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  <Override PartName="/xl/commentsmeta1" ContentType="application/binary"/>
  <Override PartName="/xl/commentsmeta2" ContentType="application/binary"/>
  <Override PartName="/xl/commentsmeta3" ContentType="application/binary"/>
  <Override PartName="/xl/commentsmeta4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63287618-5D61-4C8B-AE2B-9AA773F1B6C2}" xr6:coauthVersionLast="47" xr6:coauthVersionMax="47" xr10:uidLastSave="{00000000-0000-0000-0000-000000000000}"/>
  <bookViews>
    <workbookView xWindow="8835" yWindow="4365" windowWidth="28800" windowHeight="15435" xr2:uid="{00000000-000D-0000-FFFF-FFFF00000000}"/>
  </bookViews>
  <sheets>
    <sheet name="All Langs" sheetId="1" r:id="rId1"/>
    <sheet name="Python Duck Typing" sheetId="2" r:id="rId2"/>
    <sheet name="Python Explicit ONly" sheetId="3" r:id="rId3"/>
    <sheet name="C++" sheetId="4" r:id="rId4"/>
    <sheet name="Java" sheetId="5" r:id="rId5"/>
    <sheet name="overall churn rates" sheetId="6" r:id="rId6"/>
    <sheet name=" Mann Whitney U Testing" sheetId="8" r:id="rId7"/>
    <sheet name="ALL_AP_DATA" sheetId="7" r:id="rId8"/>
    <sheet name="Sheet1" sheetId="9" state="hidden" r:id="rId9"/>
    <sheet name="Python - Explicit" sheetId="10" state="hidden" r:id="rId10"/>
    <sheet name="Python - Implicit Deps" sheetId="11" state="hidden" r:id="rId11"/>
    <sheet name="projmetadata" sheetId="12" r:id="rId12"/>
    <sheet name="Sheet2" sheetId="13" state="hidden" r:id="rId13"/>
    <sheet name="Total ChurnTotal Files" sheetId="14" state="hidden" r:id="rId14"/>
    <sheet name="total churn  total loc" sheetId="15" state="hidden" r:id="rId15"/>
    <sheet name="Total Costs" sheetId="16" state="hidden" r:id="rId16"/>
    <sheet name="total AP files" sheetId="17" state="hidden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1" roundtripDataChecksum="X79sNvDuehnjRI9aRa2ozJ78DkXQ70bcgkUTN+W/mmo="/>
    </ext>
  </extLst>
</workbook>
</file>

<file path=xl/calcChain.xml><?xml version="1.0" encoding="utf-8"?>
<calcChain xmlns="http://schemas.openxmlformats.org/spreadsheetml/2006/main">
  <c r="D954" i="15" l="1"/>
  <c r="C954" i="15"/>
  <c r="B954" i="15"/>
  <c r="D952" i="15"/>
  <c r="C952" i="15"/>
  <c r="B952" i="15"/>
  <c r="D951" i="15"/>
  <c r="C951" i="15"/>
  <c r="B951" i="15"/>
  <c r="D950" i="15"/>
  <c r="C950" i="15"/>
  <c r="B950" i="15"/>
  <c r="D949" i="15"/>
  <c r="C949" i="15"/>
  <c r="B949" i="15"/>
  <c r="D948" i="15"/>
  <c r="C948" i="15"/>
  <c r="B948" i="15"/>
  <c r="D947" i="15"/>
  <c r="C947" i="15"/>
  <c r="B947" i="15"/>
  <c r="G957" i="14"/>
  <c r="F957" i="14"/>
  <c r="E957" i="14"/>
  <c r="G955" i="14"/>
  <c r="G956" i="14" s="1"/>
  <c r="F955" i="14"/>
  <c r="E955" i="14"/>
  <c r="G954" i="14"/>
  <c r="F954" i="14"/>
  <c r="E954" i="14"/>
  <c r="G953" i="14"/>
  <c r="F953" i="14"/>
  <c r="E953" i="14"/>
  <c r="G952" i="14"/>
  <c r="F952" i="14"/>
  <c r="E952" i="14"/>
  <c r="G951" i="14"/>
  <c r="F951" i="14"/>
  <c r="E951" i="14"/>
  <c r="G950" i="14"/>
  <c r="F950" i="14"/>
  <c r="E950" i="14"/>
  <c r="H943" i="14"/>
  <c r="H942" i="14"/>
  <c r="H941" i="14"/>
  <c r="H940" i="14"/>
  <c r="H939" i="14"/>
  <c r="H938" i="14"/>
  <c r="H937" i="14"/>
  <c r="H936" i="14"/>
  <c r="H935" i="14"/>
  <c r="H934" i="14"/>
  <c r="H933" i="14"/>
  <c r="H932" i="14"/>
  <c r="H931" i="14"/>
  <c r="H930" i="14"/>
  <c r="H929" i="14"/>
  <c r="H928" i="14"/>
  <c r="H927" i="14"/>
  <c r="H926" i="14"/>
  <c r="H925" i="14"/>
  <c r="H924" i="14"/>
  <c r="H923" i="14"/>
  <c r="H922" i="14"/>
  <c r="H921" i="14"/>
  <c r="H920" i="14"/>
  <c r="H919" i="14"/>
  <c r="H918" i="14"/>
  <c r="H917" i="14"/>
  <c r="H916" i="14"/>
  <c r="D916" i="14"/>
  <c r="H915" i="14"/>
  <c r="D915" i="14"/>
  <c r="H914" i="14"/>
  <c r="D914" i="14"/>
  <c r="H913" i="14"/>
  <c r="D913" i="14"/>
  <c r="H912" i="14"/>
  <c r="D912" i="14"/>
  <c r="H911" i="14"/>
  <c r="D911" i="14"/>
  <c r="H910" i="14"/>
  <c r="D910" i="14"/>
  <c r="H909" i="14"/>
  <c r="D909" i="14"/>
  <c r="H908" i="14"/>
  <c r="D908" i="14"/>
  <c r="H907" i="14"/>
  <c r="D907" i="14"/>
  <c r="H906" i="14"/>
  <c r="D906" i="14"/>
  <c r="H905" i="14"/>
  <c r="D905" i="14"/>
  <c r="H904" i="14"/>
  <c r="D904" i="14"/>
  <c r="H903" i="14"/>
  <c r="D903" i="14"/>
  <c r="H902" i="14"/>
  <c r="D902" i="14"/>
  <c r="H901" i="14"/>
  <c r="D901" i="14"/>
  <c r="H900" i="14"/>
  <c r="D900" i="14"/>
  <c r="H899" i="14"/>
  <c r="D899" i="14"/>
  <c r="P898" i="14"/>
  <c r="L898" i="14"/>
  <c r="H898" i="14"/>
  <c r="D898" i="14"/>
  <c r="P897" i="14"/>
  <c r="L897" i="14"/>
  <c r="H897" i="14"/>
  <c r="D897" i="14"/>
  <c r="P896" i="14"/>
  <c r="L896" i="14"/>
  <c r="H896" i="14"/>
  <c r="D896" i="14"/>
  <c r="P895" i="14"/>
  <c r="L895" i="14"/>
  <c r="H895" i="14"/>
  <c r="D895" i="14"/>
  <c r="P894" i="14"/>
  <c r="L894" i="14"/>
  <c r="H894" i="14"/>
  <c r="D894" i="14"/>
  <c r="P893" i="14"/>
  <c r="L893" i="14"/>
  <c r="H893" i="14"/>
  <c r="D893" i="14"/>
  <c r="P892" i="14"/>
  <c r="L892" i="14"/>
  <c r="H892" i="14"/>
  <c r="D892" i="14"/>
  <c r="P891" i="14"/>
  <c r="L891" i="14"/>
  <c r="H891" i="14"/>
  <c r="D891" i="14"/>
  <c r="P890" i="14"/>
  <c r="L890" i="14"/>
  <c r="H890" i="14"/>
  <c r="D890" i="14"/>
  <c r="P889" i="14"/>
  <c r="L889" i="14"/>
  <c r="H889" i="14"/>
  <c r="D889" i="14"/>
  <c r="P888" i="14"/>
  <c r="L888" i="14"/>
  <c r="H888" i="14"/>
  <c r="D888" i="14"/>
  <c r="P887" i="14"/>
  <c r="L887" i="14"/>
  <c r="H887" i="14"/>
  <c r="D887" i="14"/>
  <c r="P886" i="14"/>
  <c r="L886" i="14"/>
  <c r="H886" i="14"/>
  <c r="D886" i="14"/>
  <c r="P885" i="14"/>
  <c r="L885" i="14"/>
  <c r="H885" i="14"/>
  <c r="D885" i="14"/>
  <c r="P884" i="14"/>
  <c r="L884" i="14"/>
  <c r="H884" i="14"/>
  <c r="D884" i="14"/>
  <c r="P883" i="14"/>
  <c r="L883" i="14"/>
  <c r="H883" i="14"/>
  <c r="D883" i="14"/>
  <c r="P882" i="14"/>
  <c r="L882" i="14"/>
  <c r="H882" i="14"/>
  <c r="D882" i="14"/>
  <c r="P881" i="14"/>
  <c r="L881" i="14"/>
  <c r="H881" i="14"/>
  <c r="D881" i="14"/>
  <c r="P880" i="14"/>
  <c r="L880" i="14"/>
  <c r="H880" i="14"/>
  <c r="D880" i="14"/>
  <c r="P879" i="14"/>
  <c r="L879" i="14"/>
  <c r="H879" i="14"/>
  <c r="D879" i="14"/>
  <c r="P878" i="14"/>
  <c r="L878" i="14"/>
  <c r="H878" i="14"/>
  <c r="D878" i="14"/>
  <c r="P877" i="14"/>
  <c r="L877" i="14"/>
  <c r="H877" i="14"/>
  <c r="D877" i="14"/>
  <c r="P876" i="14"/>
  <c r="L876" i="14"/>
  <c r="H876" i="14"/>
  <c r="D876" i="14"/>
  <c r="P875" i="14"/>
  <c r="L875" i="14"/>
  <c r="H875" i="14"/>
  <c r="D875" i="14"/>
  <c r="P874" i="14"/>
  <c r="L874" i="14"/>
  <c r="H874" i="14"/>
  <c r="D874" i="14"/>
  <c r="P873" i="14"/>
  <c r="L873" i="14"/>
  <c r="H873" i="14"/>
  <c r="D873" i="14"/>
  <c r="H872" i="14"/>
  <c r="H871" i="14"/>
  <c r="P870" i="14"/>
  <c r="L870" i="14"/>
  <c r="H870" i="14"/>
  <c r="D870" i="14"/>
  <c r="H869" i="14"/>
  <c r="P868" i="14"/>
  <c r="L868" i="14"/>
  <c r="H868" i="14"/>
  <c r="D868" i="14"/>
  <c r="H867" i="14"/>
  <c r="D867" i="14"/>
  <c r="H866" i="14"/>
  <c r="H865" i="14"/>
  <c r="H864" i="14"/>
  <c r="H863" i="14"/>
  <c r="H862" i="14"/>
  <c r="D862" i="14"/>
  <c r="P861" i="14"/>
  <c r="L861" i="14"/>
  <c r="H861" i="14"/>
  <c r="D861" i="14"/>
  <c r="H860" i="14"/>
  <c r="D860" i="14"/>
  <c r="P859" i="14"/>
  <c r="L859" i="14"/>
  <c r="H859" i="14"/>
  <c r="D859" i="14"/>
  <c r="H858" i="14"/>
  <c r="P857" i="14"/>
  <c r="L857" i="14"/>
  <c r="H857" i="14"/>
  <c r="D857" i="14"/>
  <c r="H856" i="14"/>
  <c r="D856" i="14"/>
  <c r="P855" i="14"/>
  <c r="L855" i="14"/>
  <c r="H855" i="14"/>
  <c r="D855" i="14"/>
  <c r="H854" i="14"/>
  <c r="H853" i="14"/>
  <c r="D853" i="14"/>
  <c r="H852" i="14"/>
  <c r="D852" i="14"/>
  <c r="P851" i="14"/>
  <c r="L851" i="14"/>
  <c r="H851" i="14"/>
  <c r="D851" i="14"/>
  <c r="H850" i="14"/>
  <c r="P849" i="14"/>
  <c r="L849" i="14"/>
  <c r="H849" i="14"/>
  <c r="D849" i="14"/>
  <c r="H848" i="14"/>
  <c r="D848" i="14"/>
  <c r="P847" i="14"/>
  <c r="L847" i="14"/>
  <c r="H847" i="14"/>
  <c r="D847" i="14"/>
  <c r="H846" i="14"/>
  <c r="H845" i="14"/>
  <c r="D845" i="14"/>
  <c r="H844" i="14"/>
  <c r="H843" i="14"/>
  <c r="P842" i="14"/>
  <c r="L842" i="14"/>
  <c r="H842" i="14"/>
  <c r="D842" i="14"/>
  <c r="H841" i="14"/>
  <c r="D841" i="14"/>
  <c r="P840" i="14"/>
  <c r="L840" i="14"/>
  <c r="H840" i="14"/>
  <c r="D840" i="14"/>
  <c r="H839" i="14"/>
  <c r="P838" i="14"/>
  <c r="L838" i="14"/>
  <c r="H838" i="14"/>
  <c r="D838" i="14"/>
  <c r="H837" i="14"/>
  <c r="H836" i="14"/>
  <c r="H835" i="14"/>
  <c r="H834" i="14"/>
  <c r="P833" i="14"/>
  <c r="L833" i="14"/>
  <c r="H833" i="14"/>
  <c r="D833" i="14"/>
  <c r="P832" i="14"/>
  <c r="L832" i="14"/>
  <c r="H832" i="14"/>
  <c r="D832" i="14"/>
  <c r="H831" i="14"/>
  <c r="H830" i="14"/>
  <c r="H829" i="14"/>
  <c r="H828" i="14"/>
  <c r="H827" i="14"/>
  <c r="D827" i="14"/>
  <c r="H826" i="14"/>
  <c r="D826" i="14"/>
  <c r="H825" i="14"/>
  <c r="H824" i="14"/>
  <c r="P823" i="14"/>
  <c r="L823" i="14"/>
  <c r="H823" i="14"/>
  <c r="D823" i="14"/>
  <c r="H822" i="14"/>
  <c r="H821" i="14"/>
  <c r="D821" i="14"/>
  <c r="H820" i="14"/>
  <c r="D820" i="14"/>
  <c r="H819" i="14"/>
  <c r="D819" i="14"/>
  <c r="H818" i="14"/>
  <c r="H817" i="14"/>
  <c r="P816" i="14"/>
  <c r="L816" i="14"/>
  <c r="H816" i="14"/>
  <c r="D816" i="14"/>
  <c r="H815" i="14"/>
  <c r="P814" i="14"/>
  <c r="L814" i="14"/>
  <c r="H814" i="14"/>
  <c r="D814" i="14"/>
  <c r="H813" i="14"/>
  <c r="P812" i="14"/>
  <c r="L812" i="14"/>
  <c r="H812" i="14"/>
  <c r="D812" i="14"/>
  <c r="H811" i="14"/>
  <c r="D811" i="14"/>
  <c r="H810" i="14"/>
  <c r="P809" i="14"/>
  <c r="L809" i="14"/>
  <c r="H809" i="14"/>
  <c r="D809" i="14"/>
  <c r="P808" i="14"/>
  <c r="L808" i="14"/>
  <c r="H808" i="14"/>
  <c r="D808" i="14"/>
  <c r="H807" i="14"/>
  <c r="H806" i="14"/>
  <c r="H805" i="14"/>
  <c r="H804" i="14"/>
  <c r="P803" i="14"/>
  <c r="L803" i="14"/>
  <c r="H803" i="14"/>
  <c r="D803" i="14"/>
  <c r="H802" i="14"/>
  <c r="H801" i="14"/>
  <c r="H800" i="14"/>
  <c r="H799" i="14"/>
  <c r="H798" i="14"/>
  <c r="D798" i="14"/>
  <c r="H797" i="14"/>
  <c r="D797" i="14"/>
  <c r="H796" i="14"/>
  <c r="H795" i="14"/>
  <c r="P794" i="14"/>
  <c r="L794" i="14"/>
  <c r="H794" i="14"/>
  <c r="D794" i="14"/>
  <c r="H793" i="14"/>
  <c r="D793" i="14"/>
  <c r="H792" i="14"/>
  <c r="D792" i="14"/>
  <c r="P791" i="14"/>
  <c r="L791" i="14"/>
  <c r="H791" i="14"/>
  <c r="D791" i="14"/>
  <c r="H790" i="14"/>
  <c r="H789" i="14"/>
  <c r="H788" i="14"/>
  <c r="P787" i="14"/>
  <c r="L787" i="14"/>
  <c r="H787" i="14"/>
  <c r="D787" i="14"/>
  <c r="H786" i="14"/>
  <c r="H785" i="14"/>
  <c r="H784" i="14"/>
  <c r="H783" i="14"/>
  <c r="D783" i="14"/>
  <c r="H782" i="14"/>
  <c r="H781" i="14"/>
  <c r="H780" i="14"/>
  <c r="P779" i="14"/>
  <c r="L779" i="14"/>
  <c r="H779" i="14"/>
  <c r="D779" i="14"/>
  <c r="H778" i="14"/>
  <c r="H777" i="14"/>
  <c r="H776" i="14"/>
  <c r="D776" i="14"/>
  <c r="H775" i="14"/>
  <c r="D775" i="14"/>
  <c r="H774" i="14"/>
  <c r="P773" i="14"/>
  <c r="L773" i="14"/>
  <c r="H773" i="14"/>
  <c r="D773" i="14"/>
  <c r="P772" i="14"/>
  <c r="L772" i="14"/>
  <c r="H772" i="14"/>
  <c r="D772" i="14"/>
  <c r="P771" i="14"/>
  <c r="L771" i="14"/>
  <c r="H771" i="14"/>
  <c r="D771" i="14"/>
  <c r="H770" i="14"/>
  <c r="H769" i="14"/>
  <c r="D769" i="14"/>
  <c r="H768" i="14"/>
  <c r="D768" i="14"/>
  <c r="P767" i="14"/>
  <c r="L767" i="14"/>
  <c r="H767" i="14"/>
  <c r="D767" i="14"/>
  <c r="H766" i="14"/>
  <c r="H765" i="14"/>
  <c r="P764" i="14"/>
  <c r="L764" i="14"/>
  <c r="H764" i="14"/>
  <c r="D764" i="14"/>
  <c r="H763" i="14"/>
  <c r="D763" i="14"/>
  <c r="H762" i="14"/>
  <c r="D762" i="14"/>
  <c r="H761" i="14"/>
  <c r="H760" i="14"/>
  <c r="H759" i="14"/>
  <c r="H758" i="14"/>
  <c r="D758" i="14"/>
  <c r="H757" i="14"/>
  <c r="H756" i="14"/>
  <c r="H755" i="14"/>
  <c r="D755" i="14"/>
  <c r="H754" i="14"/>
  <c r="D754" i="14"/>
  <c r="H753" i="14"/>
  <c r="P752" i="14"/>
  <c r="L752" i="14"/>
  <c r="H752" i="14"/>
  <c r="D752" i="14"/>
  <c r="H751" i="14"/>
  <c r="H750" i="14"/>
  <c r="D750" i="14"/>
  <c r="H749" i="14"/>
  <c r="H748" i="14"/>
  <c r="H747" i="14"/>
  <c r="D747" i="14"/>
  <c r="H746" i="14"/>
  <c r="D746" i="14"/>
  <c r="P745" i="14"/>
  <c r="L745" i="14"/>
  <c r="H745" i="14"/>
  <c r="D745" i="14"/>
  <c r="P744" i="14"/>
  <c r="L744" i="14"/>
  <c r="H744" i="14"/>
  <c r="D744" i="14"/>
  <c r="H743" i="14"/>
  <c r="D743" i="14"/>
  <c r="P742" i="14"/>
  <c r="L742" i="14"/>
  <c r="H742" i="14"/>
  <c r="D742" i="14"/>
  <c r="H741" i="14"/>
  <c r="P740" i="14"/>
  <c r="L740" i="14"/>
  <c r="H740" i="14"/>
  <c r="D740" i="14"/>
  <c r="H739" i="14"/>
  <c r="P738" i="14"/>
  <c r="L738" i="14"/>
  <c r="H738" i="14"/>
  <c r="D738" i="14"/>
  <c r="H737" i="14"/>
  <c r="D737" i="14"/>
  <c r="H736" i="14"/>
  <c r="D736" i="14"/>
  <c r="H735" i="14"/>
  <c r="D735" i="14"/>
  <c r="H734" i="14"/>
  <c r="D734" i="14"/>
  <c r="H733" i="14"/>
  <c r="H732" i="14"/>
  <c r="H731" i="14"/>
  <c r="H730" i="14"/>
  <c r="D730" i="14"/>
  <c r="H729" i="14"/>
  <c r="H728" i="14"/>
  <c r="D728" i="14"/>
  <c r="H727" i="14"/>
  <c r="P726" i="14"/>
  <c r="L726" i="14"/>
  <c r="H726" i="14"/>
  <c r="D726" i="14"/>
  <c r="H725" i="14"/>
  <c r="H724" i="14"/>
  <c r="P723" i="14"/>
  <c r="L723" i="14"/>
  <c r="H723" i="14"/>
  <c r="D723" i="14"/>
  <c r="H722" i="14"/>
  <c r="D722" i="14"/>
  <c r="H721" i="14"/>
  <c r="H720" i="14"/>
  <c r="H719" i="14"/>
  <c r="P718" i="14"/>
  <c r="L718" i="14"/>
  <c r="H718" i="14"/>
  <c r="D718" i="14"/>
  <c r="H717" i="14"/>
  <c r="H716" i="14"/>
  <c r="D716" i="14"/>
  <c r="P715" i="14"/>
  <c r="L715" i="14"/>
  <c r="H715" i="14"/>
  <c r="D715" i="14"/>
  <c r="P714" i="14"/>
  <c r="L714" i="14"/>
  <c r="H714" i="14"/>
  <c r="D714" i="14"/>
  <c r="H713" i="14"/>
  <c r="D713" i="14"/>
  <c r="H712" i="14"/>
  <c r="H711" i="14"/>
  <c r="H710" i="14"/>
  <c r="H709" i="14"/>
  <c r="P708" i="14"/>
  <c r="L708" i="14"/>
  <c r="H708" i="14"/>
  <c r="D708" i="14"/>
  <c r="H707" i="14"/>
  <c r="H706" i="14"/>
  <c r="H705" i="14"/>
  <c r="H704" i="14"/>
  <c r="H703" i="14"/>
  <c r="H702" i="14"/>
  <c r="H701" i="14"/>
  <c r="H700" i="14"/>
  <c r="H699" i="14"/>
  <c r="D699" i="14"/>
  <c r="H698" i="14"/>
  <c r="D698" i="14"/>
  <c r="H697" i="14"/>
  <c r="D697" i="14"/>
  <c r="H696" i="14"/>
  <c r="H695" i="14"/>
  <c r="H694" i="14"/>
  <c r="H693" i="14"/>
  <c r="P692" i="14"/>
  <c r="L692" i="14"/>
  <c r="H692" i="14"/>
  <c r="D692" i="14"/>
  <c r="H691" i="14"/>
  <c r="P690" i="14"/>
  <c r="L690" i="14"/>
  <c r="H690" i="14"/>
  <c r="D690" i="14"/>
  <c r="H689" i="14"/>
  <c r="D689" i="14"/>
  <c r="H688" i="14"/>
  <c r="P687" i="14"/>
  <c r="L687" i="14"/>
  <c r="H687" i="14"/>
  <c r="D687" i="14"/>
  <c r="P686" i="14"/>
  <c r="L686" i="14"/>
  <c r="H686" i="14"/>
  <c r="D686" i="14"/>
  <c r="P685" i="14"/>
  <c r="L685" i="14"/>
  <c r="H685" i="14"/>
  <c r="D685" i="14"/>
  <c r="H684" i="14"/>
  <c r="P683" i="14"/>
  <c r="L683" i="14"/>
  <c r="H683" i="14"/>
  <c r="D683" i="14"/>
  <c r="H682" i="14"/>
  <c r="H681" i="14"/>
  <c r="H680" i="14"/>
  <c r="D680" i="14"/>
  <c r="P679" i="14"/>
  <c r="L679" i="14"/>
  <c r="H679" i="14"/>
  <c r="D679" i="14"/>
  <c r="H678" i="14"/>
  <c r="H677" i="14"/>
  <c r="H676" i="14"/>
  <c r="D676" i="14"/>
  <c r="P675" i="14"/>
  <c r="L675" i="14"/>
  <c r="H675" i="14"/>
  <c r="D675" i="14"/>
  <c r="H674" i="14"/>
  <c r="H673" i="14"/>
  <c r="H672" i="14"/>
  <c r="D672" i="14"/>
  <c r="H671" i="14"/>
  <c r="D671" i="14"/>
  <c r="H670" i="14"/>
  <c r="H669" i="14"/>
  <c r="H668" i="14"/>
  <c r="H667" i="14"/>
  <c r="D667" i="14"/>
  <c r="H666" i="14"/>
  <c r="D666" i="14"/>
  <c r="H665" i="14"/>
  <c r="D665" i="14"/>
  <c r="P664" i="14"/>
  <c r="L664" i="14"/>
  <c r="H664" i="14"/>
  <c r="D664" i="14"/>
  <c r="H663" i="14"/>
  <c r="P662" i="14"/>
  <c r="L662" i="14"/>
  <c r="H662" i="14"/>
  <c r="D662" i="14"/>
  <c r="P661" i="14"/>
  <c r="L661" i="14"/>
  <c r="H661" i="14"/>
  <c r="D661" i="14"/>
  <c r="P660" i="14"/>
  <c r="L660" i="14"/>
  <c r="H660" i="14"/>
  <c r="D660" i="14"/>
  <c r="H659" i="14"/>
  <c r="P658" i="14"/>
  <c r="L658" i="14"/>
  <c r="H658" i="14"/>
  <c r="D658" i="14"/>
  <c r="H657" i="14"/>
  <c r="H656" i="14"/>
  <c r="H655" i="14"/>
  <c r="H654" i="14"/>
  <c r="P653" i="14"/>
  <c r="L653" i="14"/>
  <c r="H653" i="14"/>
  <c r="D653" i="14"/>
  <c r="P652" i="14"/>
  <c r="L652" i="14"/>
  <c r="H652" i="14"/>
  <c r="D652" i="14"/>
  <c r="P651" i="14"/>
  <c r="L651" i="14"/>
  <c r="H651" i="14"/>
  <c r="D651" i="14"/>
  <c r="H650" i="14"/>
  <c r="D650" i="14"/>
  <c r="H649" i="14"/>
  <c r="D649" i="14"/>
  <c r="H648" i="14"/>
  <c r="H647" i="14"/>
  <c r="D647" i="14"/>
  <c r="H646" i="14"/>
  <c r="D646" i="14"/>
  <c r="H645" i="14"/>
  <c r="H644" i="14"/>
  <c r="H643" i="14"/>
  <c r="D643" i="14"/>
  <c r="H642" i="14"/>
  <c r="D642" i="14"/>
  <c r="H641" i="14"/>
  <c r="H640" i="14"/>
  <c r="H639" i="14"/>
  <c r="P638" i="14"/>
  <c r="L638" i="14"/>
  <c r="H638" i="14"/>
  <c r="D638" i="14"/>
  <c r="H637" i="14"/>
  <c r="D637" i="14"/>
  <c r="P636" i="14"/>
  <c r="L636" i="14"/>
  <c r="H636" i="14"/>
  <c r="D636" i="14"/>
  <c r="P635" i="14"/>
  <c r="L635" i="14"/>
  <c r="H635" i="14"/>
  <c r="D635" i="14"/>
  <c r="H634" i="14"/>
  <c r="D634" i="14"/>
  <c r="H633" i="14"/>
  <c r="D633" i="14"/>
  <c r="H632" i="14"/>
  <c r="H631" i="14"/>
  <c r="H630" i="14"/>
  <c r="H629" i="14"/>
  <c r="H628" i="14"/>
  <c r="H627" i="14"/>
  <c r="H626" i="14"/>
  <c r="H625" i="14"/>
  <c r="H624" i="14"/>
  <c r="H623" i="14"/>
  <c r="H622" i="14"/>
  <c r="H621" i="14"/>
  <c r="H620" i="14"/>
  <c r="P619" i="14"/>
  <c r="L619" i="14"/>
  <c r="H619" i="14"/>
  <c r="D619" i="14"/>
  <c r="P618" i="14"/>
  <c r="L618" i="14"/>
  <c r="H618" i="14"/>
  <c r="D618" i="14"/>
  <c r="P617" i="14"/>
  <c r="L617" i="14"/>
  <c r="H617" i="14"/>
  <c r="D617" i="14"/>
  <c r="H616" i="14"/>
  <c r="P615" i="14"/>
  <c r="L615" i="14"/>
  <c r="H615" i="14"/>
  <c r="D615" i="14"/>
  <c r="H614" i="14"/>
  <c r="H613" i="14"/>
  <c r="H612" i="14"/>
  <c r="H611" i="14"/>
  <c r="H610" i="14"/>
  <c r="P609" i="14"/>
  <c r="L609" i="14"/>
  <c r="H609" i="14"/>
  <c r="D609" i="14"/>
  <c r="H608" i="14"/>
  <c r="P607" i="14"/>
  <c r="L607" i="14"/>
  <c r="H607" i="14"/>
  <c r="D607" i="14"/>
  <c r="P606" i="14"/>
  <c r="L606" i="14"/>
  <c r="H606" i="14"/>
  <c r="D606" i="14"/>
  <c r="H605" i="14"/>
  <c r="P604" i="14"/>
  <c r="L604" i="14"/>
  <c r="H604" i="14"/>
  <c r="D604" i="14"/>
  <c r="H603" i="14"/>
  <c r="P602" i="14"/>
  <c r="L602" i="14"/>
  <c r="H602" i="14"/>
  <c r="D602" i="14"/>
  <c r="H601" i="14"/>
  <c r="D601" i="14"/>
  <c r="H600" i="14"/>
  <c r="H599" i="14"/>
  <c r="D599" i="14"/>
  <c r="P598" i="14"/>
  <c r="L598" i="14"/>
  <c r="H598" i="14"/>
  <c r="D598" i="14"/>
  <c r="P597" i="14"/>
  <c r="L597" i="14"/>
  <c r="H597" i="14"/>
  <c r="D597" i="14"/>
  <c r="H596" i="14"/>
  <c r="H595" i="14"/>
  <c r="H594" i="14"/>
  <c r="H593" i="14"/>
  <c r="H592" i="14"/>
  <c r="D592" i="14"/>
  <c r="H591" i="14"/>
  <c r="D591" i="14"/>
  <c r="H590" i="14"/>
  <c r="H589" i="14"/>
  <c r="H588" i="14"/>
  <c r="P587" i="14"/>
  <c r="L587" i="14"/>
  <c r="H587" i="14"/>
  <c r="D587" i="14"/>
  <c r="H586" i="14"/>
  <c r="H585" i="14"/>
  <c r="H584" i="14"/>
  <c r="H583" i="14"/>
  <c r="D583" i="14"/>
  <c r="H582" i="14"/>
  <c r="H581" i="14"/>
  <c r="P580" i="14"/>
  <c r="L580" i="14"/>
  <c r="H580" i="14"/>
  <c r="D580" i="14"/>
  <c r="H579" i="14"/>
  <c r="D579" i="14"/>
  <c r="H578" i="14"/>
  <c r="D578" i="14"/>
  <c r="H577" i="14"/>
  <c r="D577" i="14"/>
  <c r="H576" i="14"/>
  <c r="H575" i="14"/>
  <c r="D575" i="14"/>
  <c r="H574" i="14"/>
  <c r="H573" i="14"/>
  <c r="H572" i="14"/>
  <c r="D572" i="14"/>
  <c r="H571" i="14"/>
  <c r="P570" i="14"/>
  <c r="L570" i="14"/>
  <c r="H570" i="14"/>
  <c r="D570" i="14"/>
  <c r="P569" i="14"/>
  <c r="L569" i="14"/>
  <c r="H569" i="14"/>
  <c r="D569" i="14"/>
  <c r="P568" i="14"/>
  <c r="L568" i="14"/>
  <c r="H568" i="14"/>
  <c r="D568" i="14"/>
  <c r="H567" i="14"/>
  <c r="P566" i="14"/>
  <c r="L566" i="14"/>
  <c r="H566" i="14"/>
  <c r="D566" i="14"/>
  <c r="H565" i="14"/>
  <c r="D565" i="14"/>
  <c r="H564" i="14"/>
  <c r="H563" i="14"/>
  <c r="P562" i="14"/>
  <c r="L562" i="14"/>
  <c r="H562" i="14"/>
  <c r="D562" i="14"/>
  <c r="P561" i="14"/>
  <c r="L561" i="14"/>
  <c r="H561" i="14"/>
  <c r="D561" i="14"/>
  <c r="H560" i="14"/>
  <c r="P559" i="14"/>
  <c r="L559" i="14"/>
  <c r="H559" i="14"/>
  <c r="D559" i="14"/>
  <c r="H558" i="14"/>
  <c r="H557" i="14"/>
  <c r="H556" i="14"/>
  <c r="H555" i="14"/>
  <c r="P554" i="14"/>
  <c r="L554" i="14"/>
  <c r="H554" i="14"/>
  <c r="D554" i="14"/>
  <c r="H553" i="14"/>
  <c r="H552" i="14"/>
  <c r="H551" i="14"/>
  <c r="P550" i="14"/>
  <c r="L550" i="14"/>
  <c r="H550" i="14"/>
  <c r="D550" i="14"/>
  <c r="H549" i="14"/>
  <c r="D549" i="14"/>
  <c r="H548" i="14"/>
  <c r="H547" i="14"/>
  <c r="D547" i="14"/>
  <c r="H546" i="14"/>
  <c r="P545" i="14"/>
  <c r="L545" i="14"/>
  <c r="H545" i="14"/>
  <c r="D545" i="14"/>
  <c r="P544" i="14"/>
  <c r="L544" i="14"/>
  <c r="H544" i="14"/>
  <c r="D544" i="14"/>
  <c r="H543" i="14"/>
  <c r="H542" i="14"/>
  <c r="P541" i="14"/>
  <c r="L541" i="14"/>
  <c r="H541" i="14"/>
  <c r="D541" i="14"/>
  <c r="P540" i="14"/>
  <c r="L540" i="14"/>
  <c r="H540" i="14"/>
  <c r="D540" i="14"/>
  <c r="H539" i="14"/>
  <c r="D539" i="14"/>
  <c r="H538" i="14"/>
  <c r="H537" i="14"/>
  <c r="D537" i="14"/>
  <c r="P536" i="14"/>
  <c r="L536" i="14"/>
  <c r="H536" i="14"/>
  <c r="D536" i="14"/>
  <c r="H535" i="14"/>
  <c r="H534" i="14"/>
  <c r="H533" i="14"/>
  <c r="D533" i="14"/>
  <c r="H532" i="14"/>
  <c r="H531" i="14"/>
  <c r="H530" i="14"/>
  <c r="P529" i="14"/>
  <c r="L529" i="14"/>
  <c r="H529" i="14"/>
  <c r="D529" i="14"/>
  <c r="H528" i="14"/>
  <c r="D528" i="14"/>
  <c r="P527" i="14"/>
  <c r="L527" i="14"/>
  <c r="H527" i="14"/>
  <c r="D527" i="14"/>
  <c r="P526" i="14"/>
  <c r="L526" i="14"/>
  <c r="H526" i="14"/>
  <c r="D526" i="14"/>
  <c r="H525" i="14"/>
  <c r="P524" i="14"/>
  <c r="L524" i="14"/>
  <c r="H524" i="14"/>
  <c r="D524" i="14"/>
  <c r="P523" i="14"/>
  <c r="L523" i="14"/>
  <c r="H523" i="14"/>
  <c r="D523" i="14"/>
  <c r="H522" i="14"/>
  <c r="D522" i="14"/>
  <c r="P521" i="14"/>
  <c r="L521" i="14"/>
  <c r="H521" i="14"/>
  <c r="D521" i="14"/>
  <c r="P520" i="14"/>
  <c r="L520" i="14"/>
  <c r="H520" i="14"/>
  <c r="D520" i="14"/>
  <c r="H519" i="14"/>
  <c r="H518" i="14"/>
  <c r="D518" i="14"/>
  <c r="H517" i="14"/>
  <c r="D517" i="14"/>
  <c r="H516" i="14"/>
  <c r="H515" i="14"/>
  <c r="D515" i="14"/>
  <c r="P514" i="14"/>
  <c r="L514" i="14"/>
  <c r="H514" i="14"/>
  <c r="D514" i="14"/>
  <c r="H513" i="14"/>
  <c r="P512" i="14"/>
  <c r="L512" i="14"/>
  <c r="H512" i="14"/>
  <c r="D512" i="14"/>
  <c r="H511" i="14"/>
  <c r="H510" i="14"/>
  <c r="D510" i="14"/>
  <c r="H509" i="14"/>
  <c r="P508" i="14"/>
  <c r="L508" i="14"/>
  <c r="H508" i="14"/>
  <c r="D508" i="14"/>
  <c r="P507" i="14"/>
  <c r="L507" i="14"/>
  <c r="H507" i="14"/>
  <c r="D507" i="14"/>
  <c r="H506" i="14"/>
  <c r="P505" i="14"/>
  <c r="L505" i="14"/>
  <c r="H505" i="14"/>
  <c r="D505" i="14"/>
  <c r="H504" i="14"/>
  <c r="H503" i="14"/>
  <c r="H502" i="14"/>
  <c r="D502" i="14"/>
  <c r="H501" i="14"/>
  <c r="H500" i="14"/>
  <c r="H499" i="14"/>
  <c r="D499" i="14"/>
  <c r="H498" i="14"/>
  <c r="H497" i="14"/>
  <c r="H496" i="14"/>
  <c r="H495" i="14"/>
  <c r="D495" i="14"/>
  <c r="H494" i="14"/>
  <c r="P493" i="14"/>
  <c r="L493" i="14"/>
  <c r="H493" i="14"/>
  <c r="D493" i="14"/>
  <c r="P492" i="14"/>
  <c r="L492" i="14"/>
  <c r="H492" i="14"/>
  <c r="D492" i="14"/>
  <c r="H491" i="14"/>
  <c r="P490" i="14"/>
  <c r="L490" i="14"/>
  <c r="H490" i="14"/>
  <c r="D490" i="14"/>
  <c r="H489" i="14"/>
  <c r="P488" i="14"/>
  <c r="L488" i="14"/>
  <c r="H488" i="14"/>
  <c r="D488" i="14"/>
  <c r="H487" i="14"/>
  <c r="H486" i="14"/>
  <c r="H485" i="14"/>
  <c r="H484" i="14"/>
  <c r="D484" i="14"/>
  <c r="P483" i="14"/>
  <c r="L483" i="14"/>
  <c r="H483" i="14"/>
  <c r="D483" i="14"/>
  <c r="P482" i="14"/>
  <c r="L482" i="14"/>
  <c r="H482" i="14"/>
  <c r="D482" i="14"/>
  <c r="P481" i="14"/>
  <c r="L481" i="14"/>
  <c r="H481" i="14"/>
  <c r="D481" i="14"/>
  <c r="H480" i="14"/>
  <c r="H479" i="14"/>
  <c r="D479" i="14"/>
  <c r="H478" i="14"/>
  <c r="D478" i="14"/>
  <c r="P477" i="14"/>
  <c r="L477" i="14"/>
  <c r="H477" i="14"/>
  <c r="D477" i="14"/>
  <c r="H476" i="14"/>
  <c r="D476" i="14"/>
  <c r="H475" i="14"/>
  <c r="H474" i="14"/>
  <c r="D474" i="14"/>
  <c r="H473" i="14"/>
  <c r="D473" i="14"/>
  <c r="P472" i="14"/>
  <c r="L472" i="14"/>
  <c r="H472" i="14"/>
  <c r="D472" i="14"/>
  <c r="P471" i="14"/>
  <c r="L471" i="14"/>
  <c r="H471" i="14"/>
  <c r="D471" i="14"/>
  <c r="H470" i="14"/>
  <c r="H469" i="14"/>
  <c r="D469" i="14"/>
  <c r="P468" i="14"/>
  <c r="L468" i="14"/>
  <c r="H468" i="14"/>
  <c r="D468" i="14"/>
  <c r="H467" i="14"/>
  <c r="H466" i="14"/>
  <c r="H465" i="14"/>
  <c r="H464" i="14"/>
  <c r="D464" i="14"/>
  <c r="P463" i="14"/>
  <c r="L463" i="14"/>
  <c r="H463" i="14"/>
  <c r="D463" i="14"/>
  <c r="H462" i="14"/>
  <c r="H461" i="14"/>
  <c r="H460" i="14"/>
  <c r="D460" i="14"/>
  <c r="H459" i="14"/>
  <c r="H458" i="14"/>
  <c r="H457" i="14"/>
  <c r="H456" i="14"/>
  <c r="H455" i="14"/>
  <c r="P454" i="14"/>
  <c r="L454" i="14"/>
  <c r="H454" i="14"/>
  <c r="D454" i="14"/>
  <c r="H453" i="14"/>
  <c r="H452" i="14"/>
  <c r="D452" i="14"/>
  <c r="H451" i="14"/>
  <c r="H450" i="14"/>
  <c r="D450" i="14"/>
  <c r="P449" i="14"/>
  <c r="L449" i="14"/>
  <c r="H449" i="14"/>
  <c r="D449" i="14"/>
  <c r="H448" i="14"/>
  <c r="H447" i="14"/>
  <c r="H446" i="14"/>
  <c r="H445" i="14"/>
  <c r="H444" i="14"/>
  <c r="H443" i="14"/>
  <c r="P442" i="14"/>
  <c r="L442" i="14"/>
  <c r="H442" i="14"/>
  <c r="D442" i="14"/>
  <c r="H441" i="14"/>
  <c r="H440" i="14"/>
  <c r="H439" i="14"/>
  <c r="D439" i="14"/>
  <c r="H438" i="14"/>
  <c r="H437" i="14"/>
  <c r="H436" i="14"/>
  <c r="H435" i="14"/>
  <c r="H434" i="14"/>
  <c r="H433" i="14"/>
  <c r="P432" i="14"/>
  <c r="L432" i="14"/>
  <c r="H432" i="14"/>
  <c r="D432" i="14"/>
  <c r="H431" i="14"/>
  <c r="H430" i="14"/>
  <c r="H429" i="14"/>
  <c r="H428" i="14"/>
  <c r="H427" i="14"/>
  <c r="P426" i="14"/>
  <c r="L426" i="14"/>
  <c r="H426" i="14"/>
  <c r="D426" i="14"/>
  <c r="H425" i="14"/>
  <c r="P424" i="14"/>
  <c r="L424" i="14"/>
  <c r="H424" i="14"/>
  <c r="D424" i="14"/>
  <c r="P423" i="14"/>
  <c r="L423" i="14"/>
  <c r="H423" i="14"/>
  <c r="D423" i="14"/>
  <c r="P422" i="14"/>
  <c r="L422" i="14"/>
  <c r="H422" i="14"/>
  <c r="D422" i="14"/>
  <c r="H421" i="14"/>
  <c r="D421" i="14"/>
  <c r="H420" i="14"/>
  <c r="H419" i="14"/>
  <c r="H418" i="14"/>
  <c r="P417" i="14"/>
  <c r="L417" i="14"/>
  <c r="H417" i="14"/>
  <c r="D417" i="14"/>
  <c r="H416" i="14"/>
  <c r="H415" i="14"/>
  <c r="P414" i="14"/>
  <c r="L414" i="14"/>
  <c r="H414" i="14"/>
  <c r="D414" i="14"/>
  <c r="H413" i="14"/>
  <c r="H412" i="14"/>
  <c r="H411" i="14"/>
  <c r="D411" i="14"/>
  <c r="H410" i="14"/>
  <c r="H409" i="14"/>
  <c r="H408" i="14"/>
  <c r="H407" i="14"/>
  <c r="D407" i="14"/>
  <c r="H406" i="14"/>
  <c r="D406" i="14"/>
  <c r="H405" i="14"/>
  <c r="H404" i="14"/>
  <c r="H403" i="14"/>
  <c r="H402" i="14"/>
  <c r="H401" i="14"/>
  <c r="D401" i="14"/>
  <c r="P400" i="14"/>
  <c r="L400" i="14"/>
  <c r="H400" i="14"/>
  <c r="D400" i="14"/>
  <c r="H399" i="14"/>
  <c r="H398" i="14"/>
  <c r="H397" i="14"/>
  <c r="H396" i="14"/>
  <c r="H395" i="14"/>
  <c r="D395" i="14"/>
  <c r="H394" i="14"/>
  <c r="H393" i="14"/>
  <c r="D393" i="14"/>
  <c r="P392" i="14"/>
  <c r="L392" i="14"/>
  <c r="H392" i="14"/>
  <c r="D392" i="14"/>
  <c r="H391" i="14"/>
  <c r="H390" i="14"/>
  <c r="D390" i="14"/>
  <c r="H389" i="14"/>
  <c r="P388" i="14"/>
  <c r="L388" i="14"/>
  <c r="H388" i="14"/>
  <c r="D388" i="14"/>
  <c r="H387" i="14"/>
  <c r="D387" i="14"/>
  <c r="P386" i="14"/>
  <c r="L386" i="14"/>
  <c r="H386" i="14"/>
  <c r="D386" i="14"/>
  <c r="H385" i="14"/>
  <c r="H384" i="14"/>
  <c r="D384" i="14"/>
  <c r="H383" i="14"/>
  <c r="P382" i="14"/>
  <c r="L382" i="14"/>
  <c r="H382" i="14"/>
  <c r="D382" i="14"/>
  <c r="H381" i="14"/>
  <c r="P380" i="14"/>
  <c r="L380" i="14"/>
  <c r="H380" i="14"/>
  <c r="D380" i="14"/>
  <c r="P379" i="14"/>
  <c r="L379" i="14"/>
  <c r="H379" i="14"/>
  <c r="D379" i="14"/>
  <c r="H378" i="14"/>
  <c r="H377" i="14"/>
  <c r="D377" i="14"/>
  <c r="H376" i="14"/>
  <c r="D376" i="14"/>
  <c r="P375" i="14"/>
  <c r="L375" i="14"/>
  <c r="H375" i="14"/>
  <c r="D375" i="14"/>
  <c r="H374" i="14"/>
  <c r="D374" i="14"/>
  <c r="P373" i="14"/>
  <c r="L373" i="14"/>
  <c r="H373" i="14"/>
  <c r="D373" i="14"/>
  <c r="H372" i="14"/>
  <c r="P371" i="14"/>
  <c r="L371" i="14"/>
  <c r="H371" i="14"/>
  <c r="D371" i="14"/>
  <c r="H370" i="14"/>
  <c r="H369" i="14"/>
  <c r="H368" i="14"/>
  <c r="H367" i="14"/>
  <c r="H366" i="14"/>
  <c r="P365" i="14"/>
  <c r="L365" i="14"/>
  <c r="H365" i="14"/>
  <c r="D365" i="14"/>
  <c r="P364" i="14"/>
  <c r="L364" i="14"/>
  <c r="H364" i="14"/>
  <c r="D364" i="14"/>
  <c r="H363" i="14"/>
  <c r="P362" i="14"/>
  <c r="L362" i="14"/>
  <c r="H362" i="14"/>
  <c r="D362" i="14"/>
  <c r="P361" i="14"/>
  <c r="L361" i="14"/>
  <c r="H361" i="14"/>
  <c r="D361" i="14"/>
  <c r="H360" i="14"/>
  <c r="P359" i="14"/>
  <c r="L359" i="14"/>
  <c r="H359" i="14"/>
  <c r="D359" i="14"/>
  <c r="H358" i="14"/>
  <c r="P357" i="14"/>
  <c r="L357" i="14"/>
  <c r="H357" i="14"/>
  <c r="D357" i="14"/>
  <c r="H356" i="14"/>
  <c r="D356" i="14"/>
  <c r="H355" i="14"/>
  <c r="D355" i="14"/>
  <c r="H354" i="14"/>
  <c r="P353" i="14"/>
  <c r="L353" i="14"/>
  <c r="H353" i="14"/>
  <c r="D353" i="14"/>
  <c r="P352" i="14"/>
  <c r="L352" i="14"/>
  <c r="H352" i="14"/>
  <c r="D352" i="14"/>
  <c r="H351" i="14"/>
  <c r="H350" i="14"/>
  <c r="H349" i="14"/>
  <c r="H348" i="14"/>
  <c r="H347" i="14"/>
  <c r="H346" i="14"/>
  <c r="P345" i="14"/>
  <c r="L345" i="14"/>
  <c r="H345" i="14"/>
  <c r="D345" i="14"/>
  <c r="H344" i="14"/>
  <c r="H343" i="14"/>
  <c r="D343" i="14"/>
  <c r="H342" i="14"/>
  <c r="H341" i="14"/>
  <c r="H340" i="14"/>
  <c r="H339" i="14"/>
  <c r="H338" i="14"/>
  <c r="D338" i="14"/>
  <c r="H337" i="14"/>
  <c r="D337" i="14"/>
  <c r="H336" i="14"/>
  <c r="H335" i="14"/>
  <c r="D335" i="14"/>
  <c r="H334" i="14"/>
  <c r="P333" i="14"/>
  <c r="L333" i="14"/>
  <c r="H333" i="14"/>
  <c r="D333" i="14"/>
  <c r="H332" i="14"/>
  <c r="H331" i="14"/>
  <c r="D331" i="14"/>
  <c r="H330" i="14"/>
  <c r="D330" i="14"/>
  <c r="P329" i="14"/>
  <c r="L329" i="14"/>
  <c r="H329" i="14"/>
  <c r="D329" i="14"/>
  <c r="H328" i="14"/>
  <c r="D328" i="14"/>
  <c r="H327" i="14"/>
  <c r="D327" i="14"/>
  <c r="H326" i="14"/>
  <c r="P325" i="14"/>
  <c r="L325" i="14"/>
  <c r="H325" i="14"/>
  <c r="D325" i="14"/>
  <c r="H324" i="14"/>
  <c r="H323" i="14"/>
  <c r="D323" i="14"/>
  <c r="H322" i="14"/>
  <c r="H321" i="14"/>
  <c r="H320" i="14"/>
  <c r="H319" i="14"/>
  <c r="P318" i="14"/>
  <c r="L318" i="14"/>
  <c r="H318" i="14"/>
  <c r="D318" i="14"/>
  <c r="H317" i="14"/>
  <c r="D317" i="14"/>
  <c r="H316" i="14"/>
  <c r="D316" i="14"/>
  <c r="H315" i="14"/>
  <c r="H314" i="14"/>
  <c r="H313" i="14"/>
  <c r="P312" i="14"/>
  <c r="L312" i="14"/>
  <c r="H312" i="14"/>
  <c r="D312" i="14"/>
  <c r="H311" i="14"/>
  <c r="H310" i="14"/>
  <c r="D310" i="14"/>
  <c r="P309" i="14"/>
  <c r="L309" i="14"/>
  <c r="H309" i="14"/>
  <c r="D309" i="14"/>
  <c r="H308" i="14"/>
  <c r="H307" i="14"/>
  <c r="P306" i="14"/>
  <c r="L306" i="14"/>
  <c r="H306" i="14"/>
  <c r="D306" i="14"/>
  <c r="H305" i="14"/>
  <c r="D305" i="14"/>
  <c r="P304" i="14"/>
  <c r="L304" i="14"/>
  <c r="H304" i="14"/>
  <c r="D304" i="14"/>
  <c r="P303" i="14"/>
  <c r="L303" i="14"/>
  <c r="H303" i="14"/>
  <c r="D303" i="14"/>
  <c r="P302" i="14"/>
  <c r="L302" i="14"/>
  <c r="H302" i="14"/>
  <c r="D302" i="14"/>
  <c r="H301" i="14"/>
  <c r="P300" i="14"/>
  <c r="L300" i="14"/>
  <c r="H300" i="14"/>
  <c r="D300" i="14"/>
  <c r="P299" i="14"/>
  <c r="L299" i="14"/>
  <c r="H299" i="14"/>
  <c r="D299" i="14"/>
  <c r="H298" i="14"/>
  <c r="D298" i="14"/>
  <c r="H297" i="14"/>
  <c r="H296" i="14"/>
  <c r="H295" i="14"/>
  <c r="H294" i="14"/>
  <c r="D294" i="14"/>
  <c r="H293" i="14"/>
  <c r="P292" i="14"/>
  <c r="L292" i="14"/>
  <c r="H292" i="14"/>
  <c r="D292" i="14"/>
  <c r="H291" i="14"/>
  <c r="D291" i="14"/>
  <c r="H290" i="14"/>
  <c r="H289" i="14"/>
  <c r="P288" i="14"/>
  <c r="L288" i="14"/>
  <c r="H288" i="14"/>
  <c r="D288" i="14"/>
  <c r="P287" i="14"/>
  <c r="L287" i="14"/>
  <c r="H287" i="14"/>
  <c r="D287" i="14"/>
  <c r="P286" i="14"/>
  <c r="L286" i="14"/>
  <c r="H286" i="14"/>
  <c r="D286" i="14"/>
  <c r="P285" i="14"/>
  <c r="L285" i="14"/>
  <c r="H285" i="14"/>
  <c r="D285" i="14"/>
  <c r="H284" i="14"/>
  <c r="H283" i="14"/>
  <c r="P282" i="14"/>
  <c r="L282" i="14"/>
  <c r="H282" i="14"/>
  <c r="D282" i="14"/>
  <c r="H281" i="14"/>
  <c r="H280" i="14"/>
  <c r="H279" i="14"/>
  <c r="H278" i="14"/>
  <c r="H277" i="14"/>
  <c r="P276" i="14"/>
  <c r="L276" i="14"/>
  <c r="H276" i="14"/>
  <c r="D276" i="14"/>
  <c r="P275" i="14"/>
  <c r="L275" i="14"/>
  <c r="H275" i="14"/>
  <c r="D275" i="14"/>
  <c r="H274" i="14"/>
  <c r="H273" i="14"/>
  <c r="H272" i="14"/>
  <c r="D272" i="14"/>
  <c r="H271" i="14"/>
  <c r="D271" i="14"/>
  <c r="H270" i="14"/>
  <c r="H269" i="14"/>
  <c r="H268" i="14"/>
  <c r="H267" i="14"/>
  <c r="P266" i="14"/>
  <c r="L266" i="14"/>
  <c r="H266" i="14"/>
  <c r="D266" i="14"/>
  <c r="H265" i="14"/>
  <c r="P264" i="14"/>
  <c r="L264" i="14"/>
  <c r="H264" i="14"/>
  <c r="D264" i="14"/>
  <c r="P263" i="14"/>
  <c r="L263" i="14"/>
  <c r="H263" i="14"/>
  <c r="D263" i="14"/>
  <c r="P262" i="14"/>
  <c r="L262" i="14"/>
  <c r="H262" i="14"/>
  <c r="D262" i="14"/>
  <c r="H261" i="14"/>
  <c r="D261" i="14"/>
  <c r="H260" i="14"/>
  <c r="H259" i="14"/>
  <c r="H258" i="14"/>
  <c r="H257" i="14"/>
  <c r="D257" i="14"/>
  <c r="H256" i="14"/>
  <c r="H255" i="14"/>
  <c r="D255" i="14"/>
  <c r="H254" i="14"/>
  <c r="P253" i="14"/>
  <c r="L253" i="14"/>
  <c r="H253" i="14"/>
  <c r="D253" i="14"/>
  <c r="P252" i="14"/>
  <c r="L252" i="14"/>
  <c r="H252" i="14"/>
  <c r="D252" i="14"/>
  <c r="H251" i="14"/>
  <c r="P250" i="14"/>
  <c r="L250" i="14"/>
  <c r="H250" i="14"/>
  <c r="D250" i="14"/>
  <c r="H249" i="14"/>
  <c r="P248" i="14"/>
  <c r="L248" i="14"/>
  <c r="H248" i="14"/>
  <c r="D248" i="14"/>
  <c r="H247" i="14"/>
  <c r="P246" i="14"/>
  <c r="L246" i="14"/>
  <c r="H246" i="14"/>
  <c r="D246" i="14"/>
  <c r="P245" i="14"/>
  <c r="L245" i="14"/>
  <c r="H245" i="14"/>
  <c r="D245" i="14"/>
  <c r="H244" i="14"/>
  <c r="P243" i="14"/>
  <c r="L243" i="14"/>
  <c r="H243" i="14"/>
  <c r="D243" i="14"/>
  <c r="H242" i="14"/>
  <c r="H241" i="14"/>
  <c r="D241" i="14"/>
  <c r="H240" i="14"/>
  <c r="D240" i="14"/>
  <c r="H239" i="14"/>
  <c r="D239" i="14"/>
  <c r="H238" i="14"/>
  <c r="P237" i="14"/>
  <c r="L237" i="14"/>
  <c r="H237" i="14"/>
  <c r="D237" i="14"/>
  <c r="H236" i="14"/>
  <c r="H235" i="14"/>
  <c r="D235" i="14"/>
  <c r="H234" i="14"/>
  <c r="D234" i="14"/>
  <c r="P233" i="14"/>
  <c r="L233" i="14"/>
  <c r="H233" i="14"/>
  <c r="D233" i="14"/>
  <c r="H232" i="14"/>
  <c r="H231" i="14"/>
  <c r="D231" i="14"/>
  <c r="H230" i="14"/>
  <c r="H229" i="14"/>
  <c r="P228" i="14"/>
  <c r="L228" i="14"/>
  <c r="H228" i="14"/>
  <c r="D228" i="14"/>
  <c r="P227" i="14"/>
  <c r="L227" i="14"/>
  <c r="H227" i="14"/>
  <c r="D227" i="14"/>
  <c r="H226" i="14"/>
  <c r="H225" i="14"/>
  <c r="H224" i="14"/>
  <c r="D224" i="14"/>
  <c r="P223" i="14"/>
  <c r="L223" i="14"/>
  <c r="H223" i="14"/>
  <c r="D223" i="14"/>
  <c r="P222" i="14"/>
  <c r="L222" i="14"/>
  <c r="H222" i="14"/>
  <c r="D222" i="14"/>
  <c r="H221" i="14"/>
  <c r="D221" i="14"/>
  <c r="H220" i="14"/>
  <c r="D220" i="14"/>
  <c r="P219" i="14"/>
  <c r="L219" i="14"/>
  <c r="H219" i="14"/>
  <c r="D219" i="14"/>
  <c r="P218" i="14"/>
  <c r="L218" i="14"/>
  <c r="H218" i="14"/>
  <c r="D218" i="14"/>
  <c r="H217" i="14"/>
  <c r="D217" i="14"/>
  <c r="H216" i="14"/>
  <c r="H215" i="14"/>
  <c r="H214" i="14"/>
  <c r="P213" i="14"/>
  <c r="L213" i="14"/>
  <c r="H213" i="14"/>
  <c r="D213" i="14"/>
  <c r="H212" i="14"/>
  <c r="H211" i="14"/>
  <c r="H210" i="14"/>
  <c r="D210" i="14"/>
  <c r="P209" i="14"/>
  <c r="L209" i="14"/>
  <c r="H209" i="14"/>
  <c r="D209" i="14"/>
  <c r="P208" i="14"/>
  <c r="L208" i="14"/>
  <c r="H208" i="14"/>
  <c r="D208" i="14"/>
  <c r="H207" i="14"/>
  <c r="P206" i="14"/>
  <c r="L206" i="14"/>
  <c r="H206" i="14"/>
  <c r="D206" i="14"/>
  <c r="H205" i="14"/>
  <c r="H204" i="14"/>
  <c r="H203" i="14"/>
  <c r="P202" i="14"/>
  <c r="L202" i="14"/>
  <c r="H202" i="14"/>
  <c r="D202" i="14"/>
  <c r="H201" i="14"/>
  <c r="H200" i="14"/>
  <c r="D200" i="14"/>
  <c r="P199" i="14"/>
  <c r="L199" i="14"/>
  <c r="H199" i="14"/>
  <c r="D199" i="14"/>
  <c r="P198" i="14"/>
  <c r="L198" i="14"/>
  <c r="H198" i="14"/>
  <c r="D198" i="14"/>
  <c r="P197" i="14"/>
  <c r="L197" i="14"/>
  <c r="H197" i="14"/>
  <c r="D197" i="14"/>
  <c r="H196" i="14"/>
  <c r="P195" i="14"/>
  <c r="L195" i="14"/>
  <c r="H195" i="14"/>
  <c r="D195" i="14"/>
  <c r="P194" i="14"/>
  <c r="L194" i="14"/>
  <c r="H194" i="14"/>
  <c r="D194" i="14"/>
  <c r="H193" i="14"/>
  <c r="H192" i="14"/>
  <c r="H191" i="14"/>
  <c r="D191" i="14"/>
  <c r="P190" i="14"/>
  <c r="L190" i="14"/>
  <c r="H190" i="14"/>
  <c r="D190" i="14"/>
  <c r="H189" i="14"/>
  <c r="D189" i="14"/>
  <c r="P188" i="14"/>
  <c r="L188" i="14"/>
  <c r="H188" i="14"/>
  <c r="D188" i="14"/>
  <c r="H187" i="14"/>
  <c r="H186" i="14"/>
  <c r="P185" i="14"/>
  <c r="L185" i="14"/>
  <c r="H185" i="14"/>
  <c r="D185" i="14"/>
  <c r="H184" i="14"/>
  <c r="D184" i="14"/>
  <c r="P183" i="14"/>
  <c r="L183" i="14"/>
  <c r="H183" i="14"/>
  <c r="D183" i="14"/>
  <c r="P182" i="14"/>
  <c r="L182" i="14"/>
  <c r="H182" i="14"/>
  <c r="D182" i="14"/>
  <c r="H181" i="14"/>
  <c r="H180" i="14"/>
  <c r="P179" i="14"/>
  <c r="L179" i="14"/>
  <c r="H179" i="14"/>
  <c r="D179" i="14"/>
  <c r="H178" i="14"/>
  <c r="H177" i="14"/>
  <c r="H176" i="14"/>
  <c r="H175" i="14"/>
  <c r="P174" i="14"/>
  <c r="L174" i="14"/>
  <c r="H174" i="14"/>
  <c r="D174" i="14"/>
  <c r="H173" i="14"/>
  <c r="H172" i="14"/>
  <c r="H171" i="14"/>
  <c r="H170" i="14"/>
  <c r="H169" i="14"/>
  <c r="P168" i="14"/>
  <c r="L168" i="14"/>
  <c r="H168" i="14"/>
  <c r="D168" i="14"/>
  <c r="H167" i="14"/>
  <c r="D167" i="14"/>
  <c r="H166" i="14"/>
  <c r="H165" i="14"/>
  <c r="P164" i="14"/>
  <c r="L164" i="14"/>
  <c r="H164" i="14"/>
  <c r="D164" i="14"/>
  <c r="H163" i="14"/>
  <c r="H162" i="14"/>
  <c r="P161" i="14"/>
  <c r="L161" i="14"/>
  <c r="H161" i="14"/>
  <c r="D161" i="14"/>
  <c r="P160" i="14"/>
  <c r="L160" i="14"/>
  <c r="H160" i="14"/>
  <c r="D160" i="14"/>
  <c r="P159" i="14"/>
  <c r="L159" i="14"/>
  <c r="H159" i="14"/>
  <c r="D159" i="14"/>
  <c r="H158" i="14"/>
  <c r="H157" i="14"/>
  <c r="D157" i="14"/>
  <c r="P156" i="14"/>
  <c r="L156" i="14"/>
  <c r="H156" i="14"/>
  <c r="D156" i="14"/>
  <c r="H155" i="14"/>
  <c r="H154" i="14"/>
  <c r="H153" i="14"/>
  <c r="H152" i="14"/>
  <c r="D152" i="14"/>
  <c r="H151" i="14"/>
  <c r="H150" i="14"/>
  <c r="P149" i="14"/>
  <c r="L149" i="14"/>
  <c r="H149" i="14"/>
  <c r="D149" i="14"/>
  <c r="P148" i="14"/>
  <c r="L148" i="14"/>
  <c r="H148" i="14"/>
  <c r="D148" i="14"/>
  <c r="H147" i="14"/>
  <c r="D147" i="14"/>
  <c r="P146" i="14"/>
  <c r="L146" i="14"/>
  <c r="H146" i="14"/>
  <c r="D146" i="14"/>
  <c r="H145" i="14"/>
  <c r="H144" i="14"/>
  <c r="P143" i="14"/>
  <c r="L143" i="14"/>
  <c r="H143" i="14"/>
  <c r="D143" i="14"/>
  <c r="P142" i="14"/>
  <c r="L142" i="14"/>
  <c r="H142" i="14"/>
  <c r="D142" i="14"/>
  <c r="H141" i="14"/>
  <c r="H140" i="14"/>
  <c r="H139" i="14"/>
  <c r="H138" i="14"/>
  <c r="H137" i="14"/>
  <c r="D137" i="14"/>
  <c r="H136" i="14"/>
  <c r="H135" i="14"/>
  <c r="D135" i="14"/>
  <c r="H134" i="14"/>
  <c r="D134" i="14"/>
  <c r="H133" i="14"/>
  <c r="P132" i="14"/>
  <c r="L132" i="14"/>
  <c r="H132" i="14"/>
  <c r="D132" i="14"/>
  <c r="P131" i="14"/>
  <c r="L131" i="14"/>
  <c r="H131" i="14"/>
  <c r="D131" i="14"/>
  <c r="P130" i="14"/>
  <c r="L130" i="14"/>
  <c r="H130" i="14"/>
  <c r="D130" i="14"/>
  <c r="P129" i="14"/>
  <c r="L129" i="14"/>
  <c r="H129" i="14"/>
  <c r="D129" i="14"/>
  <c r="H128" i="14"/>
  <c r="H127" i="14"/>
  <c r="H126" i="14"/>
  <c r="H125" i="14"/>
  <c r="P124" i="14"/>
  <c r="L124" i="14"/>
  <c r="H124" i="14"/>
  <c r="D124" i="14"/>
  <c r="H123" i="14"/>
  <c r="H122" i="14"/>
  <c r="D122" i="14"/>
  <c r="H121" i="14"/>
  <c r="H120" i="14"/>
  <c r="H119" i="14"/>
  <c r="P118" i="14"/>
  <c r="L118" i="14"/>
  <c r="H118" i="14"/>
  <c r="D118" i="14"/>
  <c r="H117" i="14"/>
  <c r="H116" i="14"/>
  <c r="D116" i="14"/>
  <c r="H115" i="14"/>
  <c r="P114" i="14"/>
  <c r="L114" i="14"/>
  <c r="H114" i="14"/>
  <c r="D114" i="14"/>
  <c r="H113" i="14"/>
  <c r="P112" i="14"/>
  <c r="L112" i="14"/>
  <c r="H112" i="14"/>
  <c r="D112" i="14"/>
  <c r="H111" i="14"/>
  <c r="D111" i="14"/>
  <c r="H110" i="14"/>
  <c r="H109" i="14"/>
  <c r="D109" i="14"/>
  <c r="H108" i="14"/>
  <c r="D108" i="14"/>
  <c r="H107" i="14"/>
  <c r="D107" i="14"/>
  <c r="H106" i="14"/>
  <c r="D106" i="14"/>
  <c r="H105" i="14"/>
  <c r="P104" i="14"/>
  <c r="L104" i="14"/>
  <c r="H104" i="14"/>
  <c r="D104" i="14"/>
  <c r="H103" i="14"/>
  <c r="P102" i="14"/>
  <c r="L102" i="14"/>
  <c r="H102" i="14"/>
  <c r="D102" i="14"/>
  <c r="P101" i="14"/>
  <c r="L101" i="14"/>
  <c r="H101" i="14"/>
  <c r="D101" i="14"/>
  <c r="H100" i="14"/>
  <c r="H99" i="14"/>
  <c r="H98" i="14"/>
  <c r="H97" i="14"/>
  <c r="P96" i="14"/>
  <c r="L96" i="14"/>
  <c r="H96" i="14"/>
  <c r="D96" i="14"/>
  <c r="P95" i="14"/>
  <c r="L95" i="14"/>
  <c r="H95" i="14"/>
  <c r="D95" i="14"/>
  <c r="H94" i="14"/>
  <c r="H93" i="14"/>
  <c r="H92" i="14"/>
  <c r="P91" i="14"/>
  <c r="L91" i="14"/>
  <c r="H91" i="14"/>
  <c r="D91" i="14"/>
  <c r="H90" i="14"/>
  <c r="H89" i="14"/>
  <c r="D89" i="14"/>
  <c r="H88" i="14"/>
  <c r="D88" i="14"/>
  <c r="H87" i="14"/>
  <c r="P86" i="14"/>
  <c r="L86" i="14"/>
  <c r="H86" i="14"/>
  <c r="D86" i="14"/>
  <c r="P85" i="14"/>
  <c r="L85" i="14"/>
  <c r="H85" i="14"/>
  <c r="D85" i="14"/>
  <c r="H84" i="14"/>
  <c r="H83" i="14"/>
  <c r="P82" i="14"/>
  <c r="L82" i="14"/>
  <c r="H82" i="14"/>
  <c r="D82" i="14"/>
  <c r="H81" i="14"/>
  <c r="H80" i="14"/>
  <c r="H79" i="14"/>
  <c r="P78" i="14"/>
  <c r="L78" i="14"/>
  <c r="H78" i="14"/>
  <c r="D78" i="14"/>
  <c r="H77" i="14"/>
  <c r="H76" i="14"/>
  <c r="H75" i="14"/>
  <c r="D75" i="14"/>
  <c r="P74" i="14"/>
  <c r="L74" i="14"/>
  <c r="H74" i="14"/>
  <c r="D74" i="14"/>
  <c r="P73" i="14"/>
  <c r="L73" i="14"/>
  <c r="H73" i="14"/>
  <c r="D73" i="14"/>
  <c r="H72" i="14"/>
  <c r="D72" i="14"/>
  <c r="H71" i="14"/>
  <c r="D71" i="14"/>
  <c r="P70" i="14"/>
  <c r="L70" i="14"/>
  <c r="H70" i="14"/>
  <c r="D70" i="14"/>
  <c r="P69" i="14"/>
  <c r="L69" i="14"/>
  <c r="H69" i="14"/>
  <c r="D69" i="14"/>
  <c r="H68" i="14"/>
  <c r="H67" i="14"/>
  <c r="H66" i="14"/>
  <c r="D66" i="14"/>
  <c r="H65" i="14"/>
  <c r="P64" i="14"/>
  <c r="L64" i="14"/>
  <c r="H64" i="14"/>
  <c r="D64" i="14"/>
  <c r="H63" i="14"/>
  <c r="D63" i="14"/>
  <c r="P62" i="14"/>
  <c r="L62" i="14"/>
  <c r="H62" i="14"/>
  <c r="D62" i="14"/>
  <c r="H61" i="14"/>
  <c r="P60" i="14"/>
  <c r="L60" i="14"/>
  <c r="H60" i="14"/>
  <c r="D60" i="14"/>
  <c r="H59" i="14"/>
  <c r="P58" i="14"/>
  <c r="L58" i="14"/>
  <c r="H58" i="14"/>
  <c r="D58" i="14"/>
  <c r="P57" i="14"/>
  <c r="L57" i="14"/>
  <c r="H57" i="14"/>
  <c r="D57" i="14"/>
  <c r="H56" i="14"/>
  <c r="H55" i="14"/>
  <c r="H54" i="14"/>
  <c r="H53" i="14"/>
  <c r="P52" i="14"/>
  <c r="L52" i="14"/>
  <c r="H52" i="14"/>
  <c r="D52" i="14"/>
  <c r="P51" i="14"/>
  <c r="L51" i="14"/>
  <c r="H51" i="14"/>
  <c r="D51" i="14"/>
  <c r="P50" i="14"/>
  <c r="L50" i="14"/>
  <c r="H50" i="14"/>
  <c r="D50" i="14"/>
  <c r="H49" i="14"/>
  <c r="D49" i="14"/>
  <c r="H48" i="14"/>
  <c r="D48" i="14"/>
  <c r="P47" i="14"/>
  <c r="L47" i="14"/>
  <c r="H47" i="14"/>
  <c r="D47" i="14"/>
  <c r="H46" i="14"/>
  <c r="D46" i="14"/>
  <c r="P45" i="14"/>
  <c r="L45" i="14"/>
  <c r="H45" i="14"/>
  <c r="D45" i="14"/>
  <c r="P44" i="14"/>
  <c r="L44" i="14"/>
  <c r="H44" i="14"/>
  <c r="D44" i="14"/>
  <c r="H43" i="14"/>
  <c r="H42" i="14"/>
  <c r="P41" i="14"/>
  <c r="L41" i="14"/>
  <c r="H41" i="14"/>
  <c r="D41" i="14"/>
  <c r="P40" i="14"/>
  <c r="L40" i="14"/>
  <c r="H40" i="14"/>
  <c r="D40" i="14"/>
  <c r="P39" i="14"/>
  <c r="L39" i="14"/>
  <c r="H39" i="14"/>
  <c r="D39" i="14"/>
  <c r="H38" i="14"/>
  <c r="P37" i="14"/>
  <c r="L37" i="14"/>
  <c r="H37" i="14"/>
  <c r="D37" i="14"/>
  <c r="P36" i="14"/>
  <c r="L36" i="14"/>
  <c r="H36" i="14"/>
  <c r="D36" i="14"/>
  <c r="P35" i="14"/>
  <c r="L35" i="14"/>
  <c r="H35" i="14"/>
  <c r="D35" i="14"/>
  <c r="H34" i="14"/>
  <c r="H33" i="14"/>
  <c r="D33" i="14"/>
  <c r="H32" i="14"/>
  <c r="D32" i="14"/>
  <c r="P31" i="14"/>
  <c r="L31" i="14"/>
  <c r="H31" i="14"/>
  <c r="D31" i="14"/>
  <c r="H30" i="14"/>
  <c r="D30" i="14"/>
  <c r="P29" i="14"/>
  <c r="L29" i="14"/>
  <c r="H29" i="14"/>
  <c r="D29" i="14"/>
  <c r="H28" i="14"/>
  <c r="D28" i="14"/>
  <c r="H27" i="14"/>
  <c r="P26" i="14"/>
  <c r="L26" i="14"/>
  <c r="H26" i="14"/>
  <c r="D26" i="14"/>
  <c r="H25" i="14"/>
  <c r="P24" i="14"/>
  <c r="L24" i="14"/>
  <c r="H24" i="14"/>
  <c r="D24" i="14"/>
  <c r="H23" i="14"/>
  <c r="D23" i="14"/>
  <c r="P22" i="14"/>
  <c r="L22" i="14"/>
  <c r="H22" i="14"/>
  <c r="D22" i="14"/>
  <c r="H21" i="14"/>
  <c r="P20" i="14"/>
  <c r="L20" i="14"/>
  <c r="H20" i="14"/>
  <c r="D20" i="14"/>
  <c r="H19" i="14"/>
  <c r="H18" i="14"/>
  <c r="H17" i="14"/>
  <c r="H16" i="14"/>
  <c r="D16" i="14"/>
  <c r="P15" i="14"/>
  <c r="L15" i="14"/>
  <c r="H15" i="14"/>
  <c r="D15" i="14"/>
  <c r="P14" i="14"/>
  <c r="L14" i="14"/>
  <c r="H14" i="14"/>
  <c r="D14" i="14"/>
  <c r="P13" i="14"/>
  <c r="L13" i="14"/>
  <c r="H13" i="14"/>
  <c r="D13" i="14"/>
  <c r="P12" i="14"/>
  <c r="L12" i="14"/>
  <c r="H12" i="14"/>
  <c r="D12" i="14"/>
  <c r="P11" i="14"/>
  <c r="L11" i="14"/>
  <c r="H11" i="14"/>
  <c r="D11" i="14"/>
  <c r="H10" i="14"/>
  <c r="H9" i="14"/>
  <c r="D9" i="14"/>
  <c r="P8" i="14"/>
  <c r="L8" i="14"/>
  <c r="H8" i="14"/>
  <c r="D8" i="14"/>
  <c r="H7" i="14"/>
  <c r="H6" i="14"/>
  <c r="H5" i="14"/>
  <c r="P4" i="14"/>
  <c r="L4" i="14"/>
  <c r="H4" i="14"/>
  <c r="D4" i="14"/>
  <c r="P3" i="14"/>
  <c r="L3" i="14"/>
  <c r="H3" i="14"/>
  <c r="D3" i="14"/>
  <c r="P2" i="14"/>
  <c r="L2" i="14"/>
  <c r="H2" i="14"/>
  <c r="D2" i="14"/>
  <c r="AY1000" i="11"/>
  <c r="AX1000" i="11"/>
  <c r="AW1000" i="11"/>
  <c r="AV1000" i="11"/>
  <c r="AU1000" i="11"/>
  <c r="AT1000" i="11"/>
  <c r="AY999" i="11"/>
  <c r="AX999" i="11"/>
  <c r="AW999" i="11"/>
  <c r="AV999" i="11"/>
  <c r="AU999" i="11"/>
  <c r="AT999" i="11"/>
  <c r="AY998" i="11"/>
  <c r="AX998" i="11"/>
  <c r="AW998" i="11"/>
  <c r="AV998" i="11"/>
  <c r="AU998" i="11"/>
  <c r="AT998" i="11"/>
  <c r="AY997" i="11"/>
  <c r="AX997" i="11"/>
  <c r="AW997" i="11"/>
  <c r="AV997" i="11"/>
  <c r="AU997" i="11"/>
  <c r="AT997" i="11"/>
  <c r="AY996" i="11"/>
  <c r="AX996" i="11"/>
  <c r="AW996" i="11"/>
  <c r="AV996" i="11"/>
  <c r="AU996" i="11"/>
  <c r="AT996" i="11"/>
  <c r="AY995" i="11"/>
  <c r="AX995" i="11"/>
  <c r="AW995" i="11"/>
  <c r="AV995" i="11"/>
  <c r="AU995" i="11"/>
  <c r="AT995" i="11"/>
  <c r="AY994" i="11"/>
  <c r="AX994" i="11"/>
  <c r="AW994" i="11"/>
  <c r="AV994" i="11"/>
  <c r="AU994" i="11"/>
  <c r="AT994" i="11"/>
  <c r="AY993" i="11"/>
  <c r="AX993" i="11"/>
  <c r="AW993" i="11"/>
  <c r="AV993" i="11"/>
  <c r="AU993" i="11"/>
  <c r="AT993" i="11"/>
  <c r="AY992" i="11"/>
  <c r="AX992" i="11"/>
  <c r="AW992" i="11"/>
  <c r="AV992" i="11"/>
  <c r="AU992" i="11"/>
  <c r="AT992" i="11"/>
  <c r="AY991" i="11"/>
  <c r="AX991" i="11"/>
  <c r="AW991" i="11"/>
  <c r="AV991" i="11"/>
  <c r="AU991" i="11"/>
  <c r="AT991" i="11"/>
  <c r="AY990" i="11"/>
  <c r="AX990" i="11"/>
  <c r="AW990" i="11"/>
  <c r="AV990" i="11"/>
  <c r="AU990" i="11"/>
  <c r="AT990" i="11"/>
  <c r="AY989" i="11"/>
  <c r="AX989" i="11"/>
  <c r="AW989" i="11"/>
  <c r="AV989" i="11"/>
  <c r="AU989" i="11"/>
  <c r="AT989" i="11"/>
  <c r="AY988" i="11"/>
  <c r="AX988" i="11"/>
  <c r="AW988" i="11"/>
  <c r="AV988" i="11"/>
  <c r="AU988" i="11"/>
  <c r="AT988" i="11"/>
  <c r="AY987" i="11"/>
  <c r="AX987" i="11"/>
  <c r="AW987" i="11"/>
  <c r="AV987" i="11"/>
  <c r="AU987" i="11"/>
  <c r="AT987" i="11"/>
  <c r="AY986" i="11"/>
  <c r="AX986" i="11"/>
  <c r="AW986" i="11"/>
  <c r="AV986" i="11"/>
  <c r="AU986" i="11"/>
  <c r="AT986" i="11"/>
  <c r="AY985" i="11"/>
  <c r="AX985" i="11"/>
  <c r="AW985" i="11"/>
  <c r="AV985" i="11"/>
  <c r="AU985" i="11"/>
  <c r="AT985" i="11"/>
  <c r="AY984" i="11"/>
  <c r="AX984" i="11"/>
  <c r="AW984" i="11"/>
  <c r="AV984" i="11"/>
  <c r="AU984" i="11"/>
  <c r="AT984" i="11"/>
  <c r="AY983" i="11"/>
  <c r="AX983" i="11"/>
  <c r="AW983" i="11"/>
  <c r="AV983" i="11"/>
  <c r="AU983" i="11"/>
  <c r="AT983" i="11"/>
  <c r="AY982" i="11"/>
  <c r="AX982" i="11"/>
  <c r="AW982" i="11"/>
  <c r="AV982" i="11"/>
  <c r="AU982" i="11"/>
  <c r="AT982" i="11"/>
  <c r="AY981" i="11"/>
  <c r="AX981" i="11"/>
  <c r="AW981" i="11"/>
  <c r="AV981" i="11"/>
  <c r="AU981" i="11"/>
  <c r="AT981" i="11"/>
  <c r="AY980" i="11"/>
  <c r="AX980" i="11"/>
  <c r="AW980" i="11"/>
  <c r="AV980" i="11"/>
  <c r="AU980" i="11"/>
  <c r="AT980" i="11"/>
  <c r="AY979" i="11"/>
  <c r="AX979" i="11"/>
  <c r="AW979" i="11"/>
  <c r="AV979" i="11"/>
  <c r="AU979" i="11"/>
  <c r="AT979" i="11"/>
  <c r="AY978" i="11"/>
  <c r="AX978" i="11"/>
  <c r="AW978" i="11"/>
  <c r="AV978" i="11"/>
  <c r="AU978" i="11"/>
  <c r="AT978" i="11"/>
  <c r="AY977" i="11"/>
  <c r="AX977" i="11"/>
  <c r="AW977" i="11"/>
  <c r="AV977" i="11"/>
  <c r="AU977" i="11"/>
  <c r="AT977" i="11"/>
  <c r="AY976" i="11"/>
  <c r="AX976" i="11"/>
  <c r="AW976" i="11"/>
  <c r="AV976" i="11"/>
  <c r="AU976" i="11"/>
  <c r="AT976" i="11"/>
  <c r="AY975" i="11"/>
  <c r="AX975" i="11"/>
  <c r="AW975" i="11"/>
  <c r="AV975" i="11"/>
  <c r="AU975" i="11"/>
  <c r="AT975" i="11"/>
  <c r="AY974" i="11"/>
  <c r="AX974" i="11"/>
  <c r="AW974" i="11"/>
  <c r="AV974" i="11"/>
  <c r="AU974" i="11"/>
  <c r="AT974" i="11"/>
  <c r="AY973" i="11"/>
  <c r="AX973" i="11"/>
  <c r="AW973" i="11"/>
  <c r="AV973" i="11"/>
  <c r="AU973" i="11"/>
  <c r="AT973" i="11"/>
  <c r="AY972" i="11"/>
  <c r="AX972" i="11"/>
  <c r="AW972" i="11"/>
  <c r="AV972" i="11"/>
  <c r="AU972" i="11"/>
  <c r="AT972" i="11"/>
  <c r="AY971" i="11"/>
  <c r="AX971" i="11"/>
  <c r="AW971" i="11"/>
  <c r="AV971" i="11"/>
  <c r="AU971" i="11"/>
  <c r="AT971" i="11"/>
  <c r="AY970" i="11"/>
  <c r="AX970" i="11"/>
  <c r="AW970" i="11"/>
  <c r="AV970" i="11"/>
  <c r="AU970" i="11"/>
  <c r="AT970" i="11"/>
  <c r="AY969" i="11"/>
  <c r="AX969" i="11"/>
  <c r="AW969" i="11"/>
  <c r="AV969" i="11"/>
  <c r="AU969" i="11"/>
  <c r="AT969" i="11"/>
  <c r="AY968" i="11"/>
  <c r="AX968" i="11"/>
  <c r="AW968" i="11"/>
  <c r="AV968" i="11"/>
  <c r="AU968" i="11"/>
  <c r="AT968" i="11"/>
  <c r="AY967" i="11"/>
  <c r="AX967" i="11"/>
  <c r="AW967" i="11"/>
  <c r="AV967" i="11"/>
  <c r="AU967" i="11"/>
  <c r="AT967" i="11"/>
  <c r="AY966" i="11"/>
  <c r="AX966" i="11"/>
  <c r="AW966" i="11"/>
  <c r="AV966" i="11"/>
  <c r="AU966" i="11"/>
  <c r="AT966" i="11"/>
  <c r="AY965" i="11"/>
  <c r="AX965" i="11"/>
  <c r="AW965" i="11"/>
  <c r="AV965" i="11"/>
  <c r="AU965" i="11"/>
  <c r="AT965" i="11"/>
  <c r="AY964" i="11"/>
  <c r="AX964" i="11"/>
  <c r="AW964" i="11"/>
  <c r="AV964" i="11"/>
  <c r="AU964" i="11"/>
  <c r="AT964" i="11"/>
  <c r="AY963" i="11"/>
  <c r="AX963" i="11"/>
  <c r="AW963" i="11"/>
  <c r="AV963" i="11"/>
  <c r="AU963" i="11"/>
  <c r="AT963" i="11"/>
  <c r="AY962" i="11"/>
  <c r="AX962" i="11"/>
  <c r="AW962" i="11"/>
  <c r="AV962" i="11"/>
  <c r="AU962" i="11"/>
  <c r="AT962" i="11"/>
  <c r="AY961" i="11"/>
  <c r="AX961" i="11"/>
  <c r="AW961" i="11"/>
  <c r="AV961" i="11"/>
  <c r="AU961" i="11"/>
  <c r="AT961" i="11"/>
  <c r="AY960" i="11"/>
  <c r="AX960" i="11"/>
  <c r="AW960" i="11"/>
  <c r="AV960" i="11"/>
  <c r="AU960" i="11"/>
  <c r="AT960" i="11"/>
  <c r="AY959" i="11"/>
  <c r="AX959" i="11"/>
  <c r="AW959" i="11"/>
  <c r="AV959" i="11"/>
  <c r="AU959" i="11"/>
  <c r="AT959" i="11"/>
  <c r="AY958" i="11"/>
  <c r="AX958" i="11"/>
  <c r="AW958" i="11"/>
  <c r="AV958" i="11"/>
  <c r="AU958" i="11"/>
  <c r="AT958" i="11"/>
  <c r="AY957" i="11"/>
  <c r="AX957" i="11"/>
  <c r="AW957" i="11"/>
  <c r="AV957" i="11"/>
  <c r="AU957" i="11"/>
  <c r="AT957" i="11"/>
  <c r="AY956" i="11"/>
  <c r="AX956" i="11"/>
  <c r="AW956" i="11"/>
  <c r="AV956" i="11"/>
  <c r="AU956" i="11"/>
  <c r="AT956" i="11"/>
  <c r="AY955" i="11"/>
  <c r="AX955" i="11"/>
  <c r="AW955" i="11"/>
  <c r="AV955" i="11"/>
  <c r="AU955" i="11"/>
  <c r="AT955" i="11"/>
  <c r="AY954" i="11"/>
  <c r="AX954" i="11"/>
  <c r="AW954" i="11"/>
  <c r="AV954" i="11"/>
  <c r="AU954" i="11"/>
  <c r="AT954" i="11"/>
  <c r="AY953" i="11"/>
  <c r="AX953" i="11"/>
  <c r="AW953" i="11"/>
  <c r="AV953" i="11"/>
  <c r="AU953" i="11"/>
  <c r="AT953" i="11"/>
  <c r="AY952" i="11"/>
  <c r="AX952" i="11"/>
  <c r="AW952" i="11"/>
  <c r="AV952" i="11"/>
  <c r="AU952" i="11"/>
  <c r="AT952" i="11"/>
  <c r="AY951" i="11"/>
  <c r="AX951" i="11"/>
  <c r="AW951" i="11"/>
  <c r="AV951" i="11"/>
  <c r="AU951" i="11"/>
  <c r="AT951" i="11"/>
  <c r="AY950" i="11"/>
  <c r="AX950" i="11"/>
  <c r="AW950" i="11"/>
  <c r="AV950" i="11"/>
  <c r="AU950" i="11"/>
  <c r="AT950" i="11"/>
  <c r="AY949" i="11"/>
  <c r="AX949" i="11"/>
  <c r="AW949" i="11"/>
  <c r="AV949" i="11"/>
  <c r="AU949" i="11"/>
  <c r="AT949" i="11"/>
  <c r="AY948" i="11"/>
  <c r="AX948" i="11"/>
  <c r="AW948" i="11"/>
  <c r="AV948" i="11"/>
  <c r="AU948" i="11"/>
  <c r="AT948" i="11"/>
  <c r="AY947" i="11"/>
  <c r="AX947" i="11"/>
  <c r="AW947" i="11"/>
  <c r="AV947" i="11"/>
  <c r="AU947" i="11"/>
  <c r="AT947" i="11"/>
  <c r="AY946" i="11"/>
  <c r="AX946" i="11"/>
  <c r="AW946" i="11"/>
  <c r="AV946" i="11"/>
  <c r="AU946" i="11"/>
  <c r="AT946" i="11"/>
  <c r="AY945" i="11"/>
  <c r="AX945" i="11"/>
  <c r="AW945" i="11"/>
  <c r="AV945" i="11"/>
  <c r="AU945" i="11"/>
  <c r="AT945" i="11"/>
  <c r="AY944" i="11"/>
  <c r="AX944" i="11"/>
  <c r="AW944" i="11"/>
  <c r="AV944" i="11"/>
  <c r="AU944" i="11"/>
  <c r="AT944" i="11"/>
  <c r="AY943" i="11"/>
  <c r="AX943" i="11"/>
  <c r="AW943" i="11"/>
  <c r="AV943" i="11"/>
  <c r="AU943" i="11"/>
  <c r="AT943" i="11"/>
  <c r="AY942" i="11"/>
  <c r="AX942" i="11"/>
  <c r="AW942" i="11"/>
  <c r="AV942" i="11"/>
  <c r="AU942" i="11"/>
  <c r="AT942" i="11"/>
  <c r="AY941" i="11"/>
  <c r="AX941" i="11"/>
  <c r="AW941" i="11"/>
  <c r="AV941" i="11"/>
  <c r="AU941" i="11"/>
  <c r="AT941" i="11"/>
  <c r="AY940" i="11"/>
  <c r="AX940" i="11"/>
  <c r="AW940" i="11"/>
  <c r="AV940" i="11"/>
  <c r="AU940" i="11"/>
  <c r="AT940" i="11"/>
  <c r="AY939" i="11"/>
  <c r="AX939" i="11"/>
  <c r="AW939" i="11"/>
  <c r="AV939" i="11"/>
  <c r="AU939" i="11"/>
  <c r="AT939" i="11"/>
  <c r="AY938" i="11"/>
  <c r="AX938" i="11"/>
  <c r="AW938" i="11"/>
  <c r="AV938" i="11"/>
  <c r="AU938" i="11"/>
  <c r="AT938" i="11"/>
  <c r="AY937" i="11"/>
  <c r="AX937" i="11"/>
  <c r="AW937" i="11"/>
  <c r="AV937" i="11"/>
  <c r="AU937" i="11"/>
  <c r="AT937" i="11"/>
  <c r="AY936" i="11"/>
  <c r="AX936" i="11"/>
  <c r="AW936" i="11"/>
  <c r="AV936" i="11"/>
  <c r="AU936" i="11"/>
  <c r="AT936" i="11"/>
  <c r="AY935" i="11"/>
  <c r="AX935" i="11"/>
  <c r="AW935" i="11"/>
  <c r="AV935" i="11"/>
  <c r="AU935" i="11"/>
  <c r="AT935" i="11"/>
  <c r="AY934" i="11"/>
  <c r="AX934" i="11"/>
  <c r="AW934" i="11"/>
  <c r="AV934" i="11"/>
  <c r="AU934" i="11"/>
  <c r="AT934" i="11"/>
  <c r="AY933" i="11"/>
  <c r="AX933" i="11"/>
  <c r="AW933" i="11"/>
  <c r="AV933" i="11"/>
  <c r="AU933" i="11"/>
  <c r="AT933" i="11"/>
  <c r="AY932" i="11"/>
  <c r="AX932" i="11"/>
  <c r="AW932" i="11"/>
  <c r="AV932" i="11"/>
  <c r="AU932" i="11"/>
  <c r="AT932" i="11"/>
  <c r="AY931" i="11"/>
  <c r="AX931" i="11"/>
  <c r="AW931" i="11"/>
  <c r="AV931" i="11"/>
  <c r="AU931" i="11"/>
  <c r="AT931" i="11"/>
  <c r="AY930" i="11"/>
  <c r="AX930" i="11"/>
  <c r="AW930" i="11"/>
  <c r="AV930" i="11"/>
  <c r="AU930" i="11"/>
  <c r="AT930" i="11"/>
  <c r="AY929" i="11"/>
  <c r="AX929" i="11"/>
  <c r="AW929" i="11"/>
  <c r="AV929" i="11"/>
  <c r="AU929" i="11"/>
  <c r="AT929" i="11"/>
  <c r="AY928" i="11"/>
  <c r="AX928" i="11"/>
  <c r="AW928" i="11"/>
  <c r="AV928" i="11"/>
  <c r="AU928" i="11"/>
  <c r="AT928" i="11"/>
  <c r="AY927" i="11"/>
  <c r="AX927" i="11"/>
  <c r="AW927" i="11"/>
  <c r="AV927" i="11"/>
  <c r="AU927" i="11"/>
  <c r="AT927" i="11"/>
  <c r="AY926" i="11"/>
  <c r="AX926" i="11"/>
  <c r="AW926" i="11"/>
  <c r="AV926" i="11"/>
  <c r="AU926" i="11"/>
  <c r="AT926" i="11"/>
  <c r="AY925" i="11"/>
  <c r="AX925" i="11"/>
  <c r="AW925" i="11"/>
  <c r="AV925" i="11"/>
  <c r="AU925" i="11"/>
  <c r="AT925" i="11"/>
  <c r="AY924" i="11"/>
  <c r="AX924" i="11"/>
  <c r="AW924" i="11"/>
  <c r="AV924" i="11"/>
  <c r="AU924" i="11"/>
  <c r="AT924" i="11"/>
  <c r="AY923" i="11"/>
  <c r="AX923" i="11"/>
  <c r="AW923" i="11"/>
  <c r="AV923" i="11"/>
  <c r="AU923" i="11"/>
  <c r="AT923" i="11"/>
  <c r="AY922" i="11"/>
  <c r="AX922" i="11"/>
  <c r="AW922" i="11"/>
  <c r="AV922" i="11"/>
  <c r="AU922" i="11"/>
  <c r="AT922" i="11"/>
  <c r="AY921" i="11"/>
  <c r="AX921" i="11"/>
  <c r="AW921" i="11"/>
  <c r="AV921" i="11"/>
  <c r="AU921" i="11"/>
  <c r="AT921" i="11"/>
  <c r="AY920" i="11"/>
  <c r="AX920" i="11"/>
  <c r="AW920" i="11"/>
  <c r="AV920" i="11"/>
  <c r="AU920" i="11"/>
  <c r="AT920" i="11"/>
  <c r="AY919" i="11"/>
  <c r="AX919" i="11"/>
  <c r="AW919" i="11"/>
  <c r="AV919" i="11"/>
  <c r="AU919" i="11"/>
  <c r="AT919" i="11"/>
  <c r="AY918" i="11"/>
  <c r="AX918" i="11"/>
  <c r="AW918" i="11"/>
  <c r="AV918" i="11"/>
  <c r="AU918" i="11"/>
  <c r="AT918" i="11"/>
  <c r="AY917" i="11"/>
  <c r="AX917" i="11"/>
  <c r="AW917" i="11"/>
  <c r="AV917" i="11"/>
  <c r="AU917" i="11"/>
  <c r="AT917" i="11"/>
  <c r="AY916" i="11"/>
  <c r="AX916" i="11"/>
  <c r="AW916" i="11"/>
  <c r="AV916" i="11"/>
  <c r="AU916" i="11"/>
  <c r="AT916" i="11"/>
  <c r="AY915" i="11"/>
  <c r="AX915" i="11"/>
  <c r="AW915" i="11"/>
  <c r="AV915" i="11"/>
  <c r="AU915" i="11"/>
  <c r="AT915" i="11"/>
  <c r="AY914" i="11"/>
  <c r="AX914" i="11"/>
  <c r="AW914" i="11"/>
  <c r="AV914" i="11"/>
  <c r="AU914" i="11"/>
  <c r="AT914" i="11"/>
  <c r="AY913" i="11"/>
  <c r="AX913" i="11"/>
  <c r="AW913" i="11"/>
  <c r="AV913" i="11"/>
  <c r="AU913" i="11"/>
  <c r="AT913" i="11"/>
  <c r="AY912" i="11"/>
  <c r="AX912" i="11"/>
  <c r="AW912" i="11"/>
  <c r="AV912" i="11"/>
  <c r="AU912" i="11"/>
  <c r="AT912" i="11"/>
  <c r="AY911" i="11"/>
  <c r="AX911" i="11"/>
  <c r="AW911" i="11"/>
  <c r="AV911" i="11"/>
  <c r="AU911" i="11"/>
  <c r="AT911" i="11"/>
  <c r="AY910" i="11"/>
  <c r="AX910" i="11"/>
  <c r="AW910" i="11"/>
  <c r="AV910" i="11"/>
  <c r="AU910" i="11"/>
  <c r="AT910" i="11"/>
  <c r="AY909" i="11"/>
  <c r="AX909" i="11"/>
  <c r="AW909" i="11"/>
  <c r="AV909" i="11"/>
  <c r="AU909" i="11"/>
  <c r="AT909" i="11"/>
  <c r="AY908" i="11"/>
  <c r="AX908" i="11"/>
  <c r="AW908" i="11"/>
  <c r="AV908" i="11"/>
  <c r="AU908" i="11"/>
  <c r="AT908" i="11"/>
  <c r="AY907" i="11"/>
  <c r="AX907" i="11"/>
  <c r="AW907" i="11"/>
  <c r="AV907" i="11"/>
  <c r="AU907" i="11"/>
  <c r="AT907" i="11"/>
  <c r="AY906" i="11"/>
  <c r="AX906" i="11"/>
  <c r="AW906" i="11"/>
  <c r="AV906" i="11"/>
  <c r="AU906" i="11"/>
  <c r="AT906" i="11"/>
  <c r="AY905" i="11"/>
  <c r="AX905" i="11"/>
  <c r="AW905" i="11"/>
  <c r="AV905" i="11"/>
  <c r="AU905" i="11"/>
  <c r="AT905" i="11"/>
  <c r="AY904" i="11"/>
  <c r="AX904" i="11"/>
  <c r="AW904" i="11"/>
  <c r="AV904" i="11"/>
  <c r="AU904" i="11"/>
  <c r="AT904" i="11"/>
  <c r="AY903" i="11"/>
  <c r="AX903" i="11"/>
  <c r="AW903" i="11"/>
  <c r="AV903" i="11"/>
  <c r="AU903" i="11"/>
  <c r="AT903" i="11"/>
  <c r="AY902" i="11"/>
  <c r="AX902" i="11"/>
  <c r="AW902" i="11"/>
  <c r="AV902" i="11"/>
  <c r="AU902" i="11"/>
  <c r="AT902" i="11"/>
  <c r="AY901" i="11"/>
  <c r="AX901" i="11"/>
  <c r="AW901" i="11"/>
  <c r="AV901" i="11"/>
  <c r="AU901" i="11"/>
  <c r="AT901" i="11"/>
  <c r="AY900" i="11"/>
  <c r="AX900" i="11"/>
  <c r="AW900" i="11"/>
  <c r="AV900" i="11"/>
  <c r="AU900" i="11"/>
  <c r="AT900" i="11"/>
  <c r="AY899" i="11"/>
  <c r="AX899" i="11"/>
  <c r="AW899" i="11"/>
  <c r="AV899" i="11"/>
  <c r="AU899" i="11"/>
  <c r="AT899" i="11"/>
  <c r="AY898" i="11"/>
  <c r="AX898" i="11"/>
  <c r="AW898" i="11"/>
  <c r="AV898" i="11"/>
  <c r="AU898" i="11"/>
  <c r="AT898" i="11"/>
  <c r="AY897" i="11"/>
  <c r="AX897" i="11"/>
  <c r="AW897" i="11"/>
  <c r="AV897" i="11"/>
  <c r="AU897" i="11"/>
  <c r="AT897" i="11"/>
  <c r="AY896" i="11"/>
  <c r="AX896" i="11"/>
  <c r="AW896" i="11"/>
  <c r="AV896" i="11"/>
  <c r="AU896" i="11"/>
  <c r="AT896" i="11"/>
  <c r="AY895" i="11"/>
  <c r="AX895" i="11"/>
  <c r="AW895" i="11"/>
  <c r="AV895" i="11"/>
  <c r="AU895" i="11"/>
  <c r="AT895" i="11"/>
  <c r="AY894" i="11"/>
  <c r="AX894" i="11"/>
  <c r="AW894" i="11"/>
  <c r="AV894" i="11"/>
  <c r="AU894" i="11"/>
  <c r="AT894" i="11"/>
  <c r="AY893" i="11"/>
  <c r="AX893" i="11"/>
  <c r="AW893" i="11"/>
  <c r="AV893" i="11"/>
  <c r="AU893" i="11"/>
  <c r="AT893" i="11"/>
  <c r="AY892" i="11"/>
  <c r="AX892" i="11"/>
  <c r="AW892" i="11"/>
  <c r="AV892" i="11"/>
  <c r="AU892" i="11"/>
  <c r="AT892" i="11"/>
  <c r="AY891" i="11"/>
  <c r="AX891" i="11"/>
  <c r="AW891" i="11"/>
  <c r="AV891" i="11"/>
  <c r="AU891" i="11"/>
  <c r="AT891" i="11"/>
  <c r="AY890" i="11"/>
  <c r="AX890" i="11"/>
  <c r="AW890" i="11"/>
  <c r="AV890" i="11"/>
  <c r="AU890" i="11"/>
  <c r="AT890" i="11"/>
  <c r="AY889" i="11"/>
  <c r="AX889" i="11"/>
  <c r="AW889" i="11"/>
  <c r="AV889" i="11"/>
  <c r="AU889" i="11"/>
  <c r="AT889" i="11"/>
  <c r="AY888" i="11"/>
  <c r="AX888" i="11"/>
  <c r="AW888" i="11"/>
  <c r="AV888" i="11"/>
  <c r="AU888" i="11"/>
  <c r="AT888" i="11"/>
  <c r="AY887" i="11"/>
  <c r="AX887" i="11"/>
  <c r="AW887" i="11"/>
  <c r="AV887" i="11"/>
  <c r="AU887" i="11"/>
  <c r="AT887" i="11"/>
  <c r="AY886" i="11"/>
  <c r="AX886" i="11"/>
  <c r="AW886" i="11"/>
  <c r="AV886" i="11"/>
  <c r="AU886" i="11"/>
  <c r="AT886" i="11"/>
  <c r="AY885" i="11"/>
  <c r="AX885" i="11"/>
  <c r="AW885" i="11"/>
  <c r="AV885" i="11"/>
  <c r="AU885" i="11"/>
  <c r="AT885" i="11"/>
  <c r="AY884" i="11"/>
  <c r="AX884" i="11"/>
  <c r="AW884" i="11"/>
  <c r="AV884" i="11"/>
  <c r="AU884" i="11"/>
  <c r="AT884" i="11"/>
  <c r="AY883" i="11"/>
  <c r="AX883" i="11"/>
  <c r="AW883" i="11"/>
  <c r="AV883" i="11"/>
  <c r="AU883" i="11"/>
  <c r="AT883" i="11"/>
  <c r="AY882" i="11"/>
  <c r="AX882" i="11"/>
  <c r="AW882" i="11"/>
  <c r="AV882" i="11"/>
  <c r="AU882" i="11"/>
  <c r="AT882" i="11"/>
  <c r="AY881" i="11"/>
  <c r="AX881" i="11"/>
  <c r="AW881" i="11"/>
  <c r="AV881" i="11"/>
  <c r="AU881" i="11"/>
  <c r="AT881" i="11"/>
  <c r="AY880" i="11"/>
  <c r="AX880" i="11"/>
  <c r="AW880" i="11"/>
  <c r="AV880" i="11"/>
  <c r="AU880" i="11"/>
  <c r="AT880" i="11"/>
  <c r="AY879" i="11"/>
  <c r="AX879" i="11"/>
  <c r="AW879" i="11"/>
  <c r="AV879" i="11"/>
  <c r="AU879" i="11"/>
  <c r="AT879" i="11"/>
  <c r="AY878" i="11"/>
  <c r="AX878" i="11"/>
  <c r="AW878" i="11"/>
  <c r="AV878" i="11"/>
  <c r="AU878" i="11"/>
  <c r="AT878" i="11"/>
  <c r="AY877" i="11"/>
  <c r="AX877" i="11"/>
  <c r="AW877" i="11"/>
  <c r="AV877" i="11"/>
  <c r="AU877" i="11"/>
  <c r="AT877" i="11"/>
  <c r="AY876" i="11"/>
  <c r="AX876" i="11"/>
  <c r="AW876" i="11"/>
  <c r="AV876" i="11"/>
  <c r="AU876" i="11"/>
  <c r="AT876" i="11"/>
  <c r="AY875" i="11"/>
  <c r="AX875" i="11"/>
  <c r="AW875" i="11"/>
  <c r="AV875" i="11"/>
  <c r="AU875" i="11"/>
  <c r="AT875" i="11"/>
  <c r="AY874" i="11"/>
  <c r="AX874" i="11"/>
  <c r="AW874" i="11"/>
  <c r="AV874" i="11"/>
  <c r="AU874" i="11"/>
  <c r="AT874" i="11"/>
  <c r="AY873" i="11"/>
  <c r="AX873" i="11"/>
  <c r="AW873" i="11"/>
  <c r="AV873" i="11"/>
  <c r="AU873" i="11"/>
  <c r="AT873" i="11"/>
  <c r="AY872" i="11"/>
  <c r="AX872" i="11"/>
  <c r="AW872" i="11"/>
  <c r="AV872" i="11"/>
  <c r="AU872" i="11"/>
  <c r="AT872" i="11"/>
  <c r="AY871" i="11"/>
  <c r="AX871" i="11"/>
  <c r="AW871" i="11"/>
  <c r="AV871" i="11"/>
  <c r="AU871" i="11"/>
  <c r="AT871" i="11"/>
  <c r="AY870" i="11"/>
  <c r="AX870" i="11"/>
  <c r="AW870" i="11"/>
  <c r="AV870" i="11"/>
  <c r="AU870" i="11"/>
  <c r="AT870" i="11"/>
  <c r="AY869" i="11"/>
  <c r="AX869" i="11"/>
  <c r="AW869" i="11"/>
  <c r="AV869" i="11"/>
  <c r="AU869" i="11"/>
  <c r="AT869" i="11"/>
  <c r="AY868" i="11"/>
  <c r="AX868" i="11"/>
  <c r="AW868" i="11"/>
  <c r="AV868" i="11"/>
  <c r="AU868" i="11"/>
  <c r="AT868" i="11"/>
  <c r="AY867" i="11"/>
  <c r="AX867" i="11"/>
  <c r="AW867" i="11"/>
  <c r="AV867" i="11"/>
  <c r="AU867" i="11"/>
  <c r="AT867" i="11"/>
  <c r="AY866" i="11"/>
  <c r="AX866" i="11"/>
  <c r="AW866" i="11"/>
  <c r="AV866" i="11"/>
  <c r="AU866" i="11"/>
  <c r="AT866" i="11"/>
  <c r="AY865" i="11"/>
  <c r="AX865" i="11"/>
  <c r="AW865" i="11"/>
  <c r="AV865" i="11"/>
  <c r="AU865" i="11"/>
  <c r="AT865" i="11"/>
  <c r="AY864" i="11"/>
  <c r="AX864" i="11"/>
  <c r="AW864" i="11"/>
  <c r="AV864" i="11"/>
  <c r="AU864" i="11"/>
  <c r="AT864" i="11"/>
  <c r="AY863" i="11"/>
  <c r="AX863" i="11"/>
  <c r="AW863" i="11"/>
  <c r="AV863" i="11"/>
  <c r="AU863" i="11"/>
  <c r="AT863" i="11"/>
  <c r="AY862" i="11"/>
  <c r="AX862" i="11"/>
  <c r="AW862" i="11"/>
  <c r="AV862" i="11"/>
  <c r="AU862" i="11"/>
  <c r="AT862" i="11"/>
  <c r="AY861" i="11"/>
  <c r="AX861" i="11"/>
  <c r="AW861" i="11"/>
  <c r="AV861" i="11"/>
  <c r="AU861" i="11"/>
  <c r="AT861" i="11"/>
  <c r="AY860" i="11"/>
  <c r="AX860" i="11"/>
  <c r="AW860" i="11"/>
  <c r="AV860" i="11"/>
  <c r="AU860" i="11"/>
  <c r="AT860" i="11"/>
  <c r="AY859" i="11"/>
  <c r="AX859" i="11"/>
  <c r="AW859" i="11"/>
  <c r="AV859" i="11"/>
  <c r="AU859" i="11"/>
  <c r="AT859" i="11"/>
  <c r="AY858" i="11"/>
  <c r="AX858" i="11"/>
  <c r="AW858" i="11"/>
  <c r="AV858" i="11"/>
  <c r="AU858" i="11"/>
  <c r="AT858" i="11"/>
  <c r="AY857" i="11"/>
  <c r="AX857" i="11"/>
  <c r="AW857" i="11"/>
  <c r="AV857" i="11"/>
  <c r="AU857" i="11"/>
  <c r="AT857" i="11"/>
  <c r="AY856" i="11"/>
  <c r="AX856" i="11"/>
  <c r="AW856" i="11"/>
  <c r="AV856" i="11"/>
  <c r="AU856" i="11"/>
  <c r="AT856" i="11"/>
  <c r="AY855" i="11"/>
  <c r="AX855" i="11"/>
  <c r="AW855" i="11"/>
  <c r="AV855" i="11"/>
  <c r="AU855" i="11"/>
  <c r="AT855" i="11"/>
  <c r="AY854" i="11"/>
  <c r="AX854" i="11"/>
  <c r="AW854" i="11"/>
  <c r="AV854" i="11"/>
  <c r="AU854" i="11"/>
  <c r="AT854" i="11"/>
  <c r="AY853" i="11"/>
  <c r="AX853" i="11"/>
  <c r="AW853" i="11"/>
  <c r="AV853" i="11"/>
  <c r="AU853" i="11"/>
  <c r="AT853" i="11"/>
  <c r="AY852" i="11"/>
  <c r="AX852" i="11"/>
  <c r="AW852" i="11"/>
  <c r="AV852" i="11"/>
  <c r="AU852" i="11"/>
  <c r="AT852" i="11"/>
  <c r="AY851" i="11"/>
  <c r="AX851" i="11"/>
  <c r="AW851" i="11"/>
  <c r="AV851" i="11"/>
  <c r="AU851" i="11"/>
  <c r="AT851" i="11"/>
  <c r="AY850" i="11"/>
  <c r="AX850" i="11"/>
  <c r="AW850" i="11"/>
  <c r="AV850" i="11"/>
  <c r="AU850" i="11"/>
  <c r="AT850" i="11"/>
  <c r="AY849" i="11"/>
  <c r="AX849" i="11"/>
  <c r="AW849" i="11"/>
  <c r="AV849" i="11"/>
  <c r="AU849" i="11"/>
  <c r="AT849" i="11"/>
  <c r="AY848" i="11"/>
  <c r="AX848" i="11"/>
  <c r="AW848" i="11"/>
  <c r="AV848" i="11"/>
  <c r="AU848" i="11"/>
  <c r="AT848" i="11"/>
  <c r="AY847" i="11"/>
  <c r="AX847" i="11"/>
  <c r="AW847" i="11"/>
  <c r="AV847" i="11"/>
  <c r="AU847" i="11"/>
  <c r="AT847" i="11"/>
  <c r="AY846" i="11"/>
  <c r="AX846" i="11"/>
  <c r="AW846" i="11"/>
  <c r="AV846" i="11"/>
  <c r="AU846" i="11"/>
  <c r="AT846" i="11"/>
  <c r="AY845" i="11"/>
  <c r="AX845" i="11"/>
  <c r="AW845" i="11"/>
  <c r="AV845" i="11"/>
  <c r="AU845" i="11"/>
  <c r="AT845" i="11"/>
  <c r="AY844" i="11"/>
  <c r="AX844" i="11"/>
  <c r="AW844" i="11"/>
  <c r="AV844" i="11"/>
  <c r="AU844" i="11"/>
  <c r="AT844" i="11"/>
  <c r="AY843" i="11"/>
  <c r="AX843" i="11"/>
  <c r="AW843" i="11"/>
  <c r="AV843" i="11"/>
  <c r="AU843" i="11"/>
  <c r="AT843" i="11"/>
  <c r="AY842" i="11"/>
  <c r="AX842" i="11"/>
  <c r="AW842" i="11"/>
  <c r="AV842" i="11"/>
  <c r="AU842" i="11"/>
  <c r="AT842" i="11"/>
  <c r="AY841" i="11"/>
  <c r="AX841" i="11"/>
  <c r="AW841" i="11"/>
  <c r="AV841" i="11"/>
  <c r="AU841" i="11"/>
  <c r="AT841" i="11"/>
  <c r="AY840" i="11"/>
  <c r="AX840" i="11"/>
  <c r="AW840" i="11"/>
  <c r="AV840" i="11"/>
  <c r="AU840" i="11"/>
  <c r="AT840" i="11"/>
  <c r="AY839" i="11"/>
  <c r="AX839" i="11"/>
  <c r="AW839" i="11"/>
  <c r="AV839" i="11"/>
  <c r="AU839" i="11"/>
  <c r="AT839" i="11"/>
  <c r="AY838" i="11"/>
  <c r="AX838" i="11"/>
  <c r="AW838" i="11"/>
  <c r="AV838" i="11"/>
  <c r="AU838" i="11"/>
  <c r="AT838" i="11"/>
  <c r="AY837" i="11"/>
  <c r="AX837" i="11"/>
  <c r="AW837" i="11"/>
  <c r="AV837" i="11"/>
  <c r="AU837" i="11"/>
  <c r="AT837" i="11"/>
  <c r="AY836" i="11"/>
  <c r="AX836" i="11"/>
  <c r="AW836" i="11"/>
  <c r="AV836" i="11"/>
  <c r="AU836" i="11"/>
  <c r="AT836" i="11"/>
  <c r="AY835" i="11"/>
  <c r="AX835" i="11"/>
  <c r="AW835" i="11"/>
  <c r="AV835" i="11"/>
  <c r="AU835" i="11"/>
  <c r="AT835" i="11"/>
  <c r="AY834" i="11"/>
  <c r="AX834" i="11"/>
  <c r="AW834" i="11"/>
  <c r="AV834" i="11"/>
  <c r="AU834" i="11"/>
  <c r="AT834" i="11"/>
  <c r="AY833" i="11"/>
  <c r="AX833" i="11"/>
  <c r="AW833" i="11"/>
  <c r="AV833" i="11"/>
  <c r="AU833" i="11"/>
  <c r="AT833" i="11"/>
  <c r="AY832" i="11"/>
  <c r="AX832" i="11"/>
  <c r="AW832" i="11"/>
  <c r="AV832" i="11"/>
  <c r="AU832" i="11"/>
  <c r="AT832" i="11"/>
  <c r="AY831" i="11"/>
  <c r="AX831" i="11"/>
  <c r="AW831" i="11"/>
  <c r="AV831" i="11"/>
  <c r="AU831" i="11"/>
  <c r="AT831" i="11"/>
  <c r="AY830" i="11"/>
  <c r="AX830" i="11"/>
  <c r="AW830" i="11"/>
  <c r="AV830" i="11"/>
  <c r="AU830" i="11"/>
  <c r="AT830" i="11"/>
  <c r="AY829" i="11"/>
  <c r="AX829" i="11"/>
  <c r="AW829" i="11"/>
  <c r="AV829" i="11"/>
  <c r="AU829" i="11"/>
  <c r="AT829" i="11"/>
  <c r="AY828" i="11"/>
  <c r="AX828" i="11"/>
  <c r="AW828" i="11"/>
  <c r="AV828" i="11"/>
  <c r="AU828" i="11"/>
  <c r="AT828" i="11"/>
  <c r="AY827" i="11"/>
  <c r="AX827" i="11"/>
  <c r="AW827" i="11"/>
  <c r="AV827" i="11"/>
  <c r="AU827" i="11"/>
  <c r="AT827" i="11"/>
  <c r="AY826" i="11"/>
  <c r="AX826" i="11"/>
  <c r="AW826" i="11"/>
  <c r="AV826" i="11"/>
  <c r="AU826" i="11"/>
  <c r="AT826" i="11"/>
  <c r="AY825" i="11"/>
  <c r="AX825" i="11"/>
  <c r="AW825" i="11"/>
  <c r="AV825" i="11"/>
  <c r="AU825" i="11"/>
  <c r="AT825" i="11"/>
  <c r="AY824" i="11"/>
  <c r="AX824" i="11"/>
  <c r="AW824" i="11"/>
  <c r="AV824" i="11"/>
  <c r="AU824" i="11"/>
  <c r="AT824" i="11"/>
  <c r="AY823" i="11"/>
  <c r="AX823" i="11"/>
  <c r="AW823" i="11"/>
  <c r="AV823" i="11"/>
  <c r="AU823" i="11"/>
  <c r="AT823" i="11"/>
  <c r="AY822" i="11"/>
  <c r="AX822" i="11"/>
  <c r="AW822" i="11"/>
  <c r="AV822" i="11"/>
  <c r="AU822" i="11"/>
  <c r="AT822" i="11"/>
  <c r="AY821" i="11"/>
  <c r="AX821" i="11"/>
  <c r="AW821" i="11"/>
  <c r="AV821" i="11"/>
  <c r="AU821" i="11"/>
  <c r="AT821" i="11"/>
  <c r="AY820" i="11"/>
  <c r="AX820" i="11"/>
  <c r="AW820" i="11"/>
  <c r="AV820" i="11"/>
  <c r="AU820" i="11"/>
  <c r="AT820" i="11"/>
  <c r="AY819" i="11"/>
  <c r="AX819" i="11"/>
  <c r="AW819" i="11"/>
  <c r="AV819" i="11"/>
  <c r="AU819" i="11"/>
  <c r="AT819" i="11"/>
  <c r="AY818" i="11"/>
  <c r="AX818" i="11"/>
  <c r="AW818" i="11"/>
  <c r="AV818" i="11"/>
  <c r="AU818" i="11"/>
  <c r="AT818" i="11"/>
  <c r="AY817" i="11"/>
  <c r="AX817" i="11"/>
  <c r="AW817" i="11"/>
  <c r="AV817" i="11"/>
  <c r="AU817" i="11"/>
  <c r="AT817" i="11"/>
  <c r="AY816" i="11"/>
  <c r="AX816" i="11"/>
  <c r="AW816" i="11"/>
  <c r="AV816" i="11"/>
  <c r="AU816" i="11"/>
  <c r="AT816" i="11"/>
  <c r="AY815" i="11"/>
  <c r="AX815" i="11"/>
  <c r="AW815" i="11"/>
  <c r="AV815" i="11"/>
  <c r="AU815" i="11"/>
  <c r="AT815" i="11"/>
  <c r="AY814" i="11"/>
  <c r="AX814" i="11"/>
  <c r="AW814" i="11"/>
  <c r="AV814" i="11"/>
  <c r="AU814" i="11"/>
  <c r="AT814" i="11"/>
  <c r="AY813" i="11"/>
  <c r="AX813" i="11"/>
  <c r="AW813" i="11"/>
  <c r="AV813" i="11"/>
  <c r="AU813" i="11"/>
  <c r="AT813" i="11"/>
  <c r="AY812" i="11"/>
  <c r="AX812" i="11"/>
  <c r="AW812" i="11"/>
  <c r="AV812" i="11"/>
  <c r="AU812" i="11"/>
  <c r="AT812" i="11"/>
  <c r="AY811" i="11"/>
  <c r="AX811" i="11"/>
  <c r="AW811" i="11"/>
  <c r="AV811" i="11"/>
  <c r="AU811" i="11"/>
  <c r="AT811" i="11"/>
  <c r="AY810" i="11"/>
  <c r="AX810" i="11"/>
  <c r="AW810" i="11"/>
  <c r="AV810" i="11"/>
  <c r="AU810" i="11"/>
  <c r="AT810" i="11"/>
  <c r="AY809" i="11"/>
  <c r="AX809" i="11"/>
  <c r="AW809" i="11"/>
  <c r="AV809" i="11"/>
  <c r="AU809" i="11"/>
  <c r="AT809" i="11"/>
  <c r="AY808" i="11"/>
  <c r="AX808" i="11"/>
  <c r="AW808" i="11"/>
  <c r="AV808" i="11"/>
  <c r="AU808" i="11"/>
  <c r="AT808" i="11"/>
  <c r="AY807" i="11"/>
  <c r="AX807" i="11"/>
  <c r="AW807" i="11"/>
  <c r="AV807" i="11"/>
  <c r="AU807" i="11"/>
  <c r="AT807" i="11"/>
  <c r="AY806" i="11"/>
  <c r="AX806" i="11"/>
  <c r="AW806" i="11"/>
  <c r="AV806" i="11"/>
  <c r="AU806" i="11"/>
  <c r="AT806" i="11"/>
  <c r="AY805" i="11"/>
  <c r="AX805" i="11"/>
  <c r="AW805" i="11"/>
  <c r="AV805" i="11"/>
  <c r="AU805" i="11"/>
  <c r="AT805" i="11"/>
  <c r="AY804" i="11"/>
  <c r="AX804" i="11"/>
  <c r="AW804" i="11"/>
  <c r="AV804" i="11"/>
  <c r="AU804" i="11"/>
  <c r="AT804" i="11"/>
  <c r="AY803" i="11"/>
  <c r="AX803" i="11"/>
  <c r="AW803" i="11"/>
  <c r="AV803" i="11"/>
  <c r="AU803" i="11"/>
  <c r="AT803" i="11"/>
  <c r="AY802" i="11"/>
  <c r="AX802" i="11"/>
  <c r="AW802" i="11"/>
  <c r="AV802" i="11"/>
  <c r="AU802" i="11"/>
  <c r="AT802" i="11"/>
  <c r="AY801" i="11"/>
  <c r="AX801" i="11"/>
  <c r="AW801" i="11"/>
  <c r="AV801" i="11"/>
  <c r="AU801" i="11"/>
  <c r="AT801" i="11"/>
  <c r="AY800" i="11"/>
  <c r="AX800" i="11"/>
  <c r="AW800" i="11"/>
  <c r="AV800" i="11"/>
  <c r="AU800" i="11"/>
  <c r="AT800" i="11"/>
  <c r="AY799" i="11"/>
  <c r="AX799" i="11"/>
  <c r="AW799" i="11"/>
  <c r="AV799" i="11"/>
  <c r="AU799" i="11"/>
  <c r="AT799" i="11"/>
  <c r="AY798" i="11"/>
  <c r="AX798" i="11"/>
  <c r="AW798" i="11"/>
  <c r="AV798" i="11"/>
  <c r="AU798" i="11"/>
  <c r="AT798" i="11"/>
  <c r="AY797" i="11"/>
  <c r="AX797" i="11"/>
  <c r="AW797" i="11"/>
  <c r="AV797" i="11"/>
  <c r="AU797" i="11"/>
  <c r="AT797" i="11"/>
  <c r="AY796" i="11"/>
  <c r="AX796" i="11"/>
  <c r="AW796" i="11"/>
  <c r="AV796" i="11"/>
  <c r="AU796" i="11"/>
  <c r="AT796" i="11"/>
  <c r="AY795" i="11"/>
  <c r="AX795" i="11"/>
  <c r="AW795" i="11"/>
  <c r="AV795" i="11"/>
  <c r="AU795" i="11"/>
  <c r="AT795" i="11"/>
  <c r="AY794" i="11"/>
  <c r="AX794" i="11"/>
  <c r="AW794" i="11"/>
  <c r="AV794" i="11"/>
  <c r="AU794" i="11"/>
  <c r="AT794" i="11"/>
  <c r="AY793" i="11"/>
  <c r="AX793" i="11"/>
  <c r="AW793" i="11"/>
  <c r="AV793" i="11"/>
  <c r="AU793" i="11"/>
  <c r="AT793" i="11"/>
  <c r="AY792" i="11"/>
  <c r="AX792" i="11"/>
  <c r="AW792" i="11"/>
  <c r="AV792" i="11"/>
  <c r="AU792" i="11"/>
  <c r="AT792" i="11"/>
  <c r="AY791" i="11"/>
  <c r="AX791" i="11"/>
  <c r="AW791" i="11"/>
  <c r="AV791" i="11"/>
  <c r="AU791" i="11"/>
  <c r="AT791" i="11"/>
  <c r="AY790" i="11"/>
  <c r="AX790" i="11"/>
  <c r="AW790" i="11"/>
  <c r="AV790" i="11"/>
  <c r="AU790" i="11"/>
  <c r="AT790" i="11"/>
  <c r="AY789" i="11"/>
  <c r="AX789" i="11"/>
  <c r="AW789" i="11"/>
  <c r="AV789" i="11"/>
  <c r="AU789" i="11"/>
  <c r="AT789" i="11"/>
  <c r="AY788" i="11"/>
  <c r="AX788" i="11"/>
  <c r="AW788" i="11"/>
  <c r="AV788" i="11"/>
  <c r="AU788" i="11"/>
  <c r="AT788" i="11"/>
  <c r="AY787" i="11"/>
  <c r="AX787" i="11"/>
  <c r="AW787" i="11"/>
  <c r="AV787" i="11"/>
  <c r="AU787" i="11"/>
  <c r="AT787" i="11"/>
  <c r="AY786" i="11"/>
  <c r="AX786" i="11"/>
  <c r="AW786" i="11"/>
  <c r="AV786" i="11"/>
  <c r="AU786" i="11"/>
  <c r="AT786" i="11"/>
  <c r="AY785" i="11"/>
  <c r="AX785" i="11"/>
  <c r="AW785" i="11"/>
  <c r="AV785" i="11"/>
  <c r="AU785" i="11"/>
  <c r="AT785" i="11"/>
  <c r="AY784" i="11"/>
  <c r="AX784" i="11"/>
  <c r="AW784" i="11"/>
  <c r="AV784" i="11"/>
  <c r="AU784" i="11"/>
  <c r="AT784" i="11"/>
  <c r="AY783" i="11"/>
  <c r="AX783" i="11"/>
  <c r="AW783" i="11"/>
  <c r="AV783" i="11"/>
  <c r="AU783" i="11"/>
  <c r="AT783" i="11"/>
  <c r="AY782" i="11"/>
  <c r="AX782" i="11"/>
  <c r="AW782" i="11"/>
  <c r="AV782" i="11"/>
  <c r="AU782" i="11"/>
  <c r="AT782" i="11"/>
  <c r="AY781" i="11"/>
  <c r="AX781" i="11"/>
  <c r="AW781" i="11"/>
  <c r="AV781" i="11"/>
  <c r="AU781" i="11"/>
  <c r="AT781" i="11"/>
  <c r="AY780" i="11"/>
  <c r="AX780" i="11"/>
  <c r="AW780" i="11"/>
  <c r="AV780" i="11"/>
  <c r="AU780" i="11"/>
  <c r="AT780" i="11"/>
  <c r="AY779" i="11"/>
  <c r="AX779" i="11"/>
  <c r="AW779" i="11"/>
  <c r="AV779" i="11"/>
  <c r="AU779" i="11"/>
  <c r="AT779" i="11"/>
  <c r="AY778" i="11"/>
  <c r="AX778" i="11"/>
  <c r="AW778" i="11"/>
  <c r="AV778" i="11"/>
  <c r="AU778" i="11"/>
  <c r="AT778" i="11"/>
  <c r="AY777" i="11"/>
  <c r="AX777" i="11"/>
  <c r="AW777" i="11"/>
  <c r="AV777" i="11"/>
  <c r="AU777" i="11"/>
  <c r="AT777" i="11"/>
  <c r="AY776" i="11"/>
  <c r="AX776" i="11"/>
  <c r="AW776" i="11"/>
  <c r="AV776" i="11"/>
  <c r="AU776" i="11"/>
  <c r="AT776" i="11"/>
  <c r="AY775" i="11"/>
  <c r="AX775" i="11"/>
  <c r="AW775" i="11"/>
  <c r="AV775" i="11"/>
  <c r="AU775" i="11"/>
  <c r="AT775" i="11"/>
  <c r="AY774" i="11"/>
  <c r="AX774" i="11"/>
  <c r="AW774" i="11"/>
  <c r="AV774" i="11"/>
  <c r="AU774" i="11"/>
  <c r="AT774" i="11"/>
  <c r="AY773" i="11"/>
  <c r="AX773" i="11"/>
  <c r="AW773" i="11"/>
  <c r="AV773" i="11"/>
  <c r="AU773" i="11"/>
  <c r="AT773" i="11"/>
  <c r="AY772" i="11"/>
  <c r="AX772" i="11"/>
  <c r="AW772" i="11"/>
  <c r="AV772" i="11"/>
  <c r="AU772" i="11"/>
  <c r="AT772" i="11"/>
  <c r="AY771" i="11"/>
  <c r="AX771" i="11"/>
  <c r="AW771" i="11"/>
  <c r="AV771" i="11"/>
  <c r="AU771" i="11"/>
  <c r="AT771" i="11"/>
  <c r="AY770" i="11"/>
  <c r="AX770" i="11"/>
  <c r="AW770" i="11"/>
  <c r="AV770" i="11"/>
  <c r="AU770" i="11"/>
  <c r="AT770" i="11"/>
  <c r="AY769" i="11"/>
  <c r="AX769" i="11"/>
  <c r="AW769" i="11"/>
  <c r="AV769" i="11"/>
  <c r="AU769" i="11"/>
  <c r="AT769" i="11"/>
  <c r="AY768" i="11"/>
  <c r="AX768" i="11"/>
  <c r="AW768" i="11"/>
  <c r="AV768" i="11"/>
  <c r="AU768" i="11"/>
  <c r="AT768" i="11"/>
  <c r="AY767" i="11"/>
  <c r="AX767" i="11"/>
  <c r="AW767" i="11"/>
  <c r="AV767" i="11"/>
  <c r="AU767" i="11"/>
  <c r="AT767" i="11"/>
  <c r="AY766" i="11"/>
  <c r="AX766" i="11"/>
  <c r="AW766" i="11"/>
  <c r="AV766" i="11"/>
  <c r="AU766" i="11"/>
  <c r="AT766" i="11"/>
  <c r="AY765" i="11"/>
  <c r="AX765" i="11"/>
  <c r="AW765" i="11"/>
  <c r="AV765" i="11"/>
  <c r="AU765" i="11"/>
  <c r="AT765" i="11"/>
  <c r="AY764" i="11"/>
  <c r="AX764" i="11"/>
  <c r="AW764" i="11"/>
  <c r="AV764" i="11"/>
  <c r="AU764" i="11"/>
  <c r="AT764" i="11"/>
  <c r="AY763" i="11"/>
  <c r="AX763" i="11"/>
  <c r="AW763" i="11"/>
  <c r="AV763" i="11"/>
  <c r="AU763" i="11"/>
  <c r="AT763" i="11"/>
  <c r="AY762" i="11"/>
  <c r="AX762" i="11"/>
  <c r="AW762" i="11"/>
  <c r="AV762" i="11"/>
  <c r="AU762" i="11"/>
  <c r="AT762" i="11"/>
  <c r="AY761" i="11"/>
  <c r="AX761" i="11"/>
  <c r="AW761" i="11"/>
  <c r="AV761" i="11"/>
  <c r="AU761" i="11"/>
  <c r="AT761" i="11"/>
  <c r="AY760" i="11"/>
  <c r="AX760" i="11"/>
  <c r="AW760" i="11"/>
  <c r="AV760" i="11"/>
  <c r="AU760" i="11"/>
  <c r="AT760" i="11"/>
  <c r="AY759" i="11"/>
  <c r="AX759" i="11"/>
  <c r="AW759" i="11"/>
  <c r="AV759" i="11"/>
  <c r="AU759" i="11"/>
  <c r="AT759" i="11"/>
  <c r="AY758" i="11"/>
  <c r="AX758" i="11"/>
  <c r="AW758" i="11"/>
  <c r="AV758" i="11"/>
  <c r="AU758" i="11"/>
  <c r="AT758" i="11"/>
  <c r="AY757" i="11"/>
  <c r="AX757" i="11"/>
  <c r="AW757" i="11"/>
  <c r="AV757" i="11"/>
  <c r="AU757" i="11"/>
  <c r="AT757" i="11"/>
  <c r="AY756" i="11"/>
  <c r="AX756" i="11"/>
  <c r="AW756" i="11"/>
  <c r="AV756" i="11"/>
  <c r="AU756" i="11"/>
  <c r="AT756" i="11"/>
  <c r="AY755" i="11"/>
  <c r="AX755" i="11"/>
  <c r="AW755" i="11"/>
  <c r="AV755" i="11"/>
  <c r="AU755" i="11"/>
  <c r="AT755" i="11"/>
  <c r="AY754" i="11"/>
  <c r="AX754" i="11"/>
  <c r="AW754" i="11"/>
  <c r="AV754" i="11"/>
  <c r="AU754" i="11"/>
  <c r="AT754" i="11"/>
  <c r="AY753" i="11"/>
  <c r="AX753" i="11"/>
  <c r="AW753" i="11"/>
  <c r="AV753" i="11"/>
  <c r="AU753" i="11"/>
  <c r="AT753" i="11"/>
  <c r="AY752" i="11"/>
  <c r="AX752" i="11"/>
  <c r="AW752" i="11"/>
  <c r="AV752" i="11"/>
  <c r="AU752" i="11"/>
  <c r="AT752" i="11"/>
  <c r="AY751" i="11"/>
  <c r="AX751" i="11"/>
  <c r="AW751" i="11"/>
  <c r="AV751" i="11"/>
  <c r="AU751" i="11"/>
  <c r="AT751" i="11"/>
  <c r="AY750" i="11"/>
  <c r="AX750" i="11"/>
  <c r="AW750" i="11"/>
  <c r="AV750" i="11"/>
  <c r="AU750" i="11"/>
  <c r="AT750" i="11"/>
  <c r="AY749" i="11"/>
  <c r="AX749" i="11"/>
  <c r="AW749" i="11"/>
  <c r="AV749" i="11"/>
  <c r="AU749" i="11"/>
  <c r="AT749" i="11"/>
  <c r="AY748" i="11"/>
  <c r="AX748" i="11"/>
  <c r="AW748" i="11"/>
  <c r="AV748" i="11"/>
  <c r="AU748" i="11"/>
  <c r="AT748" i="11"/>
  <c r="AY747" i="11"/>
  <c r="AX747" i="11"/>
  <c r="AW747" i="11"/>
  <c r="AV747" i="11"/>
  <c r="AU747" i="11"/>
  <c r="AT747" i="11"/>
  <c r="AY746" i="11"/>
  <c r="AX746" i="11"/>
  <c r="AW746" i="11"/>
  <c r="AV746" i="11"/>
  <c r="AU746" i="11"/>
  <c r="AT746" i="11"/>
  <c r="AY745" i="11"/>
  <c r="AX745" i="11"/>
  <c r="AW745" i="11"/>
  <c r="AV745" i="11"/>
  <c r="AU745" i="11"/>
  <c r="AT745" i="11"/>
  <c r="AY744" i="11"/>
  <c r="AX744" i="11"/>
  <c r="AW744" i="11"/>
  <c r="AV744" i="11"/>
  <c r="AU744" i="11"/>
  <c r="AT744" i="11"/>
  <c r="AY743" i="11"/>
  <c r="AX743" i="11"/>
  <c r="AW743" i="11"/>
  <c r="AV743" i="11"/>
  <c r="AU743" i="11"/>
  <c r="AT743" i="11"/>
  <c r="AY742" i="11"/>
  <c r="AX742" i="11"/>
  <c r="AW742" i="11"/>
  <c r="AV742" i="11"/>
  <c r="AU742" i="11"/>
  <c r="AT742" i="11"/>
  <c r="AY741" i="11"/>
  <c r="AX741" i="11"/>
  <c r="AW741" i="11"/>
  <c r="AV741" i="11"/>
  <c r="AU741" i="11"/>
  <c r="AT741" i="11"/>
  <c r="AY740" i="11"/>
  <c r="AX740" i="11"/>
  <c r="AW740" i="11"/>
  <c r="AV740" i="11"/>
  <c r="AU740" i="11"/>
  <c r="AT740" i="11"/>
  <c r="AY739" i="11"/>
  <c r="AX739" i="11"/>
  <c r="AW739" i="11"/>
  <c r="AV739" i="11"/>
  <c r="AU739" i="11"/>
  <c r="AT739" i="11"/>
  <c r="AY738" i="11"/>
  <c r="AX738" i="11"/>
  <c r="AW738" i="11"/>
  <c r="AV738" i="11"/>
  <c r="AU738" i="11"/>
  <c r="AT738" i="11"/>
  <c r="AY737" i="11"/>
  <c r="AX737" i="11"/>
  <c r="AW737" i="11"/>
  <c r="AV737" i="11"/>
  <c r="AU737" i="11"/>
  <c r="AT737" i="11"/>
  <c r="AY736" i="11"/>
  <c r="AX736" i="11"/>
  <c r="AW736" i="11"/>
  <c r="AV736" i="11"/>
  <c r="AU736" i="11"/>
  <c r="AT736" i="11"/>
  <c r="AY735" i="11"/>
  <c r="AX735" i="11"/>
  <c r="AW735" i="11"/>
  <c r="AV735" i="11"/>
  <c r="AU735" i="11"/>
  <c r="AT735" i="11"/>
  <c r="AY734" i="11"/>
  <c r="AX734" i="11"/>
  <c r="AW734" i="11"/>
  <c r="AV734" i="11"/>
  <c r="AU734" i="11"/>
  <c r="AT734" i="11"/>
  <c r="AY733" i="11"/>
  <c r="AX733" i="11"/>
  <c r="AW733" i="11"/>
  <c r="AV733" i="11"/>
  <c r="AU733" i="11"/>
  <c r="AT733" i="11"/>
  <c r="AY732" i="11"/>
  <c r="AX732" i="11"/>
  <c r="AW732" i="11"/>
  <c r="AV732" i="11"/>
  <c r="AU732" i="11"/>
  <c r="AT732" i="11"/>
  <c r="AY731" i="11"/>
  <c r="AX731" i="11"/>
  <c r="AW731" i="11"/>
  <c r="AV731" i="11"/>
  <c r="AU731" i="11"/>
  <c r="AT731" i="11"/>
  <c r="AY730" i="11"/>
  <c r="AX730" i="11"/>
  <c r="AW730" i="11"/>
  <c r="AV730" i="11"/>
  <c r="AU730" i="11"/>
  <c r="AT730" i="11"/>
  <c r="AY729" i="11"/>
  <c r="AX729" i="11"/>
  <c r="AW729" i="11"/>
  <c r="AV729" i="11"/>
  <c r="AU729" i="11"/>
  <c r="AT729" i="11"/>
  <c r="AY728" i="11"/>
  <c r="AX728" i="11"/>
  <c r="AW728" i="11"/>
  <c r="AV728" i="11"/>
  <c r="AU728" i="11"/>
  <c r="AT728" i="11"/>
  <c r="AY727" i="11"/>
  <c r="AX727" i="11"/>
  <c r="AW727" i="11"/>
  <c r="AV727" i="11"/>
  <c r="AU727" i="11"/>
  <c r="AT727" i="11"/>
  <c r="AY726" i="11"/>
  <c r="AX726" i="11"/>
  <c r="AW726" i="11"/>
  <c r="AV726" i="11"/>
  <c r="AU726" i="11"/>
  <c r="AT726" i="11"/>
  <c r="AY725" i="11"/>
  <c r="AX725" i="11"/>
  <c r="AW725" i="11"/>
  <c r="AV725" i="11"/>
  <c r="AU725" i="11"/>
  <c r="AT725" i="11"/>
  <c r="AY724" i="11"/>
  <c r="AX724" i="11"/>
  <c r="AW724" i="11"/>
  <c r="AV724" i="11"/>
  <c r="AU724" i="11"/>
  <c r="AT724" i="11"/>
  <c r="AY723" i="11"/>
  <c r="AX723" i="11"/>
  <c r="AW723" i="11"/>
  <c r="AV723" i="11"/>
  <c r="AU723" i="11"/>
  <c r="AT723" i="11"/>
  <c r="AY722" i="11"/>
  <c r="AX722" i="11"/>
  <c r="AW722" i="11"/>
  <c r="AV722" i="11"/>
  <c r="AU722" i="11"/>
  <c r="AT722" i="11"/>
  <c r="AY721" i="11"/>
  <c r="AX721" i="11"/>
  <c r="AW721" i="11"/>
  <c r="AV721" i="11"/>
  <c r="AU721" i="11"/>
  <c r="AT721" i="11"/>
  <c r="AY720" i="11"/>
  <c r="AX720" i="11"/>
  <c r="AW720" i="11"/>
  <c r="AV720" i="11"/>
  <c r="AU720" i="11"/>
  <c r="AT720" i="11"/>
  <c r="AY719" i="11"/>
  <c r="AX719" i="11"/>
  <c r="AW719" i="11"/>
  <c r="AV719" i="11"/>
  <c r="AU719" i="11"/>
  <c r="AT719" i="11"/>
  <c r="AY718" i="11"/>
  <c r="AX718" i="11"/>
  <c r="AW718" i="11"/>
  <c r="AV718" i="11"/>
  <c r="AU718" i="11"/>
  <c r="AT718" i="11"/>
  <c r="AY717" i="11"/>
  <c r="AX717" i="11"/>
  <c r="AW717" i="11"/>
  <c r="AV717" i="11"/>
  <c r="AU717" i="11"/>
  <c r="AT717" i="11"/>
  <c r="AY716" i="11"/>
  <c r="AX716" i="11"/>
  <c r="AW716" i="11"/>
  <c r="AV716" i="11"/>
  <c r="AU716" i="11"/>
  <c r="AT716" i="11"/>
  <c r="AY715" i="11"/>
  <c r="AX715" i="11"/>
  <c r="AW715" i="11"/>
  <c r="AV715" i="11"/>
  <c r="AU715" i="11"/>
  <c r="AT715" i="11"/>
  <c r="AY714" i="11"/>
  <c r="AX714" i="11"/>
  <c r="AW714" i="11"/>
  <c r="AV714" i="11"/>
  <c r="AU714" i="11"/>
  <c r="AT714" i="11"/>
  <c r="AY713" i="11"/>
  <c r="AX713" i="11"/>
  <c r="AW713" i="11"/>
  <c r="AV713" i="11"/>
  <c r="AU713" i="11"/>
  <c r="AT713" i="11"/>
  <c r="AY712" i="11"/>
  <c r="AX712" i="11"/>
  <c r="AW712" i="11"/>
  <c r="AV712" i="11"/>
  <c r="AU712" i="11"/>
  <c r="AT712" i="11"/>
  <c r="AY711" i="11"/>
  <c r="AX711" i="11"/>
  <c r="AW711" i="11"/>
  <c r="AV711" i="11"/>
  <c r="AU711" i="11"/>
  <c r="AT711" i="11"/>
  <c r="AY710" i="11"/>
  <c r="AX710" i="11"/>
  <c r="AW710" i="11"/>
  <c r="AV710" i="11"/>
  <c r="AU710" i="11"/>
  <c r="AT710" i="11"/>
  <c r="AY709" i="11"/>
  <c r="AX709" i="11"/>
  <c r="AW709" i="11"/>
  <c r="AV709" i="11"/>
  <c r="AU709" i="11"/>
  <c r="AT709" i="11"/>
  <c r="AY708" i="11"/>
  <c r="AX708" i="11"/>
  <c r="AW708" i="11"/>
  <c r="AV708" i="11"/>
  <c r="AU708" i="11"/>
  <c r="AT708" i="11"/>
  <c r="AY707" i="11"/>
  <c r="AX707" i="11"/>
  <c r="AW707" i="11"/>
  <c r="AV707" i="11"/>
  <c r="AU707" i="11"/>
  <c r="AT707" i="11"/>
  <c r="AY706" i="11"/>
  <c r="AX706" i="11"/>
  <c r="AW706" i="11"/>
  <c r="AV706" i="11"/>
  <c r="AU706" i="11"/>
  <c r="AT706" i="11"/>
  <c r="AY705" i="11"/>
  <c r="AX705" i="11"/>
  <c r="AW705" i="11"/>
  <c r="AV705" i="11"/>
  <c r="AU705" i="11"/>
  <c r="AT705" i="11"/>
  <c r="AY704" i="11"/>
  <c r="AX704" i="11"/>
  <c r="AW704" i="11"/>
  <c r="AV704" i="11"/>
  <c r="AU704" i="11"/>
  <c r="AT704" i="11"/>
  <c r="AY703" i="11"/>
  <c r="AX703" i="11"/>
  <c r="AW703" i="11"/>
  <c r="AV703" i="11"/>
  <c r="AU703" i="11"/>
  <c r="AT703" i="11"/>
  <c r="AY702" i="11"/>
  <c r="AX702" i="11"/>
  <c r="AW702" i="11"/>
  <c r="AV702" i="11"/>
  <c r="AU702" i="11"/>
  <c r="AT702" i="11"/>
  <c r="AY701" i="11"/>
  <c r="AX701" i="11"/>
  <c r="AW701" i="11"/>
  <c r="AV701" i="11"/>
  <c r="AU701" i="11"/>
  <c r="AT701" i="11"/>
  <c r="AY700" i="11"/>
  <c r="AX700" i="11"/>
  <c r="AW700" i="11"/>
  <c r="AV700" i="11"/>
  <c r="AU700" i="11"/>
  <c r="AT700" i="11"/>
  <c r="AY699" i="11"/>
  <c r="AX699" i="11"/>
  <c r="AW699" i="11"/>
  <c r="AV699" i="11"/>
  <c r="AU699" i="11"/>
  <c r="AT699" i="11"/>
  <c r="AY698" i="11"/>
  <c r="AX698" i="11"/>
  <c r="AW698" i="11"/>
  <c r="AV698" i="11"/>
  <c r="AU698" i="11"/>
  <c r="AT698" i="11"/>
  <c r="AY697" i="11"/>
  <c r="AX697" i="11"/>
  <c r="AW697" i="11"/>
  <c r="AV697" i="11"/>
  <c r="AU697" i="11"/>
  <c r="AT697" i="11"/>
  <c r="AY696" i="11"/>
  <c r="AX696" i="11"/>
  <c r="AW696" i="11"/>
  <c r="AV696" i="11"/>
  <c r="AU696" i="11"/>
  <c r="AT696" i="11"/>
  <c r="AY695" i="11"/>
  <c r="AX695" i="11"/>
  <c r="AW695" i="11"/>
  <c r="AV695" i="11"/>
  <c r="AU695" i="11"/>
  <c r="AT695" i="11"/>
  <c r="AY694" i="11"/>
  <c r="AX694" i="11"/>
  <c r="AW694" i="11"/>
  <c r="AV694" i="11"/>
  <c r="AU694" i="11"/>
  <c r="AT694" i="11"/>
  <c r="AY693" i="11"/>
  <c r="AX693" i="11"/>
  <c r="AW693" i="11"/>
  <c r="AV693" i="11"/>
  <c r="AU693" i="11"/>
  <c r="AT693" i="11"/>
  <c r="AY692" i="11"/>
  <c r="AX692" i="11"/>
  <c r="AW692" i="11"/>
  <c r="AV692" i="11"/>
  <c r="AU692" i="11"/>
  <c r="AT692" i="11"/>
  <c r="AY691" i="11"/>
  <c r="AX691" i="11"/>
  <c r="AW691" i="11"/>
  <c r="AV691" i="11"/>
  <c r="AU691" i="11"/>
  <c r="AT691" i="11"/>
  <c r="AY690" i="11"/>
  <c r="AX690" i="11"/>
  <c r="AW690" i="11"/>
  <c r="AV690" i="11"/>
  <c r="AU690" i="11"/>
  <c r="AT690" i="11"/>
  <c r="AY689" i="11"/>
  <c r="AX689" i="11"/>
  <c r="AW689" i="11"/>
  <c r="AV689" i="11"/>
  <c r="AU689" i="11"/>
  <c r="AT689" i="11"/>
  <c r="AY688" i="11"/>
  <c r="AX688" i="11"/>
  <c r="AW688" i="11"/>
  <c r="AV688" i="11"/>
  <c r="AU688" i="11"/>
  <c r="AT688" i="11"/>
  <c r="AY687" i="11"/>
  <c r="AX687" i="11"/>
  <c r="AW687" i="11"/>
  <c r="AV687" i="11"/>
  <c r="AU687" i="11"/>
  <c r="AT687" i="11"/>
  <c r="AY686" i="11"/>
  <c r="AX686" i="11"/>
  <c r="AW686" i="11"/>
  <c r="AV686" i="11"/>
  <c r="AU686" i="11"/>
  <c r="AT686" i="11"/>
  <c r="AY685" i="11"/>
  <c r="AX685" i="11"/>
  <c r="AW685" i="11"/>
  <c r="AV685" i="11"/>
  <c r="AU685" i="11"/>
  <c r="AT685" i="11"/>
  <c r="AY684" i="11"/>
  <c r="AX684" i="11"/>
  <c r="AW684" i="11"/>
  <c r="AV684" i="11"/>
  <c r="AU684" i="11"/>
  <c r="AT684" i="11"/>
  <c r="AY683" i="11"/>
  <c r="AX683" i="11"/>
  <c r="AW683" i="11"/>
  <c r="AV683" i="11"/>
  <c r="AU683" i="11"/>
  <c r="AT683" i="11"/>
  <c r="AY682" i="11"/>
  <c r="AX682" i="11"/>
  <c r="AW682" i="11"/>
  <c r="AV682" i="11"/>
  <c r="AU682" i="11"/>
  <c r="AT682" i="11"/>
  <c r="AY681" i="11"/>
  <c r="AX681" i="11"/>
  <c r="AW681" i="11"/>
  <c r="AV681" i="11"/>
  <c r="AU681" i="11"/>
  <c r="AT681" i="11"/>
  <c r="AY680" i="11"/>
  <c r="AX680" i="11"/>
  <c r="AW680" i="11"/>
  <c r="AV680" i="11"/>
  <c r="AU680" i="11"/>
  <c r="AT680" i="11"/>
  <c r="AY679" i="11"/>
  <c r="AX679" i="11"/>
  <c r="AW679" i="11"/>
  <c r="AV679" i="11"/>
  <c r="AU679" i="11"/>
  <c r="AT679" i="11"/>
  <c r="AY678" i="11"/>
  <c r="AX678" i="11"/>
  <c r="AW678" i="11"/>
  <c r="AV678" i="11"/>
  <c r="AU678" i="11"/>
  <c r="AT678" i="11"/>
  <c r="AY677" i="11"/>
  <c r="AX677" i="11"/>
  <c r="AW677" i="11"/>
  <c r="AV677" i="11"/>
  <c r="AU677" i="11"/>
  <c r="AT677" i="11"/>
  <c r="AY676" i="11"/>
  <c r="AX676" i="11"/>
  <c r="AW676" i="11"/>
  <c r="AV676" i="11"/>
  <c r="AU676" i="11"/>
  <c r="AT676" i="11"/>
  <c r="AY675" i="11"/>
  <c r="AX675" i="11"/>
  <c r="AW675" i="11"/>
  <c r="AV675" i="11"/>
  <c r="AU675" i="11"/>
  <c r="AT675" i="11"/>
  <c r="AY674" i="11"/>
  <c r="AX674" i="11"/>
  <c r="AW674" i="11"/>
  <c r="AV674" i="11"/>
  <c r="AU674" i="11"/>
  <c r="AT674" i="11"/>
  <c r="AY673" i="11"/>
  <c r="AX673" i="11"/>
  <c r="AW673" i="11"/>
  <c r="AV673" i="11"/>
  <c r="AU673" i="11"/>
  <c r="AT673" i="11"/>
  <c r="AY672" i="11"/>
  <c r="AX672" i="11"/>
  <c r="AW672" i="11"/>
  <c r="AV672" i="11"/>
  <c r="AU672" i="11"/>
  <c r="AT672" i="11"/>
  <c r="AY671" i="11"/>
  <c r="AX671" i="11"/>
  <c r="AW671" i="11"/>
  <c r="AV671" i="11"/>
  <c r="AU671" i="11"/>
  <c r="AT671" i="11"/>
  <c r="AY670" i="11"/>
  <c r="AX670" i="11"/>
  <c r="AW670" i="11"/>
  <c r="AV670" i="11"/>
  <c r="AU670" i="11"/>
  <c r="AT670" i="11"/>
  <c r="AY669" i="11"/>
  <c r="AX669" i="11"/>
  <c r="AW669" i="11"/>
  <c r="AV669" i="11"/>
  <c r="AU669" i="11"/>
  <c r="AT669" i="11"/>
  <c r="AY668" i="11"/>
  <c r="AX668" i="11"/>
  <c r="AW668" i="11"/>
  <c r="AV668" i="11"/>
  <c r="AU668" i="11"/>
  <c r="AT668" i="11"/>
  <c r="AY667" i="11"/>
  <c r="AX667" i="11"/>
  <c r="AW667" i="11"/>
  <c r="AV667" i="11"/>
  <c r="AU667" i="11"/>
  <c r="AT667" i="11"/>
  <c r="AY666" i="11"/>
  <c r="AX666" i="11"/>
  <c r="AW666" i="11"/>
  <c r="AV666" i="11"/>
  <c r="AU666" i="11"/>
  <c r="AT666" i="11"/>
  <c r="AY665" i="11"/>
  <c r="AX665" i="11"/>
  <c r="AW665" i="11"/>
  <c r="AV665" i="11"/>
  <c r="AU665" i="11"/>
  <c r="AT665" i="11"/>
  <c r="AY664" i="11"/>
  <c r="AX664" i="11"/>
  <c r="AW664" i="11"/>
  <c r="AV664" i="11"/>
  <c r="AU664" i="11"/>
  <c r="AT664" i="11"/>
  <c r="AY663" i="11"/>
  <c r="AX663" i="11"/>
  <c r="AW663" i="11"/>
  <c r="AV663" i="11"/>
  <c r="AU663" i="11"/>
  <c r="AT663" i="11"/>
  <c r="AY662" i="11"/>
  <c r="AX662" i="11"/>
  <c r="AW662" i="11"/>
  <c r="AV662" i="11"/>
  <c r="AU662" i="11"/>
  <c r="AT662" i="11"/>
  <c r="AY661" i="11"/>
  <c r="AX661" i="11"/>
  <c r="AW661" i="11"/>
  <c r="AV661" i="11"/>
  <c r="AU661" i="11"/>
  <c r="AT661" i="11"/>
  <c r="AY660" i="11"/>
  <c r="AX660" i="11"/>
  <c r="AW660" i="11"/>
  <c r="AV660" i="11"/>
  <c r="AU660" i="11"/>
  <c r="AT660" i="11"/>
  <c r="AY659" i="11"/>
  <c r="AX659" i="11"/>
  <c r="AW659" i="11"/>
  <c r="AV659" i="11"/>
  <c r="AU659" i="11"/>
  <c r="AT659" i="11"/>
  <c r="AY658" i="11"/>
  <c r="AX658" i="11"/>
  <c r="AW658" i="11"/>
  <c r="AV658" i="11"/>
  <c r="AU658" i="11"/>
  <c r="AT658" i="11"/>
  <c r="AY657" i="11"/>
  <c r="AX657" i="11"/>
  <c r="AW657" i="11"/>
  <c r="AV657" i="11"/>
  <c r="AU657" i="11"/>
  <c r="AT657" i="11"/>
  <c r="AY656" i="11"/>
  <c r="AX656" i="11"/>
  <c r="AW656" i="11"/>
  <c r="AV656" i="11"/>
  <c r="AU656" i="11"/>
  <c r="AT656" i="11"/>
  <c r="AY655" i="11"/>
  <c r="AX655" i="11"/>
  <c r="AW655" i="11"/>
  <c r="AV655" i="11"/>
  <c r="AU655" i="11"/>
  <c r="AT655" i="11"/>
  <c r="AY654" i="11"/>
  <c r="AX654" i="11"/>
  <c r="AW654" i="11"/>
  <c r="AV654" i="11"/>
  <c r="AU654" i="11"/>
  <c r="AT654" i="11"/>
  <c r="AY653" i="11"/>
  <c r="AX653" i="11"/>
  <c r="AW653" i="11"/>
  <c r="AV653" i="11"/>
  <c r="AU653" i="11"/>
  <c r="AT653" i="11"/>
  <c r="AY652" i="11"/>
  <c r="AX652" i="11"/>
  <c r="AW652" i="11"/>
  <c r="AV652" i="11"/>
  <c r="AU652" i="11"/>
  <c r="AT652" i="11"/>
  <c r="AY651" i="11"/>
  <c r="AX651" i="11"/>
  <c r="AW651" i="11"/>
  <c r="AV651" i="11"/>
  <c r="AU651" i="11"/>
  <c r="AT651" i="11"/>
  <c r="AY650" i="11"/>
  <c r="AX650" i="11"/>
  <c r="AW650" i="11"/>
  <c r="AV650" i="11"/>
  <c r="AU650" i="11"/>
  <c r="AT650" i="11"/>
  <c r="AY649" i="11"/>
  <c r="AX649" i="11"/>
  <c r="AW649" i="11"/>
  <c r="AV649" i="11"/>
  <c r="AU649" i="11"/>
  <c r="AT649" i="11"/>
  <c r="AY648" i="11"/>
  <c r="AX648" i="11"/>
  <c r="AW648" i="11"/>
  <c r="AV648" i="11"/>
  <c r="AU648" i="11"/>
  <c r="AT648" i="11"/>
  <c r="AY647" i="11"/>
  <c r="AX647" i="11"/>
  <c r="AW647" i="11"/>
  <c r="AV647" i="11"/>
  <c r="AU647" i="11"/>
  <c r="AT647" i="11"/>
  <c r="AY646" i="11"/>
  <c r="AX646" i="11"/>
  <c r="AW646" i="11"/>
  <c r="AV646" i="11"/>
  <c r="AU646" i="11"/>
  <c r="AT646" i="11"/>
  <c r="AY645" i="11"/>
  <c r="AX645" i="11"/>
  <c r="AW645" i="11"/>
  <c r="AV645" i="11"/>
  <c r="AU645" i="11"/>
  <c r="AT645" i="11"/>
  <c r="AY644" i="11"/>
  <c r="AX644" i="11"/>
  <c r="AW644" i="11"/>
  <c r="AV644" i="11"/>
  <c r="AU644" i="11"/>
  <c r="AT644" i="11"/>
  <c r="AY643" i="11"/>
  <c r="AX643" i="11"/>
  <c r="AW643" i="11"/>
  <c r="AV643" i="11"/>
  <c r="AU643" i="11"/>
  <c r="AT643" i="11"/>
  <c r="AY642" i="11"/>
  <c r="AX642" i="11"/>
  <c r="AW642" i="11"/>
  <c r="AV642" i="11"/>
  <c r="AU642" i="11"/>
  <c r="AT642" i="11"/>
  <c r="AY641" i="11"/>
  <c r="AX641" i="11"/>
  <c r="AW641" i="11"/>
  <c r="AV641" i="11"/>
  <c r="AU641" i="11"/>
  <c r="AT641" i="11"/>
  <c r="AY640" i="11"/>
  <c r="AX640" i="11"/>
  <c r="AW640" i="11"/>
  <c r="AV640" i="11"/>
  <c r="AU640" i="11"/>
  <c r="AT640" i="11"/>
  <c r="AY639" i="11"/>
  <c r="AX639" i="11"/>
  <c r="AW639" i="11"/>
  <c r="AV639" i="11"/>
  <c r="AU639" i="11"/>
  <c r="AT639" i="11"/>
  <c r="AY638" i="11"/>
  <c r="AX638" i="11"/>
  <c r="AW638" i="11"/>
  <c r="AV638" i="11"/>
  <c r="AU638" i="11"/>
  <c r="AT638" i="11"/>
  <c r="AY637" i="11"/>
  <c r="AX637" i="11"/>
  <c r="AW637" i="11"/>
  <c r="AV637" i="11"/>
  <c r="AU637" i="11"/>
  <c r="AT637" i="11"/>
  <c r="AY636" i="11"/>
  <c r="AX636" i="11"/>
  <c r="AW636" i="11"/>
  <c r="AV636" i="11"/>
  <c r="AU636" i="11"/>
  <c r="AT636" i="11"/>
  <c r="AY635" i="11"/>
  <c r="AX635" i="11"/>
  <c r="AW635" i="11"/>
  <c r="AV635" i="11"/>
  <c r="AU635" i="11"/>
  <c r="AT635" i="11"/>
  <c r="AY634" i="11"/>
  <c r="AX634" i="11"/>
  <c r="AW634" i="11"/>
  <c r="AV634" i="11"/>
  <c r="AU634" i="11"/>
  <c r="AT634" i="11"/>
  <c r="AY633" i="11"/>
  <c r="AX633" i="11"/>
  <c r="AW633" i="11"/>
  <c r="AV633" i="11"/>
  <c r="AU633" i="11"/>
  <c r="AT633" i="11"/>
  <c r="AY632" i="11"/>
  <c r="AX632" i="11"/>
  <c r="AW632" i="11"/>
  <c r="AV632" i="11"/>
  <c r="AU632" i="11"/>
  <c r="AT632" i="11"/>
  <c r="AY631" i="11"/>
  <c r="AX631" i="11"/>
  <c r="AW631" i="11"/>
  <c r="AV631" i="11"/>
  <c r="AU631" i="11"/>
  <c r="AT631" i="11"/>
  <c r="AY630" i="11"/>
  <c r="AX630" i="11"/>
  <c r="AW630" i="11"/>
  <c r="AV630" i="11"/>
  <c r="AU630" i="11"/>
  <c r="AT630" i="11"/>
  <c r="AY629" i="11"/>
  <c r="AX629" i="11"/>
  <c r="AW629" i="11"/>
  <c r="AV629" i="11"/>
  <c r="AU629" i="11"/>
  <c r="AT629" i="11"/>
  <c r="AY628" i="11"/>
  <c r="AX628" i="11"/>
  <c r="AW628" i="11"/>
  <c r="AV628" i="11"/>
  <c r="AU628" i="11"/>
  <c r="AT628" i="11"/>
  <c r="AY627" i="11"/>
  <c r="AX627" i="11"/>
  <c r="AW627" i="11"/>
  <c r="AV627" i="11"/>
  <c r="AU627" i="11"/>
  <c r="AT627" i="11"/>
  <c r="AY626" i="11"/>
  <c r="AX626" i="11"/>
  <c r="AW626" i="11"/>
  <c r="AV626" i="11"/>
  <c r="AU626" i="11"/>
  <c r="AT626" i="11"/>
  <c r="AY625" i="11"/>
  <c r="AX625" i="11"/>
  <c r="AW625" i="11"/>
  <c r="AV625" i="11"/>
  <c r="AU625" i="11"/>
  <c r="AT625" i="11"/>
  <c r="AY624" i="11"/>
  <c r="AX624" i="11"/>
  <c r="AW624" i="11"/>
  <c r="AV624" i="11"/>
  <c r="AU624" i="11"/>
  <c r="AT624" i="11"/>
  <c r="AY623" i="11"/>
  <c r="AX623" i="11"/>
  <c r="AW623" i="11"/>
  <c r="AV623" i="11"/>
  <c r="AU623" i="11"/>
  <c r="AT623" i="11"/>
  <c r="AY622" i="11"/>
  <c r="AX622" i="11"/>
  <c r="AW622" i="11"/>
  <c r="AV622" i="11"/>
  <c r="AU622" i="11"/>
  <c r="AT622" i="11"/>
  <c r="AY621" i="11"/>
  <c r="AX621" i="11"/>
  <c r="AW621" i="11"/>
  <c r="AV621" i="11"/>
  <c r="AU621" i="11"/>
  <c r="AT621" i="11"/>
  <c r="AY620" i="11"/>
  <c r="AX620" i="11"/>
  <c r="AW620" i="11"/>
  <c r="AV620" i="11"/>
  <c r="AU620" i="11"/>
  <c r="AT620" i="11"/>
  <c r="AY619" i="11"/>
  <c r="AX619" i="11"/>
  <c r="AW619" i="11"/>
  <c r="AV619" i="11"/>
  <c r="AU619" i="11"/>
  <c r="AT619" i="11"/>
  <c r="AY618" i="11"/>
  <c r="AX618" i="11"/>
  <c r="AW618" i="11"/>
  <c r="AV618" i="11"/>
  <c r="AU618" i="11"/>
  <c r="AT618" i="11"/>
  <c r="AY617" i="11"/>
  <c r="AX617" i="11"/>
  <c r="AW617" i="11"/>
  <c r="AV617" i="11"/>
  <c r="AU617" i="11"/>
  <c r="AT617" i="11"/>
  <c r="AY616" i="11"/>
  <c r="AX616" i="11"/>
  <c r="AW616" i="11"/>
  <c r="AV616" i="11"/>
  <c r="AU616" i="11"/>
  <c r="AT616" i="11"/>
  <c r="AY615" i="11"/>
  <c r="AX615" i="11"/>
  <c r="AW615" i="11"/>
  <c r="AV615" i="11"/>
  <c r="AU615" i="11"/>
  <c r="AT615" i="11"/>
  <c r="AY614" i="11"/>
  <c r="AX614" i="11"/>
  <c r="AW614" i="11"/>
  <c r="AV614" i="11"/>
  <c r="AU614" i="11"/>
  <c r="AT614" i="11"/>
  <c r="AY613" i="11"/>
  <c r="AX613" i="11"/>
  <c r="AW613" i="11"/>
  <c r="AV613" i="11"/>
  <c r="AU613" i="11"/>
  <c r="AT613" i="11"/>
  <c r="AY612" i="11"/>
  <c r="AX612" i="11"/>
  <c r="AW612" i="11"/>
  <c r="AV612" i="11"/>
  <c r="AU612" i="11"/>
  <c r="AT612" i="11"/>
  <c r="AY611" i="11"/>
  <c r="AX611" i="11"/>
  <c r="AW611" i="11"/>
  <c r="AV611" i="11"/>
  <c r="AU611" i="11"/>
  <c r="AT611" i="11"/>
  <c r="AY610" i="11"/>
  <c r="AX610" i="11"/>
  <c r="AW610" i="11"/>
  <c r="AV610" i="11"/>
  <c r="AU610" i="11"/>
  <c r="AT610" i="11"/>
  <c r="AY609" i="11"/>
  <c r="AX609" i="11"/>
  <c r="AW609" i="11"/>
  <c r="AV609" i="11"/>
  <c r="AU609" i="11"/>
  <c r="AT609" i="11"/>
  <c r="AY608" i="11"/>
  <c r="AX608" i="11"/>
  <c r="AW608" i="11"/>
  <c r="AV608" i="11"/>
  <c r="AU608" i="11"/>
  <c r="AT608" i="11"/>
  <c r="AY607" i="11"/>
  <c r="AX607" i="11"/>
  <c r="AW607" i="11"/>
  <c r="AV607" i="11"/>
  <c r="AU607" i="11"/>
  <c r="AT607" i="11"/>
  <c r="AY606" i="11"/>
  <c r="AX606" i="11"/>
  <c r="AW606" i="11"/>
  <c r="AV606" i="11"/>
  <c r="AU606" i="11"/>
  <c r="AT606" i="11"/>
  <c r="AY605" i="11"/>
  <c r="AX605" i="11"/>
  <c r="AW605" i="11"/>
  <c r="AV605" i="11"/>
  <c r="AU605" i="11"/>
  <c r="AT605" i="11"/>
  <c r="AY604" i="11"/>
  <c r="AX604" i="11"/>
  <c r="AW604" i="11"/>
  <c r="AV604" i="11"/>
  <c r="AU604" i="11"/>
  <c r="AT604" i="11"/>
  <c r="AY603" i="11"/>
  <c r="AX603" i="11"/>
  <c r="AW603" i="11"/>
  <c r="AV603" i="11"/>
  <c r="AU603" i="11"/>
  <c r="AT603" i="11"/>
  <c r="AY602" i="11"/>
  <c r="AX602" i="11"/>
  <c r="AW602" i="11"/>
  <c r="AV602" i="11"/>
  <c r="AU602" i="11"/>
  <c r="AT602" i="11"/>
  <c r="AY601" i="11"/>
  <c r="AX601" i="11"/>
  <c r="AW601" i="11"/>
  <c r="AV601" i="11"/>
  <c r="AU601" i="11"/>
  <c r="AT601" i="11"/>
  <c r="AY600" i="11"/>
  <c r="AX600" i="11"/>
  <c r="AW600" i="11"/>
  <c r="AV600" i="11"/>
  <c r="AU600" i="11"/>
  <c r="AT600" i="11"/>
  <c r="AY599" i="11"/>
  <c r="AX599" i="11"/>
  <c r="AW599" i="11"/>
  <c r="AV599" i="11"/>
  <c r="AU599" i="11"/>
  <c r="AT599" i="11"/>
  <c r="AY598" i="11"/>
  <c r="AX598" i="11"/>
  <c r="AW598" i="11"/>
  <c r="AV598" i="11"/>
  <c r="AU598" i="11"/>
  <c r="AT598" i="11"/>
  <c r="AY597" i="11"/>
  <c r="AX597" i="11"/>
  <c r="AW597" i="11"/>
  <c r="AV597" i="11"/>
  <c r="AU597" i="11"/>
  <c r="AT597" i="11"/>
  <c r="AY596" i="11"/>
  <c r="AX596" i="11"/>
  <c r="AW596" i="11"/>
  <c r="AV596" i="11"/>
  <c r="AU596" i="11"/>
  <c r="AT596" i="11"/>
  <c r="AY595" i="11"/>
  <c r="AX595" i="11"/>
  <c r="AW595" i="11"/>
  <c r="AV595" i="11"/>
  <c r="AU595" i="11"/>
  <c r="AT595" i="11"/>
  <c r="AY594" i="11"/>
  <c r="AX594" i="11"/>
  <c r="AW594" i="11"/>
  <c r="AV594" i="11"/>
  <c r="AU594" i="11"/>
  <c r="AT594" i="11"/>
  <c r="AY593" i="11"/>
  <c r="AX593" i="11"/>
  <c r="AW593" i="11"/>
  <c r="AV593" i="11"/>
  <c r="AU593" i="11"/>
  <c r="AT593" i="11"/>
  <c r="AY592" i="11"/>
  <c r="AX592" i="11"/>
  <c r="AW592" i="11"/>
  <c r="AV592" i="11"/>
  <c r="AU592" i="11"/>
  <c r="AT592" i="11"/>
  <c r="AY591" i="11"/>
  <c r="AX591" i="11"/>
  <c r="AW591" i="11"/>
  <c r="AV591" i="11"/>
  <c r="AU591" i="11"/>
  <c r="AT591" i="11"/>
  <c r="AY590" i="11"/>
  <c r="AX590" i="11"/>
  <c r="AW590" i="11"/>
  <c r="AV590" i="11"/>
  <c r="AU590" i="11"/>
  <c r="AT590" i="11"/>
  <c r="AY589" i="11"/>
  <c r="AX589" i="11"/>
  <c r="AW589" i="11"/>
  <c r="AV589" i="11"/>
  <c r="AU589" i="11"/>
  <c r="AT589" i="11"/>
  <c r="AY588" i="11"/>
  <c r="AX588" i="11"/>
  <c r="AW588" i="11"/>
  <c r="AV588" i="11"/>
  <c r="AU588" i="11"/>
  <c r="AT588" i="11"/>
  <c r="AY587" i="11"/>
  <c r="AX587" i="11"/>
  <c r="AW587" i="11"/>
  <c r="AV587" i="11"/>
  <c r="AU587" i="11"/>
  <c r="AT587" i="11"/>
  <c r="AY586" i="11"/>
  <c r="AX586" i="11"/>
  <c r="AW586" i="11"/>
  <c r="AV586" i="11"/>
  <c r="AU586" i="11"/>
  <c r="AT586" i="11"/>
  <c r="AY585" i="11"/>
  <c r="AX585" i="11"/>
  <c r="AW585" i="11"/>
  <c r="AV585" i="11"/>
  <c r="AU585" i="11"/>
  <c r="AT585" i="11"/>
  <c r="AY584" i="11"/>
  <c r="AX584" i="11"/>
  <c r="AW584" i="11"/>
  <c r="AV584" i="11"/>
  <c r="AU584" i="11"/>
  <c r="AT584" i="11"/>
  <c r="AY583" i="11"/>
  <c r="AX583" i="11"/>
  <c r="AW583" i="11"/>
  <c r="AV583" i="11"/>
  <c r="AU583" i="11"/>
  <c r="AT583" i="11"/>
  <c r="AY582" i="11"/>
  <c r="AX582" i="11"/>
  <c r="AW582" i="11"/>
  <c r="AV582" i="11"/>
  <c r="AU582" i="11"/>
  <c r="AT582" i="11"/>
  <c r="AY581" i="11"/>
  <c r="AX581" i="11"/>
  <c r="AW581" i="11"/>
  <c r="AV581" i="11"/>
  <c r="AU581" i="11"/>
  <c r="AT581" i="11"/>
  <c r="AY580" i="11"/>
  <c r="AX580" i="11"/>
  <c r="AW580" i="11"/>
  <c r="AV580" i="11"/>
  <c r="AU580" i="11"/>
  <c r="AT580" i="11"/>
  <c r="AY579" i="11"/>
  <c r="AX579" i="11"/>
  <c r="AW579" i="11"/>
  <c r="AV579" i="11"/>
  <c r="AU579" i="11"/>
  <c r="AT579" i="11"/>
  <c r="AY578" i="11"/>
  <c r="AX578" i="11"/>
  <c r="AW578" i="11"/>
  <c r="AV578" i="11"/>
  <c r="AU578" i="11"/>
  <c r="AT578" i="11"/>
  <c r="AY577" i="11"/>
  <c r="AX577" i="11"/>
  <c r="AW577" i="11"/>
  <c r="AV577" i="11"/>
  <c r="AU577" i="11"/>
  <c r="AT577" i="11"/>
  <c r="AY576" i="11"/>
  <c r="AX576" i="11"/>
  <c r="AW576" i="11"/>
  <c r="AV576" i="11"/>
  <c r="AU576" i="11"/>
  <c r="AT576" i="11"/>
  <c r="AY575" i="11"/>
  <c r="AX575" i="11"/>
  <c r="AW575" i="11"/>
  <c r="AV575" i="11"/>
  <c r="AU575" i="11"/>
  <c r="AT575" i="11"/>
  <c r="AY574" i="11"/>
  <c r="AX574" i="11"/>
  <c r="AW574" i="11"/>
  <c r="AV574" i="11"/>
  <c r="AU574" i="11"/>
  <c r="AT574" i="11"/>
  <c r="AY573" i="11"/>
  <c r="AX573" i="11"/>
  <c r="AW573" i="11"/>
  <c r="AV573" i="11"/>
  <c r="AU573" i="11"/>
  <c r="AT573" i="11"/>
  <c r="AY572" i="11"/>
  <c r="AX572" i="11"/>
  <c r="AW572" i="11"/>
  <c r="AV572" i="11"/>
  <c r="AU572" i="11"/>
  <c r="AT572" i="11"/>
  <c r="AY571" i="11"/>
  <c r="AX571" i="11"/>
  <c r="AW571" i="11"/>
  <c r="AV571" i="11"/>
  <c r="AU571" i="11"/>
  <c r="AT571" i="11"/>
  <c r="AY570" i="11"/>
  <c r="AX570" i="11"/>
  <c r="AW570" i="11"/>
  <c r="AV570" i="11"/>
  <c r="AU570" i="11"/>
  <c r="AT570" i="11"/>
  <c r="AY569" i="11"/>
  <c r="AX569" i="11"/>
  <c r="AW569" i="11"/>
  <c r="AV569" i="11"/>
  <c r="AU569" i="11"/>
  <c r="AT569" i="11"/>
  <c r="AY568" i="11"/>
  <c r="AX568" i="11"/>
  <c r="AW568" i="11"/>
  <c r="AV568" i="11"/>
  <c r="AU568" i="11"/>
  <c r="AT568" i="11"/>
  <c r="AY567" i="11"/>
  <c r="AX567" i="11"/>
  <c r="AW567" i="11"/>
  <c r="AV567" i="11"/>
  <c r="AU567" i="11"/>
  <c r="AT567" i="11"/>
  <c r="AY566" i="11"/>
  <c r="AX566" i="11"/>
  <c r="AW566" i="11"/>
  <c r="AV566" i="11"/>
  <c r="AU566" i="11"/>
  <c r="AT566" i="11"/>
  <c r="AY565" i="11"/>
  <c r="AX565" i="11"/>
  <c r="AW565" i="11"/>
  <c r="AV565" i="11"/>
  <c r="AU565" i="11"/>
  <c r="AT565" i="11"/>
  <c r="AY564" i="11"/>
  <c r="AX564" i="11"/>
  <c r="AW564" i="11"/>
  <c r="AV564" i="11"/>
  <c r="AU564" i="11"/>
  <c r="AT564" i="11"/>
  <c r="AY563" i="11"/>
  <c r="AX563" i="11"/>
  <c r="AW563" i="11"/>
  <c r="AV563" i="11"/>
  <c r="AU563" i="11"/>
  <c r="AT563" i="11"/>
  <c r="AY562" i="11"/>
  <c r="AX562" i="11"/>
  <c r="AW562" i="11"/>
  <c r="AV562" i="11"/>
  <c r="AU562" i="11"/>
  <c r="AT562" i="11"/>
  <c r="AY561" i="11"/>
  <c r="AX561" i="11"/>
  <c r="AW561" i="11"/>
  <c r="AV561" i="11"/>
  <c r="AU561" i="11"/>
  <c r="AT561" i="11"/>
  <c r="AY560" i="11"/>
  <c r="AX560" i="11"/>
  <c r="AW560" i="11"/>
  <c r="AV560" i="11"/>
  <c r="AU560" i="11"/>
  <c r="AT560" i="11"/>
  <c r="AY559" i="11"/>
  <c r="AX559" i="11"/>
  <c r="AW559" i="11"/>
  <c r="AV559" i="11"/>
  <c r="AU559" i="11"/>
  <c r="AT559" i="11"/>
  <c r="AY558" i="11"/>
  <c r="AX558" i="11"/>
  <c r="AW558" i="11"/>
  <c r="AV558" i="11"/>
  <c r="AU558" i="11"/>
  <c r="AT558" i="11"/>
  <c r="AY557" i="11"/>
  <c r="AX557" i="11"/>
  <c r="AW557" i="11"/>
  <c r="AV557" i="11"/>
  <c r="AU557" i="11"/>
  <c r="AT557" i="11"/>
  <c r="AY556" i="11"/>
  <c r="AX556" i="11"/>
  <c r="AW556" i="11"/>
  <c r="AV556" i="11"/>
  <c r="AU556" i="11"/>
  <c r="AT556" i="11"/>
  <c r="AY555" i="11"/>
  <c r="AX555" i="11"/>
  <c r="AW555" i="11"/>
  <c r="AV555" i="11"/>
  <c r="AU555" i="11"/>
  <c r="AT555" i="11"/>
  <c r="AY554" i="11"/>
  <c r="AX554" i="11"/>
  <c r="AW554" i="11"/>
  <c r="AV554" i="11"/>
  <c r="AU554" i="11"/>
  <c r="AT554" i="11"/>
  <c r="AY553" i="11"/>
  <c r="AX553" i="11"/>
  <c r="AW553" i="11"/>
  <c r="AV553" i="11"/>
  <c r="AU553" i="11"/>
  <c r="AT553" i="11"/>
  <c r="AY552" i="11"/>
  <c r="AX552" i="11"/>
  <c r="AW552" i="11"/>
  <c r="AV552" i="11"/>
  <c r="AU552" i="11"/>
  <c r="AT552" i="11"/>
  <c r="AY551" i="11"/>
  <c r="AX551" i="11"/>
  <c r="AW551" i="11"/>
  <c r="AV551" i="11"/>
  <c r="AU551" i="11"/>
  <c r="AT551" i="11"/>
  <c r="AY550" i="11"/>
  <c r="AX550" i="11"/>
  <c r="AW550" i="11"/>
  <c r="AV550" i="11"/>
  <c r="AU550" i="11"/>
  <c r="AT550" i="11"/>
  <c r="AY549" i="11"/>
  <c r="AX549" i="11"/>
  <c r="AW549" i="11"/>
  <c r="AV549" i="11"/>
  <c r="AU549" i="11"/>
  <c r="AT549" i="11"/>
  <c r="AY548" i="11"/>
  <c r="AX548" i="11"/>
  <c r="AW548" i="11"/>
  <c r="AV548" i="11"/>
  <c r="AU548" i="11"/>
  <c r="AT548" i="11"/>
  <c r="AY547" i="11"/>
  <c r="AX547" i="11"/>
  <c r="AW547" i="11"/>
  <c r="AV547" i="11"/>
  <c r="AU547" i="11"/>
  <c r="AT547" i="11"/>
  <c r="AY546" i="11"/>
  <c r="AX546" i="11"/>
  <c r="AW546" i="11"/>
  <c r="AV546" i="11"/>
  <c r="AU546" i="11"/>
  <c r="AT546" i="11"/>
  <c r="AY545" i="11"/>
  <c r="AX545" i="11"/>
  <c r="AW545" i="11"/>
  <c r="AV545" i="11"/>
  <c r="AU545" i="11"/>
  <c r="AT545" i="11"/>
  <c r="AY544" i="11"/>
  <c r="AX544" i="11"/>
  <c r="AW544" i="11"/>
  <c r="AV544" i="11"/>
  <c r="AU544" i="11"/>
  <c r="AT544" i="11"/>
  <c r="AY543" i="11"/>
  <c r="AX543" i="11"/>
  <c r="AW543" i="11"/>
  <c r="AV543" i="11"/>
  <c r="AU543" i="11"/>
  <c r="AT543" i="11"/>
  <c r="AY542" i="11"/>
  <c r="AX542" i="11"/>
  <c r="AW542" i="11"/>
  <c r="AV542" i="11"/>
  <c r="AU542" i="11"/>
  <c r="AT542" i="11"/>
  <c r="AY541" i="11"/>
  <c r="AX541" i="11"/>
  <c r="AW541" i="11"/>
  <c r="AV541" i="11"/>
  <c r="AU541" i="11"/>
  <c r="AT541" i="11"/>
  <c r="AY540" i="11"/>
  <c r="AX540" i="11"/>
  <c r="AW540" i="11"/>
  <c r="AV540" i="11"/>
  <c r="AU540" i="11"/>
  <c r="AT540" i="11"/>
  <c r="AY539" i="11"/>
  <c r="AX539" i="11"/>
  <c r="AW539" i="11"/>
  <c r="AV539" i="11"/>
  <c r="AU539" i="11"/>
  <c r="AT539" i="11"/>
  <c r="AY538" i="11"/>
  <c r="AX538" i="11"/>
  <c r="AW538" i="11"/>
  <c r="AV538" i="11"/>
  <c r="AU538" i="11"/>
  <c r="AT538" i="11"/>
  <c r="AY537" i="11"/>
  <c r="AX537" i="11"/>
  <c r="AW537" i="11"/>
  <c r="AV537" i="11"/>
  <c r="AU537" i="11"/>
  <c r="AT537" i="11"/>
  <c r="AY536" i="11"/>
  <c r="AX536" i="11"/>
  <c r="AW536" i="11"/>
  <c r="AV536" i="11"/>
  <c r="AU536" i="11"/>
  <c r="AT536" i="11"/>
  <c r="AY535" i="11"/>
  <c r="AX535" i="11"/>
  <c r="AW535" i="11"/>
  <c r="AV535" i="11"/>
  <c r="AU535" i="11"/>
  <c r="AT535" i="11"/>
  <c r="AY534" i="11"/>
  <c r="AX534" i="11"/>
  <c r="AW534" i="11"/>
  <c r="AV534" i="11"/>
  <c r="AU534" i="11"/>
  <c r="AT534" i="11"/>
  <c r="AY533" i="11"/>
  <c r="AX533" i="11"/>
  <c r="AW533" i="11"/>
  <c r="AV533" i="11"/>
  <c r="AU533" i="11"/>
  <c r="AT533" i="11"/>
  <c r="AY532" i="11"/>
  <c r="AX532" i="11"/>
  <c r="AW532" i="11"/>
  <c r="AV532" i="11"/>
  <c r="AU532" i="11"/>
  <c r="AT532" i="11"/>
  <c r="AY531" i="11"/>
  <c r="AX531" i="11"/>
  <c r="AW531" i="11"/>
  <c r="AV531" i="11"/>
  <c r="AU531" i="11"/>
  <c r="AT531" i="11"/>
  <c r="AY530" i="11"/>
  <c r="AX530" i="11"/>
  <c r="AW530" i="11"/>
  <c r="AV530" i="11"/>
  <c r="AU530" i="11"/>
  <c r="AT530" i="11"/>
  <c r="AY529" i="11"/>
  <c r="AX529" i="11"/>
  <c r="AW529" i="11"/>
  <c r="AV529" i="11"/>
  <c r="AU529" i="11"/>
  <c r="AT529" i="11"/>
  <c r="AY528" i="11"/>
  <c r="AX528" i="11"/>
  <c r="AW528" i="11"/>
  <c r="AV528" i="11"/>
  <c r="AU528" i="11"/>
  <c r="AT528" i="11"/>
  <c r="AY527" i="11"/>
  <c r="AX527" i="11"/>
  <c r="AW527" i="11"/>
  <c r="AV527" i="11"/>
  <c r="AU527" i="11"/>
  <c r="AT527" i="11"/>
  <c r="AY526" i="11"/>
  <c r="AX526" i="11"/>
  <c r="AW526" i="11"/>
  <c r="AV526" i="11"/>
  <c r="AU526" i="11"/>
  <c r="AT526" i="11"/>
  <c r="AY525" i="11"/>
  <c r="AX525" i="11"/>
  <c r="AW525" i="11"/>
  <c r="AV525" i="11"/>
  <c r="AU525" i="11"/>
  <c r="AT525" i="11"/>
  <c r="AY524" i="11"/>
  <c r="AX524" i="11"/>
  <c r="AW524" i="11"/>
  <c r="AV524" i="11"/>
  <c r="AU524" i="11"/>
  <c r="AT524" i="11"/>
  <c r="AY523" i="11"/>
  <c r="AX523" i="11"/>
  <c r="AW523" i="11"/>
  <c r="AV523" i="11"/>
  <c r="AU523" i="11"/>
  <c r="AT523" i="11"/>
  <c r="AY522" i="11"/>
  <c r="AX522" i="11"/>
  <c r="AW522" i="11"/>
  <c r="AV522" i="11"/>
  <c r="AU522" i="11"/>
  <c r="AT522" i="11"/>
  <c r="AY521" i="11"/>
  <c r="AX521" i="11"/>
  <c r="AW521" i="11"/>
  <c r="AV521" i="11"/>
  <c r="AU521" i="11"/>
  <c r="AT521" i="11"/>
  <c r="AY520" i="11"/>
  <c r="AX520" i="11"/>
  <c r="AW520" i="11"/>
  <c r="AV520" i="11"/>
  <c r="AU520" i="11"/>
  <c r="AT520" i="11"/>
  <c r="AY519" i="11"/>
  <c r="AX519" i="11"/>
  <c r="AW519" i="11"/>
  <c r="AV519" i="11"/>
  <c r="AU519" i="11"/>
  <c r="AT519" i="11"/>
  <c r="AY518" i="11"/>
  <c r="AX518" i="11"/>
  <c r="AW518" i="11"/>
  <c r="AV518" i="11"/>
  <c r="AU518" i="11"/>
  <c r="AT518" i="11"/>
  <c r="AY517" i="11"/>
  <c r="AX517" i="11"/>
  <c r="AW517" i="11"/>
  <c r="AV517" i="11"/>
  <c r="AU517" i="11"/>
  <c r="AT517" i="11"/>
  <c r="AY516" i="11"/>
  <c r="AX516" i="11"/>
  <c r="AW516" i="11"/>
  <c r="AV516" i="11"/>
  <c r="AU516" i="11"/>
  <c r="AT516" i="11"/>
  <c r="AY515" i="11"/>
  <c r="AX515" i="11"/>
  <c r="AW515" i="11"/>
  <c r="AV515" i="11"/>
  <c r="AU515" i="11"/>
  <c r="AT515" i="11"/>
  <c r="AY514" i="11"/>
  <c r="AX514" i="11"/>
  <c r="AW514" i="11"/>
  <c r="AV514" i="11"/>
  <c r="AU514" i="11"/>
  <c r="AT514" i="11"/>
  <c r="AY513" i="11"/>
  <c r="AX513" i="11"/>
  <c r="AW513" i="11"/>
  <c r="AV513" i="11"/>
  <c r="AU513" i="11"/>
  <c r="AT513" i="11"/>
  <c r="AY512" i="11"/>
  <c r="AX512" i="11"/>
  <c r="AW512" i="11"/>
  <c r="AV512" i="11"/>
  <c r="AU512" i="11"/>
  <c r="AT512" i="11"/>
  <c r="AY511" i="11"/>
  <c r="AX511" i="11"/>
  <c r="AW511" i="11"/>
  <c r="AV511" i="11"/>
  <c r="AU511" i="11"/>
  <c r="AT511" i="11"/>
  <c r="AY510" i="11"/>
  <c r="AX510" i="11"/>
  <c r="AW510" i="11"/>
  <c r="AV510" i="11"/>
  <c r="AU510" i="11"/>
  <c r="AT510" i="11"/>
  <c r="AY509" i="11"/>
  <c r="AX509" i="11"/>
  <c r="AW509" i="11"/>
  <c r="AV509" i="11"/>
  <c r="AU509" i="11"/>
  <c r="AT509" i="11"/>
  <c r="AY508" i="11"/>
  <c r="AX508" i="11"/>
  <c r="AW508" i="11"/>
  <c r="AV508" i="11"/>
  <c r="AU508" i="11"/>
  <c r="AT508" i="11"/>
  <c r="AY507" i="11"/>
  <c r="AX507" i="11"/>
  <c r="AW507" i="11"/>
  <c r="AV507" i="11"/>
  <c r="AU507" i="11"/>
  <c r="AT507" i="11"/>
  <c r="AY506" i="11"/>
  <c r="AX506" i="11"/>
  <c r="AW506" i="11"/>
  <c r="AV506" i="11"/>
  <c r="AU506" i="11"/>
  <c r="AT506" i="11"/>
  <c r="AY505" i="11"/>
  <c r="AX505" i="11"/>
  <c r="AW505" i="11"/>
  <c r="AV505" i="11"/>
  <c r="AU505" i="11"/>
  <c r="AT505" i="11"/>
  <c r="AY504" i="11"/>
  <c r="AX504" i="11"/>
  <c r="AW504" i="11"/>
  <c r="AV504" i="11"/>
  <c r="AU504" i="11"/>
  <c r="AT504" i="11"/>
  <c r="AY503" i="11"/>
  <c r="AX503" i="11"/>
  <c r="AW503" i="11"/>
  <c r="AV503" i="11"/>
  <c r="AU503" i="11"/>
  <c r="AT503" i="11"/>
  <c r="AY502" i="11"/>
  <c r="AX502" i="11"/>
  <c r="AW502" i="11"/>
  <c r="AV502" i="11"/>
  <c r="AU502" i="11"/>
  <c r="AT502" i="11"/>
  <c r="AY501" i="11"/>
  <c r="AX501" i="11"/>
  <c r="AW501" i="11"/>
  <c r="AV501" i="11"/>
  <c r="AU501" i="11"/>
  <c r="AT501" i="11"/>
  <c r="AY500" i="11"/>
  <c r="AX500" i="11"/>
  <c r="AW500" i="11"/>
  <c r="AV500" i="11"/>
  <c r="AU500" i="11"/>
  <c r="AT500" i="11"/>
  <c r="AY499" i="11"/>
  <c r="AX499" i="11"/>
  <c r="AW499" i="11"/>
  <c r="AV499" i="11"/>
  <c r="AU499" i="11"/>
  <c r="AT499" i="11"/>
  <c r="AY498" i="11"/>
  <c r="AX498" i="11"/>
  <c r="AW498" i="11"/>
  <c r="AV498" i="11"/>
  <c r="AU498" i="11"/>
  <c r="AT498" i="11"/>
  <c r="AY497" i="11"/>
  <c r="AX497" i="11"/>
  <c r="AW497" i="11"/>
  <c r="AV497" i="11"/>
  <c r="AU497" i="11"/>
  <c r="AT497" i="11"/>
  <c r="AY496" i="11"/>
  <c r="AX496" i="11"/>
  <c r="AW496" i="11"/>
  <c r="AV496" i="11"/>
  <c r="AU496" i="11"/>
  <c r="AT496" i="11"/>
  <c r="AY495" i="11"/>
  <c r="AX495" i="11"/>
  <c r="AW495" i="11"/>
  <c r="AV495" i="11"/>
  <c r="AU495" i="11"/>
  <c r="AT495" i="11"/>
  <c r="AY494" i="11"/>
  <c r="AX494" i="11"/>
  <c r="AW494" i="11"/>
  <c r="AV494" i="11"/>
  <c r="AU494" i="11"/>
  <c r="AT494" i="11"/>
  <c r="AY493" i="11"/>
  <c r="AX493" i="11"/>
  <c r="AW493" i="11"/>
  <c r="AV493" i="11"/>
  <c r="AU493" i="11"/>
  <c r="AT493" i="11"/>
  <c r="AY492" i="11"/>
  <c r="AX492" i="11"/>
  <c r="AW492" i="11"/>
  <c r="AV492" i="11"/>
  <c r="AU492" i="11"/>
  <c r="AT492" i="11"/>
  <c r="AY491" i="11"/>
  <c r="AX491" i="11"/>
  <c r="AW491" i="11"/>
  <c r="AV491" i="11"/>
  <c r="AU491" i="11"/>
  <c r="AT491" i="11"/>
  <c r="AY490" i="11"/>
  <c r="AX490" i="11"/>
  <c r="AW490" i="11"/>
  <c r="AV490" i="11"/>
  <c r="AU490" i="11"/>
  <c r="AT490" i="11"/>
  <c r="AY489" i="11"/>
  <c r="AX489" i="11"/>
  <c r="AW489" i="11"/>
  <c r="AV489" i="11"/>
  <c r="AU489" i="11"/>
  <c r="AT489" i="11"/>
  <c r="AY488" i="11"/>
  <c r="AX488" i="11"/>
  <c r="AW488" i="11"/>
  <c r="AV488" i="11"/>
  <c r="AU488" i="11"/>
  <c r="AT488" i="11"/>
  <c r="AY487" i="11"/>
  <c r="AX487" i="11"/>
  <c r="AW487" i="11"/>
  <c r="AV487" i="11"/>
  <c r="AU487" i="11"/>
  <c r="AT487" i="11"/>
  <c r="AY486" i="11"/>
  <c r="AX486" i="11"/>
  <c r="AW486" i="11"/>
  <c r="AV486" i="11"/>
  <c r="AU486" i="11"/>
  <c r="AT486" i="11"/>
  <c r="AY485" i="11"/>
  <c r="AX485" i="11"/>
  <c r="AW485" i="11"/>
  <c r="AV485" i="11"/>
  <c r="AU485" i="11"/>
  <c r="AT485" i="11"/>
  <c r="AY484" i="11"/>
  <c r="AX484" i="11"/>
  <c r="AW484" i="11"/>
  <c r="AV484" i="11"/>
  <c r="AU484" i="11"/>
  <c r="AT484" i="11"/>
  <c r="AY483" i="11"/>
  <c r="AX483" i="11"/>
  <c r="AW483" i="11"/>
  <c r="AV483" i="11"/>
  <c r="AU483" i="11"/>
  <c r="AT483" i="11"/>
  <c r="AY482" i="11"/>
  <c r="AX482" i="11"/>
  <c r="AW482" i="11"/>
  <c r="AV482" i="11"/>
  <c r="AU482" i="11"/>
  <c r="AT482" i="11"/>
  <c r="AY481" i="11"/>
  <c r="AX481" i="11"/>
  <c r="AW481" i="11"/>
  <c r="AV481" i="11"/>
  <c r="AU481" i="11"/>
  <c r="AT481" i="11"/>
  <c r="AY480" i="11"/>
  <c r="AX480" i="11"/>
  <c r="AW480" i="11"/>
  <c r="AV480" i="11"/>
  <c r="AU480" i="11"/>
  <c r="AT480" i="11"/>
  <c r="AY479" i="11"/>
  <c r="AX479" i="11"/>
  <c r="AW479" i="11"/>
  <c r="AV479" i="11"/>
  <c r="AU479" i="11"/>
  <c r="AT479" i="11"/>
  <c r="AY478" i="11"/>
  <c r="AX478" i="11"/>
  <c r="AW478" i="11"/>
  <c r="AV478" i="11"/>
  <c r="AU478" i="11"/>
  <c r="AT478" i="11"/>
  <c r="AY477" i="11"/>
  <c r="AX477" i="11"/>
  <c r="AW477" i="11"/>
  <c r="AV477" i="11"/>
  <c r="AU477" i="11"/>
  <c r="AT477" i="11"/>
  <c r="AY476" i="11"/>
  <c r="AX476" i="11"/>
  <c r="AW476" i="11"/>
  <c r="AV476" i="11"/>
  <c r="AU476" i="11"/>
  <c r="AT476" i="11"/>
  <c r="AY475" i="11"/>
  <c r="AX475" i="11"/>
  <c r="AW475" i="11"/>
  <c r="AV475" i="11"/>
  <c r="AU475" i="11"/>
  <c r="AT475" i="11"/>
  <c r="AY474" i="11"/>
  <c r="AX474" i="11"/>
  <c r="AW474" i="11"/>
  <c r="AV474" i="11"/>
  <c r="AU474" i="11"/>
  <c r="AT474" i="11"/>
  <c r="AY473" i="11"/>
  <c r="AX473" i="11"/>
  <c r="AW473" i="11"/>
  <c r="AV473" i="11"/>
  <c r="AU473" i="11"/>
  <c r="AT473" i="11"/>
  <c r="AY472" i="11"/>
  <c r="AX472" i="11"/>
  <c r="AW472" i="11"/>
  <c r="AV472" i="11"/>
  <c r="AU472" i="11"/>
  <c r="AT472" i="11"/>
  <c r="AY471" i="11"/>
  <c r="AX471" i="11"/>
  <c r="AW471" i="11"/>
  <c r="AV471" i="11"/>
  <c r="AU471" i="11"/>
  <c r="AT471" i="11"/>
  <c r="AY470" i="11"/>
  <c r="AX470" i="11"/>
  <c r="AW470" i="11"/>
  <c r="AV470" i="11"/>
  <c r="AU470" i="11"/>
  <c r="AT470" i="11"/>
  <c r="AY469" i="11"/>
  <c r="AX469" i="11"/>
  <c r="AW469" i="11"/>
  <c r="AV469" i="11"/>
  <c r="AU469" i="11"/>
  <c r="AT469" i="11"/>
  <c r="AY468" i="11"/>
  <c r="AX468" i="11"/>
  <c r="AW468" i="11"/>
  <c r="AV468" i="11"/>
  <c r="AU468" i="11"/>
  <c r="AT468" i="11"/>
  <c r="AY467" i="11"/>
  <c r="AX467" i="11"/>
  <c r="AW467" i="11"/>
  <c r="AV467" i="11"/>
  <c r="AU467" i="11"/>
  <c r="AT467" i="11"/>
  <c r="AY466" i="11"/>
  <c r="AX466" i="11"/>
  <c r="AW466" i="11"/>
  <c r="AV466" i="11"/>
  <c r="AU466" i="11"/>
  <c r="AT466" i="11"/>
  <c r="AY465" i="11"/>
  <c r="AX465" i="11"/>
  <c r="AW465" i="11"/>
  <c r="AV465" i="11"/>
  <c r="AU465" i="11"/>
  <c r="AT465" i="11"/>
  <c r="AY464" i="11"/>
  <c r="AX464" i="11"/>
  <c r="AW464" i="11"/>
  <c r="AV464" i="11"/>
  <c r="AU464" i="11"/>
  <c r="AT464" i="11"/>
  <c r="AY463" i="11"/>
  <c r="AX463" i="11"/>
  <c r="AW463" i="11"/>
  <c r="AV463" i="11"/>
  <c r="AU463" i="11"/>
  <c r="AT463" i="11"/>
  <c r="AY462" i="11"/>
  <c r="AX462" i="11"/>
  <c r="AW462" i="11"/>
  <c r="AV462" i="11"/>
  <c r="AU462" i="11"/>
  <c r="AT462" i="11"/>
  <c r="AY461" i="11"/>
  <c r="AX461" i="11"/>
  <c r="AW461" i="11"/>
  <c r="AV461" i="11"/>
  <c r="AU461" i="11"/>
  <c r="AT461" i="11"/>
  <c r="AY460" i="11"/>
  <c r="AX460" i="11"/>
  <c r="AW460" i="11"/>
  <c r="AV460" i="11"/>
  <c r="AU460" i="11"/>
  <c r="AT460" i="11"/>
  <c r="AY459" i="11"/>
  <c r="AX459" i="11"/>
  <c r="AW459" i="11"/>
  <c r="AV459" i="11"/>
  <c r="AU459" i="11"/>
  <c r="AT459" i="11"/>
  <c r="AY458" i="11"/>
  <c r="AX458" i="11"/>
  <c r="AW458" i="11"/>
  <c r="AV458" i="11"/>
  <c r="AU458" i="11"/>
  <c r="AT458" i="11"/>
  <c r="AY457" i="11"/>
  <c r="AX457" i="11"/>
  <c r="AW457" i="11"/>
  <c r="AV457" i="11"/>
  <c r="AU457" i="11"/>
  <c r="AT457" i="11"/>
  <c r="AY456" i="11"/>
  <c r="AX456" i="11"/>
  <c r="AW456" i="11"/>
  <c r="AV456" i="11"/>
  <c r="AU456" i="11"/>
  <c r="AT456" i="11"/>
  <c r="AY455" i="11"/>
  <c r="AX455" i="11"/>
  <c r="AW455" i="11"/>
  <c r="AV455" i="11"/>
  <c r="AU455" i="11"/>
  <c r="AT455" i="11"/>
  <c r="AY454" i="11"/>
  <c r="AX454" i="11"/>
  <c r="AW454" i="11"/>
  <c r="AV454" i="11"/>
  <c r="AU454" i="11"/>
  <c r="AT454" i="11"/>
  <c r="AY453" i="11"/>
  <c r="AX453" i="11"/>
  <c r="AW453" i="11"/>
  <c r="AV453" i="11"/>
  <c r="AU453" i="11"/>
  <c r="AT453" i="11"/>
  <c r="AY452" i="11"/>
  <c r="AX452" i="11"/>
  <c r="AW452" i="11"/>
  <c r="AV452" i="11"/>
  <c r="AU452" i="11"/>
  <c r="AT452" i="11"/>
  <c r="AY451" i="11"/>
  <c r="AX451" i="11"/>
  <c r="AW451" i="11"/>
  <c r="AV451" i="11"/>
  <c r="AU451" i="11"/>
  <c r="AT451" i="11"/>
  <c r="AY450" i="11"/>
  <c r="AX450" i="11"/>
  <c r="AW450" i="11"/>
  <c r="AV450" i="11"/>
  <c r="AU450" i="11"/>
  <c r="AT450" i="11"/>
  <c r="AY449" i="11"/>
  <c r="AX449" i="11"/>
  <c r="AW449" i="11"/>
  <c r="AV449" i="11"/>
  <c r="AU449" i="11"/>
  <c r="AT449" i="11"/>
  <c r="AY448" i="11"/>
  <c r="AX448" i="11"/>
  <c r="AW448" i="11"/>
  <c r="AV448" i="11"/>
  <c r="AU448" i="11"/>
  <c r="AT448" i="11"/>
  <c r="AY447" i="11"/>
  <c r="AX447" i="11"/>
  <c r="AW447" i="11"/>
  <c r="AV447" i="11"/>
  <c r="AU447" i="11"/>
  <c r="AT447" i="11"/>
  <c r="AY446" i="11"/>
  <c r="AX446" i="11"/>
  <c r="AW446" i="11"/>
  <c r="AV446" i="11"/>
  <c r="AU446" i="11"/>
  <c r="AT446" i="11"/>
  <c r="AY445" i="11"/>
  <c r="AX445" i="11"/>
  <c r="AW445" i="11"/>
  <c r="AV445" i="11"/>
  <c r="AU445" i="11"/>
  <c r="AT445" i="11"/>
  <c r="AY444" i="11"/>
  <c r="AX444" i="11"/>
  <c r="AW444" i="11"/>
  <c r="AV444" i="11"/>
  <c r="AU444" i="11"/>
  <c r="AT444" i="11"/>
  <c r="AY443" i="11"/>
  <c r="AX443" i="11"/>
  <c r="AW443" i="11"/>
  <c r="AV443" i="11"/>
  <c r="AU443" i="11"/>
  <c r="AT443" i="11"/>
  <c r="AY442" i="11"/>
  <c r="AX442" i="11"/>
  <c r="AW442" i="11"/>
  <c r="AV442" i="11"/>
  <c r="AU442" i="11"/>
  <c r="AT442" i="11"/>
  <c r="AY441" i="11"/>
  <c r="AX441" i="11"/>
  <c r="AW441" i="11"/>
  <c r="AV441" i="11"/>
  <c r="AU441" i="11"/>
  <c r="AT441" i="11"/>
  <c r="AY440" i="11"/>
  <c r="AX440" i="11"/>
  <c r="AW440" i="11"/>
  <c r="AV440" i="11"/>
  <c r="AU440" i="11"/>
  <c r="AT440" i="11"/>
  <c r="AY439" i="11"/>
  <c r="AX439" i="11"/>
  <c r="AW439" i="11"/>
  <c r="AV439" i="11"/>
  <c r="AU439" i="11"/>
  <c r="AT439" i="11"/>
  <c r="AY438" i="11"/>
  <c r="AX438" i="11"/>
  <c r="AW438" i="11"/>
  <c r="AV438" i="11"/>
  <c r="AU438" i="11"/>
  <c r="AT438" i="11"/>
  <c r="AY437" i="11"/>
  <c r="AX437" i="11"/>
  <c r="AW437" i="11"/>
  <c r="AV437" i="11"/>
  <c r="AU437" i="11"/>
  <c r="AT437" i="11"/>
  <c r="AY436" i="11"/>
  <c r="AX436" i="11"/>
  <c r="AW436" i="11"/>
  <c r="AV436" i="11"/>
  <c r="AU436" i="11"/>
  <c r="AT436" i="11"/>
  <c r="AY435" i="11"/>
  <c r="AX435" i="11"/>
  <c r="AW435" i="11"/>
  <c r="AV435" i="11"/>
  <c r="AU435" i="11"/>
  <c r="AT435" i="11"/>
  <c r="AY434" i="11"/>
  <c r="AX434" i="11"/>
  <c r="AW434" i="11"/>
  <c r="AV434" i="11"/>
  <c r="AU434" i="11"/>
  <c r="AT434" i="11"/>
  <c r="AY433" i="11"/>
  <c r="AX433" i="11"/>
  <c r="AW433" i="11"/>
  <c r="AV433" i="11"/>
  <c r="AU433" i="11"/>
  <c r="AT433" i="11"/>
  <c r="AY432" i="11"/>
  <c r="AX432" i="11"/>
  <c r="AW432" i="11"/>
  <c r="AV432" i="11"/>
  <c r="AU432" i="11"/>
  <c r="AT432" i="11"/>
  <c r="AY431" i="11"/>
  <c r="AX431" i="11"/>
  <c r="AW431" i="11"/>
  <c r="AV431" i="11"/>
  <c r="AU431" i="11"/>
  <c r="AT431" i="11"/>
  <c r="AY430" i="11"/>
  <c r="AX430" i="11"/>
  <c r="AW430" i="11"/>
  <c r="AV430" i="11"/>
  <c r="AU430" i="11"/>
  <c r="AT430" i="11"/>
  <c r="AY429" i="11"/>
  <c r="AX429" i="11"/>
  <c r="AW429" i="11"/>
  <c r="AV429" i="11"/>
  <c r="AU429" i="11"/>
  <c r="AT429" i="11"/>
  <c r="AY428" i="11"/>
  <c r="AX428" i="11"/>
  <c r="AW428" i="11"/>
  <c r="AV428" i="11"/>
  <c r="AU428" i="11"/>
  <c r="AT428" i="11"/>
  <c r="AY427" i="11"/>
  <c r="AX427" i="11"/>
  <c r="AW427" i="11"/>
  <c r="AV427" i="11"/>
  <c r="AU427" i="11"/>
  <c r="AT427" i="11"/>
  <c r="AY426" i="11"/>
  <c r="AX426" i="11"/>
  <c r="AW426" i="11"/>
  <c r="AV426" i="11"/>
  <c r="AU426" i="11"/>
  <c r="AT426" i="11"/>
  <c r="AY425" i="11"/>
  <c r="AX425" i="11"/>
  <c r="AW425" i="11"/>
  <c r="AV425" i="11"/>
  <c r="AU425" i="11"/>
  <c r="AT425" i="11"/>
  <c r="AY424" i="11"/>
  <c r="AX424" i="11"/>
  <c r="AW424" i="11"/>
  <c r="AV424" i="11"/>
  <c r="AU424" i="11"/>
  <c r="AT424" i="11"/>
  <c r="AY423" i="11"/>
  <c r="AX423" i="11"/>
  <c r="AW423" i="11"/>
  <c r="AV423" i="11"/>
  <c r="AU423" i="11"/>
  <c r="AT423" i="11"/>
  <c r="AY422" i="11"/>
  <c r="AX422" i="11"/>
  <c r="AW422" i="11"/>
  <c r="AV422" i="11"/>
  <c r="AU422" i="11"/>
  <c r="AT422" i="11"/>
  <c r="AY421" i="11"/>
  <c r="AX421" i="11"/>
  <c r="AW421" i="11"/>
  <c r="AV421" i="11"/>
  <c r="AU421" i="11"/>
  <c r="AT421" i="11"/>
  <c r="AY420" i="11"/>
  <c r="AX420" i="11"/>
  <c r="AW420" i="11"/>
  <c r="AV420" i="11"/>
  <c r="AU420" i="11"/>
  <c r="AT420" i="11"/>
  <c r="AY419" i="11"/>
  <c r="AX419" i="11"/>
  <c r="AW419" i="11"/>
  <c r="AV419" i="11"/>
  <c r="AU419" i="11"/>
  <c r="AT419" i="11"/>
  <c r="AY418" i="11"/>
  <c r="AX418" i="11"/>
  <c r="AW418" i="11"/>
  <c r="AV418" i="11"/>
  <c r="AU418" i="11"/>
  <c r="AT418" i="11"/>
  <c r="AY417" i="11"/>
  <c r="AX417" i="11"/>
  <c r="AW417" i="11"/>
  <c r="AV417" i="11"/>
  <c r="AU417" i="11"/>
  <c r="AT417" i="11"/>
  <c r="AY416" i="11"/>
  <c r="AX416" i="11"/>
  <c r="AW416" i="11"/>
  <c r="AV416" i="11"/>
  <c r="AU416" i="11"/>
  <c r="AT416" i="11"/>
  <c r="AY415" i="11"/>
  <c r="AX415" i="11"/>
  <c r="AW415" i="11"/>
  <c r="AV415" i="11"/>
  <c r="AU415" i="11"/>
  <c r="AT415" i="11"/>
  <c r="AY414" i="11"/>
  <c r="AX414" i="11"/>
  <c r="AW414" i="11"/>
  <c r="AV414" i="11"/>
  <c r="AU414" i="11"/>
  <c r="AT414" i="11"/>
  <c r="AY413" i="11"/>
  <c r="AX413" i="11"/>
  <c r="AW413" i="11"/>
  <c r="AV413" i="11"/>
  <c r="AU413" i="11"/>
  <c r="AT413" i="11"/>
  <c r="AY412" i="11"/>
  <c r="AX412" i="11"/>
  <c r="AW412" i="11"/>
  <c r="AV412" i="11"/>
  <c r="AU412" i="11"/>
  <c r="AT412" i="11"/>
  <c r="AY411" i="11"/>
  <c r="AX411" i="11"/>
  <c r="AW411" i="11"/>
  <c r="AV411" i="11"/>
  <c r="AU411" i="11"/>
  <c r="AT411" i="11"/>
  <c r="AY410" i="11"/>
  <c r="AX410" i="11"/>
  <c r="AW410" i="11"/>
  <c r="AV410" i="11"/>
  <c r="AU410" i="11"/>
  <c r="AT410" i="11"/>
  <c r="AY409" i="11"/>
  <c r="AX409" i="11"/>
  <c r="AW409" i="11"/>
  <c r="AV409" i="11"/>
  <c r="AU409" i="11"/>
  <c r="AT409" i="11"/>
  <c r="AY408" i="11"/>
  <c r="AX408" i="11"/>
  <c r="AW408" i="11"/>
  <c r="AV408" i="11"/>
  <c r="AU408" i="11"/>
  <c r="AT408" i="11"/>
  <c r="AY407" i="11"/>
  <c r="AX407" i="11"/>
  <c r="AW407" i="11"/>
  <c r="AV407" i="11"/>
  <c r="AU407" i="11"/>
  <c r="AT407" i="11"/>
  <c r="AY406" i="11"/>
  <c r="AX406" i="11"/>
  <c r="AW406" i="11"/>
  <c r="AV406" i="11"/>
  <c r="AU406" i="11"/>
  <c r="AT406" i="11"/>
  <c r="AY405" i="11"/>
  <c r="AX405" i="11"/>
  <c r="AW405" i="11"/>
  <c r="AV405" i="11"/>
  <c r="AU405" i="11"/>
  <c r="AT405" i="11"/>
  <c r="AY404" i="11"/>
  <c r="AX404" i="11"/>
  <c r="AW404" i="11"/>
  <c r="AV404" i="11"/>
  <c r="AU404" i="11"/>
  <c r="AT404" i="11"/>
  <c r="AY403" i="11"/>
  <c r="AX403" i="11"/>
  <c r="AW403" i="11"/>
  <c r="AV403" i="11"/>
  <c r="AU403" i="11"/>
  <c r="AT403" i="11"/>
  <c r="AY402" i="11"/>
  <c r="AX402" i="11"/>
  <c r="AW402" i="11"/>
  <c r="AV402" i="11"/>
  <c r="AU402" i="11"/>
  <c r="AT402" i="11"/>
  <c r="AY401" i="11"/>
  <c r="AX401" i="11"/>
  <c r="AW401" i="11"/>
  <c r="AV401" i="11"/>
  <c r="AU401" i="11"/>
  <c r="AT401" i="11"/>
  <c r="AY400" i="11"/>
  <c r="AX400" i="11"/>
  <c r="AW400" i="11"/>
  <c r="AV400" i="11"/>
  <c r="AU400" i="11"/>
  <c r="AT400" i="11"/>
  <c r="AY399" i="11"/>
  <c r="AX399" i="11"/>
  <c r="AW399" i="11"/>
  <c r="AV399" i="11"/>
  <c r="AU399" i="11"/>
  <c r="AT399" i="11"/>
  <c r="AY398" i="11"/>
  <c r="AX398" i="11"/>
  <c r="AW398" i="11"/>
  <c r="AV398" i="11"/>
  <c r="AU398" i="11"/>
  <c r="AT398" i="11"/>
  <c r="AY397" i="11"/>
  <c r="AX397" i="11"/>
  <c r="AW397" i="11"/>
  <c r="AV397" i="11"/>
  <c r="AU397" i="11"/>
  <c r="AT397" i="11"/>
  <c r="AY396" i="11"/>
  <c r="AX396" i="11"/>
  <c r="AW396" i="11"/>
  <c r="AV396" i="11"/>
  <c r="AU396" i="11"/>
  <c r="AT396" i="11"/>
  <c r="AY395" i="11"/>
  <c r="AX395" i="11"/>
  <c r="AW395" i="11"/>
  <c r="AV395" i="11"/>
  <c r="AU395" i="11"/>
  <c r="AT395" i="11"/>
  <c r="AY394" i="11"/>
  <c r="AX394" i="11"/>
  <c r="AW394" i="11"/>
  <c r="AV394" i="11"/>
  <c r="AU394" i="11"/>
  <c r="AT394" i="11"/>
  <c r="AY393" i="11"/>
  <c r="AX393" i="11"/>
  <c r="AW393" i="11"/>
  <c r="AV393" i="11"/>
  <c r="AU393" i="11"/>
  <c r="AT393" i="11"/>
  <c r="AY392" i="11"/>
  <c r="AX392" i="11"/>
  <c r="AW392" i="11"/>
  <c r="AV392" i="11"/>
  <c r="AU392" i="11"/>
  <c r="AT392" i="11"/>
  <c r="AY391" i="11"/>
  <c r="AX391" i="11"/>
  <c r="AW391" i="11"/>
  <c r="AV391" i="11"/>
  <c r="AU391" i="11"/>
  <c r="AT391" i="11"/>
  <c r="AY390" i="11"/>
  <c r="AX390" i="11"/>
  <c r="AW390" i="11"/>
  <c r="AV390" i="11"/>
  <c r="AU390" i="11"/>
  <c r="AT390" i="11"/>
  <c r="AY389" i="11"/>
  <c r="AX389" i="11"/>
  <c r="AW389" i="11"/>
  <c r="AV389" i="11"/>
  <c r="AU389" i="11"/>
  <c r="AT389" i="11"/>
  <c r="AY388" i="11"/>
  <c r="AX388" i="11"/>
  <c r="AW388" i="11"/>
  <c r="AV388" i="11"/>
  <c r="AU388" i="11"/>
  <c r="AT388" i="11"/>
  <c r="AY387" i="11"/>
  <c r="AX387" i="11"/>
  <c r="AW387" i="11"/>
  <c r="AV387" i="11"/>
  <c r="AU387" i="11"/>
  <c r="AT387" i="11"/>
  <c r="AY386" i="11"/>
  <c r="AX386" i="11"/>
  <c r="AW386" i="11"/>
  <c r="AV386" i="11"/>
  <c r="AU386" i="11"/>
  <c r="AT386" i="11"/>
  <c r="AY385" i="11"/>
  <c r="AX385" i="11"/>
  <c r="AW385" i="11"/>
  <c r="AV385" i="11"/>
  <c r="AU385" i="11"/>
  <c r="AT385" i="11"/>
  <c r="AY384" i="11"/>
  <c r="AX384" i="11"/>
  <c r="AW384" i="11"/>
  <c r="AV384" i="11"/>
  <c r="AU384" i="11"/>
  <c r="AT384" i="11"/>
  <c r="AY383" i="11"/>
  <c r="AX383" i="11"/>
  <c r="AW383" i="11"/>
  <c r="AV383" i="11"/>
  <c r="AU383" i="11"/>
  <c r="AT383" i="11"/>
  <c r="AY382" i="11"/>
  <c r="AX382" i="11"/>
  <c r="AW382" i="11"/>
  <c r="AV382" i="11"/>
  <c r="AU382" i="11"/>
  <c r="AT382" i="11"/>
  <c r="AY381" i="11"/>
  <c r="AX381" i="11"/>
  <c r="AW381" i="11"/>
  <c r="AV381" i="11"/>
  <c r="AU381" i="11"/>
  <c r="AT381" i="11"/>
  <c r="AY380" i="11"/>
  <c r="AX380" i="11"/>
  <c r="AW380" i="11"/>
  <c r="AV380" i="11"/>
  <c r="AU380" i="11"/>
  <c r="AT380" i="11"/>
  <c r="AY379" i="11"/>
  <c r="AX379" i="11"/>
  <c r="AW379" i="11"/>
  <c r="AV379" i="11"/>
  <c r="AU379" i="11"/>
  <c r="AT379" i="11"/>
  <c r="AY378" i="11"/>
  <c r="AX378" i="11"/>
  <c r="AW378" i="11"/>
  <c r="AV378" i="11"/>
  <c r="AU378" i="11"/>
  <c r="AT378" i="11"/>
  <c r="AY377" i="11"/>
  <c r="AX377" i="11"/>
  <c r="AW377" i="11"/>
  <c r="AV377" i="11"/>
  <c r="AU377" i="11"/>
  <c r="AT377" i="11"/>
  <c r="AY376" i="11"/>
  <c r="AX376" i="11"/>
  <c r="AW376" i="11"/>
  <c r="AV376" i="11"/>
  <c r="AU376" i="11"/>
  <c r="AT376" i="11"/>
  <c r="AY375" i="11"/>
  <c r="AX375" i="11"/>
  <c r="AW375" i="11"/>
  <c r="AV375" i="11"/>
  <c r="AU375" i="11"/>
  <c r="AT375" i="11"/>
  <c r="AY374" i="11"/>
  <c r="AX374" i="11"/>
  <c r="AW374" i="11"/>
  <c r="AV374" i="11"/>
  <c r="AU374" i="11"/>
  <c r="AT374" i="11"/>
  <c r="AY373" i="11"/>
  <c r="AX373" i="11"/>
  <c r="AW373" i="11"/>
  <c r="AV373" i="11"/>
  <c r="AU373" i="11"/>
  <c r="AT373" i="11"/>
  <c r="AY372" i="11"/>
  <c r="AX372" i="11"/>
  <c r="AW372" i="11"/>
  <c r="AV372" i="11"/>
  <c r="AU372" i="11"/>
  <c r="AT372" i="11"/>
  <c r="AY371" i="11"/>
  <c r="AX371" i="11"/>
  <c r="AW371" i="11"/>
  <c r="AV371" i="11"/>
  <c r="AU371" i="11"/>
  <c r="AT371" i="11"/>
  <c r="AY370" i="11"/>
  <c r="AX370" i="11"/>
  <c r="AW370" i="11"/>
  <c r="AV370" i="11"/>
  <c r="AU370" i="11"/>
  <c r="AT370" i="11"/>
  <c r="AY369" i="11"/>
  <c r="AX369" i="11"/>
  <c r="AW369" i="11"/>
  <c r="AV369" i="11"/>
  <c r="AU369" i="11"/>
  <c r="AT369" i="11"/>
  <c r="AY368" i="11"/>
  <c r="AX368" i="11"/>
  <c r="AW368" i="11"/>
  <c r="AV368" i="11"/>
  <c r="AU368" i="11"/>
  <c r="AT368" i="11"/>
  <c r="AY367" i="11"/>
  <c r="AX367" i="11"/>
  <c r="AW367" i="11"/>
  <c r="AV367" i="11"/>
  <c r="AU367" i="11"/>
  <c r="AT367" i="11"/>
  <c r="AY366" i="11"/>
  <c r="AX366" i="11"/>
  <c r="AW366" i="11"/>
  <c r="AV366" i="11"/>
  <c r="AU366" i="11"/>
  <c r="AT366" i="11"/>
  <c r="AY365" i="11"/>
  <c r="AX365" i="11"/>
  <c r="AW365" i="11"/>
  <c r="AV365" i="11"/>
  <c r="AU365" i="11"/>
  <c r="AT365" i="11"/>
  <c r="AY364" i="11"/>
  <c r="AX364" i="11"/>
  <c r="AW364" i="11"/>
  <c r="AV364" i="11"/>
  <c r="AU364" i="11"/>
  <c r="AT364" i="11"/>
  <c r="AY363" i="11"/>
  <c r="AX363" i="11"/>
  <c r="AW363" i="11"/>
  <c r="AV363" i="11"/>
  <c r="AU363" i="11"/>
  <c r="AT363" i="11"/>
  <c r="AY362" i="11"/>
  <c r="AX362" i="11"/>
  <c r="AW362" i="11"/>
  <c r="AV362" i="11"/>
  <c r="AU362" i="11"/>
  <c r="AT362" i="11"/>
  <c r="AY361" i="11"/>
  <c r="AX361" i="11"/>
  <c r="AW361" i="11"/>
  <c r="AV361" i="11"/>
  <c r="AU361" i="11"/>
  <c r="AT361" i="11"/>
  <c r="AY360" i="11"/>
  <c r="AX360" i="11"/>
  <c r="AW360" i="11"/>
  <c r="AV360" i="11"/>
  <c r="AU360" i="11"/>
  <c r="AT360" i="11"/>
  <c r="AY359" i="11"/>
  <c r="AX359" i="11"/>
  <c r="AW359" i="11"/>
  <c r="AV359" i="11"/>
  <c r="AU359" i="11"/>
  <c r="AT359" i="11"/>
  <c r="AY358" i="11"/>
  <c r="AX358" i="11"/>
  <c r="AW358" i="11"/>
  <c r="AV358" i="11"/>
  <c r="AU358" i="11"/>
  <c r="AT358" i="11"/>
  <c r="AY357" i="11"/>
  <c r="AX357" i="11"/>
  <c r="AW357" i="11"/>
  <c r="AV357" i="11"/>
  <c r="AU357" i="11"/>
  <c r="AT357" i="11"/>
  <c r="AY356" i="11"/>
  <c r="AX356" i="11"/>
  <c r="AW356" i="11"/>
  <c r="AV356" i="11"/>
  <c r="AU356" i="11"/>
  <c r="AT356" i="11"/>
  <c r="AY355" i="11"/>
  <c r="AX355" i="11"/>
  <c r="AW355" i="11"/>
  <c r="AV355" i="11"/>
  <c r="AU355" i="11"/>
  <c r="AT355" i="11"/>
  <c r="AY354" i="11"/>
  <c r="AX354" i="11"/>
  <c r="AW354" i="11"/>
  <c r="AV354" i="11"/>
  <c r="AU354" i="11"/>
  <c r="AT354" i="11"/>
  <c r="AY353" i="11"/>
  <c r="AX353" i="11"/>
  <c r="AW353" i="11"/>
  <c r="AV353" i="11"/>
  <c r="AU353" i="11"/>
  <c r="AT353" i="11"/>
  <c r="AY352" i="11"/>
  <c r="AX352" i="11"/>
  <c r="AW352" i="11"/>
  <c r="AV352" i="11"/>
  <c r="AU352" i="11"/>
  <c r="AT352" i="11"/>
  <c r="AY351" i="11"/>
  <c r="AX351" i="11"/>
  <c r="AW351" i="11"/>
  <c r="AV351" i="11"/>
  <c r="AU351" i="11"/>
  <c r="AT351" i="11"/>
  <c r="AY350" i="11"/>
  <c r="AX350" i="11"/>
  <c r="AW350" i="11"/>
  <c r="AV350" i="11"/>
  <c r="AU350" i="11"/>
  <c r="AT350" i="11"/>
  <c r="AY349" i="11"/>
  <c r="AX349" i="11"/>
  <c r="AW349" i="11"/>
  <c r="AV349" i="11"/>
  <c r="AU349" i="11"/>
  <c r="AT349" i="11"/>
  <c r="AY348" i="11"/>
  <c r="AX348" i="11"/>
  <c r="AW348" i="11"/>
  <c r="AV348" i="11"/>
  <c r="AU348" i="11"/>
  <c r="AT348" i="11"/>
  <c r="H336" i="11"/>
  <c r="G336" i="11"/>
  <c r="F336" i="11"/>
  <c r="E336" i="11"/>
  <c r="D336" i="11"/>
  <c r="C336" i="11"/>
  <c r="H335" i="11"/>
  <c r="G335" i="11"/>
  <c r="F335" i="11"/>
  <c r="E335" i="11"/>
  <c r="D335" i="11"/>
  <c r="C335" i="11"/>
  <c r="H334" i="11"/>
  <c r="G334" i="11"/>
  <c r="F334" i="11"/>
  <c r="E334" i="11"/>
  <c r="D334" i="11"/>
  <c r="C334" i="11"/>
  <c r="H333" i="11"/>
  <c r="G333" i="11"/>
  <c r="F333" i="11"/>
  <c r="E333" i="11"/>
  <c r="D333" i="11"/>
  <c r="C333" i="11"/>
  <c r="H332" i="11"/>
  <c r="G332" i="11"/>
  <c r="F332" i="11"/>
  <c r="E332" i="11"/>
  <c r="D332" i="11"/>
  <c r="C332" i="11"/>
  <c r="H331" i="11"/>
  <c r="G331" i="11"/>
  <c r="F331" i="11"/>
  <c r="E331" i="11"/>
  <c r="D331" i="11"/>
  <c r="C331" i="11"/>
  <c r="H330" i="11"/>
  <c r="G330" i="11"/>
  <c r="F330" i="11"/>
  <c r="E330" i="11"/>
  <c r="D330" i="11"/>
  <c r="C330" i="11"/>
  <c r="H329" i="11"/>
  <c r="G329" i="11"/>
  <c r="F329" i="11"/>
  <c r="E329" i="11"/>
  <c r="D329" i="11"/>
  <c r="C329" i="11"/>
  <c r="AR306" i="11"/>
  <c r="AQ306" i="11"/>
  <c r="AP306" i="11"/>
  <c r="AO306" i="11"/>
  <c r="AN306" i="11"/>
  <c r="AM306" i="11"/>
  <c r="AL306" i="11"/>
  <c r="AK306" i="11"/>
  <c r="AJ306" i="11"/>
  <c r="AI306" i="11"/>
  <c r="AH306" i="11"/>
  <c r="AG306" i="11"/>
  <c r="AF306" i="11"/>
  <c r="AE306" i="11"/>
  <c r="AD306" i="11"/>
  <c r="AC306" i="11"/>
  <c r="AB306" i="11"/>
  <c r="AA306" i="11"/>
  <c r="Z306" i="11"/>
  <c r="Y306" i="11"/>
  <c r="X306" i="11"/>
  <c r="W306" i="11"/>
  <c r="V306" i="11"/>
  <c r="U306" i="11"/>
  <c r="T306" i="11"/>
  <c r="S306" i="11"/>
  <c r="R306" i="11"/>
  <c r="Q306" i="11"/>
  <c r="P306" i="11"/>
  <c r="O306" i="11"/>
  <c r="N306" i="11"/>
  <c r="M306" i="11"/>
  <c r="L306" i="11"/>
  <c r="K306" i="11"/>
  <c r="J306" i="11"/>
  <c r="I306" i="11"/>
  <c r="H306" i="11"/>
  <c r="G306" i="11"/>
  <c r="F306" i="11"/>
  <c r="E306" i="11"/>
  <c r="D306" i="11"/>
  <c r="C306" i="11"/>
  <c r="AR304" i="11"/>
  <c r="AR305" i="11" s="1"/>
  <c r="AQ304" i="11"/>
  <c r="AQ305" i="11" s="1"/>
  <c r="AP304" i="11"/>
  <c r="AO304" i="11"/>
  <c r="AO305" i="11" s="1"/>
  <c r="AN304" i="11"/>
  <c r="AN305" i="11" s="1"/>
  <c r="AM304" i="11"/>
  <c r="AL304" i="11"/>
  <c r="AK304" i="11"/>
  <c r="AJ304" i="11"/>
  <c r="AI304" i="11"/>
  <c r="AH304" i="11"/>
  <c r="AH305" i="11" s="1"/>
  <c r="AG304" i="11"/>
  <c r="AF304" i="11"/>
  <c r="AF305" i="11" s="1"/>
  <c r="AE304" i="11"/>
  <c r="AE305" i="11" s="1"/>
  <c r="AD304" i="11"/>
  <c r="AC304" i="11"/>
  <c r="AC305" i="11" s="1"/>
  <c r="AB304" i="11"/>
  <c r="AB305" i="11" s="1"/>
  <c r="AA304" i="11"/>
  <c r="Z304" i="11"/>
  <c r="Y304" i="11"/>
  <c r="X304" i="11"/>
  <c r="W304" i="11"/>
  <c r="V304" i="11"/>
  <c r="V305" i="11" s="1"/>
  <c r="U304" i="11"/>
  <c r="T304" i="11"/>
  <c r="T305" i="11" s="1"/>
  <c r="S304" i="11"/>
  <c r="S305" i="11" s="1"/>
  <c r="R304" i="11"/>
  <c r="Q304" i="11"/>
  <c r="Q305" i="11" s="1"/>
  <c r="P304" i="11"/>
  <c r="P305" i="11" s="1"/>
  <c r="O304" i="11"/>
  <c r="N304" i="11"/>
  <c r="M304" i="11"/>
  <c r="L304" i="11"/>
  <c r="K304" i="11"/>
  <c r="J304" i="11"/>
  <c r="J305" i="11" s="1"/>
  <c r="I304" i="11"/>
  <c r="H304" i="11"/>
  <c r="H305" i="11" s="1"/>
  <c r="G304" i="11"/>
  <c r="G305" i="11" s="1"/>
  <c r="F304" i="11"/>
  <c r="E304" i="11"/>
  <c r="E305" i="11" s="1"/>
  <c r="D304" i="11"/>
  <c r="D305" i="11" s="1"/>
  <c r="C304" i="11"/>
  <c r="AR303" i="11"/>
  <c r="AQ303" i="11"/>
  <c r="AP303" i="11"/>
  <c r="AO303" i="11"/>
  <c r="AN303" i="11"/>
  <c r="AM303" i="11"/>
  <c r="AL303" i="11"/>
  <c r="AK303" i="11"/>
  <c r="AJ303" i="11"/>
  <c r="AI303" i="11"/>
  <c r="AH303" i="11"/>
  <c r="AG303" i="11"/>
  <c r="AF303" i="11"/>
  <c r="AE303" i="11"/>
  <c r="AD303" i="11"/>
  <c r="AC303" i="11"/>
  <c r="AB303" i="11"/>
  <c r="AA303" i="11"/>
  <c r="Z303" i="11"/>
  <c r="Y303" i="11"/>
  <c r="X303" i="11"/>
  <c r="W303" i="11"/>
  <c r="V303" i="11"/>
  <c r="U303" i="11"/>
  <c r="T303" i="11"/>
  <c r="S303" i="11"/>
  <c r="R303" i="11"/>
  <c r="Q303" i="11"/>
  <c r="P303" i="11"/>
  <c r="O303" i="11"/>
  <c r="N303" i="11"/>
  <c r="M303" i="11"/>
  <c r="L303" i="11"/>
  <c r="K303" i="11"/>
  <c r="J303" i="11"/>
  <c r="I303" i="11"/>
  <c r="H303" i="11"/>
  <c r="G303" i="11"/>
  <c r="F303" i="11"/>
  <c r="E303" i="11"/>
  <c r="D303" i="11"/>
  <c r="C303" i="11"/>
  <c r="AR302" i="11"/>
  <c r="AQ302" i="11"/>
  <c r="AP302" i="11"/>
  <c r="AO302" i="11"/>
  <c r="AN302" i="11"/>
  <c r="AM302" i="11"/>
  <c r="AL302" i="11"/>
  <c r="AK302" i="11"/>
  <c r="AJ302" i="11"/>
  <c r="AI302" i="11"/>
  <c r="AH302" i="11"/>
  <c r="AG302" i="11"/>
  <c r="AF302" i="11"/>
  <c r="AE302" i="11"/>
  <c r="AD302" i="11"/>
  <c r="AC302" i="11"/>
  <c r="AB302" i="11"/>
  <c r="AA302" i="11"/>
  <c r="Z302" i="11"/>
  <c r="Y302" i="11"/>
  <c r="X302" i="11"/>
  <c r="W302" i="11"/>
  <c r="V302" i="11"/>
  <c r="U302" i="11"/>
  <c r="T302" i="11"/>
  <c r="S302" i="11"/>
  <c r="R302" i="11"/>
  <c r="Q302" i="11"/>
  <c r="P302" i="11"/>
  <c r="O302" i="11"/>
  <c r="N302" i="11"/>
  <c r="M302" i="11"/>
  <c r="L302" i="11"/>
  <c r="K302" i="11"/>
  <c r="J302" i="11"/>
  <c r="I302" i="11"/>
  <c r="H302" i="11"/>
  <c r="G302" i="11"/>
  <c r="F302" i="11"/>
  <c r="E302" i="11"/>
  <c r="D302" i="11"/>
  <c r="C302" i="11"/>
  <c r="AR301" i="11"/>
  <c r="AQ301" i="11"/>
  <c r="AP301" i="11"/>
  <c r="AO301" i="11"/>
  <c r="AN301" i="11"/>
  <c r="AM301" i="11"/>
  <c r="AL301" i="11"/>
  <c r="AK301" i="11"/>
  <c r="AJ301" i="11"/>
  <c r="AI301" i="11"/>
  <c r="AH301" i="11"/>
  <c r="AG301" i="11"/>
  <c r="AF301" i="11"/>
  <c r="AE301" i="11"/>
  <c r="AD301" i="11"/>
  <c r="AC301" i="11"/>
  <c r="AB301" i="11"/>
  <c r="AA301" i="11"/>
  <c r="Z301" i="11"/>
  <c r="Y301" i="11"/>
  <c r="X301" i="11"/>
  <c r="W301" i="11"/>
  <c r="V301" i="11"/>
  <c r="U301" i="11"/>
  <c r="T301" i="11"/>
  <c r="S301" i="11"/>
  <c r="R301" i="11"/>
  <c r="Q301" i="11"/>
  <c r="P301" i="11"/>
  <c r="O301" i="11"/>
  <c r="N301" i="11"/>
  <c r="M301" i="11"/>
  <c r="L301" i="11"/>
  <c r="K301" i="11"/>
  <c r="J301" i="11"/>
  <c r="I301" i="11"/>
  <c r="H301" i="11"/>
  <c r="G301" i="11"/>
  <c r="F301" i="11"/>
  <c r="E301" i="11"/>
  <c r="D301" i="11"/>
  <c r="C301" i="11"/>
  <c r="AR300" i="11"/>
  <c r="AQ300" i="11"/>
  <c r="AP300" i="11"/>
  <c r="AO300" i="11"/>
  <c r="AN300" i="11"/>
  <c r="AM300" i="11"/>
  <c r="AL300" i="11"/>
  <c r="AK300" i="11"/>
  <c r="AJ300" i="11"/>
  <c r="AI300" i="11"/>
  <c r="AH300" i="11"/>
  <c r="AG300" i="11"/>
  <c r="AF300" i="11"/>
  <c r="AE300" i="11"/>
  <c r="AD300" i="11"/>
  <c r="AC300" i="11"/>
  <c r="AB300" i="11"/>
  <c r="AA300" i="11"/>
  <c r="Z300" i="11"/>
  <c r="Y300" i="11"/>
  <c r="X300" i="11"/>
  <c r="W300" i="11"/>
  <c r="V300" i="11"/>
  <c r="U300" i="11"/>
  <c r="T300" i="11"/>
  <c r="S300" i="11"/>
  <c r="R300" i="11"/>
  <c r="Q300" i="11"/>
  <c r="P300" i="11"/>
  <c r="O300" i="11"/>
  <c r="N300" i="11"/>
  <c r="M300" i="11"/>
  <c r="L300" i="11"/>
  <c r="K300" i="11"/>
  <c r="J300" i="11"/>
  <c r="I300" i="11"/>
  <c r="H300" i="11"/>
  <c r="G300" i="11"/>
  <c r="F300" i="11"/>
  <c r="E300" i="11"/>
  <c r="D300" i="11"/>
  <c r="C300" i="11"/>
  <c r="AR299" i="11"/>
  <c r="AQ299" i="11"/>
  <c r="AP299" i="11"/>
  <c r="AO299" i="11"/>
  <c r="AN299" i="11"/>
  <c r="AM299" i="11"/>
  <c r="AL299" i="11"/>
  <c r="AK299" i="11"/>
  <c r="AJ299" i="11"/>
  <c r="AI299" i="11"/>
  <c r="AH299" i="11"/>
  <c r="AG299" i="11"/>
  <c r="AF299" i="11"/>
  <c r="AE299" i="11"/>
  <c r="AD299" i="11"/>
  <c r="AC299" i="11"/>
  <c r="AB299" i="11"/>
  <c r="AA299" i="11"/>
  <c r="Z299" i="11"/>
  <c r="Y299" i="11"/>
  <c r="X299" i="11"/>
  <c r="W299" i="11"/>
  <c r="V299" i="11"/>
  <c r="U299" i="11"/>
  <c r="T299" i="11"/>
  <c r="S299" i="11"/>
  <c r="R299" i="11"/>
  <c r="Q299" i="11"/>
  <c r="P299" i="11"/>
  <c r="O299" i="11"/>
  <c r="N299" i="11"/>
  <c r="M299" i="11"/>
  <c r="L299" i="11"/>
  <c r="K299" i="11"/>
  <c r="J299" i="11"/>
  <c r="I299" i="11"/>
  <c r="H299" i="11"/>
  <c r="G299" i="11"/>
  <c r="F299" i="11"/>
  <c r="E299" i="11"/>
  <c r="D299" i="11"/>
  <c r="C299" i="11"/>
  <c r="BC289" i="11"/>
  <c r="BB289" i="11"/>
  <c r="BE289" i="11" s="1"/>
  <c r="BA289" i="11"/>
  <c r="AY289" i="11"/>
  <c r="AX289" i="11"/>
  <c r="AW289" i="11"/>
  <c r="AV289" i="11"/>
  <c r="AU289" i="11"/>
  <c r="AT289" i="11"/>
  <c r="BC288" i="11"/>
  <c r="BB288" i="11"/>
  <c r="BA288" i="11"/>
  <c r="AY288" i="11"/>
  <c r="AX288" i="11"/>
  <c r="AW288" i="11"/>
  <c r="AV288" i="11"/>
  <c r="AU288" i="11"/>
  <c r="AT288" i="11"/>
  <c r="BC287" i="11"/>
  <c r="BB287" i="11"/>
  <c r="BA287" i="11"/>
  <c r="AY287" i="11"/>
  <c r="AX287" i="11"/>
  <c r="AW287" i="11"/>
  <c r="AV287" i="11"/>
  <c r="AU287" i="11"/>
  <c r="AT287" i="11"/>
  <c r="BC286" i="11"/>
  <c r="BB286" i="11"/>
  <c r="BE286" i="11" s="1"/>
  <c r="BA286" i="11"/>
  <c r="AY286" i="11"/>
  <c r="AX286" i="11"/>
  <c r="AW286" i="11"/>
  <c r="AV286" i="11"/>
  <c r="AU286" i="11"/>
  <c r="AT286" i="11"/>
  <c r="BC285" i="11"/>
  <c r="BB285" i="11"/>
  <c r="BA285" i="11"/>
  <c r="AY285" i="11"/>
  <c r="AX285" i="11"/>
  <c r="AW285" i="11"/>
  <c r="AV285" i="11"/>
  <c r="AU285" i="11"/>
  <c r="AT285" i="11"/>
  <c r="BC284" i="11"/>
  <c r="BB284" i="11"/>
  <c r="BE284" i="11" s="1"/>
  <c r="BA284" i="11"/>
  <c r="AY284" i="11"/>
  <c r="AX284" i="11"/>
  <c r="AW284" i="11"/>
  <c r="AV284" i="11"/>
  <c r="AU284" i="11"/>
  <c r="AT284" i="11"/>
  <c r="BC283" i="11"/>
  <c r="BB283" i="11"/>
  <c r="BE283" i="11" s="1"/>
  <c r="BA283" i="11"/>
  <c r="AY283" i="11"/>
  <c r="AX283" i="11"/>
  <c r="AW283" i="11"/>
  <c r="AV283" i="11"/>
  <c r="AU283" i="11"/>
  <c r="AT283" i="11"/>
  <c r="BC282" i="11"/>
  <c r="BE282" i="11" s="1"/>
  <c r="BB282" i="11"/>
  <c r="BA282" i="11"/>
  <c r="AY282" i="11"/>
  <c r="AX282" i="11"/>
  <c r="AW282" i="11"/>
  <c r="AV282" i="11"/>
  <c r="AU282" i="11"/>
  <c r="AT282" i="11"/>
  <c r="BC281" i="11"/>
  <c r="BE281" i="11" s="1"/>
  <c r="BB281" i="11"/>
  <c r="BA281" i="11"/>
  <c r="AY281" i="11"/>
  <c r="AX281" i="11"/>
  <c r="AW281" i="11"/>
  <c r="AV281" i="11"/>
  <c r="AU281" i="11"/>
  <c r="AT281" i="11"/>
  <c r="BC280" i="11"/>
  <c r="BB280" i="11"/>
  <c r="BE280" i="11" s="1"/>
  <c r="BA280" i="11"/>
  <c r="AY280" i="11"/>
  <c r="AX280" i="11"/>
  <c r="AW280" i="11"/>
  <c r="AV280" i="11"/>
  <c r="AU280" i="11"/>
  <c r="AT280" i="11"/>
  <c r="BC279" i="11"/>
  <c r="BB279" i="11"/>
  <c r="BE279" i="11" s="1"/>
  <c r="BA279" i="11"/>
  <c r="AY279" i="11"/>
  <c r="AX279" i="11"/>
  <c r="AW279" i="11"/>
  <c r="AV279" i="11"/>
  <c r="AU279" i="11"/>
  <c r="AT279" i="11"/>
  <c r="BC278" i="11"/>
  <c r="BB278" i="11"/>
  <c r="BE278" i="11" s="1"/>
  <c r="BA278" i="11"/>
  <c r="AY278" i="11"/>
  <c r="AX278" i="11"/>
  <c r="AW278" i="11"/>
  <c r="AV278" i="11"/>
  <c r="AU278" i="11"/>
  <c r="AT278" i="11"/>
  <c r="BC277" i="11"/>
  <c r="BB277" i="11"/>
  <c r="BE277" i="11" s="1"/>
  <c r="BA277" i="11"/>
  <c r="AY277" i="11"/>
  <c r="AX277" i="11"/>
  <c r="AW277" i="11"/>
  <c r="AV277" i="11"/>
  <c r="AU277" i="11"/>
  <c r="AT277" i="11"/>
  <c r="BC276" i="11"/>
  <c r="BB276" i="11"/>
  <c r="BA276" i="11"/>
  <c r="AY276" i="11"/>
  <c r="AX276" i="11"/>
  <c r="AW276" i="11"/>
  <c r="AV276" i="11"/>
  <c r="AU276" i="11"/>
  <c r="AT276" i="11"/>
  <c r="BC275" i="11"/>
  <c r="BB275" i="11"/>
  <c r="BE275" i="11" s="1"/>
  <c r="BA275" i="11"/>
  <c r="AY275" i="11"/>
  <c r="AX275" i="11"/>
  <c r="AW275" i="11"/>
  <c r="AV275" i="11"/>
  <c r="AU275" i="11"/>
  <c r="AT275" i="11"/>
  <c r="BC274" i="11"/>
  <c r="BB274" i="11"/>
  <c r="BE274" i="11" s="1"/>
  <c r="BA274" i="11"/>
  <c r="AY274" i="11"/>
  <c r="AX274" i="11"/>
  <c r="AW274" i="11"/>
  <c r="AV274" i="11"/>
  <c r="AU274" i="11"/>
  <c r="AT274" i="11"/>
  <c r="BC273" i="11"/>
  <c r="BB273" i="11"/>
  <c r="BE273" i="11" s="1"/>
  <c r="BA273" i="11"/>
  <c r="AY273" i="11"/>
  <c r="AX273" i="11"/>
  <c r="AW273" i="11"/>
  <c r="AV273" i="11"/>
  <c r="AU273" i="11"/>
  <c r="AT273" i="11"/>
  <c r="BC272" i="11"/>
  <c r="BB272" i="11"/>
  <c r="BE272" i="11" s="1"/>
  <c r="BA272" i="11"/>
  <c r="AY272" i="11"/>
  <c r="AX272" i="11"/>
  <c r="AW272" i="11"/>
  <c r="AV272" i="11"/>
  <c r="AU272" i="11"/>
  <c r="AT272" i="11"/>
  <c r="BC271" i="11"/>
  <c r="BB271" i="11"/>
  <c r="BE271" i="11" s="1"/>
  <c r="BA271" i="11"/>
  <c r="AY271" i="11"/>
  <c r="AX271" i="11"/>
  <c r="AW271" i="11"/>
  <c r="AV271" i="11"/>
  <c r="AU271" i="11"/>
  <c r="AT271" i="11"/>
  <c r="BC270" i="11"/>
  <c r="BB270" i="11"/>
  <c r="BA270" i="11"/>
  <c r="AY270" i="11"/>
  <c r="AX270" i="11"/>
  <c r="AW270" i="11"/>
  <c r="AV270" i="11"/>
  <c r="AU270" i="11"/>
  <c r="AT270" i="11"/>
  <c r="BC269" i="11"/>
  <c r="BE269" i="11" s="1"/>
  <c r="BB269" i="11"/>
  <c r="BA269" i="11"/>
  <c r="AY269" i="11"/>
  <c r="AX269" i="11"/>
  <c r="AW269" i="11"/>
  <c r="AV269" i="11"/>
  <c r="AU269" i="11"/>
  <c r="AT269" i="11"/>
  <c r="BC268" i="11"/>
  <c r="BB268" i="11"/>
  <c r="BE268" i="11" s="1"/>
  <c r="BA268" i="11"/>
  <c r="AY268" i="11"/>
  <c r="AX268" i="11"/>
  <c r="AW268" i="11"/>
  <c r="AV268" i="11"/>
  <c r="AU268" i="11"/>
  <c r="AT268" i="11"/>
  <c r="BC267" i="11"/>
  <c r="BB267" i="11"/>
  <c r="BE267" i="11" s="1"/>
  <c r="BA267" i="11"/>
  <c r="AY267" i="11"/>
  <c r="AX267" i="11"/>
  <c r="AW267" i="11"/>
  <c r="AV267" i="11"/>
  <c r="AU267" i="11"/>
  <c r="AT267" i="11"/>
  <c r="BC266" i="11"/>
  <c r="BB266" i="11"/>
  <c r="BE266" i="11" s="1"/>
  <c r="BA266" i="11"/>
  <c r="AY266" i="11"/>
  <c r="AX266" i="11"/>
  <c r="AW266" i="11"/>
  <c r="AV266" i="11"/>
  <c r="AU266" i="11"/>
  <c r="AT266" i="11"/>
  <c r="BC265" i="11"/>
  <c r="BB265" i="11"/>
  <c r="BE265" i="11" s="1"/>
  <c r="BA265" i="11"/>
  <c r="AY265" i="11"/>
  <c r="AX265" i="11"/>
  <c r="AW265" i="11"/>
  <c r="AV265" i="11"/>
  <c r="AU265" i="11"/>
  <c r="AT265" i="11"/>
  <c r="BC264" i="11"/>
  <c r="BB264" i="11"/>
  <c r="BA264" i="11"/>
  <c r="AY264" i="11"/>
  <c r="AX264" i="11"/>
  <c r="AW264" i="11"/>
  <c r="AV264" i="11"/>
  <c r="AU264" i="11"/>
  <c r="AT264" i="11"/>
  <c r="BC263" i="11"/>
  <c r="BB263" i="11"/>
  <c r="BA263" i="11"/>
  <c r="AY263" i="11"/>
  <c r="AX263" i="11"/>
  <c r="AW263" i="11"/>
  <c r="AV263" i="11"/>
  <c r="AU263" i="11"/>
  <c r="AT263" i="11"/>
  <c r="BC262" i="11"/>
  <c r="BB262" i="11"/>
  <c r="BE262" i="11" s="1"/>
  <c r="BA262" i="11"/>
  <c r="AY262" i="11"/>
  <c r="AX262" i="11"/>
  <c r="AW262" i="11"/>
  <c r="AV262" i="11"/>
  <c r="AU262" i="11"/>
  <c r="AT262" i="11"/>
  <c r="BC261" i="11"/>
  <c r="BB261" i="11"/>
  <c r="BA261" i="11"/>
  <c r="AY261" i="11"/>
  <c r="AX261" i="11"/>
  <c r="AW261" i="11"/>
  <c r="AV261" i="11"/>
  <c r="AU261" i="11"/>
  <c r="AT261" i="11"/>
  <c r="BC260" i="11"/>
  <c r="BB260" i="11"/>
  <c r="BE260" i="11" s="1"/>
  <c r="BA260" i="11"/>
  <c r="AY260" i="11"/>
  <c r="AX260" i="11"/>
  <c r="AW260" i="11"/>
  <c r="AV260" i="11"/>
  <c r="AU260" i="11"/>
  <c r="AT260" i="11"/>
  <c r="BC259" i="11"/>
  <c r="BB259" i="11"/>
  <c r="BE259" i="11" s="1"/>
  <c r="BA259" i="11"/>
  <c r="AY259" i="11"/>
  <c r="AX259" i="11"/>
  <c r="AW259" i="11"/>
  <c r="AV259" i="11"/>
  <c r="AU259" i="11"/>
  <c r="AT259" i="11"/>
  <c r="BC258" i="11"/>
  <c r="BB258" i="11"/>
  <c r="BA258" i="11"/>
  <c r="AY258" i="11"/>
  <c r="AX258" i="11"/>
  <c r="AW258" i="11"/>
  <c r="AV258" i="11"/>
  <c r="AU258" i="11"/>
  <c r="AT258" i="11"/>
  <c r="BC257" i="11"/>
  <c r="BE257" i="11" s="1"/>
  <c r="BB257" i="11"/>
  <c r="BA257" i="11"/>
  <c r="AY257" i="11"/>
  <c r="AX257" i="11"/>
  <c r="AW257" i="11"/>
  <c r="AV257" i="11"/>
  <c r="AU257" i="11"/>
  <c r="AT257" i="11"/>
  <c r="BC256" i="11"/>
  <c r="BB256" i="11"/>
  <c r="BE256" i="11" s="1"/>
  <c r="BA256" i="11"/>
  <c r="AY256" i="11"/>
  <c r="AX256" i="11"/>
  <c r="AW256" i="11"/>
  <c r="AV256" i="11"/>
  <c r="AU256" i="11"/>
  <c r="AT256" i="11"/>
  <c r="BC255" i="11"/>
  <c r="BB255" i="11"/>
  <c r="BE255" i="11" s="1"/>
  <c r="BA255" i="11"/>
  <c r="AY255" i="11"/>
  <c r="AX255" i="11"/>
  <c r="AW255" i="11"/>
  <c r="AV255" i="11"/>
  <c r="AU255" i="11"/>
  <c r="AT255" i="11"/>
  <c r="BC254" i="11"/>
  <c r="BB254" i="11"/>
  <c r="BE254" i="11" s="1"/>
  <c r="BA254" i="11"/>
  <c r="AY254" i="11"/>
  <c r="AX254" i="11"/>
  <c r="AW254" i="11"/>
  <c r="AV254" i="11"/>
  <c r="AU254" i="11"/>
  <c r="AT254" i="11"/>
  <c r="BC253" i="11"/>
  <c r="BB253" i="11"/>
  <c r="BE253" i="11" s="1"/>
  <c r="BA253" i="11"/>
  <c r="AY253" i="11"/>
  <c r="AX253" i="11"/>
  <c r="AW253" i="11"/>
  <c r="AV253" i="11"/>
  <c r="AU253" i="11"/>
  <c r="AT253" i="11"/>
  <c r="BC252" i="11"/>
  <c r="BB252" i="11"/>
  <c r="BA252" i="11"/>
  <c r="AY252" i="11"/>
  <c r="AX252" i="11"/>
  <c r="AW252" i="11"/>
  <c r="AV252" i="11"/>
  <c r="AU252" i="11"/>
  <c r="AT252" i="11"/>
  <c r="BC251" i="11"/>
  <c r="BB251" i="11"/>
  <c r="BE251" i="11" s="1"/>
  <c r="BA251" i="11"/>
  <c r="AY251" i="11"/>
  <c r="AX251" i="11"/>
  <c r="AW251" i="11"/>
  <c r="AV251" i="11"/>
  <c r="AU251" i="11"/>
  <c r="AT251" i="11"/>
  <c r="BC250" i="11"/>
  <c r="BB250" i="11"/>
  <c r="BE250" i="11" s="1"/>
  <c r="BA250" i="11"/>
  <c r="AY250" i="11"/>
  <c r="AX250" i="11"/>
  <c r="AW250" i="11"/>
  <c r="AV250" i="11"/>
  <c r="AU250" i="11"/>
  <c r="AT250" i="11"/>
  <c r="BC249" i="11"/>
  <c r="BB249" i="11"/>
  <c r="BE249" i="11" s="1"/>
  <c r="BA249" i="11"/>
  <c r="AY249" i="11"/>
  <c r="AX249" i="11"/>
  <c r="AW249" i="11"/>
  <c r="AV249" i="11"/>
  <c r="AU249" i="11"/>
  <c r="AT249" i="11"/>
  <c r="BC248" i="11"/>
  <c r="BB248" i="11"/>
  <c r="BE248" i="11" s="1"/>
  <c r="BA248" i="11"/>
  <c r="AY248" i="11"/>
  <c r="AX248" i="11"/>
  <c r="AW248" i="11"/>
  <c r="AV248" i="11"/>
  <c r="AU248" i="11"/>
  <c r="AT248" i="11"/>
  <c r="BC247" i="11"/>
  <c r="BB247" i="11"/>
  <c r="BE247" i="11" s="1"/>
  <c r="BA247" i="11"/>
  <c r="AY247" i="11"/>
  <c r="AX247" i="11"/>
  <c r="AW247" i="11"/>
  <c r="AV247" i="11"/>
  <c r="AU247" i="11"/>
  <c r="AT247" i="11"/>
  <c r="BC246" i="11"/>
  <c r="BE246" i="11" s="1"/>
  <c r="BB246" i="11"/>
  <c r="BA246" i="11"/>
  <c r="AY246" i="11"/>
  <c r="AX246" i="11"/>
  <c r="AW246" i="11"/>
  <c r="AV246" i="11"/>
  <c r="AU246" i="11"/>
  <c r="AT246" i="11"/>
  <c r="BC245" i="11"/>
  <c r="BB245" i="11"/>
  <c r="BE245" i="11" s="1"/>
  <c r="BA245" i="11"/>
  <c r="AY245" i="11"/>
  <c r="AX245" i="11"/>
  <c r="AW245" i="11"/>
  <c r="AV245" i="11"/>
  <c r="AU245" i="11"/>
  <c r="AT245" i="11"/>
  <c r="BC244" i="11"/>
  <c r="BB244" i="11"/>
  <c r="BE244" i="11" s="1"/>
  <c r="BA244" i="11"/>
  <c r="AY244" i="11"/>
  <c r="AX244" i="11"/>
  <c r="AW244" i="11"/>
  <c r="AV244" i="11"/>
  <c r="AU244" i="11"/>
  <c r="AT244" i="11"/>
  <c r="BC243" i="11"/>
  <c r="BB243" i="11"/>
  <c r="BE243" i="11" s="1"/>
  <c r="BA243" i="11"/>
  <c r="AY243" i="11"/>
  <c r="AX243" i="11"/>
  <c r="AW243" i="11"/>
  <c r="AV243" i="11"/>
  <c r="AU243" i="11"/>
  <c r="AT243" i="11"/>
  <c r="BC242" i="11"/>
  <c r="BB242" i="11"/>
  <c r="BE242" i="11" s="1"/>
  <c r="BA242" i="11"/>
  <c r="AY242" i="11"/>
  <c r="AX242" i="11"/>
  <c r="AW242" i="11"/>
  <c r="AV242" i="11"/>
  <c r="AU242" i="11"/>
  <c r="AT242" i="11"/>
  <c r="BC241" i="11"/>
  <c r="BB241" i="11"/>
  <c r="BE241" i="11" s="1"/>
  <c r="BA241" i="11"/>
  <c r="AY241" i="11"/>
  <c r="AX241" i="11"/>
  <c r="AW241" i="11"/>
  <c r="AV241" i="11"/>
  <c r="AU241" i="11"/>
  <c r="AT241" i="11"/>
  <c r="BC240" i="11"/>
  <c r="BB240" i="11"/>
  <c r="BA240" i="11"/>
  <c r="AY240" i="11"/>
  <c r="AX240" i="11"/>
  <c r="AW240" i="11"/>
  <c r="AV240" i="11"/>
  <c r="AU240" i="11"/>
  <c r="AT240" i="11"/>
  <c r="BC239" i="11"/>
  <c r="BB239" i="11"/>
  <c r="BA239" i="11"/>
  <c r="AY239" i="11"/>
  <c r="AX239" i="11"/>
  <c r="AW239" i="11"/>
  <c r="AV239" i="11"/>
  <c r="AU239" i="11"/>
  <c r="AT239" i="11"/>
  <c r="BC238" i="11"/>
  <c r="BB238" i="11"/>
  <c r="BE238" i="11" s="1"/>
  <c r="BA238" i="11"/>
  <c r="AY238" i="11"/>
  <c r="AX238" i="11"/>
  <c r="AW238" i="11"/>
  <c r="AV238" i="11"/>
  <c r="AU238" i="11"/>
  <c r="AT238" i="11"/>
  <c r="BC237" i="11"/>
  <c r="BB237" i="11"/>
  <c r="BA237" i="11"/>
  <c r="AY237" i="11"/>
  <c r="AX237" i="11"/>
  <c r="AW237" i="11"/>
  <c r="AV237" i="11"/>
  <c r="AU237" i="11"/>
  <c r="AT237" i="11"/>
  <c r="BC236" i="11"/>
  <c r="BB236" i="11"/>
  <c r="BE236" i="11" s="1"/>
  <c r="BA236" i="11"/>
  <c r="AY236" i="11"/>
  <c r="AX236" i="11"/>
  <c r="AW236" i="11"/>
  <c r="AV236" i="11"/>
  <c r="AU236" i="11"/>
  <c r="AT236" i="11"/>
  <c r="BC235" i="11"/>
  <c r="BB235" i="11"/>
  <c r="BE235" i="11" s="1"/>
  <c r="BA235" i="11"/>
  <c r="AY235" i="11"/>
  <c r="AX235" i="11"/>
  <c r="AW235" i="11"/>
  <c r="AV235" i="11"/>
  <c r="AU235" i="11"/>
  <c r="AT235" i="11"/>
  <c r="BC234" i="11"/>
  <c r="BE234" i="11" s="1"/>
  <c r="BB234" i="11"/>
  <c r="BA234" i="11"/>
  <c r="AY234" i="11"/>
  <c r="AX234" i="11"/>
  <c r="AW234" i="11"/>
  <c r="AV234" i="11"/>
  <c r="AU234" i="11"/>
  <c r="AT234" i="11"/>
  <c r="BC233" i="11"/>
  <c r="BE233" i="11" s="1"/>
  <c r="BB233" i="11"/>
  <c r="BA233" i="11"/>
  <c r="AY233" i="11"/>
  <c r="AX233" i="11"/>
  <c r="AW233" i="11"/>
  <c r="AV233" i="11"/>
  <c r="AU233" i="11"/>
  <c r="AT233" i="11"/>
  <c r="BC232" i="11"/>
  <c r="BB232" i="11"/>
  <c r="BE232" i="11" s="1"/>
  <c r="BA232" i="11"/>
  <c r="AY232" i="11"/>
  <c r="AX232" i="11"/>
  <c r="AW232" i="11"/>
  <c r="AV232" i="11"/>
  <c r="AU232" i="11"/>
  <c r="AT232" i="11"/>
  <c r="BC231" i="11"/>
  <c r="BB231" i="11"/>
  <c r="BE231" i="11" s="1"/>
  <c r="BA231" i="11"/>
  <c r="AY231" i="11"/>
  <c r="AX231" i="11"/>
  <c r="AW231" i="11"/>
  <c r="AV231" i="11"/>
  <c r="AU231" i="11"/>
  <c r="AT231" i="11"/>
  <c r="BC230" i="11"/>
  <c r="BB230" i="11"/>
  <c r="BE230" i="11" s="1"/>
  <c r="BA230" i="11"/>
  <c r="AY230" i="11"/>
  <c r="AX230" i="11"/>
  <c r="AW230" i="11"/>
  <c r="AV230" i="11"/>
  <c r="AU230" i="11"/>
  <c r="AT230" i="11"/>
  <c r="BC229" i="11"/>
  <c r="BB229" i="11"/>
  <c r="BE229" i="11" s="1"/>
  <c r="BA229" i="11"/>
  <c r="AY229" i="11"/>
  <c r="AX229" i="11"/>
  <c r="AW229" i="11"/>
  <c r="AV229" i="11"/>
  <c r="AU229" i="11"/>
  <c r="AT229" i="11"/>
  <c r="BC228" i="11"/>
  <c r="BB228" i="11"/>
  <c r="BA228" i="11"/>
  <c r="AY228" i="11"/>
  <c r="AX228" i="11"/>
  <c r="AW228" i="11"/>
  <c r="AV228" i="11"/>
  <c r="AU228" i="11"/>
  <c r="AT228" i="11"/>
  <c r="BC227" i="11"/>
  <c r="BB227" i="11"/>
  <c r="BE227" i="11" s="1"/>
  <c r="BA227" i="11"/>
  <c r="AY227" i="11"/>
  <c r="AX227" i="11"/>
  <c r="AW227" i="11"/>
  <c r="AV227" i="11"/>
  <c r="AU227" i="11"/>
  <c r="AT227" i="11"/>
  <c r="BC226" i="11"/>
  <c r="BB226" i="11"/>
  <c r="BE226" i="11" s="1"/>
  <c r="BA226" i="11"/>
  <c r="AY226" i="11"/>
  <c r="AX226" i="11"/>
  <c r="AW226" i="11"/>
  <c r="AV226" i="11"/>
  <c r="AU226" i="11"/>
  <c r="AT226" i="11"/>
  <c r="BC225" i="11"/>
  <c r="BB225" i="11"/>
  <c r="BE225" i="11" s="1"/>
  <c r="BA225" i="11"/>
  <c r="AY225" i="11"/>
  <c r="AX225" i="11"/>
  <c r="AW225" i="11"/>
  <c r="AV225" i="11"/>
  <c r="AU225" i="11"/>
  <c r="AT225" i="11"/>
  <c r="BC224" i="11"/>
  <c r="BB224" i="11"/>
  <c r="BE224" i="11" s="1"/>
  <c r="BA224" i="11"/>
  <c r="AY224" i="11"/>
  <c r="AX224" i="11"/>
  <c r="AW224" i="11"/>
  <c r="AV224" i="11"/>
  <c r="AU224" i="11"/>
  <c r="AT224" i="11"/>
  <c r="BC223" i="11"/>
  <c r="BB223" i="11"/>
  <c r="BE223" i="11" s="1"/>
  <c r="BA223" i="11"/>
  <c r="AY223" i="11"/>
  <c r="AX223" i="11"/>
  <c r="AW223" i="11"/>
  <c r="AV223" i="11"/>
  <c r="AU223" i="11"/>
  <c r="AT223" i="11"/>
  <c r="BC222" i="11"/>
  <c r="BB222" i="11"/>
  <c r="BA222" i="11"/>
  <c r="AY222" i="11"/>
  <c r="AX222" i="11"/>
  <c r="AW222" i="11"/>
  <c r="AV222" i="11"/>
  <c r="AU222" i="11"/>
  <c r="AT222" i="11"/>
  <c r="BC221" i="11"/>
  <c r="BB221" i="11"/>
  <c r="BE221" i="11" s="1"/>
  <c r="BA221" i="11"/>
  <c r="AY221" i="11"/>
  <c r="AX221" i="11"/>
  <c r="AW221" i="11"/>
  <c r="AV221" i="11"/>
  <c r="AU221" i="11"/>
  <c r="AT221" i="11"/>
  <c r="BC220" i="11"/>
  <c r="BB220" i="11"/>
  <c r="BE220" i="11" s="1"/>
  <c r="BA220" i="11"/>
  <c r="AY220" i="11"/>
  <c r="AX220" i="11"/>
  <c r="AW220" i="11"/>
  <c r="AV220" i="11"/>
  <c r="AU220" i="11"/>
  <c r="AT220" i="11"/>
  <c r="BC219" i="11"/>
  <c r="BB219" i="11"/>
  <c r="BE219" i="11" s="1"/>
  <c r="BA219" i="11"/>
  <c r="AY219" i="11"/>
  <c r="AX219" i="11"/>
  <c r="AW219" i="11"/>
  <c r="AV219" i="11"/>
  <c r="AU219" i="11"/>
  <c r="AT219" i="11"/>
  <c r="BC218" i="11"/>
  <c r="BB218" i="11"/>
  <c r="BE218" i="11" s="1"/>
  <c r="BA218" i="11"/>
  <c r="AY218" i="11"/>
  <c r="AX218" i="11"/>
  <c r="AW218" i="11"/>
  <c r="AV218" i="11"/>
  <c r="AU218" i="11"/>
  <c r="AT218" i="11"/>
  <c r="BC217" i="11"/>
  <c r="BB217" i="11"/>
  <c r="BE217" i="11" s="1"/>
  <c r="BA217" i="11"/>
  <c r="AY217" i="11"/>
  <c r="AX217" i="11"/>
  <c r="AW217" i="11"/>
  <c r="AV217" i="11"/>
  <c r="AU217" i="11"/>
  <c r="AT217" i="11"/>
  <c r="BC216" i="11"/>
  <c r="BE216" i="11" s="1"/>
  <c r="BB216" i="11"/>
  <c r="BA216" i="11"/>
  <c r="AY216" i="11"/>
  <c r="AX216" i="11"/>
  <c r="AW216" i="11"/>
  <c r="AV216" i="11"/>
  <c r="AU216" i="11"/>
  <c r="AT216" i="11"/>
  <c r="BC215" i="11"/>
  <c r="BB215" i="11"/>
  <c r="BA215" i="11"/>
  <c r="AY215" i="11"/>
  <c r="AX215" i="11"/>
  <c r="AW215" i="11"/>
  <c r="AV215" i="11"/>
  <c r="AU215" i="11"/>
  <c r="AT215" i="11"/>
  <c r="BC214" i="11"/>
  <c r="BB214" i="11"/>
  <c r="BE214" i="11" s="1"/>
  <c r="BA214" i="11"/>
  <c r="AY214" i="11"/>
  <c r="AX214" i="11"/>
  <c r="AW214" i="11"/>
  <c r="AV214" i="11"/>
  <c r="AU214" i="11"/>
  <c r="AT214" i="11"/>
  <c r="BC213" i="11"/>
  <c r="BB213" i="11"/>
  <c r="BA213" i="11"/>
  <c r="AY213" i="11"/>
  <c r="AX213" i="11"/>
  <c r="AW213" i="11"/>
  <c r="AV213" i="11"/>
  <c r="AU213" i="11"/>
  <c r="AT213" i="11"/>
  <c r="BC212" i="11"/>
  <c r="BB212" i="11"/>
  <c r="BE212" i="11" s="1"/>
  <c r="BA212" i="11"/>
  <c r="AY212" i="11"/>
  <c r="AX212" i="11"/>
  <c r="AW212" i="11"/>
  <c r="AV212" i="11"/>
  <c r="AU212" i="11"/>
  <c r="AT212" i="11"/>
  <c r="BC211" i="11"/>
  <c r="BB211" i="11"/>
  <c r="BE211" i="11" s="1"/>
  <c r="BA211" i="11"/>
  <c r="AY211" i="11"/>
  <c r="AX211" i="11"/>
  <c r="AW211" i="11"/>
  <c r="AV211" i="11"/>
  <c r="AU211" i="11"/>
  <c r="AT211" i="11"/>
  <c r="BC210" i="11"/>
  <c r="BB210" i="11"/>
  <c r="BA210" i="11"/>
  <c r="AY210" i="11"/>
  <c r="AX210" i="11"/>
  <c r="AW210" i="11"/>
  <c r="AV210" i="11"/>
  <c r="AU210" i="11"/>
  <c r="AT210" i="11"/>
  <c r="BC209" i="11"/>
  <c r="BB209" i="11"/>
  <c r="BA209" i="11"/>
  <c r="AY209" i="11"/>
  <c r="AX209" i="11"/>
  <c r="AW209" i="11"/>
  <c r="AV209" i="11"/>
  <c r="AU209" i="11"/>
  <c r="AT209" i="11"/>
  <c r="BC208" i="11"/>
  <c r="BB208" i="11"/>
  <c r="BE208" i="11" s="1"/>
  <c r="BA208" i="11"/>
  <c r="AY208" i="11"/>
  <c r="AX208" i="11"/>
  <c r="AW208" i="11"/>
  <c r="AV208" i="11"/>
  <c r="AU208" i="11"/>
  <c r="AT208" i="11"/>
  <c r="BC207" i="11"/>
  <c r="BB207" i="11"/>
  <c r="BE207" i="11" s="1"/>
  <c r="BA207" i="11"/>
  <c r="AY207" i="11"/>
  <c r="AX207" i="11"/>
  <c r="AW207" i="11"/>
  <c r="AV207" i="11"/>
  <c r="AU207" i="11"/>
  <c r="AT207" i="11"/>
  <c r="BC206" i="11"/>
  <c r="BB206" i="11"/>
  <c r="BE206" i="11" s="1"/>
  <c r="BA206" i="11"/>
  <c r="AY206" i="11"/>
  <c r="AX206" i="11"/>
  <c r="AW206" i="11"/>
  <c r="AV206" i="11"/>
  <c r="AU206" i="11"/>
  <c r="AT206" i="11"/>
  <c r="BC205" i="11"/>
  <c r="BB205" i="11"/>
  <c r="BE205" i="11" s="1"/>
  <c r="BA205" i="11"/>
  <c r="AY205" i="11"/>
  <c r="AX205" i="11"/>
  <c r="AW205" i="11"/>
  <c r="AV205" i="11"/>
  <c r="AU205" i="11"/>
  <c r="AT205" i="11"/>
  <c r="BC204" i="11"/>
  <c r="BB204" i="11"/>
  <c r="BA204" i="11"/>
  <c r="AY204" i="11"/>
  <c r="AX204" i="11"/>
  <c r="AW204" i="11"/>
  <c r="AV204" i="11"/>
  <c r="AU204" i="11"/>
  <c r="AT204" i="11"/>
  <c r="BC203" i="11"/>
  <c r="BB203" i="11"/>
  <c r="BE203" i="11" s="1"/>
  <c r="BA203" i="11"/>
  <c r="AY203" i="11"/>
  <c r="AX203" i="11"/>
  <c r="AW203" i="11"/>
  <c r="AV203" i="11"/>
  <c r="AU203" i="11"/>
  <c r="AT203" i="11"/>
  <c r="BC202" i="11"/>
  <c r="BB202" i="11"/>
  <c r="BE202" i="11" s="1"/>
  <c r="BA202" i="11"/>
  <c r="AY202" i="11"/>
  <c r="AX202" i="11"/>
  <c r="AW202" i="11"/>
  <c r="AV202" i="11"/>
  <c r="AU202" i="11"/>
  <c r="AT202" i="11"/>
  <c r="BC201" i="11"/>
  <c r="BB201" i="11"/>
  <c r="BE201" i="11" s="1"/>
  <c r="BA201" i="11"/>
  <c r="AY201" i="11"/>
  <c r="AX201" i="11"/>
  <c r="AW201" i="11"/>
  <c r="AV201" i="11"/>
  <c r="AU201" i="11"/>
  <c r="AT201" i="11"/>
  <c r="BE200" i="11"/>
  <c r="BC200" i="11"/>
  <c r="BB200" i="11"/>
  <c r="BA200" i="11"/>
  <c r="AY200" i="11"/>
  <c r="AX200" i="11"/>
  <c r="AW200" i="11"/>
  <c r="AV200" i="11"/>
  <c r="AU200" i="11"/>
  <c r="AT200" i="11"/>
  <c r="BC199" i="11"/>
  <c r="BB199" i="11"/>
  <c r="BE199" i="11" s="1"/>
  <c r="BA199" i="11"/>
  <c r="AY199" i="11"/>
  <c r="AX199" i="11"/>
  <c r="AW199" i="11"/>
  <c r="AV199" i="11"/>
  <c r="AU199" i="11"/>
  <c r="AT199" i="11"/>
  <c r="BC198" i="11"/>
  <c r="BB198" i="11"/>
  <c r="BA198" i="11"/>
  <c r="AY198" i="11"/>
  <c r="AX198" i="11"/>
  <c r="AW198" i="11"/>
  <c r="AV198" i="11"/>
  <c r="AU198" i="11"/>
  <c r="AT198" i="11"/>
  <c r="BC197" i="11"/>
  <c r="BE197" i="11" s="1"/>
  <c r="BB197" i="11"/>
  <c r="BA197" i="11"/>
  <c r="AY197" i="11"/>
  <c r="AX197" i="11"/>
  <c r="AW197" i="11"/>
  <c r="AV197" i="11"/>
  <c r="AU197" i="11"/>
  <c r="AT197" i="11"/>
  <c r="BC196" i="11"/>
  <c r="BB196" i="11"/>
  <c r="BE196" i="11" s="1"/>
  <c r="BA196" i="11"/>
  <c r="AY196" i="11"/>
  <c r="AX196" i="11"/>
  <c r="AW196" i="11"/>
  <c r="AV196" i="11"/>
  <c r="AU196" i="11"/>
  <c r="AT196" i="11"/>
  <c r="BC195" i="11"/>
  <c r="BB195" i="11"/>
  <c r="BE195" i="11" s="1"/>
  <c r="BA195" i="11"/>
  <c r="AY195" i="11"/>
  <c r="AX195" i="11"/>
  <c r="AW195" i="11"/>
  <c r="AV195" i="11"/>
  <c r="AU195" i="11"/>
  <c r="AT195" i="11"/>
  <c r="BC194" i="11"/>
  <c r="BB194" i="11"/>
  <c r="BE194" i="11" s="1"/>
  <c r="BA194" i="11"/>
  <c r="AY194" i="11"/>
  <c r="AX194" i="11"/>
  <c r="AW194" i="11"/>
  <c r="AV194" i="11"/>
  <c r="AU194" i="11"/>
  <c r="AT194" i="11"/>
  <c r="BC193" i="11"/>
  <c r="BB193" i="11"/>
  <c r="BE193" i="11" s="1"/>
  <c r="BA193" i="11"/>
  <c r="AY193" i="11"/>
  <c r="AX193" i="11"/>
  <c r="AW193" i="11"/>
  <c r="AV193" i="11"/>
  <c r="AU193" i="11"/>
  <c r="AT193" i="11"/>
  <c r="BC192" i="11"/>
  <c r="BB192" i="11"/>
  <c r="BA192" i="11"/>
  <c r="AY192" i="11"/>
  <c r="AX192" i="11"/>
  <c r="AW192" i="11"/>
  <c r="AV192" i="11"/>
  <c r="AU192" i="11"/>
  <c r="AT192" i="11"/>
  <c r="BC191" i="11"/>
  <c r="BB191" i="11"/>
  <c r="BA191" i="11"/>
  <c r="AY191" i="11"/>
  <c r="AX191" i="11"/>
  <c r="AW191" i="11"/>
  <c r="AV191" i="11"/>
  <c r="AU191" i="11"/>
  <c r="AT191" i="11"/>
  <c r="BC190" i="11"/>
  <c r="BB190" i="11"/>
  <c r="BE190" i="11" s="1"/>
  <c r="BA190" i="11"/>
  <c r="AY190" i="11"/>
  <c r="AX190" i="11"/>
  <c r="AW190" i="11"/>
  <c r="AV190" i="11"/>
  <c r="AU190" i="11"/>
  <c r="AT190" i="11"/>
  <c r="BC189" i="11"/>
  <c r="BB189" i="11"/>
  <c r="BA189" i="11"/>
  <c r="AY189" i="11"/>
  <c r="AX189" i="11"/>
  <c r="AW189" i="11"/>
  <c r="AV189" i="11"/>
  <c r="AU189" i="11"/>
  <c r="AT189" i="11"/>
  <c r="BC188" i="11"/>
  <c r="BB188" i="11"/>
  <c r="BE188" i="11" s="1"/>
  <c r="BA188" i="11"/>
  <c r="AY188" i="11"/>
  <c r="AX188" i="11"/>
  <c r="AW188" i="11"/>
  <c r="AV188" i="11"/>
  <c r="AU188" i="11"/>
  <c r="AT188" i="11"/>
  <c r="BC187" i="11"/>
  <c r="BB187" i="11"/>
  <c r="BE187" i="11" s="1"/>
  <c r="BA187" i="11"/>
  <c r="AY187" i="11"/>
  <c r="AX187" i="11"/>
  <c r="AW187" i="11"/>
  <c r="AV187" i="11"/>
  <c r="AU187" i="11"/>
  <c r="AT187" i="11"/>
  <c r="BC186" i="11"/>
  <c r="BB186" i="11"/>
  <c r="BA186" i="11"/>
  <c r="AY186" i="11"/>
  <c r="AX186" i="11"/>
  <c r="AW186" i="11"/>
  <c r="AV186" i="11"/>
  <c r="AU186" i="11"/>
  <c r="AT186" i="11"/>
  <c r="BC185" i="11"/>
  <c r="BE185" i="11" s="1"/>
  <c r="BB185" i="11"/>
  <c r="BA185" i="11"/>
  <c r="AY185" i="11"/>
  <c r="AX185" i="11"/>
  <c r="AW185" i="11"/>
  <c r="AV185" i="11"/>
  <c r="AU185" i="11"/>
  <c r="AT185" i="11"/>
  <c r="BC184" i="11"/>
  <c r="BB184" i="11"/>
  <c r="BE184" i="11" s="1"/>
  <c r="BA184" i="11"/>
  <c r="AY184" i="11"/>
  <c r="AX184" i="11"/>
  <c r="AW184" i="11"/>
  <c r="AV184" i="11"/>
  <c r="AU184" i="11"/>
  <c r="AT184" i="11"/>
  <c r="BC183" i="11"/>
  <c r="BB183" i="11"/>
  <c r="BE183" i="11" s="1"/>
  <c r="BA183" i="11"/>
  <c r="AY183" i="11"/>
  <c r="AX183" i="11"/>
  <c r="AW183" i="11"/>
  <c r="AV183" i="11"/>
  <c r="AU183" i="11"/>
  <c r="AT183" i="11"/>
  <c r="BC182" i="11"/>
  <c r="BB182" i="11"/>
  <c r="BE182" i="11" s="1"/>
  <c r="BA182" i="11"/>
  <c r="AY182" i="11"/>
  <c r="AX182" i="11"/>
  <c r="AW182" i="11"/>
  <c r="AV182" i="11"/>
  <c r="AU182" i="11"/>
  <c r="AT182" i="11"/>
  <c r="BC181" i="11"/>
  <c r="BB181" i="11"/>
  <c r="BE181" i="11" s="1"/>
  <c r="BA181" i="11"/>
  <c r="AY181" i="11"/>
  <c r="AX181" i="11"/>
  <c r="AW181" i="11"/>
  <c r="AV181" i="11"/>
  <c r="AU181" i="11"/>
  <c r="AT181" i="11"/>
  <c r="BC180" i="11"/>
  <c r="BB180" i="11"/>
  <c r="BA180" i="11"/>
  <c r="AY180" i="11"/>
  <c r="AX180" i="11"/>
  <c r="AW180" i="11"/>
  <c r="AV180" i="11"/>
  <c r="AU180" i="11"/>
  <c r="AT180" i="11"/>
  <c r="BC179" i="11"/>
  <c r="BB179" i="11"/>
  <c r="BE179" i="11" s="1"/>
  <c r="BA179" i="11"/>
  <c r="AY179" i="11"/>
  <c r="AX179" i="11"/>
  <c r="AW179" i="11"/>
  <c r="AV179" i="11"/>
  <c r="AU179" i="11"/>
  <c r="AT179" i="11"/>
  <c r="BC178" i="11"/>
  <c r="BB178" i="11"/>
  <c r="BE178" i="11" s="1"/>
  <c r="BA178" i="11"/>
  <c r="AY178" i="11"/>
  <c r="AX178" i="11"/>
  <c r="AW178" i="11"/>
  <c r="AV178" i="11"/>
  <c r="AU178" i="11"/>
  <c r="AT178" i="11"/>
  <c r="BC177" i="11"/>
  <c r="BB177" i="11"/>
  <c r="BE177" i="11" s="1"/>
  <c r="BA177" i="11"/>
  <c r="AY177" i="11"/>
  <c r="AX177" i="11"/>
  <c r="AW177" i="11"/>
  <c r="AV177" i="11"/>
  <c r="AU177" i="11"/>
  <c r="AT177" i="11"/>
  <c r="BC176" i="11"/>
  <c r="BB176" i="11"/>
  <c r="BE176" i="11" s="1"/>
  <c r="BA176" i="11"/>
  <c r="AY176" i="11"/>
  <c r="AX176" i="11"/>
  <c r="AW176" i="11"/>
  <c r="AV176" i="11"/>
  <c r="AU176" i="11"/>
  <c r="AT176" i="11"/>
  <c r="BC175" i="11"/>
  <c r="BB175" i="11"/>
  <c r="BE175" i="11" s="1"/>
  <c r="BA175" i="11"/>
  <c r="AY175" i="11"/>
  <c r="AX175" i="11"/>
  <c r="AW175" i="11"/>
  <c r="AV175" i="11"/>
  <c r="AU175" i="11"/>
  <c r="AT175" i="11"/>
  <c r="BC174" i="11"/>
  <c r="BB174" i="11"/>
  <c r="BA174" i="11"/>
  <c r="AY174" i="11"/>
  <c r="AX174" i="11"/>
  <c r="AW174" i="11"/>
  <c r="AV174" i="11"/>
  <c r="AU174" i="11"/>
  <c r="AT174" i="11"/>
  <c r="BC173" i="11"/>
  <c r="BB173" i="11"/>
  <c r="BE173" i="11" s="1"/>
  <c r="BA173" i="11"/>
  <c r="AY173" i="11"/>
  <c r="AX173" i="11"/>
  <c r="AW173" i="11"/>
  <c r="AV173" i="11"/>
  <c r="AU173" i="11"/>
  <c r="AT173" i="11"/>
  <c r="BC172" i="11"/>
  <c r="BB172" i="11"/>
  <c r="BE172" i="11" s="1"/>
  <c r="BA172" i="11"/>
  <c r="AY172" i="11"/>
  <c r="AX172" i="11"/>
  <c r="AW172" i="11"/>
  <c r="AV172" i="11"/>
  <c r="AU172" i="11"/>
  <c r="AT172" i="11"/>
  <c r="BC171" i="11"/>
  <c r="BB171" i="11"/>
  <c r="BE171" i="11" s="1"/>
  <c r="BA171" i="11"/>
  <c r="AY171" i="11"/>
  <c r="AX171" i="11"/>
  <c r="AW171" i="11"/>
  <c r="AV171" i="11"/>
  <c r="AU171" i="11"/>
  <c r="AT171" i="11"/>
  <c r="BC170" i="11"/>
  <c r="BB170" i="11"/>
  <c r="BE170" i="11" s="1"/>
  <c r="BA170" i="11"/>
  <c r="AY170" i="11"/>
  <c r="AX170" i="11"/>
  <c r="AW170" i="11"/>
  <c r="AV170" i="11"/>
  <c r="AU170" i="11"/>
  <c r="AT170" i="11"/>
  <c r="BC169" i="11"/>
  <c r="BB169" i="11"/>
  <c r="BE169" i="11" s="1"/>
  <c r="BA169" i="11"/>
  <c r="AY169" i="11"/>
  <c r="AX169" i="11"/>
  <c r="AW169" i="11"/>
  <c r="AV169" i="11"/>
  <c r="AU169" i="11"/>
  <c r="AT169" i="11"/>
  <c r="BC168" i="11"/>
  <c r="BB168" i="11"/>
  <c r="BA168" i="11"/>
  <c r="AY168" i="11"/>
  <c r="AX168" i="11"/>
  <c r="AW168" i="11"/>
  <c r="AV168" i="11"/>
  <c r="AU168" i="11"/>
  <c r="AT168" i="11"/>
  <c r="BC167" i="11"/>
  <c r="BE167" i="11" s="1"/>
  <c r="BB167" i="11"/>
  <c r="BA167" i="11"/>
  <c r="AY167" i="11"/>
  <c r="AX167" i="11"/>
  <c r="AW167" i="11"/>
  <c r="AV167" i="11"/>
  <c r="AU167" i="11"/>
  <c r="AT167" i="11"/>
  <c r="BC166" i="11"/>
  <c r="BB166" i="11"/>
  <c r="BE166" i="11" s="1"/>
  <c r="BA166" i="11"/>
  <c r="AY166" i="11"/>
  <c r="AX166" i="11"/>
  <c r="AW166" i="11"/>
  <c r="AV166" i="11"/>
  <c r="AU166" i="11"/>
  <c r="AT166" i="11"/>
  <c r="BC165" i="11"/>
  <c r="BB165" i="11"/>
  <c r="BA165" i="11"/>
  <c r="AY165" i="11"/>
  <c r="AX165" i="11"/>
  <c r="AW165" i="11"/>
  <c r="AV165" i="11"/>
  <c r="AU165" i="11"/>
  <c r="AT165" i="11"/>
  <c r="BC164" i="11"/>
  <c r="BB164" i="11"/>
  <c r="BE164" i="11" s="1"/>
  <c r="BA164" i="11"/>
  <c r="AY164" i="11"/>
  <c r="AX164" i="11"/>
  <c r="AW164" i="11"/>
  <c r="AV164" i="11"/>
  <c r="AU164" i="11"/>
  <c r="AT164" i="11"/>
  <c r="BC163" i="11"/>
  <c r="BB163" i="11"/>
  <c r="BE163" i="11" s="1"/>
  <c r="BA163" i="11"/>
  <c r="AY163" i="11"/>
  <c r="AX163" i="11"/>
  <c r="AW163" i="11"/>
  <c r="AV163" i="11"/>
  <c r="AU163" i="11"/>
  <c r="AT163" i="11"/>
  <c r="BC162" i="11"/>
  <c r="BB162" i="11"/>
  <c r="BA162" i="11"/>
  <c r="AY162" i="11"/>
  <c r="AX162" i="11"/>
  <c r="AW162" i="11"/>
  <c r="AV162" i="11"/>
  <c r="AU162" i="11"/>
  <c r="AT162" i="11"/>
  <c r="BC161" i="11"/>
  <c r="BB161" i="11"/>
  <c r="BA161" i="11"/>
  <c r="AY161" i="11"/>
  <c r="AX161" i="11"/>
  <c r="AW161" i="11"/>
  <c r="AV161" i="11"/>
  <c r="AU161" i="11"/>
  <c r="AT161" i="11"/>
  <c r="BC160" i="11"/>
  <c r="BB160" i="11"/>
  <c r="BE160" i="11" s="1"/>
  <c r="BA160" i="11"/>
  <c r="AY160" i="11"/>
  <c r="AX160" i="11"/>
  <c r="AW160" i="11"/>
  <c r="AV160" i="11"/>
  <c r="AU160" i="11"/>
  <c r="AT160" i="11"/>
  <c r="BC159" i="11"/>
  <c r="BB159" i="11"/>
  <c r="BE159" i="11" s="1"/>
  <c r="BA159" i="11"/>
  <c r="AY159" i="11"/>
  <c r="AX159" i="11"/>
  <c r="AW159" i="11"/>
  <c r="AV159" i="11"/>
  <c r="AU159" i="11"/>
  <c r="AT159" i="11"/>
  <c r="BC158" i="11"/>
  <c r="BB158" i="11"/>
  <c r="BE158" i="11" s="1"/>
  <c r="BA158" i="11"/>
  <c r="AY158" i="11"/>
  <c r="AX158" i="11"/>
  <c r="AW158" i="11"/>
  <c r="AV158" i="11"/>
  <c r="AU158" i="11"/>
  <c r="AT158" i="11"/>
  <c r="BC157" i="11"/>
  <c r="BB157" i="11"/>
  <c r="BE157" i="11" s="1"/>
  <c r="BA157" i="11"/>
  <c r="AY157" i="11"/>
  <c r="AX157" i="11"/>
  <c r="AW157" i="11"/>
  <c r="AV157" i="11"/>
  <c r="AU157" i="11"/>
  <c r="AT157" i="11"/>
  <c r="BC156" i="11"/>
  <c r="BB156" i="11"/>
  <c r="BA156" i="11"/>
  <c r="AY156" i="11"/>
  <c r="AX156" i="11"/>
  <c r="AW156" i="11"/>
  <c r="AV156" i="11"/>
  <c r="AU156" i="11"/>
  <c r="AT156" i="11"/>
  <c r="BC155" i="11"/>
  <c r="BB155" i="11"/>
  <c r="BE155" i="11" s="1"/>
  <c r="BA155" i="11"/>
  <c r="AY155" i="11"/>
  <c r="AX155" i="11"/>
  <c r="AW155" i="11"/>
  <c r="AV155" i="11"/>
  <c r="AU155" i="11"/>
  <c r="AT155" i="11"/>
  <c r="BC154" i="11"/>
  <c r="BB154" i="11"/>
  <c r="BE154" i="11" s="1"/>
  <c r="BA154" i="11"/>
  <c r="AY154" i="11"/>
  <c r="AX154" i="11"/>
  <c r="AW154" i="11"/>
  <c r="AV154" i="11"/>
  <c r="AU154" i="11"/>
  <c r="AT154" i="11"/>
  <c r="BC153" i="11"/>
  <c r="BB153" i="11"/>
  <c r="BE153" i="11" s="1"/>
  <c r="BA153" i="11"/>
  <c r="AY153" i="11"/>
  <c r="AX153" i="11"/>
  <c r="AW153" i="11"/>
  <c r="AV153" i="11"/>
  <c r="AU153" i="11"/>
  <c r="AT153" i="11"/>
  <c r="BC152" i="11"/>
  <c r="BB152" i="11"/>
  <c r="BE152" i="11" s="1"/>
  <c r="BA152" i="11"/>
  <c r="AY152" i="11"/>
  <c r="AX152" i="11"/>
  <c r="AW152" i="11"/>
  <c r="AV152" i="11"/>
  <c r="AU152" i="11"/>
  <c r="AT152" i="11"/>
  <c r="BC151" i="11"/>
  <c r="BB151" i="11"/>
  <c r="BE151" i="11" s="1"/>
  <c r="BA151" i="11"/>
  <c r="AY151" i="11"/>
  <c r="AX151" i="11"/>
  <c r="AW151" i="11"/>
  <c r="AV151" i="11"/>
  <c r="AU151" i="11"/>
  <c r="AT151" i="11"/>
  <c r="BC150" i="11"/>
  <c r="BE150" i="11" s="1"/>
  <c r="BB150" i="11"/>
  <c r="BA150" i="11"/>
  <c r="AY150" i="11"/>
  <c r="AX150" i="11"/>
  <c r="AW150" i="11"/>
  <c r="AV150" i="11"/>
  <c r="AU150" i="11"/>
  <c r="AT150" i="11"/>
  <c r="BE149" i="11"/>
  <c r="BC149" i="11"/>
  <c r="BB149" i="11"/>
  <c r="BA149" i="11"/>
  <c r="AY149" i="11"/>
  <c r="AX149" i="11"/>
  <c r="AW149" i="11"/>
  <c r="AV149" i="11"/>
  <c r="AU149" i="11"/>
  <c r="AT149" i="11"/>
  <c r="BC148" i="11"/>
  <c r="BB148" i="11"/>
  <c r="BE148" i="11" s="1"/>
  <c r="BA148" i="11"/>
  <c r="AY148" i="11"/>
  <c r="AX148" i="11"/>
  <c r="AW148" i="11"/>
  <c r="AV148" i="11"/>
  <c r="AU148" i="11"/>
  <c r="AT148" i="11"/>
  <c r="BC147" i="11"/>
  <c r="BB147" i="11"/>
  <c r="BE147" i="11" s="1"/>
  <c r="BA147" i="11"/>
  <c r="AY147" i="11"/>
  <c r="AX147" i="11"/>
  <c r="AW147" i="11"/>
  <c r="AV147" i="11"/>
  <c r="AU147" i="11"/>
  <c r="AT147" i="11"/>
  <c r="BC146" i="11"/>
  <c r="BB146" i="11"/>
  <c r="BE146" i="11" s="1"/>
  <c r="BA146" i="11"/>
  <c r="AY146" i="11"/>
  <c r="AX146" i="11"/>
  <c r="AW146" i="11"/>
  <c r="AV146" i="11"/>
  <c r="AU146" i="11"/>
  <c r="AT146" i="11"/>
  <c r="BC145" i="11"/>
  <c r="BB145" i="11"/>
  <c r="BE145" i="11" s="1"/>
  <c r="BA145" i="11"/>
  <c r="AY145" i="11"/>
  <c r="AX145" i="11"/>
  <c r="AW145" i="11"/>
  <c r="AV145" i="11"/>
  <c r="AU145" i="11"/>
  <c r="AT145" i="11"/>
  <c r="BC144" i="11"/>
  <c r="BE144" i="11" s="1"/>
  <c r="BB144" i="11"/>
  <c r="BA144" i="11"/>
  <c r="AY144" i="11"/>
  <c r="AX144" i="11"/>
  <c r="AW144" i="11"/>
  <c r="AV144" i="11"/>
  <c r="AU144" i="11"/>
  <c r="AT144" i="11"/>
  <c r="BC143" i="11"/>
  <c r="BE143" i="11" s="1"/>
  <c r="BB143" i="11"/>
  <c r="BA143" i="11"/>
  <c r="AY143" i="11"/>
  <c r="AX143" i="11"/>
  <c r="AW143" i="11"/>
  <c r="AV143" i="11"/>
  <c r="AU143" i="11"/>
  <c r="AT143" i="11"/>
  <c r="BC142" i="11"/>
  <c r="BB142" i="11"/>
  <c r="BE142" i="11" s="1"/>
  <c r="BA142" i="11"/>
  <c r="AY142" i="11"/>
  <c r="AX142" i="11"/>
  <c r="AW142" i="11"/>
  <c r="AV142" i="11"/>
  <c r="AU142" i="11"/>
  <c r="AT142" i="11"/>
  <c r="BC141" i="11"/>
  <c r="BB141" i="11"/>
  <c r="BA141" i="11"/>
  <c r="AY141" i="11"/>
  <c r="AX141" i="11"/>
  <c r="AW141" i="11"/>
  <c r="AV141" i="11"/>
  <c r="AU141" i="11"/>
  <c r="AT141" i="11"/>
  <c r="BC140" i="11"/>
  <c r="BB140" i="11"/>
  <c r="BE140" i="11" s="1"/>
  <c r="BA140" i="11"/>
  <c r="AY140" i="11"/>
  <c r="AX140" i="11"/>
  <c r="AW140" i="11"/>
  <c r="AV140" i="11"/>
  <c r="AU140" i="11"/>
  <c r="AT140" i="11"/>
  <c r="BC139" i="11"/>
  <c r="BB139" i="11"/>
  <c r="BE139" i="11" s="1"/>
  <c r="BA139" i="11"/>
  <c r="AY139" i="11"/>
  <c r="AX139" i="11"/>
  <c r="AW139" i="11"/>
  <c r="AV139" i="11"/>
  <c r="AU139" i="11"/>
  <c r="AT139" i="11"/>
  <c r="BC138" i="11"/>
  <c r="BB138" i="11"/>
  <c r="BA138" i="11"/>
  <c r="AY138" i="11"/>
  <c r="AX138" i="11"/>
  <c r="AW138" i="11"/>
  <c r="AV138" i="11"/>
  <c r="AU138" i="11"/>
  <c r="AT138" i="11"/>
  <c r="BC137" i="11"/>
  <c r="BB137" i="11"/>
  <c r="BA137" i="11"/>
  <c r="AY137" i="11"/>
  <c r="AX137" i="11"/>
  <c r="AW137" i="11"/>
  <c r="AV137" i="11"/>
  <c r="AU137" i="11"/>
  <c r="AT137" i="11"/>
  <c r="BC136" i="11"/>
  <c r="BB136" i="11"/>
  <c r="BE136" i="11" s="1"/>
  <c r="BA136" i="11"/>
  <c r="AY136" i="11"/>
  <c r="AX136" i="11"/>
  <c r="AW136" i="11"/>
  <c r="AV136" i="11"/>
  <c r="AU136" i="11"/>
  <c r="AT136" i="11"/>
  <c r="BC135" i="11"/>
  <c r="BB135" i="11"/>
  <c r="BE135" i="11" s="1"/>
  <c r="BA135" i="11"/>
  <c r="AY135" i="11"/>
  <c r="AX135" i="11"/>
  <c r="AW135" i="11"/>
  <c r="AV135" i="11"/>
  <c r="AU135" i="11"/>
  <c r="AT135" i="11"/>
  <c r="BE134" i="11"/>
  <c r="BC134" i="11"/>
  <c r="BB134" i="11"/>
  <c r="BA134" i="11"/>
  <c r="AY134" i="11"/>
  <c r="AX134" i="11"/>
  <c r="AW134" i="11"/>
  <c r="AV134" i="11"/>
  <c r="AU134" i="11"/>
  <c r="AT134" i="11"/>
  <c r="BC133" i="11"/>
  <c r="BB133" i="11"/>
  <c r="BE133" i="11" s="1"/>
  <c r="BA133" i="11"/>
  <c r="AY133" i="11"/>
  <c r="AX133" i="11"/>
  <c r="AW133" i="11"/>
  <c r="AV133" i="11"/>
  <c r="AU133" i="11"/>
  <c r="AT133" i="11"/>
  <c r="BC132" i="11"/>
  <c r="BB132" i="11"/>
  <c r="BA132" i="11"/>
  <c r="AY132" i="11"/>
  <c r="AX132" i="11"/>
  <c r="AW132" i="11"/>
  <c r="AV132" i="11"/>
  <c r="AU132" i="11"/>
  <c r="AT132" i="11"/>
  <c r="BC131" i="11"/>
  <c r="BB131" i="11"/>
  <c r="BE131" i="11" s="1"/>
  <c r="BA131" i="11"/>
  <c r="AY131" i="11"/>
  <c r="AX131" i="11"/>
  <c r="AW131" i="11"/>
  <c r="AV131" i="11"/>
  <c r="AU131" i="11"/>
  <c r="AT131" i="11"/>
  <c r="BC130" i="11"/>
  <c r="BB130" i="11"/>
  <c r="BE130" i="11" s="1"/>
  <c r="BA130" i="11"/>
  <c r="AY130" i="11"/>
  <c r="AX130" i="11"/>
  <c r="AW130" i="11"/>
  <c r="AV130" i="11"/>
  <c r="AU130" i="11"/>
  <c r="AT130" i="11"/>
  <c r="BC129" i="11"/>
  <c r="BB129" i="11"/>
  <c r="BE129" i="11" s="1"/>
  <c r="BA129" i="11"/>
  <c r="AY129" i="11"/>
  <c r="AX129" i="11"/>
  <c r="AW129" i="11"/>
  <c r="AV129" i="11"/>
  <c r="AU129" i="11"/>
  <c r="AT129" i="11"/>
  <c r="BC128" i="11"/>
  <c r="BB128" i="11"/>
  <c r="BE128" i="11" s="1"/>
  <c r="BA128" i="11"/>
  <c r="AY128" i="11"/>
  <c r="AX128" i="11"/>
  <c r="AW128" i="11"/>
  <c r="AV128" i="11"/>
  <c r="AU128" i="11"/>
  <c r="AT128" i="11"/>
  <c r="BC127" i="11"/>
  <c r="BB127" i="11"/>
  <c r="BE127" i="11" s="1"/>
  <c r="BA127" i="11"/>
  <c r="AY127" i="11"/>
  <c r="AX127" i="11"/>
  <c r="AW127" i="11"/>
  <c r="AV127" i="11"/>
  <c r="AU127" i="11"/>
  <c r="AT127" i="11"/>
  <c r="BC126" i="11"/>
  <c r="BB126" i="11"/>
  <c r="BA126" i="11"/>
  <c r="AY126" i="11"/>
  <c r="AX126" i="11"/>
  <c r="AW126" i="11"/>
  <c r="AV126" i="11"/>
  <c r="AU126" i="11"/>
  <c r="AT126" i="11"/>
  <c r="BC125" i="11"/>
  <c r="BB125" i="11"/>
  <c r="BA125" i="11"/>
  <c r="AY125" i="11"/>
  <c r="AX125" i="11"/>
  <c r="AW125" i="11"/>
  <c r="AV125" i="11"/>
  <c r="AU125" i="11"/>
  <c r="AT125" i="11"/>
  <c r="BC124" i="11"/>
  <c r="BB124" i="11"/>
  <c r="BE124" i="11" s="1"/>
  <c r="BA124" i="11"/>
  <c r="AY124" i="11"/>
  <c r="AX124" i="11"/>
  <c r="AW124" i="11"/>
  <c r="AV124" i="11"/>
  <c r="AU124" i="11"/>
  <c r="AT124" i="11"/>
  <c r="BC123" i="11"/>
  <c r="BB123" i="11"/>
  <c r="BE123" i="11" s="1"/>
  <c r="BA123" i="11"/>
  <c r="AY123" i="11"/>
  <c r="AX123" i="11"/>
  <c r="AW123" i="11"/>
  <c r="AV123" i="11"/>
  <c r="AU123" i="11"/>
  <c r="AT123" i="11"/>
  <c r="BC122" i="11"/>
  <c r="BB122" i="11"/>
  <c r="BE122" i="11" s="1"/>
  <c r="BA122" i="11"/>
  <c r="AY122" i="11"/>
  <c r="AX122" i="11"/>
  <c r="AW122" i="11"/>
  <c r="AV122" i="11"/>
  <c r="AU122" i="11"/>
  <c r="AT122" i="11"/>
  <c r="BC121" i="11"/>
  <c r="BB121" i="11"/>
  <c r="BE121" i="11" s="1"/>
  <c r="BA121" i="11"/>
  <c r="AY121" i="11"/>
  <c r="AX121" i="11"/>
  <c r="AW121" i="11"/>
  <c r="AV121" i="11"/>
  <c r="AU121" i="11"/>
  <c r="AT121" i="11"/>
  <c r="BC120" i="11"/>
  <c r="BE120" i="11" s="1"/>
  <c r="BB120" i="11"/>
  <c r="BA120" i="11"/>
  <c r="AY120" i="11"/>
  <c r="AX120" i="11"/>
  <c r="AW120" i="11"/>
  <c r="AV120" i="11"/>
  <c r="AU120" i="11"/>
  <c r="AT120" i="11"/>
  <c r="BC119" i="11"/>
  <c r="BB119" i="11"/>
  <c r="BA119" i="11"/>
  <c r="AY119" i="11"/>
  <c r="AX119" i="11"/>
  <c r="AW119" i="11"/>
  <c r="AV119" i="11"/>
  <c r="AU119" i="11"/>
  <c r="AT119" i="11"/>
  <c r="BC118" i="11"/>
  <c r="BB118" i="11"/>
  <c r="BE118" i="11" s="1"/>
  <c r="BA118" i="11"/>
  <c r="AY118" i="11"/>
  <c r="AX118" i="11"/>
  <c r="AW118" i="11"/>
  <c r="AV118" i="11"/>
  <c r="AU118" i="11"/>
  <c r="AT118" i="11"/>
  <c r="BC117" i="11"/>
  <c r="BB117" i="11"/>
  <c r="BA117" i="11"/>
  <c r="AY117" i="11"/>
  <c r="AX117" i="11"/>
  <c r="AW117" i="11"/>
  <c r="AV117" i="11"/>
  <c r="AU117" i="11"/>
  <c r="AT117" i="11"/>
  <c r="BC116" i="11"/>
  <c r="BB116" i="11"/>
  <c r="BE116" i="11" s="1"/>
  <c r="BA116" i="11"/>
  <c r="AY116" i="11"/>
  <c r="AX116" i="11"/>
  <c r="AW116" i="11"/>
  <c r="AV116" i="11"/>
  <c r="AU116" i="11"/>
  <c r="AT116" i="11"/>
  <c r="BC115" i="11"/>
  <c r="BB115" i="11"/>
  <c r="BE115" i="11" s="1"/>
  <c r="BA115" i="11"/>
  <c r="AY115" i="11"/>
  <c r="AX115" i="11"/>
  <c r="AW115" i="11"/>
  <c r="AV115" i="11"/>
  <c r="AU115" i="11"/>
  <c r="AT115" i="11"/>
  <c r="BC114" i="11"/>
  <c r="BE114" i="11" s="1"/>
  <c r="BB114" i="11"/>
  <c r="BA114" i="11"/>
  <c r="AY114" i="11"/>
  <c r="AX114" i="11"/>
  <c r="AW114" i="11"/>
  <c r="AV114" i="11"/>
  <c r="AU114" i="11"/>
  <c r="AT114" i="11"/>
  <c r="BC113" i="11"/>
  <c r="BB113" i="11"/>
  <c r="BA113" i="11"/>
  <c r="AY113" i="11"/>
  <c r="AX113" i="11"/>
  <c r="AW113" i="11"/>
  <c r="AV113" i="11"/>
  <c r="AU113" i="11"/>
  <c r="AT113" i="11"/>
  <c r="BC112" i="11"/>
  <c r="BB112" i="11"/>
  <c r="BE112" i="11" s="1"/>
  <c r="BA112" i="11"/>
  <c r="AY112" i="11"/>
  <c r="AX112" i="11"/>
  <c r="AW112" i="11"/>
  <c r="AV112" i="11"/>
  <c r="AU112" i="11"/>
  <c r="AT112" i="11"/>
  <c r="BC111" i="11"/>
  <c r="BB111" i="11"/>
  <c r="BE111" i="11" s="1"/>
  <c r="BA111" i="11"/>
  <c r="AY111" i="11"/>
  <c r="AX111" i="11"/>
  <c r="AW111" i="11"/>
  <c r="AV111" i="11"/>
  <c r="AU111" i="11"/>
  <c r="AT111" i="11"/>
  <c r="BC110" i="11"/>
  <c r="BB110" i="11"/>
  <c r="BE110" i="11" s="1"/>
  <c r="BA110" i="11"/>
  <c r="AY110" i="11"/>
  <c r="AX110" i="11"/>
  <c r="AW110" i="11"/>
  <c r="AV110" i="11"/>
  <c r="AU110" i="11"/>
  <c r="AT110" i="11"/>
  <c r="BC109" i="11"/>
  <c r="BB109" i="11"/>
  <c r="BE109" i="11" s="1"/>
  <c r="BA109" i="11"/>
  <c r="AY109" i="11"/>
  <c r="AX109" i="11"/>
  <c r="AW109" i="11"/>
  <c r="AV109" i="11"/>
  <c r="AU109" i="11"/>
  <c r="AT109" i="11"/>
  <c r="BC108" i="11"/>
  <c r="BE108" i="11" s="1"/>
  <c r="BB108" i="11"/>
  <c r="BA108" i="11"/>
  <c r="AY108" i="11"/>
  <c r="AX108" i="11"/>
  <c r="AW108" i="11"/>
  <c r="AV108" i="11"/>
  <c r="AU108" i="11"/>
  <c r="AT108" i="11"/>
  <c r="BC107" i="11"/>
  <c r="BB107" i="11"/>
  <c r="BE107" i="11" s="1"/>
  <c r="BA107" i="11"/>
  <c r="AY107" i="11"/>
  <c r="AX107" i="11"/>
  <c r="AW107" i="11"/>
  <c r="AV107" i="11"/>
  <c r="AU107" i="11"/>
  <c r="AT107" i="11"/>
  <c r="BC106" i="11"/>
  <c r="BB106" i="11"/>
  <c r="BE106" i="11" s="1"/>
  <c r="BA106" i="11"/>
  <c r="AY106" i="11"/>
  <c r="AX106" i="11"/>
  <c r="AW106" i="11"/>
  <c r="AV106" i="11"/>
  <c r="AU106" i="11"/>
  <c r="AT106" i="11"/>
  <c r="BC105" i="11"/>
  <c r="BB105" i="11"/>
  <c r="BE105" i="11" s="1"/>
  <c r="BA105" i="11"/>
  <c r="AY105" i="11"/>
  <c r="AX105" i="11"/>
  <c r="AW105" i="11"/>
  <c r="AV105" i="11"/>
  <c r="AU105" i="11"/>
  <c r="AT105" i="11"/>
  <c r="BC104" i="11"/>
  <c r="BB104" i="11"/>
  <c r="BE104" i="11" s="1"/>
  <c r="BA104" i="11"/>
  <c r="AY104" i="11"/>
  <c r="AX104" i="11"/>
  <c r="AW104" i="11"/>
  <c r="AV104" i="11"/>
  <c r="AU104" i="11"/>
  <c r="AT104" i="11"/>
  <c r="BC103" i="11"/>
  <c r="BB103" i="11"/>
  <c r="BE103" i="11" s="1"/>
  <c r="BA103" i="11"/>
  <c r="AY103" i="11"/>
  <c r="AX103" i="11"/>
  <c r="AW103" i="11"/>
  <c r="AV103" i="11"/>
  <c r="AU103" i="11"/>
  <c r="AT103" i="11"/>
  <c r="BC102" i="11"/>
  <c r="BB102" i="11"/>
  <c r="BA102" i="11"/>
  <c r="AY102" i="11"/>
  <c r="AX102" i="11"/>
  <c r="AW102" i="11"/>
  <c r="AV102" i="11"/>
  <c r="AU102" i="11"/>
  <c r="AT102" i="11"/>
  <c r="BC101" i="11"/>
  <c r="BB101" i="11"/>
  <c r="BE101" i="11" s="1"/>
  <c r="BA101" i="11"/>
  <c r="AY101" i="11"/>
  <c r="AX101" i="11"/>
  <c r="AW101" i="11"/>
  <c r="AV101" i="11"/>
  <c r="AU101" i="11"/>
  <c r="AT101" i="11"/>
  <c r="BC100" i="11"/>
  <c r="BB100" i="11"/>
  <c r="BE100" i="11" s="1"/>
  <c r="BA100" i="11"/>
  <c r="AY100" i="11"/>
  <c r="AX100" i="11"/>
  <c r="AW100" i="11"/>
  <c r="AV100" i="11"/>
  <c r="AU100" i="11"/>
  <c r="AT100" i="11"/>
  <c r="BC99" i="11"/>
  <c r="BB99" i="11"/>
  <c r="BE99" i="11" s="1"/>
  <c r="BA99" i="11"/>
  <c r="AY99" i="11"/>
  <c r="AX99" i="11"/>
  <c r="AW99" i="11"/>
  <c r="AV99" i="11"/>
  <c r="AU99" i="11"/>
  <c r="AT99" i="11"/>
  <c r="BC98" i="11"/>
  <c r="BB98" i="11"/>
  <c r="BE98" i="11" s="1"/>
  <c r="BA98" i="11"/>
  <c r="AY98" i="11"/>
  <c r="AX98" i="11"/>
  <c r="AW98" i="11"/>
  <c r="AV98" i="11"/>
  <c r="AU98" i="11"/>
  <c r="AT98" i="11"/>
  <c r="BC97" i="11"/>
  <c r="BB97" i="11"/>
  <c r="BE97" i="11" s="1"/>
  <c r="BA97" i="11"/>
  <c r="AY97" i="11"/>
  <c r="AX97" i="11"/>
  <c r="AW97" i="11"/>
  <c r="AV97" i="11"/>
  <c r="AU97" i="11"/>
  <c r="AT97" i="11"/>
  <c r="BC96" i="11"/>
  <c r="BE96" i="11" s="1"/>
  <c r="BB96" i="11"/>
  <c r="BA96" i="11"/>
  <c r="AY96" i="11"/>
  <c r="AX96" i="11"/>
  <c r="AW96" i="11"/>
  <c r="AV96" i="11"/>
  <c r="AU96" i="11"/>
  <c r="AT96" i="11"/>
  <c r="BC95" i="11"/>
  <c r="BB95" i="11"/>
  <c r="BA95" i="11"/>
  <c r="AY95" i="11"/>
  <c r="AX95" i="11"/>
  <c r="AW95" i="11"/>
  <c r="AV95" i="11"/>
  <c r="AU95" i="11"/>
  <c r="AT95" i="11"/>
  <c r="BC94" i="11"/>
  <c r="BB94" i="11"/>
  <c r="BE94" i="11" s="1"/>
  <c r="BA94" i="11"/>
  <c r="AY94" i="11"/>
  <c r="AX94" i="11"/>
  <c r="AW94" i="11"/>
  <c r="AV94" i="11"/>
  <c r="AU94" i="11"/>
  <c r="AT94" i="11"/>
  <c r="BC93" i="11"/>
  <c r="BB93" i="11"/>
  <c r="BA93" i="11"/>
  <c r="AY93" i="11"/>
  <c r="AX93" i="11"/>
  <c r="AW93" i="11"/>
  <c r="AV93" i="11"/>
  <c r="AU93" i="11"/>
  <c r="AT93" i="11"/>
  <c r="BC92" i="11"/>
  <c r="BB92" i="11"/>
  <c r="BE92" i="11" s="1"/>
  <c r="BA92" i="11"/>
  <c r="AY92" i="11"/>
  <c r="AX92" i="11"/>
  <c r="AW92" i="11"/>
  <c r="AV92" i="11"/>
  <c r="AU92" i="11"/>
  <c r="AT92" i="11"/>
  <c r="BC91" i="11"/>
  <c r="BB91" i="11"/>
  <c r="BE91" i="11" s="1"/>
  <c r="BA91" i="11"/>
  <c r="AY91" i="11"/>
  <c r="AX91" i="11"/>
  <c r="AW91" i="11"/>
  <c r="AV91" i="11"/>
  <c r="AU91" i="11"/>
  <c r="AT91" i="11"/>
  <c r="BC90" i="11"/>
  <c r="BB90" i="11"/>
  <c r="BA90" i="11"/>
  <c r="AY90" i="11"/>
  <c r="AX90" i="11"/>
  <c r="AW90" i="11"/>
  <c r="AV90" i="11"/>
  <c r="AU90" i="11"/>
  <c r="AT90" i="11"/>
  <c r="BC89" i="11"/>
  <c r="BB89" i="11"/>
  <c r="BA89" i="11"/>
  <c r="AY89" i="11"/>
  <c r="AX89" i="11"/>
  <c r="AW89" i="11"/>
  <c r="AV89" i="11"/>
  <c r="AU89" i="11"/>
  <c r="AT89" i="11"/>
  <c r="BC88" i="11"/>
  <c r="BB88" i="11"/>
  <c r="BE88" i="11" s="1"/>
  <c r="BA88" i="11"/>
  <c r="AY88" i="11"/>
  <c r="AX88" i="11"/>
  <c r="AW88" i="11"/>
  <c r="AV88" i="11"/>
  <c r="AU88" i="11"/>
  <c r="AT88" i="11"/>
  <c r="BC87" i="11"/>
  <c r="BB87" i="11"/>
  <c r="BE87" i="11" s="1"/>
  <c r="BA87" i="11"/>
  <c r="AY87" i="11"/>
  <c r="AX87" i="11"/>
  <c r="AW87" i="11"/>
  <c r="AV87" i="11"/>
  <c r="AU87" i="11"/>
  <c r="AT87" i="11"/>
  <c r="BC86" i="11"/>
  <c r="BB86" i="11"/>
  <c r="BE86" i="11" s="1"/>
  <c r="BA86" i="11"/>
  <c r="AY86" i="11"/>
  <c r="AX86" i="11"/>
  <c r="AW86" i="11"/>
  <c r="AV86" i="11"/>
  <c r="AU86" i="11"/>
  <c r="AT86" i="11"/>
  <c r="BC85" i="11"/>
  <c r="BB85" i="11"/>
  <c r="BE85" i="11" s="1"/>
  <c r="BA85" i="11"/>
  <c r="AY85" i="11"/>
  <c r="AX85" i="11"/>
  <c r="AW85" i="11"/>
  <c r="AV85" i="11"/>
  <c r="AU85" i="11"/>
  <c r="AT85" i="11"/>
  <c r="BC84" i="11"/>
  <c r="BB84" i="11"/>
  <c r="BA84" i="11"/>
  <c r="AY84" i="11"/>
  <c r="AX84" i="11"/>
  <c r="AW84" i="11"/>
  <c r="AV84" i="11"/>
  <c r="AU84" i="11"/>
  <c r="AT84" i="11"/>
  <c r="BC83" i="11"/>
  <c r="BB83" i="11"/>
  <c r="BE83" i="11" s="1"/>
  <c r="BA83" i="11"/>
  <c r="AY83" i="11"/>
  <c r="AX83" i="11"/>
  <c r="AW83" i="11"/>
  <c r="AV83" i="11"/>
  <c r="AU83" i="11"/>
  <c r="AT83" i="11"/>
  <c r="BC82" i="11"/>
  <c r="BB82" i="11"/>
  <c r="BE82" i="11" s="1"/>
  <c r="BA82" i="11"/>
  <c r="AY82" i="11"/>
  <c r="AX82" i="11"/>
  <c r="AW82" i="11"/>
  <c r="AV82" i="11"/>
  <c r="AU82" i="11"/>
  <c r="AT82" i="11"/>
  <c r="BC81" i="11"/>
  <c r="BB81" i="11"/>
  <c r="BE81" i="11" s="1"/>
  <c r="BA81" i="11"/>
  <c r="AY81" i="11"/>
  <c r="AX81" i="11"/>
  <c r="AW81" i="11"/>
  <c r="AV81" i="11"/>
  <c r="AU81" i="11"/>
  <c r="AT81" i="11"/>
  <c r="BC80" i="11"/>
  <c r="BB80" i="11"/>
  <c r="BE80" i="11" s="1"/>
  <c r="BA80" i="11"/>
  <c r="AY80" i="11"/>
  <c r="AX80" i="11"/>
  <c r="AW80" i="11"/>
  <c r="AV80" i="11"/>
  <c r="AU80" i="11"/>
  <c r="AT80" i="11"/>
  <c r="BC79" i="11"/>
  <c r="BB79" i="11"/>
  <c r="BE79" i="11" s="1"/>
  <c r="BA79" i="11"/>
  <c r="AY79" i="11"/>
  <c r="AX79" i="11"/>
  <c r="AW79" i="11"/>
  <c r="AV79" i="11"/>
  <c r="AU79" i="11"/>
  <c r="AT79" i="11"/>
  <c r="BC78" i="11"/>
  <c r="BB78" i="11"/>
  <c r="BA78" i="11"/>
  <c r="AY78" i="11"/>
  <c r="AX78" i="11"/>
  <c r="AW78" i="11"/>
  <c r="AV78" i="11"/>
  <c r="AU78" i="11"/>
  <c r="AT78" i="11"/>
  <c r="BC77" i="11"/>
  <c r="BB77" i="11"/>
  <c r="BE77" i="11" s="1"/>
  <c r="BA77" i="11"/>
  <c r="AY77" i="11"/>
  <c r="AX77" i="11"/>
  <c r="AW77" i="11"/>
  <c r="AV77" i="11"/>
  <c r="AU77" i="11"/>
  <c r="AT77" i="11"/>
  <c r="BC76" i="11"/>
  <c r="BB76" i="11"/>
  <c r="BE76" i="11" s="1"/>
  <c r="BA76" i="11"/>
  <c r="AY76" i="11"/>
  <c r="AX76" i="11"/>
  <c r="AW76" i="11"/>
  <c r="AV76" i="11"/>
  <c r="AU76" i="11"/>
  <c r="AT76" i="11"/>
  <c r="BC75" i="11"/>
  <c r="BB75" i="11"/>
  <c r="BE75" i="11" s="1"/>
  <c r="BA75" i="11"/>
  <c r="AY75" i="11"/>
  <c r="AX75" i="11"/>
  <c r="AW75" i="11"/>
  <c r="AV75" i="11"/>
  <c r="AU75" i="11"/>
  <c r="AT75" i="11"/>
  <c r="BC74" i="11"/>
  <c r="BB74" i="11"/>
  <c r="BE74" i="11" s="1"/>
  <c r="BA74" i="11"/>
  <c r="AY74" i="11"/>
  <c r="AX74" i="11"/>
  <c r="AW74" i="11"/>
  <c r="AV74" i="11"/>
  <c r="AU74" i="11"/>
  <c r="AT74" i="11"/>
  <c r="BC73" i="11"/>
  <c r="BB73" i="11"/>
  <c r="BE73" i="11" s="1"/>
  <c r="BA73" i="11"/>
  <c r="AY73" i="11"/>
  <c r="AX73" i="11"/>
  <c r="AW73" i="11"/>
  <c r="AV73" i="11"/>
  <c r="AU73" i="11"/>
  <c r="AT73" i="11"/>
  <c r="BC72" i="11"/>
  <c r="BB72" i="11"/>
  <c r="BA72" i="11"/>
  <c r="AY72" i="11"/>
  <c r="AX72" i="11"/>
  <c r="AW72" i="11"/>
  <c r="AV72" i="11"/>
  <c r="AU72" i="11"/>
  <c r="AT72" i="11"/>
  <c r="BC71" i="11"/>
  <c r="BB71" i="11"/>
  <c r="BA71" i="11"/>
  <c r="AY71" i="11"/>
  <c r="AX71" i="11"/>
  <c r="AW71" i="11"/>
  <c r="AV71" i="11"/>
  <c r="AU71" i="11"/>
  <c r="AT71" i="11"/>
  <c r="BC70" i="11"/>
  <c r="BB70" i="11"/>
  <c r="BE70" i="11" s="1"/>
  <c r="BA70" i="11"/>
  <c r="AY70" i="11"/>
  <c r="AX70" i="11"/>
  <c r="AW70" i="11"/>
  <c r="AV70" i="11"/>
  <c r="AU70" i="11"/>
  <c r="AT70" i="11"/>
  <c r="BC69" i="11"/>
  <c r="BB69" i="11"/>
  <c r="BA69" i="11"/>
  <c r="AY69" i="11"/>
  <c r="AX69" i="11"/>
  <c r="AW69" i="11"/>
  <c r="AV69" i="11"/>
  <c r="AU69" i="11"/>
  <c r="AT69" i="11"/>
  <c r="BE68" i="11"/>
  <c r="BC68" i="11"/>
  <c r="BB68" i="11"/>
  <c r="BA68" i="11"/>
  <c r="AY68" i="11"/>
  <c r="AX68" i="11"/>
  <c r="AW68" i="11"/>
  <c r="AV68" i="11"/>
  <c r="AU68" i="11"/>
  <c r="AT68" i="11"/>
  <c r="BC67" i="11"/>
  <c r="BB67" i="11"/>
  <c r="BE67" i="11" s="1"/>
  <c r="BA67" i="11"/>
  <c r="AY67" i="11"/>
  <c r="AX67" i="11"/>
  <c r="AW67" i="11"/>
  <c r="AV67" i="11"/>
  <c r="AU67" i="11"/>
  <c r="AT67" i="11"/>
  <c r="BC66" i="11"/>
  <c r="BB66" i="11"/>
  <c r="BA66" i="11"/>
  <c r="AY66" i="11"/>
  <c r="AX66" i="11"/>
  <c r="AW66" i="11"/>
  <c r="AV66" i="11"/>
  <c r="AU66" i="11"/>
  <c r="AT66" i="11"/>
  <c r="BC65" i="11"/>
  <c r="BE65" i="11" s="1"/>
  <c r="BB65" i="11"/>
  <c r="BA65" i="11"/>
  <c r="AY65" i="11"/>
  <c r="AX65" i="11"/>
  <c r="AW65" i="11"/>
  <c r="AV65" i="11"/>
  <c r="AU65" i="11"/>
  <c r="AT65" i="11"/>
  <c r="BC64" i="11"/>
  <c r="BB64" i="11"/>
  <c r="BE64" i="11" s="1"/>
  <c r="BA64" i="11"/>
  <c r="AY64" i="11"/>
  <c r="AX64" i="11"/>
  <c r="AW64" i="11"/>
  <c r="AV64" i="11"/>
  <c r="AU64" i="11"/>
  <c r="AT64" i="11"/>
  <c r="BC63" i="11"/>
  <c r="BB63" i="11"/>
  <c r="BE63" i="11" s="1"/>
  <c r="BA63" i="11"/>
  <c r="AY63" i="11"/>
  <c r="AX63" i="11"/>
  <c r="AW63" i="11"/>
  <c r="AV63" i="11"/>
  <c r="AU63" i="11"/>
  <c r="AT63" i="11"/>
  <c r="BC62" i="11"/>
  <c r="BB62" i="11"/>
  <c r="BE62" i="11" s="1"/>
  <c r="BA62" i="11"/>
  <c r="AY62" i="11"/>
  <c r="AX62" i="11"/>
  <c r="AW62" i="11"/>
  <c r="AV62" i="11"/>
  <c r="AU62" i="11"/>
  <c r="AT62" i="11"/>
  <c r="BC61" i="11"/>
  <c r="BB61" i="11"/>
  <c r="BE61" i="11" s="1"/>
  <c r="BA61" i="11"/>
  <c r="AY61" i="11"/>
  <c r="AX61" i="11"/>
  <c r="AW61" i="11"/>
  <c r="AV61" i="11"/>
  <c r="AU61" i="11"/>
  <c r="AT61" i="11"/>
  <c r="BC60" i="11"/>
  <c r="BB60" i="11"/>
  <c r="BA60" i="11"/>
  <c r="AY60" i="11"/>
  <c r="AX60" i="11"/>
  <c r="AW60" i="11"/>
  <c r="AV60" i="11"/>
  <c r="AU60" i="11"/>
  <c r="AT60" i="11"/>
  <c r="BC59" i="11"/>
  <c r="BB59" i="11"/>
  <c r="BE59" i="11" s="1"/>
  <c r="BA59" i="11"/>
  <c r="AY59" i="11"/>
  <c r="AX59" i="11"/>
  <c r="AW59" i="11"/>
  <c r="AV59" i="11"/>
  <c r="AU59" i="11"/>
  <c r="AT59" i="11"/>
  <c r="BC58" i="11"/>
  <c r="BB58" i="11"/>
  <c r="BE58" i="11" s="1"/>
  <c r="BA58" i="11"/>
  <c r="AY58" i="11"/>
  <c r="AX58" i="11"/>
  <c r="AW58" i="11"/>
  <c r="AV58" i="11"/>
  <c r="AU58" i="11"/>
  <c r="AT58" i="11"/>
  <c r="BC57" i="11"/>
  <c r="BB57" i="11"/>
  <c r="BE57" i="11" s="1"/>
  <c r="BA57" i="11"/>
  <c r="AY57" i="11"/>
  <c r="AX57" i="11"/>
  <c r="AW57" i="11"/>
  <c r="AV57" i="11"/>
  <c r="AU57" i="11"/>
  <c r="AT57" i="11"/>
  <c r="BE56" i="11"/>
  <c r="BC56" i="11"/>
  <c r="BB56" i="11"/>
  <c r="BA56" i="11"/>
  <c r="AY56" i="11"/>
  <c r="AX56" i="11"/>
  <c r="AW56" i="11"/>
  <c r="AV56" i="11"/>
  <c r="AU56" i="11"/>
  <c r="AT56" i="11"/>
  <c r="BC55" i="11"/>
  <c r="BB55" i="11"/>
  <c r="BE55" i="11" s="1"/>
  <c r="BA55" i="11"/>
  <c r="AY55" i="11"/>
  <c r="AX55" i="11"/>
  <c r="AW55" i="11"/>
  <c r="AV55" i="11"/>
  <c r="AU55" i="11"/>
  <c r="AT55" i="11"/>
  <c r="BC54" i="11"/>
  <c r="BB54" i="11"/>
  <c r="BA54" i="11"/>
  <c r="AY54" i="11"/>
  <c r="AX54" i="11"/>
  <c r="AW54" i="11"/>
  <c r="AV54" i="11"/>
  <c r="AU54" i="11"/>
  <c r="AT54" i="11"/>
  <c r="BC53" i="11"/>
  <c r="BE53" i="11" s="1"/>
  <c r="BB53" i="11"/>
  <c r="BA53" i="11"/>
  <c r="AY53" i="11"/>
  <c r="AX53" i="11"/>
  <c r="AW53" i="11"/>
  <c r="AV53" i="11"/>
  <c r="AU53" i="11"/>
  <c r="AT53" i="11"/>
  <c r="BC52" i="11"/>
  <c r="BB52" i="11"/>
  <c r="BE52" i="11" s="1"/>
  <c r="BA52" i="11"/>
  <c r="AY52" i="11"/>
  <c r="AX52" i="11"/>
  <c r="AW52" i="11"/>
  <c r="AV52" i="11"/>
  <c r="AU52" i="11"/>
  <c r="AT52" i="11"/>
  <c r="BC51" i="11"/>
  <c r="BB51" i="11"/>
  <c r="BE51" i="11" s="1"/>
  <c r="BA51" i="11"/>
  <c r="AY51" i="11"/>
  <c r="AX51" i="11"/>
  <c r="AW51" i="11"/>
  <c r="AV51" i="11"/>
  <c r="AU51" i="11"/>
  <c r="AT51" i="11"/>
  <c r="BC50" i="11"/>
  <c r="BB50" i="11"/>
  <c r="BE50" i="11" s="1"/>
  <c r="BA50" i="11"/>
  <c r="AY50" i="11"/>
  <c r="AX50" i="11"/>
  <c r="AW50" i="11"/>
  <c r="AV50" i="11"/>
  <c r="AU50" i="11"/>
  <c r="AT50" i="11"/>
  <c r="BC49" i="11"/>
  <c r="BB49" i="11"/>
  <c r="BE49" i="11" s="1"/>
  <c r="BA49" i="11"/>
  <c r="AY49" i="11"/>
  <c r="AX49" i="11"/>
  <c r="AW49" i="11"/>
  <c r="AV49" i="11"/>
  <c r="AU49" i="11"/>
  <c r="AT49" i="11"/>
  <c r="BC48" i="11"/>
  <c r="BB48" i="11"/>
  <c r="BA48" i="11"/>
  <c r="AY48" i="11"/>
  <c r="AX48" i="11"/>
  <c r="AW48" i="11"/>
  <c r="AV48" i="11"/>
  <c r="AU48" i="11"/>
  <c r="AT48" i="11"/>
  <c r="BC47" i="11"/>
  <c r="BB47" i="11"/>
  <c r="BA47" i="11"/>
  <c r="AY47" i="11"/>
  <c r="AX47" i="11"/>
  <c r="AW47" i="11"/>
  <c r="AV47" i="11"/>
  <c r="AU47" i="11"/>
  <c r="AT47" i="11"/>
  <c r="BC46" i="11"/>
  <c r="BB46" i="11"/>
  <c r="BE46" i="11" s="1"/>
  <c r="BA46" i="11"/>
  <c r="AY46" i="11"/>
  <c r="AX46" i="11"/>
  <c r="AW46" i="11"/>
  <c r="AV46" i="11"/>
  <c r="AU46" i="11"/>
  <c r="AT46" i="11"/>
  <c r="BC45" i="11"/>
  <c r="BB45" i="11"/>
  <c r="BA45" i="11"/>
  <c r="AY45" i="11"/>
  <c r="AX45" i="11"/>
  <c r="AW45" i="11"/>
  <c r="AV45" i="11"/>
  <c r="AU45" i="11"/>
  <c r="AT45" i="11"/>
  <c r="BC44" i="11"/>
  <c r="BB44" i="11"/>
  <c r="BE44" i="11" s="1"/>
  <c r="BA44" i="11"/>
  <c r="AY44" i="11"/>
  <c r="AX44" i="11"/>
  <c r="AW44" i="11"/>
  <c r="AV44" i="11"/>
  <c r="AU44" i="11"/>
  <c r="AT44" i="11"/>
  <c r="BC43" i="11"/>
  <c r="BB43" i="11"/>
  <c r="BE43" i="11" s="1"/>
  <c r="BA43" i="11"/>
  <c r="AY43" i="11"/>
  <c r="AX43" i="11"/>
  <c r="AW43" i="11"/>
  <c r="AV43" i="11"/>
  <c r="AU43" i="11"/>
  <c r="AT43" i="11"/>
  <c r="BC42" i="11"/>
  <c r="BE42" i="11" s="1"/>
  <c r="BB42" i="11"/>
  <c r="BA42" i="11"/>
  <c r="AY42" i="11"/>
  <c r="AX42" i="11"/>
  <c r="AW42" i="11"/>
  <c r="AV42" i="11"/>
  <c r="AU42" i="11"/>
  <c r="AT42" i="11"/>
  <c r="BC41" i="11"/>
  <c r="BE41" i="11" s="1"/>
  <c r="BB41" i="11"/>
  <c r="BA41" i="11"/>
  <c r="AY41" i="11"/>
  <c r="AX41" i="11"/>
  <c r="AW41" i="11"/>
  <c r="AV41" i="11"/>
  <c r="AU41" i="11"/>
  <c r="AT41" i="11"/>
  <c r="BE40" i="11"/>
  <c r="BC40" i="11"/>
  <c r="BB40" i="11"/>
  <c r="BA40" i="11"/>
  <c r="AY40" i="11"/>
  <c r="AX40" i="11"/>
  <c r="AW40" i="11"/>
  <c r="AV40" i="11"/>
  <c r="AU40" i="11"/>
  <c r="AT40" i="11"/>
  <c r="BC39" i="11"/>
  <c r="BB39" i="11"/>
  <c r="BE39" i="11" s="1"/>
  <c r="BA39" i="11"/>
  <c r="AY39" i="11"/>
  <c r="AX39" i="11"/>
  <c r="AW39" i="11"/>
  <c r="AV39" i="11"/>
  <c r="AU39" i="11"/>
  <c r="AT39" i="11"/>
  <c r="BC38" i="11"/>
  <c r="BB38" i="11"/>
  <c r="BE38" i="11" s="1"/>
  <c r="BA38" i="11"/>
  <c r="AY38" i="11"/>
  <c r="AX38" i="11"/>
  <c r="AW38" i="11"/>
  <c r="AV38" i="11"/>
  <c r="AU38" i="11"/>
  <c r="AT38" i="11"/>
  <c r="BC37" i="11"/>
  <c r="BB37" i="11"/>
  <c r="BE37" i="11" s="1"/>
  <c r="BA37" i="11"/>
  <c r="AY37" i="11"/>
  <c r="AX37" i="11"/>
  <c r="AW37" i="11"/>
  <c r="AV37" i="11"/>
  <c r="AU37" i="11"/>
  <c r="AT37" i="11"/>
  <c r="BC36" i="11"/>
  <c r="BB36" i="11"/>
  <c r="BA36" i="11"/>
  <c r="AY36" i="11"/>
  <c r="AX36" i="11"/>
  <c r="AW36" i="11"/>
  <c r="AV36" i="11"/>
  <c r="AU36" i="11"/>
  <c r="AT36" i="11"/>
  <c r="BC35" i="11"/>
  <c r="BB35" i="11"/>
  <c r="BE35" i="11" s="1"/>
  <c r="BA35" i="11"/>
  <c r="AY35" i="11"/>
  <c r="AX35" i="11"/>
  <c r="AW35" i="11"/>
  <c r="AV35" i="11"/>
  <c r="AU35" i="11"/>
  <c r="AT35" i="11"/>
  <c r="BC34" i="11"/>
  <c r="BB34" i="11"/>
  <c r="BE34" i="11" s="1"/>
  <c r="BA34" i="11"/>
  <c r="AY34" i="11"/>
  <c r="AX34" i="11"/>
  <c r="AW34" i="11"/>
  <c r="AV34" i="11"/>
  <c r="AU34" i="11"/>
  <c r="AT34" i="11"/>
  <c r="BC33" i="11"/>
  <c r="BB33" i="11"/>
  <c r="BE33" i="11" s="1"/>
  <c r="BA33" i="11"/>
  <c r="AY33" i="11"/>
  <c r="AX33" i="11"/>
  <c r="AW33" i="11"/>
  <c r="AV33" i="11"/>
  <c r="AU33" i="11"/>
  <c r="AT33" i="11"/>
  <c r="BC32" i="11"/>
  <c r="BB32" i="11"/>
  <c r="BE32" i="11" s="1"/>
  <c r="BA32" i="11"/>
  <c r="AY32" i="11"/>
  <c r="AX32" i="11"/>
  <c r="AW32" i="11"/>
  <c r="AV32" i="11"/>
  <c r="AU32" i="11"/>
  <c r="AT32" i="11"/>
  <c r="BC31" i="11"/>
  <c r="BB31" i="11"/>
  <c r="BE31" i="11" s="1"/>
  <c r="BA31" i="11"/>
  <c r="AY31" i="11"/>
  <c r="AX31" i="11"/>
  <c r="AW31" i="11"/>
  <c r="AV31" i="11"/>
  <c r="AU31" i="11"/>
  <c r="AT31" i="11"/>
  <c r="BC30" i="11"/>
  <c r="BB30" i="11"/>
  <c r="BA30" i="11"/>
  <c r="AY30" i="11"/>
  <c r="AX30" i="11"/>
  <c r="AW30" i="11"/>
  <c r="AV30" i="11"/>
  <c r="AU30" i="11"/>
  <c r="AT30" i="11"/>
  <c r="BC29" i="11"/>
  <c r="BB29" i="11"/>
  <c r="BE29" i="11" s="1"/>
  <c r="BA29" i="11"/>
  <c r="AY29" i="11"/>
  <c r="AX29" i="11"/>
  <c r="AW29" i="11"/>
  <c r="AV29" i="11"/>
  <c r="AU29" i="11"/>
  <c r="AT29" i="11"/>
  <c r="BC28" i="11"/>
  <c r="BB28" i="11"/>
  <c r="BE28" i="11" s="1"/>
  <c r="BA28" i="11"/>
  <c r="AY28" i="11"/>
  <c r="AX28" i="11"/>
  <c r="AW28" i="11"/>
  <c r="AV28" i="11"/>
  <c r="AU28" i="11"/>
  <c r="AT28" i="11"/>
  <c r="BC27" i="11"/>
  <c r="BB27" i="11"/>
  <c r="BE27" i="11" s="1"/>
  <c r="BA27" i="11"/>
  <c r="AY27" i="11"/>
  <c r="AX27" i="11"/>
  <c r="AW27" i="11"/>
  <c r="AV27" i="11"/>
  <c r="AU27" i="11"/>
  <c r="AT27" i="11"/>
  <c r="BC26" i="11"/>
  <c r="BB26" i="11"/>
  <c r="BE26" i="11" s="1"/>
  <c r="BA26" i="11"/>
  <c r="AY26" i="11"/>
  <c r="AX26" i="11"/>
  <c r="AW26" i="11"/>
  <c r="AV26" i="11"/>
  <c r="AU26" i="11"/>
  <c r="AT26" i="11"/>
  <c r="BC25" i="11"/>
  <c r="BB25" i="11"/>
  <c r="BE25" i="11" s="1"/>
  <c r="BA25" i="11"/>
  <c r="AY25" i="11"/>
  <c r="AX25" i="11"/>
  <c r="AW25" i="11"/>
  <c r="AV25" i="11"/>
  <c r="AU25" i="11"/>
  <c r="AT25" i="11"/>
  <c r="BC24" i="11"/>
  <c r="BE24" i="11" s="1"/>
  <c r="BB24" i="11"/>
  <c r="BA24" i="11"/>
  <c r="AY24" i="11"/>
  <c r="AX24" i="11"/>
  <c r="AW24" i="11"/>
  <c r="AV24" i="11"/>
  <c r="AU24" i="11"/>
  <c r="AT24" i="11"/>
  <c r="BC23" i="11"/>
  <c r="BB23" i="11"/>
  <c r="BA23" i="11"/>
  <c r="AY23" i="11"/>
  <c r="AX23" i="11"/>
  <c r="AW23" i="11"/>
  <c r="AV23" i="11"/>
  <c r="AU23" i="11"/>
  <c r="AT23" i="11"/>
  <c r="BC22" i="11"/>
  <c r="BB22" i="11"/>
  <c r="BE22" i="11" s="1"/>
  <c r="BA22" i="11"/>
  <c r="AY22" i="11"/>
  <c r="AX22" i="11"/>
  <c r="AW22" i="11"/>
  <c r="AV22" i="11"/>
  <c r="AU22" i="11"/>
  <c r="AT22" i="11"/>
  <c r="BC21" i="11"/>
  <c r="BB21" i="11"/>
  <c r="BA21" i="11"/>
  <c r="AY21" i="11"/>
  <c r="AX21" i="11"/>
  <c r="AW21" i="11"/>
  <c r="AV21" i="11"/>
  <c r="AU21" i="11"/>
  <c r="AT21" i="11"/>
  <c r="BC20" i="11"/>
  <c r="BB20" i="11"/>
  <c r="BE20" i="11" s="1"/>
  <c r="BA20" i="11"/>
  <c r="AY20" i="11"/>
  <c r="AX20" i="11"/>
  <c r="AW20" i="11"/>
  <c r="AV20" i="11"/>
  <c r="AU20" i="11"/>
  <c r="AT20" i="11"/>
  <c r="BC19" i="11"/>
  <c r="BB19" i="11"/>
  <c r="BE19" i="11" s="1"/>
  <c r="BA19" i="11"/>
  <c r="AY19" i="11"/>
  <c r="AX19" i="11"/>
  <c r="AW19" i="11"/>
  <c r="AV19" i="11"/>
  <c r="AU19" i="11"/>
  <c r="AT19" i="11"/>
  <c r="BC18" i="11"/>
  <c r="BE18" i="11" s="1"/>
  <c r="BB18" i="11"/>
  <c r="BA18" i="11"/>
  <c r="AY18" i="11"/>
  <c r="AX18" i="11"/>
  <c r="AW18" i="11"/>
  <c r="AV18" i="11"/>
  <c r="AU18" i="11"/>
  <c r="AT18" i="11"/>
  <c r="BC17" i="11"/>
  <c r="BB17" i="11"/>
  <c r="BA17" i="11"/>
  <c r="AY17" i="11"/>
  <c r="AX17" i="11"/>
  <c r="AW17" i="11"/>
  <c r="AV17" i="11"/>
  <c r="AU17" i="11"/>
  <c r="AT17" i="11"/>
  <c r="BC16" i="11"/>
  <c r="BB16" i="11"/>
  <c r="BE16" i="11" s="1"/>
  <c r="BA16" i="11"/>
  <c r="AY16" i="11"/>
  <c r="AX16" i="11"/>
  <c r="AW16" i="11"/>
  <c r="AV16" i="11"/>
  <c r="AU16" i="11"/>
  <c r="AT16" i="11"/>
  <c r="BC15" i="11"/>
  <c r="BB15" i="11"/>
  <c r="BE15" i="11" s="1"/>
  <c r="BA15" i="11"/>
  <c r="AY15" i="11"/>
  <c r="AX15" i="11"/>
  <c r="AW15" i="11"/>
  <c r="AV15" i="11"/>
  <c r="AU15" i="11"/>
  <c r="AT15" i="11"/>
  <c r="BC14" i="11"/>
  <c r="BB14" i="11"/>
  <c r="BE14" i="11" s="1"/>
  <c r="BA14" i="11"/>
  <c r="AY14" i="11"/>
  <c r="AX14" i="11"/>
  <c r="AW14" i="11"/>
  <c r="AV14" i="11"/>
  <c r="AU14" i="11"/>
  <c r="AT14" i="11"/>
  <c r="BC13" i="11"/>
  <c r="BB13" i="11"/>
  <c r="BE13" i="11" s="1"/>
  <c r="BA13" i="11"/>
  <c r="AY13" i="11"/>
  <c r="AX13" i="11"/>
  <c r="AW13" i="11"/>
  <c r="AV13" i="11"/>
  <c r="AU13" i="11"/>
  <c r="AT13" i="11"/>
  <c r="BC12" i="11"/>
  <c r="BB12" i="11"/>
  <c r="BA12" i="11"/>
  <c r="AY12" i="11"/>
  <c r="AX12" i="11"/>
  <c r="AW12" i="11"/>
  <c r="AV12" i="11"/>
  <c r="AU12" i="11"/>
  <c r="AT12" i="11"/>
  <c r="BC11" i="11"/>
  <c r="BB11" i="11"/>
  <c r="BE11" i="11" s="1"/>
  <c r="BA11" i="11"/>
  <c r="AY11" i="11"/>
  <c r="AX11" i="11"/>
  <c r="AW11" i="11"/>
  <c r="AV11" i="11"/>
  <c r="AU11" i="11"/>
  <c r="AT11" i="11"/>
  <c r="BC10" i="11"/>
  <c r="BB10" i="11"/>
  <c r="BE10" i="11" s="1"/>
  <c r="BA10" i="11"/>
  <c r="AY10" i="11"/>
  <c r="AX10" i="11"/>
  <c r="AW10" i="11"/>
  <c r="AV10" i="11"/>
  <c r="AU10" i="11"/>
  <c r="AT10" i="11"/>
  <c r="BC9" i="11"/>
  <c r="BB9" i="11"/>
  <c r="BE9" i="11" s="1"/>
  <c r="BA9" i="11"/>
  <c r="AY9" i="11"/>
  <c r="AX9" i="11"/>
  <c r="AW9" i="11"/>
  <c r="AV9" i="11"/>
  <c r="AU9" i="11"/>
  <c r="AT9" i="11"/>
  <c r="BC8" i="11"/>
  <c r="BB8" i="11"/>
  <c r="BE8" i="11" s="1"/>
  <c r="BA8" i="11"/>
  <c r="AY8" i="11"/>
  <c r="AX8" i="11"/>
  <c r="AW8" i="11"/>
  <c r="AV8" i="11"/>
  <c r="AU8" i="11"/>
  <c r="AT8" i="11"/>
  <c r="BC7" i="11"/>
  <c r="BB7" i="11"/>
  <c r="BE7" i="11" s="1"/>
  <c r="BA7" i="11"/>
  <c r="AY7" i="11"/>
  <c r="AX7" i="11"/>
  <c r="AW7" i="11"/>
  <c r="AV7" i="11"/>
  <c r="AU7" i="11"/>
  <c r="AT7" i="11"/>
  <c r="BC6" i="11"/>
  <c r="BB6" i="11"/>
  <c r="BA6" i="11"/>
  <c r="AY6" i="11"/>
  <c r="AX6" i="11"/>
  <c r="AW6" i="11"/>
  <c r="AV6" i="11"/>
  <c r="AU6" i="11"/>
  <c r="AT6" i="11"/>
  <c r="BC5" i="11"/>
  <c r="BB5" i="11"/>
  <c r="BE5" i="11" s="1"/>
  <c r="BA5" i="11"/>
  <c r="AY5" i="11"/>
  <c r="AX5" i="11"/>
  <c r="AW5" i="11"/>
  <c r="AV5" i="11"/>
  <c r="AU5" i="11"/>
  <c r="AT5" i="11"/>
  <c r="BC4" i="11"/>
  <c r="BB4" i="11"/>
  <c r="BE4" i="11" s="1"/>
  <c r="BA4" i="11"/>
  <c r="AY4" i="11"/>
  <c r="AX4" i="11"/>
  <c r="AW4" i="11"/>
  <c r="AV4" i="11"/>
  <c r="AU4" i="11"/>
  <c r="AT4" i="11"/>
  <c r="BC3" i="11"/>
  <c r="BB3" i="11"/>
  <c r="BE3" i="11" s="1"/>
  <c r="BA3" i="11"/>
  <c r="AY3" i="11"/>
  <c r="AX3" i="11"/>
  <c r="AW3" i="11"/>
  <c r="N313" i="11" s="1"/>
  <c r="AV3" i="11"/>
  <c r="AU3" i="11"/>
  <c r="L313" i="11" s="1"/>
  <c r="AT3" i="11"/>
  <c r="BC2" i="11"/>
  <c r="BB2" i="11"/>
  <c r="BE2" i="11" s="1"/>
  <c r="BA2" i="11"/>
  <c r="AY2" i="11"/>
  <c r="AX2" i="11"/>
  <c r="AW2" i="11"/>
  <c r="AV2" i="11"/>
  <c r="AU2" i="11"/>
  <c r="AT2" i="11"/>
  <c r="AY1000" i="10"/>
  <c r="AX1000" i="10"/>
  <c r="AW1000" i="10"/>
  <c r="AV1000" i="10"/>
  <c r="AU1000" i="10"/>
  <c r="AT1000" i="10"/>
  <c r="AY999" i="10"/>
  <c r="AX999" i="10"/>
  <c r="AW999" i="10"/>
  <c r="AV999" i="10"/>
  <c r="AU999" i="10"/>
  <c r="AT999" i="10"/>
  <c r="AY998" i="10"/>
  <c r="AX998" i="10"/>
  <c r="AW998" i="10"/>
  <c r="AV998" i="10"/>
  <c r="AU998" i="10"/>
  <c r="AT998" i="10"/>
  <c r="AY997" i="10"/>
  <c r="AX997" i="10"/>
  <c r="AW997" i="10"/>
  <c r="AV997" i="10"/>
  <c r="AU997" i="10"/>
  <c r="AT997" i="10"/>
  <c r="AY996" i="10"/>
  <c r="AX996" i="10"/>
  <c r="AW996" i="10"/>
  <c r="AV996" i="10"/>
  <c r="AU996" i="10"/>
  <c r="AT996" i="10"/>
  <c r="AY995" i="10"/>
  <c r="AX995" i="10"/>
  <c r="AW995" i="10"/>
  <c r="AV995" i="10"/>
  <c r="AU995" i="10"/>
  <c r="AT995" i="10"/>
  <c r="AY994" i="10"/>
  <c r="AX994" i="10"/>
  <c r="AW994" i="10"/>
  <c r="AV994" i="10"/>
  <c r="AU994" i="10"/>
  <c r="AT994" i="10"/>
  <c r="AY993" i="10"/>
  <c r="AX993" i="10"/>
  <c r="AW993" i="10"/>
  <c r="AV993" i="10"/>
  <c r="AU993" i="10"/>
  <c r="AT993" i="10"/>
  <c r="AY992" i="10"/>
  <c r="AX992" i="10"/>
  <c r="AW992" i="10"/>
  <c r="AV992" i="10"/>
  <c r="AU992" i="10"/>
  <c r="AT992" i="10"/>
  <c r="AY991" i="10"/>
  <c r="AX991" i="10"/>
  <c r="AW991" i="10"/>
  <c r="AV991" i="10"/>
  <c r="AU991" i="10"/>
  <c r="AT991" i="10"/>
  <c r="AY990" i="10"/>
  <c r="AX990" i="10"/>
  <c r="AW990" i="10"/>
  <c r="AV990" i="10"/>
  <c r="AU990" i="10"/>
  <c r="AT990" i="10"/>
  <c r="AY989" i="10"/>
  <c r="AX989" i="10"/>
  <c r="AW989" i="10"/>
  <c r="AV989" i="10"/>
  <c r="AU989" i="10"/>
  <c r="AT989" i="10"/>
  <c r="AY988" i="10"/>
  <c r="AX988" i="10"/>
  <c r="AW988" i="10"/>
  <c r="AV988" i="10"/>
  <c r="AU988" i="10"/>
  <c r="AT988" i="10"/>
  <c r="AY987" i="10"/>
  <c r="AX987" i="10"/>
  <c r="AW987" i="10"/>
  <c r="AV987" i="10"/>
  <c r="AU987" i="10"/>
  <c r="AT987" i="10"/>
  <c r="AY986" i="10"/>
  <c r="AX986" i="10"/>
  <c r="AW986" i="10"/>
  <c r="AV986" i="10"/>
  <c r="AU986" i="10"/>
  <c r="AT986" i="10"/>
  <c r="AY985" i="10"/>
  <c r="AX985" i="10"/>
  <c r="AW985" i="10"/>
  <c r="AV985" i="10"/>
  <c r="AU985" i="10"/>
  <c r="AT985" i="10"/>
  <c r="AY984" i="10"/>
  <c r="AX984" i="10"/>
  <c r="AW984" i="10"/>
  <c r="AV984" i="10"/>
  <c r="AU984" i="10"/>
  <c r="AT984" i="10"/>
  <c r="AY983" i="10"/>
  <c r="AX983" i="10"/>
  <c r="AW983" i="10"/>
  <c r="AV983" i="10"/>
  <c r="AU983" i="10"/>
  <c r="AT983" i="10"/>
  <c r="AY982" i="10"/>
  <c r="AX982" i="10"/>
  <c r="AW982" i="10"/>
  <c r="AV982" i="10"/>
  <c r="AU982" i="10"/>
  <c r="AT982" i="10"/>
  <c r="AY981" i="10"/>
  <c r="AX981" i="10"/>
  <c r="AW981" i="10"/>
  <c r="AV981" i="10"/>
  <c r="AU981" i="10"/>
  <c r="AT981" i="10"/>
  <c r="AY980" i="10"/>
  <c r="AX980" i="10"/>
  <c r="AW980" i="10"/>
  <c r="AV980" i="10"/>
  <c r="AU980" i="10"/>
  <c r="AT980" i="10"/>
  <c r="AY979" i="10"/>
  <c r="AX979" i="10"/>
  <c r="AW979" i="10"/>
  <c r="AV979" i="10"/>
  <c r="AU979" i="10"/>
  <c r="AT979" i="10"/>
  <c r="AY978" i="10"/>
  <c r="AX978" i="10"/>
  <c r="AW978" i="10"/>
  <c r="AV978" i="10"/>
  <c r="AU978" i="10"/>
  <c r="AT978" i="10"/>
  <c r="AY977" i="10"/>
  <c r="AX977" i="10"/>
  <c r="AW977" i="10"/>
  <c r="AV977" i="10"/>
  <c r="AU977" i="10"/>
  <c r="AT977" i="10"/>
  <c r="AY976" i="10"/>
  <c r="AX976" i="10"/>
  <c r="AW976" i="10"/>
  <c r="AV976" i="10"/>
  <c r="AU976" i="10"/>
  <c r="AT976" i="10"/>
  <c r="AY975" i="10"/>
  <c r="AX975" i="10"/>
  <c r="AW975" i="10"/>
  <c r="AV975" i="10"/>
  <c r="AU975" i="10"/>
  <c r="AT975" i="10"/>
  <c r="AY974" i="10"/>
  <c r="AX974" i="10"/>
  <c r="AW974" i="10"/>
  <c r="AV974" i="10"/>
  <c r="AU974" i="10"/>
  <c r="AT974" i="10"/>
  <c r="AY973" i="10"/>
  <c r="AX973" i="10"/>
  <c r="AW973" i="10"/>
  <c r="AV973" i="10"/>
  <c r="AU973" i="10"/>
  <c r="AT973" i="10"/>
  <c r="AY972" i="10"/>
  <c r="AX972" i="10"/>
  <c r="AW972" i="10"/>
  <c r="AV972" i="10"/>
  <c r="AU972" i="10"/>
  <c r="AT972" i="10"/>
  <c r="AY971" i="10"/>
  <c r="AX971" i="10"/>
  <c r="AW971" i="10"/>
  <c r="AV971" i="10"/>
  <c r="AU971" i="10"/>
  <c r="AT971" i="10"/>
  <c r="AY970" i="10"/>
  <c r="AX970" i="10"/>
  <c r="AW970" i="10"/>
  <c r="AV970" i="10"/>
  <c r="AU970" i="10"/>
  <c r="AT970" i="10"/>
  <c r="AY969" i="10"/>
  <c r="AX969" i="10"/>
  <c r="AW969" i="10"/>
  <c r="AV969" i="10"/>
  <c r="AU969" i="10"/>
  <c r="AT969" i="10"/>
  <c r="AY968" i="10"/>
  <c r="AX968" i="10"/>
  <c r="AW968" i="10"/>
  <c r="AV968" i="10"/>
  <c r="AU968" i="10"/>
  <c r="AT968" i="10"/>
  <c r="AY967" i="10"/>
  <c r="AX967" i="10"/>
  <c r="AW967" i="10"/>
  <c r="AV967" i="10"/>
  <c r="AU967" i="10"/>
  <c r="AT967" i="10"/>
  <c r="AY966" i="10"/>
  <c r="AX966" i="10"/>
  <c r="AW966" i="10"/>
  <c r="AV966" i="10"/>
  <c r="AU966" i="10"/>
  <c r="AT966" i="10"/>
  <c r="AY965" i="10"/>
  <c r="AX965" i="10"/>
  <c r="AW965" i="10"/>
  <c r="AV965" i="10"/>
  <c r="AU965" i="10"/>
  <c r="AT965" i="10"/>
  <c r="AY964" i="10"/>
  <c r="AX964" i="10"/>
  <c r="AW964" i="10"/>
  <c r="AV964" i="10"/>
  <c r="AU964" i="10"/>
  <c r="AT964" i="10"/>
  <c r="AY963" i="10"/>
  <c r="AX963" i="10"/>
  <c r="AW963" i="10"/>
  <c r="AV963" i="10"/>
  <c r="AU963" i="10"/>
  <c r="AT963" i="10"/>
  <c r="AY962" i="10"/>
  <c r="AX962" i="10"/>
  <c r="AW962" i="10"/>
  <c r="AV962" i="10"/>
  <c r="AU962" i="10"/>
  <c r="AT962" i="10"/>
  <c r="AY961" i="10"/>
  <c r="AX961" i="10"/>
  <c r="AW961" i="10"/>
  <c r="AV961" i="10"/>
  <c r="AU961" i="10"/>
  <c r="AT961" i="10"/>
  <c r="AY960" i="10"/>
  <c r="AX960" i="10"/>
  <c r="AW960" i="10"/>
  <c r="AV960" i="10"/>
  <c r="AU960" i="10"/>
  <c r="AT960" i="10"/>
  <c r="AY959" i="10"/>
  <c r="AX959" i="10"/>
  <c r="AW959" i="10"/>
  <c r="AV959" i="10"/>
  <c r="AU959" i="10"/>
  <c r="AT959" i="10"/>
  <c r="AY958" i="10"/>
  <c r="AX958" i="10"/>
  <c r="AW958" i="10"/>
  <c r="AV958" i="10"/>
  <c r="AU958" i="10"/>
  <c r="AT958" i="10"/>
  <c r="AY957" i="10"/>
  <c r="AX957" i="10"/>
  <c r="AW957" i="10"/>
  <c r="AV957" i="10"/>
  <c r="AU957" i="10"/>
  <c r="AT957" i="10"/>
  <c r="AY956" i="10"/>
  <c r="AX956" i="10"/>
  <c r="AW956" i="10"/>
  <c r="AV956" i="10"/>
  <c r="AU956" i="10"/>
  <c r="AT956" i="10"/>
  <c r="AY955" i="10"/>
  <c r="AX955" i="10"/>
  <c r="AW955" i="10"/>
  <c r="AV955" i="10"/>
  <c r="AU955" i="10"/>
  <c r="AT955" i="10"/>
  <c r="AY954" i="10"/>
  <c r="AX954" i="10"/>
  <c r="AW954" i="10"/>
  <c r="AV954" i="10"/>
  <c r="AU954" i="10"/>
  <c r="AT954" i="10"/>
  <c r="AY953" i="10"/>
  <c r="AX953" i="10"/>
  <c r="AW953" i="10"/>
  <c r="AV953" i="10"/>
  <c r="AU953" i="10"/>
  <c r="AT953" i="10"/>
  <c r="AY952" i="10"/>
  <c r="AX952" i="10"/>
  <c r="AW952" i="10"/>
  <c r="AV952" i="10"/>
  <c r="AU952" i="10"/>
  <c r="AT952" i="10"/>
  <c r="AY951" i="10"/>
  <c r="AX951" i="10"/>
  <c r="AW951" i="10"/>
  <c r="AV951" i="10"/>
  <c r="AU951" i="10"/>
  <c r="AT951" i="10"/>
  <c r="AY950" i="10"/>
  <c r="AX950" i="10"/>
  <c r="AW950" i="10"/>
  <c r="AV950" i="10"/>
  <c r="AU950" i="10"/>
  <c r="AT950" i="10"/>
  <c r="AY949" i="10"/>
  <c r="AX949" i="10"/>
  <c r="AW949" i="10"/>
  <c r="AV949" i="10"/>
  <c r="AU949" i="10"/>
  <c r="AT949" i="10"/>
  <c r="AY948" i="10"/>
  <c r="AX948" i="10"/>
  <c r="AW948" i="10"/>
  <c r="AV948" i="10"/>
  <c r="AU948" i="10"/>
  <c r="AT948" i="10"/>
  <c r="AY947" i="10"/>
  <c r="AX947" i="10"/>
  <c r="AW947" i="10"/>
  <c r="AV947" i="10"/>
  <c r="AU947" i="10"/>
  <c r="AT947" i="10"/>
  <c r="AY946" i="10"/>
  <c r="AX946" i="10"/>
  <c r="AW946" i="10"/>
  <c r="AV946" i="10"/>
  <c r="AU946" i="10"/>
  <c r="AT946" i="10"/>
  <c r="AY945" i="10"/>
  <c r="AX945" i="10"/>
  <c r="AW945" i="10"/>
  <c r="AV945" i="10"/>
  <c r="AU945" i="10"/>
  <c r="AT945" i="10"/>
  <c r="AY944" i="10"/>
  <c r="AX944" i="10"/>
  <c r="AW944" i="10"/>
  <c r="AV944" i="10"/>
  <c r="AU944" i="10"/>
  <c r="AT944" i="10"/>
  <c r="AY943" i="10"/>
  <c r="AX943" i="10"/>
  <c r="AW943" i="10"/>
  <c r="AV943" i="10"/>
  <c r="AU943" i="10"/>
  <c r="AT943" i="10"/>
  <c r="AY942" i="10"/>
  <c r="AX942" i="10"/>
  <c r="AW942" i="10"/>
  <c r="AV942" i="10"/>
  <c r="AU942" i="10"/>
  <c r="AT942" i="10"/>
  <c r="AY941" i="10"/>
  <c r="AX941" i="10"/>
  <c r="AW941" i="10"/>
  <c r="AV941" i="10"/>
  <c r="AU941" i="10"/>
  <c r="AT941" i="10"/>
  <c r="AY940" i="10"/>
  <c r="AX940" i="10"/>
  <c r="AW940" i="10"/>
  <c r="AV940" i="10"/>
  <c r="AU940" i="10"/>
  <c r="AT940" i="10"/>
  <c r="AY939" i="10"/>
  <c r="AX939" i="10"/>
  <c r="AW939" i="10"/>
  <c r="AV939" i="10"/>
  <c r="AU939" i="10"/>
  <c r="AT939" i="10"/>
  <c r="AY938" i="10"/>
  <c r="AX938" i="10"/>
  <c r="AW938" i="10"/>
  <c r="AV938" i="10"/>
  <c r="AU938" i="10"/>
  <c r="AT938" i="10"/>
  <c r="AY937" i="10"/>
  <c r="AX937" i="10"/>
  <c r="AW937" i="10"/>
  <c r="AV937" i="10"/>
  <c r="AU937" i="10"/>
  <c r="AT937" i="10"/>
  <c r="AY936" i="10"/>
  <c r="AX936" i="10"/>
  <c r="AW936" i="10"/>
  <c r="AV936" i="10"/>
  <c r="AU936" i="10"/>
  <c r="AT936" i="10"/>
  <c r="AY935" i="10"/>
  <c r="AX935" i="10"/>
  <c r="AW935" i="10"/>
  <c r="AV935" i="10"/>
  <c r="AU935" i="10"/>
  <c r="AT935" i="10"/>
  <c r="AY934" i="10"/>
  <c r="AX934" i="10"/>
  <c r="AW934" i="10"/>
  <c r="AV934" i="10"/>
  <c r="AU934" i="10"/>
  <c r="AT934" i="10"/>
  <c r="AY933" i="10"/>
  <c r="AX933" i="10"/>
  <c r="AW933" i="10"/>
  <c r="AV933" i="10"/>
  <c r="AU933" i="10"/>
  <c r="AT933" i="10"/>
  <c r="AY932" i="10"/>
  <c r="AX932" i="10"/>
  <c r="AW932" i="10"/>
  <c r="AV932" i="10"/>
  <c r="AU932" i="10"/>
  <c r="AT932" i="10"/>
  <c r="AY931" i="10"/>
  <c r="AX931" i="10"/>
  <c r="AW931" i="10"/>
  <c r="AV931" i="10"/>
  <c r="AU931" i="10"/>
  <c r="AT931" i="10"/>
  <c r="AY930" i="10"/>
  <c r="AX930" i="10"/>
  <c r="AW930" i="10"/>
  <c r="AV930" i="10"/>
  <c r="AU930" i="10"/>
  <c r="AT930" i="10"/>
  <c r="AY929" i="10"/>
  <c r="AX929" i="10"/>
  <c r="AW929" i="10"/>
  <c r="AV929" i="10"/>
  <c r="AU929" i="10"/>
  <c r="AT929" i="10"/>
  <c r="AY928" i="10"/>
  <c r="AX928" i="10"/>
  <c r="AW928" i="10"/>
  <c r="AV928" i="10"/>
  <c r="AU928" i="10"/>
  <c r="AT928" i="10"/>
  <c r="AY927" i="10"/>
  <c r="AX927" i="10"/>
  <c r="AW927" i="10"/>
  <c r="AV927" i="10"/>
  <c r="AU927" i="10"/>
  <c r="AT927" i="10"/>
  <c r="AY926" i="10"/>
  <c r="AX926" i="10"/>
  <c r="AW926" i="10"/>
  <c r="AV926" i="10"/>
  <c r="AU926" i="10"/>
  <c r="AT926" i="10"/>
  <c r="AY925" i="10"/>
  <c r="AX925" i="10"/>
  <c r="AW925" i="10"/>
  <c r="AV925" i="10"/>
  <c r="AU925" i="10"/>
  <c r="AT925" i="10"/>
  <c r="AY924" i="10"/>
  <c r="AX924" i="10"/>
  <c r="AW924" i="10"/>
  <c r="AV924" i="10"/>
  <c r="AU924" i="10"/>
  <c r="AT924" i="10"/>
  <c r="AY923" i="10"/>
  <c r="AX923" i="10"/>
  <c r="AW923" i="10"/>
  <c r="AV923" i="10"/>
  <c r="AU923" i="10"/>
  <c r="AT923" i="10"/>
  <c r="AY922" i="10"/>
  <c r="AX922" i="10"/>
  <c r="AW922" i="10"/>
  <c r="AV922" i="10"/>
  <c r="AU922" i="10"/>
  <c r="AT922" i="10"/>
  <c r="AY921" i="10"/>
  <c r="AX921" i="10"/>
  <c r="AW921" i="10"/>
  <c r="AV921" i="10"/>
  <c r="AU921" i="10"/>
  <c r="AT921" i="10"/>
  <c r="AY920" i="10"/>
  <c r="AX920" i="10"/>
  <c r="AW920" i="10"/>
  <c r="AV920" i="10"/>
  <c r="AU920" i="10"/>
  <c r="AT920" i="10"/>
  <c r="AY919" i="10"/>
  <c r="AX919" i="10"/>
  <c r="AW919" i="10"/>
  <c r="AV919" i="10"/>
  <c r="AU919" i="10"/>
  <c r="AT919" i="10"/>
  <c r="AY918" i="10"/>
  <c r="AX918" i="10"/>
  <c r="AW918" i="10"/>
  <c r="AV918" i="10"/>
  <c r="AU918" i="10"/>
  <c r="AT918" i="10"/>
  <c r="AY917" i="10"/>
  <c r="AX917" i="10"/>
  <c r="AW917" i="10"/>
  <c r="AV917" i="10"/>
  <c r="AU917" i="10"/>
  <c r="AT917" i="10"/>
  <c r="AY916" i="10"/>
  <c r="AX916" i="10"/>
  <c r="AW916" i="10"/>
  <c r="AV916" i="10"/>
  <c r="AU916" i="10"/>
  <c r="AT916" i="10"/>
  <c r="AY915" i="10"/>
  <c r="AX915" i="10"/>
  <c r="AW915" i="10"/>
  <c r="AV915" i="10"/>
  <c r="AU915" i="10"/>
  <c r="AT915" i="10"/>
  <c r="AY914" i="10"/>
  <c r="AX914" i="10"/>
  <c r="AW914" i="10"/>
  <c r="AV914" i="10"/>
  <c r="AU914" i="10"/>
  <c r="AT914" i="10"/>
  <c r="AY913" i="10"/>
  <c r="AX913" i="10"/>
  <c r="AW913" i="10"/>
  <c r="AV913" i="10"/>
  <c r="AU913" i="10"/>
  <c r="AT913" i="10"/>
  <c r="AY912" i="10"/>
  <c r="AX912" i="10"/>
  <c r="AW912" i="10"/>
  <c r="AV912" i="10"/>
  <c r="AU912" i="10"/>
  <c r="AT912" i="10"/>
  <c r="AY911" i="10"/>
  <c r="AX911" i="10"/>
  <c r="AW911" i="10"/>
  <c r="AV911" i="10"/>
  <c r="AU911" i="10"/>
  <c r="AT911" i="10"/>
  <c r="AY910" i="10"/>
  <c r="AX910" i="10"/>
  <c r="AW910" i="10"/>
  <c r="AV910" i="10"/>
  <c r="AU910" i="10"/>
  <c r="AT910" i="10"/>
  <c r="AY909" i="10"/>
  <c r="AX909" i="10"/>
  <c r="AW909" i="10"/>
  <c r="AV909" i="10"/>
  <c r="AU909" i="10"/>
  <c r="AT909" i="10"/>
  <c r="AY908" i="10"/>
  <c r="AX908" i="10"/>
  <c r="AW908" i="10"/>
  <c r="AV908" i="10"/>
  <c r="AU908" i="10"/>
  <c r="AT908" i="10"/>
  <c r="AY907" i="10"/>
  <c r="AX907" i="10"/>
  <c r="AW907" i="10"/>
  <c r="AV907" i="10"/>
  <c r="AU907" i="10"/>
  <c r="AT907" i="10"/>
  <c r="AY906" i="10"/>
  <c r="AX906" i="10"/>
  <c r="AW906" i="10"/>
  <c r="AV906" i="10"/>
  <c r="AU906" i="10"/>
  <c r="AT906" i="10"/>
  <c r="AY905" i="10"/>
  <c r="AX905" i="10"/>
  <c r="AW905" i="10"/>
  <c r="AV905" i="10"/>
  <c r="AU905" i="10"/>
  <c r="AT905" i="10"/>
  <c r="AY904" i="10"/>
  <c r="AX904" i="10"/>
  <c r="AW904" i="10"/>
  <c r="AV904" i="10"/>
  <c r="AU904" i="10"/>
  <c r="AT904" i="10"/>
  <c r="AY903" i="10"/>
  <c r="AX903" i="10"/>
  <c r="AW903" i="10"/>
  <c r="AV903" i="10"/>
  <c r="AU903" i="10"/>
  <c r="AT903" i="10"/>
  <c r="AY902" i="10"/>
  <c r="AX902" i="10"/>
  <c r="AW902" i="10"/>
  <c r="AV902" i="10"/>
  <c r="AU902" i="10"/>
  <c r="AT902" i="10"/>
  <c r="AY901" i="10"/>
  <c r="AX901" i="10"/>
  <c r="AW901" i="10"/>
  <c r="AV901" i="10"/>
  <c r="AU901" i="10"/>
  <c r="AT901" i="10"/>
  <c r="AY900" i="10"/>
  <c r="AX900" i="10"/>
  <c r="AW900" i="10"/>
  <c r="AV900" i="10"/>
  <c r="AU900" i="10"/>
  <c r="AT900" i="10"/>
  <c r="AY899" i="10"/>
  <c r="AX899" i="10"/>
  <c r="AW899" i="10"/>
  <c r="AV899" i="10"/>
  <c r="AU899" i="10"/>
  <c r="AT899" i="10"/>
  <c r="AY898" i="10"/>
  <c r="AX898" i="10"/>
  <c r="AW898" i="10"/>
  <c r="AV898" i="10"/>
  <c r="AU898" i="10"/>
  <c r="AT898" i="10"/>
  <c r="AY897" i="10"/>
  <c r="AX897" i="10"/>
  <c r="AW897" i="10"/>
  <c r="AV897" i="10"/>
  <c r="AU897" i="10"/>
  <c r="AT897" i="10"/>
  <c r="AY896" i="10"/>
  <c r="AX896" i="10"/>
  <c r="AW896" i="10"/>
  <c r="AV896" i="10"/>
  <c r="AU896" i="10"/>
  <c r="AT896" i="10"/>
  <c r="AY895" i="10"/>
  <c r="AX895" i="10"/>
  <c r="AW895" i="10"/>
  <c r="AV895" i="10"/>
  <c r="AU895" i="10"/>
  <c r="AT895" i="10"/>
  <c r="AY894" i="10"/>
  <c r="AX894" i="10"/>
  <c r="AW894" i="10"/>
  <c r="AV894" i="10"/>
  <c r="AU894" i="10"/>
  <c r="AT894" i="10"/>
  <c r="AY893" i="10"/>
  <c r="AX893" i="10"/>
  <c r="AW893" i="10"/>
  <c r="AV893" i="10"/>
  <c r="AU893" i="10"/>
  <c r="AT893" i="10"/>
  <c r="AY892" i="10"/>
  <c r="AX892" i="10"/>
  <c r="AW892" i="10"/>
  <c r="AV892" i="10"/>
  <c r="AU892" i="10"/>
  <c r="AT892" i="10"/>
  <c r="AY891" i="10"/>
  <c r="AX891" i="10"/>
  <c r="AW891" i="10"/>
  <c r="AV891" i="10"/>
  <c r="AU891" i="10"/>
  <c r="AT891" i="10"/>
  <c r="AY890" i="10"/>
  <c r="AX890" i="10"/>
  <c r="AW890" i="10"/>
  <c r="AV890" i="10"/>
  <c r="AU890" i="10"/>
  <c r="AT890" i="10"/>
  <c r="AY889" i="10"/>
  <c r="AX889" i="10"/>
  <c r="AW889" i="10"/>
  <c r="AV889" i="10"/>
  <c r="AU889" i="10"/>
  <c r="AT889" i="10"/>
  <c r="AY888" i="10"/>
  <c r="AX888" i="10"/>
  <c r="AW888" i="10"/>
  <c r="AV888" i="10"/>
  <c r="AU888" i="10"/>
  <c r="AT888" i="10"/>
  <c r="AY887" i="10"/>
  <c r="AX887" i="10"/>
  <c r="AW887" i="10"/>
  <c r="AV887" i="10"/>
  <c r="AU887" i="10"/>
  <c r="AT887" i="10"/>
  <c r="AY886" i="10"/>
  <c r="AX886" i="10"/>
  <c r="AW886" i="10"/>
  <c r="AV886" i="10"/>
  <c r="AU886" i="10"/>
  <c r="AT886" i="10"/>
  <c r="AY885" i="10"/>
  <c r="AX885" i="10"/>
  <c r="AW885" i="10"/>
  <c r="AV885" i="10"/>
  <c r="AU885" i="10"/>
  <c r="AT885" i="10"/>
  <c r="AY884" i="10"/>
  <c r="AX884" i="10"/>
  <c r="AW884" i="10"/>
  <c r="AV884" i="10"/>
  <c r="AU884" i="10"/>
  <c r="AT884" i="10"/>
  <c r="AY883" i="10"/>
  <c r="AX883" i="10"/>
  <c r="AW883" i="10"/>
  <c r="AV883" i="10"/>
  <c r="AU883" i="10"/>
  <c r="AT883" i="10"/>
  <c r="AY882" i="10"/>
  <c r="AX882" i="10"/>
  <c r="AW882" i="10"/>
  <c r="AV882" i="10"/>
  <c r="AU882" i="10"/>
  <c r="AT882" i="10"/>
  <c r="AY881" i="10"/>
  <c r="AX881" i="10"/>
  <c r="AW881" i="10"/>
  <c r="AV881" i="10"/>
  <c r="AU881" i="10"/>
  <c r="AT881" i="10"/>
  <c r="AY880" i="10"/>
  <c r="AX880" i="10"/>
  <c r="AW880" i="10"/>
  <c r="AV880" i="10"/>
  <c r="AU880" i="10"/>
  <c r="AT880" i="10"/>
  <c r="AY879" i="10"/>
  <c r="AX879" i="10"/>
  <c r="AW879" i="10"/>
  <c r="AV879" i="10"/>
  <c r="AU879" i="10"/>
  <c r="AT879" i="10"/>
  <c r="AY878" i="10"/>
  <c r="AX878" i="10"/>
  <c r="AW878" i="10"/>
  <c r="AV878" i="10"/>
  <c r="AU878" i="10"/>
  <c r="AT878" i="10"/>
  <c r="AY877" i="10"/>
  <c r="AX877" i="10"/>
  <c r="AW877" i="10"/>
  <c r="AV877" i="10"/>
  <c r="AU877" i="10"/>
  <c r="AT877" i="10"/>
  <c r="AY876" i="10"/>
  <c r="AX876" i="10"/>
  <c r="AW876" i="10"/>
  <c r="AV876" i="10"/>
  <c r="AU876" i="10"/>
  <c r="AT876" i="10"/>
  <c r="AY875" i="10"/>
  <c r="AX875" i="10"/>
  <c r="AW875" i="10"/>
  <c r="AV875" i="10"/>
  <c r="AU875" i="10"/>
  <c r="AT875" i="10"/>
  <c r="AY874" i="10"/>
  <c r="AX874" i="10"/>
  <c r="AW874" i="10"/>
  <c r="AV874" i="10"/>
  <c r="AU874" i="10"/>
  <c r="AT874" i="10"/>
  <c r="AY873" i="10"/>
  <c r="AX873" i="10"/>
  <c r="AW873" i="10"/>
  <c r="AV873" i="10"/>
  <c r="AU873" i="10"/>
  <c r="AT873" i="10"/>
  <c r="AY872" i="10"/>
  <c r="AX872" i="10"/>
  <c r="AW872" i="10"/>
  <c r="AV872" i="10"/>
  <c r="AU872" i="10"/>
  <c r="AT872" i="10"/>
  <c r="AY871" i="10"/>
  <c r="AX871" i="10"/>
  <c r="AW871" i="10"/>
  <c r="AV871" i="10"/>
  <c r="AU871" i="10"/>
  <c r="AT871" i="10"/>
  <c r="AY870" i="10"/>
  <c r="AX870" i="10"/>
  <c r="AW870" i="10"/>
  <c r="AV870" i="10"/>
  <c r="AU870" i="10"/>
  <c r="AT870" i="10"/>
  <c r="AY869" i="10"/>
  <c r="AX869" i="10"/>
  <c r="AW869" i="10"/>
  <c r="AV869" i="10"/>
  <c r="AU869" i="10"/>
  <c r="AT869" i="10"/>
  <c r="AY868" i="10"/>
  <c r="AX868" i="10"/>
  <c r="AW868" i="10"/>
  <c r="AV868" i="10"/>
  <c r="AU868" i="10"/>
  <c r="AT868" i="10"/>
  <c r="AY867" i="10"/>
  <c r="AX867" i="10"/>
  <c r="AW867" i="10"/>
  <c r="AV867" i="10"/>
  <c r="AU867" i="10"/>
  <c r="AT867" i="10"/>
  <c r="AY866" i="10"/>
  <c r="AX866" i="10"/>
  <c r="AW866" i="10"/>
  <c r="AV866" i="10"/>
  <c r="AU866" i="10"/>
  <c r="AT866" i="10"/>
  <c r="AY865" i="10"/>
  <c r="AX865" i="10"/>
  <c r="AW865" i="10"/>
  <c r="AV865" i="10"/>
  <c r="AU865" i="10"/>
  <c r="AT865" i="10"/>
  <c r="AY864" i="10"/>
  <c r="AX864" i="10"/>
  <c r="AW864" i="10"/>
  <c r="AV864" i="10"/>
  <c r="AU864" i="10"/>
  <c r="AT864" i="10"/>
  <c r="AY863" i="10"/>
  <c r="AX863" i="10"/>
  <c r="AW863" i="10"/>
  <c r="AV863" i="10"/>
  <c r="AU863" i="10"/>
  <c r="AT863" i="10"/>
  <c r="AY862" i="10"/>
  <c r="AX862" i="10"/>
  <c r="AW862" i="10"/>
  <c r="AV862" i="10"/>
  <c r="AU862" i="10"/>
  <c r="AT862" i="10"/>
  <c r="AY861" i="10"/>
  <c r="AX861" i="10"/>
  <c r="AW861" i="10"/>
  <c r="AV861" i="10"/>
  <c r="AU861" i="10"/>
  <c r="AT861" i="10"/>
  <c r="AY860" i="10"/>
  <c r="AX860" i="10"/>
  <c r="AW860" i="10"/>
  <c r="AV860" i="10"/>
  <c r="AU860" i="10"/>
  <c r="AT860" i="10"/>
  <c r="AY859" i="10"/>
  <c r="AX859" i="10"/>
  <c r="AW859" i="10"/>
  <c r="AV859" i="10"/>
  <c r="AU859" i="10"/>
  <c r="AT859" i="10"/>
  <c r="AY858" i="10"/>
  <c r="AX858" i="10"/>
  <c r="AW858" i="10"/>
  <c r="AV858" i="10"/>
  <c r="AU858" i="10"/>
  <c r="AT858" i="10"/>
  <c r="AY857" i="10"/>
  <c r="AX857" i="10"/>
  <c r="AW857" i="10"/>
  <c r="AV857" i="10"/>
  <c r="AU857" i="10"/>
  <c r="AT857" i="10"/>
  <c r="AY856" i="10"/>
  <c r="AX856" i="10"/>
  <c r="AW856" i="10"/>
  <c r="AV856" i="10"/>
  <c r="AU856" i="10"/>
  <c r="AT856" i="10"/>
  <c r="AY855" i="10"/>
  <c r="AX855" i="10"/>
  <c r="AW855" i="10"/>
  <c r="AV855" i="10"/>
  <c r="AU855" i="10"/>
  <c r="AT855" i="10"/>
  <c r="AY854" i="10"/>
  <c r="AX854" i="10"/>
  <c r="AW854" i="10"/>
  <c r="AV854" i="10"/>
  <c r="AU854" i="10"/>
  <c r="AT854" i="10"/>
  <c r="AY853" i="10"/>
  <c r="AX853" i="10"/>
  <c r="AW853" i="10"/>
  <c r="AV853" i="10"/>
  <c r="AU853" i="10"/>
  <c r="AT853" i="10"/>
  <c r="AY852" i="10"/>
  <c r="AX852" i="10"/>
  <c r="AW852" i="10"/>
  <c r="AV852" i="10"/>
  <c r="AU852" i="10"/>
  <c r="AT852" i="10"/>
  <c r="AY851" i="10"/>
  <c r="AX851" i="10"/>
  <c r="AW851" i="10"/>
  <c r="AV851" i="10"/>
  <c r="AU851" i="10"/>
  <c r="AT851" i="10"/>
  <c r="AY850" i="10"/>
  <c r="AX850" i="10"/>
  <c r="AW850" i="10"/>
  <c r="AV850" i="10"/>
  <c r="AU850" i="10"/>
  <c r="AT850" i="10"/>
  <c r="AY849" i="10"/>
  <c r="AX849" i="10"/>
  <c r="AW849" i="10"/>
  <c r="AV849" i="10"/>
  <c r="AU849" i="10"/>
  <c r="AT849" i="10"/>
  <c r="AY848" i="10"/>
  <c r="AX848" i="10"/>
  <c r="AW848" i="10"/>
  <c r="AV848" i="10"/>
  <c r="AU848" i="10"/>
  <c r="AT848" i="10"/>
  <c r="AY847" i="10"/>
  <c r="AX847" i="10"/>
  <c r="AW847" i="10"/>
  <c r="AV847" i="10"/>
  <c r="AU847" i="10"/>
  <c r="AT847" i="10"/>
  <c r="AY846" i="10"/>
  <c r="AX846" i="10"/>
  <c r="AW846" i="10"/>
  <c r="AV846" i="10"/>
  <c r="AU846" i="10"/>
  <c r="AT846" i="10"/>
  <c r="AY845" i="10"/>
  <c r="AX845" i="10"/>
  <c r="AW845" i="10"/>
  <c r="AV845" i="10"/>
  <c r="AU845" i="10"/>
  <c r="AT845" i="10"/>
  <c r="AY844" i="10"/>
  <c r="AX844" i="10"/>
  <c r="AW844" i="10"/>
  <c r="AV844" i="10"/>
  <c r="AU844" i="10"/>
  <c r="AT844" i="10"/>
  <c r="AY843" i="10"/>
  <c r="AX843" i="10"/>
  <c r="AW843" i="10"/>
  <c r="AV843" i="10"/>
  <c r="AU843" i="10"/>
  <c r="AT843" i="10"/>
  <c r="AY842" i="10"/>
  <c r="AX842" i="10"/>
  <c r="AW842" i="10"/>
  <c r="AV842" i="10"/>
  <c r="AU842" i="10"/>
  <c r="AT842" i="10"/>
  <c r="AY841" i="10"/>
  <c r="AX841" i="10"/>
  <c r="AW841" i="10"/>
  <c r="AV841" i="10"/>
  <c r="AU841" i="10"/>
  <c r="AT841" i="10"/>
  <c r="AY840" i="10"/>
  <c r="AX840" i="10"/>
  <c r="AW840" i="10"/>
  <c r="AV840" i="10"/>
  <c r="AU840" i="10"/>
  <c r="AT840" i="10"/>
  <c r="AY839" i="10"/>
  <c r="AX839" i="10"/>
  <c r="AW839" i="10"/>
  <c r="AV839" i="10"/>
  <c r="AU839" i="10"/>
  <c r="AT839" i="10"/>
  <c r="AY838" i="10"/>
  <c r="AX838" i="10"/>
  <c r="AW838" i="10"/>
  <c r="AV838" i="10"/>
  <c r="AU838" i="10"/>
  <c r="AT838" i="10"/>
  <c r="AY837" i="10"/>
  <c r="AX837" i="10"/>
  <c r="AW837" i="10"/>
  <c r="AV837" i="10"/>
  <c r="AU837" i="10"/>
  <c r="AT837" i="10"/>
  <c r="AY836" i="10"/>
  <c r="AX836" i="10"/>
  <c r="AW836" i="10"/>
  <c r="AV836" i="10"/>
  <c r="AU836" i="10"/>
  <c r="AT836" i="10"/>
  <c r="AY835" i="10"/>
  <c r="AX835" i="10"/>
  <c r="AW835" i="10"/>
  <c r="AV835" i="10"/>
  <c r="AU835" i="10"/>
  <c r="AT835" i="10"/>
  <c r="AY834" i="10"/>
  <c r="AX834" i="10"/>
  <c r="AW834" i="10"/>
  <c r="AV834" i="10"/>
  <c r="AU834" i="10"/>
  <c r="AT834" i="10"/>
  <c r="AY833" i="10"/>
  <c r="AX833" i="10"/>
  <c r="AW833" i="10"/>
  <c r="AV833" i="10"/>
  <c r="AU833" i="10"/>
  <c r="AT833" i="10"/>
  <c r="AY832" i="10"/>
  <c r="AX832" i="10"/>
  <c r="AW832" i="10"/>
  <c r="AV832" i="10"/>
  <c r="AU832" i="10"/>
  <c r="AT832" i="10"/>
  <c r="AY831" i="10"/>
  <c r="AX831" i="10"/>
  <c r="AW831" i="10"/>
  <c r="AV831" i="10"/>
  <c r="AU831" i="10"/>
  <c r="AT831" i="10"/>
  <c r="AY830" i="10"/>
  <c r="AX830" i="10"/>
  <c r="AW830" i="10"/>
  <c r="AV830" i="10"/>
  <c r="AU830" i="10"/>
  <c r="AT830" i="10"/>
  <c r="AY829" i="10"/>
  <c r="AX829" i="10"/>
  <c r="AW829" i="10"/>
  <c r="AV829" i="10"/>
  <c r="AU829" i="10"/>
  <c r="AT829" i="10"/>
  <c r="AY828" i="10"/>
  <c r="AX828" i="10"/>
  <c r="AW828" i="10"/>
  <c r="AV828" i="10"/>
  <c r="AU828" i="10"/>
  <c r="AT828" i="10"/>
  <c r="AY827" i="10"/>
  <c r="AX827" i="10"/>
  <c r="AW827" i="10"/>
  <c r="AV827" i="10"/>
  <c r="AU827" i="10"/>
  <c r="AT827" i="10"/>
  <c r="AY826" i="10"/>
  <c r="AX826" i="10"/>
  <c r="AW826" i="10"/>
  <c r="AV826" i="10"/>
  <c r="AU826" i="10"/>
  <c r="AT826" i="10"/>
  <c r="AY825" i="10"/>
  <c r="AX825" i="10"/>
  <c r="AW825" i="10"/>
  <c r="AV825" i="10"/>
  <c r="AU825" i="10"/>
  <c r="AT825" i="10"/>
  <c r="AY824" i="10"/>
  <c r="AX824" i="10"/>
  <c r="AW824" i="10"/>
  <c r="AV824" i="10"/>
  <c r="AU824" i="10"/>
  <c r="AT824" i="10"/>
  <c r="AY823" i="10"/>
  <c r="AX823" i="10"/>
  <c r="AW823" i="10"/>
  <c r="AV823" i="10"/>
  <c r="AU823" i="10"/>
  <c r="AT823" i="10"/>
  <c r="AY822" i="10"/>
  <c r="AX822" i="10"/>
  <c r="AW822" i="10"/>
  <c r="AV822" i="10"/>
  <c r="AU822" i="10"/>
  <c r="AT822" i="10"/>
  <c r="AY821" i="10"/>
  <c r="AX821" i="10"/>
  <c r="AW821" i="10"/>
  <c r="AV821" i="10"/>
  <c r="AU821" i="10"/>
  <c r="AT821" i="10"/>
  <c r="AY820" i="10"/>
  <c r="AX820" i="10"/>
  <c r="AW820" i="10"/>
  <c r="AV820" i="10"/>
  <c r="AU820" i="10"/>
  <c r="AT820" i="10"/>
  <c r="AY819" i="10"/>
  <c r="AX819" i="10"/>
  <c r="AW819" i="10"/>
  <c r="AV819" i="10"/>
  <c r="AU819" i="10"/>
  <c r="AT819" i="10"/>
  <c r="AY818" i="10"/>
  <c r="AX818" i="10"/>
  <c r="AW818" i="10"/>
  <c r="AV818" i="10"/>
  <c r="AU818" i="10"/>
  <c r="AT818" i="10"/>
  <c r="AY817" i="10"/>
  <c r="AX817" i="10"/>
  <c r="AW817" i="10"/>
  <c r="AV817" i="10"/>
  <c r="AU817" i="10"/>
  <c r="AT817" i="10"/>
  <c r="AY816" i="10"/>
  <c r="AX816" i="10"/>
  <c r="AW816" i="10"/>
  <c r="AV816" i="10"/>
  <c r="AU816" i="10"/>
  <c r="AT816" i="10"/>
  <c r="AY815" i="10"/>
  <c r="AX815" i="10"/>
  <c r="AW815" i="10"/>
  <c r="AV815" i="10"/>
  <c r="AU815" i="10"/>
  <c r="AT815" i="10"/>
  <c r="AY814" i="10"/>
  <c r="AX814" i="10"/>
  <c r="AW814" i="10"/>
  <c r="AV814" i="10"/>
  <c r="AU814" i="10"/>
  <c r="AT814" i="10"/>
  <c r="AY813" i="10"/>
  <c r="AX813" i="10"/>
  <c r="AW813" i="10"/>
  <c r="AV813" i="10"/>
  <c r="AU813" i="10"/>
  <c r="AT813" i="10"/>
  <c r="AY812" i="10"/>
  <c r="AX812" i="10"/>
  <c r="AW812" i="10"/>
  <c r="AV812" i="10"/>
  <c r="AU812" i="10"/>
  <c r="AT812" i="10"/>
  <c r="AY811" i="10"/>
  <c r="AX811" i="10"/>
  <c r="AW811" i="10"/>
  <c r="AV811" i="10"/>
  <c r="AU811" i="10"/>
  <c r="AT811" i="10"/>
  <c r="AY810" i="10"/>
  <c r="AX810" i="10"/>
  <c r="AW810" i="10"/>
  <c r="AV810" i="10"/>
  <c r="AU810" i="10"/>
  <c r="AT810" i="10"/>
  <c r="AY809" i="10"/>
  <c r="AX809" i="10"/>
  <c r="AW809" i="10"/>
  <c r="AV809" i="10"/>
  <c r="AU809" i="10"/>
  <c r="AT809" i="10"/>
  <c r="AY808" i="10"/>
  <c r="AX808" i="10"/>
  <c r="AW808" i="10"/>
  <c r="AV808" i="10"/>
  <c r="AU808" i="10"/>
  <c r="AT808" i="10"/>
  <c r="AY807" i="10"/>
  <c r="AX807" i="10"/>
  <c r="AW807" i="10"/>
  <c r="AV807" i="10"/>
  <c r="AU807" i="10"/>
  <c r="AT807" i="10"/>
  <c r="AY806" i="10"/>
  <c r="AX806" i="10"/>
  <c r="AW806" i="10"/>
  <c r="AV806" i="10"/>
  <c r="AU806" i="10"/>
  <c r="AT806" i="10"/>
  <c r="AY805" i="10"/>
  <c r="AX805" i="10"/>
  <c r="AW805" i="10"/>
  <c r="AV805" i="10"/>
  <c r="AU805" i="10"/>
  <c r="AT805" i="10"/>
  <c r="AY804" i="10"/>
  <c r="AX804" i="10"/>
  <c r="AW804" i="10"/>
  <c r="AV804" i="10"/>
  <c r="AU804" i="10"/>
  <c r="AT804" i="10"/>
  <c r="AY803" i="10"/>
  <c r="AX803" i="10"/>
  <c r="AW803" i="10"/>
  <c r="AV803" i="10"/>
  <c r="AU803" i="10"/>
  <c r="AT803" i="10"/>
  <c r="AY802" i="10"/>
  <c r="AX802" i="10"/>
  <c r="AW802" i="10"/>
  <c r="AV802" i="10"/>
  <c r="AU802" i="10"/>
  <c r="AT802" i="10"/>
  <c r="AY801" i="10"/>
  <c r="AX801" i="10"/>
  <c r="AW801" i="10"/>
  <c r="AV801" i="10"/>
  <c r="AU801" i="10"/>
  <c r="AT801" i="10"/>
  <c r="AY800" i="10"/>
  <c r="AX800" i="10"/>
  <c r="AW800" i="10"/>
  <c r="AV800" i="10"/>
  <c r="AU800" i="10"/>
  <c r="AT800" i="10"/>
  <c r="AY799" i="10"/>
  <c r="AX799" i="10"/>
  <c r="AW799" i="10"/>
  <c r="AV799" i="10"/>
  <c r="AU799" i="10"/>
  <c r="AT799" i="10"/>
  <c r="AY798" i="10"/>
  <c r="AX798" i="10"/>
  <c r="AW798" i="10"/>
  <c r="AV798" i="10"/>
  <c r="AU798" i="10"/>
  <c r="AT798" i="10"/>
  <c r="AY797" i="10"/>
  <c r="AX797" i="10"/>
  <c r="AW797" i="10"/>
  <c r="AV797" i="10"/>
  <c r="AU797" i="10"/>
  <c r="AT797" i="10"/>
  <c r="AY796" i="10"/>
  <c r="AX796" i="10"/>
  <c r="AW796" i="10"/>
  <c r="AV796" i="10"/>
  <c r="AU796" i="10"/>
  <c r="AT796" i="10"/>
  <c r="AY795" i="10"/>
  <c r="AX795" i="10"/>
  <c r="AW795" i="10"/>
  <c r="AV795" i="10"/>
  <c r="AU795" i="10"/>
  <c r="AT795" i="10"/>
  <c r="AY794" i="10"/>
  <c r="AX794" i="10"/>
  <c r="AW794" i="10"/>
  <c r="AV794" i="10"/>
  <c r="AU794" i="10"/>
  <c r="AT794" i="10"/>
  <c r="AY793" i="10"/>
  <c r="AX793" i="10"/>
  <c r="AW793" i="10"/>
  <c r="AV793" i="10"/>
  <c r="AU793" i="10"/>
  <c r="AT793" i="10"/>
  <c r="AY792" i="10"/>
  <c r="AX792" i="10"/>
  <c r="AW792" i="10"/>
  <c r="AV792" i="10"/>
  <c r="AU792" i="10"/>
  <c r="AT792" i="10"/>
  <c r="AY791" i="10"/>
  <c r="AX791" i="10"/>
  <c r="AW791" i="10"/>
  <c r="AV791" i="10"/>
  <c r="AU791" i="10"/>
  <c r="AT791" i="10"/>
  <c r="AY790" i="10"/>
  <c r="AX790" i="10"/>
  <c r="AW790" i="10"/>
  <c r="AV790" i="10"/>
  <c r="AU790" i="10"/>
  <c r="AT790" i="10"/>
  <c r="AY789" i="10"/>
  <c r="AX789" i="10"/>
  <c r="AW789" i="10"/>
  <c r="AV789" i="10"/>
  <c r="AU789" i="10"/>
  <c r="AT789" i="10"/>
  <c r="AY788" i="10"/>
  <c r="AX788" i="10"/>
  <c r="AW788" i="10"/>
  <c r="AV788" i="10"/>
  <c r="AU788" i="10"/>
  <c r="AT788" i="10"/>
  <c r="AY787" i="10"/>
  <c r="AX787" i="10"/>
  <c r="AW787" i="10"/>
  <c r="AV787" i="10"/>
  <c r="AU787" i="10"/>
  <c r="AT787" i="10"/>
  <c r="AY786" i="10"/>
  <c r="AX786" i="10"/>
  <c r="AW786" i="10"/>
  <c r="AV786" i="10"/>
  <c r="AU786" i="10"/>
  <c r="AT786" i="10"/>
  <c r="AY785" i="10"/>
  <c r="AX785" i="10"/>
  <c r="AW785" i="10"/>
  <c r="AV785" i="10"/>
  <c r="AU785" i="10"/>
  <c r="AT785" i="10"/>
  <c r="AY784" i="10"/>
  <c r="AX784" i="10"/>
  <c r="AW784" i="10"/>
  <c r="AV784" i="10"/>
  <c r="AU784" i="10"/>
  <c r="AT784" i="10"/>
  <c r="AY783" i="10"/>
  <c r="AX783" i="10"/>
  <c r="AW783" i="10"/>
  <c r="AV783" i="10"/>
  <c r="AU783" i="10"/>
  <c r="AT783" i="10"/>
  <c r="AY782" i="10"/>
  <c r="AX782" i="10"/>
  <c r="AW782" i="10"/>
  <c r="AV782" i="10"/>
  <c r="AU782" i="10"/>
  <c r="AT782" i="10"/>
  <c r="AY781" i="10"/>
  <c r="AX781" i="10"/>
  <c r="AW781" i="10"/>
  <c r="AV781" i="10"/>
  <c r="AU781" i="10"/>
  <c r="AT781" i="10"/>
  <c r="AY780" i="10"/>
  <c r="AX780" i="10"/>
  <c r="AW780" i="10"/>
  <c r="AV780" i="10"/>
  <c r="AU780" i="10"/>
  <c r="AT780" i="10"/>
  <c r="AY779" i="10"/>
  <c r="AX779" i="10"/>
  <c r="AW779" i="10"/>
  <c r="AV779" i="10"/>
  <c r="AU779" i="10"/>
  <c r="AT779" i="10"/>
  <c r="AY778" i="10"/>
  <c r="AX778" i="10"/>
  <c r="AW778" i="10"/>
  <c r="AV778" i="10"/>
  <c r="AU778" i="10"/>
  <c r="AT778" i="10"/>
  <c r="AY777" i="10"/>
  <c r="AX777" i="10"/>
  <c r="AW777" i="10"/>
  <c r="AV777" i="10"/>
  <c r="AU777" i="10"/>
  <c r="AT777" i="10"/>
  <c r="AY776" i="10"/>
  <c r="AX776" i="10"/>
  <c r="AW776" i="10"/>
  <c r="AV776" i="10"/>
  <c r="AU776" i="10"/>
  <c r="AT776" i="10"/>
  <c r="AY775" i="10"/>
  <c r="AX775" i="10"/>
  <c r="AW775" i="10"/>
  <c r="AV775" i="10"/>
  <c r="AU775" i="10"/>
  <c r="AT775" i="10"/>
  <c r="AY774" i="10"/>
  <c r="AX774" i="10"/>
  <c r="AW774" i="10"/>
  <c r="AV774" i="10"/>
  <c r="AU774" i="10"/>
  <c r="AT774" i="10"/>
  <c r="AY773" i="10"/>
  <c r="AX773" i="10"/>
  <c r="AW773" i="10"/>
  <c r="AV773" i="10"/>
  <c r="AU773" i="10"/>
  <c r="AT773" i="10"/>
  <c r="AY772" i="10"/>
  <c r="AX772" i="10"/>
  <c r="AW772" i="10"/>
  <c r="AV772" i="10"/>
  <c r="AU772" i="10"/>
  <c r="AT772" i="10"/>
  <c r="AY771" i="10"/>
  <c r="AX771" i="10"/>
  <c r="AW771" i="10"/>
  <c r="AV771" i="10"/>
  <c r="AU771" i="10"/>
  <c r="AT771" i="10"/>
  <c r="AY770" i="10"/>
  <c r="AX770" i="10"/>
  <c r="AW770" i="10"/>
  <c r="AV770" i="10"/>
  <c r="AU770" i="10"/>
  <c r="AT770" i="10"/>
  <c r="AY769" i="10"/>
  <c r="AX769" i="10"/>
  <c r="AW769" i="10"/>
  <c r="AV769" i="10"/>
  <c r="AU769" i="10"/>
  <c r="AT769" i="10"/>
  <c r="AY768" i="10"/>
  <c r="AX768" i="10"/>
  <c r="AW768" i="10"/>
  <c r="AV768" i="10"/>
  <c r="AU768" i="10"/>
  <c r="AT768" i="10"/>
  <c r="AY767" i="10"/>
  <c r="AX767" i="10"/>
  <c r="AW767" i="10"/>
  <c r="AV767" i="10"/>
  <c r="AU767" i="10"/>
  <c r="AT767" i="10"/>
  <c r="AY766" i="10"/>
  <c r="AX766" i="10"/>
  <c r="AW766" i="10"/>
  <c r="AV766" i="10"/>
  <c r="AU766" i="10"/>
  <c r="AT766" i="10"/>
  <c r="AY765" i="10"/>
  <c r="AX765" i="10"/>
  <c r="AW765" i="10"/>
  <c r="AV765" i="10"/>
  <c r="AU765" i="10"/>
  <c r="AT765" i="10"/>
  <c r="AY764" i="10"/>
  <c r="AX764" i="10"/>
  <c r="AW764" i="10"/>
  <c r="AV764" i="10"/>
  <c r="AU764" i="10"/>
  <c r="AT764" i="10"/>
  <c r="AY763" i="10"/>
  <c r="AX763" i="10"/>
  <c r="AW763" i="10"/>
  <c r="AV763" i="10"/>
  <c r="AU763" i="10"/>
  <c r="AT763" i="10"/>
  <c r="AY762" i="10"/>
  <c r="AX762" i="10"/>
  <c r="AW762" i="10"/>
  <c r="AV762" i="10"/>
  <c r="AU762" i="10"/>
  <c r="AT762" i="10"/>
  <c r="AY761" i="10"/>
  <c r="AX761" i="10"/>
  <c r="AW761" i="10"/>
  <c r="AV761" i="10"/>
  <c r="AU761" i="10"/>
  <c r="AT761" i="10"/>
  <c r="AY760" i="10"/>
  <c r="AX760" i="10"/>
  <c r="AW760" i="10"/>
  <c r="AV760" i="10"/>
  <c r="AU760" i="10"/>
  <c r="AT760" i="10"/>
  <c r="AY759" i="10"/>
  <c r="AX759" i="10"/>
  <c r="AW759" i="10"/>
  <c r="AV759" i="10"/>
  <c r="AU759" i="10"/>
  <c r="AT759" i="10"/>
  <c r="AY758" i="10"/>
  <c r="AX758" i="10"/>
  <c r="AW758" i="10"/>
  <c r="AV758" i="10"/>
  <c r="AU758" i="10"/>
  <c r="AT758" i="10"/>
  <c r="AY757" i="10"/>
  <c r="AX757" i="10"/>
  <c r="AW757" i="10"/>
  <c r="AV757" i="10"/>
  <c r="AU757" i="10"/>
  <c r="AT757" i="10"/>
  <c r="AY756" i="10"/>
  <c r="AX756" i="10"/>
  <c r="AW756" i="10"/>
  <c r="AV756" i="10"/>
  <c r="AU756" i="10"/>
  <c r="AT756" i="10"/>
  <c r="AY755" i="10"/>
  <c r="AX755" i="10"/>
  <c r="AW755" i="10"/>
  <c r="AV755" i="10"/>
  <c r="AU755" i="10"/>
  <c r="AT755" i="10"/>
  <c r="AY754" i="10"/>
  <c r="AX754" i="10"/>
  <c r="AW754" i="10"/>
  <c r="AV754" i="10"/>
  <c r="AU754" i="10"/>
  <c r="AT754" i="10"/>
  <c r="AY753" i="10"/>
  <c r="AX753" i="10"/>
  <c r="AW753" i="10"/>
  <c r="AV753" i="10"/>
  <c r="AU753" i="10"/>
  <c r="AT753" i="10"/>
  <c r="AY752" i="10"/>
  <c r="AX752" i="10"/>
  <c r="AW752" i="10"/>
  <c r="AV752" i="10"/>
  <c r="AU752" i="10"/>
  <c r="AT752" i="10"/>
  <c r="AY751" i="10"/>
  <c r="AX751" i="10"/>
  <c r="AW751" i="10"/>
  <c r="AV751" i="10"/>
  <c r="AU751" i="10"/>
  <c r="AT751" i="10"/>
  <c r="AY750" i="10"/>
  <c r="AX750" i="10"/>
  <c r="AW750" i="10"/>
  <c r="AV750" i="10"/>
  <c r="AU750" i="10"/>
  <c r="AT750" i="10"/>
  <c r="AY749" i="10"/>
  <c r="AX749" i="10"/>
  <c r="AW749" i="10"/>
  <c r="AV749" i="10"/>
  <c r="AU749" i="10"/>
  <c r="AT749" i="10"/>
  <c r="AY748" i="10"/>
  <c r="AX748" i="10"/>
  <c r="AW748" i="10"/>
  <c r="AV748" i="10"/>
  <c r="AU748" i="10"/>
  <c r="AT748" i="10"/>
  <c r="AY747" i="10"/>
  <c r="AX747" i="10"/>
  <c r="AW747" i="10"/>
  <c r="AV747" i="10"/>
  <c r="AU747" i="10"/>
  <c r="AT747" i="10"/>
  <c r="AY746" i="10"/>
  <c r="AX746" i="10"/>
  <c r="AW746" i="10"/>
  <c r="AV746" i="10"/>
  <c r="AU746" i="10"/>
  <c r="AT746" i="10"/>
  <c r="AY745" i="10"/>
  <c r="AX745" i="10"/>
  <c r="AW745" i="10"/>
  <c r="AV745" i="10"/>
  <c r="AU745" i="10"/>
  <c r="AT745" i="10"/>
  <c r="AY744" i="10"/>
  <c r="AX744" i="10"/>
  <c r="AW744" i="10"/>
  <c r="AV744" i="10"/>
  <c r="AU744" i="10"/>
  <c r="AT744" i="10"/>
  <c r="AY743" i="10"/>
  <c r="AX743" i="10"/>
  <c r="AW743" i="10"/>
  <c r="AV743" i="10"/>
  <c r="AU743" i="10"/>
  <c r="AT743" i="10"/>
  <c r="AY742" i="10"/>
  <c r="AX742" i="10"/>
  <c r="AW742" i="10"/>
  <c r="AV742" i="10"/>
  <c r="AU742" i="10"/>
  <c r="AT742" i="10"/>
  <c r="AY741" i="10"/>
  <c r="AX741" i="10"/>
  <c r="AW741" i="10"/>
  <c r="AV741" i="10"/>
  <c r="AU741" i="10"/>
  <c r="AT741" i="10"/>
  <c r="AY740" i="10"/>
  <c r="AX740" i="10"/>
  <c r="AW740" i="10"/>
  <c r="AV740" i="10"/>
  <c r="AU740" i="10"/>
  <c r="AT740" i="10"/>
  <c r="AY739" i="10"/>
  <c r="AX739" i="10"/>
  <c r="AW739" i="10"/>
  <c r="AV739" i="10"/>
  <c r="AU739" i="10"/>
  <c r="AT739" i="10"/>
  <c r="AY738" i="10"/>
  <c r="AX738" i="10"/>
  <c r="AW738" i="10"/>
  <c r="AV738" i="10"/>
  <c r="AU738" i="10"/>
  <c r="AT738" i="10"/>
  <c r="AY737" i="10"/>
  <c r="AX737" i="10"/>
  <c r="AW737" i="10"/>
  <c r="AV737" i="10"/>
  <c r="AU737" i="10"/>
  <c r="AT737" i="10"/>
  <c r="AY736" i="10"/>
  <c r="AX736" i="10"/>
  <c r="AW736" i="10"/>
  <c r="AV736" i="10"/>
  <c r="AU736" i="10"/>
  <c r="AT736" i="10"/>
  <c r="AY735" i="10"/>
  <c r="AX735" i="10"/>
  <c r="AW735" i="10"/>
  <c r="AV735" i="10"/>
  <c r="AU735" i="10"/>
  <c r="AT735" i="10"/>
  <c r="AY734" i="10"/>
  <c r="AX734" i="10"/>
  <c r="AW734" i="10"/>
  <c r="AV734" i="10"/>
  <c r="AU734" i="10"/>
  <c r="AT734" i="10"/>
  <c r="AY733" i="10"/>
  <c r="AX733" i="10"/>
  <c r="AW733" i="10"/>
  <c r="AV733" i="10"/>
  <c r="AU733" i="10"/>
  <c r="AT733" i="10"/>
  <c r="AY732" i="10"/>
  <c r="AX732" i="10"/>
  <c r="AW732" i="10"/>
  <c r="AV732" i="10"/>
  <c r="AU732" i="10"/>
  <c r="AT732" i="10"/>
  <c r="AY731" i="10"/>
  <c r="AX731" i="10"/>
  <c r="AW731" i="10"/>
  <c r="AV731" i="10"/>
  <c r="AU731" i="10"/>
  <c r="AT731" i="10"/>
  <c r="AY730" i="10"/>
  <c r="AX730" i="10"/>
  <c r="AW730" i="10"/>
  <c r="AV730" i="10"/>
  <c r="AU730" i="10"/>
  <c r="AT730" i="10"/>
  <c r="AY729" i="10"/>
  <c r="AX729" i="10"/>
  <c r="AW729" i="10"/>
  <c r="AV729" i="10"/>
  <c r="AU729" i="10"/>
  <c r="AT729" i="10"/>
  <c r="AY728" i="10"/>
  <c r="AX728" i="10"/>
  <c r="AW728" i="10"/>
  <c r="AV728" i="10"/>
  <c r="AU728" i="10"/>
  <c r="AT728" i="10"/>
  <c r="AY727" i="10"/>
  <c r="AX727" i="10"/>
  <c r="AW727" i="10"/>
  <c r="AV727" i="10"/>
  <c r="AU727" i="10"/>
  <c r="AT727" i="10"/>
  <c r="AY726" i="10"/>
  <c r="AX726" i="10"/>
  <c r="AW726" i="10"/>
  <c r="AV726" i="10"/>
  <c r="AU726" i="10"/>
  <c r="AT726" i="10"/>
  <c r="AY725" i="10"/>
  <c r="AX725" i="10"/>
  <c r="AW725" i="10"/>
  <c r="AV725" i="10"/>
  <c r="AU725" i="10"/>
  <c r="AT725" i="10"/>
  <c r="AY724" i="10"/>
  <c r="AX724" i="10"/>
  <c r="AW724" i="10"/>
  <c r="AV724" i="10"/>
  <c r="AU724" i="10"/>
  <c r="AT724" i="10"/>
  <c r="AY723" i="10"/>
  <c r="AX723" i="10"/>
  <c r="AW723" i="10"/>
  <c r="AV723" i="10"/>
  <c r="AU723" i="10"/>
  <c r="AT723" i="10"/>
  <c r="AY722" i="10"/>
  <c r="AX722" i="10"/>
  <c r="AW722" i="10"/>
  <c r="AV722" i="10"/>
  <c r="AU722" i="10"/>
  <c r="AT722" i="10"/>
  <c r="AY721" i="10"/>
  <c r="AX721" i="10"/>
  <c r="AW721" i="10"/>
  <c r="AV721" i="10"/>
  <c r="AU721" i="10"/>
  <c r="AT721" i="10"/>
  <c r="AY720" i="10"/>
  <c r="AX720" i="10"/>
  <c r="AW720" i="10"/>
  <c r="AV720" i="10"/>
  <c r="AU720" i="10"/>
  <c r="AT720" i="10"/>
  <c r="AY719" i="10"/>
  <c r="AX719" i="10"/>
  <c r="AW719" i="10"/>
  <c r="AV719" i="10"/>
  <c r="AU719" i="10"/>
  <c r="AT719" i="10"/>
  <c r="AY718" i="10"/>
  <c r="AX718" i="10"/>
  <c r="AW718" i="10"/>
  <c r="AV718" i="10"/>
  <c r="AU718" i="10"/>
  <c r="AT718" i="10"/>
  <c r="AY717" i="10"/>
  <c r="AX717" i="10"/>
  <c r="AW717" i="10"/>
  <c r="AV717" i="10"/>
  <c r="AU717" i="10"/>
  <c r="AT717" i="10"/>
  <c r="AY716" i="10"/>
  <c r="AX716" i="10"/>
  <c r="AW716" i="10"/>
  <c r="AV716" i="10"/>
  <c r="AU716" i="10"/>
  <c r="AT716" i="10"/>
  <c r="AY715" i="10"/>
  <c r="AX715" i="10"/>
  <c r="AW715" i="10"/>
  <c r="AV715" i="10"/>
  <c r="AU715" i="10"/>
  <c r="AT715" i="10"/>
  <c r="AY714" i="10"/>
  <c r="AX714" i="10"/>
  <c r="AW714" i="10"/>
  <c r="AV714" i="10"/>
  <c r="AU714" i="10"/>
  <c r="AT714" i="10"/>
  <c r="AY713" i="10"/>
  <c r="AX713" i="10"/>
  <c r="AW713" i="10"/>
  <c r="AV713" i="10"/>
  <c r="AU713" i="10"/>
  <c r="AT713" i="10"/>
  <c r="AY712" i="10"/>
  <c r="AX712" i="10"/>
  <c r="AW712" i="10"/>
  <c r="AV712" i="10"/>
  <c r="AU712" i="10"/>
  <c r="AT712" i="10"/>
  <c r="AY711" i="10"/>
  <c r="AX711" i="10"/>
  <c r="AW711" i="10"/>
  <c r="AV711" i="10"/>
  <c r="AU711" i="10"/>
  <c r="AT711" i="10"/>
  <c r="AY710" i="10"/>
  <c r="AX710" i="10"/>
  <c r="AW710" i="10"/>
  <c r="AV710" i="10"/>
  <c r="AU710" i="10"/>
  <c r="AT710" i="10"/>
  <c r="AY709" i="10"/>
  <c r="AX709" i="10"/>
  <c r="AW709" i="10"/>
  <c r="AV709" i="10"/>
  <c r="AU709" i="10"/>
  <c r="AT709" i="10"/>
  <c r="AY708" i="10"/>
  <c r="AX708" i="10"/>
  <c r="AW708" i="10"/>
  <c r="AV708" i="10"/>
  <c r="AU708" i="10"/>
  <c r="AT708" i="10"/>
  <c r="AY707" i="10"/>
  <c r="AX707" i="10"/>
  <c r="AW707" i="10"/>
  <c r="AV707" i="10"/>
  <c r="AU707" i="10"/>
  <c r="AT707" i="10"/>
  <c r="AY706" i="10"/>
  <c r="AX706" i="10"/>
  <c r="AW706" i="10"/>
  <c r="AV706" i="10"/>
  <c r="AU706" i="10"/>
  <c r="AT706" i="10"/>
  <c r="AY705" i="10"/>
  <c r="AX705" i="10"/>
  <c r="AW705" i="10"/>
  <c r="AV705" i="10"/>
  <c r="AU705" i="10"/>
  <c r="AT705" i="10"/>
  <c r="AY704" i="10"/>
  <c r="AX704" i="10"/>
  <c r="AW704" i="10"/>
  <c r="AV704" i="10"/>
  <c r="AU704" i="10"/>
  <c r="AT704" i="10"/>
  <c r="AY703" i="10"/>
  <c r="AX703" i="10"/>
  <c r="AW703" i="10"/>
  <c r="AV703" i="10"/>
  <c r="AU703" i="10"/>
  <c r="AT703" i="10"/>
  <c r="AY702" i="10"/>
  <c r="AX702" i="10"/>
  <c r="AW702" i="10"/>
  <c r="AV702" i="10"/>
  <c r="AU702" i="10"/>
  <c r="AT702" i="10"/>
  <c r="AY701" i="10"/>
  <c r="AX701" i="10"/>
  <c r="AW701" i="10"/>
  <c r="AV701" i="10"/>
  <c r="AU701" i="10"/>
  <c r="AT701" i="10"/>
  <c r="AY700" i="10"/>
  <c r="AX700" i="10"/>
  <c r="AW700" i="10"/>
  <c r="AV700" i="10"/>
  <c r="AU700" i="10"/>
  <c r="AT700" i="10"/>
  <c r="AY699" i="10"/>
  <c r="AX699" i="10"/>
  <c r="AW699" i="10"/>
  <c r="AV699" i="10"/>
  <c r="AU699" i="10"/>
  <c r="AT699" i="10"/>
  <c r="AY698" i="10"/>
  <c r="AX698" i="10"/>
  <c r="AW698" i="10"/>
  <c r="AV698" i="10"/>
  <c r="AU698" i="10"/>
  <c r="AT698" i="10"/>
  <c r="AY697" i="10"/>
  <c r="AX697" i="10"/>
  <c r="AW697" i="10"/>
  <c r="AV697" i="10"/>
  <c r="AU697" i="10"/>
  <c r="AT697" i="10"/>
  <c r="AY696" i="10"/>
  <c r="AX696" i="10"/>
  <c r="AW696" i="10"/>
  <c r="AV696" i="10"/>
  <c r="AU696" i="10"/>
  <c r="AT696" i="10"/>
  <c r="AY695" i="10"/>
  <c r="AX695" i="10"/>
  <c r="AW695" i="10"/>
  <c r="AV695" i="10"/>
  <c r="AU695" i="10"/>
  <c r="AT695" i="10"/>
  <c r="AY694" i="10"/>
  <c r="AX694" i="10"/>
  <c r="AW694" i="10"/>
  <c r="AV694" i="10"/>
  <c r="AU694" i="10"/>
  <c r="AT694" i="10"/>
  <c r="AY693" i="10"/>
  <c r="AX693" i="10"/>
  <c r="AW693" i="10"/>
  <c r="AV693" i="10"/>
  <c r="AU693" i="10"/>
  <c r="AT693" i="10"/>
  <c r="AY692" i="10"/>
  <c r="AX692" i="10"/>
  <c r="AW692" i="10"/>
  <c r="AV692" i="10"/>
  <c r="AU692" i="10"/>
  <c r="AT692" i="10"/>
  <c r="AY691" i="10"/>
  <c r="AX691" i="10"/>
  <c r="AW691" i="10"/>
  <c r="AV691" i="10"/>
  <c r="AU691" i="10"/>
  <c r="AT691" i="10"/>
  <c r="AY690" i="10"/>
  <c r="AX690" i="10"/>
  <c r="AW690" i="10"/>
  <c r="AV690" i="10"/>
  <c r="AU690" i="10"/>
  <c r="AT690" i="10"/>
  <c r="AY689" i="10"/>
  <c r="AX689" i="10"/>
  <c r="AW689" i="10"/>
  <c r="AV689" i="10"/>
  <c r="AU689" i="10"/>
  <c r="AT689" i="10"/>
  <c r="AY688" i="10"/>
  <c r="AX688" i="10"/>
  <c r="AW688" i="10"/>
  <c r="AV688" i="10"/>
  <c r="AU688" i="10"/>
  <c r="AT688" i="10"/>
  <c r="AY687" i="10"/>
  <c r="AX687" i="10"/>
  <c r="AW687" i="10"/>
  <c r="AV687" i="10"/>
  <c r="AU687" i="10"/>
  <c r="AT687" i="10"/>
  <c r="AY686" i="10"/>
  <c r="AX686" i="10"/>
  <c r="AW686" i="10"/>
  <c r="AV686" i="10"/>
  <c r="AU686" i="10"/>
  <c r="AT686" i="10"/>
  <c r="AY685" i="10"/>
  <c r="AX685" i="10"/>
  <c r="AW685" i="10"/>
  <c r="AV685" i="10"/>
  <c r="AU685" i="10"/>
  <c r="AT685" i="10"/>
  <c r="AY684" i="10"/>
  <c r="AX684" i="10"/>
  <c r="AW684" i="10"/>
  <c r="AV684" i="10"/>
  <c r="AU684" i="10"/>
  <c r="AT684" i="10"/>
  <c r="AY683" i="10"/>
  <c r="AX683" i="10"/>
  <c r="AW683" i="10"/>
  <c r="AV683" i="10"/>
  <c r="AU683" i="10"/>
  <c r="AT683" i="10"/>
  <c r="AY682" i="10"/>
  <c r="AX682" i="10"/>
  <c r="AW682" i="10"/>
  <c r="AV682" i="10"/>
  <c r="AU682" i="10"/>
  <c r="AT682" i="10"/>
  <c r="AY681" i="10"/>
  <c r="AX681" i="10"/>
  <c r="AW681" i="10"/>
  <c r="AV681" i="10"/>
  <c r="AU681" i="10"/>
  <c r="AT681" i="10"/>
  <c r="AY680" i="10"/>
  <c r="AX680" i="10"/>
  <c r="AW680" i="10"/>
  <c r="AV680" i="10"/>
  <c r="AU680" i="10"/>
  <c r="AT680" i="10"/>
  <c r="AY679" i="10"/>
  <c r="AX679" i="10"/>
  <c r="AW679" i="10"/>
  <c r="AV679" i="10"/>
  <c r="AU679" i="10"/>
  <c r="AT679" i="10"/>
  <c r="AY678" i="10"/>
  <c r="AX678" i="10"/>
  <c r="AW678" i="10"/>
  <c r="AV678" i="10"/>
  <c r="AU678" i="10"/>
  <c r="AT678" i="10"/>
  <c r="AY677" i="10"/>
  <c r="AX677" i="10"/>
  <c r="AW677" i="10"/>
  <c r="AV677" i="10"/>
  <c r="AU677" i="10"/>
  <c r="AT677" i="10"/>
  <c r="AY676" i="10"/>
  <c r="AX676" i="10"/>
  <c r="AW676" i="10"/>
  <c r="AV676" i="10"/>
  <c r="AU676" i="10"/>
  <c r="AT676" i="10"/>
  <c r="AY675" i="10"/>
  <c r="AX675" i="10"/>
  <c r="AW675" i="10"/>
  <c r="AV675" i="10"/>
  <c r="AU675" i="10"/>
  <c r="AT675" i="10"/>
  <c r="AY674" i="10"/>
  <c r="AX674" i="10"/>
  <c r="AW674" i="10"/>
  <c r="AV674" i="10"/>
  <c r="AU674" i="10"/>
  <c r="AT674" i="10"/>
  <c r="AY673" i="10"/>
  <c r="AX673" i="10"/>
  <c r="AW673" i="10"/>
  <c r="AV673" i="10"/>
  <c r="AU673" i="10"/>
  <c r="AT673" i="10"/>
  <c r="AY672" i="10"/>
  <c r="AX672" i="10"/>
  <c r="AW672" i="10"/>
  <c r="AV672" i="10"/>
  <c r="AU672" i="10"/>
  <c r="AT672" i="10"/>
  <c r="AY671" i="10"/>
  <c r="AX671" i="10"/>
  <c r="AW671" i="10"/>
  <c r="AV671" i="10"/>
  <c r="AU671" i="10"/>
  <c r="AT671" i="10"/>
  <c r="AY670" i="10"/>
  <c r="AX670" i="10"/>
  <c r="AW670" i="10"/>
  <c r="AV670" i="10"/>
  <c r="AU670" i="10"/>
  <c r="AT670" i="10"/>
  <c r="AY669" i="10"/>
  <c r="AX669" i="10"/>
  <c r="AW669" i="10"/>
  <c r="AV669" i="10"/>
  <c r="AU669" i="10"/>
  <c r="AT669" i="10"/>
  <c r="AY668" i="10"/>
  <c r="AX668" i="10"/>
  <c r="AW668" i="10"/>
  <c r="AV668" i="10"/>
  <c r="AU668" i="10"/>
  <c r="AT668" i="10"/>
  <c r="AY667" i="10"/>
  <c r="AX667" i="10"/>
  <c r="AW667" i="10"/>
  <c r="AV667" i="10"/>
  <c r="AU667" i="10"/>
  <c r="AT667" i="10"/>
  <c r="AY666" i="10"/>
  <c r="AX666" i="10"/>
  <c r="AW666" i="10"/>
  <c r="AV666" i="10"/>
  <c r="AU666" i="10"/>
  <c r="AT666" i="10"/>
  <c r="AY665" i="10"/>
  <c r="AX665" i="10"/>
  <c r="AW665" i="10"/>
  <c r="AV665" i="10"/>
  <c r="AU665" i="10"/>
  <c r="AT665" i="10"/>
  <c r="AY664" i="10"/>
  <c r="AX664" i="10"/>
  <c r="AW664" i="10"/>
  <c r="AV664" i="10"/>
  <c r="AU664" i="10"/>
  <c r="AT664" i="10"/>
  <c r="AY663" i="10"/>
  <c r="AX663" i="10"/>
  <c r="AW663" i="10"/>
  <c r="AV663" i="10"/>
  <c r="AU663" i="10"/>
  <c r="AT663" i="10"/>
  <c r="AY662" i="10"/>
  <c r="AX662" i="10"/>
  <c r="AW662" i="10"/>
  <c r="AV662" i="10"/>
  <c r="AU662" i="10"/>
  <c r="AT662" i="10"/>
  <c r="AY661" i="10"/>
  <c r="AX661" i="10"/>
  <c r="AW661" i="10"/>
  <c r="AV661" i="10"/>
  <c r="AU661" i="10"/>
  <c r="AT661" i="10"/>
  <c r="AY660" i="10"/>
  <c r="AX660" i="10"/>
  <c r="AW660" i="10"/>
  <c r="AV660" i="10"/>
  <c r="AU660" i="10"/>
  <c r="AT660" i="10"/>
  <c r="AY659" i="10"/>
  <c r="AX659" i="10"/>
  <c r="AW659" i="10"/>
  <c r="AV659" i="10"/>
  <c r="AU659" i="10"/>
  <c r="AT659" i="10"/>
  <c r="AY658" i="10"/>
  <c r="AX658" i="10"/>
  <c r="AW658" i="10"/>
  <c r="AV658" i="10"/>
  <c r="AU658" i="10"/>
  <c r="AT658" i="10"/>
  <c r="AY657" i="10"/>
  <c r="AX657" i="10"/>
  <c r="AW657" i="10"/>
  <c r="AV657" i="10"/>
  <c r="AU657" i="10"/>
  <c r="AT657" i="10"/>
  <c r="AY656" i="10"/>
  <c r="AX656" i="10"/>
  <c r="AW656" i="10"/>
  <c r="AV656" i="10"/>
  <c r="AU656" i="10"/>
  <c r="AT656" i="10"/>
  <c r="AY655" i="10"/>
  <c r="AX655" i="10"/>
  <c r="AW655" i="10"/>
  <c r="AV655" i="10"/>
  <c r="AU655" i="10"/>
  <c r="AT655" i="10"/>
  <c r="AY654" i="10"/>
  <c r="AX654" i="10"/>
  <c r="AW654" i="10"/>
  <c r="AV654" i="10"/>
  <c r="AU654" i="10"/>
  <c r="AT654" i="10"/>
  <c r="AY653" i="10"/>
  <c r="AX653" i="10"/>
  <c r="AW653" i="10"/>
  <c r="AV653" i="10"/>
  <c r="AU653" i="10"/>
  <c r="AT653" i="10"/>
  <c r="AY652" i="10"/>
  <c r="AX652" i="10"/>
  <c r="AW652" i="10"/>
  <c r="AV652" i="10"/>
  <c r="AU652" i="10"/>
  <c r="AT652" i="10"/>
  <c r="AY651" i="10"/>
  <c r="AX651" i="10"/>
  <c r="AW651" i="10"/>
  <c r="AV651" i="10"/>
  <c r="AU651" i="10"/>
  <c r="AT651" i="10"/>
  <c r="AY650" i="10"/>
  <c r="AX650" i="10"/>
  <c r="AW650" i="10"/>
  <c r="AV650" i="10"/>
  <c r="AU650" i="10"/>
  <c r="AT650" i="10"/>
  <c r="AY649" i="10"/>
  <c r="AX649" i="10"/>
  <c r="AW649" i="10"/>
  <c r="AV649" i="10"/>
  <c r="AU649" i="10"/>
  <c r="AT649" i="10"/>
  <c r="AY648" i="10"/>
  <c r="AX648" i="10"/>
  <c r="AW648" i="10"/>
  <c r="AV648" i="10"/>
  <c r="AU648" i="10"/>
  <c r="AT648" i="10"/>
  <c r="AY647" i="10"/>
  <c r="AX647" i="10"/>
  <c r="AW647" i="10"/>
  <c r="AV647" i="10"/>
  <c r="AU647" i="10"/>
  <c r="AT647" i="10"/>
  <c r="AY646" i="10"/>
  <c r="AX646" i="10"/>
  <c r="AW646" i="10"/>
  <c r="AV646" i="10"/>
  <c r="AU646" i="10"/>
  <c r="AT646" i="10"/>
  <c r="AY645" i="10"/>
  <c r="AX645" i="10"/>
  <c r="AW645" i="10"/>
  <c r="AV645" i="10"/>
  <c r="AU645" i="10"/>
  <c r="AT645" i="10"/>
  <c r="AY644" i="10"/>
  <c r="AX644" i="10"/>
  <c r="AW644" i="10"/>
  <c r="AV644" i="10"/>
  <c r="AU644" i="10"/>
  <c r="AT644" i="10"/>
  <c r="AY643" i="10"/>
  <c r="AX643" i="10"/>
  <c r="AW643" i="10"/>
  <c r="AV643" i="10"/>
  <c r="AU643" i="10"/>
  <c r="AT643" i="10"/>
  <c r="AY642" i="10"/>
  <c r="AX642" i="10"/>
  <c r="AW642" i="10"/>
  <c r="AV642" i="10"/>
  <c r="AU642" i="10"/>
  <c r="AT642" i="10"/>
  <c r="AY641" i="10"/>
  <c r="AX641" i="10"/>
  <c r="AW641" i="10"/>
  <c r="AV641" i="10"/>
  <c r="AU641" i="10"/>
  <c r="AT641" i="10"/>
  <c r="AY640" i="10"/>
  <c r="AX640" i="10"/>
  <c r="AW640" i="10"/>
  <c r="AV640" i="10"/>
  <c r="AU640" i="10"/>
  <c r="AT640" i="10"/>
  <c r="AY639" i="10"/>
  <c r="AX639" i="10"/>
  <c r="AW639" i="10"/>
  <c r="AV639" i="10"/>
  <c r="AU639" i="10"/>
  <c r="AT639" i="10"/>
  <c r="AY638" i="10"/>
  <c r="AX638" i="10"/>
  <c r="AW638" i="10"/>
  <c r="AV638" i="10"/>
  <c r="AU638" i="10"/>
  <c r="AT638" i="10"/>
  <c r="AY637" i="10"/>
  <c r="AX637" i="10"/>
  <c r="AW637" i="10"/>
  <c r="AV637" i="10"/>
  <c r="AU637" i="10"/>
  <c r="AT637" i="10"/>
  <c r="AY636" i="10"/>
  <c r="AX636" i="10"/>
  <c r="AW636" i="10"/>
  <c r="AV636" i="10"/>
  <c r="AU636" i="10"/>
  <c r="AT636" i="10"/>
  <c r="AY635" i="10"/>
  <c r="AX635" i="10"/>
  <c r="AW635" i="10"/>
  <c r="AV635" i="10"/>
  <c r="AU635" i="10"/>
  <c r="AT635" i="10"/>
  <c r="AY634" i="10"/>
  <c r="AX634" i="10"/>
  <c r="AW634" i="10"/>
  <c r="AV634" i="10"/>
  <c r="AU634" i="10"/>
  <c r="AT634" i="10"/>
  <c r="AY633" i="10"/>
  <c r="AX633" i="10"/>
  <c r="AW633" i="10"/>
  <c r="AV633" i="10"/>
  <c r="AU633" i="10"/>
  <c r="AT633" i="10"/>
  <c r="AY632" i="10"/>
  <c r="AX632" i="10"/>
  <c r="AW632" i="10"/>
  <c r="AV632" i="10"/>
  <c r="AU632" i="10"/>
  <c r="AT632" i="10"/>
  <c r="AY631" i="10"/>
  <c r="AX631" i="10"/>
  <c r="AW631" i="10"/>
  <c r="AV631" i="10"/>
  <c r="AU631" i="10"/>
  <c r="AT631" i="10"/>
  <c r="AY630" i="10"/>
  <c r="AX630" i="10"/>
  <c r="AW630" i="10"/>
  <c r="AV630" i="10"/>
  <c r="AU630" i="10"/>
  <c r="AT630" i="10"/>
  <c r="AY629" i="10"/>
  <c r="AX629" i="10"/>
  <c r="AW629" i="10"/>
  <c r="AV629" i="10"/>
  <c r="AU629" i="10"/>
  <c r="AT629" i="10"/>
  <c r="AY628" i="10"/>
  <c r="AX628" i="10"/>
  <c r="AW628" i="10"/>
  <c r="AV628" i="10"/>
  <c r="AU628" i="10"/>
  <c r="AT628" i="10"/>
  <c r="AY627" i="10"/>
  <c r="AX627" i="10"/>
  <c r="AW627" i="10"/>
  <c r="AV627" i="10"/>
  <c r="AU627" i="10"/>
  <c r="AT627" i="10"/>
  <c r="AY626" i="10"/>
  <c r="AX626" i="10"/>
  <c r="AW626" i="10"/>
  <c r="AV626" i="10"/>
  <c r="AU626" i="10"/>
  <c r="AT626" i="10"/>
  <c r="AY625" i="10"/>
  <c r="AX625" i="10"/>
  <c r="AW625" i="10"/>
  <c r="AV625" i="10"/>
  <c r="AU625" i="10"/>
  <c r="AT625" i="10"/>
  <c r="AY624" i="10"/>
  <c r="AX624" i="10"/>
  <c r="AW624" i="10"/>
  <c r="AV624" i="10"/>
  <c r="AU624" i="10"/>
  <c r="AT624" i="10"/>
  <c r="AY623" i="10"/>
  <c r="AX623" i="10"/>
  <c r="AW623" i="10"/>
  <c r="AV623" i="10"/>
  <c r="AU623" i="10"/>
  <c r="AT623" i="10"/>
  <c r="AY622" i="10"/>
  <c r="AX622" i="10"/>
  <c r="AW622" i="10"/>
  <c r="AV622" i="10"/>
  <c r="AU622" i="10"/>
  <c r="AT622" i="10"/>
  <c r="AY621" i="10"/>
  <c r="AX621" i="10"/>
  <c r="AW621" i="10"/>
  <c r="AV621" i="10"/>
  <c r="AU621" i="10"/>
  <c r="AT621" i="10"/>
  <c r="AY620" i="10"/>
  <c r="AX620" i="10"/>
  <c r="AW620" i="10"/>
  <c r="AV620" i="10"/>
  <c r="AU620" i="10"/>
  <c r="AT620" i="10"/>
  <c r="AY619" i="10"/>
  <c r="AX619" i="10"/>
  <c r="AW619" i="10"/>
  <c r="AV619" i="10"/>
  <c r="AU619" i="10"/>
  <c r="AT619" i="10"/>
  <c r="AY618" i="10"/>
  <c r="AX618" i="10"/>
  <c r="AW618" i="10"/>
  <c r="AV618" i="10"/>
  <c r="AU618" i="10"/>
  <c r="AT618" i="10"/>
  <c r="AY617" i="10"/>
  <c r="AX617" i="10"/>
  <c r="AW617" i="10"/>
  <c r="AV617" i="10"/>
  <c r="AU617" i="10"/>
  <c r="AT617" i="10"/>
  <c r="AY616" i="10"/>
  <c r="AX616" i="10"/>
  <c r="AW616" i="10"/>
  <c r="AV616" i="10"/>
  <c r="AU616" i="10"/>
  <c r="AT616" i="10"/>
  <c r="AY615" i="10"/>
  <c r="AX615" i="10"/>
  <c r="AW615" i="10"/>
  <c r="AV615" i="10"/>
  <c r="AU615" i="10"/>
  <c r="AT615" i="10"/>
  <c r="AY614" i="10"/>
  <c r="AX614" i="10"/>
  <c r="AW614" i="10"/>
  <c r="AV614" i="10"/>
  <c r="AU614" i="10"/>
  <c r="AT614" i="10"/>
  <c r="AY613" i="10"/>
  <c r="AX613" i="10"/>
  <c r="AW613" i="10"/>
  <c r="AV613" i="10"/>
  <c r="AU613" i="10"/>
  <c r="AT613" i="10"/>
  <c r="AY612" i="10"/>
  <c r="AX612" i="10"/>
  <c r="AW612" i="10"/>
  <c r="AV612" i="10"/>
  <c r="AU612" i="10"/>
  <c r="AT612" i="10"/>
  <c r="AY611" i="10"/>
  <c r="AX611" i="10"/>
  <c r="AW611" i="10"/>
  <c r="AV611" i="10"/>
  <c r="AU611" i="10"/>
  <c r="AT611" i="10"/>
  <c r="AY610" i="10"/>
  <c r="AX610" i="10"/>
  <c r="AW610" i="10"/>
  <c r="AV610" i="10"/>
  <c r="AU610" i="10"/>
  <c r="AT610" i="10"/>
  <c r="AY609" i="10"/>
  <c r="AX609" i="10"/>
  <c r="AW609" i="10"/>
  <c r="AV609" i="10"/>
  <c r="AU609" i="10"/>
  <c r="AT609" i="10"/>
  <c r="AY608" i="10"/>
  <c r="AX608" i="10"/>
  <c r="AW608" i="10"/>
  <c r="AV608" i="10"/>
  <c r="AU608" i="10"/>
  <c r="AT608" i="10"/>
  <c r="AY607" i="10"/>
  <c r="AX607" i="10"/>
  <c r="AW607" i="10"/>
  <c r="AV607" i="10"/>
  <c r="AU607" i="10"/>
  <c r="AT607" i="10"/>
  <c r="AY606" i="10"/>
  <c r="AX606" i="10"/>
  <c r="AW606" i="10"/>
  <c r="AV606" i="10"/>
  <c r="AU606" i="10"/>
  <c r="AT606" i="10"/>
  <c r="AY605" i="10"/>
  <c r="AX605" i="10"/>
  <c r="AW605" i="10"/>
  <c r="AV605" i="10"/>
  <c r="AU605" i="10"/>
  <c r="AT605" i="10"/>
  <c r="AY604" i="10"/>
  <c r="AX604" i="10"/>
  <c r="AW604" i="10"/>
  <c r="AV604" i="10"/>
  <c r="AU604" i="10"/>
  <c r="AT604" i="10"/>
  <c r="AY603" i="10"/>
  <c r="AX603" i="10"/>
  <c r="AW603" i="10"/>
  <c r="AV603" i="10"/>
  <c r="AU603" i="10"/>
  <c r="AT603" i="10"/>
  <c r="AY602" i="10"/>
  <c r="AX602" i="10"/>
  <c r="AW602" i="10"/>
  <c r="AV602" i="10"/>
  <c r="AU602" i="10"/>
  <c r="AT602" i="10"/>
  <c r="AY601" i="10"/>
  <c r="AX601" i="10"/>
  <c r="AW601" i="10"/>
  <c r="AV601" i="10"/>
  <c r="AU601" i="10"/>
  <c r="AT601" i="10"/>
  <c r="AY600" i="10"/>
  <c r="AX600" i="10"/>
  <c r="AW600" i="10"/>
  <c r="AV600" i="10"/>
  <c r="AU600" i="10"/>
  <c r="AT600" i="10"/>
  <c r="AY599" i="10"/>
  <c r="AX599" i="10"/>
  <c r="AW599" i="10"/>
  <c r="AV599" i="10"/>
  <c r="AU599" i="10"/>
  <c r="AT599" i="10"/>
  <c r="AY598" i="10"/>
  <c r="AX598" i="10"/>
  <c r="AW598" i="10"/>
  <c r="AV598" i="10"/>
  <c r="AU598" i="10"/>
  <c r="AT598" i="10"/>
  <c r="AY597" i="10"/>
  <c r="AX597" i="10"/>
  <c r="AW597" i="10"/>
  <c r="AV597" i="10"/>
  <c r="AU597" i="10"/>
  <c r="AT597" i="10"/>
  <c r="AY596" i="10"/>
  <c r="AX596" i="10"/>
  <c r="AW596" i="10"/>
  <c r="AV596" i="10"/>
  <c r="AU596" i="10"/>
  <c r="AT596" i="10"/>
  <c r="AY595" i="10"/>
  <c r="AX595" i="10"/>
  <c r="AW595" i="10"/>
  <c r="AV595" i="10"/>
  <c r="AU595" i="10"/>
  <c r="AT595" i="10"/>
  <c r="AY594" i="10"/>
  <c r="AX594" i="10"/>
  <c r="AW594" i="10"/>
  <c r="AV594" i="10"/>
  <c r="AU594" i="10"/>
  <c r="AT594" i="10"/>
  <c r="AY593" i="10"/>
  <c r="AX593" i="10"/>
  <c r="AW593" i="10"/>
  <c r="AV593" i="10"/>
  <c r="AU593" i="10"/>
  <c r="AT593" i="10"/>
  <c r="AY592" i="10"/>
  <c r="AX592" i="10"/>
  <c r="AW592" i="10"/>
  <c r="AV592" i="10"/>
  <c r="AU592" i="10"/>
  <c r="AT592" i="10"/>
  <c r="AY591" i="10"/>
  <c r="AX591" i="10"/>
  <c r="AW591" i="10"/>
  <c r="AV591" i="10"/>
  <c r="AU591" i="10"/>
  <c r="AT591" i="10"/>
  <c r="AY590" i="10"/>
  <c r="AX590" i="10"/>
  <c r="AW590" i="10"/>
  <c r="AV590" i="10"/>
  <c r="AU590" i="10"/>
  <c r="AT590" i="10"/>
  <c r="AY589" i="10"/>
  <c r="AX589" i="10"/>
  <c r="AW589" i="10"/>
  <c r="AV589" i="10"/>
  <c r="AU589" i="10"/>
  <c r="AT589" i="10"/>
  <c r="AY588" i="10"/>
  <c r="AX588" i="10"/>
  <c r="AW588" i="10"/>
  <c r="AV588" i="10"/>
  <c r="AU588" i="10"/>
  <c r="AT588" i="10"/>
  <c r="AY587" i="10"/>
  <c r="AX587" i="10"/>
  <c r="AW587" i="10"/>
  <c r="AV587" i="10"/>
  <c r="AU587" i="10"/>
  <c r="AT587" i="10"/>
  <c r="AY586" i="10"/>
  <c r="AX586" i="10"/>
  <c r="AW586" i="10"/>
  <c r="AV586" i="10"/>
  <c r="AU586" i="10"/>
  <c r="AT586" i="10"/>
  <c r="AY585" i="10"/>
  <c r="AX585" i="10"/>
  <c r="AW585" i="10"/>
  <c r="AV585" i="10"/>
  <c r="AU585" i="10"/>
  <c r="AT585" i="10"/>
  <c r="AY584" i="10"/>
  <c r="AX584" i="10"/>
  <c r="AW584" i="10"/>
  <c r="AV584" i="10"/>
  <c r="AU584" i="10"/>
  <c r="AT584" i="10"/>
  <c r="AY583" i="10"/>
  <c r="AX583" i="10"/>
  <c r="AW583" i="10"/>
  <c r="AV583" i="10"/>
  <c r="AU583" i="10"/>
  <c r="AT583" i="10"/>
  <c r="AY582" i="10"/>
  <c r="AX582" i="10"/>
  <c r="AW582" i="10"/>
  <c r="AV582" i="10"/>
  <c r="AU582" i="10"/>
  <c r="AT582" i="10"/>
  <c r="AY581" i="10"/>
  <c r="AX581" i="10"/>
  <c r="AW581" i="10"/>
  <c r="AV581" i="10"/>
  <c r="AU581" i="10"/>
  <c r="AT581" i="10"/>
  <c r="AY580" i="10"/>
  <c r="AX580" i="10"/>
  <c r="AW580" i="10"/>
  <c r="AV580" i="10"/>
  <c r="AU580" i="10"/>
  <c r="AT580" i="10"/>
  <c r="AY579" i="10"/>
  <c r="AX579" i="10"/>
  <c r="AW579" i="10"/>
  <c r="AV579" i="10"/>
  <c r="AU579" i="10"/>
  <c r="AT579" i="10"/>
  <c r="AY578" i="10"/>
  <c r="AX578" i="10"/>
  <c r="AW578" i="10"/>
  <c r="AV578" i="10"/>
  <c r="AU578" i="10"/>
  <c r="AT578" i="10"/>
  <c r="AY577" i="10"/>
  <c r="AX577" i="10"/>
  <c r="AW577" i="10"/>
  <c r="AV577" i="10"/>
  <c r="AU577" i="10"/>
  <c r="AT577" i="10"/>
  <c r="AY576" i="10"/>
  <c r="AX576" i="10"/>
  <c r="AW576" i="10"/>
  <c r="AV576" i="10"/>
  <c r="AU576" i="10"/>
  <c r="AT576" i="10"/>
  <c r="AY575" i="10"/>
  <c r="AX575" i="10"/>
  <c r="AW575" i="10"/>
  <c r="AV575" i="10"/>
  <c r="AU575" i="10"/>
  <c r="AT575" i="10"/>
  <c r="AY574" i="10"/>
  <c r="AX574" i="10"/>
  <c r="AW574" i="10"/>
  <c r="AV574" i="10"/>
  <c r="AU574" i="10"/>
  <c r="AT574" i="10"/>
  <c r="AY573" i="10"/>
  <c r="AX573" i="10"/>
  <c r="AW573" i="10"/>
  <c r="AV573" i="10"/>
  <c r="AU573" i="10"/>
  <c r="AT573" i="10"/>
  <c r="AY572" i="10"/>
  <c r="AX572" i="10"/>
  <c r="AW572" i="10"/>
  <c r="AV572" i="10"/>
  <c r="AU572" i="10"/>
  <c r="AT572" i="10"/>
  <c r="AY571" i="10"/>
  <c r="AX571" i="10"/>
  <c r="AW571" i="10"/>
  <c r="AV571" i="10"/>
  <c r="AU571" i="10"/>
  <c r="AT571" i="10"/>
  <c r="AY570" i="10"/>
  <c r="AX570" i="10"/>
  <c r="AW570" i="10"/>
  <c r="AV570" i="10"/>
  <c r="AU570" i="10"/>
  <c r="AT570" i="10"/>
  <c r="AY569" i="10"/>
  <c r="AX569" i="10"/>
  <c r="AW569" i="10"/>
  <c r="AV569" i="10"/>
  <c r="AU569" i="10"/>
  <c r="AT569" i="10"/>
  <c r="AY568" i="10"/>
  <c r="AX568" i="10"/>
  <c r="AW568" i="10"/>
  <c r="AV568" i="10"/>
  <c r="AU568" i="10"/>
  <c r="AT568" i="10"/>
  <c r="AY567" i="10"/>
  <c r="AX567" i="10"/>
  <c r="AW567" i="10"/>
  <c r="AV567" i="10"/>
  <c r="AU567" i="10"/>
  <c r="AT567" i="10"/>
  <c r="AY566" i="10"/>
  <c r="AX566" i="10"/>
  <c r="AW566" i="10"/>
  <c r="AV566" i="10"/>
  <c r="AU566" i="10"/>
  <c r="AT566" i="10"/>
  <c r="AY565" i="10"/>
  <c r="AX565" i="10"/>
  <c r="AW565" i="10"/>
  <c r="AV565" i="10"/>
  <c r="AU565" i="10"/>
  <c r="AT565" i="10"/>
  <c r="AY564" i="10"/>
  <c r="AX564" i="10"/>
  <c r="AW564" i="10"/>
  <c r="AV564" i="10"/>
  <c r="AU564" i="10"/>
  <c r="AT564" i="10"/>
  <c r="AY563" i="10"/>
  <c r="AX563" i="10"/>
  <c r="AW563" i="10"/>
  <c r="AV563" i="10"/>
  <c r="AU563" i="10"/>
  <c r="AT563" i="10"/>
  <c r="AY562" i="10"/>
  <c r="AX562" i="10"/>
  <c r="AW562" i="10"/>
  <c r="AV562" i="10"/>
  <c r="AU562" i="10"/>
  <c r="AT562" i="10"/>
  <c r="AY561" i="10"/>
  <c r="AX561" i="10"/>
  <c r="AW561" i="10"/>
  <c r="AV561" i="10"/>
  <c r="AU561" i="10"/>
  <c r="AT561" i="10"/>
  <c r="AY560" i="10"/>
  <c r="AX560" i="10"/>
  <c r="AW560" i="10"/>
  <c r="AV560" i="10"/>
  <c r="AU560" i="10"/>
  <c r="AT560" i="10"/>
  <c r="AY559" i="10"/>
  <c r="AX559" i="10"/>
  <c r="AW559" i="10"/>
  <c r="AV559" i="10"/>
  <c r="AU559" i="10"/>
  <c r="AT559" i="10"/>
  <c r="AY558" i="10"/>
  <c r="AX558" i="10"/>
  <c r="AW558" i="10"/>
  <c r="AV558" i="10"/>
  <c r="AU558" i="10"/>
  <c r="AT558" i="10"/>
  <c r="AY557" i="10"/>
  <c r="AX557" i="10"/>
  <c r="AW557" i="10"/>
  <c r="AV557" i="10"/>
  <c r="AU557" i="10"/>
  <c r="AT557" i="10"/>
  <c r="AY556" i="10"/>
  <c r="AX556" i="10"/>
  <c r="AW556" i="10"/>
  <c r="AV556" i="10"/>
  <c r="AU556" i="10"/>
  <c r="AT556" i="10"/>
  <c r="AY555" i="10"/>
  <c r="AX555" i="10"/>
  <c r="AW555" i="10"/>
  <c r="AV555" i="10"/>
  <c r="AU555" i="10"/>
  <c r="AT555" i="10"/>
  <c r="AY554" i="10"/>
  <c r="AX554" i="10"/>
  <c r="AW554" i="10"/>
  <c r="AV554" i="10"/>
  <c r="AU554" i="10"/>
  <c r="AT554" i="10"/>
  <c r="AY553" i="10"/>
  <c r="AX553" i="10"/>
  <c r="AW553" i="10"/>
  <c r="AV553" i="10"/>
  <c r="AU553" i="10"/>
  <c r="AT553" i="10"/>
  <c r="AY552" i="10"/>
  <c r="AX552" i="10"/>
  <c r="AW552" i="10"/>
  <c r="AV552" i="10"/>
  <c r="AU552" i="10"/>
  <c r="AT552" i="10"/>
  <c r="AY551" i="10"/>
  <c r="AX551" i="10"/>
  <c r="AW551" i="10"/>
  <c r="AV551" i="10"/>
  <c r="AU551" i="10"/>
  <c r="AT551" i="10"/>
  <c r="AY550" i="10"/>
  <c r="AX550" i="10"/>
  <c r="AW550" i="10"/>
  <c r="AV550" i="10"/>
  <c r="AU550" i="10"/>
  <c r="AT550" i="10"/>
  <c r="AY549" i="10"/>
  <c r="AX549" i="10"/>
  <c r="AW549" i="10"/>
  <c r="AV549" i="10"/>
  <c r="AU549" i="10"/>
  <c r="AT549" i="10"/>
  <c r="AY548" i="10"/>
  <c r="AX548" i="10"/>
  <c r="AW548" i="10"/>
  <c r="AV548" i="10"/>
  <c r="AU548" i="10"/>
  <c r="AT548" i="10"/>
  <c r="AY547" i="10"/>
  <c r="AX547" i="10"/>
  <c r="AW547" i="10"/>
  <c r="AV547" i="10"/>
  <c r="AU547" i="10"/>
  <c r="AT547" i="10"/>
  <c r="AY546" i="10"/>
  <c r="AX546" i="10"/>
  <c r="AW546" i="10"/>
  <c r="AV546" i="10"/>
  <c r="AU546" i="10"/>
  <c r="AT546" i="10"/>
  <c r="AY545" i="10"/>
  <c r="AX545" i="10"/>
  <c r="AW545" i="10"/>
  <c r="AV545" i="10"/>
  <c r="AU545" i="10"/>
  <c r="AT545" i="10"/>
  <c r="AY544" i="10"/>
  <c r="AX544" i="10"/>
  <c r="AW544" i="10"/>
  <c r="AV544" i="10"/>
  <c r="AU544" i="10"/>
  <c r="AT544" i="10"/>
  <c r="AY543" i="10"/>
  <c r="AX543" i="10"/>
  <c r="AW543" i="10"/>
  <c r="AV543" i="10"/>
  <c r="AU543" i="10"/>
  <c r="AT543" i="10"/>
  <c r="AY542" i="10"/>
  <c r="AX542" i="10"/>
  <c r="AW542" i="10"/>
  <c r="AV542" i="10"/>
  <c r="AU542" i="10"/>
  <c r="AT542" i="10"/>
  <c r="AY541" i="10"/>
  <c r="AX541" i="10"/>
  <c r="AW541" i="10"/>
  <c r="AV541" i="10"/>
  <c r="AU541" i="10"/>
  <c r="AT541" i="10"/>
  <c r="AY540" i="10"/>
  <c r="AX540" i="10"/>
  <c r="AW540" i="10"/>
  <c r="AV540" i="10"/>
  <c r="AU540" i="10"/>
  <c r="AT540" i="10"/>
  <c r="AY539" i="10"/>
  <c r="AX539" i="10"/>
  <c r="AW539" i="10"/>
  <c r="AV539" i="10"/>
  <c r="AU539" i="10"/>
  <c r="AT539" i="10"/>
  <c r="AY538" i="10"/>
  <c r="AX538" i="10"/>
  <c r="AW538" i="10"/>
  <c r="AV538" i="10"/>
  <c r="AU538" i="10"/>
  <c r="AT538" i="10"/>
  <c r="AY537" i="10"/>
  <c r="AX537" i="10"/>
  <c r="AW537" i="10"/>
  <c r="AV537" i="10"/>
  <c r="AU537" i="10"/>
  <c r="AT537" i="10"/>
  <c r="AY536" i="10"/>
  <c r="AX536" i="10"/>
  <c r="AW536" i="10"/>
  <c r="AV536" i="10"/>
  <c r="AU536" i="10"/>
  <c r="AT536" i="10"/>
  <c r="AY535" i="10"/>
  <c r="AX535" i="10"/>
  <c r="AW535" i="10"/>
  <c r="AV535" i="10"/>
  <c r="AU535" i="10"/>
  <c r="AT535" i="10"/>
  <c r="AY534" i="10"/>
  <c r="AX534" i="10"/>
  <c r="AW534" i="10"/>
  <c r="AV534" i="10"/>
  <c r="AU534" i="10"/>
  <c r="AT534" i="10"/>
  <c r="AY533" i="10"/>
  <c r="AX533" i="10"/>
  <c r="AW533" i="10"/>
  <c r="AV533" i="10"/>
  <c r="AU533" i="10"/>
  <c r="AT533" i="10"/>
  <c r="AY532" i="10"/>
  <c r="AX532" i="10"/>
  <c r="AW532" i="10"/>
  <c r="AV532" i="10"/>
  <c r="AU532" i="10"/>
  <c r="AT532" i="10"/>
  <c r="AY531" i="10"/>
  <c r="AX531" i="10"/>
  <c r="AW531" i="10"/>
  <c r="AV531" i="10"/>
  <c r="AU531" i="10"/>
  <c r="AT531" i="10"/>
  <c r="AY530" i="10"/>
  <c r="AX530" i="10"/>
  <c r="AW530" i="10"/>
  <c r="AV530" i="10"/>
  <c r="AU530" i="10"/>
  <c r="AT530" i="10"/>
  <c r="AY529" i="10"/>
  <c r="AX529" i="10"/>
  <c r="AW529" i="10"/>
  <c r="AV529" i="10"/>
  <c r="AU529" i="10"/>
  <c r="AT529" i="10"/>
  <c r="AY528" i="10"/>
  <c r="AX528" i="10"/>
  <c r="AW528" i="10"/>
  <c r="AV528" i="10"/>
  <c r="AU528" i="10"/>
  <c r="AT528" i="10"/>
  <c r="AY527" i="10"/>
  <c r="AX527" i="10"/>
  <c r="AW527" i="10"/>
  <c r="AV527" i="10"/>
  <c r="AU527" i="10"/>
  <c r="AT527" i="10"/>
  <c r="AY526" i="10"/>
  <c r="AX526" i="10"/>
  <c r="AW526" i="10"/>
  <c r="AV526" i="10"/>
  <c r="AU526" i="10"/>
  <c r="AT526" i="10"/>
  <c r="AY525" i="10"/>
  <c r="AX525" i="10"/>
  <c r="AW525" i="10"/>
  <c r="AV525" i="10"/>
  <c r="AU525" i="10"/>
  <c r="AT525" i="10"/>
  <c r="AY524" i="10"/>
  <c r="AX524" i="10"/>
  <c r="AW524" i="10"/>
  <c r="AV524" i="10"/>
  <c r="AU524" i="10"/>
  <c r="AT524" i="10"/>
  <c r="AY523" i="10"/>
  <c r="AX523" i="10"/>
  <c r="AW523" i="10"/>
  <c r="AV523" i="10"/>
  <c r="AU523" i="10"/>
  <c r="AT523" i="10"/>
  <c r="AY522" i="10"/>
  <c r="AX522" i="10"/>
  <c r="AW522" i="10"/>
  <c r="AV522" i="10"/>
  <c r="AU522" i="10"/>
  <c r="AT522" i="10"/>
  <c r="AY521" i="10"/>
  <c r="AX521" i="10"/>
  <c r="AW521" i="10"/>
  <c r="AV521" i="10"/>
  <c r="AU521" i="10"/>
  <c r="AT521" i="10"/>
  <c r="AY520" i="10"/>
  <c r="AX520" i="10"/>
  <c r="AW520" i="10"/>
  <c r="AV520" i="10"/>
  <c r="AU520" i="10"/>
  <c r="AT520" i="10"/>
  <c r="AY519" i="10"/>
  <c r="AX519" i="10"/>
  <c r="AW519" i="10"/>
  <c r="AV519" i="10"/>
  <c r="AU519" i="10"/>
  <c r="AT519" i="10"/>
  <c r="AY518" i="10"/>
  <c r="AX518" i="10"/>
  <c r="AW518" i="10"/>
  <c r="AV518" i="10"/>
  <c r="AU518" i="10"/>
  <c r="AT518" i="10"/>
  <c r="AY517" i="10"/>
  <c r="AX517" i="10"/>
  <c r="AW517" i="10"/>
  <c r="AV517" i="10"/>
  <c r="AU517" i="10"/>
  <c r="AT517" i="10"/>
  <c r="AY516" i="10"/>
  <c r="AX516" i="10"/>
  <c r="AW516" i="10"/>
  <c r="AV516" i="10"/>
  <c r="AU516" i="10"/>
  <c r="AT516" i="10"/>
  <c r="AY515" i="10"/>
  <c r="AX515" i="10"/>
  <c r="AW515" i="10"/>
  <c r="AV515" i="10"/>
  <c r="AU515" i="10"/>
  <c r="AT515" i="10"/>
  <c r="AY514" i="10"/>
  <c r="AX514" i="10"/>
  <c r="AW514" i="10"/>
  <c r="AV514" i="10"/>
  <c r="AU514" i="10"/>
  <c r="AT514" i="10"/>
  <c r="AY513" i="10"/>
  <c r="AX513" i="10"/>
  <c r="AW513" i="10"/>
  <c r="AV513" i="10"/>
  <c r="AU513" i="10"/>
  <c r="AT513" i="10"/>
  <c r="AY512" i="10"/>
  <c r="AX512" i="10"/>
  <c r="AW512" i="10"/>
  <c r="AV512" i="10"/>
  <c r="AU512" i="10"/>
  <c r="AT512" i="10"/>
  <c r="AY511" i="10"/>
  <c r="AX511" i="10"/>
  <c r="AW511" i="10"/>
  <c r="AV511" i="10"/>
  <c r="AU511" i="10"/>
  <c r="AT511" i="10"/>
  <c r="AY510" i="10"/>
  <c r="AX510" i="10"/>
  <c r="AW510" i="10"/>
  <c r="AV510" i="10"/>
  <c r="AU510" i="10"/>
  <c r="AT510" i="10"/>
  <c r="AY509" i="10"/>
  <c r="AX509" i="10"/>
  <c r="AW509" i="10"/>
  <c r="AV509" i="10"/>
  <c r="AU509" i="10"/>
  <c r="AT509" i="10"/>
  <c r="AY508" i="10"/>
  <c r="AX508" i="10"/>
  <c r="AW508" i="10"/>
  <c r="AV508" i="10"/>
  <c r="AU508" i="10"/>
  <c r="AT508" i="10"/>
  <c r="AY507" i="10"/>
  <c r="AX507" i="10"/>
  <c r="AW507" i="10"/>
  <c r="AV507" i="10"/>
  <c r="AU507" i="10"/>
  <c r="AT507" i="10"/>
  <c r="AY506" i="10"/>
  <c r="AX506" i="10"/>
  <c r="AW506" i="10"/>
  <c r="AV506" i="10"/>
  <c r="AU506" i="10"/>
  <c r="AT506" i="10"/>
  <c r="AY505" i="10"/>
  <c r="AX505" i="10"/>
  <c r="AW505" i="10"/>
  <c r="AV505" i="10"/>
  <c r="AU505" i="10"/>
  <c r="AT505" i="10"/>
  <c r="AY504" i="10"/>
  <c r="AX504" i="10"/>
  <c r="AW504" i="10"/>
  <c r="AV504" i="10"/>
  <c r="AU504" i="10"/>
  <c r="AT504" i="10"/>
  <c r="AY503" i="10"/>
  <c r="AX503" i="10"/>
  <c r="AW503" i="10"/>
  <c r="AV503" i="10"/>
  <c r="AU503" i="10"/>
  <c r="AT503" i="10"/>
  <c r="AY502" i="10"/>
  <c r="AX502" i="10"/>
  <c r="AW502" i="10"/>
  <c r="AV502" i="10"/>
  <c r="AU502" i="10"/>
  <c r="AT502" i="10"/>
  <c r="AY501" i="10"/>
  <c r="AX501" i="10"/>
  <c r="AW501" i="10"/>
  <c r="AV501" i="10"/>
  <c r="AU501" i="10"/>
  <c r="AT501" i="10"/>
  <c r="AY500" i="10"/>
  <c r="AX500" i="10"/>
  <c r="AW500" i="10"/>
  <c r="AV500" i="10"/>
  <c r="AU500" i="10"/>
  <c r="AT500" i="10"/>
  <c r="AY499" i="10"/>
  <c r="AX499" i="10"/>
  <c r="AW499" i="10"/>
  <c r="AV499" i="10"/>
  <c r="AU499" i="10"/>
  <c r="AT499" i="10"/>
  <c r="AY498" i="10"/>
  <c r="AX498" i="10"/>
  <c r="AW498" i="10"/>
  <c r="AV498" i="10"/>
  <c r="AU498" i="10"/>
  <c r="AT498" i="10"/>
  <c r="AY497" i="10"/>
  <c r="AX497" i="10"/>
  <c r="AW497" i="10"/>
  <c r="AV497" i="10"/>
  <c r="AU497" i="10"/>
  <c r="AT497" i="10"/>
  <c r="AY496" i="10"/>
  <c r="AX496" i="10"/>
  <c r="AW496" i="10"/>
  <c r="AV496" i="10"/>
  <c r="AU496" i="10"/>
  <c r="AT496" i="10"/>
  <c r="AY495" i="10"/>
  <c r="AX495" i="10"/>
  <c r="AW495" i="10"/>
  <c r="AV495" i="10"/>
  <c r="AU495" i="10"/>
  <c r="AT495" i="10"/>
  <c r="AY494" i="10"/>
  <c r="AX494" i="10"/>
  <c r="AW494" i="10"/>
  <c r="AV494" i="10"/>
  <c r="AU494" i="10"/>
  <c r="AT494" i="10"/>
  <c r="AY493" i="10"/>
  <c r="AX493" i="10"/>
  <c r="AW493" i="10"/>
  <c r="AV493" i="10"/>
  <c r="AU493" i="10"/>
  <c r="AT493" i="10"/>
  <c r="AY492" i="10"/>
  <c r="AX492" i="10"/>
  <c r="AW492" i="10"/>
  <c r="AV492" i="10"/>
  <c r="AU492" i="10"/>
  <c r="AT492" i="10"/>
  <c r="AY491" i="10"/>
  <c r="AX491" i="10"/>
  <c r="AW491" i="10"/>
  <c r="AV491" i="10"/>
  <c r="AU491" i="10"/>
  <c r="AT491" i="10"/>
  <c r="AY490" i="10"/>
  <c r="AX490" i="10"/>
  <c r="AW490" i="10"/>
  <c r="AV490" i="10"/>
  <c r="AU490" i="10"/>
  <c r="AT490" i="10"/>
  <c r="AY489" i="10"/>
  <c r="AX489" i="10"/>
  <c r="AW489" i="10"/>
  <c r="AV489" i="10"/>
  <c r="AU489" i="10"/>
  <c r="AT489" i="10"/>
  <c r="AY488" i="10"/>
  <c r="AX488" i="10"/>
  <c r="AW488" i="10"/>
  <c r="AV488" i="10"/>
  <c r="AU488" i="10"/>
  <c r="AT488" i="10"/>
  <c r="AY487" i="10"/>
  <c r="AX487" i="10"/>
  <c r="AW487" i="10"/>
  <c r="AV487" i="10"/>
  <c r="AU487" i="10"/>
  <c r="AT487" i="10"/>
  <c r="AY486" i="10"/>
  <c r="AX486" i="10"/>
  <c r="AW486" i="10"/>
  <c r="AV486" i="10"/>
  <c r="AU486" i="10"/>
  <c r="AT486" i="10"/>
  <c r="AY485" i="10"/>
  <c r="AX485" i="10"/>
  <c r="AW485" i="10"/>
  <c r="AV485" i="10"/>
  <c r="AU485" i="10"/>
  <c r="AT485" i="10"/>
  <c r="AY484" i="10"/>
  <c r="AX484" i="10"/>
  <c r="AW484" i="10"/>
  <c r="AV484" i="10"/>
  <c r="AU484" i="10"/>
  <c r="AT484" i="10"/>
  <c r="AY483" i="10"/>
  <c r="AX483" i="10"/>
  <c r="AW483" i="10"/>
  <c r="AV483" i="10"/>
  <c r="AU483" i="10"/>
  <c r="AT483" i="10"/>
  <c r="AY482" i="10"/>
  <c r="AX482" i="10"/>
  <c r="AW482" i="10"/>
  <c r="AV482" i="10"/>
  <c r="AU482" i="10"/>
  <c r="AT482" i="10"/>
  <c r="AY481" i="10"/>
  <c r="AX481" i="10"/>
  <c r="AW481" i="10"/>
  <c r="AV481" i="10"/>
  <c r="AU481" i="10"/>
  <c r="AT481" i="10"/>
  <c r="AY480" i="10"/>
  <c r="AX480" i="10"/>
  <c r="AW480" i="10"/>
  <c r="AV480" i="10"/>
  <c r="AU480" i="10"/>
  <c r="AT480" i="10"/>
  <c r="AY479" i="10"/>
  <c r="AX479" i="10"/>
  <c r="AW479" i="10"/>
  <c r="AV479" i="10"/>
  <c r="AU479" i="10"/>
  <c r="AT479" i="10"/>
  <c r="AY478" i="10"/>
  <c r="AX478" i="10"/>
  <c r="AW478" i="10"/>
  <c r="AV478" i="10"/>
  <c r="AU478" i="10"/>
  <c r="AT478" i="10"/>
  <c r="AY477" i="10"/>
  <c r="AX477" i="10"/>
  <c r="AW477" i="10"/>
  <c r="AV477" i="10"/>
  <c r="AU477" i="10"/>
  <c r="AT477" i="10"/>
  <c r="AY476" i="10"/>
  <c r="AX476" i="10"/>
  <c r="AW476" i="10"/>
  <c r="AV476" i="10"/>
  <c r="AU476" i="10"/>
  <c r="AT476" i="10"/>
  <c r="AY475" i="10"/>
  <c r="AX475" i="10"/>
  <c r="AW475" i="10"/>
  <c r="AV475" i="10"/>
  <c r="AU475" i="10"/>
  <c r="AT475" i="10"/>
  <c r="AY474" i="10"/>
  <c r="AX474" i="10"/>
  <c r="AW474" i="10"/>
  <c r="AV474" i="10"/>
  <c r="AU474" i="10"/>
  <c r="AT474" i="10"/>
  <c r="AY473" i="10"/>
  <c r="AX473" i="10"/>
  <c r="AW473" i="10"/>
  <c r="AV473" i="10"/>
  <c r="AU473" i="10"/>
  <c r="AT473" i="10"/>
  <c r="AY472" i="10"/>
  <c r="AX472" i="10"/>
  <c r="AW472" i="10"/>
  <c r="AV472" i="10"/>
  <c r="AU472" i="10"/>
  <c r="AT472" i="10"/>
  <c r="AY471" i="10"/>
  <c r="AX471" i="10"/>
  <c r="AW471" i="10"/>
  <c r="AV471" i="10"/>
  <c r="AU471" i="10"/>
  <c r="AT471" i="10"/>
  <c r="AY470" i="10"/>
  <c r="AX470" i="10"/>
  <c r="AW470" i="10"/>
  <c r="AV470" i="10"/>
  <c r="AU470" i="10"/>
  <c r="AT470" i="10"/>
  <c r="AY469" i="10"/>
  <c r="AX469" i="10"/>
  <c r="AW469" i="10"/>
  <c r="AV469" i="10"/>
  <c r="AU469" i="10"/>
  <c r="AT469" i="10"/>
  <c r="AY468" i="10"/>
  <c r="AX468" i="10"/>
  <c r="AW468" i="10"/>
  <c r="AV468" i="10"/>
  <c r="AU468" i="10"/>
  <c r="AT468" i="10"/>
  <c r="AY467" i="10"/>
  <c r="AX467" i="10"/>
  <c r="AW467" i="10"/>
  <c r="AV467" i="10"/>
  <c r="AU467" i="10"/>
  <c r="AT467" i="10"/>
  <c r="AY466" i="10"/>
  <c r="AX466" i="10"/>
  <c r="AW466" i="10"/>
  <c r="AV466" i="10"/>
  <c r="AU466" i="10"/>
  <c r="AT466" i="10"/>
  <c r="AY465" i="10"/>
  <c r="AX465" i="10"/>
  <c r="AW465" i="10"/>
  <c r="AV465" i="10"/>
  <c r="AU465" i="10"/>
  <c r="AT465" i="10"/>
  <c r="AY464" i="10"/>
  <c r="AX464" i="10"/>
  <c r="AW464" i="10"/>
  <c r="AV464" i="10"/>
  <c r="AU464" i="10"/>
  <c r="AT464" i="10"/>
  <c r="AY463" i="10"/>
  <c r="AX463" i="10"/>
  <c r="AW463" i="10"/>
  <c r="AV463" i="10"/>
  <c r="AU463" i="10"/>
  <c r="AT463" i="10"/>
  <c r="AY462" i="10"/>
  <c r="AX462" i="10"/>
  <c r="AW462" i="10"/>
  <c r="AV462" i="10"/>
  <c r="AU462" i="10"/>
  <c r="AT462" i="10"/>
  <c r="AY461" i="10"/>
  <c r="AX461" i="10"/>
  <c r="AW461" i="10"/>
  <c r="AV461" i="10"/>
  <c r="AU461" i="10"/>
  <c r="AT461" i="10"/>
  <c r="AY460" i="10"/>
  <c r="AX460" i="10"/>
  <c r="AW460" i="10"/>
  <c r="AV460" i="10"/>
  <c r="AU460" i="10"/>
  <c r="AT460" i="10"/>
  <c r="AY459" i="10"/>
  <c r="AX459" i="10"/>
  <c r="AW459" i="10"/>
  <c r="AV459" i="10"/>
  <c r="AU459" i="10"/>
  <c r="AT459" i="10"/>
  <c r="AY458" i="10"/>
  <c r="AX458" i="10"/>
  <c r="AW458" i="10"/>
  <c r="AV458" i="10"/>
  <c r="AU458" i="10"/>
  <c r="AT458" i="10"/>
  <c r="AY457" i="10"/>
  <c r="AX457" i="10"/>
  <c r="AW457" i="10"/>
  <c r="AV457" i="10"/>
  <c r="AU457" i="10"/>
  <c r="AT457" i="10"/>
  <c r="AY456" i="10"/>
  <c r="AX456" i="10"/>
  <c r="AW456" i="10"/>
  <c r="AV456" i="10"/>
  <c r="AU456" i="10"/>
  <c r="AT456" i="10"/>
  <c r="AY455" i="10"/>
  <c r="AX455" i="10"/>
  <c r="AW455" i="10"/>
  <c r="AV455" i="10"/>
  <c r="AU455" i="10"/>
  <c r="AT455" i="10"/>
  <c r="AY454" i="10"/>
  <c r="AX454" i="10"/>
  <c r="AW454" i="10"/>
  <c r="AV454" i="10"/>
  <c r="AU454" i="10"/>
  <c r="AT454" i="10"/>
  <c r="AY453" i="10"/>
  <c r="AX453" i="10"/>
  <c r="AW453" i="10"/>
  <c r="AV453" i="10"/>
  <c r="AU453" i="10"/>
  <c r="AT453" i="10"/>
  <c r="AY452" i="10"/>
  <c r="AX452" i="10"/>
  <c r="AW452" i="10"/>
  <c r="AV452" i="10"/>
  <c r="AU452" i="10"/>
  <c r="AT452" i="10"/>
  <c r="AY451" i="10"/>
  <c r="AX451" i="10"/>
  <c r="AW451" i="10"/>
  <c r="AV451" i="10"/>
  <c r="AU451" i="10"/>
  <c r="AT451" i="10"/>
  <c r="AY450" i="10"/>
  <c r="AX450" i="10"/>
  <c r="AW450" i="10"/>
  <c r="AV450" i="10"/>
  <c r="AU450" i="10"/>
  <c r="AT450" i="10"/>
  <c r="AY449" i="10"/>
  <c r="AX449" i="10"/>
  <c r="AW449" i="10"/>
  <c r="AV449" i="10"/>
  <c r="AU449" i="10"/>
  <c r="AT449" i="10"/>
  <c r="AY448" i="10"/>
  <c r="AX448" i="10"/>
  <c r="AW448" i="10"/>
  <c r="AV448" i="10"/>
  <c r="AU448" i="10"/>
  <c r="AT448" i="10"/>
  <c r="AY447" i="10"/>
  <c r="AX447" i="10"/>
  <c r="AW447" i="10"/>
  <c r="AV447" i="10"/>
  <c r="AU447" i="10"/>
  <c r="AT447" i="10"/>
  <c r="AY446" i="10"/>
  <c r="AX446" i="10"/>
  <c r="AW446" i="10"/>
  <c r="AV446" i="10"/>
  <c r="AU446" i="10"/>
  <c r="AT446" i="10"/>
  <c r="AY445" i="10"/>
  <c r="AX445" i="10"/>
  <c r="AW445" i="10"/>
  <c r="AV445" i="10"/>
  <c r="AU445" i="10"/>
  <c r="AT445" i="10"/>
  <c r="AY444" i="10"/>
  <c r="AX444" i="10"/>
  <c r="AW444" i="10"/>
  <c r="AV444" i="10"/>
  <c r="AU444" i="10"/>
  <c r="AT444" i="10"/>
  <c r="AY443" i="10"/>
  <c r="AX443" i="10"/>
  <c r="AW443" i="10"/>
  <c r="AV443" i="10"/>
  <c r="AU443" i="10"/>
  <c r="AT443" i="10"/>
  <c r="AY442" i="10"/>
  <c r="AX442" i="10"/>
  <c r="AW442" i="10"/>
  <c r="AV442" i="10"/>
  <c r="AU442" i="10"/>
  <c r="AT442" i="10"/>
  <c r="AY441" i="10"/>
  <c r="AX441" i="10"/>
  <c r="AW441" i="10"/>
  <c r="AV441" i="10"/>
  <c r="AU441" i="10"/>
  <c r="AT441" i="10"/>
  <c r="AY440" i="10"/>
  <c r="AX440" i="10"/>
  <c r="AW440" i="10"/>
  <c r="AV440" i="10"/>
  <c r="AU440" i="10"/>
  <c r="AT440" i="10"/>
  <c r="AY439" i="10"/>
  <c r="AX439" i="10"/>
  <c r="AW439" i="10"/>
  <c r="AV439" i="10"/>
  <c r="AU439" i="10"/>
  <c r="AT439" i="10"/>
  <c r="AY438" i="10"/>
  <c r="AX438" i="10"/>
  <c r="AW438" i="10"/>
  <c r="AV438" i="10"/>
  <c r="AU438" i="10"/>
  <c r="AT438" i="10"/>
  <c r="AY437" i="10"/>
  <c r="AX437" i="10"/>
  <c r="AW437" i="10"/>
  <c r="AV437" i="10"/>
  <c r="AU437" i="10"/>
  <c r="AT437" i="10"/>
  <c r="AY436" i="10"/>
  <c r="AX436" i="10"/>
  <c r="AW436" i="10"/>
  <c r="AV436" i="10"/>
  <c r="AU436" i="10"/>
  <c r="AT436" i="10"/>
  <c r="AY435" i="10"/>
  <c r="AX435" i="10"/>
  <c r="AW435" i="10"/>
  <c r="AV435" i="10"/>
  <c r="AU435" i="10"/>
  <c r="AT435" i="10"/>
  <c r="AY434" i="10"/>
  <c r="AX434" i="10"/>
  <c r="AW434" i="10"/>
  <c r="AV434" i="10"/>
  <c r="AU434" i="10"/>
  <c r="AT434" i="10"/>
  <c r="AY433" i="10"/>
  <c r="AX433" i="10"/>
  <c r="AW433" i="10"/>
  <c r="AV433" i="10"/>
  <c r="AU433" i="10"/>
  <c r="AT433" i="10"/>
  <c r="AY432" i="10"/>
  <c r="AX432" i="10"/>
  <c r="AW432" i="10"/>
  <c r="AV432" i="10"/>
  <c r="AU432" i="10"/>
  <c r="AT432" i="10"/>
  <c r="AY431" i="10"/>
  <c r="AX431" i="10"/>
  <c r="AW431" i="10"/>
  <c r="AV431" i="10"/>
  <c r="AU431" i="10"/>
  <c r="AT431" i="10"/>
  <c r="AY430" i="10"/>
  <c r="AX430" i="10"/>
  <c r="AW430" i="10"/>
  <c r="AV430" i="10"/>
  <c r="AU430" i="10"/>
  <c r="AT430" i="10"/>
  <c r="AY429" i="10"/>
  <c r="AX429" i="10"/>
  <c r="AW429" i="10"/>
  <c r="AV429" i="10"/>
  <c r="AU429" i="10"/>
  <c r="AT429" i="10"/>
  <c r="AY428" i="10"/>
  <c r="AX428" i="10"/>
  <c r="AW428" i="10"/>
  <c r="AV428" i="10"/>
  <c r="AU428" i="10"/>
  <c r="AT428" i="10"/>
  <c r="AY427" i="10"/>
  <c r="AX427" i="10"/>
  <c r="AW427" i="10"/>
  <c r="AV427" i="10"/>
  <c r="AU427" i="10"/>
  <c r="AT427" i="10"/>
  <c r="AY426" i="10"/>
  <c r="AX426" i="10"/>
  <c r="AW426" i="10"/>
  <c r="AV426" i="10"/>
  <c r="AU426" i="10"/>
  <c r="AT426" i="10"/>
  <c r="AY425" i="10"/>
  <c r="AX425" i="10"/>
  <c r="AW425" i="10"/>
  <c r="AV425" i="10"/>
  <c r="AU425" i="10"/>
  <c r="AT425" i="10"/>
  <c r="AY424" i="10"/>
  <c r="AX424" i="10"/>
  <c r="AW424" i="10"/>
  <c r="AV424" i="10"/>
  <c r="AU424" i="10"/>
  <c r="AT424" i="10"/>
  <c r="AY423" i="10"/>
  <c r="AX423" i="10"/>
  <c r="AW423" i="10"/>
  <c r="AV423" i="10"/>
  <c r="AU423" i="10"/>
  <c r="AT423" i="10"/>
  <c r="AY422" i="10"/>
  <c r="AX422" i="10"/>
  <c r="AW422" i="10"/>
  <c r="AV422" i="10"/>
  <c r="AU422" i="10"/>
  <c r="AT422" i="10"/>
  <c r="AY421" i="10"/>
  <c r="AX421" i="10"/>
  <c r="AW421" i="10"/>
  <c r="AV421" i="10"/>
  <c r="AU421" i="10"/>
  <c r="AT421" i="10"/>
  <c r="AY420" i="10"/>
  <c r="AX420" i="10"/>
  <c r="AW420" i="10"/>
  <c r="AV420" i="10"/>
  <c r="AU420" i="10"/>
  <c r="AT420" i="10"/>
  <c r="AY419" i="10"/>
  <c r="AX419" i="10"/>
  <c r="AW419" i="10"/>
  <c r="AV419" i="10"/>
  <c r="AU419" i="10"/>
  <c r="AT419" i="10"/>
  <c r="AY418" i="10"/>
  <c r="AX418" i="10"/>
  <c r="AW418" i="10"/>
  <c r="AV418" i="10"/>
  <c r="AU418" i="10"/>
  <c r="AT418" i="10"/>
  <c r="AY417" i="10"/>
  <c r="AX417" i="10"/>
  <c r="AW417" i="10"/>
  <c r="AV417" i="10"/>
  <c r="AU417" i="10"/>
  <c r="AT417" i="10"/>
  <c r="AY416" i="10"/>
  <c r="AX416" i="10"/>
  <c r="AW416" i="10"/>
  <c r="AV416" i="10"/>
  <c r="AU416" i="10"/>
  <c r="AT416" i="10"/>
  <c r="AY415" i="10"/>
  <c r="AX415" i="10"/>
  <c r="AW415" i="10"/>
  <c r="AV415" i="10"/>
  <c r="AU415" i="10"/>
  <c r="AT415" i="10"/>
  <c r="AY414" i="10"/>
  <c r="AX414" i="10"/>
  <c r="AW414" i="10"/>
  <c r="AV414" i="10"/>
  <c r="AU414" i="10"/>
  <c r="AT414" i="10"/>
  <c r="AY413" i="10"/>
  <c r="AX413" i="10"/>
  <c r="AW413" i="10"/>
  <c r="AV413" i="10"/>
  <c r="AU413" i="10"/>
  <c r="AT413" i="10"/>
  <c r="AY412" i="10"/>
  <c r="AX412" i="10"/>
  <c r="AW412" i="10"/>
  <c r="AV412" i="10"/>
  <c r="AU412" i="10"/>
  <c r="AT412" i="10"/>
  <c r="AY411" i="10"/>
  <c r="AX411" i="10"/>
  <c r="AW411" i="10"/>
  <c r="AV411" i="10"/>
  <c r="AU411" i="10"/>
  <c r="AT411" i="10"/>
  <c r="AY410" i="10"/>
  <c r="AX410" i="10"/>
  <c r="AW410" i="10"/>
  <c r="AV410" i="10"/>
  <c r="AU410" i="10"/>
  <c r="AT410" i="10"/>
  <c r="AY409" i="10"/>
  <c r="AX409" i="10"/>
  <c r="AW409" i="10"/>
  <c r="AV409" i="10"/>
  <c r="AU409" i="10"/>
  <c r="AT409" i="10"/>
  <c r="AY408" i="10"/>
  <c r="AX408" i="10"/>
  <c r="AW408" i="10"/>
  <c r="AV408" i="10"/>
  <c r="AU408" i="10"/>
  <c r="AT408" i="10"/>
  <c r="AY407" i="10"/>
  <c r="AX407" i="10"/>
  <c r="AW407" i="10"/>
  <c r="AV407" i="10"/>
  <c r="AU407" i="10"/>
  <c r="AT407" i="10"/>
  <c r="AY406" i="10"/>
  <c r="AX406" i="10"/>
  <c r="AW406" i="10"/>
  <c r="AV406" i="10"/>
  <c r="AU406" i="10"/>
  <c r="AT406" i="10"/>
  <c r="AY405" i="10"/>
  <c r="AX405" i="10"/>
  <c r="AW405" i="10"/>
  <c r="AV405" i="10"/>
  <c r="AU405" i="10"/>
  <c r="AT405" i="10"/>
  <c r="AY404" i="10"/>
  <c r="AX404" i="10"/>
  <c r="AW404" i="10"/>
  <c r="AV404" i="10"/>
  <c r="AU404" i="10"/>
  <c r="AT404" i="10"/>
  <c r="AY403" i="10"/>
  <c r="AX403" i="10"/>
  <c r="AW403" i="10"/>
  <c r="AV403" i="10"/>
  <c r="AU403" i="10"/>
  <c r="AT403" i="10"/>
  <c r="AY402" i="10"/>
  <c r="AX402" i="10"/>
  <c r="AW402" i="10"/>
  <c r="AV402" i="10"/>
  <c r="AU402" i="10"/>
  <c r="AT402" i="10"/>
  <c r="AY401" i="10"/>
  <c r="AX401" i="10"/>
  <c r="AW401" i="10"/>
  <c r="AV401" i="10"/>
  <c r="AU401" i="10"/>
  <c r="AT401" i="10"/>
  <c r="AY400" i="10"/>
  <c r="AX400" i="10"/>
  <c r="AW400" i="10"/>
  <c r="AV400" i="10"/>
  <c r="AU400" i="10"/>
  <c r="AT400" i="10"/>
  <c r="AY399" i="10"/>
  <c r="AX399" i="10"/>
  <c r="AW399" i="10"/>
  <c r="AV399" i="10"/>
  <c r="AU399" i="10"/>
  <c r="AT399" i="10"/>
  <c r="AY398" i="10"/>
  <c r="AX398" i="10"/>
  <c r="AW398" i="10"/>
  <c r="AV398" i="10"/>
  <c r="AU398" i="10"/>
  <c r="AT398" i="10"/>
  <c r="AY397" i="10"/>
  <c r="AX397" i="10"/>
  <c r="AW397" i="10"/>
  <c r="AV397" i="10"/>
  <c r="AU397" i="10"/>
  <c r="AT397" i="10"/>
  <c r="AY396" i="10"/>
  <c r="AX396" i="10"/>
  <c r="AW396" i="10"/>
  <c r="AV396" i="10"/>
  <c r="AU396" i="10"/>
  <c r="AT396" i="10"/>
  <c r="AY395" i="10"/>
  <c r="AX395" i="10"/>
  <c r="AW395" i="10"/>
  <c r="AV395" i="10"/>
  <c r="AU395" i="10"/>
  <c r="AT395" i="10"/>
  <c r="AY394" i="10"/>
  <c r="AX394" i="10"/>
  <c r="AW394" i="10"/>
  <c r="AV394" i="10"/>
  <c r="AU394" i="10"/>
  <c r="AT394" i="10"/>
  <c r="AY393" i="10"/>
  <c r="AX393" i="10"/>
  <c r="AW393" i="10"/>
  <c r="AV393" i="10"/>
  <c r="AU393" i="10"/>
  <c r="AT393" i="10"/>
  <c r="AY392" i="10"/>
  <c r="AX392" i="10"/>
  <c r="AW392" i="10"/>
  <c r="AV392" i="10"/>
  <c r="AU392" i="10"/>
  <c r="AT392" i="10"/>
  <c r="AY391" i="10"/>
  <c r="AX391" i="10"/>
  <c r="AW391" i="10"/>
  <c r="AV391" i="10"/>
  <c r="AU391" i="10"/>
  <c r="AT391" i="10"/>
  <c r="AY390" i="10"/>
  <c r="AX390" i="10"/>
  <c r="AW390" i="10"/>
  <c r="AV390" i="10"/>
  <c r="AU390" i="10"/>
  <c r="AT390" i="10"/>
  <c r="AY389" i="10"/>
  <c r="AX389" i="10"/>
  <c r="AW389" i="10"/>
  <c r="AV389" i="10"/>
  <c r="AU389" i="10"/>
  <c r="AT389" i="10"/>
  <c r="AY388" i="10"/>
  <c r="AX388" i="10"/>
  <c r="AW388" i="10"/>
  <c r="AV388" i="10"/>
  <c r="AU388" i="10"/>
  <c r="AT388" i="10"/>
  <c r="AY387" i="10"/>
  <c r="AX387" i="10"/>
  <c r="AW387" i="10"/>
  <c r="AV387" i="10"/>
  <c r="AU387" i="10"/>
  <c r="AT387" i="10"/>
  <c r="AY386" i="10"/>
  <c r="AX386" i="10"/>
  <c r="AW386" i="10"/>
  <c r="AV386" i="10"/>
  <c r="AU386" i="10"/>
  <c r="AT386" i="10"/>
  <c r="AY385" i="10"/>
  <c r="AX385" i="10"/>
  <c r="AW385" i="10"/>
  <c r="AV385" i="10"/>
  <c r="AU385" i="10"/>
  <c r="AT385" i="10"/>
  <c r="AY384" i="10"/>
  <c r="AX384" i="10"/>
  <c r="AW384" i="10"/>
  <c r="AV384" i="10"/>
  <c r="AU384" i="10"/>
  <c r="AT384" i="10"/>
  <c r="AY383" i="10"/>
  <c r="AX383" i="10"/>
  <c r="AW383" i="10"/>
  <c r="AV383" i="10"/>
  <c r="AU383" i="10"/>
  <c r="AT383" i="10"/>
  <c r="AY382" i="10"/>
  <c r="AX382" i="10"/>
  <c r="AW382" i="10"/>
  <c r="AV382" i="10"/>
  <c r="AU382" i="10"/>
  <c r="AT382" i="10"/>
  <c r="AY381" i="10"/>
  <c r="AX381" i="10"/>
  <c r="AW381" i="10"/>
  <c r="AV381" i="10"/>
  <c r="AU381" i="10"/>
  <c r="AT381" i="10"/>
  <c r="AY380" i="10"/>
  <c r="AX380" i="10"/>
  <c r="AW380" i="10"/>
  <c r="AV380" i="10"/>
  <c r="AU380" i="10"/>
  <c r="AT380" i="10"/>
  <c r="AY379" i="10"/>
  <c r="AX379" i="10"/>
  <c r="AW379" i="10"/>
  <c r="AV379" i="10"/>
  <c r="AU379" i="10"/>
  <c r="AT379" i="10"/>
  <c r="AY378" i="10"/>
  <c r="AX378" i="10"/>
  <c r="AW378" i="10"/>
  <c r="AV378" i="10"/>
  <c r="AU378" i="10"/>
  <c r="AT378" i="10"/>
  <c r="AY377" i="10"/>
  <c r="AX377" i="10"/>
  <c r="AW377" i="10"/>
  <c r="AV377" i="10"/>
  <c r="AU377" i="10"/>
  <c r="AT377" i="10"/>
  <c r="AY376" i="10"/>
  <c r="AX376" i="10"/>
  <c r="AW376" i="10"/>
  <c r="AV376" i="10"/>
  <c r="AU376" i="10"/>
  <c r="AT376" i="10"/>
  <c r="AY375" i="10"/>
  <c r="AX375" i="10"/>
  <c r="AW375" i="10"/>
  <c r="AV375" i="10"/>
  <c r="AU375" i="10"/>
  <c r="AT375" i="10"/>
  <c r="AY374" i="10"/>
  <c r="AX374" i="10"/>
  <c r="AW374" i="10"/>
  <c r="AV374" i="10"/>
  <c r="AU374" i="10"/>
  <c r="AT374" i="10"/>
  <c r="AY373" i="10"/>
  <c r="AX373" i="10"/>
  <c r="AW373" i="10"/>
  <c r="AV373" i="10"/>
  <c r="AU373" i="10"/>
  <c r="AT373" i="10"/>
  <c r="AY372" i="10"/>
  <c r="AX372" i="10"/>
  <c r="AW372" i="10"/>
  <c r="AV372" i="10"/>
  <c r="AU372" i="10"/>
  <c r="AT372" i="10"/>
  <c r="AY371" i="10"/>
  <c r="AX371" i="10"/>
  <c r="AW371" i="10"/>
  <c r="AV371" i="10"/>
  <c r="AU371" i="10"/>
  <c r="AT371" i="10"/>
  <c r="AY370" i="10"/>
  <c r="AX370" i="10"/>
  <c r="AW370" i="10"/>
  <c r="AV370" i="10"/>
  <c r="AU370" i="10"/>
  <c r="AT370" i="10"/>
  <c r="AY369" i="10"/>
  <c r="AX369" i="10"/>
  <c r="AW369" i="10"/>
  <c r="AV369" i="10"/>
  <c r="AU369" i="10"/>
  <c r="AT369" i="10"/>
  <c r="AY368" i="10"/>
  <c r="AX368" i="10"/>
  <c r="AW368" i="10"/>
  <c r="AV368" i="10"/>
  <c r="AU368" i="10"/>
  <c r="AT368" i="10"/>
  <c r="AY367" i="10"/>
  <c r="AX367" i="10"/>
  <c r="AW367" i="10"/>
  <c r="AV367" i="10"/>
  <c r="AU367" i="10"/>
  <c r="AT367" i="10"/>
  <c r="AY366" i="10"/>
  <c r="AX366" i="10"/>
  <c r="AW366" i="10"/>
  <c r="AV366" i="10"/>
  <c r="AU366" i="10"/>
  <c r="AT366" i="10"/>
  <c r="AY365" i="10"/>
  <c r="AX365" i="10"/>
  <c r="AW365" i="10"/>
  <c r="AV365" i="10"/>
  <c r="AU365" i="10"/>
  <c r="AT365" i="10"/>
  <c r="AY364" i="10"/>
  <c r="AX364" i="10"/>
  <c r="AW364" i="10"/>
  <c r="AV364" i="10"/>
  <c r="AU364" i="10"/>
  <c r="AT364" i="10"/>
  <c r="AY363" i="10"/>
  <c r="AX363" i="10"/>
  <c r="AW363" i="10"/>
  <c r="AV363" i="10"/>
  <c r="AU363" i="10"/>
  <c r="AT363" i="10"/>
  <c r="AY362" i="10"/>
  <c r="AX362" i="10"/>
  <c r="AW362" i="10"/>
  <c r="AV362" i="10"/>
  <c r="AU362" i="10"/>
  <c r="AT362" i="10"/>
  <c r="AY361" i="10"/>
  <c r="AX361" i="10"/>
  <c r="AW361" i="10"/>
  <c r="AV361" i="10"/>
  <c r="AU361" i="10"/>
  <c r="AT361" i="10"/>
  <c r="AY360" i="10"/>
  <c r="AX360" i="10"/>
  <c r="AW360" i="10"/>
  <c r="AV360" i="10"/>
  <c r="AU360" i="10"/>
  <c r="AT360" i="10"/>
  <c r="AY359" i="10"/>
  <c r="AX359" i="10"/>
  <c r="AW359" i="10"/>
  <c r="AV359" i="10"/>
  <c r="AU359" i="10"/>
  <c r="AT359" i="10"/>
  <c r="AY358" i="10"/>
  <c r="AX358" i="10"/>
  <c r="AW358" i="10"/>
  <c r="AV358" i="10"/>
  <c r="AU358" i="10"/>
  <c r="AT358" i="10"/>
  <c r="AY357" i="10"/>
  <c r="AX357" i="10"/>
  <c r="AW357" i="10"/>
  <c r="AV357" i="10"/>
  <c r="AU357" i="10"/>
  <c r="AT357" i="10"/>
  <c r="AY356" i="10"/>
  <c r="AX356" i="10"/>
  <c r="AW356" i="10"/>
  <c r="AV356" i="10"/>
  <c r="AU356" i="10"/>
  <c r="AT356" i="10"/>
  <c r="AY355" i="10"/>
  <c r="AX355" i="10"/>
  <c r="AW355" i="10"/>
  <c r="AV355" i="10"/>
  <c r="AU355" i="10"/>
  <c r="AT355" i="10"/>
  <c r="AY354" i="10"/>
  <c r="AX354" i="10"/>
  <c r="AW354" i="10"/>
  <c r="AV354" i="10"/>
  <c r="AU354" i="10"/>
  <c r="AT354" i="10"/>
  <c r="AY353" i="10"/>
  <c r="AX353" i="10"/>
  <c r="AW353" i="10"/>
  <c r="AV353" i="10"/>
  <c r="AU353" i="10"/>
  <c r="AT353" i="10"/>
  <c r="H331" i="10"/>
  <c r="G331" i="10"/>
  <c r="F331" i="10"/>
  <c r="E331" i="10"/>
  <c r="D331" i="10"/>
  <c r="C331" i="10"/>
  <c r="H330" i="10"/>
  <c r="G330" i="10"/>
  <c r="F330" i="10"/>
  <c r="E330" i="10"/>
  <c r="D330" i="10"/>
  <c r="C330" i="10"/>
  <c r="H329" i="10"/>
  <c r="G329" i="10"/>
  <c r="F329" i="10"/>
  <c r="E329" i="10"/>
  <c r="D329" i="10"/>
  <c r="C329" i="10"/>
  <c r="H328" i="10"/>
  <c r="G328" i="10"/>
  <c r="F328" i="10"/>
  <c r="E328" i="10"/>
  <c r="D328" i="10"/>
  <c r="C328" i="10"/>
  <c r="H327" i="10"/>
  <c r="G327" i="10"/>
  <c r="F327" i="10"/>
  <c r="E327" i="10"/>
  <c r="D327" i="10"/>
  <c r="C327" i="10"/>
  <c r="H326" i="10"/>
  <c r="G326" i="10"/>
  <c r="F326" i="10"/>
  <c r="E326" i="10"/>
  <c r="D326" i="10"/>
  <c r="C326" i="10"/>
  <c r="H325" i="10"/>
  <c r="G325" i="10"/>
  <c r="F325" i="10"/>
  <c r="E325" i="10"/>
  <c r="D325" i="10"/>
  <c r="C325" i="10"/>
  <c r="H324" i="10"/>
  <c r="G324" i="10"/>
  <c r="F324" i="10"/>
  <c r="E324" i="10"/>
  <c r="D324" i="10"/>
  <c r="C324" i="10"/>
  <c r="AR301" i="10"/>
  <c r="AQ301" i="10"/>
  <c r="AP301" i="10"/>
  <c r="AO301" i="10"/>
  <c r="AN301" i="10"/>
  <c r="AM301" i="10"/>
  <c r="AL301" i="10"/>
  <c r="AK301" i="10"/>
  <c r="AJ301" i="10"/>
  <c r="AI301" i="10"/>
  <c r="AH301" i="10"/>
  <c r="AG301" i="10"/>
  <c r="AF301" i="10"/>
  <c r="AE301" i="10"/>
  <c r="AD301" i="10"/>
  <c r="AC301" i="10"/>
  <c r="AB301" i="10"/>
  <c r="AA301" i="10"/>
  <c r="Z301" i="10"/>
  <c r="Y301" i="10"/>
  <c r="X301" i="10"/>
  <c r="W301" i="10"/>
  <c r="V301" i="10"/>
  <c r="U301" i="10"/>
  <c r="T301" i="10"/>
  <c r="S301" i="10"/>
  <c r="R301" i="10"/>
  <c r="Q301" i="10"/>
  <c r="P301" i="10"/>
  <c r="O301" i="10"/>
  <c r="N301" i="10"/>
  <c r="M301" i="10"/>
  <c r="L301" i="10"/>
  <c r="K301" i="10"/>
  <c r="J301" i="10"/>
  <c r="I301" i="10"/>
  <c r="H301" i="10"/>
  <c r="G301" i="10"/>
  <c r="F301" i="10"/>
  <c r="E301" i="10"/>
  <c r="D301" i="10"/>
  <c r="C301" i="10"/>
  <c r="AR300" i="10"/>
  <c r="AO300" i="10"/>
  <c r="AN300" i="10"/>
  <c r="AM300" i="10"/>
  <c r="AK300" i="10"/>
  <c r="AJ300" i="10"/>
  <c r="AD300" i="10"/>
  <c r="AC300" i="10"/>
  <c r="AB300" i="10"/>
  <c r="Q300" i="10"/>
  <c r="P300" i="10"/>
  <c r="O300" i="10"/>
  <c r="M300" i="10"/>
  <c r="D300" i="10"/>
  <c r="C300" i="10"/>
  <c r="AR299" i="10"/>
  <c r="AQ299" i="10"/>
  <c r="AP299" i="10"/>
  <c r="AO299" i="10"/>
  <c r="AN299" i="10"/>
  <c r="AM299" i="10"/>
  <c r="AL299" i="10"/>
  <c r="AK299" i="10"/>
  <c r="AJ299" i="10"/>
  <c r="AI299" i="10"/>
  <c r="AH299" i="10"/>
  <c r="AG299" i="10"/>
  <c r="AG300" i="10" s="1"/>
  <c r="AF299" i="10"/>
  <c r="AE299" i="10"/>
  <c r="AD299" i="10"/>
  <c r="AC299" i="10"/>
  <c r="AB299" i="10"/>
  <c r="AA299" i="10"/>
  <c r="AA300" i="10" s="1"/>
  <c r="Z299" i="10"/>
  <c r="Y299" i="10"/>
  <c r="Y300" i="10" s="1"/>
  <c r="X299" i="10"/>
  <c r="X300" i="10" s="1"/>
  <c r="W299" i="10"/>
  <c r="V299" i="10"/>
  <c r="U299" i="10"/>
  <c r="T299" i="10"/>
  <c r="S299" i="10"/>
  <c r="R299" i="10"/>
  <c r="Q299" i="10"/>
  <c r="P299" i="10"/>
  <c r="O299" i="10"/>
  <c r="N299" i="10"/>
  <c r="M299" i="10"/>
  <c r="L299" i="10"/>
  <c r="L300" i="10" s="1"/>
  <c r="K299" i="10"/>
  <c r="J299" i="10"/>
  <c r="I299" i="10"/>
  <c r="H299" i="10"/>
  <c r="G299" i="10"/>
  <c r="F299" i="10"/>
  <c r="E299" i="10"/>
  <c r="D299" i="10"/>
  <c r="C299" i="10"/>
  <c r="AR298" i="10"/>
  <c r="AQ298" i="10"/>
  <c r="AP298" i="10"/>
  <c r="AO298" i="10"/>
  <c r="AN298" i="10"/>
  <c r="AM298" i="10"/>
  <c r="AL298" i="10"/>
  <c r="AK298" i="10"/>
  <c r="AJ298" i="10"/>
  <c r="AI298" i="10"/>
  <c r="AH298" i="10"/>
  <c r="AG298" i="10"/>
  <c r="AF298" i="10"/>
  <c r="AE298" i="10"/>
  <c r="AD298" i="10"/>
  <c r="AC298" i="10"/>
  <c r="AB298" i="10"/>
  <c r="AA298" i="10"/>
  <c r="Z298" i="10"/>
  <c r="Y298" i="10"/>
  <c r="X298" i="10"/>
  <c r="W298" i="10"/>
  <c r="V298" i="10"/>
  <c r="U298" i="10"/>
  <c r="T298" i="10"/>
  <c r="S298" i="10"/>
  <c r="R298" i="10"/>
  <c r="Q298" i="10"/>
  <c r="P298" i="10"/>
  <c r="O298" i="10"/>
  <c r="N298" i="10"/>
  <c r="M298" i="10"/>
  <c r="L298" i="10"/>
  <c r="K298" i="10"/>
  <c r="J298" i="10"/>
  <c r="I298" i="10"/>
  <c r="H298" i="10"/>
  <c r="G298" i="10"/>
  <c r="F298" i="10"/>
  <c r="E298" i="10"/>
  <c r="D298" i="10"/>
  <c r="C298" i="10"/>
  <c r="AR297" i="10"/>
  <c r="AQ297" i="10"/>
  <c r="AP297" i="10"/>
  <c r="AO297" i="10"/>
  <c r="AN297" i="10"/>
  <c r="AM297" i="10"/>
  <c r="AL297" i="10"/>
  <c r="AK297" i="10"/>
  <c r="AJ297" i="10"/>
  <c r="AI297" i="10"/>
  <c r="AH297" i="10"/>
  <c r="AG297" i="10"/>
  <c r="AF297" i="10"/>
  <c r="AF300" i="10" s="1"/>
  <c r="AE297" i="10"/>
  <c r="AD297" i="10"/>
  <c r="AC297" i="10"/>
  <c r="AB297" i="10"/>
  <c r="AA297" i="10"/>
  <c r="Z297" i="10"/>
  <c r="Y297" i="10"/>
  <c r="X297" i="10"/>
  <c r="W297" i="10"/>
  <c r="V297" i="10"/>
  <c r="U297" i="10"/>
  <c r="T297" i="10"/>
  <c r="T300" i="10" s="1"/>
  <c r="S297" i="10"/>
  <c r="R297" i="10"/>
  <c r="Q297" i="10"/>
  <c r="P297" i="10"/>
  <c r="O297" i="10"/>
  <c r="N297" i="10"/>
  <c r="M297" i="10"/>
  <c r="L297" i="10"/>
  <c r="K297" i="10"/>
  <c r="J297" i="10"/>
  <c r="I297" i="10"/>
  <c r="H297" i="10"/>
  <c r="H300" i="10" s="1"/>
  <c r="G297" i="10"/>
  <c r="F297" i="10"/>
  <c r="E297" i="10"/>
  <c r="E300" i="10" s="1"/>
  <c r="D297" i="10"/>
  <c r="C297" i="10"/>
  <c r="AR296" i="10"/>
  <c r="AQ296" i="10"/>
  <c r="AP296" i="10"/>
  <c r="AO296" i="10"/>
  <c r="AN296" i="10"/>
  <c r="AM296" i="10"/>
  <c r="AL296" i="10"/>
  <c r="AK296" i="10"/>
  <c r="AJ296" i="10"/>
  <c r="AI296" i="10"/>
  <c r="AH296" i="10"/>
  <c r="AG296" i="10"/>
  <c r="AF296" i="10"/>
  <c r="AE296" i="10"/>
  <c r="AD296" i="10"/>
  <c r="AC296" i="10"/>
  <c r="AB296" i="10"/>
  <c r="AA296" i="10"/>
  <c r="Z296" i="10"/>
  <c r="Y296" i="10"/>
  <c r="X296" i="10"/>
  <c r="W296" i="10"/>
  <c r="V296" i="10"/>
  <c r="U296" i="10"/>
  <c r="T296" i="10"/>
  <c r="S296" i="10"/>
  <c r="R296" i="10"/>
  <c r="Q296" i="10"/>
  <c r="P296" i="10"/>
  <c r="O296" i="10"/>
  <c r="N296" i="10"/>
  <c r="M296" i="10"/>
  <c r="L296" i="10"/>
  <c r="K296" i="10"/>
  <c r="J296" i="10"/>
  <c r="I296" i="10"/>
  <c r="H296" i="10"/>
  <c r="G296" i="10"/>
  <c r="F296" i="10"/>
  <c r="E296" i="10"/>
  <c r="D296" i="10"/>
  <c r="C296" i="10"/>
  <c r="AR295" i="10"/>
  <c r="AQ295" i="10"/>
  <c r="AP295" i="10"/>
  <c r="AO295" i="10"/>
  <c r="AN295" i="10"/>
  <c r="AM295" i="10"/>
  <c r="AL295" i="10"/>
  <c r="AK295" i="10"/>
  <c r="AJ295" i="10"/>
  <c r="AI295" i="10"/>
  <c r="AH295" i="10"/>
  <c r="AG295" i="10"/>
  <c r="AF295" i="10"/>
  <c r="AE295" i="10"/>
  <c r="AD295" i="10"/>
  <c r="AC295" i="10"/>
  <c r="AB295" i="10"/>
  <c r="AA295" i="10"/>
  <c r="Z295" i="10"/>
  <c r="Y295" i="10"/>
  <c r="X295" i="10"/>
  <c r="W295" i="10"/>
  <c r="V295" i="10"/>
  <c r="U295" i="10"/>
  <c r="T295" i="10"/>
  <c r="S295" i="10"/>
  <c r="R295" i="10"/>
  <c r="Q295" i="10"/>
  <c r="P295" i="10"/>
  <c r="O295" i="10"/>
  <c r="N295" i="10"/>
  <c r="M295" i="10"/>
  <c r="L295" i="10"/>
  <c r="K295" i="10"/>
  <c r="J295" i="10"/>
  <c r="I295" i="10"/>
  <c r="H295" i="10"/>
  <c r="G295" i="10"/>
  <c r="F295" i="10"/>
  <c r="E295" i="10"/>
  <c r="D295" i="10"/>
  <c r="C295" i="10"/>
  <c r="AR294" i="10"/>
  <c r="AQ294" i="10"/>
  <c r="AP294" i="10"/>
  <c r="AO294" i="10"/>
  <c r="AN294" i="10"/>
  <c r="AM294" i="10"/>
  <c r="AL294" i="10"/>
  <c r="AK294" i="10"/>
  <c r="AJ294" i="10"/>
  <c r="AI294" i="10"/>
  <c r="AH294" i="10"/>
  <c r="AG294" i="10"/>
  <c r="AF294" i="10"/>
  <c r="AE294" i="10"/>
  <c r="AD294" i="10"/>
  <c r="AC294" i="10"/>
  <c r="AB294" i="10"/>
  <c r="AA294" i="10"/>
  <c r="Z294" i="10"/>
  <c r="Y294" i="10"/>
  <c r="X294" i="10"/>
  <c r="W294" i="10"/>
  <c r="V294" i="10"/>
  <c r="U294" i="10"/>
  <c r="T294" i="10"/>
  <c r="S294" i="10"/>
  <c r="R294" i="10"/>
  <c r="Q294" i="10"/>
  <c r="P294" i="10"/>
  <c r="O294" i="10"/>
  <c r="N294" i="10"/>
  <c r="M294" i="10"/>
  <c r="L294" i="10"/>
  <c r="K294" i="10"/>
  <c r="J294" i="10"/>
  <c r="I294" i="10"/>
  <c r="H294" i="10"/>
  <c r="G294" i="10"/>
  <c r="F294" i="10"/>
  <c r="E294" i="10"/>
  <c r="D294" i="10"/>
  <c r="C294" i="10"/>
  <c r="BC289" i="10"/>
  <c r="BB289" i="10"/>
  <c r="BE289" i="10" s="1"/>
  <c r="BA289" i="10"/>
  <c r="AY289" i="10"/>
  <c r="AX289" i="10"/>
  <c r="AW289" i="10"/>
  <c r="AV289" i="10"/>
  <c r="AU289" i="10"/>
  <c r="AT289" i="10"/>
  <c r="BC288" i="10"/>
  <c r="BB288" i="10"/>
  <c r="BE288" i="10" s="1"/>
  <c r="BA288" i="10"/>
  <c r="AY288" i="10"/>
  <c r="AX288" i="10"/>
  <c r="AW288" i="10"/>
  <c r="AV288" i="10"/>
  <c r="AU288" i="10"/>
  <c r="AT288" i="10"/>
  <c r="BC287" i="10"/>
  <c r="BB287" i="10"/>
  <c r="BE287" i="10" s="1"/>
  <c r="BA287" i="10"/>
  <c r="AY287" i="10"/>
  <c r="AX287" i="10"/>
  <c r="AW287" i="10"/>
  <c r="AV287" i="10"/>
  <c r="AU287" i="10"/>
  <c r="AT287" i="10"/>
  <c r="BC286" i="10"/>
  <c r="BB286" i="10"/>
  <c r="BE286" i="10" s="1"/>
  <c r="BA286" i="10"/>
  <c r="AY286" i="10"/>
  <c r="AX286" i="10"/>
  <c r="AW286" i="10"/>
  <c r="AV286" i="10"/>
  <c r="AU286" i="10"/>
  <c r="AT286" i="10"/>
  <c r="BC285" i="10"/>
  <c r="BB285" i="10"/>
  <c r="BE285" i="10" s="1"/>
  <c r="BA285" i="10"/>
  <c r="AY285" i="10"/>
  <c r="AX285" i="10"/>
  <c r="AW285" i="10"/>
  <c r="AV285" i="10"/>
  <c r="AU285" i="10"/>
  <c r="AT285" i="10"/>
  <c r="BC284" i="10"/>
  <c r="BB284" i="10"/>
  <c r="BE284" i="10" s="1"/>
  <c r="BA284" i="10"/>
  <c r="AY284" i="10"/>
  <c r="AX284" i="10"/>
  <c r="AW284" i="10"/>
  <c r="AV284" i="10"/>
  <c r="AU284" i="10"/>
  <c r="AT284" i="10"/>
  <c r="BC283" i="10"/>
  <c r="BB283" i="10"/>
  <c r="BE283" i="10" s="1"/>
  <c r="BA283" i="10"/>
  <c r="AY283" i="10"/>
  <c r="AX283" i="10"/>
  <c r="AW283" i="10"/>
  <c r="AV283" i="10"/>
  <c r="AU283" i="10"/>
  <c r="AT283" i="10"/>
  <c r="BC282" i="10"/>
  <c r="BB282" i="10"/>
  <c r="BE282" i="10" s="1"/>
  <c r="BA282" i="10"/>
  <c r="AY282" i="10"/>
  <c r="AX282" i="10"/>
  <c r="AW282" i="10"/>
  <c r="AV282" i="10"/>
  <c r="AU282" i="10"/>
  <c r="AT282" i="10"/>
  <c r="BC281" i="10"/>
  <c r="BB281" i="10"/>
  <c r="BE281" i="10" s="1"/>
  <c r="BA281" i="10"/>
  <c r="AY281" i="10"/>
  <c r="AX281" i="10"/>
  <c r="AW281" i="10"/>
  <c r="AV281" i="10"/>
  <c r="AU281" i="10"/>
  <c r="AT281" i="10"/>
  <c r="BC280" i="10"/>
  <c r="BB280" i="10"/>
  <c r="BE280" i="10" s="1"/>
  <c r="BA280" i="10"/>
  <c r="AY280" i="10"/>
  <c r="AX280" i="10"/>
  <c r="AW280" i="10"/>
  <c r="AV280" i="10"/>
  <c r="AU280" i="10"/>
  <c r="AT280" i="10"/>
  <c r="BC279" i="10"/>
  <c r="BB279" i="10"/>
  <c r="BA279" i="10"/>
  <c r="AY279" i="10"/>
  <c r="AX279" i="10"/>
  <c r="AW279" i="10"/>
  <c r="AV279" i="10"/>
  <c r="AU279" i="10"/>
  <c r="AT279" i="10"/>
  <c r="BC278" i="10"/>
  <c r="BB278" i="10"/>
  <c r="BA278" i="10"/>
  <c r="AY278" i="10"/>
  <c r="AX278" i="10"/>
  <c r="AW278" i="10"/>
  <c r="AV278" i="10"/>
  <c r="AU278" i="10"/>
  <c r="AT278" i="10"/>
  <c r="BC277" i="10"/>
  <c r="BB277" i="10"/>
  <c r="BE277" i="10" s="1"/>
  <c r="BA277" i="10"/>
  <c r="AY277" i="10"/>
  <c r="AX277" i="10"/>
  <c r="AW277" i="10"/>
  <c r="AV277" i="10"/>
  <c r="AU277" i="10"/>
  <c r="AT277" i="10"/>
  <c r="BC276" i="10"/>
  <c r="BB276" i="10"/>
  <c r="BE276" i="10" s="1"/>
  <c r="BA276" i="10"/>
  <c r="AY276" i="10"/>
  <c r="AX276" i="10"/>
  <c r="AW276" i="10"/>
  <c r="AV276" i="10"/>
  <c r="AU276" i="10"/>
  <c r="AT276" i="10"/>
  <c r="BC275" i="10"/>
  <c r="BB275" i="10"/>
  <c r="BE275" i="10" s="1"/>
  <c r="BA275" i="10"/>
  <c r="AY275" i="10"/>
  <c r="AX275" i="10"/>
  <c r="AW275" i="10"/>
  <c r="AV275" i="10"/>
  <c r="AU275" i="10"/>
  <c r="AT275" i="10"/>
  <c r="BC274" i="10"/>
  <c r="BB274" i="10"/>
  <c r="BE274" i="10" s="1"/>
  <c r="BA274" i="10"/>
  <c r="AY274" i="10"/>
  <c r="AX274" i="10"/>
  <c r="AW274" i="10"/>
  <c r="AV274" i="10"/>
  <c r="AU274" i="10"/>
  <c r="AT274" i="10"/>
  <c r="BC273" i="10"/>
  <c r="BB273" i="10"/>
  <c r="BA273" i="10"/>
  <c r="AY273" i="10"/>
  <c r="AX273" i="10"/>
  <c r="AW273" i="10"/>
  <c r="AV273" i="10"/>
  <c r="AU273" i="10"/>
  <c r="AT273" i="10"/>
  <c r="BC272" i="10"/>
  <c r="BB272" i="10"/>
  <c r="BA272" i="10"/>
  <c r="AY272" i="10"/>
  <c r="AX272" i="10"/>
  <c r="AW272" i="10"/>
  <c r="AV272" i="10"/>
  <c r="AU272" i="10"/>
  <c r="AT272" i="10"/>
  <c r="BC271" i="10"/>
  <c r="BB271" i="10"/>
  <c r="BE271" i="10" s="1"/>
  <c r="BA271" i="10"/>
  <c r="AY271" i="10"/>
  <c r="AX271" i="10"/>
  <c r="AW271" i="10"/>
  <c r="AV271" i="10"/>
  <c r="AU271" i="10"/>
  <c r="AT271" i="10"/>
  <c r="BC270" i="10"/>
  <c r="BB270" i="10"/>
  <c r="BE270" i="10" s="1"/>
  <c r="BA270" i="10"/>
  <c r="AY270" i="10"/>
  <c r="AX270" i="10"/>
  <c r="AW270" i="10"/>
  <c r="AV270" i="10"/>
  <c r="AU270" i="10"/>
  <c r="AT270" i="10"/>
  <c r="BC269" i="10"/>
  <c r="BB269" i="10"/>
  <c r="BE269" i="10" s="1"/>
  <c r="BA269" i="10"/>
  <c r="AY269" i="10"/>
  <c r="AX269" i="10"/>
  <c r="AW269" i="10"/>
  <c r="AV269" i="10"/>
  <c r="AU269" i="10"/>
  <c r="AT269" i="10"/>
  <c r="BC268" i="10"/>
  <c r="BB268" i="10"/>
  <c r="BE268" i="10" s="1"/>
  <c r="BA268" i="10"/>
  <c r="AY268" i="10"/>
  <c r="AX268" i="10"/>
  <c r="AW268" i="10"/>
  <c r="AV268" i="10"/>
  <c r="AU268" i="10"/>
  <c r="AT268" i="10"/>
  <c r="BC267" i="10"/>
  <c r="BB267" i="10"/>
  <c r="BE267" i="10" s="1"/>
  <c r="BA267" i="10"/>
  <c r="AY267" i="10"/>
  <c r="AX267" i="10"/>
  <c r="AW267" i="10"/>
  <c r="AV267" i="10"/>
  <c r="AU267" i="10"/>
  <c r="AT267" i="10"/>
  <c r="BC266" i="10"/>
  <c r="BE266" i="10" s="1"/>
  <c r="BB266" i="10"/>
  <c r="BA266" i="10"/>
  <c r="AY266" i="10"/>
  <c r="AX266" i="10"/>
  <c r="AW266" i="10"/>
  <c r="AV266" i="10"/>
  <c r="AU266" i="10"/>
  <c r="AT266" i="10"/>
  <c r="BC265" i="10"/>
  <c r="BB265" i="10"/>
  <c r="BA265" i="10"/>
  <c r="AY265" i="10"/>
  <c r="AX265" i="10"/>
  <c r="AW265" i="10"/>
  <c r="AV265" i="10"/>
  <c r="AU265" i="10"/>
  <c r="AT265" i="10"/>
  <c r="BC264" i="10"/>
  <c r="BB264" i="10"/>
  <c r="BE264" i="10" s="1"/>
  <c r="BA264" i="10"/>
  <c r="AY264" i="10"/>
  <c r="AX264" i="10"/>
  <c r="AW264" i="10"/>
  <c r="AV264" i="10"/>
  <c r="AU264" i="10"/>
  <c r="AT264" i="10"/>
  <c r="BC263" i="10"/>
  <c r="BB263" i="10"/>
  <c r="BE263" i="10" s="1"/>
  <c r="BA263" i="10"/>
  <c r="AY263" i="10"/>
  <c r="AX263" i="10"/>
  <c r="AW263" i="10"/>
  <c r="AV263" i="10"/>
  <c r="AU263" i="10"/>
  <c r="AT263" i="10"/>
  <c r="BE262" i="10"/>
  <c r="BC262" i="10"/>
  <c r="BB262" i="10"/>
  <c r="BA262" i="10"/>
  <c r="AY262" i="10"/>
  <c r="AX262" i="10"/>
  <c r="AW262" i="10"/>
  <c r="AV262" i="10"/>
  <c r="AU262" i="10"/>
  <c r="AT262" i="10"/>
  <c r="BC261" i="10"/>
  <c r="BB261" i="10"/>
  <c r="BE261" i="10" s="1"/>
  <c r="BA261" i="10"/>
  <c r="AY261" i="10"/>
  <c r="AX261" i="10"/>
  <c r="AW261" i="10"/>
  <c r="AV261" i="10"/>
  <c r="AU261" i="10"/>
  <c r="AT261" i="10"/>
  <c r="BC260" i="10"/>
  <c r="BB260" i="10"/>
  <c r="BA260" i="10"/>
  <c r="AY260" i="10"/>
  <c r="AX260" i="10"/>
  <c r="AW260" i="10"/>
  <c r="AV260" i="10"/>
  <c r="AU260" i="10"/>
  <c r="AT260" i="10"/>
  <c r="BC259" i="10"/>
  <c r="BB259" i="10"/>
  <c r="BE259" i="10" s="1"/>
  <c r="BA259" i="10"/>
  <c r="AY259" i="10"/>
  <c r="AX259" i="10"/>
  <c r="AW259" i="10"/>
  <c r="AV259" i="10"/>
  <c r="AU259" i="10"/>
  <c r="AT259" i="10"/>
  <c r="BC258" i="10"/>
  <c r="BB258" i="10"/>
  <c r="BE258" i="10" s="1"/>
  <c r="BA258" i="10"/>
  <c r="AY258" i="10"/>
  <c r="AX258" i="10"/>
  <c r="AW258" i="10"/>
  <c r="AV258" i="10"/>
  <c r="AU258" i="10"/>
  <c r="AT258" i="10"/>
  <c r="BC257" i="10"/>
  <c r="BB257" i="10"/>
  <c r="BE257" i="10" s="1"/>
  <c r="BA257" i="10"/>
  <c r="AY257" i="10"/>
  <c r="AX257" i="10"/>
  <c r="AW257" i="10"/>
  <c r="AV257" i="10"/>
  <c r="AU257" i="10"/>
  <c r="AT257" i="10"/>
  <c r="BE256" i="10"/>
  <c r="BC256" i="10"/>
  <c r="BB256" i="10"/>
  <c r="BA256" i="10"/>
  <c r="AY256" i="10"/>
  <c r="AX256" i="10"/>
  <c r="AW256" i="10"/>
  <c r="AV256" i="10"/>
  <c r="AU256" i="10"/>
  <c r="AT256" i="10"/>
  <c r="BC255" i="10"/>
  <c r="BB255" i="10"/>
  <c r="BE255" i="10" s="1"/>
  <c r="BA255" i="10"/>
  <c r="AY255" i="10"/>
  <c r="AX255" i="10"/>
  <c r="AW255" i="10"/>
  <c r="AV255" i="10"/>
  <c r="AU255" i="10"/>
  <c r="AT255" i="10"/>
  <c r="BC254" i="10"/>
  <c r="BB254" i="10"/>
  <c r="BA254" i="10"/>
  <c r="AY254" i="10"/>
  <c r="AX254" i="10"/>
  <c r="AW254" i="10"/>
  <c r="AV254" i="10"/>
  <c r="AU254" i="10"/>
  <c r="AT254" i="10"/>
  <c r="BC253" i="10"/>
  <c r="BB253" i="10"/>
  <c r="BE253" i="10" s="1"/>
  <c r="BA253" i="10"/>
  <c r="AY253" i="10"/>
  <c r="AX253" i="10"/>
  <c r="AW253" i="10"/>
  <c r="AV253" i="10"/>
  <c r="AU253" i="10"/>
  <c r="AT253" i="10"/>
  <c r="BC252" i="10"/>
  <c r="BB252" i="10"/>
  <c r="BE252" i="10" s="1"/>
  <c r="BA252" i="10"/>
  <c r="AY252" i="10"/>
  <c r="AX252" i="10"/>
  <c r="AW252" i="10"/>
  <c r="AV252" i="10"/>
  <c r="AU252" i="10"/>
  <c r="AT252" i="10"/>
  <c r="BC251" i="10"/>
  <c r="BB251" i="10"/>
  <c r="BE251" i="10" s="1"/>
  <c r="BA251" i="10"/>
  <c r="AY251" i="10"/>
  <c r="AX251" i="10"/>
  <c r="AW251" i="10"/>
  <c r="AV251" i="10"/>
  <c r="AU251" i="10"/>
  <c r="AT251" i="10"/>
  <c r="BC250" i="10"/>
  <c r="BB250" i="10"/>
  <c r="BE250" i="10" s="1"/>
  <c r="BA250" i="10"/>
  <c r="AY250" i="10"/>
  <c r="AX250" i="10"/>
  <c r="AW250" i="10"/>
  <c r="AV250" i="10"/>
  <c r="AU250" i="10"/>
  <c r="AT250" i="10"/>
  <c r="BC249" i="10"/>
  <c r="BB249" i="10"/>
  <c r="BE249" i="10" s="1"/>
  <c r="BA249" i="10"/>
  <c r="AY249" i="10"/>
  <c r="AX249" i="10"/>
  <c r="AW249" i="10"/>
  <c r="AV249" i="10"/>
  <c r="AU249" i="10"/>
  <c r="AT249" i="10"/>
  <c r="BC248" i="10"/>
  <c r="BB248" i="10"/>
  <c r="BA248" i="10"/>
  <c r="AY248" i="10"/>
  <c r="AX248" i="10"/>
  <c r="AW248" i="10"/>
  <c r="AV248" i="10"/>
  <c r="AU248" i="10"/>
  <c r="AT248" i="10"/>
  <c r="BC247" i="10"/>
  <c r="BB247" i="10"/>
  <c r="BE247" i="10" s="1"/>
  <c r="BA247" i="10"/>
  <c r="AY247" i="10"/>
  <c r="AX247" i="10"/>
  <c r="AW247" i="10"/>
  <c r="AV247" i="10"/>
  <c r="AU247" i="10"/>
  <c r="AT247" i="10"/>
  <c r="BC246" i="10"/>
  <c r="BB246" i="10"/>
  <c r="BE246" i="10" s="1"/>
  <c r="BA246" i="10"/>
  <c r="AY246" i="10"/>
  <c r="AX246" i="10"/>
  <c r="AW246" i="10"/>
  <c r="AV246" i="10"/>
  <c r="AU246" i="10"/>
  <c r="AT246" i="10"/>
  <c r="BC245" i="10"/>
  <c r="BB245" i="10"/>
  <c r="BE245" i="10" s="1"/>
  <c r="BA245" i="10"/>
  <c r="AY245" i="10"/>
  <c r="AX245" i="10"/>
  <c r="AW245" i="10"/>
  <c r="AV245" i="10"/>
  <c r="AU245" i="10"/>
  <c r="AT245" i="10"/>
  <c r="BC244" i="10"/>
  <c r="BB244" i="10"/>
  <c r="BE244" i="10" s="1"/>
  <c r="BA244" i="10"/>
  <c r="AY244" i="10"/>
  <c r="AX244" i="10"/>
  <c r="AW244" i="10"/>
  <c r="AV244" i="10"/>
  <c r="AU244" i="10"/>
  <c r="AT244" i="10"/>
  <c r="BC243" i="10"/>
  <c r="BB243" i="10"/>
  <c r="BA243" i="10"/>
  <c r="AY243" i="10"/>
  <c r="AX243" i="10"/>
  <c r="AW243" i="10"/>
  <c r="AV243" i="10"/>
  <c r="AU243" i="10"/>
  <c r="AT243" i="10"/>
  <c r="BC242" i="10"/>
  <c r="BB242" i="10"/>
  <c r="BA242" i="10"/>
  <c r="AY242" i="10"/>
  <c r="AX242" i="10"/>
  <c r="AW242" i="10"/>
  <c r="AV242" i="10"/>
  <c r="AU242" i="10"/>
  <c r="AT242" i="10"/>
  <c r="BC241" i="10"/>
  <c r="BB241" i="10"/>
  <c r="BE241" i="10" s="1"/>
  <c r="BA241" i="10"/>
  <c r="AY241" i="10"/>
  <c r="AX241" i="10"/>
  <c r="AW241" i="10"/>
  <c r="AV241" i="10"/>
  <c r="AU241" i="10"/>
  <c r="AT241" i="10"/>
  <c r="BC240" i="10"/>
  <c r="BB240" i="10"/>
  <c r="BE240" i="10" s="1"/>
  <c r="BA240" i="10"/>
  <c r="AY240" i="10"/>
  <c r="AX240" i="10"/>
  <c r="AW240" i="10"/>
  <c r="AV240" i="10"/>
  <c r="AU240" i="10"/>
  <c r="AT240" i="10"/>
  <c r="BC239" i="10"/>
  <c r="BB239" i="10"/>
  <c r="BE239" i="10" s="1"/>
  <c r="BA239" i="10"/>
  <c r="AY239" i="10"/>
  <c r="AX239" i="10"/>
  <c r="AW239" i="10"/>
  <c r="AV239" i="10"/>
  <c r="AU239" i="10"/>
  <c r="AT239" i="10"/>
  <c r="BC238" i="10"/>
  <c r="BE238" i="10" s="1"/>
  <c r="BB238" i="10"/>
  <c r="BA238" i="10"/>
  <c r="AY238" i="10"/>
  <c r="AX238" i="10"/>
  <c r="AW238" i="10"/>
  <c r="AV238" i="10"/>
  <c r="AU238" i="10"/>
  <c r="AT238" i="10"/>
  <c r="BC237" i="10"/>
  <c r="BB237" i="10"/>
  <c r="BE237" i="10" s="1"/>
  <c r="BA237" i="10"/>
  <c r="AY237" i="10"/>
  <c r="AX237" i="10"/>
  <c r="AW237" i="10"/>
  <c r="AV237" i="10"/>
  <c r="AU237" i="10"/>
  <c r="AT237" i="10"/>
  <c r="BC236" i="10"/>
  <c r="BB236" i="10"/>
  <c r="BA236" i="10"/>
  <c r="AY236" i="10"/>
  <c r="AX236" i="10"/>
  <c r="AW236" i="10"/>
  <c r="AV236" i="10"/>
  <c r="AU236" i="10"/>
  <c r="AT236" i="10"/>
  <c r="BE235" i="10"/>
  <c r="BC235" i="10"/>
  <c r="BB235" i="10"/>
  <c r="BA235" i="10"/>
  <c r="AY235" i="10"/>
  <c r="AX235" i="10"/>
  <c r="AW235" i="10"/>
  <c r="AV235" i="10"/>
  <c r="AU235" i="10"/>
  <c r="AT235" i="10"/>
  <c r="BC234" i="10"/>
  <c r="BB234" i="10"/>
  <c r="BE234" i="10" s="1"/>
  <c r="BA234" i="10"/>
  <c r="AY234" i="10"/>
  <c r="AX234" i="10"/>
  <c r="AW234" i="10"/>
  <c r="AV234" i="10"/>
  <c r="AU234" i="10"/>
  <c r="AT234" i="10"/>
  <c r="BC233" i="10"/>
  <c r="BB233" i="10"/>
  <c r="BA233" i="10"/>
  <c r="AY233" i="10"/>
  <c r="AX233" i="10"/>
  <c r="AW233" i="10"/>
  <c r="AV233" i="10"/>
  <c r="AU233" i="10"/>
  <c r="AT233" i="10"/>
  <c r="BC232" i="10"/>
  <c r="BB232" i="10"/>
  <c r="BE232" i="10" s="1"/>
  <c r="BA232" i="10"/>
  <c r="AY232" i="10"/>
  <c r="AX232" i="10"/>
  <c r="AW232" i="10"/>
  <c r="AV232" i="10"/>
  <c r="AU232" i="10"/>
  <c r="AT232" i="10"/>
  <c r="BC231" i="10"/>
  <c r="BB231" i="10"/>
  <c r="BE231" i="10" s="1"/>
  <c r="BA231" i="10"/>
  <c r="AY231" i="10"/>
  <c r="AX231" i="10"/>
  <c r="AW231" i="10"/>
  <c r="AV231" i="10"/>
  <c r="AU231" i="10"/>
  <c r="AT231" i="10"/>
  <c r="BC230" i="10"/>
  <c r="BB230" i="10"/>
  <c r="BA230" i="10"/>
  <c r="AY230" i="10"/>
  <c r="AX230" i="10"/>
  <c r="AW230" i="10"/>
  <c r="AV230" i="10"/>
  <c r="AU230" i="10"/>
  <c r="AT230" i="10"/>
  <c r="BC229" i="10"/>
  <c r="BB229" i="10"/>
  <c r="BE229" i="10" s="1"/>
  <c r="BA229" i="10"/>
  <c r="AY229" i="10"/>
  <c r="AX229" i="10"/>
  <c r="AW229" i="10"/>
  <c r="AV229" i="10"/>
  <c r="AU229" i="10"/>
  <c r="AT229" i="10"/>
  <c r="BC228" i="10"/>
  <c r="BB228" i="10"/>
  <c r="BA228" i="10"/>
  <c r="AY228" i="10"/>
  <c r="AX228" i="10"/>
  <c r="AW228" i="10"/>
  <c r="AV228" i="10"/>
  <c r="AU228" i="10"/>
  <c r="AT228" i="10"/>
  <c r="BC227" i="10"/>
  <c r="BB227" i="10"/>
  <c r="BE227" i="10" s="1"/>
  <c r="BA227" i="10"/>
  <c r="AY227" i="10"/>
  <c r="AX227" i="10"/>
  <c r="AW227" i="10"/>
  <c r="AV227" i="10"/>
  <c r="AU227" i="10"/>
  <c r="AT227" i="10"/>
  <c r="BC226" i="10"/>
  <c r="BB226" i="10"/>
  <c r="BE226" i="10" s="1"/>
  <c r="BA226" i="10"/>
  <c r="AY226" i="10"/>
  <c r="AX226" i="10"/>
  <c r="AW226" i="10"/>
  <c r="AV226" i="10"/>
  <c r="AU226" i="10"/>
  <c r="AT226" i="10"/>
  <c r="BC225" i="10"/>
  <c r="BB225" i="10"/>
  <c r="BE225" i="10" s="1"/>
  <c r="BA225" i="10"/>
  <c r="AY225" i="10"/>
  <c r="AX225" i="10"/>
  <c r="AW225" i="10"/>
  <c r="AV225" i="10"/>
  <c r="AU225" i="10"/>
  <c r="AT225" i="10"/>
  <c r="BC224" i="10"/>
  <c r="BB224" i="10"/>
  <c r="BE224" i="10" s="1"/>
  <c r="BA224" i="10"/>
  <c r="AY224" i="10"/>
  <c r="AX224" i="10"/>
  <c r="AW224" i="10"/>
  <c r="AV224" i="10"/>
  <c r="AU224" i="10"/>
  <c r="AT224" i="10"/>
  <c r="BC223" i="10"/>
  <c r="BB223" i="10"/>
  <c r="BE223" i="10" s="1"/>
  <c r="BA223" i="10"/>
  <c r="AY223" i="10"/>
  <c r="AX223" i="10"/>
  <c r="AW223" i="10"/>
  <c r="AV223" i="10"/>
  <c r="AU223" i="10"/>
  <c r="AT223" i="10"/>
  <c r="BC222" i="10"/>
  <c r="BB222" i="10"/>
  <c r="BE222" i="10" s="1"/>
  <c r="BA222" i="10"/>
  <c r="AY222" i="10"/>
  <c r="AX222" i="10"/>
  <c r="AW222" i="10"/>
  <c r="AV222" i="10"/>
  <c r="AU222" i="10"/>
  <c r="AT222" i="10"/>
  <c r="BC221" i="10"/>
  <c r="BB221" i="10"/>
  <c r="BA221" i="10"/>
  <c r="AY221" i="10"/>
  <c r="AX221" i="10"/>
  <c r="AW221" i="10"/>
  <c r="AV221" i="10"/>
  <c r="AU221" i="10"/>
  <c r="AT221" i="10"/>
  <c r="BC220" i="10"/>
  <c r="BB220" i="10"/>
  <c r="BE220" i="10" s="1"/>
  <c r="BA220" i="10"/>
  <c r="AY220" i="10"/>
  <c r="AX220" i="10"/>
  <c r="AW220" i="10"/>
  <c r="AV220" i="10"/>
  <c r="AU220" i="10"/>
  <c r="AT220" i="10"/>
  <c r="BC219" i="10"/>
  <c r="BB219" i="10"/>
  <c r="BE219" i="10" s="1"/>
  <c r="BA219" i="10"/>
  <c r="AY219" i="10"/>
  <c r="AX219" i="10"/>
  <c r="AW219" i="10"/>
  <c r="AV219" i="10"/>
  <c r="AU219" i="10"/>
  <c r="AT219" i="10"/>
  <c r="BC218" i="10"/>
  <c r="BB218" i="10"/>
  <c r="BE218" i="10" s="1"/>
  <c r="BA218" i="10"/>
  <c r="AY218" i="10"/>
  <c r="AX218" i="10"/>
  <c r="AW218" i="10"/>
  <c r="AV218" i="10"/>
  <c r="AU218" i="10"/>
  <c r="AT218" i="10"/>
  <c r="BC217" i="10"/>
  <c r="BB217" i="10"/>
  <c r="BE217" i="10" s="1"/>
  <c r="BA217" i="10"/>
  <c r="AY217" i="10"/>
  <c r="AX217" i="10"/>
  <c r="AW217" i="10"/>
  <c r="AV217" i="10"/>
  <c r="AU217" i="10"/>
  <c r="AT217" i="10"/>
  <c r="BC216" i="10"/>
  <c r="BB216" i="10"/>
  <c r="BA216" i="10"/>
  <c r="AY216" i="10"/>
  <c r="AX216" i="10"/>
  <c r="AW216" i="10"/>
  <c r="AV216" i="10"/>
  <c r="AU216" i="10"/>
  <c r="AT216" i="10"/>
  <c r="BC215" i="10"/>
  <c r="BB215" i="10"/>
  <c r="BE215" i="10" s="1"/>
  <c r="BA215" i="10"/>
  <c r="AY215" i="10"/>
  <c r="AX215" i="10"/>
  <c r="AW215" i="10"/>
  <c r="AV215" i="10"/>
  <c r="AU215" i="10"/>
  <c r="AT215" i="10"/>
  <c r="BC214" i="10"/>
  <c r="BB214" i="10"/>
  <c r="BE214" i="10" s="1"/>
  <c r="BA214" i="10"/>
  <c r="AY214" i="10"/>
  <c r="AX214" i="10"/>
  <c r="AW214" i="10"/>
  <c r="AV214" i="10"/>
  <c r="AU214" i="10"/>
  <c r="AT214" i="10"/>
  <c r="BC213" i="10"/>
  <c r="BB213" i="10"/>
  <c r="BE213" i="10" s="1"/>
  <c r="BA213" i="10"/>
  <c r="AY213" i="10"/>
  <c r="AX213" i="10"/>
  <c r="AW213" i="10"/>
  <c r="AV213" i="10"/>
  <c r="AU213" i="10"/>
  <c r="AT213" i="10"/>
  <c r="BC212" i="10"/>
  <c r="BB212" i="10"/>
  <c r="BE212" i="10" s="1"/>
  <c r="BA212" i="10"/>
  <c r="AY212" i="10"/>
  <c r="AX212" i="10"/>
  <c r="AW212" i="10"/>
  <c r="AV212" i="10"/>
  <c r="AU212" i="10"/>
  <c r="AT212" i="10"/>
  <c r="BC211" i="10"/>
  <c r="BB211" i="10"/>
  <c r="BE211" i="10" s="1"/>
  <c r="BA211" i="10"/>
  <c r="AY211" i="10"/>
  <c r="AX211" i="10"/>
  <c r="AW211" i="10"/>
  <c r="AV211" i="10"/>
  <c r="AU211" i="10"/>
  <c r="AT211" i="10"/>
  <c r="BC210" i="10"/>
  <c r="BB210" i="10"/>
  <c r="BE210" i="10" s="1"/>
  <c r="BA210" i="10"/>
  <c r="AY210" i="10"/>
  <c r="AX210" i="10"/>
  <c r="AW210" i="10"/>
  <c r="AV210" i="10"/>
  <c r="AU210" i="10"/>
  <c r="AT210" i="10"/>
  <c r="BC209" i="10"/>
  <c r="BB209" i="10"/>
  <c r="BE209" i="10" s="1"/>
  <c r="BA209" i="10"/>
  <c r="AY209" i="10"/>
  <c r="AX209" i="10"/>
  <c r="AW209" i="10"/>
  <c r="AV209" i="10"/>
  <c r="AU209" i="10"/>
  <c r="AT209" i="10"/>
  <c r="BC208" i="10"/>
  <c r="BB208" i="10"/>
  <c r="BE208" i="10" s="1"/>
  <c r="BA208" i="10"/>
  <c r="AY208" i="10"/>
  <c r="AX208" i="10"/>
  <c r="AW208" i="10"/>
  <c r="AV208" i="10"/>
  <c r="AU208" i="10"/>
  <c r="AT208" i="10"/>
  <c r="BC207" i="10"/>
  <c r="BB207" i="10"/>
  <c r="BA207" i="10"/>
  <c r="AY207" i="10"/>
  <c r="AX207" i="10"/>
  <c r="AW207" i="10"/>
  <c r="AV207" i="10"/>
  <c r="AU207" i="10"/>
  <c r="AT207" i="10"/>
  <c r="BC206" i="10"/>
  <c r="BB206" i="10"/>
  <c r="BA206" i="10"/>
  <c r="AY206" i="10"/>
  <c r="AX206" i="10"/>
  <c r="AW206" i="10"/>
  <c r="AV206" i="10"/>
  <c r="AU206" i="10"/>
  <c r="AT206" i="10"/>
  <c r="BC205" i="10"/>
  <c r="BE205" i="10" s="1"/>
  <c r="BB205" i="10"/>
  <c r="BA205" i="10"/>
  <c r="AY205" i="10"/>
  <c r="AX205" i="10"/>
  <c r="AW205" i="10"/>
  <c r="AV205" i="10"/>
  <c r="AU205" i="10"/>
  <c r="AT205" i="10"/>
  <c r="BC204" i="10"/>
  <c r="BB204" i="10"/>
  <c r="BA204" i="10"/>
  <c r="AY204" i="10"/>
  <c r="AX204" i="10"/>
  <c r="AW204" i="10"/>
  <c r="AV204" i="10"/>
  <c r="AU204" i="10"/>
  <c r="AT204" i="10"/>
  <c r="BC203" i="10"/>
  <c r="BB203" i="10"/>
  <c r="BE203" i="10" s="1"/>
  <c r="BA203" i="10"/>
  <c r="AY203" i="10"/>
  <c r="AX203" i="10"/>
  <c r="AW203" i="10"/>
  <c r="AV203" i="10"/>
  <c r="AU203" i="10"/>
  <c r="AT203" i="10"/>
  <c r="BC202" i="10"/>
  <c r="BB202" i="10"/>
  <c r="BE202" i="10" s="1"/>
  <c r="BA202" i="10"/>
  <c r="AY202" i="10"/>
  <c r="AX202" i="10"/>
  <c r="AW202" i="10"/>
  <c r="AV202" i="10"/>
  <c r="AU202" i="10"/>
  <c r="AT202" i="10"/>
  <c r="BC201" i="10"/>
  <c r="BB201" i="10"/>
  <c r="BA201" i="10"/>
  <c r="AY201" i="10"/>
  <c r="AX201" i="10"/>
  <c r="AW201" i="10"/>
  <c r="AV201" i="10"/>
  <c r="AU201" i="10"/>
  <c r="AT201" i="10"/>
  <c r="BC200" i="10"/>
  <c r="BB200" i="10"/>
  <c r="BE200" i="10" s="1"/>
  <c r="BA200" i="10"/>
  <c r="AY200" i="10"/>
  <c r="AX200" i="10"/>
  <c r="AW200" i="10"/>
  <c r="AV200" i="10"/>
  <c r="AU200" i="10"/>
  <c r="AT200" i="10"/>
  <c r="BC199" i="10"/>
  <c r="BB199" i="10"/>
  <c r="BE199" i="10" s="1"/>
  <c r="BA199" i="10"/>
  <c r="AY199" i="10"/>
  <c r="AX199" i="10"/>
  <c r="AW199" i="10"/>
  <c r="AV199" i="10"/>
  <c r="AU199" i="10"/>
  <c r="AT199" i="10"/>
  <c r="BC198" i="10"/>
  <c r="BB198" i="10"/>
  <c r="BE198" i="10" s="1"/>
  <c r="BA198" i="10"/>
  <c r="AY198" i="10"/>
  <c r="AX198" i="10"/>
  <c r="AW198" i="10"/>
  <c r="AV198" i="10"/>
  <c r="AU198" i="10"/>
  <c r="AT198" i="10"/>
  <c r="BC197" i="10"/>
  <c r="BB197" i="10"/>
  <c r="BE197" i="10" s="1"/>
  <c r="BA197" i="10"/>
  <c r="AY197" i="10"/>
  <c r="AX197" i="10"/>
  <c r="AW197" i="10"/>
  <c r="AV197" i="10"/>
  <c r="AU197" i="10"/>
  <c r="AT197" i="10"/>
  <c r="BE196" i="10"/>
  <c r="BC196" i="10"/>
  <c r="BB196" i="10"/>
  <c r="BA196" i="10"/>
  <c r="AY196" i="10"/>
  <c r="AX196" i="10"/>
  <c r="AW196" i="10"/>
  <c r="AV196" i="10"/>
  <c r="AU196" i="10"/>
  <c r="AT196" i="10"/>
  <c r="BC195" i="10"/>
  <c r="BB195" i="10"/>
  <c r="BA195" i="10"/>
  <c r="AY195" i="10"/>
  <c r="AX195" i="10"/>
  <c r="AW195" i="10"/>
  <c r="AV195" i="10"/>
  <c r="AU195" i="10"/>
  <c r="AT195" i="10"/>
  <c r="BC194" i="10"/>
  <c r="BB194" i="10"/>
  <c r="BA194" i="10"/>
  <c r="AY194" i="10"/>
  <c r="AX194" i="10"/>
  <c r="AW194" i="10"/>
  <c r="AV194" i="10"/>
  <c r="AU194" i="10"/>
  <c r="AT194" i="10"/>
  <c r="BC193" i="10"/>
  <c r="BB193" i="10"/>
  <c r="BA193" i="10"/>
  <c r="AY193" i="10"/>
  <c r="AX193" i="10"/>
  <c r="AW193" i="10"/>
  <c r="AV193" i="10"/>
  <c r="AU193" i="10"/>
  <c r="AT193" i="10"/>
  <c r="BC192" i="10"/>
  <c r="BB192" i="10"/>
  <c r="BE192" i="10" s="1"/>
  <c r="BA192" i="10"/>
  <c r="AY192" i="10"/>
  <c r="AX192" i="10"/>
  <c r="AW192" i="10"/>
  <c r="AV192" i="10"/>
  <c r="AU192" i="10"/>
  <c r="AT192" i="10"/>
  <c r="BC191" i="10"/>
  <c r="BB191" i="10"/>
  <c r="BE191" i="10" s="1"/>
  <c r="BA191" i="10"/>
  <c r="AY191" i="10"/>
  <c r="AX191" i="10"/>
  <c r="AW191" i="10"/>
  <c r="AV191" i="10"/>
  <c r="AU191" i="10"/>
  <c r="AT191" i="10"/>
  <c r="BC190" i="10"/>
  <c r="BB190" i="10"/>
  <c r="BE190" i="10" s="1"/>
  <c r="BA190" i="10"/>
  <c r="AY190" i="10"/>
  <c r="AX190" i="10"/>
  <c r="AW190" i="10"/>
  <c r="AV190" i="10"/>
  <c r="AU190" i="10"/>
  <c r="AT190" i="10"/>
  <c r="BC189" i="10"/>
  <c r="BB189" i="10"/>
  <c r="BA189" i="10"/>
  <c r="AY189" i="10"/>
  <c r="AX189" i="10"/>
  <c r="AW189" i="10"/>
  <c r="AV189" i="10"/>
  <c r="AU189" i="10"/>
  <c r="AT189" i="10"/>
  <c r="BC188" i="10"/>
  <c r="BB188" i="10"/>
  <c r="BA188" i="10"/>
  <c r="AY188" i="10"/>
  <c r="AX188" i="10"/>
  <c r="AW188" i="10"/>
  <c r="AV188" i="10"/>
  <c r="AU188" i="10"/>
  <c r="AT188" i="10"/>
  <c r="BC187" i="10"/>
  <c r="BB187" i="10"/>
  <c r="BE187" i="10" s="1"/>
  <c r="BA187" i="10"/>
  <c r="AY187" i="10"/>
  <c r="AX187" i="10"/>
  <c r="AW187" i="10"/>
  <c r="AV187" i="10"/>
  <c r="AU187" i="10"/>
  <c r="AT187" i="10"/>
  <c r="BC186" i="10"/>
  <c r="BB186" i="10"/>
  <c r="BE186" i="10" s="1"/>
  <c r="BA186" i="10"/>
  <c r="AY186" i="10"/>
  <c r="AX186" i="10"/>
  <c r="AW186" i="10"/>
  <c r="AV186" i="10"/>
  <c r="AU186" i="10"/>
  <c r="AT186" i="10"/>
  <c r="BC185" i="10"/>
  <c r="BB185" i="10"/>
  <c r="BE185" i="10" s="1"/>
  <c r="BA185" i="10"/>
  <c r="AY185" i="10"/>
  <c r="AX185" i="10"/>
  <c r="AW185" i="10"/>
  <c r="AV185" i="10"/>
  <c r="AU185" i="10"/>
  <c r="AT185" i="10"/>
  <c r="BC184" i="10"/>
  <c r="BB184" i="10"/>
  <c r="BE184" i="10" s="1"/>
  <c r="BA184" i="10"/>
  <c r="AY184" i="10"/>
  <c r="AX184" i="10"/>
  <c r="AW184" i="10"/>
  <c r="AV184" i="10"/>
  <c r="AU184" i="10"/>
  <c r="AT184" i="10"/>
  <c r="BC183" i="10"/>
  <c r="BB183" i="10"/>
  <c r="BE183" i="10" s="1"/>
  <c r="BA183" i="10"/>
  <c r="AY183" i="10"/>
  <c r="AX183" i="10"/>
  <c r="AW183" i="10"/>
  <c r="AV183" i="10"/>
  <c r="AU183" i="10"/>
  <c r="AT183" i="10"/>
  <c r="BC182" i="10"/>
  <c r="BB182" i="10"/>
  <c r="BA182" i="10"/>
  <c r="AY182" i="10"/>
  <c r="AX182" i="10"/>
  <c r="AW182" i="10"/>
  <c r="AV182" i="10"/>
  <c r="AU182" i="10"/>
  <c r="AT182" i="10"/>
  <c r="BC181" i="10"/>
  <c r="BB181" i="10"/>
  <c r="BE181" i="10" s="1"/>
  <c r="BA181" i="10"/>
  <c r="AY181" i="10"/>
  <c r="AX181" i="10"/>
  <c r="AW181" i="10"/>
  <c r="AV181" i="10"/>
  <c r="AU181" i="10"/>
  <c r="AT181" i="10"/>
  <c r="BC180" i="10"/>
  <c r="BB180" i="10"/>
  <c r="BE180" i="10" s="1"/>
  <c r="BA180" i="10"/>
  <c r="AY180" i="10"/>
  <c r="AX180" i="10"/>
  <c r="AW180" i="10"/>
  <c r="AV180" i="10"/>
  <c r="AU180" i="10"/>
  <c r="AT180" i="10"/>
  <c r="BC179" i="10"/>
  <c r="BB179" i="10"/>
  <c r="BE179" i="10" s="1"/>
  <c r="BA179" i="10"/>
  <c r="AY179" i="10"/>
  <c r="AX179" i="10"/>
  <c r="AW179" i="10"/>
  <c r="AV179" i="10"/>
  <c r="AU179" i="10"/>
  <c r="AT179" i="10"/>
  <c r="BC178" i="10"/>
  <c r="BB178" i="10"/>
  <c r="BE178" i="10" s="1"/>
  <c r="BA178" i="10"/>
  <c r="AY178" i="10"/>
  <c r="AX178" i="10"/>
  <c r="AW178" i="10"/>
  <c r="AV178" i="10"/>
  <c r="AU178" i="10"/>
  <c r="AT178" i="10"/>
  <c r="BC177" i="10"/>
  <c r="BB177" i="10"/>
  <c r="BE177" i="10" s="1"/>
  <c r="BA177" i="10"/>
  <c r="AY177" i="10"/>
  <c r="AX177" i="10"/>
  <c r="AW177" i="10"/>
  <c r="AV177" i="10"/>
  <c r="AU177" i="10"/>
  <c r="AT177" i="10"/>
  <c r="BC176" i="10"/>
  <c r="BE176" i="10" s="1"/>
  <c r="BB176" i="10"/>
  <c r="BA176" i="10"/>
  <c r="AY176" i="10"/>
  <c r="AX176" i="10"/>
  <c r="AW176" i="10"/>
  <c r="AV176" i="10"/>
  <c r="AU176" i="10"/>
  <c r="AT176" i="10"/>
  <c r="BC175" i="10"/>
  <c r="BB175" i="10"/>
  <c r="BE175" i="10" s="1"/>
  <c r="BA175" i="10"/>
  <c r="AY175" i="10"/>
  <c r="AX175" i="10"/>
  <c r="AW175" i="10"/>
  <c r="AV175" i="10"/>
  <c r="AU175" i="10"/>
  <c r="AT175" i="10"/>
  <c r="BC174" i="10"/>
  <c r="BB174" i="10"/>
  <c r="BE174" i="10" s="1"/>
  <c r="BA174" i="10"/>
  <c r="AY174" i="10"/>
  <c r="AX174" i="10"/>
  <c r="AW174" i="10"/>
  <c r="AV174" i="10"/>
  <c r="AU174" i="10"/>
  <c r="AT174" i="10"/>
  <c r="BC173" i="10"/>
  <c r="BB173" i="10"/>
  <c r="BA173" i="10"/>
  <c r="AY173" i="10"/>
  <c r="AX173" i="10"/>
  <c r="AW173" i="10"/>
  <c r="AV173" i="10"/>
  <c r="AU173" i="10"/>
  <c r="AT173" i="10"/>
  <c r="BC172" i="10"/>
  <c r="BB172" i="10"/>
  <c r="BE172" i="10" s="1"/>
  <c r="BA172" i="10"/>
  <c r="AY172" i="10"/>
  <c r="AX172" i="10"/>
  <c r="AW172" i="10"/>
  <c r="AV172" i="10"/>
  <c r="AU172" i="10"/>
  <c r="AT172" i="10"/>
  <c r="BC171" i="10"/>
  <c r="BB171" i="10"/>
  <c r="BE171" i="10" s="1"/>
  <c r="BA171" i="10"/>
  <c r="AY171" i="10"/>
  <c r="AX171" i="10"/>
  <c r="AW171" i="10"/>
  <c r="AV171" i="10"/>
  <c r="AU171" i="10"/>
  <c r="AT171" i="10"/>
  <c r="BC170" i="10"/>
  <c r="BB170" i="10"/>
  <c r="BA170" i="10"/>
  <c r="AY170" i="10"/>
  <c r="AX170" i="10"/>
  <c r="AW170" i="10"/>
  <c r="AV170" i="10"/>
  <c r="AU170" i="10"/>
  <c r="AT170" i="10"/>
  <c r="BC169" i="10"/>
  <c r="BB169" i="10"/>
  <c r="BE169" i="10" s="1"/>
  <c r="BA169" i="10"/>
  <c r="AY169" i="10"/>
  <c r="AX169" i="10"/>
  <c r="AW169" i="10"/>
  <c r="AV169" i="10"/>
  <c r="AU169" i="10"/>
  <c r="AT169" i="10"/>
  <c r="BC168" i="10"/>
  <c r="BB168" i="10"/>
  <c r="BE168" i="10" s="1"/>
  <c r="BA168" i="10"/>
  <c r="AY168" i="10"/>
  <c r="AX168" i="10"/>
  <c r="AW168" i="10"/>
  <c r="AV168" i="10"/>
  <c r="AU168" i="10"/>
  <c r="AT168" i="10"/>
  <c r="BC167" i="10"/>
  <c r="BB167" i="10"/>
  <c r="BE167" i="10" s="1"/>
  <c r="BA167" i="10"/>
  <c r="AY167" i="10"/>
  <c r="AX167" i="10"/>
  <c r="AW167" i="10"/>
  <c r="AV167" i="10"/>
  <c r="AU167" i="10"/>
  <c r="AT167" i="10"/>
  <c r="BC166" i="10"/>
  <c r="BB166" i="10"/>
  <c r="BE166" i="10" s="1"/>
  <c r="BA166" i="10"/>
  <c r="AY166" i="10"/>
  <c r="AX166" i="10"/>
  <c r="AW166" i="10"/>
  <c r="AV166" i="10"/>
  <c r="AU166" i="10"/>
  <c r="AT166" i="10"/>
  <c r="BC165" i="10"/>
  <c r="BB165" i="10"/>
  <c r="BE165" i="10" s="1"/>
  <c r="BA165" i="10"/>
  <c r="AY165" i="10"/>
  <c r="AX165" i="10"/>
  <c r="AW165" i="10"/>
  <c r="AV165" i="10"/>
  <c r="AU165" i="10"/>
  <c r="AT165" i="10"/>
  <c r="BC164" i="10"/>
  <c r="BB164" i="10"/>
  <c r="BA164" i="10"/>
  <c r="AY164" i="10"/>
  <c r="AX164" i="10"/>
  <c r="AW164" i="10"/>
  <c r="AV164" i="10"/>
  <c r="AU164" i="10"/>
  <c r="AT164" i="10"/>
  <c r="BC163" i="10"/>
  <c r="BB163" i="10"/>
  <c r="BE163" i="10" s="1"/>
  <c r="BA163" i="10"/>
  <c r="AY163" i="10"/>
  <c r="AX163" i="10"/>
  <c r="AW163" i="10"/>
  <c r="AV163" i="10"/>
  <c r="AU163" i="10"/>
  <c r="AT163" i="10"/>
  <c r="BC162" i="10"/>
  <c r="BB162" i="10"/>
  <c r="BE162" i="10" s="1"/>
  <c r="BA162" i="10"/>
  <c r="AY162" i="10"/>
  <c r="AX162" i="10"/>
  <c r="AW162" i="10"/>
  <c r="AV162" i="10"/>
  <c r="AU162" i="10"/>
  <c r="AT162" i="10"/>
  <c r="BC161" i="10"/>
  <c r="BB161" i="10"/>
  <c r="BA161" i="10"/>
  <c r="AY161" i="10"/>
  <c r="AX161" i="10"/>
  <c r="AW161" i="10"/>
  <c r="AV161" i="10"/>
  <c r="AU161" i="10"/>
  <c r="AT161" i="10"/>
  <c r="BE160" i="10"/>
  <c r="BC160" i="10"/>
  <c r="BB160" i="10"/>
  <c r="BA160" i="10"/>
  <c r="AY160" i="10"/>
  <c r="AX160" i="10"/>
  <c r="AW160" i="10"/>
  <c r="AV160" i="10"/>
  <c r="AU160" i="10"/>
  <c r="AT160" i="10"/>
  <c r="BC159" i="10"/>
  <c r="BB159" i="10"/>
  <c r="BE159" i="10" s="1"/>
  <c r="BA159" i="10"/>
  <c r="AY159" i="10"/>
  <c r="AX159" i="10"/>
  <c r="AW159" i="10"/>
  <c r="AV159" i="10"/>
  <c r="AU159" i="10"/>
  <c r="AT159" i="10"/>
  <c r="BC158" i="10"/>
  <c r="BB158" i="10"/>
  <c r="BA158" i="10"/>
  <c r="AY158" i="10"/>
  <c r="AX158" i="10"/>
  <c r="AW158" i="10"/>
  <c r="AV158" i="10"/>
  <c r="AU158" i="10"/>
  <c r="AT158" i="10"/>
  <c r="BC157" i="10"/>
  <c r="BB157" i="10"/>
  <c r="BE157" i="10" s="1"/>
  <c r="BA157" i="10"/>
  <c r="AY157" i="10"/>
  <c r="AX157" i="10"/>
  <c r="AW157" i="10"/>
  <c r="AV157" i="10"/>
  <c r="AU157" i="10"/>
  <c r="AT157" i="10"/>
  <c r="BC156" i="10"/>
  <c r="BB156" i="10"/>
  <c r="BE156" i="10" s="1"/>
  <c r="BA156" i="10"/>
  <c r="AY156" i="10"/>
  <c r="AX156" i="10"/>
  <c r="AW156" i="10"/>
  <c r="AV156" i="10"/>
  <c r="AU156" i="10"/>
  <c r="AT156" i="10"/>
  <c r="BC155" i="10"/>
  <c r="BB155" i="10"/>
  <c r="BE155" i="10" s="1"/>
  <c r="BA155" i="10"/>
  <c r="AY155" i="10"/>
  <c r="AX155" i="10"/>
  <c r="AW155" i="10"/>
  <c r="AV155" i="10"/>
  <c r="AU155" i="10"/>
  <c r="AT155" i="10"/>
  <c r="BC154" i="10"/>
  <c r="BB154" i="10"/>
  <c r="BE154" i="10" s="1"/>
  <c r="BA154" i="10"/>
  <c r="AY154" i="10"/>
  <c r="AX154" i="10"/>
  <c r="AW154" i="10"/>
  <c r="AV154" i="10"/>
  <c r="AU154" i="10"/>
  <c r="AT154" i="10"/>
  <c r="BC153" i="10"/>
  <c r="BB153" i="10"/>
  <c r="BE153" i="10" s="1"/>
  <c r="BA153" i="10"/>
  <c r="AY153" i="10"/>
  <c r="AX153" i="10"/>
  <c r="AW153" i="10"/>
  <c r="AV153" i="10"/>
  <c r="AU153" i="10"/>
  <c r="AT153" i="10"/>
  <c r="BC152" i="10"/>
  <c r="BB152" i="10"/>
  <c r="BE152" i="10" s="1"/>
  <c r="BA152" i="10"/>
  <c r="AY152" i="10"/>
  <c r="AX152" i="10"/>
  <c r="AW152" i="10"/>
  <c r="AV152" i="10"/>
  <c r="AU152" i="10"/>
  <c r="AT152" i="10"/>
  <c r="BC151" i="10"/>
  <c r="BB151" i="10"/>
  <c r="BA151" i="10"/>
  <c r="AY151" i="10"/>
  <c r="AX151" i="10"/>
  <c r="AW151" i="10"/>
  <c r="AV151" i="10"/>
  <c r="AU151" i="10"/>
  <c r="AT151" i="10"/>
  <c r="BC150" i="10"/>
  <c r="BB150" i="10"/>
  <c r="BE150" i="10" s="1"/>
  <c r="BA150" i="10"/>
  <c r="AY150" i="10"/>
  <c r="AX150" i="10"/>
  <c r="AW150" i="10"/>
  <c r="AV150" i="10"/>
  <c r="AU150" i="10"/>
  <c r="AT150" i="10"/>
  <c r="BC149" i="10"/>
  <c r="BB149" i="10"/>
  <c r="BE149" i="10" s="1"/>
  <c r="BA149" i="10"/>
  <c r="AY149" i="10"/>
  <c r="AX149" i="10"/>
  <c r="AW149" i="10"/>
  <c r="AV149" i="10"/>
  <c r="AU149" i="10"/>
  <c r="AT149" i="10"/>
  <c r="BC148" i="10"/>
  <c r="BB148" i="10"/>
  <c r="BE148" i="10" s="1"/>
  <c r="BA148" i="10"/>
  <c r="AY148" i="10"/>
  <c r="AX148" i="10"/>
  <c r="AW148" i="10"/>
  <c r="AV148" i="10"/>
  <c r="AU148" i="10"/>
  <c r="AT148" i="10"/>
  <c r="BC147" i="10"/>
  <c r="BB147" i="10"/>
  <c r="BE147" i="10" s="1"/>
  <c r="BA147" i="10"/>
  <c r="AY147" i="10"/>
  <c r="AX147" i="10"/>
  <c r="AW147" i="10"/>
  <c r="AV147" i="10"/>
  <c r="AU147" i="10"/>
  <c r="AT147" i="10"/>
  <c r="BC146" i="10"/>
  <c r="BB146" i="10"/>
  <c r="BE146" i="10" s="1"/>
  <c r="BA146" i="10"/>
  <c r="AY146" i="10"/>
  <c r="AX146" i="10"/>
  <c r="AW146" i="10"/>
  <c r="AV146" i="10"/>
  <c r="AU146" i="10"/>
  <c r="AT146" i="10"/>
  <c r="BE145" i="10"/>
  <c r="BC145" i="10"/>
  <c r="BB145" i="10"/>
  <c r="BA145" i="10"/>
  <c r="AY145" i="10"/>
  <c r="AX145" i="10"/>
  <c r="AW145" i="10"/>
  <c r="AV145" i="10"/>
  <c r="AU145" i="10"/>
  <c r="AT145" i="10"/>
  <c r="BC144" i="10"/>
  <c r="BB144" i="10"/>
  <c r="BE144" i="10" s="1"/>
  <c r="BA144" i="10"/>
  <c r="AY144" i="10"/>
  <c r="AX144" i="10"/>
  <c r="AW144" i="10"/>
  <c r="AV144" i="10"/>
  <c r="AU144" i="10"/>
  <c r="AT144" i="10"/>
  <c r="BC143" i="10"/>
  <c r="BB143" i="10"/>
  <c r="BE143" i="10" s="1"/>
  <c r="BA143" i="10"/>
  <c r="AY143" i="10"/>
  <c r="AX143" i="10"/>
  <c r="AW143" i="10"/>
  <c r="AV143" i="10"/>
  <c r="AU143" i="10"/>
  <c r="AT143" i="10"/>
  <c r="BC142" i="10"/>
  <c r="BB142" i="10"/>
  <c r="BE142" i="10" s="1"/>
  <c r="BA142" i="10"/>
  <c r="AY142" i="10"/>
  <c r="AX142" i="10"/>
  <c r="AW142" i="10"/>
  <c r="AV142" i="10"/>
  <c r="AU142" i="10"/>
  <c r="AT142" i="10"/>
  <c r="BC141" i="10"/>
  <c r="BB141" i="10"/>
  <c r="BE141" i="10" s="1"/>
  <c r="BA141" i="10"/>
  <c r="AY141" i="10"/>
  <c r="AX141" i="10"/>
  <c r="AW141" i="10"/>
  <c r="AV141" i="10"/>
  <c r="AU141" i="10"/>
  <c r="AT141" i="10"/>
  <c r="BC140" i="10"/>
  <c r="BB140" i="10"/>
  <c r="BE140" i="10" s="1"/>
  <c r="BA140" i="10"/>
  <c r="AY140" i="10"/>
  <c r="AX140" i="10"/>
  <c r="AW140" i="10"/>
  <c r="AV140" i="10"/>
  <c r="AU140" i="10"/>
  <c r="AT140" i="10"/>
  <c r="BC139" i="10"/>
  <c r="BB139" i="10"/>
  <c r="BA139" i="10"/>
  <c r="AY139" i="10"/>
  <c r="AX139" i="10"/>
  <c r="AW139" i="10"/>
  <c r="AV139" i="10"/>
  <c r="AU139" i="10"/>
  <c r="AT139" i="10"/>
  <c r="BC138" i="10"/>
  <c r="BB138" i="10"/>
  <c r="BE138" i="10" s="1"/>
  <c r="BA138" i="10"/>
  <c r="AY138" i="10"/>
  <c r="AX138" i="10"/>
  <c r="AW138" i="10"/>
  <c r="AV138" i="10"/>
  <c r="AU138" i="10"/>
  <c r="AT138" i="10"/>
  <c r="BC137" i="10"/>
  <c r="BB137" i="10"/>
  <c r="BE137" i="10" s="1"/>
  <c r="BA137" i="10"/>
  <c r="AY137" i="10"/>
  <c r="AX137" i="10"/>
  <c r="AW137" i="10"/>
  <c r="AV137" i="10"/>
  <c r="AU137" i="10"/>
  <c r="AT137" i="10"/>
  <c r="BC136" i="10"/>
  <c r="BB136" i="10"/>
  <c r="BE136" i="10" s="1"/>
  <c r="BA136" i="10"/>
  <c r="AY136" i="10"/>
  <c r="AX136" i="10"/>
  <c r="AW136" i="10"/>
  <c r="AV136" i="10"/>
  <c r="AU136" i="10"/>
  <c r="AT136" i="10"/>
  <c r="BC135" i="10"/>
  <c r="BB135" i="10"/>
  <c r="BE135" i="10" s="1"/>
  <c r="BA135" i="10"/>
  <c r="AY135" i="10"/>
  <c r="AX135" i="10"/>
  <c r="AW135" i="10"/>
  <c r="AV135" i="10"/>
  <c r="AU135" i="10"/>
  <c r="AT135" i="10"/>
  <c r="BC134" i="10"/>
  <c r="BB134" i="10"/>
  <c r="BE134" i="10" s="1"/>
  <c r="BA134" i="10"/>
  <c r="AY134" i="10"/>
  <c r="AX134" i="10"/>
  <c r="AW134" i="10"/>
  <c r="AV134" i="10"/>
  <c r="AU134" i="10"/>
  <c r="AT134" i="10"/>
  <c r="BC133" i="10"/>
  <c r="BB133" i="10"/>
  <c r="BE133" i="10" s="1"/>
  <c r="BA133" i="10"/>
  <c r="AY133" i="10"/>
  <c r="AX133" i="10"/>
  <c r="AW133" i="10"/>
  <c r="AV133" i="10"/>
  <c r="AU133" i="10"/>
  <c r="AT133" i="10"/>
  <c r="BC132" i="10"/>
  <c r="BB132" i="10"/>
  <c r="BE132" i="10" s="1"/>
  <c r="BA132" i="10"/>
  <c r="AY132" i="10"/>
  <c r="AX132" i="10"/>
  <c r="AW132" i="10"/>
  <c r="AV132" i="10"/>
  <c r="AU132" i="10"/>
  <c r="AT132" i="10"/>
  <c r="BC131" i="10"/>
  <c r="BB131" i="10"/>
  <c r="BE131" i="10" s="1"/>
  <c r="BA131" i="10"/>
  <c r="AY131" i="10"/>
  <c r="AX131" i="10"/>
  <c r="AW131" i="10"/>
  <c r="AV131" i="10"/>
  <c r="AU131" i="10"/>
  <c r="AT131" i="10"/>
  <c r="BC130" i="10"/>
  <c r="BB130" i="10"/>
  <c r="BE130" i="10" s="1"/>
  <c r="BA130" i="10"/>
  <c r="AY130" i="10"/>
  <c r="AX130" i="10"/>
  <c r="AW130" i="10"/>
  <c r="AV130" i="10"/>
  <c r="AU130" i="10"/>
  <c r="AT130" i="10"/>
  <c r="BC129" i="10"/>
  <c r="BB129" i="10"/>
  <c r="BE129" i="10" s="1"/>
  <c r="BA129" i="10"/>
  <c r="AY129" i="10"/>
  <c r="AX129" i="10"/>
  <c r="AW129" i="10"/>
  <c r="AV129" i="10"/>
  <c r="AU129" i="10"/>
  <c r="AT129" i="10"/>
  <c r="BC128" i="10"/>
  <c r="BB128" i="10"/>
  <c r="BE128" i="10" s="1"/>
  <c r="BA128" i="10"/>
  <c r="AY128" i="10"/>
  <c r="AX128" i="10"/>
  <c r="AW128" i="10"/>
  <c r="AV128" i="10"/>
  <c r="AU128" i="10"/>
  <c r="AT128" i="10"/>
  <c r="BC127" i="10"/>
  <c r="BB127" i="10"/>
  <c r="BA127" i="10"/>
  <c r="AY127" i="10"/>
  <c r="AX127" i="10"/>
  <c r="AW127" i="10"/>
  <c r="AV127" i="10"/>
  <c r="AU127" i="10"/>
  <c r="AT127" i="10"/>
  <c r="BE126" i="10"/>
  <c r="BC126" i="10"/>
  <c r="BB126" i="10"/>
  <c r="BA126" i="10"/>
  <c r="AY126" i="10"/>
  <c r="AX126" i="10"/>
  <c r="AW126" i="10"/>
  <c r="AV126" i="10"/>
  <c r="AU126" i="10"/>
  <c r="AT126" i="10"/>
  <c r="BC125" i="10"/>
  <c r="BB125" i="10"/>
  <c r="BA125" i="10"/>
  <c r="AY125" i="10"/>
  <c r="AX125" i="10"/>
  <c r="AW125" i="10"/>
  <c r="AV125" i="10"/>
  <c r="AU125" i="10"/>
  <c r="AT125" i="10"/>
  <c r="BC124" i="10"/>
  <c r="BB124" i="10"/>
  <c r="BE124" i="10" s="1"/>
  <c r="BA124" i="10"/>
  <c r="AY124" i="10"/>
  <c r="AX124" i="10"/>
  <c r="AW124" i="10"/>
  <c r="AV124" i="10"/>
  <c r="AU124" i="10"/>
  <c r="AT124" i="10"/>
  <c r="BC123" i="10"/>
  <c r="BB123" i="10"/>
  <c r="BE123" i="10" s="1"/>
  <c r="BA123" i="10"/>
  <c r="AY123" i="10"/>
  <c r="AX123" i="10"/>
  <c r="AW123" i="10"/>
  <c r="AV123" i="10"/>
  <c r="AU123" i="10"/>
  <c r="AT123" i="10"/>
  <c r="BC122" i="10"/>
  <c r="BB122" i="10"/>
  <c r="BE122" i="10" s="1"/>
  <c r="BA122" i="10"/>
  <c r="AY122" i="10"/>
  <c r="AX122" i="10"/>
  <c r="AW122" i="10"/>
  <c r="AV122" i="10"/>
  <c r="AU122" i="10"/>
  <c r="AT122" i="10"/>
  <c r="BC121" i="10"/>
  <c r="BB121" i="10"/>
  <c r="BE121" i="10" s="1"/>
  <c r="BA121" i="10"/>
  <c r="AY121" i="10"/>
  <c r="AX121" i="10"/>
  <c r="AW121" i="10"/>
  <c r="AV121" i="10"/>
  <c r="AU121" i="10"/>
  <c r="AT121" i="10"/>
  <c r="BC120" i="10"/>
  <c r="BB120" i="10"/>
  <c r="BE120" i="10" s="1"/>
  <c r="BA120" i="10"/>
  <c r="AY120" i="10"/>
  <c r="AX120" i="10"/>
  <c r="AW120" i="10"/>
  <c r="AV120" i="10"/>
  <c r="AU120" i="10"/>
  <c r="AT120" i="10"/>
  <c r="BC119" i="10"/>
  <c r="BB119" i="10"/>
  <c r="BE119" i="10" s="1"/>
  <c r="BA119" i="10"/>
  <c r="AY119" i="10"/>
  <c r="AX119" i="10"/>
  <c r="AW119" i="10"/>
  <c r="AV119" i="10"/>
  <c r="AU119" i="10"/>
  <c r="AT119" i="10"/>
  <c r="BC118" i="10"/>
  <c r="BB118" i="10"/>
  <c r="BE118" i="10" s="1"/>
  <c r="BA118" i="10"/>
  <c r="AY118" i="10"/>
  <c r="AX118" i="10"/>
  <c r="AW118" i="10"/>
  <c r="AV118" i="10"/>
  <c r="AU118" i="10"/>
  <c r="AT118" i="10"/>
  <c r="BC117" i="10"/>
  <c r="BB117" i="10"/>
  <c r="BE117" i="10" s="1"/>
  <c r="BA117" i="10"/>
  <c r="AY117" i="10"/>
  <c r="AX117" i="10"/>
  <c r="AW117" i="10"/>
  <c r="AV117" i="10"/>
  <c r="AU117" i="10"/>
  <c r="AT117" i="10"/>
  <c r="BC116" i="10"/>
  <c r="BB116" i="10"/>
  <c r="BE116" i="10" s="1"/>
  <c r="BA116" i="10"/>
  <c r="AY116" i="10"/>
  <c r="AX116" i="10"/>
  <c r="AW116" i="10"/>
  <c r="AV116" i="10"/>
  <c r="AU116" i="10"/>
  <c r="AT116" i="10"/>
  <c r="BC115" i="10"/>
  <c r="BE115" i="10" s="1"/>
  <c r="BB115" i="10"/>
  <c r="BA115" i="10"/>
  <c r="AY115" i="10"/>
  <c r="AX115" i="10"/>
  <c r="AW115" i="10"/>
  <c r="AV115" i="10"/>
  <c r="AU115" i="10"/>
  <c r="AT115" i="10"/>
  <c r="BE114" i="10"/>
  <c r="BC114" i="10"/>
  <c r="BB114" i="10"/>
  <c r="BA114" i="10"/>
  <c r="AY114" i="10"/>
  <c r="AX114" i="10"/>
  <c r="AW114" i="10"/>
  <c r="AV114" i="10"/>
  <c r="AU114" i="10"/>
  <c r="AT114" i="10"/>
  <c r="BC113" i="10"/>
  <c r="BB113" i="10"/>
  <c r="BE113" i="10" s="1"/>
  <c r="BA113" i="10"/>
  <c r="AY113" i="10"/>
  <c r="AX113" i="10"/>
  <c r="AW113" i="10"/>
  <c r="AV113" i="10"/>
  <c r="AU113" i="10"/>
  <c r="AT113" i="10"/>
  <c r="BC112" i="10"/>
  <c r="BB112" i="10"/>
  <c r="BE112" i="10" s="1"/>
  <c r="BA112" i="10"/>
  <c r="AY112" i="10"/>
  <c r="AX112" i="10"/>
  <c r="AW112" i="10"/>
  <c r="AV112" i="10"/>
  <c r="AU112" i="10"/>
  <c r="AT112" i="10"/>
  <c r="BC111" i="10"/>
  <c r="BB111" i="10"/>
  <c r="BE111" i="10" s="1"/>
  <c r="BA111" i="10"/>
  <c r="AY111" i="10"/>
  <c r="AX111" i="10"/>
  <c r="AW111" i="10"/>
  <c r="AV111" i="10"/>
  <c r="AU111" i="10"/>
  <c r="AT111" i="10"/>
  <c r="BC110" i="10"/>
  <c r="BB110" i="10"/>
  <c r="BE110" i="10" s="1"/>
  <c r="BA110" i="10"/>
  <c r="AY110" i="10"/>
  <c r="AX110" i="10"/>
  <c r="AW110" i="10"/>
  <c r="AV110" i="10"/>
  <c r="AU110" i="10"/>
  <c r="AT110" i="10"/>
  <c r="BC109" i="10"/>
  <c r="BB109" i="10"/>
  <c r="BE109" i="10" s="1"/>
  <c r="BA109" i="10"/>
  <c r="AY109" i="10"/>
  <c r="AX109" i="10"/>
  <c r="AW109" i="10"/>
  <c r="AV109" i="10"/>
  <c r="AU109" i="10"/>
  <c r="AT109" i="10"/>
  <c r="BC108" i="10"/>
  <c r="BB108" i="10"/>
  <c r="BE108" i="10" s="1"/>
  <c r="BA108" i="10"/>
  <c r="AY108" i="10"/>
  <c r="AX108" i="10"/>
  <c r="AW108" i="10"/>
  <c r="AV108" i="10"/>
  <c r="AU108" i="10"/>
  <c r="AT108" i="10"/>
  <c r="BC107" i="10"/>
  <c r="BB107" i="10"/>
  <c r="BE107" i="10" s="1"/>
  <c r="BA107" i="10"/>
  <c r="AY107" i="10"/>
  <c r="AX107" i="10"/>
  <c r="AW107" i="10"/>
  <c r="AV107" i="10"/>
  <c r="AU107" i="10"/>
  <c r="AT107" i="10"/>
  <c r="BC106" i="10"/>
  <c r="BB106" i="10"/>
  <c r="BE106" i="10" s="1"/>
  <c r="BA106" i="10"/>
  <c r="AY106" i="10"/>
  <c r="AX106" i="10"/>
  <c r="AW106" i="10"/>
  <c r="AV106" i="10"/>
  <c r="AU106" i="10"/>
  <c r="AT106" i="10"/>
  <c r="BC105" i="10"/>
  <c r="BB105" i="10"/>
  <c r="BE105" i="10" s="1"/>
  <c r="BA105" i="10"/>
  <c r="AY105" i="10"/>
  <c r="AX105" i="10"/>
  <c r="AW105" i="10"/>
  <c r="AV105" i="10"/>
  <c r="AU105" i="10"/>
  <c r="AT105" i="10"/>
  <c r="BE104" i="10"/>
  <c r="BC104" i="10"/>
  <c r="BB104" i="10"/>
  <c r="BA104" i="10"/>
  <c r="AY104" i="10"/>
  <c r="AX104" i="10"/>
  <c r="AW104" i="10"/>
  <c r="AV104" i="10"/>
  <c r="AU104" i="10"/>
  <c r="AT104" i="10"/>
  <c r="BC103" i="10"/>
  <c r="BE103" i="10" s="1"/>
  <c r="BB103" i="10"/>
  <c r="BA103" i="10"/>
  <c r="AY103" i="10"/>
  <c r="AX103" i="10"/>
  <c r="AW103" i="10"/>
  <c r="AV103" i="10"/>
  <c r="AU103" i="10"/>
  <c r="AT103" i="10"/>
  <c r="BC102" i="10"/>
  <c r="BB102" i="10"/>
  <c r="BE102" i="10" s="1"/>
  <c r="BA102" i="10"/>
  <c r="AY102" i="10"/>
  <c r="AX102" i="10"/>
  <c r="AW102" i="10"/>
  <c r="AV102" i="10"/>
  <c r="AU102" i="10"/>
  <c r="AT102" i="10"/>
  <c r="BC101" i="10"/>
  <c r="BB101" i="10"/>
  <c r="BE101" i="10" s="1"/>
  <c r="BA101" i="10"/>
  <c r="AY101" i="10"/>
  <c r="AX101" i="10"/>
  <c r="AW101" i="10"/>
  <c r="AV101" i="10"/>
  <c r="AU101" i="10"/>
  <c r="AT101" i="10"/>
  <c r="BC100" i="10"/>
  <c r="BB100" i="10"/>
  <c r="BE100" i="10" s="1"/>
  <c r="BA100" i="10"/>
  <c r="AY100" i="10"/>
  <c r="AX100" i="10"/>
  <c r="AW100" i="10"/>
  <c r="AV100" i="10"/>
  <c r="AU100" i="10"/>
  <c r="AT100" i="10"/>
  <c r="BC99" i="10"/>
  <c r="BB99" i="10"/>
  <c r="BE99" i="10" s="1"/>
  <c r="BA99" i="10"/>
  <c r="AY99" i="10"/>
  <c r="AX99" i="10"/>
  <c r="AW99" i="10"/>
  <c r="AV99" i="10"/>
  <c r="AU99" i="10"/>
  <c r="AT99" i="10"/>
  <c r="BC98" i="10"/>
  <c r="BB98" i="10"/>
  <c r="BE98" i="10" s="1"/>
  <c r="BA98" i="10"/>
  <c r="AY98" i="10"/>
  <c r="AX98" i="10"/>
  <c r="AW98" i="10"/>
  <c r="AV98" i="10"/>
  <c r="AU98" i="10"/>
  <c r="AT98" i="10"/>
  <c r="BC97" i="10"/>
  <c r="BB97" i="10"/>
  <c r="BE97" i="10" s="1"/>
  <c r="BA97" i="10"/>
  <c r="AY97" i="10"/>
  <c r="AX97" i="10"/>
  <c r="AW97" i="10"/>
  <c r="AV97" i="10"/>
  <c r="AU97" i="10"/>
  <c r="AT97" i="10"/>
  <c r="BC96" i="10"/>
  <c r="BB96" i="10"/>
  <c r="BE96" i="10" s="1"/>
  <c r="BA96" i="10"/>
  <c r="AY96" i="10"/>
  <c r="AX96" i="10"/>
  <c r="AW96" i="10"/>
  <c r="AV96" i="10"/>
  <c r="AU96" i="10"/>
  <c r="AT96" i="10"/>
  <c r="BE95" i="10"/>
  <c r="BC95" i="10"/>
  <c r="BB95" i="10"/>
  <c r="BA95" i="10"/>
  <c r="AY95" i="10"/>
  <c r="AX95" i="10"/>
  <c r="AW95" i="10"/>
  <c r="AV95" i="10"/>
  <c r="AU95" i="10"/>
  <c r="AT95" i="10"/>
  <c r="BC94" i="10"/>
  <c r="BB94" i="10"/>
  <c r="BE94" i="10" s="1"/>
  <c r="BA94" i="10"/>
  <c r="AY94" i="10"/>
  <c r="AX94" i="10"/>
  <c r="AW94" i="10"/>
  <c r="AV94" i="10"/>
  <c r="AU94" i="10"/>
  <c r="AT94" i="10"/>
  <c r="BC93" i="10"/>
  <c r="BB93" i="10"/>
  <c r="BE93" i="10" s="1"/>
  <c r="BA93" i="10"/>
  <c r="AY93" i="10"/>
  <c r="AX93" i="10"/>
  <c r="AW93" i="10"/>
  <c r="AV93" i="10"/>
  <c r="AU93" i="10"/>
  <c r="AT93" i="10"/>
  <c r="BC92" i="10"/>
  <c r="BB92" i="10"/>
  <c r="BE92" i="10" s="1"/>
  <c r="BA92" i="10"/>
  <c r="AY92" i="10"/>
  <c r="AX92" i="10"/>
  <c r="AW92" i="10"/>
  <c r="AV92" i="10"/>
  <c r="AU92" i="10"/>
  <c r="AT92" i="10"/>
  <c r="BC91" i="10"/>
  <c r="BB91" i="10"/>
  <c r="BA91" i="10"/>
  <c r="AY91" i="10"/>
  <c r="AX91" i="10"/>
  <c r="AW91" i="10"/>
  <c r="AV91" i="10"/>
  <c r="AU91" i="10"/>
  <c r="AT91" i="10"/>
  <c r="BC90" i="10"/>
  <c r="BB90" i="10"/>
  <c r="BE90" i="10" s="1"/>
  <c r="BA90" i="10"/>
  <c r="AY90" i="10"/>
  <c r="AX90" i="10"/>
  <c r="AW90" i="10"/>
  <c r="AV90" i="10"/>
  <c r="AU90" i="10"/>
  <c r="AT90" i="10"/>
  <c r="BC89" i="10"/>
  <c r="BB89" i="10"/>
  <c r="BE89" i="10" s="1"/>
  <c r="BA89" i="10"/>
  <c r="AY89" i="10"/>
  <c r="AX89" i="10"/>
  <c r="AW89" i="10"/>
  <c r="AV89" i="10"/>
  <c r="AU89" i="10"/>
  <c r="AT89" i="10"/>
  <c r="BC88" i="10"/>
  <c r="BB88" i="10"/>
  <c r="BE88" i="10" s="1"/>
  <c r="BA88" i="10"/>
  <c r="AY88" i="10"/>
  <c r="AX88" i="10"/>
  <c r="AW88" i="10"/>
  <c r="AV88" i="10"/>
  <c r="AU88" i="10"/>
  <c r="AT88" i="10"/>
  <c r="BC87" i="10"/>
  <c r="BB87" i="10"/>
  <c r="BE87" i="10" s="1"/>
  <c r="BA87" i="10"/>
  <c r="AY87" i="10"/>
  <c r="AX87" i="10"/>
  <c r="AW87" i="10"/>
  <c r="AV87" i="10"/>
  <c r="AU87" i="10"/>
  <c r="AT87" i="10"/>
  <c r="BE86" i="10"/>
  <c r="BC86" i="10"/>
  <c r="BB86" i="10"/>
  <c r="BA86" i="10"/>
  <c r="AY86" i="10"/>
  <c r="AX86" i="10"/>
  <c r="AW86" i="10"/>
  <c r="AV86" i="10"/>
  <c r="AU86" i="10"/>
  <c r="AT86" i="10"/>
  <c r="BC85" i="10"/>
  <c r="BB85" i="10"/>
  <c r="BE85" i="10" s="1"/>
  <c r="BA85" i="10"/>
  <c r="AY85" i="10"/>
  <c r="AX85" i="10"/>
  <c r="AW85" i="10"/>
  <c r="AV85" i="10"/>
  <c r="AU85" i="10"/>
  <c r="AT85" i="10"/>
  <c r="BC84" i="10"/>
  <c r="BB84" i="10"/>
  <c r="BE84" i="10" s="1"/>
  <c r="BA84" i="10"/>
  <c r="AY84" i="10"/>
  <c r="AX84" i="10"/>
  <c r="AW84" i="10"/>
  <c r="AV84" i="10"/>
  <c r="AU84" i="10"/>
  <c r="AT84" i="10"/>
  <c r="BC83" i="10"/>
  <c r="BB83" i="10"/>
  <c r="BE83" i="10" s="1"/>
  <c r="BA83" i="10"/>
  <c r="AY83" i="10"/>
  <c r="AX83" i="10"/>
  <c r="AW83" i="10"/>
  <c r="AV83" i="10"/>
  <c r="AU83" i="10"/>
  <c r="AT83" i="10"/>
  <c r="BC82" i="10"/>
  <c r="BB82" i="10"/>
  <c r="BE82" i="10" s="1"/>
  <c r="BA82" i="10"/>
  <c r="AY82" i="10"/>
  <c r="AX82" i="10"/>
  <c r="AW82" i="10"/>
  <c r="AV82" i="10"/>
  <c r="AU82" i="10"/>
  <c r="AT82" i="10"/>
  <c r="BC81" i="10"/>
  <c r="BB81" i="10"/>
  <c r="BE81" i="10" s="1"/>
  <c r="BA81" i="10"/>
  <c r="AY81" i="10"/>
  <c r="AX81" i="10"/>
  <c r="AW81" i="10"/>
  <c r="AV81" i="10"/>
  <c r="AU81" i="10"/>
  <c r="AT81" i="10"/>
  <c r="BC80" i="10"/>
  <c r="BB80" i="10"/>
  <c r="BE80" i="10" s="1"/>
  <c r="BA80" i="10"/>
  <c r="AY80" i="10"/>
  <c r="AX80" i="10"/>
  <c r="AW80" i="10"/>
  <c r="AV80" i="10"/>
  <c r="AU80" i="10"/>
  <c r="AT80" i="10"/>
  <c r="BC79" i="10"/>
  <c r="BB79" i="10"/>
  <c r="BA79" i="10"/>
  <c r="AY79" i="10"/>
  <c r="AX79" i="10"/>
  <c r="AW79" i="10"/>
  <c r="AV79" i="10"/>
  <c r="AU79" i="10"/>
  <c r="AT79" i="10"/>
  <c r="BC78" i="10"/>
  <c r="BB78" i="10"/>
  <c r="BE78" i="10" s="1"/>
  <c r="BA78" i="10"/>
  <c r="AY78" i="10"/>
  <c r="AX78" i="10"/>
  <c r="AW78" i="10"/>
  <c r="AV78" i="10"/>
  <c r="AU78" i="10"/>
  <c r="AT78" i="10"/>
  <c r="BC77" i="10"/>
  <c r="BB77" i="10"/>
  <c r="BE77" i="10" s="1"/>
  <c r="BA77" i="10"/>
  <c r="AY77" i="10"/>
  <c r="AX77" i="10"/>
  <c r="AW77" i="10"/>
  <c r="AV77" i="10"/>
  <c r="AU77" i="10"/>
  <c r="AT77" i="10"/>
  <c r="BC76" i="10"/>
  <c r="BB76" i="10"/>
  <c r="BE76" i="10" s="1"/>
  <c r="BA76" i="10"/>
  <c r="AY76" i="10"/>
  <c r="AX76" i="10"/>
  <c r="AW76" i="10"/>
  <c r="AV76" i="10"/>
  <c r="AU76" i="10"/>
  <c r="AT76" i="10"/>
  <c r="BC75" i="10"/>
  <c r="BB75" i="10"/>
  <c r="BE75" i="10" s="1"/>
  <c r="BA75" i="10"/>
  <c r="AY75" i="10"/>
  <c r="AX75" i="10"/>
  <c r="AW75" i="10"/>
  <c r="AV75" i="10"/>
  <c r="AU75" i="10"/>
  <c r="AT75" i="10"/>
  <c r="BC74" i="10"/>
  <c r="BB74" i="10"/>
  <c r="BE74" i="10" s="1"/>
  <c r="BA74" i="10"/>
  <c r="AY74" i="10"/>
  <c r="AX74" i="10"/>
  <c r="AW74" i="10"/>
  <c r="AV74" i="10"/>
  <c r="AU74" i="10"/>
  <c r="AT74" i="10"/>
  <c r="BC73" i="10"/>
  <c r="BB73" i="10"/>
  <c r="BE73" i="10" s="1"/>
  <c r="BA73" i="10"/>
  <c r="AY73" i="10"/>
  <c r="AX73" i="10"/>
  <c r="AW73" i="10"/>
  <c r="AV73" i="10"/>
  <c r="AU73" i="10"/>
  <c r="AT73" i="10"/>
  <c r="BC72" i="10"/>
  <c r="BB72" i="10"/>
  <c r="BE72" i="10" s="1"/>
  <c r="BA72" i="10"/>
  <c r="AY72" i="10"/>
  <c r="AX72" i="10"/>
  <c r="AW72" i="10"/>
  <c r="AV72" i="10"/>
  <c r="AU72" i="10"/>
  <c r="AT72" i="10"/>
  <c r="BC71" i="10"/>
  <c r="BB71" i="10"/>
  <c r="BE71" i="10" s="1"/>
  <c r="BA71" i="10"/>
  <c r="AY71" i="10"/>
  <c r="AX71" i="10"/>
  <c r="AW71" i="10"/>
  <c r="AV71" i="10"/>
  <c r="AU71" i="10"/>
  <c r="AT71" i="10"/>
  <c r="BC70" i="10"/>
  <c r="BB70" i="10"/>
  <c r="BE70" i="10" s="1"/>
  <c r="BA70" i="10"/>
  <c r="AY70" i="10"/>
  <c r="AX70" i="10"/>
  <c r="AW70" i="10"/>
  <c r="AV70" i="10"/>
  <c r="AU70" i="10"/>
  <c r="AT70" i="10"/>
  <c r="BC69" i="10"/>
  <c r="BB69" i="10"/>
  <c r="BE69" i="10" s="1"/>
  <c r="BA69" i="10"/>
  <c r="AY69" i="10"/>
  <c r="AX69" i="10"/>
  <c r="AW69" i="10"/>
  <c r="AV69" i="10"/>
  <c r="AU69" i="10"/>
  <c r="AT69" i="10"/>
  <c r="BC68" i="10"/>
  <c r="BB68" i="10"/>
  <c r="BE68" i="10" s="1"/>
  <c r="BA68" i="10"/>
  <c r="AY68" i="10"/>
  <c r="AX68" i="10"/>
  <c r="AW68" i="10"/>
  <c r="AV68" i="10"/>
  <c r="AU68" i="10"/>
  <c r="AT68" i="10"/>
  <c r="BC67" i="10"/>
  <c r="BB67" i="10"/>
  <c r="BA67" i="10"/>
  <c r="AY67" i="10"/>
  <c r="AX67" i="10"/>
  <c r="AW67" i="10"/>
  <c r="AV67" i="10"/>
  <c r="AU67" i="10"/>
  <c r="AT67" i="10"/>
  <c r="BE66" i="10"/>
  <c r="BC66" i="10"/>
  <c r="BB66" i="10"/>
  <c r="BA66" i="10"/>
  <c r="AY66" i="10"/>
  <c r="AX66" i="10"/>
  <c r="AW66" i="10"/>
  <c r="AV66" i="10"/>
  <c r="AU66" i="10"/>
  <c r="AT66" i="10"/>
  <c r="BC65" i="10"/>
  <c r="BB65" i="10"/>
  <c r="BE65" i="10" s="1"/>
  <c r="BA65" i="10"/>
  <c r="AY65" i="10"/>
  <c r="AX65" i="10"/>
  <c r="AW65" i="10"/>
  <c r="AV65" i="10"/>
  <c r="AU65" i="10"/>
  <c r="AT65" i="10"/>
  <c r="BC64" i="10"/>
  <c r="BB64" i="10"/>
  <c r="BE64" i="10" s="1"/>
  <c r="BA64" i="10"/>
  <c r="AY64" i="10"/>
  <c r="AX64" i="10"/>
  <c r="AW64" i="10"/>
  <c r="AV64" i="10"/>
  <c r="AU64" i="10"/>
  <c r="AT64" i="10"/>
  <c r="BC63" i="10"/>
  <c r="BB63" i="10"/>
  <c r="BE63" i="10" s="1"/>
  <c r="BA63" i="10"/>
  <c r="AY63" i="10"/>
  <c r="AX63" i="10"/>
  <c r="AW63" i="10"/>
  <c r="AV63" i="10"/>
  <c r="AU63" i="10"/>
  <c r="AT63" i="10"/>
  <c r="BC62" i="10"/>
  <c r="BB62" i="10"/>
  <c r="BE62" i="10" s="1"/>
  <c r="BA62" i="10"/>
  <c r="AY62" i="10"/>
  <c r="AX62" i="10"/>
  <c r="AW62" i="10"/>
  <c r="AV62" i="10"/>
  <c r="AU62" i="10"/>
  <c r="AT62" i="10"/>
  <c r="BC61" i="10"/>
  <c r="BB61" i="10"/>
  <c r="BE61" i="10" s="1"/>
  <c r="BA61" i="10"/>
  <c r="AY61" i="10"/>
  <c r="AX61" i="10"/>
  <c r="AW61" i="10"/>
  <c r="AV61" i="10"/>
  <c r="AU61" i="10"/>
  <c r="AT61" i="10"/>
  <c r="BC60" i="10"/>
  <c r="BB60" i="10"/>
  <c r="BE60" i="10" s="1"/>
  <c r="BA60" i="10"/>
  <c r="AY60" i="10"/>
  <c r="AX60" i="10"/>
  <c r="AW60" i="10"/>
  <c r="AV60" i="10"/>
  <c r="AU60" i="10"/>
  <c r="AT60" i="10"/>
  <c r="BC59" i="10"/>
  <c r="BB59" i="10"/>
  <c r="BE59" i="10" s="1"/>
  <c r="BA59" i="10"/>
  <c r="AY59" i="10"/>
  <c r="AX59" i="10"/>
  <c r="AW59" i="10"/>
  <c r="AV59" i="10"/>
  <c r="AU59" i="10"/>
  <c r="AT59" i="10"/>
  <c r="BC58" i="10"/>
  <c r="BB58" i="10"/>
  <c r="BE58" i="10" s="1"/>
  <c r="BA58" i="10"/>
  <c r="AY58" i="10"/>
  <c r="AX58" i="10"/>
  <c r="AW58" i="10"/>
  <c r="AV58" i="10"/>
  <c r="AU58" i="10"/>
  <c r="AT58" i="10"/>
  <c r="BC57" i="10"/>
  <c r="BB57" i="10"/>
  <c r="BE57" i="10" s="1"/>
  <c r="BA57" i="10"/>
  <c r="AY57" i="10"/>
  <c r="AX57" i="10"/>
  <c r="AW57" i="10"/>
  <c r="AV57" i="10"/>
  <c r="AU57" i="10"/>
  <c r="AT57" i="10"/>
  <c r="BC56" i="10"/>
  <c r="BB56" i="10"/>
  <c r="BE56" i="10" s="1"/>
  <c r="BA56" i="10"/>
  <c r="AY56" i="10"/>
  <c r="AX56" i="10"/>
  <c r="AW56" i="10"/>
  <c r="AV56" i="10"/>
  <c r="AU56" i="10"/>
  <c r="AT56" i="10"/>
  <c r="BC55" i="10"/>
  <c r="BB55" i="10"/>
  <c r="BA55" i="10"/>
  <c r="AY55" i="10"/>
  <c r="AX55" i="10"/>
  <c r="AW55" i="10"/>
  <c r="AV55" i="10"/>
  <c r="AU55" i="10"/>
  <c r="AT55" i="10"/>
  <c r="BC54" i="10"/>
  <c r="BB54" i="10"/>
  <c r="BE54" i="10" s="1"/>
  <c r="BA54" i="10"/>
  <c r="AY54" i="10"/>
  <c r="AX54" i="10"/>
  <c r="AW54" i="10"/>
  <c r="AV54" i="10"/>
  <c r="AU54" i="10"/>
  <c r="AT54" i="10"/>
  <c r="BC53" i="10"/>
  <c r="BB53" i="10"/>
  <c r="BE53" i="10" s="1"/>
  <c r="BA53" i="10"/>
  <c r="AY53" i="10"/>
  <c r="AX53" i="10"/>
  <c r="AW53" i="10"/>
  <c r="AV53" i="10"/>
  <c r="AU53" i="10"/>
  <c r="AT53" i="10"/>
  <c r="BC52" i="10"/>
  <c r="BB52" i="10"/>
  <c r="BE52" i="10" s="1"/>
  <c r="BA52" i="10"/>
  <c r="AY52" i="10"/>
  <c r="AX52" i="10"/>
  <c r="AW52" i="10"/>
  <c r="AV52" i="10"/>
  <c r="AU52" i="10"/>
  <c r="AT52" i="10"/>
  <c r="BC51" i="10"/>
  <c r="BB51" i="10"/>
  <c r="BE51" i="10" s="1"/>
  <c r="BA51" i="10"/>
  <c r="AY51" i="10"/>
  <c r="AX51" i="10"/>
  <c r="AW51" i="10"/>
  <c r="AV51" i="10"/>
  <c r="AU51" i="10"/>
  <c r="AT51" i="10"/>
  <c r="BC50" i="10"/>
  <c r="BB50" i="10"/>
  <c r="BE50" i="10" s="1"/>
  <c r="BA50" i="10"/>
  <c r="AY50" i="10"/>
  <c r="AX50" i="10"/>
  <c r="AW50" i="10"/>
  <c r="AV50" i="10"/>
  <c r="AU50" i="10"/>
  <c r="AT50" i="10"/>
  <c r="BE49" i="10"/>
  <c r="BC49" i="10"/>
  <c r="BB49" i="10"/>
  <c r="BA49" i="10"/>
  <c r="AY49" i="10"/>
  <c r="AX49" i="10"/>
  <c r="AW49" i="10"/>
  <c r="AV49" i="10"/>
  <c r="AU49" i="10"/>
  <c r="AT49" i="10"/>
  <c r="BC48" i="10"/>
  <c r="BB48" i="10"/>
  <c r="BE48" i="10" s="1"/>
  <c r="BA48" i="10"/>
  <c r="AY48" i="10"/>
  <c r="AX48" i="10"/>
  <c r="AW48" i="10"/>
  <c r="AV48" i="10"/>
  <c r="AU48" i="10"/>
  <c r="AT48" i="10"/>
  <c r="BE47" i="10"/>
  <c r="BC47" i="10"/>
  <c r="BB47" i="10"/>
  <c r="BA47" i="10"/>
  <c r="AY47" i="10"/>
  <c r="AX47" i="10"/>
  <c r="AW47" i="10"/>
  <c r="AV47" i="10"/>
  <c r="AU47" i="10"/>
  <c r="AT47" i="10"/>
  <c r="BC46" i="10"/>
  <c r="BB46" i="10"/>
  <c r="BE46" i="10" s="1"/>
  <c r="BA46" i="10"/>
  <c r="AY46" i="10"/>
  <c r="AX46" i="10"/>
  <c r="AW46" i="10"/>
  <c r="AV46" i="10"/>
  <c r="AU46" i="10"/>
  <c r="AT46" i="10"/>
  <c r="BC45" i="10"/>
  <c r="BB45" i="10"/>
  <c r="BE45" i="10" s="1"/>
  <c r="BA45" i="10"/>
  <c r="AY45" i="10"/>
  <c r="AX45" i="10"/>
  <c r="AW45" i="10"/>
  <c r="AV45" i="10"/>
  <c r="AU45" i="10"/>
  <c r="AT45" i="10"/>
  <c r="BC44" i="10"/>
  <c r="BB44" i="10"/>
  <c r="BE44" i="10" s="1"/>
  <c r="BA44" i="10"/>
  <c r="AY44" i="10"/>
  <c r="AX44" i="10"/>
  <c r="AW44" i="10"/>
  <c r="AV44" i="10"/>
  <c r="AU44" i="10"/>
  <c r="AT44" i="10"/>
  <c r="BC43" i="10"/>
  <c r="BB43" i="10"/>
  <c r="BA43" i="10"/>
  <c r="AY43" i="10"/>
  <c r="AX43" i="10"/>
  <c r="AW43" i="10"/>
  <c r="AV43" i="10"/>
  <c r="AU43" i="10"/>
  <c r="AT43" i="10"/>
  <c r="BC42" i="10"/>
  <c r="BB42" i="10"/>
  <c r="BE42" i="10" s="1"/>
  <c r="BA42" i="10"/>
  <c r="AY42" i="10"/>
  <c r="AX42" i="10"/>
  <c r="AW42" i="10"/>
  <c r="AV42" i="10"/>
  <c r="AU42" i="10"/>
  <c r="AT42" i="10"/>
  <c r="BC41" i="10"/>
  <c r="BB41" i="10"/>
  <c r="BE41" i="10" s="1"/>
  <c r="BA41" i="10"/>
  <c r="AY41" i="10"/>
  <c r="AX41" i="10"/>
  <c r="AW41" i="10"/>
  <c r="AV41" i="10"/>
  <c r="AU41" i="10"/>
  <c r="AT41" i="10"/>
  <c r="BC40" i="10"/>
  <c r="BB40" i="10"/>
  <c r="BE40" i="10" s="1"/>
  <c r="BA40" i="10"/>
  <c r="AY40" i="10"/>
  <c r="AX40" i="10"/>
  <c r="AW40" i="10"/>
  <c r="AV40" i="10"/>
  <c r="AU40" i="10"/>
  <c r="AT40" i="10"/>
  <c r="BC39" i="10"/>
  <c r="BB39" i="10"/>
  <c r="BE39" i="10" s="1"/>
  <c r="BA39" i="10"/>
  <c r="AY39" i="10"/>
  <c r="AX39" i="10"/>
  <c r="AW39" i="10"/>
  <c r="AV39" i="10"/>
  <c r="AU39" i="10"/>
  <c r="AT39" i="10"/>
  <c r="BE38" i="10"/>
  <c r="BC38" i="10"/>
  <c r="BB38" i="10"/>
  <c r="BA38" i="10"/>
  <c r="AY38" i="10"/>
  <c r="AX38" i="10"/>
  <c r="AW38" i="10"/>
  <c r="AV38" i="10"/>
  <c r="AU38" i="10"/>
  <c r="AT38" i="10"/>
  <c r="BC37" i="10"/>
  <c r="BB37" i="10"/>
  <c r="BE37" i="10" s="1"/>
  <c r="BA37" i="10"/>
  <c r="AY37" i="10"/>
  <c r="AX37" i="10"/>
  <c r="AW37" i="10"/>
  <c r="AV37" i="10"/>
  <c r="AU37" i="10"/>
  <c r="AT37" i="10"/>
  <c r="BC36" i="10"/>
  <c r="BB36" i="10"/>
  <c r="BE36" i="10" s="1"/>
  <c r="BA36" i="10"/>
  <c r="AY36" i="10"/>
  <c r="AX36" i="10"/>
  <c r="AW36" i="10"/>
  <c r="AV36" i="10"/>
  <c r="AU36" i="10"/>
  <c r="AT36" i="10"/>
  <c r="BC35" i="10"/>
  <c r="BB35" i="10"/>
  <c r="BE35" i="10" s="1"/>
  <c r="BA35" i="10"/>
  <c r="AY35" i="10"/>
  <c r="AX35" i="10"/>
  <c r="AW35" i="10"/>
  <c r="AV35" i="10"/>
  <c r="AU35" i="10"/>
  <c r="AT35" i="10"/>
  <c r="BC34" i="10"/>
  <c r="BB34" i="10"/>
  <c r="BE34" i="10" s="1"/>
  <c r="BA34" i="10"/>
  <c r="AY34" i="10"/>
  <c r="AX34" i="10"/>
  <c r="AW34" i="10"/>
  <c r="AV34" i="10"/>
  <c r="AU34" i="10"/>
  <c r="AT34" i="10"/>
  <c r="BC33" i="10"/>
  <c r="BB33" i="10"/>
  <c r="BE33" i="10" s="1"/>
  <c r="BA33" i="10"/>
  <c r="AY33" i="10"/>
  <c r="AX33" i="10"/>
  <c r="AW33" i="10"/>
  <c r="AV33" i="10"/>
  <c r="AU33" i="10"/>
  <c r="AT33" i="10"/>
  <c r="BC32" i="10"/>
  <c r="BB32" i="10"/>
  <c r="BE32" i="10" s="1"/>
  <c r="BA32" i="10"/>
  <c r="AY32" i="10"/>
  <c r="AX32" i="10"/>
  <c r="AW32" i="10"/>
  <c r="AV32" i="10"/>
  <c r="AU32" i="10"/>
  <c r="AT32" i="10"/>
  <c r="BC31" i="10"/>
  <c r="BB31" i="10"/>
  <c r="BA31" i="10"/>
  <c r="AY31" i="10"/>
  <c r="AX31" i="10"/>
  <c r="AW31" i="10"/>
  <c r="AV31" i="10"/>
  <c r="AU31" i="10"/>
  <c r="AT31" i="10"/>
  <c r="BC30" i="10"/>
  <c r="BB30" i="10"/>
  <c r="BE30" i="10" s="1"/>
  <c r="BA30" i="10"/>
  <c r="AY30" i="10"/>
  <c r="AX30" i="10"/>
  <c r="AW30" i="10"/>
  <c r="AV30" i="10"/>
  <c r="AU30" i="10"/>
  <c r="AT30" i="10"/>
  <c r="BC29" i="10"/>
  <c r="BB29" i="10"/>
  <c r="BE29" i="10" s="1"/>
  <c r="BA29" i="10"/>
  <c r="AY29" i="10"/>
  <c r="AX29" i="10"/>
  <c r="AW29" i="10"/>
  <c r="AV29" i="10"/>
  <c r="AU29" i="10"/>
  <c r="AT29" i="10"/>
  <c r="BC28" i="10"/>
  <c r="BB28" i="10"/>
  <c r="BE28" i="10" s="1"/>
  <c r="BA28" i="10"/>
  <c r="AY28" i="10"/>
  <c r="AX28" i="10"/>
  <c r="AW28" i="10"/>
  <c r="AV28" i="10"/>
  <c r="AU28" i="10"/>
  <c r="AT28" i="10"/>
  <c r="BC27" i="10"/>
  <c r="BB27" i="10"/>
  <c r="BE27" i="10" s="1"/>
  <c r="BA27" i="10"/>
  <c r="AY27" i="10"/>
  <c r="AX27" i="10"/>
  <c r="AW27" i="10"/>
  <c r="AV27" i="10"/>
  <c r="AU27" i="10"/>
  <c r="AT27" i="10"/>
  <c r="BC26" i="10"/>
  <c r="BB26" i="10"/>
  <c r="BE26" i="10" s="1"/>
  <c r="BA26" i="10"/>
  <c r="AY26" i="10"/>
  <c r="AX26" i="10"/>
  <c r="AW26" i="10"/>
  <c r="AV26" i="10"/>
  <c r="AU26" i="10"/>
  <c r="AT26" i="10"/>
  <c r="BE25" i="10"/>
  <c r="BC25" i="10"/>
  <c r="BB25" i="10"/>
  <c r="BA25" i="10"/>
  <c r="AY25" i="10"/>
  <c r="AX25" i="10"/>
  <c r="AW25" i="10"/>
  <c r="AV25" i="10"/>
  <c r="AU25" i="10"/>
  <c r="AT25" i="10"/>
  <c r="BC24" i="10"/>
  <c r="BB24" i="10"/>
  <c r="BE24" i="10" s="1"/>
  <c r="BA24" i="10"/>
  <c r="AY24" i="10"/>
  <c r="AX24" i="10"/>
  <c r="AW24" i="10"/>
  <c r="AV24" i="10"/>
  <c r="AU24" i="10"/>
  <c r="AT24" i="10"/>
  <c r="BC23" i="10"/>
  <c r="BB23" i="10"/>
  <c r="BE23" i="10" s="1"/>
  <c r="BA23" i="10"/>
  <c r="AY23" i="10"/>
  <c r="AX23" i="10"/>
  <c r="AW23" i="10"/>
  <c r="AV23" i="10"/>
  <c r="AU23" i="10"/>
  <c r="AT23" i="10"/>
  <c r="BC22" i="10"/>
  <c r="BB22" i="10"/>
  <c r="BE22" i="10" s="1"/>
  <c r="BA22" i="10"/>
  <c r="AY22" i="10"/>
  <c r="AX22" i="10"/>
  <c r="AW22" i="10"/>
  <c r="AV22" i="10"/>
  <c r="AU22" i="10"/>
  <c r="AT22" i="10"/>
  <c r="BC21" i="10"/>
  <c r="BB21" i="10"/>
  <c r="BE21" i="10" s="1"/>
  <c r="BA21" i="10"/>
  <c r="AY21" i="10"/>
  <c r="AX21" i="10"/>
  <c r="AW21" i="10"/>
  <c r="AV21" i="10"/>
  <c r="AU21" i="10"/>
  <c r="AT21" i="10"/>
  <c r="BC20" i="10"/>
  <c r="BB20" i="10"/>
  <c r="BE20" i="10" s="1"/>
  <c r="BA20" i="10"/>
  <c r="AY20" i="10"/>
  <c r="AX20" i="10"/>
  <c r="AW20" i="10"/>
  <c r="AV20" i="10"/>
  <c r="AU20" i="10"/>
  <c r="AT20" i="10"/>
  <c r="BC19" i="10"/>
  <c r="BB19" i="10"/>
  <c r="BA19" i="10"/>
  <c r="AY19" i="10"/>
  <c r="AX19" i="10"/>
  <c r="AW19" i="10"/>
  <c r="AV19" i="10"/>
  <c r="AU19" i="10"/>
  <c r="AT19" i="10"/>
  <c r="BC18" i="10"/>
  <c r="BB18" i="10"/>
  <c r="BE18" i="10" s="1"/>
  <c r="BA18" i="10"/>
  <c r="AY18" i="10"/>
  <c r="AX18" i="10"/>
  <c r="AW18" i="10"/>
  <c r="AV18" i="10"/>
  <c r="AU18" i="10"/>
  <c r="AT18" i="10"/>
  <c r="BC17" i="10"/>
  <c r="BB17" i="10"/>
  <c r="BA17" i="10"/>
  <c r="AY17" i="10"/>
  <c r="AX17" i="10"/>
  <c r="AW17" i="10"/>
  <c r="AV17" i="10"/>
  <c r="AU17" i="10"/>
  <c r="AT17" i="10"/>
  <c r="BC16" i="10"/>
  <c r="BB16" i="10"/>
  <c r="BE16" i="10" s="1"/>
  <c r="BA16" i="10"/>
  <c r="AY16" i="10"/>
  <c r="AX16" i="10"/>
  <c r="AW16" i="10"/>
  <c r="AV16" i="10"/>
  <c r="AU16" i="10"/>
  <c r="AT16" i="10"/>
  <c r="BC15" i="10"/>
  <c r="BB15" i="10"/>
  <c r="BE15" i="10" s="1"/>
  <c r="BA15" i="10"/>
  <c r="AY15" i="10"/>
  <c r="AX15" i="10"/>
  <c r="AW15" i="10"/>
  <c r="AV15" i="10"/>
  <c r="AU15" i="10"/>
  <c r="AT15" i="10"/>
  <c r="BC14" i="10"/>
  <c r="BB14" i="10"/>
  <c r="BE14" i="10" s="1"/>
  <c r="BA14" i="10"/>
  <c r="AY14" i="10"/>
  <c r="AX14" i="10"/>
  <c r="AW14" i="10"/>
  <c r="AV14" i="10"/>
  <c r="AU14" i="10"/>
  <c r="AT14" i="10"/>
  <c r="BC13" i="10"/>
  <c r="BB13" i="10"/>
  <c r="BE13" i="10" s="1"/>
  <c r="BA13" i="10"/>
  <c r="AY13" i="10"/>
  <c r="AX13" i="10"/>
  <c r="AW13" i="10"/>
  <c r="AV13" i="10"/>
  <c r="AU13" i="10"/>
  <c r="AT13" i="10"/>
  <c r="BC12" i="10"/>
  <c r="BB12" i="10"/>
  <c r="BE12" i="10" s="1"/>
  <c r="BA12" i="10"/>
  <c r="AY12" i="10"/>
  <c r="AX12" i="10"/>
  <c r="AW12" i="10"/>
  <c r="AV12" i="10"/>
  <c r="AU12" i="10"/>
  <c r="AT12" i="10"/>
  <c r="BE11" i="10"/>
  <c r="BC11" i="10"/>
  <c r="BB11" i="10"/>
  <c r="BA11" i="10"/>
  <c r="AY11" i="10"/>
  <c r="AX11" i="10"/>
  <c r="AW11" i="10"/>
  <c r="AV11" i="10"/>
  <c r="AU11" i="10"/>
  <c r="AT11" i="10"/>
  <c r="BC10" i="10"/>
  <c r="BB10" i="10"/>
  <c r="BE10" i="10" s="1"/>
  <c r="BA10" i="10"/>
  <c r="AY10" i="10"/>
  <c r="AX10" i="10"/>
  <c r="AW10" i="10"/>
  <c r="N311" i="10" s="1"/>
  <c r="AV10" i="10"/>
  <c r="AU10" i="10"/>
  <c r="AT10" i="10"/>
  <c r="BC9" i="10"/>
  <c r="BB9" i="10"/>
  <c r="BE9" i="10" s="1"/>
  <c r="BA9" i="10"/>
  <c r="AY9" i="10"/>
  <c r="AX9" i="10"/>
  <c r="AW9" i="10"/>
  <c r="AV9" i="10"/>
  <c r="AU9" i="10"/>
  <c r="AT9" i="10"/>
  <c r="BC8" i="10"/>
  <c r="BB8" i="10"/>
  <c r="BE8" i="10" s="1"/>
  <c r="BA8" i="10"/>
  <c r="AY8" i="10"/>
  <c r="AX8" i="10"/>
  <c r="AW8" i="10"/>
  <c r="AV8" i="10"/>
  <c r="AU8" i="10"/>
  <c r="AT8" i="10"/>
  <c r="BC7" i="10"/>
  <c r="BE7" i="10" s="1"/>
  <c r="BB7" i="10"/>
  <c r="BA7" i="10"/>
  <c r="AY7" i="10"/>
  <c r="AX7" i="10"/>
  <c r="AW7" i="10"/>
  <c r="AV7" i="10"/>
  <c r="AU7" i="10"/>
  <c r="AT7" i="10"/>
  <c r="BC6" i="10"/>
  <c r="BB6" i="10"/>
  <c r="BE6" i="10" s="1"/>
  <c r="BA6" i="10"/>
  <c r="AY6" i="10"/>
  <c r="AX6" i="10"/>
  <c r="AW6" i="10"/>
  <c r="AV6" i="10"/>
  <c r="AU6" i="10"/>
  <c r="AT6" i="10"/>
  <c r="BC5" i="10"/>
  <c r="BB5" i="10"/>
  <c r="BE5" i="10" s="1"/>
  <c r="BA5" i="10"/>
  <c r="AY5" i="10"/>
  <c r="AX5" i="10"/>
  <c r="AW5" i="10"/>
  <c r="AV5" i="10"/>
  <c r="AU5" i="10"/>
  <c r="AT5" i="10"/>
  <c r="BC4" i="10"/>
  <c r="BB4" i="10"/>
  <c r="BE4" i="10" s="1"/>
  <c r="BA4" i="10"/>
  <c r="AY4" i="10"/>
  <c r="AX4" i="10"/>
  <c r="O311" i="10" s="1"/>
  <c r="AW4" i="10"/>
  <c r="AV4" i="10"/>
  <c r="AU4" i="10"/>
  <c r="AT4" i="10"/>
  <c r="BC3" i="10"/>
  <c r="BB3" i="10"/>
  <c r="BE3" i="10" s="1"/>
  <c r="BA3" i="10"/>
  <c r="AY3" i="10"/>
  <c r="AX3" i="10"/>
  <c r="AW3" i="10"/>
  <c r="AV3" i="10"/>
  <c r="AU3" i="10"/>
  <c r="AT3" i="10"/>
  <c r="BE2" i="10"/>
  <c r="BC2" i="10"/>
  <c r="BB2" i="10"/>
  <c r="BA2" i="10"/>
  <c r="AY2" i="10"/>
  <c r="AX2" i="10"/>
  <c r="AW2" i="10"/>
  <c r="AV2" i="10"/>
  <c r="AU2" i="10"/>
  <c r="AT2" i="10"/>
  <c r="H985" i="5"/>
  <c r="G985" i="5"/>
  <c r="F985" i="5"/>
  <c r="E985" i="5"/>
  <c r="D985" i="5"/>
  <c r="C985" i="5"/>
  <c r="H984" i="5"/>
  <c r="G984" i="5"/>
  <c r="F984" i="5"/>
  <c r="E984" i="5"/>
  <c r="D984" i="5"/>
  <c r="C984" i="5"/>
  <c r="H983" i="5"/>
  <c r="G983" i="5"/>
  <c r="F983" i="5"/>
  <c r="E983" i="5"/>
  <c r="D983" i="5"/>
  <c r="C983" i="5"/>
  <c r="H982" i="5"/>
  <c r="G982" i="5"/>
  <c r="F982" i="5"/>
  <c r="E982" i="5"/>
  <c r="D982" i="5"/>
  <c r="C982" i="5"/>
  <c r="H981" i="5"/>
  <c r="G981" i="5"/>
  <c r="F981" i="5"/>
  <c r="E981" i="5"/>
  <c r="D981" i="5"/>
  <c r="C981" i="5"/>
  <c r="H980" i="5"/>
  <c r="G980" i="5"/>
  <c r="F980" i="5"/>
  <c r="E980" i="5"/>
  <c r="D980" i="5"/>
  <c r="C980" i="5"/>
  <c r="H979" i="5"/>
  <c r="G979" i="5"/>
  <c r="F979" i="5"/>
  <c r="E979" i="5"/>
  <c r="D979" i="5"/>
  <c r="C979" i="5"/>
  <c r="H978" i="5"/>
  <c r="G978" i="5"/>
  <c r="F978" i="5"/>
  <c r="E978" i="5"/>
  <c r="D978" i="5"/>
  <c r="C978" i="5"/>
  <c r="BD955" i="5"/>
  <c r="AZ955" i="5"/>
  <c r="AS955" i="5"/>
  <c r="AR955" i="5"/>
  <c r="AQ955" i="5"/>
  <c r="AP955" i="5"/>
  <c r="AO955" i="5"/>
  <c r="AN955" i="5"/>
  <c r="AM955" i="5"/>
  <c r="AL955" i="5"/>
  <c r="AK955" i="5"/>
  <c r="AJ955" i="5"/>
  <c r="AI955" i="5"/>
  <c r="AH955" i="5"/>
  <c r="AG955" i="5"/>
  <c r="AF955" i="5"/>
  <c r="AE955" i="5"/>
  <c r="AD955" i="5"/>
  <c r="AC955" i="5"/>
  <c r="AB955" i="5"/>
  <c r="AA955" i="5"/>
  <c r="Z955" i="5"/>
  <c r="Y955" i="5"/>
  <c r="X955" i="5"/>
  <c r="W955" i="5"/>
  <c r="V955" i="5"/>
  <c r="U955" i="5"/>
  <c r="T955" i="5"/>
  <c r="S955" i="5"/>
  <c r="R955" i="5"/>
  <c r="Q955" i="5"/>
  <c r="P955" i="5"/>
  <c r="O955" i="5"/>
  <c r="N955" i="5"/>
  <c r="M955" i="5"/>
  <c r="L955" i="5"/>
  <c r="K955" i="5"/>
  <c r="J955" i="5"/>
  <c r="I955" i="5"/>
  <c r="H955" i="5"/>
  <c r="G955" i="5"/>
  <c r="F955" i="5"/>
  <c r="E955" i="5"/>
  <c r="D955" i="5"/>
  <c r="C955" i="5"/>
  <c r="AP954" i="5"/>
  <c r="AL954" i="5"/>
  <c r="AC954" i="5"/>
  <c r="AB954" i="5"/>
  <c r="AA954" i="5"/>
  <c r="Z954" i="5"/>
  <c r="N954" i="5"/>
  <c r="D954" i="5"/>
  <c r="C954" i="5"/>
  <c r="BD953" i="5"/>
  <c r="BD954" i="5" s="1"/>
  <c r="AZ953" i="5"/>
  <c r="AZ954" i="5" s="1"/>
  <c r="AS953" i="5"/>
  <c r="AR953" i="5"/>
  <c r="AQ953" i="5"/>
  <c r="AP953" i="5"/>
  <c r="AO953" i="5"/>
  <c r="AO954" i="5" s="1"/>
  <c r="AN953" i="5"/>
  <c r="AN954" i="5" s="1"/>
  <c r="AM953" i="5"/>
  <c r="AM954" i="5" s="1"/>
  <c r="AL953" i="5"/>
  <c r="AK953" i="5"/>
  <c r="AJ953" i="5"/>
  <c r="AI953" i="5"/>
  <c r="AH953" i="5"/>
  <c r="AH954" i="5" s="1"/>
  <c r="AG953" i="5"/>
  <c r="AF953" i="5"/>
  <c r="AE953" i="5"/>
  <c r="AD953" i="5"/>
  <c r="AD954" i="5" s="1"/>
  <c r="AC953" i="5"/>
  <c r="AB953" i="5"/>
  <c r="AA953" i="5"/>
  <c r="Z953" i="5"/>
  <c r="Y953" i="5"/>
  <c r="X953" i="5"/>
  <c r="W953" i="5"/>
  <c r="V953" i="5"/>
  <c r="V954" i="5" s="1"/>
  <c r="U953" i="5"/>
  <c r="T953" i="5"/>
  <c r="S953" i="5"/>
  <c r="R953" i="5"/>
  <c r="R954" i="5" s="1"/>
  <c r="Q953" i="5"/>
  <c r="Q954" i="5" s="1"/>
  <c r="P953" i="5"/>
  <c r="P954" i="5" s="1"/>
  <c r="O953" i="5"/>
  <c r="O954" i="5" s="1"/>
  <c r="N953" i="5"/>
  <c r="M953" i="5"/>
  <c r="L953" i="5"/>
  <c r="K953" i="5"/>
  <c r="J953" i="5"/>
  <c r="J954" i="5" s="1"/>
  <c r="I953" i="5"/>
  <c r="H953" i="5"/>
  <c r="G953" i="5"/>
  <c r="F953" i="5"/>
  <c r="F954" i="5" s="1"/>
  <c r="E953" i="5"/>
  <c r="E954" i="5" s="1"/>
  <c r="D953" i="5"/>
  <c r="C953" i="5"/>
  <c r="BD952" i="5"/>
  <c r="AZ952" i="5"/>
  <c r="AS952" i="5"/>
  <c r="AR952" i="5"/>
  <c r="AQ952" i="5"/>
  <c r="AP952" i="5"/>
  <c r="AO952" i="5"/>
  <c r="AN952" i="5"/>
  <c r="AM952" i="5"/>
  <c r="AL952" i="5"/>
  <c r="AK952" i="5"/>
  <c r="AJ952" i="5"/>
  <c r="AI952" i="5"/>
  <c r="AH952" i="5"/>
  <c r="AG952" i="5"/>
  <c r="AF952" i="5"/>
  <c r="AE952" i="5"/>
  <c r="AD952" i="5"/>
  <c r="AC952" i="5"/>
  <c r="AB952" i="5"/>
  <c r="AA952" i="5"/>
  <c r="Z952" i="5"/>
  <c r="Y952" i="5"/>
  <c r="X952" i="5"/>
  <c r="W952" i="5"/>
  <c r="V952" i="5"/>
  <c r="U952" i="5"/>
  <c r="T952" i="5"/>
  <c r="S952" i="5"/>
  <c r="R952" i="5"/>
  <c r="Q952" i="5"/>
  <c r="P952" i="5"/>
  <c r="O952" i="5"/>
  <c r="N952" i="5"/>
  <c r="M952" i="5"/>
  <c r="L952" i="5"/>
  <c r="K952" i="5"/>
  <c r="J952" i="5"/>
  <c r="I952" i="5"/>
  <c r="H952" i="5"/>
  <c r="G952" i="5"/>
  <c r="F952" i="5"/>
  <c r="E952" i="5"/>
  <c r="D952" i="5"/>
  <c r="C952" i="5"/>
  <c r="BD951" i="5"/>
  <c r="AZ951" i="5"/>
  <c r="AS951" i="5"/>
  <c r="AR951" i="5"/>
  <c r="AQ951" i="5"/>
  <c r="AQ954" i="5" s="1"/>
  <c r="AP951" i="5"/>
  <c r="AO951" i="5"/>
  <c r="AN951" i="5"/>
  <c r="AM951" i="5"/>
  <c r="AL951" i="5"/>
  <c r="AK951" i="5"/>
  <c r="AJ951" i="5"/>
  <c r="AI951" i="5"/>
  <c r="AH951" i="5"/>
  <c r="AG951" i="5"/>
  <c r="AF951" i="5"/>
  <c r="AE951" i="5"/>
  <c r="AD951" i="5"/>
  <c r="AC951" i="5"/>
  <c r="AB951" i="5"/>
  <c r="AA951" i="5"/>
  <c r="Z951" i="5"/>
  <c r="Y951" i="5"/>
  <c r="X951" i="5"/>
  <c r="W951" i="5"/>
  <c r="V951" i="5"/>
  <c r="U951" i="5"/>
  <c r="T951" i="5"/>
  <c r="T954" i="5" s="1"/>
  <c r="S951" i="5"/>
  <c r="R951" i="5"/>
  <c r="Q951" i="5"/>
  <c r="P951" i="5"/>
  <c r="O951" i="5"/>
  <c r="N951" i="5"/>
  <c r="M951" i="5"/>
  <c r="L951" i="5"/>
  <c r="K951" i="5"/>
  <c r="J951" i="5"/>
  <c r="I951" i="5"/>
  <c r="H951" i="5"/>
  <c r="G951" i="5"/>
  <c r="G954" i="5" s="1"/>
  <c r="F951" i="5"/>
  <c r="E951" i="5"/>
  <c r="D951" i="5"/>
  <c r="C951" i="5"/>
  <c r="BD950" i="5"/>
  <c r="AZ950" i="5"/>
  <c r="AS950" i="5"/>
  <c r="AR950" i="5"/>
  <c r="AQ950" i="5"/>
  <c r="AP950" i="5"/>
  <c r="AO950" i="5"/>
  <c r="AN950" i="5"/>
  <c r="AM950" i="5"/>
  <c r="AL950" i="5"/>
  <c r="AK950" i="5"/>
  <c r="AJ950" i="5"/>
  <c r="AI950" i="5"/>
  <c r="AH950" i="5"/>
  <c r="AG950" i="5"/>
  <c r="AF950" i="5"/>
  <c r="AE950" i="5"/>
  <c r="AD950" i="5"/>
  <c r="AC950" i="5"/>
  <c r="AB950" i="5"/>
  <c r="AA950" i="5"/>
  <c r="Z950" i="5"/>
  <c r="Y950" i="5"/>
  <c r="X950" i="5"/>
  <c r="W950" i="5"/>
  <c r="V950" i="5"/>
  <c r="U950" i="5"/>
  <c r="T950" i="5"/>
  <c r="S950" i="5"/>
  <c r="R950" i="5"/>
  <c r="Q950" i="5"/>
  <c r="P950" i="5"/>
  <c r="O950" i="5"/>
  <c r="N950" i="5"/>
  <c r="M950" i="5"/>
  <c r="L950" i="5"/>
  <c r="K950" i="5"/>
  <c r="J950" i="5"/>
  <c r="I950" i="5"/>
  <c r="H950" i="5"/>
  <c r="G950" i="5"/>
  <c r="F950" i="5"/>
  <c r="E950" i="5"/>
  <c r="D950" i="5"/>
  <c r="C950" i="5"/>
  <c r="BD949" i="5"/>
  <c r="AZ949" i="5"/>
  <c r="AS949" i="5"/>
  <c r="AR949" i="5"/>
  <c r="AQ949" i="5"/>
  <c r="AP949" i="5"/>
  <c r="AO949" i="5"/>
  <c r="AN949" i="5"/>
  <c r="AM949" i="5"/>
  <c r="AL949" i="5"/>
  <c r="AK949" i="5"/>
  <c r="AJ949" i="5"/>
  <c r="AI949" i="5"/>
  <c r="AH949" i="5"/>
  <c r="AG949" i="5"/>
  <c r="AF949" i="5"/>
  <c r="AE949" i="5"/>
  <c r="AD949" i="5"/>
  <c r="AC949" i="5"/>
  <c r="AB949" i="5"/>
  <c r="AA949" i="5"/>
  <c r="Z949" i="5"/>
  <c r="Y949" i="5"/>
  <c r="X949" i="5"/>
  <c r="W949" i="5"/>
  <c r="V949" i="5"/>
  <c r="U949" i="5"/>
  <c r="T949" i="5"/>
  <c r="S949" i="5"/>
  <c r="R949" i="5"/>
  <c r="Q949" i="5"/>
  <c r="P949" i="5"/>
  <c r="O949" i="5"/>
  <c r="N949" i="5"/>
  <c r="M949" i="5"/>
  <c r="L949" i="5"/>
  <c r="K949" i="5"/>
  <c r="J949" i="5"/>
  <c r="I949" i="5"/>
  <c r="H949" i="5"/>
  <c r="G949" i="5"/>
  <c r="F949" i="5"/>
  <c r="E949" i="5"/>
  <c r="D949" i="5"/>
  <c r="C949" i="5"/>
  <c r="BD948" i="5"/>
  <c r="AZ948" i="5"/>
  <c r="AS948" i="5"/>
  <c r="AR948" i="5"/>
  <c r="AQ948" i="5"/>
  <c r="AP948" i="5"/>
  <c r="AO948" i="5"/>
  <c r="AN948" i="5"/>
  <c r="AM948" i="5"/>
  <c r="AL948" i="5"/>
  <c r="AK948" i="5"/>
  <c r="AJ948" i="5"/>
  <c r="AI948" i="5"/>
  <c r="AH948" i="5"/>
  <c r="AG948" i="5"/>
  <c r="AF948" i="5"/>
  <c r="AE948" i="5"/>
  <c r="AD948" i="5"/>
  <c r="AC948" i="5"/>
  <c r="AB948" i="5"/>
  <c r="AA948" i="5"/>
  <c r="Z948" i="5"/>
  <c r="Y948" i="5"/>
  <c r="X948" i="5"/>
  <c r="W948" i="5"/>
  <c r="V948" i="5"/>
  <c r="U948" i="5"/>
  <c r="T948" i="5"/>
  <c r="S948" i="5"/>
  <c r="R948" i="5"/>
  <c r="Q948" i="5"/>
  <c r="P948" i="5"/>
  <c r="O948" i="5"/>
  <c r="N948" i="5"/>
  <c r="M948" i="5"/>
  <c r="L948" i="5"/>
  <c r="K948" i="5"/>
  <c r="J948" i="5"/>
  <c r="I948" i="5"/>
  <c r="H948" i="5"/>
  <c r="G948" i="5"/>
  <c r="F948" i="5"/>
  <c r="E948" i="5"/>
  <c r="D948" i="5"/>
  <c r="C948" i="5"/>
  <c r="BI943" i="5"/>
  <c r="BJ943" i="5" s="1"/>
  <c r="BH943" i="5"/>
  <c r="BK943" i="5" s="1"/>
  <c r="BF943" i="5"/>
  <c r="BC943" i="5"/>
  <c r="BG943" i="5" s="1"/>
  <c r="BB943" i="5"/>
  <c r="BA943" i="5"/>
  <c r="AY943" i="5"/>
  <c r="AX943" i="5"/>
  <c r="AW943" i="5"/>
  <c r="AV943" i="5"/>
  <c r="AU943" i="5"/>
  <c r="AT943" i="5"/>
  <c r="BI942" i="5"/>
  <c r="BG942" i="5" s="1"/>
  <c r="BH942" i="5"/>
  <c r="BK942" i="5" s="1"/>
  <c r="BF942" i="5"/>
  <c r="BE942" i="5"/>
  <c r="BC942" i="5"/>
  <c r="BB942" i="5"/>
  <c r="BA942" i="5"/>
  <c r="AY942" i="5"/>
  <c r="AX942" i="5"/>
  <c r="AW942" i="5"/>
  <c r="AV942" i="5"/>
  <c r="AU942" i="5"/>
  <c r="AT942" i="5"/>
  <c r="BK941" i="5"/>
  <c r="BI941" i="5"/>
  <c r="BH941" i="5"/>
  <c r="BC941" i="5"/>
  <c r="BB941" i="5"/>
  <c r="BA941" i="5"/>
  <c r="AY941" i="5"/>
  <c r="AX941" i="5"/>
  <c r="AW941" i="5"/>
  <c r="AV941" i="5"/>
  <c r="AU941" i="5"/>
  <c r="AT941" i="5"/>
  <c r="BI940" i="5"/>
  <c r="BH940" i="5"/>
  <c r="BK940" i="5" s="1"/>
  <c r="BC940" i="5"/>
  <c r="BG940" i="5" s="1"/>
  <c r="BB940" i="5"/>
  <c r="BF940" i="5" s="1"/>
  <c r="BA940" i="5"/>
  <c r="BJ940" i="5" s="1"/>
  <c r="AY940" i="5"/>
  <c r="AX940" i="5"/>
  <c r="AW940" i="5"/>
  <c r="AV940" i="5"/>
  <c r="AU940" i="5"/>
  <c r="AT940" i="5"/>
  <c r="BI939" i="5"/>
  <c r="BJ939" i="5" s="1"/>
  <c r="BH939" i="5"/>
  <c r="BK939" i="5" s="1"/>
  <c r="BF939" i="5"/>
  <c r="BC939" i="5"/>
  <c r="BG939" i="5" s="1"/>
  <c r="BB939" i="5"/>
  <c r="BA939" i="5"/>
  <c r="AY939" i="5"/>
  <c r="AX939" i="5"/>
  <c r="AW939" i="5"/>
  <c r="AV939" i="5"/>
  <c r="AU939" i="5"/>
  <c r="AT939" i="5"/>
  <c r="BI938" i="5"/>
  <c r="BG938" i="5" s="1"/>
  <c r="BH938" i="5"/>
  <c r="BK938" i="5" s="1"/>
  <c r="BC938" i="5"/>
  <c r="BB938" i="5"/>
  <c r="BE938" i="5" s="1"/>
  <c r="BA938" i="5"/>
  <c r="AY938" i="5"/>
  <c r="AX938" i="5"/>
  <c r="AW938" i="5"/>
  <c r="AV938" i="5"/>
  <c r="AU938" i="5"/>
  <c r="AT938" i="5"/>
  <c r="BJ937" i="5"/>
  <c r="BI937" i="5"/>
  <c r="BG937" i="5" s="1"/>
  <c r="BH937" i="5"/>
  <c r="BC937" i="5"/>
  <c r="BB937" i="5"/>
  <c r="BF937" i="5" s="1"/>
  <c r="BA937" i="5"/>
  <c r="AY937" i="5"/>
  <c r="AX937" i="5"/>
  <c r="AW937" i="5"/>
  <c r="AV937" i="5"/>
  <c r="AU937" i="5"/>
  <c r="AT937" i="5"/>
  <c r="BI936" i="5"/>
  <c r="BH936" i="5"/>
  <c r="BK936" i="5" s="1"/>
  <c r="BG936" i="5"/>
  <c r="BE936" i="5"/>
  <c r="BC936" i="5"/>
  <c r="BB936" i="5"/>
  <c r="BA936" i="5"/>
  <c r="BJ936" i="5" s="1"/>
  <c r="AY936" i="5"/>
  <c r="AX936" i="5"/>
  <c r="AW936" i="5"/>
  <c r="AV936" i="5"/>
  <c r="AU936" i="5"/>
  <c r="AT936" i="5"/>
  <c r="BK935" i="5"/>
  <c r="BJ935" i="5"/>
  <c r="BI935" i="5"/>
  <c r="BG935" i="5" s="1"/>
  <c r="BH935" i="5"/>
  <c r="BF935" i="5"/>
  <c r="BC935" i="5"/>
  <c r="BB935" i="5"/>
  <c r="BE935" i="5" s="1"/>
  <c r="BA935" i="5"/>
  <c r="AY935" i="5"/>
  <c r="AX935" i="5"/>
  <c r="AW935" i="5"/>
  <c r="AV935" i="5"/>
  <c r="AU935" i="5"/>
  <c r="AT935" i="5"/>
  <c r="BI934" i="5"/>
  <c r="BJ934" i="5" s="1"/>
  <c r="BH934" i="5"/>
  <c r="BK934" i="5" s="1"/>
  <c r="BC934" i="5"/>
  <c r="BB934" i="5"/>
  <c r="BF934" i="5" s="1"/>
  <c r="BA934" i="5"/>
  <c r="AY934" i="5"/>
  <c r="AX934" i="5"/>
  <c r="AW934" i="5"/>
  <c r="AV934" i="5"/>
  <c r="AU934" i="5"/>
  <c r="AT934" i="5"/>
  <c r="BI933" i="5"/>
  <c r="BJ933" i="5" s="1"/>
  <c r="BH933" i="5"/>
  <c r="BK933" i="5" s="1"/>
  <c r="BC933" i="5"/>
  <c r="BG933" i="5" s="1"/>
  <c r="BB933" i="5"/>
  <c r="BA933" i="5"/>
  <c r="AY933" i="5"/>
  <c r="AX933" i="5"/>
  <c r="AW933" i="5"/>
  <c r="AV933" i="5"/>
  <c r="AU933" i="5"/>
  <c r="AT933" i="5"/>
  <c r="BI932" i="5"/>
  <c r="BH932" i="5"/>
  <c r="BK932" i="5" s="1"/>
  <c r="BC932" i="5"/>
  <c r="BB932" i="5"/>
  <c r="BF932" i="5" s="1"/>
  <c r="BA932" i="5"/>
  <c r="AY932" i="5"/>
  <c r="AX932" i="5"/>
  <c r="AW932" i="5"/>
  <c r="AV932" i="5"/>
  <c r="AU932" i="5"/>
  <c r="AT932" i="5"/>
  <c r="BJ931" i="5"/>
  <c r="BI931" i="5"/>
  <c r="BH931" i="5"/>
  <c r="BG931" i="5"/>
  <c r="BF931" i="5"/>
  <c r="BE931" i="5"/>
  <c r="BC931" i="5"/>
  <c r="BB931" i="5"/>
  <c r="BA931" i="5"/>
  <c r="AY931" i="5"/>
  <c r="AX931" i="5"/>
  <c r="AW931" i="5"/>
  <c r="AV931" i="5"/>
  <c r="AU931" i="5"/>
  <c r="AT931" i="5"/>
  <c r="BK930" i="5"/>
  <c r="BJ930" i="5"/>
  <c r="BI930" i="5"/>
  <c r="BG930" i="5" s="1"/>
  <c r="BH930" i="5"/>
  <c r="BC930" i="5"/>
  <c r="BE930" i="5" s="1"/>
  <c r="BB930" i="5"/>
  <c r="BA930" i="5"/>
  <c r="BF930" i="5" s="1"/>
  <c r="AY930" i="5"/>
  <c r="AX930" i="5"/>
  <c r="AW930" i="5"/>
  <c r="AV930" i="5"/>
  <c r="AU930" i="5"/>
  <c r="AT930" i="5"/>
  <c r="BI929" i="5"/>
  <c r="BH929" i="5"/>
  <c r="BK929" i="5" s="1"/>
  <c r="BC929" i="5"/>
  <c r="BB929" i="5"/>
  <c r="BA929" i="5"/>
  <c r="BJ929" i="5" s="1"/>
  <c r="AY929" i="5"/>
  <c r="AX929" i="5"/>
  <c r="AW929" i="5"/>
  <c r="AV929" i="5"/>
  <c r="AU929" i="5"/>
  <c r="AT929" i="5"/>
  <c r="BI928" i="5"/>
  <c r="BJ928" i="5" s="1"/>
  <c r="BH928" i="5"/>
  <c r="BK928" i="5" s="1"/>
  <c r="BC928" i="5"/>
  <c r="BG928" i="5" s="1"/>
  <c r="BB928" i="5"/>
  <c r="BF928" i="5" s="1"/>
  <c r="BA928" i="5"/>
  <c r="AY928" i="5"/>
  <c r="AX928" i="5"/>
  <c r="AW928" i="5"/>
  <c r="AV928" i="5"/>
  <c r="AU928" i="5"/>
  <c r="AT928" i="5"/>
  <c r="BI927" i="5"/>
  <c r="BJ927" i="5" s="1"/>
  <c r="BH927" i="5"/>
  <c r="BK927" i="5" s="1"/>
  <c r="BC927" i="5"/>
  <c r="BE927" i="5" s="1"/>
  <c r="BB927" i="5"/>
  <c r="BA927" i="5"/>
  <c r="BF927" i="5" s="1"/>
  <c r="AY927" i="5"/>
  <c r="AX927" i="5"/>
  <c r="AW927" i="5"/>
  <c r="AV927" i="5"/>
  <c r="AU927" i="5"/>
  <c r="AT927" i="5"/>
  <c r="BI926" i="5"/>
  <c r="BH926" i="5"/>
  <c r="BK926" i="5" s="1"/>
  <c r="BC926" i="5"/>
  <c r="BB926" i="5"/>
  <c r="BF926" i="5" s="1"/>
  <c r="BA926" i="5"/>
  <c r="AY926" i="5"/>
  <c r="AX926" i="5"/>
  <c r="AW926" i="5"/>
  <c r="AV926" i="5"/>
  <c r="AU926" i="5"/>
  <c r="AT926" i="5"/>
  <c r="BI925" i="5"/>
  <c r="BH925" i="5"/>
  <c r="BG925" i="5"/>
  <c r="BC925" i="5"/>
  <c r="BB925" i="5"/>
  <c r="BF925" i="5" s="1"/>
  <c r="BA925" i="5"/>
  <c r="BJ925" i="5" s="1"/>
  <c r="AY925" i="5"/>
  <c r="AX925" i="5"/>
  <c r="AW925" i="5"/>
  <c r="AV925" i="5"/>
  <c r="AU925" i="5"/>
  <c r="AT925" i="5"/>
  <c r="BK924" i="5"/>
  <c r="BI924" i="5"/>
  <c r="BJ924" i="5" s="1"/>
  <c r="BH924" i="5"/>
  <c r="BG924" i="5"/>
  <c r="BF924" i="5"/>
  <c r="BE924" i="5"/>
  <c r="BC924" i="5"/>
  <c r="BB924" i="5"/>
  <c r="BA924" i="5"/>
  <c r="AY924" i="5"/>
  <c r="AX924" i="5"/>
  <c r="AW924" i="5"/>
  <c r="AV924" i="5"/>
  <c r="AU924" i="5"/>
  <c r="AT924" i="5"/>
  <c r="BK923" i="5"/>
  <c r="BJ923" i="5"/>
  <c r="BI923" i="5"/>
  <c r="BH923" i="5"/>
  <c r="BC923" i="5"/>
  <c r="BB923" i="5"/>
  <c r="BF923" i="5" s="1"/>
  <c r="BA923" i="5"/>
  <c r="AY923" i="5"/>
  <c r="AX923" i="5"/>
  <c r="AW923" i="5"/>
  <c r="AV923" i="5"/>
  <c r="AU923" i="5"/>
  <c r="AT923" i="5"/>
  <c r="BI922" i="5"/>
  <c r="BJ922" i="5" s="1"/>
  <c r="BH922" i="5"/>
  <c r="BK922" i="5" s="1"/>
  <c r="BC922" i="5"/>
  <c r="BG922" i="5" s="1"/>
  <c r="BB922" i="5"/>
  <c r="BF922" i="5" s="1"/>
  <c r="BA922" i="5"/>
  <c r="AY922" i="5"/>
  <c r="AX922" i="5"/>
  <c r="AW922" i="5"/>
  <c r="AV922" i="5"/>
  <c r="AU922" i="5"/>
  <c r="AT922" i="5"/>
  <c r="BI921" i="5"/>
  <c r="BJ921" i="5" s="1"/>
  <c r="BH921" i="5"/>
  <c r="BK921" i="5" s="1"/>
  <c r="BC921" i="5"/>
  <c r="BB921" i="5"/>
  <c r="BF921" i="5" s="1"/>
  <c r="BA921" i="5"/>
  <c r="AY921" i="5"/>
  <c r="AX921" i="5"/>
  <c r="AW921" i="5"/>
  <c r="AV921" i="5"/>
  <c r="AU921" i="5"/>
  <c r="AT921" i="5"/>
  <c r="BI920" i="5"/>
  <c r="BG920" i="5" s="1"/>
  <c r="BH920" i="5"/>
  <c r="BK920" i="5" s="1"/>
  <c r="BC920" i="5"/>
  <c r="BB920" i="5"/>
  <c r="BE920" i="5" s="1"/>
  <c r="BA920" i="5"/>
  <c r="AY920" i="5"/>
  <c r="AX920" i="5"/>
  <c r="AW920" i="5"/>
  <c r="AV920" i="5"/>
  <c r="AU920" i="5"/>
  <c r="AT920" i="5"/>
  <c r="BJ919" i="5"/>
  <c r="BI919" i="5"/>
  <c r="BH919" i="5"/>
  <c r="BC919" i="5"/>
  <c r="BG919" i="5" s="1"/>
  <c r="BB919" i="5"/>
  <c r="BF919" i="5" s="1"/>
  <c r="BA919" i="5"/>
  <c r="AY919" i="5"/>
  <c r="AX919" i="5"/>
  <c r="AW919" i="5"/>
  <c r="AV919" i="5"/>
  <c r="AU919" i="5"/>
  <c r="AT919" i="5"/>
  <c r="BI918" i="5"/>
  <c r="BH918" i="5"/>
  <c r="BK918" i="5" s="1"/>
  <c r="BG918" i="5"/>
  <c r="BC918" i="5"/>
  <c r="BB918" i="5"/>
  <c r="BE918" i="5" s="1"/>
  <c r="BA918" i="5"/>
  <c r="BJ918" i="5" s="1"/>
  <c r="AY918" i="5"/>
  <c r="AX918" i="5"/>
  <c r="AW918" i="5"/>
  <c r="AV918" i="5"/>
  <c r="AU918" i="5"/>
  <c r="AT918" i="5"/>
  <c r="BK917" i="5"/>
  <c r="BI917" i="5"/>
  <c r="BG917" i="5" s="1"/>
  <c r="BH917" i="5"/>
  <c r="BC917" i="5"/>
  <c r="BB917" i="5"/>
  <c r="BA917" i="5"/>
  <c r="AY917" i="5"/>
  <c r="AX917" i="5"/>
  <c r="AW917" i="5"/>
  <c r="AV917" i="5"/>
  <c r="AU917" i="5"/>
  <c r="AT917" i="5"/>
  <c r="BI916" i="5"/>
  <c r="BJ916" i="5" s="1"/>
  <c r="BH916" i="5"/>
  <c r="BK916" i="5" s="1"/>
  <c r="BC916" i="5"/>
  <c r="BB916" i="5"/>
  <c r="BF916" i="5" s="1"/>
  <c r="BA916" i="5"/>
  <c r="AY916" i="5"/>
  <c r="AX916" i="5"/>
  <c r="AW916" i="5"/>
  <c r="AV916" i="5"/>
  <c r="AU916" i="5"/>
  <c r="AT916" i="5"/>
  <c r="BI915" i="5"/>
  <c r="BJ915" i="5" s="1"/>
  <c r="BH915" i="5"/>
  <c r="BK915" i="5" s="1"/>
  <c r="BC915" i="5"/>
  <c r="BG915" i="5" s="1"/>
  <c r="BB915" i="5"/>
  <c r="BE915" i="5" s="1"/>
  <c r="BA915" i="5"/>
  <c r="AY915" i="5"/>
  <c r="AX915" i="5"/>
  <c r="AW915" i="5"/>
  <c r="AV915" i="5"/>
  <c r="AU915" i="5"/>
  <c r="AT915" i="5"/>
  <c r="BI914" i="5"/>
  <c r="BG914" i="5" s="1"/>
  <c r="BH914" i="5"/>
  <c r="BK914" i="5" s="1"/>
  <c r="BC914" i="5"/>
  <c r="BB914" i="5"/>
  <c r="BF914" i="5" s="1"/>
  <c r="BA914" i="5"/>
  <c r="AY914" i="5"/>
  <c r="AX914" i="5"/>
  <c r="AW914" i="5"/>
  <c r="AV914" i="5"/>
  <c r="AU914" i="5"/>
  <c r="AT914" i="5"/>
  <c r="BI913" i="5"/>
  <c r="BJ913" i="5" s="1"/>
  <c r="BH913" i="5"/>
  <c r="BG913" i="5"/>
  <c r="BC913" i="5"/>
  <c r="BB913" i="5"/>
  <c r="BE913" i="5" s="1"/>
  <c r="BA913" i="5"/>
  <c r="BF913" i="5" s="1"/>
  <c r="AY913" i="5"/>
  <c r="AX913" i="5"/>
  <c r="AW913" i="5"/>
  <c r="AV913" i="5"/>
  <c r="AU913" i="5"/>
  <c r="AT913" i="5"/>
  <c r="BK912" i="5"/>
  <c r="BJ912" i="5"/>
  <c r="BI912" i="5"/>
  <c r="BG912" i="5" s="1"/>
  <c r="BH912" i="5"/>
  <c r="BC912" i="5"/>
  <c r="BB912" i="5"/>
  <c r="BF912" i="5" s="1"/>
  <c r="BA912" i="5"/>
  <c r="AY912" i="5"/>
  <c r="AX912" i="5"/>
  <c r="AW912" i="5"/>
  <c r="AV912" i="5"/>
  <c r="AU912" i="5"/>
  <c r="AT912" i="5"/>
  <c r="BJ911" i="5"/>
  <c r="BI911" i="5"/>
  <c r="BH911" i="5"/>
  <c r="BK911" i="5" s="1"/>
  <c r="BC911" i="5"/>
  <c r="BB911" i="5"/>
  <c r="BE911" i="5" s="1"/>
  <c r="BA911" i="5"/>
  <c r="AY911" i="5"/>
  <c r="AX911" i="5"/>
  <c r="AW911" i="5"/>
  <c r="AV911" i="5"/>
  <c r="AU911" i="5"/>
  <c r="AT911" i="5"/>
  <c r="BI910" i="5"/>
  <c r="BJ910" i="5" s="1"/>
  <c r="BH910" i="5"/>
  <c r="BK910" i="5" s="1"/>
  <c r="BC910" i="5"/>
  <c r="BE910" i="5" s="1"/>
  <c r="BB910" i="5"/>
  <c r="BF910" i="5" s="1"/>
  <c r="BA910" i="5"/>
  <c r="AY910" i="5"/>
  <c r="AX910" i="5"/>
  <c r="AW910" i="5"/>
  <c r="AV910" i="5"/>
  <c r="AU910" i="5"/>
  <c r="AT910" i="5"/>
  <c r="BJ909" i="5"/>
  <c r="BI909" i="5"/>
  <c r="BG909" i="5" s="1"/>
  <c r="BH909" i="5"/>
  <c r="BK909" i="5" s="1"/>
  <c r="BC909" i="5"/>
  <c r="BE909" i="5" s="1"/>
  <c r="BB909" i="5"/>
  <c r="BA909" i="5"/>
  <c r="AY909" i="5"/>
  <c r="AX909" i="5"/>
  <c r="AW909" i="5"/>
  <c r="AV909" i="5"/>
  <c r="AU909" i="5"/>
  <c r="AT909" i="5"/>
  <c r="BI908" i="5"/>
  <c r="BH908" i="5"/>
  <c r="BK908" i="5" s="1"/>
  <c r="BC908" i="5"/>
  <c r="BB908" i="5"/>
  <c r="BF908" i="5" s="1"/>
  <c r="BA908" i="5"/>
  <c r="AY908" i="5"/>
  <c r="AX908" i="5"/>
  <c r="AW908" i="5"/>
  <c r="AV908" i="5"/>
  <c r="AU908" i="5"/>
  <c r="AT908" i="5"/>
  <c r="BJ907" i="5"/>
  <c r="BI907" i="5"/>
  <c r="BH907" i="5"/>
  <c r="BG907" i="5"/>
  <c r="BC907" i="5"/>
  <c r="BB907" i="5"/>
  <c r="BF907" i="5" s="1"/>
  <c r="BA907" i="5"/>
  <c r="AY907" i="5"/>
  <c r="AX907" i="5"/>
  <c r="AW907" i="5"/>
  <c r="AV907" i="5"/>
  <c r="AU907" i="5"/>
  <c r="AT907" i="5"/>
  <c r="BI906" i="5"/>
  <c r="BJ906" i="5" s="1"/>
  <c r="BH906" i="5"/>
  <c r="BK906" i="5" s="1"/>
  <c r="BG906" i="5"/>
  <c r="BE906" i="5"/>
  <c r="BC906" i="5"/>
  <c r="BB906" i="5"/>
  <c r="BA906" i="5"/>
  <c r="AY906" i="5"/>
  <c r="AX906" i="5"/>
  <c r="AW906" i="5"/>
  <c r="AV906" i="5"/>
  <c r="AU906" i="5"/>
  <c r="AT906" i="5"/>
  <c r="BI905" i="5"/>
  <c r="BH905" i="5"/>
  <c r="BE905" i="5"/>
  <c r="BC905" i="5"/>
  <c r="BB905" i="5"/>
  <c r="BF905" i="5" s="1"/>
  <c r="BA905" i="5"/>
  <c r="BK905" i="5" s="1"/>
  <c r="AY905" i="5"/>
  <c r="AX905" i="5"/>
  <c r="AW905" i="5"/>
  <c r="AV905" i="5"/>
  <c r="AU905" i="5"/>
  <c r="AT905" i="5"/>
  <c r="BI904" i="5"/>
  <c r="BJ904" i="5" s="1"/>
  <c r="BH904" i="5"/>
  <c r="BK904" i="5" s="1"/>
  <c r="BC904" i="5"/>
  <c r="BG904" i="5" s="1"/>
  <c r="BB904" i="5"/>
  <c r="BF904" i="5" s="1"/>
  <c r="BA904" i="5"/>
  <c r="AY904" i="5"/>
  <c r="AX904" i="5"/>
  <c r="AW904" i="5"/>
  <c r="AV904" i="5"/>
  <c r="AU904" i="5"/>
  <c r="AT904" i="5"/>
  <c r="BI903" i="5"/>
  <c r="BJ903" i="5" s="1"/>
  <c r="BH903" i="5"/>
  <c r="BK903" i="5" s="1"/>
  <c r="BC903" i="5"/>
  <c r="BB903" i="5"/>
  <c r="BF903" i="5" s="1"/>
  <c r="BA903" i="5"/>
  <c r="AY903" i="5"/>
  <c r="AX903" i="5"/>
  <c r="AW903" i="5"/>
  <c r="AV903" i="5"/>
  <c r="AU903" i="5"/>
  <c r="AT903" i="5"/>
  <c r="BJ902" i="5"/>
  <c r="BI902" i="5"/>
  <c r="BG902" i="5" s="1"/>
  <c r="BH902" i="5"/>
  <c r="BK902" i="5" s="1"/>
  <c r="BC902" i="5"/>
  <c r="BB902" i="5"/>
  <c r="BE902" i="5" s="1"/>
  <c r="BA902" i="5"/>
  <c r="AY902" i="5"/>
  <c r="AX902" i="5"/>
  <c r="AW902" i="5"/>
  <c r="AV902" i="5"/>
  <c r="AU902" i="5"/>
  <c r="AT902" i="5"/>
  <c r="BJ901" i="5"/>
  <c r="BI901" i="5"/>
  <c r="BG901" i="5" s="1"/>
  <c r="BH901" i="5"/>
  <c r="BC901" i="5"/>
  <c r="BB901" i="5"/>
  <c r="BA901" i="5"/>
  <c r="AY901" i="5"/>
  <c r="AX901" i="5"/>
  <c r="AW901" i="5"/>
  <c r="AV901" i="5"/>
  <c r="AU901" i="5"/>
  <c r="AT901" i="5"/>
  <c r="BJ900" i="5"/>
  <c r="BI900" i="5"/>
  <c r="BH900" i="5"/>
  <c r="BK900" i="5" s="1"/>
  <c r="BG900" i="5"/>
  <c r="BC900" i="5"/>
  <c r="BE900" i="5" s="1"/>
  <c r="BB900" i="5"/>
  <c r="BA900" i="5"/>
  <c r="AY900" i="5"/>
  <c r="AX900" i="5"/>
  <c r="AW900" i="5"/>
  <c r="AV900" i="5"/>
  <c r="AU900" i="5"/>
  <c r="AT900" i="5"/>
  <c r="BK899" i="5"/>
  <c r="BI899" i="5"/>
  <c r="BG899" i="5" s="1"/>
  <c r="BH899" i="5"/>
  <c r="BF899" i="5"/>
  <c r="BE899" i="5"/>
  <c r="BC899" i="5"/>
  <c r="BB899" i="5"/>
  <c r="BA899" i="5"/>
  <c r="AY899" i="5"/>
  <c r="AX899" i="5"/>
  <c r="AW899" i="5"/>
  <c r="AV899" i="5"/>
  <c r="AU899" i="5"/>
  <c r="AT899" i="5"/>
  <c r="BJ898" i="5"/>
  <c r="BI898" i="5"/>
  <c r="BG898" i="5" s="1"/>
  <c r="BH898" i="5"/>
  <c r="BK898" i="5" s="1"/>
  <c r="BC898" i="5"/>
  <c r="BB898" i="5"/>
  <c r="BF898" i="5" s="1"/>
  <c r="BA898" i="5"/>
  <c r="AY898" i="5"/>
  <c r="AX898" i="5"/>
  <c r="AW898" i="5"/>
  <c r="AV898" i="5"/>
  <c r="AU898" i="5"/>
  <c r="AT898" i="5"/>
  <c r="BI897" i="5"/>
  <c r="BJ897" i="5" s="1"/>
  <c r="BH897" i="5"/>
  <c r="BK897" i="5" s="1"/>
  <c r="BE897" i="5"/>
  <c r="BC897" i="5"/>
  <c r="BG897" i="5" s="1"/>
  <c r="BB897" i="5"/>
  <c r="BA897" i="5"/>
  <c r="AY897" i="5"/>
  <c r="AX897" i="5"/>
  <c r="AW897" i="5"/>
  <c r="AV897" i="5"/>
  <c r="AU897" i="5"/>
  <c r="AT897" i="5"/>
  <c r="BI896" i="5"/>
  <c r="BG896" i="5" s="1"/>
  <c r="BH896" i="5"/>
  <c r="BK896" i="5" s="1"/>
  <c r="BE896" i="5"/>
  <c r="BC896" i="5"/>
  <c r="BB896" i="5"/>
  <c r="BF896" i="5" s="1"/>
  <c r="BA896" i="5"/>
  <c r="AY896" i="5"/>
  <c r="AX896" i="5"/>
  <c r="AW896" i="5"/>
  <c r="AV896" i="5"/>
  <c r="AU896" i="5"/>
  <c r="AT896" i="5"/>
  <c r="BI895" i="5"/>
  <c r="BJ895" i="5" s="1"/>
  <c r="BH895" i="5"/>
  <c r="BG895" i="5"/>
  <c r="BC895" i="5"/>
  <c r="BB895" i="5"/>
  <c r="BE895" i="5" s="1"/>
  <c r="BA895" i="5"/>
  <c r="AY895" i="5"/>
  <c r="AX895" i="5"/>
  <c r="AW895" i="5"/>
  <c r="AV895" i="5"/>
  <c r="AU895" i="5"/>
  <c r="AT895" i="5"/>
  <c r="BK894" i="5"/>
  <c r="BJ894" i="5"/>
  <c r="BI894" i="5"/>
  <c r="BG894" i="5" s="1"/>
  <c r="BH894" i="5"/>
  <c r="BC894" i="5"/>
  <c r="BB894" i="5"/>
  <c r="BF894" i="5" s="1"/>
  <c r="BA894" i="5"/>
  <c r="AY894" i="5"/>
  <c r="AX894" i="5"/>
  <c r="AW894" i="5"/>
  <c r="AV894" i="5"/>
  <c r="AU894" i="5"/>
  <c r="AT894" i="5"/>
  <c r="BJ893" i="5"/>
  <c r="BI893" i="5"/>
  <c r="BH893" i="5"/>
  <c r="BK893" i="5" s="1"/>
  <c r="BC893" i="5"/>
  <c r="BB893" i="5"/>
  <c r="BF893" i="5" s="1"/>
  <c r="BA893" i="5"/>
  <c r="AY893" i="5"/>
  <c r="AX893" i="5"/>
  <c r="AW893" i="5"/>
  <c r="AV893" i="5"/>
  <c r="AU893" i="5"/>
  <c r="AT893" i="5"/>
  <c r="BI892" i="5"/>
  <c r="BJ892" i="5" s="1"/>
  <c r="BH892" i="5"/>
  <c r="BC892" i="5"/>
  <c r="BB892" i="5"/>
  <c r="BA892" i="5"/>
  <c r="AY892" i="5"/>
  <c r="AX892" i="5"/>
  <c r="AW892" i="5"/>
  <c r="AV892" i="5"/>
  <c r="AU892" i="5"/>
  <c r="AT892" i="5"/>
  <c r="BJ891" i="5"/>
  <c r="BI891" i="5"/>
  <c r="BG891" i="5" s="1"/>
  <c r="BH891" i="5"/>
  <c r="BK891" i="5" s="1"/>
  <c r="BC891" i="5"/>
  <c r="BB891" i="5"/>
  <c r="BF891" i="5" s="1"/>
  <c r="BA891" i="5"/>
  <c r="AY891" i="5"/>
  <c r="AX891" i="5"/>
  <c r="AW891" i="5"/>
  <c r="AV891" i="5"/>
  <c r="AU891" i="5"/>
  <c r="AT891" i="5"/>
  <c r="BJ890" i="5"/>
  <c r="BI890" i="5"/>
  <c r="BH890" i="5"/>
  <c r="BK890" i="5" s="1"/>
  <c r="BC890" i="5"/>
  <c r="BB890" i="5"/>
  <c r="BF890" i="5" s="1"/>
  <c r="BA890" i="5"/>
  <c r="AY890" i="5"/>
  <c r="AX890" i="5"/>
  <c r="AW890" i="5"/>
  <c r="AV890" i="5"/>
  <c r="AU890" i="5"/>
  <c r="AT890" i="5"/>
  <c r="BI889" i="5"/>
  <c r="BH889" i="5"/>
  <c r="BK889" i="5" s="1"/>
  <c r="BC889" i="5"/>
  <c r="BG889" i="5" s="1"/>
  <c r="BB889" i="5"/>
  <c r="BE889" i="5" s="1"/>
  <c r="BA889" i="5"/>
  <c r="BJ889" i="5" s="1"/>
  <c r="AY889" i="5"/>
  <c r="AX889" i="5"/>
  <c r="AW889" i="5"/>
  <c r="AV889" i="5"/>
  <c r="AU889" i="5"/>
  <c r="AT889" i="5"/>
  <c r="BI888" i="5"/>
  <c r="BH888" i="5"/>
  <c r="BK888" i="5" s="1"/>
  <c r="BC888" i="5"/>
  <c r="BB888" i="5"/>
  <c r="BF888" i="5" s="1"/>
  <c r="BA888" i="5"/>
  <c r="BJ888" i="5" s="1"/>
  <c r="AY888" i="5"/>
  <c r="AX888" i="5"/>
  <c r="AW888" i="5"/>
  <c r="AV888" i="5"/>
  <c r="AU888" i="5"/>
  <c r="AT888" i="5"/>
  <c r="BJ887" i="5"/>
  <c r="BI887" i="5"/>
  <c r="BH887" i="5"/>
  <c r="BK887" i="5" s="1"/>
  <c r="BC887" i="5"/>
  <c r="BB887" i="5"/>
  <c r="BF887" i="5" s="1"/>
  <c r="BA887" i="5"/>
  <c r="AY887" i="5"/>
  <c r="AX887" i="5"/>
  <c r="AW887" i="5"/>
  <c r="AV887" i="5"/>
  <c r="AU887" i="5"/>
  <c r="AT887" i="5"/>
  <c r="BJ886" i="5"/>
  <c r="BI886" i="5"/>
  <c r="BH886" i="5"/>
  <c r="BK886" i="5" s="1"/>
  <c r="BF886" i="5"/>
  <c r="BC886" i="5"/>
  <c r="BG886" i="5" s="1"/>
  <c r="BB886" i="5"/>
  <c r="BA886" i="5"/>
  <c r="AY886" i="5"/>
  <c r="AX886" i="5"/>
  <c r="AW886" i="5"/>
  <c r="AV886" i="5"/>
  <c r="AU886" i="5"/>
  <c r="AT886" i="5"/>
  <c r="BI885" i="5"/>
  <c r="BH885" i="5"/>
  <c r="BC885" i="5"/>
  <c r="BB885" i="5"/>
  <c r="BA885" i="5"/>
  <c r="AY885" i="5"/>
  <c r="AX885" i="5"/>
  <c r="AW885" i="5"/>
  <c r="AV885" i="5"/>
  <c r="AU885" i="5"/>
  <c r="AT885" i="5"/>
  <c r="BJ884" i="5"/>
  <c r="BI884" i="5"/>
  <c r="BG884" i="5" s="1"/>
  <c r="BH884" i="5"/>
  <c r="BK884" i="5" s="1"/>
  <c r="BC884" i="5"/>
  <c r="BB884" i="5"/>
  <c r="BA884" i="5"/>
  <c r="AY884" i="5"/>
  <c r="AX884" i="5"/>
  <c r="AW884" i="5"/>
  <c r="AV884" i="5"/>
  <c r="AU884" i="5"/>
  <c r="AT884" i="5"/>
  <c r="BJ883" i="5"/>
  <c r="BI883" i="5"/>
  <c r="BH883" i="5"/>
  <c r="BK883" i="5" s="1"/>
  <c r="BF883" i="5"/>
  <c r="BC883" i="5"/>
  <c r="BB883" i="5"/>
  <c r="BA883" i="5"/>
  <c r="AY883" i="5"/>
  <c r="AX883" i="5"/>
  <c r="AW883" i="5"/>
  <c r="AV883" i="5"/>
  <c r="AU883" i="5"/>
  <c r="AT883" i="5"/>
  <c r="BI882" i="5"/>
  <c r="BH882" i="5"/>
  <c r="BC882" i="5"/>
  <c r="BB882" i="5"/>
  <c r="BA882" i="5"/>
  <c r="AY882" i="5"/>
  <c r="AX882" i="5"/>
  <c r="AW882" i="5"/>
  <c r="AV882" i="5"/>
  <c r="AU882" i="5"/>
  <c r="AT882" i="5"/>
  <c r="BJ881" i="5"/>
  <c r="BI881" i="5"/>
  <c r="BG881" i="5" s="1"/>
  <c r="BH881" i="5"/>
  <c r="BK881" i="5" s="1"/>
  <c r="BE881" i="5"/>
  <c r="BC881" i="5"/>
  <c r="BB881" i="5"/>
  <c r="BF881" i="5" s="1"/>
  <c r="BA881" i="5"/>
  <c r="AY881" i="5"/>
  <c r="AX881" i="5"/>
  <c r="AW881" i="5"/>
  <c r="AV881" i="5"/>
  <c r="AU881" i="5"/>
  <c r="AT881" i="5"/>
  <c r="BI880" i="5"/>
  <c r="BH880" i="5"/>
  <c r="BC880" i="5"/>
  <c r="BB880" i="5"/>
  <c r="BF880" i="5" s="1"/>
  <c r="BA880" i="5"/>
  <c r="BJ880" i="5" s="1"/>
  <c r="AY880" i="5"/>
  <c r="AX880" i="5"/>
  <c r="AW880" i="5"/>
  <c r="AV880" i="5"/>
  <c r="AU880" i="5"/>
  <c r="AT880" i="5"/>
  <c r="BI879" i="5"/>
  <c r="BH879" i="5"/>
  <c r="BK879" i="5" s="1"/>
  <c r="BC879" i="5"/>
  <c r="BG879" i="5" s="1"/>
  <c r="BB879" i="5"/>
  <c r="BF879" i="5" s="1"/>
  <c r="BA879" i="5"/>
  <c r="BJ879" i="5" s="1"/>
  <c r="AY879" i="5"/>
  <c r="AX879" i="5"/>
  <c r="AW879" i="5"/>
  <c r="AV879" i="5"/>
  <c r="AU879" i="5"/>
  <c r="AT879" i="5"/>
  <c r="BJ878" i="5"/>
  <c r="BI878" i="5"/>
  <c r="BG878" i="5" s="1"/>
  <c r="BH878" i="5"/>
  <c r="BK878" i="5" s="1"/>
  <c r="BC878" i="5"/>
  <c r="BB878" i="5"/>
  <c r="BA878" i="5"/>
  <c r="AY878" i="5"/>
  <c r="AX878" i="5"/>
  <c r="AW878" i="5"/>
  <c r="AV878" i="5"/>
  <c r="AU878" i="5"/>
  <c r="AT878" i="5"/>
  <c r="BI877" i="5"/>
  <c r="BH877" i="5"/>
  <c r="BK877" i="5" s="1"/>
  <c r="BC877" i="5"/>
  <c r="BB877" i="5"/>
  <c r="BF877" i="5" s="1"/>
  <c r="BA877" i="5"/>
  <c r="BJ877" i="5" s="1"/>
  <c r="AY877" i="5"/>
  <c r="AX877" i="5"/>
  <c r="AW877" i="5"/>
  <c r="AV877" i="5"/>
  <c r="AU877" i="5"/>
  <c r="AT877" i="5"/>
  <c r="BJ876" i="5"/>
  <c r="BI876" i="5"/>
  <c r="BG876" i="5" s="1"/>
  <c r="BH876" i="5"/>
  <c r="BK876" i="5" s="1"/>
  <c r="BC876" i="5"/>
  <c r="BB876" i="5"/>
  <c r="BF876" i="5" s="1"/>
  <c r="BA876" i="5"/>
  <c r="AY876" i="5"/>
  <c r="AX876" i="5"/>
  <c r="AW876" i="5"/>
  <c r="AV876" i="5"/>
  <c r="AU876" i="5"/>
  <c r="AT876" i="5"/>
  <c r="BJ875" i="5"/>
  <c r="BI875" i="5"/>
  <c r="BG875" i="5" s="1"/>
  <c r="BH875" i="5"/>
  <c r="BK875" i="5" s="1"/>
  <c r="BC875" i="5"/>
  <c r="BB875" i="5"/>
  <c r="BA875" i="5"/>
  <c r="AY875" i="5"/>
  <c r="AX875" i="5"/>
  <c r="AW875" i="5"/>
  <c r="AV875" i="5"/>
  <c r="AU875" i="5"/>
  <c r="AT875" i="5"/>
  <c r="BJ874" i="5"/>
  <c r="BI874" i="5"/>
  <c r="BG874" i="5" s="1"/>
  <c r="BH874" i="5"/>
  <c r="BC874" i="5"/>
  <c r="BB874" i="5"/>
  <c r="BF874" i="5" s="1"/>
  <c r="BA874" i="5"/>
  <c r="AY874" i="5"/>
  <c r="AX874" i="5"/>
  <c r="AW874" i="5"/>
  <c r="AV874" i="5"/>
  <c r="AU874" i="5"/>
  <c r="AT874" i="5"/>
  <c r="BJ873" i="5"/>
  <c r="BI873" i="5"/>
  <c r="BG873" i="5" s="1"/>
  <c r="BH873" i="5"/>
  <c r="BK873" i="5" s="1"/>
  <c r="BC873" i="5"/>
  <c r="BB873" i="5"/>
  <c r="BF873" i="5" s="1"/>
  <c r="BA873" i="5"/>
  <c r="AY873" i="5"/>
  <c r="AX873" i="5"/>
  <c r="AW873" i="5"/>
  <c r="AV873" i="5"/>
  <c r="AU873" i="5"/>
  <c r="AT873" i="5"/>
  <c r="BJ872" i="5"/>
  <c r="BI872" i="5"/>
  <c r="BG872" i="5" s="1"/>
  <c r="BH872" i="5"/>
  <c r="BK872" i="5" s="1"/>
  <c r="BC872" i="5"/>
  <c r="BE872" i="5" s="1"/>
  <c r="BB872" i="5"/>
  <c r="BF872" i="5" s="1"/>
  <c r="BA872" i="5"/>
  <c r="AY872" i="5"/>
  <c r="AX872" i="5"/>
  <c r="AW872" i="5"/>
  <c r="AV872" i="5"/>
  <c r="AU872" i="5"/>
  <c r="AT872" i="5"/>
  <c r="BI871" i="5"/>
  <c r="BH871" i="5"/>
  <c r="BC871" i="5"/>
  <c r="BB871" i="5"/>
  <c r="BA871" i="5"/>
  <c r="AY871" i="5"/>
  <c r="AX871" i="5"/>
  <c r="AW871" i="5"/>
  <c r="AV871" i="5"/>
  <c r="AU871" i="5"/>
  <c r="AT871" i="5"/>
  <c r="BI870" i="5"/>
  <c r="BH870" i="5"/>
  <c r="BC870" i="5"/>
  <c r="BE870" i="5" s="1"/>
  <c r="BB870" i="5"/>
  <c r="BA870" i="5"/>
  <c r="AY870" i="5"/>
  <c r="AX870" i="5"/>
  <c r="AW870" i="5"/>
  <c r="AV870" i="5"/>
  <c r="AU870" i="5"/>
  <c r="AT870" i="5"/>
  <c r="BI869" i="5"/>
  <c r="BH869" i="5"/>
  <c r="BC869" i="5"/>
  <c r="BB869" i="5"/>
  <c r="BA869" i="5"/>
  <c r="BJ869" i="5" s="1"/>
  <c r="AY869" i="5"/>
  <c r="AX869" i="5"/>
  <c r="AW869" i="5"/>
  <c r="AV869" i="5"/>
  <c r="AU869" i="5"/>
  <c r="AT869" i="5"/>
  <c r="BJ868" i="5"/>
  <c r="BI868" i="5"/>
  <c r="BH868" i="5"/>
  <c r="BK868" i="5" s="1"/>
  <c r="BG868" i="5"/>
  <c r="BC868" i="5"/>
  <c r="BB868" i="5"/>
  <c r="BE868" i="5" s="1"/>
  <c r="BA868" i="5"/>
  <c r="AY868" i="5"/>
  <c r="AX868" i="5"/>
  <c r="AW868" i="5"/>
  <c r="AV868" i="5"/>
  <c r="AU868" i="5"/>
  <c r="AT868" i="5"/>
  <c r="BK867" i="5"/>
  <c r="BI867" i="5"/>
  <c r="BH867" i="5"/>
  <c r="BC867" i="5"/>
  <c r="BB867" i="5"/>
  <c r="BF867" i="5" s="1"/>
  <c r="BA867" i="5"/>
  <c r="AY867" i="5"/>
  <c r="AX867" i="5"/>
  <c r="AW867" i="5"/>
  <c r="AV867" i="5"/>
  <c r="AU867" i="5"/>
  <c r="AT867" i="5"/>
  <c r="BK866" i="5"/>
  <c r="BI866" i="5"/>
  <c r="BH866" i="5"/>
  <c r="BC866" i="5"/>
  <c r="BB866" i="5"/>
  <c r="BA866" i="5"/>
  <c r="AY866" i="5"/>
  <c r="AX866" i="5"/>
  <c r="AW866" i="5"/>
  <c r="AV866" i="5"/>
  <c r="AU866" i="5"/>
  <c r="AT866" i="5"/>
  <c r="BJ865" i="5"/>
  <c r="BI865" i="5"/>
  <c r="BH865" i="5"/>
  <c r="BK865" i="5" s="1"/>
  <c r="BC865" i="5"/>
  <c r="BG865" i="5" s="1"/>
  <c r="BB865" i="5"/>
  <c r="BF865" i="5" s="1"/>
  <c r="BA865" i="5"/>
  <c r="AY865" i="5"/>
  <c r="AX865" i="5"/>
  <c r="AW865" i="5"/>
  <c r="AV865" i="5"/>
  <c r="AU865" i="5"/>
  <c r="AT865" i="5"/>
  <c r="BI864" i="5"/>
  <c r="BH864" i="5"/>
  <c r="BK864" i="5" s="1"/>
  <c r="BC864" i="5"/>
  <c r="BB864" i="5"/>
  <c r="BA864" i="5"/>
  <c r="AY864" i="5"/>
  <c r="AX864" i="5"/>
  <c r="AW864" i="5"/>
  <c r="AV864" i="5"/>
  <c r="AU864" i="5"/>
  <c r="AT864" i="5"/>
  <c r="BK863" i="5"/>
  <c r="BI863" i="5"/>
  <c r="BH863" i="5"/>
  <c r="BC863" i="5"/>
  <c r="BB863" i="5"/>
  <c r="BE863" i="5" s="1"/>
  <c r="BA863" i="5"/>
  <c r="AY863" i="5"/>
  <c r="AX863" i="5"/>
  <c r="AW863" i="5"/>
  <c r="AV863" i="5"/>
  <c r="AU863" i="5"/>
  <c r="AT863" i="5"/>
  <c r="BJ862" i="5"/>
  <c r="BI862" i="5"/>
  <c r="BH862" i="5"/>
  <c r="BK862" i="5" s="1"/>
  <c r="BE862" i="5"/>
  <c r="BC862" i="5"/>
  <c r="BG862" i="5" s="1"/>
  <c r="BB862" i="5"/>
  <c r="BA862" i="5"/>
  <c r="BF862" i="5" s="1"/>
  <c r="AY862" i="5"/>
  <c r="AX862" i="5"/>
  <c r="AW862" i="5"/>
  <c r="AV862" i="5"/>
  <c r="AU862" i="5"/>
  <c r="AT862" i="5"/>
  <c r="BI861" i="5"/>
  <c r="BH861" i="5"/>
  <c r="BE861" i="5"/>
  <c r="BC861" i="5"/>
  <c r="BB861" i="5"/>
  <c r="BA861" i="5"/>
  <c r="BF861" i="5" s="1"/>
  <c r="AY861" i="5"/>
  <c r="AX861" i="5"/>
  <c r="AW861" i="5"/>
  <c r="AV861" i="5"/>
  <c r="AU861" i="5"/>
  <c r="AT861" i="5"/>
  <c r="BJ860" i="5"/>
  <c r="BI860" i="5"/>
  <c r="BG860" i="5" s="1"/>
  <c r="BH860" i="5"/>
  <c r="BC860" i="5"/>
  <c r="BB860" i="5"/>
  <c r="BA860" i="5"/>
  <c r="BK860" i="5" s="1"/>
  <c r="AY860" i="5"/>
  <c r="AX860" i="5"/>
  <c r="AW860" i="5"/>
  <c r="AV860" i="5"/>
  <c r="AU860" i="5"/>
  <c r="AT860" i="5"/>
  <c r="BI859" i="5"/>
  <c r="BH859" i="5"/>
  <c r="BK859" i="5" s="1"/>
  <c r="BF859" i="5"/>
  <c r="BC859" i="5"/>
  <c r="BB859" i="5"/>
  <c r="BA859" i="5"/>
  <c r="AY859" i="5"/>
  <c r="AX859" i="5"/>
  <c r="AW859" i="5"/>
  <c r="AV859" i="5"/>
  <c r="AU859" i="5"/>
  <c r="AT859" i="5"/>
  <c r="BJ858" i="5"/>
  <c r="BI858" i="5"/>
  <c r="BH858" i="5"/>
  <c r="BK858" i="5" s="1"/>
  <c r="BG858" i="5"/>
  <c r="BC858" i="5"/>
  <c r="BB858" i="5"/>
  <c r="BF858" i="5" s="1"/>
  <c r="BA858" i="5"/>
  <c r="AY858" i="5"/>
  <c r="AX858" i="5"/>
  <c r="AW858" i="5"/>
  <c r="AV858" i="5"/>
  <c r="AU858" i="5"/>
  <c r="AT858" i="5"/>
  <c r="BK857" i="5"/>
  <c r="BI857" i="5"/>
  <c r="BG857" i="5" s="1"/>
  <c r="BH857" i="5"/>
  <c r="BC857" i="5"/>
  <c r="BB857" i="5"/>
  <c r="BE857" i="5" s="1"/>
  <c r="BA857" i="5"/>
  <c r="AY857" i="5"/>
  <c r="AX857" i="5"/>
  <c r="AW857" i="5"/>
  <c r="AV857" i="5"/>
  <c r="AU857" i="5"/>
  <c r="AT857" i="5"/>
  <c r="BI856" i="5"/>
  <c r="BH856" i="5"/>
  <c r="BC856" i="5"/>
  <c r="BB856" i="5"/>
  <c r="BA856" i="5"/>
  <c r="AY856" i="5"/>
  <c r="AX856" i="5"/>
  <c r="AW856" i="5"/>
  <c r="AV856" i="5"/>
  <c r="AU856" i="5"/>
  <c r="AT856" i="5"/>
  <c r="BK855" i="5"/>
  <c r="BI855" i="5"/>
  <c r="BH855" i="5"/>
  <c r="BC855" i="5"/>
  <c r="BG855" i="5" s="1"/>
  <c r="BB855" i="5"/>
  <c r="BF855" i="5" s="1"/>
  <c r="BA855" i="5"/>
  <c r="BJ855" i="5" s="1"/>
  <c r="AY855" i="5"/>
  <c r="AX855" i="5"/>
  <c r="AW855" i="5"/>
  <c r="AV855" i="5"/>
  <c r="AU855" i="5"/>
  <c r="AT855" i="5"/>
  <c r="BI854" i="5"/>
  <c r="BG854" i="5" s="1"/>
  <c r="BH854" i="5"/>
  <c r="BK854" i="5" s="1"/>
  <c r="BC854" i="5"/>
  <c r="BB854" i="5"/>
  <c r="BF854" i="5" s="1"/>
  <c r="BA854" i="5"/>
  <c r="AY854" i="5"/>
  <c r="AX854" i="5"/>
  <c r="AW854" i="5"/>
  <c r="AV854" i="5"/>
  <c r="AU854" i="5"/>
  <c r="AT854" i="5"/>
  <c r="BJ853" i="5"/>
  <c r="BI853" i="5"/>
  <c r="BG853" i="5" s="1"/>
  <c r="BH853" i="5"/>
  <c r="BC853" i="5"/>
  <c r="BB853" i="5"/>
  <c r="BE853" i="5" s="1"/>
  <c r="BA853" i="5"/>
  <c r="AY853" i="5"/>
  <c r="AX853" i="5"/>
  <c r="AW853" i="5"/>
  <c r="AV853" i="5"/>
  <c r="AU853" i="5"/>
  <c r="AT853" i="5"/>
  <c r="BI852" i="5"/>
  <c r="BH852" i="5"/>
  <c r="BC852" i="5"/>
  <c r="BB852" i="5"/>
  <c r="BA852" i="5"/>
  <c r="AY852" i="5"/>
  <c r="AX852" i="5"/>
  <c r="AW852" i="5"/>
  <c r="AV852" i="5"/>
  <c r="AU852" i="5"/>
  <c r="AT852" i="5"/>
  <c r="BI851" i="5"/>
  <c r="BH851" i="5"/>
  <c r="BC851" i="5"/>
  <c r="BB851" i="5"/>
  <c r="BA851" i="5"/>
  <c r="BJ851" i="5" s="1"/>
  <c r="AY851" i="5"/>
  <c r="AX851" i="5"/>
  <c r="AW851" i="5"/>
  <c r="AV851" i="5"/>
  <c r="AU851" i="5"/>
  <c r="AT851" i="5"/>
  <c r="BI850" i="5"/>
  <c r="BJ850" i="5" s="1"/>
  <c r="BH850" i="5"/>
  <c r="BG850" i="5"/>
  <c r="BC850" i="5"/>
  <c r="BB850" i="5"/>
  <c r="BE850" i="5" s="1"/>
  <c r="BA850" i="5"/>
  <c r="AY850" i="5"/>
  <c r="AX850" i="5"/>
  <c r="AW850" i="5"/>
  <c r="AV850" i="5"/>
  <c r="AU850" i="5"/>
  <c r="AT850" i="5"/>
  <c r="BK849" i="5"/>
  <c r="BJ849" i="5"/>
  <c r="BI849" i="5"/>
  <c r="BH849" i="5"/>
  <c r="BG849" i="5"/>
  <c r="BC849" i="5"/>
  <c r="BE849" i="5" s="1"/>
  <c r="BB849" i="5"/>
  <c r="BA849" i="5"/>
  <c r="AY849" i="5"/>
  <c r="AX849" i="5"/>
  <c r="AW849" i="5"/>
  <c r="AV849" i="5"/>
  <c r="AU849" i="5"/>
  <c r="AT849" i="5"/>
  <c r="BK848" i="5"/>
  <c r="BJ848" i="5"/>
  <c r="BI848" i="5"/>
  <c r="BH848" i="5"/>
  <c r="BC848" i="5"/>
  <c r="BB848" i="5"/>
  <c r="BF848" i="5" s="1"/>
  <c r="BA848" i="5"/>
  <c r="AY848" i="5"/>
  <c r="AX848" i="5"/>
  <c r="AW848" i="5"/>
  <c r="AV848" i="5"/>
  <c r="AU848" i="5"/>
  <c r="AT848" i="5"/>
  <c r="BJ847" i="5"/>
  <c r="BI847" i="5"/>
  <c r="BG847" i="5" s="1"/>
  <c r="BH847" i="5"/>
  <c r="BK847" i="5" s="1"/>
  <c r="BC847" i="5"/>
  <c r="BB847" i="5"/>
  <c r="BA847" i="5"/>
  <c r="AY847" i="5"/>
  <c r="AX847" i="5"/>
  <c r="AW847" i="5"/>
  <c r="AV847" i="5"/>
  <c r="AU847" i="5"/>
  <c r="AT847" i="5"/>
  <c r="BJ846" i="5"/>
  <c r="BI846" i="5"/>
  <c r="BH846" i="5"/>
  <c r="BK846" i="5" s="1"/>
  <c r="BC846" i="5"/>
  <c r="BB846" i="5"/>
  <c r="BA846" i="5"/>
  <c r="AY846" i="5"/>
  <c r="AX846" i="5"/>
  <c r="AW846" i="5"/>
  <c r="AV846" i="5"/>
  <c r="AU846" i="5"/>
  <c r="AT846" i="5"/>
  <c r="BK845" i="5"/>
  <c r="BI845" i="5"/>
  <c r="BH845" i="5"/>
  <c r="BC845" i="5"/>
  <c r="BB845" i="5"/>
  <c r="BE845" i="5" s="1"/>
  <c r="BA845" i="5"/>
  <c r="AY845" i="5"/>
  <c r="AX845" i="5"/>
  <c r="AW845" i="5"/>
  <c r="AV845" i="5"/>
  <c r="AU845" i="5"/>
  <c r="AT845" i="5"/>
  <c r="BJ844" i="5"/>
  <c r="BI844" i="5"/>
  <c r="BH844" i="5"/>
  <c r="BK844" i="5" s="1"/>
  <c r="BG844" i="5"/>
  <c r="BE844" i="5"/>
  <c r="BC844" i="5"/>
  <c r="BB844" i="5"/>
  <c r="BF844" i="5" s="1"/>
  <c r="BA844" i="5"/>
  <c r="AY844" i="5"/>
  <c r="AX844" i="5"/>
  <c r="AW844" i="5"/>
  <c r="AV844" i="5"/>
  <c r="AU844" i="5"/>
  <c r="AT844" i="5"/>
  <c r="BK843" i="5"/>
  <c r="BI843" i="5"/>
  <c r="BJ843" i="5" s="1"/>
  <c r="BH843" i="5"/>
  <c r="BC843" i="5"/>
  <c r="BB843" i="5"/>
  <c r="BE843" i="5" s="1"/>
  <c r="BA843" i="5"/>
  <c r="AY843" i="5"/>
  <c r="AX843" i="5"/>
  <c r="AW843" i="5"/>
  <c r="AV843" i="5"/>
  <c r="AU843" i="5"/>
  <c r="AT843" i="5"/>
  <c r="BI842" i="5"/>
  <c r="BH842" i="5"/>
  <c r="BE842" i="5"/>
  <c r="BC842" i="5"/>
  <c r="BB842" i="5"/>
  <c r="BF842" i="5" s="1"/>
  <c r="BA842" i="5"/>
  <c r="BK842" i="5" s="1"/>
  <c r="AY842" i="5"/>
  <c r="AX842" i="5"/>
  <c r="AW842" i="5"/>
  <c r="AV842" i="5"/>
  <c r="AU842" i="5"/>
  <c r="AT842" i="5"/>
  <c r="BI841" i="5"/>
  <c r="BH841" i="5"/>
  <c r="BK841" i="5" s="1"/>
  <c r="BF841" i="5"/>
  <c r="BE841" i="5"/>
  <c r="BC841" i="5"/>
  <c r="BB841" i="5"/>
  <c r="BA841" i="5"/>
  <c r="AY841" i="5"/>
  <c r="AX841" i="5"/>
  <c r="AW841" i="5"/>
  <c r="AV841" i="5"/>
  <c r="AU841" i="5"/>
  <c r="AT841" i="5"/>
  <c r="BJ840" i="5"/>
  <c r="BI840" i="5"/>
  <c r="BG840" i="5" s="1"/>
  <c r="BH840" i="5"/>
  <c r="BK840" i="5" s="1"/>
  <c r="BF840" i="5"/>
  <c r="BC840" i="5"/>
  <c r="BB840" i="5"/>
  <c r="BA840" i="5"/>
  <c r="AY840" i="5"/>
  <c r="AX840" i="5"/>
  <c r="AW840" i="5"/>
  <c r="AV840" i="5"/>
  <c r="AU840" i="5"/>
  <c r="AT840" i="5"/>
  <c r="BK839" i="5"/>
  <c r="BJ839" i="5"/>
  <c r="BI839" i="5"/>
  <c r="BH839" i="5"/>
  <c r="BC839" i="5"/>
  <c r="BB839" i="5"/>
  <c r="BF839" i="5" s="1"/>
  <c r="BA839" i="5"/>
  <c r="AY839" i="5"/>
  <c r="AX839" i="5"/>
  <c r="AW839" i="5"/>
  <c r="AV839" i="5"/>
  <c r="AU839" i="5"/>
  <c r="AT839" i="5"/>
  <c r="BI838" i="5"/>
  <c r="BH838" i="5"/>
  <c r="BC838" i="5"/>
  <c r="BB838" i="5"/>
  <c r="BA838" i="5"/>
  <c r="BF838" i="5" s="1"/>
  <c r="AY838" i="5"/>
  <c r="AX838" i="5"/>
  <c r="AW838" i="5"/>
  <c r="AV838" i="5"/>
  <c r="AU838" i="5"/>
  <c r="AT838" i="5"/>
  <c r="BI837" i="5"/>
  <c r="BH837" i="5"/>
  <c r="BC837" i="5"/>
  <c r="BG837" i="5" s="1"/>
  <c r="BB837" i="5"/>
  <c r="BE837" i="5" s="1"/>
  <c r="BA837" i="5"/>
  <c r="AY837" i="5"/>
  <c r="AX837" i="5"/>
  <c r="AW837" i="5"/>
  <c r="AV837" i="5"/>
  <c r="AU837" i="5"/>
  <c r="AT837" i="5"/>
  <c r="BI836" i="5"/>
  <c r="BG836" i="5" s="1"/>
  <c r="BH836" i="5"/>
  <c r="BK836" i="5" s="1"/>
  <c r="BC836" i="5"/>
  <c r="BB836" i="5"/>
  <c r="BF836" i="5" s="1"/>
  <c r="BA836" i="5"/>
  <c r="AY836" i="5"/>
  <c r="AX836" i="5"/>
  <c r="AW836" i="5"/>
  <c r="AV836" i="5"/>
  <c r="AU836" i="5"/>
  <c r="AT836" i="5"/>
  <c r="BJ835" i="5"/>
  <c r="BI835" i="5"/>
  <c r="BG835" i="5" s="1"/>
  <c r="BH835" i="5"/>
  <c r="BK835" i="5" s="1"/>
  <c r="BC835" i="5"/>
  <c r="BB835" i="5"/>
  <c r="BF835" i="5" s="1"/>
  <c r="BA835" i="5"/>
  <c r="AY835" i="5"/>
  <c r="AX835" i="5"/>
  <c r="AW835" i="5"/>
  <c r="AV835" i="5"/>
  <c r="AU835" i="5"/>
  <c r="AT835" i="5"/>
  <c r="BI834" i="5"/>
  <c r="BH834" i="5"/>
  <c r="BK834" i="5" s="1"/>
  <c r="BF834" i="5"/>
  <c r="BE834" i="5"/>
  <c r="BC834" i="5"/>
  <c r="BB834" i="5"/>
  <c r="BA834" i="5"/>
  <c r="AY834" i="5"/>
  <c r="AX834" i="5"/>
  <c r="AW834" i="5"/>
  <c r="AV834" i="5"/>
  <c r="AU834" i="5"/>
  <c r="AT834" i="5"/>
  <c r="BJ833" i="5"/>
  <c r="BI833" i="5"/>
  <c r="BG833" i="5" s="1"/>
  <c r="BH833" i="5"/>
  <c r="BC833" i="5"/>
  <c r="BB833" i="5"/>
  <c r="BA833" i="5"/>
  <c r="AY833" i="5"/>
  <c r="AX833" i="5"/>
  <c r="AW833" i="5"/>
  <c r="AV833" i="5"/>
  <c r="AU833" i="5"/>
  <c r="AT833" i="5"/>
  <c r="BI832" i="5"/>
  <c r="BG832" i="5" s="1"/>
  <c r="BH832" i="5"/>
  <c r="BK832" i="5" s="1"/>
  <c r="BC832" i="5"/>
  <c r="BB832" i="5"/>
  <c r="BA832" i="5"/>
  <c r="BJ832" i="5" s="1"/>
  <c r="AY832" i="5"/>
  <c r="AX832" i="5"/>
  <c r="AW832" i="5"/>
  <c r="AV832" i="5"/>
  <c r="AU832" i="5"/>
  <c r="AT832" i="5"/>
  <c r="BI831" i="5"/>
  <c r="BH831" i="5"/>
  <c r="BC831" i="5"/>
  <c r="BB831" i="5"/>
  <c r="BA831" i="5"/>
  <c r="AY831" i="5"/>
  <c r="AX831" i="5"/>
  <c r="AW831" i="5"/>
  <c r="AV831" i="5"/>
  <c r="AU831" i="5"/>
  <c r="AT831" i="5"/>
  <c r="BI830" i="5"/>
  <c r="BH830" i="5"/>
  <c r="BC830" i="5"/>
  <c r="BB830" i="5"/>
  <c r="BE830" i="5" s="1"/>
  <c r="BA830" i="5"/>
  <c r="AY830" i="5"/>
  <c r="AX830" i="5"/>
  <c r="AW830" i="5"/>
  <c r="AV830" i="5"/>
  <c r="AU830" i="5"/>
  <c r="AT830" i="5"/>
  <c r="BI829" i="5"/>
  <c r="BJ829" i="5" s="1"/>
  <c r="BH829" i="5"/>
  <c r="BK829" i="5" s="1"/>
  <c r="BC829" i="5"/>
  <c r="BB829" i="5"/>
  <c r="BA829" i="5"/>
  <c r="AY829" i="5"/>
  <c r="AX829" i="5"/>
  <c r="AW829" i="5"/>
  <c r="AV829" i="5"/>
  <c r="AU829" i="5"/>
  <c r="AT829" i="5"/>
  <c r="BK828" i="5"/>
  <c r="BI828" i="5"/>
  <c r="BH828" i="5"/>
  <c r="BC828" i="5"/>
  <c r="BB828" i="5"/>
  <c r="BA828" i="5"/>
  <c r="AY828" i="5"/>
  <c r="AX828" i="5"/>
  <c r="AW828" i="5"/>
  <c r="AV828" i="5"/>
  <c r="AU828" i="5"/>
  <c r="AT828" i="5"/>
  <c r="BI827" i="5"/>
  <c r="BH827" i="5"/>
  <c r="BC827" i="5"/>
  <c r="BB827" i="5"/>
  <c r="BA827" i="5"/>
  <c r="AY827" i="5"/>
  <c r="AX827" i="5"/>
  <c r="AW827" i="5"/>
  <c r="AV827" i="5"/>
  <c r="AU827" i="5"/>
  <c r="AT827" i="5"/>
  <c r="BI826" i="5"/>
  <c r="BH826" i="5"/>
  <c r="BG826" i="5"/>
  <c r="BC826" i="5"/>
  <c r="BB826" i="5"/>
  <c r="BA826" i="5"/>
  <c r="BJ826" i="5" s="1"/>
  <c r="AY826" i="5"/>
  <c r="AX826" i="5"/>
  <c r="AW826" i="5"/>
  <c r="AV826" i="5"/>
  <c r="AU826" i="5"/>
  <c r="AT826" i="5"/>
  <c r="BK825" i="5"/>
  <c r="BI825" i="5"/>
  <c r="BG825" i="5" s="1"/>
  <c r="BH825" i="5"/>
  <c r="BC825" i="5"/>
  <c r="BB825" i="5"/>
  <c r="BE825" i="5" s="1"/>
  <c r="BA825" i="5"/>
  <c r="AY825" i="5"/>
  <c r="AX825" i="5"/>
  <c r="AW825" i="5"/>
  <c r="AV825" i="5"/>
  <c r="AU825" i="5"/>
  <c r="AT825" i="5"/>
  <c r="BK824" i="5"/>
  <c r="BJ824" i="5"/>
  <c r="BI824" i="5"/>
  <c r="BG824" i="5" s="1"/>
  <c r="BH824" i="5"/>
  <c r="BC824" i="5"/>
  <c r="BB824" i="5"/>
  <c r="BA824" i="5"/>
  <c r="AY824" i="5"/>
  <c r="AX824" i="5"/>
  <c r="AW824" i="5"/>
  <c r="AV824" i="5"/>
  <c r="AU824" i="5"/>
  <c r="AT824" i="5"/>
  <c r="BI823" i="5"/>
  <c r="BH823" i="5"/>
  <c r="BC823" i="5"/>
  <c r="BB823" i="5"/>
  <c r="BA823" i="5"/>
  <c r="AY823" i="5"/>
  <c r="AX823" i="5"/>
  <c r="AW823" i="5"/>
  <c r="AV823" i="5"/>
  <c r="AU823" i="5"/>
  <c r="AT823" i="5"/>
  <c r="BI822" i="5"/>
  <c r="BH822" i="5"/>
  <c r="BK822" i="5" s="1"/>
  <c r="BC822" i="5"/>
  <c r="BB822" i="5"/>
  <c r="BF822" i="5" s="1"/>
  <c r="BA822" i="5"/>
  <c r="AY822" i="5"/>
  <c r="AX822" i="5"/>
  <c r="AW822" i="5"/>
  <c r="AV822" i="5"/>
  <c r="AU822" i="5"/>
  <c r="AT822" i="5"/>
  <c r="BJ821" i="5"/>
  <c r="BI821" i="5"/>
  <c r="BH821" i="5"/>
  <c r="BK821" i="5" s="1"/>
  <c r="BC821" i="5"/>
  <c r="BB821" i="5"/>
  <c r="BF821" i="5" s="1"/>
  <c r="BA821" i="5"/>
  <c r="AY821" i="5"/>
  <c r="AX821" i="5"/>
  <c r="AW821" i="5"/>
  <c r="AV821" i="5"/>
  <c r="AU821" i="5"/>
  <c r="AT821" i="5"/>
  <c r="BI820" i="5"/>
  <c r="BJ820" i="5" s="1"/>
  <c r="BH820" i="5"/>
  <c r="BC820" i="5"/>
  <c r="BB820" i="5"/>
  <c r="BA820" i="5"/>
  <c r="AY820" i="5"/>
  <c r="AX820" i="5"/>
  <c r="AW820" i="5"/>
  <c r="AV820" i="5"/>
  <c r="AU820" i="5"/>
  <c r="AT820" i="5"/>
  <c r="BK819" i="5"/>
  <c r="BJ819" i="5"/>
  <c r="BI819" i="5"/>
  <c r="BH819" i="5"/>
  <c r="BC819" i="5"/>
  <c r="BB819" i="5"/>
  <c r="BA819" i="5"/>
  <c r="AY819" i="5"/>
  <c r="AX819" i="5"/>
  <c r="AW819" i="5"/>
  <c r="AV819" i="5"/>
  <c r="AU819" i="5"/>
  <c r="AT819" i="5"/>
  <c r="BI818" i="5"/>
  <c r="BH818" i="5"/>
  <c r="BK818" i="5" s="1"/>
  <c r="BC818" i="5"/>
  <c r="BB818" i="5"/>
  <c r="BF818" i="5" s="1"/>
  <c r="BA818" i="5"/>
  <c r="AY818" i="5"/>
  <c r="AX818" i="5"/>
  <c r="AW818" i="5"/>
  <c r="AV818" i="5"/>
  <c r="AU818" i="5"/>
  <c r="AT818" i="5"/>
  <c r="BI817" i="5"/>
  <c r="BH817" i="5"/>
  <c r="BC817" i="5"/>
  <c r="BB817" i="5"/>
  <c r="BA817" i="5"/>
  <c r="AY817" i="5"/>
  <c r="AX817" i="5"/>
  <c r="AW817" i="5"/>
  <c r="AV817" i="5"/>
  <c r="AU817" i="5"/>
  <c r="AT817" i="5"/>
  <c r="BI816" i="5"/>
  <c r="BH816" i="5"/>
  <c r="BK816" i="5" s="1"/>
  <c r="BC816" i="5"/>
  <c r="BE816" i="5" s="1"/>
  <c r="BB816" i="5"/>
  <c r="BA816" i="5"/>
  <c r="AY816" i="5"/>
  <c r="AX816" i="5"/>
  <c r="AW816" i="5"/>
  <c r="AV816" i="5"/>
  <c r="AU816" i="5"/>
  <c r="AT816" i="5"/>
  <c r="BJ815" i="5"/>
  <c r="BI815" i="5"/>
  <c r="BH815" i="5"/>
  <c r="BK815" i="5" s="1"/>
  <c r="BC815" i="5"/>
  <c r="BB815" i="5"/>
  <c r="BF815" i="5" s="1"/>
  <c r="BA815" i="5"/>
  <c r="AY815" i="5"/>
  <c r="AX815" i="5"/>
  <c r="AW815" i="5"/>
  <c r="AV815" i="5"/>
  <c r="AU815" i="5"/>
  <c r="AT815" i="5"/>
  <c r="BI814" i="5"/>
  <c r="BJ814" i="5" s="1"/>
  <c r="BH814" i="5"/>
  <c r="BG814" i="5"/>
  <c r="BC814" i="5"/>
  <c r="BB814" i="5"/>
  <c r="BE814" i="5" s="1"/>
  <c r="BA814" i="5"/>
  <c r="AY814" i="5"/>
  <c r="AX814" i="5"/>
  <c r="AW814" i="5"/>
  <c r="AV814" i="5"/>
  <c r="AU814" i="5"/>
  <c r="AT814" i="5"/>
  <c r="BK813" i="5"/>
  <c r="BI813" i="5"/>
  <c r="BH813" i="5"/>
  <c r="BF813" i="5"/>
  <c r="BC813" i="5"/>
  <c r="BB813" i="5"/>
  <c r="BA813" i="5"/>
  <c r="AY813" i="5"/>
  <c r="AX813" i="5"/>
  <c r="AW813" i="5"/>
  <c r="AV813" i="5"/>
  <c r="AU813" i="5"/>
  <c r="AT813" i="5"/>
  <c r="BK812" i="5"/>
  <c r="BJ812" i="5"/>
  <c r="BI812" i="5"/>
  <c r="BH812" i="5"/>
  <c r="BC812" i="5"/>
  <c r="BB812" i="5"/>
  <c r="BE812" i="5" s="1"/>
  <c r="BA812" i="5"/>
  <c r="AY812" i="5"/>
  <c r="AX812" i="5"/>
  <c r="AW812" i="5"/>
  <c r="AV812" i="5"/>
  <c r="AU812" i="5"/>
  <c r="AT812" i="5"/>
  <c r="BI811" i="5"/>
  <c r="BH811" i="5"/>
  <c r="BK811" i="5" s="1"/>
  <c r="BC811" i="5"/>
  <c r="BB811" i="5"/>
  <c r="BF811" i="5" s="1"/>
  <c r="BA811" i="5"/>
  <c r="AY811" i="5"/>
  <c r="AX811" i="5"/>
  <c r="AW811" i="5"/>
  <c r="AV811" i="5"/>
  <c r="AU811" i="5"/>
  <c r="AT811" i="5"/>
  <c r="BI810" i="5"/>
  <c r="BG810" i="5" s="1"/>
  <c r="BH810" i="5"/>
  <c r="BK810" i="5" s="1"/>
  <c r="BC810" i="5"/>
  <c r="BB810" i="5"/>
  <c r="BE810" i="5" s="1"/>
  <c r="BA810" i="5"/>
  <c r="AY810" i="5"/>
  <c r="AX810" i="5"/>
  <c r="AW810" i="5"/>
  <c r="AV810" i="5"/>
  <c r="AU810" i="5"/>
  <c r="AT810" i="5"/>
  <c r="BK809" i="5"/>
  <c r="BI809" i="5"/>
  <c r="BH809" i="5"/>
  <c r="BC809" i="5"/>
  <c r="BB809" i="5"/>
  <c r="BF809" i="5" s="1"/>
  <c r="BA809" i="5"/>
  <c r="AY809" i="5"/>
  <c r="AX809" i="5"/>
  <c r="AW809" i="5"/>
  <c r="AV809" i="5"/>
  <c r="AU809" i="5"/>
  <c r="AT809" i="5"/>
  <c r="BI808" i="5"/>
  <c r="BH808" i="5"/>
  <c r="BK808" i="5" s="1"/>
  <c r="BG808" i="5"/>
  <c r="BC808" i="5"/>
  <c r="BB808" i="5"/>
  <c r="BA808" i="5"/>
  <c r="BJ808" i="5" s="1"/>
  <c r="AY808" i="5"/>
  <c r="AX808" i="5"/>
  <c r="AW808" i="5"/>
  <c r="AV808" i="5"/>
  <c r="AU808" i="5"/>
  <c r="AT808" i="5"/>
  <c r="BK807" i="5"/>
  <c r="BJ807" i="5"/>
  <c r="BI807" i="5"/>
  <c r="BG807" i="5" s="1"/>
  <c r="BH807" i="5"/>
  <c r="BC807" i="5"/>
  <c r="BB807" i="5"/>
  <c r="BA807" i="5"/>
  <c r="AY807" i="5"/>
  <c r="AX807" i="5"/>
  <c r="AW807" i="5"/>
  <c r="AV807" i="5"/>
  <c r="AU807" i="5"/>
  <c r="AT807" i="5"/>
  <c r="BI806" i="5"/>
  <c r="BH806" i="5"/>
  <c r="BC806" i="5"/>
  <c r="BB806" i="5"/>
  <c r="BE806" i="5" s="1"/>
  <c r="BA806" i="5"/>
  <c r="BK806" i="5" s="1"/>
  <c r="AY806" i="5"/>
  <c r="AX806" i="5"/>
  <c r="AW806" i="5"/>
  <c r="AV806" i="5"/>
  <c r="AU806" i="5"/>
  <c r="AT806" i="5"/>
  <c r="BI805" i="5"/>
  <c r="BH805" i="5"/>
  <c r="BC805" i="5"/>
  <c r="BB805" i="5"/>
  <c r="BA805" i="5"/>
  <c r="AY805" i="5"/>
  <c r="AX805" i="5"/>
  <c r="AW805" i="5"/>
  <c r="AV805" i="5"/>
  <c r="AU805" i="5"/>
  <c r="AT805" i="5"/>
  <c r="BI804" i="5"/>
  <c r="BH804" i="5"/>
  <c r="BC804" i="5"/>
  <c r="BG804" i="5" s="1"/>
  <c r="BB804" i="5"/>
  <c r="BA804" i="5"/>
  <c r="AY804" i="5"/>
  <c r="AX804" i="5"/>
  <c r="AW804" i="5"/>
  <c r="AV804" i="5"/>
  <c r="AU804" i="5"/>
  <c r="AT804" i="5"/>
  <c r="BK803" i="5"/>
  <c r="BI803" i="5"/>
  <c r="BH803" i="5"/>
  <c r="BC803" i="5"/>
  <c r="BB803" i="5"/>
  <c r="BF803" i="5" s="1"/>
  <c r="BA803" i="5"/>
  <c r="AY803" i="5"/>
  <c r="AX803" i="5"/>
  <c r="AW803" i="5"/>
  <c r="AV803" i="5"/>
  <c r="AU803" i="5"/>
  <c r="AT803" i="5"/>
  <c r="BI802" i="5"/>
  <c r="BG802" i="5" s="1"/>
  <c r="BH802" i="5"/>
  <c r="BC802" i="5"/>
  <c r="BB802" i="5"/>
  <c r="BA802" i="5"/>
  <c r="AY802" i="5"/>
  <c r="AX802" i="5"/>
  <c r="AW802" i="5"/>
  <c r="AV802" i="5"/>
  <c r="AU802" i="5"/>
  <c r="AT802" i="5"/>
  <c r="BI801" i="5"/>
  <c r="BH801" i="5"/>
  <c r="BC801" i="5"/>
  <c r="BG801" i="5" s="1"/>
  <c r="BB801" i="5"/>
  <c r="BE801" i="5" s="1"/>
  <c r="BA801" i="5"/>
  <c r="AY801" i="5"/>
  <c r="AX801" i="5"/>
  <c r="AW801" i="5"/>
  <c r="AV801" i="5"/>
  <c r="AU801" i="5"/>
  <c r="AT801" i="5"/>
  <c r="BI800" i="5"/>
  <c r="BH800" i="5"/>
  <c r="BK800" i="5" s="1"/>
  <c r="BC800" i="5"/>
  <c r="BB800" i="5"/>
  <c r="BF800" i="5" s="1"/>
  <c r="BA800" i="5"/>
  <c r="BJ800" i="5" s="1"/>
  <c r="AY800" i="5"/>
  <c r="AX800" i="5"/>
  <c r="AW800" i="5"/>
  <c r="AV800" i="5"/>
  <c r="AU800" i="5"/>
  <c r="AT800" i="5"/>
  <c r="BJ799" i="5"/>
  <c r="BI799" i="5"/>
  <c r="BH799" i="5"/>
  <c r="BG799" i="5"/>
  <c r="BC799" i="5"/>
  <c r="BB799" i="5"/>
  <c r="BE799" i="5" s="1"/>
  <c r="BA799" i="5"/>
  <c r="AY799" i="5"/>
  <c r="AX799" i="5"/>
  <c r="AW799" i="5"/>
  <c r="AV799" i="5"/>
  <c r="AU799" i="5"/>
  <c r="AT799" i="5"/>
  <c r="BI798" i="5"/>
  <c r="BH798" i="5"/>
  <c r="BK798" i="5" s="1"/>
  <c r="BC798" i="5"/>
  <c r="BB798" i="5"/>
  <c r="BE798" i="5" s="1"/>
  <c r="BA798" i="5"/>
  <c r="AY798" i="5"/>
  <c r="AX798" i="5"/>
  <c r="AW798" i="5"/>
  <c r="AV798" i="5"/>
  <c r="AU798" i="5"/>
  <c r="AT798" i="5"/>
  <c r="BJ797" i="5"/>
  <c r="BI797" i="5"/>
  <c r="BH797" i="5"/>
  <c r="BK797" i="5" s="1"/>
  <c r="BC797" i="5"/>
  <c r="BB797" i="5"/>
  <c r="BF797" i="5" s="1"/>
  <c r="BA797" i="5"/>
  <c r="AY797" i="5"/>
  <c r="AX797" i="5"/>
  <c r="AW797" i="5"/>
  <c r="AV797" i="5"/>
  <c r="AU797" i="5"/>
  <c r="AT797" i="5"/>
  <c r="BJ796" i="5"/>
  <c r="BI796" i="5"/>
  <c r="BH796" i="5"/>
  <c r="BK796" i="5" s="1"/>
  <c r="BC796" i="5"/>
  <c r="BB796" i="5"/>
  <c r="BF796" i="5" s="1"/>
  <c r="BA796" i="5"/>
  <c r="AY796" i="5"/>
  <c r="AX796" i="5"/>
  <c r="AW796" i="5"/>
  <c r="AV796" i="5"/>
  <c r="AU796" i="5"/>
  <c r="AT796" i="5"/>
  <c r="BJ795" i="5"/>
  <c r="BI795" i="5"/>
  <c r="BG795" i="5" s="1"/>
  <c r="BH795" i="5"/>
  <c r="BK795" i="5" s="1"/>
  <c r="BC795" i="5"/>
  <c r="BE795" i="5" s="1"/>
  <c r="BB795" i="5"/>
  <c r="BF795" i="5" s="1"/>
  <c r="BA795" i="5"/>
  <c r="AY795" i="5"/>
  <c r="AX795" i="5"/>
  <c r="AW795" i="5"/>
  <c r="AV795" i="5"/>
  <c r="AU795" i="5"/>
  <c r="AT795" i="5"/>
  <c r="BK794" i="5"/>
  <c r="BI794" i="5"/>
  <c r="BH794" i="5"/>
  <c r="BC794" i="5"/>
  <c r="BE794" i="5" s="1"/>
  <c r="BB794" i="5"/>
  <c r="BA794" i="5"/>
  <c r="AY794" i="5"/>
  <c r="AX794" i="5"/>
  <c r="AW794" i="5"/>
  <c r="AV794" i="5"/>
  <c r="AU794" i="5"/>
  <c r="AT794" i="5"/>
  <c r="BI793" i="5"/>
  <c r="BH793" i="5"/>
  <c r="BC793" i="5"/>
  <c r="BB793" i="5"/>
  <c r="BF793" i="5" s="1"/>
  <c r="BA793" i="5"/>
  <c r="AY793" i="5"/>
  <c r="AX793" i="5"/>
  <c r="AW793" i="5"/>
  <c r="AV793" i="5"/>
  <c r="AU793" i="5"/>
  <c r="AT793" i="5"/>
  <c r="BI792" i="5"/>
  <c r="BH792" i="5"/>
  <c r="BK792" i="5" s="1"/>
  <c r="BC792" i="5"/>
  <c r="BB792" i="5"/>
  <c r="BA792" i="5"/>
  <c r="BF792" i="5" s="1"/>
  <c r="AY792" i="5"/>
  <c r="AX792" i="5"/>
  <c r="AW792" i="5"/>
  <c r="AV792" i="5"/>
  <c r="AU792" i="5"/>
  <c r="AT792" i="5"/>
  <c r="BK791" i="5"/>
  <c r="BJ791" i="5"/>
  <c r="BI791" i="5"/>
  <c r="BH791" i="5"/>
  <c r="BC791" i="5"/>
  <c r="BB791" i="5"/>
  <c r="BF791" i="5" s="1"/>
  <c r="BA791" i="5"/>
  <c r="AY791" i="5"/>
  <c r="AX791" i="5"/>
  <c r="AW791" i="5"/>
  <c r="AV791" i="5"/>
  <c r="AU791" i="5"/>
  <c r="AT791" i="5"/>
  <c r="BJ790" i="5"/>
  <c r="BI790" i="5"/>
  <c r="BH790" i="5"/>
  <c r="BG790" i="5"/>
  <c r="BC790" i="5"/>
  <c r="BE790" i="5" s="1"/>
  <c r="BB790" i="5"/>
  <c r="BA790" i="5"/>
  <c r="AY790" i="5"/>
  <c r="AX790" i="5"/>
  <c r="AW790" i="5"/>
  <c r="AV790" i="5"/>
  <c r="AU790" i="5"/>
  <c r="AT790" i="5"/>
  <c r="BI789" i="5"/>
  <c r="BH789" i="5"/>
  <c r="BC789" i="5"/>
  <c r="BB789" i="5"/>
  <c r="BA789" i="5"/>
  <c r="AY789" i="5"/>
  <c r="AX789" i="5"/>
  <c r="AW789" i="5"/>
  <c r="AV789" i="5"/>
  <c r="AU789" i="5"/>
  <c r="AT789" i="5"/>
  <c r="BI788" i="5"/>
  <c r="BH788" i="5"/>
  <c r="BC788" i="5"/>
  <c r="BB788" i="5"/>
  <c r="BA788" i="5"/>
  <c r="AY788" i="5"/>
  <c r="AX788" i="5"/>
  <c r="AW788" i="5"/>
  <c r="AV788" i="5"/>
  <c r="AU788" i="5"/>
  <c r="AT788" i="5"/>
  <c r="BI787" i="5"/>
  <c r="BH787" i="5"/>
  <c r="BK787" i="5" s="1"/>
  <c r="BC787" i="5"/>
  <c r="BB787" i="5"/>
  <c r="BA787" i="5"/>
  <c r="AY787" i="5"/>
  <c r="AX787" i="5"/>
  <c r="AW787" i="5"/>
  <c r="AV787" i="5"/>
  <c r="AU787" i="5"/>
  <c r="AT787" i="5"/>
  <c r="BI786" i="5"/>
  <c r="BG786" i="5" s="1"/>
  <c r="BH786" i="5"/>
  <c r="BK786" i="5" s="1"/>
  <c r="BC786" i="5"/>
  <c r="BB786" i="5"/>
  <c r="BF786" i="5" s="1"/>
  <c r="BA786" i="5"/>
  <c r="AY786" i="5"/>
  <c r="AX786" i="5"/>
  <c r="AW786" i="5"/>
  <c r="AV786" i="5"/>
  <c r="AU786" i="5"/>
  <c r="AT786" i="5"/>
  <c r="BK785" i="5"/>
  <c r="BJ785" i="5"/>
  <c r="BI785" i="5"/>
  <c r="BH785" i="5"/>
  <c r="BE785" i="5"/>
  <c r="BC785" i="5"/>
  <c r="BB785" i="5"/>
  <c r="BF785" i="5" s="1"/>
  <c r="BA785" i="5"/>
  <c r="AY785" i="5"/>
  <c r="AX785" i="5"/>
  <c r="AW785" i="5"/>
  <c r="AV785" i="5"/>
  <c r="AU785" i="5"/>
  <c r="AT785" i="5"/>
  <c r="BI784" i="5"/>
  <c r="BH784" i="5"/>
  <c r="BC784" i="5"/>
  <c r="BG784" i="5" s="1"/>
  <c r="BB784" i="5"/>
  <c r="BA784" i="5"/>
  <c r="BJ784" i="5" s="1"/>
  <c r="AY784" i="5"/>
  <c r="AX784" i="5"/>
  <c r="AW784" i="5"/>
  <c r="AV784" i="5"/>
  <c r="AU784" i="5"/>
  <c r="AT784" i="5"/>
  <c r="BJ783" i="5"/>
  <c r="BI783" i="5"/>
  <c r="BH783" i="5"/>
  <c r="BK783" i="5" s="1"/>
  <c r="BF783" i="5"/>
  <c r="BC783" i="5"/>
  <c r="BG783" i="5" s="1"/>
  <c r="BB783" i="5"/>
  <c r="BA783" i="5"/>
  <c r="AY783" i="5"/>
  <c r="AX783" i="5"/>
  <c r="AW783" i="5"/>
  <c r="AV783" i="5"/>
  <c r="AU783" i="5"/>
  <c r="AT783" i="5"/>
  <c r="BI782" i="5"/>
  <c r="BG782" i="5" s="1"/>
  <c r="BH782" i="5"/>
  <c r="BK782" i="5" s="1"/>
  <c r="BF782" i="5"/>
  <c r="BC782" i="5"/>
  <c r="BB782" i="5"/>
  <c r="BA782" i="5"/>
  <c r="AY782" i="5"/>
  <c r="AX782" i="5"/>
  <c r="AW782" i="5"/>
  <c r="AV782" i="5"/>
  <c r="AU782" i="5"/>
  <c r="AT782" i="5"/>
  <c r="BJ781" i="5"/>
  <c r="BI781" i="5"/>
  <c r="BG781" i="5" s="1"/>
  <c r="BH781" i="5"/>
  <c r="BC781" i="5"/>
  <c r="BB781" i="5"/>
  <c r="BE781" i="5" s="1"/>
  <c r="BA781" i="5"/>
  <c r="BF781" i="5" s="1"/>
  <c r="AY781" i="5"/>
  <c r="AX781" i="5"/>
  <c r="AW781" i="5"/>
  <c r="AV781" i="5"/>
  <c r="AU781" i="5"/>
  <c r="AT781" i="5"/>
  <c r="BI780" i="5"/>
  <c r="BH780" i="5"/>
  <c r="BK780" i="5" s="1"/>
  <c r="BC780" i="5"/>
  <c r="BB780" i="5"/>
  <c r="BE780" i="5" s="1"/>
  <c r="BA780" i="5"/>
  <c r="AY780" i="5"/>
  <c r="AX780" i="5"/>
  <c r="AW780" i="5"/>
  <c r="AV780" i="5"/>
  <c r="AU780" i="5"/>
  <c r="AT780" i="5"/>
  <c r="BI779" i="5"/>
  <c r="BH779" i="5"/>
  <c r="BK779" i="5" s="1"/>
  <c r="BC779" i="5"/>
  <c r="BB779" i="5"/>
  <c r="BA779" i="5"/>
  <c r="AY779" i="5"/>
  <c r="AX779" i="5"/>
  <c r="AW779" i="5"/>
  <c r="AV779" i="5"/>
  <c r="AU779" i="5"/>
  <c r="AT779" i="5"/>
  <c r="BJ778" i="5"/>
  <c r="BI778" i="5"/>
  <c r="BH778" i="5"/>
  <c r="BK778" i="5" s="1"/>
  <c r="BG778" i="5"/>
  <c r="BC778" i="5"/>
  <c r="BB778" i="5"/>
  <c r="BF778" i="5" s="1"/>
  <c r="BA778" i="5"/>
  <c r="AY778" i="5"/>
  <c r="AX778" i="5"/>
  <c r="AW778" i="5"/>
  <c r="AV778" i="5"/>
  <c r="AU778" i="5"/>
  <c r="AT778" i="5"/>
  <c r="BK777" i="5"/>
  <c r="BI777" i="5"/>
  <c r="BJ777" i="5" s="1"/>
  <c r="BH777" i="5"/>
  <c r="BC777" i="5"/>
  <c r="BB777" i="5"/>
  <c r="BA777" i="5"/>
  <c r="AY777" i="5"/>
  <c r="AX777" i="5"/>
  <c r="AW777" i="5"/>
  <c r="AV777" i="5"/>
  <c r="AU777" i="5"/>
  <c r="AT777" i="5"/>
  <c r="BJ776" i="5"/>
  <c r="BI776" i="5"/>
  <c r="BH776" i="5"/>
  <c r="BK776" i="5" s="1"/>
  <c r="BC776" i="5"/>
  <c r="BB776" i="5"/>
  <c r="BA776" i="5"/>
  <c r="AY776" i="5"/>
  <c r="AX776" i="5"/>
  <c r="AW776" i="5"/>
  <c r="AV776" i="5"/>
  <c r="AU776" i="5"/>
  <c r="AT776" i="5"/>
  <c r="BI775" i="5"/>
  <c r="BH775" i="5"/>
  <c r="BG775" i="5"/>
  <c r="BC775" i="5"/>
  <c r="BB775" i="5"/>
  <c r="BE775" i="5" s="1"/>
  <c r="BA775" i="5"/>
  <c r="AY775" i="5"/>
  <c r="AX775" i="5"/>
  <c r="AW775" i="5"/>
  <c r="AV775" i="5"/>
  <c r="AU775" i="5"/>
  <c r="AT775" i="5"/>
  <c r="BI774" i="5"/>
  <c r="BH774" i="5"/>
  <c r="BC774" i="5"/>
  <c r="BB774" i="5"/>
  <c r="BA774" i="5"/>
  <c r="AY774" i="5"/>
  <c r="AX774" i="5"/>
  <c r="AW774" i="5"/>
  <c r="AV774" i="5"/>
  <c r="AU774" i="5"/>
  <c r="AT774" i="5"/>
  <c r="BI773" i="5"/>
  <c r="BH773" i="5"/>
  <c r="BC773" i="5"/>
  <c r="BB773" i="5"/>
  <c r="BA773" i="5"/>
  <c r="AY773" i="5"/>
  <c r="AX773" i="5"/>
  <c r="AW773" i="5"/>
  <c r="AV773" i="5"/>
  <c r="AU773" i="5"/>
  <c r="AT773" i="5"/>
  <c r="BI772" i="5"/>
  <c r="BH772" i="5"/>
  <c r="BC772" i="5"/>
  <c r="BG772" i="5" s="1"/>
  <c r="BB772" i="5"/>
  <c r="BF772" i="5" s="1"/>
  <c r="BA772" i="5"/>
  <c r="BJ772" i="5" s="1"/>
  <c r="AY772" i="5"/>
  <c r="AX772" i="5"/>
  <c r="AW772" i="5"/>
  <c r="AV772" i="5"/>
  <c r="AU772" i="5"/>
  <c r="AT772" i="5"/>
  <c r="BJ771" i="5"/>
  <c r="BI771" i="5"/>
  <c r="BG771" i="5" s="1"/>
  <c r="BH771" i="5"/>
  <c r="BK771" i="5" s="1"/>
  <c r="BC771" i="5"/>
  <c r="BB771" i="5"/>
  <c r="BF771" i="5" s="1"/>
  <c r="BA771" i="5"/>
  <c r="AY771" i="5"/>
  <c r="AX771" i="5"/>
  <c r="AW771" i="5"/>
  <c r="AV771" i="5"/>
  <c r="AU771" i="5"/>
  <c r="AT771" i="5"/>
  <c r="BK770" i="5"/>
  <c r="BI770" i="5"/>
  <c r="BH770" i="5"/>
  <c r="BC770" i="5"/>
  <c r="BB770" i="5"/>
  <c r="BF770" i="5" s="1"/>
  <c r="BA770" i="5"/>
  <c r="AY770" i="5"/>
  <c r="AX770" i="5"/>
  <c r="AW770" i="5"/>
  <c r="AV770" i="5"/>
  <c r="AU770" i="5"/>
  <c r="AT770" i="5"/>
  <c r="BI769" i="5"/>
  <c r="BH769" i="5"/>
  <c r="BC769" i="5"/>
  <c r="BB769" i="5"/>
  <c r="BA769" i="5"/>
  <c r="AY769" i="5"/>
  <c r="AX769" i="5"/>
  <c r="AW769" i="5"/>
  <c r="AV769" i="5"/>
  <c r="AU769" i="5"/>
  <c r="AT769" i="5"/>
  <c r="BI768" i="5"/>
  <c r="BH768" i="5"/>
  <c r="BC768" i="5"/>
  <c r="BB768" i="5"/>
  <c r="BA768" i="5"/>
  <c r="BF768" i="5" s="1"/>
  <c r="AY768" i="5"/>
  <c r="AX768" i="5"/>
  <c r="AW768" i="5"/>
  <c r="AV768" i="5"/>
  <c r="AU768" i="5"/>
  <c r="AT768" i="5"/>
  <c r="BJ767" i="5"/>
  <c r="BI767" i="5"/>
  <c r="BH767" i="5"/>
  <c r="BK767" i="5" s="1"/>
  <c r="BC767" i="5"/>
  <c r="BB767" i="5"/>
  <c r="BF767" i="5" s="1"/>
  <c r="BA767" i="5"/>
  <c r="AY767" i="5"/>
  <c r="AX767" i="5"/>
  <c r="AW767" i="5"/>
  <c r="AV767" i="5"/>
  <c r="AU767" i="5"/>
  <c r="AT767" i="5"/>
  <c r="BI766" i="5"/>
  <c r="BH766" i="5"/>
  <c r="BK766" i="5" s="1"/>
  <c r="BC766" i="5"/>
  <c r="BB766" i="5"/>
  <c r="BA766" i="5"/>
  <c r="AY766" i="5"/>
  <c r="AX766" i="5"/>
  <c r="AW766" i="5"/>
  <c r="AV766" i="5"/>
  <c r="AU766" i="5"/>
  <c r="AT766" i="5"/>
  <c r="BJ765" i="5"/>
  <c r="BI765" i="5"/>
  <c r="BH765" i="5"/>
  <c r="BK765" i="5" s="1"/>
  <c r="BC765" i="5"/>
  <c r="BB765" i="5"/>
  <c r="BF765" i="5" s="1"/>
  <c r="BA765" i="5"/>
  <c r="AY765" i="5"/>
  <c r="AX765" i="5"/>
  <c r="AW765" i="5"/>
  <c r="AV765" i="5"/>
  <c r="AU765" i="5"/>
  <c r="AT765" i="5"/>
  <c r="BJ764" i="5"/>
  <c r="BI764" i="5"/>
  <c r="BH764" i="5"/>
  <c r="BK764" i="5" s="1"/>
  <c r="BC764" i="5"/>
  <c r="BB764" i="5"/>
  <c r="BE764" i="5" s="1"/>
  <c r="BA764" i="5"/>
  <c r="AY764" i="5"/>
  <c r="AX764" i="5"/>
  <c r="AW764" i="5"/>
  <c r="AV764" i="5"/>
  <c r="AU764" i="5"/>
  <c r="AT764" i="5"/>
  <c r="BI763" i="5"/>
  <c r="BH763" i="5"/>
  <c r="BC763" i="5"/>
  <c r="BB763" i="5"/>
  <c r="BA763" i="5"/>
  <c r="AY763" i="5"/>
  <c r="AX763" i="5"/>
  <c r="AW763" i="5"/>
  <c r="AV763" i="5"/>
  <c r="AU763" i="5"/>
  <c r="AT763" i="5"/>
  <c r="BJ762" i="5"/>
  <c r="BI762" i="5"/>
  <c r="BG762" i="5" s="1"/>
  <c r="BH762" i="5"/>
  <c r="BK762" i="5" s="1"/>
  <c r="BC762" i="5"/>
  <c r="BB762" i="5"/>
  <c r="BA762" i="5"/>
  <c r="AY762" i="5"/>
  <c r="AX762" i="5"/>
  <c r="AW762" i="5"/>
  <c r="AV762" i="5"/>
  <c r="AU762" i="5"/>
  <c r="AT762" i="5"/>
  <c r="BI761" i="5"/>
  <c r="BG761" i="5" s="1"/>
  <c r="BH761" i="5"/>
  <c r="BC761" i="5"/>
  <c r="BB761" i="5"/>
  <c r="BE761" i="5" s="1"/>
  <c r="BA761" i="5"/>
  <c r="BF761" i="5" s="1"/>
  <c r="AY761" i="5"/>
  <c r="AX761" i="5"/>
  <c r="AW761" i="5"/>
  <c r="AV761" i="5"/>
  <c r="AU761" i="5"/>
  <c r="AT761" i="5"/>
  <c r="BJ760" i="5"/>
  <c r="BI760" i="5"/>
  <c r="BH760" i="5"/>
  <c r="BK760" i="5" s="1"/>
  <c r="BC760" i="5"/>
  <c r="BB760" i="5"/>
  <c r="BF760" i="5" s="1"/>
  <c r="BA760" i="5"/>
  <c r="AY760" i="5"/>
  <c r="AX760" i="5"/>
  <c r="AW760" i="5"/>
  <c r="AV760" i="5"/>
  <c r="AU760" i="5"/>
  <c r="AT760" i="5"/>
  <c r="BI759" i="5"/>
  <c r="BJ759" i="5" s="1"/>
  <c r="BH759" i="5"/>
  <c r="BK759" i="5" s="1"/>
  <c r="BC759" i="5"/>
  <c r="BB759" i="5"/>
  <c r="BF759" i="5" s="1"/>
  <c r="BA759" i="5"/>
  <c r="AY759" i="5"/>
  <c r="AX759" i="5"/>
  <c r="AW759" i="5"/>
  <c r="AV759" i="5"/>
  <c r="AU759" i="5"/>
  <c r="AT759" i="5"/>
  <c r="BI758" i="5"/>
  <c r="BH758" i="5"/>
  <c r="BC758" i="5"/>
  <c r="BB758" i="5"/>
  <c r="BA758" i="5"/>
  <c r="AY758" i="5"/>
  <c r="AX758" i="5"/>
  <c r="AW758" i="5"/>
  <c r="AV758" i="5"/>
  <c r="AU758" i="5"/>
  <c r="AT758" i="5"/>
  <c r="BI757" i="5"/>
  <c r="BH757" i="5"/>
  <c r="BG757" i="5"/>
  <c r="BC757" i="5"/>
  <c r="BB757" i="5"/>
  <c r="BA757" i="5"/>
  <c r="AY757" i="5"/>
  <c r="AX757" i="5"/>
  <c r="AW757" i="5"/>
  <c r="AV757" i="5"/>
  <c r="AU757" i="5"/>
  <c r="AT757" i="5"/>
  <c r="BK756" i="5"/>
  <c r="BJ756" i="5"/>
  <c r="BI756" i="5"/>
  <c r="BH756" i="5"/>
  <c r="BC756" i="5"/>
  <c r="BB756" i="5"/>
  <c r="BF756" i="5" s="1"/>
  <c r="BA756" i="5"/>
  <c r="AY756" i="5"/>
  <c r="AX756" i="5"/>
  <c r="AW756" i="5"/>
  <c r="AV756" i="5"/>
  <c r="AU756" i="5"/>
  <c r="AT756" i="5"/>
  <c r="BJ755" i="5"/>
  <c r="BI755" i="5"/>
  <c r="BG755" i="5" s="1"/>
  <c r="BH755" i="5"/>
  <c r="BK755" i="5" s="1"/>
  <c r="BC755" i="5"/>
  <c r="BB755" i="5"/>
  <c r="BA755" i="5"/>
  <c r="AY755" i="5"/>
  <c r="AX755" i="5"/>
  <c r="AW755" i="5"/>
  <c r="AV755" i="5"/>
  <c r="AU755" i="5"/>
  <c r="AT755" i="5"/>
  <c r="BI754" i="5"/>
  <c r="BH754" i="5"/>
  <c r="BC754" i="5"/>
  <c r="BG754" i="5" s="1"/>
  <c r="BB754" i="5"/>
  <c r="BF754" i="5" s="1"/>
  <c r="BA754" i="5"/>
  <c r="BJ754" i="5" s="1"/>
  <c r="AY754" i="5"/>
  <c r="AX754" i="5"/>
  <c r="AW754" i="5"/>
  <c r="AV754" i="5"/>
  <c r="AU754" i="5"/>
  <c r="AT754" i="5"/>
  <c r="BJ753" i="5"/>
  <c r="BI753" i="5"/>
  <c r="BH753" i="5"/>
  <c r="BK753" i="5" s="1"/>
  <c r="BG753" i="5"/>
  <c r="BC753" i="5"/>
  <c r="BB753" i="5"/>
  <c r="BF753" i="5" s="1"/>
  <c r="BA753" i="5"/>
  <c r="AY753" i="5"/>
  <c r="AX753" i="5"/>
  <c r="AW753" i="5"/>
  <c r="AV753" i="5"/>
  <c r="AU753" i="5"/>
  <c r="AT753" i="5"/>
  <c r="BK752" i="5"/>
  <c r="BJ752" i="5"/>
  <c r="BI752" i="5"/>
  <c r="BG752" i="5" s="1"/>
  <c r="BH752" i="5"/>
  <c r="BE752" i="5"/>
  <c r="BC752" i="5"/>
  <c r="BB752" i="5"/>
  <c r="BF752" i="5" s="1"/>
  <c r="BA752" i="5"/>
  <c r="AY752" i="5"/>
  <c r="AX752" i="5"/>
  <c r="AW752" i="5"/>
  <c r="AV752" i="5"/>
  <c r="AU752" i="5"/>
  <c r="AT752" i="5"/>
  <c r="BI751" i="5"/>
  <c r="BH751" i="5"/>
  <c r="BE751" i="5"/>
  <c r="BC751" i="5"/>
  <c r="BB751" i="5"/>
  <c r="BA751" i="5"/>
  <c r="AY751" i="5"/>
  <c r="AX751" i="5"/>
  <c r="AW751" i="5"/>
  <c r="AV751" i="5"/>
  <c r="AU751" i="5"/>
  <c r="AT751" i="5"/>
  <c r="BI750" i="5"/>
  <c r="BH750" i="5"/>
  <c r="BG750" i="5"/>
  <c r="BC750" i="5"/>
  <c r="BB750" i="5"/>
  <c r="BE750" i="5" s="1"/>
  <c r="BA750" i="5"/>
  <c r="AY750" i="5"/>
  <c r="AX750" i="5"/>
  <c r="AW750" i="5"/>
  <c r="AV750" i="5"/>
  <c r="AU750" i="5"/>
  <c r="AT750" i="5"/>
  <c r="BK749" i="5"/>
  <c r="BI749" i="5"/>
  <c r="BH749" i="5"/>
  <c r="BC749" i="5"/>
  <c r="BB749" i="5"/>
  <c r="BF749" i="5" s="1"/>
  <c r="BA749" i="5"/>
  <c r="AY749" i="5"/>
  <c r="AX749" i="5"/>
  <c r="AW749" i="5"/>
  <c r="AV749" i="5"/>
  <c r="AU749" i="5"/>
  <c r="AT749" i="5"/>
  <c r="BI748" i="5"/>
  <c r="BH748" i="5"/>
  <c r="BC748" i="5"/>
  <c r="BB748" i="5"/>
  <c r="BA748" i="5"/>
  <c r="AY748" i="5"/>
  <c r="AX748" i="5"/>
  <c r="AW748" i="5"/>
  <c r="AV748" i="5"/>
  <c r="AU748" i="5"/>
  <c r="AT748" i="5"/>
  <c r="BI747" i="5"/>
  <c r="BH747" i="5"/>
  <c r="BK747" i="5" s="1"/>
  <c r="BG747" i="5"/>
  <c r="BC747" i="5"/>
  <c r="BB747" i="5"/>
  <c r="BE747" i="5" s="1"/>
  <c r="BA747" i="5"/>
  <c r="BJ747" i="5" s="1"/>
  <c r="AY747" i="5"/>
  <c r="AX747" i="5"/>
  <c r="AW747" i="5"/>
  <c r="AV747" i="5"/>
  <c r="AU747" i="5"/>
  <c r="AT747" i="5"/>
  <c r="BK746" i="5"/>
  <c r="BI746" i="5"/>
  <c r="BH746" i="5"/>
  <c r="BF746" i="5"/>
  <c r="BC746" i="5"/>
  <c r="BB746" i="5"/>
  <c r="BE746" i="5" s="1"/>
  <c r="BA746" i="5"/>
  <c r="AY746" i="5"/>
  <c r="AX746" i="5"/>
  <c r="AW746" i="5"/>
  <c r="AV746" i="5"/>
  <c r="AU746" i="5"/>
  <c r="AT746" i="5"/>
  <c r="BI745" i="5"/>
  <c r="BH745" i="5"/>
  <c r="BC745" i="5"/>
  <c r="BB745" i="5"/>
  <c r="BA745" i="5"/>
  <c r="AY745" i="5"/>
  <c r="AX745" i="5"/>
  <c r="AW745" i="5"/>
  <c r="AV745" i="5"/>
  <c r="AU745" i="5"/>
  <c r="AT745" i="5"/>
  <c r="BJ744" i="5"/>
  <c r="BI744" i="5"/>
  <c r="BH744" i="5"/>
  <c r="BF744" i="5"/>
  <c r="BE744" i="5"/>
  <c r="BC744" i="5"/>
  <c r="BB744" i="5"/>
  <c r="BA744" i="5"/>
  <c r="BK744" i="5" s="1"/>
  <c r="AY744" i="5"/>
  <c r="AX744" i="5"/>
  <c r="AW744" i="5"/>
  <c r="AV744" i="5"/>
  <c r="AU744" i="5"/>
  <c r="AT744" i="5"/>
  <c r="BI743" i="5"/>
  <c r="BH743" i="5"/>
  <c r="BK743" i="5" s="1"/>
  <c r="BF743" i="5"/>
  <c r="BC743" i="5"/>
  <c r="BB743" i="5"/>
  <c r="BE743" i="5" s="1"/>
  <c r="BA743" i="5"/>
  <c r="AY743" i="5"/>
  <c r="AX743" i="5"/>
  <c r="AW743" i="5"/>
  <c r="AV743" i="5"/>
  <c r="AU743" i="5"/>
  <c r="AT743" i="5"/>
  <c r="BJ742" i="5"/>
  <c r="BI742" i="5"/>
  <c r="BG742" i="5" s="1"/>
  <c r="BH742" i="5"/>
  <c r="BK742" i="5" s="1"/>
  <c r="BF742" i="5"/>
  <c r="BC742" i="5"/>
  <c r="BB742" i="5"/>
  <c r="BA742" i="5"/>
  <c r="AY742" i="5"/>
  <c r="AX742" i="5"/>
  <c r="AW742" i="5"/>
  <c r="AV742" i="5"/>
  <c r="AU742" i="5"/>
  <c r="AT742" i="5"/>
  <c r="BI741" i="5"/>
  <c r="BH741" i="5"/>
  <c r="BK741" i="5" s="1"/>
  <c r="BC741" i="5"/>
  <c r="BB741" i="5"/>
  <c r="BA741" i="5"/>
  <c r="AY741" i="5"/>
  <c r="AX741" i="5"/>
  <c r="AW741" i="5"/>
  <c r="AV741" i="5"/>
  <c r="AU741" i="5"/>
  <c r="AT741" i="5"/>
  <c r="BI740" i="5"/>
  <c r="BH740" i="5"/>
  <c r="BC740" i="5"/>
  <c r="BB740" i="5"/>
  <c r="BA740" i="5"/>
  <c r="AY740" i="5"/>
  <c r="AX740" i="5"/>
  <c r="AW740" i="5"/>
  <c r="AV740" i="5"/>
  <c r="AU740" i="5"/>
  <c r="AT740" i="5"/>
  <c r="BI739" i="5"/>
  <c r="BH739" i="5"/>
  <c r="BC739" i="5"/>
  <c r="BG739" i="5" s="1"/>
  <c r="BB739" i="5"/>
  <c r="BA739" i="5"/>
  <c r="BJ739" i="5" s="1"/>
  <c r="AY739" i="5"/>
  <c r="AX739" i="5"/>
  <c r="AW739" i="5"/>
  <c r="AV739" i="5"/>
  <c r="AU739" i="5"/>
  <c r="AT739" i="5"/>
  <c r="BI738" i="5"/>
  <c r="BJ738" i="5" s="1"/>
  <c r="BH738" i="5"/>
  <c r="BK738" i="5" s="1"/>
  <c r="BC738" i="5"/>
  <c r="BB738" i="5"/>
  <c r="BF738" i="5" s="1"/>
  <c r="BA738" i="5"/>
  <c r="AY738" i="5"/>
  <c r="AX738" i="5"/>
  <c r="AW738" i="5"/>
  <c r="AV738" i="5"/>
  <c r="AU738" i="5"/>
  <c r="AT738" i="5"/>
  <c r="BK737" i="5"/>
  <c r="BJ737" i="5"/>
  <c r="BI737" i="5"/>
  <c r="BG737" i="5" s="1"/>
  <c r="BH737" i="5"/>
  <c r="BE737" i="5"/>
  <c r="BC737" i="5"/>
  <c r="BB737" i="5"/>
  <c r="BA737" i="5"/>
  <c r="AY737" i="5"/>
  <c r="AX737" i="5"/>
  <c r="AW737" i="5"/>
  <c r="AV737" i="5"/>
  <c r="AU737" i="5"/>
  <c r="AT737" i="5"/>
  <c r="BI736" i="5"/>
  <c r="BH736" i="5"/>
  <c r="BE736" i="5"/>
  <c r="BC736" i="5"/>
  <c r="BB736" i="5"/>
  <c r="BA736" i="5"/>
  <c r="AY736" i="5"/>
  <c r="AX736" i="5"/>
  <c r="AW736" i="5"/>
  <c r="AV736" i="5"/>
  <c r="AU736" i="5"/>
  <c r="AT736" i="5"/>
  <c r="BI735" i="5"/>
  <c r="BH735" i="5"/>
  <c r="BK735" i="5" s="1"/>
  <c r="BF735" i="5"/>
  <c r="BE735" i="5"/>
  <c r="BC735" i="5"/>
  <c r="BG735" i="5" s="1"/>
  <c r="BB735" i="5"/>
  <c r="BA735" i="5"/>
  <c r="AY735" i="5"/>
  <c r="AX735" i="5"/>
  <c r="AW735" i="5"/>
  <c r="AV735" i="5"/>
  <c r="AU735" i="5"/>
  <c r="AT735" i="5"/>
  <c r="BJ734" i="5"/>
  <c r="BI734" i="5"/>
  <c r="BG734" i="5" s="1"/>
  <c r="BH734" i="5"/>
  <c r="BK734" i="5" s="1"/>
  <c r="BC734" i="5"/>
  <c r="BB734" i="5"/>
  <c r="BE734" i="5" s="1"/>
  <c r="BA734" i="5"/>
  <c r="AY734" i="5"/>
  <c r="AX734" i="5"/>
  <c r="AW734" i="5"/>
  <c r="AV734" i="5"/>
  <c r="AU734" i="5"/>
  <c r="AT734" i="5"/>
  <c r="BI733" i="5"/>
  <c r="BH733" i="5"/>
  <c r="BG733" i="5"/>
  <c r="BE733" i="5"/>
  <c r="BC733" i="5"/>
  <c r="BB733" i="5"/>
  <c r="BA733" i="5"/>
  <c r="AY733" i="5"/>
  <c r="AX733" i="5"/>
  <c r="AW733" i="5"/>
  <c r="AV733" i="5"/>
  <c r="AU733" i="5"/>
  <c r="AT733" i="5"/>
  <c r="BI732" i="5"/>
  <c r="BH732" i="5"/>
  <c r="BC732" i="5"/>
  <c r="BB732" i="5"/>
  <c r="BA732" i="5"/>
  <c r="AY732" i="5"/>
  <c r="AX732" i="5"/>
  <c r="AW732" i="5"/>
  <c r="AV732" i="5"/>
  <c r="AU732" i="5"/>
  <c r="AT732" i="5"/>
  <c r="BI731" i="5"/>
  <c r="BH731" i="5"/>
  <c r="BC731" i="5"/>
  <c r="BB731" i="5"/>
  <c r="BA731" i="5"/>
  <c r="BJ731" i="5" s="1"/>
  <c r="AY731" i="5"/>
  <c r="AX731" i="5"/>
  <c r="AW731" i="5"/>
  <c r="AV731" i="5"/>
  <c r="AU731" i="5"/>
  <c r="AT731" i="5"/>
  <c r="BI730" i="5"/>
  <c r="BJ730" i="5" s="1"/>
  <c r="BH730" i="5"/>
  <c r="BK730" i="5" s="1"/>
  <c r="BG730" i="5"/>
  <c r="BC730" i="5"/>
  <c r="BB730" i="5"/>
  <c r="BA730" i="5"/>
  <c r="AY730" i="5"/>
  <c r="AX730" i="5"/>
  <c r="AW730" i="5"/>
  <c r="AV730" i="5"/>
  <c r="AU730" i="5"/>
  <c r="AT730" i="5"/>
  <c r="BK729" i="5"/>
  <c r="BI729" i="5"/>
  <c r="BH729" i="5"/>
  <c r="BC729" i="5"/>
  <c r="BB729" i="5"/>
  <c r="BE729" i="5" s="1"/>
  <c r="BA729" i="5"/>
  <c r="AY729" i="5"/>
  <c r="AX729" i="5"/>
  <c r="AW729" i="5"/>
  <c r="AV729" i="5"/>
  <c r="AU729" i="5"/>
  <c r="AT729" i="5"/>
  <c r="BI728" i="5"/>
  <c r="BH728" i="5"/>
  <c r="BC728" i="5"/>
  <c r="BB728" i="5"/>
  <c r="BF728" i="5" s="1"/>
  <c r="BA728" i="5"/>
  <c r="BK728" i="5" s="1"/>
  <c r="AY728" i="5"/>
  <c r="AX728" i="5"/>
  <c r="AW728" i="5"/>
  <c r="AV728" i="5"/>
  <c r="AU728" i="5"/>
  <c r="AT728" i="5"/>
  <c r="BI727" i="5"/>
  <c r="BH727" i="5"/>
  <c r="BK727" i="5" s="1"/>
  <c r="BC727" i="5"/>
  <c r="BG727" i="5" s="1"/>
  <c r="BB727" i="5"/>
  <c r="BA727" i="5"/>
  <c r="BJ727" i="5" s="1"/>
  <c r="AY727" i="5"/>
  <c r="AX727" i="5"/>
  <c r="AW727" i="5"/>
  <c r="AV727" i="5"/>
  <c r="AU727" i="5"/>
  <c r="AT727" i="5"/>
  <c r="BJ726" i="5"/>
  <c r="BI726" i="5"/>
  <c r="BH726" i="5"/>
  <c r="BK726" i="5" s="1"/>
  <c r="BG726" i="5"/>
  <c r="BF726" i="5"/>
  <c r="BE726" i="5"/>
  <c r="BC726" i="5"/>
  <c r="BB726" i="5"/>
  <c r="BA726" i="5"/>
  <c r="AY726" i="5"/>
  <c r="AX726" i="5"/>
  <c r="AW726" i="5"/>
  <c r="AV726" i="5"/>
  <c r="AU726" i="5"/>
  <c r="AT726" i="5"/>
  <c r="BK725" i="5"/>
  <c r="BI725" i="5"/>
  <c r="BG725" i="5" s="1"/>
  <c r="BH725" i="5"/>
  <c r="BF725" i="5"/>
  <c r="BC725" i="5"/>
  <c r="BB725" i="5"/>
  <c r="BE725" i="5" s="1"/>
  <c r="BA725" i="5"/>
  <c r="AY725" i="5"/>
  <c r="AX725" i="5"/>
  <c r="AW725" i="5"/>
  <c r="AV725" i="5"/>
  <c r="AU725" i="5"/>
  <c r="AT725" i="5"/>
  <c r="BI724" i="5"/>
  <c r="BG724" i="5" s="1"/>
  <c r="BH724" i="5"/>
  <c r="BE724" i="5"/>
  <c r="BC724" i="5"/>
  <c r="BB724" i="5"/>
  <c r="BF724" i="5" s="1"/>
  <c r="BA724" i="5"/>
  <c r="AY724" i="5"/>
  <c r="AX724" i="5"/>
  <c r="AW724" i="5"/>
  <c r="AV724" i="5"/>
  <c r="AU724" i="5"/>
  <c r="AT724" i="5"/>
  <c r="BI723" i="5"/>
  <c r="BJ723" i="5" s="1"/>
  <c r="BH723" i="5"/>
  <c r="BK723" i="5" s="1"/>
  <c r="BG723" i="5"/>
  <c r="BC723" i="5"/>
  <c r="BB723" i="5"/>
  <c r="BF723" i="5" s="1"/>
  <c r="BA723" i="5"/>
  <c r="AY723" i="5"/>
  <c r="AX723" i="5"/>
  <c r="AW723" i="5"/>
  <c r="AV723" i="5"/>
  <c r="AU723" i="5"/>
  <c r="AT723" i="5"/>
  <c r="BK722" i="5"/>
  <c r="BI722" i="5"/>
  <c r="BH722" i="5"/>
  <c r="BC722" i="5"/>
  <c r="BB722" i="5"/>
  <c r="BF722" i="5" s="1"/>
  <c r="BA722" i="5"/>
  <c r="AY722" i="5"/>
  <c r="AX722" i="5"/>
  <c r="AW722" i="5"/>
  <c r="AV722" i="5"/>
  <c r="AU722" i="5"/>
  <c r="AT722" i="5"/>
  <c r="BJ721" i="5"/>
  <c r="BI721" i="5"/>
  <c r="BH721" i="5"/>
  <c r="BG721" i="5"/>
  <c r="BC721" i="5"/>
  <c r="BB721" i="5"/>
  <c r="BE721" i="5" s="1"/>
  <c r="BA721" i="5"/>
  <c r="AY721" i="5"/>
  <c r="AX721" i="5"/>
  <c r="AW721" i="5"/>
  <c r="AV721" i="5"/>
  <c r="AU721" i="5"/>
  <c r="AT721" i="5"/>
  <c r="BK720" i="5"/>
  <c r="BI720" i="5"/>
  <c r="BH720" i="5"/>
  <c r="BC720" i="5"/>
  <c r="BB720" i="5"/>
  <c r="BE720" i="5" s="1"/>
  <c r="BA720" i="5"/>
  <c r="AY720" i="5"/>
  <c r="AX720" i="5"/>
  <c r="AW720" i="5"/>
  <c r="AV720" i="5"/>
  <c r="AU720" i="5"/>
  <c r="AT720" i="5"/>
  <c r="BI719" i="5"/>
  <c r="BH719" i="5"/>
  <c r="BC719" i="5"/>
  <c r="BB719" i="5"/>
  <c r="BA719" i="5"/>
  <c r="AY719" i="5"/>
  <c r="AX719" i="5"/>
  <c r="AW719" i="5"/>
  <c r="AV719" i="5"/>
  <c r="AU719" i="5"/>
  <c r="AT719" i="5"/>
  <c r="BI718" i="5"/>
  <c r="BH718" i="5"/>
  <c r="BC718" i="5"/>
  <c r="BG718" i="5" s="1"/>
  <c r="BB718" i="5"/>
  <c r="BE718" i="5" s="1"/>
  <c r="BA718" i="5"/>
  <c r="BJ718" i="5" s="1"/>
  <c r="AY718" i="5"/>
  <c r="AX718" i="5"/>
  <c r="AW718" i="5"/>
  <c r="AV718" i="5"/>
  <c r="AU718" i="5"/>
  <c r="AT718" i="5"/>
  <c r="BI717" i="5"/>
  <c r="BH717" i="5"/>
  <c r="BK717" i="5" s="1"/>
  <c r="BC717" i="5"/>
  <c r="BB717" i="5"/>
  <c r="BA717" i="5"/>
  <c r="AY717" i="5"/>
  <c r="AX717" i="5"/>
  <c r="AW717" i="5"/>
  <c r="AV717" i="5"/>
  <c r="AU717" i="5"/>
  <c r="AT717" i="5"/>
  <c r="BI716" i="5"/>
  <c r="BH716" i="5"/>
  <c r="BK716" i="5" s="1"/>
  <c r="BC716" i="5"/>
  <c r="BB716" i="5"/>
  <c r="BF716" i="5" s="1"/>
  <c r="BA716" i="5"/>
  <c r="AY716" i="5"/>
  <c r="AX716" i="5"/>
  <c r="AW716" i="5"/>
  <c r="AV716" i="5"/>
  <c r="AU716" i="5"/>
  <c r="AT716" i="5"/>
  <c r="BJ715" i="5"/>
  <c r="BI715" i="5"/>
  <c r="BH715" i="5"/>
  <c r="BK715" i="5" s="1"/>
  <c r="BG715" i="5"/>
  <c r="BC715" i="5"/>
  <c r="BB715" i="5"/>
  <c r="BA715" i="5"/>
  <c r="AY715" i="5"/>
  <c r="AX715" i="5"/>
  <c r="AW715" i="5"/>
  <c r="AV715" i="5"/>
  <c r="AU715" i="5"/>
  <c r="AT715" i="5"/>
  <c r="BK714" i="5"/>
  <c r="BJ714" i="5"/>
  <c r="BI714" i="5"/>
  <c r="BH714" i="5"/>
  <c r="BG714" i="5"/>
  <c r="BE714" i="5"/>
  <c r="BC714" i="5"/>
  <c r="BB714" i="5"/>
  <c r="BA714" i="5"/>
  <c r="AY714" i="5"/>
  <c r="AX714" i="5"/>
  <c r="AW714" i="5"/>
  <c r="AV714" i="5"/>
  <c r="AU714" i="5"/>
  <c r="AT714" i="5"/>
  <c r="BI713" i="5"/>
  <c r="BG713" i="5" s="1"/>
  <c r="BH713" i="5"/>
  <c r="BE713" i="5"/>
  <c r="BC713" i="5"/>
  <c r="BB713" i="5"/>
  <c r="BF713" i="5" s="1"/>
  <c r="BA713" i="5"/>
  <c r="AY713" i="5"/>
  <c r="AX713" i="5"/>
  <c r="AW713" i="5"/>
  <c r="AV713" i="5"/>
  <c r="AU713" i="5"/>
  <c r="AT713" i="5"/>
  <c r="BK712" i="5"/>
  <c r="BI712" i="5"/>
  <c r="BJ712" i="5" s="1"/>
  <c r="BH712" i="5"/>
  <c r="BE712" i="5"/>
  <c r="BC712" i="5"/>
  <c r="BB712" i="5"/>
  <c r="BF712" i="5" s="1"/>
  <c r="BA712" i="5"/>
  <c r="AY712" i="5"/>
  <c r="AX712" i="5"/>
  <c r="AW712" i="5"/>
  <c r="AV712" i="5"/>
  <c r="AU712" i="5"/>
  <c r="AT712" i="5"/>
  <c r="BK711" i="5"/>
  <c r="BI711" i="5"/>
  <c r="BH711" i="5"/>
  <c r="BC711" i="5"/>
  <c r="BB711" i="5"/>
  <c r="BE711" i="5" s="1"/>
  <c r="BA711" i="5"/>
  <c r="AY711" i="5"/>
  <c r="AX711" i="5"/>
  <c r="AW711" i="5"/>
  <c r="AV711" i="5"/>
  <c r="AU711" i="5"/>
  <c r="AT711" i="5"/>
  <c r="BI710" i="5"/>
  <c r="BJ710" i="5" s="1"/>
  <c r="BH710" i="5"/>
  <c r="BK710" i="5" s="1"/>
  <c r="BC710" i="5"/>
  <c r="BB710" i="5"/>
  <c r="BA710" i="5"/>
  <c r="AY710" i="5"/>
  <c r="AX710" i="5"/>
  <c r="AW710" i="5"/>
  <c r="AV710" i="5"/>
  <c r="AU710" i="5"/>
  <c r="AT710" i="5"/>
  <c r="BI709" i="5"/>
  <c r="BH709" i="5"/>
  <c r="BK709" i="5" s="1"/>
  <c r="BG709" i="5"/>
  <c r="BC709" i="5"/>
  <c r="BB709" i="5"/>
  <c r="BA709" i="5"/>
  <c r="AY709" i="5"/>
  <c r="AX709" i="5"/>
  <c r="AW709" i="5"/>
  <c r="AV709" i="5"/>
  <c r="AU709" i="5"/>
  <c r="AT709" i="5"/>
  <c r="BI708" i="5"/>
  <c r="BH708" i="5"/>
  <c r="BK708" i="5" s="1"/>
  <c r="BE708" i="5"/>
  <c r="BC708" i="5"/>
  <c r="BB708" i="5"/>
  <c r="BF708" i="5" s="1"/>
  <c r="BA708" i="5"/>
  <c r="AY708" i="5"/>
  <c r="AX708" i="5"/>
  <c r="AW708" i="5"/>
  <c r="AV708" i="5"/>
  <c r="AU708" i="5"/>
  <c r="AT708" i="5"/>
  <c r="BI707" i="5"/>
  <c r="BJ707" i="5" s="1"/>
  <c r="BH707" i="5"/>
  <c r="BK707" i="5" s="1"/>
  <c r="BE707" i="5"/>
  <c r="BC707" i="5"/>
  <c r="BB707" i="5"/>
  <c r="BA707" i="5"/>
  <c r="AY707" i="5"/>
  <c r="AX707" i="5"/>
  <c r="AW707" i="5"/>
  <c r="AV707" i="5"/>
  <c r="AU707" i="5"/>
  <c r="AT707" i="5"/>
  <c r="BK706" i="5"/>
  <c r="BI706" i="5"/>
  <c r="BJ706" i="5" s="1"/>
  <c r="BH706" i="5"/>
  <c r="BE706" i="5"/>
  <c r="BC706" i="5"/>
  <c r="BB706" i="5"/>
  <c r="BA706" i="5"/>
  <c r="BF706" i="5" s="1"/>
  <c r="AY706" i="5"/>
  <c r="AX706" i="5"/>
  <c r="AW706" i="5"/>
  <c r="AV706" i="5"/>
  <c r="AU706" i="5"/>
  <c r="AT706" i="5"/>
  <c r="BI705" i="5"/>
  <c r="BH705" i="5"/>
  <c r="BF705" i="5"/>
  <c r="BC705" i="5"/>
  <c r="BB705" i="5"/>
  <c r="BE705" i="5" s="1"/>
  <c r="BA705" i="5"/>
  <c r="BK705" i="5" s="1"/>
  <c r="AY705" i="5"/>
  <c r="AX705" i="5"/>
  <c r="AW705" i="5"/>
  <c r="AV705" i="5"/>
  <c r="AU705" i="5"/>
  <c r="AT705" i="5"/>
  <c r="BI704" i="5"/>
  <c r="BJ704" i="5" s="1"/>
  <c r="BH704" i="5"/>
  <c r="BK704" i="5" s="1"/>
  <c r="BC704" i="5"/>
  <c r="BB704" i="5"/>
  <c r="BA704" i="5"/>
  <c r="AY704" i="5"/>
  <c r="AX704" i="5"/>
  <c r="AW704" i="5"/>
  <c r="AV704" i="5"/>
  <c r="AU704" i="5"/>
  <c r="AT704" i="5"/>
  <c r="BJ703" i="5"/>
  <c r="BI703" i="5"/>
  <c r="BG703" i="5" s="1"/>
  <c r="BH703" i="5"/>
  <c r="BK703" i="5" s="1"/>
  <c r="BC703" i="5"/>
  <c r="BB703" i="5"/>
  <c r="BF703" i="5" s="1"/>
  <c r="BA703" i="5"/>
  <c r="AY703" i="5"/>
  <c r="AX703" i="5"/>
  <c r="AW703" i="5"/>
  <c r="AV703" i="5"/>
  <c r="AU703" i="5"/>
  <c r="AT703" i="5"/>
  <c r="BI702" i="5"/>
  <c r="BH702" i="5"/>
  <c r="BC702" i="5"/>
  <c r="BB702" i="5"/>
  <c r="BA702" i="5"/>
  <c r="AY702" i="5"/>
  <c r="AX702" i="5"/>
  <c r="AW702" i="5"/>
  <c r="AV702" i="5"/>
  <c r="AU702" i="5"/>
  <c r="AT702" i="5"/>
  <c r="BI701" i="5"/>
  <c r="BH701" i="5"/>
  <c r="BC701" i="5"/>
  <c r="BG701" i="5" s="1"/>
  <c r="BB701" i="5"/>
  <c r="BA701" i="5"/>
  <c r="BJ701" i="5" s="1"/>
  <c r="AY701" i="5"/>
  <c r="AX701" i="5"/>
  <c r="AW701" i="5"/>
  <c r="AV701" i="5"/>
  <c r="AU701" i="5"/>
  <c r="AT701" i="5"/>
  <c r="BI700" i="5"/>
  <c r="BJ700" i="5" s="1"/>
  <c r="BH700" i="5"/>
  <c r="BK700" i="5" s="1"/>
  <c r="BG700" i="5"/>
  <c r="BC700" i="5"/>
  <c r="BB700" i="5"/>
  <c r="BF700" i="5" s="1"/>
  <c r="BA700" i="5"/>
  <c r="AY700" i="5"/>
  <c r="AX700" i="5"/>
  <c r="AW700" i="5"/>
  <c r="AV700" i="5"/>
  <c r="AU700" i="5"/>
  <c r="AT700" i="5"/>
  <c r="BK699" i="5"/>
  <c r="BJ699" i="5"/>
  <c r="BI699" i="5"/>
  <c r="BG699" i="5" s="1"/>
  <c r="BH699" i="5"/>
  <c r="BC699" i="5"/>
  <c r="BB699" i="5"/>
  <c r="BE699" i="5" s="1"/>
  <c r="BA699" i="5"/>
  <c r="AY699" i="5"/>
  <c r="AX699" i="5"/>
  <c r="AW699" i="5"/>
  <c r="AV699" i="5"/>
  <c r="AU699" i="5"/>
  <c r="AT699" i="5"/>
  <c r="BI698" i="5"/>
  <c r="BJ698" i="5" s="1"/>
  <c r="BH698" i="5"/>
  <c r="BC698" i="5"/>
  <c r="BB698" i="5"/>
  <c r="BA698" i="5"/>
  <c r="AY698" i="5"/>
  <c r="AX698" i="5"/>
  <c r="AW698" i="5"/>
  <c r="AV698" i="5"/>
  <c r="AU698" i="5"/>
  <c r="AT698" i="5"/>
  <c r="BI697" i="5"/>
  <c r="BH697" i="5"/>
  <c r="BK697" i="5" s="1"/>
  <c r="BC697" i="5"/>
  <c r="BG697" i="5" s="1"/>
  <c r="BB697" i="5"/>
  <c r="BF697" i="5" s="1"/>
  <c r="BA697" i="5"/>
  <c r="AY697" i="5"/>
  <c r="AX697" i="5"/>
  <c r="AW697" i="5"/>
  <c r="AV697" i="5"/>
  <c r="AU697" i="5"/>
  <c r="AT697" i="5"/>
  <c r="BJ696" i="5"/>
  <c r="BI696" i="5"/>
  <c r="BG696" i="5" s="1"/>
  <c r="BH696" i="5"/>
  <c r="BK696" i="5" s="1"/>
  <c r="BF696" i="5"/>
  <c r="BC696" i="5"/>
  <c r="BE696" i="5" s="1"/>
  <c r="BB696" i="5"/>
  <c r="BA696" i="5"/>
  <c r="AY696" i="5"/>
  <c r="AX696" i="5"/>
  <c r="AW696" i="5"/>
  <c r="AV696" i="5"/>
  <c r="AU696" i="5"/>
  <c r="AT696" i="5"/>
  <c r="BI695" i="5"/>
  <c r="BJ695" i="5" s="1"/>
  <c r="BH695" i="5"/>
  <c r="BK695" i="5" s="1"/>
  <c r="BE695" i="5"/>
  <c r="BC695" i="5"/>
  <c r="BB695" i="5"/>
  <c r="BA695" i="5"/>
  <c r="BF695" i="5" s="1"/>
  <c r="AY695" i="5"/>
  <c r="AX695" i="5"/>
  <c r="AW695" i="5"/>
  <c r="AV695" i="5"/>
  <c r="AU695" i="5"/>
  <c r="AT695" i="5"/>
  <c r="BI694" i="5"/>
  <c r="BH694" i="5"/>
  <c r="BC694" i="5"/>
  <c r="BB694" i="5"/>
  <c r="BA694" i="5"/>
  <c r="AY694" i="5"/>
  <c r="AX694" i="5"/>
  <c r="AW694" i="5"/>
  <c r="AV694" i="5"/>
  <c r="AU694" i="5"/>
  <c r="AT694" i="5"/>
  <c r="BI693" i="5"/>
  <c r="BH693" i="5"/>
  <c r="BC693" i="5"/>
  <c r="BB693" i="5"/>
  <c r="BA693" i="5"/>
  <c r="AY693" i="5"/>
  <c r="AX693" i="5"/>
  <c r="AW693" i="5"/>
  <c r="AV693" i="5"/>
  <c r="AU693" i="5"/>
  <c r="AT693" i="5"/>
  <c r="BJ692" i="5"/>
  <c r="BI692" i="5"/>
  <c r="BH692" i="5"/>
  <c r="BK692" i="5" s="1"/>
  <c r="BG692" i="5"/>
  <c r="BC692" i="5"/>
  <c r="BB692" i="5"/>
  <c r="BA692" i="5"/>
  <c r="AY692" i="5"/>
  <c r="AX692" i="5"/>
  <c r="AW692" i="5"/>
  <c r="AV692" i="5"/>
  <c r="AU692" i="5"/>
  <c r="AT692" i="5"/>
  <c r="BK691" i="5"/>
  <c r="BI691" i="5"/>
  <c r="BG691" i="5" s="1"/>
  <c r="BH691" i="5"/>
  <c r="BC691" i="5"/>
  <c r="BB691" i="5"/>
  <c r="BE691" i="5" s="1"/>
  <c r="BA691" i="5"/>
  <c r="AY691" i="5"/>
  <c r="AX691" i="5"/>
  <c r="AW691" i="5"/>
  <c r="AV691" i="5"/>
  <c r="AU691" i="5"/>
  <c r="AT691" i="5"/>
  <c r="BI690" i="5"/>
  <c r="BH690" i="5"/>
  <c r="BK690" i="5" s="1"/>
  <c r="BC690" i="5"/>
  <c r="BB690" i="5"/>
  <c r="BA690" i="5"/>
  <c r="AY690" i="5"/>
  <c r="AX690" i="5"/>
  <c r="AW690" i="5"/>
  <c r="AV690" i="5"/>
  <c r="AU690" i="5"/>
  <c r="AT690" i="5"/>
  <c r="BI689" i="5"/>
  <c r="BH689" i="5"/>
  <c r="BG689" i="5"/>
  <c r="BF689" i="5"/>
  <c r="BE689" i="5"/>
  <c r="BC689" i="5"/>
  <c r="BB689" i="5"/>
  <c r="BA689" i="5"/>
  <c r="BJ689" i="5" s="1"/>
  <c r="AY689" i="5"/>
  <c r="AX689" i="5"/>
  <c r="AW689" i="5"/>
  <c r="AV689" i="5"/>
  <c r="AU689" i="5"/>
  <c r="AT689" i="5"/>
  <c r="BK688" i="5"/>
  <c r="BJ688" i="5"/>
  <c r="BI688" i="5"/>
  <c r="BG688" i="5" s="1"/>
  <c r="BH688" i="5"/>
  <c r="BC688" i="5"/>
  <c r="BB688" i="5"/>
  <c r="BF688" i="5" s="1"/>
  <c r="BA688" i="5"/>
  <c r="AY688" i="5"/>
  <c r="AX688" i="5"/>
  <c r="AW688" i="5"/>
  <c r="AV688" i="5"/>
  <c r="AU688" i="5"/>
  <c r="AT688" i="5"/>
  <c r="BI687" i="5"/>
  <c r="BG687" i="5" s="1"/>
  <c r="BH687" i="5"/>
  <c r="BC687" i="5"/>
  <c r="BB687" i="5"/>
  <c r="BE687" i="5" s="1"/>
  <c r="BA687" i="5"/>
  <c r="AY687" i="5"/>
  <c r="AX687" i="5"/>
  <c r="AW687" i="5"/>
  <c r="AV687" i="5"/>
  <c r="AU687" i="5"/>
  <c r="AT687" i="5"/>
  <c r="BI686" i="5"/>
  <c r="BH686" i="5"/>
  <c r="BC686" i="5"/>
  <c r="BG686" i="5" s="1"/>
  <c r="BB686" i="5"/>
  <c r="BA686" i="5"/>
  <c r="AY686" i="5"/>
  <c r="AX686" i="5"/>
  <c r="AW686" i="5"/>
  <c r="AV686" i="5"/>
  <c r="AU686" i="5"/>
  <c r="AT686" i="5"/>
  <c r="BI685" i="5"/>
  <c r="BJ685" i="5" s="1"/>
  <c r="BH685" i="5"/>
  <c r="BK685" i="5" s="1"/>
  <c r="BF685" i="5"/>
  <c r="BC685" i="5"/>
  <c r="BG685" i="5" s="1"/>
  <c r="BB685" i="5"/>
  <c r="BA685" i="5"/>
  <c r="AY685" i="5"/>
  <c r="AX685" i="5"/>
  <c r="AW685" i="5"/>
  <c r="AV685" i="5"/>
  <c r="AU685" i="5"/>
  <c r="AT685" i="5"/>
  <c r="BI684" i="5"/>
  <c r="BH684" i="5"/>
  <c r="BK684" i="5" s="1"/>
  <c r="BF684" i="5"/>
  <c r="BC684" i="5"/>
  <c r="BB684" i="5"/>
  <c r="BA684" i="5"/>
  <c r="AY684" i="5"/>
  <c r="AX684" i="5"/>
  <c r="AW684" i="5"/>
  <c r="AV684" i="5"/>
  <c r="AU684" i="5"/>
  <c r="AT684" i="5"/>
  <c r="BI683" i="5"/>
  <c r="BJ683" i="5" s="1"/>
  <c r="BH683" i="5"/>
  <c r="BG683" i="5"/>
  <c r="BC683" i="5"/>
  <c r="BB683" i="5"/>
  <c r="BE683" i="5" s="1"/>
  <c r="BA683" i="5"/>
  <c r="AY683" i="5"/>
  <c r="AX683" i="5"/>
  <c r="AW683" i="5"/>
  <c r="AV683" i="5"/>
  <c r="AU683" i="5"/>
  <c r="AT683" i="5"/>
  <c r="BK682" i="5"/>
  <c r="BI682" i="5"/>
  <c r="BJ682" i="5" s="1"/>
  <c r="BH682" i="5"/>
  <c r="BE682" i="5"/>
  <c r="BC682" i="5"/>
  <c r="BB682" i="5"/>
  <c r="BA682" i="5"/>
  <c r="AY682" i="5"/>
  <c r="AX682" i="5"/>
  <c r="AW682" i="5"/>
  <c r="AV682" i="5"/>
  <c r="AU682" i="5"/>
  <c r="AT682" i="5"/>
  <c r="BI681" i="5"/>
  <c r="BH681" i="5"/>
  <c r="BK681" i="5" s="1"/>
  <c r="BC681" i="5"/>
  <c r="BB681" i="5"/>
  <c r="BA681" i="5"/>
  <c r="AY681" i="5"/>
  <c r="AX681" i="5"/>
  <c r="AW681" i="5"/>
  <c r="AV681" i="5"/>
  <c r="AU681" i="5"/>
  <c r="AT681" i="5"/>
  <c r="BK680" i="5"/>
  <c r="BJ680" i="5"/>
  <c r="BI680" i="5"/>
  <c r="BG680" i="5" s="1"/>
  <c r="BH680" i="5"/>
  <c r="BC680" i="5"/>
  <c r="BB680" i="5"/>
  <c r="BF680" i="5" s="1"/>
  <c r="BA680" i="5"/>
  <c r="AY680" i="5"/>
  <c r="AX680" i="5"/>
  <c r="AW680" i="5"/>
  <c r="AV680" i="5"/>
  <c r="AU680" i="5"/>
  <c r="AT680" i="5"/>
  <c r="BI679" i="5"/>
  <c r="BG679" i="5" s="1"/>
  <c r="BH679" i="5"/>
  <c r="BC679" i="5"/>
  <c r="BB679" i="5"/>
  <c r="BE679" i="5" s="1"/>
  <c r="BA679" i="5"/>
  <c r="AY679" i="5"/>
  <c r="AX679" i="5"/>
  <c r="AW679" i="5"/>
  <c r="AV679" i="5"/>
  <c r="AU679" i="5"/>
  <c r="AT679" i="5"/>
  <c r="BI678" i="5"/>
  <c r="BH678" i="5"/>
  <c r="BC678" i="5"/>
  <c r="BG678" i="5" s="1"/>
  <c r="BB678" i="5"/>
  <c r="BE678" i="5" s="1"/>
  <c r="BA678" i="5"/>
  <c r="AY678" i="5"/>
  <c r="AX678" i="5"/>
  <c r="AW678" i="5"/>
  <c r="AV678" i="5"/>
  <c r="AU678" i="5"/>
  <c r="AT678" i="5"/>
  <c r="BJ677" i="5"/>
  <c r="BI677" i="5"/>
  <c r="BH677" i="5"/>
  <c r="BK677" i="5" s="1"/>
  <c r="BC677" i="5"/>
  <c r="BB677" i="5"/>
  <c r="BA677" i="5"/>
  <c r="AY677" i="5"/>
  <c r="AX677" i="5"/>
  <c r="AW677" i="5"/>
  <c r="AV677" i="5"/>
  <c r="AU677" i="5"/>
  <c r="AT677" i="5"/>
  <c r="BJ676" i="5"/>
  <c r="BI676" i="5"/>
  <c r="BH676" i="5"/>
  <c r="BK676" i="5" s="1"/>
  <c r="BG676" i="5"/>
  <c r="BC676" i="5"/>
  <c r="BB676" i="5"/>
  <c r="BE676" i="5" s="1"/>
  <c r="BA676" i="5"/>
  <c r="AY676" i="5"/>
  <c r="AX676" i="5"/>
  <c r="AW676" i="5"/>
  <c r="AV676" i="5"/>
  <c r="AU676" i="5"/>
  <c r="AT676" i="5"/>
  <c r="BJ675" i="5"/>
  <c r="BI675" i="5"/>
  <c r="BH675" i="5"/>
  <c r="BC675" i="5"/>
  <c r="BB675" i="5"/>
  <c r="BA675" i="5"/>
  <c r="AY675" i="5"/>
  <c r="AX675" i="5"/>
  <c r="AW675" i="5"/>
  <c r="AV675" i="5"/>
  <c r="AU675" i="5"/>
  <c r="AT675" i="5"/>
  <c r="BI674" i="5"/>
  <c r="BH674" i="5"/>
  <c r="BK674" i="5" s="1"/>
  <c r="BC674" i="5"/>
  <c r="BB674" i="5"/>
  <c r="BA674" i="5"/>
  <c r="AY674" i="5"/>
  <c r="AX674" i="5"/>
  <c r="AW674" i="5"/>
  <c r="AV674" i="5"/>
  <c r="AU674" i="5"/>
  <c r="AT674" i="5"/>
  <c r="BI673" i="5"/>
  <c r="BH673" i="5"/>
  <c r="BK673" i="5" s="1"/>
  <c r="BC673" i="5"/>
  <c r="BB673" i="5"/>
  <c r="BF673" i="5" s="1"/>
  <c r="BA673" i="5"/>
  <c r="AY673" i="5"/>
  <c r="AX673" i="5"/>
  <c r="AW673" i="5"/>
  <c r="AV673" i="5"/>
  <c r="AU673" i="5"/>
  <c r="AT673" i="5"/>
  <c r="BK672" i="5"/>
  <c r="BJ672" i="5"/>
  <c r="BI672" i="5"/>
  <c r="BG672" i="5" s="1"/>
  <c r="BH672" i="5"/>
  <c r="BC672" i="5"/>
  <c r="BB672" i="5"/>
  <c r="BE672" i="5" s="1"/>
  <c r="BA672" i="5"/>
  <c r="AY672" i="5"/>
  <c r="AX672" i="5"/>
  <c r="AW672" i="5"/>
  <c r="AV672" i="5"/>
  <c r="AU672" i="5"/>
  <c r="AT672" i="5"/>
  <c r="BI671" i="5"/>
  <c r="BH671" i="5"/>
  <c r="BC671" i="5"/>
  <c r="BB671" i="5"/>
  <c r="BA671" i="5"/>
  <c r="AY671" i="5"/>
  <c r="AX671" i="5"/>
  <c r="AW671" i="5"/>
  <c r="AV671" i="5"/>
  <c r="AU671" i="5"/>
  <c r="AT671" i="5"/>
  <c r="BI670" i="5"/>
  <c r="BH670" i="5"/>
  <c r="BC670" i="5"/>
  <c r="BG670" i="5" s="1"/>
  <c r="BB670" i="5"/>
  <c r="BA670" i="5"/>
  <c r="AY670" i="5"/>
  <c r="AX670" i="5"/>
  <c r="AW670" i="5"/>
  <c r="AV670" i="5"/>
  <c r="AU670" i="5"/>
  <c r="AT670" i="5"/>
  <c r="BI669" i="5"/>
  <c r="BJ669" i="5" s="1"/>
  <c r="BH669" i="5"/>
  <c r="BK669" i="5" s="1"/>
  <c r="BF669" i="5"/>
  <c r="BC669" i="5"/>
  <c r="BE669" i="5" s="1"/>
  <c r="BB669" i="5"/>
  <c r="BA669" i="5"/>
  <c r="AY669" i="5"/>
  <c r="AX669" i="5"/>
  <c r="AW669" i="5"/>
  <c r="AV669" i="5"/>
  <c r="AU669" i="5"/>
  <c r="AT669" i="5"/>
  <c r="BJ668" i="5"/>
  <c r="BI668" i="5"/>
  <c r="BH668" i="5"/>
  <c r="BK668" i="5" s="1"/>
  <c r="BC668" i="5"/>
  <c r="BB668" i="5"/>
  <c r="BA668" i="5"/>
  <c r="AY668" i="5"/>
  <c r="AX668" i="5"/>
  <c r="AW668" i="5"/>
  <c r="AV668" i="5"/>
  <c r="AU668" i="5"/>
  <c r="AT668" i="5"/>
  <c r="BJ667" i="5"/>
  <c r="BI667" i="5"/>
  <c r="BH667" i="5"/>
  <c r="BC667" i="5"/>
  <c r="BG667" i="5" s="1"/>
  <c r="BB667" i="5"/>
  <c r="BF667" i="5" s="1"/>
  <c r="BA667" i="5"/>
  <c r="AY667" i="5"/>
  <c r="AX667" i="5"/>
  <c r="AW667" i="5"/>
  <c r="AV667" i="5"/>
  <c r="AU667" i="5"/>
  <c r="AT667" i="5"/>
  <c r="BJ666" i="5"/>
  <c r="BI666" i="5"/>
  <c r="BG666" i="5" s="1"/>
  <c r="BH666" i="5"/>
  <c r="BC666" i="5"/>
  <c r="BB666" i="5"/>
  <c r="BE666" i="5" s="1"/>
  <c r="BA666" i="5"/>
  <c r="AY666" i="5"/>
  <c r="AX666" i="5"/>
  <c r="AW666" i="5"/>
  <c r="AV666" i="5"/>
  <c r="AU666" i="5"/>
  <c r="AT666" i="5"/>
  <c r="BK665" i="5"/>
  <c r="BI665" i="5"/>
  <c r="BG665" i="5" s="1"/>
  <c r="BH665" i="5"/>
  <c r="BC665" i="5"/>
  <c r="BB665" i="5"/>
  <c r="BA665" i="5"/>
  <c r="AY665" i="5"/>
  <c r="AX665" i="5"/>
  <c r="AW665" i="5"/>
  <c r="AV665" i="5"/>
  <c r="AU665" i="5"/>
  <c r="AT665" i="5"/>
  <c r="BI664" i="5"/>
  <c r="BH664" i="5"/>
  <c r="BC664" i="5"/>
  <c r="BG664" i="5" s="1"/>
  <c r="BB664" i="5"/>
  <c r="BA664" i="5"/>
  <c r="BJ664" i="5" s="1"/>
  <c r="AY664" i="5"/>
  <c r="AX664" i="5"/>
  <c r="AW664" i="5"/>
  <c r="AV664" i="5"/>
  <c r="AU664" i="5"/>
  <c r="AT664" i="5"/>
  <c r="BI663" i="5"/>
  <c r="BH663" i="5"/>
  <c r="BC663" i="5"/>
  <c r="BB663" i="5"/>
  <c r="BA663" i="5"/>
  <c r="AY663" i="5"/>
  <c r="AX663" i="5"/>
  <c r="AW663" i="5"/>
  <c r="AV663" i="5"/>
  <c r="AU663" i="5"/>
  <c r="AT663" i="5"/>
  <c r="BJ662" i="5"/>
  <c r="BI662" i="5"/>
  <c r="BG662" i="5" s="1"/>
  <c r="BH662" i="5"/>
  <c r="BK662" i="5" s="1"/>
  <c r="BC662" i="5"/>
  <c r="BB662" i="5"/>
  <c r="BA662" i="5"/>
  <c r="AY662" i="5"/>
  <c r="AX662" i="5"/>
  <c r="AW662" i="5"/>
  <c r="AV662" i="5"/>
  <c r="AU662" i="5"/>
  <c r="AT662" i="5"/>
  <c r="BI661" i="5"/>
  <c r="BH661" i="5"/>
  <c r="BK661" i="5" s="1"/>
  <c r="BC661" i="5"/>
  <c r="BB661" i="5"/>
  <c r="BA661" i="5"/>
  <c r="AY661" i="5"/>
  <c r="AX661" i="5"/>
  <c r="AW661" i="5"/>
  <c r="AV661" i="5"/>
  <c r="AU661" i="5"/>
  <c r="AT661" i="5"/>
  <c r="BJ660" i="5"/>
  <c r="BI660" i="5"/>
  <c r="BH660" i="5"/>
  <c r="BK660" i="5" s="1"/>
  <c r="BF660" i="5"/>
  <c r="BC660" i="5"/>
  <c r="BG660" i="5" s="1"/>
  <c r="BB660" i="5"/>
  <c r="BE660" i="5" s="1"/>
  <c r="BA660" i="5"/>
  <c r="AY660" i="5"/>
  <c r="AX660" i="5"/>
  <c r="AW660" i="5"/>
  <c r="AV660" i="5"/>
  <c r="AU660" i="5"/>
  <c r="AT660" i="5"/>
  <c r="BJ659" i="5"/>
  <c r="BI659" i="5"/>
  <c r="BG659" i="5" s="1"/>
  <c r="BH659" i="5"/>
  <c r="BK659" i="5" s="1"/>
  <c r="BC659" i="5"/>
  <c r="BB659" i="5"/>
  <c r="BF659" i="5" s="1"/>
  <c r="BA659" i="5"/>
  <c r="AY659" i="5"/>
  <c r="AX659" i="5"/>
  <c r="AW659" i="5"/>
  <c r="AV659" i="5"/>
  <c r="AU659" i="5"/>
  <c r="AT659" i="5"/>
  <c r="BJ658" i="5"/>
  <c r="BI658" i="5"/>
  <c r="BH658" i="5"/>
  <c r="BK658" i="5" s="1"/>
  <c r="BF658" i="5"/>
  <c r="BC658" i="5"/>
  <c r="BG658" i="5" s="1"/>
  <c r="BB658" i="5"/>
  <c r="BA658" i="5"/>
  <c r="AY658" i="5"/>
  <c r="AX658" i="5"/>
  <c r="AW658" i="5"/>
  <c r="AV658" i="5"/>
  <c r="AU658" i="5"/>
  <c r="AT658" i="5"/>
  <c r="BI657" i="5"/>
  <c r="BH657" i="5"/>
  <c r="BC657" i="5"/>
  <c r="BB657" i="5"/>
  <c r="BA657" i="5"/>
  <c r="AY657" i="5"/>
  <c r="AX657" i="5"/>
  <c r="AW657" i="5"/>
  <c r="AV657" i="5"/>
  <c r="AU657" i="5"/>
  <c r="AT657" i="5"/>
  <c r="BI656" i="5"/>
  <c r="BH656" i="5"/>
  <c r="BC656" i="5"/>
  <c r="BB656" i="5"/>
  <c r="BA656" i="5"/>
  <c r="AY656" i="5"/>
  <c r="AX656" i="5"/>
  <c r="AW656" i="5"/>
  <c r="AV656" i="5"/>
  <c r="AU656" i="5"/>
  <c r="AT656" i="5"/>
  <c r="BI655" i="5"/>
  <c r="BH655" i="5"/>
  <c r="BC655" i="5"/>
  <c r="BB655" i="5"/>
  <c r="BA655" i="5"/>
  <c r="BF655" i="5" s="1"/>
  <c r="AY655" i="5"/>
  <c r="AX655" i="5"/>
  <c r="AW655" i="5"/>
  <c r="AV655" i="5"/>
  <c r="AU655" i="5"/>
  <c r="AT655" i="5"/>
  <c r="BJ654" i="5"/>
  <c r="BI654" i="5"/>
  <c r="BG654" i="5" s="1"/>
  <c r="BH654" i="5"/>
  <c r="BK654" i="5" s="1"/>
  <c r="BC654" i="5"/>
  <c r="BB654" i="5"/>
  <c r="BA654" i="5"/>
  <c r="AY654" i="5"/>
  <c r="AX654" i="5"/>
  <c r="AW654" i="5"/>
  <c r="AV654" i="5"/>
  <c r="AU654" i="5"/>
  <c r="AT654" i="5"/>
  <c r="BJ653" i="5"/>
  <c r="BI653" i="5"/>
  <c r="BH653" i="5"/>
  <c r="BK653" i="5" s="1"/>
  <c r="BC653" i="5"/>
  <c r="BB653" i="5"/>
  <c r="BA653" i="5"/>
  <c r="AY653" i="5"/>
  <c r="AX653" i="5"/>
  <c r="AW653" i="5"/>
  <c r="AV653" i="5"/>
  <c r="AU653" i="5"/>
  <c r="AT653" i="5"/>
  <c r="BI652" i="5"/>
  <c r="BH652" i="5"/>
  <c r="BK652" i="5" s="1"/>
  <c r="BC652" i="5"/>
  <c r="BG652" i="5" s="1"/>
  <c r="BB652" i="5"/>
  <c r="BA652" i="5"/>
  <c r="AY652" i="5"/>
  <c r="AX652" i="5"/>
  <c r="AW652" i="5"/>
  <c r="AV652" i="5"/>
  <c r="AU652" i="5"/>
  <c r="AT652" i="5"/>
  <c r="BJ651" i="5"/>
  <c r="BI651" i="5"/>
  <c r="BH651" i="5"/>
  <c r="BK651" i="5" s="1"/>
  <c r="BG651" i="5"/>
  <c r="BF651" i="5"/>
  <c r="BC651" i="5"/>
  <c r="BE651" i="5" s="1"/>
  <c r="BB651" i="5"/>
  <c r="BA651" i="5"/>
  <c r="AY651" i="5"/>
  <c r="AX651" i="5"/>
  <c r="AW651" i="5"/>
  <c r="AV651" i="5"/>
  <c r="AU651" i="5"/>
  <c r="AT651" i="5"/>
  <c r="BI650" i="5"/>
  <c r="BH650" i="5"/>
  <c r="BC650" i="5"/>
  <c r="BB650" i="5"/>
  <c r="BA650" i="5"/>
  <c r="BJ650" i="5" s="1"/>
  <c r="AY650" i="5"/>
  <c r="AX650" i="5"/>
  <c r="AW650" i="5"/>
  <c r="AV650" i="5"/>
  <c r="AU650" i="5"/>
  <c r="AT650" i="5"/>
  <c r="BJ649" i="5"/>
  <c r="BI649" i="5"/>
  <c r="BH649" i="5"/>
  <c r="BF649" i="5"/>
  <c r="BC649" i="5"/>
  <c r="BB649" i="5"/>
  <c r="BA649" i="5"/>
  <c r="AY649" i="5"/>
  <c r="AX649" i="5"/>
  <c r="AW649" i="5"/>
  <c r="AV649" i="5"/>
  <c r="AU649" i="5"/>
  <c r="AT649" i="5"/>
  <c r="BJ648" i="5"/>
  <c r="BI648" i="5"/>
  <c r="BH648" i="5"/>
  <c r="BK648" i="5" s="1"/>
  <c r="BG648" i="5"/>
  <c r="BC648" i="5"/>
  <c r="BB648" i="5"/>
  <c r="BF648" i="5" s="1"/>
  <c r="BA648" i="5"/>
  <c r="AY648" i="5"/>
  <c r="AX648" i="5"/>
  <c r="AW648" i="5"/>
  <c r="AV648" i="5"/>
  <c r="AU648" i="5"/>
  <c r="AT648" i="5"/>
  <c r="BK647" i="5"/>
  <c r="BI647" i="5"/>
  <c r="BH647" i="5"/>
  <c r="BC647" i="5"/>
  <c r="BB647" i="5"/>
  <c r="BF647" i="5" s="1"/>
  <c r="BA647" i="5"/>
  <c r="AY647" i="5"/>
  <c r="AX647" i="5"/>
  <c r="AW647" i="5"/>
  <c r="AV647" i="5"/>
  <c r="AU647" i="5"/>
  <c r="AT647" i="5"/>
  <c r="BI646" i="5"/>
  <c r="BH646" i="5"/>
  <c r="BC646" i="5"/>
  <c r="BG646" i="5" s="1"/>
  <c r="BB646" i="5"/>
  <c r="BA646" i="5"/>
  <c r="BJ646" i="5" s="1"/>
  <c r="AY646" i="5"/>
  <c r="AX646" i="5"/>
  <c r="AW646" i="5"/>
  <c r="AV646" i="5"/>
  <c r="AU646" i="5"/>
  <c r="AT646" i="5"/>
  <c r="BI645" i="5"/>
  <c r="BJ645" i="5" s="1"/>
  <c r="BH645" i="5"/>
  <c r="BC645" i="5"/>
  <c r="BB645" i="5"/>
  <c r="BA645" i="5"/>
  <c r="AY645" i="5"/>
  <c r="AX645" i="5"/>
  <c r="AW645" i="5"/>
  <c r="AV645" i="5"/>
  <c r="AU645" i="5"/>
  <c r="AT645" i="5"/>
  <c r="BI644" i="5"/>
  <c r="BG644" i="5" s="1"/>
  <c r="BH644" i="5"/>
  <c r="BK644" i="5" s="1"/>
  <c r="BC644" i="5"/>
  <c r="BB644" i="5"/>
  <c r="BF644" i="5" s="1"/>
  <c r="BA644" i="5"/>
  <c r="AY644" i="5"/>
  <c r="AX644" i="5"/>
  <c r="AW644" i="5"/>
  <c r="AV644" i="5"/>
  <c r="AU644" i="5"/>
  <c r="AT644" i="5"/>
  <c r="BJ643" i="5"/>
  <c r="BI643" i="5"/>
  <c r="BG643" i="5" s="1"/>
  <c r="BH643" i="5"/>
  <c r="BK643" i="5" s="1"/>
  <c r="BC643" i="5"/>
  <c r="BB643" i="5"/>
  <c r="BE643" i="5" s="1"/>
  <c r="BA643" i="5"/>
  <c r="AY643" i="5"/>
  <c r="AX643" i="5"/>
  <c r="AW643" i="5"/>
  <c r="AV643" i="5"/>
  <c r="AU643" i="5"/>
  <c r="AT643" i="5"/>
  <c r="BJ642" i="5"/>
  <c r="BI642" i="5"/>
  <c r="BH642" i="5"/>
  <c r="BK642" i="5" s="1"/>
  <c r="BC642" i="5"/>
  <c r="BG642" i="5" s="1"/>
  <c r="BB642" i="5"/>
  <c r="BF642" i="5" s="1"/>
  <c r="BA642" i="5"/>
  <c r="AY642" i="5"/>
  <c r="AX642" i="5"/>
  <c r="AW642" i="5"/>
  <c r="AV642" i="5"/>
  <c r="AU642" i="5"/>
  <c r="AT642" i="5"/>
  <c r="BJ641" i="5"/>
  <c r="BI641" i="5"/>
  <c r="BG641" i="5" s="1"/>
  <c r="BH641" i="5"/>
  <c r="BK641" i="5" s="1"/>
  <c r="BC641" i="5"/>
  <c r="BB641" i="5"/>
  <c r="BA641" i="5"/>
  <c r="AY641" i="5"/>
  <c r="AX641" i="5"/>
  <c r="AW641" i="5"/>
  <c r="AV641" i="5"/>
  <c r="AU641" i="5"/>
  <c r="AT641" i="5"/>
  <c r="BJ640" i="5"/>
  <c r="BI640" i="5"/>
  <c r="BG640" i="5" s="1"/>
  <c r="BH640" i="5"/>
  <c r="BK640" i="5" s="1"/>
  <c r="BC640" i="5"/>
  <c r="BB640" i="5"/>
  <c r="BA640" i="5"/>
  <c r="AY640" i="5"/>
  <c r="AX640" i="5"/>
  <c r="AW640" i="5"/>
  <c r="AV640" i="5"/>
  <c r="AU640" i="5"/>
  <c r="AT640" i="5"/>
  <c r="BK639" i="5"/>
  <c r="BI639" i="5"/>
  <c r="BH639" i="5"/>
  <c r="BC639" i="5"/>
  <c r="BB639" i="5"/>
  <c r="BA639" i="5"/>
  <c r="AY639" i="5"/>
  <c r="AX639" i="5"/>
  <c r="AW639" i="5"/>
  <c r="AV639" i="5"/>
  <c r="AU639" i="5"/>
  <c r="AT639" i="5"/>
  <c r="BI638" i="5"/>
  <c r="BH638" i="5"/>
  <c r="BC638" i="5"/>
  <c r="BB638" i="5"/>
  <c r="BA638" i="5"/>
  <c r="AY638" i="5"/>
  <c r="AX638" i="5"/>
  <c r="AW638" i="5"/>
  <c r="AV638" i="5"/>
  <c r="AU638" i="5"/>
  <c r="AT638" i="5"/>
  <c r="BI637" i="5"/>
  <c r="BH637" i="5"/>
  <c r="BG637" i="5"/>
  <c r="BC637" i="5"/>
  <c r="BB637" i="5"/>
  <c r="BA637" i="5"/>
  <c r="BJ637" i="5" s="1"/>
  <c r="AY637" i="5"/>
  <c r="AX637" i="5"/>
  <c r="AW637" i="5"/>
  <c r="AV637" i="5"/>
  <c r="AU637" i="5"/>
  <c r="AT637" i="5"/>
  <c r="BJ636" i="5"/>
  <c r="BI636" i="5"/>
  <c r="BG636" i="5" s="1"/>
  <c r="BH636" i="5"/>
  <c r="BK636" i="5" s="1"/>
  <c r="BC636" i="5"/>
  <c r="BB636" i="5"/>
  <c r="BF636" i="5" s="1"/>
  <c r="BA636" i="5"/>
  <c r="AY636" i="5"/>
  <c r="AX636" i="5"/>
  <c r="AW636" i="5"/>
  <c r="AV636" i="5"/>
  <c r="AU636" i="5"/>
  <c r="AT636" i="5"/>
  <c r="BJ635" i="5"/>
  <c r="BI635" i="5"/>
  <c r="BH635" i="5"/>
  <c r="BK635" i="5" s="1"/>
  <c r="BC635" i="5"/>
  <c r="BB635" i="5"/>
  <c r="BA635" i="5"/>
  <c r="AY635" i="5"/>
  <c r="AX635" i="5"/>
  <c r="AW635" i="5"/>
  <c r="AV635" i="5"/>
  <c r="AU635" i="5"/>
  <c r="AT635" i="5"/>
  <c r="BI634" i="5"/>
  <c r="BH634" i="5"/>
  <c r="BC634" i="5"/>
  <c r="BB634" i="5"/>
  <c r="BA634" i="5"/>
  <c r="AY634" i="5"/>
  <c r="AX634" i="5"/>
  <c r="AW634" i="5"/>
  <c r="AV634" i="5"/>
  <c r="AU634" i="5"/>
  <c r="AT634" i="5"/>
  <c r="BK633" i="5"/>
  <c r="BI633" i="5"/>
  <c r="BJ633" i="5" s="1"/>
  <c r="BH633" i="5"/>
  <c r="BC633" i="5"/>
  <c r="BB633" i="5"/>
  <c r="BF633" i="5" s="1"/>
  <c r="BA633" i="5"/>
  <c r="AY633" i="5"/>
  <c r="AX633" i="5"/>
  <c r="AW633" i="5"/>
  <c r="AV633" i="5"/>
  <c r="AU633" i="5"/>
  <c r="AT633" i="5"/>
  <c r="BI632" i="5"/>
  <c r="BH632" i="5"/>
  <c r="BC632" i="5"/>
  <c r="BB632" i="5"/>
  <c r="BA632" i="5"/>
  <c r="BJ632" i="5" s="1"/>
  <c r="AY632" i="5"/>
  <c r="AX632" i="5"/>
  <c r="AW632" i="5"/>
  <c r="AV632" i="5"/>
  <c r="AU632" i="5"/>
  <c r="AT632" i="5"/>
  <c r="BI631" i="5"/>
  <c r="BH631" i="5"/>
  <c r="BC631" i="5"/>
  <c r="BG631" i="5" s="1"/>
  <c r="BB631" i="5"/>
  <c r="BE631" i="5" s="1"/>
  <c r="BA631" i="5"/>
  <c r="BJ631" i="5" s="1"/>
  <c r="AY631" i="5"/>
  <c r="AX631" i="5"/>
  <c r="AW631" i="5"/>
  <c r="AV631" i="5"/>
  <c r="AU631" i="5"/>
  <c r="AT631" i="5"/>
  <c r="BI630" i="5"/>
  <c r="BG630" i="5" s="1"/>
  <c r="BH630" i="5"/>
  <c r="BK630" i="5" s="1"/>
  <c r="BC630" i="5"/>
  <c r="BB630" i="5"/>
  <c r="BF630" i="5" s="1"/>
  <c r="BA630" i="5"/>
  <c r="AY630" i="5"/>
  <c r="AX630" i="5"/>
  <c r="AW630" i="5"/>
  <c r="AV630" i="5"/>
  <c r="AU630" i="5"/>
  <c r="AT630" i="5"/>
  <c r="BI629" i="5"/>
  <c r="BG629" i="5" s="1"/>
  <c r="BH629" i="5"/>
  <c r="BK629" i="5" s="1"/>
  <c r="BC629" i="5"/>
  <c r="BB629" i="5"/>
  <c r="BA629" i="5"/>
  <c r="BJ629" i="5" s="1"/>
  <c r="AY629" i="5"/>
  <c r="AX629" i="5"/>
  <c r="AW629" i="5"/>
  <c r="AV629" i="5"/>
  <c r="AU629" i="5"/>
  <c r="AT629" i="5"/>
  <c r="BI628" i="5"/>
  <c r="BH628" i="5"/>
  <c r="BC628" i="5"/>
  <c r="BG628" i="5" s="1"/>
  <c r="BB628" i="5"/>
  <c r="BA628" i="5"/>
  <c r="BJ628" i="5" s="1"/>
  <c r="AY628" i="5"/>
  <c r="AX628" i="5"/>
  <c r="AW628" i="5"/>
  <c r="AV628" i="5"/>
  <c r="AU628" i="5"/>
  <c r="AT628" i="5"/>
  <c r="BI627" i="5"/>
  <c r="BH627" i="5"/>
  <c r="BC627" i="5"/>
  <c r="BB627" i="5"/>
  <c r="BF627" i="5" s="1"/>
  <c r="BA627" i="5"/>
  <c r="AY627" i="5"/>
  <c r="AX627" i="5"/>
  <c r="AW627" i="5"/>
  <c r="AV627" i="5"/>
  <c r="AU627" i="5"/>
  <c r="AT627" i="5"/>
  <c r="BI626" i="5"/>
  <c r="BH626" i="5"/>
  <c r="BK626" i="5" s="1"/>
  <c r="BC626" i="5"/>
  <c r="BB626" i="5"/>
  <c r="BA626" i="5"/>
  <c r="AY626" i="5"/>
  <c r="AX626" i="5"/>
  <c r="AW626" i="5"/>
  <c r="AV626" i="5"/>
  <c r="AU626" i="5"/>
  <c r="AT626" i="5"/>
  <c r="BI625" i="5"/>
  <c r="BH625" i="5"/>
  <c r="BK625" i="5" s="1"/>
  <c r="BC625" i="5"/>
  <c r="BB625" i="5"/>
  <c r="BA625" i="5"/>
  <c r="AY625" i="5"/>
  <c r="AX625" i="5"/>
  <c r="AW625" i="5"/>
  <c r="AV625" i="5"/>
  <c r="AU625" i="5"/>
  <c r="AT625" i="5"/>
  <c r="BJ624" i="5"/>
  <c r="BI624" i="5"/>
  <c r="BH624" i="5"/>
  <c r="BK624" i="5" s="1"/>
  <c r="BC624" i="5"/>
  <c r="BG624" i="5" s="1"/>
  <c r="BB624" i="5"/>
  <c r="BF624" i="5" s="1"/>
  <c r="BA624" i="5"/>
  <c r="AY624" i="5"/>
  <c r="AX624" i="5"/>
  <c r="AW624" i="5"/>
  <c r="AV624" i="5"/>
  <c r="AU624" i="5"/>
  <c r="AT624" i="5"/>
  <c r="BJ623" i="5"/>
  <c r="BI623" i="5"/>
  <c r="BH623" i="5"/>
  <c r="BK623" i="5" s="1"/>
  <c r="BC623" i="5"/>
  <c r="BB623" i="5"/>
  <c r="BA623" i="5"/>
  <c r="AY623" i="5"/>
  <c r="AX623" i="5"/>
  <c r="AW623" i="5"/>
  <c r="AV623" i="5"/>
  <c r="AU623" i="5"/>
  <c r="AT623" i="5"/>
  <c r="BJ622" i="5"/>
  <c r="BI622" i="5"/>
  <c r="BH622" i="5"/>
  <c r="BK622" i="5" s="1"/>
  <c r="BG622" i="5"/>
  <c r="BC622" i="5"/>
  <c r="BB622" i="5"/>
  <c r="BF622" i="5" s="1"/>
  <c r="BA622" i="5"/>
  <c r="AY622" i="5"/>
  <c r="AX622" i="5"/>
  <c r="AW622" i="5"/>
  <c r="AV622" i="5"/>
  <c r="AU622" i="5"/>
  <c r="AT622" i="5"/>
  <c r="BJ621" i="5"/>
  <c r="BI621" i="5"/>
  <c r="BH621" i="5"/>
  <c r="BK621" i="5" s="1"/>
  <c r="BE621" i="5"/>
  <c r="BC621" i="5"/>
  <c r="BG621" i="5" s="1"/>
  <c r="BB621" i="5"/>
  <c r="BA621" i="5"/>
  <c r="AY621" i="5"/>
  <c r="AX621" i="5"/>
  <c r="AW621" i="5"/>
  <c r="AV621" i="5"/>
  <c r="AU621" i="5"/>
  <c r="AT621" i="5"/>
  <c r="BI620" i="5"/>
  <c r="BH620" i="5"/>
  <c r="BC620" i="5"/>
  <c r="BE620" i="5" s="1"/>
  <c r="BB620" i="5"/>
  <c r="BA620" i="5"/>
  <c r="AY620" i="5"/>
  <c r="AX620" i="5"/>
  <c r="AW620" i="5"/>
  <c r="AV620" i="5"/>
  <c r="AU620" i="5"/>
  <c r="AT620" i="5"/>
  <c r="BJ619" i="5"/>
  <c r="BI619" i="5"/>
  <c r="BH619" i="5"/>
  <c r="BK619" i="5" s="1"/>
  <c r="BG619" i="5"/>
  <c r="BC619" i="5"/>
  <c r="BB619" i="5"/>
  <c r="BF619" i="5" s="1"/>
  <c r="BA619" i="5"/>
  <c r="AY619" i="5"/>
  <c r="AX619" i="5"/>
  <c r="AW619" i="5"/>
  <c r="AV619" i="5"/>
  <c r="AU619" i="5"/>
  <c r="AT619" i="5"/>
  <c r="BI618" i="5"/>
  <c r="BH618" i="5"/>
  <c r="BC618" i="5"/>
  <c r="BB618" i="5"/>
  <c r="BA618" i="5"/>
  <c r="AY618" i="5"/>
  <c r="AX618" i="5"/>
  <c r="AW618" i="5"/>
  <c r="AV618" i="5"/>
  <c r="AU618" i="5"/>
  <c r="AT618" i="5"/>
  <c r="BI617" i="5"/>
  <c r="BH617" i="5"/>
  <c r="BC617" i="5"/>
  <c r="BB617" i="5"/>
  <c r="BA617" i="5"/>
  <c r="BJ617" i="5" s="1"/>
  <c r="AY617" i="5"/>
  <c r="AX617" i="5"/>
  <c r="AW617" i="5"/>
  <c r="AV617" i="5"/>
  <c r="AU617" i="5"/>
  <c r="AT617" i="5"/>
  <c r="BI616" i="5"/>
  <c r="BH616" i="5"/>
  <c r="BC616" i="5"/>
  <c r="BB616" i="5"/>
  <c r="BF616" i="5" s="1"/>
  <c r="BA616" i="5"/>
  <c r="AY616" i="5"/>
  <c r="AX616" i="5"/>
  <c r="AW616" i="5"/>
  <c r="AV616" i="5"/>
  <c r="AU616" i="5"/>
  <c r="AT616" i="5"/>
  <c r="BI615" i="5"/>
  <c r="BJ615" i="5" s="1"/>
  <c r="BH615" i="5"/>
  <c r="BK615" i="5" s="1"/>
  <c r="BG615" i="5"/>
  <c r="BC615" i="5"/>
  <c r="BB615" i="5"/>
  <c r="BF615" i="5" s="1"/>
  <c r="BA615" i="5"/>
  <c r="AY615" i="5"/>
  <c r="AX615" i="5"/>
  <c r="AW615" i="5"/>
  <c r="AV615" i="5"/>
  <c r="AU615" i="5"/>
  <c r="AT615" i="5"/>
  <c r="BJ614" i="5"/>
  <c r="BI614" i="5"/>
  <c r="BH614" i="5"/>
  <c r="BK614" i="5" s="1"/>
  <c r="BC614" i="5"/>
  <c r="BB614" i="5"/>
  <c r="BA614" i="5"/>
  <c r="AY614" i="5"/>
  <c r="AX614" i="5"/>
  <c r="AW614" i="5"/>
  <c r="AV614" i="5"/>
  <c r="AU614" i="5"/>
  <c r="AT614" i="5"/>
  <c r="BJ613" i="5"/>
  <c r="BI613" i="5"/>
  <c r="BH613" i="5"/>
  <c r="BC613" i="5"/>
  <c r="BG613" i="5" s="1"/>
  <c r="BB613" i="5"/>
  <c r="BF613" i="5" s="1"/>
  <c r="BA613" i="5"/>
  <c r="AY613" i="5"/>
  <c r="AX613" i="5"/>
  <c r="AW613" i="5"/>
  <c r="AV613" i="5"/>
  <c r="AU613" i="5"/>
  <c r="AT613" i="5"/>
  <c r="BJ612" i="5"/>
  <c r="BI612" i="5"/>
  <c r="BH612" i="5"/>
  <c r="BK612" i="5" s="1"/>
  <c r="BC612" i="5"/>
  <c r="BG612" i="5" s="1"/>
  <c r="BB612" i="5"/>
  <c r="BE612" i="5" s="1"/>
  <c r="BA612" i="5"/>
  <c r="AY612" i="5"/>
  <c r="AX612" i="5"/>
  <c r="AW612" i="5"/>
  <c r="AV612" i="5"/>
  <c r="AU612" i="5"/>
  <c r="AT612" i="5"/>
  <c r="BI611" i="5"/>
  <c r="BH611" i="5"/>
  <c r="BK611" i="5" s="1"/>
  <c r="BC611" i="5"/>
  <c r="BB611" i="5"/>
  <c r="BF611" i="5" s="1"/>
  <c r="BA611" i="5"/>
  <c r="AY611" i="5"/>
  <c r="AX611" i="5"/>
  <c r="AW611" i="5"/>
  <c r="AV611" i="5"/>
  <c r="AU611" i="5"/>
  <c r="AT611" i="5"/>
  <c r="BJ610" i="5"/>
  <c r="BI610" i="5"/>
  <c r="BH610" i="5"/>
  <c r="BK610" i="5" s="1"/>
  <c r="BC610" i="5"/>
  <c r="BG610" i="5" s="1"/>
  <c r="BB610" i="5"/>
  <c r="BA610" i="5"/>
  <c r="AY610" i="5"/>
  <c r="AX610" i="5"/>
  <c r="AW610" i="5"/>
  <c r="AV610" i="5"/>
  <c r="AU610" i="5"/>
  <c r="AT610" i="5"/>
  <c r="BI609" i="5"/>
  <c r="BH609" i="5"/>
  <c r="BK609" i="5" s="1"/>
  <c r="BC609" i="5"/>
  <c r="BB609" i="5"/>
  <c r="BA609" i="5"/>
  <c r="AY609" i="5"/>
  <c r="AX609" i="5"/>
  <c r="AW609" i="5"/>
  <c r="AV609" i="5"/>
  <c r="AU609" i="5"/>
  <c r="AT609" i="5"/>
  <c r="BK608" i="5"/>
  <c r="BJ608" i="5"/>
  <c r="BI608" i="5"/>
  <c r="BG608" i="5" s="1"/>
  <c r="BH608" i="5"/>
  <c r="BC608" i="5"/>
  <c r="BB608" i="5"/>
  <c r="BE608" i="5" s="1"/>
  <c r="BA608" i="5"/>
  <c r="AY608" i="5"/>
  <c r="AX608" i="5"/>
  <c r="AW608" i="5"/>
  <c r="AV608" i="5"/>
  <c r="AU608" i="5"/>
  <c r="AT608" i="5"/>
  <c r="BI607" i="5"/>
  <c r="BH607" i="5"/>
  <c r="BC607" i="5"/>
  <c r="BB607" i="5"/>
  <c r="BE607" i="5" s="1"/>
  <c r="BA607" i="5"/>
  <c r="AY607" i="5"/>
  <c r="AX607" i="5"/>
  <c r="AW607" i="5"/>
  <c r="AV607" i="5"/>
  <c r="AU607" i="5"/>
  <c r="AT607" i="5"/>
  <c r="BI606" i="5"/>
  <c r="BH606" i="5"/>
  <c r="BC606" i="5"/>
  <c r="BG606" i="5" s="1"/>
  <c r="BB606" i="5"/>
  <c r="BE606" i="5" s="1"/>
  <c r="BA606" i="5"/>
  <c r="AY606" i="5"/>
  <c r="AX606" i="5"/>
  <c r="AW606" i="5"/>
  <c r="AV606" i="5"/>
  <c r="AU606" i="5"/>
  <c r="AT606" i="5"/>
  <c r="BI605" i="5"/>
  <c r="BH605" i="5"/>
  <c r="BK605" i="5" s="1"/>
  <c r="BC605" i="5"/>
  <c r="BB605" i="5"/>
  <c r="BE605" i="5" s="1"/>
  <c r="BA605" i="5"/>
  <c r="AY605" i="5"/>
  <c r="AX605" i="5"/>
  <c r="AW605" i="5"/>
  <c r="AV605" i="5"/>
  <c r="AU605" i="5"/>
  <c r="AT605" i="5"/>
  <c r="BI604" i="5"/>
  <c r="BH604" i="5"/>
  <c r="BK604" i="5" s="1"/>
  <c r="BC604" i="5"/>
  <c r="BB604" i="5"/>
  <c r="BA604" i="5"/>
  <c r="AY604" i="5"/>
  <c r="AX604" i="5"/>
  <c r="AW604" i="5"/>
  <c r="AV604" i="5"/>
  <c r="AU604" i="5"/>
  <c r="AT604" i="5"/>
  <c r="BK603" i="5"/>
  <c r="BJ603" i="5"/>
  <c r="BI603" i="5"/>
  <c r="BH603" i="5"/>
  <c r="BC603" i="5"/>
  <c r="BG603" i="5" s="1"/>
  <c r="BB603" i="5"/>
  <c r="BE603" i="5" s="1"/>
  <c r="BA603" i="5"/>
  <c r="BF603" i="5" s="1"/>
  <c r="AY603" i="5"/>
  <c r="AX603" i="5"/>
  <c r="AW603" i="5"/>
  <c r="AV603" i="5"/>
  <c r="AU603" i="5"/>
  <c r="AT603" i="5"/>
  <c r="BI602" i="5"/>
  <c r="BH602" i="5"/>
  <c r="BK602" i="5" s="1"/>
  <c r="BC602" i="5"/>
  <c r="BB602" i="5"/>
  <c r="BE602" i="5" s="1"/>
  <c r="BA602" i="5"/>
  <c r="AY602" i="5"/>
  <c r="AX602" i="5"/>
  <c r="AW602" i="5"/>
  <c r="AV602" i="5"/>
  <c r="AU602" i="5"/>
  <c r="AT602" i="5"/>
  <c r="BI601" i="5"/>
  <c r="BJ601" i="5" s="1"/>
  <c r="BH601" i="5"/>
  <c r="BG601" i="5"/>
  <c r="BC601" i="5"/>
  <c r="BE601" i="5" s="1"/>
  <c r="BB601" i="5"/>
  <c r="BA601" i="5"/>
  <c r="BF601" i="5" s="1"/>
  <c r="AY601" i="5"/>
  <c r="AX601" i="5"/>
  <c r="AW601" i="5"/>
  <c r="AV601" i="5"/>
  <c r="AU601" i="5"/>
  <c r="AT601" i="5"/>
  <c r="BI600" i="5"/>
  <c r="BG600" i="5" s="1"/>
  <c r="BH600" i="5"/>
  <c r="BK600" i="5" s="1"/>
  <c r="BC600" i="5"/>
  <c r="BE600" i="5" s="1"/>
  <c r="BB600" i="5"/>
  <c r="BF600" i="5" s="1"/>
  <c r="BA600" i="5"/>
  <c r="AY600" i="5"/>
  <c r="AX600" i="5"/>
  <c r="AW600" i="5"/>
  <c r="AV600" i="5"/>
  <c r="AU600" i="5"/>
  <c r="AT600" i="5"/>
  <c r="BI599" i="5"/>
  <c r="BH599" i="5"/>
  <c r="BK599" i="5" s="1"/>
  <c r="BC599" i="5"/>
  <c r="BB599" i="5"/>
  <c r="BF599" i="5" s="1"/>
  <c r="BA599" i="5"/>
  <c r="BJ599" i="5" s="1"/>
  <c r="AY599" i="5"/>
  <c r="AX599" i="5"/>
  <c r="AW599" i="5"/>
  <c r="AV599" i="5"/>
  <c r="AU599" i="5"/>
  <c r="AT599" i="5"/>
  <c r="BI598" i="5"/>
  <c r="BJ598" i="5" s="1"/>
  <c r="BH598" i="5"/>
  <c r="BK598" i="5" s="1"/>
  <c r="BC598" i="5"/>
  <c r="BB598" i="5"/>
  <c r="BF598" i="5" s="1"/>
  <c r="BA598" i="5"/>
  <c r="AY598" i="5"/>
  <c r="AX598" i="5"/>
  <c r="AW598" i="5"/>
  <c r="AV598" i="5"/>
  <c r="AU598" i="5"/>
  <c r="AT598" i="5"/>
  <c r="BK597" i="5"/>
  <c r="BJ597" i="5"/>
  <c r="BI597" i="5"/>
  <c r="BH597" i="5"/>
  <c r="BC597" i="5"/>
  <c r="BB597" i="5"/>
  <c r="BF597" i="5" s="1"/>
  <c r="BA597" i="5"/>
  <c r="AY597" i="5"/>
  <c r="AX597" i="5"/>
  <c r="AW597" i="5"/>
  <c r="AV597" i="5"/>
  <c r="AU597" i="5"/>
  <c r="AT597" i="5"/>
  <c r="BI596" i="5"/>
  <c r="BH596" i="5"/>
  <c r="BK596" i="5" s="1"/>
  <c r="BC596" i="5"/>
  <c r="BB596" i="5"/>
  <c r="BA596" i="5"/>
  <c r="BJ596" i="5" s="1"/>
  <c r="AY596" i="5"/>
  <c r="AX596" i="5"/>
  <c r="AW596" i="5"/>
  <c r="AV596" i="5"/>
  <c r="AU596" i="5"/>
  <c r="AT596" i="5"/>
  <c r="BI595" i="5"/>
  <c r="BH595" i="5"/>
  <c r="BC595" i="5"/>
  <c r="BG595" i="5" s="1"/>
  <c r="BB595" i="5"/>
  <c r="BA595" i="5"/>
  <c r="BJ595" i="5" s="1"/>
  <c r="AY595" i="5"/>
  <c r="AX595" i="5"/>
  <c r="AW595" i="5"/>
  <c r="AV595" i="5"/>
  <c r="AU595" i="5"/>
  <c r="AT595" i="5"/>
  <c r="BI594" i="5"/>
  <c r="BH594" i="5"/>
  <c r="BE594" i="5"/>
  <c r="BC594" i="5"/>
  <c r="BG594" i="5" s="1"/>
  <c r="BB594" i="5"/>
  <c r="BA594" i="5"/>
  <c r="BF594" i="5" s="1"/>
  <c r="AY594" i="5"/>
  <c r="AX594" i="5"/>
  <c r="AW594" i="5"/>
  <c r="AV594" i="5"/>
  <c r="AU594" i="5"/>
  <c r="AT594" i="5"/>
  <c r="BI593" i="5"/>
  <c r="BG593" i="5" s="1"/>
  <c r="BH593" i="5"/>
  <c r="BK593" i="5" s="1"/>
  <c r="BE593" i="5"/>
  <c r="BC593" i="5"/>
  <c r="BB593" i="5"/>
  <c r="BA593" i="5"/>
  <c r="AY593" i="5"/>
  <c r="AX593" i="5"/>
  <c r="AW593" i="5"/>
  <c r="AV593" i="5"/>
  <c r="AU593" i="5"/>
  <c r="AT593" i="5"/>
  <c r="BJ592" i="5"/>
  <c r="BI592" i="5"/>
  <c r="BH592" i="5"/>
  <c r="BK592" i="5" s="1"/>
  <c r="BC592" i="5"/>
  <c r="BG592" i="5" s="1"/>
  <c r="BB592" i="5"/>
  <c r="BF592" i="5" s="1"/>
  <c r="BA592" i="5"/>
  <c r="AY592" i="5"/>
  <c r="AX592" i="5"/>
  <c r="AW592" i="5"/>
  <c r="AV592" i="5"/>
  <c r="AU592" i="5"/>
  <c r="AT592" i="5"/>
  <c r="BI591" i="5"/>
  <c r="BJ591" i="5" s="1"/>
  <c r="BH591" i="5"/>
  <c r="BG591" i="5"/>
  <c r="BC591" i="5"/>
  <c r="BB591" i="5"/>
  <c r="BE591" i="5" s="1"/>
  <c r="BA591" i="5"/>
  <c r="BF591" i="5" s="1"/>
  <c r="AY591" i="5"/>
  <c r="AX591" i="5"/>
  <c r="AW591" i="5"/>
  <c r="AV591" i="5"/>
  <c r="AU591" i="5"/>
  <c r="AT591" i="5"/>
  <c r="BK590" i="5"/>
  <c r="BI590" i="5"/>
  <c r="BH590" i="5"/>
  <c r="BC590" i="5"/>
  <c r="BB590" i="5"/>
  <c r="BF590" i="5" s="1"/>
  <c r="BA590" i="5"/>
  <c r="AY590" i="5"/>
  <c r="AX590" i="5"/>
  <c r="AW590" i="5"/>
  <c r="AV590" i="5"/>
  <c r="AU590" i="5"/>
  <c r="AT590" i="5"/>
  <c r="BI589" i="5"/>
  <c r="BG589" i="5" s="1"/>
  <c r="BH589" i="5"/>
  <c r="BK589" i="5" s="1"/>
  <c r="BC589" i="5"/>
  <c r="BB589" i="5"/>
  <c r="BE589" i="5" s="1"/>
  <c r="BA589" i="5"/>
  <c r="AY589" i="5"/>
  <c r="AX589" i="5"/>
  <c r="AW589" i="5"/>
  <c r="AV589" i="5"/>
  <c r="AU589" i="5"/>
  <c r="AT589" i="5"/>
  <c r="BI588" i="5"/>
  <c r="BH588" i="5"/>
  <c r="BK588" i="5" s="1"/>
  <c r="BE588" i="5"/>
  <c r="BC588" i="5"/>
  <c r="BG588" i="5" s="1"/>
  <c r="BB588" i="5"/>
  <c r="BA588" i="5"/>
  <c r="BJ588" i="5" s="1"/>
  <c r="AY588" i="5"/>
  <c r="AX588" i="5"/>
  <c r="AW588" i="5"/>
  <c r="AV588" i="5"/>
  <c r="AU588" i="5"/>
  <c r="AT588" i="5"/>
  <c r="BI587" i="5"/>
  <c r="BG587" i="5" s="1"/>
  <c r="BH587" i="5"/>
  <c r="BK587" i="5" s="1"/>
  <c r="BC587" i="5"/>
  <c r="BB587" i="5"/>
  <c r="BA587" i="5"/>
  <c r="AY587" i="5"/>
  <c r="AX587" i="5"/>
  <c r="AW587" i="5"/>
  <c r="AV587" i="5"/>
  <c r="AU587" i="5"/>
  <c r="AT587" i="5"/>
  <c r="BJ586" i="5"/>
  <c r="BI586" i="5"/>
  <c r="BH586" i="5"/>
  <c r="BK586" i="5" s="1"/>
  <c r="BG586" i="5"/>
  <c r="BC586" i="5"/>
  <c r="BB586" i="5"/>
  <c r="BA586" i="5"/>
  <c r="AY586" i="5"/>
  <c r="AX586" i="5"/>
  <c r="AW586" i="5"/>
  <c r="AV586" i="5"/>
  <c r="AU586" i="5"/>
  <c r="AT586" i="5"/>
  <c r="BK585" i="5"/>
  <c r="BI585" i="5"/>
  <c r="BH585" i="5"/>
  <c r="BC585" i="5"/>
  <c r="BB585" i="5"/>
  <c r="BA585" i="5"/>
  <c r="AY585" i="5"/>
  <c r="AX585" i="5"/>
  <c r="AW585" i="5"/>
  <c r="AV585" i="5"/>
  <c r="AU585" i="5"/>
  <c r="AT585" i="5"/>
  <c r="BI584" i="5"/>
  <c r="BH584" i="5"/>
  <c r="BC584" i="5"/>
  <c r="BB584" i="5"/>
  <c r="BE584" i="5" s="1"/>
  <c r="BA584" i="5"/>
  <c r="AY584" i="5"/>
  <c r="AX584" i="5"/>
  <c r="AW584" i="5"/>
  <c r="AV584" i="5"/>
  <c r="AU584" i="5"/>
  <c r="AT584" i="5"/>
  <c r="BI583" i="5"/>
  <c r="BH583" i="5"/>
  <c r="BK583" i="5" s="1"/>
  <c r="BG583" i="5"/>
  <c r="BF583" i="5"/>
  <c r="BC583" i="5"/>
  <c r="BB583" i="5"/>
  <c r="BA583" i="5"/>
  <c r="BJ583" i="5" s="1"/>
  <c r="AY583" i="5"/>
  <c r="AX583" i="5"/>
  <c r="AW583" i="5"/>
  <c r="AV583" i="5"/>
  <c r="AU583" i="5"/>
  <c r="AT583" i="5"/>
  <c r="BK582" i="5"/>
  <c r="BJ582" i="5"/>
  <c r="BI582" i="5"/>
  <c r="BG582" i="5" s="1"/>
  <c r="BH582" i="5"/>
  <c r="BC582" i="5"/>
  <c r="BB582" i="5"/>
  <c r="BE582" i="5" s="1"/>
  <c r="BA582" i="5"/>
  <c r="AY582" i="5"/>
  <c r="AX582" i="5"/>
  <c r="AW582" i="5"/>
  <c r="AV582" i="5"/>
  <c r="AU582" i="5"/>
  <c r="AT582" i="5"/>
  <c r="BJ581" i="5"/>
  <c r="BI581" i="5"/>
  <c r="BH581" i="5"/>
  <c r="BK581" i="5" s="1"/>
  <c r="BC581" i="5"/>
  <c r="BB581" i="5"/>
  <c r="BF581" i="5" s="1"/>
  <c r="BA581" i="5"/>
  <c r="AY581" i="5"/>
  <c r="AX581" i="5"/>
  <c r="AW581" i="5"/>
  <c r="AV581" i="5"/>
  <c r="AU581" i="5"/>
  <c r="AT581" i="5"/>
  <c r="BI580" i="5"/>
  <c r="BH580" i="5"/>
  <c r="BG580" i="5"/>
  <c r="BC580" i="5"/>
  <c r="BB580" i="5"/>
  <c r="BA580" i="5"/>
  <c r="AY580" i="5"/>
  <c r="AX580" i="5"/>
  <c r="AW580" i="5"/>
  <c r="AV580" i="5"/>
  <c r="AU580" i="5"/>
  <c r="AT580" i="5"/>
  <c r="BK579" i="5"/>
  <c r="BJ579" i="5"/>
  <c r="BI579" i="5"/>
  <c r="BH579" i="5"/>
  <c r="BC579" i="5"/>
  <c r="BB579" i="5"/>
  <c r="BF579" i="5" s="1"/>
  <c r="BA579" i="5"/>
  <c r="AY579" i="5"/>
  <c r="AX579" i="5"/>
  <c r="AW579" i="5"/>
  <c r="AV579" i="5"/>
  <c r="AU579" i="5"/>
  <c r="AT579" i="5"/>
  <c r="BJ578" i="5"/>
  <c r="BI578" i="5"/>
  <c r="BH578" i="5"/>
  <c r="BK578" i="5" s="1"/>
  <c r="BC578" i="5"/>
  <c r="BB578" i="5"/>
  <c r="BA578" i="5"/>
  <c r="AY578" i="5"/>
  <c r="AX578" i="5"/>
  <c r="AW578" i="5"/>
  <c r="AV578" i="5"/>
  <c r="AU578" i="5"/>
  <c r="AT578" i="5"/>
  <c r="BJ577" i="5"/>
  <c r="BI577" i="5"/>
  <c r="BH577" i="5"/>
  <c r="BG577" i="5"/>
  <c r="BC577" i="5"/>
  <c r="BB577" i="5"/>
  <c r="BF577" i="5" s="1"/>
  <c r="BA577" i="5"/>
  <c r="AY577" i="5"/>
  <c r="AX577" i="5"/>
  <c r="AW577" i="5"/>
  <c r="AV577" i="5"/>
  <c r="AU577" i="5"/>
  <c r="AT577" i="5"/>
  <c r="BK576" i="5"/>
  <c r="BJ576" i="5"/>
  <c r="BI576" i="5"/>
  <c r="BG576" i="5" s="1"/>
  <c r="BH576" i="5"/>
  <c r="BC576" i="5"/>
  <c r="BB576" i="5"/>
  <c r="BE576" i="5" s="1"/>
  <c r="BA576" i="5"/>
  <c r="AY576" i="5"/>
  <c r="AX576" i="5"/>
  <c r="AW576" i="5"/>
  <c r="AV576" i="5"/>
  <c r="AU576" i="5"/>
  <c r="AT576" i="5"/>
  <c r="BI575" i="5"/>
  <c r="BG575" i="5" s="1"/>
  <c r="BH575" i="5"/>
  <c r="BC575" i="5"/>
  <c r="BB575" i="5"/>
  <c r="BE575" i="5" s="1"/>
  <c r="BA575" i="5"/>
  <c r="AY575" i="5"/>
  <c r="AX575" i="5"/>
  <c r="AW575" i="5"/>
  <c r="AV575" i="5"/>
  <c r="AU575" i="5"/>
  <c r="AT575" i="5"/>
  <c r="BI574" i="5"/>
  <c r="BH574" i="5"/>
  <c r="BC574" i="5"/>
  <c r="BG574" i="5" s="1"/>
  <c r="BB574" i="5"/>
  <c r="BE574" i="5" s="1"/>
  <c r="BA574" i="5"/>
  <c r="BJ574" i="5" s="1"/>
  <c r="AY574" i="5"/>
  <c r="AX574" i="5"/>
  <c r="AW574" i="5"/>
  <c r="AV574" i="5"/>
  <c r="AU574" i="5"/>
  <c r="AT574" i="5"/>
  <c r="BI573" i="5"/>
  <c r="BH573" i="5"/>
  <c r="BC573" i="5"/>
  <c r="BB573" i="5"/>
  <c r="BA573" i="5"/>
  <c r="AY573" i="5"/>
  <c r="AX573" i="5"/>
  <c r="AW573" i="5"/>
  <c r="AV573" i="5"/>
  <c r="AU573" i="5"/>
  <c r="AT573" i="5"/>
  <c r="BI572" i="5"/>
  <c r="BG572" i="5" s="1"/>
  <c r="BH572" i="5"/>
  <c r="BK572" i="5" s="1"/>
  <c r="BC572" i="5"/>
  <c r="BB572" i="5"/>
  <c r="BA572" i="5"/>
  <c r="AY572" i="5"/>
  <c r="AX572" i="5"/>
  <c r="AW572" i="5"/>
  <c r="AV572" i="5"/>
  <c r="AU572" i="5"/>
  <c r="AT572" i="5"/>
  <c r="BI571" i="5"/>
  <c r="BH571" i="5"/>
  <c r="BK571" i="5" s="1"/>
  <c r="BC571" i="5"/>
  <c r="BB571" i="5"/>
  <c r="BA571" i="5"/>
  <c r="AY571" i="5"/>
  <c r="AX571" i="5"/>
  <c r="AW571" i="5"/>
  <c r="AV571" i="5"/>
  <c r="AU571" i="5"/>
  <c r="AT571" i="5"/>
  <c r="BJ570" i="5"/>
  <c r="BI570" i="5"/>
  <c r="BH570" i="5"/>
  <c r="BK570" i="5" s="1"/>
  <c r="BG570" i="5"/>
  <c r="BC570" i="5"/>
  <c r="BB570" i="5"/>
  <c r="BA570" i="5"/>
  <c r="AY570" i="5"/>
  <c r="AX570" i="5"/>
  <c r="AW570" i="5"/>
  <c r="AV570" i="5"/>
  <c r="AU570" i="5"/>
  <c r="AT570" i="5"/>
  <c r="BK569" i="5"/>
  <c r="BJ569" i="5"/>
  <c r="BI569" i="5"/>
  <c r="BH569" i="5"/>
  <c r="BC569" i="5"/>
  <c r="BB569" i="5"/>
  <c r="BA569" i="5"/>
  <c r="AY569" i="5"/>
  <c r="AX569" i="5"/>
  <c r="AW569" i="5"/>
  <c r="AV569" i="5"/>
  <c r="AU569" i="5"/>
  <c r="AT569" i="5"/>
  <c r="BI568" i="5"/>
  <c r="BJ568" i="5" s="1"/>
  <c r="BH568" i="5"/>
  <c r="BK568" i="5" s="1"/>
  <c r="BC568" i="5"/>
  <c r="BG568" i="5" s="1"/>
  <c r="BB568" i="5"/>
  <c r="BE568" i="5" s="1"/>
  <c r="BA568" i="5"/>
  <c r="AY568" i="5"/>
  <c r="AX568" i="5"/>
  <c r="AW568" i="5"/>
  <c r="AV568" i="5"/>
  <c r="AU568" i="5"/>
  <c r="AT568" i="5"/>
  <c r="BJ567" i="5"/>
  <c r="BI567" i="5"/>
  <c r="BH567" i="5"/>
  <c r="BK567" i="5" s="1"/>
  <c r="BC567" i="5"/>
  <c r="BG567" i="5" s="1"/>
  <c r="BB567" i="5"/>
  <c r="BF567" i="5" s="1"/>
  <c r="BA567" i="5"/>
  <c r="AY567" i="5"/>
  <c r="AX567" i="5"/>
  <c r="AW567" i="5"/>
  <c r="AV567" i="5"/>
  <c r="AU567" i="5"/>
  <c r="AT567" i="5"/>
  <c r="BI566" i="5"/>
  <c r="BH566" i="5"/>
  <c r="BK566" i="5" s="1"/>
  <c r="BC566" i="5"/>
  <c r="BB566" i="5"/>
  <c r="BE566" i="5" s="1"/>
  <c r="BA566" i="5"/>
  <c r="AY566" i="5"/>
  <c r="AX566" i="5"/>
  <c r="AW566" i="5"/>
  <c r="AV566" i="5"/>
  <c r="AU566" i="5"/>
  <c r="AT566" i="5"/>
  <c r="BJ565" i="5"/>
  <c r="BI565" i="5"/>
  <c r="BG565" i="5" s="1"/>
  <c r="BH565" i="5"/>
  <c r="BC565" i="5"/>
  <c r="BB565" i="5"/>
  <c r="BF565" i="5" s="1"/>
  <c r="BA565" i="5"/>
  <c r="AY565" i="5"/>
  <c r="AX565" i="5"/>
  <c r="AW565" i="5"/>
  <c r="AV565" i="5"/>
  <c r="AU565" i="5"/>
  <c r="AT565" i="5"/>
  <c r="BJ564" i="5"/>
  <c r="BI564" i="5"/>
  <c r="BG564" i="5" s="1"/>
  <c r="BH564" i="5"/>
  <c r="BK564" i="5" s="1"/>
  <c r="BC564" i="5"/>
  <c r="BB564" i="5"/>
  <c r="BA564" i="5"/>
  <c r="BF564" i="5" s="1"/>
  <c r="AY564" i="5"/>
  <c r="AX564" i="5"/>
  <c r="AW564" i="5"/>
  <c r="AV564" i="5"/>
  <c r="AU564" i="5"/>
  <c r="AT564" i="5"/>
  <c r="BI563" i="5"/>
  <c r="BH563" i="5"/>
  <c r="BC563" i="5"/>
  <c r="BB563" i="5"/>
  <c r="BA563" i="5"/>
  <c r="BJ563" i="5" s="1"/>
  <c r="AY563" i="5"/>
  <c r="AX563" i="5"/>
  <c r="AW563" i="5"/>
  <c r="AV563" i="5"/>
  <c r="AU563" i="5"/>
  <c r="AT563" i="5"/>
  <c r="BI562" i="5"/>
  <c r="BH562" i="5"/>
  <c r="BG562" i="5"/>
  <c r="BC562" i="5"/>
  <c r="BB562" i="5"/>
  <c r="BE562" i="5" s="1"/>
  <c r="BA562" i="5"/>
  <c r="AY562" i="5"/>
  <c r="AX562" i="5"/>
  <c r="AW562" i="5"/>
  <c r="AV562" i="5"/>
  <c r="AU562" i="5"/>
  <c r="AT562" i="5"/>
  <c r="BI561" i="5"/>
  <c r="BH561" i="5"/>
  <c r="BC561" i="5"/>
  <c r="BB561" i="5"/>
  <c r="BF561" i="5" s="1"/>
  <c r="BA561" i="5"/>
  <c r="BK561" i="5" s="1"/>
  <c r="AY561" i="5"/>
  <c r="AX561" i="5"/>
  <c r="AW561" i="5"/>
  <c r="AV561" i="5"/>
  <c r="AU561" i="5"/>
  <c r="AT561" i="5"/>
  <c r="BJ560" i="5"/>
  <c r="BI560" i="5"/>
  <c r="BG560" i="5" s="1"/>
  <c r="BH560" i="5"/>
  <c r="BK560" i="5" s="1"/>
  <c r="BC560" i="5"/>
  <c r="BB560" i="5"/>
  <c r="BF560" i="5" s="1"/>
  <c r="BA560" i="5"/>
  <c r="AY560" i="5"/>
  <c r="AX560" i="5"/>
  <c r="AW560" i="5"/>
  <c r="AV560" i="5"/>
  <c r="AU560" i="5"/>
  <c r="AT560" i="5"/>
  <c r="BI559" i="5"/>
  <c r="BH559" i="5"/>
  <c r="BK559" i="5" s="1"/>
  <c r="BC559" i="5"/>
  <c r="BB559" i="5"/>
  <c r="BF559" i="5" s="1"/>
  <c r="BA559" i="5"/>
  <c r="AY559" i="5"/>
  <c r="AX559" i="5"/>
  <c r="AW559" i="5"/>
  <c r="AV559" i="5"/>
  <c r="AU559" i="5"/>
  <c r="AT559" i="5"/>
  <c r="BK558" i="5"/>
  <c r="BI558" i="5"/>
  <c r="BH558" i="5"/>
  <c r="BC558" i="5"/>
  <c r="BB558" i="5"/>
  <c r="BA558" i="5"/>
  <c r="AY558" i="5"/>
  <c r="AX558" i="5"/>
  <c r="AW558" i="5"/>
  <c r="AV558" i="5"/>
  <c r="AU558" i="5"/>
  <c r="AT558" i="5"/>
  <c r="BK557" i="5"/>
  <c r="BI557" i="5"/>
  <c r="BH557" i="5"/>
  <c r="BC557" i="5"/>
  <c r="BB557" i="5"/>
  <c r="BA557" i="5"/>
  <c r="BJ557" i="5" s="1"/>
  <c r="AY557" i="5"/>
  <c r="AX557" i="5"/>
  <c r="AW557" i="5"/>
  <c r="AV557" i="5"/>
  <c r="AU557" i="5"/>
  <c r="AT557" i="5"/>
  <c r="BI556" i="5"/>
  <c r="BJ556" i="5" s="1"/>
  <c r="BH556" i="5"/>
  <c r="BG556" i="5"/>
  <c r="BC556" i="5"/>
  <c r="BB556" i="5"/>
  <c r="BF556" i="5" s="1"/>
  <c r="BA556" i="5"/>
  <c r="AY556" i="5"/>
  <c r="AX556" i="5"/>
  <c r="AW556" i="5"/>
  <c r="AV556" i="5"/>
  <c r="AU556" i="5"/>
  <c r="AT556" i="5"/>
  <c r="BK555" i="5"/>
  <c r="BJ555" i="5"/>
  <c r="BI555" i="5"/>
  <c r="BH555" i="5"/>
  <c r="BG555" i="5"/>
  <c r="BC555" i="5"/>
  <c r="BB555" i="5"/>
  <c r="BF555" i="5" s="1"/>
  <c r="BA555" i="5"/>
  <c r="AY555" i="5"/>
  <c r="AX555" i="5"/>
  <c r="AW555" i="5"/>
  <c r="AV555" i="5"/>
  <c r="AU555" i="5"/>
  <c r="AT555" i="5"/>
  <c r="BK554" i="5"/>
  <c r="BI554" i="5"/>
  <c r="BH554" i="5"/>
  <c r="BC554" i="5"/>
  <c r="BB554" i="5"/>
  <c r="BF554" i="5" s="1"/>
  <c r="BA554" i="5"/>
  <c r="AY554" i="5"/>
  <c r="AX554" i="5"/>
  <c r="AW554" i="5"/>
  <c r="AV554" i="5"/>
  <c r="AU554" i="5"/>
  <c r="AT554" i="5"/>
  <c r="BI553" i="5"/>
  <c r="BH553" i="5"/>
  <c r="BK553" i="5" s="1"/>
  <c r="BC553" i="5"/>
  <c r="BG553" i="5" s="1"/>
  <c r="BB553" i="5"/>
  <c r="BA553" i="5"/>
  <c r="BJ553" i="5" s="1"/>
  <c r="AY553" i="5"/>
  <c r="AX553" i="5"/>
  <c r="AW553" i="5"/>
  <c r="AV553" i="5"/>
  <c r="AU553" i="5"/>
  <c r="AT553" i="5"/>
  <c r="BI552" i="5"/>
  <c r="BJ552" i="5" s="1"/>
  <c r="BH552" i="5"/>
  <c r="BK552" i="5" s="1"/>
  <c r="BC552" i="5"/>
  <c r="BB552" i="5"/>
  <c r="BF552" i="5" s="1"/>
  <c r="BA552" i="5"/>
  <c r="AY552" i="5"/>
  <c r="AX552" i="5"/>
  <c r="AW552" i="5"/>
  <c r="AV552" i="5"/>
  <c r="AU552" i="5"/>
  <c r="AT552" i="5"/>
  <c r="BK551" i="5"/>
  <c r="BI551" i="5"/>
  <c r="BH551" i="5"/>
  <c r="BC551" i="5"/>
  <c r="BB551" i="5"/>
  <c r="BA551" i="5"/>
  <c r="AY551" i="5"/>
  <c r="AX551" i="5"/>
  <c r="AW551" i="5"/>
  <c r="AV551" i="5"/>
  <c r="AU551" i="5"/>
  <c r="AT551" i="5"/>
  <c r="BJ550" i="5"/>
  <c r="BI550" i="5"/>
  <c r="BG550" i="5" s="1"/>
  <c r="BH550" i="5"/>
  <c r="BC550" i="5"/>
  <c r="BB550" i="5"/>
  <c r="BE550" i="5" s="1"/>
  <c r="BA550" i="5"/>
  <c r="AY550" i="5"/>
  <c r="AX550" i="5"/>
  <c r="AW550" i="5"/>
  <c r="AV550" i="5"/>
  <c r="AU550" i="5"/>
  <c r="AT550" i="5"/>
  <c r="BI549" i="5"/>
  <c r="BG549" i="5" s="1"/>
  <c r="BH549" i="5"/>
  <c r="BK549" i="5" s="1"/>
  <c r="BC549" i="5"/>
  <c r="BB549" i="5"/>
  <c r="BF549" i="5" s="1"/>
  <c r="BA549" i="5"/>
  <c r="AY549" i="5"/>
  <c r="AX549" i="5"/>
  <c r="AW549" i="5"/>
  <c r="AV549" i="5"/>
  <c r="AU549" i="5"/>
  <c r="AT549" i="5"/>
  <c r="BK548" i="5"/>
  <c r="BJ548" i="5"/>
  <c r="BI548" i="5"/>
  <c r="BH548" i="5"/>
  <c r="BF548" i="5"/>
  <c r="BC548" i="5"/>
  <c r="BB548" i="5"/>
  <c r="BA548" i="5"/>
  <c r="AY548" i="5"/>
  <c r="AX548" i="5"/>
  <c r="AW548" i="5"/>
  <c r="AV548" i="5"/>
  <c r="AU548" i="5"/>
  <c r="AT548" i="5"/>
  <c r="BI547" i="5"/>
  <c r="BH547" i="5"/>
  <c r="BC547" i="5"/>
  <c r="BG547" i="5" s="1"/>
  <c r="BB547" i="5"/>
  <c r="BA547" i="5"/>
  <c r="AY547" i="5"/>
  <c r="AX547" i="5"/>
  <c r="AW547" i="5"/>
  <c r="AV547" i="5"/>
  <c r="AU547" i="5"/>
  <c r="AT547" i="5"/>
  <c r="BI546" i="5"/>
  <c r="BH546" i="5"/>
  <c r="BK546" i="5" s="1"/>
  <c r="BF546" i="5"/>
  <c r="BC546" i="5"/>
  <c r="BB546" i="5"/>
  <c r="BA546" i="5"/>
  <c r="BJ546" i="5" s="1"/>
  <c r="AY546" i="5"/>
  <c r="AX546" i="5"/>
  <c r="AW546" i="5"/>
  <c r="AV546" i="5"/>
  <c r="AU546" i="5"/>
  <c r="AT546" i="5"/>
  <c r="BI545" i="5"/>
  <c r="BH545" i="5"/>
  <c r="BK545" i="5" s="1"/>
  <c r="BC545" i="5"/>
  <c r="BB545" i="5"/>
  <c r="BA545" i="5"/>
  <c r="AY545" i="5"/>
  <c r="AX545" i="5"/>
  <c r="AW545" i="5"/>
  <c r="AV545" i="5"/>
  <c r="AU545" i="5"/>
  <c r="AT545" i="5"/>
  <c r="BI544" i="5"/>
  <c r="BH544" i="5"/>
  <c r="BE544" i="5"/>
  <c r="BC544" i="5"/>
  <c r="BB544" i="5"/>
  <c r="BF544" i="5" s="1"/>
  <c r="BA544" i="5"/>
  <c r="AY544" i="5"/>
  <c r="AX544" i="5"/>
  <c r="AW544" i="5"/>
  <c r="AV544" i="5"/>
  <c r="AU544" i="5"/>
  <c r="AT544" i="5"/>
  <c r="BK543" i="5"/>
  <c r="BI543" i="5"/>
  <c r="BH543" i="5"/>
  <c r="BE543" i="5"/>
  <c r="BC543" i="5"/>
  <c r="BB543" i="5"/>
  <c r="BA543" i="5"/>
  <c r="AY543" i="5"/>
  <c r="AX543" i="5"/>
  <c r="AW543" i="5"/>
  <c r="AV543" i="5"/>
  <c r="AU543" i="5"/>
  <c r="AT543" i="5"/>
  <c r="BI542" i="5"/>
  <c r="BH542" i="5"/>
  <c r="BC542" i="5"/>
  <c r="BE542" i="5" s="1"/>
  <c r="BB542" i="5"/>
  <c r="BA542" i="5"/>
  <c r="AY542" i="5"/>
  <c r="AX542" i="5"/>
  <c r="AW542" i="5"/>
  <c r="AV542" i="5"/>
  <c r="AU542" i="5"/>
  <c r="AT542" i="5"/>
  <c r="BJ541" i="5"/>
  <c r="BI541" i="5"/>
  <c r="BH541" i="5"/>
  <c r="BK541" i="5" s="1"/>
  <c r="BC541" i="5"/>
  <c r="BG541" i="5" s="1"/>
  <c r="BB541" i="5"/>
  <c r="BF541" i="5" s="1"/>
  <c r="BA541" i="5"/>
  <c r="AY541" i="5"/>
  <c r="AX541" i="5"/>
  <c r="AW541" i="5"/>
  <c r="AV541" i="5"/>
  <c r="AU541" i="5"/>
  <c r="AT541" i="5"/>
  <c r="BI540" i="5"/>
  <c r="BH540" i="5"/>
  <c r="BK540" i="5" s="1"/>
  <c r="BG540" i="5"/>
  <c r="BC540" i="5"/>
  <c r="BE540" i="5" s="1"/>
  <c r="BB540" i="5"/>
  <c r="BA540" i="5"/>
  <c r="AY540" i="5"/>
  <c r="AX540" i="5"/>
  <c r="AW540" i="5"/>
  <c r="AV540" i="5"/>
  <c r="AU540" i="5"/>
  <c r="AT540" i="5"/>
  <c r="BI539" i="5"/>
  <c r="BH539" i="5"/>
  <c r="BK539" i="5" s="1"/>
  <c r="BC539" i="5"/>
  <c r="BB539" i="5"/>
  <c r="BA539" i="5"/>
  <c r="BJ539" i="5" s="1"/>
  <c r="AY539" i="5"/>
  <c r="AX539" i="5"/>
  <c r="AW539" i="5"/>
  <c r="AV539" i="5"/>
  <c r="AU539" i="5"/>
  <c r="AT539" i="5"/>
  <c r="BJ538" i="5"/>
  <c r="BI538" i="5"/>
  <c r="BH538" i="5"/>
  <c r="BK538" i="5" s="1"/>
  <c r="BG538" i="5"/>
  <c r="BF538" i="5"/>
  <c r="BC538" i="5"/>
  <c r="BB538" i="5"/>
  <c r="BE538" i="5" s="1"/>
  <c r="BA538" i="5"/>
  <c r="AY538" i="5"/>
  <c r="AX538" i="5"/>
  <c r="AW538" i="5"/>
  <c r="AV538" i="5"/>
  <c r="AU538" i="5"/>
  <c r="AT538" i="5"/>
  <c r="BK537" i="5"/>
  <c r="BJ537" i="5"/>
  <c r="BI537" i="5"/>
  <c r="BH537" i="5"/>
  <c r="BG537" i="5"/>
  <c r="BC537" i="5"/>
  <c r="BB537" i="5"/>
  <c r="BE537" i="5" s="1"/>
  <c r="BA537" i="5"/>
  <c r="AY537" i="5"/>
  <c r="AX537" i="5"/>
  <c r="AW537" i="5"/>
  <c r="AV537" i="5"/>
  <c r="AU537" i="5"/>
  <c r="AT537" i="5"/>
  <c r="BI536" i="5"/>
  <c r="BH536" i="5"/>
  <c r="BC536" i="5"/>
  <c r="BB536" i="5"/>
  <c r="BE536" i="5" s="1"/>
  <c r="BA536" i="5"/>
  <c r="BK536" i="5" s="1"/>
  <c r="AY536" i="5"/>
  <c r="AX536" i="5"/>
  <c r="AW536" i="5"/>
  <c r="AV536" i="5"/>
  <c r="AU536" i="5"/>
  <c r="AT536" i="5"/>
  <c r="BI535" i="5"/>
  <c r="BH535" i="5"/>
  <c r="BK535" i="5" s="1"/>
  <c r="BG535" i="5"/>
  <c r="BF535" i="5"/>
  <c r="BC535" i="5"/>
  <c r="BB535" i="5"/>
  <c r="BE535" i="5" s="1"/>
  <c r="BA535" i="5"/>
  <c r="BJ535" i="5" s="1"/>
  <c r="AY535" i="5"/>
  <c r="AX535" i="5"/>
  <c r="AW535" i="5"/>
  <c r="AV535" i="5"/>
  <c r="AU535" i="5"/>
  <c r="AT535" i="5"/>
  <c r="BK534" i="5"/>
  <c r="BJ534" i="5"/>
  <c r="BI534" i="5"/>
  <c r="BG534" i="5" s="1"/>
  <c r="BH534" i="5"/>
  <c r="BC534" i="5"/>
  <c r="BB534" i="5"/>
  <c r="BA534" i="5"/>
  <c r="AY534" i="5"/>
  <c r="AX534" i="5"/>
  <c r="AW534" i="5"/>
  <c r="AV534" i="5"/>
  <c r="AU534" i="5"/>
  <c r="AT534" i="5"/>
  <c r="BI533" i="5"/>
  <c r="BH533" i="5"/>
  <c r="BC533" i="5"/>
  <c r="BB533" i="5"/>
  <c r="BE533" i="5" s="1"/>
  <c r="BA533" i="5"/>
  <c r="BK533" i="5" s="1"/>
  <c r="AY533" i="5"/>
  <c r="AX533" i="5"/>
  <c r="AW533" i="5"/>
  <c r="AV533" i="5"/>
  <c r="AU533" i="5"/>
  <c r="AT533" i="5"/>
  <c r="BI532" i="5"/>
  <c r="BH532" i="5"/>
  <c r="BC532" i="5"/>
  <c r="BB532" i="5"/>
  <c r="BA532" i="5"/>
  <c r="BJ532" i="5" s="1"/>
  <c r="AY532" i="5"/>
  <c r="AX532" i="5"/>
  <c r="AW532" i="5"/>
  <c r="AV532" i="5"/>
  <c r="AU532" i="5"/>
  <c r="AT532" i="5"/>
  <c r="BI531" i="5"/>
  <c r="BH531" i="5"/>
  <c r="BG531" i="5"/>
  <c r="BC531" i="5"/>
  <c r="BB531" i="5"/>
  <c r="BE531" i="5" s="1"/>
  <c r="BA531" i="5"/>
  <c r="AY531" i="5"/>
  <c r="AX531" i="5"/>
  <c r="AW531" i="5"/>
  <c r="AV531" i="5"/>
  <c r="AU531" i="5"/>
  <c r="AT531" i="5"/>
  <c r="BK530" i="5"/>
  <c r="BI530" i="5"/>
  <c r="BH530" i="5"/>
  <c r="BC530" i="5"/>
  <c r="BB530" i="5"/>
  <c r="BA530" i="5"/>
  <c r="AY530" i="5"/>
  <c r="AX530" i="5"/>
  <c r="AW530" i="5"/>
  <c r="AV530" i="5"/>
  <c r="AU530" i="5"/>
  <c r="AT530" i="5"/>
  <c r="BI529" i="5"/>
  <c r="BH529" i="5"/>
  <c r="BK529" i="5" s="1"/>
  <c r="BC529" i="5"/>
  <c r="BB529" i="5"/>
  <c r="BA529" i="5"/>
  <c r="AY529" i="5"/>
  <c r="AX529" i="5"/>
  <c r="AW529" i="5"/>
  <c r="AV529" i="5"/>
  <c r="AU529" i="5"/>
  <c r="AT529" i="5"/>
  <c r="BK528" i="5"/>
  <c r="BI528" i="5"/>
  <c r="BH528" i="5"/>
  <c r="BG528" i="5"/>
  <c r="BE528" i="5"/>
  <c r="BC528" i="5"/>
  <c r="BB528" i="5"/>
  <c r="BF528" i="5" s="1"/>
  <c r="BA528" i="5"/>
  <c r="BJ528" i="5" s="1"/>
  <c r="AY528" i="5"/>
  <c r="AX528" i="5"/>
  <c r="AW528" i="5"/>
  <c r="AV528" i="5"/>
  <c r="AU528" i="5"/>
  <c r="AT528" i="5"/>
  <c r="BK527" i="5"/>
  <c r="BJ527" i="5"/>
  <c r="BI527" i="5"/>
  <c r="BH527" i="5"/>
  <c r="BC527" i="5"/>
  <c r="BB527" i="5"/>
  <c r="BA527" i="5"/>
  <c r="AY527" i="5"/>
  <c r="AX527" i="5"/>
  <c r="AW527" i="5"/>
  <c r="AV527" i="5"/>
  <c r="AU527" i="5"/>
  <c r="AT527" i="5"/>
  <c r="BI526" i="5"/>
  <c r="BH526" i="5"/>
  <c r="BG526" i="5"/>
  <c r="BC526" i="5"/>
  <c r="BB526" i="5"/>
  <c r="BE526" i="5" s="1"/>
  <c r="BA526" i="5"/>
  <c r="AY526" i="5"/>
  <c r="AX526" i="5"/>
  <c r="AW526" i="5"/>
  <c r="AV526" i="5"/>
  <c r="AU526" i="5"/>
  <c r="AT526" i="5"/>
  <c r="BI525" i="5"/>
  <c r="BH525" i="5"/>
  <c r="BC525" i="5"/>
  <c r="BE525" i="5" s="1"/>
  <c r="BB525" i="5"/>
  <c r="BA525" i="5"/>
  <c r="BK525" i="5" s="1"/>
  <c r="AY525" i="5"/>
  <c r="AX525" i="5"/>
  <c r="AW525" i="5"/>
  <c r="AV525" i="5"/>
  <c r="AU525" i="5"/>
  <c r="AT525" i="5"/>
  <c r="BJ524" i="5"/>
  <c r="BI524" i="5"/>
  <c r="BH524" i="5"/>
  <c r="BK524" i="5" s="1"/>
  <c r="BC524" i="5"/>
  <c r="BB524" i="5"/>
  <c r="BE524" i="5" s="1"/>
  <c r="BA524" i="5"/>
  <c r="AY524" i="5"/>
  <c r="AX524" i="5"/>
  <c r="AW524" i="5"/>
  <c r="AV524" i="5"/>
  <c r="AU524" i="5"/>
  <c r="AT524" i="5"/>
  <c r="BI523" i="5"/>
  <c r="BH523" i="5"/>
  <c r="BK523" i="5" s="1"/>
  <c r="BC523" i="5"/>
  <c r="BB523" i="5"/>
  <c r="BF523" i="5" s="1"/>
  <c r="BA523" i="5"/>
  <c r="AY523" i="5"/>
  <c r="AX523" i="5"/>
  <c r="AW523" i="5"/>
  <c r="AV523" i="5"/>
  <c r="AU523" i="5"/>
  <c r="AT523" i="5"/>
  <c r="BK522" i="5"/>
  <c r="BI522" i="5"/>
  <c r="BH522" i="5"/>
  <c r="BC522" i="5"/>
  <c r="BE522" i="5" s="1"/>
  <c r="BB522" i="5"/>
  <c r="BA522" i="5"/>
  <c r="BF522" i="5" s="1"/>
  <c r="AY522" i="5"/>
  <c r="AX522" i="5"/>
  <c r="AW522" i="5"/>
  <c r="AV522" i="5"/>
  <c r="AU522" i="5"/>
  <c r="AT522" i="5"/>
  <c r="BK521" i="5"/>
  <c r="BI521" i="5"/>
  <c r="BH521" i="5"/>
  <c r="BC521" i="5"/>
  <c r="BB521" i="5"/>
  <c r="BA521" i="5"/>
  <c r="BJ521" i="5" s="1"/>
  <c r="AY521" i="5"/>
  <c r="AX521" i="5"/>
  <c r="AW521" i="5"/>
  <c r="AV521" i="5"/>
  <c r="AU521" i="5"/>
  <c r="AT521" i="5"/>
  <c r="BI520" i="5"/>
  <c r="BJ520" i="5" s="1"/>
  <c r="BH520" i="5"/>
  <c r="BG520" i="5"/>
  <c r="BC520" i="5"/>
  <c r="BB520" i="5"/>
  <c r="BF520" i="5" s="1"/>
  <c r="BA520" i="5"/>
  <c r="AY520" i="5"/>
  <c r="AX520" i="5"/>
  <c r="AW520" i="5"/>
  <c r="AV520" i="5"/>
  <c r="AU520" i="5"/>
  <c r="AT520" i="5"/>
  <c r="BK519" i="5"/>
  <c r="BJ519" i="5"/>
  <c r="BI519" i="5"/>
  <c r="BG519" i="5" s="1"/>
  <c r="BH519" i="5"/>
  <c r="BC519" i="5"/>
  <c r="BB519" i="5"/>
  <c r="BA519" i="5"/>
  <c r="AY519" i="5"/>
  <c r="AX519" i="5"/>
  <c r="AW519" i="5"/>
  <c r="AV519" i="5"/>
  <c r="AU519" i="5"/>
  <c r="AT519" i="5"/>
  <c r="BK518" i="5"/>
  <c r="BJ518" i="5"/>
  <c r="BI518" i="5"/>
  <c r="BG518" i="5" s="1"/>
  <c r="BH518" i="5"/>
  <c r="BC518" i="5"/>
  <c r="BB518" i="5"/>
  <c r="BF518" i="5" s="1"/>
  <c r="BA518" i="5"/>
  <c r="AY518" i="5"/>
  <c r="AX518" i="5"/>
  <c r="AW518" i="5"/>
  <c r="AV518" i="5"/>
  <c r="AU518" i="5"/>
  <c r="AT518" i="5"/>
  <c r="BI517" i="5"/>
  <c r="BH517" i="5"/>
  <c r="BK517" i="5" s="1"/>
  <c r="BC517" i="5"/>
  <c r="BG517" i="5" s="1"/>
  <c r="BB517" i="5"/>
  <c r="BA517" i="5"/>
  <c r="BJ517" i="5" s="1"/>
  <c r="AY517" i="5"/>
  <c r="AX517" i="5"/>
  <c r="AW517" i="5"/>
  <c r="AV517" i="5"/>
  <c r="AU517" i="5"/>
  <c r="AT517" i="5"/>
  <c r="BI516" i="5"/>
  <c r="BJ516" i="5" s="1"/>
  <c r="BH516" i="5"/>
  <c r="BK516" i="5" s="1"/>
  <c r="BC516" i="5"/>
  <c r="BG516" i="5" s="1"/>
  <c r="BB516" i="5"/>
  <c r="BF516" i="5" s="1"/>
  <c r="BA516" i="5"/>
  <c r="AY516" i="5"/>
  <c r="AX516" i="5"/>
  <c r="AW516" i="5"/>
  <c r="AV516" i="5"/>
  <c r="AU516" i="5"/>
  <c r="AT516" i="5"/>
  <c r="BI515" i="5"/>
  <c r="BH515" i="5"/>
  <c r="BG515" i="5"/>
  <c r="BC515" i="5"/>
  <c r="BB515" i="5"/>
  <c r="BA515" i="5"/>
  <c r="AY515" i="5"/>
  <c r="AX515" i="5"/>
  <c r="AW515" i="5"/>
  <c r="AV515" i="5"/>
  <c r="AU515" i="5"/>
  <c r="AT515" i="5"/>
  <c r="BI514" i="5"/>
  <c r="BH514" i="5"/>
  <c r="BK514" i="5" s="1"/>
  <c r="BC514" i="5"/>
  <c r="BG514" i="5" s="1"/>
  <c r="BB514" i="5"/>
  <c r="BF514" i="5" s="1"/>
  <c r="BA514" i="5"/>
  <c r="BJ514" i="5" s="1"/>
  <c r="AY514" i="5"/>
  <c r="AX514" i="5"/>
  <c r="AW514" i="5"/>
  <c r="AV514" i="5"/>
  <c r="AU514" i="5"/>
  <c r="AT514" i="5"/>
  <c r="BI513" i="5"/>
  <c r="BG513" i="5" s="1"/>
  <c r="BH513" i="5"/>
  <c r="BK513" i="5" s="1"/>
  <c r="BC513" i="5"/>
  <c r="BB513" i="5"/>
  <c r="BF513" i="5" s="1"/>
  <c r="BA513" i="5"/>
  <c r="AY513" i="5"/>
  <c r="AX513" i="5"/>
  <c r="AW513" i="5"/>
  <c r="AV513" i="5"/>
  <c r="AU513" i="5"/>
  <c r="AT513" i="5"/>
  <c r="BK512" i="5"/>
  <c r="BI512" i="5"/>
  <c r="BH512" i="5"/>
  <c r="BC512" i="5"/>
  <c r="BB512" i="5"/>
  <c r="BA512" i="5"/>
  <c r="AY512" i="5"/>
  <c r="AX512" i="5"/>
  <c r="AW512" i="5"/>
  <c r="AV512" i="5"/>
  <c r="AU512" i="5"/>
  <c r="AT512" i="5"/>
  <c r="BK511" i="5"/>
  <c r="BI511" i="5"/>
  <c r="BJ511" i="5" s="1"/>
  <c r="BH511" i="5"/>
  <c r="BC511" i="5"/>
  <c r="BG511" i="5" s="1"/>
  <c r="BB511" i="5"/>
  <c r="BF511" i="5" s="1"/>
  <c r="BA511" i="5"/>
  <c r="AY511" i="5"/>
  <c r="AX511" i="5"/>
  <c r="AW511" i="5"/>
  <c r="AV511" i="5"/>
  <c r="AU511" i="5"/>
  <c r="AT511" i="5"/>
  <c r="BI510" i="5"/>
  <c r="BJ510" i="5" s="1"/>
  <c r="BH510" i="5"/>
  <c r="BK510" i="5" s="1"/>
  <c r="BG510" i="5"/>
  <c r="BC510" i="5"/>
  <c r="BB510" i="5"/>
  <c r="BF510" i="5" s="1"/>
  <c r="BA510" i="5"/>
  <c r="AY510" i="5"/>
  <c r="AX510" i="5"/>
  <c r="AW510" i="5"/>
  <c r="AV510" i="5"/>
  <c r="AU510" i="5"/>
  <c r="AT510" i="5"/>
  <c r="BI509" i="5"/>
  <c r="BH509" i="5"/>
  <c r="BK509" i="5" s="1"/>
  <c r="BC509" i="5"/>
  <c r="BB509" i="5"/>
  <c r="BA509" i="5"/>
  <c r="AY509" i="5"/>
  <c r="AX509" i="5"/>
  <c r="AW509" i="5"/>
  <c r="AV509" i="5"/>
  <c r="AU509" i="5"/>
  <c r="AT509" i="5"/>
  <c r="BK508" i="5"/>
  <c r="BI508" i="5"/>
  <c r="BJ508" i="5" s="1"/>
  <c r="BH508" i="5"/>
  <c r="BG508" i="5"/>
  <c r="BC508" i="5"/>
  <c r="BB508" i="5"/>
  <c r="BE508" i="5" s="1"/>
  <c r="BA508" i="5"/>
  <c r="AY508" i="5"/>
  <c r="AX508" i="5"/>
  <c r="AW508" i="5"/>
  <c r="AV508" i="5"/>
  <c r="AU508" i="5"/>
  <c r="AT508" i="5"/>
  <c r="BK507" i="5"/>
  <c r="BJ507" i="5"/>
  <c r="BI507" i="5"/>
  <c r="BG507" i="5" s="1"/>
  <c r="BH507" i="5"/>
  <c r="BC507" i="5"/>
  <c r="BB507" i="5"/>
  <c r="BA507" i="5"/>
  <c r="AY507" i="5"/>
  <c r="AX507" i="5"/>
  <c r="AW507" i="5"/>
  <c r="AV507" i="5"/>
  <c r="AU507" i="5"/>
  <c r="AT507" i="5"/>
  <c r="BI506" i="5"/>
  <c r="BH506" i="5"/>
  <c r="BC506" i="5"/>
  <c r="BG506" i="5" s="1"/>
  <c r="BB506" i="5"/>
  <c r="BA506" i="5"/>
  <c r="AY506" i="5"/>
  <c r="AX506" i="5"/>
  <c r="AW506" i="5"/>
  <c r="AV506" i="5"/>
  <c r="AU506" i="5"/>
  <c r="AT506" i="5"/>
  <c r="BI505" i="5"/>
  <c r="BJ505" i="5" s="1"/>
  <c r="BH505" i="5"/>
  <c r="BK505" i="5" s="1"/>
  <c r="BC505" i="5"/>
  <c r="BG505" i="5" s="1"/>
  <c r="BB505" i="5"/>
  <c r="BA505" i="5"/>
  <c r="AY505" i="5"/>
  <c r="AX505" i="5"/>
  <c r="AW505" i="5"/>
  <c r="AV505" i="5"/>
  <c r="AU505" i="5"/>
  <c r="AT505" i="5"/>
  <c r="BJ504" i="5"/>
  <c r="BI504" i="5"/>
  <c r="BH504" i="5"/>
  <c r="BK504" i="5" s="1"/>
  <c r="BG504" i="5"/>
  <c r="BE504" i="5"/>
  <c r="BC504" i="5"/>
  <c r="BB504" i="5"/>
  <c r="BF504" i="5" s="1"/>
  <c r="BA504" i="5"/>
  <c r="AY504" i="5"/>
  <c r="AX504" i="5"/>
  <c r="AW504" i="5"/>
  <c r="AV504" i="5"/>
  <c r="AU504" i="5"/>
  <c r="AT504" i="5"/>
  <c r="BI503" i="5"/>
  <c r="BH503" i="5"/>
  <c r="BK503" i="5" s="1"/>
  <c r="BC503" i="5"/>
  <c r="BB503" i="5"/>
  <c r="BA503" i="5"/>
  <c r="AY503" i="5"/>
  <c r="AX503" i="5"/>
  <c r="AW503" i="5"/>
  <c r="AV503" i="5"/>
  <c r="AU503" i="5"/>
  <c r="AT503" i="5"/>
  <c r="BK502" i="5"/>
  <c r="BI502" i="5"/>
  <c r="BJ502" i="5" s="1"/>
  <c r="BH502" i="5"/>
  <c r="BG502" i="5"/>
  <c r="BC502" i="5"/>
  <c r="BB502" i="5"/>
  <c r="BF502" i="5" s="1"/>
  <c r="BA502" i="5"/>
  <c r="AY502" i="5"/>
  <c r="AX502" i="5"/>
  <c r="AW502" i="5"/>
  <c r="AV502" i="5"/>
  <c r="AU502" i="5"/>
  <c r="AT502" i="5"/>
  <c r="BK501" i="5"/>
  <c r="BJ501" i="5"/>
  <c r="BI501" i="5"/>
  <c r="BH501" i="5"/>
  <c r="BC501" i="5"/>
  <c r="BG501" i="5" s="1"/>
  <c r="BB501" i="5"/>
  <c r="BA501" i="5"/>
  <c r="AY501" i="5"/>
  <c r="AX501" i="5"/>
  <c r="AW501" i="5"/>
  <c r="AV501" i="5"/>
  <c r="AU501" i="5"/>
  <c r="AT501" i="5"/>
  <c r="BK500" i="5"/>
  <c r="BI500" i="5"/>
  <c r="BH500" i="5"/>
  <c r="BC500" i="5"/>
  <c r="BG500" i="5" s="1"/>
  <c r="BB500" i="5"/>
  <c r="BA500" i="5"/>
  <c r="AY500" i="5"/>
  <c r="AX500" i="5"/>
  <c r="AW500" i="5"/>
  <c r="AV500" i="5"/>
  <c r="AU500" i="5"/>
  <c r="AT500" i="5"/>
  <c r="BI499" i="5"/>
  <c r="BJ499" i="5" s="1"/>
  <c r="BH499" i="5"/>
  <c r="BK499" i="5" s="1"/>
  <c r="BC499" i="5"/>
  <c r="BG499" i="5" s="1"/>
  <c r="BB499" i="5"/>
  <c r="BF499" i="5" s="1"/>
  <c r="BA499" i="5"/>
  <c r="AY499" i="5"/>
  <c r="AX499" i="5"/>
  <c r="AW499" i="5"/>
  <c r="AV499" i="5"/>
  <c r="AU499" i="5"/>
  <c r="AT499" i="5"/>
  <c r="BJ498" i="5"/>
  <c r="BI498" i="5"/>
  <c r="BH498" i="5"/>
  <c r="BK498" i="5" s="1"/>
  <c r="BG498" i="5"/>
  <c r="BC498" i="5"/>
  <c r="BB498" i="5"/>
  <c r="BA498" i="5"/>
  <c r="AY498" i="5"/>
  <c r="AX498" i="5"/>
  <c r="AW498" i="5"/>
  <c r="AV498" i="5"/>
  <c r="AU498" i="5"/>
  <c r="AT498" i="5"/>
  <c r="BK497" i="5"/>
  <c r="BI497" i="5"/>
  <c r="BH497" i="5"/>
  <c r="BC497" i="5"/>
  <c r="BB497" i="5"/>
  <c r="BA497" i="5"/>
  <c r="AY497" i="5"/>
  <c r="AX497" i="5"/>
  <c r="AW497" i="5"/>
  <c r="AV497" i="5"/>
  <c r="AU497" i="5"/>
  <c r="AT497" i="5"/>
  <c r="BK496" i="5"/>
  <c r="BI496" i="5"/>
  <c r="BJ496" i="5" s="1"/>
  <c r="BH496" i="5"/>
  <c r="BC496" i="5"/>
  <c r="BG496" i="5" s="1"/>
  <c r="BB496" i="5"/>
  <c r="BF496" i="5" s="1"/>
  <c r="BA496" i="5"/>
  <c r="AY496" i="5"/>
  <c r="AX496" i="5"/>
  <c r="AW496" i="5"/>
  <c r="AV496" i="5"/>
  <c r="AU496" i="5"/>
  <c r="AT496" i="5"/>
  <c r="BJ495" i="5"/>
  <c r="BI495" i="5"/>
  <c r="BH495" i="5"/>
  <c r="BK495" i="5" s="1"/>
  <c r="BC495" i="5"/>
  <c r="BG495" i="5" s="1"/>
  <c r="BB495" i="5"/>
  <c r="BF495" i="5" s="1"/>
  <c r="BA495" i="5"/>
  <c r="AY495" i="5"/>
  <c r="AX495" i="5"/>
  <c r="AW495" i="5"/>
  <c r="AV495" i="5"/>
  <c r="AU495" i="5"/>
  <c r="AT495" i="5"/>
  <c r="BI494" i="5"/>
  <c r="BH494" i="5"/>
  <c r="BK494" i="5" s="1"/>
  <c r="BC494" i="5"/>
  <c r="BB494" i="5"/>
  <c r="BA494" i="5"/>
  <c r="AY494" i="5"/>
  <c r="AX494" i="5"/>
  <c r="AW494" i="5"/>
  <c r="AV494" i="5"/>
  <c r="AU494" i="5"/>
  <c r="AT494" i="5"/>
  <c r="BK493" i="5"/>
  <c r="BI493" i="5"/>
  <c r="BJ493" i="5" s="1"/>
  <c r="BH493" i="5"/>
  <c r="BG493" i="5"/>
  <c r="BC493" i="5"/>
  <c r="BB493" i="5"/>
  <c r="BA493" i="5"/>
  <c r="AY493" i="5"/>
  <c r="AX493" i="5"/>
  <c r="AW493" i="5"/>
  <c r="AV493" i="5"/>
  <c r="AU493" i="5"/>
  <c r="AT493" i="5"/>
  <c r="BK492" i="5"/>
  <c r="BJ492" i="5"/>
  <c r="BI492" i="5"/>
  <c r="BH492" i="5"/>
  <c r="BC492" i="5"/>
  <c r="BG492" i="5" s="1"/>
  <c r="BB492" i="5"/>
  <c r="BA492" i="5"/>
  <c r="AY492" i="5"/>
  <c r="AX492" i="5"/>
  <c r="AW492" i="5"/>
  <c r="AV492" i="5"/>
  <c r="AU492" i="5"/>
  <c r="AT492" i="5"/>
  <c r="BI491" i="5"/>
  <c r="BJ491" i="5" s="1"/>
  <c r="BH491" i="5"/>
  <c r="BK491" i="5" s="1"/>
  <c r="BC491" i="5"/>
  <c r="BG491" i="5" s="1"/>
  <c r="BB491" i="5"/>
  <c r="BA491" i="5"/>
  <c r="AY491" i="5"/>
  <c r="AX491" i="5"/>
  <c r="AW491" i="5"/>
  <c r="AV491" i="5"/>
  <c r="AU491" i="5"/>
  <c r="AT491" i="5"/>
  <c r="BI490" i="5"/>
  <c r="BJ490" i="5" s="1"/>
  <c r="BH490" i="5"/>
  <c r="BK490" i="5" s="1"/>
  <c r="BG490" i="5"/>
  <c r="BC490" i="5"/>
  <c r="BB490" i="5"/>
  <c r="BF490" i="5" s="1"/>
  <c r="BA490" i="5"/>
  <c r="AY490" i="5"/>
  <c r="AX490" i="5"/>
  <c r="AW490" i="5"/>
  <c r="AV490" i="5"/>
  <c r="AU490" i="5"/>
  <c r="AT490" i="5"/>
  <c r="BK489" i="5"/>
  <c r="BJ489" i="5"/>
  <c r="BI489" i="5"/>
  <c r="BH489" i="5"/>
  <c r="BG489" i="5"/>
  <c r="BC489" i="5"/>
  <c r="BB489" i="5"/>
  <c r="BF489" i="5" s="1"/>
  <c r="BA489" i="5"/>
  <c r="AY489" i="5"/>
  <c r="AX489" i="5"/>
  <c r="AW489" i="5"/>
  <c r="AV489" i="5"/>
  <c r="AU489" i="5"/>
  <c r="AT489" i="5"/>
  <c r="BK488" i="5"/>
  <c r="BI488" i="5"/>
  <c r="BH488" i="5"/>
  <c r="BC488" i="5"/>
  <c r="BG488" i="5" s="1"/>
  <c r="BB488" i="5"/>
  <c r="BA488" i="5"/>
  <c r="BJ488" i="5" s="1"/>
  <c r="AY488" i="5"/>
  <c r="AX488" i="5"/>
  <c r="AW488" i="5"/>
  <c r="AV488" i="5"/>
  <c r="AU488" i="5"/>
  <c r="AT488" i="5"/>
  <c r="BI487" i="5"/>
  <c r="BH487" i="5"/>
  <c r="BC487" i="5"/>
  <c r="BB487" i="5"/>
  <c r="BE487" i="5" s="1"/>
  <c r="BA487" i="5"/>
  <c r="AY487" i="5"/>
  <c r="AX487" i="5"/>
  <c r="AW487" i="5"/>
  <c r="AV487" i="5"/>
  <c r="AU487" i="5"/>
  <c r="AT487" i="5"/>
  <c r="BK486" i="5"/>
  <c r="BJ486" i="5"/>
  <c r="BI486" i="5"/>
  <c r="BH486" i="5"/>
  <c r="BC486" i="5"/>
  <c r="BE486" i="5" s="1"/>
  <c r="BB486" i="5"/>
  <c r="BF486" i="5" s="1"/>
  <c r="BA486" i="5"/>
  <c r="AY486" i="5"/>
  <c r="AX486" i="5"/>
  <c r="AW486" i="5"/>
  <c r="AV486" i="5"/>
  <c r="AU486" i="5"/>
  <c r="AT486" i="5"/>
  <c r="BI485" i="5"/>
  <c r="BH485" i="5"/>
  <c r="BC485" i="5"/>
  <c r="BB485" i="5"/>
  <c r="BA485" i="5"/>
  <c r="BJ485" i="5" s="1"/>
  <c r="AY485" i="5"/>
  <c r="AX485" i="5"/>
  <c r="AW485" i="5"/>
  <c r="AV485" i="5"/>
  <c r="AU485" i="5"/>
  <c r="AT485" i="5"/>
  <c r="BI484" i="5"/>
  <c r="BH484" i="5"/>
  <c r="BG484" i="5"/>
  <c r="BC484" i="5"/>
  <c r="BB484" i="5"/>
  <c r="BA484" i="5"/>
  <c r="BK484" i="5" s="1"/>
  <c r="AY484" i="5"/>
  <c r="AX484" i="5"/>
  <c r="AW484" i="5"/>
  <c r="AV484" i="5"/>
  <c r="AU484" i="5"/>
  <c r="AT484" i="5"/>
  <c r="BI483" i="5"/>
  <c r="BJ483" i="5" s="1"/>
  <c r="BH483" i="5"/>
  <c r="BK483" i="5" s="1"/>
  <c r="BC483" i="5"/>
  <c r="BB483" i="5"/>
  <c r="BA483" i="5"/>
  <c r="AY483" i="5"/>
  <c r="AX483" i="5"/>
  <c r="AW483" i="5"/>
  <c r="AV483" i="5"/>
  <c r="AU483" i="5"/>
  <c r="AT483" i="5"/>
  <c r="BI482" i="5"/>
  <c r="BH482" i="5"/>
  <c r="BK482" i="5" s="1"/>
  <c r="BC482" i="5"/>
  <c r="BB482" i="5"/>
  <c r="BE482" i="5" s="1"/>
  <c r="BA482" i="5"/>
  <c r="AY482" i="5"/>
  <c r="AX482" i="5"/>
  <c r="AW482" i="5"/>
  <c r="AV482" i="5"/>
  <c r="AU482" i="5"/>
  <c r="AT482" i="5"/>
  <c r="BK481" i="5"/>
  <c r="BI481" i="5"/>
  <c r="BH481" i="5"/>
  <c r="BC481" i="5"/>
  <c r="BB481" i="5"/>
  <c r="BA481" i="5"/>
  <c r="AY481" i="5"/>
  <c r="AX481" i="5"/>
  <c r="AW481" i="5"/>
  <c r="AV481" i="5"/>
  <c r="AU481" i="5"/>
  <c r="AT481" i="5"/>
  <c r="BI480" i="5"/>
  <c r="BJ480" i="5" s="1"/>
  <c r="BH480" i="5"/>
  <c r="BK480" i="5" s="1"/>
  <c r="BC480" i="5"/>
  <c r="BB480" i="5"/>
  <c r="BF480" i="5" s="1"/>
  <c r="BA480" i="5"/>
  <c r="AY480" i="5"/>
  <c r="AX480" i="5"/>
  <c r="AW480" i="5"/>
  <c r="AV480" i="5"/>
  <c r="AU480" i="5"/>
  <c r="AT480" i="5"/>
  <c r="BJ479" i="5"/>
  <c r="BI479" i="5"/>
  <c r="BH479" i="5"/>
  <c r="BK479" i="5" s="1"/>
  <c r="BG479" i="5"/>
  <c r="BC479" i="5"/>
  <c r="BB479" i="5"/>
  <c r="BA479" i="5"/>
  <c r="AY479" i="5"/>
  <c r="AX479" i="5"/>
  <c r="AW479" i="5"/>
  <c r="AV479" i="5"/>
  <c r="AU479" i="5"/>
  <c r="AT479" i="5"/>
  <c r="BK478" i="5"/>
  <c r="BI478" i="5"/>
  <c r="BH478" i="5"/>
  <c r="BC478" i="5"/>
  <c r="BB478" i="5"/>
  <c r="BA478" i="5"/>
  <c r="AY478" i="5"/>
  <c r="AX478" i="5"/>
  <c r="AW478" i="5"/>
  <c r="AV478" i="5"/>
  <c r="AU478" i="5"/>
  <c r="AT478" i="5"/>
  <c r="BI477" i="5"/>
  <c r="BH477" i="5"/>
  <c r="BG477" i="5"/>
  <c r="BC477" i="5"/>
  <c r="BE477" i="5" s="1"/>
  <c r="BB477" i="5"/>
  <c r="BA477" i="5"/>
  <c r="BK477" i="5" s="1"/>
  <c r="AY477" i="5"/>
  <c r="AX477" i="5"/>
  <c r="AW477" i="5"/>
  <c r="AV477" i="5"/>
  <c r="AU477" i="5"/>
  <c r="AT477" i="5"/>
  <c r="BI476" i="5"/>
  <c r="BH476" i="5"/>
  <c r="BC476" i="5"/>
  <c r="BB476" i="5"/>
  <c r="BE476" i="5" s="1"/>
  <c r="BA476" i="5"/>
  <c r="BK476" i="5" s="1"/>
  <c r="AY476" i="5"/>
  <c r="AX476" i="5"/>
  <c r="AW476" i="5"/>
  <c r="AV476" i="5"/>
  <c r="AU476" i="5"/>
  <c r="AT476" i="5"/>
  <c r="BI475" i="5"/>
  <c r="BJ475" i="5" s="1"/>
  <c r="BH475" i="5"/>
  <c r="BK475" i="5" s="1"/>
  <c r="BG475" i="5"/>
  <c r="BC475" i="5"/>
  <c r="BB475" i="5"/>
  <c r="BA475" i="5"/>
  <c r="AY475" i="5"/>
  <c r="AX475" i="5"/>
  <c r="AW475" i="5"/>
  <c r="AV475" i="5"/>
  <c r="AU475" i="5"/>
  <c r="AT475" i="5"/>
  <c r="BK474" i="5"/>
  <c r="BJ474" i="5"/>
  <c r="BI474" i="5"/>
  <c r="BH474" i="5"/>
  <c r="BG474" i="5"/>
  <c r="BC474" i="5"/>
  <c r="BB474" i="5"/>
  <c r="BA474" i="5"/>
  <c r="AY474" i="5"/>
  <c r="AX474" i="5"/>
  <c r="AW474" i="5"/>
  <c r="AV474" i="5"/>
  <c r="AU474" i="5"/>
  <c r="AT474" i="5"/>
  <c r="BI473" i="5"/>
  <c r="BH473" i="5"/>
  <c r="BK473" i="5" s="1"/>
  <c r="BC473" i="5"/>
  <c r="BB473" i="5"/>
  <c r="BF473" i="5" s="1"/>
  <c r="BA473" i="5"/>
  <c r="AY473" i="5"/>
  <c r="AX473" i="5"/>
  <c r="AW473" i="5"/>
  <c r="AV473" i="5"/>
  <c r="AU473" i="5"/>
  <c r="AT473" i="5"/>
  <c r="BK472" i="5"/>
  <c r="BJ472" i="5"/>
  <c r="BI472" i="5"/>
  <c r="BG472" i="5" s="1"/>
  <c r="BH472" i="5"/>
  <c r="BC472" i="5"/>
  <c r="BB472" i="5"/>
  <c r="BE472" i="5" s="1"/>
  <c r="BA472" i="5"/>
  <c r="AY472" i="5"/>
  <c r="AX472" i="5"/>
  <c r="AW472" i="5"/>
  <c r="AV472" i="5"/>
  <c r="AU472" i="5"/>
  <c r="AT472" i="5"/>
  <c r="BI471" i="5"/>
  <c r="BH471" i="5"/>
  <c r="BC471" i="5"/>
  <c r="BG471" i="5" s="1"/>
  <c r="BB471" i="5"/>
  <c r="BA471" i="5"/>
  <c r="AY471" i="5"/>
  <c r="AX471" i="5"/>
  <c r="AW471" i="5"/>
  <c r="AV471" i="5"/>
  <c r="AU471" i="5"/>
  <c r="AT471" i="5"/>
  <c r="BI470" i="5"/>
  <c r="BJ470" i="5" s="1"/>
  <c r="BH470" i="5"/>
  <c r="BK470" i="5" s="1"/>
  <c r="BC470" i="5"/>
  <c r="BE470" i="5" s="1"/>
  <c r="BB470" i="5"/>
  <c r="BF470" i="5" s="1"/>
  <c r="BA470" i="5"/>
  <c r="AY470" i="5"/>
  <c r="AX470" i="5"/>
  <c r="AW470" i="5"/>
  <c r="AV470" i="5"/>
  <c r="AU470" i="5"/>
  <c r="AT470" i="5"/>
  <c r="BI469" i="5"/>
  <c r="BH469" i="5"/>
  <c r="BK469" i="5" s="1"/>
  <c r="BC469" i="5"/>
  <c r="BB469" i="5"/>
  <c r="BE469" i="5" s="1"/>
  <c r="BA469" i="5"/>
  <c r="AY469" i="5"/>
  <c r="AX469" i="5"/>
  <c r="AW469" i="5"/>
  <c r="AV469" i="5"/>
  <c r="AU469" i="5"/>
  <c r="AT469" i="5"/>
  <c r="BK468" i="5"/>
  <c r="BJ468" i="5"/>
  <c r="BI468" i="5"/>
  <c r="BH468" i="5"/>
  <c r="BC468" i="5"/>
  <c r="BG468" i="5" s="1"/>
  <c r="BB468" i="5"/>
  <c r="BA468" i="5"/>
  <c r="AY468" i="5"/>
  <c r="AX468" i="5"/>
  <c r="AW468" i="5"/>
  <c r="AV468" i="5"/>
  <c r="AU468" i="5"/>
  <c r="AT468" i="5"/>
  <c r="BI467" i="5"/>
  <c r="BH467" i="5"/>
  <c r="BK467" i="5" s="1"/>
  <c r="BC467" i="5"/>
  <c r="BG467" i="5" s="1"/>
  <c r="BB467" i="5"/>
  <c r="BF467" i="5" s="1"/>
  <c r="BA467" i="5"/>
  <c r="AY467" i="5"/>
  <c r="AX467" i="5"/>
  <c r="AW467" i="5"/>
  <c r="AV467" i="5"/>
  <c r="AU467" i="5"/>
  <c r="AT467" i="5"/>
  <c r="BI466" i="5"/>
  <c r="BJ466" i="5" s="1"/>
  <c r="BH466" i="5"/>
  <c r="BK466" i="5" s="1"/>
  <c r="BG466" i="5"/>
  <c r="BC466" i="5"/>
  <c r="BB466" i="5"/>
  <c r="BA466" i="5"/>
  <c r="AY466" i="5"/>
  <c r="AX466" i="5"/>
  <c r="AW466" i="5"/>
  <c r="AV466" i="5"/>
  <c r="AU466" i="5"/>
  <c r="AT466" i="5"/>
  <c r="BK465" i="5"/>
  <c r="BJ465" i="5"/>
  <c r="BI465" i="5"/>
  <c r="BH465" i="5"/>
  <c r="BG465" i="5"/>
  <c r="BC465" i="5"/>
  <c r="BE465" i="5" s="1"/>
  <c r="BB465" i="5"/>
  <c r="BA465" i="5"/>
  <c r="AY465" i="5"/>
  <c r="AX465" i="5"/>
  <c r="AW465" i="5"/>
  <c r="AV465" i="5"/>
  <c r="AU465" i="5"/>
  <c r="AT465" i="5"/>
  <c r="BI464" i="5"/>
  <c r="BH464" i="5"/>
  <c r="BC464" i="5"/>
  <c r="BB464" i="5"/>
  <c r="BA464" i="5"/>
  <c r="BK464" i="5" s="1"/>
  <c r="AY464" i="5"/>
  <c r="AX464" i="5"/>
  <c r="AW464" i="5"/>
  <c r="AV464" i="5"/>
  <c r="AU464" i="5"/>
  <c r="AT464" i="5"/>
  <c r="BI463" i="5"/>
  <c r="BJ463" i="5" s="1"/>
  <c r="BH463" i="5"/>
  <c r="BK463" i="5" s="1"/>
  <c r="BG463" i="5"/>
  <c r="BC463" i="5"/>
  <c r="BB463" i="5"/>
  <c r="BA463" i="5"/>
  <c r="AY463" i="5"/>
  <c r="AX463" i="5"/>
  <c r="AW463" i="5"/>
  <c r="AV463" i="5"/>
  <c r="AU463" i="5"/>
  <c r="AT463" i="5"/>
  <c r="BK462" i="5"/>
  <c r="BJ462" i="5"/>
  <c r="BI462" i="5"/>
  <c r="BH462" i="5"/>
  <c r="BG462" i="5"/>
  <c r="BC462" i="5"/>
  <c r="BB462" i="5"/>
  <c r="BA462" i="5"/>
  <c r="AY462" i="5"/>
  <c r="AX462" i="5"/>
  <c r="AW462" i="5"/>
  <c r="AV462" i="5"/>
  <c r="AU462" i="5"/>
  <c r="AT462" i="5"/>
  <c r="BK461" i="5"/>
  <c r="BI461" i="5"/>
  <c r="BH461" i="5"/>
  <c r="BC461" i="5"/>
  <c r="BB461" i="5"/>
  <c r="BF461" i="5" s="1"/>
  <c r="BA461" i="5"/>
  <c r="AY461" i="5"/>
  <c r="AX461" i="5"/>
  <c r="AW461" i="5"/>
  <c r="AV461" i="5"/>
  <c r="AU461" i="5"/>
  <c r="AT461" i="5"/>
  <c r="BK460" i="5"/>
  <c r="BJ460" i="5"/>
  <c r="BI460" i="5"/>
  <c r="BG460" i="5" s="1"/>
  <c r="BH460" i="5"/>
  <c r="BC460" i="5"/>
  <c r="BB460" i="5"/>
  <c r="BA460" i="5"/>
  <c r="AY460" i="5"/>
  <c r="AX460" i="5"/>
  <c r="AW460" i="5"/>
  <c r="AV460" i="5"/>
  <c r="AU460" i="5"/>
  <c r="AT460" i="5"/>
  <c r="BI459" i="5"/>
  <c r="BH459" i="5"/>
  <c r="BG459" i="5"/>
  <c r="BC459" i="5"/>
  <c r="BB459" i="5"/>
  <c r="BE459" i="5" s="1"/>
  <c r="BA459" i="5"/>
  <c r="AY459" i="5"/>
  <c r="AX459" i="5"/>
  <c r="AW459" i="5"/>
  <c r="AV459" i="5"/>
  <c r="AU459" i="5"/>
  <c r="AT459" i="5"/>
  <c r="BI458" i="5"/>
  <c r="BH458" i="5"/>
  <c r="BK458" i="5" s="1"/>
  <c r="BC458" i="5"/>
  <c r="BB458" i="5"/>
  <c r="BA458" i="5"/>
  <c r="AY458" i="5"/>
  <c r="AX458" i="5"/>
  <c r="AW458" i="5"/>
  <c r="AV458" i="5"/>
  <c r="AU458" i="5"/>
  <c r="AT458" i="5"/>
  <c r="BJ457" i="5"/>
  <c r="BI457" i="5"/>
  <c r="BH457" i="5"/>
  <c r="BK457" i="5" s="1"/>
  <c r="BG457" i="5"/>
  <c r="BC457" i="5"/>
  <c r="BB457" i="5"/>
  <c r="BE457" i="5" s="1"/>
  <c r="BA457" i="5"/>
  <c r="AY457" i="5"/>
  <c r="AX457" i="5"/>
  <c r="AW457" i="5"/>
  <c r="AV457" i="5"/>
  <c r="AU457" i="5"/>
  <c r="AT457" i="5"/>
  <c r="BI456" i="5"/>
  <c r="BH456" i="5"/>
  <c r="BC456" i="5"/>
  <c r="BG456" i="5" s="1"/>
  <c r="BB456" i="5"/>
  <c r="BA456" i="5"/>
  <c r="AY456" i="5"/>
  <c r="AX456" i="5"/>
  <c r="AW456" i="5"/>
  <c r="AV456" i="5"/>
  <c r="AU456" i="5"/>
  <c r="AT456" i="5"/>
  <c r="BI455" i="5"/>
  <c r="BH455" i="5"/>
  <c r="BK455" i="5" s="1"/>
  <c r="BC455" i="5"/>
  <c r="BG455" i="5" s="1"/>
  <c r="BB455" i="5"/>
  <c r="BA455" i="5"/>
  <c r="AY455" i="5"/>
  <c r="AX455" i="5"/>
  <c r="AW455" i="5"/>
  <c r="AV455" i="5"/>
  <c r="AU455" i="5"/>
  <c r="AT455" i="5"/>
  <c r="BJ454" i="5"/>
  <c r="BI454" i="5"/>
  <c r="BH454" i="5"/>
  <c r="BK454" i="5" s="1"/>
  <c r="BG454" i="5"/>
  <c r="BC454" i="5"/>
  <c r="BB454" i="5"/>
  <c r="BE454" i="5" s="1"/>
  <c r="BA454" i="5"/>
  <c r="AY454" i="5"/>
  <c r="AX454" i="5"/>
  <c r="AW454" i="5"/>
  <c r="AV454" i="5"/>
  <c r="AU454" i="5"/>
  <c r="AT454" i="5"/>
  <c r="BK453" i="5"/>
  <c r="BJ453" i="5"/>
  <c r="BI453" i="5"/>
  <c r="BH453" i="5"/>
  <c r="BG453" i="5"/>
  <c r="BC453" i="5"/>
  <c r="BB453" i="5"/>
  <c r="BA453" i="5"/>
  <c r="AY453" i="5"/>
  <c r="AX453" i="5"/>
  <c r="AW453" i="5"/>
  <c r="AV453" i="5"/>
  <c r="AU453" i="5"/>
  <c r="AT453" i="5"/>
  <c r="BK452" i="5"/>
  <c r="BI452" i="5"/>
  <c r="BH452" i="5"/>
  <c r="BC452" i="5"/>
  <c r="BB452" i="5"/>
  <c r="BA452" i="5"/>
  <c r="AY452" i="5"/>
  <c r="AX452" i="5"/>
  <c r="AW452" i="5"/>
  <c r="AV452" i="5"/>
  <c r="AU452" i="5"/>
  <c r="AT452" i="5"/>
  <c r="BI451" i="5"/>
  <c r="BH451" i="5"/>
  <c r="BK451" i="5" s="1"/>
  <c r="BC451" i="5"/>
  <c r="BB451" i="5"/>
  <c r="BA451" i="5"/>
  <c r="AY451" i="5"/>
  <c r="AX451" i="5"/>
  <c r="AW451" i="5"/>
  <c r="AV451" i="5"/>
  <c r="AU451" i="5"/>
  <c r="AT451" i="5"/>
  <c r="BK450" i="5"/>
  <c r="BJ450" i="5"/>
  <c r="BI450" i="5"/>
  <c r="BH450" i="5"/>
  <c r="BG450" i="5"/>
  <c r="BC450" i="5"/>
  <c r="BB450" i="5"/>
  <c r="BA450" i="5"/>
  <c r="AY450" i="5"/>
  <c r="AX450" i="5"/>
  <c r="AW450" i="5"/>
  <c r="AV450" i="5"/>
  <c r="AU450" i="5"/>
  <c r="AT450" i="5"/>
  <c r="BK449" i="5"/>
  <c r="BI449" i="5"/>
  <c r="BH449" i="5"/>
  <c r="BC449" i="5"/>
  <c r="BB449" i="5"/>
  <c r="BA449" i="5"/>
  <c r="AY449" i="5"/>
  <c r="AX449" i="5"/>
  <c r="AW449" i="5"/>
  <c r="AV449" i="5"/>
  <c r="AU449" i="5"/>
  <c r="AT449" i="5"/>
  <c r="BK448" i="5"/>
  <c r="BJ448" i="5"/>
  <c r="BI448" i="5"/>
  <c r="BG448" i="5" s="1"/>
  <c r="BH448" i="5"/>
  <c r="BC448" i="5"/>
  <c r="BB448" i="5"/>
  <c r="BA448" i="5"/>
  <c r="AY448" i="5"/>
  <c r="AX448" i="5"/>
  <c r="AW448" i="5"/>
  <c r="AV448" i="5"/>
  <c r="AU448" i="5"/>
  <c r="AT448" i="5"/>
  <c r="BI447" i="5"/>
  <c r="BH447" i="5"/>
  <c r="BC447" i="5"/>
  <c r="BB447" i="5"/>
  <c r="BF447" i="5" s="1"/>
  <c r="BA447" i="5"/>
  <c r="AY447" i="5"/>
  <c r="AX447" i="5"/>
  <c r="AW447" i="5"/>
  <c r="AV447" i="5"/>
  <c r="AU447" i="5"/>
  <c r="AT447" i="5"/>
  <c r="BI446" i="5"/>
  <c r="BH446" i="5"/>
  <c r="BK446" i="5" s="1"/>
  <c r="BC446" i="5"/>
  <c r="BB446" i="5"/>
  <c r="BA446" i="5"/>
  <c r="AY446" i="5"/>
  <c r="AX446" i="5"/>
  <c r="AW446" i="5"/>
  <c r="AV446" i="5"/>
  <c r="AU446" i="5"/>
  <c r="AT446" i="5"/>
  <c r="BK445" i="5"/>
  <c r="BJ445" i="5"/>
  <c r="BI445" i="5"/>
  <c r="BG445" i="5" s="1"/>
  <c r="BH445" i="5"/>
  <c r="BC445" i="5"/>
  <c r="BB445" i="5"/>
  <c r="BA445" i="5"/>
  <c r="AY445" i="5"/>
  <c r="AX445" i="5"/>
  <c r="AW445" i="5"/>
  <c r="AV445" i="5"/>
  <c r="AU445" i="5"/>
  <c r="AT445" i="5"/>
  <c r="BI444" i="5"/>
  <c r="BH444" i="5"/>
  <c r="BC444" i="5"/>
  <c r="BG444" i="5" s="1"/>
  <c r="BB444" i="5"/>
  <c r="BE444" i="5" s="1"/>
  <c r="BA444" i="5"/>
  <c r="AY444" i="5"/>
  <c r="AX444" i="5"/>
  <c r="AW444" i="5"/>
  <c r="AV444" i="5"/>
  <c r="AU444" i="5"/>
  <c r="AT444" i="5"/>
  <c r="BI443" i="5"/>
  <c r="BH443" i="5"/>
  <c r="BK443" i="5" s="1"/>
  <c r="BC443" i="5"/>
  <c r="BG443" i="5" s="1"/>
  <c r="BB443" i="5"/>
  <c r="BA443" i="5"/>
  <c r="AY443" i="5"/>
  <c r="AX443" i="5"/>
  <c r="AW443" i="5"/>
  <c r="AV443" i="5"/>
  <c r="AU443" i="5"/>
  <c r="AT443" i="5"/>
  <c r="BI442" i="5"/>
  <c r="BH442" i="5"/>
  <c r="BK442" i="5" s="1"/>
  <c r="BC442" i="5"/>
  <c r="BB442" i="5"/>
  <c r="BE442" i="5" s="1"/>
  <c r="BA442" i="5"/>
  <c r="AY442" i="5"/>
  <c r="AX442" i="5"/>
  <c r="AW442" i="5"/>
  <c r="AV442" i="5"/>
  <c r="AU442" i="5"/>
  <c r="AT442" i="5"/>
  <c r="BK441" i="5"/>
  <c r="BJ441" i="5"/>
  <c r="BI441" i="5"/>
  <c r="BH441" i="5"/>
  <c r="BG441" i="5"/>
  <c r="BC441" i="5"/>
  <c r="BB441" i="5"/>
  <c r="BA441" i="5"/>
  <c r="AY441" i="5"/>
  <c r="AX441" i="5"/>
  <c r="AW441" i="5"/>
  <c r="AV441" i="5"/>
  <c r="AU441" i="5"/>
  <c r="AT441" i="5"/>
  <c r="BK440" i="5"/>
  <c r="BI440" i="5"/>
  <c r="BH440" i="5"/>
  <c r="BC440" i="5"/>
  <c r="BB440" i="5"/>
  <c r="BF440" i="5" s="1"/>
  <c r="BA440" i="5"/>
  <c r="AY440" i="5"/>
  <c r="AX440" i="5"/>
  <c r="AW440" i="5"/>
  <c r="AV440" i="5"/>
  <c r="AU440" i="5"/>
  <c r="AT440" i="5"/>
  <c r="BI439" i="5"/>
  <c r="BH439" i="5"/>
  <c r="BK439" i="5" s="1"/>
  <c r="BC439" i="5"/>
  <c r="BB439" i="5"/>
  <c r="BE439" i="5" s="1"/>
  <c r="BA439" i="5"/>
  <c r="AY439" i="5"/>
  <c r="AX439" i="5"/>
  <c r="AW439" i="5"/>
  <c r="AV439" i="5"/>
  <c r="AU439" i="5"/>
  <c r="AT439" i="5"/>
  <c r="BK438" i="5"/>
  <c r="BJ438" i="5"/>
  <c r="BI438" i="5"/>
  <c r="BH438" i="5"/>
  <c r="BC438" i="5"/>
  <c r="BG438" i="5" s="1"/>
  <c r="BB438" i="5"/>
  <c r="BA438" i="5"/>
  <c r="AY438" i="5"/>
  <c r="AX438" i="5"/>
  <c r="AW438" i="5"/>
  <c r="AV438" i="5"/>
  <c r="AU438" i="5"/>
  <c r="AT438" i="5"/>
  <c r="BI437" i="5"/>
  <c r="BH437" i="5"/>
  <c r="BG437" i="5"/>
  <c r="BC437" i="5"/>
  <c r="BE437" i="5" s="1"/>
  <c r="BB437" i="5"/>
  <c r="BF437" i="5" s="1"/>
  <c r="BA437" i="5"/>
  <c r="AY437" i="5"/>
  <c r="AX437" i="5"/>
  <c r="AW437" i="5"/>
  <c r="AV437" i="5"/>
  <c r="AU437" i="5"/>
  <c r="AT437" i="5"/>
  <c r="BK436" i="5"/>
  <c r="BJ436" i="5"/>
  <c r="BI436" i="5"/>
  <c r="BG436" i="5" s="1"/>
  <c r="BH436" i="5"/>
  <c r="BC436" i="5"/>
  <c r="BB436" i="5"/>
  <c r="BA436" i="5"/>
  <c r="AY436" i="5"/>
  <c r="AX436" i="5"/>
  <c r="AW436" i="5"/>
  <c r="AV436" i="5"/>
  <c r="AU436" i="5"/>
  <c r="AT436" i="5"/>
  <c r="BI435" i="5"/>
  <c r="BH435" i="5"/>
  <c r="BE435" i="5"/>
  <c r="BC435" i="5"/>
  <c r="BG435" i="5" s="1"/>
  <c r="BB435" i="5"/>
  <c r="BA435" i="5"/>
  <c r="AY435" i="5"/>
  <c r="AX435" i="5"/>
  <c r="AW435" i="5"/>
  <c r="AV435" i="5"/>
  <c r="AU435" i="5"/>
  <c r="AT435" i="5"/>
  <c r="BI434" i="5"/>
  <c r="BJ434" i="5" s="1"/>
  <c r="BH434" i="5"/>
  <c r="BK434" i="5" s="1"/>
  <c r="BF434" i="5"/>
  <c r="BC434" i="5"/>
  <c r="BE434" i="5" s="1"/>
  <c r="BB434" i="5"/>
  <c r="BA434" i="5"/>
  <c r="AY434" i="5"/>
  <c r="AX434" i="5"/>
  <c r="AW434" i="5"/>
  <c r="AV434" i="5"/>
  <c r="AU434" i="5"/>
  <c r="AT434" i="5"/>
  <c r="BJ433" i="5"/>
  <c r="BI433" i="5"/>
  <c r="BG433" i="5" s="1"/>
  <c r="BH433" i="5"/>
  <c r="BK433" i="5" s="1"/>
  <c r="BC433" i="5"/>
  <c r="BB433" i="5"/>
  <c r="BE433" i="5" s="1"/>
  <c r="BA433" i="5"/>
  <c r="AY433" i="5"/>
  <c r="AX433" i="5"/>
  <c r="AW433" i="5"/>
  <c r="AV433" i="5"/>
  <c r="AU433" i="5"/>
  <c r="AT433" i="5"/>
  <c r="BI432" i="5"/>
  <c r="BH432" i="5"/>
  <c r="BC432" i="5"/>
  <c r="BG432" i="5" s="1"/>
  <c r="BB432" i="5"/>
  <c r="BE432" i="5" s="1"/>
  <c r="BA432" i="5"/>
  <c r="AY432" i="5"/>
  <c r="AX432" i="5"/>
  <c r="AW432" i="5"/>
  <c r="AV432" i="5"/>
  <c r="AU432" i="5"/>
  <c r="AT432" i="5"/>
  <c r="BI431" i="5"/>
  <c r="BH431" i="5"/>
  <c r="BC431" i="5"/>
  <c r="BG431" i="5" s="1"/>
  <c r="BB431" i="5"/>
  <c r="BE431" i="5" s="1"/>
  <c r="BA431" i="5"/>
  <c r="AY431" i="5"/>
  <c r="AX431" i="5"/>
  <c r="AW431" i="5"/>
  <c r="AV431" i="5"/>
  <c r="AU431" i="5"/>
  <c r="AT431" i="5"/>
  <c r="BI430" i="5"/>
  <c r="BH430" i="5"/>
  <c r="BK430" i="5" s="1"/>
  <c r="BC430" i="5"/>
  <c r="BB430" i="5"/>
  <c r="BE430" i="5" s="1"/>
  <c r="BA430" i="5"/>
  <c r="AY430" i="5"/>
  <c r="AX430" i="5"/>
  <c r="AW430" i="5"/>
  <c r="AV430" i="5"/>
  <c r="AU430" i="5"/>
  <c r="AT430" i="5"/>
  <c r="BK429" i="5"/>
  <c r="BJ429" i="5"/>
  <c r="BI429" i="5"/>
  <c r="BH429" i="5"/>
  <c r="BG429" i="5"/>
  <c r="BE429" i="5"/>
  <c r="BC429" i="5"/>
  <c r="BB429" i="5"/>
  <c r="BA429" i="5"/>
  <c r="AY429" i="5"/>
  <c r="AX429" i="5"/>
  <c r="AW429" i="5"/>
  <c r="AV429" i="5"/>
  <c r="AU429" i="5"/>
  <c r="AT429" i="5"/>
  <c r="BK428" i="5"/>
  <c r="BI428" i="5"/>
  <c r="BH428" i="5"/>
  <c r="BC428" i="5"/>
  <c r="BB428" i="5"/>
  <c r="BF428" i="5" s="1"/>
  <c r="BA428" i="5"/>
  <c r="AY428" i="5"/>
  <c r="AX428" i="5"/>
  <c r="AW428" i="5"/>
  <c r="AV428" i="5"/>
  <c r="AU428" i="5"/>
  <c r="AT428" i="5"/>
  <c r="BI427" i="5"/>
  <c r="BJ427" i="5" s="1"/>
  <c r="BH427" i="5"/>
  <c r="BK427" i="5" s="1"/>
  <c r="BG427" i="5"/>
  <c r="BC427" i="5"/>
  <c r="BB427" i="5"/>
  <c r="BE427" i="5" s="1"/>
  <c r="BA427" i="5"/>
  <c r="AY427" i="5"/>
  <c r="AX427" i="5"/>
  <c r="AW427" i="5"/>
  <c r="AV427" i="5"/>
  <c r="AU427" i="5"/>
  <c r="AT427" i="5"/>
  <c r="BJ426" i="5"/>
  <c r="BI426" i="5"/>
  <c r="BH426" i="5"/>
  <c r="BG426" i="5"/>
  <c r="BC426" i="5"/>
  <c r="BB426" i="5"/>
  <c r="BA426" i="5"/>
  <c r="BK426" i="5" s="1"/>
  <c r="AY426" i="5"/>
  <c r="AX426" i="5"/>
  <c r="AW426" i="5"/>
  <c r="AV426" i="5"/>
  <c r="AU426" i="5"/>
  <c r="AT426" i="5"/>
  <c r="BK425" i="5"/>
  <c r="BI425" i="5"/>
  <c r="BG425" i="5" s="1"/>
  <c r="BH425" i="5"/>
  <c r="BC425" i="5"/>
  <c r="BB425" i="5"/>
  <c r="BA425" i="5"/>
  <c r="AY425" i="5"/>
  <c r="AX425" i="5"/>
  <c r="AW425" i="5"/>
  <c r="AV425" i="5"/>
  <c r="AU425" i="5"/>
  <c r="AT425" i="5"/>
  <c r="BK424" i="5"/>
  <c r="BJ424" i="5"/>
  <c r="BI424" i="5"/>
  <c r="BG424" i="5" s="1"/>
  <c r="BH424" i="5"/>
  <c r="BC424" i="5"/>
  <c r="BB424" i="5"/>
  <c r="BA424" i="5"/>
  <c r="AY424" i="5"/>
  <c r="AX424" i="5"/>
  <c r="AW424" i="5"/>
  <c r="AV424" i="5"/>
  <c r="AU424" i="5"/>
  <c r="AT424" i="5"/>
  <c r="BI423" i="5"/>
  <c r="BH423" i="5"/>
  <c r="BG423" i="5"/>
  <c r="BC423" i="5"/>
  <c r="BB423" i="5"/>
  <c r="BA423" i="5"/>
  <c r="AY423" i="5"/>
  <c r="AX423" i="5"/>
  <c r="AW423" i="5"/>
  <c r="AV423" i="5"/>
  <c r="AU423" i="5"/>
  <c r="AT423" i="5"/>
  <c r="BI422" i="5"/>
  <c r="BH422" i="5"/>
  <c r="BK422" i="5" s="1"/>
  <c r="BC422" i="5"/>
  <c r="BB422" i="5"/>
  <c r="BA422" i="5"/>
  <c r="AY422" i="5"/>
  <c r="AX422" i="5"/>
  <c r="AW422" i="5"/>
  <c r="AV422" i="5"/>
  <c r="AU422" i="5"/>
  <c r="AT422" i="5"/>
  <c r="BJ421" i="5"/>
  <c r="BI421" i="5"/>
  <c r="BG421" i="5" s="1"/>
  <c r="BH421" i="5"/>
  <c r="BK421" i="5" s="1"/>
  <c r="BC421" i="5"/>
  <c r="BB421" i="5"/>
  <c r="BE421" i="5" s="1"/>
  <c r="BA421" i="5"/>
  <c r="AY421" i="5"/>
  <c r="AX421" i="5"/>
  <c r="AW421" i="5"/>
  <c r="AV421" i="5"/>
  <c r="AU421" i="5"/>
  <c r="AT421" i="5"/>
  <c r="BI420" i="5"/>
  <c r="BH420" i="5"/>
  <c r="BC420" i="5"/>
  <c r="BG420" i="5" s="1"/>
  <c r="BB420" i="5"/>
  <c r="BA420" i="5"/>
  <c r="AY420" i="5"/>
  <c r="AX420" i="5"/>
  <c r="AW420" i="5"/>
  <c r="AV420" i="5"/>
  <c r="AU420" i="5"/>
  <c r="AT420" i="5"/>
  <c r="BI419" i="5"/>
  <c r="BH419" i="5"/>
  <c r="BC419" i="5"/>
  <c r="BG419" i="5" s="1"/>
  <c r="BB419" i="5"/>
  <c r="BA419" i="5"/>
  <c r="AY419" i="5"/>
  <c r="AX419" i="5"/>
  <c r="AW419" i="5"/>
  <c r="AV419" i="5"/>
  <c r="AU419" i="5"/>
  <c r="AT419" i="5"/>
  <c r="BJ418" i="5"/>
  <c r="BI418" i="5"/>
  <c r="BH418" i="5"/>
  <c r="BK418" i="5" s="1"/>
  <c r="BG418" i="5"/>
  <c r="BC418" i="5"/>
  <c r="BB418" i="5"/>
  <c r="BE418" i="5" s="1"/>
  <c r="BA418" i="5"/>
  <c r="AY418" i="5"/>
  <c r="AX418" i="5"/>
  <c r="AW418" i="5"/>
  <c r="AV418" i="5"/>
  <c r="AU418" i="5"/>
  <c r="AT418" i="5"/>
  <c r="BI417" i="5"/>
  <c r="BH417" i="5"/>
  <c r="BG417" i="5"/>
  <c r="BC417" i="5"/>
  <c r="BE417" i="5" s="1"/>
  <c r="BB417" i="5"/>
  <c r="BA417" i="5"/>
  <c r="AY417" i="5"/>
  <c r="AX417" i="5"/>
  <c r="AW417" i="5"/>
  <c r="AV417" i="5"/>
  <c r="AU417" i="5"/>
  <c r="AT417" i="5"/>
  <c r="BI416" i="5"/>
  <c r="BH416" i="5"/>
  <c r="BC416" i="5"/>
  <c r="BB416" i="5"/>
  <c r="BE416" i="5" s="1"/>
  <c r="BA416" i="5"/>
  <c r="BK416" i="5" s="1"/>
  <c r="AY416" i="5"/>
  <c r="AX416" i="5"/>
  <c r="AW416" i="5"/>
  <c r="AV416" i="5"/>
  <c r="AU416" i="5"/>
  <c r="AT416" i="5"/>
  <c r="BI415" i="5"/>
  <c r="BJ415" i="5" s="1"/>
  <c r="BH415" i="5"/>
  <c r="BK415" i="5" s="1"/>
  <c r="BG415" i="5"/>
  <c r="BC415" i="5"/>
  <c r="BB415" i="5"/>
  <c r="BA415" i="5"/>
  <c r="AY415" i="5"/>
  <c r="AX415" i="5"/>
  <c r="AW415" i="5"/>
  <c r="AV415" i="5"/>
  <c r="AU415" i="5"/>
  <c r="AT415" i="5"/>
  <c r="BJ414" i="5"/>
  <c r="BI414" i="5"/>
  <c r="BH414" i="5"/>
  <c r="BK414" i="5" s="1"/>
  <c r="BG414" i="5"/>
  <c r="BC414" i="5"/>
  <c r="BB414" i="5"/>
  <c r="BA414" i="5"/>
  <c r="AY414" i="5"/>
  <c r="AX414" i="5"/>
  <c r="AW414" i="5"/>
  <c r="AV414" i="5"/>
  <c r="AU414" i="5"/>
  <c r="AT414" i="5"/>
  <c r="BK413" i="5"/>
  <c r="BI413" i="5"/>
  <c r="BH413" i="5"/>
  <c r="BC413" i="5"/>
  <c r="BB413" i="5"/>
  <c r="BA413" i="5"/>
  <c r="AY413" i="5"/>
  <c r="AX413" i="5"/>
  <c r="AW413" i="5"/>
  <c r="AV413" i="5"/>
  <c r="AU413" i="5"/>
  <c r="AT413" i="5"/>
  <c r="BK412" i="5"/>
  <c r="BI412" i="5"/>
  <c r="BH412" i="5"/>
  <c r="BC412" i="5"/>
  <c r="BB412" i="5"/>
  <c r="BA412" i="5"/>
  <c r="BJ412" i="5" s="1"/>
  <c r="AY412" i="5"/>
  <c r="AX412" i="5"/>
  <c r="AW412" i="5"/>
  <c r="AV412" i="5"/>
  <c r="AU412" i="5"/>
  <c r="AT412" i="5"/>
  <c r="BI411" i="5"/>
  <c r="BJ411" i="5" s="1"/>
  <c r="BH411" i="5"/>
  <c r="BK411" i="5" s="1"/>
  <c r="BC411" i="5"/>
  <c r="BG411" i="5" s="1"/>
  <c r="BB411" i="5"/>
  <c r="BA411" i="5"/>
  <c r="AY411" i="5"/>
  <c r="AX411" i="5"/>
  <c r="AW411" i="5"/>
  <c r="AV411" i="5"/>
  <c r="AU411" i="5"/>
  <c r="AT411" i="5"/>
  <c r="BJ410" i="5"/>
  <c r="BI410" i="5"/>
  <c r="BH410" i="5"/>
  <c r="BK410" i="5" s="1"/>
  <c r="BG410" i="5"/>
  <c r="BC410" i="5"/>
  <c r="BB410" i="5"/>
  <c r="BA410" i="5"/>
  <c r="AY410" i="5"/>
  <c r="AX410" i="5"/>
  <c r="AW410" i="5"/>
  <c r="AV410" i="5"/>
  <c r="AU410" i="5"/>
  <c r="AT410" i="5"/>
  <c r="BK409" i="5"/>
  <c r="BI409" i="5"/>
  <c r="BH409" i="5"/>
  <c r="BG409" i="5"/>
  <c r="BE409" i="5"/>
  <c r="BC409" i="5"/>
  <c r="BB409" i="5"/>
  <c r="BF409" i="5" s="1"/>
  <c r="BA409" i="5"/>
  <c r="BJ409" i="5" s="1"/>
  <c r="AY409" i="5"/>
  <c r="AX409" i="5"/>
  <c r="AW409" i="5"/>
  <c r="AV409" i="5"/>
  <c r="AU409" i="5"/>
  <c r="AT409" i="5"/>
  <c r="BK408" i="5"/>
  <c r="BI408" i="5"/>
  <c r="BH408" i="5"/>
  <c r="BC408" i="5"/>
  <c r="BB408" i="5"/>
  <c r="BA408" i="5"/>
  <c r="AY408" i="5"/>
  <c r="AX408" i="5"/>
  <c r="AW408" i="5"/>
  <c r="AV408" i="5"/>
  <c r="AU408" i="5"/>
  <c r="AT408" i="5"/>
  <c r="BK407" i="5"/>
  <c r="BJ407" i="5"/>
  <c r="BI407" i="5"/>
  <c r="BH407" i="5"/>
  <c r="BG407" i="5"/>
  <c r="BC407" i="5"/>
  <c r="BB407" i="5"/>
  <c r="BA407" i="5"/>
  <c r="AY407" i="5"/>
  <c r="AX407" i="5"/>
  <c r="AW407" i="5"/>
  <c r="AV407" i="5"/>
  <c r="AU407" i="5"/>
  <c r="AT407" i="5"/>
  <c r="BI406" i="5"/>
  <c r="BH406" i="5"/>
  <c r="BG406" i="5"/>
  <c r="BC406" i="5"/>
  <c r="BB406" i="5"/>
  <c r="BE406" i="5" s="1"/>
  <c r="BA406" i="5"/>
  <c r="BK406" i="5" s="1"/>
  <c r="AY406" i="5"/>
  <c r="AX406" i="5"/>
  <c r="AW406" i="5"/>
  <c r="AV406" i="5"/>
  <c r="AU406" i="5"/>
  <c r="AT406" i="5"/>
  <c r="BI405" i="5"/>
  <c r="BH405" i="5"/>
  <c r="BK405" i="5" s="1"/>
  <c r="BC405" i="5"/>
  <c r="BB405" i="5"/>
  <c r="BF405" i="5" s="1"/>
  <c r="BA405" i="5"/>
  <c r="AY405" i="5"/>
  <c r="AX405" i="5"/>
  <c r="AW405" i="5"/>
  <c r="AV405" i="5"/>
  <c r="AU405" i="5"/>
  <c r="AT405" i="5"/>
  <c r="BK404" i="5"/>
  <c r="BI404" i="5"/>
  <c r="BH404" i="5"/>
  <c r="BC404" i="5"/>
  <c r="BB404" i="5"/>
  <c r="BA404" i="5"/>
  <c r="AY404" i="5"/>
  <c r="AX404" i="5"/>
  <c r="AW404" i="5"/>
  <c r="AV404" i="5"/>
  <c r="AU404" i="5"/>
  <c r="AT404" i="5"/>
  <c r="BI403" i="5"/>
  <c r="BH403" i="5"/>
  <c r="BG403" i="5"/>
  <c r="BC403" i="5"/>
  <c r="BB403" i="5"/>
  <c r="BA403" i="5"/>
  <c r="BK403" i="5" s="1"/>
  <c r="AY403" i="5"/>
  <c r="AX403" i="5"/>
  <c r="AW403" i="5"/>
  <c r="AV403" i="5"/>
  <c r="AU403" i="5"/>
  <c r="AT403" i="5"/>
  <c r="BK402" i="5"/>
  <c r="BI402" i="5"/>
  <c r="BH402" i="5"/>
  <c r="BC402" i="5"/>
  <c r="BB402" i="5"/>
  <c r="BA402" i="5"/>
  <c r="AY402" i="5"/>
  <c r="AX402" i="5"/>
  <c r="AW402" i="5"/>
  <c r="AV402" i="5"/>
  <c r="AU402" i="5"/>
  <c r="AT402" i="5"/>
  <c r="BI401" i="5"/>
  <c r="BJ401" i="5" s="1"/>
  <c r="BH401" i="5"/>
  <c r="BK401" i="5" s="1"/>
  <c r="BG401" i="5"/>
  <c r="BC401" i="5"/>
  <c r="BB401" i="5"/>
  <c r="BA401" i="5"/>
  <c r="AY401" i="5"/>
  <c r="AX401" i="5"/>
  <c r="AW401" i="5"/>
  <c r="AV401" i="5"/>
  <c r="AU401" i="5"/>
  <c r="AT401" i="5"/>
  <c r="BI400" i="5"/>
  <c r="BH400" i="5"/>
  <c r="BC400" i="5"/>
  <c r="BG400" i="5" s="1"/>
  <c r="BB400" i="5"/>
  <c r="BE400" i="5" s="1"/>
  <c r="BA400" i="5"/>
  <c r="BK400" i="5" s="1"/>
  <c r="AY400" i="5"/>
  <c r="AX400" i="5"/>
  <c r="AW400" i="5"/>
  <c r="AV400" i="5"/>
  <c r="AU400" i="5"/>
  <c r="AT400" i="5"/>
  <c r="BI399" i="5"/>
  <c r="BJ399" i="5" s="1"/>
  <c r="BH399" i="5"/>
  <c r="BK399" i="5" s="1"/>
  <c r="BG399" i="5"/>
  <c r="BF399" i="5"/>
  <c r="BC399" i="5"/>
  <c r="BB399" i="5"/>
  <c r="BE399" i="5" s="1"/>
  <c r="BA399" i="5"/>
  <c r="AY399" i="5"/>
  <c r="AX399" i="5"/>
  <c r="AW399" i="5"/>
  <c r="AV399" i="5"/>
  <c r="AU399" i="5"/>
  <c r="AT399" i="5"/>
  <c r="BK398" i="5"/>
  <c r="BI398" i="5"/>
  <c r="BH398" i="5"/>
  <c r="BC398" i="5"/>
  <c r="BB398" i="5"/>
  <c r="BA398" i="5"/>
  <c r="AY398" i="5"/>
  <c r="AX398" i="5"/>
  <c r="AW398" i="5"/>
  <c r="AV398" i="5"/>
  <c r="AU398" i="5"/>
  <c r="AT398" i="5"/>
  <c r="BK397" i="5"/>
  <c r="BI397" i="5"/>
  <c r="BJ397" i="5" s="1"/>
  <c r="BH397" i="5"/>
  <c r="BC397" i="5"/>
  <c r="BG397" i="5" s="1"/>
  <c r="BB397" i="5"/>
  <c r="BA397" i="5"/>
  <c r="AY397" i="5"/>
  <c r="AX397" i="5"/>
  <c r="AW397" i="5"/>
  <c r="AV397" i="5"/>
  <c r="AU397" i="5"/>
  <c r="AT397" i="5"/>
  <c r="BI396" i="5"/>
  <c r="BJ396" i="5" s="1"/>
  <c r="BH396" i="5"/>
  <c r="BK396" i="5" s="1"/>
  <c r="BG396" i="5"/>
  <c r="BC396" i="5"/>
  <c r="BB396" i="5"/>
  <c r="BF396" i="5" s="1"/>
  <c r="BA396" i="5"/>
  <c r="AY396" i="5"/>
  <c r="AX396" i="5"/>
  <c r="AW396" i="5"/>
  <c r="AV396" i="5"/>
  <c r="AU396" i="5"/>
  <c r="AT396" i="5"/>
  <c r="BK395" i="5"/>
  <c r="BI395" i="5"/>
  <c r="BH395" i="5"/>
  <c r="BC395" i="5"/>
  <c r="BB395" i="5"/>
  <c r="BA395" i="5"/>
  <c r="AY395" i="5"/>
  <c r="AX395" i="5"/>
  <c r="AW395" i="5"/>
  <c r="AV395" i="5"/>
  <c r="AU395" i="5"/>
  <c r="AT395" i="5"/>
  <c r="BK394" i="5"/>
  <c r="BI394" i="5"/>
  <c r="BJ394" i="5" s="1"/>
  <c r="BH394" i="5"/>
  <c r="BC394" i="5"/>
  <c r="BG394" i="5" s="1"/>
  <c r="BB394" i="5"/>
  <c r="BA394" i="5"/>
  <c r="AY394" i="5"/>
  <c r="AX394" i="5"/>
  <c r="AW394" i="5"/>
  <c r="AV394" i="5"/>
  <c r="AU394" i="5"/>
  <c r="AT394" i="5"/>
  <c r="BI393" i="5"/>
  <c r="BJ393" i="5" s="1"/>
  <c r="BH393" i="5"/>
  <c r="BK393" i="5" s="1"/>
  <c r="BC393" i="5"/>
  <c r="BB393" i="5"/>
  <c r="BA393" i="5"/>
  <c r="AY393" i="5"/>
  <c r="AX393" i="5"/>
  <c r="AW393" i="5"/>
  <c r="AV393" i="5"/>
  <c r="AU393" i="5"/>
  <c r="AT393" i="5"/>
  <c r="BK392" i="5"/>
  <c r="BJ392" i="5"/>
  <c r="BI392" i="5"/>
  <c r="BH392" i="5"/>
  <c r="BG392" i="5"/>
  <c r="BC392" i="5"/>
  <c r="BB392" i="5"/>
  <c r="BA392" i="5"/>
  <c r="AY392" i="5"/>
  <c r="AX392" i="5"/>
  <c r="AW392" i="5"/>
  <c r="AV392" i="5"/>
  <c r="AU392" i="5"/>
  <c r="AT392" i="5"/>
  <c r="BI391" i="5"/>
  <c r="BH391" i="5"/>
  <c r="BG391" i="5"/>
  <c r="BC391" i="5"/>
  <c r="BB391" i="5"/>
  <c r="BE391" i="5" s="1"/>
  <c r="BA391" i="5"/>
  <c r="BK391" i="5" s="1"/>
  <c r="AY391" i="5"/>
  <c r="AX391" i="5"/>
  <c r="AW391" i="5"/>
  <c r="AV391" i="5"/>
  <c r="AU391" i="5"/>
  <c r="AT391" i="5"/>
  <c r="BI390" i="5"/>
  <c r="BH390" i="5"/>
  <c r="BK390" i="5" s="1"/>
  <c r="BC390" i="5"/>
  <c r="BB390" i="5"/>
  <c r="BA390" i="5"/>
  <c r="AY390" i="5"/>
  <c r="AX390" i="5"/>
  <c r="AW390" i="5"/>
  <c r="AV390" i="5"/>
  <c r="AU390" i="5"/>
  <c r="AT390" i="5"/>
  <c r="BJ389" i="5"/>
  <c r="BI389" i="5"/>
  <c r="BH389" i="5"/>
  <c r="BK389" i="5" s="1"/>
  <c r="BG389" i="5"/>
  <c r="BC389" i="5"/>
  <c r="BB389" i="5"/>
  <c r="BA389" i="5"/>
  <c r="AY389" i="5"/>
  <c r="AX389" i="5"/>
  <c r="AW389" i="5"/>
  <c r="AV389" i="5"/>
  <c r="AU389" i="5"/>
  <c r="AT389" i="5"/>
  <c r="BK388" i="5"/>
  <c r="BI388" i="5"/>
  <c r="BJ388" i="5" s="1"/>
  <c r="BH388" i="5"/>
  <c r="BG388" i="5"/>
  <c r="BC388" i="5"/>
  <c r="BB388" i="5"/>
  <c r="BE388" i="5" s="1"/>
  <c r="BA388" i="5"/>
  <c r="AY388" i="5"/>
  <c r="AX388" i="5"/>
  <c r="AW388" i="5"/>
  <c r="AV388" i="5"/>
  <c r="AU388" i="5"/>
  <c r="AT388" i="5"/>
  <c r="BI387" i="5"/>
  <c r="BH387" i="5"/>
  <c r="BK387" i="5" s="1"/>
  <c r="BC387" i="5"/>
  <c r="BB387" i="5"/>
  <c r="BA387" i="5"/>
  <c r="AY387" i="5"/>
  <c r="AX387" i="5"/>
  <c r="AW387" i="5"/>
  <c r="AV387" i="5"/>
  <c r="AU387" i="5"/>
  <c r="AT387" i="5"/>
  <c r="BI386" i="5"/>
  <c r="BJ386" i="5" s="1"/>
  <c r="BH386" i="5"/>
  <c r="BK386" i="5" s="1"/>
  <c r="BG386" i="5"/>
  <c r="BC386" i="5"/>
  <c r="BB386" i="5"/>
  <c r="BA386" i="5"/>
  <c r="AY386" i="5"/>
  <c r="AX386" i="5"/>
  <c r="AW386" i="5"/>
  <c r="AV386" i="5"/>
  <c r="AU386" i="5"/>
  <c r="AT386" i="5"/>
  <c r="BI385" i="5"/>
  <c r="BH385" i="5"/>
  <c r="BC385" i="5"/>
  <c r="BB385" i="5"/>
  <c r="BA385" i="5"/>
  <c r="BK385" i="5" s="1"/>
  <c r="AY385" i="5"/>
  <c r="AX385" i="5"/>
  <c r="AW385" i="5"/>
  <c r="AV385" i="5"/>
  <c r="AU385" i="5"/>
  <c r="AT385" i="5"/>
  <c r="BI384" i="5"/>
  <c r="BJ384" i="5" s="1"/>
  <c r="BH384" i="5"/>
  <c r="BK384" i="5" s="1"/>
  <c r="BC384" i="5"/>
  <c r="BB384" i="5"/>
  <c r="BF384" i="5" s="1"/>
  <c r="BA384" i="5"/>
  <c r="AY384" i="5"/>
  <c r="AX384" i="5"/>
  <c r="AW384" i="5"/>
  <c r="AV384" i="5"/>
  <c r="AU384" i="5"/>
  <c r="AT384" i="5"/>
  <c r="BJ383" i="5"/>
  <c r="BI383" i="5"/>
  <c r="BH383" i="5"/>
  <c r="BK383" i="5" s="1"/>
  <c r="BG383" i="5"/>
  <c r="BC383" i="5"/>
  <c r="BB383" i="5"/>
  <c r="BA383" i="5"/>
  <c r="AY383" i="5"/>
  <c r="AX383" i="5"/>
  <c r="AW383" i="5"/>
  <c r="AV383" i="5"/>
  <c r="AU383" i="5"/>
  <c r="AT383" i="5"/>
  <c r="BI382" i="5"/>
  <c r="BJ382" i="5" s="1"/>
  <c r="BH382" i="5"/>
  <c r="BC382" i="5"/>
  <c r="BG382" i="5" s="1"/>
  <c r="BB382" i="5"/>
  <c r="BA382" i="5"/>
  <c r="BK382" i="5" s="1"/>
  <c r="AY382" i="5"/>
  <c r="AX382" i="5"/>
  <c r="AW382" i="5"/>
  <c r="AV382" i="5"/>
  <c r="AU382" i="5"/>
  <c r="AT382" i="5"/>
  <c r="BK381" i="5"/>
  <c r="BI381" i="5"/>
  <c r="BJ381" i="5" s="1"/>
  <c r="BH381" i="5"/>
  <c r="BF381" i="5"/>
  <c r="BC381" i="5"/>
  <c r="BG381" i="5" s="1"/>
  <c r="BB381" i="5"/>
  <c r="BA381" i="5"/>
  <c r="AY381" i="5"/>
  <c r="AX381" i="5"/>
  <c r="AW381" i="5"/>
  <c r="AV381" i="5"/>
  <c r="AU381" i="5"/>
  <c r="AT381" i="5"/>
  <c r="BJ380" i="5"/>
  <c r="BI380" i="5"/>
  <c r="BH380" i="5"/>
  <c r="BK380" i="5" s="1"/>
  <c r="BG380" i="5"/>
  <c r="BC380" i="5"/>
  <c r="BB380" i="5"/>
  <c r="BA380" i="5"/>
  <c r="AY380" i="5"/>
  <c r="AX380" i="5"/>
  <c r="AW380" i="5"/>
  <c r="AV380" i="5"/>
  <c r="AU380" i="5"/>
  <c r="AT380" i="5"/>
  <c r="BI379" i="5"/>
  <c r="BH379" i="5"/>
  <c r="BC379" i="5"/>
  <c r="BG379" i="5" s="1"/>
  <c r="BB379" i="5"/>
  <c r="BA379" i="5"/>
  <c r="BK379" i="5" s="1"/>
  <c r="AY379" i="5"/>
  <c r="AX379" i="5"/>
  <c r="AW379" i="5"/>
  <c r="AV379" i="5"/>
  <c r="AU379" i="5"/>
  <c r="AT379" i="5"/>
  <c r="BK378" i="5"/>
  <c r="BI378" i="5"/>
  <c r="BJ378" i="5" s="1"/>
  <c r="BH378" i="5"/>
  <c r="BG378" i="5"/>
  <c r="BC378" i="5"/>
  <c r="BB378" i="5"/>
  <c r="BF378" i="5" s="1"/>
  <c r="BA378" i="5"/>
  <c r="AY378" i="5"/>
  <c r="AX378" i="5"/>
  <c r="AW378" i="5"/>
  <c r="AV378" i="5"/>
  <c r="AU378" i="5"/>
  <c r="AT378" i="5"/>
  <c r="BK377" i="5"/>
  <c r="BI377" i="5"/>
  <c r="BH377" i="5"/>
  <c r="BC377" i="5"/>
  <c r="BB377" i="5"/>
  <c r="BA377" i="5"/>
  <c r="AY377" i="5"/>
  <c r="AX377" i="5"/>
  <c r="AW377" i="5"/>
  <c r="AV377" i="5"/>
  <c r="AU377" i="5"/>
  <c r="AT377" i="5"/>
  <c r="BK376" i="5"/>
  <c r="BI376" i="5"/>
  <c r="BH376" i="5"/>
  <c r="BC376" i="5"/>
  <c r="BG376" i="5" s="1"/>
  <c r="BB376" i="5"/>
  <c r="BF376" i="5" s="1"/>
  <c r="BA376" i="5"/>
  <c r="AY376" i="5"/>
  <c r="AX376" i="5"/>
  <c r="AW376" i="5"/>
  <c r="AV376" i="5"/>
  <c r="AU376" i="5"/>
  <c r="AT376" i="5"/>
  <c r="BI375" i="5"/>
  <c r="BJ375" i="5" s="1"/>
  <c r="BH375" i="5"/>
  <c r="BK375" i="5" s="1"/>
  <c r="BG375" i="5"/>
  <c r="BC375" i="5"/>
  <c r="BB375" i="5"/>
  <c r="BA375" i="5"/>
  <c r="AY375" i="5"/>
  <c r="AX375" i="5"/>
  <c r="AW375" i="5"/>
  <c r="AV375" i="5"/>
  <c r="AU375" i="5"/>
  <c r="AT375" i="5"/>
  <c r="BK374" i="5"/>
  <c r="BJ374" i="5"/>
  <c r="BI374" i="5"/>
  <c r="BG374" i="5" s="1"/>
  <c r="BH374" i="5"/>
  <c r="BC374" i="5"/>
  <c r="BB374" i="5"/>
  <c r="BA374" i="5"/>
  <c r="AY374" i="5"/>
  <c r="AX374" i="5"/>
  <c r="AW374" i="5"/>
  <c r="AV374" i="5"/>
  <c r="AU374" i="5"/>
  <c r="AT374" i="5"/>
  <c r="BK373" i="5"/>
  <c r="BI373" i="5"/>
  <c r="BJ373" i="5" s="1"/>
  <c r="BH373" i="5"/>
  <c r="BG373" i="5"/>
  <c r="BC373" i="5"/>
  <c r="BB373" i="5"/>
  <c r="BF373" i="5" s="1"/>
  <c r="BA373" i="5"/>
  <c r="AY373" i="5"/>
  <c r="AX373" i="5"/>
  <c r="AW373" i="5"/>
  <c r="AV373" i="5"/>
  <c r="AU373" i="5"/>
  <c r="AT373" i="5"/>
  <c r="BI372" i="5"/>
  <c r="BH372" i="5"/>
  <c r="BK372" i="5" s="1"/>
  <c r="BC372" i="5"/>
  <c r="BB372" i="5"/>
  <c r="BA372" i="5"/>
  <c r="AY372" i="5"/>
  <c r="AX372" i="5"/>
  <c r="AW372" i="5"/>
  <c r="AV372" i="5"/>
  <c r="AU372" i="5"/>
  <c r="AT372" i="5"/>
  <c r="BK371" i="5"/>
  <c r="BJ371" i="5"/>
  <c r="BI371" i="5"/>
  <c r="BH371" i="5"/>
  <c r="BG371" i="5"/>
  <c r="BC371" i="5"/>
  <c r="BB371" i="5"/>
  <c r="BA371" i="5"/>
  <c r="AY371" i="5"/>
  <c r="AX371" i="5"/>
  <c r="AW371" i="5"/>
  <c r="AV371" i="5"/>
  <c r="AU371" i="5"/>
  <c r="AT371" i="5"/>
  <c r="BI370" i="5"/>
  <c r="BH370" i="5"/>
  <c r="BC370" i="5"/>
  <c r="BG370" i="5" s="1"/>
  <c r="BB370" i="5"/>
  <c r="BA370" i="5"/>
  <c r="BK370" i="5" s="1"/>
  <c r="AY370" i="5"/>
  <c r="AX370" i="5"/>
  <c r="AW370" i="5"/>
  <c r="AV370" i="5"/>
  <c r="AU370" i="5"/>
  <c r="AT370" i="5"/>
  <c r="BI369" i="5"/>
  <c r="BJ369" i="5" s="1"/>
  <c r="BH369" i="5"/>
  <c r="BK369" i="5" s="1"/>
  <c r="BC369" i="5"/>
  <c r="BB369" i="5"/>
  <c r="BF369" i="5" s="1"/>
  <c r="BA369" i="5"/>
  <c r="AY369" i="5"/>
  <c r="AX369" i="5"/>
  <c r="AW369" i="5"/>
  <c r="AV369" i="5"/>
  <c r="AU369" i="5"/>
  <c r="AT369" i="5"/>
  <c r="BJ368" i="5"/>
  <c r="BI368" i="5"/>
  <c r="BG368" i="5" s="1"/>
  <c r="BH368" i="5"/>
  <c r="BK368" i="5" s="1"/>
  <c r="BC368" i="5"/>
  <c r="BB368" i="5"/>
  <c r="BA368" i="5"/>
  <c r="AY368" i="5"/>
  <c r="AX368" i="5"/>
  <c r="AW368" i="5"/>
  <c r="AV368" i="5"/>
  <c r="AU368" i="5"/>
  <c r="AT368" i="5"/>
  <c r="BK367" i="5"/>
  <c r="BI367" i="5"/>
  <c r="BJ367" i="5" s="1"/>
  <c r="BH367" i="5"/>
  <c r="BG367" i="5"/>
  <c r="BC367" i="5"/>
  <c r="BB367" i="5"/>
  <c r="BA367" i="5"/>
  <c r="AY367" i="5"/>
  <c r="AX367" i="5"/>
  <c r="AW367" i="5"/>
  <c r="AV367" i="5"/>
  <c r="AU367" i="5"/>
  <c r="AT367" i="5"/>
  <c r="BK366" i="5"/>
  <c r="BI366" i="5"/>
  <c r="BH366" i="5"/>
  <c r="BC366" i="5"/>
  <c r="BB366" i="5"/>
  <c r="BF366" i="5" s="1"/>
  <c r="BA366" i="5"/>
  <c r="AY366" i="5"/>
  <c r="AX366" i="5"/>
  <c r="AW366" i="5"/>
  <c r="AV366" i="5"/>
  <c r="AU366" i="5"/>
  <c r="AT366" i="5"/>
  <c r="BI365" i="5"/>
  <c r="BJ365" i="5" s="1"/>
  <c r="BH365" i="5"/>
  <c r="BK365" i="5" s="1"/>
  <c r="BG365" i="5"/>
  <c r="BC365" i="5"/>
  <c r="BB365" i="5"/>
  <c r="BA365" i="5"/>
  <c r="AY365" i="5"/>
  <c r="AX365" i="5"/>
  <c r="AW365" i="5"/>
  <c r="AV365" i="5"/>
  <c r="AU365" i="5"/>
  <c r="AT365" i="5"/>
  <c r="BI364" i="5"/>
  <c r="BH364" i="5"/>
  <c r="BC364" i="5"/>
  <c r="BG364" i="5" s="1"/>
  <c r="BB364" i="5"/>
  <c r="BA364" i="5"/>
  <c r="BK364" i="5" s="1"/>
  <c r="AY364" i="5"/>
  <c r="AX364" i="5"/>
  <c r="AW364" i="5"/>
  <c r="AV364" i="5"/>
  <c r="AU364" i="5"/>
  <c r="AT364" i="5"/>
  <c r="BK363" i="5"/>
  <c r="BI363" i="5"/>
  <c r="BJ363" i="5" s="1"/>
  <c r="BH363" i="5"/>
  <c r="BC363" i="5"/>
  <c r="BG363" i="5" s="1"/>
  <c r="BB363" i="5"/>
  <c r="BF363" i="5" s="1"/>
  <c r="BA363" i="5"/>
  <c r="AY363" i="5"/>
  <c r="AX363" i="5"/>
  <c r="AW363" i="5"/>
  <c r="AV363" i="5"/>
  <c r="AU363" i="5"/>
  <c r="AT363" i="5"/>
  <c r="BI362" i="5"/>
  <c r="BG362" i="5" s="1"/>
  <c r="BH362" i="5"/>
  <c r="BK362" i="5" s="1"/>
  <c r="BC362" i="5"/>
  <c r="BB362" i="5"/>
  <c r="BA362" i="5"/>
  <c r="AY362" i="5"/>
  <c r="AX362" i="5"/>
  <c r="AW362" i="5"/>
  <c r="AV362" i="5"/>
  <c r="AU362" i="5"/>
  <c r="AT362" i="5"/>
  <c r="BI361" i="5"/>
  <c r="BH361" i="5"/>
  <c r="BC361" i="5"/>
  <c r="BG361" i="5" s="1"/>
  <c r="BB361" i="5"/>
  <c r="BA361" i="5"/>
  <c r="BK361" i="5" s="1"/>
  <c r="AY361" i="5"/>
  <c r="AX361" i="5"/>
  <c r="AW361" i="5"/>
  <c r="AV361" i="5"/>
  <c r="AU361" i="5"/>
  <c r="AT361" i="5"/>
  <c r="BI360" i="5"/>
  <c r="BJ360" i="5" s="1"/>
  <c r="BH360" i="5"/>
  <c r="BK360" i="5" s="1"/>
  <c r="BC360" i="5"/>
  <c r="BG360" i="5" s="1"/>
  <c r="BB360" i="5"/>
  <c r="BF360" i="5" s="1"/>
  <c r="BA360" i="5"/>
  <c r="AY360" i="5"/>
  <c r="AX360" i="5"/>
  <c r="AW360" i="5"/>
  <c r="AV360" i="5"/>
  <c r="AU360" i="5"/>
  <c r="AT360" i="5"/>
  <c r="BI359" i="5"/>
  <c r="BH359" i="5"/>
  <c r="BK359" i="5" s="1"/>
  <c r="BC359" i="5"/>
  <c r="BB359" i="5"/>
  <c r="BA359" i="5"/>
  <c r="AY359" i="5"/>
  <c r="AX359" i="5"/>
  <c r="AW359" i="5"/>
  <c r="AV359" i="5"/>
  <c r="AU359" i="5"/>
  <c r="AT359" i="5"/>
  <c r="BK358" i="5"/>
  <c r="BI358" i="5"/>
  <c r="BJ358" i="5" s="1"/>
  <c r="BH358" i="5"/>
  <c r="BC358" i="5"/>
  <c r="BG358" i="5" s="1"/>
  <c r="BB358" i="5"/>
  <c r="BF358" i="5" s="1"/>
  <c r="BA358" i="5"/>
  <c r="AY358" i="5"/>
  <c r="AX358" i="5"/>
  <c r="AW358" i="5"/>
  <c r="AV358" i="5"/>
  <c r="AU358" i="5"/>
  <c r="AT358" i="5"/>
  <c r="BI357" i="5"/>
  <c r="BJ357" i="5" s="1"/>
  <c r="BH357" i="5"/>
  <c r="BK357" i="5" s="1"/>
  <c r="BG357" i="5"/>
  <c r="BC357" i="5"/>
  <c r="BB357" i="5"/>
  <c r="BE357" i="5" s="1"/>
  <c r="BA357" i="5"/>
  <c r="AY357" i="5"/>
  <c r="AX357" i="5"/>
  <c r="AW357" i="5"/>
  <c r="AV357" i="5"/>
  <c r="AU357" i="5"/>
  <c r="AT357" i="5"/>
  <c r="BK356" i="5"/>
  <c r="BJ356" i="5"/>
  <c r="BI356" i="5"/>
  <c r="BH356" i="5"/>
  <c r="BC356" i="5"/>
  <c r="BG356" i="5" s="1"/>
  <c r="BB356" i="5"/>
  <c r="BA356" i="5"/>
  <c r="AY356" i="5"/>
  <c r="AX356" i="5"/>
  <c r="AW356" i="5"/>
  <c r="AV356" i="5"/>
  <c r="AU356" i="5"/>
  <c r="AT356" i="5"/>
  <c r="BI355" i="5"/>
  <c r="BH355" i="5"/>
  <c r="BC355" i="5"/>
  <c r="BG355" i="5" s="1"/>
  <c r="BB355" i="5"/>
  <c r="BF355" i="5" s="1"/>
  <c r="BA355" i="5"/>
  <c r="AY355" i="5"/>
  <c r="AX355" i="5"/>
  <c r="AW355" i="5"/>
  <c r="AV355" i="5"/>
  <c r="AU355" i="5"/>
  <c r="AT355" i="5"/>
  <c r="BI354" i="5"/>
  <c r="BJ354" i="5" s="1"/>
  <c r="BH354" i="5"/>
  <c r="BK354" i="5" s="1"/>
  <c r="BC354" i="5"/>
  <c r="BG354" i="5" s="1"/>
  <c r="BB354" i="5"/>
  <c r="BF354" i="5" s="1"/>
  <c r="BA354" i="5"/>
  <c r="AY354" i="5"/>
  <c r="AX354" i="5"/>
  <c r="AW354" i="5"/>
  <c r="AV354" i="5"/>
  <c r="AU354" i="5"/>
  <c r="AT354" i="5"/>
  <c r="BI353" i="5"/>
  <c r="BG353" i="5" s="1"/>
  <c r="BH353" i="5"/>
  <c r="BK353" i="5" s="1"/>
  <c r="BC353" i="5"/>
  <c r="BB353" i="5"/>
  <c r="BA353" i="5"/>
  <c r="AY353" i="5"/>
  <c r="AX353" i="5"/>
  <c r="AW353" i="5"/>
  <c r="AV353" i="5"/>
  <c r="AU353" i="5"/>
  <c r="AT353" i="5"/>
  <c r="BK352" i="5"/>
  <c r="BI352" i="5"/>
  <c r="BJ352" i="5" s="1"/>
  <c r="BH352" i="5"/>
  <c r="BG352" i="5"/>
  <c r="BC352" i="5"/>
  <c r="BB352" i="5"/>
  <c r="BE352" i="5" s="1"/>
  <c r="BA352" i="5"/>
  <c r="AY352" i="5"/>
  <c r="AX352" i="5"/>
  <c r="AW352" i="5"/>
  <c r="AV352" i="5"/>
  <c r="AU352" i="5"/>
  <c r="AT352" i="5"/>
  <c r="BK351" i="5"/>
  <c r="BI351" i="5"/>
  <c r="BH351" i="5"/>
  <c r="BC351" i="5"/>
  <c r="BB351" i="5"/>
  <c r="BA351" i="5"/>
  <c r="AY351" i="5"/>
  <c r="AX351" i="5"/>
  <c r="AW351" i="5"/>
  <c r="AV351" i="5"/>
  <c r="AU351" i="5"/>
  <c r="AT351" i="5"/>
  <c r="BI350" i="5"/>
  <c r="BJ350" i="5" s="1"/>
  <c r="BH350" i="5"/>
  <c r="BK350" i="5" s="1"/>
  <c r="BG350" i="5"/>
  <c r="BC350" i="5"/>
  <c r="BB350" i="5"/>
  <c r="BA350" i="5"/>
  <c r="AY350" i="5"/>
  <c r="AX350" i="5"/>
  <c r="AW350" i="5"/>
  <c r="AV350" i="5"/>
  <c r="AU350" i="5"/>
  <c r="AT350" i="5"/>
  <c r="BI349" i="5"/>
  <c r="BJ349" i="5" s="1"/>
  <c r="BH349" i="5"/>
  <c r="BK349" i="5" s="1"/>
  <c r="BC349" i="5"/>
  <c r="BG349" i="5" s="1"/>
  <c r="BB349" i="5"/>
  <c r="BA349" i="5"/>
  <c r="AY349" i="5"/>
  <c r="AX349" i="5"/>
  <c r="AW349" i="5"/>
  <c r="AV349" i="5"/>
  <c r="AU349" i="5"/>
  <c r="AT349" i="5"/>
  <c r="BK348" i="5"/>
  <c r="BI348" i="5"/>
  <c r="BJ348" i="5" s="1"/>
  <c r="BH348" i="5"/>
  <c r="BC348" i="5"/>
  <c r="BG348" i="5" s="1"/>
  <c r="BB348" i="5"/>
  <c r="BA348" i="5"/>
  <c r="AY348" i="5"/>
  <c r="AX348" i="5"/>
  <c r="AW348" i="5"/>
  <c r="AV348" i="5"/>
  <c r="AU348" i="5"/>
  <c r="AT348" i="5"/>
  <c r="BK347" i="5"/>
  <c r="BI347" i="5"/>
  <c r="BJ347" i="5" s="1"/>
  <c r="BH347" i="5"/>
  <c r="BG347" i="5"/>
  <c r="BC347" i="5"/>
  <c r="BB347" i="5"/>
  <c r="BA347" i="5"/>
  <c r="AY347" i="5"/>
  <c r="AX347" i="5"/>
  <c r="AW347" i="5"/>
  <c r="AV347" i="5"/>
  <c r="AU347" i="5"/>
  <c r="AT347" i="5"/>
  <c r="BI346" i="5"/>
  <c r="BH346" i="5"/>
  <c r="BC346" i="5"/>
  <c r="BG346" i="5" s="1"/>
  <c r="BB346" i="5"/>
  <c r="BA346" i="5"/>
  <c r="AY346" i="5"/>
  <c r="AX346" i="5"/>
  <c r="AW346" i="5"/>
  <c r="AV346" i="5"/>
  <c r="AU346" i="5"/>
  <c r="AT346" i="5"/>
  <c r="BK345" i="5"/>
  <c r="BI345" i="5"/>
  <c r="BJ345" i="5" s="1"/>
  <c r="BH345" i="5"/>
  <c r="BC345" i="5"/>
  <c r="BG345" i="5" s="1"/>
  <c r="BB345" i="5"/>
  <c r="BF345" i="5" s="1"/>
  <c r="BA345" i="5"/>
  <c r="AY345" i="5"/>
  <c r="AX345" i="5"/>
  <c r="AW345" i="5"/>
  <c r="AV345" i="5"/>
  <c r="AU345" i="5"/>
  <c r="AT345" i="5"/>
  <c r="BI344" i="5"/>
  <c r="BJ344" i="5" s="1"/>
  <c r="BH344" i="5"/>
  <c r="BK344" i="5" s="1"/>
  <c r="BG344" i="5"/>
  <c r="BC344" i="5"/>
  <c r="BB344" i="5"/>
  <c r="BA344" i="5"/>
  <c r="AY344" i="5"/>
  <c r="AX344" i="5"/>
  <c r="AW344" i="5"/>
  <c r="AV344" i="5"/>
  <c r="AU344" i="5"/>
  <c r="AT344" i="5"/>
  <c r="BI343" i="5"/>
  <c r="BH343" i="5"/>
  <c r="BG343" i="5"/>
  <c r="BC343" i="5"/>
  <c r="BB343" i="5"/>
  <c r="BE343" i="5" s="1"/>
  <c r="BA343" i="5"/>
  <c r="AY343" i="5"/>
  <c r="AX343" i="5"/>
  <c r="AW343" i="5"/>
  <c r="AV343" i="5"/>
  <c r="AU343" i="5"/>
  <c r="AT343" i="5"/>
  <c r="BK342" i="5"/>
  <c r="BI342" i="5"/>
  <c r="BH342" i="5"/>
  <c r="BE342" i="5"/>
  <c r="BC342" i="5"/>
  <c r="BB342" i="5"/>
  <c r="BF342" i="5" s="1"/>
  <c r="BA342" i="5"/>
  <c r="AY342" i="5"/>
  <c r="AX342" i="5"/>
  <c r="AW342" i="5"/>
  <c r="AV342" i="5"/>
  <c r="AU342" i="5"/>
  <c r="AT342" i="5"/>
  <c r="BI341" i="5"/>
  <c r="BH341" i="5"/>
  <c r="BC341" i="5"/>
  <c r="BB341" i="5"/>
  <c r="BA341" i="5"/>
  <c r="BK341" i="5" s="1"/>
  <c r="AY341" i="5"/>
  <c r="AX341" i="5"/>
  <c r="AW341" i="5"/>
  <c r="AV341" i="5"/>
  <c r="AU341" i="5"/>
  <c r="AT341" i="5"/>
  <c r="BI340" i="5"/>
  <c r="BH340" i="5"/>
  <c r="BC340" i="5"/>
  <c r="BB340" i="5"/>
  <c r="BA340" i="5"/>
  <c r="AY340" i="5"/>
  <c r="AX340" i="5"/>
  <c r="AW340" i="5"/>
  <c r="AV340" i="5"/>
  <c r="AU340" i="5"/>
  <c r="AT340" i="5"/>
  <c r="BI339" i="5"/>
  <c r="BJ339" i="5" s="1"/>
  <c r="BH339" i="5"/>
  <c r="BK339" i="5" s="1"/>
  <c r="BC339" i="5"/>
  <c r="BB339" i="5"/>
  <c r="BF339" i="5" s="1"/>
  <c r="BA339" i="5"/>
  <c r="AY339" i="5"/>
  <c r="AX339" i="5"/>
  <c r="AW339" i="5"/>
  <c r="AV339" i="5"/>
  <c r="AU339" i="5"/>
  <c r="AT339" i="5"/>
  <c r="BK338" i="5"/>
  <c r="BJ338" i="5"/>
  <c r="BI338" i="5"/>
  <c r="BG338" i="5" s="1"/>
  <c r="BH338" i="5"/>
  <c r="BC338" i="5"/>
  <c r="BB338" i="5"/>
  <c r="BA338" i="5"/>
  <c r="AY338" i="5"/>
  <c r="AX338" i="5"/>
  <c r="AW338" i="5"/>
  <c r="AV338" i="5"/>
  <c r="AU338" i="5"/>
  <c r="AT338" i="5"/>
  <c r="BI337" i="5"/>
  <c r="BH337" i="5"/>
  <c r="BK337" i="5" s="1"/>
  <c r="BE337" i="5"/>
  <c r="BC337" i="5"/>
  <c r="BB337" i="5"/>
  <c r="BA337" i="5"/>
  <c r="AY337" i="5"/>
  <c r="AX337" i="5"/>
  <c r="AW337" i="5"/>
  <c r="AV337" i="5"/>
  <c r="AU337" i="5"/>
  <c r="AT337" i="5"/>
  <c r="BK336" i="5"/>
  <c r="BI336" i="5"/>
  <c r="BH336" i="5"/>
  <c r="BC336" i="5"/>
  <c r="BB336" i="5"/>
  <c r="BA336" i="5"/>
  <c r="AY336" i="5"/>
  <c r="AX336" i="5"/>
  <c r="AW336" i="5"/>
  <c r="AV336" i="5"/>
  <c r="AU336" i="5"/>
  <c r="AT336" i="5"/>
  <c r="BJ335" i="5"/>
  <c r="BI335" i="5"/>
  <c r="BH335" i="5"/>
  <c r="BC335" i="5"/>
  <c r="BB335" i="5"/>
  <c r="BF335" i="5" s="1"/>
  <c r="BA335" i="5"/>
  <c r="BK335" i="5" s="1"/>
  <c r="AY335" i="5"/>
  <c r="AX335" i="5"/>
  <c r="AW335" i="5"/>
  <c r="AV335" i="5"/>
  <c r="AU335" i="5"/>
  <c r="AT335" i="5"/>
  <c r="BI334" i="5"/>
  <c r="BJ334" i="5" s="1"/>
  <c r="BH334" i="5"/>
  <c r="BK334" i="5" s="1"/>
  <c r="BG334" i="5"/>
  <c r="BC334" i="5"/>
  <c r="BB334" i="5"/>
  <c r="BF334" i="5" s="1"/>
  <c r="BA334" i="5"/>
  <c r="AY334" i="5"/>
  <c r="AX334" i="5"/>
  <c r="AW334" i="5"/>
  <c r="AV334" i="5"/>
  <c r="AU334" i="5"/>
  <c r="AT334" i="5"/>
  <c r="BK333" i="5"/>
  <c r="BI333" i="5"/>
  <c r="BG333" i="5" s="1"/>
  <c r="BH333" i="5"/>
  <c r="BC333" i="5"/>
  <c r="BB333" i="5"/>
  <c r="BA333" i="5"/>
  <c r="AY333" i="5"/>
  <c r="AX333" i="5"/>
  <c r="AW333" i="5"/>
  <c r="AV333" i="5"/>
  <c r="AU333" i="5"/>
  <c r="AT333" i="5"/>
  <c r="BI332" i="5"/>
  <c r="BH332" i="5"/>
  <c r="BC332" i="5"/>
  <c r="BB332" i="5"/>
  <c r="BA332" i="5"/>
  <c r="BK332" i="5" s="1"/>
  <c r="AY332" i="5"/>
  <c r="AX332" i="5"/>
  <c r="AW332" i="5"/>
  <c r="AV332" i="5"/>
  <c r="AU332" i="5"/>
  <c r="AT332" i="5"/>
  <c r="BI331" i="5"/>
  <c r="BJ331" i="5" s="1"/>
  <c r="BH331" i="5"/>
  <c r="BK331" i="5" s="1"/>
  <c r="BC331" i="5"/>
  <c r="BG331" i="5" s="1"/>
  <c r="BB331" i="5"/>
  <c r="BF331" i="5" s="1"/>
  <c r="BA331" i="5"/>
  <c r="AY331" i="5"/>
  <c r="AX331" i="5"/>
  <c r="AW331" i="5"/>
  <c r="AV331" i="5"/>
  <c r="AU331" i="5"/>
  <c r="AT331" i="5"/>
  <c r="BI330" i="5"/>
  <c r="BH330" i="5"/>
  <c r="BK330" i="5" s="1"/>
  <c r="BC330" i="5"/>
  <c r="BB330" i="5"/>
  <c r="BA330" i="5"/>
  <c r="AY330" i="5"/>
  <c r="AX330" i="5"/>
  <c r="AW330" i="5"/>
  <c r="AV330" i="5"/>
  <c r="AU330" i="5"/>
  <c r="AT330" i="5"/>
  <c r="BK329" i="5"/>
  <c r="BI329" i="5"/>
  <c r="BG329" i="5" s="1"/>
  <c r="BH329" i="5"/>
  <c r="BC329" i="5"/>
  <c r="BB329" i="5"/>
  <c r="BE329" i="5" s="1"/>
  <c r="BA329" i="5"/>
  <c r="BJ329" i="5" s="1"/>
  <c r="AY329" i="5"/>
  <c r="AX329" i="5"/>
  <c r="AW329" i="5"/>
  <c r="AV329" i="5"/>
  <c r="AU329" i="5"/>
  <c r="AT329" i="5"/>
  <c r="BI328" i="5"/>
  <c r="BH328" i="5"/>
  <c r="BC328" i="5"/>
  <c r="BB328" i="5"/>
  <c r="BF328" i="5" s="1"/>
  <c r="BA328" i="5"/>
  <c r="AY328" i="5"/>
  <c r="AX328" i="5"/>
  <c r="AW328" i="5"/>
  <c r="AV328" i="5"/>
  <c r="AU328" i="5"/>
  <c r="AT328" i="5"/>
  <c r="BI327" i="5"/>
  <c r="BG327" i="5" s="1"/>
  <c r="BH327" i="5"/>
  <c r="BK327" i="5" s="1"/>
  <c r="BC327" i="5"/>
  <c r="BB327" i="5"/>
  <c r="BA327" i="5"/>
  <c r="AY327" i="5"/>
  <c r="AX327" i="5"/>
  <c r="AW327" i="5"/>
  <c r="AV327" i="5"/>
  <c r="AU327" i="5"/>
  <c r="AT327" i="5"/>
  <c r="BK326" i="5"/>
  <c r="BJ326" i="5"/>
  <c r="BI326" i="5"/>
  <c r="BH326" i="5"/>
  <c r="BC326" i="5"/>
  <c r="BB326" i="5"/>
  <c r="BA326" i="5"/>
  <c r="AY326" i="5"/>
  <c r="AX326" i="5"/>
  <c r="AW326" i="5"/>
  <c r="AV326" i="5"/>
  <c r="AU326" i="5"/>
  <c r="AT326" i="5"/>
  <c r="BI325" i="5"/>
  <c r="BH325" i="5"/>
  <c r="BC325" i="5"/>
  <c r="BG325" i="5" s="1"/>
  <c r="BB325" i="5"/>
  <c r="BA325" i="5"/>
  <c r="BJ325" i="5" s="1"/>
  <c r="AY325" i="5"/>
  <c r="AX325" i="5"/>
  <c r="AW325" i="5"/>
  <c r="AV325" i="5"/>
  <c r="AU325" i="5"/>
  <c r="AT325" i="5"/>
  <c r="BK324" i="5"/>
  <c r="BI324" i="5"/>
  <c r="BJ324" i="5" s="1"/>
  <c r="BH324" i="5"/>
  <c r="BG324" i="5"/>
  <c r="BC324" i="5"/>
  <c r="BB324" i="5"/>
  <c r="BE324" i="5" s="1"/>
  <c r="BA324" i="5"/>
  <c r="BF324" i="5" s="1"/>
  <c r="AY324" i="5"/>
  <c r="AX324" i="5"/>
  <c r="AW324" i="5"/>
  <c r="AV324" i="5"/>
  <c r="AU324" i="5"/>
  <c r="AT324" i="5"/>
  <c r="BK323" i="5"/>
  <c r="BI323" i="5"/>
  <c r="BH323" i="5"/>
  <c r="BC323" i="5"/>
  <c r="BB323" i="5"/>
  <c r="BA323" i="5"/>
  <c r="AY323" i="5"/>
  <c r="AX323" i="5"/>
  <c r="AW323" i="5"/>
  <c r="AV323" i="5"/>
  <c r="AU323" i="5"/>
  <c r="AT323" i="5"/>
  <c r="BJ322" i="5"/>
  <c r="BI322" i="5"/>
  <c r="BG322" i="5" s="1"/>
  <c r="BH322" i="5"/>
  <c r="BK322" i="5" s="1"/>
  <c r="BC322" i="5"/>
  <c r="BB322" i="5"/>
  <c r="BE322" i="5" s="1"/>
  <c r="BA322" i="5"/>
  <c r="AY322" i="5"/>
  <c r="AX322" i="5"/>
  <c r="AW322" i="5"/>
  <c r="AV322" i="5"/>
  <c r="AU322" i="5"/>
  <c r="AT322" i="5"/>
  <c r="BI321" i="5"/>
  <c r="BH321" i="5"/>
  <c r="BC321" i="5"/>
  <c r="BB321" i="5"/>
  <c r="BE321" i="5" s="1"/>
  <c r="BA321" i="5"/>
  <c r="AY321" i="5"/>
  <c r="AX321" i="5"/>
  <c r="AW321" i="5"/>
  <c r="AV321" i="5"/>
  <c r="AU321" i="5"/>
  <c r="AT321" i="5"/>
  <c r="BJ320" i="5"/>
  <c r="BI320" i="5"/>
  <c r="BH320" i="5"/>
  <c r="BC320" i="5"/>
  <c r="BB320" i="5"/>
  <c r="BF320" i="5" s="1"/>
  <c r="BA320" i="5"/>
  <c r="BK320" i="5" s="1"/>
  <c r="AY320" i="5"/>
  <c r="AX320" i="5"/>
  <c r="AW320" i="5"/>
  <c r="AV320" i="5"/>
  <c r="AU320" i="5"/>
  <c r="AT320" i="5"/>
  <c r="BI319" i="5"/>
  <c r="BJ319" i="5" s="1"/>
  <c r="BH319" i="5"/>
  <c r="BK319" i="5" s="1"/>
  <c r="BG319" i="5"/>
  <c r="BF319" i="5"/>
  <c r="BC319" i="5"/>
  <c r="BB319" i="5"/>
  <c r="BE319" i="5" s="1"/>
  <c r="BA319" i="5"/>
  <c r="AY319" i="5"/>
  <c r="AX319" i="5"/>
  <c r="AW319" i="5"/>
  <c r="AV319" i="5"/>
  <c r="AU319" i="5"/>
  <c r="AT319" i="5"/>
  <c r="BI318" i="5"/>
  <c r="BH318" i="5"/>
  <c r="BG318" i="5"/>
  <c r="BE318" i="5"/>
  <c r="BC318" i="5"/>
  <c r="BB318" i="5"/>
  <c r="BA318" i="5"/>
  <c r="AY318" i="5"/>
  <c r="AX318" i="5"/>
  <c r="AW318" i="5"/>
  <c r="AV318" i="5"/>
  <c r="AU318" i="5"/>
  <c r="AT318" i="5"/>
  <c r="BK317" i="5"/>
  <c r="BI317" i="5"/>
  <c r="BH317" i="5"/>
  <c r="BF317" i="5"/>
  <c r="BC317" i="5"/>
  <c r="BB317" i="5"/>
  <c r="BA317" i="5"/>
  <c r="AY317" i="5"/>
  <c r="AX317" i="5"/>
  <c r="AW317" i="5"/>
  <c r="AV317" i="5"/>
  <c r="AU317" i="5"/>
  <c r="AT317" i="5"/>
  <c r="BI316" i="5"/>
  <c r="BH316" i="5"/>
  <c r="BK316" i="5" s="1"/>
  <c r="BF316" i="5"/>
  <c r="BC316" i="5"/>
  <c r="BB316" i="5"/>
  <c r="BA316" i="5"/>
  <c r="AY316" i="5"/>
  <c r="AX316" i="5"/>
  <c r="AW316" i="5"/>
  <c r="AV316" i="5"/>
  <c r="AU316" i="5"/>
  <c r="AT316" i="5"/>
  <c r="BK315" i="5"/>
  <c r="BI315" i="5"/>
  <c r="BH315" i="5"/>
  <c r="BC315" i="5"/>
  <c r="BB315" i="5"/>
  <c r="BE315" i="5" s="1"/>
  <c r="BA315" i="5"/>
  <c r="BF315" i="5" s="1"/>
  <c r="AY315" i="5"/>
  <c r="AX315" i="5"/>
  <c r="AW315" i="5"/>
  <c r="AV315" i="5"/>
  <c r="AU315" i="5"/>
  <c r="AT315" i="5"/>
  <c r="BI314" i="5"/>
  <c r="BH314" i="5"/>
  <c r="BC314" i="5"/>
  <c r="BB314" i="5"/>
  <c r="BF314" i="5" s="1"/>
  <c r="BA314" i="5"/>
  <c r="BK314" i="5" s="1"/>
  <c r="AY314" i="5"/>
  <c r="AX314" i="5"/>
  <c r="AW314" i="5"/>
  <c r="AV314" i="5"/>
  <c r="AU314" i="5"/>
  <c r="AT314" i="5"/>
  <c r="BI313" i="5"/>
  <c r="BJ313" i="5" s="1"/>
  <c r="BH313" i="5"/>
  <c r="BE313" i="5"/>
  <c r="BC313" i="5"/>
  <c r="BG313" i="5" s="1"/>
  <c r="BB313" i="5"/>
  <c r="BA313" i="5"/>
  <c r="AY313" i="5"/>
  <c r="AX313" i="5"/>
  <c r="AW313" i="5"/>
  <c r="AV313" i="5"/>
  <c r="AU313" i="5"/>
  <c r="AT313" i="5"/>
  <c r="BI312" i="5"/>
  <c r="BG312" i="5" s="1"/>
  <c r="BH312" i="5"/>
  <c r="BK312" i="5" s="1"/>
  <c r="BC312" i="5"/>
  <c r="BB312" i="5"/>
  <c r="BF312" i="5" s="1"/>
  <c r="BA312" i="5"/>
  <c r="AY312" i="5"/>
  <c r="AX312" i="5"/>
  <c r="AW312" i="5"/>
  <c r="AV312" i="5"/>
  <c r="AU312" i="5"/>
  <c r="AT312" i="5"/>
  <c r="BI311" i="5"/>
  <c r="BG311" i="5" s="1"/>
  <c r="BH311" i="5"/>
  <c r="BC311" i="5"/>
  <c r="BB311" i="5"/>
  <c r="BA311" i="5"/>
  <c r="AY311" i="5"/>
  <c r="AX311" i="5"/>
  <c r="AW311" i="5"/>
  <c r="AV311" i="5"/>
  <c r="AU311" i="5"/>
  <c r="AT311" i="5"/>
  <c r="BI310" i="5"/>
  <c r="BH310" i="5"/>
  <c r="BC310" i="5"/>
  <c r="BB310" i="5"/>
  <c r="BA310" i="5"/>
  <c r="AY310" i="5"/>
  <c r="AX310" i="5"/>
  <c r="AW310" i="5"/>
  <c r="AV310" i="5"/>
  <c r="AU310" i="5"/>
  <c r="AT310" i="5"/>
  <c r="BJ309" i="5"/>
  <c r="BI309" i="5"/>
  <c r="BH309" i="5"/>
  <c r="BK309" i="5" s="1"/>
  <c r="BC309" i="5"/>
  <c r="BG309" i="5" s="1"/>
  <c r="BB309" i="5"/>
  <c r="BF309" i="5" s="1"/>
  <c r="BA309" i="5"/>
  <c r="AY309" i="5"/>
  <c r="AX309" i="5"/>
  <c r="AW309" i="5"/>
  <c r="AV309" i="5"/>
  <c r="AU309" i="5"/>
  <c r="AT309" i="5"/>
  <c r="BJ308" i="5"/>
  <c r="BI308" i="5"/>
  <c r="BG308" i="5" s="1"/>
  <c r="BH308" i="5"/>
  <c r="BK308" i="5" s="1"/>
  <c r="BC308" i="5"/>
  <c r="BB308" i="5"/>
  <c r="BF308" i="5" s="1"/>
  <c r="BA308" i="5"/>
  <c r="AY308" i="5"/>
  <c r="AX308" i="5"/>
  <c r="AW308" i="5"/>
  <c r="AV308" i="5"/>
  <c r="AU308" i="5"/>
  <c r="AT308" i="5"/>
  <c r="BJ307" i="5"/>
  <c r="BI307" i="5"/>
  <c r="BH307" i="5"/>
  <c r="BG307" i="5"/>
  <c r="BC307" i="5"/>
  <c r="BB307" i="5"/>
  <c r="BA307" i="5"/>
  <c r="AY307" i="5"/>
  <c r="AX307" i="5"/>
  <c r="AW307" i="5"/>
  <c r="AV307" i="5"/>
  <c r="AU307" i="5"/>
  <c r="AT307" i="5"/>
  <c r="BK306" i="5"/>
  <c r="BI306" i="5"/>
  <c r="BJ306" i="5" s="1"/>
  <c r="BH306" i="5"/>
  <c r="BC306" i="5"/>
  <c r="BG306" i="5" s="1"/>
  <c r="BB306" i="5"/>
  <c r="BA306" i="5"/>
  <c r="AY306" i="5"/>
  <c r="AX306" i="5"/>
  <c r="AW306" i="5"/>
  <c r="AV306" i="5"/>
  <c r="AU306" i="5"/>
  <c r="AT306" i="5"/>
  <c r="BI305" i="5"/>
  <c r="BG305" i="5" s="1"/>
  <c r="BH305" i="5"/>
  <c r="BC305" i="5"/>
  <c r="BB305" i="5"/>
  <c r="BE305" i="5" s="1"/>
  <c r="BA305" i="5"/>
  <c r="AY305" i="5"/>
  <c r="AX305" i="5"/>
  <c r="AW305" i="5"/>
  <c r="AV305" i="5"/>
  <c r="AU305" i="5"/>
  <c r="AT305" i="5"/>
  <c r="BI304" i="5"/>
  <c r="BG304" i="5" s="1"/>
  <c r="BH304" i="5"/>
  <c r="BC304" i="5"/>
  <c r="BB304" i="5"/>
  <c r="BA304" i="5"/>
  <c r="BJ304" i="5" s="1"/>
  <c r="AY304" i="5"/>
  <c r="AX304" i="5"/>
  <c r="AW304" i="5"/>
  <c r="AV304" i="5"/>
  <c r="AU304" i="5"/>
  <c r="AT304" i="5"/>
  <c r="BI303" i="5"/>
  <c r="BH303" i="5"/>
  <c r="BC303" i="5"/>
  <c r="BB303" i="5"/>
  <c r="BA303" i="5"/>
  <c r="AY303" i="5"/>
  <c r="AX303" i="5"/>
  <c r="AW303" i="5"/>
  <c r="AV303" i="5"/>
  <c r="AU303" i="5"/>
  <c r="AT303" i="5"/>
  <c r="BI302" i="5"/>
  <c r="BH302" i="5"/>
  <c r="BK302" i="5" s="1"/>
  <c r="BC302" i="5"/>
  <c r="BB302" i="5"/>
  <c r="BA302" i="5"/>
  <c r="AY302" i="5"/>
  <c r="AX302" i="5"/>
  <c r="AW302" i="5"/>
  <c r="AV302" i="5"/>
  <c r="AU302" i="5"/>
  <c r="AT302" i="5"/>
  <c r="BI301" i="5"/>
  <c r="BJ301" i="5" s="1"/>
  <c r="BH301" i="5"/>
  <c r="BK301" i="5" s="1"/>
  <c r="BG301" i="5"/>
  <c r="BC301" i="5"/>
  <c r="BB301" i="5"/>
  <c r="BA301" i="5"/>
  <c r="AY301" i="5"/>
  <c r="AX301" i="5"/>
  <c r="AW301" i="5"/>
  <c r="AV301" i="5"/>
  <c r="AU301" i="5"/>
  <c r="AT301" i="5"/>
  <c r="BK300" i="5"/>
  <c r="BJ300" i="5"/>
  <c r="BI300" i="5"/>
  <c r="BH300" i="5"/>
  <c r="BC300" i="5"/>
  <c r="BB300" i="5"/>
  <c r="BA300" i="5"/>
  <c r="AY300" i="5"/>
  <c r="AX300" i="5"/>
  <c r="AW300" i="5"/>
  <c r="AV300" i="5"/>
  <c r="AU300" i="5"/>
  <c r="AT300" i="5"/>
  <c r="BK299" i="5"/>
  <c r="BI299" i="5"/>
  <c r="BH299" i="5"/>
  <c r="BC299" i="5"/>
  <c r="BB299" i="5"/>
  <c r="BA299" i="5"/>
  <c r="AY299" i="5"/>
  <c r="AX299" i="5"/>
  <c r="AW299" i="5"/>
  <c r="AV299" i="5"/>
  <c r="AU299" i="5"/>
  <c r="AT299" i="5"/>
  <c r="BI298" i="5"/>
  <c r="BJ298" i="5" s="1"/>
  <c r="BH298" i="5"/>
  <c r="BK298" i="5" s="1"/>
  <c r="BG298" i="5"/>
  <c r="BC298" i="5"/>
  <c r="BB298" i="5"/>
  <c r="BA298" i="5"/>
  <c r="AY298" i="5"/>
  <c r="AX298" i="5"/>
  <c r="AW298" i="5"/>
  <c r="AV298" i="5"/>
  <c r="AU298" i="5"/>
  <c r="AT298" i="5"/>
  <c r="BI297" i="5"/>
  <c r="BH297" i="5"/>
  <c r="BK297" i="5" s="1"/>
  <c r="BC297" i="5"/>
  <c r="BB297" i="5"/>
  <c r="BE297" i="5" s="1"/>
  <c r="BA297" i="5"/>
  <c r="AY297" i="5"/>
  <c r="AX297" i="5"/>
  <c r="AW297" i="5"/>
  <c r="AV297" i="5"/>
  <c r="AU297" i="5"/>
  <c r="AT297" i="5"/>
  <c r="BI296" i="5"/>
  <c r="BH296" i="5"/>
  <c r="BC296" i="5"/>
  <c r="BB296" i="5"/>
  <c r="BA296" i="5"/>
  <c r="BK296" i="5" s="1"/>
  <c r="AY296" i="5"/>
  <c r="AX296" i="5"/>
  <c r="AW296" i="5"/>
  <c r="AV296" i="5"/>
  <c r="AU296" i="5"/>
  <c r="AT296" i="5"/>
  <c r="BI295" i="5"/>
  <c r="BH295" i="5"/>
  <c r="BC295" i="5"/>
  <c r="BG295" i="5" s="1"/>
  <c r="BB295" i="5"/>
  <c r="BE295" i="5" s="1"/>
  <c r="BA295" i="5"/>
  <c r="AY295" i="5"/>
  <c r="AX295" i="5"/>
  <c r="AW295" i="5"/>
  <c r="AV295" i="5"/>
  <c r="AU295" i="5"/>
  <c r="AT295" i="5"/>
  <c r="BI294" i="5"/>
  <c r="BH294" i="5"/>
  <c r="BK294" i="5" s="1"/>
  <c r="BC294" i="5"/>
  <c r="BB294" i="5"/>
  <c r="BA294" i="5"/>
  <c r="AY294" i="5"/>
  <c r="AX294" i="5"/>
  <c r="AW294" i="5"/>
  <c r="AV294" i="5"/>
  <c r="AU294" i="5"/>
  <c r="AT294" i="5"/>
  <c r="BJ293" i="5"/>
  <c r="BI293" i="5"/>
  <c r="BG293" i="5" s="1"/>
  <c r="BH293" i="5"/>
  <c r="BC293" i="5"/>
  <c r="BB293" i="5"/>
  <c r="BE293" i="5" s="1"/>
  <c r="BA293" i="5"/>
  <c r="BK293" i="5" s="1"/>
  <c r="AY293" i="5"/>
  <c r="AX293" i="5"/>
  <c r="AW293" i="5"/>
  <c r="AV293" i="5"/>
  <c r="AU293" i="5"/>
  <c r="AT293" i="5"/>
  <c r="BI292" i="5"/>
  <c r="BH292" i="5"/>
  <c r="BC292" i="5"/>
  <c r="BB292" i="5"/>
  <c r="BE292" i="5" s="1"/>
  <c r="BA292" i="5"/>
  <c r="AY292" i="5"/>
  <c r="AX292" i="5"/>
  <c r="AW292" i="5"/>
  <c r="AV292" i="5"/>
  <c r="AU292" i="5"/>
  <c r="AT292" i="5"/>
  <c r="BI291" i="5"/>
  <c r="BH291" i="5"/>
  <c r="BK291" i="5" s="1"/>
  <c r="BC291" i="5"/>
  <c r="BB291" i="5"/>
  <c r="BA291" i="5"/>
  <c r="AY291" i="5"/>
  <c r="AX291" i="5"/>
  <c r="AW291" i="5"/>
  <c r="AV291" i="5"/>
  <c r="AU291" i="5"/>
  <c r="AT291" i="5"/>
  <c r="BI290" i="5"/>
  <c r="BG290" i="5" s="1"/>
  <c r="BH290" i="5"/>
  <c r="BK290" i="5" s="1"/>
  <c r="BC290" i="5"/>
  <c r="BB290" i="5"/>
  <c r="BF290" i="5" s="1"/>
  <c r="BA290" i="5"/>
  <c r="AY290" i="5"/>
  <c r="AX290" i="5"/>
  <c r="AW290" i="5"/>
  <c r="AV290" i="5"/>
  <c r="AU290" i="5"/>
  <c r="AT290" i="5"/>
  <c r="BI289" i="5"/>
  <c r="BH289" i="5"/>
  <c r="BG289" i="5"/>
  <c r="BC289" i="5"/>
  <c r="BB289" i="5"/>
  <c r="BA289" i="5"/>
  <c r="BJ289" i="5" s="1"/>
  <c r="AY289" i="5"/>
  <c r="AX289" i="5"/>
  <c r="AW289" i="5"/>
  <c r="AV289" i="5"/>
  <c r="AU289" i="5"/>
  <c r="AT289" i="5"/>
  <c r="BI288" i="5"/>
  <c r="BJ288" i="5" s="1"/>
  <c r="BH288" i="5"/>
  <c r="BK288" i="5" s="1"/>
  <c r="BC288" i="5"/>
  <c r="BG288" i="5" s="1"/>
  <c r="BB288" i="5"/>
  <c r="BF288" i="5" s="1"/>
  <c r="BA288" i="5"/>
  <c r="AY288" i="5"/>
  <c r="AX288" i="5"/>
  <c r="AW288" i="5"/>
  <c r="AV288" i="5"/>
  <c r="AU288" i="5"/>
  <c r="AT288" i="5"/>
  <c r="BI287" i="5"/>
  <c r="BG287" i="5" s="1"/>
  <c r="BH287" i="5"/>
  <c r="BK287" i="5" s="1"/>
  <c r="BC287" i="5"/>
  <c r="BB287" i="5"/>
  <c r="BF287" i="5" s="1"/>
  <c r="BA287" i="5"/>
  <c r="AY287" i="5"/>
  <c r="AX287" i="5"/>
  <c r="AW287" i="5"/>
  <c r="AV287" i="5"/>
  <c r="AU287" i="5"/>
  <c r="AT287" i="5"/>
  <c r="BI286" i="5"/>
  <c r="BG286" i="5" s="1"/>
  <c r="BH286" i="5"/>
  <c r="BC286" i="5"/>
  <c r="BB286" i="5"/>
  <c r="BE286" i="5" s="1"/>
  <c r="BA286" i="5"/>
  <c r="AY286" i="5"/>
  <c r="AX286" i="5"/>
  <c r="AW286" i="5"/>
  <c r="AV286" i="5"/>
  <c r="AU286" i="5"/>
  <c r="AT286" i="5"/>
  <c r="BI285" i="5"/>
  <c r="BH285" i="5"/>
  <c r="BC285" i="5"/>
  <c r="BB285" i="5"/>
  <c r="BF285" i="5" s="1"/>
  <c r="BA285" i="5"/>
  <c r="BK285" i="5" s="1"/>
  <c r="AY285" i="5"/>
  <c r="AX285" i="5"/>
  <c r="AW285" i="5"/>
  <c r="AV285" i="5"/>
  <c r="AU285" i="5"/>
  <c r="AT285" i="5"/>
  <c r="BI284" i="5"/>
  <c r="BH284" i="5"/>
  <c r="BK284" i="5" s="1"/>
  <c r="BC284" i="5"/>
  <c r="BB284" i="5"/>
  <c r="BF284" i="5" s="1"/>
  <c r="BA284" i="5"/>
  <c r="AY284" i="5"/>
  <c r="AX284" i="5"/>
  <c r="AW284" i="5"/>
  <c r="AV284" i="5"/>
  <c r="AU284" i="5"/>
  <c r="AT284" i="5"/>
  <c r="BJ283" i="5"/>
  <c r="BI283" i="5"/>
  <c r="BH283" i="5"/>
  <c r="BK283" i="5" s="1"/>
  <c r="BG283" i="5"/>
  <c r="BC283" i="5"/>
  <c r="BB283" i="5"/>
  <c r="BE283" i="5" s="1"/>
  <c r="BA283" i="5"/>
  <c r="AY283" i="5"/>
  <c r="AX283" i="5"/>
  <c r="AW283" i="5"/>
  <c r="AV283" i="5"/>
  <c r="AU283" i="5"/>
  <c r="AT283" i="5"/>
  <c r="BI282" i="5"/>
  <c r="BH282" i="5"/>
  <c r="BG282" i="5"/>
  <c r="BC282" i="5"/>
  <c r="BB282" i="5"/>
  <c r="BA282" i="5"/>
  <c r="AY282" i="5"/>
  <c r="AX282" i="5"/>
  <c r="AW282" i="5"/>
  <c r="AV282" i="5"/>
  <c r="AU282" i="5"/>
  <c r="AT282" i="5"/>
  <c r="BI281" i="5"/>
  <c r="BH281" i="5"/>
  <c r="BC281" i="5"/>
  <c r="BB281" i="5"/>
  <c r="BA281" i="5"/>
  <c r="AY281" i="5"/>
  <c r="AX281" i="5"/>
  <c r="AW281" i="5"/>
  <c r="AV281" i="5"/>
  <c r="AU281" i="5"/>
  <c r="AT281" i="5"/>
  <c r="BJ280" i="5"/>
  <c r="BI280" i="5"/>
  <c r="BH280" i="5"/>
  <c r="BK280" i="5" s="1"/>
  <c r="BC280" i="5"/>
  <c r="BG280" i="5" s="1"/>
  <c r="BB280" i="5"/>
  <c r="BE280" i="5" s="1"/>
  <c r="BA280" i="5"/>
  <c r="AY280" i="5"/>
  <c r="AX280" i="5"/>
  <c r="AW280" i="5"/>
  <c r="AV280" i="5"/>
  <c r="AU280" i="5"/>
  <c r="AT280" i="5"/>
  <c r="BI279" i="5"/>
  <c r="BH279" i="5"/>
  <c r="BK279" i="5" s="1"/>
  <c r="BC279" i="5"/>
  <c r="BB279" i="5"/>
  <c r="BE279" i="5" s="1"/>
  <c r="BA279" i="5"/>
  <c r="AY279" i="5"/>
  <c r="AX279" i="5"/>
  <c r="AW279" i="5"/>
  <c r="AV279" i="5"/>
  <c r="AU279" i="5"/>
  <c r="AT279" i="5"/>
  <c r="BI278" i="5"/>
  <c r="BH278" i="5"/>
  <c r="BC278" i="5"/>
  <c r="BB278" i="5"/>
  <c r="BE278" i="5" s="1"/>
  <c r="BA278" i="5"/>
  <c r="BK278" i="5" s="1"/>
  <c r="AY278" i="5"/>
  <c r="AX278" i="5"/>
  <c r="AW278" i="5"/>
  <c r="AV278" i="5"/>
  <c r="AU278" i="5"/>
  <c r="AT278" i="5"/>
  <c r="BI277" i="5"/>
  <c r="BJ277" i="5" s="1"/>
  <c r="BH277" i="5"/>
  <c r="BK277" i="5" s="1"/>
  <c r="BC277" i="5"/>
  <c r="BB277" i="5"/>
  <c r="BF277" i="5" s="1"/>
  <c r="BA277" i="5"/>
  <c r="AY277" i="5"/>
  <c r="AX277" i="5"/>
  <c r="AW277" i="5"/>
  <c r="AV277" i="5"/>
  <c r="AU277" i="5"/>
  <c r="AT277" i="5"/>
  <c r="BK276" i="5"/>
  <c r="BI276" i="5"/>
  <c r="BH276" i="5"/>
  <c r="BC276" i="5"/>
  <c r="BB276" i="5"/>
  <c r="BE276" i="5" s="1"/>
  <c r="BA276" i="5"/>
  <c r="AY276" i="5"/>
  <c r="AX276" i="5"/>
  <c r="AW276" i="5"/>
  <c r="AV276" i="5"/>
  <c r="AU276" i="5"/>
  <c r="AT276" i="5"/>
  <c r="BI275" i="5"/>
  <c r="BH275" i="5"/>
  <c r="BK275" i="5" s="1"/>
  <c r="BC275" i="5"/>
  <c r="BG275" i="5" s="1"/>
  <c r="BB275" i="5"/>
  <c r="BF275" i="5" s="1"/>
  <c r="BA275" i="5"/>
  <c r="BJ275" i="5" s="1"/>
  <c r="AY275" i="5"/>
  <c r="AX275" i="5"/>
  <c r="AW275" i="5"/>
  <c r="AV275" i="5"/>
  <c r="AU275" i="5"/>
  <c r="AT275" i="5"/>
  <c r="BI274" i="5"/>
  <c r="BJ274" i="5" s="1"/>
  <c r="BH274" i="5"/>
  <c r="BK274" i="5" s="1"/>
  <c r="BG274" i="5"/>
  <c r="BC274" i="5"/>
  <c r="BB274" i="5"/>
  <c r="BA274" i="5"/>
  <c r="AY274" i="5"/>
  <c r="AX274" i="5"/>
  <c r="AW274" i="5"/>
  <c r="AV274" i="5"/>
  <c r="AU274" i="5"/>
  <c r="AT274" i="5"/>
  <c r="BK273" i="5"/>
  <c r="BJ273" i="5"/>
  <c r="BI273" i="5"/>
  <c r="BH273" i="5"/>
  <c r="BG273" i="5"/>
  <c r="BC273" i="5"/>
  <c r="BB273" i="5"/>
  <c r="BF273" i="5" s="1"/>
  <c r="BA273" i="5"/>
  <c r="AY273" i="5"/>
  <c r="AX273" i="5"/>
  <c r="AW273" i="5"/>
  <c r="AV273" i="5"/>
  <c r="AU273" i="5"/>
  <c r="AT273" i="5"/>
  <c r="BI272" i="5"/>
  <c r="BH272" i="5"/>
  <c r="BK272" i="5" s="1"/>
  <c r="BC272" i="5"/>
  <c r="BG272" i="5" s="1"/>
  <c r="BB272" i="5"/>
  <c r="BF272" i="5" s="1"/>
  <c r="BA272" i="5"/>
  <c r="BJ272" i="5" s="1"/>
  <c r="AY272" i="5"/>
  <c r="AX272" i="5"/>
  <c r="AW272" i="5"/>
  <c r="AV272" i="5"/>
  <c r="AU272" i="5"/>
  <c r="AT272" i="5"/>
  <c r="BI271" i="5"/>
  <c r="BJ271" i="5" s="1"/>
  <c r="BH271" i="5"/>
  <c r="BK271" i="5" s="1"/>
  <c r="BG271" i="5"/>
  <c r="BC271" i="5"/>
  <c r="BB271" i="5"/>
  <c r="BF271" i="5" s="1"/>
  <c r="BA271" i="5"/>
  <c r="AY271" i="5"/>
  <c r="AX271" i="5"/>
  <c r="AW271" i="5"/>
  <c r="AV271" i="5"/>
  <c r="AU271" i="5"/>
  <c r="AT271" i="5"/>
  <c r="BK270" i="5"/>
  <c r="BJ270" i="5"/>
  <c r="BI270" i="5"/>
  <c r="BG270" i="5" s="1"/>
  <c r="BH270" i="5"/>
  <c r="BC270" i="5"/>
  <c r="BB270" i="5"/>
  <c r="BA270" i="5"/>
  <c r="AY270" i="5"/>
  <c r="AX270" i="5"/>
  <c r="AW270" i="5"/>
  <c r="AV270" i="5"/>
  <c r="AU270" i="5"/>
  <c r="AT270" i="5"/>
  <c r="BK269" i="5"/>
  <c r="BI269" i="5"/>
  <c r="BH269" i="5"/>
  <c r="BC269" i="5"/>
  <c r="BG269" i="5" s="1"/>
  <c r="BB269" i="5"/>
  <c r="BF269" i="5" s="1"/>
  <c r="BA269" i="5"/>
  <c r="BJ269" i="5" s="1"/>
  <c r="AY269" i="5"/>
  <c r="AX269" i="5"/>
  <c r="AW269" i="5"/>
  <c r="AV269" i="5"/>
  <c r="AU269" i="5"/>
  <c r="AT269" i="5"/>
  <c r="BI268" i="5"/>
  <c r="BJ268" i="5" s="1"/>
  <c r="BH268" i="5"/>
  <c r="BK268" i="5" s="1"/>
  <c r="BG268" i="5"/>
  <c r="BC268" i="5"/>
  <c r="BB268" i="5"/>
  <c r="BA268" i="5"/>
  <c r="AY268" i="5"/>
  <c r="AX268" i="5"/>
  <c r="AW268" i="5"/>
  <c r="AV268" i="5"/>
  <c r="AU268" i="5"/>
  <c r="AT268" i="5"/>
  <c r="BK267" i="5"/>
  <c r="BJ267" i="5"/>
  <c r="BI267" i="5"/>
  <c r="BH267" i="5"/>
  <c r="BF267" i="5"/>
  <c r="BC267" i="5"/>
  <c r="BG267" i="5" s="1"/>
  <c r="BB267" i="5"/>
  <c r="BE267" i="5" s="1"/>
  <c r="BA267" i="5"/>
  <c r="AY267" i="5"/>
  <c r="AX267" i="5"/>
  <c r="AW267" i="5"/>
  <c r="AV267" i="5"/>
  <c r="AU267" i="5"/>
  <c r="AT267" i="5"/>
  <c r="BI266" i="5"/>
  <c r="BH266" i="5"/>
  <c r="BC266" i="5"/>
  <c r="BG266" i="5" s="1"/>
  <c r="BB266" i="5"/>
  <c r="BA266" i="5"/>
  <c r="BJ266" i="5" s="1"/>
  <c r="AY266" i="5"/>
  <c r="AX266" i="5"/>
  <c r="AW266" i="5"/>
  <c r="AV266" i="5"/>
  <c r="AU266" i="5"/>
  <c r="AT266" i="5"/>
  <c r="BI265" i="5"/>
  <c r="BJ265" i="5" s="1"/>
  <c r="BH265" i="5"/>
  <c r="BK265" i="5" s="1"/>
  <c r="BF265" i="5"/>
  <c r="BE265" i="5"/>
  <c r="BC265" i="5"/>
  <c r="BB265" i="5"/>
  <c r="BA265" i="5"/>
  <c r="AY265" i="5"/>
  <c r="AX265" i="5"/>
  <c r="AW265" i="5"/>
  <c r="AV265" i="5"/>
  <c r="AU265" i="5"/>
  <c r="AT265" i="5"/>
  <c r="BI264" i="5"/>
  <c r="BG264" i="5" s="1"/>
  <c r="BH264" i="5"/>
  <c r="BK264" i="5" s="1"/>
  <c r="BF264" i="5"/>
  <c r="BC264" i="5"/>
  <c r="BB264" i="5"/>
  <c r="BE264" i="5" s="1"/>
  <c r="BA264" i="5"/>
  <c r="AY264" i="5"/>
  <c r="AX264" i="5"/>
  <c r="AW264" i="5"/>
  <c r="AV264" i="5"/>
  <c r="AU264" i="5"/>
  <c r="AT264" i="5"/>
  <c r="BK263" i="5"/>
  <c r="BI263" i="5"/>
  <c r="BH263" i="5"/>
  <c r="BC263" i="5"/>
  <c r="BG263" i="5" s="1"/>
  <c r="BB263" i="5"/>
  <c r="BF263" i="5" s="1"/>
  <c r="BA263" i="5"/>
  <c r="BJ263" i="5" s="1"/>
  <c r="AY263" i="5"/>
  <c r="AX263" i="5"/>
  <c r="AW263" i="5"/>
  <c r="AV263" i="5"/>
  <c r="AU263" i="5"/>
  <c r="AT263" i="5"/>
  <c r="BI262" i="5"/>
  <c r="BJ262" i="5" s="1"/>
  <c r="BH262" i="5"/>
  <c r="BK262" i="5" s="1"/>
  <c r="BG262" i="5"/>
  <c r="BC262" i="5"/>
  <c r="BB262" i="5"/>
  <c r="BF262" i="5" s="1"/>
  <c r="BA262" i="5"/>
  <c r="AY262" i="5"/>
  <c r="AX262" i="5"/>
  <c r="AW262" i="5"/>
  <c r="AV262" i="5"/>
  <c r="AU262" i="5"/>
  <c r="AT262" i="5"/>
  <c r="BK261" i="5"/>
  <c r="BI261" i="5"/>
  <c r="BJ261" i="5" s="1"/>
  <c r="BH261" i="5"/>
  <c r="BF261" i="5"/>
  <c r="BC261" i="5"/>
  <c r="BG261" i="5" s="1"/>
  <c r="BB261" i="5"/>
  <c r="BE261" i="5" s="1"/>
  <c r="BA261" i="5"/>
  <c r="AY261" i="5"/>
  <c r="AX261" i="5"/>
  <c r="AW261" i="5"/>
  <c r="AV261" i="5"/>
  <c r="AU261" i="5"/>
  <c r="AT261" i="5"/>
  <c r="BI260" i="5"/>
  <c r="BH260" i="5"/>
  <c r="BE260" i="5"/>
  <c r="BC260" i="5"/>
  <c r="BG260" i="5" s="1"/>
  <c r="BB260" i="5"/>
  <c r="BA260" i="5"/>
  <c r="BJ260" i="5" s="1"/>
  <c r="AY260" i="5"/>
  <c r="AX260" i="5"/>
  <c r="AW260" i="5"/>
  <c r="AV260" i="5"/>
  <c r="AU260" i="5"/>
  <c r="AT260" i="5"/>
  <c r="BI259" i="5"/>
  <c r="BJ259" i="5" s="1"/>
  <c r="BH259" i="5"/>
  <c r="BK259" i="5" s="1"/>
  <c r="BF259" i="5"/>
  <c r="BC259" i="5"/>
  <c r="BB259" i="5"/>
  <c r="BA259" i="5"/>
  <c r="AY259" i="5"/>
  <c r="AX259" i="5"/>
  <c r="AW259" i="5"/>
  <c r="AV259" i="5"/>
  <c r="AU259" i="5"/>
  <c r="AT259" i="5"/>
  <c r="BI258" i="5"/>
  <c r="BH258" i="5"/>
  <c r="BK258" i="5" s="1"/>
  <c r="BF258" i="5"/>
  <c r="BC258" i="5"/>
  <c r="BB258" i="5"/>
  <c r="BE258" i="5" s="1"/>
  <c r="BA258" i="5"/>
  <c r="AY258" i="5"/>
  <c r="AX258" i="5"/>
  <c r="AW258" i="5"/>
  <c r="AV258" i="5"/>
  <c r="AU258" i="5"/>
  <c r="AT258" i="5"/>
  <c r="BI257" i="5"/>
  <c r="BH257" i="5"/>
  <c r="BK257" i="5" s="1"/>
  <c r="BE257" i="5"/>
  <c r="BC257" i="5"/>
  <c r="BG257" i="5" s="1"/>
  <c r="BB257" i="5"/>
  <c r="BF257" i="5" s="1"/>
  <c r="BA257" i="5"/>
  <c r="BJ257" i="5" s="1"/>
  <c r="AY257" i="5"/>
  <c r="AX257" i="5"/>
  <c r="AW257" i="5"/>
  <c r="AV257" i="5"/>
  <c r="AU257" i="5"/>
  <c r="AT257" i="5"/>
  <c r="BI256" i="5"/>
  <c r="BJ256" i="5" s="1"/>
  <c r="BH256" i="5"/>
  <c r="BK256" i="5" s="1"/>
  <c r="BG256" i="5"/>
  <c r="BC256" i="5"/>
  <c r="BB256" i="5"/>
  <c r="BE256" i="5" s="1"/>
  <c r="BA256" i="5"/>
  <c r="AY256" i="5"/>
  <c r="AX256" i="5"/>
  <c r="AW256" i="5"/>
  <c r="AV256" i="5"/>
  <c r="AU256" i="5"/>
  <c r="AT256" i="5"/>
  <c r="BK255" i="5"/>
  <c r="BJ255" i="5"/>
  <c r="BI255" i="5"/>
  <c r="BH255" i="5"/>
  <c r="BC255" i="5"/>
  <c r="BG255" i="5" s="1"/>
  <c r="BB255" i="5"/>
  <c r="BA255" i="5"/>
  <c r="AY255" i="5"/>
  <c r="AX255" i="5"/>
  <c r="AW255" i="5"/>
  <c r="AV255" i="5"/>
  <c r="AU255" i="5"/>
  <c r="AT255" i="5"/>
  <c r="BI254" i="5"/>
  <c r="BH254" i="5"/>
  <c r="BC254" i="5"/>
  <c r="BG254" i="5" s="1"/>
  <c r="BB254" i="5"/>
  <c r="BF254" i="5" s="1"/>
  <c r="BA254" i="5"/>
  <c r="BJ254" i="5" s="1"/>
  <c r="AY254" i="5"/>
  <c r="AX254" i="5"/>
  <c r="AW254" i="5"/>
  <c r="AV254" i="5"/>
  <c r="AU254" i="5"/>
  <c r="AT254" i="5"/>
  <c r="BI253" i="5"/>
  <c r="BJ253" i="5" s="1"/>
  <c r="BH253" i="5"/>
  <c r="BK253" i="5" s="1"/>
  <c r="BG253" i="5"/>
  <c r="BF253" i="5"/>
  <c r="BC253" i="5"/>
  <c r="BB253" i="5"/>
  <c r="BE253" i="5" s="1"/>
  <c r="BA253" i="5"/>
  <c r="AY253" i="5"/>
  <c r="AX253" i="5"/>
  <c r="AW253" i="5"/>
  <c r="AV253" i="5"/>
  <c r="AU253" i="5"/>
  <c r="AT253" i="5"/>
  <c r="BK252" i="5"/>
  <c r="BI252" i="5"/>
  <c r="BH252" i="5"/>
  <c r="BF252" i="5"/>
  <c r="BC252" i="5"/>
  <c r="BB252" i="5"/>
  <c r="BE252" i="5" s="1"/>
  <c r="BA252" i="5"/>
  <c r="AY252" i="5"/>
  <c r="AX252" i="5"/>
  <c r="AW252" i="5"/>
  <c r="AV252" i="5"/>
  <c r="AU252" i="5"/>
  <c r="AT252" i="5"/>
  <c r="BK251" i="5"/>
  <c r="BI251" i="5"/>
  <c r="BH251" i="5"/>
  <c r="BC251" i="5"/>
  <c r="BG251" i="5" s="1"/>
  <c r="BB251" i="5"/>
  <c r="BF251" i="5" s="1"/>
  <c r="BA251" i="5"/>
  <c r="BJ251" i="5" s="1"/>
  <c r="AY251" i="5"/>
  <c r="AX251" i="5"/>
  <c r="AW251" i="5"/>
  <c r="AV251" i="5"/>
  <c r="AU251" i="5"/>
  <c r="AT251" i="5"/>
  <c r="BI250" i="5"/>
  <c r="BJ250" i="5" s="1"/>
  <c r="BH250" i="5"/>
  <c r="BK250" i="5" s="1"/>
  <c r="BG250" i="5"/>
  <c r="BC250" i="5"/>
  <c r="BB250" i="5"/>
  <c r="BF250" i="5" s="1"/>
  <c r="BA250" i="5"/>
  <c r="AY250" i="5"/>
  <c r="AX250" i="5"/>
  <c r="AW250" i="5"/>
  <c r="AV250" i="5"/>
  <c r="AU250" i="5"/>
  <c r="AT250" i="5"/>
  <c r="BK249" i="5"/>
  <c r="BJ249" i="5"/>
  <c r="BI249" i="5"/>
  <c r="BG249" i="5" s="1"/>
  <c r="BH249" i="5"/>
  <c r="BC249" i="5"/>
  <c r="BB249" i="5"/>
  <c r="BA249" i="5"/>
  <c r="AY249" i="5"/>
  <c r="AX249" i="5"/>
  <c r="AW249" i="5"/>
  <c r="AV249" i="5"/>
  <c r="AU249" i="5"/>
  <c r="AT249" i="5"/>
  <c r="BI248" i="5"/>
  <c r="BH248" i="5"/>
  <c r="BC248" i="5"/>
  <c r="BG248" i="5" s="1"/>
  <c r="BB248" i="5"/>
  <c r="BF248" i="5" s="1"/>
  <c r="BA248" i="5"/>
  <c r="BJ248" i="5" s="1"/>
  <c r="AY248" i="5"/>
  <c r="AX248" i="5"/>
  <c r="AW248" i="5"/>
  <c r="AV248" i="5"/>
  <c r="AU248" i="5"/>
  <c r="AT248" i="5"/>
  <c r="BI247" i="5"/>
  <c r="BH247" i="5"/>
  <c r="BK247" i="5" s="1"/>
  <c r="BC247" i="5"/>
  <c r="BB247" i="5"/>
  <c r="BA247" i="5"/>
  <c r="AY247" i="5"/>
  <c r="AX247" i="5"/>
  <c r="AW247" i="5"/>
  <c r="AV247" i="5"/>
  <c r="AU247" i="5"/>
  <c r="AT247" i="5"/>
  <c r="BI246" i="5"/>
  <c r="BG246" i="5" s="1"/>
  <c r="BH246" i="5"/>
  <c r="BK246" i="5" s="1"/>
  <c r="BC246" i="5"/>
  <c r="BB246" i="5"/>
  <c r="BA246" i="5"/>
  <c r="AY246" i="5"/>
  <c r="AX246" i="5"/>
  <c r="AW246" i="5"/>
  <c r="AV246" i="5"/>
  <c r="AU246" i="5"/>
  <c r="AT246" i="5"/>
  <c r="BI245" i="5"/>
  <c r="BH245" i="5"/>
  <c r="BK245" i="5" s="1"/>
  <c r="BC245" i="5"/>
  <c r="BG245" i="5" s="1"/>
  <c r="BB245" i="5"/>
  <c r="BA245" i="5"/>
  <c r="BJ245" i="5" s="1"/>
  <c r="AY245" i="5"/>
  <c r="AX245" i="5"/>
  <c r="AW245" i="5"/>
  <c r="AV245" i="5"/>
  <c r="AU245" i="5"/>
  <c r="AT245" i="5"/>
  <c r="BI244" i="5"/>
  <c r="BJ244" i="5" s="1"/>
  <c r="BH244" i="5"/>
  <c r="BK244" i="5" s="1"/>
  <c r="BG244" i="5"/>
  <c r="BC244" i="5"/>
  <c r="BB244" i="5"/>
  <c r="BF244" i="5" s="1"/>
  <c r="BA244" i="5"/>
  <c r="AY244" i="5"/>
  <c r="AX244" i="5"/>
  <c r="AW244" i="5"/>
  <c r="AV244" i="5"/>
  <c r="AU244" i="5"/>
  <c r="AT244" i="5"/>
  <c r="BK243" i="5"/>
  <c r="BI243" i="5"/>
  <c r="BJ243" i="5" s="1"/>
  <c r="BH243" i="5"/>
  <c r="BC243" i="5"/>
  <c r="BB243" i="5"/>
  <c r="BF243" i="5" s="1"/>
  <c r="BA243" i="5"/>
  <c r="AY243" i="5"/>
  <c r="AX243" i="5"/>
  <c r="AW243" i="5"/>
  <c r="AV243" i="5"/>
  <c r="AU243" i="5"/>
  <c r="AT243" i="5"/>
  <c r="BI242" i="5"/>
  <c r="BH242" i="5"/>
  <c r="BK242" i="5" s="1"/>
  <c r="BC242" i="5"/>
  <c r="BG242" i="5" s="1"/>
  <c r="BB242" i="5"/>
  <c r="BE242" i="5" s="1"/>
  <c r="BA242" i="5"/>
  <c r="BJ242" i="5" s="1"/>
  <c r="AY242" i="5"/>
  <c r="AX242" i="5"/>
  <c r="AW242" i="5"/>
  <c r="AV242" i="5"/>
  <c r="AU242" i="5"/>
  <c r="AT242" i="5"/>
  <c r="BI241" i="5"/>
  <c r="BJ241" i="5" s="1"/>
  <c r="BH241" i="5"/>
  <c r="BK241" i="5" s="1"/>
  <c r="BG241" i="5"/>
  <c r="BC241" i="5"/>
  <c r="BB241" i="5"/>
  <c r="BF241" i="5" s="1"/>
  <c r="BA241" i="5"/>
  <c r="AY241" i="5"/>
  <c r="AX241" i="5"/>
  <c r="AW241" i="5"/>
  <c r="AV241" i="5"/>
  <c r="AU241" i="5"/>
  <c r="AT241" i="5"/>
  <c r="BK240" i="5"/>
  <c r="BJ240" i="5"/>
  <c r="BI240" i="5"/>
  <c r="BH240" i="5"/>
  <c r="BC240" i="5"/>
  <c r="BB240" i="5"/>
  <c r="BA240" i="5"/>
  <c r="AY240" i="5"/>
  <c r="AX240" i="5"/>
  <c r="AW240" i="5"/>
  <c r="AV240" i="5"/>
  <c r="AU240" i="5"/>
  <c r="AT240" i="5"/>
  <c r="BI239" i="5"/>
  <c r="BH239" i="5"/>
  <c r="BK239" i="5" s="1"/>
  <c r="BC239" i="5"/>
  <c r="BG239" i="5" s="1"/>
  <c r="BB239" i="5"/>
  <c r="BF239" i="5" s="1"/>
  <c r="BA239" i="5"/>
  <c r="BJ239" i="5" s="1"/>
  <c r="AY239" i="5"/>
  <c r="AX239" i="5"/>
  <c r="AW239" i="5"/>
  <c r="AV239" i="5"/>
  <c r="AU239" i="5"/>
  <c r="AT239" i="5"/>
  <c r="BI238" i="5"/>
  <c r="BJ238" i="5" s="1"/>
  <c r="BH238" i="5"/>
  <c r="BK238" i="5" s="1"/>
  <c r="BG238" i="5"/>
  <c r="BC238" i="5"/>
  <c r="BB238" i="5"/>
  <c r="BA238" i="5"/>
  <c r="AY238" i="5"/>
  <c r="AX238" i="5"/>
  <c r="AW238" i="5"/>
  <c r="AV238" i="5"/>
  <c r="AU238" i="5"/>
  <c r="AT238" i="5"/>
  <c r="BK237" i="5"/>
  <c r="BJ237" i="5"/>
  <c r="BI237" i="5"/>
  <c r="BH237" i="5"/>
  <c r="BG237" i="5"/>
  <c r="BF237" i="5"/>
  <c r="BC237" i="5"/>
  <c r="BB237" i="5"/>
  <c r="BE237" i="5" s="1"/>
  <c r="BA237" i="5"/>
  <c r="AY237" i="5"/>
  <c r="AX237" i="5"/>
  <c r="AW237" i="5"/>
  <c r="AV237" i="5"/>
  <c r="AU237" i="5"/>
  <c r="AT237" i="5"/>
  <c r="BI236" i="5"/>
  <c r="BH236" i="5"/>
  <c r="BK236" i="5" s="1"/>
  <c r="BC236" i="5"/>
  <c r="BG236" i="5" s="1"/>
  <c r="BB236" i="5"/>
  <c r="BF236" i="5" s="1"/>
  <c r="BA236" i="5"/>
  <c r="BJ236" i="5" s="1"/>
  <c r="AY236" i="5"/>
  <c r="AX236" i="5"/>
  <c r="AW236" i="5"/>
  <c r="AV236" i="5"/>
  <c r="AU236" i="5"/>
  <c r="AT236" i="5"/>
  <c r="BI235" i="5"/>
  <c r="BJ235" i="5" s="1"/>
  <c r="BH235" i="5"/>
  <c r="BK235" i="5" s="1"/>
  <c r="BG235" i="5"/>
  <c r="BF235" i="5"/>
  <c r="BC235" i="5"/>
  <c r="BB235" i="5"/>
  <c r="BE235" i="5" s="1"/>
  <c r="BA235" i="5"/>
  <c r="AY235" i="5"/>
  <c r="AX235" i="5"/>
  <c r="AW235" i="5"/>
  <c r="AV235" i="5"/>
  <c r="AU235" i="5"/>
  <c r="AT235" i="5"/>
  <c r="BK234" i="5"/>
  <c r="BI234" i="5"/>
  <c r="BG234" i="5" s="1"/>
  <c r="BH234" i="5"/>
  <c r="BC234" i="5"/>
  <c r="BB234" i="5"/>
  <c r="BE234" i="5" s="1"/>
  <c r="BA234" i="5"/>
  <c r="AY234" i="5"/>
  <c r="AX234" i="5"/>
  <c r="AW234" i="5"/>
  <c r="AV234" i="5"/>
  <c r="AU234" i="5"/>
  <c r="AT234" i="5"/>
  <c r="BK233" i="5"/>
  <c r="BI233" i="5"/>
  <c r="BH233" i="5"/>
  <c r="BC233" i="5"/>
  <c r="BG233" i="5" s="1"/>
  <c r="BB233" i="5"/>
  <c r="BF233" i="5" s="1"/>
  <c r="BA233" i="5"/>
  <c r="BJ233" i="5" s="1"/>
  <c r="AY233" i="5"/>
  <c r="AX233" i="5"/>
  <c r="AW233" i="5"/>
  <c r="AV233" i="5"/>
  <c r="AU233" i="5"/>
  <c r="AT233" i="5"/>
  <c r="BI232" i="5"/>
  <c r="BJ232" i="5" s="1"/>
  <c r="BH232" i="5"/>
  <c r="BK232" i="5" s="1"/>
  <c r="BG232" i="5"/>
  <c r="BC232" i="5"/>
  <c r="BB232" i="5"/>
  <c r="BE232" i="5" s="1"/>
  <c r="BA232" i="5"/>
  <c r="AY232" i="5"/>
  <c r="AX232" i="5"/>
  <c r="AW232" i="5"/>
  <c r="AV232" i="5"/>
  <c r="AU232" i="5"/>
  <c r="AT232" i="5"/>
  <c r="BK231" i="5"/>
  <c r="BJ231" i="5"/>
  <c r="BI231" i="5"/>
  <c r="BH231" i="5"/>
  <c r="BC231" i="5"/>
  <c r="BG231" i="5" s="1"/>
  <c r="BB231" i="5"/>
  <c r="BE231" i="5" s="1"/>
  <c r="BA231" i="5"/>
  <c r="AY231" i="5"/>
  <c r="AX231" i="5"/>
  <c r="AW231" i="5"/>
  <c r="AV231" i="5"/>
  <c r="AU231" i="5"/>
  <c r="AT231" i="5"/>
  <c r="BI230" i="5"/>
  <c r="BH230" i="5"/>
  <c r="BC230" i="5"/>
  <c r="BG230" i="5" s="1"/>
  <c r="BB230" i="5"/>
  <c r="BA230" i="5"/>
  <c r="BJ230" i="5" s="1"/>
  <c r="AY230" i="5"/>
  <c r="AX230" i="5"/>
  <c r="AW230" i="5"/>
  <c r="AV230" i="5"/>
  <c r="AU230" i="5"/>
  <c r="AT230" i="5"/>
  <c r="BI229" i="5"/>
  <c r="BJ229" i="5" s="1"/>
  <c r="BH229" i="5"/>
  <c r="BK229" i="5" s="1"/>
  <c r="BC229" i="5"/>
  <c r="BB229" i="5"/>
  <c r="BF229" i="5" s="1"/>
  <c r="BA229" i="5"/>
  <c r="AY229" i="5"/>
  <c r="AX229" i="5"/>
  <c r="AW229" i="5"/>
  <c r="AV229" i="5"/>
  <c r="AU229" i="5"/>
  <c r="AT229" i="5"/>
  <c r="BJ228" i="5"/>
  <c r="BI228" i="5"/>
  <c r="BG228" i="5" s="1"/>
  <c r="BH228" i="5"/>
  <c r="BK228" i="5" s="1"/>
  <c r="BC228" i="5"/>
  <c r="BB228" i="5"/>
  <c r="BF228" i="5" s="1"/>
  <c r="BA228" i="5"/>
  <c r="AY228" i="5"/>
  <c r="AX228" i="5"/>
  <c r="AW228" i="5"/>
  <c r="AV228" i="5"/>
  <c r="AU228" i="5"/>
  <c r="AT228" i="5"/>
  <c r="BI227" i="5"/>
  <c r="BH227" i="5"/>
  <c r="BK227" i="5" s="1"/>
  <c r="BC227" i="5"/>
  <c r="BG227" i="5" s="1"/>
  <c r="BB227" i="5"/>
  <c r="BF227" i="5" s="1"/>
  <c r="BA227" i="5"/>
  <c r="BJ227" i="5" s="1"/>
  <c r="AY227" i="5"/>
  <c r="AX227" i="5"/>
  <c r="AW227" i="5"/>
  <c r="AV227" i="5"/>
  <c r="AU227" i="5"/>
  <c r="AT227" i="5"/>
  <c r="BI226" i="5"/>
  <c r="BJ226" i="5" s="1"/>
  <c r="BH226" i="5"/>
  <c r="BK226" i="5" s="1"/>
  <c r="BG226" i="5"/>
  <c r="BC226" i="5"/>
  <c r="BB226" i="5"/>
  <c r="BF226" i="5" s="1"/>
  <c r="BA226" i="5"/>
  <c r="AY226" i="5"/>
  <c r="AX226" i="5"/>
  <c r="AW226" i="5"/>
  <c r="AV226" i="5"/>
  <c r="AU226" i="5"/>
  <c r="AT226" i="5"/>
  <c r="BK225" i="5"/>
  <c r="BI225" i="5"/>
  <c r="BJ225" i="5" s="1"/>
  <c r="BH225" i="5"/>
  <c r="BC225" i="5"/>
  <c r="BG225" i="5" s="1"/>
  <c r="BB225" i="5"/>
  <c r="BA225" i="5"/>
  <c r="AY225" i="5"/>
  <c r="AX225" i="5"/>
  <c r="AW225" i="5"/>
  <c r="AV225" i="5"/>
  <c r="AU225" i="5"/>
  <c r="AT225" i="5"/>
  <c r="BI224" i="5"/>
  <c r="BH224" i="5"/>
  <c r="BC224" i="5"/>
  <c r="BG224" i="5" s="1"/>
  <c r="BB224" i="5"/>
  <c r="BE224" i="5" s="1"/>
  <c r="BA224" i="5"/>
  <c r="BJ224" i="5" s="1"/>
  <c r="AY224" i="5"/>
  <c r="AX224" i="5"/>
  <c r="AW224" i="5"/>
  <c r="AV224" i="5"/>
  <c r="AU224" i="5"/>
  <c r="AT224" i="5"/>
  <c r="BI223" i="5"/>
  <c r="BJ223" i="5" s="1"/>
  <c r="BH223" i="5"/>
  <c r="BK223" i="5" s="1"/>
  <c r="BC223" i="5"/>
  <c r="BB223" i="5"/>
  <c r="BF223" i="5" s="1"/>
  <c r="BA223" i="5"/>
  <c r="AY223" i="5"/>
  <c r="AX223" i="5"/>
  <c r="AW223" i="5"/>
  <c r="AV223" i="5"/>
  <c r="AU223" i="5"/>
  <c r="AT223" i="5"/>
  <c r="BI222" i="5"/>
  <c r="BH222" i="5"/>
  <c r="BK222" i="5" s="1"/>
  <c r="BC222" i="5"/>
  <c r="BB222" i="5"/>
  <c r="BF222" i="5" s="1"/>
  <c r="BA222" i="5"/>
  <c r="AY222" i="5"/>
  <c r="AX222" i="5"/>
  <c r="AW222" i="5"/>
  <c r="AV222" i="5"/>
  <c r="AU222" i="5"/>
  <c r="AT222" i="5"/>
  <c r="BI221" i="5"/>
  <c r="BH221" i="5"/>
  <c r="BK221" i="5" s="1"/>
  <c r="BC221" i="5"/>
  <c r="BG221" i="5" s="1"/>
  <c r="BB221" i="5"/>
  <c r="BA221" i="5"/>
  <c r="BJ221" i="5" s="1"/>
  <c r="AY221" i="5"/>
  <c r="AX221" i="5"/>
  <c r="AW221" i="5"/>
  <c r="AV221" i="5"/>
  <c r="AU221" i="5"/>
  <c r="AT221" i="5"/>
  <c r="BI220" i="5"/>
  <c r="BJ220" i="5" s="1"/>
  <c r="BH220" i="5"/>
  <c r="BK220" i="5" s="1"/>
  <c r="BG220" i="5"/>
  <c r="BC220" i="5"/>
  <c r="BB220" i="5"/>
  <c r="BA220" i="5"/>
  <c r="AY220" i="5"/>
  <c r="AX220" i="5"/>
  <c r="AW220" i="5"/>
  <c r="AV220" i="5"/>
  <c r="AU220" i="5"/>
  <c r="AT220" i="5"/>
  <c r="BK219" i="5"/>
  <c r="BJ219" i="5"/>
  <c r="BI219" i="5"/>
  <c r="BH219" i="5"/>
  <c r="BC219" i="5"/>
  <c r="BG219" i="5" s="1"/>
  <c r="BB219" i="5"/>
  <c r="BA219" i="5"/>
  <c r="AY219" i="5"/>
  <c r="AX219" i="5"/>
  <c r="AW219" i="5"/>
  <c r="AV219" i="5"/>
  <c r="AU219" i="5"/>
  <c r="AT219" i="5"/>
  <c r="BI218" i="5"/>
  <c r="BH218" i="5"/>
  <c r="BC218" i="5"/>
  <c r="BG218" i="5" s="1"/>
  <c r="BB218" i="5"/>
  <c r="BF218" i="5" s="1"/>
  <c r="BA218" i="5"/>
  <c r="BJ218" i="5" s="1"/>
  <c r="AY218" i="5"/>
  <c r="AX218" i="5"/>
  <c r="AW218" i="5"/>
  <c r="AV218" i="5"/>
  <c r="AU218" i="5"/>
  <c r="AT218" i="5"/>
  <c r="BI217" i="5"/>
  <c r="BJ217" i="5" s="1"/>
  <c r="BH217" i="5"/>
  <c r="BK217" i="5" s="1"/>
  <c r="BG217" i="5"/>
  <c r="BF217" i="5"/>
  <c r="BC217" i="5"/>
  <c r="BB217" i="5"/>
  <c r="BE217" i="5" s="1"/>
  <c r="BA217" i="5"/>
  <c r="AY217" i="5"/>
  <c r="AX217" i="5"/>
  <c r="AW217" i="5"/>
  <c r="AV217" i="5"/>
  <c r="AU217" i="5"/>
  <c r="AT217" i="5"/>
  <c r="BK216" i="5"/>
  <c r="BI216" i="5"/>
  <c r="BH216" i="5"/>
  <c r="BF216" i="5"/>
  <c r="BC216" i="5"/>
  <c r="BB216" i="5"/>
  <c r="BE216" i="5" s="1"/>
  <c r="BA216" i="5"/>
  <c r="AY216" i="5"/>
  <c r="AX216" i="5"/>
  <c r="AW216" i="5"/>
  <c r="AV216" i="5"/>
  <c r="AU216" i="5"/>
  <c r="AT216" i="5"/>
  <c r="BI215" i="5"/>
  <c r="BH215" i="5"/>
  <c r="BC215" i="5"/>
  <c r="BG215" i="5" s="1"/>
  <c r="BB215" i="5"/>
  <c r="BA215" i="5"/>
  <c r="AY215" i="5"/>
  <c r="AX215" i="5"/>
  <c r="AW215" i="5"/>
  <c r="AV215" i="5"/>
  <c r="AU215" i="5"/>
  <c r="AT215" i="5"/>
  <c r="BI214" i="5"/>
  <c r="BJ214" i="5" s="1"/>
  <c r="BH214" i="5"/>
  <c r="BK214" i="5" s="1"/>
  <c r="BC214" i="5"/>
  <c r="BG214" i="5" s="1"/>
  <c r="BB214" i="5"/>
  <c r="BF214" i="5" s="1"/>
  <c r="BA214" i="5"/>
  <c r="AY214" i="5"/>
  <c r="AX214" i="5"/>
  <c r="AW214" i="5"/>
  <c r="AV214" i="5"/>
  <c r="AU214" i="5"/>
  <c r="AT214" i="5"/>
  <c r="BI213" i="5"/>
  <c r="BG213" i="5" s="1"/>
  <c r="BH213" i="5"/>
  <c r="BK213" i="5" s="1"/>
  <c r="BC213" i="5"/>
  <c r="BB213" i="5"/>
  <c r="BE213" i="5" s="1"/>
  <c r="BA213" i="5"/>
  <c r="AY213" i="5"/>
  <c r="AX213" i="5"/>
  <c r="AW213" i="5"/>
  <c r="AV213" i="5"/>
  <c r="AU213" i="5"/>
  <c r="AT213" i="5"/>
  <c r="BK212" i="5"/>
  <c r="BI212" i="5"/>
  <c r="BH212" i="5"/>
  <c r="BC212" i="5"/>
  <c r="BG212" i="5" s="1"/>
  <c r="BB212" i="5"/>
  <c r="BA212" i="5"/>
  <c r="BJ212" i="5" s="1"/>
  <c r="AY212" i="5"/>
  <c r="AX212" i="5"/>
  <c r="AW212" i="5"/>
  <c r="AV212" i="5"/>
  <c r="AU212" i="5"/>
  <c r="AT212" i="5"/>
  <c r="BI211" i="5"/>
  <c r="BJ211" i="5" s="1"/>
  <c r="BH211" i="5"/>
  <c r="BK211" i="5" s="1"/>
  <c r="BC211" i="5"/>
  <c r="BG211" i="5" s="1"/>
  <c r="BB211" i="5"/>
  <c r="BF211" i="5" s="1"/>
  <c r="BA211" i="5"/>
  <c r="AY211" i="5"/>
  <c r="AX211" i="5"/>
  <c r="AW211" i="5"/>
  <c r="AV211" i="5"/>
  <c r="AU211" i="5"/>
  <c r="AT211" i="5"/>
  <c r="BJ210" i="5"/>
  <c r="BI210" i="5"/>
  <c r="BH210" i="5"/>
  <c r="BK210" i="5" s="1"/>
  <c r="BC210" i="5"/>
  <c r="BB210" i="5"/>
  <c r="BE210" i="5" s="1"/>
  <c r="BA210" i="5"/>
  <c r="AY210" i="5"/>
  <c r="AX210" i="5"/>
  <c r="AW210" i="5"/>
  <c r="AV210" i="5"/>
  <c r="AU210" i="5"/>
  <c r="AT210" i="5"/>
  <c r="BI209" i="5"/>
  <c r="BH209" i="5"/>
  <c r="BC209" i="5"/>
  <c r="BG209" i="5" s="1"/>
  <c r="BB209" i="5"/>
  <c r="BA209" i="5"/>
  <c r="BJ209" i="5" s="1"/>
  <c r="AY209" i="5"/>
  <c r="AX209" i="5"/>
  <c r="AW209" i="5"/>
  <c r="AV209" i="5"/>
  <c r="AU209" i="5"/>
  <c r="AT209" i="5"/>
  <c r="BI208" i="5"/>
  <c r="BJ208" i="5" s="1"/>
  <c r="BH208" i="5"/>
  <c r="BK208" i="5" s="1"/>
  <c r="BC208" i="5"/>
  <c r="BB208" i="5"/>
  <c r="BF208" i="5" s="1"/>
  <c r="BA208" i="5"/>
  <c r="AY208" i="5"/>
  <c r="AX208" i="5"/>
  <c r="AW208" i="5"/>
  <c r="AV208" i="5"/>
  <c r="AU208" i="5"/>
  <c r="AT208" i="5"/>
  <c r="BI207" i="5"/>
  <c r="BH207" i="5"/>
  <c r="BK207" i="5" s="1"/>
  <c r="BC207" i="5"/>
  <c r="BB207" i="5"/>
  <c r="BE207" i="5" s="1"/>
  <c r="BA207" i="5"/>
  <c r="AY207" i="5"/>
  <c r="AX207" i="5"/>
  <c r="AW207" i="5"/>
  <c r="AV207" i="5"/>
  <c r="AU207" i="5"/>
  <c r="AT207" i="5"/>
  <c r="BK206" i="5"/>
  <c r="BI206" i="5"/>
  <c r="BH206" i="5"/>
  <c r="BC206" i="5"/>
  <c r="BG206" i="5" s="1"/>
  <c r="BB206" i="5"/>
  <c r="BF206" i="5" s="1"/>
  <c r="BA206" i="5"/>
  <c r="BJ206" i="5" s="1"/>
  <c r="AY206" i="5"/>
  <c r="AX206" i="5"/>
  <c r="AW206" i="5"/>
  <c r="AV206" i="5"/>
  <c r="AU206" i="5"/>
  <c r="AT206" i="5"/>
  <c r="BI205" i="5"/>
  <c r="BH205" i="5"/>
  <c r="BK205" i="5" s="1"/>
  <c r="BC205" i="5"/>
  <c r="BB205" i="5"/>
  <c r="BA205" i="5"/>
  <c r="AY205" i="5"/>
  <c r="AX205" i="5"/>
  <c r="AW205" i="5"/>
  <c r="AV205" i="5"/>
  <c r="AU205" i="5"/>
  <c r="AT205" i="5"/>
  <c r="BI204" i="5"/>
  <c r="BG204" i="5" s="1"/>
  <c r="BH204" i="5"/>
  <c r="BK204" i="5" s="1"/>
  <c r="BC204" i="5"/>
  <c r="BB204" i="5"/>
  <c r="BA204" i="5"/>
  <c r="AY204" i="5"/>
  <c r="AX204" i="5"/>
  <c r="AW204" i="5"/>
  <c r="AV204" i="5"/>
  <c r="AU204" i="5"/>
  <c r="AT204" i="5"/>
  <c r="BI203" i="5"/>
  <c r="BH203" i="5"/>
  <c r="BC203" i="5"/>
  <c r="BG203" i="5" s="1"/>
  <c r="BB203" i="5"/>
  <c r="BA203" i="5"/>
  <c r="BJ203" i="5" s="1"/>
  <c r="AY203" i="5"/>
  <c r="AX203" i="5"/>
  <c r="AW203" i="5"/>
  <c r="AV203" i="5"/>
  <c r="AU203" i="5"/>
  <c r="AT203" i="5"/>
  <c r="BI202" i="5"/>
  <c r="BJ202" i="5" s="1"/>
  <c r="BH202" i="5"/>
  <c r="BK202" i="5" s="1"/>
  <c r="BC202" i="5"/>
  <c r="BG202" i="5" s="1"/>
  <c r="BB202" i="5"/>
  <c r="BF202" i="5" s="1"/>
  <c r="BA202" i="5"/>
  <c r="AY202" i="5"/>
  <c r="AX202" i="5"/>
  <c r="AW202" i="5"/>
  <c r="AV202" i="5"/>
  <c r="AU202" i="5"/>
  <c r="AT202" i="5"/>
  <c r="BJ201" i="5"/>
  <c r="BI201" i="5"/>
  <c r="BH201" i="5"/>
  <c r="BK201" i="5" s="1"/>
  <c r="BG201" i="5"/>
  <c r="BC201" i="5"/>
  <c r="BB201" i="5"/>
  <c r="BF201" i="5" s="1"/>
  <c r="BA201" i="5"/>
  <c r="AY201" i="5"/>
  <c r="AX201" i="5"/>
  <c r="AW201" i="5"/>
  <c r="AV201" i="5"/>
  <c r="AU201" i="5"/>
  <c r="AT201" i="5"/>
  <c r="BK200" i="5"/>
  <c r="BI200" i="5"/>
  <c r="BH200" i="5"/>
  <c r="BC200" i="5"/>
  <c r="BG200" i="5" s="1"/>
  <c r="BB200" i="5"/>
  <c r="BA200" i="5"/>
  <c r="BJ200" i="5" s="1"/>
  <c r="AY200" i="5"/>
  <c r="AX200" i="5"/>
  <c r="AW200" i="5"/>
  <c r="AV200" i="5"/>
  <c r="AU200" i="5"/>
  <c r="AT200" i="5"/>
  <c r="BI199" i="5"/>
  <c r="BH199" i="5"/>
  <c r="BK199" i="5" s="1"/>
  <c r="BC199" i="5"/>
  <c r="BB199" i="5"/>
  <c r="BF199" i="5" s="1"/>
  <c r="BA199" i="5"/>
  <c r="AY199" i="5"/>
  <c r="AX199" i="5"/>
  <c r="AW199" i="5"/>
  <c r="AV199" i="5"/>
  <c r="AU199" i="5"/>
  <c r="AT199" i="5"/>
  <c r="BI198" i="5"/>
  <c r="BH198" i="5"/>
  <c r="BK198" i="5" s="1"/>
  <c r="BC198" i="5"/>
  <c r="BB198" i="5"/>
  <c r="BF198" i="5" s="1"/>
  <c r="BA198" i="5"/>
  <c r="AY198" i="5"/>
  <c r="AX198" i="5"/>
  <c r="AW198" i="5"/>
  <c r="AV198" i="5"/>
  <c r="AU198" i="5"/>
  <c r="AT198" i="5"/>
  <c r="BI197" i="5"/>
  <c r="BH197" i="5"/>
  <c r="BC197" i="5"/>
  <c r="BG197" i="5" s="1"/>
  <c r="BB197" i="5"/>
  <c r="BA197" i="5"/>
  <c r="BJ197" i="5" s="1"/>
  <c r="AY197" i="5"/>
  <c r="AX197" i="5"/>
  <c r="AW197" i="5"/>
  <c r="AV197" i="5"/>
  <c r="AU197" i="5"/>
  <c r="AT197" i="5"/>
  <c r="BI196" i="5"/>
  <c r="BJ196" i="5" s="1"/>
  <c r="BH196" i="5"/>
  <c r="BK196" i="5" s="1"/>
  <c r="BC196" i="5"/>
  <c r="BG196" i="5" s="1"/>
  <c r="BB196" i="5"/>
  <c r="BF196" i="5" s="1"/>
  <c r="BA196" i="5"/>
  <c r="AY196" i="5"/>
  <c r="AX196" i="5"/>
  <c r="AW196" i="5"/>
  <c r="AV196" i="5"/>
  <c r="AU196" i="5"/>
  <c r="AT196" i="5"/>
  <c r="BI195" i="5"/>
  <c r="BJ195" i="5" s="1"/>
  <c r="BH195" i="5"/>
  <c r="BK195" i="5" s="1"/>
  <c r="BC195" i="5"/>
  <c r="BG195" i="5" s="1"/>
  <c r="BB195" i="5"/>
  <c r="BF195" i="5" s="1"/>
  <c r="BA195" i="5"/>
  <c r="AY195" i="5"/>
  <c r="AX195" i="5"/>
  <c r="AW195" i="5"/>
  <c r="AV195" i="5"/>
  <c r="AU195" i="5"/>
  <c r="AT195" i="5"/>
  <c r="BK194" i="5"/>
  <c r="BI194" i="5"/>
  <c r="BH194" i="5"/>
  <c r="BE194" i="5"/>
  <c r="BC194" i="5"/>
  <c r="BG194" i="5" s="1"/>
  <c r="BB194" i="5"/>
  <c r="BA194" i="5"/>
  <c r="BJ194" i="5" s="1"/>
  <c r="AY194" i="5"/>
  <c r="AX194" i="5"/>
  <c r="AW194" i="5"/>
  <c r="AV194" i="5"/>
  <c r="AU194" i="5"/>
  <c r="AT194" i="5"/>
  <c r="BI193" i="5"/>
  <c r="BJ193" i="5" s="1"/>
  <c r="BH193" i="5"/>
  <c r="BK193" i="5" s="1"/>
  <c r="BG193" i="5"/>
  <c r="BC193" i="5"/>
  <c r="BB193" i="5"/>
  <c r="BF193" i="5" s="1"/>
  <c r="BA193" i="5"/>
  <c r="AY193" i="5"/>
  <c r="AX193" i="5"/>
  <c r="AW193" i="5"/>
  <c r="AV193" i="5"/>
  <c r="AU193" i="5"/>
  <c r="AT193" i="5"/>
  <c r="BK192" i="5"/>
  <c r="BJ192" i="5"/>
  <c r="BI192" i="5"/>
  <c r="BH192" i="5"/>
  <c r="BC192" i="5"/>
  <c r="BB192" i="5"/>
  <c r="BE192" i="5" s="1"/>
  <c r="BA192" i="5"/>
  <c r="AY192" i="5"/>
  <c r="AX192" i="5"/>
  <c r="AW192" i="5"/>
  <c r="AV192" i="5"/>
  <c r="AU192" i="5"/>
  <c r="AT192" i="5"/>
  <c r="BI191" i="5"/>
  <c r="BH191" i="5"/>
  <c r="BC191" i="5"/>
  <c r="BG191" i="5" s="1"/>
  <c r="BB191" i="5"/>
  <c r="BA191" i="5"/>
  <c r="BJ191" i="5" s="1"/>
  <c r="AY191" i="5"/>
  <c r="AX191" i="5"/>
  <c r="AW191" i="5"/>
  <c r="AV191" i="5"/>
  <c r="AU191" i="5"/>
  <c r="AT191" i="5"/>
  <c r="BI190" i="5"/>
  <c r="BJ190" i="5" s="1"/>
  <c r="BH190" i="5"/>
  <c r="BK190" i="5" s="1"/>
  <c r="BC190" i="5"/>
  <c r="BG190" i="5" s="1"/>
  <c r="BB190" i="5"/>
  <c r="BA190" i="5"/>
  <c r="AY190" i="5"/>
  <c r="AX190" i="5"/>
  <c r="AW190" i="5"/>
  <c r="AV190" i="5"/>
  <c r="AU190" i="5"/>
  <c r="AT190" i="5"/>
  <c r="BJ189" i="5"/>
  <c r="BI189" i="5"/>
  <c r="BH189" i="5"/>
  <c r="BK189" i="5" s="1"/>
  <c r="BC189" i="5"/>
  <c r="BG189" i="5" s="1"/>
  <c r="BB189" i="5"/>
  <c r="BA189" i="5"/>
  <c r="AY189" i="5"/>
  <c r="AX189" i="5"/>
  <c r="AW189" i="5"/>
  <c r="AV189" i="5"/>
  <c r="AU189" i="5"/>
  <c r="AT189" i="5"/>
  <c r="BI188" i="5"/>
  <c r="BH188" i="5"/>
  <c r="BK188" i="5" s="1"/>
  <c r="BC188" i="5"/>
  <c r="BB188" i="5"/>
  <c r="BF188" i="5" s="1"/>
  <c r="BA188" i="5"/>
  <c r="BJ188" i="5" s="1"/>
  <c r="AY188" i="5"/>
  <c r="AX188" i="5"/>
  <c r="AW188" i="5"/>
  <c r="AV188" i="5"/>
  <c r="AU188" i="5"/>
  <c r="AT188" i="5"/>
  <c r="BI187" i="5"/>
  <c r="BJ187" i="5" s="1"/>
  <c r="BH187" i="5"/>
  <c r="BK187" i="5" s="1"/>
  <c r="BG187" i="5"/>
  <c r="BF187" i="5"/>
  <c r="BC187" i="5"/>
  <c r="BB187" i="5"/>
  <c r="BE187" i="5" s="1"/>
  <c r="BA187" i="5"/>
  <c r="AY187" i="5"/>
  <c r="AX187" i="5"/>
  <c r="AW187" i="5"/>
  <c r="AV187" i="5"/>
  <c r="AU187" i="5"/>
  <c r="AT187" i="5"/>
  <c r="BK186" i="5"/>
  <c r="BJ186" i="5"/>
  <c r="BI186" i="5"/>
  <c r="BH186" i="5"/>
  <c r="BC186" i="5"/>
  <c r="BB186" i="5"/>
  <c r="BF186" i="5" s="1"/>
  <c r="BA186" i="5"/>
  <c r="AY186" i="5"/>
  <c r="AX186" i="5"/>
  <c r="AW186" i="5"/>
  <c r="AV186" i="5"/>
  <c r="AU186" i="5"/>
  <c r="AT186" i="5"/>
  <c r="BI185" i="5"/>
  <c r="BH185" i="5"/>
  <c r="BK185" i="5" s="1"/>
  <c r="BC185" i="5"/>
  <c r="BG185" i="5" s="1"/>
  <c r="BB185" i="5"/>
  <c r="BF185" i="5" s="1"/>
  <c r="BA185" i="5"/>
  <c r="BJ185" i="5" s="1"/>
  <c r="AY185" i="5"/>
  <c r="AX185" i="5"/>
  <c r="AW185" i="5"/>
  <c r="AV185" i="5"/>
  <c r="AU185" i="5"/>
  <c r="AT185" i="5"/>
  <c r="BI184" i="5"/>
  <c r="BJ184" i="5" s="1"/>
  <c r="BH184" i="5"/>
  <c r="BK184" i="5" s="1"/>
  <c r="BG184" i="5"/>
  <c r="BC184" i="5"/>
  <c r="BB184" i="5"/>
  <c r="BA184" i="5"/>
  <c r="AY184" i="5"/>
  <c r="AX184" i="5"/>
  <c r="AW184" i="5"/>
  <c r="AV184" i="5"/>
  <c r="AU184" i="5"/>
  <c r="AT184" i="5"/>
  <c r="BK183" i="5"/>
  <c r="BI183" i="5"/>
  <c r="BJ183" i="5" s="1"/>
  <c r="BH183" i="5"/>
  <c r="BC183" i="5"/>
  <c r="BG183" i="5" s="1"/>
  <c r="BB183" i="5"/>
  <c r="BF183" i="5" s="1"/>
  <c r="BA183" i="5"/>
  <c r="AY183" i="5"/>
  <c r="AX183" i="5"/>
  <c r="AW183" i="5"/>
  <c r="AV183" i="5"/>
  <c r="AU183" i="5"/>
  <c r="AT183" i="5"/>
  <c r="BI182" i="5"/>
  <c r="BG182" i="5" s="1"/>
  <c r="BH182" i="5"/>
  <c r="BK182" i="5" s="1"/>
  <c r="BC182" i="5"/>
  <c r="BB182" i="5"/>
  <c r="BF182" i="5" s="1"/>
  <c r="BA182" i="5"/>
  <c r="BJ182" i="5" s="1"/>
  <c r="AY182" i="5"/>
  <c r="AX182" i="5"/>
  <c r="AW182" i="5"/>
  <c r="AV182" i="5"/>
  <c r="AU182" i="5"/>
  <c r="AT182" i="5"/>
  <c r="BI181" i="5"/>
  <c r="BJ181" i="5" s="1"/>
  <c r="BH181" i="5"/>
  <c r="BK181" i="5" s="1"/>
  <c r="BF181" i="5"/>
  <c r="BC181" i="5"/>
  <c r="BB181" i="5"/>
  <c r="BE181" i="5" s="1"/>
  <c r="BA181" i="5"/>
  <c r="AY181" i="5"/>
  <c r="AX181" i="5"/>
  <c r="AW181" i="5"/>
  <c r="AV181" i="5"/>
  <c r="AU181" i="5"/>
  <c r="AT181" i="5"/>
  <c r="BK180" i="5"/>
  <c r="BJ180" i="5"/>
  <c r="BI180" i="5"/>
  <c r="BG180" i="5" s="1"/>
  <c r="BH180" i="5"/>
  <c r="BC180" i="5"/>
  <c r="BB180" i="5"/>
  <c r="BE180" i="5" s="1"/>
  <c r="BA180" i="5"/>
  <c r="AY180" i="5"/>
  <c r="AX180" i="5"/>
  <c r="AW180" i="5"/>
  <c r="AV180" i="5"/>
  <c r="AU180" i="5"/>
  <c r="AT180" i="5"/>
  <c r="BK179" i="5"/>
  <c r="BI179" i="5"/>
  <c r="BH179" i="5"/>
  <c r="BC179" i="5"/>
  <c r="BG179" i="5" s="1"/>
  <c r="BB179" i="5"/>
  <c r="BA179" i="5"/>
  <c r="BJ179" i="5" s="1"/>
  <c r="AY179" i="5"/>
  <c r="AX179" i="5"/>
  <c r="AW179" i="5"/>
  <c r="AV179" i="5"/>
  <c r="AU179" i="5"/>
  <c r="AT179" i="5"/>
  <c r="BI178" i="5"/>
  <c r="BJ178" i="5" s="1"/>
  <c r="BH178" i="5"/>
  <c r="BK178" i="5" s="1"/>
  <c r="BC178" i="5"/>
  <c r="BG178" i="5" s="1"/>
  <c r="BB178" i="5"/>
  <c r="BE178" i="5" s="1"/>
  <c r="BA178" i="5"/>
  <c r="AY178" i="5"/>
  <c r="AX178" i="5"/>
  <c r="AW178" i="5"/>
  <c r="AV178" i="5"/>
  <c r="AU178" i="5"/>
  <c r="AT178" i="5"/>
  <c r="BJ177" i="5"/>
  <c r="BI177" i="5"/>
  <c r="BH177" i="5"/>
  <c r="BK177" i="5" s="1"/>
  <c r="BC177" i="5"/>
  <c r="BG177" i="5" s="1"/>
  <c r="BB177" i="5"/>
  <c r="BF177" i="5" s="1"/>
  <c r="BA177" i="5"/>
  <c r="AY177" i="5"/>
  <c r="AX177" i="5"/>
  <c r="AW177" i="5"/>
  <c r="AV177" i="5"/>
  <c r="AU177" i="5"/>
  <c r="AT177" i="5"/>
  <c r="BI176" i="5"/>
  <c r="BH176" i="5"/>
  <c r="BC176" i="5"/>
  <c r="BB176" i="5"/>
  <c r="BA176" i="5"/>
  <c r="BJ176" i="5" s="1"/>
  <c r="AY176" i="5"/>
  <c r="AX176" i="5"/>
  <c r="AW176" i="5"/>
  <c r="AV176" i="5"/>
  <c r="AU176" i="5"/>
  <c r="AT176" i="5"/>
  <c r="BI175" i="5"/>
  <c r="BJ175" i="5" s="1"/>
  <c r="BH175" i="5"/>
  <c r="BK175" i="5" s="1"/>
  <c r="BC175" i="5"/>
  <c r="BB175" i="5"/>
  <c r="BF175" i="5" s="1"/>
  <c r="BA175" i="5"/>
  <c r="AY175" i="5"/>
  <c r="AX175" i="5"/>
  <c r="AW175" i="5"/>
  <c r="AV175" i="5"/>
  <c r="AU175" i="5"/>
  <c r="AT175" i="5"/>
  <c r="BJ174" i="5"/>
  <c r="BI174" i="5"/>
  <c r="BG174" i="5" s="1"/>
  <c r="BH174" i="5"/>
  <c r="BK174" i="5" s="1"/>
  <c r="BC174" i="5"/>
  <c r="BB174" i="5"/>
  <c r="BE174" i="5" s="1"/>
  <c r="BA174" i="5"/>
  <c r="AY174" i="5"/>
  <c r="AX174" i="5"/>
  <c r="AW174" i="5"/>
  <c r="AV174" i="5"/>
  <c r="AU174" i="5"/>
  <c r="AT174" i="5"/>
  <c r="BK173" i="5"/>
  <c r="BI173" i="5"/>
  <c r="BH173" i="5"/>
  <c r="BC173" i="5"/>
  <c r="BB173" i="5"/>
  <c r="BF173" i="5" s="1"/>
  <c r="BA173" i="5"/>
  <c r="BJ173" i="5" s="1"/>
  <c r="AY173" i="5"/>
  <c r="AX173" i="5"/>
  <c r="AW173" i="5"/>
  <c r="AV173" i="5"/>
  <c r="AU173" i="5"/>
  <c r="AT173" i="5"/>
  <c r="BI172" i="5"/>
  <c r="BJ172" i="5" s="1"/>
  <c r="BH172" i="5"/>
  <c r="BK172" i="5" s="1"/>
  <c r="BC172" i="5"/>
  <c r="BG172" i="5" s="1"/>
  <c r="BB172" i="5"/>
  <c r="BF172" i="5" s="1"/>
  <c r="BA172" i="5"/>
  <c r="AY172" i="5"/>
  <c r="AX172" i="5"/>
  <c r="AW172" i="5"/>
  <c r="AV172" i="5"/>
  <c r="AU172" i="5"/>
  <c r="AT172" i="5"/>
  <c r="BI171" i="5"/>
  <c r="BJ171" i="5" s="1"/>
  <c r="BH171" i="5"/>
  <c r="BK171" i="5" s="1"/>
  <c r="BC171" i="5"/>
  <c r="BG171" i="5" s="1"/>
  <c r="BB171" i="5"/>
  <c r="BF171" i="5" s="1"/>
  <c r="BA171" i="5"/>
  <c r="AY171" i="5"/>
  <c r="AX171" i="5"/>
  <c r="AW171" i="5"/>
  <c r="AV171" i="5"/>
  <c r="AU171" i="5"/>
  <c r="AT171" i="5"/>
  <c r="BI170" i="5"/>
  <c r="BH170" i="5"/>
  <c r="BK170" i="5" s="1"/>
  <c r="BC170" i="5"/>
  <c r="BB170" i="5"/>
  <c r="BF170" i="5" s="1"/>
  <c r="BA170" i="5"/>
  <c r="BJ170" i="5" s="1"/>
  <c r="AY170" i="5"/>
  <c r="AX170" i="5"/>
  <c r="AW170" i="5"/>
  <c r="AV170" i="5"/>
  <c r="AU170" i="5"/>
  <c r="AT170" i="5"/>
  <c r="BI169" i="5"/>
  <c r="BJ169" i="5" s="1"/>
  <c r="BH169" i="5"/>
  <c r="BK169" i="5" s="1"/>
  <c r="BG169" i="5"/>
  <c r="BC169" i="5"/>
  <c r="BB169" i="5"/>
  <c r="BA169" i="5"/>
  <c r="AY169" i="5"/>
  <c r="AX169" i="5"/>
  <c r="AW169" i="5"/>
  <c r="AV169" i="5"/>
  <c r="AU169" i="5"/>
  <c r="AT169" i="5"/>
  <c r="BK168" i="5"/>
  <c r="BJ168" i="5"/>
  <c r="BI168" i="5"/>
  <c r="BG168" i="5" s="1"/>
  <c r="BH168" i="5"/>
  <c r="BC168" i="5"/>
  <c r="BB168" i="5"/>
  <c r="BF168" i="5" s="1"/>
  <c r="BA168" i="5"/>
  <c r="AY168" i="5"/>
  <c r="AX168" i="5"/>
  <c r="AW168" i="5"/>
  <c r="AV168" i="5"/>
  <c r="AU168" i="5"/>
  <c r="AT168" i="5"/>
  <c r="BK167" i="5"/>
  <c r="BI167" i="5"/>
  <c r="BH167" i="5"/>
  <c r="BC167" i="5"/>
  <c r="BB167" i="5"/>
  <c r="BA167" i="5"/>
  <c r="BJ167" i="5" s="1"/>
  <c r="AY167" i="5"/>
  <c r="AX167" i="5"/>
  <c r="AW167" i="5"/>
  <c r="AV167" i="5"/>
  <c r="AU167" i="5"/>
  <c r="AT167" i="5"/>
  <c r="BI166" i="5"/>
  <c r="BJ166" i="5" s="1"/>
  <c r="BH166" i="5"/>
  <c r="BK166" i="5" s="1"/>
  <c r="BC166" i="5"/>
  <c r="BG166" i="5" s="1"/>
  <c r="BB166" i="5"/>
  <c r="BF166" i="5" s="1"/>
  <c r="BA166" i="5"/>
  <c r="AY166" i="5"/>
  <c r="AX166" i="5"/>
  <c r="AW166" i="5"/>
  <c r="AV166" i="5"/>
  <c r="AU166" i="5"/>
  <c r="AT166" i="5"/>
  <c r="BI165" i="5"/>
  <c r="BJ165" i="5" s="1"/>
  <c r="BH165" i="5"/>
  <c r="BK165" i="5" s="1"/>
  <c r="BC165" i="5"/>
  <c r="BG165" i="5" s="1"/>
  <c r="BB165" i="5"/>
  <c r="BA165" i="5"/>
  <c r="AY165" i="5"/>
  <c r="AX165" i="5"/>
  <c r="AW165" i="5"/>
  <c r="AV165" i="5"/>
  <c r="AU165" i="5"/>
  <c r="AT165" i="5"/>
  <c r="BI164" i="5"/>
  <c r="BH164" i="5"/>
  <c r="BK164" i="5" s="1"/>
  <c r="BC164" i="5"/>
  <c r="BB164" i="5"/>
  <c r="BA164" i="5"/>
  <c r="BJ164" i="5" s="1"/>
  <c r="AY164" i="5"/>
  <c r="AX164" i="5"/>
  <c r="AW164" i="5"/>
  <c r="AV164" i="5"/>
  <c r="AU164" i="5"/>
  <c r="AT164" i="5"/>
  <c r="BI163" i="5"/>
  <c r="BJ163" i="5" s="1"/>
  <c r="BH163" i="5"/>
  <c r="BK163" i="5" s="1"/>
  <c r="BC163" i="5"/>
  <c r="BG163" i="5" s="1"/>
  <c r="BB163" i="5"/>
  <c r="BF163" i="5" s="1"/>
  <c r="BA163" i="5"/>
  <c r="AY163" i="5"/>
  <c r="AX163" i="5"/>
  <c r="AW163" i="5"/>
  <c r="AV163" i="5"/>
  <c r="AU163" i="5"/>
  <c r="AT163" i="5"/>
  <c r="BJ162" i="5"/>
  <c r="BI162" i="5"/>
  <c r="BG162" i="5" s="1"/>
  <c r="BH162" i="5"/>
  <c r="BK162" i="5" s="1"/>
  <c r="BC162" i="5"/>
  <c r="BB162" i="5"/>
  <c r="BF162" i="5" s="1"/>
  <c r="BA162" i="5"/>
  <c r="AY162" i="5"/>
  <c r="AX162" i="5"/>
  <c r="AW162" i="5"/>
  <c r="AV162" i="5"/>
  <c r="AU162" i="5"/>
  <c r="AT162" i="5"/>
  <c r="BK161" i="5"/>
  <c r="BI161" i="5"/>
  <c r="BH161" i="5"/>
  <c r="BC161" i="5"/>
  <c r="BB161" i="5"/>
  <c r="BE161" i="5" s="1"/>
  <c r="BA161" i="5"/>
  <c r="BJ161" i="5" s="1"/>
  <c r="AY161" i="5"/>
  <c r="AX161" i="5"/>
  <c r="AW161" i="5"/>
  <c r="AV161" i="5"/>
  <c r="AU161" i="5"/>
  <c r="AT161" i="5"/>
  <c r="BI160" i="5"/>
  <c r="BJ160" i="5" s="1"/>
  <c r="BH160" i="5"/>
  <c r="BK160" i="5" s="1"/>
  <c r="BG160" i="5"/>
  <c r="BC160" i="5"/>
  <c r="BB160" i="5"/>
  <c r="BF160" i="5" s="1"/>
  <c r="BA160" i="5"/>
  <c r="AY160" i="5"/>
  <c r="AX160" i="5"/>
  <c r="AW160" i="5"/>
  <c r="AV160" i="5"/>
  <c r="AU160" i="5"/>
  <c r="AT160" i="5"/>
  <c r="BK159" i="5"/>
  <c r="BJ159" i="5"/>
  <c r="BI159" i="5"/>
  <c r="BH159" i="5"/>
  <c r="BC159" i="5"/>
  <c r="BG159" i="5" s="1"/>
  <c r="BB159" i="5"/>
  <c r="BF159" i="5" s="1"/>
  <c r="BA159" i="5"/>
  <c r="AY159" i="5"/>
  <c r="AX159" i="5"/>
  <c r="AW159" i="5"/>
  <c r="AV159" i="5"/>
  <c r="AU159" i="5"/>
  <c r="AT159" i="5"/>
  <c r="BI158" i="5"/>
  <c r="BG158" i="5" s="1"/>
  <c r="BH158" i="5"/>
  <c r="BC158" i="5"/>
  <c r="BB158" i="5"/>
  <c r="BE158" i="5" s="1"/>
  <c r="BA158" i="5"/>
  <c r="BJ158" i="5" s="1"/>
  <c r="AY158" i="5"/>
  <c r="AX158" i="5"/>
  <c r="AW158" i="5"/>
  <c r="AV158" i="5"/>
  <c r="AU158" i="5"/>
  <c r="AT158" i="5"/>
  <c r="BI157" i="5"/>
  <c r="BJ157" i="5" s="1"/>
  <c r="BH157" i="5"/>
  <c r="BK157" i="5" s="1"/>
  <c r="BC157" i="5"/>
  <c r="BG157" i="5" s="1"/>
  <c r="BB157" i="5"/>
  <c r="BF157" i="5" s="1"/>
  <c r="BA157" i="5"/>
  <c r="AY157" i="5"/>
  <c r="AX157" i="5"/>
  <c r="AW157" i="5"/>
  <c r="AV157" i="5"/>
  <c r="AU157" i="5"/>
  <c r="AT157" i="5"/>
  <c r="BK156" i="5"/>
  <c r="BI156" i="5"/>
  <c r="BH156" i="5"/>
  <c r="BC156" i="5"/>
  <c r="BB156" i="5"/>
  <c r="BE156" i="5" s="1"/>
  <c r="BA156" i="5"/>
  <c r="AY156" i="5"/>
  <c r="AX156" i="5"/>
  <c r="AW156" i="5"/>
  <c r="AV156" i="5"/>
  <c r="AU156" i="5"/>
  <c r="AT156" i="5"/>
  <c r="BI155" i="5"/>
  <c r="BH155" i="5"/>
  <c r="BK155" i="5" s="1"/>
  <c r="BC155" i="5"/>
  <c r="BB155" i="5"/>
  <c r="BF155" i="5" s="1"/>
  <c r="BA155" i="5"/>
  <c r="BJ155" i="5" s="1"/>
  <c r="AY155" i="5"/>
  <c r="AX155" i="5"/>
  <c r="AW155" i="5"/>
  <c r="AV155" i="5"/>
  <c r="AU155" i="5"/>
  <c r="AT155" i="5"/>
  <c r="BI154" i="5"/>
  <c r="BH154" i="5"/>
  <c r="BK154" i="5" s="1"/>
  <c r="BG154" i="5"/>
  <c r="BC154" i="5"/>
  <c r="BB154" i="5"/>
  <c r="BE154" i="5" s="1"/>
  <c r="BA154" i="5"/>
  <c r="AY154" i="5"/>
  <c r="AX154" i="5"/>
  <c r="AW154" i="5"/>
  <c r="AV154" i="5"/>
  <c r="AU154" i="5"/>
  <c r="AT154" i="5"/>
  <c r="BK153" i="5"/>
  <c r="BJ153" i="5"/>
  <c r="BI153" i="5"/>
  <c r="BH153" i="5"/>
  <c r="BC153" i="5"/>
  <c r="BB153" i="5"/>
  <c r="BF153" i="5" s="1"/>
  <c r="BA153" i="5"/>
  <c r="AY153" i="5"/>
  <c r="AX153" i="5"/>
  <c r="AW153" i="5"/>
  <c r="AV153" i="5"/>
  <c r="AU153" i="5"/>
  <c r="AT153" i="5"/>
  <c r="BJ152" i="5"/>
  <c r="BI152" i="5"/>
  <c r="BG152" i="5" s="1"/>
  <c r="BH152" i="5"/>
  <c r="BK152" i="5" s="1"/>
  <c r="BC152" i="5"/>
  <c r="BB152" i="5"/>
  <c r="BF152" i="5" s="1"/>
  <c r="BA152" i="5"/>
  <c r="AY152" i="5"/>
  <c r="AX152" i="5"/>
  <c r="AW152" i="5"/>
  <c r="AV152" i="5"/>
  <c r="AU152" i="5"/>
  <c r="AT152" i="5"/>
  <c r="BI151" i="5"/>
  <c r="BH151" i="5"/>
  <c r="BG151" i="5"/>
  <c r="BE151" i="5"/>
  <c r="BC151" i="5"/>
  <c r="BB151" i="5"/>
  <c r="BA151" i="5"/>
  <c r="AY151" i="5"/>
  <c r="AX151" i="5"/>
  <c r="AW151" i="5"/>
  <c r="AV151" i="5"/>
  <c r="AU151" i="5"/>
  <c r="AT151" i="5"/>
  <c r="BK150" i="5"/>
  <c r="BI150" i="5"/>
  <c r="BJ150" i="5" s="1"/>
  <c r="BH150" i="5"/>
  <c r="BC150" i="5"/>
  <c r="BB150" i="5"/>
  <c r="BF150" i="5" s="1"/>
  <c r="BA150" i="5"/>
  <c r="AY150" i="5"/>
  <c r="AX150" i="5"/>
  <c r="AW150" i="5"/>
  <c r="AV150" i="5"/>
  <c r="AU150" i="5"/>
  <c r="AT150" i="5"/>
  <c r="BJ149" i="5"/>
  <c r="BI149" i="5"/>
  <c r="BG149" i="5" s="1"/>
  <c r="BH149" i="5"/>
  <c r="BK149" i="5" s="1"/>
  <c r="BC149" i="5"/>
  <c r="BB149" i="5"/>
  <c r="BE149" i="5" s="1"/>
  <c r="BA149" i="5"/>
  <c r="AY149" i="5"/>
  <c r="AX149" i="5"/>
  <c r="AW149" i="5"/>
  <c r="AV149" i="5"/>
  <c r="AU149" i="5"/>
  <c r="AT149" i="5"/>
  <c r="BI148" i="5"/>
  <c r="BJ148" i="5" s="1"/>
  <c r="BH148" i="5"/>
  <c r="BK148" i="5" s="1"/>
  <c r="BG148" i="5"/>
  <c r="BC148" i="5"/>
  <c r="BB148" i="5"/>
  <c r="BF148" i="5" s="1"/>
  <c r="BA148" i="5"/>
  <c r="AY148" i="5"/>
  <c r="AX148" i="5"/>
  <c r="AW148" i="5"/>
  <c r="AV148" i="5"/>
  <c r="AU148" i="5"/>
  <c r="AT148" i="5"/>
  <c r="BK147" i="5"/>
  <c r="BJ147" i="5"/>
  <c r="BI147" i="5"/>
  <c r="BH147" i="5"/>
  <c r="BC147" i="5"/>
  <c r="BB147" i="5"/>
  <c r="BF147" i="5" s="1"/>
  <c r="BA147" i="5"/>
  <c r="AY147" i="5"/>
  <c r="AX147" i="5"/>
  <c r="AW147" i="5"/>
  <c r="AV147" i="5"/>
  <c r="AU147" i="5"/>
  <c r="AT147" i="5"/>
  <c r="BI146" i="5"/>
  <c r="BG146" i="5" s="1"/>
  <c r="BH146" i="5"/>
  <c r="BC146" i="5"/>
  <c r="BB146" i="5"/>
  <c r="BA146" i="5"/>
  <c r="BJ146" i="5" s="1"/>
  <c r="AY146" i="5"/>
  <c r="AX146" i="5"/>
  <c r="AW146" i="5"/>
  <c r="AV146" i="5"/>
  <c r="AU146" i="5"/>
  <c r="AT146" i="5"/>
  <c r="BI145" i="5"/>
  <c r="BH145" i="5"/>
  <c r="BC145" i="5"/>
  <c r="BG145" i="5" s="1"/>
  <c r="BB145" i="5"/>
  <c r="BF145" i="5" s="1"/>
  <c r="BA145" i="5"/>
  <c r="AY145" i="5"/>
  <c r="AX145" i="5"/>
  <c r="AW145" i="5"/>
  <c r="AV145" i="5"/>
  <c r="AU145" i="5"/>
  <c r="AT145" i="5"/>
  <c r="BI144" i="5"/>
  <c r="BJ144" i="5" s="1"/>
  <c r="BH144" i="5"/>
  <c r="BK144" i="5" s="1"/>
  <c r="BC144" i="5"/>
  <c r="BB144" i="5"/>
  <c r="BF144" i="5" s="1"/>
  <c r="BA144" i="5"/>
  <c r="AY144" i="5"/>
  <c r="AX144" i="5"/>
  <c r="AW144" i="5"/>
  <c r="AV144" i="5"/>
  <c r="AU144" i="5"/>
  <c r="AT144" i="5"/>
  <c r="BJ143" i="5"/>
  <c r="BI143" i="5"/>
  <c r="BG143" i="5" s="1"/>
  <c r="BH143" i="5"/>
  <c r="BK143" i="5" s="1"/>
  <c r="BC143" i="5"/>
  <c r="BB143" i="5"/>
  <c r="BE143" i="5" s="1"/>
  <c r="BA143" i="5"/>
  <c r="AY143" i="5"/>
  <c r="AX143" i="5"/>
  <c r="AW143" i="5"/>
  <c r="AV143" i="5"/>
  <c r="AU143" i="5"/>
  <c r="AT143" i="5"/>
  <c r="BI142" i="5"/>
  <c r="BJ142" i="5" s="1"/>
  <c r="BH142" i="5"/>
  <c r="BK142" i="5" s="1"/>
  <c r="BG142" i="5"/>
  <c r="BC142" i="5"/>
  <c r="BB142" i="5"/>
  <c r="BF142" i="5" s="1"/>
  <c r="BA142" i="5"/>
  <c r="AY142" i="5"/>
  <c r="AX142" i="5"/>
  <c r="AW142" i="5"/>
  <c r="AV142" i="5"/>
  <c r="AU142" i="5"/>
  <c r="AT142" i="5"/>
  <c r="BK141" i="5"/>
  <c r="BI141" i="5"/>
  <c r="BJ141" i="5" s="1"/>
  <c r="BH141" i="5"/>
  <c r="BG141" i="5"/>
  <c r="BC141" i="5"/>
  <c r="BE141" i="5" s="1"/>
  <c r="BB141" i="5"/>
  <c r="BF141" i="5" s="1"/>
  <c r="BA141" i="5"/>
  <c r="AY141" i="5"/>
  <c r="AX141" i="5"/>
  <c r="AW141" i="5"/>
  <c r="AV141" i="5"/>
  <c r="AU141" i="5"/>
  <c r="AT141" i="5"/>
  <c r="BI140" i="5"/>
  <c r="BH140" i="5"/>
  <c r="BC140" i="5"/>
  <c r="BB140" i="5"/>
  <c r="BA140" i="5"/>
  <c r="AY140" i="5"/>
  <c r="AX140" i="5"/>
  <c r="AW140" i="5"/>
  <c r="AV140" i="5"/>
  <c r="AU140" i="5"/>
  <c r="AT140" i="5"/>
  <c r="BI139" i="5"/>
  <c r="BH139" i="5"/>
  <c r="BC139" i="5"/>
  <c r="BG139" i="5" s="1"/>
  <c r="BB139" i="5"/>
  <c r="BA139" i="5"/>
  <c r="AY139" i="5"/>
  <c r="AX139" i="5"/>
  <c r="AW139" i="5"/>
  <c r="AV139" i="5"/>
  <c r="AU139" i="5"/>
  <c r="AT139" i="5"/>
  <c r="BJ138" i="5"/>
  <c r="BI138" i="5"/>
  <c r="BG138" i="5" s="1"/>
  <c r="BH138" i="5"/>
  <c r="BK138" i="5" s="1"/>
  <c r="BC138" i="5"/>
  <c r="BE138" i="5" s="1"/>
  <c r="BB138" i="5"/>
  <c r="BF138" i="5" s="1"/>
  <c r="BA138" i="5"/>
  <c r="AY138" i="5"/>
  <c r="AX138" i="5"/>
  <c r="AW138" i="5"/>
  <c r="AV138" i="5"/>
  <c r="AU138" i="5"/>
  <c r="AT138" i="5"/>
  <c r="BK137" i="5"/>
  <c r="BJ137" i="5"/>
  <c r="BI137" i="5"/>
  <c r="BG137" i="5" s="1"/>
  <c r="BH137" i="5"/>
  <c r="BC137" i="5"/>
  <c r="BB137" i="5"/>
  <c r="BF137" i="5" s="1"/>
  <c r="BA137" i="5"/>
  <c r="AY137" i="5"/>
  <c r="AX137" i="5"/>
  <c r="AW137" i="5"/>
  <c r="AV137" i="5"/>
  <c r="AU137" i="5"/>
  <c r="AT137" i="5"/>
  <c r="BI136" i="5"/>
  <c r="BH136" i="5"/>
  <c r="BE136" i="5"/>
  <c r="BC136" i="5"/>
  <c r="BB136" i="5"/>
  <c r="BA136" i="5"/>
  <c r="BF136" i="5" s="1"/>
  <c r="AY136" i="5"/>
  <c r="AX136" i="5"/>
  <c r="AW136" i="5"/>
  <c r="AV136" i="5"/>
  <c r="AU136" i="5"/>
  <c r="AT136" i="5"/>
  <c r="BI135" i="5"/>
  <c r="BG135" i="5" s="1"/>
  <c r="BH135" i="5"/>
  <c r="BK135" i="5" s="1"/>
  <c r="BF135" i="5"/>
  <c r="BC135" i="5"/>
  <c r="BE135" i="5" s="1"/>
  <c r="BB135" i="5"/>
  <c r="BA135" i="5"/>
  <c r="AY135" i="5"/>
  <c r="AX135" i="5"/>
  <c r="AW135" i="5"/>
  <c r="AV135" i="5"/>
  <c r="AU135" i="5"/>
  <c r="AT135" i="5"/>
  <c r="BI134" i="5"/>
  <c r="BH134" i="5"/>
  <c r="BC134" i="5"/>
  <c r="BB134" i="5"/>
  <c r="BA134" i="5"/>
  <c r="BJ134" i="5" s="1"/>
  <c r="AY134" i="5"/>
  <c r="AX134" i="5"/>
  <c r="AW134" i="5"/>
  <c r="AV134" i="5"/>
  <c r="AU134" i="5"/>
  <c r="AT134" i="5"/>
  <c r="BI133" i="5"/>
  <c r="BH133" i="5"/>
  <c r="BC133" i="5"/>
  <c r="BG133" i="5" s="1"/>
  <c r="BB133" i="5"/>
  <c r="BF133" i="5" s="1"/>
  <c r="BA133" i="5"/>
  <c r="AY133" i="5"/>
  <c r="AX133" i="5"/>
  <c r="AW133" i="5"/>
  <c r="AV133" i="5"/>
  <c r="AU133" i="5"/>
  <c r="AT133" i="5"/>
  <c r="BI132" i="5"/>
  <c r="BJ132" i="5" s="1"/>
  <c r="BH132" i="5"/>
  <c r="BK132" i="5" s="1"/>
  <c r="BC132" i="5"/>
  <c r="BB132" i="5"/>
  <c r="BF132" i="5" s="1"/>
  <c r="BA132" i="5"/>
  <c r="AY132" i="5"/>
  <c r="AX132" i="5"/>
  <c r="AW132" i="5"/>
  <c r="AV132" i="5"/>
  <c r="AU132" i="5"/>
  <c r="AT132" i="5"/>
  <c r="BK131" i="5"/>
  <c r="BJ131" i="5"/>
  <c r="BI131" i="5"/>
  <c r="BG131" i="5" s="1"/>
  <c r="BH131" i="5"/>
  <c r="BC131" i="5"/>
  <c r="BB131" i="5"/>
  <c r="BA131" i="5"/>
  <c r="AY131" i="5"/>
  <c r="AX131" i="5"/>
  <c r="AW131" i="5"/>
  <c r="AV131" i="5"/>
  <c r="AU131" i="5"/>
  <c r="AT131" i="5"/>
  <c r="BI130" i="5"/>
  <c r="BH130" i="5"/>
  <c r="BC130" i="5"/>
  <c r="BB130" i="5"/>
  <c r="BA130" i="5"/>
  <c r="AY130" i="5"/>
  <c r="AX130" i="5"/>
  <c r="AW130" i="5"/>
  <c r="AV130" i="5"/>
  <c r="AU130" i="5"/>
  <c r="AT130" i="5"/>
  <c r="BJ129" i="5"/>
  <c r="BI129" i="5"/>
  <c r="BH129" i="5"/>
  <c r="BK129" i="5" s="1"/>
  <c r="BC129" i="5"/>
  <c r="BB129" i="5"/>
  <c r="BF129" i="5" s="1"/>
  <c r="BA129" i="5"/>
  <c r="AY129" i="5"/>
  <c r="AX129" i="5"/>
  <c r="AW129" i="5"/>
  <c r="AV129" i="5"/>
  <c r="AU129" i="5"/>
  <c r="AT129" i="5"/>
  <c r="BI128" i="5"/>
  <c r="BH128" i="5"/>
  <c r="BC128" i="5"/>
  <c r="BB128" i="5"/>
  <c r="BF128" i="5" s="1"/>
  <c r="BA128" i="5"/>
  <c r="AY128" i="5"/>
  <c r="AX128" i="5"/>
  <c r="AW128" i="5"/>
  <c r="AV128" i="5"/>
  <c r="AU128" i="5"/>
  <c r="AT128" i="5"/>
  <c r="BI127" i="5"/>
  <c r="BJ127" i="5" s="1"/>
  <c r="BH127" i="5"/>
  <c r="BK127" i="5" s="1"/>
  <c r="BC127" i="5"/>
  <c r="BG127" i="5" s="1"/>
  <c r="BB127" i="5"/>
  <c r="BA127" i="5"/>
  <c r="AY127" i="5"/>
  <c r="AX127" i="5"/>
  <c r="AW127" i="5"/>
  <c r="AV127" i="5"/>
  <c r="AU127" i="5"/>
  <c r="AT127" i="5"/>
  <c r="BI126" i="5"/>
  <c r="BJ126" i="5" s="1"/>
  <c r="BH126" i="5"/>
  <c r="BK126" i="5" s="1"/>
  <c r="BG126" i="5"/>
  <c r="BC126" i="5"/>
  <c r="BE126" i="5" s="1"/>
  <c r="BB126" i="5"/>
  <c r="BF126" i="5" s="1"/>
  <c r="BA126" i="5"/>
  <c r="AY126" i="5"/>
  <c r="AX126" i="5"/>
  <c r="AW126" i="5"/>
  <c r="AV126" i="5"/>
  <c r="AU126" i="5"/>
  <c r="AT126" i="5"/>
  <c r="BK125" i="5"/>
  <c r="BJ125" i="5"/>
  <c r="BI125" i="5"/>
  <c r="BH125" i="5"/>
  <c r="BC125" i="5"/>
  <c r="BB125" i="5"/>
  <c r="BA125" i="5"/>
  <c r="AY125" i="5"/>
  <c r="AX125" i="5"/>
  <c r="AW125" i="5"/>
  <c r="AV125" i="5"/>
  <c r="AU125" i="5"/>
  <c r="AT125" i="5"/>
  <c r="BI124" i="5"/>
  <c r="BH124" i="5"/>
  <c r="BC124" i="5"/>
  <c r="BB124" i="5"/>
  <c r="BA124" i="5"/>
  <c r="AY124" i="5"/>
  <c r="AX124" i="5"/>
  <c r="AW124" i="5"/>
  <c r="AV124" i="5"/>
  <c r="AU124" i="5"/>
  <c r="AT124" i="5"/>
  <c r="BJ123" i="5"/>
  <c r="BI123" i="5"/>
  <c r="BH123" i="5"/>
  <c r="BK123" i="5" s="1"/>
  <c r="BC123" i="5"/>
  <c r="BB123" i="5"/>
  <c r="BF123" i="5" s="1"/>
  <c r="BA123" i="5"/>
  <c r="AY123" i="5"/>
  <c r="AX123" i="5"/>
  <c r="AW123" i="5"/>
  <c r="AV123" i="5"/>
  <c r="AU123" i="5"/>
  <c r="AT123" i="5"/>
  <c r="BI122" i="5"/>
  <c r="BH122" i="5"/>
  <c r="BK122" i="5" s="1"/>
  <c r="BC122" i="5"/>
  <c r="BB122" i="5"/>
  <c r="BA122" i="5"/>
  <c r="BJ122" i="5" s="1"/>
  <c r="AY122" i="5"/>
  <c r="AX122" i="5"/>
  <c r="AW122" i="5"/>
  <c r="AV122" i="5"/>
  <c r="AU122" i="5"/>
  <c r="AT122" i="5"/>
  <c r="BI121" i="5"/>
  <c r="BJ121" i="5" s="1"/>
  <c r="BH121" i="5"/>
  <c r="BK121" i="5" s="1"/>
  <c r="BC121" i="5"/>
  <c r="BG121" i="5" s="1"/>
  <c r="BB121" i="5"/>
  <c r="BF121" i="5" s="1"/>
  <c r="BA121" i="5"/>
  <c r="AY121" i="5"/>
  <c r="AX121" i="5"/>
  <c r="AW121" i="5"/>
  <c r="AV121" i="5"/>
  <c r="AU121" i="5"/>
  <c r="AT121" i="5"/>
  <c r="BI120" i="5"/>
  <c r="BG120" i="5" s="1"/>
  <c r="BH120" i="5"/>
  <c r="BK120" i="5" s="1"/>
  <c r="BC120" i="5"/>
  <c r="BE120" i="5" s="1"/>
  <c r="BB120" i="5"/>
  <c r="BF120" i="5" s="1"/>
  <c r="BA120" i="5"/>
  <c r="AY120" i="5"/>
  <c r="AX120" i="5"/>
  <c r="AW120" i="5"/>
  <c r="AV120" i="5"/>
  <c r="AU120" i="5"/>
  <c r="AT120" i="5"/>
  <c r="BK119" i="5"/>
  <c r="BJ119" i="5"/>
  <c r="BI119" i="5"/>
  <c r="BH119" i="5"/>
  <c r="BC119" i="5"/>
  <c r="BB119" i="5"/>
  <c r="BF119" i="5" s="1"/>
  <c r="BA119" i="5"/>
  <c r="AY119" i="5"/>
  <c r="AX119" i="5"/>
  <c r="AW119" i="5"/>
  <c r="AV119" i="5"/>
  <c r="AU119" i="5"/>
  <c r="AT119" i="5"/>
  <c r="BI118" i="5"/>
  <c r="BH118" i="5"/>
  <c r="BC118" i="5"/>
  <c r="BG118" i="5" s="1"/>
  <c r="BB118" i="5"/>
  <c r="BA118" i="5"/>
  <c r="AY118" i="5"/>
  <c r="AX118" i="5"/>
  <c r="AW118" i="5"/>
  <c r="AV118" i="5"/>
  <c r="AU118" i="5"/>
  <c r="AT118" i="5"/>
  <c r="BI117" i="5"/>
  <c r="BJ117" i="5" s="1"/>
  <c r="BH117" i="5"/>
  <c r="BK117" i="5" s="1"/>
  <c r="BG117" i="5"/>
  <c r="BF117" i="5"/>
  <c r="BC117" i="5"/>
  <c r="BE117" i="5" s="1"/>
  <c r="BB117" i="5"/>
  <c r="BA117" i="5"/>
  <c r="AY117" i="5"/>
  <c r="AX117" i="5"/>
  <c r="AW117" i="5"/>
  <c r="AV117" i="5"/>
  <c r="AU117" i="5"/>
  <c r="AT117" i="5"/>
  <c r="BJ116" i="5"/>
  <c r="BI116" i="5"/>
  <c r="BH116" i="5"/>
  <c r="BK116" i="5" s="1"/>
  <c r="BC116" i="5"/>
  <c r="BB116" i="5"/>
  <c r="BF116" i="5" s="1"/>
  <c r="BA116" i="5"/>
  <c r="AY116" i="5"/>
  <c r="AX116" i="5"/>
  <c r="AW116" i="5"/>
  <c r="AV116" i="5"/>
  <c r="AU116" i="5"/>
  <c r="AT116" i="5"/>
  <c r="BI115" i="5"/>
  <c r="BJ115" i="5" s="1"/>
  <c r="BH115" i="5"/>
  <c r="BK115" i="5" s="1"/>
  <c r="BG115" i="5"/>
  <c r="BF115" i="5"/>
  <c r="BE115" i="5"/>
  <c r="BC115" i="5"/>
  <c r="BB115" i="5"/>
  <c r="BA115" i="5"/>
  <c r="AY115" i="5"/>
  <c r="AX115" i="5"/>
  <c r="AW115" i="5"/>
  <c r="AV115" i="5"/>
  <c r="AU115" i="5"/>
  <c r="AT115" i="5"/>
  <c r="BK114" i="5"/>
  <c r="BI114" i="5"/>
  <c r="BG114" i="5" s="1"/>
  <c r="BH114" i="5"/>
  <c r="BC114" i="5"/>
  <c r="BB114" i="5"/>
  <c r="BF114" i="5" s="1"/>
  <c r="BA114" i="5"/>
  <c r="AY114" i="5"/>
  <c r="AX114" i="5"/>
  <c r="AW114" i="5"/>
  <c r="AV114" i="5"/>
  <c r="AU114" i="5"/>
  <c r="AT114" i="5"/>
  <c r="BI113" i="5"/>
  <c r="BH113" i="5"/>
  <c r="BC113" i="5"/>
  <c r="BB113" i="5"/>
  <c r="BA113" i="5"/>
  <c r="BJ113" i="5" s="1"/>
  <c r="AY113" i="5"/>
  <c r="AX113" i="5"/>
  <c r="AW113" i="5"/>
  <c r="AV113" i="5"/>
  <c r="AU113" i="5"/>
  <c r="AT113" i="5"/>
  <c r="BI112" i="5"/>
  <c r="BH112" i="5"/>
  <c r="BC112" i="5"/>
  <c r="BG112" i="5" s="1"/>
  <c r="BB112" i="5"/>
  <c r="BA112" i="5"/>
  <c r="AY112" i="5"/>
  <c r="AX112" i="5"/>
  <c r="AW112" i="5"/>
  <c r="AV112" i="5"/>
  <c r="AU112" i="5"/>
  <c r="AT112" i="5"/>
  <c r="BJ111" i="5"/>
  <c r="BI111" i="5"/>
  <c r="BH111" i="5"/>
  <c r="BK111" i="5" s="1"/>
  <c r="BF111" i="5"/>
  <c r="BC111" i="5"/>
  <c r="BE111" i="5" s="1"/>
  <c r="BB111" i="5"/>
  <c r="BA111" i="5"/>
  <c r="AY111" i="5"/>
  <c r="AX111" i="5"/>
  <c r="AW111" i="5"/>
  <c r="AV111" i="5"/>
  <c r="AU111" i="5"/>
  <c r="AT111" i="5"/>
  <c r="BJ110" i="5"/>
  <c r="BI110" i="5"/>
  <c r="BG110" i="5" s="1"/>
  <c r="BH110" i="5"/>
  <c r="BK110" i="5" s="1"/>
  <c r="BC110" i="5"/>
  <c r="BB110" i="5"/>
  <c r="BF110" i="5" s="1"/>
  <c r="BA110" i="5"/>
  <c r="AY110" i="5"/>
  <c r="AX110" i="5"/>
  <c r="AW110" i="5"/>
  <c r="AV110" i="5"/>
  <c r="AU110" i="5"/>
  <c r="AT110" i="5"/>
  <c r="BI109" i="5"/>
  <c r="BJ109" i="5" s="1"/>
  <c r="BH109" i="5"/>
  <c r="BK109" i="5" s="1"/>
  <c r="BG109" i="5"/>
  <c r="BC109" i="5"/>
  <c r="BB109" i="5"/>
  <c r="BF109" i="5" s="1"/>
  <c r="BA109" i="5"/>
  <c r="AY109" i="5"/>
  <c r="AX109" i="5"/>
  <c r="AW109" i="5"/>
  <c r="AV109" i="5"/>
  <c r="AU109" i="5"/>
  <c r="AT109" i="5"/>
  <c r="BI108" i="5"/>
  <c r="BH108" i="5"/>
  <c r="BK108" i="5" s="1"/>
  <c r="BC108" i="5"/>
  <c r="BB108" i="5"/>
  <c r="BF108" i="5" s="1"/>
  <c r="BA108" i="5"/>
  <c r="AY108" i="5"/>
  <c r="AX108" i="5"/>
  <c r="AW108" i="5"/>
  <c r="AV108" i="5"/>
  <c r="AU108" i="5"/>
  <c r="AT108" i="5"/>
  <c r="BK107" i="5"/>
  <c r="BJ107" i="5"/>
  <c r="BI107" i="5"/>
  <c r="BH107" i="5"/>
  <c r="BC107" i="5"/>
  <c r="BB107" i="5"/>
  <c r="BA107" i="5"/>
  <c r="AY107" i="5"/>
  <c r="AX107" i="5"/>
  <c r="AW107" i="5"/>
  <c r="AV107" i="5"/>
  <c r="AU107" i="5"/>
  <c r="AT107" i="5"/>
  <c r="BI106" i="5"/>
  <c r="BH106" i="5"/>
  <c r="BC106" i="5"/>
  <c r="BB106" i="5"/>
  <c r="BA106" i="5"/>
  <c r="AY106" i="5"/>
  <c r="AX106" i="5"/>
  <c r="AW106" i="5"/>
  <c r="AV106" i="5"/>
  <c r="AU106" i="5"/>
  <c r="AT106" i="5"/>
  <c r="BJ105" i="5"/>
  <c r="BI105" i="5"/>
  <c r="BG105" i="5" s="1"/>
  <c r="BH105" i="5"/>
  <c r="BK105" i="5" s="1"/>
  <c r="BC105" i="5"/>
  <c r="BE105" i="5" s="1"/>
  <c r="BB105" i="5"/>
  <c r="BF105" i="5" s="1"/>
  <c r="BA105" i="5"/>
  <c r="AY105" i="5"/>
  <c r="AX105" i="5"/>
  <c r="AW105" i="5"/>
  <c r="AV105" i="5"/>
  <c r="AU105" i="5"/>
  <c r="AT105" i="5"/>
  <c r="BK104" i="5"/>
  <c r="BJ104" i="5"/>
  <c r="BI104" i="5"/>
  <c r="BH104" i="5"/>
  <c r="BC104" i="5"/>
  <c r="BB104" i="5"/>
  <c r="BF104" i="5" s="1"/>
  <c r="BA104" i="5"/>
  <c r="AY104" i="5"/>
  <c r="AX104" i="5"/>
  <c r="AW104" i="5"/>
  <c r="AV104" i="5"/>
  <c r="AU104" i="5"/>
  <c r="AT104" i="5"/>
  <c r="BI103" i="5"/>
  <c r="BJ103" i="5" s="1"/>
  <c r="BH103" i="5"/>
  <c r="BC103" i="5"/>
  <c r="BB103" i="5"/>
  <c r="BF103" i="5" s="1"/>
  <c r="BA103" i="5"/>
  <c r="AY103" i="5"/>
  <c r="AX103" i="5"/>
  <c r="AW103" i="5"/>
  <c r="AV103" i="5"/>
  <c r="AU103" i="5"/>
  <c r="AT103" i="5"/>
  <c r="BK102" i="5"/>
  <c r="BI102" i="5"/>
  <c r="BG102" i="5" s="1"/>
  <c r="BH102" i="5"/>
  <c r="BC102" i="5"/>
  <c r="BB102" i="5"/>
  <c r="BA102" i="5"/>
  <c r="AY102" i="5"/>
  <c r="AX102" i="5"/>
  <c r="AW102" i="5"/>
  <c r="AV102" i="5"/>
  <c r="AU102" i="5"/>
  <c r="AT102" i="5"/>
  <c r="BI101" i="5"/>
  <c r="BG101" i="5" s="1"/>
  <c r="BH101" i="5"/>
  <c r="BK101" i="5" s="1"/>
  <c r="BC101" i="5"/>
  <c r="BB101" i="5"/>
  <c r="BA101" i="5"/>
  <c r="AY101" i="5"/>
  <c r="AX101" i="5"/>
  <c r="AW101" i="5"/>
  <c r="AV101" i="5"/>
  <c r="AU101" i="5"/>
  <c r="AT101" i="5"/>
  <c r="BI100" i="5"/>
  <c r="BH100" i="5"/>
  <c r="BG100" i="5"/>
  <c r="BC100" i="5"/>
  <c r="BB100" i="5"/>
  <c r="BA100" i="5"/>
  <c r="AY100" i="5"/>
  <c r="AX100" i="5"/>
  <c r="AW100" i="5"/>
  <c r="AV100" i="5"/>
  <c r="AU100" i="5"/>
  <c r="AT100" i="5"/>
  <c r="BK99" i="5"/>
  <c r="BI99" i="5"/>
  <c r="BJ99" i="5" s="1"/>
  <c r="BH99" i="5"/>
  <c r="BG99" i="5"/>
  <c r="BF99" i="5"/>
  <c r="BC99" i="5"/>
  <c r="BB99" i="5"/>
  <c r="BE99" i="5" s="1"/>
  <c r="BA99" i="5"/>
  <c r="AY99" i="5"/>
  <c r="AX99" i="5"/>
  <c r="AW99" i="5"/>
  <c r="AV99" i="5"/>
  <c r="AU99" i="5"/>
  <c r="AT99" i="5"/>
  <c r="BK98" i="5"/>
  <c r="BJ98" i="5"/>
  <c r="BI98" i="5"/>
  <c r="BG98" i="5" s="1"/>
  <c r="BH98" i="5"/>
  <c r="BC98" i="5"/>
  <c r="BB98" i="5"/>
  <c r="BA98" i="5"/>
  <c r="AY98" i="5"/>
  <c r="AX98" i="5"/>
  <c r="AW98" i="5"/>
  <c r="AV98" i="5"/>
  <c r="AU98" i="5"/>
  <c r="AT98" i="5"/>
  <c r="BI97" i="5"/>
  <c r="BJ97" i="5" s="1"/>
  <c r="BH97" i="5"/>
  <c r="BG97" i="5"/>
  <c r="BC97" i="5"/>
  <c r="BB97" i="5"/>
  <c r="BA97" i="5"/>
  <c r="AY97" i="5"/>
  <c r="AX97" i="5"/>
  <c r="AW97" i="5"/>
  <c r="AV97" i="5"/>
  <c r="AU97" i="5"/>
  <c r="AT97" i="5"/>
  <c r="BK96" i="5"/>
  <c r="BI96" i="5"/>
  <c r="BJ96" i="5" s="1"/>
  <c r="BH96" i="5"/>
  <c r="BC96" i="5"/>
  <c r="BB96" i="5"/>
  <c r="BF96" i="5" s="1"/>
  <c r="BA96" i="5"/>
  <c r="AY96" i="5"/>
  <c r="AX96" i="5"/>
  <c r="AW96" i="5"/>
  <c r="AV96" i="5"/>
  <c r="AU96" i="5"/>
  <c r="AT96" i="5"/>
  <c r="BK95" i="5"/>
  <c r="BI95" i="5"/>
  <c r="BG95" i="5" s="1"/>
  <c r="BH95" i="5"/>
  <c r="BC95" i="5"/>
  <c r="BB95" i="5"/>
  <c r="BA95" i="5"/>
  <c r="AY95" i="5"/>
  <c r="AX95" i="5"/>
  <c r="AW95" i="5"/>
  <c r="AV95" i="5"/>
  <c r="AU95" i="5"/>
  <c r="AT95" i="5"/>
  <c r="BI94" i="5"/>
  <c r="BH94" i="5"/>
  <c r="BG94" i="5"/>
  <c r="BC94" i="5"/>
  <c r="BB94" i="5"/>
  <c r="BA94" i="5"/>
  <c r="AY94" i="5"/>
  <c r="AX94" i="5"/>
  <c r="AW94" i="5"/>
  <c r="AV94" i="5"/>
  <c r="AU94" i="5"/>
  <c r="AT94" i="5"/>
  <c r="BK93" i="5"/>
  <c r="BI93" i="5"/>
  <c r="BJ93" i="5" s="1"/>
  <c r="BH93" i="5"/>
  <c r="BG93" i="5"/>
  <c r="BE93" i="5"/>
  <c r="BC93" i="5"/>
  <c r="BB93" i="5"/>
  <c r="BF93" i="5" s="1"/>
  <c r="BA93" i="5"/>
  <c r="AY93" i="5"/>
  <c r="AX93" i="5"/>
  <c r="AW93" i="5"/>
  <c r="AV93" i="5"/>
  <c r="AU93" i="5"/>
  <c r="AT93" i="5"/>
  <c r="BK92" i="5"/>
  <c r="BI92" i="5"/>
  <c r="BG92" i="5" s="1"/>
  <c r="BH92" i="5"/>
  <c r="BC92" i="5"/>
  <c r="BB92" i="5"/>
  <c r="BA92" i="5"/>
  <c r="AY92" i="5"/>
  <c r="AX92" i="5"/>
  <c r="AW92" i="5"/>
  <c r="AV92" i="5"/>
  <c r="AU92" i="5"/>
  <c r="AT92" i="5"/>
  <c r="BI91" i="5"/>
  <c r="BJ91" i="5" s="1"/>
  <c r="BH91" i="5"/>
  <c r="BK91" i="5" s="1"/>
  <c r="BG91" i="5"/>
  <c r="BC91" i="5"/>
  <c r="BB91" i="5"/>
  <c r="BF91" i="5" s="1"/>
  <c r="BA91" i="5"/>
  <c r="AY91" i="5"/>
  <c r="AX91" i="5"/>
  <c r="AW91" i="5"/>
  <c r="AV91" i="5"/>
  <c r="AU91" i="5"/>
  <c r="AT91" i="5"/>
  <c r="BK90" i="5"/>
  <c r="BI90" i="5"/>
  <c r="BJ90" i="5" s="1"/>
  <c r="BH90" i="5"/>
  <c r="BC90" i="5"/>
  <c r="BB90" i="5"/>
  <c r="BA90" i="5"/>
  <c r="AY90" i="5"/>
  <c r="AX90" i="5"/>
  <c r="AW90" i="5"/>
  <c r="AV90" i="5"/>
  <c r="AU90" i="5"/>
  <c r="AT90" i="5"/>
  <c r="BK89" i="5"/>
  <c r="BJ89" i="5"/>
  <c r="BI89" i="5"/>
  <c r="BG89" i="5" s="1"/>
  <c r="BH89" i="5"/>
  <c r="BC89" i="5"/>
  <c r="BB89" i="5"/>
  <c r="BA89" i="5"/>
  <c r="AY89" i="5"/>
  <c r="AX89" i="5"/>
  <c r="AW89" i="5"/>
  <c r="AV89" i="5"/>
  <c r="AU89" i="5"/>
  <c r="AT89" i="5"/>
  <c r="BI88" i="5"/>
  <c r="BH88" i="5"/>
  <c r="BG88" i="5"/>
  <c r="BC88" i="5"/>
  <c r="BB88" i="5"/>
  <c r="BF88" i="5" s="1"/>
  <c r="BA88" i="5"/>
  <c r="AY88" i="5"/>
  <c r="AX88" i="5"/>
  <c r="AW88" i="5"/>
  <c r="AV88" i="5"/>
  <c r="AU88" i="5"/>
  <c r="AT88" i="5"/>
  <c r="BK87" i="5"/>
  <c r="BI87" i="5"/>
  <c r="BJ87" i="5" s="1"/>
  <c r="BH87" i="5"/>
  <c r="BC87" i="5"/>
  <c r="BB87" i="5"/>
  <c r="BF87" i="5" s="1"/>
  <c r="BA87" i="5"/>
  <c r="AY87" i="5"/>
  <c r="AX87" i="5"/>
  <c r="AW87" i="5"/>
  <c r="AV87" i="5"/>
  <c r="AU87" i="5"/>
  <c r="AT87" i="5"/>
  <c r="BK86" i="5"/>
  <c r="BJ86" i="5"/>
  <c r="BI86" i="5"/>
  <c r="BG86" i="5" s="1"/>
  <c r="BH86" i="5"/>
  <c r="BC86" i="5"/>
  <c r="BB86" i="5"/>
  <c r="BA86" i="5"/>
  <c r="AY86" i="5"/>
  <c r="AX86" i="5"/>
  <c r="AW86" i="5"/>
  <c r="AV86" i="5"/>
  <c r="AU86" i="5"/>
  <c r="AT86" i="5"/>
  <c r="BI85" i="5"/>
  <c r="BJ85" i="5" s="1"/>
  <c r="BH85" i="5"/>
  <c r="BK85" i="5" s="1"/>
  <c r="BG85" i="5"/>
  <c r="BC85" i="5"/>
  <c r="BB85" i="5"/>
  <c r="BE85" i="5" s="1"/>
  <c r="BA85" i="5"/>
  <c r="AY85" i="5"/>
  <c r="AX85" i="5"/>
  <c r="AW85" i="5"/>
  <c r="AV85" i="5"/>
  <c r="AU85" i="5"/>
  <c r="AT85" i="5"/>
  <c r="BK84" i="5"/>
  <c r="BI84" i="5"/>
  <c r="BH84" i="5"/>
  <c r="BF84" i="5"/>
  <c r="BE84" i="5"/>
  <c r="BC84" i="5"/>
  <c r="BB84" i="5"/>
  <c r="BA84" i="5"/>
  <c r="AY84" i="5"/>
  <c r="AX84" i="5"/>
  <c r="AW84" i="5"/>
  <c r="AV84" i="5"/>
  <c r="AU84" i="5"/>
  <c r="AT84" i="5"/>
  <c r="BK83" i="5"/>
  <c r="BI83" i="5"/>
  <c r="BG83" i="5" s="1"/>
  <c r="BH83" i="5"/>
  <c r="BC83" i="5"/>
  <c r="BB83" i="5"/>
  <c r="BA83" i="5"/>
  <c r="AY83" i="5"/>
  <c r="AX83" i="5"/>
  <c r="AW83" i="5"/>
  <c r="AV83" i="5"/>
  <c r="AU83" i="5"/>
  <c r="AT83" i="5"/>
  <c r="BI82" i="5"/>
  <c r="BH82" i="5"/>
  <c r="BG82" i="5"/>
  <c r="BC82" i="5"/>
  <c r="BB82" i="5"/>
  <c r="BF82" i="5" s="1"/>
  <c r="BA82" i="5"/>
  <c r="AY82" i="5"/>
  <c r="AX82" i="5"/>
  <c r="AW82" i="5"/>
  <c r="AV82" i="5"/>
  <c r="AU82" i="5"/>
  <c r="AT82" i="5"/>
  <c r="BK81" i="5"/>
  <c r="BI81" i="5"/>
  <c r="BJ81" i="5" s="1"/>
  <c r="BH81" i="5"/>
  <c r="BG81" i="5"/>
  <c r="BC81" i="5"/>
  <c r="BB81" i="5"/>
  <c r="BF81" i="5" s="1"/>
  <c r="BA81" i="5"/>
  <c r="AY81" i="5"/>
  <c r="AX81" i="5"/>
  <c r="AW81" i="5"/>
  <c r="AV81" i="5"/>
  <c r="AU81" i="5"/>
  <c r="AT81" i="5"/>
  <c r="BK80" i="5"/>
  <c r="BJ80" i="5"/>
  <c r="BI80" i="5"/>
  <c r="BG80" i="5" s="1"/>
  <c r="BH80" i="5"/>
  <c r="BC80" i="5"/>
  <c r="BB80" i="5"/>
  <c r="BA80" i="5"/>
  <c r="AY80" i="5"/>
  <c r="AX80" i="5"/>
  <c r="AW80" i="5"/>
  <c r="AV80" i="5"/>
  <c r="AU80" i="5"/>
  <c r="AT80" i="5"/>
  <c r="BI79" i="5"/>
  <c r="BH79" i="5"/>
  <c r="BG79" i="5"/>
  <c r="BC79" i="5"/>
  <c r="BB79" i="5"/>
  <c r="BA79" i="5"/>
  <c r="AY79" i="5"/>
  <c r="AX79" i="5"/>
  <c r="AW79" i="5"/>
  <c r="AV79" i="5"/>
  <c r="AU79" i="5"/>
  <c r="AT79" i="5"/>
  <c r="BK78" i="5"/>
  <c r="BI78" i="5"/>
  <c r="BJ78" i="5" s="1"/>
  <c r="BH78" i="5"/>
  <c r="BG78" i="5"/>
  <c r="BC78" i="5"/>
  <c r="BB78" i="5"/>
  <c r="BF78" i="5" s="1"/>
  <c r="BA78" i="5"/>
  <c r="AY78" i="5"/>
  <c r="AX78" i="5"/>
  <c r="AW78" i="5"/>
  <c r="AV78" i="5"/>
  <c r="AU78" i="5"/>
  <c r="AT78" i="5"/>
  <c r="BK77" i="5"/>
  <c r="BJ77" i="5"/>
  <c r="BI77" i="5"/>
  <c r="BG77" i="5" s="1"/>
  <c r="BH77" i="5"/>
  <c r="BC77" i="5"/>
  <c r="BB77" i="5"/>
  <c r="BA77" i="5"/>
  <c r="AY77" i="5"/>
  <c r="AX77" i="5"/>
  <c r="AW77" i="5"/>
  <c r="AV77" i="5"/>
  <c r="AU77" i="5"/>
  <c r="AT77" i="5"/>
  <c r="BI76" i="5"/>
  <c r="BJ76" i="5" s="1"/>
  <c r="BH76" i="5"/>
  <c r="BK76" i="5" s="1"/>
  <c r="BG76" i="5"/>
  <c r="BE76" i="5"/>
  <c r="BC76" i="5"/>
  <c r="BB76" i="5"/>
  <c r="BA76" i="5"/>
  <c r="AY76" i="5"/>
  <c r="AX76" i="5"/>
  <c r="AW76" i="5"/>
  <c r="AV76" i="5"/>
  <c r="AU76" i="5"/>
  <c r="AT76" i="5"/>
  <c r="BK75" i="5"/>
  <c r="BI75" i="5"/>
  <c r="BJ75" i="5" s="1"/>
  <c r="BH75" i="5"/>
  <c r="BF75" i="5"/>
  <c r="BE75" i="5"/>
  <c r="BC75" i="5"/>
  <c r="BB75" i="5"/>
  <c r="BA75" i="5"/>
  <c r="AY75" i="5"/>
  <c r="AX75" i="5"/>
  <c r="AW75" i="5"/>
  <c r="AV75" i="5"/>
  <c r="AU75" i="5"/>
  <c r="AT75" i="5"/>
  <c r="BK74" i="5"/>
  <c r="BI74" i="5"/>
  <c r="BG74" i="5" s="1"/>
  <c r="BH74" i="5"/>
  <c r="BC74" i="5"/>
  <c r="BB74" i="5"/>
  <c r="BA74" i="5"/>
  <c r="AY74" i="5"/>
  <c r="AX74" i="5"/>
  <c r="AW74" i="5"/>
  <c r="AV74" i="5"/>
  <c r="AU74" i="5"/>
  <c r="AT74" i="5"/>
  <c r="BI73" i="5"/>
  <c r="BH73" i="5"/>
  <c r="BG73" i="5"/>
  <c r="BC73" i="5"/>
  <c r="BB73" i="5"/>
  <c r="BA73" i="5"/>
  <c r="AY73" i="5"/>
  <c r="AX73" i="5"/>
  <c r="AW73" i="5"/>
  <c r="AV73" i="5"/>
  <c r="AU73" i="5"/>
  <c r="AT73" i="5"/>
  <c r="BK72" i="5"/>
  <c r="BI72" i="5"/>
  <c r="BJ72" i="5" s="1"/>
  <c r="BH72" i="5"/>
  <c r="BG72" i="5"/>
  <c r="BC72" i="5"/>
  <c r="BB72" i="5"/>
  <c r="BA72" i="5"/>
  <c r="AY72" i="5"/>
  <c r="AX72" i="5"/>
  <c r="AW72" i="5"/>
  <c r="AV72" i="5"/>
  <c r="AU72" i="5"/>
  <c r="AT72" i="5"/>
  <c r="BK71" i="5"/>
  <c r="BI71" i="5"/>
  <c r="BH71" i="5"/>
  <c r="BC71" i="5"/>
  <c r="BB71" i="5"/>
  <c r="BA71" i="5"/>
  <c r="AY71" i="5"/>
  <c r="AX71" i="5"/>
  <c r="AW71" i="5"/>
  <c r="AV71" i="5"/>
  <c r="AU71" i="5"/>
  <c r="AT71" i="5"/>
  <c r="BI70" i="5"/>
  <c r="BJ70" i="5" s="1"/>
  <c r="BH70" i="5"/>
  <c r="BK70" i="5" s="1"/>
  <c r="BG70" i="5"/>
  <c r="BC70" i="5"/>
  <c r="BB70" i="5"/>
  <c r="BF70" i="5" s="1"/>
  <c r="BA70" i="5"/>
  <c r="AY70" i="5"/>
  <c r="AX70" i="5"/>
  <c r="AW70" i="5"/>
  <c r="AV70" i="5"/>
  <c r="AU70" i="5"/>
  <c r="AT70" i="5"/>
  <c r="BK69" i="5"/>
  <c r="BI69" i="5"/>
  <c r="BH69" i="5"/>
  <c r="BC69" i="5"/>
  <c r="BB69" i="5"/>
  <c r="BA69" i="5"/>
  <c r="AY69" i="5"/>
  <c r="AX69" i="5"/>
  <c r="AW69" i="5"/>
  <c r="AV69" i="5"/>
  <c r="AU69" i="5"/>
  <c r="AT69" i="5"/>
  <c r="BK68" i="5"/>
  <c r="BJ68" i="5"/>
  <c r="BI68" i="5"/>
  <c r="BG68" i="5" s="1"/>
  <c r="BH68" i="5"/>
  <c r="BC68" i="5"/>
  <c r="BB68" i="5"/>
  <c r="BA68" i="5"/>
  <c r="AY68" i="5"/>
  <c r="AX68" i="5"/>
  <c r="AW68" i="5"/>
  <c r="AV68" i="5"/>
  <c r="AU68" i="5"/>
  <c r="AT68" i="5"/>
  <c r="BI67" i="5"/>
  <c r="BH67" i="5"/>
  <c r="BG67" i="5"/>
  <c r="BC67" i="5"/>
  <c r="BB67" i="5"/>
  <c r="BE67" i="5" s="1"/>
  <c r="BA67" i="5"/>
  <c r="AY67" i="5"/>
  <c r="AX67" i="5"/>
  <c r="AW67" i="5"/>
  <c r="AV67" i="5"/>
  <c r="AU67" i="5"/>
  <c r="AT67" i="5"/>
  <c r="BK66" i="5"/>
  <c r="BI66" i="5"/>
  <c r="BJ66" i="5" s="1"/>
  <c r="BH66" i="5"/>
  <c r="BG66" i="5"/>
  <c r="BC66" i="5"/>
  <c r="BB66" i="5"/>
  <c r="BF66" i="5" s="1"/>
  <c r="BA66" i="5"/>
  <c r="AY66" i="5"/>
  <c r="AX66" i="5"/>
  <c r="AW66" i="5"/>
  <c r="AV66" i="5"/>
  <c r="AU66" i="5"/>
  <c r="AT66" i="5"/>
  <c r="BK65" i="5"/>
  <c r="BI65" i="5"/>
  <c r="BG65" i="5" s="1"/>
  <c r="BH65" i="5"/>
  <c r="BC65" i="5"/>
  <c r="BB65" i="5"/>
  <c r="BA65" i="5"/>
  <c r="AY65" i="5"/>
  <c r="AX65" i="5"/>
  <c r="AW65" i="5"/>
  <c r="AV65" i="5"/>
  <c r="AU65" i="5"/>
  <c r="AT65" i="5"/>
  <c r="BI64" i="5"/>
  <c r="BJ64" i="5" s="1"/>
  <c r="BH64" i="5"/>
  <c r="BK64" i="5" s="1"/>
  <c r="BG64" i="5"/>
  <c r="BC64" i="5"/>
  <c r="BB64" i="5"/>
  <c r="BA64" i="5"/>
  <c r="AY64" i="5"/>
  <c r="AX64" i="5"/>
  <c r="AW64" i="5"/>
  <c r="AV64" i="5"/>
  <c r="AU64" i="5"/>
  <c r="AT64" i="5"/>
  <c r="BK63" i="5"/>
  <c r="BI63" i="5"/>
  <c r="BJ63" i="5" s="1"/>
  <c r="BH63" i="5"/>
  <c r="BG63" i="5"/>
  <c r="BE63" i="5"/>
  <c r="BC63" i="5"/>
  <c r="BB63" i="5"/>
  <c r="BF63" i="5" s="1"/>
  <c r="BA63" i="5"/>
  <c r="AY63" i="5"/>
  <c r="AX63" i="5"/>
  <c r="AW63" i="5"/>
  <c r="AV63" i="5"/>
  <c r="AU63" i="5"/>
  <c r="AT63" i="5"/>
  <c r="BK62" i="5"/>
  <c r="BJ62" i="5"/>
  <c r="BI62" i="5"/>
  <c r="BG62" i="5" s="1"/>
  <c r="BH62" i="5"/>
  <c r="BC62" i="5"/>
  <c r="BB62" i="5"/>
  <c r="BA62" i="5"/>
  <c r="AY62" i="5"/>
  <c r="AX62" i="5"/>
  <c r="AW62" i="5"/>
  <c r="AV62" i="5"/>
  <c r="AU62" i="5"/>
  <c r="AT62" i="5"/>
  <c r="BI61" i="5"/>
  <c r="BJ61" i="5" s="1"/>
  <c r="BH61" i="5"/>
  <c r="BG61" i="5"/>
  <c r="BC61" i="5"/>
  <c r="BB61" i="5"/>
  <c r="BA61" i="5"/>
  <c r="AY61" i="5"/>
  <c r="AX61" i="5"/>
  <c r="AW61" i="5"/>
  <c r="AV61" i="5"/>
  <c r="AU61" i="5"/>
  <c r="AT61" i="5"/>
  <c r="BK60" i="5"/>
  <c r="BI60" i="5"/>
  <c r="BJ60" i="5" s="1"/>
  <c r="BH60" i="5"/>
  <c r="BC60" i="5"/>
  <c r="BB60" i="5"/>
  <c r="BA60" i="5"/>
  <c r="AY60" i="5"/>
  <c r="AX60" i="5"/>
  <c r="AW60" i="5"/>
  <c r="AV60" i="5"/>
  <c r="AU60" i="5"/>
  <c r="AT60" i="5"/>
  <c r="BK59" i="5"/>
  <c r="BI59" i="5"/>
  <c r="BG59" i="5" s="1"/>
  <c r="BH59" i="5"/>
  <c r="BC59" i="5"/>
  <c r="BB59" i="5"/>
  <c r="BA59" i="5"/>
  <c r="AY59" i="5"/>
  <c r="AX59" i="5"/>
  <c r="AW59" i="5"/>
  <c r="AV59" i="5"/>
  <c r="AU59" i="5"/>
  <c r="AT59" i="5"/>
  <c r="BI58" i="5"/>
  <c r="BH58" i="5"/>
  <c r="BG58" i="5"/>
  <c r="BC58" i="5"/>
  <c r="BB58" i="5"/>
  <c r="BA58" i="5"/>
  <c r="AY58" i="5"/>
  <c r="AX58" i="5"/>
  <c r="AW58" i="5"/>
  <c r="AV58" i="5"/>
  <c r="AU58" i="5"/>
  <c r="AT58" i="5"/>
  <c r="BK57" i="5"/>
  <c r="BI57" i="5"/>
  <c r="BJ57" i="5" s="1"/>
  <c r="BH57" i="5"/>
  <c r="BG57" i="5"/>
  <c r="BF57" i="5"/>
  <c r="BC57" i="5"/>
  <c r="BB57" i="5"/>
  <c r="BE57" i="5" s="1"/>
  <c r="BA57" i="5"/>
  <c r="AY57" i="5"/>
  <c r="AX57" i="5"/>
  <c r="AW57" i="5"/>
  <c r="AV57" i="5"/>
  <c r="AU57" i="5"/>
  <c r="AT57" i="5"/>
  <c r="BK56" i="5"/>
  <c r="BI56" i="5"/>
  <c r="BG56" i="5" s="1"/>
  <c r="BH56" i="5"/>
  <c r="BC56" i="5"/>
  <c r="BB56" i="5"/>
  <c r="BA56" i="5"/>
  <c r="AY56" i="5"/>
  <c r="AX56" i="5"/>
  <c r="AW56" i="5"/>
  <c r="AV56" i="5"/>
  <c r="AU56" i="5"/>
  <c r="AT56" i="5"/>
  <c r="BI55" i="5"/>
  <c r="BJ55" i="5" s="1"/>
  <c r="BH55" i="5"/>
  <c r="BK55" i="5" s="1"/>
  <c r="BG55" i="5"/>
  <c r="BC55" i="5"/>
  <c r="BB55" i="5"/>
  <c r="BA55" i="5"/>
  <c r="AY55" i="5"/>
  <c r="AX55" i="5"/>
  <c r="AW55" i="5"/>
  <c r="AV55" i="5"/>
  <c r="AU55" i="5"/>
  <c r="AT55" i="5"/>
  <c r="BK54" i="5"/>
  <c r="BI54" i="5"/>
  <c r="BJ54" i="5" s="1"/>
  <c r="BH54" i="5"/>
  <c r="BF54" i="5"/>
  <c r="BE54" i="5"/>
  <c r="BC54" i="5"/>
  <c r="BB54" i="5"/>
  <c r="BA54" i="5"/>
  <c r="AY54" i="5"/>
  <c r="AX54" i="5"/>
  <c r="AW54" i="5"/>
  <c r="AV54" i="5"/>
  <c r="AU54" i="5"/>
  <c r="AT54" i="5"/>
  <c r="BK53" i="5"/>
  <c r="BJ53" i="5"/>
  <c r="BI53" i="5"/>
  <c r="BG53" i="5" s="1"/>
  <c r="BH53" i="5"/>
  <c r="BC53" i="5"/>
  <c r="BB53" i="5"/>
  <c r="BA53" i="5"/>
  <c r="AY53" i="5"/>
  <c r="AX53" i="5"/>
  <c r="AW53" i="5"/>
  <c r="AV53" i="5"/>
  <c r="AU53" i="5"/>
  <c r="AT53" i="5"/>
  <c r="BI52" i="5"/>
  <c r="BH52" i="5"/>
  <c r="BG52" i="5"/>
  <c r="BC52" i="5"/>
  <c r="BB52" i="5"/>
  <c r="BF52" i="5" s="1"/>
  <c r="BA52" i="5"/>
  <c r="AY52" i="5"/>
  <c r="AX52" i="5"/>
  <c r="AW52" i="5"/>
  <c r="AV52" i="5"/>
  <c r="AU52" i="5"/>
  <c r="AT52" i="5"/>
  <c r="BK51" i="5"/>
  <c r="BI51" i="5"/>
  <c r="BJ51" i="5" s="1"/>
  <c r="BH51" i="5"/>
  <c r="BC51" i="5"/>
  <c r="BB51" i="5"/>
  <c r="BF51" i="5" s="1"/>
  <c r="BA51" i="5"/>
  <c r="AY51" i="5"/>
  <c r="AX51" i="5"/>
  <c r="AW51" i="5"/>
  <c r="AV51" i="5"/>
  <c r="AU51" i="5"/>
  <c r="AT51" i="5"/>
  <c r="BK50" i="5"/>
  <c r="BJ50" i="5"/>
  <c r="BI50" i="5"/>
  <c r="BG50" i="5" s="1"/>
  <c r="BH50" i="5"/>
  <c r="BC50" i="5"/>
  <c r="BB50" i="5"/>
  <c r="BA50" i="5"/>
  <c r="AY50" i="5"/>
  <c r="AX50" i="5"/>
  <c r="AW50" i="5"/>
  <c r="AV50" i="5"/>
  <c r="AU50" i="5"/>
  <c r="AT50" i="5"/>
  <c r="BI49" i="5"/>
  <c r="BJ49" i="5" s="1"/>
  <c r="BH49" i="5"/>
  <c r="BK49" i="5" s="1"/>
  <c r="BG49" i="5"/>
  <c r="BC49" i="5"/>
  <c r="BB49" i="5"/>
  <c r="BE49" i="5" s="1"/>
  <c r="BA49" i="5"/>
  <c r="AY49" i="5"/>
  <c r="AX49" i="5"/>
  <c r="AW49" i="5"/>
  <c r="AV49" i="5"/>
  <c r="AU49" i="5"/>
  <c r="AT49" i="5"/>
  <c r="BK48" i="5"/>
  <c r="BI48" i="5"/>
  <c r="BH48" i="5"/>
  <c r="BC48" i="5"/>
  <c r="BB48" i="5"/>
  <c r="BA48" i="5"/>
  <c r="AY48" i="5"/>
  <c r="AX48" i="5"/>
  <c r="AW48" i="5"/>
  <c r="AV48" i="5"/>
  <c r="AU48" i="5"/>
  <c r="AT48" i="5"/>
  <c r="BK47" i="5"/>
  <c r="BI47" i="5"/>
  <c r="BG47" i="5" s="1"/>
  <c r="BH47" i="5"/>
  <c r="BC47" i="5"/>
  <c r="BB47" i="5"/>
  <c r="BA47" i="5"/>
  <c r="AY47" i="5"/>
  <c r="AX47" i="5"/>
  <c r="AW47" i="5"/>
  <c r="AV47" i="5"/>
  <c r="AU47" i="5"/>
  <c r="AT47" i="5"/>
  <c r="BI46" i="5"/>
  <c r="BH46" i="5"/>
  <c r="BG46" i="5"/>
  <c r="BC46" i="5"/>
  <c r="BB46" i="5"/>
  <c r="BF46" i="5" s="1"/>
  <c r="BA46" i="5"/>
  <c r="AY46" i="5"/>
  <c r="AX46" i="5"/>
  <c r="AW46" i="5"/>
  <c r="AV46" i="5"/>
  <c r="AU46" i="5"/>
  <c r="AT46" i="5"/>
  <c r="BK45" i="5"/>
  <c r="BI45" i="5"/>
  <c r="BJ45" i="5" s="1"/>
  <c r="BH45" i="5"/>
  <c r="BG45" i="5"/>
  <c r="BF45" i="5"/>
  <c r="BE45" i="5"/>
  <c r="BC45" i="5"/>
  <c r="BB45" i="5"/>
  <c r="BA45" i="5"/>
  <c r="AY45" i="5"/>
  <c r="AX45" i="5"/>
  <c r="AW45" i="5"/>
  <c r="AV45" i="5"/>
  <c r="AU45" i="5"/>
  <c r="AT45" i="5"/>
  <c r="BK44" i="5"/>
  <c r="BJ44" i="5"/>
  <c r="BI44" i="5"/>
  <c r="BG44" i="5" s="1"/>
  <c r="BH44" i="5"/>
  <c r="BC44" i="5"/>
  <c r="BB44" i="5"/>
  <c r="BA44" i="5"/>
  <c r="AY44" i="5"/>
  <c r="AX44" i="5"/>
  <c r="AW44" i="5"/>
  <c r="AV44" i="5"/>
  <c r="AU44" i="5"/>
  <c r="AT44" i="5"/>
  <c r="BI43" i="5"/>
  <c r="BH43" i="5"/>
  <c r="BG43" i="5"/>
  <c r="BC43" i="5"/>
  <c r="BB43" i="5"/>
  <c r="BA43" i="5"/>
  <c r="AY43" i="5"/>
  <c r="AX43" i="5"/>
  <c r="AW43" i="5"/>
  <c r="AV43" i="5"/>
  <c r="AU43" i="5"/>
  <c r="AT43" i="5"/>
  <c r="BK42" i="5"/>
  <c r="BI42" i="5"/>
  <c r="BJ42" i="5" s="1"/>
  <c r="BH42" i="5"/>
  <c r="BG42" i="5"/>
  <c r="BC42" i="5"/>
  <c r="BB42" i="5"/>
  <c r="BA42" i="5"/>
  <c r="AY42" i="5"/>
  <c r="AX42" i="5"/>
  <c r="AW42" i="5"/>
  <c r="AV42" i="5"/>
  <c r="AU42" i="5"/>
  <c r="AT42" i="5"/>
  <c r="BK41" i="5"/>
  <c r="BJ41" i="5"/>
  <c r="BI41" i="5"/>
  <c r="BG41" i="5" s="1"/>
  <c r="BH41" i="5"/>
  <c r="BC41" i="5"/>
  <c r="BB41" i="5"/>
  <c r="BA41" i="5"/>
  <c r="AY41" i="5"/>
  <c r="AX41" i="5"/>
  <c r="AW41" i="5"/>
  <c r="AV41" i="5"/>
  <c r="AU41" i="5"/>
  <c r="AT41" i="5"/>
  <c r="BI40" i="5"/>
  <c r="BJ40" i="5" s="1"/>
  <c r="BH40" i="5"/>
  <c r="BK40" i="5" s="1"/>
  <c r="BG40" i="5"/>
  <c r="BC40" i="5"/>
  <c r="BB40" i="5"/>
  <c r="BE40" i="5" s="1"/>
  <c r="BA40" i="5"/>
  <c r="AY40" i="5"/>
  <c r="AX40" i="5"/>
  <c r="AW40" i="5"/>
  <c r="AV40" i="5"/>
  <c r="AU40" i="5"/>
  <c r="AT40" i="5"/>
  <c r="BK39" i="5"/>
  <c r="BI39" i="5"/>
  <c r="BJ39" i="5" s="1"/>
  <c r="BH39" i="5"/>
  <c r="BC39" i="5"/>
  <c r="BB39" i="5"/>
  <c r="BA39" i="5"/>
  <c r="AY39" i="5"/>
  <c r="AX39" i="5"/>
  <c r="AW39" i="5"/>
  <c r="AV39" i="5"/>
  <c r="AU39" i="5"/>
  <c r="AT39" i="5"/>
  <c r="BK38" i="5"/>
  <c r="BI38" i="5"/>
  <c r="BG38" i="5" s="1"/>
  <c r="BH38" i="5"/>
  <c r="BC38" i="5"/>
  <c r="BB38" i="5"/>
  <c r="BA38" i="5"/>
  <c r="AY38" i="5"/>
  <c r="AX38" i="5"/>
  <c r="AW38" i="5"/>
  <c r="AV38" i="5"/>
  <c r="AU38" i="5"/>
  <c r="AT38" i="5"/>
  <c r="BI37" i="5"/>
  <c r="BH37" i="5"/>
  <c r="BG37" i="5"/>
  <c r="BC37" i="5"/>
  <c r="BB37" i="5"/>
  <c r="BA37" i="5"/>
  <c r="AY37" i="5"/>
  <c r="AX37" i="5"/>
  <c r="AW37" i="5"/>
  <c r="AV37" i="5"/>
  <c r="AU37" i="5"/>
  <c r="AT37" i="5"/>
  <c r="BK36" i="5"/>
  <c r="BI36" i="5"/>
  <c r="BJ36" i="5" s="1"/>
  <c r="BH36" i="5"/>
  <c r="BG36" i="5"/>
  <c r="BC36" i="5"/>
  <c r="BB36" i="5"/>
  <c r="BF36" i="5" s="1"/>
  <c r="BA36" i="5"/>
  <c r="AY36" i="5"/>
  <c r="AX36" i="5"/>
  <c r="AW36" i="5"/>
  <c r="AV36" i="5"/>
  <c r="AU36" i="5"/>
  <c r="AT36" i="5"/>
  <c r="BK35" i="5"/>
  <c r="BI35" i="5"/>
  <c r="BH35" i="5"/>
  <c r="BC35" i="5"/>
  <c r="BB35" i="5"/>
  <c r="BA35" i="5"/>
  <c r="AY35" i="5"/>
  <c r="AX35" i="5"/>
  <c r="AW35" i="5"/>
  <c r="AV35" i="5"/>
  <c r="AU35" i="5"/>
  <c r="AT35" i="5"/>
  <c r="BI34" i="5"/>
  <c r="BJ34" i="5" s="1"/>
  <c r="BH34" i="5"/>
  <c r="BK34" i="5" s="1"/>
  <c r="BG34" i="5"/>
  <c r="BC34" i="5"/>
  <c r="BB34" i="5"/>
  <c r="BA34" i="5"/>
  <c r="AY34" i="5"/>
  <c r="AX34" i="5"/>
  <c r="AW34" i="5"/>
  <c r="AV34" i="5"/>
  <c r="AU34" i="5"/>
  <c r="AT34" i="5"/>
  <c r="BK33" i="5"/>
  <c r="BI33" i="5"/>
  <c r="BH33" i="5"/>
  <c r="BE33" i="5"/>
  <c r="BC33" i="5"/>
  <c r="BB33" i="5"/>
  <c r="BF33" i="5" s="1"/>
  <c r="BA33" i="5"/>
  <c r="AY33" i="5"/>
  <c r="AX33" i="5"/>
  <c r="AW33" i="5"/>
  <c r="AV33" i="5"/>
  <c r="AU33" i="5"/>
  <c r="AT33" i="5"/>
  <c r="BK32" i="5"/>
  <c r="BJ32" i="5"/>
  <c r="BI32" i="5"/>
  <c r="BG32" i="5" s="1"/>
  <c r="BH32" i="5"/>
  <c r="BC32" i="5"/>
  <c r="BB32" i="5"/>
  <c r="BA32" i="5"/>
  <c r="AY32" i="5"/>
  <c r="AX32" i="5"/>
  <c r="AW32" i="5"/>
  <c r="AV32" i="5"/>
  <c r="AU32" i="5"/>
  <c r="AT32" i="5"/>
  <c r="BI31" i="5"/>
  <c r="BH31" i="5"/>
  <c r="BG31" i="5"/>
  <c r="BE31" i="5"/>
  <c r="BC31" i="5"/>
  <c r="BB31" i="5"/>
  <c r="BA31" i="5"/>
  <c r="AY31" i="5"/>
  <c r="AX31" i="5"/>
  <c r="AW31" i="5"/>
  <c r="AV31" i="5"/>
  <c r="AU31" i="5"/>
  <c r="AT31" i="5"/>
  <c r="BK30" i="5"/>
  <c r="BI30" i="5"/>
  <c r="BJ30" i="5" s="1"/>
  <c r="BH30" i="5"/>
  <c r="BG30" i="5"/>
  <c r="BC30" i="5"/>
  <c r="BB30" i="5"/>
  <c r="BF30" i="5" s="1"/>
  <c r="BA30" i="5"/>
  <c r="AY30" i="5"/>
  <c r="AX30" i="5"/>
  <c r="AW30" i="5"/>
  <c r="AV30" i="5"/>
  <c r="AU30" i="5"/>
  <c r="AT30" i="5"/>
  <c r="BK29" i="5"/>
  <c r="BI29" i="5"/>
  <c r="BG29" i="5" s="1"/>
  <c r="BH29" i="5"/>
  <c r="BC29" i="5"/>
  <c r="BB29" i="5"/>
  <c r="BA29" i="5"/>
  <c r="AY29" i="5"/>
  <c r="AX29" i="5"/>
  <c r="AW29" i="5"/>
  <c r="AV29" i="5"/>
  <c r="AU29" i="5"/>
  <c r="AT29" i="5"/>
  <c r="BI28" i="5"/>
  <c r="BJ28" i="5" s="1"/>
  <c r="BH28" i="5"/>
  <c r="BK28" i="5" s="1"/>
  <c r="BG28" i="5"/>
  <c r="BC28" i="5"/>
  <c r="BB28" i="5"/>
  <c r="BA28" i="5"/>
  <c r="AY28" i="5"/>
  <c r="AX28" i="5"/>
  <c r="AW28" i="5"/>
  <c r="AV28" i="5"/>
  <c r="AU28" i="5"/>
  <c r="AT28" i="5"/>
  <c r="BK27" i="5"/>
  <c r="BI27" i="5"/>
  <c r="BJ27" i="5" s="1"/>
  <c r="BH27" i="5"/>
  <c r="BG27" i="5"/>
  <c r="BF27" i="5"/>
  <c r="BC27" i="5"/>
  <c r="BB27" i="5"/>
  <c r="BE27" i="5" s="1"/>
  <c r="BA27" i="5"/>
  <c r="AY27" i="5"/>
  <c r="AX27" i="5"/>
  <c r="AW27" i="5"/>
  <c r="AV27" i="5"/>
  <c r="AU27" i="5"/>
  <c r="AT27" i="5"/>
  <c r="BK26" i="5"/>
  <c r="BJ26" i="5"/>
  <c r="BI26" i="5"/>
  <c r="BG26" i="5" s="1"/>
  <c r="BH26" i="5"/>
  <c r="BC26" i="5"/>
  <c r="BB26" i="5"/>
  <c r="BA26" i="5"/>
  <c r="AY26" i="5"/>
  <c r="AX26" i="5"/>
  <c r="AW26" i="5"/>
  <c r="AV26" i="5"/>
  <c r="AU26" i="5"/>
  <c r="AT26" i="5"/>
  <c r="BI25" i="5"/>
  <c r="BJ25" i="5" s="1"/>
  <c r="BH25" i="5"/>
  <c r="BG25" i="5"/>
  <c r="BC25" i="5"/>
  <c r="BB25" i="5"/>
  <c r="BA25" i="5"/>
  <c r="AY25" i="5"/>
  <c r="AX25" i="5"/>
  <c r="AW25" i="5"/>
  <c r="AV25" i="5"/>
  <c r="AU25" i="5"/>
  <c r="AT25" i="5"/>
  <c r="BK24" i="5"/>
  <c r="BI24" i="5"/>
  <c r="BJ24" i="5" s="1"/>
  <c r="BH24" i="5"/>
  <c r="BC24" i="5"/>
  <c r="BB24" i="5"/>
  <c r="BF24" i="5" s="1"/>
  <c r="BA24" i="5"/>
  <c r="AY24" i="5"/>
  <c r="AX24" i="5"/>
  <c r="AW24" i="5"/>
  <c r="AV24" i="5"/>
  <c r="AU24" i="5"/>
  <c r="AT24" i="5"/>
  <c r="BK23" i="5"/>
  <c r="BI23" i="5"/>
  <c r="BG23" i="5" s="1"/>
  <c r="BH23" i="5"/>
  <c r="BC23" i="5"/>
  <c r="BB23" i="5"/>
  <c r="BA23" i="5"/>
  <c r="AY23" i="5"/>
  <c r="AX23" i="5"/>
  <c r="AW23" i="5"/>
  <c r="AV23" i="5"/>
  <c r="AU23" i="5"/>
  <c r="AT23" i="5"/>
  <c r="BI22" i="5"/>
  <c r="BJ22" i="5" s="1"/>
  <c r="BH22" i="5"/>
  <c r="BA22" i="5"/>
  <c r="AY22" i="5"/>
  <c r="AX22" i="5"/>
  <c r="AW22" i="5"/>
  <c r="AV22" i="5"/>
  <c r="AU22" i="5"/>
  <c r="AT22" i="5"/>
  <c r="BK21" i="5"/>
  <c r="BJ21" i="5"/>
  <c r="BI21" i="5"/>
  <c r="BH21" i="5"/>
  <c r="BG21" i="5"/>
  <c r="BC21" i="5"/>
  <c r="BB21" i="5"/>
  <c r="BF21" i="5" s="1"/>
  <c r="BA21" i="5"/>
  <c r="AY21" i="5"/>
  <c r="AX21" i="5"/>
  <c r="AW21" i="5"/>
  <c r="AV21" i="5"/>
  <c r="AU21" i="5"/>
  <c r="AT21" i="5"/>
  <c r="BI20" i="5"/>
  <c r="BG20" i="5" s="1"/>
  <c r="BH20" i="5"/>
  <c r="BC20" i="5"/>
  <c r="BB20" i="5"/>
  <c r="BA20" i="5"/>
  <c r="BK20" i="5" s="1"/>
  <c r="AY20" i="5"/>
  <c r="AX20" i="5"/>
  <c r="AW20" i="5"/>
  <c r="AV20" i="5"/>
  <c r="AU20" i="5"/>
  <c r="AT20" i="5"/>
  <c r="BI19" i="5"/>
  <c r="BH19" i="5"/>
  <c r="BA19" i="5"/>
  <c r="BJ19" i="5" s="1"/>
  <c r="AY19" i="5"/>
  <c r="AX19" i="5"/>
  <c r="AW19" i="5"/>
  <c r="AV19" i="5"/>
  <c r="AU19" i="5"/>
  <c r="AT19" i="5"/>
  <c r="BK18" i="5"/>
  <c r="BJ18" i="5"/>
  <c r="BI18" i="5"/>
  <c r="BH18" i="5"/>
  <c r="BC18" i="5"/>
  <c r="BB18" i="5"/>
  <c r="BF18" i="5" s="1"/>
  <c r="BA18" i="5"/>
  <c r="AY18" i="5"/>
  <c r="AX18" i="5"/>
  <c r="AW18" i="5"/>
  <c r="AV18" i="5"/>
  <c r="AU18" i="5"/>
  <c r="AT18" i="5"/>
  <c r="BJ17" i="5"/>
  <c r="BI17" i="5"/>
  <c r="BG17" i="5" s="1"/>
  <c r="BH17" i="5"/>
  <c r="BK17" i="5" s="1"/>
  <c r="BC17" i="5"/>
  <c r="BB17" i="5"/>
  <c r="BF17" i="5" s="1"/>
  <c r="BA17" i="5"/>
  <c r="AY17" i="5"/>
  <c r="AX17" i="5"/>
  <c r="AW17" i="5"/>
  <c r="AV17" i="5"/>
  <c r="AU17" i="5"/>
  <c r="AT17" i="5"/>
  <c r="BI16" i="5"/>
  <c r="BJ16" i="5" s="1"/>
  <c r="BH16" i="5"/>
  <c r="BK16" i="5" s="1"/>
  <c r="BG16" i="5"/>
  <c r="BC16" i="5"/>
  <c r="BB16" i="5"/>
  <c r="BE16" i="5" s="1"/>
  <c r="BA16" i="5"/>
  <c r="AY16" i="5"/>
  <c r="AX16" i="5"/>
  <c r="AW16" i="5"/>
  <c r="AV16" i="5"/>
  <c r="AU16" i="5"/>
  <c r="AT16" i="5"/>
  <c r="BK15" i="5"/>
  <c r="BJ15" i="5"/>
  <c r="BI15" i="5"/>
  <c r="BH15" i="5"/>
  <c r="BG15" i="5"/>
  <c r="BC15" i="5"/>
  <c r="BB15" i="5"/>
  <c r="BA15" i="5"/>
  <c r="AY15" i="5"/>
  <c r="AX15" i="5"/>
  <c r="AW15" i="5"/>
  <c r="AV15" i="5"/>
  <c r="AU15" i="5"/>
  <c r="AT15" i="5"/>
  <c r="BI14" i="5"/>
  <c r="BG14" i="5" s="1"/>
  <c r="BH14" i="5"/>
  <c r="BC14" i="5"/>
  <c r="BB14" i="5"/>
  <c r="BF14" i="5" s="1"/>
  <c r="BA14" i="5"/>
  <c r="BK14" i="5" s="1"/>
  <c r="AY14" i="5"/>
  <c r="AX14" i="5"/>
  <c r="AW14" i="5"/>
  <c r="AV14" i="5"/>
  <c r="AU14" i="5"/>
  <c r="AT14" i="5"/>
  <c r="BI13" i="5"/>
  <c r="BH13" i="5"/>
  <c r="BG13" i="5"/>
  <c r="BC13" i="5"/>
  <c r="BB13" i="5"/>
  <c r="BE13" i="5" s="1"/>
  <c r="BA13" i="5"/>
  <c r="AY13" i="5"/>
  <c r="AX13" i="5"/>
  <c r="AW13" i="5"/>
  <c r="AV13" i="5"/>
  <c r="AU13" i="5"/>
  <c r="AT13" i="5"/>
  <c r="BI12" i="5"/>
  <c r="BJ12" i="5" s="1"/>
  <c r="BH12" i="5"/>
  <c r="BA12" i="5"/>
  <c r="AY12" i="5"/>
  <c r="AX12" i="5"/>
  <c r="AW12" i="5"/>
  <c r="AV12" i="5"/>
  <c r="AU12" i="5"/>
  <c r="AT12" i="5"/>
  <c r="BI11" i="5"/>
  <c r="BG11" i="5" s="1"/>
  <c r="BH11" i="5"/>
  <c r="BC11" i="5"/>
  <c r="BB11" i="5"/>
  <c r="BE11" i="5" s="1"/>
  <c r="BA11" i="5"/>
  <c r="BJ11" i="5" s="1"/>
  <c r="AY11" i="5"/>
  <c r="AX11" i="5"/>
  <c r="AW11" i="5"/>
  <c r="AV11" i="5"/>
  <c r="AU11" i="5"/>
  <c r="AT11" i="5"/>
  <c r="BK10" i="5"/>
  <c r="BI10" i="5"/>
  <c r="BJ10" i="5" s="1"/>
  <c r="BH10" i="5"/>
  <c r="BC10" i="5"/>
  <c r="BG10" i="5" s="1"/>
  <c r="BB10" i="5"/>
  <c r="BF10" i="5" s="1"/>
  <c r="BA10" i="5"/>
  <c r="AY10" i="5"/>
  <c r="AX10" i="5"/>
  <c r="AW10" i="5"/>
  <c r="AV10" i="5"/>
  <c r="AU10" i="5"/>
  <c r="AT10" i="5"/>
  <c r="BI9" i="5"/>
  <c r="BG9" i="5" s="1"/>
  <c r="BH9" i="5"/>
  <c r="BK9" i="5" s="1"/>
  <c r="BC9" i="5"/>
  <c r="BB9" i="5"/>
  <c r="BF9" i="5" s="1"/>
  <c r="BA9" i="5"/>
  <c r="AY9" i="5"/>
  <c r="AX9" i="5"/>
  <c r="AW9" i="5"/>
  <c r="AV9" i="5"/>
  <c r="AU9" i="5"/>
  <c r="AT9" i="5"/>
  <c r="BI8" i="5"/>
  <c r="BH8" i="5"/>
  <c r="BG8" i="5"/>
  <c r="BC8" i="5"/>
  <c r="BB8" i="5"/>
  <c r="BA8" i="5"/>
  <c r="AY8" i="5"/>
  <c r="AX8" i="5"/>
  <c r="AW8" i="5"/>
  <c r="AV8" i="5"/>
  <c r="AU8" i="5"/>
  <c r="AT8" i="5"/>
  <c r="BI7" i="5"/>
  <c r="BH7" i="5"/>
  <c r="BC7" i="5"/>
  <c r="BB7" i="5"/>
  <c r="BA7" i="5"/>
  <c r="AY7" i="5"/>
  <c r="AX7" i="5"/>
  <c r="AW7" i="5"/>
  <c r="AV7" i="5"/>
  <c r="AU7" i="5"/>
  <c r="AT7" i="5"/>
  <c r="BJ6" i="5"/>
  <c r="BI6" i="5"/>
  <c r="BH6" i="5"/>
  <c r="BK6" i="5" s="1"/>
  <c r="BG6" i="5"/>
  <c r="BC6" i="5"/>
  <c r="BB6" i="5"/>
  <c r="BE6" i="5" s="1"/>
  <c r="BA6" i="5"/>
  <c r="AY6" i="5"/>
  <c r="AX6" i="5"/>
  <c r="AW6" i="5"/>
  <c r="AV6" i="5"/>
  <c r="AU6" i="5"/>
  <c r="AT6" i="5"/>
  <c r="BK5" i="5"/>
  <c r="BJ5" i="5"/>
  <c r="BI5" i="5"/>
  <c r="BG5" i="5" s="1"/>
  <c r="BH5" i="5"/>
  <c r="BC5" i="5"/>
  <c r="BB5" i="5"/>
  <c r="BA5" i="5"/>
  <c r="AY5" i="5"/>
  <c r="AX5" i="5"/>
  <c r="AW5" i="5"/>
  <c r="AV5" i="5"/>
  <c r="AU5" i="5"/>
  <c r="AT5" i="5"/>
  <c r="BI4" i="5"/>
  <c r="BH4" i="5"/>
  <c r="BK4" i="5" s="1"/>
  <c r="BF4" i="5"/>
  <c r="BC4" i="5"/>
  <c r="BG4" i="5" s="1"/>
  <c r="BB4" i="5"/>
  <c r="BA4" i="5"/>
  <c r="AY4" i="5"/>
  <c r="AX4" i="5"/>
  <c r="AW4" i="5"/>
  <c r="AV4" i="5"/>
  <c r="AU4" i="5"/>
  <c r="AT4" i="5"/>
  <c r="BJ3" i="5"/>
  <c r="BI3" i="5"/>
  <c r="BH3" i="5"/>
  <c r="BK3" i="5" s="1"/>
  <c r="BG3" i="5"/>
  <c r="BC3" i="5"/>
  <c r="BB3" i="5"/>
  <c r="BA3" i="5"/>
  <c r="AY3" i="5"/>
  <c r="AX3" i="5"/>
  <c r="AW3" i="5"/>
  <c r="AV3" i="5"/>
  <c r="AU3" i="5"/>
  <c r="AT3" i="5"/>
  <c r="BK2" i="5"/>
  <c r="BI2" i="5"/>
  <c r="BH2" i="5"/>
  <c r="BC2" i="5"/>
  <c r="BB2" i="5"/>
  <c r="BA2" i="5"/>
  <c r="AY2" i="5"/>
  <c r="AX2" i="5"/>
  <c r="AW2" i="5"/>
  <c r="AV2" i="5"/>
  <c r="AU2" i="5"/>
  <c r="AT2" i="5"/>
  <c r="H530" i="4"/>
  <c r="G530" i="4"/>
  <c r="F530" i="4"/>
  <c r="E530" i="4"/>
  <c r="D530" i="4"/>
  <c r="C530" i="4"/>
  <c r="H529" i="4"/>
  <c r="G529" i="4"/>
  <c r="F529" i="4"/>
  <c r="E529" i="4"/>
  <c r="D529" i="4"/>
  <c r="C529" i="4"/>
  <c r="H528" i="4"/>
  <c r="G528" i="4"/>
  <c r="F528" i="4"/>
  <c r="E528" i="4"/>
  <c r="D528" i="4"/>
  <c r="C528" i="4"/>
  <c r="H527" i="4"/>
  <c r="G527" i="4"/>
  <c r="F527" i="4"/>
  <c r="E527" i="4"/>
  <c r="D527" i="4"/>
  <c r="C527" i="4"/>
  <c r="H526" i="4"/>
  <c r="G526" i="4"/>
  <c r="F526" i="4"/>
  <c r="E526" i="4"/>
  <c r="D526" i="4"/>
  <c r="C526" i="4"/>
  <c r="H525" i="4"/>
  <c r="G525" i="4"/>
  <c r="F525" i="4"/>
  <c r="E525" i="4"/>
  <c r="D525" i="4"/>
  <c r="C525" i="4"/>
  <c r="H524" i="4"/>
  <c r="G524" i="4"/>
  <c r="F524" i="4"/>
  <c r="E524" i="4"/>
  <c r="D524" i="4"/>
  <c r="C524" i="4"/>
  <c r="H523" i="4"/>
  <c r="G523" i="4"/>
  <c r="F523" i="4"/>
  <c r="E523" i="4"/>
  <c r="D523" i="4"/>
  <c r="C523" i="4"/>
  <c r="BD500" i="4"/>
  <c r="AZ500" i="4"/>
  <c r="AS500" i="4"/>
  <c r="AR500" i="4"/>
  <c r="AQ500" i="4"/>
  <c r="AP500" i="4"/>
  <c r="AO500" i="4"/>
  <c r="AN500" i="4"/>
  <c r="AM500" i="4"/>
  <c r="AL500" i="4"/>
  <c r="AK500" i="4"/>
  <c r="AJ500" i="4"/>
  <c r="AI500" i="4"/>
  <c r="AH500" i="4"/>
  <c r="AG500" i="4"/>
  <c r="AF500" i="4"/>
  <c r="AE500" i="4"/>
  <c r="AD500" i="4"/>
  <c r="AC500" i="4"/>
  <c r="AB500" i="4"/>
  <c r="AA500" i="4"/>
  <c r="Z500" i="4"/>
  <c r="Y500" i="4"/>
  <c r="X500" i="4"/>
  <c r="W500" i="4"/>
  <c r="V500" i="4"/>
  <c r="U500" i="4"/>
  <c r="T500" i="4"/>
  <c r="S500" i="4"/>
  <c r="R500" i="4"/>
  <c r="Q500" i="4"/>
  <c r="P500" i="4"/>
  <c r="O500" i="4"/>
  <c r="N500" i="4"/>
  <c r="M500" i="4"/>
  <c r="L500" i="4"/>
  <c r="K500" i="4"/>
  <c r="J500" i="4"/>
  <c r="I500" i="4"/>
  <c r="H500" i="4"/>
  <c r="G500" i="4"/>
  <c r="F500" i="4"/>
  <c r="E500" i="4"/>
  <c r="D500" i="4"/>
  <c r="C500" i="4"/>
  <c r="AK499" i="4"/>
  <c r="AH499" i="4"/>
  <c r="AF499" i="4"/>
  <c r="X499" i="4"/>
  <c r="V499" i="4"/>
  <c r="H499" i="4"/>
  <c r="F499" i="4"/>
  <c r="E499" i="4"/>
  <c r="BD498" i="4"/>
  <c r="AZ498" i="4"/>
  <c r="AS498" i="4"/>
  <c r="AS499" i="4" s="1"/>
  <c r="AR498" i="4"/>
  <c r="AR499" i="4" s="1"/>
  <c r="AQ498" i="4"/>
  <c r="AQ499" i="4" s="1"/>
  <c r="AP498" i="4"/>
  <c r="AP499" i="4" s="1"/>
  <c r="AO498" i="4"/>
  <c r="AN498" i="4"/>
  <c r="AM498" i="4"/>
  <c r="AL498" i="4"/>
  <c r="AK498" i="4"/>
  <c r="AJ498" i="4"/>
  <c r="AI498" i="4"/>
  <c r="AI499" i="4" s="1"/>
  <c r="AH498" i="4"/>
  <c r="AG498" i="4"/>
  <c r="AG499" i="4" s="1"/>
  <c r="AF498" i="4"/>
  <c r="AE498" i="4"/>
  <c r="AE499" i="4" s="1"/>
  <c r="AD498" i="4"/>
  <c r="AD499" i="4" s="1"/>
  <c r="AC498" i="4"/>
  <c r="AB498" i="4"/>
  <c r="AA498" i="4"/>
  <c r="Z498" i="4"/>
  <c r="Y498" i="4"/>
  <c r="Y499" i="4" s="1"/>
  <c r="X498" i="4"/>
  <c r="W498" i="4"/>
  <c r="V498" i="4"/>
  <c r="U498" i="4"/>
  <c r="U499" i="4" s="1"/>
  <c r="T498" i="4"/>
  <c r="T499" i="4" s="1"/>
  <c r="S498" i="4"/>
  <c r="S499" i="4" s="1"/>
  <c r="R498" i="4"/>
  <c r="R499" i="4" s="1"/>
  <c r="Q498" i="4"/>
  <c r="P498" i="4"/>
  <c r="O498" i="4"/>
  <c r="N498" i="4"/>
  <c r="N499" i="4" s="1"/>
  <c r="M498" i="4"/>
  <c r="L498" i="4"/>
  <c r="K498" i="4"/>
  <c r="K499" i="4" s="1"/>
  <c r="J498" i="4"/>
  <c r="J499" i="4" s="1"/>
  <c r="I498" i="4"/>
  <c r="I499" i="4" s="1"/>
  <c r="H498" i="4"/>
  <c r="G498" i="4"/>
  <c r="G499" i="4" s="1"/>
  <c r="F498" i="4"/>
  <c r="E498" i="4"/>
  <c r="D498" i="4"/>
  <c r="C498" i="4"/>
  <c r="BD497" i="4"/>
  <c r="AZ497" i="4"/>
  <c r="AS497" i="4"/>
  <c r="AR497" i="4"/>
  <c r="AQ497" i="4"/>
  <c r="AP497" i="4"/>
  <c r="AO497" i="4"/>
  <c r="AN497" i="4"/>
  <c r="AM497" i="4"/>
  <c r="AL497" i="4"/>
  <c r="AK497" i="4"/>
  <c r="AJ497" i="4"/>
  <c r="AI497" i="4"/>
  <c r="AH497" i="4"/>
  <c r="AG497" i="4"/>
  <c r="AF497" i="4"/>
  <c r="AE497" i="4"/>
  <c r="AD497" i="4"/>
  <c r="AC497" i="4"/>
  <c r="AB497" i="4"/>
  <c r="AA497" i="4"/>
  <c r="Z497" i="4"/>
  <c r="Y497" i="4"/>
  <c r="X497" i="4"/>
  <c r="W497" i="4"/>
  <c r="V497" i="4"/>
  <c r="U497" i="4"/>
  <c r="T497" i="4"/>
  <c r="S497" i="4"/>
  <c r="R497" i="4"/>
  <c r="Q497" i="4"/>
  <c r="P497" i="4"/>
  <c r="O497" i="4"/>
  <c r="N497" i="4"/>
  <c r="M497" i="4"/>
  <c r="L497" i="4"/>
  <c r="K497" i="4"/>
  <c r="J497" i="4"/>
  <c r="I497" i="4"/>
  <c r="H497" i="4"/>
  <c r="G497" i="4"/>
  <c r="F497" i="4"/>
  <c r="E497" i="4"/>
  <c r="D497" i="4"/>
  <c r="C497" i="4"/>
  <c r="BD496" i="4"/>
  <c r="AZ496" i="4"/>
  <c r="AZ499" i="4" s="1"/>
  <c r="AS496" i="4"/>
  <c r="AR496" i="4"/>
  <c r="AQ496" i="4"/>
  <c r="AP496" i="4"/>
  <c r="AO496" i="4"/>
  <c r="AN496" i="4"/>
  <c r="AN499" i="4" s="1"/>
  <c r="AM496" i="4"/>
  <c r="AL496" i="4"/>
  <c r="AL499" i="4" s="1"/>
  <c r="AK496" i="4"/>
  <c r="AJ496" i="4"/>
  <c r="AI496" i="4"/>
  <c r="AH496" i="4"/>
  <c r="AG496" i="4"/>
  <c r="AF496" i="4"/>
  <c r="AE496" i="4"/>
  <c r="AD496" i="4"/>
  <c r="AC496" i="4"/>
  <c r="AB496" i="4"/>
  <c r="AB499" i="4" s="1"/>
  <c r="AA496" i="4"/>
  <c r="Z496" i="4"/>
  <c r="Z499" i="4" s="1"/>
  <c r="Y496" i="4"/>
  <c r="X496" i="4"/>
  <c r="W496" i="4"/>
  <c r="V496" i="4"/>
  <c r="U496" i="4"/>
  <c r="T496" i="4"/>
  <c r="S496" i="4"/>
  <c r="R496" i="4"/>
  <c r="Q496" i="4"/>
  <c r="P496" i="4"/>
  <c r="P499" i="4" s="1"/>
  <c r="O496" i="4"/>
  <c r="N496" i="4"/>
  <c r="M496" i="4"/>
  <c r="L496" i="4"/>
  <c r="K496" i="4"/>
  <c r="J496" i="4"/>
  <c r="I496" i="4"/>
  <c r="H496" i="4"/>
  <c r="G496" i="4"/>
  <c r="F496" i="4"/>
  <c r="E496" i="4"/>
  <c r="D496" i="4"/>
  <c r="D499" i="4" s="1"/>
  <c r="C496" i="4"/>
  <c r="BD495" i="4"/>
  <c r="AZ495" i="4"/>
  <c r="AS495" i="4"/>
  <c r="AR495" i="4"/>
  <c r="AQ495" i="4"/>
  <c r="AP495" i="4"/>
  <c r="AO495" i="4"/>
  <c r="AN495" i="4"/>
  <c r="AM495" i="4"/>
  <c r="AL495" i="4"/>
  <c r="AK495" i="4"/>
  <c r="AJ495" i="4"/>
  <c r="AI495" i="4"/>
  <c r="AH495" i="4"/>
  <c r="AG495" i="4"/>
  <c r="AF495" i="4"/>
  <c r="AE495" i="4"/>
  <c r="AD495" i="4"/>
  <c r="AC495" i="4"/>
  <c r="AB495" i="4"/>
  <c r="AA495" i="4"/>
  <c r="Z495" i="4"/>
  <c r="Y495" i="4"/>
  <c r="X495" i="4"/>
  <c r="W495" i="4"/>
  <c r="V495" i="4"/>
  <c r="U495" i="4"/>
  <c r="T495" i="4"/>
  <c r="S495" i="4"/>
  <c r="R495" i="4"/>
  <c r="Q495" i="4"/>
  <c r="P495" i="4"/>
  <c r="O495" i="4"/>
  <c r="N495" i="4"/>
  <c r="M495" i="4"/>
  <c r="L495" i="4"/>
  <c r="K495" i="4"/>
  <c r="J495" i="4"/>
  <c r="I495" i="4"/>
  <c r="H495" i="4"/>
  <c r="G495" i="4"/>
  <c r="F495" i="4"/>
  <c r="E495" i="4"/>
  <c r="D495" i="4"/>
  <c r="C495" i="4"/>
  <c r="BD494" i="4"/>
  <c r="AZ494" i="4"/>
  <c r="AS494" i="4"/>
  <c r="AR494" i="4"/>
  <c r="AQ494" i="4"/>
  <c r="AP494" i="4"/>
  <c r="AO494" i="4"/>
  <c r="AN494" i="4"/>
  <c r="AM494" i="4"/>
  <c r="AL494" i="4"/>
  <c r="AK494" i="4"/>
  <c r="AJ494" i="4"/>
  <c r="AI494" i="4"/>
  <c r="AH494" i="4"/>
  <c r="AG494" i="4"/>
  <c r="AF494" i="4"/>
  <c r="AE494" i="4"/>
  <c r="AD494" i="4"/>
  <c r="AC494" i="4"/>
  <c r="AB494" i="4"/>
  <c r="AA494" i="4"/>
  <c r="Z494" i="4"/>
  <c r="Y494" i="4"/>
  <c r="X494" i="4"/>
  <c r="W494" i="4"/>
  <c r="V494" i="4"/>
  <c r="U494" i="4"/>
  <c r="T494" i="4"/>
  <c r="S494" i="4"/>
  <c r="R494" i="4"/>
  <c r="Q494" i="4"/>
  <c r="P494" i="4"/>
  <c r="O494" i="4"/>
  <c r="N494" i="4"/>
  <c r="M494" i="4"/>
  <c r="L494" i="4"/>
  <c r="K494" i="4"/>
  <c r="J494" i="4"/>
  <c r="I494" i="4"/>
  <c r="H494" i="4"/>
  <c r="G494" i="4"/>
  <c r="F494" i="4"/>
  <c r="E494" i="4"/>
  <c r="D494" i="4"/>
  <c r="C494" i="4"/>
  <c r="BD493" i="4"/>
  <c r="AZ493" i="4"/>
  <c r="AS493" i="4"/>
  <c r="AR493" i="4"/>
  <c r="AQ493" i="4"/>
  <c r="AP493" i="4"/>
  <c r="AO493" i="4"/>
  <c r="AN493" i="4"/>
  <c r="AM493" i="4"/>
  <c r="AL493" i="4"/>
  <c r="AK493" i="4"/>
  <c r="AJ493" i="4"/>
  <c r="AI493" i="4"/>
  <c r="AH493" i="4"/>
  <c r="AG493" i="4"/>
  <c r="AF493" i="4"/>
  <c r="AE493" i="4"/>
  <c r="AD493" i="4"/>
  <c r="AC493" i="4"/>
  <c r="AB493" i="4"/>
  <c r="AA493" i="4"/>
  <c r="Z493" i="4"/>
  <c r="Y493" i="4"/>
  <c r="X493" i="4"/>
  <c r="W493" i="4"/>
  <c r="V493" i="4"/>
  <c r="U493" i="4"/>
  <c r="T493" i="4"/>
  <c r="S493" i="4"/>
  <c r="R493" i="4"/>
  <c r="Q493" i="4"/>
  <c r="P493" i="4"/>
  <c r="O493" i="4"/>
  <c r="N493" i="4"/>
  <c r="M493" i="4"/>
  <c r="L493" i="4"/>
  <c r="K493" i="4"/>
  <c r="J493" i="4"/>
  <c r="I493" i="4"/>
  <c r="H493" i="4"/>
  <c r="G493" i="4"/>
  <c r="F493" i="4"/>
  <c r="E493" i="4"/>
  <c r="D493" i="4"/>
  <c r="C493" i="4"/>
  <c r="BC488" i="4"/>
  <c r="BB488" i="4"/>
  <c r="BA488" i="4"/>
  <c r="AY488" i="4"/>
  <c r="AX488" i="4"/>
  <c r="AW488" i="4"/>
  <c r="AV488" i="4"/>
  <c r="AU488" i="4"/>
  <c r="AT488" i="4"/>
  <c r="BI487" i="4"/>
  <c r="BH487" i="4"/>
  <c r="BC487" i="4"/>
  <c r="BG487" i="4" s="1"/>
  <c r="BB487" i="4"/>
  <c r="BF487" i="4" s="1"/>
  <c r="BA487" i="4"/>
  <c r="BJ487" i="4" s="1"/>
  <c r="AY487" i="4"/>
  <c r="AX487" i="4"/>
  <c r="AW487" i="4"/>
  <c r="AV487" i="4"/>
  <c r="AU487" i="4"/>
  <c r="AT487" i="4"/>
  <c r="BJ486" i="4"/>
  <c r="BI486" i="4"/>
  <c r="BH486" i="4"/>
  <c r="BK486" i="4" s="1"/>
  <c r="BE486" i="4"/>
  <c r="BC486" i="4"/>
  <c r="BB486" i="4"/>
  <c r="BF486" i="4" s="1"/>
  <c r="BA486" i="4"/>
  <c r="AY486" i="4"/>
  <c r="AX486" i="4"/>
  <c r="AW486" i="4"/>
  <c r="AV486" i="4"/>
  <c r="AU486" i="4"/>
  <c r="AT486" i="4"/>
  <c r="BJ485" i="4"/>
  <c r="BI485" i="4"/>
  <c r="BH485" i="4"/>
  <c r="BK485" i="4" s="1"/>
  <c r="BG485" i="4"/>
  <c r="BC485" i="4"/>
  <c r="BB485" i="4"/>
  <c r="BE485" i="4" s="1"/>
  <c r="BA485" i="4"/>
  <c r="AY485" i="4"/>
  <c r="AX485" i="4"/>
  <c r="AW485" i="4"/>
  <c r="AV485" i="4"/>
  <c r="AU485" i="4"/>
  <c r="AT485" i="4"/>
  <c r="BI484" i="4"/>
  <c r="BH484" i="4"/>
  <c r="BC484" i="4"/>
  <c r="BG484" i="4" s="1"/>
  <c r="BB484" i="4"/>
  <c r="BA484" i="4"/>
  <c r="AY484" i="4"/>
  <c r="AX484" i="4"/>
  <c r="AW484" i="4"/>
  <c r="AV484" i="4"/>
  <c r="AU484" i="4"/>
  <c r="AT484" i="4"/>
  <c r="BI483" i="4"/>
  <c r="BG483" i="4" s="1"/>
  <c r="BH483" i="4"/>
  <c r="BC483" i="4"/>
  <c r="BB483" i="4"/>
  <c r="BE483" i="4" s="1"/>
  <c r="BA483" i="4"/>
  <c r="BF483" i="4" s="1"/>
  <c r="AY483" i="4"/>
  <c r="AX483" i="4"/>
  <c r="AW483" i="4"/>
  <c r="AV483" i="4"/>
  <c r="AU483" i="4"/>
  <c r="AT483" i="4"/>
  <c r="BI482" i="4"/>
  <c r="BJ482" i="4" s="1"/>
  <c r="BH482" i="4"/>
  <c r="BK482" i="4" s="1"/>
  <c r="BG482" i="4"/>
  <c r="BC482" i="4"/>
  <c r="BB482" i="4"/>
  <c r="BF482" i="4" s="1"/>
  <c r="BA482" i="4"/>
  <c r="AY482" i="4"/>
  <c r="AX482" i="4"/>
  <c r="AW482" i="4"/>
  <c r="AV482" i="4"/>
  <c r="AU482" i="4"/>
  <c r="AT482" i="4"/>
  <c r="BK481" i="4"/>
  <c r="BI481" i="4"/>
  <c r="BH481" i="4"/>
  <c r="BC481" i="4"/>
  <c r="BE481" i="4" s="1"/>
  <c r="BB481" i="4"/>
  <c r="BA481" i="4"/>
  <c r="BF481" i="4" s="1"/>
  <c r="AY481" i="4"/>
  <c r="AX481" i="4"/>
  <c r="AW481" i="4"/>
  <c r="AV481" i="4"/>
  <c r="AU481" i="4"/>
  <c r="AT481" i="4"/>
  <c r="BI480" i="4"/>
  <c r="BH480" i="4"/>
  <c r="BC480" i="4"/>
  <c r="BB480" i="4"/>
  <c r="BF480" i="4" s="1"/>
  <c r="BA480" i="4"/>
  <c r="BJ480" i="4" s="1"/>
  <c r="AY480" i="4"/>
  <c r="AX480" i="4"/>
  <c r="AW480" i="4"/>
  <c r="AV480" i="4"/>
  <c r="AU480" i="4"/>
  <c r="AT480" i="4"/>
  <c r="BJ479" i="4"/>
  <c r="BI479" i="4"/>
  <c r="BH479" i="4"/>
  <c r="BK479" i="4" s="1"/>
  <c r="BC479" i="4"/>
  <c r="BG479" i="4" s="1"/>
  <c r="BB479" i="4"/>
  <c r="BF479" i="4" s="1"/>
  <c r="BA479" i="4"/>
  <c r="AY479" i="4"/>
  <c r="AX479" i="4"/>
  <c r="AW479" i="4"/>
  <c r="AV479" i="4"/>
  <c r="AU479" i="4"/>
  <c r="AT479" i="4"/>
  <c r="BI478" i="4"/>
  <c r="BG478" i="4" s="1"/>
  <c r="BH478" i="4"/>
  <c r="BK478" i="4" s="1"/>
  <c r="BC478" i="4"/>
  <c r="BB478" i="4"/>
  <c r="BF478" i="4" s="1"/>
  <c r="BA478" i="4"/>
  <c r="AY478" i="4"/>
  <c r="AX478" i="4"/>
  <c r="AW478" i="4"/>
  <c r="AV478" i="4"/>
  <c r="AU478" i="4"/>
  <c r="AT478" i="4"/>
  <c r="BK477" i="4"/>
  <c r="BJ477" i="4"/>
  <c r="BI477" i="4"/>
  <c r="BH477" i="4"/>
  <c r="BC477" i="4"/>
  <c r="BB477" i="4"/>
  <c r="BF477" i="4" s="1"/>
  <c r="BA477" i="4"/>
  <c r="AY477" i="4"/>
  <c r="AX477" i="4"/>
  <c r="AW477" i="4"/>
  <c r="AV477" i="4"/>
  <c r="AU477" i="4"/>
  <c r="AT477" i="4"/>
  <c r="BI476" i="4"/>
  <c r="BH476" i="4"/>
  <c r="BG476" i="4"/>
  <c r="BC476" i="4"/>
  <c r="BB476" i="4"/>
  <c r="BA476" i="4"/>
  <c r="BJ476" i="4" s="1"/>
  <c r="AY476" i="4"/>
  <c r="AX476" i="4"/>
  <c r="AW476" i="4"/>
  <c r="AV476" i="4"/>
  <c r="AU476" i="4"/>
  <c r="AT476" i="4"/>
  <c r="BK475" i="4"/>
  <c r="BI475" i="4"/>
  <c r="BJ475" i="4" s="1"/>
  <c r="BH475" i="4"/>
  <c r="BG475" i="4"/>
  <c r="BC475" i="4"/>
  <c r="BB475" i="4"/>
  <c r="BF475" i="4" s="1"/>
  <c r="BA475" i="4"/>
  <c r="AY475" i="4"/>
  <c r="AX475" i="4"/>
  <c r="AW475" i="4"/>
  <c r="AV475" i="4"/>
  <c r="AU475" i="4"/>
  <c r="AT475" i="4"/>
  <c r="BK474" i="4"/>
  <c r="BI474" i="4"/>
  <c r="BH474" i="4"/>
  <c r="BC474" i="4"/>
  <c r="BB474" i="4"/>
  <c r="BA474" i="4"/>
  <c r="AY474" i="4"/>
  <c r="AX474" i="4"/>
  <c r="AW474" i="4"/>
  <c r="AV474" i="4"/>
  <c r="AU474" i="4"/>
  <c r="AT474" i="4"/>
  <c r="BI473" i="4"/>
  <c r="BH473" i="4"/>
  <c r="BC473" i="4"/>
  <c r="BG473" i="4" s="1"/>
  <c r="BB473" i="4"/>
  <c r="BA473" i="4"/>
  <c r="BJ473" i="4" s="1"/>
  <c r="AY473" i="4"/>
  <c r="AX473" i="4"/>
  <c r="AW473" i="4"/>
  <c r="AV473" i="4"/>
  <c r="AU473" i="4"/>
  <c r="AT473" i="4"/>
  <c r="BJ472" i="4"/>
  <c r="BI472" i="4"/>
  <c r="BG472" i="4" s="1"/>
  <c r="BH472" i="4"/>
  <c r="BK472" i="4" s="1"/>
  <c r="BC472" i="4"/>
  <c r="BB472" i="4"/>
  <c r="BE472" i="4" s="1"/>
  <c r="BA472" i="4"/>
  <c r="AY472" i="4"/>
  <c r="AX472" i="4"/>
  <c r="AW472" i="4"/>
  <c r="AV472" i="4"/>
  <c r="AU472" i="4"/>
  <c r="AT472" i="4"/>
  <c r="BK471" i="4"/>
  <c r="BI471" i="4"/>
  <c r="BH471" i="4"/>
  <c r="BE471" i="4"/>
  <c r="BC471" i="4"/>
  <c r="BB471" i="4"/>
  <c r="BF471" i="4" s="1"/>
  <c r="BA471" i="4"/>
  <c r="AY471" i="4"/>
  <c r="AX471" i="4"/>
  <c r="AW471" i="4"/>
  <c r="AV471" i="4"/>
  <c r="AU471" i="4"/>
  <c r="AT471" i="4"/>
  <c r="BI470" i="4"/>
  <c r="BH470" i="4"/>
  <c r="BC470" i="4"/>
  <c r="BB470" i="4"/>
  <c r="BA470" i="4"/>
  <c r="AY470" i="4"/>
  <c r="AX470" i="4"/>
  <c r="AW470" i="4"/>
  <c r="AV470" i="4"/>
  <c r="AU470" i="4"/>
  <c r="AT470" i="4"/>
  <c r="BI469" i="4"/>
  <c r="BH469" i="4"/>
  <c r="BC469" i="4"/>
  <c r="BB469" i="4"/>
  <c r="BA469" i="4"/>
  <c r="AY469" i="4"/>
  <c r="AX469" i="4"/>
  <c r="AW469" i="4"/>
  <c r="AV469" i="4"/>
  <c r="AU469" i="4"/>
  <c r="AT469" i="4"/>
  <c r="BJ468" i="4"/>
  <c r="BI468" i="4"/>
  <c r="BG468" i="4" s="1"/>
  <c r="BH468" i="4"/>
  <c r="BK468" i="4" s="1"/>
  <c r="BE468" i="4"/>
  <c r="BC468" i="4"/>
  <c r="BB468" i="4"/>
  <c r="BF468" i="4" s="1"/>
  <c r="BA468" i="4"/>
  <c r="AY468" i="4"/>
  <c r="AX468" i="4"/>
  <c r="AW468" i="4"/>
  <c r="AV468" i="4"/>
  <c r="AU468" i="4"/>
  <c r="AT468" i="4"/>
  <c r="BJ467" i="4"/>
  <c r="BI467" i="4"/>
  <c r="BG467" i="4" s="1"/>
  <c r="BH467" i="4"/>
  <c r="BK467" i="4" s="1"/>
  <c r="BF467" i="4"/>
  <c r="BC467" i="4"/>
  <c r="BB467" i="4"/>
  <c r="BE467" i="4" s="1"/>
  <c r="BA467" i="4"/>
  <c r="AY467" i="4"/>
  <c r="AX467" i="4"/>
  <c r="AW467" i="4"/>
  <c r="AV467" i="4"/>
  <c r="AU467" i="4"/>
  <c r="AT467" i="4"/>
  <c r="BI466" i="4"/>
  <c r="BH466" i="4"/>
  <c r="BF466" i="4"/>
  <c r="BC466" i="4"/>
  <c r="BG466" i="4" s="1"/>
  <c r="BB466" i="4"/>
  <c r="BA466" i="4"/>
  <c r="BJ466" i="4" s="1"/>
  <c r="AY466" i="4"/>
  <c r="AX466" i="4"/>
  <c r="AW466" i="4"/>
  <c r="AV466" i="4"/>
  <c r="AU466" i="4"/>
  <c r="AT466" i="4"/>
  <c r="BI465" i="4"/>
  <c r="BH465" i="4"/>
  <c r="BC465" i="4"/>
  <c r="BB465" i="4"/>
  <c r="BA465" i="4"/>
  <c r="AY465" i="4"/>
  <c r="AX465" i="4"/>
  <c r="AW465" i="4"/>
  <c r="AV465" i="4"/>
  <c r="AU465" i="4"/>
  <c r="AT465" i="4"/>
  <c r="BI464" i="4"/>
  <c r="BJ464" i="4" s="1"/>
  <c r="BH464" i="4"/>
  <c r="BK464" i="4" s="1"/>
  <c r="BG464" i="4"/>
  <c r="BF464" i="4"/>
  <c r="BC464" i="4"/>
  <c r="BB464" i="4"/>
  <c r="BA464" i="4"/>
  <c r="AY464" i="4"/>
  <c r="AX464" i="4"/>
  <c r="AW464" i="4"/>
  <c r="AV464" i="4"/>
  <c r="AU464" i="4"/>
  <c r="AT464" i="4"/>
  <c r="BK463" i="4"/>
  <c r="BI463" i="4"/>
  <c r="BH463" i="4"/>
  <c r="BC463" i="4"/>
  <c r="BB463" i="4"/>
  <c r="BA463" i="4"/>
  <c r="AY463" i="4"/>
  <c r="AX463" i="4"/>
  <c r="AW463" i="4"/>
  <c r="AV463" i="4"/>
  <c r="AU463" i="4"/>
  <c r="AT463" i="4"/>
  <c r="BI462" i="4"/>
  <c r="BH462" i="4"/>
  <c r="BK462" i="4" s="1"/>
  <c r="BF462" i="4"/>
  <c r="BE462" i="4"/>
  <c r="BC462" i="4"/>
  <c r="BB462" i="4"/>
  <c r="BA462" i="4"/>
  <c r="BJ462" i="4" s="1"/>
  <c r="AY462" i="4"/>
  <c r="AX462" i="4"/>
  <c r="AW462" i="4"/>
  <c r="AV462" i="4"/>
  <c r="AU462" i="4"/>
  <c r="AT462" i="4"/>
  <c r="BJ461" i="4"/>
  <c r="BI461" i="4"/>
  <c r="BG461" i="4" s="1"/>
  <c r="BH461" i="4"/>
  <c r="BK461" i="4" s="1"/>
  <c r="BC461" i="4"/>
  <c r="BB461" i="4"/>
  <c r="BE461" i="4" s="1"/>
  <c r="BA461" i="4"/>
  <c r="AY461" i="4"/>
  <c r="AX461" i="4"/>
  <c r="AW461" i="4"/>
  <c r="AV461" i="4"/>
  <c r="AU461" i="4"/>
  <c r="AT461" i="4"/>
  <c r="BI460" i="4"/>
  <c r="BH460" i="4"/>
  <c r="BK460" i="4" s="1"/>
  <c r="BG460" i="4"/>
  <c r="BC460" i="4"/>
  <c r="BE460" i="4" s="1"/>
  <c r="BB460" i="4"/>
  <c r="BA460" i="4"/>
  <c r="BJ460" i="4" s="1"/>
  <c r="AY460" i="4"/>
  <c r="AX460" i="4"/>
  <c r="AW460" i="4"/>
  <c r="AV460" i="4"/>
  <c r="AU460" i="4"/>
  <c r="AT460" i="4"/>
  <c r="BK459" i="4"/>
  <c r="BI459" i="4"/>
  <c r="BH459" i="4"/>
  <c r="BC459" i="4"/>
  <c r="BB459" i="4"/>
  <c r="BF459" i="4" s="1"/>
  <c r="BA459" i="4"/>
  <c r="BJ459" i="4" s="1"/>
  <c r="AY459" i="4"/>
  <c r="AX459" i="4"/>
  <c r="AW459" i="4"/>
  <c r="AV459" i="4"/>
  <c r="AU459" i="4"/>
  <c r="AT459" i="4"/>
  <c r="BI458" i="4"/>
  <c r="BH458" i="4"/>
  <c r="BE458" i="4"/>
  <c r="BC458" i="4"/>
  <c r="BG458" i="4" s="1"/>
  <c r="BB458" i="4"/>
  <c r="BF458" i="4" s="1"/>
  <c r="BA458" i="4"/>
  <c r="BJ458" i="4" s="1"/>
  <c r="AY458" i="4"/>
  <c r="AX458" i="4"/>
  <c r="AW458" i="4"/>
  <c r="AV458" i="4"/>
  <c r="AU458" i="4"/>
  <c r="AT458" i="4"/>
  <c r="BI457" i="4"/>
  <c r="BJ457" i="4" s="1"/>
  <c r="BH457" i="4"/>
  <c r="BK457" i="4" s="1"/>
  <c r="BG457" i="4"/>
  <c r="BF457" i="4"/>
  <c r="BE457" i="4"/>
  <c r="BC457" i="4"/>
  <c r="BB457" i="4"/>
  <c r="BA457" i="4"/>
  <c r="AY457" i="4"/>
  <c r="AX457" i="4"/>
  <c r="AW457" i="4"/>
  <c r="AV457" i="4"/>
  <c r="AU457" i="4"/>
  <c r="AT457" i="4"/>
  <c r="BK456" i="4"/>
  <c r="BI456" i="4"/>
  <c r="BG456" i="4" s="1"/>
  <c r="BH456" i="4"/>
  <c r="BC456" i="4"/>
  <c r="BB456" i="4"/>
  <c r="BA456" i="4"/>
  <c r="AY456" i="4"/>
  <c r="AX456" i="4"/>
  <c r="AW456" i="4"/>
  <c r="AV456" i="4"/>
  <c r="AU456" i="4"/>
  <c r="AT456" i="4"/>
  <c r="BI455" i="4"/>
  <c r="BH455" i="4"/>
  <c r="BC455" i="4"/>
  <c r="BG455" i="4" s="1"/>
  <c r="BB455" i="4"/>
  <c r="BA455" i="4"/>
  <c r="AY455" i="4"/>
  <c r="AX455" i="4"/>
  <c r="AW455" i="4"/>
  <c r="AV455" i="4"/>
  <c r="AU455" i="4"/>
  <c r="AT455" i="4"/>
  <c r="BI454" i="4"/>
  <c r="BH454" i="4"/>
  <c r="BC454" i="4"/>
  <c r="BB454" i="4"/>
  <c r="BE454" i="4" s="1"/>
  <c r="BA454" i="4"/>
  <c r="AY454" i="4"/>
  <c r="AX454" i="4"/>
  <c r="AW454" i="4"/>
  <c r="AV454" i="4"/>
  <c r="AU454" i="4"/>
  <c r="AT454" i="4"/>
  <c r="BI453" i="4"/>
  <c r="BH453" i="4"/>
  <c r="BK453" i="4" s="1"/>
  <c r="BF453" i="4"/>
  <c r="BE453" i="4"/>
  <c r="BC453" i="4"/>
  <c r="BB453" i="4"/>
  <c r="BA453" i="4"/>
  <c r="AY453" i="4"/>
  <c r="AX453" i="4"/>
  <c r="AW453" i="4"/>
  <c r="AV453" i="4"/>
  <c r="AU453" i="4"/>
  <c r="AT453" i="4"/>
  <c r="BI452" i="4"/>
  <c r="BH452" i="4"/>
  <c r="BK452" i="4" s="1"/>
  <c r="BC452" i="4"/>
  <c r="BB452" i="4"/>
  <c r="BE452" i="4" s="1"/>
  <c r="BA452" i="4"/>
  <c r="AY452" i="4"/>
  <c r="AX452" i="4"/>
  <c r="AW452" i="4"/>
  <c r="AV452" i="4"/>
  <c r="AU452" i="4"/>
  <c r="AT452" i="4"/>
  <c r="BJ451" i="4"/>
  <c r="BI451" i="4"/>
  <c r="BH451" i="4"/>
  <c r="BK451" i="4" s="1"/>
  <c r="BC451" i="4"/>
  <c r="BB451" i="4"/>
  <c r="BA451" i="4"/>
  <c r="AY451" i="4"/>
  <c r="AX451" i="4"/>
  <c r="AW451" i="4"/>
  <c r="AV451" i="4"/>
  <c r="AU451" i="4"/>
  <c r="AT451" i="4"/>
  <c r="BJ450" i="4"/>
  <c r="BI450" i="4"/>
  <c r="BH450" i="4"/>
  <c r="BK450" i="4" s="1"/>
  <c r="BC450" i="4"/>
  <c r="BB450" i="4"/>
  <c r="BA450" i="4"/>
  <c r="AY450" i="4"/>
  <c r="AX450" i="4"/>
  <c r="AW450" i="4"/>
  <c r="AV450" i="4"/>
  <c r="AU450" i="4"/>
  <c r="AT450" i="4"/>
  <c r="BI449" i="4"/>
  <c r="BG449" i="4" s="1"/>
  <c r="BH449" i="4"/>
  <c r="BC449" i="4"/>
  <c r="BB449" i="4"/>
  <c r="BE449" i="4" s="1"/>
  <c r="BA449" i="4"/>
  <c r="AY449" i="4"/>
  <c r="AX449" i="4"/>
  <c r="AW449" i="4"/>
  <c r="AV449" i="4"/>
  <c r="AU449" i="4"/>
  <c r="AT449" i="4"/>
  <c r="BI448" i="4"/>
  <c r="BH448" i="4"/>
  <c r="BK448" i="4" s="1"/>
  <c r="BF448" i="4"/>
  <c r="BC448" i="4"/>
  <c r="BG448" i="4" s="1"/>
  <c r="BB448" i="4"/>
  <c r="BE448" i="4" s="1"/>
  <c r="BA448" i="4"/>
  <c r="BJ448" i="4" s="1"/>
  <c r="AY448" i="4"/>
  <c r="AX448" i="4"/>
  <c r="AW448" i="4"/>
  <c r="AV448" i="4"/>
  <c r="AU448" i="4"/>
  <c r="AT448" i="4"/>
  <c r="BI447" i="4"/>
  <c r="BH447" i="4"/>
  <c r="BC447" i="4"/>
  <c r="BB447" i="4"/>
  <c r="BF447" i="4" s="1"/>
  <c r="BA447" i="4"/>
  <c r="AY447" i="4"/>
  <c r="AX447" i="4"/>
  <c r="AW447" i="4"/>
  <c r="AV447" i="4"/>
  <c r="AU447" i="4"/>
  <c r="AT447" i="4"/>
  <c r="BJ446" i="4"/>
  <c r="BI446" i="4"/>
  <c r="BG446" i="4" s="1"/>
  <c r="BH446" i="4"/>
  <c r="BK446" i="4" s="1"/>
  <c r="BE446" i="4"/>
  <c r="BC446" i="4"/>
  <c r="BB446" i="4"/>
  <c r="BA446" i="4"/>
  <c r="BF446" i="4" s="1"/>
  <c r="AY446" i="4"/>
  <c r="AX446" i="4"/>
  <c r="AW446" i="4"/>
  <c r="AV446" i="4"/>
  <c r="AU446" i="4"/>
  <c r="AT446" i="4"/>
  <c r="BI445" i="4"/>
  <c r="BH445" i="4"/>
  <c r="BC445" i="4"/>
  <c r="BB445" i="4"/>
  <c r="BA445" i="4"/>
  <c r="BK445" i="4" s="1"/>
  <c r="AY445" i="4"/>
  <c r="AX445" i="4"/>
  <c r="AW445" i="4"/>
  <c r="AV445" i="4"/>
  <c r="AU445" i="4"/>
  <c r="AT445" i="4"/>
  <c r="BJ444" i="4"/>
  <c r="BI444" i="4"/>
  <c r="BH444" i="4"/>
  <c r="BE444" i="4"/>
  <c r="BC444" i="4"/>
  <c r="BB444" i="4"/>
  <c r="BA444" i="4"/>
  <c r="AY444" i="4"/>
  <c r="AX444" i="4"/>
  <c r="AW444" i="4"/>
  <c r="AV444" i="4"/>
  <c r="AU444" i="4"/>
  <c r="AT444" i="4"/>
  <c r="BJ443" i="4"/>
  <c r="BI443" i="4"/>
  <c r="BH443" i="4"/>
  <c r="BK443" i="4" s="1"/>
  <c r="BC443" i="4"/>
  <c r="BG443" i="4" s="1"/>
  <c r="BB443" i="4"/>
  <c r="BF443" i="4" s="1"/>
  <c r="BA443" i="4"/>
  <c r="AY443" i="4"/>
  <c r="AX443" i="4"/>
  <c r="AW443" i="4"/>
  <c r="AV443" i="4"/>
  <c r="AU443" i="4"/>
  <c r="AT443" i="4"/>
  <c r="BJ442" i="4"/>
  <c r="BI442" i="4"/>
  <c r="BG442" i="4" s="1"/>
  <c r="BH442" i="4"/>
  <c r="BK442" i="4" s="1"/>
  <c r="BC442" i="4"/>
  <c r="BB442" i="4"/>
  <c r="BF442" i="4" s="1"/>
  <c r="BA442" i="4"/>
  <c r="AY442" i="4"/>
  <c r="AX442" i="4"/>
  <c r="AW442" i="4"/>
  <c r="AV442" i="4"/>
  <c r="AU442" i="4"/>
  <c r="AT442" i="4"/>
  <c r="BK441" i="4"/>
  <c r="BJ441" i="4"/>
  <c r="BI441" i="4"/>
  <c r="BH441" i="4"/>
  <c r="BC441" i="4"/>
  <c r="BB441" i="4"/>
  <c r="BA441" i="4"/>
  <c r="AY441" i="4"/>
  <c r="AX441" i="4"/>
  <c r="AW441" i="4"/>
  <c r="AV441" i="4"/>
  <c r="AU441" i="4"/>
  <c r="AT441" i="4"/>
  <c r="BI440" i="4"/>
  <c r="BH440" i="4"/>
  <c r="BK440" i="4" s="1"/>
  <c r="BC440" i="4"/>
  <c r="BG440" i="4" s="1"/>
  <c r="BB440" i="4"/>
  <c r="BF440" i="4" s="1"/>
  <c r="BA440" i="4"/>
  <c r="BJ440" i="4" s="1"/>
  <c r="AY440" i="4"/>
  <c r="AX440" i="4"/>
  <c r="AW440" i="4"/>
  <c r="AV440" i="4"/>
  <c r="AU440" i="4"/>
  <c r="AT440" i="4"/>
  <c r="BJ439" i="4"/>
  <c r="BI439" i="4"/>
  <c r="BH439" i="4"/>
  <c r="BK439" i="4" s="1"/>
  <c r="BC439" i="4"/>
  <c r="BG439" i="4" s="1"/>
  <c r="BB439" i="4"/>
  <c r="BA439" i="4"/>
  <c r="AY439" i="4"/>
  <c r="AX439" i="4"/>
  <c r="AW439" i="4"/>
  <c r="AV439" i="4"/>
  <c r="AU439" i="4"/>
  <c r="AT439" i="4"/>
  <c r="BI438" i="4"/>
  <c r="BG438" i="4" s="1"/>
  <c r="BH438" i="4"/>
  <c r="BK438" i="4" s="1"/>
  <c r="BC438" i="4"/>
  <c r="BB438" i="4"/>
  <c r="BE438" i="4" s="1"/>
  <c r="BA438" i="4"/>
  <c r="AY438" i="4"/>
  <c r="AX438" i="4"/>
  <c r="AW438" i="4"/>
  <c r="AV438" i="4"/>
  <c r="AU438" i="4"/>
  <c r="AT438" i="4"/>
  <c r="BJ437" i="4"/>
  <c r="BI437" i="4"/>
  <c r="BH437" i="4"/>
  <c r="BC437" i="4"/>
  <c r="BG437" i="4" s="1"/>
  <c r="BB437" i="4"/>
  <c r="BA437" i="4"/>
  <c r="BF437" i="4" s="1"/>
  <c r="AY437" i="4"/>
  <c r="AX437" i="4"/>
  <c r="AW437" i="4"/>
  <c r="AV437" i="4"/>
  <c r="AU437" i="4"/>
  <c r="AT437" i="4"/>
  <c r="BI436" i="4"/>
  <c r="BJ436" i="4" s="1"/>
  <c r="BH436" i="4"/>
  <c r="BG436" i="4"/>
  <c r="BC436" i="4"/>
  <c r="BB436" i="4"/>
  <c r="BE436" i="4" s="1"/>
  <c r="BA436" i="4"/>
  <c r="AY436" i="4"/>
  <c r="AX436" i="4"/>
  <c r="AW436" i="4"/>
  <c r="AV436" i="4"/>
  <c r="AU436" i="4"/>
  <c r="AT436" i="4"/>
  <c r="BK435" i="4"/>
  <c r="BI435" i="4"/>
  <c r="BG435" i="4" s="1"/>
  <c r="BH435" i="4"/>
  <c r="BC435" i="4"/>
  <c r="BB435" i="4"/>
  <c r="BA435" i="4"/>
  <c r="AY435" i="4"/>
  <c r="AX435" i="4"/>
  <c r="AW435" i="4"/>
  <c r="AV435" i="4"/>
  <c r="AU435" i="4"/>
  <c r="AT435" i="4"/>
  <c r="BI434" i="4"/>
  <c r="BH434" i="4"/>
  <c r="BK434" i="4" s="1"/>
  <c r="BC434" i="4"/>
  <c r="BB434" i="4"/>
  <c r="BA434" i="4"/>
  <c r="AY434" i="4"/>
  <c r="AX434" i="4"/>
  <c r="AW434" i="4"/>
  <c r="AV434" i="4"/>
  <c r="AU434" i="4"/>
  <c r="AT434" i="4"/>
  <c r="BI433" i="4"/>
  <c r="BH433" i="4"/>
  <c r="BK433" i="4" s="1"/>
  <c r="BG433" i="4"/>
  <c r="BC433" i="4"/>
  <c r="BB433" i="4"/>
  <c r="BF433" i="4" s="1"/>
  <c r="BA433" i="4"/>
  <c r="BJ433" i="4" s="1"/>
  <c r="AY433" i="4"/>
  <c r="AX433" i="4"/>
  <c r="AW433" i="4"/>
  <c r="AV433" i="4"/>
  <c r="AU433" i="4"/>
  <c r="AT433" i="4"/>
  <c r="BK432" i="4"/>
  <c r="BJ432" i="4"/>
  <c r="BI432" i="4"/>
  <c r="BH432" i="4"/>
  <c r="BC432" i="4"/>
  <c r="BB432" i="4"/>
  <c r="BF432" i="4" s="1"/>
  <c r="BA432" i="4"/>
  <c r="AY432" i="4"/>
  <c r="AX432" i="4"/>
  <c r="AW432" i="4"/>
  <c r="AV432" i="4"/>
  <c r="AU432" i="4"/>
  <c r="AT432" i="4"/>
  <c r="BI431" i="4"/>
  <c r="BH431" i="4"/>
  <c r="BK431" i="4" s="1"/>
  <c r="BG431" i="4"/>
  <c r="BC431" i="4"/>
  <c r="BB431" i="4"/>
  <c r="BE431" i="4" s="1"/>
  <c r="BA431" i="4"/>
  <c r="BJ431" i="4" s="1"/>
  <c r="AY431" i="4"/>
  <c r="AX431" i="4"/>
  <c r="AW431" i="4"/>
  <c r="AV431" i="4"/>
  <c r="AU431" i="4"/>
  <c r="AT431" i="4"/>
  <c r="BK430" i="4"/>
  <c r="BI430" i="4"/>
  <c r="BH430" i="4"/>
  <c r="BC430" i="4"/>
  <c r="BB430" i="4"/>
  <c r="BA430" i="4"/>
  <c r="BJ430" i="4" s="1"/>
  <c r="AY430" i="4"/>
  <c r="AX430" i="4"/>
  <c r="AW430" i="4"/>
  <c r="AV430" i="4"/>
  <c r="AU430" i="4"/>
  <c r="AT430" i="4"/>
  <c r="BI429" i="4"/>
  <c r="BH429" i="4"/>
  <c r="BK429" i="4" s="1"/>
  <c r="BC429" i="4"/>
  <c r="BB429" i="4"/>
  <c r="BF429" i="4" s="1"/>
  <c r="BA429" i="4"/>
  <c r="AY429" i="4"/>
  <c r="AX429" i="4"/>
  <c r="AW429" i="4"/>
  <c r="AV429" i="4"/>
  <c r="AU429" i="4"/>
  <c r="AT429" i="4"/>
  <c r="BI428" i="4"/>
  <c r="BH428" i="4"/>
  <c r="BK428" i="4" s="1"/>
  <c r="BC428" i="4"/>
  <c r="BB428" i="4"/>
  <c r="BE428" i="4" s="1"/>
  <c r="BA428" i="4"/>
  <c r="AY428" i="4"/>
  <c r="AX428" i="4"/>
  <c r="AW428" i="4"/>
  <c r="AV428" i="4"/>
  <c r="AU428" i="4"/>
  <c r="AT428" i="4"/>
  <c r="BK427" i="4"/>
  <c r="BI427" i="4"/>
  <c r="BG427" i="4" s="1"/>
  <c r="BH427" i="4"/>
  <c r="BC427" i="4"/>
  <c r="BE427" i="4" s="1"/>
  <c r="BB427" i="4"/>
  <c r="BF427" i="4" s="1"/>
  <c r="BA427" i="4"/>
  <c r="AY427" i="4"/>
  <c r="AX427" i="4"/>
  <c r="AW427" i="4"/>
  <c r="AV427" i="4"/>
  <c r="AU427" i="4"/>
  <c r="AT427" i="4"/>
  <c r="BI426" i="4"/>
  <c r="BH426" i="4"/>
  <c r="BK426" i="4" s="1"/>
  <c r="BC426" i="4"/>
  <c r="BB426" i="4"/>
  <c r="BA426" i="4"/>
  <c r="BJ426" i="4" s="1"/>
  <c r="AY426" i="4"/>
  <c r="AX426" i="4"/>
  <c r="AW426" i="4"/>
  <c r="AV426" i="4"/>
  <c r="AU426" i="4"/>
  <c r="AT426" i="4"/>
  <c r="BI425" i="4"/>
  <c r="BH425" i="4"/>
  <c r="BF425" i="4"/>
  <c r="BC425" i="4"/>
  <c r="BB425" i="4"/>
  <c r="BA425" i="4"/>
  <c r="BJ425" i="4" s="1"/>
  <c r="AY425" i="4"/>
  <c r="AX425" i="4"/>
  <c r="AW425" i="4"/>
  <c r="AV425" i="4"/>
  <c r="AU425" i="4"/>
  <c r="AT425" i="4"/>
  <c r="BJ424" i="4"/>
  <c r="BI424" i="4"/>
  <c r="BH424" i="4"/>
  <c r="BK424" i="4" s="1"/>
  <c r="BG424" i="4"/>
  <c r="BC424" i="4"/>
  <c r="BB424" i="4"/>
  <c r="BF424" i="4" s="1"/>
  <c r="BA424" i="4"/>
  <c r="AY424" i="4"/>
  <c r="AX424" i="4"/>
  <c r="AW424" i="4"/>
  <c r="AV424" i="4"/>
  <c r="AU424" i="4"/>
  <c r="AT424" i="4"/>
  <c r="BK423" i="4"/>
  <c r="BJ423" i="4"/>
  <c r="BI423" i="4"/>
  <c r="BH423" i="4"/>
  <c r="BC423" i="4"/>
  <c r="BB423" i="4"/>
  <c r="BA423" i="4"/>
  <c r="BF423" i="4" s="1"/>
  <c r="AY423" i="4"/>
  <c r="AX423" i="4"/>
  <c r="AW423" i="4"/>
  <c r="AV423" i="4"/>
  <c r="AU423" i="4"/>
  <c r="AT423" i="4"/>
  <c r="BI422" i="4"/>
  <c r="BJ422" i="4" s="1"/>
  <c r="BH422" i="4"/>
  <c r="BG422" i="4"/>
  <c r="BC422" i="4"/>
  <c r="BB422" i="4"/>
  <c r="BA422" i="4"/>
  <c r="AY422" i="4"/>
  <c r="AX422" i="4"/>
  <c r="AW422" i="4"/>
  <c r="AV422" i="4"/>
  <c r="AU422" i="4"/>
  <c r="AT422" i="4"/>
  <c r="BK421" i="4"/>
  <c r="BI421" i="4"/>
  <c r="BJ421" i="4" s="1"/>
  <c r="BH421" i="4"/>
  <c r="BC421" i="4"/>
  <c r="BG421" i="4" s="1"/>
  <c r="BB421" i="4"/>
  <c r="BF421" i="4" s="1"/>
  <c r="BA421" i="4"/>
  <c r="AY421" i="4"/>
  <c r="AX421" i="4"/>
  <c r="AW421" i="4"/>
  <c r="AV421" i="4"/>
  <c r="AU421" i="4"/>
  <c r="AT421" i="4"/>
  <c r="BI420" i="4"/>
  <c r="BH420" i="4"/>
  <c r="BK420" i="4" s="1"/>
  <c r="BC420" i="4"/>
  <c r="BB420" i="4"/>
  <c r="BF420" i="4" s="1"/>
  <c r="BA420" i="4"/>
  <c r="AY420" i="4"/>
  <c r="AX420" i="4"/>
  <c r="AW420" i="4"/>
  <c r="AV420" i="4"/>
  <c r="AU420" i="4"/>
  <c r="AT420" i="4"/>
  <c r="BJ419" i="4"/>
  <c r="BI419" i="4"/>
  <c r="BH419" i="4"/>
  <c r="BK419" i="4" s="1"/>
  <c r="BC419" i="4"/>
  <c r="BG419" i="4" s="1"/>
  <c r="BB419" i="4"/>
  <c r="BA419" i="4"/>
  <c r="AY419" i="4"/>
  <c r="AX419" i="4"/>
  <c r="AW419" i="4"/>
  <c r="AV419" i="4"/>
  <c r="AU419" i="4"/>
  <c r="AT419" i="4"/>
  <c r="BI418" i="4"/>
  <c r="BH418" i="4"/>
  <c r="BK418" i="4" s="1"/>
  <c r="BC418" i="4"/>
  <c r="BB418" i="4"/>
  <c r="BA418" i="4"/>
  <c r="AY418" i="4"/>
  <c r="AX418" i="4"/>
  <c r="AW418" i="4"/>
  <c r="AV418" i="4"/>
  <c r="AU418" i="4"/>
  <c r="AT418" i="4"/>
  <c r="BJ417" i="4"/>
  <c r="BI417" i="4"/>
  <c r="BG417" i="4" s="1"/>
  <c r="BH417" i="4"/>
  <c r="BK417" i="4" s="1"/>
  <c r="BC417" i="4"/>
  <c r="BB417" i="4"/>
  <c r="BF417" i="4" s="1"/>
  <c r="BA417" i="4"/>
  <c r="AY417" i="4"/>
  <c r="AX417" i="4"/>
  <c r="AW417" i="4"/>
  <c r="AV417" i="4"/>
  <c r="AU417" i="4"/>
  <c r="AT417" i="4"/>
  <c r="BJ416" i="4"/>
  <c r="BI416" i="4"/>
  <c r="BG416" i="4" s="1"/>
  <c r="BH416" i="4"/>
  <c r="BK416" i="4" s="1"/>
  <c r="BC416" i="4"/>
  <c r="BB416" i="4"/>
  <c r="BF416" i="4" s="1"/>
  <c r="BA416" i="4"/>
  <c r="AY416" i="4"/>
  <c r="AX416" i="4"/>
  <c r="AW416" i="4"/>
  <c r="AV416" i="4"/>
  <c r="AU416" i="4"/>
  <c r="AT416" i="4"/>
  <c r="BI415" i="4"/>
  <c r="BG415" i="4" s="1"/>
  <c r="BH415" i="4"/>
  <c r="BK415" i="4" s="1"/>
  <c r="BC415" i="4"/>
  <c r="BE415" i="4" s="1"/>
  <c r="BB415" i="4"/>
  <c r="BA415" i="4"/>
  <c r="BF415" i="4" s="1"/>
  <c r="AY415" i="4"/>
  <c r="AX415" i="4"/>
  <c r="AW415" i="4"/>
  <c r="AV415" i="4"/>
  <c r="AU415" i="4"/>
  <c r="AT415" i="4"/>
  <c r="BJ414" i="4"/>
  <c r="BI414" i="4"/>
  <c r="BH414" i="4"/>
  <c r="BK414" i="4" s="1"/>
  <c r="BC414" i="4"/>
  <c r="BB414" i="4"/>
  <c r="BA414" i="4"/>
  <c r="AY414" i="4"/>
  <c r="AX414" i="4"/>
  <c r="AW414" i="4"/>
  <c r="AV414" i="4"/>
  <c r="AU414" i="4"/>
  <c r="AT414" i="4"/>
  <c r="BJ413" i="4"/>
  <c r="BI413" i="4"/>
  <c r="BG413" i="4" s="1"/>
  <c r="BH413" i="4"/>
  <c r="BC413" i="4"/>
  <c r="BB413" i="4"/>
  <c r="BE413" i="4" s="1"/>
  <c r="BA413" i="4"/>
  <c r="AY413" i="4"/>
  <c r="AX413" i="4"/>
  <c r="AW413" i="4"/>
  <c r="AV413" i="4"/>
  <c r="AU413" i="4"/>
  <c r="AT413" i="4"/>
  <c r="BJ412" i="4"/>
  <c r="BI412" i="4"/>
  <c r="BH412" i="4"/>
  <c r="BK412" i="4" s="1"/>
  <c r="BG412" i="4"/>
  <c r="BC412" i="4"/>
  <c r="BB412" i="4"/>
  <c r="BA412" i="4"/>
  <c r="AY412" i="4"/>
  <c r="AX412" i="4"/>
  <c r="AW412" i="4"/>
  <c r="AV412" i="4"/>
  <c r="AU412" i="4"/>
  <c r="AT412" i="4"/>
  <c r="BK411" i="4"/>
  <c r="BJ411" i="4"/>
  <c r="BI411" i="4"/>
  <c r="BG411" i="4" s="1"/>
  <c r="BH411" i="4"/>
  <c r="BC411" i="4"/>
  <c r="BB411" i="4"/>
  <c r="BA411" i="4"/>
  <c r="AY411" i="4"/>
  <c r="AX411" i="4"/>
  <c r="AW411" i="4"/>
  <c r="AV411" i="4"/>
  <c r="AU411" i="4"/>
  <c r="AT411" i="4"/>
  <c r="BI410" i="4"/>
  <c r="BJ410" i="4" s="1"/>
  <c r="BH410" i="4"/>
  <c r="BG410" i="4"/>
  <c r="BC410" i="4"/>
  <c r="BB410" i="4"/>
  <c r="BE410" i="4" s="1"/>
  <c r="BA410" i="4"/>
  <c r="BF410" i="4" s="1"/>
  <c r="AY410" i="4"/>
  <c r="AX410" i="4"/>
  <c r="AW410" i="4"/>
  <c r="AV410" i="4"/>
  <c r="AU410" i="4"/>
  <c r="AT410" i="4"/>
  <c r="BI409" i="4"/>
  <c r="BH409" i="4"/>
  <c r="BC409" i="4"/>
  <c r="BE409" i="4" s="1"/>
  <c r="BB409" i="4"/>
  <c r="BA409" i="4"/>
  <c r="AY409" i="4"/>
  <c r="AX409" i="4"/>
  <c r="AW409" i="4"/>
  <c r="AV409" i="4"/>
  <c r="AU409" i="4"/>
  <c r="AT409" i="4"/>
  <c r="BI408" i="4"/>
  <c r="BH408" i="4"/>
  <c r="BK408" i="4" s="1"/>
  <c r="BC408" i="4"/>
  <c r="BE408" i="4" s="1"/>
  <c r="BB408" i="4"/>
  <c r="BF408" i="4" s="1"/>
  <c r="BA408" i="4"/>
  <c r="AY408" i="4"/>
  <c r="AX408" i="4"/>
  <c r="AW408" i="4"/>
  <c r="AV408" i="4"/>
  <c r="AU408" i="4"/>
  <c r="AT408" i="4"/>
  <c r="BI407" i="4"/>
  <c r="BJ407" i="4" s="1"/>
  <c r="BH407" i="4"/>
  <c r="BK407" i="4" s="1"/>
  <c r="BC407" i="4"/>
  <c r="BB407" i="4"/>
  <c r="BA407" i="4"/>
  <c r="AY407" i="4"/>
  <c r="AX407" i="4"/>
  <c r="AW407" i="4"/>
  <c r="AV407" i="4"/>
  <c r="AU407" i="4"/>
  <c r="AT407" i="4"/>
  <c r="BK406" i="4"/>
  <c r="BI406" i="4"/>
  <c r="BJ406" i="4" s="1"/>
  <c r="BH406" i="4"/>
  <c r="BG406" i="4"/>
  <c r="BC406" i="4"/>
  <c r="BE406" i="4" s="1"/>
  <c r="BB406" i="4"/>
  <c r="BA406" i="4"/>
  <c r="AY406" i="4"/>
  <c r="AX406" i="4"/>
  <c r="AW406" i="4"/>
  <c r="AV406" i="4"/>
  <c r="AU406" i="4"/>
  <c r="AT406" i="4"/>
  <c r="BJ405" i="4"/>
  <c r="BI405" i="4"/>
  <c r="BH405" i="4"/>
  <c r="BK405" i="4" s="1"/>
  <c r="BC405" i="4"/>
  <c r="BB405" i="4"/>
  <c r="BF405" i="4" s="1"/>
  <c r="BA405" i="4"/>
  <c r="AY405" i="4"/>
  <c r="AX405" i="4"/>
  <c r="AW405" i="4"/>
  <c r="AV405" i="4"/>
  <c r="AU405" i="4"/>
  <c r="AT405" i="4"/>
  <c r="BJ404" i="4"/>
  <c r="BI404" i="4"/>
  <c r="BH404" i="4"/>
  <c r="BK404" i="4" s="1"/>
  <c r="BE404" i="4"/>
  <c r="BC404" i="4"/>
  <c r="BG404" i="4" s="1"/>
  <c r="BB404" i="4"/>
  <c r="BF404" i="4" s="1"/>
  <c r="BA404" i="4"/>
  <c r="AY404" i="4"/>
  <c r="AX404" i="4"/>
  <c r="AW404" i="4"/>
  <c r="AV404" i="4"/>
  <c r="AU404" i="4"/>
  <c r="AT404" i="4"/>
  <c r="BJ403" i="4"/>
  <c r="BI403" i="4"/>
  <c r="BG403" i="4" s="1"/>
  <c r="BH403" i="4"/>
  <c r="BK403" i="4" s="1"/>
  <c r="BC403" i="4"/>
  <c r="BE403" i="4" s="1"/>
  <c r="BB403" i="4"/>
  <c r="BA403" i="4"/>
  <c r="AY403" i="4"/>
  <c r="AX403" i="4"/>
  <c r="AW403" i="4"/>
  <c r="AV403" i="4"/>
  <c r="AU403" i="4"/>
  <c r="AT403" i="4"/>
  <c r="BI402" i="4"/>
  <c r="BH402" i="4"/>
  <c r="BK402" i="4" s="1"/>
  <c r="BC402" i="4"/>
  <c r="BB402" i="4"/>
  <c r="BA402" i="4"/>
  <c r="BJ402" i="4" s="1"/>
  <c r="AY402" i="4"/>
  <c r="AX402" i="4"/>
  <c r="AW402" i="4"/>
  <c r="AV402" i="4"/>
  <c r="AU402" i="4"/>
  <c r="AT402" i="4"/>
  <c r="BI401" i="4"/>
  <c r="BH401" i="4"/>
  <c r="BC401" i="4"/>
  <c r="BG401" i="4" s="1"/>
  <c r="BB401" i="4"/>
  <c r="BA401" i="4"/>
  <c r="BJ401" i="4" s="1"/>
  <c r="AY401" i="4"/>
  <c r="AX401" i="4"/>
  <c r="AW401" i="4"/>
  <c r="AV401" i="4"/>
  <c r="AU401" i="4"/>
  <c r="AT401" i="4"/>
  <c r="BI400" i="4"/>
  <c r="BJ400" i="4" s="1"/>
  <c r="BH400" i="4"/>
  <c r="BK400" i="4" s="1"/>
  <c r="BE400" i="4"/>
  <c r="BC400" i="4"/>
  <c r="BB400" i="4"/>
  <c r="BF400" i="4" s="1"/>
  <c r="BA400" i="4"/>
  <c r="AY400" i="4"/>
  <c r="AX400" i="4"/>
  <c r="AW400" i="4"/>
  <c r="AV400" i="4"/>
  <c r="AU400" i="4"/>
  <c r="AT400" i="4"/>
  <c r="BK399" i="4"/>
  <c r="BI399" i="4"/>
  <c r="BG399" i="4" s="1"/>
  <c r="BH399" i="4"/>
  <c r="BC399" i="4"/>
  <c r="BB399" i="4"/>
  <c r="BE399" i="4" s="1"/>
  <c r="BA399" i="4"/>
  <c r="AY399" i="4"/>
  <c r="AX399" i="4"/>
  <c r="AW399" i="4"/>
  <c r="AV399" i="4"/>
  <c r="AU399" i="4"/>
  <c r="AT399" i="4"/>
  <c r="BI398" i="4"/>
  <c r="BH398" i="4"/>
  <c r="BC398" i="4"/>
  <c r="BE398" i="4" s="1"/>
  <c r="BB398" i="4"/>
  <c r="BF398" i="4" s="1"/>
  <c r="BA398" i="4"/>
  <c r="AY398" i="4"/>
  <c r="AX398" i="4"/>
  <c r="AW398" i="4"/>
  <c r="AV398" i="4"/>
  <c r="AU398" i="4"/>
  <c r="AT398" i="4"/>
  <c r="BI397" i="4"/>
  <c r="BH397" i="4"/>
  <c r="BC397" i="4"/>
  <c r="BB397" i="4"/>
  <c r="BE397" i="4" s="1"/>
  <c r="BA397" i="4"/>
  <c r="AY397" i="4"/>
  <c r="AX397" i="4"/>
  <c r="AW397" i="4"/>
  <c r="AV397" i="4"/>
  <c r="AU397" i="4"/>
  <c r="AT397" i="4"/>
  <c r="BI396" i="4"/>
  <c r="BH396" i="4"/>
  <c r="BK396" i="4" s="1"/>
  <c r="BC396" i="4"/>
  <c r="BB396" i="4"/>
  <c r="BE396" i="4" s="1"/>
  <c r="BA396" i="4"/>
  <c r="AY396" i="4"/>
  <c r="AX396" i="4"/>
  <c r="AW396" i="4"/>
  <c r="AV396" i="4"/>
  <c r="AU396" i="4"/>
  <c r="AT396" i="4"/>
  <c r="BJ395" i="4"/>
  <c r="BI395" i="4"/>
  <c r="BG395" i="4" s="1"/>
  <c r="BH395" i="4"/>
  <c r="BK395" i="4" s="1"/>
  <c r="BC395" i="4"/>
  <c r="BB395" i="4"/>
  <c r="BA395" i="4"/>
  <c r="AY395" i="4"/>
  <c r="AX395" i="4"/>
  <c r="AW395" i="4"/>
  <c r="AV395" i="4"/>
  <c r="AU395" i="4"/>
  <c r="AT395" i="4"/>
  <c r="BK394" i="4"/>
  <c r="BI394" i="4"/>
  <c r="BG394" i="4" s="1"/>
  <c r="BH394" i="4"/>
  <c r="BF394" i="4"/>
  <c r="BC394" i="4"/>
  <c r="BB394" i="4"/>
  <c r="BA394" i="4"/>
  <c r="AY394" i="4"/>
  <c r="AX394" i="4"/>
  <c r="AW394" i="4"/>
  <c r="AV394" i="4"/>
  <c r="AU394" i="4"/>
  <c r="AT394" i="4"/>
  <c r="BJ393" i="4"/>
  <c r="BI393" i="4"/>
  <c r="BG393" i="4" s="1"/>
  <c r="BH393" i="4"/>
  <c r="BK393" i="4" s="1"/>
  <c r="BC393" i="4"/>
  <c r="BB393" i="4"/>
  <c r="BA393" i="4"/>
  <c r="AY393" i="4"/>
  <c r="AX393" i="4"/>
  <c r="AW393" i="4"/>
  <c r="AV393" i="4"/>
  <c r="AU393" i="4"/>
  <c r="AT393" i="4"/>
  <c r="BJ392" i="4"/>
  <c r="BI392" i="4"/>
  <c r="BH392" i="4"/>
  <c r="BK392" i="4" s="1"/>
  <c r="BG392" i="4"/>
  <c r="BE392" i="4"/>
  <c r="BC392" i="4"/>
  <c r="BB392" i="4"/>
  <c r="BF392" i="4" s="1"/>
  <c r="BA392" i="4"/>
  <c r="AY392" i="4"/>
  <c r="AX392" i="4"/>
  <c r="AW392" i="4"/>
  <c r="AV392" i="4"/>
  <c r="AU392" i="4"/>
  <c r="AT392" i="4"/>
  <c r="BI391" i="4"/>
  <c r="BH391" i="4"/>
  <c r="BK391" i="4" s="1"/>
  <c r="BC391" i="4"/>
  <c r="BB391" i="4"/>
  <c r="BE391" i="4" s="1"/>
  <c r="BA391" i="4"/>
  <c r="AY391" i="4"/>
  <c r="AX391" i="4"/>
  <c r="AW391" i="4"/>
  <c r="AV391" i="4"/>
  <c r="AU391" i="4"/>
  <c r="AT391" i="4"/>
  <c r="BJ390" i="4"/>
  <c r="BI390" i="4"/>
  <c r="BH390" i="4"/>
  <c r="BK390" i="4" s="1"/>
  <c r="BC390" i="4"/>
  <c r="BG390" i="4" s="1"/>
  <c r="BB390" i="4"/>
  <c r="BF390" i="4" s="1"/>
  <c r="BA390" i="4"/>
  <c r="AY390" i="4"/>
  <c r="AX390" i="4"/>
  <c r="AW390" i="4"/>
  <c r="AV390" i="4"/>
  <c r="AU390" i="4"/>
  <c r="AT390" i="4"/>
  <c r="BJ389" i="4"/>
  <c r="BI389" i="4"/>
  <c r="BH389" i="4"/>
  <c r="BK389" i="4" s="1"/>
  <c r="BC389" i="4"/>
  <c r="BG389" i="4" s="1"/>
  <c r="BB389" i="4"/>
  <c r="BA389" i="4"/>
  <c r="AY389" i="4"/>
  <c r="AX389" i="4"/>
  <c r="AW389" i="4"/>
  <c r="AV389" i="4"/>
  <c r="AU389" i="4"/>
  <c r="AT389" i="4"/>
  <c r="BK388" i="4"/>
  <c r="BI388" i="4"/>
  <c r="BH388" i="4"/>
  <c r="BG388" i="4"/>
  <c r="BC388" i="4"/>
  <c r="BE388" i="4" s="1"/>
  <c r="BB388" i="4"/>
  <c r="BF388" i="4" s="1"/>
  <c r="BA388" i="4"/>
  <c r="AY388" i="4"/>
  <c r="AX388" i="4"/>
  <c r="AW388" i="4"/>
  <c r="AV388" i="4"/>
  <c r="AU388" i="4"/>
  <c r="AT388" i="4"/>
  <c r="BK387" i="4"/>
  <c r="BJ387" i="4"/>
  <c r="BI387" i="4"/>
  <c r="BG387" i="4" s="1"/>
  <c r="BH387" i="4"/>
  <c r="BC387" i="4"/>
  <c r="BB387" i="4"/>
  <c r="BF387" i="4" s="1"/>
  <c r="BA387" i="4"/>
  <c r="AY387" i="4"/>
  <c r="AX387" i="4"/>
  <c r="AW387" i="4"/>
  <c r="AV387" i="4"/>
  <c r="AU387" i="4"/>
  <c r="AT387" i="4"/>
  <c r="BJ386" i="4"/>
  <c r="BI386" i="4"/>
  <c r="BG386" i="4" s="1"/>
  <c r="BH386" i="4"/>
  <c r="BC386" i="4"/>
  <c r="BB386" i="4"/>
  <c r="BF386" i="4" s="1"/>
  <c r="BA386" i="4"/>
  <c r="AY386" i="4"/>
  <c r="AX386" i="4"/>
  <c r="AW386" i="4"/>
  <c r="AV386" i="4"/>
  <c r="AU386" i="4"/>
  <c r="AT386" i="4"/>
  <c r="BI385" i="4"/>
  <c r="BH385" i="4"/>
  <c r="BK385" i="4" s="1"/>
  <c r="BC385" i="4"/>
  <c r="BG385" i="4" s="1"/>
  <c r="BB385" i="4"/>
  <c r="BF385" i="4" s="1"/>
  <c r="BA385" i="4"/>
  <c r="AY385" i="4"/>
  <c r="AX385" i="4"/>
  <c r="AW385" i="4"/>
  <c r="AV385" i="4"/>
  <c r="AU385" i="4"/>
  <c r="AT385" i="4"/>
  <c r="BJ384" i="4"/>
  <c r="BI384" i="4"/>
  <c r="BH384" i="4"/>
  <c r="BK384" i="4" s="1"/>
  <c r="BC384" i="4"/>
  <c r="BB384" i="4"/>
  <c r="BF384" i="4" s="1"/>
  <c r="BA384" i="4"/>
  <c r="AY384" i="4"/>
  <c r="AX384" i="4"/>
  <c r="AW384" i="4"/>
  <c r="AV384" i="4"/>
  <c r="AU384" i="4"/>
  <c r="AT384" i="4"/>
  <c r="BI383" i="4"/>
  <c r="BH383" i="4"/>
  <c r="BK383" i="4" s="1"/>
  <c r="BG383" i="4"/>
  <c r="BC383" i="4"/>
  <c r="BB383" i="4"/>
  <c r="BA383" i="4"/>
  <c r="BJ383" i="4" s="1"/>
  <c r="AY383" i="4"/>
  <c r="AX383" i="4"/>
  <c r="AW383" i="4"/>
  <c r="AV383" i="4"/>
  <c r="AU383" i="4"/>
  <c r="AT383" i="4"/>
  <c r="BK382" i="4"/>
  <c r="BI382" i="4"/>
  <c r="BG382" i="4" s="1"/>
  <c r="BH382" i="4"/>
  <c r="BC382" i="4"/>
  <c r="BB382" i="4"/>
  <c r="BE382" i="4" s="1"/>
  <c r="BA382" i="4"/>
  <c r="AY382" i="4"/>
  <c r="AX382" i="4"/>
  <c r="AW382" i="4"/>
  <c r="AV382" i="4"/>
  <c r="AU382" i="4"/>
  <c r="AT382" i="4"/>
  <c r="BJ381" i="4"/>
  <c r="BI381" i="4"/>
  <c r="BH381" i="4"/>
  <c r="BK381" i="4" s="1"/>
  <c r="BG381" i="4"/>
  <c r="BC381" i="4"/>
  <c r="BB381" i="4"/>
  <c r="BF381" i="4" s="1"/>
  <c r="BA381" i="4"/>
  <c r="AY381" i="4"/>
  <c r="AX381" i="4"/>
  <c r="AW381" i="4"/>
  <c r="AV381" i="4"/>
  <c r="AU381" i="4"/>
  <c r="AT381" i="4"/>
  <c r="BK380" i="4"/>
  <c r="BJ380" i="4"/>
  <c r="BI380" i="4"/>
  <c r="BG380" i="4" s="1"/>
  <c r="BH380" i="4"/>
  <c r="BC380" i="4"/>
  <c r="BB380" i="4"/>
  <c r="BF380" i="4" s="1"/>
  <c r="BA380" i="4"/>
  <c r="AY380" i="4"/>
  <c r="AX380" i="4"/>
  <c r="AW380" i="4"/>
  <c r="AV380" i="4"/>
  <c r="AU380" i="4"/>
  <c r="AT380" i="4"/>
  <c r="BI379" i="4"/>
  <c r="BH379" i="4"/>
  <c r="BC379" i="4"/>
  <c r="BG379" i="4" s="1"/>
  <c r="BB379" i="4"/>
  <c r="BA379" i="4"/>
  <c r="AY379" i="4"/>
  <c r="AX379" i="4"/>
  <c r="AW379" i="4"/>
  <c r="AV379" i="4"/>
  <c r="AU379" i="4"/>
  <c r="AT379" i="4"/>
  <c r="BJ378" i="4"/>
  <c r="BI378" i="4"/>
  <c r="BH378" i="4"/>
  <c r="BK378" i="4" s="1"/>
  <c r="BC378" i="4"/>
  <c r="BG378" i="4" s="1"/>
  <c r="BB378" i="4"/>
  <c r="BF378" i="4" s="1"/>
  <c r="BA378" i="4"/>
  <c r="AY378" i="4"/>
  <c r="AX378" i="4"/>
  <c r="AW378" i="4"/>
  <c r="AV378" i="4"/>
  <c r="AU378" i="4"/>
  <c r="AT378" i="4"/>
  <c r="BJ377" i="4"/>
  <c r="BI377" i="4"/>
  <c r="BG377" i="4" s="1"/>
  <c r="BH377" i="4"/>
  <c r="BK377" i="4" s="1"/>
  <c r="BC377" i="4"/>
  <c r="BB377" i="4"/>
  <c r="BA377" i="4"/>
  <c r="AY377" i="4"/>
  <c r="AX377" i="4"/>
  <c r="AW377" i="4"/>
  <c r="AV377" i="4"/>
  <c r="AU377" i="4"/>
  <c r="AT377" i="4"/>
  <c r="BI376" i="4"/>
  <c r="BG376" i="4" s="1"/>
  <c r="BH376" i="4"/>
  <c r="BC376" i="4"/>
  <c r="BB376" i="4"/>
  <c r="BF376" i="4" s="1"/>
  <c r="BA376" i="4"/>
  <c r="BK376" i="4" s="1"/>
  <c r="AY376" i="4"/>
  <c r="AX376" i="4"/>
  <c r="AW376" i="4"/>
  <c r="AV376" i="4"/>
  <c r="AU376" i="4"/>
  <c r="AT376" i="4"/>
  <c r="BJ375" i="4"/>
  <c r="BI375" i="4"/>
  <c r="BG375" i="4" s="1"/>
  <c r="BH375" i="4"/>
  <c r="BK375" i="4" s="1"/>
  <c r="BC375" i="4"/>
  <c r="BB375" i="4"/>
  <c r="BF375" i="4" s="1"/>
  <c r="BA375" i="4"/>
  <c r="AY375" i="4"/>
  <c r="AX375" i="4"/>
  <c r="AW375" i="4"/>
  <c r="AV375" i="4"/>
  <c r="AU375" i="4"/>
  <c r="AT375" i="4"/>
  <c r="BJ374" i="4"/>
  <c r="BI374" i="4"/>
  <c r="BH374" i="4"/>
  <c r="BK374" i="4" s="1"/>
  <c r="BG374" i="4"/>
  <c r="BC374" i="4"/>
  <c r="BB374" i="4"/>
  <c r="BA374" i="4"/>
  <c r="AY374" i="4"/>
  <c r="AX374" i="4"/>
  <c r="AW374" i="4"/>
  <c r="AV374" i="4"/>
  <c r="AU374" i="4"/>
  <c r="AT374" i="4"/>
  <c r="BK373" i="4"/>
  <c r="BI373" i="4"/>
  <c r="BH373" i="4"/>
  <c r="BC373" i="4"/>
  <c r="BB373" i="4"/>
  <c r="BE373" i="4" s="1"/>
  <c r="BA373" i="4"/>
  <c r="AY373" i="4"/>
  <c r="AX373" i="4"/>
  <c r="AW373" i="4"/>
  <c r="AV373" i="4"/>
  <c r="AU373" i="4"/>
  <c r="AT373" i="4"/>
  <c r="BJ372" i="4"/>
  <c r="BI372" i="4"/>
  <c r="BH372" i="4"/>
  <c r="BK372" i="4" s="1"/>
  <c r="BC372" i="4"/>
  <c r="BG372" i="4" s="1"/>
  <c r="BB372" i="4"/>
  <c r="BF372" i="4" s="1"/>
  <c r="BA372" i="4"/>
  <c r="AY372" i="4"/>
  <c r="AX372" i="4"/>
  <c r="AW372" i="4"/>
  <c r="AV372" i="4"/>
  <c r="AU372" i="4"/>
  <c r="AT372" i="4"/>
  <c r="BJ371" i="4"/>
  <c r="BI371" i="4"/>
  <c r="BH371" i="4"/>
  <c r="BK371" i="4" s="1"/>
  <c r="BC371" i="4"/>
  <c r="BG371" i="4" s="1"/>
  <c r="BB371" i="4"/>
  <c r="BF371" i="4" s="1"/>
  <c r="BA371" i="4"/>
  <c r="AY371" i="4"/>
  <c r="AX371" i="4"/>
  <c r="AW371" i="4"/>
  <c r="AV371" i="4"/>
  <c r="AU371" i="4"/>
  <c r="AT371" i="4"/>
  <c r="BK370" i="4"/>
  <c r="BI370" i="4"/>
  <c r="BH370" i="4"/>
  <c r="BG370" i="4"/>
  <c r="BC370" i="4"/>
  <c r="BB370" i="4"/>
  <c r="BF370" i="4" s="1"/>
  <c r="BA370" i="4"/>
  <c r="AY370" i="4"/>
  <c r="AX370" i="4"/>
  <c r="AW370" i="4"/>
  <c r="AV370" i="4"/>
  <c r="AU370" i="4"/>
  <c r="AT370" i="4"/>
  <c r="BK369" i="4"/>
  <c r="BJ369" i="4"/>
  <c r="BI369" i="4"/>
  <c r="BG369" i="4" s="1"/>
  <c r="BH369" i="4"/>
  <c r="BC369" i="4"/>
  <c r="BB369" i="4"/>
  <c r="BF369" i="4" s="1"/>
  <c r="BA369" i="4"/>
  <c r="AY369" i="4"/>
  <c r="AX369" i="4"/>
  <c r="AW369" i="4"/>
  <c r="AV369" i="4"/>
  <c r="AU369" i="4"/>
  <c r="AT369" i="4"/>
  <c r="BI368" i="4"/>
  <c r="BG368" i="4" s="1"/>
  <c r="BH368" i="4"/>
  <c r="BC368" i="4"/>
  <c r="BB368" i="4"/>
  <c r="BA368" i="4"/>
  <c r="BJ368" i="4" s="1"/>
  <c r="AY368" i="4"/>
  <c r="AX368" i="4"/>
  <c r="AW368" i="4"/>
  <c r="AV368" i="4"/>
  <c r="AU368" i="4"/>
  <c r="AT368" i="4"/>
  <c r="BI367" i="4"/>
  <c r="BH367" i="4"/>
  <c r="BK367" i="4" s="1"/>
  <c r="BC367" i="4"/>
  <c r="BB367" i="4"/>
  <c r="BF367" i="4" s="1"/>
  <c r="BA367" i="4"/>
  <c r="AY367" i="4"/>
  <c r="AX367" i="4"/>
  <c r="AW367" i="4"/>
  <c r="AV367" i="4"/>
  <c r="AU367" i="4"/>
  <c r="AT367" i="4"/>
  <c r="BJ366" i="4"/>
  <c r="BI366" i="4"/>
  <c r="BH366" i="4"/>
  <c r="BK366" i="4" s="1"/>
  <c r="BC366" i="4"/>
  <c r="BB366" i="4"/>
  <c r="BA366" i="4"/>
  <c r="AY366" i="4"/>
  <c r="AX366" i="4"/>
  <c r="AW366" i="4"/>
  <c r="AV366" i="4"/>
  <c r="AU366" i="4"/>
  <c r="AT366" i="4"/>
  <c r="BI365" i="4"/>
  <c r="BH365" i="4"/>
  <c r="BK365" i="4" s="1"/>
  <c r="BG365" i="4"/>
  <c r="BC365" i="4"/>
  <c r="BB365" i="4"/>
  <c r="BA365" i="4"/>
  <c r="BJ365" i="4" s="1"/>
  <c r="AY365" i="4"/>
  <c r="AX365" i="4"/>
  <c r="AW365" i="4"/>
  <c r="AV365" i="4"/>
  <c r="AU365" i="4"/>
  <c r="AT365" i="4"/>
  <c r="BI364" i="4"/>
  <c r="BH364" i="4"/>
  <c r="BC364" i="4"/>
  <c r="BB364" i="4"/>
  <c r="BF364" i="4" s="1"/>
  <c r="BA364" i="4"/>
  <c r="BK364" i="4" s="1"/>
  <c r="AY364" i="4"/>
  <c r="AX364" i="4"/>
  <c r="AW364" i="4"/>
  <c r="AV364" i="4"/>
  <c r="AU364" i="4"/>
  <c r="AT364" i="4"/>
  <c r="BJ363" i="4"/>
  <c r="BI363" i="4"/>
  <c r="BH363" i="4"/>
  <c r="BK363" i="4" s="1"/>
  <c r="BG363" i="4"/>
  <c r="BC363" i="4"/>
  <c r="BE363" i="4" s="1"/>
  <c r="BB363" i="4"/>
  <c r="BF363" i="4" s="1"/>
  <c r="BA363" i="4"/>
  <c r="AY363" i="4"/>
  <c r="AX363" i="4"/>
  <c r="AW363" i="4"/>
  <c r="AV363" i="4"/>
  <c r="AU363" i="4"/>
  <c r="AT363" i="4"/>
  <c r="BK362" i="4"/>
  <c r="BJ362" i="4"/>
  <c r="BI362" i="4"/>
  <c r="BG362" i="4" s="1"/>
  <c r="BH362" i="4"/>
  <c r="BC362" i="4"/>
  <c r="BB362" i="4"/>
  <c r="BF362" i="4" s="1"/>
  <c r="BA362" i="4"/>
  <c r="AY362" i="4"/>
  <c r="AX362" i="4"/>
  <c r="AW362" i="4"/>
  <c r="AV362" i="4"/>
  <c r="AU362" i="4"/>
  <c r="AT362" i="4"/>
  <c r="BI361" i="4"/>
  <c r="BH361" i="4"/>
  <c r="BC361" i="4"/>
  <c r="BG361" i="4" s="1"/>
  <c r="BB361" i="4"/>
  <c r="BF361" i="4" s="1"/>
  <c r="BA361" i="4"/>
  <c r="AY361" i="4"/>
  <c r="AX361" i="4"/>
  <c r="AW361" i="4"/>
  <c r="AV361" i="4"/>
  <c r="AU361" i="4"/>
  <c r="AT361" i="4"/>
  <c r="BJ360" i="4"/>
  <c r="BI360" i="4"/>
  <c r="BH360" i="4"/>
  <c r="BK360" i="4" s="1"/>
  <c r="BF360" i="4"/>
  <c r="BC360" i="4"/>
  <c r="BG360" i="4" s="1"/>
  <c r="BB360" i="4"/>
  <c r="BE360" i="4" s="1"/>
  <c r="BA360" i="4"/>
  <c r="AY360" i="4"/>
  <c r="AX360" i="4"/>
  <c r="AW360" i="4"/>
  <c r="AV360" i="4"/>
  <c r="AU360" i="4"/>
  <c r="AT360" i="4"/>
  <c r="BJ359" i="4"/>
  <c r="BI359" i="4"/>
  <c r="BG359" i="4" s="1"/>
  <c r="BH359" i="4"/>
  <c r="BK359" i="4" s="1"/>
  <c r="BC359" i="4"/>
  <c r="BB359" i="4"/>
  <c r="BA359" i="4"/>
  <c r="AY359" i="4"/>
  <c r="AX359" i="4"/>
  <c r="AW359" i="4"/>
  <c r="AV359" i="4"/>
  <c r="AU359" i="4"/>
  <c r="AT359" i="4"/>
  <c r="BK358" i="4"/>
  <c r="BI358" i="4"/>
  <c r="BG358" i="4" s="1"/>
  <c r="BH358" i="4"/>
  <c r="BF358" i="4"/>
  <c r="BC358" i="4"/>
  <c r="BB358" i="4"/>
  <c r="BA358" i="4"/>
  <c r="AY358" i="4"/>
  <c r="AX358" i="4"/>
  <c r="AW358" i="4"/>
  <c r="AV358" i="4"/>
  <c r="AU358" i="4"/>
  <c r="AT358" i="4"/>
  <c r="BJ357" i="4"/>
  <c r="BI357" i="4"/>
  <c r="BG357" i="4" s="1"/>
  <c r="BH357" i="4"/>
  <c r="BK357" i="4" s="1"/>
  <c r="BE357" i="4"/>
  <c r="BC357" i="4"/>
  <c r="BB357" i="4"/>
  <c r="BF357" i="4" s="1"/>
  <c r="BA357" i="4"/>
  <c r="AY357" i="4"/>
  <c r="AX357" i="4"/>
  <c r="AW357" i="4"/>
  <c r="AV357" i="4"/>
  <c r="AU357" i="4"/>
  <c r="AT357" i="4"/>
  <c r="BJ356" i="4"/>
  <c r="BI356" i="4"/>
  <c r="BH356" i="4"/>
  <c r="BK356" i="4" s="1"/>
  <c r="BG356" i="4"/>
  <c r="BC356" i="4"/>
  <c r="BB356" i="4"/>
  <c r="BF356" i="4" s="1"/>
  <c r="BA356" i="4"/>
  <c r="AY356" i="4"/>
  <c r="AX356" i="4"/>
  <c r="AW356" i="4"/>
  <c r="AV356" i="4"/>
  <c r="AU356" i="4"/>
  <c r="AT356" i="4"/>
  <c r="BK355" i="4"/>
  <c r="BI355" i="4"/>
  <c r="BH355" i="4"/>
  <c r="BC355" i="4"/>
  <c r="BB355" i="4"/>
  <c r="BE355" i="4" s="1"/>
  <c r="BA355" i="4"/>
  <c r="BF355" i="4" s="1"/>
  <c r="AY355" i="4"/>
  <c r="AX355" i="4"/>
  <c r="AW355" i="4"/>
  <c r="AV355" i="4"/>
  <c r="AU355" i="4"/>
  <c r="AT355" i="4"/>
  <c r="BJ354" i="4"/>
  <c r="BI354" i="4"/>
  <c r="BH354" i="4"/>
  <c r="BK354" i="4" s="1"/>
  <c r="BC354" i="4"/>
  <c r="BG354" i="4" s="1"/>
  <c r="BB354" i="4"/>
  <c r="BA354" i="4"/>
  <c r="AY354" i="4"/>
  <c r="AX354" i="4"/>
  <c r="AW354" i="4"/>
  <c r="AV354" i="4"/>
  <c r="AU354" i="4"/>
  <c r="AT354" i="4"/>
  <c r="BJ353" i="4"/>
  <c r="BI353" i="4"/>
  <c r="BH353" i="4"/>
  <c r="BK353" i="4" s="1"/>
  <c r="BG353" i="4"/>
  <c r="BC353" i="4"/>
  <c r="BB353" i="4"/>
  <c r="BA353" i="4"/>
  <c r="AY353" i="4"/>
  <c r="AX353" i="4"/>
  <c r="AW353" i="4"/>
  <c r="AV353" i="4"/>
  <c r="AU353" i="4"/>
  <c r="AT353" i="4"/>
  <c r="BI352" i="4"/>
  <c r="BJ352" i="4" s="1"/>
  <c r="BH352" i="4"/>
  <c r="BK352" i="4" s="1"/>
  <c r="BG352" i="4"/>
  <c r="BC352" i="4"/>
  <c r="BB352" i="4"/>
  <c r="BA352" i="4"/>
  <c r="AY352" i="4"/>
  <c r="AX352" i="4"/>
  <c r="AW352" i="4"/>
  <c r="AV352" i="4"/>
  <c r="AU352" i="4"/>
  <c r="AT352" i="4"/>
  <c r="BK351" i="4"/>
  <c r="BJ351" i="4"/>
  <c r="BI351" i="4"/>
  <c r="BG351" i="4" s="1"/>
  <c r="BH351" i="4"/>
  <c r="BF351" i="4"/>
  <c r="BC351" i="4"/>
  <c r="BB351" i="4"/>
  <c r="BA351" i="4"/>
  <c r="AY351" i="4"/>
  <c r="AX351" i="4"/>
  <c r="AW351" i="4"/>
  <c r="AV351" i="4"/>
  <c r="AU351" i="4"/>
  <c r="AT351" i="4"/>
  <c r="BI350" i="4"/>
  <c r="BH350" i="4"/>
  <c r="BE350" i="4"/>
  <c r="BC350" i="4"/>
  <c r="BB350" i="4"/>
  <c r="BA350" i="4"/>
  <c r="BJ350" i="4" s="1"/>
  <c r="AY350" i="4"/>
  <c r="AX350" i="4"/>
  <c r="AW350" i="4"/>
  <c r="AV350" i="4"/>
  <c r="AU350" i="4"/>
  <c r="AT350" i="4"/>
  <c r="BI349" i="4"/>
  <c r="BH349" i="4"/>
  <c r="BK349" i="4" s="1"/>
  <c r="BG349" i="4"/>
  <c r="BC349" i="4"/>
  <c r="BB349" i="4"/>
  <c r="BF349" i="4" s="1"/>
  <c r="BA349" i="4"/>
  <c r="AY349" i="4"/>
  <c r="AX349" i="4"/>
  <c r="AW349" i="4"/>
  <c r="AV349" i="4"/>
  <c r="AU349" i="4"/>
  <c r="AT349" i="4"/>
  <c r="BK348" i="4"/>
  <c r="BJ348" i="4"/>
  <c r="BI348" i="4"/>
  <c r="BG348" i="4" s="1"/>
  <c r="BH348" i="4"/>
  <c r="BF348" i="4"/>
  <c r="BC348" i="4"/>
  <c r="BB348" i="4"/>
  <c r="BE348" i="4" s="1"/>
  <c r="BA348" i="4"/>
  <c r="AY348" i="4"/>
  <c r="AX348" i="4"/>
  <c r="AW348" i="4"/>
  <c r="AV348" i="4"/>
  <c r="AU348" i="4"/>
  <c r="AT348" i="4"/>
  <c r="BI347" i="4"/>
  <c r="BH347" i="4"/>
  <c r="BG347" i="4"/>
  <c r="BC347" i="4"/>
  <c r="BB347" i="4"/>
  <c r="BA347" i="4"/>
  <c r="BJ347" i="4" s="1"/>
  <c r="AY347" i="4"/>
  <c r="AX347" i="4"/>
  <c r="AW347" i="4"/>
  <c r="AV347" i="4"/>
  <c r="AU347" i="4"/>
  <c r="AT347" i="4"/>
  <c r="BK346" i="4"/>
  <c r="BI346" i="4"/>
  <c r="BJ346" i="4" s="1"/>
  <c r="BH346" i="4"/>
  <c r="BC346" i="4"/>
  <c r="BG346" i="4" s="1"/>
  <c r="BB346" i="4"/>
  <c r="BF346" i="4" s="1"/>
  <c r="BA346" i="4"/>
  <c r="AY346" i="4"/>
  <c r="AX346" i="4"/>
  <c r="AW346" i="4"/>
  <c r="AV346" i="4"/>
  <c r="AU346" i="4"/>
  <c r="AT346" i="4"/>
  <c r="BI345" i="4"/>
  <c r="BG345" i="4" s="1"/>
  <c r="BH345" i="4"/>
  <c r="BK345" i="4" s="1"/>
  <c r="BC345" i="4"/>
  <c r="BB345" i="4"/>
  <c r="BA345" i="4"/>
  <c r="AY345" i="4"/>
  <c r="AX345" i="4"/>
  <c r="AW345" i="4"/>
  <c r="AV345" i="4"/>
  <c r="AU345" i="4"/>
  <c r="AT345" i="4"/>
  <c r="BK344" i="4"/>
  <c r="BI344" i="4"/>
  <c r="BJ344" i="4" s="1"/>
  <c r="BH344" i="4"/>
  <c r="BG344" i="4"/>
  <c r="BC344" i="4"/>
  <c r="BB344" i="4"/>
  <c r="BA344" i="4"/>
  <c r="AY344" i="4"/>
  <c r="AX344" i="4"/>
  <c r="AW344" i="4"/>
  <c r="AV344" i="4"/>
  <c r="AU344" i="4"/>
  <c r="AT344" i="4"/>
  <c r="BK343" i="4"/>
  <c r="BI343" i="4"/>
  <c r="BJ343" i="4" s="1"/>
  <c r="BH343" i="4"/>
  <c r="BG343" i="4"/>
  <c r="BC343" i="4"/>
  <c r="BB343" i="4"/>
  <c r="BF343" i="4" s="1"/>
  <c r="BA343" i="4"/>
  <c r="AY343" i="4"/>
  <c r="AX343" i="4"/>
  <c r="AW343" i="4"/>
  <c r="AV343" i="4"/>
  <c r="AU343" i="4"/>
  <c r="AT343" i="4"/>
  <c r="BK342" i="4"/>
  <c r="BJ342" i="4"/>
  <c r="BI342" i="4"/>
  <c r="BG342" i="4" s="1"/>
  <c r="BH342" i="4"/>
  <c r="BC342" i="4"/>
  <c r="BB342" i="4"/>
  <c r="BA342" i="4"/>
  <c r="AY342" i="4"/>
  <c r="AX342" i="4"/>
  <c r="AW342" i="4"/>
  <c r="AV342" i="4"/>
  <c r="AU342" i="4"/>
  <c r="AT342" i="4"/>
  <c r="BI341" i="4"/>
  <c r="BH341" i="4"/>
  <c r="BG341" i="4"/>
  <c r="BC341" i="4"/>
  <c r="BB341" i="4"/>
  <c r="BA341" i="4"/>
  <c r="BK341" i="4" s="1"/>
  <c r="AY341" i="4"/>
  <c r="AX341" i="4"/>
  <c r="AW341" i="4"/>
  <c r="AV341" i="4"/>
  <c r="AU341" i="4"/>
  <c r="AT341" i="4"/>
  <c r="BK340" i="4"/>
  <c r="BI340" i="4"/>
  <c r="BJ340" i="4" s="1"/>
  <c r="BH340" i="4"/>
  <c r="BC340" i="4"/>
  <c r="BG340" i="4" s="1"/>
  <c r="BB340" i="4"/>
  <c r="BF340" i="4" s="1"/>
  <c r="BA340" i="4"/>
  <c r="AY340" i="4"/>
  <c r="AX340" i="4"/>
  <c r="AW340" i="4"/>
  <c r="AV340" i="4"/>
  <c r="AU340" i="4"/>
  <c r="AT340" i="4"/>
  <c r="BJ339" i="4"/>
  <c r="BI339" i="4"/>
  <c r="BG339" i="4" s="1"/>
  <c r="BH339" i="4"/>
  <c r="BK339" i="4" s="1"/>
  <c r="BC339" i="4"/>
  <c r="BB339" i="4"/>
  <c r="BA339" i="4"/>
  <c r="AY339" i="4"/>
  <c r="AX339" i="4"/>
  <c r="AW339" i="4"/>
  <c r="AV339" i="4"/>
  <c r="AU339" i="4"/>
  <c r="AT339" i="4"/>
  <c r="BK338" i="4"/>
  <c r="BI338" i="4"/>
  <c r="BJ338" i="4" s="1"/>
  <c r="BH338" i="4"/>
  <c r="BG338" i="4"/>
  <c r="BC338" i="4"/>
  <c r="BB338" i="4"/>
  <c r="BA338" i="4"/>
  <c r="AY338" i="4"/>
  <c r="AX338" i="4"/>
  <c r="AW338" i="4"/>
  <c r="AV338" i="4"/>
  <c r="AU338" i="4"/>
  <c r="AT338" i="4"/>
  <c r="BK337" i="4"/>
  <c r="BI337" i="4"/>
  <c r="BJ337" i="4" s="1"/>
  <c r="BH337" i="4"/>
  <c r="BF337" i="4"/>
  <c r="BC337" i="4"/>
  <c r="BG337" i="4" s="1"/>
  <c r="BB337" i="4"/>
  <c r="BE337" i="4" s="1"/>
  <c r="BA337" i="4"/>
  <c r="AY337" i="4"/>
  <c r="AX337" i="4"/>
  <c r="AW337" i="4"/>
  <c r="AV337" i="4"/>
  <c r="AU337" i="4"/>
  <c r="AT337" i="4"/>
  <c r="BJ336" i="4"/>
  <c r="BI336" i="4"/>
  <c r="BG336" i="4" s="1"/>
  <c r="BH336" i="4"/>
  <c r="BK336" i="4" s="1"/>
  <c r="BC336" i="4"/>
  <c r="BB336" i="4"/>
  <c r="BA336" i="4"/>
  <c r="AY336" i="4"/>
  <c r="AX336" i="4"/>
  <c r="AW336" i="4"/>
  <c r="AV336" i="4"/>
  <c r="AU336" i="4"/>
  <c r="AT336" i="4"/>
  <c r="BI335" i="4"/>
  <c r="BH335" i="4"/>
  <c r="BG335" i="4"/>
  <c r="BC335" i="4"/>
  <c r="BB335" i="4"/>
  <c r="BA335" i="4"/>
  <c r="BK335" i="4" s="1"/>
  <c r="AY335" i="4"/>
  <c r="AX335" i="4"/>
  <c r="AW335" i="4"/>
  <c r="AV335" i="4"/>
  <c r="AU335" i="4"/>
  <c r="AT335" i="4"/>
  <c r="BK334" i="4"/>
  <c r="BI334" i="4"/>
  <c r="BJ334" i="4" s="1"/>
  <c r="BH334" i="4"/>
  <c r="BC334" i="4"/>
  <c r="BG334" i="4" s="1"/>
  <c r="BB334" i="4"/>
  <c r="BA334" i="4"/>
  <c r="AY334" i="4"/>
  <c r="AX334" i="4"/>
  <c r="AW334" i="4"/>
  <c r="AV334" i="4"/>
  <c r="AU334" i="4"/>
  <c r="AT334" i="4"/>
  <c r="BI333" i="4"/>
  <c r="BG333" i="4" s="1"/>
  <c r="BH333" i="4"/>
  <c r="BK333" i="4" s="1"/>
  <c r="BC333" i="4"/>
  <c r="BB333" i="4"/>
  <c r="BA333" i="4"/>
  <c r="AY333" i="4"/>
  <c r="AX333" i="4"/>
  <c r="AW333" i="4"/>
  <c r="AV333" i="4"/>
  <c r="AU333" i="4"/>
  <c r="AT333" i="4"/>
  <c r="BK332" i="4"/>
  <c r="BI332" i="4"/>
  <c r="BJ332" i="4" s="1"/>
  <c r="BH332" i="4"/>
  <c r="BG332" i="4"/>
  <c r="BC332" i="4"/>
  <c r="BB332" i="4"/>
  <c r="BA332" i="4"/>
  <c r="AY332" i="4"/>
  <c r="AX332" i="4"/>
  <c r="AW332" i="4"/>
  <c r="AV332" i="4"/>
  <c r="AU332" i="4"/>
  <c r="AT332" i="4"/>
  <c r="BK331" i="4"/>
  <c r="BI331" i="4"/>
  <c r="BJ331" i="4" s="1"/>
  <c r="BH331" i="4"/>
  <c r="BE331" i="4"/>
  <c r="BC331" i="4"/>
  <c r="BG331" i="4" s="1"/>
  <c r="BB331" i="4"/>
  <c r="BF331" i="4" s="1"/>
  <c r="BA331" i="4"/>
  <c r="AY331" i="4"/>
  <c r="AX331" i="4"/>
  <c r="AW331" i="4"/>
  <c r="AV331" i="4"/>
  <c r="AU331" i="4"/>
  <c r="AT331" i="4"/>
  <c r="BJ330" i="4"/>
  <c r="BI330" i="4"/>
  <c r="BG330" i="4" s="1"/>
  <c r="BH330" i="4"/>
  <c r="BK330" i="4" s="1"/>
  <c r="BC330" i="4"/>
  <c r="BB330" i="4"/>
  <c r="BA330" i="4"/>
  <c r="AY330" i="4"/>
  <c r="AX330" i="4"/>
  <c r="AW330" i="4"/>
  <c r="AV330" i="4"/>
  <c r="AU330" i="4"/>
  <c r="AT330" i="4"/>
  <c r="BI329" i="4"/>
  <c r="BH329" i="4"/>
  <c r="BG329" i="4"/>
  <c r="BC329" i="4"/>
  <c r="BB329" i="4"/>
  <c r="BA329" i="4"/>
  <c r="BK329" i="4" s="1"/>
  <c r="AY329" i="4"/>
  <c r="AX329" i="4"/>
  <c r="AW329" i="4"/>
  <c r="AV329" i="4"/>
  <c r="AU329" i="4"/>
  <c r="AT329" i="4"/>
  <c r="BK328" i="4"/>
  <c r="BI328" i="4"/>
  <c r="BJ328" i="4" s="1"/>
  <c r="BH328" i="4"/>
  <c r="BC328" i="4"/>
  <c r="BG328" i="4" s="1"/>
  <c r="BB328" i="4"/>
  <c r="BF328" i="4" s="1"/>
  <c r="BA328" i="4"/>
  <c r="AY328" i="4"/>
  <c r="AX328" i="4"/>
  <c r="AW328" i="4"/>
  <c r="AV328" i="4"/>
  <c r="AU328" i="4"/>
  <c r="AT328" i="4"/>
  <c r="BI327" i="4"/>
  <c r="BG327" i="4" s="1"/>
  <c r="BH327" i="4"/>
  <c r="BK327" i="4" s="1"/>
  <c r="BC327" i="4"/>
  <c r="BB327" i="4"/>
  <c r="BA327" i="4"/>
  <c r="AY327" i="4"/>
  <c r="AX327" i="4"/>
  <c r="AW327" i="4"/>
  <c r="AV327" i="4"/>
  <c r="AU327" i="4"/>
  <c r="AT327" i="4"/>
  <c r="BK326" i="4"/>
  <c r="BI326" i="4"/>
  <c r="BJ326" i="4" s="1"/>
  <c r="BH326" i="4"/>
  <c r="BG326" i="4"/>
  <c r="BC326" i="4"/>
  <c r="BB326" i="4"/>
  <c r="BA326" i="4"/>
  <c r="AY326" i="4"/>
  <c r="AX326" i="4"/>
  <c r="AW326" i="4"/>
  <c r="AV326" i="4"/>
  <c r="AU326" i="4"/>
  <c r="AT326" i="4"/>
  <c r="BK325" i="4"/>
  <c r="BI325" i="4"/>
  <c r="BJ325" i="4" s="1"/>
  <c r="BH325" i="4"/>
  <c r="BC325" i="4"/>
  <c r="BG325" i="4" s="1"/>
  <c r="BB325" i="4"/>
  <c r="BA325" i="4"/>
  <c r="AY325" i="4"/>
  <c r="AX325" i="4"/>
  <c r="AW325" i="4"/>
  <c r="AV325" i="4"/>
  <c r="AU325" i="4"/>
  <c r="AT325" i="4"/>
  <c r="BI324" i="4"/>
  <c r="BJ324" i="4" s="1"/>
  <c r="BH324" i="4"/>
  <c r="BK324" i="4" s="1"/>
  <c r="BC324" i="4"/>
  <c r="BB324" i="4"/>
  <c r="BA324" i="4"/>
  <c r="AY324" i="4"/>
  <c r="AX324" i="4"/>
  <c r="AW324" i="4"/>
  <c r="AV324" i="4"/>
  <c r="AU324" i="4"/>
  <c r="AT324" i="4"/>
  <c r="BI323" i="4"/>
  <c r="BH323" i="4"/>
  <c r="BG323" i="4"/>
  <c r="BC323" i="4"/>
  <c r="BB323" i="4"/>
  <c r="BA323" i="4"/>
  <c r="BK323" i="4" s="1"/>
  <c r="AY323" i="4"/>
  <c r="AX323" i="4"/>
  <c r="AW323" i="4"/>
  <c r="AV323" i="4"/>
  <c r="AU323" i="4"/>
  <c r="AT323" i="4"/>
  <c r="BK322" i="4"/>
  <c r="BI322" i="4"/>
  <c r="BJ322" i="4" s="1"/>
  <c r="BH322" i="4"/>
  <c r="BC322" i="4"/>
  <c r="BG322" i="4" s="1"/>
  <c r="BB322" i="4"/>
  <c r="BA322" i="4"/>
  <c r="AY322" i="4"/>
  <c r="AX322" i="4"/>
  <c r="AW322" i="4"/>
  <c r="AV322" i="4"/>
  <c r="AU322" i="4"/>
  <c r="AT322" i="4"/>
  <c r="BJ321" i="4"/>
  <c r="BI321" i="4"/>
  <c r="BG321" i="4" s="1"/>
  <c r="BH321" i="4"/>
  <c r="BK321" i="4" s="1"/>
  <c r="BC321" i="4"/>
  <c r="BB321" i="4"/>
  <c r="BA321" i="4"/>
  <c r="AY321" i="4"/>
  <c r="AX321" i="4"/>
  <c r="AW321" i="4"/>
  <c r="AV321" i="4"/>
  <c r="AU321" i="4"/>
  <c r="AT321" i="4"/>
  <c r="BK320" i="4"/>
  <c r="BI320" i="4"/>
  <c r="BJ320" i="4" s="1"/>
  <c r="BH320" i="4"/>
  <c r="BG320" i="4"/>
  <c r="BC320" i="4"/>
  <c r="BB320" i="4"/>
  <c r="BA320" i="4"/>
  <c r="AY320" i="4"/>
  <c r="AX320" i="4"/>
  <c r="AW320" i="4"/>
  <c r="AV320" i="4"/>
  <c r="AU320" i="4"/>
  <c r="AT320" i="4"/>
  <c r="BK319" i="4"/>
  <c r="BI319" i="4"/>
  <c r="BJ319" i="4" s="1"/>
  <c r="BH319" i="4"/>
  <c r="BC319" i="4"/>
  <c r="BG319" i="4" s="1"/>
  <c r="BB319" i="4"/>
  <c r="BE319" i="4" s="1"/>
  <c r="BA319" i="4"/>
  <c r="AY319" i="4"/>
  <c r="AX319" i="4"/>
  <c r="AW319" i="4"/>
  <c r="AV319" i="4"/>
  <c r="AU319" i="4"/>
  <c r="AT319" i="4"/>
  <c r="BI318" i="4"/>
  <c r="BJ318" i="4" s="1"/>
  <c r="BH318" i="4"/>
  <c r="BK318" i="4" s="1"/>
  <c r="BC318" i="4"/>
  <c r="BB318" i="4"/>
  <c r="BA318" i="4"/>
  <c r="AY318" i="4"/>
  <c r="AX318" i="4"/>
  <c r="AW318" i="4"/>
  <c r="AV318" i="4"/>
  <c r="AU318" i="4"/>
  <c r="AT318" i="4"/>
  <c r="BI317" i="4"/>
  <c r="BH317" i="4"/>
  <c r="BG317" i="4"/>
  <c r="BC317" i="4"/>
  <c r="BB317" i="4"/>
  <c r="BA317" i="4"/>
  <c r="BK317" i="4" s="1"/>
  <c r="AY317" i="4"/>
  <c r="AX317" i="4"/>
  <c r="AW317" i="4"/>
  <c r="AV317" i="4"/>
  <c r="AU317" i="4"/>
  <c r="AT317" i="4"/>
  <c r="BK316" i="4"/>
  <c r="BI316" i="4"/>
  <c r="BJ316" i="4" s="1"/>
  <c r="BH316" i="4"/>
  <c r="BF316" i="4"/>
  <c r="BC316" i="4"/>
  <c r="BG316" i="4" s="1"/>
  <c r="BB316" i="4"/>
  <c r="BE316" i="4" s="1"/>
  <c r="BA316" i="4"/>
  <c r="AY316" i="4"/>
  <c r="AX316" i="4"/>
  <c r="AW316" i="4"/>
  <c r="AV316" i="4"/>
  <c r="AU316" i="4"/>
  <c r="AT316" i="4"/>
  <c r="BJ315" i="4"/>
  <c r="BI315" i="4"/>
  <c r="BG315" i="4" s="1"/>
  <c r="BH315" i="4"/>
  <c r="BK315" i="4" s="1"/>
  <c r="BC315" i="4"/>
  <c r="BB315" i="4"/>
  <c r="BA315" i="4"/>
  <c r="AY315" i="4"/>
  <c r="AX315" i="4"/>
  <c r="AW315" i="4"/>
  <c r="AV315" i="4"/>
  <c r="AU315" i="4"/>
  <c r="AT315" i="4"/>
  <c r="BK314" i="4"/>
  <c r="BI314" i="4"/>
  <c r="BJ314" i="4" s="1"/>
  <c r="BH314" i="4"/>
  <c r="BG314" i="4"/>
  <c r="BC314" i="4"/>
  <c r="BB314" i="4"/>
  <c r="BA314" i="4"/>
  <c r="AY314" i="4"/>
  <c r="AX314" i="4"/>
  <c r="AW314" i="4"/>
  <c r="AV314" i="4"/>
  <c r="AU314" i="4"/>
  <c r="AT314" i="4"/>
  <c r="BK313" i="4"/>
  <c r="BI313" i="4"/>
  <c r="BJ313" i="4" s="1"/>
  <c r="BH313" i="4"/>
  <c r="BC313" i="4"/>
  <c r="BG313" i="4" s="1"/>
  <c r="BB313" i="4"/>
  <c r="BA313" i="4"/>
  <c r="AY313" i="4"/>
  <c r="AX313" i="4"/>
  <c r="AW313" i="4"/>
  <c r="AV313" i="4"/>
  <c r="AU313" i="4"/>
  <c r="AT313" i="4"/>
  <c r="BI312" i="4"/>
  <c r="BJ312" i="4" s="1"/>
  <c r="BH312" i="4"/>
  <c r="BK312" i="4" s="1"/>
  <c r="BC312" i="4"/>
  <c r="BB312" i="4"/>
  <c r="BA312" i="4"/>
  <c r="AY312" i="4"/>
  <c r="AX312" i="4"/>
  <c r="AW312" i="4"/>
  <c r="AV312" i="4"/>
  <c r="AU312" i="4"/>
  <c r="AT312" i="4"/>
  <c r="BI311" i="4"/>
  <c r="BH311" i="4"/>
  <c r="BG311" i="4"/>
  <c r="BC311" i="4"/>
  <c r="BB311" i="4"/>
  <c r="BA311" i="4"/>
  <c r="BK311" i="4" s="1"/>
  <c r="AY311" i="4"/>
  <c r="AX311" i="4"/>
  <c r="AW311" i="4"/>
  <c r="AV311" i="4"/>
  <c r="AU311" i="4"/>
  <c r="AT311" i="4"/>
  <c r="BK310" i="4"/>
  <c r="BI310" i="4"/>
  <c r="BJ310" i="4" s="1"/>
  <c r="BH310" i="4"/>
  <c r="BC310" i="4"/>
  <c r="BG310" i="4" s="1"/>
  <c r="BB310" i="4"/>
  <c r="BF310" i="4" s="1"/>
  <c r="BA310" i="4"/>
  <c r="AY310" i="4"/>
  <c r="AX310" i="4"/>
  <c r="AW310" i="4"/>
  <c r="AV310" i="4"/>
  <c r="AU310" i="4"/>
  <c r="AT310" i="4"/>
  <c r="BI309" i="4"/>
  <c r="BG309" i="4" s="1"/>
  <c r="BH309" i="4"/>
  <c r="BK309" i="4" s="1"/>
  <c r="BC309" i="4"/>
  <c r="BB309" i="4"/>
  <c r="BA309" i="4"/>
  <c r="AY309" i="4"/>
  <c r="AX309" i="4"/>
  <c r="AW309" i="4"/>
  <c r="AV309" i="4"/>
  <c r="AU309" i="4"/>
  <c r="AT309" i="4"/>
  <c r="BK308" i="4"/>
  <c r="BI308" i="4"/>
  <c r="BJ308" i="4" s="1"/>
  <c r="BH308" i="4"/>
  <c r="BG308" i="4"/>
  <c r="BC308" i="4"/>
  <c r="BB308" i="4"/>
  <c r="BA308" i="4"/>
  <c r="AY308" i="4"/>
  <c r="AX308" i="4"/>
  <c r="AW308" i="4"/>
  <c r="AV308" i="4"/>
  <c r="AU308" i="4"/>
  <c r="AT308" i="4"/>
  <c r="BK307" i="4"/>
  <c r="BI307" i="4"/>
  <c r="BJ307" i="4" s="1"/>
  <c r="BH307" i="4"/>
  <c r="BC307" i="4"/>
  <c r="BG307" i="4" s="1"/>
  <c r="BB307" i="4"/>
  <c r="BA307" i="4"/>
  <c r="AY307" i="4"/>
  <c r="AX307" i="4"/>
  <c r="AW307" i="4"/>
  <c r="AV307" i="4"/>
  <c r="AU307" i="4"/>
  <c r="AT307" i="4"/>
  <c r="BI306" i="4"/>
  <c r="BJ306" i="4" s="1"/>
  <c r="BH306" i="4"/>
  <c r="BK306" i="4" s="1"/>
  <c r="BC306" i="4"/>
  <c r="BB306" i="4"/>
  <c r="BA306" i="4"/>
  <c r="AY306" i="4"/>
  <c r="AX306" i="4"/>
  <c r="AW306" i="4"/>
  <c r="AV306" i="4"/>
  <c r="AU306" i="4"/>
  <c r="AT306" i="4"/>
  <c r="BI305" i="4"/>
  <c r="BH305" i="4"/>
  <c r="BG305" i="4"/>
  <c r="BC305" i="4"/>
  <c r="BB305" i="4"/>
  <c r="BA305" i="4"/>
  <c r="BK305" i="4" s="1"/>
  <c r="AY305" i="4"/>
  <c r="AX305" i="4"/>
  <c r="AW305" i="4"/>
  <c r="AV305" i="4"/>
  <c r="AU305" i="4"/>
  <c r="AT305" i="4"/>
  <c r="BK304" i="4"/>
  <c r="BI304" i="4"/>
  <c r="BJ304" i="4" s="1"/>
  <c r="BH304" i="4"/>
  <c r="BC304" i="4"/>
  <c r="BG304" i="4" s="1"/>
  <c r="BB304" i="4"/>
  <c r="BA304" i="4"/>
  <c r="AY304" i="4"/>
  <c r="AX304" i="4"/>
  <c r="AW304" i="4"/>
  <c r="AV304" i="4"/>
  <c r="AU304" i="4"/>
  <c r="AT304" i="4"/>
  <c r="BI303" i="4"/>
  <c r="BG303" i="4" s="1"/>
  <c r="BH303" i="4"/>
  <c r="BK303" i="4" s="1"/>
  <c r="BC303" i="4"/>
  <c r="BB303" i="4"/>
  <c r="BA303" i="4"/>
  <c r="AY303" i="4"/>
  <c r="AX303" i="4"/>
  <c r="AW303" i="4"/>
  <c r="AV303" i="4"/>
  <c r="AU303" i="4"/>
  <c r="AT303" i="4"/>
  <c r="BK302" i="4"/>
  <c r="BI302" i="4"/>
  <c r="BJ302" i="4" s="1"/>
  <c r="BH302" i="4"/>
  <c r="BG302" i="4"/>
  <c r="BC302" i="4"/>
  <c r="BB302" i="4"/>
  <c r="BA302" i="4"/>
  <c r="AY302" i="4"/>
  <c r="AX302" i="4"/>
  <c r="AW302" i="4"/>
  <c r="AV302" i="4"/>
  <c r="AU302" i="4"/>
  <c r="AT302" i="4"/>
  <c r="BK301" i="4"/>
  <c r="BI301" i="4"/>
  <c r="BJ301" i="4" s="1"/>
  <c r="BH301" i="4"/>
  <c r="BC301" i="4"/>
  <c r="BG301" i="4" s="1"/>
  <c r="BB301" i="4"/>
  <c r="BF301" i="4" s="1"/>
  <c r="BA301" i="4"/>
  <c r="AY301" i="4"/>
  <c r="AX301" i="4"/>
  <c r="AW301" i="4"/>
  <c r="AV301" i="4"/>
  <c r="AU301" i="4"/>
  <c r="AT301" i="4"/>
  <c r="BI300" i="4"/>
  <c r="BH300" i="4"/>
  <c r="BK300" i="4" s="1"/>
  <c r="BC300" i="4"/>
  <c r="BB300" i="4"/>
  <c r="BA300" i="4"/>
  <c r="AY300" i="4"/>
  <c r="AX300" i="4"/>
  <c r="AW300" i="4"/>
  <c r="AV300" i="4"/>
  <c r="AU300" i="4"/>
  <c r="AT300" i="4"/>
  <c r="BK299" i="4"/>
  <c r="BI299" i="4"/>
  <c r="BH299" i="4"/>
  <c r="BG299" i="4"/>
  <c r="BC299" i="4"/>
  <c r="BB299" i="4"/>
  <c r="BA299" i="4"/>
  <c r="AY299" i="4"/>
  <c r="AX299" i="4"/>
  <c r="AW299" i="4"/>
  <c r="AV299" i="4"/>
  <c r="AU299" i="4"/>
  <c r="AT299" i="4"/>
  <c r="BK298" i="4"/>
  <c r="BI298" i="4"/>
  <c r="BJ298" i="4" s="1"/>
  <c r="BH298" i="4"/>
  <c r="BC298" i="4"/>
  <c r="BG298" i="4" s="1"/>
  <c r="BB298" i="4"/>
  <c r="BF298" i="4" s="1"/>
  <c r="BA298" i="4"/>
  <c r="AY298" i="4"/>
  <c r="AX298" i="4"/>
  <c r="AW298" i="4"/>
  <c r="AV298" i="4"/>
  <c r="AU298" i="4"/>
  <c r="AT298" i="4"/>
  <c r="BJ297" i="4"/>
  <c r="BI297" i="4"/>
  <c r="BG297" i="4" s="1"/>
  <c r="BH297" i="4"/>
  <c r="BK297" i="4" s="1"/>
  <c r="BC297" i="4"/>
  <c r="BB297" i="4"/>
  <c r="BA297" i="4"/>
  <c r="AY297" i="4"/>
  <c r="AX297" i="4"/>
  <c r="AW297" i="4"/>
  <c r="AV297" i="4"/>
  <c r="AU297" i="4"/>
  <c r="AT297" i="4"/>
  <c r="BI296" i="4"/>
  <c r="BH296" i="4"/>
  <c r="BG296" i="4"/>
  <c r="BC296" i="4"/>
  <c r="BB296" i="4"/>
  <c r="BA296" i="4"/>
  <c r="BK296" i="4" s="1"/>
  <c r="AY296" i="4"/>
  <c r="AX296" i="4"/>
  <c r="AW296" i="4"/>
  <c r="AV296" i="4"/>
  <c r="AU296" i="4"/>
  <c r="AT296" i="4"/>
  <c r="BK295" i="4"/>
  <c r="BI295" i="4"/>
  <c r="BJ295" i="4" s="1"/>
  <c r="BH295" i="4"/>
  <c r="BE295" i="4"/>
  <c r="BC295" i="4"/>
  <c r="BG295" i="4" s="1"/>
  <c r="BB295" i="4"/>
  <c r="BF295" i="4" s="1"/>
  <c r="BA295" i="4"/>
  <c r="AY295" i="4"/>
  <c r="AX295" i="4"/>
  <c r="AW295" i="4"/>
  <c r="AV295" i="4"/>
  <c r="AU295" i="4"/>
  <c r="AT295" i="4"/>
  <c r="BI294" i="4"/>
  <c r="BG294" i="4" s="1"/>
  <c r="BH294" i="4"/>
  <c r="BK294" i="4" s="1"/>
  <c r="BC294" i="4"/>
  <c r="BB294" i="4"/>
  <c r="BA294" i="4"/>
  <c r="AY294" i="4"/>
  <c r="AX294" i="4"/>
  <c r="AW294" i="4"/>
  <c r="AV294" i="4"/>
  <c r="AU294" i="4"/>
  <c r="AT294" i="4"/>
  <c r="BI293" i="4"/>
  <c r="BH293" i="4"/>
  <c r="BG293" i="4"/>
  <c r="BC293" i="4"/>
  <c r="BB293" i="4"/>
  <c r="BA293" i="4"/>
  <c r="BK293" i="4" s="1"/>
  <c r="AY293" i="4"/>
  <c r="AX293" i="4"/>
  <c r="AW293" i="4"/>
  <c r="AV293" i="4"/>
  <c r="AU293" i="4"/>
  <c r="AT293" i="4"/>
  <c r="BK292" i="4"/>
  <c r="BI292" i="4"/>
  <c r="BJ292" i="4" s="1"/>
  <c r="BH292" i="4"/>
  <c r="BG292" i="4"/>
  <c r="BF292" i="4"/>
  <c r="BE292" i="4"/>
  <c r="BC292" i="4"/>
  <c r="BB292" i="4"/>
  <c r="BA292" i="4"/>
  <c r="AY292" i="4"/>
  <c r="AX292" i="4"/>
  <c r="AW292" i="4"/>
  <c r="AV292" i="4"/>
  <c r="AU292" i="4"/>
  <c r="AT292" i="4"/>
  <c r="BK291" i="4"/>
  <c r="BJ291" i="4"/>
  <c r="BI291" i="4"/>
  <c r="BG291" i="4" s="1"/>
  <c r="BH291" i="4"/>
  <c r="BC291" i="4"/>
  <c r="BB291" i="4"/>
  <c r="BA291" i="4"/>
  <c r="AY291" i="4"/>
  <c r="AX291" i="4"/>
  <c r="AW291" i="4"/>
  <c r="AV291" i="4"/>
  <c r="AU291" i="4"/>
  <c r="AT291" i="4"/>
  <c r="BK290" i="4"/>
  <c r="BI290" i="4"/>
  <c r="BH290" i="4"/>
  <c r="BG290" i="4"/>
  <c r="BC290" i="4"/>
  <c r="BB290" i="4"/>
  <c r="BE290" i="4" s="1"/>
  <c r="BA290" i="4"/>
  <c r="AY290" i="4"/>
  <c r="AX290" i="4"/>
  <c r="AW290" i="4"/>
  <c r="AV290" i="4"/>
  <c r="AU290" i="4"/>
  <c r="AT290" i="4"/>
  <c r="BK289" i="4"/>
  <c r="BI289" i="4"/>
  <c r="BJ289" i="4" s="1"/>
  <c r="BH289" i="4"/>
  <c r="BG289" i="4"/>
  <c r="BC289" i="4"/>
  <c r="BB289" i="4"/>
  <c r="BF289" i="4" s="1"/>
  <c r="BA289" i="4"/>
  <c r="AY289" i="4"/>
  <c r="AX289" i="4"/>
  <c r="AW289" i="4"/>
  <c r="AV289" i="4"/>
  <c r="AU289" i="4"/>
  <c r="AT289" i="4"/>
  <c r="BK288" i="4"/>
  <c r="BI288" i="4"/>
  <c r="BJ288" i="4" s="1"/>
  <c r="BH288" i="4"/>
  <c r="BC288" i="4"/>
  <c r="BB288" i="4"/>
  <c r="BA288" i="4"/>
  <c r="AY288" i="4"/>
  <c r="AX288" i="4"/>
  <c r="AW288" i="4"/>
  <c r="AV288" i="4"/>
  <c r="AU288" i="4"/>
  <c r="AT288" i="4"/>
  <c r="BK287" i="4"/>
  <c r="BI287" i="4"/>
  <c r="BH287" i="4"/>
  <c r="BG287" i="4"/>
  <c r="BC287" i="4"/>
  <c r="BB287" i="4"/>
  <c r="BF287" i="4" s="1"/>
  <c r="BA287" i="4"/>
  <c r="AY287" i="4"/>
  <c r="AX287" i="4"/>
  <c r="AW287" i="4"/>
  <c r="AV287" i="4"/>
  <c r="AU287" i="4"/>
  <c r="AT287" i="4"/>
  <c r="BK286" i="4"/>
  <c r="BI286" i="4"/>
  <c r="BJ286" i="4" s="1"/>
  <c r="BH286" i="4"/>
  <c r="BG286" i="4"/>
  <c r="BC286" i="4"/>
  <c r="BB286" i="4"/>
  <c r="BA286" i="4"/>
  <c r="AY286" i="4"/>
  <c r="AX286" i="4"/>
  <c r="AW286" i="4"/>
  <c r="AV286" i="4"/>
  <c r="AU286" i="4"/>
  <c r="AT286" i="4"/>
  <c r="BK285" i="4"/>
  <c r="BI285" i="4"/>
  <c r="BJ285" i="4" s="1"/>
  <c r="BH285" i="4"/>
  <c r="BG285" i="4"/>
  <c r="BC285" i="4"/>
  <c r="BB285" i="4"/>
  <c r="BA285" i="4"/>
  <c r="AY285" i="4"/>
  <c r="AX285" i="4"/>
  <c r="AW285" i="4"/>
  <c r="AV285" i="4"/>
  <c r="AU285" i="4"/>
  <c r="AT285" i="4"/>
  <c r="BK284" i="4"/>
  <c r="BI284" i="4"/>
  <c r="BJ284" i="4" s="1"/>
  <c r="BH284" i="4"/>
  <c r="BG284" i="4"/>
  <c r="BC284" i="4"/>
  <c r="BB284" i="4"/>
  <c r="BF284" i="4" s="1"/>
  <c r="BA284" i="4"/>
  <c r="AY284" i="4"/>
  <c r="AX284" i="4"/>
  <c r="AW284" i="4"/>
  <c r="AV284" i="4"/>
  <c r="AU284" i="4"/>
  <c r="AT284" i="4"/>
  <c r="BK283" i="4"/>
  <c r="BI283" i="4"/>
  <c r="BH283" i="4"/>
  <c r="BC283" i="4"/>
  <c r="BB283" i="4"/>
  <c r="BA283" i="4"/>
  <c r="AY283" i="4"/>
  <c r="AX283" i="4"/>
  <c r="AW283" i="4"/>
  <c r="AV283" i="4"/>
  <c r="AU283" i="4"/>
  <c r="AT283" i="4"/>
  <c r="BJ282" i="4"/>
  <c r="BI282" i="4"/>
  <c r="BH282" i="4"/>
  <c r="BK282" i="4" s="1"/>
  <c r="BG282" i="4"/>
  <c r="BC282" i="4"/>
  <c r="BB282" i="4"/>
  <c r="BA282" i="4"/>
  <c r="AY282" i="4"/>
  <c r="AX282" i="4"/>
  <c r="AW282" i="4"/>
  <c r="AV282" i="4"/>
  <c r="AU282" i="4"/>
  <c r="AT282" i="4"/>
  <c r="BI281" i="4"/>
  <c r="BJ281" i="4" s="1"/>
  <c r="BH281" i="4"/>
  <c r="BG281" i="4"/>
  <c r="BC281" i="4"/>
  <c r="BB281" i="4"/>
  <c r="BE281" i="4" s="1"/>
  <c r="BA281" i="4"/>
  <c r="BK281" i="4" s="1"/>
  <c r="AY281" i="4"/>
  <c r="AX281" i="4"/>
  <c r="AW281" i="4"/>
  <c r="AV281" i="4"/>
  <c r="AU281" i="4"/>
  <c r="AT281" i="4"/>
  <c r="BK280" i="4"/>
  <c r="BI280" i="4"/>
  <c r="BH280" i="4"/>
  <c r="BE280" i="4"/>
  <c r="BC280" i="4"/>
  <c r="BB280" i="4"/>
  <c r="BF280" i="4" s="1"/>
  <c r="BA280" i="4"/>
  <c r="AY280" i="4"/>
  <c r="AX280" i="4"/>
  <c r="AW280" i="4"/>
  <c r="AV280" i="4"/>
  <c r="AU280" i="4"/>
  <c r="AT280" i="4"/>
  <c r="BI279" i="4"/>
  <c r="BH279" i="4"/>
  <c r="BK279" i="4" s="1"/>
  <c r="BC279" i="4"/>
  <c r="BB279" i="4"/>
  <c r="BA279" i="4"/>
  <c r="AY279" i="4"/>
  <c r="AX279" i="4"/>
  <c r="AW279" i="4"/>
  <c r="AV279" i="4"/>
  <c r="AU279" i="4"/>
  <c r="AT279" i="4"/>
  <c r="BK278" i="4"/>
  <c r="BI278" i="4"/>
  <c r="BJ278" i="4" s="1"/>
  <c r="BH278" i="4"/>
  <c r="BG278" i="4"/>
  <c r="BC278" i="4"/>
  <c r="BB278" i="4"/>
  <c r="BA278" i="4"/>
  <c r="AY278" i="4"/>
  <c r="AX278" i="4"/>
  <c r="AW278" i="4"/>
  <c r="AV278" i="4"/>
  <c r="AU278" i="4"/>
  <c r="AT278" i="4"/>
  <c r="BK277" i="4"/>
  <c r="BI277" i="4"/>
  <c r="BJ277" i="4" s="1"/>
  <c r="BH277" i="4"/>
  <c r="BC277" i="4"/>
  <c r="BB277" i="4"/>
  <c r="BA277" i="4"/>
  <c r="AY277" i="4"/>
  <c r="AX277" i="4"/>
  <c r="AW277" i="4"/>
  <c r="AV277" i="4"/>
  <c r="AU277" i="4"/>
  <c r="AT277" i="4"/>
  <c r="BJ276" i="4"/>
  <c r="BI276" i="4"/>
  <c r="BG276" i="4" s="1"/>
  <c r="BH276" i="4"/>
  <c r="BK276" i="4" s="1"/>
  <c r="BC276" i="4"/>
  <c r="BB276" i="4"/>
  <c r="BA276" i="4"/>
  <c r="AY276" i="4"/>
  <c r="AX276" i="4"/>
  <c r="AW276" i="4"/>
  <c r="AV276" i="4"/>
  <c r="AU276" i="4"/>
  <c r="AT276" i="4"/>
  <c r="BK275" i="4"/>
  <c r="BI275" i="4"/>
  <c r="BJ275" i="4" s="1"/>
  <c r="BH275" i="4"/>
  <c r="BG275" i="4"/>
  <c r="BC275" i="4"/>
  <c r="BB275" i="4"/>
  <c r="BA275" i="4"/>
  <c r="AY275" i="4"/>
  <c r="AX275" i="4"/>
  <c r="AW275" i="4"/>
  <c r="AV275" i="4"/>
  <c r="AU275" i="4"/>
  <c r="AT275" i="4"/>
  <c r="BK274" i="4"/>
  <c r="BI274" i="4"/>
  <c r="BJ274" i="4" s="1"/>
  <c r="BH274" i="4"/>
  <c r="BG274" i="4"/>
  <c r="BC274" i="4"/>
  <c r="BB274" i="4"/>
  <c r="BA274" i="4"/>
  <c r="AY274" i="4"/>
  <c r="AX274" i="4"/>
  <c r="AW274" i="4"/>
  <c r="AV274" i="4"/>
  <c r="AU274" i="4"/>
  <c r="AT274" i="4"/>
  <c r="BK273" i="4"/>
  <c r="BJ273" i="4"/>
  <c r="BI273" i="4"/>
  <c r="BH273" i="4"/>
  <c r="BG273" i="4"/>
  <c r="BC273" i="4"/>
  <c r="BB273" i="4"/>
  <c r="BA273" i="4"/>
  <c r="AY273" i="4"/>
  <c r="AX273" i="4"/>
  <c r="AW273" i="4"/>
  <c r="AV273" i="4"/>
  <c r="AU273" i="4"/>
  <c r="AT273" i="4"/>
  <c r="BI272" i="4"/>
  <c r="BJ272" i="4" s="1"/>
  <c r="BH272" i="4"/>
  <c r="BG272" i="4"/>
  <c r="BC272" i="4"/>
  <c r="BB272" i="4"/>
  <c r="BF272" i="4" s="1"/>
  <c r="BA272" i="4"/>
  <c r="BK272" i="4" s="1"/>
  <c r="AY272" i="4"/>
  <c r="AX272" i="4"/>
  <c r="AW272" i="4"/>
  <c r="AV272" i="4"/>
  <c r="AU272" i="4"/>
  <c r="AT272" i="4"/>
  <c r="BK271" i="4"/>
  <c r="BI271" i="4"/>
  <c r="BJ271" i="4" s="1"/>
  <c r="BH271" i="4"/>
  <c r="BG271" i="4"/>
  <c r="BF271" i="4"/>
  <c r="BC271" i="4"/>
  <c r="BB271" i="4"/>
  <c r="BA271" i="4"/>
  <c r="AY271" i="4"/>
  <c r="AX271" i="4"/>
  <c r="AW271" i="4"/>
  <c r="AV271" i="4"/>
  <c r="AU271" i="4"/>
  <c r="AT271" i="4"/>
  <c r="BK270" i="4"/>
  <c r="BJ270" i="4"/>
  <c r="BI270" i="4"/>
  <c r="BG270" i="4" s="1"/>
  <c r="BH270" i="4"/>
  <c r="BC270" i="4"/>
  <c r="BB270" i="4"/>
  <c r="BA270" i="4"/>
  <c r="AY270" i="4"/>
  <c r="AX270" i="4"/>
  <c r="AW270" i="4"/>
  <c r="AV270" i="4"/>
  <c r="AU270" i="4"/>
  <c r="AT270" i="4"/>
  <c r="BK269" i="4"/>
  <c r="BI269" i="4"/>
  <c r="BJ269" i="4" s="1"/>
  <c r="BH269" i="4"/>
  <c r="BG269" i="4"/>
  <c r="BC269" i="4"/>
  <c r="BB269" i="4"/>
  <c r="BF269" i="4" s="1"/>
  <c r="BA269" i="4"/>
  <c r="AY269" i="4"/>
  <c r="AX269" i="4"/>
  <c r="AW269" i="4"/>
  <c r="AV269" i="4"/>
  <c r="AU269" i="4"/>
  <c r="AT269" i="4"/>
  <c r="BK268" i="4"/>
  <c r="BI268" i="4"/>
  <c r="BH268" i="4"/>
  <c r="BC268" i="4"/>
  <c r="BB268" i="4"/>
  <c r="BA268" i="4"/>
  <c r="AY268" i="4"/>
  <c r="AX268" i="4"/>
  <c r="AW268" i="4"/>
  <c r="AV268" i="4"/>
  <c r="AU268" i="4"/>
  <c r="AT268" i="4"/>
  <c r="BK267" i="4"/>
  <c r="BJ267" i="4"/>
  <c r="BI267" i="4"/>
  <c r="BH267" i="4"/>
  <c r="BG267" i="4"/>
  <c r="BC267" i="4"/>
  <c r="BB267" i="4"/>
  <c r="BA267" i="4"/>
  <c r="AY267" i="4"/>
  <c r="AX267" i="4"/>
  <c r="AW267" i="4"/>
  <c r="AV267" i="4"/>
  <c r="AU267" i="4"/>
  <c r="AT267" i="4"/>
  <c r="BK266" i="4"/>
  <c r="BI266" i="4"/>
  <c r="BH266" i="4"/>
  <c r="BG266" i="4"/>
  <c r="BC266" i="4"/>
  <c r="BB266" i="4"/>
  <c r="BA266" i="4"/>
  <c r="AY266" i="4"/>
  <c r="AX266" i="4"/>
  <c r="AW266" i="4"/>
  <c r="AV266" i="4"/>
  <c r="AU266" i="4"/>
  <c r="AT266" i="4"/>
  <c r="BK265" i="4"/>
  <c r="BI265" i="4"/>
  <c r="BH265" i="4"/>
  <c r="BC265" i="4"/>
  <c r="BB265" i="4"/>
  <c r="BA265" i="4"/>
  <c r="AY265" i="4"/>
  <c r="AX265" i="4"/>
  <c r="AW265" i="4"/>
  <c r="AV265" i="4"/>
  <c r="AU265" i="4"/>
  <c r="AT265" i="4"/>
  <c r="BJ264" i="4"/>
  <c r="BI264" i="4"/>
  <c r="BH264" i="4"/>
  <c r="BK264" i="4" s="1"/>
  <c r="BG264" i="4"/>
  <c r="BC264" i="4"/>
  <c r="BB264" i="4"/>
  <c r="BA264" i="4"/>
  <c r="AY264" i="4"/>
  <c r="AX264" i="4"/>
  <c r="AW264" i="4"/>
  <c r="AV264" i="4"/>
  <c r="AU264" i="4"/>
  <c r="AT264" i="4"/>
  <c r="BI263" i="4"/>
  <c r="BH263" i="4"/>
  <c r="BG263" i="4"/>
  <c r="BE263" i="4"/>
  <c r="BC263" i="4"/>
  <c r="BB263" i="4"/>
  <c r="BA263" i="4"/>
  <c r="BK263" i="4" s="1"/>
  <c r="AY263" i="4"/>
  <c r="AX263" i="4"/>
  <c r="AW263" i="4"/>
  <c r="AV263" i="4"/>
  <c r="AU263" i="4"/>
  <c r="AT263" i="4"/>
  <c r="BK262" i="4"/>
  <c r="BI262" i="4"/>
  <c r="BJ262" i="4" s="1"/>
  <c r="BH262" i="4"/>
  <c r="BC262" i="4"/>
  <c r="BG262" i="4" s="1"/>
  <c r="BB262" i="4"/>
  <c r="BF262" i="4" s="1"/>
  <c r="BA262" i="4"/>
  <c r="AY262" i="4"/>
  <c r="AX262" i="4"/>
  <c r="AW262" i="4"/>
  <c r="AV262" i="4"/>
  <c r="AU262" i="4"/>
  <c r="AT262" i="4"/>
  <c r="BI261" i="4"/>
  <c r="BJ261" i="4" s="1"/>
  <c r="BH261" i="4"/>
  <c r="BK261" i="4" s="1"/>
  <c r="BG261" i="4"/>
  <c r="BC261" i="4"/>
  <c r="BB261" i="4"/>
  <c r="BA261" i="4"/>
  <c r="AY261" i="4"/>
  <c r="AX261" i="4"/>
  <c r="AW261" i="4"/>
  <c r="AV261" i="4"/>
  <c r="AU261" i="4"/>
  <c r="AT261" i="4"/>
  <c r="BI260" i="4"/>
  <c r="BJ260" i="4" s="1"/>
  <c r="BH260" i="4"/>
  <c r="BG260" i="4"/>
  <c r="BC260" i="4"/>
  <c r="BB260" i="4"/>
  <c r="BA260" i="4"/>
  <c r="BK260" i="4" s="1"/>
  <c r="AY260" i="4"/>
  <c r="AX260" i="4"/>
  <c r="AW260" i="4"/>
  <c r="AV260" i="4"/>
  <c r="AU260" i="4"/>
  <c r="AT260" i="4"/>
  <c r="BK259" i="4"/>
  <c r="BI259" i="4"/>
  <c r="BJ259" i="4" s="1"/>
  <c r="BH259" i="4"/>
  <c r="BF259" i="4"/>
  <c r="BE259" i="4"/>
  <c r="BC259" i="4"/>
  <c r="BB259" i="4"/>
  <c r="BA259" i="4"/>
  <c r="AY259" i="4"/>
  <c r="AX259" i="4"/>
  <c r="AW259" i="4"/>
  <c r="AV259" i="4"/>
  <c r="AU259" i="4"/>
  <c r="AT259" i="4"/>
  <c r="BJ258" i="4"/>
  <c r="BI258" i="4"/>
  <c r="BG258" i="4" s="1"/>
  <c r="BH258" i="4"/>
  <c r="BK258" i="4" s="1"/>
  <c r="BC258" i="4"/>
  <c r="BB258" i="4"/>
  <c r="BA258" i="4"/>
  <c r="AY258" i="4"/>
  <c r="AX258" i="4"/>
  <c r="AW258" i="4"/>
  <c r="AV258" i="4"/>
  <c r="AU258" i="4"/>
  <c r="AT258" i="4"/>
  <c r="BK257" i="4"/>
  <c r="BI257" i="4"/>
  <c r="BH257" i="4"/>
  <c r="BG257" i="4"/>
  <c r="BC257" i="4"/>
  <c r="BB257" i="4"/>
  <c r="BA257" i="4"/>
  <c r="AY257" i="4"/>
  <c r="AX257" i="4"/>
  <c r="AW257" i="4"/>
  <c r="AV257" i="4"/>
  <c r="AU257" i="4"/>
  <c r="AT257" i="4"/>
  <c r="BK256" i="4"/>
  <c r="BI256" i="4"/>
  <c r="BJ256" i="4" s="1"/>
  <c r="BH256" i="4"/>
  <c r="BG256" i="4"/>
  <c r="BF256" i="4"/>
  <c r="BC256" i="4"/>
  <c r="BB256" i="4"/>
  <c r="BE256" i="4" s="1"/>
  <c r="BA256" i="4"/>
  <c r="AY256" i="4"/>
  <c r="AX256" i="4"/>
  <c r="AW256" i="4"/>
  <c r="AV256" i="4"/>
  <c r="AU256" i="4"/>
  <c r="AT256" i="4"/>
  <c r="BK255" i="4"/>
  <c r="BI255" i="4"/>
  <c r="BG255" i="4" s="1"/>
  <c r="BH255" i="4"/>
  <c r="BC255" i="4"/>
  <c r="BB255" i="4"/>
  <c r="BA255" i="4"/>
  <c r="AY255" i="4"/>
  <c r="AX255" i="4"/>
  <c r="AW255" i="4"/>
  <c r="AV255" i="4"/>
  <c r="AU255" i="4"/>
  <c r="AT255" i="4"/>
  <c r="BK254" i="4"/>
  <c r="BI254" i="4"/>
  <c r="BH254" i="4"/>
  <c r="BG254" i="4"/>
  <c r="BC254" i="4"/>
  <c r="BB254" i="4"/>
  <c r="BE254" i="4" s="1"/>
  <c r="BA254" i="4"/>
  <c r="AY254" i="4"/>
  <c r="AX254" i="4"/>
  <c r="AW254" i="4"/>
  <c r="AV254" i="4"/>
  <c r="AU254" i="4"/>
  <c r="AT254" i="4"/>
  <c r="BK253" i="4"/>
  <c r="BI253" i="4"/>
  <c r="BJ253" i="4" s="1"/>
  <c r="BH253" i="4"/>
  <c r="BG253" i="4"/>
  <c r="BF253" i="4"/>
  <c r="BC253" i="4"/>
  <c r="BB253" i="4"/>
  <c r="BE253" i="4" s="1"/>
  <c r="BA253" i="4"/>
  <c r="AY253" i="4"/>
  <c r="AX253" i="4"/>
  <c r="AW253" i="4"/>
  <c r="AV253" i="4"/>
  <c r="AU253" i="4"/>
  <c r="AT253" i="4"/>
  <c r="BK252" i="4"/>
  <c r="BI252" i="4"/>
  <c r="BJ252" i="4" s="1"/>
  <c r="BH252" i="4"/>
  <c r="BC252" i="4"/>
  <c r="BB252" i="4"/>
  <c r="BA252" i="4"/>
  <c r="AY252" i="4"/>
  <c r="AX252" i="4"/>
  <c r="AW252" i="4"/>
  <c r="AV252" i="4"/>
  <c r="AU252" i="4"/>
  <c r="AT252" i="4"/>
  <c r="BK251" i="4"/>
  <c r="BI251" i="4"/>
  <c r="BH251" i="4"/>
  <c r="BG251" i="4"/>
  <c r="BC251" i="4"/>
  <c r="BB251" i="4"/>
  <c r="BF251" i="4" s="1"/>
  <c r="BA251" i="4"/>
  <c r="AY251" i="4"/>
  <c r="AX251" i="4"/>
  <c r="AW251" i="4"/>
  <c r="AV251" i="4"/>
  <c r="AU251" i="4"/>
  <c r="AT251" i="4"/>
  <c r="BK250" i="4"/>
  <c r="BI250" i="4"/>
  <c r="BJ250" i="4" s="1"/>
  <c r="BH250" i="4"/>
  <c r="BC250" i="4"/>
  <c r="BB250" i="4"/>
  <c r="BA250" i="4"/>
  <c r="AY250" i="4"/>
  <c r="AX250" i="4"/>
  <c r="AW250" i="4"/>
  <c r="AV250" i="4"/>
  <c r="AU250" i="4"/>
  <c r="AT250" i="4"/>
  <c r="BK249" i="4"/>
  <c r="BJ249" i="4"/>
  <c r="BI249" i="4"/>
  <c r="BH249" i="4"/>
  <c r="BG249" i="4"/>
  <c r="BC249" i="4"/>
  <c r="BB249" i="4"/>
  <c r="BA249" i="4"/>
  <c r="AY249" i="4"/>
  <c r="AX249" i="4"/>
  <c r="AW249" i="4"/>
  <c r="AV249" i="4"/>
  <c r="AU249" i="4"/>
  <c r="AT249" i="4"/>
  <c r="BK248" i="4"/>
  <c r="BI248" i="4"/>
  <c r="BJ248" i="4" s="1"/>
  <c r="BH248" i="4"/>
  <c r="BG248" i="4"/>
  <c r="BC248" i="4"/>
  <c r="BB248" i="4"/>
  <c r="BF248" i="4" s="1"/>
  <c r="BA248" i="4"/>
  <c r="AY248" i="4"/>
  <c r="AX248" i="4"/>
  <c r="AW248" i="4"/>
  <c r="AV248" i="4"/>
  <c r="AU248" i="4"/>
  <c r="AT248" i="4"/>
  <c r="BK247" i="4"/>
  <c r="BI247" i="4"/>
  <c r="BH247" i="4"/>
  <c r="BC247" i="4"/>
  <c r="BB247" i="4"/>
  <c r="BA247" i="4"/>
  <c r="AY247" i="4"/>
  <c r="AX247" i="4"/>
  <c r="AW247" i="4"/>
  <c r="AV247" i="4"/>
  <c r="AU247" i="4"/>
  <c r="AT247" i="4"/>
  <c r="BJ246" i="4"/>
  <c r="BI246" i="4"/>
  <c r="BH246" i="4"/>
  <c r="BK246" i="4" s="1"/>
  <c r="BG246" i="4"/>
  <c r="BC246" i="4"/>
  <c r="BB246" i="4"/>
  <c r="BA246" i="4"/>
  <c r="AY246" i="4"/>
  <c r="AX246" i="4"/>
  <c r="AW246" i="4"/>
  <c r="AV246" i="4"/>
  <c r="AU246" i="4"/>
  <c r="AT246" i="4"/>
  <c r="BI245" i="4"/>
  <c r="BH245" i="4"/>
  <c r="BG245" i="4"/>
  <c r="BC245" i="4"/>
  <c r="BB245" i="4"/>
  <c r="BE245" i="4" s="1"/>
  <c r="BA245" i="4"/>
  <c r="BK245" i="4" s="1"/>
  <c r="AY245" i="4"/>
  <c r="AX245" i="4"/>
  <c r="AW245" i="4"/>
  <c r="AV245" i="4"/>
  <c r="AU245" i="4"/>
  <c r="AT245" i="4"/>
  <c r="BK244" i="4"/>
  <c r="BI244" i="4"/>
  <c r="BH244" i="4"/>
  <c r="BC244" i="4"/>
  <c r="BE244" i="4" s="1"/>
  <c r="BB244" i="4"/>
  <c r="BF244" i="4" s="1"/>
  <c r="BA244" i="4"/>
  <c r="AY244" i="4"/>
  <c r="AX244" i="4"/>
  <c r="AW244" i="4"/>
  <c r="AV244" i="4"/>
  <c r="AU244" i="4"/>
  <c r="AT244" i="4"/>
  <c r="BI243" i="4"/>
  <c r="BH243" i="4"/>
  <c r="BK243" i="4" s="1"/>
  <c r="BC243" i="4"/>
  <c r="BB243" i="4"/>
  <c r="BA243" i="4"/>
  <c r="AY243" i="4"/>
  <c r="AX243" i="4"/>
  <c r="AW243" i="4"/>
  <c r="AV243" i="4"/>
  <c r="AU243" i="4"/>
  <c r="AT243" i="4"/>
  <c r="BI242" i="4"/>
  <c r="BH242" i="4"/>
  <c r="BG242" i="4"/>
  <c r="BC242" i="4"/>
  <c r="BB242" i="4"/>
  <c r="BA242" i="4"/>
  <c r="BK242" i="4" s="1"/>
  <c r="AY242" i="4"/>
  <c r="AX242" i="4"/>
  <c r="AW242" i="4"/>
  <c r="AV242" i="4"/>
  <c r="AU242" i="4"/>
  <c r="AT242" i="4"/>
  <c r="BK241" i="4"/>
  <c r="BI241" i="4"/>
  <c r="BJ241" i="4" s="1"/>
  <c r="BH241" i="4"/>
  <c r="BC241" i="4"/>
  <c r="BB241" i="4"/>
  <c r="BF241" i="4" s="1"/>
  <c r="BA241" i="4"/>
  <c r="AY241" i="4"/>
  <c r="AX241" i="4"/>
  <c r="AW241" i="4"/>
  <c r="AV241" i="4"/>
  <c r="AU241" i="4"/>
  <c r="AT241" i="4"/>
  <c r="BI240" i="4"/>
  <c r="BG240" i="4" s="1"/>
  <c r="BH240" i="4"/>
  <c r="BK240" i="4" s="1"/>
  <c r="BC240" i="4"/>
  <c r="BB240" i="4"/>
  <c r="BA240" i="4"/>
  <c r="AY240" i="4"/>
  <c r="AX240" i="4"/>
  <c r="AW240" i="4"/>
  <c r="AV240" i="4"/>
  <c r="AU240" i="4"/>
  <c r="AT240" i="4"/>
  <c r="BK239" i="4"/>
  <c r="BI239" i="4"/>
  <c r="BJ239" i="4" s="1"/>
  <c r="BH239" i="4"/>
  <c r="BG239" i="4"/>
  <c r="BC239" i="4"/>
  <c r="BB239" i="4"/>
  <c r="BA239" i="4"/>
  <c r="AY239" i="4"/>
  <c r="AX239" i="4"/>
  <c r="AW239" i="4"/>
  <c r="AV239" i="4"/>
  <c r="AU239" i="4"/>
  <c r="AT239" i="4"/>
  <c r="BK238" i="4"/>
  <c r="BI238" i="4"/>
  <c r="BJ238" i="4" s="1"/>
  <c r="BH238" i="4"/>
  <c r="BG238" i="4"/>
  <c r="BC238" i="4"/>
  <c r="BB238" i="4"/>
  <c r="BA238" i="4"/>
  <c r="AY238" i="4"/>
  <c r="AX238" i="4"/>
  <c r="AW238" i="4"/>
  <c r="AV238" i="4"/>
  <c r="AU238" i="4"/>
  <c r="AT238" i="4"/>
  <c r="BK237" i="4"/>
  <c r="BJ237" i="4"/>
  <c r="BI237" i="4"/>
  <c r="BH237" i="4"/>
  <c r="BG237" i="4"/>
  <c r="BC237" i="4"/>
  <c r="BB237" i="4"/>
  <c r="BA237" i="4"/>
  <c r="AY237" i="4"/>
  <c r="AX237" i="4"/>
  <c r="AW237" i="4"/>
  <c r="AV237" i="4"/>
  <c r="AU237" i="4"/>
  <c r="AT237" i="4"/>
  <c r="BI236" i="4"/>
  <c r="BJ236" i="4" s="1"/>
  <c r="BH236" i="4"/>
  <c r="BG236" i="4"/>
  <c r="BC236" i="4"/>
  <c r="BB236" i="4"/>
  <c r="BF236" i="4" s="1"/>
  <c r="BA236" i="4"/>
  <c r="BK236" i="4" s="1"/>
  <c r="AY236" i="4"/>
  <c r="AX236" i="4"/>
  <c r="AW236" i="4"/>
  <c r="AV236" i="4"/>
  <c r="AU236" i="4"/>
  <c r="AT236" i="4"/>
  <c r="BK235" i="4"/>
  <c r="BI235" i="4"/>
  <c r="BJ235" i="4" s="1"/>
  <c r="BH235" i="4"/>
  <c r="BG235" i="4"/>
  <c r="BC235" i="4"/>
  <c r="BB235" i="4"/>
  <c r="BF235" i="4" s="1"/>
  <c r="BA235" i="4"/>
  <c r="AY235" i="4"/>
  <c r="AX235" i="4"/>
  <c r="AW235" i="4"/>
  <c r="AV235" i="4"/>
  <c r="AU235" i="4"/>
  <c r="AT235" i="4"/>
  <c r="BK234" i="4"/>
  <c r="BJ234" i="4"/>
  <c r="BI234" i="4"/>
  <c r="BG234" i="4" s="1"/>
  <c r="BH234" i="4"/>
  <c r="BC234" i="4"/>
  <c r="BB234" i="4"/>
  <c r="BA234" i="4"/>
  <c r="AY234" i="4"/>
  <c r="AX234" i="4"/>
  <c r="AW234" i="4"/>
  <c r="AV234" i="4"/>
  <c r="AU234" i="4"/>
  <c r="AT234" i="4"/>
  <c r="BK233" i="4"/>
  <c r="BI233" i="4"/>
  <c r="BJ233" i="4" s="1"/>
  <c r="BH233" i="4"/>
  <c r="BG233" i="4"/>
  <c r="BC233" i="4"/>
  <c r="BB233" i="4"/>
  <c r="BF233" i="4" s="1"/>
  <c r="BA233" i="4"/>
  <c r="AY233" i="4"/>
  <c r="AX233" i="4"/>
  <c r="AW233" i="4"/>
  <c r="AV233" i="4"/>
  <c r="AU233" i="4"/>
  <c r="AT233" i="4"/>
  <c r="BK232" i="4"/>
  <c r="BI232" i="4"/>
  <c r="BH232" i="4"/>
  <c r="BC232" i="4"/>
  <c r="BB232" i="4"/>
  <c r="BA232" i="4"/>
  <c r="AY232" i="4"/>
  <c r="AX232" i="4"/>
  <c r="AW232" i="4"/>
  <c r="AV232" i="4"/>
  <c r="AU232" i="4"/>
  <c r="AT232" i="4"/>
  <c r="BK231" i="4"/>
  <c r="BJ231" i="4"/>
  <c r="BI231" i="4"/>
  <c r="BH231" i="4"/>
  <c r="BG231" i="4"/>
  <c r="BC231" i="4"/>
  <c r="BB231" i="4"/>
  <c r="BA231" i="4"/>
  <c r="AY231" i="4"/>
  <c r="AX231" i="4"/>
  <c r="AW231" i="4"/>
  <c r="AV231" i="4"/>
  <c r="AU231" i="4"/>
  <c r="AT231" i="4"/>
  <c r="BK230" i="4"/>
  <c r="BI230" i="4"/>
  <c r="BH230" i="4"/>
  <c r="BG230" i="4"/>
  <c r="BC230" i="4"/>
  <c r="BB230" i="4"/>
  <c r="BF230" i="4" s="1"/>
  <c r="BA230" i="4"/>
  <c r="AY230" i="4"/>
  <c r="AX230" i="4"/>
  <c r="AW230" i="4"/>
  <c r="AV230" i="4"/>
  <c r="AU230" i="4"/>
  <c r="AT230" i="4"/>
  <c r="BK229" i="4"/>
  <c r="BI229" i="4"/>
  <c r="BH229" i="4"/>
  <c r="BC229" i="4"/>
  <c r="BB229" i="4"/>
  <c r="BA229" i="4"/>
  <c r="AY229" i="4"/>
  <c r="AX229" i="4"/>
  <c r="AW229" i="4"/>
  <c r="AV229" i="4"/>
  <c r="AU229" i="4"/>
  <c r="AT229" i="4"/>
  <c r="BJ228" i="4"/>
  <c r="BI228" i="4"/>
  <c r="BH228" i="4"/>
  <c r="BK228" i="4" s="1"/>
  <c r="BG228" i="4"/>
  <c r="BC228" i="4"/>
  <c r="BB228" i="4"/>
  <c r="BA228" i="4"/>
  <c r="AY228" i="4"/>
  <c r="AX228" i="4"/>
  <c r="AW228" i="4"/>
  <c r="AV228" i="4"/>
  <c r="AU228" i="4"/>
  <c r="AT228" i="4"/>
  <c r="BI227" i="4"/>
  <c r="BJ227" i="4" s="1"/>
  <c r="BH227" i="4"/>
  <c r="BG227" i="4"/>
  <c r="BC227" i="4"/>
  <c r="BB227" i="4"/>
  <c r="BE227" i="4" s="1"/>
  <c r="BA227" i="4"/>
  <c r="BK227" i="4" s="1"/>
  <c r="AY227" i="4"/>
  <c r="AX227" i="4"/>
  <c r="AW227" i="4"/>
  <c r="AV227" i="4"/>
  <c r="AU227" i="4"/>
  <c r="AT227" i="4"/>
  <c r="BK226" i="4"/>
  <c r="BI226" i="4"/>
  <c r="BJ226" i="4" s="1"/>
  <c r="BH226" i="4"/>
  <c r="BC226" i="4"/>
  <c r="BG226" i="4" s="1"/>
  <c r="BB226" i="4"/>
  <c r="BF226" i="4" s="1"/>
  <c r="BA226" i="4"/>
  <c r="AY226" i="4"/>
  <c r="AX226" i="4"/>
  <c r="AW226" i="4"/>
  <c r="AV226" i="4"/>
  <c r="AU226" i="4"/>
  <c r="AT226" i="4"/>
  <c r="BI225" i="4"/>
  <c r="BJ225" i="4" s="1"/>
  <c r="BH225" i="4"/>
  <c r="BK225" i="4" s="1"/>
  <c r="BC225" i="4"/>
  <c r="BB225" i="4"/>
  <c r="BA225" i="4"/>
  <c r="AY225" i="4"/>
  <c r="AX225" i="4"/>
  <c r="AW225" i="4"/>
  <c r="AV225" i="4"/>
  <c r="AU225" i="4"/>
  <c r="AT225" i="4"/>
  <c r="BK224" i="4"/>
  <c r="BI224" i="4"/>
  <c r="BH224" i="4"/>
  <c r="BC224" i="4"/>
  <c r="BB224" i="4"/>
  <c r="BA224" i="4"/>
  <c r="AY224" i="4"/>
  <c r="AX224" i="4"/>
  <c r="AW224" i="4"/>
  <c r="AV224" i="4"/>
  <c r="AU224" i="4"/>
  <c r="AT224" i="4"/>
  <c r="BK223" i="4"/>
  <c r="BI223" i="4"/>
  <c r="BJ223" i="4" s="1"/>
  <c r="BH223" i="4"/>
  <c r="BG223" i="4"/>
  <c r="BC223" i="4"/>
  <c r="BB223" i="4"/>
  <c r="BA223" i="4"/>
  <c r="AY223" i="4"/>
  <c r="AX223" i="4"/>
  <c r="AW223" i="4"/>
  <c r="AV223" i="4"/>
  <c r="AU223" i="4"/>
  <c r="AT223" i="4"/>
  <c r="BJ222" i="4"/>
  <c r="BI222" i="4"/>
  <c r="BH222" i="4"/>
  <c r="BK222" i="4" s="1"/>
  <c r="BG222" i="4"/>
  <c r="BC222" i="4"/>
  <c r="BB222" i="4"/>
  <c r="BA222" i="4"/>
  <c r="AY222" i="4"/>
  <c r="AX222" i="4"/>
  <c r="AW222" i="4"/>
  <c r="AV222" i="4"/>
  <c r="AU222" i="4"/>
  <c r="AT222" i="4"/>
  <c r="BK221" i="4"/>
  <c r="BI221" i="4"/>
  <c r="BH221" i="4"/>
  <c r="BG221" i="4"/>
  <c r="BC221" i="4"/>
  <c r="BB221" i="4"/>
  <c r="BE221" i="4" s="1"/>
  <c r="BA221" i="4"/>
  <c r="AY221" i="4"/>
  <c r="AX221" i="4"/>
  <c r="AW221" i="4"/>
  <c r="AV221" i="4"/>
  <c r="AU221" i="4"/>
  <c r="AT221" i="4"/>
  <c r="BK220" i="4"/>
  <c r="BI220" i="4"/>
  <c r="BJ220" i="4" s="1"/>
  <c r="BH220" i="4"/>
  <c r="BG220" i="4"/>
  <c r="BC220" i="4"/>
  <c r="BB220" i="4"/>
  <c r="BA220" i="4"/>
  <c r="AY220" i="4"/>
  <c r="AX220" i="4"/>
  <c r="AW220" i="4"/>
  <c r="AV220" i="4"/>
  <c r="AU220" i="4"/>
  <c r="AT220" i="4"/>
  <c r="BK219" i="4"/>
  <c r="BI219" i="4"/>
  <c r="BJ219" i="4" s="1"/>
  <c r="BH219" i="4"/>
  <c r="BG219" i="4"/>
  <c r="BC219" i="4"/>
  <c r="BB219" i="4"/>
  <c r="BF219" i="4" s="1"/>
  <c r="BA219" i="4"/>
  <c r="AY219" i="4"/>
  <c r="AX219" i="4"/>
  <c r="AW219" i="4"/>
  <c r="AV219" i="4"/>
  <c r="AU219" i="4"/>
  <c r="AT219" i="4"/>
  <c r="BI218" i="4"/>
  <c r="BH218" i="4"/>
  <c r="BC218" i="4"/>
  <c r="BB218" i="4"/>
  <c r="BE218" i="4" s="1"/>
  <c r="BA218" i="4"/>
  <c r="BK218" i="4" s="1"/>
  <c r="AY218" i="4"/>
  <c r="AX218" i="4"/>
  <c r="AW218" i="4"/>
  <c r="AV218" i="4"/>
  <c r="AU218" i="4"/>
  <c r="AT218" i="4"/>
  <c r="BK217" i="4"/>
  <c r="BI217" i="4"/>
  <c r="BJ217" i="4" s="1"/>
  <c r="BH217" i="4"/>
  <c r="BC217" i="4"/>
  <c r="BG217" i="4" s="1"/>
  <c r="BB217" i="4"/>
  <c r="BF217" i="4" s="1"/>
  <c r="BA217" i="4"/>
  <c r="AY217" i="4"/>
  <c r="AX217" i="4"/>
  <c r="AW217" i="4"/>
  <c r="AV217" i="4"/>
  <c r="AU217" i="4"/>
  <c r="AT217" i="4"/>
  <c r="BI216" i="4"/>
  <c r="BJ216" i="4" s="1"/>
  <c r="BH216" i="4"/>
  <c r="BK216" i="4" s="1"/>
  <c r="BC216" i="4"/>
  <c r="BB216" i="4"/>
  <c r="BF216" i="4" s="1"/>
  <c r="BA216" i="4"/>
  <c r="AY216" i="4"/>
  <c r="AX216" i="4"/>
  <c r="AW216" i="4"/>
  <c r="AV216" i="4"/>
  <c r="AU216" i="4"/>
  <c r="AT216" i="4"/>
  <c r="BK215" i="4"/>
  <c r="BI215" i="4"/>
  <c r="BH215" i="4"/>
  <c r="BC215" i="4"/>
  <c r="BB215" i="4"/>
  <c r="BA215" i="4"/>
  <c r="AY215" i="4"/>
  <c r="AX215" i="4"/>
  <c r="AW215" i="4"/>
  <c r="AV215" i="4"/>
  <c r="AU215" i="4"/>
  <c r="AT215" i="4"/>
  <c r="BK214" i="4"/>
  <c r="BI214" i="4"/>
  <c r="BJ214" i="4" s="1"/>
  <c r="BH214" i="4"/>
  <c r="BC214" i="4"/>
  <c r="BG214" i="4" s="1"/>
  <c r="BB214" i="4"/>
  <c r="BF214" i="4" s="1"/>
  <c r="BA214" i="4"/>
  <c r="AY214" i="4"/>
  <c r="AX214" i="4"/>
  <c r="AW214" i="4"/>
  <c r="AV214" i="4"/>
  <c r="AU214" i="4"/>
  <c r="AT214" i="4"/>
  <c r="BI213" i="4"/>
  <c r="BH213" i="4"/>
  <c r="BK213" i="4" s="1"/>
  <c r="BG213" i="4"/>
  <c r="BC213" i="4"/>
  <c r="BB213" i="4"/>
  <c r="BA213" i="4"/>
  <c r="BJ213" i="4" s="1"/>
  <c r="AY213" i="4"/>
  <c r="AX213" i="4"/>
  <c r="AW213" i="4"/>
  <c r="AV213" i="4"/>
  <c r="AU213" i="4"/>
  <c r="AT213" i="4"/>
  <c r="BK212" i="4"/>
  <c r="BI212" i="4"/>
  <c r="BJ212" i="4" s="1"/>
  <c r="BH212" i="4"/>
  <c r="BG212" i="4"/>
  <c r="BC212" i="4"/>
  <c r="BB212" i="4"/>
  <c r="BA212" i="4"/>
  <c r="AY212" i="4"/>
  <c r="AX212" i="4"/>
  <c r="AW212" i="4"/>
  <c r="AV212" i="4"/>
  <c r="AU212" i="4"/>
  <c r="AT212" i="4"/>
  <c r="BK211" i="4"/>
  <c r="BI211" i="4"/>
  <c r="BH211" i="4"/>
  <c r="BC211" i="4"/>
  <c r="BB211" i="4"/>
  <c r="BA211" i="4"/>
  <c r="AY211" i="4"/>
  <c r="AX211" i="4"/>
  <c r="AW211" i="4"/>
  <c r="AV211" i="4"/>
  <c r="AU211" i="4"/>
  <c r="AT211" i="4"/>
  <c r="BI210" i="4"/>
  <c r="BH210" i="4"/>
  <c r="BK210" i="4" s="1"/>
  <c r="BC210" i="4"/>
  <c r="BB210" i="4"/>
  <c r="BE210" i="4" s="1"/>
  <c r="BA210" i="4"/>
  <c r="AY210" i="4"/>
  <c r="AX210" i="4"/>
  <c r="AW210" i="4"/>
  <c r="AV210" i="4"/>
  <c r="AU210" i="4"/>
  <c r="AT210" i="4"/>
  <c r="BK209" i="4"/>
  <c r="BI209" i="4"/>
  <c r="BH209" i="4"/>
  <c r="BG209" i="4"/>
  <c r="BC209" i="4"/>
  <c r="BB209" i="4"/>
  <c r="BF209" i="4" s="1"/>
  <c r="BA209" i="4"/>
  <c r="AY209" i="4"/>
  <c r="AX209" i="4"/>
  <c r="AW209" i="4"/>
  <c r="AV209" i="4"/>
  <c r="AU209" i="4"/>
  <c r="AT209" i="4"/>
  <c r="BK208" i="4"/>
  <c r="BI208" i="4"/>
  <c r="BJ208" i="4" s="1"/>
  <c r="BH208" i="4"/>
  <c r="BC208" i="4"/>
  <c r="BB208" i="4"/>
  <c r="BA208" i="4"/>
  <c r="AY208" i="4"/>
  <c r="AX208" i="4"/>
  <c r="AW208" i="4"/>
  <c r="AV208" i="4"/>
  <c r="AU208" i="4"/>
  <c r="AT208" i="4"/>
  <c r="BK207" i="4"/>
  <c r="BI207" i="4"/>
  <c r="BJ207" i="4" s="1"/>
  <c r="BH207" i="4"/>
  <c r="BG207" i="4"/>
  <c r="BC207" i="4"/>
  <c r="BB207" i="4"/>
  <c r="BF207" i="4" s="1"/>
  <c r="BA207" i="4"/>
  <c r="AY207" i="4"/>
  <c r="AX207" i="4"/>
  <c r="AW207" i="4"/>
  <c r="AV207" i="4"/>
  <c r="AU207" i="4"/>
  <c r="AT207" i="4"/>
  <c r="BI206" i="4"/>
  <c r="BH206" i="4"/>
  <c r="BC206" i="4"/>
  <c r="BB206" i="4"/>
  <c r="BE206" i="4" s="1"/>
  <c r="BA206" i="4"/>
  <c r="BK206" i="4" s="1"/>
  <c r="AY206" i="4"/>
  <c r="AX206" i="4"/>
  <c r="AW206" i="4"/>
  <c r="AV206" i="4"/>
  <c r="AU206" i="4"/>
  <c r="AT206" i="4"/>
  <c r="BK205" i="4"/>
  <c r="BJ205" i="4"/>
  <c r="BI205" i="4"/>
  <c r="BH205" i="4"/>
  <c r="BG205" i="4"/>
  <c r="BC205" i="4"/>
  <c r="BB205" i="4"/>
  <c r="BE205" i="4" s="1"/>
  <c r="BA205" i="4"/>
  <c r="AY205" i="4"/>
  <c r="AX205" i="4"/>
  <c r="AW205" i="4"/>
  <c r="AV205" i="4"/>
  <c r="AU205" i="4"/>
  <c r="AT205" i="4"/>
  <c r="BK204" i="4"/>
  <c r="BJ204" i="4"/>
  <c r="BI204" i="4"/>
  <c r="BG204" i="4" s="1"/>
  <c r="BH204" i="4"/>
  <c r="BC204" i="4"/>
  <c r="BB204" i="4"/>
  <c r="BA204" i="4"/>
  <c r="AY204" i="4"/>
  <c r="AX204" i="4"/>
  <c r="AW204" i="4"/>
  <c r="AV204" i="4"/>
  <c r="AU204" i="4"/>
  <c r="AT204" i="4"/>
  <c r="BK203" i="4"/>
  <c r="BI203" i="4"/>
  <c r="BJ203" i="4" s="1"/>
  <c r="BH203" i="4"/>
  <c r="BG203" i="4"/>
  <c r="BC203" i="4"/>
  <c r="BB203" i="4"/>
  <c r="BE203" i="4" s="1"/>
  <c r="BA203" i="4"/>
  <c r="AY203" i="4"/>
  <c r="AX203" i="4"/>
  <c r="AW203" i="4"/>
  <c r="AV203" i="4"/>
  <c r="AU203" i="4"/>
  <c r="AT203" i="4"/>
  <c r="BK202" i="4"/>
  <c r="BJ202" i="4"/>
  <c r="BI202" i="4"/>
  <c r="BH202" i="4"/>
  <c r="BC202" i="4"/>
  <c r="BG202" i="4" s="1"/>
  <c r="BB202" i="4"/>
  <c r="BF202" i="4" s="1"/>
  <c r="BA202" i="4"/>
  <c r="AY202" i="4"/>
  <c r="AX202" i="4"/>
  <c r="AW202" i="4"/>
  <c r="AV202" i="4"/>
  <c r="AU202" i="4"/>
  <c r="AT202" i="4"/>
  <c r="BI201" i="4"/>
  <c r="BJ201" i="4" s="1"/>
  <c r="BH201" i="4"/>
  <c r="BC201" i="4"/>
  <c r="BB201" i="4"/>
  <c r="BE201" i="4" s="1"/>
  <c r="BA201" i="4"/>
  <c r="AY201" i="4"/>
  <c r="AX201" i="4"/>
  <c r="AW201" i="4"/>
  <c r="AV201" i="4"/>
  <c r="AU201" i="4"/>
  <c r="AT201" i="4"/>
  <c r="BK200" i="4"/>
  <c r="BI200" i="4"/>
  <c r="BH200" i="4"/>
  <c r="BC200" i="4"/>
  <c r="BB200" i="4"/>
  <c r="BA200" i="4"/>
  <c r="AY200" i="4"/>
  <c r="AX200" i="4"/>
  <c r="AW200" i="4"/>
  <c r="AV200" i="4"/>
  <c r="AU200" i="4"/>
  <c r="AT200" i="4"/>
  <c r="BK199" i="4"/>
  <c r="BI199" i="4"/>
  <c r="BH199" i="4"/>
  <c r="BF199" i="4"/>
  <c r="BC199" i="4"/>
  <c r="BB199" i="4"/>
  <c r="BE199" i="4" s="1"/>
  <c r="BA199" i="4"/>
  <c r="AY199" i="4"/>
  <c r="AX199" i="4"/>
  <c r="AW199" i="4"/>
  <c r="AV199" i="4"/>
  <c r="AU199" i="4"/>
  <c r="AT199" i="4"/>
  <c r="BJ198" i="4"/>
  <c r="BI198" i="4"/>
  <c r="BH198" i="4"/>
  <c r="BG198" i="4"/>
  <c r="BC198" i="4"/>
  <c r="BB198" i="4"/>
  <c r="BE198" i="4" s="1"/>
  <c r="BA198" i="4"/>
  <c r="BK198" i="4" s="1"/>
  <c r="AY198" i="4"/>
  <c r="AX198" i="4"/>
  <c r="AW198" i="4"/>
  <c r="AV198" i="4"/>
  <c r="AU198" i="4"/>
  <c r="AT198" i="4"/>
  <c r="BI197" i="4"/>
  <c r="BG197" i="4" s="1"/>
  <c r="BH197" i="4"/>
  <c r="BC197" i="4"/>
  <c r="BB197" i="4"/>
  <c r="BA197" i="4"/>
  <c r="BK197" i="4" s="1"/>
  <c r="AY197" i="4"/>
  <c r="AX197" i="4"/>
  <c r="AW197" i="4"/>
  <c r="AV197" i="4"/>
  <c r="AU197" i="4"/>
  <c r="AT197" i="4"/>
  <c r="BK196" i="4"/>
  <c r="BI196" i="4"/>
  <c r="BJ196" i="4" s="1"/>
  <c r="BH196" i="4"/>
  <c r="BC196" i="4"/>
  <c r="BG196" i="4" s="1"/>
  <c r="BB196" i="4"/>
  <c r="BF196" i="4" s="1"/>
  <c r="BA196" i="4"/>
  <c r="AY196" i="4"/>
  <c r="AX196" i="4"/>
  <c r="AW196" i="4"/>
  <c r="AV196" i="4"/>
  <c r="AU196" i="4"/>
  <c r="AT196" i="4"/>
  <c r="BJ195" i="4"/>
  <c r="BI195" i="4"/>
  <c r="BH195" i="4"/>
  <c r="BK195" i="4" s="1"/>
  <c r="BG195" i="4"/>
  <c r="BC195" i="4"/>
  <c r="BB195" i="4"/>
  <c r="BA195" i="4"/>
  <c r="AY195" i="4"/>
  <c r="AX195" i="4"/>
  <c r="AW195" i="4"/>
  <c r="AV195" i="4"/>
  <c r="AU195" i="4"/>
  <c r="AT195" i="4"/>
  <c r="BK194" i="4"/>
  <c r="BI194" i="4"/>
  <c r="BJ194" i="4" s="1"/>
  <c r="BH194" i="4"/>
  <c r="BG194" i="4"/>
  <c r="BF194" i="4"/>
  <c r="BC194" i="4"/>
  <c r="BB194" i="4"/>
  <c r="BE194" i="4" s="1"/>
  <c r="BA194" i="4"/>
  <c r="AY194" i="4"/>
  <c r="AX194" i="4"/>
  <c r="AW194" i="4"/>
  <c r="AV194" i="4"/>
  <c r="AU194" i="4"/>
  <c r="AT194" i="4"/>
  <c r="BK193" i="4"/>
  <c r="BJ193" i="4"/>
  <c r="BI193" i="4"/>
  <c r="BH193" i="4"/>
  <c r="BC193" i="4"/>
  <c r="BB193" i="4"/>
  <c r="BF193" i="4" s="1"/>
  <c r="BA193" i="4"/>
  <c r="AY193" i="4"/>
  <c r="AX193" i="4"/>
  <c r="AW193" i="4"/>
  <c r="AV193" i="4"/>
  <c r="AU193" i="4"/>
  <c r="AT193" i="4"/>
  <c r="BI192" i="4"/>
  <c r="BH192" i="4"/>
  <c r="BC192" i="4"/>
  <c r="BB192" i="4"/>
  <c r="BE192" i="4" s="1"/>
  <c r="BA192" i="4"/>
  <c r="AY192" i="4"/>
  <c r="AX192" i="4"/>
  <c r="AW192" i="4"/>
  <c r="AV192" i="4"/>
  <c r="AU192" i="4"/>
  <c r="AT192" i="4"/>
  <c r="BK191" i="4"/>
  <c r="BI191" i="4"/>
  <c r="BH191" i="4"/>
  <c r="BG191" i="4"/>
  <c r="BC191" i="4"/>
  <c r="BB191" i="4"/>
  <c r="BF191" i="4" s="1"/>
  <c r="BA191" i="4"/>
  <c r="AY191" i="4"/>
  <c r="AX191" i="4"/>
  <c r="AW191" i="4"/>
  <c r="AV191" i="4"/>
  <c r="AU191" i="4"/>
  <c r="AT191" i="4"/>
  <c r="BK190" i="4"/>
  <c r="BI190" i="4"/>
  <c r="BJ190" i="4" s="1"/>
  <c r="BH190" i="4"/>
  <c r="BC190" i="4"/>
  <c r="BB190" i="4"/>
  <c r="BA190" i="4"/>
  <c r="AY190" i="4"/>
  <c r="AX190" i="4"/>
  <c r="AW190" i="4"/>
  <c r="AV190" i="4"/>
  <c r="AU190" i="4"/>
  <c r="AT190" i="4"/>
  <c r="BK189" i="4"/>
  <c r="BI189" i="4"/>
  <c r="BJ189" i="4" s="1"/>
  <c r="BH189" i="4"/>
  <c r="BG189" i="4"/>
  <c r="BC189" i="4"/>
  <c r="BB189" i="4"/>
  <c r="BF189" i="4" s="1"/>
  <c r="BA189" i="4"/>
  <c r="AY189" i="4"/>
  <c r="AX189" i="4"/>
  <c r="AW189" i="4"/>
  <c r="AV189" i="4"/>
  <c r="AU189" i="4"/>
  <c r="AT189" i="4"/>
  <c r="BI188" i="4"/>
  <c r="BH188" i="4"/>
  <c r="BC188" i="4"/>
  <c r="BB188" i="4"/>
  <c r="BE188" i="4" s="1"/>
  <c r="BA188" i="4"/>
  <c r="BK188" i="4" s="1"/>
  <c r="AY188" i="4"/>
  <c r="AX188" i="4"/>
  <c r="AW188" i="4"/>
  <c r="AV188" i="4"/>
  <c r="AU188" i="4"/>
  <c r="AT188" i="4"/>
  <c r="BK187" i="4"/>
  <c r="BJ187" i="4"/>
  <c r="BI187" i="4"/>
  <c r="BH187" i="4"/>
  <c r="BG187" i="4"/>
  <c r="BE187" i="4"/>
  <c r="BC187" i="4"/>
  <c r="BB187" i="4"/>
  <c r="BF187" i="4" s="1"/>
  <c r="BA187" i="4"/>
  <c r="AY187" i="4"/>
  <c r="AX187" i="4"/>
  <c r="AW187" i="4"/>
  <c r="AV187" i="4"/>
  <c r="AU187" i="4"/>
  <c r="AT187" i="4"/>
  <c r="BK186" i="4"/>
  <c r="BJ186" i="4"/>
  <c r="BI186" i="4"/>
  <c r="BG186" i="4" s="1"/>
  <c r="BH186" i="4"/>
  <c r="BC186" i="4"/>
  <c r="BB186" i="4"/>
  <c r="BA186" i="4"/>
  <c r="AY186" i="4"/>
  <c r="AX186" i="4"/>
  <c r="AW186" i="4"/>
  <c r="AV186" i="4"/>
  <c r="AU186" i="4"/>
  <c r="AT186" i="4"/>
  <c r="BK185" i="4"/>
  <c r="BI185" i="4"/>
  <c r="BJ185" i="4" s="1"/>
  <c r="BH185" i="4"/>
  <c r="BG185" i="4"/>
  <c r="BC185" i="4"/>
  <c r="BB185" i="4"/>
  <c r="BE185" i="4" s="1"/>
  <c r="BA185" i="4"/>
  <c r="AY185" i="4"/>
  <c r="AX185" i="4"/>
  <c r="AW185" i="4"/>
  <c r="AV185" i="4"/>
  <c r="AU185" i="4"/>
  <c r="AT185" i="4"/>
  <c r="BK184" i="4"/>
  <c r="BJ184" i="4"/>
  <c r="BI184" i="4"/>
  <c r="BH184" i="4"/>
  <c r="BC184" i="4"/>
  <c r="BG184" i="4" s="1"/>
  <c r="BB184" i="4"/>
  <c r="BF184" i="4" s="1"/>
  <c r="BA184" i="4"/>
  <c r="AY184" i="4"/>
  <c r="AX184" i="4"/>
  <c r="AW184" i="4"/>
  <c r="AV184" i="4"/>
  <c r="AU184" i="4"/>
  <c r="AT184" i="4"/>
  <c r="BI183" i="4"/>
  <c r="BH183" i="4"/>
  <c r="BG183" i="4"/>
  <c r="BC183" i="4"/>
  <c r="BB183" i="4"/>
  <c r="BE183" i="4" s="1"/>
  <c r="BA183" i="4"/>
  <c r="AY183" i="4"/>
  <c r="AX183" i="4"/>
  <c r="AW183" i="4"/>
  <c r="AV183" i="4"/>
  <c r="AU183" i="4"/>
  <c r="AT183" i="4"/>
  <c r="BI182" i="4"/>
  <c r="BH182" i="4"/>
  <c r="BC182" i="4"/>
  <c r="BB182" i="4"/>
  <c r="BF182" i="4" s="1"/>
  <c r="BA182" i="4"/>
  <c r="BK182" i="4" s="1"/>
  <c r="AY182" i="4"/>
  <c r="AX182" i="4"/>
  <c r="AW182" i="4"/>
  <c r="AV182" i="4"/>
  <c r="AU182" i="4"/>
  <c r="AT182" i="4"/>
  <c r="BK181" i="4"/>
  <c r="BI181" i="4"/>
  <c r="BH181" i="4"/>
  <c r="BC181" i="4"/>
  <c r="BB181" i="4"/>
  <c r="BE181" i="4" s="1"/>
  <c r="BA181" i="4"/>
  <c r="AY181" i="4"/>
  <c r="AX181" i="4"/>
  <c r="AW181" i="4"/>
  <c r="AV181" i="4"/>
  <c r="AU181" i="4"/>
  <c r="AT181" i="4"/>
  <c r="BJ180" i="4"/>
  <c r="BI180" i="4"/>
  <c r="BH180" i="4"/>
  <c r="BG180" i="4"/>
  <c r="BC180" i="4"/>
  <c r="BB180" i="4"/>
  <c r="BE180" i="4" s="1"/>
  <c r="BA180" i="4"/>
  <c r="BK180" i="4" s="1"/>
  <c r="AY180" i="4"/>
  <c r="AX180" i="4"/>
  <c r="AW180" i="4"/>
  <c r="AV180" i="4"/>
  <c r="AU180" i="4"/>
  <c r="AT180" i="4"/>
  <c r="BI179" i="4"/>
  <c r="BJ179" i="4" s="1"/>
  <c r="BH179" i="4"/>
  <c r="BG179" i="4"/>
  <c r="BC179" i="4"/>
  <c r="BB179" i="4"/>
  <c r="BA179" i="4"/>
  <c r="BK179" i="4" s="1"/>
  <c r="AY179" i="4"/>
  <c r="AX179" i="4"/>
  <c r="AW179" i="4"/>
  <c r="AV179" i="4"/>
  <c r="AU179" i="4"/>
  <c r="AT179" i="4"/>
  <c r="BK178" i="4"/>
  <c r="BI178" i="4"/>
  <c r="BJ178" i="4" s="1"/>
  <c r="BH178" i="4"/>
  <c r="BG178" i="4"/>
  <c r="BC178" i="4"/>
  <c r="BB178" i="4"/>
  <c r="BE178" i="4" s="1"/>
  <c r="BA178" i="4"/>
  <c r="AY178" i="4"/>
  <c r="AX178" i="4"/>
  <c r="AW178" i="4"/>
  <c r="AV178" i="4"/>
  <c r="AU178" i="4"/>
  <c r="AT178" i="4"/>
  <c r="BK177" i="4"/>
  <c r="BJ177" i="4"/>
  <c r="BI177" i="4"/>
  <c r="BH177" i="4"/>
  <c r="BG177" i="4"/>
  <c r="BC177" i="4"/>
  <c r="BB177" i="4"/>
  <c r="BA177" i="4"/>
  <c r="AY177" i="4"/>
  <c r="AX177" i="4"/>
  <c r="AW177" i="4"/>
  <c r="AV177" i="4"/>
  <c r="AU177" i="4"/>
  <c r="AT177" i="4"/>
  <c r="BK176" i="4"/>
  <c r="BI176" i="4"/>
  <c r="BJ176" i="4" s="1"/>
  <c r="BH176" i="4"/>
  <c r="BG176" i="4"/>
  <c r="BC176" i="4"/>
  <c r="BB176" i="4"/>
  <c r="BA176" i="4"/>
  <c r="AY176" i="4"/>
  <c r="AX176" i="4"/>
  <c r="AW176" i="4"/>
  <c r="AV176" i="4"/>
  <c r="AU176" i="4"/>
  <c r="AT176" i="4"/>
  <c r="BK175" i="4"/>
  <c r="BJ175" i="4"/>
  <c r="BI175" i="4"/>
  <c r="BH175" i="4"/>
  <c r="BE175" i="4"/>
  <c r="BC175" i="4"/>
  <c r="BB175" i="4"/>
  <c r="BF175" i="4" s="1"/>
  <c r="BA175" i="4"/>
  <c r="AY175" i="4"/>
  <c r="AX175" i="4"/>
  <c r="AW175" i="4"/>
  <c r="AV175" i="4"/>
  <c r="AU175" i="4"/>
  <c r="AT175" i="4"/>
  <c r="BI174" i="4"/>
  <c r="BH174" i="4"/>
  <c r="BE174" i="4"/>
  <c r="BC174" i="4"/>
  <c r="BB174" i="4"/>
  <c r="BA174" i="4"/>
  <c r="AY174" i="4"/>
  <c r="AX174" i="4"/>
  <c r="AW174" i="4"/>
  <c r="AV174" i="4"/>
  <c r="AU174" i="4"/>
  <c r="AT174" i="4"/>
  <c r="BK173" i="4"/>
  <c r="BI173" i="4"/>
  <c r="BH173" i="4"/>
  <c r="BG173" i="4"/>
  <c r="BC173" i="4"/>
  <c r="BB173" i="4"/>
  <c r="BF173" i="4" s="1"/>
  <c r="BA173" i="4"/>
  <c r="AY173" i="4"/>
  <c r="AX173" i="4"/>
  <c r="AW173" i="4"/>
  <c r="AV173" i="4"/>
  <c r="AU173" i="4"/>
  <c r="AT173" i="4"/>
  <c r="BK172" i="4"/>
  <c r="BI172" i="4"/>
  <c r="BJ172" i="4" s="1"/>
  <c r="BH172" i="4"/>
  <c r="BG172" i="4"/>
  <c r="BC172" i="4"/>
  <c r="BB172" i="4"/>
  <c r="BA172" i="4"/>
  <c r="AY172" i="4"/>
  <c r="AX172" i="4"/>
  <c r="AW172" i="4"/>
  <c r="AV172" i="4"/>
  <c r="AU172" i="4"/>
  <c r="AT172" i="4"/>
  <c r="BK171" i="4"/>
  <c r="BI171" i="4"/>
  <c r="BJ171" i="4" s="1"/>
  <c r="BH171" i="4"/>
  <c r="BG171" i="4"/>
  <c r="BC171" i="4"/>
  <c r="BB171" i="4"/>
  <c r="BF171" i="4" s="1"/>
  <c r="BA171" i="4"/>
  <c r="AY171" i="4"/>
  <c r="AX171" i="4"/>
  <c r="AW171" i="4"/>
  <c r="AV171" i="4"/>
  <c r="AU171" i="4"/>
  <c r="AT171" i="4"/>
  <c r="BI170" i="4"/>
  <c r="BH170" i="4"/>
  <c r="BC170" i="4"/>
  <c r="BB170" i="4"/>
  <c r="BE170" i="4" s="1"/>
  <c r="BA170" i="4"/>
  <c r="BK170" i="4" s="1"/>
  <c r="AY170" i="4"/>
  <c r="AX170" i="4"/>
  <c r="AW170" i="4"/>
  <c r="AV170" i="4"/>
  <c r="AU170" i="4"/>
  <c r="AT170" i="4"/>
  <c r="BK169" i="4"/>
  <c r="BJ169" i="4"/>
  <c r="BI169" i="4"/>
  <c r="BH169" i="4"/>
  <c r="BG169" i="4"/>
  <c r="BF169" i="4"/>
  <c r="BE169" i="4"/>
  <c r="BC169" i="4"/>
  <c r="BB169" i="4"/>
  <c r="BA169" i="4"/>
  <c r="AY169" i="4"/>
  <c r="AX169" i="4"/>
  <c r="AW169" i="4"/>
  <c r="AV169" i="4"/>
  <c r="AU169" i="4"/>
  <c r="AT169" i="4"/>
  <c r="BK168" i="4"/>
  <c r="BI168" i="4"/>
  <c r="BG168" i="4" s="1"/>
  <c r="BH168" i="4"/>
  <c r="BC168" i="4"/>
  <c r="BB168" i="4"/>
  <c r="BA168" i="4"/>
  <c r="AY168" i="4"/>
  <c r="AX168" i="4"/>
  <c r="AW168" i="4"/>
  <c r="AV168" i="4"/>
  <c r="AU168" i="4"/>
  <c r="AT168" i="4"/>
  <c r="BK167" i="4"/>
  <c r="BI167" i="4"/>
  <c r="BJ167" i="4" s="1"/>
  <c r="BH167" i="4"/>
  <c r="BG167" i="4"/>
  <c r="BC167" i="4"/>
  <c r="BB167" i="4"/>
  <c r="BE167" i="4" s="1"/>
  <c r="BA167" i="4"/>
  <c r="AY167" i="4"/>
  <c r="AX167" i="4"/>
  <c r="AW167" i="4"/>
  <c r="AV167" i="4"/>
  <c r="AU167" i="4"/>
  <c r="AT167" i="4"/>
  <c r="BK166" i="4"/>
  <c r="BJ166" i="4"/>
  <c r="BI166" i="4"/>
  <c r="BH166" i="4"/>
  <c r="BC166" i="4"/>
  <c r="BG166" i="4" s="1"/>
  <c r="BB166" i="4"/>
  <c r="BF166" i="4" s="1"/>
  <c r="BA166" i="4"/>
  <c r="AY166" i="4"/>
  <c r="AX166" i="4"/>
  <c r="AW166" i="4"/>
  <c r="AV166" i="4"/>
  <c r="AU166" i="4"/>
  <c r="AT166" i="4"/>
  <c r="BI165" i="4"/>
  <c r="BJ165" i="4" s="1"/>
  <c r="BH165" i="4"/>
  <c r="BK165" i="4" s="1"/>
  <c r="BG165" i="4"/>
  <c r="BE165" i="4"/>
  <c r="BC165" i="4"/>
  <c r="BB165" i="4"/>
  <c r="BA165" i="4"/>
  <c r="AY165" i="4"/>
  <c r="AX165" i="4"/>
  <c r="AW165" i="4"/>
  <c r="AV165" i="4"/>
  <c r="AU165" i="4"/>
  <c r="AT165" i="4"/>
  <c r="BK164" i="4"/>
  <c r="BI164" i="4"/>
  <c r="BH164" i="4"/>
  <c r="BC164" i="4"/>
  <c r="BB164" i="4"/>
  <c r="BE164" i="4" s="1"/>
  <c r="BA164" i="4"/>
  <c r="AY164" i="4"/>
  <c r="AX164" i="4"/>
  <c r="AW164" i="4"/>
  <c r="AV164" i="4"/>
  <c r="AU164" i="4"/>
  <c r="AT164" i="4"/>
  <c r="BK163" i="4"/>
  <c r="BI163" i="4"/>
  <c r="BH163" i="4"/>
  <c r="BC163" i="4"/>
  <c r="BB163" i="4"/>
  <c r="BE163" i="4" s="1"/>
  <c r="BA163" i="4"/>
  <c r="AY163" i="4"/>
  <c r="AX163" i="4"/>
  <c r="AW163" i="4"/>
  <c r="AV163" i="4"/>
  <c r="AU163" i="4"/>
  <c r="AT163" i="4"/>
  <c r="BJ162" i="4"/>
  <c r="BI162" i="4"/>
  <c r="BH162" i="4"/>
  <c r="BG162" i="4"/>
  <c r="BC162" i="4"/>
  <c r="BB162" i="4"/>
  <c r="BE162" i="4" s="1"/>
  <c r="BA162" i="4"/>
  <c r="BK162" i="4" s="1"/>
  <c r="AY162" i="4"/>
  <c r="AX162" i="4"/>
  <c r="AW162" i="4"/>
  <c r="AV162" i="4"/>
  <c r="AU162" i="4"/>
  <c r="AT162" i="4"/>
  <c r="BI161" i="4"/>
  <c r="BG161" i="4" s="1"/>
  <c r="BH161" i="4"/>
  <c r="BC161" i="4"/>
  <c r="BB161" i="4"/>
  <c r="BA161" i="4"/>
  <c r="BK161" i="4" s="1"/>
  <c r="AY161" i="4"/>
  <c r="AX161" i="4"/>
  <c r="AW161" i="4"/>
  <c r="AV161" i="4"/>
  <c r="AU161" i="4"/>
  <c r="AT161" i="4"/>
  <c r="BK160" i="4"/>
  <c r="BI160" i="4"/>
  <c r="BJ160" i="4" s="1"/>
  <c r="BH160" i="4"/>
  <c r="BC160" i="4"/>
  <c r="BG160" i="4" s="1"/>
  <c r="BB160" i="4"/>
  <c r="BF160" i="4" s="1"/>
  <c r="BA160" i="4"/>
  <c r="AY160" i="4"/>
  <c r="AX160" i="4"/>
  <c r="AW160" i="4"/>
  <c r="AV160" i="4"/>
  <c r="AU160" i="4"/>
  <c r="AT160" i="4"/>
  <c r="BI159" i="4"/>
  <c r="BH159" i="4"/>
  <c r="BG159" i="4"/>
  <c r="BC159" i="4"/>
  <c r="BB159" i="4"/>
  <c r="BA159" i="4"/>
  <c r="BJ159" i="4" s="1"/>
  <c r="AY159" i="4"/>
  <c r="AX159" i="4"/>
  <c r="AW159" i="4"/>
  <c r="AV159" i="4"/>
  <c r="AU159" i="4"/>
  <c r="AT159" i="4"/>
  <c r="BK158" i="4"/>
  <c r="BI158" i="4"/>
  <c r="BJ158" i="4" s="1"/>
  <c r="BH158" i="4"/>
  <c r="BG158" i="4"/>
  <c r="BC158" i="4"/>
  <c r="BB158" i="4"/>
  <c r="BE158" i="4" s="1"/>
  <c r="BA158" i="4"/>
  <c r="AY158" i="4"/>
  <c r="AX158" i="4"/>
  <c r="AW158" i="4"/>
  <c r="AV158" i="4"/>
  <c r="AU158" i="4"/>
  <c r="AT158" i="4"/>
  <c r="BK157" i="4"/>
  <c r="BI157" i="4"/>
  <c r="BH157" i="4"/>
  <c r="BC157" i="4"/>
  <c r="BB157" i="4"/>
  <c r="BF157" i="4" s="1"/>
  <c r="BA157" i="4"/>
  <c r="AY157" i="4"/>
  <c r="AX157" i="4"/>
  <c r="AW157" i="4"/>
  <c r="AV157" i="4"/>
  <c r="AU157" i="4"/>
  <c r="AT157" i="4"/>
  <c r="BI156" i="4"/>
  <c r="BH156" i="4"/>
  <c r="BK156" i="4" s="1"/>
  <c r="BC156" i="4"/>
  <c r="BB156" i="4"/>
  <c r="BE156" i="4" s="1"/>
  <c r="BA156" i="4"/>
  <c r="AY156" i="4"/>
  <c r="AX156" i="4"/>
  <c r="AW156" i="4"/>
  <c r="AV156" i="4"/>
  <c r="AU156" i="4"/>
  <c r="AT156" i="4"/>
  <c r="BK155" i="4"/>
  <c r="BI155" i="4"/>
  <c r="BH155" i="4"/>
  <c r="BG155" i="4"/>
  <c r="BC155" i="4"/>
  <c r="BB155" i="4"/>
  <c r="BF155" i="4" s="1"/>
  <c r="BA155" i="4"/>
  <c r="AY155" i="4"/>
  <c r="AX155" i="4"/>
  <c r="AW155" i="4"/>
  <c r="AV155" i="4"/>
  <c r="AU155" i="4"/>
  <c r="AT155" i="4"/>
  <c r="BK154" i="4"/>
  <c r="BI154" i="4"/>
  <c r="BJ154" i="4" s="1"/>
  <c r="BH154" i="4"/>
  <c r="BC154" i="4"/>
  <c r="BB154" i="4"/>
  <c r="BA154" i="4"/>
  <c r="AY154" i="4"/>
  <c r="AX154" i="4"/>
  <c r="AW154" i="4"/>
  <c r="AV154" i="4"/>
  <c r="AU154" i="4"/>
  <c r="AT154" i="4"/>
  <c r="BK153" i="4"/>
  <c r="BI153" i="4"/>
  <c r="BJ153" i="4" s="1"/>
  <c r="BH153" i="4"/>
  <c r="BG153" i="4"/>
  <c r="BC153" i="4"/>
  <c r="BB153" i="4"/>
  <c r="BF153" i="4" s="1"/>
  <c r="BA153" i="4"/>
  <c r="AY153" i="4"/>
  <c r="AX153" i="4"/>
  <c r="AW153" i="4"/>
  <c r="AV153" i="4"/>
  <c r="AU153" i="4"/>
  <c r="AT153" i="4"/>
  <c r="BI152" i="4"/>
  <c r="BH152" i="4"/>
  <c r="BC152" i="4"/>
  <c r="BB152" i="4"/>
  <c r="BE152" i="4" s="1"/>
  <c r="BA152" i="4"/>
  <c r="BK152" i="4" s="1"/>
  <c r="AY152" i="4"/>
  <c r="AX152" i="4"/>
  <c r="AW152" i="4"/>
  <c r="AV152" i="4"/>
  <c r="AU152" i="4"/>
  <c r="AT152" i="4"/>
  <c r="BK151" i="4"/>
  <c r="BJ151" i="4"/>
  <c r="BI151" i="4"/>
  <c r="BH151" i="4"/>
  <c r="BG151" i="4"/>
  <c r="BF151" i="4"/>
  <c r="BC151" i="4"/>
  <c r="BB151" i="4"/>
  <c r="BE151" i="4" s="1"/>
  <c r="BA151" i="4"/>
  <c r="AY151" i="4"/>
  <c r="AX151" i="4"/>
  <c r="AW151" i="4"/>
  <c r="AV151" i="4"/>
  <c r="AU151" i="4"/>
  <c r="AT151" i="4"/>
  <c r="BK150" i="4"/>
  <c r="BJ150" i="4"/>
  <c r="BI150" i="4"/>
  <c r="BH150" i="4"/>
  <c r="BG150" i="4"/>
  <c r="BC150" i="4"/>
  <c r="BB150" i="4"/>
  <c r="BA150" i="4"/>
  <c r="AY150" i="4"/>
  <c r="AX150" i="4"/>
  <c r="AW150" i="4"/>
  <c r="AV150" i="4"/>
  <c r="AU150" i="4"/>
  <c r="AT150" i="4"/>
  <c r="BK149" i="4"/>
  <c r="BI149" i="4"/>
  <c r="BH149" i="4"/>
  <c r="BF149" i="4"/>
  <c r="BC149" i="4"/>
  <c r="BB149" i="4"/>
  <c r="BE149" i="4" s="1"/>
  <c r="BA149" i="4"/>
  <c r="AY149" i="4"/>
  <c r="AX149" i="4"/>
  <c r="AW149" i="4"/>
  <c r="AV149" i="4"/>
  <c r="AU149" i="4"/>
  <c r="AT149" i="4"/>
  <c r="BK148" i="4"/>
  <c r="BJ148" i="4"/>
  <c r="BI148" i="4"/>
  <c r="BH148" i="4"/>
  <c r="BC148" i="4"/>
  <c r="BG148" i="4" s="1"/>
  <c r="BB148" i="4"/>
  <c r="BF148" i="4" s="1"/>
  <c r="BA148" i="4"/>
  <c r="AY148" i="4"/>
  <c r="AX148" i="4"/>
  <c r="AW148" i="4"/>
  <c r="AV148" i="4"/>
  <c r="AU148" i="4"/>
  <c r="AT148" i="4"/>
  <c r="BI147" i="4"/>
  <c r="BJ147" i="4" s="1"/>
  <c r="BH147" i="4"/>
  <c r="BC147" i="4"/>
  <c r="BB147" i="4"/>
  <c r="BE147" i="4" s="1"/>
  <c r="BA147" i="4"/>
  <c r="AY147" i="4"/>
  <c r="AX147" i="4"/>
  <c r="AW147" i="4"/>
  <c r="AV147" i="4"/>
  <c r="AU147" i="4"/>
  <c r="AT147" i="4"/>
  <c r="BI146" i="4"/>
  <c r="BH146" i="4"/>
  <c r="BG146" i="4"/>
  <c r="BC146" i="4"/>
  <c r="BB146" i="4"/>
  <c r="BF146" i="4" s="1"/>
  <c r="BA146" i="4"/>
  <c r="BK146" i="4" s="1"/>
  <c r="AY146" i="4"/>
  <c r="AX146" i="4"/>
  <c r="AW146" i="4"/>
  <c r="AV146" i="4"/>
  <c r="AU146" i="4"/>
  <c r="AT146" i="4"/>
  <c r="BK145" i="4"/>
  <c r="BI145" i="4"/>
  <c r="BH145" i="4"/>
  <c r="BC145" i="4"/>
  <c r="BB145" i="4"/>
  <c r="BE145" i="4" s="1"/>
  <c r="BA145" i="4"/>
  <c r="AY145" i="4"/>
  <c r="AX145" i="4"/>
  <c r="AW145" i="4"/>
  <c r="AV145" i="4"/>
  <c r="AU145" i="4"/>
  <c r="AT145" i="4"/>
  <c r="BI144" i="4"/>
  <c r="BH144" i="4"/>
  <c r="BG144" i="4"/>
  <c r="BC144" i="4"/>
  <c r="BB144" i="4"/>
  <c r="BE144" i="4" s="1"/>
  <c r="BA144" i="4"/>
  <c r="BK144" i="4" s="1"/>
  <c r="AY144" i="4"/>
  <c r="AX144" i="4"/>
  <c r="AW144" i="4"/>
  <c r="AV144" i="4"/>
  <c r="AU144" i="4"/>
  <c r="AT144" i="4"/>
  <c r="BI143" i="4"/>
  <c r="BH143" i="4"/>
  <c r="BG143" i="4"/>
  <c r="BC143" i="4"/>
  <c r="BB143" i="4"/>
  <c r="BF143" i="4" s="1"/>
  <c r="BA143" i="4"/>
  <c r="BK143" i="4" s="1"/>
  <c r="AY143" i="4"/>
  <c r="AX143" i="4"/>
  <c r="AW143" i="4"/>
  <c r="AV143" i="4"/>
  <c r="AU143" i="4"/>
  <c r="AT143" i="4"/>
  <c r="BK142" i="4"/>
  <c r="BI142" i="4"/>
  <c r="BJ142" i="4" s="1"/>
  <c r="BH142" i="4"/>
  <c r="BG142" i="4"/>
  <c r="BC142" i="4"/>
  <c r="BB142" i="4"/>
  <c r="BF142" i="4" s="1"/>
  <c r="BA142" i="4"/>
  <c r="AY142" i="4"/>
  <c r="AX142" i="4"/>
  <c r="AW142" i="4"/>
  <c r="AV142" i="4"/>
  <c r="AU142" i="4"/>
  <c r="AT142" i="4"/>
  <c r="BK141" i="4"/>
  <c r="BJ141" i="4"/>
  <c r="BI141" i="4"/>
  <c r="BH141" i="4"/>
  <c r="BG141" i="4"/>
  <c r="BC141" i="4"/>
  <c r="BB141" i="4"/>
  <c r="BA141" i="4"/>
  <c r="AY141" i="4"/>
  <c r="AX141" i="4"/>
  <c r="AW141" i="4"/>
  <c r="AV141" i="4"/>
  <c r="AU141" i="4"/>
  <c r="AT141" i="4"/>
  <c r="BK140" i="4"/>
  <c r="BI140" i="4"/>
  <c r="BJ140" i="4" s="1"/>
  <c r="BH140" i="4"/>
  <c r="BG140" i="4"/>
  <c r="BC140" i="4"/>
  <c r="BB140" i="4"/>
  <c r="BA140" i="4"/>
  <c r="AY140" i="4"/>
  <c r="AX140" i="4"/>
  <c r="AW140" i="4"/>
  <c r="AV140" i="4"/>
  <c r="AU140" i="4"/>
  <c r="AT140" i="4"/>
  <c r="BK139" i="4"/>
  <c r="BI139" i="4"/>
  <c r="BJ139" i="4" s="1"/>
  <c r="BH139" i="4"/>
  <c r="BC139" i="4"/>
  <c r="BB139" i="4"/>
  <c r="BA139" i="4"/>
  <c r="AY139" i="4"/>
  <c r="AX139" i="4"/>
  <c r="AW139" i="4"/>
  <c r="AV139" i="4"/>
  <c r="AU139" i="4"/>
  <c r="AT139" i="4"/>
  <c r="BI138" i="4"/>
  <c r="BH138" i="4"/>
  <c r="BK138" i="4" s="1"/>
  <c r="BC138" i="4"/>
  <c r="BB138" i="4"/>
  <c r="BE138" i="4" s="1"/>
  <c r="BA138" i="4"/>
  <c r="AY138" i="4"/>
  <c r="AX138" i="4"/>
  <c r="AW138" i="4"/>
  <c r="AV138" i="4"/>
  <c r="AU138" i="4"/>
  <c r="AT138" i="4"/>
  <c r="BK137" i="4"/>
  <c r="BI137" i="4"/>
  <c r="BJ137" i="4" s="1"/>
  <c r="BH137" i="4"/>
  <c r="BG137" i="4"/>
  <c r="BC137" i="4"/>
  <c r="BB137" i="4"/>
  <c r="BF137" i="4" s="1"/>
  <c r="BA137" i="4"/>
  <c r="AY137" i="4"/>
  <c r="AX137" i="4"/>
  <c r="AW137" i="4"/>
  <c r="AV137" i="4"/>
  <c r="AU137" i="4"/>
  <c r="AT137" i="4"/>
  <c r="BK136" i="4"/>
  <c r="BI136" i="4"/>
  <c r="BH136" i="4"/>
  <c r="BC136" i="4"/>
  <c r="BB136" i="4"/>
  <c r="BA136" i="4"/>
  <c r="AY136" i="4"/>
  <c r="AX136" i="4"/>
  <c r="AW136" i="4"/>
  <c r="AV136" i="4"/>
  <c r="AU136" i="4"/>
  <c r="AT136" i="4"/>
  <c r="BK135" i="4"/>
  <c r="BI135" i="4"/>
  <c r="BJ135" i="4" s="1"/>
  <c r="BH135" i="4"/>
  <c r="BC135" i="4"/>
  <c r="BB135" i="4"/>
  <c r="BF135" i="4" s="1"/>
  <c r="BA135" i="4"/>
  <c r="AY135" i="4"/>
  <c r="AX135" i="4"/>
  <c r="AW135" i="4"/>
  <c r="AV135" i="4"/>
  <c r="AU135" i="4"/>
  <c r="AT135" i="4"/>
  <c r="BI134" i="4"/>
  <c r="BH134" i="4"/>
  <c r="BC134" i="4"/>
  <c r="BB134" i="4"/>
  <c r="BE134" i="4" s="1"/>
  <c r="BA134" i="4"/>
  <c r="BK134" i="4" s="1"/>
  <c r="AY134" i="4"/>
  <c r="AX134" i="4"/>
  <c r="AW134" i="4"/>
  <c r="AV134" i="4"/>
  <c r="AU134" i="4"/>
  <c r="AT134" i="4"/>
  <c r="BK133" i="4"/>
  <c r="BJ133" i="4"/>
  <c r="BI133" i="4"/>
  <c r="BH133" i="4"/>
  <c r="BG133" i="4"/>
  <c r="BC133" i="4"/>
  <c r="BB133" i="4"/>
  <c r="BF133" i="4" s="1"/>
  <c r="BA133" i="4"/>
  <c r="AY133" i="4"/>
  <c r="AX133" i="4"/>
  <c r="AW133" i="4"/>
  <c r="AV133" i="4"/>
  <c r="AU133" i="4"/>
  <c r="AT133" i="4"/>
  <c r="BK132" i="4"/>
  <c r="BJ132" i="4"/>
  <c r="BI132" i="4"/>
  <c r="BH132" i="4"/>
  <c r="BG132" i="4"/>
  <c r="BC132" i="4"/>
  <c r="BB132" i="4"/>
  <c r="BA132" i="4"/>
  <c r="AY132" i="4"/>
  <c r="AX132" i="4"/>
  <c r="AW132" i="4"/>
  <c r="AV132" i="4"/>
  <c r="AU132" i="4"/>
  <c r="AT132" i="4"/>
  <c r="BK131" i="4"/>
  <c r="BI131" i="4"/>
  <c r="BJ131" i="4" s="1"/>
  <c r="BH131" i="4"/>
  <c r="BG131" i="4"/>
  <c r="BF131" i="4"/>
  <c r="BC131" i="4"/>
  <c r="BB131" i="4"/>
  <c r="BE131" i="4" s="1"/>
  <c r="BA131" i="4"/>
  <c r="AY131" i="4"/>
  <c r="AX131" i="4"/>
  <c r="AW131" i="4"/>
  <c r="AV131" i="4"/>
  <c r="AU131" i="4"/>
  <c r="AT131" i="4"/>
  <c r="BK130" i="4"/>
  <c r="BJ130" i="4"/>
  <c r="BI130" i="4"/>
  <c r="BH130" i="4"/>
  <c r="BC130" i="4"/>
  <c r="BG130" i="4" s="1"/>
  <c r="BB130" i="4"/>
  <c r="BF130" i="4" s="1"/>
  <c r="BA130" i="4"/>
  <c r="AY130" i="4"/>
  <c r="AX130" i="4"/>
  <c r="AW130" i="4"/>
  <c r="AV130" i="4"/>
  <c r="AU130" i="4"/>
  <c r="AT130" i="4"/>
  <c r="BI129" i="4"/>
  <c r="BJ129" i="4" s="1"/>
  <c r="BH129" i="4"/>
  <c r="BK129" i="4" s="1"/>
  <c r="BC129" i="4"/>
  <c r="BB129" i="4"/>
  <c r="BE129" i="4" s="1"/>
  <c r="BA129" i="4"/>
  <c r="AY129" i="4"/>
  <c r="AX129" i="4"/>
  <c r="AW129" i="4"/>
  <c r="AV129" i="4"/>
  <c r="AU129" i="4"/>
  <c r="AT129" i="4"/>
  <c r="BK128" i="4"/>
  <c r="BI128" i="4"/>
  <c r="BJ128" i="4" s="1"/>
  <c r="BH128" i="4"/>
  <c r="BC128" i="4"/>
  <c r="BB128" i="4"/>
  <c r="BA128" i="4"/>
  <c r="AY128" i="4"/>
  <c r="AX128" i="4"/>
  <c r="AW128" i="4"/>
  <c r="AV128" i="4"/>
  <c r="AU128" i="4"/>
  <c r="AT128" i="4"/>
  <c r="BK127" i="4"/>
  <c r="BI127" i="4"/>
  <c r="BH127" i="4"/>
  <c r="BC127" i="4"/>
  <c r="BB127" i="4"/>
  <c r="BA127" i="4"/>
  <c r="AY127" i="4"/>
  <c r="AX127" i="4"/>
  <c r="AW127" i="4"/>
  <c r="AV127" i="4"/>
  <c r="AU127" i="4"/>
  <c r="AT127" i="4"/>
  <c r="BI126" i="4"/>
  <c r="BH126" i="4"/>
  <c r="BG126" i="4"/>
  <c r="BC126" i="4"/>
  <c r="BB126" i="4"/>
  <c r="BE126" i="4" s="1"/>
  <c r="BA126" i="4"/>
  <c r="AY126" i="4"/>
  <c r="AX126" i="4"/>
  <c r="AW126" i="4"/>
  <c r="AV126" i="4"/>
  <c r="AU126" i="4"/>
  <c r="AT126" i="4"/>
  <c r="BI125" i="4"/>
  <c r="BG125" i="4" s="1"/>
  <c r="BH125" i="4"/>
  <c r="BC125" i="4"/>
  <c r="BB125" i="4"/>
  <c r="BA125" i="4"/>
  <c r="BK125" i="4" s="1"/>
  <c r="AY125" i="4"/>
  <c r="AX125" i="4"/>
  <c r="AW125" i="4"/>
  <c r="AV125" i="4"/>
  <c r="AU125" i="4"/>
  <c r="AT125" i="4"/>
  <c r="BK124" i="4"/>
  <c r="BI124" i="4"/>
  <c r="BJ124" i="4" s="1"/>
  <c r="BH124" i="4"/>
  <c r="BC124" i="4"/>
  <c r="BG124" i="4" s="1"/>
  <c r="BB124" i="4"/>
  <c r="BF124" i="4" s="1"/>
  <c r="BA124" i="4"/>
  <c r="AY124" i="4"/>
  <c r="AX124" i="4"/>
  <c r="AW124" i="4"/>
  <c r="AV124" i="4"/>
  <c r="AU124" i="4"/>
  <c r="AT124" i="4"/>
  <c r="BJ123" i="4"/>
  <c r="BI123" i="4"/>
  <c r="BH123" i="4"/>
  <c r="BK123" i="4" s="1"/>
  <c r="BG123" i="4"/>
  <c r="BC123" i="4"/>
  <c r="BB123" i="4"/>
  <c r="BA123" i="4"/>
  <c r="AY123" i="4"/>
  <c r="AX123" i="4"/>
  <c r="AW123" i="4"/>
  <c r="AV123" i="4"/>
  <c r="AU123" i="4"/>
  <c r="AT123" i="4"/>
  <c r="BK122" i="4"/>
  <c r="BI122" i="4"/>
  <c r="BJ122" i="4" s="1"/>
  <c r="BH122" i="4"/>
  <c r="BG122" i="4"/>
  <c r="BC122" i="4"/>
  <c r="BB122" i="4"/>
  <c r="BF122" i="4" s="1"/>
  <c r="BA122" i="4"/>
  <c r="AY122" i="4"/>
  <c r="AX122" i="4"/>
  <c r="AW122" i="4"/>
  <c r="AV122" i="4"/>
  <c r="AU122" i="4"/>
  <c r="AT122" i="4"/>
  <c r="BK121" i="4"/>
  <c r="BI121" i="4"/>
  <c r="BJ121" i="4" s="1"/>
  <c r="BH121" i="4"/>
  <c r="BG121" i="4"/>
  <c r="BC121" i="4"/>
  <c r="BB121" i="4"/>
  <c r="BF121" i="4" s="1"/>
  <c r="BA121" i="4"/>
  <c r="AY121" i="4"/>
  <c r="AX121" i="4"/>
  <c r="AW121" i="4"/>
  <c r="AV121" i="4"/>
  <c r="AU121" i="4"/>
  <c r="AT121" i="4"/>
  <c r="BI120" i="4"/>
  <c r="BH120" i="4"/>
  <c r="BK120" i="4" s="1"/>
  <c r="BC120" i="4"/>
  <c r="BB120" i="4"/>
  <c r="BE120" i="4" s="1"/>
  <c r="BA120" i="4"/>
  <c r="AY120" i="4"/>
  <c r="AX120" i="4"/>
  <c r="AW120" i="4"/>
  <c r="AV120" i="4"/>
  <c r="AU120" i="4"/>
  <c r="AT120" i="4"/>
  <c r="BK119" i="4"/>
  <c r="BI119" i="4"/>
  <c r="BJ119" i="4" s="1"/>
  <c r="BH119" i="4"/>
  <c r="BG119" i="4"/>
  <c r="BC119" i="4"/>
  <c r="BB119" i="4"/>
  <c r="BF119" i="4" s="1"/>
  <c r="BA119" i="4"/>
  <c r="AY119" i="4"/>
  <c r="AX119" i="4"/>
  <c r="AW119" i="4"/>
  <c r="AV119" i="4"/>
  <c r="AU119" i="4"/>
  <c r="AT119" i="4"/>
  <c r="BK118" i="4"/>
  <c r="BI118" i="4"/>
  <c r="BJ118" i="4" s="1"/>
  <c r="BH118" i="4"/>
  <c r="BG118" i="4"/>
  <c r="BE118" i="4"/>
  <c r="BC118" i="4"/>
  <c r="BB118" i="4"/>
  <c r="BF118" i="4" s="1"/>
  <c r="BA118" i="4"/>
  <c r="AY118" i="4"/>
  <c r="AX118" i="4"/>
  <c r="AW118" i="4"/>
  <c r="AV118" i="4"/>
  <c r="AU118" i="4"/>
  <c r="AT118" i="4"/>
  <c r="BK117" i="4"/>
  <c r="BI117" i="4"/>
  <c r="BH117" i="4"/>
  <c r="BC117" i="4"/>
  <c r="BB117" i="4"/>
  <c r="BF117" i="4" s="1"/>
  <c r="BA117" i="4"/>
  <c r="AY117" i="4"/>
  <c r="AX117" i="4"/>
  <c r="AW117" i="4"/>
  <c r="AV117" i="4"/>
  <c r="AU117" i="4"/>
  <c r="AT117" i="4"/>
  <c r="BI116" i="4"/>
  <c r="BH116" i="4"/>
  <c r="BC116" i="4"/>
  <c r="BB116" i="4"/>
  <c r="BE116" i="4" s="1"/>
  <c r="BA116" i="4"/>
  <c r="BK116" i="4" s="1"/>
  <c r="AY116" i="4"/>
  <c r="AX116" i="4"/>
  <c r="AW116" i="4"/>
  <c r="AV116" i="4"/>
  <c r="AU116" i="4"/>
  <c r="AT116" i="4"/>
  <c r="BK115" i="4"/>
  <c r="BJ115" i="4"/>
  <c r="BI115" i="4"/>
  <c r="BH115" i="4"/>
  <c r="BG115" i="4"/>
  <c r="BC115" i="4"/>
  <c r="BB115" i="4"/>
  <c r="BA115" i="4"/>
  <c r="AY115" i="4"/>
  <c r="AX115" i="4"/>
  <c r="AW115" i="4"/>
  <c r="AV115" i="4"/>
  <c r="AU115" i="4"/>
  <c r="AT115" i="4"/>
  <c r="BK114" i="4"/>
  <c r="BI114" i="4"/>
  <c r="BJ114" i="4" s="1"/>
  <c r="BH114" i="4"/>
  <c r="BC114" i="4"/>
  <c r="BB114" i="4"/>
  <c r="BA114" i="4"/>
  <c r="AY114" i="4"/>
  <c r="AX114" i="4"/>
  <c r="AW114" i="4"/>
  <c r="AV114" i="4"/>
  <c r="AU114" i="4"/>
  <c r="AT114" i="4"/>
  <c r="BK113" i="4"/>
  <c r="BI113" i="4"/>
  <c r="BJ113" i="4" s="1"/>
  <c r="BH113" i="4"/>
  <c r="BG113" i="4"/>
  <c r="BC113" i="4"/>
  <c r="BB113" i="4"/>
  <c r="BE113" i="4" s="1"/>
  <c r="BA113" i="4"/>
  <c r="AY113" i="4"/>
  <c r="AX113" i="4"/>
  <c r="AW113" i="4"/>
  <c r="AV113" i="4"/>
  <c r="AU113" i="4"/>
  <c r="AT113" i="4"/>
  <c r="BK112" i="4"/>
  <c r="BJ112" i="4"/>
  <c r="BI112" i="4"/>
  <c r="BH112" i="4"/>
  <c r="BC112" i="4"/>
  <c r="BG112" i="4" s="1"/>
  <c r="BB112" i="4"/>
  <c r="BA112" i="4"/>
  <c r="AY112" i="4"/>
  <c r="AX112" i="4"/>
  <c r="AW112" i="4"/>
  <c r="AV112" i="4"/>
  <c r="AU112" i="4"/>
  <c r="AT112" i="4"/>
  <c r="BI111" i="4"/>
  <c r="BJ111" i="4" s="1"/>
  <c r="BH111" i="4"/>
  <c r="BK111" i="4" s="1"/>
  <c r="BG111" i="4"/>
  <c r="BC111" i="4"/>
  <c r="BB111" i="4"/>
  <c r="BE111" i="4" s="1"/>
  <c r="BA111" i="4"/>
  <c r="AY111" i="4"/>
  <c r="AX111" i="4"/>
  <c r="AW111" i="4"/>
  <c r="AV111" i="4"/>
  <c r="AU111" i="4"/>
  <c r="AT111" i="4"/>
  <c r="BK110" i="4"/>
  <c r="BI110" i="4"/>
  <c r="BJ110" i="4" s="1"/>
  <c r="BH110" i="4"/>
  <c r="BE110" i="4"/>
  <c r="BC110" i="4"/>
  <c r="BB110" i="4"/>
  <c r="BA110" i="4"/>
  <c r="AY110" i="4"/>
  <c r="AX110" i="4"/>
  <c r="AW110" i="4"/>
  <c r="AV110" i="4"/>
  <c r="AU110" i="4"/>
  <c r="AT110" i="4"/>
  <c r="BK109" i="4"/>
  <c r="BI109" i="4"/>
  <c r="BH109" i="4"/>
  <c r="BC109" i="4"/>
  <c r="BB109" i="4"/>
  <c r="BE109" i="4" s="1"/>
  <c r="BA109" i="4"/>
  <c r="AY109" i="4"/>
  <c r="AX109" i="4"/>
  <c r="AW109" i="4"/>
  <c r="AV109" i="4"/>
  <c r="AU109" i="4"/>
  <c r="AT109" i="4"/>
  <c r="BI108" i="4"/>
  <c r="BH108" i="4"/>
  <c r="BG108" i="4"/>
  <c r="BC108" i="4"/>
  <c r="BB108" i="4"/>
  <c r="BE108" i="4" s="1"/>
  <c r="BA108" i="4"/>
  <c r="BK108" i="4" s="1"/>
  <c r="AY108" i="4"/>
  <c r="AX108" i="4"/>
  <c r="AW108" i="4"/>
  <c r="AV108" i="4"/>
  <c r="AU108" i="4"/>
  <c r="AT108" i="4"/>
  <c r="BI107" i="4"/>
  <c r="BH107" i="4"/>
  <c r="BG107" i="4"/>
  <c r="BC107" i="4"/>
  <c r="BB107" i="4"/>
  <c r="BF107" i="4" s="1"/>
  <c r="BA107" i="4"/>
  <c r="BK107" i="4" s="1"/>
  <c r="AY107" i="4"/>
  <c r="AX107" i="4"/>
  <c r="AW107" i="4"/>
  <c r="AV107" i="4"/>
  <c r="AU107" i="4"/>
  <c r="AT107" i="4"/>
  <c r="BK106" i="4"/>
  <c r="BI106" i="4"/>
  <c r="BJ106" i="4" s="1"/>
  <c r="BH106" i="4"/>
  <c r="BC106" i="4"/>
  <c r="BB106" i="4"/>
  <c r="BA106" i="4"/>
  <c r="AY106" i="4"/>
  <c r="AX106" i="4"/>
  <c r="AW106" i="4"/>
  <c r="AV106" i="4"/>
  <c r="AU106" i="4"/>
  <c r="AT106" i="4"/>
  <c r="BI105" i="4"/>
  <c r="BH105" i="4"/>
  <c r="BK105" i="4" s="1"/>
  <c r="BG105" i="4"/>
  <c r="BC105" i="4"/>
  <c r="BB105" i="4"/>
  <c r="BA105" i="4"/>
  <c r="BJ105" i="4" s="1"/>
  <c r="AY105" i="4"/>
  <c r="AX105" i="4"/>
  <c r="AW105" i="4"/>
  <c r="AV105" i="4"/>
  <c r="AU105" i="4"/>
  <c r="AT105" i="4"/>
  <c r="BK104" i="4"/>
  <c r="BI104" i="4"/>
  <c r="BJ104" i="4" s="1"/>
  <c r="BH104" i="4"/>
  <c r="BG104" i="4"/>
  <c r="BF104" i="4"/>
  <c r="BC104" i="4"/>
  <c r="BB104" i="4"/>
  <c r="BE104" i="4" s="1"/>
  <c r="BA104" i="4"/>
  <c r="AY104" i="4"/>
  <c r="AX104" i="4"/>
  <c r="AW104" i="4"/>
  <c r="AV104" i="4"/>
  <c r="AU104" i="4"/>
  <c r="AT104" i="4"/>
  <c r="BK103" i="4"/>
  <c r="BJ103" i="4"/>
  <c r="BI103" i="4"/>
  <c r="BG103" i="4" s="1"/>
  <c r="BH103" i="4"/>
  <c r="BC103" i="4"/>
  <c r="BB103" i="4"/>
  <c r="BF103" i="4" s="1"/>
  <c r="BA103" i="4"/>
  <c r="AY103" i="4"/>
  <c r="AX103" i="4"/>
  <c r="AW103" i="4"/>
  <c r="AV103" i="4"/>
  <c r="AU103" i="4"/>
  <c r="AT103" i="4"/>
  <c r="BI102" i="4"/>
  <c r="BH102" i="4"/>
  <c r="BK102" i="4" s="1"/>
  <c r="BC102" i="4"/>
  <c r="BB102" i="4"/>
  <c r="BE102" i="4" s="1"/>
  <c r="BA102" i="4"/>
  <c r="AY102" i="4"/>
  <c r="AX102" i="4"/>
  <c r="AW102" i="4"/>
  <c r="AV102" i="4"/>
  <c r="AU102" i="4"/>
  <c r="AT102" i="4"/>
  <c r="BK101" i="4"/>
  <c r="BI101" i="4"/>
  <c r="BJ101" i="4" s="1"/>
  <c r="BH101" i="4"/>
  <c r="BG101" i="4"/>
  <c r="BC101" i="4"/>
  <c r="BB101" i="4"/>
  <c r="BF101" i="4" s="1"/>
  <c r="BA101" i="4"/>
  <c r="AY101" i="4"/>
  <c r="AX101" i="4"/>
  <c r="AW101" i="4"/>
  <c r="AV101" i="4"/>
  <c r="AU101" i="4"/>
  <c r="AT101" i="4"/>
  <c r="BK100" i="4"/>
  <c r="BI100" i="4"/>
  <c r="BJ100" i="4" s="1"/>
  <c r="BH100" i="4"/>
  <c r="BG100" i="4"/>
  <c r="BC100" i="4"/>
  <c r="BB100" i="4"/>
  <c r="BF100" i="4" s="1"/>
  <c r="BA100" i="4"/>
  <c r="AY100" i="4"/>
  <c r="AX100" i="4"/>
  <c r="AW100" i="4"/>
  <c r="AV100" i="4"/>
  <c r="AU100" i="4"/>
  <c r="AT100" i="4"/>
  <c r="BK99" i="4"/>
  <c r="BI99" i="4"/>
  <c r="BJ99" i="4" s="1"/>
  <c r="BH99" i="4"/>
  <c r="BG99" i="4"/>
  <c r="BC99" i="4"/>
  <c r="BB99" i="4"/>
  <c r="BA99" i="4"/>
  <c r="AY99" i="4"/>
  <c r="AX99" i="4"/>
  <c r="AW99" i="4"/>
  <c r="AV99" i="4"/>
  <c r="AU99" i="4"/>
  <c r="AT99" i="4"/>
  <c r="BI98" i="4"/>
  <c r="BH98" i="4"/>
  <c r="BC98" i="4"/>
  <c r="BB98" i="4"/>
  <c r="BF98" i="4" s="1"/>
  <c r="BA98" i="4"/>
  <c r="BK98" i="4" s="1"/>
  <c r="AY98" i="4"/>
  <c r="AX98" i="4"/>
  <c r="AW98" i="4"/>
  <c r="AV98" i="4"/>
  <c r="AU98" i="4"/>
  <c r="AT98" i="4"/>
  <c r="BK97" i="4"/>
  <c r="BJ97" i="4"/>
  <c r="BI97" i="4"/>
  <c r="BG97" i="4" s="1"/>
  <c r="BH97" i="4"/>
  <c r="BC97" i="4"/>
  <c r="BB97" i="4"/>
  <c r="BF97" i="4" s="1"/>
  <c r="BA97" i="4"/>
  <c r="AY97" i="4"/>
  <c r="AX97" i="4"/>
  <c r="AW97" i="4"/>
  <c r="AV97" i="4"/>
  <c r="AU97" i="4"/>
  <c r="AT97" i="4"/>
  <c r="BI96" i="4"/>
  <c r="BH96" i="4"/>
  <c r="BG96" i="4"/>
  <c r="BC96" i="4"/>
  <c r="BB96" i="4"/>
  <c r="BA96" i="4"/>
  <c r="BK96" i="4" s="1"/>
  <c r="AY96" i="4"/>
  <c r="AX96" i="4"/>
  <c r="AW96" i="4"/>
  <c r="AV96" i="4"/>
  <c r="AU96" i="4"/>
  <c r="AT96" i="4"/>
  <c r="BK95" i="4"/>
  <c r="BI95" i="4"/>
  <c r="BJ95" i="4" s="1"/>
  <c r="BH95" i="4"/>
  <c r="BC95" i="4"/>
  <c r="BB95" i="4"/>
  <c r="BF95" i="4" s="1"/>
  <c r="BA95" i="4"/>
  <c r="AY95" i="4"/>
  <c r="AX95" i="4"/>
  <c r="AW95" i="4"/>
  <c r="AV95" i="4"/>
  <c r="AU95" i="4"/>
  <c r="AT95" i="4"/>
  <c r="BK94" i="4"/>
  <c r="BJ94" i="4"/>
  <c r="BI94" i="4"/>
  <c r="BH94" i="4"/>
  <c r="BG94" i="4"/>
  <c r="BC94" i="4"/>
  <c r="BB94" i="4"/>
  <c r="BA94" i="4"/>
  <c r="AY94" i="4"/>
  <c r="AX94" i="4"/>
  <c r="AW94" i="4"/>
  <c r="AV94" i="4"/>
  <c r="AU94" i="4"/>
  <c r="AT94" i="4"/>
  <c r="BK93" i="4"/>
  <c r="BI93" i="4"/>
  <c r="BJ93" i="4" s="1"/>
  <c r="BH93" i="4"/>
  <c r="BC93" i="4"/>
  <c r="BB93" i="4"/>
  <c r="BE93" i="4" s="1"/>
  <c r="BA93" i="4"/>
  <c r="AY93" i="4"/>
  <c r="AX93" i="4"/>
  <c r="AW93" i="4"/>
  <c r="AV93" i="4"/>
  <c r="AU93" i="4"/>
  <c r="AT93" i="4"/>
  <c r="BK92" i="4"/>
  <c r="BI92" i="4"/>
  <c r="BJ92" i="4" s="1"/>
  <c r="BH92" i="4"/>
  <c r="BC92" i="4"/>
  <c r="BB92" i="4"/>
  <c r="BF92" i="4" s="1"/>
  <c r="BA92" i="4"/>
  <c r="AY92" i="4"/>
  <c r="AX92" i="4"/>
  <c r="AW92" i="4"/>
  <c r="AV92" i="4"/>
  <c r="AU92" i="4"/>
  <c r="AT92" i="4"/>
  <c r="BK91" i="4"/>
  <c r="BI91" i="4"/>
  <c r="BJ91" i="4" s="1"/>
  <c r="BH91" i="4"/>
  <c r="BG91" i="4"/>
  <c r="BC91" i="4"/>
  <c r="BB91" i="4"/>
  <c r="BF91" i="4" s="1"/>
  <c r="BA91" i="4"/>
  <c r="AY91" i="4"/>
  <c r="AX91" i="4"/>
  <c r="AW91" i="4"/>
  <c r="AV91" i="4"/>
  <c r="AU91" i="4"/>
  <c r="AT91" i="4"/>
  <c r="BK90" i="4"/>
  <c r="BJ90" i="4"/>
  <c r="BI90" i="4"/>
  <c r="BH90" i="4"/>
  <c r="BG90" i="4"/>
  <c r="BC90" i="4"/>
  <c r="BB90" i="4"/>
  <c r="BE90" i="4" s="1"/>
  <c r="BA90" i="4"/>
  <c r="AY90" i="4"/>
  <c r="AX90" i="4"/>
  <c r="AW90" i="4"/>
  <c r="AV90" i="4"/>
  <c r="AU90" i="4"/>
  <c r="AT90" i="4"/>
  <c r="BI89" i="4"/>
  <c r="BJ89" i="4" s="1"/>
  <c r="BH89" i="4"/>
  <c r="BG89" i="4"/>
  <c r="BE89" i="4"/>
  <c r="BC89" i="4"/>
  <c r="BB89" i="4"/>
  <c r="BF89" i="4" s="1"/>
  <c r="BA89" i="4"/>
  <c r="BK89" i="4" s="1"/>
  <c r="AY89" i="4"/>
  <c r="AX89" i="4"/>
  <c r="AW89" i="4"/>
  <c r="AV89" i="4"/>
  <c r="AU89" i="4"/>
  <c r="AT89" i="4"/>
  <c r="BK88" i="4"/>
  <c r="BI88" i="4"/>
  <c r="BH88" i="4"/>
  <c r="BC88" i="4"/>
  <c r="BB88" i="4"/>
  <c r="BE88" i="4" s="1"/>
  <c r="BA88" i="4"/>
  <c r="AY88" i="4"/>
  <c r="AX88" i="4"/>
  <c r="AW88" i="4"/>
  <c r="AV88" i="4"/>
  <c r="AU88" i="4"/>
  <c r="AT88" i="4"/>
  <c r="BK87" i="4"/>
  <c r="BJ87" i="4"/>
  <c r="BI87" i="4"/>
  <c r="BH87" i="4"/>
  <c r="BG87" i="4"/>
  <c r="BC87" i="4"/>
  <c r="BB87" i="4"/>
  <c r="BA87" i="4"/>
  <c r="AY87" i="4"/>
  <c r="AX87" i="4"/>
  <c r="AW87" i="4"/>
  <c r="AV87" i="4"/>
  <c r="AU87" i="4"/>
  <c r="AT87" i="4"/>
  <c r="BK86" i="4"/>
  <c r="BI86" i="4"/>
  <c r="BJ86" i="4" s="1"/>
  <c r="BH86" i="4"/>
  <c r="BG86" i="4"/>
  <c r="BC86" i="4"/>
  <c r="BB86" i="4"/>
  <c r="BF86" i="4" s="1"/>
  <c r="BA86" i="4"/>
  <c r="AY86" i="4"/>
  <c r="AX86" i="4"/>
  <c r="AW86" i="4"/>
  <c r="AV86" i="4"/>
  <c r="AU86" i="4"/>
  <c r="AT86" i="4"/>
  <c r="BK85" i="4"/>
  <c r="BJ85" i="4"/>
  <c r="BI85" i="4"/>
  <c r="BH85" i="4"/>
  <c r="BC85" i="4"/>
  <c r="BG85" i="4" s="1"/>
  <c r="BB85" i="4"/>
  <c r="BF85" i="4" s="1"/>
  <c r="BA85" i="4"/>
  <c r="AY85" i="4"/>
  <c r="AX85" i="4"/>
  <c r="AW85" i="4"/>
  <c r="AV85" i="4"/>
  <c r="AU85" i="4"/>
  <c r="AT85" i="4"/>
  <c r="BI84" i="4"/>
  <c r="BJ84" i="4" s="1"/>
  <c r="BH84" i="4"/>
  <c r="BK84" i="4" s="1"/>
  <c r="BG84" i="4"/>
  <c r="BC84" i="4"/>
  <c r="BB84" i="4"/>
  <c r="BE84" i="4" s="1"/>
  <c r="BA84" i="4"/>
  <c r="AY84" i="4"/>
  <c r="AX84" i="4"/>
  <c r="AW84" i="4"/>
  <c r="AV84" i="4"/>
  <c r="AU84" i="4"/>
  <c r="AT84" i="4"/>
  <c r="BK83" i="4"/>
  <c r="BI83" i="4"/>
  <c r="BJ83" i="4" s="1"/>
  <c r="BH83" i="4"/>
  <c r="BC83" i="4"/>
  <c r="BB83" i="4"/>
  <c r="BF83" i="4" s="1"/>
  <c r="BA83" i="4"/>
  <c r="AY83" i="4"/>
  <c r="AX83" i="4"/>
  <c r="AW83" i="4"/>
  <c r="AV83" i="4"/>
  <c r="AU83" i="4"/>
  <c r="AT83" i="4"/>
  <c r="BK82" i="4"/>
  <c r="BI82" i="4"/>
  <c r="BJ82" i="4" s="1"/>
  <c r="BH82" i="4"/>
  <c r="BC82" i="4"/>
  <c r="BB82" i="4"/>
  <c r="BF82" i="4" s="1"/>
  <c r="BA82" i="4"/>
  <c r="AY82" i="4"/>
  <c r="AX82" i="4"/>
  <c r="AW82" i="4"/>
  <c r="AV82" i="4"/>
  <c r="AU82" i="4"/>
  <c r="AT82" i="4"/>
  <c r="BK81" i="4"/>
  <c r="BI81" i="4"/>
  <c r="BJ81" i="4" s="1"/>
  <c r="BH81" i="4"/>
  <c r="BG81" i="4"/>
  <c r="BC81" i="4"/>
  <c r="BB81" i="4"/>
  <c r="BF81" i="4" s="1"/>
  <c r="BA81" i="4"/>
  <c r="AY81" i="4"/>
  <c r="AX81" i="4"/>
  <c r="AW81" i="4"/>
  <c r="AV81" i="4"/>
  <c r="AU81" i="4"/>
  <c r="AT81" i="4"/>
  <c r="BK80" i="4"/>
  <c r="BJ80" i="4"/>
  <c r="BI80" i="4"/>
  <c r="BH80" i="4"/>
  <c r="BG80" i="4"/>
  <c r="BE80" i="4"/>
  <c r="BC80" i="4"/>
  <c r="BB80" i="4"/>
  <c r="BF80" i="4" s="1"/>
  <c r="BA80" i="4"/>
  <c r="AY80" i="4"/>
  <c r="AX80" i="4"/>
  <c r="AW80" i="4"/>
  <c r="AV80" i="4"/>
  <c r="AU80" i="4"/>
  <c r="AT80" i="4"/>
  <c r="BK79" i="4"/>
  <c r="BI79" i="4"/>
  <c r="BJ79" i="4" s="1"/>
  <c r="BH79" i="4"/>
  <c r="BG79" i="4"/>
  <c r="BE79" i="4"/>
  <c r="BC79" i="4"/>
  <c r="BB79" i="4"/>
  <c r="BA79" i="4"/>
  <c r="AY79" i="4"/>
  <c r="AX79" i="4"/>
  <c r="AW79" i="4"/>
  <c r="AV79" i="4"/>
  <c r="AU79" i="4"/>
  <c r="AT79" i="4"/>
  <c r="BK78" i="4"/>
  <c r="BI78" i="4"/>
  <c r="BJ78" i="4" s="1"/>
  <c r="BH78" i="4"/>
  <c r="BC78" i="4"/>
  <c r="BB78" i="4"/>
  <c r="BF78" i="4" s="1"/>
  <c r="BA78" i="4"/>
  <c r="AY78" i="4"/>
  <c r="AX78" i="4"/>
  <c r="AW78" i="4"/>
  <c r="AV78" i="4"/>
  <c r="AU78" i="4"/>
  <c r="AT78" i="4"/>
  <c r="BK77" i="4"/>
  <c r="BI77" i="4"/>
  <c r="BJ77" i="4" s="1"/>
  <c r="BH77" i="4"/>
  <c r="BG77" i="4"/>
  <c r="BC77" i="4"/>
  <c r="BB77" i="4"/>
  <c r="BF77" i="4" s="1"/>
  <c r="BA77" i="4"/>
  <c r="AY77" i="4"/>
  <c r="AX77" i="4"/>
  <c r="AW77" i="4"/>
  <c r="AV77" i="4"/>
  <c r="AU77" i="4"/>
  <c r="AT77" i="4"/>
  <c r="BI76" i="4"/>
  <c r="BG76" i="4" s="1"/>
  <c r="BH76" i="4"/>
  <c r="BC76" i="4"/>
  <c r="BB76" i="4"/>
  <c r="BA76" i="4"/>
  <c r="BK76" i="4" s="1"/>
  <c r="AY76" i="4"/>
  <c r="AX76" i="4"/>
  <c r="AW76" i="4"/>
  <c r="AV76" i="4"/>
  <c r="AU76" i="4"/>
  <c r="AT76" i="4"/>
  <c r="BK75" i="4"/>
  <c r="BI75" i="4"/>
  <c r="BJ75" i="4" s="1"/>
  <c r="BH75" i="4"/>
  <c r="BG75" i="4"/>
  <c r="BF75" i="4"/>
  <c r="BE75" i="4"/>
  <c r="BC75" i="4"/>
  <c r="BB75" i="4"/>
  <c r="BA75" i="4"/>
  <c r="AY75" i="4"/>
  <c r="AX75" i="4"/>
  <c r="AW75" i="4"/>
  <c r="AV75" i="4"/>
  <c r="AU75" i="4"/>
  <c r="AT75" i="4"/>
  <c r="BK74" i="4"/>
  <c r="BJ74" i="4"/>
  <c r="BI74" i="4"/>
  <c r="BG74" i="4" s="1"/>
  <c r="BH74" i="4"/>
  <c r="BC74" i="4"/>
  <c r="BB74" i="4"/>
  <c r="BF74" i="4" s="1"/>
  <c r="BA74" i="4"/>
  <c r="AY74" i="4"/>
  <c r="AX74" i="4"/>
  <c r="AW74" i="4"/>
  <c r="AV74" i="4"/>
  <c r="AU74" i="4"/>
  <c r="AT74" i="4"/>
  <c r="BK73" i="4"/>
  <c r="BI73" i="4"/>
  <c r="BJ73" i="4" s="1"/>
  <c r="BH73" i="4"/>
  <c r="BC73" i="4"/>
  <c r="BB73" i="4"/>
  <c r="BF73" i="4" s="1"/>
  <c r="BA73" i="4"/>
  <c r="AY73" i="4"/>
  <c r="AX73" i="4"/>
  <c r="AW73" i="4"/>
  <c r="AV73" i="4"/>
  <c r="AU73" i="4"/>
  <c r="AT73" i="4"/>
  <c r="BK72" i="4"/>
  <c r="BI72" i="4"/>
  <c r="BJ72" i="4" s="1"/>
  <c r="BH72" i="4"/>
  <c r="BG72" i="4"/>
  <c r="BC72" i="4"/>
  <c r="BB72" i="4"/>
  <c r="BF72" i="4" s="1"/>
  <c r="BA72" i="4"/>
  <c r="AY72" i="4"/>
  <c r="AX72" i="4"/>
  <c r="AW72" i="4"/>
  <c r="AV72" i="4"/>
  <c r="AU72" i="4"/>
  <c r="AT72" i="4"/>
  <c r="BK71" i="4"/>
  <c r="BI71" i="4"/>
  <c r="BH71" i="4"/>
  <c r="BG71" i="4"/>
  <c r="BC71" i="4"/>
  <c r="BB71" i="4"/>
  <c r="BF71" i="4" s="1"/>
  <c r="BA71" i="4"/>
  <c r="BJ71" i="4" s="1"/>
  <c r="AY71" i="4"/>
  <c r="AX71" i="4"/>
  <c r="AW71" i="4"/>
  <c r="AV71" i="4"/>
  <c r="AU71" i="4"/>
  <c r="AT71" i="4"/>
  <c r="BK70" i="4"/>
  <c r="BI70" i="4"/>
  <c r="BJ70" i="4" s="1"/>
  <c r="BH70" i="4"/>
  <c r="BG70" i="4"/>
  <c r="BE70" i="4"/>
  <c r="BC70" i="4"/>
  <c r="BB70" i="4"/>
  <c r="BF70" i="4" s="1"/>
  <c r="BA70" i="4"/>
  <c r="AY70" i="4"/>
  <c r="AX70" i="4"/>
  <c r="AW70" i="4"/>
  <c r="AV70" i="4"/>
  <c r="AU70" i="4"/>
  <c r="AT70" i="4"/>
  <c r="BK69" i="4"/>
  <c r="BJ69" i="4"/>
  <c r="BI69" i="4"/>
  <c r="BG69" i="4" s="1"/>
  <c r="BH69" i="4"/>
  <c r="BE69" i="4"/>
  <c r="BC69" i="4"/>
  <c r="BB69" i="4"/>
  <c r="BF69" i="4" s="1"/>
  <c r="BA69" i="4"/>
  <c r="AY69" i="4"/>
  <c r="AX69" i="4"/>
  <c r="AW69" i="4"/>
  <c r="AV69" i="4"/>
  <c r="AU69" i="4"/>
  <c r="AT69" i="4"/>
  <c r="BI68" i="4"/>
  <c r="BJ68" i="4" s="1"/>
  <c r="BH68" i="4"/>
  <c r="BC68" i="4"/>
  <c r="BB68" i="4"/>
  <c r="BA68" i="4"/>
  <c r="BK68" i="4" s="1"/>
  <c r="AY68" i="4"/>
  <c r="AX68" i="4"/>
  <c r="AW68" i="4"/>
  <c r="AV68" i="4"/>
  <c r="AU68" i="4"/>
  <c r="AT68" i="4"/>
  <c r="BK67" i="4"/>
  <c r="BI67" i="4"/>
  <c r="BJ67" i="4" s="1"/>
  <c r="BH67" i="4"/>
  <c r="BG67" i="4"/>
  <c r="BC67" i="4"/>
  <c r="BB67" i="4"/>
  <c r="BA67" i="4"/>
  <c r="AY67" i="4"/>
  <c r="AX67" i="4"/>
  <c r="AW67" i="4"/>
  <c r="AV67" i="4"/>
  <c r="AU67" i="4"/>
  <c r="AT67" i="4"/>
  <c r="BK66" i="4"/>
  <c r="BJ66" i="4"/>
  <c r="BI66" i="4"/>
  <c r="BG66" i="4" s="1"/>
  <c r="BH66" i="4"/>
  <c r="BC66" i="4"/>
  <c r="BB66" i="4"/>
  <c r="BF66" i="4" s="1"/>
  <c r="BA66" i="4"/>
  <c r="AY66" i="4"/>
  <c r="AX66" i="4"/>
  <c r="AW66" i="4"/>
  <c r="AV66" i="4"/>
  <c r="AU66" i="4"/>
  <c r="AT66" i="4"/>
  <c r="BI65" i="4"/>
  <c r="BJ65" i="4" s="1"/>
  <c r="BH65" i="4"/>
  <c r="BG65" i="4"/>
  <c r="BC65" i="4"/>
  <c r="BB65" i="4"/>
  <c r="BF65" i="4" s="1"/>
  <c r="BA65" i="4"/>
  <c r="BK65" i="4" s="1"/>
  <c r="AY65" i="4"/>
  <c r="AX65" i="4"/>
  <c r="AW65" i="4"/>
  <c r="AV65" i="4"/>
  <c r="AU65" i="4"/>
  <c r="AT65" i="4"/>
  <c r="BI64" i="4"/>
  <c r="BG64" i="4" s="1"/>
  <c r="BH64" i="4"/>
  <c r="BK64" i="4" s="1"/>
  <c r="BC64" i="4"/>
  <c r="BB64" i="4"/>
  <c r="BF64" i="4" s="1"/>
  <c r="BA64" i="4"/>
  <c r="AY64" i="4"/>
  <c r="AX64" i="4"/>
  <c r="AW64" i="4"/>
  <c r="AV64" i="4"/>
  <c r="AU64" i="4"/>
  <c r="AT64" i="4"/>
  <c r="BK63" i="4"/>
  <c r="BJ63" i="4"/>
  <c r="BI63" i="4"/>
  <c r="BH63" i="4"/>
  <c r="BG63" i="4"/>
  <c r="BC63" i="4"/>
  <c r="BB63" i="4"/>
  <c r="BF63" i="4" s="1"/>
  <c r="BA63" i="4"/>
  <c r="AY63" i="4"/>
  <c r="AX63" i="4"/>
  <c r="AW63" i="4"/>
  <c r="AV63" i="4"/>
  <c r="AU63" i="4"/>
  <c r="AT63" i="4"/>
  <c r="BK62" i="4"/>
  <c r="BJ62" i="4"/>
  <c r="BI62" i="4"/>
  <c r="BG62" i="4" s="1"/>
  <c r="BH62" i="4"/>
  <c r="BC62" i="4"/>
  <c r="BB62" i="4"/>
  <c r="BF62" i="4" s="1"/>
  <c r="BA62" i="4"/>
  <c r="AY62" i="4"/>
  <c r="AX62" i="4"/>
  <c r="AW62" i="4"/>
  <c r="AV62" i="4"/>
  <c r="AU62" i="4"/>
  <c r="AT62" i="4"/>
  <c r="BI61" i="4"/>
  <c r="BH61" i="4"/>
  <c r="BK61" i="4" s="1"/>
  <c r="BG61" i="4"/>
  <c r="BC61" i="4"/>
  <c r="BB61" i="4"/>
  <c r="BA61" i="4"/>
  <c r="AY61" i="4"/>
  <c r="AX61" i="4"/>
  <c r="AW61" i="4"/>
  <c r="AV61" i="4"/>
  <c r="AU61" i="4"/>
  <c r="AT61" i="4"/>
  <c r="BK60" i="4"/>
  <c r="BJ60" i="4"/>
  <c r="BI60" i="4"/>
  <c r="BH60" i="4"/>
  <c r="BG60" i="4"/>
  <c r="BC60" i="4"/>
  <c r="BB60" i="4"/>
  <c r="BF60" i="4" s="1"/>
  <c r="BA60" i="4"/>
  <c r="AY60" i="4"/>
  <c r="AX60" i="4"/>
  <c r="AW60" i="4"/>
  <c r="AV60" i="4"/>
  <c r="AU60" i="4"/>
  <c r="AT60" i="4"/>
  <c r="BK59" i="4"/>
  <c r="BJ59" i="4"/>
  <c r="BI59" i="4"/>
  <c r="BG59" i="4" s="1"/>
  <c r="BH59" i="4"/>
  <c r="BC59" i="4"/>
  <c r="BB59" i="4"/>
  <c r="BA59" i="4"/>
  <c r="AY59" i="4"/>
  <c r="AX59" i="4"/>
  <c r="AW59" i="4"/>
  <c r="AV59" i="4"/>
  <c r="AU59" i="4"/>
  <c r="AT59" i="4"/>
  <c r="BK58" i="4"/>
  <c r="BI58" i="4"/>
  <c r="BG58" i="4" s="1"/>
  <c r="BH58" i="4"/>
  <c r="BC58" i="4"/>
  <c r="BB58" i="4"/>
  <c r="BA58" i="4"/>
  <c r="AY58" i="4"/>
  <c r="AX58" i="4"/>
  <c r="AW58" i="4"/>
  <c r="AV58" i="4"/>
  <c r="AU58" i="4"/>
  <c r="AT58" i="4"/>
  <c r="BI57" i="4"/>
  <c r="BJ57" i="4" s="1"/>
  <c r="BH57" i="4"/>
  <c r="BK57" i="4" s="1"/>
  <c r="BC57" i="4"/>
  <c r="BB57" i="4"/>
  <c r="BF57" i="4" s="1"/>
  <c r="BA57" i="4"/>
  <c r="AY57" i="4"/>
  <c r="AX57" i="4"/>
  <c r="AW57" i="4"/>
  <c r="AV57" i="4"/>
  <c r="AU57" i="4"/>
  <c r="AT57" i="4"/>
  <c r="BJ56" i="4"/>
  <c r="BI56" i="4"/>
  <c r="BH56" i="4"/>
  <c r="BG56" i="4"/>
  <c r="BC56" i="4"/>
  <c r="BB56" i="4"/>
  <c r="BE56" i="4" s="1"/>
  <c r="BA56" i="4"/>
  <c r="BK56" i="4" s="1"/>
  <c r="AY56" i="4"/>
  <c r="AX56" i="4"/>
  <c r="AW56" i="4"/>
  <c r="AV56" i="4"/>
  <c r="AU56" i="4"/>
  <c r="AT56" i="4"/>
  <c r="BK55" i="4"/>
  <c r="BI55" i="4"/>
  <c r="BJ55" i="4" s="1"/>
  <c r="BH55" i="4"/>
  <c r="BC55" i="4"/>
  <c r="BB55" i="4"/>
  <c r="BF55" i="4" s="1"/>
  <c r="BA55" i="4"/>
  <c r="AY55" i="4"/>
  <c r="AX55" i="4"/>
  <c r="AW55" i="4"/>
  <c r="AV55" i="4"/>
  <c r="AU55" i="4"/>
  <c r="AT55" i="4"/>
  <c r="BK54" i="4"/>
  <c r="BI54" i="4"/>
  <c r="BJ54" i="4" s="1"/>
  <c r="BH54" i="4"/>
  <c r="BG54" i="4"/>
  <c r="BC54" i="4"/>
  <c r="BB54" i="4"/>
  <c r="BF54" i="4" s="1"/>
  <c r="BA54" i="4"/>
  <c r="AY54" i="4"/>
  <c r="AX54" i="4"/>
  <c r="AW54" i="4"/>
  <c r="AV54" i="4"/>
  <c r="AU54" i="4"/>
  <c r="AT54" i="4"/>
  <c r="BK53" i="4"/>
  <c r="BI53" i="4"/>
  <c r="BH53" i="4"/>
  <c r="BC53" i="4"/>
  <c r="BG53" i="4" s="1"/>
  <c r="BB53" i="4"/>
  <c r="BF53" i="4" s="1"/>
  <c r="BA53" i="4"/>
  <c r="BJ53" i="4" s="1"/>
  <c r="AY53" i="4"/>
  <c r="AX53" i="4"/>
  <c r="AW53" i="4"/>
  <c r="AV53" i="4"/>
  <c r="AU53" i="4"/>
  <c r="AT53" i="4"/>
  <c r="BI52" i="4"/>
  <c r="BJ52" i="4" s="1"/>
  <c r="BH52" i="4"/>
  <c r="BK52" i="4" s="1"/>
  <c r="BG52" i="4"/>
  <c r="BC52" i="4"/>
  <c r="BB52" i="4"/>
  <c r="BF52" i="4" s="1"/>
  <c r="BA52" i="4"/>
  <c r="AY52" i="4"/>
  <c r="AX52" i="4"/>
  <c r="AW52" i="4"/>
  <c r="AV52" i="4"/>
  <c r="AU52" i="4"/>
  <c r="AT52" i="4"/>
  <c r="BK51" i="4"/>
  <c r="BJ51" i="4"/>
  <c r="BI51" i="4"/>
  <c r="BG51" i="4" s="1"/>
  <c r="BH51" i="4"/>
  <c r="BC51" i="4"/>
  <c r="BB51" i="4"/>
  <c r="BA51" i="4"/>
  <c r="AY51" i="4"/>
  <c r="AX51" i="4"/>
  <c r="AW51" i="4"/>
  <c r="AV51" i="4"/>
  <c r="AU51" i="4"/>
  <c r="AT51" i="4"/>
  <c r="BI50" i="4"/>
  <c r="BJ50" i="4" s="1"/>
  <c r="BH50" i="4"/>
  <c r="BC50" i="4"/>
  <c r="BB50" i="4"/>
  <c r="BA50" i="4"/>
  <c r="BK50" i="4" s="1"/>
  <c r="AY50" i="4"/>
  <c r="AX50" i="4"/>
  <c r="AW50" i="4"/>
  <c r="AV50" i="4"/>
  <c r="AU50" i="4"/>
  <c r="AT50" i="4"/>
  <c r="BI49" i="4"/>
  <c r="BJ49" i="4" s="1"/>
  <c r="BH49" i="4"/>
  <c r="BK49" i="4" s="1"/>
  <c r="BC49" i="4"/>
  <c r="BG49" i="4" s="1"/>
  <c r="BB49" i="4"/>
  <c r="BA49" i="4"/>
  <c r="AY49" i="4"/>
  <c r="AX49" i="4"/>
  <c r="AW49" i="4"/>
  <c r="AV49" i="4"/>
  <c r="AU49" i="4"/>
  <c r="AT49" i="4"/>
  <c r="BJ48" i="4"/>
  <c r="BI48" i="4"/>
  <c r="BG48" i="4" s="1"/>
  <c r="BH48" i="4"/>
  <c r="BK48" i="4" s="1"/>
  <c r="BC48" i="4"/>
  <c r="BB48" i="4"/>
  <c r="BF48" i="4" s="1"/>
  <c r="BA48" i="4"/>
  <c r="AY48" i="4"/>
  <c r="AX48" i="4"/>
  <c r="AW48" i="4"/>
  <c r="AV48" i="4"/>
  <c r="AU48" i="4"/>
  <c r="AT48" i="4"/>
  <c r="BI47" i="4"/>
  <c r="BJ47" i="4" s="1"/>
  <c r="BH47" i="4"/>
  <c r="BG47" i="4"/>
  <c r="BC47" i="4"/>
  <c r="BB47" i="4"/>
  <c r="BF47" i="4" s="1"/>
  <c r="BA47" i="4"/>
  <c r="BK47" i="4" s="1"/>
  <c r="AY47" i="4"/>
  <c r="AX47" i="4"/>
  <c r="AW47" i="4"/>
  <c r="AV47" i="4"/>
  <c r="AU47" i="4"/>
  <c r="AT47" i="4"/>
  <c r="BI46" i="4"/>
  <c r="BH46" i="4"/>
  <c r="BK46" i="4" s="1"/>
  <c r="BC46" i="4"/>
  <c r="BB46" i="4"/>
  <c r="BF46" i="4" s="1"/>
  <c r="BA46" i="4"/>
  <c r="AY46" i="4"/>
  <c r="AX46" i="4"/>
  <c r="AW46" i="4"/>
  <c r="AV46" i="4"/>
  <c r="AU46" i="4"/>
  <c r="AT46" i="4"/>
  <c r="BJ45" i="4"/>
  <c r="BI45" i="4"/>
  <c r="BH45" i="4"/>
  <c r="BK45" i="4" s="1"/>
  <c r="BG45" i="4"/>
  <c r="BE45" i="4"/>
  <c r="BC45" i="4"/>
  <c r="BB45" i="4"/>
  <c r="BF45" i="4" s="1"/>
  <c r="BA45" i="4"/>
  <c r="AY45" i="4"/>
  <c r="AX45" i="4"/>
  <c r="AW45" i="4"/>
  <c r="AV45" i="4"/>
  <c r="AU45" i="4"/>
  <c r="AT45" i="4"/>
  <c r="BK44" i="4"/>
  <c r="BJ44" i="4"/>
  <c r="BI44" i="4"/>
  <c r="BG44" i="4" s="1"/>
  <c r="BH44" i="4"/>
  <c r="BC44" i="4"/>
  <c r="BB44" i="4"/>
  <c r="BF44" i="4" s="1"/>
  <c r="BA44" i="4"/>
  <c r="AY44" i="4"/>
  <c r="AX44" i="4"/>
  <c r="AW44" i="4"/>
  <c r="AV44" i="4"/>
  <c r="AU44" i="4"/>
  <c r="AT44" i="4"/>
  <c r="BI43" i="4"/>
  <c r="BH43" i="4"/>
  <c r="BC43" i="4"/>
  <c r="BG43" i="4" s="1"/>
  <c r="BB43" i="4"/>
  <c r="BF43" i="4" s="1"/>
  <c r="BA43" i="4"/>
  <c r="AY43" i="4"/>
  <c r="AX43" i="4"/>
  <c r="AW43" i="4"/>
  <c r="AV43" i="4"/>
  <c r="AU43" i="4"/>
  <c r="AT43" i="4"/>
  <c r="BJ42" i="4"/>
  <c r="BI42" i="4"/>
  <c r="BH42" i="4"/>
  <c r="BK42" i="4" s="1"/>
  <c r="BG42" i="4"/>
  <c r="BC42" i="4"/>
  <c r="BB42" i="4"/>
  <c r="BA42" i="4"/>
  <c r="AY42" i="4"/>
  <c r="AX42" i="4"/>
  <c r="AW42" i="4"/>
  <c r="AV42" i="4"/>
  <c r="AU42" i="4"/>
  <c r="AT42" i="4"/>
  <c r="BK41" i="4"/>
  <c r="BJ41" i="4"/>
  <c r="BI41" i="4"/>
  <c r="BG41" i="4" s="1"/>
  <c r="BH41" i="4"/>
  <c r="BC41" i="4"/>
  <c r="BB41" i="4"/>
  <c r="BA41" i="4"/>
  <c r="AY41" i="4"/>
  <c r="AX41" i="4"/>
  <c r="AW41" i="4"/>
  <c r="AV41" i="4"/>
  <c r="AU41" i="4"/>
  <c r="AT41" i="4"/>
  <c r="BK40" i="4"/>
  <c r="BI40" i="4"/>
  <c r="BG40" i="4" s="1"/>
  <c r="BH40" i="4"/>
  <c r="BE40" i="4"/>
  <c r="BC40" i="4"/>
  <c r="BB40" i="4"/>
  <c r="BF40" i="4" s="1"/>
  <c r="BA40" i="4"/>
  <c r="AY40" i="4"/>
  <c r="AX40" i="4"/>
  <c r="AW40" i="4"/>
  <c r="AV40" i="4"/>
  <c r="AU40" i="4"/>
  <c r="AT40" i="4"/>
  <c r="BI39" i="4"/>
  <c r="BJ39" i="4" s="1"/>
  <c r="BH39" i="4"/>
  <c r="BK39" i="4" s="1"/>
  <c r="BC39" i="4"/>
  <c r="BB39" i="4"/>
  <c r="BF39" i="4" s="1"/>
  <c r="BA39" i="4"/>
  <c r="AY39" i="4"/>
  <c r="AX39" i="4"/>
  <c r="AW39" i="4"/>
  <c r="AV39" i="4"/>
  <c r="AU39" i="4"/>
  <c r="AT39" i="4"/>
  <c r="BJ38" i="4"/>
  <c r="BI38" i="4"/>
  <c r="BH38" i="4"/>
  <c r="BG38" i="4"/>
  <c r="BC38" i="4"/>
  <c r="BB38" i="4"/>
  <c r="BE38" i="4" s="1"/>
  <c r="BA38" i="4"/>
  <c r="BK38" i="4" s="1"/>
  <c r="AY38" i="4"/>
  <c r="AX38" i="4"/>
  <c r="AW38" i="4"/>
  <c r="AV38" i="4"/>
  <c r="AU38" i="4"/>
  <c r="AT38" i="4"/>
  <c r="BK37" i="4"/>
  <c r="BI37" i="4"/>
  <c r="BJ37" i="4" s="1"/>
  <c r="BH37" i="4"/>
  <c r="BC37" i="4"/>
  <c r="BB37" i="4"/>
  <c r="BF37" i="4" s="1"/>
  <c r="BA37" i="4"/>
  <c r="AY37" i="4"/>
  <c r="AX37" i="4"/>
  <c r="AW37" i="4"/>
  <c r="AV37" i="4"/>
  <c r="AU37" i="4"/>
  <c r="AT37" i="4"/>
  <c r="BK36" i="4"/>
  <c r="BI36" i="4"/>
  <c r="BJ36" i="4" s="1"/>
  <c r="BH36" i="4"/>
  <c r="BG36" i="4"/>
  <c r="BC36" i="4"/>
  <c r="BB36" i="4"/>
  <c r="BF36" i="4" s="1"/>
  <c r="BA36" i="4"/>
  <c r="AY36" i="4"/>
  <c r="AX36" i="4"/>
  <c r="AW36" i="4"/>
  <c r="AV36" i="4"/>
  <c r="AU36" i="4"/>
  <c r="AT36" i="4"/>
  <c r="BK35" i="4"/>
  <c r="BI35" i="4"/>
  <c r="BH35" i="4"/>
  <c r="BE35" i="4"/>
  <c r="BC35" i="4"/>
  <c r="BG35" i="4" s="1"/>
  <c r="BB35" i="4"/>
  <c r="BF35" i="4" s="1"/>
  <c r="BA35" i="4"/>
  <c r="BJ35" i="4" s="1"/>
  <c r="AY35" i="4"/>
  <c r="AX35" i="4"/>
  <c r="AW35" i="4"/>
  <c r="AV35" i="4"/>
  <c r="AU35" i="4"/>
  <c r="AT35" i="4"/>
  <c r="BI34" i="4"/>
  <c r="BJ34" i="4" s="1"/>
  <c r="BH34" i="4"/>
  <c r="BK34" i="4" s="1"/>
  <c r="BG34" i="4"/>
  <c r="BC34" i="4"/>
  <c r="BB34" i="4"/>
  <c r="BA34" i="4"/>
  <c r="AY34" i="4"/>
  <c r="AX34" i="4"/>
  <c r="AW34" i="4"/>
  <c r="AV34" i="4"/>
  <c r="AU34" i="4"/>
  <c r="AT34" i="4"/>
  <c r="BK33" i="4"/>
  <c r="BJ33" i="4"/>
  <c r="BI33" i="4"/>
  <c r="BG33" i="4" s="1"/>
  <c r="BH33" i="4"/>
  <c r="BC33" i="4"/>
  <c r="BB33" i="4"/>
  <c r="BF33" i="4" s="1"/>
  <c r="BA33" i="4"/>
  <c r="AY33" i="4"/>
  <c r="AX33" i="4"/>
  <c r="AW33" i="4"/>
  <c r="AV33" i="4"/>
  <c r="AU33" i="4"/>
  <c r="AT33" i="4"/>
  <c r="BI32" i="4"/>
  <c r="BJ32" i="4" s="1"/>
  <c r="BH32" i="4"/>
  <c r="BC32" i="4"/>
  <c r="BB32" i="4"/>
  <c r="BA32" i="4"/>
  <c r="BK32" i="4" s="1"/>
  <c r="AY32" i="4"/>
  <c r="AX32" i="4"/>
  <c r="AW32" i="4"/>
  <c r="AV32" i="4"/>
  <c r="AU32" i="4"/>
  <c r="AT32" i="4"/>
  <c r="BI31" i="4"/>
  <c r="BJ31" i="4" s="1"/>
  <c r="BH31" i="4"/>
  <c r="BK31" i="4" s="1"/>
  <c r="BC31" i="4"/>
  <c r="BG31" i="4" s="1"/>
  <c r="BB31" i="4"/>
  <c r="BF31" i="4" s="1"/>
  <c r="BA31" i="4"/>
  <c r="AY31" i="4"/>
  <c r="AX31" i="4"/>
  <c r="AW31" i="4"/>
  <c r="AV31" i="4"/>
  <c r="AU31" i="4"/>
  <c r="AT31" i="4"/>
  <c r="BJ30" i="4"/>
  <c r="BI30" i="4"/>
  <c r="BG30" i="4" s="1"/>
  <c r="BH30" i="4"/>
  <c r="BK30" i="4" s="1"/>
  <c r="BC30" i="4"/>
  <c r="BB30" i="4"/>
  <c r="BF30" i="4" s="1"/>
  <c r="BA30" i="4"/>
  <c r="AY30" i="4"/>
  <c r="AX30" i="4"/>
  <c r="AW30" i="4"/>
  <c r="AV30" i="4"/>
  <c r="AU30" i="4"/>
  <c r="AT30" i="4"/>
  <c r="BI29" i="4"/>
  <c r="BJ29" i="4" s="1"/>
  <c r="BH29" i="4"/>
  <c r="BG29" i="4"/>
  <c r="BC29" i="4"/>
  <c r="BB29" i="4"/>
  <c r="BF29" i="4" s="1"/>
  <c r="BA29" i="4"/>
  <c r="BK29" i="4" s="1"/>
  <c r="AY29" i="4"/>
  <c r="AX29" i="4"/>
  <c r="AW29" i="4"/>
  <c r="AV29" i="4"/>
  <c r="AU29" i="4"/>
  <c r="AT29" i="4"/>
  <c r="BI28" i="4"/>
  <c r="BG28" i="4" s="1"/>
  <c r="BH28" i="4"/>
  <c r="BK28" i="4" s="1"/>
  <c r="BC28" i="4"/>
  <c r="BB28" i="4"/>
  <c r="BF28" i="4" s="1"/>
  <c r="BA28" i="4"/>
  <c r="AY28" i="4"/>
  <c r="AX28" i="4"/>
  <c r="AW28" i="4"/>
  <c r="AV28" i="4"/>
  <c r="AU28" i="4"/>
  <c r="AT28" i="4"/>
  <c r="BJ27" i="4"/>
  <c r="BI27" i="4"/>
  <c r="BH27" i="4"/>
  <c r="BK27" i="4" s="1"/>
  <c r="BG27" i="4"/>
  <c r="BC27" i="4"/>
  <c r="BB27" i="4"/>
  <c r="BF27" i="4" s="1"/>
  <c r="BA27" i="4"/>
  <c r="AY27" i="4"/>
  <c r="AX27" i="4"/>
  <c r="AW27" i="4"/>
  <c r="AV27" i="4"/>
  <c r="AU27" i="4"/>
  <c r="AT27" i="4"/>
  <c r="BK26" i="4"/>
  <c r="BJ26" i="4"/>
  <c r="BI26" i="4"/>
  <c r="BG26" i="4" s="1"/>
  <c r="BH26" i="4"/>
  <c r="BC26" i="4"/>
  <c r="BB26" i="4"/>
  <c r="BF26" i="4" s="1"/>
  <c r="BA26" i="4"/>
  <c r="AY26" i="4"/>
  <c r="AX26" i="4"/>
  <c r="AW26" i="4"/>
  <c r="AV26" i="4"/>
  <c r="AU26" i="4"/>
  <c r="AT26" i="4"/>
  <c r="BI25" i="4"/>
  <c r="BH25" i="4"/>
  <c r="BC25" i="4"/>
  <c r="BG25" i="4" s="1"/>
  <c r="BB25" i="4"/>
  <c r="BA25" i="4"/>
  <c r="AY25" i="4"/>
  <c r="AX25" i="4"/>
  <c r="AW25" i="4"/>
  <c r="AV25" i="4"/>
  <c r="AU25" i="4"/>
  <c r="AT25" i="4"/>
  <c r="BJ24" i="4"/>
  <c r="BI24" i="4"/>
  <c r="BH24" i="4"/>
  <c r="BK24" i="4" s="1"/>
  <c r="BG24" i="4"/>
  <c r="BE24" i="4"/>
  <c r="BC24" i="4"/>
  <c r="BB24" i="4"/>
  <c r="BF24" i="4" s="1"/>
  <c r="BA24" i="4"/>
  <c r="AY24" i="4"/>
  <c r="AX24" i="4"/>
  <c r="AW24" i="4"/>
  <c r="AV24" i="4"/>
  <c r="AU24" i="4"/>
  <c r="AT24" i="4"/>
  <c r="BK23" i="4"/>
  <c r="BJ23" i="4"/>
  <c r="BI23" i="4"/>
  <c r="BG23" i="4" s="1"/>
  <c r="BH23" i="4"/>
  <c r="BC23" i="4"/>
  <c r="BB23" i="4"/>
  <c r="BA23" i="4"/>
  <c r="AY23" i="4"/>
  <c r="AX23" i="4"/>
  <c r="AW23" i="4"/>
  <c r="AV23" i="4"/>
  <c r="AU23" i="4"/>
  <c r="AT23" i="4"/>
  <c r="BK22" i="4"/>
  <c r="BI22" i="4"/>
  <c r="BG22" i="4" s="1"/>
  <c r="BH22" i="4"/>
  <c r="BE22" i="4"/>
  <c r="BC22" i="4"/>
  <c r="BB22" i="4"/>
  <c r="BF22" i="4" s="1"/>
  <c r="BA22" i="4"/>
  <c r="AY22" i="4"/>
  <c r="AX22" i="4"/>
  <c r="AW22" i="4"/>
  <c r="AV22" i="4"/>
  <c r="AU22" i="4"/>
  <c r="AT22" i="4"/>
  <c r="BI21" i="4"/>
  <c r="BJ21" i="4" s="1"/>
  <c r="BH21" i="4"/>
  <c r="BK21" i="4" s="1"/>
  <c r="BC21" i="4"/>
  <c r="BB21" i="4"/>
  <c r="BF21" i="4" s="1"/>
  <c r="BA21" i="4"/>
  <c r="AY21" i="4"/>
  <c r="AX21" i="4"/>
  <c r="AW21" i="4"/>
  <c r="AV21" i="4"/>
  <c r="AU21" i="4"/>
  <c r="AT21" i="4"/>
  <c r="BJ20" i="4"/>
  <c r="BI20" i="4"/>
  <c r="BH20" i="4"/>
  <c r="BG20" i="4"/>
  <c r="BC20" i="4"/>
  <c r="BB20" i="4"/>
  <c r="BE20" i="4" s="1"/>
  <c r="BA20" i="4"/>
  <c r="BK20" i="4" s="1"/>
  <c r="AY20" i="4"/>
  <c r="AX20" i="4"/>
  <c r="AW20" i="4"/>
  <c r="AV20" i="4"/>
  <c r="AU20" i="4"/>
  <c r="AT20" i="4"/>
  <c r="BK19" i="4"/>
  <c r="BI19" i="4"/>
  <c r="BJ19" i="4" s="1"/>
  <c r="BH19" i="4"/>
  <c r="BC19" i="4"/>
  <c r="BB19" i="4"/>
  <c r="BF19" i="4" s="1"/>
  <c r="BA19" i="4"/>
  <c r="AY19" i="4"/>
  <c r="AX19" i="4"/>
  <c r="AW19" i="4"/>
  <c r="AV19" i="4"/>
  <c r="AU19" i="4"/>
  <c r="AT19" i="4"/>
  <c r="BK18" i="4"/>
  <c r="BI18" i="4"/>
  <c r="BJ18" i="4" s="1"/>
  <c r="BH18" i="4"/>
  <c r="BG18" i="4"/>
  <c r="BC18" i="4"/>
  <c r="BB18" i="4"/>
  <c r="BF18" i="4" s="1"/>
  <c r="BA18" i="4"/>
  <c r="AY18" i="4"/>
  <c r="AX18" i="4"/>
  <c r="AW18" i="4"/>
  <c r="AV18" i="4"/>
  <c r="AU18" i="4"/>
  <c r="AT18" i="4"/>
  <c r="BK17" i="4"/>
  <c r="BI17" i="4"/>
  <c r="BH17" i="4"/>
  <c r="BC17" i="4"/>
  <c r="BG17" i="4" s="1"/>
  <c r="BB17" i="4"/>
  <c r="BA17" i="4"/>
  <c r="BJ17" i="4" s="1"/>
  <c r="AY17" i="4"/>
  <c r="AX17" i="4"/>
  <c r="AW17" i="4"/>
  <c r="AV17" i="4"/>
  <c r="AU17" i="4"/>
  <c r="AT17" i="4"/>
  <c r="BI16" i="4"/>
  <c r="BJ16" i="4" s="1"/>
  <c r="BH16" i="4"/>
  <c r="BK16" i="4" s="1"/>
  <c r="BG16" i="4"/>
  <c r="BC16" i="4"/>
  <c r="BB16" i="4"/>
  <c r="BF16" i="4" s="1"/>
  <c r="BA16" i="4"/>
  <c r="AY16" i="4"/>
  <c r="AX16" i="4"/>
  <c r="AW16" i="4"/>
  <c r="AV16" i="4"/>
  <c r="AU16" i="4"/>
  <c r="AT16" i="4"/>
  <c r="BK15" i="4"/>
  <c r="BJ15" i="4"/>
  <c r="BI15" i="4"/>
  <c r="BG15" i="4" s="1"/>
  <c r="BH15" i="4"/>
  <c r="BC15" i="4"/>
  <c r="BB15" i="4"/>
  <c r="BF15" i="4" s="1"/>
  <c r="BA15" i="4"/>
  <c r="AY15" i="4"/>
  <c r="AX15" i="4"/>
  <c r="AW15" i="4"/>
  <c r="AV15" i="4"/>
  <c r="AU15" i="4"/>
  <c r="AT15" i="4"/>
  <c r="BI14" i="4"/>
  <c r="BH14" i="4"/>
  <c r="BC14" i="4"/>
  <c r="BB14" i="4"/>
  <c r="BA14" i="4"/>
  <c r="AY14" i="4"/>
  <c r="AX14" i="4"/>
  <c r="AW14" i="4"/>
  <c r="AV14" i="4"/>
  <c r="AU14" i="4"/>
  <c r="AT14" i="4"/>
  <c r="BI13" i="4"/>
  <c r="BJ13" i="4" s="1"/>
  <c r="BH13" i="4"/>
  <c r="BK13" i="4" s="1"/>
  <c r="BF13" i="4"/>
  <c r="BC13" i="4"/>
  <c r="BG13" i="4" s="1"/>
  <c r="BB13" i="4"/>
  <c r="BE13" i="4" s="1"/>
  <c r="BA13" i="4"/>
  <c r="AY13" i="4"/>
  <c r="AX13" i="4"/>
  <c r="AW13" i="4"/>
  <c r="AV13" i="4"/>
  <c r="AU13" i="4"/>
  <c r="AT13" i="4"/>
  <c r="BI12" i="4"/>
  <c r="BG12" i="4" s="1"/>
  <c r="BH12" i="4"/>
  <c r="BK12" i="4" s="1"/>
  <c r="BC12" i="4"/>
  <c r="BB12" i="4"/>
  <c r="BF12" i="4" s="1"/>
  <c r="BA12" i="4"/>
  <c r="AY12" i="4"/>
  <c r="AX12" i="4"/>
  <c r="AW12" i="4"/>
  <c r="AV12" i="4"/>
  <c r="AU12" i="4"/>
  <c r="AT12" i="4"/>
  <c r="BI11" i="4"/>
  <c r="BJ11" i="4" s="1"/>
  <c r="BH11" i="4"/>
  <c r="BG11" i="4"/>
  <c r="BC11" i="4"/>
  <c r="BB11" i="4"/>
  <c r="BF11" i="4" s="1"/>
  <c r="BA11" i="4"/>
  <c r="BK11" i="4" s="1"/>
  <c r="AY11" i="4"/>
  <c r="AX11" i="4"/>
  <c r="AW11" i="4"/>
  <c r="AV11" i="4"/>
  <c r="AU11" i="4"/>
  <c r="AT11" i="4"/>
  <c r="BI10" i="4"/>
  <c r="BH10" i="4"/>
  <c r="BK10" i="4" s="1"/>
  <c r="BC10" i="4"/>
  <c r="BB10" i="4"/>
  <c r="BA10" i="4"/>
  <c r="AY10" i="4"/>
  <c r="AX10" i="4"/>
  <c r="AW10" i="4"/>
  <c r="AV10" i="4"/>
  <c r="AU10" i="4"/>
  <c r="AT10" i="4"/>
  <c r="BJ9" i="4"/>
  <c r="BI9" i="4"/>
  <c r="BH9" i="4"/>
  <c r="BK9" i="4" s="1"/>
  <c r="BG9" i="4"/>
  <c r="BC9" i="4"/>
  <c r="BB9" i="4"/>
  <c r="BF9" i="4" s="1"/>
  <c r="BA9" i="4"/>
  <c r="AY9" i="4"/>
  <c r="AX9" i="4"/>
  <c r="AW9" i="4"/>
  <c r="AV9" i="4"/>
  <c r="AU9" i="4"/>
  <c r="AT9" i="4"/>
  <c r="BK8" i="4"/>
  <c r="BJ8" i="4"/>
  <c r="BI8" i="4"/>
  <c r="BG8" i="4" s="1"/>
  <c r="BH8" i="4"/>
  <c r="BC8" i="4"/>
  <c r="BB8" i="4"/>
  <c r="BF8" i="4" s="1"/>
  <c r="BA8" i="4"/>
  <c r="AY8" i="4"/>
  <c r="AX8" i="4"/>
  <c r="AW8" i="4"/>
  <c r="AV8" i="4"/>
  <c r="AU8" i="4"/>
  <c r="AT8" i="4"/>
  <c r="BI7" i="4"/>
  <c r="BH7" i="4"/>
  <c r="BK7" i="4" s="1"/>
  <c r="BC7" i="4"/>
  <c r="BG7" i="4" s="1"/>
  <c r="BB7" i="4"/>
  <c r="BF7" i="4" s="1"/>
  <c r="BA7" i="4"/>
  <c r="AY7" i="4"/>
  <c r="AX7" i="4"/>
  <c r="AW7" i="4"/>
  <c r="AV7" i="4"/>
  <c r="AU7" i="4"/>
  <c r="AT7" i="4"/>
  <c r="BJ6" i="4"/>
  <c r="BI6" i="4"/>
  <c r="BH6" i="4"/>
  <c r="BK6" i="4" s="1"/>
  <c r="BF6" i="4"/>
  <c r="BE6" i="4"/>
  <c r="BC6" i="4"/>
  <c r="BG6" i="4" s="1"/>
  <c r="BB6" i="4"/>
  <c r="BA6" i="4"/>
  <c r="AY6" i="4"/>
  <c r="AX6" i="4"/>
  <c r="AW6" i="4"/>
  <c r="AV6" i="4"/>
  <c r="AU6" i="4"/>
  <c r="AT6" i="4"/>
  <c r="BI5" i="4"/>
  <c r="BG5" i="4" s="1"/>
  <c r="BH5" i="4"/>
  <c r="BK5" i="4" s="1"/>
  <c r="BC5" i="4"/>
  <c r="BB5" i="4"/>
  <c r="BA5" i="4"/>
  <c r="AY5" i="4"/>
  <c r="AX5" i="4"/>
  <c r="AW5" i="4"/>
  <c r="AV5" i="4"/>
  <c r="AU5" i="4"/>
  <c r="AT5" i="4"/>
  <c r="BK4" i="4"/>
  <c r="BI4" i="4"/>
  <c r="BG4" i="4" s="1"/>
  <c r="BH4" i="4"/>
  <c r="BE4" i="4"/>
  <c r="BC4" i="4"/>
  <c r="BB4" i="4"/>
  <c r="BF4" i="4" s="1"/>
  <c r="BA4" i="4"/>
  <c r="AY4" i="4"/>
  <c r="AX4" i="4"/>
  <c r="AW4" i="4"/>
  <c r="AV4" i="4"/>
  <c r="AU4" i="4"/>
  <c r="AT4" i="4"/>
  <c r="BJ3" i="4"/>
  <c r="BI3" i="4"/>
  <c r="BH3" i="4"/>
  <c r="BB3" i="4"/>
  <c r="BA3" i="4"/>
  <c r="AY3" i="4"/>
  <c r="AX3" i="4"/>
  <c r="AW3" i="4"/>
  <c r="AV3" i="4"/>
  <c r="AU3" i="4"/>
  <c r="AT3" i="4"/>
  <c r="BI2" i="4"/>
  <c r="BH2" i="4"/>
  <c r="BB2" i="4"/>
  <c r="BA2" i="4"/>
  <c r="AY2" i="4"/>
  <c r="AX2" i="4"/>
  <c r="AW2" i="4"/>
  <c r="AV2" i="4"/>
  <c r="AU2" i="4"/>
  <c r="AT2" i="4"/>
  <c r="G326" i="3"/>
  <c r="F326" i="3"/>
  <c r="E326" i="3"/>
  <c r="D326" i="3"/>
  <c r="C326" i="3"/>
  <c r="B326" i="3"/>
  <c r="G325" i="3"/>
  <c r="F325" i="3"/>
  <c r="E325" i="3"/>
  <c r="D325" i="3"/>
  <c r="C325" i="3"/>
  <c r="B325" i="3"/>
  <c r="G324" i="3"/>
  <c r="F324" i="3"/>
  <c r="E324" i="3"/>
  <c r="D324" i="3"/>
  <c r="C324" i="3"/>
  <c r="B324" i="3"/>
  <c r="G323" i="3"/>
  <c r="F323" i="3"/>
  <c r="E323" i="3"/>
  <c r="D323" i="3"/>
  <c r="C323" i="3"/>
  <c r="B323" i="3"/>
  <c r="G322" i="3"/>
  <c r="F322" i="3"/>
  <c r="E322" i="3"/>
  <c r="D322" i="3"/>
  <c r="C322" i="3"/>
  <c r="B322" i="3"/>
  <c r="G321" i="3"/>
  <c r="F321" i="3"/>
  <c r="E321" i="3"/>
  <c r="D321" i="3"/>
  <c r="C321" i="3"/>
  <c r="B321" i="3"/>
  <c r="G320" i="3"/>
  <c r="F320" i="3"/>
  <c r="E320" i="3"/>
  <c r="D320" i="3"/>
  <c r="C320" i="3"/>
  <c r="B320" i="3"/>
  <c r="G319" i="3"/>
  <c r="F319" i="3"/>
  <c r="E319" i="3"/>
  <c r="D319" i="3"/>
  <c r="C319" i="3"/>
  <c r="B319" i="3"/>
  <c r="BD296" i="3"/>
  <c r="AZ296" i="3"/>
  <c r="AS296" i="3"/>
  <c r="AR296" i="3"/>
  <c r="AQ296" i="3"/>
  <c r="AP296" i="3"/>
  <c r="AO296" i="3"/>
  <c r="AN296" i="3"/>
  <c r="AM296" i="3"/>
  <c r="AL296" i="3"/>
  <c r="AK296" i="3"/>
  <c r="AJ296" i="3"/>
  <c r="AI296" i="3"/>
  <c r="AH296" i="3"/>
  <c r="AG296" i="3"/>
  <c r="AF296" i="3"/>
  <c r="AE296" i="3"/>
  <c r="AD296" i="3"/>
  <c r="AC296" i="3"/>
  <c r="AB296" i="3"/>
  <c r="AA296" i="3"/>
  <c r="Z296" i="3"/>
  <c r="Y296" i="3"/>
  <c r="X296" i="3"/>
  <c r="W296" i="3"/>
  <c r="V296" i="3"/>
  <c r="U296" i="3"/>
  <c r="T296" i="3"/>
  <c r="S296" i="3"/>
  <c r="R296" i="3"/>
  <c r="Q296" i="3"/>
  <c r="P296" i="3"/>
  <c r="O296" i="3"/>
  <c r="N296" i="3"/>
  <c r="M296" i="3"/>
  <c r="L296" i="3"/>
  <c r="K296" i="3"/>
  <c r="J296" i="3"/>
  <c r="I296" i="3"/>
  <c r="H296" i="3"/>
  <c r="G296" i="3"/>
  <c r="F296" i="3"/>
  <c r="E296" i="3"/>
  <c r="D296" i="3"/>
  <c r="C296" i="3"/>
  <c r="AP295" i="3"/>
  <c r="AO295" i="3"/>
  <c r="AD295" i="3"/>
  <c r="AC295" i="3"/>
  <c r="R295" i="3"/>
  <c r="Q295" i="3"/>
  <c r="F295" i="3"/>
  <c r="E295" i="3"/>
  <c r="BD294" i="3"/>
  <c r="BD295" i="3" s="1"/>
  <c r="AZ294" i="3"/>
  <c r="AS294" i="3"/>
  <c r="AR294" i="3"/>
  <c r="AR295" i="3" s="1"/>
  <c r="AQ294" i="3"/>
  <c r="AQ295" i="3" s="1"/>
  <c r="AP294" i="3"/>
  <c r="AO294" i="3"/>
  <c r="AN294" i="3"/>
  <c r="AM294" i="3"/>
  <c r="AM295" i="3" s="1"/>
  <c r="AL294" i="3"/>
  <c r="AK294" i="3"/>
  <c r="AK295" i="3" s="1"/>
  <c r="AJ294" i="3"/>
  <c r="AJ295" i="3" s="1"/>
  <c r="AI294" i="3"/>
  <c r="AH294" i="3"/>
  <c r="AG294" i="3"/>
  <c r="AF294" i="3"/>
  <c r="AF295" i="3" s="1"/>
  <c r="AE294" i="3"/>
  <c r="AE295" i="3" s="1"/>
  <c r="AD294" i="3"/>
  <c r="AC294" i="3"/>
  <c r="AB294" i="3"/>
  <c r="AA294" i="3"/>
  <c r="AA295" i="3" s="1"/>
  <c r="Z294" i="3"/>
  <c r="Y294" i="3"/>
  <c r="Y295" i="3" s="1"/>
  <c r="X294" i="3"/>
  <c r="X295" i="3" s="1"/>
  <c r="W294" i="3"/>
  <c r="W295" i="3" s="1"/>
  <c r="V294" i="3"/>
  <c r="U294" i="3"/>
  <c r="T294" i="3"/>
  <c r="T295" i="3" s="1"/>
  <c r="S294" i="3"/>
  <c r="S295" i="3" s="1"/>
  <c r="R294" i="3"/>
  <c r="Q294" i="3"/>
  <c r="P294" i="3"/>
  <c r="O294" i="3"/>
  <c r="O295" i="3" s="1"/>
  <c r="N294" i="3"/>
  <c r="M294" i="3"/>
  <c r="M295" i="3" s="1"/>
  <c r="L294" i="3"/>
  <c r="L295" i="3" s="1"/>
  <c r="K294" i="3"/>
  <c r="K295" i="3" s="1"/>
  <c r="J294" i="3"/>
  <c r="I294" i="3"/>
  <c r="H294" i="3"/>
  <c r="H295" i="3" s="1"/>
  <c r="G294" i="3"/>
  <c r="G295" i="3" s="1"/>
  <c r="F294" i="3"/>
  <c r="E294" i="3"/>
  <c r="D294" i="3"/>
  <c r="C294" i="3"/>
  <c r="C295" i="3" s="1"/>
  <c r="BD293" i="3"/>
  <c r="AZ293" i="3"/>
  <c r="AS293" i="3"/>
  <c r="AR293" i="3"/>
  <c r="AQ293" i="3"/>
  <c r="AP293" i="3"/>
  <c r="AO293" i="3"/>
  <c r="AN293" i="3"/>
  <c r="AM293" i="3"/>
  <c r="AL293" i="3"/>
  <c r="AK293" i="3"/>
  <c r="AJ293" i="3"/>
  <c r="AI293" i="3"/>
  <c r="AH293" i="3"/>
  <c r="AG293" i="3"/>
  <c r="AF293" i="3"/>
  <c r="AE293" i="3"/>
  <c r="AD293" i="3"/>
  <c r="AC293" i="3"/>
  <c r="AB293" i="3"/>
  <c r="AA293" i="3"/>
  <c r="Z293" i="3"/>
  <c r="Y293" i="3"/>
  <c r="X293" i="3"/>
  <c r="W293" i="3"/>
  <c r="V293" i="3"/>
  <c r="U293" i="3"/>
  <c r="T293" i="3"/>
  <c r="S293" i="3"/>
  <c r="R293" i="3"/>
  <c r="Q293" i="3"/>
  <c r="P293" i="3"/>
  <c r="O293" i="3"/>
  <c r="N293" i="3"/>
  <c r="M293" i="3"/>
  <c r="L293" i="3"/>
  <c r="K293" i="3"/>
  <c r="J293" i="3"/>
  <c r="I293" i="3"/>
  <c r="H293" i="3"/>
  <c r="G293" i="3"/>
  <c r="F293" i="3"/>
  <c r="E293" i="3"/>
  <c r="D293" i="3"/>
  <c r="C293" i="3"/>
  <c r="BD292" i="3"/>
  <c r="AZ292" i="3"/>
  <c r="AZ295" i="3" s="1"/>
  <c r="AS292" i="3"/>
  <c r="AS295" i="3" s="1"/>
  <c r="AR292" i="3"/>
  <c r="AQ292" i="3"/>
  <c r="AP292" i="3"/>
  <c r="AO292" i="3"/>
  <c r="AN292" i="3"/>
  <c r="AN295" i="3" s="1"/>
  <c r="AM292" i="3"/>
  <c r="AL292" i="3"/>
  <c r="AL295" i="3" s="1"/>
  <c r="AK292" i="3"/>
  <c r="AJ292" i="3"/>
  <c r="AI292" i="3"/>
  <c r="AI295" i="3" s="1"/>
  <c r="AH292" i="3"/>
  <c r="AG292" i="3"/>
  <c r="AF292" i="3"/>
  <c r="AE292" i="3"/>
  <c r="AD292" i="3"/>
  <c r="AC292" i="3"/>
  <c r="AB292" i="3"/>
  <c r="AB295" i="3" s="1"/>
  <c r="AA292" i="3"/>
  <c r="Z292" i="3"/>
  <c r="Z295" i="3" s="1"/>
  <c r="Y292" i="3"/>
  <c r="X292" i="3"/>
  <c r="W292" i="3"/>
  <c r="V292" i="3"/>
  <c r="U292" i="3"/>
  <c r="T292" i="3"/>
  <c r="S292" i="3"/>
  <c r="R292" i="3"/>
  <c r="Q292" i="3"/>
  <c r="P292" i="3"/>
  <c r="P295" i="3" s="1"/>
  <c r="O292" i="3"/>
  <c r="N292" i="3"/>
  <c r="N295" i="3" s="1"/>
  <c r="M292" i="3"/>
  <c r="L292" i="3"/>
  <c r="K292" i="3"/>
  <c r="J292" i="3"/>
  <c r="I292" i="3"/>
  <c r="H292" i="3"/>
  <c r="G292" i="3"/>
  <c r="F292" i="3"/>
  <c r="E292" i="3"/>
  <c r="D292" i="3"/>
  <c r="D295" i="3" s="1"/>
  <c r="C292" i="3"/>
  <c r="BD291" i="3"/>
  <c r="AZ291" i="3"/>
  <c r="AS291" i="3"/>
  <c r="AR291" i="3"/>
  <c r="AQ291" i="3"/>
  <c r="AP291" i="3"/>
  <c r="AO291" i="3"/>
  <c r="AN291" i="3"/>
  <c r="AM291" i="3"/>
  <c r="AL291" i="3"/>
  <c r="AK291" i="3"/>
  <c r="AJ291" i="3"/>
  <c r="AI291" i="3"/>
  <c r="AH291" i="3"/>
  <c r="AG291" i="3"/>
  <c r="AF291" i="3"/>
  <c r="AE291" i="3"/>
  <c r="AD291" i="3"/>
  <c r="AC291" i="3"/>
  <c r="AB291" i="3"/>
  <c r="AA291" i="3"/>
  <c r="Z291" i="3"/>
  <c r="Y291" i="3"/>
  <c r="X291" i="3"/>
  <c r="W291" i="3"/>
  <c r="V291" i="3"/>
  <c r="U291" i="3"/>
  <c r="T291" i="3"/>
  <c r="S291" i="3"/>
  <c r="R291" i="3"/>
  <c r="Q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BD290" i="3"/>
  <c r="AZ290" i="3"/>
  <c r="AS290" i="3"/>
  <c r="AR290" i="3"/>
  <c r="AQ290" i="3"/>
  <c r="AP290" i="3"/>
  <c r="AO290" i="3"/>
  <c r="AN290" i="3"/>
  <c r="AM290" i="3"/>
  <c r="AL290" i="3"/>
  <c r="AK290" i="3"/>
  <c r="AJ290" i="3"/>
  <c r="AI290" i="3"/>
  <c r="AH290" i="3"/>
  <c r="AG290" i="3"/>
  <c r="AF290" i="3"/>
  <c r="AE290" i="3"/>
  <c r="AD290" i="3"/>
  <c r="AC290" i="3"/>
  <c r="AB290" i="3"/>
  <c r="AA290" i="3"/>
  <c r="Z290" i="3"/>
  <c r="Y290" i="3"/>
  <c r="X290" i="3"/>
  <c r="W290" i="3"/>
  <c r="V290" i="3"/>
  <c r="U290" i="3"/>
  <c r="T290" i="3"/>
  <c r="S290" i="3"/>
  <c r="R290" i="3"/>
  <c r="Q290" i="3"/>
  <c r="P290" i="3"/>
  <c r="O290" i="3"/>
  <c r="N290" i="3"/>
  <c r="M290" i="3"/>
  <c r="L290" i="3"/>
  <c r="K290" i="3"/>
  <c r="J290" i="3"/>
  <c r="I290" i="3"/>
  <c r="H290" i="3"/>
  <c r="G290" i="3"/>
  <c r="F290" i="3"/>
  <c r="E290" i="3"/>
  <c r="D290" i="3"/>
  <c r="C290" i="3"/>
  <c r="BD289" i="3"/>
  <c r="AZ289" i="3"/>
  <c r="AS289" i="3"/>
  <c r="AR289" i="3"/>
  <c r="AQ289" i="3"/>
  <c r="AP289" i="3"/>
  <c r="AO289" i="3"/>
  <c r="AN289" i="3"/>
  <c r="AM289" i="3"/>
  <c r="AL289" i="3"/>
  <c r="AK289" i="3"/>
  <c r="AJ289" i="3"/>
  <c r="AI289" i="3"/>
  <c r="AH289" i="3"/>
  <c r="AG289" i="3"/>
  <c r="AF289" i="3"/>
  <c r="AE289" i="3"/>
  <c r="AD289" i="3"/>
  <c r="AC289" i="3"/>
  <c r="AB289" i="3"/>
  <c r="AA289" i="3"/>
  <c r="Z289" i="3"/>
  <c r="Y289" i="3"/>
  <c r="X289" i="3"/>
  <c r="W289" i="3"/>
  <c r="V289" i="3"/>
  <c r="U289" i="3"/>
  <c r="T289" i="3"/>
  <c r="S289" i="3"/>
  <c r="R289" i="3"/>
  <c r="Q289" i="3"/>
  <c r="P289" i="3"/>
  <c r="O289" i="3"/>
  <c r="N289" i="3"/>
  <c r="M289" i="3"/>
  <c r="L289" i="3"/>
  <c r="K289" i="3"/>
  <c r="J289" i="3"/>
  <c r="I289" i="3"/>
  <c r="H289" i="3"/>
  <c r="G289" i="3"/>
  <c r="F289" i="3"/>
  <c r="E289" i="3"/>
  <c r="D289" i="3"/>
  <c r="C289" i="3"/>
  <c r="BI286" i="3"/>
  <c r="BG286" i="3" s="1"/>
  <c r="BH286" i="3"/>
  <c r="BK286" i="3" s="1"/>
  <c r="BC286" i="3" a="1"/>
  <c r="BC286" i="3" s="1"/>
  <c r="BB286" i="3"/>
  <c r="BA286" i="3"/>
  <c r="AY286" i="3"/>
  <c r="AX286" i="3"/>
  <c r="AW286" i="3"/>
  <c r="AV286" i="3"/>
  <c r="AU286" i="3"/>
  <c r="AT286" i="3"/>
  <c r="BI285" i="3"/>
  <c r="BH285" i="3"/>
  <c r="BC285" i="3" a="1"/>
  <c r="BC285" i="3" s="1"/>
  <c r="BB285" i="3"/>
  <c r="BA285" i="3"/>
  <c r="AY285" i="3"/>
  <c r="AX285" i="3"/>
  <c r="AW285" i="3"/>
  <c r="AV285" i="3"/>
  <c r="AU285" i="3"/>
  <c r="AT285" i="3"/>
  <c r="BJ284" i="3"/>
  <c r="BI284" i="3"/>
  <c r="BH284" i="3"/>
  <c r="BK284" i="3" s="1"/>
  <c r="BC284" i="3" a="1"/>
  <c r="BC284" i="3" s="1"/>
  <c r="BE284" i="3" s="1"/>
  <c r="BB284" i="3"/>
  <c r="BG284" i="3" s="1"/>
  <c r="BA284" i="3"/>
  <c r="AY284" i="3"/>
  <c r="AX284" i="3"/>
  <c r="AW284" i="3"/>
  <c r="AV284" i="3"/>
  <c r="AU284" i="3"/>
  <c r="AT284" i="3"/>
  <c r="BK283" i="3"/>
  <c r="BI283" i="3"/>
  <c r="BJ283" i="3" s="1"/>
  <c r="BH283" i="3"/>
  <c r="BG283" i="3"/>
  <c r="BC283" i="3" a="1"/>
  <c r="BC283" i="3" s="1"/>
  <c r="BB283" i="3"/>
  <c r="BA283" i="3"/>
  <c r="AY283" i="3"/>
  <c r="AX283" i="3"/>
  <c r="AW283" i="3"/>
  <c r="AV283" i="3"/>
  <c r="AU283" i="3"/>
  <c r="AT283" i="3"/>
  <c r="BI282" i="3"/>
  <c r="BH282" i="3"/>
  <c r="BK282" i="3" s="1"/>
  <c r="BC282" i="3" a="1"/>
  <c r="BC282" i="3" s="1"/>
  <c r="BB282" i="3"/>
  <c r="BA282" i="3"/>
  <c r="AY282" i="3"/>
  <c r="AX282" i="3"/>
  <c r="AW282" i="3"/>
  <c r="AV282" i="3"/>
  <c r="AU282" i="3"/>
  <c r="AT282" i="3"/>
  <c r="BK281" i="3"/>
  <c r="BJ281" i="3"/>
  <c r="BI281" i="3"/>
  <c r="BG281" i="3" s="1"/>
  <c r="BH281" i="3"/>
  <c r="BC281" i="3" a="1"/>
  <c r="BC281" i="3" s="1"/>
  <c r="BF281" i="3" s="1"/>
  <c r="BB281" i="3"/>
  <c r="BA281" i="3"/>
  <c r="AY281" i="3"/>
  <c r="AX281" i="3"/>
  <c r="AW281" i="3"/>
  <c r="AV281" i="3"/>
  <c r="AU281" i="3"/>
  <c r="AT281" i="3"/>
  <c r="BI280" i="3"/>
  <c r="BJ280" i="3" s="1"/>
  <c r="BH280" i="3"/>
  <c r="BK280" i="3" s="1"/>
  <c r="BG280" i="3"/>
  <c r="BC280" i="3" a="1"/>
  <c r="BC280" i="3" s="1"/>
  <c r="BB280" i="3"/>
  <c r="BA280" i="3"/>
  <c r="AY280" i="3"/>
  <c r="AX280" i="3"/>
  <c r="AW280" i="3"/>
  <c r="AV280" i="3"/>
  <c r="AU280" i="3"/>
  <c r="AT280" i="3"/>
  <c r="BI279" i="3"/>
  <c r="BJ279" i="3" s="1"/>
  <c r="BH279" i="3"/>
  <c r="BK279" i="3" s="1"/>
  <c r="BG279" i="3"/>
  <c r="BC279" i="3" a="1"/>
  <c r="BC279" i="3" s="1"/>
  <c r="BB279" i="3"/>
  <c r="BA279" i="3"/>
  <c r="AY279" i="3"/>
  <c r="AX279" i="3"/>
  <c r="AW279" i="3"/>
  <c r="AV279" i="3"/>
  <c r="AU279" i="3"/>
  <c r="AT279" i="3"/>
  <c r="BJ278" i="3"/>
  <c r="BI278" i="3"/>
  <c r="BH278" i="3"/>
  <c r="BK278" i="3" s="1"/>
  <c r="BG278" i="3"/>
  <c r="BC278" i="3" a="1"/>
  <c r="BC278" i="3" s="1"/>
  <c r="BB278" i="3"/>
  <c r="BA278" i="3"/>
  <c r="AY278" i="3"/>
  <c r="AX278" i="3"/>
  <c r="AW278" i="3"/>
  <c r="AV278" i="3"/>
  <c r="AU278" i="3"/>
  <c r="AT278" i="3"/>
  <c r="BI277" i="3"/>
  <c r="BH277" i="3"/>
  <c r="BG277" i="3"/>
  <c r="BC277" i="3" a="1"/>
  <c r="BC277" i="3" s="1"/>
  <c r="BB277" i="3"/>
  <c r="BA277" i="3"/>
  <c r="BJ277" i="3" s="1"/>
  <c r="AY277" i="3"/>
  <c r="AX277" i="3"/>
  <c r="AW277" i="3"/>
  <c r="AV277" i="3"/>
  <c r="AU277" i="3"/>
  <c r="AT277" i="3"/>
  <c r="BK276" i="3"/>
  <c r="BJ276" i="3"/>
  <c r="BI276" i="3"/>
  <c r="BG276" i="3" s="1"/>
  <c r="BH276" i="3"/>
  <c r="BC276" i="3" a="1"/>
  <c r="BC276" i="3" s="1"/>
  <c r="BB276" i="3"/>
  <c r="BA276" i="3"/>
  <c r="AY276" i="3"/>
  <c r="AX276" i="3"/>
  <c r="AW276" i="3"/>
  <c r="AV276" i="3"/>
  <c r="AU276" i="3"/>
  <c r="AT276" i="3"/>
  <c r="BI275" i="3"/>
  <c r="BH275" i="3"/>
  <c r="BC275" i="3" a="1"/>
  <c r="BC275" i="3" s="1"/>
  <c r="BB275" i="3"/>
  <c r="BG275" i="3" s="1"/>
  <c r="BA275" i="3"/>
  <c r="AY275" i="3"/>
  <c r="AX275" i="3"/>
  <c r="AW275" i="3"/>
  <c r="AV275" i="3"/>
  <c r="AU275" i="3"/>
  <c r="AT275" i="3"/>
  <c r="BI274" i="3"/>
  <c r="BJ274" i="3" s="1"/>
  <c r="BH274" i="3"/>
  <c r="BK274" i="3" s="1"/>
  <c r="BC274" i="3" a="1"/>
  <c r="BC274" i="3" s="1"/>
  <c r="BE274" i="3" s="1"/>
  <c r="BB274" i="3"/>
  <c r="BA274" i="3"/>
  <c r="AY274" i="3"/>
  <c r="AX274" i="3"/>
  <c r="AW274" i="3"/>
  <c r="AV274" i="3"/>
  <c r="AU274" i="3"/>
  <c r="AT274" i="3"/>
  <c r="BI273" i="3"/>
  <c r="BH273" i="3"/>
  <c r="BK273" i="3" s="1"/>
  <c r="BC273" i="3" a="1"/>
  <c r="BC273" i="3" s="1"/>
  <c r="BB273" i="3"/>
  <c r="BA273" i="3"/>
  <c r="AY273" i="3"/>
  <c r="AX273" i="3"/>
  <c r="AW273" i="3"/>
  <c r="AV273" i="3"/>
  <c r="AU273" i="3"/>
  <c r="AT273" i="3"/>
  <c r="BK272" i="3"/>
  <c r="BI272" i="3"/>
  <c r="BH272" i="3"/>
  <c r="BG272" i="3"/>
  <c r="BC272" i="3" a="1"/>
  <c r="BC272" i="3" s="1"/>
  <c r="BB272" i="3"/>
  <c r="BA272" i="3"/>
  <c r="BJ272" i="3" s="1"/>
  <c r="AY272" i="3"/>
  <c r="AX272" i="3"/>
  <c r="AW272" i="3"/>
  <c r="AV272" i="3"/>
  <c r="AU272" i="3"/>
  <c r="AT272" i="3"/>
  <c r="BI271" i="3"/>
  <c r="BJ271" i="3" s="1"/>
  <c r="BH271" i="3"/>
  <c r="BC271" i="3" a="1"/>
  <c r="BC271" i="3" s="1"/>
  <c r="BB271" i="3"/>
  <c r="BA271" i="3"/>
  <c r="BK271" i="3" s="1"/>
  <c r="AY271" i="3"/>
  <c r="AX271" i="3"/>
  <c r="AW271" i="3"/>
  <c r="AV271" i="3"/>
  <c r="AU271" i="3"/>
  <c r="AT271" i="3"/>
  <c r="BK270" i="3"/>
  <c r="BI270" i="3"/>
  <c r="BH270" i="3"/>
  <c r="BC270" i="3" a="1"/>
  <c r="BC270" i="3" s="1"/>
  <c r="BB270" i="3"/>
  <c r="BA270" i="3"/>
  <c r="AY270" i="3"/>
  <c r="AX270" i="3"/>
  <c r="AW270" i="3"/>
  <c r="AV270" i="3"/>
  <c r="AU270" i="3"/>
  <c r="AT270" i="3"/>
  <c r="BI269" i="3"/>
  <c r="BH269" i="3"/>
  <c r="BK269" i="3" s="1"/>
  <c r="BC269" i="3" a="1"/>
  <c r="BC269" i="3" s="1"/>
  <c r="BF269" i="3" s="1"/>
  <c r="BB269" i="3"/>
  <c r="BA269" i="3"/>
  <c r="AY269" i="3"/>
  <c r="AX269" i="3"/>
  <c r="AW269" i="3"/>
  <c r="AV269" i="3"/>
  <c r="AU269" i="3"/>
  <c r="AT269" i="3"/>
  <c r="BJ268" i="3"/>
  <c r="BI268" i="3"/>
  <c r="BG268" i="3" s="1"/>
  <c r="BH268" i="3"/>
  <c r="BC268" i="3" a="1"/>
  <c r="BC268" i="3" s="1"/>
  <c r="BB268" i="3"/>
  <c r="BA268" i="3"/>
  <c r="BK268" i="3" s="1"/>
  <c r="AY268" i="3"/>
  <c r="AX268" i="3"/>
  <c r="AW268" i="3"/>
  <c r="AV268" i="3"/>
  <c r="AU268" i="3"/>
  <c r="AT268" i="3"/>
  <c r="BI267" i="3"/>
  <c r="BJ267" i="3" s="1"/>
  <c r="BH267" i="3"/>
  <c r="BK267" i="3" s="1"/>
  <c r="BC267" i="3" a="1"/>
  <c r="BC267" i="3" s="1"/>
  <c r="BF267" i="3" s="1"/>
  <c r="BB267" i="3"/>
  <c r="BG267" i="3" s="1"/>
  <c r="BA267" i="3"/>
  <c r="AY267" i="3"/>
  <c r="AX267" i="3"/>
  <c r="AW267" i="3"/>
  <c r="AV267" i="3"/>
  <c r="AU267" i="3"/>
  <c r="AT267" i="3"/>
  <c r="BK266" i="3"/>
  <c r="BJ266" i="3"/>
  <c r="BI266" i="3"/>
  <c r="BH266" i="3"/>
  <c r="BG266" i="3"/>
  <c r="BC266" i="3" a="1"/>
  <c r="BC266" i="3" s="1"/>
  <c r="BB266" i="3"/>
  <c r="BA266" i="3"/>
  <c r="AY266" i="3"/>
  <c r="AX266" i="3"/>
  <c r="AW266" i="3"/>
  <c r="AV266" i="3"/>
  <c r="AU266" i="3"/>
  <c r="AT266" i="3"/>
  <c r="BI265" i="3"/>
  <c r="BH265" i="3"/>
  <c r="BG265" i="3"/>
  <c r="BF265" i="3"/>
  <c r="BC265" i="3" a="1"/>
  <c r="BC265" i="3" s="1"/>
  <c r="BE265" i="3" s="1"/>
  <c r="BB265" i="3"/>
  <c r="BA265" i="3"/>
  <c r="BJ265" i="3" s="1"/>
  <c r="AY265" i="3"/>
  <c r="AX265" i="3"/>
  <c r="AW265" i="3"/>
  <c r="AV265" i="3"/>
  <c r="AU265" i="3"/>
  <c r="AT265" i="3"/>
  <c r="BK264" i="3"/>
  <c r="BJ264" i="3"/>
  <c r="BI264" i="3"/>
  <c r="BG264" i="3" s="1"/>
  <c r="BH264" i="3"/>
  <c r="BC264" i="3" a="1"/>
  <c r="BC264" i="3" s="1"/>
  <c r="BF264" i="3" s="1"/>
  <c r="BB264" i="3"/>
  <c r="BA264" i="3"/>
  <c r="AY264" i="3"/>
  <c r="AX264" i="3"/>
  <c r="AW264" i="3"/>
  <c r="AV264" i="3"/>
  <c r="AU264" i="3"/>
  <c r="AT264" i="3"/>
  <c r="BI263" i="3"/>
  <c r="BH263" i="3"/>
  <c r="BC263" i="3" a="1"/>
  <c r="BC263" i="3" s="1"/>
  <c r="BB263" i="3"/>
  <c r="BG263" i="3" s="1"/>
  <c r="BA263" i="3"/>
  <c r="AY263" i="3"/>
  <c r="AX263" i="3"/>
  <c r="AW263" i="3"/>
  <c r="AV263" i="3"/>
  <c r="AU263" i="3"/>
  <c r="AT263" i="3"/>
  <c r="BI262" i="3"/>
  <c r="BJ262" i="3" s="1"/>
  <c r="BH262" i="3"/>
  <c r="BK262" i="3" s="1"/>
  <c r="BC262" i="3" a="1"/>
  <c r="BC262" i="3" s="1"/>
  <c r="BE262" i="3" s="1"/>
  <c r="BB262" i="3"/>
  <c r="BA262" i="3"/>
  <c r="AY262" i="3"/>
  <c r="AX262" i="3"/>
  <c r="AW262" i="3"/>
  <c r="AV262" i="3"/>
  <c r="AU262" i="3"/>
  <c r="AT262" i="3"/>
  <c r="BI261" i="3"/>
  <c r="BH261" i="3"/>
  <c r="BK261" i="3" s="1"/>
  <c r="BC261" i="3" a="1"/>
  <c r="BC261" i="3" s="1"/>
  <c r="BB261" i="3"/>
  <c r="BA261" i="3"/>
  <c r="AY261" i="3"/>
  <c r="AX261" i="3"/>
  <c r="AW261" i="3"/>
  <c r="AV261" i="3"/>
  <c r="AU261" i="3"/>
  <c r="AT261" i="3"/>
  <c r="BK260" i="3"/>
  <c r="BI260" i="3"/>
  <c r="BH260" i="3"/>
  <c r="BG260" i="3"/>
  <c r="BC260" i="3" a="1"/>
  <c r="BC260" i="3" s="1"/>
  <c r="BB260" i="3"/>
  <c r="BA260" i="3"/>
  <c r="BJ260" i="3" s="1"/>
  <c r="AY260" i="3"/>
  <c r="AX260" i="3"/>
  <c r="AW260" i="3"/>
  <c r="AV260" i="3"/>
  <c r="AU260" i="3"/>
  <c r="AT260" i="3"/>
  <c r="BI259" i="3"/>
  <c r="BH259" i="3"/>
  <c r="BC259" i="3" a="1"/>
  <c r="BC259" i="3" s="1"/>
  <c r="BB259" i="3"/>
  <c r="BA259" i="3"/>
  <c r="BK259" i="3" s="1"/>
  <c r="AY259" i="3"/>
  <c r="AX259" i="3"/>
  <c r="AW259" i="3"/>
  <c r="AV259" i="3"/>
  <c r="AU259" i="3"/>
  <c r="AT259" i="3"/>
  <c r="BK258" i="3"/>
  <c r="BI258" i="3"/>
  <c r="BH258" i="3"/>
  <c r="BC258" i="3" a="1"/>
  <c r="BC258" i="3"/>
  <c r="BE258" i="3" s="1"/>
  <c r="BB258" i="3"/>
  <c r="BA258" i="3"/>
  <c r="AY258" i="3"/>
  <c r="AX258" i="3"/>
  <c r="AW258" i="3"/>
  <c r="AV258" i="3"/>
  <c r="AU258" i="3"/>
  <c r="AT258" i="3"/>
  <c r="BK257" i="3"/>
  <c r="BI257" i="3"/>
  <c r="BH257" i="3"/>
  <c r="BC257" i="3" a="1"/>
  <c r="BC257" i="3" s="1"/>
  <c r="BF257" i="3" s="1"/>
  <c r="BB257" i="3"/>
  <c r="BA257" i="3"/>
  <c r="AY257" i="3"/>
  <c r="AX257" i="3"/>
  <c r="AW257" i="3"/>
  <c r="AV257" i="3"/>
  <c r="AU257" i="3"/>
  <c r="AT257" i="3"/>
  <c r="BJ256" i="3"/>
  <c r="BI256" i="3"/>
  <c r="BG256" i="3" s="1"/>
  <c r="BH256" i="3"/>
  <c r="BC256" i="3" a="1"/>
  <c r="BC256" i="3" s="1"/>
  <c r="BB256" i="3"/>
  <c r="BA256" i="3"/>
  <c r="BK256" i="3" s="1"/>
  <c r="AY256" i="3"/>
  <c r="AX256" i="3"/>
  <c r="AW256" i="3"/>
  <c r="AV256" i="3"/>
  <c r="AU256" i="3"/>
  <c r="AT256" i="3"/>
  <c r="BI255" i="3"/>
  <c r="BJ255" i="3" s="1"/>
  <c r="BH255" i="3"/>
  <c r="BK255" i="3" s="1"/>
  <c r="BC255" i="3" a="1"/>
  <c r="BC255" i="3"/>
  <c r="BE255" i="3" s="1"/>
  <c r="BB255" i="3"/>
  <c r="BG255" i="3" s="1"/>
  <c r="BA255" i="3"/>
  <c r="AY255" i="3"/>
  <c r="AX255" i="3"/>
  <c r="AW255" i="3"/>
  <c r="AV255" i="3"/>
  <c r="AU255" i="3"/>
  <c r="AT255" i="3"/>
  <c r="BK254" i="3"/>
  <c r="BJ254" i="3"/>
  <c r="BI254" i="3"/>
  <c r="BH254" i="3"/>
  <c r="BC254" i="3" a="1"/>
  <c r="BC254" i="3" s="1"/>
  <c r="BB254" i="3"/>
  <c r="BG254" i="3" s="1"/>
  <c r="BA254" i="3"/>
  <c r="AY254" i="3"/>
  <c r="AX254" i="3"/>
  <c r="AW254" i="3"/>
  <c r="AV254" i="3"/>
  <c r="AU254" i="3"/>
  <c r="AT254" i="3"/>
  <c r="BI253" i="3"/>
  <c r="BH253" i="3"/>
  <c r="BG253" i="3"/>
  <c r="BC253" i="3" a="1"/>
  <c r="BC253" i="3" s="1"/>
  <c r="BB253" i="3"/>
  <c r="BA253" i="3"/>
  <c r="BJ253" i="3" s="1"/>
  <c r="AY253" i="3"/>
  <c r="AX253" i="3"/>
  <c r="AW253" i="3"/>
  <c r="AV253" i="3"/>
  <c r="AU253" i="3"/>
  <c r="AT253" i="3"/>
  <c r="BK252" i="3"/>
  <c r="BJ252" i="3"/>
  <c r="BI252" i="3"/>
  <c r="BG252" i="3" s="1"/>
  <c r="BH252" i="3"/>
  <c r="BC252" i="3" a="1"/>
  <c r="BC252" i="3"/>
  <c r="BB252" i="3"/>
  <c r="BA252" i="3"/>
  <c r="AY252" i="3"/>
  <c r="AX252" i="3"/>
  <c r="AW252" i="3"/>
  <c r="AV252" i="3"/>
  <c r="AU252" i="3"/>
  <c r="AT252" i="3"/>
  <c r="BI251" i="3"/>
  <c r="BH251" i="3"/>
  <c r="BC251" i="3" a="1"/>
  <c r="BC251" i="3" s="1"/>
  <c r="BB251" i="3"/>
  <c r="BG251" i="3" s="1"/>
  <c r="BA251" i="3"/>
  <c r="AY251" i="3"/>
  <c r="AX251" i="3"/>
  <c r="AW251" i="3"/>
  <c r="AV251" i="3"/>
  <c r="AU251" i="3"/>
  <c r="AT251" i="3"/>
  <c r="BI250" i="3"/>
  <c r="BJ250" i="3" s="1"/>
  <c r="BH250" i="3"/>
  <c r="BK250" i="3" s="1"/>
  <c r="BC250" i="3" a="1"/>
  <c r="BC250" i="3" s="1"/>
  <c r="BE250" i="3" s="1"/>
  <c r="BB250" i="3"/>
  <c r="BA250" i="3"/>
  <c r="AY250" i="3"/>
  <c r="AX250" i="3"/>
  <c r="AW250" i="3"/>
  <c r="AV250" i="3"/>
  <c r="AU250" i="3"/>
  <c r="AT250" i="3"/>
  <c r="BI249" i="3"/>
  <c r="BH249" i="3"/>
  <c r="BK249" i="3" s="1"/>
  <c r="BC249" i="3" a="1"/>
  <c r="BC249" i="3" s="1"/>
  <c r="BB249" i="3"/>
  <c r="BA249" i="3"/>
  <c r="AY249" i="3"/>
  <c r="AX249" i="3"/>
  <c r="AW249" i="3"/>
  <c r="AV249" i="3"/>
  <c r="AU249" i="3"/>
  <c r="AT249" i="3"/>
  <c r="BK248" i="3"/>
  <c r="BI248" i="3"/>
  <c r="BH248" i="3"/>
  <c r="BG248" i="3"/>
  <c r="BC248" i="3" a="1"/>
  <c r="BC248" i="3" s="1"/>
  <c r="BB248" i="3"/>
  <c r="BA248" i="3"/>
  <c r="BJ248" i="3" s="1"/>
  <c r="AY248" i="3"/>
  <c r="AX248" i="3"/>
  <c r="AW248" i="3"/>
  <c r="AV248" i="3"/>
  <c r="AU248" i="3"/>
  <c r="AT248" i="3"/>
  <c r="BI247" i="3"/>
  <c r="BH247" i="3"/>
  <c r="BC247" i="3" a="1"/>
  <c r="BC247" i="3" s="1"/>
  <c r="BB247" i="3"/>
  <c r="BA247" i="3"/>
  <c r="BK247" i="3" s="1"/>
  <c r="AY247" i="3"/>
  <c r="AX247" i="3"/>
  <c r="AW247" i="3"/>
  <c r="AV247" i="3"/>
  <c r="AU247" i="3"/>
  <c r="AT247" i="3"/>
  <c r="BK246" i="3"/>
  <c r="BI246" i="3"/>
  <c r="BH246" i="3"/>
  <c r="BC246" i="3" a="1"/>
  <c r="BC246" i="3" s="1"/>
  <c r="BB246" i="3"/>
  <c r="BA246" i="3"/>
  <c r="AY246" i="3"/>
  <c r="AX246" i="3"/>
  <c r="AW246" i="3"/>
  <c r="AV246" i="3"/>
  <c r="AU246" i="3"/>
  <c r="AT246" i="3"/>
  <c r="BI245" i="3"/>
  <c r="BH245" i="3"/>
  <c r="BK245" i="3" s="1"/>
  <c r="BC245" i="3" a="1"/>
  <c r="BC245" i="3" s="1"/>
  <c r="BF245" i="3" s="1"/>
  <c r="BB245" i="3"/>
  <c r="BA245" i="3"/>
  <c r="AY245" i="3"/>
  <c r="AX245" i="3"/>
  <c r="AW245" i="3"/>
  <c r="AV245" i="3"/>
  <c r="AU245" i="3"/>
  <c r="AT245" i="3"/>
  <c r="BJ244" i="3"/>
  <c r="BI244" i="3"/>
  <c r="BG244" i="3" s="1"/>
  <c r="BH244" i="3"/>
  <c r="BC244" i="3" a="1"/>
  <c r="BC244" i="3" s="1"/>
  <c r="BB244" i="3"/>
  <c r="BA244" i="3"/>
  <c r="BK244" i="3" s="1"/>
  <c r="AY244" i="3"/>
  <c r="AX244" i="3"/>
  <c r="AW244" i="3"/>
  <c r="AV244" i="3"/>
  <c r="AU244" i="3"/>
  <c r="AT244" i="3"/>
  <c r="BI243" i="3"/>
  <c r="BJ243" i="3" s="1"/>
  <c r="BH243" i="3"/>
  <c r="BK243" i="3" s="1"/>
  <c r="BC243" i="3" a="1"/>
  <c r="BC243" i="3" s="1"/>
  <c r="BF243" i="3" s="1"/>
  <c r="BB243" i="3"/>
  <c r="BG243" i="3" s="1"/>
  <c r="BA243" i="3"/>
  <c r="AY243" i="3"/>
  <c r="AX243" i="3"/>
  <c r="AW243" i="3"/>
  <c r="AV243" i="3"/>
  <c r="AU243" i="3"/>
  <c r="AT243" i="3"/>
  <c r="BK242" i="3"/>
  <c r="BJ242" i="3"/>
  <c r="BI242" i="3"/>
  <c r="BH242" i="3"/>
  <c r="BC242" i="3" a="1"/>
  <c r="BC242" i="3" s="1"/>
  <c r="BB242" i="3"/>
  <c r="BG242" i="3" s="1"/>
  <c r="BA242" i="3"/>
  <c r="AY242" i="3"/>
  <c r="AX242" i="3"/>
  <c r="AW242" i="3"/>
  <c r="AV242" i="3"/>
  <c r="AU242" i="3"/>
  <c r="AT242" i="3"/>
  <c r="BI241" i="3"/>
  <c r="BH241" i="3"/>
  <c r="BG241" i="3"/>
  <c r="BC241" i="3" a="1"/>
  <c r="BC241" i="3" s="1"/>
  <c r="BB241" i="3"/>
  <c r="BA241" i="3"/>
  <c r="BJ241" i="3" s="1"/>
  <c r="AY241" i="3"/>
  <c r="AX241" i="3"/>
  <c r="AW241" i="3"/>
  <c r="AV241" i="3"/>
  <c r="AU241" i="3"/>
  <c r="AT241" i="3"/>
  <c r="BK240" i="3"/>
  <c r="BJ240" i="3"/>
  <c r="BI240" i="3"/>
  <c r="BG240" i="3" s="1"/>
  <c r="BH240" i="3"/>
  <c r="BE240" i="3"/>
  <c r="BC240" i="3" a="1"/>
  <c r="BC240" i="3"/>
  <c r="BF240" i="3" s="1"/>
  <c r="BB240" i="3"/>
  <c r="BA240" i="3"/>
  <c r="AY240" i="3"/>
  <c r="AX240" i="3"/>
  <c r="AW240" i="3"/>
  <c r="AV240" i="3"/>
  <c r="AU240" i="3"/>
  <c r="AT240" i="3"/>
  <c r="BI239" i="3"/>
  <c r="BH239" i="3"/>
  <c r="BC239" i="3" a="1"/>
  <c r="BC239" i="3" s="1"/>
  <c r="BB239" i="3"/>
  <c r="BG239" i="3" s="1"/>
  <c r="BA239" i="3"/>
  <c r="AY239" i="3"/>
  <c r="AX239" i="3"/>
  <c r="AW239" i="3"/>
  <c r="AV239" i="3"/>
  <c r="AU239" i="3"/>
  <c r="AT239" i="3"/>
  <c r="BI238" i="3"/>
  <c r="BJ238" i="3" s="1"/>
  <c r="BH238" i="3"/>
  <c r="BK238" i="3" s="1"/>
  <c r="BF238" i="3"/>
  <c r="BC238" i="3" a="1"/>
  <c r="BC238" i="3" s="1"/>
  <c r="BE238" i="3" s="1"/>
  <c r="BB238" i="3"/>
  <c r="BA238" i="3"/>
  <c r="AY238" i="3"/>
  <c r="AX238" i="3"/>
  <c r="AW238" i="3"/>
  <c r="AV238" i="3"/>
  <c r="AU238" i="3"/>
  <c r="AT238" i="3"/>
  <c r="BI237" i="3"/>
  <c r="BH237" i="3"/>
  <c r="BK237" i="3" s="1"/>
  <c r="BC237" i="3" a="1"/>
  <c r="BC237" i="3" s="1"/>
  <c r="BB237" i="3"/>
  <c r="BA237" i="3"/>
  <c r="AY237" i="3"/>
  <c r="AX237" i="3"/>
  <c r="AW237" i="3"/>
  <c r="AV237" i="3"/>
  <c r="AU237" i="3"/>
  <c r="AT237" i="3"/>
  <c r="BK236" i="3"/>
  <c r="BI236" i="3"/>
  <c r="BH236" i="3"/>
  <c r="BG236" i="3"/>
  <c r="BC236" i="3" a="1"/>
  <c r="BC236" i="3" s="1"/>
  <c r="BB236" i="3"/>
  <c r="BA236" i="3"/>
  <c r="BJ236" i="3" s="1"/>
  <c r="AY236" i="3"/>
  <c r="AX236" i="3"/>
  <c r="AW236" i="3"/>
  <c r="AV236" i="3"/>
  <c r="AU236" i="3"/>
  <c r="AT236" i="3"/>
  <c r="BI235" i="3"/>
  <c r="BH235" i="3"/>
  <c r="BC235" i="3" a="1"/>
  <c r="BC235" i="3" s="1"/>
  <c r="BB235" i="3"/>
  <c r="BA235" i="3"/>
  <c r="BK235" i="3" s="1"/>
  <c r="AY235" i="3"/>
  <c r="AX235" i="3"/>
  <c r="AW235" i="3"/>
  <c r="AV235" i="3"/>
  <c r="AU235" i="3"/>
  <c r="AT235" i="3"/>
  <c r="BK234" i="3"/>
  <c r="BI234" i="3"/>
  <c r="BH234" i="3"/>
  <c r="BC234" i="3" a="1"/>
  <c r="BC234" i="3" s="1"/>
  <c r="BB234" i="3"/>
  <c r="BA234" i="3"/>
  <c r="AY234" i="3"/>
  <c r="AX234" i="3"/>
  <c r="AW234" i="3"/>
  <c r="AV234" i="3"/>
  <c r="AU234" i="3"/>
  <c r="AT234" i="3"/>
  <c r="BI233" i="3"/>
  <c r="BH233" i="3"/>
  <c r="BK233" i="3" s="1"/>
  <c r="BC233" i="3" a="1"/>
  <c r="BC233" i="3" s="1"/>
  <c r="BF233" i="3" s="1"/>
  <c r="BB233" i="3"/>
  <c r="BA233" i="3"/>
  <c r="AY233" i="3"/>
  <c r="AX233" i="3"/>
  <c r="AW233" i="3"/>
  <c r="AV233" i="3"/>
  <c r="AU233" i="3"/>
  <c r="AT233" i="3"/>
  <c r="BJ232" i="3"/>
  <c r="BI232" i="3"/>
  <c r="BG232" i="3" s="1"/>
  <c r="BH232" i="3"/>
  <c r="BC232" i="3" a="1"/>
  <c r="BC232" i="3" s="1"/>
  <c r="BB232" i="3"/>
  <c r="BA232" i="3"/>
  <c r="BK232" i="3" s="1"/>
  <c r="AY232" i="3"/>
  <c r="AX232" i="3"/>
  <c r="AW232" i="3"/>
  <c r="AV232" i="3"/>
  <c r="AU232" i="3"/>
  <c r="AT232" i="3"/>
  <c r="BI231" i="3"/>
  <c r="BJ231" i="3" s="1"/>
  <c r="BH231" i="3"/>
  <c r="BK231" i="3" s="1"/>
  <c r="BC231" i="3" a="1"/>
  <c r="BC231" i="3" s="1"/>
  <c r="BF231" i="3" s="1"/>
  <c r="BB231" i="3"/>
  <c r="BG231" i="3" s="1"/>
  <c r="BA231" i="3"/>
  <c r="AY231" i="3"/>
  <c r="AX231" i="3"/>
  <c r="AW231" i="3"/>
  <c r="AV231" i="3"/>
  <c r="AU231" i="3"/>
  <c r="AT231" i="3"/>
  <c r="BK230" i="3"/>
  <c r="BJ230" i="3"/>
  <c r="BI230" i="3"/>
  <c r="BH230" i="3"/>
  <c r="BC230" i="3" a="1"/>
  <c r="BC230" i="3" s="1"/>
  <c r="BB230" i="3"/>
  <c r="BG230" i="3" s="1"/>
  <c r="BA230" i="3"/>
  <c r="AY230" i="3"/>
  <c r="AX230" i="3"/>
  <c r="AW230" i="3"/>
  <c r="AV230" i="3"/>
  <c r="AU230" i="3"/>
  <c r="AT230" i="3"/>
  <c r="BI229" i="3"/>
  <c r="BH229" i="3"/>
  <c r="BG229" i="3"/>
  <c r="BC229" i="3" a="1"/>
  <c r="BC229" i="3" s="1"/>
  <c r="BF229" i="3" s="1"/>
  <c r="BB229" i="3"/>
  <c r="BA229" i="3"/>
  <c r="BK229" i="3" s="1"/>
  <c r="AY229" i="3"/>
  <c r="AX229" i="3"/>
  <c r="AW229" i="3"/>
  <c r="AV229" i="3"/>
  <c r="AU229" i="3"/>
  <c r="AT229" i="3"/>
  <c r="BK228" i="3"/>
  <c r="BJ228" i="3"/>
  <c r="BI228" i="3"/>
  <c r="BH228" i="3"/>
  <c r="BG228" i="3"/>
  <c r="BC228" i="3" a="1"/>
  <c r="BC228" i="3" s="1"/>
  <c r="BB228" i="3"/>
  <c r="BA228" i="3"/>
  <c r="AY228" i="3"/>
  <c r="AX228" i="3"/>
  <c r="AW228" i="3"/>
  <c r="AV228" i="3"/>
  <c r="AU228" i="3"/>
  <c r="AT228" i="3"/>
  <c r="BK227" i="3"/>
  <c r="BJ227" i="3"/>
  <c r="BI227" i="3"/>
  <c r="BH227" i="3"/>
  <c r="BC227" i="3" a="1"/>
  <c r="BC227" i="3" s="1"/>
  <c r="BB227" i="3"/>
  <c r="BG227" i="3" s="1"/>
  <c r="BA227" i="3"/>
  <c r="AY227" i="3"/>
  <c r="AX227" i="3"/>
  <c r="AW227" i="3"/>
  <c r="AV227" i="3"/>
  <c r="AU227" i="3"/>
  <c r="AT227" i="3"/>
  <c r="BI226" i="3"/>
  <c r="BJ226" i="3" s="1"/>
  <c r="BH226" i="3"/>
  <c r="BG226" i="3"/>
  <c r="BC226" i="3" a="1"/>
  <c r="BC226" i="3" s="1"/>
  <c r="BB226" i="3"/>
  <c r="BA226" i="3"/>
  <c r="AY226" i="3"/>
  <c r="AX226" i="3"/>
  <c r="AW226" i="3"/>
  <c r="AV226" i="3"/>
  <c r="AU226" i="3"/>
  <c r="AT226" i="3"/>
  <c r="BK225" i="3"/>
  <c r="BI225" i="3"/>
  <c r="BH225" i="3"/>
  <c r="BC225" i="3" a="1"/>
  <c r="BC225" i="3" s="1"/>
  <c r="BE225" i="3" s="1"/>
  <c r="BB225" i="3"/>
  <c r="BA225" i="3"/>
  <c r="BJ225" i="3" s="1"/>
  <c r="AY225" i="3"/>
  <c r="AX225" i="3"/>
  <c r="AW225" i="3"/>
  <c r="AV225" i="3"/>
  <c r="AU225" i="3"/>
  <c r="AT225" i="3"/>
  <c r="BI224" i="3"/>
  <c r="BH224" i="3"/>
  <c r="BC224" i="3" a="1"/>
  <c r="BC224" i="3" s="1"/>
  <c r="BB224" i="3"/>
  <c r="BG224" i="3" s="1"/>
  <c r="BA224" i="3"/>
  <c r="BJ224" i="3" s="1"/>
  <c r="AY224" i="3"/>
  <c r="AX224" i="3"/>
  <c r="AW224" i="3"/>
  <c r="AV224" i="3"/>
  <c r="AU224" i="3"/>
  <c r="AT224" i="3"/>
  <c r="BI223" i="3"/>
  <c r="BJ223" i="3" s="1"/>
  <c r="BH223" i="3"/>
  <c r="BK223" i="3" s="1"/>
  <c r="BG223" i="3"/>
  <c r="BF223" i="3"/>
  <c r="BC223" i="3" a="1"/>
  <c r="BC223" i="3" s="1"/>
  <c r="BE223" i="3" s="1"/>
  <c r="BB223" i="3"/>
  <c r="BA223" i="3"/>
  <c r="AY223" i="3"/>
  <c r="AX223" i="3"/>
  <c r="AW223" i="3"/>
  <c r="AV223" i="3"/>
  <c r="AU223" i="3"/>
  <c r="AT223" i="3"/>
  <c r="BI222" i="3"/>
  <c r="BH222" i="3"/>
  <c r="BC222" i="3" a="1"/>
  <c r="BC222" i="3" s="1"/>
  <c r="BE222" i="3" s="1"/>
  <c r="BB222" i="3"/>
  <c r="BA222" i="3"/>
  <c r="BK222" i="3" s="1"/>
  <c r="AY222" i="3"/>
  <c r="AX222" i="3"/>
  <c r="AW222" i="3"/>
  <c r="AV222" i="3"/>
  <c r="AU222" i="3"/>
  <c r="AT222" i="3"/>
  <c r="BI221" i="3"/>
  <c r="BJ221" i="3" s="1"/>
  <c r="BH221" i="3"/>
  <c r="BK221" i="3" s="1"/>
  <c r="BC221" i="3" a="1"/>
  <c r="BC221" i="3" s="1"/>
  <c r="BF221" i="3" s="1"/>
  <c r="BB221" i="3"/>
  <c r="BG221" i="3" s="1"/>
  <c r="BA221" i="3"/>
  <c r="AY221" i="3"/>
  <c r="AX221" i="3"/>
  <c r="AW221" i="3"/>
  <c r="AV221" i="3"/>
  <c r="AU221" i="3"/>
  <c r="AT221" i="3"/>
  <c r="BK220" i="3"/>
  <c r="BJ220" i="3"/>
  <c r="BI220" i="3"/>
  <c r="BH220" i="3"/>
  <c r="BC220" i="3" a="1"/>
  <c r="BC220" i="3" s="1"/>
  <c r="BB220" i="3"/>
  <c r="BG220" i="3" s="1"/>
  <c r="BA220" i="3"/>
  <c r="AY220" i="3"/>
  <c r="AX220" i="3"/>
  <c r="AW220" i="3"/>
  <c r="AV220" i="3"/>
  <c r="AU220" i="3"/>
  <c r="AT220" i="3"/>
  <c r="BI219" i="3"/>
  <c r="BJ219" i="3" s="1"/>
  <c r="BH219" i="3"/>
  <c r="BK219" i="3" s="1"/>
  <c r="BC219" i="3" a="1"/>
  <c r="BC219" i="3" s="1"/>
  <c r="BF219" i="3" s="1"/>
  <c r="BB219" i="3"/>
  <c r="BA219" i="3"/>
  <c r="AY219" i="3"/>
  <c r="AX219" i="3"/>
  <c r="AW219" i="3"/>
  <c r="AV219" i="3"/>
  <c r="AU219" i="3"/>
  <c r="AT219" i="3"/>
  <c r="BK218" i="3"/>
  <c r="BJ218" i="3"/>
  <c r="BI218" i="3"/>
  <c r="BG218" i="3" s="1"/>
  <c r="BH218" i="3"/>
  <c r="BC218" i="3" a="1"/>
  <c r="BC218" i="3" s="1"/>
  <c r="BF218" i="3" s="1"/>
  <c r="BB218" i="3"/>
  <c r="BA218" i="3"/>
  <c r="AY218" i="3"/>
  <c r="AX218" i="3"/>
  <c r="AW218" i="3"/>
  <c r="AV218" i="3"/>
  <c r="AU218" i="3"/>
  <c r="AT218" i="3"/>
  <c r="BI217" i="3"/>
  <c r="BH217" i="3"/>
  <c r="BG217" i="3"/>
  <c r="BC217" i="3" a="1"/>
  <c r="BC217" i="3" s="1"/>
  <c r="BB217" i="3"/>
  <c r="BA217" i="3"/>
  <c r="BK217" i="3" s="1"/>
  <c r="AY217" i="3"/>
  <c r="AX217" i="3"/>
  <c r="AW217" i="3"/>
  <c r="AV217" i="3"/>
  <c r="AU217" i="3"/>
  <c r="AT217" i="3"/>
  <c r="BI216" i="3"/>
  <c r="BJ216" i="3" s="1"/>
  <c r="BH216" i="3"/>
  <c r="BK216" i="3" s="1"/>
  <c r="BC216" i="3" a="1"/>
  <c r="BC216" i="3" s="1"/>
  <c r="BB216" i="3"/>
  <c r="BA216" i="3"/>
  <c r="AY216" i="3"/>
  <c r="AX216" i="3"/>
  <c r="AW216" i="3"/>
  <c r="AV216" i="3"/>
  <c r="AU216" i="3"/>
  <c r="AT216" i="3"/>
  <c r="BK215" i="3"/>
  <c r="BJ215" i="3"/>
  <c r="BI215" i="3"/>
  <c r="BH215" i="3"/>
  <c r="BG215" i="3"/>
  <c r="BC215" i="3" a="1"/>
  <c r="BC215" i="3" s="1"/>
  <c r="BB215" i="3"/>
  <c r="BA215" i="3"/>
  <c r="AY215" i="3"/>
  <c r="AX215" i="3"/>
  <c r="AW215" i="3"/>
  <c r="AV215" i="3"/>
  <c r="AU215" i="3"/>
  <c r="AT215" i="3"/>
  <c r="BI214" i="3"/>
  <c r="BJ214" i="3" s="1"/>
  <c r="BH214" i="3"/>
  <c r="BG214" i="3"/>
  <c r="BC214" i="3" a="1"/>
  <c r="BC214" i="3" s="1"/>
  <c r="BB214" i="3"/>
  <c r="BA214" i="3"/>
  <c r="AY214" i="3"/>
  <c r="AX214" i="3"/>
  <c r="AW214" i="3"/>
  <c r="AV214" i="3"/>
  <c r="AU214" i="3"/>
  <c r="AT214" i="3"/>
  <c r="BI213" i="3"/>
  <c r="BH213" i="3"/>
  <c r="BK213" i="3" s="1"/>
  <c r="BC213" i="3" a="1"/>
  <c r="BC213" i="3"/>
  <c r="BB213" i="3"/>
  <c r="BA213" i="3"/>
  <c r="AY213" i="3"/>
  <c r="AX213" i="3"/>
  <c r="AW213" i="3"/>
  <c r="AV213" i="3"/>
  <c r="AU213" i="3"/>
  <c r="AT213" i="3"/>
  <c r="BI212" i="3"/>
  <c r="BH212" i="3"/>
  <c r="BC212" i="3" a="1"/>
  <c r="BC212" i="3" s="1"/>
  <c r="BB212" i="3"/>
  <c r="BG212" i="3" s="1"/>
  <c r="BA212" i="3"/>
  <c r="BK212" i="3" s="1"/>
  <c r="AY212" i="3"/>
  <c r="AX212" i="3"/>
  <c r="AW212" i="3"/>
  <c r="AV212" i="3"/>
  <c r="AU212" i="3"/>
  <c r="AT212" i="3"/>
  <c r="BK211" i="3"/>
  <c r="BJ211" i="3"/>
  <c r="BI211" i="3"/>
  <c r="BH211" i="3"/>
  <c r="BG211" i="3"/>
  <c r="BC211" i="3" a="1"/>
  <c r="BC211" i="3"/>
  <c r="BB211" i="3"/>
  <c r="BA211" i="3"/>
  <c r="AY211" i="3"/>
  <c r="AX211" i="3"/>
  <c r="AW211" i="3"/>
  <c r="AV211" i="3"/>
  <c r="AU211" i="3"/>
  <c r="AT211" i="3"/>
  <c r="BK210" i="3"/>
  <c r="BI210" i="3"/>
  <c r="BH210" i="3"/>
  <c r="BC210" i="3" a="1"/>
  <c r="BC210" i="3" s="1"/>
  <c r="BB210" i="3"/>
  <c r="BA210" i="3"/>
  <c r="AY210" i="3"/>
  <c r="AX210" i="3"/>
  <c r="AW210" i="3"/>
  <c r="AV210" i="3"/>
  <c r="AU210" i="3"/>
  <c r="AT210" i="3"/>
  <c r="BK209" i="3"/>
  <c r="BJ209" i="3"/>
  <c r="BI209" i="3"/>
  <c r="BG209" i="3" s="1"/>
  <c r="BH209" i="3"/>
  <c r="BC209" i="3" a="1"/>
  <c r="BC209" i="3" s="1"/>
  <c r="BB209" i="3"/>
  <c r="BA209" i="3"/>
  <c r="AY209" i="3"/>
  <c r="AX209" i="3"/>
  <c r="AW209" i="3"/>
  <c r="AV209" i="3"/>
  <c r="AU209" i="3"/>
  <c r="AT209" i="3"/>
  <c r="BI208" i="3"/>
  <c r="BJ208" i="3" s="1"/>
  <c r="BH208" i="3"/>
  <c r="BC208" i="3" a="1"/>
  <c r="BC208" i="3" s="1"/>
  <c r="BB208" i="3"/>
  <c r="BA208" i="3"/>
  <c r="BK208" i="3" s="1"/>
  <c r="AY208" i="3"/>
  <c r="AX208" i="3"/>
  <c r="AW208" i="3"/>
  <c r="AV208" i="3"/>
  <c r="AU208" i="3"/>
  <c r="AT208" i="3"/>
  <c r="BI207" i="3"/>
  <c r="BJ207" i="3" s="1"/>
  <c r="BH207" i="3"/>
  <c r="BK207" i="3" s="1"/>
  <c r="BC207" i="3" a="1"/>
  <c r="BC207" i="3" s="1"/>
  <c r="BB207" i="3"/>
  <c r="BA207" i="3"/>
  <c r="AY207" i="3"/>
  <c r="AX207" i="3"/>
  <c r="AW207" i="3"/>
  <c r="AV207" i="3"/>
  <c r="AU207" i="3"/>
  <c r="AT207" i="3"/>
  <c r="BK206" i="3"/>
  <c r="BJ206" i="3"/>
  <c r="BI206" i="3"/>
  <c r="BG206" i="3" s="1"/>
  <c r="BH206" i="3"/>
  <c r="BC206" i="3" a="1"/>
  <c r="BC206" i="3" s="1"/>
  <c r="BF206" i="3" s="1"/>
  <c r="BB206" i="3"/>
  <c r="BA206" i="3"/>
  <c r="AY206" i="3"/>
  <c r="AX206" i="3"/>
  <c r="AW206" i="3"/>
  <c r="AV206" i="3"/>
  <c r="AU206" i="3"/>
  <c r="AT206" i="3"/>
  <c r="BI205" i="3"/>
  <c r="BJ205" i="3" s="1"/>
  <c r="BH205" i="3"/>
  <c r="BG205" i="3"/>
  <c r="BC205" i="3" a="1"/>
  <c r="BC205" i="3" s="1"/>
  <c r="BB205" i="3"/>
  <c r="BA205" i="3"/>
  <c r="BK205" i="3" s="1"/>
  <c r="AY205" i="3"/>
  <c r="AX205" i="3"/>
  <c r="AW205" i="3"/>
  <c r="AV205" i="3"/>
  <c r="AU205" i="3"/>
  <c r="AT205" i="3"/>
  <c r="BI204" i="3"/>
  <c r="BJ204" i="3" s="1"/>
  <c r="BH204" i="3"/>
  <c r="BK204" i="3" s="1"/>
  <c r="BC204" i="3" a="1"/>
  <c r="BC204" i="3" s="1"/>
  <c r="BB204" i="3"/>
  <c r="BA204" i="3"/>
  <c r="AY204" i="3"/>
  <c r="AX204" i="3"/>
  <c r="AW204" i="3"/>
  <c r="AV204" i="3"/>
  <c r="AU204" i="3"/>
  <c r="AT204" i="3"/>
  <c r="BK203" i="3"/>
  <c r="BJ203" i="3"/>
  <c r="BI203" i="3"/>
  <c r="BH203" i="3"/>
  <c r="BG203" i="3"/>
  <c r="BC203" i="3" a="1"/>
  <c r="BC203" i="3" s="1"/>
  <c r="BB203" i="3"/>
  <c r="BA203" i="3"/>
  <c r="AY203" i="3"/>
  <c r="AX203" i="3"/>
  <c r="AW203" i="3"/>
  <c r="AV203" i="3"/>
  <c r="AU203" i="3"/>
  <c r="AT203" i="3"/>
  <c r="BI202" i="3"/>
  <c r="BH202" i="3"/>
  <c r="BG202" i="3"/>
  <c r="BC202" i="3" a="1"/>
  <c r="BC202" i="3" s="1"/>
  <c r="BB202" i="3"/>
  <c r="BA202" i="3"/>
  <c r="AY202" i="3"/>
  <c r="AX202" i="3"/>
  <c r="AW202" i="3"/>
  <c r="AV202" i="3"/>
  <c r="AU202" i="3"/>
  <c r="AT202" i="3"/>
  <c r="BI201" i="3"/>
  <c r="BH201" i="3"/>
  <c r="BK201" i="3" s="1"/>
  <c r="BF201" i="3"/>
  <c r="BE201" i="3"/>
  <c r="BC201" i="3" a="1"/>
  <c r="BC201" i="3" s="1"/>
  <c r="BB201" i="3"/>
  <c r="BA201" i="3"/>
  <c r="AY201" i="3"/>
  <c r="AX201" i="3"/>
  <c r="AW201" i="3"/>
  <c r="AV201" i="3"/>
  <c r="AU201" i="3"/>
  <c r="AT201" i="3"/>
  <c r="BI200" i="3"/>
  <c r="BH200" i="3"/>
  <c r="BC200" i="3" a="1"/>
  <c r="BC200" i="3" s="1"/>
  <c r="BB200" i="3"/>
  <c r="BG200" i="3" s="1"/>
  <c r="BA200" i="3"/>
  <c r="AY200" i="3"/>
  <c r="AX200" i="3"/>
  <c r="AW200" i="3"/>
  <c r="AV200" i="3"/>
  <c r="AU200" i="3"/>
  <c r="AT200" i="3"/>
  <c r="BJ199" i="3"/>
  <c r="BI199" i="3"/>
  <c r="BH199" i="3"/>
  <c r="BG199" i="3"/>
  <c r="BC199" i="3" a="1"/>
  <c r="BC199" i="3"/>
  <c r="BB199" i="3"/>
  <c r="BA199" i="3"/>
  <c r="BK199" i="3" s="1"/>
  <c r="AY199" i="3"/>
  <c r="AX199" i="3"/>
  <c r="AW199" i="3"/>
  <c r="AV199" i="3"/>
  <c r="AU199" i="3"/>
  <c r="AT199" i="3"/>
  <c r="BK198" i="3"/>
  <c r="BI198" i="3"/>
  <c r="BH198" i="3"/>
  <c r="BC198" i="3" a="1"/>
  <c r="BC198" i="3" s="1"/>
  <c r="BE198" i="3" s="1"/>
  <c r="BB198" i="3"/>
  <c r="BA198" i="3"/>
  <c r="AY198" i="3"/>
  <c r="AX198" i="3"/>
  <c r="AW198" i="3"/>
  <c r="AV198" i="3"/>
  <c r="AU198" i="3"/>
  <c r="AT198" i="3"/>
  <c r="BK197" i="3"/>
  <c r="BJ197" i="3"/>
  <c r="BI197" i="3"/>
  <c r="BG197" i="3" s="1"/>
  <c r="BH197" i="3"/>
  <c r="BC197" i="3" a="1"/>
  <c r="BC197" i="3" s="1"/>
  <c r="BB197" i="3"/>
  <c r="BA197" i="3"/>
  <c r="AY197" i="3"/>
  <c r="AX197" i="3"/>
  <c r="AW197" i="3"/>
  <c r="AV197" i="3"/>
  <c r="AU197" i="3"/>
  <c r="AT197" i="3"/>
  <c r="BI196" i="3"/>
  <c r="BH196" i="3"/>
  <c r="BC196" i="3" a="1"/>
  <c r="BC196" i="3" s="1"/>
  <c r="BB196" i="3"/>
  <c r="BA196" i="3"/>
  <c r="BK196" i="3" s="1"/>
  <c r="AY196" i="3"/>
  <c r="AX196" i="3"/>
  <c r="AW196" i="3"/>
  <c r="AV196" i="3"/>
  <c r="AU196" i="3"/>
  <c r="AT196" i="3"/>
  <c r="BI195" i="3"/>
  <c r="BJ195" i="3" s="1"/>
  <c r="BH195" i="3"/>
  <c r="BK195" i="3" s="1"/>
  <c r="BC195" i="3" a="1"/>
  <c r="BC195" i="3" s="1"/>
  <c r="BF195" i="3" s="1"/>
  <c r="BB195" i="3"/>
  <c r="BA195" i="3"/>
  <c r="AY195" i="3"/>
  <c r="AX195" i="3"/>
  <c r="AW195" i="3"/>
  <c r="AV195" i="3"/>
  <c r="AU195" i="3"/>
  <c r="AT195" i="3"/>
  <c r="BK194" i="3"/>
  <c r="BJ194" i="3"/>
  <c r="BI194" i="3"/>
  <c r="BG194" i="3" s="1"/>
  <c r="BH194" i="3"/>
  <c r="BC194" i="3" a="1"/>
  <c r="BC194" i="3" s="1"/>
  <c r="BF194" i="3" s="1"/>
  <c r="BB194" i="3"/>
  <c r="BA194" i="3"/>
  <c r="AY194" i="3"/>
  <c r="AX194" i="3"/>
  <c r="AW194" i="3"/>
  <c r="AV194" i="3"/>
  <c r="AU194" i="3"/>
  <c r="AT194" i="3"/>
  <c r="BI193" i="3"/>
  <c r="BH193" i="3"/>
  <c r="BG193" i="3"/>
  <c r="BC193" i="3" a="1"/>
  <c r="BC193" i="3" s="1"/>
  <c r="BB193" i="3"/>
  <c r="BA193" i="3"/>
  <c r="BK193" i="3" s="1"/>
  <c r="AY193" i="3"/>
  <c r="AX193" i="3"/>
  <c r="AW193" i="3"/>
  <c r="AV193" i="3"/>
  <c r="AU193" i="3"/>
  <c r="AT193" i="3"/>
  <c r="BI192" i="3"/>
  <c r="BJ192" i="3" s="1"/>
  <c r="BH192" i="3"/>
  <c r="BK192" i="3" s="1"/>
  <c r="BC192" i="3" a="1"/>
  <c r="BC192" i="3" s="1"/>
  <c r="BB192" i="3"/>
  <c r="BA192" i="3"/>
  <c r="AY192" i="3"/>
  <c r="AX192" i="3"/>
  <c r="AW192" i="3"/>
  <c r="AV192" i="3"/>
  <c r="AU192" i="3"/>
  <c r="AT192" i="3"/>
  <c r="BK191" i="3"/>
  <c r="BJ191" i="3"/>
  <c r="BI191" i="3"/>
  <c r="BH191" i="3"/>
  <c r="BG191" i="3"/>
  <c r="BC191" i="3" a="1"/>
  <c r="BC191" i="3" s="1"/>
  <c r="BB191" i="3"/>
  <c r="BA191" i="3"/>
  <c r="AY191" i="3"/>
  <c r="AX191" i="3"/>
  <c r="AW191" i="3"/>
  <c r="AV191" i="3"/>
  <c r="AU191" i="3"/>
  <c r="AT191" i="3"/>
  <c r="BI190" i="3"/>
  <c r="BH190" i="3"/>
  <c r="BG190" i="3"/>
  <c r="BC190" i="3" a="1"/>
  <c r="BC190" i="3" s="1"/>
  <c r="BB190" i="3"/>
  <c r="BA190" i="3"/>
  <c r="BJ190" i="3" s="1"/>
  <c r="AY190" i="3"/>
  <c r="AX190" i="3"/>
  <c r="AW190" i="3"/>
  <c r="AV190" i="3"/>
  <c r="AU190" i="3"/>
  <c r="AT190" i="3"/>
  <c r="BI189" i="3"/>
  <c r="BH189" i="3"/>
  <c r="BK189" i="3" s="1"/>
  <c r="BC189" i="3" a="1"/>
  <c r="BC189" i="3" s="1"/>
  <c r="BB189" i="3"/>
  <c r="BA189" i="3"/>
  <c r="AY189" i="3"/>
  <c r="AX189" i="3"/>
  <c r="AW189" i="3"/>
  <c r="AV189" i="3"/>
  <c r="AU189" i="3"/>
  <c r="AT189" i="3"/>
  <c r="BK188" i="3"/>
  <c r="BJ188" i="3"/>
  <c r="BI188" i="3"/>
  <c r="BH188" i="3"/>
  <c r="BC188" i="3" a="1"/>
  <c r="BC188" i="3" s="1"/>
  <c r="BB188" i="3"/>
  <c r="BG188" i="3" s="1"/>
  <c r="BA188" i="3"/>
  <c r="AY188" i="3"/>
  <c r="AX188" i="3"/>
  <c r="AW188" i="3"/>
  <c r="AV188" i="3"/>
  <c r="AU188" i="3"/>
  <c r="AT188" i="3"/>
  <c r="BJ187" i="3"/>
  <c r="BI187" i="3"/>
  <c r="BH187" i="3"/>
  <c r="BG187" i="3"/>
  <c r="BC187" i="3" a="1"/>
  <c r="BC187" i="3" s="1"/>
  <c r="BE187" i="3" s="1"/>
  <c r="BB187" i="3"/>
  <c r="BA187" i="3"/>
  <c r="BK187" i="3" s="1"/>
  <c r="AY187" i="3"/>
  <c r="AX187" i="3"/>
  <c r="AW187" i="3"/>
  <c r="AV187" i="3"/>
  <c r="AU187" i="3"/>
  <c r="AT187" i="3"/>
  <c r="BK186" i="3"/>
  <c r="BI186" i="3"/>
  <c r="BH186" i="3"/>
  <c r="BC186" i="3" a="1"/>
  <c r="BC186" i="3" s="1"/>
  <c r="BF186" i="3" s="1"/>
  <c r="BB186" i="3"/>
  <c r="BA186" i="3"/>
  <c r="AY186" i="3"/>
  <c r="AX186" i="3"/>
  <c r="AW186" i="3"/>
  <c r="AV186" i="3"/>
  <c r="AU186" i="3"/>
  <c r="AT186" i="3"/>
  <c r="BK185" i="3"/>
  <c r="BJ185" i="3"/>
  <c r="BI185" i="3"/>
  <c r="BH185" i="3"/>
  <c r="BG185" i="3"/>
  <c r="BC185" i="3" a="1"/>
  <c r="BC185" i="3" s="1"/>
  <c r="BB185" i="3"/>
  <c r="BA185" i="3"/>
  <c r="AY185" i="3"/>
  <c r="AX185" i="3"/>
  <c r="AW185" i="3"/>
  <c r="AV185" i="3"/>
  <c r="AU185" i="3"/>
  <c r="AT185" i="3"/>
  <c r="BI184" i="3"/>
  <c r="BH184" i="3"/>
  <c r="BC184" i="3" a="1"/>
  <c r="BC184" i="3" s="1"/>
  <c r="BB184" i="3"/>
  <c r="BA184" i="3"/>
  <c r="BK184" i="3" s="1"/>
  <c r="AY184" i="3"/>
  <c r="AX184" i="3"/>
  <c r="AW184" i="3"/>
  <c r="AV184" i="3"/>
  <c r="AU184" i="3"/>
  <c r="AT184" i="3"/>
  <c r="BI183" i="3"/>
  <c r="BJ183" i="3" s="1"/>
  <c r="BH183" i="3"/>
  <c r="BK183" i="3" s="1"/>
  <c r="BC183" i="3" a="1"/>
  <c r="BC183" i="3" s="1"/>
  <c r="BF183" i="3" s="1"/>
  <c r="BB183" i="3"/>
  <c r="BA183" i="3"/>
  <c r="AY183" i="3"/>
  <c r="AX183" i="3"/>
  <c r="AW183" i="3"/>
  <c r="AV183" i="3"/>
  <c r="AU183" i="3"/>
  <c r="AT183" i="3"/>
  <c r="BK182" i="3"/>
  <c r="BJ182" i="3"/>
  <c r="BI182" i="3"/>
  <c r="BH182" i="3"/>
  <c r="BC182" i="3" a="1"/>
  <c r="BC182" i="3" s="1"/>
  <c r="BF182" i="3" s="1"/>
  <c r="BB182" i="3"/>
  <c r="BG182" i="3" s="1"/>
  <c r="BA182" i="3"/>
  <c r="AY182" i="3"/>
  <c r="AX182" i="3"/>
  <c r="AW182" i="3"/>
  <c r="AV182" i="3"/>
  <c r="AU182" i="3"/>
  <c r="AT182" i="3"/>
  <c r="BI181" i="3"/>
  <c r="BJ181" i="3" s="1"/>
  <c r="BH181" i="3"/>
  <c r="BG181" i="3"/>
  <c r="BC181" i="3" a="1"/>
  <c r="BC181" i="3" s="1"/>
  <c r="BB181" i="3"/>
  <c r="BA181" i="3"/>
  <c r="BK181" i="3" s="1"/>
  <c r="AY181" i="3"/>
  <c r="AX181" i="3"/>
  <c r="AW181" i="3"/>
  <c r="AV181" i="3"/>
  <c r="AU181" i="3"/>
  <c r="AT181" i="3"/>
  <c r="BI180" i="3"/>
  <c r="BJ180" i="3" s="1"/>
  <c r="BH180" i="3"/>
  <c r="BK180" i="3" s="1"/>
  <c r="BC180" i="3" a="1"/>
  <c r="BC180" i="3" s="1"/>
  <c r="BB180" i="3"/>
  <c r="BA180" i="3"/>
  <c r="AY180" i="3"/>
  <c r="AX180" i="3"/>
  <c r="AW180" i="3"/>
  <c r="AV180" i="3"/>
  <c r="AU180" i="3"/>
  <c r="AT180" i="3"/>
  <c r="BK179" i="3"/>
  <c r="BJ179" i="3"/>
  <c r="BI179" i="3"/>
  <c r="BH179" i="3"/>
  <c r="BG179" i="3"/>
  <c r="BC179" i="3" a="1"/>
  <c r="BC179" i="3" s="1"/>
  <c r="BB179" i="3"/>
  <c r="BA179" i="3"/>
  <c r="AY179" i="3"/>
  <c r="AX179" i="3"/>
  <c r="AW179" i="3"/>
  <c r="AV179" i="3"/>
  <c r="AU179" i="3"/>
  <c r="AT179" i="3"/>
  <c r="BI178" i="3"/>
  <c r="BH178" i="3"/>
  <c r="BC178" i="3" a="1"/>
  <c r="BC178" i="3" s="1"/>
  <c r="BB178" i="3"/>
  <c r="BG178" i="3" s="1"/>
  <c r="BA178" i="3"/>
  <c r="BJ178" i="3" s="1"/>
  <c r="AY178" i="3"/>
  <c r="AX178" i="3"/>
  <c r="AW178" i="3"/>
  <c r="AV178" i="3"/>
  <c r="AU178" i="3"/>
  <c r="AT178" i="3"/>
  <c r="BI177" i="3"/>
  <c r="BH177" i="3"/>
  <c r="BK177" i="3" s="1"/>
  <c r="BC177" i="3" a="1"/>
  <c r="BC177" i="3"/>
  <c r="BE177" i="3" s="1"/>
  <c r="BB177" i="3"/>
  <c r="BA177" i="3"/>
  <c r="AY177" i="3"/>
  <c r="AX177" i="3"/>
  <c r="AW177" i="3"/>
  <c r="AV177" i="3"/>
  <c r="AU177" i="3"/>
  <c r="AT177" i="3"/>
  <c r="BK176" i="3"/>
  <c r="BI176" i="3"/>
  <c r="BH176" i="3"/>
  <c r="BC176" i="3" a="1"/>
  <c r="BC176" i="3" s="1"/>
  <c r="BE176" i="3" s="1"/>
  <c r="BB176" i="3"/>
  <c r="BG176" i="3" s="1"/>
  <c r="BA176" i="3"/>
  <c r="BJ176" i="3" s="1"/>
  <c r="AY176" i="3"/>
  <c r="AX176" i="3"/>
  <c r="AW176" i="3"/>
  <c r="AV176" i="3"/>
  <c r="AU176" i="3"/>
  <c r="AT176" i="3"/>
  <c r="BK175" i="3"/>
  <c r="BI175" i="3"/>
  <c r="BH175" i="3"/>
  <c r="BG175" i="3"/>
  <c r="BC175" i="3" a="1"/>
  <c r="BC175" i="3" s="1"/>
  <c r="BB175" i="3"/>
  <c r="BA175" i="3"/>
  <c r="BJ175" i="3" s="1"/>
  <c r="AY175" i="3"/>
  <c r="AX175" i="3"/>
  <c r="AW175" i="3"/>
  <c r="AV175" i="3"/>
  <c r="AU175" i="3"/>
  <c r="AT175" i="3"/>
  <c r="BK174" i="3"/>
  <c r="BJ174" i="3"/>
  <c r="BI174" i="3"/>
  <c r="BG174" i="3" s="1"/>
  <c r="BH174" i="3"/>
  <c r="BC174" i="3" a="1"/>
  <c r="BC174" i="3" s="1"/>
  <c r="BF174" i="3" s="1"/>
  <c r="BB174" i="3"/>
  <c r="BA174" i="3"/>
  <c r="AY174" i="3"/>
  <c r="AX174" i="3"/>
  <c r="AW174" i="3"/>
  <c r="AV174" i="3"/>
  <c r="AU174" i="3"/>
  <c r="AT174" i="3"/>
  <c r="BI173" i="3"/>
  <c r="BH173" i="3"/>
  <c r="BC173" i="3" a="1"/>
  <c r="BC173" i="3" s="1"/>
  <c r="BB173" i="3"/>
  <c r="BG173" i="3" s="1"/>
  <c r="BA173" i="3"/>
  <c r="BJ173" i="3" s="1"/>
  <c r="AY173" i="3"/>
  <c r="AX173" i="3"/>
  <c r="AW173" i="3"/>
  <c r="AV173" i="3"/>
  <c r="AU173" i="3"/>
  <c r="AT173" i="3"/>
  <c r="BI172" i="3"/>
  <c r="BJ172" i="3" s="1"/>
  <c r="BH172" i="3"/>
  <c r="BK172" i="3" s="1"/>
  <c r="BC172" i="3" a="1"/>
  <c r="BC172" i="3" s="1"/>
  <c r="BB172" i="3"/>
  <c r="BA172" i="3"/>
  <c r="AY172" i="3"/>
  <c r="AX172" i="3"/>
  <c r="AW172" i="3"/>
  <c r="AV172" i="3"/>
  <c r="AU172" i="3"/>
  <c r="AT172" i="3"/>
  <c r="BK171" i="3"/>
  <c r="BI171" i="3"/>
  <c r="BH171" i="3"/>
  <c r="BC171" i="3" a="1"/>
  <c r="BC171" i="3" s="1"/>
  <c r="BB171" i="3"/>
  <c r="BA171" i="3"/>
  <c r="AY171" i="3"/>
  <c r="AX171" i="3"/>
  <c r="AW171" i="3"/>
  <c r="AV171" i="3"/>
  <c r="AU171" i="3"/>
  <c r="AT171" i="3"/>
  <c r="BI170" i="3"/>
  <c r="BJ170" i="3" s="1"/>
  <c r="BH170" i="3"/>
  <c r="BC170" i="3" a="1"/>
  <c r="BC170" i="3" s="1"/>
  <c r="BB170" i="3"/>
  <c r="BE170" i="3" s="1"/>
  <c r="BA170" i="3"/>
  <c r="AY170" i="3"/>
  <c r="AX170" i="3"/>
  <c r="AW170" i="3"/>
  <c r="AV170" i="3"/>
  <c r="AU170" i="3"/>
  <c r="AT170" i="3"/>
  <c r="BI169" i="3"/>
  <c r="BJ169" i="3" s="1"/>
  <c r="BH169" i="3"/>
  <c r="BG169" i="3"/>
  <c r="BC169" i="3" a="1"/>
  <c r="BC169" i="3" s="1"/>
  <c r="BB169" i="3"/>
  <c r="BA169" i="3"/>
  <c r="BK169" i="3" s="1"/>
  <c r="AY169" i="3"/>
  <c r="AX169" i="3"/>
  <c r="AW169" i="3"/>
  <c r="AV169" i="3"/>
  <c r="AU169" i="3"/>
  <c r="AT169" i="3"/>
  <c r="BK168" i="3"/>
  <c r="BJ168" i="3"/>
  <c r="BI168" i="3"/>
  <c r="BH168" i="3"/>
  <c r="BC168" i="3" a="1"/>
  <c r="BC168" i="3" s="1"/>
  <c r="BF168" i="3" s="1"/>
  <c r="BB168" i="3"/>
  <c r="BG168" i="3" s="1"/>
  <c r="BA168" i="3"/>
  <c r="AY168" i="3"/>
  <c r="AX168" i="3"/>
  <c r="AW168" i="3"/>
  <c r="AV168" i="3"/>
  <c r="AU168" i="3"/>
  <c r="AT168" i="3"/>
  <c r="BK167" i="3"/>
  <c r="BJ167" i="3"/>
  <c r="BI167" i="3"/>
  <c r="BH167" i="3"/>
  <c r="BG167" i="3"/>
  <c r="BC167" i="3" a="1"/>
  <c r="BC167" i="3" s="1"/>
  <c r="BB167" i="3"/>
  <c r="BA167" i="3"/>
  <c r="AY167" i="3"/>
  <c r="AX167" i="3"/>
  <c r="AW167" i="3"/>
  <c r="AV167" i="3"/>
  <c r="AU167" i="3"/>
  <c r="AT167" i="3"/>
  <c r="BJ166" i="3"/>
  <c r="BI166" i="3"/>
  <c r="BH166" i="3"/>
  <c r="BK166" i="3" s="1"/>
  <c r="BG166" i="3"/>
  <c r="BC166" i="3" a="1"/>
  <c r="BC166" i="3" s="1"/>
  <c r="BB166" i="3"/>
  <c r="BA166" i="3"/>
  <c r="AY166" i="3"/>
  <c r="AX166" i="3"/>
  <c r="AW166" i="3"/>
  <c r="AV166" i="3"/>
  <c r="AU166" i="3"/>
  <c r="AT166" i="3"/>
  <c r="BI165" i="3"/>
  <c r="BH165" i="3"/>
  <c r="BG165" i="3"/>
  <c r="BC165" i="3" a="1"/>
  <c r="BC165" i="3" s="1"/>
  <c r="BB165" i="3"/>
  <c r="BA165" i="3"/>
  <c r="BK165" i="3" s="1"/>
  <c r="AY165" i="3"/>
  <c r="AX165" i="3"/>
  <c r="AW165" i="3"/>
  <c r="AV165" i="3"/>
  <c r="AU165" i="3"/>
  <c r="AT165" i="3"/>
  <c r="BI164" i="3"/>
  <c r="BH164" i="3"/>
  <c r="BK164" i="3" s="1"/>
  <c r="BG164" i="3"/>
  <c r="BC164" i="3" a="1"/>
  <c r="BC164" i="3" s="1"/>
  <c r="BB164" i="3"/>
  <c r="BA164" i="3"/>
  <c r="BJ164" i="3" s="1"/>
  <c r="AY164" i="3"/>
  <c r="AX164" i="3"/>
  <c r="AW164" i="3"/>
  <c r="AV164" i="3"/>
  <c r="AU164" i="3"/>
  <c r="AT164" i="3"/>
  <c r="BK163" i="3"/>
  <c r="BJ163" i="3"/>
  <c r="BI163" i="3"/>
  <c r="BH163" i="3"/>
  <c r="BG163" i="3"/>
  <c r="BC163" i="3" a="1"/>
  <c r="BC163" i="3" s="1"/>
  <c r="BB163" i="3"/>
  <c r="BA163" i="3"/>
  <c r="AY163" i="3"/>
  <c r="AX163" i="3"/>
  <c r="AW163" i="3"/>
  <c r="AV163" i="3"/>
  <c r="AU163" i="3"/>
  <c r="AT163" i="3"/>
  <c r="BJ162" i="3"/>
  <c r="BI162" i="3"/>
  <c r="BH162" i="3"/>
  <c r="BC162" i="3" a="1"/>
  <c r="BC162" i="3" s="1"/>
  <c r="BF162" i="3" s="1"/>
  <c r="BB162" i="3"/>
  <c r="BA162" i="3"/>
  <c r="BK162" i="3" s="1"/>
  <c r="AY162" i="3"/>
  <c r="AX162" i="3"/>
  <c r="AW162" i="3"/>
  <c r="AV162" i="3"/>
  <c r="AU162" i="3"/>
  <c r="AT162" i="3"/>
  <c r="BJ161" i="3"/>
  <c r="BI161" i="3"/>
  <c r="BH161" i="3"/>
  <c r="BK161" i="3" s="1"/>
  <c r="BG161" i="3"/>
  <c r="BC161" i="3" a="1"/>
  <c r="BC161" i="3" s="1"/>
  <c r="BB161" i="3"/>
  <c r="BA161" i="3"/>
  <c r="AY161" i="3"/>
  <c r="AX161" i="3"/>
  <c r="AW161" i="3"/>
  <c r="AV161" i="3"/>
  <c r="AU161" i="3"/>
  <c r="AT161" i="3"/>
  <c r="BI160" i="3"/>
  <c r="BJ160" i="3" s="1"/>
  <c r="BH160" i="3"/>
  <c r="BC160" i="3" a="1"/>
  <c r="BC160" i="3" s="1"/>
  <c r="BB160" i="3"/>
  <c r="BG160" i="3" s="1"/>
  <c r="BA160" i="3"/>
  <c r="BK160" i="3" s="1"/>
  <c r="AY160" i="3"/>
  <c r="AX160" i="3"/>
  <c r="AW160" i="3"/>
  <c r="AV160" i="3"/>
  <c r="AU160" i="3"/>
  <c r="AT160" i="3"/>
  <c r="BK159" i="3"/>
  <c r="BI159" i="3"/>
  <c r="BJ159" i="3" s="1"/>
  <c r="BH159" i="3"/>
  <c r="BG159" i="3"/>
  <c r="BC159" i="3" a="1"/>
  <c r="BC159" i="3" s="1"/>
  <c r="BE159" i="3" s="1"/>
  <c r="BB159" i="3"/>
  <c r="BA159" i="3"/>
  <c r="AY159" i="3"/>
  <c r="AX159" i="3"/>
  <c r="AW159" i="3"/>
  <c r="AV159" i="3"/>
  <c r="AU159" i="3"/>
  <c r="AT159" i="3"/>
  <c r="BI158" i="3"/>
  <c r="BH158" i="3"/>
  <c r="BK158" i="3" s="1"/>
  <c r="BC158" i="3" a="1"/>
  <c r="BC158" i="3" s="1"/>
  <c r="BF158" i="3" s="1"/>
  <c r="BB158" i="3"/>
  <c r="BA158" i="3"/>
  <c r="AY158" i="3"/>
  <c r="AX158" i="3"/>
  <c r="AW158" i="3"/>
  <c r="AV158" i="3"/>
  <c r="AU158" i="3"/>
  <c r="AT158" i="3"/>
  <c r="BI157" i="3"/>
  <c r="BH157" i="3"/>
  <c r="BG157" i="3"/>
  <c r="BC157" i="3" a="1"/>
  <c r="BC157" i="3" s="1"/>
  <c r="BB157" i="3"/>
  <c r="BA157" i="3"/>
  <c r="BK157" i="3" s="1"/>
  <c r="AY157" i="3"/>
  <c r="AX157" i="3"/>
  <c r="AW157" i="3"/>
  <c r="AV157" i="3"/>
  <c r="AU157" i="3"/>
  <c r="AT157" i="3"/>
  <c r="BI156" i="3"/>
  <c r="BJ156" i="3" s="1"/>
  <c r="BH156" i="3"/>
  <c r="BK156" i="3" s="1"/>
  <c r="BC156" i="3" a="1"/>
  <c r="BC156" i="3" s="1"/>
  <c r="BF156" i="3" s="1"/>
  <c r="BB156" i="3"/>
  <c r="BA156" i="3"/>
  <c r="AY156" i="3"/>
  <c r="AX156" i="3"/>
  <c r="AW156" i="3"/>
  <c r="AV156" i="3"/>
  <c r="AU156" i="3"/>
  <c r="AT156" i="3"/>
  <c r="BK155" i="3"/>
  <c r="BJ155" i="3"/>
  <c r="BI155" i="3"/>
  <c r="BH155" i="3"/>
  <c r="BG155" i="3"/>
  <c r="BC155" i="3" a="1"/>
  <c r="BC155" i="3" s="1"/>
  <c r="BB155" i="3"/>
  <c r="BA155" i="3"/>
  <c r="AY155" i="3"/>
  <c r="AX155" i="3"/>
  <c r="AW155" i="3"/>
  <c r="AV155" i="3"/>
  <c r="AU155" i="3"/>
  <c r="AT155" i="3"/>
  <c r="BI154" i="3"/>
  <c r="BH154" i="3"/>
  <c r="BC154" i="3" a="1"/>
  <c r="BC154" i="3" s="1"/>
  <c r="BB154" i="3"/>
  <c r="BG154" i="3" s="1"/>
  <c r="BA154" i="3"/>
  <c r="BJ154" i="3" s="1"/>
  <c r="AY154" i="3"/>
  <c r="AX154" i="3"/>
  <c r="AW154" i="3"/>
  <c r="AV154" i="3"/>
  <c r="AU154" i="3"/>
  <c r="AT154" i="3"/>
  <c r="BI153" i="3"/>
  <c r="BJ153" i="3" s="1"/>
  <c r="BH153" i="3"/>
  <c r="BK153" i="3" s="1"/>
  <c r="BC153" i="3" a="1"/>
  <c r="BC153" i="3" s="1"/>
  <c r="BB153" i="3"/>
  <c r="BA153" i="3"/>
  <c r="AY153" i="3"/>
  <c r="AX153" i="3"/>
  <c r="AW153" i="3"/>
  <c r="AV153" i="3"/>
  <c r="AU153" i="3"/>
  <c r="AT153" i="3"/>
  <c r="BK152" i="3"/>
  <c r="BI152" i="3"/>
  <c r="BH152" i="3"/>
  <c r="BC152" i="3" a="1"/>
  <c r="BC152" i="3" s="1"/>
  <c r="BB152" i="3"/>
  <c r="BG152" i="3" s="1"/>
  <c r="BA152" i="3"/>
  <c r="BJ152" i="3" s="1"/>
  <c r="AY152" i="3"/>
  <c r="AX152" i="3"/>
  <c r="AW152" i="3"/>
  <c r="AV152" i="3"/>
  <c r="AU152" i="3"/>
  <c r="AT152" i="3"/>
  <c r="BK151" i="3"/>
  <c r="BI151" i="3"/>
  <c r="BH151" i="3"/>
  <c r="BG151" i="3"/>
  <c r="BC151" i="3" a="1"/>
  <c r="BC151" i="3" s="1"/>
  <c r="BF151" i="3" s="1"/>
  <c r="BB151" i="3"/>
  <c r="BA151" i="3"/>
  <c r="BJ151" i="3" s="1"/>
  <c r="AY151" i="3"/>
  <c r="AX151" i="3"/>
  <c r="AW151" i="3"/>
  <c r="AV151" i="3"/>
  <c r="AU151" i="3"/>
  <c r="AT151" i="3"/>
  <c r="BK150" i="3"/>
  <c r="BJ150" i="3"/>
  <c r="BI150" i="3"/>
  <c r="BG150" i="3" s="1"/>
  <c r="BH150" i="3"/>
  <c r="BC150" i="3" a="1"/>
  <c r="BC150" i="3"/>
  <c r="BF150" i="3" s="1"/>
  <c r="BB150" i="3"/>
  <c r="BA150" i="3"/>
  <c r="AY150" i="3"/>
  <c r="AX150" i="3"/>
  <c r="AW150" i="3"/>
  <c r="AV150" i="3"/>
  <c r="AU150" i="3"/>
  <c r="AT150" i="3"/>
  <c r="BI149" i="3"/>
  <c r="BH149" i="3"/>
  <c r="BC149" i="3" a="1"/>
  <c r="BC149" i="3" s="1"/>
  <c r="BB149" i="3"/>
  <c r="BG149" i="3" s="1"/>
  <c r="BA149" i="3"/>
  <c r="BJ149" i="3" s="1"/>
  <c r="AY149" i="3"/>
  <c r="AX149" i="3"/>
  <c r="AW149" i="3"/>
  <c r="AV149" i="3"/>
  <c r="AU149" i="3"/>
  <c r="AT149" i="3"/>
  <c r="BI148" i="3"/>
  <c r="BJ148" i="3" s="1"/>
  <c r="BH148" i="3"/>
  <c r="BK148" i="3" s="1"/>
  <c r="BC148" i="3" a="1"/>
  <c r="BC148" i="3" s="1"/>
  <c r="BE148" i="3" s="1"/>
  <c r="BB148" i="3"/>
  <c r="BA148" i="3"/>
  <c r="AY148" i="3"/>
  <c r="AX148" i="3"/>
  <c r="AW148" i="3"/>
  <c r="AV148" i="3"/>
  <c r="AU148" i="3"/>
  <c r="AT148" i="3"/>
  <c r="BK147" i="3"/>
  <c r="BI147" i="3"/>
  <c r="BH147" i="3"/>
  <c r="BC147" i="3" a="1"/>
  <c r="BC147" i="3" s="1"/>
  <c r="BB147" i="3"/>
  <c r="BA147" i="3"/>
  <c r="AY147" i="3"/>
  <c r="AX147" i="3"/>
  <c r="AW147" i="3"/>
  <c r="AV147" i="3"/>
  <c r="AU147" i="3"/>
  <c r="AT147" i="3"/>
  <c r="BI146" i="3"/>
  <c r="BH146" i="3"/>
  <c r="BC146" i="3" a="1"/>
  <c r="BC146" i="3" s="1"/>
  <c r="BB146" i="3"/>
  <c r="BA146" i="3"/>
  <c r="AY146" i="3"/>
  <c r="AX146" i="3"/>
  <c r="AW146" i="3"/>
  <c r="AV146" i="3"/>
  <c r="AU146" i="3"/>
  <c r="AT146" i="3"/>
  <c r="BI145" i="3"/>
  <c r="BJ145" i="3" s="1"/>
  <c r="BH145" i="3"/>
  <c r="BG145" i="3"/>
  <c r="BC145" i="3" a="1"/>
  <c r="BC145" i="3" s="1"/>
  <c r="BE145" i="3" s="1"/>
  <c r="BB145" i="3"/>
  <c r="BA145" i="3"/>
  <c r="BK145" i="3" s="1"/>
  <c r="AY145" i="3"/>
  <c r="AX145" i="3"/>
  <c r="AW145" i="3"/>
  <c r="AV145" i="3"/>
  <c r="AU145" i="3"/>
  <c r="AT145" i="3"/>
  <c r="BK144" i="3"/>
  <c r="BJ144" i="3"/>
  <c r="BI144" i="3"/>
  <c r="BH144" i="3"/>
  <c r="BC144" i="3" a="1"/>
  <c r="BC144" i="3"/>
  <c r="BF144" i="3" s="1"/>
  <c r="BB144" i="3"/>
  <c r="BG144" i="3" s="1"/>
  <c r="BA144" i="3"/>
  <c r="AY144" i="3"/>
  <c r="AX144" i="3"/>
  <c r="AW144" i="3"/>
  <c r="AV144" i="3"/>
  <c r="AU144" i="3"/>
  <c r="AT144" i="3"/>
  <c r="BK143" i="3"/>
  <c r="BJ143" i="3"/>
  <c r="BI143" i="3"/>
  <c r="BH143" i="3"/>
  <c r="BG143" i="3"/>
  <c r="BC143" i="3" a="1"/>
  <c r="BC143" i="3"/>
  <c r="BB143" i="3"/>
  <c r="BA143" i="3"/>
  <c r="AY143" i="3"/>
  <c r="AX143" i="3"/>
  <c r="AW143" i="3"/>
  <c r="AV143" i="3"/>
  <c r="AU143" i="3"/>
  <c r="AT143" i="3"/>
  <c r="BJ142" i="3"/>
  <c r="BI142" i="3"/>
  <c r="BH142" i="3"/>
  <c r="BK142" i="3" s="1"/>
  <c r="BG142" i="3"/>
  <c r="BC142" i="3" a="1"/>
  <c r="BC142" i="3" s="1"/>
  <c r="BB142" i="3"/>
  <c r="BA142" i="3"/>
  <c r="AY142" i="3"/>
  <c r="AX142" i="3"/>
  <c r="AW142" i="3"/>
  <c r="AV142" i="3"/>
  <c r="AU142" i="3"/>
  <c r="AT142" i="3"/>
  <c r="BI141" i="3"/>
  <c r="BJ141" i="3" s="1"/>
  <c r="BH141" i="3"/>
  <c r="BG141" i="3"/>
  <c r="BC141" i="3" a="1"/>
  <c r="BC141" i="3" s="1"/>
  <c r="BB141" i="3"/>
  <c r="BA141" i="3"/>
  <c r="BK141" i="3" s="1"/>
  <c r="AY141" i="3"/>
  <c r="AX141" i="3"/>
  <c r="AW141" i="3"/>
  <c r="AV141" i="3"/>
  <c r="AU141" i="3"/>
  <c r="AT141" i="3"/>
  <c r="BI140" i="3"/>
  <c r="BH140" i="3"/>
  <c r="BK140" i="3" s="1"/>
  <c r="BC140" i="3" a="1"/>
  <c r="BC140" i="3" s="1"/>
  <c r="BF140" i="3" s="1"/>
  <c r="BB140" i="3"/>
  <c r="BG140" i="3" s="1"/>
  <c r="BA140" i="3"/>
  <c r="BJ140" i="3" s="1"/>
  <c r="AY140" i="3"/>
  <c r="AX140" i="3"/>
  <c r="AW140" i="3"/>
  <c r="AV140" i="3"/>
  <c r="AU140" i="3"/>
  <c r="AT140" i="3"/>
  <c r="BK139" i="3"/>
  <c r="BI139" i="3"/>
  <c r="BH139" i="3"/>
  <c r="BG139" i="3"/>
  <c r="BC139" i="3" a="1"/>
  <c r="BC139" i="3" s="1"/>
  <c r="BB139" i="3"/>
  <c r="BA139" i="3"/>
  <c r="BJ139" i="3" s="1"/>
  <c r="AY139" i="3"/>
  <c r="AX139" i="3"/>
  <c r="AW139" i="3"/>
  <c r="AV139" i="3"/>
  <c r="AU139" i="3"/>
  <c r="AT139" i="3"/>
  <c r="BJ138" i="3"/>
  <c r="BI138" i="3"/>
  <c r="BH138" i="3"/>
  <c r="BC138" i="3" a="1"/>
  <c r="BC138" i="3" s="1"/>
  <c r="BF138" i="3" s="1"/>
  <c r="BB138" i="3"/>
  <c r="BA138" i="3"/>
  <c r="BK138" i="3" s="1"/>
  <c r="AY138" i="3"/>
  <c r="AX138" i="3"/>
  <c r="AW138" i="3"/>
  <c r="AV138" i="3"/>
  <c r="AU138" i="3"/>
  <c r="AT138" i="3"/>
  <c r="BJ137" i="3"/>
  <c r="BI137" i="3"/>
  <c r="BH137" i="3"/>
  <c r="BK137" i="3" s="1"/>
  <c r="BG137" i="3"/>
  <c r="BC137" i="3" a="1"/>
  <c r="BC137" i="3" s="1"/>
  <c r="BB137" i="3"/>
  <c r="BA137" i="3"/>
  <c r="AY137" i="3"/>
  <c r="AX137" i="3"/>
  <c r="AW137" i="3"/>
  <c r="AV137" i="3"/>
  <c r="AU137" i="3"/>
  <c r="AT137" i="3"/>
  <c r="BI136" i="3"/>
  <c r="BJ136" i="3" s="1"/>
  <c r="BH136" i="3"/>
  <c r="BG136" i="3"/>
  <c r="BC136" i="3" a="1"/>
  <c r="BC136" i="3" s="1"/>
  <c r="BB136" i="3"/>
  <c r="BA136" i="3"/>
  <c r="BK136" i="3" s="1"/>
  <c r="AY136" i="3"/>
  <c r="AX136" i="3"/>
  <c r="AW136" i="3"/>
  <c r="AV136" i="3"/>
  <c r="AU136" i="3"/>
  <c r="AT136" i="3"/>
  <c r="BI135" i="3"/>
  <c r="BJ135" i="3" s="1"/>
  <c r="BH135" i="3"/>
  <c r="BK135" i="3" s="1"/>
  <c r="BE135" i="3"/>
  <c r="BC135" i="3" a="1"/>
  <c r="BC135" i="3" s="1"/>
  <c r="BF135" i="3" s="1"/>
  <c r="BB135" i="3"/>
  <c r="BA135" i="3"/>
  <c r="AY135" i="3"/>
  <c r="AX135" i="3"/>
  <c r="AW135" i="3"/>
  <c r="AV135" i="3"/>
  <c r="AU135" i="3"/>
  <c r="AT135" i="3"/>
  <c r="BK134" i="3"/>
  <c r="BJ134" i="3"/>
  <c r="BI134" i="3"/>
  <c r="BH134" i="3"/>
  <c r="BC134" i="3" a="1"/>
  <c r="BC134" i="3" s="1"/>
  <c r="BB134" i="3"/>
  <c r="BG134" i="3" s="1"/>
  <c r="BA134" i="3"/>
  <c r="AY134" i="3"/>
  <c r="AX134" i="3"/>
  <c r="AW134" i="3"/>
  <c r="AV134" i="3"/>
  <c r="AU134" i="3"/>
  <c r="AT134" i="3"/>
  <c r="BK133" i="3"/>
  <c r="BJ133" i="3"/>
  <c r="BI133" i="3"/>
  <c r="BH133" i="3"/>
  <c r="BG133" i="3"/>
  <c r="BC133" i="3" a="1"/>
  <c r="BC133" i="3" s="1"/>
  <c r="BE133" i="3" s="1"/>
  <c r="BB133" i="3"/>
  <c r="BA133" i="3"/>
  <c r="AY133" i="3"/>
  <c r="AX133" i="3"/>
  <c r="AW133" i="3"/>
  <c r="AV133" i="3"/>
  <c r="AU133" i="3"/>
  <c r="AT133" i="3"/>
  <c r="BK132" i="3"/>
  <c r="BI132" i="3"/>
  <c r="BH132" i="3"/>
  <c r="BC132" i="3" a="1"/>
  <c r="BC132" i="3" s="1"/>
  <c r="BF132" i="3" s="1"/>
  <c r="BB132" i="3"/>
  <c r="BA132" i="3"/>
  <c r="AY132" i="3"/>
  <c r="AX132" i="3"/>
  <c r="AW132" i="3"/>
  <c r="AV132" i="3"/>
  <c r="AU132" i="3"/>
  <c r="AT132" i="3"/>
  <c r="BI131" i="3"/>
  <c r="BH131" i="3"/>
  <c r="BC131" i="3" a="1"/>
  <c r="BC131" i="3" s="1"/>
  <c r="BB131" i="3"/>
  <c r="BG131" i="3" s="1"/>
  <c r="BA131" i="3"/>
  <c r="BJ131" i="3" s="1"/>
  <c r="AY131" i="3"/>
  <c r="AX131" i="3"/>
  <c r="AW131" i="3"/>
  <c r="AV131" i="3"/>
  <c r="AU131" i="3"/>
  <c r="AT131" i="3"/>
  <c r="BI130" i="3"/>
  <c r="BJ130" i="3" s="1"/>
  <c r="BH130" i="3"/>
  <c r="BK130" i="3" s="1"/>
  <c r="BC130" i="3" a="1"/>
  <c r="BC130" i="3"/>
  <c r="BE130" i="3" s="1"/>
  <c r="BB130" i="3"/>
  <c r="BA130" i="3"/>
  <c r="AY130" i="3"/>
  <c r="AX130" i="3"/>
  <c r="AW130" i="3"/>
  <c r="AV130" i="3"/>
  <c r="AU130" i="3"/>
  <c r="AT130" i="3"/>
  <c r="BK129" i="3"/>
  <c r="BI129" i="3"/>
  <c r="BH129" i="3"/>
  <c r="BC129" i="3" a="1"/>
  <c r="BC129" i="3" s="1"/>
  <c r="BF129" i="3" s="1"/>
  <c r="BB129" i="3"/>
  <c r="BG129" i="3" s="1"/>
  <c r="BA129" i="3"/>
  <c r="BJ129" i="3" s="1"/>
  <c r="AY129" i="3"/>
  <c r="AX129" i="3"/>
  <c r="AW129" i="3"/>
  <c r="AV129" i="3"/>
  <c r="AU129" i="3"/>
  <c r="AT129" i="3"/>
  <c r="BK128" i="3"/>
  <c r="BI128" i="3"/>
  <c r="BH128" i="3"/>
  <c r="BG128" i="3"/>
  <c r="BC128" i="3" a="1"/>
  <c r="BC128" i="3" s="1"/>
  <c r="BB128" i="3"/>
  <c r="BA128" i="3"/>
  <c r="BJ128" i="3" s="1"/>
  <c r="AY128" i="3"/>
  <c r="AX128" i="3"/>
  <c r="AW128" i="3"/>
  <c r="AV128" i="3"/>
  <c r="AU128" i="3"/>
  <c r="AT128" i="3"/>
  <c r="BJ127" i="3"/>
  <c r="BI127" i="3"/>
  <c r="BG127" i="3" s="1"/>
  <c r="BH127" i="3"/>
  <c r="BC127" i="3" a="1"/>
  <c r="BC127" i="3" s="1"/>
  <c r="BB127" i="3"/>
  <c r="BA127" i="3"/>
  <c r="BK127" i="3" s="1"/>
  <c r="AY127" i="3"/>
  <c r="AX127" i="3"/>
  <c r="AW127" i="3"/>
  <c r="AV127" i="3"/>
  <c r="AU127" i="3"/>
  <c r="AT127" i="3"/>
  <c r="BK126" i="3"/>
  <c r="BI126" i="3"/>
  <c r="BJ126" i="3" s="1"/>
  <c r="BH126" i="3"/>
  <c r="BC126" i="3" a="1"/>
  <c r="BC126" i="3" s="1"/>
  <c r="BB126" i="3"/>
  <c r="BA126" i="3"/>
  <c r="AY126" i="3"/>
  <c r="AX126" i="3"/>
  <c r="AW126" i="3"/>
  <c r="AV126" i="3"/>
  <c r="AU126" i="3"/>
  <c r="AT126" i="3"/>
  <c r="BJ125" i="3"/>
  <c r="BI125" i="3"/>
  <c r="BH125" i="3"/>
  <c r="BK125" i="3" s="1"/>
  <c r="BG125" i="3"/>
  <c r="BC125" i="3" a="1"/>
  <c r="BC125" i="3" s="1"/>
  <c r="BB125" i="3"/>
  <c r="BA125" i="3"/>
  <c r="AY125" i="3"/>
  <c r="AX125" i="3"/>
  <c r="AW125" i="3"/>
  <c r="AV125" i="3"/>
  <c r="AU125" i="3"/>
  <c r="AT125" i="3"/>
  <c r="BI124" i="3"/>
  <c r="BJ124" i="3" s="1"/>
  <c r="BH124" i="3"/>
  <c r="BG124" i="3"/>
  <c r="BC124" i="3" a="1"/>
  <c r="BC124" i="3" s="1"/>
  <c r="BB124" i="3"/>
  <c r="BA124" i="3"/>
  <c r="BK124" i="3" s="1"/>
  <c r="AY124" i="3"/>
  <c r="AX124" i="3"/>
  <c r="AW124" i="3"/>
  <c r="AV124" i="3"/>
  <c r="AU124" i="3"/>
  <c r="AT124" i="3"/>
  <c r="BI123" i="3"/>
  <c r="BJ123" i="3" s="1"/>
  <c r="BH123" i="3"/>
  <c r="BK123" i="3" s="1"/>
  <c r="BC123" i="3" a="1"/>
  <c r="BC123" i="3" s="1"/>
  <c r="BB123" i="3"/>
  <c r="BA123" i="3"/>
  <c r="AY123" i="3"/>
  <c r="AX123" i="3"/>
  <c r="AW123" i="3"/>
  <c r="AV123" i="3"/>
  <c r="AU123" i="3"/>
  <c r="AT123" i="3"/>
  <c r="BI122" i="3"/>
  <c r="BH122" i="3"/>
  <c r="BC122" i="3" a="1"/>
  <c r="BC122" i="3" s="1"/>
  <c r="BB122" i="3"/>
  <c r="BG122" i="3" s="1"/>
  <c r="BA122" i="3"/>
  <c r="BK122" i="3" s="1"/>
  <c r="AY122" i="3"/>
  <c r="AX122" i="3"/>
  <c r="AW122" i="3"/>
  <c r="AV122" i="3"/>
  <c r="AU122" i="3"/>
  <c r="AT122" i="3"/>
  <c r="BK121" i="3"/>
  <c r="BJ121" i="3"/>
  <c r="BI121" i="3"/>
  <c r="BH121" i="3"/>
  <c r="BG121" i="3"/>
  <c r="BC121" i="3" a="1"/>
  <c r="BC121" i="3" s="1"/>
  <c r="BB121" i="3"/>
  <c r="BA121" i="3"/>
  <c r="AY121" i="3"/>
  <c r="AX121" i="3"/>
  <c r="AW121" i="3"/>
  <c r="AV121" i="3"/>
  <c r="AU121" i="3"/>
  <c r="AT121" i="3"/>
  <c r="BK120" i="3"/>
  <c r="BI120" i="3"/>
  <c r="BH120" i="3"/>
  <c r="BC120" i="3" a="1"/>
  <c r="BC120" i="3" s="1"/>
  <c r="BF120" i="3" s="1"/>
  <c r="BB120" i="3"/>
  <c r="BA120" i="3"/>
  <c r="AY120" i="3"/>
  <c r="AX120" i="3"/>
  <c r="AW120" i="3"/>
  <c r="AV120" i="3"/>
  <c r="AU120" i="3"/>
  <c r="AT120" i="3"/>
  <c r="BI119" i="3"/>
  <c r="BH119" i="3"/>
  <c r="BC119" i="3" a="1"/>
  <c r="BC119" i="3" s="1"/>
  <c r="BB119" i="3"/>
  <c r="BG119" i="3" s="1"/>
  <c r="BA119" i="3"/>
  <c r="BJ119" i="3" s="1"/>
  <c r="AY119" i="3"/>
  <c r="AX119" i="3"/>
  <c r="AW119" i="3"/>
  <c r="AV119" i="3"/>
  <c r="AU119" i="3"/>
  <c r="AT119" i="3"/>
  <c r="BI118" i="3"/>
  <c r="BJ118" i="3" s="1"/>
  <c r="BH118" i="3"/>
  <c r="BK118" i="3" s="1"/>
  <c r="BC118" i="3" a="1"/>
  <c r="BC118" i="3" s="1"/>
  <c r="BB118" i="3"/>
  <c r="BA118" i="3"/>
  <c r="AY118" i="3"/>
  <c r="AX118" i="3"/>
  <c r="AW118" i="3"/>
  <c r="AV118" i="3"/>
  <c r="AU118" i="3"/>
  <c r="AT118" i="3"/>
  <c r="BK117" i="3"/>
  <c r="BI117" i="3"/>
  <c r="BH117" i="3"/>
  <c r="BC117" i="3" a="1"/>
  <c r="BC117" i="3" s="1"/>
  <c r="BF117" i="3" s="1"/>
  <c r="BB117" i="3"/>
  <c r="BG117" i="3" s="1"/>
  <c r="BA117" i="3"/>
  <c r="BJ117" i="3" s="1"/>
  <c r="AY117" i="3"/>
  <c r="AX117" i="3"/>
  <c r="AW117" i="3"/>
  <c r="AV117" i="3"/>
  <c r="AU117" i="3"/>
  <c r="AT117" i="3"/>
  <c r="BK116" i="3"/>
  <c r="BI116" i="3"/>
  <c r="BH116" i="3"/>
  <c r="BG116" i="3"/>
  <c r="BE116" i="3"/>
  <c r="BC116" i="3" a="1"/>
  <c r="BC116" i="3" s="1"/>
  <c r="BF116" i="3" s="1"/>
  <c r="BB116" i="3"/>
  <c r="BA116" i="3"/>
  <c r="BJ116" i="3" s="1"/>
  <c r="AY116" i="3"/>
  <c r="AX116" i="3"/>
  <c r="AW116" i="3"/>
  <c r="AV116" i="3"/>
  <c r="AU116" i="3"/>
  <c r="AT116" i="3"/>
  <c r="BJ115" i="3"/>
  <c r="BI115" i="3"/>
  <c r="BG115" i="3" s="1"/>
  <c r="BH115" i="3"/>
  <c r="BC115" i="3" a="1"/>
  <c r="BC115" i="3" s="1"/>
  <c r="BB115" i="3"/>
  <c r="BA115" i="3"/>
  <c r="BK115" i="3" s="1"/>
  <c r="AY115" i="3"/>
  <c r="AX115" i="3"/>
  <c r="AW115" i="3"/>
  <c r="AV115" i="3"/>
  <c r="AU115" i="3"/>
  <c r="AT115" i="3"/>
  <c r="BK114" i="3"/>
  <c r="BI114" i="3"/>
  <c r="BJ114" i="3" s="1"/>
  <c r="BH114" i="3"/>
  <c r="BC114" i="3" a="1"/>
  <c r="BC114" i="3" s="1"/>
  <c r="BF114" i="3" s="1"/>
  <c r="BB114" i="3"/>
  <c r="BA114" i="3"/>
  <c r="AY114" i="3"/>
  <c r="AX114" i="3"/>
  <c r="AW114" i="3"/>
  <c r="AV114" i="3"/>
  <c r="AU114" i="3"/>
  <c r="AT114" i="3"/>
  <c r="BJ113" i="3"/>
  <c r="BI113" i="3"/>
  <c r="BH113" i="3"/>
  <c r="BK113" i="3" s="1"/>
  <c r="BG113" i="3"/>
  <c r="BC113" i="3" a="1"/>
  <c r="BC113" i="3" s="1"/>
  <c r="BB113" i="3"/>
  <c r="BA113" i="3"/>
  <c r="AY113" i="3"/>
  <c r="AX113" i="3"/>
  <c r="AW113" i="3"/>
  <c r="AV113" i="3"/>
  <c r="AU113" i="3"/>
  <c r="AT113" i="3"/>
  <c r="BI112" i="3"/>
  <c r="BH112" i="3"/>
  <c r="BG112" i="3"/>
  <c r="BC112" i="3" a="1"/>
  <c r="BC112" i="3" s="1"/>
  <c r="BB112" i="3"/>
  <c r="BA112" i="3"/>
  <c r="BK112" i="3" s="1"/>
  <c r="AY112" i="3"/>
  <c r="AX112" i="3"/>
  <c r="AW112" i="3"/>
  <c r="AV112" i="3"/>
  <c r="AU112" i="3"/>
  <c r="AT112" i="3"/>
  <c r="BI111" i="3"/>
  <c r="BJ111" i="3" s="1"/>
  <c r="BH111" i="3"/>
  <c r="BK111" i="3" s="1"/>
  <c r="BC111" i="3" a="1"/>
  <c r="BC111" i="3" s="1"/>
  <c r="BB111" i="3"/>
  <c r="BA111" i="3"/>
  <c r="AY111" i="3"/>
  <c r="AX111" i="3"/>
  <c r="AW111" i="3"/>
  <c r="AV111" i="3"/>
  <c r="AU111" i="3"/>
  <c r="AT111" i="3"/>
  <c r="BI110" i="3"/>
  <c r="BH110" i="3"/>
  <c r="BC110" i="3" a="1"/>
  <c r="BC110" i="3" s="1"/>
  <c r="BB110" i="3"/>
  <c r="BG110" i="3" s="1"/>
  <c r="BA110" i="3"/>
  <c r="AY110" i="3"/>
  <c r="AX110" i="3"/>
  <c r="AW110" i="3"/>
  <c r="AV110" i="3"/>
  <c r="AU110" i="3"/>
  <c r="AT110" i="3"/>
  <c r="BK109" i="3"/>
  <c r="BJ109" i="3"/>
  <c r="BI109" i="3"/>
  <c r="BH109" i="3"/>
  <c r="BG109" i="3"/>
  <c r="BC109" i="3" a="1"/>
  <c r="BC109" i="3" s="1"/>
  <c r="BB109" i="3"/>
  <c r="BA109" i="3"/>
  <c r="AY109" i="3"/>
  <c r="AX109" i="3"/>
  <c r="AW109" i="3"/>
  <c r="AV109" i="3"/>
  <c r="AU109" i="3"/>
  <c r="AT109" i="3"/>
  <c r="BI108" i="3"/>
  <c r="BH108" i="3"/>
  <c r="BK108" i="3" s="1"/>
  <c r="BC108" i="3" a="1"/>
  <c r="BC108" i="3" s="1"/>
  <c r="BF108" i="3" s="1"/>
  <c r="BB108" i="3"/>
  <c r="BA108" i="3"/>
  <c r="AY108" i="3"/>
  <c r="AX108" i="3"/>
  <c r="AW108" i="3"/>
  <c r="AV108" i="3"/>
  <c r="AU108" i="3"/>
  <c r="AT108" i="3"/>
  <c r="BI107" i="3"/>
  <c r="BH107" i="3"/>
  <c r="BK107" i="3" s="1"/>
  <c r="BC107" i="3" a="1"/>
  <c r="BC107" i="3" s="1"/>
  <c r="BB107" i="3"/>
  <c r="BG107" i="3" s="1"/>
  <c r="BA107" i="3"/>
  <c r="BJ107" i="3" s="1"/>
  <c r="AY107" i="3"/>
  <c r="AX107" i="3"/>
  <c r="AW107" i="3"/>
  <c r="AV107" i="3"/>
  <c r="AU107" i="3"/>
  <c r="AT107" i="3"/>
  <c r="BI106" i="3"/>
  <c r="BJ106" i="3" s="1"/>
  <c r="BH106" i="3"/>
  <c r="BK106" i="3" s="1"/>
  <c r="BG106" i="3"/>
  <c r="BF106" i="3"/>
  <c r="BC106" i="3" a="1"/>
  <c r="BC106" i="3" s="1"/>
  <c r="BE106" i="3" s="1"/>
  <c r="BB106" i="3"/>
  <c r="BA106" i="3"/>
  <c r="AY106" i="3"/>
  <c r="AX106" i="3"/>
  <c r="AW106" i="3"/>
  <c r="AV106" i="3"/>
  <c r="AU106" i="3"/>
  <c r="AT106" i="3"/>
  <c r="BK105" i="3"/>
  <c r="BI105" i="3"/>
  <c r="BH105" i="3"/>
  <c r="BC105" i="3" a="1"/>
  <c r="BC105" i="3" s="1"/>
  <c r="BF105" i="3" s="1"/>
  <c r="BB105" i="3"/>
  <c r="BG105" i="3" s="1"/>
  <c r="BA105" i="3"/>
  <c r="BJ105" i="3" s="1"/>
  <c r="AY105" i="3"/>
  <c r="AX105" i="3"/>
  <c r="AW105" i="3"/>
  <c r="AV105" i="3"/>
  <c r="AU105" i="3"/>
  <c r="AT105" i="3"/>
  <c r="BK104" i="3"/>
  <c r="BI104" i="3"/>
  <c r="BH104" i="3"/>
  <c r="BG104" i="3"/>
  <c r="BC104" i="3" a="1"/>
  <c r="BC104" i="3" s="1"/>
  <c r="BF104" i="3" s="1"/>
  <c r="BB104" i="3"/>
  <c r="BA104" i="3"/>
  <c r="BJ104" i="3" s="1"/>
  <c r="AY104" i="3"/>
  <c r="AX104" i="3"/>
  <c r="AW104" i="3"/>
  <c r="AV104" i="3"/>
  <c r="AU104" i="3"/>
  <c r="AT104" i="3"/>
  <c r="BI103" i="3"/>
  <c r="BG103" i="3" s="1"/>
  <c r="BH103" i="3"/>
  <c r="BC103" i="3" a="1"/>
  <c r="BC103" i="3" s="1"/>
  <c r="BB103" i="3"/>
  <c r="BA103" i="3"/>
  <c r="BK103" i="3" s="1"/>
  <c r="AY103" i="3"/>
  <c r="AX103" i="3"/>
  <c r="AW103" i="3"/>
  <c r="AV103" i="3"/>
  <c r="AU103" i="3"/>
  <c r="AT103" i="3"/>
  <c r="BK102" i="3"/>
  <c r="BI102" i="3"/>
  <c r="BJ102" i="3" s="1"/>
  <c r="BH102" i="3"/>
  <c r="BC102" i="3" a="1"/>
  <c r="BC102" i="3" s="1"/>
  <c r="BF102" i="3" s="1"/>
  <c r="BB102" i="3"/>
  <c r="BA102" i="3"/>
  <c r="AY102" i="3"/>
  <c r="AX102" i="3"/>
  <c r="AW102" i="3"/>
  <c r="AV102" i="3"/>
  <c r="AU102" i="3"/>
  <c r="AT102" i="3"/>
  <c r="BJ101" i="3"/>
  <c r="BI101" i="3"/>
  <c r="BH101" i="3"/>
  <c r="BK101" i="3" s="1"/>
  <c r="BG101" i="3"/>
  <c r="BC101" i="3" a="1"/>
  <c r="BC101" i="3" s="1"/>
  <c r="BB101" i="3"/>
  <c r="BA101" i="3"/>
  <c r="AY101" i="3"/>
  <c r="AX101" i="3"/>
  <c r="AW101" i="3"/>
  <c r="AV101" i="3"/>
  <c r="AU101" i="3"/>
  <c r="AT101" i="3"/>
  <c r="BI100" i="3"/>
  <c r="BJ100" i="3" s="1"/>
  <c r="BH100" i="3"/>
  <c r="BG100" i="3"/>
  <c r="BC100" i="3" a="1"/>
  <c r="BC100" i="3" s="1"/>
  <c r="BB100" i="3"/>
  <c r="BA100" i="3"/>
  <c r="BK100" i="3" s="1"/>
  <c r="AY100" i="3"/>
  <c r="AX100" i="3"/>
  <c r="AW100" i="3"/>
  <c r="AV100" i="3"/>
  <c r="AU100" i="3"/>
  <c r="AT100" i="3"/>
  <c r="BI99" i="3"/>
  <c r="BJ99" i="3" s="1"/>
  <c r="BH99" i="3"/>
  <c r="BK99" i="3" s="1"/>
  <c r="BC99" i="3" a="1"/>
  <c r="BC99" i="3" s="1"/>
  <c r="BF99" i="3" s="1"/>
  <c r="BB99" i="3"/>
  <c r="BA99" i="3"/>
  <c r="AY99" i="3"/>
  <c r="AX99" i="3"/>
  <c r="AW99" i="3"/>
  <c r="AV99" i="3"/>
  <c r="AU99" i="3"/>
  <c r="AT99" i="3"/>
  <c r="BK98" i="3"/>
  <c r="BJ98" i="3"/>
  <c r="BI98" i="3"/>
  <c r="BH98" i="3"/>
  <c r="BC98" i="3" a="1"/>
  <c r="BC98" i="3" s="1"/>
  <c r="BB98" i="3"/>
  <c r="BG98" i="3" s="1"/>
  <c r="BA98" i="3"/>
  <c r="AY98" i="3"/>
  <c r="AX98" i="3"/>
  <c r="AW98" i="3"/>
  <c r="AV98" i="3"/>
  <c r="AU98" i="3"/>
  <c r="AT98" i="3"/>
  <c r="BK97" i="3"/>
  <c r="BJ97" i="3"/>
  <c r="BI97" i="3"/>
  <c r="BH97" i="3"/>
  <c r="BG97" i="3"/>
  <c r="BC97" i="3" a="1"/>
  <c r="BC97" i="3" s="1"/>
  <c r="BE97" i="3" s="1"/>
  <c r="BB97" i="3"/>
  <c r="BA97" i="3"/>
  <c r="AY97" i="3"/>
  <c r="AX97" i="3"/>
  <c r="AW97" i="3"/>
  <c r="AV97" i="3"/>
  <c r="AU97" i="3"/>
  <c r="AT97" i="3"/>
  <c r="BK96" i="3"/>
  <c r="BI96" i="3"/>
  <c r="BH96" i="3"/>
  <c r="BC96" i="3" a="1"/>
  <c r="BC96" i="3" s="1"/>
  <c r="BF96" i="3" s="1"/>
  <c r="BB96" i="3"/>
  <c r="BA96" i="3"/>
  <c r="AY96" i="3"/>
  <c r="AX96" i="3"/>
  <c r="AW96" i="3"/>
  <c r="AV96" i="3"/>
  <c r="AU96" i="3"/>
  <c r="AT96" i="3"/>
  <c r="BI95" i="3"/>
  <c r="BH95" i="3"/>
  <c r="BC95" i="3" a="1"/>
  <c r="BC95" i="3" s="1"/>
  <c r="BB95" i="3"/>
  <c r="BG95" i="3" s="1"/>
  <c r="BA95" i="3"/>
  <c r="BJ95" i="3" s="1"/>
  <c r="AY95" i="3"/>
  <c r="AX95" i="3"/>
  <c r="AW95" i="3"/>
  <c r="AV95" i="3"/>
  <c r="AU95" i="3"/>
  <c r="AT95" i="3"/>
  <c r="BI94" i="3"/>
  <c r="BJ94" i="3" s="1"/>
  <c r="BH94" i="3"/>
  <c r="BK94" i="3" s="1"/>
  <c r="BC94" i="3" a="1"/>
  <c r="BC94" i="3" s="1"/>
  <c r="BE94" i="3" s="1"/>
  <c r="BB94" i="3"/>
  <c r="BA94" i="3"/>
  <c r="AY94" i="3"/>
  <c r="AX94" i="3"/>
  <c r="AW94" i="3"/>
  <c r="AV94" i="3"/>
  <c r="AU94" i="3"/>
  <c r="AT94" i="3"/>
  <c r="BJ93" i="3"/>
  <c r="BI93" i="3"/>
  <c r="BH93" i="3"/>
  <c r="BA93" i="3"/>
  <c r="AY93" i="3"/>
  <c r="AX93" i="3"/>
  <c r="AW93" i="3"/>
  <c r="AV93" i="3"/>
  <c r="AU93" i="3"/>
  <c r="AT93" i="3"/>
  <c r="BJ92" i="3"/>
  <c r="BI92" i="3"/>
  <c r="BG92" i="3" s="1"/>
  <c r="BH92" i="3"/>
  <c r="BC92" i="3" a="1"/>
  <c r="BC92" i="3" s="1"/>
  <c r="BB92" i="3"/>
  <c r="BA92" i="3"/>
  <c r="BK92" i="3" s="1"/>
  <c r="AY92" i="3"/>
  <c r="AX92" i="3"/>
  <c r="AW92" i="3"/>
  <c r="AV92" i="3"/>
  <c r="AU92" i="3"/>
  <c r="AT92" i="3"/>
  <c r="BK91" i="3"/>
  <c r="BI91" i="3"/>
  <c r="BJ91" i="3" s="1"/>
  <c r="BH91" i="3"/>
  <c r="BC91" i="3" a="1"/>
  <c r="BC91" i="3"/>
  <c r="BF91" i="3" s="1"/>
  <c r="BB91" i="3"/>
  <c r="BA91" i="3"/>
  <c r="AY91" i="3"/>
  <c r="AX91" i="3"/>
  <c r="AW91" i="3"/>
  <c r="AV91" i="3"/>
  <c r="AU91" i="3"/>
  <c r="AT91" i="3"/>
  <c r="BJ90" i="3"/>
  <c r="BI90" i="3"/>
  <c r="BH90" i="3"/>
  <c r="BK90" i="3" s="1"/>
  <c r="BG90" i="3"/>
  <c r="BC90" i="3" a="1"/>
  <c r="BC90" i="3" s="1"/>
  <c r="BB90" i="3"/>
  <c r="BA90" i="3"/>
  <c r="AY90" i="3"/>
  <c r="AX90" i="3"/>
  <c r="AW90" i="3"/>
  <c r="AV90" i="3"/>
  <c r="AU90" i="3"/>
  <c r="AT90" i="3"/>
  <c r="BI89" i="3"/>
  <c r="BH89" i="3"/>
  <c r="BG89" i="3"/>
  <c r="BC89" i="3" a="1"/>
  <c r="BC89" i="3" s="1"/>
  <c r="BB89" i="3"/>
  <c r="BA89" i="3"/>
  <c r="BK89" i="3" s="1"/>
  <c r="AY89" i="3"/>
  <c r="AX89" i="3"/>
  <c r="AW89" i="3"/>
  <c r="AV89" i="3"/>
  <c r="AU89" i="3"/>
  <c r="AT89" i="3"/>
  <c r="BI88" i="3"/>
  <c r="BJ88" i="3" s="1"/>
  <c r="BH88" i="3"/>
  <c r="BK88" i="3" s="1"/>
  <c r="BC88" i="3" a="1"/>
  <c r="BC88" i="3" s="1"/>
  <c r="BF88" i="3" s="1"/>
  <c r="BB88" i="3"/>
  <c r="BA88" i="3"/>
  <c r="AY88" i="3"/>
  <c r="AX88" i="3"/>
  <c r="AW88" i="3"/>
  <c r="AV88" i="3"/>
  <c r="AU88" i="3"/>
  <c r="AT88" i="3"/>
  <c r="BK87" i="3"/>
  <c r="BJ87" i="3"/>
  <c r="BI87" i="3"/>
  <c r="BH87" i="3"/>
  <c r="BC87" i="3" a="1"/>
  <c r="BC87" i="3" s="1"/>
  <c r="BB87" i="3"/>
  <c r="BG87" i="3" s="1"/>
  <c r="BA87" i="3"/>
  <c r="AY87" i="3"/>
  <c r="AX87" i="3"/>
  <c r="AW87" i="3"/>
  <c r="AV87" i="3"/>
  <c r="AU87" i="3"/>
  <c r="AT87" i="3"/>
  <c r="BK86" i="3"/>
  <c r="BJ86" i="3"/>
  <c r="BI86" i="3"/>
  <c r="BH86" i="3"/>
  <c r="BG86" i="3"/>
  <c r="BC86" i="3" a="1"/>
  <c r="BC86" i="3" s="1"/>
  <c r="BB86" i="3"/>
  <c r="BA86" i="3"/>
  <c r="AY86" i="3"/>
  <c r="AX86" i="3"/>
  <c r="AW86" i="3"/>
  <c r="AV86" i="3"/>
  <c r="AU86" i="3"/>
  <c r="AT86" i="3"/>
  <c r="BK85" i="3"/>
  <c r="BI85" i="3"/>
  <c r="BH85" i="3"/>
  <c r="BC85" i="3" a="1"/>
  <c r="BC85" i="3" s="1"/>
  <c r="BF85" i="3" s="1"/>
  <c r="BB85" i="3"/>
  <c r="BA85" i="3"/>
  <c r="AY85" i="3"/>
  <c r="AX85" i="3"/>
  <c r="AW85" i="3"/>
  <c r="AV85" i="3"/>
  <c r="AU85" i="3"/>
  <c r="AT85" i="3"/>
  <c r="BI84" i="3"/>
  <c r="BH84" i="3"/>
  <c r="BC84" i="3" a="1"/>
  <c r="BC84" i="3" s="1"/>
  <c r="BB84" i="3"/>
  <c r="BG84" i="3" s="1"/>
  <c r="BA84" i="3"/>
  <c r="BJ84" i="3" s="1"/>
  <c r="AY84" i="3"/>
  <c r="AX84" i="3"/>
  <c r="AW84" i="3"/>
  <c r="AV84" i="3"/>
  <c r="AU84" i="3"/>
  <c r="AT84" i="3"/>
  <c r="BI83" i="3"/>
  <c r="BH83" i="3"/>
  <c r="BK83" i="3" s="1"/>
  <c r="BC83" i="3" a="1"/>
  <c r="BC83" i="3" s="1"/>
  <c r="BB83" i="3"/>
  <c r="BA83" i="3"/>
  <c r="AY83" i="3"/>
  <c r="AX83" i="3"/>
  <c r="AW83" i="3"/>
  <c r="AV83" i="3"/>
  <c r="AU83" i="3"/>
  <c r="AT83" i="3"/>
  <c r="BK82" i="3"/>
  <c r="BI82" i="3"/>
  <c r="BH82" i="3"/>
  <c r="BC82" i="3" a="1"/>
  <c r="BC82" i="3" s="1"/>
  <c r="BE82" i="3" s="1"/>
  <c r="BB82" i="3"/>
  <c r="BG82" i="3" s="1"/>
  <c r="BA82" i="3"/>
  <c r="BJ82" i="3" s="1"/>
  <c r="AY82" i="3"/>
  <c r="AX82" i="3"/>
  <c r="AW82" i="3"/>
  <c r="AV82" i="3"/>
  <c r="AU82" i="3"/>
  <c r="AT82" i="3"/>
  <c r="BK81" i="3"/>
  <c r="BI81" i="3"/>
  <c r="BH81" i="3"/>
  <c r="BG81" i="3"/>
  <c r="BC81" i="3" a="1"/>
  <c r="BC81" i="3" s="1"/>
  <c r="BB81" i="3"/>
  <c r="BA81" i="3"/>
  <c r="BJ81" i="3" s="1"/>
  <c r="AY81" i="3"/>
  <c r="AX81" i="3"/>
  <c r="AW81" i="3"/>
  <c r="AV81" i="3"/>
  <c r="AU81" i="3"/>
  <c r="AT81" i="3"/>
  <c r="BJ80" i="3"/>
  <c r="BI80" i="3"/>
  <c r="BG80" i="3" s="1"/>
  <c r="BH80" i="3"/>
  <c r="BC80" i="3" a="1"/>
  <c r="BC80" i="3" s="1"/>
  <c r="BB80" i="3"/>
  <c r="BA80" i="3"/>
  <c r="BK80" i="3" s="1"/>
  <c r="AY80" i="3"/>
  <c r="AX80" i="3"/>
  <c r="AW80" i="3"/>
  <c r="AV80" i="3"/>
  <c r="AU80" i="3"/>
  <c r="AT80" i="3"/>
  <c r="BK79" i="3"/>
  <c r="BI79" i="3"/>
  <c r="BJ79" i="3" s="1"/>
  <c r="BH79" i="3"/>
  <c r="BC79" i="3" a="1"/>
  <c r="BC79" i="3" s="1"/>
  <c r="BB79" i="3"/>
  <c r="BA79" i="3"/>
  <c r="AY79" i="3"/>
  <c r="AX79" i="3"/>
  <c r="AW79" i="3"/>
  <c r="AV79" i="3"/>
  <c r="AU79" i="3"/>
  <c r="AT79" i="3"/>
  <c r="BJ78" i="3"/>
  <c r="BI78" i="3"/>
  <c r="BH78" i="3"/>
  <c r="BK78" i="3" s="1"/>
  <c r="BG78" i="3"/>
  <c r="BC78" i="3" a="1"/>
  <c r="BC78" i="3" s="1"/>
  <c r="BB78" i="3"/>
  <c r="BA78" i="3"/>
  <c r="AY78" i="3"/>
  <c r="AX78" i="3"/>
  <c r="AW78" i="3"/>
  <c r="AV78" i="3"/>
  <c r="AU78" i="3"/>
  <c r="AT78" i="3"/>
  <c r="BI77" i="3"/>
  <c r="BH77" i="3"/>
  <c r="BG77" i="3"/>
  <c r="BC77" i="3" a="1"/>
  <c r="BC77" i="3" s="1"/>
  <c r="BB77" i="3"/>
  <c r="BA77" i="3"/>
  <c r="BK77" i="3" s="1"/>
  <c r="AY77" i="3"/>
  <c r="AX77" i="3"/>
  <c r="AW77" i="3"/>
  <c r="AV77" i="3"/>
  <c r="AU77" i="3"/>
  <c r="AT77" i="3"/>
  <c r="BI76" i="3"/>
  <c r="BJ76" i="3" s="1"/>
  <c r="BH76" i="3"/>
  <c r="BK76" i="3" s="1"/>
  <c r="BF76" i="3"/>
  <c r="BC76" i="3" a="1"/>
  <c r="BC76" i="3" s="1"/>
  <c r="BE76" i="3" s="1"/>
  <c r="BB76" i="3"/>
  <c r="BA76" i="3"/>
  <c r="AY76" i="3"/>
  <c r="AX76" i="3"/>
  <c r="AW76" i="3"/>
  <c r="AV76" i="3"/>
  <c r="AU76" i="3"/>
  <c r="AT76" i="3"/>
  <c r="BK75" i="3"/>
  <c r="BJ75" i="3"/>
  <c r="BI75" i="3"/>
  <c r="BH75" i="3"/>
  <c r="BC75" i="3" a="1"/>
  <c r="BC75" i="3" s="1"/>
  <c r="BB75" i="3"/>
  <c r="BG75" i="3" s="1"/>
  <c r="BA75" i="3"/>
  <c r="AY75" i="3"/>
  <c r="AX75" i="3"/>
  <c r="AW75" i="3"/>
  <c r="AV75" i="3"/>
  <c r="AU75" i="3"/>
  <c r="AT75" i="3"/>
  <c r="BK74" i="3"/>
  <c r="BJ74" i="3"/>
  <c r="BI74" i="3"/>
  <c r="BH74" i="3"/>
  <c r="BG74" i="3"/>
  <c r="BC74" i="3" a="1"/>
  <c r="BC74" i="3" s="1"/>
  <c r="BB74" i="3"/>
  <c r="BA74" i="3"/>
  <c r="AY74" i="3"/>
  <c r="AX74" i="3"/>
  <c r="AW74" i="3"/>
  <c r="AV74" i="3"/>
  <c r="AU74" i="3"/>
  <c r="AT74" i="3"/>
  <c r="BI73" i="3"/>
  <c r="BH73" i="3"/>
  <c r="BK73" i="3" s="1"/>
  <c r="BC73" i="3" a="1"/>
  <c r="BC73" i="3" s="1"/>
  <c r="BF73" i="3" s="1"/>
  <c r="BB73" i="3"/>
  <c r="BA73" i="3"/>
  <c r="AY73" i="3"/>
  <c r="AX73" i="3"/>
  <c r="AW73" i="3"/>
  <c r="AV73" i="3"/>
  <c r="AU73" i="3"/>
  <c r="AT73" i="3"/>
  <c r="BI72" i="3"/>
  <c r="BH72" i="3"/>
  <c r="BK72" i="3" s="1"/>
  <c r="BC72" i="3" a="1"/>
  <c r="BC72" i="3" s="1"/>
  <c r="BB72" i="3"/>
  <c r="BG72" i="3" s="1"/>
  <c r="BA72" i="3"/>
  <c r="BJ72" i="3" s="1"/>
  <c r="AY72" i="3"/>
  <c r="AX72" i="3"/>
  <c r="AW72" i="3"/>
  <c r="AV72" i="3"/>
  <c r="AU72" i="3"/>
  <c r="AT72" i="3"/>
  <c r="BI71" i="3"/>
  <c r="BJ71" i="3" s="1"/>
  <c r="BH71" i="3"/>
  <c r="BK71" i="3" s="1"/>
  <c r="BG71" i="3"/>
  <c r="BC71" i="3" a="1"/>
  <c r="BC71" i="3" s="1"/>
  <c r="BB71" i="3"/>
  <c r="BA71" i="3"/>
  <c r="AY71" i="3"/>
  <c r="AX71" i="3"/>
  <c r="AW71" i="3"/>
  <c r="AV71" i="3"/>
  <c r="AU71" i="3"/>
  <c r="AT71" i="3"/>
  <c r="BK70" i="3"/>
  <c r="BI70" i="3"/>
  <c r="BH70" i="3"/>
  <c r="BC70" i="3" a="1"/>
  <c r="BC70" i="3" s="1"/>
  <c r="BF70" i="3" s="1"/>
  <c r="BB70" i="3"/>
  <c r="BG70" i="3" s="1"/>
  <c r="BA70" i="3"/>
  <c r="BJ70" i="3" s="1"/>
  <c r="AY70" i="3"/>
  <c r="AX70" i="3"/>
  <c r="AW70" i="3"/>
  <c r="AV70" i="3"/>
  <c r="AU70" i="3"/>
  <c r="AT70" i="3"/>
  <c r="BK69" i="3"/>
  <c r="BI69" i="3"/>
  <c r="BH69" i="3"/>
  <c r="BG69" i="3"/>
  <c r="BC69" i="3" a="1"/>
  <c r="BC69" i="3" s="1"/>
  <c r="BF69" i="3" s="1"/>
  <c r="BB69" i="3"/>
  <c r="BA69" i="3"/>
  <c r="BJ69" i="3" s="1"/>
  <c r="AY69" i="3"/>
  <c r="AX69" i="3"/>
  <c r="AW69" i="3"/>
  <c r="AV69" i="3"/>
  <c r="AU69" i="3"/>
  <c r="AT69" i="3"/>
  <c r="BI68" i="3"/>
  <c r="BH68" i="3"/>
  <c r="BC68" i="3" a="1"/>
  <c r="BC68" i="3" s="1"/>
  <c r="BB68" i="3"/>
  <c r="BA68" i="3"/>
  <c r="BK68" i="3" s="1"/>
  <c r="AY68" i="3"/>
  <c r="AX68" i="3"/>
  <c r="AW68" i="3"/>
  <c r="AV68" i="3"/>
  <c r="AU68" i="3"/>
  <c r="AT68" i="3"/>
  <c r="BK67" i="3"/>
  <c r="BI67" i="3"/>
  <c r="BJ67" i="3" s="1"/>
  <c r="BH67" i="3"/>
  <c r="BC67" i="3" a="1"/>
  <c r="BC67" i="3"/>
  <c r="BF67" i="3" s="1"/>
  <c r="BB67" i="3"/>
  <c r="BA67" i="3"/>
  <c r="AY67" i="3"/>
  <c r="AX67" i="3"/>
  <c r="AW67" i="3"/>
  <c r="AV67" i="3"/>
  <c r="AU67" i="3"/>
  <c r="AT67" i="3"/>
  <c r="BJ66" i="3"/>
  <c r="BI66" i="3"/>
  <c r="BH66" i="3"/>
  <c r="BK66" i="3" s="1"/>
  <c r="BG66" i="3"/>
  <c r="BC66" i="3" a="1"/>
  <c r="BC66" i="3" s="1"/>
  <c r="BB66" i="3"/>
  <c r="BA66" i="3"/>
  <c r="AY66" i="3"/>
  <c r="AX66" i="3"/>
  <c r="AW66" i="3"/>
  <c r="AV66" i="3"/>
  <c r="AU66" i="3"/>
  <c r="AT66" i="3"/>
  <c r="BI65" i="3"/>
  <c r="BH65" i="3"/>
  <c r="BG65" i="3"/>
  <c r="BC65" i="3" a="1"/>
  <c r="BC65" i="3" s="1"/>
  <c r="BB65" i="3"/>
  <c r="BA65" i="3"/>
  <c r="BK65" i="3" s="1"/>
  <c r="AY65" i="3"/>
  <c r="AX65" i="3"/>
  <c r="AW65" i="3"/>
  <c r="AV65" i="3"/>
  <c r="AU65" i="3"/>
  <c r="AT65" i="3"/>
  <c r="BI64" i="3"/>
  <c r="BJ64" i="3" s="1"/>
  <c r="BH64" i="3"/>
  <c r="BK64" i="3" s="1"/>
  <c r="BC64" i="3" a="1"/>
  <c r="BC64" i="3" s="1"/>
  <c r="BF64" i="3" s="1"/>
  <c r="BB64" i="3"/>
  <c r="BA64" i="3"/>
  <c r="AY64" i="3"/>
  <c r="AX64" i="3"/>
  <c r="AW64" i="3"/>
  <c r="AV64" i="3"/>
  <c r="AU64" i="3"/>
  <c r="AT64" i="3"/>
  <c r="BK63" i="3"/>
  <c r="BI63" i="3"/>
  <c r="BH63" i="3"/>
  <c r="BC63" i="3" a="1"/>
  <c r="BC63" i="3" s="1"/>
  <c r="BB63" i="3"/>
  <c r="BG63" i="3" s="1"/>
  <c r="BA63" i="3"/>
  <c r="BJ63" i="3" s="1"/>
  <c r="AY63" i="3"/>
  <c r="AX63" i="3"/>
  <c r="AW63" i="3"/>
  <c r="AV63" i="3"/>
  <c r="AU63" i="3"/>
  <c r="AT63" i="3"/>
  <c r="BK62" i="3"/>
  <c r="BJ62" i="3"/>
  <c r="BI62" i="3"/>
  <c r="BH62" i="3"/>
  <c r="BG62" i="3"/>
  <c r="BC62" i="3" a="1"/>
  <c r="BC62" i="3" s="1"/>
  <c r="BB62" i="3"/>
  <c r="BA62" i="3"/>
  <c r="AY62" i="3"/>
  <c r="AX62" i="3"/>
  <c r="AW62" i="3"/>
  <c r="AV62" i="3"/>
  <c r="AU62" i="3"/>
  <c r="AT62" i="3"/>
  <c r="BI61" i="3"/>
  <c r="BH61" i="3"/>
  <c r="BK61" i="3" s="1"/>
  <c r="BC61" i="3" a="1"/>
  <c r="BC61" i="3" s="1"/>
  <c r="BF61" i="3" s="1"/>
  <c r="BB61" i="3"/>
  <c r="BA61" i="3"/>
  <c r="AY61" i="3"/>
  <c r="AX61" i="3"/>
  <c r="AW61" i="3"/>
  <c r="AV61" i="3"/>
  <c r="AU61" i="3"/>
  <c r="AT61" i="3"/>
  <c r="BI60" i="3"/>
  <c r="BH60" i="3"/>
  <c r="BK60" i="3" s="1"/>
  <c r="BC60" i="3" a="1"/>
  <c r="BC60" i="3" s="1"/>
  <c r="BB60" i="3"/>
  <c r="BG60" i="3" s="1"/>
  <c r="BA60" i="3"/>
  <c r="BJ60" i="3" s="1"/>
  <c r="AY60" i="3"/>
  <c r="AX60" i="3"/>
  <c r="AW60" i="3"/>
  <c r="AV60" i="3"/>
  <c r="AU60" i="3"/>
  <c r="AT60" i="3"/>
  <c r="BI59" i="3"/>
  <c r="BJ59" i="3" s="1"/>
  <c r="BH59" i="3"/>
  <c r="BK59" i="3" s="1"/>
  <c r="BG59" i="3"/>
  <c r="BF59" i="3"/>
  <c r="BC59" i="3" a="1"/>
  <c r="BC59" i="3" s="1"/>
  <c r="BE59" i="3" s="1"/>
  <c r="BB59" i="3"/>
  <c r="BA59" i="3"/>
  <c r="AY59" i="3"/>
  <c r="AX59" i="3"/>
  <c r="AW59" i="3"/>
  <c r="AV59" i="3"/>
  <c r="AU59" i="3"/>
  <c r="AT59" i="3"/>
  <c r="BK58" i="3"/>
  <c r="BI58" i="3"/>
  <c r="BH58" i="3"/>
  <c r="BC58" i="3" a="1"/>
  <c r="BC58" i="3" s="1"/>
  <c r="BB58" i="3"/>
  <c r="BG58" i="3" s="1"/>
  <c r="BA58" i="3"/>
  <c r="BJ58" i="3" s="1"/>
  <c r="AY58" i="3"/>
  <c r="AX58" i="3"/>
  <c r="AW58" i="3"/>
  <c r="AV58" i="3"/>
  <c r="AU58" i="3"/>
  <c r="AT58" i="3"/>
  <c r="BK57" i="3"/>
  <c r="BI57" i="3"/>
  <c r="BH57" i="3"/>
  <c r="BG57" i="3"/>
  <c r="BC57" i="3" a="1"/>
  <c r="BC57" i="3" s="1"/>
  <c r="BF57" i="3" s="1"/>
  <c r="BB57" i="3"/>
  <c r="BA57" i="3"/>
  <c r="BJ57" i="3" s="1"/>
  <c r="AY57" i="3"/>
  <c r="AX57" i="3"/>
  <c r="AW57" i="3"/>
  <c r="AV57" i="3"/>
  <c r="AU57" i="3"/>
  <c r="AT57" i="3"/>
  <c r="BJ56" i="3"/>
  <c r="BI56" i="3"/>
  <c r="BG56" i="3" s="1"/>
  <c r="BH56" i="3"/>
  <c r="BC56" i="3" a="1"/>
  <c r="BC56" i="3" s="1"/>
  <c r="BB56" i="3"/>
  <c r="BA56" i="3"/>
  <c r="BK56" i="3" s="1"/>
  <c r="AY56" i="3"/>
  <c r="AX56" i="3"/>
  <c r="AW56" i="3"/>
  <c r="AV56" i="3"/>
  <c r="AU56" i="3"/>
  <c r="AT56" i="3"/>
  <c r="BK55" i="3"/>
  <c r="BI55" i="3"/>
  <c r="BJ55" i="3" s="1"/>
  <c r="BH55" i="3"/>
  <c r="BC55" i="3" a="1"/>
  <c r="BC55" i="3" s="1"/>
  <c r="BF55" i="3" s="1"/>
  <c r="BB55" i="3"/>
  <c r="BA55" i="3"/>
  <c r="AY55" i="3"/>
  <c r="AX55" i="3"/>
  <c r="AW55" i="3"/>
  <c r="AV55" i="3"/>
  <c r="AU55" i="3"/>
  <c r="AT55" i="3"/>
  <c r="BJ54" i="3"/>
  <c r="BI54" i="3"/>
  <c r="BH54" i="3"/>
  <c r="BK54" i="3" s="1"/>
  <c r="BG54" i="3"/>
  <c r="BC54" i="3" a="1"/>
  <c r="BC54" i="3" s="1"/>
  <c r="BB54" i="3"/>
  <c r="BA54" i="3"/>
  <c r="AY54" i="3"/>
  <c r="AX54" i="3"/>
  <c r="AW54" i="3"/>
  <c r="AV54" i="3"/>
  <c r="AU54" i="3"/>
  <c r="AT54" i="3"/>
  <c r="BI53" i="3"/>
  <c r="BH53" i="3"/>
  <c r="BG53" i="3"/>
  <c r="BC53" i="3" a="1"/>
  <c r="BC53" i="3"/>
  <c r="BB53" i="3"/>
  <c r="BA53" i="3"/>
  <c r="BK53" i="3" s="1"/>
  <c r="AY53" i="3"/>
  <c r="AX53" i="3"/>
  <c r="AW53" i="3"/>
  <c r="AV53" i="3"/>
  <c r="AU53" i="3"/>
  <c r="AT53" i="3"/>
  <c r="BI52" i="3"/>
  <c r="BJ52" i="3" s="1"/>
  <c r="BH52" i="3"/>
  <c r="BK52" i="3" s="1"/>
  <c r="BC52" i="3" a="1"/>
  <c r="BC52" i="3" s="1"/>
  <c r="BF52" i="3" s="1"/>
  <c r="BB52" i="3"/>
  <c r="BA52" i="3"/>
  <c r="AY52" i="3"/>
  <c r="AX52" i="3"/>
  <c r="AW52" i="3"/>
  <c r="AV52" i="3"/>
  <c r="AU52" i="3"/>
  <c r="AT52" i="3"/>
  <c r="BK51" i="3"/>
  <c r="BJ51" i="3"/>
  <c r="BI51" i="3"/>
  <c r="BH51" i="3"/>
  <c r="BC51" i="3" a="1"/>
  <c r="BC51" i="3" s="1"/>
  <c r="BB51" i="3"/>
  <c r="BG51" i="3" s="1"/>
  <c r="BA51" i="3"/>
  <c r="AY51" i="3"/>
  <c r="AX51" i="3"/>
  <c r="AW51" i="3"/>
  <c r="AV51" i="3"/>
  <c r="AU51" i="3"/>
  <c r="AT51" i="3"/>
  <c r="BI50" i="3"/>
  <c r="BJ50" i="3" s="1"/>
  <c r="BH50" i="3"/>
  <c r="BA50" i="3"/>
  <c r="AY50" i="3"/>
  <c r="AX50" i="3"/>
  <c r="AW50" i="3"/>
  <c r="AV50" i="3"/>
  <c r="AU50" i="3"/>
  <c r="AT50" i="3"/>
  <c r="BI49" i="3"/>
  <c r="BH49" i="3"/>
  <c r="BK49" i="3" s="1"/>
  <c r="BC49" i="3" a="1"/>
  <c r="BC49" i="3" s="1"/>
  <c r="BB49" i="3"/>
  <c r="BG49" i="3" s="1"/>
  <c r="BA49" i="3"/>
  <c r="BJ49" i="3" s="1"/>
  <c r="AY49" i="3"/>
  <c r="AX49" i="3"/>
  <c r="AW49" i="3"/>
  <c r="AV49" i="3"/>
  <c r="AU49" i="3"/>
  <c r="AT49" i="3"/>
  <c r="BI48" i="3"/>
  <c r="BJ48" i="3" s="1"/>
  <c r="BH48" i="3"/>
  <c r="BK48" i="3" s="1"/>
  <c r="BG48" i="3"/>
  <c r="BC48" i="3" a="1"/>
  <c r="BC48" i="3" s="1"/>
  <c r="BB48" i="3"/>
  <c r="BA48" i="3"/>
  <c r="AY48" i="3"/>
  <c r="AX48" i="3"/>
  <c r="AW48" i="3"/>
  <c r="AV48" i="3"/>
  <c r="AU48" i="3"/>
  <c r="AT48" i="3"/>
  <c r="BK47" i="3"/>
  <c r="BI47" i="3"/>
  <c r="BH47" i="3"/>
  <c r="BC47" i="3" a="1"/>
  <c r="BC47" i="3" s="1"/>
  <c r="BB47" i="3"/>
  <c r="BG47" i="3" s="1"/>
  <c r="BA47" i="3"/>
  <c r="BJ47" i="3" s="1"/>
  <c r="AY47" i="3"/>
  <c r="AX47" i="3"/>
  <c r="AW47" i="3"/>
  <c r="AV47" i="3"/>
  <c r="AU47" i="3"/>
  <c r="AT47" i="3"/>
  <c r="BK46" i="3"/>
  <c r="BI46" i="3"/>
  <c r="BH46" i="3"/>
  <c r="BG46" i="3"/>
  <c r="BC46" i="3" a="1"/>
  <c r="BC46" i="3" s="1"/>
  <c r="BB46" i="3"/>
  <c r="BA46" i="3"/>
  <c r="BJ46" i="3" s="1"/>
  <c r="AY46" i="3"/>
  <c r="AX46" i="3"/>
  <c r="AW46" i="3"/>
  <c r="AV46" i="3"/>
  <c r="AU46" i="3"/>
  <c r="AT46" i="3"/>
  <c r="BI45" i="3"/>
  <c r="BH45" i="3"/>
  <c r="BC45" i="3" a="1"/>
  <c r="BC45" i="3" s="1"/>
  <c r="BB45" i="3"/>
  <c r="BA45" i="3"/>
  <c r="BK45" i="3" s="1"/>
  <c r="AY45" i="3"/>
  <c r="AX45" i="3"/>
  <c r="AW45" i="3"/>
  <c r="AV45" i="3"/>
  <c r="AU45" i="3"/>
  <c r="AT45" i="3"/>
  <c r="BK44" i="3"/>
  <c r="BI44" i="3"/>
  <c r="BJ44" i="3" s="1"/>
  <c r="BH44" i="3"/>
  <c r="BC44" i="3" a="1"/>
  <c r="BC44" i="3" s="1"/>
  <c r="BB44" i="3"/>
  <c r="BA44" i="3"/>
  <c r="AY44" i="3"/>
  <c r="AX44" i="3"/>
  <c r="AW44" i="3"/>
  <c r="AV44" i="3"/>
  <c r="AU44" i="3"/>
  <c r="AT44" i="3"/>
  <c r="BJ43" i="3"/>
  <c r="BI43" i="3"/>
  <c r="BH43" i="3"/>
  <c r="BK43" i="3" s="1"/>
  <c r="BG43" i="3"/>
  <c r="BC43" i="3" a="1"/>
  <c r="BC43" i="3" s="1"/>
  <c r="BB43" i="3"/>
  <c r="BA43" i="3"/>
  <c r="AY43" i="3"/>
  <c r="AX43" i="3"/>
  <c r="AW43" i="3"/>
  <c r="AV43" i="3"/>
  <c r="AU43" i="3"/>
  <c r="AT43" i="3"/>
  <c r="BI42" i="3"/>
  <c r="BH42" i="3"/>
  <c r="BG42" i="3"/>
  <c r="BC42" i="3" a="1"/>
  <c r="BC42" i="3" s="1"/>
  <c r="BB42" i="3"/>
  <c r="BA42" i="3"/>
  <c r="BK42" i="3" s="1"/>
  <c r="AY42" i="3"/>
  <c r="AX42" i="3"/>
  <c r="AW42" i="3"/>
  <c r="AV42" i="3"/>
  <c r="AU42" i="3"/>
  <c r="AT42" i="3"/>
  <c r="BI41" i="3"/>
  <c r="BJ41" i="3" s="1"/>
  <c r="BH41" i="3"/>
  <c r="BK41" i="3" s="1"/>
  <c r="BC41" i="3" a="1"/>
  <c r="BC41" i="3" s="1"/>
  <c r="BF41" i="3" s="1"/>
  <c r="BB41" i="3"/>
  <c r="BA41" i="3"/>
  <c r="AY41" i="3"/>
  <c r="AX41" i="3"/>
  <c r="AW41" i="3"/>
  <c r="AV41" i="3"/>
  <c r="AU41" i="3"/>
  <c r="AT41" i="3"/>
  <c r="BK40" i="3"/>
  <c r="BI40" i="3"/>
  <c r="BH40" i="3"/>
  <c r="BC40" i="3" a="1"/>
  <c r="BC40" i="3" s="1"/>
  <c r="BB40" i="3"/>
  <c r="BG40" i="3" s="1"/>
  <c r="BA40" i="3"/>
  <c r="BJ40" i="3" s="1"/>
  <c r="AY40" i="3"/>
  <c r="AX40" i="3"/>
  <c r="AW40" i="3"/>
  <c r="AV40" i="3"/>
  <c r="AU40" i="3"/>
  <c r="AT40" i="3"/>
  <c r="BK39" i="3"/>
  <c r="BJ39" i="3"/>
  <c r="BI39" i="3"/>
  <c r="BH39" i="3"/>
  <c r="BG39" i="3"/>
  <c r="BC39" i="3" a="1"/>
  <c r="BC39" i="3" s="1"/>
  <c r="BB39" i="3"/>
  <c r="BA39" i="3"/>
  <c r="AY39" i="3"/>
  <c r="AX39" i="3"/>
  <c r="AW39" i="3"/>
  <c r="AV39" i="3"/>
  <c r="AU39" i="3"/>
  <c r="AT39" i="3"/>
  <c r="BI38" i="3"/>
  <c r="BH38" i="3"/>
  <c r="BK38" i="3" s="1"/>
  <c r="BC38" i="3" a="1"/>
  <c r="BC38" i="3" s="1"/>
  <c r="BF38" i="3" s="1"/>
  <c r="BB38" i="3"/>
  <c r="BA38" i="3"/>
  <c r="AY38" i="3"/>
  <c r="AX38" i="3"/>
  <c r="AW38" i="3"/>
  <c r="AV38" i="3"/>
  <c r="AU38" i="3"/>
  <c r="AT38" i="3"/>
  <c r="BI37" i="3"/>
  <c r="BH37" i="3"/>
  <c r="BK37" i="3" s="1"/>
  <c r="BC37" i="3" a="1"/>
  <c r="BC37" i="3" s="1"/>
  <c r="BB37" i="3"/>
  <c r="BG37" i="3" s="1"/>
  <c r="BA37" i="3"/>
  <c r="BJ37" i="3" s="1"/>
  <c r="AY37" i="3"/>
  <c r="AX37" i="3"/>
  <c r="AW37" i="3"/>
  <c r="AV37" i="3"/>
  <c r="AU37" i="3"/>
  <c r="AT37" i="3"/>
  <c r="BI36" i="3"/>
  <c r="BJ36" i="3" s="1"/>
  <c r="BH36" i="3"/>
  <c r="BK36" i="3" s="1"/>
  <c r="BG36" i="3"/>
  <c r="BC36" i="3" a="1"/>
  <c r="BC36" i="3" s="1"/>
  <c r="BB36" i="3"/>
  <c r="BA36" i="3"/>
  <c r="AY36" i="3"/>
  <c r="AX36" i="3"/>
  <c r="AW36" i="3"/>
  <c r="AV36" i="3"/>
  <c r="AU36" i="3"/>
  <c r="AT36" i="3"/>
  <c r="BK35" i="3"/>
  <c r="BI35" i="3"/>
  <c r="BH35" i="3"/>
  <c r="BC35" i="3" a="1"/>
  <c r="BC35" i="3" s="1"/>
  <c r="BB35" i="3"/>
  <c r="BG35" i="3" s="1"/>
  <c r="BA35" i="3"/>
  <c r="BJ35" i="3" s="1"/>
  <c r="AY35" i="3"/>
  <c r="AX35" i="3"/>
  <c r="AW35" i="3"/>
  <c r="AV35" i="3"/>
  <c r="AU35" i="3"/>
  <c r="AT35" i="3"/>
  <c r="BK34" i="3"/>
  <c r="BI34" i="3"/>
  <c r="BH34" i="3"/>
  <c r="BG34" i="3"/>
  <c r="BC34" i="3" a="1"/>
  <c r="BC34" i="3" s="1"/>
  <c r="BF34" i="3" s="1"/>
  <c r="BB34" i="3"/>
  <c r="BA34" i="3"/>
  <c r="BJ34" i="3" s="1"/>
  <c r="AY34" i="3"/>
  <c r="AX34" i="3"/>
  <c r="AW34" i="3"/>
  <c r="AV34" i="3"/>
  <c r="AU34" i="3"/>
  <c r="AT34" i="3"/>
  <c r="BI33" i="3"/>
  <c r="BG33" i="3" s="1"/>
  <c r="BH33" i="3"/>
  <c r="BC33" i="3" a="1"/>
  <c r="BC33" i="3" s="1"/>
  <c r="BB33" i="3"/>
  <c r="BA33" i="3"/>
  <c r="BK33" i="3" s="1"/>
  <c r="AY33" i="3"/>
  <c r="AX33" i="3"/>
  <c r="AW33" i="3"/>
  <c r="AV33" i="3"/>
  <c r="AU33" i="3"/>
  <c r="AT33" i="3"/>
  <c r="BK32" i="3"/>
  <c r="BI32" i="3"/>
  <c r="BJ32" i="3" s="1"/>
  <c r="BH32" i="3"/>
  <c r="BC32" i="3" a="1"/>
  <c r="BC32" i="3" s="1"/>
  <c r="BF32" i="3" s="1"/>
  <c r="BB32" i="3"/>
  <c r="BA32" i="3"/>
  <c r="AY32" i="3"/>
  <c r="AX32" i="3"/>
  <c r="AW32" i="3"/>
  <c r="AV32" i="3"/>
  <c r="AU32" i="3"/>
  <c r="AT32" i="3"/>
  <c r="BJ31" i="3"/>
  <c r="BI31" i="3"/>
  <c r="BH31" i="3"/>
  <c r="BK31" i="3" s="1"/>
  <c r="BG31" i="3"/>
  <c r="BC31" i="3" a="1"/>
  <c r="BC31" i="3" s="1"/>
  <c r="BB31" i="3"/>
  <c r="BA31" i="3"/>
  <c r="AY31" i="3"/>
  <c r="AX31" i="3"/>
  <c r="AW31" i="3"/>
  <c r="AV31" i="3"/>
  <c r="AU31" i="3"/>
  <c r="AT31" i="3"/>
  <c r="BI30" i="3"/>
  <c r="BH30" i="3"/>
  <c r="BG30" i="3"/>
  <c r="BC30" i="3" a="1"/>
  <c r="BC30" i="3" s="1"/>
  <c r="BB30" i="3"/>
  <c r="BA30" i="3"/>
  <c r="BK30" i="3" s="1"/>
  <c r="AY30" i="3"/>
  <c r="AX30" i="3"/>
  <c r="AW30" i="3"/>
  <c r="AV30" i="3"/>
  <c r="AU30" i="3"/>
  <c r="AT30" i="3"/>
  <c r="BI29" i="3"/>
  <c r="BJ29" i="3" s="1"/>
  <c r="BH29" i="3"/>
  <c r="BK29" i="3" s="1"/>
  <c r="BC29" i="3" a="1"/>
  <c r="BC29" i="3" s="1"/>
  <c r="BF29" i="3" s="1"/>
  <c r="BB29" i="3"/>
  <c r="BA29" i="3"/>
  <c r="AY29" i="3"/>
  <c r="AX29" i="3"/>
  <c r="AW29" i="3"/>
  <c r="AV29" i="3"/>
  <c r="AU29" i="3"/>
  <c r="AT29" i="3"/>
  <c r="BK28" i="3"/>
  <c r="BJ28" i="3"/>
  <c r="BI28" i="3"/>
  <c r="BH28" i="3"/>
  <c r="BC28" i="3" a="1"/>
  <c r="BC28" i="3" s="1"/>
  <c r="BB28" i="3"/>
  <c r="BG28" i="3" s="1"/>
  <c r="BA28" i="3"/>
  <c r="AY28" i="3"/>
  <c r="AX28" i="3"/>
  <c r="AW28" i="3"/>
  <c r="AV28" i="3"/>
  <c r="AU28" i="3"/>
  <c r="AT28" i="3"/>
  <c r="BK27" i="3"/>
  <c r="BJ27" i="3"/>
  <c r="BI27" i="3"/>
  <c r="BH27" i="3"/>
  <c r="BG27" i="3"/>
  <c r="BC27" i="3" a="1"/>
  <c r="BC27" i="3" s="1"/>
  <c r="BB27" i="3"/>
  <c r="BA27" i="3"/>
  <c r="AY27" i="3"/>
  <c r="AX27" i="3"/>
  <c r="AW27" i="3"/>
  <c r="AV27" i="3"/>
  <c r="AU27" i="3"/>
  <c r="AT27" i="3"/>
  <c r="BK26" i="3"/>
  <c r="BI26" i="3"/>
  <c r="BH26" i="3"/>
  <c r="BC26" i="3" a="1"/>
  <c r="BC26" i="3" s="1"/>
  <c r="BF26" i="3" s="1"/>
  <c r="BB26" i="3"/>
  <c r="BA26" i="3"/>
  <c r="AY26" i="3"/>
  <c r="AX26" i="3"/>
  <c r="AW26" i="3"/>
  <c r="AV26" i="3"/>
  <c r="AU26" i="3"/>
  <c r="AT26" i="3"/>
  <c r="BI25" i="3"/>
  <c r="BH25" i="3"/>
  <c r="BC25" i="3" a="1"/>
  <c r="BC25" i="3" s="1"/>
  <c r="BB25" i="3"/>
  <c r="BG25" i="3" s="1"/>
  <c r="BA25" i="3"/>
  <c r="BJ25" i="3" s="1"/>
  <c r="AY25" i="3"/>
  <c r="AX25" i="3"/>
  <c r="AW25" i="3"/>
  <c r="AV25" i="3"/>
  <c r="AU25" i="3"/>
  <c r="AT25" i="3"/>
  <c r="BI24" i="3"/>
  <c r="BH24" i="3"/>
  <c r="BK24" i="3" s="1"/>
  <c r="BF24" i="3"/>
  <c r="BC24" i="3" a="1"/>
  <c r="BC24" i="3" s="1"/>
  <c r="BE24" i="3" s="1"/>
  <c r="BB24" i="3"/>
  <c r="BA24" i="3"/>
  <c r="AY24" i="3"/>
  <c r="AX24" i="3"/>
  <c r="AW24" i="3"/>
  <c r="AV24" i="3"/>
  <c r="AU24" i="3"/>
  <c r="AT24" i="3"/>
  <c r="BK23" i="3"/>
  <c r="BI23" i="3"/>
  <c r="BH23" i="3"/>
  <c r="BC23" i="3" a="1"/>
  <c r="BC23" i="3" s="1"/>
  <c r="BB23" i="3"/>
  <c r="BG23" i="3" s="1"/>
  <c r="BA23" i="3"/>
  <c r="BJ23" i="3" s="1"/>
  <c r="AY23" i="3"/>
  <c r="AX23" i="3"/>
  <c r="AW23" i="3"/>
  <c r="AV23" i="3"/>
  <c r="AU23" i="3"/>
  <c r="AT23" i="3"/>
  <c r="BK22" i="3"/>
  <c r="BI22" i="3"/>
  <c r="BH22" i="3"/>
  <c r="BG22" i="3"/>
  <c r="BE22" i="3"/>
  <c r="BC22" i="3" a="1"/>
  <c r="BC22" i="3" s="1"/>
  <c r="BF22" i="3" s="1"/>
  <c r="BB22" i="3"/>
  <c r="BA22" i="3"/>
  <c r="BJ22" i="3" s="1"/>
  <c r="AY22" i="3"/>
  <c r="AX22" i="3"/>
  <c r="AW22" i="3"/>
  <c r="AV22" i="3"/>
  <c r="AU22" i="3"/>
  <c r="AT22" i="3"/>
  <c r="BI21" i="3"/>
  <c r="BG21" i="3" s="1"/>
  <c r="BH21" i="3"/>
  <c r="BC21" i="3" a="1"/>
  <c r="BC21" i="3" s="1"/>
  <c r="BB21" i="3"/>
  <c r="BA21" i="3"/>
  <c r="BK21" i="3" s="1"/>
  <c r="AY21" i="3"/>
  <c r="AX21" i="3"/>
  <c r="AW21" i="3"/>
  <c r="AV21" i="3"/>
  <c r="AU21" i="3"/>
  <c r="AT21" i="3"/>
  <c r="BK20" i="3"/>
  <c r="BI20" i="3"/>
  <c r="BJ20" i="3" s="1"/>
  <c r="BH20" i="3"/>
  <c r="BC20" i="3" a="1"/>
  <c r="BC20" i="3" s="1"/>
  <c r="BB20" i="3"/>
  <c r="BA20" i="3"/>
  <c r="AY20" i="3"/>
  <c r="AX20" i="3"/>
  <c r="AW20" i="3"/>
  <c r="AV20" i="3"/>
  <c r="AU20" i="3"/>
  <c r="AT20" i="3"/>
  <c r="BJ19" i="3"/>
  <c r="BI19" i="3"/>
  <c r="BH19" i="3"/>
  <c r="BK19" i="3" s="1"/>
  <c r="BG19" i="3"/>
  <c r="BC19" i="3" a="1"/>
  <c r="BC19" i="3" s="1"/>
  <c r="BB19" i="3"/>
  <c r="BA19" i="3"/>
  <c r="AY19" i="3"/>
  <c r="AX19" i="3"/>
  <c r="AW19" i="3"/>
  <c r="AV19" i="3"/>
  <c r="AU19" i="3"/>
  <c r="AT19" i="3"/>
  <c r="BI18" i="3"/>
  <c r="BH18" i="3"/>
  <c r="BG18" i="3"/>
  <c r="BC18" i="3" a="1"/>
  <c r="BC18" i="3" s="1"/>
  <c r="BB18" i="3"/>
  <c r="BA18" i="3"/>
  <c r="BK18" i="3" s="1"/>
  <c r="AY18" i="3"/>
  <c r="AX18" i="3"/>
  <c r="AW18" i="3"/>
  <c r="AV18" i="3"/>
  <c r="AU18" i="3"/>
  <c r="AT18" i="3"/>
  <c r="BI17" i="3"/>
  <c r="BJ17" i="3" s="1"/>
  <c r="BH17" i="3"/>
  <c r="BK17" i="3" s="1"/>
  <c r="BF17" i="3"/>
  <c r="BC17" i="3" a="1"/>
  <c r="BC17" i="3" s="1"/>
  <c r="BE17" i="3" s="1"/>
  <c r="BB17" i="3"/>
  <c r="BA17" i="3"/>
  <c r="AY17" i="3"/>
  <c r="AX17" i="3"/>
  <c r="AW17" i="3"/>
  <c r="AV17" i="3"/>
  <c r="AU17" i="3"/>
  <c r="AT17" i="3"/>
  <c r="BK16" i="3"/>
  <c r="BJ16" i="3"/>
  <c r="BI16" i="3"/>
  <c r="BH16" i="3"/>
  <c r="BC16" i="3" a="1"/>
  <c r="BC16" i="3" s="1"/>
  <c r="BB16" i="3"/>
  <c r="BG16" i="3" s="1"/>
  <c r="BA16" i="3"/>
  <c r="AY16" i="3"/>
  <c r="AX16" i="3"/>
  <c r="AW16" i="3"/>
  <c r="AV16" i="3"/>
  <c r="AU16" i="3"/>
  <c r="AT16" i="3"/>
  <c r="BK15" i="3"/>
  <c r="BJ15" i="3"/>
  <c r="BI15" i="3"/>
  <c r="BH15" i="3"/>
  <c r="BG15" i="3"/>
  <c r="BC15" i="3" a="1"/>
  <c r="BC15" i="3" s="1"/>
  <c r="BE15" i="3" s="1"/>
  <c r="BB15" i="3"/>
  <c r="BA15" i="3"/>
  <c r="AY15" i="3"/>
  <c r="AX15" i="3"/>
  <c r="AW15" i="3"/>
  <c r="AV15" i="3"/>
  <c r="AU15" i="3"/>
  <c r="AT15" i="3"/>
  <c r="BI14" i="3"/>
  <c r="BH14" i="3"/>
  <c r="BK14" i="3" s="1"/>
  <c r="BC14" i="3" a="1"/>
  <c r="BC14" i="3" s="1"/>
  <c r="BF14" i="3" s="1"/>
  <c r="BB14" i="3"/>
  <c r="BA14" i="3"/>
  <c r="AY14" i="3"/>
  <c r="AX14" i="3"/>
  <c r="AW14" i="3"/>
  <c r="AV14" i="3"/>
  <c r="AU14" i="3"/>
  <c r="AT14" i="3"/>
  <c r="BI13" i="3"/>
  <c r="BH13" i="3"/>
  <c r="BK13" i="3" s="1"/>
  <c r="BC13" i="3" a="1"/>
  <c r="BC13" i="3" s="1"/>
  <c r="BB13" i="3"/>
  <c r="BG13" i="3" s="1"/>
  <c r="BA13" i="3"/>
  <c r="BJ13" i="3" s="1"/>
  <c r="AY13" i="3"/>
  <c r="AX13" i="3"/>
  <c r="AW13" i="3"/>
  <c r="AV13" i="3"/>
  <c r="AU13" i="3"/>
  <c r="AT13" i="3"/>
  <c r="BI12" i="3"/>
  <c r="BJ12" i="3" s="1"/>
  <c r="BH12" i="3"/>
  <c r="BK12" i="3" s="1"/>
  <c r="BG12" i="3"/>
  <c r="BF12" i="3"/>
  <c r="BC12" i="3" a="1"/>
  <c r="BC12" i="3" s="1"/>
  <c r="BE12" i="3" s="1"/>
  <c r="BB12" i="3"/>
  <c r="BA12" i="3"/>
  <c r="AY12" i="3"/>
  <c r="AX12" i="3"/>
  <c r="AW12" i="3"/>
  <c r="AV12" i="3"/>
  <c r="AU12" i="3"/>
  <c r="AT12" i="3"/>
  <c r="BK11" i="3"/>
  <c r="BI11" i="3"/>
  <c r="BH11" i="3"/>
  <c r="BC11" i="3" a="1"/>
  <c r="BC11" i="3" s="1"/>
  <c r="BB11" i="3"/>
  <c r="BG11" i="3" s="1"/>
  <c r="BA11" i="3"/>
  <c r="BJ11" i="3" s="1"/>
  <c r="AY11" i="3"/>
  <c r="AX11" i="3"/>
  <c r="AW11" i="3"/>
  <c r="AV11" i="3"/>
  <c r="AU11" i="3"/>
  <c r="AT11" i="3"/>
  <c r="BK10" i="3"/>
  <c r="BI10" i="3"/>
  <c r="BH10" i="3"/>
  <c r="BG10" i="3"/>
  <c r="BC10" i="3" a="1"/>
  <c r="BC10" i="3" s="1"/>
  <c r="BB10" i="3"/>
  <c r="BA10" i="3"/>
  <c r="BJ10" i="3" s="1"/>
  <c r="AY10" i="3"/>
  <c r="AX10" i="3"/>
  <c r="AW10" i="3"/>
  <c r="AV10" i="3"/>
  <c r="AU10" i="3"/>
  <c r="AT10" i="3"/>
  <c r="BI9" i="3"/>
  <c r="BH9" i="3"/>
  <c r="BC9" i="3" a="1"/>
  <c r="BC9" i="3" s="1"/>
  <c r="BB9" i="3"/>
  <c r="BA9" i="3"/>
  <c r="BK9" i="3" s="1"/>
  <c r="AY9" i="3"/>
  <c r="AX9" i="3"/>
  <c r="AW9" i="3"/>
  <c r="AV9" i="3"/>
  <c r="AU9" i="3"/>
  <c r="AT9" i="3"/>
  <c r="BK8" i="3"/>
  <c r="BI8" i="3"/>
  <c r="BJ8" i="3" s="1"/>
  <c r="BH8" i="3"/>
  <c r="BC8" i="3" a="1"/>
  <c r="BC8" i="3" s="1"/>
  <c r="BF8" i="3" s="1"/>
  <c r="BB8" i="3"/>
  <c r="BA8" i="3"/>
  <c r="AY8" i="3"/>
  <c r="AX8" i="3"/>
  <c r="AW8" i="3"/>
  <c r="AV8" i="3"/>
  <c r="AU8" i="3"/>
  <c r="AT8" i="3"/>
  <c r="BJ7" i="3"/>
  <c r="BI7" i="3"/>
  <c r="BH7" i="3"/>
  <c r="BK7" i="3" s="1"/>
  <c r="BG7" i="3"/>
  <c r="BC7" i="3" a="1"/>
  <c r="BC7" i="3" s="1"/>
  <c r="BB7" i="3"/>
  <c r="BA7" i="3"/>
  <c r="AY7" i="3"/>
  <c r="AX7" i="3"/>
  <c r="AW7" i="3"/>
  <c r="AV7" i="3"/>
  <c r="AU7" i="3"/>
  <c r="AT7" i="3"/>
  <c r="BI6" i="3"/>
  <c r="BH6" i="3"/>
  <c r="BG6" i="3"/>
  <c r="BC6" i="3" a="1"/>
  <c r="BC6" i="3" s="1"/>
  <c r="BB6" i="3"/>
  <c r="BA6" i="3"/>
  <c r="BK6" i="3" s="1"/>
  <c r="AY6" i="3"/>
  <c r="AX6" i="3"/>
  <c r="AW6" i="3"/>
  <c r="AV6" i="3"/>
  <c r="AU6" i="3"/>
  <c r="AT6" i="3"/>
  <c r="BI5" i="3"/>
  <c r="BH5" i="3"/>
  <c r="BA5" i="3"/>
  <c r="BJ5" i="3" s="1"/>
  <c r="AY5" i="3"/>
  <c r="AX5" i="3"/>
  <c r="AW5" i="3"/>
  <c r="AV5" i="3"/>
  <c r="AU5" i="3"/>
  <c r="AT5" i="3"/>
  <c r="BK4" i="3"/>
  <c r="BJ4" i="3"/>
  <c r="BI4" i="3"/>
  <c r="BH4" i="3"/>
  <c r="BG4" i="3"/>
  <c r="BC4" i="3" a="1"/>
  <c r="BC4" i="3" s="1"/>
  <c r="BE4" i="3" s="1"/>
  <c r="BB4" i="3"/>
  <c r="BA4" i="3"/>
  <c r="AY4" i="3"/>
  <c r="AX4" i="3"/>
  <c r="AW4" i="3"/>
  <c r="AV4" i="3"/>
  <c r="AU4" i="3"/>
  <c r="AT4" i="3"/>
  <c r="BI3" i="3"/>
  <c r="BH3" i="3"/>
  <c r="BK3" i="3" s="1"/>
  <c r="BC3" i="3" a="1"/>
  <c r="BC3" i="3" s="1"/>
  <c r="BF3" i="3" s="1"/>
  <c r="BB3" i="3"/>
  <c r="BA3" i="3"/>
  <c r="AY3" i="3"/>
  <c r="AX3" i="3"/>
  <c r="AW3" i="3"/>
  <c r="AV3" i="3"/>
  <c r="AU3" i="3"/>
  <c r="AT3" i="3"/>
  <c r="BI2" i="3"/>
  <c r="BH2" i="3"/>
  <c r="BC2" i="3" a="1"/>
  <c r="BC2" i="3" s="1"/>
  <c r="BB2" i="3"/>
  <c r="BA2" i="3"/>
  <c r="AY2" i="3"/>
  <c r="AX2" i="3"/>
  <c r="AW2" i="3"/>
  <c r="AV2" i="3"/>
  <c r="AU2" i="3"/>
  <c r="AT2" i="3"/>
  <c r="H326" i="2"/>
  <c r="G326" i="2"/>
  <c r="F326" i="2"/>
  <c r="E326" i="2"/>
  <c r="D326" i="2"/>
  <c r="C326" i="2"/>
  <c r="H325" i="2"/>
  <c r="G325" i="2"/>
  <c r="F325" i="2"/>
  <c r="E325" i="2"/>
  <c r="D325" i="2"/>
  <c r="C325" i="2"/>
  <c r="H324" i="2"/>
  <c r="G324" i="2"/>
  <c r="F324" i="2"/>
  <c r="E324" i="2"/>
  <c r="D324" i="2"/>
  <c r="C324" i="2"/>
  <c r="H323" i="2"/>
  <c r="G323" i="2"/>
  <c r="F323" i="2"/>
  <c r="E323" i="2"/>
  <c r="D323" i="2"/>
  <c r="C323" i="2"/>
  <c r="H322" i="2"/>
  <c r="G322" i="2"/>
  <c r="F322" i="2"/>
  <c r="E322" i="2"/>
  <c r="D322" i="2"/>
  <c r="C322" i="2"/>
  <c r="H321" i="2"/>
  <c r="G321" i="2"/>
  <c r="F321" i="2"/>
  <c r="E321" i="2"/>
  <c r="D321" i="2"/>
  <c r="C321" i="2"/>
  <c r="H320" i="2"/>
  <c r="G320" i="2"/>
  <c r="F320" i="2"/>
  <c r="E320" i="2"/>
  <c r="D320" i="2"/>
  <c r="C320" i="2"/>
  <c r="H319" i="2"/>
  <c r="G319" i="2"/>
  <c r="F319" i="2"/>
  <c r="E319" i="2"/>
  <c r="D319" i="2"/>
  <c r="C319" i="2"/>
  <c r="BD296" i="2"/>
  <c r="AZ296" i="2"/>
  <c r="AS296" i="2"/>
  <c r="AR296" i="2"/>
  <c r="AQ296" i="2"/>
  <c r="AP296" i="2"/>
  <c r="AO296" i="2"/>
  <c r="AN296" i="2"/>
  <c r="AM296" i="2"/>
  <c r="AL296" i="2"/>
  <c r="AK296" i="2"/>
  <c r="AJ296" i="2"/>
  <c r="AI296" i="2"/>
  <c r="AH296" i="2"/>
  <c r="AG296" i="2"/>
  <c r="AF296" i="2"/>
  <c r="AE296" i="2"/>
  <c r="AD296" i="2"/>
  <c r="AC296" i="2"/>
  <c r="AB296" i="2"/>
  <c r="AA296" i="2"/>
  <c r="Z296" i="2"/>
  <c r="Y296" i="2"/>
  <c r="X296" i="2"/>
  <c r="W296" i="2"/>
  <c r="V296" i="2"/>
  <c r="U296" i="2"/>
  <c r="T296" i="2"/>
  <c r="S296" i="2"/>
  <c r="R296" i="2"/>
  <c r="Q296" i="2"/>
  <c r="P296" i="2"/>
  <c r="O296" i="2"/>
  <c r="N296" i="2"/>
  <c r="M296" i="2"/>
  <c r="L296" i="2"/>
  <c r="K296" i="2"/>
  <c r="J296" i="2"/>
  <c r="I296" i="2"/>
  <c r="H296" i="2"/>
  <c r="G296" i="2"/>
  <c r="F296" i="2"/>
  <c r="E296" i="2"/>
  <c r="D296" i="2"/>
  <c r="C296" i="2"/>
  <c r="AZ295" i="2"/>
  <c r="AM295" i="2"/>
  <c r="AA295" i="2"/>
  <c r="D295" i="2"/>
  <c r="C295" i="2"/>
  <c r="BD294" i="2"/>
  <c r="BD295" i="2" s="1"/>
  <c r="AZ294" i="2"/>
  <c r="AS294" i="2"/>
  <c r="AR294" i="2"/>
  <c r="AR295" i="2" s="1"/>
  <c r="AQ294" i="2"/>
  <c r="AP294" i="2"/>
  <c r="AO294" i="2"/>
  <c r="AO295" i="2" s="1"/>
  <c r="AN294" i="2"/>
  <c r="AN295" i="2" s="1"/>
  <c r="AM294" i="2"/>
  <c r="AL294" i="2"/>
  <c r="AK294" i="2"/>
  <c r="AJ294" i="2"/>
  <c r="AI294" i="2"/>
  <c r="AI295" i="2" s="1"/>
  <c r="AH294" i="2"/>
  <c r="AG294" i="2"/>
  <c r="AF294" i="2"/>
  <c r="AF295" i="2" s="1"/>
  <c r="AE294" i="2"/>
  <c r="AD294" i="2"/>
  <c r="AC294" i="2"/>
  <c r="AC295" i="2" s="1"/>
  <c r="AB294" i="2"/>
  <c r="AB295" i="2" s="1"/>
  <c r="AA294" i="2"/>
  <c r="Z294" i="2"/>
  <c r="Z295" i="2" s="1"/>
  <c r="Y294" i="2"/>
  <c r="X294" i="2"/>
  <c r="W294" i="2"/>
  <c r="W295" i="2" s="1"/>
  <c r="V294" i="2"/>
  <c r="U294" i="2"/>
  <c r="T294" i="2"/>
  <c r="S294" i="2"/>
  <c r="R294" i="2"/>
  <c r="Q294" i="2"/>
  <c r="Q295" i="2" s="1"/>
  <c r="P294" i="2"/>
  <c r="P295" i="2" s="1"/>
  <c r="O294" i="2"/>
  <c r="N294" i="2"/>
  <c r="N295" i="2" s="1"/>
  <c r="M294" i="2"/>
  <c r="L294" i="2"/>
  <c r="K294" i="2"/>
  <c r="K295" i="2" s="1"/>
  <c r="J294" i="2"/>
  <c r="I294" i="2"/>
  <c r="H294" i="2"/>
  <c r="G294" i="2"/>
  <c r="F294" i="2"/>
  <c r="E294" i="2"/>
  <c r="E295" i="2" s="1"/>
  <c r="D294" i="2"/>
  <c r="C294" i="2"/>
  <c r="BD293" i="2"/>
  <c r="AZ293" i="2"/>
  <c r="AS293" i="2"/>
  <c r="AR293" i="2"/>
  <c r="AQ293" i="2"/>
  <c r="AP293" i="2"/>
  <c r="AO293" i="2"/>
  <c r="AN293" i="2"/>
  <c r="AM293" i="2"/>
  <c r="AL293" i="2"/>
  <c r="AK293" i="2"/>
  <c r="AJ293" i="2"/>
  <c r="AI293" i="2"/>
  <c r="AH293" i="2"/>
  <c r="AG293" i="2"/>
  <c r="AF293" i="2"/>
  <c r="AE293" i="2"/>
  <c r="AD293" i="2"/>
  <c r="AC293" i="2"/>
  <c r="AB293" i="2"/>
  <c r="AA293" i="2"/>
  <c r="Z293" i="2"/>
  <c r="Y293" i="2"/>
  <c r="X293" i="2"/>
  <c r="W293" i="2"/>
  <c r="V293" i="2"/>
  <c r="U293" i="2"/>
  <c r="T293" i="2"/>
  <c r="S293" i="2"/>
  <c r="R293" i="2"/>
  <c r="Q293" i="2"/>
  <c r="P293" i="2"/>
  <c r="O293" i="2"/>
  <c r="N293" i="2"/>
  <c r="M293" i="2"/>
  <c r="L293" i="2"/>
  <c r="K293" i="2"/>
  <c r="J293" i="2"/>
  <c r="I293" i="2"/>
  <c r="H293" i="2"/>
  <c r="G293" i="2"/>
  <c r="F293" i="2"/>
  <c r="E293" i="2"/>
  <c r="D293" i="2"/>
  <c r="C293" i="2"/>
  <c r="BD292" i="2"/>
  <c r="AZ292" i="2"/>
  <c r="AS292" i="2"/>
  <c r="AS295" i="2" s="1"/>
  <c r="AR292" i="2"/>
  <c r="AQ292" i="2"/>
  <c r="AP292" i="2"/>
  <c r="AP295" i="2" s="1"/>
  <c r="AO292" i="2"/>
  <c r="AN292" i="2"/>
  <c r="AM292" i="2"/>
  <c r="AL292" i="2"/>
  <c r="AL295" i="2" s="1"/>
  <c r="AK292" i="2"/>
  <c r="AJ292" i="2"/>
  <c r="AJ295" i="2" s="1"/>
  <c r="AI292" i="2"/>
  <c r="AH292" i="2"/>
  <c r="AH295" i="2" s="1"/>
  <c r="AG292" i="2"/>
  <c r="AF292" i="2"/>
  <c r="AE292" i="2"/>
  <c r="AD292" i="2"/>
  <c r="AD295" i="2" s="1"/>
  <c r="AC292" i="2"/>
  <c r="AB292" i="2"/>
  <c r="AA292" i="2"/>
  <c r="Z292" i="2"/>
  <c r="Y292" i="2"/>
  <c r="X292" i="2"/>
  <c r="X295" i="2" s="1"/>
  <c r="W292" i="2"/>
  <c r="V292" i="2"/>
  <c r="V295" i="2" s="1"/>
  <c r="U292" i="2"/>
  <c r="T292" i="2"/>
  <c r="S292" i="2"/>
  <c r="R292" i="2"/>
  <c r="R295" i="2" s="1"/>
  <c r="Q292" i="2"/>
  <c r="P292" i="2"/>
  <c r="O292" i="2"/>
  <c r="O295" i="2" s="1"/>
  <c r="N292" i="2"/>
  <c r="M292" i="2"/>
  <c r="L292" i="2"/>
  <c r="L295" i="2" s="1"/>
  <c r="K292" i="2"/>
  <c r="J292" i="2"/>
  <c r="J295" i="2" s="1"/>
  <c r="I292" i="2"/>
  <c r="H292" i="2"/>
  <c r="G292" i="2"/>
  <c r="F292" i="2"/>
  <c r="F295" i="2" s="1"/>
  <c r="E292" i="2"/>
  <c r="D292" i="2"/>
  <c r="C292" i="2"/>
  <c r="BD291" i="2"/>
  <c r="AZ291" i="2"/>
  <c r="AS291" i="2"/>
  <c r="AR291" i="2"/>
  <c r="AQ291" i="2"/>
  <c r="AP291" i="2"/>
  <c r="AO291" i="2"/>
  <c r="AN291" i="2"/>
  <c r="AM291" i="2"/>
  <c r="AL291" i="2"/>
  <c r="AK291" i="2"/>
  <c r="AJ291" i="2"/>
  <c r="AI291" i="2"/>
  <c r="AH291" i="2"/>
  <c r="AG291" i="2"/>
  <c r="AF291" i="2"/>
  <c r="AE291" i="2"/>
  <c r="AD291" i="2"/>
  <c r="AC291" i="2"/>
  <c r="AB291" i="2"/>
  <c r="AA291" i="2"/>
  <c r="Z291" i="2"/>
  <c r="Y291" i="2"/>
  <c r="X291" i="2"/>
  <c r="W291" i="2"/>
  <c r="V291" i="2"/>
  <c r="U291" i="2"/>
  <c r="T291" i="2"/>
  <c r="S291" i="2"/>
  <c r="R291" i="2"/>
  <c r="Q291" i="2"/>
  <c r="P291" i="2"/>
  <c r="O291" i="2"/>
  <c r="N291" i="2"/>
  <c r="M291" i="2"/>
  <c r="L291" i="2"/>
  <c r="K291" i="2"/>
  <c r="J291" i="2"/>
  <c r="I291" i="2"/>
  <c r="H291" i="2"/>
  <c r="G291" i="2"/>
  <c r="F291" i="2"/>
  <c r="E291" i="2"/>
  <c r="D291" i="2"/>
  <c r="C291" i="2"/>
  <c r="BD290" i="2"/>
  <c r="AZ290" i="2"/>
  <c r="AS290" i="2"/>
  <c r="AR290" i="2"/>
  <c r="AQ290" i="2"/>
  <c r="AP290" i="2"/>
  <c r="AO290" i="2"/>
  <c r="AN290" i="2"/>
  <c r="AM290" i="2"/>
  <c r="AL290" i="2"/>
  <c r="AK290" i="2"/>
  <c r="AJ290" i="2"/>
  <c r="AI290" i="2"/>
  <c r="AH290" i="2"/>
  <c r="AG290" i="2"/>
  <c r="AF290" i="2"/>
  <c r="AE290" i="2"/>
  <c r="AD290" i="2"/>
  <c r="AC290" i="2"/>
  <c r="AB290" i="2"/>
  <c r="AA290" i="2"/>
  <c r="Z290" i="2"/>
  <c r="Y290" i="2"/>
  <c r="X290" i="2"/>
  <c r="W290" i="2"/>
  <c r="V290" i="2"/>
  <c r="U290" i="2"/>
  <c r="T290" i="2"/>
  <c r="S290" i="2"/>
  <c r="R290" i="2"/>
  <c r="Q290" i="2"/>
  <c r="P290" i="2"/>
  <c r="O290" i="2"/>
  <c r="N290" i="2"/>
  <c r="M290" i="2"/>
  <c r="L290" i="2"/>
  <c r="K290" i="2"/>
  <c r="J290" i="2"/>
  <c r="I290" i="2"/>
  <c r="H290" i="2"/>
  <c r="G290" i="2"/>
  <c r="F290" i="2"/>
  <c r="E290" i="2"/>
  <c r="D290" i="2"/>
  <c r="C290" i="2"/>
  <c r="BD289" i="2"/>
  <c r="AZ289" i="2"/>
  <c r="AS289" i="2"/>
  <c r="AR289" i="2"/>
  <c r="AQ289" i="2"/>
  <c r="AP289" i="2"/>
  <c r="AO289" i="2"/>
  <c r="AN289" i="2"/>
  <c r="AM289" i="2"/>
  <c r="AL289" i="2"/>
  <c r="AK289" i="2"/>
  <c r="AJ289" i="2"/>
  <c r="AI289" i="2"/>
  <c r="AH289" i="2"/>
  <c r="AG289" i="2"/>
  <c r="AF289" i="2"/>
  <c r="AE289" i="2"/>
  <c r="AD289" i="2"/>
  <c r="AC289" i="2"/>
  <c r="AB289" i="2"/>
  <c r="AA289" i="2"/>
  <c r="Z289" i="2"/>
  <c r="Y289" i="2"/>
  <c r="X289" i="2"/>
  <c r="W289" i="2"/>
  <c r="V289" i="2"/>
  <c r="U289" i="2"/>
  <c r="T289" i="2"/>
  <c r="S289" i="2"/>
  <c r="R289" i="2"/>
  <c r="Q289" i="2"/>
  <c r="P289" i="2"/>
  <c r="O289" i="2"/>
  <c r="N289" i="2"/>
  <c r="M289" i="2"/>
  <c r="L289" i="2"/>
  <c r="K289" i="2"/>
  <c r="J289" i="2"/>
  <c r="I289" i="2"/>
  <c r="H289" i="2"/>
  <c r="G289" i="2"/>
  <c r="F289" i="2"/>
  <c r="E289" i="2"/>
  <c r="D289" i="2"/>
  <c r="C289" i="2"/>
  <c r="BJ286" i="2"/>
  <c r="BI286" i="2"/>
  <c r="BH286" i="2"/>
  <c r="BK286" i="2" s="1"/>
  <c r="BC286" i="2" a="1"/>
  <c r="BC286" i="2" s="1"/>
  <c r="BF286" i="2" s="1"/>
  <c r="BB286" i="2"/>
  <c r="BA286" i="2"/>
  <c r="AY286" i="2"/>
  <c r="AX286" i="2"/>
  <c r="AW286" i="2"/>
  <c r="AV286" i="2"/>
  <c r="AU286" i="2"/>
  <c r="AT286" i="2"/>
  <c r="BI285" i="2"/>
  <c r="BH285" i="2"/>
  <c r="BC285" i="2" a="1"/>
  <c r="BC285" i="2" s="1"/>
  <c r="BE285" i="2" s="1"/>
  <c r="BB285" i="2"/>
  <c r="BA285" i="2"/>
  <c r="BK285" i="2" s="1"/>
  <c r="AY285" i="2"/>
  <c r="AX285" i="2"/>
  <c r="AW285" i="2"/>
  <c r="AV285" i="2"/>
  <c r="AU285" i="2"/>
  <c r="AT285" i="2"/>
  <c r="BI284" i="2"/>
  <c r="BH284" i="2"/>
  <c r="BC284" i="2" a="1"/>
  <c r="BC284" i="2" s="1"/>
  <c r="BB284" i="2"/>
  <c r="BA284" i="2"/>
  <c r="BK284" i="2" s="1"/>
  <c r="AY284" i="2"/>
  <c r="AX284" i="2"/>
  <c r="AW284" i="2"/>
  <c r="AV284" i="2"/>
  <c r="AU284" i="2"/>
  <c r="AT284" i="2"/>
  <c r="BJ283" i="2"/>
  <c r="BI283" i="2"/>
  <c r="BH283" i="2"/>
  <c r="BK283" i="2" s="1"/>
  <c r="BC283" i="2" a="1"/>
  <c r="BC283" i="2" s="1"/>
  <c r="BF283" i="2" s="1"/>
  <c r="BB283" i="2"/>
  <c r="BA283" i="2"/>
  <c r="AY283" i="2"/>
  <c r="AX283" i="2"/>
  <c r="AW283" i="2"/>
  <c r="AV283" i="2"/>
  <c r="AU283" i="2"/>
  <c r="AT283" i="2"/>
  <c r="BK282" i="2"/>
  <c r="BJ282" i="2"/>
  <c r="BI282" i="2"/>
  <c r="BH282" i="2"/>
  <c r="BC282" i="2" a="1"/>
  <c r="BC282" i="2" s="1"/>
  <c r="BE282" i="2" s="1"/>
  <c r="BB282" i="2"/>
  <c r="BA282" i="2"/>
  <c r="AY282" i="2"/>
  <c r="AX282" i="2"/>
  <c r="AW282" i="2"/>
  <c r="AV282" i="2"/>
  <c r="AU282" i="2"/>
  <c r="AT282" i="2"/>
  <c r="BK281" i="2"/>
  <c r="BI281" i="2"/>
  <c r="BJ281" i="2" s="1"/>
  <c r="BH281" i="2"/>
  <c r="BC281" i="2" a="1"/>
  <c r="BC281" i="2" s="1"/>
  <c r="BB281" i="2"/>
  <c r="BA281" i="2"/>
  <c r="AY281" i="2"/>
  <c r="AX281" i="2"/>
  <c r="AW281" i="2"/>
  <c r="AV281" i="2"/>
  <c r="AU281" i="2"/>
  <c r="AT281" i="2"/>
  <c r="BI280" i="2"/>
  <c r="BJ280" i="2" s="1"/>
  <c r="BH280" i="2"/>
  <c r="BK280" i="2" s="1"/>
  <c r="BC280" i="2" a="1"/>
  <c r="BC280" i="2" s="1"/>
  <c r="BF280" i="2" s="1"/>
  <c r="BB280" i="2"/>
  <c r="BA280" i="2"/>
  <c r="AY280" i="2"/>
  <c r="AX280" i="2"/>
  <c r="AW280" i="2"/>
  <c r="AV280" i="2"/>
  <c r="AU280" i="2"/>
  <c r="AT280" i="2"/>
  <c r="BI279" i="2"/>
  <c r="BH279" i="2"/>
  <c r="BC279" i="2" a="1"/>
  <c r="BC279" i="2" s="1"/>
  <c r="BB279" i="2"/>
  <c r="BA279" i="2"/>
  <c r="BK279" i="2" s="1"/>
  <c r="AY279" i="2"/>
  <c r="AX279" i="2"/>
  <c r="AW279" i="2"/>
  <c r="AV279" i="2"/>
  <c r="AU279" i="2"/>
  <c r="AT279" i="2"/>
  <c r="BI278" i="2"/>
  <c r="BH278" i="2"/>
  <c r="BC278" i="2" a="1"/>
  <c r="BC278" i="2" s="1"/>
  <c r="BB278" i="2"/>
  <c r="BA278" i="2"/>
  <c r="BK278" i="2" s="1"/>
  <c r="AY278" i="2"/>
  <c r="AX278" i="2"/>
  <c r="AW278" i="2"/>
  <c r="AV278" i="2"/>
  <c r="AU278" i="2"/>
  <c r="AT278" i="2"/>
  <c r="BJ277" i="2"/>
  <c r="BI277" i="2"/>
  <c r="BH277" i="2"/>
  <c r="BK277" i="2" s="1"/>
  <c r="BC277" i="2" a="1"/>
  <c r="BC277" i="2" s="1"/>
  <c r="BF277" i="2" s="1"/>
  <c r="BB277" i="2"/>
  <c r="BA277" i="2"/>
  <c r="AY277" i="2"/>
  <c r="AX277" i="2"/>
  <c r="AW277" i="2"/>
  <c r="AV277" i="2"/>
  <c r="AU277" i="2"/>
  <c r="AT277" i="2"/>
  <c r="BK276" i="2"/>
  <c r="BI276" i="2"/>
  <c r="BJ276" i="2" s="1"/>
  <c r="BH276" i="2"/>
  <c r="BC276" i="2" a="1"/>
  <c r="BC276" i="2" s="1"/>
  <c r="BE276" i="2" s="1"/>
  <c r="BB276" i="2"/>
  <c r="BA276" i="2"/>
  <c r="AY276" i="2"/>
  <c r="AX276" i="2"/>
  <c r="AW276" i="2"/>
  <c r="AV276" i="2"/>
  <c r="AU276" i="2"/>
  <c r="AT276" i="2"/>
  <c r="BK275" i="2"/>
  <c r="BI275" i="2"/>
  <c r="BJ275" i="2" s="1"/>
  <c r="BH275" i="2"/>
  <c r="BC275" i="2" a="1"/>
  <c r="BC275" i="2"/>
  <c r="BF275" i="2" s="1"/>
  <c r="BB275" i="2"/>
  <c r="BA275" i="2"/>
  <c r="AY275" i="2"/>
  <c r="AX275" i="2"/>
  <c r="AW275" i="2"/>
  <c r="AV275" i="2"/>
  <c r="AU275" i="2"/>
  <c r="AT275" i="2"/>
  <c r="BI274" i="2"/>
  <c r="BJ274" i="2" s="1"/>
  <c r="BH274" i="2"/>
  <c r="BK274" i="2" s="1"/>
  <c r="BC274" i="2" a="1"/>
  <c r="BC274" i="2" s="1"/>
  <c r="BF274" i="2" s="1"/>
  <c r="BB274" i="2"/>
  <c r="BA274" i="2"/>
  <c r="AY274" i="2"/>
  <c r="AX274" i="2"/>
  <c r="AW274" i="2"/>
  <c r="AV274" i="2"/>
  <c r="AU274" i="2"/>
  <c r="AT274" i="2"/>
  <c r="BI273" i="2"/>
  <c r="BH273" i="2"/>
  <c r="BC273" i="2" a="1"/>
  <c r="BC273" i="2" s="1"/>
  <c r="BB273" i="2"/>
  <c r="BA273" i="2"/>
  <c r="BK273" i="2" s="1"/>
  <c r="AY273" i="2"/>
  <c r="AX273" i="2"/>
  <c r="AW273" i="2"/>
  <c r="AV273" i="2"/>
  <c r="AU273" i="2"/>
  <c r="AT273" i="2"/>
  <c r="BK272" i="2"/>
  <c r="BI272" i="2"/>
  <c r="BJ272" i="2" s="1"/>
  <c r="BH272" i="2"/>
  <c r="BC272" i="2" a="1"/>
  <c r="BC272" i="2" s="1"/>
  <c r="BB272" i="2"/>
  <c r="BA272" i="2"/>
  <c r="AY272" i="2"/>
  <c r="AX272" i="2"/>
  <c r="AW272" i="2"/>
  <c r="AV272" i="2"/>
  <c r="AU272" i="2"/>
  <c r="AT272" i="2"/>
  <c r="BK271" i="2"/>
  <c r="BI271" i="2"/>
  <c r="BJ271" i="2" s="1"/>
  <c r="BH271" i="2"/>
  <c r="BC271" i="2" a="1"/>
  <c r="BC271" i="2" s="1"/>
  <c r="BF271" i="2" s="1"/>
  <c r="BB271" i="2"/>
  <c r="BA271" i="2"/>
  <c r="AY271" i="2"/>
  <c r="AX271" i="2"/>
  <c r="AW271" i="2"/>
  <c r="AV271" i="2"/>
  <c r="AU271" i="2"/>
  <c r="AT271" i="2"/>
  <c r="BI270" i="2"/>
  <c r="BH270" i="2"/>
  <c r="BC270" i="2" a="1"/>
  <c r="BC270" i="2" s="1"/>
  <c r="BB270" i="2"/>
  <c r="BA270" i="2"/>
  <c r="BK270" i="2" s="1"/>
  <c r="AY270" i="2"/>
  <c r="AX270" i="2"/>
  <c r="AW270" i="2"/>
  <c r="AV270" i="2"/>
  <c r="AU270" i="2"/>
  <c r="AT270" i="2"/>
  <c r="BI269" i="2"/>
  <c r="BH269" i="2"/>
  <c r="BC269" i="2" a="1"/>
  <c r="BC269" i="2" s="1"/>
  <c r="BB269" i="2"/>
  <c r="BA269" i="2"/>
  <c r="BK269" i="2" s="1"/>
  <c r="AY269" i="2"/>
  <c r="AX269" i="2"/>
  <c r="AW269" i="2"/>
  <c r="AV269" i="2"/>
  <c r="AU269" i="2"/>
  <c r="AT269" i="2"/>
  <c r="BJ268" i="2"/>
  <c r="BI268" i="2"/>
  <c r="BH268" i="2"/>
  <c r="BK268" i="2" s="1"/>
  <c r="BC268" i="2" a="1"/>
  <c r="BC268" i="2" s="1"/>
  <c r="BB268" i="2"/>
  <c r="BA268" i="2"/>
  <c r="AY268" i="2"/>
  <c r="AX268" i="2"/>
  <c r="AW268" i="2"/>
  <c r="AV268" i="2"/>
  <c r="AU268" i="2"/>
  <c r="AT268" i="2"/>
  <c r="BK267" i="2"/>
  <c r="BI267" i="2"/>
  <c r="BJ267" i="2" s="1"/>
  <c r="BH267" i="2"/>
  <c r="BC267" i="2" a="1"/>
  <c r="BC267" i="2" s="1"/>
  <c r="BE267" i="2" s="1"/>
  <c r="BB267" i="2"/>
  <c r="BA267" i="2"/>
  <c r="BF267" i="2" s="1"/>
  <c r="AY267" i="2"/>
  <c r="AX267" i="2"/>
  <c r="AW267" i="2"/>
  <c r="AV267" i="2"/>
  <c r="AU267" i="2"/>
  <c r="AT267" i="2"/>
  <c r="BK266" i="2"/>
  <c r="BI266" i="2"/>
  <c r="BJ266" i="2" s="1"/>
  <c r="BH266" i="2"/>
  <c r="BC266" i="2" a="1"/>
  <c r="BC266" i="2" s="1"/>
  <c r="BF266" i="2" s="1"/>
  <c r="BB266" i="2"/>
  <c r="BA266" i="2"/>
  <c r="AY266" i="2"/>
  <c r="AX266" i="2"/>
  <c r="AW266" i="2"/>
  <c r="AV266" i="2"/>
  <c r="AU266" i="2"/>
  <c r="AT266" i="2"/>
  <c r="BI265" i="2"/>
  <c r="BJ265" i="2" s="1"/>
  <c r="BH265" i="2"/>
  <c r="BK265" i="2" s="1"/>
  <c r="BE265" i="2"/>
  <c r="BC265" i="2" a="1"/>
  <c r="BC265" i="2" s="1"/>
  <c r="BF265" i="2" s="1"/>
  <c r="BB265" i="2"/>
  <c r="BA265" i="2"/>
  <c r="AY265" i="2"/>
  <c r="AX265" i="2"/>
  <c r="AW265" i="2"/>
  <c r="AV265" i="2"/>
  <c r="AU265" i="2"/>
  <c r="AT265" i="2"/>
  <c r="BI264" i="2"/>
  <c r="BH264" i="2"/>
  <c r="BC264" i="2" a="1"/>
  <c r="BC264" i="2" s="1"/>
  <c r="BB264" i="2"/>
  <c r="BA264" i="2"/>
  <c r="BK264" i="2" s="1"/>
  <c r="AY264" i="2"/>
  <c r="AX264" i="2"/>
  <c r="AW264" i="2"/>
  <c r="AV264" i="2"/>
  <c r="AU264" i="2"/>
  <c r="AT264" i="2"/>
  <c r="BK263" i="2"/>
  <c r="BI263" i="2"/>
  <c r="BJ263" i="2" s="1"/>
  <c r="BH263" i="2"/>
  <c r="BE263" i="2"/>
  <c r="BC263" i="2" a="1"/>
  <c r="BC263" i="2" s="1"/>
  <c r="BF263" i="2" s="1"/>
  <c r="BB263" i="2"/>
  <c r="BA263" i="2"/>
  <c r="AY263" i="2"/>
  <c r="AX263" i="2"/>
  <c r="AW263" i="2"/>
  <c r="AV263" i="2"/>
  <c r="AU263" i="2"/>
  <c r="AT263" i="2"/>
  <c r="BK262" i="2"/>
  <c r="BI262" i="2"/>
  <c r="BJ262" i="2" s="1"/>
  <c r="BH262" i="2"/>
  <c r="BC262" i="2" a="1"/>
  <c r="BC262" i="2" s="1"/>
  <c r="BF262" i="2" s="1"/>
  <c r="BB262" i="2"/>
  <c r="BA262" i="2"/>
  <c r="AY262" i="2"/>
  <c r="AX262" i="2"/>
  <c r="AW262" i="2"/>
  <c r="AV262" i="2"/>
  <c r="AU262" i="2"/>
  <c r="AT262" i="2"/>
  <c r="BI261" i="2"/>
  <c r="BH261" i="2"/>
  <c r="BC261" i="2" a="1"/>
  <c r="BC261" i="2" s="1"/>
  <c r="BB261" i="2"/>
  <c r="BA261" i="2"/>
  <c r="BK261" i="2" s="1"/>
  <c r="AY261" i="2"/>
  <c r="AX261" i="2"/>
  <c r="AW261" i="2"/>
  <c r="AV261" i="2"/>
  <c r="AU261" i="2"/>
  <c r="AT261" i="2"/>
  <c r="BI260" i="2"/>
  <c r="BH260" i="2"/>
  <c r="BC260" i="2" a="1"/>
  <c r="BC260" i="2" s="1"/>
  <c r="BB260" i="2"/>
  <c r="BA260" i="2"/>
  <c r="BK260" i="2" s="1"/>
  <c r="AY260" i="2"/>
  <c r="AX260" i="2"/>
  <c r="AW260" i="2"/>
  <c r="AV260" i="2"/>
  <c r="AU260" i="2"/>
  <c r="AT260" i="2"/>
  <c r="BJ259" i="2"/>
  <c r="BI259" i="2"/>
  <c r="BH259" i="2"/>
  <c r="BK259" i="2" s="1"/>
  <c r="BC259" i="2" a="1"/>
  <c r="BC259" i="2" s="1"/>
  <c r="BB259" i="2"/>
  <c r="BA259" i="2"/>
  <c r="AY259" i="2"/>
  <c r="AX259" i="2"/>
  <c r="AW259" i="2"/>
  <c r="AV259" i="2"/>
  <c r="AU259" i="2"/>
  <c r="AT259" i="2"/>
  <c r="BK258" i="2"/>
  <c r="BI258" i="2"/>
  <c r="BJ258" i="2" s="1"/>
  <c r="BH258" i="2"/>
  <c r="BC258" i="2" a="1"/>
  <c r="BC258" i="2" s="1"/>
  <c r="BB258" i="2"/>
  <c r="BA258" i="2"/>
  <c r="AY258" i="2"/>
  <c r="AX258" i="2"/>
  <c r="AW258" i="2"/>
  <c r="AV258" i="2"/>
  <c r="AU258" i="2"/>
  <c r="AT258" i="2"/>
  <c r="BK257" i="2"/>
  <c r="BI257" i="2"/>
  <c r="BH257" i="2"/>
  <c r="BC257" i="2" a="1"/>
  <c r="BC257" i="2" s="1"/>
  <c r="BF257" i="2" s="1"/>
  <c r="BB257" i="2"/>
  <c r="BA257" i="2"/>
  <c r="BJ257" i="2" s="1"/>
  <c r="AY257" i="2"/>
  <c r="AX257" i="2"/>
  <c r="AW257" i="2"/>
  <c r="AV257" i="2"/>
  <c r="AU257" i="2"/>
  <c r="AT257" i="2"/>
  <c r="BI256" i="2"/>
  <c r="BH256" i="2"/>
  <c r="BK256" i="2" s="1"/>
  <c r="BC256" i="2" a="1"/>
  <c r="BC256" i="2" s="1"/>
  <c r="BF256" i="2" s="1"/>
  <c r="BB256" i="2"/>
  <c r="BA256" i="2"/>
  <c r="BJ256" i="2" s="1"/>
  <c r="AY256" i="2"/>
  <c r="AX256" i="2"/>
  <c r="AW256" i="2"/>
  <c r="AV256" i="2"/>
  <c r="AU256" i="2"/>
  <c r="AT256" i="2"/>
  <c r="BK255" i="2"/>
  <c r="BJ255" i="2"/>
  <c r="BI255" i="2"/>
  <c r="BH255" i="2"/>
  <c r="BC255" i="2" a="1"/>
  <c r="BC255" i="2" s="1"/>
  <c r="BB255" i="2"/>
  <c r="BA255" i="2"/>
  <c r="AY255" i="2"/>
  <c r="AX255" i="2"/>
  <c r="AW255" i="2"/>
  <c r="AV255" i="2"/>
  <c r="AU255" i="2"/>
  <c r="AT255" i="2"/>
  <c r="BI254" i="2"/>
  <c r="BJ254" i="2" s="1"/>
  <c r="BH254" i="2"/>
  <c r="BC254" i="2" a="1"/>
  <c r="BC254" i="2" s="1"/>
  <c r="BF254" i="2" s="1"/>
  <c r="BB254" i="2"/>
  <c r="BA254" i="2"/>
  <c r="BK254" i="2" s="1"/>
  <c r="AY254" i="2"/>
  <c r="AX254" i="2"/>
  <c r="AW254" i="2"/>
  <c r="AV254" i="2"/>
  <c r="AU254" i="2"/>
  <c r="AT254" i="2"/>
  <c r="BI253" i="2"/>
  <c r="BJ253" i="2" s="1"/>
  <c r="BH253" i="2"/>
  <c r="BK253" i="2" s="1"/>
  <c r="BE253" i="2"/>
  <c r="BC253" i="2" a="1"/>
  <c r="BC253" i="2" s="1"/>
  <c r="BF253" i="2" s="1"/>
  <c r="BB253" i="2"/>
  <c r="BA253" i="2"/>
  <c r="AY253" i="2"/>
  <c r="AX253" i="2"/>
  <c r="AW253" i="2"/>
  <c r="AV253" i="2"/>
  <c r="AU253" i="2"/>
  <c r="AT253" i="2"/>
  <c r="BK252" i="2"/>
  <c r="BI252" i="2"/>
  <c r="BJ252" i="2" s="1"/>
  <c r="BH252" i="2"/>
  <c r="BC252" i="2" a="1"/>
  <c r="BC252" i="2" s="1"/>
  <c r="BB252" i="2"/>
  <c r="BA252" i="2"/>
  <c r="AY252" i="2"/>
  <c r="AX252" i="2"/>
  <c r="AW252" i="2"/>
  <c r="AV252" i="2"/>
  <c r="AU252" i="2"/>
  <c r="AT252" i="2"/>
  <c r="BK251" i="2"/>
  <c r="BI251" i="2"/>
  <c r="BJ251" i="2" s="1"/>
  <c r="BH251" i="2"/>
  <c r="BC251" i="2" a="1"/>
  <c r="BC251" i="2" s="1"/>
  <c r="BB251" i="2"/>
  <c r="BA251" i="2"/>
  <c r="AY251" i="2"/>
  <c r="AX251" i="2"/>
  <c r="AW251" i="2"/>
  <c r="AV251" i="2"/>
  <c r="AU251" i="2"/>
  <c r="AT251" i="2"/>
  <c r="BK250" i="2"/>
  <c r="BI250" i="2"/>
  <c r="BH250" i="2"/>
  <c r="BC250" i="2" a="1"/>
  <c r="BC250" i="2" s="1"/>
  <c r="BF250" i="2" s="1"/>
  <c r="BB250" i="2"/>
  <c r="BA250" i="2"/>
  <c r="BJ250" i="2" s="1"/>
  <c r="AY250" i="2"/>
  <c r="AX250" i="2"/>
  <c r="AW250" i="2"/>
  <c r="AV250" i="2"/>
  <c r="AU250" i="2"/>
  <c r="AT250" i="2"/>
  <c r="BI249" i="2"/>
  <c r="BH249" i="2"/>
  <c r="BK249" i="2" s="1"/>
  <c r="BC249" i="2" a="1"/>
  <c r="BC249" i="2" s="1"/>
  <c r="BF249" i="2" s="1"/>
  <c r="BB249" i="2"/>
  <c r="BA249" i="2"/>
  <c r="BJ249" i="2" s="1"/>
  <c r="AY249" i="2"/>
  <c r="AX249" i="2"/>
  <c r="AW249" i="2"/>
  <c r="AV249" i="2"/>
  <c r="AU249" i="2"/>
  <c r="AT249" i="2"/>
  <c r="BK248" i="2"/>
  <c r="BJ248" i="2"/>
  <c r="BI248" i="2"/>
  <c r="BH248" i="2"/>
  <c r="BE248" i="2"/>
  <c r="BC248" i="2" a="1"/>
  <c r="BC248" i="2" s="1"/>
  <c r="BF248" i="2" s="1"/>
  <c r="BB248" i="2"/>
  <c r="BA248" i="2"/>
  <c r="AY248" i="2"/>
  <c r="AX248" i="2"/>
  <c r="AW248" i="2"/>
  <c r="AV248" i="2"/>
  <c r="AU248" i="2"/>
  <c r="AT248" i="2"/>
  <c r="BK247" i="2"/>
  <c r="BJ247" i="2"/>
  <c r="BI247" i="2"/>
  <c r="BH247" i="2"/>
  <c r="BC247" i="2" a="1"/>
  <c r="BC247" i="2" s="1"/>
  <c r="BB247" i="2"/>
  <c r="BA247" i="2"/>
  <c r="AY247" i="2"/>
  <c r="AX247" i="2"/>
  <c r="AW247" i="2"/>
  <c r="AV247" i="2"/>
  <c r="AU247" i="2"/>
  <c r="AT247" i="2"/>
  <c r="BI246" i="2"/>
  <c r="BH246" i="2"/>
  <c r="BC246" i="2" a="1"/>
  <c r="BC246" i="2" s="1"/>
  <c r="BB246" i="2"/>
  <c r="BA246" i="2"/>
  <c r="AY246" i="2"/>
  <c r="AX246" i="2"/>
  <c r="AW246" i="2"/>
  <c r="AV246" i="2"/>
  <c r="AU246" i="2"/>
  <c r="AT246" i="2"/>
  <c r="BK245" i="2"/>
  <c r="BJ245" i="2"/>
  <c r="BI245" i="2"/>
  <c r="BH245" i="2"/>
  <c r="BC245" i="2" a="1"/>
  <c r="BC245" i="2" s="1"/>
  <c r="BF245" i="2" s="1"/>
  <c r="BB245" i="2"/>
  <c r="BA245" i="2"/>
  <c r="AY245" i="2"/>
  <c r="AX245" i="2"/>
  <c r="AW245" i="2"/>
  <c r="AV245" i="2"/>
  <c r="AU245" i="2"/>
  <c r="AT245" i="2"/>
  <c r="BJ244" i="2"/>
  <c r="BI244" i="2"/>
  <c r="BH244" i="2"/>
  <c r="BC244" i="2" a="1"/>
  <c r="BC244" i="2" s="1"/>
  <c r="BF244" i="2" s="1"/>
  <c r="BB244" i="2"/>
  <c r="BA244" i="2"/>
  <c r="BK244" i="2" s="1"/>
  <c r="AY244" i="2"/>
  <c r="AX244" i="2"/>
  <c r="AW244" i="2"/>
  <c r="AV244" i="2"/>
  <c r="AU244" i="2"/>
  <c r="AT244" i="2"/>
  <c r="BI243" i="2"/>
  <c r="BJ243" i="2" s="1"/>
  <c r="BH243" i="2"/>
  <c r="BK243" i="2" s="1"/>
  <c r="BE243" i="2"/>
  <c r="BC243" i="2" a="1"/>
  <c r="BC243" i="2" s="1"/>
  <c r="BF243" i="2" s="1"/>
  <c r="BB243" i="2"/>
  <c r="BA243" i="2"/>
  <c r="AY243" i="2"/>
  <c r="AX243" i="2"/>
  <c r="AW243" i="2"/>
  <c r="AV243" i="2"/>
  <c r="AU243" i="2"/>
  <c r="AT243" i="2"/>
  <c r="BK242" i="2"/>
  <c r="BI242" i="2"/>
  <c r="BJ242" i="2" s="1"/>
  <c r="BH242" i="2"/>
  <c r="BC242" i="2" a="1"/>
  <c r="BC242" i="2" s="1"/>
  <c r="BB242" i="2"/>
  <c r="BA242" i="2"/>
  <c r="AY242" i="2"/>
  <c r="AX242" i="2"/>
  <c r="AW242" i="2"/>
  <c r="AV242" i="2"/>
  <c r="AU242" i="2"/>
  <c r="AT242" i="2"/>
  <c r="BI241" i="2"/>
  <c r="BJ241" i="2" s="1"/>
  <c r="BH241" i="2"/>
  <c r="BK241" i="2" s="1"/>
  <c r="BC241" i="2" a="1"/>
  <c r="BC241" i="2" s="1"/>
  <c r="BF241" i="2" s="1"/>
  <c r="BB241" i="2"/>
  <c r="BA241" i="2"/>
  <c r="AY241" i="2"/>
  <c r="AX241" i="2"/>
  <c r="AW241" i="2"/>
  <c r="AV241" i="2"/>
  <c r="AU241" i="2"/>
  <c r="AT241" i="2"/>
  <c r="BI240" i="2"/>
  <c r="BH240" i="2"/>
  <c r="BK240" i="2" s="1"/>
  <c r="BC240" i="2" a="1"/>
  <c r="BC240" i="2" s="1"/>
  <c r="BF240" i="2" s="1"/>
  <c r="BB240" i="2"/>
  <c r="BA240" i="2"/>
  <c r="BJ240" i="2" s="1"/>
  <c r="AY240" i="2"/>
  <c r="AX240" i="2"/>
  <c r="AW240" i="2"/>
  <c r="AV240" i="2"/>
  <c r="AU240" i="2"/>
  <c r="AT240" i="2"/>
  <c r="BK239" i="2"/>
  <c r="BJ239" i="2"/>
  <c r="BI239" i="2"/>
  <c r="BH239" i="2"/>
  <c r="BC239" i="2" a="1"/>
  <c r="BC239" i="2" s="1"/>
  <c r="BB239" i="2"/>
  <c r="BA239" i="2"/>
  <c r="AY239" i="2"/>
  <c r="AX239" i="2"/>
  <c r="AW239" i="2"/>
  <c r="AV239" i="2"/>
  <c r="AU239" i="2"/>
  <c r="AT239" i="2"/>
  <c r="BI238" i="2"/>
  <c r="BJ238" i="2" s="1"/>
  <c r="BH238" i="2"/>
  <c r="BK238" i="2" s="1"/>
  <c r="BC238" i="2" a="1"/>
  <c r="BC238" i="2" s="1"/>
  <c r="BE238" i="2" s="1"/>
  <c r="BB238" i="2"/>
  <c r="BA238" i="2"/>
  <c r="AY238" i="2"/>
  <c r="AX238" i="2"/>
  <c r="AW238" i="2"/>
  <c r="AV238" i="2"/>
  <c r="AU238" i="2"/>
  <c r="AT238" i="2"/>
  <c r="BK237" i="2"/>
  <c r="BI237" i="2"/>
  <c r="BH237" i="2"/>
  <c r="BC237" i="2" a="1"/>
  <c r="BC237" i="2" s="1"/>
  <c r="BB237" i="2"/>
  <c r="BA237" i="2"/>
  <c r="BJ237" i="2" s="1"/>
  <c r="AY237" i="2"/>
  <c r="AX237" i="2"/>
  <c r="AW237" i="2"/>
  <c r="AV237" i="2"/>
  <c r="AU237" i="2"/>
  <c r="AT237" i="2"/>
  <c r="BI236" i="2"/>
  <c r="BJ236" i="2" s="1"/>
  <c r="BH236" i="2"/>
  <c r="BC236" i="2" a="1"/>
  <c r="BC236" i="2" s="1"/>
  <c r="BE236" i="2" s="1"/>
  <c r="BB236" i="2"/>
  <c r="BA236" i="2"/>
  <c r="AY236" i="2"/>
  <c r="AX236" i="2"/>
  <c r="AW236" i="2"/>
  <c r="AV236" i="2"/>
  <c r="AU236" i="2"/>
  <c r="AT236" i="2"/>
  <c r="BK235" i="2"/>
  <c r="BJ235" i="2"/>
  <c r="BI235" i="2"/>
  <c r="BH235" i="2"/>
  <c r="BC235" i="2" a="1"/>
  <c r="BC235" i="2" s="1"/>
  <c r="BF235" i="2" s="1"/>
  <c r="BB235" i="2"/>
  <c r="BA235" i="2"/>
  <c r="AY235" i="2"/>
  <c r="AX235" i="2"/>
  <c r="AW235" i="2"/>
  <c r="AV235" i="2"/>
  <c r="AU235" i="2"/>
  <c r="AT235" i="2"/>
  <c r="BK234" i="2"/>
  <c r="BJ234" i="2"/>
  <c r="BI234" i="2"/>
  <c r="BH234" i="2"/>
  <c r="BC234" i="2" a="1"/>
  <c r="BC234" i="2" s="1"/>
  <c r="BF234" i="2" s="1"/>
  <c r="BB234" i="2"/>
  <c r="BA234" i="2"/>
  <c r="AY234" i="2"/>
  <c r="AX234" i="2"/>
  <c r="AW234" i="2"/>
  <c r="AV234" i="2"/>
  <c r="AU234" i="2"/>
  <c r="AT234" i="2"/>
  <c r="BI233" i="2"/>
  <c r="BJ233" i="2" s="1"/>
  <c r="BH233" i="2"/>
  <c r="BC233" i="2" a="1"/>
  <c r="BC233" i="2" s="1"/>
  <c r="BB233" i="2"/>
  <c r="BA233" i="2"/>
  <c r="BK233" i="2" s="1"/>
  <c r="AY233" i="2"/>
  <c r="AX233" i="2"/>
  <c r="AW233" i="2"/>
  <c r="AV233" i="2"/>
  <c r="AU233" i="2"/>
  <c r="AT233" i="2"/>
  <c r="BJ232" i="2"/>
  <c r="BI232" i="2"/>
  <c r="BH232" i="2"/>
  <c r="BK232" i="2" s="1"/>
  <c r="BC232" i="2" a="1"/>
  <c r="BC232" i="2" s="1"/>
  <c r="BB232" i="2"/>
  <c r="BA232" i="2"/>
  <c r="AY232" i="2"/>
  <c r="AX232" i="2"/>
  <c r="AW232" i="2"/>
  <c r="AV232" i="2"/>
  <c r="AU232" i="2"/>
  <c r="AT232" i="2"/>
  <c r="BJ231" i="2"/>
  <c r="BI231" i="2"/>
  <c r="BH231" i="2"/>
  <c r="BC231" i="2" a="1"/>
  <c r="BC231" i="2" s="1"/>
  <c r="BF231" i="2" s="1"/>
  <c r="BB231" i="2"/>
  <c r="BA231" i="2"/>
  <c r="BK231" i="2" s="1"/>
  <c r="AY231" i="2"/>
  <c r="AX231" i="2"/>
  <c r="AW231" i="2"/>
  <c r="AV231" i="2"/>
  <c r="AU231" i="2"/>
  <c r="AT231" i="2"/>
  <c r="BI230" i="2"/>
  <c r="BJ230" i="2" s="1"/>
  <c r="BH230" i="2"/>
  <c r="BK230" i="2" s="1"/>
  <c r="BC230" i="2" a="1"/>
  <c r="BC230" i="2" s="1"/>
  <c r="BB230" i="2"/>
  <c r="BA230" i="2"/>
  <c r="AY230" i="2"/>
  <c r="AX230" i="2"/>
  <c r="AW230" i="2"/>
  <c r="AV230" i="2"/>
  <c r="AU230" i="2"/>
  <c r="AT230" i="2"/>
  <c r="BJ229" i="2"/>
  <c r="BI229" i="2"/>
  <c r="BH229" i="2"/>
  <c r="BK229" i="2" s="1"/>
  <c r="BC229" i="2" a="1"/>
  <c r="BC229" i="2" s="1"/>
  <c r="BB229" i="2"/>
  <c r="BA229" i="2"/>
  <c r="AY229" i="2"/>
  <c r="AX229" i="2"/>
  <c r="AW229" i="2"/>
  <c r="AV229" i="2"/>
  <c r="AU229" i="2"/>
  <c r="AT229" i="2"/>
  <c r="BI228" i="2"/>
  <c r="BJ228" i="2" s="1"/>
  <c r="BH228" i="2"/>
  <c r="BC228" i="2" a="1"/>
  <c r="BC228" i="2" s="1"/>
  <c r="BF228" i="2" s="1"/>
  <c r="BB228" i="2"/>
  <c r="BA228" i="2"/>
  <c r="BK228" i="2" s="1"/>
  <c r="AY228" i="2"/>
  <c r="AX228" i="2"/>
  <c r="AW228" i="2"/>
  <c r="AV228" i="2"/>
  <c r="AU228" i="2"/>
  <c r="AT228" i="2"/>
  <c r="BI227" i="2"/>
  <c r="BJ227" i="2" s="1"/>
  <c r="BH227" i="2"/>
  <c r="BK227" i="2" s="1"/>
  <c r="BC227" i="2" a="1"/>
  <c r="BC227" i="2" s="1"/>
  <c r="BB227" i="2"/>
  <c r="BA227" i="2"/>
  <c r="AY227" i="2"/>
  <c r="AX227" i="2"/>
  <c r="AW227" i="2"/>
  <c r="AV227" i="2"/>
  <c r="AU227" i="2"/>
  <c r="AT227" i="2"/>
  <c r="BJ226" i="2"/>
  <c r="BI226" i="2"/>
  <c r="BH226" i="2"/>
  <c r="BK226" i="2" s="1"/>
  <c r="BE226" i="2"/>
  <c r="BC226" i="2" a="1"/>
  <c r="BC226" i="2" s="1"/>
  <c r="BF226" i="2" s="1"/>
  <c r="BB226" i="2"/>
  <c r="BA226" i="2"/>
  <c r="AY226" i="2"/>
  <c r="AX226" i="2"/>
  <c r="AW226" i="2"/>
  <c r="AV226" i="2"/>
  <c r="AU226" i="2"/>
  <c r="AT226" i="2"/>
  <c r="BI225" i="2"/>
  <c r="BJ225" i="2" s="1"/>
  <c r="BH225" i="2"/>
  <c r="BC225" i="2" a="1"/>
  <c r="BC225" i="2" s="1"/>
  <c r="BF225" i="2" s="1"/>
  <c r="BB225" i="2"/>
  <c r="BA225" i="2"/>
  <c r="BK225" i="2" s="1"/>
  <c r="AY225" i="2"/>
  <c r="AX225" i="2"/>
  <c r="AW225" i="2"/>
  <c r="AV225" i="2"/>
  <c r="AU225" i="2"/>
  <c r="AT225" i="2"/>
  <c r="BI224" i="2"/>
  <c r="BJ224" i="2" s="1"/>
  <c r="BH224" i="2"/>
  <c r="BK224" i="2" s="1"/>
  <c r="BC224" i="2" a="1"/>
  <c r="BC224" i="2" s="1"/>
  <c r="BB224" i="2"/>
  <c r="BA224" i="2"/>
  <c r="AY224" i="2"/>
  <c r="AX224" i="2"/>
  <c r="AW224" i="2"/>
  <c r="AV224" i="2"/>
  <c r="AU224" i="2"/>
  <c r="AT224" i="2"/>
  <c r="BJ223" i="2"/>
  <c r="BI223" i="2"/>
  <c r="BH223" i="2"/>
  <c r="BK223" i="2" s="1"/>
  <c r="BC223" i="2" a="1"/>
  <c r="BC223" i="2" s="1"/>
  <c r="BB223" i="2"/>
  <c r="BA223" i="2"/>
  <c r="AY223" i="2"/>
  <c r="AX223" i="2"/>
  <c r="AW223" i="2"/>
  <c r="AV223" i="2"/>
  <c r="AU223" i="2"/>
  <c r="AT223" i="2"/>
  <c r="BJ222" i="2"/>
  <c r="BI222" i="2"/>
  <c r="BH222" i="2"/>
  <c r="BC222" i="2" a="1"/>
  <c r="BC222" i="2" s="1"/>
  <c r="BF222" i="2" s="1"/>
  <c r="BB222" i="2"/>
  <c r="BA222" i="2"/>
  <c r="BK222" i="2" s="1"/>
  <c r="AY222" i="2"/>
  <c r="AX222" i="2"/>
  <c r="AW222" i="2"/>
  <c r="AV222" i="2"/>
  <c r="AU222" i="2"/>
  <c r="AT222" i="2"/>
  <c r="BI221" i="2"/>
  <c r="BH221" i="2"/>
  <c r="BC221" i="2" a="1"/>
  <c r="BC221" i="2" s="1"/>
  <c r="BB221" i="2"/>
  <c r="BA221" i="2"/>
  <c r="AY221" i="2"/>
  <c r="AX221" i="2"/>
  <c r="AW221" i="2"/>
  <c r="AV221" i="2"/>
  <c r="AU221" i="2"/>
  <c r="AT221" i="2"/>
  <c r="BJ220" i="2"/>
  <c r="BI220" i="2"/>
  <c r="BH220" i="2"/>
  <c r="BK220" i="2" s="1"/>
  <c r="BC220" i="2" a="1"/>
  <c r="BC220" i="2" s="1"/>
  <c r="BF220" i="2" s="1"/>
  <c r="BB220" i="2"/>
  <c r="BA220" i="2"/>
  <c r="AY220" i="2"/>
  <c r="AX220" i="2"/>
  <c r="AW220" i="2"/>
  <c r="AV220" i="2"/>
  <c r="AU220" i="2"/>
  <c r="AT220" i="2"/>
  <c r="BJ219" i="2"/>
  <c r="BI219" i="2"/>
  <c r="BH219" i="2"/>
  <c r="BC219" i="2" a="1"/>
  <c r="BC219" i="2" s="1"/>
  <c r="BF219" i="2" s="1"/>
  <c r="BB219" i="2"/>
  <c r="BA219" i="2"/>
  <c r="BK219" i="2" s="1"/>
  <c r="AY219" i="2"/>
  <c r="AX219" i="2"/>
  <c r="AW219" i="2"/>
  <c r="AV219" i="2"/>
  <c r="AU219" i="2"/>
  <c r="AT219" i="2"/>
  <c r="BI218" i="2"/>
  <c r="BH218" i="2"/>
  <c r="BC218" i="2" a="1"/>
  <c r="BC218" i="2" s="1"/>
  <c r="BB218" i="2"/>
  <c r="BA218" i="2"/>
  <c r="AY218" i="2"/>
  <c r="AX218" i="2"/>
  <c r="AW218" i="2"/>
  <c r="AV218" i="2"/>
  <c r="AU218" i="2"/>
  <c r="AT218" i="2"/>
  <c r="BJ217" i="2"/>
  <c r="BI217" i="2"/>
  <c r="BH217" i="2"/>
  <c r="BK217" i="2" s="1"/>
  <c r="BC217" i="2" a="1"/>
  <c r="BC217" i="2" s="1"/>
  <c r="BF217" i="2" s="1"/>
  <c r="BB217" i="2"/>
  <c r="BA217" i="2"/>
  <c r="AY217" i="2"/>
  <c r="AX217" i="2"/>
  <c r="AW217" i="2"/>
  <c r="AV217" i="2"/>
  <c r="AU217" i="2"/>
  <c r="AT217" i="2"/>
  <c r="BJ216" i="2"/>
  <c r="BI216" i="2"/>
  <c r="BH216" i="2"/>
  <c r="BC216" i="2" a="1"/>
  <c r="BC216" i="2" s="1"/>
  <c r="BF216" i="2" s="1"/>
  <c r="BB216" i="2"/>
  <c r="BA216" i="2"/>
  <c r="BK216" i="2" s="1"/>
  <c r="AY216" i="2"/>
  <c r="AX216" i="2"/>
  <c r="AW216" i="2"/>
  <c r="AV216" i="2"/>
  <c r="AU216" i="2"/>
  <c r="AT216" i="2"/>
  <c r="BI215" i="2"/>
  <c r="BH215" i="2"/>
  <c r="BC215" i="2" a="1"/>
  <c r="BC215" i="2" s="1"/>
  <c r="BB215" i="2"/>
  <c r="BA215" i="2"/>
  <c r="AY215" i="2"/>
  <c r="AX215" i="2"/>
  <c r="AW215" i="2"/>
  <c r="AV215" i="2"/>
  <c r="AU215" i="2"/>
  <c r="AT215" i="2"/>
  <c r="BJ214" i="2"/>
  <c r="BI214" i="2"/>
  <c r="BH214" i="2"/>
  <c r="BK214" i="2" s="1"/>
  <c r="BC214" i="2" a="1"/>
  <c r="BC214" i="2" s="1"/>
  <c r="BB214" i="2"/>
  <c r="BA214" i="2"/>
  <c r="AY214" i="2"/>
  <c r="AX214" i="2"/>
  <c r="AW214" i="2"/>
  <c r="AV214" i="2"/>
  <c r="AU214" i="2"/>
  <c r="AT214" i="2"/>
  <c r="BI213" i="2"/>
  <c r="BJ213" i="2" s="1"/>
  <c r="BH213" i="2"/>
  <c r="BC213" i="2" a="1"/>
  <c r="BC213" i="2" s="1"/>
  <c r="BF213" i="2" s="1"/>
  <c r="BB213" i="2"/>
  <c r="BA213" i="2"/>
  <c r="BK213" i="2" s="1"/>
  <c r="AY213" i="2"/>
  <c r="AX213" i="2"/>
  <c r="AW213" i="2"/>
  <c r="AV213" i="2"/>
  <c r="AU213" i="2"/>
  <c r="AT213" i="2"/>
  <c r="BI212" i="2"/>
  <c r="BH212" i="2"/>
  <c r="BC212" i="2" a="1"/>
  <c r="BC212" i="2" s="1"/>
  <c r="BB212" i="2"/>
  <c r="BA212" i="2"/>
  <c r="AY212" i="2"/>
  <c r="AX212" i="2"/>
  <c r="AW212" i="2"/>
  <c r="AV212" i="2"/>
  <c r="AU212" i="2"/>
  <c r="AT212" i="2"/>
  <c r="BJ211" i="2"/>
  <c r="BI211" i="2"/>
  <c r="BH211" i="2"/>
  <c r="BK211" i="2" s="1"/>
  <c r="BE211" i="2"/>
  <c r="BC211" i="2" a="1"/>
  <c r="BC211" i="2" s="1"/>
  <c r="BF211" i="2" s="1"/>
  <c r="BB211" i="2"/>
  <c r="BA211" i="2"/>
  <c r="AY211" i="2"/>
  <c r="AX211" i="2"/>
  <c r="AW211" i="2"/>
  <c r="AV211" i="2"/>
  <c r="AU211" i="2"/>
  <c r="AT211" i="2"/>
  <c r="BI210" i="2"/>
  <c r="BJ210" i="2" s="1"/>
  <c r="BH210" i="2"/>
  <c r="BC210" i="2" a="1"/>
  <c r="BC210" i="2" s="1"/>
  <c r="BF210" i="2" s="1"/>
  <c r="BB210" i="2"/>
  <c r="BA210" i="2"/>
  <c r="BK210" i="2" s="1"/>
  <c r="AY210" i="2"/>
  <c r="AX210" i="2"/>
  <c r="AW210" i="2"/>
  <c r="AV210" i="2"/>
  <c r="AU210" i="2"/>
  <c r="AT210" i="2"/>
  <c r="BI209" i="2"/>
  <c r="BH209" i="2"/>
  <c r="BK209" i="2" s="1"/>
  <c r="BC209" i="2" a="1"/>
  <c r="BC209" i="2" s="1"/>
  <c r="BB209" i="2"/>
  <c r="BA209" i="2"/>
  <c r="AY209" i="2"/>
  <c r="AX209" i="2"/>
  <c r="AW209" i="2"/>
  <c r="AV209" i="2"/>
  <c r="AU209" i="2"/>
  <c r="AT209" i="2"/>
  <c r="BJ208" i="2"/>
  <c r="BI208" i="2"/>
  <c r="BH208" i="2"/>
  <c r="BK208" i="2" s="1"/>
  <c r="BC208" i="2" a="1"/>
  <c r="BC208" i="2" s="1"/>
  <c r="BF208" i="2" s="1"/>
  <c r="BB208" i="2"/>
  <c r="BA208" i="2"/>
  <c r="AY208" i="2"/>
  <c r="AX208" i="2"/>
  <c r="AW208" i="2"/>
  <c r="AV208" i="2"/>
  <c r="AU208" i="2"/>
  <c r="AT208" i="2"/>
  <c r="BI207" i="2"/>
  <c r="BJ207" i="2" s="1"/>
  <c r="BH207" i="2"/>
  <c r="BC207" i="2" a="1"/>
  <c r="BC207" i="2" s="1"/>
  <c r="BF207" i="2" s="1"/>
  <c r="BB207" i="2"/>
  <c r="BA207" i="2"/>
  <c r="BK207" i="2" s="1"/>
  <c r="AY207" i="2"/>
  <c r="AX207" i="2"/>
  <c r="AW207" i="2"/>
  <c r="AV207" i="2"/>
  <c r="AU207" i="2"/>
  <c r="AT207" i="2"/>
  <c r="BI206" i="2"/>
  <c r="BJ206" i="2" s="1"/>
  <c r="BH206" i="2"/>
  <c r="BK206" i="2" s="1"/>
  <c r="BC206" i="2" a="1"/>
  <c r="BC206" i="2" s="1"/>
  <c r="BB206" i="2"/>
  <c r="BA206" i="2"/>
  <c r="AY206" i="2"/>
  <c r="AX206" i="2"/>
  <c r="AW206" i="2"/>
  <c r="AV206" i="2"/>
  <c r="AU206" i="2"/>
  <c r="AT206" i="2"/>
  <c r="BJ205" i="2"/>
  <c r="BI205" i="2"/>
  <c r="BH205" i="2"/>
  <c r="BK205" i="2" s="1"/>
  <c r="BC205" i="2" a="1"/>
  <c r="BC205" i="2" s="1"/>
  <c r="BF205" i="2" s="1"/>
  <c r="BB205" i="2"/>
  <c r="BA205" i="2"/>
  <c r="AY205" i="2"/>
  <c r="AX205" i="2"/>
  <c r="AW205" i="2"/>
  <c r="AV205" i="2"/>
  <c r="AU205" i="2"/>
  <c r="AT205" i="2"/>
  <c r="BJ204" i="2"/>
  <c r="BI204" i="2"/>
  <c r="BH204" i="2"/>
  <c r="BC204" i="2" a="1"/>
  <c r="BC204" i="2" s="1"/>
  <c r="BF204" i="2" s="1"/>
  <c r="BB204" i="2"/>
  <c r="BA204" i="2"/>
  <c r="BK204" i="2" s="1"/>
  <c r="AY204" i="2"/>
  <c r="AX204" i="2"/>
  <c r="AW204" i="2"/>
  <c r="AV204" i="2"/>
  <c r="AU204" i="2"/>
  <c r="AT204" i="2"/>
  <c r="BI203" i="2"/>
  <c r="BH203" i="2"/>
  <c r="BC203" i="2" a="1"/>
  <c r="BC203" i="2" s="1"/>
  <c r="BB203" i="2"/>
  <c r="BA203" i="2"/>
  <c r="AY203" i="2"/>
  <c r="AX203" i="2"/>
  <c r="AW203" i="2"/>
  <c r="AV203" i="2"/>
  <c r="AU203" i="2"/>
  <c r="AT203" i="2"/>
  <c r="BJ202" i="2"/>
  <c r="BI202" i="2"/>
  <c r="BH202" i="2"/>
  <c r="BK202" i="2" s="1"/>
  <c r="BC202" i="2" a="1"/>
  <c r="BC202" i="2" s="1"/>
  <c r="BB202" i="2"/>
  <c r="BA202" i="2"/>
  <c r="AY202" i="2"/>
  <c r="AX202" i="2"/>
  <c r="AW202" i="2"/>
  <c r="AV202" i="2"/>
  <c r="AU202" i="2"/>
  <c r="AT202" i="2"/>
  <c r="BI201" i="2"/>
  <c r="BJ201" i="2" s="1"/>
  <c r="BH201" i="2"/>
  <c r="BC201" i="2" a="1"/>
  <c r="BC201" i="2" s="1"/>
  <c r="BF201" i="2" s="1"/>
  <c r="BB201" i="2"/>
  <c r="BA201" i="2"/>
  <c r="BK201" i="2" s="1"/>
  <c r="AY201" i="2"/>
  <c r="AX201" i="2"/>
  <c r="AW201" i="2"/>
  <c r="AV201" i="2"/>
  <c r="AU201" i="2"/>
  <c r="AT201" i="2"/>
  <c r="BI200" i="2"/>
  <c r="BH200" i="2"/>
  <c r="BC200" i="2" a="1"/>
  <c r="BC200" i="2" s="1"/>
  <c r="BB200" i="2"/>
  <c r="BA200" i="2"/>
  <c r="AY200" i="2"/>
  <c r="AX200" i="2"/>
  <c r="AW200" i="2"/>
  <c r="AV200" i="2"/>
  <c r="AU200" i="2"/>
  <c r="AT200" i="2"/>
  <c r="BJ199" i="2"/>
  <c r="BI199" i="2"/>
  <c r="BH199" i="2"/>
  <c r="BK199" i="2" s="1"/>
  <c r="BC199" i="2" a="1"/>
  <c r="BC199" i="2" s="1"/>
  <c r="BF199" i="2" s="1"/>
  <c r="BB199" i="2"/>
  <c r="BA199" i="2"/>
  <c r="AY199" i="2"/>
  <c r="AX199" i="2"/>
  <c r="AW199" i="2"/>
  <c r="AV199" i="2"/>
  <c r="AU199" i="2"/>
  <c r="AT199" i="2"/>
  <c r="BJ198" i="2"/>
  <c r="BI198" i="2"/>
  <c r="BH198" i="2"/>
  <c r="BC198" i="2" a="1"/>
  <c r="BC198" i="2" s="1"/>
  <c r="BF198" i="2" s="1"/>
  <c r="BB198" i="2"/>
  <c r="BA198" i="2"/>
  <c r="BK198" i="2" s="1"/>
  <c r="AY198" i="2"/>
  <c r="AX198" i="2"/>
  <c r="AW198" i="2"/>
  <c r="AV198" i="2"/>
  <c r="AU198" i="2"/>
  <c r="AT198" i="2"/>
  <c r="BI197" i="2"/>
  <c r="BJ197" i="2" s="1"/>
  <c r="BH197" i="2"/>
  <c r="BC197" i="2" a="1"/>
  <c r="BC197" i="2" s="1"/>
  <c r="BB197" i="2"/>
  <c r="BA197" i="2"/>
  <c r="AY197" i="2"/>
  <c r="AX197" i="2"/>
  <c r="AW197" i="2"/>
  <c r="AV197" i="2"/>
  <c r="AU197" i="2"/>
  <c r="AT197" i="2"/>
  <c r="BJ196" i="2"/>
  <c r="BI196" i="2"/>
  <c r="BH196" i="2"/>
  <c r="BK196" i="2" s="1"/>
  <c r="BC196" i="2" a="1"/>
  <c r="BC196" i="2" s="1"/>
  <c r="BB196" i="2"/>
  <c r="BA196" i="2"/>
  <c r="AY196" i="2"/>
  <c r="AX196" i="2"/>
  <c r="AW196" i="2"/>
  <c r="AV196" i="2"/>
  <c r="AU196" i="2"/>
  <c r="AT196" i="2"/>
  <c r="BJ195" i="2"/>
  <c r="BI195" i="2"/>
  <c r="BH195" i="2"/>
  <c r="BC195" i="2" a="1"/>
  <c r="BC195" i="2" s="1"/>
  <c r="BF195" i="2" s="1"/>
  <c r="BB195" i="2"/>
  <c r="BA195" i="2"/>
  <c r="BK195" i="2" s="1"/>
  <c r="AY195" i="2"/>
  <c r="AX195" i="2"/>
  <c r="AW195" i="2"/>
  <c r="AV195" i="2"/>
  <c r="AU195" i="2"/>
  <c r="AT195" i="2"/>
  <c r="BI194" i="2"/>
  <c r="BJ194" i="2" s="1"/>
  <c r="BH194" i="2"/>
  <c r="BK194" i="2" s="1"/>
  <c r="BC194" i="2" a="1"/>
  <c r="BC194" i="2" s="1"/>
  <c r="BB194" i="2"/>
  <c r="BA194" i="2"/>
  <c r="AY194" i="2"/>
  <c r="AX194" i="2"/>
  <c r="AW194" i="2"/>
  <c r="AV194" i="2"/>
  <c r="AU194" i="2"/>
  <c r="AT194" i="2"/>
  <c r="BJ193" i="2"/>
  <c r="BI193" i="2"/>
  <c r="BH193" i="2"/>
  <c r="BK193" i="2" s="1"/>
  <c r="BC193" i="2" a="1"/>
  <c r="BC193" i="2" s="1"/>
  <c r="BB193" i="2"/>
  <c r="BA193" i="2"/>
  <c r="AY193" i="2"/>
  <c r="AX193" i="2"/>
  <c r="AW193" i="2"/>
  <c r="AV193" i="2"/>
  <c r="AU193" i="2"/>
  <c r="AT193" i="2"/>
  <c r="BI192" i="2"/>
  <c r="BJ192" i="2" s="1"/>
  <c r="BH192" i="2"/>
  <c r="BC192" i="2" a="1"/>
  <c r="BC192" i="2" s="1"/>
  <c r="BF192" i="2" s="1"/>
  <c r="BB192" i="2"/>
  <c r="BA192" i="2"/>
  <c r="BK192" i="2" s="1"/>
  <c r="AY192" i="2"/>
  <c r="AX192" i="2"/>
  <c r="AW192" i="2"/>
  <c r="AV192" i="2"/>
  <c r="AU192" i="2"/>
  <c r="AT192" i="2"/>
  <c r="BI191" i="2"/>
  <c r="BJ191" i="2" s="1"/>
  <c r="BH191" i="2"/>
  <c r="BK191" i="2" s="1"/>
  <c r="BC191" i="2" a="1"/>
  <c r="BC191" i="2" s="1"/>
  <c r="BB191" i="2"/>
  <c r="BA191" i="2"/>
  <c r="AY191" i="2"/>
  <c r="AX191" i="2"/>
  <c r="AW191" i="2"/>
  <c r="AV191" i="2"/>
  <c r="AU191" i="2"/>
  <c r="AT191" i="2"/>
  <c r="BJ190" i="2"/>
  <c r="BI190" i="2"/>
  <c r="BH190" i="2"/>
  <c r="BK190" i="2" s="1"/>
  <c r="BE190" i="2"/>
  <c r="BC190" i="2" a="1"/>
  <c r="BC190" i="2" s="1"/>
  <c r="BF190" i="2" s="1"/>
  <c r="BB190" i="2"/>
  <c r="BA190" i="2"/>
  <c r="AY190" i="2"/>
  <c r="AX190" i="2"/>
  <c r="AW190" i="2"/>
  <c r="AV190" i="2"/>
  <c r="AU190" i="2"/>
  <c r="AT190" i="2"/>
  <c r="BI189" i="2"/>
  <c r="BJ189" i="2" s="1"/>
  <c r="BH189" i="2"/>
  <c r="BC189" i="2" a="1"/>
  <c r="BC189" i="2" s="1"/>
  <c r="BF189" i="2" s="1"/>
  <c r="BB189" i="2"/>
  <c r="BA189" i="2"/>
  <c r="BK189" i="2" s="1"/>
  <c r="AY189" i="2"/>
  <c r="AX189" i="2"/>
  <c r="AW189" i="2"/>
  <c r="AV189" i="2"/>
  <c r="AU189" i="2"/>
  <c r="AT189" i="2"/>
  <c r="BI188" i="2"/>
  <c r="BJ188" i="2" s="1"/>
  <c r="BH188" i="2"/>
  <c r="BK188" i="2" s="1"/>
  <c r="BC188" i="2" a="1"/>
  <c r="BC188" i="2" s="1"/>
  <c r="BB188" i="2"/>
  <c r="BA188" i="2"/>
  <c r="AY188" i="2"/>
  <c r="AX188" i="2"/>
  <c r="AW188" i="2"/>
  <c r="AV188" i="2"/>
  <c r="AU188" i="2"/>
  <c r="AT188" i="2"/>
  <c r="BJ187" i="2"/>
  <c r="BI187" i="2"/>
  <c r="BH187" i="2"/>
  <c r="BK187" i="2" s="1"/>
  <c r="BC187" i="2" a="1"/>
  <c r="BC187" i="2" s="1"/>
  <c r="BB187" i="2"/>
  <c r="BA187" i="2"/>
  <c r="AY187" i="2"/>
  <c r="AX187" i="2"/>
  <c r="AW187" i="2"/>
  <c r="AV187" i="2"/>
  <c r="AU187" i="2"/>
  <c r="AT187" i="2"/>
  <c r="BJ186" i="2"/>
  <c r="BI186" i="2"/>
  <c r="BH186" i="2"/>
  <c r="BC186" i="2" a="1"/>
  <c r="BC186" i="2" s="1"/>
  <c r="BF186" i="2" s="1"/>
  <c r="BB186" i="2"/>
  <c r="BA186" i="2"/>
  <c r="BK186" i="2" s="1"/>
  <c r="AY186" i="2"/>
  <c r="AX186" i="2"/>
  <c r="AW186" i="2"/>
  <c r="AV186" i="2"/>
  <c r="AU186" i="2"/>
  <c r="AT186" i="2"/>
  <c r="BI185" i="2"/>
  <c r="BH185" i="2"/>
  <c r="BC185" i="2" a="1"/>
  <c r="BC185" i="2" s="1"/>
  <c r="BB185" i="2"/>
  <c r="BA185" i="2"/>
  <c r="AY185" i="2"/>
  <c r="AX185" i="2"/>
  <c r="AW185" i="2"/>
  <c r="AV185" i="2"/>
  <c r="AU185" i="2"/>
  <c r="AT185" i="2"/>
  <c r="BJ184" i="2"/>
  <c r="BI184" i="2"/>
  <c r="BH184" i="2"/>
  <c r="BK184" i="2" s="1"/>
  <c r="BC184" i="2" a="1"/>
  <c r="BC184" i="2" s="1"/>
  <c r="BF184" i="2" s="1"/>
  <c r="BB184" i="2"/>
  <c r="BA184" i="2"/>
  <c r="AY184" i="2"/>
  <c r="AX184" i="2"/>
  <c r="AW184" i="2"/>
  <c r="AV184" i="2"/>
  <c r="AU184" i="2"/>
  <c r="AT184" i="2"/>
  <c r="BJ183" i="2"/>
  <c r="BI183" i="2"/>
  <c r="BH183" i="2"/>
  <c r="BC183" i="2" a="1"/>
  <c r="BC183" i="2" s="1"/>
  <c r="BF183" i="2" s="1"/>
  <c r="BB183" i="2"/>
  <c r="BA183" i="2"/>
  <c r="BK183" i="2" s="1"/>
  <c r="AY183" i="2"/>
  <c r="AX183" i="2"/>
  <c r="AW183" i="2"/>
  <c r="AV183" i="2"/>
  <c r="AU183" i="2"/>
  <c r="AT183" i="2"/>
  <c r="BI182" i="2"/>
  <c r="BH182" i="2"/>
  <c r="BC182" i="2" a="1"/>
  <c r="BC182" i="2" s="1"/>
  <c r="BB182" i="2"/>
  <c r="BA182" i="2"/>
  <c r="AY182" i="2"/>
  <c r="AX182" i="2"/>
  <c r="AW182" i="2"/>
  <c r="AV182" i="2"/>
  <c r="AU182" i="2"/>
  <c r="AT182" i="2"/>
  <c r="BJ181" i="2"/>
  <c r="BI181" i="2"/>
  <c r="BH181" i="2"/>
  <c r="BK181" i="2" s="1"/>
  <c r="BC181" i="2" a="1"/>
  <c r="BC181" i="2" s="1"/>
  <c r="BF181" i="2" s="1"/>
  <c r="BB181" i="2"/>
  <c r="BA181" i="2"/>
  <c r="AY181" i="2"/>
  <c r="AX181" i="2"/>
  <c r="AW181" i="2"/>
  <c r="AV181" i="2"/>
  <c r="AU181" i="2"/>
  <c r="AT181" i="2"/>
  <c r="BJ180" i="2"/>
  <c r="BI180" i="2"/>
  <c r="BH180" i="2"/>
  <c r="BC180" i="2" a="1"/>
  <c r="BC180" i="2" s="1"/>
  <c r="BF180" i="2" s="1"/>
  <c r="BB180" i="2"/>
  <c r="BA180" i="2"/>
  <c r="BK180" i="2" s="1"/>
  <c r="AY180" i="2"/>
  <c r="AX180" i="2"/>
  <c r="AW180" i="2"/>
  <c r="AV180" i="2"/>
  <c r="AU180" i="2"/>
  <c r="AT180" i="2"/>
  <c r="BI179" i="2"/>
  <c r="BH179" i="2"/>
  <c r="BC179" i="2" a="1"/>
  <c r="BC179" i="2" s="1"/>
  <c r="BB179" i="2"/>
  <c r="BA179" i="2"/>
  <c r="AY179" i="2"/>
  <c r="AX179" i="2"/>
  <c r="AW179" i="2"/>
  <c r="AV179" i="2"/>
  <c r="AU179" i="2"/>
  <c r="AT179" i="2"/>
  <c r="BJ178" i="2"/>
  <c r="BI178" i="2"/>
  <c r="BH178" i="2"/>
  <c r="BK178" i="2" s="1"/>
  <c r="BC178" i="2" a="1"/>
  <c r="BC178" i="2" s="1"/>
  <c r="BB178" i="2"/>
  <c r="BA178" i="2"/>
  <c r="AY178" i="2"/>
  <c r="AX178" i="2"/>
  <c r="AW178" i="2"/>
  <c r="AV178" i="2"/>
  <c r="AU178" i="2"/>
  <c r="AT178" i="2"/>
  <c r="BI177" i="2"/>
  <c r="BJ177" i="2" s="1"/>
  <c r="BH177" i="2"/>
  <c r="BC177" i="2" a="1"/>
  <c r="BC177" i="2" s="1"/>
  <c r="BF177" i="2" s="1"/>
  <c r="BB177" i="2"/>
  <c r="BA177" i="2"/>
  <c r="BK177" i="2" s="1"/>
  <c r="AY177" i="2"/>
  <c r="AX177" i="2"/>
  <c r="AW177" i="2"/>
  <c r="AV177" i="2"/>
  <c r="AU177" i="2"/>
  <c r="AT177" i="2"/>
  <c r="BI176" i="2"/>
  <c r="BH176" i="2"/>
  <c r="BC176" i="2" a="1"/>
  <c r="BC176" i="2" s="1"/>
  <c r="BB176" i="2"/>
  <c r="BA176" i="2"/>
  <c r="AY176" i="2"/>
  <c r="AX176" i="2"/>
  <c r="AW176" i="2"/>
  <c r="AV176" i="2"/>
  <c r="AU176" i="2"/>
  <c r="AT176" i="2"/>
  <c r="BJ175" i="2"/>
  <c r="BI175" i="2"/>
  <c r="BH175" i="2"/>
  <c r="BK175" i="2" s="1"/>
  <c r="BC175" i="2" a="1"/>
  <c r="BC175" i="2" s="1"/>
  <c r="BF175" i="2" s="1"/>
  <c r="BB175" i="2"/>
  <c r="BA175" i="2"/>
  <c r="AY175" i="2"/>
  <c r="AX175" i="2"/>
  <c r="AW175" i="2"/>
  <c r="AV175" i="2"/>
  <c r="AU175" i="2"/>
  <c r="AT175" i="2"/>
  <c r="BI174" i="2"/>
  <c r="BJ174" i="2" s="1"/>
  <c r="BH174" i="2"/>
  <c r="BC174" i="2" a="1"/>
  <c r="BC174" i="2" s="1"/>
  <c r="BF174" i="2" s="1"/>
  <c r="BB174" i="2"/>
  <c r="BA174" i="2"/>
  <c r="BK174" i="2" s="1"/>
  <c r="AY174" i="2"/>
  <c r="AX174" i="2"/>
  <c r="AW174" i="2"/>
  <c r="AV174" i="2"/>
  <c r="AU174" i="2"/>
  <c r="AT174" i="2"/>
  <c r="BI173" i="2"/>
  <c r="BH173" i="2"/>
  <c r="BK173" i="2" s="1"/>
  <c r="BC173" i="2" a="1"/>
  <c r="BC173" i="2" s="1"/>
  <c r="BB173" i="2"/>
  <c r="BA173" i="2"/>
  <c r="AY173" i="2"/>
  <c r="AX173" i="2"/>
  <c r="AW173" i="2"/>
  <c r="AV173" i="2"/>
  <c r="AU173" i="2"/>
  <c r="AT173" i="2"/>
  <c r="BJ172" i="2"/>
  <c r="BI172" i="2"/>
  <c r="BH172" i="2"/>
  <c r="BK172" i="2" s="1"/>
  <c r="BC172" i="2" a="1"/>
  <c r="BC172" i="2" s="1"/>
  <c r="BF172" i="2" s="1"/>
  <c r="BB172" i="2"/>
  <c r="BA172" i="2"/>
  <c r="AY172" i="2"/>
  <c r="AX172" i="2"/>
  <c r="AW172" i="2"/>
  <c r="AV172" i="2"/>
  <c r="AU172" i="2"/>
  <c r="AT172" i="2"/>
  <c r="BI171" i="2"/>
  <c r="BJ171" i="2" s="1"/>
  <c r="BH171" i="2"/>
  <c r="BC171" i="2" a="1"/>
  <c r="BC171" i="2" s="1"/>
  <c r="BF171" i="2" s="1"/>
  <c r="BB171" i="2"/>
  <c r="BA171" i="2"/>
  <c r="BK171" i="2" s="1"/>
  <c r="AY171" i="2"/>
  <c r="AX171" i="2"/>
  <c r="AW171" i="2"/>
  <c r="AV171" i="2"/>
  <c r="AU171" i="2"/>
  <c r="AT171" i="2"/>
  <c r="BI170" i="2"/>
  <c r="BJ170" i="2" s="1"/>
  <c r="BH170" i="2"/>
  <c r="BK170" i="2" s="1"/>
  <c r="BC170" i="2" a="1"/>
  <c r="BC170" i="2" s="1"/>
  <c r="BB170" i="2"/>
  <c r="BA170" i="2"/>
  <c r="AY170" i="2"/>
  <c r="AX170" i="2"/>
  <c r="AW170" i="2"/>
  <c r="AV170" i="2"/>
  <c r="AU170" i="2"/>
  <c r="AT170" i="2"/>
  <c r="BJ169" i="2"/>
  <c r="BI169" i="2"/>
  <c r="BH169" i="2"/>
  <c r="BK169" i="2" s="1"/>
  <c r="BC169" i="2" a="1"/>
  <c r="BC169" i="2" s="1"/>
  <c r="BF169" i="2" s="1"/>
  <c r="BB169" i="2"/>
  <c r="BA169" i="2"/>
  <c r="AY169" i="2"/>
  <c r="AX169" i="2"/>
  <c r="AW169" i="2"/>
  <c r="AV169" i="2"/>
  <c r="AU169" i="2"/>
  <c r="AT169" i="2"/>
  <c r="BJ168" i="2"/>
  <c r="BI168" i="2"/>
  <c r="BH168" i="2"/>
  <c r="BC168" i="2" a="1"/>
  <c r="BC168" i="2" s="1"/>
  <c r="BF168" i="2" s="1"/>
  <c r="BB168" i="2"/>
  <c r="BA168" i="2"/>
  <c r="BK168" i="2" s="1"/>
  <c r="AY168" i="2"/>
  <c r="AX168" i="2"/>
  <c r="AW168" i="2"/>
  <c r="AV168" i="2"/>
  <c r="AU168" i="2"/>
  <c r="AT168" i="2"/>
  <c r="BI167" i="2"/>
  <c r="BH167" i="2"/>
  <c r="BC167" i="2" a="1"/>
  <c r="BC167" i="2" s="1"/>
  <c r="BB167" i="2"/>
  <c r="BA167" i="2"/>
  <c r="AY167" i="2"/>
  <c r="AX167" i="2"/>
  <c r="AW167" i="2"/>
  <c r="AV167" i="2"/>
  <c r="AU167" i="2"/>
  <c r="AT167" i="2"/>
  <c r="BJ166" i="2"/>
  <c r="BI166" i="2"/>
  <c r="BH166" i="2"/>
  <c r="BK166" i="2" s="1"/>
  <c r="BC166" i="2" a="1"/>
  <c r="BC166" i="2" s="1"/>
  <c r="BB166" i="2"/>
  <c r="BA166" i="2"/>
  <c r="AY166" i="2"/>
  <c r="AX166" i="2"/>
  <c r="AW166" i="2"/>
  <c r="AV166" i="2"/>
  <c r="AU166" i="2"/>
  <c r="AT166" i="2"/>
  <c r="BI165" i="2"/>
  <c r="BJ165" i="2" s="1"/>
  <c r="BH165" i="2"/>
  <c r="BC165" i="2" a="1"/>
  <c r="BC165" i="2" s="1"/>
  <c r="BF165" i="2" s="1"/>
  <c r="BB165" i="2"/>
  <c r="BA165" i="2"/>
  <c r="BK165" i="2" s="1"/>
  <c r="AY165" i="2"/>
  <c r="AX165" i="2"/>
  <c r="AW165" i="2"/>
  <c r="AV165" i="2"/>
  <c r="AU165" i="2"/>
  <c r="AT165" i="2"/>
  <c r="BI164" i="2"/>
  <c r="BH164" i="2"/>
  <c r="BC164" i="2" a="1"/>
  <c r="BC164" i="2" s="1"/>
  <c r="BB164" i="2"/>
  <c r="BA164" i="2"/>
  <c r="AY164" i="2"/>
  <c r="AX164" i="2"/>
  <c r="AW164" i="2"/>
  <c r="AV164" i="2"/>
  <c r="AU164" i="2"/>
  <c r="AT164" i="2"/>
  <c r="BJ163" i="2"/>
  <c r="BI163" i="2"/>
  <c r="BH163" i="2"/>
  <c r="BK163" i="2" s="1"/>
  <c r="BC163" i="2" a="1"/>
  <c r="BC163" i="2" s="1"/>
  <c r="BF163" i="2" s="1"/>
  <c r="BB163" i="2"/>
  <c r="BA163" i="2"/>
  <c r="AY163" i="2"/>
  <c r="AX163" i="2"/>
  <c r="AW163" i="2"/>
  <c r="AV163" i="2"/>
  <c r="AU163" i="2"/>
  <c r="AT163" i="2"/>
  <c r="BJ162" i="2"/>
  <c r="BI162" i="2"/>
  <c r="BH162" i="2"/>
  <c r="BC162" i="2" a="1"/>
  <c r="BC162" i="2" s="1"/>
  <c r="BF162" i="2" s="1"/>
  <c r="BB162" i="2"/>
  <c r="BA162" i="2"/>
  <c r="BK162" i="2" s="1"/>
  <c r="AY162" i="2"/>
  <c r="AX162" i="2"/>
  <c r="AW162" i="2"/>
  <c r="AV162" i="2"/>
  <c r="AU162" i="2"/>
  <c r="AT162" i="2"/>
  <c r="BI161" i="2"/>
  <c r="BJ161" i="2" s="1"/>
  <c r="BH161" i="2"/>
  <c r="BC161" i="2" a="1"/>
  <c r="BC161" i="2" s="1"/>
  <c r="BB161" i="2"/>
  <c r="BA161" i="2"/>
  <c r="AY161" i="2"/>
  <c r="AX161" i="2"/>
  <c r="AW161" i="2"/>
  <c r="AV161" i="2"/>
  <c r="AU161" i="2"/>
  <c r="AT161" i="2"/>
  <c r="BJ160" i="2"/>
  <c r="BI160" i="2"/>
  <c r="BH160" i="2"/>
  <c r="BK160" i="2" s="1"/>
  <c r="BC160" i="2" a="1"/>
  <c r="BC160" i="2" s="1"/>
  <c r="BB160" i="2"/>
  <c r="BA160" i="2"/>
  <c r="AY160" i="2"/>
  <c r="AX160" i="2"/>
  <c r="AW160" i="2"/>
  <c r="AV160" i="2"/>
  <c r="AU160" i="2"/>
  <c r="AT160" i="2"/>
  <c r="BJ159" i="2"/>
  <c r="BI159" i="2"/>
  <c r="BH159" i="2"/>
  <c r="BC159" i="2" a="1"/>
  <c r="BC159" i="2" s="1"/>
  <c r="BF159" i="2" s="1"/>
  <c r="BB159" i="2"/>
  <c r="BA159" i="2"/>
  <c r="BK159" i="2" s="1"/>
  <c r="AY159" i="2"/>
  <c r="AX159" i="2"/>
  <c r="AW159" i="2"/>
  <c r="AV159" i="2"/>
  <c r="AU159" i="2"/>
  <c r="AT159" i="2"/>
  <c r="BI158" i="2"/>
  <c r="BJ158" i="2" s="1"/>
  <c r="BH158" i="2"/>
  <c r="BK158" i="2" s="1"/>
  <c r="BC158" i="2" a="1"/>
  <c r="BC158" i="2" s="1"/>
  <c r="BB158" i="2"/>
  <c r="BA158" i="2"/>
  <c r="AY158" i="2"/>
  <c r="AX158" i="2"/>
  <c r="AW158" i="2"/>
  <c r="AV158" i="2"/>
  <c r="AU158" i="2"/>
  <c r="AT158" i="2"/>
  <c r="BJ157" i="2"/>
  <c r="BI157" i="2"/>
  <c r="BH157" i="2"/>
  <c r="BK157" i="2" s="1"/>
  <c r="BC157" i="2" a="1"/>
  <c r="BC157" i="2" s="1"/>
  <c r="BB157" i="2"/>
  <c r="BA157" i="2"/>
  <c r="AY157" i="2"/>
  <c r="AX157" i="2"/>
  <c r="AW157" i="2"/>
  <c r="AV157" i="2"/>
  <c r="AU157" i="2"/>
  <c r="AT157" i="2"/>
  <c r="BI156" i="2"/>
  <c r="BJ156" i="2" s="1"/>
  <c r="BH156" i="2"/>
  <c r="BC156" i="2" a="1"/>
  <c r="BC156" i="2" s="1"/>
  <c r="BF156" i="2" s="1"/>
  <c r="BB156" i="2"/>
  <c r="BA156" i="2"/>
  <c r="BK156" i="2" s="1"/>
  <c r="AY156" i="2"/>
  <c r="AX156" i="2"/>
  <c r="AW156" i="2"/>
  <c r="AV156" i="2"/>
  <c r="AU156" i="2"/>
  <c r="AT156" i="2"/>
  <c r="BI155" i="2"/>
  <c r="BJ155" i="2" s="1"/>
  <c r="BH155" i="2"/>
  <c r="BK155" i="2" s="1"/>
  <c r="BC155" i="2" a="1"/>
  <c r="BC155" i="2" s="1"/>
  <c r="BB155" i="2"/>
  <c r="BA155" i="2"/>
  <c r="AY155" i="2"/>
  <c r="AX155" i="2"/>
  <c r="AW155" i="2"/>
  <c r="AV155" i="2"/>
  <c r="AU155" i="2"/>
  <c r="AT155" i="2"/>
  <c r="BJ154" i="2"/>
  <c r="BI154" i="2"/>
  <c r="BH154" i="2"/>
  <c r="BK154" i="2" s="1"/>
  <c r="BE154" i="2"/>
  <c r="BC154" i="2" a="1"/>
  <c r="BC154" i="2" s="1"/>
  <c r="BF154" i="2" s="1"/>
  <c r="BB154" i="2"/>
  <c r="BA154" i="2"/>
  <c r="AY154" i="2"/>
  <c r="AX154" i="2"/>
  <c r="AW154" i="2"/>
  <c r="AV154" i="2"/>
  <c r="AU154" i="2"/>
  <c r="AT154" i="2"/>
  <c r="BI153" i="2"/>
  <c r="BJ153" i="2" s="1"/>
  <c r="BH153" i="2"/>
  <c r="BC153" i="2" a="1"/>
  <c r="BC153" i="2" s="1"/>
  <c r="BF153" i="2" s="1"/>
  <c r="BB153" i="2"/>
  <c r="BA153" i="2"/>
  <c r="BK153" i="2" s="1"/>
  <c r="AY153" i="2"/>
  <c r="AX153" i="2"/>
  <c r="AW153" i="2"/>
  <c r="AV153" i="2"/>
  <c r="AU153" i="2"/>
  <c r="AT153" i="2"/>
  <c r="BI152" i="2"/>
  <c r="BJ152" i="2" s="1"/>
  <c r="BH152" i="2"/>
  <c r="BK152" i="2" s="1"/>
  <c r="BC152" i="2" a="1"/>
  <c r="BC152" i="2" s="1"/>
  <c r="BB152" i="2"/>
  <c r="BA152" i="2"/>
  <c r="AY152" i="2"/>
  <c r="AX152" i="2"/>
  <c r="AW152" i="2"/>
  <c r="AV152" i="2"/>
  <c r="AU152" i="2"/>
  <c r="AT152" i="2"/>
  <c r="BJ151" i="2"/>
  <c r="BI151" i="2"/>
  <c r="BH151" i="2"/>
  <c r="BK151" i="2" s="1"/>
  <c r="BC151" i="2" a="1"/>
  <c r="BC151" i="2" s="1"/>
  <c r="BB151" i="2"/>
  <c r="BA151" i="2"/>
  <c r="AY151" i="2"/>
  <c r="AX151" i="2"/>
  <c r="AW151" i="2"/>
  <c r="AV151" i="2"/>
  <c r="AU151" i="2"/>
  <c r="AT151" i="2"/>
  <c r="BJ150" i="2"/>
  <c r="BI150" i="2"/>
  <c r="BH150" i="2"/>
  <c r="BC150" i="2" a="1"/>
  <c r="BC150" i="2" s="1"/>
  <c r="BF150" i="2" s="1"/>
  <c r="BB150" i="2"/>
  <c r="BA150" i="2"/>
  <c r="BK150" i="2" s="1"/>
  <c r="AY150" i="2"/>
  <c r="AX150" i="2"/>
  <c r="AW150" i="2"/>
  <c r="AV150" i="2"/>
  <c r="AU150" i="2"/>
  <c r="AT150" i="2"/>
  <c r="BI149" i="2"/>
  <c r="BH149" i="2"/>
  <c r="BC149" i="2" a="1"/>
  <c r="BC149" i="2" s="1"/>
  <c r="BB149" i="2"/>
  <c r="BA149" i="2"/>
  <c r="AY149" i="2"/>
  <c r="AX149" i="2"/>
  <c r="AW149" i="2"/>
  <c r="AV149" i="2"/>
  <c r="AU149" i="2"/>
  <c r="AT149" i="2"/>
  <c r="BJ148" i="2"/>
  <c r="BI148" i="2"/>
  <c r="BH148" i="2"/>
  <c r="BK148" i="2" s="1"/>
  <c r="BC148" i="2" a="1"/>
  <c r="BC148" i="2" s="1"/>
  <c r="BF148" i="2" s="1"/>
  <c r="BB148" i="2"/>
  <c r="BA148" i="2"/>
  <c r="AY148" i="2"/>
  <c r="AX148" i="2"/>
  <c r="AW148" i="2"/>
  <c r="AV148" i="2"/>
  <c r="AU148" i="2"/>
  <c r="AT148" i="2"/>
  <c r="BJ147" i="2"/>
  <c r="BI147" i="2"/>
  <c r="BH147" i="2"/>
  <c r="BC147" i="2" a="1"/>
  <c r="BC147" i="2" s="1"/>
  <c r="BF147" i="2" s="1"/>
  <c r="BB147" i="2"/>
  <c r="BA147" i="2"/>
  <c r="BK147" i="2" s="1"/>
  <c r="AY147" i="2"/>
  <c r="AX147" i="2"/>
  <c r="AW147" i="2"/>
  <c r="AV147" i="2"/>
  <c r="AU147" i="2"/>
  <c r="AT147" i="2"/>
  <c r="BI146" i="2"/>
  <c r="BH146" i="2"/>
  <c r="BC146" i="2" a="1"/>
  <c r="BC146" i="2" s="1"/>
  <c r="BB146" i="2"/>
  <c r="BA146" i="2"/>
  <c r="AY146" i="2"/>
  <c r="AX146" i="2"/>
  <c r="AW146" i="2"/>
  <c r="AV146" i="2"/>
  <c r="AU146" i="2"/>
  <c r="AT146" i="2"/>
  <c r="BJ145" i="2"/>
  <c r="BI145" i="2"/>
  <c r="BH145" i="2"/>
  <c r="BK145" i="2" s="1"/>
  <c r="BC145" i="2" a="1"/>
  <c r="BC145" i="2" s="1"/>
  <c r="BF145" i="2" s="1"/>
  <c r="BB145" i="2"/>
  <c r="BA145" i="2"/>
  <c r="AY145" i="2"/>
  <c r="AX145" i="2"/>
  <c r="AW145" i="2"/>
  <c r="AV145" i="2"/>
  <c r="AU145" i="2"/>
  <c r="AT145" i="2"/>
  <c r="BJ144" i="2"/>
  <c r="BI144" i="2"/>
  <c r="BH144" i="2"/>
  <c r="BC144" i="2" a="1"/>
  <c r="BC144" i="2" s="1"/>
  <c r="BF144" i="2" s="1"/>
  <c r="BB144" i="2"/>
  <c r="BA144" i="2"/>
  <c r="BK144" i="2" s="1"/>
  <c r="AY144" i="2"/>
  <c r="AX144" i="2"/>
  <c r="AW144" i="2"/>
  <c r="AV144" i="2"/>
  <c r="AU144" i="2"/>
  <c r="AT144" i="2"/>
  <c r="BI143" i="2"/>
  <c r="BH143" i="2"/>
  <c r="BC143" i="2" a="1"/>
  <c r="BC143" i="2" s="1"/>
  <c r="BB143" i="2"/>
  <c r="BA143" i="2"/>
  <c r="AY143" i="2"/>
  <c r="AX143" i="2"/>
  <c r="AW143" i="2"/>
  <c r="AV143" i="2"/>
  <c r="AU143" i="2"/>
  <c r="AT143" i="2"/>
  <c r="BJ142" i="2"/>
  <c r="BI142" i="2"/>
  <c r="BH142" i="2"/>
  <c r="BK142" i="2" s="1"/>
  <c r="BC142" i="2" a="1"/>
  <c r="BC142" i="2" s="1"/>
  <c r="BB142" i="2"/>
  <c r="BA142" i="2"/>
  <c r="AY142" i="2"/>
  <c r="AX142" i="2"/>
  <c r="AW142" i="2"/>
  <c r="AV142" i="2"/>
  <c r="AU142" i="2"/>
  <c r="AT142" i="2"/>
  <c r="BI141" i="2"/>
  <c r="BJ141" i="2" s="1"/>
  <c r="BH141" i="2"/>
  <c r="BC141" i="2" a="1"/>
  <c r="BC141" i="2" s="1"/>
  <c r="BF141" i="2" s="1"/>
  <c r="BB141" i="2"/>
  <c r="BA141" i="2"/>
  <c r="BK141" i="2" s="1"/>
  <c r="AY141" i="2"/>
  <c r="AX141" i="2"/>
  <c r="AW141" i="2"/>
  <c r="AV141" i="2"/>
  <c r="AU141" i="2"/>
  <c r="AT141" i="2"/>
  <c r="BI140" i="2"/>
  <c r="BH140" i="2"/>
  <c r="BC140" i="2" a="1"/>
  <c r="BC140" i="2" s="1"/>
  <c r="BB140" i="2"/>
  <c r="BA140" i="2"/>
  <c r="AY140" i="2"/>
  <c r="AX140" i="2"/>
  <c r="AW140" i="2"/>
  <c r="AV140" i="2"/>
  <c r="AU140" i="2"/>
  <c r="AT140" i="2"/>
  <c r="BJ139" i="2"/>
  <c r="BI139" i="2"/>
  <c r="BH139" i="2"/>
  <c r="BK139" i="2" s="1"/>
  <c r="BC139" i="2" a="1"/>
  <c r="BC139" i="2" s="1"/>
  <c r="BF139" i="2" s="1"/>
  <c r="BB139" i="2"/>
  <c r="BA139" i="2"/>
  <c r="AY139" i="2"/>
  <c r="AX139" i="2"/>
  <c r="AW139" i="2"/>
  <c r="AV139" i="2"/>
  <c r="AU139" i="2"/>
  <c r="AT139" i="2"/>
  <c r="BI138" i="2"/>
  <c r="BJ138" i="2" s="1"/>
  <c r="BH138" i="2"/>
  <c r="BC138" i="2" a="1"/>
  <c r="BC138" i="2" s="1"/>
  <c r="BF138" i="2" s="1"/>
  <c r="BB138" i="2"/>
  <c r="BA138" i="2"/>
  <c r="BK138" i="2" s="1"/>
  <c r="AY138" i="2"/>
  <c r="AX138" i="2"/>
  <c r="AW138" i="2"/>
  <c r="AV138" i="2"/>
  <c r="AU138" i="2"/>
  <c r="AT138" i="2"/>
  <c r="BI137" i="2"/>
  <c r="BJ137" i="2" s="1"/>
  <c r="BH137" i="2"/>
  <c r="BK137" i="2" s="1"/>
  <c r="BC137" i="2" a="1"/>
  <c r="BC137" i="2" s="1"/>
  <c r="BF137" i="2" s="1"/>
  <c r="BB137" i="2"/>
  <c r="BA137" i="2"/>
  <c r="AY137" i="2"/>
  <c r="AX137" i="2"/>
  <c r="AW137" i="2"/>
  <c r="AV137" i="2"/>
  <c r="AU137" i="2"/>
  <c r="AT137" i="2"/>
  <c r="BJ136" i="2"/>
  <c r="BI136" i="2"/>
  <c r="BH136" i="2"/>
  <c r="BK136" i="2" s="1"/>
  <c r="BC136" i="2" a="1"/>
  <c r="BC136" i="2" s="1"/>
  <c r="BB136" i="2"/>
  <c r="BA136" i="2"/>
  <c r="AY136" i="2"/>
  <c r="AX136" i="2"/>
  <c r="AW136" i="2"/>
  <c r="AV136" i="2"/>
  <c r="AU136" i="2"/>
  <c r="AT136" i="2"/>
  <c r="BJ135" i="2"/>
  <c r="BI135" i="2"/>
  <c r="BH135" i="2"/>
  <c r="BC135" i="2" a="1"/>
  <c r="BC135" i="2" s="1"/>
  <c r="BB135" i="2"/>
  <c r="BA135" i="2"/>
  <c r="BK135" i="2" s="1"/>
  <c r="AY135" i="2"/>
  <c r="AX135" i="2"/>
  <c r="AW135" i="2"/>
  <c r="AV135" i="2"/>
  <c r="AU135" i="2"/>
  <c r="AT135" i="2"/>
  <c r="BI134" i="2"/>
  <c r="BH134" i="2"/>
  <c r="BC134" i="2" a="1"/>
  <c r="BC134" i="2" s="1"/>
  <c r="BE134" i="2" s="1"/>
  <c r="BB134" i="2"/>
  <c r="BA134" i="2"/>
  <c r="AY134" i="2"/>
  <c r="AX134" i="2"/>
  <c r="AW134" i="2"/>
  <c r="AV134" i="2"/>
  <c r="AU134" i="2"/>
  <c r="AT134" i="2"/>
  <c r="BJ133" i="2"/>
  <c r="BI133" i="2"/>
  <c r="BH133" i="2"/>
  <c r="BK133" i="2" s="1"/>
  <c r="BC133" i="2" a="1"/>
  <c r="BC133" i="2" s="1"/>
  <c r="BF133" i="2" s="1"/>
  <c r="BB133" i="2"/>
  <c r="BA133" i="2"/>
  <c r="AY133" i="2"/>
  <c r="AX133" i="2"/>
  <c r="AW133" i="2"/>
  <c r="AV133" i="2"/>
  <c r="AU133" i="2"/>
  <c r="AT133" i="2"/>
  <c r="BJ132" i="2"/>
  <c r="BI132" i="2"/>
  <c r="BH132" i="2"/>
  <c r="BC132" i="2" a="1"/>
  <c r="BC132" i="2" s="1"/>
  <c r="BF132" i="2" s="1"/>
  <c r="BB132" i="2"/>
  <c r="BA132" i="2"/>
  <c r="BK132" i="2" s="1"/>
  <c r="AY132" i="2"/>
  <c r="AX132" i="2"/>
  <c r="AW132" i="2"/>
  <c r="AV132" i="2"/>
  <c r="AU132" i="2"/>
  <c r="AT132" i="2"/>
  <c r="BI131" i="2"/>
  <c r="BJ131" i="2" s="1"/>
  <c r="BH131" i="2"/>
  <c r="BK131" i="2" s="1"/>
  <c r="BC131" i="2" a="1"/>
  <c r="BC131" i="2" s="1"/>
  <c r="BB131" i="2"/>
  <c r="BA131" i="2"/>
  <c r="AY131" i="2"/>
  <c r="AX131" i="2"/>
  <c r="AW131" i="2"/>
  <c r="AV131" i="2"/>
  <c r="AU131" i="2"/>
  <c r="AT131" i="2"/>
  <c r="BJ130" i="2"/>
  <c r="BI130" i="2"/>
  <c r="BH130" i="2"/>
  <c r="BK130" i="2" s="1"/>
  <c r="BC130" i="2" a="1"/>
  <c r="BC130" i="2" s="1"/>
  <c r="BB130" i="2"/>
  <c r="BA130" i="2"/>
  <c r="AY130" i="2"/>
  <c r="AX130" i="2"/>
  <c r="AW130" i="2"/>
  <c r="AV130" i="2"/>
  <c r="AU130" i="2"/>
  <c r="AT130" i="2"/>
  <c r="BI129" i="2"/>
  <c r="BJ129" i="2" s="1"/>
  <c r="BH129" i="2"/>
  <c r="BC129" i="2" a="1"/>
  <c r="BC129" i="2"/>
  <c r="BB129" i="2"/>
  <c r="BA129" i="2"/>
  <c r="BK129" i="2" s="1"/>
  <c r="AY129" i="2"/>
  <c r="AX129" i="2"/>
  <c r="AW129" i="2"/>
  <c r="AV129" i="2"/>
  <c r="AU129" i="2"/>
  <c r="AT129" i="2"/>
  <c r="BI128" i="2"/>
  <c r="BJ128" i="2" s="1"/>
  <c r="BH128" i="2"/>
  <c r="BK128" i="2" s="1"/>
  <c r="BC128" i="2" a="1"/>
  <c r="BC128" i="2" s="1"/>
  <c r="BE128" i="2" s="1"/>
  <c r="BB128" i="2"/>
  <c r="BA128" i="2"/>
  <c r="AY128" i="2"/>
  <c r="AX128" i="2"/>
  <c r="AW128" i="2"/>
  <c r="AV128" i="2"/>
  <c r="AU128" i="2"/>
  <c r="AT128" i="2"/>
  <c r="BJ127" i="2"/>
  <c r="BI127" i="2"/>
  <c r="BH127" i="2"/>
  <c r="BK127" i="2" s="1"/>
  <c r="BC127" i="2" a="1"/>
  <c r="BC127" i="2" s="1"/>
  <c r="BB127" i="2"/>
  <c r="BA127" i="2"/>
  <c r="AY127" i="2"/>
  <c r="AX127" i="2"/>
  <c r="AW127" i="2"/>
  <c r="AV127" i="2"/>
  <c r="AU127" i="2"/>
  <c r="AT127" i="2"/>
  <c r="BI126" i="2"/>
  <c r="BH126" i="2"/>
  <c r="BC126" i="2" a="1"/>
  <c r="BC126" i="2" s="1"/>
  <c r="BB126" i="2"/>
  <c r="BA126" i="2"/>
  <c r="BK126" i="2" s="1"/>
  <c r="AY126" i="2"/>
  <c r="AX126" i="2"/>
  <c r="AW126" i="2"/>
  <c r="AV126" i="2"/>
  <c r="AU126" i="2"/>
  <c r="AT126" i="2"/>
  <c r="BI125" i="2"/>
  <c r="BH125" i="2"/>
  <c r="BC125" i="2" a="1"/>
  <c r="BC125" i="2" s="1"/>
  <c r="BB125" i="2"/>
  <c r="BA125" i="2"/>
  <c r="AY125" i="2"/>
  <c r="AX125" i="2"/>
  <c r="AW125" i="2"/>
  <c r="AV125" i="2"/>
  <c r="AU125" i="2"/>
  <c r="AT125" i="2"/>
  <c r="BJ124" i="2"/>
  <c r="BI124" i="2"/>
  <c r="BH124" i="2"/>
  <c r="BK124" i="2" s="1"/>
  <c r="BC124" i="2" a="1"/>
  <c r="BC124" i="2" s="1"/>
  <c r="BF124" i="2" s="1"/>
  <c r="BB124" i="2"/>
  <c r="BA124" i="2"/>
  <c r="AY124" i="2"/>
  <c r="AX124" i="2"/>
  <c r="AW124" i="2"/>
  <c r="AV124" i="2"/>
  <c r="AU124" i="2"/>
  <c r="AT124" i="2"/>
  <c r="BI123" i="2"/>
  <c r="BH123" i="2"/>
  <c r="BC123" i="2" a="1"/>
  <c r="BC123" i="2"/>
  <c r="BF123" i="2" s="1"/>
  <c r="BB123" i="2"/>
  <c r="BA123" i="2"/>
  <c r="BK123" i="2" s="1"/>
  <c r="AY123" i="2"/>
  <c r="AX123" i="2"/>
  <c r="AW123" i="2"/>
  <c r="AV123" i="2"/>
  <c r="AU123" i="2"/>
  <c r="AT123" i="2"/>
  <c r="BI122" i="2"/>
  <c r="BH122" i="2"/>
  <c r="BC122" i="2" a="1"/>
  <c r="BC122" i="2" s="1"/>
  <c r="BB122" i="2"/>
  <c r="BA122" i="2"/>
  <c r="AY122" i="2"/>
  <c r="AX122" i="2"/>
  <c r="AW122" i="2"/>
  <c r="AV122" i="2"/>
  <c r="AU122" i="2"/>
  <c r="AT122" i="2"/>
  <c r="BJ121" i="2"/>
  <c r="BI121" i="2"/>
  <c r="BH121" i="2"/>
  <c r="BK121" i="2" s="1"/>
  <c r="BC121" i="2" a="1"/>
  <c r="BC121" i="2" s="1"/>
  <c r="BB121" i="2"/>
  <c r="BA121" i="2"/>
  <c r="AY121" i="2"/>
  <c r="AX121" i="2"/>
  <c r="AW121" i="2"/>
  <c r="AV121" i="2"/>
  <c r="AU121" i="2"/>
  <c r="AT121" i="2"/>
  <c r="BI120" i="2"/>
  <c r="BJ120" i="2" s="1"/>
  <c r="BH120" i="2"/>
  <c r="BC120" i="2" a="1"/>
  <c r="BC120" i="2" s="1"/>
  <c r="BF120" i="2" s="1"/>
  <c r="BB120" i="2"/>
  <c r="BA120" i="2"/>
  <c r="BK120" i="2" s="1"/>
  <c r="AY120" i="2"/>
  <c r="AX120" i="2"/>
  <c r="AW120" i="2"/>
  <c r="AV120" i="2"/>
  <c r="AU120" i="2"/>
  <c r="AT120" i="2"/>
  <c r="BI119" i="2"/>
  <c r="BJ119" i="2" s="1"/>
  <c r="BH119" i="2"/>
  <c r="BK119" i="2" s="1"/>
  <c r="BC119" i="2" a="1"/>
  <c r="BC119" i="2" s="1"/>
  <c r="BF119" i="2" s="1"/>
  <c r="BB119" i="2"/>
  <c r="BA119" i="2"/>
  <c r="AY119" i="2"/>
  <c r="AX119" i="2"/>
  <c r="AW119" i="2"/>
  <c r="AV119" i="2"/>
  <c r="AU119" i="2"/>
  <c r="AT119" i="2"/>
  <c r="BJ118" i="2"/>
  <c r="BI118" i="2"/>
  <c r="BH118" i="2"/>
  <c r="BK118" i="2" s="1"/>
  <c r="BC118" i="2" a="1"/>
  <c r="BC118" i="2" s="1"/>
  <c r="BB118" i="2"/>
  <c r="BA118" i="2"/>
  <c r="AY118" i="2"/>
  <c r="AX118" i="2"/>
  <c r="AW118" i="2"/>
  <c r="AV118" i="2"/>
  <c r="AU118" i="2"/>
  <c r="AT118" i="2"/>
  <c r="BI117" i="2"/>
  <c r="BH117" i="2"/>
  <c r="BC117" i="2" a="1"/>
  <c r="BC117" i="2" s="1"/>
  <c r="BB117" i="2"/>
  <c r="BA117" i="2"/>
  <c r="BK117" i="2" s="1"/>
  <c r="AY117" i="2"/>
  <c r="AX117" i="2"/>
  <c r="AW117" i="2"/>
  <c r="AV117" i="2"/>
  <c r="AU117" i="2"/>
  <c r="AT117" i="2"/>
  <c r="BI116" i="2"/>
  <c r="BH116" i="2"/>
  <c r="BC116" i="2" a="1"/>
  <c r="BC116" i="2" s="1"/>
  <c r="BE116" i="2" s="1"/>
  <c r="BB116" i="2"/>
  <c r="BA116" i="2"/>
  <c r="AY116" i="2"/>
  <c r="AX116" i="2"/>
  <c r="AW116" i="2"/>
  <c r="AV116" i="2"/>
  <c r="AU116" i="2"/>
  <c r="AT116" i="2"/>
  <c r="BJ115" i="2"/>
  <c r="BI115" i="2"/>
  <c r="BH115" i="2"/>
  <c r="BK115" i="2" s="1"/>
  <c r="BC115" i="2" a="1"/>
  <c r="BC115" i="2" s="1"/>
  <c r="BF115" i="2" s="1"/>
  <c r="BB115" i="2"/>
  <c r="BA115" i="2"/>
  <c r="AY115" i="2"/>
  <c r="AX115" i="2"/>
  <c r="AW115" i="2"/>
  <c r="AV115" i="2"/>
  <c r="AU115" i="2"/>
  <c r="AT115" i="2"/>
  <c r="BJ114" i="2"/>
  <c r="BI114" i="2"/>
  <c r="BH114" i="2"/>
  <c r="BC114" i="2" a="1"/>
  <c r="BC114" i="2" s="1"/>
  <c r="BF114" i="2" s="1"/>
  <c r="BB114" i="2"/>
  <c r="BA114" i="2"/>
  <c r="BK114" i="2" s="1"/>
  <c r="AY114" i="2"/>
  <c r="AX114" i="2"/>
  <c r="AW114" i="2"/>
  <c r="AV114" i="2"/>
  <c r="AU114" i="2"/>
  <c r="AT114" i="2"/>
  <c r="BI113" i="2"/>
  <c r="BJ113" i="2" s="1"/>
  <c r="BH113" i="2"/>
  <c r="BK113" i="2" s="1"/>
  <c r="BC113" i="2" a="1"/>
  <c r="BC113" i="2" s="1"/>
  <c r="BB113" i="2"/>
  <c r="BA113" i="2"/>
  <c r="AY113" i="2"/>
  <c r="AX113" i="2"/>
  <c r="AW113" i="2"/>
  <c r="AV113" i="2"/>
  <c r="AU113" i="2"/>
  <c r="AT113" i="2"/>
  <c r="BJ112" i="2"/>
  <c r="BI112" i="2"/>
  <c r="BH112" i="2"/>
  <c r="BK112" i="2" s="1"/>
  <c r="BC112" i="2" a="1"/>
  <c r="BC112" i="2" s="1"/>
  <c r="BB112" i="2"/>
  <c r="BA112" i="2"/>
  <c r="AY112" i="2"/>
  <c r="AX112" i="2"/>
  <c r="AW112" i="2"/>
  <c r="AV112" i="2"/>
  <c r="AU112" i="2"/>
  <c r="AT112" i="2"/>
  <c r="BI111" i="2"/>
  <c r="BJ111" i="2" s="1"/>
  <c r="BH111" i="2"/>
  <c r="BC111" i="2" a="1"/>
  <c r="BC111" i="2" s="1"/>
  <c r="BB111" i="2"/>
  <c r="BA111" i="2"/>
  <c r="BK111" i="2" s="1"/>
  <c r="AY111" i="2"/>
  <c r="AX111" i="2"/>
  <c r="AW111" i="2"/>
  <c r="AV111" i="2"/>
  <c r="AU111" i="2"/>
  <c r="AT111" i="2"/>
  <c r="BI110" i="2"/>
  <c r="BJ110" i="2" s="1"/>
  <c r="BH110" i="2"/>
  <c r="BK110" i="2" s="1"/>
  <c r="BE110" i="2"/>
  <c r="BC110" i="2" a="1"/>
  <c r="BC110" i="2" s="1"/>
  <c r="BB110" i="2"/>
  <c r="BA110" i="2"/>
  <c r="AY110" i="2"/>
  <c r="AX110" i="2"/>
  <c r="AW110" i="2"/>
  <c r="AV110" i="2"/>
  <c r="AU110" i="2"/>
  <c r="AT110" i="2"/>
  <c r="BJ109" i="2"/>
  <c r="BI109" i="2"/>
  <c r="BH109" i="2"/>
  <c r="BK109" i="2" s="1"/>
  <c r="BC109" i="2" a="1"/>
  <c r="BC109" i="2" s="1"/>
  <c r="BB109" i="2"/>
  <c r="BA109" i="2"/>
  <c r="AY109" i="2"/>
  <c r="AX109" i="2"/>
  <c r="AW109" i="2"/>
  <c r="AV109" i="2"/>
  <c r="AU109" i="2"/>
  <c r="AT109" i="2"/>
  <c r="BI108" i="2"/>
  <c r="BH108" i="2"/>
  <c r="BC108" i="2" a="1"/>
  <c r="BC108" i="2" s="1"/>
  <c r="BB108" i="2"/>
  <c r="BA108" i="2"/>
  <c r="BK108" i="2" s="1"/>
  <c r="AY108" i="2"/>
  <c r="AX108" i="2"/>
  <c r="AW108" i="2"/>
  <c r="AV108" i="2"/>
  <c r="AU108" i="2"/>
  <c r="AT108" i="2"/>
  <c r="BI107" i="2"/>
  <c r="BH107" i="2"/>
  <c r="BC107" i="2" a="1"/>
  <c r="BC107" i="2" s="1"/>
  <c r="BB107" i="2"/>
  <c r="BA107" i="2"/>
  <c r="AY107" i="2"/>
  <c r="AX107" i="2"/>
  <c r="AW107" i="2"/>
  <c r="AV107" i="2"/>
  <c r="AU107" i="2"/>
  <c r="AT107" i="2"/>
  <c r="BJ106" i="2"/>
  <c r="BI106" i="2"/>
  <c r="BH106" i="2"/>
  <c r="BK106" i="2" s="1"/>
  <c r="BC106" i="2" a="1"/>
  <c r="BC106" i="2" s="1"/>
  <c r="BF106" i="2" s="1"/>
  <c r="BB106" i="2"/>
  <c r="BA106" i="2"/>
  <c r="AY106" i="2"/>
  <c r="AX106" i="2"/>
  <c r="AW106" i="2"/>
  <c r="AV106" i="2"/>
  <c r="AU106" i="2"/>
  <c r="AT106" i="2"/>
  <c r="BI105" i="2"/>
  <c r="BH105" i="2"/>
  <c r="BC105" i="2" a="1"/>
  <c r="BC105" i="2" s="1"/>
  <c r="BF105" i="2" s="1"/>
  <c r="BB105" i="2"/>
  <c r="BA105" i="2"/>
  <c r="BK105" i="2" s="1"/>
  <c r="AY105" i="2"/>
  <c r="AX105" i="2"/>
  <c r="AW105" i="2"/>
  <c r="AV105" i="2"/>
  <c r="AU105" i="2"/>
  <c r="AT105" i="2"/>
  <c r="BI104" i="2"/>
  <c r="BH104" i="2"/>
  <c r="BC104" i="2" a="1"/>
  <c r="BC104" i="2" s="1"/>
  <c r="BB104" i="2"/>
  <c r="BA104" i="2"/>
  <c r="AY104" i="2"/>
  <c r="AX104" i="2"/>
  <c r="AW104" i="2"/>
  <c r="AV104" i="2"/>
  <c r="AU104" i="2"/>
  <c r="AT104" i="2"/>
  <c r="BJ103" i="2"/>
  <c r="BI103" i="2"/>
  <c r="BH103" i="2"/>
  <c r="BK103" i="2" s="1"/>
  <c r="BE103" i="2"/>
  <c r="BC103" i="2" a="1"/>
  <c r="BC103" i="2" s="1"/>
  <c r="BF103" i="2" s="1"/>
  <c r="BB103" i="2"/>
  <c r="BA103" i="2"/>
  <c r="AY103" i="2"/>
  <c r="AX103" i="2"/>
  <c r="AW103" i="2"/>
  <c r="AV103" i="2"/>
  <c r="AU103" i="2"/>
  <c r="AT103" i="2"/>
  <c r="BI102" i="2"/>
  <c r="BJ102" i="2" s="1"/>
  <c r="BH102" i="2"/>
  <c r="BC102" i="2" a="1"/>
  <c r="BC102" i="2" s="1"/>
  <c r="BB102" i="2"/>
  <c r="BA102" i="2"/>
  <c r="BK102" i="2" s="1"/>
  <c r="AY102" i="2"/>
  <c r="AX102" i="2"/>
  <c r="AW102" i="2"/>
  <c r="AV102" i="2"/>
  <c r="AU102" i="2"/>
  <c r="AT102" i="2"/>
  <c r="BI101" i="2"/>
  <c r="BH101" i="2"/>
  <c r="BC101" i="2" a="1"/>
  <c r="BC101" i="2" s="1"/>
  <c r="BB101" i="2"/>
  <c r="BA101" i="2"/>
  <c r="AY101" i="2"/>
  <c r="AX101" i="2"/>
  <c r="AW101" i="2"/>
  <c r="AV101" i="2"/>
  <c r="AU101" i="2"/>
  <c r="AT101" i="2"/>
  <c r="BJ100" i="2"/>
  <c r="BI100" i="2"/>
  <c r="BH100" i="2"/>
  <c r="BK100" i="2" s="1"/>
  <c r="BC100" i="2" a="1"/>
  <c r="BC100" i="2" s="1"/>
  <c r="BF100" i="2" s="1"/>
  <c r="BB100" i="2"/>
  <c r="BA100" i="2"/>
  <c r="AY100" i="2"/>
  <c r="AX100" i="2"/>
  <c r="AW100" i="2"/>
  <c r="AV100" i="2"/>
  <c r="AU100" i="2"/>
  <c r="AT100" i="2"/>
  <c r="BI99" i="2"/>
  <c r="BJ99" i="2" s="1"/>
  <c r="BH99" i="2"/>
  <c r="BC99" i="2" a="1"/>
  <c r="BC99" i="2" s="1"/>
  <c r="BB99" i="2"/>
  <c r="BA99" i="2"/>
  <c r="BK99" i="2" s="1"/>
  <c r="AY99" i="2"/>
  <c r="AX99" i="2"/>
  <c r="AW99" i="2"/>
  <c r="AV99" i="2"/>
  <c r="AU99" i="2"/>
  <c r="AT99" i="2"/>
  <c r="BI98" i="2"/>
  <c r="BJ98" i="2" s="1"/>
  <c r="BH98" i="2"/>
  <c r="BK98" i="2" s="1"/>
  <c r="BC98" i="2" a="1"/>
  <c r="BC98" i="2" s="1"/>
  <c r="BF98" i="2" s="1"/>
  <c r="BB98" i="2"/>
  <c r="BA98" i="2"/>
  <c r="AY98" i="2"/>
  <c r="AX98" i="2"/>
  <c r="AW98" i="2"/>
  <c r="AV98" i="2"/>
  <c r="AU98" i="2"/>
  <c r="AT98" i="2"/>
  <c r="BJ97" i="2"/>
  <c r="BI97" i="2"/>
  <c r="BH97" i="2"/>
  <c r="BK97" i="2" s="1"/>
  <c r="BE97" i="2"/>
  <c r="BC97" i="2" a="1"/>
  <c r="BC97" i="2" s="1"/>
  <c r="BF97" i="2" s="1"/>
  <c r="BB97" i="2"/>
  <c r="BA97" i="2"/>
  <c r="AY97" i="2"/>
  <c r="AX97" i="2"/>
  <c r="AW97" i="2"/>
  <c r="AV97" i="2"/>
  <c r="AU97" i="2"/>
  <c r="AT97" i="2"/>
  <c r="BJ96" i="2"/>
  <c r="BI96" i="2"/>
  <c r="BH96" i="2"/>
  <c r="BC96" i="2" a="1"/>
  <c r="BC96" i="2" s="1"/>
  <c r="BB96" i="2"/>
  <c r="BA96" i="2"/>
  <c r="BK96" i="2" s="1"/>
  <c r="AY96" i="2"/>
  <c r="AX96" i="2"/>
  <c r="AW96" i="2"/>
  <c r="AV96" i="2"/>
  <c r="AU96" i="2"/>
  <c r="AT96" i="2"/>
  <c r="BI95" i="2"/>
  <c r="BJ95" i="2" s="1"/>
  <c r="BH95" i="2"/>
  <c r="BE95" i="2"/>
  <c r="BC95" i="2" a="1"/>
  <c r="BC95" i="2" s="1"/>
  <c r="BB95" i="2"/>
  <c r="BA95" i="2"/>
  <c r="AY95" i="2"/>
  <c r="AX95" i="2"/>
  <c r="AW95" i="2"/>
  <c r="AV95" i="2"/>
  <c r="AU95" i="2"/>
  <c r="AT95" i="2"/>
  <c r="BJ94" i="2"/>
  <c r="BI94" i="2"/>
  <c r="BH94" i="2"/>
  <c r="BK94" i="2" s="1"/>
  <c r="BC94" i="2" a="1"/>
  <c r="BC94" i="2" s="1"/>
  <c r="BB94" i="2"/>
  <c r="BA94" i="2"/>
  <c r="AY94" i="2"/>
  <c r="AX94" i="2"/>
  <c r="AW94" i="2"/>
  <c r="AV94" i="2"/>
  <c r="AU94" i="2"/>
  <c r="AT94" i="2"/>
  <c r="BI93" i="2"/>
  <c r="BJ93" i="2" s="1"/>
  <c r="BH93" i="2"/>
  <c r="BA93" i="2"/>
  <c r="AY93" i="2"/>
  <c r="AX93" i="2"/>
  <c r="AW93" i="2"/>
  <c r="AV93" i="2"/>
  <c r="AU93" i="2"/>
  <c r="AT93" i="2"/>
  <c r="BI92" i="2"/>
  <c r="BJ92" i="2" s="1"/>
  <c r="BH92" i="2"/>
  <c r="BK92" i="2" s="1"/>
  <c r="BC92" i="2" a="1"/>
  <c r="BC92" i="2" s="1"/>
  <c r="BE92" i="2" s="1"/>
  <c r="BB92" i="2"/>
  <c r="BA92" i="2"/>
  <c r="AY92" i="2"/>
  <c r="AX92" i="2"/>
  <c r="AW92" i="2"/>
  <c r="AV92" i="2"/>
  <c r="AU92" i="2"/>
  <c r="AT92" i="2"/>
  <c r="BK91" i="2"/>
  <c r="BI91" i="2"/>
  <c r="BH91" i="2"/>
  <c r="BC91" i="2" a="1"/>
  <c r="BC91" i="2" s="1"/>
  <c r="BB91" i="2"/>
  <c r="BA91" i="2"/>
  <c r="BJ91" i="2" s="1"/>
  <c r="AY91" i="2"/>
  <c r="AX91" i="2"/>
  <c r="AW91" i="2"/>
  <c r="AV91" i="2"/>
  <c r="AU91" i="2"/>
  <c r="AT91" i="2"/>
  <c r="BI90" i="2"/>
  <c r="BJ90" i="2" s="1"/>
  <c r="BH90" i="2"/>
  <c r="BK90" i="2" s="1"/>
  <c r="BC90" i="2" a="1"/>
  <c r="BC90" i="2" s="1"/>
  <c r="BB90" i="2"/>
  <c r="BA90" i="2"/>
  <c r="AY90" i="2"/>
  <c r="AX90" i="2"/>
  <c r="AW90" i="2"/>
  <c r="AV90" i="2"/>
  <c r="AU90" i="2"/>
  <c r="AT90" i="2"/>
  <c r="BI89" i="2"/>
  <c r="BJ89" i="2" s="1"/>
  <c r="BH89" i="2"/>
  <c r="BK89" i="2" s="1"/>
  <c r="BC89" i="2" a="1"/>
  <c r="BC89" i="2" s="1"/>
  <c r="BE89" i="2" s="1"/>
  <c r="BB89" i="2"/>
  <c r="BA89" i="2"/>
  <c r="AY89" i="2"/>
  <c r="AX89" i="2"/>
  <c r="AW89" i="2"/>
  <c r="AV89" i="2"/>
  <c r="AU89" i="2"/>
  <c r="AT89" i="2"/>
  <c r="BK88" i="2"/>
  <c r="BI88" i="2"/>
  <c r="BH88" i="2"/>
  <c r="BC88" i="2" a="1"/>
  <c r="BC88" i="2" s="1"/>
  <c r="BB88" i="2"/>
  <c r="BA88" i="2"/>
  <c r="BJ88" i="2" s="1"/>
  <c r="AY88" i="2"/>
  <c r="AX88" i="2"/>
  <c r="AW88" i="2"/>
  <c r="AV88" i="2"/>
  <c r="AU88" i="2"/>
  <c r="AT88" i="2"/>
  <c r="BI87" i="2"/>
  <c r="BJ87" i="2" s="1"/>
  <c r="BH87" i="2"/>
  <c r="BK87" i="2" s="1"/>
  <c r="BC87" i="2" a="1"/>
  <c r="BC87" i="2" s="1"/>
  <c r="BB87" i="2"/>
  <c r="BA87" i="2"/>
  <c r="AY87" i="2"/>
  <c r="AX87" i="2"/>
  <c r="AW87" i="2"/>
  <c r="AV87" i="2"/>
  <c r="AU87" i="2"/>
  <c r="AT87" i="2"/>
  <c r="BI86" i="2"/>
  <c r="BJ86" i="2" s="1"/>
  <c r="BH86" i="2"/>
  <c r="BK86" i="2" s="1"/>
  <c r="BF86" i="2"/>
  <c r="BC86" i="2" a="1"/>
  <c r="BC86" i="2" s="1"/>
  <c r="BE86" i="2" s="1"/>
  <c r="BB86" i="2"/>
  <c r="BA86" i="2"/>
  <c r="AY86" i="2"/>
  <c r="AX86" i="2"/>
  <c r="AW86" i="2"/>
  <c r="AV86" i="2"/>
  <c r="AU86" i="2"/>
  <c r="AT86" i="2"/>
  <c r="BK85" i="2"/>
  <c r="BI85" i="2"/>
  <c r="BH85" i="2"/>
  <c r="BC85" i="2" a="1"/>
  <c r="BC85" i="2" s="1"/>
  <c r="BB85" i="2"/>
  <c r="BA85" i="2"/>
  <c r="BJ85" i="2" s="1"/>
  <c r="AY85" i="2"/>
  <c r="AX85" i="2"/>
  <c r="AW85" i="2"/>
  <c r="AV85" i="2"/>
  <c r="AU85" i="2"/>
  <c r="AT85" i="2"/>
  <c r="BI84" i="2"/>
  <c r="BJ84" i="2" s="1"/>
  <c r="BH84" i="2"/>
  <c r="BK84" i="2" s="1"/>
  <c r="BC84" i="2" a="1"/>
  <c r="BC84" i="2" s="1"/>
  <c r="BB84" i="2"/>
  <c r="BA84" i="2"/>
  <c r="AY84" i="2"/>
  <c r="AX84" i="2"/>
  <c r="AW84" i="2"/>
  <c r="AV84" i="2"/>
  <c r="AU84" i="2"/>
  <c r="AT84" i="2"/>
  <c r="BI83" i="2"/>
  <c r="BJ83" i="2" s="1"/>
  <c r="BH83" i="2"/>
  <c r="BK83" i="2" s="1"/>
  <c r="BC83" i="2" a="1"/>
  <c r="BC83" i="2" s="1"/>
  <c r="BB83" i="2"/>
  <c r="BA83" i="2"/>
  <c r="AY83" i="2"/>
  <c r="AX83" i="2"/>
  <c r="AW83" i="2"/>
  <c r="AV83" i="2"/>
  <c r="AU83" i="2"/>
  <c r="AT83" i="2"/>
  <c r="BK82" i="2"/>
  <c r="BI82" i="2"/>
  <c r="BH82" i="2"/>
  <c r="BC82" i="2" a="1"/>
  <c r="BC82" i="2" s="1"/>
  <c r="BB82" i="2"/>
  <c r="BA82" i="2"/>
  <c r="BJ82" i="2" s="1"/>
  <c r="AY82" i="2"/>
  <c r="AX82" i="2"/>
  <c r="AW82" i="2"/>
  <c r="AV82" i="2"/>
  <c r="AU82" i="2"/>
  <c r="AT82" i="2"/>
  <c r="BI81" i="2"/>
  <c r="BJ81" i="2" s="1"/>
  <c r="BH81" i="2"/>
  <c r="BK81" i="2" s="1"/>
  <c r="BC81" i="2" a="1"/>
  <c r="BC81" i="2" s="1"/>
  <c r="BB81" i="2"/>
  <c r="BA81" i="2"/>
  <c r="AY81" i="2"/>
  <c r="AX81" i="2"/>
  <c r="AW81" i="2"/>
  <c r="AV81" i="2"/>
  <c r="AU81" i="2"/>
  <c r="AT81" i="2"/>
  <c r="BI80" i="2"/>
  <c r="BJ80" i="2" s="1"/>
  <c r="BH80" i="2"/>
  <c r="BK80" i="2" s="1"/>
  <c r="BC80" i="2" a="1"/>
  <c r="BC80" i="2" s="1"/>
  <c r="BE80" i="2" s="1"/>
  <c r="BB80" i="2"/>
  <c r="BA80" i="2"/>
  <c r="AY80" i="2"/>
  <c r="AX80" i="2"/>
  <c r="AW80" i="2"/>
  <c r="AV80" i="2"/>
  <c r="AU80" i="2"/>
  <c r="AT80" i="2"/>
  <c r="BK79" i="2"/>
  <c r="BI79" i="2"/>
  <c r="BH79" i="2"/>
  <c r="BC79" i="2" a="1"/>
  <c r="BC79" i="2" s="1"/>
  <c r="BB79" i="2"/>
  <c r="BA79" i="2"/>
  <c r="BJ79" i="2" s="1"/>
  <c r="AY79" i="2"/>
  <c r="AX79" i="2"/>
  <c r="AW79" i="2"/>
  <c r="AV79" i="2"/>
  <c r="AU79" i="2"/>
  <c r="AT79" i="2"/>
  <c r="BI78" i="2"/>
  <c r="BJ78" i="2" s="1"/>
  <c r="BH78" i="2"/>
  <c r="BK78" i="2" s="1"/>
  <c r="BC78" i="2" a="1"/>
  <c r="BC78" i="2" s="1"/>
  <c r="BB78" i="2"/>
  <c r="BA78" i="2"/>
  <c r="AY78" i="2"/>
  <c r="AX78" i="2"/>
  <c r="AW78" i="2"/>
  <c r="AV78" i="2"/>
  <c r="AU78" i="2"/>
  <c r="AT78" i="2"/>
  <c r="BI77" i="2"/>
  <c r="BJ77" i="2" s="1"/>
  <c r="BH77" i="2"/>
  <c r="BK77" i="2" s="1"/>
  <c r="BC77" i="2" a="1"/>
  <c r="BC77" i="2" s="1"/>
  <c r="BB77" i="2"/>
  <c r="BA77" i="2"/>
  <c r="AY77" i="2"/>
  <c r="AX77" i="2"/>
  <c r="AW77" i="2"/>
  <c r="AV77" i="2"/>
  <c r="AU77" i="2"/>
  <c r="AT77" i="2"/>
  <c r="BK76" i="2"/>
  <c r="BI76" i="2"/>
  <c r="BH76" i="2"/>
  <c r="BC76" i="2" a="1"/>
  <c r="BC76" i="2" s="1"/>
  <c r="BB76" i="2"/>
  <c r="BA76" i="2"/>
  <c r="BJ76" i="2" s="1"/>
  <c r="AY76" i="2"/>
  <c r="AX76" i="2"/>
  <c r="AW76" i="2"/>
  <c r="AV76" i="2"/>
  <c r="AU76" i="2"/>
  <c r="AT76" i="2"/>
  <c r="BI75" i="2"/>
  <c r="BJ75" i="2" s="1"/>
  <c r="BH75" i="2"/>
  <c r="BK75" i="2" s="1"/>
  <c r="BC75" i="2" a="1"/>
  <c r="BC75" i="2" s="1"/>
  <c r="BB75" i="2"/>
  <c r="BA75" i="2"/>
  <c r="AY75" i="2"/>
  <c r="AX75" i="2"/>
  <c r="AW75" i="2"/>
  <c r="AV75" i="2"/>
  <c r="AU75" i="2"/>
  <c r="AT75" i="2"/>
  <c r="BI74" i="2"/>
  <c r="BJ74" i="2" s="1"/>
  <c r="BH74" i="2"/>
  <c r="BK74" i="2" s="1"/>
  <c r="BC74" i="2" a="1"/>
  <c r="BC74" i="2" s="1"/>
  <c r="BB74" i="2"/>
  <c r="BA74" i="2"/>
  <c r="AY74" i="2"/>
  <c r="AX74" i="2"/>
  <c r="AW74" i="2"/>
  <c r="AV74" i="2"/>
  <c r="AU74" i="2"/>
  <c r="AT74" i="2"/>
  <c r="BK73" i="2"/>
  <c r="BI73" i="2"/>
  <c r="BH73" i="2"/>
  <c r="BC73" i="2" a="1"/>
  <c r="BC73" i="2" s="1"/>
  <c r="BB73" i="2"/>
  <c r="BA73" i="2"/>
  <c r="BJ73" i="2" s="1"/>
  <c r="AY73" i="2"/>
  <c r="AX73" i="2"/>
  <c r="AW73" i="2"/>
  <c r="AV73" i="2"/>
  <c r="AU73" i="2"/>
  <c r="AT73" i="2"/>
  <c r="BI72" i="2"/>
  <c r="BJ72" i="2" s="1"/>
  <c r="BH72" i="2"/>
  <c r="BK72" i="2" s="1"/>
  <c r="BC72" i="2" a="1"/>
  <c r="BC72" i="2" s="1"/>
  <c r="BB72" i="2"/>
  <c r="BA72" i="2"/>
  <c r="AY72" i="2"/>
  <c r="AX72" i="2"/>
  <c r="AW72" i="2"/>
  <c r="AV72" i="2"/>
  <c r="AU72" i="2"/>
  <c r="AT72" i="2"/>
  <c r="BI71" i="2"/>
  <c r="BJ71" i="2" s="1"/>
  <c r="BH71" i="2"/>
  <c r="BK71" i="2" s="1"/>
  <c r="BF71" i="2"/>
  <c r="BC71" i="2" a="1"/>
  <c r="BC71" i="2" s="1"/>
  <c r="BE71" i="2" s="1"/>
  <c r="BB71" i="2"/>
  <c r="BA71" i="2"/>
  <c r="AY71" i="2"/>
  <c r="AX71" i="2"/>
  <c r="AW71" i="2"/>
  <c r="AV71" i="2"/>
  <c r="AU71" i="2"/>
  <c r="AT71" i="2"/>
  <c r="BK70" i="2"/>
  <c r="BI70" i="2"/>
  <c r="BH70" i="2"/>
  <c r="BC70" i="2" a="1"/>
  <c r="BC70" i="2"/>
  <c r="BB70" i="2"/>
  <c r="BA70" i="2"/>
  <c r="BJ70" i="2" s="1"/>
  <c r="AY70" i="2"/>
  <c r="AX70" i="2"/>
  <c r="AW70" i="2"/>
  <c r="AV70" i="2"/>
  <c r="AU70" i="2"/>
  <c r="AT70" i="2"/>
  <c r="BI69" i="2"/>
  <c r="BJ69" i="2" s="1"/>
  <c r="BH69" i="2"/>
  <c r="BK69" i="2" s="1"/>
  <c r="BC69" i="2" a="1"/>
  <c r="BC69" i="2"/>
  <c r="BB69" i="2"/>
  <c r="BA69" i="2"/>
  <c r="AY69" i="2"/>
  <c r="AX69" i="2"/>
  <c r="AW69" i="2"/>
  <c r="AV69" i="2"/>
  <c r="AU69" i="2"/>
  <c r="AT69" i="2"/>
  <c r="BI68" i="2"/>
  <c r="BJ68" i="2" s="1"/>
  <c r="BH68" i="2"/>
  <c r="BK68" i="2" s="1"/>
  <c r="BC68" i="2" a="1"/>
  <c r="BC68" i="2" s="1"/>
  <c r="BB68" i="2"/>
  <c r="BA68" i="2"/>
  <c r="AY68" i="2"/>
  <c r="AX68" i="2"/>
  <c r="AW68" i="2"/>
  <c r="AV68" i="2"/>
  <c r="AU68" i="2"/>
  <c r="AT68" i="2"/>
  <c r="BK67" i="2"/>
  <c r="BI67" i="2"/>
  <c r="BH67" i="2"/>
  <c r="BC67" i="2" a="1"/>
  <c r="BC67" i="2" s="1"/>
  <c r="BB67" i="2"/>
  <c r="BA67" i="2"/>
  <c r="BJ67" i="2" s="1"/>
  <c r="AY67" i="2"/>
  <c r="AX67" i="2"/>
  <c r="AW67" i="2"/>
  <c r="AV67" i="2"/>
  <c r="AU67" i="2"/>
  <c r="AT67" i="2"/>
  <c r="BI66" i="2"/>
  <c r="BJ66" i="2" s="1"/>
  <c r="BH66" i="2"/>
  <c r="BK66" i="2" s="1"/>
  <c r="BC66" i="2" a="1"/>
  <c r="BC66" i="2" s="1"/>
  <c r="BB66" i="2"/>
  <c r="BA66" i="2"/>
  <c r="AY66" i="2"/>
  <c r="AX66" i="2"/>
  <c r="AW66" i="2"/>
  <c r="AV66" i="2"/>
  <c r="AU66" i="2"/>
  <c r="AT66" i="2"/>
  <c r="BI65" i="2"/>
  <c r="BJ65" i="2" s="1"/>
  <c r="BH65" i="2"/>
  <c r="BK65" i="2" s="1"/>
  <c r="BC65" i="2" a="1"/>
  <c r="BC65" i="2" s="1"/>
  <c r="BE65" i="2" s="1"/>
  <c r="BB65" i="2"/>
  <c r="BA65" i="2"/>
  <c r="AY65" i="2"/>
  <c r="AX65" i="2"/>
  <c r="AW65" i="2"/>
  <c r="AV65" i="2"/>
  <c r="AU65" i="2"/>
  <c r="AT65" i="2"/>
  <c r="BK64" i="2"/>
  <c r="BI64" i="2"/>
  <c r="BH64" i="2"/>
  <c r="BC64" i="2" a="1"/>
  <c r="BC64" i="2" s="1"/>
  <c r="BB64" i="2"/>
  <c r="BA64" i="2"/>
  <c r="BJ64" i="2" s="1"/>
  <c r="AY64" i="2"/>
  <c r="AX64" i="2"/>
  <c r="AW64" i="2"/>
  <c r="AV64" i="2"/>
  <c r="AU64" i="2"/>
  <c r="AT64" i="2"/>
  <c r="BI63" i="2"/>
  <c r="BJ63" i="2" s="1"/>
  <c r="BH63" i="2"/>
  <c r="BK63" i="2" s="1"/>
  <c r="BC63" i="2" a="1"/>
  <c r="BC63" i="2" s="1"/>
  <c r="BB63" i="2"/>
  <c r="BA63" i="2"/>
  <c r="AY63" i="2"/>
  <c r="AX63" i="2"/>
  <c r="AW63" i="2"/>
  <c r="AV63" i="2"/>
  <c r="AU63" i="2"/>
  <c r="AT63" i="2"/>
  <c r="BI62" i="2"/>
  <c r="BJ62" i="2" s="1"/>
  <c r="BH62" i="2"/>
  <c r="BK62" i="2" s="1"/>
  <c r="BC62" i="2" a="1"/>
  <c r="BC62" i="2" s="1"/>
  <c r="BE62" i="2" s="1"/>
  <c r="BB62" i="2"/>
  <c r="BA62" i="2"/>
  <c r="AY62" i="2"/>
  <c r="AX62" i="2"/>
  <c r="AW62" i="2"/>
  <c r="AV62" i="2"/>
  <c r="AU62" i="2"/>
  <c r="AT62" i="2"/>
  <c r="BK61" i="2"/>
  <c r="BI61" i="2"/>
  <c r="BH61" i="2"/>
  <c r="BC61" i="2" a="1"/>
  <c r="BC61" i="2" s="1"/>
  <c r="BB61" i="2"/>
  <c r="BA61" i="2"/>
  <c r="BJ61" i="2" s="1"/>
  <c r="AY61" i="2"/>
  <c r="AX61" i="2"/>
  <c r="AW61" i="2"/>
  <c r="AV61" i="2"/>
  <c r="AU61" i="2"/>
  <c r="AT61" i="2"/>
  <c r="BI60" i="2"/>
  <c r="BJ60" i="2" s="1"/>
  <c r="BH60" i="2"/>
  <c r="BK60" i="2" s="1"/>
  <c r="BC60" i="2" a="1"/>
  <c r="BC60" i="2" s="1"/>
  <c r="BB60" i="2"/>
  <c r="BA60" i="2"/>
  <c r="AY60" i="2"/>
  <c r="AX60" i="2"/>
  <c r="AW60" i="2"/>
  <c r="AV60" i="2"/>
  <c r="AU60" i="2"/>
  <c r="AT60" i="2"/>
  <c r="BI59" i="2"/>
  <c r="BJ59" i="2" s="1"/>
  <c r="BH59" i="2"/>
  <c r="BK59" i="2" s="1"/>
  <c r="BC59" i="2" a="1"/>
  <c r="BC59" i="2" s="1"/>
  <c r="BB59" i="2"/>
  <c r="BA59" i="2"/>
  <c r="AY59" i="2"/>
  <c r="AX59" i="2"/>
  <c r="AW59" i="2"/>
  <c r="AV59" i="2"/>
  <c r="AU59" i="2"/>
  <c r="AT59" i="2"/>
  <c r="BK58" i="2"/>
  <c r="BI58" i="2"/>
  <c r="BH58" i="2"/>
  <c r="BC58" i="2" a="1"/>
  <c r="BC58" i="2" s="1"/>
  <c r="BB58" i="2"/>
  <c r="BA58" i="2"/>
  <c r="BJ58" i="2" s="1"/>
  <c r="AY58" i="2"/>
  <c r="AX58" i="2"/>
  <c r="AW58" i="2"/>
  <c r="M310" i="2" s="1"/>
  <c r="M330" i="2" s="1"/>
  <c r="AV58" i="2"/>
  <c r="AU58" i="2"/>
  <c r="AT58" i="2"/>
  <c r="BI57" i="2"/>
  <c r="BJ57" i="2" s="1"/>
  <c r="BH57" i="2"/>
  <c r="BK57" i="2" s="1"/>
  <c r="BC57" i="2" a="1"/>
  <c r="BC57" i="2" s="1"/>
  <c r="BB57" i="2"/>
  <c r="BA57" i="2"/>
  <c r="AY57" i="2"/>
  <c r="AX57" i="2"/>
  <c r="AW57" i="2"/>
  <c r="AV57" i="2"/>
  <c r="AU57" i="2"/>
  <c r="AT57" i="2"/>
  <c r="BI56" i="2"/>
  <c r="BJ56" i="2" s="1"/>
  <c r="BH56" i="2"/>
  <c r="BK56" i="2" s="1"/>
  <c r="BF56" i="2"/>
  <c r="BC56" i="2" a="1"/>
  <c r="BC56" i="2" s="1"/>
  <c r="BE56" i="2" s="1"/>
  <c r="BB56" i="2"/>
  <c r="BA56" i="2"/>
  <c r="AY56" i="2"/>
  <c r="AX56" i="2"/>
  <c r="AW56" i="2"/>
  <c r="AV56" i="2"/>
  <c r="AU56" i="2"/>
  <c r="AT56" i="2"/>
  <c r="BK55" i="2"/>
  <c r="BI55" i="2"/>
  <c r="BH55" i="2"/>
  <c r="BC55" i="2" a="1"/>
  <c r="BC55" i="2" s="1"/>
  <c r="BB55" i="2"/>
  <c r="BA55" i="2"/>
  <c r="BJ55" i="2" s="1"/>
  <c r="AY55" i="2"/>
  <c r="AX55" i="2"/>
  <c r="AW55" i="2"/>
  <c r="AV55" i="2"/>
  <c r="AU55" i="2"/>
  <c r="AT55" i="2"/>
  <c r="BI54" i="2"/>
  <c r="BJ54" i="2" s="1"/>
  <c r="BH54" i="2"/>
  <c r="BK54" i="2" s="1"/>
  <c r="BC54" i="2" a="1"/>
  <c r="BC54" i="2" s="1"/>
  <c r="BB54" i="2"/>
  <c r="BA54" i="2"/>
  <c r="AY54" i="2"/>
  <c r="AX54" i="2"/>
  <c r="AW54" i="2"/>
  <c r="AV54" i="2"/>
  <c r="AU54" i="2"/>
  <c r="AT54" i="2"/>
  <c r="BI53" i="2"/>
  <c r="BJ53" i="2" s="1"/>
  <c r="BH53" i="2"/>
  <c r="BK53" i="2" s="1"/>
  <c r="BC53" i="2" a="1"/>
  <c r="BC53" i="2" s="1"/>
  <c r="BE53" i="2" s="1"/>
  <c r="BB53" i="2"/>
  <c r="BA53" i="2"/>
  <c r="AY53" i="2"/>
  <c r="AX53" i="2"/>
  <c r="AW53" i="2"/>
  <c r="AV53" i="2"/>
  <c r="AU53" i="2"/>
  <c r="AT53" i="2"/>
  <c r="BK52" i="2"/>
  <c r="BI52" i="2"/>
  <c r="BH52" i="2"/>
  <c r="BC52" i="2" a="1"/>
  <c r="BC52" i="2" s="1"/>
  <c r="BB52" i="2"/>
  <c r="BA52" i="2"/>
  <c r="BJ52" i="2" s="1"/>
  <c r="AY52" i="2"/>
  <c r="AX52" i="2"/>
  <c r="AW52" i="2"/>
  <c r="AV52" i="2"/>
  <c r="AU52" i="2"/>
  <c r="AT52" i="2"/>
  <c r="BI51" i="2"/>
  <c r="BJ51" i="2" s="1"/>
  <c r="BH51" i="2"/>
  <c r="BK51" i="2" s="1"/>
  <c r="BC51" i="2" a="1"/>
  <c r="BC51" i="2" s="1"/>
  <c r="BB51" i="2"/>
  <c r="BA51" i="2"/>
  <c r="AY51" i="2"/>
  <c r="AX51" i="2"/>
  <c r="AW51" i="2"/>
  <c r="AV51" i="2"/>
  <c r="AU51" i="2"/>
  <c r="AT51" i="2"/>
  <c r="BI50" i="2"/>
  <c r="BH50" i="2"/>
  <c r="BA50" i="2"/>
  <c r="BJ50" i="2" s="1"/>
  <c r="AY50" i="2"/>
  <c r="AX50" i="2"/>
  <c r="AW50" i="2"/>
  <c r="AV50" i="2"/>
  <c r="AU50" i="2"/>
  <c r="AT50" i="2"/>
  <c r="BK49" i="2"/>
  <c r="BJ49" i="2"/>
  <c r="BI49" i="2"/>
  <c r="BH49" i="2"/>
  <c r="BC49" i="2" a="1"/>
  <c r="BC49" i="2" s="1"/>
  <c r="BF49" i="2" s="1"/>
  <c r="BB49" i="2"/>
  <c r="BA49" i="2"/>
  <c r="AY49" i="2"/>
  <c r="AX49" i="2"/>
  <c r="AW49" i="2"/>
  <c r="AV49" i="2"/>
  <c r="AU49" i="2"/>
  <c r="AT49" i="2"/>
  <c r="BI48" i="2"/>
  <c r="BJ48" i="2" s="1"/>
  <c r="BH48" i="2"/>
  <c r="BC48" i="2" a="1"/>
  <c r="BC48" i="2" s="1"/>
  <c r="BB48" i="2"/>
  <c r="BA48" i="2"/>
  <c r="BK48" i="2" s="1"/>
  <c r="AY48" i="2"/>
  <c r="AX48" i="2"/>
  <c r="AW48" i="2"/>
  <c r="AV48" i="2"/>
  <c r="AU48" i="2"/>
  <c r="AT48" i="2"/>
  <c r="BI47" i="2"/>
  <c r="BJ47" i="2" s="1"/>
  <c r="BH47" i="2"/>
  <c r="BC47" i="2" a="1"/>
  <c r="BC47" i="2" s="1"/>
  <c r="BE47" i="2" s="1"/>
  <c r="BB47" i="2"/>
  <c r="BA47" i="2"/>
  <c r="AY47" i="2"/>
  <c r="AX47" i="2"/>
  <c r="AW47" i="2"/>
  <c r="AV47" i="2"/>
  <c r="AU47" i="2"/>
  <c r="AT47" i="2"/>
  <c r="BK46" i="2"/>
  <c r="BJ46" i="2"/>
  <c r="BI46" i="2"/>
  <c r="BH46" i="2"/>
  <c r="BC46" i="2" a="1"/>
  <c r="BC46" i="2" s="1"/>
  <c r="BF46" i="2" s="1"/>
  <c r="BB46" i="2"/>
  <c r="BA46" i="2"/>
  <c r="AY46" i="2"/>
  <c r="AX46" i="2"/>
  <c r="AW46" i="2"/>
  <c r="AV46" i="2"/>
  <c r="AU46" i="2"/>
  <c r="AT46" i="2"/>
  <c r="BJ45" i="2"/>
  <c r="BI45" i="2"/>
  <c r="BH45" i="2"/>
  <c r="BC45" i="2" a="1"/>
  <c r="BC45" i="2" s="1"/>
  <c r="BB45" i="2"/>
  <c r="BA45" i="2"/>
  <c r="BK45" i="2" s="1"/>
  <c r="AY45" i="2"/>
  <c r="AX45" i="2"/>
  <c r="AW45" i="2"/>
  <c r="AV45" i="2"/>
  <c r="AU45" i="2"/>
  <c r="AT45" i="2"/>
  <c r="BI44" i="2"/>
  <c r="BJ44" i="2" s="1"/>
  <c r="BH44" i="2"/>
  <c r="BC44" i="2" a="1"/>
  <c r="BC44" i="2" s="1"/>
  <c r="BF44" i="2" s="1"/>
  <c r="BB44" i="2"/>
  <c r="BA44" i="2"/>
  <c r="BK44" i="2" s="1"/>
  <c r="AY44" i="2"/>
  <c r="AX44" i="2"/>
  <c r="AW44" i="2"/>
  <c r="AV44" i="2"/>
  <c r="AU44" i="2"/>
  <c r="AT44" i="2"/>
  <c r="BK43" i="2"/>
  <c r="BJ43" i="2"/>
  <c r="BI43" i="2"/>
  <c r="BH43" i="2"/>
  <c r="BC43" i="2" a="1"/>
  <c r="BC43" i="2" s="1"/>
  <c r="BB43" i="2"/>
  <c r="BA43" i="2"/>
  <c r="AY43" i="2"/>
  <c r="AX43" i="2"/>
  <c r="AW43" i="2"/>
  <c r="AV43" i="2"/>
  <c r="AU43" i="2"/>
  <c r="AT43" i="2"/>
  <c r="BI42" i="2"/>
  <c r="BJ42" i="2" s="1"/>
  <c r="BH42" i="2"/>
  <c r="BC42" i="2" a="1"/>
  <c r="BC42" i="2" s="1"/>
  <c r="BB42" i="2"/>
  <c r="BA42" i="2"/>
  <c r="BK42" i="2" s="1"/>
  <c r="AY42" i="2"/>
  <c r="AX42" i="2"/>
  <c r="AW42" i="2"/>
  <c r="AV42" i="2"/>
  <c r="AU42" i="2"/>
  <c r="AT42" i="2"/>
  <c r="BI41" i="2"/>
  <c r="BJ41" i="2" s="1"/>
  <c r="BH41" i="2"/>
  <c r="BC41" i="2" a="1"/>
  <c r="BC41" i="2" s="1"/>
  <c r="BF41" i="2" s="1"/>
  <c r="BB41" i="2"/>
  <c r="BA41" i="2"/>
  <c r="BK41" i="2" s="1"/>
  <c r="AY41" i="2"/>
  <c r="AX41" i="2"/>
  <c r="AW41" i="2"/>
  <c r="AV41" i="2"/>
  <c r="AU41" i="2"/>
  <c r="AT41" i="2"/>
  <c r="BK40" i="2"/>
  <c r="BJ40" i="2"/>
  <c r="BI40" i="2"/>
  <c r="BH40" i="2"/>
  <c r="BC40" i="2" a="1"/>
  <c r="BC40" i="2" s="1"/>
  <c r="BB40" i="2"/>
  <c r="BA40" i="2"/>
  <c r="AY40" i="2"/>
  <c r="AX40" i="2"/>
  <c r="AW40" i="2"/>
  <c r="AV40" i="2"/>
  <c r="AU40" i="2"/>
  <c r="AT40" i="2"/>
  <c r="BJ39" i="2"/>
  <c r="BI39" i="2"/>
  <c r="BH39" i="2"/>
  <c r="BC39" i="2" a="1"/>
  <c r="BC39" i="2" s="1"/>
  <c r="BB39" i="2"/>
  <c r="BA39" i="2"/>
  <c r="BK39" i="2" s="1"/>
  <c r="AY39" i="2"/>
  <c r="AX39" i="2"/>
  <c r="AW39" i="2"/>
  <c r="AV39" i="2"/>
  <c r="AU39" i="2"/>
  <c r="AT39" i="2"/>
  <c r="BI38" i="2"/>
  <c r="BJ38" i="2" s="1"/>
  <c r="BH38" i="2"/>
  <c r="BC38" i="2" a="1"/>
  <c r="BC38" i="2" s="1"/>
  <c r="BE38" i="2" s="1"/>
  <c r="BB38" i="2"/>
  <c r="BA38" i="2"/>
  <c r="BK38" i="2" s="1"/>
  <c r="AY38" i="2"/>
  <c r="AX38" i="2"/>
  <c r="AW38" i="2"/>
  <c r="AV38" i="2"/>
  <c r="AU38" i="2"/>
  <c r="AT38" i="2"/>
  <c r="BK37" i="2"/>
  <c r="BJ37" i="2"/>
  <c r="BI37" i="2"/>
  <c r="BH37" i="2"/>
  <c r="BC37" i="2" a="1"/>
  <c r="BC37" i="2" s="1"/>
  <c r="BF37" i="2" s="1"/>
  <c r="BB37" i="2"/>
  <c r="BA37" i="2"/>
  <c r="AY37" i="2"/>
  <c r="AX37" i="2"/>
  <c r="AW37" i="2"/>
  <c r="AV37" i="2"/>
  <c r="AU37" i="2"/>
  <c r="AT37" i="2"/>
  <c r="BI36" i="2"/>
  <c r="BH36" i="2"/>
  <c r="BC36" i="2" a="1"/>
  <c r="BC36" i="2" s="1"/>
  <c r="BB36" i="2"/>
  <c r="BA36" i="2"/>
  <c r="BK36" i="2" s="1"/>
  <c r="AY36" i="2"/>
  <c r="AX36" i="2"/>
  <c r="AW36" i="2"/>
  <c r="AV36" i="2"/>
  <c r="AU36" i="2"/>
  <c r="AT36" i="2"/>
  <c r="BI35" i="2"/>
  <c r="BH35" i="2"/>
  <c r="BC35" i="2" a="1"/>
  <c r="BC35" i="2" s="1"/>
  <c r="BB35" i="2"/>
  <c r="BA35" i="2"/>
  <c r="BK35" i="2" s="1"/>
  <c r="AY35" i="2"/>
  <c r="AX35" i="2"/>
  <c r="AW35" i="2"/>
  <c r="AV35" i="2"/>
  <c r="AU35" i="2"/>
  <c r="AT35" i="2"/>
  <c r="BK34" i="2"/>
  <c r="BJ34" i="2"/>
  <c r="BI34" i="2"/>
  <c r="BH34" i="2"/>
  <c r="BE34" i="2"/>
  <c r="BC34" i="2" a="1"/>
  <c r="BC34" i="2" s="1"/>
  <c r="BF34" i="2" s="1"/>
  <c r="BB34" i="2"/>
  <c r="BA34" i="2"/>
  <c r="AY34" i="2"/>
  <c r="AX34" i="2"/>
  <c r="AW34" i="2"/>
  <c r="AV34" i="2"/>
  <c r="AU34" i="2"/>
  <c r="AT34" i="2"/>
  <c r="BI33" i="2"/>
  <c r="BJ33" i="2" s="1"/>
  <c r="BH33" i="2"/>
  <c r="BC33" i="2" a="1"/>
  <c r="BC33" i="2" s="1"/>
  <c r="BB33" i="2"/>
  <c r="BA33" i="2"/>
  <c r="BK33" i="2" s="1"/>
  <c r="AY33" i="2"/>
  <c r="AX33" i="2"/>
  <c r="AW33" i="2"/>
  <c r="AV33" i="2"/>
  <c r="AU33" i="2"/>
  <c r="AT33" i="2"/>
  <c r="BI32" i="2"/>
  <c r="BH32" i="2"/>
  <c r="BC32" i="2" a="1"/>
  <c r="BC32" i="2" s="1"/>
  <c r="BB32" i="2"/>
  <c r="BA32" i="2"/>
  <c r="BK32" i="2" s="1"/>
  <c r="AY32" i="2"/>
  <c r="AX32" i="2"/>
  <c r="AW32" i="2"/>
  <c r="AV32" i="2"/>
  <c r="AU32" i="2"/>
  <c r="AT32" i="2"/>
  <c r="BK31" i="2"/>
  <c r="BJ31" i="2"/>
  <c r="BI31" i="2"/>
  <c r="BH31" i="2"/>
  <c r="BC31" i="2" a="1"/>
  <c r="BC31" i="2" s="1"/>
  <c r="BB31" i="2"/>
  <c r="BA31" i="2"/>
  <c r="AY31" i="2"/>
  <c r="AX31" i="2"/>
  <c r="AW31" i="2"/>
  <c r="AV31" i="2"/>
  <c r="AU31" i="2"/>
  <c r="AT31" i="2"/>
  <c r="BJ30" i="2"/>
  <c r="BI30" i="2"/>
  <c r="BH30" i="2"/>
  <c r="BC30" i="2" a="1"/>
  <c r="BC30" i="2" s="1"/>
  <c r="BB30" i="2"/>
  <c r="BA30" i="2"/>
  <c r="BK30" i="2" s="1"/>
  <c r="AY30" i="2"/>
  <c r="AX30" i="2"/>
  <c r="AW30" i="2"/>
  <c r="AV30" i="2"/>
  <c r="AU30" i="2"/>
  <c r="AT30" i="2"/>
  <c r="BI29" i="2"/>
  <c r="BJ29" i="2" s="1"/>
  <c r="BH29" i="2"/>
  <c r="BC29" i="2" a="1"/>
  <c r="BC29" i="2" s="1"/>
  <c r="BE29" i="2" s="1"/>
  <c r="BB29" i="2"/>
  <c r="BA29" i="2"/>
  <c r="BK29" i="2" s="1"/>
  <c r="AY29" i="2"/>
  <c r="AX29" i="2"/>
  <c r="AW29" i="2"/>
  <c r="AV29" i="2"/>
  <c r="AU29" i="2"/>
  <c r="AT29" i="2"/>
  <c r="BK28" i="2"/>
  <c r="BJ28" i="2"/>
  <c r="BI28" i="2"/>
  <c r="BH28" i="2"/>
  <c r="BC28" i="2" a="1"/>
  <c r="BC28" i="2" s="1"/>
  <c r="BF28" i="2" s="1"/>
  <c r="BB28" i="2"/>
  <c r="BA28" i="2"/>
  <c r="AY28" i="2"/>
  <c r="AX28" i="2"/>
  <c r="AW28" i="2"/>
  <c r="AV28" i="2"/>
  <c r="AU28" i="2"/>
  <c r="AT28" i="2"/>
  <c r="BJ27" i="2"/>
  <c r="BI27" i="2"/>
  <c r="BH27" i="2"/>
  <c r="BC27" i="2" a="1"/>
  <c r="BC27" i="2" s="1"/>
  <c r="BB27" i="2"/>
  <c r="BA27" i="2"/>
  <c r="BK27" i="2" s="1"/>
  <c r="AY27" i="2"/>
  <c r="AX27" i="2"/>
  <c r="AW27" i="2"/>
  <c r="AV27" i="2"/>
  <c r="AU27" i="2"/>
  <c r="AT27" i="2"/>
  <c r="BI26" i="2"/>
  <c r="BJ26" i="2" s="1"/>
  <c r="BH26" i="2"/>
  <c r="BC26" i="2" a="1"/>
  <c r="BC26" i="2" s="1"/>
  <c r="BF26" i="2" s="1"/>
  <c r="BB26" i="2"/>
  <c r="BA26" i="2"/>
  <c r="BK26" i="2" s="1"/>
  <c r="AY26" i="2"/>
  <c r="AX26" i="2"/>
  <c r="AW26" i="2"/>
  <c r="AV26" i="2"/>
  <c r="AU26" i="2"/>
  <c r="AT26" i="2"/>
  <c r="BK25" i="2"/>
  <c r="BJ25" i="2"/>
  <c r="BI25" i="2"/>
  <c r="BH25" i="2"/>
  <c r="BC25" i="2" a="1"/>
  <c r="BC25" i="2" s="1"/>
  <c r="BF25" i="2" s="1"/>
  <c r="BB25" i="2"/>
  <c r="BA25" i="2"/>
  <c r="AY25" i="2"/>
  <c r="AX25" i="2"/>
  <c r="AW25" i="2"/>
  <c r="AV25" i="2"/>
  <c r="AU25" i="2"/>
  <c r="AT25" i="2"/>
  <c r="BI24" i="2"/>
  <c r="BJ24" i="2" s="1"/>
  <c r="BH24" i="2"/>
  <c r="BC24" i="2" a="1"/>
  <c r="BC24" i="2" s="1"/>
  <c r="BB24" i="2"/>
  <c r="BA24" i="2"/>
  <c r="BK24" i="2" s="1"/>
  <c r="AY24" i="2"/>
  <c r="AX24" i="2"/>
  <c r="AW24" i="2"/>
  <c r="AV24" i="2"/>
  <c r="AU24" i="2"/>
  <c r="AT24" i="2"/>
  <c r="BI23" i="2"/>
  <c r="BJ23" i="2" s="1"/>
  <c r="BH23" i="2"/>
  <c r="BC23" i="2" a="1"/>
  <c r="BC23" i="2" s="1"/>
  <c r="BF23" i="2" s="1"/>
  <c r="BB23" i="2"/>
  <c r="BA23" i="2"/>
  <c r="BK23" i="2" s="1"/>
  <c r="AY23" i="2"/>
  <c r="AX23" i="2"/>
  <c r="AW23" i="2"/>
  <c r="AV23" i="2"/>
  <c r="AU23" i="2"/>
  <c r="AT23" i="2"/>
  <c r="BK22" i="2"/>
  <c r="BJ22" i="2"/>
  <c r="BI22" i="2"/>
  <c r="BH22" i="2"/>
  <c r="BC22" i="2" a="1"/>
  <c r="BC22" i="2" s="1"/>
  <c r="BB22" i="2"/>
  <c r="BA22" i="2"/>
  <c r="AY22" i="2"/>
  <c r="AX22" i="2"/>
  <c r="AW22" i="2"/>
  <c r="AV22" i="2"/>
  <c r="AU22" i="2"/>
  <c r="AT22" i="2"/>
  <c r="BJ21" i="2"/>
  <c r="BI21" i="2"/>
  <c r="BH21" i="2"/>
  <c r="BC21" i="2" a="1"/>
  <c r="BC21" i="2" s="1"/>
  <c r="BB21" i="2"/>
  <c r="BA21" i="2"/>
  <c r="BK21" i="2" s="1"/>
  <c r="AY21" i="2"/>
  <c r="AX21" i="2"/>
  <c r="AW21" i="2"/>
  <c r="AV21" i="2"/>
  <c r="AU21" i="2"/>
  <c r="AT21" i="2"/>
  <c r="BI20" i="2"/>
  <c r="BJ20" i="2" s="1"/>
  <c r="BH20" i="2"/>
  <c r="BC20" i="2" a="1"/>
  <c r="BC20" i="2" s="1"/>
  <c r="BE20" i="2" s="1"/>
  <c r="BB20" i="2"/>
  <c r="BA20" i="2"/>
  <c r="BK20" i="2" s="1"/>
  <c r="AY20" i="2"/>
  <c r="AX20" i="2"/>
  <c r="AW20" i="2"/>
  <c r="AV20" i="2"/>
  <c r="AU20" i="2"/>
  <c r="AT20" i="2"/>
  <c r="BK19" i="2"/>
  <c r="BJ19" i="2"/>
  <c r="BI19" i="2"/>
  <c r="BH19" i="2"/>
  <c r="BC19" i="2" a="1"/>
  <c r="BC19" i="2" s="1"/>
  <c r="BF19" i="2" s="1"/>
  <c r="BB19" i="2"/>
  <c r="BA19" i="2"/>
  <c r="AY19" i="2"/>
  <c r="AX19" i="2"/>
  <c r="AW19" i="2"/>
  <c r="AV19" i="2"/>
  <c r="AU19" i="2"/>
  <c r="AT19" i="2"/>
  <c r="BI18" i="2"/>
  <c r="BH18" i="2"/>
  <c r="BC18" i="2" a="1"/>
  <c r="BC18" i="2" s="1"/>
  <c r="BB18" i="2"/>
  <c r="BA18" i="2"/>
  <c r="BK18" i="2" s="1"/>
  <c r="AY18" i="2"/>
  <c r="AX18" i="2"/>
  <c r="AW18" i="2"/>
  <c r="AV18" i="2"/>
  <c r="AU18" i="2"/>
  <c r="AT18" i="2"/>
  <c r="BI17" i="2"/>
  <c r="BH17" i="2"/>
  <c r="BC17" i="2" a="1"/>
  <c r="BC17" i="2" s="1"/>
  <c r="BB17" i="2"/>
  <c r="BA17" i="2"/>
  <c r="BK17" i="2" s="1"/>
  <c r="AY17" i="2"/>
  <c r="AX17" i="2"/>
  <c r="AW17" i="2"/>
  <c r="AV17" i="2"/>
  <c r="AU17" i="2"/>
  <c r="AT17" i="2"/>
  <c r="BK16" i="2"/>
  <c r="BJ16" i="2"/>
  <c r="BI16" i="2"/>
  <c r="BH16" i="2"/>
  <c r="BE16" i="2"/>
  <c r="BC16" i="2" a="1"/>
  <c r="BC16" i="2" s="1"/>
  <c r="BF16" i="2" s="1"/>
  <c r="BB16" i="2"/>
  <c r="BA16" i="2"/>
  <c r="AY16" i="2"/>
  <c r="AX16" i="2"/>
  <c r="AW16" i="2"/>
  <c r="AV16" i="2"/>
  <c r="AU16" i="2"/>
  <c r="AT16" i="2"/>
  <c r="BI15" i="2"/>
  <c r="BJ15" i="2" s="1"/>
  <c r="BH15" i="2"/>
  <c r="BC15" i="2" a="1"/>
  <c r="BC15" i="2" s="1"/>
  <c r="BB15" i="2"/>
  <c r="BA15" i="2"/>
  <c r="BK15" i="2" s="1"/>
  <c r="AY15" i="2"/>
  <c r="AX15" i="2"/>
  <c r="AW15" i="2"/>
  <c r="AV15" i="2"/>
  <c r="AU15" i="2"/>
  <c r="AT15" i="2"/>
  <c r="BI14" i="2"/>
  <c r="BH14" i="2"/>
  <c r="BC14" i="2" a="1"/>
  <c r="BC14" i="2" s="1"/>
  <c r="BB14" i="2"/>
  <c r="BA14" i="2"/>
  <c r="BK14" i="2" s="1"/>
  <c r="AY14" i="2"/>
  <c r="AX14" i="2"/>
  <c r="AW14" i="2"/>
  <c r="AV14" i="2"/>
  <c r="AU14" i="2"/>
  <c r="AT14" i="2"/>
  <c r="BK13" i="2"/>
  <c r="BI13" i="2"/>
  <c r="BJ13" i="2" s="1"/>
  <c r="BH13" i="2"/>
  <c r="BC13" i="2" a="1"/>
  <c r="BC13" i="2" s="1"/>
  <c r="BF13" i="2" s="1"/>
  <c r="BB13" i="2"/>
  <c r="BA13" i="2"/>
  <c r="AY13" i="2"/>
  <c r="AX13" i="2"/>
  <c r="AW13" i="2"/>
  <c r="AV13" i="2"/>
  <c r="AU13" i="2"/>
  <c r="AT13" i="2"/>
  <c r="BJ12" i="2"/>
  <c r="BI12" i="2"/>
  <c r="BH12" i="2"/>
  <c r="BC12" i="2" a="1"/>
  <c r="BC12" i="2" s="1"/>
  <c r="BB12" i="2"/>
  <c r="BA12" i="2"/>
  <c r="BK12" i="2" s="1"/>
  <c r="AY12" i="2"/>
  <c r="AX12" i="2"/>
  <c r="AW12" i="2"/>
  <c r="AV12" i="2"/>
  <c r="AU12" i="2"/>
  <c r="AT12" i="2"/>
  <c r="BI11" i="2"/>
  <c r="BJ11" i="2" s="1"/>
  <c r="BH11" i="2"/>
  <c r="BC11" i="2" a="1"/>
  <c r="BC11" i="2" s="1"/>
  <c r="BE11" i="2" s="1"/>
  <c r="BB11" i="2"/>
  <c r="BA11" i="2"/>
  <c r="BK11" i="2" s="1"/>
  <c r="AY11" i="2"/>
  <c r="AX11" i="2"/>
  <c r="AW11" i="2"/>
  <c r="AV11" i="2"/>
  <c r="AU11" i="2"/>
  <c r="AT11" i="2"/>
  <c r="BK10" i="2"/>
  <c r="BI10" i="2"/>
  <c r="BJ10" i="2" s="1"/>
  <c r="BH10" i="2"/>
  <c r="BC10" i="2" a="1"/>
  <c r="BC10" i="2" s="1"/>
  <c r="BF10" i="2" s="1"/>
  <c r="BB10" i="2"/>
  <c r="BA10" i="2"/>
  <c r="AY10" i="2"/>
  <c r="AX10" i="2"/>
  <c r="AW10" i="2"/>
  <c r="AV10" i="2"/>
  <c r="AU10" i="2"/>
  <c r="AT10" i="2"/>
  <c r="BJ9" i="2"/>
  <c r="BI9" i="2"/>
  <c r="BH9" i="2"/>
  <c r="BC9" i="2" a="1"/>
  <c r="BC9" i="2" s="1"/>
  <c r="BB9" i="2"/>
  <c r="BA9" i="2"/>
  <c r="BK9" i="2" s="1"/>
  <c r="AY9" i="2"/>
  <c r="AX9" i="2"/>
  <c r="AW9" i="2"/>
  <c r="AV9" i="2"/>
  <c r="AU9" i="2"/>
  <c r="AT9" i="2"/>
  <c r="BI8" i="2"/>
  <c r="BJ8" i="2" s="1"/>
  <c r="BH8" i="2"/>
  <c r="BC8" i="2" a="1"/>
  <c r="BC8" i="2" s="1"/>
  <c r="BF8" i="2" s="1"/>
  <c r="BB8" i="2"/>
  <c r="BA8" i="2"/>
  <c r="BK8" i="2" s="1"/>
  <c r="AY8" i="2"/>
  <c r="AX8" i="2"/>
  <c r="AW8" i="2"/>
  <c r="AV8" i="2"/>
  <c r="AU8" i="2"/>
  <c r="AT8" i="2"/>
  <c r="BK7" i="2"/>
  <c r="BJ7" i="2"/>
  <c r="BI7" i="2"/>
  <c r="BH7" i="2"/>
  <c r="BC7" i="2" a="1"/>
  <c r="BC7" i="2" s="1"/>
  <c r="BB7" i="2"/>
  <c r="BA7" i="2"/>
  <c r="AY7" i="2"/>
  <c r="AX7" i="2"/>
  <c r="AW7" i="2"/>
  <c r="AV7" i="2"/>
  <c r="AU7" i="2"/>
  <c r="AT7" i="2"/>
  <c r="BI6" i="2"/>
  <c r="BI292" i="2" s="1"/>
  <c r="BH6" i="2"/>
  <c r="BC6" i="2" a="1"/>
  <c r="BC6" i="2" s="1"/>
  <c r="BB6" i="2"/>
  <c r="BA6" i="2"/>
  <c r="BK6" i="2" s="1"/>
  <c r="AY6" i="2"/>
  <c r="AX6" i="2"/>
  <c r="AW6" i="2"/>
  <c r="AV6" i="2"/>
  <c r="AU6" i="2"/>
  <c r="AT6" i="2"/>
  <c r="BJ5" i="2"/>
  <c r="BI5" i="2"/>
  <c r="BH5" i="2"/>
  <c r="BA5" i="2"/>
  <c r="AY5" i="2"/>
  <c r="AX5" i="2"/>
  <c r="AW5" i="2"/>
  <c r="AV5" i="2"/>
  <c r="AU5" i="2"/>
  <c r="AT5" i="2"/>
  <c r="BK4" i="2"/>
  <c r="BI4" i="2"/>
  <c r="BJ4" i="2" s="1"/>
  <c r="BH4" i="2"/>
  <c r="BC4" i="2" a="1"/>
  <c r="BC4" i="2" s="1"/>
  <c r="BB4" i="2"/>
  <c r="BA4" i="2"/>
  <c r="AY4" i="2"/>
  <c r="AX4" i="2"/>
  <c r="AW4" i="2"/>
  <c r="AV4" i="2"/>
  <c r="AU4" i="2"/>
  <c r="AT4" i="2"/>
  <c r="BI3" i="2"/>
  <c r="BJ3" i="2" s="1"/>
  <c r="BH3" i="2"/>
  <c r="BK3" i="2" s="1"/>
  <c r="BC3" i="2" a="1"/>
  <c r="BC3" i="2" s="1"/>
  <c r="BB3" i="2"/>
  <c r="BA3" i="2"/>
  <c r="AY3" i="2"/>
  <c r="AX3" i="2"/>
  <c r="AW3" i="2"/>
  <c r="AV3" i="2"/>
  <c r="AU3" i="2"/>
  <c r="AT3" i="2"/>
  <c r="BI2" i="2"/>
  <c r="BH2" i="2"/>
  <c r="BG2" i="2"/>
  <c r="BC2" i="2" a="1"/>
  <c r="BC2" i="2" s="1"/>
  <c r="BB2" i="2"/>
  <c r="BA2" i="2"/>
  <c r="AY2" i="2"/>
  <c r="AX2" i="2"/>
  <c r="AW2" i="2"/>
  <c r="AV2" i="2"/>
  <c r="AU2" i="2"/>
  <c r="AT2" i="2"/>
  <c r="H2049" i="1"/>
  <c r="G2049" i="1"/>
  <c r="F2049" i="1"/>
  <c r="E2049" i="1"/>
  <c r="D2049" i="1"/>
  <c r="C2049" i="1"/>
  <c r="H2048" i="1"/>
  <c r="G2048" i="1"/>
  <c r="F2048" i="1"/>
  <c r="E2048" i="1"/>
  <c r="D2048" i="1"/>
  <c r="C2048" i="1"/>
  <c r="H2047" i="1"/>
  <c r="G2047" i="1"/>
  <c r="F2047" i="1"/>
  <c r="E2047" i="1"/>
  <c r="D2047" i="1"/>
  <c r="C2047" i="1"/>
  <c r="H2046" i="1"/>
  <c r="G2046" i="1"/>
  <c r="F2046" i="1"/>
  <c r="E2046" i="1"/>
  <c r="D2046" i="1"/>
  <c r="C2046" i="1"/>
  <c r="H2045" i="1"/>
  <c r="G2045" i="1"/>
  <c r="F2045" i="1"/>
  <c r="E2045" i="1"/>
  <c r="D2045" i="1"/>
  <c r="C2045" i="1"/>
  <c r="H2044" i="1"/>
  <c r="G2044" i="1"/>
  <c r="F2044" i="1"/>
  <c r="E2044" i="1"/>
  <c r="D2044" i="1"/>
  <c r="C2044" i="1"/>
  <c r="H2043" i="1"/>
  <c r="G2043" i="1"/>
  <c r="F2043" i="1"/>
  <c r="E2043" i="1"/>
  <c r="D2043" i="1"/>
  <c r="C2043" i="1"/>
  <c r="H2042" i="1"/>
  <c r="G2042" i="1"/>
  <c r="F2042" i="1"/>
  <c r="E2042" i="1"/>
  <c r="D2042" i="1"/>
  <c r="C2042" i="1"/>
  <c r="BD2019" i="1"/>
  <c r="AZ2019" i="1"/>
  <c r="AS2019" i="1"/>
  <c r="AR2019" i="1"/>
  <c r="AQ2019" i="1"/>
  <c r="AP2019" i="1"/>
  <c r="AO2019" i="1"/>
  <c r="AN2019" i="1"/>
  <c r="AM2019" i="1"/>
  <c r="AL2019" i="1"/>
  <c r="AK2019" i="1"/>
  <c r="AJ2019" i="1"/>
  <c r="AI2019" i="1"/>
  <c r="AH2019" i="1"/>
  <c r="AG2019" i="1"/>
  <c r="AF2019" i="1"/>
  <c r="AE2019" i="1"/>
  <c r="AD2019" i="1"/>
  <c r="AC2019" i="1"/>
  <c r="AB2019" i="1"/>
  <c r="AA2019" i="1"/>
  <c r="Z2019" i="1"/>
  <c r="Y2019" i="1"/>
  <c r="X2019" i="1"/>
  <c r="W2019" i="1"/>
  <c r="V2019" i="1"/>
  <c r="U2019" i="1"/>
  <c r="T2019" i="1"/>
  <c r="S2019" i="1"/>
  <c r="R2019" i="1"/>
  <c r="Q2019" i="1"/>
  <c r="P2019" i="1"/>
  <c r="O2019" i="1"/>
  <c r="N2019" i="1"/>
  <c r="M2019" i="1"/>
  <c r="L2019" i="1"/>
  <c r="K2019" i="1"/>
  <c r="J2019" i="1"/>
  <c r="I2019" i="1"/>
  <c r="H2019" i="1"/>
  <c r="G2019" i="1"/>
  <c r="F2019" i="1"/>
  <c r="E2019" i="1"/>
  <c r="D2019" i="1"/>
  <c r="C2019" i="1"/>
  <c r="AH2018" i="1"/>
  <c r="AE2018" i="1"/>
  <c r="G2018" i="1"/>
  <c r="BD2017" i="1"/>
  <c r="AZ2017" i="1"/>
  <c r="AS2017" i="1"/>
  <c r="AR2017" i="1"/>
  <c r="AR2018" i="1" s="1"/>
  <c r="AQ2017" i="1"/>
  <c r="AP2017" i="1"/>
  <c r="AO2017" i="1"/>
  <c r="AN2017" i="1"/>
  <c r="AM2017" i="1"/>
  <c r="AL2017" i="1"/>
  <c r="AK2017" i="1"/>
  <c r="AJ2017" i="1"/>
  <c r="AI2017" i="1"/>
  <c r="AI2018" i="1" s="1"/>
  <c r="AH2017" i="1"/>
  <c r="AG2017" i="1"/>
  <c r="AG2018" i="1" s="1"/>
  <c r="AF2017" i="1"/>
  <c r="AF2018" i="1" s="1"/>
  <c r="AE2017" i="1"/>
  <c r="AD2017" i="1"/>
  <c r="AC2017" i="1"/>
  <c r="AB2017" i="1"/>
  <c r="AA2017" i="1"/>
  <c r="Z2017" i="1"/>
  <c r="Y2017" i="1"/>
  <c r="X2017" i="1"/>
  <c r="W2017" i="1"/>
  <c r="W2018" i="1" s="1"/>
  <c r="V2017" i="1"/>
  <c r="V2018" i="1" s="1"/>
  <c r="U2017" i="1"/>
  <c r="T2017" i="1"/>
  <c r="T2018" i="1" s="1"/>
  <c r="S2017" i="1"/>
  <c r="S2018" i="1" s="1"/>
  <c r="R2017" i="1"/>
  <c r="Q2017" i="1"/>
  <c r="P2017" i="1"/>
  <c r="O2017" i="1"/>
  <c r="N2017" i="1"/>
  <c r="M2017" i="1"/>
  <c r="L2017" i="1"/>
  <c r="K2017" i="1"/>
  <c r="K2018" i="1" s="1"/>
  <c r="J2017" i="1"/>
  <c r="J2018" i="1" s="1"/>
  <c r="I2017" i="1"/>
  <c r="I2018" i="1" s="1"/>
  <c r="H2017" i="1"/>
  <c r="H2018" i="1" s="1"/>
  <c r="G2017" i="1"/>
  <c r="F2017" i="1"/>
  <c r="E2017" i="1"/>
  <c r="D2017" i="1"/>
  <c r="C2017" i="1"/>
  <c r="BD2016" i="1"/>
  <c r="AZ2016" i="1"/>
  <c r="AS2016" i="1"/>
  <c r="AR2016" i="1"/>
  <c r="AQ2016" i="1"/>
  <c r="AP2016" i="1"/>
  <c r="AO2016" i="1"/>
  <c r="AN2016" i="1"/>
  <c r="AM2016" i="1"/>
  <c r="AL2016" i="1"/>
  <c r="AK2016" i="1"/>
  <c r="AJ2016" i="1"/>
  <c r="AI2016" i="1"/>
  <c r="AH2016" i="1"/>
  <c r="AG2016" i="1"/>
  <c r="AF2016" i="1"/>
  <c r="AE2016" i="1"/>
  <c r="AD2016" i="1"/>
  <c r="AC2016" i="1"/>
  <c r="AB2016" i="1"/>
  <c r="AA2016" i="1"/>
  <c r="Z2016" i="1"/>
  <c r="Y2016" i="1"/>
  <c r="X2016" i="1"/>
  <c r="W2016" i="1"/>
  <c r="V2016" i="1"/>
  <c r="U2016" i="1"/>
  <c r="T2016" i="1"/>
  <c r="S2016" i="1"/>
  <c r="R2016" i="1"/>
  <c r="Q2016" i="1"/>
  <c r="P2016" i="1"/>
  <c r="O2016" i="1"/>
  <c r="N2016" i="1"/>
  <c r="M2016" i="1"/>
  <c r="L2016" i="1"/>
  <c r="K2016" i="1"/>
  <c r="J2016" i="1"/>
  <c r="I2016" i="1"/>
  <c r="H2016" i="1"/>
  <c r="G2016" i="1"/>
  <c r="F2016" i="1"/>
  <c r="E2016" i="1"/>
  <c r="D2016" i="1"/>
  <c r="C2016" i="1"/>
  <c r="BD2015" i="1"/>
  <c r="AZ2015" i="1"/>
  <c r="AZ2018" i="1" s="1"/>
  <c r="AS2015" i="1"/>
  <c r="AS2018" i="1" s="1"/>
  <c r="AR2015" i="1"/>
  <c r="AQ2015" i="1"/>
  <c r="AQ2018" i="1" s="1"/>
  <c r="AP2015" i="1"/>
  <c r="AO2015" i="1"/>
  <c r="AO2018" i="1" s="1"/>
  <c r="AN2015" i="1"/>
  <c r="AM2015" i="1"/>
  <c r="AL2015" i="1"/>
  <c r="AK2015" i="1"/>
  <c r="AJ2015" i="1"/>
  <c r="AI2015" i="1"/>
  <c r="AH2015" i="1"/>
  <c r="AG2015" i="1"/>
  <c r="AF2015" i="1"/>
  <c r="AE2015" i="1"/>
  <c r="AD2015" i="1"/>
  <c r="AC2015" i="1"/>
  <c r="AC2018" i="1" s="1"/>
  <c r="AB2015" i="1"/>
  <c r="AA2015" i="1"/>
  <c r="Z2015" i="1"/>
  <c r="Y2015" i="1"/>
  <c r="X2015" i="1"/>
  <c r="W2015" i="1"/>
  <c r="V2015" i="1"/>
  <c r="U2015" i="1"/>
  <c r="U2018" i="1" s="1"/>
  <c r="T2015" i="1"/>
  <c r="S2015" i="1"/>
  <c r="R2015" i="1"/>
  <c r="Q2015" i="1"/>
  <c r="P2015" i="1"/>
  <c r="O2015" i="1"/>
  <c r="N2015" i="1"/>
  <c r="M2015" i="1"/>
  <c r="L2015" i="1"/>
  <c r="K2015" i="1"/>
  <c r="J2015" i="1"/>
  <c r="I2015" i="1"/>
  <c r="H2015" i="1"/>
  <c r="G2015" i="1"/>
  <c r="F2015" i="1"/>
  <c r="E2015" i="1"/>
  <c r="E2018" i="1" s="1"/>
  <c r="D2015" i="1"/>
  <c r="C2015" i="1"/>
  <c r="BD2014" i="1"/>
  <c r="AZ2014" i="1"/>
  <c r="AS2014" i="1"/>
  <c r="AR2014" i="1"/>
  <c r="AQ2014" i="1"/>
  <c r="AP2014" i="1"/>
  <c r="AO2014" i="1"/>
  <c r="AN2014" i="1"/>
  <c r="AM2014" i="1"/>
  <c r="AL2014" i="1"/>
  <c r="AK2014" i="1"/>
  <c r="AJ2014" i="1"/>
  <c r="AI2014" i="1"/>
  <c r="AH2014" i="1"/>
  <c r="AG2014" i="1"/>
  <c r="AF2014" i="1"/>
  <c r="AE2014" i="1"/>
  <c r="AD2014" i="1"/>
  <c r="AC2014" i="1"/>
  <c r="AB2014" i="1"/>
  <c r="AA2014" i="1"/>
  <c r="Z2014" i="1"/>
  <c r="Y2014" i="1"/>
  <c r="X2014" i="1"/>
  <c r="W2014" i="1"/>
  <c r="V2014" i="1"/>
  <c r="U2014" i="1"/>
  <c r="T2014" i="1"/>
  <c r="S2014" i="1"/>
  <c r="R2014" i="1"/>
  <c r="Q2014" i="1"/>
  <c r="P2014" i="1"/>
  <c r="O2014" i="1"/>
  <c r="N2014" i="1"/>
  <c r="M2014" i="1"/>
  <c r="L2014" i="1"/>
  <c r="K2014" i="1"/>
  <c r="J2014" i="1"/>
  <c r="I2014" i="1"/>
  <c r="H2014" i="1"/>
  <c r="G2014" i="1"/>
  <c r="F2014" i="1"/>
  <c r="E2014" i="1"/>
  <c r="D2014" i="1"/>
  <c r="C2014" i="1"/>
  <c r="BD2013" i="1"/>
  <c r="AZ2013" i="1"/>
  <c r="AS2013" i="1"/>
  <c r="AR2013" i="1"/>
  <c r="AQ2013" i="1"/>
  <c r="AP2013" i="1"/>
  <c r="AO2013" i="1"/>
  <c r="AN2013" i="1"/>
  <c r="AM2013" i="1"/>
  <c r="AL2013" i="1"/>
  <c r="AK2013" i="1"/>
  <c r="AJ2013" i="1"/>
  <c r="AI2013" i="1"/>
  <c r="AH2013" i="1"/>
  <c r="AG2013" i="1"/>
  <c r="AF2013" i="1"/>
  <c r="AE2013" i="1"/>
  <c r="AD2013" i="1"/>
  <c r="AC2013" i="1"/>
  <c r="AB2013" i="1"/>
  <c r="AA2013" i="1"/>
  <c r="Z2013" i="1"/>
  <c r="Y2013" i="1"/>
  <c r="X2013" i="1"/>
  <c r="W2013" i="1"/>
  <c r="V2013" i="1"/>
  <c r="U2013" i="1"/>
  <c r="T2013" i="1"/>
  <c r="S2013" i="1"/>
  <c r="R2013" i="1"/>
  <c r="Q2013" i="1"/>
  <c r="P2013" i="1"/>
  <c r="O2013" i="1"/>
  <c r="N2013" i="1"/>
  <c r="M2013" i="1"/>
  <c r="L2013" i="1"/>
  <c r="K2013" i="1"/>
  <c r="J2013" i="1"/>
  <c r="I2013" i="1"/>
  <c r="H2013" i="1"/>
  <c r="G2013" i="1"/>
  <c r="F2013" i="1"/>
  <c r="E2013" i="1"/>
  <c r="D2013" i="1"/>
  <c r="C2013" i="1"/>
  <c r="BD2012" i="1"/>
  <c r="AZ2012" i="1"/>
  <c r="AS2012" i="1"/>
  <c r="AR2012" i="1"/>
  <c r="AQ2012" i="1"/>
  <c r="AP2012" i="1"/>
  <c r="AO2012" i="1"/>
  <c r="AN2012" i="1"/>
  <c r="AM2012" i="1"/>
  <c r="AL2012" i="1"/>
  <c r="AK2012" i="1"/>
  <c r="AJ2012" i="1"/>
  <c r="AI2012" i="1"/>
  <c r="AH2012" i="1"/>
  <c r="AG2012" i="1"/>
  <c r="AF2012" i="1"/>
  <c r="AE2012" i="1"/>
  <c r="AD2012" i="1"/>
  <c r="AC2012" i="1"/>
  <c r="AB2012" i="1"/>
  <c r="AA2012" i="1"/>
  <c r="Z2012" i="1"/>
  <c r="Y2012" i="1"/>
  <c r="X2012" i="1"/>
  <c r="W2012" i="1"/>
  <c r="V2012" i="1"/>
  <c r="U2012" i="1"/>
  <c r="T2012" i="1"/>
  <c r="S2012" i="1"/>
  <c r="R2012" i="1"/>
  <c r="Q2012" i="1"/>
  <c r="P2012" i="1"/>
  <c r="O2012" i="1"/>
  <c r="N2012" i="1"/>
  <c r="M2012" i="1"/>
  <c r="L2012" i="1"/>
  <c r="K2012" i="1"/>
  <c r="J2012" i="1"/>
  <c r="I2012" i="1"/>
  <c r="H2012" i="1"/>
  <c r="G2012" i="1"/>
  <c r="F2012" i="1"/>
  <c r="E2012" i="1"/>
  <c r="D2012" i="1"/>
  <c r="C2012" i="1"/>
  <c r="BI2002" i="1"/>
  <c r="BJ2002" i="1" s="1"/>
  <c r="BH2002" i="1"/>
  <c r="BC2002" i="1" a="1"/>
  <c r="BC2002" i="1" s="1"/>
  <c r="BB2002" i="1"/>
  <c r="BA2002" i="1"/>
  <c r="AY2002" i="1"/>
  <c r="AX2002" i="1"/>
  <c r="AW2002" i="1"/>
  <c r="AV2002" i="1"/>
  <c r="AU2002" i="1"/>
  <c r="AT2002" i="1"/>
  <c r="BJ2001" i="1"/>
  <c r="BI2001" i="1"/>
  <c r="BH2001" i="1"/>
  <c r="BC2001" i="1" a="1"/>
  <c r="BC2001" i="1" s="1"/>
  <c r="BB2001" i="1"/>
  <c r="BA2001" i="1"/>
  <c r="AY2001" i="1"/>
  <c r="AX2001" i="1"/>
  <c r="AW2001" i="1"/>
  <c r="AV2001" i="1"/>
  <c r="AU2001" i="1"/>
  <c r="AT2001" i="1"/>
  <c r="BJ2000" i="1"/>
  <c r="BI2000" i="1"/>
  <c r="BH2000" i="1"/>
  <c r="BK2000" i="1" s="1"/>
  <c r="BC2000" i="1" a="1"/>
  <c r="BC2000" i="1" s="1"/>
  <c r="BB2000" i="1"/>
  <c r="BA2000" i="1"/>
  <c r="AY2000" i="1"/>
  <c r="AX2000" i="1"/>
  <c r="AW2000" i="1"/>
  <c r="AV2000" i="1"/>
  <c r="AU2000" i="1"/>
  <c r="AT2000" i="1"/>
  <c r="BI1999" i="1"/>
  <c r="BH1999" i="1"/>
  <c r="BC1999" i="1" a="1"/>
  <c r="BC1999" i="1" s="1"/>
  <c r="BB1999" i="1"/>
  <c r="BA1999" i="1"/>
  <c r="AY1999" i="1"/>
  <c r="AX1999" i="1"/>
  <c r="AW1999" i="1"/>
  <c r="AV1999" i="1"/>
  <c r="AU1999" i="1"/>
  <c r="AT1999" i="1"/>
  <c r="BJ1998" i="1"/>
  <c r="BI1998" i="1"/>
  <c r="BH1998" i="1"/>
  <c r="BK1998" i="1" s="1"/>
  <c r="BC1998" i="1" a="1"/>
  <c r="BC1998" i="1" s="1"/>
  <c r="BB1998" i="1"/>
  <c r="BA1998" i="1"/>
  <c r="AY1998" i="1"/>
  <c r="AX1998" i="1"/>
  <c r="AW1998" i="1"/>
  <c r="AV1998" i="1"/>
  <c r="AU1998" i="1"/>
  <c r="AT1998" i="1"/>
  <c r="BI1997" i="1"/>
  <c r="BH1997" i="1"/>
  <c r="BC1997" i="1" a="1"/>
  <c r="BC1997" i="1" s="1"/>
  <c r="BB1997" i="1"/>
  <c r="BA1997" i="1"/>
  <c r="BJ1997" i="1" s="1"/>
  <c r="AY1997" i="1"/>
  <c r="AX1997" i="1"/>
  <c r="AW1997" i="1"/>
  <c r="AV1997" i="1"/>
  <c r="AU1997" i="1"/>
  <c r="AT1997" i="1"/>
  <c r="BJ1996" i="1"/>
  <c r="BI1996" i="1"/>
  <c r="BH1996" i="1"/>
  <c r="BK1996" i="1" s="1"/>
  <c r="BC1996" i="1" a="1"/>
  <c r="BC1996" i="1" s="1"/>
  <c r="BF1996" i="1" s="1"/>
  <c r="BB1996" i="1"/>
  <c r="BA1996" i="1"/>
  <c r="AY1996" i="1"/>
  <c r="AX1996" i="1"/>
  <c r="AW1996" i="1"/>
  <c r="AV1996" i="1"/>
  <c r="AU1996" i="1"/>
  <c r="AT1996" i="1"/>
  <c r="BJ1995" i="1"/>
  <c r="BI1995" i="1"/>
  <c r="BH1995" i="1"/>
  <c r="BK1995" i="1" s="1"/>
  <c r="BC1995" i="1" a="1"/>
  <c r="BC1995" i="1" s="1"/>
  <c r="BB1995" i="1"/>
  <c r="BA1995" i="1"/>
  <c r="AY1995" i="1"/>
  <c r="AX1995" i="1"/>
  <c r="AW1995" i="1"/>
  <c r="AV1995" i="1"/>
  <c r="AU1995" i="1"/>
  <c r="AT1995" i="1"/>
  <c r="BJ1994" i="1"/>
  <c r="BI1994" i="1"/>
  <c r="BH1994" i="1"/>
  <c r="BK1994" i="1" s="1"/>
  <c r="BC1994" i="1" a="1"/>
  <c r="BC1994" i="1" s="1"/>
  <c r="BB1994" i="1"/>
  <c r="BA1994" i="1"/>
  <c r="AY1994" i="1"/>
  <c r="AX1994" i="1"/>
  <c r="AW1994" i="1"/>
  <c r="AV1994" i="1"/>
  <c r="AU1994" i="1"/>
  <c r="AT1994" i="1"/>
  <c r="BJ1993" i="1"/>
  <c r="BI1993" i="1"/>
  <c r="BH1993" i="1"/>
  <c r="BC1993" i="1" a="1"/>
  <c r="BC1993" i="1" s="1"/>
  <c r="BB1993" i="1"/>
  <c r="BA1993" i="1"/>
  <c r="AY1993" i="1"/>
  <c r="AX1993" i="1"/>
  <c r="AW1993" i="1"/>
  <c r="AV1993" i="1"/>
  <c r="AU1993" i="1"/>
  <c r="AT1993" i="1"/>
  <c r="BI1992" i="1"/>
  <c r="BJ1992" i="1" s="1"/>
  <c r="BH1992" i="1"/>
  <c r="BK1992" i="1" s="1"/>
  <c r="BE1992" i="1"/>
  <c r="BC1992" i="1" a="1"/>
  <c r="BC1992" i="1" s="1"/>
  <c r="BF1992" i="1" s="1"/>
  <c r="BB1992" i="1"/>
  <c r="BA1992" i="1"/>
  <c r="AY1992" i="1"/>
  <c r="AX1992" i="1"/>
  <c r="AW1992" i="1"/>
  <c r="AV1992" i="1"/>
  <c r="AU1992" i="1"/>
  <c r="AT1992" i="1"/>
  <c r="BI1991" i="1"/>
  <c r="BJ1991" i="1" s="1"/>
  <c r="BH1991" i="1"/>
  <c r="BK1991" i="1" s="1"/>
  <c r="BC1991" i="1" a="1"/>
  <c r="BC1991" i="1" s="1"/>
  <c r="BE1991" i="1" s="1"/>
  <c r="BB1991" i="1"/>
  <c r="BA1991" i="1"/>
  <c r="AY1991" i="1"/>
  <c r="AX1991" i="1"/>
  <c r="AW1991" i="1"/>
  <c r="AV1991" i="1"/>
  <c r="AU1991" i="1"/>
  <c r="AT1991" i="1"/>
  <c r="BJ1990" i="1"/>
  <c r="BI1990" i="1"/>
  <c r="BH1990" i="1"/>
  <c r="BC1990" i="1" a="1"/>
  <c r="BC1990" i="1" s="1"/>
  <c r="BF1990" i="1" s="1"/>
  <c r="BB1990" i="1"/>
  <c r="BA1990" i="1"/>
  <c r="AY1990" i="1"/>
  <c r="AX1990" i="1"/>
  <c r="AW1990" i="1"/>
  <c r="AV1990" i="1"/>
  <c r="AU1990" i="1"/>
  <c r="AT1990" i="1"/>
  <c r="BI1989" i="1"/>
  <c r="BJ1989" i="1" s="1"/>
  <c r="BH1989" i="1"/>
  <c r="BK1989" i="1" s="1"/>
  <c r="BC1989" i="1" a="1"/>
  <c r="BC1989" i="1" s="1"/>
  <c r="BF1989" i="1" s="1"/>
  <c r="BB1989" i="1"/>
  <c r="BA1989" i="1"/>
  <c r="AY1989" i="1"/>
  <c r="AX1989" i="1"/>
  <c r="AW1989" i="1"/>
  <c r="AV1989" i="1"/>
  <c r="AU1989" i="1"/>
  <c r="AT1989" i="1"/>
  <c r="BI1988" i="1"/>
  <c r="BJ1988" i="1" s="1"/>
  <c r="BH1988" i="1"/>
  <c r="BC1988" i="1" a="1"/>
  <c r="BC1988" i="1" s="1"/>
  <c r="BB1988" i="1"/>
  <c r="BA1988" i="1"/>
  <c r="AY1988" i="1"/>
  <c r="AX1988" i="1"/>
  <c r="AW1988" i="1"/>
  <c r="AV1988" i="1"/>
  <c r="AU1988" i="1"/>
  <c r="AT1988" i="1"/>
  <c r="BI1987" i="1"/>
  <c r="BH1987" i="1"/>
  <c r="BC1987" i="1" a="1"/>
  <c r="BC1987" i="1" s="1"/>
  <c r="BB1987" i="1"/>
  <c r="BA1987" i="1"/>
  <c r="BJ1987" i="1" s="1"/>
  <c r="AY1987" i="1"/>
  <c r="AX1987" i="1"/>
  <c r="AW1987" i="1"/>
  <c r="AV1987" i="1"/>
  <c r="AU1987" i="1"/>
  <c r="AT1987" i="1"/>
  <c r="BI1986" i="1"/>
  <c r="BH1986" i="1"/>
  <c r="BC1986" i="1" a="1"/>
  <c r="BC1986" i="1" s="1"/>
  <c r="BB1986" i="1"/>
  <c r="BA1986" i="1"/>
  <c r="BJ1986" i="1" s="1"/>
  <c r="AY1986" i="1"/>
  <c r="AX1986" i="1"/>
  <c r="AW1986" i="1"/>
  <c r="AV1986" i="1"/>
  <c r="AU1986" i="1"/>
  <c r="AT1986" i="1"/>
  <c r="BJ1985" i="1"/>
  <c r="BI1985" i="1"/>
  <c r="BH1985" i="1"/>
  <c r="BC1985" i="1" a="1"/>
  <c r="BC1985" i="1" s="1"/>
  <c r="BF1985" i="1" s="1"/>
  <c r="BB1985" i="1"/>
  <c r="BA1985" i="1"/>
  <c r="AY1985" i="1"/>
  <c r="AX1985" i="1"/>
  <c r="AW1985" i="1"/>
  <c r="AV1985" i="1"/>
  <c r="AU1985" i="1"/>
  <c r="AT1985" i="1"/>
  <c r="BK1984" i="1"/>
  <c r="BI1984" i="1"/>
  <c r="BJ1984" i="1" s="1"/>
  <c r="BH1984" i="1"/>
  <c r="BC1984" i="1" a="1"/>
  <c r="BC1984" i="1" s="1"/>
  <c r="BB1984" i="1"/>
  <c r="BA1984" i="1"/>
  <c r="AY1984" i="1"/>
  <c r="AX1984" i="1"/>
  <c r="AW1984" i="1"/>
  <c r="AV1984" i="1"/>
  <c r="AU1984" i="1"/>
  <c r="AT1984" i="1"/>
  <c r="BI1983" i="1"/>
  <c r="BH1983" i="1"/>
  <c r="BC1983" i="1" a="1"/>
  <c r="BC1983" i="1" s="1"/>
  <c r="BB1983" i="1"/>
  <c r="BA1983" i="1"/>
  <c r="BJ1983" i="1" s="1"/>
  <c r="AY1983" i="1"/>
  <c r="AX1983" i="1"/>
  <c r="AW1983" i="1"/>
  <c r="AV1983" i="1"/>
  <c r="AU1983" i="1"/>
  <c r="AT1983" i="1"/>
  <c r="BI1982" i="1"/>
  <c r="BH1982" i="1"/>
  <c r="BC1982" i="1" a="1"/>
  <c r="BC1982" i="1" s="1"/>
  <c r="BB1982" i="1"/>
  <c r="BA1982" i="1"/>
  <c r="BJ1982" i="1" s="1"/>
  <c r="AY1982" i="1"/>
  <c r="AX1982" i="1"/>
  <c r="AW1982" i="1"/>
  <c r="AV1982" i="1"/>
  <c r="AU1982" i="1"/>
  <c r="AT1982" i="1"/>
  <c r="BI1981" i="1"/>
  <c r="BJ1981" i="1" s="1"/>
  <c r="BH1981" i="1"/>
  <c r="BK1981" i="1" s="1"/>
  <c r="BC1981" i="1" a="1"/>
  <c r="BC1981" i="1" s="1"/>
  <c r="BB1981" i="1"/>
  <c r="BA1981" i="1"/>
  <c r="AY1981" i="1"/>
  <c r="AX1981" i="1"/>
  <c r="AW1981" i="1"/>
  <c r="AV1981" i="1"/>
  <c r="AU1981" i="1"/>
  <c r="AT1981" i="1"/>
  <c r="BJ1980" i="1"/>
  <c r="BI1980" i="1"/>
  <c r="BH1980" i="1"/>
  <c r="BK1980" i="1" s="1"/>
  <c r="BC1980" i="1" a="1"/>
  <c r="BC1980" i="1" s="1"/>
  <c r="BB1980" i="1"/>
  <c r="BA1980" i="1"/>
  <c r="AY1980" i="1"/>
  <c r="AX1980" i="1"/>
  <c r="AW1980" i="1"/>
  <c r="AV1980" i="1"/>
  <c r="AU1980" i="1"/>
  <c r="AT1980" i="1"/>
  <c r="BJ1979" i="1"/>
  <c r="BI1979" i="1"/>
  <c r="BH1979" i="1"/>
  <c r="BK1979" i="1" s="1"/>
  <c r="BC1979" i="1" a="1"/>
  <c r="BC1979" i="1" s="1"/>
  <c r="BB1979" i="1"/>
  <c r="BA1979" i="1"/>
  <c r="AY1979" i="1"/>
  <c r="AX1979" i="1"/>
  <c r="AW1979" i="1"/>
  <c r="AV1979" i="1"/>
  <c r="AU1979" i="1"/>
  <c r="AT1979" i="1"/>
  <c r="BJ1978" i="1"/>
  <c r="BI1978" i="1"/>
  <c r="BH1978" i="1"/>
  <c r="BC1978" i="1" a="1"/>
  <c r="BC1978" i="1" s="1"/>
  <c r="BB1978" i="1"/>
  <c r="BA1978" i="1"/>
  <c r="AY1978" i="1"/>
  <c r="AX1978" i="1"/>
  <c r="AW1978" i="1"/>
  <c r="AV1978" i="1"/>
  <c r="AU1978" i="1"/>
  <c r="AT1978" i="1"/>
  <c r="BI1977" i="1"/>
  <c r="BJ1977" i="1" s="1"/>
  <c r="BH1977" i="1"/>
  <c r="BK1977" i="1" s="1"/>
  <c r="BC1977" i="1" a="1"/>
  <c r="BC1977" i="1" s="1"/>
  <c r="BB1977" i="1"/>
  <c r="BA1977" i="1"/>
  <c r="AY1977" i="1"/>
  <c r="AX1977" i="1"/>
  <c r="AW1977" i="1"/>
  <c r="AV1977" i="1"/>
  <c r="AU1977" i="1"/>
  <c r="AT1977" i="1"/>
  <c r="BI1976" i="1"/>
  <c r="BH1976" i="1"/>
  <c r="BK1976" i="1" s="1"/>
  <c r="BC1976" i="1" a="1"/>
  <c r="BC1976" i="1" s="1"/>
  <c r="BB1976" i="1"/>
  <c r="BE1976" i="1" s="1"/>
  <c r="BA1976" i="1"/>
  <c r="BJ1976" i="1" s="1"/>
  <c r="AY1976" i="1"/>
  <c r="AX1976" i="1"/>
  <c r="AW1976" i="1"/>
  <c r="AV1976" i="1"/>
  <c r="AU1976" i="1"/>
  <c r="AT1976" i="1"/>
  <c r="BJ1975" i="1"/>
  <c r="BI1975" i="1"/>
  <c r="BH1975" i="1"/>
  <c r="BK1975" i="1" s="1"/>
  <c r="BC1975" i="1" a="1"/>
  <c r="BC1975" i="1" s="1"/>
  <c r="BB1975" i="1"/>
  <c r="BA1975" i="1"/>
  <c r="AY1975" i="1"/>
  <c r="AX1975" i="1"/>
  <c r="AW1975" i="1"/>
  <c r="AV1975" i="1"/>
  <c r="AU1975" i="1"/>
  <c r="AT1975" i="1"/>
  <c r="BI1974" i="1"/>
  <c r="BJ1974" i="1" s="1"/>
  <c r="BH1974" i="1"/>
  <c r="BK1974" i="1" s="1"/>
  <c r="BC1974" i="1" a="1"/>
  <c r="BC1974" i="1" s="1"/>
  <c r="BF1974" i="1" s="1"/>
  <c r="BB1974" i="1"/>
  <c r="BA1974" i="1"/>
  <c r="AY1974" i="1"/>
  <c r="AX1974" i="1"/>
  <c r="AW1974" i="1"/>
  <c r="AV1974" i="1"/>
  <c r="AU1974" i="1"/>
  <c r="AT1974" i="1"/>
  <c r="BI1973" i="1"/>
  <c r="BH1973" i="1"/>
  <c r="BC1973" i="1" a="1"/>
  <c r="BC1973" i="1" s="1"/>
  <c r="BB1973" i="1"/>
  <c r="BA1973" i="1"/>
  <c r="AY1973" i="1"/>
  <c r="AX1973" i="1"/>
  <c r="AW1973" i="1"/>
  <c r="AV1973" i="1"/>
  <c r="AU1973" i="1"/>
  <c r="AT1973" i="1"/>
  <c r="BI1972" i="1"/>
  <c r="BH1972" i="1"/>
  <c r="BC1972" i="1" a="1"/>
  <c r="BC1972" i="1" s="1"/>
  <c r="BB1972" i="1"/>
  <c r="BA1972" i="1"/>
  <c r="BJ1972" i="1" s="1"/>
  <c r="AY1972" i="1"/>
  <c r="AX1972" i="1"/>
  <c r="AW1972" i="1"/>
  <c r="AV1972" i="1"/>
  <c r="AU1972" i="1"/>
  <c r="AT1972" i="1"/>
  <c r="BI1971" i="1"/>
  <c r="BJ1971" i="1" s="1"/>
  <c r="BH1971" i="1"/>
  <c r="BK1971" i="1" s="1"/>
  <c r="BC1971" i="1" a="1"/>
  <c r="BC1971" i="1" s="1"/>
  <c r="BB1971" i="1"/>
  <c r="BA1971" i="1"/>
  <c r="AY1971" i="1"/>
  <c r="AX1971" i="1"/>
  <c r="AW1971" i="1"/>
  <c r="AV1971" i="1"/>
  <c r="AU1971" i="1"/>
  <c r="AT1971" i="1"/>
  <c r="BI1970" i="1"/>
  <c r="BJ1970" i="1" s="1"/>
  <c r="BH1970" i="1"/>
  <c r="BK1970" i="1" s="1"/>
  <c r="BC1970" i="1" a="1"/>
  <c r="BC1970" i="1" s="1"/>
  <c r="BB1970" i="1"/>
  <c r="BA1970" i="1"/>
  <c r="AY1970" i="1"/>
  <c r="AX1970" i="1"/>
  <c r="AW1970" i="1"/>
  <c r="AV1970" i="1"/>
  <c r="AU1970" i="1"/>
  <c r="AT1970" i="1"/>
  <c r="BI1969" i="1"/>
  <c r="BH1969" i="1"/>
  <c r="BK1969" i="1" s="1"/>
  <c r="BC1969" i="1" a="1"/>
  <c r="BC1969" i="1"/>
  <c r="BE1969" i="1" s="1"/>
  <c r="BB1969" i="1"/>
  <c r="BA1969" i="1"/>
  <c r="BJ1969" i="1" s="1"/>
  <c r="AY1969" i="1"/>
  <c r="AX1969" i="1"/>
  <c r="AW1969" i="1"/>
  <c r="AV1969" i="1"/>
  <c r="AU1969" i="1"/>
  <c r="AT1969" i="1"/>
  <c r="BJ1968" i="1"/>
  <c r="BI1968" i="1"/>
  <c r="BH1968" i="1"/>
  <c r="BC1968" i="1" a="1"/>
  <c r="BC1968" i="1" s="1"/>
  <c r="BB1968" i="1"/>
  <c r="BA1968" i="1"/>
  <c r="AY1968" i="1"/>
  <c r="AX1968" i="1"/>
  <c r="AW1968" i="1"/>
  <c r="AV1968" i="1"/>
  <c r="AU1968" i="1"/>
  <c r="AT1968" i="1"/>
  <c r="BJ1967" i="1"/>
  <c r="BI1967" i="1"/>
  <c r="BH1967" i="1"/>
  <c r="BK1967" i="1" s="1"/>
  <c r="BC1967" i="1" a="1"/>
  <c r="BC1967" i="1" s="1"/>
  <c r="BB1967" i="1"/>
  <c r="BA1967" i="1"/>
  <c r="AY1967" i="1"/>
  <c r="AX1967" i="1"/>
  <c r="AW1967" i="1"/>
  <c r="AV1967" i="1"/>
  <c r="AU1967" i="1"/>
  <c r="AT1967" i="1"/>
  <c r="BI1966" i="1"/>
  <c r="BJ1966" i="1" s="1"/>
  <c r="BH1966" i="1"/>
  <c r="BK1966" i="1" s="1"/>
  <c r="BC1966" i="1" a="1"/>
  <c r="BC1966" i="1" s="1"/>
  <c r="BE1966" i="1" s="1"/>
  <c r="BB1966" i="1"/>
  <c r="BA1966" i="1"/>
  <c r="AY1966" i="1"/>
  <c r="AX1966" i="1"/>
  <c r="AW1966" i="1"/>
  <c r="AV1966" i="1"/>
  <c r="AU1966" i="1"/>
  <c r="AT1966" i="1"/>
  <c r="BJ1965" i="1"/>
  <c r="BI1965" i="1"/>
  <c r="BH1965" i="1"/>
  <c r="BC1965" i="1" a="1"/>
  <c r="BC1965" i="1" s="1"/>
  <c r="BB1965" i="1"/>
  <c r="BA1965" i="1"/>
  <c r="AY1965" i="1"/>
  <c r="AX1965" i="1"/>
  <c r="AW1965" i="1"/>
  <c r="AV1965" i="1"/>
  <c r="AU1965" i="1"/>
  <c r="AT1965" i="1"/>
  <c r="BJ1964" i="1"/>
  <c r="BI1964" i="1"/>
  <c r="BH1964" i="1"/>
  <c r="BK1964" i="1" s="1"/>
  <c r="BF1964" i="1"/>
  <c r="BC1964" i="1" a="1"/>
  <c r="BC1964" i="1" s="1"/>
  <c r="BE1964" i="1" s="1"/>
  <c r="BB1964" i="1"/>
  <c r="BA1964" i="1"/>
  <c r="AY1964" i="1"/>
  <c r="AX1964" i="1"/>
  <c r="AW1964" i="1"/>
  <c r="AV1964" i="1"/>
  <c r="AU1964" i="1"/>
  <c r="AT1964" i="1"/>
  <c r="BI1963" i="1"/>
  <c r="BH1963" i="1"/>
  <c r="BC1963" i="1" a="1"/>
  <c r="BC1963" i="1" s="1"/>
  <c r="BB1963" i="1"/>
  <c r="BA1963" i="1"/>
  <c r="AY1963" i="1"/>
  <c r="AX1963" i="1"/>
  <c r="AW1963" i="1"/>
  <c r="AV1963" i="1"/>
  <c r="AU1963" i="1"/>
  <c r="AT1963" i="1"/>
  <c r="BJ1962" i="1"/>
  <c r="BI1962" i="1"/>
  <c r="BH1962" i="1"/>
  <c r="BK1962" i="1" s="1"/>
  <c r="BC1962" i="1" a="1"/>
  <c r="BC1962" i="1" s="1"/>
  <c r="BB1962" i="1"/>
  <c r="BA1962" i="1"/>
  <c r="AY1962" i="1"/>
  <c r="AX1962" i="1"/>
  <c r="AW1962" i="1"/>
  <c r="AV1962" i="1"/>
  <c r="AU1962" i="1"/>
  <c r="AT1962" i="1"/>
  <c r="BI1961" i="1"/>
  <c r="BH1961" i="1"/>
  <c r="BC1961" i="1" a="1"/>
  <c r="BC1961" i="1" s="1"/>
  <c r="BB1961" i="1"/>
  <c r="BA1961" i="1"/>
  <c r="BJ1961" i="1" s="1"/>
  <c r="AY1961" i="1"/>
  <c r="AX1961" i="1"/>
  <c r="AW1961" i="1"/>
  <c r="AV1961" i="1"/>
  <c r="AU1961" i="1"/>
  <c r="AT1961" i="1"/>
  <c r="BJ1960" i="1"/>
  <c r="BI1960" i="1"/>
  <c r="BH1960" i="1"/>
  <c r="BK1960" i="1" s="1"/>
  <c r="BC1960" i="1" a="1"/>
  <c r="BC1960" i="1" s="1"/>
  <c r="BB1960" i="1"/>
  <c r="BA1960" i="1"/>
  <c r="AY1960" i="1"/>
  <c r="AX1960" i="1"/>
  <c r="AW1960" i="1"/>
  <c r="AV1960" i="1"/>
  <c r="AU1960" i="1"/>
  <c r="AT1960" i="1"/>
  <c r="BJ1959" i="1"/>
  <c r="BI1959" i="1"/>
  <c r="BH1959" i="1"/>
  <c r="BK1959" i="1" s="1"/>
  <c r="BC1959" i="1" a="1"/>
  <c r="BC1959" i="1" s="1"/>
  <c r="BB1959" i="1"/>
  <c r="BA1959" i="1"/>
  <c r="AY1959" i="1"/>
  <c r="AX1959" i="1"/>
  <c r="AW1959" i="1"/>
  <c r="AV1959" i="1"/>
  <c r="AU1959" i="1"/>
  <c r="AT1959" i="1"/>
  <c r="BJ1958" i="1"/>
  <c r="BI1958" i="1"/>
  <c r="BH1958" i="1"/>
  <c r="BK1958" i="1" s="1"/>
  <c r="BC1958" i="1" a="1"/>
  <c r="BC1958" i="1" s="1"/>
  <c r="BB1958" i="1"/>
  <c r="BA1958" i="1"/>
  <c r="AY1958" i="1"/>
  <c r="AX1958" i="1"/>
  <c r="AW1958" i="1"/>
  <c r="AV1958" i="1"/>
  <c r="AU1958" i="1"/>
  <c r="AT1958" i="1"/>
  <c r="BJ1957" i="1"/>
  <c r="BI1957" i="1"/>
  <c r="BH1957" i="1"/>
  <c r="BC1957" i="1" a="1"/>
  <c r="BC1957" i="1"/>
  <c r="BB1957" i="1"/>
  <c r="BA1957" i="1"/>
  <c r="AY1957" i="1"/>
  <c r="AX1957" i="1"/>
  <c r="AW1957" i="1"/>
  <c r="AV1957" i="1"/>
  <c r="AU1957" i="1"/>
  <c r="AT1957" i="1"/>
  <c r="BI1956" i="1"/>
  <c r="BJ1956" i="1" s="1"/>
  <c r="BH1956" i="1"/>
  <c r="BK1956" i="1" s="1"/>
  <c r="BC1956" i="1" a="1"/>
  <c r="BC1956" i="1" s="1"/>
  <c r="BF1956" i="1" s="1"/>
  <c r="BB1956" i="1"/>
  <c r="BA1956" i="1"/>
  <c r="AY1956" i="1"/>
  <c r="AX1956" i="1"/>
  <c r="AW1956" i="1"/>
  <c r="AV1956" i="1"/>
  <c r="AU1956" i="1"/>
  <c r="AT1956" i="1"/>
  <c r="BI1955" i="1"/>
  <c r="BJ1955" i="1" s="1"/>
  <c r="BH1955" i="1"/>
  <c r="BK1955" i="1" s="1"/>
  <c r="BC1955" i="1" a="1"/>
  <c r="BC1955" i="1" s="1"/>
  <c r="BF1955" i="1" s="1"/>
  <c r="BB1955" i="1"/>
  <c r="BA1955" i="1"/>
  <c r="AY1955" i="1"/>
  <c r="AX1955" i="1"/>
  <c r="AW1955" i="1"/>
  <c r="AV1955" i="1"/>
  <c r="AU1955" i="1"/>
  <c r="AT1955" i="1"/>
  <c r="BJ1954" i="1"/>
  <c r="BI1954" i="1"/>
  <c r="BH1954" i="1"/>
  <c r="BC1954" i="1" a="1"/>
  <c r="BC1954" i="1" s="1"/>
  <c r="BB1954" i="1"/>
  <c r="BA1954" i="1"/>
  <c r="AY1954" i="1"/>
  <c r="AX1954" i="1"/>
  <c r="AW1954" i="1"/>
  <c r="AV1954" i="1"/>
  <c r="AU1954" i="1"/>
  <c r="AT1954" i="1"/>
  <c r="BI1953" i="1"/>
  <c r="BJ1953" i="1" s="1"/>
  <c r="BH1953" i="1"/>
  <c r="BK1953" i="1" s="1"/>
  <c r="BC1953" i="1" a="1"/>
  <c r="BC1953" i="1" s="1"/>
  <c r="BF1953" i="1" s="1"/>
  <c r="BB1953" i="1"/>
  <c r="BA1953" i="1"/>
  <c r="AY1953" i="1"/>
  <c r="AX1953" i="1"/>
  <c r="AW1953" i="1"/>
  <c r="AV1953" i="1"/>
  <c r="AU1953" i="1"/>
  <c r="AT1953" i="1"/>
  <c r="BI1952" i="1"/>
  <c r="BJ1952" i="1" s="1"/>
  <c r="BH1952" i="1"/>
  <c r="BC1952" i="1" a="1"/>
  <c r="BC1952" i="1" s="1"/>
  <c r="BF1952" i="1" s="1"/>
  <c r="BB1952" i="1"/>
  <c r="BA1952" i="1"/>
  <c r="AY1952" i="1"/>
  <c r="AX1952" i="1"/>
  <c r="AW1952" i="1"/>
  <c r="AV1952" i="1"/>
  <c r="AU1952" i="1"/>
  <c r="AT1952" i="1"/>
  <c r="BI1951" i="1"/>
  <c r="BH1951" i="1"/>
  <c r="BC1951" i="1" a="1"/>
  <c r="BC1951" i="1" s="1"/>
  <c r="BB1951" i="1"/>
  <c r="BA1951" i="1"/>
  <c r="BJ1951" i="1" s="1"/>
  <c r="AY1951" i="1"/>
  <c r="AX1951" i="1"/>
  <c r="AW1951" i="1"/>
  <c r="AV1951" i="1"/>
  <c r="AU1951" i="1"/>
  <c r="AT1951" i="1"/>
  <c r="BI1950" i="1"/>
  <c r="BH1950" i="1"/>
  <c r="BK1950" i="1" s="1"/>
  <c r="BC1950" i="1" a="1"/>
  <c r="BC1950" i="1" s="1"/>
  <c r="BB1950" i="1"/>
  <c r="BA1950" i="1"/>
  <c r="BJ1950" i="1" s="1"/>
  <c r="AY1950" i="1"/>
  <c r="AX1950" i="1"/>
  <c r="AW1950" i="1"/>
  <c r="AV1950" i="1"/>
  <c r="AU1950" i="1"/>
  <c r="AT1950" i="1"/>
  <c r="BJ1949" i="1"/>
  <c r="BI1949" i="1"/>
  <c r="BH1949" i="1"/>
  <c r="BC1949" i="1" a="1"/>
  <c r="BC1949" i="1" s="1"/>
  <c r="BB1949" i="1"/>
  <c r="BA1949" i="1"/>
  <c r="AY1949" i="1"/>
  <c r="AX1949" i="1"/>
  <c r="AW1949" i="1"/>
  <c r="AV1949" i="1"/>
  <c r="AU1949" i="1"/>
  <c r="AT1949" i="1"/>
  <c r="BI1948" i="1"/>
  <c r="BH1948" i="1"/>
  <c r="BC1948" i="1" a="1"/>
  <c r="BC1948" i="1" s="1"/>
  <c r="BB1948" i="1"/>
  <c r="BA1948" i="1"/>
  <c r="BK1948" i="1" s="1"/>
  <c r="AY1948" i="1"/>
  <c r="AX1948" i="1"/>
  <c r="AW1948" i="1"/>
  <c r="AV1948" i="1"/>
  <c r="AU1948" i="1"/>
  <c r="AT1948" i="1"/>
  <c r="BI1947" i="1"/>
  <c r="BH1947" i="1"/>
  <c r="BC1947" i="1" a="1"/>
  <c r="BC1947" i="1" s="1"/>
  <c r="BB1947" i="1"/>
  <c r="BA1947" i="1"/>
  <c r="BJ1947" i="1" s="1"/>
  <c r="AY1947" i="1"/>
  <c r="AX1947" i="1"/>
  <c r="AW1947" i="1"/>
  <c r="AV1947" i="1"/>
  <c r="AU1947" i="1"/>
  <c r="AT1947" i="1"/>
  <c r="BI1946" i="1"/>
  <c r="BH1946" i="1"/>
  <c r="BC1946" i="1" a="1"/>
  <c r="BC1946" i="1" s="1"/>
  <c r="BB1946" i="1"/>
  <c r="BA1946" i="1"/>
  <c r="BJ1946" i="1" s="1"/>
  <c r="AY1946" i="1"/>
  <c r="AX1946" i="1"/>
  <c r="AW1946" i="1"/>
  <c r="AV1946" i="1"/>
  <c r="AU1946" i="1"/>
  <c r="AT1946" i="1"/>
  <c r="BI1945" i="1"/>
  <c r="BJ1945" i="1" s="1"/>
  <c r="BH1945" i="1"/>
  <c r="BK1945" i="1" s="1"/>
  <c r="BC1945" i="1" a="1"/>
  <c r="BC1945" i="1" s="1"/>
  <c r="BB1945" i="1"/>
  <c r="BA1945" i="1"/>
  <c r="AY1945" i="1"/>
  <c r="AX1945" i="1"/>
  <c r="AW1945" i="1"/>
  <c r="AV1945" i="1"/>
  <c r="AU1945" i="1"/>
  <c r="AT1945" i="1"/>
  <c r="BJ1944" i="1"/>
  <c r="BI1944" i="1"/>
  <c r="BH1944" i="1"/>
  <c r="BK1944" i="1" s="1"/>
  <c r="BC1944" i="1" a="1"/>
  <c r="BC1944" i="1" s="1"/>
  <c r="BB1944" i="1"/>
  <c r="BA1944" i="1"/>
  <c r="AY1944" i="1"/>
  <c r="AX1944" i="1"/>
  <c r="AW1944" i="1"/>
  <c r="AV1944" i="1"/>
  <c r="AU1944" i="1"/>
  <c r="AT1944" i="1"/>
  <c r="BJ1943" i="1"/>
  <c r="BI1943" i="1"/>
  <c r="BH1943" i="1"/>
  <c r="BK1943" i="1" s="1"/>
  <c r="BC1943" i="1" a="1"/>
  <c r="BC1943" i="1" s="1"/>
  <c r="BB1943" i="1"/>
  <c r="BA1943" i="1"/>
  <c r="AY1943" i="1"/>
  <c r="AX1943" i="1"/>
  <c r="AW1943" i="1"/>
  <c r="AV1943" i="1"/>
  <c r="AU1943" i="1"/>
  <c r="AT1943" i="1"/>
  <c r="BJ1942" i="1"/>
  <c r="BI1942" i="1"/>
  <c r="BH1942" i="1"/>
  <c r="BC1942" i="1" a="1"/>
  <c r="BC1942" i="1" s="1"/>
  <c r="BB1942" i="1"/>
  <c r="BA1942" i="1"/>
  <c r="AY1942" i="1"/>
  <c r="AX1942" i="1"/>
  <c r="AW1942" i="1"/>
  <c r="AV1942" i="1"/>
  <c r="AU1942" i="1"/>
  <c r="AT1942" i="1"/>
  <c r="BI1941" i="1"/>
  <c r="BJ1941" i="1" s="1"/>
  <c r="BH1941" i="1"/>
  <c r="BK1941" i="1" s="1"/>
  <c r="BC1941" i="1" a="1"/>
  <c r="BC1941" i="1" s="1"/>
  <c r="BB1941" i="1"/>
  <c r="BA1941" i="1"/>
  <c r="AY1941" i="1"/>
  <c r="AX1941" i="1"/>
  <c r="AW1941" i="1"/>
  <c r="AV1941" i="1"/>
  <c r="AU1941" i="1"/>
  <c r="AT1941" i="1"/>
  <c r="BI1940" i="1"/>
  <c r="BH1940" i="1"/>
  <c r="BK1940" i="1" s="1"/>
  <c r="BC1940" i="1" a="1"/>
  <c r="BC1940" i="1" s="1"/>
  <c r="BE1940" i="1" s="1"/>
  <c r="BB1940" i="1"/>
  <c r="BA1940" i="1"/>
  <c r="BJ1940" i="1" s="1"/>
  <c r="AY1940" i="1"/>
  <c r="AX1940" i="1"/>
  <c r="AW1940" i="1"/>
  <c r="AV1940" i="1"/>
  <c r="AU1940" i="1"/>
  <c r="AT1940" i="1"/>
  <c r="BJ1939" i="1"/>
  <c r="BI1939" i="1"/>
  <c r="BH1939" i="1"/>
  <c r="BK1939" i="1" s="1"/>
  <c r="BC1939" i="1" a="1"/>
  <c r="BC1939" i="1" s="1"/>
  <c r="BB1939" i="1"/>
  <c r="BA1939" i="1"/>
  <c r="AY1939" i="1"/>
  <c r="AX1939" i="1"/>
  <c r="AW1939" i="1"/>
  <c r="AV1939" i="1"/>
  <c r="AU1939" i="1"/>
  <c r="AT1939" i="1"/>
  <c r="BJ1938" i="1"/>
  <c r="BI1938" i="1"/>
  <c r="BH1938" i="1"/>
  <c r="BK1938" i="1" s="1"/>
  <c r="BC1938" i="1" a="1"/>
  <c r="BC1938" i="1" s="1"/>
  <c r="BB1938" i="1"/>
  <c r="BA1938" i="1"/>
  <c r="AY1938" i="1"/>
  <c r="AX1938" i="1"/>
  <c r="AW1938" i="1"/>
  <c r="AV1938" i="1"/>
  <c r="AU1938" i="1"/>
  <c r="AT1938" i="1"/>
  <c r="BI1937" i="1"/>
  <c r="BJ1937" i="1" s="1"/>
  <c r="BH1937" i="1"/>
  <c r="BC1937" i="1" a="1"/>
  <c r="BC1937" i="1"/>
  <c r="BB1937" i="1"/>
  <c r="BA1937" i="1"/>
  <c r="AY1937" i="1"/>
  <c r="AX1937" i="1"/>
  <c r="AW1937" i="1"/>
  <c r="AV1937" i="1"/>
  <c r="AU1937" i="1"/>
  <c r="AT1937" i="1"/>
  <c r="BI1936" i="1"/>
  <c r="BH1936" i="1"/>
  <c r="BC1936" i="1" a="1"/>
  <c r="BC1936" i="1"/>
  <c r="BB1936" i="1"/>
  <c r="BA1936" i="1"/>
  <c r="BJ1936" i="1" s="1"/>
  <c r="AY1936" i="1"/>
  <c r="AX1936" i="1"/>
  <c r="AW1936" i="1"/>
  <c r="AV1936" i="1"/>
  <c r="AU1936" i="1"/>
  <c r="AT1936" i="1"/>
  <c r="BI1935" i="1"/>
  <c r="BJ1935" i="1" s="1"/>
  <c r="BH1935" i="1"/>
  <c r="BK1935" i="1" s="1"/>
  <c r="BC1935" i="1" a="1"/>
  <c r="BC1935" i="1"/>
  <c r="BF1935" i="1" s="1"/>
  <c r="BB1935" i="1"/>
  <c r="BA1935" i="1"/>
  <c r="AY1935" i="1"/>
  <c r="AX1935" i="1"/>
  <c r="AW1935" i="1"/>
  <c r="AV1935" i="1"/>
  <c r="AU1935" i="1"/>
  <c r="AT1935" i="1"/>
  <c r="BI1934" i="1"/>
  <c r="BJ1934" i="1" s="1"/>
  <c r="BH1934" i="1"/>
  <c r="BK1934" i="1" s="1"/>
  <c r="BC1934" i="1" a="1"/>
  <c r="BC1934" i="1"/>
  <c r="BE1934" i="1" s="1"/>
  <c r="BB1934" i="1"/>
  <c r="BA1934" i="1"/>
  <c r="AY1934" i="1"/>
  <c r="AX1934" i="1"/>
  <c r="AW1934" i="1"/>
  <c r="AV1934" i="1"/>
  <c r="AU1934" i="1"/>
  <c r="AT1934" i="1"/>
  <c r="BI1933" i="1"/>
  <c r="BH1933" i="1"/>
  <c r="BK1933" i="1" s="1"/>
  <c r="BC1933" i="1" a="1"/>
  <c r="BC1933" i="1" s="1"/>
  <c r="BE1933" i="1" s="1"/>
  <c r="BB1933" i="1"/>
  <c r="BA1933" i="1"/>
  <c r="BJ1933" i="1" s="1"/>
  <c r="AY1933" i="1"/>
  <c r="AX1933" i="1"/>
  <c r="AW1933" i="1"/>
  <c r="AV1933" i="1"/>
  <c r="AU1933" i="1"/>
  <c r="AT1933" i="1"/>
  <c r="BI1932" i="1"/>
  <c r="BH1932" i="1"/>
  <c r="BC1932" i="1" a="1"/>
  <c r="BC1932" i="1" s="1"/>
  <c r="BB1932" i="1"/>
  <c r="BA1932" i="1"/>
  <c r="BJ1932" i="1" s="1"/>
  <c r="AY1932" i="1"/>
  <c r="AX1932" i="1"/>
  <c r="AW1932" i="1"/>
  <c r="AV1932" i="1"/>
  <c r="AU1932" i="1"/>
  <c r="AT1932" i="1"/>
  <c r="BJ1931" i="1"/>
  <c r="BI1931" i="1"/>
  <c r="BH1931" i="1"/>
  <c r="BK1931" i="1" s="1"/>
  <c r="BC1931" i="1" a="1"/>
  <c r="BC1931" i="1"/>
  <c r="BB1931" i="1"/>
  <c r="BA1931" i="1"/>
  <c r="AY1931" i="1"/>
  <c r="AX1931" i="1"/>
  <c r="AW1931" i="1"/>
  <c r="AV1931" i="1"/>
  <c r="AU1931" i="1"/>
  <c r="AT1931" i="1"/>
  <c r="BI1930" i="1"/>
  <c r="BJ1930" i="1" s="1"/>
  <c r="BH1930" i="1"/>
  <c r="BK1930" i="1" s="1"/>
  <c r="BC1930" i="1" a="1"/>
  <c r="BC1930" i="1"/>
  <c r="BB1930" i="1"/>
  <c r="BA1930" i="1"/>
  <c r="AY1930" i="1"/>
  <c r="AX1930" i="1"/>
  <c r="AW1930" i="1"/>
  <c r="AV1930" i="1"/>
  <c r="AU1930" i="1"/>
  <c r="AT1930" i="1"/>
  <c r="BJ1929" i="1"/>
  <c r="BI1929" i="1"/>
  <c r="BH1929" i="1"/>
  <c r="BC1929" i="1" a="1"/>
  <c r="BC1929" i="1" s="1"/>
  <c r="BB1929" i="1"/>
  <c r="BA1929" i="1"/>
  <c r="AY1929" i="1"/>
  <c r="AX1929" i="1"/>
  <c r="AW1929" i="1"/>
  <c r="AV1929" i="1"/>
  <c r="AU1929" i="1"/>
  <c r="AT1929" i="1"/>
  <c r="BJ1928" i="1"/>
  <c r="BI1928" i="1"/>
  <c r="BH1928" i="1"/>
  <c r="BK1928" i="1" s="1"/>
  <c r="BC1928" i="1" a="1"/>
  <c r="BC1928" i="1" s="1"/>
  <c r="BF1928" i="1" s="1"/>
  <c r="BB1928" i="1"/>
  <c r="BA1928" i="1"/>
  <c r="AY1928" i="1"/>
  <c r="AX1928" i="1"/>
  <c r="AW1928" i="1"/>
  <c r="AV1928" i="1"/>
  <c r="AU1928" i="1"/>
  <c r="AT1928" i="1"/>
  <c r="BK1927" i="1"/>
  <c r="BI1927" i="1"/>
  <c r="BH1927" i="1"/>
  <c r="BC1927" i="1" a="1"/>
  <c r="BC1927" i="1" s="1"/>
  <c r="BB1927" i="1"/>
  <c r="BA1927" i="1"/>
  <c r="BJ1927" i="1" s="1"/>
  <c r="AY1927" i="1"/>
  <c r="AX1927" i="1"/>
  <c r="AW1927" i="1"/>
  <c r="AV1927" i="1"/>
  <c r="AU1927" i="1"/>
  <c r="AT1927" i="1"/>
  <c r="BJ1926" i="1"/>
  <c r="BI1926" i="1"/>
  <c r="BH1926" i="1"/>
  <c r="BK1926" i="1" s="1"/>
  <c r="BC1926" i="1" a="1"/>
  <c r="BC1926" i="1" s="1"/>
  <c r="BB1926" i="1"/>
  <c r="BA1926" i="1"/>
  <c r="AY1926" i="1"/>
  <c r="AX1926" i="1"/>
  <c r="AW1926" i="1"/>
  <c r="AV1926" i="1"/>
  <c r="AU1926" i="1"/>
  <c r="AT1926" i="1"/>
  <c r="BI1925" i="1"/>
  <c r="BH1925" i="1"/>
  <c r="BK1925" i="1" s="1"/>
  <c r="BC1925" i="1" a="1"/>
  <c r="BC1925" i="1" s="1"/>
  <c r="BB1925" i="1"/>
  <c r="BA1925" i="1"/>
  <c r="BJ1925" i="1" s="1"/>
  <c r="AY1925" i="1"/>
  <c r="AX1925" i="1"/>
  <c r="AW1925" i="1"/>
  <c r="AV1925" i="1"/>
  <c r="AU1925" i="1"/>
  <c r="AT1925" i="1"/>
  <c r="BJ1924" i="1"/>
  <c r="BI1924" i="1"/>
  <c r="BH1924" i="1"/>
  <c r="BK1924" i="1" s="1"/>
  <c r="BC1924" i="1" a="1"/>
  <c r="BC1924" i="1" s="1"/>
  <c r="BB1924" i="1"/>
  <c r="BA1924" i="1"/>
  <c r="AY1924" i="1"/>
  <c r="AX1924" i="1"/>
  <c r="AW1924" i="1"/>
  <c r="AV1924" i="1"/>
  <c r="AU1924" i="1"/>
  <c r="AT1924" i="1"/>
  <c r="BJ1923" i="1"/>
  <c r="BI1923" i="1"/>
  <c r="BH1923" i="1"/>
  <c r="BK1923" i="1" s="1"/>
  <c r="BC1923" i="1" a="1"/>
  <c r="BC1923" i="1" s="1"/>
  <c r="BB1923" i="1"/>
  <c r="BA1923" i="1"/>
  <c r="AY1923" i="1"/>
  <c r="AX1923" i="1"/>
  <c r="AW1923" i="1"/>
  <c r="AV1923" i="1"/>
  <c r="AU1923" i="1"/>
  <c r="AT1923" i="1"/>
  <c r="BJ1922" i="1"/>
  <c r="BI1922" i="1"/>
  <c r="BH1922" i="1"/>
  <c r="BK1922" i="1" s="1"/>
  <c r="BC1922" i="1" a="1"/>
  <c r="BC1922" i="1" s="1"/>
  <c r="BB1922" i="1"/>
  <c r="BA1922" i="1"/>
  <c r="AY1922" i="1"/>
  <c r="AX1922" i="1"/>
  <c r="AW1922" i="1"/>
  <c r="AV1922" i="1"/>
  <c r="AU1922" i="1"/>
  <c r="AT1922" i="1"/>
  <c r="BI1921" i="1"/>
  <c r="BH1921" i="1"/>
  <c r="BC1921" i="1" a="1"/>
  <c r="BC1921" i="1" s="1"/>
  <c r="BB1921" i="1"/>
  <c r="BA1921" i="1"/>
  <c r="BJ1921" i="1" s="1"/>
  <c r="AY1921" i="1"/>
  <c r="AX1921" i="1"/>
  <c r="AW1921" i="1"/>
  <c r="AV1921" i="1"/>
  <c r="AU1921" i="1"/>
  <c r="AT1921" i="1"/>
  <c r="BI1920" i="1"/>
  <c r="BJ1920" i="1" s="1"/>
  <c r="BH1920" i="1"/>
  <c r="BK1920" i="1" s="1"/>
  <c r="BC1920" i="1" a="1"/>
  <c r="BC1920" i="1" s="1"/>
  <c r="BF1920" i="1" s="1"/>
  <c r="BB1920" i="1"/>
  <c r="BA1920" i="1"/>
  <c r="AY1920" i="1"/>
  <c r="AX1920" i="1"/>
  <c r="AW1920" i="1"/>
  <c r="AV1920" i="1"/>
  <c r="AU1920" i="1"/>
  <c r="AT1920" i="1"/>
  <c r="BI1919" i="1"/>
  <c r="BH1919" i="1"/>
  <c r="BC1919" i="1" a="1"/>
  <c r="BC1919" i="1" s="1"/>
  <c r="BB1919" i="1"/>
  <c r="BA1919" i="1"/>
  <c r="AY1919" i="1"/>
  <c r="AX1919" i="1"/>
  <c r="AW1919" i="1"/>
  <c r="AV1919" i="1"/>
  <c r="AU1919" i="1"/>
  <c r="AT1919" i="1"/>
  <c r="BJ1918" i="1"/>
  <c r="BI1918" i="1"/>
  <c r="BH1918" i="1"/>
  <c r="BC1918" i="1" a="1"/>
  <c r="BC1918" i="1" s="1"/>
  <c r="BB1918" i="1"/>
  <c r="BA1918" i="1"/>
  <c r="AY1918" i="1"/>
  <c r="AX1918" i="1"/>
  <c r="AW1918" i="1"/>
  <c r="AV1918" i="1"/>
  <c r="AU1918" i="1"/>
  <c r="AT1918" i="1"/>
  <c r="BI1917" i="1"/>
  <c r="BJ1917" i="1" s="1"/>
  <c r="BH1917" i="1"/>
  <c r="BK1917" i="1" s="1"/>
  <c r="BC1917" i="1" a="1"/>
  <c r="BC1917" i="1" s="1"/>
  <c r="BB1917" i="1"/>
  <c r="BA1917" i="1"/>
  <c r="AY1917" i="1"/>
  <c r="AX1917" i="1"/>
  <c r="AW1917" i="1"/>
  <c r="AV1917" i="1"/>
  <c r="AU1917" i="1"/>
  <c r="AT1917" i="1"/>
  <c r="BI1916" i="1"/>
  <c r="BJ1916" i="1" s="1"/>
  <c r="BH1916" i="1"/>
  <c r="BC1916" i="1" a="1"/>
  <c r="BC1916" i="1" s="1"/>
  <c r="BB1916" i="1"/>
  <c r="BA1916" i="1"/>
  <c r="AY1916" i="1"/>
  <c r="AX1916" i="1"/>
  <c r="AW1916" i="1"/>
  <c r="AV1916" i="1"/>
  <c r="AU1916" i="1"/>
  <c r="AT1916" i="1"/>
  <c r="BI1915" i="1"/>
  <c r="BH1915" i="1"/>
  <c r="BK1915" i="1" s="1"/>
  <c r="BC1915" i="1" a="1"/>
  <c r="BC1915" i="1" s="1"/>
  <c r="BE1915" i="1" s="1"/>
  <c r="BB1915" i="1"/>
  <c r="BA1915" i="1"/>
  <c r="BJ1915" i="1" s="1"/>
  <c r="AY1915" i="1"/>
  <c r="AX1915" i="1"/>
  <c r="AW1915" i="1"/>
  <c r="AV1915" i="1"/>
  <c r="AU1915" i="1"/>
  <c r="AT1915" i="1"/>
  <c r="BI1914" i="1"/>
  <c r="BH1914" i="1"/>
  <c r="BK1914" i="1" s="1"/>
  <c r="BC1914" i="1" a="1"/>
  <c r="BC1914" i="1" s="1"/>
  <c r="BF1914" i="1" s="1"/>
  <c r="BB1914" i="1"/>
  <c r="BA1914" i="1"/>
  <c r="BJ1914" i="1" s="1"/>
  <c r="AY1914" i="1"/>
  <c r="AX1914" i="1"/>
  <c r="AW1914" i="1"/>
  <c r="AV1914" i="1"/>
  <c r="AU1914" i="1"/>
  <c r="AT1914" i="1"/>
  <c r="BJ1913" i="1"/>
  <c r="BI1913" i="1"/>
  <c r="BH1913" i="1"/>
  <c r="BF1913" i="1"/>
  <c r="BC1913" i="1" a="1"/>
  <c r="BC1913" i="1" s="1"/>
  <c r="BE1913" i="1" s="1"/>
  <c r="BB1913" i="1"/>
  <c r="BA1913" i="1"/>
  <c r="AY1913" i="1"/>
  <c r="AX1913" i="1"/>
  <c r="AW1913" i="1"/>
  <c r="AV1913" i="1"/>
  <c r="AU1913" i="1"/>
  <c r="AT1913" i="1"/>
  <c r="BI1912" i="1"/>
  <c r="BJ1912" i="1" s="1"/>
  <c r="BH1912" i="1"/>
  <c r="BC1912" i="1" a="1"/>
  <c r="BC1912" i="1" s="1"/>
  <c r="BB1912" i="1"/>
  <c r="BA1912" i="1"/>
  <c r="BK1912" i="1" s="1"/>
  <c r="AY1912" i="1"/>
  <c r="AX1912" i="1"/>
  <c r="AW1912" i="1"/>
  <c r="AV1912" i="1"/>
  <c r="AU1912" i="1"/>
  <c r="AT1912" i="1"/>
  <c r="BI1911" i="1"/>
  <c r="BH1911" i="1"/>
  <c r="BC1911" i="1" a="1"/>
  <c r="BC1911" i="1" s="1"/>
  <c r="BB1911" i="1"/>
  <c r="BA1911" i="1"/>
  <c r="BJ1911" i="1" s="1"/>
  <c r="AY1911" i="1"/>
  <c r="AX1911" i="1"/>
  <c r="AW1911" i="1"/>
  <c r="AV1911" i="1"/>
  <c r="AU1911" i="1"/>
  <c r="AT1911" i="1"/>
  <c r="BI1910" i="1"/>
  <c r="BH1910" i="1"/>
  <c r="BC1910" i="1" a="1"/>
  <c r="BC1910" i="1" s="1"/>
  <c r="BB1910" i="1"/>
  <c r="BA1910" i="1"/>
  <c r="BJ1910" i="1" s="1"/>
  <c r="AY1910" i="1"/>
  <c r="AX1910" i="1"/>
  <c r="AW1910" i="1"/>
  <c r="AV1910" i="1"/>
  <c r="AU1910" i="1"/>
  <c r="AT1910" i="1"/>
  <c r="BI1909" i="1"/>
  <c r="BJ1909" i="1" s="1"/>
  <c r="BH1909" i="1"/>
  <c r="BK1909" i="1" s="1"/>
  <c r="BC1909" i="1" a="1"/>
  <c r="BC1909" i="1" s="1"/>
  <c r="BF1909" i="1" s="1"/>
  <c r="BB1909" i="1"/>
  <c r="BA1909" i="1"/>
  <c r="AY1909" i="1"/>
  <c r="AX1909" i="1"/>
  <c r="AW1909" i="1"/>
  <c r="AV1909" i="1"/>
  <c r="AU1909" i="1"/>
  <c r="AT1909" i="1"/>
  <c r="BJ1908" i="1"/>
  <c r="BI1908" i="1"/>
  <c r="BH1908" i="1"/>
  <c r="BK1908" i="1" s="1"/>
  <c r="BC1908" i="1" a="1"/>
  <c r="BC1908" i="1" s="1"/>
  <c r="BB1908" i="1"/>
  <c r="BA1908" i="1"/>
  <c r="AY1908" i="1"/>
  <c r="AX1908" i="1"/>
  <c r="AW1908" i="1"/>
  <c r="AV1908" i="1"/>
  <c r="AU1908" i="1"/>
  <c r="AT1908" i="1"/>
  <c r="BJ1907" i="1"/>
  <c r="BI1907" i="1"/>
  <c r="BH1907" i="1"/>
  <c r="BK1907" i="1" s="1"/>
  <c r="BC1907" i="1" a="1"/>
  <c r="BC1907" i="1" s="1"/>
  <c r="BB1907" i="1"/>
  <c r="BA1907" i="1"/>
  <c r="AY1907" i="1"/>
  <c r="AX1907" i="1"/>
  <c r="AW1907" i="1"/>
  <c r="AV1907" i="1"/>
  <c r="AU1907" i="1"/>
  <c r="AT1907" i="1"/>
  <c r="BJ1906" i="1"/>
  <c r="BI1906" i="1"/>
  <c r="BH1906" i="1"/>
  <c r="BC1906" i="1" a="1"/>
  <c r="BC1906" i="1" s="1"/>
  <c r="BB1906" i="1"/>
  <c r="BA1906" i="1"/>
  <c r="AY1906" i="1"/>
  <c r="AX1906" i="1"/>
  <c r="AW1906" i="1"/>
  <c r="AV1906" i="1"/>
  <c r="AU1906" i="1"/>
  <c r="AT1906" i="1"/>
  <c r="BI1905" i="1"/>
  <c r="BJ1905" i="1" s="1"/>
  <c r="BH1905" i="1"/>
  <c r="BK1905" i="1" s="1"/>
  <c r="BC1905" i="1" a="1"/>
  <c r="BC1905" i="1" s="1"/>
  <c r="BB1905" i="1"/>
  <c r="BA1905" i="1"/>
  <c r="AY1905" i="1"/>
  <c r="AX1905" i="1"/>
  <c r="AW1905" i="1"/>
  <c r="AV1905" i="1"/>
  <c r="AU1905" i="1"/>
  <c r="AT1905" i="1"/>
  <c r="BI1904" i="1"/>
  <c r="BH1904" i="1"/>
  <c r="BK1904" i="1" s="1"/>
  <c r="BC1904" i="1" a="1"/>
  <c r="BC1904" i="1" s="1"/>
  <c r="BE1904" i="1" s="1"/>
  <c r="BB1904" i="1"/>
  <c r="BA1904" i="1"/>
  <c r="BJ1904" i="1" s="1"/>
  <c r="AY1904" i="1"/>
  <c r="AX1904" i="1"/>
  <c r="AW1904" i="1"/>
  <c r="AV1904" i="1"/>
  <c r="AU1904" i="1"/>
  <c r="AT1904" i="1"/>
  <c r="BJ1903" i="1"/>
  <c r="BI1903" i="1"/>
  <c r="BH1903" i="1"/>
  <c r="BK1903" i="1" s="1"/>
  <c r="BC1903" i="1" a="1"/>
  <c r="BC1903" i="1" s="1"/>
  <c r="BF1903" i="1" s="1"/>
  <c r="BB1903" i="1"/>
  <c r="BA1903" i="1"/>
  <c r="AY1903" i="1"/>
  <c r="AX1903" i="1"/>
  <c r="AW1903" i="1"/>
  <c r="AV1903" i="1"/>
  <c r="AU1903" i="1"/>
  <c r="AT1903" i="1"/>
  <c r="BI1902" i="1"/>
  <c r="BJ1902" i="1" s="1"/>
  <c r="BH1902" i="1"/>
  <c r="BK1902" i="1" s="1"/>
  <c r="BC1902" i="1" a="1"/>
  <c r="BC1902" i="1" s="1"/>
  <c r="BF1902" i="1" s="1"/>
  <c r="BB1902" i="1"/>
  <c r="BA1902" i="1"/>
  <c r="AY1902" i="1"/>
  <c r="AX1902" i="1"/>
  <c r="AW1902" i="1"/>
  <c r="AV1902" i="1"/>
  <c r="AU1902" i="1"/>
  <c r="AT1902" i="1"/>
  <c r="BI1901" i="1"/>
  <c r="BJ1901" i="1" s="1"/>
  <c r="BH1901" i="1"/>
  <c r="BC1901" i="1" a="1"/>
  <c r="BC1901" i="1"/>
  <c r="BB1901" i="1"/>
  <c r="BA1901" i="1"/>
  <c r="AY1901" i="1"/>
  <c r="AX1901" i="1"/>
  <c r="AW1901" i="1"/>
  <c r="AV1901" i="1"/>
  <c r="AU1901" i="1"/>
  <c r="AT1901" i="1"/>
  <c r="BI1900" i="1"/>
  <c r="BH1900" i="1"/>
  <c r="BC1900" i="1" a="1"/>
  <c r="BC1900" i="1"/>
  <c r="BB1900" i="1"/>
  <c r="BA1900" i="1"/>
  <c r="BJ1900" i="1" s="1"/>
  <c r="AY1900" i="1"/>
  <c r="AX1900" i="1"/>
  <c r="AW1900" i="1"/>
  <c r="AV1900" i="1"/>
  <c r="AU1900" i="1"/>
  <c r="AT1900" i="1"/>
  <c r="BI1899" i="1"/>
  <c r="BJ1899" i="1" s="1"/>
  <c r="BH1899" i="1"/>
  <c r="BK1899" i="1" s="1"/>
  <c r="BC1899" i="1" a="1"/>
  <c r="BC1899" i="1"/>
  <c r="BF1899" i="1" s="1"/>
  <c r="BB1899" i="1"/>
  <c r="BA1899" i="1"/>
  <c r="AY1899" i="1"/>
  <c r="AX1899" i="1"/>
  <c r="AW1899" i="1"/>
  <c r="AV1899" i="1"/>
  <c r="AU1899" i="1"/>
  <c r="AT1899" i="1"/>
  <c r="BI1898" i="1"/>
  <c r="BJ1898" i="1" s="1"/>
  <c r="BH1898" i="1"/>
  <c r="BK1898" i="1" s="1"/>
  <c r="BC1898" i="1" a="1"/>
  <c r="BC1898" i="1" s="1"/>
  <c r="BB1898" i="1"/>
  <c r="BA1898" i="1"/>
  <c r="AY1898" i="1"/>
  <c r="AX1898" i="1"/>
  <c r="AW1898" i="1"/>
  <c r="AV1898" i="1"/>
  <c r="AU1898" i="1"/>
  <c r="AT1898" i="1"/>
  <c r="BI1897" i="1"/>
  <c r="BH1897" i="1"/>
  <c r="BK1897" i="1" s="1"/>
  <c r="BC1897" i="1" a="1"/>
  <c r="BC1897" i="1" s="1"/>
  <c r="BE1897" i="1" s="1"/>
  <c r="BB1897" i="1"/>
  <c r="BA1897" i="1"/>
  <c r="BJ1897" i="1" s="1"/>
  <c r="AY1897" i="1"/>
  <c r="AX1897" i="1"/>
  <c r="AW1897" i="1"/>
  <c r="AV1897" i="1"/>
  <c r="AU1897" i="1"/>
  <c r="AT1897" i="1"/>
  <c r="BI1896" i="1"/>
  <c r="BH1896" i="1"/>
  <c r="BC1896" i="1" a="1"/>
  <c r="BC1896" i="1" s="1"/>
  <c r="BB1896" i="1"/>
  <c r="BA1896" i="1"/>
  <c r="BJ1896" i="1" s="1"/>
  <c r="AY1896" i="1"/>
  <c r="AX1896" i="1"/>
  <c r="AW1896" i="1"/>
  <c r="AV1896" i="1"/>
  <c r="AU1896" i="1"/>
  <c r="AT1896" i="1"/>
  <c r="BJ1895" i="1"/>
  <c r="BI1895" i="1"/>
  <c r="BH1895" i="1"/>
  <c r="BK1895" i="1" s="1"/>
  <c r="BC1895" i="1" a="1"/>
  <c r="BC1895" i="1" s="1"/>
  <c r="BB1895" i="1"/>
  <c r="BA1895" i="1"/>
  <c r="AY1895" i="1"/>
  <c r="AX1895" i="1"/>
  <c r="AW1895" i="1"/>
  <c r="AV1895" i="1"/>
  <c r="AU1895" i="1"/>
  <c r="AT1895" i="1"/>
  <c r="BI1894" i="1"/>
  <c r="BH1894" i="1"/>
  <c r="BC1894" i="1" a="1"/>
  <c r="BC1894" i="1" s="1"/>
  <c r="BF1894" i="1" s="1"/>
  <c r="BB1894" i="1"/>
  <c r="BA1894" i="1"/>
  <c r="AY1894" i="1"/>
  <c r="AX1894" i="1"/>
  <c r="AW1894" i="1"/>
  <c r="AV1894" i="1"/>
  <c r="AU1894" i="1"/>
  <c r="AT1894" i="1"/>
  <c r="BJ1893" i="1"/>
  <c r="BI1893" i="1"/>
  <c r="BH1893" i="1"/>
  <c r="BC1893" i="1" a="1"/>
  <c r="BC1893" i="1" s="1"/>
  <c r="BB1893" i="1"/>
  <c r="BA1893" i="1"/>
  <c r="AY1893" i="1"/>
  <c r="AX1893" i="1"/>
  <c r="AW1893" i="1"/>
  <c r="AV1893" i="1"/>
  <c r="AU1893" i="1"/>
  <c r="AT1893" i="1"/>
  <c r="BJ1892" i="1"/>
  <c r="BI1892" i="1"/>
  <c r="BH1892" i="1"/>
  <c r="BK1892" i="1" s="1"/>
  <c r="BC1892" i="1" a="1"/>
  <c r="BC1892" i="1" s="1"/>
  <c r="BF1892" i="1" s="1"/>
  <c r="BB1892" i="1"/>
  <c r="BA1892" i="1"/>
  <c r="AY1892" i="1"/>
  <c r="AX1892" i="1"/>
  <c r="AW1892" i="1"/>
  <c r="AV1892" i="1"/>
  <c r="AU1892" i="1"/>
  <c r="AT1892" i="1"/>
  <c r="BK1891" i="1"/>
  <c r="BJ1891" i="1"/>
  <c r="BI1891" i="1"/>
  <c r="BH1891" i="1"/>
  <c r="BC1891" i="1" a="1"/>
  <c r="BC1891" i="1" s="1"/>
  <c r="BB1891" i="1"/>
  <c r="BA1891" i="1"/>
  <c r="AY1891" i="1"/>
  <c r="AX1891" i="1"/>
  <c r="AW1891" i="1"/>
  <c r="AV1891" i="1"/>
  <c r="AU1891" i="1"/>
  <c r="AT1891" i="1"/>
  <c r="BJ1890" i="1"/>
  <c r="BI1890" i="1"/>
  <c r="BH1890" i="1"/>
  <c r="BK1890" i="1" s="1"/>
  <c r="BC1890" i="1" a="1"/>
  <c r="BC1890" i="1" s="1"/>
  <c r="BB1890" i="1"/>
  <c r="BA1890" i="1"/>
  <c r="AY1890" i="1"/>
  <c r="AX1890" i="1"/>
  <c r="AW1890" i="1"/>
  <c r="AV1890" i="1"/>
  <c r="AU1890" i="1"/>
  <c r="AT1890" i="1"/>
  <c r="BI1889" i="1"/>
  <c r="BH1889" i="1"/>
  <c r="BK1889" i="1" s="1"/>
  <c r="BC1889" i="1" a="1"/>
  <c r="BC1889" i="1" s="1"/>
  <c r="BF1889" i="1" s="1"/>
  <c r="BB1889" i="1"/>
  <c r="BA1889" i="1"/>
  <c r="BJ1889" i="1" s="1"/>
  <c r="AY1889" i="1"/>
  <c r="AX1889" i="1"/>
  <c r="AW1889" i="1"/>
  <c r="AV1889" i="1"/>
  <c r="AU1889" i="1"/>
  <c r="AT1889" i="1"/>
  <c r="BJ1888" i="1"/>
  <c r="BI1888" i="1"/>
  <c r="BH1888" i="1"/>
  <c r="BK1888" i="1" s="1"/>
  <c r="BC1888" i="1" a="1"/>
  <c r="BC1888" i="1" s="1"/>
  <c r="BB1888" i="1"/>
  <c r="BA1888" i="1"/>
  <c r="AY1888" i="1"/>
  <c r="AX1888" i="1"/>
  <c r="AW1888" i="1"/>
  <c r="AV1888" i="1"/>
  <c r="AU1888" i="1"/>
  <c r="AT1888" i="1"/>
  <c r="BJ1887" i="1"/>
  <c r="BI1887" i="1"/>
  <c r="BH1887" i="1"/>
  <c r="BK1887" i="1" s="1"/>
  <c r="BC1887" i="1" a="1"/>
  <c r="BC1887" i="1" s="1"/>
  <c r="BB1887" i="1"/>
  <c r="BA1887" i="1"/>
  <c r="AY1887" i="1"/>
  <c r="AX1887" i="1"/>
  <c r="AW1887" i="1"/>
  <c r="AV1887" i="1"/>
  <c r="AU1887" i="1"/>
  <c r="AT1887" i="1"/>
  <c r="BJ1886" i="1"/>
  <c r="BI1886" i="1"/>
  <c r="BH1886" i="1"/>
  <c r="BK1886" i="1" s="1"/>
  <c r="BC1886" i="1" a="1"/>
  <c r="BC1886" i="1" s="1"/>
  <c r="BB1886" i="1"/>
  <c r="BA1886" i="1"/>
  <c r="AY1886" i="1"/>
  <c r="AX1886" i="1"/>
  <c r="AW1886" i="1"/>
  <c r="AV1886" i="1"/>
  <c r="AU1886" i="1"/>
  <c r="AT1886" i="1"/>
  <c r="BI1885" i="1"/>
  <c r="BH1885" i="1"/>
  <c r="BC1885" i="1" a="1"/>
  <c r="BC1885" i="1" s="1"/>
  <c r="BB1885" i="1"/>
  <c r="BA1885" i="1"/>
  <c r="BJ1885" i="1" s="1"/>
  <c r="AY1885" i="1"/>
  <c r="AX1885" i="1"/>
  <c r="AW1885" i="1"/>
  <c r="AV1885" i="1"/>
  <c r="AU1885" i="1"/>
  <c r="AT1885" i="1"/>
  <c r="BI1884" i="1"/>
  <c r="BJ1884" i="1" s="1"/>
  <c r="BH1884" i="1"/>
  <c r="BK1884" i="1" s="1"/>
  <c r="BC1884" i="1" a="1"/>
  <c r="BC1884" i="1" s="1"/>
  <c r="BF1884" i="1" s="1"/>
  <c r="BB1884" i="1"/>
  <c r="BA1884" i="1"/>
  <c r="AY1884" i="1"/>
  <c r="AX1884" i="1"/>
  <c r="AW1884" i="1"/>
  <c r="AV1884" i="1"/>
  <c r="AU1884" i="1"/>
  <c r="AT1884" i="1"/>
  <c r="BI1883" i="1"/>
  <c r="BH1883" i="1"/>
  <c r="BC1883" i="1" a="1"/>
  <c r="BC1883" i="1" s="1"/>
  <c r="BB1883" i="1"/>
  <c r="BA1883" i="1"/>
  <c r="AY1883" i="1"/>
  <c r="AX1883" i="1"/>
  <c r="AW1883" i="1"/>
  <c r="AV1883" i="1"/>
  <c r="AU1883" i="1"/>
  <c r="AT1883" i="1"/>
  <c r="BJ1882" i="1"/>
  <c r="BI1882" i="1"/>
  <c r="BH1882" i="1"/>
  <c r="BC1882" i="1" a="1"/>
  <c r="BC1882" i="1" s="1"/>
  <c r="BB1882" i="1"/>
  <c r="BA1882" i="1"/>
  <c r="AY1882" i="1"/>
  <c r="AX1882" i="1"/>
  <c r="AW1882" i="1"/>
  <c r="AV1882" i="1"/>
  <c r="AU1882" i="1"/>
  <c r="AT1882" i="1"/>
  <c r="BI1881" i="1"/>
  <c r="BJ1881" i="1" s="1"/>
  <c r="BH1881" i="1"/>
  <c r="BK1881" i="1" s="1"/>
  <c r="BC1881" i="1" a="1"/>
  <c r="BC1881" i="1" s="1"/>
  <c r="BF1881" i="1" s="1"/>
  <c r="BB1881" i="1"/>
  <c r="BA1881" i="1"/>
  <c r="AY1881" i="1"/>
  <c r="AX1881" i="1"/>
  <c r="AW1881" i="1"/>
  <c r="AV1881" i="1"/>
  <c r="AU1881" i="1"/>
  <c r="AT1881" i="1"/>
  <c r="BI1880" i="1"/>
  <c r="BJ1880" i="1" s="1"/>
  <c r="BH1880" i="1"/>
  <c r="BC1880" i="1" a="1"/>
  <c r="BC1880" i="1" s="1"/>
  <c r="BF1880" i="1" s="1"/>
  <c r="BB1880" i="1"/>
  <c r="BA1880" i="1"/>
  <c r="AY1880" i="1"/>
  <c r="AX1880" i="1"/>
  <c r="AW1880" i="1"/>
  <c r="AV1880" i="1"/>
  <c r="AU1880" i="1"/>
  <c r="AT1880" i="1"/>
  <c r="BI1879" i="1"/>
  <c r="BH1879" i="1"/>
  <c r="BK1879" i="1" s="1"/>
  <c r="BC1879" i="1" a="1"/>
  <c r="BC1879" i="1" s="1"/>
  <c r="BF1879" i="1" s="1"/>
  <c r="BB1879" i="1"/>
  <c r="BA1879" i="1"/>
  <c r="BJ1879" i="1" s="1"/>
  <c r="AY1879" i="1"/>
  <c r="AX1879" i="1"/>
  <c r="AW1879" i="1"/>
  <c r="AV1879" i="1"/>
  <c r="AU1879" i="1"/>
  <c r="AT1879" i="1"/>
  <c r="BI1878" i="1"/>
  <c r="BH1878" i="1"/>
  <c r="BK1878" i="1" s="1"/>
  <c r="BE1878" i="1"/>
  <c r="BC1878" i="1" a="1"/>
  <c r="BC1878" i="1" s="1"/>
  <c r="BB1878" i="1"/>
  <c r="BA1878" i="1"/>
  <c r="BJ1878" i="1" s="1"/>
  <c r="AY1878" i="1"/>
  <c r="AX1878" i="1"/>
  <c r="AW1878" i="1"/>
  <c r="AV1878" i="1"/>
  <c r="AU1878" i="1"/>
  <c r="AT1878" i="1"/>
  <c r="BI1877" i="1"/>
  <c r="BJ1877" i="1" s="1"/>
  <c r="BH1877" i="1"/>
  <c r="BE1877" i="1"/>
  <c r="BC1877" i="1" a="1"/>
  <c r="BC1877" i="1" s="1"/>
  <c r="BF1877" i="1" s="1"/>
  <c r="BB1877" i="1"/>
  <c r="BA1877" i="1"/>
  <c r="AY1877" i="1"/>
  <c r="AX1877" i="1"/>
  <c r="AW1877" i="1"/>
  <c r="AV1877" i="1"/>
  <c r="AU1877" i="1"/>
  <c r="AT1877" i="1"/>
  <c r="BK1876" i="1"/>
  <c r="BI1876" i="1"/>
  <c r="BJ1876" i="1" s="1"/>
  <c r="BH1876" i="1"/>
  <c r="BC1876" i="1" a="1"/>
  <c r="BC1876" i="1" s="1"/>
  <c r="BB1876" i="1"/>
  <c r="BA1876" i="1"/>
  <c r="AY1876" i="1"/>
  <c r="AX1876" i="1"/>
  <c r="AW1876" i="1"/>
  <c r="AV1876" i="1"/>
  <c r="AU1876" i="1"/>
  <c r="AT1876" i="1"/>
  <c r="BI1875" i="1"/>
  <c r="BH1875" i="1"/>
  <c r="BC1875" i="1" a="1"/>
  <c r="BC1875" i="1" s="1"/>
  <c r="BB1875" i="1"/>
  <c r="BA1875" i="1"/>
  <c r="BJ1875" i="1" s="1"/>
  <c r="AY1875" i="1"/>
  <c r="AX1875" i="1"/>
  <c r="AW1875" i="1"/>
  <c r="AV1875" i="1"/>
  <c r="AU1875" i="1"/>
  <c r="AT1875" i="1"/>
  <c r="BI1874" i="1"/>
  <c r="BH1874" i="1"/>
  <c r="BC1874" i="1" a="1"/>
  <c r="BC1874" i="1" s="1"/>
  <c r="BB1874" i="1"/>
  <c r="BA1874" i="1"/>
  <c r="BJ1874" i="1" s="1"/>
  <c r="AY1874" i="1"/>
  <c r="AX1874" i="1"/>
  <c r="AW1874" i="1"/>
  <c r="AV1874" i="1"/>
  <c r="AU1874" i="1"/>
  <c r="AT1874" i="1"/>
  <c r="BI1873" i="1"/>
  <c r="BJ1873" i="1" s="1"/>
  <c r="BH1873" i="1"/>
  <c r="BK1873" i="1" s="1"/>
  <c r="BC1873" i="1" a="1"/>
  <c r="BC1873" i="1" s="1"/>
  <c r="BB1873" i="1"/>
  <c r="BA1873" i="1"/>
  <c r="AY1873" i="1"/>
  <c r="AX1873" i="1"/>
  <c r="AW1873" i="1"/>
  <c r="AV1873" i="1"/>
  <c r="AU1873" i="1"/>
  <c r="AT1873" i="1"/>
  <c r="BJ1872" i="1"/>
  <c r="BI1872" i="1"/>
  <c r="BH1872" i="1"/>
  <c r="BK1872" i="1" s="1"/>
  <c r="BC1872" i="1" a="1"/>
  <c r="BC1872" i="1" s="1"/>
  <c r="BB1872" i="1"/>
  <c r="BA1872" i="1"/>
  <c r="AY1872" i="1"/>
  <c r="AX1872" i="1"/>
  <c r="AW1872" i="1"/>
  <c r="AV1872" i="1"/>
  <c r="AU1872" i="1"/>
  <c r="AT1872" i="1"/>
  <c r="BJ1871" i="1"/>
  <c r="BI1871" i="1"/>
  <c r="BH1871" i="1"/>
  <c r="BK1871" i="1" s="1"/>
  <c r="BC1871" i="1" a="1"/>
  <c r="BC1871" i="1" s="1"/>
  <c r="BB1871" i="1"/>
  <c r="BA1871" i="1"/>
  <c r="AY1871" i="1"/>
  <c r="AX1871" i="1"/>
  <c r="AW1871" i="1"/>
  <c r="AV1871" i="1"/>
  <c r="AU1871" i="1"/>
  <c r="AT1871" i="1"/>
  <c r="BI1870" i="1"/>
  <c r="BH1870" i="1"/>
  <c r="BC1870" i="1" a="1"/>
  <c r="BC1870" i="1" s="1"/>
  <c r="BB1870" i="1"/>
  <c r="BA1870" i="1"/>
  <c r="BJ1870" i="1" s="1"/>
  <c r="AY1870" i="1"/>
  <c r="AX1870" i="1"/>
  <c r="AW1870" i="1"/>
  <c r="AV1870" i="1"/>
  <c r="AU1870" i="1"/>
  <c r="AT1870" i="1"/>
  <c r="BI1869" i="1"/>
  <c r="BJ1869" i="1" s="1"/>
  <c r="BH1869" i="1"/>
  <c r="BK1869" i="1" s="1"/>
  <c r="BC1869" i="1" a="1"/>
  <c r="BC1869" i="1" s="1"/>
  <c r="BB1869" i="1"/>
  <c r="BA1869" i="1"/>
  <c r="AY1869" i="1"/>
  <c r="AX1869" i="1"/>
  <c r="AW1869" i="1"/>
  <c r="AV1869" i="1"/>
  <c r="AU1869" i="1"/>
  <c r="AT1869" i="1"/>
  <c r="BI1868" i="1"/>
  <c r="BH1868" i="1"/>
  <c r="BC1868" i="1" a="1"/>
  <c r="BC1868" i="1" s="1"/>
  <c r="BB1868" i="1"/>
  <c r="BA1868" i="1"/>
  <c r="BJ1868" i="1" s="1"/>
  <c r="AY1868" i="1"/>
  <c r="AX1868" i="1"/>
  <c r="AW1868" i="1"/>
  <c r="AV1868" i="1"/>
  <c r="AU1868" i="1"/>
  <c r="AT1868" i="1"/>
  <c r="BJ1867" i="1"/>
  <c r="BI1867" i="1"/>
  <c r="BH1867" i="1"/>
  <c r="BK1867" i="1" s="1"/>
  <c r="BC1867" i="1" a="1"/>
  <c r="BC1867" i="1" s="1"/>
  <c r="BB1867" i="1"/>
  <c r="BA1867" i="1"/>
  <c r="AY1867" i="1"/>
  <c r="AX1867" i="1"/>
  <c r="AW1867" i="1"/>
  <c r="AV1867" i="1"/>
  <c r="AU1867" i="1"/>
  <c r="AT1867" i="1"/>
  <c r="BJ1866" i="1"/>
  <c r="BI1866" i="1"/>
  <c r="BH1866" i="1"/>
  <c r="BK1866" i="1" s="1"/>
  <c r="BE1866" i="1"/>
  <c r="BC1866" i="1" a="1"/>
  <c r="BC1866" i="1" s="1"/>
  <c r="BF1866" i="1" s="1"/>
  <c r="BB1866" i="1"/>
  <c r="BA1866" i="1"/>
  <c r="AY1866" i="1"/>
  <c r="AX1866" i="1"/>
  <c r="AW1866" i="1"/>
  <c r="AV1866" i="1"/>
  <c r="AU1866" i="1"/>
  <c r="AT1866" i="1"/>
  <c r="BI1865" i="1"/>
  <c r="BJ1865" i="1" s="1"/>
  <c r="BH1865" i="1"/>
  <c r="BC1865" i="1" a="1"/>
  <c r="BC1865" i="1" s="1"/>
  <c r="BB1865" i="1"/>
  <c r="BA1865" i="1"/>
  <c r="AY1865" i="1"/>
  <c r="AX1865" i="1"/>
  <c r="AW1865" i="1"/>
  <c r="AV1865" i="1"/>
  <c r="AU1865" i="1"/>
  <c r="AT1865" i="1"/>
  <c r="BI1864" i="1"/>
  <c r="BH1864" i="1"/>
  <c r="BC1864" i="1" a="1"/>
  <c r="BC1864" i="1" s="1"/>
  <c r="BB1864" i="1"/>
  <c r="BA1864" i="1"/>
  <c r="BJ1864" i="1" s="1"/>
  <c r="AY1864" i="1"/>
  <c r="AX1864" i="1"/>
  <c r="AW1864" i="1"/>
  <c r="AV1864" i="1"/>
  <c r="AU1864" i="1"/>
  <c r="AT1864" i="1"/>
  <c r="BI1863" i="1"/>
  <c r="BJ1863" i="1" s="1"/>
  <c r="BH1863" i="1"/>
  <c r="BK1863" i="1" s="1"/>
  <c r="BC1863" i="1" a="1"/>
  <c r="BC1863" i="1" s="1"/>
  <c r="BB1863" i="1"/>
  <c r="BA1863" i="1"/>
  <c r="AY1863" i="1"/>
  <c r="AX1863" i="1"/>
  <c r="AW1863" i="1"/>
  <c r="AV1863" i="1"/>
  <c r="AU1863" i="1"/>
  <c r="AT1863" i="1"/>
  <c r="BI1862" i="1"/>
  <c r="BJ1862" i="1" s="1"/>
  <c r="BH1862" i="1"/>
  <c r="BK1862" i="1" s="1"/>
  <c r="BC1862" i="1" a="1"/>
  <c r="BC1862" i="1" s="1"/>
  <c r="BE1862" i="1" s="1"/>
  <c r="BB1862" i="1"/>
  <c r="BA1862" i="1"/>
  <c r="AY1862" i="1"/>
  <c r="AX1862" i="1"/>
  <c r="AW1862" i="1"/>
  <c r="AV1862" i="1"/>
  <c r="AU1862" i="1"/>
  <c r="AT1862" i="1"/>
  <c r="BK1861" i="1"/>
  <c r="BI1861" i="1"/>
  <c r="BH1861" i="1"/>
  <c r="BC1861" i="1" a="1"/>
  <c r="BC1861" i="1"/>
  <c r="BE1861" i="1" s="1"/>
  <c r="BB1861" i="1"/>
  <c r="BA1861" i="1"/>
  <c r="BJ1861" i="1" s="1"/>
  <c r="AY1861" i="1"/>
  <c r="AX1861" i="1"/>
  <c r="AW1861" i="1"/>
  <c r="AV1861" i="1"/>
  <c r="AU1861" i="1"/>
  <c r="AT1861" i="1"/>
  <c r="BI1860" i="1"/>
  <c r="BH1860" i="1"/>
  <c r="BC1860" i="1" a="1"/>
  <c r="BC1860" i="1"/>
  <c r="BB1860" i="1"/>
  <c r="BA1860" i="1"/>
  <c r="BJ1860" i="1" s="1"/>
  <c r="AY1860" i="1"/>
  <c r="AX1860" i="1"/>
  <c r="AW1860" i="1"/>
  <c r="AV1860" i="1"/>
  <c r="AU1860" i="1"/>
  <c r="AT1860" i="1"/>
  <c r="BJ1859" i="1"/>
  <c r="BI1859" i="1"/>
  <c r="BH1859" i="1"/>
  <c r="BK1859" i="1" s="1"/>
  <c r="BC1859" i="1" a="1"/>
  <c r="BC1859" i="1" s="1"/>
  <c r="BB1859" i="1"/>
  <c r="BA1859" i="1"/>
  <c r="AY1859" i="1"/>
  <c r="AX1859" i="1"/>
  <c r="AW1859" i="1"/>
  <c r="AV1859" i="1"/>
  <c r="AU1859" i="1"/>
  <c r="AT1859" i="1"/>
  <c r="BI1858" i="1"/>
  <c r="BH1858" i="1"/>
  <c r="BC1858" i="1" a="1"/>
  <c r="BC1858" i="1"/>
  <c r="BB1858" i="1"/>
  <c r="BA1858" i="1"/>
  <c r="AY1858" i="1"/>
  <c r="AX1858" i="1"/>
  <c r="AW1858" i="1"/>
  <c r="AV1858" i="1"/>
  <c r="AU1858" i="1"/>
  <c r="AT1858" i="1"/>
  <c r="BJ1857" i="1"/>
  <c r="BI1857" i="1"/>
  <c r="BH1857" i="1"/>
  <c r="BC1857" i="1" a="1"/>
  <c r="BC1857" i="1" s="1"/>
  <c r="BB1857" i="1"/>
  <c r="BA1857" i="1"/>
  <c r="AY1857" i="1"/>
  <c r="AX1857" i="1"/>
  <c r="AW1857" i="1"/>
  <c r="AV1857" i="1"/>
  <c r="AU1857" i="1"/>
  <c r="AT1857" i="1"/>
  <c r="BJ1856" i="1"/>
  <c r="BI1856" i="1"/>
  <c r="BH1856" i="1"/>
  <c r="BK1856" i="1" s="1"/>
  <c r="BC1856" i="1" a="1"/>
  <c r="BC1856" i="1" s="1"/>
  <c r="BF1856" i="1" s="1"/>
  <c r="BB1856" i="1"/>
  <c r="BA1856" i="1"/>
  <c r="AY1856" i="1"/>
  <c r="AX1856" i="1"/>
  <c r="AW1856" i="1"/>
  <c r="AV1856" i="1"/>
  <c r="AU1856" i="1"/>
  <c r="AT1856" i="1"/>
  <c r="BK1855" i="1"/>
  <c r="BJ1855" i="1"/>
  <c r="BI1855" i="1"/>
  <c r="BH1855" i="1"/>
  <c r="BC1855" i="1" a="1"/>
  <c r="BC1855" i="1" s="1"/>
  <c r="BB1855" i="1"/>
  <c r="BA1855" i="1"/>
  <c r="AY1855" i="1"/>
  <c r="AX1855" i="1"/>
  <c r="AW1855" i="1"/>
  <c r="AV1855" i="1"/>
  <c r="AU1855" i="1"/>
  <c r="AT1855" i="1"/>
  <c r="BJ1854" i="1"/>
  <c r="BI1854" i="1"/>
  <c r="BH1854" i="1"/>
  <c r="BK1854" i="1" s="1"/>
  <c r="BC1854" i="1" a="1"/>
  <c r="BC1854" i="1" s="1"/>
  <c r="BB1854" i="1"/>
  <c r="BA1854" i="1"/>
  <c r="AY1854" i="1"/>
  <c r="AX1854" i="1"/>
  <c r="AW1854" i="1"/>
  <c r="AV1854" i="1"/>
  <c r="AU1854" i="1"/>
  <c r="AT1854" i="1"/>
  <c r="BI1853" i="1"/>
  <c r="BH1853" i="1"/>
  <c r="BK1853" i="1" s="1"/>
  <c r="BC1853" i="1" a="1"/>
  <c r="BC1853" i="1" s="1"/>
  <c r="BE1853" i="1" s="1"/>
  <c r="BB1853" i="1"/>
  <c r="BA1853" i="1"/>
  <c r="BJ1853" i="1" s="1"/>
  <c r="AY1853" i="1"/>
  <c r="AX1853" i="1"/>
  <c r="AW1853" i="1"/>
  <c r="AV1853" i="1"/>
  <c r="AU1853" i="1"/>
  <c r="AT1853" i="1"/>
  <c r="BI1852" i="1"/>
  <c r="BJ1852" i="1" s="1"/>
  <c r="BH1852" i="1"/>
  <c r="BK1852" i="1" s="1"/>
  <c r="BC1852" i="1" a="1"/>
  <c r="BC1852" i="1" s="1"/>
  <c r="BB1852" i="1"/>
  <c r="BA1852" i="1"/>
  <c r="AY1852" i="1"/>
  <c r="AX1852" i="1"/>
  <c r="AW1852" i="1"/>
  <c r="AV1852" i="1"/>
  <c r="AU1852" i="1"/>
  <c r="AT1852" i="1"/>
  <c r="BJ1851" i="1"/>
  <c r="BI1851" i="1"/>
  <c r="BH1851" i="1"/>
  <c r="BK1851" i="1" s="1"/>
  <c r="BC1851" i="1" a="1"/>
  <c r="BC1851" i="1" s="1"/>
  <c r="BB1851" i="1"/>
  <c r="BA1851" i="1"/>
  <c r="AY1851" i="1"/>
  <c r="AX1851" i="1"/>
  <c r="AW1851" i="1"/>
  <c r="AV1851" i="1"/>
  <c r="AU1851" i="1"/>
  <c r="AT1851" i="1"/>
  <c r="BJ1850" i="1"/>
  <c r="BI1850" i="1"/>
  <c r="BH1850" i="1"/>
  <c r="BK1850" i="1" s="1"/>
  <c r="BC1850" i="1" a="1"/>
  <c r="BC1850" i="1" s="1"/>
  <c r="BB1850" i="1"/>
  <c r="BA1850" i="1"/>
  <c r="AY1850" i="1"/>
  <c r="AX1850" i="1"/>
  <c r="AW1850" i="1"/>
  <c r="AV1850" i="1"/>
  <c r="AU1850" i="1"/>
  <c r="AT1850" i="1"/>
  <c r="BI1849" i="1"/>
  <c r="BH1849" i="1"/>
  <c r="BC1849" i="1" a="1"/>
  <c r="BC1849" i="1" s="1"/>
  <c r="BB1849" i="1"/>
  <c r="BA1849" i="1"/>
  <c r="BJ1849" i="1" s="1"/>
  <c r="AY1849" i="1"/>
  <c r="AX1849" i="1"/>
  <c r="AW1849" i="1"/>
  <c r="AV1849" i="1"/>
  <c r="AU1849" i="1"/>
  <c r="AT1849" i="1"/>
  <c r="BI1848" i="1"/>
  <c r="BJ1848" i="1" s="1"/>
  <c r="BH1848" i="1"/>
  <c r="BK1848" i="1" s="1"/>
  <c r="BC1848" i="1" a="1"/>
  <c r="BC1848" i="1" s="1"/>
  <c r="BF1848" i="1" s="1"/>
  <c r="BB1848" i="1"/>
  <c r="BA1848" i="1"/>
  <c r="AY1848" i="1"/>
  <c r="AX1848" i="1"/>
  <c r="AW1848" i="1"/>
  <c r="AV1848" i="1"/>
  <c r="AU1848" i="1"/>
  <c r="AT1848" i="1"/>
  <c r="BI1847" i="1"/>
  <c r="BH1847" i="1"/>
  <c r="BC1847" i="1" a="1"/>
  <c r="BC1847" i="1" s="1"/>
  <c r="BB1847" i="1"/>
  <c r="BA1847" i="1"/>
  <c r="AY1847" i="1"/>
  <c r="AX1847" i="1"/>
  <c r="AW1847" i="1"/>
  <c r="AV1847" i="1"/>
  <c r="AU1847" i="1"/>
  <c r="AT1847" i="1"/>
  <c r="BJ1846" i="1"/>
  <c r="BI1846" i="1"/>
  <c r="BH1846" i="1"/>
  <c r="BC1846" i="1" a="1"/>
  <c r="BC1846" i="1"/>
  <c r="BB1846" i="1"/>
  <c r="BA1846" i="1"/>
  <c r="AY1846" i="1"/>
  <c r="AX1846" i="1"/>
  <c r="AW1846" i="1"/>
  <c r="AV1846" i="1"/>
  <c r="AU1846" i="1"/>
  <c r="AT1846" i="1"/>
  <c r="BI1845" i="1"/>
  <c r="BJ1845" i="1" s="1"/>
  <c r="BH1845" i="1"/>
  <c r="BK1845" i="1" s="1"/>
  <c r="BC1845" i="1" a="1"/>
  <c r="BC1845" i="1" s="1"/>
  <c r="BB1845" i="1"/>
  <c r="BA1845" i="1"/>
  <c r="AY1845" i="1"/>
  <c r="AX1845" i="1"/>
  <c r="AW1845" i="1"/>
  <c r="AV1845" i="1"/>
  <c r="AU1845" i="1"/>
  <c r="AT1845" i="1"/>
  <c r="BI1844" i="1"/>
  <c r="BH1844" i="1"/>
  <c r="BC1844" i="1" a="1"/>
  <c r="BC1844" i="1" s="1"/>
  <c r="BF1844" i="1" s="1"/>
  <c r="BB1844" i="1"/>
  <c r="BA1844" i="1"/>
  <c r="AY1844" i="1"/>
  <c r="AX1844" i="1"/>
  <c r="AW1844" i="1"/>
  <c r="AV1844" i="1"/>
  <c r="AU1844" i="1"/>
  <c r="AT1844" i="1"/>
  <c r="BI1843" i="1"/>
  <c r="BH1843" i="1"/>
  <c r="BC1843" i="1" a="1"/>
  <c r="BC1843" i="1"/>
  <c r="BB1843" i="1"/>
  <c r="BA1843" i="1"/>
  <c r="BJ1843" i="1" s="1"/>
  <c r="AY1843" i="1"/>
  <c r="AX1843" i="1"/>
  <c r="AW1843" i="1"/>
  <c r="AV1843" i="1"/>
  <c r="AU1843" i="1"/>
  <c r="AT1843" i="1"/>
  <c r="BI1842" i="1"/>
  <c r="BH1842" i="1"/>
  <c r="BK1842" i="1" s="1"/>
  <c r="BC1842" i="1" a="1"/>
  <c r="BC1842" i="1" s="1"/>
  <c r="BB1842" i="1"/>
  <c r="BA1842" i="1"/>
  <c r="BJ1842" i="1" s="1"/>
  <c r="AY1842" i="1"/>
  <c r="AX1842" i="1"/>
  <c r="AW1842" i="1"/>
  <c r="AV1842" i="1"/>
  <c r="AU1842" i="1"/>
  <c r="AT1842" i="1"/>
  <c r="BJ1841" i="1"/>
  <c r="BI1841" i="1"/>
  <c r="BH1841" i="1"/>
  <c r="BC1841" i="1" a="1"/>
  <c r="BC1841" i="1" s="1"/>
  <c r="BB1841" i="1"/>
  <c r="BA1841" i="1"/>
  <c r="AY1841" i="1"/>
  <c r="AX1841" i="1"/>
  <c r="AW1841" i="1"/>
  <c r="AV1841" i="1"/>
  <c r="AU1841" i="1"/>
  <c r="AT1841" i="1"/>
  <c r="BK1840" i="1"/>
  <c r="BJ1840" i="1"/>
  <c r="BI1840" i="1"/>
  <c r="BH1840" i="1"/>
  <c r="BC1840" i="1" a="1"/>
  <c r="BC1840" i="1" s="1"/>
  <c r="BB1840" i="1"/>
  <c r="BA1840" i="1"/>
  <c r="AY1840" i="1"/>
  <c r="AX1840" i="1"/>
  <c r="AW1840" i="1"/>
  <c r="AV1840" i="1"/>
  <c r="AU1840" i="1"/>
  <c r="AT1840" i="1"/>
  <c r="BI1839" i="1"/>
  <c r="BH1839" i="1"/>
  <c r="BC1839" i="1" a="1"/>
  <c r="BC1839" i="1" s="1"/>
  <c r="BB1839" i="1"/>
  <c r="BA1839" i="1"/>
  <c r="BJ1839" i="1" s="1"/>
  <c r="AY1839" i="1"/>
  <c r="AX1839" i="1"/>
  <c r="AW1839" i="1"/>
  <c r="AV1839" i="1"/>
  <c r="AU1839" i="1"/>
  <c r="AT1839" i="1"/>
  <c r="BI1838" i="1"/>
  <c r="BH1838" i="1"/>
  <c r="BC1838" i="1" a="1"/>
  <c r="BC1838" i="1" s="1"/>
  <c r="BB1838" i="1"/>
  <c r="BA1838" i="1"/>
  <c r="BJ1838" i="1" s="1"/>
  <c r="AY1838" i="1"/>
  <c r="AX1838" i="1"/>
  <c r="AW1838" i="1"/>
  <c r="AV1838" i="1"/>
  <c r="AU1838" i="1"/>
  <c r="AT1838" i="1"/>
  <c r="BI1837" i="1"/>
  <c r="BJ1837" i="1" s="1"/>
  <c r="BH1837" i="1"/>
  <c r="BK1837" i="1" s="1"/>
  <c r="BC1837" i="1" a="1"/>
  <c r="BC1837" i="1" s="1"/>
  <c r="BF1837" i="1" s="1"/>
  <c r="BB1837" i="1"/>
  <c r="BA1837" i="1"/>
  <c r="AY1837" i="1"/>
  <c r="AX1837" i="1"/>
  <c r="AW1837" i="1"/>
  <c r="AV1837" i="1"/>
  <c r="AU1837" i="1"/>
  <c r="AT1837" i="1"/>
  <c r="BJ1836" i="1"/>
  <c r="BI1836" i="1"/>
  <c r="BH1836" i="1"/>
  <c r="BK1836" i="1" s="1"/>
  <c r="BC1836" i="1" a="1"/>
  <c r="BC1836" i="1" s="1"/>
  <c r="BB1836" i="1"/>
  <c r="BA1836" i="1"/>
  <c r="AY1836" i="1"/>
  <c r="AX1836" i="1"/>
  <c r="AW1836" i="1"/>
  <c r="AV1836" i="1"/>
  <c r="AU1836" i="1"/>
  <c r="AT1836" i="1"/>
  <c r="BJ1835" i="1"/>
  <c r="BI1835" i="1"/>
  <c r="BH1835" i="1"/>
  <c r="BK1835" i="1" s="1"/>
  <c r="BC1835" i="1" a="1"/>
  <c r="BC1835" i="1" s="1"/>
  <c r="BB1835" i="1"/>
  <c r="BA1835" i="1"/>
  <c r="AY1835" i="1"/>
  <c r="AX1835" i="1"/>
  <c r="AW1835" i="1"/>
  <c r="AV1835" i="1"/>
  <c r="AU1835" i="1"/>
  <c r="AT1835" i="1"/>
  <c r="BI1834" i="1"/>
  <c r="BH1834" i="1"/>
  <c r="BC1834" i="1" a="1"/>
  <c r="BC1834" i="1" s="1"/>
  <c r="BB1834" i="1"/>
  <c r="BA1834" i="1"/>
  <c r="BJ1834" i="1" s="1"/>
  <c r="AY1834" i="1"/>
  <c r="AX1834" i="1"/>
  <c r="AW1834" i="1"/>
  <c r="AV1834" i="1"/>
  <c r="AU1834" i="1"/>
  <c r="AT1834" i="1"/>
  <c r="BI1833" i="1"/>
  <c r="BJ1833" i="1" s="1"/>
  <c r="BH1833" i="1"/>
  <c r="BK1833" i="1" s="1"/>
  <c r="BC1833" i="1" a="1"/>
  <c r="BC1833" i="1" s="1"/>
  <c r="BB1833" i="1"/>
  <c r="BA1833" i="1"/>
  <c r="AY1833" i="1"/>
  <c r="AX1833" i="1"/>
  <c r="AW1833" i="1"/>
  <c r="AV1833" i="1"/>
  <c r="AU1833" i="1"/>
  <c r="AT1833" i="1"/>
  <c r="BI1832" i="1"/>
  <c r="BH1832" i="1"/>
  <c r="BC1832" i="1" a="1"/>
  <c r="BC1832" i="1"/>
  <c r="BB1832" i="1"/>
  <c r="BA1832" i="1"/>
  <c r="BJ1832" i="1" s="1"/>
  <c r="AY1832" i="1"/>
  <c r="AX1832" i="1"/>
  <c r="AW1832" i="1"/>
  <c r="AV1832" i="1"/>
  <c r="AU1832" i="1"/>
  <c r="AT1832" i="1"/>
  <c r="BJ1831" i="1"/>
  <c r="BI1831" i="1"/>
  <c r="BH1831" i="1"/>
  <c r="BK1831" i="1" s="1"/>
  <c r="BC1831" i="1" a="1"/>
  <c r="BC1831" i="1" s="1"/>
  <c r="BB1831" i="1"/>
  <c r="BA1831" i="1"/>
  <c r="AY1831" i="1"/>
  <c r="AX1831" i="1"/>
  <c r="AW1831" i="1"/>
  <c r="AV1831" i="1"/>
  <c r="AU1831" i="1"/>
  <c r="AT1831" i="1"/>
  <c r="BJ1830" i="1"/>
  <c r="BI1830" i="1"/>
  <c r="BH1830" i="1"/>
  <c r="BK1830" i="1" s="1"/>
  <c r="BC1830" i="1" a="1"/>
  <c r="BC1830" i="1" s="1"/>
  <c r="BF1830" i="1" s="1"/>
  <c r="BB1830" i="1"/>
  <c r="BA1830" i="1"/>
  <c r="AY1830" i="1"/>
  <c r="AX1830" i="1"/>
  <c r="AW1830" i="1"/>
  <c r="AV1830" i="1"/>
  <c r="AU1830" i="1"/>
  <c r="AT1830" i="1"/>
  <c r="BI1829" i="1"/>
  <c r="BJ1829" i="1" s="1"/>
  <c r="BH1829" i="1"/>
  <c r="BC1829" i="1" a="1"/>
  <c r="BC1829" i="1" s="1"/>
  <c r="BB1829" i="1"/>
  <c r="BA1829" i="1"/>
  <c r="AY1829" i="1"/>
  <c r="AX1829" i="1"/>
  <c r="AW1829" i="1"/>
  <c r="AV1829" i="1"/>
  <c r="AU1829" i="1"/>
  <c r="AT1829" i="1"/>
  <c r="BI1828" i="1"/>
  <c r="BH1828" i="1"/>
  <c r="BC1828" i="1" a="1"/>
  <c r="BC1828" i="1" s="1"/>
  <c r="BB1828" i="1"/>
  <c r="BA1828" i="1"/>
  <c r="BJ1828" i="1" s="1"/>
  <c r="AY1828" i="1"/>
  <c r="AX1828" i="1"/>
  <c r="AW1828" i="1"/>
  <c r="AV1828" i="1"/>
  <c r="AU1828" i="1"/>
  <c r="AT1828" i="1"/>
  <c r="BI1827" i="1"/>
  <c r="BJ1827" i="1" s="1"/>
  <c r="BH1827" i="1"/>
  <c r="BK1827" i="1" s="1"/>
  <c r="BC1827" i="1" a="1"/>
  <c r="BC1827" i="1" s="1"/>
  <c r="BF1827" i="1" s="1"/>
  <c r="BB1827" i="1"/>
  <c r="BA1827" i="1"/>
  <c r="AY1827" i="1"/>
  <c r="AX1827" i="1"/>
  <c r="AW1827" i="1"/>
  <c r="AV1827" i="1"/>
  <c r="AU1827" i="1"/>
  <c r="AT1827" i="1"/>
  <c r="BI1826" i="1"/>
  <c r="BJ1826" i="1" s="1"/>
  <c r="BH1826" i="1"/>
  <c r="BK1826" i="1" s="1"/>
  <c r="BC1826" i="1" a="1"/>
  <c r="BC1826" i="1" s="1"/>
  <c r="BB1826" i="1"/>
  <c r="BA1826" i="1"/>
  <c r="AY1826" i="1"/>
  <c r="AX1826" i="1"/>
  <c r="AW1826" i="1"/>
  <c r="AV1826" i="1"/>
  <c r="AU1826" i="1"/>
  <c r="AT1826" i="1"/>
  <c r="BK1825" i="1"/>
  <c r="BI1825" i="1"/>
  <c r="BH1825" i="1"/>
  <c r="BC1825" i="1" a="1"/>
  <c r="BC1825" i="1" s="1"/>
  <c r="BE1825" i="1" s="1"/>
  <c r="BB1825" i="1"/>
  <c r="BA1825" i="1"/>
  <c r="BJ1825" i="1" s="1"/>
  <c r="AY1825" i="1"/>
  <c r="AX1825" i="1"/>
  <c r="AW1825" i="1"/>
  <c r="AV1825" i="1"/>
  <c r="AU1825" i="1"/>
  <c r="AT1825" i="1"/>
  <c r="BJ1824" i="1"/>
  <c r="BI1824" i="1"/>
  <c r="BH1824" i="1"/>
  <c r="BC1824" i="1" a="1"/>
  <c r="BC1824" i="1" s="1"/>
  <c r="BB1824" i="1"/>
  <c r="BA1824" i="1"/>
  <c r="AY1824" i="1"/>
  <c r="AX1824" i="1"/>
  <c r="AW1824" i="1"/>
  <c r="AV1824" i="1"/>
  <c r="AU1824" i="1"/>
  <c r="AT1824" i="1"/>
  <c r="BJ1823" i="1"/>
  <c r="BI1823" i="1"/>
  <c r="BH1823" i="1"/>
  <c r="BK1823" i="1" s="1"/>
  <c r="BC1823" i="1" a="1"/>
  <c r="BC1823" i="1" s="1"/>
  <c r="BB1823" i="1"/>
  <c r="BA1823" i="1"/>
  <c r="AY1823" i="1"/>
  <c r="AX1823" i="1"/>
  <c r="AW1823" i="1"/>
  <c r="AV1823" i="1"/>
  <c r="AU1823" i="1"/>
  <c r="AT1823" i="1"/>
  <c r="BI1822" i="1"/>
  <c r="BH1822" i="1"/>
  <c r="BC1822" i="1" a="1"/>
  <c r="BC1822" i="1" s="1"/>
  <c r="BB1822" i="1"/>
  <c r="BA1822" i="1"/>
  <c r="AY1822" i="1"/>
  <c r="AX1822" i="1"/>
  <c r="AW1822" i="1"/>
  <c r="AV1822" i="1"/>
  <c r="AU1822" i="1"/>
  <c r="AT1822" i="1"/>
  <c r="BJ1821" i="1"/>
  <c r="BI1821" i="1"/>
  <c r="BH1821" i="1"/>
  <c r="BC1821" i="1" a="1"/>
  <c r="BC1821" i="1" s="1"/>
  <c r="BB1821" i="1"/>
  <c r="BA1821" i="1"/>
  <c r="AY1821" i="1"/>
  <c r="AX1821" i="1"/>
  <c r="AW1821" i="1"/>
  <c r="AV1821" i="1"/>
  <c r="AU1821" i="1"/>
  <c r="AT1821" i="1"/>
  <c r="BJ1820" i="1"/>
  <c r="BI1820" i="1"/>
  <c r="BH1820" i="1"/>
  <c r="BK1820" i="1" s="1"/>
  <c r="BC1820" i="1" a="1"/>
  <c r="BC1820" i="1" s="1"/>
  <c r="BB1820" i="1"/>
  <c r="BA1820" i="1"/>
  <c r="AY1820" i="1"/>
  <c r="AX1820" i="1"/>
  <c r="AW1820" i="1"/>
  <c r="AV1820" i="1"/>
  <c r="AU1820" i="1"/>
  <c r="AT1820" i="1"/>
  <c r="BK1819" i="1"/>
  <c r="BJ1819" i="1"/>
  <c r="BI1819" i="1"/>
  <c r="BH1819" i="1"/>
  <c r="BC1819" i="1" a="1"/>
  <c r="BC1819" i="1"/>
  <c r="BB1819" i="1"/>
  <c r="BA1819" i="1"/>
  <c r="AY1819" i="1"/>
  <c r="AX1819" i="1"/>
  <c r="AW1819" i="1"/>
  <c r="AV1819" i="1"/>
  <c r="AU1819" i="1"/>
  <c r="AT1819" i="1"/>
  <c r="BJ1818" i="1"/>
  <c r="BI1818" i="1"/>
  <c r="BH1818" i="1"/>
  <c r="BK1818" i="1" s="1"/>
  <c r="BC1818" i="1" a="1"/>
  <c r="BC1818" i="1" s="1"/>
  <c r="BB1818" i="1"/>
  <c r="BA1818" i="1"/>
  <c r="AY1818" i="1"/>
  <c r="AX1818" i="1"/>
  <c r="AW1818" i="1"/>
  <c r="AV1818" i="1"/>
  <c r="AU1818" i="1"/>
  <c r="AT1818" i="1"/>
  <c r="BI1817" i="1"/>
  <c r="BH1817" i="1"/>
  <c r="BK1817" i="1" s="1"/>
  <c r="BC1817" i="1" a="1"/>
  <c r="BC1817" i="1" s="1"/>
  <c r="BB1817" i="1"/>
  <c r="BA1817" i="1"/>
  <c r="BJ1817" i="1" s="1"/>
  <c r="AY1817" i="1"/>
  <c r="AX1817" i="1"/>
  <c r="AW1817" i="1"/>
  <c r="AV1817" i="1"/>
  <c r="AU1817" i="1"/>
  <c r="AT1817" i="1"/>
  <c r="BJ1816" i="1"/>
  <c r="BI1816" i="1"/>
  <c r="BH1816" i="1"/>
  <c r="BK1816" i="1" s="1"/>
  <c r="BC1816" i="1" a="1"/>
  <c r="BC1816" i="1" s="1"/>
  <c r="BF1816" i="1" s="1"/>
  <c r="BB1816" i="1"/>
  <c r="BA1816" i="1"/>
  <c r="AY1816" i="1"/>
  <c r="AX1816" i="1"/>
  <c r="AW1816" i="1"/>
  <c r="AV1816" i="1"/>
  <c r="AU1816" i="1"/>
  <c r="AT1816" i="1"/>
  <c r="BI1815" i="1"/>
  <c r="BJ1815" i="1" s="1"/>
  <c r="BH1815" i="1"/>
  <c r="BK1815" i="1" s="1"/>
  <c r="BC1815" i="1" a="1"/>
  <c r="BC1815" i="1" s="1"/>
  <c r="BB1815" i="1"/>
  <c r="BA1815" i="1"/>
  <c r="AY1815" i="1"/>
  <c r="AX1815" i="1"/>
  <c r="AW1815" i="1"/>
  <c r="AV1815" i="1"/>
  <c r="AU1815" i="1"/>
  <c r="AT1815" i="1"/>
  <c r="BJ1814" i="1"/>
  <c r="BI1814" i="1"/>
  <c r="BH1814" i="1"/>
  <c r="BK1814" i="1" s="1"/>
  <c r="BC1814" i="1" a="1"/>
  <c r="BC1814" i="1" s="1"/>
  <c r="BB1814" i="1"/>
  <c r="BA1814" i="1"/>
  <c r="AY1814" i="1"/>
  <c r="AX1814" i="1"/>
  <c r="AW1814" i="1"/>
  <c r="AV1814" i="1"/>
  <c r="AU1814" i="1"/>
  <c r="AT1814" i="1"/>
  <c r="BJ1813" i="1"/>
  <c r="BI1813" i="1"/>
  <c r="BH1813" i="1"/>
  <c r="BC1813" i="1" a="1"/>
  <c r="BC1813" i="1" s="1"/>
  <c r="BB1813" i="1"/>
  <c r="BA1813" i="1"/>
  <c r="AY1813" i="1"/>
  <c r="AX1813" i="1"/>
  <c r="AW1813" i="1"/>
  <c r="AV1813" i="1"/>
  <c r="AU1813" i="1"/>
  <c r="AT1813" i="1"/>
  <c r="BI1812" i="1"/>
  <c r="BJ1812" i="1" s="1"/>
  <c r="BH1812" i="1"/>
  <c r="BK1812" i="1" s="1"/>
  <c r="BE1812" i="1"/>
  <c r="BC1812" i="1" a="1"/>
  <c r="BC1812" i="1" s="1"/>
  <c r="BF1812" i="1" s="1"/>
  <c r="BB1812" i="1"/>
  <c r="BA1812" i="1"/>
  <c r="AY1812" i="1"/>
  <c r="AX1812" i="1"/>
  <c r="AW1812" i="1"/>
  <c r="AV1812" i="1"/>
  <c r="AU1812" i="1"/>
  <c r="AT1812" i="1"/>
  <c r="BI1811" i="1"/>
  <c r="BJ1811" i="1" s="1"/>
  <c r="BH1811" i="1"/>
  <c r="BC1811" i="1" a="1"/>
  <c r="BC1811" i="1" s="1"/>
  <c r="BB1811" i="1"/>
  <c r="BA1811" i="1"/>
  <c r="AY1811" i="1"/>
  <c r="AX1811" i="1"/>
  <c r="AW1811" i="1"/>
  <c r="AV1811" i="1"/>
  <c r="AU1811" i="1"/>
  <c r="AT1811" i="1"/>
  <c r="BJ1810" i="1"/>
  <c r="BI1810" i="1"/>
  <c r="BH1810" i="1"/>
  <c r="BC1810" i="1" a="1"/>
  <c r="BC1810" i="1" s="1"/>
  <c r="BF1810" i="1" s="1"/>
  <c r="BB1810" i="1"/>
  <c r="BA1810" i="1"/>
  <c r="AY1810" i="1"/>
  <c r="AX1810" i="1"/>
  <c r="AW1810" i="1"/>
  <c r="AV1810" i="1"/>
  <c r="AU1810" i="1"/>
  <c r="AT1810" i="1"/>
  <c r="BI1809" i="1"/>
  <c r="BJ1809" i="1" s="1"/>
  <c r="BH1809" i="1"/>
  <c r="BK1809" i="1" s="1"/>
  <c r="BC1809" i="1" a="1"/>
  <c r="BC1809" i="1" s="1"/>
  <c r="BF1809" i="1" s="1"/>
  <c r="BB1809" i="1"/>
  <c r="BA1809" i="1"/>
  <c r="AY1809" i="1"/>
  <c r="AX1809" i="1"/>
  <c r="AW1809" i="1"/>
  <c r="AV1809" i="1"/>
  <c r="AU1809" i="1"/>
  <c r="AT1809" i="1"/>
  <c r="BI1808" i="1"/>
  <c r="BJ1808" i="1" s="1"/>
  <c r="BH1808" i="1"/>
  <c r="BC1808" i="1" a="1"/>
  <c r="BC1808" i="1" s="1"/>
  <c r="BA1808" i="1"/>
  <c r="AY1808" i="1"/>
  <c r="AX1808" i="1"/>
  <c r="AW1808" i="1"/>
  <c r="AV1808" i="1"/>
  <c r="AU1808" i="1"/>
  <c r="AT1808" i="1"/>
  <c r="BI1807" i="1"/>
  <c r="BJ1807" i="1" s="1"/>
  <c r="BH1807" i="1"/>
  <c r="BK1807" i="1" s="1"/>
  <c r="BC1807" i="1" a="1"/>
  <c r="BC1807" i="1" s="1"/>
  <c r="BF1807" i="1" s="1"/>
  <c r="BB1807" i="1"/>
  <c r="BA1807" i="1"/>
  <c r="AY1807" i="1"/>
  <c r="AX1807" i="1"/>
  <c r="AW1807" i="1"/>
  <c r="AV1807" i="1"/>
  <c r="AU1807" i="1"/>
  <c r="AT1807" i="1"/>
  <c r="BK1806" i="1"/>
  <c r="BI1806" i="1"/>
  <c r="BH1806" i="1"/>
  <c r="BC1806" i="1" a="1"/>
  <c r="BC1806" i="1" s="1"/>
  <c r="BE1806" i="1" s="1"/>
  <c r="BB1806" i="1"/>
  <c r="BA1806" i="1"/>
  <c r="BJ1806" i="1" s="1"/>
  <c r="AY1806" i="1"/>
  <c r="AX1806" i="1"/>
  <c r="AW1806" i="1"/>
  <c r="AV1806" i="1"/>
  <c r="AU1806" i="1"/>
  <c r="AT1806" i="1"/>
  <c r="BK1805" i="1"/>
  <c r="BI1805" i="1"/>
  <c r="BJ1805" i="1" s="1"/>
  <c r="BH1805" i="1"/>
  <c r="BC1805" i="1" a="1"/>
  <c r="BC1805" i="1" s="1"/>
  <c r="BB1805" i="1"/>
  <c r="BA1805" i="1"/>
  <c r="AY1805" i="1"/>
  <c r="AX1805" i="1"/>
  <c r="AW1805" i="1"/>
  <c r="AV1805" i="1"/>
  <c r="AU1805" i="1"/>
  <c r="AT1805" i="1"/>
  <c r="BI1804" i="1"/>
  <c r="BJ1804" i="1" s="1"/>
  <c r="BH1804" i="1"/>
  <c r="BK1804" i="1" s="1"/>
  <c r="BC1804" i="1" a="1"/>
  <c r="BC1804" i="1" s="1"/>
  <c r="BF1804" i="1" s="1"/>
  <c r="BB1804" i="1"/>
  <c r="BA1804" i="1"/>
  <c r="AY1804" i="1"/>
  <c r="AX1804" i="1"/>
  <c r="AW1804" i="1"/>
  <c r="AV1804" i="1"/>
  <c r="AU1804" i="1"/>
  <c r="AT1804" i="1"/>
  <c r="BK1803" i="1"/>
  <c r="BI1803" i="1"/>
  <c r="BJ1803" i="1" s="1"/>
  <c r="BH1803" i="1"/>
  <c r="BC1803" i="1" a="1"/>
  <c r="BC1803" i="1" s="1"/>
  <c r="BE1803" i="1" s="1"/>
  <c r="BB1803" i="1"/>
  <c r="BA1803" i="1"/>
  <c r="AY1803" i="1"/>
  <c r="AX1803" i="1"/>
  <c r="AW1803" i="1"/>
  <c r="AV1803" i="1"/>
  <c r="AU1803" i="1"/>
  <c r="AT1803" i="1"/>
  <c r="BK1802" i="1"/>
  <c r="BI1802" i="1"/>
  <c r="BH1802" i="1"/>
  <c r="BC1802" i="1" a="1"/>
  <c r="BC1802" i="1" s="1"/>
  <c r="BF1802" i="1" s="1"/>
  <c r="BB1802" i="1"/>
  <c r="BA1802" i="1"/>
  <c r="AY1802" i="1"/>
  <c r="AX1802" i="1"/>
  <c r="AW1802" i="1"/>
  <c r="AV1802" i="1"/>
  <c r="AU1802" i="1"/>
  <c r="AT1802" i="1"/>
  <c r="BI1801" i="1"/>
  <c r="BJ1801" i="1" s="1"/>
  <c r="BH1801" i="1"/>
  <c r="BC1801" i="1" a="1"/>
  <c r="BC1801" i="1" s="1"/>
  <c r="BE1801" i="1" s="1"/>
  <c r="BB1801" i="1"/>
  <c r="BA1801" i="1"/>
  <c r="AY1801" i="1"/>
  <c r="AX1801" i="1"/>
  <c r="AW1801" i="1"/>
  <c r="AV1801" i="1"/>
  <c r="AU1801" i="1"/>
  <c r="AT1801" i="1"/>
  <c r="BK1800" i="1"/>
  <c r="BJ1800" i="1"/>
  <c r="BI1800" i="1"/>
  <c r="BH1800" i="1"/>
  <c r="BC1800" i="1" a="1"/>
  <c r="BC1800" i="1" s="1"/>
  <c r="BB1800" i="1"/>
  <c r="BA1800" i="1"/>
  <c r="AY1800" i="1"/>
  <c r="AX1800" i="1"/>
  <c r="AW1800" i="1"/>
  <c r="AV1800" i="1"/>
  <c r="AU1800" i="1"/>
  <c r="AT1800" i="1"/>
  <c r="BI1799" i="1"/>
  <c r="BJ1799" i="1" s="1"/>
  <c r="BH1799" i="1"/>
  <c r="BC1799" i="1" a="1"/>
  <c r="BC1799" i="1" s="1"/>
  <c r="BE1799" i="1" s="1"/>
  <c r="BB1799" i="1"/>
  <c r="BA1799" i="1"/>
  <c r="BK1799" i="1" s="1"/>
  <c r="AY1799" i="1"/>
  <c r="AX1799" i="1"/>
  <c r="AW1799" i="1"/>
  <c r="AV1799" i="1"/>
  <c r="AU1799" i="1"/>
  <c r="AT1799" i="1"/>
  <c r="BI1798" i="1"/>
  <c r="BJ1798" i="1" s="1"/>
  <c r="BH1798" i="1"/>
  <c r="BC1798" i="1" a="1"/>
  <c r="BC1798" i="1" s="1"/>
  <c r="BE1798" i="1" s="1"/>
  <c r="BB1798" i="1"/>
  <c r="BA1798" i="1"/>
  <c r="AY1798" i="1"/>
  <c r="AX1798" i="1"/>
  <c r="AW1798" i="1"/>
  <c r="AV1798" i="1"/>
  <c r="AU1798" i="1"/>
  <c r="AT1798" i="1"/>
  <c r="BK1797" i="1"/>
  <c r="BI1797" i="1"/>
  <c r="BJ1797" i="1" s="1"/>
  <c r="BH1797" i="1"/>
  <c r="BC1797" i="1" a="1"/>
  <c r="BC1797" i="1" s="1"/>
  <c r="BF1797" i="1" s="1"/>
  <c r="BB1797" i="1"/>
  <c r="BA1797" i="1"/>
  <c r="AY1797" i="1"/>
  <c r="AX1797" i="1"/>
  <c r="AW1797" i="1"/>
  <c r="AV1797" i="1"/>
  <c r="AU1797" i="1"/>
  <c r="AT1797" i="1"/>
  <c r="BI1796" i="1"/>
  <c r="BH1796" i="1"/>
  <c r="BC1796" i="1" a="1"/>
  <c r="BC1796" i="1" s="1"/>
  <c r="BB1796" i="1"/>
  <c r="BA1796" i="1"/>
  <c r="AY1796" i="1"/>
  <c r="AX1796" i="1"/>
  <c r="AW1796" i="1"/>
  <c r="AV1796" i="1"/>
  <c r="AU1796" i="1"/>
  <c r="AT1796" i="1"/>
  <c r="BI1795" i="1"/>
  <c r="BH1795" i="1"/>
  <c r="BC1795" i="1" a="1"/>
  <c r="BC1795" i="1" s="1"/>
  <c r="BB1795" i="1"/>
  <c r="BA1795" i="1"/>
  <c r="BJ1795" i="1" s="1"/>
  <c r="AY1795" i="1"/>
  <c r="AX1795" i="1"/>
  <c r="AW1795" i="1"/>
  <c r="AV1795" i="1"/>
  <c r="AU1795" i="1"/>
  <c r="AT1795" i="1"/>
  <c r="BI1794" i="1"/>
  <c r="BH1794" i="1"/>
  <c r="BC1794" i="1" a="1"/>
  <c r="BC1794" i="1" s="1"/>
  <c r="BB1794" i="1"/>
  <c r="BA1794" i="1"/>
  <c r="BK1794" i="1" s="1"/>
  <c r="AY1794" i="1"/>
  <c r="AX1794" i="1"/>
  <c r="AW1794" i="1"/>
  <c r="AV1794" i="1"/>
  <c r="AU1794" i="1"/>
  <c r="AT1794" i="1"/>
  <c r="BI1793" i="1"/>
  <c r="BJ1793" i="1" s="1"/>
  <c r="BH1793" i="1"/>
  <c r="BK1793" i="1" s="1"/>
  <c r="BC1793" i="1" a="1"/>
  <c r="BC1793" i="1" s="1"/>
  <c r="BB1793" i="1"/>
  <c r="BA1793" i="1"/>
  <c r="AY1793" i="1"/>
  <c r="AX1793" i="1"/>
  <c r="AW1793" i="1"/>
  <c r="AV1793" i="1"/>
  <c r="AU1793" i="1"/>
  <c r="AT1793" i="1"/>
  <c r="BJ1792" i="1"/>
  <c r="BI1792" i="1"/>
  <c r="BH1792" i="1"/>
  <c r="BK1792" i="1" s="1"/>
  <c r="BC1792" i="1" a="1"/>
  <c r="BC1792" i="1" s="1"/>
  <c r="BB1792" i="1"/>
  <c r="BA1792" i="1"/>
  <c r="AY1792" i="1"/>
  <c r="AX1792" i="1"/>
  <c r="AW1792" i="1"/>
  <c r="AV1792" i="1"/>
  <c r="AU1792" i="1"/>
  <c r="AT1792" i="1"/>
  <c r="BI1791" i="1"/>
  <c r="BJ1791" i="1" s="1"/>
  <c r="BH1791" i="1"/>
  <c r="BC1791" i="1" a="1"/>
  <c r="BC1791" i="1" s="1"/>
  <c r="BB1791" i="1"/>
  <c r="BA1791" i="1"/>
  <c r="BK1791" i="1" s="1"/>
  <c r="AY1791" i="1"/>
  <c r="AX1791" i="1"/>
  <c r="AW1791" i="1"/>
  <c r="AV1791" i="1"/>
  <c r="AU1791" i="1"/>
  <c r="AT1791" i="1"/>
  <c r="BI1790" i="1"/>
  <c r="BH1790" i="1"/>
  <c r="BC1790" i="1" a="1"/>
  <c r="BC1790" i="1" s="1"/>
  <c r="BB1790" i="1"/>
  <c r="BA1790" i="1"/>
  <c r="BK1790" i="1" s="1"/>
  <c r="AY1790" i="1"/>
  <c r="AX1790" i="1"/>
  <c r="AW1790" i="1"/>
  <c r="AV1790" i="1"/>
  <c r="AU1790" i="1"/>
  <c r="AT1790" i="1"/>
  <c r="BJ1789" i="1"/>
  <c r="BI1789" i="1"/>
  <c r="BH1789" i="1"/>
  <c r="BK1789" i="1" s="1"/>
  <c r="BC1789" i="1" a="1"/>
  <c r="BC1789" i="1" s="1"/>
  <c r="BB1789" i="1"/>
  <c r="BA1789" i="1"/>
  <c r="AY1789" i="1"/>
  <c r="AX1789" i="1"/>
  <c r="AW1789" i="1"/>
  <c r="AV1789" i="1"/>
  <c r="AU1789" i="1"/>
  <c r="AT1789" i="1"/>
  <c r="BI1788" i="1"/>
  <c r="BH1788" i="1"/>
  <c r="BC1788" i="1" a="1"/>
  <c r="BC1788" i="1" s="1"/>
  <c r="BE1788" i="1" s="1"/>
  <c r="BB1788" i="1"/>
  <c r="BA1788" i="1"/>
  <c r="BK1788" i="1" s="1"/>
  <c r="AY1788" i="1"/>
  <c r="AX1788" i="1"/>
  <c r="AW1788" i="1"/>
  <c r="AV1788" i="1"/>
  <c r="AU1788" i="1"/>
  <c r="AT1788" i="1"/>
  <c r="BI1787" i="1"/>
  <c r="BH1787" i="1"/>
  <c r="BC1787" i="1" a="1"/>
  <c r="BC1787" i="1"/>
  <c r="BB1787" i="1"/>
  <c r="BA1787" i="1"/>
  <c r="BK1787" i="1" s="1"/>
  <c r="AY1787" i="1"/>
  <c r="AX1787" i="1"/>
  <c r="AW1787" i="1"/>
  <c r="AV1787" i="1"/>
  <c r="AU1787" i="1"/>
  <c r="AT1787" i="1"/>
  <c r="BI1786" i="1"/>
  <c r="BJ1786" i="1" s="1"/>
  <c r="BH1786" i="1"/>
  <c r="BK1786" i="1" s="1"/>
  <c r="BC1786" i="1" a="1"/>
  <c r="BC1786" i="1"/>
  <c r="BF1786" i="1" s="1"/>
  <c r="BB1786" i="1"/>
  <c r="BA1786" i="1"/>
  <c r="AY1786" i="1"/>
  <c r="AX1786" i="1"/>
  <c r="AW1786" i="1"/>
  <c r="AV1786" i="1"/>
  <c r="AU1786" i="1"/>
  <c r="AT1786" i="1"/>
  <c r="BJ1785" i="1"/>
  <c r="BI1785" i="1"/>
  <c r="BH1785" i="1"/>
  <c r="BK1785" i="1" s="1"/>
  <c r="BF1785" i="1"/>
  <c r="BC1785" i="1" a="1"/>
  <c r="BC1785" i="1" s="1"/>
  <c r="BE1785" i="1" s="1"/>
  <c r="BB1785" i="1"/>
  <c r="BA1785" i="1"/>
  <c r="AY1785" i="1"/>
  <c r="AX1785" i="1"/>
  <c r="AW1785" i="1"/>
  <c r="AV1785" i="1"/>
  <c r="AU1785" i="1"/>
  <c r="AT1785" i="1"/>
  <c r="BK1784" i="1"/>
  <c r="BI1784" i="1"/>
  <c r="BJ1784" i="1" s="1"/>
  <c r="BH1784" i="1"/>
  <c r="BC1784" i="1" a="1"/>
  <c r="BC1784" i="1"/>
  <c r="BB1784" i="1"/>
  <c r="BA1784" i="1"/>
  <c r="AY1784" i="1"/>
  <c r="AX1784" i="1"/>
  <c r="AW1784" i="1"/>
  <c r="AV1784" i="1"/>
  <c r="AU1784" i="1"/>
  <c r="AT1784" i="1"/>
  <c r="BJ1783" i="1"/>
  <c r="BI1783" i="1"/>
  <c r="BH1783" i="1"/>
  <c r="BK1783" i="1" s="1"/>
  <c r="BC1783" i="1" a="1"/>
  <c r="BC1783" i="1" s="1"/>
  <c r="BB1783" i="1"/>
  <c r="BA1783" i="1"/>
  <c r="AY1783" i="1"/>
  <c r="AX1783" i="1"/>
  <c r="AW1783" i="1"/>
  <c r="AV1783" i="1"/>
  <c r="AU1783" i="1"/>
  <c r="AT1783" i="1"/>
  <c r="BI1782" i="1"/>
  <c r="BJ1782" i="1" s="1"/>
  <c r="BH1782" i="1"/>
  <c r="BK1782" i="1" s="1"/>
  <c r="BC1782" i="1" a="1"/>
  <c r="BC1782" i="1" s="1"/>
  <c r="BE1782" i="1" s="1"/>
  <c r="BB1782" i="1"/>
  <c r="BA1782" i="1"/>
  <c r="AY1782" i="1"/>
  <c r="AX1782" i="1"/>
  <c r="AW1782" i="1"/>
  <c r="AV1782" i="1"/>
  <c r="AU1782" i="1"/>
  <c r="AT1782" i="1"/>
  <c r="BK1781" i="1"/>
  <c r="BI1781" i="1"/>
  <c r="BH1781" i="1"/>
  <c r="BC1781" i="1" a="1"/>
  <c r="BC1781" i="1" s="1"/>
  <c r="BE1781" i="1" s="1"/>
  <c r="BB1781" i="1"/>
  <c r="BA1781" i="1"/>
  <c r="BJ1781" i="1" s="1"/>
  <c r="AY1781" i="1"/>
  <c r="AX1781" i="1"/>
  <c r="AW1781" i="1"/>
  <c r="AV1781" i="1"/>
  <c r="AU1781" i="1"/>
  <c r="AT1781" i="1"/>
  <c r="BI1780" i="1"/>
  <c r="BH1780" i="1"/>
  <c r="BC1780" i="1" a="1"/>
  <c r="BC1780" i="1" s="1"/>
  <c r="BB1780" i="1"/>
  <c r="BA1780" i="1"/>
  <c r="BJ1780" i="1" s="1"/>
  <c r="AY1780" i="1"/>
  <c r="AX1780" i="1"/>
  <c r="AW1780" i="1"/>
  <c r="AV1780" i="1"/>
  <c r="AU1780" i="1"/>
  <c r="AT1780" i="1"/>
  <c r="BI1779" i="1"/>
  <c r="BH1779" i="1"/>
  <c r="BC1779" i="1" a="1"/>
  <c r="BC1779" i="1"/>
  <c r="BE1779" i="1" s="1"/>
  <c r="BB1779" i="1"/>
  <c r="BA1779" i="1"/>
  <c r="AY1779" i="1"/>
  <c r="AX1779" i="1"/>
  <c r="AW1779" i="1"/>
  <c r="AV1779" i="1"/>
  <c r="AU1779" i="1"/>
  <c r="AT1779" i="1"/>
  <c r="BK1778" i="1"/>
  <c r="BJ1778" i="1"/>
  <c r="BI1778" i="1"/>
  <c r="BH1778" i="1"/>
  <c r="BC1778" i="1" a="1"/>
  <c r="BC1778" i="1" s="1"/>
  <c r="BF1778" i="1" s="1"/>
  <c r="BB1778" i="1"/>
  <c r="BA1778" i="1"/>
  <c r="AY1778" i="1"/>
  <c r="AX1778" i="1"/>
  <c r="AW1778" i="1"/>
  <c r="AV1778" i="1"/>
  <c r="AU1778" i="1"/>
  <c r="AT1778" i="1"/>
  <c r="BI1777" i="1"/>
  <c r="BH1777" i="1"/>
  <c r="BK1777" i="1" s="1"/>
  <c r="BC1777" i="1" a="1"/>
  <c r="BC1777" i="1" s="1"/>
  <c r="BE1777" i="1" s="1"/>
  <c r="BB1777" i="1"/>
  <c r="BA1777" i="1"/>
  <c r="BJ1777" i="1" s="1"/>
  <c r="AY1777" i="1"/>
  <c r="AX1777" i="1"/>
  <c r="AW1777" i="1"/>
  <c r="AV1777" i="1"/>
  <c r="AU1777" i="1"/>
  <c r="AT1777" i="1"/>
  <c r="BK1776" i="1"/>
  <c r="BJ1776" i="1"/>
  <c r="BI1776" i="1"/>
  <c r="BH1776" i="1"/>
  <c r="BC1776" i="1" a="1"/>
  <c r="BC1776" i="1"/>
  <c r="BB1776" i="1"/>
  <c r="BA1776" i="1"/>
  <c r="AY1776" i="1"/>
  <c r="AX1776" i="1"/>
  <c r="AW1776" i="1"/>
  <c r="AV1776" i="1"/>
  <c r="AU1776" i="1"/>
  <c r="AT1776" i="1"/>
  <c r="BI1775" i="1"/>
  <c r="BH1775" i="1"/>
  <c r="BK1775" i="1" s="1"/>
  <c r="BC1775" i="1" a="1"/>
  <c r="BC1775" i="1" s="1"/>
  <c r="BE1775" i="1" s="1"/>
  <c r="BB1775" i="1"/>
  <c r="BA1775" i="1"/>
  <c r="BJ1775" i="1" s="1"/>
  <c r="AY1775" i="1"/>
  <c r="AX1775" i="1"/>
  <c r="AW1775" i="1"/>
  <c r="AV1775" i="1"/>
  <c r="AU1775" i="1"/>
  <c r="AT1775" i="1"/>
  <c r="BJ1774" i="1"/>
  <c r="BI1774" i="1"/>
  <c r="BH1774" i="1"/>
  <c r="BC1774" i="1" a="1"/>
  <c r="BC1774" i="1" s="1"/>
  <c r="BF1774" i="1" s="1"/>
  <c r="BB1774" i="1"/>
  <c r="BA1774" i="1"/>
  <c r="AY1774" i="1"/>
  <c r="AX1774" i="1"/>
  <c r="AW1774" i="1"/>
  <c r="AV1774" i="1"/>
  <c r="AU1774" i="1"/>
  <c r="AT1774" i="1"/>
  <c r="BI1773" i="1"/>
  <c r="BH1773" i="1"/>
  <c r="BC1773" i="1" a="1"/>
  <c r="BC1773" i="1" s="1"/>
  <c r="BB1773" i="1"/>
  <c r="BA1773" i="1"/>
  <c r="AY1773" i="1"/>
  <c r="AX1773" i="1"/>
  <c r="AW1773" i="1"/>
  <c r="AV1773" i="1"/>
  <c r="AU1773" i="1"/>
  <c r="AT1773" i="1"/>
  <c r="BI1772" i="1"/>
  <c r="BH1772" i="1"/>
  <c r="BC1772" i="1" a="1"/>
  <c r="BC1772" i="1" s="1"/>
  <c r="BB1772" i="1"/>
  <c r="BA1772" i="1"/>
  <c r="BJ1772" i="1" s="1"/>
  <c r="AY1772" i="1"/>
  <c r="AX1772" i="1"/>
  <c r="AW1772" i="1"/>
  <c r="AV1772" i="1"/>
  <c r="AU1772" i="1"/>
  <c r="AT1772" i="1"/>
  <c r="BJ1771" i="1"/>
  <c r="BI1771" i="1"/>
  <c r="BH1771" i="1"/>
  <c r="BK1771" i="1" s="1"/>
  <c r="BC1771" i="1" a="1"/>
  <c r="BC1771" i="1"/>
  <c r="BB1771" i="1"/>
  <c r="BA1771" i="1"/>
  <c r="AY1771" i="1"/>
  <c r="AX1771" i="1"/>
  <c r="AW1771" i="1"/>
  <c r="AV1771" i="1"/>
  <c r="AU1771" i="1"/>
  <c r="AT1771" i="1"/>
  <c r="BI1770" i="1"/>
  <c r="BJ1770" i="1" s="1"/>
  <c r="BH1770" i="1"/>
  <c r="BK1770" i="1" s="1"/>
  <c r="BC1770" i="1" a="1"/>
  <c r="BC1770" i="1" s="1"/>
  <c r="BB1770" i="1"/>
  <c r="BA1770" i="1"/>
  <c r="AY1770" i="1"/>
  <c r="AX1770" i="1"/>
  <c r="AW1770" i="1"/>
  <c r="AV1770" i="1"/>
  <c r="AU1770" i="1"/>
  <c r="AT1770" i="1"/>
  <c r="BK1769" i="1"/>
  <c r="BI1769" i="1"/>
  <c r="BH1769" i="1"/>
  <c r="BC1769" i="1" a="1"/>
  <c r="BC1769" i="1" s="1"/>
  <c r="BB1769" i="1"/>
  <c r="BA1769" i="1"/>
  <c r="BJ1769" i="1" s="1"/>
  <c r="AY1769" i="1"/>
  <c r="AX1769" i="1"/>
  <c r="AW1769" i="1"/>
  <c r="AV1769" i="1"/>
  <c r="AU1769" i="1"/>
  <c r="AT1769" i="1"/>
  <c r="BI1768" i="1"/>
  <c r="BH1768" i="1"/>
  <c r="BC1768" i="1" a="1"/>
  <c r="BC1768" i="1" s="1"/>
  <c r="BB1768" i="1"/>
  <c r="BA1768" i="1"/>
  <c r="BJ1768" i="1" s="1"/>
  <c r="AY1768" i="1"/>
  <c r="AX1768" i="1"/>
  <c r="AW1768" i="1"/>
  <c r="AV1768" i="1"/>
  <c r="AU1768" i="1"/>
  <c r="AT1768" i="1"/>
  <c r="BK1767" i="1"/>
  <c r="BJ1767" i="1"/>
  <c r="BI1767" i="1"/>
  <c r="BH1767" i="1"/>
  <c r="BC1767" i="1" a="1"/>
  <c r="BC1767" i="1" s="1"/>
  <c r="BB1767" i="1"/>
  <c r="BA1767" i="1"/>
  <c r="AY1767" i="1"/>
  <c r="AX1767" i="1"/>
  <c r="AW1767" i="1"/>
  <c r="AV1767" i="1"/>
  <c r="AU1767" i="1"/>
  <c r="AT1767" i="1"/>
  <c r="BI1766" i="1"/>
  <c r="BH1766" i="1"/>
  <c r="BC1766" i="1" a="1"/>
  <c r="BC1766" i="1" s="1"/>
  <c r="BB1766" i="1"/>
  <c r="BA1766" i="1"/>
  <c r="AY1766" i="1"/>
  <c r="AX1766" i="1"/>
  <c r="AW1766" i="1"/>
  <c r="AV1766" i="1"/>
  <c r="AU1766" i="1"/>
  <c r="AT1766" i="1"/>
  <c r="BI1765" i="1"/>
  <c r="BH1765" i="1"/>
  <c r="BC1765" i="1" a="1"/>
  <c r="BC1765" i="1" s="1"/>
  <c r="BA1765" i="1"/>
  <c r="AY1765" i="1"/>
  <c r="AX1765" i="1"/>
  <c r="AW1765" i="1"/>
  <c r="AV1765" i="1"/>
  <c r="AU1765" i="1"/>
  <c r="AT1765" i="1"/>
  <c r="BI1764" i="1"/>
  <c r="BH1764" i="1"/>
  <c r="BC1764" i="1" a="1"/>
  <c r="BC1764" i="1"/>
  <c r="BB1764" i="1"/>
  <c r="BA1764" i="1"/>
  <c r="BJ1764" i="1" s="1"/>
  <c r="AY1764" i="1"/>
  <c r="AX1764" i="1"/>
  <c r="AW1764" i="1"/>
  <c r="AV1764" i="1"/>
  <c r="AU1764" i="1"/>
  <c r="AT1764" i="1"/>
  <c r="BI1763" i="1"/>
  <c r="BH1763" i="1"/>
  <c r="BC1763" i="1" a="1"/>
  <c r="BC1763" i="1" s="1"/>
  <c r="BF1763" i="1" s="1"/>
  <c r="BB1763" i="1"/>
  <c r="BA1763" i="1"/>
  <c r="AY1763" i="1"/>
  <c r="AX1763" i="1"/>
  <c r="AW1763" i="1"/>
  <c r="AV1763" i="1"/>
  <c r="AU1763" i="1"/>
  <c r="AT1763" i="1"/>
  <c r="BJ1762" i="1"/>
  <c r="BI1762" i="1"/>
  <c r="BH1762" i="1"/>
  <c r="BK1762" i="1" s="1"/>
  <c r="BC1762" i="1" a="1"/>
  <c r="BC1762" i="1" s="1"/>
  <c r="BB1762" i="1"/>
  <c r="BA1762" i="1"/>
  <c r="AY1762" i="1"/>
  <c r="AX1762" i="1"/>
  <c r="AW1762" i="1"/>
  <c r="AV1762" i="1"/>
  <c r="AU1762" i="1"/>
  <c r="AT1762" i="1"/>
  <c r="BJ1761" i="1"/>
  <c r="BI1761" i="1"/>
  <c r="BH1761" i="1"/>
  <c r="BK1761" i="1" s="1"/>
  <c r="BC1761" i="1" a="1"/>
  <c r="BC1761" i="1" s="1"/>
  <c r="BB1761" i="1"/>
  <c r="BA1761" i="1"/>
  <c r="AY1761" i="1"/>
  <c r="AX1761" i="1"/>
  <c r="AW1761" i="1"/>
  <c r="AV1761" i="1"/>
  <c r="AU1761" i="1"/>
  <c r="AT1761" i="1"/>
  <c r="BI1760" i="1"/>
  <c r="BH1760" i="1"/>
  <c r="BK1760" i="1" s="1"/>
  <c r="BC1760" i="1" a="1"/>
  <c r="BC1760" i="1" s="1"/>
  <c r="BF1760" i="1" s="1"/>
  <c r="BB1760" i="1"/>
  <c r="BA1760" i="1"/>
  <c r="BJ1760" i="1" s="1"/>
  <c r="AY1760" i="1"/>
  <c r="AX1760" i="1"/>
  <c r="AW1760" i="1"/>
  <c r="AV1760" i="1"/>
  <c r="AU1760" i="1"/>
  <c r="AT1760" i="1"/>
  <c r="BJ1759" i="1"/>
  <c r="BI1759" i="1"/>
  <c r="BH1759" i="1"/>
  <c r="BK1759" i="1" s="1"/>
  <c r="BC1759" i="1" a="1"/>
  <c r="BC1759" i="1"/>
  <c r="BB1759" i="1"/>
  <c r="BA1759" i="1"/>
  <c r="AY1759" i="1"/>
  <c r="AX1759" i="1"/>
  <c r="AW1759" i="1"/>
  <c r="AV1759" i="1"/>
  <c r="AU1759" i="1"/>
  <c r="AT1759" i="1"/>
  <c r="BJ1758" i="1"/>
  <c r="BI1758" i="1"/>
  <c r="BH1758" i="1"/>
  <c r="BK1758" i="1" s="1"/>
  <c r="BC1758" i="1" a="1"/>
  <c r="BC1758" i="1" s="1"/>
  <c r="BB1758" i="1"/>
  <c r="BA1758" i="1"/>
  <c r="AY1758" i="1"/>
  <c r="AX1758" i="1"/>
  <c r="AW1758" i="1"/>
  <c r="AV1758" i="1"/>
  <c r="AU1758" i="1"/>
  <c r="AT1758" i="1"/>
  <c r="BI1757" i="1"/>
  <c r="BH1757" i="1"/>
  <c r="BC1757" i="1" a="1"/>
  <c r="BC1757" i="1"/>
  <c r="BB1757" i="1"/>
  <c r="BA1757" i="1"/>
  <c r="AY1757" i="1"/>
  <c r="AX1757" i="1"/>
  <c r="AW1757" i="1"/>
  <c r="AV1757" i="1"/>
  <c r="AU1757" i="1"/>
  <c r="AT1757" i="1"/>
  <c r="BI1756" i="1"/>
  <c r="BH1756" i="1"/>
  <c r="BC1756" i="1" a="1"/>
  <c r="BC1756" i="1"/>
  <c r="BB1756" i="1"/>
  <c r="BA1756" i="1"/>
  <c r="BJ1756" i="1" s="1"/>
  <c r="AY1756" i="1"/>
  <c r="AX1756" i="1"/>
  <c r="AW1756" i="1"/>
  <c r="AV1756" i="1"/>
  <c r="AU1756" i="1"/>
  <c r="AT1756" i="1"/>
  <c r="BJ1755" i="1"/>
  <c r="BI1755" i="1"/>
  <c r="BH1755" i="1"/>
  <c r="BK1755" i="1" s="1"/>
  <c r="BC1755" i="1" a="1"/>
  <c r="BC1755" i="1" s="1"/>
  <c r="BB1755" i="1"/>
  <c r="BA1755" i="1"/>
  <c r="AY1755" i="1"/>
  <c r="AX1755" i="1"/>
  <c r="AW1755" i="1"/>
  <c r="AV1755" i="1"/>
  <c r="AU1755" i="1"/>
  <c r="AT1755" i="1"/>
  <c r="BI1754" i="1"/>
  <c r="BJ1754" i="1" s="1"/>
  <c r="BH1754" i="1"/>
  <c r="BK1754" i="1" s="1"/>
  <c r="BC1754" i="1" a="1"/>
  <c r="BC1754" i="1"/>
  <c r="BF1754" i="1" s="1"/>
  <c r="BB1754" i="1"/>
  <c r="BA1754" i="1"/>
  <c r="AY1754" i="1"/>
  <c r="AX1754" i="1"/>
  <c r="AW1754" i="1"/>
  <c r="AV1754" i="1"/>
  <c r="AU1754" i="1"/>
  <c r="AT1754" i="1"/>
  <c r="BJ1753" i="1"/>
  <c r="BI1753" i="1"/>
  <c r="BH1753" i="1"/>
  <c r="BK1753" i="1" s="1"/>
  <c r="BC1753" i="1" a="1"/>
  <c r="BC1753" i="1" s="1"/>
  <c r="BB1753" i="1"/>
  <c r="BA1753" i="1"/>
  <c r="AY1753" i="1"/>
  <c r="AX1753" i="1"/>
  <c r="AW1753" i="1"/>
  <c r="AV1753" i="1"/>
  <c r="AU1753" i="1"/>
  <c r="AT1753" i="1"/>
  <c r="BI1752" i="1"/>
  <c r="BH1752" i="1"/>
  <c r="BK1752" i="1" s="1"/>
  <c r="BC1752" i="1" a="1"/>
  <c r="BC1752" i="1"/>
  <c r="BB1752" i="1"/>
  <c r="BA1752" i="1"/>
  <c r="BJ1752" i="1" s="1"/>
  <c r="AY1752" i="1"/>
  <c r="AX1752" i="1"/>
  <c r="AW1752" i="1"/>
  <c r="AV1752" i="1"/>
  <c r="AU1752" i="1"/>
  <c r="AT1752" i="1"/>
  <c r="BK1751" i="1"/>
  <c r="BJ1751" i="1"/>
  <c r="BI1751" i="1"/>
  <c r="BH1751" i="1"/>
  <c r="BF1751" i="1"/>
  <c r="BC1751" i="1" a="1"/>
  <c r="BC1751" i="1" s="1"/>
  <c r="BE1751" i="1" s="1"/>
  <c r="BB1751" i="1"/>
  <c r="BA1751" i="1"/>
  <c r="AY1751" i="1"/>
  <c r="AX1751" i="1"/>
  <c r="AW1751" i="1"/>
  <c r="AV1751" i="1"/>
  <c r="AU1751" i="1"/>
  <c r="AT1751" i="1"/>
  <c r="BI1750" i="1"/>
  <c r="BH1750" i="1"/>
  <c r="BC1750" i="1" a="1"/>
  <c r="BC1750" i="1" s="1"/>
  <c r="BB1750" i="1"/>
  <c r="BA1750" i="1"/>
  <c r="AY1750" i="1"/>
  <c r="AX1750" i="1"/>
  <c r="AW1750" i="1"/>
  <c r="AV1750" i="1"/>
  <c r="AU1750" i="1"/>
  <c r="AT1750" i="1"/>
  <c r="BI1749" i="1"/>
  <c r="BH1749" i="1"/>
  <c r="BC1749" i="1" a="1"/>
  <c r="BC1749" i="1" s="1"/>
  <c r="BB1749" i="1"/>
  <c r="BA1749" i="1"/>
  <c r="BJ1749" i="1" s="1"/>
  <c r="AY1749" i="1"/>
  <c r="AX1749" i="1"/>
  <c r="AW1749" i="1"/>
  <c r="AV1749" i="1"/>
  <c r="AU1749" i="1"/>
  <c r="AT1749" i="1"/>
  <c r="BI1748" i="1"/>
  <c r="BJ1748" i="1" s="1"/>
  <c r="BH1748" i="1"/>
  <c r="BK1748" i="1" s="1"/>
  <c r="BE1748" i="1"/>
  <c r="BC1748" i="1" a="1"/>
  <c r="BC1748" i="1" s="1"/>
  <c r="BF1748" i="1" s="1"/>
  <c r="BB1748" i="1"/>
  <c r="BA1748" i="1"/>
  <c r="AY1748" i="1"/>
  <c r="AX1748" i="1"/>
  <c r="AW1748" i="1"/>
  <c r="AV1748" i="1"/>
  <c r="AU1748" i="1"/>
  <c r="AT1748" i="1"/>
  <c r="BJ1747" i="1"/>
  <c r="BI1747" i="1"/>
  <c r="BH1747" i="1"/>
  <c r="BK1747" i="1" s="1"/>
  <c r="BC1747" i="1" a="1"/>
  <c r="BC1747" i="1" s="1"/>
  <c r="BB1747" i="1"/>
  <c r="BA1747" i="1"/>
  <c r="AY1747" i="1"/>
  <c r="AX1747" i="1"/>
  <c r="AW1747" i="1"/>
  <c r="AV1747" i="1"/>
  <c r="AU1747" i="1"/>
  <c r="AT1747" i="1"/>
  <c r="BJ1746" i="1"/>
  <c r="BI1746" i="1"/>
  <c r="BH1746" i="1"/>
  <c r="BC1746" i="1" a="1"/>
  <c r="BC1746" i="1" s="1"/>
  <c r="BB1746" i="1"/>
  <c r="BA1746" i="1"/>
  <c r="AY1746" i="1"/>
  <c r="AX1746" i="1"/>
  <c r="AW1746" i="1"/>
  <c r="AV1746" i="1"/>
  <c r="AU1746" i="1"/>
  <c r="AT1746" i="1"/>
  <c r="BI1745" i="1"/>
  <c r="BH1745" i="1"/>
  <c r="BC1745" i="1" a="1"/>
  <c r="BC1745" i="1" s="1"/>
  <c r="BF1745" i="1" s="1"/>
  <c r="BB1745" i="1"/>
  <c r="BA1745" i="1"/>
  <c r="AY1745" i="1"/>
  <c r="AX1745" i="1"/>
  <c r="AW1745" i="1"/>
  <c r="AV1745" i="1"/>
  <c r="AU1745" i="1"/>
  <c r="AT1745" i="1"/>
  <c r="BJ1744" i="1"/>
  <c r="BI1744" i="1"/>
  <c r="BH1744" i="1"/>
  <c r="BK1744" i="1" s="1"/>
  <c r="BC1744" i="1" a="1"/>
  <c r="BC1744" i="1" s="1"/>
  <c r="BB1744" i="1"/>
  <c r="BA1744" i="1"/>
  <c r="AY1744" i="1"/>
  <c r="AX1744" i="1"/>
  <c r="AW1744" i="1"/>
  <c r="AV1744" i="1"/>
  <c r="AU1744" i="1"/>
  <c r="AT1744" i="1"/>
  <c r="BI1743" i="1"/>
  <c r="BH1743" i="1"/>
  <c r="BK1743" i="1" s="1"/>
  <c r="BC1743" i="1" a="1"/>
  <c r="BC1743" i="1" s="1"/>
  <c r="BF1743" i="1" s="1"/>
  <c r="BB1743" i="1"/>
  <c r="BA1743" i="1"/>
  <c r="BJ1743" i="1" s="1"/>
  <c r="AY1743" i="1"/>
  <c r="AX1743" i="1"/>
  <c r="AW1743" i="1"/>
  <c r="AV1743" i="1"/>
  <c r="AU1743" i="1"/>
  <c r="AT1743" i="1"/>
  <c r="BI1742" i="1"/>
  <c r="BH1742" i="1"/>
  <c r="BK1742" i="1" s="1"/>
  <c r="BC1742" i="1" a="1"/>
  <c r="BC1742" i="1" s="1"/>
  <c r="BB1742" i="1"/>
  <c r="BA1742" i="1"/>
  <c r="BJ1742" i="1" s="1"/>
  <c r="AY1742" i="1"/>
  <c r="AX1742" i="1"/>
  <c r="AW1742" i="1"/>
  <c r="AV1742" i="1"/>
  <c r="AU1742" i="1"/>
  <c r="AT1742" i="1"/>
  <c r="BJ1741" i="1"/>
  <c r="BI1741" i="1"/>
  <c r="BH1741" i="1"/>
  <c r="BK1741" i="1" s="1"/>
  <c r="BC1741" i="1" a="1"/>
  <c r="BC1741" i="1" s="1"/>
  <c r="BB1741" i="1"/>
  <c r="BA1741" i="1"/>
  <c r="AY1741" i="1"/>
  <c r="AX1741" i="1"/>
  <c r="AW1741" i="1"/>
  <c r="AV1741" i="1"/>
  <c r="AU1741" i="1"/>
  <c r="AT1741" i="1"/>
  <c r="BJ1740" i="1"/>
  <c r="BI1740" i="1"/>
  <c r="BH1740" i="1"/>
  <c r="BK1740" i="1" s="1"/>
  <c r="BE1740" i="1"/>
  <c r="BC1740" i="1" a="1"/>
  <c r="BC1740" i="1" s="1"/>
  <c r="BF1740" i="1" s="1"/>
  <c r="BB1740" i="1"/>
  <c r="BA1740" i="1"/>
  <c r="AY1740" i="1"/>
  <c r="AX1740" i="1"/>
  <c r="AW1740" i="1"/>
  <c r="AV1740" i="1"/>
  <c r="AU1740" i="1"/>
  <c r="AT1740" i="1"/>
  <c r="BK1739" i="1"/>
  <c r="BJ1739" i="1"/>
  <c r="BI1739" i="1"/>
  <c r="BH1739" i="1"/>
  <c r="BC1739" i="1" a="1"/>
  <c r="BC1739" i="1" s="1"/>
  <c r="BB1739" i="1"/>
  <c r="BA1739" i="1"/>
  <c r="AY1739" i="1"/>
  <c r="AX1739" i="1"/>
  <c r="AW1739" i="1"/>
  <c r="AV1739" i="1"/>
  <c r="AU1739" i="1"/>
  <c r="AT1739" i="1"/>
  <c r="BI1738" i="1"/>
  <c r="BH1738" i="1"/>
  <c r="BK1738" i="1" s="1"/>
  <c r="BC1738" i="1" a="1"/>
  <c r="BC1738" i="1" s="1"/>
  <c r="BB1738" i="1"/>
  <c r="BA1738" i="1"/>
  <c r="BJ1738" i="1" s="1"/>
  <c r="AY1738" i="1"/>
  <c r="AX1738" i="1"/>
  <c r="AW1738" i="1"/>
  <c r="AV1738" i="1"/>
  <c r="AU1738" i="1"/>
  <c r="AT1738" i="1"/>
  <c r="BJ1737" i="1"/>
  <c r="BI1737" i="1"/>
  <c r="BH1737" i="1"/>
  <c r="BK1737" i="1" s="1"/>
  <c r="BC1737" i="1" a="1"/>
  <c r="BC1737" i="1" s="1"/>
  <c r="BB1737" i="1"/>
  <c r="BA1737" i="1"/>
  <c r="AY1737" i="1"/>
  <c r="AX1737" i="1"/>
  <c r="AW1737" i="1"/>
  <c r="AV1737" i="1"/>
  <c r="AU1737" i="1"/>
  <c r="AT1737" i="1"/>
  <c r="BI1736" i="1"/>
  <c r="BH1736" i="1"/>
  <c r="BC1736" i="1" a="1"/>
  <c r="BC1736" i="1" s="1"/>
  <c r="BF1736" i="1" s="1"/>
  <c r="BB1736" i="1"/>
  <c r="BA1736" i="1"/>
  <c r="BJ1736" i="1" s="1"/>
  <c r="AY1736" i="1"/>
  <c r="AX1736" i="1"/>
  <c r="AW1736" i="1"/>
  <c r="AV1736" i="1"/>
  <c r="AU1736" i="1"/>
  <c r="AT1736" i="1"/>
  <c r="BJ1735" i="1"/>
  <c r="BI1735" i="1"/>
  <c r="BH1735" i="1"/>
  <c r="BK1735" i="1" s="1"/>
  <c r="BC1735" i="1" a="1"/>
  <c r="BC1735" i="1" s="1"/>
  <c r="BB1735" i="1"/>
  <c r="BA1735" i="1"/>
  <c r="AY1735" i="1"/>
  <c r="AX1735" i="1"/>
  <c r="AW1735" i="1"/>
  <c r="AV1735" i="1"/>
  <c r="AU1735" i="1"/>
  <c r="AT1735" i="1"/>
  <c r="BI1734" i="1"/>
  <c r="BH1734" i="1"/>
  <c r="BC1734" i="1" a="1"/>
  <c r="BC1734" i="1" s="1"/>
  <c r="BB1734" i="1"/>
  <c r="BA1734" i="1"/>
  <c r="BJ1734" i="1" s="1"/>
  <c r="AY1734" i="1"/>
  <c r="AX1734" i="1"/>
  <c r="AW1734" i="1"/>
  <c r="AV1734" i="1"/>
  <c r="AU1734" i="1"/>
  <c r="AT1734" i="1"/>
  <c r="BJ1733" i="1"/>
  <c r="BI1733" i="1"/>
  <c r="BH1733" i="1"/>
  <c r="BK1733" i="1" s="1"/>
  <c r="BF1733" i="1"/>
  <c r="BE1733" i="1"/>
  <c r="BC1733" i="1" a="1"/>
  <c r="BC1733" i="1" s="1"/>
  <c r="BB1733" i="1"/>
  <c r="BA1733" i="1"/>
  <c r="AY1733" i="1"/>
  <c r="AX1733" i="1"/>
  <c r="AW1733" i="1"/>
  <c r="AV1733" i="1"/>
  <c r="AU1733" i="1"/>
  <c r="AT1733" i="1"/>
  <c r="BK1732" i="1"/>
  <c r="BJ1732" i="1"/>
  <c r="BI1732" i="1"/>
  <c r="BH1732" i="1"/>
  <c r="BC1732" i="1" a="1"/>
  <c r="BC1732" i="1" s="1"/>
  <c r="BB1732" i="1"/>
  <c r="BA1732" i="1"/>
  <c r="AY1732" i="1"/>
  <c r="AX1732" i="1"/>
  <c r="AW1732" i="1"/>
  <c r="AV1732" i="1"/>
  <c r="AU1732" i="1"/>
  <c r="AT1732" i="1"/>
  <c r="BI1731" i="1"/>
  <c r="BH1731" i="1"/>
  <c r="BC1731" i="1" a="1"/>
  <c r="BC1731" i="1" s="1"/>
  <c r="BB1731" i="1"/>
  <c r="BA1731" i="1"/>
  <c r="BJ1731" i="1" s="1"/>
  <c r="AY1731" i="1"/>
  <c r="AX1731" i="1"/>
  <c r="AW1731" i="1"/>
  <c r="AV1731" i="1"/>
  <c r="AU1731" i="1"/>
  <c r="AT1731" i="1"/>
  <c r="BI1730" i="1"/>
  <c r="BJ1730" i="1" s="1"/>
  <c r="BH1730" i="1"/>
  <c r="BK1730" i="1" s="1"/>
  <c r="BC1730" i="1" a="1"/>
  <c r="BC1730" i="1" s="1"/>
  <c r="BB1730" i="1"/>
  <c r="BA1730" i="1"/>
  <c r="AY1730" i="1"/>
  <c r="AX1730" i="1"/>
  <c r="AW1730" i="1"/>
  <c r="AV1730" i="1"/>
  <c r="AU1730" i="1"/>
  <c r="AT1730" i="1"/>
  <c r="BJ1729" i="1"/>
  <c r="BI1729" i="1"/>
  <c r="BH1729" i="1"/>
  <c r="BK1729" i="1" s="1"/>
  <c r="BC1729" i="1" a="1"/>
  <c r="BC1729" i="1" s="1"/>
  <c r="BB1729" i="1"/>
  <c r="BA1729" i="1"/>
  <c r="AY1729" i="1"/>
  <c r="AX1729" i="1"/>
  <c r="AW1729" i="1"/>
  <c r="AV1729" i="1"/>
  <c r="AU1729" i="1"/>
  <c r="AT1729" i="1"/>
  <c r="BI1728" i="1"/>
  <c r="BH1728" i="1"/>
  <c r="BC1728" i="1" a="1"/>
  <c r="BC1728" i="1" s="1"/>
  <c r="BB1728" i="1"/>
  <c r="BA1728" i="1"/>
  <c r="BJ1728" i="1" s="1"/>
  <c r="AY1728" i="1"/>
  <c r="AX1728" i="1"/>
  <c r="AW1728" i="1"/>
  <c r="AV1728" i="1"/>
  <c r="AU1728" i="1"/>
  <c r="AT1728" i="1"/>
  <c r="BI1727" i="1"/>
  <c r="BH1727" i="1"/>
  <c r="BK1727" i="1" s="1"/>
  <c r="BC1727" i="1" a="1"/>
  <c r="BC1727" i="1" s="1"/>
  <c r="BE1727" i="1" s="1"/>
  <c r="BB1727" i="1"/>
  <c r="BA1727" i="1"/>
  <c r="AY1727" i="1"/>
  <c r="AX1727" i="1"/>
  <c r="AW1727" i="1"/>
  <c r="AV1727" i="1"/>
  <c r="AU1727" i="1"/>
  <c r="AT1727" i="1"/>
  <c r="BJ1726" i="1"/>
  <c r="BI1726" i="1"/>
  <c r="BH1726" i="1"/>
  <c r="BK1726" i="1" s="1"/>
  <c r="BC1726" i="1" a="1"/>
  <c r="BC1726" i="1" s="1"/>
  <c r="BB1726" i="1"/>
  <c r="BA1726" i="1"/>
  <c r="AY1726" i="1"/>
  <c r="AX1726" i="1"/>
  <c r="AW1726" i="1"/>
  <c r="AV1726" i="1"/>
  <c r="AU1726" i="1"/>
  <c r="AT1726" i="1"/>
  <c r="BJ1725" i="1"/>
  <c r="BI1725" i="1"/>
  <c r="BH1725" i="1"/>
  <c r="BK1725" i="1" s="1"/>
  <c r="BC1725" i="1" a="1"/>
  <c r="BC1725" i="1"/>
  <c r="BB1725" i="1"/>
  <c r="BA1725" i="1"/>
  <c r="AY1725" i="1"/>
  <c r="AX1725" i="1"/>
  <c r="AW1725" i="1"/>
  <c r="AV1725" i="1"/>
  <c r="AU1725" i="1"/>
  <c r="AT1725" i="1"/>
  <c r="BI1724" i="1"/>
  <c r="BH1724" i="1"/>
  <c r="BK1724" i="1" s="1"/>
  <c r="BC1724" i="1" a="1"/>
  <c r="BC1724" i="1"/>
  <c r="BF1724" i="1" s="1"/>
  <c r="BB1724" i="1"/>
  <c r="BA1724" i="1"/>
  <c r="BJ1724" i="1" s="1"/>
  <c r="AY1724" i="1"/>
  <c r="AX1724" i="1"/>
  <c r="AW1724" i="1"/>
  <c r="AV1724" i="1"/>
  <c r="AU1724" i="1"/>
  <c r="AT1724" i="1"/>
  <c r="BJ1723" i="1"/>
  <c r="BI1723" i="1"/>
  <c r="BH1723" i="1"/>
  <c r="BK1723" i="1" s="1"/>
  <c r="BC1723" i="1" a="1"/>
  <c r="BC1723" i="1" s="1"/>
  <c r="BB1723" i="1"/>
  <c r="BA1723" i="1"/>
  <c r="AY1723" i="1"/>
  <c r="AX1723" i="1"/>
  <c r="AW1723" i="1"/>
  <c r="AV1723" i="1"/>
  <c r="AU1723" i="1"/>
  <c r="AT1723" i="1"/>
  <c r="BJ1722" i="1"/>
  <c r="BI1722" i="1"/>
  <c r="BH1722" i="1"/>
  <c r="BK1722" i="1" s="1"/>
  <c r="BC1722" i="1" a="1"/>
  <c r="BC1722" i="1" s="1"/>
  <c r="BB1722" i="1"/>
  <c r="BA1722" i="1"/>
  <c r="AY1722" i="1"/>
  <c r="AX1722" i="1"/>
  <c r="AW1722" i="1"/>
  <c r="AV1722" i="1"/>
  <c r="AU1722" i="1"/>
  <c r="AT1722" i="1"/>
  <c r="BI1721" i="1"/>
  <c r="BH1721" i="1"/>
  <c r="BC1721" i="1" a="1"/>
  <c r="BC1721" i="1" s="1"/>
  <c r="BB1721" i="1"/>
  <c r="BA1721" i="1"/>
  <c r="AY1721" i="1"/>
  <c r="AX1721" i="1"/>
  <c r="AW1721" i="1"/>
  <c r="AV1721" i="1"/>
  <c r="AU1721" i="1"/>
  <c r="AT1721" i="1"/>
  <c r="BI1720" i="1"/>
  <c r="BH1720" i="1"/>
  <c r="BC1720" i="1" a="1"/>
  <c r="BC1720" i="1" s="1"/>
  <c r="BA1720" i="1"/>
  <c r="AY1720" i="1"/>
  <c r="AX1720" i="1"/>
  <c r="AW1720" i="1"/>
  <c r="AV1720" i="1"/>
  <c r="AU1720" i="1"/>
  <c r="AT1720" i="1"/>
  <c r="BI1719" i="1"/>
  <c r="BH1719" i="1"/>
  <c r="BC1719" i="1" a="1"/>
  <c r="BC1719" i="1" s="1"/>
  <c r="BB1719" i="1"/>
  <c r="BA1719" i="1"/>
  <c r="BJ1719" i="1" s="1"/>
  <c r="AY1719" i="1"/>
  <c r="AX1719" i="1"/>
  <c r="AW1719" i="1"/>
  <c r="AV1719" i="1"/>
  <c r="AU1719" i="1"/>
  <c r="AT1719" i="1"/>
  <c r="BJ1718" i="1"/>
  <c r="BI1718" i="1"/>
  <c r="BH1718" i="1"/>
  <c r="BK1718" i="1" s="1"/>
  <c r="BC1718" i="1" a="1"/>
  <c r="BC1718" i="1"/>
  <c r="BB1718" i="1"/>
  <c r="BA1718" i="1"/>
  <c r="AY1718" i="1"/>
  <c r="AX1718" i="1"/>
  <c r="AW1718" i="1"/>
  <c r="AV1718" i="1"/>
  <c r="AU1718" i="1"/>
  <c r="AT1718" i="1"/>
  <c r="BI1717" i="1"/>
  <c r="BJ1717" i="1" s="1"/>
  <c r="BH1717" i="1"/>
  <c r="BK1717" i="1" s="1"/>
  <c r="BC1717" i="1" a="1"/>
  <c r="BC1717" i="1"/>
  <c r="BF1717" i="1" s="1"/>
  <c r="BB1717" i="1"/>
  <c r="BA1717" i="1"/>
  <c r="AY1717" i="1"/>
  <c r="AX1717" i="1"/>
  <c r="AW1717" i="1"/>
  <c r="AV1717" i="1"/>
  <c r="AU1717" i="1"/>
  <c r="AT1717" i="1"/>
  <c r="BK1716" i="1"/>
  <c r="BI1716" i="1"/>
  <c r="BH1716" i="1"/>
  <c r="BC1716" i="1" a="1"/>
  <c r="BC1716" i="1" s="1"/>
  <c r="BB1716" i="1"/>
  <c r="BA1716" i="1"/>
  <c r="BJ1716" i="1" s="1"/>
  <c r="AY1716" i="1"/>
  <c r="AX1716" i="1"/>
  <c r="AW1716" i="1"/>
  <c r="AV1716" i="1"/>
  <c r="AU1716" i="1"/>
  <c r="AT1716" i="1"/>
  <c r="BI1715" i="1"/>
  <c r="BH1715" i="1"/>
  <c r="BC1715" i="1" a="1"/>
  <c r="BC1715" i="1" s="1"/>
  <c r="BE1715" i="1" s="1"/>
  <c r="BB1715" i="1"/>
  <c r="BA1715" i="1"/>
  <c r="BJ1715" i="1" s="1"/>
  <c r="AY1715" i="1"/>
  <c r="AX1715" i="1"/>
  <c r="AW1715" i="1"/>
  <c r="AV1715" i="1"/>
  <c r="AU1715" i="1"/>
  <c r="AT1715" i="1"/>
  <c r="BK1714" i="1"/>
  <c r="BJ1714" i="1"/>
  <c r="BI1714" i="1"/>
  <c r="BH1714" i="1"/>
  <c r="BC1714" i="1" a="1"/>
  <c r="BC1714" i="1" s="1"/>
  <c r="BB1714" i="1"/>
  <c r="BA1714" i="1"/>
  <c r="AY1714" i="1"/>
  <c r="AX1714" i="1"/>
  <c r="AW1714" i="1"/>
  <c r="AV1714" i="1"/>
  <c r="AU1714" i="1"/>
  <c r="AT1714" i="1"/>
  <c r="BI1713" i="1"/>
  <c r="BH1713" i="1"/>
  <c r="BC1713" i="1" a="1"/>
  <c r="BC1713" i="1" s="1"/>
  <c r="BB1713" i="1"/>
  <c r="BA1713" i="1"/>
  <c r="AY1713" i="1"/>
  <c r="AX1713" i="1"/>
  <c r="AW1713" i="1"/>
  <c r="AV1713" i="1"/>
  <c r="AU1713" i="1"/>
  <c r="AT1713" i="1"/>
  <c r="BJ1712" i="1"/>
  <c r="BI1712" i="1"/>
  <c r="BH1712" i="1"/>
  <c r="BK1712" i="1" s="1"/>
  <c r="BC1712" i="1" a="1"/>
  <c r="BC1712" i="1" s="1"/>
  <c r="BB1712" i="1"/>
  <c r="BA1712" i="1"/>
  <c r="AY1712" i="1"/>
  <c r="AX1712" i="1"/>
  <c r="AW1712" i="1"/>
  <c r="AV1712" i="1"/>
  <c r="AU1712" i="1"/>
  <c r="AT1712" i="1"/>
  <c r="BI1711" i="1"/>
  <c r="BJ1711" i="1" s="1"/>
  <c r="BH1711" i="1"/>
  <c r="BK1711" i="1" s="1"/>
  <c r="BC1711" i="1" a="1"/>
  <c r="BC1711" i="1" s="1"/>
  <c r="BB1711" i="1"/>
  <c r="BA1711" i="1"/>
  <c r="AY1711" i="1"/>
  <c r="AX1711" i="1"/>
  <c r="AW1711" i="1"/>
  <c r="AV1711" i="1"/>
  <c r="AU1711" i="1"/>
  <c r="AT1711" i="1"/>
  <c r="BI1710" i="1"/>
  <c r="BH1710" i="1"/>
  <c r="BK1710" i="1" s="1"/>
  <c r="BE1710" i="1"/>
  <c r="BC1710" i="1" a="1"/>
  <c r="BC1710" i="1" s="1"/>
  <c r="BB1710" i="1"/>
  <c r="BA1710" i="1"/>
  <c r="BJ1710" i="1" s="1"/>
  <c r="AY1710" i="1"/>
  <c r="AX1710" i="1"/>
  <c r="AW1710" i="1"/>
  <c r="AV1710" i="1"/>
  <c r="AU1710" i="1"/>
  <c r="AT1710" i="1"/>
  <c r="BJ1709" i="1"/>
  <c r="BI1709" i="1"/>
  <c r="BH1709" i="1"/>
  <c r="BC1709" i="1" a="1"/>
  <c r="BC1709" i="1" s="1"/>
  <c r="BB1709" i="1"/>
  <c r="BA1709" i="1"/>
  <c r="AY1709" i="1"/>
  <c r="AX1709" i="1"/>
  <c r="AW1709" i="1"/>
  <c r="AV1709" i="1"/>
  <c r="AU1709" i="1"/>
  <c r="AT1709" i="1"/>
  <c r="BI1708" i="1"/>
  <c r="BJ1708" i="1" s="1"/>
  <c r="BH1708" i="1"/>
  <c r="BK1708" i="1" s="1"/>
  <c r="BC1708" i="1" a="1"/>
  <c r="BC1708" i="1" s="1"/>
  <c r="BF1708" i="1" s="1"/>
  <c r="BB1708" i="1"/>
  <c r="BA1708" i="1"/>
  <c r="AY1708" i="1"/>
  <c r="AX1708" i="1"/>
  <c r="AW1708" i="1"/>
  <c r="AV1708" i="1"/>
  <c r="AU1708" i="1"/>
  <c r="AT1708" i="1"/>
  <c r="BK1707" i="1"/>
  <c r="BJ1707" i="1"/>
  <c r="BI1707" i="1"/>
  <c r="BH1707" i="1"/>
  <c r="BC1707" i="1" a="1"/>
  <c r="BC1707" i="1" s="1"/>
  <c r="BB1707" i="1"/>
  <c r="BA1707" i="1"/>
  <c r="AY1707" i="1"/>
  <c r="AX1707" i="1"/>
  <c r="AW1707" i="1"/>
  <c r="AV1707" i="1"/>
  <c r="AU1707" i="1"/>
  <c r="AT1707" i="1"/>
  <c r="BI1706" i="1"/>
  <c r="BH1706" i="1"/>
  <c r="BK1706" i="1" s="1"/>
  <c r="BC1706" i="1" a="1"/>
  <c r="BC1706" i="1" s="1"/>
  <c r="BB1706" i="1"/>
  <c r="BA1706" i="1"/>
  <c r="BJ1706" i="1" s="1"/>
  <c r="AY1706" i="1"/>
  <c r="AX1706" i="1"/>
  <c r="AW1706" i="1"/>
  <c r="AV1706" i="1"/>
  <c r="AU1706" i="1"/>
  <c r="AT1706" i="1"/>
  <c r="BK1705" i="1"/>
  <c r="BJ1705" i="1"/>
  <c r="BI1705" i="1"/>
  <c r="BH1705" i="1"/>
  <c r="BC1705" i="1" a="1"/>
  <c r="BC1705" i="1" s="1"/>
  <c r="BB1705" i="1"/>
  <c r="BA1705" i="1"/>
  <c r="AY1705" i="1"/>
  <c r="AX1705" i="1"/>
  <c r="AW1705" i="1"/>
  <c r="AV1705" i="1"/>
  <c r="AU1705" i="1"/>
  <c r="AT1705" i="1"/>
  <c r="BI1704" i="1"/>
  <c r="BH1704" i="1"/>
  <c r="BC1704" i="1" a="1"/>
  <c r="BC1704" i="1" s="1"/>
  <c r="BB1704" i="1"/>
  <c r="BA1704" i="1"/>
  <c r="BJ1704" i="1" s="1"/>
  <c r="AY1704" i="1"/>
  <c r="AX1704" i="1"/>
  <c r="AW1704" i="1"/>
  <c r="AV1704" i="1"/>
  <c r="AU1704" i="1"/>
  <c r="AT1704" i="1"/>
  <c r="BJ1703" i="1"/>
  <c r="BI1703" i="1"/>
  <c r="BH1703" i="1"/>
  <c r="BC1703" i="1" a="1"/>
  <c r="BC1703" i="1" s="1"/>
  <c r="BB1703" i="1"/>
  <c r="BA1703" i="1"/>
  <c r="AY1703" i="1"/>
  <c r="AX1703" i="1"/>
  <c r="AW1703" i="1"/>
  <c r="AV1703" i="1"/>
  <c r="AU1703" i="1"/>
  <c r="AT1703" i="1"/>
  <c r="BK1702" i="1"/>
  <c r="BJ1702" i="1"/>
  <c r="BI1702" i="1"/>
  <c r="BH1702" i="1"/>
  <c r="BC1702" i="1" a="1"/>
  <c r="BC1702" i="1" s="1"/>
  <c r="BB1702" i="1"/>
  <c r="BA1702" i="1"/>
  <c r="AY1702" i="1"/>
  <c r="AX1702" i="1"/>
  <c r="AW1702" i="1"/>
  <c r="AV1702" i="1"/>
  <c r="AU1702" i="1"/>
  <c r="AT1702" i="1"/>
  <c r="BI1701" i="1"/>
  <c r="BH1701" i="1"/>
  <c r="BK1701" i="1" s="1"/>
  <c r="BC1701" i="1" a="1"/>
  <c r="BC1701" i="1"/>
  <c r="BE1701" i="1" s="1"/>
  <c r="BB1701" i="1"/>
  <c r="BA1701" i="1"/>
  <c r="BJ1701" i="1" s="1"/>
  <c r="AY1701" i="1"/>
  <c r="AX1701" i="1"/>
  <c r="AW1701" i="1"/>
  <c r="AV1701" i="1"/>
  <c r="AU1701" i="1"/>
  <c r="AT1701" i="1"/>
  <c r="BJ1700" i="1"/>
  <c r="BI1700" i="1"/>
  <c r="BH1700" i="1"/>
  <c r="BK1700" i="1" s="1"/>
  <c r="BC1700" i="1" a="1"/>
  <c r="BC1700" i="1" s="1"/>
  <c r="BE1700" i="1" s="1"/>
  <c r="BB1700" i="1"/>
  <c r="BA1700" i="1"/>
  <c r="AY1700" i="1"/>
  <c r="AX1700" i="1"/>
  <c r="AW1700" i="1"/>
  <c r="AV1700" i="1"/>
  <c r="AU1700" i="1"/>
  <c r="AT1700" i="1"/>
  <c r="BI1699" i="1"/>
  <c r="BJ1699" i="1" s="1"/>
  <c r="BH1699" i="1"/>
  <c r="BK1699" i="1" s="1"/>
  <c r="BE1699" i="1"/>
  <c r="BC1699" i="1" a="1"/>
  <c r="BC1699" i="1" s="1"/>
  <c r="BF1699" i="1" s="1"/>
  <c r="BB1699" i="1"/>
  <c r="BA1699" i="1"/>
  <c r="AY1699" i="1"/>
  <c r="AX1699" i="1"/>
  <c r="AW1699" i="1"/>
  <c r="AV1699" i="1"/>
  <c r="AU1699" i="1"/>
  <c r="AT1699" i="1"/>
  <c r="BI1698" i="1"/>
  <c r="BH1698" i="1"/>
  <c r="BC1698" i="1" a="1"/>
  <c r="BC1698" i="1" s="1"/>
  <c r="BB1698" i="1"/>
  <c r="BA1698" i="1"/>
  <c r="AY1698" i="1"/>
  <c r="AX1698" i="1"/>
  <c r="AW1698" i="1"/>
  <c r="AV1698" i="1"/>
  <c r="AU1698" i="1"/>
  <c r="AT1698" i="1"/>
  <c r="BI1697" i="1"/>
  <c r="BH1697" i="1"/>
  <c r="BC1697" i="1" a="1"/>
  <c r="BC1697" i="1" s="1"/>
  <c r="BE1697" i="1" s="1"/>
  <c r="BB1697" i="1"/>
  <c r="BA1697" i="1"/>
  <c r="BJ1697" i="1" s="1"/>
  <c r="AY1697" i="1"/>
  <c r="AX1697" i="1"/>
  <c r="AW1697" i="1"/>
  <c r="AV1697" i="1"/>
  <c r="AU1697" i="1"/>
  <c r="AT1697" i="1"/>
  <c r="BK1696" i="1"/>
  <c r="BI1696" i="1"/>
  <c r="BJ1696" i="1" s="1"/>
  <c r="BH1696" i="1"/>
  <c r="BC1696" i="1" a="1"/>
  <c r="BC1696" i="1" s="1"/>
  <c r="BB1696" i="1"/>
  <c r="BA1696" i="1"/>
  <c r="AY1696" i="1"/>
  <c r="AX1696" i="1"/>
  <c r="AW1696" i="1"/>
  <c r="AV1696" i="1"/>
  <c r="AU1696" i="1"/>
  <c r="AT1696" i="1"/>
  <c r="BK1695" i="1"/>
  <c r="BJ1695" i="1"/>
  <c r="BI1695" i="1"/>
  <c r="BH1695" i="1"/>
  <c r="BC1695" i="1" a="1"/>
  <c r="BC1695" i="1" s="1"/>
  <c r="BB1695" i="1"/>
  <c r="BA1695" i="1"/>
  <c r="AY1695" i="1"/>
  <c r="AX1695" i="1"/>
  <c r="AW1695" i="1"/>
  <c r="AV1695" i="1"/>
  <c r="AU1695" i="1"/>
  <c r="AT1695" i="1"/>
  <c r="BJ1694" i="1"/>
  <c r="BI1694" i="1"/>
  <c r="BH1694" i="1"/>
  <c r="BK1694" i="1" s="1"/>
  <c r="BC1694" i="1" a="1"/>
  <c r="BC1694" i="1" s="1"/>
  <c r="BB1694" i="1"/>
  <c r="BA1694" i="1"/>
  <c r="AY1694" i="1"/>
  <c r="AX1694" i="1"/>
  <c r="AW1694" i="1"/>
  <c r="AV1694" i="1"/>
  <c r="AU1694" i="1"/>
  <c r="AT1694" i="1"/>
  <c r="BI1693" i="1"/>
  <c r="BJ1693" i="1" s="1"/>
  <c r="BH1693" i="1"/>
  <c r="BK1693" i="1" s="1"/>
  <c r="BF1693" i="1"/>
  <c r="BC1693" i="1" a="1"/>
  <c r="BC1693" i="1" s="1"/>
  <c r="BE1693" i="1" s="1"/>
  <c r="BB1693" i="1"/>
  <c r="BA1693" i="1"/>
  <c r="AY1693" i="1"/>
  <c r="AX1693" i="1"/>
  <c r="AW1693" i="1"/>
  <c r="AV1693" i="1"/>
  <c r="AU1693" i="1"/>
  <c r="AT1693" i="1"/>
  <c r="BI1692" i="1"/>
  <c r="BH1692" i="1"/>
  <c r="BK1692" i="1" s="1"/>
  <c r="BE1692" i="1"/>
  <c r="BC1692" i="1" a="1"/>
  <c r="BC1692" i="1" s="1"/>
  <c r="BB1692" i="1"/>
  <c r="BA1692" i="1"/>
  <c r="BJ1692" i="1" s="1"/>
  <c r="AY1692" i="1"/>
  <c r="AX1692" i="1"/>
  <c r="AW1692" i="1"/>
  <c r="AV1692" i="1"/>
  <c r="AU1692" i="1"/>
  <c r="AT1692" i="1"/>
  <c r="BI1691" i="1"/>
  <c r="BH1691" i="1"/>
  <c r="BC1691" i="1" a="1"/>
  <c r="BC1691" i="1" s="1"/>
  <c r="BB1691" i="1"/>
  <c r="BA1691" i="1"/>
  <c r="BJ1691" i="1" s="1"/>
  <c r="AY1691" i="1"/>
  <c r="AX1691" i="1"/>
  <c r="AW1691" i="1"/>
  <c r="AV1691" i="1"/>
  <c r="AU1691" i="1"/>
  <c r="AT1691" i="1"/>
  <c r="BI1690" i="1"/>
  <c r="BH1690" i="1"/>
  <c r="BK1690" i="1" s="1"/>
  <c r="BC1690" i="1" a="1"/>
  <c r="BC1690" i="1"/>
  <c r="BE1690" i="1" s="1"/>
  <c r="BB1690" i="1"/>
  <c r="BA1690" i="1"/>
  <c r="AY1690" i="1"/>
  <c r="AX1690" i="1"/>
  <c r="AW1690" i="1"/>
  <c r="AV1690" i="1"/>
  <c r="AU1690" i="1"/>
  <c r="AT1690" i="1"/>
  <c r="BK1689" i="1"/>
  <c r="BJ1689" i="1"/>
  <c r="BI1689" i="1"/>
  <c r="BH1689" i="1"/>
  <c r="BE1689" i="1"/>
  <c r="BC1689" i="1" a="1"/>
  <c r="BC1689" i="1" s="1"/>
  <c r="BF1689" i="1" s="1"/>
  <c r="BB1689" i="1"/>
  <c r="BA1689" i="1"/>
  <c r="AY1689" i="1"/>
  <c r="AX1689" i="1"/>
  <c r="AW1689" i="1"/>
  <c r="AV1689" i="1"/>
  <c r="AU1689" i="1"/>
  <c r="AT1689" i="1"/>
  <c r="BI1688" i="1"/>
  <c r="BH1688" i="1"/>
  <c r="BK1688" i="1" s="1"/>
  <c r="BF1688" i="1"/>
  <c r="BC1688" i="1" a="1"/>
  <c r="BC1688" i="1" s="1"/>
  <c r="BE1688" i="1" s="1"/>
  <c r="BB1688" i="1"/>
  <c r="BA1688" i="1"/>
  <c r="BJ1688" i="1" s="1"/>
  <c r="AY1688" i="1"/>
  <c r="AX1688" i="1"/>
  <c r="AW1688" i="1"/>
  <c r="AV1688" i="1"/>
  <c r="AU1688" i="1"/>
  <c r="AT1688" i="1"/>
  <c r="BK1687" i="1"/>
  <c r="BJ1687" i="1"/>
  <c r="BI1687" i="1"/>
  <c r="BH1687" i="1"/>
  <c r="BC1687" i="1" a="1"/>
  <c r="BC1687" i="1" s="1"/>
  <c r="BB1687" i="1"/>
  <c r="BA1687" i="1"/>
  <c r="AY1687" i="1"/>
  <c r="AX1687" i="1"/>
  <c r="AW1687" i="1"/>
  <c r="AV1687" i="1"/>
  <c r="AU1687" i="1"/>
  <c r="AT1687" i="1"/>
  <c r="BI1686" i="1"/>
  <c r="BH1686" i="1"/>
  <c r="BC1686" i="1" a="1"/>
  <c r="BC1686" i="1" s="1"/>
  <c r="BB1686" i="1"/>
  <c r="BA1686" i="1"/>
  <c r="BJ1686" i="1" s="1"/>
  <c r="AY1686" i="1"/>
  <c r="AX1686" i="1"/>
  <c r="AW1686" i="1"/>
  <c r="AV1686" i="1"/>
  <c r="AU1686" i="1"/>
  <c r="AT1686" i="1"/>
  <c r="BJ1685" i="1"/>
  <c r="BI1685" i="1"/>
  <c r="BH1685" i="1"/>
  <c r="BC1685" i="1" a="1"/>
  <c r="BC1685" i="1" s="1"/>
  <c r="BB1685" i="1"/>
  <c r="BA1685" i="1"/>
  <c r="AY1685" i="1"/>
  <c r="AX1685" i="1"/>
  <c r="AW1685" i="1"/>
  <c r="AV1685" i="1"/>
  <c r="AU1685" i="1"/>
  <c r="AT1685" i="1"/>
  <c r="BI1684" i="1"/>
  <c r="BH1684" i="1"/>
  <c r="BC1684" i="1" a="1"/>
  <c r="BC1684" i="1" s="1"/>
  <c r="BB1684" i="1"/>
  <c r="BA1684" i="1"/>
  <c r="AY1684" i="1"/>
  <c r="AX1684" i="1"/>
  <c r="AW1684" i="1"/>
  <c r="AV1684" i="1"/>
  <c r="AU1684" i="1"/>
  <c r="AT1684" i="1"/>
  <c r="BI1683" i="1"/>
  <c r="BH1683" i="1"/>
  <c r="BC1683" i="1" a="1"/>
  <c r="BC1683" i="1" s="1"/>
  <c r="BB1683" i="1"/>
  <c r="BA1683" i="1"/>
  <c r="BJ1683" i="1" s="1"/>
  <c r="AY1683" i="1"/>
  <c r="AX1683" i="1"/>
  <c r="AW1683" i="1"/>
  <c r="AV1683" i="1"/>
  <c r="AU1683" i="1"/>
  <c r="AT1683" i="1"/>
  <c r="BJ1682" i="1"/>
  <c r="BI1682" i="1"/>
  <c r="BH1682" i="1"/>
  <c r="BK1682" i="1" s="1"/>
  <c r="BC1682" i="1" a="1"/>
  <c r="BC1682" i="1" s="1"/>
  <c r="BB1682" i="1"/>
  <c r="BA1682" i="1"/>
  <c r="AY1682" i="1"/>
  <c r="AX1682" i="1"/>
  <c r="AW1682" i="1"/>
  <c r="AV1682" i="1"/>
  <c r="AU1682" i="1"/>
  <c r="AT1682" i="1"/>
  <c r="BI1681" i="1"/>
  <c r="BJ1681" i="1" s="1"/>
  <c r="BH1681" i="1"/>
  <c r="BK1681" i="1" s="1"/>
  <c r="BC1681" i="1" a="1"/>
  <c r="BC1681" i="1" s="1"/>
  <c r="BB1681" i="1"/>
  <c r="BA1681" i="1"/>
  <c r="AY1681" i="1"/>
  <c r="AX1681" i="1"/>
  <c r="AW1681" i="1"/>
  <c r="AV1681" i="1"/>
  <c r="AU1681" i="1"/>
  <c r="AT1681" i="1"/>
  <c r="BK1680" i="1"/>
  <c r="BI1680" i="1"/>
  <c r="BH1680" i="1"/>
  <c r="BC1680" i="1" a="1"/>
  <c r="BC1680" i="1" s="1"/>
  <c r="BB1680" i="1"/>
  <c r="BA1680" i="1"/>
  <c r="BJ1680" i="1" s="1"/>
  <c r="AY1680" i="1"/>
  <c r="AX1680" i="1"/>
  <c r="AW1680" i="1"/>
  <c r="AV1680" i="1"/>
  <c r="AU1680" i="1"/>
  <c r="AT1680" i="1"/>
  <c r="BI1679" i="1"/>
  <c r="BH1679" i="1"/>
  <c r="BC1679" i="1" a="1"/>
  <c r="BC1679" i="1" s="1"/>
  <c r="BF1679" i="1" s="1"/>
  <c r="BB1679" i="1"/>
  <c r="BA1679" i="1"/>
  <c r="BJ1679" i="1" s="1"/>
  <c r="AY1679" i="1"/>
  <c r="AX1679" i="1"/>
  <c r="AW1679" i="1"/>
  <c r="AV1679" i="1"/>
  <c r="AU1679" i="1"/>
  <c r="AT1679" i="1"/>
  <c r="BK1678" i="1"/>
  <c r="BJ1678" i="1"/>
  <c r="BI1678" i="1"/>
  <c r="BH1678" i="1"/>
  <c r="BC1678" i="1" a="1"/>
  <c r="BC1678" i="1" s="1"/>
  <c r="BF1678" i="1" s="1"/>
  <c r="BB1678" i="1"/>
  <c r="BA1678" i="1"/>
  <c r="AY1678" i="1"/>
  <c r="AX1678" i="1"/>
  <c r="AW1678" i="1"/>
  <c r="AV1678" i="1"/>
  <c r="AU1678" i="1"/>
  <c r="AT1678" i="1"/>
  <c r="BI1677" i="1"/>
  <c r="BH1677" i="1"/>
  <c r="BC1677" i="1" a="1"/>
  <c r="BC1677" i="1" s="1"/>
  <c r="BB1677" i="1"/>
  <c r="BA1677" i="1"/>
  <c r="BK1677" i="1" s="1"/>
  <c r="AY1677" i="1"/>
  <c r="AX1677" i="1"/>
  <c r="AW1677" i="1"/>
  <c r="AV1677" i="1"/>
  <c r="AU1677" i="1"/>
  <c r="AT1677" i="1"/>
  <c r="BJ1676" i="1"/>
  <c r="BI1676" i="1"/>
  <c r="BH1676" i="1"/>
  <c r="BK1676" i="1" s="1"/>
  <c r="BC1676" i="1" a="1"/>
  <c r="BC1676" i="1" s="1"/>
  <c r="BB1676" i="1"/>
  <c r="BA1676" i="1"/>
  <c r="AY1676" i="1"/>
  <c r="AX1676" i="1"/>
  <c r="AW1676" i="1"/>
  <c r="AV1676" i="1"/>
  <c r="AU1676" i="1"/>
  <c r="AT1676" i="1"/>
  <c r="BI1675" i="1"/>
  <c r="BJ1675" i="1" s="1"/>
  <c r="BH1675" i="1"/>
  <c r="BK1675" i="1" s="1"/>
  <c r="BC1675" i="1" a="1"/>
  <c r="BC1675" i="1" s="1"/>
  <c r="BE1675" i="1" s="1"/>
  <c r="BB1675" i="1"/>
  <c r="BA1675" i="1"/>
  <c r="AY1675" i="1"/>
  <c r="AX1675" i="1"/>
  <c r="AW1675" i="1"/>
  <c r="AV1675" i="1"/>
  <c r="AU1675" i="1"/>
  <c r="AT1675" i="1"/>
  <c r="BK1674" i="1"/>
  <c r="BI1674" i="1"/>
  <c r="BH1674" i="1"/>
  <c r="BC1674" i="1" a="1"/>
  <c r="BC1674" i="1" s="1"/>
  <c r="BE1674" i="1" s="1"/>
  <c r="BB1674" i="1"/>
  <c r="BA1674" i="1"/>
  <c r="BJ1674" i="1" s="1"/>
  <c r="AY1674" i="1"/>
  <c r="AX1674" i="1"/>
  <c r="AW1674" i="1"/>
  <c r="AV1674" i="1"/>
  <c r="AU1674" i="1"/>
  <c r="AT1674" i="1"/>
  <c r="BJ1673" i="1"/>
  <c r="BI1673" i="1"/>
  <c r="BH1673" i="1"/>
  <c r="BC1673" i="1" a="1"/>
  <c r="BC1673" i="1" s="1"/>
  <c r="BF1673" i="1" s="1"/>
  <c r="BB1673" i="1"/>
  <c r="BA1673" i="1"/>
  <c r="AY1673" i="1"/>
  <c r="AX1673" i="1"/>
  <c r="AW1673" i="1"/>
  <c r="AV1673" i="1"/>
  <c r="AU1673" i="1"/>
  <c r="AT1673" i="1"/>
  <c r="BI1672" i="1"/>
  <c r="BJ1672" i="1" s="1"/>
  <c r="BH1672" i="1"/>
  <c r="BC1672" i="1" a="1"/>
  <c r="BC1672" i="1" s="1"/>
  <c r="BB1672" i="1"/>
  <c r="BA1672" i="1"/>
  <c r="AY1672" i="1"/>
  <c r="AX1672" i="1"/>
  <c r="AW1672" i="1"/>
  <c r="AV1672" i="1"/>
  <c r="AU1672" i="1"/>
  <c r="AT1672" i="1"/>
  <c r="BK1671" i="1"/>
  <c r="BJ1671" i="1"/>
  <c r="BI1671" i="1"/>
  <c r="BH1671" i="1"/>
  <c r="BC1671" i="1" a="1"/>
  <c r="BC1671" i="1" s="1"/>
  <c r="BF1671" i="1" s="1"/>
  <c r="BB1671" i="1"/>
  <c r="BA1671" i="1"/>
  <c r="AY1671" i="1"/>
  <c r="AX1671" i="1"/>
  <c r="AW1671" i="1"/>
  <c r="AV1671" i="1"/>
  <c r="AU1671" i="1"/>
  <c r="AT1671" i="1"/>
  <c r="BI1670" i="1"/>
  <c r="BH1670" i="1"/>
  <c r="BK1670" i="1" s="1"/>
  <c r="BC1670" i="1" a="1"/>
  <c r="BC1670" i="1" s="1"/>
  <c r="BB1670" i="1"/>
  <c r="BA1670" i="1"/>
  <c r="BJ1670" i="1" s="1"/>
  <c r="AY1670" i="1"/>
  <c r="AX1670" i="1"/>
  <c r="AW1670" i="1"/>
  <c r="AV1670" i="1"/>
  <c r="AU1670" i="1"/>
  <c r="AT1670" i="1"/>
  <c r="BK1669" i="1"/>
  <c r="BJ1669" i="1"/>
  <c r="BI1669" i="1"/>
  <c r="BH1669" i="1"/>
  <c r="BC1669" i="1" a="1"/>
  <c r="BC1669" i="1" s="1"/>
  <c r="BB1669" i="1"/>
  <c r="BA1669" i="1"/>
  <c r="AY1669" i="1"/>
  <c r="AX1669" i="1"/>
  <c r="AW1669" i="1"/>
  <c r="AV1669" i="1"/>
  <c r="AU1669" i="1"/>
  <c r="AT1669" i="1"/>
  <c r="BI1668" i="1"/>
  <c r="BH1668" i="1"/>
  <c r="BK1668" i="1" s="1"/>
  <c r="BC1668" i="1" a="1"/>
  <c r="BC1668" i="1" s="1"/>
  <c r="BF1668" i="1" s="1"/>
  <c r="BB1668" i="1"/>
  <c r="BA1668" i="1"/>
  <c r="BJ1668" i="1" s="1"/>
  <c r="AY1668" i="1"/>
  <c r="AX1668" i="1"/>
  <c r="AW1668" i="1"/>
  <c r="AV1668" i="1"/>
  <c r="AU1668" i="1"/>
  <c r="AT1668" i="1"/>
  <c r="BJ1667" i="1"/>
  <c r="BI1667" i="1"/>
  <c r="BH1667" i="1"/>
  <c r="BF1667" i="1"/>
  <c r="BE1667" i="1"/>
  <c r="BC1667" i="1" a="1"/>
  <c r="BC1667" i="1" s="1"/>
  <c r="BB1667" i="1"/>
  <c r="BA1667" i="1"/>
  <c r="AY1667" i="1"/>
  <c r="AX1667" i="1"/>
  <c r="AW1667" i="1"/>
  <c r="AV1667" i="1"/>
  <c r="AU1667" i="1"/>
  <c r="AT1667" i="1"/>
  <c r="BK1666" i="1"/>
  <c r="BI1666" i="1"/>
  <c r="BJ1666" i="1" s="1"/>
  <c r="BH1666" i="1"/>
  <c r="BC1666" i="1" a="1"/>
  <c r="BC1666" i="1" s="1"/>
  <c r="BF1666" i="1" s="1"/>
  <c r="BB1666" i="1"/>
  <c r="BA1666" i="1"/>
  <c r="AY1666" i="1"/>
  <c r="AX1666" i="1"/>
  <c r="AW1666" i="1"/>
  <c r="AV1666" i="1"/>
  <c r="AU1666" i="1"/>
  <c r="AT1666" i="1"/>
  <c r="BI1665" i="1"/>
  <c r="BH1665" i="1"/>
  <c r="BC1665" i="1" a="1"/>
  <c r="BC1665" i="1" s="1"/>
  <c r="BB1665" i="1"/>
  <c r="BA1665" i="1"/>
  <c r="BJ1665" i="1" s="1"/>
  <c r="AY1665" i="1"/>
  <c r="AX1665" i="1"/>
  <c r="AW1665" i="1"/>
  <c r="AV1665" i="1"/>
  <c r="AU1665" i="1"/>
  <c r="AT1665" i="1"/>
  <c r="BJ1664" i="1"/>
  <c r="BI1664" i="1"/>
  <c r="BH1664" i="1"/>
  <c r="BK1664" i="1" s="1"/>
  <c r="BC1664" i="1" a="1"/>
  <c r="BC1664" i="1" s="1"/>
  <c r="BB1664" i="1"/>
  <c r="BA1664" i="1"/>
  <c r="AY1664" i="1"/>
  <c r="AX1664" i="1"/>
  <c r="AW1664" i="1"/>
  <c r="AV1664" i="1"/>
  <c r="AU1664" i="1"/>
  <c r="AT1664" i="1"/>
  <c r="BK1663" i="1"/>
  <c r="BI1663" i="1"/>
  <c r="BJ1663" i="1" s="1"/>
  <c r="BH1663" i="1"/>
  <c r="BE1663" i="1"/>
  <c r="BC1663" i="1" a="1"/>
  <c r="BC1663" i="1" s="1"/>
  <c r="BF1663" i="1" s="1"/>
  <c r="BB1663" i="1"/>
  <c r="BA1663" i="1"/>
  <c r="AY1663" i="1"/>
  <c r="AX1663" i="1"/>
  <c r="AW1663" i="1"/>
  <c r="AV1663" i="1"/>
  <c r="AU1663" i="1"/>
  <c r="AT1663" i="1"/>
  <c r="BK1662" i="1"/>
  <c r="BI1662" i="1"/>
  <c r="BH1662" i="1"/>
  <c r="BC1662" i="1" a="1"/>
  <c r="BC1662" i="1" s="1"/>
  <c r="BB1662" i="1"/>
  <c r="BA1662" i="1"/>
  <c r="BJ1662" i="1" s="1"/>
  <c r="AY1662" i="1"/>
  <c r="AX1662" i="1"/>
  <c r="AW1662" i="1"/>
  <c r="AV1662" i="1"/>
  <c r="AU1662" i="1"/>
  <c r="AT1662" i="1"/>
  <c r="BI1661" i="1"/>
  <c r="BH1661" i="1"/>
  <c r="BC1661" i="1" a="1"/>
  <c r="BC1661" i="1" s="1"/>
  <c r="BF1661" i="1" s="1"/>
  <c r="BB1661" i="1"/>
  <c r="BA1661" i="1"/>
  <c r="BJ1661" i="1" s="1"/>
  <c r="AY1661" i="1"/>
  <c r="AX1661" i="1"/>
  <c r="AW1661" i="1"/>
  <c r="AV1661" i="1"/>
  <c r="AU1661" i="1"/>
  <c r="AT1661" i="1"/>
  <c r="BK1660" i="1"/>
  <c r="BJ1660" i="1"/>
  <c r="BI1660" i="1"/>
  <c r="BH1660" i="1"/>
  <c r="BC1660" i="1" a="1"/>
  <c r="BC1660" i="1"/>
  <c r="BE1660" i="1" s="1"/>
  <c r="BB1660" i="1"/>
  <c r="BA1660" i="1"/>
  <c r="AY1660" i="1"/>
  <c r="AX1660" i="1"/>
  <c r="AW1660" i="1"/>
  <c r="AV1660" i="1"/>
  <c r="AU1660" i="1"/>
  <c r="AT1660" i="1"/>
  <c r="BK1659" i="1"/>
  <c r="BI1659" i="1"/>
  <c r="BH1659" i="1"/>
  <c r="BC1659" i="1" a="1"/>
  <c r="BC1659" i="1"/>
  <c r="BB1659" i="1"/>
  <c r="BA1659" i="1"/>
  <c r="BJ1659" i="1" s="1"/>
  <c r="AY1659" i="1"/>
  <c r="AX1659" i="1"/>
  <c r="AW1659" i="1"/>
  <c r="AV1659" i="1"/>
  <c r="AU1659" i="1"/>
  <c r="AT1659" i="1"/>
  <c r="BJ1658" i="1"/>
  <c r="BI1658" i="1"/>
  <c r="BH1658" i="1"/>
  <c r="BK1658" i="1" s="1"/>
  <c r="BC1658" i="1" a="1"/>
  <c r="BC1658" i="1"/>
  <c r="BB1658" i="1"/>
  <c r="BA1658" i="1"/>
  <c r="AY1658" i="1"/>
  <c r="AX1658" i="1"/>
  <c r="AW1658" i="1"/>
  <c r="AV1658" i="1"/>
  <c r="AU1658" i="1"/>
  <c r="AT1658" i="1"/>
  <c r="BI1657" i="1"/>
  <c r="BJ1657" i="1" s="1"/>
  <c r="BH1657" i="1"/>
  <c r="BK1657" i="1" s="1"/>
  <c r="BC1657" i="1" a="1"/>
  <c r="BC1657" i="1"/>
  <c r="BE1657" i="1" s="1"/>
  <c r="BB1657" i="1"/>
  <c r="BA1657" i="1"/>
  <c r="AY1657" i="1"/>
  <c r="AX1657" i="1"/>
  <c r="AW1657" i="1"/>
  <c r="AV1657" i="1"/>
  <c r="AU1657" i="1"/>
  <c r="AT1657" i="1"/>
  <c r="BI1656" i="1"/>
  <c r="BH1656" i="1"/>
  <c r="BK1656" i="1" s="1"/>
  <c r="BC1656" i="1" a="1"/>
  <c r="BC1656" i="1" s="1"/>
  <c r="BE1656" i="1" s="1"/>
  <c r="BB1656" i="1"/>
  <c r="BA1656" i="1"/>
  <c r="BJ1656" i="1" s="1"/>
  <c r="AY1656" i="1"/>
  <c r="AX1656" i="1"/>
  <c r="AW1656" i="1"/>
  <c r="AV1656" i="1"/>
  <c r="AU1656" i="1"/>
  <c r="AT1656" i="1"/>
  <c r="BJ1655" i="1"/>
  <c r="BI1655" i="1"/>
  <c r="BH1655" i="1"/>
  <c r="BC1655" i="1" a="1"/>
  <c r="BC1655" i="1" s="1"/>
  <c r="BF1655" i="1" s="1"/>
  <c r="BB1655" i="1"/>
  <c r="BA1655" i="1"/>
  <c r="AY1655" i="1"/>
  <c r="AX1655" i="1"/>
  <c r="AW1655" i="1"/>
  <c r="AV1655" i="1"/>
  <c r="AU1655" i="1"/>
  <c r="AT1655" i="1"/>
  <c r="BI1654" i="1"/>
  <c r="BH1654" i="1"/>
  <c r="BK1654" i="1" s="1"/>
  <c r="BC1654" i="1" a="1"/>
  <c r="BC1654" i="1"/>
  <c r="BB1654" i="1"/>
  <c r="BA1654" i="1"/>
  <c r="AY1654" i="1"/>
  <c r="AX1654" i="1"/>
  <c r="AW1654" i="1"/>
  <c r="AV1654" i="1"/>
  <c r="AU1654" i="1"/>
  <c r="AT1654" i="1"/>
  <c r="BK1653" i="1"/>
  <c r="BJ1653" i="1"/>
  <c r="BI1653" i="1"/>
  <c r="BH1653" i="1"/>
  <c r="BC1653" i="1" a="1"/>
  <c r="BC1653" i="1" s="1"/>
  <c r="BF1653" i="1" s="1"/>
  <c r="BB1653" i="1"/>
  <c r="BA1653" i="1"/>
  <c r="AY1653" i="1"/>
  <c r="AX1653" i="1"/>
  <c r="AW1653" i="1"/>
  <c r="AV1653" i="1"/>
  <c r="AU1653" i="1"/>
  <c r="AT1653" i="1"/>
  <c r="BI1652" i="1"/>
  <c r="BH1652" i="1"/>
  <c r="BK1652" i="1" s="1"/>
  <c r="BC1652" i="1" a="1"/>
  <c r="BC1652" i="1" s="1"/>
  <c r="BE1652" i="1" s="1"/>
  <c r="BB1652" i="1"/>
  <c r="BA1652" i="1"/>
  <c r="BJ1652" i="1" s="1"/>
  <c r="AY1652" i="1"/>
  <c r="AX1652" i="1"/>
  <c r="AW1652" i="1"/>
  <c r="AV1652" i="1"/>
  <c r="AU1652" i="1"/>
  <c r="AT1652" i="1"/>
  <c r="BK1651" i="1"/>
  <c r="BJ1651" i="1"/>
  <c r="BI1651" i="1"/>
  <c r="BH1651" i="1"/>
  <c r="BC1651" i="1" a="1"/>
  <c r="BC1651" i="1" s="1"/>
  <c r="BB1651" i="1"/>
  <c r="BA1651" i="1"/>
  <c r="AY1651" i="1"/>
  <c r="AX1651" i="1"/>
  <c r="AW1651" i="1"/>
  <c r="AV1651" i="1"/>
  <c r="AU1651" i="1"/>
  <c r="AT1651" i="1"/>
  <c r="BJ1650" i="1"/>
  <c r="BI1650" i="1"/>
  <c r="BH1650" i="1"/>
  <c r="BK1650" i="1" s="1"/>
  <c r="BC1650" i="1" a="1"/>
  <c r="BC1650" i="1" s="1"/>
  <c r="BB1650" i="1"/>
  <c r="BA1650" i="1"/>
  <c r="AY1650" i="1"/>
  <c r="AX1650" i="1"/>
  <c r="AW1650" i="1"/>
  <c r="AV1650" i="1"/>
  <c r="AU1650" i="1"/>
  <c r="AT1650" i="1"/>
  <c r="BI1649" i="1"/>
  <c r="BH1649" i="1"/>
  <c r="BK1649" i="1" s="1"/>
  <c r="BC1649" i="1" a="1"/>
  <c r="BC1649" i="1" s="1"/>
  <c r="BB1649" i="1"/>
  <c r="BA1649" i="1"/>
  <c r="BJ1649" i="1" s="1"/>
  <c r="AY1649" i="1"/>
  <c r="AX1649" i="1"/>
  <c r="AW1649" i="1"/>
  <c r="AV1649" i="1"/>
  <c r="AU1649" i="1"/>
  <c r="AT1649" i="1"/>
  <c r="BK1648" i="1"/>
  <c r="BJ1648" i="1"/>
  <c r="BI1648" i="1"/>
  <c r="BH1648" i="1"/>
  <c r="BC1648" i="1" a="1"/>
  <c r="BC1648" i="1" s="1"/>
  <c r="BB1648" i="1"/>
  <c r="BA1648" i="1"/>
  <c r="AY1648" i="1"/>
  <c r="AX1648" i="1"/>
  <c r="AW1648" i="1"/>
  <c r="AV1648" i="1"/>
  <c r="AU1648" i="1"/>
  <c r="AT1648" i="1"/>
  <c r="BJ1647" i="1"/>
  <c r="BI1647" i="1"/>
  <c r="BH1647" i="1"/>
  <c r="BK1647" i="1" s="1"/>
  <c r="BC1647" i="1" a="1"/>
  <c r="BC1647" i="1" s="1"/>
  <c r="BB1647" i="1"/>
  <c r="BA1647" i="1"/>
  <c r="AY1647" i="1"/>
  <c r="AX1647" i="1"/>
  <c r="AW1647" i="1"/>
  <c r="AV1647" i="1"/>
  <c r="AU1647" i="1"/>
  <c r="AT1647" i="1"/>
  <c r="BI1646" i="1"/>
  <c r="BH1646" i="1"/>
  <c r="BK1646" i="1" s="1"/>
  <c r="BF1646" i="1"/>
  <c r="BC1646" i="1" a="1"/>
  <c r="BC1646" i="1" s="1"/>
  <c r="BE1646" i="1" s="1"/>
  <c r="BB1646" i="1"/>
  <c r="BA1646" i="1"/>
  <c r="BJ1646" i="1" s="1"/>
  <c r="AY1646" i="1"/>
  <c r="AX1646" i="1"/>
  <c r="AW1646" i="1"/>
  <c r="AV1646" i="1"/>
  <c r="AU1646" i="1"/>
  <c r="AT1646" i="1"/>
  <c r="BK1645" i="1"/>
  <c r="BJ1645" i="1"/>
  <c r="BI1645" i="1"/>
  <c r="BH1645" i="1"/>
  <c r="BC1645" i="1" a="1"/>
  <c r="BC1645" i="1" s="1"/>
  <c r="BB1645" i="1"/>
  <c r="BA1645" i="1"/>
  <c r="AY1645" i="1"/>
  <c r="AX1645" i="1"/>
  <c r="AW1645" i="1"/>
  <c r="AV1645" i="1"/>
  <c r="AU1645" i="1"/>
  <c r="AT1645" i="1"/>
  <c r="BJ1644" i="1"/>
  <c r="BI1644" i="1"/>
  <c r="BH1644" i="1"/>
  <c r="BK1644" i="1" s="1"/>
  <c r="BC1644" i="1" a="1"/>
  <c r="BC1644" i="1" s="1"/>
  <c r="BF1644" i="1" s="1"/>
  <c r="BB1644" i="1"/>
  <c r="BA1644" i="1"/>
  <c r="AY1644" i="1"/>
  <c r="AX1644" i="1"/>
  <c r="AW1644" i="1"/>
  <c r="AV1644" i="1"/>
  <c r="AU1644" i="1"/>
  <c r="AT1644" i="1"/>
  <c r="BI1643" i="1"/>
  <c r="BH1643" i="1"/>
  <c r="BK1643" i="1" s="1"/>
  <c r="BC1643" i="1" a="1"/>
  <c r="BC1643" i="1" s="1"/>
  <c r="BB1643" i="1"/>
  <c r="BA1643" i="1"/>
  <c r="BJ1643" i="1" s="1"/>
  <c r="AY1643" i="1"/>
  <c r="AX1643" i="1"/>
  <c r="AW1643" i="1"/>
  <c r="AV1643" i="1"/>
  <c r="AU1643" i="1"/>
  <c r="AT1643" i="1"/>
  <c r="BK1642" i="1"/>
  <c r="BJ1642" i="1"/>
  <c r="BI1642" i="1"/>
  <c r="BH1642" i="1"/>
  <c r="BC1642" i="1" a="1"/>
  <c r="BC1642" i="1" s="1"/>
  <c r="BB1642" i="1"/>
  <c r="BA1642" i="1"/>
  <c r="AY1642" i="1"/>
  <c r="AX1642" i="1"/>
  <c r="AW1642" i="1"/>
  <c r="AV1642" i="1"/>
  <c r="AU1642" i="1"/>
  <c r="AT1642" i="1"/>
  <c r="BJ1641" i="1"/>
  <c r="BI1641" i="1"/>
  <c r="BH1641" i="1"/>
  <c r="BK1641" i="1" s="1"/>
  <c r="BC1641" i="1" a="1"/>
  <c r="BC1641" i="1" s="1"/>
  <c r="BF1641" i="1" s="1"/>
  <c r="BB1641" i="1"/>
  <c r="BA1641" i="1"/>
  <c r="AY1641" i="1"/>
  <c r="AX1641" i="1"/>
  <c r="AW1641" i="1"/>
  <c r="AV1641" i="1"/>
  <c r="AU1641" i="1"/>
  <c r="AT1641" i="1"/>
  <c r="BI1640" i="1"/>
  <c r="BH1640" i="1"/>
  <c r="BK1640" i="1" s="1"/>
  <c r="BF1640" i="1"/>
  <c r="BC1640" i="1" a="1"/>
  <c r="BC1640" i="1" s="1"/>
  <c r="BE1640" i="1" s="1"/>
  <c r="BB1640" i="1"/>
  <c r="BA1640" i="1"/>
  <c r="BJ1640" i="1" s="1"/>
  <c r="AY1640" i="1"/>
  <c r="AX1640" i="1"/>
  <c r="AW1640" i="1"/>
  <c r="AV1640" i="1"/>
  <c r="AU1640" i="1"/>
  <c r="AT1640" i="1"/>
  <c r="BK1639" i="1"/>
  <c r="BJ1639" i="1"/>
  <c r="BI1639" i="1"/>
  <c r="BH1639" i="1"/>
  <c r="BC1639" i="1" a="1"/>
  <c r="BC1639" i="1"/>
  <c r="BB1639" i="1"/>
  <c r="BA1639" i="1"/>
  <c r="AY1639" i="1"/>
  <c r="AX1639" i="1"/>
  <c r="AW1639" i="1"/>
  <c r="AV1639" i="1"/>
  <c r="AU1639" i="1"/>
  <c r="AT1639" i="1"/>
  <c r="BJ1638" i="1"/>
  <c r="BI1638" i="1"/>
  <c r="BH1638" i="1"/>
  <c r="BK1638" i="1" s="1"/>
  <c r="BC1638" i="1" a="1"/>
  <c r="BC1638" i="1" s="1"/>
  <c r="BB1638" i="1"/>
  <c r="BA1638" i="1"/>
  <c r="AY1638" i="1"/>
  <c r="AX1638" i="1"/>
  <c r="AW1638" i="1"/>
  <c r="AV1638" i="1"/>
  <c r="AU1638" i="1"/>
  <c r="AT1638" i="1"/>
  <c r="BK1637" i="1"/>
  <c r="BI1637" i="1"/>
  <c r="BH1637" i="1"/>
  <c r="BC1637" i="1" a="1"/>
  <c r="BC1637" i="1" s="1"/>
  <c r="BE1637" i="1" s="1"/>
  <c r="BB1637" i="1"/>
  <c r="BA1637" i="1"/>
  <c r="BJ1637" i="1" s="1"/>
  <c r="AY1637" i="1"/>
  <c r="AX1637" i="1"/>
  <c r="AW1637" i="1"/>
  <c r="AV1637" i="1"/>
  <c r="AU1637" i="1"/>
  <c r="AT1637" i="1"/>
  <c r="BK1636" i="1"/>
  <c r="BJ1636" i="1"/>
  <c r="BI1636" i="1"/>
  <c r="BH1636" i="1"/>
  <c r="BC1636" i="1" a="1"/>
  <c r="BC1636" i="1" s="1"/>
  <c r="BB1636" i="1"/>
  <c r="BA1636" i="1"/>
  <c r="AY1636" i="1"/>
  <c r="AX1636" i="1"/>
  <c r="AW1636" i="1"/>
  <c r="AV1636" i="1"/>
  <c r="AU1636" i="1"/>
  <c r="AT1636" i="1"/>
  <c r="BJ1635" i="1"/>
  <c r="BI1635" i="1"/>
  <c r="BH1635" i="1"/>
  <c r="BK1635" i="1" s="1"/>
  <c r="BC1635" i="1" a="1"/>
  <c r="BC1635" i="1" s="1"/>
  <c r="BE1635" i="1" s="1"/>
  <c r="BB1635" i="1"/>
  <c r="BA1635" i="1"/>
  <c r="AY1635" i="1"/>
  <c r="AX1635" i="1"/>
  <c r="AW1635" i="1"/>
  <c r="AV1635" i="1"/>
  <c r="AU1635" i="1"/>
  <c r="AT1635" i="1"/>
  <c r="BI1634" i="1"/>
  <c r="BH1634" i="1"/>
  <c r="BK1634" i="1" s="1"/>
  <c r="BC1634" i="1" a="1"/>
  <c r="BC1634" i="1" s="1"/>
  <c r="BE1634" i="1" s="1"/>
  <c r="BB1634" i="1"/>
  <c r="BA1634" i="1"/>
  <c r="BJ1634" i="1" s="1"/>
  <c r="AY1634" i="1"/>
  <c r="AX1634" i="1"/>
  <c r="AW1634" i="1"/>
  <c r="AV1634" i="1"/>
  <c r="AU1634" i="1"/>
  <c r="AT1634" i="1"/>
  <c r="BK1633" i="1"/>
  <c r="BJ1633" i="1"/>
  <c r="BI1633" i="1"/>
  <c r="BH1633" i="1"/>
  <c r="BC1633" i="1" a="1"/>
  <c r="BC1633" i="1" s="1"/>
  <c r="BB1633" i="1"/>
  <c r="BA1633" i="1"/>
  <c r="AY1633" i="1"/>
  <c r="AX1633" i="1"/>
  <c r="AW1633" i="1"/>
  <c r="AV1633" i="1"/>
  <c r="AU1633" i="1"/>
  <c r="AT1633" i="1"/>
  <c r="BJ1632" i="1"/>
  <c r="BI1632" i="1"/>
  <c r="BH1632" i="1"/>
  <c r="BK1632" i="1" s="1"/>
  <c r="BC1632" i="1" a="1"/>
  <c r="BC1632" i="1"/>
  <c r="BF1632" i="1" s="1"/>
  <c r="BB1632" i="1"/>
  <c r="BA1632" i="1"/>
  <c r="AY1632" i="1"/>
  <c r="AX1632" i="1"/>
  <c r="AW1632" i="1"/>
  <c r="AV1632" i="1"/>
  <c r="AU1632" i="1"/>
  <c r="AT1632" i="1"/>
  <c r="BI1631" i="1"/>
  <c r="BH1631" i="1"/>
  <c r="BK1631" i="1" s="1"/>
  <c r="BC1631" i="1" a="1"/>
  <c r="BC1631" i="1" s="1"/>
  <c r="BE1631" i="1" s="1"/>
  <c r="BB1631" i="1"/>
  <c r="BA1631" i="1"/>
  <c r="BJ1631" i="1" s="1"/>
  <c r="AY1631" i="1"/>
  <c r="AX1631" i="1"/>
  <c r="AW1631" i="1"/>
  <c r="AV1631" i="1"/>
  <c r="AU1631" i="1"/>
  <c r="AT1631" i="1"/>
  <c r="BK1630" i="1"/>
  <c r="BJ1630" i="1"/>
  <c r="BI1630" i="1"/>
  <c r="BH1630" i="1"/>
  <c r="BC1630" i="1" a="1"/>
  <c r="BC1630" i="1" s="1"/>
  <c r="BB1630" i="1"/>
  <c r="BA1630" i="1"/>
  <c r="AY1630" i="1"/>
  <c r="AX1630" i="1"/>
  <c r="AW1630" i="1"/>
  <c r="AV1630" i="1"/>
  <c r="AU1630" i="1"/>
  <c r="AT1630" i="1"/>
  <c r="BJ1629" i="1"/>
  <c r="BI1629" i="1"/>
  <c r="BH1629" i="1"/>
  <c r="BK1629" i="1" s="1"/>
  <c r="BC1629" i="1" a="1"/>
  <c r="BC1629" i="1" s="1"/>
  <c r="BB1629" i="1"/>
  <c r="BA1629" i="1"/>
  <c r="AY1629" i="1"/>
  <c r="AX1629" i="1"/>
  <c r="AW1629" i="1"/>
  <c r="AV1629" i="1"/>
  <c r="AU1629" i="1"/>
  <c r="AT1629" i="1"/>
  <c r="BK1628" i="1"/>
  <c r="BI1628" i="1"/>
  <c r="BH1628" i="1"/>
  <c r="BF1628" i="1"/>
  <c r="BC1628" i="1" a="1"/>
  <c r="BC1628" i="1" s="1"/>
  <c r="BE1628" i="1" s="1"/>
  <c r="BB1628" i="1"/>
  <c r="BA1628" i="1"/>
  <c r="BJ1628" i="1" s="1"/>
  <c r="AY1628" i="1"/>
  <c r="AX1628" i="1"/>
  <c r="AW1628" i="1"/>
  <c r="AV1628" i="1"/>
  <c r="AU1628" i="1"/>
  <c r="AT1628" i="1"/>
  <c r="BK1627" i="1"/>
  <c r="BJ1627" i="1"/>
  <c r="BI1627" i="1"/>
  <c r="BH1627" i="1"/>
  <c r="BC1627" i="1" a="1"/>
  <c r="BC1627" i="1" s="1"/>
  <c r="BB1627" i="1"/>
  <c r="BA1627" i="1"/>
  <c r="AY1627" i="1"/>
  <c r="AX1627" i="1"/>
  <c r="AW1627" i="1"/>
  <c r="AV1627" i="1"/>
  <c r="AU1627" i="1"/>
  <c r="AT1627" i="1"/>
  <c r="BJ1626" i="1"/>
  <c r="BI1626" i="1"/>
  <c r="BH1626" i="1"/>
  <c r="BK1626" i="1" s="1"/>
  <c r="BC1626" i="1" a="1"/>
  <c r="BC1626" i="1" s="1"/>
  <c r="BB1626" i="1"/>
  <c r="BA1626" i="1"/>
  <c r="AY1626" i="1"/>
  <c r="AX1626" i="1"/>
  <c r="AW1626" i="1"/>
  <c r="AV1626" i="1"/>
  <c r="AU1626" i="1"/>
  <c r="AT1626" i="1"/>
  <c r="BI1625" i="1"/>
  <c r="BH1625" i="1"/>
  <c r="BK1625" i="1" s="1"/>
  <c r="BC1625" i="1" a="1"/>
  <c r="BC1625" i="1" s="1"/>
  <c r="BE1625" i="1" s="1"/>
  <c r="BB1625" i="1"/>
  <c r="BA1625" i="1"/>
  <c r="BJ1625" i="1" s="1"/>
  <c r="AY1625" i="1"/>
  <c r="AX1625" i="1"/>
  <c r="AW1625" i="1"/>
  <c r="AV1625" i="1"/>
  <c r="AU1625" i="1"/>
  <c r="AT1625" i="1"/>
  <c r="BK1624" i="1"/>
  <c r="BJ1624" i="1"/>
  <c r="BI1624" i="1"/>
  <c r="BH1624" i="1"/>
  <c r="BC1624" i="1" a="1"/>
  <c r="BC1624" i="1" s="1"/>
  <c r="BB1624" i="1"/>
  <c r="BA1624" i="1"/>
  <c r="AY1624" i="1"/>
  <c r="AX1624" i="1"/>
  <c r="AW1624" i="1"/>
  <c r="AV1624" i="1"/>
  <c r="AU1624" i="1"/>
  <c r="AT1624" i="1"/>
  <c r="BJ1623" i="1"/>
  <c r="BI1623" i="1"/>
  <c r="BH1623" i="1"/>
  <c r="BK1623" i="1" s="1"/>
  <c r="BC1623" i="1" a="1"/>
  <c r="BC1623" i="1" s="1"/>
  <c r="BB1623" i="1"/>
  <c r="BA1623" i="1"/>
  <c r="AY1623" i="1"/>
  <c r="AX1623" i="1"/>
  <c r="AW1623" i="1"/>
  <c r="AV1623" i="1"/>
  <c r="AU1623" i="1"/>
  <c r="AT1623" i="1"/>
  <c r="BI1622" i="1"/>
  <c r="BH1622" i="1"/>
  <c r="BK1622" i="1" s="1"/>
  <c r="BF1622" i="1"/>
  <c r="BC1622" i="1" a="1"/>
  <c r="BC1622" i="1" s="1"/>
  <c r="BE1622" i="1" s="1"/>
  <c r="BB1622" i="1"/>
  <c r="BA1622" i="1"/>
  <c r="BJ1622" i="1" s="1"/>
  <c r="AY1622" i="1"/>
  <c r="AX1622" i="1"/>
  <c r="AW1622" i="1"/>
  <c r="AV1622" i="1"/>
  <c r="AU1622" i="1"/>
  <c r="AT1622" i="1"/>
  <c r="BK1621" i="1"/>
  <c r="BJ1621" i="1"/>
  <c r="BI1621" i="1"/>
  <c r="BH1621" i="1"/>
  <c r="BC1621" i="1" a="1"/>
  <c r="BC1621" i="1" s="1"/>
  <c r="BB1621" i="1"/>
  <c r="BA1621" i="1"/>
  <c r="AY1621" i="1"/>
  <c r="AX1621" i="1"/>
  <c r="AW1621" i="1"/>
  <c r="AV1621" i="1"/>
  <c r="AU1621" i="1"/>
  <c r="AT1621" i="1"/>
  <c r="BJ1620" i="1"/>
  <c r="BI1620" i="1"/>
  <c r="BH1620" i="1"/>
  <c r="BK1620" i="1" s="1"/>
  <c r="BC1620" i="1" a="1"/>
  <c r="BC1620" i="1" s="1"/>
  <c r="BB1620" i="1"/>
  <c r="BA1620" i="1"/>
  <c r="AY1620" i="1"/>
  <c r="AX1620" i="1"/>
  <c r="AW1620" i="1"/>
  <c r="AV1620" i="1"/>
  <c r="AU1620" i="1"/>
  <c r="AT1620" i="1"/>
  <c r="BI1619" i="1"/>
  <c r="BH1619" i="1"/>
  <c r="BK1619" i="1" s="1"/>
  <c r="BF1619" i="1"/>
  <c r="BC1619" i="1" a="1"/>
  <c r="BC1619" i="1" s="1"/>
  <c r="BE1619" i="1" s="1"/>
  <c r="BB1619" i="1"/>
  <c r="BA1619" i="1"/>
  <c r="BJ1619" i="1" s="1"/>
  <c r="AY1619" i="1"/>
  <c r="AX1619" i="1"/>
  <c r="AW1619" i="1"/>
  <c r="AV1619" i="1"/>
  <c r="AU1619" i="1"/>
  <c r="AT1619" i="1"/>
  <c r="BK1618" i="1"/>
  <c r="BJ1618" i="1"/>
  <c r="BI1618" i="1"/>
  <c r="BH1618" i="1"/>
  <c r="BC1618" i="1" a="1"/>
  <c r="BC1618" i="1" s="1"/>
  <c r="BB1618" i="1"/>
  <c r="BA1618" i="1"/>
  <c r="AY1618" i="1"/>
  <c r="AX1618" i="1"/>
  <c r="AW1618" i="1"/>
  <c r="AV1618" i="1"/>
  <c r="AU1618" i="1"/>
  <c r="AT1618" i="1"/>
  <c r="BJ1617" i="1"/>
  <c r="BI1617" i="1"/>
  <c r="BH1617" i="1"/>
  <c r="BK1617" i="1" s="1"/>
  <c r="BC1617" i="1" a="1"/>
  <c r="BC1617" i="1" s="1"/>
  <c r="BB1617" i="1"/>
  <c r="BA1617" i="1"/>
  <c r="AY1617" i="1"/>
  <c r="AX1617" i="1"/>
  <c r="AW1617" i="1"/>
  <c r="AV1617" i="1"/>
  <c r="AU1617" i="1"/>
  <c r="AT1617" i="1"/>
  <c r="BK1616" i="1"/>
  <c r="BI1616" i="1"/>
  <c r="BH1616" i="1"/>
  <c r="BF1616" i="1"/>
  <c r="BC1616" i="1" a="1"/>
  <c r="BC1616" i="1" s="1"/>
  <c r="BE1616" i="1" s="1"/>
  <c r="BB1616" i="1"/>
  <c r="BA1616" i="1"/>
  <c r="BJ1616" i="1" s="1"/>
  <c r="AY1616" i="1"/>
  <c r="AX1616" i="1"/>
  <c r="AW1616" i="1"/>
  <c r="AV1616" i="1"/>
  <c r="AU1616" i="1"/>
  <c r="AT1616" i="1"/>
  <c r="BK1615" i="1"/>
  <c r="BJ1615" i="1"/>
  <c r="BI1615" i="1"/>
  <c r="BH1615" i="1"/>
  <c r="BC1615" i="1" a="1"/>
  <c r="BC1615" i="1" s="1"/>
  <c r="BB1615" i="1"/>
  <c r="BA1615" i="1"/>
  <c r="AY1615" i="1"/>
  <c r="AX1615" i="1"/>
  <c r="AW1615" i="1"/>
  <c r="AV1615" i="1"/>
  <c r="AU1615" i="1"/>
  <c r="AT1615" i="1"/>
  <c r="BJ1614" i="1"/>
  <c r="BI1614" i="1"/>
  <c r="BH1614" i="1"/>
  <c r="BK1614" i="1" s="1"/>
  <c r="BC1614" i="1" a="1"/>
  <c r="BC1614" i="1" s="1"/>
  <c r="BB1614" i="1"/>
  <c r="BA1614" i="1"/>
  <c r="AY1614" i="1"/>
  <c r="AX1614" i="1"/>
  <c r="AW1614" i="1"/>
  <c r="AV1614" i="1"/>
  <c r="AU1614" i="1"/>
  <c r="AT1614" i="1"/>
  <c r="BI1613" i="1"/>
  <c r="BH1613" i="1"/>
  <c r="BK1613" i="1" s="1"/>
  <c r="BC1613" i="1" a="1"/>
  <c r="BC1613" i="1" s="1"/>
  <c r="BB1613" i="1"/>
  <c r="BA1613" i="1"/>
  <c r="BJ1613" i="1" s="1"/>
  <c r="AY1613" i="1"/>
  <c r="AX1613" i="1"/>
  <c r="AW1613" i="1"/>
  <c r="AV1613" i="1"/>
  <c r="AU1613" i="1"/>
  <c r="AT1613" i="1"/>
  <c r="BK1612" i="1"/>
  <c r="BJ1612" i="1"/>
  <c r="BI1612" i="1"/>
  <c r="BH1612" i="1"/>
  <c r="BC1612" i="1" a="1"/>
  <c r="BC1612" i="1" s="1"/>
  <c r="BB1612" i="1"/>
  <c r="BA1612" i="1"/>
  <c r="AY1612" i="1"/>
  <c r="AX1612" i="1"/>
  <c r="AW1612" i="1"/>
  <c r="AV1612" i="1"/>
  <c r="AU1612" i="1"/>
  <c r="AT1612" i="1"/>
  <c r="BJ1611" i="1"/>
  <c r="BI1611" i="1"/>
  <c r="BH1611" i="1"/>
  <c r="BK1611" i="1" s="1"/>
  <c r="BC1611" i="1" a="1"/>
  <c r="BC1611" i="1"/>
  <c r="BB1611" i="1"/>
  <c r="BA1611" i="1"/>
  <c r="AY1611" i="1"/>
  <c r="AX1611" i="1"/>
  <c r="AW1611" i="1"/>
  <c r="AV1611" i="1"/>
  <c r="AU1611" i="1"/>
  <c r="AT1611" i="1"/>
  <c r="BI1610" i="1"/>
  <c r="BH1610" i="1"/>
  <c r="BK1610" i="1" s="1"/>
  <c r="BC1610" i="1" a="1"/>
  <c r="BC1610" i="1" s="1"/>
  <c r="BB1610" i="1"/>
  <c r="BA1610" i="1"/>
  <c r="BJ1610" i="1" s="1"/>
  <c r="AY1610" i="1"/>
  <c r="AX1610" i="1"/>
  <c r="AW1610" i="1"/>
  <c r="AV1610" i="1"/>
  <c r="AU1610" i="1"/>
  <c r="AT1610" i="1"/>
  <c r="BK1609" i="1"/>
  <c r="BJ1609" i="1"/>
  <c r="BI1609" i="1"/>
  <c r="BH1609" i="1"/>
  <c r="BC1609" i="1" a="1"/>
  <c r="BC1609" i="1" s="1"/>
  <c r="BB1609" i="1"/>
  <c r="BA1609" i="1"/>
  <c r="AY1609" i="1"/>
  <c r="AX1609" i="1"/>
  <c r="AW1609" i="1"/>
  <c r="AV1609" i="1"/>
  <c r="AU1609" i="1"/>
  <c r="AT1609" i="1"/>
  <c r="BJ1608" i="1"/>
  <c r="BI1608" i="1"/>
  <c r="BH1608" i="1"/>
  <c r="BK1608" i="1" s="1"/>
  <c r="BC1608" i="1" a="1"/>
  <c r="BC1608" i="1" s="1"/>
  <c r="BF1608" i="1" s="1"/>
  <c r="BB1608" i="1"/>
  <c r="BA1608" i="1"/>
  <c r="AY1608" i="1"/>
  <c r="AX1608" i="1"/>
  <c r="AW1608" i="1"/>
  <c r="AV1608" i="1"/>
  <c r="AU1608" i="1"/>
  <c r="AT1608" i="1"/>
  <c r="BK1607" i="1"/>
  <c r="BI1607" i="1"/>
  <c r="BH1607" i="1"/>
  <c r="BC1607" i="1" a="1"/>
  <c r="BC1607" i="1" s="1"/>
  <c r="BB1607" i="1"/>
  <c r="BA1607" i="1"/>
  <c r="BJ1607" i="1" s="1"/>
  <c r="AY1607" i="1"/>
  <c r="AX1607" i="1"/>
  <c r="AW1607" i="1"/>
  <c r="AV1607" i="1"/>
  <c r="AU1607" i="1"/>
  <c r="AT1607" i="1"/>
  <c r="BK1606" i="1"/>
  <c r="BJ1606" i="1"/>
  <c r="BI1606" i="1"/>
  <c r="BH1606" i="1"/>
  <c r="BC1606" i="1" a="1"/>
  <c r="BC1606" i="1"/>
  <c r="BB1606" i="1"/>
  <c r="BA1606" i="1"/>
  <c r="AY1606" i="1"/>
  <c r="AX1606" i="1"/>
  <c r="AW1606" i="1"/>
  <c r="AV1606" i="1"/>
  <c r="AU1606" i="1"/>
  <c r="AT1606" i="1"/>
  <c r="BJ1605" i="1"/>
  <c r="BI1605" i="1"/>
  <c r="BH1605" i="1"/>
  <c r="BK1605" i="1" s="1"/>
  <c r="BC1605" i="1" a="1"/>
  <c r="BC1605" i="1" s="1"/>
  <c r="BF1605" i="1" s="1"/>
  <c r="BB1605" i="1"/>
  <c r="BA1605" i="1"/>
  <c r="AY1605" i="1"/>
  <c r="AX1605" i="1"/>
  <c r="AW1605" i="1"/>
  <c r="AV1605" i="1"/>
  <c r="AU1605" i="1"/>
  <c r="AT1605" i="1"/>
  <c r="BI1604" i="1"/>
  <c r="BH1604" i="1"/>
  <c r="BK1604" i="1" s="1"/>
  <c r="BC1604" i="1" a="1"/>
  <c r="BC1604" i="1" s="1"/>
  <c r="BE1604" i="1" s="1"/>
  <c r="BB1604" i="1"/>
  <c r="BA1604" i="1"/>
  <c r="BJ1604" i="1" s="1"/>
  <c r="AY1604" i="1"/>
  <c r="AX1604" i="1"/>
  <c r="AW1604" i="1"/>
  <c r="AV1604" i="1"/>
  <c r="AU1604" i="1"/>
  <c r="AT1604" i="1"/>
  <c r="BK1603" i="1"/>
  <c r="BJ1603" i="1"/>
  <c r="BI1603" i="1"/>
  <c r="BH1603" i="1"/>
  <c r="BC1603" i="1" a="1"/>
  <c r="BC1603" i="1" s="1"/>
  <c r="BB1603" i="1"/>
  <c r="BA1603" i="1"/>
  <c r="AY1603" i="1"/>
  <c r="AX1603" i="1"/>
  <c r="AW1603" i="1"/>
  <c r="AV1603" i="1"/>
  <c r="AU1603" i="1"/>
  <c r="AT1603" i="1"/>
  <c r="BJ1602" i="1"/>
  <c r="BI1602" i="1"/>
  <c r="BH1602" i="1"/>
  <c r="BK1602" i="1" s="1"/>
  <c r="BC1602" i="1" a="1"/>
  <c r="BC1602" i="1" s="1"/>
  <c r="BB1602" i="1"/>
  <c r="BA1602" i="1"/>
  <c r="AY1602" i="1"/>
  <c r="AX1602" i="1"/>
  <c r="AW1602" i="1"/>
  <c r="AV1602" i="1"/>
  <c r="AU1602" i="1"/>
  <c r="AT1602" i="1"/>
  <c r="BK1601" i="1"/>
  <c r="BI1601" i="1"/>
  <c r="BH1601" i="1"/>
  <c r="BC1601" i="1" a="1"/>
  <c r="BC1601" i="1" s="1"/>
  <c r="BE1601" i="1" s="1"/>
  <c r="BB1601" i="1"/>
  <c r="BA1601" i="1"/>
  <c r="BJ1601" i="1" s="1"/>
  <c r="AY1601" i="1"/>
  <c r="AX1601" i="1"/>
  <c r="AW1601" i="1"/>
  <c r="AV1601" i="1"/>
  <c r="AU1601" i="1"/>
  <c r="AT1601" i="1"/>
  <c r="BK1600" i="1"/>
  <c r="BJ1600" i="1"/>
  <c r="BI1600" i="1"/>
  <c r="BH1600" i="1"/>
  <c r="BC1600" i="1" a="1"/>
  <c r="BC1600" i="1"/>
  <c r="BB1600" i="1"/>
  <c r="BA1600" i="1"/>
  <c r="AY1600" i="1"/>
  <c r="AX1600" i="1"/>
  <c r="AW1600" i="1"/>
  <c r="AV1600" i="1"/>
  <c r="AU1600" i="1"/>
  <c r="AT1600" i="1"/>
  <c r="BJ1599" i="1"/>
  <c r="BI1599" i="1"/>
  <c r="BH1599" i="1"/>
  <c r="BK1599" i="1" s="1"/>
  <c r="BC1599" i="1" a="1"/>
  <c r="BC1599" i="1" s="1"/>
  <c r="BE1599" i="1" s="1"/>
  <c r="BB1599" i="1"/>
  <c r="BA1599" i="1"/>
  <c r="AY1599" i="1"/>
  <c r="AX1599" i="1"/>
  <c r="AW1599" i="1"/>
  <c r="AV1599" i="1"/>
  <c r="AU1599" i="1"/>
  <c r="AT1599" i="1"/>
  <c r="BI1598" i="1"/>
  <c r="BH1598" i="1"/>
  <c r="BK1598" i="1" s="1"/>
  <c r="BC1598" i="1" a="1"/>
  <c r="BC1598" i="1" s="1"/>
  <c r="BE1598" i="1" s="1"/>
  <c r="BB1598" i="1"/>
  <c r="BA1598" i="1"/>
  <c r="BJ1598" i="1" s="1"/>
  <c r="AY1598" i="1"/>
  <c r="AX1598" i="1"/>
  <c r="AW1598" i="1"/>
  <c r="AV1598" i="1"/>
  <c r="AU1598" i="1"/>
  <c r="AT1598" i="1"/>
  <c r="BK1597" i="1"/>
  <c r="BJ1597" i="1"/>
  <c r="BI1597" i="1"/>
  <c r="BH1597" i="1"/>
  <c r="BC1597" i="1" a="1"/>
  <c r="BC1597" i="1" s="1"/>
  <c r="BB1597" i="1"/>
  <c r="BA1597" i="1"/>
  <c r="AY1597" i="1"/>
  <c r="AX1597" i="1"/>
  <c r="AW1597" i="1"/>
  <c r="AV1597" i="1"/>
  <c r="AU1597" i="1"/>
  <c r="AT1597" i="1"/>
  <c r="BJ1596" i="1"/>
  <c r="BI1596" i="1"/>
  <c r="BH1596" i="1"/>
  <c r="BK1596" i="1" s="1"/>
  <c r="BF1596" i="1"/>
  <c r="BC1596" i="1" a="1"/>
  <c r="BC1596" i="1" s="1"/>
  <c r="BB1596" i="1"/>
  <c r="BA1596" i="1"/>
  <c r="AY1596" i="1"/>
  <c r="AX1596" i="1"/>
  <c r="AW1596" i="1"/>
  <c r="AV1596" i="1"/>
  <c r="AU1596" i="1"/>
  <c r="AT1596" i="1"/>
  <c r="BI1595" i="1"/>
  <c r="BH1595" i="1"/>
  <c r="BK1595" i="1" s="1"/>
  <c r="BC1595" i="1" a="1"/>
  <c r="BC1595" i="1" s="1"/>
  <c r="BE1595" i="1" s="1"/>
  <c r="BB1595" i="1"/>
  <c r="BA1595" i="1"/>
  <c r="BJ1595" i="1" s="1"/>
  <c r="AY1595" i="1"/>
  <c r="AX1595" i="1"/>
  <c r="AW1595" i="1"/>
  <c r="AV1595" i="1"/>
  <c r="AU1595" i="1"/>
  <c r="AT1595" i="1"/>
  <c r="BK1594" i="1"/>
  <c r="BJ1594" i="1"/>
  <c r="BI1594" i="1"/>
  <c r="BH1594" i="1"/>
  <c r="BC1594" i="1" a="1"/>
  <c r="BC1594" i="1" s="1"/>
  <c r="BB1594" i="1"/>
  <c r="BA1594" i="1"/>
  <c r="AY1594" i="1"/>
  <c r="AX1594" i="1"/>
  <c r="AW1594" i="1"/>
  <c r="AV1594" i="1"/>
  <c r="AU1594" i="1"/>
  <c r="AT1594" i="1"/>
  <c r="BJ1593" i="1"/>
  <c r="BI1593" i="1"/>
  <c r="BH1593" i="1"/>
  <c r="BK1593" i="1" s="1"/>
  <c r="BC1593" i="1" a="1"/>
  <c r="BC1593" i="1" s="1"/>
  <c r="BB1593" i="1"/>
  <c r="BA1593" i="1"/>
  <c r="AY1593" i="1"/>
  <c r="AX1593" i="1"/>
  <c r="AW1593" i="1"/>
  <c r="AV1593" i="1"/>
  <c r="AU1593" i="1"/>
  <c r="AT1593" i="1"/>
  <c r="BK1592" i="1"/>
  <c r="BI1592" i="1"/>
  <c r="BH1592" i="1"/>
  <c r="BC1592" i="1" a="1"/>
  <c r="BC1592" i="1" s="1"/>
  <c r="BE1592" i="1" s="1"/>
  <c r="BB1592" i="1"/>
  <c r="BA1592" i="1"/>
  <c r="BJ1592" i="1" s="1"/>
  <c r="AY1592" i="1"/>
  <c r="AX1592" i="1"/>
  <c r="AW1592" i="1"/>
  <c r="AV1592" i="1"/>
  <c r="AU1592" i="1"/>
  <c r="AT1592" i="1"/>
  <c r="BK1591" i="1"/>
  <c r="BJ1591" i="1"/>
  <c r="BI1591" i="1"/>
  <c r="BH1591" i="1"/>
  <c r="BC1591" i="1" a="1"/>
  <c r="BC1591" i="1" s="1"/>
  <c r="BB1591" i="1"/>
  <c r="BA1591" i="1"/>
  <c r="AY1591" i="1"/>
  <c r="AX1591" i="1"/>
  <c r="AW1591" i="1"/>
  <c r="AV1591" i="1"/>
  <c r="AU1591" i="1"/>
  <c r="AT1591" i="1"/>
  <c r="BJ1590" i="1"/>
  <c r="BI1590" i="1"/>
  <c r="BH1590" i="1"/>
  <c r="BK1590" i="1" s="1"/>
  <c r="BC1590" i="1" a="1"/>
  <c r="BC1590" i="1" s="1"/>
  <c r="BB1590" i="1"/>
  <c r="BA1590" i="1"/>
  <c r="AY1590" i="1"/>
  <c r="AX1590" i="1"/>
  <c r="AW1590" i="1"/>
  <c r="AV1590" i="1"/>
  <c r="AU1590" i="1"/>
  <c r="AT1590" i="1"/>
  <c r="BI1589" i="1"/>
  <c r="BH1589" i="1"/>
  <c r="BK1589" i="1" s="1"/>
  <c r="BC1589" i="1" a="1"/>
  <c r="BC1589" i="1" s="1"/>
  <c r="BB1589" i="1"/>
  <c r="BA1589" i="1"/>
  <c r="BJ1589" i="1" s="1"/>
  <c r="AY1589" i="1"/>
  <c r="AX1589" i="1"/>
  <c r="AW1589" i="1"/>
  <c r="AV1589" i="1"/>
  <c r="AU1589" i="1"/>
  <c r="AT1589" i="1"/>
  <c r="BK1588" i="1"/>
  <c r="BJ1588" i="1"/>
  <c r="BI1588" i="1"/>
  <c r="BH1588" i="1"/>
  <c r="BC1588" i="1" a="1"/>
  <c r="BC1588" i="1" s="1"/>
  <c r="BB1588" i="1"/>
  <c r="BA1588" i="1"/>
  <c r="AY1588" i="1"/>
  <c r="AX1588" i="1"/>
  <c r="AW1588" i="1"/>
  <c r="AV1588" i="1"/>
  <c r="AU1588" i="1"/>
  <c r="AT1588" i="1"/>
  <c r="BJ1587" i="1"/>
  <c r="BI1587" i="1"/>
  <c r="BH1587" i="1"/>
  <c r="BK1587" i="1" s="1"/>
  <c r="BC1587" i="1" a="1"/>
  <c r="BC1587" i="1" s="1"/>
  <c r="BB1587" i="1"/>
  <c r="BA1587" i="1"/>
  <c r="AY1587" i="1"/>
  <c r="AX1587" i="1"/>
  <c r="AW1587" i="1"/>
  <c r="AV1587" i="1"/>
  <c r="AU1587" i="1"/>
  <c r="AT1587" i="1"/>
  <c r="BI1586" i="1"/>
  <c r="BH1586" i="1"/>
  <c r="BK1586" i="1" s="1"/>
  <c r="BF1586" i="1"/>
  <c r="BC1586" i="1" a="1"/>
  <c r="BC1586" i="1" s="1"/>
  <c r="BE1586" i="1" s="1"/>
  <c r="BB1586" i="1"/>
  <c r="BA1586" i="1"/>
  <c r="BJ1586" i="1" s="1"/>
  <c r="AY1586" i="1"/>
  <c r="AX1586" i="1"/>
  <c r="AW1586" i="1"/>
  <c r="AV1586" i="1"/>
  <c r="AU1586" i="1"/>
  <c r="AT1586" i="1"/>
  <c r="BK1585" i="1"/>
  <c r="BJ1585" i="1"/>
  <c r="BI1585" i="1"/>
  <c r="BH1585" i="1"/>
  <c r="BC1585" i="1" a="1"/>
  <c r="BC1585" i="1" s="1"/>
  <c r="BB1585" i="1"/>
  <c r="BA1585" i="1"/>
  <c r="AY1585" i="1"/>
  <c r="AX1585" i="1"/>
  <c r="AW1585" i="1"/>
  <c r="AV1585" i="1"/>
  <c r="AU1585" i="1"/>
  <c r="AT1585" i="1"/>
  <c r="BJ1584" i="1"/>
  <c r="BI1584" i="1"/>
  <c r="BH1584" i="1"/>
  <c r="BK1584" i="1" s="1"/>
  <c r="BC1584" i="1" a="1"/>
  <c r="BC1584" i="1" s="1"/>
  <c r="BB1584" i="1"/>
  <c r="BA1584" i="1"/>
  <c r="AY1584" i="1"/>
  <c r="AX1584" i="1"/>
  <c r="AW1584" i="1"/>
  <c r="AV1584" i="1"/>
  <c r="AU1584" i="1"/>
  <c r="AT1584" i="1"/>
  <c r="BI1583" i="1"/>
  <c r="BH1583" i="1"/>
  <c r="BK1583" i="1" s="1"/>
  <c r="BC1583" i="1" a="1"/>
  <c r="BC1583" i="1" s="1"/>
  <c r="BB1583" i="1"/>
  <c r="BA1583" i="1"/>
  <c r="BJ1583" i="1" s="1"/>
  <c r="AY1583" i="1"/>
  <c r="AX1583" i="1"/>
  <c r="AW1583" i="1"/>
  <c r="AV1583" i="1"/>
  <c r="AU1583" i="1"/>
  <c r="AT1583" i="1"/>
  <c r="BK1582" i="1"/>
  <c r="BJ1582" i="1"/>
  <c r="BI1582" i="1"/>
  <c r="BH1582" i="1"/>
  <c r="BC1582" i="1" a="1"/>
  <c r="BC1582" i="1" s="1"/>
  <c r="BB1582" i="1"/>
  <c r="BA1582" i="1"/>
  <c r="AY1582" i="1"/>
  <c r="AX1582" i="1"/>
  <c r="AW1582" i="1"/>
  <c r="AV1582" i="1"/>
  <c r="AU1582" i="1"/>
  <c r="AT1582" i="1"/>
  <c r="BJ1581" i="1"/>
  <c r="BI1581" i="1"/>
  <c r="BH1581" i="1"/>
  <c r="BK1581" i="1" s="1"/>
  <c r="BC1581" i="1" a="1"/>
  <c r="BC1581" i="1" s="1"/>
  <c r="BB1581" i="1"/>
  <c r="BA1581" i="1"/>
  <c r="AY1581" i="1"/>
  <c r="AX1581" i="1"/>
  <c r="AW1581" i="1"/>
  <c r="AV1581" i="1"/>
  <c r="AU1581" i="1"/>
  <c r="AT1581" i="1"/>
  <c r="BK1580" i="1"/>
  <c r="BI1580" i="1"/>
  <c r="BH1580" i="1"/>
  <c r="BC1580" i="1" a="1"/>
  <c r="BC1580" i="1" s="1"/>
  <c r="BB1580" i="1"/>
  <c r="BA1580" i="1"/>
  <c r="BJ1580" i="1" s="1"/>
  <c r="AY1580" i="1"/>
  <c r="AX1580" i="1"/>
  <c r="AW1580" i="1"/>
  <c r="AV1580" i="1"/>
  <c r="AU1580" i="1"/>
  <c r="AT1580" i="1"/>
  <c r="BK1579" i="1"/>
  <c r="BJ1579" i="1"/>
  <c r="BI1579" i="1"/>
  <c r="BH1579" i="1"/>
  <c r="BC1579" i="1" a="1"/>
  <c r="BC1579" i="1" s="1"/>
  <c r="BB1579" i="1"/>
  <c r="BA1579" i="1"/>
  <c r="AY1579" i="1"/>
  <c r="AX1579" i="1"/>
  <c r="AW1579" i="1"/>
  <c r="AV1579" i="1"/>
  <c r="AU1579" i="1"/>
  <c r="AT1579" i="1"/>
  <c r="BJ1578" i="1"/>
  <c r="BI1578" i="1"/>
  <c r="BH1578" i="1"/>
  <c r="BK1578" i="1" s="1"/>
  <c r="BC1578" i="1" a="1"/>
  <c r="BC1578" i="1"/>
  <c r="BB1578" i="1"/>
  <c r="BA1578" i="1"/>
  <c r="AY1578" i="1"/>
  <c r="AX1578" i="1"/>
  <c r="AW1578" i="1"/>
  <c r="AV1578" i="1"/>
  <c r="AU1578" i="1"/>
  <c r="AT1578" i="1"/>
  <c r="BI1577" i="1"/>
  <c r="BH1577" i="1"/>
  <c r="BK1577" i="1" s="1"/>
  <c r="BC1577" i="1" a="1"/>
  <c r="BC1577" i="1" s="1"/>
  <c r="BB1577" i="1"/>
  <c r="BA1577" i="1"/>
  <c r="BJ1577" i="1" s="1"/>
  <c r="AY1577" i="1"/>
  <c r="AX1577" i="1"/>
  <c r="AW1577" i="1"/>
  <c r="AV1577" i="1"/>
  <c r="AU1577" i="1"/>
  <c r="AT1577" i="1"/>
  <c r="BK1576" i="1"/>
  <c r="BJ1576" i="1"/>
  <c r="BI1576" i="1"/>
  <c r="BH1576" i="1"/>
  <c r="BC1576" i="1" a="1"/>
  <c r="BC1576" i="1" s="1"/>
  <c r="BB1576" i="1"/>
  <c r="BA1576" i="1"/>
  <c r="AY1576" i="1"/>
  <c r="AX1576" i="1"/>
  <c r="AW1576" i="1"/>
  <c r="AV1576" i="1"/>
  <c r="AU1576" i="1"/>
  <c r="AT1576" i="1"/>
  <c r="BJ1575" i="1"/>
  <c r="BI1575" i="1"/>
  <c r="BH1575" i="1"/>
  <c r="BK1575" i="1" s="1"/>
  <c r="BC1575" i="1" a="1"/>
  <c r="BC1575" i="1" s="1"/>
  <c r="BB1575" i="1"/>
  <c r="BA1575" i="1"/>
  <c r="AY1575" i="1"/>
  <c r="AX1575" i="1"/>
  <c r="AW1575" i="1"/>
  <c r="AV1575" i="1"/>
  <c r="AU1575" i="1"/>
  <c r="AT1575" i="1"/>
  <c r="BI1574" i="1"/>
  <c r="BH1574" i="1"/>
  <c r="BK1574" i="1" s="1"/>
  <c r="BC1574" i="1" a="1"/>
  <c r="BC1574" i="1" s="1"/>
  <c r="BE1574" i="1" s="1"/>
  <c r="BB1574" i="1"/>
  <c r="BA1574" i="1"/>
  <c r="BJ1574" i="1" s="1"/>
  <c r="AY1574" i="1"/>
  <c r="AX1574" i="1"/>
  <c r="AW1574" i="1"/>
  <c r="AV1574" i="1"/>
  <c r="AU1574" i="1"/>
  <c r="AT1574" i="1"/>
  <c r="BK1573" i="1"/>
  <c r="BJ1573" i="1"/>
  <c r="BI1573" i="1"/>
  <c r="BH1573" i="1"/>
  <c r="BC1573" i="1" a="1"/>
  <c r="BC1573" i="1" s="1"/>
  <c r="BB1573" i="1"/>
  <c r="BA1573" i="1"/>
  <c r="AY1573" i="1"/>
  <c r="AX1573" i="1"/>
  <c r="AW1573" i="1"/>
  <c r="AV1573" i="1"/>
  <c r="AU1573" i="1"/>
  <c r="AT1573" i="1"/>
  <c r="BJ1572" i="1"/>
  <c r="BI1572" i="1"/>
  <c r="BH1572" i="1"/>
  <c r="BK1572" i="1" s="1"/>
  <c r="BC1572" i="1" a="1"/>
  <c r="BC1572" i="1" s="1"/>
  <c r="BF1572" i="1" s="1"/>
  <c r="BB1572" i="1"/>
  <c r="BA1572" i="1"/>
  <c r="AY1572" i="1"/>
  <c r="AX1572" i="1"/>
  <c r="AW1572" i="1"/>
  <c r="AV1572" i="1"/>
  <c r="AU1572" i="1"/>
  <c r="AT1572" i="1"/>
  <c r="BK1571" i="1"/>
  <c r="BI1571" i="1"/>
  <c r="BH1571" i="1"/>
  <c r="BC1571" i="1" a="1"/>
  <c r="BC1571" i="1" s="1"/>
  <c r="BB1571" i="1"/>
  <c r="BA1571" i="1"/>
  <c r="BJ1571" i="1" s="1"/>
  <c r="AY1571" i="1"/>
  <c r="AX1571" i="1"/>
  <c r="AW1571" i="1"/>
  <c r="AV1571" i="1"/>
  <c r="AU1571" i="1"/>
  <c r="AT1571" i="1"/>
  <c r="BK1570" i="1"/>
  <c r="BJ1570" i="1"/>
  <c r="BI1570" i="1"/>
  <c r="BH1570" i="1"/>
  <c r="BC1570" i="1" a="1"/>
  <c r="BC1570" i="1" s="1"/>
  <c r="BB1570" i="1"/>
  <c r="BA1570" i="1"/>
  <c r="AY1570" i="1"/>
  <c r="AX1570" i="1"/>
  <c r="AW1570" i="1"/>
  <c r="AV1570" i="1"/>
  <c r="AU1570" i="1"/>
  <c r="AT1570" i="1"/>
  <c r="BJ1569" i="1"/>
  <c r="BI1569" i="1"/>
  <c r="BH1569" i="1"/>
  <c r="BK1569" i="1" s="1"/>
  <c r="BC1569" i="1" a="1"/>
  <c r="BC1569" i="1" s="1"/>
  <c r="BF1569" i="1" s="1"/>
  <c r="BB1569" i="1"/>
  <c r="BA1569" i="1"/>
  <c r="AY1569" i="1"/>
  <c r="AX1569" i="1"/>
  <c r="AW1569" i="1"/>
  <c r="AV1569" i="1"/>
  <c r="AU1569" i="1"/>
  <c r="AT1569" i="1"/>
  <c r="BI1568" i="1"/>
  <c r="BH1568" i="1"/>
  <c r="BK1568" i="1" s="1"/>
  <c r="BC1568" i="1" a="1"/>
  <c r="BC1568" i="1" s="1"/>
  <c r="BB1568" i="1"/>
  <c r="BA1568" i="1"/>
  <c r="BJ1568" i="1" s="1"/>
  <c r="AY1568" i="1"/>
  <c r="AX1568" i="1"/>
  <c r="AW1568" i="1"/>
  <c r="AV1568" i="1"/>
  <c r="AU1568" i="1"/>
  <c r="AT1568" i="1"/>
  <c r="BK1567" i="1"/>
  <c r="BJ1567" i="1"/>
  <c r="BI1567" i="1"/>
  <c r="BH1567" i="1"/>
  <c r="BC1567" i="1" a="1"/>
  <c r="BC1567" i="1"/>
  <c r="BB1567" i="1"/>
  <c r="BA1567" i="1"/>
  <c r="AY1567" i="1"/>
  <c r="AX1567" i="1"/>
  <c r="AW1567" i="1"/>
  <c r="AV1567" i="1"/>
  <c r="AU1567" i="1"/>
  <c r="AT1567" i="1"/>
  <c r="BJ1566" i="1"/>
  <c r="BI1566" i="1"/>
  <c r="BH1566" i="1"/>
  <c r="BK1566" i="1" s="1"/>
  <c r="BC1566" i="1" a="1"/>
  <c r="BC1566" i="1" s="1"/>
  <c r="BB1566" i="1"/>
  <c r="BA1566" i="1"/>
  <c r="AY1566" i="1"/>
  <c r="AX1566" i="1"/>
  <c r="AW1566" i="1"/>
  <c r="AV1566" i="1"/>
  <c r="AU1566" i="1"/>
  <c r="AT1566" i="1"/>
  <c r="BK1565" i="1"/>
  <c r="BI1565" i="1"/>
  <c r="BH1565" i="1"/>
  <c r="BC1565" i="1" a="1"/>
  <c r="BC1565" i="1" s="1"/>
  <c r="BE1565" i="1" s="1"/>
  <c r="BB1565" i="1"/>
  <c r="BA1565" i="1"/>
  <c r="BJ1565" i="1" s="1"/>
  <c r="AY1565" i="1"/>
  <c r="AX1565" i="1"/>
  <c r="AW1565" i="1"/>
  <c r="AV1565" i="1"/>
  <c r="AU1565" i="1"/>
  <c r="AT1565" i="1"/>
  <c r="BK1564" i="1"/>
  <c r="BJ1564" i="1"/>
  <c r="BI1564" i="1"/>
  <c r="BH1564" i="1"/>
  <c r="BC1564" i="1" a="1"/>
  <c r="BC1564" i="1" s="1"/>
  <c r="BB1564" i="1"/>
  <c r="BA1564" i="1"/>
  <c r="AY1564" i="1"/>
  <c r="AX1564" i="1"/>
  <c r="AW1564" i="1"/>
  <c r="AV1564" i="1"/>
  <c r="AU1564" i="1"/>
  <c r="AT1564" i="1"/>
  <c r="BJ1563" i="1"/>
  <c r="BI1563" i="1"/>
  <c r="BH1563" i="1"/>
  <c r="BK1563" i="1" s="1"/>
  <c r="BC1563" i="1" a="1"/>
  <c r="BC1563" i="1" s="1"/>
  <c r="BE1563" i="1" s="1"/>
  <c r="BB1563" i="1"/>
  <c r="BA1563" i="1"/>
  <c r="AY1563" i="1"/>
  <c r="AX1563" i="1"/>
  <c r="AW1563" i="1"/>
  <c r="AV1563" i="1"/>
  <c r="AU1563" i="1"/>
  <c r="AT1563" i="1"/>
  <c r="BI1562" i="1"/>
  <c r="BH1562" i="1"/>
  <c r="BK1562" i="1" s="1"/>
  <c r="BC1562" i="1" a="1"/>
  <c r="BC1562" i="1" s="1"/>
  <c r="BE1562" i="1" s="1"/>
  <c r="BB1562" i="1"/>
  <c r="BA1562" i="1"/>
  <c r="BJ1562" i="1" s="1"/>
  <c r="AY1562" i="1"/>
  <c r="AX1562" i="1"/>
  <c r="AW1562" i="1"/>
  <c r="AV1562" i="1"/>
  <c r="AU1562" i="1"/>
  <c r="AT1562" i="1"/>
  <c r="BK1561" i="1"/>
  <c r="BJ1561" i="1"/>
  <c r="BI1561" i="1"/>
  <c r="BH1561" i="1"/>
  <c r="BC1561" i="1" a="1"/>
  <c r="BC1561" i="1" s="1"/>
  <c r="BB1561" i="1"/>
  <c r="BA1561" i="1"/>
  <c r="AY1561" i="1"/>
  <c r="AX1561" i="1"/>
  <c r="AW1561" i="1"/>
  <c r="AV1561" i="1"/>
  <c r="AU1561" i="1"/>
  <c r="AT1561" i="1"/>
  <c r="BJ1560" i="1"/>
  <c r="BI1560" i="1"/>
  <c r="BH1560" i="1"/>
  <c r="BK1560" i="1" s="1"/>
  <c r="BC1560" i="1" a="1"/>
  <c r="BC1560" i="1" s="1"/>
  <c r="BF1560" i="1" s="1"/>
  <c r="BB1560" i="1"/>
  <c r="BA1560" i="1"/>
  <c r="AY1560" i="1"/>
  <c r="AX1560" i="1"/>
  <c r="AW1560" i="1"/>
  <c r="AV1560" i="1"/>
  <c r="AU1560" i="1"/>
  <c r="AT1560" i="1"/>
  <c r="BI1559" i="1"/>
  <c r="BH1559" i="1"/>
  <c r="BK1559" i="1" s="1"/>
  <c r="BC1559" i="1" a="1"/>
  <c r="BC1559" i="1" s="1"/>
  <c r="BE1559" i="1" s="1"/>
  <c r="BB1559" i="1"/>
  <c r="BA1559" i="1"/>
  <c r="BJ1559" i="1" s="1"/>
  <c r="AY1559" i="1"/>
  <c r="AX1559" i="1"/>
  <c r="AW1559" i="1"/>
  <c r="AV1559" i="1"/>
  <c r="AU1559" i="1"/>
  <c r="AT1559" i="1"/>
  <c r="BK1558" i="1"/>
  <c r="BJ1558" i="1"/>
  <c r="BI1558" i="1"/>
  <c r="BH1558" i="1"/>
  <c r="BC1558" i="1" a="1"/>
  <c r="BC1558" i="1" s="1"/>
  <c r="BB1558" i="1"/>
  <c r="BA1558" i="1"/>
  <c r="AY1558" i="1"/>
  <c r="AX1558" i="1"/>
  <c r="AW1558" i="1"/>
  <c r="AV1558" i="1"/>
  <c r="AU1558" i="1"/>
  <c r="AT1558" i="1"/>
  <c r="BJ1557" i="1"/>
  <c r="BI1557" i="1"/>
  <c r="BH1557" i="1"/>
  <c r="BK1557" i="1" s="1"/>
  <c r="BC1557" i="1" a="1"/>
  <c r="BC1557" i="1"/>
  <c r="BB1557" i="1"/>
  <c r="BA1557" i="1"/>
  <c r="AY1557" i="1"/>
  <c r="AX1557" i="1"/>
  <c r="AW1557" i="1"/>
  <c r="AV1557" i="1"/>
  <c r="AU1557" i="1"/>
  <c r="AT1557" i="1"/>
  <c r="BK1556" i="1"/>
  <c r="BI1556" i="1"/>
  <c r="BH1556" i="1"/>
  <c r="BC1556" i="1" a="1"/>
  <c r="BC1556" i="1" s="1"/>
  <c r="BE1556" i="1" s="1"/>
  <c r="BB1556" i="1"/>
  <c r="BA1556" i="1"/>
  <c r="BJ1556" i="1" s="1"/>
  <c r="AY1556" i="1"/>
  <c r="AX1556" i="1"/>
  <c r="AW1556" i="1"/>
  <c r="AV1556" i="1"/>
  <c r="AU1556" i="1"/>
  <c r="AT1556" i="1"/>
  <c r="BK1555" i="1"/>
  <c r="BJ1555" i="1"/>
  <c r="BI1555" i="1"/>
  <c r="BH1555" i="1"/>
  <c r="BC1555" i="1" a="1"/>
  <c r="BC1555" i="1" s="1"/>
  <c r="BB1555" i="1"/>
  <c r="BA1555" i="1"/>
  <c r="AY1555" i="1"/>
  <c r="AX1555" i="1"/>
  <c r="AW1555" i="1"/>
  <c r="AV1555" i="1"/>
  <c r="AU1555" i="1"/>
  <c r="AT1555" i="1"/>
  <c r="BJ1554" i="1"/>
  <c r="BI1554" i="1"/>
  <c r="BH1554" i="1"/>
  <c r="BK1554" i="1" s="1"/>
  <c r="BC1554" i="1" a="1"/>
  <c r="BC1554" i="1" s="1"/>
  <c r="BE1554" i="1" s="1"/>
  <c r="BB1554" i="1"/>
  <c r="BA1554" i="1"/>
  <c r="AY1554" i="1"/>
  <c r="AX1554" i="1"/>
  <c r="AW1554" i="1"/>
  <c r="AV1554" i="1"/>
  <c r="AU1554" i="1"/>
  <c r="AT1554" i="1"/>
  <c r="BK1553" i="1"/>
  <c r="BI1553" i="1"/>
  <c r="BH1553" i="1"/>
  <c r="BC1553" i="1" a="1"/>
  <c r="BC1553" i="1" s="1"/>
  <c r="BE1553" i="1" s="1"/>
  <c r="BB1553" i="1"/>
  <c r="BA1553" i="1"/>
  <c r="BJ1553" i="1" s="1"/>
  <c r="AY1553" i="1"/>
  <c r="AX1553" i="1"/>
  <c r="AW1553" i="1"/>
  <c r="AV1553" i="1"/>
  <c r="AU1553" i="1"/>
  <c r="AT1553" i="1"/>
  <c r="BK1552" i="1"/>
  <c r="BJ1552" i="1"/>
  <c r="BI1552" i="1"/>
  <c r="BH1552" i="1"/>
  <c r="BC1552" i="1" a="1"/>
  <c r="BC1552" i="1" s="1"/>
  <c r="BB1552" i="1"/>
  <c r="BA1552" i="1"/>
  <c r="AY1552" i="1"/>
  <c r="AX1552" i="1"/>
  <c r="AW1552" i="1"/>
  <c r="AV1552" i="1"/>
  <c r="AU1552" i="1"/>
  <c r="AT1552" i="1"/>
  <c r="BJ1551" i="1"/>
  <c r="BI1551" i="1"/>
  <c r="BH1551" i="1"/>
  <c r="BK1551" i="1" s="1"/>
  <c r="BC1551" i="1" a="1"/>
  <c r="BC1551" i="1" s="1"/>
  <c r="BE1551" i="1" s="1"/>
  <c r="BB1551" i="1"/>
  <c r="BA1551" i="1"/>
  <c r="AY1551" i="1"/>
  <c r="AX1551" i="1"/>
  <c r="AW1551" i="1"/>
  <c r="AV1551" i="1"/>
  <c r="AU1551" i="1"/>
  <c r="AT1551" i="1"/>
  <c r="BI1550" i="1"/>
  <c r="BH1550" i="1"/>
  <c r="BK1550" i="1" s="1"/>
  <c r="BC1550" i="1" a="1"/>
  <c r="BC1550" i="1" s="1"/>
  <c r="BE1550" i="1" s="1"/>
  <c r="BB1550" i="1"/>
  <c r="BA1550" i="1"/>
  <c r="BJ1550" i="1" s="1"/>
  <c r="AY1550" i="1"/>
  <c r="AX1550" i="1"/>
  <c r="AW1550" i="1"/>
  <c r="AV1550" i="1"/>
  <c r="AU1550" i="1"/>
  <c r="AT1550" i="1"/>
  <c r="BK1549" i="1"/>
  <c r="BJ1549" i="1"/>
  <c r="BI1549" i="1"/>
  <c r="BH1549" i="1"/>
  <c r="BC1549" i="1" a="1"/>
  <c r="BC1549" i="1" s="1"/>
  <c r="BB1549" i="1"/>
  <c r="BA1549" i="1"/>
  <c r="AY1549" i="1"/>
  <c r="AX1549" i="1"/>
  <c r="AW1549" i="1"/>
  <c r="AV1549" i="1"/>
  <c r="AU1549" i="1"/>
  <c r="AT1549" i="1"/>
  <c r="BJ1548" i="1"/>
  <c r="BI1548" i="1"/>
  <c r="BH1548" i="1"/>
  <c r="BK1548" i="1" s="1"/>
  <c r="BC1548" i="1" a="1"/>
  <c r="BC1548" i="1" s="1"/>
  <c r="BB1548" i="1"/>
  <c r="BA1548" i="1"/>
  <c r="AY1548" i="1"/>
  <c r="AX1548" i="1"/>
  <c r="AW1548" i="1"/>
  <c r="AV1548" i="1"/>
  <c r="AU1548" i="1"/>
  <c r="AT1548" i="1"/>
  <c r="BI1547" i="1"/>
  <c r="BH1547" i="1"/>
  <c r="BK1547" i="1" s="1"/>
  <c r="BC1547" i="1" a="1"/>
  <c r="BC1547" i="1" s="1"/>
  <c r="BE1547" i="1" s="1"/>
  <c r="BB1547" i="1"/>
  <c r="BA1547" i="1"/>
  <c r="BJ1547" i="1" s="1"/>
  <c r="AY1547" i="1"/>
  <c r="AX1547" i="1"/>
  <c r="AW1547" i="1"/>
  <c r="AV1547" i="1"/>
  <c r="AU1547" i="1"/>
  <c r="AT1547" i="1"/>
  <c r="BK1546" i="1"/>
  <c r="BJ1546" i="1"/>
  <c r="BI1546" i="1"/>
  <c r="BH1546" i="1"/>
  <c r="BC1546" i="1" a="1"/>
  <c r="BC1546" i="1" s="1"/>
  <c r="BB1546" i="1"/>
  <c r="BA1546" i="1"/>
  <c r="AY1546" i="1"/>
  <c r="AX1546" i="1"/>
  <c r="AW1546" i="1"/>
  <c r="AV1546" i="1"/>
  <c r="AU1546" i="1"/>
  <c r="AT1546" i="1"/>
  <c r="BJ1545" i="1"/>
  <c r="BI1545" i="1"/>
  <c r="BH1545" i="1"/>
  <c r="BK1545" i="1" s="1"/>
  <c r="BC1545" i="1" a="1"/>
  <c r="BC1545" i="1" s="1"/>
  <c r="BB1545" i="1"/>
  <c r="BA1545" i="1"/>
  <c r="AY1545" i="1"/>
  <c r="AX1545" i="1"/>
  <c r="AW1545" i="1"/>
  <c r="AV1545" i="1"/>
  <c r="AU1545" i="1"/>
  <c r="AT1545" i="1"/>
  <c r="BK1544" i="1"/>
  <c r="BI1544" i="1"/>
  <c r="BH1544" i="1"/>
  <c r="BC1544" i="1" a="1"/>
  <c r="BC1544" i="1" s="1"/>
  <c r="BE1544" i="1" s="1"/>
  <c r="BB1544" i="1"/>
  <c r="BA1544" i="1"/>
  <c r="BJ1544" i="1" s="1"/>
  <c r="AY1544" i="1"/>
  <c r="AX1544" i="1"/>
  <c r="AW1544" i="1"/>
  <c r="AV1544" i="1"/>
  <c r="AU1544" i="1"/>
  <c r="AT1544" i="1"/>
  <c r="BK1543" i="1"/>
  <c r="BJ1543" i="1"/>
  <c r="BI1543" i="1"/>
  <c r="BH1543" i="1"/>
  <c r="BC1543" i="1" a="1"/>
  <c r="BC1543" i="1" s="1"/>
  <c r="BB1543" i="1"/>
  <c r="BA1543" i="1"/>
  <c r="AY1543" i="1"/>
  <c r="AX1543" i="1"/>
  <c r="AW1543" i="1"/>
  <c r="AV1543" i="1"/>
  <c r="AU1543" i="1"/>
  <c r="AT1543" i="1"/>
  <c r="BJ1542" i="1"/>
  <c r="BI1542" i="1"/>
  <c r="BH1542" i="1"/>
  <c r="BK1542" i="1" s="1"/>
  <c r="BC1542" i="1" a="1"/>
  <c r="BC1542" i="1" s="1"/>
  <c r="BB1542" i="1"/>
  <c r="BA1542" i="1"/>
  <c r="AY1542" i="1"/>
  <c r="AX1542" i="1"/>
  <c r="AW1542" i="1"/>
  <c r="AV1542" i="1"/>
  <c r="AU1542" i="1"/>
  <c r="AT1542" i="1"/>
  <c r="BI1541" i="1"/>
  <c r="BH1541" i="1"/>
  <c r="BK1541" i="1" s="1"/>
  <c r="BC1541" i="1" a="1"/>
  <c r="BC1541" i="1" s="1"/>
  <c r="BB1541" i="1"/>
  <c r="BA1541" i="1"/>
  <c r="BJ1541" i="1" s="1"/>
  <c r="AY1541" i="1"/>
  <c r="AX1541" i="1"/>
  <c r="AW1541" i="1"/>
  <c r="AV1541" i="1"/>
  <c r="AU1541" i="1"/>
  <c r="AT1541" i="1"/>
  <c r="BK1540" i="1"/>
  <c r="BJ1540" i="1"/>
  <c r="BI1540" i="1"/>
  <c r="BH1540" i="1"/>
  <c r="BC1540" i="1" a="1"/>
  <c r="BC1540" i="1" s="1"/>
  <c r="BB1540" i="1"/>
  <c r="BA1540" i="1"/>
  <c r="AY1540" i="1"/>
  <c r="AX1540" i="1"/>
  <c r="AW1540" i="1"/>
  <c r="AV1540" i="1"/>
  <c r="AU1540" i="1"/>
  <c r="AT1540" i="1"/>
  <c r="BJ1539" i="1"/>
  <c r="BI1539" i="1"/>
  <c r="BH1539" i="1"/>
  <c r="BK1539" i="1" s="1"/>
  <c r="BC1539" i="1" a="1"/>
  <c r="BC1539" i="1" s="1"/>
  <c r="BB1539" i="1"/>
  <c r="BA1539" i="1"/>
  <c r="AY1539" i="1"/>
  <c r="AX1539" i="1"/>
  <c r="AW1539" i="1"/>
  <c r="AV1539" i="1"/>
  <c r="AU1539" i="1"/>
  <c r="AT1539" i="1"/>
  <c r="BI1538" i="1"/>
  <c r="BH1538" i="1"/>
  <c r="BK1538" i="1" s="1"/>
  <c r="BC1538" i="1" a="1"/>
  <c r="BC1538" i="1" s="1"/>
  <c r="BE1538" i="1" s="1"/>
  <c r="BB1538" i="1"/>
  <c r="BA1538" i="1"/>
  <c r="BJ1538" i="1" s="1"/>
  <c r="AY1538" i="1"/>
  <c r="AX1538" i="1"/>
  <c r="AW1538" i="1"/>
  <c r="AV1538" i="1"/>
  <c r="AU1538" i="1"/>
  <c r="AT1538" i="1"/>
  <c r="BK1537" i="1"/>
  <c r="BJ1537" i="1"/>
  <c r="BI1537" i="1"/>
  <c r="BH1537" i="1"/>
  <c r="BC1537" i="1" a="1"/>
  <c r="BC1537" i="1"/>
  <c r="BB1537" i="1"/>
  <c r="BA1537" i="1"/>
  <c r="AY1537" i="1"/>
  <c r="AX1537" i="1"/>
  <c r="AW1537" i="1"/>
  <c r="AV1537" i="1"/>
  <c r="AU1537" i="1"/>
  <c r="AT1537" i="1"/>
  <c r="BJ1536" i="1"/>
  <c r="BI1536" i="1"/>
  <c r="BH1536" i="1"/>
  <c r="BK1536" i="1" s="1"/>
  <c r="BF1536" i="1"/>
  <c r="BC1536" i="1" a="1"/>
  <c r="BC1536" i="1" s="1"/>
  <c r="BB1536" i="1"/>
  <c r="BA1536" i="1"/>
  <c r="AY1536" i="1"/>
  <c r="AX1536" i="1"/>
  <c r="AW1536" i="1"/>
  <c r="AV1536" i="1"/>
  <c r="AU1536" i="1"/>
  <c r="AT1536" i="1"/>
  <c r="BK1535" i="1"/>
  <c r="BI1535" i="1"/>
  <c r="BH1535" i="1"/>
  <c r="BC1535" i="1" a="1"/>
  <c r="BC1535" i="1" s="1"/>
  <c r="BB1535" i="1"/>
  <c r="BA1535" i="1"/>
  <c r="BJ1535" i="1" s="1"/>
  <c r="AY1535" i="1"/>
  <c r="AX1535" i="1"/>
  <c r="AW1535" i="1"/>
  <c r="AV1535" i="1"/>
  <c r="AU1535" i="1"/>
  <c r="AT1535" i="1"/>
  <c r="BK1534" i="1"/>
  <c r="BJ1534" i="1"/>
  <c r="BI1534" i="1"/>
  <c r="BH1534" i="1"/>
  <c r="BC1534" i="1" a="1"/>
  <c r="BC1534" i="1" s="1"/>
  <c r="BB1534" i="1"/>
  <c r="BA1534" i="1"/>
  <c r="AY1534" i="1"/>
  <c r="AX1534" i="1"/>
  <c r="AW1534" i="1"/>
  <c r="AV1534" i="1"/>
  <c r="AU1534" i="1"/>
  <c r="AT1534" i="1"/>
  <c r="BJ1533" i="1"/>
  <c r="BI1533" i="1"/>
  <c r="BH1533" i="1"/>
  <c r="BK1533" i="1" s="1"/>
  <c r="BC1533" i="1" a="1"/>
  <c r="BC1533" i="1" s="1"/>
  <c r="BF1533" i="1" s="1"/>
  <c r="BB1533" i="1"/>
  <c r="BA1533" i="1"/>
  <c r="AY1533" i="1"/>
  <c r="AX1533" i="1"/>
  <c r="AW1533" i="1"/>
  <c r="AV1533" i="1"/>
  <c r="AU1533" i="1"/>
  <c r="AT1533" i="1"/>
  <c r="BI1532" i="1"/>
  <c r="BH1532" i="1"/>
  <c r="BK1532" i="1" s="1"/>
  <c r="BC1532" i="1" a="1"/>
  <c r="BC1532" i="1" s="1"/>
  <c r="BE1532" i="1" s="1"/>
  <c r="BB1532" i="1"/>
  <c r="BA1532" i="1"/>
  <c r="BJ1532" i="1" s="1"/>
  <c r="AY1532" i="1"/>
  <c r="AX1532" i="1"/>
  <c r="AW1532" i="1"/>
  <c r="AV1532" i="1"/>
  <c r="AU1532" i="1"/>
  <c r="AT1532" i="1"/>
  <c r="BK1531" i="1"/>
  <c r="BJ1531" i="1"/>
  <c r="BI1531" i="1"/>
  <c r="BH1531" i="1"/>
  <c r="BC1531" i="1" a="1"/>
  <c r="BC1531" i="1"/>
  <c r="BB1531" i="1"/>
  <c r="BA1531" i="1"/>
  <c r="AY1531" i="1"/>
  <c r="AX1531" i="1"/>
  <c r="AW1531" i="1"/>
  <c r="AV1531" i="1"/>
  <c r="AU1531" i="1"/>
  <c r="AT1531" i="1"/>
  <c r="BJ1530" i="1"/>
  <c r="BI1530" i="1"/>
  <c r="BH1530" i="1"/>
  <c r="BK1530" i="1" s="1"/>
  <c r="BC1530" i="1" a="1"/>
  <c r="BC1530" i="1" s="1"/>
  <c r="BB1530" i="1"/>
  <c r="BA1530" i="1"/>
  <c r="AY1530" i="1"/>
  <c r="AX1530" i="1"/>
  <c r="AW1530" i="1"/>
  <c r="AV1530" i="1"/>
  <c r="AU1530" i="1"/>
  <c r="AT1530" i="1"/>
  <c r="BK1529" i="1"/>
  <c r="BI1529" i="1"/>
  <c r="BH1529" i="1"/>
  <c r="BC1529" i="1" a="1"/>
  <c r="BC1529" i="1" s="1"/>
  <c r="BE1529" i="1" s="1"/>
  <c r="BB1529" i="1"/>
  <c r="BA1529" i="1"/>
  <c r="BJ1529" i="1" s="1"/>
  <c r="AY1529" i="1"/>
  <c r="AX1529" i="1"/>
  <c r="AW1529" i="1"/>
  <c r="AV1529" i="1"/>
  <c r="AU1529" i="1"/>
  <c r="AT1529" i="1"/>
  <c r="BK1528" i="1"/>
  <c r="BJ1528" i="1"/>
  <c r="BI1528" i="1"/>
  <c r="BH1528" i="1"/>
  <c r="BC1528" i="1" a="1"/>
  <c r="BC1528" i="1" s="1"/>
  <c r="BB1528" i="1"/>
  <c r="BA1528" i="1"/>
  <c r="AY1528" i="1"/>
  <c r="AX1528" i="1"/>
  <c r="AW1528" i="1"/>
  <c r="AV1528" i="1"/>
  <c r="AU1528" i="1"/>
  <c r="AT1528" i="1"/>
  <c r="BJ1527" i="1"/>
  <c r="BI1527" i="1"/>
  <c r="BH1527" i="1"/>
  <c r="BK1527" i="1" s="1"/>
  <c r="BC1527" i="1" a="1"/>
  <c r="BC1527" i="1"/>
  <c r="BB1527" i="1"/>
  <c r="BA1527" i="1"/>
  <c r="AY1527" i="1"/>
  <c r="AX1527" i="1"/>
  <c r="AW1527" i="1"/>
  <c r="AV1527" i="1"/>
  <c r="AU1527" i="1"/>
  <c r="AT1527" i="1"/>
  <c r="BI1526" i="1"/>
  <c r="BH1526" i="1"/>
  <c r="BK1526" i="1" s="1"/>
  <c r="BC1526" i="1" a="1"/>
  <c r="BC1526" i="1" s="1"/>
  <c r="BB1526" i="1"/>
  <c r="BA1526" i="1"/>
  <c r="BJ1526" i="1" s="1"/>
  <c r="AY1526" i="1"/>
  <c r="AX1526" i="1"/>
  <c r="AW1526" i="1"/>
  <c r="AV1526" i="1"/>
  <c r="AU1526" i="1"/>
  <c r="AT1526" i="1"/>
  <c r="BK1525" i="1"/>
  <c r="BJ1525" i="1"/>
  <c r="BI1525" i="1"/>
  <c r="BH1525" i="1"/>
  <c r="BC1525" i="1" a="1"/>
  <c r="BC1525" i="1" s="1"/>
  <c r="BB1525" i="1"/>
  <c r="BA1525" i="1"/>
  <c r="AY1525" i="1"/>
  <c r="AX1525" i="1"/>
  <c r="AW1525" i="1"/>
  <c r="AV1525" i="1"/>
  <c r="AU1525" i="1"/>
  <c r="AT1525" i="1"/>
  <c r="BJ1524" i="1"/>
  <c r="BI1524" i="1"/>
  <c r="BH1524" i="1"/>
  <c r="BK1524" i="1" s="1"/>
  <c r="BC1524" i="1" a="1"/>
  <c r="BC1524" i="1" s="1"/>
  <c r="BF1524" i="1" s="1"/>
  <c r="BB1524" i="1"/>
  <c r="BA1524" i="1"/>
  <c r="AY1524" i="1"/>
  <c r="AX1524" i="1"/>
  <c r="AW1524" i="1"/>
  <c r="AV1524" i="1"/>
  <c r="AU1524" i="1"/>
  <c r="AT1524" i="1"/>
  <c r="BI1523" i="1"/>
  <c r="BH1523" i="1"/>
  <c r="BK1523" i="1" s="1"/>
  <c r="BC1523" i="1" a="1"/>
  <c r="BC1523" i="1" s="1"/>
  <c r="BE1523" i="1" s="1"/>
  <c r="BB1523" i="1"/>
  <c r="BA1523" i="1"/>
  <c r="BJ1523" i="1" s="1"/>
  <c r="AY1523" i="1"/>
  <c r="AX1523" i="1"/>
  <c r="AW1523" i="1"/>
  <c r="AV1523" i="1"/>
  <c r="AU1523" i="1"/>
  <c r="AT1523" i="1"/>
  <c r="BJ1522" i="1"/>
  <c r="BI1522" i="1"/>
  <c r="BH1522" i="1"/>
  <c r="BC1522" i="1" a="1"/>
  <c r="BC1522" i="1" s="1"/>
  <c r="BA1522" i="1"/>
  <c r="AY1522" i="1"/>
  <c r="AX1522" i="1"/>
  <c r="AW1522" i="1"/>
  <c r="AV1522" i="1"/>
  <c r="AU1522" i="1"/>
  <c r="AT1522" i="1"/>
  <c r="BK1521" i="1"/>
  <c r="BJ1521" i="1"/>
  <c r="BI1521" i="1"/>
  <c r="BH1521" i="1"/>
  <c r="BC1521" i="1" a="1"/>
  <c r="BC1521" i="1" s="1"/>
  <c r="BB1521" i="1"/>
  <c r="BA1521" i="1"/>
  <c r="AY1521" i="1"/>
  <c r="AX1521" i="1"/>
  <c r="AW1521" i="1"/>
  <c r="AV1521" i="1"/>
  <c r="AU1521" i="1"/>
  <c r="AT1521" i="1"/>
  <c r="BJ1520" i="1"/>
  <c r="BI1520" i="1"/>
  <c r="BH1520" i="1"/>
  <c r="BK1520" i="1" s="1"/>
  <c r="BC1520" i="1" a="1"/>
  <c r="BC1520" i="1" s="1"/>
  <c r="BB1520" i="1"/>
  <c r="BA1520" i="1"/>
  <c r="AY1520" i="1"/>
  <c r="AX1520" i="1"/>
  <c r="AW1520" i="1"/>
  <c r="AV1520" i="1"/>
  <c r="AU1520" i="1"/>
  <c r="AT1520" i="1"/>
  <c r="BK1519" i="1"/>
  <c r="BI1519" i="1"/>
  <c r="BH1519" i="1"/>
  <c r="BC1519" i="1" a="1"/>
  <c r="BC1519" i="1" s="1"/>
  <c r="BE1519" i="1" s="1"/>
  <c r="BB1519" i="1"/>
  <c r="BA1519" i="1"/>
  <c r="BJ1519" i="1" s="1"/>
  <c r="AY1519" i="1"/>
  <c r="AX1519" i="1"/>
  <c r="AW1519" i="1"/>
  <c r="AV1519" i="1"/>
  <c r="AU1519" i="1"/>
  <c r="AT1519" i="1"/>
  <c r="BK1518" i="1"/>
  <c r="BJ1518" i="1"/>
  <c r="BI1518" i="1"/>
  <c r="BH1518" i="1"/>
  <c r="BC1518" i="1" a="1"/>
  <c r="BC1518" i="1" s="1"/>
  <c r="BB1518" i="1"/>
  <c r="BA1518" i="1"/>
  <c r="AY1518" i="1"/>
  <c r="AX1518" i="1"/>
  <c r="AW1518" i="1"/>
  <c r="AV1518" i="1"/>
  <c r="AU1518" i="1"/>
  <c r="AT1518" i="1"/>
  <c r="BI1517" i="1"/>
  <c r="BJ1517" i="1" s="1"/>
  <c r="BH1517" i="1"/>
  <c r="BK1517" i="1" s="1"/>
  <c r="BC1517" i="1" a="1"/>
  <c r="BC1517" i="1" s="1"/>
  <c r="BB1517" i="1"/>
  <c r="BA1517" i="1"/>
  <c r="AY1517" i="1"/>
  <c r="AX1517" i="1"/>
  <c r="AW1517" i="1"/>
  <c r="AV1517" i="1"/>
  <c r="AU1517" i="1"/>
  <c r="AT1517" i="1"/>
  <c r="BI1516" i="1"/>
  <c r="BH1516" i="1"/>
  <c r="BK1516" i="1" s="1"/>
  <c r="BC1516" i="1" a="1"/>
  <c r="BC1516" i="1" s="1"/>
  <c r="BB1516" i="1"/>
  <c r="BA1516" i="1"/>
  <c r="BJ1516" i="1" s="1"/>
  <c r="AY1516" i="1"/>
  <c r="AX1516" i="1"/>
  <c r="AW1516" i="1"/>
  <c r="AV1516" i="1"/>
  <c r="AU1516" i="1"/>
  <c r="AT1516" i="1"/>
  <c r="BK1515" i="1"/>
  <c r="BJ1515" i="1"/>
  <c r="BI1515" i="1"/>
  <c r="BH1515" i="1"/>
  <c r="BC1515" i="1" a="1"/>
  <c r="BC1515" i="1" s="1"/>
  <c r="BB1515" i="1"/>
  <c r="BA1515" i="1"/>
  <c r="AY1515" i="1"/>
  <c r="AX1515" i="1"/>
  <c r="AW1515" i="1"/>
  <c r="AV1515" i="1"/>
  <c r="AU1515" i="1"/>
  <c r="AT1515" i="1"/>
  <c r="BI1514" i="1"/>
  <c r="BJ1514" i="1" s="1"/>
  <c r="BH1514" i="1"/>
  <c r="BK1514" i="1" s="1"/>
  <c r="BC1514" i="1" a="1"/>
  <c r="BC1514" i="1" s="1"/>
  <c r="BE1514" i="1" s="1"/>
  <c r="BB1514" i="1"/>
  <c r="BA1514" i="1"/>
  <c r="AY1514" i="1"/>
  <c r="AX1514" i="1"/>
  <c r="AW1514" i="1"/>
  <c r="AV1514" i="1"/>
  <c r="AU1514" i="1"/>
  <c r="AT1514" i="1"/>
  <c r="BK1513" i="1"/>
  <c r="BI1513" i="1"/>
  <c r="BJ1513" i="1" s="1"/>
  <c r="BH1513" i="1"/>
  <c r="BC1513" i="1" a="1"/>
  <c r="BC1513" i="1" s="1"/>
  <c r="BE1513" i="1" s="1"/>
  <c r="BB1513" i="1"/>
  <c r="BA1513" i="1"/>
  <c r="AY1513" i="1"/>
  <c r="AX1513" i="1"/>
  <c r="AW1513" i="1"/>
  <c r="AV1513" i="1"/>
  <c r="AU1513" i="1"/>
  <c r="AT1513" i="1"/>
  <c r="BK1512" i="1"/>
  <c r="BJ1512" i="1"/>
  <c r="BI1512" i="1"/>
  <c r="BH1512" i="1"/>
  <c r="BC1512" i="1" a="1"/>
  <c r="BC1512" i="1" s="1"/>
  <c r="BB1512" i="1"/>
  <c r="BA1512" i="1"/>
  <c r="AY1512" i="1"/>
  <c r="AX1512" i="1"/>
  <c r="AW1512" i="1"/>
  <c r="AV1512" i="1"/>
  <c r="AU1512" i="1"/>
  <c r="AT1512" i="1"/>
  <c r="BI1511" i="1"/>
  <c r="BJ1511" i="1" s="1"/>
  <c r="BH1511" i="1"/>
  <c r="BK1511" i="1" s="1"/>
  <c r="BC1511" i="1" a="1"/>
  <c r="BC1511" i="1"/>
  <c r="BB1511" i="1"/>
  <c r="BA1511" i="1"/>
  <c r="AY1511" i="1"/>
  <c r="AX1511" i="1"/>
  <c r="AW1511" i="1"/>
  <c r="AV1511" i="1"/>
  <c r="AU1511" i="1"/>
  <c r="AT1511" i="1"/>
  <c r="BK1510" i="1"/>
  <c r="BI1510" i="1"/>
  <c r="BJ1510" i="1" s="1"/>
  <c r="BH1510" i="1"/>
  <c r="BF1510" i="1"/>
  <c r="BC1510" i="1" a="1"/>
  <c r="BC1510" i="1" s="1"/>
  <c r="BE1510" i="1" s="1"/>
  <c r="BB1510" i="1"/>
  <c r="BA1510" i="1"/>
  <c r="AY1510" i="1"/>
  <c r="AX1510" i="1"/>
  <c r="AW1510" i="1"/>
  <c r="AV1510" i="1"/>
  <c r="AU1510" i="1"/>
  <c r="AT1510" i="1"/>
  <c r="BK1509" i="1"/>
  <c r="BJ1509" i="1"/>
  <c r="BI1509" i="1"/>
  <c r="BH1509" i="1"/>
  <c r="BC1509" i="1" a="1"/>
  <c r="BC1509" i="1"/>
  <c r="BB1509" i="1"/>
  <c r="BA1509" i="1"/>
  <c r="AY1509" i="1"/>
  <c r="AX1509" i="1"/>
  <c r="AW1509" i="1"/>
  <c r="AV1509" i="1"/>
  <c r="AU1509" i="1"/>
  <c r="AT1509" i="1"/>
  <c r="BI1508" i="1"/>
  <c r="BJ1508" i="1" s="1"/>
  <c r="BH1508" i="1"/>
  <c r="BK1508" i="1" s="1"/>
  <c r="BC1508" i="1" a="1"/>
  <c r="BC1508" i="1"/>
  <c r="BB1508" i="1"/>
  <c r="BA1508" i="1"/>
  <c r="AY1508" i="1"/>
  <c r="AX1508" i="1"/>
  <c r="AW1508" i="1"/>
  <c r="AV1508" i="1"/>
  <c r="AU1508" i="1"/>
  <c r="AT1508" i="1"/>
  <c r="BI1507" i="1"/>
  <c r="BJ1507" i="1" s="1"/>
  <c r="BH1507" i="1"/>
  <c r="BK1507" i="1" s="1"/>
  <c r="BC1507" i="1" a="1"/>
  <c r="BC1507" i="1" s="1"/>
  <c r="BE1507" i="1" s="1"/>
  <c r="BB1507" i="1"/>
  <c r="BA1507" i="1"/>
  <c r="AY1507" i="1"/>
  <c r="AX1507" i="1"/>
  <c r="AW1507" i="1"/>
  <c r="AV1507" i="1"/>
  <c r="AU1507" i="1"/>
  <c r="AT1507" i="1"/>
  <c r="BK1506" i="1"/>
  <c r="BJ1506" i="1"/>
  <c r="BI1506" i="1"/>
  <c r="BH1506" i="1"/>
  <c r="BC1506" i="1" a="1"/>
  <c r="BC1506" i="1" s="1"/>
  <c r="BB1506" i="1"/>
  <c r="BA1506" i="1"/>
  <c r="AY1506" i="1"/>
  <c r="AX1506" i="1"/>
  <c r="AW1506" i="1"/>
  <c r="AV1506" i="1"/>
  <c r="AU1506" i="1"/>
  <c r="AT1506" i="1"/>
  <c r="BI1505" i="1"/>
  <c r="BJ1505" i="1" s="1"/>
  <c r="BH1505" i="1"/>
  <c r="BK1505" i="1" s="1"/>
  <c r="BC1505" i="1" a="1"/>
  <c r="BC1505" i="1" s="1"/>
  <c r="BB1505" i="1"/>
  <c r="BA1505" i="1"/>
  <c r="AY1505" i="1"/>
  <c r="AX1505" i="1"/>
  <c r="AW1505" i="1"/>
  <c r="AV1505" i="1"/>
  <c r="AU1505" i="1"/>
  <c r="AT1505" i="1"/>
  <c r="BK1504" i="1"/>
  <c r="BI1504" i="1"/>
  <c r="BJ1504" i="1" s="1"/>
  <c r="BH1504" i="1"/>
  <c r="BC1504" i="1" a="1"/>
  <c r="BC1504" i="1" s="1"/>
  <c r="BB1504" i="1"/>
  <c r="BA1504" i="1"/>
  <c r="AY1504" i="1"/>
  <c r="AX1504" i="1"/>
  <c r="AW1504" i="1"/>
  <c r="AV1504" i="1"/>
  <c r="AU1504" i="1"/>
  <c r="AT1504" i="1"/>
  <c r="BK1503" i="1"/>
  <c r="BJ1503" i="1"/>
  <c r="BI1503" i="1"/>
  <c r="BH1503" i="1"/>
  <c r="BC1503" i="1" a="1"/>
  <c r="BC1503" i="1" s="1"/>
  <c r="BB1503" i="1"/>
  <c r="BA1503" i="1"/>
  <c r="AY1503" i="1"/>
  <c r="AX1503" i="1"/>
  <c r="AW1503" i="1"/>
  <c r="AV1503" i="1"/>
  <c r="AU1503" i="1"/>
  <c r="AT1503" i="1"/>
  <c r="BI1502" i="1"/>
  <c r="BJ1502" i="1" s="1"/>
  <c r="BH1502" i="1"/>
  <c r="BK1502" i="1" s="1"/>
  <c r="BC1502" i="1" a="1"/>
  <c r="BC1502" i="1" s="1"/>
  <c r="BB1502" i="1"/>
  <c r="BA1502" i="1"/>
  <c r="AY1502" i="1"/>
  <c r="AX1502" i="1"/>
  <c r="AW1502" i="1"/>
  <c r="AV1502" i="1"/>
  <c r="AU1502" i="1"/>
  <c r="AT1502" i="1"/>
  <c r="BK1501" i="1"/>
  <c r="BI1501" i="1"/>
  <c r="BJ1501" i="1" s="1"/>
  <c r="BH1501" i="1"/>
  <c r="BC1501" i="1" a="1"/>
  <c r="BC1501" i="1" s="1"/>
  <c r="BB1501" i="1"/>
  <c r="BA1501" i="1"/>
  <c r="AY1501" i="1"/>
  <c r="AX1501" i="1"/>
  <c r="AW1501" i="1"/>
  <c r="AV1501" i="1"/>
  <c r="AU1501" i="1"/>
  <c r="AT1501" i="1"/>
  <c r="BK1500" i="1"/>
  <c r="BJ1500" i="1"/>
  <c r="BI1500" i="1"/>
  <c r="BH1500" i="1"/>
  <c r="BC1500" i="1" a="1"/>
  <c r="BC1500" i="1" s="1"/>
  <c r="BB1500" i="1"/>
  <c r="BA1500" i="1"/>
  <c r="AY1500" i="1"/>
  <c r="AX1500" i="1"/>
  <c r="AW1500" i="1"/>
  <c r="AV1500" i="1"/>
  <c r="AU1500" i="1"/>
  <c r="AT1500" i="1"/>
  <c r="BI1499" i="1"/>
  <c r="BJ1499" i="1" s="1"/>
  <c r="BH1499" i="1"/>
  <c r="BK1499" i="1" s="1"/>
  <c r="BC1499" i="1" a="1"/>
  <c r="BC1499" i="1" s="1"/>
  <c r="BB1499" i="1"/>
  <c r="BA1499" i="1"/>
  <c r="AY1499" i="1"/>
  <c r="AX1499" i="1"/>
  <c r="AW1499" i="1"/>
  <c r="AV1499" i="1"/>
  <c r="AU1499" i="1"/>
  <c r="AT1499" i="1"/>
  <c r="BI1498" i="1"/>
  <c r="BJ1498" i="1" s="1"/>
  <c r="BH1498" i="1"/>
  <c r="BK1498" i="1" s="1"/>
  <c r="BC1498" i="1" a="1"/>
  <c r="BC1498" i="1" s="1"/>
  <c r="BE1498" i="1" s="1"/>
  <c r="BB1498" i="1"/>
  <c r="BA1498" i="1"/>
  <c r="AY1498" i="1"/>
  <c r="AX1498" i="1"/>
  <c r="AW1498" i="1"/>
  <c r="AV1498" i="1"/>
  <c r="AU1498" i="1"/>
  <c r="AT1498" i="1"/>
  <c r="BK1497" i="1"/>
  <c r="BJ1497" i="1"/>
  <c r="BI1497" i="1"/>
  <c r="BH1497" i="1"/>
  <c r="BC1497" i="1" a="1"/>
  <c r="BC1497" i="1" s="1"/>
  <c r="BB1497" i="1"/>
  <c r="BA1497" i="1"/>
  <c r="AY1497" i="1"/>
  <c r="AX1497" i="1"/>
  <c r="AW1497" i="1"/>
  <c r="AV1497" i="1"/>
  <c r="AU1497" i="1"/>
  <c r="AT1497" i="1"/>
  <c r="BI1496" i="1"/>
  <c r="BJ1496" i="1" s="1"/>
  <c r="BH1496" i="1"/>
  <c r="BK1496" i="1" s="1"/>
  <c r="BF1496" i="1"/>
  <c r="BC1496" i="1" a="1"/>
  <c r="BC1496" i="1" s="1"/>
  <c r="BE1496" i="1" s="1"/>
  <c r="BB1496" i="1"/>
  <c r="BA1496" i="1"/>
  <c r="AY1496" i="1"/>
  <c r="AX1496" i="1"/>
  <c r="AW1496" i="1"/>
  <c r="AV1496" i="1"/>
  <c r="AU1496" i="1"/>
  <c r="AT1496" i="1"/>
  <c r="BK1495" i="1"/>
  <c r="BI1495" i="1"/>
  <c r="BJ1495" i="1" s="1"/>
  <c r="BH1495" i="1"/>
  <c r="BC1495" i="1" a="1"/>
  <c r="BC1495" i="1" s="1"/>
  <c r="BE1495" i="1" s="1"/>
  <c r="BB1495" i="1"/>
  <c r="BA1495" i="1"/>
  <c r="AY1495" i="1"/>
  <c r="AX1495" i="1"/>
  <c r="AW1495" i="1"/>
  <c r="AV1495" i="1"/>
  <c r="AU1495" i="1"/>
  <c r="AT1495" i="1"/>
  <c r="BK1494" i="1"/>
  <c r="BJ1494" i="1"/>
  <c r="BI1494" i="1"/>
  <c r="BH1494" i="1"/>
  <c r="BC1494" i="1" a="1"/>
  <c r="BC1494" i="1" s="1"/>
  <c r="BB1494" i="1"/>
  <c r="BA1494" i="1"/>
  <c r="AY1494" i="1"/>
  <c r="AX1494" i="1"/>
  <c r="AW1494" i="1"/>
  <c r="AV1494" i="1"/>
  <c r="AU1494" i="1"/>
  <c r="AT1494" i="1"/>
  <c r="BI1493" i="1"/>
  <c r="BJ1493" i="1" s="1"/>
  <c r="BH1493" i="1"/>
  <c r="BK1493" i="1" s="1"/>
  <c r="BC1493" i="1" a="1"/>
  <c r="BC1493" i="1" s="1"/>
  <c r="BB1493" i="1"/>
  <c r="BA1493" i="1"/>
  <c r="AY1493" i="1"/>
  <c r="AX1493" i="1"/>
  <c r="AW1493" i="1"/>
  <c r="AV1493" i="1"/>
  <c r="AU1493" i="1"/>
  <c r="AT1493" i="1"/>
  <c r="BK1492" i="1"/>
  <c r="BI1492" i="1"/>
  <c r="BJ1492" i="1" s="1"/>
  <c r="BH1492" i="1"/>
  <c r="BC1492" i="1" a="1"/>
  <c r="BC1492" i="1" s="1"/>
  <c r="BB1492" i="1"/>
  <c r="BA1492" i="1"/>
  <c r="AY1492" i="1"/>
  <c r="AX1492" i="1"/>
  <c r="AW1492" i="1"/>
  <c r="AV1492" i="1"/>
  <c r="AU1492" i="1"/>
  <c r="AT1492" i="1"/>
  <c r="BK1491" i="1"/>
  <c r="BJ1491" i="1"/>
  <c r="BI1491" i="1"/>
  <c r="BH1491" i="1"/>
  <c r="BC1491" i="1" a="1"/>
  <c r="BC1491" i="1" s="1"/>
  <c r="BB1491" i="1"/>
  <c r="BA1491" i="1"/>
  <c r="AY1491" i="1"/>
  <c r="AX1491" i="1"/>
  <c r="AW1491" i="1"/>
  <c r="AV1491" i="1"/>
  <c r="AU1491" i="1"/>
  <c r="AT1491" i="1"/>
  <c r="BI1490" i="1"/>
  <c r="BJ1490" i="1" s="1"/>
  <c r="BH1490" i="1"/>
  <c r="BK1490" i="1" s="1"/>
  <c r="BC1490" i="1" a="1"/>
  <c r="BC1490" i="1" s="1"/>
  <c r="BB1490" i="1"/>
  <c r="BA1490" i="1"/>
  <c r="AY1490" i="1"/>
  <c r="AX1490" i="1"/>
  <c r="AW1490" i="1"/>
  <c r="AV1490" i="1"/>
  <c r="AU1490" i="1"/>
  <c r="AT1490" i="1"/>
  <c r="BI1489" i="1"/>
  <c r="BJ1489" i="1" s="1"/>
  <c r="BH1489" i="1"/>
  <c r="BK1489" i="1" s="1"/>
  <c r="BC1489" i="1" a="1"/>
  <c r="BC1489" i="1" s="1"/>
  <c r="BE1489" i="1" s="1"/>
  <c r="BB1489" i="1"/>
  <c r="BA1489" i="1"/>
  <c r="AY1489" i="1"/>
  <c r="AX1489" i="1"/>
  <c r="AW1489" i="1"/>
  <c r="AV1489" i="1"/>
  <c r="AU1489" i="1"/>
  <c r="AT1489" i="1"/>
  <c r="BK1488" i="1"/>
  <c r="BJ1488" i="1"/>
  <c r="BI1488" i="1"/>
  <c r="BH1488" i="1"/>
  <c r="BC1488" i="1" a="1"/>
  <c r="BC1488" i="1" s="1"/>
  <c r="BB1488" i="1"/>
  <c r="BA1488" i="1"/>
  <c r="AY1488" i="1"/>
  <c r="AX1488" i="1"/>
  <c r="AW1488" i="1"/>
  <c r="AV1488" i="1"/>
  <c r="AU1488" i="1"/>
  <c r="AT1488" i="1"/>
  <c r="BI1487" i="1"/>
  <c r="BJ1487" i="1" s="1"/>
  <c r="BH1487" i="1"/>
  <c r="BK1487" i="1" s="1"/>
  <c r="BC1487" i="1" a="1"/>
  <c r="BC1487" i="1" s="1"/>
  <c r="BB1487" i="1"/>
  <c r="BA1487" i="1"/>
  <c r="AY1487" i="1"/>
  <c r="AX1487" i="1"/>
  <c r="AW1487" i="1"/>
  <c r="AV1487" i="1"/>
  <c r="AU1487" i="1"/>
  <c r="AT1487" i="1"/>
  <c r="BK1486" i="1"/>
  <c r="BI1486" i="1"/>
  <c r="BJ1486" i="1" s="1"/>
  <c r="BH1486" i="1"/>
  <c r="BC1486" i="1" a="1"/>
  <c r="BC1486" i="1" s="1"/>
  <c r="BE1486" i="1" s="1"/>
  <c r="BB1486" i="1"/>
  <c r="BA1486" i="1"/>
  <c r="AY1486" i="1"/>
  <c r="AX1486" i="1"/>
  <c r="AW1486" i="1"/>
  <c r="AV1486" i="1"/>
  <c r="AU1486" i="1"/>
  <c r="AT1486" i="1"/>
  <c r="BK1485" i="1"/>
  <c r="BJ1485" i="1"/>
  <c r="BI1485" i="1"/>
  <c r="BH1485" i="1"/>
  <c r="BC1485" i="1" a="1"/>
  <c r="BC1485" i="1" s="1"/>
  <c r="BB1485" i="1"/>
  <c r="BA1485" i="1"/>
  <c r="AY1485" i="1"/>
  <c r="AX1485" i="1"/>
  <c r="AW1485" i="1"/>
  <c r="AV1485" i="1"/>
  <c r="AU1485" i="1"/>
  <c r="AT1485" i="1"/>
  <c r="BI1484" i="1"/>
  <c r="BJ1484" i="1" s="1"/>
  <c r="BH1484" i="1"/>
  <c r="BK1484" i="1" s="1"/>
  <c r="BC1484" i="1" a="1"/>
  <c r="BC1484" i="1"/>
  <c r="BB1484" i="1"/>
  <c r="BA1484" i="1"/>
  <c r="AY1484" i="1"/>
  <c r="AX1484" i="1"/>
  <c r="AW1484" i="1"/>
  <c r="AV1484" i="1"/>
  <c r="AU1484" i="1"/>
  <c r="AT1484" i="1"/>
  <c r="BK1483" i="1"/>
  <c r="BI1483" i="1"/>
  <c r="BJ1483" i="1" s="1"/>
  <c r="BH1483" i="1"/>
  <c r="BF1483" i="1"/>
  <c r="BC1483" i="1" a="1"/>
  <c r="BC1483" i="1" s="1"/>
  <c r="BE1483" i="1" s="1"/>
  <c r="BB1483" i="1"/>
  <c r="BA1483" i="1"/>
  <c r="AY1483" i="1"/>
  <c r="AX1483" i="1"/>
  <c r="AW1483" i="1"/>
  <c r="AV1483" i="1"/>
  <c r="AU1483" i="1"/>
  <c r="AT1483" i="1"/>
  <c r="BK1482" i="1"/>
  <c r="BJ1482" i="1"/>
  <c r="BI1482" i="1"/>
  <c r="BH1482" i="1"/>
  <c r="BC1482" i="1" a="1"/>
  <c r="BC1482" i="1" s="1"/>
  <c r="BB1482" i="1"/>
  <c r="BA1482" i="1"/>
  <c r="AY1482" i="1"/>
  <c r="AX1482" i="1"/>
  <c r="AW1482" i="1"/>
  <c r="AV1482" i="1"/>
  <c r="AU1482" i="1"/>
  <c r="AT1482" i="1"/>
  <c r="BI1481" i="1"/>
  <c r="BJ1481" i="1" s="1"/>
  <c r="BH1481" i="1"/>
  <c r="BK1481" i="1" s="1"/>
  <c r="BC1481" i="1" a="1"/>
  <c r="BC1481" i="1" s="1"/>
  <c r="BB1481" i="1"/>
  <c r="BA1481" i="1"/>
  <c r="AY1481" i="1"/>
  <c r="AX1481" i="1"/>
  <c r="AW1481" i="1"/>
  <c r="AV1481" i="1"/>
  <c r="AU1481" i="1"/>
  <c r="AT1481" i="1"/>
  <c r="BI1480" i="1"/>
  <c r="BJ1480" i="1" s="1"/>
  <c r="BH1480" i="1"/>
  <c r="BK1480" i="1" s="1"/>
  <c r="BC1480" i="1" a="1"/>
  <c r="BC1480" i="1" s="1"/>
  <c r="BE1480" i="1" s="1"/>
  <c r="BB1480" i="1"/>
  <c r="BA1480" i="1"/>
  <c r="AY1480" i="1"/>
  <c r="AX1480" i="1"/>
  <c r="AW1480" i="1"/>
  <c r="AV1480" i="1"/>
  <c r="AU1480" i="1"/>
  <c r="AT1480" i="1"/>
  <c r="BJ1479" i="1"/>
  <c r="BI1479" i="1"/>
  <c r="BH1479" i="1"/>
  <c r="BC1479" i="1" a="1"/>
  <c r="BC1479" i="1" s="1"/>
  <c r="BA1479" i="1"/>
  <c r="AY1479" i="1"/>
  <c r="AX1479" i="1"/>
  <c r="AW1479" i="1"/>
  <c r="AV1479" i="1"/>
  <c r="AU1479" i="1"/>
  <c r="AT1479" i="1"/>
  <c r="BK1478" i="1"/>
  <c r="BJ1478" i="1"/>
  <c r="BI1478" i="1"/>
  <c r="BH1478" i="1"/>
  <c r="BC1478" i="1" a="1"/>
  <c r="BC1478" i="1" s="1"/>
  <c r="BB1478" i="1"/>
  <c r="BA1478" i="1"/>
  <c r="AY1478" i="1"/>
  <c r="AX1478" i="1"/>
  <c r="AW1478" i="1"/>
  <c r="AV1478" i="1"/>
  <c r="AU1478" i="1"/>
  <c r="AT1478" i="1"/>
  <c r="BI1477" i="1"/>
  <c r="BJ1477" i="1" s="1"/>
  <c r="BH1477" i="1"/>
  <c r="BK1477" i="1" s="1"/>
  <c r="BC1477" i="1" a="1"/>
  <c r="BC1477" i="1" s="1"/>
  <c r="BE1477" i="1" s="1"/>
  <c r="BB1477" i="1"/>
  <c r="BA1477" i="1"/>
  <c r="AY1477" i="1"/>
  <c r="AX1477" i="1"/>
  <c r="AW1477" i="1"/>
  <c r="AV1477" i="1"/>
  <c r="AU1477" i="1"/>
  <c r="AT1477" i="1"/>
  <c r="BK1476" i="1"/>
  <c r="BI1476" i="1"/>
  <c r="BJ1476" i="1" s="1"/>
  <c r="BH1476" i="1"/>
  <c r="BC1476" i="1" a="1"/>
  <c r="BC1476" i="1" s="1"/>
  <c r="BE1476" i="1" s="1"/>
  <c r="BB1476" i="1"/>
  <c r="BA1476" i="1"/>
  <c r="AY1476" i="1"/>
  <c r="AX1476" i="1"/>
  <c r="AW1476" i="1"/>
  <c r="AV1476" i="1"/>
  <c r="AU1476" i="1"/>
  <c r="AT1476" i="1"/>
  <c r="BK1475" i="1"/>
  <c r="BJ1475" i="1"/>
  <c r="BI1475" i="1"/>
  <c r="BH1475" i="1"/>
  <c r="BC1475" i="1" a="1"/>
  <c r="BC1475" i="1" s="1"/>
  <c r="BB1475" i="1"/>
  <c r="BA1475" i="1"/>
  <c r="AY1475" i="1"/>
  <c r="AX1475" i="1"/>
  <c r="AW1475" i="1"/>
  <c r="AV1475" i="1"/>
  <c r="AU1475" i="1"/>
  <c r="AT1475" i="1"/>
  <c r="BI1474" i="1"/>
  <c r="BJ1474" i="1" s="1"/>
  <c r="BH1474" i="1"/>
  <c r="BK1474" i="1" s="1"/>
  <c r="BC1474" i="1" a="1"/>
  <c r="BC1474" i="1" s="1"/>
  <c r="BB1474" i="1"/>
  <c r="BA1474" i="1"/>
  <c r="AY1474" i="1"/>
  <c r="AX1474" i="1"/>
  <c r="AW1474" i="1"/>
  <c r="AV1474" i="1"/>
  <c r="AU1474" i="1"/>
  <c r="AT1474" i="1"/>
  <c r="BK1473" i="1"/>
  <c r="BI1473" i="1"/>
  <c r="BJ1473" i="1" s="1"/>
  <c r="BH1473" i="1"/>
  <c r="BC1473" i="1" a="1"/>
  <c r="BC1473" i="1" s="1"/>
  <c r="BB1473" i="1"/>
  <c r="BA1473" i="1"/>
  <c r="AY1473" i="1"/>
  <c r="AX1473" i="1"/>
  <c r="AW1473" i="1"/>
  <c r="AV1473" i="1"/>
  <c r="AU1473" i="1"/>
  <c r="AT1473" i="1"/>
  <c r="BK1472" i="1"/>
  <c r="BJ1472" i="1"/>
  <c r="BI1472" i="1"/>
  <c r="BH1472" i="1"/>
  <c r="BC1472" i="1" a="1"/>
  <c r="BC1472" i="1" s="1"/>
  <c r="BF1472" i="1" s="1"/>
  <c r="BB1472" i="1"/>
  <c r="BA1472" i="1"/>
  <c r="AY1472" i="1"/>
  <c r="AX1472" i="1"/>
  <c r="AW1472" i="1"/>
  <c r="AV1472" i="1"/>
  <c r="AU1472" i="1"/>
  <c r="AT1472" i="1"/>
  <c r="BI1471" i="1"/>
  <c r="BJ1471" i="1" s="1"/>
  <c r="BH1471" i="1"/>
  <c r="BK1471" i="1" s="1"/>
  <c r="BC1471" i="1" a="1"/>
  <c r="BC1471" i="1" s="1"/>
  <c r="BE1471" i="1" s="1"/>
  <c r="BB1471" i="1"/>
  <c r="BA1471" i="1"/>
  <c r="AY1471" i="1"/>
  <c r="AX1471" i="1"/>
  <c r="AW1471" i="1"/>
  <c r="AV1471" i="1"/>
  <c r="AU1471" i="1"/>
  <c r="AT1471" i="1"/>
  <c r="BI1470" i="1"/>
  <c r="BJ1470" i="1" s="1"/>
  <c r="BH1470" i="1"/>
  <c r="BK1470" i="1" s="1"/>
  <c r="BC1470" i="1" a="1"/>
  <c r="BC1470" i="1" s="1"/>
  <c r="BE1470" i="1" s="1"/>
  <c r="BB1470" i="1"/>
  <c r="BA1470" i="1"/>
  <c r="AY1470" i="1"/>
  <c r="AX1470" i="1"/>
  <c r="AW1470" i="1"/>
  <c r="AV1470" i="1"/>
  <c r="AU1470" i="1"/>
  <c r="AT1470" i="1"/>
  <c r="BK1469" i="1"/>
  <c r="BJ1469" i="1"/>
  <c r="BI1469" i="1"/>
  <c r="BH1469" i="1"/>
  <c r="BC1469" i="1" a="1"/>
  <c r="BC1469" i="1" s="1"/>
  <c r="BB1469" i="1"/>
  <c r="BA1469" i="1"/>
  <c r="AY1469" i="1"/>
  <c r="AX1469" i="1"/>
  <c r="AW1469" i="1"/>
  <c r="AV1469" i="1"/>
  <c r="AU1469" i="1"/>
  <c r="AT1469" i="1"/>
  <c r="BI1468" i="1"/>
  <c r="BJ1468" i="1" s="1"/>
  <c r="BH1468" i="1"/>
  <c r="BK1468" i="1" s="1"/>
  <c r="BC1468" i="1" a="1"/>
  <c r="BC1468" i="1" s="1"/>
  <c r="BB1468" i="1"/>
  <c r="BA1468" i="1"/>
  <c r="AY1468" i="1"/>
  <c r="AX1468" i="1"/>
  <c r="AW1468" i="1"/>
  <c r="AV1468" i="1"/>
  <c r="AU1468" i="1"/>
  <c r="AT1468" i="1"/>
  <c r="BI1467" i="1"/>
  <c r="BH1467" i="1"/>
  <c r="BC1467" i="1" a="1"/>
  <c r="BC1467" i="1" s="1"/>
  <c r="BE1467" i="1" s="1"/>
  <c r="BB1467" i="1"/>
  <c r="BA1467" i="1"/>
  <c r="AY1467" i="1"/>
  <c r="AX1467" i="1"/>
  <c r="AW1467" i="1"/>
  <c r="AV1467" i="1"/>
  <c r="AU1467" i="1"/>
  <c r="AT1467" i="1"/>
  <c r="BK1466" i="1"/>
  <c r="BJ1466" i="1"/>
  <c r="BI1466" i="1"/>
  <c r="BH1466" i="1"/>
  <c r="BC1466" i="1" a="1"/>
  <c r="BC1466" i="1" s="1"/>
  <c r="BB1466" i="1"/>
  <c r="BA1466" i="1"/>
  <c r="AY1466" i="1"/>
  <c r="AX1466" i="1"/>
  <c r="AW1466" i="1"/>
  <c r="AV1466" i="1"/>
  <c r="AU1466" i="1"/>
  <c r="AT1466" i="1"/>
  <c r="BI1465" i="1"/>
  <c r="BJ1465" i="1" s="1"/>
  <c r="BH1465" i="1"/>
  <c r="BK1465" i="1" s="1"/>
  <c r="BC1465" i="1" a="1"/>
  <c r="BC1465" i="1" s="1"/>
  <c r="BE1465" i="1" s="1"/>
  <c r="BB1465" i="1"/>
  <c r="BA1465" i="1"/>
  <c r="AY1465" i="1"/>
  <c r="AX1465" i="1"/>
  <c r="AW1465" i="1"/>
  <c r="AV1465" i="1"/>
  <c r="AU1465" i="1"/>
  <c r="AT1465" i="1"/>
  <c r="BI1464" i="1"/>
  <c r="BJ1464" i="1" s="1"/>
  <c r="BH1464" i="1"/>
  <c r="BK1464" i="1" s="1"/>
  <c r="BC1464" i="1" a="1"/>
  <c r="BC1464" i="1" s="1"/>
  <c r="BB1464" i="1"/>
  <c r="BA1464" i="1"/>
  <c r="AY1464" i="1"/>
  <c r="AX1464" i="1"/>
  <c r="AW1464" i="1"/>
  <c r="AV1464" i="1"/>
  <c r="AU1464" i="1"/>
  <c r="AT1464" i="1"/>
  <c r="BK1463" i="1"/>
  <c r="BJ1463" i="1"/>
  <c r="BI1463" i="1"/>
  <c r="BH1463" i="1"/>
  <c r="BE1463" i="1"/>
  <c r="BC1463" i="1" a="1"/>
  <c r="BC1463" i="1" s="1"/>
  <c r="BF1463" i="1" s="1"/>
  <c r="BB1463" i="1"/>
  <c r="BA1463" i="1"/>
  <c r="AY1463" i="1"/>
  <c r="AX1463" i="1"/>
  <c r="AW1463" i="1"/>
  <c r="AV1463" i="1"/>
  <c r="AU1463" i="1"/>
  <c r="AT1463" i="1"/>
  <c r="BI1462" i="1"/>
  <c r="BJ1462" i="1" s="1"/>
  <c r="BH1462" i="1"/>
  <c r="BK1462" i="1" s="1"/>
  <c r="BC1462" i="1" a="1"/>
  <c r="BC1462" i="1" s="1"/>
  <c r="BB1462" i="1"/>
  <c r="BA1462" i="1"/>
  <c r="AY1462" i="1"/>
  <c r="AX1462" i="1"/>
  <c r="AW1462" i="1"/>
  <c r="AV1462" i="1"/>
  <c r="AU1462" i="1"/>
  <c r="AT1462" i="1"/>
  <c r="BI1461" i="1"/>
  <c r="BH1461" i="1"/>
  <c r="BC1461" i="1" a="1"/>
  <c r="BC1461" i="1" s="1"/>
  <c r="BE1461" i="1" s="1"/>
  <c r="BB1461" i="1"/>
  <c r="BA1461" i="1"/>
  <c r="BK1461" i="1" s="1"/>
  <c r="AY1461" i="1"/>
  <c r="AX1461" i="1"/>
  <c r="AW1461" i="1"/>
  <c r="AV1461" i="1"/>
  <c r="AU1461" i="1"/>
  <c r="AT1461" i="1"/>
  <c r="BK1460" i="1"/>
  <c r="BJ1460" i="1"/>
  <c r="BI1460" i="1"/>
  <c r="BH1460" i="1"/>
  <c r="BC1460" i="1" a="1"/>
  <c r="BC1460" i="1" s="1"/>
  <c r="BF1460" i="1" s="1"/>
  <c r="BB1460" i="1"/>
  <c r="BA1460" i="1"/>
  <c r="AY1460" i="1"/>
  <c r="AX1460" i="1"/>
  <c r="AW1460" i="1"/>
  <c r="AV1460" i="1"/>
  <c r="AU1460" i="1"/>
  <c r="AT1460" i="1"/>
  <c r="BI1459" i="1"/>
  <c r="BJ1459" i="1" s="1"/>
  <c r="BH1459" i="1"/>
  <c r="BK1459" i="1" s="1"/>
  <c r="BC1459" i="1" a="1"/>
  <c r="BC1459" i="1" s="1"/>
  <c r="BB1459" i="1"/>
  <c r="BA1459" i="1"/>
  <c r="AY1459" i="1"/>
  <c r="AX1459" i="1"/>
  <c r="AW1459" i="1"/>
  <c r="AV1459" i="1"/>
  <c r="AU1459" i="1"/>
  <c r="AT1459" i="1"/>
  <c r="BI1458" i="1"/>
  <c r="BJ1458" i="1" s="1"/>
  <c r="BH1458" i="1"/>
  <c r="BK1458" i="1" s="1"/>
  <c r="BF1458" i="1"/>
  <c r="BC1458" i="1" a="1"/>
  <c r="BC1458" i="1" s="1"/>
  <c r="BE1458" i="1" s="1"/>
  <c r="BB1458" i="1"/>
  <c r="BA1458" i="1"/>
  <c r="AY1458" i="1"/>
  <c r="AX1458" i="1"/>
  <c r="AW1458" i="1"/>
  <c r="AV1458" i="1"/>
  <c r="AU1458" i="1"/>
  <c r="AT1458" i="1"/>
  <c r="BK1457" i="1"/>
  <c r="BJ1457" i="1"/>
  <c r="BI1457" i="1"/>
  <c r="BH1457" i="1"/>
  <c r="BC1457" i="1" a="1"/>
  <c r="BC1457" i="1" s="1"/>
  <c r="BB1457" i="1"/>
  <c r="BA1457" i="1"/>
  <c r="AY1457" i="1"/>
  <c r="AX1457" i="1"/>
  <c r="AW1457" i="1"/>
  <c r="AV1457" i="1"/>
  <c r="AU1457" i="1"/>
  <c r="AT1457" i="1"/>
  <c r="BI1456" i="1"/>
  <c r="BJ1456" i="1" s="1"/>
  <c r="BH1456" i="1"/>
  <c r="BK1456" i="1" s="1"/>
  <c r="BC1456" i="1" a="1"/>
  <c r="BC1456" i="1" s="1"/>
  <c r="BB1456" i="1"/>
  <c r="BA1456" i="1"/>
  <c r="AY1456" i="1"/>
  <c r="AX1456" i="1"/>
  <c r="AW1456" i="1"/>
  <c r="AV1456" i="1"/>
  <c r="AU1456" i="1"/>
  <c r="AT1456" i="1"/>
  <c r="BI1455" i="1"/>
  <c r="BH1455" i="1"/>
  <c r="BC1455" i="1" a="1"/>
  <c r="BC1455" i="1" s="1"/>
  <c r="BB1455" i="1"/>
  <c r="BA1455" i="1"/>
  <c r="BK1455" i="1" s="1"/>
  <c r="AY1455" i="1"/>
  <c r="AX1455" i="1"/>
  <c r="AW1455" i="1"/>
  <c r="AV1455" i="1"/>
  <c r="AU1455" i="1"/>
  <c r="AT1455" i="1"/>
  <c r="BK1454" i="1"/>
  <c r="BJ1454" i="1"/>
  <c r="BI1454" i="1"/>
  <c r="BH1454" i="1"/>
  <c r="BC1454" i="1" a="1"/>
  <c r="BC1454" i="1" s="1"/>
  <c r="BF1454" i="1" s="1"/>
  <c r="BB1454" i="1"/>
  <c r="BA1454" i="1"/>
  <c r="AY1454" i="1"/>
  <c r="AX1454" i="1"/>
  <c r="AW1454" i="1"/>
  <c r="AV1454" i="1"/>
  <c r="AU1454" i="1"/>
  <c r="AT1454" i="1"/>
  <c r="BI1453" i="1"/>
  <c r="BJ1453" i="1" s="1"/>
  <c r="BH1453" i="1"/>
  <c r="BK1453" i="1" s="1"/>
  <c r="BC1453" i="1" a="1"/>
  <c r="BC1453" i="1" s="1"/>
  <c r="BE1453" i="1" s="1"/>
  <c r="BB1453" i="1"/>
  <c r="BA1453" i="1"/>
  <c r="AY1453" i="1"/>
  <c r="AX1453" i="1"/>
  <c r="AW1453" i="1"/>
  <c r="AV1453" i="1"/>
  <c r="AU1453" i="1"/>
  <c r="AT1453" i="1"/>
  <c r="BI1452" i="1"/>
  <c r="BJ1452" i="1" s="1"/>
  <c r="BH1452" i="1"/>
  <c r="BK1452" i="1" s="1"/>
  <c r="BC1452" i="1" a="1"/>
  <c r="BC1452" i="1" s="1"/>
  <c r="BE1452" i="1" s="1"/>
  <c r="BB1452" i="1"/>
  <c r="BA1452" i="1"/>
  <c r="AY1452" i="1"/>
  <c r="AX1452" i="1"/>
  <c r="AW1452" i="1"/>
  <c r="AV1452" i="1"/>
  <c r="AU1452" i="1"/>
  <c r="AT1452" i="1"/>
  <c r="BK1451" i="1"/>
  <c r="BJ1451" i="1"/>
  <c r="BI1451" i="1"/>
  <c r="BH1451" i="1"/>
  <c r="BC1451" i="1" a="1"/>
  <c r="BC1451" i="1"/>
  <c r="BF1451" i="1" s="1"/>
  <c r="BB1451" i="1"/>
  <c r="BA1451" i="1"/>
  <c r="AY1451" i="1"/>
  <c r="AX1451" i="1"/>
  <c r="AW1451" i="1"/>
  <c r="AV1451" i="1"/>
  <c r="AU1451" i="1"/>
  <c r="AT1451" i="1"/>
  <c r="BI1450" i="1"/>
  <c r="BJ1450" i="1" s="1"/>
  <c r="BH1450" i="1"/>
  <c r="BK1450" i="1" s="1"/>
  <c r="BC1450" i="1" a="1"/>
  <c r="BC1450" i="1"/>
  <c r="BB1450" i="1"/>
  <c r="BA1450" i="1"/>
  <c r="AY1450" i="1"/>
  <c r="AX1450" i="1"/>
  <c r="AW1450" i="1"/>
  <c r="AV1450" i="1"/>
  <c r="AU1450" i="1"/>
  <c r="AT1450" i="1"/>
  <c r="BI1449" i="1"/>
  <c r="BH1449" i="1"/>
  <c r="BC1449" i="1" a="1"/>
  <c r="BC1449" i="1" s="1"/>
  <c r="BE1449" i="1" s="1"/>
  <c r="BB1449" i="1"/>
  <c r="BA1449" i="1"/>
  <c r="AY1449" i="1"/>
  <c r="AX1449" i="1"/>
  <c r="AW1449" i="1"/>
  <c r="AV1449" i="1"/>
  <c r="AU1449" i="1"/>
  <c r="AT1449" i="1"/>
  <c r="BK1448" i="1"/>
  <c r="BJ1448" i="1"/>
  <c r="BI1448" i="1"/>
  <c r="BH1448" i="1"/>
  <c r="BC1448" i="1" a="1"/>
  <c r="BC1448" i="1" s="1"/>
  <c r="BB1448" i="1"/>
  <c r="BA1448" i="1"/>
  <c r="AY1448" i="1"/>
  <c r="AX1448" i="1"/>
  <c r="AW1448" i="1"/>
  <c r="AV1448" i="1"/>
  <c r="AU1448" i="1"/>
  <c r="AT1448" i="1"/>
  <c r="BI1447" i="1"/>
  <c r="BJ1447" i="1" s="1"/>
  <c r="BH1447" i="1"/>
  <c r="BK1447" i="1" s="1"/>
  <c r="BC1447" i="1" a="1"/>
  <c r="BC1447" i="1"/>
  <c r="BE1447" i="1" s="1"/>
  <c r="BB1447" i="1"/>
  <c r="BA1447" i="1"/>
  <c r="AY1447" i="1"/>
  <c r="AX1447" i="1"/>
  <c r="AW1447" i="1"/>
  <c r="AV1447" i="1"/>
  <c r="AU1447" i="1"/>
  <c r="AT1447" i="1"/>
  <c r="BK1446" i="1"/>
  <c r="BI1446" i="1"/>
  <c r="BJ1446" i="1" s="1"/>
  <c r="BH1446" i="1"/>
  <c r="BC1446" i="1" a="1"/>
  <c r="BC1446" i="1" s="1"/>
  <c r="BE1446" i="1" s="1"/>
  <c r="BB1446" i="1"/>
  <c r="BA1446" i="1"/>
  <c r="AY1446" i="1"/>
  <c r="AX1446" i="1"/>
  <c r="AW1446" i="1"/>
  <c r="AV1446" i="1"/>
  <c r="AU1446" i="1"/>
  <c r="AT1446" i="1"/>
  <c r="BK1445" i="1"/>
  <c r="BJ1445" i="1"/>
  <c r="BI1445" i="1"/>
  <c r="BH1445" i="1"/>
  <c r="BE1445" i="1"/>
  <c r="BC1445" i="1" a="1"/>
  <c r="BC1445" i="1" s="1"/>
  <c r="BF1445" i="1" s="1"/>
  <c r="BB1445" i="1"/>
  <c r="BA1445" i="1"/>
  <c r="AY1445" i="1"/>
  <c r="AX1445" i="1"/>
  <c r="AW1445" i="1"/>
  <c r="AV1445" i="1"/>
  <c r="AU1445" i="1"/>
  <c r="AT1445" i="1"/>
  <c r="BI1444" i="1"/>
  <c r="BJ1444" i="1" s="1"/>
  <c r="BH1444" i="1"/>
  <c r="BK1444" i="1" s="1"/>
  <c r="BC1444" i="1" a="1"/>
  <c r="BC1444" i="1" s="1"/>
  <c r="BB1444" i="1"/>
  <c r="BA1444" i="1"/>
  <c r="AY1444" i="1"/>
  <c r="AX1444" i="1"/>
  <c r="AW1444" i="1"/>
  <c r="AV1444" i="1"/>
  <c r="AU1444" i="1"/>
  <c r="AT1444" i="1"/>
  <c r="BI1443" i="1"/>
  <c r="BH1443" i="1"/>
  <c r="BC1443" i="1" a="1"/>
  <c r="BC1443" i="1" s="1"/>
  <c r="BE1443" i="1" s="1"/>
  <c r="BB1443" i="1"/>
  <c r="BA1443" i="1"/>
  <c r="BK1443" i="1" s="1"/>
  <c r="AY1443" i="1"/>
  <c r="AX1443" i="1"/>
  <c r="AW1443" i="1"/>
  <c r="AV1443" i="1"/>
  <c r="AU1443" i="1"/>
  <c r="AT1443" i="1"/>
  <c r="BK1442" i="1"/>
  <c r="BJ1442" i="1"/>
  <c r="BI1442" i="1"/>
  <c r="BH1442" i="1"/>
  <c r="BC1442" i="1" a="1"/>
  <c r="BC1442" i="1" s="1"/>
  <c r="BF1442" i="1" s="1"/>
  <c r="BB1442" i="1"/>
  <c r="BA1442" i="1"/>
  <c r="AY1442" i="1"/>
  <c r="AX1442" i="1"/>
  <c r="AW1442" i="1"/>
  <c r="AV1442" i="1"/>
  <c r="AU1442" i="1"/>
  <c r="AT1442" i="1"/>
  <c r="BI1441" i="1"/>
  <c r="BJ1441" i="1" s="1"/>
  <c r="BH1441" i="1"/>
  <c r="BK1441" i="1" s="1"/>
  <c r="BC1441" i="1" a="1"/>
  <c r="BC1441" i="1" s="1"/>
  <c r="BB1441" i="1"/>
  <c r="BA1441" i="1"/>
  <c r="AY1441" i="1"/>
  <c r="AX1441" i="1"/>
  <c r="AW1441" i="1"/>
  <c r="AV1441" i="1"/>
  <c r="AU1441" i="1"/>
  <c r="AT1441" i="1"/>
  <c r="BI1440" i="1"/>
  <c r="BJ1440" i="1" s="1"/>
  <c r="BH1440" i="1"/>
  <c r="BK1440" i="1" s="1"/>
  <c r="BC1440" i="1" a="1"/>
  <c r="BC1440" i="1" s="1"/>
  <c r="BE1440" i="1" s="1"/>
  <c r="BB1440" i="1"/>
  <c r="BA1440" i="1"/>
  <c r="AY1440" i="1"/>
  <c r="AX1440" i="1"/>
  <c r="AW1440" i="1"/>
  <c r="AV1440" i="1"/>
  <c r="AU1440" i="1"/>
  <c r="AT1440" i="1"/>
  <c r="BK1439" i="1"/>
  <c r="BJ1439" i="1"/>
  <c r="BI1439" i="1"/>
  <c r="BH1439" i="1"/>
  <c r="BC1439" i="1" a="1"/>
  <c r="BC1439" i="1" s="1"/>
  <c r="BB1439" i="1"/>
  <c r="BA1439" i="1"/>
  <c r="AY1439" i="1"/>
  <c r="AX1439" i="1"/>
  <c r="AW1439" i="1"/>
  <c r="AV1439" i="1"/>
  <c r="AU1439" i="1"/>
  <c r="AT1439" i="1"/>
  <c r="BI1438" i="1"/>
  <c r="BJ1438" i="1" s="1"/>
  <c r="BH1438" i="1"/>
  <c r="BK1438" i="1" s="1"/>
  <c r="BC1438" i="1" a="1"/>
  <c r="BC1438" i="1" s="1"/>
  <c r="BB1438" i="1"/>
  <c r="BA1438" i="1"/>
  <c r="AY1438" i="1"/>
  <c r="AX1438" i="1"/>
  <c r="AW1438" i="1"/>
  <c r="AV1438" i="1"/>
  <c r="AU1438" i="1"/>
  <c r="AT1438" i="1"/>
  <c r="BI1437" i="1"/>
  <c r="BH1437" i="1"/>
  <c r="BC1437" i="1" a="1"/>
  <c r="BC1437" i="1" s="1"/>
  <c r="BE1437" i="1" s="1"/>
  <c r="BB1437" i="1"/>
  <c r="BA1437" i="1"/>
  <c r="BK1437" i="1" s="1"/>
  <c r="AY1437" i="1"/>
  <c r="AX1437" i="1"/>
  <c r="AW1437" i="1"/>
  <c r="AV1437" i="1"/>
  <c r="AU1437" i="1"/>
  <c r="AT1437" i="1"/>
  <c r="BK1436" i="1"/>
  <c r="BJ1436" i="1"/>
  <c r="BI1436" i="1"/>
  <c r="BH1436" i="1"/>
  <c r="BC1436" i="1" a="1"/>
  <c r="BC1436" i="1" s="1"/>
  <c r="BF1436" i="1" s="1"/>
  <c r="BB1436" i="1"/>
  <c r="BA1436" i="1"/>
  <c r="AY1436" i="1"/>
  <c r="AX1436" i="1"/>
  <c r="AW1436" i="1"/>
  <c r="AV1436" i="1"/>
  <c r="AU1436" i="1"/>
  <c r="AT1436" i="1"/>
  <c r="BI1435" i="1"/>
  <c r="BJ1435" i="1" s="1"/>
  <c r="BH1435" i="1"/>
  <c r="BK1435" i="1" s="1"/>
  <c r="BC1435" i="1" a="1"/>
  <c r="BC1435" i="1" s="1"/>
  <c r="BE1435" i="1" s="1"/>
  <c r="BB1435" i="1"/>
  <c r="BA1435" i="1"/>
  <c r="AY1435" i="1"/>
  <c r="AX1435" i="1"/>
  <c r="AW1435" i="1"/>
  <c r="AV1435" i="1"/>
  <c r="AU1435" i="1"/>
  <c r="AT1435" i="1"/>
  <c r="BJ1434" i="1"/>
  <c r="BI1434" i="1"/>
  <c r="BH1434" i="1"/>
  <c r="BC1434" i="1" a="1"/>
  <c r="BC1434" i="1" s="1"/>
  <c r="BA1434" i="1"/>
  <c r="AY1434" i="1"/>
  <c r="AX1434" i="1"/>
  <c r="AW1434" i="1"/>
  <c r="AV1434" i="1"/>
  <c r="AU1434" i="1"/>
  <c r="AT1434" i="1"/>
  <c r="BK1433" i="1"/>
  <c r="BI1433" i="1"/>
  <c r="BJ1433" i="1" s="1"/>
  <c r="BH1433" i="1"/>
  <c r="BC1433" i="1" a="1"/>
  <c r="BC1433" i="1" s="1"/>
  <c r="BB1433" i="1"/>
  <c r="BA1433" i="1"/>
  <c r="AY1433" i="1"/>
  <c r="AX1433" i="1"/>
  <c r="AW1433" i="1"/>
  <c r="AV1433" i="1"/>
  <c r="AU1433" i="1"/>
  <c r="AT1433" i="1"/>
  <c r="BK1432" i="1"/>
  <c r="BJ1432" i="1"/>
  <c r="BI1432" i="1"/>
  <c r="BH1432" i="1"/>
  <c r="BC1432" i="1" a="1"/>
  <c r="BC1432" i="1" s="1"/>
  <c r="BB1432" i="1"/>
  <c r="BA1432" i="1"/>
  <c r="AY1432" i="1"/>
  <c r="AX1432" i="1"/>
  <c r="AW1432" i="1"/>
  <c r="AV1432" i="1"/>
  <c r="AU1432" i="1"/>
  <c r="AT1432" i="1"/>
  <c r="BI1431" i="1"/>
  <c r="BJ1431" i="1" s="1"/>
  <c r="BH1431" i="1"/>
  <c r="BK1431" i="1" s="1"/>
  <c r="BC1431" i="1" a="1"/>
  <c r="BC1431" i="1" s="1"/>
  <c r="BB1431" i="1"/>
  <c r="BA1431" i="1"/>
  <c r="AY1431" i="1"/>
  <c r="AX1431" i="1"/>
  <c r="AW1431" i="1"/>
  <c r="AV1431" i="1"/>
  <c r="AU1431" i="1"/>
  <c r="AT1431" i="1"/>
  <c r="BI1430" i="1"/>
  <c r="BH1430" i="1"/>
  <c r="BC1430" i="1" a="1"/>
  <c r="BC1430" i="1" s="1"/>
  <c r="BE1430" i="1" s="1"/>
  <c r="BB1430" i="1"/>
  <c r="BA1430" i="1"/>
  <c r="AY1430" i="1"/>
  <c r="AX1430" i="1"/>
  <c r="AW1430" i="1"/>
  <c r="AV1430" i="1"/>
  <c r="AU1430" i="1"/>
  <c r="AT1430" i="1"/>
  <c r="BK1429" i="1"/>
  <c r="BJ1429" i="1"/>
  <c r="BI1429" i="1"/>
  <c r="BH1429" i="1"/>
  <c r="BC1429" i="1" a="1"/>
  <c r="BC1429" i="1" s="1"/>
  <c r="BB1429" i="1"/>
  <c r="BA1429" i="1"/>
  <c r="AY1429" i="1"/>
  <c r="AX1429" i="1"/>
  <c r="AW1429" i="1"/>
  <c r="AV1429" i="1"/>
  <c r="AU1429" i="1"/>
  <c r="AT1429" i="1"/>
  <c r="BI1428" i="1"/>
  <c r="BJ1428" i="1" s="1"/>
  <c r="BH1428" i="1"/>
  <c r="BK1428" i="1" s="1"/>
  <c r="BC1428" i="1" a="1"/>
  <c r="BC1428" i="1" s="1"/>
  <c r="BE1428" i="1" s="1"/>
  <c r="BB1428" i="1"/>
  <c r="BA1428" i="1"/>
  <c r="AY1428" i="1"/>
  <c r="AX1428" i="1"/>
  <c r="AW1428" i="1"/>
  <c r="AV1428" i="1"/>
  <c r="AU1428" i="1"/>
  <c r="AT1428" i="1"/>
  <c r="BK1427" i="1"/>
  <c r="BI1427" i="1"/>
  <c r="BJ1427" i="1" s="1"/>
  <c r="BH1427" i="1"/>
  <c r="BC1427" i="1" a="1"/>
  <c r="BC1427" i="1" s="1"/>
  <c r="BE1427" i="1" s="1"/>
  <c r="BB1427" i="1"/>
  <c r="BA1427" i="1"/>
  <c r="AY1427" i="1"/>
  <c r="AX1427" i="1"/>
  <c r="AW1427" i="1"/>
  <c r="AV1427" i="1"/>
  <c r="AU1427" i="1"/>
  <c r="AT1427" i="1"/>
  <c r="BK1426" i="1"/>
  <c r="BJ1426" i="1"/>
  <c r="BI1426" i="1"/>
  <c r="BH1426" i="1"/>
  <c r="BE1426" i="1"/>
  <c r="BC1426" i="1" a="1"/>
  <c r="BC1426" i="1" s="1"/>
  <c r="BF1426" i="1" s="1"/>
  <c r="BB1426" i="1"/>
  <c r="BA1426" i="1"/>
  <c r="AY1426" i="1"/>
  <c r="AX1426" i="1"/>
  <c r="AW1426" i="1"/>
  <c r="AV1426" i="1"/>
  <c r="AU1426" i="1"/>
  <c r="AT1426" i="1"/>
  <c r="BI1425" i="1"/>
  <c r="BJ1425" i="1" s="1"/>
  <c r="BH1425" i="1"/>
  <c r="BK1425" i="1" s="1"/>
  <c r="BC1425" i="1" a="1"/>
  <c r="BC1425" i="1" s="1"/>
  <c r="BB1425" i="1"/>
  <c r="BA1425" i="1"/>
  <c r="AY1425" i="1"/>
  <c r="AX1425" i="1"/>
  <c r="AW1425" i="1"/>
  <c r="AV1425" i="1"/>
  <c r="AU1425" i="1"/>
  <c r="AT1425" i="1"/>
  <c r="BI1424" i="1"/>
  <c r="BH1424" i="1"/>
  <c r="BC1424" i="1" a="1"/>
  <c r="BC1424" i="1" s="1"/>
  <c r="BE1424" i="1" s="1"/>
  <c r="BB1424" i="1"/>
  <c r="BA1424" i="1"/>
  <c r="BK1424" i="1" s="1"/>
  <c r="AY1424" i="1"/>
  <c r="AX1424" i="1"/>
  <c r="AW1424" i="1"/>
  <c r="AV1424" i="1"/>
  <c r="AU1424" i="1"/>
  <c r="AT1424" i="1"/>
  <c r="BK1423" i="1"/>
  <c r="BJ1423" i="1"/>
  <c r="BI1423" i="1"/>
  <c r="BH1423" i="1"/>
  <c r="BC1423" i="1" a="1"/>
  <c r="BC1423" i="1" s="1"/>
  <c r="BF1423" i="1" s="1"/>
  <c r="BB1423" i="1"/>
  <c r="BA1423" i="1"/>
  <c r="AY1423" i="1"/>
  <c r="AX1423" i="1"/>
  <c r="AW1423" i="1"/>
  <c r="AV1423" i="1"/>
  <c r="AU1423" i="1"/>
  <c r="AT1423" i="1"/>
  <c r="BI1422" i="1"/>
  <c r="BJ1422" i="1" s="1"/>
  <c r="BH1422" i="1"/>
  <c r="BK1422" i="1" s="1"/>
  <c r="BC1422" i="1" a="1"/>
  <c r="BC1422" i="1" s="1"/>
  <c r="BE1422" i="1" s="1"/>
  <c r="BB1422" i="1"/>
  <c r="BA1422" i="1"/>
  <c r="AY1422" i="1"/>
  <c r="AX1422" i="1"/>
  <c r="AW1422" i="1"/>
  <c r="AV1422" i="1"/>
  <c r="AU1422" i="1"/>
  <c r="AT1422" i="1"/>
  <c r="BK1421" i="1"/>
  <c r="BI1421" i="1"/>
  <c r="BJ1421" i="1" s="1"/>
  <c r="BH1421" i="1"/>
  <c r="BC1421" i="1" a="1"/>
  <c r="BC1421" i="1" s="1"/>
  <c r="BB1421" i="1"/>
  <c r="BA1421" i="1"/>
  <c r="AY1421" i="1"/>
  <c r="AX1421" i="1"/>
  <c r="AW1421" i="1"/>
  <c r="AV1421" i="1"/>
  <c r="AU1421" i="1"/>
  <c r="AT1421" i="1"/>
  <c r="BK1420" i="1"/>
  <c r="BJ1420" i="1"/>
  <c r="BI1420" i="1"/>
  <c r="BH1420" i="1"/>
  <c r="BE1420" i="1"/>
  <c r="BC1420" i="1" a="1"/>
  <c r="BC1420" i="1"/>
  <c r="BF1420" i="1" s="1"/>
  <c r="BB1420" i="1"/>
  <c r="BA1420" i="1"/>
  <c r="AY1420" i="1"/>
  <c r="AX1420" i="1"/>
  <c r="AW1420" i="1"/>
  <c r="AV1420" i="1"/>
  <c r="AU1420" i="1"/>
  <c r="AT1420" i="1"/>
  <c r="BI1419" i="1"/>
  <c r="BJ1419" i="1" s="1"/>
  <c r="BH1419" i="1"/>
  <c r="BK1419" i="1" s="1"/>
  <c r="BC1419" i="1" a="1"/>
  <c r="BC1419" i="1"/>
  <c r="BB1419" i="1"/>
  <c r="BA1419" i="1"/>
  <c r="AY1419" i="1"/>
  <c r="AX1419" i="1"/>
  <c r="AW1419" i="1"/>
  <c r="AV1419" i="1"/>
  <c r="AU1419" i="1"/>
  <c r="AT1419" i="1"/>
  <c r="BI1418" i="1"/>
  <c r="BH1418" i="1"/>
  <c r="BC1418" i="1" a="1"/>
  <c r="BC1418" i="1" s="1"/>
  <c r="BB1418" i="1"/>
  <c r="BA1418" i="1"/>
  <c r="BK1418" i="1" s="1"/>
  <c r="AY1418" i="1"/>
  <c r="AX1418" i="1"/>
  <c r="AW1418" i="1"/>
  <c r="AV1418" i="1"/>
  <c r="AU1418" i="1"/>
  <c r="AT1418" i="1"/>
  <c r="BK1417" i="1"/>
  <c r="BJ1417" i="1"/>
  <c r="BI1417" i="1"/>
  <c r="BH1417" i="1"/>
  <c r="BC1417" i="1" a="1"/>
  <c r="BC1417" i="1" s="1"/>
  <c r="BF1417" i="1" s="1"/>
  <c r="BB1417" i="1"/>
  <c r="BA1417" i="1"/>
  <c r="AY1417" i="1"/>
  <c r="AX1417" i="1"/>
  <c r="AW1417" i="1"/>
  <c r="AV1417" i="1"/>
  <c r="AU1417" i="1"/>
  <c r="AT1417" i="1"/>
  <c r="BI1416" i="1"/>
  <c r="BJ1416" i="1" s="1"/>
  <c r="BH1416" i="1"/>
  <c r="BK1416" i="1" s="1"/>
  <c r="BC1416" i="1" a="1"/>
  <c r="BC1416" i="1"/>
  <c r="BE1416" i="1" s="1"/>
  <c r="BB1416" i="1"/>
  <c r="BA1416" i="1"/>
  <c r="AY1416" i="1"/>
  <c r="AX1416" i="1"/>
  <c r="AW1416" i="1"/>
  <c r="AV1416" i="1"/>
  <c r="AU1416" i="1"/>
  <c r="AT1416" i="1"/>
  <c r="BK1415" i="1"/>
  <c r="BI1415" i="1"/>
  <c r="BJ1415" i="1" s="1"/>
  <c r="BH1415" i="1"/>
  <c r="BF1415" i="1"/>
  <c r="BC1415" i="1" a="1"/>
  <c r="BC1415" i="1" s="1"/>
  <c r="BE1415" i="1" s="1"/>
  <c r="BB1415" i="1"/>
  <c r="BA1415" i="1"/>
  <c r="AY1415" i="1"/>
  <c r="AX1415" i="1"/>
  <c r="AW1415" i="1"/>
  <c r="AV1415" i="1"/>
  <c r="AU1415" i="1"/>
  <c r="AT1415" i="1"/>
  <c r="BK1414" i="1"/>
  <c r="BJ1414" i="1"/>
  <c r="BI1414" i="1"/>
  <c r="BH1414" i="1"/>
  <c r="BE1414" i="1"/>
  <c r="BC1414" i="1" a="1"/>
  <c r="BC1414" i="1" s="1"/>
  <c r="BF1414" i="1" s="1"/>
  <c r="BB1414" i="1"/>
  <c r="BA1414" i="1"/>
  <c r="AY1414" i="1"/>
  <c r="AX1414" i="1"/>
  <c r="AW1414" i="1"/>
  <c r="AV1414" i="1"/>
  <c r="AU1414" i="1"/>
  <c r="AT1414" i="1"/>
  <c r="BI1413" i="1"/>
  <c r="BJ1413" i="1" s="1"/>
  <c r="BH1413" i="1"/>
  <c r="BK1413" i="1" s="1"/>
  <c r="BC1413" i="1" a="1"/>
  <c r="BC1413" i="1" s="1"/>
  <c r="BB1413" i="1"/>
  <c r="BA1413" i="1"/>
  <c r="AY1413" i="1"/>
  <c r="AX1413" i="1"/>
  <c r="AW1413" i="1"/>
  <c r="AV1413" i="1"/>
  <c r="AU1413" i="1"/>
  <c r="AT1413" i="1"/>
  <c r="BI1412" i="1"/>
  <c r="BH1412" i="1"/>
  <c r="BC1412" i="1" a="1"/>
  <c r="BC1412" i="1" s="1"/>
  <c r="BE1412" i="1" s="1"/>
  <c r="BB1412" i="1"/>
  <c r="BA1412" i="1"/>
  <c r="AY1412" i="1"/>
  <c r="AX1412" i="1"/>
  <c r="AW1412" i="1"/>
  <c r="AV1412" i="1"/>
  <c r="AU1412" i="1"/>
  <c r="AT1412" i="1"/>
  <c r="BK1411" i="1"/>
  <c r="BJ1411" i="1"/>
  <c r="BI1411" i="1"/>
  <c r="BH1411" i="1"/>
  <c r="BC1411" i="1" a="1"/>
  <c r="BC1411" i="1" s="1"/>
  <c r="BF1411" i="1" s="1"/>
  <c r="BB1411" i="1"/>
  <c r="BA1411" i="1"/>
  <c r="AY1411" i="1"/>
  <c r="AX1411" i="1"/>
  <c r="AW1411" i="1"/>
  <c r="AV1411" i="1"/>
  <c r="AU1411" i="1"/>
  <c r="AT1411" i="1"/>
  <c r="BI1410" i="1"/>
  <c r="BJ1410" i="1" s="1"/>
  <c r="BH1410" i="1"/>
  <c r="BK1410" i="1" s="1"/>
  <c r="BC1410" i="1" a="1"/>
  <c r="BC1410" i="1" s="1"/>
  <c r="BE1410" i="1" s="1"/>
  <c r="BB1410" i="1"/>
  <c r="BA1410" i="1"/>
  <c r="AY1410" i="1"/>
  <c r="AX1410" i="1"/>
  <c r="AW1410" i="1"/>
  <c r="AV1410" i="1"/>
  <c r="AU1410" i="1"/>
  <c r="AT1410" i="1"/>
  <c r="BK1409" i="1"/>
  <c r="BI1409" i="1"/>
  <c r="BJ1409" i="1" s="1"/>
  <c r="BH1409" i="1"/>
  <c r="BC1409" i="1" a="1"/>
  <c r="BC1409" i="1" s="1"/>
  <c r="BE1409" i="1" s="1"/>
  <c r="BB1409" i="1"/>
  <c r="BA1409" i="1"/>
  <c r="AY1409" i="1"/>
  <c r="AX1409" i="1"/>
  <c r="AW1409" i="1"/>
  <c r="AV1409" i="1"/>
  <c r="AU1409" i="1"/>
  <c r="AT1409" i="1"/>
  <c r="BK1408" i="1"/>
  <c r="BJ1408" i="1"/>
  <c r="BI1408" i="1"/>
  <c r="BH1408" i="1"/>
  <c r="BC1408" i="1" a="1"/>
  <c r="BC1408" i="1" s="1"/>
  <c r="BF1408" i="1" s="1"/>
  <c r="BB1408" i="1"/>
  <c r="BA1408" i="1"/>
  <c r="AY1408" i="1"/>
  <c r="AX1408" i="1"/>
  <c r="AW1408" i="1"/>
  <c r="AV1408" i="1"/>
  <c r="AU1408" i="1"/>
  <c r="AT1408" i="1"/>
  <c r="BI1407" i="1"/>
  <c r="BJ1407" i="1" s="1"/>
  <c r="BH1407" i="1"/>
  <c r="BK1407" i="1" s="1"/>
  <c r="BC1407" i="1" a="1"/>
  <c r="BC1407" i="1" s="1"/>
  <c r="BB1407" i="1"/>
  <c r="BA1407" i="1"/>
  <c r="AY1407" i="1"/>
  <c r="AX1407" i="1"/>
  <c r="AW1407" i="1"/>
  <c r="AV1407" i="1"/>
  <c r="AU1407" i="1"/>
  <c r="AT1407" i="1"/>
  <c r="BI1406" i="1"/>
  <c r="BH1406" i="1"/>
  <c r="BC1406" i="1" a="1"/>
  <c r="BC1406" i="1" s="1"/>
  <c r="BE1406" i="1" s="1"/>
  <c r="BB1406" i="1"/>
  <c r="BA1406" i="1"/>
  <c r="BK1406" i="1" s="1"/>
  <c r="AY1406" i="1"/>
  <c r="AX1406" i="1"/>
  <c r="AW1406" i="1"/>
  <c r="AV1406" i="1"/>
  <c r="AU1406" i="1"/>
  <c r="AT1406" i="1"/>
  <c r="BK1405" i="1"/>
  <c r="BJ1405" i="1"/>
  <c r="BI1405" i="1"/>
  <c r="BH1405" i="1"/>
  <c r="BC1405" i="1" a="1"/>
  <c r="BC1405" i="1"/>
  <c r="BF1405" i="1" s="1"/>
  <c r="BB1405" i="1"/>
  <c r="BE1405" i="1" s="1"/>
  <c r="BA1405" i="1"/>
  <c r="AY1405" i="1"/>
  <c r="AX1405" i="1"/>
  <c r="AW1405" i="1"/>
  <c r="AV1405" i="1"/>
  <c r="AU1405" i="1"/>
  <c r="AT1405" i="1"/>
  <c r="BI1404" i="1"/>
  <c r="BJ1404" i="1" s="1"/>
  <c r="BH1404" i="1"/>
  <c r="BK1404" i="1" s="1"/>
  <c r="BC1404" i="1" a="1"/>
  <c r="BC1404" i="1"/>
  <c r="BE1404" i="1" s="1"/>
  <c r="BB1404" i="1"/>
  <c r="BA1404" i="1"/>
  <c r="AY1404" i="1"/>
  <c r="AX1404" i="1"/>
  <c r="AW1404" i="1"/>
  <c r="AV1404" i="1"/>
  <c r="AU1404" i="1"/>
  <c r="AT1404" i="1"/>
  <c r="BK1403" i="1"/>
  <c r="BI1403" i="1"/>
  <c r="BJ1403" i="1" s="1"/>
  <c r="BH1403" i="1"/>
  <c r="BC1403" i="1" a="1"/>
  <c r="BC1403" i="1" s="1"/>
  <c r="BB1403" i="1"/>
  <c r="BA1403" i="1"/>
  <c r="AY1403" i="1"/>
  <c r="AX1403" i="1"/>
  <c r="AW1403" i="1"/>
  <c r="AV1403" i="1"/>
  <c r="AU1403" i="1"/>
  <c r="AT1403" i="1"/>
  <c r="BK1402" i="1"/>
  <c r="BJ1402" i="1"/>
  <c r="BI1402" i="1"/>
  <c r="BH1402" i="1"/>
  <c r="BC1402" i="1" a="1"/>
  <c r="BC1402" i="1" s="1"/>
  <c r="BF1402" i="1" s="1"/>
  <c r="BB1402" i="1"/>
  <c r="BA1402" i="1"/>
  <c r="AY1402" i="1"/>
  <c r="AX1402" i="1"/>
  <c r="AW1402" i="1"/>
  <c r="AV1402" i="1"/>
  <c r="AU1402" i="1"/>
  <c r="AT1402" i="1"/>
  <c r="BI1401" i="1"/>
  <c r="BJ1401" i="1" s="1"/>
  <c r="BH1401" i="1"/>
  <c r="BK1401" i="1" s="1"/>
  <c r="BC1401" i="1" a="1"/>
  <c r="BC1401" i="1" s="1"/>
  <c r="BB1401" i="1"/>
  <c r="BA1401" i="1"/>
  <c r="AY1401" i="1"/>
  <c r="AX1401" i="1"/>
  <c r="AW1401" i="1"/>
  <c r="AV1401" i="1"/>
  <c r="AU1401" i="1"/>
  <c r="AT1401" i="1"/>
  <c r="BI1400" i="1"/>
  <c r="BH1400" i="1"/>
  <c r="BC1400" i="1" a="1"/>
  <c r="BC1400" i="1" s="1"/>
  <c r="BE1400" i="1" s="1"/>
  <c r="BB1400" i="1"/>
  <c r="BA1400" i="1"/>
  <c r="BK1400" i="1" s="1"/>
  <c r="AY1400" i="1"/>
  <c r="AX1400" i="1"/>
  <c r="AW1400" i="1"/>
  <c r="AV1400" i="1"/>
  <c r="AU1400" i="1"/>
  <c r="AT1400" i="1"/>
  <c r="BK1399" i="1"/>
  <c r="BJ1399" i="1"/>
  <c r="BI1399" i="1"/>
  <c r="BH1399" i="1"/>
  <c r="BE1399" i="1"/>
  <c r="BC1399" i="1" a="1"/>
  <c r="BC1399" i="1" s="1"/>
  <c r="BF1399" i="1" s="1"/>
  <c r="BB1399" i="1"/>
  <c r="BA1399" i="1"/>
  <c r="AY1399" i="1"/>
  <c r="AX1399" i="1"/>
  <c r="AW1399" i="1"/>
  <c r="AV1399" i="1"/>
  <c r="AU1399" i="1"/>
  <c r="AT1399" i="1"/>
  <c r="BI1398" i="1"/>
  <c r="BJ1398" i="1" s="1"/>
  <c r="BH1398" i="1"/>
  <c r="BK1398" i="1" s="1"/>
  <c r="BC1398" i="1" a="1"/>
  <c r="BC1398" i="1" s="1"/>
  <c r="BE1398" i="1" s="1"/>
  <c r="BB1398" i="1"/>
  <c r="BA1398" i="1"/>
  <c r="AY1398" i="1"/>
  <c r="AX1398" i="1"/>
  <c r="AW1398" i="1"/>
  <c r="AV1398" i="1"/>
  <c r="AU1398" i="1"/>
  <c r="AT1398" i="1"/>
  <c r="BK1397" i="1"/>
  <c r="BI1397" i="1"/>
  <c r="BJ1397" i="1" s="1"/>
  <c r="BH1397" i="1"/>
  <c r="BF1397" i="1"/>
  <c r="BC1397" i="1" a="1"/>
  <c r="BC1397" i="1" s="1"/>
  <c r="BE1397" i="1" s="1"/>
  <c r="BB1397" i="1"/>
  <c r="BA1397" i="1"/>
  <c r="AY1397" i="1"/>
  <c r="AX1397" i="1"/>
  <c r="AW1397" i="1"/>
  <c r="AV1397" i="1"/>
  <c r="AU1397" i="1"/>
  <c r="AT1397" i="1"/>
  <c r="BK1396" i="1"/>
  <c r="BJ1396" i="1"/>
  <c r="BI1396" i="1"/>
  <c r="BH1396" i="1"/>
  <c r="BC1396" i="1" a="1"/>
  <c r="BC1396" i="1" s="1"/>
  <c r="BB1396" i="1"/>
  <c r="BA1396" i="1"/>
  <c r="AY1396" i="1"/>
  <c r="AX1396" i="1"/>
  <c r="AW1396" i="1"/>
  <c r="AV1396" i="1"/>
  <c r="AU1396" i="1"/>
  <c r="AT1396" i="1"/>
  <c r="BI1395" i="1"/>
  <c r="BJ1395" i="1" s="1"/>
  <c r="BH1395" i="1"/>
  <c r="BK1395" i="1" s="1"/>
  <c r="BC1395" i="1" a="1"/>
  <c r="BC1395" i="1" s="1"/>
  <c r="BB1395" i="1"/>
  <c r="BA1395" i="1"/>
  <c r="AY1395" i="1"/>
  <c r="AX1395" i="1"/>
  <c r="AW1395" i="1"/>
  <c r="AV1395" i="1"/>
  <c r="AU1395" i="1"/>
  <c r="AT1395" i="1"/>
  <c r="BI1394" i="1"/>
  <c r="BH1394" i="1"/>
  <c r="BC1394" i="1" a="1"/>
  <c r="BC1394" i="1" s="1"/>
  <c r="BE1394" i="1" s="1"/>
  <c r="BB1394" i="1"/>
  <c r="BA1394" i="1"/>
  <c r="BK1394" i="1" s="1"/>
  <c r="AY1394" i="1"/>
  <c r="AX1394" i="1"/>
  <c r="AW1394" i="1"/>
  <c r="AV1394" i="1"/>
  <c r="AU1394" i="1"/>
  <c r="AT1394" i="1"/>
  <c r="BK1393" i="1"/>
  <c r="BJ1393" i="1"/>
  <c r="BI1393" i="1"/>
  <c r="BH1393" i="1"/>
  <c r="BC1393" i="1" a="1"/>
  <c r="BC1393" i="1" s="1"/>
  <c r="BB1393" i="1"/>
  <c r="BA1393" i="1"/>
  <c r="AY1393" i="1"/>
  <c r="AX1393" i="1"/>
  <c r="AW1393" i="1"/>
  <c r="AV1393" i="1"/>
  <c r="AU1393" i="1"/>
  <c r="AT1393" i="1"/>
  <c r="BI1392" i="1"/>
  <c r="BJ1392" i="1" s="1"/>
  <c r="BH1392" i="1"/>
  <c r="BK1392" i="1" s="1"/>
  <c r="BC1392" i="1" a="1"/>
  <c r="BC1392" i="1" s="1"/>
  <c r="BB1392" i="1"/>
  <c r="BA1392" i="1"/>
  <c r="AY1392" i="1"/>
  <c r="AX1392" i="1"/>
  <c r="AW1392" i="1"/>
  <c r="AV1392" i="1"/>
  <c r="AU1392" i="1"/>
  <c r="AT1392" i="1"/>
  <c r="BI1391" i="1"/>
  <c r="BJ1391" i="1" s="1"/>
  <c r="BH1391" i="1"/>
  <c r="BK1391" i="1" s="1"/>
  <c r="BC1391" i="1" a="1"/>
  <c r="BC1391" i="1" s="1"/>
  <c r="BB1391" i="1"/>
  <c r="BA1391" i="1"/>
  <c r="AY1391" i="1"/>
  <c r="AX1391" i="1"/>
  <c r="AW1391" i="1"/>
  <c r="AV1391" i="1"/>
  <c r="AU1391" i="1"/>
  <c r="AT1391" i="1"/>
  <c r="BK1390" i="1"/>
  <c r="BJ1390" i="1"/>
  <c r="BI1390" i="1"/>
  <c r="BH1390" i="1"/>
  <c r="BC1390" i="1" a="1"/>
  <c r="BC1390" i="1" s="1"/>
  <c r="BB1390" i="1"/>
  <c r="BA1390" i="1"/>
  <c r="AY1390" i="1"/>
  <c r="AX1390" i="1"/>
  <c r="AW1390" i="1"/>
  <c r="AV1390" i="1"/>
  <c r="AU1390" i="1"/>
  <c r="AT1390" i="1"/>
  <c r="BI1389" i="1"/>
  <c r="BJ1389" i="1" s="1"/>
  <c r="BH1389" i="1"/>
  <c r="BK1389" i="1" s="1"/>
  <c r="BC1389" i="1" a="1"/>
  <c r="BC1389" i="1" s="1"/>
  <c r="BB1389" i="1"/>
  <c r="BA1389" i="1"/>
  <c r="AY1389" i="1"/>
  <c r="AX1389" i="1"/>
  <c r="AW1389" i="1"/>
  <c r="AV1389" i="1"/>
  <c r="AU1389" i="1"/>
  <c r="AT1389" i="1"/>
  <c r="BI1388" i="1"/>
  <c r="BH1388" i="1"/>
  <c r="BC1388" i="1" a="1"/>
  <c r="BC1388" i="1" s="1"/>
  <c r="BE1388" i="1" s="1"/>
  <c r="BB1388" i="1"/>
  <c r="BA1388" i="1"/>
  <c r="BK1388" i="1" s="1"/>
  <c r="AY1388" i="1"/>
  <c r="AX1388" i="1"/>
  <c r="AW1388" i="1"/>
  <c r="AV1388" i="1"/>
  <c r="AU1388" i="1"/>
  <c r="AT1388" i="1"/>
  <c r="BK1387" i="1"/>
  <c r="BJ1387" i="1"/>
  <c r="BI1387" i="1"/>
  <c r="BH1387" i="1"/>
  <c r="BC1387" i="1" a="1"/>
  <c r="BC1387" i="1" s="1"/>
  <c r="BF1387" i="1" s="1"/>
  <c r="BB1387" i="1"/>
  <c r="BA1387" i="1"/>
  <c r="AY1387" i="1"/>
  <c r="AX1387" i="1"/>
  <c r="AW1387" i="1"/>
  <c r="AV1387" i="1"/>
  <c r="AU1387" i="1"/>
  <c r="AT1387" i="1"/>
  <c r="BI1386" i="1"/>
  <c r="BJ1386" i="1" s="1"/>
  <c r="BH1386" i="1"/>
  <c r="BK1386" i="1" s="1"/>
  <c r="BC1386" i="1" a="1"/>
  <c r="BC1386" i="1" s="1"/>
  <c r="BE1386" i="1" s="1"/>
  <c r="BB1386" i="1"/>
  <c r="BA1386" i="1"/>
  <c r="AY1386" i="1"/>
  <c r="AX1386" i="1"/>
  <c r="AW1386" i="1"/>
  <c r="AV1386" i="1"/>
  <c r="AU1386" i="1"/>
  <c r="AT1386" i="1"/>
  <c r="BK1385" i="1"/>
  <c r="BI1385" i="1"/>
  <c r="BJ1385" i="1" s="1"/>
  <c r="BH1385" i="1"/>
  <c r="BC1385" i="1" a="1"/>
  <c r="BC1385" i="1" s="1"/>
  <c r="BE1385" i="1" s="1"/>
  <c r="BB1385" i="1"/>
  <c r="BA1385" i="1"/>
  <c r="AY1385" i="1"/>
  <c r="AX1385" i="1"/>
  <c r="AW1385" i="1"/>
  <c r="AV1385" i="1"/>
  <c r="AU1385" i="1"/>
  <c r="AT1385" i="1"/>
  <c r="BK1384" i="1"/>
  <c r="BJ1384" i="1"/>
  <c r="BI1384" i="1"/>
  <c r="BH1384" i="1"/>
  <c r="BC1384" i="1" a="1"/>
  <c r="BC1384" i="1" s="1"/>
  <c r="BB1384" i="1"/>
  <c r="BA1384" i="1"/>
  <c r="AY1384" i="1"/>
  <c r="AX1384" i="1"/>
  <c r="AW1384" i="1"/>
  <c r="AV1384" i="1"/>
  <c r="AU1384" i="1"/>
  <c r="AT1384" i="1"/>
  <c r="BI1383" i="1"/>
  <c r="BJ1383" i="1" s="1"/>
  <c r="BH1383" i="1"/>
  <c r="BK1383" i="1" s="1"/>
  <c r="BC1383" i="1" a="1"/>
  <c r="BC1383" i="1" s="1"/>
  <c r="BB1383" i="1"/>
  <c r="BA1383" i="1"/>
  <c r="AY1383" i="1"/>
  <c r="AX1383" i="1"/>
  <c r="AW1383" i="1"/>
  <c r="AV1383" i="1"/>
  <c r="AU1383" i="1"/>
  <c r="AT1383" i="1"/>
  <c r="BI1382" i="1"/>
  <c r="BH1382" i="1"/>
  <c r="BC1382" i="1" a="1"/>
  <c r="BC1382" i="1" s="1"/>
  <c r="BE1382" i="1" s="1"/>
  <c r="BB1382" i="1"/>
  <c r="BA1382" i="1"/>
  <c r="BK1382" i="1" s="1"/>
  <c r="AY1382" i="1"/>
  <c r="AX1382" i="1"/>
  <c r="AW1382" i="1"/>
  <c r="AV1382" i="1"/>
  <c r="AU1382" i="1"/>
  <c r="AT1382" i="1"/>
  <c r="BK1381" i="1"/>
  <c r="BJ1381" i="1"/>
  <c r="BI1381" i="1"/>
  <c r="BH1381" i="1"/>
  <c r="BC1381" i="1" a="1"/>
  <c r="BC1381" i="1" s="1"/>
  <c r="BB1381" i="1"/>
  <c r="BA1381" i="1"/>
  <c r="AY1381" i="1"/>
  <c r="AX1381" i="1"/>
  <c r="AW1381" i="1"/>
  <c r="AV1381" i="1"/>
  <c r="AU1381" i="1"/>
  <c r="AT1381" i="1"/>
  <c r="BI1380" i="1"/>
  <c r="BJ1380" i="1" s="1"/>
  <c r="BH1380" i="1"/>
  <c r="BK1380" i="1" s="1"/>
  <c r="BC1380" i="1" a="1"/>
  <c r="BC1380" i="1" s="1"/>
  <c r="BB1380" i="1"/>
  <c r="BA1380" i="1"/>
  <c r="AY1380" i="1"/>
  <c r="AX1380" i="1"/>
  <c r="AW1380" i="1"/>
  <c r="AV1380" i="1"/>
  <c r="AU1380" i="1"/>
  <c r="AT1380" i="1"/>
  <c r="BI1379" i="1"/>
  <c r="BJ1379" i="1" s="1"/>
  <c r="BH1379" i="1"/>
  <c r="BK1379" i="1" s="1"/>
  <c r="BC1379" i="1" a="1"/>
  <c r="BC1379" i="1" s="1"/>
  <c r="BE1379" i="1" s="1"/>
  <c r="BB1379" i="1"/>
  <c r="BA1379" i="1"/>
  <c r="AY1379" i="1"/>
  <c r="AX1379" i="1"/>
  <c r="AW1379" i="1"/>
  <c r="AV1379" i="1"/>
  <c r="AU1379" i="1"/>
  <c r="AT1379" i="1"/>
  <c r="BK1378" i="1"/>
  <c r="BJ1378" i="1"/>
  <c r="BI1378" i="1"/>
  <c r="BH1378" i="1"/>
  <c r="BC1378" i="1" a="1"/>
  <c r="BC1378" i="1" s="1"/>
  <c r="BB1378" i="1"/>
  <c r="BA1378" i="1"/>
  <c r="AY1378" i="1"/>
  <c r="AX1378" i="1"/>
  <c r="AW1378" i="1"/>
  <c r="AV1378" i="1"/>
  <c r="AU1378" i="1"/>
  <c r="AT1378" i="1"/>
  <c r="BI1377" i="1"/>
  <c r="BJ1377" i="1" s="1"/>
  <c r="BH1377" i="1"/>
  <c r="BK1377" i="1" s="1"/>
  <c r="BC1377" i="1" a="1"/>
  <c r="BC1377" i="1" s="1"/>
  <c r="BB1377" i="1"/>
  <c r="BA1377" i="1"/>
  <c r="AY1377" i="1"/>
  <c r="AX1377" i="1"/>
  <c r="AW1377" i="1"/>
  <c r="AV1377" i="1"/>
  <c r="AU1377" i="1"/>
  <c r="AT1377" i="1"/>
  <c r="BI1376" i="1"/>
  <c r="BH1376" i="1"/>
  <c r="BC1376" i="1" a="1"/>
  <c r="BC1376" i="1" s="1"/>
  <c r="BB1376" i="1"/>
  <c r="BA1376" i="1"/>
  <c r="BK1376" i="1" s="1"/>
  <c r="AY1376" i="1"/>
  <c r="AX1376" i="1"/>
  <c r="AW1376" i="1"/>
  <c r="AV1376" i="1"/>
  <c r="AU1376" i="1"/>
  <c r="AT1376" i="1"/>
  <c r="BK1375" i="1"/>
  <c r="BJ1375" i="1"/>
  <c r="BI1375" i="1"/>
  <c r="BH1375" i="1"/>
  <c r="BE1375" i="1"/>
  <c r="BC1375" i="1" a="1"/>
  <c r="BC1375" i="1" s="1"/>
  <c r="BF1375" i="1" s="1"/>
  <c r="BB1375" i="1"/>
  <c r="BA1375" i="1"/>
  <c r="AY1375" i="1"/>
  <c r="AX1375" i="1"/>
  <c r="AW1375" i="1"/>
  <c r="AV1375" i="1"/>
  <c r="AU1375" i="1"/>
  <c r="AT1375" i="1"/>
  <c r="BI1374" i="1"/>
  <c r="BJ1374" i="1" s="1"/>
  <c r="BH1374" i="1"/>
  <c r="BK1374" i="1" s="1"/>
  <c r="BF1374" i="1"/>
  <c r="BC1374" i="1" a="1"/>
  <c r="BC1374" i="1" s="1"/>
  <c r="BE1374" i="1" s="1"/>
  <c r="BB1374" i="1"/>
  <c r="BA1374" i="1"/>
  <c r="AY1374" i="1"/>
  <c r="AX1374" i="1"/>
  <c r="AW1374" i="1"/>
  <c r="AV1374" i="1"/>
  <c r="AU1374" i="1"/>
  <c r="AT1374" i="1"/>
  <c r="BK1373" i="1"/>
  <c r="BJ1373" i="1"/>
  <c r="BI1373" i="1"/>
  <c r="BH1373" i="1"/>
  <c r="BC1373" i="1" a="1"/>
  <c r="BC1373" i="1" s="1"/>
  <c r="BE1373" i="1" s="1"/>
  <c r="BB1373" i="1"/>
  <c r="BA1373" i="1"/>
  <c r="AY1373" i="1"/>
  <c r="AX1373" i="1"/>
  <c r="AW1373" i="1"/>
  <c r="AV1373" i="1"/>
  <c r="AU1373" i="1"/>
  <c r="AT1373" i="1"/>
  <c r="BI1372" i="1"/>
  <c r="BH1372" i="1"/>
  <c r="BC1372" i="1" a="1"/>
  <c r="BC1372" i="1" s="1"/>
  <c r="BB1372" i="1"/>
  <c r="BA1372" i="1"/>
  <c r="BJ1372" i="1" s="1"/>
  <c r="AY1372" i="1"/>
  <c r="AX1372" i="1"/>
  <c r="AW1372" i="1"/>
  <c r="AV1372" i="1"/>
  <c r="AU1372" i="1"/>
  <c r="AT1372" i="1"/>
  <c r="BI1371" i="1"/>
  <c r="BJ1371" i="1" s="1"/>
  <c r="BH1371" i="1"/>
  <c r="BK1371" i="1" s="1"/>
  <c r="BC1371" i="1" a="1"/>
  <c r="BC1371" i="1" s="1"/>
  <c r="BB1371" i="1"/>
  <c r="BA1371" i="1"/>
  <c r="AY1371" i="1"/>
  <c r="AX1371" i="1"/>
  <c r="AW1371" i="1"/>
  <c r="AV1371" i="1"/>
  <c r="AU1371" i="1"/>
  <c r="AT1371" i="1"/>
  <c r="BI1370" i="1"/>
  <c r="BJ1370" i="1" s="1"/>
  <c r="BH1370" i="1"/>
  <c r="BC1370" i="1" a="1"/>
  <c r="BC1370" i="1" s="1"/>
  <c r="BE1370" i="1" s="1"/>
  <c r="BB1370" i="1"/>
  <c r="BA1370" i="1"/>
  <c r="BK1370" i="1" s="1"/>
  <c r="AY1370" i="1"/>
  <c r="AX1370" i="1"/>
  <c r="AW1370" i="1"/>
  <c r="AV1370" i="1"/>
  <c r="AU1370" i="1"/>
  <c r="AT1370" i="1"/>
  <c r="BK1369" i="1"/>
  <c r="BI1369" i="1"/>
  <c r="BH1369" i="1"/>
  <c r="BC1369" i="1" a="1"/>
  <c r="BC1369" i="1" s="1"/>
  <c r="BB1369" i="1"/>
  <c r="BA1369" i="1"/>
  <c r="BJ1369" i="1" s="1"/>
  <c r="AY1369" i="1"/>
  <c r="AX1369" i="1"/>
  <c r="AW1369" i="1"/>
  <c r="AV1369" i="1"/>
  <c r="AU1369" i="1"/>
  <c r="AT1369" i="1"/>
  <c r="BI1368" i="1"/>
  <c r="BJ1368" i="1" s="1"/>
  <c r="BH1368" i="1"/>
  <c r="BK1368" i="1" s="1"/>
  <c r="BC1368" i="1" a="1"/>
  <c r="BC1368" i="1" s="1"/>
  <c r="BF1368" i="1" s="1"/>
  <c r="BB1368" i="1"/>
  <c r="BA1368" i="1"/>
  <c r="AY1368" i="1"/>
  <c r="AX1368" i="1"/>
  <c r="AW1368" i="1"/>
  <c r="AV1368" i="1"/>
  <c r="AU1368" i="1"/>
  <c r="AT1368" i="1"/>
  <c r="BI1367" i="1"/>
  <c r="BH1367" i="1"/>
  <c r="BC1367" i="1" a="1"/>
  <c r="BC1367" i="1" s="1"/>
  <c r="BE1367" i="1" s="1"/>
  <c r="BB1367" i="1"/>
  <c r="BA1367" i="1"/>
  <c r="AY1367" i="1"/>
  <c r="AX1367" i="1"/>
  <c r="AW1367" i="1"/>
  <c r="AV1367" i="1"/>
  <c r="AU1367" i="1"/>
  <c r="AT1367" i="1"/>
  <c r="BI1366" i="1"/>
  <c r="BH1366" i="1"/>
  <c r="BC1366" i="1" a="1"/>
  <c r="BC1366" i="1" s="1"/>
  <c r="BB1366" i="1"/>
  <c r="BA1366" i="1"/>
  <c r="AY1366" i="1"/>
  <c r="AX1366" i="1"/>
  <c r="AW1366" i="1"/>
  <c r="AV1366" i="1"/>
  <c r="AU1366" i="1"/>
  <c r="AT1366" i="1"/>
  <c r="BJ1365" i="1"/>
  <c r="BI1365" i="1"/>
  <c r="BH1365" i="1"/>
  <c r="BK1365" i="1" s="1"/>
  <c r="BC1365" i="1" a="1"/>
  <c r="BC1365" i="1" s="1"/>
  <c r="BB1365" i="1"/>
  <c r="BA1365" i="1"/>
  <c r="AY1365" i="1"/>
  <c r="AX1365" i="1"/>
  <c r="AW1365" i="1"/>
  <c r="AV1365" i="1"/>
  <c r="AU1365" i="1"/>
  <c r="AT1365" i="1"/>
  <c r="BK1364" i="1"/>
  <c r="BI1364" i="1"/>
  <c r="BJ1364" i="1" s="1"/>
  <c r="BH1364" i="1"/>
  <c r="BC1364" i="1" a="1"/>
  <c r="BC1364" i="1" s="1"/>
  <c r="BE1364" i="1" s="1"/>
  <c r="BB1364" i="1"/>
  <c r="BA1364" i="1"/>
  <c r="AY1364" i="1"/>
  <c r="AX1364" i="1"/>
  <c r="AW1364" i="1"/>
  <c r="AV1364" i="1"/>
  <c r="AU1364" i="1"/>
  <c r="AT1364" i="1"/>
  <c r="BK1363" i="1"/>
  <c r="BI1363" i="1"/>
  <c r="BH1363" i="1"/>
  <c r="BC1363" i="1" a="1"/>
  <c r="BC1363" i="1" s="1"/>
  <c r="BF1363" i="1" s="1"/>
  <c r="BB1363" i="1"/>
  <c r="BA1363" i="1"/>
  <c r="BJ1363" i="1" s="1"/>
  <c r="AY1363" i="1"/>
  <c r="AX1363" i="1"/>
  <c r="AW1363" i="1"/>
  <c r="AV1363" i="1"/>
  <c r="AU1363" i="1"/>
  <c r="AT1363" i="1"/>
  <c r="BJ1362" i="1"/>
  <c r="BI1362" i="1"/>
  <c r="BH1362" i="1"/>
  <c r="BK1362" i="1" s="1"/>
  <c r="BC1362" i="1" a="1"/>
  <c r="BC1362" i="1" s="1"/>
  <c r="BB1362" i="1"/>
  <c r="BA1362" i="1"/>
  <c r="AY1362" i="1"/>
  <c r="AX1362" i="1"/>
  <c r="AW1362" i="1"/>
  <c r="AV1362" i="1"/>
  <c r="AU1362" i="1"/>
  <c r="AT1362" i="1"/>
  <c r="BI1361" i="1"/>
  <c r="BJ1361" i="1" s="1"/>
  <c r="BH1361" i="1"/>
  <c r="BK1361" i="1" s="1"/>
  <c r="BC1361" i="1" a="1"/>
  <c r="BC1361" i="1" s="1"/>
  <c r="BB1361" i="1"/>
  <c r="BA1361" i="1"/>
  <c r="AY1361" i="1"/>
  <c r="AX1361" i="1"/>
  <c r="AW1361" i="1"/>
  <c r="AV1361" i="1"/>
  <c r="AU1361" i="1"/>
  <c r="AT1361" i="1"/>
  <c r="BI1360" i="1"/>
  <c r="BH1360" i="1"/>
  <c r="BC1360" i="1" a="1"/>
  <c r="BC1360" i="1" s="1"/>
  <c r="BE1360" i="1" s="1"/>
  <c r="BB1360" i="1"/>
  <c r="BA1360" i="1"/>
  <c r="AY1360" i="1"/>
  <c r="AX1360" i="1"/>
  <c r="AW1360" i="1"/>
  <c r="AV1360" i="1"/>
  <c r="AU1360" i="1"/>
  <c r="AT1360" i="1"/>
  <c r="BI1359" i="1"/>
  <c r="BJ1359" i="1" s="1"/>
  <c r="BH1359" i="1"/>
  <c r="BK1359" i="1" s="1"/>
  <c r="BC1359" i="1" a="1"/>
  <c r="BC1359" i="1" s="1"/>
  <c r="BB1359" i="1"/>
  <c r="BA1359" i="1"/>
  <c r="AY1359" i="1"/>
  <c r="AX1359" i="1"/>
  <c r="AW1359" i="1"/>
  <c r="AV1359" i="1"/>
  <c r="AU1359" i="1"/>
  <c r="AT1359" i="1"/>
  <c r="BK1358" i="1"/>
  <c r="BJ1358" i="1"/>
  <c r="BI1358" i="1"/>
  <c r="BH1358" i="1"/>
  <c r="BF1358" i="1"/>
  <c r="BC1358" i="1" a="1"/>
  <c r="BC1358" i="1" s="1"/>
  <c r="BE1358" i="1" s="1"/>
  <c r="BB1358" i="1"/>
  <c r="BA1358" i="1"/>
  <c r="AY1358" i="1"/>
  <c r="AX1358" i="1"/>
  <c r="AW1358" i="1"/>
  <c r="AV1358" i="1"/>
  <c r="AU1358" i="1"/>
  <c r="AT1358" i="1"/>
  <c r="BK1357" i="1"/>
  <c r="BI1357" i="1"/>
  <c r="BH1357" i="1"/>
  <c r="BC1357" i="1" a="1"/>
  <c r="BC1357" i="1" s="1"/>
  <c r="BF1357" i="1" s="1"/>
  <c r="BB1357" i="1"/>
  <c r="BA1357" i="1"/>
  <c r="BJ1357" i="1" s="1"/>
  <c r="AY1357" i="1"/>
  <c r="AX1357" i="1"/>
  <c r="AW1357" i="1"/>
  <c r="AV1357" i="1"/>
  <c r="AU1357" i="1"/>
  <c r="AT1357" i="1"/>
  <c r="BJ1356" i="1"/>
  <c r="BI1356" i="1"/>
  <c r="BH1356" i="1"/>
  <c r="BK1356" i="1" s="1"/>
  <c r="BC1356" i="1" a="1"/>
  <c r="BC1356" i="1" s="1"/>
  <c r="BB1356" i="1"/>
  <c r="BA1356" i="1"/>
  <c r="AY1356" i="1"/>
  <c r="AX1356" i="1"/>
  <c r="AW1356" i="1"/>
  <c r="AV1356" i="1"/>
  <c r="AU1356" i="1"/>
  <c r="AT1356" i="1"/>
  <c r="BI1355" i="1"/>
  <c r="BH1355" i="1"/>
  <c r="BC1355" i="1" a="1"/>
  <c r="BC1355" i="1" s="1"/>
  <c r="BB1355" i="1"/>
  <c r="BA1355" i="1"/>
  <c r="BJ1355" i="1" s="1"/>
  <c r="AY1355" i="1"/>
  <c r="AX1355" i="1"/>
  <c r="AW1355" i="1"/>
  <c r="AV1355" i="1"/>
  <c r="AU1355" i="1"/>
  <c r="AT1355" i="1"/>
  <c r="BI1354" i="1"/>
  <c r="BH1354" i="1"/>
  <c r="BC1354" i="1" a="1"/>
  <c r="BC1354" i="1" s="1"/>
  <c r="BB1354" i="1"/>
  <c r="BA1354" i="1"/>
  <c r="AY1354" i="1"/>
  <c r="AX1354" i="1"/>
  <c r="AW1354" i="1"/>
  <c r="AV1354" i="1"/>
  <c r="AU1354" i="1"/>
  <c r="AT1354" i="1"/>
  <c r="BI1353" i="1"/>
  <c r="BJ1353" i="1" s="1"/>
  <c r="BH1353" i="1"/>
  <c r="BK1353" i="1" s="1"/>
  <c r="BC1353" i="1" a="1"/>
  <c r="BC1353" i="1" s="1"/>
  <c r="BB1353" i="1"/>
  <c r="BA1353" i="1"/>
  <c r="AY1353" i="1"/>
  <c r="AX1353" i="1"/>
  <c r="AW1353" i="1"/>
  <c r="AV1353" i="1"/>
  <c r="AU1353" i="1"/>
  <c r="AT1353" i="1"/>
  <c r="BK1352" i="1"/>
  <c r="BI1352" i="1"/>
  <c r="BJ1352" i="1" s="1"/>
  <c r="BH1352" i="1"/>
  <c r="BC1352" i="1" a="1"/>
  <c r="BC1352" i="1" s="1"/>
  <c r="BE1352" i="1" s="1"/>
  <c r="BB1352" i="1"/>
  <c r="BA1352" i="1"/>
  <c r="AY1352" i="1"/>
  <c r="AX1352" i="1"/>
  <c r="AW1352" i="1"/>
  <c r="AV1352" i="1"/>
  <c r="AU1352" i="1"/>
  <c r="AT1352" i="1"/>
  <c r="BK1351" i="1"/>
  <c r="BI1351" i="1"/>
  <c r="BH1351" i="1"/>
  <c r="BC1351" i="1" a="1"/>
  <c r="BC1351" i="1" s="1"/>
  <c r="BB1351" i="1"/>
  <c r="BA1351" i="1"/>
  <c r="BJ1351" i="1" s="1"/>
  <c r="AY1351" i="1"/>
  <c r="AX1351" i="1"/>
  <c r="AW1351" i="1"/>
  <c r="AV1351" i="1"/>
  <c r="AU1351" i="1"/>
  <c r="AT1351" i="1"/>
  <c r="BI1350" i="1"/>
  <c r="BJ1350" i="1" s="1"/>
  <c r="BH1350" i="1"/>
  <c r="BK1350" i="1" s="1"/>
  <c r="BC1350" i="1" a="1"/>
  <c r="BC1350" i="1" s="1"/>
  <c r="BF1350" i="1" s="1"/>
  <c r="BB1350" i="1"/>
  <c r="BA1350" i="1"/>
  <c r="AY1350" i="1"/>
  <c r="AX1350" i="1"/>
  <c r="AW1350" i="1"/>
  <c r="AV1350" i="1"/>
  <c r="AU1350" i="1"/>
  <c r="AT1350" i="1"/>
  <c r="BJ1349" i="1"/>
  <c r="BI1349" i="1"/>
  <c r="BH1349" i="1"/>
  <c r="BK1349" i="1" s="1"/>
  <c r="BC1349" i="1" a="1"/>
  <c r="BC1349" i="1" s="1"/>
  <c r="BB1349" i="1"/>
  <c r="BA1349" i="1"/>
  <c r="AY1349" i="1"/>
  <c r="AX1349" i="1"/>
  <c r="AW1349" i="1"/>
  <c r="AV1349" i="1"/>
  <c r="AU1349" i="1"/>
  <c r="AT1349" i="1"/>
  <c r="BI1348" i="1"/>
  <c r="BH1348" i="1"/>
  <c r="BC1348" i="1" a="1"/>
  <c r="BC1348" i="1" s="1"/>
  <c r="BB1348" i="1"/>
  <c r="BA1348" i="1"/>
  <c r="BJ1348" i="1" s="1"/>
  <c r="AY1348" i="1"/>
  <c r="AX1348" i="1"/>
  <c r="AW1348" i="1"/>
  <c r="AV1348" i="1"/>
  <c r="AU1348" i="1"/>
  <c r="AT1348" i="1"/>
  <c r="BJ1347" i="1"/>
  <c r="BI1347" i="1"/>
  <c r="BH1347" i="1"/>
  <c r="BK1347" i="1" s="1"/>
  <c r="BC1347" i="1" a="1"/>
  <c r="BC1347" i="1" s="1"/>
  <c r="BE1347" i="1" s="1"/>
  <c r="BB1347" i="1"/>
  <c r="BA1347" i="1"/>
  <c r="AY1347" i="1"/>
  <c r="AX1347" i="1"/>
  <c r="AW1347" i="1"/>
  <c r="AV1347" i="1"/>
  <c r="AU1347" i="1"/>
  <c r="AT1347" i="1"/>
  <c r="BK1346" i="1"/>
  <c r="BI1346" i="1"/>
  <c r="BJ1346" i="1" s="1"/>
  <c r="BH1346" i="1"/>
  <c r="BC1346" i="1" a="1"/>
  <c r="BC1346" i="1" s="1"/>
  <c r="BE1346" i="1" s="1"/>
  <c r="BB1346" i="1"/>
  <c r="BA1346" i="1"/>
  <c r="AY1346" i="1"/>
  <c r="AX1346" i="1"/>
  <c r="AW1346" i="1"/>
  <c r="AV1346" i="1"/>
  <c r="AU1346" i="1"/>
  <c r="AT1346" i="1"/>
  <c r="BI1345" i="1"/>
  <c r="BH1345" i="1"/>
  <c r="BC1345" i="1" a="1"/>
  <c r="BC1345" i="1" s="1"/>
  <c r="BB1345" i="1"/>
  <c r="BA1345" i="1"/>
  <c r="AY1345" i="1"/>
  <c r="AX1345" i="1"/>
  <c r="AW1345" i="1"/>
  <c r="AV1345" i="1"/>
  <c r="AU1345" i="1"/>
  <c r="AT1345" i="1"/>
  <c r="BJ1344" i="1"/>
  <c r="BI1344" i="1"/>
  <c r="BH1344" i="1"/>
  <c r="BK1344" i="1" s="1"/>
  <c r="BC1344" i="1" a="1"/>
  <c r="BC1344" i="1" s="1"/>
  <c r="BF1344" i="1" s="1"/>
  <c r="BB1344" i="1"/>
  <c r="BA1344" i="1"/>
  <c r="AY1344" i="1"/>
  <c r="AX1344" i="1"/>
  <c r="AW1344" i="1"/>
  <c r="AV1344" i="1"/>
  <c r="AU1344" i="1"/>
  <c r="AT1344" i="1"/>
  <c r="BJ1343" i="1"/>
  <c r="BI1343" i="1"/>
  <c r="BH1343" i="1"/>
  <c r="BK1343" i="1" s="1"/>
  <c r="BC1343" i="1" a="1"/>
  <c r="BC1343" i="1" s="1"/>
  <c r="BE1343" i="1" s="1"/>
  <c r="BB1343" i="1"/>
  <c r="BA1343" i="1"/>
  <c r="AY1343" i="1"/>
  <c r="AX1343" i="1"/>
  <c r="AW1343" i="1"/>
  <c r="AV1343" i="1"/>
  <c r="AU1343" i="1"/>
  <c r="AT1343" i="1"/>
  <c r="BK1342" i="1"/>
  <c r="BI1342" i="1"/>
  <c r="BH1342" i="1"/>
  <c r="BC1342" i="1" a="1"/>
  <c r="BC1342" i="1" s="1"/>
  <c r="BB1342" i="1"/>
  <c r="BA1342" i="1"/>
  <c r="BJ1342" i="1" s="1"/>
  <c r="AY1342" i="1"/>
  <c r="AX1342" i="1"/>
  <c r="AW1342" i="1"/>
  <c r="AV1342" i="1"/>
  <c r="AU1342" i="1"/>
  <c r="AT1342" i="1"/>
  <c r="BJ1341" i="1"/>
  <c r="BI1341" i="1"/>
  <c r="BH1341" i="1"/>
  <c r="BK1341" i="1" s="1"/>
  <c r="BC1341" i="1" a="1"/>
  <c r="BC1341" i="1" s="1"/>
  <c r="BB1341" i="1"/>
  <c r="BA1341" i="1"/>
  <c r="AY1341" i="1"/>
  <c r="AX1341" i="1"/>
  <c r="AW1341" i="1"/>
  <c r="AV1341" i="1"/>
  <c r="AU1341" i="1"/>
  <c r="AT1341" i="1"/>
  <c r="BI1340" i="1"/>
  <c r="BH1340" i="1"/>
  <c r="BC1340" i="1" a="1"/>
  <c r="BC1340" i="1" s="1"/>
  <c r="BE1340" i="1" s="1"/>
  <c r="BB1340" i="1"/>
  <c r="BA1340" i="1"/>
  <c r="AY1340" i="1"/>
  <c r="AX1340" i="1"/>
  <c r="AW1340" i="1"/>
  <c r="AV1340" i="1"/>
  <c r="AU1340" i="1"/>
  <c r="AT1340" i="1"/>
  <c r="BI1339" i="1"/>
  <c r="BH1339" i="1"/>
  <c r="BC1339" i="1" a="1"/>
  <c r="BC1339" i="1"/>
  <c r="BB1339" i="1"/>
  <c r="BA1339" i="1"/>
  <c r="AY1339" i="1"/>
  <c r="AX1339" i="1"/>
  <c r="AW1339" i="1"/>
  <c r="AV1339" i="1"/>
  <c r="AU1339" i="1"/>
  <c r="AT1339" i="1"/>
  <c r="BJ1338" i="1"/>
  <c r="BI1338" i="1"/>
  <c r="BH1338" i="1"/>
  <c r="BK1338" i="1" s="1"/>
  <c r="BC1338" i="1" a="1"/>
  <c r="BC1338" i="1" s="1"/>
  <c r="BF1338" i="1" s="1"/>
  <c r="BB1338" i="1"/>
  <c r="BA1338" i="1"/>
  <c r="AY1338" i="1"/>
  <c r="AX1338" i="1"/>
  <c r="AW1338" i="1"/>
  <c r="AV1338" i="1"/>
  <c r="AU1338" i="1"/>
  <c r="AT1338" i="1"/>
  <c r="BI1337" i="1"/>
  <c r="BJ1337" i="1" s="1"/>
  <c r="BH1337" i="1"/>
  <c r="BK1337" i="1" s="1"/>
  <c r="BC1337" i="1" a="1"/>
  <c r="BC1337" i="1" s="1"/>
  <c r="BE1337" i="1" s="1"/>
  <c r="BB1337" i="1"/>
  <c r="BA1337" i="1"/>
  <c r="AY1337" i="1"/>
  <c r="AX1337" i="1"/>
  <c r="AW1337" i="1"/>
  <c r="AV1337" i="1"/>
  <c r="AU1337" i="1"/>
  <c r="AT1337" i="1"/>
  <c r="BK1336" i="1"/>
  <c r="BI1336" i="1"/>
  <c r="BH1336" i="1"/>
  <c r="BC1336" i="1" a="1"/>
  <c r="BC1336" i="1" s="1"/>
  <c r="BB1336" i="1"/>
  <c r="BA1336" i="1"/>
  <c r="BJ1336" i="1" s="1"/>
  <c r="AY1336" i="1"/>
  <c r="AX1336" i="1"/>
  <c r="AW1336" i="1"/>
  <c r="AV1336" i="1"/>
  <c r="AU1336" i="1"/>
  <c r="AT1336" i="1"/>
  <c r="BI1335" i="1"/>
  <c r="BJ1335" i="1" s="1"/>
  <c r="BH1335" i="1"/>
  <c r="BK1335" i="1" s="1"/>
  <c r="BC1335" i="1" a="1"/>
  <c r="BC1335" i="1" s="1"/>
  <c r="BB1335" i="1"/>
  <c r="BA1335" i="1"/>
  <c r="AY1335" i="1"/>
  <c r="AX1335" i="1"/>
  <c r="AW1335" i="1"/>
  <c r="AV1335" i="1"/>
  <c r="AU1335" i="1"/>
  <c r="AT1335" i="1"/>
  <c r="BI1334" i="1"/>
  <c r="BJ1334" i="1" s="1"/>
  <c r="BH1334" i="1"/>
  <c r="BC1334" i="1" a="1"/>
  <c r="BC1334" i="1" s="1"/>
  <c r="BF1334" i="1" s="1"/>
  <c r="BB1334" i="1"/>
  <c r="BA1334" i="1"/>
  <c r="BK1334" i="1" s="1"/>
  <c r="AY1334" i="1"/>
  <c r="AX1334" i="1"/>
  <c r="AW1334" i="1"/>
  <c r="AV1334" i="1"/>
  <c r="AU1334" i="1"/>
  <c r="AT1334" i="1"/>
  <c r="BJ1333" i="1"/>
  <c r="BI1333" i="1"/>
  <c r="BH1333" i="1"/>
  <c r="BC1333" i="1" a="1"/>
  <c r="BC1333" i="1" s="1"/>
  <c r="BB1333" i="1"/>
  <c r="BA1333" i="1"/>
  <c r="BK1333" i="1" s="1"/>
  <c r="AY1333" i="1"/>
  <c r="AX1333" i="1"/>
  <c r="AW1333" i="1"/>
  <c r="AV1333" i="1"/>
  <c r="AU1333" i="1"/>
  <c r="AT1333" i="1"/>
  <c r="BK1332" i="1"/>
  <c r="BJ1332" i="1"/>
  <c r="BI1332" i="1"/>
  <c r="BH1332" i="1"/>
  <c r="BC1332" i="1" a="1"/>
  <c r="BC1332" i="1" s="1"/>
  <c r="BB1332" i="1"/>
  <c r="BA1332" i="1"/>
  <c r="AY1332" i="1"/>
  <c r="AX1332" i="1"/>
  <c r="AW1332" i="1"/>
  <c r="AV1332" i="1"/>
  <c r="AU1332" i="1"/>
  <c r="AT1332" i="1"/>
  <c r="BI1331" i="1"/>
  <c r="BH1331" i="1"/>
  <c r="BC1331" i="1" a="1"/>
  <c r="BC1331" i="1" s="1"/>
  <c r="BF1331" i="1" s="1"/>
  <c r="BB1331" i="1"/>
  <c r="BA1331" i="1"/>
  <c r="BJ1331" i="1" s="1"/>
  <c r="AY1331" i="1"/>
  <c r="AX1331" i="1"/>
  <c r="AW1331" i="1"/>
  <c r="AV1331" i="1"/>
  <c r="AU1331" i="1"/>
  <c r="AT1331" i="1"/>
  <c r="BK1330" i="1"/>
  <c r="BI1330" i="1"/>
  <c r="BH1330" i="1"/>
  <c r="BF1330" i="1"/>
  <c r="BC1330" i="1" a="1"/>
  <c r="BC1330" i="1" s="1"/>
  <c r="BE1330" i="1" s="1"/>
  <c r="BB1330" i="1"/>
  <c r="BA1330" i="1"/>
  <c r="BJ1330" i="1" s="1"/>
  <c r="AY1330" i="1"/>
  <c r="AX1330" i="1"/>
  <c r="AW1330" i="1"/>
  <c r="AV1330" i="1"/>
  <c r="AU1330" i="1"/>
  <c r="AT1330" i="1"/>
  <c r="BK1329" i="1"/>
  <c r="BJ1329" i="1"/>
  <c r="BI1329" i="1"/>
  <c r="BH1329" i="1"/>
  <c r="BC1329" i="1" a="1"/>
  <c r="BC1329" i="1" s="1"/>
  <c r="BB1329" i="1"/>
  <c r="BA1329" i="1"/>
  <c r="AY1329" i="1"/>
  <c r="AX1329" i="1"/>
  <c r="AW1329" i="1"/>
  <c r="AV1329" i="1"/>
  <c r="AU1329" i="1"/>
  <c r="AT1329" i="1"/>
  <c r="BI1328" i="1"/>
  <c r="BH1328" i="1"/>
  <c r="BC1328" i="1" a="1"/>
  <c r="BC1328" i="1" s="1"/>
  <c r="BB1328" i="1"/>
  <c r="BA1328" i="1"/>
  <c r="AY1328" i="1"/>
  <c r="AX1328" i="1"/>
  <c r="AW1328" i="1"/>
  <c r="AV1328" i="1"/>
  <c r="AU1328" i="1"/>
  <c r="AT1328" i="1"/>
  <c r="BJ1327" i="1"/>
  <c r="BI1327" i="1"/>
  <c r="BH1327" i="1"/>
  <c r="BC1327" i="1" a="1"/>
  <c r="BC1327" i="1" s="1"/>
  <c r="BF1327" i="1" s="1"/>
  <c r="BB1327" i="1"/>
  <c r="BA1327" i="1"/>
  <c r="BK1327" i="1" s="1"/>
  <c r="AY1327" i="1"/>
  <c r="AX1327" i="1"/>
  <c r="AW1327" i="1"/>
  <c r="AV1327" i="1"/>
  <c r="AU1327" i="1"/>
  <c r="AT1327" i="1"/>
  <c r="BI1326" i="1"/>
  <c r="BJ1326" i="1" s="1"/>
  <c r="BH1326" i="1"/>
  <c r="BK1326" i="1" s="1"/>
  <c r="BC1326" i="1" a="1"/>
  <c r="BC1326" i="1" s="1"/>
  <c r="BB1326" i="1"/>
  <c r="BA1326" i="1"/>
  <c r="AY1326" i="1"/>
  <c r="AX1326" i="1"/>
  <c r="AW1326" i="1"/>
  <c r="AV1326" i="1"/>
  <c r="AU1326" i="1"/>
  <c r="AT1326" i="1"/>
  <c r="BI1325" i="1"/>
  <c r="BJ1325" i="1" s="1"/>
  <c r="BH1325" i="1"/>
  <c r="BK1325" i="1" s="1"/>
  <c r="BC1325" i="1" a="1"/>
  <c r="BC1325" i="1" s="1"/>
  <c r="BF1325" i="1" s="1"/>
  <c r="BB1325" i="1"/>
  <c r="BA1325" i="1"/>
  <c r="AY1325" i="1"/>
  <c r="AX1325" i="1"/>
  <c r="AW1325" i="1"/>
  <c r="AV1325" i="1"/>
  <c r="AU1325" i="1"/>
  <c r="AT1325" i="1"/>
  <c r="BK1324" i="1"/>
  <c r="BJ1324" i="1"/>
  <c r="BI1324" i="1"/>
  <c r="BH1324" i="1"/>
  <c r="BC1324" i="1" a="1"/>
  <c r="BC1324" i="1" s="1"/>
  <c r="BB1324" i="1"/>
  <c r="BA1324" i="1"/>
  <c r="AY1324" i="1"/>
  <c r="AX1324" i="1"/>
  <c r="AW1324" i="1"/>
  <c r="AV1324" i="1"/>
  <c r="AU1324" i="1"/>
  <c r="AT1324" i="1"/>
  <c r="BK1323" i="1"/>
  <c r="BJ1323" i="1"/>
  <c r="BI1323" i="1"/>
  <c r="BH1323" i="1"/>
  <c r="BC1323" i="1" a="1"/>
  <c r="BC1323" i="1" s="1"/>
  <c r="BB1323" i="1"/>
  <c r="BA1323" i="1"/>
  <c r="AY1323" i="1"/>
  <c r="AX1323" i="1"/>
  <c r="AW1323" i="1"/>
  <c r="AV1323" i="1"/>
  <c r="AU1323" i="1"/>
  <c r="AT1323" i="1"/>
  <c r="BI1322" i="1"/>
  <c r="BH1322" i="1"/>
  <c r="BC1322" i="1" a="1"/>
  <c r="BC1322" i="1" s="1"/>
  <c r="BB1322" i="1"/>
  <c r="BA1322" i="1"/>
  <c r="BK1322" i="1" s="1"/>
  <c r="AY1322" i="1"/>
  <c r="AX1322" i="1"/>
  <c r="AW1322" i="1"/>
  <c r="AV1322" i="1"/>
  <c r="AU1322" i="1"/>
  <c r="AT1322" i="1"/>
  <c r="BI1321" i="1"/>
  <c r="BH1321" i="1"/>
  <c r="BC1321" i="1" a="1"/>
  <c r="BC1321" i="1"/>
  <c r="BB1321" i="1"/>
  <c r="BA1321" i="1"/>
  <c r="AY1321" i="1"/>
  <c r="AX1321" i="1"/>
  <c r="AW1321" i="1"/>
  <c r="AV1321" i="1"/>
  <c r="AU1321" i="1"/>
  <c r="AT1321" i="1"/>
  <c r="BJ1320" i="1"/>
  <c r="BI1320" i="1"/>
  <c r="BH1320" i="1"/>
  <c r="BK1320" i="1" s="1"/>
  <c r="BF1320" i="1"/>
  <c r="BE1320" i="1"/>
  <c r="BC1320" i="1" a="1"/>
  <c r="BC1320" i="1" s="1"/>
  <c r="BB1320" i="1"/>
  <c r="BA1320" i="1"/>
  <c r="AY1320" i="1"/>
  <c r="AX1320" i="1"/>
  <c r="AW1320" i="1"/>
  <c r="AV1320" i="1"/>
  <c r="AU1320" i="1"/>
  <c r="AT1320" i="1"/>
  <c r="BK1319" i="1"/>
  <c r="BJ1319" i="1"/>
  <c r="BI1319" i="1"/>
  <c r="BH1319" i="1"/>
  <c r="BC1319" i="1" a="1"/>
  <c r="BC1319" i="1" s="1"/>
  <c r="BF1319" i="1" s="1"/>
  <c r="BB1319" i="1"/>
  <c r="BE1319" i="1" s="1"/>
  <c r="BA1319" i="1"/>
  <c r="AY1319" i="1"/>
  <c r="AX1319" i="1"/>
  <c r="AW1319" i="1"/>
  <c r="AV1319" i="1"/>
  <c r="AU1319" i="1"/>
  <c r="AT1319" i="1"/>
  <c r="BI1318" i="1"/>
  <c r="BH1318" i="1"/>
  <c r="BC1318" i="1" a="1"/>
  <c r="BC1318" i="1" s="1"/>
  <c r="BE1318" i="1" s="1"/>
  <c r="BB1318" i="1"/>
  <c r="BA1318" i="1"/>
  <c r="AY1318" i="1"/>
  <c r="AX1318" i="1"/>
  <c r="AW1318" i="1"/>
  <c r="AV1318" i="1"/>
  <c r="AU1318" i="1"/>
  <c r="AT1318" i="1"/>
  <c r="BI1317" i="1"/>
  <c r="BJ1317" i="1" s="1"/>
  <c r="BH1317" i="1"/>
  <c r="BK1317" i="1" s="1"/>
  <c r="BC1317" i="1" a="1"/>
  <c r="BC1317" i="1" s="1"/>
  <c r="BF1317" i="1" s="1"/>
  <c r="BB1317" i="1"/>
  <c r="BA1317" i="1"/>
  <c r="AY1317" i="1"/>
  <c r="AX1317" i="1"/>
  <c r="AW1317" i="1"/>
  <c r="AV1317" i="1"/>
  <c r="AU1317" i="1"/>
  <c r="AT1317" i="1"/>
  <c r="BK1316" i="1"/>
  <c r="BI1316" i="1"/>
  <c r="BH1316" i="1"/>
  <c r="BC1316" i="1" a="1"/>
  <c r="BC1316" i="1" s="1"/>
  <c r="BE1316" i="1" s="1"/>
  <c r="BB1316" i="1"/>
  <c r="BA1316" i="1"/>
  <c r="BF1316" i="1" s="1"/>
  <c r="AY1316" i="1"/>
  <c r="AX1316" i="1"/>
  <c r="AW1316" i="1"/>
  <c r="AV1316" i="1"/>
  <c r="AU1316" i="1"/>
  <c r="AT1316" i="1"/>
  <c r="BI1315" i="1"/>
  <c r="BH1315" i="1"/>
  <c r="BC1315" i="1" a="1"/>
  <c r="BC1315" i="1" s="1"/>
  <c r="BB1315" i="1"/>
  <c r="BA1315" i="1"/>
  <c r="AY1315" i="1"/>
  <c r="AX1315" i="1"/>
  <c r="AW1315" i="1"/>
  <c r="AV1315" i="1"/>
  <c r="AU1315" i="1"/>
  <c r="AT1315" i="1"/>
  <c r="BJ1314" i="1"/>
  <c r="BI1314" i="1"/>
  <c r="BH1314" i="1"/>
  <c r="BK1314" i="1" s="1"/>
  <c r="BC1314" i="1" a="1"/>
  <c r="BC1314" i="1" s="1"/>
  <c r="BB1314" i="1"/>
  <c r="BA1314" i="1"/>
  <c r="AY1314" i="1"/>
  <c r="AX1314" i="1"/>
  <c r="AW1314" i="1"/>
  <c r="AV1314" i="1"/>
  <c r="AU1314" i="1"/>
  <c r="AT1314" i="1"/>
  <c r="BI1313" i="1"/>
  <c r="BJ1313" i="1" s="1"/>
  <c r="BH1313" i="1"/>
  <c r="BK1313" i="1" s="1"/>
  <c r="BC1313" i="1" a="1"/>
  <c r="BC1313" i="1" s="1"/>
  <c r="BF1313" i="1" s="1"/>
  <c r="BB1313" i="1"/>
  <c r="BA1313" i="1"/>
  <c r="AY1313" i="1"/>
  <c r="AX1313" i="1"/>
  <c r="AW1313" i="1"/>
  <c r="AV1313" i="1"/>
  <c r="AU1313" i="1"/>
  <c r="AT1313" i="1"/>
  <c r="BI1312" i="1"/>
  <c r="BH1312" i="1"/>
  <c r="BC1312" i="1" a="1"/>
  <c r="BC1312" i="1" s="1"/>
  <c r="BB1312" i="1"/>
  <c r="BA1312" i="1"/>
  <c r="AY1312" i="1"/>
  <c r="AX1312" i="1"/>
  <c r="AW1312" i="1"/>
  <c r="AV1312" i="1"/>
  <c r="AU1312" i="1"/>
  <c r="AT1312" i="1"/>
  <c r="BK1311" i="1"/>
  <c r="BI1311" i="1"/>
  <c r="BJ1311" i="1" s="1"/>
  <c r="BH1311" i="1"/>
  <c r="BE1311" i="1"/>
  <c r="BC1311" i="1" a="1"/>
  <c r="BC1311" i="1" s="1"/>
  <c r="BF1311" i="1" s="1"/>
  <c r="BB1311" i="1"/>
  <c r="BA1311" i="1"/>
  <c r="AY1311" i="1"/>
  <c r="AX1311" i="1"/>
  <c r="AW1311" i="1"/>
  <c r="AV1311" i="1"/>
  <c r="AU1311" i="1"/>
  <c r="AT1311" i="1"/>
  <c r="BK1310" i="1"/>
  <c r="BJ1310" i="1"/>
  <c r="BI1310" i="1"/>
  <c r="BH1310" i="1"/>
  <c r="BC1310" i="1" a="1"/>
  <c r="BC1310" i="1" s="1"/>
  <c r="BE1310" i="1" s="1"/>
  <c r="BB1310" i="1"/>
  <c r="BA1310" i="1"/>
  <c r="AY1310" i="1"/>
  <c r="AX1310" i="1"/>
  <c r="AW1310" i="1"/>
  <c r="AV1310" i="1"/>
  <c r="AU1310" i="1"/>
  <c r="AT1310" i="1"/>
  <c r="BK1309" i="1"/>
  <c r="BI1309" i="1"/>
  <c r="BH1309" i="1"/>
  <c r="BC1309" i="1" a="1"/>
  <c r="BC1309" i="1" s="1"/>
  <c r="BB1309" i="1"/>
  <c r="BA1309" i="1"/>
  <c r="BJ1309" i="1" s="1"/>
  <c r="AY1309" i="1"/>
  <c r="AX1309" i="1"/>
  <c r="AW1309" i="1"/>
  <c r="AV1309" i="1"/>
  <c r="AU1309" i="1"/>
  <c r="AT1309" i="1"/>
  <c r="BI1308" i="1"/>
  <c r="BH1308" i="1"/>
  <c r="BC1308" i="1" a="1"/>
  <c r="BC1308" i="1" s="1"/>
  <c r="BB1308" i="1"/>
  <c r="BA1308" i="1"/>
  <c r="BJ1308" i="1" s="1"/>
  <c r="AY1308" i="1"/>
  <c r="AX1308" i="1"/>
  <c r="AW1308" i="1"/>
  <c r="AV1308" i="1"/>
  <c r="AU1308" i="1"/>
  <c r="AT1308" i="1"/>
  <c r="BI1307" i="1"/>
  <c r="BJ1307" i="1" s="1"/>
  <c r="BH1307" i="1"/>
  <c r="BK1307" i="1" s="1"/>
  <c r="BF1307" i="1"/>
  <c r="BC1307" i="1" a="1"/>
  <c r="BC1307" i="1" s="1"/>
  <c r="BE1307" i="1" s="1"/>
  <c r="BB1307" i="1"/>
  <c r="BA1307" i="1"/>
  <c r="AY1307" i="1"/>
  <c r="AX1307" i="1"/>
  <c r="AW1307" i="1"/>
  <c r="AV1307" i="1"/>
  <c r="AU1307" i="1"/>
  <c r="AT1307" i="1"/>
  <c r="BK1306" i="1"/>
  <c r="BJ1306" i="1"/>
  <c r="BI1306" i="1"/>
  <c r="BH1306" i="1"/>
  <c r="BC1306" i="1" a="1"/>
  <c r="BC1306" i="1" s="1"/>
  <c r="BB1306" i="1"/>
  <c r="BA1306" i="1"/>
  <c r="AY1306" i="1"/>
  <c r="AX1306" i="1"/>
  <c r="AW1306" i="1"/>
  <c r="AV1306" i="1"/>
  <c r="AU1306" i="1"/>
  <c r="AT1306" i="1"/>
  <c r="BI1305" i="1"/>
  <c r="BH1305" i="1"/>
  <c r="BC1305" i="1" a="1"/>
  <c r="BC1305" i="1" s="1"/>
  <c r="BB1305" i="1"/>
  <c r="BA1305" i="1"/>
  <c r="AY1305" i="1"/>
  <c r="AX1305" i="1"/>
  <c r="AW1305" i="1"/>
  <c r="AV1305" i="1"/>
  <c r="AU1305" i="1"/>
  <c r="AT1305" i="1"/>
  <c r="BI1304" i="1"/>
  <c r="BJ1304" i="1" s="1"/>
  <c r="BH1304" i="1"/>
  <c r="BK1304" i="1" s="1"/>
  <c r="BC1304" i="1" a="1"/>
  <c r="BC1304" i="1" s="1"/>
  <c r="BF1304" i="1" s="1"/>
  <c r="BB1304" i="1"/>
  <c r="BA1304" i="1"/>
  <c r="AY1304" i="1"/>
  <c r="AX1304" i="1"/>
  <c r="AW1304" i="1"/>
  <c r="AV1304" i="1"/>
  <c r="AU1304" i="1"/>
  <c r="AT1304" i="1"/>
  <c r="BK1303" i="1"/>
  <c r="BJ1303" i="1"/>
  <c r="BI1303" i="1"/>
  <c r="BH1303" i="1"/>
  <c r="BC1303" i="1" a="1"/>
  <c r="BC1303" i="1" s="1"/>
  <c r="BB1303" i="1"/>
  <c r="BA1303" i="1"/>
  <c r="AY1303" i="1"/>
  <c r="AX1303" i="1"/>
  <c r="AW1303" i="1"/>
  <c r="AV1303" i="1"/>
  <c r="AU1303" i="1"/>
  <c r="AT1303" i="1"/>
  <c r="BI1302" i="1"/>
  <c r="BJ1302" i="1" s="1"/>
  <c r="BH1302" i="1"/>
  <c r="BK1302" i="1" s="1"/>
  <c r="BC1302" i="1" a="1"/>
  <c r="BC1302" i="1" s="1"/>
  <c r="BE1302" i="1" s="1"/>
  <c r="BB1302" i="1"/>
  <c r="BA1302" i="1"/>
  <c r="AY1302" i="1"/>
  <c r="AX1302" i="1"/>
  <c r="AW1302" i="1"/>
  <c r="AV1302" i="1"/>
  <c r="AU1302" i="1"/>
  <c r="AT1302" i="1"/>
  <c r="BJ1301" i="1"/>
  <c r="BI1301" i="1"/>
  <c r="BH1301" i="1"/>
  <c r="BK1301" i="1" s="1"/>
  <c r="BC1301" i="1" a="1"/>
  <c r="BC1301" i="1" s="1"/>
  <c r="BF1301" i="1" s="1"/>
  <c r="BB1301" i="1"/>
  <c r="BA1301" i="1"/>
  <c r="AY1301" i="1"/>
  <c r="AX1301" i="1"/>
  <c r="AW1301" i="1"/>
  <c r="AV1301" i="1"/>
  <c r="AU1301" i="1"/>
  <c r="AT1301" i="1"/>
  <c r="BK1300" i="1"/>
  <c r="BJ1300" i="1"/>
  <c r="BI1300" i="1"/>
  <c r="BH1300" i="1"/>
  <c r="BC1300" i="1" a="1"/>
  <c r="BC1300" i="1" s="1"/>
  <c r="BB1300" i="1"/>
  <c r="BA1300" i="1"/>
  <c r="AY1300" i="1"/>
  <c r="AX1300" i="1"/>
  <c r="AW1300" i="1"/>
  <c r="AV1300" i="1"/>
  <c r="AU1300" i="1"/>
  <c r="AT1300" i="1"/>
  <c r="BI1299" i="1"/>
  <c r="BH1299" i="1"/>
  <c r="BC1299" i="1" a="1"/>
  <c r="BC1299" i="1" s="1"/>
  <c r="BB1299" i="1"/>
  <c r="BA1299" i="1"/>
  <c r="BK1299" i="1" s="1"/>
  <c r="AY1299" i="1"/>
  <c r="AX1299" i="1"/>
  <c r="AW1299" i="1"/>
  <c r="AV1299" i="1"/>
  <c r="AU1299" i="1"/>
  <c r="AT1299" i="1"/>
  <c r="BI1298" i="1"/>
  <c r="BH1298" i="1"/>
  <c r="BC1298" i="1" a="1"/>
  <c r="BC1298" i="1" s="1"/>
  <c r="BB1298" i="1"/>
  <c r="BA1298" i="1"/>
  <c r="BK1298" i="1" s="1"/>
  <c r="AY1298" i="1"/>
  <c r="AX1298" i="1"/>
  <c r="AW1298" i="1"/>
  <c r="AV1298" i="1"/>
  <c r="AU1298" i="1"/>
  <c r="AT1298" i="1"/>
  <c r="BJ1297" i="1"/>
  <c r="BI1297" i="1"/>
  <c r="BH1297" i="1"/>
  <c r="BC1297" i="1" a="1"/>
  <c r="BC1297" i="1" s="1"/>
  <c r="BB1297" i="1"/>
  <c r="BA1297" i="1"/>
  <c r="BK1297" i="1" s="1"/>
  <c r="AY1297" i="1"/>
  <c r="AX1297" i="1"/>
  <c r="AW1297" i="1"/>
  <c r="AV1297" i="1"/>
  <c r="AU1297" i="1"/>
  <c r="AT1297" i="1"/>
  <c r="BK1296" i="1"/>
  <c r="BJ1296" i="1"/>
  <c r="BI1296" i="1"/>
  <c r="BH1296" i="1"/>
  <c r="BC1296" i="1" a="1"/>
  <c r="BC1296" i="1" s="1"/>
  <c r="BB1296" i="1"/>
  <c r="BA1296" i="1"/>
  <c r="AY1296" i="1"/>
  <c r="AX1296" i="1"/>
  <c r="AW1296" i="1"/>
  <c r="AV1296" i="1"/>
  <c r="AU1296" i="1"/>
  <c r="AT1296" i="1"/>
  <c r="BI1295" i="1"/>
  <c r="BH1295" i="1"/>
  <c r="BK1295" i="1" s="1"/>
  <c r="BE1295" i="1"/>
  <c r="BC1295" i="1" a="1"/>
  <c r="BC1295" i="1" s="1"/>
  <c r="BB1295" i="1"/>
  <c r="BA1295" i="1"/>
  <c r="BJ1295" i="1" s="1"/>
  <c r="AY1295" i="1"/>
  <c r="AX1295" i="1"/>
  <c r="AW1295" i="1"/>
  <c r="AV1295" i="1"/>
  <c r="AU1295" i="1"/>
  <c r="AT1295" i="1"/>
  <c r="BK1294" i="1"/>
  <c r="BI1294" i="1"/>
  <c r="BH1294" i="1"/>
  <c r="BC1294" i="1" a="1"/>
  <c r="BC1294" i="1" s="1"/>
  <c r="BF1294" i="1" s="1"/>
  <c r="BB1294" i="1"/>
  <c r="BA1294" i="1"/>
  <c r="BJ1294" i="1" s="1"/>
  <c r="AY1294" i="1"/>
  <c r="AX1294" i="1"/>
  <c r="AW1294" i="1"/>
  <c r="AV1294" i="1"/>
  <c r="AU1294" i="1"/>
  <c r="AT1294" i="1"/>
  <c r="BK1293" i="1"/>
  <c r="BJ1293" i="1"/>
  <c r="BI1293" i="1"/>
  <c r="BH1293" i="1"/>
  <c r="BC1293" i="1" a="1"/>
  <c r="BC1293" i="1" s="1"/>
  <c r="BB1293" i="1"/>
  <c r="BA1293" i="1"/>
  <c r="AY1293" i="1"/>
  <c r="AX1293" i="1"/>
  <c r="AW1293" i="1"/>
  <c r="AV1293" i="1"/>
  <c r="AU1293" i="1"/>
  <c r="AT1293" i="1"/>
  <c r="BI1292" i="1"/>
  <c r="BH1292" i="1"/>
  <c r="BC1292" i="1" a="1"/>
  <c r="BC1292" i="1" s="1"/>
  <c r="BE1292" i="1" s="1"/>
  <c r="BB1292" i="1"/>
  <c r="BA1292" i="1"/>
  <c r="AY1292" i="1"/>
  <c r="AX1292" i="1"/>
  <c r="AW1292" i="1"/>
  <c r="AV1292" i="1"/>
  <c r="AU1292" i="1"/>
  <c r="AT1292" i="1"/>
  <c r="BJ1291" i="1"/>
  <c r="BI1291" i="1"/>
  <c r="BH1291" i="1"/>
  <c r="BC1291" i="1" a="1"/>
  <c r="BC1291" i="1" s="1"/>
  <c r="BF1291" i="1" s="1"/>
  <c r="BB1291" i="1"/>
  <c r="BA1291" i="1"/>
  <c r="BK1291" i="1" s="1"/>
  <c r="AY1291" i="1"/>
  <c r="AX1291" i="1"/>
  <c r="AW1291" i="1"/>
  <c r="AV1291" i="1"/>
  <c r="AU1291" i="1"/>
  <c r="AT1291" i="1"/>
  <c r="BI1290" i="1"/>
  <c r="BH1290" i="1"/>
  <c r="BC1290" i="1" a="1"/>
  <c r="BC1290" i="1" s="1"/>
  <c r="BB1290" i="1"/>
  <c r="BA1290" i="1"/>
  <c r="AY1290" i="1"/>
  <c r="AX1290" i="1"/>
  <c r="AW1290" i="1"/>
  <c r="AV1290" i="1"/>
  <c r="AU1290" i="1"/>
  <c r="AT1290" i="1"/>
  <c r="BI1289" i="1"/>
  <c r="BH1289" i="1"/>
  <c r="BC1289" i="1" a="1"/>
  <c r="BC1289" i="1" s="1"/>
  <c r="BB1289" i="1"/>
  <c r="BA1289" i="1"/>
  <c r="AY1289" i="1"/>
  <c r="AX1289" i="1"/>
  <c r="AW1289" i="1"/>
  <c r="AV1289" i="1"/>
  <c r="AU1289" i="1"/>
  <c r="AT1289" i="1"/>
  <c r="BK1288" i="1"/>
  <c r="BJ1288" i="1"/>
  <c r="BI1288" i="1"/>
  <c r="BH1288" i="1"/>
  <c r="BC1288" i="1" a="1"/>
  <c r="BC1288" i="1" s="1"/>
  <c r="BB1288" i="1"/>
  <c r="BA1288" i="1"/>
  <c r="AY1288" i="1"/>
  <c r="AX1288" i="1"/>
  <c r="AW1288" i="1"/>
  <c r="AV1288" i="1"/>
  <c r="AU1288" i="1"/>
  <c r="AT1288" i="1"/>
  <c r="BK1287" i="1"/>
  <c r="BI1287" i="1"/>
  <c r="BJ1287" i="1" s="1"/>
  <c r="BH1287" i="1"/>
  <c r="BC1287" i="1" a="1"/>
  <c r="BC1287" i="1" s="1"/>
  <c r="BB1287" i="1"/>
  <c r="BA1287" i="1"/>
  <c r="AY1287" i="1"/>
  <c r="AX1287" i="1"/>
  <c r="AW1287" i="1"/>
  <c r="AV1287" i="1"/>
  <c r="AU1287" i="1"/>
  <c r="AT1287" i="1"/>
  <c r="BK1286" i="1"/>
  <c r="BI1286" i="1"/>
  <c r="BJ1286" i="1" s="1"/>
  <c r="BH1286" i="1"/>
  <c r="BC1286" i="1" a="1"/>
  <c r="BC1286" i="1" s="1"/>
  <c r="BB1286" i="1"/>
  <c r="BA1286" i="1"/>
  <c r="AY1286" i="1"/>
  <c r="AX1286" i="1"/>
  <c r="AW1286" i="1"/>
  <c r="AV1286" i="1"/>
  <c r="AU1286" i="1"/>
  <c r="AT1286" i="1"/>
  <c r="BI1285" i="1"/>
  <c r="BH1285" i="1"/>
  <c r="BC1285" i="1" a="1"/>
  <c r="BC1285" i="1" s="1"/>
  <c r="BF1285" i="1" s="1"/>
  <c r="BB1285" i="1"/>
  <c r="BA1285" i="1"/>
  <c r="AY1285" i="1"/>
  <c r="AX1285" i="1"/>
  <c r="AW1285" i="1"/>
  <c r="AV1285" i="1"/>
  <c r="AU1285" i="1"/>
  <c r="AT1285" i="1"/>
  <c r="BJ1284" i="1"/>
  <c r="BI1284" i="1"/>
  <c r="BH1284" i="1"/>
  <c r="BK1284" i="1" s="1"/>
  <c r="BC1284" i="1" a="1"/>
  <c r="BC1284" i="1"/>
  <c r="BF1284" i="1" s="1"/>
  <c r="BB1284" i="1"/>
  <c r="BA1284" i="1"/>
  <c r="AY1284" i="1"/>
  <c r="AX1284" i="1"/>
  <c r="AW1284" i="1"/>
  <c r="AV1284" i="1"/>
  <c r="AU1284" i="1"/>
  <c r="AT1284" i="1"/>
  <c r="BK1283" i="1"/>
  <c r="BJ1283" i="1"/>
  <c r="BI1283" i="1"/>
  <c r="BH1283" i="1"/>
  <c r="BC1283" i="1" a="1"/>
  <c r="BC1283" i="1" s="1"/>
  <c r="BF1283" i="1" s="1"/>
  <c r="BB1283" i="1"/>
  <c r="BA1283" i="1"/>
  <c r="AY1283" i="1"/>
  <c r="AX1283" i="1"/>
  <c r="AW1283" i="1"/>
  <c r="AV1283" i="1"/>
  <c r="AU1283" i="1"/>
  <c r="AT1283" i="1"/>
  <c r="BI1282" i="1"/>
  <c r="BH1282" i="1"/>
  <c r="BC1282" i="1" a="1"/>
  <c r="BC1282" i="1"/>
  <c r="BE1282" i="1" s="1"/>
  <c r="BB1282" i="1"/>
  <c r="BA1282" i="1"/>
  <c r="AY1282" i="1"/>
  <c r="AX1282" i="1"/>
  <c r="AW1282" i="1"/>
  <c r="AV1282" i="1"/>
  <c r="AU1282" i="1"/>
  <c r="AT1282" i="1"/>
  <c r="BI1281" i="1"/>
  <c r="BJ1281" i="1" s="1"/>
  <c r="BH1281" i="1"/>
  <c r="BK1281" i="1" s="1"/>
  <c r="BC1281" i="1" a="1"/>
  <c r="BC1281" i="1" s="1"/>
  <c r="BB1281" i="1"/>
  <c r="BA1281" i="1"/>
  <c r="AY1281" i="1"/>
  <c r="AX1281" i="1"/>
  <c r="AW1281" i="1"/>
  <c r="AV1281" i="1"/>
  <c r="AU1281" i="1"/>
  <c r="AT1281" i="1"/>
  <c r="BK1280" i="1"/>
  <c r="BI1280" i="1"/>
  <c r="BJ1280" i="1" s="1"/>
  <c r="BH1280" i="1"/>
  <c r="BC1280" i="1" a="1"/>
  <c r="BC1280" i="1" s="1"/>
  <c r="BE1280" i="1" s="1"/>
  <c r="BB1280" i="1"/>
  <c r="BA1280" i="1"/>
  <c r="AY1280" i="1"/>
  <c r="AX1280" i="1"/>
  <c r="AW1280" i="1"/>
  <c r="AV1280" i="1"/>
  <c r="AU1280" i="1"/>
  <c r="AT1280" i="1"/>
  <c r="BI1279" i="1"/>
  <c r="BH1279" i="1"/>
  <c r="BC1279" i="1" a="1"/>
  <c r="BC1279" i="1" s="1"/>
  <c r="BF1279" i="1" s="1"/>
  <c r="BB1279" i="1"/>
  <c r="BA1279" i="1"/>
  <c r="AY1279" i="1"/>
  <c r="AX1279" i="1"/>
  <c r="AW1279" i="1"/>
  <c r="AV1279" i="1"/>
  <c r="AU1279" i="1"/>
  <c r="AT1279" i="1"/>
  <c r="BJ1278" i="1"/>
  <c r="BI1278" i="1"/>
  <c r="BH1278" i="1"/>
  <c r="BK1278" i="1" s="1"/>
  <c r="BC1278" i="1" a="1"/>
  <c r="BC1278" i="1"/>
  <c r="BB1278" i="1"/>
  <c r="BA1278" i="1"/>
  <c r="AY1278" i="1"/>
  <c r="AX1278" i="1"/>
  <c r="AW1278" i="1"/>
  <c r="AV1278" i="1"/>
  <c r="AU1278" i="1"/>
  <c r="AT1278" i="1"/>
  <c r="BJ1277" i="1"/>
  <c r="BI1277" i="1"/>
  <c r="BH1277" i="1"/>
  <c r="BK1277" i="1" s="1"/>
  <c r="BC1277" i="1" a="1"/>
  <c r="BC1277" i="1" s="1"/>
  <c r="BF1277" i="1" s="1"/>
  <c r="BB1277" i="1"/>
  <c r="BA1277" i="1"/>
  <c r="AY1277" i="1"/>
  <c r="AX1277" i="1"/>
  <c r="AW1277" i="1"/>
  <c r="AV1277" i="1"/>
  <c r="AU1277" i="1"/>
  <c r="AT1277" i="1"/>
  <c r="BI1276" i="1"/>
  <c r="BH1276" i="1"/>
  <c r="BC1276" i="1" a="1"/>
  <c r="BC1276" i="1" s="1"/>
  <c r="BB1276" i="1"/>
  <c r="BA1276" i="1"/>
  <c r="AY1276" i="1"/>
  <c r="AX1276" i="1"/>
  <c r="AW1276" i="1"/>
  <c r="AV1276" i="1"/>
  <c r="AU1276" i="1"/>
  <c r="AT1276" i="1"/>
  <c r="BK1275" i="1"/>
  <c r="BI1275" i="1"/>
  <c r="BJ1275" i="1" s="1"/>
  <c r="BH1275" i="1"/>
  <c r="BC1275" i="1" a="1"/>
  <c r="BC1275" i="1"/>
  <c r="BB1275" i="1"/>
  <c r="BA1275" i="1"/>
  <c r="AY1275" i="1"/>
  <c r="AX1275" i="1"/>
  <c r="AW1275" i="1"/>
  <c r="AV1275" i="1"/>
  <c r="AU1275" i="1"/>
  <c r="AT1275" i="1"/>
  <c r="BI1274" i="1"/>
  <c r="BJ1274" i="1" s="1"/>
  <c r="BH1274" i="1"/>
  <c r="BK1274" i="1" s="1"/>
  <c r="BC1274" i="1" a="1"/>
  <c r="BC1274" i="1" s="1"/>
  <c r="BE1274" i="1" s="1"/>
  <c r="BB1274" i="1"/>
  <c r="BA1274" i="1"/>
  <c r="AY1274" i="1"/>
  <c r="AX1274" i="1"/>
  <c r="AW1274" i="1"/>
  <c r="AV1274" i="1"/>
  <c r="AU1274" i="1"/>
  <c r="AT1274" i="1"/>
  <c r="BK1273" i="1"/>
  <c r="BJ1273" i="1"/>
  <c r="BI1273" i="1"/>
  <c r="BH1273" i="1"/>
  <c r="BC1273" i="1" a="1"/>
  <c r="BC1273" i="1" s="1"/>
  <c r="BB1273" i="1"/>
  <c r="BA1273" i="1"/>
  <c r="AY1273" i="1"/>
  <c r="AX1273" i="1"/>
  <c r="AW1273" i="1"/>
  <c r="AV1273" i="1"/>
  <c r="AU1273" i="1"/>
  <c r="AT1273" i="1"/>
  <c r="BI1272" i="1"/>
  <c r="BH1272" i="1"/>
  <c r="BK1272" i="1" s="1"/>
  <c r="BC1272" i="1" a="1"/>
  <c r="BC1272" i="1" s="1"/>
  <c r="BF1272" i="1" s="1"/>
  <c r="BB1272" i="1"/>
  <c r="BA1272" i="1"/>
  <c r="BJ1272" i="1" s="1"/>
  <c r="AY1272" i="1"/>
  <c r="AX1272" i="1"/>
  <c r="AW1272" i="1"/>
  <c r="AV1272" i="1"/>
  <c r="AU1272" i="1"/>
  <c r="AT1272" i="1"/>
  <c r="BJ1271" i="1"/>
  <c r="BI1271" i="1"/>
  <c r="BH1271" i="1"/>
  <c r="BK1271" i="1" s="1"/>
  <c r="BC1271" i="1" a="1"/>
  <c r="BC1271" i="1" s="1"/>
  <c r="BE1271" i="1" s="1"/>
  <c r="BB1271" i="1"/>
  <c r="BA1271" i="1"/>
  <c r="AY1271" i="1"/>
  <c r="AX1271" i="1"/>
  <c r="AW1271" i="1"/>
  <c r="AV1271" i="1"/>
  <c r="AU1271" i="1"/>
  <c r="AT1271" i="1"/>
  <c r="BK1270" i="1"/>
  <c r="BJ1270" i="1"/>
  <c r="BI1270" i="1"/>
  <c r="BH1270" i="1"/>
  <c r="BC1270" i="1" a="1"/>
  <c r="BC1270" i="1" s="1"/>
  <c r="BB1270" i="1"/>
  <c r="BA1270" i="1"/>
  <c r="AY1270" i="1"/>
  <c r="AX1270" i="1"/>
  <c r="AW1270" i="1"/>
  <c r="AV1270" i="1"/>
  <c r="AU1270" i="1"/>
  <c r="AT1270" i="1"/>
  <c r="BI1269" i="1"/>
  <c r="BH1269" i="1"/>
  <c r="BC1269" i="1" a="1"/>
  <c r="BC1269" i="1"/>
  <c r="BB1269" i="1"/>
  <c r="BA1269" i="1"/>
  <c r="AY1269" i="1"/>
  <c r="AX1269" i="1"/>
  <c r="AW1269" i="1"/>
  <c r="AV1269" i="1"/>
  <c r="AU1269" i="1"/>
  <c r="AT1269" i="1"/>
  <c r="BK1268" i="1"/>
  <c r="BI1268" i="1"/>
  <c r="BJ1268" i="1" s="1"/>
  <c r="BH1268" i="1"/>
  <c r="BE1268" i="1"/>
  <c r="BC1268" i="1" a="1"/>
  <c r="BC1268" i="1" s="1"/>
  <c r="BF1268" i="1" s="1"/>
  <c r="BB1268" i="1"/>
  <c r="BA1268" i="1"/>
  <c r="AY1268" i="1"/>
  <c r="AX1268" i="1"/>
  <c r="AW1268" i="1"/>
  <c r="AV1268" i="1"/>
  <c r="AU1268" i="1"/>
  <c r="AT1268" i="1"/>
  <c r="BI1267" i="1"/>
  <c r="BH1267" i="1"/>
  <c r="BC1267" i="1" a="1"/>
  <c r="BC1267" i="1" s="1"/>
  <c r="BB1267" i="1"/>
  <c r="BA1267" i="1"/>
  <c r="AY1267" i="1"/>
  <c r="AX1267" i="1"/>
  <c r="AW1267" i="1"/>
  <c r="AV1267" i="1"/>
  <c r="AU1267" i="1"/>
  <c r="AT1267" i="1"/>
  <c r="BI1266" i="1"/>
  <c r="BJ1266" i="1" s="1"/>
  <c r="BH1266" i="1"/>
  <c r="BK1266" i="1" s="1"/>
  <c r="BC1266" i="1" a="1"/>
  <c r="BC1266" i="1"/>
  <c r="BF1266" i="1" s="1"/>
  <c r="BB1266" i="1"/>
  <c r="BA1266" i="1"/>
  <c r="AY1266" i="1"/>
  <c r="AX1266" i="1"/>
  <c r="AW1266" i="1"/>
  <c r="AV1266" i="1"/>
  <c r="AU1266" i="1"/>
  <c r="AT1266" i="1"/>
  <c r="BJ1265" i="1"/>
  <c r="BI1265" i="1"/>
  <c r="BH1265" i="1"/>
  <c r="BK1265" i="1" s="1"/>
  <c r="BF1265" i="1"/>
  <c r="BC1265" i="1" a="1"/>
  <c r="BC1265" i="1" s="1"/>
  <c r="BE1265" i="1" s="1"/>
  <c r="BB1265" i="1"/>
  <c r="BA1265" i="1"/>
  <c r="AY1265" i="1"/>
  <c r="AX1265" i="1"/>
  <c r="AW1265" i="1"/>
  <c r="AV1265" i="1"/>
  <c r="AU1265" i="1"/>
  <c r="AT1265" i="1"/>
  <c r="BK1264" i="1"/>
  <c r="BJ1264" i="1"/>
  <c r="BI1264" i="1"/>
  <c r="BH1264" i="1"/>
  <c r="BC1264" i="1" a="1"/>
  <c r="BC1264" i="1"/>
  <c r="BE1264" i="1" s="1"/>
  <c r="BB1264" i="1"/>
  <c r="BA1264" i="1"/>
  <c r="AY1264" i="1"/>
  <c r="AX1264" i="1"/>
  <c r="AW1264" i="1"/>
  <c r="AV1264" i="1"/>
  <c r="AU1264" i="1"/>
  <c r="AT1264" i="1"/>
  <c r="BI1263" i="1"/>
  <c r="BH1263" i="1"/>
  <c r="BK1263" i="1" s="1"/>
  <c r="BC1263" i="1" a="1"/>
  <c r="BC1263" i="1" s="1"/>
  <c r="BB1263" i="1"/>
  <c r="BA1263" i="1"/>
  <c r="AY1263" i="1"/>
  <c r="AX1263" i="1"/>
  <c r="AW1263" i="1"/>
  <c r="AV1263" i="1"/>
  <c r="AU1263" i="1"/>
  <c r="AT1263" i="1"/>
  <c r="BI1262" i="1"/>
  <c r="BH1262" i="1"/>
  <c r="BE1262" i="1"/>
  <c r="BC1262" i="1" a="1"/>
  <c r="BC1262" i="1" s="1"/>
  <c r="BB1262" i="1"/>
  <c r="BA1262" i="1"/>
  <c r="BK1262" i="1" s="1"/>
  <c r="AY1262" i="1"/>
  <c r="AX1262" i="1"/>
  <c r="AW1262" i="1"/>
  <c r="AV1262" i="1"/>
  <c r="AU1262" i="1"/>
  <c r="AT1262" i="1"/>
  <c r="BI1261" i="1"/>
  <c r="BJ1261" i="1" s="1"/>
  <c r="BH1261" i="1"/>
  <c r="BC1261" i="1" a="1"/>
  <c r="BC1261" i="1" s="1"/>
  <c r="BF1261" i="1" s="1"/>
  <c r="BB1261" i="1"/>
  <c r="BA1261" i="1"/>
  <c r="BK1261" i="1" s="1"/>
  <c r="AY1261" i="1"/>
  <c r="AX1261" i="1"/>
  <c r="AW1261" i="1"/>
  <c r="AV1261" i="1"/>
  <c r="AU1261" i="1"/>
  <c r="AT1261" i="1"/>
  <c r="BJ1260" i="1"/>
  <c r="BI1260" i="1"/>
  <c r="BH1260" i="1"/>
  <c r="BC1260" i="1" a="1"/>
  <c r="BC1260" i="1" s="1"/>
  <c r="BB1260" i="1"/>
  <c r="BA1260" i="1"/>
  <c r="BK1260" i="1" s="1"/>
  <c r="AY1260" i="1"/>
  <c r="AX1260" i="1"/>
  <c r="AW1260" i="1"/>
  <c r="AV1260" i="1"/>
  <c r="AU1260" i="1"/>
  <c r="AT1260" i="1"/>
  <c r="BI1259" i="1"/>
  <c r="BH1259" i="1"/>
  <c r="BK1259" i="1" s="1"/>
  <c r="BE1259" i="1"/>
  <c r="BC1259" i="1" a="1"/>
  <c r="BC1259" i="1" s="1"/>
  <c r="BF1259" i="1" s="1"/>
  <c r="BB1259" i="1"/>
  <c r="BA1259" i="1"/>
  <c r="BJ1259" i="1" s="1"/>
  <c r="AY1259" i="1"/>
  <c r="AX1259" i="1"/>
  <c r="AW1259" i="1"/>
  <c r="AV1259" i="1"/>
  <c r="AU1259" i="1"/>
  <c r="AT1259" i="1"/>
  <c r="BK1258" i="1"/>
  <c r="BI1258" i="1"/>
  <c r="BJ1258" i="1" s="1"/>
  <c r="BH1258" i="1"/>
  <c r="BC1258" i="1" a="1"/>
  <c r="BC1258" i="1" s="1"/>
  <c r="BF1258" i="1" s="1"/>
  <c r="BB1258" i="1"/>
  <c r="BA1258" i="1"/>
  <c r="AY1258" i="1"/>
  <c r="AX1258" i="1"/>
  <c r="AW1258" i="1"/>
  <c r="AV1258" i="1"/>
  <c r="AU1258" i="1"/>
  <c r="AT1258" i="1"/>
  <c r="BK1257" i="1"/>
  <c r="BJ1257" i="1"/>
  <c r="BI1257" i="1"/>
  <c r="BH1257" i="1"/>
  <c r="BC1257" i="1" a="1"/>
  <c r="BC1257" i="1" s="1"/>
  <c r="BF1257" i="1" s="1"/>
  <c r="BB1257" i="1"/>
  <c r="BA1257" i="1"/>
  <c r="AY1257" i="1"/>
  <c r="AX1257" i="1"/>
  <c r="AW1257" i="1"/>
  <c r="AV1257" i="1"/>
  <c r="AU1257" i="1"/>
  <c r="AT1257" i="1"/>
  <c r="BI1256" i="1"/>
  <c r="BH1256" i="1"/>
  <c r="BC1256" i="1" a="1"/>
  <c r="BC1256" i="1" s="1"/>
  <c r="BB1256" i="1"/>
  <c r="BA1256" i="1"/>
  <c r="BK1256" i="1" s="1"/>
  <c r="AY1256" i="1"/>
  <c r="AX1256" i="1"/>
  <c r="AW1256" i="1"/>
  <c r="AV1256" i="1"/>
  <c r="AU1256" i="1"/>
  <c r="AT1256" i="1"/>
  <c r="BJ1255" i="1"/>
  <c r="BI1255" i="1"/>
  <c r="BH1255" i="1"/>
  <c r="BC1255" i="1" a="1"/>
  <c r="BC1255" i="1" s="1"/>
  <c r="BB1255" i="1"/>
  <c r="BA1255" i="1"/>
  <c r="BK1255" i="1" s="1"/>
  <c r="AY1255" i="1"/>
  <c r="AX1255" i="1"/>
  <c r="AW1255" i="1"/>
  <c r="AV1255" i="1"/>
  <c r="AU1255" i="1"/>
  <c r="AT1255" i="1"/>
  <c r="BI1254" i="1"/>
  <c r="BJ1254" i="1" s="1"/>
  <c r="BH1254" i="1"/>
  <c r="BC1254" i="1" a="1"/>
  <c r="BC1254" i="1" s="1"/>
  <c r="BB1254" i="1"/>
  <c r="BA1254" i="1"/>
  <c r="AY1254" i="1"/>
  <c r="AX1254" i="1"/>
  <c r="AW1254" i="1"/>
  <c r="AV1254" i="1"/>
  <c r="AU1254" i="1"/>
  <c r="AT1254" i="1"/>
  <c r="BI1253" i="1"/>
  <c r="BH1253" i="1"/>
  <c r="BC1253" i="1" a="1"/>
  <c r="BC1253" i="1" s="1"/>
  <c r="BE1253" i="1" s="1"/>
  <c r="BB1253" i="1"/>
  <c r="BA1253" i="1"/>
  <c r="AY1253" i="1"/>
  <c r="AX1253" i="1"/>
  <c r="AW1253" i="1"/>
  <c r="AV1253" i="1"/>
  <c r="AU1253" i="1"/>
  <c r="AT1253" i="1"/>
  <c r="BK1252" i="1"/>
  <c r="BI1252" i="1"/>
  <c r="BJ1252" i="1" s="1"/>
  <c r="BH1252" i="1"/>
  <c r="BC1252" i="1" a="1"/>
  <c r="BC1252" i="1" s="1"/>
  <c r="BB1252" i="1"/>
  <c r="BA1252" i="1"/>
  <c r="AY1252" i="1"/>
  <c r="AX1252" i="1"/>
  <c r="AW1252" i="1"/>
  <c r="AV1252" i="1"/>
  <c r="AU1252" i="1"/>
  <c r="AT1252" i="1"/>
  <c r="BI1251" i="1"/>
  <c r="BJ1251" i="1" s="1"/>
  <c r="BH1251" i="1"/>
  <c r="BK1251" i="1" s="1"/>
  <c r="BC1251" i="1" a="1"/>
  <c r="BC1251" i="1"/>
  <c r="BE1251" i="1" s="1"/>
  <c r="BB1251" i="1"/>
  <c r="BA1251" i="1"/>
  <c r="AY1251" i="1"/>
  <c r="AX1251" i="1"/>
  <c r="AW1251" i="1"/>
  <c r="AV1251" i="1"/>
  <c r="AU1251" i="1"/>
  <c r="AT1251" i="1"/>
  <c r="BK1250" i="1"/>
  <c r="BI1250" i="1"/>
  <c r="BJ1250" i="1" s="1"/>
  <c r="BH1250" i="1"/>
  <c r="BC1250" i="1" a="1"/>
  <c r="BC1250" i="1" s="1"/>
  <c r="BB1250" i="1"/>
  <c r="BA1250" i="1"/>
  <c r="AY1250" i="1"/>
  <c r="AX1250" i="1"/>
  <c r="AW1250" i="1"/>
  <c r="AV1250" i="1"/>
  <c r="AU1250" i="1"/>
  <c r="AT1250" i="1"/>
  <c r="BK1249" i="1"/>
  <c r="BI1249" i="1"/>
  <c r="BH1249" i="1"/>
  <c r="BC1249" i="1" a="1"/>
  <c r="BC1249" i="1" s="1"/>
  <c r="BB1249" i="1"/>
  <c r="BA1249" i="1"/>
  <c r="BJ1249" i="1" s="1"/>
  <c r="AY1249" i="1"/>
  <c r="AX1249" i="1"/>
  <c r="AW1249" i="1"/>
  <c r="AV1249" i="1"/>
  <c r="AU1249" i="1"/>
  <c r="AT1249" i="1"/>
  <c r="BI1248" i="1"/>
  <c r="BJ1248" i="1" s="1"/>
  <c r="BH1248" i="1"/>
  <c r="BK1248" i="1" s="1"/>
  <c r="BC1248" i="1" a="1"/>
  <c r="BC1248" i="1" s="1"/>
  <c r="BF1248" i="1" s="1"/>
  <c r="BB1248" i="1"/>
  <c r="BA1248" i="1"/>
  <c r="AY1248" i="1"/>
  <c r="AX1248" i="1"/>
  <c r="AW1248" i="1"/>
  <c r="AV1248" i="1"/>
  <c r="AU1248" i="1"/>
  <c r="AT1248" i="1"/>
  <c r="BK1247" i="1"/>
  <c r="BJ1247" i="1"/>
  <c r="BI1247" i="1"/>
  <c r="BH1247" i="1"/>
  <c r="BF1247" i="1"/>
  <c r="BC1247" i="1" a="1"/>
  <c r="BC1247" i="1" s="1"/>
  <c r="BB1247" i="1"/>
  <c r="BA1247" i="1"/>
  <c r="AY1247" i="1"/>
  <c r="AX1247" i="1"/>
  <c r="AW1247" i="1"/>
  <c r="AV1247" i="1"/>
  <c r="AU1247" i="1"/>
  <c r="AT1247" i="1"/>
  <c r="BJ1246" i="1"/>
  <c r="BI1246" i="1"/>
  <c r="BH1246" i="1"/>
  <c r="BC1246" i="1" a="1"/>
  <c r="BC1246" i="1" s="1"/>
  <c r="BE1246" i="1" s="1"/>
  <c r="BB1246" i="1"/>
  <c r="BA1246" i="1"/>
  <c r="BK1246" i="1" s="1"/>
  <c r="AY1246" i="1"/>
  <c r="AX1246" i="1"/>
  <c r="AW1246" i="1"/>
  <c r="AV1246" i="1"/>
  <c r="AU1246" i="1"/>
  <c r="AT1246" i="1"/>
  <c r="BI1245" i="1"/>
  <c r="BJ1245" i="1" s="1"/>
  <c r="BH1245" i="1"/>
  <c r="BK1245" i="1" s="1"/>
  <c r="BC1245" i="1" a="1"/>
  <c r="BC1245" i="1" s="1"/>
  <c r="BF1245" i="1" s="1"/>
  <c r="BB1245" i="1"/>
  <c r="BA1245" i="1"/>
  <c r="AY1245" i="1"/>
  <c r="AX1245" i="1"/>
  <c r="AW1245" i="1"/>
  <c r="AV1245" i="1"/>
  <c r="AU1245" i="1"/>
  <c r="AT1245" i="1"/>
  <c r="BK1244" i="1"/>
  <c r="BJ1244" i="1"/>
  <c r="BI1244" i="1"/>
  <c r="BH1244" i="1"/>
  <c r="BC1244" i="1" a="1"/>
  <c r="BC1244" i="1" s="1"/>
  <c r="BE1244" i="1" s="1"/>
  <c r="BB1244" i="1"/>
  <c r="BA1244" i="1"/>
  <c r="BF1244" i="1" s="1"/>
  <c r="AY1244" i="1"/>
  <c r="AX1244" i="1"/>
  <c r="AW1244" i="1"/>
  <c r="AV1244" i="1"/>
  <c r="AU1244" i="1"/>
  <c r="AT1244" i="1"/>
  <c r="BI1243" i="1"/>
  <c r="BH1243" i="1"/>
  <c r="BC1243" i="1" a="1"/>
  <c r="BC1243" i="1" s="1"/>
  <c r="BB1243" i="1"/>
  <c r="BA1243" i="1"/>
  <c r="BK1243" i="1" s="1"/>
  <c r="AY1243" i="1"/>
  <c r="AX1243" i="1"/>
  <c r="AW1243" i="1"/>
  <c r="AV1243" i="1"/>
  <c r="AU1243" i="1"/>
  <c r="AT1243" i="1"/>
  <c r="BJ1242" i="1"/>
  <c r="BI1242" i="1"/>
  <c r="BH1242" i="1"/>
  <c r="BK1242" i="1" s="1"/>
  <c r="BC1242" i="1" a="1"/>
  <c r="BC1242" i="1" s="1"/>
  <c r="BB1242" i="1"/>
  <c r="BA1242" i="1"/>
  <c r="AY1242" i="1"/>
  <c r="AX1242" i="1"/>
  <c r="AW1242" i="1"/>
  <c r="AV1242" i="1"/>
  <c r="AU1242" i="1"/>
  <c r="AT1242" i="1"/>
  <c r="BI1241" i="1"/>
  <c r="BH1241" i="1"/>
  <c r="BC1241" i="1" a="1"/>
  <c r="BC1241" i="1" s="1"/>
  <c r="BB1241" i="1"/>
  <c r="BA1241" i="1"/>
  <c r="AY1241" i="1"/>
  <c r="AX1241" i="1"/>
  <c r="AW1241" i="1"/>
  <c r="AV1241" i="1"/>
  <c r="AU1241" i="1"/>
  <c r="AT1241" i="1"/>
  <c r="BI1240" i="1"/>
  <c r="BH1240" i="1"/>
  <c r="BK1240" i="1" s="1"/>
  <c r="BC1240" i="1" a="1"/>
  <c r="BC1240" i="1" s="1"/>
  <c r="BF1240" i="1" s="1"/>
  <c r="BB1240" i="1"/>
  <c r="BA1240" i="1"/>
  <c r="AY1240" i="1"/>
  <c r="AX1240" i="1"/>
  <c r="AW1240" i="1"/>
  <c r="AV1240" i="1"/>
  <c r="AU1240" i="1"/>
  <c r="AT1240" i="1"/>
  <c r="BJ1239" i="1"/>
  <c r="BI1239" i="1"/>
  <c r="BH1239" i="1"/>
  <c r="BK1239" i="1" s="1"/>
  <c r="BC1239" i="1" a="1"/>
  <c r="BC1239" i="1" s="1"/>
  <c r="BB1239" i="1"/>
  <c r="BA1239" i="1"/>
  <c r="AY1239" i="1"/>
  <c r="AX1239" i="1"/>
  <c r="AW1239" i="1"/>
  <c r="AV1239" i="1"/>
  <c r="AU1239" i="1"/>
  <c r="AT1239" i="1"/>
  <c r="BK1238" i="1"/>
  <c r="BI1238" i="1"/>
  <c r="BJ1238" i="1" s="1"/>
  <c r="BH1238" i="1"/>
  <c r="BC1238" i="1" a="1"/>
  <c r="BC1238" i="1" s="1"/>
  <c r="BB1238" i="1"/>
  <c r="BA1238" i="1"/>
  <c r="AY1238" i="1"/>
  <c r="AX1238" i="1"/>
  <c r="AW1238" i="1"/>
  <c r="AV1238" i="1"/>
  <c r="AU1238" i="1"/>
  <c r="AT1238" i="1"/>
  <c r="BI1237" i="1"/>
  <c r="BJ1237" i="1" s="1"/>
  <c r="BH1237" i="1"/>
  <c r="BK1237" i="1" s="1"/>
  <c r="BC1237" i="1" a="1"/>
  <c r="BC1237" i="1" s="1"/>
  <c r="BF1237" i="1" s="1"/>
  <c r="BB1237" i="1"/>
  <c r="BA1237" i="1"/>
  <c r="AY1237" i="1"/>
  <c r="AX1237" i="1"/>
  <c r="AW1237" i="1"/>
  <c r="AV1237" i="1"/>
  <c r="AU1237" i="1"/>
  <c r="AT1237" i="1"/>
  <c r="BJ1236" i="1"/>
  <c r="BI1236" i="1"/>
  <c r="BH1236" i="1"/>
  <c r="BK1236" i="1" s="1"/>
  <c r="BC1236" i="1" a="1"/>
  <c r="BC1236" i="1"/>
  <c r="BF1236" i="1" s="1"/>
  <c r="BB1236" i="1"/>
  <c r="BA1236" i="1"/>
  <c r="AY1236" i="1"/>
  <c r="AX1236" i="1"/>
  <c r="AW1236" i="1"/>
  <c r="AV1236" i="1"/>
  <c r="AU1236" i="1"/>
  <c r="AT1236" i="1"/>
  <c r="BI1235" i="1"/>
  <c r="BH1235" i="1"/>
  <c r="BC1235" i="1" a="1"/>
  <c r="BC1235" i="1" s="1"/>
  <c r="BB1235" i="1"/>
  <c r="BA1235" i="1"/>
  <c r="BJ1235" i="1" s="1"/>
  <c r="AY1235" i="1"/>
  <c r="AX1235" i="1"/>
  <c r="AW1235" i="1"/>
  <c r="AV1235" i="1"/>
  <c r="AU1235" i="1"/>
  <c r="AT1235" i="1"/>
  <c r="BI1234" i="1"/>
  <c r="BH1234" i="1"/>
  <c r="BC1234" i="1" a="1"/>
  <c r="BC1234" i="1" s="1"/>
  <c r="BB1234" i="1"/>
  <c r="BA1234" i="1"/>
  <c r="AY1234" i="1"/>
  <c r="AX1234" i="1"/>
  <c r="AW1234" i="1"/>
  <c r="AV1234" i="1"/>
  <c r="AU1234" i="1"/>
  <c r="AT1234" i="1"/>
  <c r="BJ1233" i="1"/>
  <c r="BI1233" i="1"/>
  <c r="BH1233" i="1"/>
  <c r="BK1233" i="1" s="1"/>
  <c r="BC1233" i="1" a="1"/>
  <c r="BC1233" i="1" s="1"/>
  <c r="BB1233" i="1"/>
  <c r="BA1233" i="1"/>
  <c r="AY1233" i="1"/>
  <c r="AX1233" i="1"/>
  <c r="AW1233" i="1"/>
  <c r="AV1233" i="1"/>
  <c r="AU1233" i="1"/>
  <c r="AT1233" i="1"/>
  <c r="BJ1232" i="1"/>
  <c r="BI1232" i="1"/>
  <c r="BH1232" i="1"/>
  <c r="BK1232" i="1" s="1"/>
  <c r="BC1232" i="1" a="1"/>
  <c r="BC1232" i="1" s="1"/>
  <c r="BE1232" i="1" s="1"/>
  <c r="BB1232" i="1"/>
  <c r="BA1232" i="1"/>
  <c r="AY1232" i="1"/>
  <c r="AX1232" i="1"/>
  <c r="AW1232" i="1"/>
  <c r="AV1232" i="1"/>
  <c r="AU1232" i="1"/>
  <c r="AT1232" i="1"/>
  <c r="BI1231" i="1"/>
  <c r="BJ1231" i="1" s="1"/>
  <c r="BH1231" i="1"/>
  <c r="BK1231" i="1" s="1"/>
  <c r="BC1231" i="1" a="1"/>
  <c r="BC1231" i="1" s="1"/>
  <c r="BF1231" i="1" s="1"/>
  <c r="BB1231" i="1"/>
  <c r="BA1231" i="1"/>
  <c r="AY1231" i="1"/>
  <c r="AX1231" i="1"/>
  <c r="AW1231" i="1"/>
  <c r="AV1231" i="1"/>
  <c r="AU1231" i="1"/>
  <c r="AT1231" i="1"/>
  <c r="BJ1230" i="1"/>
  <c r="BI1230" i="1"/>
  <c r="BH1230" i="1"/>
  <c r="BE1230" i="1"/>
  <c r="BC1230" i="1" a="1"/>
  <c r="BC1230" i="1" s="1"/>
  <c r="BF1230" i="1" s="1"/>
  <c r="BB1230" i="1"/>
  <c r="BA1230" i="1"/>
  <c r="AY1230" i="1"/>
  <c r="AX1230" i="1"/>
  <c r="AW1230" i="1"/>
  <c r="AV1230" i="1"/>
  <c r="AU1230" i="1"/>
  <c r="AT1230" i="1"/>
  <c r="BI1229" i="1"/>
  <c r="BH1229" i="1"/>
  <c r="BE1229" i="1"/>
  <c r="BC1229" i="1" a="1"/>
  <c r="BC1229" i="1" s="1"/>
  <c r="BF1229" i="1" s="1"/>
  <c r="BB1229" i="1"/>
  <c r="BA1229" i="1"/>
  <c r="BJ1229" i="1" s="1"/>
  <c r="AY1229" i="1"/>
  <c r="AX1229" i="1"/>
  <c r="AW1229" i="1"/>
  <c r="AV1229" i="1"/>
  <c r="AU1229" i="1"/>
  <c r="AT1229" i="1"/>
  <c r="BI1228" i="1"/>
  <c r="BH1228" i="1"/>
  <c r="BC1228" i="1" a="1"/>
  <c r="BC1228" i="1" s="1"/>
  <c r="BB1228" i="1"/>
  <c r="BA1228" i="1"/>
  <c r="AY1228" i="1"/>
  <c r="AX1228" i="1"/>
  <c r="AW1228" i="1"/>
  <c r="AV1228" i="1"/>
  <c r="AU1228" i="1"/>
  <c r="AT1228" i="1"/>
  <c r="BJ1227" i="1"/>
  <c r="BI1227" i="1"/>
  <c r="BH1227" i="1"/>
  <c r="BK1227" i="1" s="1"/>
  <c r="BC1227" i="1" a="1"/>
  <c r="BC1227" i="1" s="1"/>
  <c r="BF1227" i="1" s="1"/>
  <c r="BB1227" i="1"/>
  <c r="BA1227" i="1"/>
  <c r="AY1227" i="1"/>
  <c r="AX1227" i="1"/>
  <c r="AW1227" i="1"/>
  <c r="AV1227" i="1"/>
  <c r="AU1227" i="1"/>
  <c r="AT1227" i="1"/>
  <c r="BK1226" i="1"/>
  <c r="BJ1226" i="1"/>
  <c r="BI1226" i="1"/>
  <c r="BH1226" i="1"/>
  <c r="BC1226" i="1" a="1"/>
  <c r="BC1226" i="1" s="1"/>
  <c r="BF1226" i="1" s="1"/>
  <c r="BB1226" i="1"/>
  <c r="BA1226" i="1"/>
  <c r="AY1226" i="1"/>
  <c r="AX1226" i="1"/>
  <c r="AW1226" i="1"/>
  <c r="AV1226" i="1"/>
  <c r="AU1226" i="1"/>
  <c r="AT1226" i="1"/>
  <c r="BI1225" i="1"/>
  <c r="BH1225" i="1"/>
  <c r="BC1225" i="1" a="1"/>
  <c r="BC1225" i="1" s="1"/>
  <c r="BB1225" i="1"/>
  <c r="BA1225" i="1"/>
  <c r="BJ1225" i="1" s="1"/>
  <c r="AY1225" i="1"/>
  <c r="AX1225" i="1"/>
  <c r="AW1225" i="1"/>
  <c r="AV1225" i="1"/>
  <c r="AU1225" i="1"/>
  <c r="AT1225" i="1"/>
  <c r="BI1224" i="1"/>
  <c r="BH1224" i="1"/>
  <c r="BC1224" i="1" a="1"/>
  <c r="BC1224" i="1" s="1"/>
  <c r="BB1224" i="1"/>
  <c r="BA1224" i="1"/>
  <c r="BJ1224" i="1" s="1"/>
  <c r="AY1224" i="1"/>
  <c r="AX1224" i="1"/>
  <c r="AW1224" i="1"/>
  <c r="AV1224" i="1"/>
  <c r="AU1224" i="1"/>
  <c r="AT1224" i="1"/>
  <c r="BI1223" i="1"/>
  <c r="BH1223" i="1"/>
  <c r="BC1223" i="1" a="1"/>
  <c r="BC1223" i="1" s="1"/>
  <c r="BB1223" i="1"/>
  <c r="BA1223" i="1"/>
  <c r="AY1223" i="1"/>
  <c r="AX1223" i="1"/>
  <c r="AW1223" i="1"/>
  <c r="AV1223" i="1"/>
  <c r="AU1223" i="1"/>
  <c r="AT1223" i="1"/>
  <c r="BI1222" i="1"/>
  <c r="BJ1222" i="1" s="1"/>
  <c r="BH1222" i="1"/>
  <c r="BK1222" i="1" s="1"/>
  <c r="BC1222" i="1" a="1"/>
  <c r="BC1222" i="1" s="1"/>
  <c r="BF1222" i="1" s="1"/>
  <c r="BB1222" i="1"/>
  <c r="BA1222" i="1"/>
  <c r="AY1222" i="1"/>
  <c r="AX1222" i="1"/>
  <c r="AW1222" i="1"/>
  <c r="AV1222" i="1"/>
  <c r="AU1222" i="1"/>
  <c r="AT1222" i="1"/>
  <c r="BJ1221" i="1"/>
  <c r="BI1221" i="1"/>
  <c r="BH1221" i="1"/>
  <c r="BK1221" i="1" s="1"/>
  <c r="BC1221" i="1" a="1"/>
  <c r="BC1221" i="1" s="1"/>
  <c r="BB1221" i="1"/>
  <c r="BA1221" i="1"/>
  <c r="AY1221" i="1"/>
  <c r="AX1221" i="1"/>
  <c r="AW1221" i="1"/>
  <c r="AV1221" i="1"/>
  <c r="AU1221" i="1"/>
  <c r="AT1221" i="1"/>
  <c r="BK1220" i="1"/>
  <c r="BI1220" i="1"/>
  <c r="BH1220" i="1"/>
  <c r="BC1220" i="1" a="1"/>
  <c r="BC1220" i="1" s="1"/>
  <c r="BE1220" i="1" s="1"/>
  <c r="BB1220" i="1"/>
  <c r="BA1220" i="1"/>
  <c r="BJ1220" i="1" s="1"/>
  <c r="AY1220" i="1"/>
  <c r="AX1220" i="1"/>
  <c r="AW1220" i="1"/>
  <c r="AV1220" i="1"/>
  <c r="AU1220" i="1"/>
  <c r="AT1220" i="1"/>
  <c r="BI1219" i="1"/>
  <c r="BJ1219" i="1" s="1"/>
  <c r="BH1219" i="1"/>
  <c r="BC1219" i="1" a="1"/>
  <c r="BC1219" i="1"/>
  <c r="BB1219" i="1"/>
  <c r="BA1219" i="1"/>
  <c r="AY1219" i="1"/>
  <c r="AX1219" i="1"/>
  <c r="AW1219" i="1"/>
  <c r="AV1219" i="1"/>
  <c r="AU1219" i="1"/>
  <c r="AT1219" i="1"/>
  <c r="BI1218" i="1"/>
  <c r="BH1218" i="1"/>
  <c r="BC1218" i="1" a="1"/>
  <c r="BC1218" i="1" s="1"/>
  <c r="BB1218" i="1"/>
  <c r="BA1218" i="1"/>
  <c r="BJ1218" i="1" s="1"/>
  <c r="AY1218" i="1"/>
  <c r="AX1218" i="1"/>
  <c r="AW1218" i="1"/>
  <c r="AV1218" i="1"/>
  <c r="AU1218" i="1"/>
  <c r="AT1218" i="1"/>
  <c r="BI1217" i="1"/>
  <c r="BJ1217" i="1" s="1"/>
  <c r="BH1217" i="1"/>
  <c r="BK1217" i="1" s="1"/>
  <c r="BC1217" i="1" a="1"/>
  <c r="BC1217" i="1" s="1"/>
  <c r="BF1217" i="1" s="1"/>
  <c r="BB1217" i="1"/>
  <c r="BA1217" i="1"/>
  <c r="AY1217" i="1"/>
  <c r="AX1217" i="1"/>
  <c r="AW1217" i="1"/>
  <c r="AV1217" i="1"/>
  <c r="AU1217" i="1"/>
  <c r="AT1217" i="1"/>
  <c r="BJ1216" i="1"/>
  <c r="BI1216" i="1"/>
  <c r="BH1216" i="1"/>
  <c r="BK1216" i="1" s="1"/>
  <c r="BC1216" i="1" a="1"/>
  <c r="BC1216" i="1" s="1"/>
  <c r="BE1216" i="1" s="1"/>
  <c r="BB1216" i="1"/>
  <c r="BA1216" i="1"/>
  <c r="AY1216" i="1"/>
  <c r="AX1216" i="1"/>
  <c r="AW1216" i="1"/>
  <c r="AV1216" i="1"/>
  <c r="AU1216" i="1"/>
  <c r="AT1216" i="1"/>
  <c r="BI1215" i="1"/>
  <c r="BH1215" i="1"/>
  <c r="BC1215" i="1" a="1"/>
  <c r="BC1215" i="1" s="1"/>
  <c r="BB1215" i="1"/>
  <c r="BA1215" i="1"/>
  <c r="BJ1215" i="1" s="1"/>
  <c r="AY1215" i="1"/>
  <c r="AX1215" i="1"/>
  <c r="AW1215" i="1"/>
  <c r="AV1215" i="1"/>
  <c r="AU1215" i="1"/>
  <c r="AT1215" i="1"/>
  <c r="BI1214" i="1"/>
  <c r="BH1214" i="1"/>
  <c r="BC1214" i="1" a="1"/>
  <c r="BC1214" i="1" s="1"/>
  <c r="BB1214" i="1"/>
  <c r="BA1214" i="1"/>
  <c r="AY1214" i="1"/>
  <c r="AX1214" i="1"/>
  <c r="AW1214" i="1"/>
  <c r="AV1214" i="1"/>
  <c r="AU1214" i="1"/>
  <c r="AT1214" i="1"/>
  <c r="BI1213" i="1"/>
  <c r="BH1213" i="1"/>
  <c r="BC1213" i="1" a="1"/>
  <c r="BC1213" i="1"/>
  <c r="BB1213" i="1"/>
  <c r="BA1213" i="1"/>
  <c r="BJ1213" i="1" s="1"/>
  <c r="AY1213" i="1"/>
  <c r="AX1213" i="1"/>
  <c r="AW1213" i="1"/>
  <c r="AV1213" i="1"/>
  <c r="AU1213" i="1"/>
  <c r="AT1213" i="1"/>
  <c r="BJ1212" i="1"/>
  <c r="BI1212" i="1"/>
  <c r="BH1212" i="1"/>
  <c r="BK1212" i="1" s="1"/>
  <c r="BC1212" i="1" a="1"/>
  <c r="BC1212" i="1" s="1"/>
  <c r="BF1212" i="1" s="1"/>
  <c r="BB1212" i="1"/>
  <c r="BA1212" i="1"/>
  <c r="AY1212" i="1"/>
  <c r="AX1212" i="1"/>
  <c r="AW1212" i="1"/>
  <c r="AV1212" i="1"/>
  <c r="AU1212" i="1"/>
  <c r="AT1212" i="1"/>
  <c r="BI1211" i="1"/>
  <c r="BJ1211" i="1" s="1"/>
  <c r="BH1211" i="1"/>
  <c r="BK1211" i="1" s="1"/>
  <c r="BC1211" i="1" a="1"/>
  <c r="BC1211" i="1" s="1"/>
  <c r="BE1211" i="1" s="1"/>
  <c r="BB1211" i="1"/>
  <c r="BA1211" i="1"/>
  <c r="AY1211" i="1"/>
  <c r="AX1211" i="1"/>
  <c r="AW1211" i="1"/>
  <c r="AV1211" i="1"/>
  <c r="AU1211" i="1"/>
  <c r="AT1211" i="1"/>
  <c r="BJ1210" i="1"/>
  <c r="BI1210" i="1"/>
  <c r="BH1210" i="1"/>
  <c r="BC1210" i="1" a="1"/>
  <c r="BC1210" i="1" s="1"/>
  <c r="BF1210" i="1" s="1"/>
  <c r="BB1210" i="1"/>
  <c r="BA1210" i="1"/>
  <c r="AY1210" i="1"/>
  <c r="AX1210" i="1"/>
  <c r="AW1210" i="1"/>
  <c r="AV1210" i="1"/>
  <c r="AU1210" i="1"/>
  <c r="AT1210" i="1"/>
  <c r="BI1209" i="1"/>
  <c r="BH1209" i="1"/>
  <c r="BC1209" i="1" a="1"/>
  <c r="BC1209" i="1" s="1"/>
  <c r="BB1209" i="1"/>
  <c r="BA1209" i="1"/>
  <c r="BJ1209" i="1" s="1"/>
  <c r="AY1209" i="1"/>
  <c r="AX1209" i="1"/>
  <c r="AW1209" i="1"/>
  <c r="AV1209" i="1"/>
  <c r="AU1209" i="1"/>
  <c r="AT1209" i="1"/>
  <c r="BI1208" i="1"/>
  <c r="BJ1208" i="1" s="1"/>
  <c r="BH1208" i="1"/>
  <c r="BE1208" i="1"/>
  <c r="BC1208" i="1" a="1"/>
  <c r="BC1208" i="1" s="1"/>
  <c r="BB1208" i="1"/>
  <c r="BA1208" i="1"/>
  <c r="AY1208" i="1"/>
  <c r="AX1208" i="1"/>
  <c r="AW1208" i="1"/>
  <c r="AV1208" i="1"/>
  <c r="AU1208" i="1"/>
  <c r="AT1208" i="1"/>
  <c r="BI1207" i="1"/>
  <c r="BJ1207" i="1" s="1"/>
  <c r="BH1207" i="1"/>
  <c r="BK1207" i="1" s="1"/>
  <c r="BC1207" i="1" a="1"/>
  <c r="BC1207" i="1" s="1"/>
  <c r="BF1207" i="1" s="1"/>
  <c r="BB1207" i="1"/>
  <c r="BA1207" i="1"/>
  <c r="AY1207" i="1"/>
  <c r="AX1207" i="1"/>
  <c r="AW1207" i="1"/>
  <c r="AV1207" i="1"/>
  <c r="AU1207" i="1"/>
  <c r="AT1207" i="1"/>
  <c r="BJ1206" i="1"/>
  <c r="BI1206" i="1"/>
  <c r="BH1206" i="1"/>
  <c r="BK1206" i="1" s="1"/>
  <c r="BC1206" i="1" a="1"/>
  <c r="BC1206" i="1" s="1"/>
  <c r="BF1206" i="1" s="1"/>
  <c r="BB1206" i="1"/>
  <c r="BA1206" i="1"/>
  <c r="AY1206" i="1"/>
  <c r="AX1206" i="1"/>
  <c r="AW1206" i="1"/>
  <c r="AV1206" i="1"/>
  <c r="AU1206" i="1"/>
  <c r="AT1206" i="1"/>
  <c r="BK1205" i="1"/>
  <c r="BJ1205" i="1"/>
  <c r="BI1205" i="1"/>
  <c r="BH1205" i="1"/>
  <c r="BC1205" i="1" a="1"/>
  <c r="BC1205" i="1" s="1"/>
  <c r="BF1205" i="1" s="1"/>
  <c r="BB1205" i="1"/>
  <c r="BA1205" i="1"/>
  <c r="AY1205" i="1"/>
  <c r="AX1205" i="1"/>
  <c r="AW1205" i="1"/>
  <c r="AV1205" i="1"/>
  <c r="AU1205" i="1"/>
  <c r="AT1205" i="1"/>
  <c r="BI1204" i="1"/>
  <c r="BH1204" i="1"/>
  <c r="BC1204" i="1" a="1"/>
  <c r="BC1204" i="1" s="1"/>
  <c r="BB1204" i="1"/>
  <c r="BA1204" i="1"/>
  <c r="BJ1204" i="1" s="1"/>
  <c r="AY1204" i="1"/>
  <c r="AX1204" i="1"/>
  <c r="AW1204" i="1"/>
  <c r="AV1204" i="1"/>
  <c r="AU1204" i="1"/>
  <c r="AT1204" i="1"/>
  <c r="BI1203" i="1"/>
  <c r="BH1203" i="1"/>
  <c r="BC1203" i="1" a="1"/>
  <c r="BC1203" i="1" s="1"/>
  <c r="BB1203" i="1"/>
  <c r="BA1203" i="1"/>
  <c r="BJ1203" i="1" s="1"/>
  <c r="AY1203" i="1"/>
  <c r="AX1203" i="1"/>
  <c r="AW1203" i="1"/>
  <c r="AV1203" i="1"/>
  <c r="AU1203" i="1"/>
  <c r="AT1203" i="1"/>
  <c r="BI1202" i="1"/>
  <c r="BJ1202" i="1" s="1"/>
  <c r="BH1202" i="1"/>
  <c r="BK1202" i="1" s="1"/>
  <c r="BC1202" i="1" a="1"/>
  <c r="BC1202" i="1" s="1"/>
  <c r="BB1202" i="1"/>
  <c r="BA1202" i="1"/>
  <c r="AY1202" i="1"/>
  <c r="AX1202" i="1"/>
  <c r="AW1202" i="1"/>
  <c r="AV1202" i="1"/>
  <c r="AU1202" i="1"/>
  <c r="AT1202" i="1"/>
  <c r="BI1201" i="1"/>
  <c r="BJ1201" i="1" s="1"/>
  <c r="BH1201" i="1"/>
  <c r="BK1201" i="1" s="1"/>
  <c r="BC1201" i="1" a="1"/>
  <c r="BC1201" i="1" s="1"/>
  <c r="BE1201" i="1" s="1"/>
  <c r="BB1201" i="1"/>
  <c r="BA1201" i="1"/>
  <c r="AY1201" i="1"/>
  <c r="AX1201" i="1"/>
  <c r="AW1201" i="1"/>
  <c r="AV1201" i="1"/>
  <c r="AU1201" i="1"/>
  <c r="AT1201" i="1"/>
  <c r="BJ1200" i="1"/>
  <c r="BI1200" i="1"/>
  <c r="BH1200" i="1"/>
  <c r="BC1200" i="1" a="1"/>
  <c r="BC1200" i="1" s="1"/>
  <c r="BB1200" i="1"/>
  <c r="BA1200" i="1"/>
  <c r="AY1200" i="1"/>
  <c r="AX1200" i="1"/>
  <c r="AW1200" i="1"/>
  <c r="AV1200" i="1"/>
  <c r="AU1200" i="1"/>
  <c r="AT1200" i="1"/>
  <c r="BI1199" i="1"/>
  <c r="BJ1199" i="1" s="1"/>
  <c r="BH1199" i="1"/>
  <c r="BK1199" i="1" s="1"/>
  <c r="BC1199" i="1" a="1"/>
  <c r="BC1199" i="1" s="1"/>
  <c r="BB1199" i="1"/>
  <c r="BA1199" i="1"/>
  <c r="AY1199" i="1"/>
  <c r="AX1199" i="1"/>
  <c r="AW1199" i="1"/>
  <c r="AV1199" i="1"/>
  <c r="AU1199" i="1"/>
  <c r="AT1199" i="1"/>
  <c r="BI1198" i="1"/>
  <c r="BJ1198" i="1" s="1"/>
  <c r="BH1198" i="1"/>
  <c r="BK1198" i="1" s="1"/>
  <c r="BC1198" i="1" a="1"/>
  <c r="BC1198" i="1"/>
  <c r="BF1198" i="1" s="1"/>
  <c r="BB1198" i="1"/>
  <c r="BA1198" i="1"/>
  <c r="AY1198" i="1"/>
  <c r="AX1198" i="1"/>
  <c r="AW1198" i="1"/>
  <c r="AV1198" i="1"/>
  <c r="AU1198" i="1"/>
  <c r="AT1198" i="1"/>
  <c r="BJ1197" i="1"/>
  <c r="BI1197" i="1"/>
  <c r="BH1197" i="1"/>
  <c r="BK1197" i="1" s="1"/>
  <c r="BF1197" i="1"/>
  <c r="BE1197" i="1"/>
  <c r="BC1197" i="1" a="1"/>
  <c r="BC1197" i="1" s="1"/>
  <c r="BB1197" i="1"/>
  <c r="BA1197" i="1"/>
  <c r="AY1197" i="1"/>
  <c r="AX1197" i="1"/>
  <c r="AW1197" i="1"/>
  <c r="AV1197" i="1"/>
  <c r="AU1197" i="1"/>
  <c r="AT1197" i="1"/>
  <c r="BK1196" i="1"/>
  <c r="BI1196" i="1"/>
  <c r="BJ1196" i="1" s="1"/>
  <c r="BH1196" i="1"/>
  <c r="BC1196" i="1" a="1"/>
  <c r="BC1196" i="1"/>
  <c r="BF1196" i="1" s="1"/>
  <c r="BB1196" i="1"/>
  <c r="BA1196" i="1"/>
  <c r="AY1196" i="1"/>
  <c r="AX1196" i="1"/>
  <c r="AW1196" i="1"/>
  <c r="AV1196" i="1"/>
  <c r="AU1196" i="1"/>
  <c r="AT1196" i="1"/>
  <c r="BI1195" i="1"/>
  <c r="BH1195" i="1"/>
  <c r="BC1195" i="1" a="1"/>
  <c r="BC1195" i="1"/>
  <c r="BB1195" i="1"/>
  <c r="BA1195" i="1"/>
  <c r="BJ1195" i="1" s="1"/>
  <c r="AY1195" i="1"/>
  <c r="AX1195" i="1"/>
  <c r="AW1195" i="1"/>
  <c r="AV1195" i="1"/>
  <c r="AU1195" i="1"/>
  <c r="AT1195" i="1"/>
  <c r="BI1194" i="1"/>
  <c r="BH1194" i="1"/>
  <c r="BC1194" i="1" a="1"/>
  <c r="BC1194" i="1"/>
  <c r="BB1194" i="1"/>
  <c r="BA1194" i="1"/>
  <c r="BJ1194" i="1" s="1"/>
  <c r="AY1194" i="1"/>
  <c r="AX1194" i="1"/>
  <c r="AW1194" i="1"/>
  <c r="AV1194" i="1"/>
  <c r="AU1194" i="1"/>
  <c r="AT1194" i="1"/>
  <c r="BI1193" i="1"/>
  <c r="BJ1193" i="1" s="1"/>
  <c r="BH1193" i="1"/>
  <c r="BK1193" i="1" s="1"/>
  <c r="BC1193" i="1" a="1"/>
  <c r="BC1193" i="1"/>
  <c r="BF1193" i="1" s="1"/>
  <c r="BB1193" i="1"/>
  <c r="BA1193" i="1"/>
  <c r="AY1193" i="1"/>
  <c r="AX1193" i="1"/>
  <c r="AW1193" i="1"/>
  <c r="AV1193" i="1"/>
  <c r="AU1193" i="1"/>
  <c r="AT1193" i="1"/>
  <c r="BI1192" i="1"/>
  <c r="BJ1192" i="1" s="1"/>
  <c r="BH1192" i="1"/>
  <c r="BK1192" i="1" s="1"/>
  <c r="BC1192" i="1" a="1"/>
  <c r="BC1192" i="1"/>
  <c r="BE1192" i="1" s="1"/>
  <c r="BB1192" i="1"/>
  <c r="BA1192" i="1"/>
  <c r="AY1192" i="1"/>
  <c r="AX1192" i="1"/>
  <c r="AW1192" i="1"/>
  <c r="AV1192" i="1"/>
  <c r="AU1192" i="1"/>
  <c r="AT1192" i="1"/>
  <c r="BI1191" i="1"/>
  <c r="BH1191" i="1"/>
  <c r="BC1191" i="1" a="1"/>
  <c r="BC1191" i="1" s="1"/>
  <c r="BB1191" i="1"/>
  <c r="BA1191" i="1"/>
  <c r="BJ1191" i="1" s="1"/>
  <c r="AY1191" i="1"/>
  <c r="AX1191" i="1"/>
  <c r="AW1191" i="1"/>
  <c r="AV1191" i="1"/>
  <c r="AU1191" i="1"/>
  <c r="AT1191" i="1"/>
  <c r="BI1190" i="1"/>
  <c r="BH1190" i="1"/>
  <c r="BC1190" i="1" a="1"/>
  <c r="BC1190" i="1" s="1"/>
  <c r="BB1190" i="1"/>
  <c r="BA1190" i="1"/>
  <c r="AY1190" i="1"/>
  <c r="AX1190" i="1"/>
  <c r="AW1190" i="1"/>
  <c r="AV1190" i="1"/>
  <c r="AU1190" i="1"/>
  <c r="AT1190" i="1"/>
  <c r="BI1189" i="1"/>
  <c r="BJ1189" i="1" s="1"/>
  <c r="BH1189" i="1"/>
  <c r="BK1189" i="1" s="1"/>
  <c r="BC1189" i="1" a="1"/>
  <c r="BC1189" i="1" s="1"/>
  <c r="BB1189" i="1"/>
  <c r="BA1189" i="1"/>
  <c r="AY1189" i="1"/>
  <c r="AX1189" i="1"/>
  <c r="AW1189" i="1"/>
  <c r="AV1189" i="1"/>
  <c r="AU1189" i="1"/>
  <c r="AT1189" i="1"/>
  <c r="BJ1188" i="1"/>
  <c r="BI1188" i="1"/>
  <c r="BH1188" i="1"/>
  <c r="BK1188" i="1" s="1"/>
  <c r="BC1188" i="1" a="1"/>
  <c r="BC1188" i="1" s="1"/>
  <c r="BF1188" i="1" s="1"/>
  <c r="BB1188" i="1"/>
  <c r="BA1188" i="1"/>
  <c r="AY1188" i="1"/>
  <c r="AX1188" i="1"/>
  <c r="AW1188" i="1"/>
  <c r="AV1188" i="1"/>
  <c r="AU1188" i="1"/>
  <c r="AT1188" i="1"/>
  <c r="BK1187" i="1"/>
  <c r="BI1187" i="1"/>
  <c r="BJ1187" i="1" s="1"/>
  <c r="BH1187" i="1"/>
  <c r="BC1187" i="1" a="1"/>
  <c r="BC1187" i="1" s="1"/>
  <c r="BF1187" i="1" s="1"/>
  <c r="BB1187" i="1"/>
  <c r="BA1187" i="1"/>
  <c r="AY1187" i="1"/>
  <c r="AX1187" i="1"/>
  <c r="AW1187" i="1"/>
  <c r="AV1187" i="1"/>
  <c r="AU1187" i="1"/>
  <c r="AT1187" i="1"/>
  <c r="BI1186" i="1"/>
  <c r="BH1186" i="1"/>
  <c r="BC1186" i="1" a="1"/>
  <c r="BC1186" i="1" s="1"/>
  <c r="BB1186" i="1"/>
  <c r="BA1186" i="1"/>
  <c r="BJ1186" i="1" s="1"/>
  <c r="AY1186" i="1"/>
  <c r="AX1186" i="1"/>
  <c r="AW1186" i="1"/>
  <c r="AV1186" i="1"/>
  <c r="AU1186" i="1"/>
  <c r="AT1186" i="1"/>
  <c r="BI1185" i="1"/>
  <c r="BJ1185" i="1" s="1"/>
  <c r="BH1185" i="1"/>
  <c r="BC1185" i="1" a="1"/>
  <c r="BC1185" i="1" s="1"/>
  <c r="BB1185" i="1"/>
  <c r="BA1185" i="1"/>
  <c r="AY1185" i="1"/>
  <c r="AX1185" i="1"/>
  <c r="AW1185" i="1"/>
  <c r="AV1185" i="1"/>
  <c r="AU1185" i="1"/>
  <c r="AT1185" i="1"/>
  <c r="BJ1184" i="1"/>
  <c r="BI1184" i="1"/>
  <c r="BH1184" i="1"/>
  <c r="BK1184" i="1" s="1"/>
  <c r="BC1184" i="1" a="1"/>
  <c r="BC1184" i="1" s="1"/>
  <c r="BF1184" i="1" s="1"/>
  <c r="BB1184" i="1"/>
  <c r="BA1184" i="1"/>
  <c r="AY1184" i="1"/>
  <c r="AX1184" i="1"/>
  <c r="AW1184" i="1"/>
  <c r="AV1184" i="1"/>
  <c r="AU1184" i="1"/>
  <c r="AT1184" i="1"/>
  <c r="BI1183" i="1"/>
  <c r="BJ1183" i="1" s="1"/>
  <c r="BH1183" i="1"/>
  <c r="BK1183" i="1" s="1"/>
  <c r="BE1183" i="1"/>
  <c r="BC1183" i="1" a="1"/>
  <c r="BC1183" i="1" s="1"/>
  <c r="BF1183" i="1" s="1"/>
  <c r="BB1183" i="1"/>
  <c r="BA1183" i="1"/>
  <c r="AY1183" i="1"/>
  <c r="AX1183" i="1"/>
  <c r="AW1183" i="1"/>
  <c r="AV1183" i="1"/>
  <c r="AU1183" i="1"/>
  <c r="AT1183" i="1"/>
  <c r="BI1182" i="1"/>
  <c r="BJ1182" i="1" s="1"/>
  <c r="BH1182" i="1"/>
  <c r="BC1182" i="1" a="1"/>
  <c r="BC1182" i="1" s="1"/>
  <c r="BB1182" i="1"/>
  <c r="BA1182" i="1"/>
  <c r="AY1182" i="1"/>
  <c r="AX1182" i="1"/>
  <c r="AW1182" i="1"/>
  <c r="AV1182" i="1"/>
  <c r="AU1182" i="1"/>
  <c r="AT1182" i="1"/>
  <c r="BI1181" i="1"/>
  <c r="BH1181" i="1"/>
  <c r="BC1181" i="1" a="1"/>
  <c r="BC1181" i="1" s="1"/>
  <c r="BB1181" i="1"/>
  <c r="BA1181" i="1"/>
  <c r="AY1181" i="1"/>
  <c r="AX1181" i="1"/>
  <c r="AW1181" i="1"/>
  <c r="AV1181" i="1"/>
  <c r="AU1181" i="1"/>
  <c r="AT1181" i="1"/>
  <c r="BI1180" i="1"/>
  <c r="BH1180" i="1"/>
  <c r="BC1180" i="1" a="1"/>
  <c r="BC1180" i="1" s="1"/>
  <c r="BB1180" i="1"/>
  <c r="BA1180" i="1"/>
  <c r="AY1180" i="1"/>
  <c r="AX1180" i="1"/>
  <c r="AW1180" i="1"/>
  <c r="AV1180" i="1"/>
  <c r="AU1180" i="1"/>
  <c r="AT1180" i="1"/>
  <c r="BI1179" i="1"/>
  <c r="BJ1179" i="1" s="1"/>
  <c r="BH1179" i="1"/>
  <c r="BK1179" i="1" s="1"/>
  <c r="BC1179" i="1" a="1"/>
  <c r="BC1179" i="1" s="1"/>
  <c r="BB1179" i="1"/>
  <c r="BA1179" i="1"/>
  <c r="AY1179" i="1"/>
  <c r="AX1179" i="1"/>
  <c r="AW1179" i="1"/>
  <c r="AV1179" i="1"/>
  <c r="AU1179" i="1"/>
  <c r="AT1179" i="1"/>
  <c r="BK1178" i="1"/>
  <c r="BJ1178" i="1"/>
  <c r="BI1178" i="1"/>
  <c r="BH1178" i="1"/>
  <c r="BC1178" i="1" a="1"/>
  <c r="BC1178" i="1" s="1"/>
  <c r="BF1178" i="1" s="1"/>
  <c r="BB1178" i="1"/>
  <c r="BA1178" i="1"/>
  <c r="AY1178" i="1"/>
  <c r="AX1178" i="1"/>
  <c r="AW1178" i="1"/>
  <c r="AV1178" i="1"/>
  <c r="AU1178" i="1"/>
  <c r="AT1178" i="1"/>
  <c r="BI1177" i="1"/>
  <c r="BH1177" i="1"/>
  <c r="BC1177" i="1" a="1"/>
  <c r="BC1177" i="1" s="1"/>
  <c r="BB1177" i="1"/>
  <c r="BA1177" i="1"/>
  <c r="BJ1177" i="1" s="1"/>
  <c r="AY1177" i="1"/>
  <c r="AX1177" i="1"/>
  <c r="AW1177" i="1"/>
  <c r="AV1177" i="1"/>
  <c r="AU1177" i="1"/>
  <c r="AT1177" i="1"/>
  <c r="BI1176" i="1"/>
  <c r="BJ1176" i="1" s="1"/>
  <c r="BH1176" i="1"/>
  <c r="BC1176" i="1" a="1"/>
  <c r="BC1176" i="1" s="1"/>
  <c r="BF1176" i="1" s="1"/>
  <c r="BB1176" i="1"/>
  <c r="BA1176" i="1"/>
  <c r="AY1176" i="1"/>
  <c r="AX1176" i="1"/>
  <c r="AW1176" i="1"/>
  <c r="AV1176" i="1"/>
  <c r="AU1176" i="1"/>
  <c r="AT1176" i="1"/>
  <c r="BI1175" i="1"/>
  <c r="BJ1175" i="1" s="1"/>
  <c r="BH1175" i="1"/>
  <c r="BK1175" i="1" s="1"/>
  <c r="BC1175" i="1" a="1"/>
  <c r="BC1175" i="1" s="1"/>
  <c r="BB1175" i="1"/>
  <c r="BA1175" i="1"/>
  <c r="AY1175" i="1"/>
  <c r="AX1175" i="1"/>
  <c r="AW1175" i="1"/>
  <c r="AV1175" i="1"/>
  <c r="AU1175" i="1"/>
  <c r="AT1175" i="1"/>
  <c r="BJ1174" i="1"/>
  <c r="BI1174" i="1"/>
  <c r="BH1174" i="1"/>
  <c r="BK1174" i="1" s="1"/>
  <c r="BC1174" i="1" a="1"/>
  <c r="BC1174" i="1" s="1"/>
  <c r="BF1174" i="1" s="1"/>
  <c r="BB1174" i="1"/>
  <c r="BA1174" i="1"/>
  <c r="AY1174" i="1"/>
  <c r="AX1174" i="1"/>
  <c r="AW1174" i="1"/>
  <c r="AV1174" i="1"/>
  <c r="AU1174" i="1"/>
  <c r="AT1174" i="1"/>
  <c r="BI1173" i="1"/>
  <c r="BJ1173" i="1" s="1"/>
  <c r="BH1173" i="1"/>
  <c r="BC1173" i="1" a="1"/>
  <c r="BC1173" i="1" s="1"/>
  <c r="BB1173" i="1"/>
  <c r="BA1173" i="1"/>
  <c r="AY1173" i="1"/>
  <c r="AX1173" i="1"/>
  <c r="AW1173" i="1"/>
  <c r="AV1173" i="1"/>
  <c r="AU1173" i="1"/>
  <c r="AT1173" i="1"/>
  <c r="BI1172" i="1"/>
  <c r="BH1172" i="1"/>
  <c r="BC1172" i="1" a="1"/>
  <c r="BC1172" i="1"/>
  <c r="BB1172" i="1"/>
  <c r="BA1172" i="1"/>
  <c r="AY1172" i="1"/>
  <c r="AX1172" i="1"/>
  <c r="AW1172" i="1"/>
  <c r="AV1172" i="1"/>
  <c r="AU1172" i="1"/>
  <c r="AT1172" i="1"/>
  <c r="BI1171" i="1"/>
  <c r="BH1171" i="1"/>
  <c r="BK1171" i="1" s="1"/>
  <c r="BC1171" i="1" a="1"/>
  <c r="BC1171" i="1" s="1"/>
  <c r="BB1171" i="1"/>
  <c r="BA1171" i="1"/>
  <c r="AY1171" i="1"/>
  <c r="AX1171" i="1"/>
  <c r="AW1171" i="1"/>
  <c r="AV1171" i="1"/>
  <c r="AU1171" i="1"/>
  <c r="AT1171" i="1"/>
  <c r="BJ1170" i="1"/>
  <c r="BI1170" i="1"/>
  <c r="BH1170" i="1"/>
  <c r="BK1170" i="1" s="1"/>
  <c r="BC1170" i="1" a="1"/>
  <c r="BC1170" i="1" s="1"/>
  <c r="BF1170" i="1" s="1"/>
  <c r="BB1170" i="1"/>
  <c r="BA1170" i="1"/>
  <c r="AY1170" i="1"/>
  <c r="AX1170" i="1"/>
  <c r="AW1170" i="1"/>
  <c r="AV1170" i="1"/>
  <c r="AU1170" i="1"/>
  <c r="AT1170" i="1"/>
  <c r="BK1169" i="1"/>
  <c r="BI1169" i="1"/>
  <c r="BJ1169" i="1" s="1"/>
  <c r="BH1169" i="1"/>
  <c r="BC1169" i="1" a="1"/>
  <c r="BC1169" i="1" s="1"/>
  <c r="BF1169" i="1" s="1"/>
  <c r="BB1169" i="1"/>
  <c r="BA1169" i="1"/>
  <c r="AY1169" i="1"/>
  <c r="AX1169" i="1"/>
  <c r="AW1169" i="1"/>
  <c r="AV1169" i="1"/>
  <c r="AU1169" i="1"/>
  <c r="AT1169" i="1"/>
  <c r="BI1168" i="1"/>
  <c r="BH1168" i="1"/>
  <c r="BC1168" i="1" a="1"/>
  <c r="BC1168" i="1" s="1"/>
  <c r="BB1168" i="1"/>
  <c r="BA1168" i="1"/>
  <c r="BJ1168" i="1" s="1"/>
  <c r="AY1168" i="1"/>
  <c r="AX1168" i="1"/>
  <c r="AW1168" i="1"/>
  <c r="AV1168" i="1"/>
  <c r="AU1168" i="1"/>
  <c r="AT1168" i="1"/>
  <c r="BI1167" i="1"/>
  <c r="BH1167" i="1"/>
  <c r="BC1167" i="1" a="1"/>
  <c r="BC1167" i="1" s="1"/>
  <c r="BB1167" i="1"/>
  <c r="BA1167" i="1"/>
  <c r="AY1167" i="1"/>
  <c r="AX1167" i="1"/>
  <c r="AW1167" i="1"/>
  <c r="AV1167" i="1"/>
  <c r="AU1167" i="1"/>
  <c r="AT1167" i="1"/>
  <c r="BI1166" i="1"/>
  <c r="BJ1166" i="1" s="1"/>
  <c r="BH1166" i="1"/>
  <c r="BK1166" i="1" s="1"/>
  <c r="BC1166" i="1" a="1"/>
  <c r="BC1166" i="1" s="1"/>
  <c r="BF1166" i="1" s="1"/>
  <c r="BB1166" i="1"/>
  <c r="BA1166" i="1"/>
  <c r="AY1166" i="1"/>
  <c r="AX1166" i="1"/>
  <c r="AW1166" i="1"/>
  <c r="AV1166" i="1"/>
  <c r="AU1166" i="1"/>
  <c r="AT1166" i="1"/>
  <c r="BI1165" i="1"/>
  <c r="BJ1165" i="1" s="1"/>
  <c r="BH1165" i="1"/>
  <c r="BK1165" i="1" s="1"/>
  <c r="BE1165" i="1"/>
  <c r="BC1165" i="1" a="1"/>
  <c r="BC1165" i="1" s="1"/>
  <c r="BF1165" i="1" s="1"/>
  <c r="BB1165" i="1"/>
  <c r="BA1165" i="1"/>
  <c r="AY1165" i="1"/>
  <c r="AX1165" i="1"/>
  <c r="AW1165" i="1"/>
  <c r="AV1165" i="1"/>
  <c r="AU1165" i="1"/>
  <c r="AT1165" i="1"/>
  <c r="BJ1164" i="1"/>
  <c r="BI1164" i="1"/>
  <c r="BH1164" i="1"/>
  <c r="BC1164" i="1" a="1"/>
  <c r="BC1164" i="1" s="1"/>
  <c r="BB1164" i="1"/>
  <c r="BA1164" i="1"/>
  <c r="AY1164" i="1"/>
  <c r="AX1164" i="1"/>
  <c r="AW1164" i="1"/>
  <c r="AV1164" i="1"/>
  <c r="AU1164" i="1"/>
  <c r="AT1164" i="1"/>
  <c r="BI1163" i="1"/>
  <c r="BJ1163" i="1" s="1"/>
  <c r="BH1163" i="1"/>
  <c r="BK1163" i="1" s="1"/>
  <c r="BC1163" i="1" a="1"/>
  <c r="BC1163" i="1" s="1"/>
  <c r="BB1163" i="1"/>
  <c r="BA1163" i="1"/>
  <c r="AY1163" i="1"/>
  <c r="AX1163" i="1"/>
  <c r="AW1163" i="1"/>
  <c r="AV1163" i="1"/>
  <c r="AU1163" i="1"/>
  <c r="AT1163" i="1"/>
  <c r="BI1162" i="1"/>
  <c r="BJ1162" i="1" s="1"/>
  <c r="BH1162" i="1"/>
  <c r="BK1162" i="1" s="1"/>
  <c r="BC1162" i="1" a="1"/>
  <c r="BC1162" i="1" s="1"/>
  <c r="BF1162" i="1" s="1"/>
  <c r="BB1162" i="1"/>
  <c r="BA1162" i="1"/>
  <c r="AY1162" i="1"/>
  <c r="AX1162" i="1"/>
  <c r="AW1162" i="1"/>
  <c r="AV1162" i="1"/>
  <c r="AU1162" i="1"/>
  <c r="AT1162" i="1"/>
  <c r="BJ1161" i="1"/>
  <c r="BI1161" i="1"/>
  <c r="BH1161" i="1"/>
  <c r="BK1161" i="1" s="1"/>
  <c r="BC1161" i="1" a="1"/>
  <c r="BC1161" i="1" s="1"/>
  <c r="BF1161" i="1" s="1"/>
  <c r="BB1161" i="1"/>
  <c r="BA1161" i="1"/>
  <c r="AY1161" i="1"/>
  <c r="AX1161" i="1"/>
  <c r="AW1161" i="1"/>
  <c r="AV1161" i="1"/>
  <c r="AU1161" i="1"/>
  <c r="AT1161" i="1"/>
  <c r="BK1160" i="1"/>
  <c r="BJ1160" i="1"/>
  <c r="BI1160" i="1"/>
  <c r="BH1160" i="1"/>
  <c r="BC1160" i="1" a="1"/>
  <c r="BC1160" i="1" s="1"/>
  <c r="BF1160" i="1" s="1"/>
  <c r="BB1160" i="1"/>
  <c r="BA1160" i="1"/>
  <c r="AY1160" i="1"/>
  <c r="AX1160" i="1"/>
  <c r="AW1160" i="1"/>
  <c r="AV1160" i="1"/>
  <c r="AU1160" i="1"/>
  <c r="AT1160" i="1"/>
  <c r="BI1159" i="1"/>
  <c r="BH1159" i="1"/>
  <c r="BC1159" i="1" a="1"/>
  <c r="BC1159" i="1" s="1"/>
  <c r="BB1159" i="1"/>
  <c r="BA1159" i="1"/>
  <c r="BJ1159" i="1" s="1"/>
  <c r="AY1159" i="1"/>
  <c r="AX1159" i="1"/>
  <c r="AW1159" i="1"/>
  <c r="AV1159" i="1"/>
  <c r="AU1159" i="1"/>
  <c r="AT1159" i="1"/>
  <c r="BI1158" i="1"/>
  <c r="BH1158" i="1"/>
  <c r="BC1158" i="1" a="1"/>
  <c r="BC1158" i="1" s="1"/>
  <c r="BB1158" i="1"/>
  <c r="BA1158" i="1"/>
  <c r="AY1158" i="1"/>
  <c r="AX1158" i="1"/>
  <c r="AW1158" i="1"/>
  <c r="AV1158" i="1"/>
  <c r="AU1158" i="1"/>
  <c r="AT1158" i="1"/>
  <c r="BJ1157" i="1"/>
  <c r="BI1157" i="1"/>
  <c r="BH1157" i="1"/>
  <c r="BK1157" i="1" s="1"/>
  <c r="BC1157" i="1" a="1"/>
  <c r="BC1157" i="1" s="1"/>
  <c r="BB1157" i="1"/>
  <c r="BA1157" i="1"/>
  <c r="AY1157" i="1"/>
  <c r="AX1157" i="1"/>
  <c r="AW1157" i="1"/>
  <c r="AV1157" i="1"/>
  <c r="AU1157" i="1"/>
  <c r="AT1157" i="1"/>
  <c r="BJ1156" i="1"/>
  <c r="BI1156" i="1"/>
  <c r="BH1156" i="1"/>
  <c r="BK1156" i="1" s="1"/>
  <c r="BC1156" i="1" a="1"/>
  <c r="BC1156" i="1" s="1"/>
  <c r="BB1156" i="1"/>
  <c r="BA1156" i="1"/>
  <c r="AY1156" i="1"/>
  <c r="AX1156" i="1"/>
  <c r="AW1156" i="1"/>
  <c r="AV1156" i="1"/>
  <c r="AU1156" i="1"/>
  <c r="AT1156" i="1"/>
  <c r="BI1155" i="1"/>
  <c r="BJ1155" i="1" s="1"/>
  <c r="BH1155" i="1"/>
  <c r="BC1155" i="1" a="1"/>
  <c r="BC1155" i="1" s="1"/>
  <c r="BB1155" i="1"/>
  <c r="BA1155" i="1"/>
  <c r="AY1155" i="1"/>
  <c r="AX1155" i="1"/>
  <c r="AW1155" i="1"/>
  <c r="AV1155" i="1"/>
  <c r="AU1155" i="1"/>
  <c r="AT1155" i="1"/>
  <c r="BI1154" i="1"/>
  <c r="BH1154" i="1"/>
  <c r="BK1154" i="1" s="1"/>
  <c r="BC1154" i="1" a="1"/>
  <c r="BC1154" i="1" s="1"/>
  <c r="BB1154" i="1"/>
  <c r="BA1154" i="1"/>
  <c r="AY1154" i="1"/>
  <c r="AX1154" i="1"/>
  <c r="AW1154" i="1"/>
  <c r="AV1154" i="1"/>
  <c r="AU1154" i="1"/>
  <c r="AT1154" i="1"/>
  <c r="BI1153" i="1"/>
  <c r="BJ1153" i="1" s="1"/>
  <c r="BH1153" i="1"/>
  <c r="BK1153" i="1" s="1"/>
  <c r="BC1153" i="1" a="1"/>
  <c r="BC1153" i="1" s="1"/>
  <c r="BB1153" i="1"/>
  <c r="BA1153" i="1"/>
  <c r="AY1153" i="1"/>
  <c r="AX1153" i="1"/>
  <c r="AW1153" i="1"/>
  <c r="AV1153" i="1"/>
  <c r="AU1153" i="1"/>
  <c r="AT1153" i="1"/>
  <c r="BJ1152" i="1"/>
  <c r="BI1152" i="1"/>
  <c r="BH1152" i="1"/>
  <c r="BK1152" i="1" s="1"/>
  <c r="BC1152" i="1" a="1"/>
  <c r="BC1152" i="1" s="1"/>
  <c r="BE1152" i="1" s="1"/>
  <c r="BB1152" i="1"/>
  <c r="BA1152" i="1"/>
  <c r="AY1152" i="1"/>
  <c r="AX1152" i="1"/>
  <c r="AW1152" i="1"/>
  <c r="AV1152" i="1"/>
  <c r="AU1152" i="1"/>
  <c r="AT1152" i="1"/>
  <c r="BK1151" i="1"/>
  <c r="BI1151" i="1"/>
  <c r="BJ1151" i="1" s="1"/>
  <c r="BH1151" i="1"/>
  <c r="BC1151" i="1" a="1"/>
  <c r="BC1151" i="1" s="1"/>
  <c r="BF1151" i="1" s="1"/>
  <c r="BB1151" i="1"/>
  <c r="BA1151" i="1"/>
  <c r="AY1151" i="1"/>
  <c r="AX1151" i="1"/>
  <c r="AW1151" i="1"/>
  <c r="AV1151" i="1"/>
  <c r="AU1151" i="1"/>
  <c r="AT1151" i="1"/>
  <c r="BI1150" i="1"/>
  <c r="BH1150" i="1"/>
  <c r="BC1150" i="1" a="1"/>
  <c r="BC1150" i="1" s="1"/>
  <c r="BB1150" i="1"/>
  <c r="BA1150" i="1"/>
  <c r="BJ1150" i="1" s="1"/>
  <c r="AY1150" i="1"/>
  <c r="AX1150" i="1"/>
  <c r="AW1150" i="1"/>
  <c r="AV1150" i="1"/>
  <c r="AU1150" i="1"/>
  <c r="AT1150" i="1"/>
  <c r="BI1149" i="1"/>
  <c r="BJ1149" i="1" s="1"/>
  <c r="BH1149" i="1"/>
  <c r="BC1149" i="1" a="1"/>
  <c r="BC1149" i="1" s="1"/>
  <c r="BB1149" i="1"/>
  <c r="BA1149" i="1"/>
  <c r="AY1149" i="1"/>
  <c r="AX1149" i="1"/>
  <c r="AW1149" i="1"/>
  <c r="AV1149" i="1"/>
  <c r="AU1149" i="1"/>
  <c r="AT1149" i="1"/>
  <c r="BJ1148" i="1"/>
  <c r="BI1148" i="1"/>
  <c r="BH1148" i="1"/>
  <c r="BK1148" i="1" s="1"/>
  <c r="BC1148" i="1" a="1"/>
  <c r="BC1148" i="1" s="1"/>
  <c r="BF1148" i="1" s="1"/>
  <c r="BB1148" i="1"/>
  <c r="BA1148" i="1"/>
  <c r="AY1148" i="1"/>
  <c r="AX1148" i="1"/>
  <c r="AW1148" i="1"/>
  <c r="AV1148" i="1"/>
  <c r="AU1148" i="1"/>
  <c r="AT1148" i="1"/>
  <c r="BI1147" i="1"/>
  <c r="BJ1147" i="1" s="1"/>
  <c r="BH1147" i="1"/>
  <c r="BK1147" i="1" s="1"/>
  <c r="BC1147" i="1" a="1"/>
  <c r="BC1147" i="1" s="1"/>
  <c r="BF1147" i="1" s="1"/>
  <c r="BB1147" i="1"/>
  <c r="BA1147" i="1"/>
  <c r="AY1147" i="1"/>
  <c r="AX1147" i="1"/>
  <c r="AW1147" i="1"/>
  <c r="AV1147" i="1"/>
  <c r="AU1147" i="1"/>
  <c r="AT1147" i="1"/>
  <c r="BI1146" i="1"/>
  <c r="BH1146" i="1"/>
  <c r="BC1146" i="1" a="1"/>
  <c r="BC1146" i="1" s="1"/>
  <c r="BB1146" i="1"/>
  <c r="BA1146" i="1"/>
  <c r="BJ1146" i="1" s="1"/>
  <c r="AY1146" i="1"/>
  <c r="AX1146" i="1"/>
  <c r="AW1146" i="1"/>
  <c r="AV1146" i="1"/>
  <c r="AU1146" i="1"/>
  <c r="AT1146" i="1"/>
  <c r="BI1145" i="1"/>
  <c r="BH1145" i="1"/>
  <c r="BC1145" i="1" a="1"/>
  <c r="BC1145" i="1" s="1"/>
  <c r="BB1145" i="1"/>
  <c r="BA1145" i="1"/>
  <c r="AY1145" i="1"/>
  <c r="AX1145" i="1"/>
  <c r="AW1145" i="1"/>
  <c r="AV1145" i="1"/>
  <c r="AU1145" i="1"/>
  <c r="AT1145" i="1"/>
  <c r="BI1144" i="1"/>
  <c r="BH1144" i="1"/>
  <c r="BC1144" i="1" a="1"/>
  <c r="BC1144" i="1" s="1"/>
  <c r="BB1144" i="1"/>
  <c r="BA1144" i="1"/>
  <c r="AY1144" i="1"/>
  <c r="AX1144" i="1"/>
  <c r="AW1144" i="1"/>
  <c r="AV1144" i="1"/>
  <c r="AU1144" i="1"/>
  <c r="AT1144" i="1"/>
  <c r="BI1143" i="1"/>
  <c r="BJ1143" i="1" s="1"/>
  <c r="BH1143" i="1"/>
  <c r="BK1143" i="1" s="1"/>
  <c r="BF1143" i="1"/>
  <c r="BC1143" i="1" a="1"/>
  <c r="BC1143" i="1" s="1"/>
  <c r="BE1143" i="1" s="1"/>
  <c r="BB1143" i="1"/>
  <c r="BA1143" i="1"/>
  <c r="AY1143" i="1"/>
  <c r="AX1143" i="1"/>
  <c r="AW1143" i="1"/>
  <c r="AV1143" i="1"/>
  <c r="AU1143" i="1"/>
  <c r="AT1143" i="1"/>
  <c r="BK1142" i="1"/>
  <c r="BJ1142" i="1"/>
  <c r="BI1142" i="1"/>
  <c r="BH1142" i="1"/>
  <c r="BC1142" i="1" a="1"/>
  <c r="BC1142" i="1" s="1"/>
  <c r="BF1142" i="1" s="1"/>
  <c r="BB1142" i="1"/>
  <c r="BA1142" i="1"/>
  <c r="AY1142" i="1"/>
  <c r="AX1142" i="1"/>
  <c r="AW1142" i="1"/>
  <c r="AV1142" i="1"/>
  <c r="AU1142" i="1"/>
  <c r="AT1142" i="1"/>
  <c r="BI1141" i="1"/>
  <c r="BH1141" i="1"/>
  <c r="BC1141" i="1" a="1"/>
  <c r="BC1141" i="1" s="1"/>
  <c r="BB1141" i="1"/>
  <c r="BA1141" i="1"/>
  <c r="BJ1141" i="1" s="1"/>
  <c r="AY1141" i="1"/>
  <c r="AX1141" i="1"/>
  <c r="AW1141" i="1"/>
  <c r="AV1141" i="1"/>
  <c r="AU1141" i="1"/>
  <c r="AT1141" i="1"/>
  <c r="BI1140" i="1"/>
  <c r="BJ1140" i="1" s="1"/>
  <c r="BH1140" i="1"/>
  <c r="BC1140" i="1" a="1"/>
  <c r="BC1140" i="1" s="1"/>
  <c r="BF1140" i="1" s="1"/>
  <c r="BB1140" i="1"/>
  <c r="BA1140" i="1"/>
  <c r="AY1140" i="1"/>
  <c r="AX1140" i="1"/>
  <c r="AW1140" i="1"/>
  <c r="AV1140" i="1"/>
  <c r="AU1140" i="1"/>
  <c r="AT1140" i="1"/>
  <c r="BJ1139" i="1"/>
  <c r="BI1139" i="1"/>
  <c r="BH1139" i="1"/>
  <c r="BK1139" i="1" s="1"/>
  <c r="BC1139" i="1" a="1"/>
  <c r="BC1139" i="1" s="1"/>
  <c r="BB1139" i="1"/>
  <c r="BA1139" i="1"/>
  <c r="AY1139" i="1"/>
  <c r="AX1139" i="1"/>
  <c r="AW1139" i="1"/>
  <c r="AV1139" i="1"/>
  <c r="AU1139" i="1"/>
  <c r="AT1139" i="1"/>
  <c r="BJ1138" i="1"/>
  <c r="BI1138" i="1"/>
  <c r="BH1138" i="1"/>
  <c r="BK1138" i="1" s="1"/>
  <c r="BC1138" i="1" a="1"/>
  <c r="BC1138" i="1" s="1"/>
  <c r="BF1138" i="1" s="1"/>
  <c r="BB1138" i="1"/>
  <c r="BA1138" i="1"/>
  <c r="AY1138" i="1"/>
  <c r="AX1138" i="1"/>
  <c r="AW1138" i="1"/>
  <c r="AV1138" i="1"/>
  <c r="AU1138" i="1"/>
  <c r="AT1138" i="1"/>
  <c r="BI1137" i="1"/>
  <c r="BJ1137" i="1" s="1"/>
  <c r="BH1137" i="1"/>
  <c r="BC1137" i="1" a="1"/>
  <c r="BC1137" i="1" s="1"/>
  <c r="BB1137" i="1"/>
  <c r="BA1137" i="1"/>
  <c r="AY1137" i="1"/>
  <c r="AX1137" i="1"/>
  <c r="AW1137" i="1"/>
  <c r="AV1137" i="1"/>
  <c r="AU1137" i="1"/>
  <c r="AT1137" i="1"/>
  <c r="BI1136" i="1"/>
  <c r="BH1136" i="1"/>
  <c r="BC1136" i="1" a="1"/>
  <c r="BC1136" i="1" s="1"/>
  <c r="BB1136" i="1"/>
  <c r="BA1136" i="1"/>
  <c r="AY1136" i="1"/>
  <c r="AX1136" i="1"/>
  <c r="AW1136" i="1"/>
  <c r="AV1136" i="1"/>
  <c r="AU1136" i="1"/>
  <c r="AT1136" i="1"/>
  <c r="BI1135" i="1"/>
  <c r="BH1135" i="1"/>
  <c r="BK1135" i="1" s="1"/>
  <c r="BC1135" i="1" a="1"/>
  <c r="BC1135" i="1" s="1"/>
  <c r="BB1135" i="1"/>
  <c r="BA1135" i="1"/>
  <c r="AY1135" i="1"/>
  <c r="AX1135" i="1"/>
  <c r="AW1135" i="1"/>
  <c r="AV1135" i="1"/>
  <c r="AU1135" i="1"/>
  <c r="AT1135" i="1"/>
  <c r="BJ1134" i="1"/>
  <c r="BI1134" i="1"/>
  <c r="BH1134" i="1"/>
  <c r="BK1134" i="1" s="1"/>
  <c r="BF1134" i="1"/>
  <c r="BE1134" i="1"/>
  <c r="BC1134" i="1" a="1"/>
  <c r="BC1134" i="1" s="1"/>
  <c r="BB1134" i="1"/>
  <c r="BA1134" i="1"/>
  <c r="AY1134" i="1"/>
  <c r="AX1134" i="1"/>
  <c r="AW1134" i="1"/>
  <c r="AV1134" i="1"/>
  <c r="AU1134" i="1"/>
  <c r="AT1134" i="1"/>
  <c r="BK1133" i="1"/>
  <c r="BI1133" i="1"/>
  <c r="BJ1133" i="1" s="1"/>
  <c r="BH1133" i="1"/>
  <c r="BC1133" i="1" a="1"/>
  <c r="BC1133" i="1" s="1"/>
  <c r="BF1133" i="1" s="1"/>
  <c r="BB1133" i="1"/>
  <c r="BA1133" i="1"/>
  <c r="AY1133" i="1"/>
  <c r="AX1133" i="1"/>
  <c r="AW1133" i="1"/>
  <c r="AV1133" i="1"/>
  <c r="AU1133" i="1"/>
  <c r="AT1133" i="1"/>
  <c r="BI1132" i="1"/>
  <c r="BH1132" i="1"/>
  <c r="BC1132" i="1" a="1"/>
  <c r="BC1132" i="1" s="1"/>
  <c r="BB1132" i="1"/>
  <c r="BA1132" i="1"/>
  <c r="BJ1132" i="1" s="1"/>
  <c r="AY1132" i="1"/>
  <c r="AX1132" i="1"/>
  <c r="AW1132" i="1"/>
  <c r="AV1132" i="1"/>
  <c r="AU1132" i="1"/>
  <c r="AT1132" i="1"/>
  <c r="BI1131" i="1"/>
  <c r="BH1131" i="1"/>
  <c r="BC1131" i="1" a="1"/>
  <c r="BC1131" i="1" s="1"/>
  <c r="BE1131" i="1" s="1"/>
  <c r="BB1131" i="1"/>
  <c r="BA1131" i="1"/>
  <c r="AY1131" i="1"/>
  <c r="AX1131" i="1"/>
  <c r="AW1131" i="1"/>
  <c r="AV1131" i="1"/>
  <c r="AU1131" i="1"/>
  <c r="AT1131" i="1"/>
  <c r="BI1130" i="1"/>
  <c r="BJ1130" i="1" s="1"/>
  <c r="BH1130" i="1"/>
  <c r="BK1130" i="1" s="1"/>
  <c r="BC1130" i="1" a="1"/>
  <c r="BC1130" i="1" s="1"/>
  <c r="BB1130" i="1"/>
  <c r="BA1130" i="1"/>
  <c r="AY1130" i="1"/>
  <c r="AX1130" i="1"/>
  <c r="AW1130" i="1"/>
  <c r="AV1130" i="1"/>
  <c r="AU1130" i="1"/>
  <c r="AT1130" i="1"/>
  <c r="BI1129" i="1"/>
  <c r="BJ1129" i="1" s="1"/>
  <c r="BH1129" i="1"/>
  <c r="BK1129" i="1" s="1"/>
  <c r="BE1129" i="1"/>
  <c r="BC1129" i="1" a="1"/>
  <c r="BC1129" i="1" s="1"/>
  <c r="BF1129" i="1" s="1"/>
  <c r="BB1129" i="1"/>
  <c r="BA1129" i="1"/>
  <c r="AY1129" i="1"/>
  <c r="AX1129" i="1"/>
  <c r="AW1129" i="1"/>
  <c r="AV1129" i="1"/>
  <c r="AU1129" i="1"/>
  <c r="AT1129" i="1"/>
  <c r="BI1128" i="1"/>
  <c r="BJ1128" i="1" s="1"/>
  <c r="BH1128" i="1"/>
  <c r="BC1128" i="1" a="1"/>
  <c r="BC1128" i="1" s="1"/>
  <c r="BB1128" i="1"/>
  <c r="BA1128" i="1"/>
  <c r="AY1128" i="1"/>
  <c r="AX1128" i="1"/>
  <c r="AW1128" i="1"/>
  <c r="AV1128" i="1"/>
  <c r="AU1128" i="1"/>
  <c r="AT1128" i="1"/>
  <c r="BI1127" i="1"/>
  <c r="BJ1127" i="1" s="1"/>
  <c r="BH1127" i="1"/>
  <c r="BK1127" i="1" s="1"/>
  <c r="BC1127" i="1" a="1"/>
  <c r="BC1127" i="1" s="1"/>
  <c r="BB1127" i="1"/>
  <c r="BA1127" i="1"/>
  <c r="AY1127" i="1"/>
  <c r="AX1127" i="1"/>
  <c r="AW1127" i="1"/>
  <c r="AV1127" i="1"/>
  <c r="AU1127" i="1"/>
  <c r="AT1127" i="1"/>
  <c r="BI1126" i="1"/>
  <c r="BJ1126" i="1" s="1"/>
  <c r="BH1126" i="1"/>
  <c r="BK1126" i="1" s="1"/>
  <c r="BC1126" i="1" a="1"/>
  <c r="BC1126" i="1" s="1"/>
  <c r="BE1126" i="1" s="1"/>
  <c r="BB1126" i="1"/>
  <c r="BA1126" i="1"/>
  <c r="AY1126" i="1"/>
  <c r="AX1126" i="1"/>
  <c r="AW1126" i="1"/>
  <c r="AV1126" i="1"/>
  <c r="AU1126" i="1"/>
  <c r="AT1126" i="1"/>
  <c r="BI1125" i="1"/>
  <c r="BJ1125" i="1" s="1"/>
  <c r="BH1125" i="1"/>
  <c r="BK1125" i="1" s="1"/>
  <c r="BC1125" i="1" a="1"/>
  <c r="BC1125" i="1" s="1"/>
  <c r="BF1125" i="1" s="1"/>
  <c r="BB1125" i="1"/>
  <c r="BA1125" i="1"/>
  <c r="AY1125" i="1"/>
  <c r="AX1125" i="1"/>
  <c r="AW1125" i="1"/>
  <c r="AV1125" i="1"/>
  <c r="AU1125" i="1"/>
  <c r="AT1125" i="1"/>
  <c r="BK1124" i="1"/>
  <c r="BJ1124" i="1"/>
  <c r="BI1124" i="1"/>
  <c r="BH1124" i="1"/>
  <c r="BC1124" i="1" a="1"/>
  <c r="BC1124" i="1" s="1"/>
  <c r="BF1124" i="1" s="1"/>
  <c r="BB1124" i="1"/>
  <c r="BA1124" i="1"/>
  <c r="AY1124" i="1"/>
  <c r="AX1124" i="1"/>
  <c r="AW1124" i="1"/>
  <c r="AV1124" i="1"/>
  <c r="AU1124" i="1"/>
  <c r="AT1124" i="1"/>
  <c r="BI1123" i="1"/>
  <c r="BH1123" i="1"/>
  <c r="BC1123" i="1" a="1"/>
  <c r="BC1123" i="1" s="1"/>
  <c r="BB1123" i="1"/>
  <c r="BA1123" i="1"/>
  <c r="BJ1123" i="1" s="1"/>
  <c r="AY1123" i="1"/>
  <c r="AX1123" i="1"/>
  <c r="AW1123" i="1"/>
  <c r="AV1123" i="1"/>
  <c r="AU1123" i="1"/>
  <c r="AT1123" i="1"/>
  <c r="BI1122" i="1"/>
  <c r="BH1122" i="1"/>
  <c r="BC1122" i="1" a="1"/>
  <c r="BC1122" i="1" s="1"/>
  <c r="BB1122" i="1"/>
  <c r="BA1122" i="1"/>
  <c r="AY1122" i="1"/>
  <c r="AX1122" i="1"/>
  <c r="AW1122" i="1"/>
  <c r="AV1122" i="1"/>
  <c r="AU1122" i="1"/>
  <c r="AT1122" i="1"/>
  <c r="BJ1121" i="1"/>
  <c r="BI1121" i="1"/>
  <c r="BH1121" i="1"/>
  <c r="BK1121" i="1" s="1"/>
  <c r="BC1121" i="1" a="1"/>
  <c r="BC1121" i="1" s="1"/>
  <c r="BB1121" i="1"/>
  <c r="BA1121" i="1"/>
  <c r="AY1121" i="1"/>
  <c r="AX1121" i="1"/>
  <c r="AW1121" i="1"/>
  <c r="AV1121" i="1"/>
  <c r="AU1121" i="1"/>
  <c r="AT1121" i="1"/>
  <c r="BJ1120" i="1"/>
  <c r="BI1120" i="1"/>
  <c r="BH1120" i="1"/>
  <c r="BK1120" i="1" s="1"/>
  <c r="BC1120" i="1" a="1"/>
  <c r="BC1120" i="1" s="1"/>
  <c r="BB1120" i="1"/>
  <c r="BA1120" i="1"/>
  <c r="AY1120" i="1"/>
  <c r="AX1120" i="1"/>
  <c r="AW1120" i="1"/>
  <c r="AV1120" i="1"/>
  <c r="AU1120" i="1"/>
  <c r="AT1120" i="1"/>
  <c r="BI1119" i="1"/>
  <c r="BJ1119" i="1" s="1"/>
  <c r="BH1119" i="1"/>
  <c r="BC1119" i="1" a="1"/>
  <c r="BC1119" i="1" s="1"/>
  <c r="BB1119" i="1"/>
  <c r="BA1119" i="1"/>
  <c r="AY1119" i="1"/>
  <c r="AX1119" i="1"/>
  <c r="AW1119" i="1"/>
  <c r="AV1119" i="1"/>
  <c r="AU1119" i="1"/>
  <c r="AT1119" i="1"/>
  <c r="BI1118" i="1"/>
  <c r="BH1118" i="1"/>
  <c r="BK1118" i="1" s="1"/>
  <c r="BC1118" i="1" a="1"/>
  <c r="BC1118" i="1" s="1"/>
  <c r="BB1118" i="1"/>
  <c r="BA1118" i="1"/>
  <c r="AY1118" i="1"/>
  <c r="AX1118" i="1"/>
  <c r="AW1118" i="1"/>
  <c r="AV1118" i="1"/>
  <c r="AU1118" i="1"/>
  <c r="AT1118" i="1"/>
  <c r="BI1117" i="1"/>
  <c r="BJ1117" i="1" s="1"/>
  <c r="BH1117" i="1"/>
  <c r="BK1117" i="1" s="1"/>
  <c r="BC1117" i="1" a="1"/>
  <c r="BC1117" i="1" s="1"/>
  <c r="BB1117" i="1"/>
  <c r="BA1117" i="1"/>
  <c r="AY1117" i="1"/>
  <c r="AX1117" i="1"/>
  <c r="AW1117" i="1"/>
  <c r="AV1117" i="1"/>
  <c r="AU1117" i="1"/>
  <c r="AT1117" i="1"/>
  <c r="BJ1116" i="1"/>
  <c r="BI1116" i="1"/>
  <c r="BH1116" i="1"/>
  <c r="BK1116" i="1" s="1"/>
  <c r="BF1116" i="1"/>
  <c r="BE1116" i="1"/>
  <c r="BC1116" i="1" a="1"/>
  <c r="BC1116" i="1" s="1"/>
  <c r="BB1116" i="1"/>
  <c r="BA1116" i="1"/>
  <c r="AY1116" i="1"/>
  <c r="AX1116" i="1"/>
  <c r="AW1116" i="1"/>
  <c r="AV1116" i="1"/>
  <c r="AU1116" i="1"/>
  <c r="AT1116" i="1"/>
  <c r="BK1115" i="1"/>
  <c r="BJ1115" i="1"/>
  <c r="BI1115" i="1"/>
  <c r="BH1115" i="1"/>
  <c r="BC1115" i="1" a="1"/>
  <c r="BC1115" i="1" s="1"/>
  <c r="BF1115" i="1" s="1"/>
  <c r="BB1115" i="1"/>
  <c r="BA1115" i="1"/>
  <c r="AY1115" i="1"/>
  <c r="AX1115" i="1"/>
  <c r="AW1115" i="1"/>
  <c r="AV1115" i="1"/>
  <c r="AU1115" i="1"/>
  <c r="AT1115" i="1"/>
  <c r="BI1114" i="1"/>
  <c r="BH1114" i="1"/>
  <c r="BC1114" i="1" a="1"/>
  <c r="BC1114" i="1" s="1"/>
  <c r="BB1114" i="1"/>
  <c r="BA1114" i="1"/>
  <c r="BJ1114" i="1" s="1"/>
  <c r="AY1114" i="1"/>
  <c r="AX1114" i="1"/>
  <c r="AW1114" i="1"/>
  <c r="AV1114" i="1"/>
  <c r="AU1114" i="1"/>
  <c r="AT1114" i="1"/>
  <c r="BI1113" i="1"/>
  <c r="BJ1113" i="1" s="1"/>
  <c r="BH1113" i="1"/>
  <c r="BC1113" i="1" a="1"/>
  <c r="BC1113" i="1" s="1"/>
  <c r="BB1113" i="1"/>
  <c r="BA1113" i="1"/>
  <c r="AY1113" i="1"/>
  <c r="AX1113" i="1"/>
  <c r="AW1113" i="1"/>
  <c r="AV1113" i="1"/>
  <c r="AU1113" i="1"/>
  <c r="AT1113" i="1"/>
  <c r="BJ1112" i="1"/>
  <c r="BI1112" i="1"/>
  <c r="BH1112" i="1"/>
  <c r="BK1112" i="1" s="1"/>
  <c r="BC1112" i="1" a="1"/>
  <c r="BC1112" i="1" s="1"/>
  <c r="BF1112" i="1" s="1"/>
  <c r="BB1112" i="1"/>
  <c r="BA1112" i="1"/>
  <c r="AY1112" i="1"/>
  <c r="AX1112" i="1"/>
  <c r="AW1112" i="1"/>
  <c r="AV1112" i="1"/>
  <c r="AU1112" i="1"/>
  <c r="AT1112" i="1"/>
  <c r="BI1111" i="1"/>
  <c r="BJ1111" i="1" s="1"/>
  <c r="BH1111" i="1"/>
  <c r="BK1111" i="1" s="1"/>
  <c r="BC1111" i="1" a="1"/>
  <c r="BC1111" i="1" s="1"/>
  <c r="BF1111" i="1" s="1"/>
  <c r="BB1111" i="1"/>
  <c r="BA1111" i="1"/>
  <c r="AY1111" i="1"/>
  <c r="AX1111" i="1"/>
  <c r="AW1111" i="1"/>
  <c r="AV1111" i="1"/>
  <c r="AU1111" i="1"/>
  <c r="AT1111" i="1"/>
  <c r="BI1110" i="1"/>
  <c r="BH1110" i="1"/>
  <c r="BC1110" i="1" a="1"/>
  <c r="BC1110" i="1" s="1"/>
  <c r="BB1110" i="1"/>
  <c r="BA1110" i="1"/>
  <c r="BJ1110" i="1" s="1"/>
  <c r="AY1110" i="1"/>
  <c r="AX1110" i="1"/>
  <c r="AW1110" i="1"/>
  <c r="AV1110" i="1"/>
  <c r="AU1110" i="1"/>
  <c r="AT1110" i="1"/>
  <c r="BI1109" i="1"/>
  <c r="BH1109" i="1"/>
  <c r="BC1109" i="1" a="1"/>
  <c r="BC1109" i="1" s="1"/>
  <c r="BB1109" i="1"/>
  <c r="BA1109" i="1"/>
  <c r="AY1109" i="1"/>
  <c r="AX1109" i="1"/>
  <c r="AW1109" i="1"/>
  <c r="AV1109" i="1"/>
  <c r="AU1109" i="1"/>
  <c r="AT1109" i="1"/>
  <c r="BI1108" i="1"/>
  <c r="BH1108" i="1"/>
  <c r="BC1108" i="1" a="1"/>
  <c r="BC1108" i="1" s="1"/>
  <c r="BB1108" i="1"/>
  <c r="BA1108" i="1"/>
  <c r="AY1108" i="1"/>
  <c r="AX1108" i="1"/>
  <c r="AW1108" i="1"/>
  <c r="AV1108" i="1"/>
  <c r="AU1108" i="1"/>
  <c r="AT1108" i="1"/>
  <c r="BI1107" i="1"/>
  <c r="BJ1107" i="1" s="1"/>
  <c r="BH1107" i="1"/>
  <c r="BK1107" i="1" s="1"/>
  <c r="BC1107" i="1" a="1"/>
  <c r="BC1107" i="1" s="1"/>
  <c r="BE1107" i="1" s="1"/>
  <c r="BB1107" i="1"/>
  <c r="BA1107" i="1"/>
  <c r="AY1107" i="1"/>
  <c r="AX1107" i="1"/>
  <c r="AW1107" i="1"/>
  <c r="AV1107" i="1"/>
  <c r="AU1107" i="1"/>
  <c r="AT1107" i="1"/>
  <c r="BK1106" i="1"/>
  <c r="BJ1106" i="1"/>
  <c r="BI1106" i="1"/>
  <c r="BH1106" i="1"/>
  <c r="BC1106" i="1" a="1"/>
  <c r="BC1106" i="1"/>
  <c r="BF1106" i="1" s="1"/>
  <c r="BB1106" i="1"/>
  <c r="BA1106" i="1"/>
  <c r="AY1106" i="1"/>
  <c r="AX1106" i="1"/>
  <c r="AW1106" i="1"/>
  <c r="AV1106" i="1"/>
  <c r="AU1106" i="1"/>
  <c r="AT1106" i="1"/>
  <c r="BI1105" i="1"/>
  <c r="BH1105" i="1"/>
  <c r="BC1105" i="1" a="1"/>
  <c r="BC1105" i="1"/>
  <c r="BB1105" i="1"/>
  <c r="BA1105" i="1"/>
  <c r="BJ1105" i="1" s="1"/>
  <c r="AY1105" i="1"/>
  <c r="AX1105" i="1"/>
  <c r="AW1105" i="1"/>
  <c r="AV1105" i="1"/>
  <c r="AU1105" i="1"/>
  <c r="AT1105" i="1"/>
  <c r="BI1104" i="1"/>
  <c r="BJ1104" i="1" s="1"/>
  <c r="BH1104" i="1"/>
  <c r="BC1104" i="1" a="1"/>
  <c r="BC1104" i="1" s="1"/>
  <c r="BF1104" i="1" s="1"/>
  <c r="BB1104" i="1"/>
  <c r="BA1104" i="1"/>
  <c r="AY1104" i="1"/>
  <c r="AX1104" i="1"/>
  <c r="AW1104" i="1"/>
  <c r="AV1104" i="1"/>
  <c r="AU1104" i="1"/>
  <c r="AT1104" i="1"/>
  <c r="BJ1103" i="1"/>
  <c r="BI1103" i="1"/>
  <c r="BH1103" i="1"/>
  <c r="BK1103" i="1" s="1"/>
  <c r="BC1103" i="1" a="1"/>
  <c r="BC1103" i="1" s="1"/>
  <c r="BB1103" i="1"/>
  <c r="BA1103" i="1"/>
  <c r="AY1103" i="1"/>
  <c r="AX1103" i="1"/>
  <c r="AW1103" i="1"/>
  <c r="AV1103" i="1"/>
  <c r="AU1103" i="1"/>
  <c r="AT1103" i="1"/>
  <c r="BJ1102" i="1"/>
  <c r="BI1102" i="1"/>
  <c r="BH1102" i="1"/>
  <c r="BK1102" i="1" s="1"/>
  <c r="BC1102" i="1" a="1"/>
  <c r="BC1102" i="1" s="1"/>
  <c r="BF1102" i="1" s="1"/>
  <c r="BB1102" i="1"/>
  <c r="BA1102" i="1"/>
  <c r="AY1102" i="1"/>
  <c r="AX1102" i="1"/>
  <c r="AW1102" i="1"/>
  <c r="AV1102" i="1"/>
  <c r="AU1102" i="1"/>
  <c r="AT1102" i="1"/>
  <c r="BI1101" i="1"/>
  <c r="BJ1101" i="1" s="1"/>
  <c r="BH1101" i="1"/>
  <c r="BC1101" i="1" a="1"/>
  <c r="BC1101" i="1" s="1"/>
  <c r="BB1101" i="1"/>
  <c r="BA1101" i="1"/>
  <c r="AY1101" i="1"/>
  <c r="AX1101" i="1"/>
  <c r="AW1101" i="1"/>
  <c r="AV1101" i="1"/>
  <c r="AU1101" i="1"/>
  <c r="AT1101" i="1"/>
  <c r="BI1100" i="1"/>
  <c r="BH1100" i="1"/>
  <c r="BC1100" i="1" a="1"/>
  <c r="BC1100" i="1" s="1"/>
  <c r="BB1100" i="1"/>
  <c r="BA1100" i="1"/>
  <c r="AY1100" i="1"/>
  <c r="AX1100" i="1"/>
  <c r="AW1100" i="1"/>
  <c r="AV1100" i="1"/>
  <c r="AU1100" i="1"/>
  <c r="AT1100" i="1"/>
  <c r="BI1099" i="1"/>
  <c r="BH1099" i="1"/>
  <c r="BK1099" i="1" s="1"/>
  <c r="BC1099" i="1" a="1"/>
  <c r="BC1099" i="1" s="1"/>
  <c r="BB1099" i="1"/>
  <c r="BA1099" i="1"/>
  <c r="AY1099" i="1"/>
  <c r="AX1099" i="1"/>
  <c r="AW1099" i="1"/>
  <c r="AV1099" i="1"/>
  <c r="AU1099" i="1"/>
  <c r="AT1099" i="1"/>
  <c r="BJ1098" i="1"/>
  <c r="BI1098" i="1"/>
  <c r="BH1098" i="1"/>
  <c r="BK1098" i="1" s="1"/>
  <c r="BE1098" i="1"/>
  <c r="BC1098" i="1" a="1"/>
  <c r="BC1098" i="1" s="1"/>
  <c r="BF1098" i="1" s="1"/>
  <c r="BB1098" i="1"/>
  <c r="BA1098" i="1"/>
  <c r="AY1098" i="1"/>
  <c r="AX1098" i="1"/>
  <c r="AW1098" i="1"/>
  <c r="AV1098" i="1"/>
  <c r="AU1098" i="1"/>
  <c r="AT1098" i="1"/>
  <c r="BK1097" i="1"/>
  <c r="BI1097" i="1"/>
  <c r="BJ1097" i="1" s="1"/>
  <c r="BH1097" i="1"/>
  <c r="BC1097" i="1" a="1"/>
  <c r="BC1097" i="1" s="1"/>
  <c r="BF1097" i="1" s="1"/>
  <c r="BB1097" i="1"/>
  <c r="BA1097" i="1"/>
  <c r="AY1097" i="1"/>
  <c r="AX1097" i="1"/>
  <c r="AW1097" i="1"/>
  <c r="AV1097" i="1"/>
  <c r="AU1097" i="1"/>
  <c r="AT1097" i="1"/>
  <c r="BI1096" i="1"/>
  <c r="BH1096" i="1"/>
  <c r="BC1096" i="1" a="1"/>
  <c r="BC1096" i="1" s="1"/>
  <c r="BB1096" i="1"/>
  <c r="BA1096" i="1"/>
  <c r="BJ1096" i="1" s="1"/>
  <c r="AY1096" i="1"/>
  <c r="AX1096" i="1"/>
  <c r="AW1096" i="1"/>
  <c r="AV1096" i="1"/>
  <c r="AU1096" i="1"/>
  <c r="AT1096" i="1"/>
  <c r="BI1095" i="1"/>
  <c r="BH1095" i="1"/>
  <c r="BC1095" i="1" a="1"/>
  <c r="BC1095" i="1" s="1"/>
  <c r="BE1095" i="1" s="1"/>
  <c r="BB1095" i="1"/>
  <c r="BA1095" i="1"/>
  <c r="AY1095" i="1"/>
  <c r="AX1095" i="1"/>
  <c r="AW1095" i="1"/>
  <c r="AV1095" i="1"/>
  <c r="AU1095" i="1"/>
  <c r="AT1095" i="1"/>
  <c r="BI1094" i="1"/>
  <c r="BJ1094" i="1" s="1"/>
  <c r="BH1094" i="1"/>
  <c r="BK1094" i="1" s="1"/>
  <c r="BC1094" i="1" a="1"/>
  <c r="BC1094" i="1" s="1"/>
  <c r="BB1094" i="1"/>
  <c r="BA1094" i="1"/>
  <c r="AY1094" i="1"/>
  <c r="AX1094" i="1"/>
  <c r="AW1094" i="1"/>
  <c r="AV1094" i="1"/>
  <c r="AU1094" i="1"/>
  <c r="AT1094" i="1"/>
  <c r="BI1093" i="1"/>
  <c r="BJ1093" i="1" s="1"/>
  <c r="BH1093" i="1"/>
  <c r="BK1093" i="1" s="1"/>
  <c r="BC1093" i="1" a="1"/>
  <c r="BC1093" i="1" s="1"/>
  <c r="BB1093" i="1"/>
  <c r="BA1093" i="1"/>
  <c r="AY1093" i="1"/>
  <c r="AX1093" i="1"/>
  <c r="AW1093" i="1"/>
  <c r="AV1093" i="1"/>
  <c r="AU1093" i="1"/>
  <c r="AT1093" i="1"/>
  <c r="BJ1092" i="1"/>
  <c r="BI1092" i="1"/>
  <c r="BH1092" i="1"/>
  <c r="BC1092" i="1" a="1"/>
  <c r="BC1092" i="1" s="1"/>
  <c r="BB1092" i="1"/>
  <c r="BA1092" i="1"/>
  <c r="AY1092" i="1"/>
  <c r="AX1092" i="1"/>
  <c r="AW1092" i="1"/>
  <c r="AV1092" i="1"/>
  <c r="AU1092" i="1"/>
  <c r="AT1092" i="1"/>
  <c r="BI1091" i="1"/>
  <c r="BJ1091" i="1" s="1"/>
  <c r="BH1091" i="1"/>
  <c r="BK1091" i="1" s="1"/>
  <c r="BC1091" i="1" a="1"/>
  <c r="BC1091" i="1" s="1"/>
  <c r="BB1091" i="1"/>
  <c r="BA1091" i="1"/>
  <c r="AY1091" i="1"/>
  <c r="AX1091" i="1"/>
  <c r="AW1091" i="1"/>
  <c r="AV1091" i="1"/>
  <c r="AU1091" i="1"/>
  <c r="AT1091" i="1"/>
  <c r="BI1090" i="1"/>
  <c r="BJ1090" i="1" s="1"/>
  <c r="BH1090" i="1"/>
  <c r="BK1090" i="1" s="1"/>
  <c r="BC1090" i="1" a="1"/>
  <c r="BC1090" i="1"/>
  <c r="BE1090" i="1" s="1"/>
  <c r="BB1090" i="1"/>
  <c r="BA1090" i="1"/>
  <c r="AY1090" i="1"/>
  <c r="AX1090" i="1"/>
  <c r="AW1090" i="1"/>
  <c r="AV1090" i="1"/>
  <c r="AU1090" i="1"/>
  <c r="AT1090" i="1"/>
  <c r="BJ1089" i="1"/>
  <c r="BI1089" i="1"/>
  <c r="BH1089" i="1"/>
  <c r="BK1089" i="1" s="1"/>
  <c r="BC1089" i="1" a="1"/>
  <c r="BC1089" i="1" s="1"/>
  <c r="BF1089" i="1" s="1"/>
  <c r="BB1089" i="1"/>
  <c r="BA1089" i="1"/>
  <c r="AY1089" i="1"/>
  <c r="AX1089" i="1"/>
  <c r="AW1089" i="1"/>
  <c r="AV1089" i="1"/>
  <c r="AU1089" i="1"/>
  <c r="AT1089" i="1"/>
  <c r="BK1088" i="1"/>
  <c r="BJ1088" i="1"/>
  <c r="BI1088" i="1"/>
  <c r="BH1088" i="1"/>
  <c r="BC1088" i="1" a="1"/>
  <c r="BC1088" i="1" s="1"/>
  <c r="BF1088" i="1" s="1"/>
  <c r="BB1088" i="1"/>
  <c r="BA1088" i="1"/>
  <c r="AY1088" i="1"/>
  <c r="AX1088" i="1"/>
  <c r="AW1088" i="1"/>
  <c r="AV1088" i="1"/>
  <c r="AU1088" i="1"/>
  <c r="AT1088" i="1"/>
  <c r="BI1087" i="1"/>
  <c r="BH1087" i="1"/>
  <c r="BC1087" i="1" a="1"/>
  <c r="BC1087" i="1" s="1"/>
  <c r="BB1087" i="1"/>
  <c r="BA1087" i="1"/>
  <c r="BJ1087" i="1" s="1"/>
  <c r="AY1087" i="1"/>
  <c r="AX1087" i="1"/>
  <c r="AW1087" i="1"/>
  <c r="AV1087" i="1"/>
  <c r="AU1087" i="1"/>
  <c r="AT1087" i="1"/>
  <c r="BI1086" i="1"/>
  <c r="BH1086" i="1"/>
  <c r="BC1086" i="1" a="1"/>
  <c r="BC1086" i="1" s="1"/>
  <c r="BB1086" i="1"/>
  <c r="BA1086" i="1"/>
  <c r="AY1086" i="1"/>
  <c r="AX1086" i="1"/>
  <c r="AW1086" i="1"/>
  <c r="AV1086" i="1"/>
  <c r="AU1086" i="1"/>
  <c r="AT1086" i="1"/>
  <c r="BJ1085" i="1"/>
  <c r="BI1085" i="1"/>
  <c r="BH1085" i="1"/>
  <c r="BK1085" i="1" s="1"/>
  <c r="BC1085" i="1" a="1"/>
  <c r="BC1085" i="1" s="1"/>
  <c r="BB1085" i="1"/>
  <c r="BA1085" i="1"/>
  <c r="AY1085" i="1"/>
  <c r="AX1085" i="1"/>
  <c r="AW1085" i="1"/>
  <c r="AV1085" i="1"/>
  <c r="AU1085" i="1"/>
  <c r="AT1085" i="1"/>
  <c r="BJ1084" i="1"/>
  <c r="BI1084" i="1"/>
  <c r="BH1084" i="1"/>
  <c r="BK1084" i="1" s="1"/>
  <c r="BC1084" i="1" a="1"/>
  <c r="BC1084" i="1" s="1"/>
  <c r="BB1084" i="1"/>
  <c r="BA1084" i="1"/>
  <c r="AY1084" i="1"/>
  <c r="AX1084" i="1"/>
  <c r="AW1084" i="1"/>
  <c r="AV1084" i="1"/>
  <c r="AU1084" i="1"/>
  <c r="AT1084" i="1"/>
  <c r="BI1083" i="1"/>
  <c r="BH1083" i="1"/>
  <c r="BC1083" i="1" a="1"/>
  <c r="BC1083" i="1" s="1"/>
  <c r="BB1083" i="1"/>
  <c r="BA1083" i="1"/>
  <c r="AY1083" i="1"/>
  <c r="AX1083" i="1"/>
  <c r="AW1083" i="1"/>
  <c r="AV1083" i="1"/>
  <c r="AU1083" i="1"/>
  <c r="AT1083" i="1"/>
  <c r="BI1082" i="1"/>
  <c r="BH1082" i="1"/>
  <c r="BC1082" i="1" a="1"/>
  <c r="BC1082" i="1"/>
  <c r="BB1082" i="1"/>
  <c r="BA1082" i="1"/>
  <c r="AY1082" i="1"/>
  <c r="AX1082" i="1"/>
  <c r="AW1082" i="1"/>
  <c r="AV1082" i="1"/>
  <c r="AU1082" i="1"/>
  <c r="AT1082" i="1"/>
  <c r="BI1081" i="1"/>
  <c r="BJ1081" i="1" s="1"/>
  <c r="BH1081" i="1"/>
  <c r="BK1081" i="1" s="1"/>
  <c r="BC1081" i="1" a="1"/>
  <c r="BC1081" i="1"/>
  <c r="BB1081" i="1"/>
  <c r="BA1081" i="1"/>
  <c r="AY1081" i="1"/>
  <c r="AX1081" i="1"/>
  <c r="AW1081" i="1"/>
  <c r="AV1081" i="1"/>
  <c r="AU1081" i="1"/>
  <c r="AT1081" i="1"/>
  <c r="BJ1080" i="1"/>
  <c r="BI1080" i="1"/>
  <c r="BH1080" i="1"/>
  <c r="BK1080" i="1" s="1"/>
  <c r="BC1080" i="1" a="1"/>
  <c r="BC1080" i="1" s="1"/>
  <c r="BE1080" i="1" s="1"/>
  <c r="BB1080" i="1"/>
  <c r="BA1080" i="1"/>
  <c r="AY1080" i="1"/>
  <c r="AX1080" i="1"/>
  <c r="AW1080" i="1"/>
  <c r="AV1080" i="1"/>
  <c r="AU1080" i="1"/>
  <c r="AT1080" i="1"/>
  <c r="BK1079" i="1"/>
  <c r="BI1079" i="1"/>
  <c r="BJ1079" i="1" s="1"/>
  <c r="BH1079" i="1"/>
  <c r="BC1079" i="1" a="1"/>
  <c r="BC1079" i="1" s="1"/>
  <c r="BF1079" i="1" s="1"/>
  <c r="BB1079" i="1"/>
  <c r="BA1079" i="1"/>
  <c r="AY1079" i="1"/>
  <c r="AX1079" i="1"/>
  <c r="AW1079" i="1"/>
  <c r="AV1079" i="1"/>
  <c r="AU1079" i="1"/>
  <c r="AT1079" i="1"/>
  <c r="BI1078" i="1"/>
  <c r="BH1078" i="1"/>
  <c r="BC1078" i="1" a="1"/>
  <c r="BC1078" i="1" s="1"/>
  <c r="BB1078" i="1"/>
  <c r="BA1078" i="1"/>
  <c r="BJ1078" i="1" s="1"/>
  <c r="AY1078" i="1"/>
  <c r="AX1078" i="1"/>
  <c r="AW1078" i="1"/>
  <c r="AV1078" i="1"/>
  <c r="AU1078" i="1"/>
  <c r="AT1078" i="1"/>
  <c r="BI1077" i="1"/>
  <c r="BJ1077" i="1" s="1"/>
  <c r="BH1077" i="1"/>
  <c r="BC1077" i="1" a="1"/>
  <c r="BC1077" i="1" s="1"/>
  <c r="BB1077" i="1"/>
  <c r="BA1077" i="1"/>
  <c r="AY1077" i="1"/>
  <c r="AX1077" i="1"/>
  <c r="AW1077" i="1"/>
  <c r="AV1077" i="1"/>
  <c r="AU1077" i="1"/>
  <c r="AT1077" i="1"/>
  <c r="BJ1076" i="1"/>
  <c r="BI1076" i="1"/>
  <c r="BH1076" i="1"/>
  <c r="BK1076" i="1" s="1"/>
  <c r="BC1076" i="1" a="1"/>
  <c r="BC1076" i="1" s="1"/>
  <c r="BF1076" i="1" s="1"/>
  <c r="BB1076" i="1"/>
  <c r="BA1076" i="1"/>
  <c r="AY1076" i="1"/>
  <c r="AX1076" i="1"/>
  <c r="AW1076" i="1"/>
  <c r="AV1076" i="1"/>
  <c r="AU1076" i="1"/>
  <c r="AT1076" i="1"/>
  <c r="BI1075" i="1"/>
  <c r="BJ1075" i="1" s="1"/>
  <c r="BH1075" i="1"/>
  <c r="BK1075" i="1" s="1"/>
  <c r="BE1075" i="1"/>
  <c r="BC1075" i="1" a="1"/>
  <c r="BC1075" i="1" s="1"/>
  <c r="BF1075" i="1" s="1"/>
  <c r="BB1075" i="1"/>
  <c r="BA1075" i="1"/>
  <c r="AY1075" i="1"/>
  <c r="AX1075" i="1"/>
  <c r="AW1075" i="1"/>
  <c r="AV1075" i="1"/>
  <c r="AU1075" i="1"/>
  <c r="AT1075" i="1"/>
  <c r="BI1074" i="1"/>
  <c r="BH1074" i="1"/>
  <c r="BC1074" i="1" a="1"/>
  <c r="BC1074" i="1" s="1"/>
  <c r="BB1074" i="1"/>
  <c r="BA1074" i="1"/>
  <c r="BJ1074" i="1" s="1"/>
  <c r="AY1074" i="1"/>
  <c r="AX1074" i="1"/>
  <c r="AW1074" i="1"/>
  <c r="AV1074" i="1"/>
  <c r="AU1074" i="1"/>
  <c r="AT1074" i="1"/>
  <c r="BI1073" i="1"/>
  <c r="BH1073" i="1"/>
  <c r="BC1073" i="1" a="1"/>
  <c r="BC1073" i="1" s="1"/>
  <c r="BB1073" i="1"/>
  <c r="BA1073" i="1"/>
  <c r="AY1073" i="1"/>
  <c r="AX1073" i="1"/>
  <c r="AW1073" i="1"/>
  <c r="AV1073" i="1"/>
  <c r="AU1073" i="1"/>
  <c r="AT1073" i="1"/>
  <c r="BI1072" i="1"/>
  <c r="BH1072" i="1"/>
  <c r="BC1072" i="1" a="1"/>
  <c r="BC1072" i="1"/>
  <c r="BB1072" i="1"/>
  <c r="BA1072" i="1"/>
  <c r="AY1072" i="1"/>
  <c r="AX1072" i="1"/>
  <c r="AW1072" i="1"/>
  <c r="AV1072" i="1"/>
  <c r="AU1072" i="1"/>
  <c r="AT1072" i="1"/>
  <c r="BI1071" i="1"/>
  <c r="BJ1071" i="1" s="1"/>
  <c r="BH1071" i="1"/>
  <c r="BK1071" i="1" s="1"/>
  <c r="BC1071" i="1" a="1"/>
  <c r="BC1071" i="1" s="1"/>
  <c r="BB1071" i="1"/>
  <c r="BA1071" i="1"/>
  <c r="AY1071" i="1"/>
  <c r="AX1071" i="1"/>
  <c r="AW1071" i="1"/>
  <c r="AV1071" i="1"/>
  <c r="AU1071" i="1"/>
  <c r="AT1071" i="1"/>
  <c r="BK1070" i="1"/>
  <c r="BJ1070" i="1"/>
  <c r="BI1070" i="1"/>
  <c r="BH1070" i="1"/>
  <c r="BC1070" i="1" a="1"/>
  <c r="BC1070" i="1" s="1"/>
  <c r="BF1070" i="1" s="1"/>
  <c r="BB1070" i="1"/>
  <c r="BA1070" i="1"/>
  <c r="AY1070" i="1"/>
  <c r="AX1070" i="1"/>
  <c r="AW1070" i="1"/>
  <c r="AV1070" i="1"/>
  <c r="AU1070" i="1"/>
  <c r="AT1070" i="1"/>
  <c r="BI1069" i="1"/>
  <c r="BH1069" i="1"/>
  <c r="BC1069" i="1" a="1"/>
  <c r="BC1069" i="1" s="1"/>
  <c r="BB1069" i="1"/>
  <c r="BA1069" i="1"/>
  <c r="BJ1069" i="1" s="1"/>
  <c r="AY1069" i="1"/>
  <c r="AX1069" i="1"/>
  <c r="AW1069" i="1"/>
  <c r="AV1069" i="1"/>
  <c r="AU1069" i="1"/>
  <c r="AT1069" i="1"/>
  <c r="BI1068" i="1"/>
  <c r="BJ1068" i="1" s="1"/>
  <c r="BH1068" i="1"/>
  <c r="BC1068" i="1" a="1"/>
  <c r="BC1068" i="1" s="1"/>
  <c r="BF1068" i="1" s="1"/>
  <c r="BB1068" i="1"/>
  <c r="BA1068" i="1"/>
  <c r="AY1068" i="1"/>
  <c r="AX1068" i="1"/>
  <c r="AW1068" i="1"/>
  <c r="AV1068" i="1"/>
  <c r="AU1068" i="1"/>
  <c r="AT1068" i="1"/>
  <c r="BJ1067" i="1"/>
  <c r="BI1067" i="1"/>
  <c r="BH1067" i="1"/>
  <c r="BK1067" i="1" s="1"/>
  <c r="BC1067" i="1" a="1"/>
  <c r="BC1067" i="1" s="1"/>
  <c r="BB1067" i="1"/>
  <c r="BA1067" i="1"/>
  <c r="AY1067" i="1"/>
  <c r="AX1067" i="1"/>
  <c r="AW1067" i="1"/>
  <c r="AV1067" i="1"/>
  <c r="AU1067" i="1"/>
  <c r="AT1067" i="1"/>
  <c r="BJ1066" i="1"/>
  <c r="BI1066" i="1"/>
  <c r="BH1066" i="1"/>
  <c r="BK1066" i="1" s="1"/>
  <c r="BC1066" i="1" a="1"/>
  <c r="BC1066" i="1" s="1"/>
  <c r="BF1066" i="1" s="1"/>
  <c r="BB1066" i="1"/>
  <c r="BA1066" i="1"/>
  <c r="AY1066" i="1"/>
  <c r="AX1066" i="1"/>
  <c r="AW1066" i="1"/>
  <c r="AV1066" i="1"/>
  <c r="AU1066" i="1"/>
  <c r="AT1066" i="1"/>
  <c r="BI1065" i="1"/>
  <c r="BJ1065" i="1" s="1"/>
  <c r="BH1065" i="1"/>
  <c r="BC1065" i="1" a="1"/>
  <c r="BC1065" i="1" s="1"/>
  <c r="BB1065" i="1"/>
  <c r="BA1065" i="1"/>
  <c r="AY1065" i="1"/>
  <c r="AX1065" i="1"/>
  <c r="AW1065" i="1"/>
  <c r="AV1065" i="1"/>
  <c r="AU1065" i="1"/>
  <c r="AT1065" i="1"/>
  <c r="BI1064" i="1"/>
  <c r="BH1064" i="1"/>
  <c r="BC1064" i="1" a="1"/>
  <c r="BC1064" i="1"/>
  <c r="BB1064" i="1"/>
  <c r="BA1064" i="1"/>
  <c r="AY1064" i="1"/>
  <c r="AX1064" i="1"/>
  <c r="AW1064" i="1"/>
  <c r="AV1064" i="1"/>
  <c r="AU1064" i="1"/>
  <c r="AT1064" i="1"/>
  <c r="BI1063" i="1"/>
  <c r="BH1063" i="1"/>
  <c r="BC1063" i="1" a="1"/>
  <c r="BC1063" i="1" s="1"/>
  <c r="BB1063" i="1"/>
  <c r="BA1063" i="1"/>
  <c r="AY1063" i="1"/>
  <c r="AX1063" i="1"/>
  <c r="AW1063" i="1"/>
  <c r="AV1063" i="1"/>
  <c r="AU1063" i="1"/>
  <c r="AT1063" i="1"/>
  <c r="BJ1062" i="1"/>
  <c r="BI1062" i="1"/>
  <c r="BH1062" i="1"/>
  <c r="BK1062" i="1" s="1"/>
  <c r="BC1062" i="1" a="1"/>
  <c r="BC1062" i="1" s="1"/>
  <c r="BF1062" i="1" s="1"/>
  <c r="BB1062" i="1"/>
  <c r="BA1062" i="1"/>
  <c r="AY1062" i="1"/>
  <c r="AX1062" i="1"/>
  <c r="AW1062" i="1"/>
  <c r="AV1062" i="1"/>
  <c r="AU1062" i="1"/>
  <c r="AT1062" i="1"/>
  <c r="BK1061" i="1"/>
  <c r="BI1061" i="1"/>
  <c r="BJ1061" i="1" s="1"/>
  <c r="BH1061" i="1"/>
  <c r="BC1061" i="1" a="1"/>
  <c r="BC1061" i="1" s="1"/>
  <c r="BB1061" i="1"/>
  <c r="BA1061" i="1"/>
  <c r="AY1061" i="1"/>
  <c r="AX1061" i="1"/>
  <c r="AW1061" i="1"/>
  <c r="AV1061" i="1"/>
  <c r="AU1061" i="1"/>
  <c r="AT1061" i="1"/>
  <c r="BI1060" i="1"/>
  <c r="BH1060" i="1"/>
  <c r="BC1060" i="1" a="1"/>
  <c r="BC1060" i="1" s="1"/>
  <c r="BE1060" i="1" s="1"/>
  <c r="BB1060" i="1"/>
  <c r="BA1060" i="1"/>
  <c r="BJ1060" i="1" s="1"/>
  <c r="AY1060" i="1"/>
  <c r="AX1060" i="1"/>
  <c r="AW1060" i="1"/>
  <c r="AV1060" i="1"/>
  <c r="AU1060" i="1"/>
  <c r="AT1060" i="1"/>
  <c r="BI1059" i="1"/>
  <c r="BJ1059" i="1" s="1"/>
  <c r="BH1059" i="1"/>
  <c r="BC1059" i="1" a="1"/>
  <c r="BC1059" i="1" s="1"/>
  <c r="BB1059" i="1"/>
  <c r="BA1059" i="1"/>
  <c r="AY1059" i="1"/>
  <c r="AX1059" i="1"/>
  <c r="AW1059" i="1"/>
  <c r="AV1059" i="1"/>
  <c r="AU1059" i="1"/>
  <c r="AT1059" i="1"/>
  <c r="BJ1058" i="1"/>
  <c r="BI1058" i="1"/>
  <c r="BH1058" i="1"/>
  <c r="BK1058" i="1" s="1"/>
  <c r="BC1058" i="1" a="1"/>
  <c r="BC1058" i="1" s="1"/>
  <c r="BF1058" i="1" s="1"/>
  <c r="BB1058" i="1"/>
  <c r="BA1058" i="1"/>
  <c r="AY1058" i="1"/>
  <c r="AX1058" i="1"/>
  <c r="AW1058" i="1"/>
  <c r="AV1058" i="1"/>
  <c r="AU1058" i="1"/>
  <c r="AT1058" i="1"/>
  <c r="BJ1057" i="1"/>
  <c r="BI1057" i="1"/>
  <c r="BH1057" i="1"/>
  <c r="BK1057" i="1" s="1"/>
  <c r="BC1057" i="1" a="1"/>
  <c r="BC1057" i="1" s="1"/>
  <c r="BB1057" i="1"/>
  <c r="BA1057" i="1"/>
  <c r="AY1057" i="1"/>
  <c r="AX1057" i="1"/>
  <c r="AW1057" i="1"/>
  <c r="AV1057" i="1"/>
  <c r="AU1057" i="1"/>
  <c r="AT1057" i="1"/>
  <c r="BJ1056" i="1"/>
  <c r="BI1056" i="1"/>
  <c r="BH1056" i="1"/>
  <c r="BC1056" i="1" a="1"/>
  <c r="BC1056" i="1" s="1"/>
  <c r="BB1056" i="1"/>
  <c r="BA1056" i="1"/>
  <c r="AY1056" i="1"/>
  <c r="AX1056" i="1"/>
  <c r="AW1056" i="1"/>
  <c r="AV1056" i="1"/>
  <c r="AU1056" i="1"/>
  <c r="AT1056" i="1"/>
  <c r="BI1055" i="1"/>
  <c r="BJ1055" i="1" s="1"/>
  <c r="BH1055" i="1"/>
  <c r="BK1055" i="1" s="1"/>
  <c r="BC1055" i="1" a="1"/>
  <c r="BC1055" i="1" s="1"/>
  <c r="BB1055" i="1"/>
  <c r="BA1055" i="1"/>
  <c r="AY1055" i="1"/>
  <c r="AX1055" i="1"/>
  <c r="AW1055" i="1"/>
  <c r="AV1055" i="1"/>
  <c r="AU1055" i="1"/>
  <c r="AT1055" i="1"/>
  <c r="BI1054" i="1"/>
  <c r="BJ1054" i="1" s="1"/>
  <c r="BH1054" i="1"/>
  <c r="BK1054" i="1" s="1"/>
  <c r="BC1054" i="1" a="1"/>
  <c r="BC1054" i="1" s="1"/>
  <c r="BB1054" i="1"/>
  <c r="BA1054" i="1"/>
  <c r="AY1054" i="1"/>
  <c r="AX1054" i="1"/>
  <c r="AW1054" i="1"/>
  <c r="AV1054" i="1"/>
  <c r="AU1054" i="1"/>
  <c r="AT1054" i="1"/>
  <c r="BJ1053" i="1"/>
  <c r="BI1053" i="1"/>
  <c r="BH1053" i="1"/>
  <c r="BK1053" i="1" s="1"/>
  <c r="BE1053" i="1"/>
  <c r="BC1053" i="1" a="1"/>
  <c r="BC1053" i="1" s="1"/>
  <c r="BF1053" i="1" s="1"/>
  <c r="BB1053" i="1"/>
  <c r="BA1053" i="1"/>
  <c r="AY1053" i="1"/>
  <c r="AX1053" i="1"/>
  <c r="AW1053" i="1"/>
  <c r="AV1053" i="1"/>
  <c r="AU1053" i="1"/>
  <c r="AT1053" i="1"/>
  <c r="BK1052" i="1"/>
  <c r="BI1052" i="1"/>
  <c r="BJ1052" i="1" s="1"/>
  <c r="BH1052" i="1"/>
  <c r="BC1052" i="1" a="1"/>
  <c r="BC1052" i="1" s="1"/>
  <c r="BB1052" i="1"/>
  <c r="BA1052" i="1"/>
  <c r="AY1052" i="1"/>
  <c r="AX1052" i="1"/>
  <c r="AW1052" i="1"/>
  <c r="AV1052" i="1"/>
  <c r="AU1052" i="1"/>
  <c r="AT1052" i="1"/>
  <c r="BI1051" i="1"/>
  <c r="BH1051" i="1"/>
  <c r="BC1051" i="1" a="1"/>
  <c r="BC1051" i="1" s="1"/>
  <c r="BB1051" i="1"/>
  <c r="BA1051" i="1"/>
  <c r="BJ1051" i="1" s="1"/>
  <c r="AY1051" i="1"/>
  <c r="AX1051" i="1"/>
  <c r="AW1051" i="1"/>
  <c r="AV1051" i="1"/>
  <c r="AU1051" i="1"/>
  <c r="AT1051" i="1"/>
  <c r="BI1050" i="1"/>
  <c r="BH1050" i="1"/>
  <c r="BC1050" i="1" a="1"/>
  <c r="BC1050" i="1" s="1"/>
  <c r="BB1050" i="1"/>
  <c r="BA1050" i="1"/>
  <c r="AY1050" i="1"/>
  <c r="AX1050" i="1"/>
  <c r="AW1050" i="1"/>
  <c r="AV1050" i="1"/>
  <c r="AU1050" i="1"/>
  <c r="AT1050" i="1"/>
  <c r="BI1049" i="1"/>
  <c r="BH1049" i="1"/>
  <c r="BC1049" i="1" a="1"/>
  <c r="BC1049" i="1" s="1"/>
  <c r="BA1049" i="1"/>
  <c r="AY1049" i="1"/>
  <c r="AX1049" i="1"/>
  <c r="AW1049" i="1"/>
  <c r="AV1049" i="1"/>
  <c r="AU1049" i="1"/>
  <c r="AT1049" i="1"/>
  <c r="BI1048" i="1"/>
  <c r="BJ1048" i="1" s="1"/>
  <c r="BH1048" i="1"/>
  <c r="BK1048" i="1" s="1"/>
  <c r="BC1048" i="1" a="1"/>
  <c r="BC1048" i="1"/>
  <c r="BB1048" i="1"/>
  <c r="BA1048" i="1"/>
  <c r="AY1048" i="1"/>
  <c r="AX1048" i="1"/>
  <c r="AW1048" i="1"/>
  <c r="AV1048" i="1"/>
  <c r="AU1048" i="1"/>
  <c r="AT1048" i="1"/>
  <c r="BI1047" i="1"/>
  <c r="BJ1047" i="1" s="1"/>
  <c r="BH1047" i="1"/>
  <c r="BK1047" i="1" s="1"/>
  <c r="BC1047" i="1" a="1"/>
  <c r="BC1047" i="1" s="1"/>
  <c r="BB1047" i="1"/>
  <c r="BA1047" i="1"/>
  <c r="AY1047" i="1"/>
  <c r="AX1047" i="1"/>
  <c r="AW1047" i="1"/>
  <c r="AV1047" i="1"/>
  <c r="AU1047" i="1"/>
  <c r="AT1047" i="1"/>
  <c r="BJ1046" i="1"/>
  <c r="BI1046" i="1"/>
  <c r="BH1046" i="1"/>
  <c r="BK1046" i="1" s="1"/>
  <c r="BC1046" i="1" a="1"/>
  <c r="BC1046" i="1"/>
  <c r="BB1046" i="1"/>
  <c r="BA1046" i="1"/>
  <c r="AY1046" i="1"/>
  <c r="AX1046" i="1"/>
  <c r="AW1046" i="1"/>
  <c r="AV1046" i="1"/>
  <c r="AU1046" i="1"/>
  <c r="AT1046" i="1"/>
  <c r="BI1045" i="1"/>
  <c r="BH1045" i="1"/>
  <c r="BK1045" i="1" s="1"/>
  <c r="BC1045" i="1" a="1"/>
  <c r="BC1045" i="1"/>
  <c r="BB1045" i="1"/>
  <c r="BA1045" i="1"/>
  <c r="AY1045" i="1"/>
  <c r="AX1045" i="1"/>
  <c r="AW1045" i="1"/>
  <c r="AV1045" i="1"/>
  <c r="AU1045" i="1"/>
  <c r="AT1045" i="1"/>
  <c r="BI1044" i="1"/>
  <c r="BH1044" i="1"/>
  <c r="BC1044" i="1" a="1"/>
  <c r="BC1044" i="1" s="1"/>
  <c r="BF1044" i="1" s="1"/>
  <c r="BB1044" i="1"/>
  <c r="BA1044" i="1"/>
  <c r="BJ1044" i="1" s="1"/>
  <c r="AY1044" i="1"/>
  <c r="AX1044" i="1"/>
  <c r="AW1044" i="1"/>
  <c r="AV1044" i="1"/>
  <c r="AU1044" i="1"/>
  <c r="AT1044" i="1"/>
  <c r="BI1043" i="1"/>
  <c r="BJ1043" i="1" s="1"/>
  <c r="BH1043" i="1"/>
  <c r="BK1043" i="1" s="1"/>
  <c r="BC1043" i="1" a="1"/>
  <c r="BC1043" i="1" s="1"/>
  <c r="BE1043" i="1" s="1"/>
  <c r="BB1043" i="1"/>
  <c r="BA1043" i="1"/>
  <c r="AY1043" i="1"/>
  <c r="AX1043" i="1"/>
  <c r="AW1043" i="1"/>
  <c r="AV1043" i="1"/>
  <c r="AU1043" i="1"/>
  <c r="AT1043" i="1"/>
  <c r="BK1042" i="1"/>
  <c r="BJ1042" i="1"/>
  <c r="BI1042" i="1"/>
  <c r="BH1042" i="1"/>
  <c r="BC1042" i="1" a="1"/>
  <c r="BC1042" i="1" s="1"/>
  <c r="BF1042" i="1" s="1"/>
  <c r="BB1042" i="1"/>
  <c r="BA1042" i="1"/>
  <c r="AY1042" i="1"/>
  <c r="AX1042" i="1"/>
  <c r="AW1042" i="1"/>
  <c r="AV1042" i="1"/>
  <c r="AU1042" i="1"/>
  <c r="AT1042" i="1"/>
  <c r="BI1041" i="1"/>
  <c r="BH1041" i="1"/>
  <c r="BC1041" i="1" a="1"/>
  <c r="BC1041" i="1" s="1"/>
  <c r="BB1041" i="1"/>
  <c r="BA1041" i="1"/>
  <c r="BJ1041" i="1" s="1"/>
  <c r="AY1041" i="1"/>
  <c r="AX1041" i="1"/>
  <c r="AW1041" i="1"/>
  <c r="AV1041" i="1"/>
  <c r="AU1041" i="1"/>
  <c r="AT1041" i="1"/>
  <c r="BI1040" i="1"/>
  <c r="BH1040" i="1"/>
  <c r="BC1040" i="1" a="1"/>
  <c r="BC1040" i="1"/>
  <c r="BB1040" i="1"/>
  <c r="BA1040" i="1"/>
  <c r="AY1040" i="1"/>
  <c r="AX1040" i="1"/>
  <c r="AW1040" i="1"/>
  <c r="AV1040" i="1"/>
  <c r="AU1040" i="1"/>
  <c r="AT1040" i="1"/>
  <c r="BI1039" i="1"/>
  <c r="BJ1039" i="1" s="1"/>
  <c r="BH1039" i="1"/>
  <c r="BK1039" i="1" s="1"/>
  <c r="BC1039" i="1" a="1"/>
  <c r="BC1039" i="1" s="1"/>
  <c r="BB1039" i="1"/>
  <c r="BA1039" i="1"/>
  <c r="AY1039" i="1"/>
  <c r="AX1039" i="1"/>
  <c r="AW1039" i="1"/>
  <c r="AV1039" i="1"/>
  <c r="AU1039" i="1"/>
  <c r="AT1039" i="1"/>
  <c r="BJ1038" i="1"/>
  <c r="BI1038" i="1"/>
  <c r="BH1038" i="1"/>
  <c r="BK1038" i="1" s="1"/>
  <c r="BC1038" i="1" a="1"/>
  <c r="BC1038" i="1" s="1"/>
  <c r="BF1038" i="1" s="1"/>
  <c r="BB1038" i="1"/>
  <c r="BA1038" i="1"/>
  <c r="AY1038" i="1"/>
  <c r="AX1038" i="1"/>
  <c r="AW1038" i="1"/>
  <c r="AV1038" i="1"/>
  <c r="AU1038" i="1"/>
  <c r="AT1038" i="1"/>
  <c r="BI1037" i="1"/>
  <c r="BJ1037" i="1" s="1"/>
  <c r="BH1037" i="1"/>
  <c r="BK1037" i="1" s="1"/>
  <c r="BC1037" i="1" a="1"/>
  <c r="BC1037" i="1" s="1"/>
  <c r="BB1037" i="1"/>
  <c r="BA1037" i="1"/>
  <c r="AY1037" i="1"/>
  <c r="AX1037" i="1"/>
  <c r="AW1037" i="1"/>
  <c r="AV1037" i="1"/>
  <c r="AU1037" i="1"/>
  <c r="AT1037" i="1"/>
  <c r="BI1036" i="1"/>
  <c r="BH1036" i="1"/>
  <c r="BC1036" i="1" a="1"/>
  <c r="BC1036" i="1" s="1"/>
  <c r="BB1036" i="1"/>
  <c r="BA1036" i="1"/>
  <c r="AY1036" i="1"/>
  <c r="AX1036" i="1"/>
  <c r="AW1036" i="1"/>
  <c r="AV1036" i="1"/>
  <c r="AU1036" i="1"/>
  <c r="AT1036" i="1"/>
  <c r="BI1035" i="1"/>
  <c r="BH1035" i="1"/>
  <c r="BC1035" i="1" a="1"/>
  <c r="BC1035" i="1" s="1"/>
  <c r="BB1035" i="1"/>
  <c r="BA1035" i="1"/>
  <c r="BJ1035" i="1" s="1"/>
  <c r="AY1035" i="1"/>
  <c r="AX1035" i="1"/>
  <c r="AW1035" i="1"/>
  <c r="AV1035" i="1"/>
  <c r="AU1035" i="1"/>
  <c r="AT1035" i="1"/>
  <c r="BI1034" i="1"/>
  <c r="BJ1034" i="1" s="1"/>
  <c r="BH1034" i="1"/>
  <c r="BK1034" i="1" s="1"/>
  <c r="BC1034" i="1" a="1"/>
  <c r="BC1034" i="1" s="1"/>
  <c r="BB1034" i="1"/>
  <c r="BA1034" i="1"/>
  <c r="AY1034" i="1"/>
  <c r="AX1034" i="1"/>
  <c r="AW1034" i="1"/>
  <c r="AV1034" i="1"/>
  <c r="AU1034" i="1"/>
  <c r="AT1034" i="1"/>
  <c r="BI1033" i="1"/>
  <c r="BJ1033" i="1" s="1"/>
  <c r="BH1033" i="1"/>
  <c r="BK1033" i="1" s="1"/>
  <c r="BC1033" i="1" a="1"/>
  <c r="BC1033" i="1" s="1"/>
  <c r="BF1033" i="1" s="1"/>
  <c r="BB1033" i="1"/>
  <c r="BA1033" i="1"/>
  <c r="AY1033" i="1"/>
  <c r="AX1033" i="1"/>
  <c r="AW1033" i="1"/>
  <c r="AV1033" i="1"/>
  <c r="AU1033" i="1"/>
  <c r="AT1033" i="1"/>
  <c r="BJ1032" i="1"/>
  <c r="BI1032" i="1"/>
  <c r="BH1032" i="1"/>
  <c r="BC1032" i="1" a="1"/>
  <c r="BC1032" i="1" s="1"/>
  <c r="BB1032" i="1"/>
  <c r="BA1032" i="1"/>
  <c r="AY1032" i="1"/>
  <c r="AX1032" i="1"/>
  <c r="AW1032" i="1"/>
  <c r="AV1032" i="1"/>
  <c r="AU1032" i="1"/>
  <c r="AT1032" i="1"/>
  <c r="BI1031" i="1"/>
  <c r="BJ1031" i="1" s="1"/>
  <c r="BH1031" i="1"/>
  <c r="BK1031" i="1" s="1"/>
  <c r="BC1031" i="1" a="1"/>
  <c r="BC1031" i="1" s="1"/>
  <c r="BB1031" i="1"/>
  <c r="BA1031" i="1"/>
  <c r="AY1031" i="1"/>
  <c r="AX1031" i="1"/>
  <c r="AW1031" i="1"/>
  <c r="AV1031" i="1"/>
  <c r="AU1031" i="1"/>
  <c r="AT1031" i="1"/>
  <c r="BI1030" i="1"/>
  <c r="BJ1030" i="1" s="1"/>
  <c r="BH1030" i="1"/>
  <c r="BK1030" i="1" s="1"/>
  <c r="BC1030" i="1" a="1"/>
  <c r="BC1030" i="1" s="1"/>
  <c r="BF1030" i="1" s="1"/>
  <c r="BB1030" i="1"/>
  <c r="BA1030" i="1"/>
  <c r="AY1030" i="1"/>
  <c r="AX1030" i="1"/>
  <c r="AW1030" i="1"/>
  <c r="AV1030" i="1"/>
  <c r="AU1030" i="1"/>
  <c r="AT1030" i="1"/>
  <c r="BI1029" i="1"/>
  <c r="BJ1029" i="1" s="1"/>
  <c r="BH1029" i="1"/>
  <c r="BK1029" i="1" s="1"/>
  <c r="BC1029" i="1" a="1"/>
  <c r="BC1029" i="1" s="1"/>
  <c r="BF1029" i="1" s="1"/>
  <c r="BB1029" i="1"/>
  <c r="BA1029" i="1"/>
  <c r="AY1029" i="1"/>
  <c r="AX1029" i="1"/>
  <c r="AW1029" i="1"/>
  <c r="AV1029" i="1"/>
  <c r="AU1029" i="1"/>
  <c r="AT1029" i="1"/>
  <c r="BJ1028" i="1"/>
  <c r="BI1028" i="1"/>
  <c r="BH1028" i="1"/>
  <c r="BK1028" i="1" s="1"/>
  <c r="BC1028" i="1" a="1"/>
  <c r="BC1028" i="1" s="1"/>
  <c r="BB1028" i="1"/>
  <c r="BA1028" i="1"/>
  <c r="AY1028" i="1"/>
  <c r="AX1028" i="1"/>
  <c r="AW1028" i="1"/>
  <c r="AV1028" i="1"/>
  <c r="AU1028" i="1"/>
  <c r="AT1028" i="1"/>
  <c r="BI1027" i="1"/>
  <c r="BH1027" i="1"/>
  <c r="BC1027" i="1" a="1"/>
  <c r="BC1027" i="1" s="1"/>
  <c r="BB1027" i="1"/>
  <c r="BA1027" i="1"/>
  <c r="AY1027" i="1"/>
  <c r="AX1027" i="1"/>
  <c r="AW1027" i="1"/>
  <c r="AV1027" i="1"/>
  <c r="AU1027" i="1"/>
  <c r="AT1027" i="1"/>
  <c r="BI1026" i="1"/>
  <c r="BH1026" i="1"/>
  <c r="BC1026" i="1" a="1"/>
  <c r="BC1026" i="1" s="1"/>
  <c r="BB1026" i="1"/>
  <c r="BA1026" i="1"/>
  <c r="BJ1026" i="1" s="1"/>
  <c r="AY1026" i="1"/>
  <c r="AX1026" i="1"/>
  <c r="AW1026" i="1"/>
  <c r="AV1026" i="1"/>
  <c r="AU1026" i="1"/>
  <c r="AT1026" i="1"/>
  <c r="BI1025" i="1"/>
  <c r="BJ1025" i="1" s="1"/>
  <c r="BH1025" i="1"/>
  <c r="BK1025" i="1" s="1"/>
  <c r="BC1025" i="1" a="1"/>
  <c r="BC1025" i="1" s="1"/>
  <c r="BB1025" i="1"/>
  <c r="BA1025" i="1"/>
  <c r="AY1025" i="1"/>
  <c r="AX1025" i="1"/>
  <c r="AW1025" i="1"/>
  <c r="AV1025" i="1"/>
  <c r="AU1025" i="1"/>
  <c r="AT1025" i="1"/>
  <c r="BJ1024" i="1"/>
  <c r="BI1024" i="1"/>
  <c r="BH1024" i="1"/>
  <c r="BK1024" i="1" s="1"/>
  <c r="BC1024" i="1" a="1"/>
  <c r="BC1024" i="1" s="1"/>
  <c r="BF1024" i="1" s="1"/>
  <c r="BB1024" i="1"/>
  <c r="BA1024" i="1"/>
  <c r="AY1024" i="1"/>
  <c r="AX1024" i="1"/>
  <c r="AW1024" i="1"/>
  <c r="AV1024" i="1"/>
  <c r="AU1024" i="1"/>
  <c r="AT1024" i="1"/>
  <c r="BI1023" i="1"/>
  <c r="BH1023" i="1"/>
  <c r="BC1023" i="1" a="1"/>
  <c r="BC1023" i="1" s="1"/>
  <c r="BB1023" i="1"/>
  <c r="BA1023" i="1"/>
  <c r="BJ1023" i="1" s="1"/>
  <c r="AY1023" i="1"/>
  <c r="AX1023" i="1"/>
  <c r="AW1023" i="1"/>
  <c r="AV1023" i="1"/>
  <c r="AU1023" i="1"/>
  <c r="AT1023" i="1"/>
  <c r="BI1022" i="1"/>
  <c r="BH1022" i="1"/>
  <c r="BC1022" i="1" a="1"/>
  <c r="BC1022" i="1" s="1"/>
  <c r="BB1022" i="1"/>
  <c r="BA1022" i="1"/>
  <c r="AY1022" i="1"/>
  <c r="AX1022" i="1"/>
  <c r="AW1022" i="1"/>
  <c r="AV1022" i="1"/>
  <c r="AU1022" i="1"/>
  <c r="AT1022" i="1"/>
  <c r="BI1021" i="1"/>
  <c r="BJ1021" i="1" s="1"/>
  <c r="BH1021" i="1"/>
  <c r="BK1021" i="1" s="1"/>
  <c r="BC1021" i="1" a="1"/>
  <c r="BC1021" i="1" s="1"/>
  <c r="BB1021" i="1"/>
  <c r="BA1021" i="1"/>
  <c r="AY1021" i="1"/>
  <c r="AX1021" i="1"/>
  <c r="AW1021" i="1"/>
  <c r="AV1021" i="1"/>
  <c r="AU1021" i="1"/>
  <c r="AT1021" i="1"/>
  <c r="BJ1020" i="1"/>
  <c r="BI1020" i="1"/>
  <c r="BH1020" i="1"/>
  <c r="BK1020" i="1" s="1"/>
  <c r="BC1020" i="1" a="1"/>
  <c r="BC1020" i="1" s="1"/>
  <c r="BF1020" i="1" s="1"/>
  <c r="BB1020" i="1"/>
  <c r="BA1020" i="1"/>
  <c r="AY1020" i="1"/>
  <c r="AX1020" i="1"/>
  <c r="AW1020" i="1"/>
  <c r="AV1020" i="1"/>
  <c r="AU1020" i="1"/>
  <c r="AT1020" i="1"/>
  <c r="BI1019" i="1"/>
  <c r="BJ1019" i="1" s="1"/>
  <c r="BH1019" i="1"/>
  <c r="BK1019" i="1" s="1"/>
  <c r="BC1019" i="1" a="1"/>
  <c r="BC1019" i="1"/>
  <c r="BB1019" i="1"/>
  <c r="BA1019" i="1"/>
  <c r="AY1019" i="1"/>
  <c r="AX1019" i="1"/>
  <c r="AW1019" i="1"/>
  <c r="AV1019" i="1"/>
  <c r="AU1019" i="1"/>
  <c r="AT1019" i="1"/>
  <c r="BI1018" i="1"/>
  <c r="BJ1018" i="1" s="1"/>
  <c r="BH1018" i="1"/>
  <c r="BK1018" i="1" s="1"/>
  <c r="BC1018" i="1" a="1"/>
  <c r="BC1018" i="1"/>
  <c r="BB1018" i="1"/>
  <c r="BA1018" i="1"/>
  <c r="AY1018" i="1"/>
  <c r="AX1018" i="1"/>
  <c r="AW1018" i="1"/>
  <c r="AV1018" i="1"/>
  <c r="AU1018" i="1"/>
  <c r="AT1018" i="1"/>
  <c r="BJ1017" i="1"/>
  <c r="BI1017" i="1"/>
  <c r="BH1017" i="1"/>
  <c r="BC1017" i="1" a="1"/>
  <c r="BC1017" i="1" s="1"/>
  <c r="BB1017" i="1"/>
  <c r="BA1017" i="1"/>
  <c r="AY1017" i="1"/>
  <c r="AX1017" i="1"/>
  <c r="AW1017" i="1"/>
  <c r="AV1017" i="1"/>
  <c r="AU1017" i="1"/>
  <c r="AT1017" i="1"/>
  <c r="BI1016" i="1"/>
  <c r="BJ1016" i="1" s="1"/>
  <c r="BH1016" i="1"/>
  <c r="BK1016" i="1" s="1"/>
  <c r="BC1016" i="1" a="1"/>
  <c r="BC1016" i="1" s="1"/>
  <c r="BB1016" i="1"/>
  <c r="BA1016" i="1"/>
  <c r="AY1016" i="1"/>
  <c r="AX1016" i="1"/>
  <c r="AW1016" i="1"/>
  <c r="AV1016" i="1"/>
  <c r="AU1016" i="1"/>
  <c r="AT1016" i="1"/>
  <c r="BI1015" i="1"/>
  <c r="BJ1015" i="1" s="1"/>
  <c r="BH1015" i="1"/>
  <c r="BK1015" i="1" s="1"/>
  <c r="BC1015" i="1" a="1"/>
  <c r="BC1015" i="1"/>
  <c r="BF1015" i="1" s="1"/>
  <c r="BB1015" i="1"/>
  <c r="BA1015" i="1"/>
  <c r="AY1015" i="1"/>
  <c r="AX1015" i="1"/>
  <c r="AW1015" i="1"/>
  <c r="AV1015" i="1"/>
  <c r="AU1015" i="1"/>
  <c r="AT1015" i="1"/>
  <c r="BI1014" i="1"/>
  <c r="BH1014" i="1"/>
  <c r="BC1014" i="1" a="1"/>
  <c r="BC1014" i="1" s="1"/>
  <c r="BB1014" i="1"/>
  <c r="BA1014" i="1"/>
  <c r="BJ1014" i="1" s="1"/>
  <c r="AY1014" i="1"/>
  <c r="AX1014" i="1"/>
  <c r="AW1014" i="1"/>
  <c r="AV1014" i="1"/>
  <c r="AU1014" i="1"/>
  <c r="AT1014" i="1"/>
  <c r="BI1013" i="1"/>
  <c r="BH1013" i="1"/>
  <c r="BC1013" i="1" a="1"/>
  <c r="BC1013" i="1" s="1"/>
  <c r="BB1013" i="1"/>
  <c r="BA1013" i="1"/>
  <c r="AY1013" i="1"/>
  <c r="AX1013" i="1"/>
  <c r="AW1013" i="1"/>
  <c r="AV1013" i="1"/>
  <c r="AU1013" i="1"/>
  <c r="AT1013" i="1"/>
  <c r="BI1012" i="1"/>
  <c r="BJ1012" i="1" s="1"/>
  <c r="BH1012" i="1"/>
  <c r="BK1012" i="1" s="1"/>
  <c r="BC1012" i="1" a="1"/>
  <c r="BC1012" i="1"/>
  <c r="BB1012" i="1"/>
  <c r="BA1012" i="1"/>
  <c r="AY1012" i="1"/>
  <c r="AX1012" i="1"/>
  <c r="AW1012" i="1"/>
  <c r="AV1012" i="1"/>
  <c r="AU1012" i="1"/>
  <c r="AT1012" i="1"/>
  <c r="BI1011" i="1"/>
  <c r="BJ1011" i="1" s="1"/>
  <c r="BH1011" i="1"/>
  <c r="BK1011" i="1" s="1"/>
  <c r="BC1011" i="1" a="1"/>
  <c r="BC1011" i="1" s="1"/>
  <c r="BB1011" i="1"/>
  <c r="BA1011" i="1"/>
  <c r="AY1011" i="1"/>
  <c r="AX1011" i="1"/>
  <c r="AW1011" i="1"/>
  <c r="AV1011" i="1"/>
  <c r="AU1011" i="1"/>
  <c r="AT1011" i="1"/>
  <c r="BJ1010" i="1"/>
  <c r="BI1010" i="1"/>
  <c r="BH1010" i="1"/>
  <c r="BK1010" i="1" s="1"/>
  <c r="BC1010" i="1" a="1"/>
  <c r="BC1010" i="1" s="1"/>
  <c r="BB1010" i="1"/>
  <c r="BA1010" i="1"/>
  <c r="AY1010" i="1"/>
  <c r="AX1010" i="1"/>
  <c r="AW1010" i="1"/>
  <c r="AV1010" i="1"/>
  <c r="AU1010" i="1"/>
  <c r="AT1010" i="1"/>
  <c r="BI1009" i="1"/>
  <c r="BH1009" i="1"/>
  <c r="BK1009" i="1" s="1"/>
  <c r="BC1009" i="1" a="1"/>
  <c r="BC1009" i="1" s="1"/>
  <c r="BB1009" i="1"/>
  <c r="BA1009" i="1"/>
  <c r="AY1009" i="1"/>
  <c r="AX1009" i="1"/>
  <c r="AW1009" i="1"/>
  <c r="AV1009" i="1"/>
  <c r="AU1009" i="1"/>
  <c r="AT1009" i="1"/>
  <c r="BJ1008" i="1"/>
  <c r="BI1008" i="1"/>
  <c r="BH1008" i="1"/>
  <c r="BC1008" i="1" a="1"/>
  <c r="BC1008" i="1"/>
  <c r="BF1008" i="1" s="1"/>
  <c r="BB1008" i="1"/>
  <c r="BA1008" i="1"/>
  <c r="AY1008" i="1"/>
  <c r="AX1008" i="1"/>
  <c r="AW1008" i="1"/>
  <c r="AV1008" i="1"/>
  <c r="AU1008" i="1"/>
  <c r="AT1008" i="1"/>
  <c r="BI1007" i="1"/>
  <c r="BJ1007" i="1" s="1"/>
  <c r="BH1007" i="1"/>
  <c r="BK1007" i="1" s="1"/>
  <c r="BC1007" i="1" a="1"/>
  <c r="BC1007" i="1" s="1"/>
  <c r="BF1007" i="1" s="1"/>
  <c r="BB1007" i="1"/>
  <c r="BA1007" i="1"/>
  <c r="AY1007" i="1"/>
  <c r="AX1007" i="1"/>
  <c r="AW1007" i="1"/>
  <c r="AV1007" i="1"/>
  <c r="AU1007" i="1"/>
  <c r="AT1007" i="1"/>
  <c r="BK1006" i="1"/>
  <c r="BJ1006" i="1"/>
  <c r="BI1006" i="1"/>
  <c r="BH1006" i="1"/>
  <c r="BC1006" i="1" a="1"/>
  <c r="BC1006" i="1" s="1"/>
  <c r="BF1006" i="1" s="1"/>
  <c r="BB1006" i="1"/>
  <c r="BA1006" i="1"/>
  <c r="AY1006" i="1"/>
  <c r="AX1006" i="1"/>
  <c r="AW1006" i="1"/>
  <c r="AV1006" i="1"/>
  <c r="AU1006" i="1"/>
  <c r="AT1006" i="1"/>
  <c r="BI1005" i="1"/>
  <c r="BH1005" i="1"/>
  <c r="BC1005" i="1" a="1"/>
  <c r="BC1005" i="1" s="1"/>
  <c r="BB1005" i="1"/>
  <c r="BA1005" i="1"/>
  <c r="BJ1005" i="1" s="1"/>
  <c r="AY1005" i="1"/>
  <c r="AX1005" i="1"/>
  <c r="AW1005" i="1"/>
  <c r="AV1005" i="1"/>
  <c r="AU1005" i="1"/>
  <c r="AT1005" i="1"/>
  <c r="BI1004" i="1"/>
  <c r="BH1004" i="1"/>
  <c r="BC1004" i="1" a="1"/>
  <c r="BC1004" i="1"/>
  <c r="BB1004" i="1"/>
  <c r="BA1004" i="1"/>
  <c r="AY1004" i="1"/>
  <c r="AX1004" i="1"/>
  <c r="AW1004" i="1"/>
  <c r="AV1004" i="1"/>
  <c r="AU1004" i="1"/>
  <c r="AT1004" i="1"/>
  <c r="BI1003" i="1"/>
  <c r="BJ1003" i="1" s="1"/>
  <c r="BH1003" i="1"/>
  <c r="BK1003" i="1" s="1"/>
  <c r="BC1003" i="1" a="1"/>
  <c r="BC1003" i="1" s="1"/>
  <c r="BB1003" i="1"/>
  <c r="BA1003" i="1"/>
  <c r="AY1003" i="1"/>
  <c r="AX1003" i="1"/>
  <c r="AW1003" i="1"/>
  <c r="AV1003" i="1"/>
  <c r="AU1003" i="1"/>
  <c r="AT1003" i="1"/>
  <c r="BJ1002" i="1"/>
  <c r="BI1002" i="1"/>
  <c r="BH1002" i="1"/>
  <c r="BK1002" i="1" s="1"/>
  <c r="BC1002" i="1" a="1"/>
  <c r="BC1002" i="1" s="1"/>
  <c r="BF1002" i="1" s="1"/>
  <c r="BB1002" i="1"/>
  <c r="BA1002" i="1"/>
  <c r="AY1002" i="1"/>
  <c r="AX1002" i="1"/>
  <c r="AW1002" i="1"/>
  <c r="AV1002" i="1"/>
  <c r="AU1002" i="1"/>
  <c r="AT1002" i="1"/>
  <c r="BI1001" i="1"/>
  <c r="BJ1001" i="1" s="1"/>
  <c r="BH1001" i="1"/>
  <c r="BK1001" i="1" s="1"/>
  <c r="BC1001" i="1" a="1"/>
  <c r="BC1001" i="1" s="1"/>
  <c r="BB1001" i="1"/>
  <c r="BA1001" i="1"/>
  <c r="AY1001" i="1"/>
  <c r="AX1001" i="1"/>
  <c r="AW1001" i="1"/>
  <c r="AV1001" i="1"/>
  <c r="AU1001" i="1"/>
  <c r="AT1001" i="1"/>
  <c r="BI1000" i="1"/>
  <c r="BH1000" i="1"/>
  <c r="BC1000" i="1" a="1"/>
  <c r="BC1000" i="1" s="1"/>
  <c r="BB1000" i="1"/>
  <c r="BA1000" i="1"/>
  <c r="AY1000" i="1"/>
  <c r="AX1000" i="1"/>
  <c r="AW1000" i="1"/>
  <c r="AV1000" i="1"/>
  <c r="AU1000" i="1"/>
  <c r="AT1000" i="1"/>
  <c r="BI999" i="1"/>
  <c r="BH999" i="1"/>
  <c r="BC999" i="1" a="1"/>
  <c r="BC999" i="1" s="1"/>
  <c r="BB999" i="1"/>
  <c r="BA999" i="1"/>
  <c r="BJ999" i="1" s="1"/>
  <c r="AY999" i="1"/>
  <c r="AX999" i="1"/>
  <c r="AW999" i="1"/>
  <c r="AV999" i="1"/>
  <c r="AU999" i="1"/>
  <c r="AT999" i="1"/>
  <c r="BI998" i="1"/>
  <c r="BJ998" i="1" s="1"/>
  <c r="BH998" i="1"/>
  <c r="BK998" i="1" s="1"/>
  <c r="BC998" i="1" a="1"/>
  <c r="BC998" i="1" s="1"/>
  <c r="BE998" i="1" s="1"/>
  <c r="BB998" i="1"/>
  <c r="BA998" i="1"/>
  <c r="AY998" i="1"/>
  <c r="AX998" i="1"/>
  <c r="AW998" i="1"/>
  <c r="AV998" i="1"/>
  <c r="AU998" i="1"/>
  <c r="AT998" i="1"/>
  <c r="BI997" i="1"/>
  <c r="BJ997" i="1" s="1"/>
  <c r="BH997" i="1"/>
  <c r="BK997" i="1" s="1"/>
  <c r="BC997" i="1" a="1"/>
  <c r="BC997" i="1" s="1"/>
  <c r="BF997" i="1" s="1"/>
  <c r="BB997" i="1"/>
  <c r="BA997" i="1"/>
  <c r="AY997" i="1"/>
  <c r="AX997" i="1"/>
  <c r="AW997" i="1"/>
  <c r="AV997" i="1"/>
  <c r="AU997" i="1"/>
  <c r="AT997" i="1"/>
  <c r="BJ996" i="1"/>
  <c r="BI996" i="1"/>
  <c r="BH996" i="1"/>
  <c r="BC996" i="1" a="1"/>
  <c r="BC996" i="1" s="1"/>
  <c r="BB996" i="1"/>
  <c r="BA996" i="1"/>
  <c r="AY996" i="1"/>
  <c r="AX996" i="1"/>
  <c r="AW996" i="1"/>
  <c r="AV996" i="1"/>
  <c r="AU996" i="1"/>
  <c r="AT996" i="1"/>
  <c r="BI995" i="1"/>
  <c r="BJ995" i="1" s="1"/>
  <c r="BH995" i="1"/>
  <c r="BK995" i="1" s="1"/>
  <c r="BC995" i="1" a="1"/>
  <c r="BC995" i="1" s="1"/>
  <c r="BB995" i="1"/>
  <c r="BA995" i="1"/>
  <c r="AY995" i="1"/>
  <c r="AX995" i="1"/>
  <c r="AW995" i="1"/>
  <c r="AV995" i="1"/>
  <c r="AU995" i="1"/>
  <c r="AT995" i="1"/>
  <c r="BI994" i="1"/>
  <c r="BJ994" i="1" s="1"/>
  <c r="BH994" i="1"/>
  <c r="BK994" i="1" s="1"/>
  <c r="BC994" i="1" a="1"/>
  <c r="BC994" i="1" s="1"/>
  <c r="BF994" i="1" s="1"/>
  <c r="BB994" i="1"/>
  <c r="BA994" i="1"/>
  <c r="AY994" i="1"/>
  <c r="AX994" i="1"/>
  <c r="AW994" i="1"/>
  <c r="AV994" i="1"/>
  <c r="AU994" i="1"/>
  <c r="AT994" i="1"/>
  <c r="BJ993" i="1"/>
  <c r="BI993" i="1"/>
  <c r="BH993" i="1"/>
  <c r="BK993" i="1" s="1"/>
  <c r="BC993" i="1" a="1"/>
  <c r="BC993" i="1" s="1"/>
  <c r="BF993" i="1" s="1"/>
  <c r="BB993" i="1"/>
  <c r="BA993" i="1"/>
  <c r="AY993" i="1"/>
  <c r="AX993" i="1"/>
  <c r="AW993" i="1"/>
  <c r="AV993" i="1"/>
  <c r="AU993" i="1"/>
  <c r="AT993" i="1"/>
  <c r="BJ992" i="1"/>
  <c r="BI992" i="1"/>
  <c r="BH992" i="1"/>
  <c r="BK992" i="1" s="1"/>
  <c r="BC992" i="1" a="1"/>
  <c r="BC992" i="1"/>
  <c r="BB992" i="1"/>
  <c r="BA992" i="1"/>
  <c r="AY992" i="1"/>
  <c r="AX992" i="1"/>
  <c r="AW992" i="1"/>
  <c r="AV992" i="1"/>
  <c r="AU992" i="1"/>
  <c r="AT992" i="1"/>
  <c r="BI991" i="1"/>
  <c r="BH991" i="1"/>
  <c r="BC991" i="1" a="1"/>
  <c r="BC991" i="1"/>
  <c r="BB991" i="1"/>
  <c r="BA991" i="1"/>
  <c r="AY991" i="1"/>
  <c r="AX991" i="1"/>
  <c r="AW991" i="1"/>
  <c r="AV991" i="1"/>
  <c r="AU991" i="1"/>
  <c r="AT991" i="1"/>
  <c r="BI990" i="1"/>
  <c r="BH990" i="1"/>
  <c r="BC990" i="1" a="1"/>
  <c r="BC990" i="1" s="1"/>
  <c r="BE990" i="1" s="1"/>
  <c r="BB990" i="1"/>
  <c r="BA990" i="1"/>
  <c r="BJ990" i="1" s="1"/>
  <c r="AY990" i="1"/>
  <c r="AX990" i="1"/>
  <c r="AW990" i="1"/>
  <c r="AV990" i="1"/>
  <c r="AU990" i="1"/>
  <c r="AT990" i="1"/>
  <c r="BI989" i="1"/>
  <c r="BJ989" i="1" s="1"/>
  <c r="BH989" i="1"/>
  <c r="BK989" i="1" s="1"/>
  <c r="BC989" i="1" a="1"/>
  <c r="BC989" i="1" s="1"/>
  <c r="BB989" i="1"/>
  <c r="BA989" i="1"/>
  <c r="AY989" i="1"/>
  <c r="AX989" i="1"/>
  <c r="AW989" i="1"/>
  <c r="AV989" i="1"/>
  <c r="AU989" i="1"/>
  <c r="AT989" i="1"/>
  <c r="BJ988" i="1"/>
  <c r="BI988" i="1"/>
  <c r="BH988" i="1"/>
  <c r="BK988" i="1" s="1"/>
  <c r="BC988" i="1" a="1"/>
  <c r="BC988" i="1" s="1"/>
  <c r="BF988" i="1" s="1"/>
  <c r="BB988" i="1"/>
  <c r="BA988" i="1"/>
  <c r="AY988" i="1"/>
  <c r="AX988" i="1"/>
  <c r="AW988" i="1"/>
  <c r="AV988" i="1"/>
  <c r="AU988" i="1"/>
  <c r="AT988" i="1"/>
  <c r="BI987" i="1"/>
  <c r="BH987" i="1"/>
  <c r="BC987" i="1" a="1"/>
  <c r="BC987" i="1" s="1"/>
  <c r="BB987" i="1"/>
  <c r="BA987" i="1"/>
  <c r="BJ987" i="1" s="1"/>
  <c r="AY987" i="1"/>
  <c r="AX987" i="1"/>
  <c r="AW987" i="1"/>
  <c r="AV987" i="1"/>
  <c r="AU987" i="1"/>
  <c r="AT987" i="1"/>
  <c r="BI986" i="1"/>
  <c r="BH986" i="1"/>
  <c r="BC986" i="1" a="1"/>
  <c r="BC986" i="1" s="1"/>
  <c r="BB986" i="1"/>
  <c r="BA986" i="1"/>
  <c r="AY986" i="1"/>
  <c r="AX986" i="1"/>
  <c r="AW986" i="1"/>
  <c r="AV986" i="1"/>
  <c r="AU986" i="1"/>
  <c r="AT986" i="1"/>
  <c r="BI985" i="1"/>
  <c r="BJ985" i="1" s="1"/>
  <c r="BH985" i="1"/>
  <c r="BK985" i="1" s="1"/>
  <c r="BC985" i="1" a="1"/>
  <c r="BC985" i="1" s="1"/>
  <c r="BB985" i="1"/>
  <c r="BA985" i="1"/>
  <c r="AY985" i="1"/>
  <c r="AX985" i="1"/>
  <c r="AW985" i="1"/>
  <c r="AV985" i="1"/>
  <c r="AU985" i="1"/>
  <c r="AT985" i="1"/>
  <c r="BJ984" i="1"/>
  <c r="BI984" i="1"/>
  <c r="BH984" i="1"/>
  <c r="BK984" i="1" s="1"/>
  <c r="BC984" i="1" a="1"/>
  <c r="BC984" i="1" s="1"/>
  <c r="BB984" i="1"/>
  <c r="BA984" i="1"/>
  <c r="AY984" i="1"/>
  <c r="AX984" i="1"/>
  <c r="AW984" i="1"/>
  <c r="AV984" i="1"/>
  <c r="AU984" i="1"/>
  <c r="AT984" i="1"/>
  <c r="BI983" i="1"/>
  <c r="BJ983" i="1" s="1"/>
  <c r="BH983" i="1"/>
  <c r="BK983" i="1" s="1"/>
  <c r="BC983" i="1" a="1"/>
  <c r="BC983" i="1"/>
  <c r="BB983" i="1"/>
  <c r="BA983" i="1"/>
  <c r="AY983" i="1"/>
  <c r="AX983" i="1"/>
  <c r="AW983" i="1"/>
  <c r="AV983" i="1"/>
  <c r="AU983" i="1"/>
  <c r="AT983" i="1"/>
  <c r="BI982" i="1"/>
  <c r="BJ982" i="1" s="1"/>
  <c r="BH982" i="1"/>
  <c r="BK982" i="1" s="1"/>
  <c r="BC982" i="1" a="1"/>
  <c r="BC982" i="1"/>
  <c r="BB982" i="1"/>
  <c r="BA982" i="1"/>
  <c r="AY982" i="1"/>
  <c r="AX982" i="1"/>
  <c r="AW982" i="1"/>
  <c r="AV982" i="1"/>
  <c r="AU982" i="1"/>
  <c r="AT982" i="1"/>
  <c r="BJ981" i="1"/>
  <c r="BI981" i="1"/>
  <c r="BH981" i="1"/>
  <c r="BC981" i="1" a="1"/>
  <c r="BC981" i="1" s="1"/>
  <c r="BB981" i="1"/>
  <c r="BA981" i="1"/>
  <c r="AY981" i="1"/>
  <c r="AX981" i="1"/>
  <c r="AW981" i="1"/>
  <c r="AV981" i="1"/>
  <c r="AU981" i="1"/>
  <c r="AT981" i="1"/>
  <c r="BI980" i="1"/>
  <c r="BJ980" i="1" s="1"/>
  <c r="BH980" i="1"/>
  <c r="BK980" i="1" s="1"/>
  <c r="BC980" i="1" a="1"/>
  <c r="BC980" i="1" s="1"/>
  <c r="BB980" i="1"/>
  <c r="BA980" i="1"/>
  <c r="AY980" i="1"/>
  <c r="AX980" i="1"/>
  <c r="AW980" i="1"/>
  <c r="AV980" i="1"/>
  <c r="AU980" i="1"/>
  <c r="AT980" i="1"/>
  <c r="BI979" i="1"/>
  <c r="BJ979" i="1" s="1"/>
  <c r="BH979" i="1"/>
  <c r="BK979" i="1" s="1"/>
  <c r="BC979" i="1" a="1"/>
  <c r="BC979" i="1" s="1"/>
  <c r="BF979" i="1" s="1"/>
  <c r="BB979" i="1"/>
  <c r="BA979" i="1"/>
  <c r="AY979" i="1"/>
  <c r="AX979" i="1"/>
  <c r="AW979" i="1"/>
  <c r="AV979" i="1"/>
  <c r="AU979" i="1"/>
  <c r="AT979" i="1"/>
  <c r="BI978" i="1"/>
  <c r="BH978" i="1"/>
  <c r="BC978" i="1" a="1"/>
  <c r="BC978" i="1" s="1"/>
  <c r="BB978" i="1"/>
  <c r="BA978" i="1"/>
  <c r="BJ978" i="1" s="1"/>
  <c r="AY978" i="1"/>
  <c r="AX978" i="1"/>
  <c r="AW978" i="1"/>
  <c r="AV978" i="1"/>
  <c r="AU978" i="1"/>
  <c r="AT978" i="1"/>
  <c r="BI977" i="1"/>
  <c r="BH977" i="1"/>
  <c r="BC977" i="1" a="1"/>
  <c r="BC977" i="1" s="1"/>
  <c r="BB977" i="1"/>
  <c r="BA977" i="1"/>
  <c r="AY977" i="1"/>
  <c r="AX977" i="1"/>
  <c r="AW977" i="1"/>
  <c r="AV977" i="1"/>
  <c r="AU977" i="1"/>
  <c r="AT977" i="1"/>
  <c r="BI976" i="1"/>
  <c r="BJ976" i="1" s="1"/>
  <c r="BH976" i="1"/>
  <c r="BK976" i="1" s="1"/>
  <c r="BC976" i="1" a="1"/>
  <c r="BC976" i="1" s="1"/>
  <c r="BB976" i="1"/>
  <c r="BA976" i="1"/>
  <c r="AY976" i="1"/>
  <c r="AX976" i="1"/>
  <c r="AW976" i="1"/>
  <c r="AV976" i="1"/>
  <c r="AU976" i="1"/>
  <c r="AT976" i="1"/>
  <c r="BI975" i="1"/>
  <c r="BJ975" i="1" s="1"/>
  <c r="BH975" i="1"/>
  <c r="BK975" i="1" s="1"/>
  <c r="BC975" i="1" a="1"/>
  <c r="BC975" i="1" s="1"/>
  <c r="BF975" i="1" s="1"/>
  <c r="BB975" i="1"/>
  <c r="BA975" i="1"/>
  <c r="AY975" i="1"/>
  <c r="AX975" i="1"/>
  <c r="AW975" i="1"/>
  <c r="AV975" i="1"/>
  <c r="AU975" i="1"/>
  <c r="AT975" i="1"/>
  <c r="BJ974" i="1"/>
  <c r="BI974" i="1"/>
  <c r="BH974" i="1"/>
  <c r="BK974" i="1" s="1"/>
  <c r="BC974" i="1" a="1"/>
  <c r="BC974" i="1" s="1"/>
  <c r="BB974" i="1"/>
  <c r="BA974" i="1"/>
  <c r="AY974" i="1"/>
  <c r="AX974" i="1"/>
  <c r="AW974" i="1"/>
  <c r="AV974" i="1"/>
  <c r="AU974" i="1"/>
  <c r="AT974" i="1"/>
  <c r="BI973" i="1"/>
  <c r="BH973" i="1"/>
  <c r="BK973" i="1" s="1"/>
  <c r="BC973" i="1" a="1"/>
  <c r="BC973" i="1" s="1"/>
  <c r="BB973" i="1"/>
  <c r="BA973" i="1"/>
  <c r="AY973" i="1"/>
  <c r="AX973" i="1"/>
  <c r="AW973" i="1"/>
  <c r="AV973" i="1"/>
  <c r="AU973" i="1"/>
  <c r="AT973" i="1"/>
  <c r="BJ972" i="1"/>
  <c r="BI972" i="1"/>
  <c r="BH972" i="1"/>
  <c r="BC972" i="1" a="1"/>
  <c r="BC972" i="1" s="1"/>
  <c r="BF972" i="1" s="1"/>
  <c r="BB972" i="1"/>
  <c r="BA972" i="1"/>
  <c r="AY972" i="1"/>
  <c r="AX972" i="1"/>
  <c r="AW972" i="1"/>
  <c r="AV972" i="1"/>
  <c r="AU972" i="1"/>
  <c r="AT972" i="1"/>
  <c r="BI971" i="1"/>
  <c r="BJ971" i="1" s="1"/>
  <c r="BH971" i="1"/>
  <c r="BK971" i="1" s="1"/>
  <c r="BE971" i="1"/>
  <c r="BC971" i="1" a="1"/>
  <c r="BC971" i="1" s="1"/>
  <c r="BF971" i="1" s="1"/>
  <c r="BB971" i="1"/>
  <c r="BA971" i="1"/>
  <c r="AY971" i="1"/>
  <c r="AX971" i="1"/>
  <c r="AW971" i="1"/>
  <c r="AV971" i="1"/>
  <c r="AU971" i="1"/>
  <c r="AT971" i="1"/>
  <c r="BK970" i="1"/>
  <c r="BJ970" i="1"/>
  <c r="BI970" i="1"/>
  <c r="BH970" i="1"/>
  <c r="BC970" i="1" a="1"/>
  <c r="BC970" i="1" s="1"/>
  <c r="BF970" i="1" s="1"/>
  <c r="BB970" i="1"/>
  <c r="BA970" i="1"/>
  <c r="AY970" i="1"/>
  <c r="AX970" i="1"/>
  <c r="AW970" i="1"/>
  <c r="AV970" i="1"/>
  <c r="AU970" i="1"/>
  <c r="AT970" i="1"/>
  <c r="BI969" i="1"/>
  <c r="BH969" i="1"/>
  <c r="BC969" i="1" a="1"/>
  <c r="BC969" i="1" s="1"/>
  <c r="BB969" i="1"/>
  <c r="BA969" i="1"/>
  <c r="BJ969" i="1" s="1"/>
  <c r="AY969" i="1"/>
  <c r="AX969" i="1"/>
  <c r="AW969" i="1"/>
  <c r="AV969" i="1"/>
  <c r="AU969" i="1"/>
  <c r="AT969" i="1"/>
  <c r="BI968" i="1"/>
  <c r="BH968" i="1"/>
  <c r="BC968" i="1" a="1"/>
  <c r="BC968" i="1" s="1"/>
  <c r="BB968" i="1"/>
  <c r="BA968" i="1"/>
  <c r="AY968" i="1"/>
  <c r="AX968" i="1"/>
  <c r="AW968" i="1"/>
  <c r="AV968" i="1"/>
  <c r="AU968" i="1"/>
  <c r="AT968" i="1"/>
  <c r="BI967" i="1"/>
  <c r="BJ967" i="1" s="1"/>
  <c r="BH967" i="1"/>
  <c r="BK967" i="1" s="1"/>
  <c r="BC967" i="1" a="1"/>
  <c r="BC967" i="1" s="1"/>
  <c r="BB967" i="1"/>
  <c r="BA967" i="1"/>
  <c r="AY967" i="1"/>
  <c r="AX967" i="1"/>
  <c r="AW967" i="1"/>
  <c r="AV967" i="1"/>
  <c r="AU967" i="1"/>
  <c r="AT967" i="1"/>
  <c r="BJ966" i="1"/>
  <c r="BI966" i="1"/>
  <c r="BH966" i="1"/>
  <c r="BK966" i="1" s="1"/>
  <c r="BC966" i="1" a="1"/>
  <c r="BC966" i="1" s="1"/>
  <c r="BF966" i="1" s="1"/>
  <c r="BB966" i="1"/>
  <c r="BA966" i="1"/>
  <c r="AY966" i="1"/>
  <c r="AX966" i="1"/>
  <c r="AW966" i="1"/>
  <c r="AV966" i="1"/>
  <c r="AU966" i="1"/>
  <c r="AT966" i="1"/>
  <c r="BI965" i="1"/>
  <c r="BJ965" i="1" s="1"/>
  <c r="BH965" i="1"/>
  <c r="BK965" i="1" s="1"/>
  <c r="BC965" i="1" a="1"/>
  <c r="BC965" i="1" s="1"/>
  <c r="BB965" i="1"/>
  <c r="BA965" i="1"/>
  <c r="AY965" i="1"/>
  <c r="AX965" i="1"/>
  <c r="AW965" i="1"/>
  <c r="AV965" i="1"/>
  <c r="AU965" i="1"/>
  <c r="AT965" i="1"/>
  <c r="BI964" i="1"/>
  <c r="BH964" i="1"/>
  <c r="BC964" i="1" a="1"/>
  <c r="BC964" i="1" s="1"/>
  <c r="BB964" i="1"/>
  <c r="BA964" i="1"/>
  <c r="AY964" i="1"/>
  <c r="AX964" i="1"/>
  <c r="AW964" i="1"/>
  <c r="AV964" i="1"/>
  <c r="AU964" i="1"/>
  <c r="AT964" i="1"/>
  <c r="BI963" i="1"/>
  <c r="BH963" i="1"/>
  <c r="BC963" i="1" a="1"/>
  <c r="BC963" i="1" s="1"/>
  <c r="BB963" i="1"/>
  <c r="BA963" i="1"/>
  <c r="BJ963" i="1" s="1"/>
  <c r="AY963" i="1"/>
  <c r="AX963" i="1"/>
  <c r="AW963" i="1"/>
  <c r="AV963" i="1"/>
  <c r="AU963" i="1"/>
  <c r="AT963" i="1"/>
  <c r="BI962" i="1"/>
  <c r="BJ962" i="1" s="1"/>
  <c r="BH962" i="1"/>
  <c r="BK962" i="1" s="1"/>
  <c r="BC962" i="1" a="1"/>
  <c r="BC962" i="1" s="1"/>
  <c r="BE962" i="1" s="1"/>
  <c r="BB962" i="1"/>
  <c r="BA962" i="1"/>
  <c r="AY962" i="1"/>
  <c r="AX962" i="1"/>
  <c r="AW962" i="1"/>
  <c r="AV962" i="1"/>
  <c r="AU962" i="1"/>
  <c r="AT962" i="1"/>
  <c r="BK961" i="1"/>
  <c r="BI961" i="1"/>
  <c r="BJ961" i="1" s="1"/>
  <c r="BH961" i="1"/>
  <c r="BC961" i="1" a="1"/>
  <c r="BC961" i="1" s="1"/>
  <c r="BF961" i="1" s="1"/>
  <c r="BB961" i="1"/>
  <c r="BA961" i="1"/>
  <c r="AY961" i="1"/>
  <c r="AX961" i="1"/>
  <c r="AW961" i="1"/>
  <c r="AV961" i="1"/>
  <c r="AU961" i="1"/>
  <c r="AT961" i="1"/>
  <c r="BJ960" i="1"/>
  <c r="BI960" i="1"/>
  <c r="BH960" i="1"/>
  <c r="BC960" i="1" a="1"/>
  <c r="BC960" i="1" s="1"/>
  <c r="BB960" i="1"/>
  <c r="BA960" i="1"/>
  <c r="AY960" i="1"/>
  <c r="AX960" i="1"/>
  <c r="AW960" i="1"/>
  <c r="AV960" i="1"/>
  <c r="AU960" i="1"/>
  <c r="AT960" i="1"/>
  <c r="BI959" i="1"/>
  <c r="BJ959" i="1" s="1"/>
  <c r="BH959" i="1"/>
  <c r="BK959" i="1" s="1"/>
  <c r="BC959" i="1" a="1"/>
  <c r="BC959" i="1" s="1"/>
  <c r="BB959" i="1"/>
  <c r="BA959" i="1"/>
  <c r="AY959" i="1"/>
  <c r="AX959" i="1"/>
  <c r="AW959" i="1"/>
  <c r="AV959" i="1"/>
  <c r="AU959" i="1"/>
  <c r="AT959" i="1"/>
  <c r="BI958" i="1"/>
  <c r="BJ958" i="1" s="1"/>
  <c r="BH958" i="1"/>
  <c r="BK958" i="1" s="1"/>
  <c r="BC958" i="1" a="1"/>
  <c r="BC958" i="1" s="1"/>
  <c r="BF958" i="1" s="1"/>
  <c r="BB958" i="1"/>
  <c r="BA958" i="1"/>
  <c r="AY958" i="1"/>
  <c r="AX958" i="1"/>
  <c r="AW958" i="1"/>
  <c r="AV958" i="1"/>
  <c r="AU958" i="1"/>
  <c r="AT958" i="1"/>
  <c r="BJ957" i="1"/>
  <c r="BI957" i="1"/>
  <c r="BH957" i="1"/>
  <c r="BK957" i="1" s="1"/>
  <c r="BC957" i="1" a="1"/>
  <c r="BC957" i="1" s="1"/>
  <c r="BB957" i="1"/>
  <c r="BA957" i="1"/>
  <c r="AY957" i="1"/>
  <c r="AX957" i="1"/>
  <c r="AW957" i="1"/>
  <c r="AV957" i="1"/>
  <c r="AU957" i="1"/>
  <c r="AT957" i="1"/>
  <c r="BJ956" i="1"/>
  <c r="BI956" i="1"/>
  <c r="BH956" i="1"/>
  <c r="BK956" i="1" s="1"/>
  <c r="BC956" i="1" a="1"/>
  <c r="BC956" i="1" s="1"/>
  <c r="BB956" i="1"/>
  <c r="BA956" i="1"/>
  <c r="AY956" i="1"/>
  <c r="AX956" i="1"/>
  <c r="AW956" i="1"/>
  <c r="AV956" i="1"/>
  <c r="AU956" i="1"/>
  <c r="AT956" i="1"/>
  <c r="BI955" i="1"/>
  <c r="BH955" i="1"/>
  <c r="BC955" i="1" a="1"/>
  <c r="BC955" i="1" s="1"/>
  <c r="BB955" i="1"/>
  <c r="BA955" i="1"/>
  <c r="AY955" i="1"/>
  <c r="AX955" i="1"/>
  <c r="AW955" i="1"/>
  <c r="AV955" i="1"/>
  <c r="AU955" i="1"/>
  <c r="AT955" i="1"/>
  <c r="BI954" i="1"/>
  <c r="BH954" i="1"/>
  <c r="BC954" i="1" a="1"/>
  <c r="BC954" i="1" s="1"/>
  <c r="BE954" i="1" s="1"/>
  <c r="BB954" i="1"/>
  <c r="BA954" i="1"/>
  <c r="BJ954" i="1" s="1"/>
  <c r="AY954" i="1"/>
  <c r="AX954" i="1"/>
  <c r="AW954" i="1"/>
  <c r="AV954" i="1"/>
  <c r="AU954" i="1"/>
  <c r="AT954" i="1"/>
  <c r="BI953" i="1"/>
  <c r="BJ953" i="1" s="1"/>
  <c r="BH953" i="1"/>
  <c r="BK953" i="1" s="1"/>
  <c r="BC953" i="1" a="1"/>
  <c r="BC953" i="1" s="1"/>
  <c r="BB953" i="1"/>
  <c r="BA953" i="1"/>
  <c r="AY953" i="1"/>
  <c r="AX953" i="1"/>
  <c r="AW953" i="1"/>
  <c r="AV953" i="1"/>
  <c r="AU953" i="1"/>
  <c r="AT953" i="1"/>
  <c r="BJ952" i="1"/>
  <c r="BI952" i="1"/>
  <c r="BH952" i="1"/>
  <c r="BK952" i="1" s="1"/>
  <c r="BC952" i="1" a="1"/>
  <c r="BC952" i="1" s="1"/>
  <c r="BF952" i="1" s="1"/>
  <c r="BB952" i="1"/>
  <c r="BA952" i="1"/>
  <c r="AY952" i="1"/>
  <c r="AX952" i="1"/>
  <c r="AW952" i="1"/>
  <c r="AV952" i="1"/>
  <c r="AU952" i="1"/>
  <c r="AT952" i="1"/>
  <c r="BI951" i="1"/>
  <c r="BH951" i="1"/>
  <c r="BC951" i="1" a="1"/>
  <c r="BC951" i="1" s="1"/>
  <c r="BB951" i="1"/>
  <c r="BA951" i="1"/>
  <c r="BJ951" i="1" s="1"/>
  <c r="AY951" i="1"/>
  <c r="AX951" i="1"/>
  <c r="AW951" i="1"/>
  <c r="AV951" i="1"/>
  <c r="AU951" i="1"/>
  <c r="AT951" i="1"/>
  <c r="BI950" i="1"/>
  <c r="BH950" i="1"/>
  <c r="BK950" i="1" s="1"/>
  <c r="BC950" i="1" a="1"/>
  <c r="BC950" i="1" s="1"/>
  <c r="BB950" i="1"/>
  <c r="BA950" i="1"/>
  <c r="AY950" i="1"/>
  <c r="AX950" i="1"/>
  <c r="AW950" i="1"/>
  <c r="AV950" i="1"/>
  <c r="AU950" i="1"/>
  <c r="AT950" i="1"/>
  <c r="BI949" i="1"/>
  <c r="BJ949" i="1" s="1"/>
  <c r="BH949" i="1"/>
  <c r="BK949" i="1" s="1"/>
  <c r="BC949" i="1" a="1"/>
  <c r="BC949" i="1" s="1"/>
  <c r="BB949" i="1"/>
  <c r="BA949" i="1"/>
  <c r="AY949" i="1"/>
  <c r="AX949" i="1"/>
  <c r="AW949" i="1"/>
  <c r="AV949" i="1"/>
  <c r="AU949" i="1"/>
  <c r="AT949" i="1"/>
  <c r="BJ948" i="1"/>
  <c r="BI948" i="1"/>
  <c r="BH948" i="1"/>
  <c r="BK948" i="1" s="1"/>
  <c r="BC948" i="1" a="1"/>
  <c r="BC948" i="1" s="1"/>
  <c r="BB948" i="1"/>
  <c r="BA948" i="1"/>
  <c r="AY948" i="1"/>
  <c r="AX948" i="1"/>
  <c r="AW948" i="1"/>
  <c r="AV948" i="1"/>
  <c r="AU948" i="1"/>
  <c r="AT948" i="1"/>
  <c r="BI947" i="1"/>
  <c r="BJ947" i="1" s="1"/>
  <c r="BH947" i="1"/>
  <c r="BK947" i="1" s="1"/>
  <c r="BC947" i="1" a="1"/>
  <c r="BC947" i="1"/>
  <c r="BB947" i="1"/>
  <c r="BA947" i="1"/>
  <c r="AY947" i="1"/>
  <c r="AX947" i="1"/>
  <c r="AW947" i="1"/>
  <c r="AV947" i="1"/>
  <c r="AU947" i="1"/>
  <c r="AT947" i="1"/>
  <c r="BI946" i="1"/>
  <c r="BJ946" i="1" s="1"/>
  <c r="BH946" i="1"/>
  <c r="BK946" i="1" s="1"/>
  <c r="BC946" i="1" a="1"/>
  <c r="BC946" i="1"/>
  <c r="BB946" i="1"/>
  <c r="BA946" i="1"/>
  <c r="AY946" i="1"/>
  <c r="AX946" i="1"/>
  <c r="AW946" i="1"/>
  <c r="AV946" i="1"/>
  <c r="AU946" i="1"/>
  <c r="AT946" i="1"/>
  <c r="BJ945" i="1"/>
  <c r="BI945" i="1"/>
  <c r="BH945" i="1"/>
  <c r="BC945" i="1" a="1"/>
  <c r="BC945" i="1" s="1"/>
  <c r="BB945" i="1"/>
  <c r="BA945" i="1"/>
  <c r="AY945" i="1"/>
  <c r="AX945" i="1"/>
  <c r="AW945" i="1"/>
  <c r="AV945" i="1"/>
  <c r="AU945" i="1"/>
  <c r="AT945" i="1"/>
  <c r="BI944" i="1"/>
  <c r="BJ944" i="1" s="1"/>
  <c r="BH944" i="1"/>
  <c r="BK944" i="1" s="1"/>
  <c r="BC944" i="1" a="1"/>
  <c r="BC944" i="1" s="1"/>
  <c r="BB944" i="1"/>
  <c r="BA944" i="1"/>
  <c r="AY944" i="1"/>
  <c r="AX944" i="1"/>
  <c r="AW944" i="1"/>
  <c r="AV944" i="1"/>
  <c r="AU944" i="1"/>
  <c r="AT944" i="1"/>
  <c r="BI943" i="1"/>
  <c r="BJ943" i="1" s="1"/>
  <c r="BH943" i="1"/>
  <c r="BK943" i="1" s="1"/>
  <c r="BC943" i="1" a="1"/>
  <c r="BC943" i="1" s="1"/>
  <c r="BF943" i="1" s="1"/>
  <c r="BB943" i="1"/>
  <c r="BA943" i="1"/>
  <c r="AY943" i="1"/>
  <c r="AX943" i="1"/>
  <c r="AW943" i="1"/>
  <c r="AV943" i="1"/>
  <c r="AU943" i="1"/>
  <c r="AT943" i="1"/>
  <c r="BJ942" i="1"/>
  <c r="BI942" i="1"/>
  <c r="BH942" i="1"/>
  <c r="BC942" i="1" a="1"/>
  <c r="BC942" i="1" s="1"/>
  <c r="BB942" i="1"/>
  <c r="BA942" i="1"/>
  <c r="AY942" i="1"/>
  <c r="AX942" i="1"/>
  <c r="AW942" i="1"/>
  <c r="AV942" i="1"/>
  <c r="AU942" i="1"/>
  <c r="AT942" i="1"/>
  <c r="BI941" i="1"/>
  <c r="BJ941" i="1" s="1"/>
  <c r="BH941" i="1"/>
  <c r="BC941" i="1" a="1"/>
  <c r="BC941" i="1" s="1"/>
  <c r="BB941" i="1"/>
  <c r="BA941" i="1"/>
  <c r="AY941" i="1"/>
  <c r="AX941" i="1"/>
  <c r="AW941" i="1"/>
  <c r="AV941" i="1"/>
  <c r="AU941" i="1"/>
  <c r="AT941" i="1"/>
  <c r="BI940" i="1"/>
  <c r="BJ940" i="1" s="1"/>
  <c r="BH940" i="1"/>
  <c r="BK940" i="1" s="1"/>
  <c r="BC940" i="1" a="1"/>
  <c r="BC940" i="1" s="1"/>
  <c r="BB940" i="1"/>
  <c r="BA940" i="1"/>
  <c r="AY940" i="1"/>
  <c r="AX940" i="1"/>
  <c r="AW940" i="1"/>
  <c r="AV940" i="1"/>
  <c r="AU940" i="1"/>
  <c r="AT940" i="1"/>
  <c r="BI939" i="1"/>
  <c r="BJ939" i="1" s="1"/>
  <c r="BH939" i="1"/>
  <c r="BK939" i="1" s="1"/>
  <c r="BC939" i="1" a="1"/>
  <c r="BC939" i="1" s="1"/>
  <c r="BB939" i="1"/>
  <c r="BA939" i="1"/>
  <c r="AY939" i="1"/>
  <c r="AX939" i="1"/>
  <c r="AW939" i="1"/>
  <c r="AV939" i="1"/>
  <c r="AU939" i="1"/>
  <c r="AT939" i="1"/>
  <c r="BJ938" i="1"/>
  <c r="BI938" i="1"/>
  <c r="BH938" i="1"/>
  <c r="BK938" i="1" s="1"/>
  <c r="BC938" i="1" a="1"/>
  <c r="BC938" i="1" s="1"/>
  <c r="BB938" i="1"/>
  <c r="BA938" i="1"/>
  <c r="AY938" i="1"/>
  <c r="AX938" i="1"/>
  <c r="AW938" i="1"/>
  <c r="AV938" i="1"/>
  <c r="AU938" i="1"/>
  <c r="AT938" i="1"/>
  <c r="BI937" i="1"/>
  <c r="BH937" i="1"/>
  <c r="BK937" i="1" s="1"/>
  <c r="BC937" i="1" a="1"/>
  <c r="BC937" i="1" s="1"/>
  <c r="BB937" i="1"/>
  <c r="BA937" i="1"/>
  <c r="AY937" i="1"/>
  <c r="AX937" i="1"/>
  <c r="AW937" i="1"/>
  <c r="AV937" i="1"/>
  <c r="AU937" i="1"/>
  <c r="AT937" i="1"/>
  <c r="BJ936" i="1"/>
  <c r="BI936" i="1"/>
  <c r="BH936" i="1"/>
  <c r="BC936" i="1" a="1"/>
  <c r="BC936" i="1" s="1"/>
  <c r="BB936" i="1"/>
  <c r="BA936" i="1"/>
  <c r="AY936" i="1"/>
  <c r="AX936" i="1"/>
  <c r="AW936" i="1"/>
  <c r="AV936" i="1"/>
  <c r="AU936" i="1"/>
  <c r="AT936" i="1"/>
  <c r="BI935" i="1"/>
  <c r="BJ935" i="1" s="1"/>
  <c r="BH935" i="1"/>
  <c r="BK935" i="1" s="1"/>
  <c r="BC935" i="1" a="1"/>
  <c r="BC935" i="1" s="1"/>
  <c r="BF935" i="1" s="1"/>
  <c r="BB935" i="1"/>
  <c r="BA935" i="1"/>
  <c r="AY935" i="1"/>
  <c r="AX935" i="1"/>
  <c r="AW935" i="1"/>
  <c r="AV935" i="1"/>
  <c r="AU935" i="1"/>
  <c r="AT935" i="1"/>
  <c r="BK934" i="1"/>
  <c r="BJ934" i="1"/>
  <c r="BI934" i="1"/>
  <c r="BH934" i="1"/>
  <c r="BC934" i="1" a="1"/>
  <c r="BC934" i="1" s="1"/>
  <c r="BF934" i="1" s="1"/>
  <c r="BB934" i="1"/>
  <c r="BA934" i="1"/>
  <c r="AY934" i="1"/>
  <c r="AX934" i="1"/>
  <c r="AW934" i="1"/>
  <c r="AV934" i="1"/>
  <c r="AU934" i="1"/>
  <c r="AT934" i="1"/>
  <c r="BI933" i="1"/>
  <c r="BH933" i="1"/>
  <c r="BC933" i="1" a="1"/>
  <c r="BC933" i="1" s="1"/>
  <c r="BB933" i="1"/>
  <c r="BA933" i="1"/>
  <c r="BJ933" i="1" s="1"/>
  <c r="AY933" i="1"/>
  <c r="AX933" i="1"/>
  <c r="AW933" i="1"/>
  <c r="AV933" i="1"/>
  <c r="AU933" i="1"/>
  <c r="AT933" i="1"/>
  <c r="BI932" i="1"/>
  <c r="BH932" i="1"/>
  <c r="BC932" i="1" a="1"/>
  <c r="BC932" i="1" s="1"/>
  <c r="BB932" i="1"/>
  <c r="BA932" i="1"/>
  <c r="AY932" i="1"/>
  <c r="AX932" i="1"/>
  <c r="AW932" i="1"/>
  <c r="AV932" i="1"/>
  <c r="AU932" i="1"/>
  <c r="AT932" i="1"/>
  <c r="BI931" i="1"/>
  <c r="BJ931" i="1" s="1"/>
  <c r="BH931" i="1"/>
  <c r="BK931" i="1" s="1"/>
  <c r="BC931" i="1" a="1"/>
  <c r="BC931" i="1" s="1"/>
  <c r="BF931" i="1" s="1"/>
  <c r="BB931" i="1"/>
  <c r="BA931" i="1"/>
  <c r="AY931" i="1"/>
  <c r="AX931" i="1"/>
  <c r="AW931" i="1"/>
  <c r="AV931" i="1"/>
  <c r="AU931" i="1"/>
  <c r="AT931" i="1"/>
  <c r="BJ930" i="1"/>
  <c r="BI930" i="1"/>
  <c r="BH930" i="1"/>
  <c r="BK930" i="1" s="1"/>
  <c r="BC930" i="1" a="1"/>
  <c r="BC930" i="1" s="1"/>
  <c r="BB930" i="1"/>
  <c r="BA930" i="1"/>
  <c r="AY930" i="1"/>
  <c r="AX930" i="1"/>
  <c r="AW930" i="1"/>
  <c r="AV930" i="1"/>
  <c r="AU930" i="1"/>
  <c r="AT930" i="1"/>
  <c r="BI929" i="1"/>
  <c r="BH929" i="1"/>
  <c r="BC929" i="1" a="1"/>
  <c r="BC929" i="1" s="1"/>
  <c r="BB929" i="1"/>
  <c r="BA929" i="1"/>
  <c r="AY929" i="1"/>
  <c r="AX929" i="1"/>
  <c r="AW929" i="1"/>
  <c r="AV929" i="1"/>
  <c r="AU929" i="1"/>
  <c r="AT929" i="1"/>
  <c r="BI928" i="1"/>
  <c r="BJ928" i="1" s="1"/>
  <c r="BH928" i="1"/>
  <c r="BK928" i="1" s="1"/>
  <c r="BC928" i="1" a="1"/>
  <c r="BC928" i="1" s="1"/>
  <c r="BB928" i="1"/>
  <c r="BA928" i="1"/>
  <c r="AY928" i="1"/>
  <c r="AX928" i="1"/>
  <c r="AW928" i="1"/>
  <c r="AV928" i="1"/>
  <c r="AU928" i="1"/>
  <c r="AT928" i="1"/>
  <c r="BJ927" i="1"/>
  <c r="BI927" i="1"/>
  <c r="BH927" i="1"/>
  <c r="BK927" i="1" s="1"/>
  <c r="BC927" i="1" a="1"/>
  <c r="BC927" i="1" s="1"/>
  <c r="BB927" i="1"/>
  <c r="BA927" i="1"/>
  <c r="AY927" i="1"/>
  <c r="AX927" i="1"/>
  <c r="AW927" i="1"/>
  <c r="AV927" i="1"/>
  <c r="AU927" i="1"/>
  <c r="AT927" i="1"/>
  <c r="BI926" i="1"/>
  <c r="BJ926" i="1" s="1"/>
  <c r="BH926" i="1"/>
  <c r="BK926" i="1" s="1"/>
  <c r="BC926" i="1" a="1"/>
  <c r="BC926" i="1" s="1"/>
  <c r="BB926" i="1"/>
  <c r="BA926" i="1"/>
  <c r="AY926" i="1"/>
  <c r="AX926" i="1"/>
  <c r="AW926" i="1"/>
  <c r="AV926" i="1"/>
  <c r="AU926" i="1"/>
  <c r="AT926" i="1"/>
  <c r="BI925" i="1"/>
  <c r="BJ925" i="1" s="1"/>
  <c r="BH925" i="1"/>
  <c r="BK925" i="1" s="1"/>
  <c r="BE925" i="1"/>
  <c r="BC925" i="1" a="1"/>
  <c r="BC925" i="1" s="1"/>
  <c r="BF925" i="1" s="1"/>
  <c r="BB925" i="1"/>
  <c r="BA925" i="1"/>
  <c r="AY925" i="1"/>
  <c r="AX925" i="1"/>
  <c r="AW925" i="1"/>
  <c r="AV925" i="1"/>
  <c r="AU925" i="1"/>
  <c r="AT925" i="1"/>
  <c r="BK924" i="1"/>
  <c r="BJ924" i="1"/>
  <c r="BI924" i="1"/>
  <c r="BH924" i="1"/>
  <c r="BC924" i="1" a="1"/>
  <c r="BC924" i="1"/>
  <c r="BB924" i="1"/>
  <c r="BA924" i="1"/>
  <c r="AY924" i="1"/>
  <c r="AX924" i="1"/>
  <c r="AW924" i="1"/>
  <c r="AV924" i="1"/>
  <c r="AU924" i="1"/>
  <c r="AT924" i="1"/>
  <c r="BI923" i="1"/>
  <c r="BH923" i="1"/>
  <c r="BC923" i="1" a="1"/>
  <c r="BC923" i="1"/>
  <c r="BB923" i="1"/>
  <c r="BA923" i="1"/>
  <c r="AY923" i="1"/>
  <c r="AX923" i="1"/>
  <c r="AW923" i="1"/>
  <c r="AV923" i="1"/>
  <c r="AU923" i="1"/>
  <c r="AT923" i="1"/>
  <c r="BI922" i="1"/>
  <c r="BJ922" i="1" s="1"/>
  <c r="BH922" i="1"/>
  <c r="BK922" i="1" s="1"/>
  <c r="BC922" i="1" a="1"/>
  <c r="BC922" i="1" s="1"/>
  <c r="BB922" i="1"/>
  <c r="BA922" i="1"/>
  <c r="AY922" i="1"/>
  <c r="AX922" i="1"/>
  <c r="AW922" i="1"/>
  <c r="AV922" i="1"/>
  <c r="AU922" i="1"/>
  <c r="AT922" i="1"/>
  <c r="BJ921" i="1"/>
  <c r="BI921" i="1"/>
  <c r="BH921" i="1"/>
  <c r="BK921" i="1" s="1"/>
  <c r="BC921" i="1" a="1"/>
  <c r="BC921" i="1"/>
  <c r="BB921" i="1"/>
  <c r="BA921" i="1"/>
  <c r="AY921" i="1"/>
  <c r="AX921" i="1"/>
  <c r="AW921" i="1"/>
  <c r="AV921" i="1"/>
  <c r="AU921" i="1"/>
  <c r="AT921" i="1"/>
  <c r="BI920" i="1"/>
  <c r="BH920" i="1"/>
  <c r="BC920" i="1" a="1"/>
  <c r="BC920" i="1"/>
  <c r="BB920" i="1"/>
  <c r="BA920" i="1"/>
  <c r="AY920" i="1"/>
  <c r="AX920" i="1"/>
  <c r="AW920" i="1"/>
  <c r="AV920" i="1"/>
  <c r="AU920" i="1"/>
  <c r="AT920" i="1"/>
  <c r="BI919" i="1"/>
  <c r="BJ919" i="1" s="1"/>
  <c r="BH919" i="1"/>
  <c r="BK919" i="1" s="1"/>
  <c r="BC919" i="1" a="1"/>
  <c r="BC919" i="1"/>
  <c r="BF919" i="1" s="1"/>
  <c r="BB919" i="1"/>
  <c r="BA919" i="1"/>
  <c r="AY919" i="1"/>
  <c r="AX919" i="1"/>
  <c r="AW919" i="1"/>
  <c r="AV919" i="1"/>
  <c r="AU919" i="1"/>
  <c r="AT919" i="1"/>
  <c r="BJ918" i="1"/>
  <c r="BI918" i="1"/>
  <c r="BH918" i="1"/>
  <c r="BK918" i="1" s="1"/>
  <c r="BC918" i="1" a="1"/>
  <c r="BC918" i="1" s="1"/>
  <c r="BB918" i="1"/>
  <c r="BA918" i="1"/>
  <c r="AY918" i="1"/>
  <c r="AX918" i="1"/>
  <c r="AW918" i="1"/>
  <c r="AV918" i="1"/>
  <c r="AU918" i="1"/>
  <c r="AT918" i="1"/>
  <c r="BI917" i="1"/>
  <c r="BJ917" i="1" s="1"/>
  <c r="BH917" i="1"/>
  <c r="BK917" i="1" s="1"/>
  <c r="BC917" i="1" a="1"/>
  <c r="BC917" i="1" s="1"/>
  <c r="BB917" i="1"/>
  <c r="BA917" i="1"/>
  <c r="AY917" i="1"/>
  <c r="AX917" i="1"/>
  <c r="AW917" i="1"/>
  <c r="AV917" i="1"/>
  <c r="AU917" i="1"/>
  <c r="AT917" i="1"/>
  <c r="BI916" i="1"/>
  <c r="BJ916" i="1" s="1"/>
  <c r="BH916" i="1"/>
  <c r="BK916" i="1" s="1"/>
  <c r="BC916" i="1" a="1"/>
  <c r="BC916" i="1" s="1"/>
  <c r="BF916" i="1" s="1"/>
  <c r="BB916" i="1"/>
  <c r="BA916" i="1"/>
  <c r="AY916" i="1"/>
  <c r="AX916" i="1"/>
  <c r="AW916" i="1"/>
  <c r="AV916" i="1"/>
  <c r="AU916" i="1"/>
  <c r="AT916" i="1"/>
  <c r="BK915" i="1"/>
  <c r="BJ915" i="1"/>
  <c r="BI915" i="1"/>
  <c r="BH915" i="1"/>
  <c r="BC915" i="1" a="1"/>
  <c r="BC915" i="1" s="1"/>
  <c r="BB915" i="1"/>
  <c r="BA915" i="1"/>
  <c r="AY915" i="1"/>
  <c r="AX915" i="1"/>
  <c r="AW915" i="1"/>
  <c r="AV915" i="1"/>
  <c r="AU915" i="1"/>
  <c r="AT915" i="1"/>
  <c r="BI914" i="1"/>
  <c r="BH914" i="1"/>
  <c r="BC914" i="1" a="1"/>
  <c r="BC914" i="1" s="1"/>
  <c r="BB914" i="1"/>
  <c r="BA914" i="1"/>
  <c r="AY914" i="1"/>
  <c r="AX914" i="1"/>
  <c r="AW914" i="1"/>
  <c r="AV914" i="1"/>
  <c r="AU914" i="1"/>
  <c r="AT914" i="1"/>
  <c r="BI913" i="1"/>
  <c r="BJ913" i="1" s="1"/>
  <c r="BH913" i="1"/>
  <c r="BK913" i="1" s="1"/>
  <c r="BC913" i="1" a="1"/>
  <c r="BC913" i="1"/>
  <c r="BF913" i="1" s="1"/>
  <c r="BB913" i="1"/>
  <c r="BA913" i="1"/>
  <c r="AY913" i="1"/>
  <c r="AX913" i="1"/>
  <c r="AW913" i="1"/>
  <c r="AV913" i="1"/>
  <c r="AU913" i="1"/>
  <c r="AT913" i="1"/>
  <c r="BJ912" i="1"/>
  <c r="BI912" i="1"/>
  <c r="BH912" i="1"/>
  <c r="BK912" i="1" s="1"/>
  <c r="BC912" i="1" a="1"/>
  <c r="BC912" i="1" s="1"/>
  <c r="BB912" i="1"/>
  <c r="BA912" i="1"/>
  <c r="AY912" i="1"/>
  <c r="AX912" i="1"/>
  <c r="AW912" i="1"/>
  <c r="AV912" i="1"/>
  <c r="AU912" i="1"/>
  <c r="AT912" i="1"/>
  <c r="BI911" i="1"/>
  <c r="BH911" i="1"/>
  <c r="BC911" i="1" a="1"/>
  <c r="BC911" i="1" s="1"/>
  <c r="BB911" i="1"/>
  <c r="BA911" i="1"/>
  <c r="AY911" i="1"/>
  <c r="AX911" i="1"/>
  <c r="AW911" i="1"/>
  <c r="AV911" i="1"/>
  <c r="AU911" i="1"/>
  <c r="AT911" i="1"/>
  <c r="BI910" i="1"/>
  <c r="BJ910" i="1" s="1"/>
  <c r="BH910" i="1"/>
  <c r="BK910" i="1" s="1"/>
  <c r="BE910" i="1"/>
  <c r="BC910" i="1" a="1"/>
  <c r="BC910" i="1" s="1"/>
  <c r="BF910" i="1" s="1"/>
  <c r="BB910" i="1"/>
  <c r="BA910" i="1"/>
  <c r="AY910" i="1"/>
  <c r="AX910" i="1"/>
  <c r="AW910" i="1"/>
  <c r="AV910" i="1"/>
  <c r="AU910" i="1"/>
  <c r="AT910" i="1"/>
  <c r="BJ909" i="1"/>
  <c r="BI909" i="1"/>
  <c r="BH909" i="1"/>
  <c r="BK909" i="1" s="1"/>
  <c r="BC909" i="1" a="1"/>
  <c r="BC909" i="1" s="1"/>
  <c r="BB909" i="1"/>
  <c r="BA909" i="1"/>
  <c r="AY909" i="1"/>
  <c r="AX909" i="1"/>
  <c r="AW909" i="1"/>
  <c r="AV909" i="1"/>
  <c r="AU909" i="1"/>
  <c r="AT909" i="1"/>
  <c r="BI908" i="1"/>
  <c r="BJ908" i="1" s="1"/>
  <c r="BH908" i="1"/>
  <c r="BK908" i="1" s="1"/>
  <c r="BC908" i="1" a="1"/>
  <c r="BC908" i="1" s="1"/>
  <c r="BB908" i="1"/>
  <c r="BA908" i="1"/>
  <c r="AY908" i="1"/>
  <c r="AX908" i="1"/>
  <c r="AW908" i="1"/>
  <c r="AV908" i="1"/>
  <c r="AU908" i="1"/>
  <c r="AT908" i="1"/>
  <c r="BI907" i="1"/>
  <c r="BJ907" i="1" s="1"/>
  <c r="BH907" i="1"/>
  <c r="BK907" i="1" s="1"/>
  <c r="BC907" i="1" a="1"/>
  <c r="BC907" i="1" s="1"/>
  <c r="BF907" i="1" s="1"/>
  <c r="BB907" i="1"/>
  <c r="BA907" i="1"/>
  <c r="AY907" i="1"/>
  <c r="AX907" i="1"/>
  <c r="AW907" i="1"/>
  <c r="AV907" i="1"/>
  <c r="AU907" i="1"/>
  <c r="AT907" i="1"/>
  <c r="BK906" i="1"/>
  <c r="BJ906" i="1"/>
  <c r="BI906" i="1"/>
  <c r="BH906" i="1"/>
  <c r="BC906" i="1" a="1"/>
  <c r="BC906" i="1" s="1"/>
  <c r="BB906" i="1"/>
  <c r="BA906" i="1"/>
  <c r="AY906" i="1"/>
  <c r="AX906" i="1"/>
  <c r="AW906" i="1"/>
  <c r="AV906" i="1"/>
  <c r="AU906" i="1"/>
  <c r="AT906" i="1"/>
  <c r="BI905" i="1"/>
  <c r="BH905" i="1"/>
  <c r="BC905" i="1" a="1"/>
  <c r="BC905" i="1" s="1"/>
  <c r="BB905" i="1"/>
  <c r="BA905" i="1"/>
  <c r="AY905" i="1"/>
  <c r="AX905" i="1"/>
  <c r="AW905" i="1"/>
  <c r="AV905" i="1"/>
  <c r="AU905" i="1"/>
  <c r="AT905" i="1"/>
  <c r="BI904" i="1"/>
  <c r="BJ904" i="1" s="1"/>
  <c r="BH904" i="1"/>
  <c r="BK904" i="1" s="1"/>
  <c r="BC904" i="1" a="1"/>
  <c r="BC904" i="1" s="1"/>
  <c r="BF904" i="1" s="1"/>
  <c r="BB904" i="1"/>
  <c r="BA904" i="1"/>
  <c r="AY904" i="1"/>
  <c r="AX904" i="1"/>
  <c r="AW904" i="1"/>
  <c r="AV904" i="1"/>
  <c r="AU904" i="1"/>
  <c r="AT904" i="1"/>
  <c r="BJ903" i="1"/>
  <c r="BI903" i="1"/>
  <c r="BH903" i="1"/>
  <c r="BK903" i="1" s="1"/>
  <c r="BC903" i="1" a="1"/>
  <c r="BC903" i="1"/>
  <c r="BB903" i="1"/>
  <c r="BA903" i="1"/>
  <c r="AY903" i="1"/>
  <c r="AX903" i="1"/>
  <c r="AW903" i="1"/>
  <c r="AV903" i="1"/>
  <c r="AU903" i="1"/>
  <c r="AT903" i="1"/>
  <c r="BI902" i="1"/>
  <c r="BH902" i="1"/>
  <c r="BC902" i="1" a="1"/>
  <c r="BC902" i="1"/>
  <c r="BB902" i="1"/>
  <c r="BA902" i="1"/>
  <c r="AY902" i="1"/>
  <c r="AX902" i="1"/>
  <c r="AW902" i="1"/>
  <c r="AV902" i="1"/>
  <c r="AU902" i="1"/>
  <c r="AT902" i="1"/>
  <c r="BI901" i="1"/>
  <c r="BJ901" i="1" s="1"/>
  <c r="BH901" i="1"/>
  <c r="BK901" i="1" s="1"/>
  <c r="BC901" i="1" a="1"/>
  <c r="BC901" i="1"/>
  <c r="BF901" i="1" s="1"/>
  <c r="BB901" i="1"/>
  <c r="BA901" i="1"/>
  <c r="AY901" i="1"/>
  <c r="AX901" i="1"/>
  <c r="AW901" i="1"/>
  <c r="AV901" i="1"/>
  <c r="AU901" i="1"/>
  <c r="AT901" i="1"/>
  <c r="BJ900" i="1"/>
  <c r="BI900" i="1"/>
  <c r="BH900" i="1"/>
  <c r="BK900" i="1" s="1"/>
  <c r="BC900" i="1" a="1"/>
  <c r="BC900" i="1" s="1"/>
  <c r="BB900" i="1"/>
  <c r="BA900" i="1"/>
  <c r="AY900" i="1"/>
  <c r="AX900" i="1"/>
  <c r="AW900" i="1"/>
  <c r="AV900" i="1"/>
  <c r="AU900" i="1"/>
  <c r="AT900" i="1"/>
  <c r="BI899" i="1"/>
  <c r="BJ899" i="1" s="1"/>
  <c r="BH899" i="1"/>
  <c r="BK899" i="1" s="1"/>
  <c r="BC899" i="1" a="1"/>
  <c r="BC899" i="1" s="1"/>
  <c r="BB899" i="1"/>
  <c r="BA899" i="1"/>
  <c r="AY899" i="1"/>
  <c r="AX899" i="1"/>
  <c r="AW899" i="1"/>
  <c r="AV899" i="1"/>
  <c r="AU899" i="1"/>
  <c r="AT899" i="1"/>
  <c r="BI898" i="1"/>
  <c r="BJ898" i="1" s="1"/>
  <c r="BH898" i="1"/>
  <c r="BK898" i="1" s="1"/>
  <c r="BF898" i="1"/>
  <c r="BE898" i="1"/>
  <c r="BC898" i="1" a="1"/>
  <c r="BC898" i="1" s="1"/>
  <c r="BB898" i="1"/>
  <c r="BA898" i="1"/>
  <c r="AY898" i="1"/>
  <c r="AX898" i="1"/>
  <c r="AW898" i="1"/>
  <c r="AV898" i="1"/>
  <c r="AU898" i="1"/>
  <c r="AT898" i="1"/>
  <c r="BK897" i="1"/>
  <c r="BJ897" i="1"/>
  <c r="BI897" i="1"/>
  <c r="BH897" i="1"/>
  <c r="BC897" i="1" a="1"/>
  <c r="BC897" i="1" s="1"/>
  <c r="BB897" i="1"/>
  <c r="BA897" i="1"/>
  <c r="AY897" i="1"/>
  <c r="AX897" i="1"/>
  <c r="AW897" i="1"/>
  <c r="AV897" i="1"/>
  <c r="AU897" i="1"/>
  <c r="AT897" i="1"/>
  <c r="BI896" i="1"/>
  <c r="BH896" i="1"/>
  <c r="BC896" i="1" a="1"/>
  <c r="BC896" i="1" s="1"/>
  <c r="BB896" i="1"/>
  <c r="BA896" i="1"/>
  <c r="AY896" i="1"/>
  <c r="AX896" i="1"/>
  <c r="AW896" i="1"/>
  <c r="AV896" i="1"/>
  <c r="AU896" i="1"/>
  <c r="AT896" i="1"/>
  <c r="BI895" i="1"/>
  <c r="BJ895" i="1" s="1"/>
  <c r="BH895" i="1"/>
  <c r="BK895" i="1" s="1"/>
  <c r="BC895" i="1" a="1"/>
  <c r="BC895" i="1" s="1"/>
  <c r="BF895" i="1" s="1"/>
  <c r="BB895" i="1"/>
  <c r="BA895" i="1"/>
  <c r="AY895" i="1"/>
  <c r="AX895" i="1"/>
  <c r="AW895" i="1"/>
  <c r="AV895" i="1"/>
  <c r="AU895" i="1"/>
  <c r="AT895" i="1"/>
  <c r="BI894" i="1"/>
  <c r="BJ894" i="1" s="1"/>
  <c r="BH894" i="1"/>
  <c r="BK894" i="1" s="1"/>
  <c r="BC894" i="1" a="1"/>
  <c r="BC894" i="1" s="1"/>
  <c r="BB894" i="1"/>
  <c r="BA894" i="1"/>
  <c r="AY894" i="1"/>
  <c r="AX894" i="1"/>
  <c r="AW894" i="1"/>
  <c r="AV894" i="1"/>
  <c r="AU894" i="1"/>
  <c r="AT894" i="1"/>
  <c r="BI893" i="1"/>
  <c r="BH893" i="1"/>
  <c r="BC893" i="1" a="1"/>
  <c r="BC893" i="1" s="1"/>
  <c r="BB893" i="1"/>
  <c r="BA893" i="1"/>
  <c r="AY893" i="1"/>
  <c r="AX893" i="1"/>
  <c r="AW893" i="1"/>
  <c r="AV893" i="1"/>
  <c r="AU893" i="1"/>
  <c r="AT893" i="1"/>
  <c r="BI892" i="1"/>
  <c r="BJ892" i="1" s="1"/>
  <c r="BH892" i="1"/>
  <c r="BK892" i="1" s="1"/>
  <c r="BC892" i="1" a="1"/>
  <c r="BC892" i="1" s="1"/>
  <c r="BB892" i="1"/>
  <c r="BA892" i="1"/>
  <c r="AY892" i="1"/>
  <c r="AX892" i="1"/>
  <c r="AW892" i="1"/>
  <c r="AV892" i="1"/>
  <c r="AU892" i="1"/>
  <c r="AT892" i="1"/>
  <c r="BJ891" i="1"/>
  <c r="BI891" i="1"/>
  <c r="BH891" i="1"/>
  <c r="BK891" i="1" s="1"/>
  <c r="BC891" i="1" a="1"/>
  <c r="BC891" i="1" s="1"/>
  <c r="BB891" i="1"/>
  <c r="BA891" i="1"/>
  <c r="AY891" i="1"/>
  <c r="AX891" i="1"/>
  <c r="AW891" i="1"/>
  <c r="AV891" i="1"/>
  <c r="AU891" i="1"/>
  <c r="AT891" i="1"/>
  <c r="BI890" i="1"/>
  <c r="BJ890" i="1" s="1"/>
  <c r="BH890" i="1"/>
  <c r="BK890" i="1" s="1"/>
  <c r="BC890" i="1" a="1"/>
  <c r="BC890" i="1" s="1"/>
  <c r="BB890" i="1"/>
  <c r="BA890" i="1"/>
  <c r="AY890" i="1"/>
  <c r="AX890" i="1"/>
  <c r="AW890" i="1"/>
  <c r="AV890" i="1"/>
  <c r="AU890" i="1"/>
  <c r="AT890" i="1"/>
  <c r="BI889" i="1"/>
  <c r="BJ889" i="1" s="1"/>
  <c r="BH889" i="1"/>
  <c r="BK889" i="1" s="1"/>
  <c r="BC889" i="1" a="1"/>
  <c r="BC889" i="1" s="1"/>
  <c r="BB889" i="1"/>
  <c r="BA889" i="1"/>
  <c r="AY889" i="1"/>
  <c r="AX889" i="1"/>
  <c r="AW889" i="1"/>
  <c r="AV889" i="1"/>
  <c r="AU889" i="1"/>
  <c r="AT889" i="1"/>
  <c r="BK888" i="1"/>
  <c r="BJ888" i="1"/>
  <c r="BI888" i="1"/>
  <c r="BH888" i="1"/>
  <c r="BC888" i="1" a="1"/>
  <c r="BC888" i="1" s="1"/>
  <c r="BB888" i="1"/>
  <c r="BA888" i="1"/>
  <c r="AY888" i="1"/>
  <c r="AX888" i="1"/>
  <c r="AW888" i="1"/>
  <c r="AV888" i="1"/>
  <c r="AU888" i="1"/>
  <c r="AT888" i="1"/>
  <c r="BI887" i="1"/>
  <c r="BH887" i="1"/>
  <c r="BC887" i="1" a="1"/>
  <c r="BC887" i="1" s="1"/>
  <c r="BB887" i="1"/>
  <c r="BA887" i="1"/>
  <c r="AY887" i="1"/>
  <c r="AX887" i="1"/>
  <c r="AW887" i="1"/>
  <c r="AV887" i="1"/>
  <c r="AU887" i="1"/>
  <c r="AT887" i="1"/>
  <c r="BI886" i="1"/>
  <c r="BJ886" i="1" s="1"/>
  <c r="BH886" i="1"/>
  <c r="BK886" i="1" s="1"/>
  <c r="BC886" i="1" a="1"/>
  <c r="BC886" i="1" s="1"/>
  <c r="BF886" i="1" s="1"/>
  <c r="BB886" i="1"/>
  <c r="BA886" i="1"/>
  <c r="AY886" i="1"/>
  <c r="AX886" i="1"/>
  <c r="AW886" i="1"/>
  <c r="AV886" i="1"/>
  <c r="AU886" i="1"/>
  <c r="AT886" i="1"/>
  <c r="BI885" i="1"/>
  <c r="BJ885" i="1" s="1"/>
  <c r="BH885" i="1"/>
  <c r="BK885" i="1" s="1"/>
  <c r="BC885" i="1" a="1"/>
  <c r="BC885" i="1" s="1"/>
  <c r="BB885" i="1"/>
  <c r="BA885" i="1"/>
  <c r="AY885" i="1"/>
  <c r="AX885" i="1"/>
  <c r="AW885" i="1"/>
  <c r="AV885" i="1"/>
  <c r="AU885" i="1"/>
  <c r="AT885" i="1"/>
  <c r="BI884" i="1"/>
  <c r="BH884" i="1"/>
  <c r="BC884" i="1" a="1"/>
  <c r="BC884" i="1" s="1"/>
  <c r="BB884" i="1"/>
  <c r="BA884" i="1"/>
  <c r="AY884" i="1"/>
  <c r="AX884" i="1"/>
  <c r="AW884" i="1"/>
  <c r="AV884" i="1"/>
  <c r="AU884" i="1"/>
  <c r="AT884" i="1"/>
  <c r="BI883" i="1"/>
  <c r="BJ883" i="1" s="1"/>
  <c r="BH883" i="1"/>
  <c r="BK883" i="1" s="1"/>
  <c r="BC883" i="1" a="1"/>
  <c r="BC883" i="1" s="1"/>
  <c r="BB883" i="1"/>
  <c r="BA883" i="1"/>
  <c r="AY883" i="1"/>
  <c r="AX883" i="1"/>
  <c r="AW883" i="1"/>
  <c r="AV883" i="1"/>
  <c r="AU883" i="1"/>
  <c r="AT883" i="1"/>
  <c r="BJ882" i="1"/>
  <c r="BI882" i="1"/>
  <c r="BH882" i="1"/>
  <c r="BK882" i="1" s="1"/>
  <c r="BC882" i="1" a="1"/>
  <c r="BC882" i="1" s="1"/>
  <c r="BB882" i="1"/>
  <c r="BA882" i="1"/>
  <c r="AY882" i="1"/>
  <c r="AX882" i="1"/>
  <c r="AW882" i="1"/>
  <c r="AV882" i="1"/>
  <c r="AU882" i="1"/>
  <c r="AT882" i="1"/>
  <c r="BI881" i="1"/>
  <c r="BJ881" i="1" s="1"/>
  <c r="BH881" i="1"/>
  <c r="BK881" i="1" s="1"/>
  <c r="BC881" i="1" a="1"/>
  <c r="BC881" i="1" s="1"/>
  <c r="BB881" i="1"/>
  <c r="BA881" i="1"/>
  <c r="AY881" i="1"/>
  <c r="AX881" i="1"/>
  <c r="AW881" i="1"/>
  <c r="AV881" i="1"/>
  <c r="AU881" i="1"/>
  <c r="AT881" i="1"/>
  <c r="BI880" i="1"/>
  <c r="BJ880" i="1" s="1"/>
  <c r="BH880" i="1"/>
  <c r="BK880" i="1" s="1"/>
  <c r="BC880" i="1" a="1"/>
  <c r="BC880" i="1" s="1"/>
  <c r="BF880" i="1" s="1"/>
  <c r="BB880" i="1"/>
  <c r="BA880" i="1"/>
  <c r="AY880" i="1"/>
  <c r="AX880" i="1"/>
  <c r="AW880" i="1"/>
  <c r="AV880" i="1"/>
  <c r="AU880" i="1"/>
  <c r="AT880" i="1"/>
  <c r="BK879" i="1"/>
  <c r="BJ879" i="1"/>
  <c r="BI879" i="1"/>
  <c r="BH879" i="1"/>
  <c r="BC879" i="1" a="1"/>
  <c r="BC879" i="1" s="1"/>
  <c r="BB879" i="1"/>
  <c r="BA879" i="1"/>
  <c r="AY879" i="1"/>
  <c r="AX879" i="1"/>
  <c r="AW879" i="1"/>
  <c r="AV879" i="1"/>
  <c r="AU879" i="1"/>
  <c r="AT879" i="1"/>
  <c r="BI878" i="1"/>
  <c r="BH878" i="1"/>
  <c r="BC878" i="1" a="1"/>
  <c r="BC878" i="1" s="1"/>
  <c r="BB878" i="1"/>
  <c r="BA878" i="1"/>
  <c r="AY878" i="1"/>
  <c r="AX878" i="1"/>
  <c r="AW878" i="1"/>
  <c r="AV878" i="1"/>
  <c r="AU878" i="1"/>
  <c r="AT878" i="1"/>
  <c r="BI877" i="1"/>
  <c r="BJ877" i="1" s="1"/>
  <c r="BH877" i="1"/>
  <c r="BK877" i="1" s="1"/>
  <c r="BC877" i="1" a="1"/>
  <c r="BC877" i="1" s="1"/>
  <c r="BF877" i="1" s="1"/>
  <c r="BB877" i="1"/>
  <c r="BA877" i="1"/>
  <c r="AY877" i="1"/>
  <c r="AX877" i="1"/>
  <c r="AW877" i="1"/>
  <c r="AV877" i="1"/>
  <c r="AU877" i="1"/>
  <c r="AT877" i="1"/>
  <c r="BI876" i="1"/>
  <c r="BJ876" i="1" s="1"/>
  <c r="BH876" i="1"/>
  <c r="BK876" i="1" s="1"/>
  <c r="BC876" i="1" a="1"/>
  <c r="BC876" i="1" s="1"/>
  <c r="BB876" i="1"/>
  <c r="BA876" i="1"/>
  <c r="AY876" i="1"/>
  <c r="AX876" i="1"/>
  <c r="AW876" i="1"/>
  <c r="AV876" i="1"/>
  <c r="AU876" i="1"/>
  <c r="AT876" i="1"/>
  <c r="BI875" i="1"/>
  <c r="BH875" i="1"/>
  <c r="BC875" i="1" a="1"/>
  <c r="BC875" i="1" s="1"/>
  <c r="BB875" i="1"/>
  <c r="BA875" i="1"/>
  <c r="AY875" i="1"/>
  <c r="AX875" i="1"/>
  <c r="AW875" i="1"/>
  <c r="AV875" i="1"/>
  <c r="AU875" i="1"/>
  <c r="AT875" i="1"/>
  <c r="BI874" i="1"/>
  <c r="BJ874" i="1" s="1"/>
  <c r="BH874" i="1"/>
  <c r="BK874" i="1" s="1"/>
  <c r="BC874" i="1" a="1"/>
  <c r="BC874" i="1" s="1"/>
  <c r="BB874" i="1"/>
  <c r="BA874" i="1"/>
  <c r="AY874" i="1"/>
  <c r="AX874" i="1"/>
  <c r="AW874" i="1"/>
  <c r="AV874" i="1"/>
  <c r="AU874" i="1"/>
  <c r="AT874" i="1"/>
  <c r="BJ873" i="1"/>
  <c r="BI873" i="1"/>
  <c r="BH873" i="1"/>
  <c r="BK873" i="1" s="1"/>
  <c r="BC873" i="1" a="1"/>
  <c r="BC873" i="1" s="1"/>
  <c r="BB873" i="1"/>
  <c r="BA873" i="1"/>
  <c r="AY873" i="1"/>
  <c r="AX873" i="1"/>
  <c r="AW873" i="1"/>
  <c r="AV873" i="1"/>
  <c r="AU873" i="1"/>
  <c r="AT873" i="1"/>
  <c r="BI872" i="1"/>
  <c r="BJ872" i="1" s="1"/>
  <c r="BH872" i="1"/>
  <c r="BK872" i="1" s="1"/>
  <c r="BC872" i="1" a="1"/>
  <c r="BC872" i="1" s="1"/>
  <c r="BB872" i="1"/>
  <c r="BA872" i="1"/>
  <c r="AY872" i="1"/>
  <c r="AX872" i="1"/>
  <c r="AW872" i="1"/>
  <c r="AV872" i="1"/>
  <c r="AU872" i="1"/>
  <c r="AT872" i="1"/>
  <c r="BI871" i="1"/>
  <c r="BJ871" i="1" s="1"/>
  <c r="BH871" i="1"/>
  <c r="BK871" i="1" s="1"/>
  <c r="BC871" i="1" a="1"/>
  <c r="BC871" i="1" s="1"/>
  <c r="BE871" i="1" s="1"/>
  <c r="BB871" i="1"/>
  <c r="BA871" i="1"/>
  <c r="AY871" i="1"/>
  <c r="AX871" i="1"/>
  <c r="AW871" i="1"/>
  <c r="AV871" i="1"/>
  <c r="AU871" i="1"/>
  <c r="AT871" i="1"/>
  <c r="BK870" i="1"/>
  <c r="BJ870" i="1"/>
  <c r="BI870" i="1"/>
  <c r="BH870" i="1"/>
  <c r="BC870" i="1" a="1"/>
  <c r="BC870" i="1" s="1"/>
  <c r="BB870" i="1"/>
  <c r="BA870" i="1"/>
  <c r="AY870" i="1"/>
  <c r="AX870" i="1"/>
  <c r="AW870" i="1"/>
  <c r="AV870" i="1"/>
  <c r="AU870" i="1"/>
  <c r="AT870" i="1"/>
  <c r="BI869" i="1"/>
  <c r="BJ869" i="1" s="1"/>
  <c r="BH869" i="1"/>
  <c r="BK869" i="1" s="1"/>
  <c r="BC869" i="1" a="1"/>
  <c r="BC869" i="1" s="1"/>
  <c r="BF869" i="1" s="1"/>
  <c r="BB869" i="1"/>
  <c r="BA869" i="1"/>
  <c r="AY869" i="1"/>
  <c r="AX869" i="1"/>
  <c r="AW869" i="1"/>
  <c r="AV869" i="1"/>
  <c r="AU869" i="1"/>
  <c r="AT869" i="1"/>
  <c r="BJ868" i="1"/>
  <c r="BI868" i="1"/>
  <c r="BH868" i="1"/>
  <c r="BK868" i="1" s="1"/>
  <c r="BC868" i="1" a="1"/>
  <c r="BC868" i="1" s="1"/>
  <c r="BB868" i="1"/>
  <c r="BA868" i="1"/>
  <c r="AY868" i="1"/>
  <c r="AX868" i="1"/>
  <c r="AW868" i="1"/>
  <c r="AV868" i="1"/>
  <c r="AU868" i="1"/>
  <c r="AT868" i="1"/>
  <c r="BI867" i="1"/>
  <c r="BH867" i="1"/>
  <c r="BK867" i="1" s="1"/>
  <c r="BC867" i="1" a="1"/>
  <c r="BC867" i="1" s="1"/>
  <c r="BB867" i="1"/>
  <c r="BA867" i="1"/>
  <c r="BJ867" i="1" s="1"/>
  <c r="AY867" i="1"/>
  <c r="AX867" i="1"/>
  <c r="AW867" i="1"/>
  <c r="AV867" i="1"/>
  <c r="AU867" i="1"/>
  <c r="AT867" i="1"/>
  <c r="BI866" i="1"/>
  <c r="BH866" i="1"/>
  <c r="BK866" i="1" s="1"/>
  <c r="BC866" i="1" a="1"/>
  <c r="BC866" i="1" s="1"/>
  <c r="BB866" i="1"/>
  <c r="BA866" i="1"/>
  <c r="AY866" i="1"/>
  <c r="AX866" i="1"/>
  <c r="AW866" i="1"/>
  <c r="AV866" i="1"/>
  <c r="AU866" i="1"/>
  <c r="AT866" i="1"/>
  <c r="BJ865" i="1"/>
  <c r="BI865" i="1"/>
  <c r="BH865" i="1"/>
  <c r="BK865" i="1" s="1"/>
  <c r="BC865" i="1" a="1"/>
  <c r="BC865" i="1" s="1"/>
  <c r="BB865" i="1"/>
  <c r="BA865" i="1"/>
  <c r="AY865" i="1"/>
  <c r="AX865" i="1"/>
  <c r="AW865" i="1"/>
  <c r="AV865" i="1"/>
  <c r="AU865" i="1"/>
  <c r="AT865" i="1"/>
  <c r="BK864" i="1"/>
  <c r="BJ864" i="1"/>
  <c r="BI864" i="1"/>
  <c r="BH864" i="1"/>
  <c r="BC864" i="1" a="1"/>
  <c r="BC864" i="1"/>
  <c r="BB864" i="1"/>
  <c r="BA864" i="1"/>
  <c r="AY864" i="1"/>
  <c r="AX864" i="1"/>
  <c r="AW864" i="1"/>
  <c r="AV864" i="1"/>
  <c r="AU864" i="1"/>
  <c r="AT864" i="1"/>
  <c r="BI863" i="1"/>
  <c r="BJ863" i="1" s="1"/>
  <c r="BH863" i="1"/>
  <c r="BK863" i="1" s="1"/>
  <c r="BC863" i="1" a="1"/>
  <c r="BC863" i="1"/>
  <c r="BF863" i="1" s="1"/>
  <c r="BB863" i="1"/>
  <c r="BA863" i="1"/>
  <c r="AY863" i="1"/>
  <c r="AX863" i="1"/>
  <c r="AW863" i="1"/>
  <c r="AV863" i="1"/>
  <c r="AU863" i="1"/>
  <c r="AT863" i="1"/>
  <c r="BJ862" i="1"/>
  <c r="BI862" i="1"/>
  <c r="BH862" i="1"/>
  <c r="BK862" i="1" s="1"/>
  <c r="BC862" i="1" a="1"/>
  <c r="BC862" i="1" s="1"/>
  <c r="BB862" i="1"/>
  <c r="BA862" i="1"/>
  <c r="AY862" i="1"/>
  <c r="AX862" i="1"/>
  <c r="AW862" i="1"/>
  <c r="AV862" i="1"/>
  <c r="AU862" i="1"/>
  <c r="AT862" i="1"/>
  <c r="BI861" i="1"/>
  <c r="BH861" i="1"/>
  <c r="BC861" i="1" a="1"/>
  <c r="BC861" i="1" s="1"/>
  <c r="BB861" i="1"/>
  <c r="BA861" i="1"/>
  <c r="BJ861" i="1" s="1"/>
  <c r="AY861" i="1"/>
  <c r="AX861" i="1"/>
  <c r="AW861" i="1"/>
  <c r="AV861" i="1"/>
  <c r="AU861" i="1"/>
  <c r="AT861" i="1"/>
  <c r="BI860" i="1"/>
  <c r="BH860" i="1"/>
  <c r="BK860" i="1" s="1"/>
  <c r="BC860" i="1" a="1"/>
  <c r="BC860" i="1" s="1"/>
  <c r="BB860" i="1"/>
  <c r="BA860" i="1"/>
  <c r="AY860" i="1"/>
  <c r="AX860" i="1"/>
  <c r="AW860" i="1"/>
  <c r="AV860" i="1"/>
  <c r="AU860" i="1"/>
  <c r="AT860" i="1"/>
  <c r="BJ859" i="1"/>
  <c r="BI859" i="1"/>
  <c r="BH859" i="1"/>
  <c r="BK859" i="1" s="1"/>
  <c r="BC859" i="1" a="1"/>
  <c r="BC859" i="1" s="1"/>
  <c r="BB859" i="1"/>
  <c r="BA859" i="1"/>
  <c r="AY859" i="1"/>
  <c r="AX859" i="1"/>
  <c r="AW859" i="1"/>
  <c r="AV859" i="1"/>
  <c r="AU859" i="1"/>
  <c r="AT859" i="1"/>
  <c r="BK858" i="1"/>
  <c r="BJ858" i="1"/>
  <c r="BI858" i="1"/>
  <c r="BH858" i="1"/>
  <c r="BC858" i="1" a="1"/>
  <c r="BC858" i="1" s="1"/>
  <c r="BB858" i="1"/>
  <c r="BA858" i="1"/>
  <c r="AY858" i="1"/>
  <c r="AX858" i="1"/>
  <c r="AW858" i="1"/>
  <c r="AV858" i="1"/>
  <c r="AU858" i="1"/>
  <c r="AT858" i="1"/>
  <c r="BI857" i="1"/>
  <c r="BJ857" i="1" s="1"/>
  <c r="BH857" i="1"/>
  <c r="BK857" i="1" s="1"/>
  <c r="BC857" i="1" a="1"/>
  <c r="BC857" i="1" s="1"/>
  <c r="BF857" i="1" s="1"/>
  <c r="BB857" i="1"/>
  <c r="BA857" i="1"/>
  <c r="AY857" i="1"/>
  <c r="AX857" i="1"/>
  <c r="AW857" i="1"/>
  <c r="AV857" i="1"/>
  <c r="AU857" i="1"/>
  <c r="AT857" i="1"/>
  <c r="BJ856" i="1"/>
  <c r="BI856" i="1"/>
  <c r="BH856" i="1"/>
  <c r="BK856" i="1" s="1"/>
  <c r="BC856" i="1" a="1"/>
  <c r="BC856" i="1" s="1"/>
  <c r="BB856" i="1"/>
  <c r="BA856" i="1"/>
  <c r="AY856" i="1"/>
  <c r="AX856" i="1"/>
  <c r="AW856" i="1"/>
  <c r="AV856" i="1"/>
  <c r="AU856" i="1"/>
  <c r="AT856" i="1"/>
  <c r="BI855" i="1"/>
  <c r="BH855" i="1"/>
  <c r="BK855" i="1" s="1"/>
  <c r="BC855" i="1" a="1"/>
  <c r="BC855" i="1" s="1"/>
  <c r="BB855" i="1"/>
  <c r="BA855" i="1"/>
  <c r="BJ855" i="1" s="1"/>
  <c r="AY855" i="1"/>
  <c r="AX855" i="1"/>
  <c r="AW855" i="1"/>
  <c r="AV855" i="1"/>
  <c r="AU855" i="1"/>
  <c r="AT855" i="1"/>
  <c r="BI854" i="1"/>
  <c r="BH854" i="1"/>
  <c r="BK854" i="1" s="1"/>
  <c r="BC854" i="1" a="1"/>
  <c r="BC854" i="1" s="1"/>
  <c r="BB854" i="1"/>
  <c r="BA854" i="1"/>
  <c r="AY854" i="1"/>
  <c r="AX854" i="1"/>
  <c r="AW854" i="1"/>
  <c r="AV854" i="1"/>
  <c r="AU854" i="1"/>
  <c r="AT854" i="1"/>
  <c r="BJ853" i="1"/>
  <c r="BI853" i="1"/>
  <c r="BH853" i="1"/>
  <c r="BK853" i="1" s="1"/>
  <c r="BC853" i="1" a="1"/>
  <c r="BC853" i="1" s="1"/>
  <c r="BF853" i="1" s="1"/>
  <c r="BB853" i="1"/>
  <c r="BA853" i="1"/>
  <c r="AY853" i="1"/>
  <c r="AX853" i="1"/>
  <c r="AW853" i="1"/>
  <c r="AV853" i="1"/>
  <c r="AU853" i="1"/>
  <c r="AT853" i="1"/>
  <c r="BK852" i="1"/>
  <c r="BJ852" i="1"/>
  <c r="BI852" i="1"/>
  <c r="BH852" i="1"/>
  <c r="BC852" i="1" a="1"/>
  <c r="BC852" i="1" s="1"/>
  <c r="BB852" i="1"/>
  <c r="BA852" i="1"/>
  <c r="AY852" i="1"/>
  <c r="AX852" i="1"/>
  <c r="AW852" i="1"/>
  <c r="AV852" i="1"/>
  <c r="AU852" i="1"/>
  <c r="AT852" i="1"/>
  <c r="BI851" i="1"/>
  <c r="BJ851" i="1" s="1"/>
  <c r="BH851" i="1"/>
  <c r="BK851" i="1" s="1"/>
  <c r="BC851" i="1" a="1"/>
  <c r="BC851" i="1" s="1"/>
  <c r="BF851" i="1" s="1"/>
  <c r="BB851" i="1"/>
  <c r="BA851" i="1"/>
  <c r="AY851" i="1"/>
  <c r="AX851" i="1"/>
  <c r="AW851" i="1"/>
  <c r="AV851" i="1"/>
  <c r="AU851" i="1"/>
  <c r="AT851" i="1"/>
  <c r="BJ850" i="1"/>
  <c r="BI850" i="1"/>
  <c r="BH850" i="1"/>
  <c r="BK850" i="1" s="1"/>
  <c r="BC850" i="1" a="1"/>
  <c r="BC850" i="1" s="1"/>
  <c r="BB850" i="1"/>
  <c r="BA850" i="1"/>
  <c r="AY850" i="1"/>
  <c r="AX850" i="1"/>
  <c r="AW850" i="1"/>
  <c r="AV850" i="1"/>
  <c r="AU850" i="1"/>
  <c r="AT850" i="1"/>
  <c r="BI849" i="1"/>
  <c r="BH849" i="1"/>
  <c r="BC849" i="1" a="1"/>
  <c r="BC849" i="1" s="1"/>
  <c r="BB849" i="1"/>
  <c r="BA849" i="1"/>
  <c r="BJ849" i="1" s="1"/>
  <c r="AY849" i="1"/>
  <c r="AX849" i="1"/>
  <c r="AW849" i="1"/>
  <c r="AV849" i="1"/>
  <c r="AU849" i="1"/>
  <c r="AT849" i="1"/>
  <c r="BI848" i="1"/>
  <c r="BH848" i="1"/>
  <c r="BK848" i="1" s="1"/>
  <c r="BC848" i="1" a="1"/>
  <c r="BC848" i="1" s="1"/>
  <c r="BB848" i="1"/>
  <c r="BA848" i="1"/>
  <c r="AY848" i="1"/>
  <c r="AX848" i="1"/>
  <c r="AW848" i="1"/>
  <c r="AV848" i="1"/>
  <c r="AU848" i="1"/>
  <c r="AT848" i="1"/>
  <c r="BJ847" i="1"/>
  <c r="BI847" i="1"/>
  <c r="BH847" i="1"/>
  <c r="BK847" i="1" s="1"/>
  <c r="BC847" i="1" a="1"/>
  <c r="BC847" i="1" s="1"/>
  <c r="BF847" i="1" s="1"/>
  <c r="BB847" i="1"/>
  <c r="BA847" i="1"/>
  <c r="AY847" i="1"/>
  <c r="AX847" i="1"/>
  <c r="AW847" i="1"/>
  <c r="AV847" i="1"/>
  <c r="AU847" i="1"/>
  <c r="AT847" i="1"/>
  <c r="BK846" i="1"/>
  <c r="BJ846" i="1"/>
  <c r="BI846" i="1"/>
  <c r="BH846" i="1"/>
  <c r="BC846" i="1" a="1"/>
  <c r="BC846" i="1" s="1"/>
  <c r="BB846" i="1"/>
  <c r="BA846" i="1"/>
  <c r="AY846" i="1"/>
  <c r="AX846" i="1"/>
  <c r="AW846" i="1"/>
  <c r="AV846" i="1"/>
  <c r="AU846" i="1"/>
  <c r="AT846" i="1"/>
  <c r="BI845" i="1"/>
  <c r="BJ845" i="1" s="1"/>
  <c r="BH845" i="1"/>
  <c r="BK845" i="1" s="1"/>
  <c r="BC845" i="1" a="1"/>
  <c r="BC845" i="1" s="1"/>
  <c r="BF845" i="1" s="1"/>
  <c r="BB845" i="1"/>
  <c r="BA845" i="1"/>
  <c r="AY845" i="1"/>
  <c r="AX845" i="1"/>
  <c r="AW845" i="1"/>
  <c r="AV845" i="1"/>
  <c r="AU845" i="1"/>
  <c r="AT845" i="1"/>
  <c r="BJ844" i="1"/>
  <c r="BI844" i="1"/>
  <c r="BH844" i="1"/>
  <c r="BK844" i="1" s="1"/>
  <c r="BC844" i="1" a="1"/>
  <c r="BC844" i="1" s="1"/>
  <c r="BB844" i="1"/>
  <c r="BA844" i="1"/>
  <c r="AY844" i="1"/>
  <c r="AX844" i="1"/>
  <c r="AW844" i="1"/>
  <c r="AV844" i="1"/>
  <c r="AU844" i="1"/>
  <c r="AT844" i="1"/>
  <c r="BI843" i="1"/>
  <c r="BH843" i="1"/>
  <c r="BC843" i="1" a="1"/>
  <c r="BC843" i="1" s="1"/>
  <c r="BB843" i="1"/>
  <c r="BA843" i="1"/>
  <c r="BJ843" i="1" s="1"/>
  <c r="AY843" i="1"/>
  <c r="AX843" i="1"/>
  <c r="AW843" i="1"/>
  <c r="AV843" i="1"/>
  <c r="AU843" i="1"/>
  <c r="AT843" i="1"/>
  <c r="BI842" i="1"/>
  <c r="BH842" i="1"/>
  <c r="BK842" i="1" s="1"/>
  <c r="BC842" i="1" a="1"/>
  <c r="BC842" i="1" s="1"/>
  <c r="BB842" i="1"/>
  <c r="BA842" i="1"/>
  <c r="AY842" i="1"/>
  <c r="AX842" i="1"/>
  <c r="AW842" i="1"/>
  <c r="AV842" i="1"/>
  <c r="AU842" i="1"/>
  <c r="AT842" i="1"/>
  <c r="BJ841" i="1"/>
  <c r="BI841" i="1"/>
  <c r="BH841" i="1"/>
  <c r="BK841" i="1" s="1"/>
  <c r="BC841" i="1" a="1"/>
  <c r="BC841" i="1" s="1"/>
  <c r="BF841" i="1" s="1"/>
  <c r="BB841" i="1"/>
  <c r="BA841" i="1"/>
  <c r="AY841" i="1"/>
  <c r="AX841" i="1"/>
  <c r="AW841" i="1"/>
  <c r="AV841" i="1"/>
  <c r="AU841" i="1"/>
  <c r="AT841" i="1"/>
  <c r="BK840" i="1"/>
  <c r="BJ840" i="1"/>
  <c r="BI840" i="1"/>
  <c r="BH840" i="1"/>
  <c r="BC840" i="1" a="1"/>
  <c r="BC840" i="1"/>
  <c r="BB840" i="1"/>
  <c r="BA840" i="1"/>
  <c r="AY840" i="1"/>
  <c r="AX840" i="1"/>
  <c r="AW840" i="1"/>
  <c r="AV840" i="1"/>
  <c r="AU840" i="1"/>
  <c r="AT840" i="1"/>
  <c r="BI839" i="1"/>
  <c r="BJ839" i="1" s="1"/>
  <c r="BH839" i="1"/>
  <c r="BK839" i="1" s="1"/>
  <c r="BC839" i="1" a="1"/>
  <c r="BC839" i="1"/>
  <c r="BF839" i="1" s="1"/>
  <c r="BB839" i="1"/>
  <c r="BA839" i="1"/>
  <c r="AY839" i="1"/>
  <c r="AX839" i="1"/>
  <c r="AW839" i="1"/>
  <c r="AV839" i="1"/>
  <c r="AU839" i="1"/>
  <c r="AT839" i="1"/>
  <c r="BJ838" i="1"/>
  <c r="BI838" i="1"/>
  <c r="BH838" i="1"/>
  <c r="BK838" i="1" s="1"/>
  <c r="BC838" i="1" a="1"/>
  <c r="BC838" i="1" s="1"/>
  <c r="BB838" i="1"/>
  <c r="BA838" i="1"/>
  <c r="AY838" i="1"/>
  <c r="AX838" i="1"/>
  <c r="AW838" i="1"/>
  <c r="AV838" i="1"/>
  <c r="AU838" i="1"/>
  <c r="AT838" i="1"/>
  <c r="BI837" i="1"/>
  <c r="BH837" i="1"/>
  <c r="BK837" i="1" s="1"/>
  <c r="BC837" i="1" a="1"/>
  <c r="BC837" i="1" s="1"/>
  <c r="BB837" i="1"/>
  <c r="BA837" i="1"/>
  <c r="BJ837" i="1" s="1"/>
  <c r="AY837" i="1"/>
  <c r="AX837" i="1"/>
  <c r="AW837" i="1"/>
  <c r="AV837" i="1"/>
  <c r="AU837" i="1"/>
  <c r="AT837" i="1"/>
  <c r="BI836" i="1"/>
  <c r="BH836" i="1"/>
  <c r="BK836" i="1" s="1"/>
  <c r="BC836" i="1" a="1"/>
  <c r="BC836" i="1" s="1"/>
  <c r="BB836" i="1"/>
  <c r="BA836" i="1"/>
  <c r="AY836" i="1"/>
  <c r="AX836" i="1"/>
  <c r="AW836" i="1"/>
  <c r="AV836" i="1"/>
  <c r="AU836" i="1"/>
  <c r="AT836" i="1"/>
  <c r="BJ835" i="1"/>
  <c r="BI835" i="1"/>
  <c r="BH835" i="1"/>
  <c r="BK835" i="1" s="1"/>
  <c r="BC835" i="1" a="1"/>
  <c r="BC835" i="1" s="1"/>
  <c r="BE835" i="1" s="1"/>
  <c r="BB835" i="1"/>
  <c r="BA835" i="1"/>
  <c r="AY835" i="1"/>
  <c r="AX835" i="1"/>
  <c r="AW835" i="1"/>
  <c r="AV835" i="1"/>
  <c r="AU835" i="1"/>
  <c r="AT835" i="1"/>
  <c r="BK834" i="1"/>
  <c r="BJ834" i="1"/>
  <c r="BI834" i="1"/>
  <c r="BH834" i="1"/>
  <c r="BC834" i="1" a="1"/>
  <c r="BC834" i="1"/>
  <c r="BB834" i="1"/>
  <c r="BA834" i="1"/>
  <c r="AY834" i="1"/>
  <c r="AX834" i="1"/>
  <c r="AW834" i="1"/>
  <c r="AV834" i="1"/>
  <c r="AU834" i="1"/>
  <c r="AT834" i="1"/>
  <c r="BI833" i="1"/>
  <c r="BJ833" i="1" s="1"/>
  <c r="BH833" i="1"/>
  <c r="BK833" i="1" s="1"/>
  <c r="BC833" i="1" a="1"/>
  <c r="BC833" i="1"/>
  <c r="BF833" i="1" s="1"/>
  <c r="BB833" i="1"/>
  <c r="BA833" i="1"/>
  <c r="AY833" i="1"/>
  <c r="AX833" i="1"/>
  <c r="AW833" i="1"/>
  <c r="AV833" i="1"/>
  <c r="AU833" i="1"/>
  <c r="AT833" i="1"/>
  <c r="BJ832" i="1"/>
  <c r="BI832" i="1"/>
  <c r="BH832" i="1"/>
  <c r="BK832" i="1" s="1"/>
  <c r="BC832" i="1" a="1"/>
  <c r="BC832" i="1" s="1"/>
  <c r="BB832" i="1"/>
  <c r="BA832" i="1"/>
  <c r="AY832" i="1"/>
  <c r="AX832" i="1"/>
  <c r="AW832" i="1"/>
  <c r="AV832" i="1"/>
  <c r="AU832" i="1"/>
  <c r="AT832" i="1"/>
  <c r="BI831" i="1"/>
  <c r="BH831" i="1"/>
  <c r="BC831" i="1" a="1"/>
  <c r="BC831" i="1" s="1"/>
  <c r="BB831" i="1"/>
  <c r="BA831" i="1"/>
  <c r="BJ831" i="1" s="1"/>
  <c r="AY831" i="1"/>
  <c r="AX831" i="1"/>
  <c r="AW831" i="1"/>
  <c r="AV831" i="1"/>
  <c r="AU831" i="1"/>
  <c r="AT831" i="1"/>
  <c r="BI830" i="1"/>
  <c r="BH830" i="1"/>
  <c r="BK830" i="1" s="1"/>
  <c r="BC830" i="1" a="1"/>
  <c r="BC830" i="1" s="1"/>
  <c r="BB830" i="1"/>
  <c r="BA830" i="1"/>
  <c r="AY830" i="1"/>
  <c r="AX830" i="1"/>
  <c r="AW830" i="1"/>
  <c r="AV830" i="1"/>
  <c r="AU830" i="1"/>
  <c r="AT830" i="1"/>
  <c r="BJ829" i="1"/>
  <c r="BI829" i="1"/>
  <c r="BH829" i="1"/>
  <c r="BK829" i="1" s="1"/>
  <c r="BC829" i="1" a="1"/>
  <c r="BC829" i="1" s="1"/>
  <c r="BF829" i="1" s="1"/>
  <c r="BB829" i="1"/>
  <c r="BA829" i="1"/>
  <c r="AY829" i="1"/>
  <c r="AX829" i="1"/>
  <c r="AW829" i="1"/>
  <c r="AV829" i="1"/>
  <c r="AU829" i="1"/>
  <c r="AT829" i="1"/>
  <c r="BK828" i="1"/>
  <c r="BJ828" i="1"/>
  <c r="BI828" i="1"/>
  <c r="BH828" i="1"/>
  <c r="BC828" i="1" a="1"/>
  <c r="BC828" i="1" s="1"/>
  <c r="BB828" i="1"/>
  <c r="BA828" i="1"/>
  <c r="AY828" i="1"/>
  <c r="AX828" i="1"/>
  <c r="AW828" i="1"/>
  <c r="AV828" i="1"/>
  <c r="AU828" i="1"/>
  <c r="AT828" i="1"/>
  <c r="BI827" i="1"/>
  <c r="BJ827" i="1" s="1"/>
  <c r="BH827" i="1"/>
  <c r="BK827" i="1" s="1"/>
  <c r="BC827" i="1" a="1"/>
  <c r="BC827" i="1" s="1"/>
  <c r="BF827" i="1" s="1"/>
  <c r="BB827" i="1"/>
  <c r="BA827" i="1"/>
  <c r="AY827" i="1"/>
  <c r="AX827" i="1"/>
  <c r="AW827" i="1"/>
  <c r="AV827" i="1"/>
  <c r="AU827" i="1"/>
  <c r="AT827" i="1"/>
  <c r="BJ826" i="1"/>
  <c r="BI826" i="1"/>
  <c r="BH826" i="1"/>
  <c r="BK826" i="1" s="1"/>
  <c r="BC826" i="1" a="1"/>
  <c r="BC826" i="1" s="1"/>
  <c r="BB826" i="1"/>
  <c r="BA826" i="1"/>
  <c r="AY826" i="1"/>
  <c r="AX826" i="1"/>
  <c r="AW826" i="1"/>
  <c r="AV826" i="1"/>
  <c r="AU826" i="1"/>
  <c r="AT826" i="1"/>
  <c r="BI825" i="1"/>
  <c r="BH825" i="1"/>
  <c r="BK825" i="1" s="1"/>
  <c r="BC825" i="1" a="1"/>
  <c r="BC825" i="1" s="1"/>
  <c r="BB825" i="1"/>
  <c r="BA825" i="1"/>
  <c r="BJ825" i="1" s="1"/>
  <c r="AY825" i="1"/>
  <c r="AX825" i="1"/>
  <c r="AW825" i="1"/>
  <c r="AV825" i="1"/>
  <c r="AU825" i="1"/>
  <c r="AT825" i="1"/>
  <c r="BI824" i="1"/>
  <c r="BH824" i="1"/>
  <c r="BK824" i="1" s="1"/>
  <c r="BC824" i="1" a="1"/>
  <c r="BC824" i="1" s="1"/>
  <c r="BB824" i="1"/>
  <c r="BA824" i="1"/>
  <c r="AY824" i="1"/>
  <c r="AX824" i="1"/>
  <c r="AW824" i="1"/>
  <c r="AV824" i="1"/>
  <c r="AU824" i="1"/>
  <c r="AT824" i="1"/>
  <c r="BJ823" i="1"/>
  <c r="BI823" i="1"/>
  <c r="BH823" i="1"/>
  <c r="BK823" i="1" s="1"/>
  <c r="BC823" i="1" a="1"/>
  <c r="BC823" i="1" s="1"/>
  <c r="BF823" i="1" s="1"/>
  <c r="BB823" i="1"/>
  <c r="BA823" i="1"/>
  <c r="AY823" i="1"/>
  <c r="AX823" i="1"/>
  <c r="AW823" i="1"/>
  <c r="AV823" i="1"/>
  <c r="AU823" i="1"/>
  <c r="AT823" i="1"/>
  <c r="BK822" i="1"/>
  <c r="BJ822" i="1"/>
  <c r="BI822" i="1"/>
  <c r="BH822" i="1"/>
  <c r="BC822" i="1" a="1"/>
  <c r="BC822" i="1"/>
  <c r="BB822" i="1"/>
  <c r="BA822" i="1"/>
  <c r="AY822" i="1"/>
  <c r="AX822" i="1"/>
  <c r="AW822" i="1"/>
  <c r="AV822" i="1"/>
  <c r="AU822" i="1"/>
  <c r="AT822" i="1"/>
  <c r="BI821" i="1"/>
  <c r="BJ821" i="1" s="1"/>
  <c r="BH821" i="1"/>
  <c r="BK821" i="1" s="1"/>
  <c r="BC821" i="1" a="1"/>
  <c r="BC821" i="1"/>
  <c r="BF821" i="1" s="1"/>
  <c r="BB821" i="1"/>
  <c r="BA821" i="1"/>
  <c r="AY821" i="1"/>
  <c r="AX821" i="1"/>
  <c r="AW821" i="1"/>
  <c r="AV821" i="1"/>
  <c r="AU821" i="1"/>
  <c r="AT821" i="1"/>
  <c r="BJ820" i="1"/>
  <c r="BI820" i="1"/>
  <c r="BH820" i="1"/>
  <c r="BK820" i="1" s="1"/>
  <c r="BC820" i="1" a="1"/>
  <c r="BC820" i="1" s="1"/>
  <c r="BB820" i="1"/>
  <c r="BA820" i="1"/>
  <c r="AY820" i="1"/>
  <c r="AX820" i="1"/>
  <c r="AW820" i="1"/>
  <c r="AV820" i="1"/>
  <c r="AU820" i="1"/>
  <c r="AT820" i="1"/>
  <c r="BI819" i="1"/>
  <c r="BH819" i="1"/>
  <c r="BK819" i="1" s="1"/>
  <c r="BC819" i="1" a="1"/>
  <c r="BC819" i="1" s="1"/>
  <c r="BB819" i="1"/>
  <c r="BA819" i="1"/>
  <c r="BJ819" i="1" s="1"/>
  <c r="AY819" i="1"/>
  <c r="AX819" i="1"/>
  <c r="AW819" i="1"/>
  <c r="AV819" i="1"/>
  <c r="AU819" i="1"/>
  <c r="AT819" i="1"/>
  <c r="BI818" i="1"/>
  <c r="BH818" i="1"/>
  <c r="BK818" i="1" s="1"/>
  <c r="BC818" i="1" a="1"/>
  <c r="BC818" i="1" s="1"/>
  <c r="BB818" i="1"/>
  <c r="BA818" i="1"/>
  <c r="AY818" i="1"/>
  <c r="AX818" i="1"/>
  <c r="AW818" i="1"/>
  <c r="AV818" i="1"/>
  <c r="AU818" i="1"/>
  <c r="AT818" i="1"/>
  <c r="BJ817" i="1"/>
  <c r="BI817" i="1"/>
  <c r="BH817" i="1"/>
  <c r="BK817" i="1" s="1"/>
  <c r="BC817" i="1" a="1"/>
  <c r="BC817" i="1" s="1"/>
  <c r="BF817" i="1" s="1"/>
  <c r="BB817" i="1"/>
  <c r="BA817" i="1"/>
  <c r="AY817" i="1"/>
  <c r="AX817" i="1"/>
  <c r="AW817" i="1"/>
  <c r="AV817" i="1"/>
  <c r="AU817" i="1"/>
  <c r="AT817" i="1"/>
  <c r="BK816" i="1"/>
  <c r="BJ816" i="1"/>
  <c r="BI816" i="1"/>
  <c r="BH816" i="1"/>
  <c r="BC816" i="1" a="1"/>
  <c r="BC816" i="1" s="1"/>
  <c r="BB816" i="1"/>
  <c r="BA816" i="1"/>
  <c r="AY816" i="1"/>
  <c r="AX816" i="1"/>
  <c r="AW816" i="1"/>
  <c r="AV816" i="1"/>
  <c r="AU816" i="1"/>
  <c r="AT816" i="1"/>
  <c r="BI815" i="1"/>
  <c r="BJ815" i="1" s="1"/>
  <c r="BH815" i="1"/>
  <c r="BK815" i="1" s="1"/>
  <c r="BC815" i="1" a="1"/>
  <c r="BC815" i="1" s="1"/>
  <c r="BF815" i="1" s="1"/>
  <c r="BB815" i="1"/>
  <c r="BA815" i="1"/>
  <c r="AY815" i="1"/>
  <c r="AX815" i="1"/>
  <c r="AW815" i="1"/>
  <c r="AV815" i="1"/>
  <c r="AU815" i="1"/>
  <c r="AT815" i="1"/>
  <c r="BJ814" i="1"/>
  <c r="BI814" i="1"/>
  <c r="BH814" i="1"/>
  <c r="BK814" i="1" s="1"/>
  <c r="BC814" i="1" a="1"/>
  <c r="BC814" i="1" s="1"/>
  <c r="BB814" i="1"/>
  <c r="BA814" i="1"/>
  <c r="AY814" i="1"/>
  <c r="AX814" i="1"/>
  <c r="AW814" i="1"/>
  <c r="AV814" i="1"/>
  <c r="AU814" i="1"/>
  <c r="AT814" i="1"/>
  <c r="BI813" i="1"/>
  <c r="BH813" i="1"/>
  <c r="BK813" i="1" s="1"/>
  <c r="BC813" i="1" a="1"/>
  <c r="BC813" i="1" s="1"/>
  <c r="BB813" i="1"/>
  <c r="BA813" i="1"/>
  <c r="BJ813" i="1" s="1"/>
  <c r="AY813" i="1"/>
  <c r="AX813" i="1"/>
  <c r="AW813" i="1"/>
  <c r="AV813" i="1"/>
  <c r="AU813" i="1"/>
  <c r="AT813" i="1"/>
  <c r="BI812" i="1"/>
  <c r="BH812" i="1"/>
  <c r="BK812" i="1" s="1"/>
  <c r="BC812" i="1" a="1"/>
  <c r="BC812" i="1" s="1"/>
  <c r="BB812" i="1"/>
  <c r="BA812" i="1"/>
  <c r="AY812" i="1"/>
  <c r="AX812" i="1"/>
  <c r="AW812" i="1"/>
  <c r="AV812" i="1"/>
  <c r="AU812" i="1"/>
  <c r="AT812" i="1"/>
  <c r="BJ811" i="1"/>
  <c r="BI811" i="1"/>
  <c r="BH811" i="1"/>
  <c r="BK811" i="1" s="1"/>
  <c r="BC811" i="1" a="1"/>
  <c r="BC811" i="1" s="1"/>
  <c r="BE811" i="1" s="1"/>
  <c r="BB811" i="1"/>
  <c r="BA811" i="1"/>
  <c r="AY811" i="1"/>
  <c r="AX811" i="1"/>
  <c r="AW811" i="1"/>
  <c r="AV811" i="1"/>
  <c r="AU811" i="1"/>
  <c r="AT811" i="1"/>
  <c r="BK810" i="1"/>
  <c r="BJ810" i="1"/>
  <c r="BI810" i="1"/>
  <c r="BH810" i="1"/>
  <c r="BC810" i="1" a="1"/>
  <c r="BC810" i="1" s="1"/>
  <c r="BB810" i="1"/>
  <c r="BA810" i="1"/>
  <c r="AY810" i="1"/>
  <c r="AX810" i="1"/>
  <c r="AW810" i="1"/>
  <c r="AV810" i="1"/>
  <c r="AU810" i="1"/>
  <c r="AT810" i="1"/>
  <c r="BI809" i="1"/>
  <c r="BJ809" i="1" s="1"/>
  <c r="BH809" i="1"/>
  <c r="BK809" i="1" s="1"/>
  <c r="BC809" i="1" a="1"/>
  <c r="BC809" i="1" s="1"/>
  <c r="BF809" i="1" s="1"/>
  <c r="BB809" i="1"/>
  <c r="BA809" i="1"/>
  <c r="AY809" i="1"/>
  <c r="AX809" i="1"/>
  <c r="AW809" i="1"/>
  <c r="AV809" i="1"/>
  <c r="AU809" i="1"/>
  <c r="AT809" i="1"/>
  <c r="BJ808" i="1"/>
  <c r="BI808" i="1"/>
  <c r="BH808" i="1"/>
  <c r="BK808" i="1" s="1"/>
  <c r="BC808" i="1" a="1"/>
  <c r="BC808" i="1" s="1"/>
  <c r="BB808" i="1"/>
  <c r="BA808" i="1"/>
  <c r="AY808" i="1"/>
  <c r="AX808" i="1"/>
  <c r="AW808" i="1"/>
  <c r="AV808" i="1"/>
  <c r="AU808" i="1"/>
  <c r="AT808" i="1"/>
  <c r="BI807" i="1"/>
  <c r="BH807" i="1"/>
  <c r="BK807" i="1" s="1"/>
  <c r="BC807" i="1" a="1"/>
  <c r="BC807" i="1" s="1"/>
  <c r="BB807" i="1"/>
  <c r="BA807" i="1"/>
  <c r="BJ807" i="1" s="1"/>
  <c r="AY807" i="1"/>
  <c r="AX807" i="1"/>
  <c r="AW807" i="1"/>
  <c r="AV807" i="1"/>
  <c r="AU807" i="1"/>
  <c r="AT807" i="1"/>
  <c r="BI806" i="1"/>
  <c r="BH806" i="1"/>
  <c r="BK806" i="1" s="1"/>
  <c r="BC806" i="1" a="1"/>
  <c r="BC806" i="1" s="1"/>
  <c r="BB806" i="1"/>
  <c r="BA806" i="1"/>
  <c r="AY806" i="1"/>
  <c r="AX806" i="1"/>
  <c r="AW806" i="1"/>
  <c r="AV806" i="1"/>
  <c r="AU806" i="1"/>
  <c r="AT806" i="1"/>
  <c r="BJ805" i="1"/>
  <c r="BI805" i="1"/>
  <c r="BH805" i="1"/>
  <c r="BK805" i="1" s="1"/>
  <c r="BC805" i="1" a="1"/>
  <c r="BC805" i="1" s="1"/>
  <c r="BF805" i="1" s="1"/>
  <c r="BB805" i="1"/>
  <c r="BA805" i="1"/>
  <c r="AY805" i="1"/>
  <c r="AX805" i="1"/>
  <c r="AW805" i="1"/>
  <c r="AV805" i="1"/>
  <c r="AU805" i="1"/>
  <c r="AT805" i="1"/>
  <c r="BK804" i="1"/>
  <c r="BJ804" i="1"/>
  <c r="BI804" i="1"/>
  <c r="BH804" i="1"/>
  <c r="BC804" i="1" a="1"/>
  <c r="BC804" i="1" s="1"/>
  <c r="BB804" i="1"/>
  <c r="BA804" i="1"/>
  <c r="AY804" i="1"/>
  <c r="AX804" i="1"/>
  <c r="AW804" i="1"/>
  <c r="AV804" i="1"/>
  <c r="AU804" i="1"/>
  <c r="AT804" i="1"/>
  <c r="BI803" i="1"/>
  <c r="BJ803" i="1" s="1"/>
  <c r="BH803" i="1"/>
  <c r="BK803" i="1" s="1"/>
  <c r="BC803" i="1" a="1"/>
  <c r="BC803" i="1" s="1"/>
  <c r="BB803" i="1"/>
  <c r="BA803" i="1"/>
  <c r="AY803" i="1"/>
  <c r="AX803" i="1"/>
  <c r="AW803" i="1"/>
  <c r="AV803" i="1"/>
  <c r="AU803" i="1"/>
  <c r="AT803" i="1"/>
  <c r="BJ802" i="1"/>
  <c r="BI802" i="1"/>
  <c r="BH802" i="1"/>
  <c r="BK802" i="1" s="1"/>
  <c r="BC802" i="1" a="1"/>
  <c r="BC802" i="1" s="1"/>
  <c r="BB802" i="1"/>
  <c r="BA802" i="1"/>
  <c r="AY802" i="1"/>
  <c r="AX802" i="1"/>
  <c r="AW802" i="1"/>
  <c r="AV802" i="1"/>
  <c r="AU802" i="1"/>
  <c r="AT802" i="1"/>
  <c r="BI801" i="1"/>
  <c r="BH801" i="1"/>
  <c r="BC801" i="1" a="1"/>
  <c r="BC801" i="1" s="1"/>
  <c r="BB801" i="1"/>
  <c r="BA801" i="1"/>
  <c r="BJ801" i="1" s="1"/>
  <c r="AY801" i="1"/>
  <c r="AX801" i="1"/>
  <c r="AW801" i="1"/>
  <c r="AV801" i="1"/>
  <c r="AU801" i="1"/>
  <c r="AT801" i="1"/>
  <c r="BI800" i="1"/>
  <c r="BH800" i="1"/>
  <c r="BK800" i="1" s="1"/>
  <c r="BC800" i="1" a="1"/>
  <c r="BC800" i="1" s="1"/>
  <c r="BB800" i="1"/>
  <c r="BA800" i="1"/>
  <c r="AY800" i="1"/>
  <c r="AX800" i="1"/>
  <c r="AW800" i="1"/>
  <c r="AV800" i="1"/>
  <c r="AU800" i="1"/>
  <c r="AT800" i="1"/>
  <c r="BJ799" i="1"/>
  <c r="BI799" i="1"/>
  <c r="BH799" i="1"/>
  <c r="BK799" i="1" s="1"/>
  <c r="BC799" i="1" a="1"/>
  <c r="BC799" i="1" s="1"/>
  <c r="BF799" i="1" s="1"/>
  <c r="BB799" i="1"/>
  <c r="BA799" i="1"/>
  <c r="AY799" i="1"/>
  <c r="AX799" i="1"/>
  <c r="AW799" i="1"/>
  <c r="AV799" i="1"/>
  <c r="AU799" i="1"/>
  <c r="AT799" i="1"/>
  <c r="BK798" i="1"/>
  <c r="BJ798" i="1"/>
  <c r="BI798" i="1"/>
  <c r="BH798" i="1"/>
  <c r="BC798" i="1" a="1"/>
  <c r="BC798" i="1"/>
  <c r="BB798" i="1"/>
  <c r="BA798" i="1"/>
  <c r="AY798" i="1"/>
  <c r="AX798" i="1"/>
  <c r="AW798" i="1"/>
  <c r="AV798" i="1"/>
  <c r="AU798" i="1"/>
  <c r="AT798" i="1"/>
  <c r="BI797" i="1"/>
  <c r="BJ797" i="1" s="1"/>
  <c r="BH797" i="1"/>
  <c r="BK797" i="1" s="1"/>
  <c r="BC797" i="1" a="1"/>
  <c r="BC797" i="1" s="1"/>
  <c r="BB797" i="1"/>
  <c r="BA797" i="1"/>
  <c r="AY797" i="1"/>
  <c r="AX797" i="1"/>
  <c r="AW797" i="1"/>
  <c r="AV797" i="1"/>
  <c r="AU797" i="1"/>
  <c r="AT797" i="1"/>
  <c r="BJ796" i="1"/>
  <c r="BI796" i="1"/>
  <c r="BH796" i="1"/>
  <c r="BK796" i="1" s="1"/>
  <c r="BC796" i="1" a="1"/>
  <c r="BC796" i="1"/>
  <c r="BB796" i="1"/>
  <c r="BA796" i="1"/>
  <c r="AY796" i="1"/>
  <c r="AX796" i="1"/>
  <c r="AW796" i="1"/>
  <c r="AV796" i="1"/>
  <c r="AU796" i="1"/>
  <c r="AT796" i="1"/>
  <c r="BI795" i="1"/>
  <c r="BH795" i="1"/>
  <c r="BK795" i="1" s="1"/>
  <c r="BC795" i="1" a="1"/>
  <c r="BC795" i="1"/>
  <c r="BB795" i="1"/>
  <c r="BA795" i="1"/>
  <c r="BJ795" i="1" s="1"/>
  <c r="AY795" i="1"/>
  <c r="AX795" i="1"/>
  <c r="AW795" i="1"/>
  <c r="AV795" i="1"/>
  <c r="AU795" i="1"/>
  <c r="AT795" i="1"/>
  <c r="BI794" i="1"/>
  <c r="BH794" i="1"/>
  <c r="BK794" i="1" s="1"/>
  <c r="BC794" i="1" a="1"/>
  <c r="BC794" i="1" s="1"/>
  <c r="BB794" i="1"/>
  <c r="BA794" i="1"/>
  <c r="AY794" i="1"/>
  <c r="AX794" i="1"/>
  <c r="AW794" i="1"/>
  <c r="AV794" i="1"/>
  <c r="AU794" i="1"/>
  <c r="AT794" i="1"/>
  <c r="BJ793" i="1"/>
  <c r="BI793" i="1"/>
  <c r="BH793" i="1"/>
  <c r="BK793" i="1" s="1"/>
  <c r="BC793" i="1" a="1"/>
  <c r="BC793" i="1" s="1"/>
  <c r="BF793" i="1" s="1"/>
  <c r="BB793" i="1"/>
  <c r="BA793" i="1"/>
  <c r="AY793" i="1"/>
  <c r="AX793" i="1"/>
  <c r="AW793" i="1"/>
  <c r="AV793" i="1"/>
  <c r="AU793" i="1"/>
  <c r="AT793" i="1"/>
  <c r="BK792" i="1"/>
  <c r="BJ792" i="1"/>
  <c r="BI792" i="1"/>
  <c r="BH792" i="1"/>
  <c r="BC792" i="1" a="1"/>
  <c r="BC792" i="1" s="1"/>
  <c r="BB792" i="1"/>
  <c r="BA792" i="1"/>
  <c r="AY792" i="1"/>
  <c r="AX792" i="1"/>
  <c r="AW792" i="1"/>
  <c r="AV792" i="1"/>
  <c r="AU792" i="1"/>
  <c r="AT792" i="1"/>
  <c r="BI791" i="1"/>
  <c r="BJ791" i="1" s="1"/>
  <c r="BH791" i="1"/>
  <c r="BK791" i="1" s="1"/>
  <c r="BC791" i="1" a="1"/>
  <c r="BC791" i="1" s="1"/>
  <c r="BB791" i="1"/>
  <c r="BA791" i="1"/>
  <c r="AY791" i="1"/>
  <c r="AX791" i="1"/>
  <c r="AW791" i="1"/>
  <c r="AV791" i="1"/>
  <c r="AU791" i="1"/>
  <c r="AT791" i="1"/>
  <c r="BJ790" i="1"/>
  <c r="BI790" i="1"/>
  <c r="BH790" i="1"/>
  <c r="BK790" i="1" s="1"/>
  <c r="BC790" i="1" a="1"/>
  <c r="BC790" i="1" s="1"/>
  <c r="BB790" i="1"/>
  <c r="BA790" i="1"/>
  <c r="AY790" i="1"/>
  <c r="AX790" i="1"/>
  <c r="AW790" i="1"/>
  <c r="AV790" i="1"/>
  <c r="AU790" i="1"/>
  <c r="AT790" i="1"/>
  <c r="BI789" i="1"/>
  <c r="BH789" i="1"/>
  <c r="BK789" i="1" s="1"/>
  <c r="BC789" i="1" a="1"/>
  <c r="BC789" i="1" s="1"/>
  <c r="BB789" i="1"/>
  <c r="BA789" i="1"/>
  <c r="BJ789" i="1" s="1"/>
  <c r="AY789" i="1"/>
  <c r="AX789" i="1"/>
  <c r="AW789" i="1"/>
  <c r="AV789" i="1"/>
  <c r="AU789" i="1"/>
  <c r="AT789" i="1"/>
  <c r="BI788" i="1"/>
  <c r="BH788" i="1"/>
  <c r="BK788" i="1" s="1"/>
  <c r="BC788" i="1" a="1"/>
  <c r="BC788" i="1" s="1"/>
  <c r="BB788" i="1"/>
  <c r="BA788" i="1"/>
  <c r="AY788" i="1"/>
  <c r="AX788" i="1"/>
  <c r="AW788" i="1"/>
  <c r="AV788" i="1"/>
  <c r="AU788" i="1"/>
  <c r="AT788" i="1"/>
  <c r="BJ787" i="1"/>
  <c r="BI787" i="1"/>
  <c r="BH787" i="1"/>
  <c r="BK787" i="1" s="1"/>
  <c r="BC787" i="1" a="1"/>
  <c r="BC787" i="1" s="1"/>
  <c r="BF787" i="1" s="1"/>
  <c r="BB787" i="1"/>
  <c r="BA787" i="1"/>
  <c r="AY787" i="1"/>
  <c r="AX787" i="1"/>
  <c r="AW787" i="1"/>
  <c r="AV787" i="1"/>
  <c r="AU787" i="1"/>
  <c r="AT787" i="1"/>
  <c r="BK786" i="1"/>
  <c r="BJ786" i="1"/>
  <c r="BI786" i="1"/>
  <c r="BH786" i="1"/>
  <c r="BC786" i="1" a="1"/>
  <c r="BC786" i="1" s="1"/>
  <c r="BB786" i="1"/>
  <c r="BA786" i="1"/>
  <c r="AY786" i="1"/>
  <c r="AX786" i="1"/>
  <c r="AW786" i="1"/>
  <c r="AV786" i="1"/>
  <c r="AU786" i="1"/>
  <c r="AT786" i="1"/>
  <c r="BI785" i="1"/>
  <c r="BJ785" i="1" s="1"/>
  <c r="BH785" i="1"/>
  <c r="BK785" i="1" s="1"/>
  <c r="BC785" i="1" a="1"/>
  <c r="BC785" i="1" s="1"/>
  <c r="BB785" i="1"/>
  <c r="BA785" i="1"/>
  <c r="AY785" i="1"/>
  <c r="AX785" i="1"/>
  <c r="AW785" i="1"/>
  <c r="AV785" i="1"/>
  <c r="AU785" i="1"/>
  <c r="AT785" i="1"/>
  <c r="BJ784" i="1"/>
  <c r="BI784" i="1"/>
  <c r="BH784" i="1"/>
  <c r="BK784" i="1" s="1"/>
  <c r="BC784" i="1" a="1"/>
  <c r="BC784" i="1" s="1"/>
  <c r="BB784" i="1"/>
  <c r="BA784" i="1"/>
  <c r="AY784" i="1"/>
  <c r="AX784" i="1"/>
  <c r="AW784" i="1"/>
  <c r="AV784" i="1"/>
  <c r="AU784" i="1"/>
  <c r="AT784" i="1"/>
  <c r="BI783" i="1"/>
  <c r="BH783" i="1"/>
  <c r="BC783" i="1" a="1"/>
  <c r="BC783" i="1" s="1"/>
  <c r="BB783" i="1"/>
  <c r="BA783" i="1"/>
  <c r="BJ783" i="1" s="1"/>
  <c r="AY783" i="1"/>
  <c r="AX783" i="1"/>
  <c r="AW783" i="1"/>
  <c r="AV783" i="1"/>
  <c r="AU783" i="1"/>
  <c r="AT783" i="1"/>
  <c r="BI782" i="1"/>
  <c r="BH782" i="1"/>
  <c r="BK782" i="1" s="1"/>
  <c r="BC782" i="1" a="1"/>
  <c r="BC782" i="1" s="1"/>
  <c r="BB782" i="1"/>
  <c r="BA782" i="1"/>
  <c r="AY782" i="1"/>
  <c r="AX782" i="1"/>
  <c r="AW782" i="1"/>
  <c r="AV782" i="1"/>
  <c r="AU782" i="1"/>
  <c r="AT782" i="1"/>
  <c r="BJ781" i="1"/>
  <c r="BI781" i="1"/>
  <c r="BH781" i="1"/>
  <c r="BK781" i="1" s="1"/>
  <c r="BE781" i="1"/>
  <c r="BC781" i="1" a="1"/>
  <c r="BC781" i="1" s="1"/>
  <c r="BF781" i="1" s="1"/>
  <c r="BB781" i="1"/>
  <c r="BA781" i="1"/>
  <c r="AY781" i="1"/>
  <c r="AX781" i="1"/>
  <c r="AW781" i="1"/>
  <c r="AV781" i="1"/>
  <c r="AU781" i="1"/>
  <c r="AT781" i="1"/>
  <c r="BK780" i="1"/>
  <c r="BJ780" i="1"/>
  <c r="BI780" i="1"/>
  <c r="BH780" i="1"/>
  <c r="BC780" i="1" a="1"/>
  <c r="BC780" i="1" s="1"/>
  <c r="BB780" i="1"/>
  <c r="BA780" i="1"/>
  <c r="AY780" i="1"/>
  <c r="AX780" i="1"/>
  <c r="AW780" i="1"/>
  <c r="AV780" i="1"/>
  <c r="AU780" i="1"/>
  <c r="AT780" i="1"/>
  <c r="BI779" i="1"/>
  <c r="BJ779" i="1" s="1"/>
  <c r="BH779" i="1"/>
  <c r="BK779" i="1" s="1"/>
  <c r="BC779" i="1" a="1"/>
  <c r="BC779" i="1" s="1"/>
  <c r="BB779" i="1"/>
  <c r="BA779" i="1"/>
  <c r="AY779" i="1"/>
  <c r="AX779" i="1"/>
  <c r="AW779" i="1"/>
  <c r="AV779" i="1"/>
  <c r="AU779" i="1"/>
  <c r="AT779" i="1"/>
  <c r="BJ778" i="1"/>
  <c r="BI778" i="1"/>
  <c r="BH778" i="1"/>
  <c r="BK778" i="1" s="1"/>
  <c r="BC778" i="1" a="1"/>
  <c r="BC778" i="1" s="1"/>
  <c r="BB778" i="1"/>
  <c r="BA778" i="1"/>
  <c r="AY778" i="1"/>
  <c r="AX778" i="1"/>
  <c r="AW778" i="1"/>
  <c r="AV778" i="1"/>
  <c r="AU778" i="1"/>
  <c r="AT778" i="1"/>
  <c r="BI777" i="1"/>
  <c r="BH777" i="1"/>
  <c r="BK777" i="1" s="1"/>
  <c r="BC777" i="1" a="1"/>
  <c r="BC777" i="1" s="1"/>
  <c r="BB777" i="1"/>
  <c r="BA777" i="1"/>
  <c r="BJ777" i="1" s="1"/>
  <c r="AY777" i="1"/>
  <c r="AX777" i="1"/>
  <c r="AW777" i="1"/>
  <c r="AV777" i="1"/>
  <c r="AU777" i="1"/>
  <c r="AT777" i="1"/>
  <c r="BI776" i="1"/>
  <c r="BH776" i="1"/>
  <c r="BK776" i="1" s="1"/>
  <c r="BC776" i="1" a="1"/>
  <c r="BC776" i="1" s="1"/>
  <c r="BB776" i="1"/>
  <c r="BA776" i="1"/>
  <c r="AY776" i="1"/>
  <c r="AX776" i="1"/>
  <c r="AW776" i="1"/>
  <c r="AV776" i="1"/>
  <c r="AU776" i="1"/>
  <c r="AT776" i="1"/>
  <c r="BJ775" i="1"/>
  <c r="BI775" i="1"/>
  <c r="BH775" i="1"/>
  <c r="BK775" i="1" s="1"/>
  <c r="BC775" i="1" a="1"/>
  <c r="BC775" i="1" s="1"/>
  <c r="BF775" i="1" s="1"/>
  <c r="BB775" i="1"/>
  <c r="BA775" i="1"/>
  <c r="AY775" i="1"/>
  <c r="AX775" i="1"/>
  <c r="AW775" i="1"/>
  <c r="AV775" i="1"/>
  <c r="AU775" i="1"/>
  <c r="AT775" i="1"/>
  <c r="BK774" i="1"/>
  <c r="BJ774" i="1"/>
  <c r="BI774" i="1"/>
  <c r="BH774" i="1"/>
  <c r="BC774" i="1" a="1"/>
  <c r="BC774" i="1" s="1"/>
  <c r="BB774" i="1"/>
  <c r="BA774" i="1"/>
  <c r="AY774" i="1"/>
  <c r="AX774" i="1"/>
  <c r="AW774" i="1"/>
  <c r="AV774" i="1"/>
  <c r="AU774" i="1"/>
  <c r="AT774" i="1"/>
  <c r="BI773" i="1"/>
  <c r="BJ773" i="1" s="1"/>
  <c r="BH773" i="1"/>
  <c r="BC773" i="1" a="1"/>
  <c r="BC773" i="1" s="1"/>
  <c r="BB773" i="1"/>
  <c r="BA773" i="1"/>
  <c r="AY773" i="1"/>
  <c r="AX773" i="1"/>
  <c r="AW773" i="1"/>
  <c r="AV773" i="1"/>
  <c r="AU773" i="1"/>
  <c r="AT773" i="1"/>
  <c r="BJ772" i="1"/>
  <c r="BI772" i="1"/>
  <c r="BH772" i="1"/>
  <c r="BK772" i="1" s="1"/>
  <c r="BC772" i="1" a="1"/>
  <c r="BC772" i="1" s="1"/>
  <c r="BB772" i="1"/>
  <c r="BA772" i="1"/>
  <c r="AY772" i="1"/>
  <c r="AX772" i="1"/>
  <c r="AW772" i="1"/>
  <c r="AV772" i="1"/>
  <c r="AU772" i="1"/>
  <c r="AT772" i="1"/>
  <c r="BI771" i="1"/>
  <c r="BH771" i="1"/>
  <c r="BK771" i="1" s="1"/>
  <c r="BC771" i="1" a="1"/>
  <c r="BC771" i="1" s="1"/>
  <c r="BB771" i="1"/>
  <c r="BA771" i="1"/>
  <c r="BJ771" i="1" s="1"/>
  <c r="AY771" i="1"/>
  <c r="AX771" i="1"/>
  <c r="AW771" i="1"/>
  <c r="AV771" i="1"/>
  <c r="AU771" i="1"/>
  <c r="AT771" i="1"/>
  <c r="BI770" i="1"/>
  <c r="BH770" i="1"/>
  <c r="BK770" i="1" s="1"/>
  <c r="BC770" i="1" a="1"/>
  <c r="BC770" i="1" s="1"/>
  <c r="BB770" i="1"/>
  <c r="BA770" i="1"/>
  <c r="AY770" i="1"/>
  <c r="AX770" i="1"/>
  <c r="AW770" i="1"/>
  <c r="AV770" i="1"/>
  <c r="AU770" i="1"/>
  <c r="AT770" i="1"/>
  <c r="BJ769" i="1"/>
  <c r="BI769" i="1"/>
  <c r="BH769" i="1"/>
  <c r="BK769" i="1" s="1"/>
  <c r="BC769" i="1" a="1"/>
  <c r="BC769" i="1" s="1"/>
  <c r="BF769" i="1" s="1"/>
  <c r="BB769" i="1"/>
  <c r="BA769" i="1"/>
  <c r="AY769" i="1"/>
  <c r="AX769" i="1"/>
  <c r="AW769" i="1"/>
  <c r="AV769" i="1"/>
  <c r="AU769" i="1"/>
  <c r="AT769" i="1"/>
  <c r="BK768" i="1"/>
  <c r="BJ768" i="1"/>
  <c r="BI768" i="1"/>
  <c r="BH768" i="1"/>
  <c r="BC768" i="1" a="1"/>
  <c r="BC768" i="1" s="1"/>
  <c r="BB768" i="1"/>
  <c r="BA768" i="1"/>
  <c r="AY768" i="1"/>
  <c r="AX768" i="1"/>
  <c r="AW768" i="1"/>
  <c r="AV768" i="1"/>
  <c r="AU768" i="1"/>
  <c r="AT768" i="1"/>
  <c r="BI767" i="1"/>
  <c r="BJ767" i="1" s="1"/>
  <c r="BH767" i="1"/>
  <c r="BC767" i="1" a="1"/>
  <c r="BC767" i="1" s="1"/>
  <c r="BB767" i="1"/>
  <c r="BA767" i="1"/>
  <c r="AY767" i="1"/>
  <c r="AX767" i="1"/>
  <c r="AW767" i="1"/>
  <c r="AV767" i="1"/>
  <c r="AU767" i="1"/>
  <c r="AT767" i="1"/>
  <c r="BJ766" i="1"/>
  <c r="BI766" i="1"/>
  <c r="BH766" i="1"/>
  <c r="BK766" i="1" s="1"/>
  <c r="BC766" i="1" a="1"/>
  <c r="BC766" i="1" s="1"/>
  <c r="BB766" i="1"/>
  <c r="BA766" i="1"/>
  <c r="AY766" i="1"/>
  <c r="AX766" i="1"/>
  <c r="AW766" i="1"/>
  <c r="AV766" i="1"/>
  <c r="AU766" i="1"/>
  <c r="AT766" i="1"/>
  <c r="BI765" i="1"/>
  <c r="BH765" i="1"/>
  <c r="BC765" i="1" a="1"/>
  <c r="BC765" i="1" s="1"/>
  <c r="BB765" i="1"/>
  <c r="BA765" i="1"/>
  <c r="BJ765" i="1" s="1"/>
  <c r="AY765" i="1"/>
  <c r="AX765" i="1"/>
  <c r="AW765" i="1"/>
  <c r="AV765" i="1"/>
  <c r="AU765" i="1"/>
  <c r="AT765" i="1"/>
  <c r="BI764" i="1"/>
  <c r="BH764" i="1"/>
  <c r="BK764" i="1" s="1"/>
  <c r="BC764" i="1" a="1"/>
  <c r="BC764" i="1" s="1"/>
  <c r="BB764" i="1"/>
  <c r="BA764" i="1"/>
  <c r="AY764" i="1"/>
  <c r="AX764" i="1"/>
  <c r="AW764" i="1"/>
  <c r="AV764" i="1"/>
  <c r="AU764" i="1"/>
  <c r="AT764" i="1"/>
  <c r="BJ763" i="1"/>
  <c r="BI763" i="1"/>
  <c r="BH763" i="1"/>
  <c r="BK763" i="1" s="1"/>
  <c r="BC763" i="1" a="1"/>
  <c r="BC763" i="1" s="1"/>
  <c r="BF763" i="1" s="1"/>
  <c r="BB763" i="1"/>
  <c r="BA763" i="1"/>
  <c r="AY763" i="1"/>
  <c r="AX763" i="1"/>
  <c r="AW763" i="1"/>
  <c r="AV763" i="1"/>
  <c r="AU763" i="1"/>
  <c r="AT763" i="1"/>
  <c r="BK762" i="1"/>
  <c r="BJ762" i="1"/>
  <c r="BI762" i="1"/>
  <c r="BH762" i="1"/>
  <c r="BC762" i="1" a="1"/>
  <c r="BC762" i="1"/>
  <c r="BB762" i="1"/>
  <c r="BA762" i="1"/>
  <c r="AY762" i="1"/>
  <c r="AX762" i="1"/>
  <c r="AW762" i="1"/>
  <c r="AV762" i="1"/>
  <c r="AU762" i="1"/>
  <c r="AT762" i="1"/>
  <c r="BI761" i="1"/>
  <c r="BJ761" i="1" s="1"/>
  <c r="BH761" i="1"/>
  <c r="BC761" i="1" a="1"/>
  <c r="BC761" i="1" s="1"/>
  <c r="BB761" i="1"/>
  <c r="BA761" i="1"/>
  <c r="AY761" i="1"/>
  <c r="AX761" i="1"/>
  <c r="AW761" i="1"/>
  <c r="AV761" i="1"/>
  <c r="AU761" i="1"/>
  <c r="AT761" i="1"/>
  <c r="BJ760" i="1"/>
  <c r="BI760" i="1"/>
  <c r="BH760" i="1"/>
  <c r="BK760" i="1" s="1"/>
  <c r="BC760" i="1" a="1"/>
  <c r="BC760" i="1"/>
  <c r="BB760" i="1"/>
  <c r="BA760" i="1"/>
  <c r="AY760" i="1"/>
  <c r="AX760" i="1"/>
  <c r="AW760" i="1"/>
  <c r="AV760" i="1"/>
  <c r="AU760" i="1"/>
  <c r="AT760" i="1"/>
  <c r="BI759" i="1"/>
  <c r="BH759" i="1"/>
  <c r="BK759" i="1" s="1"/>
  <c r="BC759" i="1" a="1"/>
  <c r="BC759" i="1"/>
  <c r="BB759" i="1"/>
  <c r="BA759" i="1"/>
  <c r="BJ759" i="1" s="1"/>
  <c r="AY759" i="1"/>
  <c r="AX759" i="1"/>
  <c r="AW759" i="1"/>
  <c r="AV759" i="1"/>
  <c r="AU759" i="1"/>
  <c r="AT759" i="1"/>
  <c r="BI758" i="1"/>
  <c r="BH758" i="1"/>
  <c r="BK758" i="1" s="1"/>
  <c r="BC758" i="1" a="1"/>
  <c r="BC758" i="1" s="1"/>
  <c r="BB758" i="1"/>
  <c r="BA758" i="1"/>
  <c r="AY758" i="1"/>
  <c r="AX758" i="1"/>
  <c r="AW758" i="1"/>
  <c r="AV758" i="1"/>
  <c r="AU758" i="1"/>
  <c r="AT758" i="1"/>
  <c r="BJ757" i="1"/>
  <c r="BI757" i="1"/>
  <c r="BH757" i="1"/>
  <c r="BK757" i="1" s="1"/>
  <c r="BC757" i="1" a="1"/>
  <c r="BC757" i="1" s="1"/>
  <c r="BF757" i="1" s="1"/>
  <c r="BB757" i="1"/>
  <c r="BA757" i="1"/>
  <c r="AY757" i="1"/>
  <c r="AX757" i="1"/>
  <c r="AW757" i="1"/>
  <c r="AV757" i="1"/>
  <c r="AU757" i="1"/>
  <c r="AT757" i="1"/>
  <c r="BK756" i="1"/>
  <c r="BJ756" i="1"/>
  <c r="BI756" i="1"/>
  <c r="BH756" i="1"/>
  <c r="BC756" i="1" a="1"/>
  <c r="BC756" i="1"/>
  <c r="BB756" i="1"/>
  <c r="BA756" i="1"/>
  <c r="AY756" i="1"/>
  <c r="AX756" i="1"/>
  <c r="AW756" i="1"/>
  <c r="AV756" i="1"/>
  <c r="AU756" i="1"/>
  <c r="AT756" i="1"/>
  <c r="BI755" i="1"/>
  <c r="BJ755" i="1" s="1"/>
  <c r="BH755" i="1"/>
  <c r="BC755" i="1" a="1"/>
  <c r="BC755" i="1" s="1"/>
  <c r="BB755" i="1"/>
  <c r="BA755" i="1"/>
  <c r="AY755" i="1"/>
  <c r="AX755" i="1"/>
  <c r="AW755" i="1"/>
  <c r="AV755" i="1"/>
  <c r="AU755" i="1"/>
  <c r="AT755" i="1"/>
  <c r="BJ754" i="1"/>
  <c r="BI754" i="1"/>
  <c r="BH754" i="1"/>
  <c r="BK754" i="1" s="1"/>
  <c r="BC754" i="1" a="1"/>
  <c r="BC754" i="1"/>
  <c r="BB754" i="1"/>
  <c r="BA754" i="1"/>
  <c r="AY754" i="1"/>
  <c r="AX754" i="1"/>
  <c r="AW754" i="1"/>
  <c r="AV754" i="1"/>
  <c r="AU754" i="1"/>
  <c r="AT754" i="1"/>
  <c r="BI753" i="1"/>
  <c r="BH753" i="1"/>
  <c r="BK753" i="1" s="1"/>
  <c r="BC753" i="1" a="1"/>
  <c r="BC753" i="1"/>
  <c r="BB753" i="1"/>
  <c r="BA753" i="1"/>
  <c r="BJ753" i="1" s="1"/>
  <c r="AY753" i="1"/>
  <c r="AX753" i="1"/>
  <c r="AW753" i="1"/>
  <c r="AV753" i="1"/>
  <c r="AU753" i="1"/>
  <c r="AT753" i="1"/>
  <c r="BI752" i="1"/>
  <c r="BH752" i="1"/>
  <c r="BK752" i="1" s="1"/>
  <c r="BC752" i="1" a="1"/>
  <c r="BC752" i="1" s="1"/>
  <c r="BB752" i="1"/>
  <c r="BA752" i="1"/>
  <c r="AY752" i="1"/>
  <c r="AX752" i="1"/>
  <c r="AW752" i="1"/>
  <c r="AV752" i="1"/>
  <c r="AU752" i="1"/>
  <c r="AT752" i="1"/>
  <c r="BJ751" i="1"/>
  <c r="BI751" i="1"/>
  <c r="BH751" i="1"/>
  <c r="BK751" i="1" s="1"/>
  <c r="BC751" i="1" a="1"/>
  <c r="BC751" i="1" s="1"/>
  <c r="BF751" i="1" s="1"/>
  <c r="BB751" i="1"/>
  <c r="BA751" i="1"/>
  <c r="AY751" i="1"/>
  <c r="AX751" i="1"/>
  <c r="AW751" i="1"/>
  <c r="AV751" i="1"/>
  <c r="AU751" i="1"/>
  <c r="AT751" i="1"/>
  <c r="BK750" i="1"/>
  <c r="BJ750" i="1"/>
  <c r="BI750" i="1"/>
  <c r="BH750" i="1"/>
  <c r="BC750" i="1" a="1"/>
  <c r="BC750" i="1" s="1"/>
  <c r="BB750" i="1"/>
  <c r="BA750" i="1"/>
  <c r="AY750" i="1"/>
  <c r="AX750" i="1"/>
  <c r="AW750" i="1"/>
  <c r="AV750" i="1"/>
  <c r="AU750" i="1"/>
  <c r="AT750" i="1"/>
  <c r="BI749" i="1"/>
  <c r="BJ749" i="1" s="1"/>
  <c r="BH749" i="1"/>
  <c r="BC749" i="1" a="1"/>
  <c r="BC749" i="1" s="1"/>
  <c r="BB749" i="1"/>
  <c r="BA749" i="1"/>
  <c r="AY749" i="1"/>
  <c r="AX749" i="1"/>
  <c r="AW749" i="1"/>
  <c r="AV749" i="1"/>
  <c r="AU749" i="1"/>
  <c r="AT749" i="1"/>
  <c r="BJ748" i="1"/>
  <c r="BI748" i="1"/>
  <c r="BH748" i="1"/>
  <c r="BK748" i="1" s="1"/>
  <c r="BC748" i="1" a="1"/>
  <c r="BC748" i="1" s="1"/>
  <c r="BB748" i="1"/>
  <c r="BA748" i="1"/>
  <c r="AY748" i="1"/>
  <c r="AX748" i="1"/>
  <c r="AW748" i="1"/>
  <c r="AV748" i="1"/>
  <c r="AU748" i="1"/>
  <c r="AT748" i="1"/>
  <c r="BI747" i="1"/>
  <c r="BH747" i="1"/>
  <c r="BC747" i="1" a="1"/>
  <c r="BC747" i="1" s="1"/>
  <c r="BB747" i="1"/>
  <c r="BA747" i="1"/>
  <c r="BJ747" i="1" s="1"/>
  <c r="AY747" i="1"/>
  <c r="AX747" i="1"/>
  <c r="AW747" i="1"/>
  <c r="AV747" i="1"/>
  <c r="AU747" i="1"/>
  <c r="AT747" i="1"/>
  <c r="BI746" i="1"/>
  <c r="BH746" i="1"/>
  <c r="BK746" i="1" s="1"/>
  <c r="BC746" i="1" a="1"/>
  <c r="BC746" i="1" s="1"/>
  <c r="BB746" i="1"/>
  <c r="BA746" i="1"/>
  <c r="AY746" i="1"/>
  <c r="AX746" i="1"/>
  <c r="AW746" i="1"/>
  <c r="AV746" i="1"/>
  <c r="AU746" i="1"/>
  <c r="AT746" i="1"/>
  <c r="BJ745" i="1"/>
  <c r="BI745" i="1"/>
  <c r="BH745" i="1"/>
  <c r="BK745" i="1" s="1"/>
  <c r="BC745" i="1" a="1"/>
  <c r="BC745" i="1" s="1"/>
  <c r="BF745" i="1" s="1"/>
  <c r="BB745" i="1"/>
  <c r="BA745" i="1"/>
  <c r="AY745" i="1"/>
  <c r="AX745" i="1"/>
  <c r="AW745" i="1"/>
  <c r="AV745" i="1"/>
  <c r="AU745" i="1"/>
  <c r="AT745" i="1"/>
  <c r="BK744" i="1"/>
  <c r="BJ744" i="1"/>
  <c r="BI744" i="1"/>
  <c r="BH744" i="1"/>
  <c r="BC744" i="1" a="1"/>
  <c r="BC744" i="1"/>
  <c r="BB744" i="1"/>
  <c r="BA744" i="1"/>
  <c r="AY744" i="1"/>
  <c r="AX744" i="1"/>
  <c r="AW744" i="1"/>
  <c r="AV744" i="1"/>
  <c r="AU744" i="1"/>
  <c r="AT744" i="1"/>
  <c r="BI743" i="1"/>
  <c r="BJ743" i="1" s="1"/>
  <c r="BH743" i="1"/>
  <c r="BC743" i="1" a="1"/>
  <c r="BC743" i="1" s="1"/>
  <c r="BB743" i="1"/>
  <c r="BA743" i="1"/>
  <c r="AY743" i="1"/>
  <c r="AX743" i="1"/>
  <c r="AW743" i="1"/>
  <c r="AV743" i="1"/>
  <c r="AU743" i="1"/>
  <c r="AT743" i="1"/>
  <c r="BJ742" i="1"/>
  <c r="BI742" i="1"/>
  <c r="BH742" i="1"/>
  <c r="BK742" i="1" s="1"/>
  <c r="BC742" i="1" a="1"/>
  <c r="BC742" i="1"/>
  <c r="BB742" i="1"/>
  <c r="BA742" i="1"/>
  <c r="AY742" i="1"/>
  <c r="AX742" i="1"/>
  <c r="AW742" i="1"/>
  <c r="AV742" i="1"/>
  <c r="AU742" i="1"/>
  <c r="AT742" i="1"/>
  <c r="BI741" i="1"/>
  <c r="BH741" i="1"/>
  <c r="BK741" i="1" s="1"/>
  <c r="BC741" i="1" a="1"/>
  <c r="BC741" i="1"/>
  <c r="BB741" i="1"/>
  <c r="BA741" i="1"/>
  <c r="BJ741" i="1" s="1"/>
  <c r="AY741" i="1"/>
  <c r="AX741" i="1"/>
  <c r="AW741" i="1"/>
  <c r="AV741" i="1"/>
  <c r="AU741" i="1"/>
  <c r="AT741" i="1"/>
  <c r="BI740" i="1"/>
  <c r="BH740" i="1"/>
  <c r="BK740" i="1" s="1"/>
  <c r="BC740" i="1" a="1"/>
  <c r="BC740" i="1" s="1"/>
  <c r="BB740" i="1"/>
  <c r="BA740" i="1"/>
  <c r="AY740" i="1"/>
  <c r="AX740" i="1"/>
  <c r="AW740" i="1"/>
  <c r="AV740" i="1"/>
  <c r="AU740" i="1"/>
  <c r="AT740" i="1"/>
  <c r="BJ739" i="1"/>
  <c r="BI739" i="1"/>
  <c r="BH739" i="1"/>
  <c r="BK739" i="1" s="1"/>
  <c r="BC739" i="1" a="1"/>
  <c r="BC739" i="1" s="1"/>
  <c r="BF739" i="1" s="1"/>
  <c r="BB739" i="1"/>
  <c r="BA739" i="1"/>
  <c r="AY739" i="1"/>
  <c r="AX739" i="1"/>
  <c r="AW739" i="1"/>
  <c r="AV739" i="1"/>
  <c r="AU739" i="1"/>
  <c r="AT739" i="1"/>
  <c r="BK738" i="1"/>
  <c r="BJ738" i="1"/>
  <c r="BI738" i="1"/>
  <c r="BH738" i="1"/>
  <c r="BC738" i="1" a="1"/>
  <c r="BC738" i="1" s="1"/>
  <c r="BB738" i="1"/>
  <c r="BA738" i="1"/>
  <c r="AY738" i="1"/>
  <c r="AX738" i="1"/>
  <c r="AW738" i="1"/>
  <c r="AV738" i="1"/>
  <c r="AU738" i="1"/>
  <c r="AT738" i="1"/>
  <c r="BI737" i="1"/>
  <c r="BH737" i="1"/>
  <c r="BK737" i="1" s="1"/>
  <c r="BC737" i="1" a="1"/>
  <c r="BC737" i="1" s="1"/>
  <c r="BB737" i="1"/>
  <c r="BA737" i="1"/>
  <c r="AY737" i="1"/>
  <c r="AX737" i="1"/>
  <c r="AW737" i="1"/>
  <c r="AV737" i="1"/>
  <c r="AU737" i="1"/>
  <c r="AT737" i="1"/>
  <c r="BJ736" i="1"/>
  <c r="BI736" i="1"/>
  <c r="BH736" i="1"/>
  <c r="BK736" i="1" s="1"/>
  <c r="BC736" i="1" a="1"/>
  <c r="BC736" i="1"/>
  <c r="BF736" i="1" s="1"/>
  <c r="BB736" i="1"/>
  <c r="BA736" i="1"/>
  <c r="AY736" i="1"/>
  <c r="AX736" i="1"/>
  <c r="AW736" i="1"/>
  <c r="AV736" i="1"/>
  <c r="AU736" i="1"/>
  <c r="AT736" i="1"/>
  <c r="BJ735" i="1"/>
  <c r="BI735" i="1"/>
  <c r="BH735" i="1"/>
  <c r="BK735" i="1" s="1"/>
  <c r="BC735" i="1" a="1"/>
  <c r="BC735" i="1" s="1"/>
  <c r="BE735" i="1" s="1"/>
  <c r="BB735" i="1"/>
  <c r="BA735" i="1"/>
  <c r="AY735" i="1"/>
  <c r="AX735" i="1"/>
  <c r="AW735" i="1"/>
  <c r="AV735" i="1"/>
  <c r="AU735" i="1"/>
  <c r="AT735" i="1"/>
  <c r="BK734" i="1"/>
  <c r="BI734" i="1"/>
  <c r="BJ734" i="1" s="1"/>
  <c r="BH734" i="1"/>
  <c r="BC734" i="1" a="1"/>
  <c r="BC734" i="1" s="1"/>
  <c r="BB734" i="1"/>
  <c r="BA734" i="1"/>
  <c r="AY734" i="1"/>
  <c r="AX734" i="1"/>
  <c r="AW734" i="1"/>
  <c r="AV734" i="1"/>
  <c r="AU734" i="1"/>
  <c r="AT734" i="1"/>
  <c r="BJ733" i="1"/>
  <c r="BI733" i="1"/>
  <c r="BH733" i="1"/>
  <c r="BK733" i="1" s="1"/>
  <c r="BC733" i="1" a="1"/>
  <c r="BC733" i="1"/>
  <c r="BF733" i="1" s="1"/>
  <c r="BB733" i="1"/>
  <c r="BA733" i="1"/>
  <c r="AY733" i="1"/>
  <c r="AX733" i="1"/>
  <c r="AW733" i="1"/>
  <c r="AV733" i="1"/>
  <c r="AU733" i="1"/>
  <c r="AT733" i="1"/>
  <c r="BI732" i="1"/>
  <c r="BH732" i="1"/>
  <c r="BC732" i="1" a="1"/>
  <c r="BC732" i="1" s="1"/>
  <c r="BB732" i="1"/>
  <c r="BA732" i="1"/>
  <c r="BJ732" i="1" s="1"/>
  <c r="AY732" i="1"/>
  <c r="AX732" i="1"/>
  <c r="AW732" i="1"/>
  <c r="AV732" i="1"/>
  <c r="AU732" i="1"/>
  <c r="AT732" i="1"/>
  <c r="BI731" i="1"/>
  <c r="BH731" i="1"/>
  <c r="BK731" i="1" s="1"/>
  <c r="BC731" i="1" a="1"/>
  <c r="BC731" i="1"/>
  <c r="BB731" i="1"/>
  <c r="BA731" i="1"/>
  <c r="AY731" i="1"/>
  <c r="AX731" i="1"/>
  <c r="AW731" i="1"/>
  <c r="AV731" i="1"/>
  <c r="AU731" i="1"/>
  <c r="AT731" i="1"/>
  <c r="BJ730" i="1"/>
  <c r="BI730" i="1"/>
  <c r="BH730" i="1"/>
  <c r="BK730" i="1" s="1"/>
  <c r="BC730" i="1" a="1"/>
  <c r="BC730" i="1" s="1"/>
  <c r="BF730" i="1" s="1"/>
  <c r="BB730" i="1"/>
  <c r="BA730" i="1"/>
  <c r="AY730" i="1"/>
  <c r="AX730" i="1"/>
  <c r="AW730" i="1"/>
  <c r="AV730" i="1"/>
  <c r="AU730" i="1"/>
  <c r="AT730" i="1"/>
  <c r="BK729" i="1"/>
  <c r="BJ729" i="1"/>
  <c r="BI729" i="1"/>
  <c r="BH729" i="1"/>
  <c r="BC729" i="1" a="1"/>
  <c r="BC729" i="1" s="1"/>
  <c r="BB729" i="1"/>
  <c r="BA729" i="1"/>
  <c r="AY729" i="1"/>
  <c r="AX729" i="1"/>
  <c r="AW729" i="1"/>
  <c r="AV729" i="1"/>
  <c r="AU729" i="1"/>
  <c r="AT729" i="1"/>
  <c r="BI728" i="1"/>
  <c r="BH728" i="1"/>
  <c r="BK728" i="1" s="1"/>
  <c r="BC728" i="1" a="1"/>
  <c r="BC728" i="1" s="1"/>
  <c r="BB728" i="1"/>
  <c r="BA728" i="1"/>
  <c r="AY728" i="1"/>
  <c r="AX728" i="1"/>
  <c r="AW728" i="1"/>
  <c r="AV728" i="1"/>
  <c r="AU728" i="1"/>
  <c r="AT728" i="1"/>
  <c r="BJ727" i="1"/>
  <c r="BI727" i="1"/>
  <c r="BH727" i="1"/>
  <c r="BK727" i="1" s="1"/>
  <c r="BC727" i="1" a="1"/>
  <c r="BC727" i="1"/>
  <c r="BB727" i="1"/>
  <c r="BA727" i="1"/>
  <c r="AY727" i="1"/>
  <c r="AX727" i="1"/>
  <c r="AW727" i="1"/>
  <c r="AV727" i="1"/>
  <c r="AU727" i="1"/>
  <c r="AT727" i="1"/>
  <c r="BJ726" i="1"/>
  <c r="BI726" i="1"/>
  <c r="BH726" i="1"/>
  <c r="BK726" i="1" s="1"/>
  <c r="BF726" i="1"/>
  <c r="BC726" i="1" a="1"/>
  <c r="BC726" i="1" s="1"/>
  <c r="BE726" i="1" s="1"/>
  <c r="BB726" i="1"/>
  <c r="BA726" i="1"/>
  <c r="AY726" i="1"/>
  <c r="AX726" i="1"/>
  <c r="AW726" i="1"/>
  <c r="AV726" i="1"/>
  <c r="AU726" i="1"/>
  <c r="AT726" i="1"/>
  <c r="BI725" i="1"/>
  <c r="BJ725" i="1" s="1"/>
  <c r="BH725" i="1"/>
  <c r="BK725" i="1" s="1"/>
  <c r="BC725" i="1" a="1"/>
  <c r="BC725" i="1" s="1"/>
  <c r="BF725" i="1" s="1"/>
  <c r="BB725" i="1"/>
  <c r="BA725" i="1"/>
  <c r="AY725" i="1"/>
  <c r="AX725" i="1"/>
  <c r="AW725" i="1"/>
  <c r="AV725" i="1"/>
  <c r="AU725" i="1"/>
  <c r="AT725" i="1"/>
  <c r="BJ724" i="1"/>
  <c r="BI724" i="1"/>
  <c r="BH724" i="1"/>
  <c r="BK724" i="1" s="1"/>
  <c r="BC724" i="1" a="1"/>
  <c r="BC724" i="1" s="1"/>
  <c r="BB724" i="1"/>
  <c r="BA724" i="1"/>
  <c r="AY724" i="1"/>
  <c r="AX724" i="1"/>
  <c r="AW724" i="1"/>
  <c r="AV724" i="1"/>
  <c r="AU724" i="1"/>
  <c r="AT724" i="1"/>
  <c r="BJ723" i="1"/>
  <c r="BI723" i="1"/>
  <c r="BH723" i="1"/>
  <c r="BK723" i="1" s="1"/>
  <c r="BC723" i="1" a="1"/>
  <c r="BC723" i="1" s="1"/>
  <c r="BB723" i="1"/>
  <c r="BA723" i="1"/>
  <c r="AY723" i="1"/>
  <c r="AX723" i="1"/>
  <c r="AW723" i="1"/>
  <c r="AV723" i="1"/>
  <c r="AU723" i="1"/>
  <c r="AT723" i="1"/>
  <c r="BK722" i="1"/>
  <c r="BI722" i="1"/>
  <c r="BJ722" i="1" s="1"/>
  <c r="BH722" i="1"/>
  <c r="BC722" i="1" a="1"/>
  <c r="BC722" i="1" s="1"/>
  <c r="BF722" i="1" s="1"/>
  <c r="BB722" i="1"/>
  <c r="BA722" i="1"/>
  <c r="AY722" i="1"/>
  <c r="AX722" i="1"/>
  <c r="AW722" i="1"/>
  <c r="AV722" i="1"/>
  <c r="AU722" i="1"/>
  <c r="AT722" i="1"/>
  <c r="BK721" i="1"/>
  <c r="BJ721" i="1"/>
  <c r="BI721" i="1"/>
  <c r="BH721" i="1"/>
  <c r="BC721" i="1" a="1"/>
  <c r="BC721" i="1"/>
  <c r="BF721" i="1" s="1"/>
  <c r="BB721" i="1"/>
  <c r="BA721" i="1"/>
  <c r="AY721" i="1"/>
  <c r="AX721" i="1"/>
  <c r="AW721" i="1"/>
  <c r="AV721" i="1"/>
  <c r="AU721" i="1"/>
  <c r="AT721" i="1"/>
  <c r="BI720" i="1"/>
  <c r="BH720" i="1"/>
  <c r="BK720" i="1" s="1"/>
  <c r="BC720" i="1" a="1"/>
  <c r="BC720" i="1" s="1"/>
  <c r="BB720" i="1"/>
  <c r="BA720" i="1"/>
  <c r="BJ720" i="1" s="1"/>
  <c r="AY720" i="1"/>
  <c r="AX720" i="1"/>
  <c r="AW720" i="1"/>
  <c r="AV720" i="1"/>
  <c r="AU720" i="1"/>
  <c r="AT720" i="1"/>
  <c r="BI719" i="1"/>
  <c r="BJ719" i="1" s="1"/>
  <c r="BH719" i="1"/>
  <c r="BK719" i="1" s="1"/>
  <c r="BC719" i="1" a="1"/>
  <c r="BC719" i="1" s="1"/>
  <c r="BF719" i="1" s="1"/>
  <c r="BB719" i="1"/>
  <c r="BA719" i="1"/>
  <c r="AY719" i="1"/>
  <c r="AX719" i="1"/>
  <c r="AW719" i="1"/>
  <c r="AV719" i="1"/>
  <c r="AU719" i="1"/>
  <c r="AT719" i="1"/>
  <c r="BI718" i="1"/>
  <c r="BJ718" i="1" s="1"/>
  <c r="BH718" i="1"/>
  <c r="BK718" i="1" s="1"/>
  <c r="BC718" i="1" a="1"/>
  <c r="BC718" i="1" s="1"/>
  <c r="BF718" i="1" s="1"/>
  <c r="BB718" i="1"/>
  <c r="BA718" i="1"/>
  <c r="AY718" i="1"/>
  <c r="AX718" i="1"/>
  <c r="AW718" i="1"/>
  <c r="AV718" i="1"/>
  <c r="AU718" i="1"/>
  <c r="AT718" i="1"/>
  <c r="BI717" i="1"/>
  <c r="BH717" i="1"/>
  <c r="BK717" i="1" s="1"/>
  <c r="BC717" i="1" a="1"/>
  <c r="BC717" i="1" s="1"/>
  <c r="BB717" i="1"/>
  <c r="BA717" i="1"/>
  <c r="BJ717" i="1" s="1"/>
  <c r="AY717" i="1"/>
  <c r="AX717" i="1"/>
  <c r="AW717" i="1"/>
  <c r="AV717" i="1"/>
  <c r="AU717" i="1"/>
  <c r="AT717" i="1"/>
  <c r="BI716" i="1"/>
  <c r="BH716" i="1"/>
  <c r="BK716" i="1" s="1"/>
  <c r="BC716" i="1" a="1"/>
  <c r="BC716" i="1" s="1"/>
  <c r="BF716" i="1" s="1"/>
  <c r="BB716" i="1"/>
  <c r="BA716" i="1"/>
  <c r="AY716" i="1"/>
  <c r="AX716" i="1"/>
  <c r="AW716" i="1"/>
  <c r="AV716" i="1"/>
  <c r="AU716" i="1"/>
  <c r="AT716" i="1"/>
  <c r="BJ715" i="1"/>
  <c r="BI715" i="1"/>
  <c r="BH715" i="1"/>
  <c r="BK715" i="1" s="1"/>
  <c r="BC715" i="1" a="1"/>
  <c r="BC715" i="1" s="1"/>
  <c r="BE715" i="1" s="1"/>
  <c r="BB715" i="1"/>
  <c r="BA715" i="1"/>
  <c r="AY715" i="1"/>
  <c r="AX715" i="1"/>
  <c r="AW715" i="1"/>
  <c r="AV715" i="1"/>
  <c r="AU715" i="1"/>
  <c r="AT715" i="1"/>
  <c r="BK714" i="1"/>
  <c r="BJ714" i="1"/>
  <c r="BI714" i="1"/>
  <c r="BH714" i="1"/>
  <c r="BC714" i="1" a="1"/>
  <c r="BC714" i="1" s="1"/>
  <c r="BB714" i="1"/>
  <c r="BA714" i="1"/>
  <c r="AY714" i="1"/>
  <c r="AX714" i="1"/>
  <c r="AW714" i="1"/>
  <c r="AV714" i="1"/>
  <c r="AU714" i="1"/>
  <c r="AT714" i="1"/>
  <c r="BI713" i="1"/>
  <c r="BH713" i="1"/>
  <c r="BK713" i="1" s="1"/>
  <c r="BC713" i="1" a="1"/>
  <c r="BC713" i="1" s="1"/>
  <c r="BB713" i="1"/>
  <c r="BA713" i="1"/>
  <c r="AY713" i="1"/>
  <c r="AX713" i="1"/>
  <c r="AW713" i="1"/>
  <c r="AV713" i="1"/>
  <c r="AU713" i="1"/>
  <c r="AT713" i="1"/>
  <c r="BJ712" i="1"/>
  <c r="BI712" i="1"/>
  <c r="BH712" i="1"/>
  <c r="BK712" i="1" s="1"/>
  <c r="BC712" i="1" a="1"/>
  <c r="BC712" i="1" s="1"/>
  <c r="BF712" i="1" s="1"/>
  <c r="BB712" i="1"/>
  <c r="BA712" i="1"/>
  <c r="AY712" i="1"/>
  <c r="AX712" i="1"/>
  <c r="AW712" i="1"/>
  <c r="AV712" i="1"/>
  <c r="AU712" i="1"/>
  <c r="AT712" i="1"/>
  <c r="BI711" i="1"/>
  <c r="BJ711" i="1" s="1"/>
  <c r="BH711" i="1"/>
  <c r="BK711" i="1" s="1"/>
  <c r="BC711" i="1" a="1"/>
  <c r="BC711" i="1" s="1"/>
  <c r="BB711" i="1"/>
  <c r="BA711" i="1"/>
  <c r="AY711" i="1"/>
  <c r="AX711" i="1"/>
  <c r="AW711" i="1"/>
  <c r="AV711" i="1"/>
  <c r="AU711" i="1"/>
  <c r="AT711" i="1"/>
  <c r="BI710" i="1"/>
  <c r="BH710" i="1"/>
  <c r="BC710" i="1" a="1"/>
  <c r="BC710" i="1" s="1"/>
  <c r="BB710" i="1"/>
  <c r="BA710" i="1"/>
  <c r="BK710" i="1" s="1"/>
  <c r="AY710" i="1"/>
  <c r="AX710" i="1"/>
  <c r="AW710" i="1"/>
  <c r="AV710" i="1"/>
  <c r="AU710" i="1"/>
  <c r="AT710" i="1"/>
  <c r="BJ709" i="1"/>
  <c r="BI709" i="1"/>
  <c r="BH709" i="1"/>
  <c r="BK709" i="1" s="1"/>
  <c r="BC709" i="1" a="1"/>
  <c r="BC709" i="1" s="1"/>
  <c r="BF709" i="1" s="1"/>
  <c r="BB709" i="1"/>
  <c r="BA709" i="1"/>
  <c r="AY709" i="1"/>
  <c r="AX709" i="1"/>
  <c r="AW709" i="1"/>
  <c r="AV709" i="1"/>
  <c r="AU709" i="1"/>
  <c r="AT709" i="1"/>
  <c r="BJ708" i="1"/>
  <c r="BI708" i="1"/>
  <c r="BH708" i="1"/>
  <c r="BK708" i="1" s="1"/>
  <c r="BC708" i="1" a="1"/>
  <c r="BC708" i="1" s="1"/>
  <c r="BE708" i="1" s="1"/>
  <c r="BB708" i="1"/>
  <c r="BA708" i="1"/>
  <c r="AY708" i="1"/>
  <c r="AX708" i="1"/>
  <c r="AW708" i="1"/>
  <c r="AV708" i="1"/>
  <c r="AU708" i="1"/>
  <c r="AT708" i="1"/>
  <c r="BI707" i="1"/>
  <c r="BJ707" i="1" s="1"/>
  <c r="BH707" i="1"/>
  <c r="BK707" i="1" s="1"/>
  <c r="BC707" i="1" a="1"/>
  <c r="BC707" i="1" s="1"/>
  <c r="BF707" i="1" s="1"/>
  <c r="BB707" i="1"/>
  <c r="BA707" i="1"/>
  <c r="AY707" i="1"/>
  <c r="AX707" i="1"/>
  <c r="AW707" i="1"/>
  <c r="AV707" i="1"/>
  <c r="AU707" i="1"/>
  <c r="AT707" i="1"/>
  <c r="BJ706" i="1"/>
  <c r="BI706" i="1"/>
  <c r="BH706" i="1"/>
  <c r="BK706" i="1" s="1"/>
  <c r="BC706" i="1" a="1"/>
  <c r="BC706" i="1" s="1"/>
  <c r="BB706" i="1"/>
  <c r="BA706" i="1"/>
  <c r="AY706" i="1"/>
  <c r="AX706" i="1"/>
  <c r="AW706" i="1"/>
  <c r="AV706" i="1"/>
  <c r="AU706" i="1"/>
  <c r="AT706" i="1"/>
  <c r="BJ705" i="1"/>
  <c r="BI705" i="1"/>
  <c r="BH705" i="1"/>
  <c r="BK705" i="1" s="1"/>
  <c r="BC705" i="1" a="1"/>
  <c r="BC705" i="1" s="1"/>
  <c r="BB705" i="1"/>
  <c r="BA705" i="1"/>
  <c r="AY705" i="1"/>
  <c r="AX705" i="1"/>
  <c r="AW705" i="1"/>
  <c r="AV705" i="1"/>
  <c r="AU705" i="1"/>
  <c r="AT705" i="1"/>
  <c r="BK704" i="1"/>
  <c r="BI704" i="1"/>
  <c r="BJ704" i="1" s="1"/>
  <c r="BH704" i="1"/>
  <c r="BC704" i="1" a="1"/>
  <c r="BC704" i="1" s="1"/>
  <c r="BF704" i="1" s="1"/>
  <c r="BB704" i="1"/>
  <c r="BA704" i="1"/>
  <c r="AY704" i="1"/>
  <c r="AX704" i="1"/>
  <c r="AW704" i="1"/>
  <c r="AV704" i="1"/>
  <c r="AU704" i="1"/>
  <c r="AT704" i="1"/>
  <c r="BK703" i="1"/>
  <c r="BJ703" i="1"/>
  <c r="BI703" i="1"/>
  <c r="BH703" i="1"/>
  <c r="BC703" i="1" a="1"/>
  <c r="BC703" i="1" s="1"/>
  <c r="BF703" i="1" s="1"/>
  <c r="BB703" i="1"/>
  <c r="BA703" i="1"/>
  <c r="AY703" i="1"/>
  <c r="AX703" i="1"/>
  <c r="AW703" i="1"/>
  <c r="AV703" i="1"/>
  <c r="AU703" i="1"/>
  <c r="AT703" i="1"/>
  <c r="BI702" i="1"/>
  <c r="BH702" i="1"/>
  <c r="BC702" i="1" a="1"/>
  <c r="BC702" i="1" s="1"/>
  <c r="BB702" i="1"/>
  <c r="BA702" i="1"/>
  <c r="BJ702" i="1" s="1"/>
  <c r="AY702" i="1"/>
  <c r="AX702" i="1"/>
  <c r="AW702" i="1"/>
  <c r="AV702" i="1"/>
  <c r="AU702" i="1"/>
  <c r="AT702" i="1"/>
  <c r="BI701" i="1"/>
  <c r="BJ701" i="1" s="1"/>
  <c r="BH701" i="1"/>
  <c r="BK701" i="1" s="1"/>
  <c r="BC701" i="1" a="1"/>
  <c r="BC701" i="1" s="1"/>
  <c r="BB701" i="1"/>
  <c r="BA701" i="1"/>
  <c r="AY701" i="1"/>
  <c r="AX701" i="1"/>
  <c r="AW701" i="1"/>
  <c r="AV701" i="1"/>
  <c r="AU701" i="1"/>
  <c r="AT701" i="1"/>
  <c r="BJ700" i="1"/>
  <c r="BI700" i="1"/>
  <c r="BH700" i="1"/>
  <c r="BK700" i="1" s="1"/>
  <c r="BC700" i="1" a="1"/>
  <c r="BC700" i="1" s="1"/>
  <c r="BF700" i="1" s="1"/>
  <c r="BB700" i="1"/>
  <c r="BA700" i="1"/>
  <c r="AY700" i="1"/>
  <c r="AX700" i="1"/>
  <c r="AW700" i="1"/>
  <c r="AV700" i="1"/>
  <c r="AU700" i="1"/>
  <c r="AT700" i="1"/>
  <c r="BI699" i="1"/>
  <c r="BH699" i="1"/>
  <c r="BK699" i="1" s="1"/>
  <c r="BC699" i="1" a="1"/>
  <c r="BC699" i="1" s="1"/>
  <c r="BB699" i="1"/>
  <c r="BA699" i="1"/>
  <c r="BJ699" i="1" s="1"/>
  <c r="AY699" i="1"/>
  <c r="AX699" i="1"/>
  <c r="AW699" i="1"/>
  <c r="AV699" i="1"/>
  <c r="AU699" i="1"/>
  <c r="AT699" i="1"/>
  <c r="BI698" i="1"/>
  <c r="BH698" i="1"/>
  <c r="BC698" i="1" a="1"/>
  <c r="BC698" i="1"/>
  <c r="BB698" i="1"/>
  <c r="BA698" i="1"/>
  <c r="AY698" i="1"/>
  <c r="AX698" i="1"/>
  <c r="AW698" i="1"/>
  <c r="AV698" i="1"/>
  <c r="AU698" i="1"/>
  <c r="AT698" i="1"/>
  <c r="BJ697" i="1"/>
  <c r="BI697" i="1"/>
  <c r="BH697" i="1"/>
  <c r="BK697" i="1" s="1"/>
  <c r="BF697" i="1"/>
  <c r="BE697" i="1"/>
  <c r="BC697" i="1" a="1"/>
  <c r="BC697" i="1" s="1"/>
  <c r="BB697" i="1"/>
  <c r="BA697" i="1"/>
  <c r="AY697" i="1"/>
  <c r="AX697" i="1"/>
  <c r="AW697" i="1"/>
  <c r="AV697" i="1"/>
  <c r="AU697" i="1"/>
  <c r="AT697" i="1"/>
  <c r="BK696" i="1"/>
  <c r="BJ696" i="1"/>
  <c r="BI696" i="1"/>
  <c r="BH696" i="1"/>
  <c r="BC696" i="1" a="1"/>
  <c r="BC696" i="1" s="1"/>
  <c r="BB696" i="1"/>
  <c r="BA696" i="1"/>
  <c r="AY696" i="1"/>
  <c r="AX696" i="1"/>
  <c r="AW696" i="1"/>
  <c r="AV696" i="1"/>
  <c r="AU696" i="1"/>
  <c r="AT696" i="1"/>
  <c r="BI695" i="1"/>
  <c r="BH695" i="1"/>
  <c r="BK695" i="1" s="1"/>
  <c r="BC695" i="1" a="1"/>
  <c r="BC695" i="1" s="1"/>
  <c r="BB695" i="1"/>
  <c r="BA695" i="1"/>
  <c r="AY695" i="1"/>
  <c r="AX695" i="1"/>
  <c r="AW695" i="1"/>
  <c r="AV695" i="1"/>
  <c r="AU695" i="1"/>
  <c r="AT695" i="1"/>
  <c r="BJ694" i="1"/>
  <c r="BI694" i="1"/>
  <c r="BH694" i="1"/>
  <c r="BK694" i="1" s="1"/>
  <c r="BC694" i="1" a="1"/>
  <c r="BC694" i="1" s="1"/>
  <c r="BB694" i="1"/>
  <c r="BA694" i="1"/>
  <c r="AY694" i="1"/>
  <c r="AX694" i="1"/>
  <c r="AW694" i="1"/>
  <c r="AV694" i="1"/>
  <c r="AU694" i="1"/>
  <c r="AT694" i="1"/>
  <c r="BI693" i="1"/>
  <c r="BJ693" i="1" s="1"/>
  <c r="BH693" i="1"/>
  <c r="BK693" i="1" s="1"/>
  <c r="BC693" i="1" a="1"/>
  <c r="BC693" i="1" s="1"/>
  <c r="BB693" i="1"/>
  <c r="BA693" i="1"/>
  <c r="AY693" i="1"/>
  <c r="AX693" i="1"/>
  <c r="AW693" i="1"/>
  <c r="AV693" i="1"/>
  <c r="AU693" i="1"/>
  <c r="AT693" i="1"/>
  <c r="BI692" i="1"/>
  <c r="BH692" i="1"/>
  <c r="BC692" i="1" a="1"/>
  <c r="BC692" i="1" s="1"/>
  <c r="BB692" i="1"/>
  <c r="BA692" i="1"/>
  <c r="BK692" i="1" s="1"/>
  <c r="AY692" i="1"/>
  <c r="AX692" i="1"/>
  <c r="AW692" i="1"/>
  <c r="AV692" i="1"/>
  <c r="AU692" i="1"/>
  <c r="AT692" i="1"/>
  <c r="BJ691" i="1"/>
  <c r="BI691" i="1"/>
  <c r="BH691" i="1"/>
  <c r="BK691" i="1" s="1"/>
  <c r="BC691" i="1" a="1"/>
  <c r="BC691" i="1" s="1"/>
  <c r="BF691" i="1" s="1"/>
  <c r="BB691" i="1"/>
  <c r="BA691" i="1"/>
  <c r="AY691" i="1"/>
  <c r="AX691" i="1"/>
  <c r="AW691" i="1"/>
  <c r="AV691" i="1"/>
  <c r="AU691" i="1"/>
  <c r="AT691" i="1"/>
  <c r="BJ690" i="1"/>
  <c r="BI690" i="1"/>
  <c r="BH690" i="1"/>
  <c r="BK690" i="1" s="1"/>
  <c r="BF690" i="1"/>
  <c r="BC690" i="1" a="1"/>
  <c r="BC690" i="1" s="1"/>
  <c r="BE690" i="1" s="1"/>
  <c r="BB690" i="1"/>
  <c r="BA690" i="1"/>
  <c r="AY690" i="1"/>
  <c r="AX690" i="1"/>
  <c r="AW690" i="1"/>
  <c r="AV690" i="1"/>
  <c r="AU690" i="1"/>
  <c r="AT690" i="1"/>
  <c r="BI689" i="1"/>
  <c r="BJ689" i="1" s="1"/>
  <c r="BH689" i="1"/>
  <c r="BK689" i="1" s="1"/>
  <c r="BC689" i="1" a="1"/>
  <c r="BC689" i="1" s="1"/>
  <c r="BF689" i="1" s="1"/>
  <c r="BB689" i="1"/>
  <c r="BA689" i="1"/>
  <c r="AY689" i="1"/>
  <c r="AX689" i="1"/>
  <c r="AW689" i="1"/>
  <c r="AV689" i="1"/>
  <c r="AU689" i="1"/>
  <c r="AT689" i="1"/>
  <c r="BJ688" i="1"/>
  <c r="BI688" i="1"/>
  <c r="BH688" i="1"/>
  <c r="BK688" i="1" s="1"/>
  <c r="BC688" i="1" a="1"/>
  <c r="BC688" i="1" s="1"/>
  <c r="BB688" i="1"/>
  <c r="BA688" i="1"/>
  <c r="AY688" i="1"/>
  <c r="AX688" i="1"/>
  <c r="AW688" i="1"/>
  <c r="AV688" i="1"/>
  <c r="AU688" i="1"/>
  <c r="AT688" i="1"/>
  <c r="BJ687" i="1"/>
  <c r="BI687" i="1"/>
  <c r="BH687" i="1"/>
  <c r="BK687" i="1" s="1"/>
  <c r="BC687" i="1" a="1"/>
  <c r="BC687" i="1" s="1"/>
  <c r="BB687" i="1"/>
  <c r="BA687" i="1"/>
  <c r="AY687" i="1"/>
  <c r="AX687" i="1"/>
  <c r="AW687" i="1"/>
  <c r="AV687" i="1"/>
  <c r="AU687" i="1"/>
  <c r="AT687" i="1"/>
  <c r="BI686" i="1"/>
  <c r="BJ686" i="1" s="1"/>
  <c r="BH686" i="1"/>
  <c r="BK686" i="1" s="1"/>
  <c r="BF686" i="1"/>
  <c r="BE686" i="1"/>
  <c r="BC686" i="1" a="1"/>
  <c r="BC686" i="1" s="1"/>
  <c r="BB686" i="1"/>
  <c r="BA686" i="1"/>
  <c r="AY686" i="1"/>
  <c r="AX686" i="1"/>
  <c r="AW686" i="1"/>
  <c r="AV686" i="1"/>
  <c r="AU686" i="1"/>
  <c r="AT686" i="1"/>
  <c r="BK685" i="1"/>
  <c r="BJ685" i="1"/>
  <c r="BI685" i="1"/>
  <c r="BH685" i="1"/>
  <c r="BC685" i="1" a="1"/>
  <c r="BC685" i="1" s="1"/>
  <c r="BF685" i="1" s="1"/>
  <c r="BB685" i="1"/>
  <c r="BA685" i="1"/>
  <c r="AY685" i="1"/>
  <c r="AX685" i="1"/>
  <c r="AW685" i="1"/>
  <c r="AV685" i="1"/>
  <c r="AU685" i="1"/>
  <c r="AT685" i="1"/>
  <c r="BI684" i="1"/>
  <c r="BH684" i="1"/>
  <c r="BK684" i="1" s="1"/>
  <c r="BC684" i="1" a="1"/>
  <c r="BC684" i="1" s="1"/>
  <c r="BB684" i="1"/>
  <c r="BA684" i="1"/>
  <c r="BJ684" i="1" s="1"/>
  <c r="AY684" i="1"/>
  <c r="AX684" i="1"/>
  <c r="AW684" i="1"/>
  <c r="AV684" i="1"/>
  <c r="AU684" i="1"/>
  <c r="AT684" i="1"/>
  <c r="BI683" i="1"/>
  <c r="BJ683" i="1" s="1"/>
  <c r="BH683" i="1"/>
  <c r="BK683" i="1" s="1"/>
  <c r="BC683" i="1" a="1"/>
  <c r="BC683" i="1" s="1"/>
  <c r="BF683" i="1" s="1"/>
  <c r="BB683" i="1"/>
  <c r="BA683" i="1"/>
  <c r="AY683" i="1"/>
  <c r="AX683" i="1"/>
  <c r="AW683" i="1"/>
  <c r="AV683" i="1"/>
  <c r="AU683" i="1"/>
  <c r="AT683" i="1"/>
  <c r="BJ682" i="1"/>
  <c r="BI682" i="1"/>
  <c r="BH682" i="1"/>
  <c r="BK682" i="1" s="1"/>
  <c r="BC682" i="1" a="1"/>
  <c r="BC682" i="1" s="1"/>
  <c r="BE682" i="1" s="1"/>
  <c r="BB682" i="1"/>
  <c r="BA682" i="1"/>
  <c r="AY682" i="1"/>
  <c r="AX682" i="1"/>
  <c r="AW682" i="1"/>
  <c r="AV682" i="1"/>
  <c r="AU682" i="1"/>
  <c r="AT682" i="1"/>
  <c r="BI681" i="1"/>
  <c r="BH681" i="1"/>
  <c r="BC681" i="1" a="1"/>
  <c r="BC681" i="1" s="1"/>
  <c r="BB681" i="1"/>
  <c r="BA681" i="1"/>
  <c r="BK681" i="1" s="1"/>
  <c r="AY681" i="1"/>
  <c r="AX681" i="1"/>
  <c r="AW681" i="1"/>
  <c r="AV681" i="1"/>
  <c r="AU681" i="1"/>
  <c r="AT681" i="1"/>
  <c r="BI680" i="1"/>
  <c r="BH680" i="1"/>
  <c r="BC680" i="1" a="1"/>
  <c r="BC680" i="1" s="1"/>
  <c r="BE680" i="1" s="1"/>
  <c r="BB680" i="1"/>
  <c r="BA680" i="1"/>
  <c r="AY680" i="1"/>
  <c r="AX680" i="1"/>
  <c r="AW680" i="1"/>
  <c r="AV680" i="1"/>
  <c r="AU680" i="1"/>
  <c r="AT680" i="1"/>
  <c r="BJ679" i="1"/>
  <c r="BI679" i="1"/>
  <c r="BH679" i="1"/>
  <c r="BK679" i="1" s="1"/>
  <c r="BC679" i="1" a="1"/>
  <c r="BC679" i="1" s="1"/>
  <c r="BF679" i="1" s="1"/>
  <c r="BB679" i="1"/>
  <c r="BA679" i="1"/>
  <c r="AY679" i="1"/>
  <c r="AX679" i="1"/>
  <c r="AW679" i="1"/>
  <c r="AV679" i="1"/>
  <c r="AU679" i="1"/>
  <c r="AT679" i="1"/>
  <c r="BK678" i="1"/>
  <c r="BJ678" i="1"/>
  <c r="BI678" i="1"/>
  <c r="BH678" i="1"/>
  <c r="BC678" i="1" a="1"/>
  <c r="BC678" i="1" s="1"/>
  <c r="BB678" i="1"/>
  <c r="BA678" i="1"/>
  <c r="AY678" i="1"/>
  <c r="AX678" i="1"/>
  <c r="AW678" i="1"/>
  <c r="AV678" i="1"/>
  <c r="AU678" i="1"/>
  <c r="AT678" i="1"/>
  <c r="BI677" i="1"/>
  <c r="BH677" i="1"/>
  <c r="BC677" i="1" a="1"/>
  <c r="BC677" i="1" s="1"/>
  <c r="BB677" i="1"/>
  <c r="BA677" i="1"/>
  <c r="AY677" i="1"/>
  <c r="AX677" i="1"/>
  <c r="AW677" i="1"/>
  <c r="AV677" i="1"/>
  <c r="AU677" i="1"/>
  <c r="AT677" i="1"/>
  <c r="BJ676" i="1"/>
  <c r="BI676" i="1"/>
  <c r="BH676" i="1"/>
  <c r="BK676" i="1" s="1"/>
  <c r="BC676" i="1" a="1"/>
  <c r="BC676" i="1" s="1"/>
  <c r="BB676" i="1"/>
  <c r="BA676" i="1"/>
  <c r="AY676" i="1"/>
  <c r="AX676" i="1"/>
  <c r="AW676" i="1"/>
  <c r="AV676" i="1"/>
  <c r="AU676" i="1"/>
  <c r="AT676" i="1"/>
  <c r="BJ675" i="1"/>
  <c r="BI675" i="1"/>
  <c r="BH675" i="1"/>
  <c r="BK675" i="1" s="1"/>
  <c r="BC675" i="1" a="1"/>
  <c r="BC675" i="1" s="1"/>
  <c r="BB675" i="1"/>
  <c r="BA675" i="1"/>
  <c r="AY675" i="1"/>
  <c r="AX675" i="1"/>
  <c r="AW675" i="1"/>
  <c r="AV675" i="1"/>
  <c r="AU675" i="1"/>
  <c r="AT675" i="1"/>
  <c r="BK674" i="1"/>
  <c r="BI674" i="1"/>
  <c r="BH674" i="1"/>
  <c r="BC674" i="1" a="1"/>
  <c r="BC674" i="1" s="1"/>
  <c r="BF674" i="1" s="1"/>
  <c r="BB674" i="1"/>
  <c r="BA674" i="1"/>
  <c r="AY674" i="1"/>
  <c r="AX674" i="1"/>
  <c r="AW674" i="1"/>
  <c r="AV674" i="1"/>
  <c r="AU674" i="1"/>
  <c r="AT674" i="1"/>
  <c r="BJ673" i="1"/>
  <c r="BI673" i="1"/>
  <c r="BH673" i="1"/>
  <c r="BK673" i="1" s="1"/>
  <c r="BC673" i="1" a="1"/>
  <c r="BC673" i="1"/>
  <c r="BB673" i="1"/>
  <c r="BA673" i="1"/>
  <c r="AY673" i="1"/>
  <c r="AX673" i="1"/>
  <c r="AW673" i="1"/>
  <c r="AV673" i="1"/>
  <c r="AU673" i="1"/>
  <c r="AT673" i="1"/>
  <c r="BJ672" i="1"/>
  <c r="BI672" i="1"/>
  <c r="BH672" i="1"/>
  <c r="BK672" i="1" s="1"/>
  <c r="BC672" i="1" a="1"/>
  <c r="BC672" i="1" s="1"/>
  <c r="BE672" i="1" s="1"/>
  <c r="BB672" i="1"/>
  <c r="BA672" i="1"/>
  <c r="AY672" i="1"/>
  <c r="AX672" i="1"/>
  <c r="AW672" i="1"/>
  <c r="AV672" i="1"/>
  <c r="AU672" i="1"/>
  <c r="AT672" i="1"/>
  <c r="BK671" i="1"/>
  <c r="BI671" i="1"/>
  <c r="BJ671" i="1" s="1"/>
  <c r="BH671" i="1"/>
  <c r="BC671" i="1" a="1"/>
  <c r="BC671" i="1" s="1"/>
  <c r="BE671" i="1" s="1"/>
  <c r="BB671" i="1"/>
  <c r="BA671" i="1"/>
  <c r="AY671" i="1"/>
  <c r="AX671" i="1"/>
  <c r="AW671" i="1"/>
  <c r="AV671" i="1"/>
  <c r="AU671" i="1"/>
  <c r="AT671" i="1"/>
  <c r="BK670" i="1"/>
  <c r="BJ670" i="1"/>
  <c r="BI670" i="1"/>
  <c r="BH670" i="1"/>
  <c r="BC670" i="1" a="1"/>
  <c r="BC670" i="1"/>
  <c r="BB670" i="1"/>
  <c r="BA670" i="1"/>
  <c r="AY670" i="1"/>
  <c r="AX670" i="1"/>
  <c r="AW670" i="1"/>
  <c r="AV670" i="1"/>
  <c r="AU670" i="1"/>
  <c r="AT670" i="1"/>
  <c r="BJ669" i="1"/>
  <c r="BI669" i="1"/>
  <c r="BH669" i="1"/>
  <c r="BK669" i="1" s="1"/>
  <c r="BC669" i="1" a="1"/>
  <c r="BC669" i="1" s="1"/>
  <c r="BB669" i="1"/>
  <c r="BA669" i="1"/>
  <c r="AY669" i="1"/>
  <c r="AX669" i="1"/>
  <c r="AW669" i="1"/>
  <c r="AV669" i="1"/>
  <c r="AU669" i="1"/>
  <c r="AT669" i="1"/>
  <c r="BK668" i="1"/>
  <c r="BI668" i="1"/>
  <c r="BJ668" i="1" s="1"/>
  <c r="BH668" i="1"/>
  <c r="BF668" i="1"/>
  <c r="BE668" i="1"/>
  <c r="BC668" i="1" a="1"/>
  <c r="BC668" i="1" s="1"/>
  <c r="BB668" i="1"/>
  <c r="BA668" i="1"/>
  <c r="AY668" i="1"/>
  <c r="AX668" i="1"/>
  <c r="AW668" i="1"/>
  <c r="AV668" i="1"/>
  <c r="AU668" i="1"/>
  <c r="AT668" i="1"/>
  <c r="BJ667" i="1"/>
  <c r="BI667" i="1"/>
  <c r="BH667" i="1"/>
  <c r="BC667" i="1" a="1"/>
  <c r="BC667" i="1" s="1"/>
  <c r="BF667" i="1" s="1"/>
  <c r="BB667" i="1"/>
  <c r="BA667" i="1"/>
  <c r="BK667" i="1" s="1"/>
  <c r="AY667" i="1"/>
  <c r="AX667" i="1"/>
  <c r="AW667" i="1"/>
  <c r="AV667" i="1"/>
  <c r="AU667" i="1"/>
  <c r="AT667" i="1"/>
  <c r="BI666" i="1"/>
  <c r="BH666" i="1"/>
  <c r="BC666" i="1" a="1"/>
  <c r="BC666" i="1" s="1"/>
  <c r="BF666" i="1" s="1"/>
  <c r="BB666" i="1"/>
  <c r="BA666" i="1"/>
  <c r="BJ666" i="1" s="1"/>
  <c r="AY666" i="1"/>
  <c r="AX666" i="1"/>
  <c r="AW666" i="1"/>
  <c r="AV666" i="1"/>
  <c r="AU666" i="1"/>
  <c r="AT666" i="1"/>
  <c r="BJ665" i="1"/>
  <c r="BI665" i="1"/>
  <c r="BH665" i="1"/>
  <c r="BK665" i="1" s="1"/>
  <c r="BC665" i="1" a="1"/>
  <c r="BC665" i="1" s="1"/>
  <c r="BF665" i="1" s="1"/>
  <c r="BB665" i="1"/>
  <c r="BA665" i="1"/>
  <c r="AY665" i="1"/>
  <c r="AX665" i="1"/>
  <c r="AW665" i="1"/>
  <c r="AV665" i="1"/>
  <c r="AU665" i="1"/>
  <c r="AT665" i="1"/>
  <c r="BK664" i="1"/>
  <c r="BJ664" i="1"/>
  <c r="BI664" i="1"/>
  <c r="BH664" i="1"/>
  <c r="BC664" i="1" a="1"/>
  <c r="BC664" i="1" s="1"/>
  <c r="BF664" i="1" s="1"/>
  <c r="BB664" i="1"/>
  <c r="BA664" i="1"/>
  <c r="AY664" i="1"/>
  <c r="AX664" i="1"/>
  <c r="AW664" i="1"/>
  <c r="AV664" i="1"/>
  <c r="AU664" i="1"/>
  <c r="AT664" i="1"/>
  <c r="BI663" i="1"/>
  <c r="BH663" i="1"/>
  <c r="BC663" i="1" a="1"/>
  <c r="BC663" i="1" s="1"/>
  <c r="BE663" i="1" s="1"/>
  <c r="BB663" i="1"/>
  <c r="BA663" i="1"/>
  <c r="BJ663" i="1" s="1"/>
  <c r="AY663" i="1"/>
  <c r="AX663" i="1"/>
  <c r="AW663" i="1"/>
  <c r="AV663" i="1"/>
  <c r="AU663" i="1"/>
  <c r="AT663" i="1"/>
  <c r="BJ662" i="1"/>
  <c r="BI662" i="1"/>
  <c r="BH662" i="1"/>
  <c r="BK662" i="1" s="1"/>
  <c r="BC662" i="1" a="1"/>
  <c r="BC662" i="1" s="1"/>
  <c r="BF662" i="1" s="1"/>
  <c r="BB662" i="1"/>
  <c r="BA662" i="1"/>
  <c r="AY662" i="1"/>
  <c r="AX662" i="1"/>
  <c r="AW662" i="1"/>
  <c r="AV662" i="1"/>
  <c r="AU662" i="1"/>
  <c r="AT662" i="1"/>
  <c r="BI661" i="1"/>
  <c r="BH661" i="1"/>
  <c r="BC661" i="1" a="1"/>
  <c r="BC661" i="1" s="1"/>
  <c r="BB661" i="1"/>
  <c r="BA661" i="1"/>
  <c r="AY661" i="1"/>
  <c r="AX661" i="1"/>
  <c r="AW661" i="1"/>
  <c r="AV661" i="1"/>
  <c r="AU661" i="1"/>
  <c r="AT661" i="1"/>
  <c r="BI660" i="1"/>
  <c r="BH660" i="1"/>
  <c r="BC660" i="1" a="1"/>
  <c r="BC660" i="1" s="1"/>
  <c r="BB660" i="1"/>
  <c r="BA660" i="1"/>
  <c r="BJ660" i="1" s="1"/>
  <c r="AY660" i="1"/>
  <c r="AX660" i="1"/>
  <c r="AW660" i="1"/>
  <c r="AV660" i="1"/>
  <c r="AU660" i="1"/>
  <c r="AT660" i="1"/>
  <c r="BJ659" i="1"/>
  <c r="BI659" i="1"/>
  <c r="BH659" i="1"/>
  <c r="BK659" i="1" s="1"/>
  <c r="BE659" i="1"/>
  <c r="BC659" i="1" a="1"/>
  <c r="BC659" i="1" s="1"/>
  <c r="BF659" i="1" s="1"/>
  <c r="BB659" i="1"/>
  <c r="BA659" i="1"/>
  <c r="AY659" i="1"/>
  <c r="AX659" i="1"/>
  <c r="AW659" i="1"/>
  <c r="AV659" i="1"/>
  <c r="AU659" i="1"/>
  <c r="AT659" i="1"/>
  <c r="BJ658" i="1"/>
  <c r="BI658" i="1"/>
  <c r="BH658" i="1"/>
  <c r="BC658" i="1" a="1"/>
  <c r="BC658" i="1" s="1"/>
  <c r="BB658" i="1"/>
  <c r="BA658" i="1"/>
  <c r="BK658" i="1" s="1"/>
  <c r="AY658" i="1"/>
  <c r="AX658" i="1"/>
  <c r="AW658" i="1"/>
  <c r="AV658" i="1"/>
  <c r="AU658" i="1"/>
  <c r="AT658" i="1"/>
  <c r="BI657" i="1"/>
  <c r="BH657" i="1"/>
  <c r="BK657" i="1" s="1"/>
  <c r="BC657" i="1" a="1"/>
  <c r="BC657" i="1" s="1"/>
  <c r="BF657" i="1" s="1"/>
  <c r="BB657" i="1"/>
  <c r="BA657" i="1"/>
  <c r="BJ657" i="1" s="1"/>
  <c r="AY657" i="1"/>
  <c r="AX657" i="1"/>
  <c r="AW657" i="1"/>
  <c r="AV657" i="1"/>
  <c r="AU657" i="1"/>
  <c r="AT657" i="1"/>
  <c r="BJ656" i="1"/>
  <c r="BI656" i="1"/>
  <c r="BH656" i="1"/>
  <c r="BK656" i="1" s="1"/>
  <c r="BC656" i="1" a="1"/>
  <c r="BC656" i="1" s="1"/>
  <c r="BF656" i="1" s="1"/>
  <c r="BB656" i="1"/>
  <c r="BA656" i="1"/>
  <c r="AY656" i="1"/>
  <c r="AX656" i="1"/>
  <c r="AW656" i="1"/>
  <c r="AV656" i="1"/>
  <c r="AU656" i="1"/>
  <c r="AT656" i="1"/>
  <c r="BK655" i="1"/>
  <c r="BJ655" i="1"/>
  <c r="BI655" i="1"/>
  <c r="BH655" i="1"/>
  <c r="BC655" i="1" a="1"/>
  <c r="BC655" i="1"/>
  <c r="BF655" i="1" s="1"/>
  <c r="BB655" i="1"/>
  <c r="BA655" i="1"/>
  <c r="AY655" i="1"/>
  <c r="AX655" i="1"/>
  <c r="AW655" i="1"/>
  <c r="AV655" i="1"/>
  <c r="AU655" i="1"/>
  <c r="AT655" i="1"/>
  <c r="BI654" i="1"/>
  <c r="BH654" i="1"/>
  <c r="BC654" i="1" a="1"/>
  <c r="BC654" i="1"/>
  <c r="BE654" i="1" s="1"/>
  <c r="BB654" i="1"/>
  <c r="BA654" i="1"/>
  <c r="BJ654" i="1" s="1"/>
  <c r="AY654" i="1"/>
  <c r="AX654" i="1"/>
  <c r="AW654" i="1"/>
  <c r="AV654" i="1"/>
  <c r="AU654" i="1"/>
  <c r="AT654" i="1"/>
  <c r="BJ653" i="1"/>
  <c r="BI653" i="1"/>
  <c r="BH653" i="1"/>
  <c r="BK653" i="1" s="1"/>
  <c r="BC653" i="1" a="1"/>
  <c r="BC653" i="1" s="1"/>
  <c r="BB653" i="1"/>
  <c r="BA653" i="1"/>
  <c r="AY653" i="1"/>
  <c r="AX653" i="1"/>
  <c r="AW653" i="1"/>
  <c r="AV653" i="1"/>
  <c r="AU653" i="1"/>
  <c r="AT653" i="1"/>
  <c r="BK652" i="1"/>
  <c r="BJ652" i="1"/>
  <c r="BI652" i="1"/>
  <c r="BH652" i="1"/>
  <c r="BC652" i="1" a="1"/>
  <c r="BC652" i="1" s="1"/>
  <c r="BF652" i="1" s="1"/>
  <c r="BB652" i="1"/>
  <c r="BA652" i="1"/>
  <c r="AY652" i="1"/>
  <c r="AX652" i="1"/>
  <c r="AW652" i="1"/>
  <c r="AV652" i="1"/>
  <c r="AU652" i="1"/>
  <c r="AT652" i="1"/>
  <c r="BI651" i="1"/>
  <c r="BH651" i="1"/>
  <c r="BK651" i="1" s="1"/>
  <c r="BC651" i="1" a="1"/>
  <c r="BC651" i="1" s="1"/>
  <c r="BE651" i="1" s="1"/>
  <c r="BB651" i="1"/>
  <c r="BA651" i="1"/>
  <c r="BJ651" i="1" s="1"/>
  <c r="AY651" i="1"/>
  <c r="AX651" i="1"/>
  <c r="AW651" i="1"/>
  <c r="AV651" i="1"/>
  <c r="AU651" i="1"/>
  <c r="AT651" i="1"/>
  <c r="BJ650" i="1"/>
  <c r="BI650" i="1"/>
  <c r="BH650" i="1"/>
  <c r="BK650" i="1" s="1"/>
  <c r="BC650" i="1" a="1"/>
  <c r="BC650" i="1" s="1"/>
  <c r="BF650" i="1" s="1"/>
  <c r="BB650" i="1"/>
  <c r="BA650" i="1"/>
  <c r="AY650" i="1"/>
  <c r="AX650" i="1"/>
  <c r="AW650" i="1"/>
  <c r="AV650" i="1"/>
  <c r="AU650" i="1"/>
  <c r="AT650" i="1"/>
  <c r="BK649" i="1"/>
  <c r="BI649" i="1"/>
  <c r="BH649" i="1"/>
  <c r="BC649" i="1" a="1"/>
  <c r="BC649" i="1" s="1"/>
  <c r="BB649" i="1"/>
  <c r="BA649" i="1"/>
  <c r="BJ649" i="1" s="1"/>
  <c r="AY649" i="1"/>
  <c r="AX649" i="1"/>
  <c r="AW649" i="1"/>
  <c r="AV649" i="1"/>
  <c r="AU649" i="1"/>
  <c r="AT649" i="1"/>
  <c r="BI648" i="1"/>
  <c r="BH648" i="1"/>
  <c r="BC648" i="1" a="1"/>
  <c r="BC648" i="1" s="1"/>
  <c r="BE648" i="1" s="1"/>
  <c r="BB648" i="1"/>
  <c r="BA648" i="1"/>
  <c r="BJ648" i="1" s="1"/>
  <c r="AY648" i="1"/>
  <c r="AX648" i="1"/>
  <c r="AW648" i="1"/>
  <c r="AV648" i="1"/>
  <c r="AU648" i="1"/>
  <c r="AT648" i="1"/>
  <c r="BJ647" i="1"/>
  <c r="BI647" i="1"/>
  <c r="BH647" i="1"/>
  <c r="BK647" i="1" s="1"/>
  <c r="BC647" i="1" a="1"/>
  <c r="BC647" i="1" s="1"/>
  <c r="BF647" i="1" s="1"/>
  <c r="BB647" i="1"/>
  <c r="BA647" i="1"/>
  <c r="AY647" i="1"/>
  <c r="AX647" i="1"/>
  <c r="AW647" i="1"/>
  <c r="AV647" i="1"/>
  <c r="AU647" i="1"/>
  <c r="AT647" i="1"/>
  <c r="BI646" i="1"/>
  <c r="BH646" i="1"/>
  <c r="BC646" i="1" a="1"/>
  <c r="BC646" i="1" s="1"/>
  <c r="BF646" i="1" s="1"/>
  <c r="BB646" i="1"/>
  <c r="BA646" i="1"/>
  <c r="BK646" i="1" s="1"/>
  <c r="AY646" i="1"/>
  <c r="AX646" i="1"/>
  <c r="AW646" i="1"/>
  <c r="AV646" i="1"/>
  <c r="AU646" i="1"/>
  <c r="AT646" i="1"/>
  <c r="BI645" i="1"/>
  <c r="BH645" i="1"/>
  <c r="BK645" i="1" s="1"/>
  <c r="BC645" i="1" a="1"/>
  <c r="BC645" i="1" s="1"/>
  <c r="BB645" i="1"/>
  <c r="BA645" i="1"/>
  <c r="BJ645" i="1" s="1"/>
  <c r="AY645" i="1"/>
  <c r="AX645" i="1"/>
  <c r="AW645" i="1"/>
  <c r="AV645" i="1"/>
  <c r="AU645" i="1"/>
  <c r="AT645" i="1"/>
  <c r="BJ644" i="1"/>
  <c r="BI644" i="1"/>
  <c r="BH644" i="1"/>
  <c r="BK644" i="1" s="1"/>
  <c r="BC644" i="1" a="1"/>
  <c r="BC644" i="1" s="1"/>
  <c r="BF644" i="1" s="1"/>
  <c r="BB644" i="1"/>
  <c r="BA644" i="1"/>
  <c r="AY644" i="1"/>
  <c r="AX644" i="1"/>
  <c r="AW644" i="1"/>
  <c r="AV644" i="1"/>
  <c r="AU644" i="1"/>
  <c r="AT644" i="1"/>
  <c r="BK643" i="1"/>
  <c r="BJ643" i="1"/>
  <c r="BI643" i="1"/>
  <c r="BH643" i="1"/>
  <c r="BC643" i="1" a="1"/>
  <c r="BC643" i="1" s="1"/>
  <c r="BF643" i="1" s="1"/>
  <c r="BB643" i="1"/>
  <c r="BA643" i="1"/>
  <c r="AY643" i="1"/>
  <c r="AX643" i="1"/>
  <c r="AW643" i="1"/>
  <c r="AV643" i="1"/>
  <c r="AU643" i="1"/>
  <c r="AT643" i="1"/>
  <c r="BI642" i="1"/>
  <c r="BH642" i="1"/>
  <c r="BC642" i="1" a="1"/>
  <c r="BC642" i="1" s="1"/>
  <c r="BF642" i="1" s="1"/>
  <c r="BB642" i="1"/>
  <c r="BA642" i="1"/>
  <c r="BJ642" i="1" s="1"/>
  <c r="AY642" i="1"/>
  <c r="AX642" i="1"/>
  <c r="AW642" i="1"/>
  <c r="AV642" i="1"/>
  <c r="AU642" i="1"/>
  <c r="AT642" i="1"/>
  <c r="BJ641" i="1"/>
  <c r="BI641" i="1"/>
  <c r="BH641" i="1"/>
  <c r="BK641" i="1" s="1"/>
  <c r="BC641" i="1" a="1"/>
  <c r="BC641" i="1" s="1"/>
  <c r="BE641" i="1" s="1"/>
  <c r="BB641" i="1"/>
  <c r="BA641" i="1"/>
  <c r="AY641" i="1"/>
  <c r="AX641" i="1"/>
  <c r="AW641" i="1"/>
  <c r="AV641" i="1"/>
  <c r="AU641" i="1"/>
  <c r="AT641" i="1"/>
  <c r="BI640" i="1"/>
  <c r="BH640" i="1"/>
  <c r="BC640" i="1" a="1"/>
  <c r="BC640" i="1" s="1"/>
  <c r="BB640" i="1"/>
  <c r="BA640" i="1"/>
  <c r="AY640" i="1"/>
  <c r="AX640" i="1"/>
  <c r="AW640" i="1"/>
  <c r="AV640" i="1"/>
  <c r="AU640" i="1"/>
  <c r="AT640" i="1"/>
  <c r="BI639" i="1"/>
  <c r="BH639" i="1"/>
  <c r="BC639" i="1" a="1"/>
  <c r="BC639" i="1" s="1"/>
  <c r="BB639" i="1"/>
  <c r="BA639" i="1"/>
  <c r="BJ639" i="1" s="1"/>
  <c r="AY639" i="1"/>
  <c r="AX639" i="1"/>
  <c r="AW639" i="1"/>
  <c r="AV639" i="1"/>
  <c r="AU639" i="1"/>
  <c r="AT639" i="1"/>
  <c r="BJ638" i="1"/>
  <c r="BI638" i="1"/>
  <c r="BH638" i="1"/>
  <c r="BK638" i="1" s="1"/>
  <c r="BC638" i="1" a="1"/>
  <c r="BC638" i="1" s="1"/>
  <c r="BF638" i="1" s="1"/>
  <c r="BB638" i="1"/>
  <c r="BA638" i="1"/>
  <c r="AY638" i="1"/>
  <c r="AX638" i="1"/>
  <c r="AW638" i="1"/>
  <c r="AV638" i="1"/>
  <c r="AU638" i="1"/>
  <c r="AT638" i="1"/>
  <c r="BK637" i="1"/>
  <c r="BI637" i="1"/>
  <c r="BH637" i="1"/>
  <c r="BC637" i="1" a="1"/>
  <c r="BC637" i="1" s="1"/>
  <c r="BB637" i="1"/>
  <c r="BA637" i="1"/>
  <c r="BJ637" i="1" s="1"/>
  <c r="AY637" i="1"/>
  <c r="AX637" i="1"/>
  <c r="AW637" i="1"/>
  <c r="AV637" i="1"/>
  <c r="AU637" i="1"/>
  <c r="AT637" i="1"/>
  <c r="BI636" i="1"/>
  <c r="BH636" i="1"/>
  <c r="BK636" i="1" s="1"/>
  <c r="BC636" i="1" a="1"/>
  <c r="BC636" i="1"/>
  <c r="BE636" i="1" s="1"/>
  <c r="BB636" i="1"/>
  <c r="BA636" i="1"/>
  <c r="BJ636" i="1" s="1"/>
  <c r="AY636" i="1"/>
  <c r="AX636" i="1"/>
  <c r="AW636" i="1"/>
  <c r="AV636" i="1"/>
  <c r="AU636" i="1"/>
  <c r="AT636" i="1"/>
  <c r="BJ635" i="1"/>
  <c r="BI635" i="1"/>
  <c r="BH635" i="1"/>
  <c r="BK635" i="1" s="1"/>
  <c r="BC635" i="1" a="1"/>
  <c r="BC635" i="1" s="1"/>
  <c r="BF635" i="1" s="1"/>
  <c r="BB635" i="1"/>
  <c r="BA635" i="1"/>
  <c r="AY635" i="1"/>
  <c r="AX635" i="1"/>
  <c r="AW635" i="1"/>
  <c r="AV635" i="1"/>
  <c r="AU635" i="1"/>
  <c r="AT635" i="1"/>
  <c r="BI634" i="1"/>
  <c r="BH634" i="1"/>
  <c r="BC634" i="1" a="1"/>
  <c r="BC634" i="1"/>
  <c r="BB634" i="1"/>
  <c r="BA634" i="1"/>
  <c r="BK634" i="1" s="1"/>
  <c r="AY634" i="1"/>
  <c r="AX634" i="1"/>
  <c r="AW634" i="1"/>
  <c r="AV634" i="1"/>
  <c r="AU634" i="1"/>
  <c r="AT634" i="1"/>
  <c r="BI633" i="1"/>
  <c r="BH633" i="1"/>
  <c r="BK633" i="1" s="1"/>
  <c r="BC633" i="1" a="1"/>
  <c r="BC633" i="1"/>
  <c r="BF633" i="1" s="1"/>
  <c r="BB633" i="1"/>
  <c r="BA633" i="1"/>
  <c r="BJ633" i="1" s="1"/>
  <c r="AY633" i="1"/>
  <c r="AX633" i="1"/>
  <c r="AW633" i="1"/>
  <c r="AV633" i="1"/>
  <c r="AU633" i="1"/>
  <c r="AT633" i="1"/>
  <c r="BJ632" i="1"/>
  <c r="BI632" i="1"/>
  <c r="BH632" i="1"/>
  <c r="BK632" i="1" s="1"/>
  <c r="BC632" i="1" a="1"/>
  <c r="BC632" i="1" s="1"/>
  <c r="BF632" i="1" s="1"/>
  <c r="BB632" i="1"/>
  <c r="BA632" i="1"/>
  <c r="AY632" i="1"/>
  <c r="AX632" i="1"/>
  <c r="AW632" i="1"/>
  <c r="AV632" i="1"/>
  <c r="AU632" i="1"/>
  <c r="AT632" i="1"/>
  <c r="BK631" i="1"/>
  <c r="BJ631" i="1"/>
  <c r="BI631" i="1"/>
  <c r="BH631" i="1"/>
  <c r="BC631" i="1" a="1"/>
  <c r="BC631" i="1" s="1"/>
  <c r="BF631" i="1" s="1"/>
  <c r="BB631" i="1"/>
  <c r="BA631" i="1"/>
  <c r="AY631" i="1"/>
  <c r="AX631" i="1"/>
  <c r="AW631" i="1"/>
  <c r="AV631" i="1"/>
  <c r="AU631" i="1"/>
  <c r="AT631" i="1"/>
  <c r="BI630" i="1"/>
  <c r="BH630" i="1"/>
  <c r="BC630" i="1" a="1"/>
  <c r="BC630" i="1"/>
  <c r="BF630" i="1" s="1"/>
  <c r="BB630" i="1"/>
  <c r="BA630" i="1"/>
  <c r="BJ630" i="1" s="1"/>
  <c r="AY630" i="1"/>
  <c r="AX630" i="1"/>
  <c r="AW630" i="1"/>
  <c r="AV630" i="1"/>
  <c r="AU630" i="1"/>
  <c r="AT630" i="1"/>
  <c r="BJ629" i="1"/>
  <c r="BI629" i="1"/>
  <c r="BH629" i="1"/>
  <c r="BK629" i="1" s="1"/>
  <c r="BE629" i="1"/>
  <c r="BC629" i="1" a="1"/>
  <c r="BC629" i="1" s="1"/>
  <c r="BF629" i="1" s="1"/>
  <c r="BB629" i="1"/>
  <c r="BA629" i="1"/>
  <c r="AY629" i="1"/>
  <c r="AX629" i="1"/>
  <c r="AW629" i="1"/>
  <c r="AV629" i="1"/>
  <c r="AU629" i="1"/>
  <c r="AT629" i="1"/>
  <c r="BK628" i="1"/>
  <c r="BJ628" i="1"/>
  <c r="BI628" i="1"/>
  <c r="BH628" i="1"/>
  <c r="BC628" i="1" a="1"/>
  <c r="BC628" i="1" s="1"/>
  <c r="BF628" i="1" s="1"/>
  <c r="BB628" i="1"/>
  <c r="BA628" i="1"/>
  <c r="AY628" i="1"/>
  <c r="AX628" i="1"/>
  <c r="AW628" i="1"/>
  <c r="AV628" i="1"/>
  <c r="AU628" i="1"/>
  <c r="AT628" i="1"/>
  <c r="BI627" i="1"/>
  <c r="BH627" i="1"/>
  <c r="BE627" i="1"/>
  <c r="BC627" i="1" a="1"/>
  <c r="BC627" i="1" s="1"/>
  <c r="BB627" i="1"/>
  <c r="BA627" i="1"/>
  <c r="BJ627" i="1" s="1"/>
  <c r="AY627" i="1"/>
  <c r="AX627" i="1"/>
  <c r="AW627" i="1"/>
  <c r="AV627" i="1"/>
  <c r="AU627" i="1"/>
  <c r="AT627" i="1"/>
  <c r="BJ626" i="1"/>
  <c r="BI626" i="1"/>
  <c r="BH626" i="1"/>
  <c r="BK626" i="1" s="1"/>
  <c r="BC626" i="1" a="1"/>
  <c r="BC626" i="1" s="1"/>
  <c r="BF626" i="1" s="1"/>
  <c r="BB626" i="1"/>
  <c r="BA626" i="1"/>
  <c r="AY626" i="1"/>
  <c r="AX626" i="1"/>
  <c r="AW626" i="1"/>
  <c r="AV626" i="1"/>
  <c r="AU626" i="1"/>
  <c r="AT626" i="1"/>
  <c r="BI625" i="1"/>
  <c r="BH625" i="1"/>
  <c r="BC625" i="1" a="1"/>
  <c r="BC625" i="1" s="1"/>
  <c r="BB625" i="1"/>
  <c r="BA625" i="1"/>
  <c r="AY625" i="1"/>
  <c r="AX625" i="1"/>
  <c r="AW625" i="1"/>
  <c r="AV625" i="1"/>
  <c r="AU625" i="1"/>
  <c r="AT625" i="1"/>
  <c r="BI624" i="1"/>
  <c r="BH624" i="1"/>
  <c r="BC624" i="1" a="1"/>
  <c r="BC624" i="1" s="1"/>
  <c r="BB624" i="1"/>
  <c r="BA624" i="1"/>
  <c r="BJ624" i="1" s="1"/>
  <c r="AY624" i="1"/>
  <c r="AX624" i="1"/>
  <c r="AW624" i="1"/>
  <c r="AV624" i="1"/>
  <c r="AU624" i="1"/>
  <c r="AT624" i="1"/>
  <c r="BJ623" i="1"/>
  <c r="BI623" i="1"/>
  <c r="BH623" i="1"/>
  <c r="BK623" i="1" s="1"/>
  <c r="BC623" i="1" a="1"/>
  <c r="BC623" i="1" s="1"/>
  <c r="BF623" i="1" s="1"/>
  <c r="BB623" i="1"/>
  <c r="BA623" i="1"/>
  <c r="AY623" i="1"/>
  <c r="AX623" i="1"/>
  <c r="AW623" i="1"/>
  <c r="AV623" i="1"/>
  <c r="AU623" i="1"/>
  <c r="AT623" i="1"/>
  <c r="BJ622" i="1"/>
  <c r="BI622" i="1"/>
  <c r="BH622" i="1"/>
  <c r="BC622" i="1" a="1"/>
  <c r="BC622" i="1" s="1"/>
  <c r="BB622" i="1"/>
  <c r="BA622" i="1"/>
  <c r="BK622" i="1" s="1"/>
  <c r="AY622" i="1"/>
  <c r="AX622" i="1"/>
  <c r="AW622" i="1"/>
  <c r="AV622" i="1"/>
  <c r="AU622" i="1"/>
  <c r="AT622" i="1"/>
  <c r="BI621" i="1"/>
  <c r="BH621" i="1"/>
  <c r="BK621" i="1" s="1"/>
  <c r="BC621" i="1" a="1"/>
  <c r="BC621" i="1" s="1"/>
  <c r="BF621" i="1" s="1"/>
  <c r="BB621" i="1"/>
  <c r="BA621" i="1"/>
  <c r="BJ621" i="1" s="1"/>
  <c r="AY621" i="1"/>
  <c r="AX621" i="1"/>
  <c r="AW621" i="1"/>
  <c r="AV621" i="1"/>
  <c r="AU621" i="1"/>
  <c r="AT621" i="1"/>
  <c r="BJ620" i="1"/>
  <c r="BI620" i="1"/>
  <c r="BH620" i="1"/>
  <c r="BK620" i="1" s="1"/>
  <c r="BC620" i="1" a="1"/>
  <c r="BC620" i="1" s="1"/>
  <c r="BB620" i="1"/>
  <c r="BA620" i="1"/>
  <c r="AY620" i="1"/>
  <c r="AX620" i="1"/>
  <c r="AW620" i="1"/>
  <c r="AV620" i="1"/>
  <c r="AU620" i="1"/>
  <c r="AT620" i="1"/>
  <c r="BK619" i="1"/>
  <c r="BJ619" i="1"/>
  <c r="BI619" i="1"/>
  <c r="BH619" i="1"/>
  <c r="BC619" i="1" a="1"/>
  <c r="BC619" i="1" s="1"/>
  <c r="BF619" i="1" s="1"/>
  <c r="BB619" i="1"/>
  <c r="BA619" i="1"/>
  <c r="AY619" i="1"/>
  <c r="AX619" i="1"/>
  <c r="AW619" i="1"/>
  <c r="AV619" i="1"/>
  <c r="AU619" i="1"/>
  <c r="AT619" i="1"/>
  <c r="BI618" i="1"/>
  <c r="BH618" i="1"/>
  <c r="BC618" i="1" a="1"/>
  <c r="BC618" i="1" s="1"/>
  <c r="BB618" i="1"/>
  <c r="BA618" i="1"/>
  <c r="BJ618" i="1" s="1"/>
  <c r="AY618" i="1"/>
  <c r="AX618" i="1"/>
  <c r="AW618" i="1"/>
  <c r="AV618" i="1"/>
  <c r="AU618" i="1"/>
  <c r="AT618" i="1"/>
  <c r="BJ617" i="1"/>
  <c r="BI617" i="1"/>
  <c r="BH617" i="1"/>
  <c r="BK617" i="1" s="1"/>
  <c r="BC617" i="1" a="1"/>
  <c r="BC617" i="1" s="1"/>
  <c r="BB617" i="1"/>
  <c r="BA617" i="1"/>
  <c r="AY617" i="1"/>
  <c r="AX617" i="1"/>
  <c r="AW617" i="1"/>
  <c r="AV617" i="1"/>
  <c r="AU617" i="1"/>
  <c r="AT617" i="1"/>
  <c r="BK616" i="1"/>
  <c r="BJ616" i="1"/>
  <c r="BI616" i="1"/>
  <c r="BH616" i="1"/>
  <c r="BC616" i="1" a="1"/>
  <c r="BC616" i="1"/>
  <c r="BF616" i="1" s="1"/>
  <c r="BB616" i="1"/>
  <c r="BA616" i="1"/>
  <c r="AY616" i="1"/>
  <c r="AX616" i="1"/>
  <c r="AW616" i="1"/>
  <c r="AV616" i="1"/>
  <c r="AU616" i="1"/>
  <c r="AT616" i="1"/>
  <c r="BI615" i="1"/>
  <c r="BH615" i="1"/>
  <c r="BK615" i="1" s="1"/>
  <c r="BC615" i="1" a="1"/>
  <c r="BC615" i="1"/>
  <c r="BE615" i="1" s="1"/>
  <c r="BB615" i="1"/>
  <c r="BA615" i="1"/>
  <c r="AY615" i="1"/>
  <c r="AX615" i="1"/>
  <c r="AW615" i="1"/>
  <c r="AV615" i="1"/>
  <c r="AU615" i="1"/>
  <c r="AT615" i="1"/>
  <c r="BJ614" i="1"/>
  <c r="BI614" i="1"/>
  <c r="BH614" i="1"/>
  <c r="BK614" i="1" s="1"/>
  <c r="BC614" i="1" a="1"/>
  <c r="BC614" i="1" s="1"/>
  <c r="BF614" i="1" s="1"/>
  <c r="BB614" i="1"/>
  <c r="BA614" i="1"/>
  <c r="AY614" i="1"/>
  <c r="AX614" i="1"/>
  <c r="AW614" i="1"/>
  <c r="AV614" i="1"/>
  <c r="AU614" i="1"/>
  <c r="AT614" i="1"/>
  <c r="BK613" i="1"/>
  <c r="BI613" i="1"/>
  <c r="BH613" i="1"/>
  <c r="BC613" i="1" a="1"/>
  <c r="BC613" i="1" s="1"/>
  <c r="BB613" i="1"/>
  <c r="BA613" i="1"/>
  <c r="BJ613" i="1" s="1"/>
  <c r="AY613" i="1"/>
  <c r="AX613" i="1"/>
  <c r="AW613" i="1"/>
  <c r="AV613" i="1"/>
  <c r="AU613" i="1"/>
  <c r="AT613" i="1"/>
  <c r="BI612" i="1"/>
  <c r="BH612" i="1"/>
  <c r="BC612" i="1" a="1"/>
  <c r="BC612" i="1" s="1"/>
  <c r="BE612" i="1" s="1"/>
  <c r="BB612" i="1"/>
  <c r="BA612" i="1"/>
  <c r="AY612" i="1"/>
  <c r="AX612" i="1"/>
  <c r="AW612" i="1"/>
  <c r="AV612" i="1"/>
  <c r="AU612" i="1"/>
  <c r="AT612" i="1"/>
  <c r="BJ611" i="1"/>
  <c r="BI611" i="1"/>
  <c r="BH611" i="1"/>
  <c r="BK611" i="1" s="1"/>
  <c r="BC611" i="1" a="1"/>
  <c r="BC611" i="1" s="1"/>
  <c r="BF611" i="1" s="1"/>
  <c r="BB611" i="1"/>
  <c r="BA611" i="1"/>
  <c r="AY611" i="1"/>
  <c r="AX611" i="1"/>
  <c r="AW611" i="1"/>
  <c r="AV611" i="1"/>
  <c r="AU611" i="1"/>
  <c r="AT611" i="1"/>
  <c r="BI610" i="1"/>
  <c r="BH610" i="1"/>
  <c r="BC610" i="1" a="1"/>
  <c r="BC610" i="1" s="1"/>
  <c r="BF610" i="1" s="1"/>
  <c r="BB610" i="1"/>
  <c r="BA610" i="1"/>
  <c r="BK610" i="1" s="1"/>
  <c r="AY610" i="1"/>
  <c r="AX610" i="1"/>
  <c r="AW610" i="1"/>
  <c r="AV610" i="1"/>
  <c r="AU610" i="1"/>
  <c r="AT610" i="1"/>
  <c r="BI609" i="1"/>
  <c r="BJ609" i="1" s="1"/>
  <c r="BH609" i="1"/>
  <c r="BK609" i="1" s="1"/>
  <c r="BC609" i="1" a="1"/>
  <c r="BC609" i="1" s="1"/>
  <c r="BB609" i="1"/>
  <c r="BA609" i="1"/>
  <c r="AY609" i="1"/>
  <c r="AX609" i="1"/>
  <c r="AW609" i="1"/>
  <c r="AV609" i="1"/>
  <c r="AU609" i="1"/>
  <c r="AT609" i="1"/>
  <c r="BJ608" i="1"/>
  <c r="BI608" i="1"/>
  <c r="BH608" i="1"/>
  <c r="BK608" i="1" s="1"/>
  <c r="BC608" i="1" a="1"/>
  <c r="BC608" i="1" s="1"/>
  <c r="BB608" i="1"/>
  <c r="BA608" i="1"/>
  <c r="AY608" i="1"/>
  <c r="AX608" i="1"/>
  <c r="AW608" i="1"/>
  <c r="AV608" i="1"/>
  <c r="AU608" i="1"/>
  <c r="AT608" i="1"/>
  <c r="BK607" i="1"/>
  <c r="BJ607" i="1"/>
  <c r="BI607" i="1"/>
  <c r="BH607" i="1"/>
  <c r="BC607" i="1" a="1"/>
  <c r="BC607" i="1"/>
  <c r="BF607" i="1" s="1"/>
  <c r="BB607" i="1"/>
  <c r="BA607" i="1"/>
  <c r="AY607" i="1"/>
  <c r="AX607" i="1"/>
  <c r="AW607" i="1"/>
  <c r="AV607" i="1"/>
  <c r="AU607" i="1"/>
  <c r="AT607" i="1"/>
  <c r="BI606" i="1"/>
  <c r="BJ606" i="1" s="1"/>
  <c r="BH606" i="1"/>
  <c r="BC606" i="1" a="1"/>
  <c r="BC606" i="1"/>
  <c r="BF606" i="1" s="1"/>
  <c r="BB606" i="1"/>
  <c r="BA606" i="1"/>
  <c r="AY606" i="1"/>
  <c r="AX606" i="1"/>
  <c r="AW606" i="1"/>
  <c r="AV606" i="1"/>
  <c r="AU606" i="1"/>
  <c r="AT606" i="1"/>
  <c r="BJ605" i="1"/>
  <c r="BI605" i="1"/>
  <c r="BH605" i="1"/>
  <c r="BK605" i="1" s="1"/>
  <c r="BF605" i="1"/>
  <c r="BC605" i="1" a="1"/>
  <c r="BC605" i="1" s="1"/>
  <c r="BE605" i="1" s="1"/>
  <c r="BB605" i="1"/>
  <c r="BA605" i="1"/>
  <c r="AY605" i="1"/>
  <c r="AX605" i="1"/>
  <c r="AW605" i="1"/>
  <c r="AV605" i="1"/>
  <c r="AU605" i="1"/>
  <c r="AT605" i="1"/>
  <c r="BK604" i="1"/>
  <c r="BJ604" i="1"/>
  <c r="BI604" i="1"/>
  <c r="BH604" i="1"/>
  <c r="BC604" i="1" a="1"/>
  <c r="BC604" i="1" s="1"/>
  <c r="BB604" i="1"/>
  <c r="BA604" i="1"/>
  <c r="AY604" i="1"/>
  <c r="AX604" i="1"/>
  <c r="AW604" i="1"/>
  <c r="AV604" i="1"/>
  <c r="AU604" i="1"/>
  <c r="AT604" i="1"/>
  <c r="BI603" i="1"/>
  <c r="BH603" i="1"/>
  <c r="BC603" i="1" a="1"/>
  <c r="BC603" i="1" s="1"/>
  <c r="BE603" i="1" s="1"/>
  <c r="BB603" i="1"/>
  <c r="BA603" i="1"/>
  <c r="AY603" i="1"/>
  <c r="AX603" i="1"/>
  <c r="AW603" i="1"/>
  <c r="AV603" i="1"/>
  <c r="AU603" i="1"/>
  <c r="AT603" i="1"/>
  <c r="BJ602" i="1"/>
  <c r="BI602" i="1"/>
  <c r="BH602" i="1"/>
  <c r="BK602" i="1" s="1"/>
  <c r="BC602" i="1" a="1"/>
  <c r="BC602" i="1" s="1"/>
  <c r="BB602" i="1"/>
  <c r="BA602" i="1"/>
  <c r="AY602" i="1"/>
  <c r="AX602" i="1"/>
  <c r="AW602" i="1"/>
  <c r="AV602" i="1"/>
  <c r="AU602" i="1"/>
  <c r="AT602" i="1"/>
  <c r="BK601" i="1"/>
  <c r="BJ601" i="1"/>
  <c r="BI601" i="1"/>
  <c r="BH601" i="1"/>
  <c r="BC601" i="1" a="1"/>
  <c r="BC601" i="1" s="1"/>
  <c r="BB601" i="1"/>
  <c r="BA601" i="1"/>
  <c r="AY601" i="1"/>
  <c r="AX601" i="1"/>
  <c r="AW601" i="1"/>
  <c r="AV601" i="1"/>
  <c r="AU601" i="1"/>
  <c r="AT601" i="1"/>
  <c r="BI600" i="1"/>
  <c r="BJ600" i="1" s="1"/>
  <c r="BH600" i="1"/>
  <c r="BC600" i="1" a="1"/>
  <c r="BC600" i="1" s="1"/>
  <c r="BB600" i="1"/>
  <c r="BA600" i="1"/>
  <c r="AY600" i="1"/>
  <c r="AX600" i="1"/>
  <c r="AW600" i="1"/>
  <c r="AV600" i="1"/>
  <c r="AU600" i="1"/>
  <c r="AT600" i="1"/>
  <c r="BI599" i="1"/>
  <c r="BJ599" i="1" s="1"/>
  <c r="BH599" i="1"/>
  <c r="BK599" i="1" s="1"/>
  <c r="BF599" i="1"/>
  <c r="BC599" i="1" a="1"/>
  <c r="BC599" i="1" s="1"/>
  <c r="BE599" i="1" s="1"/>
  <c r="BB599" i="1"/>
  <c r="BA599" i="1"/>
  <c r="AY599" i="1"/>
  <c r="AX599" i="1"/>
  <c r="AW599" i="1"/>
  <c r="AV599" i="1"/>
  <c r="AU599" i="1"/>
  <c r="AT599" i="1"/>
  <c r="BK598" i="1"/>
  <c r="BJ598" i="1"/>
  <c r="BI598" i="1"/>
  <c r="BH598" i="1"/>
  <c r="BC598" i="1" a="1"/>
  <c r="BC598" i="1" s="1"/>
  <c r="BB598" i="1"/>
  <c r="BA598" i="1"/>
  <c r="AY598" i="1"/>
  <c r="AX598" i="1"/>
  <c r="AW598" i="1"/>
  <c r="AV598" i="1"/>
  <c r="AU598" i="1"/>
  <c r="AT598" i="1"/>
  <c r="BI597" i="1"/>
  <c r="BJ597" i="1" s="1"/>
  <c r="BH597" i="1"/>
  <c r="BK597" i="1" s="1"/>
  <c r="BC597" i="1" a="1"/>
  <c r="BC597" i="1" s="1"/>
  <c r="BF597" i="1" s="1"/>
  <c r="BB597" i="1"/>
  <c r="BA597" i="1"/>
  <c r="AY597" i="1"/>
  <c r="AX597" i="1"/>
  <c r="AW597" i="1"/>
  <c r="AV597" i="1"/>
  <c r="AU597" i="1"/>
  <c r="AT597" i="1"/>
  <c r="BJ596" i="1"/>
  <c r="BI596" i="1"/>
  <c r="BH596" i="1"/>
  <c r="BK596" i="1" s="1"/>
  <c r="BC596" i="1" a="1"/>
  <c r="BC596" i="1" s="1"/>
  <c r="BE596" i="1" s="1"/>
  <c r="BB596" i="1"/>
  <c r="BA596" i="1"/>
  <c r="AY596" i="1"/>
  <c r="AX596" i="1"/>
  <c r="AW596" i="1"/>
  <c r="AV596" i="1"/>
  <c r="AU596" i="1"/>
  <c r="AT596" i="1"/>
  <c r="BK595" i="1"/>
  <c r="BJ595" i="1"/>
  <c r="BI595" i="1"/>
  <c r="BH595" i="1"/>
  <c r="BC595" i="1" a="1"/>
  <c r="BC595" i="1" s="1"/>
  <c r="BB595" i="1"/>
  <c r="BA595" i="1"/>
  <c r="AY595" i="1"/>
  <c r="AX595" i="1"/>
  <c r="AW595" i="1"/>
  <c r="AV595" i="1"/>
  <c r="AU595" i="1"/>
  <c r="AT595" i="1"/>
  <c r="BI594" i="1"/>
  <c r="BH594" i="1"/>
  <c r="BC594" i="1" a="1"/>
  <c r="BC594" i="1" s="1"/>
  <c r="BE594" i="1" s="1"/>
  <c r="BB594" i="1"/>
  <c r="BA594" i="1"/>
  <c r="AY594" i="1"/>
  <c r="AX594" i="1"/>
  <c r="AW594" i="1"/>
  <c r="AV594" i="1"/>
  <c r="AU594" i="1"/>
  <c r="AT594" i="1"/>
  <c r="BI593" i="1"/>
  <c r="BJ593" i="1" s="1"/>
  <c r="BH593" i="1"/>
  <c r="BK593" i="1" s="1"/>
  <c r="BC593" i="1" a="1"/>
  <c r="BC593" i="1" s="1"/>
  <c r="BB593" i="1"/>
  <c r="BA593" i="1"/>
  <c r="AY593" i="1"/>
  <c r="AX593" i="1"/>
  <c r="AW593" i="1"/>
  <c r="AV593" i="1"/>
  <c r="AU593" i="1"/>
  <c r="AT593" i="1"/>
  <c r="BK592" i="1"/>
  <c r="BJ592" i="1"/>
  <c r="BI592" i="1"/>
  <c r="BH592" i="1"/>
  <c r="BC592" i="1" a="1"/>
  <c r="BC592" i="1" s="1"/>
  <c r="BB592" i="1"/>
  <c r="BA592" i="1"/>
  <c r="AY592" i="1"/>
  <c r="AX592" i="1"/>
  <c r="AW592" i="1"/>
  <c r="AV592" i="1"/>
  <c r="AU592" i="1"/>
  <c r="AT592" i="1"/>
  <c r="BI591" i="1"/>
  <c r="BJ591" i="1" s="1"/>
  <c r="BH591" i="1"/>
  <c r="BC591" i="1" a="1"/>
  <c r="BC591" i="1" s="1"/>
  <c r="BF591" i="1" s="1"/>
  <c r="BB591" i="1"/>
  <c r="BA591" i="1"/>
  <c r="AY591" i="1"/>
  <c r="AX591" i="1"/>
  <c r="AW591" i="1"/>
  <c r="AV591" i="1"/>
  <c r="AU591" i="1"/>
  <c r="AT591" i="1"/>
  <c r="BI590" i="1"/>
  <c r="BJ590" i="1" s="1"/>
  <c r="BH590" i="1"/>
  <c r="BK590" i="1" s="1"/>
  <c r="BF590" i="1"/>
  <c r="BC590" i="1" a="1"/>
  <c r="BC590" i="1" s="1"/>
  <c r="BE590" i="1" s="1"/>
  <c r="BB590" i="1"/>
  <c r="BA590" i="1"/>
  <c r="AY590" i="1"/>
  <c r="AX590" i="1"/>
  <c r="AW590" i="1"/>
  <c r="AV590" i="1"/>
  <c r="AU590" i="1"/>
  <c r="AT590" i="1"/>
  <c r="BK589" i="1"/>
  <c r="BJ589" i="1"/>
  <c r="BI589" i="1"/>
  <c r="BH589" i="1"/>
  <c r="BC589" i="1" a="1"/>
  <c r="BC589" i="1" s="1"/>
  <c r="BB589" i="1"/>
  <c r="BA589" i="1"/>
  <c r="AY589" i="1"/>
  <c r="AX589" i="1"/>
  <c r="AW589" i="1"/>
  <c r="AV589" i="1"/>
  <c r="AU589" i="1"/>
  <c r="AT589" i="1"/>
  <c r="BI588" i="1"/>
  <c r="BJ588" i="1" s="1"/>
  <c r="BH588" i="1"/>
  <c r="BK588" i="1" s="1"/>
  <c r="BC588" i="1" a="1"/>
  <c r="BC588" i="1" s="1"/>
  <c r="BF588" i="1" s="1"/>
  <c r="BB588" i="1"/>
  <c r="BA588" i="1"/>
  <c r="AY588" i="1"/>
  <c r="AX588" i="1"/>
  <c r="AW588" i="1"/>
  <c r="AV588" i="1"/>
  <c r="AU588" i="1"/>
  <c r="AT588" i="1"/>
  <c r="BJ587" i="1"/>
  <c r="BI587" i="1"/>
  <c r="BH587" i="1"/>
  <c r="BK587" i="1" s="1"/>
  <c r="BC587" i="1" a="1"/>
  <c r="BC587" i="1" s="1"/>
  <c r="BB587" i="1"/>
  <c r="BA587" i="1"/>
  <c r="AY587" i="1"/>
  <c r="AX587" i="1"/>
  <c r="AW587" i="1"/>
  <c r="AV587" i="1"/>
  <c r="AU587" i="1"/>
  <c r="AT587" i="1"/>
  <c r="BK586" i="1"/>
  <c r="BJ586" i="1"/>
  <c r="BI586" i="1"/>
  <c r="BH586" i="1"/>
  <c r="BC586" i="1" a="1"/>
  <c r="BC586" i="1" s="1"/>
  <c r="BB586" i="1"/>
  <c r="BA586" i="1"/>
  <c r="AY586" i="1"/>
  <c r="AX586" i="1"/>
  <c r="AW586" i="1"/>
  <c r="AV586" i="1"/>
  <c r="AU586" i="1"/>
  <c r="AT586" i="1"/>
  <c r="BI585" i="1"/>
  <c r="BH585" i="1"/>
  <c r="BC585" i="1" a="1"/>
  <c r="BC585" i="1" s="1"/>
  <c r="BE585" i="1" s="1"/>
  <c r="BB585" i="1"/>
  <c r="BA585" i="1"/>
  <c r="AY585" i="1"/>
  <c r="AX585" i="1"/>
  <c r="AW585" i="1"/>
  <c r="AV585" i="1"/>
  <c r="AU585" i="1"/>
  <c r="AT585" i="1"/>
  <c r="BI584" i="1"/>
  <c r="BJ584" i="1" s="1"/>
  <c r="BH584" i="1"/>
  <c r="BK584" i="1" s="1"/>
  <c r="BC584" i="1" a="1"/>
  <c r="BC584" i="1" s="1"/>
  <c r="BB584" i="1"/>
  <c r="BA584" i="1"/>
  <c r="AY584" i="1"/>
  <c r="AX584" i="1"/>
  <c r="AW584" i="1"/>
  <c r="AV584" i="1"/>
  <c r="AU584" i="1"/>
  <c r="AT584" i="1"/>
  <c r="BK583" i="1"/>
  <c r="BJ583" i="1"/>
  <c r="BI583" i="1"/>
  <c r="BH583" i="1"/>
  <c r="BC583" i="1" a="1"/>
  <c r="BC583" i="1" s="1"/>
  <c r="BB583" i="1"/>
  <c r="BA583" i="1"/>
  <c r="AY583" i="1"/>
  <c r="AX583" i="1"/>
  <c r="AW583" i="1"/>
  <c r="AV583" i="1"/>
  <c r="AU583" i="1"/>
  <c r="AT583" i="1"/>
  <c r="BI582" i="1"/>
  <c r="BJ582" i="1" s="1"/>
  <c r="BH582" i="1"/>
  <c r="BC582" i="1" a="1"/>
  <c r="BC582" i="1" s="1"/>
  <c r="BF582" i="1" s="1"/>
  <c r="BB582" i="1"/>
  <c r="BA582" i="1"/>
  <c r="AY582" i="1"/>
  <c r="AX582" i="1"/>
  <c r="AW582" i="1"/>
  <c r="AV582" i="1"/>
  <c r="AU582" i="1"/>
  <c r="AT582" i="1"/>
  <c r="BI581" i="1"/>
  <c r="BJ581" i="1" s="1"/>
  <c r="BH581" i="1"/>
  <c r="BK581" i="1" s="1"/>
  <c r="BE581" i="1"/>
  <c r="BC581" i="1" a="1"/>
  <c r="BC581" i="1" s="1"/>
  <c r="BF581" i="1" s="1"/>
  <c r="BB581" i="1"/>
  <c r="BA581" i="1"/>
  <c r="AY581" i="1"/>
  <c r="AX581" i="1"/>
  <c r="AW581" i="1"/>
  <c r="AV581" i="1"/>
  <c r="AU581" i="1"/>
  <c r="AT581" i="1"/>
  <c r="BK580" i="1"/>
  <c r="BJ580" i="1"/>
  <c r="BI580" i="1"/>
  <c r="BH580" i="1"/>
  <c r="BC580" i="1" a="1"/>
  <c r="BC580" i="1" s="1"/>
  <c r="BB580" i="1"/>
  <c r="BA580" i="1"/>
  <c r="AY580" i="1"/>
  <c r="AX580" i="1"/>
  <c r="AW580" i="1"/>
  <c r="AV580" i="1"/>
  <c r="AU580" i="1"/>
  <c r="AT580" i="1"/>
  <c r="BI579" i="1"/>
  <c r="BJ579" i="1" s="1"/>
  <c r="BH579" i="1"/>
  <c r="BK579" i="1" s="1"/>
  <c r="BC579" i="1" a="1"/>
  <c r="BC579" i="1"/>
  <c r="BF579" i="1" s="1"/>
  <c r="BB579" i="1"/>
  <c r="BA579" i="1"/>
  <c r="AY579" i="1"/>
  <c r="AX579" i="1"/>
  <c r="AW579" i="1"/>
  <c r="AV579" i="1"/>
  <c r="AU579" i="1"/>
  <c r="AT579" i="1"/>
  <c r="BJ578" i="1"/>
  <c r="BI578" i="1"/>
  <c r="BH578" i="1"/>
  <c r="BK578" i="1" s="1"/>
  <c r="BC578" i="1" a="1"/>
  <c r="BC578" i="1" s="1"/>
  <c r="BE578" i="1" s="1"/>
  <c r="BB578" i="1"/>
  <c r="BA578" i="1"/>
  <c r="AY578" i="1"/>
  <c r="AX578" i="1"/>
  <c r="AW578" i="1"/>
  <c r="AV578" i="1"/>
  <c r="AU578" i="1"/>
  <c r="AT578" i="1"/>
  <c r="BK577" i="1"/>
  <c r="BJ577" i="1"/>
  <c r="BI577" i="1"/>
  <c r="BH577" i="1"/>
  <c r="BC577" i="1" a="1"/>
  <c r="BC577" i="1" s="1"/>
  <c r="BB577" i="1"/>
  <c r="BA577" i="1"/>
  <c r="AY577" i="1"/>
  <c r="AX577" i="1"/>
  <c r="AW577" i="1"/>
  <c r="AV577" i="1"/>
  <c r="AU577" i="1"/>
  <c r="AT577" i="1"/>
  <c r="BI576" i="1"/>
  <c r="BH576" i="1"/>
  <c r="BC576" i="1" a="1"/>
  <c r="BC576" i="1" s="1"/>
  <c r="BB576" i="1"/>
  <c r="BA576" i="1"/>
  <c r="AY576" i="1"/>
  <c r="AX576" i="1"/>
  <c r="AW576" i="1"/>
  <c r="AV576" i="1"/>
  <c r="AU576" i="1"/>
  <c r="AT576" i="1"/>
  <c r="BI575" i="1"/>
  <c r="BJ575" i="1" s="1"/>
  <c r="BH575" i="1"/>
  <c r="BK575" i="1" s="1"/>
  <c r="BC575" i="1" a="1"/>
  <c r="BC575" i="1" s="1"/>
  <c r="BB575" i="1"/>
  <c r="BA575" i="1"/>
  <c r="AY575" i="1"/>
  <c r="AX575" i="1"/>
  <c r="AW575" i="1"/>
  <c r="AV575" i="1"/>
  <c r="AU575" i="1"/>
  <c r="AT575" i="1"/>
  <c r="BK574" i="1"/>
  <c r="BJ574" i="1"/>
  <c r="BI574" i="1"/>
  <c r="BH574" i="1"/>
  <c r="BC574" i="1" a="1"/>
  <c r="BC574" i="1" s="1"/>
  <c r="BB574" i="1"/>
  <c r="BA574" i="1"/>
  <c r="AY574" i="1"/>
  <c r="AX574" i="1"/>
  <c r="AW574" i="1"/>
  <c r="AV574" i="1"/>
  <c r="AU574" i="1"/>
  <c r="AT574" i="1"/>
  <c r="BI573" i="1"/>
  <c r="BJ573" i="1" s="1"/>
  <c r="BH573" i="1"/>
  <c r="BC573" i="1" a="1"/>
  <c r="BC573" i="1" s="1"/>
  <c r="BF573" i="1" s="1"/>
  <c r="BB573" i="1"/>
  <c r="BA573" i="1"/>
  <c r="AY573" i="1"/>
  <c r="AX573" i="1"/>
  <c r="AW573" i="1"/>
  <c r="AV573" i="1"/>
  <c r="AU573" i="1"/>
  <c r="AT573" i="1"/>
  <c r="BI572" i="1"/>
  <c r="BJ572" i="1" s="1"/>
  <c r="BH572" i="1"/>
  <c r="BK572" i="1" s="1"/>
  <c r="BC572" i="1" a="1"/>
  <c r="BC572" i="1" s="1"/>
  <c r="BF572" i="1" s="1"/>
  <c r="BB572" i="1"/>
  <c r="BA572" i="1"/>
  <c r="AY572" i="1"/>
  <c r="AX572" i="1"/>
  <c r="AW572" i="1"/>
  <c r="AV572" i="1"/>
  <c r="AU572" i="1"/>
  <c r="AT572" i="1"/>
  <c r="BK571" i="1"/>
  <c r="BJ571" i="1"/>
  <c r="BI571" i="1"/>
  <c r="BH571" i="1"/>
  <c r="BC571" i="1" a="1"/>
  <c r="BC571" i="1" s="1"/>
  <c r="BB571" i="1"/>
  <c r="BA571" i="1"/>
  <c r="AY571" i="1"/>
  <c r="AX571" i="1"/>
  <c r="AW571" i="1"/>
  <c r="AV571" i="1"/>
  <c r="AU571" i="1"/>
  <c r="AT571" i="1"/>
  <c r="BI570" i="1"/>
  <c r="BJ570" i="1" s="1"/>
  <c r="BH570" i="1"/>
  <c r="BK570" i="1" s="1"/>
  <c r="BC570" i="1" a="1"/>
  <c r="BC570" i="1"/>
  <c r="BF570" i="1" s="1"/>
  <c r="BB570" i="1"/>
  <c r="BA570" i="1"/>
  <c r="AY570" i="1"/>
  <c r="AX570" i="1"/>
  <c r="AW570" i="1"/>
  <c r="AV570" i="1"/>
  <c r="AU570" i="1"/>
  <c r="AT570" i="1"/>
  <c r="BJ569" i="1"/>
  <c r="BI569" i="1"/>
  <c r="BH569" i="1"/>
  <c r="BK569" i="1" s="1"/>
  <c r="BF569" i="1"/>
  <c r="BC569" i="1" a="1"/>
  <c r="BC569" i="1" s="1"/>
  <c r="BE569" i="1" s="1"/>
  <c r="BB569" i="1"/>
  <c r="BA569" i="1"/>
  <c r="AY569" i="1"/>
  <c r="AX569" i="1"/>
  <c r="AW569" i="1"/>
  <c r="AV569" i="1"/>
  <c r="AU569" i="1"/>
  <c r="AT569" i="1"/>
  <c r="BK568" i="1"/>
  <c r="BJ568" i="1"/>
  <c r="BI568" i="1"/>
  <c r="BH568" i="1"/>
  <c r="BC568" i="1" a="1"/>
  <c r="BC568" i="1" s="1"/>
  <c r="BB568" i="1"/>
  <c r="BA568" i="1"/>
  <c r="AY568" i="1"/>
  <c r="AX568" i="1"/>
  <c r="AW568" i="1"/>
  <c r="AV568" i="1"/>
  <c r="AU568" i="1"/>
  <c r="AT568" i="1"/>
  <c r="BI567" i="1"/>
  <c r="BH567" i="1"/>
  <c r="BC567" i="1" a="1"/>
  <c r="BC567" i="1" s="1"/>
  <c r="BE567" i="1" s="1"/>
  <c r="BB567" i="1"/>
  <c r="BA567" i="1"/>
  <c r="AY567" i="1"/>
  <c r="AX567" i="1"/>
  <c r="AW567" i="1"/>
  <c r="AV567" i="1"/>
  <c r="AU567" i="1"/>
  <c r="AT567" i="1"/>
  <c r="BI566" i="1"/>
  <c r="BJ566" i="1" s="1"/>
  <c r="BH566" i="1"/>
  <c r="BK566" i="1" s="1"/>
  <c r="BC566" i="1" a="1"/>
  <c r="BC566" i="1" s="1"/>
  <c r="BB566" i="1"/>
  <c r="BA566" i="1"/>
  <c r="AY566" i="1"/>
  <c r="AX566" i="1"/>
  <c r="AW566" i="1"/>
  <c r="AV566" i="1"/>
  <c r="AU566" i="1"/>
  <c r="AT566" i="1"/>
  <c r="BK565" i="1"/>
  <c r="BJ565" i="1"/>
  <c r="BI565" i="1"/>
  <c r="BH565" i="1"/>
  <c r="BC565" i="1" a="1"/>
  <c r="BC565" i="1" s="1"/>
  <c r="BB565" i="1"/>
  <c r="BA565" i="1"/>
  <c r="AY565" i="1"/>
  <c r="AX565" i="1"/>
  <c r="AW565" i="1"/>
  <c r="AV565" i="1"/>
  <c r="AU565" i="1"/>
  <c r="AT565" i="1"/>
  <c r="BI564" i="1"/>
  <c r="BJ564" i="1" s="1"/>
  <c r="BH564" i="1"/>
  <c r="BC564" i="1" a="1"/>
  <c r="BC564" i="1" s="1"/>
  <c r="BF564" i="1" s="1"/>
  <c r="BB564" i="1"/>
  <c r="BA564" i="1"/>
  <c r="AY564" i="1"/>
  <c r="AX564" i="1"/>
  <c r="AW564" i="1"/>
  <c r="AV564" i="1"/>
  <c r="AU564" i="1"/>
  <c r="AT564" i="1"/>
  <c r="BI563" i="1"/>
  <c r="BJ563" i="1" s="1"/>
  <c r="BH563" i="1"/>
  <c r="BK563" i="1" s="1"/>
  <c r="BF563" i="1"/>
  <c r="BE563" i="1"/>
  <c r="BC563" i="1" a="1"/>
  <c r="BC563" i="1" s="1"/>
  <c r="BB563" i="1"/>
  <c r="BA563" i="1"/>
  <c r="AY563" i="1"/>
  <c r="AX563" i="1"/>
  <c r="AW563" i="1"/>
  <c r="AV563" i="1"/>
  <c r="AU563" i="1"/>
  <c r="AT563" i="1"/>
  <c r="BK562" i="1"/>
  <c r="BJ562" i="1"/>
  <c r="BI562" i="1"/>
  <c r="BH562" i="1"/>
  <c r="BC562" i="1" a="1"/>
  <c r="BC562" i="1" s="1"/>
  <c r="BB562" i="1"/>
  <c r="BA562" i="1"/>
  <c r="AY562" i="1"/>
  <c r="AX562" i="1"/>
  <c r="AW562" i="1"/>
  <c r="AV562" i="1"/>
  <c r="AU562" i="1"/>
  <c r="AT562" i="1"/>
  <c r="BI561" i="1"/>
  <c r="BJ561" i="1" s="1"/>
  <c r="BH561" i="1"/>
  <c r="BK561" i="1" s="1"/>
  <c r="BC561" i="1" a="1"/>
  <c r="BC561" i="1" s="1"/>
  <c r="BF561" i="1" s="1"/>
  <c r="BB561" i="1"/>
  <c r="BA561" i="1"/>
  <c r="AY561" i="1"/>
  <c r="AX561" i="1"/>
  <c r="AW561" i="1"/>
  <c r="AV561" i="1"/>
  <c r="AU561" i="1"/>
  <c r="AT561" i="1"/>
  <c r="BJ560" i="1"/>
  <c r="BI560" i="1"/>
  <c r="BH560" i="1"/>
  <c r="BK560" i="1" s="1"/>
  <c r="BF560" i="1"/>
  <c r="BC560" i="1" a="1"/>
  <c r="BC560" i="1" s="1"/>
  <c r="BE560" i="1" s="1"/>
  <c r="BB560" i="1"/>
  <c r="BA560" i="1"/>
  <c r="AY560" i="1"/>
  <c r="AX560" i="1"/>
  <c r="AW560" i="1"/>
  <c r="AV560" i="1"/>
  <c r="AU560" i="1"/>
  <c r="AT560" i="1"/>
  <c r="BK559" i="1"/>
  <c r="BJ559" i="1"/>
  <c r="BI559" i="1"/>
  <c r="BH559" i="1"/>
  <c r="BC559" i="1" a="1"/>
  <c r="BC559" i="1" s="1"/>
  <c r="BB559" i="1"/>
  <c r="BA559" i="1"/>
  <c r="AY559" i="1"/>
  <c r="AX559" i="1"/>
  <c r="AW559" i="1"/>
  <c r="AV559" i="1"/>
  <c r="AU559" i="1"/>
  <c r="AT559" i="1"/>
  <c r="BI558" i="1"/>
  <c r="BH558" i="1"/>
  <c r="BC558" i="1" a="1"/>
  <c r="BC558" i="1" s="1"/>
  <c r="BB558" i="1"/>
  <c r="BA558" i="1"/>
  <c r="AY558" i="1"/>
  <c r="AX558" i="1"/>
  <c r="AW558" i="1"/>
  <c r="AV558" i="1"/>
  <c r="AU558" i="1"/>
  <c r="AT558" i="1"/>
  <c r="BI557" i="1"/>
  <c r="BJ557" i="1" s="1"/>
  <c r="BH557" i="1"/>
  <c r="BK557" i="1" s="1"/>
  <c r="BC557" i="1" a="1"/>
  <c r="BC557" i="1" s="1"/>
  <c r="BB557" i="1"/>
  <c r="BA557" i="1"/>
  <c r="AY557" i="1"/>
  <c r="AX557" i="1"/>
  <c r="AW557" i="1"/>
  <c r="AV557" i="1"/>
  <c r="AU557" i="1"/>
  <c r="AT557" i="1"/>
  <c r="BK556" i="1"/>
  <c r="BJ556" i="1"/>
  <c r="BI556" i="1"/>
  <c r="BH556" i="1"/>
  <c r="BC556" i="1" a="1"/>
  <c r="BC556" i="1" s="1"/>
  <c r="BB556" i="1"/>
  <c r="BA556" i="1"/>
  <c r="AY556" i="1"/>
  <c r="AX556" i="1"/>
  <c r="AW556" i="1"/>
  <c r="AV556" i="1"/>
  <c r="AU556" i="1"/>
  <c r="AT556" i="1"/>
  <c r="BI555" i="1"/>
  <c r="BJ555" i="1" s="1"/>
  <c r="BH555" i="1"/>
  <c r="BC555" i="1" a="1"/>
  <c r="BC555" i="1" s="1"/>
  <c r="BF555" i="1" s="1"/>
  <c r="BB555" i="1"/>
  <c r="BA555" i="1"/>
  <c r="AY555" i="1"/>
  <c r="AX555" i="1"/>
  <c r="AW555" i="1"/>
  <c r="AV555" i="1"/>
  <c r="AU555" i="1"/>
  <c r="AT555" i="1"/>
  <c r="BI554" i="1"/>
  <c r="BJ554" i="1" s="1"/>
  <c r="BH554" i="1"/>
  <c r="BK554" i="1" s="1"/>
  <c r="BF554" i="1"/>
  <c r="BE554" i="1"/>
  <c r="BC554" i="1" a="1"/>
  <c r="BC554" i="1" s="1"/>
  <c r="BB554" i="1"/>
  <c r="BA554" i="1"/>
  <c r="AY554" i="1"/>
  <c r="AX554" i="1"/>
  <c r="AW554" i="1"/>
  <c r="AV554" i="1"/>
  <c r="AU554" i="1"/>
  <c r="AT554" i="1"/>
  <c r="BK553" i="1"/>
  <c r="BJ553" i="1"/>
  <c r="BI553" i="1"/>
  <c r="BH553" i="1"/>
  <c r="BC553" i="1" a="1"/>
  <c r="BC553" i="1" s="1"/>
  <c r="BB553" i="1"/>
  <c r="BA553" i="1"/>
  <c r="AY553" i="1"/>
  <c r="AX553" i="1"/>
  <c r="AW553" i="1"/>
  <c r="AV553" i="1"/>
  <c r="AU553" i="1"/>
  <c r="AT553" i="1"/>
  <c r="BI552" i="1"/>
  <c r="BJ552" i="1" s="1"/>
  <c r="BH552" i="1"/>
  <c r="BK552" i="1" s="1"/>
  <c r="BC552" i="1" a="1"/>
  <c r="BC552" i="1" s="1"/>
  <c r="BF552" i="1" s="1"/>
  <c r="BB552" i="1"/>
  <c r="BA552" i="1"/>
  <c r="AY552" i="1"/>
  <c r="AX552" i="1"/>
  <c r="AW552" i="1"/>
  <c r="AV552" i="1"/>
  <c r="AU552" i="1"/>
  <c r="AT552" i="1"/>
  <c r="BJ551" i="1"/>
  <c r="BI551" i="1"/>
  <c r="BH551" i="1"/>
  <c r="BK551" i="1" s="1"/>
  <c r="BC551" i="1" a="1"/>
  <c r="BC551" i="1" s="1"/>
  <c r="BE551" i="1" s="1"/>
  <c r="BB551" i="1"/>
  <c r="BA551" i="1"/>
  <c r="AY551" i="1"/>
  <c r="AX551" i="1"/>
  <c r="AW551" i="1"/>
  <c r="AV551" i="1"/>
  <c r="AU551" i="1"/>
  <c r="AT551" i="1"/>
  <c r="BK550" i="1"/>
  <c r="BJ550" i="1"/>
  <c r="BI550" i="1"/>
  <c r="BH550" i="1"/>
  <c r="BC550" i="1" a="1"/>
  <c r="BC550" i="1" s="1"/>
  <c r="BB550" i="1"/>
  <c r="BA550" i="1"/>
  <c r="AY550" i="1"/>
  <c r="AX550" i="1"/>
  <c r="AW550" i="1"/>
  <c r="AV550" i="1"/>
  <c r="AU550" i="1"/>
  <c r="AT550" i="1"/>
  <c r="BI549" i="1"/>
  <c r="BH549" i="1"/>
  <c r="BC549" i="1" a="1"/>
  <c r="BC549" i="1"/>
  <c r="BE549" i="1" s="1"/>
  <c r="BB549" i="1"/>
  <c r="BA549" i="1"/>
  <c r="AY549" i="1"/>
  <c r="AX549" i="1"/>
  <c r="AW549" i="1"/>
  <c r="AV549" i="1"/>
  <c r="AU549" i="1"/>
  <c r="AT549" i="1"/>
  <c r="BI548" i="1"/>
  <c r="BJ548" i="1" s="1"/>
  <c r="BH548" i="1"/>
  <c r="BK548" i="1" s="1"/>
  <c r="BC548" i="1" a="1"/>
  <c r="BC548" i="1" s="1"/>
  <c r="BB548" i="1"/>
  <c r="BA548" i="1"/>
  <c r="AY548" i="1"/>
  <c r="AX548" i="1"/>
  <c r="AW548" i="1"/>
  <c r="AV548" i="1"/>
  <c r="AU548" i="1"/>
  <c r="AT548" i="1"/>
  <c r="BK547" i="1"/>
  <c r="BJ547" i="1"/>
  <c r="BI547" i="1"/>
  <c r="BH547" i="1"/>
  <c r="BC547" i="1" a="1"/>
  <c r="BC547" i="1" s="1"/>
  <c r="BB547" i="1"/>
  <c r="BA547" i="1"/>
  <c r="AY547" i="1"/>
  <c r="AX547" i="1"/>
  <c r="AW547" i="1"/>
  <c r="AV547" i="1"/>
  <c r="AU547" i="1"/>
  <c r="AT547" i="1"/>
  <c r="BI546" i="1"/>
  <c r="BJ546" i="1" s="1"/>
  <c r="BH546" i="1"/>
  <c r="BC546" i="1" a="1"/>
  <c r="BC546" i="1" s="1"/>
  <c r="BB546" i="1"/>
  <c r="BA546" i="1"/>
  <c r="AY546" i="1"/>
  <c r="AX546" i="1"/>
  <c r="AW546" i="1"/>
  <c r="AV546" i="1"/>
  <c r="AU546" i="1"/>
  <c r="AT546" i="1"/>
  <c r="BI545" i="1"/>
  <c r="BJ545" i="1" s="1"/>
  <c r="BH545" i="1"/>
  <c r="BK545" i="1" s="1"/>
  <c r="BC545" i="1" a="1"/>
  <c r="BC545" i="1" s="1"/>
  <c r="BF545" i="1" s="1"/>
  <c r="BB545" i="1"/>
  <c r="BA545" i="1"/>
  <c r="AY545" i="1"/>
  <c r="AX545" i="1"/>
  <c r="AW545" i="1"/>
  <c r="AV545" i="1"/>
  <c r="AU545" i="1"/>
  <c r="AT545" i="1"/>
  <c r="BK544" i="1"/>
  <c r="BJ544" i="1"/>
  <c r="BI544" i="1"/>
  <c r="BH544" i="1"/>
  <c r="BC544" i="1" a="1"/>
  <c r="BC544" i="1" s="1"/>
  <c r="BB544" i="1"/>
  <c r="BA544" i="1"/>
  <c r="AY544" i="1"/>
  <c r="AX544" i="1"/>
  <c r="AW544" i="1"/>
  <c r="AV544" i="1"/>
  <c r="AU544" i="1"/>
  <c r="AT544" i="1"/>
  <c r="BI543" i="1"/>
  <c r="BJ543" i="1" s="1"/>
  <c r="BH543" i="1"/>
  <c r="BK543" i="1" s="1"/>
  <c r="BC543" i="1" a="1"/>
  <c r="BC543" i="1"/>
  <c r="BF543" i="1" s="1"/>
  <c r="BB543" i="1"/>
  <c r="BA543" i="1"/>
  <c r="AY543" i="1"/>
  <c r="AX543" i="1"/>
  <c r="AW543" i="1"/>
  <c r="AV543" i="1"/>
  <c r="AU543" i="1"/>
  <c r="AT543" i="1"/>
  <c r="BJ542" i="1"/>
  <c r="BI542" i="1"/>
  <c r="BH542" i="1"/>
  <c r="BK542" i="1" s="1"/>
  <c r="BC542" i="1" a="1"/>
  <c r="BC542" i="1" s="1"/>
  <c r="BE542" i="1" s="1"/>
  <c r="BB542" i="1"/>
  <c r="BA542" i="1"/>
  <c r="AY542" i="1"/>
  <c r="AX542" i="1"/>
  <c r="AW542" i="1"/>
  <c r="AV542" i="1"/>
  <c r="AU542" i="1"/>
  <c r="AT542" i="1"/>
  <c r="BK541" i="1"/>
  <c r="BJ541" i="1"/>
  <c r="BI541" i="1"/>
  <c r="BH541" i="1"/>
  <c r="BC541" i="1" a="1"/>
  <c r="BC541" i="1" s="1"/>
  <c r="BB541" i="1"/>
  <c r="BA541" i="1"/>
  <c r="AY541" i="1"/>
  <c r="AX541" i="1"/>
  <c r="AW541" i="1"/>
  <c r="AV541" i="1"/>
  <c r="AU541" i="1"/>
  <c r="AT541" i="1"/>
  <c r="BI540" i="1"/>
  <c r="BH540" i="1"/>
  <c r="BC540" i="1" a="1"/>
  <c r="BC540" i="1"/>
  <c r="BE540" i="1" s="1"/>
  <c r="BB540" i="1"/>
  <c r="BA540" i="1"/>
  <c r="AY540" i="1"/>
  <c r="AX540" i="1"/>
  <c r="AW540" i="1"/>
  <c r="AV540" i="1"/>
  <c r="AU540" i="1"/>
  <c r="AT540" i="1"/>
  <c r="BI539" i="1"/>
  <c r="BJ539" i="1" s="1"/>
  <c r="BH539" i="1"/>
  <c r="BK539" i="1" s="1"/>
  <c r="BC539" i="1" a="1"/>
  <c r="BC539" i="1" s="1"/>
  <c r="BB539" i="1"/>
  <c r="BA539" i="1"/>
  <c r="AY539" i="1"/>
  <c r="AX539" i="1"/>
  <c r="AW539" i="1"/>
  <c r="AV539" i="1"/>
  <c r="AU539" i="1"/>
  <c r="AT539" i="1"/>
  <c r="BK538" i="1"/>
  <c r="BJ538" i="1"/>
  <c r="BI538" i="1"/>
  <c r="BH538" i="1"/>
  <c r="BC538" i="1" a="1"/>
  <c r="BC538" i="1" s="1"/>
  <c r="BB538" i="1"/>
  <c r="BA538" i="1"/>
  <c r="AY538" i="1"/>
  <c r="AX538" i="1"/>
  <c r="AW538" i="1"/>
  <c r="AV538" i="1"/>
  <c r="AU538" i="1"/>
  <c r="AT538" i="1"/>
  <c r="BI537" i="1"/>
  <c r="BJ537" i="1" s="1"/>
  <c r="BH537" i="1"/>
  <c r="BC537" i="1" a="1"/>
  <c r="BC537" i="1" s="1"/>
  <c r="BF537" i="1" s="1"/>
  <c r="BB537" i="1"/>
  <c r="BA537" i="1"/>
  <c r="AY537" i="1"/>
  <c r="AX537" i="1"/>
  <c r="AW537" i="1"/>
  <c r="AV537" i="1"/>
  <c r="AU537" i="1"/>
  <c r="AT537" i="1"/>
  <c r="BI536" i="1"/>
  <c r="BJ536" i="1" s="1"/>
  <c r="BH536" i="1"/>
  <c r="BK536" i="1" s="1"/>
  <c r="BC536" i="1" a="1"/>
  <c r="BC536" i="1" s="1"/>
  <c r="BF536" i="1" s="1"/>
  <c r="BB536" i="1"/>
  <c r="BA536" i="1"/>
  <c r="AY536" i="1"/>
  <c r="AX536" i="1"/>
  <c r="AW536" i="1"/>
  <c r="AV536" i="1"/>
  <c r="AU536" i="1"/>
  <c r="AT536" i="1"/>
  <c r="BK535" i="1"/>
  <c r="BJ535" i="1"/>
  <c r="BI535" i="1"/>
  <c r="BH535" i="1"/>
  <c r="BC535" i="1" a="1"/>
  <c r="BC535" i="1" s="1"/>
  <c r="BB535" i="1"/>
  <c r="BA535" i="1"/>
  <c r="AY535" i="1"/>
  <c r="AX535" i="1"/>
  <c r="AW535" i="1"/>
  <c r="AV535" i="1"/>
  <c r="AU535" i="1"/>
  <c r="AT535" i="1"/>
  <c r="BI534" i="1"/>
  <c r="BJ534" i="1" s="1"/>
  <c r="BH534" i="1"/>
  <c r="BK534" i="1" s="1"/>
  <c r="BC534" i="1" a="1"/>
  <c r="BC534" i="1" s="1"/>
  <c r="BF534" i="1" s="1"/>
  <c r="BB534" i="1"/>
  <c r="BA534" i="1"/>
  <c r="AY534" i="1"/>
  <c r="AX534" i="1"/>
  <c r="AW534" i="1"/>
  <c r="AV534" i="1"/>
  <c r="AU534" i="1"/>
  <c r="AT534" i="1"/>
  <c r="BJ533" i="1"/>
  <c r="BI533" i="1"/>
  <c r="BH533" i="1"/>
  <c r="BK533" i="1" s="1"/>
  <c r="BC533" i="1" a="1"/>
  <c r="BC533" i="1" s="1"/>
  <c r="BE533" i="1" s="1"/>
  <c r="BB533" i="1"/>
  <c r="BA533" i="1"/>
  <c r="AY533" i="1"/>
  <c r="AX533" i="1"/>
  <c r="AW533" i="1"/>
  <c r="AV533" i="1"/>
  <c r="AU533" i="1"/>
  <c r="AT533" i="1"/>
  <c r="BI532" i="1"/>
  <c r="BH532" i="1"/>
  <c r="BC532" i="1" a="1"/>
  <c r="BC532" i="1" s="1"/>
  <c r="BB532" i="1"/>
  <c r="BA532" i="1"/>
  <c r="BK532" i="1" s="1"/>
  <c r="AY532" i="1"/>
  <c r="AX532" i="1"/>
  <c r="AW532" i="1"/>
  <c r="AV532" i="1"/>
  <c r="AU532" i="1"/>
  <c r="AT532" i="1"/>
  <c r="BI531" i="1"/>
  <c r="BH531" i="1"/>
  <c r="BC531" i="1" a="1"/>
  <c r="BC531" i="1" s="1"/>
  <c r="BE531" i="1" s="1"/>
  <c r="BB531" i="1"/>
  <c r="BA531" i="1"/>
  <c r="AY531" i="1"/>
  <c r="AX531" i="1"/>
  <c r="AW531" i="1"/>
  <c r="AV531" i="1"/>
  <c r="AU531" i="1"/>
  <c r="AT531" i="1"/>
  <c r="BI530" i="1"/>
  <c r="BJ530" i="1" s="1"/>
  <c r="BH530" i="1"/>
  <c r="BK530" i="1" s="1"/>
  <c r="BC530" i="1" a="1"/>
  <c r="BC530" i="1" s="1"/>
  <c r="BB530" i="1"/>
  <c r="BA530" i="1"/>
  <c r="AY530" i="1"/>
  <c r="AX530" i="1"/>
  <c r="AW530" i="1"/>
  <c r="AV530" i="1"/>
  <c r="AU530" i="1"/>
  <c r="AT530" i="1"/>
  <c r="BK529" i="1"/>
  <c r="BJ529" i="1"/>
  <c r="BI529" i="1"/>
  <c r="BH529" i="1"/>
  <c r="BC529" i="1" a="1"/>
  <c r="BC529" i="1" s="1"/>
  <c r="BB529" i="1"/>
  <c r="BA529" i="1"/>
  <c r="AY529" i="1"/>
  <c r="AX529" i="1"/>
  <c r="AW529" i="1"/>
  <c r="AV529" i="1"/>
  <c r="AU529" i="1"/>
  <c r="AT529" i="1"/>
  <c r="BI528" i="1"/>
  <c r="BJ528" i="1" s="1"/>
  <c r="BH528" i="1"/>
  <c r="BK528" i="1" s="1"/>
  <c r="BE528" i="1"/>
  <c r="BC528" i="1" a="1"/>
  <c r="BC528" i="1" s="1"/>
  <c r="BF528" i="1" s="1"/>
  <c r="BB528" i="1"/>
  <c r="BA528" i="1"/>
  <c r="AY528" i="1"/>
  <c r="AX528" i="1"/>
  <c r="AW528" i="1"/>
  <c r="AV528" i="1"/>
  <c r="AU528" i="1"/>
  <c r="AT528" i="1"/>
  <c r="BI527" i="1"/>
  <c r="BJ527" i="1" s="1"/>
  <c r="BH527" i="1"/>
  <c r="BK527" i="1" s="1"/>
  <c r="BC527" i="1" a="1"/>
  <c r="BC527" i="1" s="1"/>
  <c r="BF527" i="1" s="1"/>
  <c r="BB527" i="1"/>
  <c r="BA527" i="1"/>
  <c r="AY527" i="1"/>
  <c r="AX527" i="1"/>
  <c r="AW527" i="1"/>
  <c r="AV527" i="1"/>
  <c r="AU527" i="1"/>
  <c r="AT527" i="1"/>
  <c r="BK526" i="1"/>
  <c r="BJ526" i="1"/>
  <c r="BI526" i="1"/>
  <c r="BH526" i="1"/>
  <c r="BC526" i="1" a="1"/>
  <c r="BC526" i="1" s="1"/>
  <c r="BB526" i="1"/>
  <c r="BA526" i="1"/>
  <c r="AY526" i="1"/>
  <c r="AX526" i="1"/>
  <c r="AW526" i="1"/>
  <c r="AV526" i="1"/>
  <c r="AU526" i="1"/>
  <c r="AT526" i="1"/>
  <c r="BI525" i="1"/>
  <c r="BJ525" i="1" s="1"/>
  <c r="BH525" i="1"/>
  <c r="BK525" i="1" s="1"/>
  <c r="BC525" i="1" a="1"/>
  <c r="BC525" i="1" s="1"/>
  <c r="BF525" i="1" s="1"/>
  <c r="BB525" i="1"/>
  <c r="BA525" i="1"/>
  <c r="AY525" i="1"/>
  <c r="AX525" i="1"/>
  <c r="AW525" i="1"/>
  <c r="AV525" i="1"/>
  <c r="AU525" i="1"/>
  <c r="AT525" i="1"/>
  <c r="BJ524" i="1"/>
  <c r="BI524" i="1"/>
  <c r="BH524" i="1"/>
  <c r="BK524" i="1" s="1"/>
  <c r="BF524" i="1"/>
  <c r="BC524" i="1" a="1"/>
  <c r="BC524" i="1" s="1"/>
  <c r="BE524" i="1" s="1"/>
  <c r="BB524" i="1"/>
  <c r="BA524" i="1"/>
  <c r="AY524" i="1"/>
  <c r="AX524" i="1"/>
  <c r="AW524" i="1"/>
  <c r="AV524" i="1"/>
  <c r="AU524" i="1"/>
  <c r="AT524" i="1"/>
  <c r="BI523" i="1"/>
  <c r="BH523" i="1"/>
  <c r="BC523" i="1" a="1"/>
  <c r="BC523" i="1" s="1"/>
  <c r="BB523" i="1"/>
  <c r="BA523" i="1"/>
  <c r="BK523" i="1" s="1"/>
  <c r="AY523" i="1"/>
  <c r="AX523" i="1"/>
  <c r="AW523" i="1"/>
  <c r="AV523" i="1"/>
  <c r="AU523" i="1"/>
  <c r="AT523" i="1"/>
  <c r="BI522" i="1"/>
  <c r="BH522" i="1"/>
  <c r="BC522" i="1" a="1"/>
  <c r="BC522" i="1" s="1"/>
  <c r="BE522" i="1" s="1"/>
  <c r="BB522" i="1"/>
  <c r="BA522" i="1"/>
  <c r="AY522" i="1"/>
  <c r="AX522" i="1"/>
  <c r="AW522" i="1"/>
  <c r="AV522" i="1"/>
  <c r="AU522" i="1"/>
  <c r="AT522" i="1"/>
  <c r="BI521" i="1"/>
  <c r="BJ521" i="1" s="1"/>
  <c r="BH521" i="1"/>
  <c r="BK521" i="1" s="1"/>
  <c r="BC521" i="1" a="1"/>
  <c r="BC521" i="1" s="1"/>
  <c r="BB521" i="1"/>
  <c r="BA521" i="1"/>
  <c r="AY521" i="1"/>
  <c r="AX521" i="1"/>
  <c r="AW521" i="1"/>
  <c r="AV521" i="1"/>
  <c r="AU521" i="1"/>
  <c r="AT521" i="1"/>
  <c r="BK520" i="1"/>
  <c r="BJ520" i="1"/>
  <c r="BI520" i="1"/>
  <c r="BH520" i="1"/>
  <c r="BE520" i="1"/>
  <c r="BC520" i="1" a="1"/>
  <c r="BC520" i="1" s="1"/>
  <c r="BF520" i="1" s="1"/>
  <c r="BB520" i="1"/>
  <c r="BA520" i="1"/>
  <c r="AY520" i="1"/>
  <c r="AX520" i="1"/>
  <c r="AW520" i="1"/>
  <c r="AV520" i="1"/>
  <c r="AU520" i="1"/>
  <c r="AT520" i="1"/>
  <c r="BI519" i="1"/>
  <c r="BJ519" i="1" s="1"/>
  <c r="BH519" i="1"/>
  <c r="BK519" i="1" s="1"/>
  <c r="BC519" i="1" a="1"/>
  <c r="BC519" i="1" s="1"/>
  <c r="BF519" i="1" s="1"/>
  <c r="BB519" i="1"/>
  <c r="BA519" i="1"/>
  <c r="AY519" i="1"/>
  <c r="AX519" i="1"/>
  <c r="AW519" i="1"/>
  <c r="AV519" i="1"/>
  <c r="AU519" i="1"/>
  <c r="AT519" i="1"/>
  <c r="BI518" i="1"/>
  <c r="BH518" i="1"/>
  <c r="BK518" i="1" s="1"/>
  <c r="BC518" i="1" a="1"/>
  <c r="BC518" i="1" s="1"/>
  <c r="BE518" i="1" s="1"/>
  <c r="BB518" i="1"/>
  <c r="BA518" i="1"/>
  <c r="BJ518" i="1" s="1"/>
  <c r="AY518" i="1"/>
  <c r="AX518" i="1"/>
  <c r="AW518" i="1"/>
  <c r="AV518" i="1"/>
  <c r="AU518" i="1"/>
  <c r="AT518" i="1"/>
  <c r="BI517" i="1"/>
  <c r="BH517" i="1"/>
  <c r="BC517" i="1" a="1"/>
  <c r="BC517" i="1" s="1"/>
  <c r="BE517" i="1" s="1"/>
  <c r="BB517" i="1"/>
  <c r="BA517" i="1"/>
  <c r="AY517" i="1"/>
  <c r="AX517" i="1"/>
  <c r="AW517" i="1"/>
  <c r="AV517" i="1"/>
  <c r="AU517" i="1"/>
  <c r="AT517" i="1"/>
  <c r="BI516" i="1"/>
  <c r="BJ516" i="1" s="1"/>
  <c r="BH516" i="1"/>
  <c r="BK516" i="1" s="1"/>
  <c r="BC516" i="1" a="1"/>
  <c r="BC516" i="1" s="1"/>
  <c r="BB516" i="1"/>
  <c r="BA516" i="1"/>
  <c r="AY516" i="1"/>
  <c r="AX516" i="1"/>
  <c r="AW516" i="1"/>
  <c r="AV516" i="1"/>
  <c r="AU516" i="1"/>
  <c r="AT516" i="1"/>
  <c r="BI515" i="1"/>
  <c r="BJ515" i="1" s="1"/>
  <c r="BH515" i="1"/>
  <c r="BK515" i="1" s="1"/>
  <c r="BC515" i="1" a="1"/>
  <c r="BC515" i="1" s="1"/>
  <c r="BF515" i="1" s="1"/>
  <c r="BB515" i="1"/>
  <c r="BA515" i="1"/>
  <c r="AY515" i="1"/>
  <c r="AX515" i="1"/>
  <c r="AW515" i="1"/>
  <c r="AV515" i="1"/>
  <c r="AU515" i="1"/>
  <c r="AT515" i="1"/>
  <c r="BK514" i="1"/>
  <c r="BI514" i="1"/>
  <c r="BJ514" i="1" s="1"/>
  <c r="BH514" i="1"/>
  <c r="BC514" i="1" a="1"/>
  <c r="BC514" i="1" s="1"/>
  <c r="BF514" i="1" s="1"/>
  <c r="BB514" i="1"/>
  <c r="BA514" i="1"/>
  <c r="AY514" i="1"/>
  <c r="AX514" i="1"/>
  <c r="AW514" i="1"/>
  <c r="AV514" i="1"/>
  <c r="AU514" i="1"/>
  <c r="AT514" i="1"/>
  <c r="BI513" i="1"/>
  <c r="BH513" i="1"/>
  <c r="BC513" i="1" a="1"/>
  <c r="BC513" i="1" s="1"/>
  <c r="BB513" i="1"/>
  <c r="BA513" i="1"/>
  <c r="BJ513" i="1" s="1"/>
  <c r="AY513" i="1"/>
  <c r="AX513" i="1"/>
  <c r="AW513" i="1"/>
  <c r="AV513" i="1"/>
  <c r="AU513" i="1"/>
  <c r="AT513" i="1"/>
  <c r="BK512" i="1"/>
  <c r="BI512" i="1"/>
  <c r="BJ512" i="1" s="1"/>
  <c r="BH512" i="1"/>
  <c r="BC512" i="1" a="1"/>
  <c r="BC512" i="1" s="1"/>
  <c r="BB512" i="1"/>
  <c r="BA512" i="1"/>
  <c r="AY512" i="1"/>
  <c r="AX512" i="1"/>
  <c r="AW512" i="1"/>
  <c r="AV512" i="1"/>
  <c r="AU512" i="1"/>
  <c r="AT512" i="1"/>
  <c r="BK511" i="1"/>
  <c r="BJ511" i="1"/>
  <c r="BI511" i="1"/>
  <c r="BH511" i="1"/>
  <c r="BE511" i="1"/>
  <c r="BC511" i="1" a="1"/>
  <c r="BC511" i="1" s="1"/>
  <c r="BB511" i="1"/>
  <c r="BA511" i="1"/>
  <c r="AY511" i="1"/>
  <c r="AX511" i="1"/>
  <c r="AW511" i="1"/>
  <c r="AV511" i="1"/>
  <c r="AU511" i="1"/>
  <c r="AT511" i="1"/>
  <c r="BI510" i="1"/>
  <c r="BJ510" i="1" s="1"/>
  <c r="BH510" i="1"/>
  <c r="BK510" i="1" s="1"/>
  <c r="BC510" i="1" a="1"/>
  <c r="BC510" i="1" s="1"/>
  <c r="BB510" i="1"/>
  <c r="BA510" i="1"/>
  <c r="AY510" i="1"/>
  <c r="AX510" i="1"/>
  <c r="AW510" i="1"/>
  <c r="AV510" i="1"/>
  <c r="AU510" i="1"/>
  <c r="AT510" i="1"/>
  <c r="BI509" i="1"/>
  <c r="BH509" i="1"/>
  <c r="BC509" i="1" a="1"/>
  <c r="BC509" i="1" s="1"/>
  <c r="BE509" i="1" s="1"/>
  <c r="BB509" i="1"/>
  <c r="BA509" i="1"/>
  <c r="BJ509" i="1" s="1"/>
  <c r="AY509" i="1"/>
  <c r="AX509" i="1"/>
  <c r="AW509" i="1"/>
  <c r="AV509" i="1"/>
  <c r="AU509" i="1"/>
  <c r="AT509" i="1"/>
  <c r="BI508" i="1"/>
  <c r="BH508" i="1"/>
  <c r="BC508" i="1" a="1"/>
  <c r="BC508" i="1" s="1"/>
  <c r="BE508" i="1" s="1"/>
  <c r="BB508" i="1"/>
  <c r="BA508" i="1"/>
  <c r="AY508" i="1"/>
  <c r="AX508" i="1"/>
  <c r="AW508" i="1"/>
  <c r="AV508" i="1"/>
  <c r="AU508" i="1"/>
  <c r="AT508" i="1"/>
  <c r="BI507" i="1"/>
  <c r="BJ507" i="1" s="1"/>
  <c r="BH507" i="1"/>
  <c r="BK507" i="1" s="1"/>
  <c r="BC507" i="1" a="1"/>
  <c r="BC507" i="1" s="1"/>
  <c r="BB507" i="1"/>
  <c r="BA507" i="1"/>
  <c r="AY507" i="1"/>
  <c r="AX507" i="1"/>
  <c r="AW507" i="1"/>
  <c r="AV507" i="1"/>
  <c r="AU507" i="1"/>
  <c r="AT507" i="1"/>
  <c r="BI506" i="1"/>
  <c r="BJ506" i="1" s="1"/>
  <c r="BH506" i="1"/>
  <c r="BK506" i="1" s="1"/>
  <c r="BE506" i="1"/>
  <c r="BC506" i="1" a="1"/>
  <c r="BC506" i="1" s="1"/>
  <c r="BF506" i="1" s="1"/>
  <c r="BB506" i="1"/>
  <c r="BA506" i="1"/>
  <c r="AY506" i="1"/>
  <c r="AX506" i="1"/>
  <c r="AW506" i="1"/>
  <c r="AV506" i="1"/>
  <c r="AU506" i="1"/>
  <c r="AT506" i="1"/>
  <c r="BK505" i="1"/>
  <c r="BI505" i="1"/>
  <c r="BJ505" i="1" s="1"/>
  <c r="BH505" i="1"/>
  <c r="BC505" i="1" a="1"/>
  <c r="BC505" i="1" s="1"/>
  <c r="BF505" i="1" s="1"/>
  <c r="BB505" i="1"/>
  <c r="BA505" i="1"/>
  <c r="AY505" i="1"/>
  <c r="AX505" i="1"/>
  <c r="AW505" i="1"/>
  <c r="AV505" i="1"/>
  <c r="AU505" i="1"/>
  <c r="AT505" i="1"/>
  <c r="BI504" i="1"/>
  <c r="BH504" i="1"/>
  <c r="BC504" i="1" a="1"/>
  <c r="BC504" i="1" s="1"/>
  <c r="BE504" i="1" s="1"/>
  <c r="BB504" i="1"/>
  <c r="BA504" i="1"/>
  <c r="BJ504" i="1" s="1"/>
  <c r="AY504" i="1"/>
  <c r="AX504" i="1"/>
  <c r="AW504" i="1"/>
  <c r="AV504" i="1"/>
  <c r="AU504" i="1"/>
  <c r="AT504" i="1"/>
  <c r="BK503" i="1"/>
  <c r="BI503" i="1"/>
  <c r="BJ503" i="1" s="1"/>
  <c r="BH503" i="1"/>
  <c r="BC503" i="1" a="1"/>
  <c r="BC503" i="1" s="1"/>
  <c r="BB503" i="1"/>
  <c r="BA503" i="1"/>
  <c r="AY503" i="1"/>
  <c r="AX503" i="1"/>
  <c r="AW503" i="1"/>
  <c r="AV503" i="1"/>
  <c r="AU503" i="1"/>
  <c r="AT503" i="1"/>
  <c r="BK502" i="1"/>
  <c r="BJ502" i="1"/>
  <c r="BI502" i="1"/>
  <c r="BH502" i="1"/>
  <c r="BC502" i="1" a="1"/>
  <c r="BC502" i="1" s="1"/>
  <c r="BF502" i="1" s="1"/>
  <c r="BB502" i="1"/>
  <c r="BA502" i="1"/>
  <c r="AY502" i="1"/>
  <c r="AX502" i="1"/>
  <c r="AW502" i="1"/>
  <c r="AV502" i="1"/>
  <c r="AU502" i="1"/>
  <c r="AT502" i="1"/>
  <c r="BI501" i="1"/>
  <c r="BJ501" i="1" s="1"/>
  <c r="BH501" i="1"/>
  <c r="BK501" i="1" s="1"/>
  <c r="BC501" i="1" a="1"/>
  <c r="BC501" i="1" s="1"/>
  <c r="BF501" i="1" s="1"/>
  <c r="BB501" i="1"/>
  <c r="BA501" i="1"/>
  <c r="AY501" i="1"/>
  <c r="AX501" i="1"/>
  <c r="AW501" i="1"/>
  <c r="AV501" i="1"/>
  <c r="AU501" i="1"/>
  <c r="AT501" i="1"/>
  <c r="BI500" i="1"/>
  <c r="BH500" i="1"/>
  <c r="BK500" i="1" s="1"/>
  <c r="BC500" i="1" a="1"/>
  <c r="BC500" i="1" s="1"/>
  <c r="BF500" i="1" s="1"/>
  <c r="BB500" i="1"/>
  <c r="BA500" i="1"/>
  <c r="BJ500" i="1" s="1"/>
  <c r="AY500" i="1"/>
  <c r="AX500" i="1"/>
  <c r="AW500" i="1"/>
  <c r="AV500" i="1"/>
  <c r="AU500" i="1"/>
  <c r="AT500" i="1"/>
  <c r="BK499" i="1"/>
  <c r="BI499" i="1"/>
  <c r="BJ499" i="1" s="1"/>
  <c r="BH499" i="1"/>
  <c r="BC499" i="1" a="1"/>
  <c r="BC499" i="1" s="1"/>
  <c r="BB499" i="1"/>
  <c r="BA499" i="1"/>
  <c r="AY499" i="1"/>
  <c r="AX499" i="1"/>
  <c r="AW499" i="1"/>
  <c r="AV499" i="1"/>
  <c r="AU499" i="1"/>
  <c r="AT499" i="1"/>
  <c r="BI498" i="1"/>
  <c r="BJ498" i="1" s="1"/>
  <c r="BH498" i="1"/>
  <c r="BK498" i="1" s="1"/>
  <c r="BC498" i="1" a="1"/>
  <c r="BC498" i="1"/>
  <c r="BE498" i="1" s="1"/>
  <c r="BB498" i="1"/>
  <c r="BA498" i="1"/>
  <c r="AY498" i="1"/>
  <c r="AX498" i="1"/>
  <c r="AW498" i="1"/>
  <c r="AV498" i="1"/>
  <c r="AU498" i="1"/>
  <c r="AT498" i="1"/>
  <c r="BK497" i="1"/>
  <c r="BJ497" i="1"/>
  <c r="BI497" i="1"/>
  <c r="BH497" i="1"/>
  <c r="BC497" i="1" a="1"/>
  <c r="BC497" i="1" s="1"/>
  <c r="BF497" i="1" s="1"/>
  <c r="BB497" i="1"/>
  <c r="BA497" i="1"/>
  <c r="AY497" i="1"/>
  <c r="AX497" i="1"/>
  <c r="AW497" i="1"/>
  <c r="AV497" i="1"/>
  <c r="AU497" i="1"/>
  <c r="AT497" i="1"/>
  <c r="BI496" i="1"/>
  <c r="BH496" i="1"/>
  <c r="BC496" i="1" a="1"/>
  <c r="BC496" i="1" s="1"/>
  <c r="BB496" i="1"/>
  <c r="BA496" i="1"/>
  <c r="BK496" i="1" s="1"/>
  <c r="AY496" i="1"/>
  <c r="AX496" i="1"/>
  <c r="AW496" i="1"/>
  <c r="AV496" i="1"/>
  <c r="AU496" i="1"/>
  <c r="AT496" i="1"/>
  <c r="BJ495" i="1"/>
  <c r="BI495" i="1"/>
  <c r="BH495" i="1"/>
  <c r="BC495" i="1" a="1"/>
  <c r="BC495" i="1" s="1"/>
  <c r="BB495" i="1"/>
  <c r="BA495" i="1"/>
  <c r="AY495" i="1"/>
  <c r="AX495" i="1"/>
  <c r="AW495" i="1"/>
  <c r="AV495" i="1"/>
  <c r="AU495" i="1"/>
  <c r="AT495" i="1"/>
  <c r="BJ494" i="1"/>
  <c r="BI494" i="1"/>
  <c r="BH494" i="1"/>
  <c r="BK494" i="1" s="1"/>
  <c r="BC494" i="1" a="1"/>
  <c r="BC494" i="1" s="1"/>
  <c r="BE494" i="1" s="1"/>
  <c r="BB494" i="1"/>
  <c r="BA494" i="1"/>
  <c r="AY494" i="1"/>
  <c r="AX494" i="1"/>
  <c r="AW494" i="1"/>
  <c r="AV494" i="1"/>
  <c r="AU494" i="1"/>
  <c r="AT494" i="1"/>
  <c r="BK493" i="1"/>
  <c r="BJ493" i="1"/>
  <c r="BI493" i="1"/>
  <c r="BH493" i="1"/>
  <c r="BC493" i="1" a="1"/>
  <c r="BC493" i="1" s="1"/>
  <c r="BF493" i="1" s="1"/>
  <c r="BB493" i="1"/>
  <c r="BA493" i="1"/>
  <c r="AY493" i="1"/>
  <c r="AX493" i="1"/>
  <c r="AW493" i="1"/>
  <c r="AV493" i="1"/>
  <c r="AU493" i="1"/>
  <c r="AT493" i="1"/>
  <c r="BI492" i="1"/>
  <c r="BJ492" i="1" s="1"/>
  <c r="BH492" i="1"/>
  <c r="BC492" i="1" a="1"/>
  <c r="BC492" i="1" s="1"/>
  <c r="BB492" i="1"/>
  <c r="BA492" i="1"/>
  <c r="AY492" i="1"/>
  <c r="AX492" i="1"/>
  <c r="AW492" i="1"/>
  <c r="AV492" i="1"/>
  <c r="AU492" i="1"/>
  <c r="AT492" i="1"/>
  <c r="BK491" i="1"/>
  <c r="BI491" i="1"/>
  <c r="BJ491" i="1" s="1"/>
  <c r="BH491" i="1"/>
  <c r="BC491" i="1" a="1"/>
  <c r="BC491" i="1" s="1"/>
  <c r="BB491" i="1"/>
  <c r="BA491" i="1"/>
  <c r="AY491" i="1"/>
  <c r="AX491" i="1"/>
  <c r="AW491" i="1"/>
  <c r="AV491" i="1"/>
  <c r="AU491" i="1"/>
  <c r="AT491" i="1"/>
  <c r="BK490" i="1"/>
  <c r="BJ490" i="1"/>
  <c r="BI490" i="1"/>
  <c r="BH490" i="1"/>
  <c r="BC490" i="1" a="1"/>
  <c r="BC490" i="1" s="1"/>
  <c r="BB490" i="1"/>
  <c r="BA490" i="1"/>
  <c r="AY490" i="1"/>
  <c r="AX490" i="1"/>
  <c r="AW490" i="1"/>
  <c r="AV490" i="1"/>
  <c r="AU490" i="1"/>
  <c r="AT490" i="1"/>
  <c r="BI489" i="1"/>
  <c r="BJ489" i="1" s="1"/>
  <c r="BH489" i="1"/>
  <c r="BK489" i="1" s="1"/>
  <c r="BC489" i="1" a="1"/>
  <c r="BC489" i="1" s="1"/>
  <c r="BF489" i="1" s="1"/>
  <c r="BB489" i="1"/>
  <c r="BA489" i="1"/>
  <c r="AY489" i="1"/>
  <c r="AX489" i="1"/>
  <c r="AW489" i="1"/>
  <c r="AV489" i="1"/>
  <c r="AU489" i="1"/>
  <c r="AT489" i="1"/>
  <c r="BI488" i="1"/>
  <c r="BH488" i="1"/>
  <c r="BK488" i="1" s="1"/>
  <c r="BC488" i="1" a="1"/>
  <c r="BC488" i="1" s="1"/>
  <c r="BF488" i="1" s="1"/>
  <c r="BB488" i="1"/>
  <c r="BA488" i="1"/>
  <c r="BJ488" i="1" s="1"/>
  <c r="AY488" i="1"/>
  <c r="AX488" i="1"/>
  <c r="AW488" i="1"/>
  <c r="AV488" i="1"/>
  <c r="AU488" i="1"/>
  <c r="AT488" i="1"/>
  <c r="BK487" i="1"/>
  <c r="BI487" i="1"/>
  <c r="BJ487" i="1" s="1"/>
  <c r="BH487" i="1"/>
  <c r="BC487" i="1" a="1"/>
  <c r="BC487" i="1" s="1"/>
  <c r="BB487" i="1"/>
  <c r="BA487" i="1"/>
  <c r="AY487" i="1"/>
  <c r="AX487" i="1"/>
  <c r="AW487" i="1"/>
  <c r="AV487" i="1"/>
  <c r="AU487" i="1"/>
  <c r="AT487" i="1"/>
  <c r="BI486" i="1"/>
  <c r="BJ486" i="1" s="1"/>
  <c r="BH486" i="1"/>
  <c r="BK486" i="1" s="1"/>
  <c r="BC486" i="1" a="1"/>
  <c r="BC486" i="1" s="1"/>
  <c r="BF486" i="1" s="1"/>
  <c r="BB486" i="1"/>
  <c r="BA486" i="1"/>
  <c r="AY486" i="1"/>
  <c r="AX486" i="1"/>
  <c r="AW486" i="1"/>
  <c r="AV486" i="1"/>
  <c r="AU486" i="1"/>
  <c r="AT486" i="1"/>
  <c r="BK485" i="1"/>
  <c r="BJ485" i="1"/>
  <c r="BI485" i="1"/>
  <c r="BH485" i="1"/>
  <c r="BC485" i="1" a="1"/>
  <c r="BC485" i="1" s="1"/>
  <c r="BF485" i="1" s="1"/>
  <c r="BB485" i="1"/>
  <c r="BA485" i="1"/>
  <c r="AY485" i="1"/>
  <c r="AX485" i="1"/>
  <c r="AW485" i="1"/>
  <c r="AV485" i="1"/>
  <c r="AU485" i="1"/>
  <c r="AT485" i="1"/>
  <c r="BI484" i="1"/>
  <c r="BH484" i="1"/>
  <c r="BC484" i="1" a="1"/>
  <c r="BC484" i="1" s="1"/>
  <c r="BB484" i="1"/>
  <c r="BA484" i="1"/>
  <c r="BK484" i="1" s="1"/>
  <c r="AY484" i="1"/>
  <c r="AX484" i="1"/>
  <c r="AW484" i="1"/>
  <c r="AV484" i="1"/>
  <c r="AU484" i="1"/>
  <c r="AT484" i="1"/>
  <c r="BJ483" i="1"/>
  <c r="BI483" i="1"/>
  <c r="BH483" i="1"/>
  <c r="BC483" i="1" a="1"/>
  <c r="BC483" i="1" s="1"/>
  <c r="BB483" i="1"/>
  <c r="BA483" i="1"/>
  <c r="AY483" i="1"/>
  <c r="AX483" i="1"/>
  <c r="AW483" i="1"/>
  <c r="AV483" i="1"/>
  <c r="AU483" i="1"/>
  <c r="AT483" i="1"/>
  <c r="BJ482" i="1"/>
  <c r="BI482" i="1"/>
  <c r="BH482" i="1"/>
  <c r="BK482" i="1" s="1"/>
  <c r="BC482" i="1" a="1"/>
  <c r="BC482" i="1" s="1"/>
  <c r="BB482" i="1"/>
  <c r="BA482" i="1"/>
  <c r="AY482" i="1"/>
  <c r="AX482" i="1"/>
  <c r="AW482" i="1"/>
  <c r="AV482" i="1"/>
  <c r="AU482" i="1"/>
  <c r="AT482" i="1"/>
  <c r="BK481" i="1"/>
  <c r="BJ481" i="1"/>
  <c r="BI481" i="1"/>
  <c r="BH481" i="1"/>
  <c r="BC481" i="1" a="1"/>
  <c r="BC481" i="1" s="1"/>
  <c r="BF481" i="1" s="1"/>
  <c r="BB481" i="1"/>
  <c r="BA481" i="1"/>
  <c r="AY481" i="1"/>
  <c r="AX481" i="1"/>
  <c r="AW481" i="1"/>
  <c r="AV481" i="1"/>
  <c r="AU481" i="1"/>
  <c r="AT481" i="1"/>
  <c r="BI480" i="1"/>
  <c r="BJ480" i="1" s="1"/>
  <c r="BH480" i="1"/>
  <c r="BC480" i="1" a="1"/>
  <c r="BC480" i="1" s="1"/>
  <c r="BE480" i="1" s="1"/>
  <c r="BB480" i="1"/>
  <c r="BA480" i="1"/>
  <c r="AY480" i="1"/>
  <c r="AX480" i="1"/>
  <c r="AW480" i="1"/>
  <c r="AV480" i="1"/>
  <c r="AU480" i="1"/>
  <c r="AT480" i="1"/>
  <c r="BK479" i="1"/>
  <c r="BI479" i="1"/>
  <c r="BJ479" i="1" s="1"/>
  <c r="BH479" i="1"/>
  <c r="BC479" i="1" a="1"/>
  <c r="BC479" i="1" s="1"/>
  <c r="BB479" i="1"/>
  <c r="BA479" i="1"/>
  <c r="AY479" i="1"/>
  <c r="AX479" i="1"/>
  <c r="AW479" i="1"/>
  <c r="AV479" i="1"/>
  <c r="AU479" i="1"/>
  <c r="AT479" i="1"/>
  <c r="BK478" i="1"/>
  <c r="BJ478" i="1"/>
  <c r="BI478" i="1"/>
  <c r="BH478" i="1"/>
  <c r="BC478" i="1" a="1"/>
  <c r="BC478" i="1" s="1"/>
  <c r="BB478" i="1"/>
  <c r="BA478" i="1"/>
  <c r="AY478" i="1"/>
  <c r="AX478" i="1"/>
  <c r="AW478" i="1"/>
  <c r="AV478" i="1"/>
  <c r="AU478" i="1"/>
  <c r="AT478" i="1"/>
  <c r="BI477" i="1"/>
  <c r="BJ477" i="1" s="1"/>
  <c r="BH477" i="1"/>
  <c r="BK477" i="1" s="1"/>
  <c r="BC477" i="1" a="1"/>
  <c r="BC477" i="1" s="1"/>
  <c r="BF477" i="1" s="1"/>
  <c r="BB477" i="1"/>
  <c r="BA477" i="1"/>
  <c r="AY477" i="1"/>
  <c r="AX477" i="1"/>
  <c r="AW477" i="1"/>
  <c r="AV477" i="1"/>
  <c r="AU477" i="1"/>
  <c r="AT477" i="1"/>
  <c r="BI476" i="1"/>
  <c r="BH476" i="1"/>
  <c r="BK476" i="1" s="1"/>
  <c r="BC476" i="1" a="1"/>
  <c r="BC476" i="1" s="1"/>
  <c r="BF476" i="1" s="1"/>
  <c r="BB476" i="1"/>
  <c r="BA476" i="1"/>
  <c r="BJ476" i="1" s="1"/>
  <c r="AY476" i="1"/>
  <c r="AX476" i="1"/>
  <c r="AW476" i="1"/>
  <c r="AV476" i="1"/>
  <c r="AU476" i="1"/>
  <c r="AT476" i="1"/>
  <c r="BK475" i="1"/>
  <c r="BI475" i="1"/>
  <c r="BJ475" i="1" s="1"/>
  <c r="BH475" i="1"/>
  <c r="BC475" i="1" a="1"/>
  <c r="BC475" i="1" s="1"/>
  <c r="BB475" i="1"/>
  <c r="BA475" i="1"/>
  <c r="AY475" i="1"/>
  <c r="AX475" i="1"/>
  <c r="AW475" i="1"/>
  <c r="AV475" i="1"/>
  <c r="AU475" i="1"/>
  <c r="AT475" i="1"/>
  <c r="BI474" i="1"/>
  <c r="BJ474" i="1" s="1"/>
  <c r="BH474" i="1"/>
  <c r="BK474" i="1" s="1"/>
  <c r="BC474" i="1" a="1"/>
  <c r="BC474" i="1" s="1"/>
  <c r="BF474" i="1" s="1"/>
  <c r="BB474" i="1"/>
  <c r="BA474" i="1"/>
  <c r="AY474" i="1"/>
  <c r="AX474" i="1"/>
  <c r="AW474" i="1"/>
  <c r="AV474" i="1"/>
  <c r="AU474" i="1"/>
  <c r="AT474" i="1"/>
  <c r="BK473" i="1"/>
  <c r="BJ473" i="1"/>
  <c r="BI473" i="1"/>
  <c r="BH473" i="1"/>
  <c r="BC473" i="1" a="1"/>
  <c r="BC473" i="1" s="1"/>
  <c r="BF473" i="1" s="1"/>
  <c r="BB473" i="1"/>
  <c r="BA473" i="1"/>
  <c r="AY473" i="1"/>
  <c r="AX473" i="1"/>
  <c r="AW473" i="1"/>
  <c r="AV473" i="1"/>
  <c r="AU473" i="1"/>
  <c r="AT473" i="1"/>
  <c r="BI472" i="1"/>
  <c r="BH472" i="1"/>
  <c r="BC472" i="1" a="1"/>
  <c r="BC472" i="1" s="1"/>
  <c r="BB472" i="1"/>
  <c r="BA472" i="1"/>
  <c r="BK472" i="1" s="1"/>
  <c r="AY472" i="1"/>
  <c r="AX472" i="1"/>
  <c r="AW472" i="1"/>
  <c r="AV472" i="1"/>
  <c r="AU472" i="1"/>
  <c r="AT472" i="1"/>
  <c r="BJ471" i="1"/>
  <c r="BI471" i="1"/>
  <c r="BH471" i="1"/>
  <c r="BC471" i="1" a="1"/>
  <c r="BC471" i="1" s="1"/>
  <c r="BB471" i="1"/>
  <c r="BA471" i="1"/>
  <c r="AY471" i="1"/>
  <c r="AX471" i="1"/>
  <c r="AW471" i="1"/>
  <c r="AV471" i="1"/>
  <c r="AU471" i="1"/>
  <c r="AT471" i="1"/>
  <c r="BJ470" i="1"/>
  <c r="BI470" i="1"/>
  <c r="BH470" i="1"/>
  <c r="BK470" i="1" s="1"/>
  <c r="BF470" i="1"/>
  <c r="BC470" i="1" a="1"/>
  <c r="BC470" i="1" s="1"/>
  <c r="BE470" i="1" s="1"/>
  <c r="BB470" i="1"/>
  <c r="BA470" i="1"/>
  <c r="AY470" i="1"/>
  <c r="AX470" i="1"/>
  <c r="AW470" i="1"/>
  <c r="AV470" i="1"/>
  <c r="AU470" i="1"/>
  <c r="AT470" i="1"/>
  <c r="BI469" i="1"/>
  <c r="BJ469" i="1" s="1"/>
  <c r="BH469" i="1"/>
  <c r="BC469" i="1" a="1"/>
  <c r="BC469" i="1" s="1"/>
  <c r="BA469" i="1"/>
  <c r="AY469" i="1"/>
  <c r="AX469" i="1"/>
  <c r="AW469" i="1"/>
  <c r="AV469" i="1"/>
  <c r="AU469" i="1"/>
  <c r="AT469" i="1"/>
  <c r="BK468" i="1"/>
  <c r="BI468" i="1"/>
  <c r="BJ468" i="1" s="1"/>
  <c r="BH468" i="1"/>
  <c r="BC468" i="1" a="1"/>
  <c r="BC468" i="1" s="1"/>
  <c r="BB468" i="1"/>
  <c r="BA468" i="1"/>
  <c r="AY468" i="1"/>
  <c r="AX468" i="1"/>
  <c r="AW468" i="1"/>
  <c r="AV468" i="1"/>
  <c r="AU468" i="1"/>
  <c r="AT468" i="1"/>
  <c r="BI467" i="1"/>
  <c r="BH467" i="1"/>
  <c r="BE467" i="1"/>
  <c r="BC467" i="1" a="1"/>
  <c r="BC467" i="1" s="1"/>
  <c r="BF467" i="1" s="1"/>
  <c r="BB467" i="1"/>
  <c r="BA467" i="1"/>
  <c r="BJ467" i="1" s="1"/>
  <c r="AY467" i="1"/>
  <c r="AX467" i="1"/>
  <c r="AW467" i="1"/>
  <c r="AV467" i="1"/>
  <c r="AU467" i="1"/>
  <c r="AT467" i="1"/>
  <c r="BI466" i="1"/>
  <c r="BH466" i="1"/>
  <c r="BK466" i="1" s="1"/>
  <c r="BE466" i="1"/>
  <c r="BC466" i="1" a="1"/>
  <c r="BC466" i="1" s="1"/>
  <c r="BF466" i="1" s="1"/>
  <c r="BB466" i="1"/>
  <c r="BA466" i="1"/>
  <c r="BJ466" i="1" s="1"/>
  <c r="AY466" i="1"/>
  <c r="AX466" i="1"/>
  <c r="AW466" i="1"/>
  <c r="AV466" i="1"/>
  <c r="AU466" i="1"/>
  <c r="AT466" i="1"/>
  <c r="BI465" i="1"/>
  <c r="BJ465" i="1" s="1"/>
  <c r="BH465" i="1"/>
  <c r="BC465" i="1" a="1"/>
  <c r="BC465" i="1" s="1"/>
  <c r="BF465" i="1" s="1"/>
  <c r="BB465" i="1"/>
  <c r="BA465" i="1"/>
  <c r="BK465" i="1" s="1"/>
  <c r="AY465" i="1"/>
  <c r="AX465" i="1"/>
  <c r="AW465" i="1"/>
  <c r="AV465" i="1"/>
  <c r="AU465" i="1"/>
  <c r="AT465" i="1"/>
  <c r="BI464" i="1"/>
  <c r="BJ464" i="1" s="1"/>
  <c r="BH464" i="1"/>
  <c r="BK464" i="1" s="1"/>
  <c r="BC464" i="1" a="1"/>
  <c r="BC464" i="1" s="1"/>
  <c r="BB464" i="1"/>
  <c r="BA464" i="1"/>
  <c r="AY464" i="1"/>
  <c r="AX464" i="1"/>
  <c r="AW464" i="1"/>
  <c r="AV464" i="1"/>
  <c r="AU464" i="1"/>
  <c r="AT464" i="1"/>
  <c r="BI463" i="1"/>
  <c r="BJ463" i="1" s="1"/>
  <c r="BH463" i="1"/>
  <c r="BC463" i="1" a="1"/>
  <c r="BC463" i="1" s="1"/>
  <c r="BE463" i="1" s="1"/>
  <c r="BB463" i="1"/>
  <c r="BA463" i="1"/>
  <c r="AY463" i="1"/>
  <c r="AX463" i="1"/>
  <c r="AW463" i="1"/>
  <c r="AV463" i="1"/>
  <c r="AU463" i="1"/>
  <c r="AT463" i="1"/>
  <c r="BI462" i="1"/>
  <c r="BH462" i="1"/>
  <c r="BC462" i="1" a="1"/>
  <c r="BC462" i="1" s="1"/>
  <c r="BB462" i="1"/>
  <c r="BA462" i="1"/>
  <c r="AY462" i="1"/>
  <c r="AX462" i="1"/>
  <c r="AW462" i="1"/>
  <c r="AV462" i="1"/>
  <c r="AU462" i="1"/>
  <c r="AT462" i="1"/>
  <c r="BI461" i="1"/>
  <c r="BJ461" i="1" s="1"/>
  <c r="BH461" i="1"/>
  <c r="BK461" i="1" s="1"/>
  <c r="BC461" i="1" a="1"/>
  <c r="BC461" i="1" s="1"/>
  <c r="BF461" i="1" s="1"/>
  <c r="BB461" i="1"/>
  <c r="BA461" i="1"/>
  <c r="AY461" i="1"/>
  <c r="AX461" i="1"/>
  <c r="AW461" i="1"/>
  <c r="AV461" i="1"/>
  <c r="AU461" i="1"/>
  <c r="AT461" i="1"/>
  <c r="BK460" i="1"/>
  <c r="BI460" i="1"/>
  <c r="BJ460" i="1" s="1"/>
  <c r="BH460" i="1"/>
  <c r="BC460" i="1" a="1"/>
  <c r="BC460" i="1" s="1"/>
  <c r="BF460" i="1" s="1"/>
  <c r="BB460" i="1"/>
  <c r="BA460" i="1"/>
  <c r="AY460" i="1"/>
  <c r="AX460" i="1"/>
  <c r="AW460" i="1"/>
  <c r="AV460" i="1"/>
  <c r="AU460" i="1"/>
  <c r="AT460" i="1"/>
  <c r="BI459" i="1"/>
  <c r="BJ459" i="1" s="1"/>
  <c r="BH459" i="1"/>
  <c r="BC459" i="1" a="1"/>
  <c r="BC459" i="1"/>
  <c r="BE459" i="1" s="1"/>
  <c r="BB459" i="1"/>
  <c r="BA459" i="1"/>
  <c r="BK459" i="1" s="1"/>
  <c r="AY459" i="1"/>
  <c r="AX459" i="1"/>
  <c r="AW459" i="1"/>
  <c r="AV459" i="1"/>
  <c r="AU459" i="1"/>
  <c r="AT459" i="1"/>
  <c r="BI458" i="1"/>
  <c r="BJ458" i="1" s="1"/>
  <c r="BH458" i="1"/>
  <c r="BC458" i="1" a="1"/>
  <c r="BC458" i="1" s="1"/>
  <c r="BB458" i="1"/>
  <c r="BA458" i="1"/>
  <c r="AY458" i="1"/>
  <c r="AX458" i="1"/>
  <c r="AW458" i="1"/>
  <c r="AV458" i="1"/>
  <c r="AU458" i="1"/>
  <c r="AT458" i="1"/>
  <c r="BI457" i="1"/>
  <c r="BJ457" i="1" s="1"/>
  <c r="BH457" i="1"/>
  <c r="BK457" i="1" s="1"/>
  <c r="BC457" i="1" a="1"/>
  <c r="BC457" i="1" s="1"/>
  <c r="BF457" i="1" s="1"/>
  <c r="BB457" i="1"/>
  <c r="BA457" i="1"/>
  <c r="AY457" i="1"/>
  <c r="AX457" i="1"/>
  <c r="AW457" i="1"/>
  <c r="AV457" i="1"/>
  <c r="AU457" i="1"/>
  <c r="AT457" i="1"/>
  <c r="BK456" i="1"/>
  <c r="BI456" i="1"/>
  <c r="BJ456" i="1" s="1"/>
  <c r="BH456" i="1"/>
  <c r="BC456" i="1" a="1"/>
  <c r="BC456" i="1" s="1"/>
  <c r="BB456" i="1"/>
  <c r="BA456" i="1"/>
  <c r="AY456" i="1"/>
  <c r="AX456" i="1"/>
  <c r="AW456" i="1"/>
  <c r="AV456" i="1"/>
  <c r="AU456" i="1"/>
  <c r="AT456" i="1"/>
  <c r="BI455" i="1"/>
  <c r="BJ455" i="1" s="1"/>
  <c r="BH455" i="1"/>
  <c r="BC455" i="1" a="1"/>
  <c r="BC455" i="1" s="1"/>
  <c r="BE455" i="1" s="1"/>
  <c r="BB455" i="1"/>
  <c r="BA455" i="1"/>
  <c r="AY455" i="1"/>
  <c r="AX455" i="1"/>
  <c r="AW455" i="1"/>
  <c r="AV455" i="1"/>
  <c r="AU455" i="1"/>
  <c r="AT455" i="1"/>
  <c r="BI454" i="1"/>
  <c r="BH454" i="1"/>
  <c r="BK454" i="1" s="1"/>
  <c r="BC454" i="1" a="1"/>
  <c r="BC454" i="1" s="1"/>
  <c r="BF454" i="1" s="1"/>
  <c r="BB454" i="1"/>
  <c r="BA454" i="1"/>
  <c r="BJ454" i="1" s="1"/>
  <c r="AY454" i="1"/>
  <c r="AX454" i="1"/>
  <c r="AW454" i="1"/>
  <c r="AV454" i="1"/>
  <c r="AU454" i="1"/>
  <c r="AT454" i="1"/>
  <c r="BI453" i="1"/>
  <c r="BJ453" i="1" s="1"/>
  <c r="BH453" i="1"/>
  <c r="BC453" i="1" a="1"/>
  <c r="BC453" i="1" s="1"/>
  <c r="BF453" i="1" s="1"/>
  <c r="BB453" i="1"/>
  <c r="BA453" i="1"/>
  <c r="BK453" i="1" s="1"/>
  <c r="AY453" i="1"/>
  <c r="AX453" i="1"/>
  <c r="AW453" i="1"/>
  <c r="AV453" i="1"/>
  <c r="AU453" i="1"/>
  <c r="AT453" i="1"/>
  <c r="BI452" i="1"/>
  <c r="BJ452" i="1" s="1"/>
  <c r="BH452" i="1"/>
  <c r="BK452" i="1" s="1"/>
  <c r="BC452" i="1" a="1"/>
  <c r="BC452" i="1" s="1"/>
  <c r="BB452" i="1"/>
  <c r="BA452" i="1"/>
  <c r="AY452" i="1"/>
  <c r="AX452" i="1"/>
  <c r="AW452" i="1"/>
  <c r="AV452" i="1"/>
  <c r="AU452" i="1"/>
  <c r="AT452" i="1"/>
  <c r="BI451" i="1"/>
  <c r="BJ451" i="1" s="1"/>
  <c r="BH451" i="1"/>
  <c r="BK451" i="1" s="1"/>
  <c r="BC451" i="1" a="1"/>
  <c r="BC451" i="1" s="1"/>
  <c r="BE451" i="1" s="1"/>
  <c r="BB451" i="1"/>
  <c r="BA451" i="1"/>
  <c r="AY451" i="1"/>
  <c r="AX451" i="1"/>
  <c r="AW451" i="1"/>
  <c r="AV451" i="1"/>
  <c r="AU451" i="1"/>
  <c r="AT451" i="1"/>
  <c r="BI450" i="1"/>
  <c r="BH450" i="1"/>
  <c r="BC450" i="1" a="1"/>
  <c r="BC450" i="1" s="1"/>
  <c r="BB450" i="1"/>
  <c r="BA450" i="1"/>
  <c r="AY450" i="1"/>
  <c r="AX450" i="1"/>
  <c r="AW450" i="1"/>
  <c r="AV450" i="1"/>
  <c r="AU450" i="1"/>
  <c r="AT450" i="1"/>
  <c r="BI449" i="1"/>
  <c r="BJ449" i="1" s="1"/>
  <c r="BH449" i="1"/>
  <c r="BK449" i="1" s="1"/>
  <c r="BC449" i="1" a="1"/>
  <c r="BC449" i="1" s="1"/>
  <c r="BF449" i="1" s="1"/>
  <c r="BB449" i="1"/>
  <c r="BA449" i="1"/>
  <c r="AY449" i="1"/>
  <c r="AX449" i="1"/>
  <c r="AW449" i="1"/>
  <c r="AV449" i="1"/>
  <c r="AU449" i="1"/>
  <c r="AT449" i="1"/>
  <c r="BK448" i="1"/>
  <c r="BI448" i="1"/>
  <c r="BJ448" i="1" s="1"/>
  <c r="BH448" i="1"/>
  <c r="BC448" i="1" a="1"/>
  <c r="BC448" i="1" s="1"/>
  <c r="BF448" i="1" s="1"/>
  <c r="BB448" i="1"/>
  <c r="BA448" i="1"/>
  <c r="AY448" i="1"/>
  <c r="AX448" i="1"/>
  <c r="AW448" i="1"/>
  <c r="AV448" i="1"/>
  <c r="AU448" i="1"/>
  <c r="AT448" i="1"/>
  <c r="BI447" i="1"/>
  <c r="BH447" i="1"/>
  <c r="BK447" i="1" s="1"/>
  <c r="BC447" i="1" a="1"/>
  <c r="BC447" i="1" s="1"/>
  <c r="BB447" i="1"/>
  <c r="BA447" i="1"/>
  <c r="BJ447" i="1" s="1"/>
  <c r="AY447" i="1"/>
  <c r="AX447" i="1"/>
  <c r="AW447" i="1"/>
  <c r="AV447" i="1"/>
  <c r="AU447" i="1"/>
  <c r="AT447" i="1"/>
  <c r="BJ446" i="1"/>
  <c r="BI446" i="1"/>
  <c r="BH446" i="1"/>
  <c r="BK446" i="1" s="1"/>
  <c r="BC446" i="1" a="1"/>
  <c r="BC446" i="1" s="1"/>
  <c r="BB446" i="1"/>
  <c r="BA446" i="1"/>
  <c r="AY446" i="1"/>
  <c r="AX446" i="1"/>
  <c r="AW446" i="1"/>
  <c r="AV446" i="1"/>
  <c r="AU446" i="1"/>
  <c r="AT446" i="1"/>
  <c r="BJ445" i="1"/>
  <c r="BI445" i="1"/>
  <c r="BH445" i="1"/>
  <c r="BK445" i="1" s="1"/>
  <c r="BC445" i="1" a="1"/>
  <c r="BC445" i="1"/>
  <c r="BE445" i="1" s="1"/>
  <c r="BB445" i="1"/>
  <c r="BA445" i="1"/>
  <c r="AY445" i="1"/>
  <c r="AX445" i="1"/>
  <c r="AW445" i="1"/>
  <c r="AV445" i="1"/>
  <c r="AU445" i="1"/>
  <c r="AT445" i="1"/>
  <c r="BK444" i="1"/>
  <c r="BI444" i="1"/>
  <c r="BJ444" i="1" s="1"/>
  <c r="BH444" i="1"/>
  <c r="BC444" i="1" a="1"/>
  <c r="BC444" i="1" s="1"/>
  <c r="BB444" i="1"/>
  <c r="BA444" i="1"/>
  <c r="AY444" i="1"/>
  <c r="AX444" i="1"/>
  <c r="AW444" i="1"/>
  <c r="AV444" i="1"/>
  <c r="AU444" i="1"/>
  <c r="AT444" i="1"/>
  <c r="BI443" i="1"/>
  <c r="BH443" i="1"/>
  <c r="BC443" i="1" a="1"/>
  <c r="BC443" i="1"/>
  <c r="BB443" i="1"/>
  <c r="BA443" i="1"/>
  <c r="BJ443" i="1" s="1"/>
  <c r="AY443" i="1"/>
  <c r="AX443" i="1"/>
  <c r="AW443" i="1"/>
  <c r="AV443" i="1"/>
  <c r="AU443" i="1"/>
  <c r="AT443" i="1"/>
  <c r="BI442" i="1"/>
  <c r="BJ442" i="1" s="1"/>
  <c r="BH442" i="1"/>
  <c r="BK442" i="1" s="1"/>
  <c r="BC442" i="1" a="1"/>
  <c r="BC442" i="1" s="1"/>
  <c r="BF442" i="1" s="1"/>
  <c r="BB442" i="1"/>
  <c r="BA442" i="1"/>
  <c r="AY442" i="1"/>
  <c r="AX442" i="1"/>
  <c r="AW442" i="1"/>
  <c r="AV442" i="1"/>
  <c r="AU442" i="1"/>
  <c r="AT442" i="1"/>
  <c r="BK441" i="1"/>
  <c r="BI441" i="1"/>
  <c r="BJ441" i="1" s="1"/>
  <c r="BH441" i="1"/>
  <c r="BC441" i="1" a="1"/>
  <c r="BC441" i="1" s="1"/>
  <c r="BB441" i="1"/>
  <c r="BA441" i="1"/>
  <c r="AY441" i="1"/>
  <c r="AX441" i="1"/>
  <c r="AW441" i="1"/>
  <c r="AV441" i="1"/>
  <c r="AU441" i="1"/>
  <c r="AT441" i="1"/>
  <c r="BI440" i="1"/>
  <c r="BJ440" i="1" s="1"/>
  <c r="BH440" i="1"/>
  <c r="BC440" i="1" a="1"/>
  <c r="BC440" i="1" s="1"/>
  <c r="BB440" i="1"/>
  <c r="BA440" i="1"/>
  <c r="AY440" i="1"/>
  <c r="AX440" i="1"/>
  <c r="AW440" i="1"/>
  <c r="AV440" i="1"/>
  <c r="AU440" i="1"/>
  <c r="AT440" i="1"/>
  <c r="BJ439" i="1"/>
  <c r="BI439" i="1"/>
  <c r="BH439" i="1"/>
  <c r="BK439" i="1" s="1"/>
  <c r="BC439" i="1" a="1"/>
  <c r="BC439" i="1" s="1"/>
  <c r="BB439" i="1"/>
  <c r="BA439" i="1"/>
  <c r="AY439" i="1"/>
  <c r="AX439" i="1"/>
  <c r="AW439" i="1"/>
  <c r="AV439" i="1"/>
  <c r="AU439" i="1"/>
  <c r="AT439" i="1"/>
  <c r="BJ438" i="1"/>
  <c r="BI438" i="1"/>
  <c r="BH438" i="1"/>
  <c r="BK438" i="1" s="1"/>
  <c r="BC438" i="1" a="1"/>
  <c r="BC438" i="1" s="1"/>
  <c r="BF438" i="1" s="1"/>
  <c r="BB438" i="1"/>
  <c r="BA438" i="1"/>
  <c r="AY438" i="1"/>
  <c r="AX438" i="1"/>
  <c r="AW438" i="1"/>
  <c r="AV438" i="1"/>
  <c r="AU438" i="1"/>
  <c r="AT438" i="1"/>
  <c r="BI437" i="1"/>
  <c r="BJ437" i="1" s="1"/>
  <c r="BH437" i="1"/>
  <c r="BC437" i="1" a="1"/>
  <c r="BC437" i="1" s="1"/>
  <c r="BF437" i="1" s="1"/>
  <c r="BB437" i="1"/>
  <c r="BA437" i="1"/>
  <c r="AY437" i="1"/>
  <c r="AX437" i="1"/>
  <c r="AW437" i="1"/>
  <c r="AV437" i="1"/>
  <c r="AU437" i="1"/>
  <c r="AT437" i="1"/>
  <c r="BI436" i="1"/>
  <c r="BH436" i="1"/>
  <c r="BK436" i="1" s="1"/>
  <c r="BC436" i="1" a="1"/>
  <c r="BC436" i="1" s="1"/>
  <c r="BF436" i="1" s="1"/>
  <c r="BB436" i="1"/>
  <c r="BA436" i="1"/>
  <c r="BJ436" i="1" s="1"/>
  <c r="AY436" i="1"/>
  <c r="AX436" i="1"/>
  <c r="AW436" i="1"/>
  <c r="AV436" i="1"/>
  <c r="AU436" i="1"/>
  <c r="AT436" i="1"/>
  <c r="BI435" i="1"/>
  <c r="BJ435" i="1" s="1"/>
  <c r="BH435" i="1"/>
  <c r="BK435" i="1" s="1"/>
  <c r="BC435" i="1" a="1"/>
  <c r="BC435" i="1" s="1"/>
  <c r="BB435" i="1"/>
  <c r="BA435" i="1"/>
  <c r="AY435" i="1"/>
  <c r="AX435" i="1"/>
  <c r="AW435" i="1"/>
  <c r="AV435" i="1"/>
  <c r="AU435" i="1"/>
  <c r="AT435" i="1"/>
  <c r="BJ434" i="1"/>
  <c r="BI434" i="1"/>
  <c r="BH434" i="1"/>
  <c r="BK434" i="1" s="1"/>
  <c r="BC434" i="1" a="1"/>
  <c r="BC434" i="1" s="1"/>
  <c r="BB434" i="1"/>
  <c r="BA434" i="1"/>
  <c r="AY434" i="1"/>
  <c r="AX434" i="1"/>
  <c r="AW434" i="1"/>
  <c r="AV434" i="1"/>
  <c r="AU434" i="1"/>
  <c r="AT434" i="1"/>
  <c r="BK433" i="1"/>
  <c r="BI433" i="1"/>
  <c r="BJ433" i="1" s="1"/>
  <c r="BH433" i="1"/>
  <c r="BC433" i="1" a="1"/>
  <c r="BC433" i="1" s="1"/>
  <c r="BB433" i="1"/>
  <c r="BA433" i="1"/>
  <c r="AY433" i="1"/>
  <c r="AX433" i="1"/>
  <c r="AW433" i="1"/>
  <c r="AV433" i="1"/>
  <c r="AU433" i="1"/>
  <c r="AT433" i="1"/>
  <c r="BI432" i="1"/>
  <c r="BH432" i="1"/>
  <c r="BK432" i="1" s="1"/>
  <c r="BC432" i="1" a="1"/>
  <c r="BC432" i="1" s="1"/>
  <c r="BB432" i="1"/>
  <c r="BA432" i="1"/>
  <c r="BJ432" i="1" s="1"/>
  <c r="AY432" i="1"/>
  <c r="AX432" i="1"/>
  <c r="AW432" i="1"/>
  <c r="AV432" i="1"/>
  <c r="AU432" i="1"/>
  <c r="AT432" i="1"/>
  <c r="BI431" i="1"/>
  <c r="BJ431" i="1" s="1"/>
  <c r="BH431" i="1"/>
  <c r="BK431" i="1" s="1"/>
  <c r="BC431" i="1" a="1"/>
  <c r="BC431" i="1" s="1"/>
  <c r="BF431" i="1" s="1"/>
  <c r="BB431" i="1"/>
  <c r="BA431" i="1"/>
  <c r="AY431" i="1"/>
  <c r="AX431" i="1"/>
  <c r="AW431" i="1"/>
  <c r="AV431" i="1"/>
  <c r="AU431" i="1"/>
  <c r="AT431" i="1"/>
  <c r="BK430" i="1"/>
  <c r="BJ430" i="1"/>
  <c r="BI430" i="1"/>
  <c r="BH430" i="1"/>
  <c r="BC430" i="1" a="1"/>
  <c r="BC430" i="1" s="1"/>
  <c r="BF430" i="1" s="1"/>
  <c r="BB430" i="1"/>
  <c r="BA430" i="1"/>
  <c r="AY430" i="1"/>
  <c r="AX430" i="1"/>
  <c r="AW430" i="1"/>
  <c r="AV430" i="1"/>
  <c r="AU430" i="1"/>
  <c r="AT430" i="1"/>
  <c r="BI429" i="1"/>
  <c r="BH429" i="1"/>
  <c r="BK429" i="1" s="1"/>
  <c r="BC429" i="1" a="1"/>
  <c r="BC429" i="1" s="1"/>
  <c r="BB429" i="1"/>
  <c r="BA429" i="1"/>
  <c r="BJ429" i="1" s="1"/>
  <c r="AY429" i="1"/>
  <c r="AX429" i="1"/>
  <c r="AW429" i="1"/>
  <c r="AV429" i="1"/>
  <c r="AU429" i="1"/>
  <c r="AT429" i="1"/>
  <c r="BJ428" i="1"/>
  <c r="BI428" i="1"/>
  <c r="BH428" i="1"/>
  <c r="BK428" i="1" s="1"/>
  <c r="BC428" i="1" a="1"/>
  <c r="BC428" i="1" s="1"/>
  <c r="BB428" i="1"/>
  <c r="BA428" i="1"/>
  <c r="AY428" i="1"/>
  <c r="AX428" i="1"/>
  <c r="AW428" i="1"/>
  <c r="AV428" i="1"/>
  <c r="AU428" i="1"/>
  <c r="AT428" i="1"/>
  <c r="BJ427" i="1"/>
  <c r="BI427" i="1"/>
  <c r="BH427" i="1"/>
  <c r="BK427" i="1" s="1"/>
  <c r="BC427" i="1" a="1"/>
  <c r="BC427" i="1" s="1"/>
  <c r="BE427" i="1" s="1"/>
  <c r="BB427" i="1"/>
  <c r="BA427" i="1"/>
  <c r="AY427" i="1"/>
  <c r="AX427" i="1"/>
  <c r="AW427" i="1"/>
  <c r="AV427" i="1"/>
  <c r="AU427" i="1"/>
  <c r="AT427" i="1"/>
  <c r="BK426" i="1"/>
  <c r="BI426" i="1"/>
  <c r="BJ426" i="1" s="1"/>
  <c r="BH426" i="1"/>
  <c r="BC426" i="1" a="1"/>
  <c r="BC426" i="1" s="1"/>
  <c r="BB426" i="1"/>
  <c r="BA426" i="1"/>
  <c r="AY426" i="1"/>
  <c r="AX426" i="1"/>
  <c r="AW426" i="1"/>
  <c r="AV426" i="1"/>
  <c r="AU426" i="1"/>
  <c r="AT426" i="1"/>
  <c r="BI425" i="1"/>
  <c r="BH425" i="1"/>
  <c r="BC425" i="1" a="1"/>
  <c r="BC425" i="1" s="1"/>
  <c r="BB425" i="1"/>
  <c r="BA425" i="1"/>
  <c r="BJ425" i="1" s="1"/>
  <c r="AY425" i="1"/>
  <c r="AX425" i="1"/>
  <c r="AW425" i="1"/>
  <c r="AV425" i="1"/>
  <c r="AU425" i="1"/>
  <c r="AT425" i="1"/>
  <c r="BI424" i="1"/>
  <c r="BJ424" i="1" s="1"/>
  <c r="BH424" i="1"/>
  <c r="BK424" i="1" s="1"/>
  <c r="BC424" i="1" a="1"/>
  <c r="BC424" i="1" s="1"/>
  <c r="BF424" i="1" s="1"/>
  <c r="BB424" i="1"/>
  <c r="BA424" i="1"/>
  <c r="AY424" i="1"/>
  <c r="AX424" i="1"/>
  <c r="AW424" i="1"/>
  <c r="AV424" i="1"/>
  <c r="AU424" i="1"/>
  <c r="AT424" i="1"/>
  <c r="BK423" i="1"/>
  <c r="BI423" i="1"/>
  <c r="BJ423" i="1" s="1"/>
  <c r="BH423" i="1"/>
  <c r="BC423" i="1" a="1"/>
  <c r="BC423" i="1" s="1"/>
  <c r="BB423" i="1"/>
  <c r="BA423" i="1"/>
  <c r="AY423" i="1"/>
  <c r="AX423" i="1"/>
  <c r="AW423" i="1"/>
  <c r="AV423" i="1"/>
  <c r="AU423" i="1"/>
  <c r="AT423" i="1"/>
  <c r="BI422" i="1"/>
  <c r="BJ422" i="1" s="1"/>
  <c r="BH422" i="1"/>
  <c r="BC422" i="1" a="1"/>
  <c r="BC422" i="1" s="1"/>
  <c r="BB422" i="1"/>
  <c r="BA422" i="1"/>
  <c r="AY422" i="1"/>
  <c r="AX422" i="1"/>
  <c r="AW422" i="1"/>
  <c r="AV422" i="1"/>
  <c r="AU422" i="1"/>
  <c r="AT422" i="1"/>
  <c r="BJ421" i="1"/>
  <c r="BI421" i="1"/>
  <c r="BH421" i="1"/>
  <c r="BK421" i="1" s="1"/>
  <c r="BC421" i="1" a="1"/>
  <c r="BC421" i="1" s="1"/>
  <c r="BB421" i="1"/>
  <c r="BA421" i="1"/>
  <c r="AY421" i="1"/>
  <c r="AX421" i="1"/>
  <c r="AW421" i="1"/>
  <c r="AV421" i="1"/>
  <c r="AU421" i="1"/>
  <c r="AT421" i="1"/>
  <c r="BJ420" i="1"/>
  <c r="BI420" i="1"/>
  <c r="BH420" i="1"/>
  <c r="BK420" i="1" s="1"/>
  <c r="BC420" i="1" a="1"/>
  <c r="BC420" i="1" s="1"/>
  <c r="BF420" i="1" s="1"/>
  <c r="BB420" i="1"/>
  <c r="BA420" i="1"/>
  <c r="AY420" i="1"/>
  <c r="AX420" i="1"/>
  <c r="AW420" i="1"/>
  <c r="AV420" i="1"/>
  <c r="AU420" i="1"/>
  <c r="AT420" i="1"/>
  <c r="BJ419" i="1"/>
  <c r="BI419" i="1"/>
  <c r="BH419" i="1"/>
  <c r="BC419" i="1" a="1"/>
  <c r="BC419" i="1" s="1"/>
  <c r="BF419" i="1" s="1"/>
  <c r="BB419" i="1"/>
  <c r="BA419" i="1"/>
  <c r="AY419" i="1"/>
  <c r="AX419" i="1"/>
  <c r="AW419" i="1"/>
  <c r="AV419" i="1"/>
  <c r="AU419" i="1"/>
  <c r="AT419" i="1"/>
  <c r="BI418" i="1"/>
  <c r="BH418" i="1"/>
  <c r="BK418" i="1" s="1"/>
  <c r="BC418" i="1" a="1"/>
  <c r="BC418" i="1" s="1"/>
  <c r="BF418" i="1" s="1"/>
  <c r="BB418" i="1"/>
  <c r="BA418" i="1"/>
  <c r="BJ418" i="1" s="1"/>
  <c r="AY418" i="1"/>
  <c r="AX418" i="1"/>
  <c r="AW418" i="1"/>
  <c r="AV418" i="1"/>
  <c r="AU418" i="1"/>
  <c r="AT418" i="1"/>
  <c r="BI417" i="1"/>
  <c r="BJ417" i="1" s="1"/>
  <c r="BH417" i="1"/>
  <c r="BK417" i="1" s="1"/>
  <c r="BC417" i="1" a="1"/>
  <c r="BC417" i="1" s="1"/>
  <c r="BB417" i="1"/>
  <c r="BA417" i="1"/>
  <c r="AY417" i="1"/>
  <c r="AX417" i="1"/>
  <c r="AW417" i="1"/>
  <c r="AV417" i="1"/>
  <c r="AU417" i="1"/>
  <c r="AT417" i="1"/>
  <c r="BJ416" i="1"/>
  <c r="BI416" i="1"/>
  <c r="BH416" i="1"/>
  <c r="BK416" i="1" s="1"/>
  <c r="BC416" i="1" a="1"/>
  <c r="BC416" i="1" s="1"/>
  <c r="BB416" i="1"/>
  <c r="BA416" i="1"/>
  <c r="AY416" i="1"/>
  <c r="AX416" i="1"/>
  <c r="AW416" i="1"/>
  <c r="AV416" i="1"/>
  <c r="AU416" i="1"/>
  <c r="AT416" i="1"/>
  <c r="BK415" i="1"/>
  <c r="BI415" i="1"/>
  <c r="BJ415" i="1" s="1"/>
  <c r="BH415" i="1"/>
  <c r="BC415" i="1" a="1"/>
  <c r="BC415" i="1" s="1"/>
  <c r="BB415" i="1"/>
  <c r="BA415" i="1"/>
  <c r="AY415" i="1"/>
  <c r="AX415" i="1"/>
  <c r="AW415" i="1"/>
  <c r="AV415" i="1"/>
  <c r="AU415" i="1"/>
  <c r="AT415" i="1"/>
  <c r="BI414" i="1"/>
  <c r="BH414" i="1"/>
  <c r="BC414" i="1" a="1"/>
  <c r="BC414" i="1" s="1"/>
  <c r="BB414" i="1"/>
  <c r="BA414" i="1"/>
  <c r="BJ414" i="1" s="1"/>
  <c r="AY414" i="1"/>
  <c r="AX414" i="1"/>
  <c r="AW414" i="1"/>
  <c r="AV414" i="1"/>
  <c r="AU414" i="1"/>
  <c r="AT414" i="1"/>
  <c r="BI413" i="1"/>
  <c r="BJ413" i="1" s="1"/>
  <c r="BH413" i="1"/>
  <c r="BK413" i="1" s="1"/>
  <c r="BC413" i="1" a="1"/>
  <c r="BC413" i="1" s="1"/>
  <c r="BF413" i="1" s="1"/>
  <c r="BB413" i="1"/>
  <c r="BA413" i="1"/>
  <c r="AY413" i="1"/>
  <c r="AX413" i="1"/>
  <c r="AW413" i="1"/>
  <c r="AV413" i="1"/>
  <c r="AU413" i="1"/>
  <c r="AT413" i="1"/>
  <c r="BK412" i="1"/>
  <c r="BI412" i="1"/>
  <c r="BJ412" i="1" s="1"/>
  <c r="BH412" i="1"/>
  <c r="BC412" i="1" a="1"/>
  <c r="BC412" i="1"/>
  <c r="BF412" i="1" s="1"/>
  <c r="BB412" i="1"/>
  <c r="BA412" i="1"/>
  <c r="AY412" i="1"/>
  <c r="AX412" i="1"/>
  <c r="AW412" i="1"/>
  <c r="AV412" i="1"/>
  <c r="AU412" i="1"/>
  <c r="AT412" i="1"/>
  <c r="BI411" i="1"/>
  <c r="BH411" i="1"/>
  <c r="BK411" i="1" s="1"/>
  <c r="BC411" i="1" a="1"/>
  <c r="BC411" i="1"/>
  <c r="BB411" i="1"/>
  <c r="BA411" i="1"/>
  <c r="BJ411" i="1" s="1"/>
  <c r="AY411" i="1"/>
  <c r="AX411" i="1"/>
  <c r="AW411" i="1"/>
  <c r="AV411" i="1"/>
  <c r="AU411" i="1"/>
  <c r="AT411" i="1"/>
  <c r="BJ410" i="1"/>
  <c r="BI410" i="1"/>
  <c r="BH410" i="1"/>
  <c r="BK410" i="1" s="1"/>
  <c r="BC410" i="1" a="1"/>
  <c r="BC410" i="1" s="1"/>
  <c r="BB410" i="1"/>
  <c r="BA410" i="1"/>
  <c r="AY410" i="1"/>
  <c r="AX410" i="1"/>
  <c r="AW410" i="1"/>
  <c r="AV410" i="1"/>
  <c r="AU410" i="1"/>
  <c r="AT410" i="1"/>
  <c r="BJ409" i="1"/>
  <c r="BI409" i="1"/>
  <c r="BH409" i="1"/>
  <c r="BK409" i="1" s="1"/>
  <c r="BC409" i="1" a="1"/>
  <c r="BC409" i="1" s="1"/>
  <c r="BB409" i="1"/>
  <c r="BA409" i="1"/>
  <c r="AY409" i="1"/>
  <c r="AX409" i="1"/>
  <c r="AW409" i="1"/>
  <c r="AV409" i="1"/>
  <c r="AU409" i="1"/>
  <c r="AT409" i="1"/>
  <c r="BK408" i="1"/>
  <c r="BI408" i="1"/>
  <c r="BJ408" i="1" s="1"/>
  <c r="BH408" i="1"/>
  <c r="BC408" i="1" a="1"/>
  <c r="BC408" i="1" s="1"/>
  <c r="BB408" i="1"/>
  <c r="BA408" i="1"/>
  <c r="AY408" i="1"/>
  <c r="AX408" i="1"/>
  <c r="AW408" i="1"/>
  <c r="AV408" i="1"/>
  <c r="AU408" i="1"/>
  <c r="AT408" i="1"/>
  <c r="BI407" i="1"/>
  <c r="BH407" i="1"/>
  <c r="BC407" i="1" a="1"/>
  <c r="BC407" i="1" s="1"/>
  <c r="BB407" i="1"/>
  <c r="BA407" i="1"/>
  <c r="BJ407" i="1" s="1"/>
  <c r="AY407" i="1"/>
  <c r="AX407" i="1"/>
  <c r="AW407" i="1"/>
  <c r="AV407" i="1"/>
  <c r="AU407" i="1"/>
  <c r="AT407" i="1"/>
  <c r="BI406" i="1"/>
  <c r="BJ406" i="1" s="1"/>
  <c r="BH406" i="1"/>
  <c r="BK406" i="1" s="1"/>
  <c r="BC406" i="1" a="1"/>
  <c r="BC406" i="1" s="1"/>
  <c r="BF406" i="1" s="1"/>
  <c r="BB406" i="1"/>
  <c r="BA406" i="1"/>
  <c r="AY406" i="1"/>
  <c r="AX406" i="1"/>
  <c r="AW406" i="1"/>
  <c r="AV406" i="1"/>
  <c r="AU406" i="1"/>
  <c r="AT406" i="1"/>
  <c r="BK405" i="1"/>
  <c r="BI405" i="1"/>
  <c r="BJ405" i="1" s="1"/>
  <c r="BH405" i="1"/>
  <c r="BC405" i="1" a="1"/>
  <c r="BC405" i="1" s="1"/>
  <c r="BB405" i="1"/>
  <c r="BA405" i="1"/>
  <c r="AY405" i="1"/>
  <c r="AX405" i="1"/>
  <c r="AW405" i="1"/>
  <c r="AV405" i="1"/>
  <c r="AU405" i="1"/>
  <c r="AT405" i="1"/>
  <c r="BI404" i="1"/>
  <c r="BJ404" i="1" s="1"/>
  <c r="BH404" i="1"/>
  <c r="BC404" i="1" a="1"/>
  <c r="BC404" i="1" s="1"/>
  <c r="BB404" i="1"/>
  <c r="BA404" i="1"/>
  <c r="AY404" i="1"/>
  <c r="AX404" i="1"/>
  <c r="AW404" i="1"/>
  <c r="AV404" i="1"/>
  <c r="AU404" i="1"/>
  <c r="AT404" i="1"/>
  <c r="BJ403" i="1"/>
  <c r="BI403" i="1"/>
  <c r="BH403" i="1"/>
  <c r="BK403" i="1" s="1"/>
  <c r="BC403" i="1" a="1"/>
  <c r="BC403" i="1" s="1"/>
  <c r="BB403" i="1"/>
  <c r="BA403" i="1"/>
  <c r="AY403" i="1"/>
  <c r="AX403" i="1"/>
  <c r="AW403" i="1"/>
  <c r="AV403" i="1"/>
  <c r="AU403" i="1"/>
  <c r="AT403" i="1"/>
  <c r="BJ402" i="1"/>
  <c r="BI402" i="1"/>
  <c r="BH402" i="1"/>
  <c r="BK402" i="1" s="1"/>
  <c r="BC402" i="1" a="1"/>
  <c r="BC402" i="1" s="1"/>
  <c r="BB402" i="1"/>
  <c r="BA402" i="1"/>
  <c r="AY402" i="1"/>
  <c r="AX402" i="1"/>
  <c r="AW402" i="1"/>
  <c r="AV402" i="1"/>
  <c r="AU402" i="1"/>
  <c r="AT402" i="1"/>
  <c r="BI401" i="1"/>
  <c r="BJ401" i="1" s="1"/>
  <c r="BH401" i="1"/>
  <c r="BC401" i="1" a="1"/>
  <c r="BC401" i="1" s="1"/>
  <c r="BF401" i="1" s="1"/>
  <c r="BB401" i="1"/>
  <c r="BA401" i="1"/>
  <c r="AY401" i="1"/>
  <c r="AX401" i="1"/>
  <c r="AW401" i="1"/>
  <c r="AV401" i="1"/>
  <c r="AU401" i="1"/>
  <c r="AT401" i="1"/>
  <c r="BI400" i="1"/>
  <c r="BH400" i="1"/>
  <c r="BK400" i="1" s="1"/>
  <c r="BC400" i="1" a="1"/>
  <c r="BC400" i="1" s="1"/>
  <c r="BF400" i="1" s="1"/>
  <c r="BB400" i="1"/>
  <c r="BA400" i="1"/>
  <c r="BJ400" i="1" s="1"/>
  <c r="AY400" i="1"/>
  <c r="AX400" i="1"/>
  <c r="AW400" i="1"/>
  <c r="AV400" i="1"/>
  <c r="AU400" i="1"/>
  <c r="AT400" i="1"/>
  <c r="BI399" i="1"/>
  <c r="BJ399" i="1" s="1"/>
  <c r="BH399" i="1"/>
  <c r="BK399" i="1" s="1"/>
  <c r="BC399" i="1" a="1"/>
  <c r="BC399" i="1" s="1"/>
  <c r="BB399" i="1"/>
  <c r="BA399" i="1"/>
  <c r="AY399" i="1"/>
  <c r="AX399" i="1"/>
  <c r="AW399" i="1"/>
  <c r="AV399" i="1"/>
  <c r="AU399" i="1"/>
  <c r="AT399" i="1"/>
  <c r="BJ398" i="1"/>
  <c r="BI398" i="1"/>
  <c r="BH398" i="1"/>
  <c r="BK398" i="1" s="1"/>
  <c r="BC398" i="1" a="1"/>
  <c r="BC398" i="1" s="1"/>
  <c r="BB398" i="1"/>
  <c r="BA398" i="1"/>
  <c r="AY398" i="1"/>
  <c r="AX398" i="1"/>
  <c r="AW398" i="1"/>
  <c r="AV398" i="1"/>
  <c r="AU398" i="1"/>
  <c r="AT398" i="1"/>
  <c r="BK397" i="1"/>
  <c r="BI397" i="1"/>
  <c r="BJ397" i="1" s="1"/>
  <c r="BH397" i="1"/>
  <c r="BC397" i="1" a="1"/>
  <c r="BC397" i="1" s="1"/>
  <c r="BB397" i="1"/>
  <c r="BA397" i="1"/>
  <c r="AY397" i="1"/>
  <c r="AX397" i="1"/>
  <c r="AW397" i="1"/>
  <c r="AV397" i="1"/>
  <c r="AU397" i="1"/>
  <c r="AT397" i="1"/>
  <c r="BI396" i="1"/>
  <c r="BH396" i="1"/>
  <c r="BC396" i="1" a="1"/>
  <c r="BC396" i="1" s="1"/>
  <c r="BB396" i="1"/>
  <c r="BA396" i="1"/>
  <c r="BJ396" i="1" s="1"/>
  <c r="AY396" i="1"/>
  <c r="AX396" i="1"/>
  <c r="AW396" i="1"/>
  <c r="AV396" i="1"/>
  <c r="AU396" i="1"/>
  <c r="AT396" i="1"/>
  <c r="BI395" i="1"/>
  <c r="BJ395" i="1" s="1"/>
  <c r="BH395" i="1"/>
  <c r="BK395" i="1" s="1"/>
  <c r="BC395" i="1" a="1"/>
  <c r="BC395" i="1" s="1"/>
  <c r="BF395" i="1" s="1"/>
  <c r="BB395" i="1"/>
  <c r="BA395" i="1"/>
  <c r="AY395" i="1"/>
  <c r="AX395" i="1"/>
  <c r="AW395" i="1"/>
  <c r="AV395" i="1"/>
  <c r="AU395" i="1"/>
  <c r="AT395" i="1"/>
  <c r="BK394" i="1"/>
  <c r="BJ394" i="1"/>
  <c r="BI394" i="1"/>
  <c r="BH394" i="1"/>
  <c r="BC394" i="1" a="1"/>
  <c r="BC394" i="1" s="1"/>
  <c r="BF394" i="1" s="1"/>
  <c r="BB394" i="1"/>
  <c r="BA394" i="1"/>
  <c r="AY394" i="1"/>
  <c r="AX394" i="1"/>
  <c r="AW394" i="1"/>
  <c r="AV394" i="1"/>
  <c r="AU394" i="1"/>
  <c r="AT394" i="1"/>
  <c r="BI393" i="1"/>
  <c r="BH393" i="1"/>
  <c r="BK393" i="1" s="1"/>
  <c r="BC393" i="1" a="1"/>
  <c r="BC393" i="1" s="1"/>
  <c r="BB393" i="1"/>
  <c r="BA393" i="1"/>
  <c r="BJ393" i="1" s="1"/>
  <c r="AY393" i="1"/>
  <c r="AX393" i="1"/>
  <c r="AW393" i="1"/>
  <c r="AV393" i="1"/>
  <c r="AU393" i="1"/>
  <c r="AT393" i="1"/>
  <c r="BJ392" i="1"/>
  <c r="BI392" i="1"/>
  <c r="BH392" i="1"/>
  <c r="BK392" i="1" s="1"/>
  <c r="BC392" i="1" a="1"/>
  <c r="BC392" i="1" s="1"/>
  <c r="BB392" i="1"/>
  <c r="BA392" i="1"/>
  <c r="AY392" i="1"/>
  <c r="AX392" i="1"/>
  <c r="AW392" i="1"/>
  <c r="AV392" i="1"/>
  <c r="AU392" i="1"/>
  <c r="AT392" i="1"/>
  <c r="BJ391" i="1"/>
  <c r="BI391" i="1"/>
  <c r="BH391" i="1"/>
  <c r="BK391" i="1" s="1"/>
  <c r="BC391" i="1" a="1"/>
  <c r="BC391" i="1" s="1"/>
  <c r="BB391" i="1"/>
  <c r="BA391" i="1"/>
  <c r="AY391" i="1"/>
  <c r="AX391" i="1"/>
  <c r="AW391" i="1"/>
  <c r="AV391" i="1"/>
  <c r="AU391" i="1"/>
  <c r="AT391" i="1"/>
  <c r="BK390" i="1"/>
  <c r="BI390" i="1"/>
  <c r="BJ390" i="1" s="1"/>
  <c r="BH390" i="1"/>
  <c r="BC390" i="1" a="1"/>
  <c r="BC390" i="1" s="1"/>
  <c r="BB390" i="1"/>
  <c r="BA390" i="1"/>
  <c r="AY390" i="1"/>
  <c r="AX390" i="1"/>
  <c r="AW390" i="1"/>
  <c r="AV390" i="1"/>
  <c r="AU390" i="1"/>
  <c r="AT390" i="1"/>
  <c r="BI389" i="1"/>
  <c r="BH389" i="1"/>
  <c r="BC389" i="1" a="1"/>
  <c r="BC389" i="1" s="1"/>
  <c r="BF389" i="1" s="1"/>
  <c r="BB389" i="1"/>
  <c r="BA389" i="1"/>
  <c r="BJ389" i="1" s="1"/>
  <c r="AY389" i="1"/>
  <c r="AX389" i="1"/>
  <c r="AW389" i="1"/>
  <c r="AV389" i="1"/>
  <c r="AU389" i="1"/>
  <c r="AT389" i="1"/>
  <c r="BI388" i="1"/>
  <c r="BJ388" i="1" s="1"/>
  <c r="BH388" i="1"/>
  <c r="BK388" i="1" s="1"/>
  <c r="BC388" i="1" a="1"/>
  <c r="BC388" i="1" s="1"/>
  <c r="BF388" i="1" s="1"/>
  <c r="BB388" i="1"/>
  <c r="BA388" i="1"/>
  <c r="AY388" i="1"/>
  <c r="AX388" i="1"/>
  <c r="AW388" i="1"/>
  <c r="AV388" i="1"/>
  <c r="AU388" i="1"/>
  <c r="AT388" i="1"/>
  <c r="BK387" i="1"/>
  <c r="BJ387" i="1"/>
  <c r="BI387" i="1"/>
  <c r="BH387" i="1"/>
  <c r="BC387" i="1" a="1"/>
  <c r="BC387" i="1" s="1"/>
  <c r="BB387" i="1"/>
  <c r="BA387" i="1"/>
  <c r="AY387" i="1"/>
  <c r="AX387" i="1"/>
  <c r="AW387" i="1"/>
  <c r="AV387" i="1"/>
  <c r="AU387" i="1"/>
  <c r="AT387" i="1"/>
  <c r="BI386" i="1"/>
  <c r="BJ386" i="1" s="1"/>
  <c r="BH386" i="1"/>
  <c r="BC386" i="1" a="1"/>
  <c r="BC386" i="1"/>
  <c r="BF386" i="1" s="1"/>
  <c r="BB386" i="1"/>
  <c r="BA386" i="1"/>
  <c r="AY386" i="1"/>
  <c r="AX386" i="1"/>
  <c r="AW386" i="1"/>
  <c r="AV386" i="1"/>
  <c r="AU386" i="1"/>
  <c r="AT386" i="1"/>
  <c r="BJ385" i="1"/>
  <c r="BI385" i="1"/>
  <c r="BH385" i="1"/>
  <c r="BK385" i="1" s="1"/>
  <c r="BC385" i="1" a="1"/>
  <c r="BC385" i="1" s="1"/>
  <c r="BB385" i="1"/>
  <c r="BA385" i="1"/>
  <c r="AY385" i="1"/>
  <c r="AX385" i="1"/>
  <c r="AW385" i="1"/>
  <c r="AV385" i="1"/>
  <c r="AU385" i="1"/>
  <c r="AT385" i="1"/>
  <c r="BJ384" i="1"/>
  <c r="BI384" i="1"/>
  <c r="BH384" i="1"/>
  <c r="BK384" i="1" s="1"/>
  <c r="BC384" i="1" a="1"/>
  <c r="BC384" i="1" s="1"/>
  <c r="BF384" i="1" s="1"/>
  <c r="BB384" i="1"/>
  <c r="BA384" i="1"/>
  <c r="AY384" i="1"/>
  <c r="AX384" i="1"/>
  <c r="AW384" i="1"/>
  <c r="AV384" i="1"/>
  <c r="AU384" i="1"/>
  <c r="AT384" i="1"/>
  <c r="BJ383" i="1"/>
  <c r="BI383" i="1"/>
  <c r="BH383" i="1"/>
  <c r="BC383" i="1" a="1"/>
  <c r="BC383" i="1" s="1"/>
  <c r="BF383" i="1" s="1"/>
  <c r="BB383" i="1"/>
  <c r="BA383" i="1"/>
  <c r="AY383" i="1"/>
  <c r="AX383" i="1"/>
  <c r="AW383" i="1"/>
  <c r="AV383" i="1"/>
  <c r="AU383" i="1"/>
  <c r="AT383" i="1"/>
  <c r="BI382" i="1"/>
  <c r="BH382" i="1"/>
  <c r="BC382" i="1" a="1"/>
  <c r="BC382" i="1" s="1"/>
  <c r="BB382" i="1"/>
  <c r="BA382" i="1"/>
  <c r="BJ382" i="1" s="1"/>
  <c r="AY382" i="1"/>
  <c r="AX382" i="1"/>
  <c r="AW382" i="1"/>
  <c r="AV382" i="1"/>
  <c r="AU382" i="1"/>
  <c r="AT382" i="1"/>
  <c r="BI381" i="1"/>
  <c r="BJ381" i="1" s="1"/>
  <c r="BH381" i="1"/>
  <c r="BK381" i="1" s="1"/>
  <c r="BC381" i="1" a="1"/>
  <c r="BC381" i="1" s="1"/>
  <c r="BB381" i="1"/>
  <c r="BA381" i="1"/>
  <c r="AY381" i="1"/>
  <c r="AX381" i="1"/>
  <c r="AW381" i="1"/>
  <c r="AV381" i="1"/>
  <c r="AU381" i="1"/>
  <c r="AT381" i="1"/>
  <c r="BJ380" i="1"/>
  <c r="BI380" i="1"/>
  <c r="BH380" i="1"/>
  <c r="BK380" i="1" s="1"/>
  <c r="BC380" i="1" a="1"/>
  <c r="BC380" i="1" s="1"/>
  <c r="BB380" i="1"/>
  <c r="BA380" i="1"/>
  <c r="AY380" i="1"/>
  <c r="AX380" i="1"/>
  <c r="AW380" i="1"/>
  <c r="AV380" i="1"/>
  <c r="AU380" i="1"/>
  <c r="AT380" i="1"/>
  <c r="BK379" i="1"/>
  <c r="BI379" i="1"/>
  <c r="BJ379" i="1" s="1"/>
  <c r="BH379" i="1"/>
  <c r="BC379" i="1" a="1"/>
  <c r="BC379" i="1"/>
  <c r="BF379" i="1" s="1"/>
  <c r="BB379" i="1"/>
  <c r="BA379" i="1"/>
  <c r="AY379" i="1"/>
  <c r="AX379" i="1"/>
  <c r="AW379" i="1"/>
  <c r="AV379" i="1"/>
  <c r="AU379" i="1"/>
  <c r="AT379" i="1"/>
  <c r="BI378" i="1"/>
  <c r="BH378" i="1"/>
  <c r="BC378" i="1" a="1"/>
  <c r="BC378" i="1" s="1"/>
  <c r="BB378" i="1"/>
  <c r="BA378" i="1"/>
  <c r="BJ378" i="1" s="1"/>
  <c r="AY378" i="1"/>
  <c r="AX378" i="1"/>
  <c r="AW378" i="1"/>
  <c r="AV378" i="1"/>
  <c r="AU378" i="1"/>
  <c r="AT378" i="1"/>
  <c r="BI377" i="1"/>
  <c r="BJ377" i="1" s="1"/>
  <c r="BH377" i="1"/>
  <c r="BK377" i="1" s="1"/>
  <c r="BC377" i="1" a="1"/>
  <c r="BC377" i="1" s="1"/>
  <c r="BF377" i="1" s="1"/>
  <c r="BB377" i="1"/>
  <c r="BA377" i="1"/>
  <c r="AY377" i="1"/>
  <c r="AX377" i="1"/>
  <c r="AW377" i="1"/>
  <c r="AV377" i="1"/>
  <c r="AU377" i="1"/>
  <c r="AT377" i="1"/>
  <c r="BK376" i="1"/>
  <c r="BJ376" i="1"/>
  <c r="BI376" i="1"/>
  <c r="BH376" i="1"/>
  <c r="BC376" i="1" a="1"/>
  <c r="BC376" i="1" s="1"/>
  <c r="BF376" i="1" s="1"/>
  <c r="BB376" i="1"/>
  <c r="BA376" i="1"/>
  <c r="AY376" i="1"/>
  <c r="AX376" i="1"/>
  <c r="AW376" i="1"/>
  <c r="AV376" i="1"/>
  <c r="AU376" i="1"/>
  <c r="AT376" i="1"/>
  <c r="BI375" i="1"/>
  <c r="BH375" i="1"/>
  <c r="BK375" i="1" s="1"/>
  <c r="BC375" i="1" a="1"/>
  <c r="BC375" i="1" s="1"/>
  <c r="BB375" i="1"/>
  <c r="BA375" i="1"/>
  <c r="BJ375" i="1" s="1"/>
  <c r="AY375" i="1"/>
  <c r="AX375" i="1"/>
  <c r="AW375" i="1"/>
  <c r="AV375" i="1"/>
  <c r="AU375" i="1"/>
  <c r="AT375" i="1"/>
  <c r="BJ374" i="1"/>
  <c r="BI374" i="1"/>
  <c r="BH374" i="1"/>
  <c r="BK374" i="1" s="1"/>
  <c r="BC374" i="1" a="1"/>
  <c r="BC374" i="1" s="1"/>
  <c r="BB374" i="1"/>
  <c r="BA374" i="1"/>
  <c r="AY374" i="1"/>
  <c r="AX374" i="1"/>
  <c r="AW374" i="1"/>
  <c r="AV374" i="1"/>
  <c r="AU374" i="1"/>
  <c r="AT374" i="1"/>
  <c r="BJ373" i="1"/>
  <c r="BI373" i="1"/>
  <c r="BH373" i="1"/>
  <c r="BK373" i="1" s="1"/>
  <c r="BC373" i="1" a="1"/>
  <c r="BC373" i="1" s="1"/>
  <c r="BE373" i="1" s="1"/>
  <c r="BB373" i="1"/>
  <c r="BA373" i="1"/>
  <c r="AY373" i="1"/>
  <c r="AX373" i="1"/>
  <c r="AW373" i="1"/>
  <c r="AV373" i="1"/>
  <c r="AU373" i="1"/>
  <c r="AT373" i="1"/>
  <c r="BK372" i="1"/>
  <c r="BI372" i="1"/>
  <c r="BJ372" i="1" s="1"/>
  <c r="BH372" i="1"/>
  <c r="BC372" i="1" a="1"/>
  <c r="BC372" i="1" s="1"/>
  <c r="BB372" i="1"/>
  <c r="BA372" i="1"/>
  <c r="AY372" i="1"/>
  <c r="AX372" i="1"/>
  <c r="AW372" i="1"/>
  <c r="AV372" i="1"/>
  <c r="AU372" i="1"/>
  <c r="AT372" i="1"/>
  <c r="BI371" i="1"/>
  <c r="BH371" i="1"/>
  <c r="BC371" i="1" a="1"/>
  <c r="BC371" i="1" s="1"/>
  <c r="BF371" i="1" s="1"/>
  <c r="BB371" i="1"/>
  <c r="BA371" i="1"/>
  <c r="BJ371" i="1" s="1"/>
  <c r="AY371" i="1"/>
  <c r="AX371" i="1"/>
  <c r="AW371" i="1"/>
  <c r="AV371" i="1"/>
  <c r="AU371" i="1"/>
  <c r="AT371" i="1"/>
  <c r="BI370" i="1"/>
  <c r="BJ370" i="1" s="1"/>
  <c r="BH370" i="1"/>
  <c r="BK370" i="1" s="1"/>
  <c r="BC370" i="1" a="1"/>
  <c r="BC370" i="1" s="1"/>
  <c r="BF370" i="1" s="1"/>
  <c r="BB370" i="1"/>
  <c r="BA370" i="1"/>
  <c r="AY370" i="1"/>
  <c r="AX370" i="1"/>
  <c r="AW370" i="1"/>
  <c r="AV370" i="1"/>
  <c r="AU370" i="1"/>
  <c r="AT370" i="1"/>
  <c r="BK369" i="1"/>
  <c r="BI369" i="1"/>
  <c r="BJ369" i="1" s="1"/>
  <c r="BH369" i="1"/>
  <c r="BC369" i="1" a="1"/>
  <c r="BC369" i="1" s="1"/>
  <c r="BB369" i="1"/>
  <c r="BA369" i="1"/>
  <c r="AY369" i="1"/>
  <c r="AX369" i="1"/>
  <c r="AW369" i="1"/>
  <c r="AV369" i="1"/>
  <c r="AU369" i="1"/>
  <c r="AT369" i="1"/>
  <c r="BI368" i="1"/>
  <c r="BJ368" i="1" s="1"/>
  <c r="BH368" i="1"/>
  <c r="BC368" i="1" a="1"/>
  <c r="BC368" i="1" s="1"/>
  <c r="BB368" i="1"/>
  <c r="BA368" i="1"/>
  <c r="AY368" i="1"/>
  <c r="AX368" i="1"/>
  <c r="AW368" i="1"/>
  <c r="AV368" i="1"/>
  <c r="AU368" i="1"/>
  <c r="AT368" i="1"/>
  <c r="BJ367" i="1"/>
  <c r="BI367" i="1"/>
  <c r="BH367" i="1"/>
  <c r="BK367" i="1" s="1"/>
  <c r="BC367" i="1" a="1"/>
  <c r="BC367" i="1"/>
  <c r="BB367" i="1"/>
  <c r="BA367" i="1"/>
  <c r="AY367" i="1"/>
  <c r="AX367" i="1"/>
  <c r="AW367" i="1"/>
  <c r="AV367" i="1"/>
  <c r="AU367" i="1"/>
  <c r="AT367" i="1"/>
  <c r="BJ366" i="1"/>
  <c r="BI366" i="1"/>
  <c r="BH366" i="1"/>
  <c r="BK366" i="1" s="1"/>
  <c r="BC366" i="1" a="1"/>
  <c r="BC366" i="1" s="1"/>
  <c r="BF366" i="1" s="1"/>
  <c r="BB366" i="1"/>
  <c r="BA366" i="1"/>
  <c r="AY366" i="1"/>
  <c r="AX366" i="1"/>
  <c r="AW366" i="1"/>
  <c r="AV366" i="1"/>
  <c r="AU366" i="1"/>
  <c r="AT366" i="1"/>
  <c r="BI365" i="1"/>
  <c r="BJ365" i="1" s="1"/>
  <c r="BH365" i="1"/>
  <c r="BC365" i="1" a="1"/>
  <c r="BC365" i="1" s="1"/>
  <c r="BF365" i="1" s="1"/>
  <c r="BB365" i="1"/>
  <c r="BA365" i="1"/>
  <c r="AY365" i="1"/>
  <c r="AX365" i="1"/>
  <c r="AW365" i="1"/>
  <c r="AV365" i="1"/>
  <c r="AU365" i="1"/>
  <c r="AT365" i="1"/>
  <c r="BI364" i="1"/>
  <c r="BH364" i="1"/>
  <c r="BC364" i="1" a="1"/>
  <c r="BC364" i="1" s="1"/>
  <c r="BB364" i="1"/>
  <c r="BA364" i="1"/>
  <c r="BJ364" i="1" s="1"/>
  <c r="AY364" i="1"/>
  <c r="AX364" i="1"/>
  <c r="AW364" i="1"/>
  <c r="AV364" i="1"/>
  <c r="AU364" i="1"/>
  <c r="AT364" i="1"/>
  <c r="BI363" i="1"/>
  <c r="BJ363" i="1" s="1"/>
  <c r="BH363" i="1"/>
  <c r="BK363" i="1" s="1"/>
  <c r="BC363" i="1" a="1"/>
  <c r="BC363" i="1" s="1"/>
  <c r="BB363" i="1"/>
  <c r="BA363" i="1"/>
  <c r="AY363" i="1"/>
  <c r="AX363" i="1"/>
  <c r="AW363" i="1"/>
  <c r="AV363" i="1"/>
  <c r="AU363" i="1"/>
  <c r="AT363" i="1"/>
  <c r="BJ362" i="1"/>
  <c r="BI362" i="1"/>
  <c r="BH362" i="1"/>
  <c r="BK362" i="1" s="1"/>
  <c r="BC362" i="1" a="1"/>
  <c r="BC362" i="1" s="1"/>
  <c r="BE362" i="1" s="1"/>
  <c r="BB362" i="1"/>
  <c r="BA362" i="1"/>
  <c r="AY362" i="1"/>
  <c r="AX362" i="1"/>
  <c r="AW362" i="1"/>
  <c r="AV362" i="1"/>
  <c r="AU362" i="1"/>
  <c r="AT362" i="1"/>
  <c r="BK361" i="1"/>
  <c r="BI361" i="1"/>
  <c r="BJ361" i="1" s="1"/>
  <c r="BH361" i="1"/>
  <c r="BC361" i="1" a="1"/>
  <c r="BC361" i="1" s="1"/>
  <c r="BB361" i="1"/>
  <c r="BA361" i="1"/>
  <c r="AY361" i="1"/>
  <c r="AX361" i="1"/>
  <c r="AW361" i="1"/>
  <c r="AV361" i="1"/>
  <c r="AU361" i="1"/>
  <c r="AT361" i="1"/>
  <c r="BI360" i="1"/>
  <c r="BH360" i="1"/>
  <c r="BC360" i="1" a="1"/>
  <c r="BC360" i="1" s="1"/>
  <c r="BB360" i="1"/>
  <c r="BA360" i="1"/>
  <c r="BJ360" i="1" s="1"/>
  <c r="AY360" i="1"/>
  <c r="AX360" i="1"/>
  <c r="AW360" i="1"/>
  <c r="AV360" i="1"/>
  <c r="AU360" i="1"/>
  <c r="AT360" i="1"/>
  <c r="BI359" i="1"/>
  <c r="BJ359" i="1" s="1"/>
  <c r="BH359" i="1"/>
  <c r="BK359" i="1" s="1"/>
  <c r="BC359" i="1" a="1"/>
  <c r="BC359" i="1" s="1"/>
  <c r="BF359" i="1" s="1"/>
  <c r="BB359" i="1"/>
  <c r="BA359" i="1"/>
  <c r="AY359" i="1"/>
  <c r="AX359" i="1"/>
  <c r="AW359" i="1"/>
  <c r="AV359" i="1"/>
  <c r="AU359" i="1"/>
  <c r="AT359" i="1"/>
  <c r="BK358" i="1"/>
  <c r="BJ358" i="1"/>
  <c r="BI358" i="1"/>
  <c r="BH358" i="1"/>
  <c r="BC358" i="1" a="1"/>
  <c r="BC358" i="1" s="1"/>
  <c r="BF358" i="1" s="1"/>
  <c r="BB358" i="1"/>
  <c r="BA358" i="1"/>
  <c r="AY358" i="1"/>
  <c r="AX358" i="1"/>
  <c r="AW358" i="1"/>
  <c r="AV358" i="1"/>
  <c r="AU358" i="1"/>
  <c r="AT358" i="1"/>
  <c r="BI357" i="1"/>
  <c r="BH357" i="1"/>
  <c r="BK357" i="1" s="1"/>
  <c r="BC357" i="1" a="1"/>
  <c r="BC357" i="1" s="1"/>
  <c r="BB357" i="1"/>
  <c r="BA357" i="1"/>
  <c r="BJ357" i="1" s="1"/>
  <c r="AY357" i="1"/>
  <c r="AX357" i="1"/>
  <c r="AW357" i="1"/>
  <c r="AV357" i="1"/>
  <c r="AU357" i="1"/>
  <c r="AT357" i="1"/>
  <c r="BJ356" i="1"/>
  <c r="BI356" i="1"/>
  <c r="BH356" i="1"/>
  <c r="BK356" i="1" s="1"/>
  <c r="BC356" i="1" a="1"/>
  <c r="BC356" i="1" s="1"/>
  <c r="BB356" i="1"/>
  <c r="BA356" i="1"/>
  <c r="AY356" i="1"/>
  <c r="AX356" i="1"/>
  <c r="AW356" i="1"/>
  <c r="AV356" i="1"/>
  <c r="AU356" i="1"/>
  <c r="AT356" i="1"/>
  <c r="BJ355" i="1"/>
  <c r="BI355" i="1"/>
  <c r="BH355" i="1"/>
  <c r="BK355" i="1" s="1"/>
  <c r="BC355" i="1" a="1"/>
  <c r="BC355" i="1" s="1"/>
  <c r="BB355" i="1"/>
  <c r="BA355" i="1"/>
  <c r="AY355" i="1"/>
  <c r="AX355" i="1"/>
  <c r="AW355" i="1"/>
  <c r="AV355" i="1"/>
  <c r="AU355" i="1"/>
  <c r="AT355" i="1"/>
  <c r="BK354" i="1"/>
  <c r="BI354" i="1"/>
  <c r="BJ354" i="1" s="1"/>
  <c r="BH354" i="1"/>
  <c r="BC354" i="1" a="1"/>
  <c r="BC354" i="1" s="1"/>
  <c r="BB354" i="1"/>
  <c r="BA354" i="1"/>
  <c r="AY354" i="1"/>
  <c r="AX354" i="1"/>
  <c r="AW354" i="1"/>
  <c r="AV354" i="1"/>
  <c r="AU354" i="1"/>
  <c r="AT354" i="1"/>
  <c r="BJ353" i="1"/>
  <c r="BI353" i="1"/>
  <c r="BH353" i="1"/>
  <c r="BK353" i="1" s="1"/>
  <c r="BC353" i="1" a="1"/>
  <c r="BC353" i="1"/>
  <c r="BB353" i="1"/>
  <c r="BA353" i="1"/>
  <c r="AY353" i="1"/>
  <c r="AX353" i="1"/>
  <c r="AW353" i="1"/>
  <c r="AV353" i="1"/>
  <c r="AU353" i="1"/>
  <c r="AT353" i="1"/>
  <c r="BJ352" i="1"/>
  <c r="BI352" i="1"/>
  <c r="BH352" i="1"/>
  <c r="BK352" i="1" s="1"/>
  <c r="BC352" i="1" a="1"/>
  <c r="BC352" i="1" s="1"/>
  <c r="BB352" i="1"/>
  <c r="BA352" i="1"/>
  <c r="AY352" i="1"/>
  <c r="AX352" i="1"/>
  <c r="AW352" i="1"/>
  <c r="AV352" i="1"/>
  <c r="AU352" i="1"/>
  <c r="AT352" i="1"/>
  <c r="BK351" i="1"/>
  <c r="BI351" i="1"/>
  <c r="BJ351" i="1" s="1"/>
  <c r="BH351" i="1"/>
  <c r="BC351" i="1" a="1"/>
  <c r="BC351" i="1" s="1"/>
  <c r="BB351" i="1"/>
  <c r="BA351" i="1"/>
  <c r="AY351" i="1"/>
  <c r="AX351" i="1"/>
  <c r="AW351" i="1"/>
  <c r="AV351" i="1"/>
  <c r="AU351" i="1"/>
  <c r="AT351" i="1"/>
  <c r="BJ350" i="1"/>
  <c r="BI350" i="1"/>
  <c r="BH350" i="1"/>
  <c r="BK350" i="1" s="1"/>
  <c r="BC350" i="1" a="1"/>
  <c r="BC350" i="1"/>
  <c r="BB350" i="1"/>
  <c r="BA350" i="1"/>
  <c r="AY350" i="1"/>
  <c r="AX350" i="1"/>
  <c r="AW350" i="1"/>
  <c r="AV350" i="1"/>
  <c r="AU350" i="1"/>
  <c r="AT350" i="1"/>
  <c r="BJ349" i="1"/>
  <c r="BI349" i="1"/>
  <c r="BH349" i="1"/>
  <c r="BK349" i="1" s="1"/>
  <c r="BC349" i="1" a="1"/>
  <c r="BC349" i="1"/>
  <c r="BE349" i="1" s="1"/>
  <c r="BB349" i="1"/>
  <c r="BA349" i="1"/>
  <c r="AY349" i="1"/>
  <c r="AX349" i="1"/>
  <c r="AW349" i="1"/>
  <c r="AV349" i="1"/>
  <c r="AU349" i="1"/>
  <c r="AT349" i="1"/>
  <c r="BK348" i="1"/>
  <c r="BI348" i="1"/>
  <c r="BJ348" i="1" s="1"/>
  <c r="BH348" i="1"/>
  <c r="BC348" i="1" a="1"/>
  <c r="BC348" i="1" s="1"/>
  <c r="BB348" i="1"/>
  <c r="BA348" i="1"/>
  <c r="AY348" i="1"/>
  <c r="AX348" i="1"/>
  <c r="AW348" i="1"/>
  <c r="AV348" i="1"/>
  <c r="AU348" i="1"/>
  <c r="AT348" i="1"/>
  <c r="BJ347" i="1"/>
  <c r="BI347" i="1"/>
  <c r="BH347" i="1"/>
  <c r="BK347" i="1" s="1"/>
  <c r="BC347" i="1" a="1"/>
  <c r="BC347" i="1" s="1"/>
  <c r="BB347" i="1"/>
  <c r="BA347" i="1"/>
  <c r="AY347" i="1"/>
  <c r="AX347" i="1"/>
  <c r="AW347" i="1"/>
  <c r="AV347" i="1"/>
  <c r="AU347" i="1"/>
  <c r="AT347" i="1"/>
  <c r="BJ346" i="1"/>
  <c r="BI346" i="1"/>
  <c r="BH346" i="1"/>
  <c r="BK346" i="1" s="1"/>
  <c r="BC346" i="1" a="1"/>
  <c r="BC346" i="1" s="1"/>
  <c r="BB346" i="1"/>
  <c r="BA346" i="1"/>
  <c r="AY346" i="1"/>
  <c r="AX346" i="1"/>
  <c r="AW346" i="1"/>
  <c r="AV346" i="1"/>
  <c r="AU346" i="1"/>
  <c r="AT346" i="1"/>
  <c r="BK345" i="1"/>
  <c r="BI345" i="1"/>
  <c r="BJ345" i="1" s="1"/>
  <c r="BH345" i="1"/>
  <c r="BC345" i="1" a="1"/>
  <c r="BC345" i="1" s="1"/>
  <c r="BB345" i="1"/>
  <c r="BA345" i="1"/>
  <c r="AY345" i="1"/>
  <c r="AX345" i="1"/>
  <c r="AW345" i="1"/>
  <c r="AV345" i="1"/>
  <c r="AU345" i="1"/>
  <c r="AT345" i="1"/>
  <c r="BJ344" i="1"/>
  <c r="BI344" i="1"/>
  <c r="BH344" i="1"/>
  <c r="BK344" i="1" s="1"/>
  <c r="BC344" i="1" a="1"/>
  <c r="BC344" i="1" s="1"/>
  <c r="BB344" i="1"/>
  <c r="BA344" i="1"/>
  <c r="AY344" i="1"/>
  <c r="AX344" i="1"/>
  <c r="AW344" i="1"/>
  <c r="AV344" i="1"/>
  <c r="AU344" i="1"/>
  <c r="AT344" i="1"/>
  <c r="BJ343" i="1"/>
  <c r="BI343" i="1"/>
  <c r="BH343" i="1"/>
  <c r="BK343" i="1" s="1"/>
  <c r="BC343" i="1" a="1"/>
  <c r="BC343" i="1" s="1"/>
  <c r="BB343" i="1"/>
  <c r="BA343" i="1"/>
  <c r="AY343" i="1"/>
  <c r="AX343" i="1"/>
  <c r="AW343" i="1"/>
  <c r="AV343" i="1"/>
  <c r="AU343" i="1"/>
  <c r="AT343" i="1"/>
  <c r="BK342" i="1"/>
  <c r="BI342" i="1"/>
  <c r="BJ342" i="1" s="1"/>
  <c r="BH342" i="1"/>
  <c r="BC342" i="1" a="1"/>
  <c r="BC342" i="1" s="1"/>
  <c r="BB342" i="1"/>
  <c r="BA342" i="1"/>
  <c r="AY342" i="1"/>
  <c r="AX342" i="1"/>
  <c r="AW342" i="1"/>
  <c r="AV342" i="1"/>
  <c r="AU342" i="1"/>
  <c r="AT342" i="1"/>
  <c r="BJ341" i="1"/>
  <c r="BI341" i="1"/>
  <c r="BH341" i="1"/>
  <c r="BK341" i="1" s="1"/>
  <c r="BC341" i="1" a="1"/>
  <c r="BC341" i="1" s="1"/>
  <c r="BB341" i="1"/>
  <c r="BA341" i="1"/>
  <c r="AY341" i="1"/>
  <c r="AX341" i="1"/>
  <c r="AW341" i="1"/>
  <c r="AV341" i="1"/>
  <c r="AU341" i="1"/>
  <c r="AT341" i="1"/>
  <c r="BJ340" i="1"/>
  <c r="BI340" i="1"/>
  <c r="BH340" i="1"/>
  <c r="BK340" i="1" s="1"/>
  <c r="BC340" i="1" a="1"/>
  <c r="BC340" i="1" s="1"/>
  <c r="BE340" i="1" s="1"/>
  <c r="BB340" i="1"/>
  <c r="BA340" i="1"/>
  <c r="AY340" i="1"/>
  <c r="AX340" i="1"/>
  <c r="AW340" i="1"/>
  <c r="AV340" i="1"/>
  <c r="AU340" i="1"/>
  <c r="AT340" i="1"/>
  <c r="BK339" i="1"/>
  <c r="BI339" i="1"/>
  <c r="BJ339" i="1" s="1"/>
  <c r="BH339" i="1"/>
  <c r="BC339" i="1" a="1"/>
  <c r="BC339" i="1" s="1"/>
  <c r="BB339" i="1"/>
  <c r="BA339" i="1"/>
  <c r="AY339" i="1"/>
  <c r="AX339" i="1"/>
  <c r="AW339" i="1"/>
  <c r="AV339" i="1"/>
  <c r="AU339" i="1"/>
  <c r="AT339" i="1"/>
  <c r="BJ338" i="1"/>
  <c r="BI338" i="1"/>
  <c r="BH338" i="1"/>
  <c r="BK338" i="1" s="1"/>
  <c r="BC338" i="1" a="1"/>
  <c r="BC338" i="1" s="1"/>
  <c r="BB338" i="1"/>
  <c r="BA338" i="1"/>
  <c r="AY338" i="1"/>
  <c r="AX338" i="1"/>
  <c r="AW338" i="1"/>
  <c r="AV338" i="1"/>
  <c r="AU338" i="1"/>
  <c r="AT338" i="1"/>
  <c r="BJ337" i="1"/>
  <c r="BI337" i="1"/>
  <c r="BH337" i="1"/>
  <c r="BK337" i="1" s="1"/>
  <c r="BC337" i="1" a="1"/>
  <c r="BC337" i="1" s="1"/>
  <c r="BE337" i="1" s="1"/>
  <c r="BB337" i="1"/>
  <c r="BA337" i="1"/>
  <c r="AY337" i="1"/>
  <c r="AX337" i="1"/>
  <c r="AW337" i="1"/>
  <c r="AV337" i="1"/>
  <c r="AU337" i="1"/>
  <c r="AT337" i="1"/>
  <c r="BK336" i="1"/>
  <c r="BI336" i="1"/>
  <c r="BJ336" i="1" s="1"/>
  <c r="BH336" i="1"/>
  <c r="BC336" i="1" a="1"/>
  <c r="BC336" i="1" s="1"/>
  <c r="BB336" i="1"/>
  <c r="BA336" i="1"/>
  <c r="AY336" i="1"/>
  <c r="AX336" i="1"/>
  <c r="AW336" i="1"/>
  <c r="AV336" i="1"/>
  <c r="AU336" i="1"/>
  <c r="AT336" i="1"/>
  <c r="BJ335" i="1"/>
  <c r="BI335" i="1"/>
  <c r="BH335" i="1"/>
  <c r="BK335" i="1" s="1"/>
  <c r="BC335" i="1" a="1"/>
  <c r="BC335" i="1" s="1"/>
  <c r="BB335" i="1"/>
  <c r="BA335" i="1"/>
  <c r="AY335" i="1"/>
  <c r="AX335" i="1"/>
  <c r="AW335" i="1"/>
  <c r="AV335" i="1"/>
  <c r="AU335" i="1"/>
  <c r="AT335" i="1"/>
  <c r="BJ334" i="1"/>
  <c r="BI334" i="1"/>
  <c r="BH334" i="1"/>
  <c r="BK334" i="1" s="1"/>
  <c r="BC334" i="1" a="1"/>
  <c r="BC334" i="1" s="1"/>
  <c r="BE334" i="1" s="1"/>
  <c r="BB334" i="1"/>
  <c r="BA334" i="1"/>
  <c r="AY334" i="1"/>
  <c r="AX334" i="1"/>
  <c r="AW334" i="1"/>
  <c r="AV334" i="1"/>
  <c r="AU334" i="1"/>
  <c r="AT334" i="1"/>
  <c r="BK333" i="1"/>
  <c r="BI333" i="1"/>
  <c r="BJ333" i="1" s="1"/>
  <c r="BH333" i="1"/>
  <c r="BC333" i="1" a="1"/>
  <c r="BC333" i="1" s="1"/>
  <c r="BB333" i="1"/>
  <c r="BA333" i="1"/>
  <c r="AY333" i="1"/>
  <c r="AX333" i="1"/>
  <c r="AW333" i="1"/>
  <c r="AV333" i="1"/>
  <c r="AU333" i="1"/>
  <c r="AT333" i="1"/>
  <c r="BJ332" i="1"/>
  <c r="BI332" i="1"/>
  <c r="BH332" i="1"/>
  <c r="BK332" i="1" s="1"/>
  <c r="BC332" i="1" a="1"/>
  <c r="BC332" i="1"/>
  <c r="BB332" i="1"/>
  <c r="BA332" i="1"/>
  <c r="AY332" i="1"/>
  <c r="AX332" i="1"/>
  <c r="AW332" i="1"/>
  <c r="AV332" i="1"/>
  <c r="AU332" i="1"/>
  <c r="AT332" i="1"/>
  <c r="BJ331" i="1"/>
  <c r="BI331" i="1"/>
  <c r="BH331" i="1"/>
  <c r="BK331" i="1" s="1"/>
  <c r="BC331" i="1" a="1"/>
  <c r="BC331" i="1" s="1"/>
  <c r="BE331" i="1" s="1"/>
  <c r="BB331" i="1"/>
  <c r="BA331" i="1"/>
  <c r="AY331" i="1"/>
  <c r="AX331" i="1"/>
  <c r="AW331" i="1"/>
  <c r="AV331" i="1"/>
  <c r="AU331" i="1"/>
  <c r="AT331" i="1"/>
  <c r="BK330" i="1"/>
  <c r="BI330" i="1"/>
  <c r="BJ330" i="1" s="1"/>
  <c r="BH330" i="1"/>
  <c r="BC330" i="1" a="1"/>
  <c r="BC330" i="1" s="1"/>
  <c r="BB330" i="1"/>
  <c r="BA330" i="1"/>
  <c r="AY330" i="1"/>
  <c r="AX330" i="1"/>
  <c r="AW330" i="1"/>
  <c r="AV330" i="1"/>
  <c r="AU330" i="1"/>
  <c r="AT330" i="1"/>
  <c r="BJ329" i="1"/>
  <c r="BI329" i="1"/>
  <c r="BH329" i="1"/>
  <c r="BK329" i="1" s="1"/>
  <c r="BC329" i="1" a="1"/>
  <c r="BC329" i="1" s="1"/>
  <c r="BB329" i="1"/>
  <c r="BA329" i="1"/>
  <c r="AY329" i="1"/>
  <c r="AX329" i="1"/>
  <c r="AW329" i="1"/>
  <c r="AV329" i="1"/>
  <c r="AU329" i="1"/>
  <c r="AT329" i="1"/>
  <c r="BJ328" i="1"/>
  <c r="BI328" i="1"/>
  <c r="BH328" i="1"/>
  <c r="BK328" i="1" s="1"/>
  <c r="BF328" i="1"/>
  <c r="BC328" i="1" a="1"/>
  <c r="BC328" i="1" s="1"/>
  <c r="BE328" i="1" s="1"/>
  <c r="BB328" i="1"/>
  <c r="BA328" i="1"/>
  <c r="AY328" i="1"/>
  <c r="AX328" i="1"/>
  <c r="AW328" i="1"/>
  <c r="AV328" i="1"/>
  <c r="AU328" i="1"/>
  <c r="AT328" i="1"/>
  <c r="BK327" i="1"/>
  <c r="BI327" i="1"/>
  <c r="BJ327" i="1" s="1"/>
  <c r="BH327" i="1"/>
  <c r="BC327" i="1" a="1"/>
  <c r="BC327" i="1" s="1"/>
  <c r="BB327" i="1"/>
  <c r="BA327" i="1"/>
  <c r="AY327" i="1"/>
  <c r="AX327" i="1"/>
  <c r="AW327" i="1"/>
  <c r="AV327" i="1"/>
  <c r="AU327" i="1"/>
  <c r="AT327" i="1"/>
  <c r="BJ326" i="1"/>
  <c r="BI326" i="1"/>
  <c r="BH326" i="1"/>
  <c r="BK326" i="1" s="1"/>
  <c r="BC326" i="1" a="1"/>
  <c r="BC326" i="1" s="1"/>
  <c r="BB326" i="1"/>
  <c r="BA326" i="1"/>
  <c r="AY326" i="1"/>
  <c r="AX326" i="1"/>
  <c r="AW326" i="1"/>
  <c r="AV326" i="1"/>
  <c r="AU326" i="1"/>
  <c r="AT326" i="1"/>
  <c r="BJ325" i="1"/>
  <c r="BI325" i="1"/>
  <c r="BH325" i="1"/>
  <c r="BK325" i="1" s="1"/>
  <c r="BC325" i="1" a="1"/>
  <c r="BC325" i="1" s="1"/>
  <c r="BE325" i="1" s="1"/>
  <c r="BB325" i="1"/>
  <c r="BA325" i="1"/>
  <c r="AY325" i="1"/>
  <c r="AX325" i="1"/>
  <c r="AW325" i="1"/>
  <c r="AV325" i="1"/>
  <c r="AU325" i="1"/>
  <c r="AT325" i="1"/>
  <c r="BK324" i="1"/>
  <c r="BI324" i="1"/>
  <c r="BJ324" i="1" s="1"/>
  <c r="BH324" i="1"/>
  <c r="BC324" i="1" a="1"/>
  <c r="BC324" i="1" s="1"/>
  <c r="BB324" i="1"/>
  <c r="BA324" i="1"/>
  <c r="AY324" i="1"/>
  <c r="AX324" i="1"/>
  <c r="AW324" i="1"/>
  <c r="AV324" i="1"/>
  <c r="AU324" i="1"/>
  <c r="AT324" i="1"/>
  <c r="BJ323" i="1"/>
  <c r="BI323" i="1"/>
  <c r="BH323" i="1"/>
  <c r="BK323" i="1" s="1"/>
  <c r="BC323" i="1" a="1"/>
  <c r="BC323" i="1" s="1"/>
  <c r="BB323" i="1"/>
  <c r="BA323" i="1"/>
  <c r="AY323" i="1"/>
  <c r="AX323" i="1"/>
  <c r="AW323" i="1"/>
  <c r="AV323" i="1"/>
  <c r="AU323" i="1"/>
  <c r="AT323" i="1"/>
  <c r="BJ322" i="1"/>
  <c r="BI322" i="1"/>
  <c r="BH322" i="1"/>
  <c r="BK322" i="1" s="1"/>
  <c r="BC322" i="1" a="1"/>
  <c r="BC322" i="1" s="1"/>
  <c r="BE322" i="1" s="1"/>
  <c r="BB322" i="1"/>
  <c r="BA322" i="1"/>
  <c r="AY322" i="1"/>
  <c r="AX322" i="1"/>
  <c r="AW322" i="1"/>
  <c r="AV322" i="1"/>
  <c r="AU322" i="1"/>
  <c r="AT322" i="1"/>
  <c r="BK321" i="1"/>
  <c r="BI321" i="1"/>
  <c r="BJ321" i="1" s="1"/>
  <c r="BH321" i="1"/>
  <c r="BC321" i="1" a="1"/>
  <c r="BC321" i="1" s="1"/>
  <c r="BB321" i="1"/>
  <c r="BA321" i="1"/>
  <c r="AY321" i="1"/>
  <c r="AX321" i="1"/>
  <c r="AW321" i="1"/>
  <c r="AV321" i="1"/>
  <c r="AU321" i="1"/>
  <c r="AT321" i="1"/>
  <c r="BJ320" i="1"/>
  <c r="BI320" i="1"/>
  <c r="BH320" i="1"/>
  <c r="BK320" i="1" s="1"/>
  <c r="BC320" i="1" a="1"/>
  <c r="BC320" i="1" s="1"/>
  <c r="BB320" i="1"/>
  <c r="BA320" i="1"/>
  <c r="AY320" i="1"/>
  <c r="AX320" i="1"/>
  <c r="AW320" i="1"/>
  <c r="AV320" i="1"/>
  <c r="AU320" i="1"/>
  <c r="AT320" i="1"/>
  <c r="BJ319" i="1"/>
  <c r="BI319" i="1"/>
  <c r="BH319" i="1"/>
  <c r="BK319" i="1" s="1"/>
  <c r="BC319" i="1" a="1"/>
  <c r="BC319" i="1" s="1"/>
  <c r="BE319" i="1" s="1"/>
  <c r="BB319" i="1"/>
  <c r="BA319" i="1"/>
  <c r="AY319" i="1"/>
  <c r="AX319" i="1"/>
  <c r="AW319" i="1"/>
  <c r="AV319" i="1"/>
  <c r="AU319" i="1"/>
  <c r="AT319" i="1"/>
  <c r="BK318" i="1"/>
  <c r="BI318" i="1"/>
  <c r="BJ318" i="1" s="1"/>
  <c r="BH318" i="1"/>
  <c r="BC318" i="1" a="1"/>
  <c r="BC318" i="1" s="1"/>
  <c r="BB318" i="1"/>
  <c r="BA318" i="1"/>
  <c r="AY318" i="1"/>
  <c r="AX318" i="1"/>
  <c r="AW318" i="1"/>
  <c r="AV318" i="1"/>
  <c r="AU318" i="1"/>
  <c r="AT318" i="1"/>
  <c r="BJ317" i="1"/>
  <c r="BI317" i="1"/>
  <c r="BH317" i="1"/>
  <c r="BK317" i="1" s="1"/>
  <c r="BC317" i="1" a="1"/>
  <c r="BC317" i="1"/>
  <c r="BB317" i="1"/>
  <c r="BA317" i="1"/>
  <c r="AY317" i="1"/>
  <c r="AX317" i="1"/>
  <c r="AW317" i="1"/>
  <c r="AV317" i="1"/>
  <c r="AU317" i="1"/>
  <c r="AT317" i="1"/>
  <c r="BJ316" i="1"/>
  <c r="BI316" i="1"/>
  <c r="BH316" i="1"/>
  <c r="BK316" i="1" s="1"/>
  <c r="BC316" i="1" a="1"/>
  <c r="BC316" i="1" s="1"/>
  <c r="BE316" i="1" s="1"/>
  <c r="BB316" i="1"/>
  <c r="BA316" i="1"/>
  <c r="AY316" i="1"/>
  <c r="AX316" i="1"/>
  <c r="AW316" i="1"/>
  <c r="AV316" i="1"/>
  <c r="AU316" i="1"/>
  <c r="AT316" i="1"/>
  <c r="BK315" i="1"/>
  <c r="BI315" i="1"/>
  <c r="BJ315" i="1" s="1"/>
  <c r="BH315" i="1"/>
  <c r="BC315" i="1" a="1"/>
  <c r="BC315" i="1" s="1"/>
  <c r="BB315" i="1"/>
  <c r="BA315" i="1"/>
  <c r="AY315" i="1"/>
  <c r="AX315" i="1"/>
  <c r="AW315" i="1"/>
  <c r="AV315" i="1"/>
  <c r="AU315" i="1"/>
  <c r="AT315" i="1"/>
  <c r="BJ314" i="1"/>
  <c r="BI314" i="1"/>
  <c r="BH314" i="1"/>
  <c r="BK314" i="1" s="1"/>
  <c r="BC314" i="1" a="1"/>
  <c r="BC314" i="1" s="1"/>
  <c r="BB314" i="1"/>
  <c r="BA314" i="1"/>
  <c r="AY314" i="1"/>
  <c r="AX314" i="1"/>
  <c r="AW314" i="1"/>
  <c r="AV314" i="1"/>
  <c r="AU314" i="1"/>
  <c r="AT314" i="1"/>
  <c r="BJ313" i="1"/>
  <c r="BI313" i="1"/>
  <c r="BH313" i="1"/>
  <c r="BK313" i="1" s="1"/>
  <c r="BC313" i="1" a="1"/>
  <c r="BC313" i="1" s="1"/>
  <c r="BE313" i="1" s="1"/>
  <c r="BB313" i="1"/>
  <c r="BA313" i="1"/>
  <c r="AY313" i="1"/>
  <c r="AX313" i="1"/>
  <c r="AW313" i="1"/>
  <c r="AV313" i="1"/>
  <c r="AU313" i="1"/>
  <c r="AT313" i="1"/>
  <c r="BK312" i="1"/>
  <c r="BI312" i="1"/>
  <c r="BJ312" i="1" s="1"/>
  <c r="BH312" i="1"/>
  <c r="BC312" i="1" a="1"/>
  <c r="BC312" i="1" s="1"/>
  <c r="BB312" i="1"/>
  <c r="BA312" i="1"/>
  <c r="AY312" i="1"/>
  <c r="AX312" i="1"/>
  <c r="AW312" i="1"/>
  <c r="AV312" i="1"/>
  <c r="AU312" i="1"/>
  <c r="AT312" i="1"/>
  <c r="BJ311" i="1"/>
  <c r="BI311" i="1"/>
  <c r="BH311" i="1"/>
  <c r="BK311" i="1" s="1"/>
  <c r="BC311" i="1" a="1"/>
  <c r="BC311" i="1" s="1"/>
  <c r="BB311" i="1"/>
  <c r="BA311" i="1"/>
  <c r="AY311" i="1"/>
  <c r="AX311" i="1"/>
  <c r="AW311" i="1"/>
  <c r="AV311" i="1"/>
  <c r="AU311" i="1"/>
  <c r="AT311" i="1"/>
  <c r="BJ310" i="1"/>
  <c r="BI310" i="1"/>
  <c r="BH310" i="1"/>
  <c r="BK310" i="1" s="1"/>
  <c r="BC310" i="1" a="1"/>
  <c r="BC310" i="1" s="1"/>
  <c r="BE310" i="1" s="1"/>
  <c r="BB310" i="1"/>
  <c r="BA310" i="1"/>
  <c r="AY310" i="1"/>
  <c r="AX310" i="1"/>
  <c r="AW310" i="1"/>
  <c r="AV310" i="1"/>
  <c r="AU310" i="1"/>
  <c r="AT310" i="1"/>
  <c r="BK309" i="1"/>
  <c r="BI309" i="1"/>
  <c r="BJ309" i="1" s="1"/>
  <c r="BH309" i="1"/>
  <c r="BC309" i="1" a="1"/>
  <c r="BC309" i="1" s="1"/>
  <c r="BB309" i="1"/>
  <c r="BA309" i="1"/>
  <c r="AY309" i="1"/>
  <c r="AX309" i="1"/>
  <c r="AW309" i="1"/>
  <c r="AV309" i="1"/>
  <c r="AU309" i="1"/>
  <c r="AT309" i="1"/>
  <c r="BJ308" i="1"/>
  <c r="BI308" i="1"/>
  <c r="BH308" i="1"/>
  <c r="BK308" i="1" s="1"/>
  <c r="BC308" i="1" a="1"/>
  <c r="BC308" i="1" s="1"/>
  <c r="BB308" i="1"/>
  <c r="BA308" i="1"/>
  <c r="AY308" i="1"/>
  <c r="AX308" i="1"/>
  <c r="AW308" i="1"/>
  <c r="AV308" i="1"/>
  <c r="AU308" i="1"/>
  <c r="AT308" i="1"/>
  <c r="BJ307" i="1"/>
  <c r="BI307" i="1"/>
  <c r="BH307" i="1"/>
  <c r="BK307" i="1" s="1"/>
  <c r="BC307" i="1" a="1"/>
  <c r="BC307" i="1" s="1"/>
  <c r="BE307" i="1" s="1"/>
  <c r="BB307" i="1"/>
  <c r="BA307" i="1"/>
  <c r="AY307" i="1"/>
  <c r="AX307" i="1"/>
  <c r="AW307" i="1"/>
  <c r="AV307" i="1"/>
  <c r="AU307" i="1"/>
  <c r="AT307" i="1"/>
  <c r="BK306" i="1"/>
  <c r="BI306" i="1"/>
  <c r="BJ306" i="1" s="1"/>
  <c r="BH306" i="1"/>
  <c r="BC306" i="1" a="1"/>
  <c r="BC306" i="1" s="1"/>
  <c r="BB306" i="1"/>
  <c r="BA306" i="1"/>
  <c r="AY306" i="1"/>
  <c r="AX306" i="1"/>
  <c r="AW306" i="1"/>
  <c r="AV306" i="1"/>
  <c r="AU306" i="1"/>
  <c r="AT306" i="1"/>
  <c r="BJ305" i="1"/>
  <c r="BI305" i="1"/>
  <c r="BH305" i="1"/>
  <c r="BK305" i="1" s="1"/>
  <c r="BC305" i="1" a="1"/>
  <c r="BC305" i="1"/>
  <c r="BB305" i="1"/>
  <c r="BA305" i="1"/>
  <c r="AY305" i="1"/>
  <c r="AX305" i="1"/>
  <c r="AW305" i="1"/>
  <c r="AV305" i="1"/>
  <c r="AU305" i="1"/>
  <c r="AT305" i="1"/>
  <c r="BJ304" i="1"/>
  <c r="BI304" i="1"/>
  <c r="BH304" i="1"/>
  <c r="BK304" i="1" s="1"/>
  <c r="BC304" i="1" a="1"/>
  <c r="BC304" i="1" s="1"/>
  <c r="BE304" i="1" s="1"/>
  <c r="BB304" i="1"/>
  <c r="BA304" i="1"/>
  <c r="AY304" i="1"/>
  <c r="AX304" i="1"/>
  <c r="AW304" i="1"/>
  <c r="AV304" i="1"/>
  <c r="AU304" i="1"/>
  <c r="AT304" i="1"/>
  <c r="BK303" i="1"/>
  <c r="BI303" i="1"/>
  <c r="BJ303" i="1" s="1"/>
  <c r="BH303" i="1"/>
  <c r="BC303" i="1" a="1"/>
  <c r="BC303" i="1" s="1"/>
  <c r="BB303" i="1"/>
  <c r="BA303" i="1"/>
  <c r="AY303" i="1"/>
  <c r="AX303" i="1"/>
  <c r="AW303" i="1"/>
  <c r="AV303" i="1"/>
  <c r="AU303" i="1"/>
  <c r="AT303" i="1"/>
  <c r="BJ302" i="1"/>
  <c r="BI302" i="1"/>
  <c r="BH302" i="1"/>
  <c r="BK302" i="1" s="1"/>
  <c r="BC302" i="1" a="1"/>
  <c r="BC302" i="1" s="1"/>
  <c r="BB302" i="1"/>
  <c r="BA302" i="1"/>
  <c r="AY302" i="1"/>
  <c r="AX302" i="1"/>
  <c r="AW302" i="1"/>
  <c r="AV302" i="1"/>
  <c r="AU302" i="1"/>
  <c r="AT302" i="1"/>
  <c r="BJ301" i="1"/>
  <c r="BI301" i="1"/>
  <c r="BH301" i="1"/>
  <c r="BK301" i="1" s="1"/>
  <c r="BC301" i="1" a="1"/>
  <c r="BC301" i="1" s="1"/>
  <c r="BE301" i="1" s="1"/>
  <c r="BB301" i="1"/>
  <c r="BA301" i="1"/>
  <c r="AY301" i="1"/>
  <c r="AX301" i="1"/>
  <c r="AW301" i="1"/>
  <c r="AV301" i="1"/>
  <c r="AU301" i="1"/>
  <c r="AT301" i="1"/>
  <c r="BK300" i="1"/>
  <c r="BI300" i="1"/>
  <c r="BJ300" i="1" s="1"/>
  <c r="BH300" i="1"/>
  <c r="BC300" i="1" a="1"/>
  <c r="BC300" i="1" s="1"/>
  <c r="BB300" i="1"/>
  <c r="BA300" i="1"/>
  <c r="AY300" i="1"/>
  <c r="AX300" i="1"/>
  <c r="AW300" i="1"/>
  <c r="AV300" i="1"/>
  <c r="AU300" i="1"/>
  <c r="AT300" i="1"/>
  <c r="BJ299" i="1"/>
  <c r="BI299" i="1"/>
  <c r="BH299" i="1"/>
  <c r="BK299" i="1" s="1"/>
  <c r="BC299" i="1" a="1"/>
  <c r="BC299" i="1" s="1"/>
  <c r="BB299" i="1"/>
  <c r="BA299" i="1"/>
  <c r="AY299" i="1"/>
  <c r="AX299" i="1"/>
  <c r="AW299" i="1"/>
  <c r="AV299" i="1"/>
  <c r="AU299" i="1"/>
  <c r="AT299" i="1"/>
  <c r="BJ298" i="1"/>
  <c r="BI298" i="1"/>
  <c r="BH298" i="1"/>
  <c r="BK298" i="1" s="1"/>
  <c r="BC298" i="1" a="1"/>
  <c r="BC298" i="1" s="1"/>
  <c r="BE298" i="1" s="1"/>
  <c r="BB298" i="1"/>
  <c r="BA298" i="1"/>
  <c r="AY298" i="1"/>
  <c r="AX298" i="1"/>
  <c r="AW298" i="1"/>
  <c r="AV298" i="1"/>
  <c r="AU298" i="1"/>
  <c r="AT298" i="1"/>
  <c r="BK297" i="1"/>
  <c r="BI297" i="1"/>
  <c r="BJ297" i="1" s="1"/>
  <c r="BH297" i="1"/>
  <c r="BC297" i="1" a="1"/>
  <c r="BC297" i="1" s="1"/>
  <c r="BB297" i="1"/>
  <c r="BA297" i="1"/>
  <c r="AY297" i="1"/>
  <c r="AX297" i="1"/>
  <c r="AW297" i="1"/>
  <c r="AV297" i="1"/>
  <c r="AU297" i="1"/>
  <c r="AT297" i="1"/>
  <c r="BJ296" i="1"/>
  <c r="BI296" i="1"/>
  <c r="BH296" i="1"/>
  <c r="BK296" i="1" s="1"/>
  <c r="BC296" i="1" a="1"/>
  <c r="BC296" i="1" s="1"/>
  <c r="BB296" i="1"/>
  <c r="BA296" i="1"/>
  <c r="AY296" i="1"/>
  <c r="AX296" i="1"/>
  <c r="AW296" i="1"/>
  <c r="AV296" i="1"/>
  <c r="AU296" i="1"/>
  <c r="AT296" i="1"/>
  <c r="BJ295" i="1"/>
  <c r="BI295" i="1"/>
  <c r="BH295" i="1"/>
  <c r="BK295" i="1" s="1"/>
  <c r="BC295" i="1" a="1"/>
  <c r="BC295" i="1" s="1"/>
  <c r="BE295" i="1" s="1"/>
  <c r="BB295" i="1"/>
  <c r="BA295" i="1"/>
  <c r="AY295" i="1"/>
  <c r="AX295" i="1"/>
  <c r="AW295" i="1"/>
  <c r="AV295" i="1"/>
  <c r="AU295" i="1"/>
  <c r="AT295" i="1"/>
  <c r="BK294" i="1"/>
  <c r="BI294" i="1"/>
  <c r="BJ294" i="1" s="1"/>
  <c r="BH294" i="1"/>
  <c r="BC294" i="1" a="1"/>
  <c r="BC294" i="1" s="1"/>
  <c r="BB294" i="1"/>
  <c r="BA294" i="1"/>
  <c r="AY294" i="1"/>
  <c r="AX294" i="1"/>
  <c r="AW294" i="1"/>
  <c r="AV294" i="1"/>
  <c r="AU294" i="1"/>
  <c r="AT294" i="1"/>
  <c r="BJ293" i="1"/>
  <c r="BI293" i="1"/>
  <c r="BH293" i="1"/>
  <c r="BK293" i="1" s="1"/>
  <c r="BC293" i="1" a="1"/>
  <c r="BC293" i="1" s="1"/>
  <c r="BB293" i="1"/>
  <c r="BA293" i="1"/>
  <c r="AY293" i="1"/>
  <c r="AX293" i="1"/>
  <c r="AW293" i="1"/>
  <c r="AV293" i="1"/>
  <c r="AU293" i="1"/>
  <c r="AT293" i="1"/>
  <c r="BJ292" i="1"/>
  <c r="BI292" i="1"/>
  <c r="BH292" i="1"/>
  <c r="BK292" i="1" s="1"/>
  <c r="BC292" i="1" a="1"/>
  <c r="BC292" i="1" s="1"/>
  <c r="BE292" i="1" s="1"/>
  <c r="BB292" i="1"/>
  <c r="BA292" i="1"/>
  <c r="AY292" i="1"/>
  <c r="AX292" i="1"/>
  <c r="AW292" i="1"/>
  <c r="AV292" i="1"/>
  <c r="AU292" i="1"/>
  <c r="AT292" i="1"/>
  <c r="BK291" i="1"/>
  <c r="BI291" i="1"/>
  <c r="BJ291" i="1" s="1"/>
  <c r="BH291" i="1"/>
  <c r="BC291" i="1" a="1"/>
  <c r="BC291" i="1" s="1"/>
  <c r="BB291" i="1"/>
  <c r="BA291" i="1"/>
  <c r="AY291" i="1"/>
  <c r="AX291" i="1"/>
  <c r="AW291" i="1"/>
  <c r="AV291" i="1"/>
  <c r="AU291" i="1"/>
  <c r="AT291" i="1"/>
  <c r="BJ290" i="1"/>
  <c r="BI290" i="1"/>
  <c r="BH290" i="1"/>
  <c r="BK290" i="1" s="1"/>
  <c r="BC290" i="1" a="1"/>
  <c r="BC290" i="1" s="1"/>
  <c r="BB290" i="1"/>
  <c r="BA290" i="1"/>
  <c r="AY290" i="1"/>
  <c r="AX290" i="1"/>
  <c r="AW290" i="1"/>
  <c r="AV290" i="1"/>
  <c r="AU290" i="1"/>
  <c r="AT290" i="1"/>
  <c r="BJ289" i="1"/>
  <c r="BI289" i="1"/>
  <c r="BH289" i="1"/>
  <c r="BK289" i="1" s="1"/>
  <c r="BC289" i="1" a="1"/>
  <c r="BC289" i="1" s="1"/>
  <c r="BE289" i="1" s="1"/>
  <c r="BB289" i="1"/>
  <c r="BA289" i="1"/>
  <c r="AY289" i="1"/>
  <c r="AX289" i="1"/>
  <c r="AW289" i="1"/>
  <c r="AV289" i="1"/>
  <c r="AU289" i="1"/>
  <c r="AT289" i="1"/>
  <c r="BK288" i="1"/>
  <c r="BI288" i="1"/>
  <c r="BJ288" i="1" s="1"/>
  <c r="BH288" i="1"/>
  <c r="BC288" i="1" a="1"/>
  <c r="BC288" i="1" s="1"/>
  <c r="BB288" i="1"/>
  <c r="BA288" i="1"/>
  <c r="AY288" i="1"/>
  <c r="AX288" i="1"/>
  <c r="AW288" i="1"/>
  <c r="AV288" i="1"/>
  <c r="AU288" i="1"/>
  <c r="AT288" i="1"/>
  <c r="BJ287" i="1"/>
  <c r="BI287" i="1"/>
  <c r="BH287" i="1"/>
  <c r="BK287" i="1" s="1"/>
  <c r="BC287" i="1" a="1"/>
  <c r="BC287" i="1"/>
  <c r="BB287" i="1"/>
  <c r="BA287" i="1"/>
  <c r="AY287" i="1"/>
  <c r="AX287" i="1"/>
  <c r="AW287" i="1"/>
  <c r="AV287" i="1"/>
  <c r="AU287" i="1"/>
  <c r="AT287" i="1"/>
  <c r="BJ286" i="1"/>
  <c r="BI286" i="1"/>
  <c r="BH286" i="1"/>
  <c r="BK286" i="1" s="1"/>
  <c r="BF286" i="1"/>
  <c r="BC286" i="1" a="1"/>
  <c r="BC286" i="1" s="1"/>
  <c r="BE286" i="1" s="1"/>
  <c r="BB286" i="1"/>
  <c r="BA286" i="1"/>
  <c r="AY286" i="1"/>
  <c r="AX286" i="1"/>
  <c r="AW286" i="1"/>
  <c r="AV286" i="1"/>
  <c r="AU286" i="1"/>
  <c r="AT286" i="1"/>
  <c r="BK285" i="1"/>
  <c r="BI285" i="1"/>
  <c r="BJ285" i="1" s="1"/>
  <c r="BH285" i="1"/>
  <c r="BC285" i="1" a="1"/>
  <c r="BC285" i="1" s="1"/>
  <c r="BB285" i="1"/>
  <c r="BA285" i="1"/>
  <c r="AY285" i="1"/>
  <c r="AX285" i="1"/>
  <c r="AW285" i="1"/>
  <c r="AV285" i="1"/>
  <c r="AU285" i="1"/>
  <c r="AT285" i="1"/>
  <c r="BJ284" i="1"/>
  <c r="BI284" i="1"/>
  <c r="BH284" i="1"/>
  <c r="BK284" i="1" s="1"/>
  <c r="BC284" i="1" a="1"/>
  <c r="BC284" i="1" s="1"/>
  <c r="BB284" i="1"/>
  <c r="BA284" i="1"/>
  <c r="AY284" i="1"/>
  <c r="AX284" i="1"/>
  <c r="AW284" i="1"/>
  <c r="AV284" i="1"/>
  <c r="AU284" i="1"/>
  <c r="AT284" i="1"/>
  <c r="BJ283" i="1"/>
  <c r="BI283" i="1"/>
  <c r="BH283" i="1"/>
  <c r="BK283" i="1" s="1"/>
  <c r="BC283" i="1" a="1"/>
  <c r="BC283" i="1" s="1"/>
  <c r="BE283" i="1" s="1"/>
  <c r="BB283" i="1"/>
  <c r="BA283" i="1"/>
  <c r="AY283" i="1"/>
  <c r="AX283" i="1"/>
  <c r="AW283" i="1"/>
  <c r="AV283" i="1"/>
  <c r="AU283" i="1"/>
  <c r="AT283" i="1"/>
  <c r="BK282" i="1"/>
  <c r="BI282" i="1"/>
  <c r="BJ282" i="1" s="1"/>
  <c r="BH282" i="1"/>
  <c r="BC282" i="1" a="1"/>
  <c r="BC282" i="1" s="1"/>
  <c r="BB282" i="1"/>
  <c r="BA282" i="1"/>
  <c r="AY282" i="1"/>
  <c r="AX282" i="1"/>
  <c r="AW282" i="1"/>
  <c r="AV282" i="1"/>
  <c r="AU282" i="1"/>
  <c r="AT282" i="1"/>
  <c r="BJ281" i="1"/>
  <c r="BI281" i="1"/>
  <c r="BH281" i="1"/>
  <c r="BK281" i="1" s="1"/>
  <c r="BC281" i="1" a="1"/>
  <c r="BC281" i="1" s="1"/>
  <c r="BB281" i="1"/>
  <c r="BA281" i="1"/>
  <c r="AY281" i="1"/>
  <c r="AX281" i="1"/>
  <c r="AW281" i="1"/>
  <c r="AV281" i="1"/>
  <c r="AU281" i="1"/>
  <c r="AT281" i="1"/>
  <c r="BJ280" i="1"/>
  <c r="BI280" i="1"/>
  <c r="BH280" i="1"/>
  <c r="BK280" i="1" s="1"/>
  <c r="BC280" i="1" a="1"/>
  <c r="BC280" i="1" s="1"/>
  <c r="BE280" i="1" s="1"/>
  <c r="BB280" i="1"/>
  <c r="BA280" i="1"/>
  <c r="AY280" i="1"/>
  <c r="AX280" i="1"/>
  <c r="AW280" i="1"/>
  <c r="AV280" i="1"/>
  <c r="AU280" i="1"/>
  <c r="AT280" i="1"/>
  <c r="BK279" i="1"/>
  <c r="BI279" i="1"/>
  <c r="BJ279" i="1" s="1"/>
  <c r="BH279" i="1"/>
  <c r="BC279" i="1" a="1"/>
  <c r="BC279" i="1" s="1"/>
  <c r="BB279" i="1"/>
  <c r="BA279" i="1"/>
  <c r="AY279" i="1"/>
  <c r="AX279" i="1"/>
  <c r="AW279" i="1"/>
  <c r="AV279" i="1"/>
  <c r="AU279" i="1"/>
  <c r="AT279" i="1"/>
  <c r="BJ278" i="1"/>
  <c r="BI278" i="1"/>
  <c r="BH278" i="1"/>
  <c r="BK278" i="1" s="1"/>
  <c r="BC278" i="1" a="1"/>
  <c r="BC278" i="1" s="1"/>
  <c r="BB278" i="1"/>
  <c r="BA278" i="1"/>
  <c r="AY278" i="1"/>
  <c r="AX278" i="1"/>
  <c r="AW278" i="1"/>
  <c r="AV278" i="1"/>
  <c r="AU278" i="1"/>
  <c r="AT278" i="1"/>
  <c r="BJ277" i="1"/>
  <c r="BI277" i="1"/>
  <c r="BH277" i="1"/>
  <c r="BK277" i="1" s="1"/>
  <c r="BC277" i="1" a="1"/>
  <c r="BC277" i="1" s="1"/>
  <c r="BE277" i="1" s="1"/>
  <c r="BB277" i="1"/>
  <c r="BA277" i="1"/>
  <c r="AY277" i="1"/>
  <c r="AX277" i="1"/>
  <c r="AW277" i="1"/>
  <c r="AV277" i="1"/>
  <c r="AU277" i="1"/>
  <c r="AT277" i="1"/>
  <c r="BK276" i="1"/>
  <c r="BI276" i="1"/>
  <c r="BJ276" i="1" s="1"/>
  <c r="BH276" i="1"/>
  <c r="BC276" i="1" a="1"/>
  <c r="BC276" i="1" s="1"/>
  <c r="BB276" i="1"/>
  <c r="BA276" i="1"/>
  <c r="AY276" i="1"/>
  <c r="AX276" i="1"/>
  <c r="AW276" i="1"/>
  <c r="AV276" i="1"/>
  <c r="AU276" i="1"/>
  <c r="AT276" i="1"/>
  <c r="BJ275" i="1"/>
  <c r="BI275" i="1"/>
  <c r="BH275" i="1"/>
  <c r="BK275" i="1" s="1"/>
  <c r="BC275" i="1" a="1"/>
  <c r="BC275" i="1" s="1"/>
  <c r="BB275" i="1"/>
  <c r="BA275" i="1"/>
  <c r="AY275" i="1"/>
  <c r="AX275" i="1"/>
  <c r="AW275" i="1"/>
  <c r="AV275" i="1"/>
  <c r="AU275" i="1"/>
  <c r="AT275" i="1"/>
  <c r="BJ274" i="1"/>
  <c r="BI274" i="1"/>
  <c r="BH274" i="1"/>
  <c r="BK274" i="1" s="1"/>
  <c r="BC274" i="1" a="1"/>
  <c r="BC274" i="1" s="1"/>
  <c r="BE274" i="1" s="1"/>
  <c r="BB274" i="1"/>
  <c r="BA274" i="1"/>
  <c r="AY274" i="1"/>
  <c r="AX274" i="1"/>
  <c r="AW274" i="1"/>
  <c r="AV274" i="1"/>
  <c r="AU274" i="1"/>
  <c r="AT274" i="1"/>
  <c r="BK273" i="1"/>
  <c r="BI273" i="1"/>
  <c r="BJ273" i="1" s="1"/>
  <c r="BH273" i="1"/>
  <c r="BC273" i="1" a="1"/>
  <c r="BC273" i="1" s="1"/>
  <c r="BB273" i="1"/>
  <c r="BA273" i="1"/>
  <c r="AY273" i="1"/>
  <c r="AX273" i="1"/>
  <c r="AW273" i="1"/>
  <c r="AV273" i="1"/>
  <c r="AU273" i="1"/>
  <c r="AT273" i="1"/>
  <c r="BJ272" i="1"/>
  <c r="BI272" i="1"/>
  <c r="BH272" i="1"/>
  <c r="BK272" i="1" s="1"/>
  <c r="BC272" i="1" a="1"/>
  <c r="BC272" i="1" s="1"/>
  <c r="BB272" i="1"/>
  <c r="BA272" i="1"/>
  <c r="AY272" i="1"/>
  <c r="AX272" i="1"/>
  <c r="AW272" i="1"/>
  <c r="AV272" i="1"/>
  <c r="AU272" i="1"/>
  <c r="AT272" i="1"/>
  <c r="BJ271" i="1"/>
  <c r="BI271" i="1"/>
  <c r="BH271" i="1"/>
  <c r="BK271" i="1" s="1"/>
  <c r="BC271" i="1" a="1"/>
  <c r="BC271" i="1" s="1"/>
  <c r="BE271" i="1" s="1"/>
  <c r="BB271" i="1"/>
  <c r="BA271" i="1"/>
  <c r="AY271" i="1"/>
  <c r="AX271" i="1"/>
  <c r="AW271" i="1"/>
  <c r="AV271" i="1"/>
  <c r="AU271" i="1"/>
  <c r="AT271" i="1"/>
  <c r="BK270" i="1"/>
  <c r="BI270" i="1"/>
  <c r="BJ270" i="1" s="1"/>
  <c r="BH270" i="1"/>
  <c r="BC270" i="1" a="1"/>
  <c r="BC270" i="1" s="1"/>
  <c r="BB270" i="1"/>
  <c r="BA270" i="1"/>
  <c r="AY270" i="1"/>
  <c r="AX270" i="1"/>
  <c r="AW270" i="1"/>
  <c r="AV270" i="1"/>
  <c r="AU270" i="1"/>
  <c r="AT270" i="1"/>
  <c r="BJ269" i="1"/>
  <c r="BI269" i="1"/>
  <c r="BH269" i="1"/>
  <c r="BK269" i="1" s="1"/>
  <c r="BC269" i="1" a="1"/>
  <c r="BC269" i="1"/>
  <c r="BB269" i="1"/>
  <c r="BA269" i="1"/>
  <c r="AY269" i="1"/>
  <c r="AX269" i="1"/>
  <c r="AW269" i="1"/>
  <c r="AV269" i="1"/>
  <c r="AU269" i="1"/>
  <c r="AT269" i="1"/>
  <c r="BJ268" i="1"/>
  <c r="BI268" i="1"/>
  <c r="BH268" i="1"/>
  <c r="BK268" i="1" s="1"/>
  <c r="BC268" i="1" a="1"/>
  <c r="BC268" i="1" s="1"/>
  <c r="BE268" i="1" s="1"/>
  <c r="BB268" i="1"/>
  <c r="BA268" i="1"/>
  <c r="AY268" i="1"/>
  <c r="AX268" i="1"/>
  <c r="AW268" i="1"/>
  <c r="AV268" i="1"/>
  <c r="AU268" i="1"/>
  <c r="AT268" i="1"/>
  <c r="BK267" i="1"/>
  <c r="BI267" i="1"/>
  <c r="BJ267" i="1" s="1"/>
  <c r="BH267" i="1"/>
  <c r="BC267" i="1" a="1"/>
  <c r="BC267" i="1" s="1"/>
  <c r="BB267" i="1"/>
  <c r="BA267" i="1"/>
  <c r="AY267" i="1"/>
  <c r="AX267" i="1"/>
  <c r="AW267" i="1"/>
  <c r="AV267" i="1"/>
  <c r="AU267" i="1"/>
  <c r="AT267" i="1"/>
  <c r="BI266" i="1"/>
  <c r="BJ266" i="1" s="1"/>
  <c r="BH266" i="1"/>
  <c r="BK266" i="1" s="1"/>
  <c r="BC266" i="1" a="1"/>
  <c r="BC266" i="1"/>
  <c r="BB266" i="1"/>
  <c r="BA266" i="1"/>
  <c r="AY266" i="1"/>
  <c r="AX266" i="1"/>
  <c r="AW266" i="1"/>
  <c r="AV266" i="1"/>
  <c r="AU266" i="1"/>
  <c r="AT266" i="1"/>
  <c r="BJ265" i="1"/>
  <c r="BI265" i="1"/>
  <c r="BH265" i="1"/>
  <c r="BK265" i="1" s="1"/>
  <c r="BC265" i="1" a="1"/>
  <c r="BC265" i="1" s="1"/>
  <c r="BE265" i="1" s="1"/>
  <c r="BB265" i="1"/>
  <c r="BA265" i="1"/>
  <c r="AY265" i="1"/>
  <c r="AX265" i="1"/>
  <c r="AW265" i="1"/>
  <c r="AV265" i="1"/>
  <c r="AU265" i="1"/>
  <c r="AT265" i="1"/>
  <c r="BK264" i="1"/>
  <c r="BI264" i="1"/>
  <c r="BJ264" i="1" s="1"/>
  <c r="BH264" i="1"/>
  <c r="BC264" i="1" a="1"/>
  <c r="BC264" i="1" s="1"/>
  <c r="BB264" i="1"/>
  <c r="BA264" i="1"/>
  <c r="AY264" i="1"/>
  <c r="AX264" i="1"/>
  <c r="AW264" i="1"/>
  <c r="AV264" i="1"/>
  <c r="AU264" i="1"/>
  <c r="AT264" i="1"/>
  <c r="BI263" i="1"/>
  <c r="BJ263" i="1" s="1"/>
  <c r="BH263" i="1"/>
  <c r="BK263" i="1" s="1"/>
  <c r="BC263" i="1" a="1"/>
  <c r="BC263" i="1"/>
  <c r="BB263" i="1"/>
  <c r="BA263" i="1"/>
  <c r="AY263" i="1"/>
  <c r="AX263" i="1"/>
  <c r="AW263" i="1"/>
  <c r="AV263" i="1"/>
  <c r="AU263" i="1"/>
  <c r="AT263" i="1"/>
  <c r="BJ262" i="1"/>
  <c r="BI262" i="1"/>
  <c r="BH262" i="1"/>
  <c r="BK262" i="1" s="1"/>
  <c r="BF262" i="1"/>
  <c r="BC262" i="1" a="1"/>
  <c r="BC262" i="1" s="1"/>
  <c r="BE262" i="1" s="1"/>
  <c r="BB262" i="1"/>
  <c r="BA262" i="1"/>
  <c r="AY262" i="1"/>
  <c r="AX262" i="1"/>
  <c r="AW262" i="1"/>
  <c r="AV262" i="1"/>
  <c r="AU262" i="1"/>
  <c r="AT262" i="1"/>
  <c r="BK261" i="1"/>
  <c r="BI261" i="1"/>
  <c r="BJ261" i="1" s="1"/>
  <c r="BH261" i="1"/>
  <c r="BC261" i="1" a="1"/>
  <c r="BC261" i="1" s="1"/>
  <c r="BB261" i="1"/>
  <c r="BA261" i="1"/>
  <c r="AY261" i="1"/>
  <c r="AX261" i="1"/>
  <c r="AW261" i="1"/>
  <c r="AV261" i="1"/>
  <c r="AU261" i="1"/>
  <c r="AT261" i="1"/>
  <c r="BI260" i="1"/>
  <c r="BJ260" i="1" s="1"/>
  <c r="BH260" i="1"/>
  <c r="BK260" i="1" s="1"/>
  <c r="BC260" i="1" a="1"/>
  <c r="BC260" i="1" s="1"/>
  <c r="BB260" i="1"/>
  <c r="BA260" i="1"/>
  <c r="AY260" i="1"/>
  <c r="AX260" i="1"/>
  <c r="AW260" i="1"/>
  <c r="AV260" i="1"/>
  <c r="AU260" i="1"/>
  <c r="AT260" i="1"/>
  <c r="BJ259" i="1"/>
  <c r="BI259" i="1"/>
  <c r="BH259" i="1"/>
  <c r="BK259" i="1" s="1"/>
  <c r="BC259" i="1" a="1"/>
  <c r="BC259" i="1" s="1"/>
  <c r="BE259" i="1" s="1"/>
  <c r="BB259" i="1"/>
  <c r="BA259" i="1"/>
  <c r="AY259" i="1"/>
  <c r="AX259" i="1"/>
  <c r="AW259" i="1"/>
  <c r="AV259" i="1"/>
  <c r="AU259" i="1"/>
  <c r="AT259" i="1"/>
  <c r="BK258" i="1"/>
  <c r="BI258" i="1"/>
  <c r="BJ258" i="1" s="1"/>
  <c r="BH258" i="1"/>
  <c r="BC258" i="1" a="1"/>
  <c r="BC258" i="1" s="1"/>
  <c r="BB258" i="1"/>
  <c r="BA258" i="1"/>
  <c r="AY258" i="1"/>
  <c r="AX258" i="1"/>
  <c r="AW258" i="1"/>
  <c r="AV258" i="1"/>
  <c r="AU258" i="1"/>
  <c r="AT258" i="1"/>
  <c r="BI257" i="1"/>
  <c r="BJ257" i="1" s="1"/>
  <c r="BH257" i="1"/>
  <c r="BK257" i="1" s="1"/>
  <c r="BC257" i="1" a="1"/>
  <c r="BC257" i="1" s="1"/>
  <c r="BB257" i="1"/>
  <c r="BA257" i="1"/>
  <c r="AY257" i="1"/>
  <c r="AX257" i="1"/>
  <c r="AW257" i="1"/>
  <c r="AV257" i="1"/>
  <c r="AU257" i="1"/>
  <c r="AT257" i="1"/>
  <c r="BJ256" i="1"/>
  <c r="BI256" i="1"/>
  <c r="BH256" i="1"/>
  <c r="BK256" i="1" s="1"/>
  <c r="BC256" i="1" a="1"/>
  <c r="BC256" i="1" s="1"/>
  <c r="BE256" i="1" s="1"/>
  <c r="BB256" i="1"/>
  <c r="BA256" i="1"/>
  <c r="AY256" i="1"/>
  <c r="AX256" i="1"/>
  <c r="AW256" i="1"/>
  <c r="AV256" i="1"/>
  <c r="AU256" i="1"/>
  <c r="AT256" i="1"/>
  <c r="BK255" i="1"/>
  <c r="BI255" i="1"/>
  <c r="BJ255" i="1" s="1"/>
  <c r="BH255" i="1"/>
  <c r="BC255" i="1" a="1"/>
  <c r="BC255" i="1" s="1"/>
  <c r="BB255" i="1"/>
  <c r="BA255" i="1"/>
  <c r="AY255" i="1"/>
  <c r="AX255" i="1"/>
  <c r="AW255" i="1"/>
  <c r="AV255" i="1"/>
  <c r="AU255" i="1"/>
  <c r="AT255" i="1"/>
  <c r="BI254" i="1"/>
  <c r="BJ254" i="1" s="1"/>
  <c r="BH254" i="1"/>
  <c r="BK254" i="1" s="1"/>
  <c r="BC254" i="1" a="1"/>
  <c r="BC254" i="1" s="1"/>
  <c r="BB254" i="1"/>
  <c r="BA254" i="1"/>
  <c r="AY254" i="1"/>
  <c r="AX254" i="1"/>
  <c r="AW254" i="1"/>
  <c r="AV254" i="1"/>
  <c r="AU254" i="1"/>
  <c r="AT254" i="1"/>
  <c r="BJ253" i="1"/>
  <c r="BI253" i="1"/>
  <c r="BH253" i="1"/>
  <c r="BK253" i="1" s="1"/>
  <c r="BC253" i="1" a="1"/>
  <c r="BC253" i="1" s="1"/>
  <c r="BE253" i="1" s="1"/>
  <c r="BB253" i="1"/>
  <c r="BA253" i="1"/>
  <c r="AY253" i="1"/>
  <c r="AX253" i="1"/>
  <c r="AW253" i="1"/>
  <c r="AV253" i="1"/>
  <c r="AU253" i="1"/>
  <c r="AT253" i="1"/>
  <c r="BK252" i="1"/>
  <c r="BI252" i="1"/>
  <c r="BJ252" i="1" s="1"/>
  <c r="BH252" i="1"/>
  <c r="BC252" i="1" a="1"/>
  <c r="BC252" i="1" s="1"/>
  <c r="BB252" i="1"/>
  <c r="BA252" i="1"/>
  <c r="AY252" i="1"/>
  <c r="AX252" i="1"/>
  <c r="AW252" i="1"/>
  <c r="AV252" i="1"/>
  <c r="AU252" i="1"/>
  <c r="AT252" i="1"/>
  <c r="BI251" i="1"/>
  <c r="BJ251" i="1" s="1"/>
  <c r="BH251" i="1"/>
  <c r="BK251" i="1" s="1"/>
  <c r="BC251" i="1" a="1"/>
  <c r="BC251" i="1" s="1"/>
  <c r="BB251" i="1"/>
  <c r="BA251" i="1"/>
  <c r="AY251" i="1"/>
  <c r="AX251" i="1"/>
  <c r="AW251" i="1"/>
  <c r="AV251" i="1"/>
  <c r="AU251" i="1"/>
  <c r="AT251" i="1"/>
  <c r="BI250" i="1"/>
  <c r="BJ250" i="1" s="1"/>
  <c r="BH250" i="1"/>
  <c r="BC250" i="1" a="1"/>
  <c r="BC250" i="1" s="1"/>
  <c r="BA250" i="1"/>
  <c r="AY250" i="1"/>
  <c r="AX250" i="1"/>
  <c r="AW250" i="1"/>
  <c r="AV250" i="1"/>
  <c r="AU250" i="1"/>
  <c r="AT250" i="1"/>
  <c r="BJ249" i="1"/>
  <c r="BI249" i="1"/>
  <c r="BH249" i="1"/>
  <c r="BK249" i="1" s="1"/>
  <c r="BC249" i="1" a="1"/>
  <c r="BC249" i="1" s="1"/>
  <c r="BE249" i="1" s="1"/>
  <c r="BB249" i="1"/>
  <c r="BA249" i="1"/>
  <c r="AY249" i="1"/>
  <c r="AX249" i="1"/>
  <c r="AW249" i="1"/>
  <c r="AV249" i="1"/>
  <c r="AU249" i="1"/>
  <c r="AT249" i="1"/>
  <c r="BK248" i="1"/>
  <c r="BI248" i="1"/>
  <c r="BJ248" i="1" s="1"/>
  <c r="BH248" i="1"/>
  <c r="BC248" i="1" a="1"/>
  <c r="BC248" i="1" s="1"/>
  <c r="BB248" i="1"/>
  <c r="BA248" i="1"/>
  <c r="AY248" i="1"/>
  <c r="AX248" i="1"/>
  <c r="AW248" i="1"/>
  <c r="AV248" i="1"/>
  <c r="AU248" i="1"/>
  <c r="AT248" i="1"/>
  <c r="BI247" i="1"/>
  <c r="BJ247" i="1" s="1"/>
  <c r="BH247" i="1"/>
  <c r="BK247" i="1" s="1"/>
  <c r="BC247" i="1" a="1"/>
  <c r="BC247" i="1" s="1"/>
  <c r="BB247" i="1"/>
  <c r="BA247" i="1"/>
  <c r="AY247" i="1"/>
  <c r="AX247" i="1"/>
  <c r="AW247" i="1"/>
  <c r="AV247" i="1"/>
  <c r="AU247" i="1"/>
  <c r="AT247" i="1"/>
  <c r="BJ246" i="1"/>
  <c r="BI246" i="1"/>
  <c r="BH246" i="1"/>
  <c r="BK246" i="1" s="1"/>
  <c r="BC246" i="1" a="1"/>
  <c r="BC246" i="1" s="1"/>
  <c r="BE246" i="1" s="1"/>
  <c r="BB246" i="1"/>
  <c r="BA246" i="1"/>
  <c r="AY246" i="1"/>
  <c r="AX246" i="1"/>
  <c r="AW246" i="1"/>
  <c r="AV246" i="1"/>
  <c r="AU246" i="1"/>
  <c r="AT246" i="1"/>
  <c r="BK245" i="1"/>
  <c r="BJ245" i="1"/>
  <c r="BI245" i="1"/>
  <c r="BH245" i="1"/>
  <c r="BC245" i="1" a="1"/>
  <c r="BC245" i="1" s="1"/>
  <c r="BB245" i="1"/>
  <c r="BA245" i="1"/>
  <c r="AY245" i="1"/>
  <c r="AX245" i="1"/>
  <c r="AW245" i="1"/>
  <c r="AV245" i="1"/>
  <c r="AU245" i="1"/>
  <c r="AT245" i="1"/>
  <c r="BI244" i="1"/>
  <c r="BJ244" i="1" s="1"/>
  <c r="BH244" i="1"/>
  <c r="BK244" i="1" s="1"/>
  <c r="BC244" i="1" a="1"/>
  <c r="BC244" i="1"/>
  <c r="BB244" i="1"/>
  <c r="BA244" i="1"/>
  <c r="AY244" i="1"/>
  <c r="AX244" i="1"/>
  <c r="AW244" i="1"/>
  <c r="AV244" i="1"/>
  <c r="AU244" i="1"/>
  <c r="AT244" i="1"/>
  <c r="BJ243" i="1"/>
  <c r="BI243" i="1"/>
  <c r="BH243" i="1"/>
  <c r="BK243" i="1" s="1"/>
  <c r="BC243" i="1" a="1"/>
  <c r="BC243" i="1" s="1"/>
  <c r="BF243" i="1" s="1"/>
  <c r="BB243" i="1"/>
  <c r="BA243" i="1"/>
  <c r="AY243" i="1"/>
  <c r="AX243" i="1"/>
  <c r="AW243" i="1"/>
  <c r="AV243" i="1"/>
  <c r="AU243" i="1"/>
  <c r="AT243" i="1"/>
  <c r="BK242" i="1"/>
  <c r="BJ242" i="1"/>
  <c r="BI242" i="1"/>
  <c r="BH242" i="1"/>
  <c r="BC242" i="1" a="1"/>
  <c r="BC242" i="1" s="1"/>
  <c r="BB242" i="1"/>
  <c r="BA242" i="1"/>
  <c r="AY242" i="1"/>
  <c r="AX242" i="1"/>
  <c r="AW242" i="1"/>
  <c r="AV242" i="1"/>
  <c r="AU242" i="1"/>
  <c r="AT242" i="1"/>
  <c r="BI241" i="1"/>
  <c r="BJ241" i="1" s="1"/>
  <c r="BH241" i="1"/>
  <c r="BK241" i="1" s="1"/>
  <c r="BC241" i="1" a="1"/>
  <c r="BC241" i="1" s="1"/>
  <c r="BB241" i="1"/>
  <c r="BA241" i="1"/>
  <c r="AY241" i="1"/>
  <c r="AX241" i="1"/>
  <c r="AW241" i="1"/>
  <c r="AV241" i="1"/>
  <c r="AU241" i="1"/>
  <c r="AT241" i="1"/>
  <c r="BJ240" i="1"/>
  <c r="BI240" i="1"/>
  <c r="BH240" i="1"/>
  <c r="BK240" i="1" s="1"/>
  <c r="BE240" i="1"/>
  <c r="BC240" i="1" a="1"/>
  <c r="BC240" i="1" s="1"/>
  <c r="BF240" i="1" s="1"/>
  <c r="BB240" i="1"/>
  <c r="BA240" i="1"/>
  <c r="AY240" i="1"/>
  <c r="AX240" i="1"/>
  <c r="AW240" i="1"/>
  <c r="AV240" i="1"/>
  <c r="AU240" i="1"/>
  <c r="AT240" i="1"/>
  <c r="BK239" i="1"/>
  <c r="BJ239" i="1"/>
  <c r="BI239" i="1"/>
  <c r="BH239" i="1"/>
  <c r="BC239" i="1" a="1"/>
  <c r="BC239" i="1" s="1"/>
  <c r="BB239" i="1"/>
  <c r="BA239" i="1"/>
  <c r="AY239" i="1"/>
  <c r="AX239" i="1"/>
  <c r="AW239" i="1"/>
  <c r="AV239" i="1"/>
  <c r="AU239" i="1"/>
  <c r="AT239" i="1"/>
  <c r="BI238" i="1"/>
  <c r="BH238" i="1"/>
  <c r="BC238" i="1" a="1"/>
  <c r="BC238" i="1" s="1"/>
  <c r="BB238" i="1"/>
  <c r="BA238" i="1"/>
  <c r="AY238" i="1"/>
  <c r="AX238" i="1"/>
  <c r="AW238" i="1"/>
  <c r="AV238" i="1"/>
  <c r="AU238" i="1"/>
  <c r="AT238" i="1"/>
  <c r="BJ237" i="1"/>
  <c r="BI237" i="1"/>
  <c r="BH237" i="1"/>
  <c r="BK237" i="1" s="1"/>
  <c r="BC237" i="1" a="1"/>
  <c r="BC237" i="1" s="1"/>
  <c r="BF237" i="1" s="1"/>
  <c r="BB237" i="1"/>
  <c r="BA237" i="1"/>
  <c r="AY237" i="1"/>
  <c r="AX237" i="1"/>
  <c r="AW237" i="1"/>
  <c r="AV237" i="1"/>
  <c r="AU237" i="1"/>
  <c r="AT237" i="1"/>
  <c r="BK236" i="1"/>
  <c r="BJ236" i="1"/>
  <c r="BI236" i="1"/>
  <c r="BH236" i="1"/>
  <c r="BC236" i="1" a="1"/>
  <c r="BC236" i="1" s="1"/>
  <c r="BB236" i="1"/>
  <c r="BA236" i="1"/>
  <c r="AY236" i="1"/>
  <c r="AX236" i="1"/>
  <c r="AW236" i="1"/>
  <c r="AV236" i="1"/>
  <c r="AU236" i="1"/>
  <c r="AT236" i="1"/>
  <c r="BI235" i="1"/>
  <c r="BH235" i="1"/>
  <c r="BC235" i="1" a="1"/>
  <c r="BC235" i="1" s="1"/>
  <c r="BB235" i="1"/>
  <c r="BA235" i="1"/>
  <c r="AY235" i="1"/>
  <c r="AX235" i="1"/>
  <c r="AW235" i="1"/>
  <c r="AV235" i="1"/>
  <c r="AU235" i="1"/>
  <c r="AT235" i="1"/>
  <c r="BJ234" i="1"/>
  <c r="BI234" i="1"/>
  <c r="BH234" i="1"/>
  <c r="BK234" i="1" s="1"/>
  <c r="BC234" i="1" a="1"/>
  <c r="BC234" i="1" s="1"/>
  <c r="BF234" i="1" s="1"/>
  <c r="BB234" i="1"/>
  <c r="BA234" i="1"/>
  <c r="AY234" i="1"/>
  <c r="AX234" i="1"/>
  <c r="AW234" i="1"/>
  <c r="AV234" i="1"/>
  <c r="AU234" i="1"/>
  <c r="AT234" i="1"/>
  <c r="BK233" i="1"/>
  <c r="BJ233" i="1"/>
  <c r="BI233" i="1"/>
  <c r="BH233" i="1"/>
  <c r="BC233" i="1" a="1"/>
  <c r="BC233" i="1" s="1"/>
  <c r="BB233" i="1"/>
  <c r="BA233" i="1"/>
  <c r="AY233" i="1"/>
  <c r="AX233" i="1"/>
  <c r="AW233" i="1"/>
  <c r="AV233" i="1"/>
  <c r="AU233" i="1"/>
  <c r="AT233" i="1"/>
  <c r="BI232" i="1"/>
  <c r="BJ232" i="1" s="1"/>
  <c r="BH232" i="1"/>
  <c r="BK232" i="1" s="1"/>
  <c r="BC232" i="1" a="1"/>
  <c r="BC232" i="1"/>
  <c r="BB232" i="1"/>
  <c r="BA232" i="1"/>
  <c r="AY232" i="1"/>
  <c r="AX232" i="1"/>
  <c r="AW232" i="1"/>
  <c r="AV232" i="1"/>
  <c r="AU232" i="1"/>
  <c r="AT232" i="1"/>
  <c r="BJ231" i="1"/>
  <c r="BI231" i="1"/>
  <c r="BH231" i="1"/>
  <c r="BK231" i="1" s="1"/>
  <c r="BF231" i="1"/>
  <c r="BC231" i="1" a="1"/>
  <c r="BC231" i="1" s="1"/>
  <c r="BE231" i="1" s="1"/>
  <c r="BB231" i="1"/>
  <c r="BA231" i="1"/>
  <c r="AY231" i="1"/>
  <c r="AX231" i="1"/>
  <c r="AW231" i="1"/>
  <c r="AV231" i="1"/>
  <c r="AU231" i="1"/>
  <c r="AT231" i="1"/>
  <c r="BK230" i="1"/>
  <c r="BJ230" i="1"/>
  <c r="BI230" i="1"/>
  <c r="BH230" i="1"/>
  <c r="BC230" i="1" a="1"/>
  <c r="BC230" i="1" s="1"/>
  <c r="BB230" i="1"/>
  <c r="BA230" i="1"/>
  <c r="AY230" i="1"/>
  <c r="AX230" i="1"/>
  <c r="AW230" i="1"/>
  <c r="AV230" i="1"/>
  <c r="AU230" i="1"/>
  <c r="AT230" i="1"/>
  <c r="BI229" i="1"/>
  <c r="BJ229" i="1" s="1"/>
  <c r="BH229" i="1"/>
  <c r="BK229" i="1" s="1"/>
  <c r="BC229" i="1" a="1"/>
  <c r="BC229" i="1"/>
  <c r="BB229" i="1"/>
  <c r="BA229" i="1"/>
  <c r="AY229" i="1"/>
  <c r="AX229" i="1"/>
  <c r="AW229" i="1"/>
  <c r="AV229" i="1"/>
  <c r="AU229" i="1"/>
  <c r="AT229" i="1"/>
  <c r="BJ228" i="1"/>
  <c r="BI228" i="1"/>
  <c r="BH228" i="1"/>
  <c r="BK228" i="1" s="1"/>
  <c r="BE228" i="1"/>
  <c r="BC228" i="1" a="1"/>
  <c r="BC228" i="1" s="1"/>
  <c r="BF228" i="1" s="1"/>
  <c r="BB228" i="1"/>
  <c r="BA228" i="1"/>
  <c r="AY228" i="1"/>
  <c r="AX228" i="1"/>
  <c r="AW228" i="1"/>
  <c r="AV228" i="1"/>
  <c r="AU228" i="1"/>
  <c r="AT228" i="1"/>
  <c r="BK227" i="1"/>
  <c r="BJ227" i="1"/>
  <c r="BI227" i="1"/>
  <c r="BH227" i="1"/>
  <c r="BC227" i="1" a="1"/>
  <c r="BC227" i="1" s="1"/>
  <c r="BB227" i="1"/>
  <c r="BA227" i="1"/>
  <c r="AY227" i="1"/>
  <c r="AX227" i="1"/>
  <c r="AW227" i="1"/>
  <c r="AV227" i="1"/>
  <c r="AU227" i="1"/>
  <c r="AT227" i="1"/>
  <c r="BI226" i="1"/>
  <c r="BH226" i="1"/>
  <c r="BC226" i="1" a="1"/>
  <c r="BC226" i="1"/>
  <c r="BB226" i="1"/>
  <c r="BA226" i="1"/>
  <c r="AY226" i="1"/>
  <c r="AX226" i="1"/>
  <c r="AW226" i="1"/>
  <c r="AV226" i="1"/>
  <c r="AU226" i="1"/>
  <c r="AT226" i="1"/>
  <c r="BJ225" i="1"/>
  <c r="BI225" i="1"/>
  <c r="BH225" i="1"/>
  <c r="BK225" i="1" s="1"/>
  <c r="BC225" i="1" a="1"/>
  <c r="BC225" i="1" s="1"/>
  <c r="BF225" i="1" s="1"/>
  <c r="BB225" i="1"/>
  <c r="BA225" i="1"/>
  <c r="AY225" i="1"/>
  <c r="AX225" i="1"/>
  <c r="AW225" i="1"/>
  <c r="AV225" i="1"/>
  <c r="AU225" i="1"/>
  <c r="AT225" i="1"/>
  <c r="BK224" i="1"/>
  <c r="BJ224" i="1"/>
  <c r="BI224" i="1"/>
  <c r="BH224" i="1"/>
  <c r="BC224" i="1" a="1"/>
  <c r="BC224" i="1" s="1"/>
  <c r="BB224" i="1"/>
  <c r="BA224" i="1"/>
  <c r="AY224" i="1"/>
  <c r="AX224" i="1"/>
  <c r="AW224" i="1"/>
  <c r="AV224" i="1"/>
  <c r="AU224" i="1"/>
  <c r="AT224" i="1"/>
  <c r="BI223" i="1"/>
  <c r="BH223" i="1"/>
  <c r="BC223" i="1" a="1"/>
  <c r="BC223" i="1" s="1"/>
  <c r="BB223" i="1"/>
  <c r="BA223" i="1"/>
  <c r="AY223" i="1"/>
  <c r="AX223" i="1"/>
  <c r="AW223" i="1"/>
  <c r="AV223" i="1"/>
  <c r="AU223" i="1"/>
  <c r="AT223" i="1"/>
  <c r="BJ222" i="1"/>
  <c r="BI222" i="1"/>
  <c r="BH222" i="1"/>
  <c r="BK222" i="1" s="1"/>
  <c r="BC222" i="1" a="1"/>
  <c r="BC222" i="1" s="1"/>
  <c r="BF222" i="1" s="1"/>
  <c r="BB222" i="1"/>
  <c r="BA222" i="1"/>
  <c r="AY222" i="1"/>
  <c r="AX222" i="1"/>
  <c r="AW222" i="1"/>
  <c r="AV222" i="1"/>
  <c r="AU222" i="1"/>
  <c r="AT222" i="1"/>
  <c r="BI221" i="1"/>
  <c r="BJ221" i="1" s="1"/>
  <c r="BH221" i="1"/>
  <c r="BC221" i="1" a="1"/>
  <c r="BC221" i="1" s="1"/>
  <c r="BA221" i="1"/>
  <c r="AY221" i="1"/>
  <c r="AX221" i="1"/>
  <c r="AW221" i="1"/>
  <c r="AV221" i="1"/>
  <c r="AU221" i="1"/>
  <c r="AT221" i="1"/>
  <c r="BK220" i="1"/>
  <c r="BJ220" i="1"/>
  <c r="BI220" i="1"/>
  <c r="BH220" i="1"/>
  <c r="BC220" i="1" a="1"/>
  <c r="BC220" i="1" s="1"/>
  <c r="BB220" i="1"/>
  <c r="BA220" i="1"/>
  <c r="AY220" i="1"/>
  <c r="AX220" i="1"/>
  <c r="AW220" i="1"/>
  <c r="AV220" i="1"/>
  <c r="AU220" i="1"/>
  <c r="AT220" i="1"/>
  <c r="BI219" i="1"/>
  <c r="BJ219" i="1" s="1"/>
  <c r="BH219" i="1"/>
  <c r="BK219" i="1" s="1"/>
  <c r="BC219" i="1" a="1"/>
  <c r="BC219" i="1" s="1"/>
  <c r="BB219" i="1"/>
  <c r="BA219" i="1"/>
  <c r="AY219" i="1"/>
  <c r="AX219" i="1"/>
  <c r="AW219" i="1"/>
  <c r="AV219" i="1"/>
  <c r="AU219" i="1"/>
  <c r="AT219" i="1"/>
  <c r="BJ218" i="1"/>
  <c r="BI218" i="1"/>
  <c r="BH218" i="1"/>
  <c r="BK218" i="1" s="1"/>
  <c r="BC218" i="1" a="1"/>
  <c r="BC218" i="1" s="1"/>
  <c r="BF218" i="1" s="1"/>
  <c r="BB218" i="1"/>
  <c r="BA218" i="1"/>
  <c r="AY218" i="1"/>
  <c r="AX218" i="1"/>
  <c r="AW218" i="1"/>
  <c r="AV218" i="1"/>
  <c r="AU218" i="1"/>
  <c r="AT218" i="1"/>
  <c r="BK217" i="1"/>
  <c r="BJ217" i="1"/>
  <c r="BI217" i="1"/>
  <c r="BH217" i="1"/>
  <c r="BC217" i="1" a="1"/>
  <c r="BC217" i="1" s="1"/>
  <c r="BB217" i="1"/>
  <c r="BA217" i="1"/>
  <c r="AY217" i="1"/>
  <c r="AX217" i="1"/>
  <c r="AW217" i="1"/>
  <c r="AV217" i="1"/>
  <c r="AU217" i="1"/>
  <c r="AT217" i="1"/>
  <c r="BI216" i="1"/>
  <c r="BJ216" i="1" s="1"/>
  <c r="BH216" i="1"/>
  <c r="BK216" i="1" s="1"/>
  <c r="BC216" i="1" a="1"/>
  <c r="BC216" i="1"/>
  <c r="BB216" i="1"/>
  <c r="BA216" i="1"/>
  <c r="AY216" i="1"/>
  <c r="AX216" i="1"/>
  <c r="AW216" i="1"/>
  <c r="AV216" i="1"/>
  <c r="AU216" i="1"/>
  <c r="AT216" i="1"/>
  <c r="BJ215" i="1"/>
  <c r="BI215" i="1"/>
  <c r="BH215" i="1"/>
  <c r="BK215" i="1" s="1"/>
  <c r="BC215" i="1" a="1"/>
  <c r="BC215" i="1" s="1"/>
  <c r="BF215" i="1" s="1"/>
  <c r="BB215" i="1"/>
  <c r="BA215" i="1"/>
  <c r="AY215" i="1"/>
  <c r="AX215" i="1"/>
  <c r="AW215" i="1"/>
  <c r="AV215" i="1"/>
  <c r="AU215" i="1"/>
  <c r="AT215" i="1"/>
  <c r="BK214" i="1"/>
  <c r="BJ214" i="1"/>
  <c r="BI214" i="1"/>
  <c r="BH214" i="1"/>
  <c r="BC214" i="1" a="1"/>
  <c r="BC214" i="1" s="1"/>
  <c r="BB214" i="1"/>
  <c r="BA214" i="1"/>
  <c r="AY214" i="1"/>
  <c r="AX214" i="1"/>
  <c r="AW214" i="1"/>
  <c r="AV214" i="1"/>
  <c r="AU214" i="1"/>
  <c r="AT214" i="1"/>
  <c r="BI213" i="1"/>
  <c r="BH213" i="1"/>
  <c r="BC213" i="1" a="1"/>
  <c r="BC213" i="1" s="1"/>
  <c r="BB213" i="1"/>
  <c r="BA213" i="1"/>
  <c r="AY213" i="1"/>
  <c r="AX213" i="1"/>
  <c r="AW213" i="1"/>
  <c r="AV213" i="1"/>
  <c r="AU213" i="1"/>
  <c r="AT213" i="1"/>
  <c r="BJ212" i="1"/>
  <c r="BI212" i="1"/>
  <c r="BH212" i="1"/>
  <c r="BK212" i="1" s="1"/>
  <c r="BC212" i="1" a="1"/>
  <c r="BC212" i="1" s="1"/>
  <c r="BF212" i="1" s="1"/>
  <c r="BB212" i="1"/>
  <c r="BA212" i="1"/>
  <c r="AY212" i="1"/>
  <c r="AX212" i="1"/>
  <c r="AW212" i="1"/>
  <c r="AV212" i="1"/>
  <c r="AU212" i="1"/>
  <c r="AT212" i="1"/>
  <c r="BK211" i="1"/>
  <c r="BJ211" i="1"/>
  <c r="BI211" i="1"/>
  <c r="BH211" i="1"/>
  <c r="BC211" i="1" a="1"/>
  <c r="BC211" i="1" s="1"/>
  <c r="BB211" i="1"/>
  <c r="BA211" i="1"/>
  <c r="AY211" i="1"/>
  <c r="AX211" i="1"/>
  <c r="AW211" i="1"/>
  <c r="AV211" i="1"/>
  <c r="AU211" i="1"/>
  <c r="AT211" i="1"/>
  <c r="BI210" i="1"/>
  <c r="BH210" i="1"/>
  <c r="BC210" i="1" a="1"/>
  <c r="BC210" i="1" s="1"/>
  <c r="BB210" i="1"/>
  <c r="BA210" i="1"/>
  <c r="AY210" i="1"/>
  <c r="AX210" i="1"/>
  <c r="AW210" i="1"/>
  <c r="AV210" i="1"/>
  <c r="AU210" i="1"/>
  <c r="AT210" i="1"/>
  <c r="BJ209" i="1"/>
  <c r="BI209" i="1"/>
  <c r="BH209" i="1"/>
  <c r="BK209" i="1" s="1"/>
  <c r="BC209" i="1" a="1"/>
  <c r="BC209" i="1" s="1"/>
  <c r="BE209" i="1" s="1"/>
  <c r="BB209" i="1"/>
  <c r="BA209" i="1"/>
  <c r="AY209" i="1"/>
  <c r="AX209" i="1"/>
  <c r="AW209" i="1"/>
  <c r="AV209" i="1"/>
  <c r="AU209" i="1"/>
  <c r="AT209" i="1"/>
  <c r="BK208" i="1"/>
  <c r="BJ208" i="1"/>
  <c r="BI208" i="1"/>
  <c r="BH208" i="1"/>
  <c r="BC208" i="1" a="1"/>
  <c r="BC208" i="1" s="1"/>
  <c r="BB208" i="1"/>
  <c r="BA208" i="1"/>
  <c r="AY208" i="1"/>
  <c r="AX208" i="1"/>
  <c r="AW208" i="1"/>
  <c r="AV208" i="1"/>
  <c r="AU208" i="1"/>
  <c r="AT208" i="1"/>
  <c r="BI207" i="1"/>
  <c r="BJ207" i="1" s="1"/>
  <c r="BH207" i="1"/>
  <c r="BK207" i="1" s="1"/>
  <c r="BC207" i="1" a="1"/>
  <c r="BC207" i="1"/>
  <c r="BB207" i="1"/>
  <c r="BA207" i="1"/>
  <c r="AY207" i="1"/>
  <c r="AX207" i="1"/>
  <c r="AW207" i="1"/>
  <c r="AV207" i="1"/>
  <c r="AU207" i="1"/>
  <c r="AT207" i="1"/>
  <c r="BJ206" i="1"/>
  <c r="BI206" i="1"/>
  <c r="BH206" i="1"/>
  <c r="BK206" i="1" s="1"/>
  <c r="BF206" i="1"/>
  <c r="BC206" i="1" a="1"/>
  <c r="BC206" i="1" s="1"/>
  <c r="BE206" i="1" s="1"/>
  <c r="BB206" i="1"/>
  <c r="BA206" i="1"/>
  <c r="AY206" i="1"/>
  <c r="AX206" i="1"/>
  <c r="AW206" i="1"/>
  <c r="AV206" i="1"/>
  <c r="AU206" i="1"/>
  <c r="AT206" i="1"/>
  <c r="BK205" i="1"/>
  <c r="BJ205" i="1"/>
  <c r="BI205" i="1"/>
  <c r="BH205" i="1"/>
  <c r="BC205" i="1" a="1"/>
  <c r="BC205" i="1" s="1"/>
  <c r="BB205" i="1"/>
  <c r="BA205" i="1"/>
  <c r="AY205" i="1"/>
  <c r="AX205" i="1"/>
  <c r="AW205" i="1"/>
  <c r="AV205" i="1"/>
  <c r="AU205" i="1"/>
  <c r="AT205" i="1"/>
  <c r="BI204" i="1"/>
  <c r="BJ204" i="1" s="1"/>
  <c r="BH204" i="1"/>
  <c r="BK204" i="1" s="1"/>
  <c r="BC204" i="1" a="1"/>
  <c r="BC204" i="1" s="1"/>
  <c r="BB204" i="1"/>
  <c r="BA204" i="1"/>
  <c r="AY204" i="1"/>
  <c r="AX204" i="1"/>
  <c r="AW204" i="1"/>
  <c r="AV204" i="1"/>
  <c r="AU204" i="1"/>
  <c r="AT204" i="1"/>
  <c r="BJ203" i="1"/>
  <c r="BI203" i="1"/>
  <c r="BH203" i="1"/>
  <c r="BK203" i="1" s="1"/>
  <c r="BC203" i="1" a="1"/>
  <c r="BC203" i="1" s="1"/>
  <c r="BF203" i="1" s="1"/>
  <c r="BB203" i="1"/>
  <c r="BA203" i="1"/>
  <c r="AY203" i="1"/>
  <c r="AX203" i="1"/>
  <c r="AW203" i="1"/>
  <c r="AV203" i="1"/>
  <c r="AU203" i="1"/>
  <c r="AT203" i="1"/>
  <c r="BK202" i="1"/>
  <c r="BJ202" i="1"/>
  <c r="BI202" i="1"/>
  <c r="BH202" i="1"/>
  <c r="BC202" i="1" a="1"/>
  <c r="BC202" i="1" s="1"/>
  <c r="BB202" i="1"/>
  <c r="BA202" i="1"/>
  <c r="AY202" i="1"/>
  <c r="AX202" i="1"/>
  <c r="AW202" i="1"/>
  <c r="AV202" i="1"/>
  <c r="AU202" i="1"/>
  <c r="AT202" i="1"/>
  <c r="BI201" i="1"/>
  <c r="BH201" i="1"/>
  <c r="BC201" i="1" a="1"/>
  <c r="BC201" i="1" s="1"/>
  <c r="BB201" i="1"/>
  <c r="BA201" i="1"/>
  <c r="AY201" i="1"/>
  <c r="AX201" i="1"/>
  <c r="AW201" i="1"/>
  <c r="AV201" i="1"/>
  <c r="AU201" i="1"/>
  <c r="AT201" i="1"/>
  <c r="BJ200" i="1"/>
  <c r="BI200" i="1"/>
  <c r="BH200" i="1"/>
  <c r="BK200" i="1" s="1"/>
  <c r="BC200" i="1" a="1"/>
  <c r="BC200" i="1" s="1"/>
  <c r="BF200" i="1" s="1"/>
  <c r="BB200" i="1"/>
  <c r="BA200" i="1"/>
  <c r="AY200" i="1"/>
  <c r="AX200" i="1"/>
  <c r="AW200" i="1"/>
  <c r="AV200" i="1"/>
  <c r="AU200" i="1"/>
  <c r="AT200" i="1"/>
  <c r="BK199" i="1"/>
  <c r="BJ199" i="1"/>
  <c r="BI199" i="1"/>
  <c r="BH199" i="1"/>
  <c r="BC199" i="1" a="1"/>
  <c r="BC199" i="1" s="1"/>
  <c r="BB199" i="1"/>
  <c r="BA199" i="1"/>
  <c r="AY199" i="1"/>
  <c r="AX199" i="1"/>
  <c r="AW199" i="1"/>
  <c r="AV199" i="1"/>
  <c r="AU199" i="1"/>
  <c r="AT199" i="1"/>
  <c r="BI198" i="1"/>
  <c r="BH198" i="1"/>
  <c r="BC198" i="1" a="1"/>
  <c r="BC198" i="1" s="1"/>
  <c r="BB198" i="1"/>
  <c r="BA198" i="1"/>
  <c r="AY198" i="1"/>
  <c r="AX198" i="1"/>
  <c r="AW198" i="1"/>
  <c r="AV198" i="1"/>
  <c r="AU198" i="1"/>
  <c r="AT198" i="1"/>
  <c r="BJ197" i="1"/>
  <c r="BI197" i="1"/>
  <c r="BH197" i="1"/>
  <c r="BK197" i="1" s="1"/>
  <c r="BC197" i="1" a="1"/>
  <c r="BC197" i="1" s="1"/>
  <c r="BF197" i="1" s="1"/>
  <c r="BB197" i="1"/>
  <c r="BA197" i="1"/>
  <c r="AY197" i="1"/>
  <c r="AX197" i="1"/>
  <c r="AW197" i="1"/>
  <c r="AV197" i="1"/>
  <c r="AU197" i="1"/>
  <c r="AT197" i="1"/>
  <c r="BK196" i="1"/>
  <c r="BJ196" i="1"/>
  <c r="BI196" i="1"/>
  <c r="BH196" i="1"/>
  <c r="BC196" i="1" a="1"/>
  <c r="BC196" i="1" s="1"/>
  <c r="BB196" i="1"/>
  <c r="BA196" i="1"/>
  <c r="AY196" i="1"/>
  <c r="AX196" i="1"/>
  <c r="AW196" i="1"/>
  <c r="AV196" i="1"/>
  <c r="AU196" i="1"/>
  <c r="AT196" i="1"/>
  <c r="BI195" i="1"/>
  <c r="BJ195" i="1" s="1"/>
  <c r="BH195" i="1"/>
  <c r="BK195" i="1" s="1"/>
  <c r="BC195" i="1" a="1"/>
  <c r="BC195" i="1"/>
  <c r="BB195" i="1"/>
  <c r="BA195" i="1"/>
  <c r="AY195" i="1"/>
  <c r="AX195" i="1"/>
  <c r="AW195" i="1"/>
  <c r="AV195" i="1"/>
  <c r="AU195" i="1"/>
  <c r="AT195" i="1"/>
  <c r="BJ194" i="1"/>
  <c r="BI194" i="1"/>
  <c r="BH194" i="1"/>
  <c r="BK194" i="1" s="1"/>
  <c r="BF194" i="1"/>
  <c r="BE194" i="1"/>
  <c r="BC194" i="1" a="1"/>
  <c r="BC194" i="1" s="1"/>
  <c r="BB194" i="1"/>
  <c r="BA194" i="1"/>
  <c r="AY194" i="1"/>
  <c r="AX194" i="1"/>
  <c r="AW194" i="1"/>
  <c r="AV194" i="1"/>
  <c r="AU194" i="1"/>
  <c r="AT194" i="1"/>
  <c r="BK193" i="1"/>
  <c r="BJ193" i="1"/>
  <c r="BI193" i="1"/>
  <c r="BH193" i="1"/>
  <c r="BC193" i="1" a="1"/>
  <c r="BC193" i="1" s="1"/>
  <c r="BB193" i="1"/>
  <c r="BA193" i="1"/>
  <c r="AY193" i="1"/>
  <c r="AX193" i="1"/>
  <c r="AW193" i="1"/>
  <c r="AV193" i="1"/>
  <c r="AU193" i="1"/>
  <c r="AT193" i="1"/>
  <c r="BI192" i="1"/>
  <c r="BJ192" i="1" s="1"/>
  <c r="BH192" i="1"/>
  <c r="BK192" i="1" s="1"/>
  <c r="BC192" i="1" a="1"/>
  <c r="BC192" i="1" s="1"/>
  <c r="BB192" i="1"/>
  <c r="BA192" i="1"/>
  <c r="AY192" i="1"/>
  <c r="AX192" i="1"/>
  <c r="AW192" i="1"/>
  <c r="AV192" i="1"/>
  <c r="AU192" i="1"/>
  <c r="AT192" i="1"/>
  <c r="BJ191" i="1"/>
  <c r="BI191" i="1"/>
  <c r="BH191" i="1"/>
  <c r="BK191" i="1" s="1"/>
  <c r="BC191" i="1" a="1"/>
  <c r="BC191" i="1" s="1"/>
  <c r="BF191" i="1" s="1"/>
  <c r="BB191" i="1"/>
  <c r="BA191" i="1"/>
  <c r="AY191" i="1"/>
  <c r="AX191" i="1"/>
  <c r="AW191" i="1"/>
  <c r="AV191" i="1"/>
  <c r="AU191" i="1"/>
  <c r="AT191" i="1"/>
  <c r="BK190" i="1"/>
  <c r="BJ190" i="1"/>
  <c r="BI190" i="1"/>
  <c r="BH190" i="1"/>
  <c r="BC190" i="1" a="1"/>
  <c r="BC190" i="1" s="1"/>
  <c r="BB190" i="1"/>
  <c r="BA190" i="1"/>
  <c r="AY190" i="1"/>
  <c r="AX190" i="1"/>
  <c r="AW190" i="1"/>
  <c r="AV190" i="1"/>
  <c r="AU190" i="1"/>
  <c r="AT190" i="1"/>
  <c r="BI189" i="1"/>
  <c r="BH189" i="1"/>
  <c r="BC189" i="1" a="1"/>
  <c r="BC189" i="1" s="1"/>
  <c r="BB189" i="1"/>
  <c r="BA189" i="1"/>
  <c r="AY189" i="1"/>
  <c r="AX189" i="1"/>
  <c r="AW189" i="1"/>
  <c r="AV189" i="1"/>
  <c r="AU189" i="1"/>
  <c r="AT189" i="1"/>
  <c r="BJ188" i="1"/>
  <c r="BI188" i="1"/>
  <c r="BH188" i="1"/>
  <c r="BK188" i="1" s="1"/>
  <c r="BC188" i="1" a="1"/>
  <c r="BC188" i="1" s="1"/>
  <c r="BF188" i="1" s="1"/>
  <c r="BB188" i="1"/>
  <c r="BA188" i="1"/>
  <c r="AY188" i="1"/>
  <c r="AX188" i="1"/>
  <c r="AW188" i="1"/>
  <c r="AV188" i="1"/>
  <c r="AU188" i="1"/>
  <c r="AT188" i="1"/>
  <c r="BK187" i="1"/>
  <c r="BJ187" i="1"/>
  <c r="BI187" i="1"/>
  <c r="BH187" i="1"/>
  <c r="BC187" i="1" a="1"/>
  <c r="BC187" i="1" s="1"/>
  <c r="BB187" i="1"/>
  <c r="BA187" i="1"/>
  <c r="AY187" i="1"/>
  <c r="AX187" i="1"/>
  <c r="AW187" i="1"/>
  <c r="AV187" i="1"/>
  <c r="AU187" i="1"/>
  <c r="AT187" i="1"/>
  <c r="BI186" i="1"/>
  <c r="BH186" i="1"/>
  <c r="BC186" i="1" a="1"/>
  <c r="BC186" i="1" s="1"/>
  <c r="BB186" i="1"/>
  <c r="BA186" i="1"/>
  <c r="AY186" i="1"/>
  <c r="AX186" i="1"/>
  <c r="AW186" i="1"/>
  <c r="AV186" i="1"/>
  <c r="AU186" i="1"/>
  <c r="AT186" i="1"/>
  <c r="BJ185" i="1"/>
  <c r="BI185" i="1"/>
  <c r="BH185" i="1"/>
  <c r="BK185" i="1" s="1"/>
  <c r="BC185" i="1" a="1"/>
  <c r="BC185" i="1" s="1"/>
  <c r="BF185" i="1" s="1"/>
  <c r="BB185" i="1"/>
  <c r="BA185" i="1"/>
  <c r="AY185" i="1"/>
  <c r="AX185" i="1"/>
  <c r="AW185" i="1"/>
  <c r="AV185" i="1"/>
  <c r="AU185" i="1"/>
  <c r="AT185" i="1"/>
  <c r="BK184" i="1"/>
  <c r="BJ184" i="1"/>
  <c r="BI184" i="1"/>
  <c r="BH184" i="1"/>
  <c r="BC184" i="1" a="1"/>
  <c r="BC184" i="1" s="1"/>
  <c r="BB184" i="1"/>
  <c r="BA184" i="1"/>
  <c r="AY184" i="1"/>
  <c r="AX184" i="1"/>
  <c r="AW184" i="1"/>
  <c r="AV184" i="1"/>
  <c r="AU184" i="1"/>
  <c r="AT184" i="1"/>
  <c r="BI183" i="1"/>
  <c r="BJ183" i="1" s="1"/>
  <c r="BH183" i="1"/>
  <c r="BK183" i="1" s="1"/>
  <c r="BC183" i="1" a="1"/>
  <c r="BC183" i="1" s="1"/>
  <c r="BB183" i="1"/>
  <c r="BA183" i="1"/>
  <c r="AY183" i="1"/>
  <c r="AX183" i="1"/>
  <c r="AW183" i="1"/>
  <c r="AV183" i="1"/>
  <c r="AU183" i="1"/>
  <c r="AT183" i="1"/>
  <c r="BJ182" i="1"/>
  <c r="BI182" i="1"/>
  <c r="BH182" i="1"/>
  <c r="BK182" i="1" s="1"/>
  <c r="BE182" i="1"/>
  <c r="BC182" i="1" a="1"/>
  <c r="BC182" i="1" s="1"/>
  <c r="BF182" i="1" s="1"/>
  <c r="BB182" i="1"/>
  <c r="BA182" i="1"/>
  <c r="AY182" i="1"/>
  <c r="AX182" i="1"/>
  <c r="AW182" i="1"/>
  <c r="AV182" i="1"/>
  <c r="AU182" i="1"/>
  <c r="AT182" i="1"/>
  <c r="BK181" i="1"/>
  <c r="BJ181" i="1"/>
  <c r="BI181" i="1"/>
  <c r="BH181" i="1"/>
  <c r="BC181" i="1" a="1"/>
  <c r="BC181" i="1" s="1"/>
  <c r="BB181" i="1"/>
  <c r="BA181" i="1"/>
  <c r="AY181" i="1"/>
  <c r="AX181" i="1"/>
  <c r="AW181" i="1"/>
  <c r="AV181" i="1"/>
  <c r="AU181" i="1"/>
  <c r="AT181" i="1"/>
  <c r="BI180" i="1"/>
  <c r="BJ180" i="1" s="1"/>
  <c r="BH180" i="1"/>
  <c r="BK180" i="1" s="1"/>
  <c r="BC180" i="1" a="1"/>
  <c r="BC180" i="1"/>
  <c r="BB180" i="1"/>
  <c r="BA180" i="1"/>
  <c r="AY180" i="1"/>
  <c r="AX180" i="1"/>
  <c r="AW180" i="1"/>
  <c r="AV180" i="1"/>
  <c r="AU180" i="1"/>
  <c r="AT180" i="1"/>
  <c r="BJ179" i="1"/>
  <c r="BI179" i="1"/>
  <c r="BH179" i="1"/>
  <c r="BK179" i="1" s="1"/>
  <c r="BC179" i="1" a="1"/>
  <c r="BC179" i="1" s="1"/>
  <c r="BF179" i="1" s="1"/>
  <c r="BB179" i="1"/>
  <c r="BA179" i="1"/>
  <c r="AY179" i="1"/>
  <c r="AX179" i="1"/>
  <c r="AW179" i="1"/>
  <c r="AV179" i="1"/>
  <c r="AU179" i="1"/>
  <c r="AT179" i="1"/>
  <c r="BK178" i="1"/>
  <c r="BJ178" i="1"/>
  <c r="BI178" i="1"/>
  <c r="BH178" i="1"/>
  <c r="BC178" i="1" a="1"/>
  <c r="BC178" i="1" s="1"/>
  <c r="BB178" i="1"/>
  <c r="BA178" i="1"/>
  <c r="AY178" i="1"/>
  <c r="AX178" i="1"/>
  <c r="AW178" i="1"/>
  <c r="AV178" i="1"/>
  <c r="AU178" i="1"/>
  <c r="AT178" i="1"/>
  <c r="BI177" i="1"/>
  <c r="BH177" i="1"/>
  <c r="BC177" i="1" a="1"/>
  <c r="BC177" i="1" s="1"/>
  <c r="BB177" i="1"/>
  <c r="BA177" i="1"/>
  <c r="AY177" i="1"/>
  <c r="AX177" i="1"/>
  <c r="AW177" i="1"/>
  <c r="AV177" i="1"/>
  <c r="AU177" i="1"/>
  <c r="AT177" i="1"/>
  <c r="BJ176" i="1"/>
  <c r="BI176" i="1"/>
  <c r="BH176" i="1"/>
  <c r="BK176" i="1" s="1"/>
  <c r="BC176" i="1" a="1"/>
  <c r="BC176" i="1" s="1"/>
  <c r="BF176" i="1" s="1"/>
  <c r="BB176" i="1"/>
  <c r="BA176" i="1"/>
  <c r="AY176" i="1"/>
  <c r="AX176" i="1"/>
  <c r="AW176" i="1"/>
  <c r="AV176" i="1"/>
  <c r="AU176" i="1"/>
  <c r="AT176" i="1"/>
  <c r="BK175" i="1"/>
  <c r="BJ175" i="1"/>
  <c r="BI175" i="1"/>
  <c r="BH175" i="1"/>
  <c r="BC175" i="1" a="1"/>
  <c r="BC175" i="1" s="1"/>
  <c r="BB175" i="1"/>
  <c r="BA175" i="1"/>
  <c r="AY175" i="1"/>
  <c r="AX175" i="1"/>
  <c r="AW175" i="1"/>
  <c r="AV175" i="1"/>
  <c r="AU175" i="1"/>
  <c r="AT175" i="1"/>
  <c r="BI174" i="1"/>
  <c r="BH174" i="1"/>
  <c r="BC174" i="1" a="1"/>
  <c r="BC174" i="1" s="1"/>
  <c r="BB174" i="1"/>
  <c r="BA174" i="1"/>
  <c r="AY174" i="1"/>
  <c r="AX174" i="1"/>
  <c r="AW174" i="1"/>
  <c r="AV174" i="1"/>
  <c r="AU174" i="1"/>
  <c r="AT174" i="1"/>
  <c r="BJ173" i="1"/>
  <c r="BI173" i="1"/>
  <c r="BH173" i="1"/>
  <c r="BK173" i="1" s="1"/>
  <c r="BC173" i="1" a="1"/>
  <c r="BC173" i="1" s="1"/>
  <c r="BF173" i="1" s="1"/>
  <c r="BB173" i="1"/>
  <c r="BA173" i="1"/>
  <c r="AY173" i="1"/>
  <c r="AX173" i="1"/>
  <c r="AW173" i="1"/>
  <c r="AV173" i="1"/>
  <c r="AU173" i="1"/>
  <c r="AT173" i="1"/>
  <c r="BK172" i="1"/>
  <c r="BJ172" i="1"/>
  <c r="BI172" i="1"/>
  <c r="BH172" i="1"/>
  <c r="BC172" i="1" a="1"/>
  <c r="BC172" i="1" s="1"/>
  <c r="BB172" i="1"/>
  <c r="BA172" i="1"/>
  <c r="AY172" i="1"/>
  <c r="AX172" i="1"/>
  <c r="AW172" i="1"/>
  <c r="AV172" i="1"/>
  <c r="AU172" i="1"/>
  <c r="AT172" i="1"/>
  <c r="BI171" i="1"/>
  <c r="BJ171" i="1" s="1"/>
  <c r="BH171" i="1"/>
  <c r="BK171" i="1" s="1"/>
  <c r="BC171" i="1" a="1"/>
  <c r="BC171" i="1" s="1"/>
  <c r="BB171" i="1"/>
  <c r="BA171" i="1"/>
  <c r="AY171" i="1"/>
  <c r="AX171" i="1"/>
  <c r="AW171" i="1"/>
  <c r="AV171" i="1"/>
  <c r="AU171" i="1"/>
  <c r="AT171" i="1"/>
  <c r="BJ170" i="1"/>
  <c r="BI170" i="1"/>
  <c r="BH170" i="1"/>
  <c r="BK170" i="1" s="1"/>
  <c r="BC170" i="1" a="1"/>
  <c r="BC170" i="1" s="1"/>
  <c r="BE170" i="1" s="1"/>
  <c r="BB170" i="1"/>
  <c r="BA170" i="1"/>
  <c r="AY170" i="1"/>
  <c r="AX170" i="1"/>
  <c r="AW170" i="1"/>
  <c r="AV170" i="1"/>
  <c r="AU170" i="1"/>
  <c r="AT170" i="1"/>
  <c r="BK169" i="1"/>
  <c r="BJ169" i="1"/>
  <c r="BI169" i="1"/>
  <c r="BH169" i="1"/>
  <c r="BC169" i="1" a="1"/>
  <c r="BC169" i="1" s="1"/>
  <c r="BB169" i="1"/>
  <c r="BA169" i="1"/>
  <c r="AY169" i="1"/>
  <c r="AX169" i="1"/>
  <c r="AW169" i="1"/>
  <c r="AV169" i="1"/>
  <c r="AU169" i="1"/>
  <c r="AT169" i="1"/>
  <c r="BI168" i="1"/>
  <c r="BJ168" i="1" s="1"/>
  <c r="BH168" i="1"/>
  <c r="BK168" i="1" s="1"/>
  <c r="BC168" i="1" a="1"/>
  <c r="BC168" i="1"/>
  <c r="BB168" i="1"/>
  <c r="BA168" i="1"/>
  <c r="AY168" i="1"/>
  <c r="AX168" i="1"/>
  <c r="AW168" i="1"/>
  <c r="AV168" i="1"/>
  <c r="AU168" i="1"/>
  <c r="AT168" i="1"/>
  <c r="BJ167" i="1"/>
  <c r="BI167" i="1"/>
  <c r="BH167" i="1"/>
  <c r="BK167" i="1" s="1"/>
  <c r="BC167" i="1" a="1"/>
  <c r="BC167" i="1" s="1"/>
  <c r="BF167" i="1" s="1"/>
  <c r="BB167" i="1"/>
  <c r="BA167" i="1"/>
  <c r="AY167" i="1"/>
  <c r="AX167" i="1"/>
  <c r="AW167" i="1"/>
  <c r="AV167" i="1"/>
  <c r="AU167" i="1"/>
  <c r="AT167" i="1"/>
  <c r="BK166" i="1"/>
  <c r="BJ166" i="1"/>
  <c r="BI166" i="1"/>
  <c r="BH166" i="1"/>
  <c r="BC166" i="1" a="1"/>
  <c r="BC166" i="1" s="1"/>
  <c r="BB166" i="1"/>
  <c r="BA166" i="1"/>
  <c r="AY166" i="1"/>
  <c r="AX166" i="1"/>
  <c r="AW166" i="1"/>
  <c r="AV166" i="1"/>
  <c r="AU166" i="1"/>
  <c r="AT166" i="1"/>
  <c r="BI165" i="1"/>
  <c r="BH165" i="1"/>
  <c r="BC165" i="1" a="1"/>
  <c r="BC165" i="1" s="1"/>
  <c r="BB165" i="1"/>
  <c r="BA165" i="1"/>
  <c r="AY165" i="1"/>
  <c r="AX165" i="1"/>
  <c r="AW165" i="1"/>
  <c r="AV165" i="1"/>
  <c r="AU165" i="1"/>
  <c r="AT165" i="1"/>
  <c r="BJ164" i="1"/>
  <c r="BI164" i="1"/>
  <c r="BH164" i="1"/>
  <c r="BK164" i="1" s="1"/>
  <c r="BC164" i="1" a="1"/>
  <c r="BC164" i="1" s="1"/>
  <c r="BF164" i="1" s="1"/>
  <c r="BB164" i="1"/>
  <c r="BA164" i="1"/>
  <c r="AY164" i="1"/>
  <c r="AX164" i="1"/>
  <c r="AW164" i="1"/>
  <c r="AV164" i="1"/>
  <c r="AU164" i="1"/>
  <c r="AT164" i="1"/>
  <c r="BK163" i="1"/>
  <c r="BJ163" i="1"/>
  <c r="BI163" i="1"/>
  <c r="BH163" i="1"/>
  <c r="BC163" i="1" a="1"/>
  <c r="BC163" i="1" s="1"/>
  <c r="BB163" i="1"/>
  <c r="BA163" i="1"/>
  <c r="AY163" i="1"/>
  <c r="AX163" i="1"/>
  <c r="AW163" i="1"/>
  <c r="AV163" i="1"/>
  <c r="AU163" i="1"/>
  <c r="AT163" i="1"/>
  <c r="BI162" i="1"/>
  <c r="BH162" i="1"/>
  <c r="BC162" i="1" a="1"/>
  <c r="BC162" i="1" s="1"/>
  <c r="BB162" i="1"/>
  <c r="BA162" i="1"/>
  <c r="AY162" i="1"/>
  <c r="AX162" i="1"/>
  <c r="AW162" i="1"/>
  <c r="AV162" i="1"/>
  <c r="AU162" i="1"/>
  <c r="AT162" i="1"/>
  <c r="BJ161" i="1"/>
  <c r="BI161" i="1"/>
  <c r="BH161" i="1"/>
  <c r="BK161" i="1" s="1"/>
  <c r="BC161" i="1" a="1"/>
  <c r="BC161" i="1" s="1"/>
  <c r="BF161" i="1" s="1"/>
  <c r="BB161" i="1"/>
  <c r="BA161" i="1"/>
  <c r="AY161" i="1"/>
  <c r="AX161" i="1"/>
  <c r="AW161" i="1"/>
  <c r="AV161" i="1"/>
  <c r="AU161" i="1"/>
  <c r="AT161" i="1"/>
  <c r="BK160" i="1"/>
  <c r="BJ160" i="1"/>
  <c r="BI160" i="1"/>
  <c r="BH160" i="1"/>
  <c r="BC160" i="1" a="1"/>
  <c r="BC160" i="1" s="1"/>
  <c r="BB160" i="1"/>
  <c r="BA160" i="1"/>
  <c r="AY160" i="1"/>
  <c r="AX160" i="1"/>
  <c r="AW160" i="1"/>
  <c r="AV160" i="1"/>
  <c r="AU160" i="1"/>
  <c r="AT160" i="1"/>
  <c r="BI159" i="1"/>
  <c r="BJ159" i="1" s="1"/>
  <c r="BH159" i="1"/>
  <c r="BK159" i="1" s="1"/>
  <c r="BC159" i="1" a="1"/>
  <c r="BC159" i="1" s="1"/>
  <c r="BB159" i="1"/>
  <c r="BA159" i="1"/>
  <c r="AY159" i="1"/>
  <c r="AX159" i="1"/>
  <c r="AW159" i="1"/>
  <c r="AV159" i="1"/>
  <c r="AU159" i="1"/>
  <c r="AT159" i="1"/>
  <c r="BJ158" i="1"/>
  <c r="BI158" i="1"/>
  <c r="BH158" i="1"/>
  <c r="BK158" i="1" s="1"/>
  <c r="BE158" i="1"/>
  <c r="BC158" i="1" a="1"/>
  <c r="BC158" i="1" s="1"/>
  <c r="BF158" i="1" s="1"/>
  <c r="BB158" i="1"/>
  <c r="BA158" i="1"/>
  <c r="AY158" i="1"/>
  <c r="AX158" i="1"/>
  <c r="AW158" i="1"/>
  <c r="AV158" i="1"/>
  <c r="AU158" i="1"/>
  <c r="AT158" i="1"/>
  <c r="BK157" i="1"/>
  <c r="BJ157" i="1"/>
  <c r="BI157" i="1"/>
  <c r="BH157" i="1"/>
  <c r="BC157" i="1" a="1"/>
  <c r="BC157" i="1" s="1"/>
  <c r="BB157" i="1"/>
  <c r="BA157" i="1"/>
  <c r="AY157" i="1"/>
  <c r="AX157" i="1"/>
  <c r="AW157" i="1"/>
  <c r="AV157" i="1"/>
  <c r="AU157" i="1"/>
  <c r="AT157" i="1"/>
  <c r="BI156" i="1"/>
  <c r="BJ156" i="1" s="1"/>
  <c r="BH156" i="1"/>
  <c r="BK156" i="1" s="1"/>
  <c r="BC156" i="1" a="1"/>
  <c r="BC156" i="1"/>
  <c r="BB156" i="1"/>
  <c r="BA156" i="1"/>
  <c r="AY156" i="1"/>
  <c r="AX156" i="1"/>
  <c r="AW156" i="1"/>
  <c r="AV156" i="1"/>
  <c r="AU156" i="1"/>
  <c r="AT156" i="1"/>
  <c r="BJ155" i="1"/>
  <c r="BI155" i="1"/>
  <c r="BH155" i="1"/>
  <c r="BK155" i="1" s="1"/>
  <c r="BC155" i="1" a="1"/>
  <c r="BC155" i="1" s="1"/>
  <c r="BF155" i="1" s="1"/>
  <c r="BB155" i="1"/>
  <c r="BA155" i="1"/>
  <c r="AY155" i="1"/>
  <c r="AX155" i="1"/>
  <c r="AW155" i="1"/>
  <c r="AV155" i="1"/>
  <c r="AU155" i="1"/>
  <c r="AT155" i="1"/>
  <c r="BK154" i="1"/>
  <c r="BJ154" i="1"/>
  <c r="BI154" i="1"/>
  <c r="BH154" i="1"/>
  <c r="BC154" i="1" a="1"/>
  <c r="BC154" i="1" s="1"/>
  <c r="BB154" i="1"/>
  <c r="BA154" i="1"/>
  <c r="AY154" i="1"/>
  <c r="AX154" i="1"/>
  <c r="AW154" i="1"/>
  <c r="AV154" i="1"/>
  <c r="AU154" i="1"/>
  <c r="AT154" i="1"/>
  <c r="BI153" i="1"/>
  <c r="BH153" i="1"/>
  <c r="BC153" i="1" a="1"/>
  <c r="BC153" i="1" s="1"/>
  <c r="BB153" i="1"/>
  <c r="BA153" i="1"/>
  <c r="AY153" i="1"/>
  <c r="AX153" i="1"/>
  <c r="AW153" i="1"/>
  <c r="AV153" i="1"/>
  <c r="AU153" i="1"/>
  <c r="AT153" i="1"/>
  <c r="BJ152" i="1"/>
  <c r="BI152" i="1"/>
  <c r="BH152" i="1"/>
  <c r="BK152" i="1" s="1"/>
  <c r="BE152" i="1"/>
  <c r="BC152" i="1" a="1"/>
  <c r="BC152" i="1" s="1"/>
  <c r="BF152" i="1" s="1"/>
  <c r="BB152" i="1"/>
  <c r="BA152" i="1"/>
  <c r="AY152" i="1"/>
  <c r="AX152" i="1"/>
  <c r="AW152" i="1"/>
  <c r="AV152" i="1"/>
  <c r="AU152" i="1"/>
  <c r="AT152" i="1"/>
  <c r="BK151" i="1"/>
  <c r="BJ151" i="1"/>
  <c r="BI151" i="1"/>
  <c r="BH151" i="1"/>
  <c r="BC151" i="1" a="1"/>
  <c r="BC151" i="1" s="1"/>
  <c r="BB151" i="1"/>
  <c r="BA151" i="1"/>
  <c r="AY151" i="1"/>
  <c r="AX151" i="1"/>
  <c r="AW151" i="1"/>
  <c r="AV151" i="1"/>
  <c r="AU151" i="1"/>
  <c r="AT151" i="1"/>
  <c r="BI150" i="1"/>
  <c r="BH150" i="1"/>
  <c r="BC150" i="1" a="1"/>
  <c r="BC150" i="1" s="1"/>
  <c r="BB150" i="1"/>
  <c r="BA150" i="1"/>
  <c r="AY150" i="1"/>
  <c r="AX150" i="1"/>
  <c r="AW150" i="1"/>
  <c r="AV150" i="1"/>
  <c r="AU150" i="1"/>
  <c r="AT150" i="1"/>
  <c r="BJ149" i="1"/>
  <c r="BI149" i="1"/>
  <c r="BH149" i="1"/>
  <c r="BK149" i="1" s="1"/>
  <c r="BC149" i="1" a="1"/>
  <c r="BC149" i="1" s="1"/>
  <c r="BF149" i="1" s="1"/>
  <c r="BB149" i="1"/>
  <c r="BA149" i="1"/>
  <c r="AY149" i="1"/>
  <c r="AX149" i="1"/>
  <c r="AW149" i="1"/>
  <c r="AV149" i="1"/>
  <c r="AU149" i="1"/>
  <c r="AT149" i="1"/>
  <c r="BK148" i="1"/>
  <c r="BJ148" i="1"/>
  <c r="BI148" i="1"/>
  <c r="BH148" i="1"/>
  <c r="BC148" i="1" a="1"/>
  <c r="BC148" i="1" s="1"/>
  <c r="BB148" i="1"/>
  <c r="BA148" i="1"/>
  <c r="AY148" i="1"/>
  <c r="AX148" i="1"/>
  <c r="AW148" i="1"/>
  <c r="AV148" i="1"/>
  <c r="AU148" i="1"/>
  <c r="AT148" i="1"/>
  <c r="BI147" i="1"/>
  <c r="BJ147" i="1" s="1"/>
  <c r="BH147" i="1"/>
  <c r="BK147" i="1" s="1"/>
  <c r="BC147" i="1" a="1"/>
  <c r="BC147" i="1" s="1"/>
  <c r="BB147" i="1"/>
  <c r="BA147" i="1"/>
  <c r="AY147" i="1"/>
  <c r="AX147" i="1"/>
  <c r="AW147" i="1"/>
  <c r="AV147" i="1"/>
  <c r="AU147" i="1"/>
  <c r="AT147" i="1"/>
  <c r="BJ146" i="1"/>
  <c r="BI146" i="1"/>
  <c r="BH146" i="1"/>
  <c r="BK146" i="1" s="1"/>
  <c r="BE146" i="1"/>
  <c r="BC146" i="1" a="1"/>
  <c r="BC146" i="1" s="1"/>
  <c r="BF146" i="1" s="1"/>
  <c r="BB146" i="1"/>
  <c r="BA146" i="1"/>
  <c r="AY146" i="1"/>
  <c r="AX146" i="1"/>
  <c r="AW146" i="1"/>
  <c r="AV146" i="1"/>
  <c r="AU146" i="1"/>
  <c r="AT146" i="1"/>
  <c r="BK145" i="1"/>
  <c r="BJ145" i="1"/>
  <c r="BI145" i="1"/>
  <c r="BH145" i="1"/>
  <c r="BC145" i="1" a="1"/>
  <c r="BC145" i="1" s="1"/>
  <c r="BB145" i="1"/>
  <c r="BA145" i="1"/>
  <c r="AY145" i="1"/>
  <c r="AX145" i="1"/>
  <c r="AW145" i="1"/>
  <c r="AV145" i="1"/>
  <c r="AU145" i="1"/>
  <c r="AT145" i="1"/>
  <c r="BI144" i="1"/>
  <c r="BJ144" i="1" s="1"/>
  <c r="BH144" i="1"/>
  <c r="BK144" i="1" s="1"/>
  <c r="BC144" i="1" a="1"/>
  <c r="BC144" i="1" s="1"/>
  <c r="BB144" i="1"/>
  <c r="BA144" i="1"/>
  <c r="AY144" i="1"/>
  <c r="AX144" i="1"/>
  <c r="AW144" i="1"/>
  <c r="AV144" i="1"/>
  <c r="AU144" i="1"/>
  <c r="AT144" i="1"/>
  <c r="BJ143" i="1"/>
  <c r="BI143" i="1"/>
  <c r="BH143" i="1"/>
  <c r="BK143" i="1" s="1"/>
  <c r="BC143" i="1" a="1"/>
  <c r="BC143" i="1" s="1"/>
  <c r="BF143" i="1" s="1"/>
  <c r="BB143" i="1"/>
  <c r="BA143" i="1"/>
  <c r="AY143" i="1"/>
  <c r="AX143" i="1"/>
  <c r="AW143" i="1"/>
  <c r="AV143" i="1"/>
  <c r="AU143" i="1"/>
  <c r="AT143" i="1"/>
  <c r="BK142" i="1"/>
  <c r="BJ142" i="1"/>
  <c r="BI142" i="1"/>
  <c r="BH142" i="1"/>
  <c r="BC142" i="1" a="1"/>
  <c r="BC142" i="1" s="1"/>
  <c r="BB142" i="1"/>
  <c r="BA142" i="1"/>
  <c r="AY142" i="1"/>
  <c r="AX142" i="1"/>
  <c r="AW142" i="1"/>
  <c r="AV142" i="1"/>
  <c r="AU142" i="1"/>
  <c r="AT142" i="1"/>
  <c r="BI141" i="1"/>
  <c r="BH141" i="1"/>
  <c r="BC141" i="1" a="1"/>
  <c r="BC141" i="1"/>
  <c r="BB141" i="1"/>
  <c r="BA141" i="1"/>
  <c r="AY141" i="1"/>
  <c r="AX141" i="1"/>
  <c r="AW141" i="1"/>
  <c r="AV141" i="1"/>
  <c r="AU141" i="1"/>
  <c r="AT141" i="1"/>
  <c r="BJ140" i="1"/>
  <c r="BI140" i="1"/>
  <c r="BH140" i="1"/>
  <c r="BK140" i="1" s="1"/>
  <c r="BE140" i="1"/>
  <c r="BC140" i="1" a="1"/>
  <c r="BC140" i="1" s="1"/>
  <c r="BF140" i="1" s="1"/>
  <c r="BB140" i="1"/>
  <c r="BA140" i="1"/>
  <c r="AY140" i="1"/>
  <c r="AX140" i="1"/>
  <c r="AW140" i="1"/>
  <c r="AV140" i="1"/>
  <c r="AU140" i="1"/>
  <c r="AT140" i="1"/>
  <c r="BK139" i="1"/>
  <c r="BJ139" i="1"/>
  <c r="BI139" i="1"/>
  <c r="BH139" i="1"/>
  <c r="BC139" i="1" a="1"/>
  <c r="BC139" i="1" s="1"/>
  <c r="BB139" i="1"/>
  <c r="BA139" i="1"/>
  <c r="AY139" i="1"/>
  <c r="AX139" i="1"/>
  <c r="AW139" i="1"/>
  <c r="AV139" i="1"/>
  <c r="AU139" i="1"/>
  <c r="AT139" i="1"/>
  <c r="BI138" i="1"/>
  <c r="BH138" i="1"/>
  <c r="BC138" i="1" a="1"/>
  <c r="BC138" i="1"/>
  <c r="BB138" i="1"/>
  <c r="BA138" i="1"/>
  <c r="AY138" i="1"/>
  <c r="AX138" i="1"/>
  <c r="AW138" i="1"/>
  <c r="AV138" i="1"/>
  <c r="AU138" i="1"/>
  <c r="AT138" i="1"/>
  <c r="BJ137" i="1"/>
  <c r="BI137" i="1"/>
  <c r="BH137" i="1"/>
  <c r="BK137" i="1" s="1"/>
  <c r="BC137" i="1" a="1"/>
  <c r="BC137" i="1" s="1"/>
  <c r="BE137" i="1" s="1"/>
  <c r="BB137" i="1"/>
  <c r="BA137" i="1"/>
  <c r="AY137" i="1"/>
  <c r="AX137" i="1"/>
  <c r="AW137" i="1"/>
  <c r="AV137" i="1"/>
  <c r="AU137" i="1"/>
  <c r="AT137" i="1"/>
  <c r="BK136" i="1"/>
  <c r="BJ136" i="1"/>
  <c r="BI136" i="1"/>
  <c r="BH136" i="1"/>
  <c r="BC136" i="1" a="1"/>
  <c r="BC136" i="1" s="1"/>
  <c r="BB136" i="1"/>
  <c r="BA136" i="1"/>
  <c r="AY136" i="1"/>
  <c r="AX136" i="1"/>
  <c r="AW136" i="1"/>
  <c r="AV136" i="1"/>
  <c r="AU136" i="1"/>
  <c r="AT136" i="1"/>
  <c r="BI135" i="1"/>
  <c r="BJ135" i="1" s="1"/>
  <c r="BH135" i="1"/>
  <c r="BK135" i="1" s="1"/>
  <c r="BC135" i="1" a="1"/>
  <c r="BC135" i="1" s="1"/>
  <c r="BB135" i="1"/>
  <c r="BA135" i="1"/>
  <c r="AY135" i="1"/>
  <c r="AX135" i="1"/>
  <c r="AW135" i="1"/>
  <c r="AV135" i="1"/>
  <c r="AU135" i="1"/>
  <c r="AT135" i="1"/>
  <c r="BJ134" i="1"/>
  <c r="BI134" i="1"/>
  <c r="BH134" i="1"/>
  <c r="BK134" i="1" s="1"/>
  <c r="BC134" i="1" a="1"/>
  <c r="BC134" i="1" s="1"/>
  <c r="BE134" i="1" s="1"/>
  <c r="BB134" i="1"/>
  <c r="BA134" i="1"/>
  <c r="AY134" i="1"/>
  <c r="AX134" i="1"/>
  <c r="AW134" i="1"/>
  <c r="AV134" i="1"/>
  <c r="AU134" i="1"/>
  <c r="AT134" i="1"/>
  <c r="BK133" i="1"/>
  <c r="BJ133" i="1"/>
  <c r="BI133" i="1"/>
  <c r="BH133" i="1"/>
  <c r="BC133" i="1" a="1"/>
  <c r="BC133" i="1" s="1"/>
  <c r="BB133" i="1"/>
  <c r="BA133" i="1"/>
  <c r="AY133" i="1"/>
  <c r="AX133" i="1"/>
  <c r="AW133" i="1"/>
  <c r="AV133" i="1"/>
  <c r="AU133" i="1"/>
  <c r="AT133" i="1"/>
  <c r="BI132" i="1"/>
  <c r="BJ132" i="1" s="1"/>
  <c r="BH132" i="1"/>
  <c r="BK132" i="1" s="1"/>
  <c r="BC132" i="1" a="1"/>
  <c r="BC132" i="1" s="1"/>
  <c r="BB132" i="1"/>
  <c r="BA132" i="1"/>
  <c r="AY132" i="1"/>
  <c r="AX132" i="1"/>
  <c r="AW132" i="1"/>
  <c r="AV132" i="1"/>
  <c r="AU132" i="1"/>
  <c r="AT132" i="1"/>
  <c r="BJ131" i="1"/>
  <c r="BI131" i="1"/>
  <c r="BH131" i="1"/>
  <c r="BK131" i="1" s="1"/>
  <c r="BC131" i="1" a="1"/>
  <c r="BC131" i="1" s="1"/>
  <c r="BF131" i="1" s="1"/>
  <c r="BB131" i="1"/>
  <c r="BA131" i="1"/>
  <c r="AY131" i="1"/>
  <c r="AX131" i="1"/>
  <c r="AW131" i="1"/>
  <c r="AV131" i="1"/>
  <c r="AU131" i="1"/>
  <c r="AT131" i="1"/>
  <c r="BK130" i="1"/>
  <c r="BJ130" i="1"/>
  <c r="BI130" i="1"/>
  <c r="BH130" i="1"/>
  <c r="BC130" i="1" a="1"/>
  <c r="BC130" i="1" s="1"/>
  <c r="BB130" i="1"/>
  <c r="BA130" i="1"/>
  <c r="AY130" i="1"/>
  <c r="AX130" i="1"/>
  <c r="AW130" i="1"/>
  <c r="AV130" i="1"/>
  <c r="AU130" i="1"/>
  <c r="AT130" i="1"/>
  <c r="BI129" i="1"/>
  <c r="BH129" i="1"/>
  <c r="BC129" i="1" a="1"/>
  <c r="BC129" i="1" s="1"/>
  <c r="BB129" i="1"/>
  <c r="BA129" i="1"/>
  <c r="AY129" i="1"/>
  <c r="AX129" i="1"/>
  <c r="AW129" i="1"/>
  <c r="AV129" i="1"/>
  <c r="AU129" i="1"/>
  <c r="AT129" i="1"/>
  <c r="BJ128" i="1"/>
  <c r="BI128" i="1"/>
  <c r="BH128" i="1"/>
  <c r="BK128" i="1" s="1"/>
  <c r="BC128" i="1" a="1"/>
  <c r="BC128" i="1" s="1"/>
  <c r="BF128" i="1" s="1"/>
  <c r="BB128" i="1"/>
  <c r="BA128" i="1"/>
  <c r="AY128" i="1"/>
  <c r="AX128" i="1"/>
  <c r="AW128" i="1"/>
  <c r="AV128" i="1"/>
  <c r="AU128" i="1"/>
  <c r="AT128" i="1"/>
  <c r="BK127" i="1"/>
  <c r="BJ127" i="1"/>
  <c r="BI127" i="1"/>
  <c r="BH127" i="1"/>
  <c r="BC127" i="1" a="1"/>
  <c r="BC127" i="1" s="1"/>
  <c r="BB127" i="1"/>
  <c r="BA127" i="1"/>
  <c r="AY127" i="1"/>
  <c r="AX127" i="1"/>
  <c r="AW127" i="1"/>
  <c r="AV127" i="1"/>
  <c r="AU127" i="1"/>
  <c r="AT127" i="1"/>
  <c r="BI126" i="1"/>
  <c r="BH126" i="1"/>
  <c r="BC126" i="1" a="1"/>
  <c r="BC126" i="1"/>
  <c r="BB126" i="1"/>
  <c r="BA126" i="1"/>
  <c r="AY126" i="1"/>
  <c r="AX126" i="1"/>
  <c r="AW126" i="1"/>
  <c r="AV126" i="1"/>
  <c r="AU126" i="1"/>
  <c r="AT126" i="1"/>
  <c r="BJ125" i="1"/>
  <c r="BI125" i="1"/>
  <c r="BH125" i="1"/>
  <c r="BK125" i="1" s="1"/>
  <c r="BC125" i="1" a="1"/>
  <c r="BC125" i="1" s="1"/>
  <c r="BF125" i="1" s="1"/>
  <c r="BB125" i="1"/>
  <c r="BA125" i="1"/>
  <c r="AY125" i="1"/>
  <c r="AX125" i="1"/>
  <c r="AW125" i="1"/>
  <c r="AV125" i="1"/>
  <c r="AU125" i="1"/>
  <c r="AT125" i="1"/>
  <c r="BK124" i="1"/>
  <c r="BJ124" i="1"/>
  <c r="BI124" i="1"/>
  <c r="BH124" i="1"/>
  <c r="BC124" i="1" a="1"/>
  <c r="BC124" i="1" s="1"/>
  <c r="BB124" i="1"/>
  <c r="BA124" i="1"/>
  <c r="AY124" i="1"/>
  <c r="AX124" i="1"/>
  <c r="AW124" i="1"/>
  <c r="AV124" i="1"/>
  <c r="AU124" i="1"/>
  <c r="AT124" i="1"/>
  <c r="BI123" i="1"/>
  <c r="BJ123" i="1" s="1"/>
  <c r="BH123" i="1"/>
  <c r="BK123" i="1" s="1"/>
  <c r="BC123" i="1" a="1"/>
  <c r="BC123" i="1" s="1"/>
  <c r="BB123" i="1"/>
  <c r="BA123" i="1"/>
  <c r="AY123" i="1"/>
  <c r="AX123" i="1"/>
  <c r="AW123" i="1"/>
  <c r="AV123" i="1"/>
  <c r="AU123" i="1"/>
  <c r="AT123" i="1"/>
  <c r="BJ122" i="1"/>
  <c r="BI122" i="1"/>
  <c r="BH122" i="1"/>
  <c r="BK122" i="1" s="1"/>
  <c r="BC122" i="1" a="1"/>
  <c r="BC122" i="1" s="1"/>
  <c r="BF122" i="1" s="1"/>
  <c r="BB122" i="1"/>
  <c r="BA122" i="1"/>
  <c r="AY122" i="1"/>
  <c r="AX122" i="1"/>
  <c r="AW122" i="1"/>
  <c r="AV122" i="1"/>
  <c r="AU122" i="1"/>
  <c r="AT122" i="1"/>
  <c r="BK121" i="1"/>
  <c r="BJ121" i="1"/>
  <c r="BI121" i="1"/>
  <c r="BH121" i="1"/>
  <c r="BC121" i="1" a="1"/>
  <c r="BC121" i="1" s="1"/>
  <c r="BB121" i="1"/>
  <c r="BA121" i="1"/>
  <c r="AY121" i="1"/>
  <c r="AX121" i="1"/>
  <c r="AW121" i="1"/>
  <c r="AV121" i="1"/>
  <c r="AU121" i="1"/>
  <c r="AT121" i="1"/>
  <c r="BI120" i="1"/>
  <c r="BJ120" i="1" s="1"/>
  <c r="BH120" i="1"/>
  <c r="BK120" i="1" s="1"/>
  <c r="BC120" i="1" a="1"/>
  <c r="BC120" i="1" s="1"/>
  <c r="BB120" i="1"/>
  <c r="BA120" i="1"/>
  <c r="AY120" i="1"/>
  <c r="AX120" i="1"/>
  <c r="AW120" i="1"/>
  <c r="AV120" i="1"/>
  <c r="AU120" i="1"/>
  <c r="AT120" i="1"/>
  <c r="BJ119" i="1"/>
  <c r="BI119" i="1"/>
  <c r="BH119" i="1"/>
  <c r="BK119" i="1" s="1"/>
  <c r="BC119" i="1" a="1"/>
  <c r="BC119" i="1" s="1"/>
  <c r="BF119" i="1" s="1"/>
  <c r="BB119" i="1"/>
  <c r="BA119" i="1"/>
  <c r="AY119" i="1"/>
  <c r="AX119" i="1"/>
  <c r="AW119" i="1"/>
  <c r="AV119" i="1"/>
  <c r="AU119" i="1"/>
  <c r="AT119" i="1"/>
  <c r="BK118" i="1"/>
  <c r="BJ118" i="1"/>
  <c r="BI118" i="1"/>
  <c r="BH118" i="1"/>
  <c r="BC118" i="1" a="1"/>
  <c r="BC118" i="1" s="1"/>
  <c r="BB118" i="1"/>
  <c r="BA118" i="1"/>
  <c r="AY118" i="1"/>
  <c r="AX118" i="1"/>
  <c r="AW118" i="1"/>
  <c r="AV118" i="1"/>
  <c r="AU118" i="1"/>
  <c r="AT118" i="1"/>
  <c r="BI117" i="1"/>
  <c r="BH117" i="1"/>
  <c r="BC117" i="1" a="1"/>
  <c r="BC117" i="1" s="1"/>
  <c r="BB117" i="1"/>
  <c r="BA117" i="1"/>
  <c r="AY117" i="1"/>
  <c r="AX117" i="1"/>
  <c r="AW117" i="1"/>
  <c r="AV117" i="1"/>
  <c r="AU117" i="1"/>
  <c r="AT117" i="1"/>
  <c r="BJ116" i="1"/>
  <c r="BI116" i="1"/>
  <c r="BH116" i="1"/>
  <c r="BK116" i="1" s="1"/>
  <c r="BC116" i="1" a="1"/>
  <c r="BC116" i="1" s="1"/>
  <c r="BF116" i="1" s="1"/>
  <c r="BB116" i="1"/>
  <c r="BA116" i="1"/>
  <c r="AY116" i="1"/>
  <c r="AX116" i="1"/>
  <c r="AW116" i="1"/>
  <c r="AV116" i="1"/>
  <c r="AU116" i="1"/>
  <c r="AT116" i="1"/>
  <c r="BK115" i="1"/>
  <c r="BJ115" i="1"/>
  <c r="BI115" i="1"/>
  <c r="BH115" i="1"/>
  <c r="BC115" i="1" a="1"/>
  <c r="BC115" i="1" s="1"/>
  <c r="BB115" i="1"/>
  <c r="BA115" i="1"/>
  <c r="AY115" i="1"/>
  <c r="AX115" i="1"/>
  <c r="AW115" i="1"/>
  <c r="AV115" i="1"/>
  <c r="AU115" i="1"/>
  <c r="AT115" i="1"/>
  <c r="BI114" i="1"/>
  <c r="BH114" i="1"/>
  <c r="BC114" i="1" a="1"/>
  <c r="BC114" i="1" s="1"/>
  <c r="BB114" i="1"/>
  <c r="BA114" i="1"/>
  <c r="AY114" i="1"/>
  <c r="AX114" i="1"/>
  <c r="AW114" i="1"/>
  <c r="AV114" i="1"/>
  <c r="AU114" i="1"/>
  <c r="AT114" i="1"/>
  <c r="BJ113" i="1"/>
  <c r="BI113" i="1"/>
  <c r="BH113" i="1"/>
  <c r="BK113" i="1" s="1"/>
  <c r="BC113" i="1" a="1"/>
  <c r="BC113" i="1" s="1"/>
  <c r="BF113" i="1" s="1"/>
  <c r="BB113" i="1"/>
  <c r="BA113" i="1"/>
  <c r="AY113" i="1"/>
  <c r="AX113" i="1"/>
  <c r="AW113" i="1"/>
  <c r="AV113" i="1"/>
  <c r="AU113" i="1"/>
  <c r="AT113" i="1"/>
  <c r="BK112" i="1"/>
  <c r="BJ112" i="1"/>
  <c r="BI112" i="1"/>
  <c r="BH112" i="1"/>
  <c r="BC112" i="1" a="1"/>
  <c r="BC112" i="1" s="1"/>
  <c r="BB112" i="1"/>
  <c r="BA112" i="1"/>
  <c r="AY112" i="1"/>
  <c r="AX112" i="1"/>
  <c r="AW112" i="1"/>
  <c r="AV112" i="1"/>
  <c r="AU112" i="1"/>
  <c r="AT112" i="1"/>
  <c r="BI111" i="1"/>
  <c r="BJ111" i="1" s="1"/>
  <c r="BH111" i="1"/>
  <c r="BC111" i="1" a="1"/>
  <c r="BC111" i="1" s="1"/>
  <c r="BA111" i="1"/>
  <c r="AY111" i="1"/>
  <c r="AX111" i="1"/>
  <c r="AW111" i="1"/>
  <c r="AV111" i="1"/>
  <c r="AU111" i="1"/>
  <c r="AT111" i="1"/>
  <c r="BI110" i="1"/>
  <c r="BH110" i="1"/>
  <c r="BC110" i="1" a="1"/>
  <c r="BC110" i="1" s="1"/>
  <c r="BB110" i="1"/>
  <c r="BA110" i="1"/>
  <c r="AY110" i="1"/>
  <c r="AX110" i="1"/>
  <c r="AW110" i="1"/>
  <c r="AV110" i="1"/>
  <c r="AU110" i="1"/>
  <c r="AT110" i="1"/>
  <c r="BJ109" i="1"/>
  <c r="BI109" i="1"/>
  <c r="BH109" i="1"/>
  <c r="BK109" i="1" s="1"/>
  <c r="BC109" i="1" a="1"/>
  <c r="BC109" i="1" s="1"/>
  <c r="BE109" i="1" s="1"/>
  <c r="BB109" i="1"/>
  <c r="BA109" i="1"/>
  <c r="AY109" i="1"/>
  <c r="AX109" i="1"/>
  <c r="AW109" i="1"/>
  <c r="AV109" i="1"/>
  <c r="AU109" i="1"/>
  <c r="AT109" i="1"/>
  <c r="BK108" i="1"/>
  <c r="BJ108" i="1"/>
  <c r="BI108" i="1"/>
  <c r="BH108" i="1"/>
  <c r="BC108" i="1" a="1"/>
  <c r="BC108" i="1" s="1"/>
  <c r="BB108" i="1"/>
  <c r="BA108" i="1"/>
  <c r="AY108" i="1"/>
  <c r="AX108" i="1"/>
  <c r="AW108" i="1"/>
  <c r="AV108" i="1"/>
  <c r="AU108" i="1"/>
  <c r="AT108" i="1"/>
  <c r="BI107" i="1"/>
  <c r="BJ107" i="1" s="1"/>
  <c r="BH107" i="1"/>
  <c r="BK107" i="1" s="1"/>
  <c r="BC107" i="1" a="1"/>
  <c r="BC107" i="1" s="1"/>
  <c r="BB107" i="1"/>
  <c r="BA107" i="1"/>
  <c r="AY107" i="1"/>
  <c r="AX107" i="1"/>
  <c r="AW107" i="1"/>
  <c r="AV107" i="1"/>
  <c r="AU107" i="1"/>
  <c r="AT107" i="1"/>
  <c r="BJ106" i="1"/>
  <c r="BI106" i="1"/>
  <c r="BH106" i="1"/>
  <c r="BK106" i="1" s="1"/>
  <c r="BF106" i="1"/>
  <c r="BC106" i="1" a="1"/>
  <c r="BC106" i="1" s="1"/>
  <c r="BE106" i="1" s="1"/>
  <c r="BB106" i="1"/>
  <c r="BA106" i="1"/>
  <c r="AY106" i="1"/>
  <c r="AX106" i="1"/>
  <c r="AW106" i="1"/>
  <c r="AV106" i="1"/>
  <c r="AU106" i="1"/>
  <c r="AT106" i="1"/>
  <c r="BK105" i="1"/>
  <c r="BJ105" i="1"/>
  <c r="BI105" i="1"/>
  <c r="BH105" i="1"/>
  <c r="BC105" i="1" a="1"/>
  <c r="BC105" i="1" s="1"/>
  <c r="BB105" i="1"/>
  <c r="BA105" i="1"/>
  <c r="AY105" i="1"/>
  <c r="AX105" i="1"/>
  <c r="AW105" i="1"/>
  <c r="AV105" i="1"/>
  <c r="AU105" i="1"/>
  <c r="AT105" i="1"/>
  <c r="BI104" i="1"/>
  <c r="BJ104" i="1" s="1"/>
  <c r="BH104" i="1"/>
  <c r="BC104" i="1" a="1"/>
  <c r="BC104" i="1" s="1"/>
  <c r="BB104" i="1"/>
  <c r="BA104" i="1"/>
  <c r="AY104" i="1"/>
  <c r="AX104" i="1"/>
  <c r="AW104" i="1"/>
  <c r="AV104" i="1"/>
  <c r="AU104" i="1"/>
  <c r="AT104" i="1"/>
  <c r="BJ103" i="1"/>
  <c r="BI103" i="1"/>
  <c r="BH103" i="1"/>
  <c r="BK103" i="1" s="1"/>
  <c r="BC103" i="1" a="1"/>
  <c r="BC103" i="1" s="1"/>
  <c r="BF103" i="1" s="1"/>
  <c r="BB103" i="1"/>
  <c r="BA103" i="1"/>
  <c r="AY103" i="1"/>
  <c r="AX103" i="1"/>
  <c r="AW103" i="1"/>
  <c r="AV103" i="1"/>
  <c r="AU103" i="1"/>
  <c r="AT103" i="1"/>
  <c r="BK102" i="1"/>
  <c r="BJ102" i="1"/>
  <c r="BI102" i="1"/>
  <c r="BH102" i="1"/>
  <c r="BC102" i="1" a="1"/>
  <c r="BC102" i="1" s="1"/>
  <c r="BB102" i="1"/>
  <c r="BA102" i="1"/>
  <c r="AY102" i="1"/>
  <c r="AX102" i="1"/>
  <c r="AW102" i="1"/>
  <c r="AV102" i="1"/>
  <c r="AU102" i="1"/>
  <c r="AT102" i="1"/>
  <c r="BI101" i="1"/>
  <c r="BH101" i="1"/>
  <c r="BC101" i="1" a="1"/>
  <c r="BC101" i="1" s="1"/>
  <c r="BB101" i="1"/>
  <c r="BA101" i="1"/>
  <c r="AY101" i="1"/>
  <c r="AX101" i="1"/>
  <c r="AW101" i="1"/>
  <c r="AV101" i="1"/>
  <c r="AU101" i="1"/>
  <c r="AT101" i="1"/>
  <c r="BJ100" i="1"/>
  <c r="BI100" i="1"/>
  <c r="BH100" i="1"/>
  <c r="BK100" i="1" s="1"/>
  <c r="BC100" i="1" a="1"/>
  <c r="BC100" i="1" s="1"/>
  <c r="BE100" i="1" s="1"/>
  <c r="BB100" i="1"/>
  <c r="BA100" i="1"/>
  <c r="AY100" i="1"/>
  <c r="AX100" i="1"/>
  <c r="AW100" i="1"/>
  <c r="AV100" i="1"/>
  <c r="AU100" i="1"/>
  <c r="AT100" i="1"/>
  <c r="BK99" i="1"/>
  <c r="BJ99" i="1"/>
  <c r="BI99" i="1"/>
  <c r="BH99" i="1"/>
  <c r="BC99" i="1" a="1"/>
  <c r="BC99" i="1" s="1"/>
  <c r="BB99" i="1"/>
  <c r="BA99" i="1"/>
  <c r="AY99" i="1"/>
  <c r="AX99" i="1"/>
  <c r="AW99" i="1"/>
  <c r="AV99" i="1"/>
  <c r="AU99" i="1"/>
  <c r="AT99" i="1"/>
  <c r="BI98" i="1"/>
  <c r="BH98" i="1"/>
  <c r="BC98" i="1" a="1"/>
  <c r="BC98" i="1" s="1"/>
  <c r="BB98" i="1"/>
  <c r="BA98" i="1"/>
  <c r="AY98" i="1"/>
  <c r="AX98" i="1"/>
  <c r="AW98" i="1"/>
  <c r="AV98" i="1"/>
  <c r="AU98" i="1"/>
  <c r="AT98" i="1"/>
  <c r="BJ97" i="1"/>
  <c r="BI97" i="1"/>
  <c r="BH97" i="1"/>
  <c r="BK97" i="1" s="1"/>
  <c r="BC97" i="1" a="1"/>
  <c r="BC97" i="1" s="1"/>
  <c r="BF97" i="1" s="1"/>
  <c r="BB97" i="1"/>
  <c r="BA97" i="1"/>
  <c r="AY97" i="1"/>
  <c r="AX97" i="1"/>
  <c r="AW97" i="1"/>
  <c r="AV97" i="1"/>
  <c r="AU97" i="1"/>
  <c r="AT97" i="1"/>
  <c r="BK96" i="1"/>
  <c r="BJ96" i="1"/>
  <c r="BI96" i="1"/>
  <c r="BH96" i="1"/>
  <c r="BC96" i="1" a="1"/>
  <c r="BC96" i="1" s="1"/>
  <c r="BB96" i="1"/>
  <c r="BA96" i="1"/>
  <c r="AY96" i="1"/>
  <c r="AX96" i="1"/>
  <c r="AW96" i="1"/>
  <c r="AV96" i="1"/>
  <c r="AU96" i="1"/>
  <c r="AT96" i="1"/>
  <c r="BI95" i="1"/>
  <c r="BJ95" i="1" s="1"/>
  <c r="BH95" i="1"/>
  <c r="BK95" i="1" s="1"/>
  <c r="BC95" i="1" a="1"/>
  <c r="BC95" i="1" s="1"/>
  <c r="BB95" i="1"/>
  <c r="BA95" i="1"/>
  <c r="AY95" i="1"/>
  <c r="AX95" i="1"/>
  <c r="AW95" i="1"/>
  <c r="AV95" i="1"/>
  <c r="AU95" i="1"/>
  <c r="AT95" i="1"/>
  <c r="BJ94" i="1"/>
  <c r="BI94" i="1"/>
  <c r="BH94" i="1"/>
  <c r="BK94" i="1" s="1"/>
  <c r="BC94" i="1" a="1"/>
  <c r="BC94" i="1" s="1"/>
  <c r="BE94" i="1" s="1"/>
  <c r="BB94" i="1"/>
  <c r="BA94" i="1"/>
  <c r="AY94" i="1"/>
  <c r="AX94" i="1"/>
  <c r="AW94" i="1"/>
  <c r="AV94" i="1"/>
  <c r="AU94" i="1"/>
  <c r="AT94" i="1"/>
  <c r="BK93" i="1"/>
  <c r="BJ93" i="1"/>
  <c r="BI93" i="1"/>
  <c r="BH93" i="1"/>
  <c r="BC93" i="1" a="1"/>
  <c r="BC93" i="1" s="1"/>
  <c r="BB93" i="1"/>
  <c r="BA93" i="1"/>
  <c r="AY93" i="1"/>
  <c r="AX93" i="1"/>
  <c r="AW93" i="1"/>
  <c r="AV93" i="1"/>
  <c r="AU93" i="1"/>
  <c r="AT93" i="1"/>
  <c r="BI92" i="1"/>
  <c r="BJ92" i="1" s="1"/>
  <c r="BH92" i="1"/>
  <c r="BC92" i="1" a="1"/>
  <c r="BC92" i="1" s="1"/>
  <c r="BB92" i="1"/>
  <c r="BA92" i="1"/>
  <c r="AY92" i="1"/>
  <c r="AX92" i="1"/>
  <c r="AW92" i="1"/>
  <c r="AV92" i="1"/>
  <c r="AU92" i="1"/>
  <c r="AT92" i="1"/>
  <c r="BJ91" i="1"/>
  <c r="BI91" i="1"/>
  <c r="BH91" i="1"/>
  <c r="BK91" i="1" s="1"/>
  <c r="BC91" i="1" a="1"/>
  <c r="BC91" i="1" s="1"/>
  <c r="BF91" i="1" s="1"/>
  <c r="BB91" i="1"/>
  <c r="BA91" i="1"/>
  <c r="AY91" i="1"/>
  <c r="AX91" i="1"/>
  <c r="AW91" i="1"/>
  <c r="AV91" i="1"/>
  <c r="AU91" i="1"/>
  <c r="AT91" i="1"/>
  <c r="BK90" i="1"/>
  <c r="BJ90" i="1"/>
  <c r="BI90" i="1"/>
  <c r="BH90" i="1"/>
  <c r="BC90" i="1" a="1"/>
  <c r="BC90" i="1" s="1"/>
  <c r="BB90" i="1"/>
  <c r="BA90" i="1"/>
  <c r="AY90" i="1"/>
  <c r="AX90" i="1"/>
  <c r="AW90" i="1"/>
  <c r="AV90" i="1"/>
  <c r="AU90" i="1"/>
  <c r="AT90" i="1"/>
  <c r="BI89" i="1"/>
  <c r="BH89" i="1"/>
  <c r="BC89" i="1" a="1"/>
  <c r="BC89" i="1" s="1"/>
  <c r="BB89" i="1"/>
  <c r="BA89" i="1"/>
  <c r="AY89" i="1"/>
  <c r="AX89" i="1"/>
  <c r="AW89" i="1"/>
  <c r="AV89" i="1"/>
  <c r="AU89" i="1"/>
  <c r="AT89" i="1"/>
  <c r="BJ88" i="1"/>
  <c r="BI88" i="1"/>
  <c r="BH88" i="1"/>
  <c r="BK88" i="1" s="1"/>
  <c r="BC88" i="1" a="1"/>
  <c r="BC88" i="1" s="1"/>
  <c r="BE88" i="1" s="1"/>
  <c r="BB88" i="1"/>
  <c r="BA88" i="1"/>
  <c r="AY88" i="1"/>
  <c r="AX88" i="1"/>
  <c r="AW88" i="1"/>
  <c r="AV88" i="1"/>
  <c r="AU88" i="1"/>
  <c r="AT88" i="1"/>
  <c r="BK87" i="1"/>
  <c r="BJ87" i="1"/>
  <c r="BI87" i="1"/>
  <c r="BH87" i="1"/>
  <c r="BC87" i="1" a="1"/>
  <c r="BC87" i="1" s="1"/>
  <c r="BB87" i="1"/>
  <c r="BA87" i="1"/>
  <c r="AY87" i="1"/>
  <c r="AX87" i="1"/>
  <c r="AW87" i="1"/>
  <c r="AV87" i="1"/>
  <c r="AU87" i="1"/>
  <c r="AT87" i="1"/>
  <c r="BI86" i="1"/>
  <c r="BH86" i="1"/>
  <c r="BK86" i="1" s="1"/>
  <c r="BC86" i="1" a="1"/>
  <c r="BC86" i="1"/>
  <c r="BF86" i="1" s="1"/>
  <c r="BB86" i="1"/>
  <c r="BA86" i="1"/>
  <c r="AY86" i="1"/>
  <c r="AX86" i="1"/>
  <c r="AW86" i="1"/>
  <c r="AV86" i="1"/>
  <c r="AU86" i="1"/>
  <c r="AT86" i="1"/>
  <c r="BJ85" i="1"/>
  <c r="BI85" i="1"/>
  <c r="BH85" i="1"/>
  <c r="BK85" i="1" s="1"/>
  <c r="BC85" i="1" a="1"/>
  <c r="BC85" i="1" s="1"/>
  <c r="BF85" i="1" s="1"/>
  <c r="BB85" i="1"/>
  <c r="BA85" i="1"/>
  <c r="AY85" i="1"/>
  <c r="AX85" i="1"/>
  <c r="AW85" i="1"/>
  <c r="AV85" i="1"/>
  <c r="AU85" i="1"/>
  <c r="AT85" i="1"/>
  <c r="BK84" i="1"/>
  <c r="BJ84" i="1"/>
  <c r="BI84" i="1"/>
  <c r="BH84" i="1"/>
  <c r="BC84" i="1" a="1"/>
  <c r="BC84" i="1" s="1"/>
  <c r="BB84" i="1"/>
  <c r="BA84" i="1"/>
  <c r="AY84" i="1"/>
  <c r="AX84" i="1"/>
  <c r="AW84" i="1"/>
  <c r="AV84" i="1"/>
  <c r="AU84" i="1"/>
  <c r="AT84" i="1"/>
  <c r="BI83" i="1"/>
  <c r="BJ83" i="1" s="1"/>
  <c r="BH83" i="1"/>
  <c r="BK83" i="1" s="1"/>
  <c r="BC83" i="1" a="1"/>
  <c r="BC83" i="1"/>
  <c r="BB83" i="1"/>
  <c r="BA83" i="1"/>
  <c r="AY83" i="1"/>
  <c r="AX83" i="1"/>
  <c r="AW83" i="1"/>
  <c r="AV83" i="1"/>
  <c r="AU83" i="1"/>
  <c r="AT83" i="1"/>
  <c r="BJ82" i="1"/>
  <c r="BI82" i="1"/>
  <c r="BH82" i="1"/>
  <c r="BK82" i="1" s="1"/>
  <c r="BC82" i="1" a="1"/>
  <c r="BC82" i="1" s="1"/>
  <c r="BF82" i="1" s="1"/>
  <c r="BB82" i="1"/>
  <c r="BA82" i="1"/>
  <c r="AY82" i="1"/>
  <c r="AX82" i="1"/>
  <c r="AW82" i="1"/>
  <c r="AV82" i="1"/>
  <c r="AU82" i="1"/>
  <c r="AT82" i="1"/>
  <c r="BK81" i="1"/>
  <c r="BJ81" i="1"/>
  <c r="BI81" i="1"/>
  <c r="BH81" i="1"/>
  <c r="BC81" i="1" a="1"/>
  <c r="BC81" i="1" s="1"/>
  <c r="BB81" i="1"/>
  <c r="BA81" i="1"/>
  <c r="AY81" i="1"/>
  <c r="AX81" i="1"/>
  <c r="AW81" i="1"/>
  <c r="AV81" i="1"/>
  <c r="AU81" i="1"/>
  <c r="AT81" i="1"/>
  <c r="BI80" i="1"/>
  <c r="BH80" i="1"/>
  <c r="BC80" i="1" a="1"/>
  <c r="BC80" i="1" s="1"/>
  <c r="BB80" i="1"/>
  <c r="BA80" i="1"/>
  <c r="AY80" i="1"/>
  <c r="AX80" i="1"/>
  <c r="AW80" i="1"/>
  <c r="AV80" i="1"/>
  <c r="AU80" i="1"/>
  <c r="AT80" i="1"/>
  <c r="BJ79" i="1"/>
  <c r="BI79" i="1"/>
  <c r="BH79" i="1"/>
  <c r="BK79" i="1" s="1"/>
  <c r="BC79" i="1" a="1"/>
  <c r="BC79" i="1" s="1"/>
  <c r="BF79" i="1" s="1"/>
  <c r="BB79" i="1"/>
  <c r="BA79" i="1"/>
  <c r="AY79" i="1"/>
  <c r="AX79" i="1"/>
  <c r="AW79" i="1"/>
  <c r="AV79" i="1"/>
  <c r="AU79" i="1"/>
  <c r="AT79" i="1"/>
  <c r="BK78" i="1"/>
  <c r="BJ78" i="1"/>
  <c r="BI78" i="1"/>
  <c r="BH78" i="1"/>
  <c r="BC78" i="1" a="1"/>
  <c r="BC78" i="1" s="1"/>
  <c r="BB78" i="1"/>
  <c r="BA78" i="1"/>
  <c r="AY78" i="1"/>
  <c r="AX78" i="1"/>
  <c r="AW78" i="1"/>
  <c r="AV78" i="1"/>
  <c r="AU78" i="1"/>
  <c r="AT78" i="1"/>
  <c r="BI77" i="1"/>
  <c r="BH77" i="1"/>
  <c r="BC77" i="1" a="1"/>
  <c r="BC77" i="1" s="1"/>
  <c r="BB77" i="1"/>
  <c r="BA77" i="1"/>
  <c r="AY77" i="1"/>
  <c r="AX77" i="1"/>
  <c r="AW77" i="1"/>
  <c r="AV77" i="1"/>
  <c r="AU77" i="1"/>
  <c r="AT77" i="1"/>
  <c r="BJ76" i="1"/>
  <c r="BI76" i="1"/>
  <c r="BH76" i="1"/>
  <c r="BK76" i="1" s="1"/>
  <c r="BC76" i="1" a="1"/>
  <c r="BC76" i="1" s="1"/>
  <c r="BF76" i="1" s="1"/>
  <c r="BB76" i="1"/>
  <c r="BA76" i="1"/>
  <c r="AY76" i="1"/>
  <c r="AX76" i="1"/>
  <c r="AW76" i="1"/>
  <c r="AV76" i="1"/>
  <c r="AU76" i="1"/>
  <c r="AT76" i="1"/>
  <c r="BK75" i="1"/>
  <c r="BJ75" i="1"/>
  <c r="BI75" i="1"/>
  <c r="BH75" i="1"/>
  <c r="BC75" i="1" a="1"/>
  <c r="BC75" i="1" s="1"/>
  <c r="BB75" i="1"/>
  <c r="BA75" i="1"/>
  <c r="AY75" i="1"/>
  <c r="AX75" i="1"/>
  <c r="AW75" i="1"/>
  <c r="AV75" i="1"/>
  <c r="AU75" i="1"/>
  <c r="AT75" i="1"/>
  <c r="BI74" i="1"/>
  <c r="BJ74" i="1" s="1"/>
  <c r="BH74" i="1"/>
  <c r="BK74" i="1" s="1"/>
  <c r="BC74" i="1" a="1"/>
  <c r="BC74" i="1" s="1"/>
  <c r="BB74" i="1"/>
  <c r="BA74" i="1"/>
  <c r="AY74" i="1"/>
  <c r="AX74" i="1"/>
  <c r="AW74" i="1"/>
  <c r="AV74" i="1"/>
  <c r="AU74" i="1"/>
  <c r="AT74" i="1"/>
  <c r="BJ73" i="1"/>
  <c r="BI73" i="1"/>
  <c r="BH73" i="1"/>
  <c r="BK73" i="1" s="1"/>
  <c r="BF73" i="1"/>
  <c r="BC73" i="1" a="1"/>
  <c r="BC73" i="1" s="1"/>
  <c r="BE73" i="1" s="1"/>
  <c r="BB73" i="1"/>
  <c r="BA73" i="1"/>
  <c r="AY73" i="1"/>
  <c r="AX73" i="1"/>
  <c r="AW73" i="1"/>
  <c r="AV73" i="1"/>
  <c r="AU73" i="1"/>
  <c r="AT73" i="1"/>
  <c r="BK72" i="1"/>
  <c r="BJ72" i="1"/>
  <c r="BI72" i="1"/>
  <c r="BH72" i="1"/>
  <c r="BC72" i="1" a="1"/>
  <c r="BC72" i="1" s="1"/>
  <c r="BB72" i="1"/>
  <c r="BA72" i="1"/>
  <c r="AY72" i="1"/>
  <c r="AX72" i="1"/>
  <c r="AW72" i="1"/>
  <c r="AV72" i="1"/>
  <c r="AU72" i="1"/>
  <c r="AT72" i="1"/>
  <c r="BI71" i="1"/>
  <c r="BJ71" i="1" s="1"/>
  <c r="BH71" i="1"/>
  <c r="BK71" i="1" s="1"/>
  <c r="BC71" i="1" a="1"/>
  <c r="BC71" i="1"/>
  <c r="BF71" i="1" s="1"/>
  <c r="BB71" i="1"/>
  <c r="BA71" i="1"/>
  <c r="AY71" i="1"/>
  <c r="AX71" i="1"/>
  <c r="AW71" i="1"/>
  <c r="AV71" i="1"/>
  <c r="AU71" i="1"/>
  <c r="AT71" i="1"/>
  <c r="BJ70" i="1"/>
  <c r="BI70" i="1"/>
  <c r="BH70" i="1"/>
  <c r="BK70" i="1" s="1"/>
  <c r="BE70" i="1"/>
  <c r="BC70" i="1" a="1"/>
  <c r="BC70" i="1" s="1"/>
  <c r="BF70" i="1" s="1"/>
  <c r="BB70" i="1"/>
  <c r="BA70" i="1"/>
  <c r="AY70" i="1"/>
  <c r="AX70" i="1"/>
  <c r="AW70" i="1"/>
  <c r="AV70" i="1"/>
  <c r="AU70" i="1"/>
  <c r="AT70" i="1"/>
  <c r="BI69" i="1"/>
  <c r="BH69" i="1"/>
  <c r="BC69" i="1" a="1"/>
  <c r="BC69" i="1" s="1"/>
  <c r="BB69" i="1"/>
  <c r="BA69" i="1"/>
  <c r="BK69" i="1" s="1"/>
  <c r="AY69" i="1"/>
  <c r="AX69" i="1"/>
  <c r="AW69" i="1"/>
  <c r="AV69" i="1"/>
  <c r="AU69" i="1"/>
  <c r="AT69" i="1"/>
  <c r="BI68" i="1"/>
  <c r="BH68" i="1"/>
  <c r="BC68" i="1" a="1"/>
  <c r="BC68" i="1"/>
  <c r="BB68" i="1"/>
  <c r="BA68" i="1"/>
  <c r="AY68" i="1"/>
  <c r="AX68" i="1"/>
  <c r="AW68" i="1"/>
  <c r="AV68" i="1"/>
  <c r="AU68" i="1"/>
  <c r="AT68" i="1"/>
  <c r="BJ67" i="1"/>
  <c r="BI67" i="1"/>
  <c r="BH67" i="1"/>
  <c r="BK67" i="1" s="1"/>
  <c r="BC67" i="1" a="1"/>
  <c r="BC67" i="1" s="1"/>
  <c r="BE67" i="1" s="1"/>
  <c r="BB67" i="1"/>
  <c r="BA67" i="1"/>
  <c r="AY67" i="1"/>
  <c r="AX67" i="1"/>
  <c r="AW67" i="1"/>
  <c r="AV67" i="1"/>
  <c r="AU67" i="1"/>
  <c r="AT67" i="1"/>
  <c r="BI66" i="1"/>
  <c r="BH66" i="1"/>
  <c r="BC66" i="1" a="1"/>
  <c r="BC66" i="1" s="1"/>
  <c r="BB66" i="1"/>
  <c r="BA66" i="1"/>
  <c r="BK66" i="1" s="1"/>
  <c r="AY66" i="1"/>
  <c r="AX66" i="1"/>
  <c r="AW66" i="1"/>
  <c r="AV66" i="1"/>
  <c r="AU66" i="1"/>
  <c r="AT66" i="1"/>
  <c r="BI65" i="1"/>
  <c r="BH65" i="1"/>
  <c r="BK65" i="1" s="1"/>
  <c r="BC65" i="1" a="1"/>
  <c r="BC65" i="1" s="1"/>
  <c r="BF65" i="1" s="1"/>
  <c r="BB65" i="1"/>
  <c r="BA65" i="1"/>
  <c r="AY65" i="1"/>
  <c r="AX65" i="1"/>
  <c r="AW65" i="1"/>
  <c r="AV65" i="1"/>
  <c r="AU65" i="1"/>
  <c r="AT65" i="1"/>
  <c r="BJ64" i="1"/>
  <c r="BI64" i="1"/>
  <c r="BH64" i="1"/>
  <c r="BK64" i="1" s="1"/>
  <c r="BC64" i="1" a="1"/>
  <c r="BC64" i="1" s="1"/>
  <c r="BF64" i="1" s="1"/>
  <c r="BB64" i="1"/>
  <c r="BA64" i="1"/>
  <c r="AY64" i="1"/>
  <c r="AX64" i="1"/>
  <c r="AW64" i="1"/>
  <c r="AV64" i="1"/>
  <c r="AU64" i="1"/>
  <c r="AT64" i="1"/>
  <c r="BK63" i="1"/>
  <c r="BJ63" i="1"/>
  <c r="BI63" i="1"/>
  <c r="BH63" i="1"/>
  <c r="BC63" i="1" a="1"/>
  <c r="BC63" i="1" s="1"/>
  <c r="BB63" i="1"/>
  <c r="BA63" i="1"/>
  <c r="AY63" i="1"/>
  <c r="AX63" i="1"/>
  <c r="AW63" i="1"/>
  <c r="AV63" i="1"/>
  <c r="AU63" i="1"/>
  <c r="AT63" i="1"/>
  <c r="BI62" i="1"/>
  <c r="BJ62" i="1" s="1"/>
  <c r="BH62" i="1"/>
  <c r="BK62" i="1" s="1"/>
  <c r="BC62" i="1" a="1"/>
  <c r="BC62" i="1" s="1"/>
  <c r="BF62" i="1" s="1"/>
  <c r="BB62" i="1"/>
  <c r="BA62" i="1"/>
  <c r="AY62" i="1"/>
  <c r="AX62" i="1"/>
  <c r="AW62" i="1"/>
  <c r="AV62" i="1"/>
  <c r="AU62" i="1"/>
  <c r="AT62" i="1"/>
  <c r="BJ61" i="1"/>
  <c r="BI61" i="1"/>
  <c r="BH61" i="1"/>
  <c r="BK61" i="1" s="1"/>
  <c r="BF61" i="1"/>
  <c r="BC61" i="1" a="1"/>
  <c r="BC61" i="1" s="1"/>
  <c r="BE61" i="1" s="1"/>
  <c r="BB61" i="1"/>
  <c r="BA61" i="1"/>
  <c r="AY61" i="1"/>
  <c r="AX61" i="1"/>
  <c r="AW61" i="1"/>
  <c r="AV61" i="1"/>
  <c r="AU61" i="1"/>
  <c r="AT61" i="1"/>
  <c r="BI60" i="1"/>
  <c r="BH60" i="1"/>
  <c r="BC60" i="1" a="1"/>
  <c r="BC60" i="1" s="1"/>
  <c r="BB60" i="1"/>
  <c r="BA60" i="1"/>
  <c r="BK60" i="1" s="1"/>
  <c r="AY60" i="1"/>
  <c r="AX60" i="1"/>
  <c r="AW60" i="1"/>
  <c r="AV60" i="1"/>
  <c r="AU60" i="1"/>
  <c r="AT60" i="1"/>
  <c r="BI59" i="1"/>
  <c r="BH59" i="1"/>
  <c r="BC59" i="1" a="1"/>
  <c r="BC59" i="1" s="1"/>
  <c r="BB59" i="1"/>
  <c r="BA59" i="1"/>
  <c r="AY59" i="1"/>
  <c r="AX59" i="1"/>
  <c r="AW59" i="1"/>
  <c r="AV59" i="1"/>
  <c r="AU59" i="1"/>
  <c r="AT59" i="1"/>
  <c r="BJ58" i="1"/>
  <c r="BI58" i="1"/>
  <c r="BH58" i="1"/>
  <c r="BK58" i="1" s="1"/>
  <c r="BC58" i="1" a="1"/>
  <c r="BC58" i="1" s="1"/>
  <c r="BE58" i="1" s="1"/>
  <c r="BB58" i="1"/>
  <c r="BA58" i="1"/>
  <c r="AY58" i="1"/>
  <c r="AX58" i="1"/>
  <c r="AW58" i="1"/>
  <c r="AV58" i="1"/>
  <c r="AU58" i="1"/>
  <c r="AT58" i="1"/>
  <c r="BI57" i="1"/>
  <c r="BH57" i="1"/>
  <c r="BC57" i="1" a="1"/>
  <c r="BC57" i="1" s="1"/>
  <c r="BB57" i="1"/>
  <c r="BA57" i="1"/>
  <c r="BK57" i="1" s="1"/>
  <c r="AY57" i="1"/>
  <c r="AX57" i="1"/>
  <c r="AW57" i="1"/>
  <c r="AV57" i="1"/>
  <c r="AU57" i="1"/>
  <c r="AT57" i="1"/>
  <c r="BI56" i="1"/>
  <c r="BH56" i="1"/>
  <c r="BK56" i="1" s="1"/>
  <c r="BC56" i="1" a="1"/>
  <c r="BC56" i="1"/>
  <c r="BF56" i="1" s="1"/>
  <c r="BB56" i="1"/>
  <c r="BA56" i="1"/>
  <c r="AY56" i="1"/>
  <c r="AX56" i="1"/>
  <c r="AW56" i="1"/>
  <c r="AV56" i="1"/>
  <c r="AU56" i="1"/>
  <c r="AT56" i="1"/>
  <c r="BJ55" i="1"/>
  <c r="BI55" i="1"/>
  <c r="BH55" i="1"/>
  <c r="BK55" i="1" s="1"/>
  <c r="BF55" i="1"/>
  <c r="BE55" i="1"/>
  <c r="BC55" i="1" a="1"/>
  <c r="BC55" i="1" s="1"/>
  <c r="BB55" i="1"/>
  <c r="BA55" i="1"/>
  <c r="AY55" i="1"/>
  <c r="AX55" i="1"/>
  <c r="AW55" i="1"/>
  <c r="AV55" i="1"/>
  <c r="AU55" i="1"/>
  <c r="AT55" i="1"/>
  <c r="BK54" i="1"/>
  <c r="BJ54" i="1"/>
  <c r="BI54" i="1"/>
  <c r="BH54" i="1"/>
  <c r="BC54" i="1" a="1"/>
  <c r="BC54" i="1" s="1"/>
  <c r="BB54" i="1"/>
  <c r="BA54" i="1"/>
  <c r="AY54" i="1"/>
  <c r="AX54" i="1"/>
  <c r="AW54" i="1"/>
  <c r="AV54" i="1"/>
  <c r="AU54" i="1"/>
  <c r="AT54" i="1"/>
  <c r="BI53" i="1"/>
  <c r="BJ53" i="1" s="1"/>
  <c r="BH53" i="1"/>
  <c r="BK53" i="1" s="1"/>
  <c r="BC53" i="1" a="1"/>
  <c r="BC53" i="1" s="1"/>
  <c r="BF53" i="1" s="1"/>
  <c r="BB53" i="1"/>
  <c r="BA53" i="1"/>
  <c r="AY53" i="1"/>
  <c r="AX53" i="1"/>
  <c r="AW53" i="1"/>
  <c r="AV53" i="1"/>
  <c r="AU53" i="1"/>
  <c r="AT53" i="1"/>
  <c r="BJ52" i="1"/>
  <c r="BI52" i="1"/>
  <c r="BH52" i="1"/>
  <c r="BK52" i="1" s="1"/>
  <c r="BF52" i="1"/>
  <c r="BC52" i="1" a="1"/>
  <c r="BC52" i="1" s="1"/>
  <c r="BE52" i="1" s="1"/>
  <c r="BB52" i="1"/>
  <c r="BA52" i="1"/>
  <c r="AY52" i="1"/>
  <c r="AX52" i="1"/>
  <c r="AW52" i="1"/>
  <c r="AV52" i="1"/>
  <c r="AU52" i="1"/>
  <c r="AT52" i="1"/>
  <c r="BI51" i="1"/>
  <c r="BH51" i="1"/>
  <c r="BC51" i="1" a="1"/>
  <c r="BC51" i="1" s="1"/>
  <c r="BB51" i="1"/>
  <c r="BA51" i="1"/>
  <c r="BK51" i="1" s="1"/>
  <c r="AY51" i="1"/>
  <c r="AX51" i="1"/>
  <c r="AW51" i="1"/>
  <c r="AV51" i="1"/>
  <c r="AU51" i="1"/>
  <c r="AT51" i="1"/>
  <c r="BI50" i="1"/>
  <c r="BH50" i="1"/>
  <c r="BC50" i="1" a="1"/>
  <c r="BC50" i="1" s="1"/>
  <c r="BB50" i="1"/>
  <c r="BA50" i="1"/>
  <c r="AY50" i="1"/>
  <c r="AX50" i="1"/>
  <c r="AW50" i="1"/>
  <c r="AV50" i="1"/>
  <c r="AU50" i="1"/>
  <c r="AT50" i="1"/>
  <c r="BJ49" i="1"/>
  <c r="BI49" i="1"/>
  <c r="BH49" i="1"/>
  <c r="BK49" i="1" s="1"/>
  <c r="BC49" i="1" a="1"/>
  <c r="BC49" i="1" s="1"/>
  <c r="BE49" i="1" s="1"/>
  <c r="BB49" i="1"/>
  <c r="BA49" i="1"/>
  <c r="AY49" i="1"/>
  <c r="AX49" i="1"/>
  <c r="AW49" i="1"/>
  <c r="AV49" i="1"/>
  <c r="AU49" i="1"/>
  <c r="AT49" i="1"/>
  <c r="BI48" i="1"/>
  <c r="BH48" i="1"/>
  <c r="BC48" i="1" a="1"/>
  <c r="BC48" i="1" s="1"/>
  <c r="BB48" i="1"/>
  <c r="BA48" i="1"/>
  <c r="BK48" i="1" s="1"/>
  <c r="AY48" i="1"/>
  <c r="AX48" i="1"/>
  <c r="AW48" i="1"/>
  <c r="AV48" i="1"/>
  <c r="AU48" i="1"/>
  <c r="AT48" i="1"/>
  <c r="BI47" i="1"/>
  <c r="BH47" i="1"/>
  <c r="BK47" i="1" s="1"/>
  <c r="BC47" i="1" a="1"/>
  <c r="BC47" i="1" s="1"/>
  <c r="BF47" i="1" s="1"/>
  <c r="BB47" i="1"/>
  <c r="BA47" i="1"/>
  <c r="AY47" i="1"/>
  <c r="AX47" i="1"/>
  <c r="AW47" i="1"/>
  <c r="AV47" i="1"/>
  <c r="AU47" i="1"/>
  <c r="AT47" i="1"/>
  <c r="BJ46" i="1"/>
  <c r="BI46" i="1"/>
  <c r="BH46" i="1"/>
  <c r="BK46" i="1" s="1"/>
  <c r="BF46" i="1"/>
  <c r="BC46" i="1" a="1"/>
  <c r="BC46" i="1" s="1"/>
  <c r="BE46" i="1" s="1"/>
  <c r="BB46" i="1"/>
  <c r="BA46" i="1"/>
  <c r="AY46" i="1"/>
  <c r="AX46" i="1"/>
  <c r="AW46" i="1"/>
  <c r="AV46" i="1"/>
  <c r="AU46" i="1"/>
  <c r="AT46" i="1"/>
  <c r="BK45" i="1"/>
  <c r="BJ45" i="1"/>
  <c r="BI45" i="1"/>
  <c r="BH45" i="1"/>
  <c r="BC45" i="1" a="1"/>
  <c r="BC45" i="1" s="1"/>
  <c r="BB45" i="1"/>
  <c r="BA45" i="1"/>
  <c r="AY45" i="1"/>
  <c r="AX45" i="1"/>
  <c r="AW45" i="1"/>
  <c r="AV45" i="1"/>
  <c r="AU45" i="1"/>
  <c r="AT45" i="1"/>
  <c r="BI44" i="1"/>
  <c r="BJ44" i="1" s="1"/>
  <c r="BH44" i="1"/>
  <c r="BC44" i="1" a="1"/>
  <c r="BC44" i="1" s="1"/>
  <c r="BA44" i="1"/>
  <c r="AY44" i="1"/>
  <c r="AX44" i="1"/>
  <c r="AW44" i="1"/>
  <c r="AV44" i="1"/>
  <c r="AU44" i="1"/>
  <c r="AT44" i="1"/>
  <c r="BI43" i="1"/>
  <c r="BJ43" i="1" s="1"/>
  <c r="BH43" i="1"/>
  <c r="BK43" i="1" s="1"/>
  <c r="BC43" i="1" a="1"/>
  <c r="BC43" i="1" s="1"/>
  <c r="BB43" i="1"/>
  <c r="BA43" i="1"/>
  <c r="AY43" i="1"/>
  <c r="AX43" i="1"/>
  <c r="AW43" i="1"/>
  <c r="AV43" i="1"/>
  <c r="AU43" i="1"/>
  <c r="AT43" i="1"/>
  <c r="BK42" i="1"/>
  <c r="BI42" i="1"/>
  <c r="BJ42" i="1" s="1"/>
  <c r="BH42" i="1"/>
  <c r="BC42" i="1" a="1"/>
  <c r="BC42" i="1" s="1"/>
  <c r="BE42" i="1" s="1"/>
  <c r="BB42" i="1"/>
  <c r="BA42" i="1"/>
  <c r="AY42" i="1"/>
  <c r="AX42" i="1"/>
  <c r="AW42" i="1"/>
  <c r="AV42" i="1"/>
  <c r="AU42" i="1"/>
  <c r="AT42" i="1"/>
  <c r="BI41" i="1"/>
  <c r="BH41" i="1"/>
  <c r="BC41" i="1" a="1"/>
  <c r="BC41" i="1" s="1"/>
  <c r="BB41" i="1"/>
  <c r="BG41" i="1" s="1"/>
  <c r="BA41" i="1"/>
  <c r="AY41" i="1"/>
  <c r="AX41" i="1"/>
  <c r="AW41" i="1"/>
  <c r="AV41" i="1"/>
  <c r="AU41" i="1"/>
  <c r="AT41" i="1"/>
  <c r="BI40" i="1"/>
  <c r="BJ40" i="1" s="1"/>
  <c r="BH40" i="1"/>
  <c r="BK40" i="1" s="1"/>
  <c r="BC40" i="1" a="1"/>
  <c r="BC40" i="1" s="1"/>
  <c r="BF40" i="1" s="1"/>
  <c r="BB40" i="1"/>
  <c r="BA40" i="1"/>
  <c r="AY40" i="1"/>
  <c r="AX40" i="1"/>
  <c r="AW40" i="1"/>
  <c r="AV40" i="1"/>
  <c r="AU40" i="1"/>
  <c r="AT40" i="1"/>
  <c r="BK39" i="1"/>
  <c r="BJ39" i="1"/>
  <c r="BI39" i="1"/>
  <c r="BH39" i="1"/>
  <c r="BC39" i="1" a="1"/>
  <c r="BC39" i="1" s="1"/>
  <c r="BF39" i="1" s="1"/>
  <c r="BB39" i="1"/>
  <c r="BA39" i="1"/>
  <c r="AY39" i="1"/>
  <c r="AX39" i="1"/>
  <c r="AW39" i="1"/>
  <c r="AV39" i="1"/>
  <c r="AU39" i="1"/>
  <c r="AT39" i="1"/>
  <c r="BJ38" i="1"/>
  <c r="BI38" i="1"/>
  <c r="BH38" i="1"/>
  <c r="BK38" i="1" s="1"/>
  <c r="BG38" i="1"/>
  <c r="BC38" i="1" a="1"/>
  <c r="BC38" i="1" s="1"/>
  <c r="BF38" i="1" s="1"/>
  <c r="BB38" i="1"/>
  <c r="BA38" i="1"/>
  <c r="AY38" i="1"/>
  <c r="AX38" i="1"/>
  <c r="AW38" i="1"/>
  <c r="AV38" i="1"/>
  <c r="AU38" i="1"/>
  <c r="AT38" i="1"/>
  <c r="BI37" i="1"/>
  <c r="BG37" i="1" s="1"/>
  <c r="BH37" i="1"/>
  <c r="BK37" i="1" s="1"/>
  <c r="BC37" i="1" a="1"/>
  <c r="BC37" i="1" s="1"/>
  <c r="BF37" i="1" s="1"/>
  <c r="BB37" i="1"/>
  <c r="BA37" i="1"/>
  <c r="AY37" i="1"/>
  <c r="AX37" i="1"/>
  <c r="AW37" i="1"/>
  <c r="AV37" i="1"/>
  <c r="AU37" i="1"/>
  <c r="AT37" i="1"/>
  <c r="BI36" i="1"/>
  <c r="BJ36" i="1" s="1"/>
  <c r="BH36" i="1"/>
  <c r="BK36" i="1" s="1"/>
  <c r="BC36" i="1" a="1"/>
  <c r="BC36" i="1" s="1"/>
  <c r="BB36" i="1"/>
  <c r="BA36" i="1"/>
  <c r="AY36" i="1"/>
  <c r="AX36" i="1"/>
  <c r="AW36" i="1"/>
  <c r="AV36" i="1"/>
  <c r="AU36" i="1"/>
  <c r="AT36" i="1"/>
  <c r="BJ35" i="1"/>
  <c r="BI35" i="1"/>
  <c r="BH35" i="1"/>
  <c r="BK35" i="1" s="1"/>
  <c r="BG35" i="1"/>
  <c r="BC35" i="1" a="1"/>
  <c r="BC35" i="1" s="1"/>
  <c r="BE35" i="1" s="1"/>
  <c r="BB35" i="1"/>
  <c r="BA35" i="1"/>
  <c r="AY35" i="1"/>
  <c r="AX35" i="1"/>
  <c r="AW35" i="1"/>
  <c r="AV35" i="1"/>
  <c r="AU35" i="1"/>
  <c r="AT35" i="1"/>
  <c r="BK34" i="1"/>
  <c r="BI34" i="1"/>
  <c r="BH34" i="1"/>
  <c r="BC34" i="1" a="1"/>
  <c r="BC34" i="1" s="1"/>
  <c r="BB34" i="1"/>
  <c r="BG34" i="1" s="1"/>
  <c r="BA34" i="1"/>
  <c r="BJ34" i="1" s="1"/>
  <c r="AY34" i="1"/>
  <c r="AX34" i="1"/>
  <c r="AW34" i="1"/>
  <c r="AV34" i="1"/>
  <c r="AU34" i="1"/>
  <c r="AT34" i="1"/>
  <c r="BI33" i="1"/>
  <c r="BJ33" i="1" s="1"/>
  <c r="BH33" i="1"/>
  <c r="BK33" i="1" s="1"/>
  <c r="BG33" i="1"/>
  <c r="BC33" i="1" a="1"/>
  <c r="BC33" i="1" s="1"/>
  <c r="BF33" i="1" s="1"/>
  <c r="BB33" i="1"/>
  <c r="BA33" i="1"/>
  <c r="AY33" i="1"/>
  <c r="AX33" i="1"/>
  <c r="AW33" i="1"/>
  <c r="AV33" i="1"/>
  <c r="AU33" i="1"/>
  <c r="AT33" i="1"/>
  <c r="BI32" i="1"/>
  <c r="BG32" i="1" s="1"/>
  <c r="BH32" i="1"/>
  <c r="BC32" i="1" a="1"/>
  <c r="BC32" i="1" s="1"/>
  <c r="BB32" i="1"/>
  <c r="BA32" i="1"/>
  <c r="BK32" i="1" s="1"/>
  <c r="AY32" i="1"/>
  <c r="AX32" i="1"/>
  <c r="AW32" i="1"/>
  <c r="AV32" i="1"/>
  <c r="AU32" i="1"/>
  <c r="AT32" i="1"/>
  <c r="BI31" i="1"/>
  <c r="BJ31" i="1" s="1"/>
  <c r="BH31" i="1"/>
  <c r="BK31" i="1" s="1"/>
  <c r="BC31" i="1" a="1"/>
  <c r="BC31" i="1" s="1"/>
  <c r="BB31" i="1"/>
  <c r="BA31" i="1"/>
  <c r="AY31" i="1"/>
  <c r="AX31" i="1"/>
  <c r="AW31" i="1"/>
  <c r="AV31" i="1"/>
  <c r="AU31" i="1"/>
  <c r="AT31" i="1"/>
  <c r="BI30" i="1"/>
  <c r="BJ30" i="1" s="1"/>
  <c r="BH30" i="1"/>
  <c r="BK30" i="1" s="1"/>
  <c r="BG30" i="1"/>
  <c r="BC30" i="1" a="1"/>
  <c r="BC30" i="1" s="1"/>
  <c r="BB30" i="1"/>
  <c r="BA30" i="1"/>
  <c r="AY30" i="1"/>
  <c r="AX30" i="1"/>
  <c r="AW30" i="1"/>
  <c r="AV30" i="1"/>
  <c r="AU30" i="1"/>
  <c r="AT30" i="1"/>
  <c r="BI29" i="1"/>
  <c r="BH29" i="1"/>
  <c r="BC29" i="1" a="1"/>
  <c r="BC29" i="1" s="1"/>
  <c r="BB29" i="1"/>
  <c r="BG29" i="1" s="1"/>
  <c r="BA29" i="1"/>
  <c r="AY29" i="1"/>
  <c r="AX29" i="1"/>
  <c r="AW29" i="1"/>
  <c r="AV29" i="1"/>
  <c r="AU29" i="1"/>
  <c r="AT29" i="1"/>
  <c r="BI28" i="1"/>
  <c r="BJ28" i="1" s="1"/>
  <c r="BH28" i="1"/>
  <c r="BK28" i="1" s="1"/>
  <c r="BG28" i="1"/>
  <c r="BC28" i="1" a="1"/>
  <c r="BC28" i="1" s="1"/>
  <c r="BF28" i="1" s="1"/>
  <c r="BB28" i="1"/>
  <c r="BA28" i="1"/>
  <c r="AY28" i="1"/>
  <c r="AX28" i="1"/>
  <c r="AW28" i="1"/>
  <c r="AV28" i="1"/>
  <c r="AU28" i="1"/>
  <c r="AT28" i="1"/>
  <c r="BK27" i="1"/>
  <c r="BJ27" i="1"/>
  <c r="BI27" i="1"/>
  <c r="BG27" i="1" s="1"/>
  <c r="BH27" i="1"/>
  <c r="BC27" i="1" a="1"/>
  <c r="BC27" i="1" s="1"/>
  <c r="BF27" i="1" s="1"/>
  <c r="BB27" i="1"/>
  <c r="BA27" i="1"/>
  <c r="AY27" i="1"/>
  <c r="AX27" i="1"/>
  <c r="AW27" i="1"/>
  <c r="AV27" i="1"/>
  <c r="AU27" i="1"/>
  <c r="AT27" i="1"/>
  <c r="BJ26" i="1"/>
  <c r="BI26" i="1"/>
  <c r="BH26" i="1"/>
  <c r="BK26" i="1" s="1"/>
  <c r="BG26" i="1"/>
  <c r="BC26" i="1" a="1"/>
  <c r="BC26" i="1" s="1"/>
  <c r="BB26" i="1"/>
  <c r="BA26" i="1"/>
  <c r="AY26" i="1"/>
  <c r="AX26" i="1"/>
  <c r="AW26" i="1"/>
  <c r="AV26" i="1"/>
  <c r="AU26" i="1"/>
  <c r="AT26" i="1"/>
  <c r="BI25" i="1"/>
  <c r="BG25" i="1" s="1"/>
  <c r="BH25" i="1"/>
  <c r="BK25" i="1" s="1"/>
  <c r="BC25" i="1" a="1"/>
  <c r="BC25" i="1" s="1"/>
  <c r="BF25" i="1" s="1"/>
  <c r="BB25" i="1"/>
  <c r="BA25" i="1"/>
  <c r="AY25" i="1"/>
  <c r="AX25" i="1"/>
  <c r="AW25" i="1"/>
  <c r="AV25" i="1"/>
  <c r="AU25" i="1"/>
  <c r="AT25" i="1"/>
  <c r="BI24" i="1"/>
  <c r="BH24" i="1"/>
  <c r="BC24" i="1" a="1"/>
  <c r="BC24" i="1" s="1"/>
  <c r="BB24" i="1"/>
  <c r="BA24" i="1"/>
  <c r="AY24" i="1"/>
  <c r="AX24" i="1"/>
  <c r="AW24" i="1"/>
  <c r="AV24" i="1"/>
  <c r="AU24" i="1"/>
  <c r="AT24" i="1"/>
  <c r="BJ23" i="1"/>
  <c r="BI23" i="1"/>
  <c r="BH23" i="1"/>
  <c r="BK23" i="1" s="1"/>
  <c r="BG23" i="1"/>
  <c r="BC23" i="1" a="1"/>
  <c r="BC23" i="1" s="1"/>
  <c r="BE23" i="1" s="1"/>
  <c r="BB23" i="1"/>
  <c r="BA23" i="1"/>
  <c r="AY23" i="1"/>
  <c r="AX23" i="1"/>
  <c r="AW23" i="1"/>
  <c r="AV23" i="1"/>
  <c r="AU23" i="1"/>
  <c r="AT23" i="1"/>
  <c r="BI22" i="1"/>
  <c r="BH22" i="1"/>
  <c r="BC22" i="1" a="1"/>
  <c r="BC22" i="1" s="1"/>
  <c r="BB22" i="1"/>
  <c r="BG22" i="1" s="1"/>
  <c r="BA22" i="1"/>
  <c r="BJ22" i="1" s="1"/>
  <c r="AY22" i="1"/>
  <c r="AX22" i="1"/>
  <c r="AW22" i="1"/>
  <c r="AV22" i="1"/>
  <c r="AU22" i="1"/>
  <c r="AT22" i="1"/>
  <c r="BI21" i="1"/>
  <c r="BJ21" i="1" s="1"/>
  <c r="BH21" i="1"/>
  <c r="BK21" i="1" s="1"/>
  <c r="BG21" i="1"/>
  <c r="BC21" i="1" a="1"/>
  <c r="BC21" i="1" s="1"/>
  <c r="BF21" i="1" s="1"/>
  <c r="BB21" i="1"/>
  <c r="BA21" i="1"/>
  <c r="AY21" i="1"/>
  <c r="AX21" i="1"/>
  <c r="AW21" i="1"/>
  <c r="AV21" i="1"/>
  <c r="AU21" i="1"/>
  <c r="AT21" i="1"/>
  <c r="BK20" i="1"/>
  <c r="BI20" i="1"/>
  <c r="BG20" i="1" s="1"/>
  <c r="BH20" i="1"/>
  <c r="BC20" i="1" a="1"/>
  <c r="BC20" i="1" s="1"/>
  <c r="BB20" i="1"/>
  <c r="BA20" i="1"/>
  <c r="AY20" i="1"/>
  <c r="AX20" i="1"/>
  <c r="AW20" i="1"/>
  <c r="AV20" i="1"/>
  <c r="AU20" i="1"/>
  <c r="AT20" i="1"/>
  <c r="BI19" i="1"/>
  <c r="BJ19" i="1" s="1"/>
  <c r="BH19" i="1"/>
  <c r="BK19" i="1" s="1"/>
  <c r="BC19" i="1" a="1"/>
  <c r="BC19" i="1" s="1"/>
  <c r="BB19" i="1"/>
  <c r="BA19" i="1"/>
  <c r="AY19" i="1"/>
  <c r="AX19" i="1"/>
  <c r="AW19" i="1"/>
  <c r="AV19" i="1"/>
  <c r="AU19" i="1"/>
  <c r="AT19" i="1"/>
  <c r="BK18" i="1"/>
  <c r="BI18" i="1"/>
  <c r="BJ18" i="1" s="1"/>
  <c r="BH18" i="1"/>
  <c r="BC18" i="1" a="1"/>
  <c r="BC18" i="1" s="1"/>
  <c r="BB18" i="1"/>
  <c r="BA18" i="1"/>
  <c r="AY18" i="1"/>
  <c r="AX18" i="1"/>
  <c r="AW18" i="1"/>
  <c r="AV18" i="1"/>
  <c r="AU18" i="1"/>
  <c r="AT18" i="1"/>
  <c r="BI17" i="1"/>
  <c r="BH17" i="1"/>
  <c r="BC17" i="1" a="1"/>
  <c r="BC17" i="1" s="1"/>
  <c r="BB17" i="1"/>
  <c r="BG17" i="1" s="1"/>
  <c r="BA17" i="1"/>
  <c r="AY17" i="1"/>
  <c r="AX17" i="1"/>
  <c r="AW17" i="1"/>
  <c r="AV17" i="1"/>
  <c r="AU17" i="1"/>
  <c r="AT17" i="1"/>
  <c r="BI16" i="1"/>
  <c r="BJ16" i="1" s="1"/>
  <c r="BH16" i="1"/>
  <c r="BK16" i="1" s="1"/>
  <c r="BC16" i="1" a="1"/>
  <c r="BC16" i="1" s="1"/>
  <c r="BF16" i="1" s="1"/>
  <c r="BB16" i="1"/>
  <c r="BA16" i="1"/>
  <c r="AY16" i="1"/>
  <c r="AX16" i="1"/>
  <c r="AW16" i="1"/>
  <c r="AV16" i="1"/>
  <c r="AU16" i="1"/>
  <c r="AT16" i="1"/>
  <c r="BK15" i="1"/>
  <c r="BJ15" i="1"/>
  <c r="BI15" i="1"/>
  <c r="BH15" i="1"/>
  <c r="BC15" i="1" a="1"/>
  <c r="BC15" i="1" s="1"/>
  <c r="BF15" i="1" s="1"/>
  <c r="BB15" i="1"/>
  <c r="BA15" i="1"/>
  <c r="AY15" i="1"/>
  <c r="AX15" i="1"/>
  <c r="AW15" i="1"/>
  <c r="AV15" i="1"/>
  <c r="AU15" i="1"/>
  <c r="AT15" i="1"/>
  <c r="BJ14" i="1"/>
  <c r="BI14" i="1"/>
  <c r="BH14" i="1"/>
  <c r="BK14" i="1" s="1"/>
  <c r="BG14" i="1"/>
  <c r="BC14" i="1" a="1"/>
  <c r="BC14" i="1" s="1"/>
  <c r="BF14" i="1" s="1"/>
  <c r="BB14" i="1"/>
  <c r="BA14" i="1"/>
  <c r="AY14" i="1"/>
  <c r="AX14" i="1"/>
  <c r="AW14" i="1"/>
  <c r="AV14" i="1"/>
  <c r="AU14" i="1"/>
  <c r="AT14" i="1"/>
  <c r="BI13" i="1"/>
  <c r="BG13" i="1" s="1"/>
  <c r="BH13" i="1"/>
  <c r="BK13" i="1" s="1"/>
  <c r="BC13" i="1" a="1"/>
  <c r="BC13" i="1" s="1"/>
  <c r="BF13" i="1" s="1"/>
  <c r="BB13" i="1"/>
  <c r="BA13" i="1"/>
  <c r="AY13" i="1"/>
  <c r="AX13" i="1"/>
  <c r="AW13" i="1"/>
  <c r="AV13" i="1"/>
  <c r="AU13" i="1"/>
  <c r="AT13" i="1"/>
  <c r="BI12" i="1"/>
  <c r="BJ12" i="1" s="1"/>
  <c r="BH12" i="1"/>
  <c r="BK12" i="1" s="1"/>
  <c r="BC12" i="1" a="1"/>
  <c r="BC12" i="1" s="1"/>
  <c r="BF12" i="1" s="1"/>
  <c r="BB12" i="1"/>
  <c r="BG12" i="1" s="1"/>
  <c r="BA12" i="1"/>
  <c r="AY12" i="1"/>
  <c r="AX12" i="1"/>
  <c r="AW12" i="1"/>
  <c r="AV12" i="1"/>
  <c r="AU12" i="1"/>
  <c r="AT12" i="1"/>
  <c r="BJ11" i="1"/>
  <c r="BI11" i="1"/>
  <c r="BH11" i="1"/>
  <c r="BK11" i="1" s="1"/>
  <c r="BG11" i="1"/>
  <c r="BC11" i="1" a="1"/>
  <c r="BC11" i="1" s="1"/>
  <c r="BE11" i="1" s="1"/>
  <c r="BB11" i="1"/>
  <c r="BA11" i="1"/>
  <c r="AY11" i="1"/>
  <c r="AX11" i="1"/>
  <c r="AW11" i="1"/>
  <c r="AV11" i="1"/>
  <c r="AU11" i="1"/>
  <c r="AT11" i="1"/>
  <c r="BK10" i="1"/>
  <c r="BI10" i="1"/>
  <c r="BG10" i="1" s="1"/>
  <c r="BH10" i="1"/>
  <c r="BC10" i="1" a="1"/>
  <c r="BC10" i="1" s="1"/>
  <c r="BB10" i="1"/>
  <c r="BA10" i="1"/>
  <c r="BJ10" i="1" s="1"/>
  <c r="AY10" i="1"/>
  <c r="AX10" i="1"/>
  <c r="AW10" i="1"/>
  <c r="AV10" i="1"/>
  <c r="AU10" i="1"/>
  <c r="AT10" i="1"/>
  <c r="BI9" i="1"/>
  <c r="BJ9" i="1" s="1"/>
  <c r="BH9" i="1"/>
  <c r="BK9" i="1" s="1"/>
  <c r="BG9" i="1"/>
  <c r="BC9" i="1" a="1"/>
  <c r="BC9" i="1" s="1"/>
  <c r="BF9" i="1" s="1"/>
  <c r="BB9" i="1"/>
  <c r="BA9" i="1"/>
  <c r="AY9" i="1"/>
  <c r="AX9" i="1"/>
  <c r="AW9" i="1"/>
  <c r="AV9" i="1"/>
  <c r="AU9" i="1"/>
  <c r="AT9" i="1"/>
  <c r="BI8" i="1"/>
  <c r="BG8" i="1" s="1"/>
  <c r="BH8" i="1"/>
  <c r="BC8" i="1" a="1"/>
  <c r="BC8" i="1" s="1"/>
  <c r="BB8" i="1"/>
  <c r="BA8" i="1"/>
  <c r="BK8" i="1" s="1"/>
  <c r="AY8" i="1"/>
  <c r="AX8" i="1"/>
  <c r="AX2014" i="1" s="1"/>
  <c r="AW8" i="1"/>
  <c r="AV8" i="1"/>
  <c r="AU8" i="1"/>
  <c r="AT8" i="1"/>
  <c r="BI7" i="1"/>
  <c r="BJ7" i="1" s="1"/>
  <c r="BH7" i="1"/>
  <c r="BK7" i="1" s="1"/>
  <c r="BC7" i="1" a="1"/>
  <c r="BC7" i="1" s="1"/>
  <c r="BB7" i="1"/>
  <c r="BA7" i="1"/>
  <c r="AY7" i="1"/>
  <c r="AX7" i="1"/>
  <c r="AW7" i="1"/>
  <c r="AV7" i="1"/>
  <c r="AU7" i="1"/>
  <c r="AT7" i="1"/>
  <c r="BI6" i="1"/>
  <c r="BJ6" i="1" s="1"/>
  <c r="BH6" i="1"/>
  <c r="BK6" i="1" s="1"/>
  <c r="BG6" i="1"/>
  <c r="BC6" i="1" a="1"/>
  <c r="BC6" i="1"/>
  <c r="BF6" i="1" s="1"/>
  <c r="BB6" i="1"/>
  <c r="BE6" i="1" s="1"/>
  <c r="BA6" i="1"/>
  <c r="AY6" i="1"/>
  <c r="AX6" i="1"/>
  <c r="AW6" i="1"/>
  <c r="AV6" i="1"/>
  <c r="AU6" i="1"/>
  <c r="AT6" i="1"/>
  <c r="BI5" i="1"/>
  <c r="BH5" i="1"/>
  <c r="BC5" i="1" a="1"/>
  <c r="BC5" i="1" s="1"/>
  <c r="BB5" i="1"/>
  <c r="BG5" i="1" s="1"/>
  <c r="BA5" i="1"/>
  <c r="AY5" i="1"/>
  <c r="AX5" i="1"/>
  <c r="AW5" i="1"/>
  <c r="AV5" i="1"/>
  <c r="AU5" i="1"/>
  <c r="AT5" i="1"/>
  <c r="BI4" i="1"/>
  <c r="BJ4" i="1" s="1"/>
  <c r="BH4" i="1"/>
  <c r="BK4" i="1" s="1"/>
  <c r="BG4" i="1"/>
  <c r="BC4" i="1" a="1"/>
  <c r="BC4" i="1" s="1"/>
  <c r="BE4" i="1" s="1"/>
  <c r="BB4" i="1"/>
  <c r="BA4" i="1"/>
  <c r="AY4" i="1"/>
  <c r="AX4" i="1"/>
  <c r="AW4" i="1"/>
  <c r="AV4" i="1"/>
  <c r="AU4" i="1"/>
  <c r="AT4" i="1"/>
  <c r="BK3" i="1"/>
  <c r="BJ3" i="1"/>
  <c r="BI3" i="1"/>
  <c r="BG3" i="1" s="1"/>
  <c r="BH3" i="1"/>
  <c r="BC3" i="1" a="1"/>
  <c r="BC3" i="1"/>
  <c r="BF3" i="1" s="1"/>
  <c r="BB3" i="1"/>
  <c r="BA3" i="1"/>
  <c r="AY3" i="1"/>
  <c r="AX3" i="1"/>
  <c r="AW3" i="1"/>
  <c r="AV3" i="1"/>
  <c r="AU3" i="1"/>
  <c r="AT3" i="1"/>
  <c r="BJ2" i="1"/>
  <c r="BI2" i="1"/>
  <c r="BH2" i="1"/>
  <c r="BG2" i="1"/>
  <c r="BC2" i="1" a="1"/>
  <c r="BC2" i="1" s="1"/>
  <c r="BB2" i="1"/>
  <c r="BA2" i="1"/>
  <c r="AY2" i="1"/>
  <c r="AX2" i="1"/>
  <c r="AW2" i="1"/>
  <c r="AV2" i="1"/>
  <c r="AU2" i="1"/>
  <c r="AT2" i="1"/>
  <c r="BE434" i="1" l="1"/>
  <c r="BF434" i="1"/>
  <c r="BF490" i="1"/>
  <c r="BE490" i="1"/>
  <c r="BE1287" i="1"/>
  <c r="BF1287" i="1"/>
  <c r="BF1469" i="1"/>
  <c r="BE1469" i="1"/>
  <c r="BE1487" i="1"/>
  <c r="BF1487" i="1"/>
  <c r="BE1826" i="1"/>
  <c r="BF1826" i="1"/>
  <c r="BE416" i="1"/>
  <c r="BF416" i="1"/>
  <c r="BE1300" i="1"/>
  <c r="BF1300" i="1"/>
  <c r="BF1696" i="1"/>
  <c r="BE1696" i="1"/>
  <c r="BF715" i="1"/>
  <c r="BE1236" i="1"/>
  <c r="BF1280" i="1"/>
  <c r="BF177" i="3"/>
  <c r="BF94" i="4"/>
  <c r="BE94" i="4"/>
  <c r="BF374" i="4"/>
  <c r="BE374" i="4"/>
  <c r="BE445" i="5"/>
  <c r="BF445" i="5"/>
  <c r="BE626" i="5"/>
  <c r="BF626" i="5"/>
  <c r="BF662" i="5"/>
  <c r="BE662" i="5"/>
  <c r="BE787" i="5"/>
  <c r="BF787" i="5"/>
  <c r="BF542" i="1"/>
  <c r="BE630" i="1"/>
  <c r="BF1152" i="1"/>
  <c r="BF1271" i="1"/>
  <c r="BF1346" i="1"/>
  <c r="BF1400" i="1"/>
  <c r="BF1437" i="1"/>
  <c r="BF1440" i="1"/>
  <c r="BF1446" i="1"/>
  <c r="BF1550" i="1"/>
  <c r="BF1551" i="1"/>
  <c r="BF1574" i="1"/>
  <c r="BF1798" i="1"/>
  <c r="BE1884" i="1"/>
  <c r="BF1949" i="1"/>
  <c r="BE1949" i="1"/>
  <c r="BF31" i="2"/>
  <c r="BE31" i="2"/>
  <c r="BE139" i="2"/>
  <c r="BF166" i="2"/>
  <c r="BE166" i="2"/>
  <c r="BF193" i="2"/>
  <c r="BE193" i="2"/>
  <c r="BE233" i="4"/>
  <c r="BE380" i="4"/>
  <c r="BF64" i="5"/>
  <c r="BE64" i="5"/>
  <c r="BE189" i="5"/>
  <c r="BF189" i="5"/>
  <c r="BE483" i="5"/>
  <c r="BF483" i="5"/>
  <c r="BF530" i="5"/>
  <c r="BE530" i="5"/>
  <c r="BF610" i="5"/>
  <c r="BE610" i="5"/>
  <c r="BF641" i="5"/>
  <c r="BE641" i="5"/>
  <c r="BF817" i="5"/>
  <c r="BE817" i="5"/>
  <c r="BE219" i="5"/>
  <c r="BF219" i="5"/>
  <c r="BF641" i="1"/>
  <c r="BE1402" i="1"/>
  <c r="BF1917" i="1"/>
  <c r="BE1917" i="1"/>
  <c r="BF40" i="2"/>
  <c r="BE40" i="2"/>
  <c r="BF99" i="4"/>
  <c r="BE99" i="4"/>
  <c r="BF170" i="1"/>
  <c r="BF551" i="1"/>
  <c r="BE656" i="1"/>
  <c r="BF835" i="1"/>
  <c r="BE1147" i="1"/>
  <c r="BE1176" i="1"/>
  <c r="BF1347" i="1"/>
  <c r="BE1408" i="1"/>
  <c r="BF1634" i="1"/>
  <c r="BF1635" i="1"/>
  <c r="BF1801" i="1"/>
  <c r="BE1802" i="1"/>
  <c r="BE1848" i="1"/>
  <c r="BF2000" i="1"/>
  <c r="BE2000" i="1"/>
  <c r="BF22" i="2"/>
  <c r="BE22" i="2"/>
  <c r="BF32" i="2"/>
  <c r="BE32" i="2"/>
  <c r="BF136" i="2"/>
  <c r="BE136" i="2"/>
  <c r="BF58" i="4"/>
  <c r="BE58" i="4"/>
  <c r="BE85" i="4"/>
  <c r="BE146" i="4"/>
  <c r="BE475" i="4"/>
  <c r="BF291" i="5"/>
  <c r="BE291" i="5"/>
  <c r="BE551" i="5"/>
  <c r="BF551" i="5"/>
  <c r="BF704" i="5"/>
  <c r="BE704" i="5"/>
  <c r="BE661" i="5"/>
  <c r="BF661" i="5"/>
  <c r="BE79" i="1"/>
  <c r="BF871" i="1"/>
  <c r="BF1715" i="1"/>
  <c r="BE1892" i="1"/>
  <c r="BF42" i="4"/>
  <c r="BE42" i="4"/>
  <c r="BE443" i="5"/>
  <c r="BF443" i="5"/>
  <c r="BE128" i="1"/>
  <c r="BE212" i="1"/>
  <c r="BE763" i="1"/>
  <c r="BE841" i="1"/>
  <c r="BF1660" i="1"/>
  <c r="BF1690" i="1"/>
  <c r="BE83" i="2"/>
  <c r="BF83" i="2"/>
  <c r="BF10" i="3"/>
  <c r="BE10" i="3"/>
  <c r="BE109" i="3"/>
  <c r="BF109" i="3"/>
  <c r="BF205" i="4"/>
  <c r="BF401" i="4"/>
  <c r="BE401" i="4"/>
  <c r="BF72" i="5"/>
  <c r="BE72" i="5"/>
  <c r="BF301" i="1"/>
  <c r="BF811" i="1"/>
  <c r="BF294" i="5"/>
  <c r="BE294" i="5"/>
  <c r="BF304" i="1"/>
  <c r="BF310" i="1"/>
  <c r="BE1105" i="1"/>
  <c r="BF1409" i="1"/>
  <c r="BF1452" i="1"/>
  <c r="BE13" i="2"/>
  <c r="BF14" i="2"/>
  <c r="BE14" i="2"/>
  <c r="BF127" i="2"/>
  <c r="BE127" i="2"/>
  <c r="BF187" i="2"/>
  <c r="BE187" i="2"/>
  <c r="BE111" i="3"/>
  <c r="BF111" i="3"/>
  <c r="BE405" i="4"/>
  <c r="BE429" i="4"/>
  <c r="BF15" i="5"/>
  <c r="BE15" i="5"/>
  <c r="BE323" i="5"/>
  <c r="BF323" i="5"/>
  <c r="BF534" i="5"/>
  <c r="BE534" i="5"/>
  <c r="BF1652" i="1"/>
  <c r="BE39" i="1"/>
  <c r="BF671" i="1"/>
  <c r="BE1087" i="1"/>
  <c r="BE1096" i="1"/>
  <c r="BF157" i="2"/>
  <c r="BE157" i="2"/>
  <c r="BE274" i="4"/>
  <c r="BF274" i="4"/>
  <c r="BF681" i="5"/>
  <c r="BE681" i="5"/>
  <c r="BF112" i="2"/>
  <c r="BE112" i="2"/>
  <c r="BF1604" i="1"/>
  <c r="BF223" i="2"/>
  <c r="BE223" i="2"/>
  <c r="BF189" i="3"/>
  <c r="BE189" i="3"/>
  <c r="BF654" i="5"/>
  <c r="BE654" i="5"/>
  <c r="BF451" i="1"/>
  <c r="BE454" i="1"/>
  <c r="BE573" i="1"/>
  <c r="BF596" i="1"/>
  <c r="BE931" i="1"/>
  <c r="BF1470" i="1"/>
  <c r="BF1477" i="1"/>
  <c r="BE1678" i="1"/>
  <c r="BE123" i="3"/>
  <c r="BF123" i="3"/>
  <c r="BF126" i="3"/>
  <c r="BE126" i="3"/>
  <c r="BF313" i="4"/>
  <c r="BE313" i="4"/>
  <c r="BF205" i="5"/>
  <c r="BE205" i="5"/>
  <c r="BE255" i="5"/>
  <c r="BF255" i="5"/>
  <c r="BF674" i="5"/>
  <c r="BE674" i="5"/>
  <c r="BF255" i="2"/>
  <c r="BE255" i="2"/>
  <c r="BF213" i="3"/>
  <c r="BE213" i="3"/>
  <c r="BE226" i="3"/>
  <c r="BF226" i="3"/>
  <c r="BF88" i="4"/>
  <c r="BE223" i="4"/>
  <c r="BF223" i="4"/>
  <c r="BF396" i="4"/>
  <c r="BE204" i="5"/>
  <c r="BF204" i="5"/>
  <c r="BF394" i="5"/>
  <c r="BE394" i="5"/>
  <c r="BF1080" i="1"/>
  <c r="BE1830" i="1"/>
  <c r="BE1928" i="1"/>
  <c r="BF151" i="2"/>
  <c r="BE151" i="2"/>
  <c r="BE67" i="4"/>
  <c r="BF67" i="4"/>
  <c r="BF136" i="4"/>
  <c r="BE136" i="4"/>
  <c r="BF3" i="5"/>
  <c r="BE3" i="5"/>
  <c r="BF55" i="5"/>
  <c r="BE55" i="5"/>
  <c r="BE240" i="5"/>
  <c r="BF240" i="5"/>
  <c r="BF298" i="5"/>
  <c r="BE298" i="5"/>
  <c r="BE393" i="5"/>
  <c r="BF393" i="5"/>
  <c r="BF665" i="5"/>
  <c r="BE665" i="5"/>
  <c r="BF43" i="2"/>
  <c r="BE43" i="2"/>
  <c r="BF42" i="5"/>
  <c r="BE42" i="5"/>
  <c r="BE64" i="1"/>
  <c r="BE116" i="1"/>
  <c r="BF249" i="1"/>
  <c r="BE474" i="1"/>
  <c r="BE1247" i="1"/>
  <c r="BE1363" i="1"/>
  <c r="BE1368" i="1"/>
  <c r="BF1379" i="1"/>
  <c r="BF1385" i="1"/>
  <c r="BF1427" i="1"/>
  <c r="BF1489" i="1"/>
  <c r="BF1495" i="1"/>
  <c r="BF1544" i="1"/>
  <c r="BE1816" i="1"/>
  <c r="BE175" i="2"/>
  <c r="BF202" i="2"/>
  <c r="BE202" i="2"/>
  <c r="BF229" i="2"/>
  <c r="BE229" i="2"/>
  <c r="BF236" i="3"/>
  <c r="BE236" i="3"/>
  <c r="BF272" i="3"/>
  <c r="BE272" i="3"/>
  <c r="BF158" i="4"/>
  <c r="BE301" i="4"/>
  <c r="BF319" i="4"/>
  <c r="BF334" i="4"/>
  <c r="BE334" i="4"/>
  <c r="BF34" i="5"/>
  <c r="BE34" i="5"/>
  <c r="BE425" i="5"/>
  <c r="BF425" i="5"/>
  <c r="BF788" i="5"/>
  <c r="BE788" i="5"/>
  <c r="BF281" i="5"/>
  <c r="BF297" i="5"/>
  <c r="BF487" i="5"/>
  <c r="BF798" i="5"/>
  <c r="BF799" i="5"/>
  <c r="BF852" i="5"/>
  <c r="BF915" i="5"/>
  <c r="BE369" i="4"/>
  <c r="BE272" i="5"/>
  <c r="BF280" i="5"/>
  <c r="BE281" i="5"/>
  <c r="BE287" i="5"/>
  <c r="BE339" i="5"/>
  <c r="BE373" i="5"/>
  <c r="BF418" i="5"/>
  <c r="BF421" i="5"/>
  <c r="BE549" i="5"/>
  <c r="BF550" i="5"/>
  <c r="BE555" i="5"/>
  <c r="BF573" i="5"/>
  <c r="BF608" i="5"/>
  <c r="BE753" i="5"/>
  <c r="BE767" i="5"/>
  <c r="BE770" i="5"/>
  <c r="BE786" i="5"/>
  <c r="BE803" i="5"/>
  <c r="BE815" i="5"/>
  <c r="BE818" i="5"/>
  <c r="BF825" i="5"/>
  <c r="BE864" i="5"/>
  <c r="BE865" i="5"/>
  <c r="BE866" i="5"/>
  <c r="BE867" i="5"/>
  <c r="BE874" i="5"/>
  <c r="BF911" i="5"/>
  <c r="BE912" i="5"/>
  <c r="BE170" i="10"/>
  <c r="BE278" i="10"/>
  <c r="BE30" i="11"/>
  <c r="BE84" i="11"/>
  <c r="BE228" i="11"/>
  <c r="BE240" i="11"/>
  <c r="BE246" i="2"/>
  <c r="BE27" i="4"/>
  <c r="BE33" i="4"/>
  <c r="BE60" i="4"/>
  <c r="BE157" i="4"/>
  <c r="BE173" i="4"/>
  <c r="BE310" i="4"/>
  <c r="BE346" i="4"/>
  <c r="BE479" i="4"/>
  <c r="BE482" i="4"/>
  <c r="BF485" i="4"/>
  <c r="BE24" i="5"/>
  <c r="BE36" i="5"/>
  <c r="BE51" i="5"/>
  <c r="BE66" i="5"/>
  <c r="BE96" i="5"/>
  <c r="BF234" i="5"/>
  <c r="BF276" i="5"/>
  <c r="BE277" i="5"/>
  <c r="BE299" i="5"/>
  <c r="BE300" i="5"/>
  <c r="BE354" i="5"/>
  <c r="BE358" i="5"/>
  <c r="BE360" i="5"/>
  <c r="BF469" i="5"/>
  <c r="BE560" i="5"/>
  <c r="BF566" i="5"/>
  <c r="BE599" i="5"/>
  <c r="BF602" i="5"/>
  <c r="BE869" i="5"/>
  <c r="BE236" i="10"/>
  <c r="BE17" i="11"/>
  <c r="BE137" i="11"/>
  <c r="BE162" i="11"/>
  <c r="BE174" i="11"/>
  <c r="BE215" i="11"/>
  <c r="BF261" i="3"/>
  <c r="BE417" i="4"/>
  <c r="BE420" i="4"/>
  <c r="BE428" i="5"/>
  <c r="BF524" i="5"/>
  <c r="BF568" i="5"/>
  <c r="BF582" i="5"/>
  <c r="BF645" i="5"/>
  <c r="BF679" i="5"/>
  <c r="BF699" i="5"/>
  <c r="BE139" i="10"/>
  <c r="BE239" i="11"/>
  <c r="BE15" i="4"/>
  <c r="BE289" i="4"/>
  <c r="BE351" i="4"/>
  <c r="BE376" i="4"/>
  <c r="BF454" i="4"/>
  <c r="BF6" i="5"/>
  <c r="BF192" i="5"/>
  <c r="BF213" i="5"/>
  <c r="BF663" i="5"/>
  <c r="BE673" i="5"/>
  <c r="BF721" i="5"/>
  <c r="BE206" i="10"/>
  <c r="BE12" i="11"/>
  <c r="BE78" i="11"/>
  <c r="BE161" i="11"/>
  <c r="BE151" i="10"/>
  <c r="BE272" i="10"/>
  <c r="BE138" i="3"/>
  <c r="BE241" i="4"/>
  <c r="BF391" i="4"/>
  <c r="BE442" i="4"/>
  <c r="BE109" i="5"/>
  <c r="BE114" i="5"/>
  <c r="BF154" i="5"/>
  <c r="BF156" i="5"/>
  <c r="BF207" i="5"/>
  <c r="BF313" i="5"/>
  <c r="BE396" i="5"/>
  <c r="BE453" i="5"/>
  <c r="BF543" i="5"/>
  <c r="BF892" i="5"/>
  <c r="BF897" i="5"/>
  <c r="BE67" i="10"/>
  <c r="BE1974" i="1"/>
  <c r="BE87" i="5"/>
  <c r="BE110" i="5"/>
  <c r="BF621" i="5"/>
  <c r="BF717" i="5"/>
  <c r="BE180" i="11"/>
  <c r="BE209" i="11"/>
  <c r="BE258" i="11"/>
  <c r="BE732" i="5"/>
  <c r="BE741" i="5"/>
  <c r="BF748" i="5"/>
  <c r="BF776" i="5"/>
  <c r="BF777" i="5"/>
  <c r="BF780" i="5"/>
  <c r="BF810" i="5"/>
  <c r="BF828" i="5"/>
  <c r="BF849" i="5"/>
  <c r="BE892" i="5"/>
  <c r="BF909" i="5"/>
  <c r="BE91" i="10"/>
  <c r="BE188" i="10"/>
  <c r="BE242" i="10"/>
  <c r="BE23" i="11"/>
  <c r="BF404" i="1"/>
  <c r="BE404" i="1"/>
  <c r="BE352" i="1"/>
  <c r="BF352" i="1"/>
  <c r="BF397" i="1"/>
  <c r="BE397" i="1"/>
  <c r="BE398" i="1"/>
  <c r="BF398" i="1"/>
  <c r="BF354" i="1"/>
  <c r="BE354" i="1"/>
  <c r="BE355" i="1"/>
  <c r="BF355" i="1"/>
  <c r="BE391" i="1"/>
  <c r="BF391" i="1"/>
  <c r="BE18" i="1"/>
  <c r="BF18" i="1"/>
  <c r="BF368" i="1"/>
  <c r="BE368" i="1"/>
  <c r="BE380" i="1"/>
  <c r="BF380" i="1"/>
  <c r="BE1297" i="1"/>
  <c r="BF1297" i="1"/>
  <c r="BE1323" i="1"/>
  <c r="BF1323" i="1"/>
  <c r="BF36" i="1"/>
  <c r="BE36" i="1"/>
  <c r="BF478" i="1"/>
  <c r="BE478" i="1"/>
  <c r="BF415" i="1"/>
  <c r="BE415" i="1"/>
  <c r="BF433" i="1"/>
  <c r="BE433" i="1"/>
  <c r="BF600" i="1"/>
  <c r="BE600" i="1"/>
  <c r="BE30" i="1"/>
  <c r="BF30" i="1"/>
  <c r="BE409" i="1"/>
  <c r="BF409" i="1"/>
  <c r="BF422" i="1"/>
  <c r="BE422" i="1"/>
  <c r="BE513" i="1"/>
  <c r="BF513" i="1"/>
  <c r="BE343" i="1"/>
  <c r="BF343" i="1"/>
  <c r="BE346" i="1"/>
  <c r="BF346" i="1"/>
  <c r="BF402" i="1"/>
  <c r="BE402" i="1"/>
  <c r="BF440" i="1"/>
  <c r="BE440" i="1"/>
  <c r="BE492" i="1"/>
  <c r="BF492" i="1"/>
  <c r="BE442" i="1"/>
  <c r="BF698" i="1"/>
  <c r="BE698" i="1"/>
  <c r="BF984" i="1"/>
  <c r="BE984" i="1"/>
  <c r="BE3" i="1"/>
  <c r="BF463" i="1"/>
  <c r="BF948" i="1"/>
  <c r="BE948" i="1"/>
  <c r="BF1239" i="1"/>
  <c r="BE1239" i="1"/>
  <c r="BE1526" i="1"/>
  <c r="BF1526" i="1"/>
  <c r="BE1568" i="1"/>
  <c r="BF1568" i="1"/>
  <c r="BF1744" i="1"/>
  <c r="BE1744" i="1"/>
  <c r="BE1752" i="1"/>
  <c r="BF1752" i="1"/>
  <c r="BF1762" i="1"/>
  <c r="BE1762" i="1"/>
  <c r="BE1768" i="1"/>
  <c r="BF1768" i="1"/>
  <c r="BF1770" i="1"/>
  <c r="BE1770" i="1"/>
  <c r="BF1981" i="1"/>
  <c r="BE1981" i="1"/>
  <c r="BE71" i="3"/>
  <c r="BF71" i="3"/>
  <c r="BE457" i="1"/>
  <c r="BF1043" i="1"/>
  <c r="BE1044" i="1"/>
  <c r="BF1047" i="1"/>
  <c r="BE1047" i="1"/>
  <c r="BF1094" i="1"/>
  <c r="BE1094" i="1"/>
  <c r="BE1221" i="1"/>
  <c r="BF1221" i="1"/>
  <c r="BE1258" i="1"/>
  <c r="BE1324" i="1"/>
  <c r="BF1324" i="1"/>
  <c r="BF1333" i="1"/>
  <c r="BE1333" i="1"/>
  <c r="BF1820" i="1"/>
  <c r="BE1820" i="1"/>
  <c r="BF1930" i="1"/>
  <c r="BE1930" i="1"/>
  <c r="BF330" i="5"/>
  <c r="BE330" i="5"/>
  <c r="BE62" i="1"/>
  <c r="BE85" i="1"/>
  <c r="BF134" i="1"/>
  <c r="BE176" i="1"/>
  <c r="BE218" i="1"/>
  <c r="BE243" i="1"/>
  <c r="BF362" i="1"/>
  <c r="BE384" i="1"/>
  <c r="BF427" i="1"/>
  <c r="BF445" i="1"/>
  <c r="BE460" i="1"/>
  <c r="BE502" i="1"/>
  <c r="BE527" i="1"/>
  <c r="BF533" i="1"/>
  <c r="BE572" i="1"/>
  <c r="BE719" i="1"/>
  <c r="BE889" i="1"/>
  <c r="BF889" i="1"/>
  <c r="BF1093" i="1"/>
  <c r="BE1093" i="1"/>
  <c r="BE1170" i="1"/>
  <c r="BE1222" i="1"/>
  <c r="BF1553" i="1"/>
  <c r="BE1827" i="1"/>
  <c r="BE1886" i="1"/>
  <c r="BF412" i="4"/>
  <c r="BE412" i="4"/>
  <c r="BE1464" i="1"/>
  <c r="BF1464" i="1"/>
  <c r="BF349" i="1"/>
  <c r="BF936" i="1"/>
  <c r="BE936" i="1"/>
  <c r="BE200" i="1"/>
  <c r="BF253" i="1"/>
  <c r="BF337" i="1"/>
  <c r="BE482" i="1"/>
  <c r="BF482" i="1"/>
  <c r="BF498" i="1"/>
  <c r="BE515" i="1"/>
  <c r="BE536" i="1"/>
  <c r="BF578" i="1"/>
  <c r="BE587" i="1"/>
  <c r="BF587" i="1"/>
  <c r="BF1011" i="1"/>
  <c r="BE1011" i="1"/>
  <c r="BE1071" i="1"/>
  <c r="BF1071" i="1"/>
  <c r="BE1195" i="1"/>
  <c r="BE1376" i="1"/>
  <c r="BF1376" i="1"/>
  <c r="BF1554" i="1"/>
  <c r="BE1583" i="1"/>
  <c r="BF1583" i="1"/>
  <c r="BE241" i="3"/>
  <c r="BF241" i="3"/>
  <c r="BF253" i="3"/>
  <c r="BE253" i="3"/>
  <c r="BE386" i="1"/>
  <c r="BF504" i="1"/>
  <c r="BF620" i="1"/>
  <c r="BE620" i="1"/>
  <c r="BE913" i="1"/>
  <c r="BF922" i="1"/>
  <c r="BE922" i="1"/>
  <c r="BF1278" i="1"/>
  <c r="BE1278" i="1"/>
  <c r="BF1432" i="1"/>
  <c r="BE1432" i="1"/>
  <c r="BE1587" i="1"/>
  <c r="BF1587" i="1"/>
  <c r="BE1617" i="1"/>
  <c r="BF1617" i="1"/>
  <c r="BF1882" i="1"/>
  <c r="BE1882" i="1"/>
  <c r="BE152" i="3"/>
  <c r="BF152" i="3"/>
  <c r="BE216" i="3"/>
  <c r="BF216" i="3"/>
  <c r="BE176" i="4"/>
  <c r="BF176" i="4"/>
  <c r="BF494" i="1"/>
  <c r="BE366" i="1"/>
  <c r="BE1581" i="1"/>
  <c r="BF1581" i="1"/>
  <c r="BE225" i="5"/>
  <c r="BF225" i="5"/>
  <c r="BE12" i="1"/>
  <c r="BE15" i="1"/>
  <c r="BE71" i="1"/>
  <c r="BE122" i="1"/>
  <c r="BF268" i="1"/>
  <c r="BF292" i="1"/>
  <c r="BF340" i="1"/>
  <c r="BE370" i="1"/>
  <c r="BE431" i="1"/>
  <c r="BE486" i="1"/>
  <c r="BF546" i="1"/>
  <c r="BE546" i="1"/>
  <c r="BF673" i="1"/>
  <c r="BE673" i="1"/>
  <c r="BE817" i="1"/>
  <c r="BF865" i="1"/>
  <c r="BE865" i="1"/>
  <c r="BE1162" i="1"/>
  <c r="BF1274" i="1"/>
  <c r="BF1281" i="1"/>
  <c r="BE1281" i="1"/>
  <c r="BF259" i="2"/>
  <c r="BE259" i="2"/>
  <c r="BF227" i="3"/>
  <c r="BE227" i="3"/>
  <c r="BF276" i="3"/>
  <c r="BE276" i="3"/>
  <c r="BE424" i="1"/>
  <c r="BF42" i="1"/>
  <c r="BF94" i="1"/>
  <c r="BE164" i="1"/>
  <c r="BF319" i="1"/>
  <c r="BF373" i="1"/>
  <c r="BE545" i="1"/>
  <c r="BE1029" i="1"/>
  <c r="BE1030" i="1"/>
  <c r="BE1062" i="1"/>
  <c r="BE1188" i="1"/>
  <c r="BE1359" i="1"/>
  <c r="BF1359" i="1"/>
  <c r="BE1433" i="1"/>
  <c r="BF1433" i="1"/>
  <c r="BF1439" i="1"/>
  <c r="BE1439" i="1"/>
  <c r="BE1501" i="1"/>
  <c r="BF1501" i="1"/>
  <c r="BE1504" i="1"/>
  <c r="BF1504" i="1"/>
  <c r="BE1505" i="1"/>
  <c r="BF1505" i="1"/>
  <c r="BE1668" i="1"/>
  <c r="BF1843" i="1"/>
  <c r="BE1843" i="1"/>
  <c r="BE74" i="2"/>
  <c r="BF74" i="2"/>
  <c r="BE27" i="3"/>
  <c r="BF27" i="3"/>
  <c r="BF480" i="1"/>
  <c r="BF883" i="1"/>
  <c r="BE883" i="1"/>
  <c r="BE1580" i="1"/>
  <c r="BF1580" i="1"/>
  <c r="BE1681" i="1"/>
  <c r="BF1681" i="1"/>
  <c r="BF1841" i="1"/>
  <c r="BE1841" i="1"/>
  <c r="BF7" i="2"/>
  <c r="BE7" i="2"/>
  <c r="BE68" i="2"/>
  <c r="BF68" i="2"/>
  <c r="BE228" i="3"/>
  <c r="BF228" i="3"/>
  <c r="BF892" i="1"/>
  <c r="BE892" i="1"/>
  <c r="BF1714" i="1"/>
  <c r="BE1714" i="1"/>
  <c r="BF608" i="1"/>
  <c r="BE608" i="1"/>
  <c r="BF34" i="4"/>
  <c r="BE34" i="4"/>
  <c r="BE27" i="1"/>
  <c r="BE188" i="1"/>
  <c r="BF274" i="1"/>
  <c r="BF322" i="1"/>
  <c r="BE644" i="1"/>
  <c r="BF1342" i="1"/>
  <c r="BE1342" i="1"/>
  <c r="BE1403" i="1"/>
  <c r="BF1403" i="1"/>
  <c r="BF283" i="1"/>
  <c r="BF939" i="1"/>
  <c r="BE939" i="1"/>
  <c r="BE301" i="5"/>
  <c r="BF301" i="5"/>
  <c r="BE53" i="1"/>
  <c r="BE379" i="1"/>
  <c r="BE420" i="1"/>
  <c r="BE438" i="1"/>
  <c r="BF957" i="1"/>
  <c r="BE957" i="1"/>
  <c r="BE1527" i="1"/>
  <c r="BF1527" i="1"/>
  <c r="BF1672" i="1"/>
  <c r="BE1672" i="1"/>
  <c r="BF1945" i="1"/>
  <c r="BE1945" i="1"/>
  <c r="BF101" i="2"/>
  <c r="BE101" i="2"/>
  <c r="BE1078" i="1"/>
  <c r="BE1421" i="1"/>
  <c r="BF1421" i="1"/>
  <c r="BE1492" i="1"/>
  <c r="BF1492" i="1"/>
  <c r="BF1767" i="1"/>
  <c r="BE1767" i="1"/>
  <c r="BE1804" i="1"/>
  <c r="BE1807" i="1"/>
  <c r="BF1817" i="1"/>
  <c r="BE1817" i="1"/>
  <c r="BE1832" i="1"/>
  <c r="BF109" i="2"/>
  <c r="BE109" i="2"/>
  <c r="BE11" i="3"/>
  <c r="BF11" i="3"/>
  <c r="BE153" i="3"/>
  <c r="BF153" i="3"/>
  <c r="BF249" i="3"/>
  <c r="BF48" i="5"/>
  <c r="BE48" i="5"/>
  <c r="BE1261" i="1"/>
  <c r="BE1283" i="1"/>
  <c r="BE1787" i="1"/>
  <c r="BF1842" i="1"/>
  <c r="BE1842" i="1"/>
  <c r="BE1889" i="1"/>
  <c r="BE1898" i="1"/>
  <c r="BF1898" i="1"/>
  <c r="BF1938" i="1"/>
  <c r="BE1938" i="1"/>
  <c r="BF192" i="3"/>
  <c r="BE192" i="3"/>
  <c r="BF211" i="4"/>
  <c r="BE211" i="4"/>
  <c r="BE249" i="5"/>
  <c r="BF249" i="5"/>
  <c r="BE326" i="5"/>
  <c r="BF326" i="5"/>
  <c r="BE375" i="5"/>
  <c r="BF375" i="5"/>
  <c r="BF519" i="5"/>
  <c r="BE519" i="5"/>
  <c r="BE1204" i="1"/>
  <c r="BE1243" i="1"/>
  <c r="BE1473" i="1"/>
  <c r="BF1473" i="1"/>
  <c r="BE1708" i="1"/>
  <c r="BE1711" i="1"/>
  <c r="BF1711" i="1"/>
  <c r="BC291" i="2"/>
  <c r="BE2" i="2"/>
  <c r="BE289" i="2" s="1"/>
  <c r="BE3" i="2"/>
  <c r="BF3" i="2"/>
  <c r="BF94" i="2"/>
  <c r="BE94" i="2"/>
  <c r="BF81" i="3"/>
  <c r="BE81" i="3"/>
  <c r="BF277" i="3"/>
  <c r="BE277" i="3"/>
  <c r="BE9" i="4"/>
  <c r="BE958" i="1"/>
  <c r="BE975" i="1"/>
  <c r="BE993" i="1"/>
  <c r="BE1114" i="1"/>
  <c r="BE1308" i="1"/>
  <c r="BE1545" i="1"/>
  <c r="BF1545" i="1"/>
  <c r="BE1590" i="1"/>
  <c r="BF1590" i="1"/>
  <c r="BF1654" i="1"/>
  <c r="BE1654" i="1"/>
  <c r="BF130" i="2"/>
  <c r="BE130" i="2"/>
  <c r="BE23" i="3"/>
  <c r="BF23" i="3"/>
  <c r="BE118" i="3"/>
  <c r="BF118" i="3"/>
  <c r="BF325" i="4"/>
  <c r="BE325" i="4"/>
  <c r="BF139" i="5"/>
  <c r="BE139" i="5"/>
  <c r="BE246" i="5"/>
  <c r="BF246" i="5"/>
  <c r="BE632" i="1"/>
  <c r="BE665" i="1"/>
  <c r="BE704" i="1"/>
  <c r="BE736" i="1"/>
  <c r="BE919" i="1"/>
  <c r="BE1111" i="1"/>
  <c r="BE1198" i="1"/>
  <c r="BE1325" i="1"/>
  <c r="BE1387" i="1"/>
  <c r="BF1410" i="1"/>
  <c r="BF1556" i="1"/>
  <c r="BE1589" i="1"/>
  <c r="BF1589" i="1"/>
  <c r="BE1623" i="1"/>
  <c r="BF1623" i="1"/>
  <c r="BE41" i="2"/>
  <c r="BE83" i="3"/>
  <c r="BF83" i="3"/>
  <c r="BF204" i="3"/>
  <c r="BE204" i="3"/>
  <c r="BF322" i="4"/>
  <c r="BE322" i="4"/>
  <c r="BF353" i="4"/>
  <c r="BE353" i="4"/>
  <c r="BE131" i="5"/>
  <c r="BE1123" i="1"/>
  <c r="BE1284" i="1"/>
  <c r="BF1726" i="1"/>
  <c r="BE1726" i="1"/>
  <c r="BF94" i="3"/>
  <c r="BE211" i="3"/>
  <c r="BF211" i="3"/>
  <c r="BF282" i="3"/>
  <c r="BE282" i="3"/>
  <c r="BF112" i="4"/>
  <c r="BE112" i="4"/>
  <c r="BE129" i="5"/>
  <c r="BE165" i="5"/>
  <c r="BF165" i="5"/>
  <c r="BF169" i="5"/>
  <c r="BE169" i="5"/>
  <c r="BF455" i="1"/>
  <c r="BE519" i="1"/>
  <c r="BE623" i="1"/>
  <c r="BE639" i="1"/>
  <c r="BF1107" i="1"/>
  <c r="BE1132" i="1"/>
  <c r="BE1141" i="1"/>
  <c r="BE1212" i="1"/>
  <c r="BE1245" i="1"/>
  <c r="BF1310" i="1"/>
  <c r="BE1315" i="1"/>
  <c r="BF1388" i="1"/>
  <c r="BE1391" i="1"/>
  <c r="BF1391" i="1"/>
  <c r="BE1417" i="1"/>
  <c r="BF1532" i="1"/>
  <c r="BF1592" i="1"/>
  <c r="BF1625" i="1"/>
  <c r="BE1717" i="1"/>
  <c r="BF1954" i="1"/>
  <c r="BE1954" i="1"/>
  <c r="BF121" i="2"/>
  <c r="BE121" i="2"/>
  <c r="BE274" i="2"/>
  <c r="BE207" i="3"/>
  <c r="BF207" i="3"/>
  <c r="BE666" i="1"/>
  <c r="BF682" i="1"/>
  <c r="BE1051" i="1"/>
  <c r="BE1150" i="1"/>
  <c r="BE1159" i="1"/>
  <c r="BE1217" i="1"/>
  <c r="BE1225" i="1"/>
  <c r="BF1343" i="1"/>
  <c r="BE1418" i="1"/>
  <c r="BF1418" i="1"/>
  <c r="BE1423" i="1"/>
  <c r="BE1451" i="1"/>
  <c r="BF1457" i="1"/>
  <c r="BE1457" i="1"/>
  <c r="BF1486" i="1"/>
  <c r="BF1514" i="1"/>
  <c r="BF1519" i="1"/>
  <c r="BE1814" i="1"/>
  <c r="BE1850" i="1"/>
  <c r="BF118" i="2"/>
  <c r="BE118" i="2"/>
  <c r="BE35" i="3"/>
  <c r="BF35" i="3"/>
  <c r="BE36" i="3"/>
  <c r="BF36" i="3"/>
  <c r="BF46" i="3"/>
  <c r="BE46" i="3"/>
  <c r="BE58" i="3"/>
  <c r="BF58" i="3"/>
  <c r="BF180" i="3"/>
  <c r="BE180" i="3"/>
  <c r="BF266" i="4"/>
  <c r="BE266" i="4"/>
  <c r="BF277" i="4"/>
  <c r="BE277" i="4"/>
  <c r="BF90" i="5"/>
  <c r="BE90" i="5"/>
  <c r="BE1069" i="1"/>
  <c r="BE1168" i="1"/>
  <c r="BE1177" i="1"/>
  <c r="BE1186" i="1"/>
  <c r="BE1248" i="1"/>
  <c r="BE1289" i="1"/>
  <c r="BE1455" i="1"/>
  <c r="BF1455" i="1"/>
  <c r="BE1610" i="1"/>
  <c r="BF1610" i="1"/>
  <c r="BE1738" i="1"/>
  <c r="BF1863" i="1"/>
  <c r="BE1863" i="1"/>
  <c r="BF258" i="2"/>
  <c r="BF44" i="3"/>
  <c r="BE44" i="3"/>
  <c r="BE47" i="3"/>
  <c r="BF47" i="3"/>
  <c r="BE48" i="3"/>
  <c r="BF48" i="3"/>
  <c r="BF145" i="3"/>
  <c r="BE252" i="3"/>
  <c r="BF252" i="3"/>
  <c r="BF276" i="2"/>
  <c r="BE146" i="3"/>
  <c r="BF273" i="3"/>
  <c r="BF49" i="4"/>
  <c r="BE49" i="4"/>
  <c r="BE127" i="4"/>
  <c r="BF127" i="4"/>
  <c r="BF128" i="4"/>
  <c r="BE128" i="4"/>
  <c r="BF299" i="5"/>
  <c r="BF300" i="5"/>
  <c r="BF304" i="5"/>
  <c r="BE304" i="5"/>
  <c r="BE422" i="5"/>
  <c r="BF422" i="5"/>
  <c r="BF727" i="5"/>
  <c r="BE727" i="5"/>
  <c r="BE1756" i="1"/>
  <c r="BE258" i="2"/>
  <c r="BF209" i="3"/>
  <c r="BE209" i="3"/>
  <c r="BF248" i="3"/>
  <c r="BE248" i="3"/>
  <c r="BF352" i="4"/>
  <c r="BE132" i="5"/>
  <c r="BF247" i="5"/>
  <c r="BE247" i="5"/>
  <c r="BF327" i="5"/>
  <c r="BE327" i="5"/>
  <c r="BF498" i="5"/>
  <c r="BE498" i="5"/>
  <c r="BF501" i="5"/>
  <c r="BE501" i="5"/>
  <c r="BE1729" i="1"/>
  <c r="BF1779" i="1"/>
  <c r="BE31" i="4"/>
  <c r="BF113" i="4"/>
  <c r="BF115" i="4"/>
  <c r="BE115" i="4"/>
  <c r="BF212" i="4"/>
  <c r="BE212" i="4"/>
  <c r="BE352" i="4"/>
  <c r="BE78" i="5"/>
  <c r="BE121" i="5"/>
  <c r="BE220" i="5"/>
  <c r="BF220" i="5"/>
  <c r="BF221" i="5"/>
  <c r="BE221" i="5"/>
  <c r="BF449" i="5"/>
  <c r="BE1950" i="1"/>
  <c r="BE1994" i="1"/>
  <c r="BE69" i="3"/>
  <c r="BE99" i="3"/>
  <c r="BE102" i="3"/>
  <c r="BE156" i="3"/>
  <c r="BE158" i="3"/>
  <c r="BF175" i="3"/>
  <c r="BE175" i="3"/>
  <c r="BF17" i="4"/>
  <c r="BE17" i="4"/>
  <c r="BF441" i="4"/>
  <c r="BE441" i="4"/>
  <c r="BF39" i="5"/>
  <c r="BE39" i="5"/>
  <c r="BE241" i="5"/>
  <c r="BF450" i="5"/>
  <c r="BE450" i="5"/>
  <c r="BE1958" i="1"/>
  <c r="BE237" i="2"/>
  <c r="BE169" i="3"/>
  <c r="BF169" i="3"/>
  <c r="BF197" i="3"/>
  <c r="BE197" i="3"/>
  <c r="BE16" i="4"/>
  <c r="BE98" i="4"/>
  <c r="BF139" i="4"/>
  <c r="BE139" i="4"/>
  <c r="BF140" i="4"/>
  <c r="BE140" i="4"/>
  <c r="BF307" i="4"/>
  <c r="BE307" i="4"/>
  <c r="BE432" i="4"/>
  <c r="BF439" i="4"/>
  <c r="BE439" i="4"/>
  <c r="BF16" i="5"/>
  <c r="BF446" i="5"/>
  <c r="BE446" i="5"/>
  <c r="BE1747" i="1"/>
  <c r="BE1902" i="1"/>
  <c r="BE1903" i="1"/>
  <c r="BE25" i="2"/>
  <c r="BF92" i="2"/>
  <c r="BE169" i="2"/>
  <c r="BE205" i="2"/>
  <c r="BF246" i="2"/>
  <c r="BF82" i="3"/>
  <c r="BE104" i="3"/>
  <c r="BF176" i="3"/>
  <c r="BF260" i="3"/>
  <c r="BE260" i="3"/>
  <c r="BE137" i="4"/>
  <c r="BF304" i="4"/>
  <c r="BE304" i="4"/>
  <c r="BE340" i="4"/>
  <c r="BF382" i="4"/>
  <c r="BE433" i="4"/>
  <c r="BF69" i="5"/>
  <c r="BE69" i="5"/>
  <c r="BF1513" i="1"/>
  <c r="BE1961" i="1"/>
  <c r="BE1996" i="1"/>
  <c r="BE23" i="2"/>
  <c r="BF130" i="3"/>
  <c r="BF198" i="3"/>
  <c r="BE199" i="3"/>
  <c r="BF199" i="3"/>
  <c r="BF255" i="3"/>
  <c r="BE264" i="3"/>
  <c r="BF200" i="4"/>
  <c r="BE200" i="4"/>
  <c r="BE238" i="4"/>
  <c r="BF238" i="4"/>
  <c r="BE287" i="4"/>
  <c r="BF28" i="5"/>
  <c r="BE28" i="5"/>
  <c r="BE268" i="5"/>
  <c r="BF268" i="5"/>
  <c r="BE270" i="5"/>
  <c r="BF270" i="5"/>
  <c r="BF1476" i="1"/>
  <c r="BF1538" i="1"/>
  <c r="BE1868" i="1"/>
  <c r="BE1922" i="1"/>
  <c r="BF51" i="4"/>
  <c r="BE51" i="4"/>
  <c r="BF102" i="5"/>
  <c r="BE102" i="5"/>
  <c r="BF305" i="5"/>
  <c r="BF306" i="5"/>
  <c r="BE306" i="5"/>
  <c r="BF333" i="5"/>
  <c r="BE333" i="5"/>
  <c r="BF807" i="5"/>
  <c r="BE807" i="5"/>
  <c r="BE1925" i="1"/>
  <c r="BF185" i="3"/>
  <c r="BE185" i="3"/>
  <c r="BF225" i="4"/>
  <c r="BE225" i="4"/>
  <c r="BE366" i="4"/>
  <c r="BF366" i="4"/>
  <c r="BF472" i="4"/>
  <c r="BF60" i="5"/>
  <c r="BE60" i="5"/>
  <c r="BF100" i="5"/>
  <c r="BE100" i="5"/>
  <c r="BE424" i="5"/>
  <c r="BF424" i="5"/>
  <c r="BF745" i="5"/>
  <c r="BE745" i="5"/>
  <c r="BE121" i="4"/>
  <c r="BE143" i="4"/>
  <c r="BF167" i="4"/>
  <c r="BF185" i="4"/>
  <c r="BE207" i="4"/>
  <c r="BE235" i="4"/>
  <c r="BE251" i="4"/>
  <c r="BE349" i="4"/>
  <c r="BE362" i="4"/>
  <c r="BE381" i="4"/>
  <c r="BE402" i="4"/>
  <c r="BF406" i="4"/>
  <c r="BF411" i="4"/>
  <c r="BF436" i="4"/>
  <c r="BE463" i="4"/>
  <c r="BE464" i="4"/>
  <c r="BE155" i="5"/>
  <c r="BE193" i="5"/>
  <c r="BE199" i="5"/>
  <c r="BF210" i="5"/>
  <c r="BF256" i="5"/>
  <c r="BE282" i="5"/>
  <c r="BE285" i="5"/>
  <c r="BF295" i="5"/>
  <c r="BF357" i="5"/>
  <c r="BE366" i="5"/>
  <c r="BF414" i="5"/>
  <c r="BE414" i="5"/>
  <c r="BF430" i="5"/>
  <c r="BF431" i="5"/>
  <c r="BF433" i="5"/>
  <c r="BF479" i="5"/>
  <c r="BE479" i="5"/>
  <c r="BE583" i="5"/>
  <c r="BE592" i="5"/>
  <c r="BE604" i="5"/>
  <c r="BF604" i="5"/>
  <c r="BE715" i="5"/>
  <c r="BF715" i="5"/>
  <c r="BF729" i="5"/>
  <c r="BF868" i="5"/>
  <c r="BE876" i="5"/>
  <c r="BE904" i="5"/>
  <c r="BE387" i="4"/>
  <c r="BE303" i="5"/>
  <c r="BE449" i="5"/>
  <c r="BE552" i="5"/>
  <c r="BF635" i="5"/>
  <c r="BE635" i="5"/>
  <c r="BF762" i="5"/>
  <c r="BE762" i="5"/>
  <c r="BF833" i="5"/>
  <c r="BE833" i="5"/>
  <c r="BE6" i="11"/>
  <c r="BE60" i="11"/>
  <c r="BE90" i="11"/>
  <c r="BE210" i="11"/>
  <c r="BE229" i="3"/>
  <c r="BE103" i="4"/>
  <c r="BE370" i="4"/>
  <c r="BF373" i="4"/>
  <c r="BF419" i="4"/>
  <c r="BE572" i="5"/>
  <c r="BF572" i="5"/>
  <c r="BE633" i="5"/>
  <c r="BF634" i="5"/>
  <c r="BE634" i="5"/>
  <c r="BE640" i="5"/>
  <c r="BF640" i="5"/>
  <c r="BE789" i="5"/>
  <c r="BE791" i="5"/>
  <c r="BE793" i="5"/>
  <c r="BF804" i="5"/>
  <c r="BF832" i="5"/>
  <c r="BE832" i="5"/>
  <c r="BE127" i="10"/>
  <c r="BE47" i="11"/>
  <c r="BE222" i="11"/>
  <c r="BE276" i="11"/>
  <c r="BF170" i="4"/>
  <c r="BE171" i="4"/>
  <c r="BF178" i="4"/>
  <c r="BF203" i="4"/>
  <c r="BE230" i="4"/>
  <c r="BE328" i="4"/>
  <c r="BE343" i="4"/>
  <c r="BE356" i="4"/>
  <c r="BE416" i="4"/>
  <c r="BE477" i="4"/>
  <c r="BE30" i="5"/>
  <c r="BE144" i="5"/>
  <c r="BF174" i="5"/>
  <c r="BE229" i="5"/>
  <c r="BF231" i="5"/>
  <c r="BE250" i="5"/>
  <c r="BE334" i="5"/>
  <c r="BF336" i="5"/>
  <c r="BE336" i="5"/>
  <c r="BE390" i="5"/>
  <c r="BF390" i="5"/>
  <c r="BE570" i="5"/>
  <c r="BF571" i="5"/>
  <c r="BE571" i="5"/>
  <c r="BE636" i="5"/>
  <c r="BF637" i="5"/>
  <c r="BE637" i="5"/>
  <c r="BE659" i="5"/>
  <c r="BE797" i="5"/>
  <c r="BF808" i="5"/>
  <c r="BE808" i="5"/>
  <c r="BF823" i="5"/>
  <c r="BF846" i="5"/>
  <c r="BE72" i="11"/>
  <c r="BE126" i="11"/>
  <c r="BE156" i="11"/>
  <c r="BE263" i="11"/>
  <c r="BE162" i="3"/>
  <c r="BE71" i="4"/>
  <c r="BE130" i="4"/>
  <c r="BF163" i="4"/>
  <c r="BE193" i="4"/>
  <c r="BE269" i="4"/>
  <c r="BF451" i="4"/>
  <c r="BE478" i="4"/>
  <c r="BF13" i="5"/>
  <c r="BE70" i="5"/>
  <c r="BE81" i="5"/>
  <c r="BE91" i="5"/>
  <c r="BE103" i="5"/>
  <c r="BF106" i="5"/>
  <c r="BE150" i="5"/>
  <c r="BE170" i="5"/>
  <c r="BF178" i="5"/>
  <c r="BF180" i="5"/>
  <c r="BE271" i="5"/>
  <c r="BE312" i="5"/>
  <c r="BE316" i="5"/>
  <c r="BE317" i="5"/>
  <c r="BE460" i="5"/>
  <c r="BF460" i="5"/>
  <c r="BF508" i="5"/>
  <c r="BE577" i="5"/>
  <c r="BF683" i="5"/>
  <c r="BF757" i="5"/>
  <c r="BE757" i="5"/>
  <c r="BE288" i="11"/>
  <c r="BE52" i="4"/>
  <c r="BE63" i="4"/>
  <c r="BF116" i="4"/>
  <c r="BE117" i="4"/>
  <c r="BE216" i="4"/>
  <c r="BE219" i="4"/>
  <c r="BF232" i="5"/>
  <c r="BF454" i="5"/>
  <c r="BF457" i="5"/>
  <c r="BF629" i="5"/>
  <c r="BE629" i="5"/>
  <c r="BE630" i="5"/>
  <c r="BE688" i="5"/>
  <c r="BF709" i="5"/>
  <c r="BF714" i="5"/>
  <c r="BE820" i="5"/>
  <c r="BF820" i="5"/>
  <c r="BF829" i="5"/>
  <c r="BE829" i="5"/>
  <c r="BE271" i="4"/>
  <c r="BE358" i="4"/>
  <c r="BE394" i="4"/>
  <c r="BF397" i="4"/>
  <c r="BF399" i="4"/>
  <c r="BF403" i="4"/>
  <c r="BE424" i="4"/>
  <c r="BF428" i="4"/>
  <c r="BE445" i="4"/>
  <c r="BE447" i="4"/>
  <c r="BF461" i="4"/>
  <c r="BE108" i="5"/>
  <c r="BE153" i="5"/>
  <c r="BF279" i="5"/>
  <c r="BF692" i="5"/>
  <c r="BE692" i="5"/>
  <c r="BF719" i="5"/>
  <c r="BF826" i="5"/>
  <c r="BE826" i="5"/>
  <c r="BF906" i="5"/>
  <c r="BE125" i="11"/>
  <c r="E956" i="14"/>
  <c r="BF237" i="3"/>
  <c r="BE53" i="4"/>
  <c r="BE153" i="4"/>
  <c r="BE166" i="4"/>
  <c r="BE182" i="4"/>
  <c r="BF452" i="4"/>
  <c r="BF463" i="4"/>
  <c r="BF112" i="5"/>
  <c r="BE597" i="5"/>
  <c r="BF609" i="5"/>
  <c r="BE609" i="5"/>
  <c r="BE709" i="5"/>
  <c r="BF878" i="5"/>
  <c r="BE878" i="5"/>
  <c r="BE901" i="5"/>
  <c r="BF901" i="5"/>
  <c r="BF917" i="5"/>
  <c r="BE917" i="5"/>
  <c r="BE19" i="10"/>
  <c r="BE466" i="5"/>
  <c r="BF466" i="5"/>
  <c r="BE586" i="5"/>
  <c r="BF586" i="5"/>
  <c r="BF734" i="5"/>
  <c r="BF816" i="5"/>
  <c r="BF843" i="5"/>
  <c r="BE473" i="5"/>
  <c r="BF531" i="5"/>
  <c r="BF607" i="5"/>
  <c r="BE627" i="5"/>
  <c r="BE655" i="5"/>
  <c r="BF666" i="5"/>
  <c r="BF672" i="5"/>
  <c r="BF691" i="5"/>
  <c r="BF720" i="5"/>
  <c r="BE742" i="5"/>
  <c r="BE756" i="5"/>
  <c r="BE792" i="5"/>
  <c r="BF802" i="5"/>
  <c r="BE822" i="5"/>
  <c r="BE823" i="5"/>
  <c r="BE873" i="5"/>
  <c r="BE903" i="5"/>
  <c r="BE43" i="10"/>
  <c r="BE164" i="10"/>
  <c r="BE173" i="10"/>
  <c r="BE182" i="10"/>
  <c r="BE230" i="10"/>
  <c r="BE248" i="10"/>
  <c r="BE95" i="11"/>
  <c r="BE113" i="11"/>
  <c r="BE192" i="11"/>
  <c r="BF537" i="5"/>
  <c r="BF558" i="5"/>
  <c r="BE579" i="5"/>
  <c r="BF612" i="5"/>
  <c r="BE719" i="5"/>
  <c r="BE738" i="5"/>
  <c r="BE759" i="5"/>
  <c r="BE760" i="5"/>
  <c r="BF763" i="5"/>
  <c r="BF766" i="5"/>
  <c r="BE828" i="5"/>
  <c r="BE831" i="5"/>
  <c r="BE79" i="10"/>
  <c r="BE158" i="10"/>
  <c r="BE194" i="10"/>
  <c r="BE233" i="10"/>
  <c r="BE260" i="10"/>
  <c r="BE54" i="11"/>
  <c r="BE138" i="11"/>
  <c r="BE191" i="11"/>
  <c r="BE204" i="11"/>
  <c r="BE270" i="11"/>
  <c r="B953" i="15"/>
  <c r="C953" i="15"/>
  <c r="BF439" i="5"/>
  <c r="BE440" i="5"/>
  <c r="BE441" i="5"/>
  <c r="BE484" i="5"/>
  <c r="BE510" i="5"/>
  <c r="BE558" i="5"/>
  <c r="BE694" i="5"/>
  <c r="BE716" i="5"/>
  <c r="BE763" i="5"/>
  <c r="BE885" i="5"/>
  <c r="BE891" i="5"/>
  <c r="BE894" i="5"/>
  <c r="BF895" i="5"/>
  <c r="BE921" i="5"/>
  <c r="BE923" i="5"/>
  <c r="BE55" i="10"/>
  <c r="BE228" i="10"/>
  <c r="BE36" i="11"/>
  <c r="BE71" i="11"/>
  <c r="BE89" i="11"/>
  <c r="BE102" i="11"/>
  <c r="BE168" i="11"/>
  <c r="BE186" i="11"/>
  <c r="BE252" i="11"/>
  <c r="BE287" i="11"/>
  <c r="F956" i="14"/>
  <c r="D953" i="15"/>
  <c r="BE561" i="5"/>
  <c r="BE564" i="5"/>
  <c r="BE581" i="5"/>
  <c r="BE611" i="5"/>
  <c r="BE642" i="5"/>
  <c r="BE647" i="5"/>
  <c r="BF676" i="5"/>
  <c r="BE749" i="5"/>
  <c r="BE768" i="5"/>
  <c r="BE809" i="5"/>
  <c r="BE811" i="5"/>
  <c r="BE835" i="5"/>
  <c r="BE852" i="5"/>
  <c r="BE854" i="5"/>
  <c r="BE858" i="5"/>
  <c r="BE887" i="5"/>
  <c r="BE378" i="5"/>
  <c r="BE405" i="5"/>
  <c r="BE461" i="5"/>
  <c r="BE520" i="5"/>
  <c r="BF540" i="5"/>
  <c r="BE565" i="5"/>
  <c r="BE615" i="5"/>
  <c r="BE618" i="5"/>
  <c r="BE619" i="5"/>
  <c r="BF620" i="5"/>
  <c r="BE648" i="5"/>
  <c r="BE680" i="5"/>
  <c r="BE700" i="5"/>
  <c r="BE703" i="5"/>
  <c r="BE723" i="5"/>
  <c r="BE771" i="5"/>
  <c r="BE774" i="5"/>
  <c r="BE776" i="5"/>
  <c r="BE777" i="5"/>
  <c r="BF812" i="5"/>
  <c r="BE836" i="5"/>
  <c r="BF850" i="5"/>
  <c r="BE929" i="5"/>
  <c r="BF933" i="5"/>
  <c r="BF941" i="5"/>
  <c r="BE31" i="10"/>
  <c r="BE254" i="10"/>
  <c r="BE66" i="11"/>
  <c r="BE119" i="11"/>
  <c r="BE132" i="11"/>
  <c r="BE198" i="11"/>
  <c r="BF427" i="5"/>
  <c r="BF442" i="5"/>
  <c r="BE548" i="5"/>
  <c r="BF570" i="5"/>
  <c r="BF576" i="5"/>
  <c r="BF643" i="5"/>
  <c r="BF682" i="5"/>
  <c r="BF707" i="5"/>
  <c r="BF711" i="5"/>
  <c r="BE782" i="5"/>
  <c r="BF790" i="5"/>
  <c r="BE813" i="5"/>
  <c r="BF819" i="5"/>
  <c r="BE840" i="5"/>
  <c r="BE859" i="5"/>
  <c r="BF864" i="5"/>
  <c r="BF900" i="5"/>
  <c r="BE48" i="11"/>
  <c r="BE264" i="11"/>
  <c r="BF676" i="1"/>
  <c r="BE676" i="1"/>
  <c r="BF417" i="1"/>
  <c r="BE417" i="1"/>
  <c r="BE19" i="1"/>
  <c r="BF19" i="1"/>
  <c r="BF26" i="1"/>
  <c r="BE26" i="1"/>
  <c r="BF381" i="1"/>
  <c r="BE381" i="1"/>
  <c r="BE43" i="1"/>
  <c r="BF43" i="1"/>
  <c r="BF516" i="1"/>
  <c r="BE516" i="1"/>
  <c r="BC2019" i="1"/>
  <c r="BC2016" i="1"/>
  <c r="BC2015" i="1"/>
  <c r="BC2017" i="1"/>
  <c r="BC2012" i="1"/>
  <c r="BC2014" i="1"/>
  <c r="BC2013" i="1"/>
  <c r="BF2" i="1"/>
  <c r="BE2" i="1"/>
  <c r="BF363" i="1"/>
  <c r="BE363" i="1"/>
  <c r="BF507" i="1"/>
  <c r="BE507" i="1"/>
  <c r="BF1348" i="1"/>
  <c r="BE1348" i="1"/>
  <c r="BF701" i="1"/>
  <c r="BE701" i="1"/>
  <c r="BK110" i="1"/>
  <c r="BF114" i="1"/>
  <c r="BE114" i="1"/>
  <c r="BF137" i="1"/>
  <c r="BF210" i="1"/>
  <c r="BE210" i="1"/>
  <c r="AT2019" i="1"/>
  <c r="AT2014" i="1"/>
  <c r="AT2013" i="1"/>
  <c r="AT2012" i="1"/>
  <c r="AT2015" i="1"/>
  <c r="AT2017" i="1"/>
  <c r="AT2016" i="1"/>
  <c r="BF20" i="1"/>
  <c r="BE20" i="1"/>
  <c r="BE95" i="1"/>
  <c r="BF95" i="1"/>
  <c r="BF96" i="1"/>
  <c r="BE96" i="1"/>
  <c r="BE107" i="1"/>
  <c r="BF107" i="1"/>
  <c r="BF108" i="1"/>
  <c r="BE108" i="1"/>
  <c r="BF273" i="1"/>
  <c r="BE273" i="1"/>
  <c r="BF291" i="1"/>
  <c r="BE291" i="1"/>
  <c r="BF309" i="1"/>
  <c r="BE309" i="1"/>
  <c r="BF327" i="1"/>
  <c r="BE327" i="1"/>
  <c r="BE344" i="1"/>
  <c r="BF344" i="1"/>
  <c r="BF372" i="1"/>
  <c r="BE372" i="1"/>
  <c r="BF529" i="1"/>
  <c r="BE529" i="1"/>
  <c r="BK625" i="1"/>
  <c r="BJ625" i="1"/>
  <c r="BE675" i="1"/>
  <c r="BF675" i="1"/>
  <c r="BE699" i="1"/>
  <c r="BF699" i="1"/>
  <c r="BE702" i="1"/>
  <c r="BF702" i="1"/>
  <c r="BF727" i="1"/>
  <c r="BE727" i="1"/>
  <c r="BF859" i="1"/>
  <c r="BE859" i="1"/>
  <c r="BF1120" i="1"/>
  <c r="BE1120" i="1"/>
  <c r="BF1121" i="1"/>
  <c r="BE1121" i="1"/>
  <c r="BF1122" i="1"/>
  <c r="BE1122" i="1"/>
  <c r="BF1918" i="1"/>
  <c r="BE1918" i="1"/>
  <c r="BE222" i="1"/>
  <c r="BE234" i="1"/>
  <c r="BF246" i="1"/>
  <c r="BE247" i="1"/>
  <c r="BF247" i="1"/>
  <c r="BF248" i="1"/>
  <c r="BE248" i="1"/>
  <c r="BE251" i="1"/>
  <c r="BF251" i="1"/>
  <c r="BF252" i="1"/>
  <c r="BE252" i="1"/>
  <c r="BF277" i="1"/>
  <c r="BE278" i="1"/>
  <c r="BF278" i="1"/>
  <c r="BF295" i="1"/>
  <c r="BE296" i="1"/>
  <c r="BF296" i="1"/>
  <c r="BF313" i="1"/>
  <c r="BE314" i="1"/>
  <c r="BF314" i="1"/>
  <c r="BF331" i="1"/>
  <c r="BE332" i="1"/>
  <c r="BF332" i="1"/>
  <c r="BE347" i="1"/>
  <c r="BF347" i="1"/>
  <c r="BE388" i="1"/>
  <c r="BF405" i="1"/>
  <c r="BE405" i="1"/>
  <c r="BE421" i="1"/>
  <c r="BF421" i="1"/>
  <c r="BE537" i="1"/>
  <c r="BF539" i="1"/>
  <c r="BE539" i="1"/>
  <c r="BE564" i="1"/>
  <c r="BF566" i="1"/>
  <c r="BE566" i="1"/>
  <c r="BE591" i="1"/>
  <c r="BF593" i="1"/>
  <c r="BE593" i="1"/>
  <c r="BE638" i="1"/>
  <c r="BF740" i="1"/>
  <c r="BE740" i="1"/>
  <c r="BF794" i="1"/>
  <c r="BE794" i="1"/>
  <c r="BF890" i="1"/>
  <c r="BE890" i="1"/>
  <c r="BE1068" i="1"/>
  <c r="BE1682" i="1"/>
  <c r="BF1682" i="1"/>
  <c r="BE28" i="1"/>
  <c r="BF136" i="1"/>
  <c r="BE136" i="1"/>
  <c r="BF148" i="1"/>
  <c r="BE148" i="1"/>
  <c r="BF172" i="1"/>
  <c r="BE172" i="1"/>
  <c r="BE183" i="1"/>
  <c r="BF183" i="1"/>
  <c r="BF196" i="1"/>
  <c r="BE196" i="1"/>
  <c r="BE207" i="1"/>
  <c r="BF207" i="1"/>
  <c r="BK5" i="1"/>
  <c r="BJ5" i="1"/>
  <c r="BJ2015" i="1" s="1"/>
  <c r="BK29" i="1"/>
  <c r="BJ29" i="1"/>
  <c r="BF233" i="1"/>
  <c r="BE233" i="1"/>
  <c r="BE244" i="1"/>
  <c r="BF244" i="1"/>
  <c r="BE329" i="1"/>
  <c r="BF329" i="1"/>
  <c r="BF530" i="1"/>
  <c r="BE530" i="1"/>
  <c r="BF782" i="1"/>
  <c r="BE782" i="1"/>
  <c r="BF112" i="1"/>
  <c r="BE112" i="1"/>
  <c r="BE123" i="1"/>
  <c r="BF123" i="1"/>
  <c r="BF124" i="1"/>
  <c r="BE124" i="1"/>
  <c r="BE135" i="1"/>
  <c r="BF135" i="1"/>
  <c r="BF147" i="1"/>
  <c r="BE147" i="1"/>
  <c r="BF160" i="1"/>
  <c r="BE160" i="1"/>
  <c r="BF184" i="1"/>
  <c r="BE184" i="1"/>
  <c r="BE195" i="1"/>
  <c r="BF195" i="1"/>
  <c r="BF312" i="1"/>
  <c r="BE312" i="1"/>
  <c r="BE374" i="1"/>
  <c r="BF374" i="1"/>
  <c r="BF468" i="1"/>
  <c r="BE468" i="1"/>
  <c r="BE495" i="1"/>
  <c r="BF495" i="1"/>
  <c r="BF538" i="1"/>
  <c r="BE538" i="1"/>
  <c r="BF788" i="1"/>
  <c r="BE788" i="1"/>
  <c r="BE251" i="2"/>
  <c r="BF251" i="2"/>
  <c r="BF4" i="1"/>
  <c r="BF29" i="1"/>
  <c r="BE29" i="1"/>
  <c r="BF57" i="1"/>
  <c r="BE57" i="1"/>
  <c r="BF87" i="1"/>
  <c r="BE87" i="1"/>
  <c r="BF99" i="1"/>
  <c r="BE99" i="1"/>
  <c r="BF109" i="1"/>
  <c r="BE110" i="1"/>
  <c r="BF110" i="1"/>
  <c r="BE38" i="1"/>
  <c r="BF311" i="1"/>
  <c r="BE311" i="1"/>
  <c r="BF387" i="1"/>
  <c r="BE387" i="1"/>
  <c r="BF458" i="1"/>
  <c r="BE458" i="1"/>
  <c r="BF1117" i="1"/>
  <c r="BE1117" i="1"/>
  <c r="BF1118" i="1"/>
  <c r="BE1118" i="1"/>
  <c r="BF1119" i="1"/>
  <c r="BE1119" i="1"/>
  <c r="BE21" i="1"/>
  <c r="BF75" i="1"/>
  <c r="BE75" i="1"/>
  <c r="BE159" i="1"/>
  <c r="BF159" i="1"/>
  <c r="BF220" i="1"/>
  <c r="BE220" i="1"/>
  <c r="BF276" i="1"/>
  <c r="BE276" i="1"/>
  <c r="BF8" i="1"/>
  <c r="BE8" i="1"/>
  <c r="BF24" i="1"/>
  <c r="BF32" i="1"/>
  <c r="BE32" i="1"/>
  <c r="BJ47" i="1"/>
  <c r="BJ48" i="1"/>
  <c r="BF49" i="1"/>
  <c r="BF50" i="1"/>
  <c r="BJ56" i="1"/>
  <c r="BJ57" i="1"/>
  <c r="BF58" i="1"/>
  <c r="BF59" i="1"/>
  <c r="BJ65" i="1"/>
  <c r="BJ66" i="1"/>
  <c r="BF67" i="1"/>
  <c r="BF68" i="1"/>
  <c r="BJ86" i="1"/>
  <c r="BF88" i="1"/>
  <c r="BF89" i="1"/>
  <c r="BE89" i="1"/>
  <c r="BF90" i="1"/>
  <c r="BE90" i="1"/>
  <c r="BJ98" i="1"/>
  <c r="BF100" i="1"/>
  <c r="BF101" i="1"/>
  <c r="BE101" i="1"/>
  <c r="BF102" i="1"/>
  <c r="BE102" i="1"/>
  <c r="BJ110" i="1"/>
  <c r="BK223" i="1"/>
  <c r="BE225" i="1"/>
  <c r="BK235" i="1"/>
  <c r="BE237" i="1"/>
  <c r="BF259" i="1"/>
  <c r="BE260" i="1"/>
  <c r="BF260" i="1"/>
  <c r="BF261" i="1"/>
  <c r="BE261" i="1"/>
  <c r="BF282" i="1"/>
  <c r="BE282" i="1"/>
  <c r="BF300" i="1"/>
  <c r="BE300" i="1"/>
  <c r="BF318" i="1"/>
  <c r="BE318" i="1"/>
  <c r="BF336" i="1"/>
  <c r="BE336" i="1"/>
  <c r="BF350" i="1"/>
  <c r="BE350" i="1"/>
  <c r="BE359" i="1"/>
  <c r="BK360" i="1"/>
  <c r="BF364" i="1"/>
  <c r="BE377" i="1"/>
  <c r="BK378" i="1"/>
  <c r="BE410" i="1"/>
  <c r="BF410" i="1"/>
  <c r="BF425" i="1"/>
  <c r="BF426" i="1"/>
  <c r="BE426" i="1"/>
  <c r="BF487" i="1"/>
  <c r="BE487" i="1"/>
  <c r="BF499" i="1"/>
  <c r="BE499" i="1"/>
  <c r="BF547" i="1"/>
  <c r="BE547" i="1"/>
  <c r="BF574" i="1"/>
  <c r="BE574" i="1"/>
  <c r="BK661" i="1"/>
  <c r="BJ661" i="1"/>
  <c r="BE687" i="1"/>
  <c r="BF687" i="1"/>
  <c r="BF688" i="1"/>
  <c r="BE688" i="1"/>
  <c r="BE712" i="1"/>
  <c r="BF713" i="1"/>
  <c r="BE713" i="1"/>
  <c r="BE714" i="1"/>
  <c r="BF714" i="1"/>
  <c r="BF752" i="1"/>
  <c r="BE752" i="1"/>
  <c r="BF806" i="1"/>
  <c r="BE806" i="1"/>
  <c r="BF1189" i="1"/>
  <c r="BE1189" i="1"/>
  <c r="BE1349" i="1"/>
  <c r="BF1349" i="1"/>
  <c r="BE275" i="1"/>
  <c r="BF275" i="1"/>
  <c r="BF293" i="1"/>
  <c r="BE293" i="1"/>
  <c r="BF345" i="1"/>
  <c r="BE345" i="1"/>
  <c r="BE403" i="1"/>
  <c r="BF403" i="1"/>
  <c r="BF450" i="1"/>
  <c r="BE450" i="1"/>
  <c r="BK640" i="1"/>
  <c r="BJ640" i="1"/>
  <c r="BF653" i="1"/>
  <c r="BE653" i="1"/>
  <c r="BE1034" i="1"/>
  <c r="BF1034" i="1"/>
  <c r="BF1059" i="1"/>
  <c r="BE1059" i="1"/>
  <c r="BF1218" i="1"/>
  <c r="BE1218" i="1"/>
  <c r="BF74" i="1"/>
  <c r="BE74" i="1"/>
  <c r="BE97" i="1"/>
  <c r="BE171" i="1"/>
  <c r="BF171" i="1"/>
  <c r="BF330" i="1"/>
  <c r="BE330" i="1"/>
  <c r="BE465" i="1"/>
  <c r="BE483" i="1"/>
  <c r="BF483" i="1"/>
  <c r="BF592" i="1"/>
  <c r="BE592" i="1"/>
  <c r="BF609" i="1"/>
  <c r="BE609" i="1"/>
  <c r="BF949" i="1"/>
  <c r="BE949" i="1"/>
  <c r="BF22" i="1"/>
  <c r="BE22" i="1"/>
  <c r="BF66" i="1"/>
  <c r="BE66" i="1"/>
  <c r="BE98" i="1"/>
  <c r="BF98" i="1"/>
  <c r="BE125" i="1"/>
  <c r="BE173" i="1"/>
  <c r="BE185" i="1"/>
  <c r="BF224" i="1"/>
  <c r="BE224" i="1"/>
  <c r="BE235" i="1"/>
  <c r="BF235" i="1"/>
  <c r="BF236" i="1"/>
  <c r="BE236" i="1"/>
  <c r="BF315" i="1"/>
  <c r="BE315" i="1"/>
  <c r="BF348" i="1"/>
  <c r="BE348" i="1"/>
  <c r="BF893" i="1"/>
  <c r="BE893" i="1"/>
  <c r="BF894" i="1"/>
  <c r="BE894" i="1"/>
  <c r="BF987" i="1"/>
  <c r="BE987" i="1"/>
  <c r="BF989" i="1"/>
  <c r="BE989" i="1"/>
  <c r="BF294" i="1"/>
  <c r="BE294" i="1"/>
  <c r="BF390" i="1"/>
  <c r="BE390" i="1"/>
  <c r="BK462" i="1"/>
  <c r="BJ462" i="1"/>
  <c r="BF624" i="1"/>
  <c r="BE624" i="1"/>
  <c r="BF5" i="1"/>
  <c r="BE5" i="1"/>
  <c r="BJ20" i="1"/>
  <c r="BE14" i="1"/>
  <c r="BE65" i="1"/>
  <c r="BE76" i="1"/>
  <c r="BE161" i="1"/>
  <c r="BE197" i="1"/>
  <c r="BE223" i="1"/>
  <c r="BF223" i="1"/>
  <c r="BE254" i="1"/>
  <c r="BF254" i="1"/>
  <c r="BF255" i="1"/>
  <c r="BE255" i="1"/>
  <c r="BF279" i="1"/>
  <c r="BE279" i="1"/>
  <c r="BF297" i="1"/>
  <c r="BE297" i="1"/>
  <c r="BF333" i="1"/>
  <c r="BE333" i="1"/>
  <c r="BF361" i="1"/>
  <c r="BE361" i="1"/>
  <c r="BF392" i="1"/>
  <c r="BE392" i="1"/>
  <c r="BF471" i="1"/>
  <c r="BE471" i="1"/>
  <c r="BF986" i="1"/>
  <c r="BE986" i="1"/>
  <c r="BF1755" i="1"/>
  <c r="BE1755" i="1"/>
  <c r="BJ13" i="1"/>
  <c r="BE31" i="1"/>
  <c r="BF115" i="1"/>
  <c r="BE115" i="1"/>
  <c r="BE138" i="1"/>
  <c r="BF138" i="1"/>
  <c r="BF163" i="1"/>
  <c r="BE163" i="1"/>
  <c r="BE198" i="1"/>
  <c r="BF198" i="1"/>
  <c r="BF280" i="1"/>
  <c r="BE299" i="1"/>
  <c r="BF299" i="1"/>
  <c r="BF316" i="1"/>
  <c r="BF360" i="1"/>
  <c r="BE360" i="1"/>
  <c r="BE439" i="1"/>
  <c r="BF439" i="1"/>
  <c r="BF962" i="1"/>
  <c r="BF1171" i="1"/>
  <c r="BE1171" i="1"/>
  <c r="BF1179" i="1"/>
  <c r="BE1179" i="1"/>
  <c r="BK126" i="1"/>
  <c r="BK138" i="1"/>
  <c r="BJ223" i="1"/>
  <c r="BF226" i="1"/>
  <c r="BE226" i="1"/>
  <c r="BE263" i="1"/>
  <c r="BF263" i="1"/>
  <c r="BF302" i="1"/>
  <c r="BE302" i="1"/>
  <c r="BF320" i="1"/>
  <c r="BE320" i="1"/>
  <c r="BF351" i="1"/>
  <c r="BE351" i="1"/>
  <c r="BF475" i="1"/>
  <c r="BE475" i="1"/>
  <c r="BF575" i="1"/>
  <c r="BE575" i="1"/>
  <c r="BF758" i="1"/>
  <c r="BE758" i="1"/>
  <c r="BF1233" i="1"/>
  <c r="BE1233" i="1"/>
  <c r="BE9" i="1"/>
  <c r="BG15" i="1"/>
  <c r="BE16" i="1"/>
  <c r="BE24" i="1"/>
  <c r="BE33" i="1"/>
  <c r="BG39" i="1"/>
  <c r="BE40" i="1"/>
  <c r="BE50" i="1"/>
  <c r="BE59" i="1"/>
  <c r="BE68" i="1"/>
  <c r="BJ77" i="1"/>
  <c r="BF80" i="1"/>
  <c r="BE80" i="1"/>
  <c r="BF81" i="1"/>
  <c r="BE81" i="1"/>
  <c r="BK89" i="1"/>
  <c r="BE91" i="1"/>
  <c r="BK101" i="1"/>
  <c r="BE103" i="1"/>
  <c r="BJ114" i="1"/>
  <c r="BE117" i="1"/>
  <c r="BF117" i="1"/>
  <c r="BF118" i="1"/>
  <c r="BE118" i="1"/>
  <c r="BJ126" i="1"/>
  <c r="BF129" i="1"/>
  <c r="BE129" i="1"/>
  <c r="BF130" i="1"/>
  <c r="BE130" i="1"/>
  <c r="BJ138" i="1"/>
  <c r="BF141" i="1"/>
  <c r="BE141" i="1"/>
  <c r="BF142" i="1"/>
  <c r="BE142" i="1"/>
  <c r="BJ150" i="1"/>
  <c r="BE153" i="1"/>
  <c r="BF153" i="1"/>
  <c r="BF154" i="1"/>
  <c r="BE154" i="1"/>
  <c r="BJ162" i="1"/>
  <c r="BE165" i="1"/>
  <c r="BF165" i="1"/>
  <c r="BF166" i="1"/>
  <c r="BE166" i="1"/>
  <c r="BJ174" i="1"/>
  <c r="BE177" i="1"/>
  <c r="BF177" i="1"/>
  <c r="BF178" i="1"/>
  <c r="BE178" i="1"/>
  <c r="BJ186" i="1"/>
  <c r="BF189" i="1"/>
  <c r="BE189" i="1"/>
  <c r="BF190" i="1"/>
  <c r="BE190" i="1"/>
  <c r="BJ198" i="1"/>
  <c r="BF201" i="1"/>
  <c r="BE201" i="1"/>
  <c r="BF202" i="1"/>
  <c r="BE202" i="1"/>
  <c r="BJ210" i="1"/>
  <c r="BF213" i="1"/>
  <c r="BE213" i="1"/>
  <c r="BF214" i="1"/>
  <c r="BE214" i="1"/>
  <c r="BF265" i="1"/>
  <c r="BE266" i="1"/>
  <c r="BF266" i="1"/>
  <c r="BF267" i="1"/>
  <c r="BE267" i="1"/>
  <c r="BF285" i="1"/>
  <c r="BE285" i="1"/>
  <c r="BF303" i="1"/>
  <c r="BE303" i="1"/>
  <c r="BF321" i="1"/>
  <c r="BE321" i="1"/>
  <c r="BF339" i="1"/>
  <c r="BE339" i="1"/>
  <c r="BK364" i="1"/>
  <c r="BF382" i="1"/>
  <c r="BE395" i="1"/>
  <c r="BK396" i="1"/>
  <c r="BE428" i="1"/>
  <c r="BF428" i="1"/>
  <c r="BF443" i="1"/>
  <c r="BF444" i="1"/>
  <c r="BE444" i="1"/>
  <c r="BF602" i="1"/>
  <c r="BE602" i="1"/>
  <c r="BF645" i="1"/>
  <c r="BE645" i="1"/>
  <c r="BF660" i="1"/>
  <c r="BE660" i="1"/>
  <c r="BF694" i="1"/>
  <c r="BE694" i="1"/>
  <c r="BE829" i="1"/>
  <c r="BF830" i="1"/>
  <c r="BE830" i="1"/>
  <c r="BE219" i="1"/>
  <c r="BF219" i="1"/>
  <c r="BF10" i="1"/>
  <c r="BE10" i="1"/>
  <c r="BK24" i="1"/>
  <c r="BJ32" i="1"/>
  <c r="BK508" i="1"/>
  <c r="BJ508" i="1"/>
  <c r="BE510" i="1"/>
  <c r="BF510" i="1"/>
  <c r="BK517" i="1"/>
  <c r="BJ517" i="1"/>
  <c r="BF764" i="1"/>
  <c r="BE764" i="1"/>
  <c r="BF812" i="1"/>
  <c r="BE812" i="1"/>
  <c r="BF872" i="1"/>
  <c r="BE872" i="1"/>
  <c r="BF873" i="1"/>
  <c r="BE873" i="1"/>
  <c r="BF1199" i="1"/>
  <c r="BE1199" i="1"/>
  <c r="BE232" i="1"/>
  <c r="BF232" i="1"/>
  <c r="BF245" i="1"/>
  <c r="BE245" i="1"/>
  <c r="BF222" i="4"/>
  <c r="BE222" i="4"/>
  <c r="BF77" i="1"/>
  <c r="BE77" i="1"/>
  <c r="BF78" i="1"/>
  <c r="BE78" i="1"/>
  <c r="BE126" i="1"/>
  <c r="BF126" i="1"/>
  <c r="BF175" i="1"/>
  <c r="BE175" i="1"/>
  <c r="BF187" i="1"/>
  <c r="BE187" i="1"/>
  <c r="BF209" i="1"/>
  <c r="BF256" i="1"/>
  <c r="BE257" i="1"/>
  <c r="BF257" i="1"/>
  <c r="BF281" i="1"/>
  <c r="BE281" i="1"/>
  <c r="BF317" i="1"/>
  <c r="BE317" i="1"/>
  <c r="BF334" i="1"/>
  <c r="BE335" i="1"/>
  <c r="BF335" i="1"/>
  <c r="BE406" i="1"/>
  <c r="BF423" i="1"/>
  <c r="BE423" i="1"/>
  <c r="BE799" i="1"/>
  <c r="BE972" i="1"/>
  <c r="BF973" i="1"/>
  <c r="BE973" i="1"/>
  <c r="BF974" i="1"/>
  <c r="BE974" i="1"/>
  <c r="AX2013" i="1"/>
  <c r="BK22" i="1"/>
  <c r="BF51" i="1"/>
  <c r="BE51" i="1"/>
  <c r="BK174" i="1"/>
  <c r="BK186" i="1"/>
  <c r="BK198" i="1"/>
  <c r="BK210" i="1"/>
  <c r="BE238" i="1"/>
  <c r="BF238" i="1"/>
  <c r="BF441" i="1"/>
  <c r="BE441" i="1"/>
  <c r="BF548" i="1"/>
  <c r="BE548" i="1"/>
  <c r="BF617" i="1"/>
  <c r="BE617" i="1"/>
  <c r="BJ8" i="1"/>
  <c r="BF17" i="1"/>
  <c r="BE17" i="1"/>
  <c r="BF34" i="1"/>
  <c r="BE34" i="1"/>
  <c r="BK59" i="1"/>
  <c r="BK68" i="1"/>
  <c r="BF93" i="1"/>
  <c r="BE93" i="1"/>
  <c r="BJ101" i="1"/>
  <c r="BE104" i="1"/>
  <c r="BF104" i="1"/>
  <c r="BF105" i="1"/>
  <c r="BE105" i="1"/>
  <c r="BK226" i="1"/>
  <c r="BF269" i="1"/>
  <c r="BE269" i="1"/>
  <c r="BE287" i="1"/>
  <c r="BF287" i="1"/>
  <c r="BE323" i="1"/>
  <c r="BF323" i="1"/>
  <c r="BF353" i="1"/>
  <c r="BE353" i="1"/>
  <c r="BF414" i="1"/>
  <c r="BE414" i="1"/>
  <c r="BJ50" i="1"/>
  <c r="BJ59" i="1"/>
  <c r="BJ68" i="1"/>
  <c r="BK80" i="1"/>
  <c r="BK117" i="1"/>
  <c r="BE119" i="1"/>
  <c r="BK129" i="1"/>
  <c r="BE131" i="1"/>
  <c r="BK141" i="1"/>
  <c r="BE143" i="1"/>
  <c r="BK153" i="1"/>
  <c r="BE155" i="1"/>
  <c r="BK165" i="1"/>
  <c r="BE167" i="1"/>
  <c r="BK177" i="1"/>
  <c r="BE179" i="1"/>
  <c r="BK189" i="1"/>
  <c r="BE191" i="1"/>
  <c r="BK201" i="1"/>
  <c r="BE203" i="1"/>
  <c r="BK213" i="1"/>
  <c r="BE215" i="1"/>
  <c r="BJ226" i="1"/>
  <c r="BE229" i="1"/>
  <c r="BF229" i="1"/>
  <c r="BF230" i="1"/>
  <c r="BE230" i="1"/>
  <c r="BJ238" i="1"/>
  <c r="BE241" i="1"/>
  <c r="BF241" i="1"/>
  <c r="BF242" i="1"/>
  <c r="BE242" i="1"/>
  <c r="BF270" i="1"/>
  <c r="BE270" i="1"/>
  <c r="BF288" i="1"/>
  <c r="BE288" i="1"/>
  <c r="BF306" i="1"/>
  <c r="BE306" i="1"/>
  <c r="BF324" i="1"/>
  <c r="BE324" i="1"/>
  <c r="BF342" i="1"/>
  <c r="BE342" i="1"/>
  <c r="BK382" i="1"/>
  <c r="BF399" i="1"/>
  <c r="BE399" i="1"/>
  <c r="BE413" i="1"/>
  <c r="BK414" i="1"/>
  <c r="BE446" i="1"/>
  <c r="BF446" i="1"/>
  <c r="BF491" i="1"/>
  <c r="BE491" i="1"/>
  <c r="BF503" i="1"/>
  <c r="BE503" i="1"/>
  <c r="BF512" i="1"/>
  <c r="BE512" i="1"/>
  <c r="BF556" i="1"/>
  <c r="BE556" i="1"/>
  <c r="BF583" i="1"/>
  <c r="BE583" i="1"/>
  <c r="BE723" i="1"/>
  <c r="BF723" i="1"/>
  <c r="BF770" i="1"/>
  <c r="BE770" i="1"/>
  <c r="BF854" i="1"/>
  <c r="BE854" i="1"/>
  <c r="BF874" i="1"/>
  <c r="BE874" i="1"/>
  <c r="BF926" i="1"/>
  <c r="BE926" i="1"/>
  <c r="BF928" i="1"/>
  <c r="BE928" i="1"/>
  <c r="BF929" i="1"/>
  <c r="BE929" i="1"/>
  <c r="BF930" i="1"/>
  <c r="BE930" i="1"/>
  <c r="BE1305" i="1"/>
  <c r="BF1305" i="1"/>
  <c r="BF208" i="1"/>
  <c r="BE208" i="1"/>
  <c r="BE356" i="1"/>
  <c r="BF356" i="1"/>
  <c r="BF435" i="1"/>
  <c r="BE435" i="1"/>
  <c r="BE449" i="1"/>
  <c r="BE464" i="1"/>
  <c r="BF464" i="1"/>
  <c r="BF565" i="1"/>
  <c r="BE565" i="1"/>
  <c r="BF1021" i="1"/>
  <c r="BE1021" i="1"/>
  <c r="BF1067" i="1"/>
  <c r="BE1067" i="1"/>
  <c r="BF48" i="1"/>
  <c r="BE48" i="1"/>
  <c r="BE47" i="1"/>
  <c r="BE56" i="1"/>
  <c r="BE86" i="1"/>
  <c r="BE113" i="1"/>
  <c r="BE149" i="1"/>
  <c r="BF407" i="1"/>
  <c r="BF408" i="1"/>
  <c r="BE408" i="1"/>
  <c r="BF462" i="1"/>
  <c r="BE462" i="1"/>
  <c r="BF842" i="1"/>
  <c r="BE842" i="1"/>
  <c r="BF843" i="1"/>
  <c r="BE843" i="1"/>
  <c r="BF844" i="1"/>
  <c r="BE844" i="1"/>
  <c r="BF980" i="1"/>
  <c r="BE980" i="1"/>
  <c r="BF985" i="1"/>
  <c r="BE985" i="1"/>
  <c r="BF1153" i="1"/>
  <c r="BE1153" i="1"/>
  <c r="BE7" i="1"/>
  <c r="BF23" i="1"/>
  <c r="BJ37" i="1"/>
  <c r="BK98" i="1"/>
  <c r="BF127" i="1"/>
  <c r="BE127" i="1"/>
  <c r="BF139" i="1"/>
  <c r="BE139" i="1"/>
  <c r="BF150" i="1"/>
  <c r="BE150" i="1"/>
  <c r="BF151" i="1"/>
  <c r="BE151" i="1"/>
  <c r="BE162" i="1"/>
  <c r="BF162" i="1"/>
  <c r="BE174" i="1"/>
  <c r="BF174" i="1"/>
  <c r="BE186" i="1"/>
  <c r="BF186" i="1"/>
  <c r="BF199" i="1"/>
  <c r="BE199" i="1"/>
  <c r="BF211" i="1"/>
  <c r="BE211" i="1"/>
  <c r="BF258" i="1"/>
  <c r="BE258" i="1"/>
  <c r="BF298" i="1"/>
  <c r="BF378" i="1"/>
  <c r="BE378" i="1"/>
  <c r="BE461" i="1"/>
  <c r="BE745" i="1"/>
  <c r="BF746" i="1"/>
  <c r="BE746" i="1"/>
  <c r="BF800" i="1"/>
  <c r="BE800" i="1"/>
  <c r="BF7" i="1"/>
  <c r="BK17" i="1"/>
  <c r="BJ17" i="1"/>
  <c r="BF31" i="1"/>
  <c r="BK41" i="1"/>
  <c r="BJ41" i="1"/>
  <c r="BF60" i="1"/>
  <c r="BE60" i="1"/>
  <c r="BF69" i="1"/>
  <c r="BE69" i="1"/>
  <c r="BK77" i="1"/>
  <c r="BK114" i="1"/>
  <c r="BK150" i="1"/>
  <c r="BK162" i="1"/>
  <c r="BF227" i="1"/>
  <c r="BE227" i="1"/>
  <c r="BJ235" i="1"/>
  <c r="BF239" i="1"/>
  <c r="BE239" i="1"/>
  <c r="BF264" i="1"/>
  <c r="BE264" i="1"/>
  <c r="BF284" i="1"/>
  <c r="BE284" i="1"/>
  <c r="BE338" i="1"/>
  <c r="BF338" i="1"/>
  <c r="BF396" i="1"/>
  <c r="BE396" i="1"/>
  <c r="BF601" i="1"/>
  <c r="BE601" i="1"/>
  <c r="BF41" i="1"/>
  <c r="BE41" i="1"/>
  <c r="BK50" i="1"/>
  <c r="BJ89" i="1"/>
  <c r="BE92" i="1"/>
  <c r="BF92" i="1"/>
  <c r="BK238" i="1"/>
  <c r="BE305" i="1"/>
  <c r="BF305" i="1"/>
  <c r="BE341" i="1"/>
  <c r="BF341" i="1"/>
  <c r="BE367" i="1"/>
  <c r="BF367" i="1"/>
  <c r="BG16" i="1"/>
  <c r="BJ24" i="1"/>
  <c r="BG40" i="1"/>
  <c r="BJ51" i="1"/>
  <c r="BJ60" i="1"/>
  <c r="BJ69" i="1"/>
  <c r="BJ2017" i="1" s="1"/>
  <c r="BE82" i="1"/>
  <c r="BF11" i="1"/>
  <c r="BG18" i="1"/>
  <c r="BG2014" i="1" s="1"/>
  <c r="BJ25" i="1"/>
  <c r="BJ2019" i="1" s="1"/>
  <c r="BF35" i="1"/>
  <c r="BG42" i="1"/>
  <c r="BF45" i="1"/>
  <c r="BE45" i="1"/>
  <c r="BF54" i="1"/>
  <c r="BE54" i="1"/>
  <c r="BF63" i="1"/>
  <c r="BE63" i="1"/>
  <c r="BF72" i="1"/>
  <c r="BE72" i="1"/>
  <c r="BJ80" i="1"/>
  <c r="BF83" i="1"/>
  <c r="BE83" i="1"/>
  <c r="BF84" i="1"/>
  <c r="BE84" i="1"/>
  <c r="BK92" i="1"/>
  <c r="BK104" i="1"/>
  <c r="BJ117" i="1"/>
  <c r="BE120" i="1"/>
  <c r="BF120" i="1"/>
  <c r="BF121" i="1"/>
  <c r="BE121" i="1"/>
  <c r="BJ129" i="1"/>
  <c r="BE132" i="1"/>
  <c r="BF132" i="1"/>
  <c r="BF133" i="1"/>
  <c r="BE133" i="1"/>
  <c r="BJ141" i="1"/>
  <c r="BE144" i="1"/>
  <c r="BF144" i="1"/>
  <c r="BF145" i="1"/>
  <c r="BE145" i="1"/>
  <c r="BJ153" i="1"/>
  <c r="BE156" i="1"/>
  <c r="BF156" i="1"/>
  <c r="BF157" i="1"/>
  <c r="BE157" i="1"/>
  <c r="BJ165" i="1"/>
  <c r="BE168" i="1"/>
  <c r="BF168" i="1"/>
  <c r="BF169" i="1"/>
  <c r="BE169" i="1"/>
  <c r="BJ177" i="1"/>
  <c r="BE180" i="1"/>
  <c r="BF180" i="1"/>
  <c r="BF181" i="1"/>
  <c r="BE181" i="1"/>
  <c r="BJ189" i="1"/>
  <c r="BE192" i="1"/>
  <c r="BF192" i="1"/>
  <c r="BF193" i="1"/>
  <c r="BE193" i="1"/>
  <c r="BJ201" i="1"/>
  <c r="BF204" i="1"/>
  <c r="BE204" i="1"/>
  <c r="BF205" i="1"/>
  <c r="BE205" i="1"/>
  <c r="BJ213" i="1"/>
  <c r="BF216" i="1"/>
  <c r="BE216" i="1"/>
  <c r="BF217" i="1"/>
  <c r="BE217" i="1"/>
  <c r="BF271" i="1"/>
  <c r="BE272" i="1"/>
  <c r="BF272" i="1"/>
  <c r="BF289" i="1"/>
  <c r="BF290" i="1"/>
  <c r="BE290" i="1"/>
  <c r="BF307" i="1"/>
  <c r="BE308" i="1"/>
  <c r="BF308" i="1"/>
  <c r="BF325" i="1"/>
  <c r="BE326" i="1"/>
  <c r="BF326" i="1"/>
  <c r="BF369" i="1"/>
  <c r="BE369" i="1"/>
  <c r="BE385" i="1"/>
  <c r="BF385" i="1"/>
  <c r="BF432" i="1"/>
  <c r="BE432" i="1"/>
  <c r="BK450" i="1"/>
  <c r="BJ450" i="1"/>
  <c r="BE452" i="1"/>
  <c r="BF452" i="1"/>
  <c r="BE453" i="1"/>
  <c r="BF456" i="1"/>
  <c r="BE456" i="1"/>
  <c r="BF479" i="1"/>
  <c r="BE479" i="1"/>
  <c r="BF521" i="1"/>
  <c r="BE521" i="1"/>
  <c r="BE555" i="1"/>
  <c r="BF557" i="1"/>
  <c r="BE557" i="1"/>
  <c r="BE582" i="1"/>
  <c r="BF584" i="1"/>
  <c r="BE584" i="1"/>
  <c r="BF776" i="1"/>
  <c r="BE776" i="1"/>
  <c r="BF1130" i="1"/>
  <c r="BE1130" i="1"/>
  <c r="BK365" i="1"/>
  <c r="BK383" i="1"/>
  <c r="BK401" i="1"/>
  <c r="BK419" i="1"/>
  <c r="BK437" i="1"/>
  <c r="BK463" i="1"/>
  <c r="BK509" i="1"/>
  <c r="BF511" i="1"/>
  <c r="BE711" i="1"/>
  <c r="BF711" i="1"/>
  <c r="BF743" i="1"/>
  <c r="BE743" i="1"/>
  <c r="BF761" i="1"/>
  <c r="BE761" i="1"/>
  <c r="BF779" i="1"/>
  <c r="BE779" i="1"/>
  <c r="BF797" i="1"/>
  <c r="BE797" i="1"/>
  <c r="BF813" i="1"/>
  <c r="BE813" i="1"/>
  <c r="BF814" i="1"/>
  <c r="BE814" i="1"/>
  <c r="BF911" i="1"/>
  <c r="BE911" i="1"/>
  <c r="BF912" i="1"/>
  <c r="BE912" i="1"/>
  <c r="BF927" i="1"/>
  <c r="BE927" i="1"/>
  <c r="BF963" i="1"/>
  <c r="BE963" i="1"/>
  <c r="BF981" i="1"/>
  <c r="BE981" i="1"/>
  <c r="BF1048" i="1"/>
  <c r="BE1048" i="1"/>
  <c r="BF1181" i="1"/>
  <c r="BE1181" i="1"/>
  <c r="BF1298" i="1"/>
  <c r="BE1298" i="1"/>
  <c r="BK537" i="1"/>
  <c r="BK546" i="1"/>
  <c r="BK555" i="1"/>
  <c r="BK564" i="1"/>
  <c r="BK573" i="1"/>
  <c r="BK582" i="1"/>
  <c r="BK591" i="1"/>
  <c r="BK600" i="1"/>
  <c r="BJ615" i="1"/>
  <c r="BF625" i="1"/>
  <c r="BK630" i="1"/>
  <c r="BF639" i="1"/>
  <c r="BF661" i="1"/>
  <c r="BK666" i="1"/>
  <c r="BF677" i="1"/>
  <c r="BE677" i="1"/>
  <c r="BE678" i="1"/>
  <c r="BF678" i="1"/>
  <c r="BK698" i="1"/>
  <c r="BK702" i="1"/>
  <c r="BE729" i="1"/>
  <c r="BF729" i="1"/>
  <c r="BF747" i="1"/>
  <c r="BE747" i="1"/>
  <c r="BF748" i="1"/>
  <c r="BE748" i="1"/>
  <c r="BF765" i="1"/>
  <c r="BE765" i="1"/>
  <c r="BF766" i="1"/>
  <c r="BE766" i="1"/>
  <c r="BF783" i="1"/>
  <c r="BE783" i="1"/>
  <c r="BF784" i="1"/>
  <c r="BE784" i="1"/>
  <c r="BF801" i="1"/>
  <c r="BE801" i="1"/>
  <c r="BF802" i="1"/>
  <c r="BE802" i="1"/>
  <c r="BF831" i="1"/>
  <c r="BE831" i="1"/>
  <c r="BF832" i="1"/>
  <c r="BE832" i="1"/>
  <c r="BK843" i="1"/>
  <c r="BF875" i="1"/>
  <c r="BE875" i="1"/>
  <c r="BF876" i="1"/>
  <c r="BE876" i="1"/>
  <c r="BF976" i="1"/>
  <c r="BE976" i="1"/>
  <c r="BF977" i="1"/>
  <c r="BE977" i="1"/>
  <c r="BK986" i="1"/>
  <c r="BF1063" i="1"/>
  <c r="BE1063" i="1"/>
  <c r="BF1072" i="1"/>
  <c r="BE1072" i="1"/>
  <c r="BF1073" i="1"/>
  <c r="BE1073" i="1"/>
  <c r="BF1127" i="1"/>
  <c r="BE1127" i="1"/>
  <c r="BF1131" i="1"/>
  <c r="BF1190" i="1"/>
  <c r="BE1190" i="1"/>
  <c r="BF1191" i="1"/>
  <c r="BE1191" i="1"/>
  <c r="BF1224" i="1"/>
  <c r="BE1224" i="1"/>
  <c r="BE1490" i="1"/>
  <c r="BF1490" i="1"/>
  <c r="BF1893" i="1"/>
  <c r="BE1893" i="1"/>
  <c r="BF1895" i="1"/>
  <c r="BE1895" i="1"/>
  <c r="BF558" i="1"/>
  <c r="BF576" i="1"/>
  <c r="BF618" i="1"/>
  <c r="BF900" i="1"/>
  <c r="BE900" i="1"/>
  <c r="AU2019" i="1"/>
  <c r="AU2013" i="1"/>
  <c r="AU2017" i="1"/>
  <c r="AU2015" i="1"/>
  <c r="AU2014" i="1"/>
  <c r="AU2016" i="1"/>
  <c r="AU2012" i="1"/>
  <c r="BG31" i="1"/>
  <c r="BG43" i="1"/>
  <c r="BF357" i="1"/>
  <c r="BF375" i="1"/>
  <c r="BF393" i="1"/>
  <c r="BF411" i="1"/>
  <c r="BF429" i="1"/>
  <c r="BF447" i="1"/>
  <c r="BF472" i="1"/>
  <c r="BF484" i="1"/>
  <c r="BF496" i="1"/>
  <c r="BF523" i="1"/>
  <c r="BE523" i="1"/>
  <c r="BF532" i="1"/>
  <c r="BE532" i="1"/>
  <c r="BF541" i="1"/>
  <c r="BE541" i="1"/>
  <c r="BF550" i="1"/>
  <c r="BE550" i="1"/>
  <c r="BF559" i="1"/>
  <c r="BE559" i="1"/>
  <c r="BF568" i="1"/>
  <c r="BE568" i="1"/>
  <c r="BF577" i="1"/>
  <c r="BE577" i="1"/>
  <c r="BF586" i="1"/>
  <c r="BE586" i="1"/>
  <c r="BF595" i="1"/>
  <c r="BE595" i="1"/>
  <c r="BF604" i="1"/>
  <c r="BE604" i="1"/>
  <c r="BE611" i="1"/>
  <c r="BK624" i="1"/>
  <c r="BE647" i="1"/>
  <c r="BK660" i="1"/>
  <c r="BE669" i="1"/>
  <c r="BF669" i="1"/>
  <c r="BK677" i="1"/>
  <c r="BE679" i="1"/>
  <c r="BE705" i="1"/>
  <c r="BF705" i="1"/>
  <c r="BE730" i="1"/>
  <c r="BK747" i="1"/>
  <c r="BK765" i="1"/>
  <c r="BK783" i="1"/>
  <c r="BK801" i="1"/>
  <c r="BF818" i="1"/>
  <c r="BE818" i="1"/>
  <c r="BF819" i="1"/>
  <c r="BE819" i="1"/>
  <c r="BF820" i="1"/>
  <c r="BE820" i="1"/>
  <c r="BK831" i="1"/>
  <c r="BE847" i="1"/>
  <c r="BE916" i="1"/>
  <c r="BF917" i="1"/>
  <c r="BE917" i="1"/>
  <c r="BF918" i="1"/>
  <c r="BE918" i="1"/>
  <c r="BE994" i="1"/>
  <c r="BF999" i="1"/>
  <c r="BE999" i="1"/>
  <c r="BE1007" i="1"/>
  <c r="BF1017" i="1"/>
  <c r="BE1017" i="1"/>
  <c r="BF1084" i="1"/>
  <c r="BE1084" i="1"/>
  <c r="BF1085" i="1"/>
  <c r="BE1085" i="1"/>
  <c r="BF1086" i="1"/>
  <c r="BE1086" i="1"/>
  <c r="BF1139" i="1"/>
  <c r="BE1139" i="1"/>
  <c r="BE1327" i="1"/>
  <c r="BE1365" i="1"/>
  <c r="BF1365" i="1"/>
  <c r="BF1528" i="1"/>
  <c r="BE1528" i="1"/>
  <c r="BF1547" i="1"/>
  <c r="BK1796" i="1"/>
  <c r="BJ1796" i="1"/>
  <c r="BF1857" i="1"/>
  <c r="BE1857" i="1"/>
  <c r="BH2019" i="1"/>
  <c r="BH2017" i="1"/>
  <c r="BH2014" i="1"/>
  <c r="BH2016" i="1"/>
  <c r="BH2015" i="1"/>
  <c r="BH2013" i="1"/>
  <c r="BH2012" i="1"/>
  <c r="BG7" i="1"/>
  <c r="BG2019" i="1" s="1"/>
  <c r="BG19" i="1"/>
  <c r="AV2019" i="1"/>
  <c r="AV2016" i="1"/>
  <c r="AV2015" i="1"/>
  <c r="AV2014" i="1"/>
  <c r="AV2013" i="1"/>
  <c r="AV2012" i="1"/>
  <c r="AV2017" i="1"/>
  <c r="AV2018" i="1" s="1"/>
  <c r="BI2019" i="1"/>
  <c r="BI2017" i="1"/>
  <c r="BI2018" i="1" s="1"/>
  <c r="BI2016" i="1"/>
  <c r="BI2015" i="1"/>
  <c r="BI2013" i="1"/>
  <c r="BI2014" i="1"/>
  <c r="BI2012" i="1"/>
  <c r="BG24" i="1"/>
  <c r="BG36" i="1"/>
  <c r="BE364" i="1"/>
  <c r="BE371" i="1"/>
  <c r="BE382" i="1"/>
  <c r="BE389" i="1"/>
  <c r="BE400" i="1"/>
  <c r="BE407" i="1"/>
  <c r="BE418" i="1"/>
  <c r="BE425" i="1"/>
  <c r="BE436" i="1"/>
  <c r="BE443" i="1"/>
  <c r="BF459" i="1"/>
  <c r="BK471" i="1"/>
  <c r="BE476" i="1"/>
  <c r="BK483" i="1"/>
  <c r="BE488" i="1"/>
  <c r="BK495" i="1"/>
  <c r="BE500" i="1"/>
  <c r="BE558" i="1"/>
  <c r="BE576" i="1"/>
  <c r="BJ610" i="1"/>
  <c r="BF612" i="1"/>
  <c r="BE618" i="1"/>
  <c r="BE626" i="1"/>
  <c r="BF634" i="1"/>
  <c r="BK639" i="1"/>
  <c r="BJ646" i="1"/>
  <c r="BF648" i="1"/>
  <c r="BE662" i="1"/>
  <c r="BF670" i="1"/>
  <c r="BE670" i="1"/>
  <c r="BF680" i="1"/>
  <c r="BE691" i="1"/>
  <c r="BF692" i="1"/>
  <c r="BF706" i="1"/>
  <c r="BE706" i="1"/>
  <c r="BE717" i="1"/>
  <c r="BF717" i="1"/>
  <c r="BF731" i="1"/>
  <c r="BE731" i="1"/>
  <c r="BE732" i="1"/>
  <c r="BF732" i="1"/>
  <c r="BF734" i="1"/>
  <c r="BE734" i="1"/>
  <c r="BE751" i="1"/>
  <c r="BE769" i="1"/>
  <c r="BE787" i="1"/>
  <c r="BE805" i="1"/>
  <c r="BF848" i="1"/>
  <c r="BE848" i="1"/>
  <c r="BF849" i="1"/>
  <c r="BE849" i="1"/>
  <c r="BF850" i="1"/>
  <c r="BE850" i="1"/>
  <c r="BK861" i="1"/>
  <c r="BE880" i="1"/>
  <c r="BF881" i="1"/>
  <c r="BE881" i="1"/>
  <c r="BF882" i="1"/>
  <c r="BE882" i="1"/>
  <c r="BF902" i="1"/>
  <c r="BE902" i="1"/>
  <c r="BF903" i="1"/>
  <c r="BE903" i="1"/>
  <c r="BE935" i="1"/>
  <c r="BF998" i="1"/>
  <c r="BF1016" i="1"/>
  <c r="BE1016" i="1"/>
  <c r="BE1020" i="1"/>
  <c r="BF1022" i="1"/>
  <c r="BE1022" i="1"/>
  <c r="BF1023" i="1"/>
  <c r="BE1023" i="1"/>
  <c r="BF1025" i="1"/>
  <c r="BE1025" i="1"/>
  <c r="BF1081" i="1"/>
  <c r="BE1081" i="1"/>
  <c r="BF1082" i="1"/>
  <c r="BE1082" i="1"/>
  <c r="BF1083" i="1"/>
  <c r="BE1083" i="1"/>
  <c r="BE1140" i="1"/>
  <c r="BF1246" i="1"/>
  <c r="BF1314" i="1"/>
  <c r="BE1314" i="1"/>
  <c r="BF1369" i="1"/>
  <c r="BE1369" i="1"/>
  <c r="BE1411" i="1"/>
  <c r="BF1946" i="1"/>
  <c r="BE1946" i="1"/>
  <c r="BF540" i="1"/>
  <c r="BF603" i="1"/>
  <c r="BF654" i="1"/>
  <c r="BF749" i="1"/>
  <c r="BE749" i="1"/>
  <c r="BF767" i="1"/>
  <c r="BE767" i="1"/>
  <c r="BF860" i="1"/>
  <c r="BE860" i="1"/>
  <c r="BF1223" i="1"/>
  <c r="BE1223" i="1"/>
  <c r="BF1852" i="1"/>
  <c r="BE1852" i="1"/>
  <c r="BE357" i="1"/>
  <c r="BE375" i="1"/>
  <c r="BE393" i="1"/>
  <c r="BE411" i="1"/>
  <c r="BE429" i="1"/>
  <c r="BE447" i="1"/>
  <c r="BK458" i="1"/>
  <c r="BE472" i="1"/>
  <c r="BE484" i="1"/>
  <c r="BE496" i="1"/>
  <c r="BK522" i="1"/>
  <c r="BK531" i="1"/>
  <c r="BK540" i="1"/>
  <c r="BK549" i="1"/>
  <c r="BK558" i="1"/>
  <c r="BK567" i="1"/>
  <c r="BK576" i="1"/>
  <c r="BK585" i="1"/>
  <c r="BK594" i="1"/>
  <c r="BK603" i="1"/>
  <c r="BF613" i="1"/>
  <c r="BK618" i="1"/>
  <c r="BF627" i="1"/>
  <c r="BE633" i="1"/>
  <c r="BF649" i="1"/>
  <c r="BK654" i="1"/>
  <c r="BF663" i="1"/>
  <c r="BE681" i="1"/>
  <c r="BF681" i="1"/>
  <c r="BE693" i="1"/>
  <c r="BF693" i="1"/>
  <c r="BE716" i="1"/>
  <c r="BE720" i="1"/>
  <c r="BF720" i="1"/>
  <c r="BK732" i="1"/>
  <c r="BF735" i="1"/>
  <c r="BF753" i="1"/>
  <c r="BE753" i="1"/>
  <c r="BF754" i="1"/>
  <c r="BE754" i="1"/>
  <c r="BF771" i="1"/>
  <c r="BE771" i="1"/>
  <c r="BF772" i="1"/>
  <c r="BE772" i="1"/>
  <c r="BF789" i="1"/>
  <c r="BE789" i="1"/>
  <c r="BF790" i="1"/>
  <c r="BE790" i="1"/>
  <c r="BF807" i="1"/>
  <c r="BE807" i="1"/>
  <c r="BF808" i="1"/>
  <c r="BE808" i="1"/>
  <c r="BE901" i="1"/>
  <c r="BF920" i="1"/>
  <c r="BE920" i="1"/>
  <c r="BF921" i="1"/>
  <c r="BE921" i="1"/>
  <c r="BF945" i="1"/>
  <c r="BE945" i="1"/>
  <c r="BE1008" i="1"/>
  <c r="BF1009" i="1"/>
  <c r="BE1009" i="1"/>
  <c r="BF1010" i="1"/>
  <c r="BE1010" i="1"/>
  <c r="BF1091" i="1"/>
  <c r="BE1091" i="1"/>
  <c r="BF1095" i="1"/>
  <c r="BF1135" i="1"/>
  <c r="BE1135" i="1"/>
  <c r="BF1144" i="1"/>
  <c r="BE1144" i="1"/>
  <c r="BF1145" i="1"/>
  <c r="BE1145" i="1"/>
  <c r="BF1200" i="1"/>
  <c r="BE1200" i="1"/>
  <c r="BF1288" i="1"/>
  <c r="BE1288" i="1"/>
  <c r="BF1318" i="1"/>
  <c r="BE1377" i="1"/>
  <c r="BF1377" i="1"/>
  <c r="BF1378" i="1"/>
  <c r="BE1378" i="1"/>
  <c r="BE1401" i="1"/>
  <c r="BF1401" i="1"/>
  <c r="BF1515" i="1"/>
  <c r="BE1515" i="1"/>
  <c r="BE1517" i="1"/>
  <c r="BF1517" i="1"/>
  <c r="BF1518" i="1"/>
  <c r="BE1518" i="1"/>
  <c r="BF1998" i="1"/>
  <c r="BE1998" i="1"/>
  <c r="BF1999" i="1"/>
  <c r="BE1999" i="1"/>
  <c r="BF508" i="1"/>
  <c r="BF531" i="1"/>
  <c r="BF549" i="1"/>
  <c r="BF785" i="1"/>
  <c r="BE785" i="1"/>
  <c r="BF995" i="1"/>
  <c r="BE995" i="1"/>
  <c r="BF1003" i="1"/>
  <c r="BE1003" i="1"/>
  <c r="BE1548" i="1"/>
  <c r="BF1548" i="1"/>
  <c r="AW2019" i="1"/>
  <c r="AW2017" i="1"/>
  <c r="AW2018" i="1" s="1"/>
  <c r="AW2016" i="1"/>
  <c r="AW2015" i="1"/>
  <c r="AW2014" i="1"/>
  <c r="AW2013" i="1"/>
  <c r="AW2012" i="1"/>
  <c r="BK2" i="1"/>
  <c r="BK371" i="1"/>
  <c r="BK389" i="1"/>
  <c r="BK407" i="1"/>
  <c r="BK425" i="1"/>
  <c r="BK443" i="1"/>
  <c r="BF509" i="1"/>
  <c r="BF518" i="1"/>
  <c r="BJ522" i="1"/>
  <c r="BJ523" i="1"/>
  <c r="BJ531" i="1"/>
  <c r="BJ532" i="1"/>
  <c r="BJ540" i="1"/>
  <c r="BJ549" i="1"/>
  <c r="BJ558" i="1"/>
  <c r="BJ567" i="1"/>
  <c r="BJ576" i="1"/>
  <c r="BJ585" i="1"/>
  <c r="BJ594" i="1"/>
  <c r="BJ603" i="1"/>
  <c r="BE738" i="1"/>
  <c r="BF738" i="1"/>
  <c r="BF755" i="1"/>
  <c r="BE755" i="1"/>
  <c r="BF773" i="1"/>
  <c r="BE773" i="1"/>
  <c r="BF791" i="1"/>
  <c r="BE791" i="1"/>
  <c r="BF836" i="1"/>
  <c r="BE836" i="1"/>
  <c r="BF837" i="1"/>
  <c r="BE837" i="1"/>
  <c r="BF838" i="1"/>
  <c r="BE838" i="1"/>
  <c r="BK849" i="1"/>
  <c r="BF884" i="1"/>
  <c r="BE884" i="1"/>
  <c r="BF885" i="1"/>
  <c r="BE885" i="1"/>
  <c r="BF937" i="1"/>
  <c r="BE937" i="1"/>
  <c r="BF938" i="1"/>
  <c r="BE938" i="1"/>
  <c r="BF944" i="1"/>
  <c r="BE944" i="1"/>
  <c r="BF950" i="1"/>
  <c r="BE950" i="1"/>
  <c r="BF951" i="1"/>
  <c r="BE951" i="1"/>
  <c r="BF953" i="1"/>
  <c r="BE953" i="1"/>
  <c r="BF1012" i="1"/>
  <c r="BE1012" i="1"/>
  <c r="BF1013" i="1"/>
  <c r="BE1013" i="1"/>
  <c r="BK1022" i="1"/>
  <c r="BF1031" i="1"/>
  <c r="BE1031" i="1"/>
  <c r="BF1039" i="1"/>
  <c r="BE1039" i="1"/>
  <c r="BK1082" i="1"/>
  <c r="BJ1083" i="1"/>
  <c r="BF1202" i="1"/>
  <c r="BE1202" i="1"/>
  <c r="BJ1276" i="1"/>
  <c r="BK1276" i="1"/>
  <c r="BF1312" i="1"/>
  <c r="BE1312" i="1"/>
  <c r="BE1380" i="1"/>
  <c r="BF1380" i="1"/>
  <c r="BF1381" i="1"/>
  <c r="BE1381" i="1"/>
  <c r="BF1500" i="1"/>
  <c r="BE1500" i="1"/>
  <c r="BE1516" i="1"/>
  <c r="BF1516" i="1"/>
  <c r="BF1997" i="1"/>
  <c r="BE1997" i="1"/>
  <c r="BF517" i="1"/>
  <c r="BF585" i="1"/>
  <c r="BF594" i="1"/>
  <c r="BF640" i="1"/>
  <c r="BF728" i="1"/>
  <c r="BE728" i="1"/>
  <c r="BF803" i="1"/>
  <c r="BE803" i="1"/>
  <c r="BF861" i="1"/>
  <c r="BE861" i="1"/>
  <c r="BJ2016" i="1"/>
  <c r="AX2019" i="1"/>
  <c r="AX2017" i="1"/>
  <c r="AX2016" i="1"/>
  <c r="AX2015" i="1"/>
  <c r="AX2012" i="1"/>
  <c r="AY2019" i="1"/>
  <c r="AY2017" i="1"/>
  <c r="AY2018" i="1" s="1"/>
  <c r="AY2016" i="1"/>
  <c r="AY2015" i="1"/>
  <c r="AY2014" i="1"/>
  <c r="AY2012" i="1"/>
  <c r="AY2013" i="1"/>
  <c r="BE13" i="1"/>
  <c r="BE25" i="1"/>
  <c r="BE37" i="1"/>
  <c r="BE473" i="1"/>
  <c r="BK480" i="1"/>
  <c r="BE485" i="1"/>
  <c r="BK492" i="1"/>
  <c r="BE497" i="1"/>
  <c r="BK504" i="1"/>
  <c r="BE505" i="1"/>
  <c r="BK513" i="1"/>
  <c r="BE514" i="1"/>
  <c r="BF526" i="1"/>
  <c r="BE526" i="1"/>
  <c r="BF535" i="1"/>
  <c r="BE535" i="1"/>
  <c r="BF544" i="1"/>
  <c r="BE544" i="1"/>
  <c r="BF553" i="1"/>
  <c r="BE553" i="1"/>
  <c r="BF562" i="1"/>
  <c r="BE562" i="1"/>
  <c r="BF571" i="1"/>
  <c r="BE571" i="1"/>
  <c r="BF580" i="1"/>
  <c r="BE580" i="1"/>
  <c r="BF589" i="1"/>
  <c r="BE589" i="1"/>
  <c r="BF598" i="1"/>
  <c r="BE598" i="1"/>
  <c r="BK612" i="1"/>
  <c r="BE635" i="1"/>
  <c r="BK648" i="1"/>
  <c r="BK680" i="1"/>
  <c r="BE684" i="1"/>
  <c r="BF684" i="1"/>
  <c r="BF695" i="1"/>
  <c r="BE695" i="1"/>
  <c r="BE696" i="1"/>
  <c r="BF696" i="1"/>
  <c r="BF708" i="1"/>
  <c r="BE722" i="1"/>
  <c r="BF737" i="1"/>
  <c r="BE737" i="1"/>
  <c r="BE823" i="1"/>
  <c r="BF866" i="1"/>
  <c r="BE866" i="1"/>
  <c r="BF867" i="1"/>
  <c r="BE867" i="1"/>
  <c r="BF868" i="1"/>
  <c r="BE868" i="1"/>
  <c r="BF940" i="1"/>
  <c r="BE940" i="1"/>
  <c r="BF941" i="1"/>
  <c r="BE941" i="1"/>
  <c r="BF1035" i="1"/>
  <c r="BE1035" i="1"/>
  <c r="BF1103" i="1"/>
  <c r="BE1103" i="1"/>
  <c r="BF1156" i="1"/>
  <c r="BE1156" i="1"/>
  <c r="BF1157" i="1"/>
  <c r="BE1157" i="1"/>
  <c r="BF1158" i="1"/>
  <c r="BE1158" i="1"/>
  <c r="BF1252" i="1"/>
  <c r="BE1252" i="1"/>
  <c r="BF1275" i="1"/>
  <c r="BE1275" i="1"/>
  <c r="BF1429" i="1"/>
  <c r="BE1429" i="1"/>
  <c r="BF1658" i="1"/>
  <c r="BE1658" i="1"/>
  <c r="BF1703" i="1"/>
  <c r="BE1703" i="1"/>
  <c r="BF1867" i="1"/>
  <c r="BE1867" i="1"/>
  <c r="BA2017" i="1"/>
  <c r="BA2018" i="1" s="1"/>
  <c r="BA2019" i="1"/>
  <c r="BA2016" i="1"/>
  <c r="BA2013" i="1"/>
  <c r="BA2012" i="1"/>
  <c r="BA2015" i="1"/>
  <c r="BA2014" i="1"/>
  <c r="BE358" i="1"/>
  <c r="BE365" i="1"/>
  <c r="BK368" i="1"/>
  <c r="BE376" i="1"/>
  <c r="BE383" i="1"/>
  <c r="BK386" i="1"/>
  <c r="BE394" i="1"/>
  <c r="BE401" i="1"/>
  <c r="BK404" i="1"/>
  <c r="BE412" i="1"/>
  <c r="BE419" i="1"/>
  <c r="BK422" i="1"/>
  <c r="BE430" i="1"/>
  <c r="BE437" i="1"/>
  <c r="BK440" i="1"/>
  <c r="BE448" i="1"/>
  <c r="BK455" i="1"/>
  <c r="BK467" i="1"/>
  <c r="BJ472" i="1"/>
  <c r="BE477" i="1"/>
  <c r="BE481" i="1"/>
  <c r="BJ484" i="1"/>
  <c r="BE489" i="1"/>
  <c r="BE493" i="1"/>
  <c r="BJ496" i="1"/>
  <c r="BE501" i="1"/>
  <c r="BE525" i="1"/>
  <c r="BE534" i="1"/>
  <c r="BE543" i="1"/>
  <c r="BE552" i="1"/>
  <c r="BE561" i="1"/>
  <c r="BE570" i="1"/>
  <c r="BE579" i="1"/>
  <c r="BE588" i="1"/>
  <c r="BE597" i="1"/>
  <c r="BE606" i="1"/>
  <c r="BJ612" i="1"/>
  <c r="BE614" i="1"/>
  <c r="BF622" i="1"/>
  <c r="BK627" i="1"/>
  <c r="BJ634" i="1"/>
  <c r="BF636" i="1"/>
  <c r="BE642" i="1"/>
  <c r="BE650" i="1"/>
  <c r="BF658" i="1"/>
  <c r="BK663" i="1"/>
  <c r="BF672" i="1"/>
  <c r="BE683" i="1"/>
  <c r="BE739" i="1"/>
  <c r="BE757" i="1"/>
  <c r="BE775" i="1"/>
  <c r="BE793" i="1"/>
  <c r="BF824" i="1"/>
  <c r="BE824" i="1"/>
  <c r="BF825" i="1"/>
  <c r="BE825" i="1"/>
  <c r="BF826" i="1"/>
  <c r="BE826" i="1"/>
  <c r="BE853" i="1"/>
  <c r="BE907" i="1"/>
  <c r="BF908" i="1"/>
  <c r="BE908" i="1"/>
  <c r="BF909" i="1"/>
  <c r="BE909" i="1"/>
  <c r="BF1050" i="1"/>
  <c r="BE1050" i="1"/>
  <c r="BE1104" i="1"/>
  <c r="BF1154" i="1"/>
  <c r="BE1154" i="1"/>
  <c r="BF1155" i="1"/>
  <c r="BE1155" i="1"/>
  <c r="BF1163" i="1"/>
  <c r="BE1163" i="1"/>
  <c r="BF1167" i="1"/>
  <c r="BE1167" i="1"/>
  <c r="BJ1354" i="1"/>
  <c r="BK1354" i="1"/>
  <c r="BF1448" i="1"/>
  <c r="BE1448" i="1"/>
  <c r="BF1466" i="1"/>
  <c r="BE1466" i="1"/>
  <c r="BK1467" i="1"/>
  <c r="BF1467" i="1"/>
  <c r="BE1626" i="1"/>
  <c r="BF1626" i="1"/>
  <c r="BF1636" i="1"/>
  <c r="BE1636" i="1"/>
  <c r="BE1647" i="1"/>
  <c r="BF1647" i="1"/>
  <c r="BF522" i="1"/>
  <c r="BF567" i="1"/>
  <c r="BF862" i="1"/>
  <c r="BE862" i="1"/>
  <c r="BF899" i="1"/>
  <c r="BE899" i="1"/>
  <c r="BB2019" i="1"/>
  <c r="BB2012" i="1"/>
  <c r="BB2017" i="1"/>
  <c r="BB2018" i="1" s="1"/>
  <c r="BB2016" i="1"/>
  <c r="BB2014" i="1"/>
  <c r="BB2015" i="1"/>
  <c r="BB2013" i="1"/>
  <c r="BK606" i="1"/>
  <c r="BF615" i="1"/>
  <c r="BE621" i="1"/>
  <c r="BF637" i="1"/>
  <c r="BK642" i="1"/>
  <c r="BF651" i="1"/>
  <c r="BE657" i="1"/>
  <c r="BE709" i="1"/>
  <c r="BF710" i="1"/>
  <c r="BF724" i="1"/>
  <c r="BE724" i="1"/>
  <c r="BF741" i="1"/>
  <c r="BE741" i="1"/>
  <c r="BF742" i="1"/>
  <c r="BE742" i="1"/>
  <c r="BF759" i="1"/>
  <c r="BE759" i="1"/>
  <c r="BF760" i="1"/>
  <c r="BE760" i="1"/>
  <c r="BF777" i="1"/>
  <c r="BE777" i="1"/>
  <c r="BF778" i="1"/>
  <c r="BE778" i="1"/>
  <c r="BF795" i="1"/>
  <c r="BE795" i="1"/>
  <c r="BF796" i="1"/>
  <c r="BE796" i="1"/>
  <c r="BF855" i="1"/>
  <c r="BE855" i="1"/>
  <c r="BF856" i="1"/>
  <c r="BE856" i="1"/>
  <c r="BF891" i="1"/>
  <c r="BE891" i="1"/>
  <c r="BF959" i="1"/>
  <c r="BE959" i="1"/>
  <c r="BF967" i="1"/>
  <c r="BE967" i="1"/>
  <c r="BF1045" i="1"/>
  <c r="BE1045" i="1"/>
  <c r="BF1046" i="1"/>
  <c r="BE1046" i="1"/>
  <c r="BF1054" i="1"/>
  <c r="BE1054" i="1"/>
  <c r="BE1058" i="1"/>
  <c r="BF1099" i="1"/>
  <c r="BE1099" i="1"/>
  <c r="BF1108" i="1"/>
  <c r="BE1108" i="1"/>
  <c r="BF1109" i="1"/>
  <c r="BE1109" i="1"/>
  <c r="BE1166" i="1"/>
  <c r="BF1175" i="1"/>
  <c r="BE1175" i="1"/>
  <c r="BE1260" i="1"/>
  <c r="BF1260" i="1"/>
  <c r="BF1465" i="1"/>
  <c r="BK1412" i="1"/>
  <c r="BF1412" i="1"/>
  <c r="BE1438" i="1"/>
  <c r="BF1438" i="1"/>
  <c r="BF1478" i="1"/>
  <c r="BE1478" i="1"/>
  <c r="BF1712" i="1"/>
  <c r="BE1712" i="1"/>
  <c r="BF1730" i="1"/>
  <c r="BE1730" i="1"/>
  <c r="BF1821" i="1"/>
  <c r="BE1821" i="1"/>
  <c r="BF1823" i="1"/>
  <c r="BE1823" i="1"/>
  <c r="BF1845" i="1"/>
  <c r="BE1845" i="1"/>
  <c r="BF1061" i="1"/>
  <c r="BE1061" i="1"/>
  <c r="BF1213" i="1"/>
  <c r="BF1215" i="1"/>
  <c r="BE1215" i="1"/>
  <c r="BF1234" i="1"/>
  <c r="BE1234" i="1"/>
  <c r="BF1235" i="1"/>
  <c r="BE1235" i="1"/>
  <c r="BK1305" i="1"/>
  <c r="BJ1305" i="1"/>
  <c r="BE1441" i="1"/>
  <c r="BF1441" i="1"/>
  <c r="BE1468" i="1"/>
  <c r="BF1468" i="1"/>
  <c r="BE1539" i="1"/>
  <c r="BF1539" i="1"/>
  <c r="BF1618" i="1"/>
  <c r="BE1618" i="1"/>
  <c r="BF1627" i="1"/>
  <c r="BE1627" i="1"/>
  <c r="BF1919" i="1"/>
  <c r="BE1919" i="1"/>
  <c r="BF2001" i="1"/>
  <c r="BE2001" i="1"/>
  <c r="BF1180" i="1"/>
  <c r="BK1190" i="1"/>
  <c r="BF1203" i="1"/>
  <c r="BF1214" i="1"/>
  <c r="BE1214" i="1"/>
  <c r="BK1223" i="1"/>
  <c r="BK1235" i="1"/>
  <c r="BK1321" i="1"/>
  <c r="BJ1321" i="1"/>
  <c r="BF1351" i="1"/>
  <c r="BE1351" i="1"/>
  <c r="BF1353" i="1"/>
  <c r="BE1353" i="1"/>
  <c r="BE1456" i="1"/>
  <c r="BF1456" i="1"/>
  <c r="BE1502" i="1"/>
  <c r="BF1502" i="1"/>
  <c r="BF1503" i="1"/>
  <c r="BE1503" i="1"/>
  <c r="BK1684" i="1"/>
  <c r="BJ1684" i="1"/>
  <c r="BF1704" i="1"/>
  <c r="BE1704" i="1"/>
  <c r="BF1705" i="1"/>
  <c r="BE1705" i="1"/>
  <c r="BF1749" i="1"/>
  <c r="BE1749" i="1"/>
  <c r="BJ731" i="1"/>
  <c r="BJ740" i="1"/>
  <c r="BJ746" i="1"/>
  <c r="BJ752" i="1"/>
  <c r="BJ758" i="1"/>
  <c r="BJ764" i="1"/>
  <c r="BJ770" i="1"/>
  <c r="BJ776" i="1"/>
  <c r="BJ782" i="1"/>
  <c r="BJ788" i="1"/>
  <c r="BJ794" i="1"/>
  <c r="BJ800" i="1"/>
  <c r="BJ806" i="1"/>
  <c r="BJ812" i="1"/>
  <c r="BJ818" i="1"/>
  <c r="BJ824" i="1"/>
  <c r="BJ830" i="1"/>
  <c r="BJ836" i="1"/>
  <c r="BJ842" i="1"/>
  <c r="BJ848" i="1"/>
  <c r="BJ854" i="1"/>
  <c r="BJ860" i="1"/>
  <c r="BJ866" i="1"/>
  <c r="BJ937" i="1"/>
  <c r="BF942" i="1"/>
  <c r="BE942" i="1"/>
  <c r="BJ950" i="1"/>
  <c r="BF964" i="1"/>
  <c r="BE964" i="1"/>
  <c r="BF965" i="1"/>
  <c r="BE965" i="1"/>
  <c r="BJ973" i="1"/>
  <c r="BF978" i="1"/>
  <c r="BE978" i="1"/>
  <c r="BJ986" i="1"/>
  <c r="BF1000" i="1"/>
  <c r="BE1000" i="1"/>
  <c r="BF1001" i="1"/>
  <c r="BE1001" i="1"/>
  <c r="BJ1009" i="1"/>
  <c r="BF1014" i="1"/>
  <c r="BE1014" i="1"/>
  <c r="BJ1022" i="1"/>
  <c r="BF1036" i="1"/>
  <c r="BE1036" i="1"/>
  <c r="BF1037" i="1"/>
  <c r="BE1037" i="1"/>
  <c r="BJ1045" i="1"/>
  <c r="BF1052" i="1"/>
  <c r="BE1052" i="1"/>
  <c r="BF1074" i="1"/>
  <c r="BE1074" i="1"/>
  <c r="BJ1082" i="1"/>
  <c r="BF1110" i="1"/>
  <c r="BE1110" i="1"/>
  <c r="BJ1118" i="1"/>
  <c r="BF1146" i="1"/>
  <c r="BE1146" i="1"/>
  <c r="BJ1154" i="1"/>
  <c r="BF1182" i="1"/>
  <c r="BE1182" i="1"/>
  <c r="BJ1190" i="1"/>
  <c r="BE1213" i="1"/>
  <c r="BK1214" i="1"/>
  <c r="BJ1223" i="1"/>
  <c r="BE1227" i="1"/>
  <c r="BF1249" i="1"/>
  <c r="BE1249" i="1"/>
  <c r="BE1304" i="1"/>
  <c r="BE1350" i="1"/>
  <c r="BF1598" i="1"/>
  <c r="BE1620" i="1"/>
  <c r="BF1620" i="1"/>
  <c r="BF1707" i="1"/>
  <c r="BE1707" i="1"/>
  <c r="BK875" i="1"/>
  <c r="BK884" i="1"/>
  <c r="BK893" i="1"/>
  <c r="BK902" i="1"/>
  <c r="BK911" i="1"/>
  <c r="BK920" i="1"/>
  <c r="BK929" i="1"/>
  <c r="BF954" i="1"/>
  <c r="BF990" i="1"/>
  <c r="BF1026" i="1"/>
  <c r="BJ1049" i="1"/>
  <c r="BJ1095" i="1"/>
  <c r="BJ1131" i="1"/>
  <c r="BJ1167" i="1"/>
  <c r="BE1180" i="1"/>
  <c r="BE1193" i="1"/>
  <c r="BF1194" i="1"/>
  <c r="BE1203" i="1"/>
  <c r="BJ1214" i="1"/>
  <c r="BF1228" i="1"/>
  <c r="BK1267" i="1"/>
  <c r="BJ1267" i="1"/>
  <c r="BK1269" i="1"/>
  <c r="BJ1269" i="1"/>
  <c r="BK1282" i="1"/>
  <c r="BJ1282" i="1"/>
  <c r="BF1306" i="1"/>
  <c r="BE1306" i="1"/>
  <c r="BF1336" i="1"/>
  <c r="BE1336" i="1"/>
  <c r="BJ1339" i="1"/>
  <c r="BK1339" i="1"/>
  <c r="BK1340" i="1"/>
  <c r="BJ1340" i="1"/>
  <c r="BF1340" i="1"/>
  <c r="BF1428" i="1"/>
  <c r="BK1430" i="1"/>
  <c r="BF1430" i="1"/>
  <c r="BF1488" i="1"/>
  <c r="BE1488" i="1"/>
  <c r="BF1599" i="1"/>
  <c r="BF1600" i="1"/>
  <c r="BE1600" i="1"/>
  <c r="BE1894" i="1"/>
  <c r="BF1967" i="1"/>
  <c r="BE1967" i="1"/>
  <c r="BJ680" i="1"/>
  <c r="BJ698" i="1"/>
  <c r="BJ716" i="1"/>
  <c r="BJ875" i="1"/>
  <c r="BJ884" i="1"/>
  <c r="BJ893" i="1"/>
  <c r="BJ902" i="1"/>
  <c r="BJ911" i="1"/>
  <c r="BJ920" i="1"/>
  <c r="BJ929" i="1"/>
  <c r="BK941" i="1"/>
  <c r="BK964" i="1"/>
  <c r="BE966" i="1"/>
  <c r="BK977" i="1"/>
  <c r="BK1000" i="1"/>
  <c r="BE1002" i="1"/>
  <c r="BK1013" i="1"/>
  <c r="BK1036" i="1"/>
  <c r="BE1038" i="1"/>
  <c r="BJ1050" i="1"/>
  <c r="BK1072" i="1"/>
  <c r="BK1073" i="1"/>
  <c r="BK1108" i="1"/>
  <c r="BK1109" i="1"/>
  <c r="BK1144" i="1"/>
  <c r="BK1145" i="1"/>
  <c r="BK1180" i="1"/>
  <c r="BK1181" i="1"/>
  <c r="BE1206" i="1"/>
  <c r="BF1242" i="1"/>
  <c r="BE1242" i="1"/>
  <c r="BE1334" i="1"/>
  <c r="BF1335" i="1"/>
  <c r="BE1335" i="1"/>
  <c r="BE1389" i="1"/>
  <c r="BF1389" i="1"/>
  <c r="BF1390" i="1"/>
  <c r="BE1390" i="1"/>
  <c r="BE1419" i="1"/>
  <c r="BF1419" i="1"/>
  <c r="BE1459" i="1"/>
  <c r="BF1459" i="1"/>
  <c r="BF1506" i="1"/>
  <c r="BE1506" i="1"/>
  <c r="BF1582" i="1"/>
  <c r="BE1582" i="1"/>
  <c r="BF1591" i="1"/>
  <c r="BE1591" i="1"/>
  <c r="BE1611" i="1"/>
  <c r="BF1611" i="1"/>
  <c r="BK1773" i="1"/>
  <c r="BJ1773" i="1"/>
  <c r="BE607" i="1"/>
  <c r="BE610" i="1"/>
  <c r="BE613" i="1"/>
  <c r="BE616" i="1"/>
  <c r="BE619" i="1"/>
  <c r="BE622" i="1"/>
  <c r="BE625" i="1"/>
  <c r="BE628" i="1"/>
  <c r="BE631" i="1"/>
  <c r="BE634" i="1"/>
  <c r="BE637" i="1"/>
  <c r="BE640" i="1"/>
  <c r="BE643" i="1"/>
  <c r="BE646" i="1"/>
  <c r="BE649" i="1"/>
  <c r="BE652" i="1"/>
  <c r="BE655" i="1"/>
  <c r="BE658" i="1"/>
  <c r="BE661" i="1"/>
  <c r="BE664" i="1"/>
  <c r="BE667" i="1"/>
  <c r="BE674" i="1"/>
  <c r="BE685" i="1"/>
  <c r="BE692" i="1"/>
  <c r="BE703" i="1"/>
  <c r="BE710" i="1"/>
  <c r="BE721" i="1"/>
  <c r="BE733" i="1"/>
  <c r="BF744" i="1"/>
  <c r="BE744" i="1"/>
  <c r="BF750" i="1"/>
  <c r="BE750" i="1"/>
  <c r="BF756" i="1"/>
  <c r="BE756" i="1"/>
  <c r="BF762" i="1"/>
  <c r="BE762" i="1"/>
  <c r="BF768" i="1"/>
  <c r="BE768" i="1"/>
  <c r="BF774" i="1"/>
  <c r="BE774" i="1"/>
  <c r="BF780" i="1"/>
  <c r="BE780" i="1"/>
  <c r="BF786" i="1"/>
  <c r="BE786" i="1"/>
  <c r="BF792" i="1"/>
  <c r="BE792" i="1"/>
  <c r="BF798" i="1"/>
  <c r="BE798" i="1"/>
  <c r="BF804" i="1"/>
  <c r="BE804" i="1"/>
  <c r="BF810" i="1"/>
  <c r="BE810" i="1"/>
  <c r="BF816" i="1"/>
  <c r="BE816" i="1"/>
  <c r="BF822" i="1"/>
  <c r="BE822" i="1"/>
  <c r="BF828" i="1"/>
  <c r="BE828" i="1"/>
  <c r="BF834" i="1"/>
  <c r="BE834" i="1"/>
  <c r="BF840" i="1"/>
  <c r="BE840" i="1"/>
  <c r="BF846" i="1"/>
  <c r="BE846" i="1"/>
  <c r="BF852" i="1"/>
  <c r="BE852" i="1"/>
  <c r="BF858" i="1"/>
  <c r="BE858" i="1"/>
  <c r="BF864" i="1"/>
  <c r="BE864" i="1"/>
  <c r="BF870" i="1"/>
  <c r="BE870" i="1"/>
  <c r="BE877" i="1"/>
  <c r="BF878" i="1"/>
  <c r="BE878" i="1"/>
  <c r="BF879" i="1"/>
  <c r="BE879" i="1"/>
  <c r="BE886" i="1"/>
  <c r="BF887" i="1"/>
  <c r="BE887" i="1"/>
  <c r="BF888" i="1"/>
  <c r="BE888" i="1"/>
  <c r="BE895" i="1"/>
  <c r="BF896" i="1"/>
  <c r="BE896" i="1"/>
  <c r="BF897" i="1"/>
  <c r="BE897" i="1"/>
  <c r="BE904" i="1"/>
  <c r="BF905" i="1"/>
  <c r="BE905" i="1"/>
  <c r="BF906" i="1"/>
  <c r="BE906" i="1"/>
  <c r="BF914" i="1"/>
  <c r="BE914" i="1"/>
  <c r="BF915" i="1"/>
  <c r="BE915" i="1"/>
  <c r="BF923" i="1"/>
  <c r="BE923" i="1"/>
  <c r="BF924" i="1"/>
  <c r="BE924" i="1"/>
  <c r="BF932" i="1"/>
  <c r="BE932" i="1"/>
  <c r="BF933" i="1"/>
  <c r="BE933" i="1"/>
  <c r="BF955" i="1"/>
  <c r="BE955" i="1"/>
  <c r="BF956" i="1"/>
  <c r="BE956" i="1"/>
  <c r="BJ964" i="1"/>
  <c r="BF968" i="1"/>
  <c r="BE968" i="1"/>
  <c r="BF969" i="1"/>
  <c r="BE969" i="1"/>
  <c r="BJ977" i="1"/>
  <c r="BF991" i="1"/>
  <c r="BE991" i="1"/>
  <c r="BF992" i="1"/>
  <c r="BE992" i="1"/>
  <c r="BJ1000" i="1"/>
  <c r="BF1004" i="1"/>
  <c r="BE1004" i="1"/>
  <c r="BF1005" i="1"/>
  <c r="BE1005" i="1"/>
  <c r="BJ1013" i="1"/>
  <c r="BE1026" i="1"/>
  <c r="BF1027" i="1"/>
  <c r="BE1027" i="1"/>
  <c r="BF1028" i="1"/>
  <c r="BE1028" i="1"/>
  <c r="BJ1036" i="1"/>
  <c r="BF1040" i="1"/>
  <c r="BE1040" i="1"/>
  <c r="BF1041" i="1"/>
  <c r="BE1041" i="1"/>
  <c r="BF1064" i="1"/>
  <c r="BE1064" i="1"/>
  <c r="BF1065" i="1"/>
  <c r="BE1065" i="1"/>
  <c r="BJ1072" i="1"/>
  <c r="BJ1073" i="1"/>
  <c r="BE1076" i="1"/>
  <c r="BF1077" i="1"/>
  <c r="BF1100" i="1"/>
  <c r="BE1100" i="1"/>
  <c r="BF1101" i="1"/>
  <c r="BE1101" i="1"/>
  <c r="BJ1108" i="1"/>
  <c r="BJ1109" i="1"/>
  <c r="BE1112" i="1"/>
  <c r="BF1113" i="1"/>
  <c r="BF1136" i="1"/>
  <c r="BE1136" i="1"/>
  <c r="BF1137" i="1"/>
  <c r="BE1137" i="1"/>
  <c r="BJ1144" i="1"/>
  <c r="BJ1145" i="1"/>
  <c r="BE1148" i="1"/>
  <c r="BF1149" i="1"/>
  <c r="BF1172" i="1"/>
  <c r="BE1172" i="1"/>
  <c r="BF1173" i="1"/>
  <c r="BE1173" i="1"/>
  <c r="BJ1180" i="1"/>
  <c r="BJ1181" i="1"/>
  <c r="BE1184" i="1"/>
  <c r="BF1185" i="1"/>
  <c r="BE1194" i="1"/>
  <c r="BE1228" i="1"/>
  <c r="BF1241" i="1"/>
  <c r="BE1241" i="1"/>
  <c r="BF1267" i="1"/>
  <c r="BE1267" i="1"/>
  <c r="BF1290" i="1"/>
  <c r="BE1290" i="1"/>
  <c r="BE1338" i="1"/>
  <c r="BE1361" i="1"/>
  <c r="BF1361" i="1"/>
  <c r="BE1392" i="1"/>
  <c r="BF1392" i="1"/>
  <c r="BF1393" i="1"/>
  <c r="BE1393" i="1"/>
  <c r="BF1491" i="1"/>
  <c r="BE1491" i="1"/>
  <c r="BK1757" i="1"/>
  <c r="BJ1757" i="1"/>
  <c r="BE1771" i="1"/>
  <c r="BF1771" i="1"/>
  <c r="BF1870" i="1"/>
  <c r="BE1870" i="1"/>
  <c r="BF1871" i="1"/>
  <c r="BE1871" i="1"/>
  <c r="BF1873" i="1"/>
  <c r="BE1873" i="1"/>
  <c r="BE1970" i="1"/>
  <c r="BF1970" i="1"/>
  <c r="BF1971" i="1"/>
  <c r="BE1971" i="1"/>
  <c r="BF1975" i="1"/>
  <c r="BE1975" i="1"/>
  <c r="BJ677" i="1"/>
  <c r="BJ695" i="1"/>
  <c r="BJ713" i="1"/>
  <c r="BJ728" i="1"/>
  <c r="BJ737" i="1"/>
  <c r="BE809" i="1"/>
  <c r="BE815" i="1"/>
  <c r="BE821" i="1"/>
  <c r="BE827" i="1"/>
  <c r="BE833" i="1"/>
  <c r="BE839" i="1"/>
  <c r="BE845" i="1"/>
  <c r="BE851" i="1"/>
  <c r="BE857" i="1"/>
  <c r="BE863" i="1"/>
  <c r="BE869" i="1"/>
  <c r="BE1066" i="1"/>
  <c r="BJ1086" i="1"/>
  <c r="BE1089" i="1"/>
  <c r="BE1102" i="1"/>
  <c r="BJ1122" i="1"/>
  <c r="BE1125" i="1"/>
  <c r="BE1138" i="1"/>
  <c r="BJ1158" i="1"/>
  <c r="BE1161" i="1"/>
  <c r="BE1174" i="1"/>
  <c r="BF1208" i="1"/>
  <c r="BF1209" i="1"/>
  <c r="BE1209" i="1"/>
  <c r="BF1219" i="1"/>
  <c r="BE1219" i="1"/>
  <c r="BK1228" i="1"/>
  <c r="BK1229" i="1"/>
  <c r="BE1240" i="1"/>
  <c r="BK1241" i="1"/>
  <c r="BF1255" i="1"/>
  <c r="BE1255" i="1"/>
  <c r="BE1266" i="1"/>
  <c r="BF1289" i="1"/>
  <c r="BK1290" i="1"/>
  <c r="BF1364" i="1"/>
  <c r="BJ1366" i="1"/>
  <c r="BK1366" i="1"/>
  <c r="BF1367" i="1"/>
  <c r="BK1367" i="1"/>
  <c r="BJ1367" i="1"/>
  <c r="BE1474" i="1"/>
  <c r="BF1474" i="1"/>
  <c r="BF1475" i="1"/>
  <c r="BE1475" i="1"/>
  <c r="BF1562" i="1"/>
  <c r="BE1584" i="1"/>
  <c r="BF1584" i="1"/>
  <c r="BF1869" i="1"/>
  <c r="BE1869" i="1"/>
  <c r="BF1941" i="1"/>
  <c r="BE1941" i="1"/>
  <c r="BF1943" i="1"/>
  <c r="BE1943" i="1"/>
  <c r="BF1982" i="1"/>
  <c r="BE1982" i="1"/>
  <c r="BJ681" i="1"/>
  <c r="BE689" i="1"/>
  <c r="BE700" i="1"/>
  <c r="BE707" i="1"/>
  <c r="BE718" i="1"/>
  <c r="BE725" i="1"/>
  <c r="BK743" i="1"/>
  <c r="BK749" i="1"/>
  <c r="BK755" i="1"/>
  <c r="BK761" i="1"/>
  <c r="BK767" i="1"/>
  <c r="BK773" i="1"/>
  <c r="BK878" i="1"/>
  <c r="BK887" i="1"/>
  <c r="BK896" i="1"/>
  <c r="BK905" i="1"/>
  <c r="BK914" i="1"/>
  <c r="BK923" i="1"/>
  <c r="BK932" i="1"/>
  <c r="BK955" i="1"/>
  <c r="BK968" i="1"/>
  <c r="BK991" i="1"/>
  <c r="BK1004" i="1"/>
  <c r="BK1027" i="1"/>
  <c r="BK1040" i="1"/>
  <c r="BF1055" i="1"/>
  <c r="BE1055" i="1"/>
  <c r="BF1056" i="1"/>
  <c r="BE1056" i="1"/>
  <c r="BF1057" i="1"/>
  <c r="BK1063" i="1"/>
  <c r="BK1064" i="1"/>
  <c r="BE1077" i="1"/>
  <c r="BF1090" i="1"/>
  <c r="BK1100" i="1"/>
  <c r="BE1113" i="1"/>
  <c r="BF1126" i="1"/>
  <c r="BK1136" i="1"/>
  <c r="BE1149" i="1"/>
  <c r="BK1172" i="1"/>
  <c r="BE1185" i="1"/>
  <c r="BE1207" i="1"/>
  <c r="BJ1228" i="1"/>
  <c r="BJ1241" i="1"/>
  <c r="BF1253" i="1"/>
  <c r="BF1254" i="1"/>
  <c r="BE1254" i="1"/>
  <c r="BF1282" i="1"/>
  <c r="BJ1290" i="1"/>
  <c r="BK1315" i="1"/>
  <c r="BJ1315" i="1"/>
  <c r="BF1447" i="1"/>
  <c r="BK1449" i="1"/>
  <c r="BF1449" i="1"/>
  <c r="BF1563" i="1"/>
  <c r="BF1564" i="1"/>
  <c r="BE1564" i="1"/>
  <c r="BE1664" i="1"/>
  <c r="BF1664" i="1"/>
  <c r="BF1741" i="1"/>
  <c r="BE1741" i="1"/>
  <c r="BJ674" i="1"/>
  <c r="BJ692" i="1"/>
  <c r="BJ710" i="1"/>
  <c r="BJ878" i="1"/>
  <c r="BJ887" i="1"/>
  <c r="BJ896" i="1"/>
  <c r="BJ905" i="1"/>
  <c r="BJ914" i="1"/>
  <c r="BJ923" i="1"/>
  <c r="BJ932" i="1"/>
  <c r="BF946" i="1"/>
  <c r="BE946" i="1"/>
  <c r="BF947" i="1"/>
  <c r="BE947" i="1"/>
  <c r="BJ955" i="1"/>
  <c r="BF960" i="1"/>
  <c r="BE960" i="1"/>
  <c r="BJ968" i="1"/>
  <c r="BF982" i="1"/>
  <c r="BE982" i="1"/>
  <c r="BF983" i="1"/>
  <c r="BE983" i="1"/>
  <c r="BJ991" i="1"/>
  <c r="BF996" i="1"/>
  <c r="BE996" i="1"/>
  <c r="BJ1004" i="1"/>
  <c r="BF1018" i="1"/>
  <c r="BE1018" i="1"/>
  <c r="BF1019" i="1"/>
  <c r="BE1019" i="1"/>
  <c r="BJ1027" i="1"/>
  <c r="BF1032" i="1"/>
  <c r="BE1032" i="1"/>
  <c r="BJ1040" i="1"/>
  <c r="BE1057" i="1"/>
  <c r="BJ1063" i="1"/>
  <c r="BJ1064" i="1"/>
  <c r="BF1092" i="1"/>
  <c r="BE1092" i="1"/>
  <c r="BJ1099" i="1"/>
  <c r="BJ1100" i="1"/>
  <c r="BF1128" i="1"/>
  <c r="BE1128" i="1"/>
  <c r="BJ1135" i="1"/>
  <c r="BJ1136" i="1"/>
  <c r="BF1164" i="1"/>
  <c r="BE1164" i="1"/>
  <c r="BJ1171" i="1"/>
  <c r="BJ1172" i="1"/>
  <c r="BK1208" i="1"/>
  <c r="BK1254" i="1"/>
  <c r="BJ1312" i="1"/>
  <c r="BK1312" i="1"/>
  <c r="BF1326" i="1"/>
  <c r="BE1326" i="1"/>
  <c r="BK1328" i="1"/>
  <c r="BJ1328" i="1"/>
  <c r="BF1366" i="1"/>
  <c r="BE1366" i="1"/>
  <c r="BE1450" i="1"/>
  <c r="BF1450" i="1"/>
  <c r="BF1546" i="1"/>
  <c r="BE1546" i="1"/>
  <c r="BF1555" i="1"/>
  <c r="BE1555" i="1"/>
  <c r="BE1575" i="1"/>
  <c r="BF1575" i="1"/>
  <c r="BF1728" i="1"/>
  <c r="BE1728" i="1"/>
  <c r="BF1742" i="1"/>
  <c r="BE1742" i="1"/>
  <c r="BF1846" i="1"/>
  <c r="BE1846" i="1"/>
  <c r="BF79" i="3"/>
  <c r="BE79" i="3"/>
  <c r="BK1253" i="1"/>
  <c r="BE1269" i="1"/>
  <c r="BF1276" i="1"/>
  <c r="BE1276" i="1"/>
  <c r="BF1299" i="1"/>
  <c r="BE1299" i="1"/>
  <c r="BF1321" i="1"/>
  <c r="BE1328" i="1"/>
  <c r="BF1329" i="1"/>
  <c r="BE1329" i="1"/>
  <c r="BF1339" i="1"/>
  <c r="BE1339" i="1"/>
  <c r="BF1341" i="1"/>
  <c r="BE1341" i="1"/>
  <c r="BF1354" i="1"/>
  <c r="BF1356" i="1"/>
  <c r="BE1356" i="1"/>
  <c r="BE1413" i="1"/>
  <c r="BF1413" i="1"/>
  <c r="BE1431" i="1"/>
  <c r="BF1431" i="1"/>
  <c r="BE1481" i="1"/>
  <c r="BE1493" i="1"/>
  <c r="BF1493" i="1"/>
  <c r="BF1494" i="1"/>
  <c r="BE1494" i="1"/>
  <c r="BE1508" i="1"/>
  <c r="BE1520" i="1"/>
  <c r="BF1520" i="1"/>
  <c r="BE1557" i="1"/>
  <c r="BF1557" i="1"/>
  <c r="BE1593" i="1"/>
  <c r="BF1593" i="1"/>
  <c r="BE1629" i="1"/>
  <c r="BF1629" i="1"/>
  <c r="BF1648" i="1"/>
  <c r="BE1648" i="1"/>
  <c r="BF1683" i="1"/>
  <c r="BE1683" i="1"/>
  <c r="BF1684" i="1"/>
  <c r="BF1685" i="1"/>
  <c r="BE1685" i="1"/>
  <c r="BJ1698" i="1"/>
  <c r="BK1698" i="1"/>
  <c r="BK1704" i="1"/>
  <c r="BE1706" i="1"/>
  <c r="BF1706" i="1"/>
  <c r="BK1721" i="1"/>
  <c r="BJ1721" i="1"/>
  <c r="BF1757" i="1"/>
  <c r="BE1757" i="1"/>
  <c r="BF1758" i="1"/>
  <c r="BE1758" i="1"/>
  <c r="BJ1844" i="1"/>
  <c r="BF1921" i="1"/>
  <c r="BE1921" i="1"/>
  <c r="BJ1948" i="1"/>
  <c r="BJ1973" i="1"/>
  <c r="BK936" i="1"/>
  <c r="BK945" i="1"/>
  <c r="BK954" i="1"/>
  <c r="BK963" i="1"/>
  <c r="BK972" i="1"/>
  <c r="BK981" i="1"/>
  <c r="BK990" i="1"/>
  <c r="BK999" i="1"/>
  <c r="BK1008" i="1"/>
  <c r="BK1017" i="1"/>
  <c r="BK1026" i="1"/>
  <c r="BK1035" i="1"/>
  <c r="BK1044" i="1"/>
  <c r="BF1051" i="1"/>
  <c r="BF1060" i="1"/>
  <c r="BF1069" i="1"/>
  <c r="BF1078" i="1"/>
  <c r="BF1087" i="1"/>
  <c r="BF1096" i="1"/>
  <c r="BF1105" i="1"/>
  <c r="BF1114" i="1"/>
  <c r="BF1123" i="1"/>
  <c r="BF1132" i="1"/>
  <c r="BF1141" i="1"/>
  <c r="BF1150" i="1"/>
  <c r="BF1159" i="1"/>
  <c r="BF1168" i="1"/>
  <c r="BF1177" i="1"/>
  <c r="BF1186" i="1"/>
  <c r="BF1195" i="1"/>
  <c r="BF1204" i="1"/>
  <c r="BK1213" i="1"/>
  <c r="BK1218" i="1"/>
  <c r="BJ1240" i="1"/>
  <c r="BJ1253" i="1"/>
  <c r="BF1270" i="1"/>
  <c r="BE1270" i="1"/>
  <c r="BK1285" i="1"/>
  <c r="BJ1285" i="1"/>
  <c r="BK1289" i="1"/>
  <c r="BK1292" i="1"/>
  <c r="BJ1292" i="1"/>
  <c r="BF1308" i="1"/>
  <c r="BF1315" i="1"/>
  <c r="BF1322" i="1"/>
  <c r="BE1322" i="1"/>
  <c r="BF1328" i="1"/>
  <c r="BE1355" i="1"/>
  <c r="BF1355" i="1"/>
  <c r="BF1480" i="1"/>
  <c r="BF1482" i="1"/>
  <c r="BE1482" i="1"/>
  <c r="BF1507" i="1"/>
  <c r="BF1509" i="1"/>
  <c r="BE1509" i="1"/>
  <c r="BF1540" i="1"/>
  <c r="BE1540" i="1"/>
  <c r="BF1576" i="1"/>
  <c r="BE1576" i="1"/>
  <c r="BF1612" i="1"/>
  <c r="BE1612" i="1"/>
  <c r="BF1676" i="1"/>
  <c r="BE1676" i="1"/>
  <c r="BK1745" i="1"/>
  <c r="BK1750" i="1"/>
  <c r="BJ1750" i="1"/>
  <c r="BF1787" i="1"/>
  <c r="BE1792" i="1"/>
  <c r="BF1792" i="1"/>
  <c r="BF1793" i="1"/>
  <c r="BE1793" i="1"/>
  <c r="BF1800" i="1"/>
  <c r="BE1800" i="1"/>
  <c r="BE1856" i="1"/>
  <c r="BE1920" i="1"/>
  <c r="BF1924" i="1"/>
  <c r="BE1924" i="1"/>
  <c r="BF1957" i="1"/>
  <c r="BE1957" i="1"/>
  <c r="BK1963" i="1"/>
  <c r="BJ1963" i="1"/>
  <c r="BK1050" i="1"/>
  <c r="BK1059" i="1"/>
  <c r="BK1068" i="1"/>
  <c r="BK1077" i="1"/>
  <c r="BK1086" i="1"/>
  <c r="BK1095" i="1"/>
  <c r="BK1104" i="1"/>
  <c r="BK1113" i="1"/>
  <c r="BK1122" i="1"/>
  <c r="BK1131" i="1"/>
  <c r="BK1140" i="1"/>
  <c r="BK1149" i="1"/>
  <c r="BK1158" i="1"/>
  <c r="BK1167" i="1"/>
  <c r="BK1176" i="1"/>
  <c r="BK1185" i="1"/>
  <c r="BK1194" i="1"/>
  <c r="BK1203" i="1"/>
  <c r="BF1220" i="1"/>
  <c r="BF1225" i="1"/>
  <c r="BK1234" i="1"/>
  <c r="BF1243" i="1"/>
  <c r="BE1256" i="1"/>
  <c r="BF1269" i="1"/>
  <c r="BK1279" i="1"/>
  <c r="BJ1279" i="1"/>
  <c r="BJ1289" i="1"/>
  <c r="BE1291" i="1"/>
  <c r="BJ1299" i="1"/>
  <c r="BF1309" i="1"/>
  <c r="BE1309" i="1"/>
  <c r="BE1321" i="1"/>
  <c r="BE1354" i="1"/>
  <c r="BK1355" i="1"/>
  <c r="BE1383" i="1"/>
  <c r="BF1383" i="1"/>
  <c r="BF1384" i="1"/>
  <c r="BE1384" i="1"/>
  <c r="BE1395" i="1"/>
  <c r="BF1395" i="1"/>
  <c r="BF1396" i="1"/>
  <c r="BE1396" i="1"/>
  <c r="BF1404" i="1"/>
  <c r="BF1422" i="1"/>
  <c r="BE1442" i="1"/>
  <c r="BE1460" i="1"/>
  <c r="BF1481" i="1"/>
  <c r="BF1508" i="1"/>
  <c r="BE1533" i="1"/>
  <c r="BE1569" i="1"/>
  <c r="BE1605" i="1"/>
  <c r="BE1641" i="1"/>
  <c r="BE1649" i="1"/>
  <c r="BF1649" i="1"/>
  <c r="BF1675" i="1"/>
  <c r="BK1683" i="1"/>
  <c r="BF1697" i="1"/>
  <c r="BF1698" i="1"/>
  <c r="BE1698" i="1"/>
  <c r="BF1721" i="1"/>
  <c r="BE1721" i="1"/>
  <c r="BF1722" i="1"/>
  <c r="BE1722" i="1"/>
  <c r="BE1734" i="1"/>
  <c r="BJ1745" i="1"/>
  <c r="BK1756" i="1"/>
  <c r="BK1766" i="1"/>
  <c r="BJ1766" i="1"/>
  <c r="BE1786" i="1"/>
  <c r="BF1789" i="1"/>
  <c r="BE1789" i="1"/>
  <c r="BE1791" i="1"/>
  <c r="BF1791" i="1"/>
  <c r="BF1828" i="1"/>
  <c r="BE1828" i="1"/>
  <c r="BE1879" i="1"/>
  <c r="BE1881" i="1"/>
  <c r="BF1929" i="1"/>
  <c r="BE1929" i="1"/>
  <c r="BE1955" i="1"/>
  <c r="BE1956" i="1"/>
  <c r="BE1985" i="1"/>
  <c r="BK1219" i="1"/>
  <c r="BK1224" i="1"/>
  <c r="BJ1234" i="1"/>
  <c r="BF1256" i="1"/>
  <c r="BF1263" i="1"/>
  <c r="BE1263" i="1"/>
  <c r="BF1293" i="1"/>
  <c r="BE1293" i="1"/>
  <c r="BJ1298" i="1"/>
  <c r="BJ1322" i="1"/>
  <c r="BF1332" i="1"/>
  <c r="BE1332" i="1"/>
  <c r="BJ1345" i="1"/>
  <c r="BK1345" i="1"/>
  <c r="BF1372" i="1"/>
  <c r="BE1372" i="1"/>
  <c r="BF1382" i="1"/>
  <c r="BF1394" i="1"/>
  <c r="BE1444" i="1"/>
  <c r="BF1444" i="1"/>
  <c r="BE1462" i="1"/>
  <c r="BF1462" i="1"/>
  <c r="BF1497" i="1"/>
  <c r="BE1497" i="1"/>
  <c r="BE1541" i="1"/>
  <c r="BF1541" i="1"/>
  <c r="BE1577" i="1"/>
  <c r="BF1577" i="1"/>
  <c r="BE1613" i="1"/>
  <c r="BF1613" i="1"/>
  <c r="BF1669" i="1"/>
  <c r="BE1669" i="1"/>
  <c r="BE1718" i="1"/>
  <c r="BF1718" i="1"/>
  <c r="BF1788" i="1"/>
  <c r="BF1831" i="1"/>
  <c r="BE1831" i="1"/>
  <c r="BF1858" i="1"/>
  <c r="BE1858" i="1"/>
  <c r="BF1859" i="1"/>
  <c r="BE1859" i="1"/>
  <c r="BF1883" i="1"/>
  <c r="BE1883" i="1"/>
  <c r="BF1906" i="1"/>
  <c r="BE1906" i="1"/>
  <c r="BF1931" i="1"/>
  <c r="BE1931" i="1"/>
  <c r="BF1960" i="1"/>
  <c r="BE1960" i="1"/>
  <c r="BK1051" i="1"/>
  <c r="BK1060" i="1"/>
  <c r="BK1069" i="1"/>
  <c r="BK1078" i="1"/>
  <c r="BK1087" i="1"/>
  <c r="BK1096" i="1"/>
  <c r="BK1105" i="1"/>
  <c r="BK1114" i="1"/>
  <c r="BK1123" i="1"/>
  <c r="BK1132" i="1"/>
  <c r="BK1141" i="1"/>
  <c r="BK1150" i="1"/>
  <c r="BK1159" i="1"/>
  <c r="BK1168" i="1"/>
  <c r="BK1177" i="1"/>
  <c r="BK1186" i="1"/>
  <c r="BK1195" i="1"/>
  <c r="BK1204" i="1"/>
  <c r="BE1205" i="1"/>
  <c r="BK1209" i="1"/>
  <c r="BF1250" i="1"/>
  <c r="BE1250" i="1"/>
  <c r="BE1257" i="1"/>
  <c r="BF1262" i="1"/>
  <c r="BF1286" i="1"/>
  <c r="BE1286" i="1"/>
  <c r="BF1292" i="1"/>
  <c r="BE1301" i="1"/>
  <c r="BK1308" i="1"/>
  <c r="BK1318" i="1"/>
  <c r="BJ1318" i="1"/>
  <c r="BE1331" i="1"/>
  <c r="BJ1360" i="1"/>
  <c r="BK1360" i="1"/>
  <c r="BF1371" i="1"/>
  <c r="BE1371" i="1"/>
  <c r="BE1407" i="1"/>
  <c r="BF1407" i="1"/>
  <c r="BE1425" i="1"/>
  <c r="BF1425" i="1"/>
  <c r="BF1443" i="1"/>
  <c r="BF1461" i="1"/>
  <c r="BE1484" i="1"/>
  <c r="BF1484" i="1"/>
  <c r="BF1485" i="1"/>
  <c r="BE1485" i="1"/>
  <c r="BE1499" i="1"/>
  <c r="BE1511" i="1"/>
  <c r="BF1511" i="1"/>
  <c r="BF1512" i="1"/>
  <c r="BE1512" i="1"/>
  <c r="BF1534" i="1"/>
  <c r="BE1534" i="1"/>
  <c r="BF1570" i="1"/>
  <c r="BE1570" i="1"/>
  <c r="BF1606" i="1"/>
  <c r="BE1606" i="1"/>
  <c r="BF1642" i="1"/>
  <c r="BE1642" i="1"/>
  <c r="BF1734" i="1"/>
  <c r="BF1737" i="1"/>
  <c r="BE1737" i="1"/>
  <c r="BF1777" i="1"/>
  <c r="BF1888" i="1"/>
  <c r="BE1888" i="1"/>
  <c r="BF1905" i="1"/>
  <c r="BE1905" i="1"/>
  <c r="BF1907" i="1"/>
  <c r="BE1907" i="1"/>
  <c r="BK933" i="1"/>
  <c r="BK942" i="1"/>
  <c r="BK951" i="1"/>
  <c r="BK960" i="1"/>
  <c r="BK969" i="1"/>
  <c r="BK978" i="1"/>
  <c r="BK987" i="1"/>
  <c r="BK996" i="1"/>
  <c r="BK1005" i="1"/>
  <c r="BK1014" i="1"/>
  <c r="BK1023" i="1"/>
  <c r="BK1032" i="1"/>
  <c r="BK1041" i="1"/>
  <c r="BE1070" i="1"/>
  <c r="BE1079" i="1"/>
  <c r="BE1088" i="1"/>
  <c r="BE1097" i="1"/>
  <c r="BE1106" i="1"/>
  <c r="BE1115" i="1"/>
  <c r="BE1124" i="1"/>
  <c r="BE1133" i="1"/>
  <c r="BE1142" i="1"/>
  <c r="BE1151" i="1"/>
  <c r="BE1160" i="1"/>
  <c r="BE1169" i="1"/>
  <c r="BE1178" i="1"/>
  <c r="BE1187" i="1"/>
  <c r="BF1192" i="1"/>
  <c r="BE1196" i="1"/>
  <c r="BF1201" i="1"/>
  <c r="BE1210" i="1"/>
  <c r="BF1211" i="1"/>
  <c r="BF1216" i="1"/>
  <c r="BK1225" i="1"/>
  <c r="BE1226" i="1"/>
  <c r="BK1230" i="1"/>
  <c r="BF1238" i="1"/>
  <c r="BE1238" i="1"/>
  <c r="BJ1263" i="1"/>
  <c r="BF1264" i="1"/>
  <c r="BF1273" i="1"/>
  <c r="BE1273" i="1"/>
  <c r="BE1285" i="1"/>
  <c r="BE1294" i="1"/>
  <c r="BF1302" i="1"/>
  <c r="BE1317" i="1"/>
  <c r="BK1331" i="1"/>
  <c r="BE1344" i="1"/>
  <c r="BF1345" i="1"/>
  <c r="BE1345" i="1"/>
  <c r="BF1370" i="1"/>
  <c r="BF1406" i="1"/>
  <c r="BF1424" i="1"/>
  <c r="BF1435" i="1"/>
  <c r="BF1453" i="1"/>
  <c r="BF1471" i="1"/>
  <c r="BF1498" i="1"/>
  <c r="BF1525" i="1"/>
  <c r="BE1525" i="1"/>
  <c r="BF1561" i="1"/>
  <c r="BE1561" i="1"/>
  <c r="BF1597" i="1"/>
  <c r="BE1597" i="1"/>
  <c r="BF1633" i="1"/>
  <c r="BE1633" i="1"/>
  <c r="BE1661" i="1"/>
  <c r="BF1662" i="1"/>
  <c r="BE1662" i="1"/>
  <c r="BE1670" i="1"/>
  <c r="BF1670" i="1"/>
  <c r="BK1713" i="1"/>
  <c r="BJ1713" i="1"/>
  <c r="BF1764" i="1"/>
  <c r="BE1764" i="1"/>
  <c r="BE1778" i="1"/>
  <c r="BF1803" i="1"/>
  <c r="BF1910" i="1"/>
  <c r="BE1910" i="1"/>
  <c r="BK1999" i="1"/>
  <c r="BJ1999" i="1"/>
  <c r="BE934" i="1"/>
  <c r="BE943" i="1"/>
  <c r="BE952" i="1"/>
  <c r="BE961" i="1"/>
  <c r="BE970" i="1"/>
  <c r="BE979" i="1"/>
  <c r="BE988" i="1"/>
  <c r="BE997" i="1"/>
  <c r="BE1006" i="1"/>
  <c r="BE1015" i="1"/>
  <c r="BE1024" i="1"/>
  <c r="BE1033" i="1"/>
  <c r="BE1042" i="1"/>
  <c r="BK1056" i="1"/>
  <c r="BK1065" i="1"/>
  <c r="BK1074" i="1"/>
  <c r="BK1083" i="1"/>
  <c r="BK1092" i="1"/>
  <c r="BK1101" i="1"/>
  <c r="BK1110" i="1"/>
  <c r="BK1119" i="1"/>
  <c r="BK1128" i="1"/>
  <c r="BK1137" i="1"/>
  <c r="BK1146" i="1"/>
  <c r="BK1155" i="1"/>
  <c r="BK1164" i="1"/>
  <c r="BK1173" i="1"/>
  <c r="BK1182" i="1"/>
  <c r="BK1191" i="1"/>
  <c r="BK1200" i="1"/>
  <c r="BK1210" i="1"/>
  <c r="BK1215" i="1"/>
  <c r="BE1231" i="1"/>
  <c r="BF1232" i="1"/>
  <c r="BE1237" i="1"/>
  <c r="BJ1243" i="1"/>
  <c r="BF1251" i="1"/>
  <c r="BJ1256" i="1"/>
  <c r="BJ1262" i="1"/>
  <c r="BE1272" i="1"/>
  <c r="BE1279" i="1"/>
  <c r="BF1295" i="1"/>
  <c r="BF1296" i="1"/>
  <c r="BE1296" i="1"/>
  <c r="BF1303" i="1"/>
  <c r="BE1303" i="1"/>
  <c r="BJ1316" i="1"/>
  <c r="BF1360" i="1"/>
  <c r="BF1362" i="1"/>
  <c r="BE1362" i="1"/>
  <c r="BK1372" i="1"/>
  <c r="BF1386" i="1"/>
  <c r="BF1398" i="1"/>
  <c r="BF1416" i="1"/>
  <c r="BE1436" i="1"/>
  <c r="BE1454" i="1"/>
  <c r="BE1472" i="1"/>
  <c r="BF1499" i="1"/>
  <c r="BE1535" i="1"/>
  <c r="BF1535" i="1"/>
  <c r="BE1571" i="1"/>
  <c r="BF1571" i="1"/>
  <c r="BE1607" i="1"/>
  <c r="BF1607" i="1"/>
  <c r="BE1643" i="1"/>
  <c r="BF1643" i="1"/>
  <c r="BE1671" i="1"/>
  <c r="BJ1677" i="1"/>
  <c r="BF1691" i="1"/>
  <c r="BF1727" i="1"/>
  <c r="BE1763" i="1"/>
  <c r="BF1818" i="1"/>
  <c r="BE1818" i="1"/>
  <c r="BF1819" i="1"/>
  <c r="BE1819" i="1"/>
  <c r="BE1909" i="1"/>
  <c r="BF1939" i="1"/>
  <c r="BE1939" i="1"/>
  <c r="BJ108" i="3"/>
  <c r="BG108" i="3"/>
  <c r="BF155" i="3"/>
  <c r="BE155" i="3"/>
  <c r="BK1348" i="1"/>
  <c r="BE1542" i="1"/>
  <c r="BF1549" i="1"/>
  <c r="BE1549" i="1"/>
  <c r="BE1578" i="1"/>
  <c r="BF1585" i="1"/>
  <c r="BE1585" i="1"/>
  <c r="BE1614" i="1"/>
  <c r="BF1621" i="1"/>
  <c r="BE1621" i="1"/>
  <c r="BE1650" i="1"/>
  <c r="BJ1654" i="1"/>
  <c r="BF1719" i="1"/>
  <c r="BF1735" i="1"/>
  <c r="BE1735" i="1"/>
  <c r="BF1772" i="1"/>
  <c r="BF1834" i="1"/>
  <c r="BE1834" i="1"/>
  <c r="BK1843" i="1"/>
  <c r="BF1885" i="1"/>
  <c r="BE1885" i="1"/>
  <c r="BK1894" i="1"/>
  <c r="BK1919" i="1"/>
  <c r="BF1961" i="1"/>
  <c r="BF1962" i="1"/>
  <c r="BE1962" i="1"/>
  <c r="BF1963" i="1"/>
  <c r="BE1963" i="1"/>
  <c r="BF1972" i="1"/>
  <c r="BE1972" i="1"/>
  <c r="BF1986" i="1"/>
  <c r="BK1997" i="1"/>
  <c r="BK1763" i="1"/>
  <c r="BF1773" i="1"/>
  <c r="BF1780" i="1"/>
  <c r="BJ1787" i="1"/>
  <c r="BJ1788" i="1"/>
  <c r="BJ1790" i="1"/>
  <c r="BF1794" i="1"/>
  <c r="BF1805" i="1"/>
  <c r="BE1805" i="1"/>
  <c r="BF1822" i="1"/>
  <c r="BF1833" i="1"/>
  <c r="BE1833" i="1"/>
  <c r="BF1835" i="1"/>
  <c r="BE1835" i="1"/>
  <c r="BF1847" i="1"/>
  <c r="BK1868" i="1"/>
  <c r="BF1874" i="1"/>
  <c r="BJ1894" i="1"/>
  <c r="BJ1919" i="1"/>
  <c r="BF1987" i="1"/>
  <c r="BE1536" i="1"/>
  <c r="BF1542" i="1"/>
  <c r="BF1543" i="1"/>
  <c r="BE1543" i="1"/>
  <c r="BE1572" i="1"/>
  <c r="BF1578" i="1"/>
  <c r="BF1579" i="1"/>
  <c r="BE1579" i="1"/>
  <c r="BE1608" i="1"/>
  <c r="BF1614" i="1"/>
  <c r="BF1615" i="1"/>
  <c r="BE1615" i="1"/>
  <c r="BE1644" i="1"/>
  <c r="BF1650" i="1"/>
  <c r="BF1651" i="1"/>
  <c r="BE1651" i="1"/>
  <c r="BF1657" i="1"/>
  <c r="BJ1690" i="1"/>
  <c r="BE1719" i="1"/>
  <c r="BJ1720" i="1"/>
  <c r="BJ1727" i="1"/>
  <c r="BK1734" i="1"/>
  <c r="BJ1763" i="1"/>
  <c r="BE1772" i="1"/>
  <c r="BE1809" i="1"/>
  <c r="BF1849" i="1"/>
  <c r="BE1849" i="1"/>
  <c r="BK1858" i="1"/>
  <c r="BK1883" i="1"/>
  <c r="BF1925" i="1"/>
  <c r="BF1926" i="1"/>
  <c r="BE1926" i="1"/>
  <c r="BF1927" i="1"/>
  <c r="BE1927" i="1"/>
  <c r="BF1934" i="1"/>
  <c r="BF1936" i="1"/>
  <c r="BE1936" i="1"/>
  <c r="BF1950" i="1"/>
  <c r="BK1961" i="1"/>
  <c r="BE1986" i="1"/>
  <c r="BF1988" i="1"/>
  <c r="BJ1376" i="1"/>
  <c r="BJ1382" i="1"/>
  <c r="BJ1388" i="1"/>
  <c r="BJ1394" i="1"/>
  <c r="BJ1400" i="1"/>
  <c r="BJ1406" i="1"/>
  <c r="BJ1412" i="1"/>
  <c r="BJ1418" i="1"/>
  <c r="BJ1424" i="1"/>
  <c r="BJ1430" i="1"/>
  <c r="BJ1437" i="1"/>
  <c r="BJ1443" i="1"/>
  <c r="BJ1449" i="1"/>
  <c r="BJ1455" i="1"/>
  <c r="BJ1461" i="1"/>
  <c r="BJ1467" i="1"/>
  <c r="BF1521" i="1"/>
  <c r="BE1521" i="1"/>
  <c r="BF1558" i="1"/>
  <c r="BE1558" i="1"/>
  <c r="BF1594" i="1"/>
  <c r="BE1594" i="1"/>
  <c r="BF1630" i="1"/>
  <c r="BE1630" i="1"/>
  <c r="BF1665" i="1"/>
  <c r="BF1686" i="1"/>
  <c r="BF1694" i="1"/>
  <c r="BE1694" i="1"/>
  <c r="BK1719" i="1"/>
  <c r="BF1723" i="1"/>
  <c r="BE1723" i="1"/>
  <c r="BF1731" i="1"/>
  <c r="BK1736" i="1"/>
  <c r="BF1759" i="1"/>
  <c r="BE1759" i="1"/>
  <c r="BK1772" i="1"/>
  <c r="BK1779" i="1"/>
  <c r="BE1794" i="1"/>
  <c r="BE1810" i="1"/>
  <c r="BF1811" i="1"/>
  <c r="BE1822" i="1"/>
  <c r="BK1832" i="1"/>
  <c r="BE1837" i="1"/>
  <c r="BF1838" i="1"/>
  <c r="BE1847" i="1"/>
  <c r="BJ1858" i="1"/>
  <c r="BE1874" i="1"/>
  <c r="BJ1883" i="1"/>
  <c r="BE1935" i="1"/>
  <c r="BF1951" i="1"/>
  <c r="BK1986" i="1"/>
  <c r="BE1987" i="1"/>
  <c r="BF2002" i="1"/>
  <c r="BF1529" i="1"/>
  <c r="BE1530" i="1"/>
  <c r="BF1537" i="1"/>
  <c r="BE1537" i="1"/>
  <c r="BF1565" i="1"/>
  <c r="BE1566" i="1"/>
  <c r="BF1573" i="1"/>
  <c r="BE1573" i="1"/>
  <c r="BF1601" i="1"/>
  <c r="BE1602" i="1"/>
  <c r="BF1609" i="1"/>
  <c r="BE1609" i="1"/>
  <c r="BF1637" i="1"/>
  <c r="BE1638" i="1"/>
  <c r="BF1645" i="1"/>
  <c r="BE1645" i="1"/>
  <c r="BE1679" i="1"/>
  <c r="BF1680" i="1"/>
  <c r="BE1680" i="1"/>
  <c r="BF1687" i="1"/>
  <c r="BE1687" i="1"/>
  <c r="BE1774" i="1"/>
  <c r="BJ1779" i="1"/>
  <c r="BE1797" i="1"/>
  <c r="BF1813" i="1"/>
  <c r="BE1813" i="1"/>
  <c r="BK1822" i="1"/>
  <c r="BK1847" i="1"/>
  <c r="BF1890" i="1"/>
  <c r="BE1890" i="1"/>
  <c r="BF1891" i="1"/>
  <c r="BE1891" i="1"/>
  <c r="BF1900" i="1"/>
  <c r="BE1900" i="1"/>
  <c r="BF1965" i="1"/>
  <c r="BE1965" i="1"/>
  <c r="BF1978" i="1"/>
  <c r="BE1978" i="1"/>
  <c r="BK1987" i="1"/>
  <c r="BE1989" i="1"/>
  <c r="BE1277" i="1"/>
  <c r="BE1313" i="1"/>
  <c r="BF1352" i="1"/>
  <c r="BF1552" i="1"/>
  <c r="BE1552" i="1"/>
  <c r="BF1588" i="1"/>
  <c r="BE1588" i="1"/>
  <c r="BF1624" i="1"/>
  <c r="BE1624" i="1"/>
  <c r="BE1665" i="1"/>
  <c r="BE1686" i="1"/>
  <c r="BF1700" i="1"/>
  <c r="BF1701" i="1"/>
  <c r="BF1725" i="1"/>
  <c r="BE1731" i="1"/>
  <c r="BF1739" i="1"/>
  <c r="BE1739" i="1"/>
  <c r="BE1745" i="1"/>
  <c r="BF1746" i="1"/>
  <c r="BE1746" i="1"/>
  <c r="BF1761" i="1"/>
  <c r="BF1775" i="1"/>
  <c r="BF1783" i="1"/>
  <c r="BE1783" i="1"/>
  <c r="BE1811" i="1"/>
  <c r="BJ1822" i="1"/>
  <c r="BE1838" i="1"/>
  <c r="BJ1847" i="1"/>
  <c r="BE1899" i="1"/>
  <c r="BF1915" i="1"/>
  <c r="BE1951" i="1"/>
  <c r="BF1966" i="1"/>
  <c r="BF1977" i="1"/>
  <c r="BE1977" i="1"/>
  <c r="BF1979" i="1"/>
  <c r="BE1979" i="1"/>
  <c r="BE1990" i="1"/>
  <c r="BF1991" i="1"/>
  <c r="BE2002" i="1"/>
  <c r="BF1337" i="1"/>
  <c r="BE1357" i="1"/>
  <c r="BF1373" i="1"/>
  <c r="BF1523" i="1"/>
  <c r="BE1524" i="1"/>
  <c r="BF1530" i="1"/>
  <c r="BF1531" i="1"/>
  <c r="BE1531" i="1"/>
  <c r="BF1559" i="1"/>
  <c r="BE1560" i="1"/>
  <c r="BF1566" i="1"/>
  <c r="BF1567" i="1"/>
  <c r="BE1567" i="1"/>
  <c r="BF1595" i="1"/>
  <c r="BE1596" i="1"/>
  <c r="BF1602" i="1"/>
  <c r="BF1603" i="1"/>
  <c r="BE1603" i="1"/>
  <c r="BF1631" i="1"/>
  <c r="BE1632" i="1"/>
  <c r="BF1638" i="1"/>
  <c r="BF1639" i="1"/>
  <c r="BE1639" i="1"/>
  <c r="BE1653" i="1"/>
  <c r="BK1665" i="1"/>
  <c r="BK1672" i="1"/>
  <c r="BK1686" i="1"/>
  <c r="BF1702" i="1"/>
  <c r="BF1709" i="1"/>
  <c r="BF1716" i="1"/>
  <c r="BE1716" i="1"/>
  <c r="BE1724" i="1"/>
  <c r="BF1753" i="1"/>
  <c r="BE1753" i="1"/>
  <c r="BE1760" i="1"/>
  <c r="BF1769" i="1"/>
  <c r="BE1769" i="1"/>
  <c r="BF1776" i="1"/>
  <c r="BE1776" i="1"/>
  <c r="BF1782" i="1"/>
  <c r="BK1811" i="1"/>
  <c r="BF1853" i="1"/>
  <c r="BF1854" i="1"/>
  <c r="BE1854" i="1"/>
  <c r="BF1855" i="1"/>
  <c r="BE1855" i="1"/>
  <c r="BF1862" i="1"/>
  <c r="BF1864" i="1"/>
  <c r="BE1864" i="1"/>
  <c r="BF1878" i="1"/>
  <c r="BE1914" i="1"/>
  <c r="BF1916" i="1"/>
  <c r="BF1942" i="1"/>
  <c r="BE1942" i="1"/>
  <c r="BK1951" i="1"/>
  <c r="BE1953" i="1"/>
  <c r="BF1993" i="1"/>
  <c r="BE1993" i="1"/>
  <c r="BK2002" i="1"/>
  <c r="BK1667" i="1"/>
  <c r="BK1685" i="1"/>
  <c r="BK1703" i="1"/>
  <c r="BF1738" i="1"/>
  <c r="BF1756" i="1"/>
  <c r="BK1774" i="1"/>
  <c r="BF1799" i="1"/>
  <c r="BJ1802" i="1"/>
  <c r="BK1810" i="1"/>
  <c r="BK1821" i="1"/>
  <c r="BF1832" i="1"/>
  <c r="BK1841" i="1"/>
  <c r="BK1846" i="1"/>
  <c r="BK1857" i="1"/>
  <c r="BF1868" i="1"/>
  <c r="BK1877" i="1"/>
  <c r="BK1882" i="1"/>
  <c r="BK1893" i="1"/>
  <c r="BF1904" i="1"/>
  <c r="BK1913" i="1"/>
  <c r="BK1918" i="1"/>
  <c r="BK1929" i="1"/>
  <c r="BF1940" i="1"/>
  <c r="BK1949" i="1"/>
  <c r="BK1954" i="1"/>
  <c r="BK1965" i="1"/>
  <c r="BF1976" i="1"/>
  <c r="BK1985" i="1"/>
  <c r="BK1990" i="1"/>
  <c r="BK2001" i="1"/>
  <c r="BF272" i="2"/>
  <c r="BE272" i="2"/>
  <c r="BF78" i="2"/>
  <c r="BE78" i="2"/>
  <c r="BF79" i="2"/>
  <c r="BE79" i="2"/>
  <c r="BF104" i="2"/>
  <c r="BE104" i="2"/>
  <c r="BF113" i="2"/>
  <c r="BE113" i="2"/>
  <c r="BF268" i="2"/>
  <c r="BE268" i="2"/>
  <c r="BE77" i="2"/>
  <c r="BF77" i="2"/>
  <c r="BF122" i="2"/>
  <c r="BE122" i="2"/>
  <c r="BK1661" i="1"/>
  <c r="BK1679" i="1"/>
  <c r="BK1697" i="1"/>
  <c r="BK1715" i="1"/>
  <c r="BF1732" i="1"/>
  <c r="BF1750" i="1"/>
  <c r="BK1768" i="1"/>
  <c r="BE1795" i="1"/>
  <c r="BF1839" i="1"/>
  <c r="BE1839" i="1"/>
  <c r="BF1875" i="1"/>
  <c r="BE1875" i="1"/>
  <c r="BF1911" i="1"/>
  <c r="BE1911" i="1"/>
  <c r="BF1947" i="1"/>
  <c r="BE1947" i="1"/>
  <c r="BF1983" i="1"/>
  <c r="BE1983" i="1"/>
  <c r="BF1659" i="1"/>
  <c r="BF1677" i="1"/>
  <c r="BF1695" i="1"/>
  <c r="BF1713" i="1"/>
  <c r="BK1731" i="1"/>
  <c r="BK1749" i="1"/>
  <c r="BF1766" i="1"/>
  <c r="BF1784" i="1"/>
  <c r="BF1790" i="1"/>
  <c r="BF1795" i="1"/>
  <c r="BF1796" i="1"/>
  <c r="BF1806" i="1"/>
  <c r="BF1824" i="1"/>
  <c r="BF1829" i="1"/>
  <c r="BK1838" i="1"/>
  <c r="BF1840" i="1"/>
  <c r="BF1860" i="1"/>
  <c r="BF1865" i="1"/>
  <c r="BK1874" i="1"/>
  <c r="BF1876" i="1"/>
  <c r="BF1896" i="1"/>
  <c r="BF1901" i="1"/>
  <c r="BK1910" i="1"/>
  <c r="BF1912" i="1"/>
  <c r="BF1932" i="1"/>
  <c r="BF1937" i="1"/>
  <c r="BK1946" i="1"/>
  <c r="BF1948" i="1"/>
  <c r="BF1968" i="1"/>
  <c r="BF1973" i="1"/>
  <c r="BK1982" i="1"/>
  <c r="BF1984" i="1"/>
  <c r="J308" i="2"/>
  <c r="J328" i="2" s="1"/>
  <c r="J313" i="2"/>
  <c r="AT296" i="2"/>
  <c r="J311" i="2"/>
  <c r="J331" i="2" s="1"/>
  <c r="AT294" i="2"/>
  <c r="J309" i="2"/>
  <c r="J329" i="2" s="1"/>
  <c r="AT293" i="2"/>
  <c r="J312" i="2"/>
  <c r="J332" i="2" s="1"/>
  <c r="J315" i="2"/>
  <c r="J335" i="2" s="1"/>
  <c r="J310" i="2"/>
  <c r="J330" i="2" s="1"/>
  <c r="AT289" i="2"/>
  <c r="AT292" i="2"/>
  <c r="AT290" i="2"/>
  <c r="AT291" i="2"/>
  <c r="BH296" i="2"/>
  <c r="BH294" i="2"/>
  <c r="BH293" i="2"/>
  <c r="BH292" i="2"/>
  <c r="BH291" i="2"/>
  <c r="BH289" i="2"/>
  <c r="BH290" i="2"/>
  <c r="BK2" i="2"/>
  <c r="BE1655" i="1"/>
  <c r="BE1666" i="1"/>
  <c r="BE1673" i="1"/>
  <c r="BE1684" i="1"/>
  <c r="BE1691" i="1"/>
  <c r="BE1702" i="1"/>
  <c r="BE1709" i="1"/>
  <c r="BF1729" i="1"/>
  <c r="BE1732" i="1"/>
  <c r="BF1747" i="1"/>
  <c r="BE1750" i="1"/>
  <c r="BE1773" i="1"/>
  <c r="BE1780" i="1"/>
  <c r="BJ1794" i="1"/>
  <c r="BF1814" i="1"/>
  <c r="BK1828" i="1"/>
  <c r="BK1839" i="1"/>
  <c r="BE1844" i="1"/>
  <c r="BF1850" i="1"/>
  <c r="BK1864" i="1"/>
  <c r="BK1875" i="1"/>
  <c r="BE1880" i="1"/>
  <c r="BF1886" i="1"/>
  <c r="BK1900" i="1"/>
  <c r="BK1911" i="1"/>
  <c r="BE1916" i="1"/>
  <c r="BF1922" i="1"/>
  <c r="BK1936" i="1"/>
  <c r="BK1947" i="1"/>
  <c r="BE1952" i="1"/>
  <c r="BF1958" i="1"/>
  <c r="BK1972" i="1"/>
  <c r="BK1983" i="1"/>
  <c r="BE1988" i="1"/>
  <c r="BF1994" i="1"/>
  <c r="BF1656" i="1"/>
  <c r="BE1659" i="1"/>
  <c r="BF1674" i="1"/>
  <c r="BE1677" i="1"/>
  <c r="BF1692" i="1"/>
  <c r="BE1695" i="1"/>
  <c r="BF1710" i="1"/>
  <c r="BE1713" i="1"/>
  <c r="BE1725" i="1"/>
  <c r="BK1728" i="1"/>
  <c r="BE1736" i="1"/>
  <c r="BE1743" i="1"/>
  <c r="BK1746" i="1"/>
  <c r="BE1754" i="1"/>
  <c r="BE1761" i="1"/>
  <c r="BK1764" i="1"/>
  <c r="BE1766" i="1"/>
  <c r="BF1781" i="1"/>
  <c r="BE1784" i="1"/>
  <c r="BE1790" i="1"/>
  <c r="BE1796" i="1"/>
  <c r="BK1813" i="1"/>
  <c r="BE1824" i="1"/>
  <c r="BF1825" i="1"/>
  <c r="BE1829" i="1"/>
  <c r="BK1834" i="1"/>
  <c r="BE1840" i="1"/>
  <c r="BK1849" i="1"/>
  <c r="BE1860" i="1"/>
  <c r="BF1861" i="1"/>
  <c r="BE1865" i="1"/>
  <c r="BK1870" i="1"/>
  <c r="BE1876" i="1"/>
  <c r="BK1885" i="1"/>
  <c r="BE1896" i="1"/>
  <c r="BF1897" i="1"/>
  <c r="BE1901" i="1"/>
  <c r="BK1906" i="1"/>
  <c r="BE1912" i="1"/>
  <c r="BK1921" i="1"/>
  <c r="BE1932" i="1"/>
  <c r="BF1933" i="1"/>
  <c r="BE1937" i="1"/>
  <c r="BK1942" i="1"/>
  <c r="BE1948" i="1"/>
  <c r="BK1957" i="1"/>
  <c r="BE1968" i="1"/>
  <c r="BF1969" i="1"/>
  <c r="BE1973" i="1"/>
  <c r="BK1978" i="1"/>
  <c r="BE1984" i="1"/>
  <c r="BK1993" i="1"/>
  <c r="BK1655" i="1"/>
  <c r="BK1673" i="1"/>
  <c r="BK1691" i="1"/>
  <c r="BK1709" i="1"/>
  <c r="BJ1765" i="1"/>
  <c r="BK1780" i="1"/>
  <c r="BF1815" i="1"/>
  <c r="BE1815" i="1"/>
  <c r="BK1824" i="1"/>
  <c r="BK1829" i="1"/>
  <c r="BF1836" i="1"/>
  <c r="BE1836" i="1"/>
  <c r="BK1844" i="1"/>
  <c r="BF1851" i="1"/>
  <c r="BE1851" i="1"/>
  <c r="BK1860" i="1"/>
  <c r="BK1865" i="1"/>
  <c r="BF1872" i="1"/>
  <c r="BE1872" i="1"/>
  <c r="BK1880" i="1"/>
  <c r="BF1887" i="1"/>
  <c r="BE1887" i="1"/>
  <c r="BK1896" i="1"/>
  <c r="BK1901" i="1"/>
  <c r="BF1908" i="1"/>
  <c r="BE1908" i="1"/>
  <c r="BK1916" i="1"/>
  <c r="BF1923" i="1"/>
  <c r="BE1923" i="1"/>
  <c r="BK1932" i="1"/>
  <c r="BK1937" i="1"/>
  <c r="BF1944" i="1"/>
  <c r="BE1944" i="1"/>
  <c r="BK1952" i="1"/>
  <c r="BF1959" i="1"/>
  <c r="BE1959" i="1"/>
  <c r="BK1968" i="1"/>
  <c r="BK1973" i="1"/>
  <c r="BF1980" i="1"/>
  <c r="BE1980" i="1"/>
  <c r="BK1988" i="1"/>
  <c r="BF1995" i="1"/>
  <c r="BE1995" i="1"/>
  <c r="BF4" i="2"/>
  <c r="BE4" i="2"/>
  <c r="BJ108" i="2"/>
  <c r="L2018" i="1"/>
  <c r="X2018" i="1"/>
  <c r="AJ2018" i="1"/>
  <c r="BF131" i="2"/>
  <c r="BE131" i="2"/>
  <c r="BF260" i="2"/>
  <c r="BE260" i="2"/>
  <c r="BK1801" i="1"/>
  <c r="BJ117" i="2"/>
  <c r="BJ126" i="2"/>
  <c r="BF142" i="2"/>
  <c r="BE142" i="2"/>
  <c r="BF178" i="2"/>
  <c r="BE178" i="2"/>
  <c r="BF214" i="2"/>
  <c r="BE214" i="2"/>
  <c r="BF140" i="2"/>
  <c r="BE140" i="2"/>
  <c r="BF158" i="2"/>
  <c r="BE158" i="2"/>
  <c r="BF160" i="2"/>
  <c r="BE160" i="2"/>
  <c r="BF176" i="2"/>
  <c r="BE176" i="2"/>
  <c r="BF194" i="2"/>
  <c r="BE194" i="2"/>
  <c r="BF196" i="2"/>
  <c r="BE196" i="2"/>
  <c r="BF212" i="2"/>
  <c r="BE212" i="2"/>
  <c r="BF230" i="2"/>
  <c r="BE230" i="2"/>
  <c r="BF232" i="2"/>
  <c r="BE232" i="2"/>
  <c r="O308" i="3"/>
  <c r="O328" i="3" s="1"/>
  <c r="BK1798" i="1"/>
  <c r="BF242" i="2"/>
  <c r="BE242" i="2"/>
  <c r="D2018" i="1"/>
  <c r="AY296" i="2"/>
  <c r="AW289" i="2"/>
  <c r="BK1795" i="1"/>
  <c r="Q2018" i="1"/>
  <c r="BA296" i="2"/>
  <c r="BF60" i="2"/>
  <c r="BE60" i="2"/>
  <c r="BF61" i="2"/>
  <c r="BE61" i="2"/>
  <c r="F2018" i="1"/>
  <c r="R2018" i="1"/>
  <c r="AD2018" i="1"/>
  <c r="AP2018" i="1"/>
  <c r="BE59" i="2"/>
  <c r="BF59" i="2"/>
  <c r="BF281" i="2"/>
  <c r="BE281" i="2"/>
  <c r="BG296" i="2"/>
  <c r="BG294" i="2"/>
  <c r="BG293" i="2"/>
  <c r="BG292" i="2"/>
  <c r="BG291" i="2"/>
  <c r="BG289" i="2"/>
  <c r="BG290" i="2"/>
  <c r="BF6" i="2"/>
  <c r="BE6" i="2"/>
  <c r="BF24" i="2"/>
  <c r="BE24" i="2"/>
  <c r="BF42" i="2"/>
  <c r="BE42" i="2"/>
  <c r="BF75" i="2"/>
  <c r="BE75" i="2"/>
  <c r="BF76" i="2"/>
  <c r="BE76" i="2"/>
  <c r="BJ107" i="2"/>
  <c r="BJ125" i="2"/>
  <c r="BJ149" i="2"/>
  <c r="BF155" i="2"/>
  <c r="BE155" i="2"/>
  <c r="BJ185" i="2"/>
  <c r="BF191" i="2"/>
  <c r="BE191" i="2"/>
  <c r="BJ221" i="2"/>
  <c r="BF227" i="2"/>
  <c r="BE227" i="2"/>
  <c r="BJ246" i="2"/>
  <c r="M310" i="3"/>
  <c r="M330" i="3" s="1"/>
  <c r="N310" i="3"/>
  <c r="N330" i="3" s="1"/>
  <c r="BF60" i="3"/>
  <c r="BE60" i="3"/>
  <c r="BE78" i="3"/>
  <c r="BF78" i="3"/>
  <c r="M2018" i="1"/>
  <c r="Y2018" i="1"/>
  <c r="AK2018" i="1"/>
  <c r="K313" i="2"/>
  <c r="AU296" i="2"/>
  <c r="K311" i="2"/>
  <c r="K331" i="2" s="1"/>
  <c r="AU294" i="2"/>
  <c r="AU295" i="2" s="1"/>
  <c r="K309" i="2"/>
  <c r="K329" i="2" s="1"/>
  <c r="AU293" i="2"/>
  <c r="AU292" i="2"/>
  <c r="K308" i="2"/>
  <c r="K328" i="2" s="1"/>
  <c r="K310" i="2"/>
  <c r="K330" i="2" s="1"/>
  <c r="AU289" i="2"/>
  <c r="K315" i="2"/>
  <c r="K335" i="2" s="1"/>
  <c r="AU290" i="2"/>
  <c r="K312" i="2"/>
  <c r="K332" i="2" s="1"/>
  <c r="BF9" i="2"/>
  <c r="BE9" i="2"/>
  <c r="BF27" i="2"/>
  <c r="BE27" i="2"/>
  <c r="BF45" i="2"/>
  <c r="BE45" i="2"/>
  <c r="BF81" i="2"/>
  <c r="BE81" i="2"/>
  <c r="BF82" i="2"/>
  <c r="BE82" i="2"/>
  <c r="BF161" i="2"/>
  <c r="BE161" i="2"/>
  <c r="BF197" i="2"/>
  <c r="BE197" i="2"/>
  <c r="BF233" i="2"/>
  <c r="BE233" i="2"/>
  <c r="BF252" i="2"/>
  <c r="BE252" i="2"/>
  <c r="AW289" i="3"/>
  <c r="BJ24" i="3"/>
  <c r="BG24" i="3"/>
  <c r="BF127" i="3"/>
  <c r="BE127" i="3"/>
  <c r="BF128" i="3"/>
  <c r="BE128" i="3"/>
  <c r="BE267" i="3"/>
  <c r="N2018" i="1"/>
  <c r="Z2018" i="1"/>
  <c r="AL2018" i="1"/>
  <c r="BJ6" i="2"/>
  <c r="BE8" i="2"/>
  <c r="BE10" i="2"/>
  <c r="BE26" i="2"/>
  <c r="BE28" i="2"/>
  <c r="BE44" i="2"/>
  <c r="BE46" i="2"/>
  <c r="BF80" i="2"/>
  <c r="BF84" i="2"/>
  <c r="BE84" i="2"/>
  <c r="BF85" i="2"/>
  <c r="BE85" i="2"/>
  <c r="BE115" i="2"/>
  <c r="BF116" i="2"/>
  <c r="BF117" i="2"/>
  <c r="BE133" i="2"/>
  <c r="BF134" i="2"/>
  <c r="BF135" i="2"/>
  <c r="BK161" i="2"/>
  <c r="BE163" i="2"/>
  <c r="BF164" i="2"/>
  <c r="BE164" i="2"/>
  <c r="BK197" i="2"/>
  <c r="BE199" i="2"/>
  <c r="BF200" i="2"/>
  <c r="BE200" i="2"/>
  <c r="BE235" i="2"/>
  <c r="BK236" i="2"/>
  <c r="BF236" i="2"/>
  <c r="BF28" i="3"/>
  <c r="BE28" i="3"/>
  <c r="BF100" i="3"/>
  <c r="BE100" i="3"/>
  <c r="BJ177" i="3"/>
  <c r="BG177" i="3"/>
  <c r="BF181" i="3"/>
  <c r="BE181" i="3"/>
  <c r="BG213" i="3"/>
  <c r="BJ213" i="3"/>
  <c r="BE270" i="3"/>
  <c r="BF270" i="3"/>
  <c r="C2018" i="1"/>
  <c r="O2018" i="1"/>
  <c r="AA2018" i="1"/>
  <c r="AM2018" i="1"/>
  <c r="BF11" i="2"/>
  <c r="BF12" i="2"/>
  <c r="BE12" i="2"/>
  <c r="BF29" i="2"/>
  <c r="BF30" i="2"/>
  <c r="BE30" i="2"/>
  <c r="BF47" i="2"/>
  <c r="BF48" i="2"/>
  <c r="BF51" i="2"/>
  <c r="BE51" i="2"/>
  <c r="BF52" i="2"/>
  <c r="BE52" i="2"/>
  <c r="BF87" i="2"/>
  <c r="BE87" i="2"/>
  <c r="BF88" i="2"/>
  <c r="BE88" i="2"/>
  <c r="BF95" i="2"/>
  <c r="BF96" i="2"/>
  <c r="BE96" i="2"/>
  <c r="BK164" i="2"/>
  <c r="BF167" i="2"/>
  <c r="BE167" i="2"/>
  <c r="BK200" i="2"/>
  <c r="BF203" i="2"/>
  <c r="BE203" i="2"/>
  <c r="BF51" i="3"/>
  <c r="BE51" i="3"/>
  <c r="P2018" i="1"/>
  <c r="AB2018" i="1"/>
  <c r="AN2018" i="1"/>
  <c r="BD2018" i="1"/>
  <c r="AX294" i="2"/>
  <c r="N309" i="2"/>
  <c r="N329" i="2" s="1"/>
  <c r="AX293" i="2"/>
  <c r="AX292" i="2"/>
  <c r="N312" i="2"/>
  <c r="N332" i="2" s="1"/>
  <c r="AX290" i="2"/>
  <c r="AX289" i="2"/>
  <c r="N310" i="2"/>
  <c r="N330" i="2" s="1"/>
  <c r="N308" i="2"/>
  <c r="N328" i="2" s="1"/>
  <c r="N311" i="2"/>
  <c r="N331" i="2" s="1"/>
  <c r="AX296" i="2"/>
  <c r="N315" i="2"/>
  <c r="N335" i="2" s="1"/>
  <c r="N313" i="2"/>
  <c r="AX291" i="2"/>
  <c r="BF54" i="2"/>
  <c r="BE54" i="2"/>
  <c r="BF55" i="2"/>
  <c r="BE55" i="2"/>
  <c r="BF90" i="2"/>
  <c r="BE90" i="2"/>
  <c r="BF91" i="2"/>
  <c r="BE91" i="2"/>
  <c r="BF99" i="2"/>
  <c r="BE99" i="2"/>
  <c r="BK116" i="2"/>
  <c r="BK134" i="2"/>
  <c r="BJ164" i="2"/>
  <c r="BK167" i="2"/>
  <c r="BF170" i="2"/>
  <c r="BE170" i="2"/>
  <c r="BJ200" i="2"/>
  <c r="BK203" i="2"/>
  <c r="BF206" i="2"/>
  <c r="BE206" i="2"/>
  <c r="BF239" i="2"/>
  <c r="BE239" i="2"/>
  <c r="AU291" i="2"/>
  <c r="BE19" i="3"/>
  <c r="BF19" i="3"/>
  <c r="BG45" i="3"/>
  <c r="BJ45" i="3"/>
  <c r="BE70" i="3"/>
  <c r="O309" i="2"/>
  <c r="O329" i="2" s="1"/>
  <c r="AY293" i="2"/>
  <c r="AY292" i="2"/>
  <c r="AY291" i="2"/>
  <c r="O312" i="2"/>
  <c r="O332" i="2" s="1"/>
  <c r="AY289" i="2"/>
  <c r="O310" i="2"/>
  <c r="O330" i="2" s="1"/>
  <c r="O315" i="2"/>
  <c r="O335" i="2" s="1"/>
  <c r="O313" i="2"/>
  <c r="AY294" i="2"/>
  <c r="AY295" i="2" s="1"/>
  <c r="O308" i="2"/>
  <c r="O328" i="2" s="1"/>
  <c r="AY290" i="2"/>
  <c r="BF15" i="2"/>
  <c r="BE15" i="2"/>
  <c r="BF33" i="2"/>
  <c r="BE33" i="2"/>
  <c r="BK47" i="2"/>
  <c r="BE49" i="2"/>
  <c r="BF53" i="2"/>
  <c r="BF57" i="2"/>
  <c r="BE57" i="2"/>
  <c r="BF58" i="2"/>
  <c r="BE58" i="2"/>
  <c r="BF89" i="2"/>
  <c r="BK95" i="2"/>
  <c r="BE98" i="2"/>
  <c r="BE100" i="2"/>
  <c r="BF102" i="2"/>
  <c r="BE102" i="2"/>
  <c r="BJ116" i="2"/>
  <c r="BE119" i="2"/>
  <c r="BJ134" i="2"/>
  <c r="BE137" i="2"/>
  <c r="BJ167" i="2"/>
  <c r="BE172" i="2"/>
  <c r="BF173" i="2"/>
  <c r="BE173" i="2"/>
  <c r="BJ203" i="2"/>
  <c r="BE208" i="2"/>
  <c r="BF209" i="2"/>
  <c r="BE209" i="2"/>
  <c r="BF238" i="2"/>
  <c r="O311" i="2"/>
  <c r="O331" i="2" s="1"/>
  <c r="BF20" i="3"/>
  <c r="BE20" i="3"/>
  <c r="BG68" i="3"/>
  <c r="BJ68" i="3"/>
  <c r="BE144" i="3"/>
  <c r="BE208" i="3"/>
  <c r="BF208" i="3"/>
  <c r="BE86" i="3"/>
  <c r="BF86" i="3"/>
  <c r="BF171" i="3"/>
  <c r="BE171" i="3"/>
  <c r="BE172" i="3"/>
  <c r="BF172" i="3"/>
  <c r="BF210" i="3"/>
  <c r="BE210" i="3"/>
  <c r="BE246" i="3"/>
  <c r="BF246" i="3"/>
  <c r="BB289" i="2"/>
  <c r="BF17" i="2"/>
  <c r="BF18" i="2"/>
  <c r="BE18" i="2"/>
  <c r="BF35" i="2"/>
  <c r="BF36" i="2"/>
  <c r="BE36" i="2"/>
  <c r="BF63" i="2"/>
  <c r="BE63" i="2"/>
  <c r="BF64" i="2"/>
  <c r="BE64" i="2"/>
  <c r="BK101" i="2"/>
  <c r="BK140" i="2"/>
  <c r="BF143" i="2"/>
  <c r="BE143" i="2"/>
  <c r="BJ173" i="2"/>
  <c r="BK176" i="2"/>
  <c r="BF179" i="2"/>
  <c r="BE179" i="2"/>
  <c r="BJ209" i="2"/>
  <c r="BK212" i="2"/>
  <c r="BF215" i="2"/>
  <c r="BE215" i="2"/>
  <c r="BF269" i="2"/>
  <c r="BE269" i="2"/>
  <c r="BE74" i="3"/>
  <c r="BF74" i="3"/>
  <c r="BK200" i="3"/>
  <c r="BJ200" i="3"/>
  <c r="BJ14" i="2"/>
  <c r="BE17" i="2"/>
  <c r="BE19" i="2"/>
  <c r="BJ32" i="2"/>
  <c r="BE35" i="2"/>
  <c r="BE37" i="2"/>
  <c r="BF62" i="2"/>
  <c r="BF66" i="2"/>
  <c r="BE66" i="2"/>
  <c r="BF67" i="2"/>
  <c r="BE67" i="2"/>
  <c r="BJ101" i="2"/>
  <c r="BK104" i="2"/>
  <c r="BE106" i="2"/>
  <c r="BF107" i="2"/>
  <c r="BF108" i="2"/>
  <c r="BK122" i="2"/>
  <c r="BE124" i="2"/>
  <c r="BF125" i="2"/>
  <c r="BF126" i="2"/>
  <c r="BJ140" i="2"/>
  <c r="BK143" i="2"/>
  <c r="BE145" i="2"/>
  <c r="BF146" i="2"/>
  <c r="BE146" i="2"/>
  <c r="BJ176" i="2"/>
  <c r="BK179" i="2"/>
  <c r="BE181" i="2"/>
  <c r="BF182" i="2"/>
  <c r="BE182" i="2"/>
  <c r="BJ212" i="2"/>
  <c r="BK215" i="2"/>
  <c r="BE217" i="2"/>
  <c r="BF218" i="2"/>
  <c r="BE218" i="2"/>
  <c r="BE245" i="2"/>
  <c r="BF247" i="2"/>
  <c r="BE247" i="2"/>
  <c r="BJ264" i="2"/>
  <c r="BE277" i="2"/>
  <c r="BF278" i="2"/>
  <c r="BE278" i="2"/>
  <c r="BF282" i="2"/>
  <c r="AU289" i="3"/>
  <c r="BG9" i="3"/>
  <c r="BJ9" i="3"/>
  <c r="BE39" i="3"/>
  <c r="BF39" i="3"/>
  <c r="BF87" i="3"/>
  <c r="BE87" i="3"/>
  <c r="BE121" i="3"/>
  <c r="BF121" i="3"/>
  <c r="BJ198" i="3"/>
  <c r="BG198" i="3"/>
  <c r="BE234" i="3"/>
  <c r="BF234" i="3"/>
  <c r="BK239" i="3"/>
  <c r="BJ239" i="3"/>
  <c r="BF278" i="3"/>
  <c r="BE278" i="3"/>
  <c r="BF20" i="2"/>
  <c r="BF21" i="2"/>
  <c r="BE21" i="2"/>
  <c r="BF38" i="2"/>
  <c r="BF39" i="2"/>
  <c r="BE39" i="2"/>
  <c r="BF65" i="2"/>
  <c r="BF69" i="2"/>
  <c r="BE69" i="2"/>
  <c r="BF70" i="2"/>
  <c r="BE70" i="2"/>
  <c r="BJ104" i="2"/>
  <c r="BE107" i="2"/>
  <c r="BJ122" i="2"/>
  <c r="BE125" i="2"/>
  <c r="BJ143" i="2"/>
  <c r="BK146" i="2"/>
  <c r="BE148" i="2"/>
  <c r="BF149" i="2"/>
  <c r="BE149" i="2"/>
  <c r="BJ179" i="2"/>
  <c r="BK182" i="2"/>
  <c r="BE184" i="2"/>
  <c r="BF185" i="2"/>
  <c r="BE185" i="2"/>
  <c r="BJ215" i="2"/>
  <c r="BK218" i="2"/>
  <c r="BE220" i="2"/>
  <c r="BF221" i="2"/>
  <c r="BE221" i="2"/>
  <c r="BJ273" i="2"/>
  <c r="BF284" i="2"/>
  <c r="BE284" i="2"/>
  <c r="BF37" i="3"/>
  <c r="BE37" i="3"/>
  <c r="BJ83" i="3"/>
  <c r="BG83" i="3"/>
  <c r="BF136" i="3"/>
  <c r="BE136" i="3"/>
  <c r="BF164" i="3"/>
  <c r="BE164" i="3"/>
  <c r="BF279" i="3"/>
  <c r="BE279" i="3"/>
  <c r="BJ17" i="2"/>
  <c r="BJ18" i="2"/>
  <c r="BJ35" i="2"/>
  <c r="BJ36" i="2"/>
  <c r="BF72" i="2"/>
  <c r="BE72" i="2"/>
  <c r="BF73" i="2"/>
  <c r="BE73" i="2"/>
  <c r="BJ105" i="2"/>
  <c r="BK107" i="2"/>
  <c r="BF110" i="2"/>
  <c r="BF111" i="2"/>
  <c r="BJ123" i="2"/>
  <c r="BK125" i="2"/>
  <c r="BF128" i="2"/>
  <c r="BF129" i="2"/>
  <c r="BJ146" i="2"/>
  <c r="BK149" i="2"/>
  <c r="BF152" i="2"/>
  <c r="BE152" i="2"/>
  <c r="BJ182" i="2"/>
  <c r="BK185" i="2"/>
  <c r="BF188" i="2"/>
  <c r="BE188" i="2"/>
  <c r="BJ218" i="2"/>
  <c r="BK221" i="2"/>
  <c r="BF224" i="2"/>
  <c r="BE224" i="2"/>
  <c r="BK246" i="2"/>
  <c r="AV290" i="3"/>
  <c r="BE62" i="3"/>
  <c r="BF62" i="3"/>
  <c r="BK110" i="3"/>
  <c r="BJ110" i="3"/>
  <c r="BF190" i="3"/>
  <c r="BE190" i="3"/>
  <c r="BF191" i="3"/>
  <c r="BE191" i="3"/>
  <c r="AV296" i="2"/>
  <c r="L311" i="2"/>
  <c r="L331" i="2" s="1"/>
  <c r="AV294" i="2"/>
  <c r="AV295" i="2" s="1"/>
  <c r="L309" i="2"/>
  <c r="L329" i="2" s="1"/>
  <c r="AV293" i="2"/>
  <c r="AV292" i="2"/>
  <c r="AV291" i="2"/>
  <c r="L312" i="2"/>
  <c r="L332" i="2" s="1"/>
  <c r="L310" i="2"/>
  <c r="L330" i="2" s="1"/>
  <c r="L313" i="2"/>
  <c r="BI294" i="2"/>
  <c r="BI295" i="2" s="1"/>
  <c r="BI293" i="2"/>
  <c r="BI291" i="2"/>
  <c r="BI290" i="2"/>
  <c r="BI296" i="2"/>
  <c r="BE264" i="2"/>
  <c r="BE273" i="2"/>
  <c r="N315" i="3"/>
  <c r="N335" i="3" s="1"/>
  <c r="BE101" i="3"/>
  <c r="BF101" i="3"/>
  <c r="BE137" i="3"/>
  <c r="BF137" i="3"/>
  <c r="BF154" i="3"/>
  <c r="BE154" i="3"/>
  <c r="BF173" i="3"/>
  <c r="BE173" i="3"/>
  <c r="BF200" i="3"/>
  <c r="BE200" i="3"/>
  <c r="BF217" i="3"/>
  <c r="BE217" i="3"/>
  <c r="BJ233" i="3"/>
  <c r="BG233" i="3"/>
  <c r="BE235" i="3"/>
  <c r="BF235" i="3"/>
  <c r="BK251" i="3"/>
  <c r="BJ251" i="3"/>
  <c r="BF280" i="3"/>
  <c r="BE280" i="3"/>
  <c r="BF25" i="4"/>
  <c r="BF76" i="4"/>
  <c r="BE76" i="4"/>
  <c r="M311" i="2"/>
  <c r="M331" i="2" s="1"/>
  <c r="AW294" i="2"/>
  <c r="M309" i="2"/>
  <c r="M329" i="2" s="1"/>
  <c r="AW293" i="2"/>
  <c r="AW291" i="2"/>
  <c r="M312" i="2"/>
  <c r="M332" i="2" s="1"/>
  <c r="AW290" i="2"/>
  <c r="M315" i="2"/>
  <c r="M335" i="2" s="1"/>
  <c r="AW296" i="2"/>
  <c r="BJ2" i="2"/>
  <c r="BE249" i="2"/>
  <c r="BE256" i="2"/>
  <c r="BF264" i="2"/>
  <c r="BF273" i="2"/>
  <c r="BE283" i="2"/>
  <c r="BJ18" i="3"/>
  <c r="BF21" i="3"/>
  <c r="BE21" i="3"/>
  <c r="BE29" i="3"/>
  <c r="BF30" i="3"/>
  <c r="BE30" i="3"/>
  <c r="BJ38" i="3"/>
  <c r="BG38" i="3"/>
  <c r="BE52" i="3"/>
  <c r="BF53" i="3"/>
  <c r="BE53" i="3"/>
  <c r="BJ61" i="3"/>
  <c r="BG61" i="3"/>
  <c r="BJ77" i="3"/>
  <c r="BF80" i="3"/>
  <c r="BE80" i="3"/>
  <c r="BE88" i="3"/>
  <c r="BF89" i="3"/>
  <c r="BE89" i="3"/>
  <c r="BF110" i="3"/>
  <c r="BE110" i="3"/>
  <c r="BF119" i="3"/>
  <c r="BE119" i="3"/>
  <c r="BE129" i="3"/>
  <c r="BG153" i="3"/>
  <c r="BF165" i="3"/>
  <c r="BE165" i="3"/>
  <c r="BJ171" i="3"/>
  <c r="BG171" i="3"/>
  <c r="BG172" i="3"/>
  <c r="BK173" i="3"/>
  <c r="BE183" i="3"/>
  <c r="BE184" i="3"/>
  <c r="BF184" i="3"/>
  <c r="BF239" i="3"/>
  <c r="BE239" i="3"/>
  <c r="BJ245" i="3"/>
  <c r="BG245" i="3"/>
  <c r="BE247" i="3"/>
  <c r="BF247" i="3"/>
  <c r="BK263" i="3"/>
  <c r="BJ263" i="3"/>
  <c r="BJ5" i="4"/>
  <c r="M313" i="2"/>
  <c r="BA294" i="3"/>
  <c r="BA293" i="3"/>
  <c r="BA292" i="3"/>
  <c r="BA291" i="3"/>
  <c r="BA290" i="3"/>
  <c r="BA289" i="3"/>
  <c r="BJ2" i="3"/>
  <c r="BA296" i="3"/>
  <c r="BE31" i="3"/>
  <c r="BF31" i="3"/>
  <c r="BE54" i="3"/>
  <c r="BF54" i="3"/>
  <c r="BE90" i="3"/>
  <c r="BF90" i="3"/>
  <c r="BG118" i="3"/>
  <c r="BK119" i="3"/>
  <c r="BK146" i="3"/>
  <c r="BF146" i="3"/>
  <c r="BF157" i="3"/>
  <c r="BE157" i="3"/>
  <c r="BE166" i="3"/>
  <c r="BF166" i="3"/>
  <c r="BG189" i="3"/>
  <c r="BJ189" i="3"/>
  <c r="BJ235" i="3"/>
  <c r="BF251" i="3"/>
  <c r="BE251" i="3"/>
  <c r="BJ257" i="3"/>
  <c r="BG257" i="3"/>
  <c r="BF258" i="3"/>
  <c r="BE259" i="3"/>
  <c r="BF259" i="3"/>
  <c r="BK275" i="3"/>
  <c r="BJ275" i="3"/>
  <c r="BK25" i="4"/>
  <c r="G295" i="2"/>
  <c r="S295" i="2"/>
  <c r="AE295" i="2"/>
  <c r="AQ295" i="2"/>
  <c r="BB293" i="3"/>
  <c r="BB292" i="3"/>
  <c r="BB291" i="3"/>
  <c r="BB290" i="3"/>
  <c r="BB289" i="3"/>
  <c r="BB294" i="3"/>
  <c r="BB295" i="3" s="1"/>
  <c r="BB296" i="3"/>
  <c r="BG2" i="3"/>
  <c r="BF13" i="3"/>
  <c r="BE13" i="3"/>
  <c r="BF40" i="3"/>
  <c r="BE40" i="3"/>
  <c r="BF49" i="3"/>
  <c r="BE49" i="3"/>
  <c r="BF63" i="3"/>
  <c r="BE63" i="3"/>
  <c r="BF72" i="3"/>
  <c r="BE72" i="3"/>
  <c r="BF103" i="3"/>
  <c r="BE103" i="3"/>
  <c r="BF112" i="3"/>
  <c r="BE112" i="3"/>
  <c r="BJ120" i="3"/>
  <c r="BG120" i="3"/>
  <c r="BF139" i="3"/>
  <c r="BE139" i="3"/>
  <c r="BF167" i="3"/>
  <c r="BE167" i="3"/>
  <c r="BJ184" i="3"/>
  <c r="BF193" i="3"/>
  <c r="BE193" i="3"/>
  <c r="BF202" i="3"/>
  <c r="BE202" i="3"/>
  <c r="BF203" i="3"/>
  <c r="BE203" i="3"/>
  <c r="BJ210" i="3"/>
  <c r="BG210" i="3"/>
  <c r="BE219" i="3"/>
  <c r="BF220" i="3"/>
  <c r="BE220" i="3"/>
  <c r="BJ247" i="3"/>
  <c r="BF250" i="3"/>
  <c r="BF263" i="3"/>
  <c r="BE263" i="3"/>
  <c r="BJ269" i="3"/>
  <c r="BG269" i="3"/>
  <c r="BE271" i="3"/>
  <c r="BF271" i="3"/>
  <c r="BA291" i="2"/>
  <c r="BA289" i="2"/>
  <c r="BA292" i="2"/>
  <c r="BE240" i="2"/>
  <c r="BE261" i="2"/>
  <c r="BE270" i="2"/>
  <c r="BE279" i="2"/>
  <c r="AV290" i="2"/>
  <c r="AW292" i="2"/>
  <c r="H295" i="2"/>
  <c r="T295" i="2"/>
  <c r="BC292" i="3"/>
  <c r="BC291" i="3"/>
  <c r="BC290" i="3"/>
  <c r="BC289" i="3"/>
  <c r="BC296" i="3"/>
  <c r="BC293" i="3"/>
  <c r="BC294" i="3"/>
  <c r="BF2" i="3"/>
  <c r="BE2" i="3"/>
  <c r="BJ21" i="3"/>
  <c r="BE113" i="3"/>
  <c r="BF113" i="3"/>
  <c r="BF147" i="3"/>
  <c r="BE147" i="3"/>
  <c r="BE186" i="3"/>
  <c r="BJ217" i="3"/>
  <c r="BJ237" i="3"/>
  <c r="BG237" i="3"/>
  <c r="BJ259" i="3"/>
  <c r="BF262" i="3"/>
  <c r="BF275" i="3"/>
  <c r="BE275" i="3"/>
  <c r="BF284" i="3"/>
  <c r="BB290" i="2"/>
  <c r="BB296" i="2"/>
  <c r="BB294" i="2"/>
  <c r="BB295" i="2" s="1"/>
  <c r="BB291" i="2"/>
  <c r="BE250" i="2"/>
  <c r="BE257" i="2"/>
  <c r="BF261" i="2"/>
  <c r="BF270" i="2"/>
  <c r="BF279" i="2"/>
  <c r="BF285" i="2"/>
  <c r="I295" i="2"/>
  <c r="U295" i="2"/>
  <c r="AG295" i="2"/>
  <c r="L308" i="2"/>
  <c r="L328" i="2" s="1"/>
  <c r="BH290" i="3"/>
  <c r="BF6" i="3"/>
  <c r="BE6" i="3"/>
  <c r="BJ14" i="3"/>
  <c r="BG14" i="3"/>
  <c r="BF15" i="3"/>
  <c r="BJ30" i="3"/>
  <c r="BE32" i="3"/>
  <c r="BF33" i="3"/>
  <c r="BE33" i="3"/>
  <c r="BE41" i="3"/>
  <c r="BF42" i="3"/>
  <c r="BE42" i="3"/>
  <c r="BJ53" i="3"/>
  <c r="BE55" i="3"/>
  <c r="BF56" i="3"/>
  <c r="BE56" i="3"/>
  <c r="BE64" i="3"/>
  <c r="BF65" i="3"/>
  <c r="BE65" i="3"/>
  <c r="BJ73" i="3"/>
  <c r="BG73" i="3"/>
  <c r="BJ89" i="3"/>
  <c r="BE91" i="3"/>
  <c r="BF92" i="3"/>
  <c r="BE92" i="3"/>
  <c r="BF95" i="3"/>
  <c r="BE95" i="3"/>
  <c r="BE105" i="3"/>
  <c r="BF122" i="3"/>
  <c r="BE122" i="3"/>
  <c r="BF131" i="3"/>
  <c r="BE131" i="3"/>
  <c r="BF148" i="3"/>
  <c r="BF149" i="3"/>
  <c r="BE149" i="3"/>
  <c r="BJ158" i="3"/>
  <c r="BG158" i="3"/>
  <c r="BF159" i="3"/>
  <c r="BJ165" i="3"/>
  <c r="BF212" i="3"/>
  <c r="BE212" i="3"/>
  <c r="BJ249" i="3"/>
  <c r="BG249" i="3"/>
  <c r="BF274" i="3"/>
  <c r="BC289" i="2"/>
  <c r="BC296" i="2"/>
  <c r="BC293" i="2"/>
  <c r="BE234" i="2"/>
  <c r="BF237" i="2"/>
  <c r="BJ260" i="2"/>
  <c r="BJ269" i="2"/>
  <c r="BJ278" i="2"/>
  <c r="BJ284" i="2"/>
  <c r="BI289" i="2"/>
  <c r="BB292" i="2"/>
  <c r="M308" i="2"/>
  <c r="M328" i="2" s="1"/>
  <c r="L315" i="2"/>
  <c r="L335" i="2" s="1"/>
  <c r="BJ3" i="3"/>
  <c r="BG3" i="3"/>
  <c r="BF4" i="3"/>
  <c r="BE7" i="3"/>
  <c r="BF7" i="3"/>
  <c r="BE34" i="3"/>
  <c r="BE43" i="3"/>
  <c r="BF43" i="3"/>
  <c r="BE57" i="3"/>
  <c r="BE66" i="3"/>
  <c r="BF66" i="3"/>
  <c r="BG94" i="3"/>
  <c r="BK95" i="3"/>
  <c r="BJ103" i="3"/>
  <c r="BG130" i="3"/>
  <c r="BK131" i="3"/>
  <c r="BE140" i="3"/>
  <c r="BF141" i="3"/>
  <c r="BE141" i="3"/>
  <c r="BJ147" i="3"/>
  <c r="BG147" i="3"/>
  <c r="BG148" i="3"/>
  <c r="BK149" i="3"/>
  <c r="BJ157" i="3"/>
  <c r="BE161" i="3"/>
  <c r="BF161" i="3"/>
  <c r="BE168" i="3"/>
  <c r="BF179" i="3"/>
  <c r="BE179" i="3"/>
  <c r="BE195" i="3"/>
  <c r="BE196" i="3"/>
  <c r="BF196" i="3"/>
  <c r="BG201" i="3"/>
  <c r="BJ201" i="3"/>
  <c r="BJ202" i="3"/>
  <c r="BF224" i="3"/>
  <c r="BE224" i="3"/>
  <c r="BF230" i="3"/>
  <c r="BE230" i="3"/>
  <c r="BJ261" i="3"/>
  <c r="BG261" i="3"/>
  <c r="BE48" i="2"/>
  <c r="BE105" i="2"/>
  <c r="BE108" i="2"/>
  <c r="BE111" i="2"/>
  <c r="BE114" i="2"/>
  <c r="BE117" i="2"/>
  <c r="BE120" i="2"/>
  <c r="BE123" i="2"/>
  <c r="BE126" i="2"/>
  <c r="BE129" i="2"/>
  <c r="BE132" i="2"/>
  <c r="BE135" i="2"/>
  <c r="BE138" i="2"/>
  <c r="BE141" i="2"/>
  <c r="BE144" i="2"/>
  <c r="BE147" i="2"/>
  <c r="BE150" i="2"/>
  <c r="BE153" i="2"/>
  <c r="BE156" i="2"/>
  <c r="BE159" i="2"/>
  <c r="BE162" i="2"/>
  <c r="BE165" i="2"/>
  <c r="BE168" i="2"/>
  <c r="BE171" i="2"/>
  <c r="BE174" i="2"/>
  <c r="BE177" i="2"/>
  <c r="BE180" i="2"/>
  <c r="BE183" i="2"/>
  <c r="BE186" i="2"/>
  <c r="BE189" i="2"/>
  <c r="BE192" i="2"/>
  <c r="BE195" i="2"/>
  <c r="BE198" i="2"/>
  <c r="BE201" i="2"/>
  <c r="BE204" i="2"/>
  <c r="BE207" i="2"/>
  <c r="BE210" i="2"/>
  <c r="BE213" i="2"/>
  <c r="BE216" i="2"/>
  <c r="BE219" i="2"/>
  <c r="BE222" i="2"/>
  <c r="BE225" i="2"/>
  <c r="BE228" i="2"/>
  <c r="BE231" i="2"/>
  <c r="BE244" i="2"/>
  <c r="BE254" i="2"/>
  <c r="BE262" i="2"/>
  <c r="BE266" i="2"/>
  <c r="BE271" i="2"/>
  <c r="BE275" i="2"/>
  <c r="BE280" i="2"/>
  <c r="BE286" i="2"/>
  <c r="BA290" i="2"/>
  <c r="BC292" i="2"/>
  <c r="BA294" i="2"/>
  <c r="BF16" i="3"/>
  <c r="BE16" i="3"/>
  <c r="BF25" i="3"/>
  <c r="BE25" i="3"/>
  <c r="BF75" i="3"/>
  <c r="BE75" i="3"/>
  <c r="BF84" i="3"/>
  <c r="BE84" i="3"/>
  <c r="BJ96" i="3"/>
  <c r="BG96" i="3"/>
  <c r="BF97" i="3"/>
  <c r="BJ112" i="3"/>
  <c r="BE114" i="3"/>
  <c r="BF115" i="3"/>
  <c r="BE115" i="3"/>
  <c r="BF124" i="3"/>
  <c r="BE124" i="3"/>
  <c r="BJ132" i="3"/>
  <c r="BG132" i="3"/>
  <c r="BF133" i="3"/>
  <c r="BE142" i="3"/>
  <c r="BF142" i="3"/>
  <c r="BJ146" i="3"/>
  <c r="BE151" i="3"/>
  <c r="BF178" i="3"/>
  <c r="BE178" i="3"/>
  <c r="BJ186" i="3"/>
  <c r="BG186" i="3"/>
  <c r="BF187" i="3"/>
  <c r="BJ193" i="3"/>
  <c r="BF205" i="3"/>
  <c r="BE205" i="3"/>
  <c r="BK224" i="3"/>
  <c r="BF242" i="3"/>
  <c r="BE242" i="3"/>
  <c r="BJ273" i="3"/>
  <c r="BG273" i="3"/>
  <c r="S302" i="2"/>
  <c r="BE241" i="2"/>
  <c r="BJ261" i="2"/>
  <c r="BJ270" i="2"/>
  <c r="BJ279" i="2"/>
  <c r="BJ285" i="2"/>
  <c r="BC290" i="2"/>
  <c r="BA293" i="2"/>
  <c r="BC294" i="2"/>
  <c r="BC295" i="2" s="1"/>
  <c r="AT290" i="3"/>
  <c r="BK25" i="3"/>
  <c r="BJ33" i="3"/>
  <c r="BK84" i="3"/>
  <c r="BJ122" i="3"/>
  <c r="BE125" i="3"/>
  <c r="BF125" i="3"/>
  <c r="BF143" i="3"/>
  <c r="BE143" i="3"/>
  <c r="BF188" i="3"/>
  <c r="BE188" i="3"/>
  <c r="BJ196" i="3"/>
  <c r="BJ212" i="3"/>
  <c r="BF214" i="3"/>
  <c r="BE214" i="3"/>
  <c r="BF215" i="3"/>
  <c r="BE215" i="3"/>
  <c r="BJ222" i="3"/>
  <c r="BG222" i="3"/>
  <c r="BE231" i="3"/>
  <c r="BF254" i="3"/>
  <c r="BE254" i="3"/>
  <c r="BF2" i="2"/>
  <c r="AV289" i="2"/>
  <c r="BB293" i="2"/>
  <c r="M295" i="2"/>
  <c r="Y295" i="2"/>
  <c r="AK295" i="2"/>
  <c r="AU290" i="3"/>
  <c r="BJ6" i="3"/>
  <c r="BE8" i="3"/>
  <c r="BF9" i="3"/>
  <c r="BE9" i="3"/>
  <c r="BF18" i="3"/>
  <c r="BE18" i="3"/>
  <c r="BJ26" i="3"/>
  <c r="BG26" i="3"/>
  <c r="BJ42" i="3"/>
  <c r="BF45" i="3"/>
  <c r="BE45" i="3"/>
  <c r="BJ65" i="3"/>
  <c r="BE67" i="3"/>
  <c r="BF68" i="3"/>
  <c r="BE68" i="3"/>
  <c r="BF77" i="3"/>
  <c r="BE77" i="3"/>
  <c r="BJ85" i="3"/>
  <c r="BG85" i="3"/>
  <c r="BF98" i="3"/>
  <c r="BE98" i="3"/>
  <c r="BF107" i="3"/>
  <c r="BE107" i="3"/>
  <c r="BE117" i="3"/>
  <c r="BF134" i="3"/>
  <c r="BE134" i="3"/>
  <c r="BF163" i="3"/>
  <c r="BE163" i="3"/>
  <c r="BK170" i="3"/>
  <c r="BF170" i="3"/>
  <c r="BE243" i="3"/>
  <c r="BF266" i="3"/>
  <c r="BE266" i="3"/>
  <c r="AY296" i="3"/>
  <c r="O311" i="3"/>
  <c r="O331" i="3" s="1"/>
  <c r="AY294" i="3"/>
  <c r="O309" i="3"/>
  <c r="O329" i="3" s="1"/>
  <c r="AY293" i="3"/>
  <c r="AY292" i="3"/>
  <c r="AY291" i="3"/>
  <c r="O312" i="3"/>
  <c r="O332" i="3" s="1"/>
  <c r="AY290" i="3"/>
  <c r="AY289" i="3"/>
  <c r="O310" i="3"/>
  <c r="O330" i="3" s="1"/>
  <c r="O313" i="3"/>
  <c r="BF222" i="3"/>
  <c r="BF283" i="3"/>
  <c r="BE283" i="3"/>
  <c r="BJ117" i="4"/>
  <c r="BG117" i="4"/>
  <c r="BJ164" i="4"/>
  <c r="BG164" i="4"/>
  <c r="BG17" i="3"/>
  <c r="BG29" i="3"/>
  <c r="BG41" i="3"/>
  <c r="BG52" i="3"/>
  <c r="BG64" i="3"/>
  <c r="BG76" i="3"/>
  <c r="BG88" i="3"/>
  <c r="BG99" i="3"/>
  <c r="BG111" i="3"/>
  <c r="BG123" i="3"/>
  <c r="BG135" i="3"/>
  <c r="BG156" i="3"/>
  <c r="BG180" i="3"/>
  <c r="BG183" i="3"/>
  <c r="BG192" i="3"/>
  <c r="BG195" i="3"/>
  <c r="BG204" i="3"/>
  <c r="BG207" i="3"/>
  <c r="BG216" i="3"/>
  <c r="BG219" i="3"/>
  <c r="BK226" i="3"/>
  <c r="BG238" i="3"/>
  <c r="BK241" i="3"/>
  <c r="BG250" i="3"/>
  <c r="BK253" i="3"/>
  <c r="BG262" i="3"/>
  <c r="BK265" i="3"/>
  <c r="BG274" i="3"/>
  <c r="BK277" i="3"/>
  <c r="BJ282" i="3"/>
  <c r="BG282" i="3"/>
  <c r="BF285" i="3"/>
  <c r="BE285" i="3"/>
  <c r="BF286" i="3"/>
  <c r="BE286" i="3"/>
  <c r="AV289" i="3"/>
  <c r="AT494" i="4"/>
  <c r="BF10" i="4"/>
  <c r="BE10" i="4"/>
  <c r="BF14" i="4"/>
  <c r="BE14" i="4"/>
  <c r="BF68" i="4"/>
  <c r="BE68" i="4"/>
  <c r="BK126" i="4"/>
  <c r="BJ126" i="4"/>
  <c r="BE160" i="3"/>
  <c r="BJ229" i="3"/>
  <c r="BK285" i="3"/>
  <c r="K312" i="3"/>
  <c r="K332" i="3" s="1"/>
  <c r="N508" i="4"/>
  <c r="N509" i="4" s="1"/>
  <c r="BK14" i="4"/>
  <c r="BK495" i="4" s="1"/>
  <c r="BF32" i="4"/>
  <c r="BE32" i="4"/>
  <c r="BF125" i="4"/>
  <c r="BE125" i="4"/>
  <c r="BJ156" i="4"/>
  <c r="BG156" i="4"/>
  <c r="BG157" i="4"/>
  <c r="BJ157" i="4"/>
  <c r="BG8" i="3"/>
  <c r="BG20" i="3"/>
  <c r="BG32" i="3"/>
  <c r="BG44" i="3"/>
  <c r="BG55" i="3"/>
  <c r="BG67" i="3"/>
  <c r="BG79" i="3"/>
  <c r="BG91" i="3"/>
  <c r="BG102" i="3"/>
  <c r="BG114" i="3"/>
  <c r="BG126" i="3"/>
  <c r="BG146" i="3"/>
  <c r="BG170" i="3"/>
  <c r="BG184" i="3"/>
  <c r="BG196" i="3"/>
  <c r="BG208" i="3"/>
  <c r="BE221" i="3"/>
  <c r="BJ234" i="3"/>
  <c r="BG234" i="3"/>
  <c r="BG235" i="3"/>
  <c r="BJ246" i="3"/>
  <c r="BG246" i="3"/>
  <c r="BG247" i="3"/>
  <c r="BJ258" i="3"/>
  <c r="BG258" i="3"/>
  <c r="BG259" i="3"/>
  <c r="BJ270" i="3"/>
  <c r="BG270" i="3"/>
  <c r="BG271" i="3"/>
  <c r="BJ285" i="3"/>
  <c r="BG285" i="3"/>
  <c r="BJ286" i="3"/>
  <c r="I295" i="3"/>
  <c r="U295" i="3"/>
  <c r="AG295" i="3"/>
  <c r="L312" i="3"/>
  <c r="L332" i="3" s="1"/>
  <c r="L506" i="4"/>
  <c r="L510" i="4"/>
  <c r="K523" i="4"/>
  <c r="K543" i="4" s="1"/>
  <c r="K524" i="4"/>
  <c r="K544" i="4" s="1"/>
  <c r="L505" i="4"/>
  <c r="L507" i="4"/>
  <c r="AU496" i="4"/>
  <c r="AU498" i="4"/>
  <c r="AU499" i="4" s="1"/>
  <c r="AU493" i="4"/>
  <c r="K526" i="4" s="1"/>
  <c r="K546" i="4" s="1"/>
  <c r="AU494" i="4"/>
  <c r="K528" i="4" s="1"/>
  <c r="K530" i="4"/>
  <c r="K550" i="4" s="1"/>
  <c r="L503" i="4"/>
  <c r="L504" i="4"/>
  <c r="AU500" i="4"/>
  <c r="AU495" i="4"/>
  <c r="AU497" i="4"/>
  <c r="O508" i="4"/>
  <c r="BG10" i="4"/>
  <c r="BG497" i="4" s="1"/>
  <c r="BJ12" i="4"/>
  <c r="BJ14" i="4"/>
  <c r="BK43" i="4"/>
  <c r="BJ88" i="4"/>
  <c r="BG88" i="4"/>
  <c r="BJ136" i="4"/>
  <c r="BG136" i="4"/>
  <c r="AT289" i="3"/>
  <c r="J310" i="3"/>
  <c r="J330" i="3" s="1"/>
  <c r="J315" i="3"/>
  <c r="J335" i="3" s="1"/>
  <c r="J308" i="3"/>
  <c r="J328" i="3" s="1"/>
  <c r="J313" i="3"/>
  <c r="AT296" i="3"/>
  <c r="J311" i="3"/>
  <c r="J331" i="3" s="1"/>
  <c r="AT294" i="3"/>
  <c r="J309" i="3"/>
  <c r="J329" i="3" s="1"/>
  <c r="AT293" i="3"/>
  <c r="J312" i="3"/>
  <c r="J332" i="3" s="1"/>
  <c r="BG138" i="3"/>
  <c r="BF160" i="3"/>
  <c r="BG162" i="3"/>
  <c r="J295" i="3"/>
  <c r="V295" i="3"/>
  <c r="AH295" i="3"/>
  <c r="M510" i="4"/>
  <c r="M503" i="4"/>
  <c r="AV498" i="4"/>
  <c r="AV499" i="4" s="1"/>
  <c r="AV497" i="4"/>
  <c r="M507" i="4"/>
  <c r="AV496" i="4"/>
  <c r="M506" i="4"/>
  <c r="M505" i="4"/>
  <c r="AV493" i="4"/>
  <c r="L527" i="4" s="1"/>
  <c r="L547" i="4" s="1"/>
  <c r="AV494" i="4"/>
  <c r="L528" i="4" s="1"/>
  <c r="AV500" i="4"/>
  <c r="AV495" i="4"/>
  <c r="M504" i="4"/>
  <c r="P508" i="4"/>
  <c r="BF50" i="4"/>
  <c r="BE50" i="4"/>
  <c r="BF61" i="4"/>
  <c r="BJ210" i="4"/>
  <c r="BG210" i="4"/>
  <c r="BG211" i="4"/>
  <c r="BJ211" i="4"/>
  <c r="K310" i="3"/>
  <c r="K330" i="3" s="1"/>
  <c r="K315" i="3"/>
  <c r="K335" i="3" s="1"/>
  <c r="K308" i="3"/>
  <c r="K328" i="3" s="1"/>
  <c r="K313" i="3"/>
  <c r="AU296" i="3"/>
  <c r="K311" i="3"/>
  <c r="K331" i="3" s="1"/>
  <c r="AU294" i="3"/>
  <c r="K309" i="3"/>
  <c r="K329" i="3" s="1"/>
  <c r="AU293" i="3"/>
  <c r="AU292" i="3"/>
  <c r="BH296" i="3"/>
  <c r="BH294" i="3"/>
  <c r="BH293" i="3"/>
  <c r="BH292" i="3"/>
  <c r="BH291" i="3"/>
  <c r="BK154" i="3"/>
  <c r="BK178" i="3"/>
  <c r="BK190" i="3"/>
  <c r="BK202" i="3"/>
  <c r="BK214" i="3"/>
  <c r="BF232" i="3"/>
  <c r="BE232" i="3"/>
  <c r="BF244" i="3"/>
  <c r="BE244" i="3"/>
  <c r="BF256" i="3"/>
  <c r="BE256" i="3"/>
  <c r="BF268" i="3"/>
  <c r="BE268" i="3"/>
  <c r="BH289" i="3"/>
  <c r="AT291" i="3"/>
  <c r="BJ149" i="4"/>
  <c r="BG149" i="4"/>
  <c r="BK159" i="4"/>
  <c r="L315" i="3"/>
  <c r="L335" i="3" s="1"/>
  <c r="L308" i="3"/>
  <c r="L328" i="3" s="1"/>
  <c r="L313" i="3"/>
  <c r="AV296" i="3"/>
  <c r="L311" i="3"/>
  <c r="L331" i="3" s="1"/>
  <c r="AV294" i="3"/>
  <c r="AV295" i="3" s="1"/>
  <c r="L309" i="3"/>
  <c r="L329" i="3" s="1"/>
  <c r="AV293" i="3"/>
  <c r="AV292" i="3"/>
  <c r="AV291" i="3"/>
  <c r="L310" i="3"/>
  <c r="L330" i="3" s="1"/>
  <c r="BI296" i="3"/>
  <c r="BI294" i="3"/>
  <c r="BI293" i="3"/>
  <c r="BI292" i="3"/>
  <c r="BI291" i="3"/>
  <c r="BI290" i="3"/>
  <c r="BE182" i="3"/>
  <c r="BE194" i="3"/>
  <c r="BE206" i="3"/>
  <c r="BE218" i="3"/>
  <c r="BF225" i="3"/>
  <c r="BE281" i="3"/>
  <c r="BI289" i="3"/>
  <c r="AU291" i="3"/>
  <c r="AT292" i="3"/>
  <c r="BF498" i="4"/>
  <c r="BF499" i="4" s="1"/>
  <c r="BF495" i="4"/>
  <c r="BF497" i="4"/>
  <c r="BF500" i="4"/>
  <c r="BF496" i="4"/>
  <c r="BF494" i="4"/>
  <c r="BF493" i="4"/>
  <c r="M308" i="3"/>
  <c r="M328" i="3" s="1"/>
  <c r="M313" i="3"/>
  <c r="AW296" i="3"/>
  <c r="M311" i="3"/>
  <c r="M331" i="3" s="1"/>
  <c r="AW294" i="3"/>
  <c r="M309" i="3"/>
  <c r="M329" i="3" s="1"/>
  <c r="AW293" i="3"/>
  <c r="AW292" i="3"/>
  <c r="AW291" i="3"/>
  <c r="M312" i="3"/>
  <c r="M332" i="3" s="1"/>
  <c r="AW290" i="3"/>
  <c r="M315" i="3"/>
  <c r="M335" i="3" s="1"/>
  <c r="BE3" i="3"/>
  <c r="BE14" i="3"/>
  <c r="BE26" i="3"/>
  <c r="BE38" i="3"/>
  <c r="BE61" i="3"/>
  <c r="BE73" i="3"/>
  <c r="BE85" i="3"/>
  <c r="BE96" i="3"/>
  <c r="BE108" i="3"/>
  <c r="BE120" i="3"/>
  <c r="BE132" i="3"/>
  <c r="BE150" i="3"/>
  <c r="BE174" i="3"/>
  <c r="BE237" i="3"/>
  <c r="BE249" i="3"/>
  <c r="BE261" i="3"/>
  <c r="BE273" i="3"/>
  <c r="O315" i="3"/>
  <c r="O335" i="3" s="1"/>
  <c r="BG46" i="4"/>
  <c r="BE106" i="4"/>
  <c r="BF106" i="4"/>
  <c r="BF232" i="4"/>
  <c r="BE232" i="4"/>
  <c r="N313" i="3"/>
  <c r="AX296" i="3"/>
  <c r="N311" i="3"/>
  <c r="N331" i="3" s="1"/>
  <c r="AX294" i="3"/>
  <c r="N309" i="3"/>
  <c r="N329" i="3" s="1"/>
  <c r="AX293" i="3"/>
  <c r="AX292" i="3"/>
  <c r="AX291" i="3"/>
  <c r="N312" i="3"/>
  <c r="N332" i="3" s="1"/>
  <c r="AX290" i="3"/>
  <c r="AX289" i="3"/>
  <c r="N308" i="3"/>
  <c r="N328" i="3" s="1"/>
  <c r="BK2" i="3"/>
  <c r="BG225" i="3"/>
  <c r="BE233" i="3"/>
  <c r="BE245" i="3"/>
  <c r="BE257" i="3"/>
  <c r="BE269" i="3"/>
  <c r="BF105" i="4"/>
  <c r="BE105" i="4"/>
  <c r="BE124" i="4"/>
  <c r="BF204" i="4"/>
  <c r="BE204" i="4"/>
  <c r="BF231" i="4"/>
  <c r="BE231" i="4"/>
  <c r="BF239" i="4"/>
  <c r="BE239" i="4"/>
  <c r="BF252" i="4"/>
  <c r="BE252" i="4"/>
  <c r="BF260" i="4"/>
  <c r="BE260" i="4"/>
  <c r="BF283" i="4"/>
  <c r="BE283" i="4"/>
  <c r="BJ300" i="4"/>
  <c r="BG300" i="4"/>
  <c r="BF274" i="5"/>
  <c r="BE274" i="5"/>
  <c r="BJ316" i="5"/>
  <c r="BG316" i="5"/>
  <c r="BJ116" i="4"/>
  <c r="BG116" i="4"/>
  <c r="BF132" i="4"/>
  <c r="BE132" i="4"/>
  <c r="BJ163" i="4"/>
  <c r="BG163" i="4"/>
  <c r="BJ170" i="4"/>
  <c r="BG170" i="4"/>
  <c r="BE196" i="4"/>
  <c r="BJ218" i="4"/>
  <c r="BG218" i="4"/>
  <c r="BJ229" i="4"/>
  <c r="BG229" i="4"/>
  <c r="BJ279" i="4"/>
  <c r="BG279" i="4"/>
  <c r="BJ280" i="4"/>
  <c r="BG280" i="4"/>
  <c r="BF305" i="4"/>
  <c r="BE305" i="4"/>
  <c r="BJ333" i="4"/>
  <c r="BJ345" i="4"/>
  <c r="BE378" i="4"/>
  <c r="BF379" i="4"/>
  <c r="BJ415" i="4"/>
  <c r="BG418" i="4"/>
  <c r="BE418" i="4"/>
  <c r="BE421" i="4"/>
  <c r="BF209" i="5"/>
  <c r="BE209" i="5"/>
  <c r="BF413" i="5"/>
  <c r="BE413" i="5"/>
  <c r="BJ432" i="5"/>
  <c r="BK432" i="5"/>
  <c r="BG442" i="5"/>
  <c r="BJ442" i="5"/>
  <c r="BF273" i="4"/>
  <c r="BE273" i="4"/>
  <c r="BF286" i="4"/>
  <c r="BE286" i="4"/>
  <c r="BF293" i="4"/>
  <c r="BE293" i="4"/>
  <c r="BF323" i="4"/>
  <c r="BE323" i="4"/>
  <c r="BJ449" i="4"/>
  <c r="BF449" i="4"/>
  <c r="BF450" i="4"/>
  <c r="BE450" i="4"/>
  <c r="BJ455" i="4"/>
  <c r="BF455" i="4"/>
  <c r="BJ108" i="5"/>
  <c r="BG108" i="5"/>
  <c r="BG188" i="5"/>
  <c r="BE188" i="5"/>
  <c r="BJ408" i="5"/>
  <c r="BG408" i="5"/>
  <c r="BE411" i="5"/>
  <c r="BF411" i="5"/>
  <c r="BG412" i="5"/>
  <c r="BE412" i="5"/>
  <c r="BG543" i="5"/>
  <c r="BJ543" i="5"/>
  <c r="N510" i="4"/>
  <c r="N503" i="4"/>
  <c r="AW498" i="4"/>
  <c r="AW497" i="4"/>
  <c r="AW496" i="4"/>
  <c r="N505" i="4"/>
  <c r="N506" i="4"/>
  <c r="AW493" i="4"/>
  <c r="AW494" i="4"/>
  <c r="AW500" i="4"/>
  <c r="N504" i="4"/>
  <c r="AW495" i="4"/>
  <c r="N507" i="4"/>
  <c r="BE21" i="4"/>
  <c r="BE28" i="4"/>
  <c r="BE39" i="4"/>
  <c r="BE46" i="4"/>
  <c r="BE57" i="4"/>
  <c r="BE64" i="4"/>
  <c r="BE95" i="4"/>
  <c r="BJ98" i="4"/>
  <c r="BG98" i="4"/>
  <c r="BE100" i="4"/>
  <c r="BF114" i="4"/>
  <c r="BE114" i="4"/>
  <c r="BE119" i="4"/>
  <c r="BF159" i="4"/>
  <c r="BE159" i="4"/>
  <c r="BF181" i="4"/>
  <c r="BF188" i="4"/>
  <c r="BE189" i="4"/>
  <c r="BF190" i="4"/>
  <c r="BE190" i="4"/>
  <c r="BF197" i="4"/>
  <c r="BE197" i="4"/>
  <c r="BF213" i="4"/>
  <c r="BE213" i="4"/>
  <c r="BF242" i="4"/>
  <c r="BE242" i="4"/>
  <c r="BE262" i="4"/>
  <c r="BE272" i="4"/>
  <c r="BJ283" i="4"/>
  <c r="BG283" i="4"/>
  <c r="BJ303" i="4"/>
  <c r="BJ484" i="4"/>
  <c r="BK484" i="4"/>
  <c r="BF484" i="4"/>
  <c r="BJ33" i="5"/>
  <c r="BG33" i="5"/>
  <c r="BJ84" i="5"/>
  <c r="BG84" i="5"/>
  <c r="BG208" i="5"/>
  <c r="BE208" i="5"/>
  <c r="O510" i="4"/>
  <c r="O506" i="4"/>
  <c r="O504" i="4"/>
  <c r="AX500" i="4"/>
  <c r="O503" i="4"/>
  <c r="AX498" i="4"/>
  <c r="AX499" i="4" s="1"/>
  <c r="AX497" i="4"/>
  <c r="AX496" i="4"/>
  <c r="AX495" i="4"/>
  <c r="O505" i="4"/>
  <c r="O507" i="4"/>
  <c r="AX493" i="4"/>
  <c r="N530" i="4" s="1"/>
  <c r="N550" i="4" s="1"/>
  <c r="AX494" i="4"/>
  <c r="BF96" i="4"/>
  <c r="BE96" i="4"/>
  <c r="BF168" i="4"/>
  <c r="BE168" i="4"/>
  <c r="BF234" i="4"/>
  <c r="BE234" i="4"/>
  <c r="BF265" i="4"/>
  <c r="BE265" i="4"/>
  <c r="BF341" i="4"/>
  <c r="BE341" i="4"/>
  <c r="BF365" i="4"/>
  <c r="BE365" i="4"/>
  <c r="BK409" i="4"/>
  <c r="BF409" i="4"/>
  <c r="BG35" i="5"/>
  <c r="BJ35" i="5"/>
  <c r="P503" i="4"/>
  <c r="AY498" i="4"/>
  <c r="AY497" i="4"/>
  <c r="AY496" i="4"/>
  <c r="AY495" i="4"/>
  <c r="P505" i="4"/>
  <c r="AY494" i="4"/>
  <c r="AY493" i="4"/>
  <c r="P507" i="4"/>
  <c r="AY500" i="4"/>
  <c r="P506" i="4"/>
  <c r="P510" i="4"/>
  <c r="P504" i="4"/>
  <c r="BE7" i="4"/>
  <c r="BG14" i="4"/>
  <c r="BG498" i="4" s="1"/>
  <c r="BE18" i="4"/>
  <c r="BG21" i="4"/>
  <c r="BE25" i="4"/>
  <c r="BG32" i="4"/>
  <c r="BE36" i="4"/>
  <c r="BG39" i="4"/>
  <c r="BE43" i="4"/>
  <c r="BG50" i="4"/>
  <c r="BE54" i="4"/>
  <c r="BG57" i="4"/>
  <c r="BE61" i="4"/>
  <c r="BG68" i="4"/>
  <c r="BE72" i="4"/>
  <c r="BE81" i="4"/>
  <c r="BE86" i="4"/>
  <c r="BE91" i="4"/>
  <c r="BG95" i="4"/>
  <c r="BE101" i="4"/>
  <c r="BG106" i="4"/>
  <c r="BG114" i="4"/>
  <c r="BE133" i="4"/>
  <c r="BJ138" i="4"/>
  <c r="BG138" i="4"/>
  <c r="BG139" i="4"/>
  <c r="BJ143" i="4"/>
  <c r="BF145" i="4"/>
  <c r="BE160" i="4"/>
  <c r="BK174" i="4"/>
  <c r="BJ181" i="4"/>
  <c r="BG181" i="4"/>
  <c r="BJ188" i="4"/>
  <c r="BG188" i="4"/>
  <c r="BG190" i="4"/>
  <c r="BE214" i="4"/>
  <c r="BJ232" i="4"/>
  <c r="BG232" i="4"/>
  <c r="BJ240" i="4"/>
  <c r="BF255" i="4"/>
  <c r="BE255" i="4"/>
  <c r="BF288" i="4"/>
  <c r="BE288" i="4"/>
  <c r="BF368" i="4"/>
  <c r="BE368" i="4"/>
  <c r="BG400" i="4"/>
  <c r="BJ478" i="4"/>
  <c r="BE480" i="4"/>
  <c r="BF29" i="5"/>
  <c r="BE29" i="5"/>
  <c r="BJ56" i="5"/>
  <c r="BF58" i="5"/>
  <c r="BE58" i="5"/>
  <c r="BA497" i="4"/>
  <c r="BA494" i="4"/>
  <c r="BA493" i="4"/>
  <c r="BA500" i="4"/>
  <c r="BA498" i="4"/>
  <c r="BA495" i="4"/>
  <c r="BA496" i="4"/>
  <c r="BC495" i="4"/>
  <c r="BC500" i="4"/>
  <c r="BC493" i="4"/>
  <c r="BC498" i="4"/>
  <c r="BC494" i="4"/>
  <c r="BC497" i="4"/>
  <c r="BC496" i="4"/>
  <c r="BE11" i="4"/>
  <c r="BE29" i="4"/>
  <c r="BE47" i="4"/>
  <c r="BE65" i="4"/>
  <c r="BE77" i="4"/>
  <c r="BF87" i="4"/>
  <c r="BE87" i="4"/>
  <c r="BE107" i="4"/>
  <c r="BJ174" i="4"/>
  <c r="BG174" i="4"/>
  <c r="BG175" i="4"/>
  <c r="BJ182" i="4"/>
  <c r="BG182" i="4"/>
  <c r="BE184" i="4"/>
  <c r="BE191" i="4"/>
  <c r="BF224" i="4"/>
  <c r="BE224" i="4"/>
  <c r="BF247" i="4"/>
  <c r="BE247" i="4"/>
  <c r="BF267" i="4"/>
  <c r="BE267" i="4"/>
  <c r="BF275" i="4"/>
  <c r="BE275" i="4"/>
  <c r="BF311" i="4"/>
  <c r="BE311" i="4"/>
  <c r="BF329" i="4"/>
  <c r="BE329" i="4"/>
  <c r="BF354" i="4"/>
  <c r="BE354" i="4"/>
  <c r="BG367" i="4"/>
  <c r="BE367" i="4"/>
  <c r="BF407" i="4"/>
  <c r="BE407" i="4"/>
  <c r="BB496" i="4"/>
  <c r="BB500" i="4"/>
  <c r="BB493" i="4"/>
  <c r="BB498" i="4"/>
  <c r="BB494" i="4"/>
  <c r="BB495" i="4"/>
  <c r="BB497" i="4"/>
  <c r="BE493" i="4"/>
  <c r="BE500" i="4"/>
  <c r="BE498" i="4"/>
  <c r="BE494" i="4"/>
  <c r="BE495" i="4"/>
  <c r="BE497" i="4"/>
  <c r="BE496" i="4"/>
  <c r="BJ10" i="4"/>
  <c r="BJ28" i="4"/>
  <c r="BJ46" i="4"/>
  <c r="BJ64" i="4"/>
  <c r="BJ76" i="4"/>
  <c r="BJ120" i="4"/>
  <c r="BG120" i="4"/>
  <c r="BJ125" i="4"/>
  <c r="BJ144" i="4"/>
  <c r="BJ145" i="4"/>
  <c r="BG145" i="4"/>
  <c r="BF152" i="4"/>
  <c r="BF154" i="4"/>
  <c r="BE154" i="4"/>
  <c r="BF161" i="4"/>
  <c r="BE161" i="4"/>
  <c r="BF177" i="4"/>
  <c r="BE177" i="4"/>
  <c r="BK183" i="4"/>
  <c r="BJ197" i="4"/>
  <c r="BF206" i="4"/>
  <c r="BF208" i="4"/>
  <c r="BE208" i="4"/>
  <c r="BF215" i="4"/>
  <c r="BE215" i="4"/>
  <c r="BJ242" i="4"/>
  <c r="BJ243" i="4"/>
  <c r="BG243" i="4"/>
  <c r="BJ244" i="4"/>
  <c r="BG244" i="4"/>
  <c r="BJ263" i="4"/>
  <c r="BJ265" i="4"/>
  <c r="BG265" i="4"/>
  <c r="BJ294" i="4"/>
  <c r="BE435" i="4"/>
  <c r="BF435" i="4"/>
  <c r="BJ469" i="4"/>
  <c r="BF469" i="4"/>
  <c r="BH498" i="4"/>
  <c r="BH495" i="4"/>
  <c r="BH500" i="4"/>
  <c r="BH497" i="4"/>
  <c r="BH496" i="4"/>
  <c r="BH493" i="4"/>
  <c r="BH494" i="4"/>
  <c r="BF5" i="4"/>
  <c r="BE8" i="4"/>
  <c r="BF23" i="4"/>
  <c r="BE26" i="4"/>
  <c r="BF41" i="4"/>
  <c r="BE44" i="4"/>
  <c r="BF59" i="4"/>
  <c r="BE62" i="4"/>
  <c r="BE73" i="4"/>
  <c r="BE82" i="4"/>
  <c r="BE92" i="4"/>
  <c r="BE97" i="4"/>
  <c r="BF110" i="4"/>
  <c r="BF141" i="4"/>
  <c r="BE141" i="4"/>
  <c r="BJ168" i="4"/>
  <c r="BJ183" i="4"/>
  <c r="BF186" i="4"/>
  <c r="BE186" i="4"/>
  <c r="BF237" i="4"/>
  <c r="BE237" i="4"/>
  <c r="BF268" i="4"/>
  <c r="BE268" i="4"/>
  <c r="BE298" i="4"/>
  <c r="BF299" i="4"/>
  <c r="BE299" i="4"/>
  <c r="BJ309" i="4"/>
  <c r="BJ327" i="4"/>
  <c r="BJ428" i="4"/>
  <c r="BG428" i="4"/>
  <c r="BE434" i="4"/>
  <c r="BF434" i="4"/>
  <c r="BG463" i="4"/>
  <c r="BJ463" i="4"/>
  <c r="BI498" i="4"/>
  <c r="BI499" i="4" s="1"/>
  <c r="BI497" i="4"/>
  <c r="BI500" i="4"/>
  <c r="BI496" i="4"/>
  <c r="BI493" i="4"/>
  <c r="BI494" i="4"/>
  <c r="BI495" i="4"/>
  <c r="BJ7" i="4"/>
  <c r="BE12" i="4"/>
  <c r="BE19" i="4"/>
  <c r="BJ25" i="4"/>
  <c r="BE30" i="4"/>
  <c r="BE37" i="4"/>
  <c r="BJ43" i="4"/>
  <c r="BE48" i="4"/>
  <c r="BE55" i="4"/>
  <c r="BJ61" i="4"/>
  <c r="BE66" i="4"/>
  <c r="BG73" i="4"/>
  <c r="BE78" i="4"/>
  <c r="BG82" i="4"/>
  <c r="BG92" i="4"/>
  <c r="BJ96" i="4"/>
  <c r="BJ102" i="4"/>
  <c r="BG102" i="4"/>
  <c r="BJ107" i="4"/>
  <c r="BF109" i="4"/>
  <c r="BE122" i="4"/>
  <c r="BJ127" i="4"/>
  <c r="BG127" i="4"/>
  <c r="BG128" i="4"/>
  <c r="BF134" i="4"/>
  <c r="BE135" i="4"/>
  <c r="BJ146" i="4"/>
  <c r="BG147" i="4"/>
  <c r="BE148" i="4"/>
  <c r="BJ152" i="4"/>
  <c r="BG152" i="4"/>
  <c r="BG154" i="4"/>
  <c r="BK192" i="4"/>
  <c r="BJ199" i="4"/>
  <c r="BG199" i="4"/>
  <c r="BJ206" i="4"/>
  <c r="BG206" i="4"/>
  <c r="BG208" i="4"/>
  <c r="BJ224" i="4"/>
  <c r="BG224" i="4"/>
  <c r="BG225" i="4"/>
  <c r="BE226" i="4"/>
  <c r="BE236" i="4"/>
  <c r="BJ245" i="4"/>
  <c r="BJ247" i="4"/>
  <c r="BG247" i="4"/>
  <c r="BF250" i="4"/>
  <c r="BE250" i="4"/>
  <c r="BJ255" i="4"/>
  <c r="BF257" i="4"/>
  <c r="BE257" i="4"/>
  <c r="BF278" i="4"/>
  <c r="BE278" i="4"/>
  <c r="BJ296" i="4"/>
  <c r="BG429" i="4"/>
  <c r="BJ429" i="4"/>
  <c r="BG465" i="4"/>
  <c r="BJ465" i="4"/>
  <c r="BJ2" i="4"/>
  <c r="K508" i="4"/>
  <c r="K509" i="4" s="1"/>
  <c r="BE5" i="4"/>
  <c r="BF20" i="4"/>
  <c r="BE23" i="4"/>
  <c r="BF38" i="4"/>
  <c r="BE41" i="4"/>
  <c r="BF56" i="4"/>
  <c r="BE59" i="4"/>
  <c r="BE74" i="4"/>
  <c r="BF79" i="4"/>
  <c r="BE83" i="4"/>
  <c r="BF123" i="4"/>
  <c r="BE123" i="4"/>
  <c r="BG135" i="4"/>
  <c r="BE142" i="4"/>
  <c r="BK147" i="4"/>
  <c r="BE155" i="4"/>
  <c r="BF164" i="4"/>
  <c r="BJ192" i="4"/>
  <c r="BG192" i="4"/>
  <c r="BG193" i="4"/>
  <c r="BJ200" i="4"/>
  <c r="BG200" i="4"/>
  <c r="BG201" i="4"/>
  <c r="BE202" i="4"/>
  <c r="BE209" i="4"/>
  <c r="BJ215" i="4"/>
  <c r="BG215" i="4"/>
  <c r="BG216" i="4"/>
  <c r="BE217" i="4"/>
  <c r="BF229" i="4"/>
  <c r="BE229" i="4"/>
  <c r="BF270" i="4"/>
  <c r="BE270" i="4"/>
  <c r="BF291" i="4"/>
  <c r="BE291" i="4"/>
  <c r="BF317" i="4"/>
  <c r="BE317" i="4"/>
  <c r="BF389" i="4"/>
  <c r="BE389" i="4"/>
  <c r="L508" i="4"/>
  <c r="L509" i="4" s="1"/>
  <c r="BJ4" i="4"/>
  <c r="BG19" i="4"/>
  <c r="BJ22" i="4"/>
  <c r="BG37" i="4"/>
  <c r="BJ40" i="4"/>
  <c r="BG55" i="4"/>
  <c r="BJ58" i="4"/>
  <c r="BG78" i="4"/>
  <c r="BG83" i="4"/>
  <c r="BG93" i="4"/>
  <c r="BJ108" i="4"/>
  <c r="BJ109" i="4"/>
  <c r="BG109" i="4"/>
  <c r="BG110" i="4"/>
  <c r="BG129" i="4"/>
  <c r="BJ134" i="4"/>
  <c r="BG134" i="4"/>
  <c r="BF150" i="4"/>
  <c r="BE150" i="4"/>
  <c r="BJ161" i="4"/>
  <c r="BF172" i="4"/>
  <c r="BE172" i="4"/>
  <c r="BF179" i="4"/>
  <c r="BE179" i="4"/>
  <c r="BF195" i="4"/>
  <c r="BE195" i="4"/>
  <c r="BK201" i="4"/>
  <c r="BF220" i="4"/>
  <c r="BE220" i="4"/>
  <c r="BG250" i="4"/>
  <c r="BJ268" i="4"/>
  <c r="BG268" i="4"/>
  <c r="BF335" i="4"/>
  <c r="BE335" i="4"/>
  <c r="BF347" i="4"/>
  <c r="BE347" i="4"/>
  <c r="BF377" i="4"/>
  <c r="BE377" i="4"/>
  <c r="K504" i="4"/>
  <c r="K506" i="4"/>
  <c r="K510" i="4"/>
  <c r="K503" i="4"/>
  <c r="AT498" i="4"/>
  <c r="AT497" i="4"/>
  <c r="AT496" i="4"/>
  <c r="K507" i="4"/>
  <c r="K505" i="4"/>
  <c r="AT493" i="4"/>
  <c r="AT495" i="4"/>
  <c r="M508" i="4"/>
  <c r="BF84" i="4"/>
  <c r="BF102" i="4"/>
  <c r="BF120" i="4"/>
  <c r="BF138" i="4"/>
  <c r="BF156" i="4"/>
  <c r="BF174" i="4"/>
  <c r="BF192" i="4"/>
  <c r="BF210" i="4"/>
  <c r="BF218" i="4"/>
  <c r="BF227" i="4"/>
  <c r="BJ230" i="4"/>
  <c r="BG241" i="4"/>
  <c r="BG252" i="4"/>
  <c r="BF258" i="4"/>
  <c r="BE258" i="4"/>
  <c r="BF263" i="4"/>
  <c r="BJ266" i="4"/>
  <c r="BG277" i="4"/>
  <c r="BG288" i="4"/>
  <c r="BF294" i="4"/>
  <c r="BE294" i="4"/>
  <c r="BF300" i="4"/>
  <c r="BE300" i="4"/>
  <c r="BF306" i="4"/>
  <c r="BE306" i="4"/>
  <c r="BF312" i="4"/>
  <c r="BE312" i="4"/>
  <c r="BF318" i="4"/>
  <c r="BE318" i="4"/>
  <c r="BF324" i="4"/>
  <c r="BE324" i="4"/>
  <c r="BF330" i="4"/>
  <c r="BE330" i="4"/>
  <c r="BF336" i="4"/>
  <c r="BE336" i="4"/>
  <c r="BF342" i="4"/>
  <c r="BE342" i="4"/>
  <c r="BG364" i="4"/>
  <c r="BG407" i="4"/>
  <c r="BG420" i="4"/>
  <c r="BJ420" i="4"/>
  <c r="BF422" i="4"/>
  <c r="BE422" i="4"/>
  <c r="BE423" i="4"/>
  <c r="BG445" i="4"/>
  <c r="BJ445" i="4"/>
  <c r="BK447" i="4"/>
  <c r="BG451" i="4"/>
  <c r="BE451" i="4"/>
  <c r="BK466" i="4"/>
  <c r="BG469" i="4"/>
  <c r="BE469" i="4"/>
  <c r="BF79" i="5"/>
  <c r="BE79" i="5"/>
  <c r="BF80" i="5"/>
  <c r="BE80" i="5"/>
  <c r="BF371" i="5"/>
  <c r="BE371" i="5"/>
  <c r="BJ221" i="4"/>
  <c r="BF243" i="4"/>
  <c r="BE243" i="4"/>
  <c r="BJ251" i="4"/>
  <c r="BF279" i="4"/>
  <c r="BE279" i="4"/>
  <c r="BJ287" i="4"/>
  <c r="BJ355" i="4"/>
  <c r="BG355" i="4"/>
  <c r="BG366" i="4"/>
  <c r="BK379" i="4"/>
  <c r="BE393" i="4"/>
  <c r="BE411" i="4"/>
  <c r="BE437" i="4"/>
  <c r="BG447" i="4"/>
  <c r="BJ447" i="4"/>
  <c r="BF101" i="5"/>
  <c r="BE101" i="5"/>
  <c r="BF127" i="5"/>
  <c r="BE127" i="5"/>
  <c r="BK303" i="5"/>
  <c r="BF303" i="5"/>
  <c r="BF370" i="5"/>
  <c r="BE370" i="5"/>
  <c r="BF228" i="4"/>
  <c r="BE228" i="4"/>
  <c r="BF264" i="4"/>
  <c r="BE264" i="4"/>
  <c r="BG306" i="4"/>
  <c r="BG312" i="4"/>
  <c r="BG318" i="4"/>
  <c r="BG324" i="4"/>
  <c r="BK347" i="4"/>
  <c r="BK368" i="4"/>
  <c r="BJ391" i="4"/>
  <c r="BG391" i="4"/>
  <c r="BJ48" i="5"/>
  <c r="BG48" i="5"/>
  <c r="BJ205" i="5"/>
  <c r="BG205" i="5"/>
  <c r="BJ207" i="5"/>
  <c r="BG207" i="5"/>
  <c r="BE369" i="5"/>
  <c r="BG369" i="5"/>
  <c r="BJ155" i="4"/>
  <c r="BJ173" i="4"/>
  <c r="BJ191" i="4"/>
  <c r="BJ209" i="4"/>
  <c r="BE248" i="4"/>
  <c r="BF249" i="4"/>
  <c r="BE249" i="4"/>
  <c r="BF254" i="4"/>
  <c r="BJ257" i="4"/>
  <c r="BE284" i="4"/>
  <c r="BF285" i="4"/>
  <c r="BE285" i="4"/>
  <c r="BF290" i="4"/>
  <c r="BJ293" i="4"/>
  <c r="BJ299" i="4"/>
  <c r="BJ305" i="4"/>
  <c r="BJ311" i="4"/>
  <c r="BJ317" i="4"/>
  <c r="BJ323" i="4"/>
  <c r="BJ329" i="4"/>
  <c r="BJ335" i="4"/>
  <c r="BJ341" i="4"/>
  <c r="BF350" i="4"/>
  <c r="BF359" i="4"/>
  <c r="BE359" i="4"/>
  <c r="BF383" i="4"/>
  <c r="BE383" i="4"/>
  <c r="BE384" i="4"/>
  <c r="BF393" i="4"/>
  <c r="BF395" i="4"/>
  <c r="BE395" i="4"/>
  <c r="BG408" i="4"/>
  <c r="BJ408" i="4"/>
  <c r="BE425" i="4"/>
  <c r="BG434" i="4"/>
  <c r="BJ434" i="4"/>
  <c r="BG452" i="4"/>
  <c r="BJ452" i="4"/>
  <c r="BG471" i="4"/>
  <c r="BJ471" i="4"/>
  <c r="BF473" i="4"/>
  <c r="BJ483" i="4"/>
  <c r="BJ120" i="5"/>
  <c r="BJ124" i="5"/>
  <c r="BG124" i="5"/>
  <c r="BG223" i="5"/>
  <c r="BE223" i="5"/>
  <c r="BJ292" i="5"/>
  <c r="BG292" i="5"/>
  <c r="BF302" i="5"/>
  <c r="BE302" i="5"/>
  <c r="BF426" i="4"/>
  <c r="BE426" i="4"/>
  <c r="BG453" i="4"/>
  <c r="BJ453" i="4"/>
  <c r="BJ454" i="4"/>
  <c r="BG454" i="4"/>
  <c r="BG474" i="4"/>
  <c r="BJ474" i="4"/>
  <c r="BF476" i="4"/>
  <c r="BE476" i="4"/>
  <c r="AT500" i="4"/>
  <c r="BJ69" i="5"/>
  <c r="BG69" i="5"/>
  <c r="BG175" i="5"/>
  <c r="BE175" i="5"/>
  <c r="BG291" i="5"/>
  <c r="BJ291" i="5"/>
  <c r="BF296" i="4"/>
  <c r="BE296" i="4"/>
  <c r="BF302" i="4"/>
  <c r="BE302" i="4"/>
  <c r="BF308" i="4"/>
  <c r="BE308" i="4"/>
  <c r="BF314" i="4"/>
  <c r="BE314" i="4"/>
  <c r="BF320" i="4"/>
  <c r="BE320" i="4"/>
  <c r="BF326" i="4"/>
  <c r="BE326" i="4"/>
  <c r="BF332" i="4"/>
  <c r="BE332" i="4"/>
  <c r="BF338" i="4"/>
  <c r="BE338" i="4"/>
  <c r="BF344" i="4"/>
  <c r="BE344" i="4"/>
  <c r="BF43" i="5"/>
  <c r="BE43" i="5"/>
  <c r="BF44" i="5"/>
  <c r="BE44" i="5"/>
  <c r="BG71" i="5"/>
  <c r="BJ71" i="5"/>
  <c r="BF93" i="4"/>
  <c r="BF111" i="4"/>
  <c r="BF129" i="4"/>
  <c r="BF147" i="4"/>
  <c r="BF165" i="4"/>
  <c r="BF183" i="4"/>
  <c r="BF201" i="4"/>
  <c r="BF240" i="4"/>
  <c r="BE240" i="4"/>
  <c r="BF245" i="4"/>
  <c r="BG259" i="4"/>
  <c r="BF276" i="4"/>
  <c r="BE276" i="4"/>
  <c r="BF281" i="4"/>
  <c r="BF297" i="4"/>
  <c r="BE297" i="4"/>
  <c r="BF303" i="4"/>
  <c r="BE303" i="4"/>
  <c r="BF309" i="4"/>
  <c r="BE309" i="4"/>
  <c r="BF315" i="4"/>
  <c r="BE315" i="4"/>
  <c r="BF321" i="4"/>
  <c r="BE321" i="4"/>
  <c r="BF327" i="4"/>
  <c r="BE327" i="4"/>
  <c r="BF333" i="4"/>
  <c r="BE333" i="4"/>
  <c r="BF339" i="4"/>
  <c r="BE339" i="4"/>
  <c r="BF345" i="4"/>
  <c r="BE345" i="4"/>
  <c r="BK350" i="4"/>
  <c r="BE371" i="4"/>
  <c r="BE385" i="4"/>
  <c r="BF414" i="4"/>
  <c r="BE414" i="4"/>
  <c r="BJ438" i="4"/>
  <c r="BE459" i="4"/>
  <c r="BF20" i="5"/>
  <c r="BE20" i="5"/>
  <c r="BF65" i="5"/>
  <c r="BE65" i="5"/>
  <c r="BJ92" i="5"/>
  <c r="BF94" i="5"/>
  <c r="BE94" i="5"/>
  <c r="BF261" i="4"/>
  <c r="BE261" i="4"/>
  <c r="BG350" i="4"/>
  <c r="BK361" i="4"/>
  <c r="BE375" i="4"/>
  <c r="BG384" i="4"/>
  <c r="BE386" i="4"/>
  <c r="BF413" i="4"/>
  <c r="BG425" i="4"/>
  <c r="BG430" i="4"/>
  <c r="BE430" i="4"/>
  <c r="K985" i="5"/>
  <c r="K1005" i="5" s="1"/>
  <c r="K983" i="5"/>
  <c r="K982" i="5"/>
  <c r="K1002" i="5" s="1"/>
  <c r="K981" i="5"/>
  <c r="K1001" i="5" s="1"/>
  <c r="K980" i="5"/>
  <c r="K1000" i="5" s="1"/>
  <c r="K979" i="5"/>
  <c r="K999" i="5" s="1"/>
  <c r="K978" i="5"/>
  <c r="K998" i="5" s="1"/>
  <c r="L965" i="5"/>
  <c r="L963" i="5"/>
  <c r="L961" i="5"/>
  <c r="L959" i="5"/>
  <c r="AU955" i="5"/>
  <c r="AU953" i="5"/>
  <c r="AU952" i="5"/>
  <c r="L962" i="5"/>
  <c r="L958" i="5"/>
  <c r="L960" i="5"/>
  <c r="AU951" i="5"/>
  <c r="AU949" i="5"/>
  <c r="AU948" i="5"/>
  <c r="AU950" i="5"/>
  <c r="BF7" i="5"/>
  <c r="BE7" i="5"/>
  <c r="BJ330" i="5"/>
  <c r="BG330" i="5"/>
  <c r="BF90" i="4"/>
  <c r="BF108" i="4"/>
  <c r="BF126" i="4"/>
  <c r="BF144" i="4"/>
  <c r="BF162" i="4"/>
  <c r="BF180" i="4"/>
  <c r="BF198" i="4"/>
  <c r="BF221" i="4"/>
  <c r="BF246" i="4"/>
  <c r="BE246" i="4"/>
  <c r="BJ254" i="4"/>
  <c r="BF282" i="4"/>
  <c r="BE282" i="4"/>
  <c r="BJ290" i="4"/>
  <c r="BE364" i="4"/>
  <c r="BJ373" i="4"/>
  <c r="BG373" i="4"/>
  <c r="BK386" i="4"/>
  <c r="BG396" i="4"/>
  <c r="BJ396" i="4"/>
  <c r="BJ397" i="4"/>
  <c r="BG397" i="4"/>
  <c r="BJ399" i="4"/>
  <c r="BJ418" i="4"/>
  <c r="BF418" i="4"/>
  <c r="BE419" i="4"/>
  <c r="BF430" i="4"/>
  <c r="BE443" i="4"/>
  <c r="BF444" i="4"/>
  <c r="BF465" i="4"/>
  <c r="L985" i="5"/>
  <c r="L1005" i="5" s="1"/>
  <c r="L983" i="5"/>
  <c r="L982" i="5"/>
  <c r="L1002" i="5" s="1"/>
  <c r="L981" i="5"/>
  <c r="L1001" i="5" s="1"/>
  <c r="L980" i="5"/>
  <c r="L1000" i="5" s="1"/>
  <c r="L979" i="5"/>
  <c r="L999" i="5" s="1"/>
  <c r="L978" i="5"/>
  <c r="L998" i="5" s="1"/>
  <c r="M965" i="5"/>
  <c r="M963" i="5"/>
  <c r="M961" i="5"/>
  <c r="M959" i="5"/>
  <c r="AV955" i="5"/>
  <c r="AV953" i="5"/>
  <c r="M962" i="5"/>
  <c r="M958" i="5"/>
  <c r="AV948" i="5"/>
  <c r="M960" i="5"/>
  <c r="AV951" i="5"/>
  <c r="AV949" i="5"/>
  <c r="AV950" i="5"/>
  <c r="AV952" i="5"/>
  <c r="BG18" i="5"/>
  <c r="BE18" i="5"/>
  <c r="Q499" i="4"/>
  <c r="AC499" i="4"/>
  <c r="AO499" i="4"/>
  <c r="J985" i="5"/>
  <c r="J1005" i="5" s="1"/>
  <c r="J983" i="5"/>
  <c r="J982" i="5"/>
  <c r="J1002" i="5" s="1"/>
  <c r="J981" i="5"/>
  <c r="J1001" i="5" s="1"/>
  <c r="J980" i="5"/>
  <c r="J1000" i="5" s="1"/>
  <c r="J979" i="5"/>
  <c r="J999" i="5" s="1"/>
  <c r="J978" i="5"/>
  <c r="J998" i="5" s="1"/>
  <c r="K965" i="5"/>
  <c r="K963" i="5"/>
  <c r="K964" i="5" s="1"/>
  <c r="K961" i="5"/>
  <c r="K959" i="5"/>
  <c r="AT955" i="5"/>
  <c r="AT953" i="5"/>
  <c r="K962" i="5"/>
  <c r="K958" i="5"/>
  <c r="AT952" i="5"/>
  <c r="AT951" i="5"/>
  <c r="AT949" i="5"/>
  <c r="K960" i="5"/>
  <c r="AT948" i="5"/>
  <c r="AT950" i="5"/>
  <c r="BF50" i="5"/>
  <c r="BE50" i="5"/>
  <c r="BF86" i="5"/>
  <c r="BE86" i="5"/>
  <c r="BE171" i="5"/>
  <c r="BE222" i="5"/>
  <c r="BF238" i="5"/>
  <c r="BE238" i="5"/>
  <c r="BE448" i="5"/>
  <c r="BF448" i="5"/>
  <c r="BE463" i="5"/>
  <c r="BF463" i="5"/>
  <c r="BJ370" i="4"/>
  <c r="BJ388" i="4"/>
  <c r="BF470" i="4"/>
  <c r="BE470" i="4"/>
  <c r="AW953" i="5"/>
  <c r="AW954" i="5" s="1"/>
  <c r="AW952" i="5"/>
  <c r="M985" i="5"/>
  <c r="M1005" i="5" s="1"/>
  <c r="M983" i="5"/>
  <c r="M982" i="5"/>
  <c r="M1002" i="5" s="1"/>
  <c r="M981" i="5"/>
  <c r="M1001" i="5" s="1"/>
  <c r="M980" i="5"/>
  <c r="M1000" i="5" s="1"/>
  <c r="N959" i="5"/>
  <c r="N958" i="5"/>
  <c r="N965" i="5"/>
  <c r="AW955" i="5"/>
  <c r="AW948" i="5"/>
  <c r="AW950" i="5"/>
  <c r="AW949" i="5"/>
  <c r="N961" i="5"/>
  <c r="AW951" i="5"/>
  <c r="N962" i="5"/>
  <c r="N963" i="5"/>
  <c r="N964" i="5" s="1"/>
  <c r="N960" i="5"/>
  <c r="M978" i="5"/>
  <c r="M998" i="5" s="1"/>
  <c r="M979" i="5"/>
  <c r="M999" i="5" s="1"/>
  <c r="BF8" i="5"/>
  <c r="BF23" i="5"/>
  <c r="BE23" i="5"/>
  <c r="BF37" i="5"/>
  <c r="BF59" i="5"/>
  <c r="BE59" i="5"/>
  <c r="BF73" i="5"/>
  <c r="BF95" i="5"/>
  <c r="BE95" i="5"/>
  <c r="BE112" i="5"/>
  <c r="BK128" i="5"/>
  <c r="BJ128" i="5"/>
  <c r="BF176" i="5"/>
  <c r="BE177" i="5"/>
  <c r="BF230" i="5"/>
  <c r="BE230" i="5"/>
  <c r="BG259" i="5"/>
  <c r="BE259" i="5"/>
  <c r="BG294" i="5"/>
  <c r="BJ294" i="5"/>
  <c r="BF341" i="5"/>
  <c r="BE341" i="5"/>
  <c r="BE415" i="5"/>
  <c r="BF415" i="5"/>
  <c r="BK420" i="5"/>
  <c r="BJ420" i="5"/>
  <c r="BK423" i="5"/>
  <c r="BJ423" i="5"/>
  <c r="BF587" i="5"/>
  <c r="BE587" i="5"/>
  <c r="BF595" i="5"/>
  <c r="BE595" i="5"/>
  <c r="BF38" i="5"/>
  <c r="BE38" i="5"/>
  <c r="BF74" i="5"/>
  <c r="BE74" i="5"/>
  <c r="BF146" i="5"/>
  <c r="BE146" i="5"/>
  <c r="BE147" i="5"/>
  <c r="BG147" i="5"/>
  <c r="BF190" i="5"/>
  <c r="BE190" i="5"/>
  <c r="BF340" i="5"/>
  <c r="BE340" i="5"/>
  <c r="BG413" i="5"/>
  <c r="BJ413" i="5"/>
  <c r="BJ349" i="4"/>
  <c r="BE361" i="4"/>
  <c r="BJ367" i="4"/>
  <c r="BE372" i="4"/>
  <c r="BE379" i="4"/>
  <c r="BJ385" i="4"/>
  <c r="BE390" i="4"/>
  <c r="BF402" i="4"/>
  <c r="BE440" i="4"/>
  <c r="BK458" i="4"/>
  <c r="BE465" i="4"/>
  <c r="BK470" i="4"/>
  <c r="AY952" i="5"/>
  <c r="AY951" i="5"/>
  <c r="AY950" i="5"/>
  <c r="P962" i="5"/>
  <c r="P960" i="5"/>
  <c r="P958" i="5"/>
  <c r="P965" i="5"/>
  <c r="AY955" i="5"/>
  <c r="AY948" i="5"/>
  <c r="O981" i="5"/>
  <c r="O1001" i="5" s="1"/>
  <c r="AY949" i="5"/>
  <c r="P961" i="5"/>
  <c r="O978" i="5"/>
  <c r="O998" i="5" s="1"/>
  <c r="O979" i="5"/>
  <c r="O999" i="5" s="1"/>
  <c r="P963" i="5"/>
  <c r="P964" i="5" s="1"/>
  <c r="O982" i="5"/>
  <c r="O1002" i="5" s="1"/>
  <c r="O980" i="5"/>
  <c r="O1000" i="5" s="1"/>
  <c r="P959" i="5"/>
  <c r="O985" i="5"/>
  <c r="O1005" i="5" s="1"/>
  <c r="O983" i="5"/>
  <c r="AY953" i="5"/>
  <c r="BE8" i="5"/>
  <c r="BE21" i="5"/>
  <c r="BJ29" i="5"/>
  <c r="BF31" i="5"/>
  <c r="BE37" i="5"/>
  <c r="BK43" i="5"/>
  <c r="BG51" i="5"/>
  <c r="BF53" i="5"/>
  <c r="BE53" i="5"/>
  <c r="BJ65" i="5"/>
  <c r="BF67" i="5"/>
  <c r="BE73" i="5"/>
  <c r="BK79" i="5"/>
  <c r="BG87" i="5"/>
  <c r="BF89" i="5"/>
  <c r="BE89" i="5"/>
  <c r="BG144" i="5"/>
  <c r="BE157" i="5"/>
  <c r="BF158" i="5"/>
  <c r="BE176" i="5"/>
  <c r="BK191" i="5"/>
  <c r="BK209" i="5"/>
  <c r="BG243" i="5"/>
  <c r="BF245" i="5"/>
  <c r="BE245" i="5"/>
  <c r="BF266" i="5"/>
  <c r="BE266" i="5"/>
  <c r="BG277" i="5"/>
  <c r="BF282" i="5"/>
  <c r="BK282" i="5"/>
  <c r="BJ282" i="5"/>
  <c r="BJ321" i="5"/>
  <c r="BG321" i="5"/>
  <c r="BJ336" i="5"/>
  <c r="BG336" i="5"/>
  <c r="BG393" i="5"/>
  <c r="BF505" i="5"/>
  <c r="BE505" i="5"/>
  <c r="BG571" i="5"/>
  <c r="BJ571" i="5"/>
  <c r="BG409" i="4"/>
  <c r="BK413" i="4"/>
  <c r="BK425" i="4"/>
  <c r="BF431" i="4"/>
  <c r="BK444" i="4"/>
  <c r="BF445" i="4"/>
  <c r="BK449" i="4"/>
  <c r="BF460" i="4"/>
  <c r="BK469" i="4"/>
  <c r="BG470" i="4"/>
  <c r="BK480" i="4"/>
  <c r="BG481" i="4"/>
  <c r="W499" i="4"/>
  <c r="BK7" i="5"/>
  <c r="BK952" i="5" s="1"/>
  <c r="BF32" i="5"/>
  <c r="BE32" i="5"/>
  <c r="BJ43" i="5"/>
  <c r="BE52" i="5"/>
  <c r="BK58" i="5"/>
  <c r="BF68" i="5"/>
  <c r="BE68" i="5"/>
  <c r="BJ79" i="5"/>
  <c r="BE88" i="5"/>
  <c r="BK94" i="5"/>
  <c r="BG111" i="5"/>
  <c r="BE128" i="5"/>
  <c r="BE145" i="5"/>
  <c r="BK146" i="5"/>
  <c r="BG156" i="5"/>
  <c r="BJ156" i="5"/>
  <c r="BK176" i="5"/>
  <c r="BJ215" i="5"/>
  <c r="BK215" i="5"/>
  <c r="BE244" i="5"/>
  <c r="BJ337" i="5"/>
  <c r="BG337" i="5"/>
  <c r="BJ364" i="4"/>
  <c r="BJ382" i="4"/>
  <c r="BK397" i="4"/>
  <c r="BK401" i="4"/>
  <c r="BJ409" i="4"/>
  <c r="BJ435" i="4"/>
  <c r="BK454" i="4"/>
  <c r="BE455" i="4"/>
  <c r="BF456" i="4"/>
  <c r="BE456" i="4"/>
  <c r="BK465" i="4"/>
  <c r="BE466" i="4"/>
  <c r="BJ470" i="4"/>
  <c r="BJ481" i="4"/>
  <c r="BG486" i="4"/>
  <c r="BE487" i="4"/>
  <c r="L499" i="4"/>
  <c r="AJ499" i="4"/>
  <c r="BG7" i="5"/>
  <c r="BK8" i="5"/>
  <c r="BE10" i="5"/>
  <c r="BJ20" i="5"/>
  <c r="BJ23" i="5"/>
  <c r="BF25" i="5"/>
  <c r="BK37" i="5"/>
  <c r="BF47" i="5"/>
  <c r="BE47" i="5"/>
  <c r="BJ58" i="5"/>
  <c r="BJ59" i="5"/>
  <c r="BF61" i="5"/>
  <c r="BK73" i="5"/>
  <c r="BF83" i="5"/>
  <c r="BE83" i="5"/>
  <c r="BJ94" i="5"/>
  <c r="BJ95" i="5"/>
  <c r="BF97" i="5"/>
  <c r="BJ102" i="5"/>
  <c r="BJ114" i="5"/>
  <c r="BK145" i="5"/>
  <c r="BF197" i="5"/>
  <c r="BE197" i="5"/>
  <c r="BE214" i="5"/>
  <c r="BF215" i="5"/>
  <c r="BG278" i="5"/>
  <c r="BJ278" i="5"/>
  <c r="BG279" i="5"/>
  <c r="BJ279" i="5"/>
  <c r="BK311" i="5"/>
  <c r="BJ311" i="5"/>
  <c r="BG323" i="5"/>
  <c r="BJ323" i="5"/>
  <c r="BJ395" i="5"/>
  <c r="BG395" i="5"/>
  <c r="M499" i="4"/>
  <c r="BJ8" i="5"/>
  <c r="BJ9" i="5"/>
  <c r="BF11" i="5"/>
  <c r="BG24" i="5"/>
  <c r="BF26" i="5"/>
  <c r="BE26" i="5"/>
  <c r="BJ37" i="5"/>
  <c r="BJ38" i="5"/>
  <c r="BF40" i="5"/>
  <c r="BE46" i="5"/>
  <c r="BK52" i="5"/>
  <c r="BG60" i="5"/>
  <c r="BF62" i="5"/>
  <c r="BE62" i="5"/>
  <c r="BJ73" i="5"/>
  <c r="BJ74" i="5"/>
  <c r="BF76" i="5"/>
  <c r="BE82" i="5"/>
  <c r="BK88" i="5"/>
  <c r="BG96" i="5"/>
  <c r="BF98" i="5"/>
  <c r="BE98" i="5"/>
  <c r="BG103" i="5"/>
  <c r="BE104" i="5"/>
  <c r="BE116" i="5"/>
  <c r="BF118" i="5"/>
  <c r="BE118" i="5"/>
  <c r="BG128" i="5"/>
  <c r="BJ130" i="5"/>
  <c r="BG130" i="5"/>
  <c r="BG132" i="5"/>
  <c r="BF134" i="5"/>
  <c r="BE134" i="5"/>
  <c r="BF151" i="5"/>
  <c r="BK158" i="5"/>
  <c r="BE183" i="5"/>
  <c r="BJ213" i="5"/>
  <c r="BJ264" i="5"/>
  <c r="BE309" i="5"/>
  <c r="BE311" i="5"/>
  <c r="BF311" i="5"/>
  <c r="BK343" i="5"/>
  <c r="BG398" i="5"/>
  <c r="BJ398" i="5"/>
  <c r="BJ361" i="4"/>
  <c r="BJ379" i="4"/>
  <c r="BK398" i="4"/>
  <c r="BK496" i="4" s="1"/>
  <c r="BG402" i="4"/>
  <c r="BK410" i="4"/>
  <c r="BG414" i="4"/>
  <c r="BK422" i="4"/>
  <c r="BG426" i="4"/>
  <c r="BK436" i="4"/>
  <c r="BF438" i="4"/>
  <c r="BG450" i="4"/>
  <c r="BK455" i="4"/>
  <c r="BK476" i="4"/>
  <c r="BH955" i="5"/>
  <c r="BH953" i="5"/>
  <c r="BH954" i="5" s="1"/>
  <c r="BH952" i="5"/>
  <c r="BH950" i="5"/>
  <c r="BH948" i="5"/>
  <c r="BH949" i="5"/>
  <c r="BH951" i="5"/>
  <c r="BK13" i="5"/>
  <c r="BE25" i="5"/>
  <c r="BK31" i="5"/>
  <c r="BG39" i="5"/>
  <c r="BF41" i="5"/>
  <c r="BE41" i="5"/>
  <c r="BJ52" i="5"/>
  <c r="BE61" i="5"/>
  <c r="BK67" i="5"/>
  <c r="BG75" i="5"/>
  <c r="BF77" i="5"/>
  <c r="BE77" i="5"/>
  <c r="BJ88" i="5"/>
  <c r="BE97" i="5"/>
  <c r="BE133" i="5"/>
  <c r="BG150" i="5"/>
  <c r="BE196" i="5"/>
  <c r="BK197" i="5"/>
  <c r="BF203" i="5"/>
  <c r="BE203" i="5"/>
  <c r="BE215" i="5"/>
  <c r="BJ247" i="5"/>
  <c r="BG247" i="5"/>
  <c r="BK281" i="5"/>
  <c r="BF289" i="5"/>
  <c r="BE289" i="5"/>
  <c r="BE310" i="5"/>
  <c r="BF310" i="5"/>
  <c r="BF332" i="5"/>
  <c r="BE332" i="5"/>
  <c r="BF356" i="5"/>
  <c r="BE356" i="5"/>
  <c r="BF386" i="5"/>
  <c r="BE386" i="5"/>
  <c r="BF387" i="5"/>
  <c r="BE387" i="5"/>
  <c r="BG398" i="4"/>
  <c r="BK487" i="4"/>
  <c r="BD499" i="4"/>
  <c r="BI953" i="5"/>
  <c r="BI954" i="5" s="1"/>
  <c r="BI952" i="5"/>
  <c r="BI955" i="5"/>
  <c r="BI950" i="5"/>
  <c r="BI948" i="5"/>
  <c r="BI949" i="5"/>
  <c r="BI951" i="5"/>
  <c r="BG2" i="5"/>
  <c r="BJ13" i="5"/>
  <c r="BJ14" i="5"/>
  <c r="BJ31" i="5"/>
  <c r="BK46" i="5"/>
  <c r="BG54" i="5"/>
  <c r="BF56" i="5"/>
  <c r="BE56" i="5"/>
  <c r="BJ67" i="5"/>
  <c r="BK82" i="5"/>
  <c r="BG90" i="5"/>
  <c r="BF92" i="5"/>
  <c r="BE92" i="5"/>
  <c r="BG104" i="5"/>
  <c r="BG106" i="5"/>
  <c r="BE106" i="5"/>
  <c r="BK134" i="5"/>
  <c r="BK140" i="5"/>
  <c r="BJ140" i="5"/>
  <c r="BF164" i="5"/>
  <c r="BE164" i="5"/>
  <c r="BG181" i="5"/>
  <c r="BE182" i="5"/>
  <c r="BF184" i="5"/>
  <c r="BE184" i="5"/>
  <c r="BJ199" i="5"/>
  <c r="BG199" i="5"/>
  <c r="BE202" i="5"/>
  <c r="BJ234" i="5"/>
  <c r="BE251" i="5"/>
  <c r="BG284" i="5"/>
  <c r="BJ284" i="5"/>
  <c r="BJ285" i="5"/>
  <c r="BG285" i="5"/>
  <c r="BE288" i="5"/>
  <c r="BF318" i="5"/>
  <c r="BK318" i="5"/>
  <c r="BJ318" i="5"/>
  <c r="BJ353" i="5"/>
  <c r="BE384" i="5"/>
  <c r="BJ458" i="5"/>
  <c r="BG458" i="5"/>
  <c r="BJ358" i="4"/>
  <c r="BJ376" i="4"/>
  <c r="BJ394" i="4"/>
  <c r="BJ398" i="4"/>
  <c r="BJ427" i="4"/>
  <c r="BG432" i="4"/>
  <c r="BK437" i="4"/>
  <c r="BJ456" i="4"/>
  <c r="BE473" i="4"/>
  <c r="BF474" i="4"/>
  <c r="BE474" i="4"/>
  <c r="BK483" i="4"/>
  <c r="BE484" i="4"/>
  <c r="BJ2" i="5"/>
  <c r="BE4" i="5"/>
  <c r="BF5" i="5"/>
  <c r="BE5" i="5"/>
  <c r="BK11" i="5"/>
  <c r="BK25" i="5"/>
  <c r="BF35" i="5"/>
  <c r="BE35" i="5"/>
  <c r="BJ46" i="5"/>
  <c r="BJ47" i="5"/>
  <c r="BF49" i="5"/>
  <c r="BK61" i="5"/>
  <c r="BF71" i="5"/>
  <c r="BE71" i="5"/>
  <c r="BJ82" i="5"/>
  <c r="BJ83" i="5"/>
  <c r="BF85" i="5"/>
  <c r="BK97" i="5"/>
  <c r="BF122" i="5"/>
  <c r="BE122" i="5"/>
  <c r="BE123" i="5"/>
  <c r="BG123" i="5"/>
  <c r="BF124" i="5"/>
  <c r="BK133" i="5"/>
  <c r="BJ136" i="5"/>
  <c r="BG136" i="5"/>
  <c r="BF140" i="5"/>
  <c r="BE140" i="5"/>
  <c r="BE152" i="5"/>
  <c r="BE163" i="5"/>
  <c r="BK203" i="5"/>
  <c r="BE236" i="5"/>
  <c r="BE273" i="5"/>
  <c r="BJ286" i="5"/>
  <c r="BF296" i="5"/>
  <c r="BE296" i="5"/>
  <c r="BG314" i="5"/>
  <c r="BJ314" i="5"/>
  <c r="BG315" i="5"/>
  <c r="BJ315" i="5"/>
  <c r="BJ328" i="5"/>
  <c r="BG328" i="5"/>
  <c r="BE331" i="5"/>
  <c r="BE355" i="5"/>
  <c r="BG385" i="5"/>
  <c r="BE385" i="5"/>
  <c r="BF730" i="5"/>
  <c r="BE730" i="5"/>
  <c r="BF731" i="5"/>
  <c r="BE731" i="5"/>
  <c r="BK870" i="5"/>
  <c r="BF870" i="5"/>
  <c r="BG222" i="5"/>
  <c r="BF224" i="5"/>
  <c r="BG229" i="5"/>
  <c r="BG258" i="5"/>
  <c r="BF260" i="5"/>
  <c r="BG265" i="5"/>
  <c r="BG339" i="5"/>
  <c r="BF359" i="5"/>
  <c r="BE359" i="5"/>
  <c r="BF372" i="5"/>
  <c r="BE372" i="5"/>
  <c r="BG384" i="5"/>
  <c r="BF389" i="5"/>
  <c r="BE389" i="5"/>
  <c r="BF400" i="5"/>
  <c r="BF401" i="5"/>
  <c r="BE401" i="5"/>
  <c r="BF402" i="5"/>
  <c r="BE402" i="5"/>
  <c r="BF420" i="5"/>
  <c r="BE420" i="5"/>
  <c r="BK435" i="5"/>
  <c r="BJ435" i="5"/>
  <c r="BJ529" i="5"/>
  <c r="BG529" i="5"/>
  <c r="BF578" i="5"/>
  <c r="BE578" i="5"/>
  <c r="BJ793" i="5"/>
  <c r="BG793" i="5"/>
  <c r="BK831" i="5"/>
  <c r="BF831" i="5"/>
  <c r="BG867" i="5"/>
  <c r="BJ867" i="5"/>
  <c r="AX953" i="5"/>
  <c r="AX954" i="5" s="1"/>
  <c r="AX952" i="5"/>
  <c r="AX951" i="5"/>
  <c r="O962" i="5"/>
  <c r="O960" i="5"/>
  <c r="O958" i="5"/>
  <c r="O965" i="5"/>
  <c r="AX955" i="5"/>
  <c r="AX948" i="5"/>
  <c r="N981" i="5"/>
  <c r="N1001" i="5" s="1"/>
  <c r="AX950" i="5"/>
  <c r="AX949" i="5"/>
  <c r="O961" i="5"/>
  <c r="N978" i="5"/>
  <c r="N998" i="5" s="1"/>
  <c r="N985" i="5"/>
  <c r="N1005" i="5" s="1"/>
  <c r="N982" i="5"/>
  <c r="N1002" i="5" s="1"/>
  <c r="N979" i="5"/>
  <c r="N999" i="5" s="1"/>
  <c r="N983" i="5"/>
  <c r="N980" i="5"/>
  <c r="N1000" i="5" s="1"/>
  <c r="O959" i="5"/>
  <c r="O963" i="5"/>
  <c r="BG116" i="5"/>
  <c r="BE159" i="5"/>
  <c r="BG176" i="5"/>
  <c r="BF191" i="5"/>
  <c r="BE198" i="5"/>
  <c r="BJ222" i="5"/>
  <c r="BK230" i="5"/>
  <c r="BJ258" i="5"/>
  <c r="BK266" i="5"/>
  <c r="BJ287" i="5"/>
  <c r="BF419" i="5"/>
  <c r="BE419" i="5"/>
  <c r="BE493" i="5"/>
  <c r="BF493" i="5"/>
  <c r="BE511" i="5"/>
  <c r="BE514" i="5"/>
  <c r="BJ562" i="5"/>
  <c r="BF562" i="5"/>
  <c r="BG708" i="5"/>
  <c r="BJ708" i="5"/>
  <c r="BJ729" i="5"/>
  <c r="BG729" i="5"/>
  <c r="BG170" i="5"/>
  <c r="BG216" i="5"/>
  <c r="BG252" i="5"/>
  <c r="BK295" i="5"/>
  <c r="BG302" i="5"/>
  <c r="BJ302" i="5"/>
  <c r="BJ310" i="5"/>
  <c r="BG310" i="5"/>
  <c r="BF361" i="5"/>
  <c r="BE361" i="5"/>
  <c r="BJ430" i="5"/>
  <c r="BG430" i="5"/>
  <c r="BF468" i="5"/>
  <c r="BE468" i="5"/>
  <c r="BF474" i="5"/>
  <c r="BE474" i="5"/>
  <c r="BJ509" i="5"/>
  <c r="BG509" i="5"/>
  <c r="BG663" i="5"/>
  <c r="BE663" i="5"/>
  <c r="BA949" i="5"/>
  <c r="BA948" i="5"/>
  <c r="BA950" i="5"/>
  <c r="BA951" i="5"/>
  <c r="BA953" i="5"/>
  <c r="BA955" i="5"/>
  <c r="BA952" i="5"/>
  <c r="BJ7" i="5"/>
  <c r="BK100" i="5"/>
  <c r="BF107" i="5"/>
  <c r="BF113" i="5"/>
  <c r="BG122" i="5"/>
  <c r="BG129" i="5"/>
  <c r="BE130" i="5"/>
  <c r="BJ133" i="5"/>
  <c r="BG134" i="5"/>
  <c r="BJ139" i="5"/>
  <c r="BG140" i="5"/>
  <c r="BJ145" i="5"/>
  <c r="BK151" i="5"/>
  <c r="BG164" i="5"/>
  <c r="BF179" i="5"/>
  <c r="BE186" i="5"/>
  <c r="BE191" i="5"/>
  <c r="BG210" i="5"/>
  <c r="BE211" i="5"/>
  <c r="BF212" i="5"/>
  <c r="BJ216" i="5"/>
  <c r="BK224" i="5"/>
  <c r="BE239" i="5"/>
  <c r="BJ252" i="5"/>
  <c r="BK260" i="5"/>
  <c r="BE275" i="5"/>
  <c r="BJ295" i="5"/>
  <c r="BG296" i="5"/>
  <c r="BJ296" i="5"/>
  <c r="BG297" i="5"/>
  <c r="BJ297" i="5"/>
  <c r="BJ303" i="5"/>
  <c r="BG303" i="5"/>
  <c r="BG326" i="5"/>
  <c r="BJ340" i="5"/>
  <c r="BG340" i="5"/>
  <c r="BJ342" i="5"/>
  <c r="BG342" i="5"/>
  <c r="BF350" i="5"/>
  <c r="BE350" i="5"/>
  <c r="BF351" i="5"/>
  <c r="BE351" i="5"/>
  <c r="BG359" i="5"/>
  <c r="BJ359" i="5"/>
  <c r="BJ372" i="5"/>
  <c r="BG372" i="5"/>
  <c r="BJ416" i="5"/>
  <c r="BG416" i="5"/>
  <c r="BG434" i="5"/>
  <c r="BF438" i="5"/>
  <c r="BE438" i="5"/>
  <c r="BJ449" i="5"/>
  <c r="BG449" i="5"/>
  <c r="BE451" i="5"/>
  <c r="BF451" i="5"/>
  <c r="BE467" i="5"/>
  <c r="BE495" i="5"/>
  <c r="BE563" i="5"/>
  <c r="BF563" i="5"/>
  <c r="BG579" i="5"/>
  <c r="BE580" i="5"/>
  <c r="BF580" i="5"/>
  <c r="BG661" i="5"/>
  <c r="BJ661" i="5"/>
  <c r="BB948" i="5"/>
  <c r="BB950" i="5"/>
  <c r="BB949" i="5"/>
  <c r="BB951" i="5"/>
  <c r="BB953" i="5"/>
  <c r="BB952" i="5"/>
  <c r="BB955" i="5"/>
  <c r="BF2" i="5"/>
  <c r="BJ100" i="5"/>
  <c r="BF125" i="5"/>
  <c r="BE125" i="5"/>
  <c r="BJ151" i="5"/>
  <c r="BE172" i="5"/>
  <c r="BE185" i="5"/>
  <c r="BE218" i="5"/>
  <c r="BE254" i="5"/>
  <c r="BF283" i="5"/>
  <c r="BK305" i="5"/>
  <c r="BF307" i="5"/>
  <c r="BE307" i="5"/>
  <c r="BK321" i="5"/>
  <c r="BF321" i="5"/>
  <c r="BE345" i="5"/>
  <c r="BF346" i="5"/>
  <c r="BE346" i="5"/>
  <c r="BF348" i="5"/>
  <c r="BE348" i="5"/>
  <c r="BF377" i="5"/>
  <c r="BE377" i="5"/>
  <c r="BJ400" i="5"/>
  <c r="BJ404" i="5"/>
  <c r="BG404" i="5"/>
  <c r="BF408" i="5"/>
  <c r="BE408" i="5"/>
  <c r="BJ422" i="5"/>
  <c r="BG422" i="5"/>
  <c r="BF426" i="5"/>
  <c r="BE426" i="5"/>
  <c r="BJ446" i="5"/>
  <c r="BG446" i="5"/>
  <c r="BK456" i="5"/>
  <c r="BJ456" i="5"/>
  <c r="BE475" i="5"/>
  <c r="BF475" i="5"/>
  <c r="BE478" i="5"/>
  <c r="BF478" i="5"/>
  <c r="BG559" i="5"/>
  <c r="BJ559" i="5"/>
  <c r="BG444" i="4"/>
  <c r="BG462" i="4"/>
  <c r="BG480" i="4"/>
  <c r="BC951" i="5"/>
  <c r="BC953" i="5"/>
  <c r="BC954" i="5" s="1"/>
  <c r="BC949" i="5"/>
  <c r="BC950" i="5"/>
  <c r="BC948" i="5"/>
  <c r="BC952" i="5"/>
  <c r="BC955" i="5"/>
  <c r="BJ4" i="5"/>
  <c r="BE9" i="5"/>
  <c r="BE14" i="5"/>
  <c r="BE17" i="5"/>
  <c r="BJ101" i="5"/>
  <c r="BE107" i="5"/>
  <c r="BE113" i="5"/>
  <c r="BE124" i="5"/>
  <c r="BF130" i="5"/>
  <c r="BJ135" i="5"/>
  <c r="BG153" i="5"/>
  <c r="BE166" i="5"/>
  <c r="BF167" i="5"/>
  <c r="BE179" i="5"/>
  <c r="BG198" i="5"/>
  <c r="BF200" i="5"/>
  <c r="BJ204" i="5"/>
  <c r="BE212" i="5"/>
  <c r="BK218" i="5"/>
  <c r="BE226" i="5"/>
  <c r="BE233" i="5"/>
  <c r="BJ246" i="5"/>
  <c r="BK254" i="5"/>
  <c r="BE262" i="5"/>
  <c r="BE269" i="5"/>
  <c r="BJ290" i="5"/>
  <c r="BJ312" i="5"/>
  <c r="BE320" i="5"/>
  <c r="BF322" i="5"/>
  <c r="BE328" i="5"/>
  <c r="BJ333" i="5"/>
  <c r="BJ343" i="5"/>
  <c r="BJ361" i="5"/>
  <c r="BE363" i="5"/>
  <c r="BE376" i="5"/>
  <c r="BJ405" i="5"/>
  <c r="BG405" i="5"/>
  <c r="BJ452" i="5"/>
  <c r="BG452" i="5"/>
  <c r="BF456" i="5"/>
  <c r="BE456" i="5"/>
  <c r="BK473" i="4"/>
  <c r="C499" i="4"/>
  <c r="O499" i="4"/>
  <c r="AA499" i="4"/>
  <c r="AM499" i="4"/>
  <c r="BE2" i="5"/>
  <c r="BK106" i="5"/>
  <c r="BK112" i="5"/>
  <c r="BK113" i="5"/>
  <c r="BE119" i="5"/>
  <c r="BE137" i="5"/>
  <c r="BE142" i="5"/>
  <c r="BF143" i="5"/>
  <c r="BE148" i="5"/>
  <c r="BF149" i="5"/>
  <c r="BE160" i="5"/>
  <c r="BF161" i="5"/>
  <c r="BE168" i="5"/>
  <c r="BE173" i="5"/>
  <c r="BG192" i="5"/>
  <c r="BF194" i="5"/>
  <c r="BJ198" i="5"/>
  <c r="BE201" i="5"/>
  <c r="BE206" i="5"/>
  <c r="BE228" i="5"/>
  <c r="BG240" i="5"/>
  <c r="BF242" i="5"/>
  <c r="BE243" i="5"/>
  <c r="BE248" i="5"/>
  <c r="BG276" i="5"/>
  <c r="BF278" i="5"/>
  <c r="BE284" i="5"/>
  <c r="BF286" i="5"/>
  <c r="BJ305" i="5"/>
  <c r="BE314" i="5"/>
  <c r="BF329" i="5"/>
  <c r="BE335" i="5"/>
  <c r="BJ351" i="5"/>
  <c r="BG351" i="5"/>
  <c r="BJ362" i="5"/>
  <c r="BF364" i="5"/>
  <c r="BE364" i="5"/>
  <c r="BJ390" i="5"/>
  <c r="BG390" i="5"/>
  <c r="BJ451" i="5"/>
  <c r="BG451" i="5"/>
  <c r="BF455" i="5"/>
  <c r="BE455" i="5"/>
  <c r="BF458" i="5"/>
  <c r="BE458" i="5"/>
  <c r="BG405" i="4"/>
  <c r="BG423" i="4"/>
  <c r="BG441" i="4"/>
  <c r="BG459" i="4"/>
  <c r="BG477" i="4"/>
  <c r="BJ106" i="5"/>
  <c r="BG107" i="5"/>
  <c r="BJ112" i="5"/>
  <c r="BG113" i="5"/>
  <c r="BK118" i="5"/>
  <c r="BK124" i="5"/>
  <c r="BG125" i="5"/>
  <c r="BK130" i="5"/>
  <c r="BK136" i="5"/>
  <c r="BE162" i="5"/>
  <c r="BE167" i="5"/>
  <c r="BG186" i="5"/>
  <c r="BE195" i="5"/>
  <c r="BE200" i="5"/>
  <c r="BE227" i="5"/>
  <c r="BK248" i="5"/>
  <c r="BE263" i="5"/>
  <c r="BJ276" i="5"/>
  <c r="BF292" i="5"/>
  <c r="BF293" i="5"/>
  <c r="BG300" i="5"/>
  <c r="BK313" i="5"/>
  <c r="BJ327" i="5"/>
  <c r="BF337" i="5"/>
  <c r="BF338" i="5"/>
  <c r="BE338" i="5"/>
  <c r="BJ346" i="5"/>
  <c r="BG377" i="5"/>
  <c r="BJ377" i="5"/>
  <c r="BF395" i="5"/>
  <c r="BE395" i="5"/>
  <c r="BF410" i="5"/>
  <c r="BE410" i="5"/>
  <c r="BJ469" i="5"/>
  <c r="BG469" i="5"/>
  <c r="BJ478" i="5"/>
  <c r="BG478" i="5"/>
  <c r="BF532" i="5"/>
  <c r="BE532" i="5"/>
  <c r="BK286" i="5"/>
  <c r="BK304" i="5"/>
  <c r="BG320" i="5"/>
  <c r="BG332" i="5"/>
  <c r="BJ332" i="5"/>
  <c r="BG341" i="5"/>
  <c r="BJ341" i="5"/>
  <c r="BF344" i="5"/>
  <c r="BE344" i="5"/>
  <c r="BF379" i="5"/>
  <c r="BE379" i="5"/>
  <c r="BE381" i="5"/>
  <c r="BF416" i="5"/>
  <c r="BK417" i="5"/>
  <c r="BJ417" i="5"/>
  <c r="BJ439" i="5"/>
  <c r="BG439" i="5"/>
  <c r="BJ440" i="5"/>
  <c r="BG440" i="5"/>
  <c r="BK444" i="5"/>
  <c r="BJ444" i="5"/>
  <c r="BJ473" i="5"/>
  <c r="BG473" i="5"/>
  <c r="BJ494" i="5"/>
  <c r="BG494" i="5"/>
  <c r="BF618" i="5"/>
  <c r="BK618" i="5"/>
  <c r="BK103" i="5"/>
  <c r="BJ118" i="5"/>
  <c r="BG119" i="5"/>
  <c r="BF131" i="5"/>
  <c r="BK139" i="5"/>
  <c r="BJ154" i="5"/>
  <c r="BG155" i="5"/>
  <c r="BG161" i="5"/>
  <c r="BG167" i="5"/>
  <c r="BG173" i="5"/>
  <c r="BE290" i="5"/>
  <c r="BE308" i="5"/>
  <c r="BF325" i="5"/>
  <c r="BE325" i="5"/>
  <c r="BG335" i="5"/>
  <c r="BK346" i="5"/>
  <c r="BF385" i="5"/>
  <c r="BF397" i="5"/>
  <c r="BE397" i="5"/>
  <c r="BF435" i="5"/>
  <c r="BE436" i="5"/>
  <c r="BF436" i="5"/>
  <c r="BG447" i="5"/>
  <c r="BE447" i="5"/>
  <c r="BJ461" i="5"/>
  <c r="BG461" i="5"/>
  <c r="BF464" i="5"/>
  <c r="BE464" i="5"/>
  <c r="BG281" i="5"/>
  <c r="BG299" i="5"/>
  <c r="BG317" i="5"/>
  <c r="BK355" i="5"/>
  <c r="BF365" i="5"/>
  <c r="BE365" i="5"/>
  <c r="BF380" i="5"/>
  <c r="BE380" i="5"/>
  <c r="BJ387" i="5"/>
  <c r="BG387" i="5"/>
  <c r="BJ402" i="5"/>
  <c r="BG402" i="5"/>
  <c r="BK471" i="5"/>
  <c r="BJ471" i="5"/>
  <c r="BG482" i="5"/>
  <c r="BJ482" i="5"/>
  <c r="BF507" i="5"/>
  <c r="BE507" i="5"/>
  <c r="BJ522" i="5"/>
  <c r="BG522" i="5"/>
  <c r="BJ523" i="5"/>
  <c r="BG523" i="5"/>
  <c r="BF539" i="5"/>
  <c r="BE539" i="5"/>
  <c r="BE545" i="5"/>
  <c r="BF545" i="5"/>
  <c r="BG546" i="5"/>
  <c r="BE546" i="5"/>
  <c r="BG561" i="5"/>
  <c r="BJ561" i="5"/>
  <c r="BJ604" i="5"/>
  <c r="BG604" i="5"/>
  <c r="BF614" i="5"/>
  <c r="BE614" i="5"/>
  <c r="BJ281" i="5"/>
  <c r="BK292" i="5"/>
  <c r="BJ299" i="5"/>
  <c r="BK310" i="5"/>
  <c r="BJ317" i="5"/>
  <c r="BK328" i="5"/>
  <c r="BK340" i="5"/>
  <c r="BF349" i="5"/>
  <c r="BF374" i="5"/>
  <c r="BE374" i="5"/>
  <c r="BJ385" i="5"/>
  <c r="BJ403" i="5"/>
  <c r="BF412" i="5"/>
  <c r="BJ428" i="5"/>
  <c r="BG428" i="5"/>
  <c r="BK437" i="5"/>
  <c r="BF471" i="5"/>
  <c r="BE471" i="5"/>
  <c r="BG483" i="5"/>
  <c r="BK289" i="5"/>
  <c r="BK307" i="5"/>
  <c r="BK325" i="5"/>
  <c r="BF343" i="5"/>
  <c r="BE349" i="5"/>
  <c r="BJ364" i="5"/>
  <c r="BJ379" i="5"/>
  <c r="BF382" i="5"/>
  <c r="BE382" i="5"/>
  <c r="BF391" i="5"/>
  <c r="BF406" i="5"/>
  <c r="BF423" i="5"/>
  <c r="BE423" i="5"/>
  <c r="BF432" i="5"/>
  <c r="BF462" i="5"/>
  <c r="BE462" i="5"/>
  <c r="BK487" i="5"/>
  <c r="BF353" i="5"/>
  <c r="BE353" i="5"/>
  <c r="BJ366" i="5"/>
  <c r="BG366" i="5"/>
  <c r="BF392" i="5"/>
  <c r="BE392" i="5"/>
  <c r="BF407" i="5"/>
  <c r="BE407" i="5"/>
  <c r="BF452" i="5"/>
  <c r="BE452" i="5"/>
  <c r="BJ487" i="5"/>
  <c r="BG487" i="5"/>
  <c r="BF491" i="5"/>
  <c r="BE491" i="5"/>
  <c r="BF492" i="5"/>
  <c r="BE492" i="5"/>
  <c r="BJ503" i="5"/>
  <c r="BG503" i="5"/>
  <c r="BJ544" i="5"/>
  <c r="BG544" i="5"/>
  <c r="BF444" i="5"/>
  <c r="BF476" i="5"/>
  <c r="BF484" i="5"/>
  <c r="BK459" i="5"/>
  <c r="BJ459" i="5"/>
  <c r="BJ476" i="5"/>
  <c r="BG476" i="5"/>
  <c r="BK485" i="5"/>
  <c r="BF497" i="5"/>
  <c r="BE497" i="5"/>
  <c r="BJ512" i="5"/>
  <c r="BG512" i="5"/>
  <c r="BG530" i="5"/>
  <c r="BJ530" i="5"/>
  <c r="BJ575" i="5"/>
  <c r="BK575" i="5"/>
  <c r="BG675" i="5"/>
  <c r="BE675" i="5"/>
  <c r="BK678" i="5"/>
  <c r="BJ678" i="5"/>
  <c r="BF678" i="5"/>
  <c r="BE717" i="5"/>
  <c r="BG717" i="5"/>
  <c r="BF362" i="5"/>
  <c r="BE362" i="5"/>
  <c r="BF367" i="5"/>
  <c r="BJ370" i="5"/>
  <c r="BF398" i="5"/>
  <c r="BE398" i="5"/>
  <c r="BF403" i="5"/>
  <c r="BJ406" i="5"/>
  <c r="BK431" i="5"/>
  <c r="BJ437" i="5"/>
  <c r="BF459" i="5"/>
  <c r="BG470" i="5"/>
  <c r="BJ513" i="5"/>
  <c r="BJ526" i="5"/>
  <c r="BF526" i="5"/>
  <c r="BJ549" i="5"/>
  <c r="BF677" i="5"/>
  <c r="BE677" i="5"/>
  <c r="BJ691" i="5"/>
  <c r="BF693" i="5"/>
  <c r="BE693" i="5"/>
  <c r="BF347" i="5"/>
  <c r="BE347" i="5"/>
  <c r="BF352" i="5"/>
  <c r="BJ355" i="5"/>
  <c r="BF383" i="5"/>
  <c r="BE383" i="5"/>
  <c r="BF388" i="5"/>
  <c r="BJ391" i="5"/>
  <c r="BK419" i="5"/>
  <c r="BK447" i="5"/>
  <c r="BJ447" i="5"/>
  <c r="BJ464" i="5"/>
  <c r="BG464" i="5"/>
  <c r="BF472" i="5"/>
  <c r="BJ477" i="5"/>
  <c r="BG486" i="5"/>
  <c r="BF521" i="5"/>
  <c r="BE521" i="5"/>
  <c r="BK617" i="5"/>
  <c r="BG649" i="5"/>
  <c r="BE649" i="5"/>
  <c r="BE367" i="5"/>
  <c r="BF368" i="5"/>
  <c r="BE368" i="5"/>
  <c r="BJ376" i="5"/>
  <c r="BE403" i="5"/>
  <c r="BF404" i="5"/>
  <c r="BE404" i="5"/>
  <c r="BJ425" i="5"/>
  <c r="BE480" i="5"/>
  <c r="BE490" i="5"/>
  <c r="BG551" i="5"/>
  <c r="BJ551" i="5"/>
  <c r="BG552" i="5"/>
  <c r="BG554" i="5"/>
  <c r="BJ554" i="5"/>
  <c r="BG573" i="5"/>
  <c r="BE573" i="5"/>
  <c r="BF529" i="5"/>
  <c r="BE529" i="5"/>
  <c r="BJ558" i="5"/>
  <c r="BG558" i="5"/>
  <c r="BF664" i="5"/>
  <c r="BE664" i="5"/>
  <c r="BK671" i="5"/>
  <c r="BJ671" i="5"/>
  <c r="BE496" i="5"/>
  <c r="BG536" i="5"/>
  <c r="BJ536" i="5"/>
  <c r="BF553" i="5"/>
  <c r="BE553" i="5"/>
  <c r="BG590" i="5"/>
  <c r="BJ590" i="5"/>
  <c r="BJ609" i="5"/>
  <c r="BG609" i="5"/>
  <c r="BE616" i="5"/>
  <c r="BF617" i="5"/>
  <c r="BE617" i="5"/>
  <c r="BF515" i="5"/>
  <c r="BE515" i="5"/>
  <c r="BG545" i="5"/>
  <c r="BF547" i="5"/>
  <c r="BE547" i="5"/>
  <c r="BF574" i="5"/>
  <c r="BF575" i="5"/>
  <c r="BG598" i="5"/>
  <c r="BF650" i="5"/>
  <c r="BE650" i="5"/>
  <c r="BJ673" i="5"/>
  <c r="BG673" i="5"/>
  <c r="BF481" i="5"/>
  <c r="BG485" i="5"/>
  <c r="BJ497" i="5"/>
  <c r="BG497" i="5"/>
  <c r="BF506" i="5"/>
  <c r="BE506" i="5"/>
  <c r="BF517" i="5"/>
  <c r="BE517" i="5"/>
  <c r="BG524" i="5"/>
  <c r="BF525" i="5"/>
  <c r="BJ545" i="5"/>
  <c r="BJ572" i="5"/>
  <c r="BJ593" i="5"/>
  <c r="BK594" i="5"/>
  <c r="BG620" i="5"/>
  <c r="BJ620" i="5"/>
  <c r="BE625" i="5"/>
  <c r="BF625" i="5"/>
  <c r="BF628" i="5"/>
  <c r="BE628" i="5"/>
  <c r="BF652" i="5"/>
  <c r="BE652" i="5"/>
  <c r="BF656" i="5"/>
  <c r="BF701" i="5"/>
  <c r="BE701" i="5"/>
  <c r="BE516" i="5"/>
  <c r="BE527" i="5"/>
  <c r="BF527" i="5"/>
  <c r="BG533" i="5"/>
  <c r="BJ533" i="5"/>
  <c r="BJ542" i="5"/>
  <c r="BF542" i="5"/>
  <c r="BF606" i="5"/>
  <c r="BJ606" i="5"/>
  <c r="BK650" i="5"/>
  <c r="BF687" i="5"/>
  <c r="BK687" i="5"/>
  <c r="BG716" i="5"/>
  <c r="BJ716" i="5"/>
  <c r="BF417" i="5"/>
  <c r="BJ419" i="5"/>
  <c r="BF429" i="5"/>
  <c r="BJ431" i="5"/>
  <c r="BF441" i="5"/>
  <c r="BJ443" i="5"/>
  <c r="BF453" i="5"/>
  <c r="BJ455" i="5"/>
  <c r="BF465" i="5"/>
  <c r="BJ467" i="5"/>
  <c r="BF477" i="5"/>
  <c r="BG480" i="5"/>
  <c r="BE481" i="5"/>
  <c r="BE499" i="5"/>
  <c r="BF500" i="5"/>
  <c r="BE500" i="5"/>
  <c r="BK506" i="5"/>
  <c r="BK515" i="5"/>
  <c r="BG525" i="5"/>
  <c r="BJ531" i="5"/>
  <c r="BE541" i="5"/>
  <c r="BE556" i="5"/>
  <c r="BF557" i="5"/>
  <c r="BE557" i="5"/>
  <c r="BE567" i="5"/>
  <c r="BF639" i="5"/>
  <c r="BJ639" i="5"/>
  <c r="BF494" i="5"/>
  <c r="BE494" i="5"/>
  <c r="BF509" i="5"/>
  <c r="BE509" i="5"/>
  <c r="BJ515" i="5"/>
  <c r="BJ525" i="5"/>
  <c r="BJ540" i="5"/>
  <c r="BG566" i="5"/>
  <c r="BJ566" i="5"/>
  <c r="BF569" i="5"/>
  <c r="BE569" i="5"/>
  <c r="BF585" i="5"/>
  <c r="BJ585" i="5"/>
  <c r="BG602" i="5"/>
  <c r="BJ602" i="5"/>
  <c r="BG625" i="5"/>
  <c r="BJ625" i="5"/>
  <c r="BJ634" i="5"/>
  <c r="BG634" i="5"/>
  <c r="BJ481" i="5"/>
  <c r="BG481" i="5"/>
  <c r="BF488" i="5"/>
  <c r="BE488" i="5"/>
  <c r="BF536" i="5"/>
  <c r="BF584" i="5"/>
  <c r="BF605" i="5"/>
  <c r="BG626" i="5"/>
  <c r="BJ626" i="5"/>
  <c r="BF638" i="5"/>
  <c r="BE638" i="5"/>
  <c r="BE613" i="5"/>
  <c r="BK620" i="5"/>
  <c r="BF623" i="5"/>
  <c r="BE623" i="5"/>
  <c r="BG647" i="5"/>
  <c r="BJ647" i="5"/>
  <c r="BJ655" i="5"/>
  <c r="BF694" i="5"/>
  <c r="BK694" i="5"/>
  <c r="BG585" i="5"/>
  <c r="BE585" i="5"/>
  <c r="BG611" i="5"/>
  <c r="BJ611" i="5"/>
  <c r="BK702" i="5"/>
  <c r="BJ702" i="5"/>
  <c r="BJ801" i="5"/>
  <c r="BF801" i="5"/>
  <c r="BK801" i="5"/>
  <c r="BG584" i="5"/>
  <c r="BJ584" i="5"/>
  <c r="BF485" i="5"/>
  <c r="BJ500" i="5"/>
  <c r="BF512" i="5"/>
  <c r="BE512" i="5"/>
  <c r="BK520" i="5"/>
  <c r="BK531" i="5"/>
  <c r="BK556" i="5"/>
  <c r="BJ594" i="5"/>
  <c r="BG597" i="5"/>
  <c r="BK606" i="5"/>
  <c r="BG618" i="5"/>
  <c r="BJ618" i="5"/>
  <c r="BF657" i="5"/>
  <c r="BJ657" i="5"/>
  <c r="BE658" i="5"/>
  <c r="BF670" i="5"/>
  <c r="BF671" i="5"/>
  <c r="BE671" i="5"/>
  <c r="BF750" i="5"/>
  <c r="BJ750" i="5"/>
  <c r="BK774" i="5"/>
  <c r="BF774" i="5"/>
  <c r="BK542" i="5"/>
  <c r="BK547" i="5"/>
  <c r="BG605" i="5"/>
  <c r="BJ605" i="5"/>
  <c r="BJ616" i="5"/>
  <c r="BG616" i="5"/>
  <c r="BG627" i="5"/>
  <c r="BF632" i="5"/>
  <c r="BE632" i="5"/>
  <c r="BG681" i="5"/>
  <c r="BJ681" i="5"/>
  <c r="BF710" i="5"/>
  <c r="BE710" i="5"/>
  <c r="BF482" i="5"/>
  <c r="BE485" i="5"/>
  <c r="BE489" i="5"/>
  <c r="BE502" i="5"/>
  <c r="BJ506" i="5"/>
  <c r="BF533" i="5"/>
  <c r="BG542" i="5"/>
  <c r="BJ547" i="5"/>
  <c r="BK563" i="5"/>
  <c r="BK580" i="5"/>
  <c r="BJ587" i="5"/>
  <c r="BF588" i="5"/>
  <c r="BE598" i="5"/>
  <c r="BG607" i="5"/>
  <c r="BJ607" i="5"/>
  <c r="BE622" i="5"/>
  <c r="BJ630" i="5"/>
  <c r="BF631" i="5"/>
  <c r="BE644" i="5"/>
  <c r="BG645" i="5"/>
  <c r="BE645" i="5"/>
  <c r="BG655" i="5"/>
  <c r="BE656" i="5"/>
  <c r="BG657" i="5"/>
  <c r="BE657" i="5"/>
  <c r="BG669" i="5"/>
  <c r="BE670" i="5"/>
  <c r="BF690" i="5"/>
  <c r="BE690" i="5"/>
  <c r="BG707" i="5"/>
  <c r="BG766" i="5"/>
  <c r="BJ766" i="5"/>
  <c r="BJ484" i="5"/>
  <c r="BF503" i="5"/>
  <c r="BE503" i="5"/>
  <c r="BE513" i="5"/>
  <c r="BE518" i="5"/>
  <c r="BE523" i="5"/>
  <c r="BG527" i="5"/>
  <c r="BG532" i="5"/>
  <c r="BG548" i="5"/>
  <c r="BE554" i="5"/>
  <c r="BE559" i="5"/>
  <c r="BG563" i="5"/>
  <c r="BF589" i="5"/>
  <c r="BE590" i="5"/>
  <c r="BK632" i="5"/>
  <c r="BK655" i="5"/>
  <c r="BK657" i="5"/>
  <c r="BF675" i="5"/>
  <c r="BK675" i="5"/>
  <c r="BG711" i="5"/>
  <c r="BJ711" i="5"/>
  <c r="BF733" i="5"/>
  <c r="BJ733" i="5"/>
  <c r="BG738" i="5"/>
  <c r="BG743" i="5"/>
  <c r="BJ743" i="5"/>
  <c r="BE702" i="5"/>
  <c r="BF702" i="5"/>
  <c r="BG728" i="5"/>
  <c r="BJ728" i="5"/>
  <c r="BK732" i="5"/>
  <c r="BF732" i="5"/>
  <c r="BJ745" i="5"/>
  <c r="BG745" i="5"/>
  <c r="BG746" i="5"/>
  <c r="BJ746" i="5"/>
  <c r="BJ763" i="5"/>
  <c r="BG763" i="5"/>
  <c r="BF775" i="5"/>
  <c r="BJ775" i="5"/>
  <c r="BJ792" i="5"/>
  <c r="BG792" i="5"/>
  <c r="BJ720" i="5"/>
  <c r="BG720" i="5"/>
  <c r="BK773" i="5"/>
  <c r="BJ773" i="5"/>
  <c r="BG798" i="5"/>
  <c r="BJ798" i="5"/>
  <c r="BF827" i="5"/>
  <c r="BE827" i="5"/>
  <c r="BG521" i="5"/>
  <c r="BG539" i="5"/>
  <c r="BG557" i="5"/>
  <c r="BK573" i="5"/>
  <c r="BK574" i="5"/>
  <c r="BF596" i="5"/>
  <c r="BE596" i="5"/>
  <c r="BG633" i="5"/>
  <c r="BK637" i="5"/>
  <c r="BG639" i="5"/>
  <c r="BE639" i="5"/>
  <c r="BF646" i="5"/>
  <c r="BE646" i="5"/>
  <c r="BK656" i="5"/>
  <c r="BK664" i="5"/>
  <c r="BG684" i="5"/>
  <c r="BE685" i="5"/>
  <c r="BF686" i="5"/>
  <c r="BE686" i="5"/>
  <c r="BJ709" i="5"/>
  <c r="BG712" i="5"/>
  <c r="BG769" i="5"/>
  <c r="BJ769" i="5"/>
  <c r="BJ825" i="5"/>
  <c r="BG828" i="5"/>
  <c r="BG846" i="5"/>
  <c r="BE846" i="5"/>
  <c r="BK532" i="5"/>
  <c r="BK550" i="5"/>
  <c r="BK565" i="5"/>
  <c r="BG569" i="5"/>
  <c r="BJ573" i="5"/>
  <c r="BK584" i="5"/>
  <c r="BJ589" i="5"/>
  <c r="BJ600" i="5"/>
  <c r="BK616" i="5"/>
  <c r="BK627" i="5"/>
  <c r="BK628" i="5"/>
  <c r="BJ644" i="5"/>
  <c r="BF653" i="5"/>
  <c r="BK663" i="5"/>
  <c r="BJ684" i="5"/>
  <c r="BF741" i="5"/>
  <c r="BJ741" i="5"/>
  <c r="BJ627" i="5"/>
  <c r="BK638" i="5"/>
  <c r="BK646" i="5"/>
  <c r="BJ663" i="5"/>
  <c r="BK670" i="5"/>
  <c r="BK693" i="5"/>
  <c r="BJ694" i="5"/>
  <c r="BG695" i="5"/>
  <c r="BG722" i="5"/>
  <c r="BJ740" i="5"/>
  <c r="BK740" i="5"/>
  <c r="BG831" i="5"/>
  <c r="BJ831" i="5"/>
  <c r="BF593" i="5"/>
  <c r="BK601" i="5"/>
  <c r="BK607" i="5"/>
  <c r="BG623" i="5"/>
  <c r="BE624" i="5"/>
  <c r="BK645" i="5"/>
  <c r="BE653" i="5"/>
  <c r="BJ665" i="5"/>
  <c r="BJ670" i="5"/>
  <c r="BG677" i="5"/>
  <c r="BK679" i="5"/>
  <c r="BJ687" i="5"/>
  <c r="BG704" i="5"/>
  <c r="BJ722" i="5"/>
  <c r="BE783" i="5"/>
  <c r="BF698" i="5"/>
  <c r="BE698" i="5"/>
  <c r="BK713" i="5"/>
  <c r="BF739" i="5"/>
  <c r="BE739" i="5"/>
  <c r="BK758" i="5"/>
  <c r="BJ758" i="5"/>
  <c r="BK789" i="5"/>
  <c r="BJ789" i="5"/>
  <c r="BF789" i="5"/>
  <c r="BJ811" i="5"/>
  <c r="BG811" i="5"/>
  <c r="BK526" i="5"/>
  <c r="BK544" i="5"/>
  <c r="BK562" i="5"/>
  <c r="BJ580" i="5"/>
  <c r="BK591" i="5"/>
  <c r="BK634" i="5"/>
  <c r="BJ652" i="5"/>
  <c r="BK666" i="5"/>
  <c r="BE667" i="5"/>
  <c r="BF668" i="5"/>
  <c r="BE668" i="5"/>
  <c r="BJ679" i="5"/>
  <c r="BE697" i="5"/>
  <c r="BJ736" i="5"/>
  <c r="BG736" i="5"/>
  <c r="BG756" i="5"/>
  <c r="BE758" i="5"/>
  <c r="BF758" i="5"/>
  <c r="BJ782" i="5"/>
  <c r="BK784" i="5"/>
  <c r="BE754" i="5"/>
  <c r="BF755" i="5"/>
  <c r="BE755" i="5"/>
  <c r="BG796" i="5"/>
  <c r="BE796" i="5"/>
  <c r="BJ822" i="5"/>
  <c r="BG822" i="5"/>
  <c r="BJ830" i="5"/>
  <c r="BF830" i="5"/>
  <c r="BK827" i="5"/>
  <c r="BJ864" i="5"/>
  <c r="BG864" i="5"/>
  <c r="BG693" i="5"/>
  <c r="BG705" i="5"/>
  <c r="BJ717" i="5"/>
  <c r="BK724" i="5"/>
  <c r="BF740" i="5"/>
  <c r="BE740" i="5"/>
  <c r="BJ768" i="5"/>
  <c r="BG768" i="5"/>
  <c r="BG770" i="5"/>
  <c r="BJ770" i="5"/>
  <c r="BF773" i="5"/>
  <c r="BE773" i="5"/>
  <c r="BJ813" i="5"/>
  <c r="BG813" i="5"/>
  <c r="BG819" i="5"/>
  <c r="BE819" i="5"/>
  <c r="BK830" i="5"/>
  <c r="BJ837" i="5"/>
  <c r="BF837" i="5"/>
  <c r="BG638" i="5"/>
  <c r="BG656" i="5"/>
  <c r="BG674" i="5"/>
  <c r="BK689" i="5"/>
  <c r="BJ693" i="5"/>
  <c r="BJ705" i="5"/>
  <c r="BK718" i="5"/>
  <c r="BK731" i="5"/>
  <c r="BK748" i="5"/>
  <c r="BJ751" i="5"/>
  <c r="BF751" i="5"/>
  <c r="BE772" i="5"/>
  <c r="BF805" i="5"/>
  <c r="BF824" i="5"/>
  <c r="BE824" i="5"/>
  <c r="BK577" i="5"/>
  <c r="BK595" i="5"/>
  <c r="BK613" i="5"/>
  <c r="BK631" i="5"/>
  <c r="BJ638" i="5"/>
  <c r="BK649" i="5"/>
  <c r="BJ656" i="5"/>
  <c r="BK667" i="5"/>
  <c r="BJ674" i="5"/>
  <c r="BG682" i="5"/>
  <c r="BG694" i="5"/>
  <c r="BJ697" i="5"/>
  <c r="BG698" i="5"/>
  <c r="BG706" i="5"/>
  <c r="BG710" i="5"/>
  <c r="BJ713" i="5"/>
  <c r="BJ725" i="5"/>
  <c r="BG748" i="5"/>
  <c r="BJ748" i="5"/>
  <c r="BJ757" i="5"/>
  <c r="BG759" i="5"/>
  <c r="BJ802" i="5"/>
  <c r="BE804" i="5"/>
  <c r="BG581" i="5"/>
  <c r="BG599" i="5"/>
  <c r="BG617" i="5"/>
  <c r="BG635" i="5"/>
  <c r="BG653" i="5"/>
  <c r="BG671" i="5"/>
  <c r="BK698" i="5"/>
  <c r="BG702" i="5"/>
  <c r="BK719" i="5"/>
  <c r="BJ732" i="5"/>
  <c r="BG732" i="5"/>
  <c r="BG741" i="5"/>
  <c r="BG749" i="5"/>
  <c r="BJ749" i="5"/>
  <c r="BK761" i="5"/>
  <c r="BJ774" i="5"/>
  <c r="BG774" i="5"/>
  <c r="BJ786" i="5"/>
  <c r="BG787" i="5"/>
  <c r="BJ787" i="5"/>
  <c r="BJ794" i="5"/>
  <c r="BF794" i="5"/>
  <c r="BG803" i="5"/>
  <c r="BJ803" i="5"/>
  <c r="BE805" i="5"/>
  <c r="BJ817" i="5"/>
  <c r="BG817" i="5"/>
  <c r="BG820" i="5"/>
  <c r="BE855" i="5"/>
  <c r="BE856" i="5"/>
  <c r="BF856" i="5"/>
  <c r="BK686" i="5"/>
  <c r="BG690" i="5"/>
  <c r="BJ690" i="5"/>
  <c r="BG719" i="5"/>
  <c r="BK733" i="5"/>
  <c r="BK750" i="5"/>
  <c r="BG777" i="5"/>
  <c r="BJ779" i="5"/>
  <c r="BF779" i="5"/>
  <c r="BG788" i="5"/>
  <c r="BJ788" i="5"/>
  <c r="BG806" i="5"/>
  <c r="BJ806" i="5"/>
  <c r="BF860" i="5"/>
  <c r="BE860" i="5"/>
  <c r="BG578" i="5"/>
  <c r="BG596" i="5"/>
  <c r="BG614" i="5"/>
  <c r="BG632" i="5"/>
  <c r="BG650" i="5"/>
  <c r="BG668" i="5"/>
  <c r="BE684" i="5"/>
  <c r="BJ686" i="5"/>
  <c r="BJ719" i="5"/>
  <c r="BE728" i="5"/>
  <c r="BF736" i="5"/>
  <c r="BK751" i="5"/>
  <c r="BJ761" i="5"/>
  <c r="BF764" i="5"/>
  <c r="BG765" i="5"/>
  <c r="BE765" i="5"/>
  <c r="BE778" i="5"/>
  <c r="BE779" i="5"/>
  <c r="BG805" i="5"/>
  <c r="BJ805" i="5"/>
  <c r="BJ854" i="5"/>
  <c r="BG731" i="5"/>
  <c r="BK739" i="5"/>
  <c r="BG744" i="5"/>
  <c r="BK757" i="5"/>
  <c r="BG767" i="5"/>
  <c r="BE769" i="5"/>
  <c r="BE784" i="5"/>
  <c r="BK788" i="5"/>
  <c r="BG815" i="5"/>
  <c r="BG821" i="5"/>
  <c r="BK826" i="5"/>
  <c r="BG842" i="5"/>
  <c r="BJ842" i="5"/>
  <c r="BF869" i="5"/>
  <c r="BK683" i="5"/>
  <c r="BK701" i="5"/>
  <c r="BJ735" i="5"/>
  <c r="BF769" i="5"/>
  <c r="BF784" i="5"/>
  <c r="BK799" i="5"/>
  <c r="BE800" i="5"/>
  <c r="BK804" i="5"/>
  <c r="BF806" i="5"/>
  <c r="BJ810" i="5"/>
  <c r="BJ816" i="5"/>
  <c r="BG816" i="5"/>
  <c r="BG827" i="5"/>
  <c r="BJ827" i="5"/>
  <c r="BF847" i="5"/>
  <c r="BE847" i="5"/>
  <c r="BJ856" i="5"/>
  <c r="BJ871" i="5"/>
  <c r="BK736" i="5"/>
  <c r="BK745" i="5"/>
  <c r="BK754" i="5"/>
  <c r="BK763" i="5"/>
  <c r="BG789" i="5"/>
  <c r="BJ804" i="5"/>
  <c r="BK817" i="5"/>
  <c r="BJ828" i="5"/>
  <c r="BG829" i="5"/>
  <c r="BG845" i="5"/>
  <c r="BJ845" i="5"/>
  <c r="BG877" i="5"/>
  <c r="BE877" i="5"/>
  <c r="BE880" i="5"/>
  <c r="BF882" i="5"/>
  <c r="BJ882" i="5"/>
  <c r="BE883" i="5"/>
  <c r="BJ885" i="5"/>
  <c r="BF885" i="5"/>
  <c r="BF884" i="5"/>
  <c r="BE884" i="5"/>
  <c r="BF718" i="5"/>
  <c r="BE722" i="5"/>
  <c r="BJ724" i="5"/>
  <c r="BG779" i="5"/>
  <c r="BK790" i="5"/>
  <c r="BG800" i="5"/>
  <c r="BJ823" i="5"/>
  <c r="BG823" i="5"/>
  <c r="BJ859" i="5"/>
  <c r="BG859" i="5"/>
  <c r="BG882" i="5"/>
  <c r="BE882" i="5"/>
  <c r="BF814" i="5"/>
  <c r="BG818" i="5"/>
  <c r="BJ818" i="5"/>
  <c r="BJ836" i="5"/>
  <c r="BK837" i="5"/>
  <c r="BJ838" i="5"/>
  <c r="BG838" i="5"/>
  <c r="BK861" i="5"/>
  <c r="BJ866" i="5"/>
  <c r="BF866" i="5"/>
  <c r="BK880" i="5"/>
  <c r="BF747" i="5"/>
  <c r="BE748" i="5"/>
  <c r="BG751" i="5"/>
  <c r="BK775" i="5"/>
  <c r="BG780" i="5"/>
  <c r="BJ780" i="5"/>
  <c r="BG791" i="5"/>
  <c r="BF851" i="5"/>
  <c r="BE851" i="5"/>
  <c r="BJ861" i="5"/>
  <c r="BG760" i="5"/>
  <c r="BK802" i="5"/>
  <c r="BE821" i="5"/>
  <c r="BK852" i="5"/>
  <c r="BG863" i="5"/>
  <c r="BJ863" i="5"/>
  <c r="BK721" i="5"/>
  <c r="BF737" i="5"/>
  <c r="BG764" i="5"/>
  <c r="BK768" i="5"/>
  <c r="BK772" i="5"/>
  <c r="BE802" i="5"/>
  <c r="BK805" i="5"/>
  <c r="BG809" i="5"/>
  <c r="BJ809" i="5"/>
  <c r="BK823" i="5"/>
  <c r="BE838" i="5"/>
  <c r="BJ841" i="5"/>
  <c r="BG841" i="5"/>
  <c r="BK850" i="5"/>
  <c r="BF871" i="5"/>
  <c r="BG880" i="5"/>
  <c r="BK882" i="5"/>
  <c r="BK869" i="5"/>
  <c r="BE766" i="5"/>
  <c r="BK769" i="5"/>
  <c r="BG773" i="5"/>
  <c r="BK781" i="5"/>
  <c r="BG785" i="5"/>
  <c r="BK793" i="5"/>
  <c r="BG797" i="5"/>
  <c r="BK814" i="5"/>
  <c r="BE839" i="5"/>
  <c r="BK851" i="5"/>
  <c r="BF853" i="5"/>
  <c r="BG856" i="5"/>
  <c r="BG861" i="5"/>
  <c r="BG869" i="5"/>
  <c r="BG871" i="5"/>
  <c r="BG883" i="5"/>
  <c r="BK833" i="5"/>
  <c r="BG843" i="5"/>
  <c r="BE848" i="5"/>
  <c r="BG851" i="5"/>
  <c r="BF857" i="5"/>
  <c r="BJ870" i="5"/>
  <c r="BK871" i="5"/>
  <c r="BK885" i="5"/>
  <c r="BG885" i="5"/>
  <c r="BG888" i="5"/>
  <c r="BE888" i="5"/>
  <c r="BJ852" i="5"/>
  <c r="BG852" i="5"/>
  <c r="BF863" i="5"/>
  <c r="BF875" i="5"/>
  <c r="BE875" i="5"/>
  <c r="BJ834" i="5"/>
  <c r="BG834" i="5"/>
  <c r="BG839" i="5"/>
  <c r="BF845" i="5"/>
  <c r="BK853" i="5"/>
  <c r="BJ857" i="5"/>
  <c r="BG887" i="5"/>
  <c r="BF902" i="5"/>
  <c r="BG905" i="5"/>
  <c r="BG916" i="5"/>
  <c r="BF920" i="5"/>
  <c r="BG923" i="5"/>
  <c r="BG927" i="5"/>
  <c r="BG934" i="5"/>
  <c r="BF938" i="5"/>
  <c r="BJ941" i="5"/>
  <c r="I954" i="5"/>
  <c r="U954" i="5"/>
  <c r="AG954" i="5"/>
  <c r="BE125" i="10"/>
  <c r="BJ905" i="5"/>
  <c r="BG740" i="5"/>
  <c r="BG758" i="5"/>
  <c r="BG776" i="5"/>
  <c r="BG794" i="5"/>
  <c r="BG812" i="5"/>
  <c r="BG830" i="5"/>
  <c r="BG848" i="5"/>
  <c r="BG866" i="5"/>
  <c r="BG870" i="5"/>
  <c r="BE928" i="5"/>
  <c r="BE939" i="5"/>
  <c r="BE943" i="5"/>
  <c r="N306" i="10"/>
  <c r="BK895" i="5"/>
  <c r="BK913" i="5"/>
  <c r="BE914" i="5"/>
  <c r="BJ920" i="5"/>
  <c r="BK931" i="5"/>
  <c r="BE932" i="5"/>
  <c r="BJ938" i="5"/>
  <c r="BJ942" i="5"/>
  <c r="BE17" i="10"/>
  <c r="BE161" i="10"/>
  <c r="BE871" i="5"/>
  <c r="BG892" i="5"/>
  <c r="BG903" i="5"/>
  <c r="BE907" i="5"/>
  <c r="BG910" i="5"/>
  <c r="BG921" i="5"/>
  <c r="BE925" i="5"/>
  <c r="BK820" i="5"/>
  <c r="BK838" i="5"/>
  <c r="BK856" i="5"/>
  <c r="BK874" i="5"/>
  <c r="BF889" i="5"/>
  <c r="BK892" i="5"/>
  <c r="BE893" i="5"/>
  <c r="BJ899" i="5"/>
  <c r="BJ917" i="5"/>
  <c r="BF918" i="5"/>
  <c r="BF936" i="5"/>
  <c r="F300" i="10"/>
  <c r="R300" i="10"/>
  <c r="AP300" i="10"/>
  <c r="K316" i="11"/>
  <c r="K314" i="11"/>
  <c r="K312" i="11"/>
  <c r="K310" i="11"/>
  <c r="K313" i="11"/>
  <c r="K311" i="11"/>
  <c r="K309" i="11"/>
  <c r="BE879" i="5"/>
  <c r="BE886" i="5"/>
  <c r="BE922" i="5"/>
  <c r="BF929" i="5"/>
  <c r="BG932" i="5"/>
  <c r="BE933" i="5"/>
  <c r="BE940" i="5"/>
  <c r="G300" i="10"/>
  <c r="S300" i="10"/>
  <c r="AE300" i="10"/>
  <c r="AQ300" i="10"/>
  <c r="BE890" i="5"/>
  <c r="BJ896" i="5"/>
  <c r="BK907" i="5"/>
  <c r="BE908" i="5"/>
  <c r="BJ914" i="5"/>
  <c r="BK925" i="5"/>
  <c r="BE926" i="5"/>
  <c r="BJ932" i="5"/>
  <c r="BE941" i="5"/>
  <c r="BG893" i="5"/>
  <c r="BG911" i="5"/>
  <c r="BE919" i="5"/>
  <c r="BG929" i="5"/>
  <c r="BE937" i="5"/>
  <c r="N305" i="10"/>
  <c r="BE221" i="10"/>
  <c r="N309" i="10"/>
  <c r="BG890" i="5"/>
  <c r="BE898" i="5"/>
  <c r="BG908" i="5"/>
  <c r="BE916" i="5"/>
  <c r="BG926" i="5"/>
  <c r="BE934" i="5"/>
  <c r="S954" i="5"/>
  <c r="AE954" i="5"/>
  <c r="O305" i="10"/>
  <c r="BE216" i="10"/>
  <c r="BK901" i="5"/>
  <c r="BJ908" i="5"/>
  <c r="BK919" i="5"/>
  <c r="BJ926" i="5"/>
  <c r="BK937" i="5"/>
  <c r="BG941" i="5"/>
  <c r="H954" i="5"/>
  <c r="AF954" i="5"/>
  <c r="AR954" i="5"/>
  <c r="M306" i="10"/>
  <c r="BE243" i="10"/>
  <c r="BE189" i="10"/>
  <c r="BE265" i="10"/>
  <c r="AS954" i="5"/>
  <c r="BE193" i="10"/>
  <c r="I300" i="10"/>
  <c r="U300" i="10"/>
  <c r="J300" i="10"/>
  <c r="V300" i="10"/>
  <c r="AH300" i="10"/>
  <c r="O313" i="11"/>
  <c r="O311" i="11"/>
  <c r="O309" i="11"/>
  <c r="O316" i="11"/>
  <c r="O314" i="11"/>
  <c r="O315" i="11" s="1"/>
  <c r="O312" i="11"/>
  <c r="O310" i="11"/>
  <c r="K305" i="11"/>
  <c r="W305" i="11"/>
  <c r="AI305" i="11"/>
  <c r="K954" i="5"/>
  <c r="W954" i="5"/>
  <c r="AI954" i="5"/>
  <c r="K308" i="10"/>
  <c r="K307" i="10"/>
  <c r="K304" i="10"/>
  <c r="K306" i="10"/>
  <c r="K311" i="10"/>
  <c r="K305" i="10"/>
  <c r="L954" i="5"/>
  <c r="X954" i="5"/>
  <c r="AJ954" i="5"/>
  <c r="L308" i="10"/>
  <c r="L306" i="10"/>
  <c r="L304" i="10"/>
  <c r="L311" i="10"/>
  <c r="L309" i="10"/>
  <c r="L310" i="10" s="1"/>
  <c r="L307" i="10"/>
  <c r="L305" i="10"/>
  <c r="M954" i="5"/>
  <c r="Y954" i="5"/>
  <c r="AK954" i="5"/>
  <c r="M311" i="10"/>
  <c r="M309" i="10"/>
  <c r="M307" i="10"/>
  <c r="M305" i="10"/>
  <c r="M304" i="10"/>
  <c r="M308" i="10"/>
  <c r="O309" i="10"/>
  <c r="O310" i="10" s="1"/>
  <c r="O306" i="10"/>
  <c r="N307" i="10"/>
  <c r="N304" i="10"/>
  <c r="P308" i="10"/>
  <c r="N308" i="10"/>
  <c r="O307" i="10"/>
  <c r="O308" i="10"/>
  <c r="P306" i="10"/>
  <c r="BE195" i="10"/>
  <c r="BE204" i="10"/>
  <c r="K309" i="10"/>
  <c r="K310" i="10" s="1"/>
  <c r="BE201" i="10"/>
  <c r="BE273" i="10"/>
  <c r="F305" i="11"/>
  <c r="R305" i="11"/>
  <c r="AD305" i="11"/>
  <c r="AP305" i="11"/>
  <c r="M313" i="11"/>
  <c r="M311" i="11"/>
  <c r="M309" i="11"/>
  <c r="M316" i="11"/>
  <c r="M314" i="11"/>
  <c r="M312" i="11"/>
  <c r="M310" i="11"/>
  <c r="I305" i="11"/>
  <c r="U305" i="11"/>
  <c r="AG305" i="11"/>
  <c r="K300" i="10"/>
  <c r="W300" i="10"/>
  <c r="AI300" i="10"/>
  <c r="P313" i="11"/>
  <c r="P311" i="11"/>
  <c r="P309" i="11"/>
  <c r="P316" i="11"/>
  <c r="P314" i="11"/>
  <c r="P315" i="11" s="1"/>
  <c r="P312" i="11"/>
  <c r="P310" i="11"/>
  <c r="L305" i="11"/>
  <c r="X305" i="11"/>
  <c r="AJ305" i="11"/>
  <c r="M305" i="11"/>
  <c r="Y305" i="11"/>
  <c r="AK305" i="11"/>
  <c r="P311" i="10"/>
  <c r="P309" i="10"/>
  <c r="P307" i="10"/>
  <c r="P305" i="10"/>
  <c r="N305" i="11"/>
  <c r="Z305" i="11"/>
  <c r="AL305" i="11"/>
  <c r="N300" i="10"/>
  <c r="Z300" i="10"/>
  <c r="AL300" i="10"/>
  <c r="C305" i="11"/>
  <c r="O305" i="11"/>
  <c r="AA305" i="11"/>
  <c r="AM305" i="11"/>
  <c r="O304" i="10"/>
  <c r="BE207" i="10"/>
  <c r="BE279" i="10"/>
  <c r="P304" i="10"/>
  <c r="BE21" i="11"/>
  <c r="BE45" i="11"/>
  <c r="BE69" i="11"/>
  <c r="BE93" i="11"/>
  <c r="BE117" i="11"/>
  <c r="BE141" i="11"/>
  <c r="BE165" i="11"/>
  <c r="BE189" i="11"/>
  <c r="BE213" i="11"/>
  <c r="BE237" i="11"/>
  <c r="BE261" i="11"/>
  <c r="BE285" i="11"/>
  <c r="L310" i="11"/>
  <c r="L312" i="11"/>
  <c r="L314" i="11"/>
  <c r="L315" i="11" s="1"/>
  <c r="L316" i="11"/>
  <c r="N310" i="11"/>
  <c r="N312" i="11"/>
  <c r="N314" i="11"/>
  <c r="N315" i="11" s="1"/>
  <c r="N316" i="11"/>
  <c r="L309" i="11"/>
  <c r="L311" i="11"/>
  <c r="N309" i="11"/>
  <c r="N311" i="11"/>
  <c r="BB499" i="4" l="1"/>
  <c r="BC2018" i="1"/>
  <c r="S299" i="2"/>
  <c r="BE291" i="2"/>
  <c r="BE293" i="2"/>
  <c r="S300" i="2"/>
  <c r="BE290" i="2"/>
  <c r="BB954" i="5"/>
  <c r="S301" i="2"/>
  <c r="BE292" i="2"/>
  <c r="BE294" i="2"/>
  <c r="BE499" i="4"/>
  <c r="BE296" i="2"/>
  <c r="S304" i="2"/>
  <c r="S305" i="2" s="1"/>
  <c r="S303" i="2"/>
  <c r="S306" i="2"/>
  <c r="BJ2018" i="1"/>
  <c r="K548" i="4"/>
  <c r="K529" i="4"/>
  <c r="K549" i="4" s="1"/>
  <c r="O526" i="4"/>
  <c r="O546" i="4" s="1"/>
  <c r="M527" i="4"/>
  <c r="M547" i="4" s="1"/>
  <c r="L548" i="4"/>
  <c r="J524" i="4"/>
  <c r="J544" i="4" s="1"/>
  <c r="J527" i="4"/>
  <c r="J547" i="4" s="1"/>
  <c r="BG493" i="4"/>
  <c r="M315" i="11"/>
  <c r="M964" i="5"/>
  <c r="L525" i="4"/>
  <c r="L545" i="4" s="1"/>
  <c r="AW295" i="3"/>
  <c r="L524" i="4"/>
  <c r="L544" i="4" s="1"/>
  <c r="AT295" i="3"/>
  <c r="K525" i="4"/>
  <c r="K545" i="4" s="1"/>
  <c r="BG500" i="4"/>
  <c r="BG295" i="2"/>
  <c r="BG494" i="4"/>
  <c r="P310" i="10"/>
  <c r="BE955" i="5"/>
  <c r="BE953" i="5"/>
  <c r="BE952" i="5"/>
  <c r="BE950" i="5"/>
  <c r="BE948" i="5"/>
  <c r="BE949" i="5"/>
  <c r="BE951" i="5"/>
  <c r="N523" i="4"/>
  <c r="N543" i="4" s="1"/>
  <c r="M310" i="10"/>
  <c r="AW499" i="4"/>
  <c r="M526" i="4" s="1"/>
  <c r="M546" i="4" s="1"/>
  <c r="BI295" i="3"/>
  <c r="L523" i="4"/>
  <c r="L543" i="4" s="1"/>
  <c r="BG495" i="4"/>
  <c r="N314" i="2"/>
  <c r="N334" i="2" s="1"/>
  <c r="N333" i="2"/>
  <c r="AX295" i="2"/>
  <c r="BH2018" i="1"/>
  <c r="BG2015" i="1"/>
  <c r="BE2017" i="1"/>
  <c r="BE2016" i="1"/>
  <c r="BE2015" i="1"/>
  <c r="BE2019" i="1"/>
  <c r="BE2012" i="1"/>
  <c r="BE2014" i="1"/>
  <c r="BE2013" i="1"/>
  <c r="K1003" i="5"/>
  <c r="K984" i="5"/>
  <c r="K1004" i="5" s="1"/>
  <c r="BA499" i="4"/>
  <c r="O528" i="4"/>
  <c r="N524" i="4"/>
  <c r="N544" i="4" s="1"/>
  <c r="K315" i="11"/>
  <c r="BA954" i="5"/>
  <c r="BK953" i="5"/>
  <c r="BK954" i="5" s="1"/>
  <c r="AU954" i="5"/>
  <c r="M509" i="4"/>
  <c r="AT499" i="4"/>
  <c r="BH499" i="4"/>
  <c r="N525" i="4"/>
  <c r="N545" i="4" s="1"/>
  <c r="AX295" i="3"/>
  <c r="BG496" i="4"/>
  <c r="BG499" i="4" s="1"/>
  <c r="BG2016" i="1"/>
  <c r="AT2018" i="1"/>
  <c r="BJ953" i="5"/>
  <c r="BJ952" i="5"/>
  <c r="BJ951" i="5"/>
  <c r="BJ950" i="5"/>
  <c r="BJ949" i="5"/>
  <c r="BJ948" i="5"/>
  <c r="BJ955" i="5"/>
  <c r="BK497" i="4"/>
  <c r="O530" i="4"/>
  <c r="O550" i="4" s="1"/>
  <c r="S312" i="2"/>
  <c r="BF296" i="2"/>
  <c r="S310" i="2"/>
  <c r="BF294" i="2"/>
  <c r="S315" i="2"/>
  <c r="BF293" i="2"/>
  <c r="S308" i="2"/>
  <c r="S309" i="2"/>
  <c r="BF291" i="2"/>
  <c r="S313" i="2"/>
  <c r="BF289" i="2"/>
  <c r="S311" i="2"/>
  <c r="BF290" i="2"/>
  <c r="BF292" i="2"/>
  <c r="K314" i="2"/>
  <c r="K334" i="2" s="1"/>
  <c r="K333" i="2"/>
  <c r="BF955" i="5"/>
  <c r="BF953" i="5"/>
  <c r="BF954" i="5" s="1"/>
  <c r="BF952" i="5"/>
  <c r="BF950" i="5"/>
  <c r="BF948" i="5"/>
  <c r="BF949" i="5"/>
  <c r="BF951" i="5"/>
  <c r="O964" i="5"/>
  <c r="AY499" i="4"/>
  <c r="O525" i="4" s="1"/>
  <c r="O545" i="4" s="1"/>
  <c r="N526" i="4"/>
  <c r="N546" i="4" s="1"/>
  <c r="M525" i="4"/>
  <c r="M545" i="4" s="1"/>
  <c r="M333" i="3"/>
  <c r="M314" i="3"/>
  <c r="M334" i="3" s="1"/>
  <c r="J333" i="3"/>
  <c r="J314" i="3"/>
  <c r="J334" i="3" s="1"/>
  <c r="AX2018" i="1"/>
  <c r="BK2019" i="1"/>
  <c r="BK2017" i="1"/>
  <c r="BK2016" i="1"/>
  <c r="BK2015" i="1"/>
  <c r="BK2013" i="1"/>
  <c r="BK2014" i="1"/>
  <c r="BK2012" i="1"/>
  <c r="N527" i="4"/>
  <c r="N547" i="4" s="1"/>
  <c r="AU295" i="3"/>
  <c r="O509" i="4"/>
  <c r="K527" i="4"/>
  <c r="K547" i="4" s="1"/>
  <c r="AY295" i="3"/>
  <c r="BA295" i="2"/>
  <c r="AW295" i="2"/>
  <c r="AT295" i="2"/>
  <c r="BG2017" i="1"/>
  <c r="BF2019" i="1"/>
  <c r="BF2014" i="1"/>
  <c r="BF2017" i="1"/>
  <c r="BF2013" i="1"/>
  <c r="BF2016" i="1"/>
  <c r="BF2015" i="1"/>
  <c r="BF2012" i="1"/>
  <c r="J525" i="4"/>
  <c r="J545" i="4" s="1"/>
  <c r="BJ500" i="4"/>
  <c r="BJ498" i="4"/>
  <c r="BJ499" i="4" s="1"/>
  <c r="BJ497" i="4"/>
  <c r="BJ496" i="4"/>
  <c r="BJ493" i="4"/>
  <c r="BJ494" i="4"/>
  <c r="BJ495" i="4"/>
  <c r="N310" i="10"/>
  <c r="BG955" i="5"/>
  <c r="BG953" i="5"/>
  <c r="BG952" i="5"/>
  <c r="BG950" i="5"/>
  <c r="BG948" i="5"/>
  <c r="BG949" i="5"/>
  <c r="BG951" i="5"/>
  <c r="BK949" i="5"/>
  <c r="AT954" i="5"/>
  <c r="J523" i="4"/>
  <c r="J543" i="4" s="1"/>
  <c r="O527" i="4"/>
  <c r="O547" i="4" s="1"/>
  <c r="O524" i="4"/>
  <c r="O544" i="4" s="1"/>
  <c r="N528" i="4"/>
  <c r="BK493" i="4"/>
  <c r="BK296" i="3"/>
  <c r="BK294" i="3"/>
  <c r="BK293" i="3"/>
  <c r="BK292" i="3"/>
  <c r="BK291" i="3"/>
  <c r="BK290" i="3"/>
  <c r="BK289" i="3"/>
  <c r="N333" i="3"/>
  <c r="N314" i="3"/>
  <c r="N334" i="3" s="1"/>
  <c r="L526" i="4"/>
  <c r="L546" i="4" s="1"/>
  <c r="BA295" i="3"/>
  <c r="BH295" i="2"/>
  <c r="BJ2012" i="1"/>
  <c r="BG2012" i="1"/>
  <c r="L333" i="3"/>
  <c r="L314" i="3"/>
  <c r="L334" i="3" s="1"/>
  <c r="N1003" i="5"/>
  <c r="N984" i="5"/>
  <c r="N1004" i="5" s="1"/>
  <c r="BK948" i="5"/>
  <c r="J1003" i="5"/>
  <c r="J984" i="5"/>
  <c r="J1004" i="5" s="1"/>
  <c r="AY954" i="5"/>
  <c r="M1003" i="5"/>
  <c r="M984" i="5"/>
  <c r="M1004" i="5" s="1"/>
  <c r="BK950" i="5"/>
  <c r="L1003" i="5"/>
  <c r="L984" i="5"/>
  <c r="L1004" i="5" s="1"/>
  <c r="L964" i="5"/>
  <c r="O523" i="4"/>
  <c r="O543" i="4" s="1"/>
  <c r="BK500" i="4"/>
  <c r="P509" i="4"/>
  <c r="BE290" i="3"/>
  <c r="BE289" i="3"/>
  <c r="R306" i="3"/>
  <c r="R304" i="3"/>
  <c r="BE296" i="3"/>
  <c r="R303" i="3"/>
  <c r="R302" i="3"/>
  <c r="BE294" i="3"/>
  <c r="R299" i="3"/>
  <c r="BE291" i="3"/>
  <c r="R300" i="3"/>
  <c r="BE293" i="3"/>
  <c r="R301" i="3"/>
  <c r="BE292" i="3"/>
  <c r="M314" i="2"/>
  <c r="M334" i="2" s="1"/>
  <c r="M333" i="2"/>
  <c r="BJ2013" i="1"/>
  <c r="AU2018" i="1"/>
  <c r="BG2013" i="1"/>
  <c r="BK498" i="4"/>
  <c r="BK499" i="4" s="1"/>
  <c r="O314" i="2"/>
  <c r="O334" i="2" s="1"/>
  <c r="O333" i="2"/>
  <c r="BK293" i="2"/>
  <c r="BK292" i="2"/>
  <c r="BK291" i="2"/>
  <c r="BK289" i="2"/>
  <c r="BK294" i="2"/>
  <c r="BK295" i="2" s="1"/>
  <c r="BK296" i="2"/>
  <c r="BK290" i="2"/>
  <c r="BK955" i="5"/>
  <c r="J528" i="4"/>
  <c r="O1003" i="5"/>
  <c r="O984" i="5"/>
  <c r="O1004" i="5" s="1"/>
  <c r="BK951" i="5"/>
  <c r="AV954" i="5"/>
  <c r="BC499" i="4"/>
  <c r="BK494" i="4"/>
  <c r="K333" i="3"/>
  <c r="K314" i="3"/>
  <c r="K334" i="3" s="1"/>
  <c r="O314" i="3"/>
  <c r="O334" i="3" s="1"/>
  <c r="O333" i="3"/>
  <c r="R311" i="3"/>
  <c r="BF289" i="3"/>
  <c r="R309" i="3"/>
  <c r="R312" i="3"/>
  <c r="BF296" i="3"/>
  <c r="R310" i="3"/>
  <c r="BF294" i="3"/>
  <c r="R315" i="3"/>
  <c r="BF293" i="3"/>
  <c r="BF290" i="3"/>
  <c r="R313" i="3"/>
  <c r="BF291" i="3"/>
  <c r="R308" i="3"/>
  <c r="BF292" i="3"/>
  <c r="BG296" i="3"/>
  <c r="BG294" i="3"/>
  <c r="BG293" i="3"/>
  <c r="BG292" i="3"/>
  <c r="BG290" i="3"/>
  <c r="BG289" i="3"/>
  <c r="BG291" i="3"/>
  <c r="J314" i="2"/>
  <c r="J334" i="2" s="1"/>
  <c r="J333" i="2"/>
  <c r="BJ2014" i="1"/>
  <c r="L530" i="4"/>
  <c r="L550" i="4" s="1"/>
  <c r="BH295" i="3"/>
  <c r="BJ296" i="3"/>
  <c r="BJ294" i="3"/>
  <c r="BJ293" i="3"/>
  <c r="BJ292" i="3"/>
  <c r="BJ291" i="3"/>
  <c r="BJ290" i="3"/>
  <c r="BJ289" i="3"/>
  <c r="BC295" i="3"/>
  <c r="BJ294" i="2"/>
  <c r="BJ293" i="2"/>
  <c r="BJ292" i="2"/>
  <c r="BJ290" i="2"/>
  <c r="BJ289" i="2"/>
  <c r="BJ291" i="2"/>
  <c r="BJ296" i="2"/>
  <c r="L314" i="2"/>
  <c r="L334" i="2" s="1"/>
  <c r="L333" i="2"/>
  <c r="BE295" i="2" l="1"/>
  <c r="R314" i="3"/>
  <c r="BF2018" i="1"/>
  <c r="BF295" i="3"/>
  <c r="R305" i="3"/>
  <c r="M523" i="4"/>
  <c r="M543" i="4" s="1"/>
  <c r="BG954" i="5"/>
  <c r="M524" i="4"/>
  <c r="M544" i="4" s="1"/>
  <c r="L529" i="4"/>
  <c r="L549" i="4" s="1"/>
  <c r="BF295" i="2"/>
  <c r="BJ954" i="5"/>
  <c r="BE2018" i="1"/>
  <c r="BG2018" i="1"/>
  <c r="O529" i="4"/>
  <c r="O549" i="4" s="1"/>
  <c r="O548" i="4"/>
  <c r="M530" i="4"/>
  <c r="M550" i="4" s="1"/>
  <c r="BG295" i="3"/>
  <c r="BK2018" i="1"/>
  <c r="S314" i="2"/>
  <c r="BE954" i="5"/>
  <c r="BJ295" i="3"/>
  <c r="BE295" i="3"/>
  <c r="J548" i="4"/>
  <c r="BK295" i="3"/>
  <c r="J526" i="4"/>
  <c r="J546" i="4" s="1"/>
  <c r="J530" i="4"/>
  <c r="J550" i="4" s="1"/>
  <c r="N548" i="4"/>
  <c r="N529" i="4"/>
  <c r="N549" i="4" s="1"/>
  <c r="BJ295" i="2"/>
  <c r="M528" i="4"/>
  <c r="J529" i="4" l="1"/>
  <c r="J549" i="4" s="1"/>
  <c r="M548" i="4"/>
  <c r="M529" i="4"/>
  <c r="M549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J2021" authorId="0" shapeId="0" xr:uid="{00000000-0006-0000-0000-000001000000}">
      <text>
        <r>
          <rPr>
            <sz val="11"/>
            <color theme="1"/>
            <rFont val="Arial"/>
            <scheme val="minor"/>
          </rPr>
          <t>======
ID#AAABBFRBIDE
    (2023-11-22 02:57:38)
@caiyuanfang.cs@gmail.com all languages
_Assigned to Yuanfang Cai_
	-Alan Liu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jPxpYaGzj4EW8kScRbw6f+Gx6nyA=="/>
    </ext>
  </extL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J502" authorId="0" shapeId="0" xr:uid="{00000000-0006-0000-0300-000001000000}">
      <text>
        <r>
          <rPr>
            <sz val="11"/>
            <color theme="1"/>
            <rFont val="Arial"/>
            <scheme val="minor"/>
          </rPr>
          <t>======
ID#AAABBFRBIDI
    (2023-11-22 02:57:38)
@caiyuanfang.cs@gmail.com cpp
_Assigned to Yuanfang Cai_
	-Alan Liu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jepzN4na8ZcGlnTdF8yqxaddwBCQ=="/>
    </ext>
  </extL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J957" authorId="0" shapeId="0" xr:uid="{00000000-0006-0000-0400-000001000000}">
      <text>
        <r>
          <rPr>
            <sz val="11"/>
            <color theme="1"/>
            <rFont val="Arial"/>
            <scheme val="minor"/>
          </rPr>
          <t>======
ID#AAABBFRBIDA
    (2023-11-22 02:57:38)
@caiyuanfang.cs@gmail.com java
_Assigned to Yuanfang Cai_
	-Alan Liu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j7ksCmlDmoi4YvTz27epVgfOZUAg=="/>
    </ext>
  </extL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J303" authorId="0" shapeId="0" xr:uid="{00000000-0006-0000-0900-000001000000}">
      <text>
        <r>
          <rPr>
            <sz val="11"/>
            <color theme="1"/>
            <rFont val="Arial"/>
            <scheme val="minor"/>
          </rPr>
          <t>======
ID#AAABBFRBIC4
    (2023-11-22 02:57:38)
@caiyuanfang.cs@gmail.com explicit python only
_Assigned to Yuanfang Cai_
	-Alan Liu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jXYmxqG0gcaqZ4oDEcEmLRnWyptw=="/>
    </ext>
  </extL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J308" authorId="0" shapeId="0" xr:uid="{00000000-0006-0000-0A00-000001000000}">
      <text>
        <r>
          <rPr>
            <sz val="11"/>
            <color theme="1"/>
            <rFont val="Arial"/>
            <scheme val="minor"/>
          </rPr>
          <t>======
ID#AAABBFRBIC8
    (2023-11-22 02:57:38)
@caiyuanfang.cs@gmail.com python implicit deps
_Assigned to Yuanfang Cai_
	-Alan Liu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gIXp5qACOEFZhau5utQ9XhV3u45w=="/>
    </ext>
  </extLst>
</comments>
</file>

<file path=xl/sharedStrings.xml><?xml version="1.0" encoding="utf-8"?>
<sst xmlns="http://schemas.openxmlformats.org/spreadsheetml/2006/main" count="28983" uniqueCount="3630">
  <si>
    <t>Project Name</t>
  </si>
  <si>
    <t>Language</t>
  </si>
  <si>
    <t>(CLIQUE) InstanceCount</t>
  </si>
  <si>
    <t>(CLIQUE) FileCount</t>
  </si>
  <si>
    <t>(CLIQUE) ChangeCount</t>
  </si>
  <si>
    <t>(CLIQUE) ChangeChurn</t>
  </si>
  <si>
    <t>(CLIQUE) %Files</t>
  </si>
  <si>
    <t>(CLIQUE) %Changes</t>
  </si>
  <si>
    <t>(CLIQUE) %ChangeChurn</t>
  </si>
  <si>
    <t>(CROSSING) InstanceCount</t>
  </si>
  <si>
    <t>(CROSSING) FileCount</t>
  </si>
  <si>
    <t>(CROSSING) ChangeCount</t>
  </si>
  <si>
    <t>(CROSSING) ChangeChurn</t>
  </si>
  <si>
    <t>(CROSSING) %Files</t>
  </si>
  <si>
    <t>(CROSSING) %Changes</t>
  </si>
  <si>
    <t>(CROSSING) %ChangeChurn</t>
  </si>
  <si>
    <t>(MODULARITYVIOLATION) InstanceCount</t>
  </si>
  <si>
    <t>(MODULARITYVIOLATION) FileCount</t>
  </si>
  <si>
    <t>(MODULARITYVIOLATION) ChangeCount</t>
  </si>
  <si>
    <t>(MODULARITYVIOLATION) ChangeChurn</t>
  </si>
  <si>
    <t>(MODULARITYVIOLATION) %Files</t>
  </si>
  <si>
    <t>(MODULARITYVIOLATION) %Changes</t>
  </si>
  <si>
    <t>(MODULARITYVIOLATION) %ChangeChurn</t>
  </si>
  <si>
    <t>(PACKAGECYCLE) InstanceCount</t>
  </si>
  <si>
    <t>(PACKAGECYCLE) FileCount</t>
  </si>
  <si>
    <t>(PACKAGECYCLE) ChangeCount</t>
  </si>
  <si>
    <t>(PACKAGECYCLE) ChangeChurn</t>
  </si>
  <si>
    <t>(PACKAGECYCLE) %Files</t>
  </si>
  <si>
    <t>(PACKAGECYCLE) %Changes</t>
  </si>
  <si>
    <t>(PACKAGECYCLE) %ChangeChurn</t>
  </si>
  <si>
    <t>(UNHEALTHYINHERITANCE) InstanceCount</t>
  </si>
  <si>
    <t>(UNHEALTHYINHERITANCE) FileCount</t>
  </si>
  <si>
    <t>(UNHEALTHYINHERITANCE) ChangeCount</t>
  </si>
  <si>
    <t>(UNHEALTHYINHERITANCE) ChangeChurn</t>
  </si>
  <si>
    <t>(UNHEALTHYINHERITANCE) %Files</t>
  </si>
  <si>
    <t>(UNHEALTHYINHERITANCE) %Changes</t>
  </si>
  <si>
    <t>(UNHEALTHYINHERITANCE) %ChangeChurn</t>
  </si>
  <si>
    <t>(UNSTABLEINTERFACE) InstanceCount</t>
  </si>
  <si>
    <t>(UNSTABLEINTERFACE) FileCount</t>
  </si>
  <si>
    <t>(UNSTABLEINTERFACE) ChangeCount</t>
  </si>
  <si>
    <t>(UNSTABLEINTERFACE) ChangeChurn</t>
  </si>
  <si>
    <t>(UNSTABLEINTERFACE) %Files</t>
  </si>
  <si>
    <t>(UNSTABLEINTERFACE) %Changes</t>
  </si>
  <si>
    <t>(UNSTABLEINTERFACE) %ChangeChurn</t>
  </si>
  <si>
    <t>CLQ Average Churn/Files</t>
  </si>
  <si>
    <t>CRS Average Churn/Files</t>
  </si>
  <si>
    <t>MVG Average Churn/Files</t>
  </si>
  <si>
    <t>PKC Average Churn/Files</t>
  </si>
  <si>
    <t>UIH Average Churn/Files</t>
  </si>
  <si>
    <t>UIF Average Churn/Files</t>
  </si>
  <si>
    <t>Total Files</t>
  </si>
  <si>
    <t>Total LOC</t>
  </si>
  <si>
    <t>Total Churn</t>
  </si>
  <si>
    <t>Total Churn / Total LOC</t>
  </si>
  <si>
    <t>Total Churn / Total Project Files</t>
  </si>
  <si>
    <t>All AP Churn / All LOC</t>
  </si>
  <si>
    <t>All AP Files</t>
  </si>
  <si>
    <t>All AP Churn</t>
  </si>
  <si>
    <t>All AP Churn / All Files</t>
  </si>
  <si>
    <t>All AP Files / All Project FIles</t>
  </si>
  <si>
    <t>AI-on-the-edge-device</t>
  </si>
  <si>
    <t>cpp</t>
  </si>
  <si>
    <t>ALVR</t>
  </si>
  <si>
    <t>ActionBarSherlock</t>
  </si>
  <si>
    <t>java</t>
  </si>
  <si>
    <t>Activiti</t>
  </si>
  <si>
    <t>Aegisub</t>
  </si>
  <si>
    <t>AgentWeb</t>
  </si>
  <si>
    <t>AirSim</t>
  </si>
  <si>
    <t>Album</t>
  </si>
  <si>
    <t>AlgoDS</t>
  </si>
  <si>
    <t>Algo_Ds_Notes</t>
  </si>
  <si>
    <t>Algorithms</t>
  </si>
  <si>
    <t>AliSQL</t>
  </si>
  <si>
    <t>AndEngine</t>
  </si>
  <si>
    <t>AndPermission</t>
  </si>
  <si>
    <t>AndServer</t>
  </si>
  <si>
    <t>Android-ZBLibrary</t>
  </si>
  <si>
    <t>AndroidFire</t>
  </si>
  <si>
    <t>AndroidPicker</t>
  </si>
  <si>
    <t>AndroidUtilCode</t>
  </si>
  <si>
    <t>AppAuth-Android</t>
  </si>
  <si>
    <t>Applied-Energistics-2</t>
  </si>
  <si>
    <t>Arcade-Learning-Environment</t>
  </si>
  <si>
    <t>ArchUnit</t>
  </si>
  <si>
    <t>Arduino</t>
  </si>
  <si>
    <t>ArduinoJson</t>
  </si>
  <si>
    <t>Aria</t>
  </si>
  <si>
    <t>AtomicGameEngine</t>
  </si>
  <si>
    <t>Auto.js</t>
  </si>
  <si>
    <t>AutoHotkey_L</t>
  </si>
  <si>
    <t>AutoLoadCache</t>
  </si>
  <si>
    <t>AxonFramework</t>
  </si>
  <si>
    <t>BIMserver</t>
  </si>
  <si>
    <t>Bear</t>
  </si>
  <si>
    <t>Beef</t>
  </si>
  <si>
    <t>BespokeSynth</t>
  </si>
  <si>
    <t>BookReader</t>
  </si>
  <si>
    <t>ByteTCC</t>
  </si>
  <si>
    <t>C-Plus-Plus</t>
  </si>
  <si>
    <t>CNTK</t>
  </si>
  <si>
    <t>CPlusPlusThings</t>
  </si>
  <si>
    <t>CameraView</t>
  </si>
  <si>
    <t>Catch2</t>
  </si>
  <si>
    <t>Checkpoint</t>
  </si>
  <si>
    <t>Chronicle-Queue</t>
  </si>
  <si>
    <t>Cimoc</t>
  </si>
  <si>
    <t>Cinder</t>
  </si>
  <si>
    <t>CodingInterviews</t>
  </si>
  <si>
    <t>ConEmu</t>
  </si>
  <si>
    <t>Conversations</t>
  </si>
  <si>
    <t>CopyQ</t>
  </si>
  <si>
    <t>Cpp-Primer</t>
  </si>
  <si>
    <t>Cpp_Primer_Answers</t>
  </si>
  <si>
    <t>Cxbx-Reloaded</t>
  </si>
  <si>
    <t>DBus</t>
  </si>
  <si>
    <t>DOOM-3-BFG</t>
  </si>
  <si>
    <t>DWSurvey</t>
  </si>
  <si>
    <t>DaggerMock</t>
  </si>
  <si>
    <t>DataStructures-Algorithms</t>
  </si>
  <si>
    <t>DeepMimic</t>
  </si>
  <si>
    <t>DeepSpeech</t>
  </si>
  <si>
    <t>DependencyCheck</t>
  </si>
  <si>
    <t>DirectX-Graphics-Samples</t>
  </si>
  <si>
    <t>Discovery</t>
  </si>
  <si>
    <t>Dozer</t>
  </si>
  <si>
    <t>EASTL</t>
  </si>
  <si>
    <t>ELF</t>
  </si>
  <si>
    <t>ELL</t>
  </si>
  <si>
    <t>EPIJudge</t>
  </si>
  <si>
    <t>EVCache</t>
  </si>
  <si>
    <t>EasyTransaction</t>
  </si>
  <si>
    <t>EhViewer</t>
  </si>
  <si>
    <t>EternalTerminal</t>
  </si>
  <si>
    <t>FBReaderJ</t>
  </si>
  <si>
    <t>FEBS-Cloud</t>
  </si>
  <si>
    <t>FarPlaneTwo</t>
  </si>
  <si>
    <t>Fast-Android-Networking</t>
  </si>
  <si>
    <t>FastLED</t>
  </si>
  <si>
    <t>FileDownloader</t>
  </si>
  <si>
    <t>FirebaseUI-Android</t>
  </si>
  <si>
    <t>FlatLaf</t>
  </si>
  <si>
    <t>FlexibleAdapter</t>
  </si>
  <si>
    <t>GacUI</t>
  </si>
  <si>
    <t>Gadgetbridge</t>
  </si>
  <si>
    <t>GameNetworkingSockets</t>
  </si>
  <si>
    <t>GeekNews</t>
  </si>
  <si>
    <t>GeometricWeather</t>
  </si>
  <si>
    <t>HElib</t>
  </si>
  <si>
    <t>HIP</t>
  </si>
  <si>
    <t>HackerRank_solutions</t>
  </si>
  <si>
    <t>Hazel</t>
  </si>
  <si>
    <t>Head-First-Design-Patterns</t>
  </si>
  <si>
    <t>Hippy</t>
  </si>
  <si>
    <t>HoloEverywhere</t>
  </si>
  <si>
    <t>HotswapAgent</t>
  </si>
  <si>
    <t>HyperLPR</t>
  </si>
  <si>
    <t>Hyperion-Android</t>
  </si>
  <si>
    <t>Hystrix</t>
  </si>
  <si>
    <t>IRremoteESP8266</t>
  </si>
  <si>
    <t>ImHex</t>
  </si>
  <si>
    <t>IncludeOS</t>
  </si>
  <si>
    <t>IoT-Technical-Guide</t>
  </si>
  <si>
    <t>Iris</t>
  </si>
  <si>
    <t>J2ME-Loader</t>
  </si>
  <si>
    <t>JCTools</t>
  </si>
  <si>
    <t>JGroups</t>
  </si>
  <si>
    <t>JSqlParser</t>
  </si>
  <si>
    <t>JUCE</t>
  </si>
  <si>
    <t>Java-Lang</t>
  </si>
  <si>
    <t>Java-WebSocket</t>
  </si>
  <si>
    <t>Java8InAction</t>
  </si>
  <si>
    <t>JavaHamcrest</t>
  </si>
  <si>
    <t>Jest</t>
  </si>
  <si>
    <t>JsonPath</t>
  </si>
  <si>
    <t>KOOM</t>
  </si>
  <si>
    <t>Karabiner-Elements</t>
  </si>
  <si>
    <t>KeyDB</t>
  </si>
  <si>
    <t>LAVFilters</t>
  </si>
  <si>
    <t>LRecyclerView</t>
  </si>
  <si>
    <t>LeafPic</t>
  </si>
  <si>
    <t>LearnOpenGL</t>
  </si>
  <si>
    <t>LibreSprite</t>
  </si>
  <si>
    <t>LightGBM</t>
  </si>
  <si>
    <t>LintCode</t>
  </si>
  <si>
    <t>LumixEngine</t>
  </si>
  <si>
    <t>MITIE</t>
  </si>
  <si>
    <t>MPAndroidChart</t>
  </si>
  <si>
    <t>MSEC</t>
  </si>
  <si>
    <t>MVision</t>
  </si>
  <si>
    <t>Magisk</t>
  </si>
  <si>
    <t>Marlin</t>
  </si>
  <si>
    <t>MegEngine</t>
  </si>
  <si>
    <t>MineCraft-One-Week-Challenge</t>
  </si>
  <si>
    <t>MinecraftByExample</t>
  </si>
  <si>
    <t>MinecraftForge</t>
  </si>
  <si>
    <t>ModSecurity</t>
  </si>
  <si>
    <t>MuseScore</t>
  </si>
  <si>
    <t>MusicPlayer2</t>
  </si>
  <si>
    <t>Mycat2</t>
  </si>
  <si>
    <t>NDK_OpenGLES_3_0</t>
  </si>
  <si>
    <t>Natron</t>
  </si>
  <si>
    <t>Notepad3</t>
  </si>
  <si>
    <t>NumCpp</t>
  </si>
  <si>
    <t>NymphCast</t>
  </si>
  <si>
    <t>ODrive</t>
  </si>
  <si>
    <t>ORB_SLAM2</t>
  </si>
  <si>
    <t>OfficeFloor</t>
  </si>
  <si>
    <t>Omni-Notes</t>
  </si>
  <si>
    <t>Open3D</t>
  </si>
  <si>
    <t>OpenArk</t>
  </si>
  <si>
    <t>OpenCC</t>
  </si>
  <si>
    <t>OpenPDF</t>
  </si>
  <si>
    <t>OpenSubdiv</t>
  </si>
  <si>
    <t>OpenTTD</t>
  </si>
  <si>
    <t>OpenTripPlanner</t>
  </si>
  <si>
    <t>Osiris</t>
  </si>
  <si>
    <t>PAT</t>
  </si>
  <si>
    <t>Paddle-Lite</t>
  </si>
  <si>
    <t>Parse-SDK-Android</t>
  </si>
  <si>
    <t>PcapPlusPlus</t>
  </si>
  <si>
    <t>Phonograph</t>
  </si>
  <si>
    <t>PhysX-3.4</t>
  </si>
  <si>
    <t>PixelFlow</t>
  </si>
  <si>
    <t>PlaceHolderView</t>
  </si>
  <si>
    <t>Play-Leetcode</t>
  </si>
  <si>
    <t>Play-with-Data-Structures</t>
  </si>
  <si>
    <t>PlayerBase</t>
  </si>
  <si>
    <t>PojavLauncher</t>
  </si>
  <si>
    <t>Polycode</t>
  </si>
  <si>
    <t>PowerJob</t>
  </si>
  <si>
    <t>PrusaSlicer</t>
  </si>
  <si>
    <t>QConf</t>
  </si>
  <si>
    <t>QGIS</t>
  </si>
  <si>
    <t>QOwnNotes</t>
  </si>
  <si>
    <t>QtAV</t>
  </si>
  <si>
    <t>Rajawali</t>
  </si>
  <si>
    <t>RawTherapee</t>
  </si>
  <si>
    <t>RedisDesktopManager</t>
  </si>
  <si>
    <t>Relativty</t>
  </si>
  <si>
    <t>Resteasy</t>
  </si>
  <si>
    <t>Resty</t>
  </si>
  <si>
    <t>RoaringBitmap</t>
  </si>
  <si>
    <t>Rosie</t>
  </si>
  <si>
    <t>RuntimeCompiledCPlusPlus</t>
  </si>
  <si>
    <t>RuoYi</t>
  </si>
  <si>
    <t>RuoYi-Vue</t>
  </si>
  <si>
    <t>RxCache</t>
  </si>
  <si>
    <t>RxCpp</t>
  </si>
  <si>
    <t>RxJava</t>
  </si>
  <si>
    <t>SEAL</t>
  </si>
  <si>
    <t>SFML</t>
  </si>
  <si>
    <t>STL</t>
  </si>
  <si>
    <t>SchemaCrawler</t>
  </si>
  <si>
    <t>Serial-Studio</t>
  </si>
  <si>
    <t>Shadow</t>
  </si>
  <si>
    <t>Shuttle</t>
  </si>
  <si>
    <t>Sigil</t>
  </si>
  <si>
    <t>SikuliX1</t>
  </si>
  <si>
    <t>Slic3r</t>
  </si>
  <si>
    <t>Smack</t>
  </si>
  <si>
    <t>SmartTubeNext</t>
  </si>
  <si>
    <t>Sourcetrail</t>
  </si>
  <si>
    <t>SpaceCadetPinball</t>
  </si>
  <si>
    <t>SpongeAPI</t>
  </si>
  <si>
    <t>SpringAll</t>
  </si>
  <si>
    <t>SpringBootLearning</t>
  </si>
  <si>
    <t>SpringCloudLearning</t>
  </si>
  <si>
    <t>StickerCamera</t>
  </si>
  <si>
    <t>Store</t>
  </si>
  <si>
    <t>TWiLightMenu</t>
  </si>
  <si>
    <t>Tangram-Android</t>
  </si>
  <si>
    <t>Telegram-FOSS</t>
  </si>
  <si>
    <t>TengineKit</t>
  </si>
  <si>
    <t>TensorRT</t>
  </si>
  <si>
    <t>The-Forge</t>
  </si>
  <si>
    <t>TrafficMonitor</t>
  </si>
  <si>
    <t>Travel-Mate</t>
  </si>
  <si>
    <t>TrinityCore</t>
  </si>
  <si>
    <t>TwelveMonkeys</t>
  </si>
  <si>
    <t>UABE</t>
  </si>
  <si>
    <t>UIUtil</t>
  </si>
  <si>
    <t>UnrealEnginePython</t>
  </si>
  <si>
    <t>VINS-Fusion</t>
  </si>
  <si>
    <t>Vita3K</t>
  </si>
  <si>
    <t>VorbisJava</t>
  </si>
  <si>
    <t>Vulkan-Hpp</t>
  </si>
  <si>
    <t>WLED</t>
  </si>
  <si>
    <t>WMRouter</t>
  </si>
  <si>
    <t>WePush</t>
  </si>
  <si>
    <t>WebServer</t>
  </si>
  <si>
    <t>WindowsAppSDK</t>
  </si>
  <si>
    <t>XChange</t>
  </si>
  <si>
    <t>XChart</t>
  </si>
  <si>
    <t>XUI</t>
  </si>
  <si>
    <t>XobotOS</t>
  </si>
  <si>
    <t>YCSB</t>
  </si>
  <si>
    <t>YCVideoPlayer</t>
  </si>
  <si>
    <t>YImagePicker</t>
  </si>
  <si>
    <t>ZLMediaKit</t>
  </si>
  <si>
    <t>Zebra</t>
  </si>
  <si>
    <t>aalto-xml</t>
  </si>
  <si>
    <t>abiword</t>
  </si>
  <si>
    <t>activemq</t>
  </si>
  <si>
    <t>activemq-artemis</t>
  </si>
  <si>
    <t>actor-framework</t>
  </si>
  <si>
    <t>adplug</t>
  </si>
  <si>
    <t>aeron</t>
  </si>
  <si>
    <t>aesh-readline</t>
  </si>
  <si>
    <t>afflib</t>
  </si>
  <si>
    <t>agroal</t>
  </si>
  <si>
    <t>agrona</t>
  </si>
  <si>
    <t>aircompressor</t>
  </si>
  <si>
    <t>aircrack-ng</t>
  </si>
  <si>
    <t>airlift</t>
  </si>
  <si>
    <t>airpal</t>
  </si>
  <si>
    <t>airsonic</t>
  </si>
  <si>
    <t>akhq</t>
  </si>
  <si>
    <t>aksw-commons</t>
  </si>
  <si>
    <t>algorithms_and_data_structures</t>
  </si>
  <si>
    <t>alien</t>
  </si>
  <si>
    <t>aliyun-openapi-java-sdk</t>
  </si>
  <si>
    <t>amarok</t>
  </si>
  <si>
    <t>amidst</t>
  </si>
  <si>
    <t>anbox</t>
  </si>
  <si>
    <t>android</t>
  </si>
  <si>
    <t>android-beacon-library</t>
  </si>
  <si>
    <t>android-betterpickers</t>
  </si>
  <si>
    <t>android-classyshark</t>
  </si>
  <si>
    <t>android-maps-utils</t>
  </si>
  <si>
    <t>android-mvp-mvvm-flytour</t>
  </si>
  <si>
    <t>android-open-source-project-analysis</t>
  </si>
  <si>
    <t>android-samples</t>
  </si>
  <si>
    <t>android-templates-and-utilities</t>
  </si>
  <si>
    <t>androidannotations</t>
  </si>
  <si>
    <t>angle</t>
  </si>
  <si>
    <t>ansj_seg</t>
  </si>
  <si>
    <t>antimony</t>
  </si>
  <si>
    <t>antlr3</t>
  </si>
  <si>
    <t>antlr4</t>
  </si>
  <si>
    <t>anyRTC-RTMP-OpenSource</t>
  </si>
  <si>
    <t>apache-qpid-broker-j</t>
  </si>
  <si>
    <t>apache-qpid-proton-j</t>
  </si>
  <si>
    <t>api</t>
  </si>
  <si>
    <t>apicurio-data-models</t>
  </si>
  <si>
    <t>apicurio-registry</t>
  </si>
  <si>
    <t>apis</t>
  </si>
  <si>
    <t>apollo</t>
  </si>
  <si>
    <t>appinventor-sources</t>
  </si>
  <si>
    <t>appleseed</t>
  </si>
  <si>
    <t>appstream</t>
  </si>
  <si>
    <t>apt</t>
  </si>
  <si>
    <t>archaius</t>
  </si>
  <si>
    <t>ardour</t>
  </si>
  <si>
    <t>ardupilot</t>
  </si>
  <si>
    <t>argparse4j</t>
  </si>
  <si>
    <t>aria2</t>
  </si>
  <si>
    <t>armeria</t>
  </si>
  <si>
    <t>arquillian-core</t>
  </si>
  <si>
    <t>arthas</t>
  </si>
  <si>
    <t>asciidoctorj</t>
  </si>
  <si>
    <t>aseprite</t>
  </si>
  <si>
    <t>asmjit</t>
  </si>
  <si>
    <t>aspell</t>
  </si>
  <si>
    <t>assertj-core</t>
  </si>
  <si>
    <t>assimp</t>
  </si>
  <si>
    <t>asterisk-java</t>
  </si>
  <si>
    <t>astrid</t>
  </si>
  <si>
    <t>async-http-client</t>
  </si>
  <si>
    <t>atheme</t>
  </si>
  <si>
    <t>atlas</t>
  </si>
  <si>
    <t>atmos-client-java</t>
  </si>
  <si>
    <t>atmosphere</t>
  </si>
  <si>
    <t>atomix</t>
  </si>
  <si>
    <t>attoparser</t>
  </si>
  <si>
    <t>audiofile</t>
  </si>
  <si>
    <t>aurora</t>
  </si>
  <si>
    <t>aurora-imui</t>
  </si>
  <si>
    <t>auto</t>
  </si>
  <si>
    <t>avahi</t>
  </si>
  <si>
    <t>avro</t>
  </si>
  <si>
    <t>awaitility</t>
  </si>
  <si>
    <t>aws-elasticache-cluster-client-memcached-for-java</t>
  </si>
  <si>
    <t>aws-sdk-java-v2</t>
  </si>
  <si>
    <t>aws-serverless-java-container</t>
  </si>
  <si>
    <t>azerothcore-wotlk</t>
  </si>
  <si>
    <t>balana</t>
  </si>
  <si>
    <t>barchart-udt</t>
  </si>
  <si>
    <t>base-admin</t>
  </si>
  <si>
    <t>battle_for_wesnoth</t>
  </si>
  <si>
    <t>bc-java</t>
  </si>
  <si>
    <t>bdwgc</t>
  </si>
  <si>
    <t>beam</t>
  </si>
  <si>
    <t>beanshell</t>
  </si>
  <si>
    <t>beanvalidation-api</t>
  </si>
  <si>
    <t>bento4</t>
  </si>
  <si>
    <t>beringei</t>
  </si>
  <si>
    <t>bgslibrary</t>
  </si>
  <si>
    <t>bitcoin</t>
  </si>
  <si>
    <t>bitcoin-wallet</t>
  </si>
  <si>
    <t>bitcoind</t>
  </si>
  <si>
    <t>bitcoinj</t>
  </si>
  <si>
    <t>bitlbee</t>
  </si>
  <si>
    <t>biweekly</t>
  </si>
  <si>
    <t>blade</t>
  </si>
  <si>
    <t>blinker-library</t>
  </si>
  <si>
    <t>blog_demos</t>
  </si>
  <si>
    <t>blueocean-plugin</t>
  </si>
  <si>
    <t>blueprints</t>
  </si>
  <si>
    <t>bluez</t>
  </si>
  <si>
    <t>bnd</t>
  </si>
  <si>
    <t>bonecp</t>
  </si>
  <si>
    <t>bookkeeper</t>
  </si>
  <si>
    <t>boon</t>
  </si>
  <si>
    <t>botan</t>
  </si>
  <si>
    <t>box-java-sdk</t>
  </si>
  <si>
    <t>box2d</t>
  </si>
  <si>
    <t>bpftrace</t>
  </si>
  <si>
    <t>braft</t>
  </si>
  <si>
    <t>braintree_java</t>
  </si>
  <si>
    <t>brave</t>
  </si>
  <si>
    <t>breakpad</t>
  </si>
  <si>
    <t>brltty</t>
  </si>
  <si>
    <t>bt</t>
  </si>
  <si>
    <t>buck</t>
  </si>
  <si>
    <t>bullet3</t>
  </si>
  <si>
    <t>byte-buddy</t>
  </si>
  <si>
    <t>bytecode-viewer</t>
  </si>
  <si>
    <t>c-ares</t>
  </si>
  <si>
    <t>c3p0</t>
  </si>
  <si>
    <t>cache2k</t>
  </si>
  <si>
    <t>caffe</t>
  </si>
  <si>
    <t>caffeine</t>
  </si>
  <si>
    <t>caja</t>
  </si>
  <si>
    <t>calcite</t>
  </si>
  <si>
    <t>calcite-avatica</t>
  </si>
  <si>
    <t>calculator</t>
  </si>
  <si>
    <t>calibre</t>
  </si>
  <si>
    <t>californium</t>
  </si>
  <si>
    <t>camel</t>
  </si>
  <si>
    <t>camunda-bpm-platform</t>
  </si>
  <si>
    <t>canal</t>
  </si>
  <si>
    <t>capnproto</t>
  </si>
  <si>
    <t>capstone</t>
  </si>
  <si>
    <t>carbon-analytics-common</t>
  </si>
  <si>
    <t>carbon-commons</t>
  </si>
  <si>
    <t>carbon-consent-management</t>
  </si>
  <si>
    <t>carbon-governance</t>
  </si>
  <si>
    <t>carbon-identity-framework</t>
  </si>
  <si>
    <t>carbon-registry</t>
  </si>
  <si>
    <t>carla</t>
  </si>
  <si>
    <t>cartographer</t>
  </si>
  <si>
    <t>cas</t>
  </si>
  <si>
    <t>cassandra</t>
  </si>
  <si>
    <t>catalyst</t>
  </si>
  <si>
    <t>cayenne</t>
  </si>
  <si>
    <t>cdi</t>
  </si>
  <si>
    <t>cef</t>
  </si>
  <si>
    <t>ceres-solver</t>
  </si>
  <si>
    <t>cfengine</t>
  </si>
  <si>
    <t>cglib</t>
  </si>
  <si>
    <t>cgminer</t>
  </si>
  <si>
    <t>chakracore</t>
  </si>
  <si>
    <t>charybdis</t>
  </si>
  <si>
    <t>checker-framework</t>
  </si>
  <si>
    <t>cherrytree</t>
  </si>
  <si>
    <t>chunk-templates</t>
  </si>
  <si>
    <t>citra</t>
  </si>
  <si>
    <t>ckb-next</t>
  </si>
  <si>
    <t>clamav</t>
  </si>
  <si>
    <t>classgraph</t>
  </si>
  <si>
    <t>client_java</t>
  </si>
  <si>
    <t>cling</t>
  </si>
  <si>
    <t>clip</t>
  </si>
  <si>
    <t>clojure</t>
  </si>
  <si>
    <t>closure-compiler</t>
  </si>
  <si>
    <t>cloudstack</t>
  </si>
  <si>
    <t>cobertura</t>
  </si>
  <si>
    <t>cocos-engine</t>
  </si>
  <si>
    <t>cocos2d-js</t>
  </si>
  <si>
    <t>cocos2d-x</t>
  </si>
  <si>
    <t>cocoyaxi</t>
  </si>
  <si>
    <t>code</t>
  </si>
  <si>
    <t>code-library</t>
  </si>
  <si>
    <t>cometd</t>
  </si>
  <si>
    <t>commonmark-java</t>
  </si>
  <si>
    <t>commons</t>
  </si>
  <si>
    <t>commons-codec</t>
  </si>
  <si>
    <t>conceal</t>
  </si>
  <si>
    <t>concurrency-api</t>
  </si>
  <si>
    <t>concurrentqueue</t>
  </si>
  <si>
    <t>config</t>
  </si>
  <si>
    <t>configuration-as-code-plugin</t>
  </si>
  <si>
    <t>conky</t>
  </si>
  <si>
    <t>conscrypt</t>
  </si>
  <si>
    <t>consul-client</t>
  </si>
  <si>
    <t>coolq-http-api</t>
  </si>
  <si>
    <t>copycat</t>
  </si>
  <si>
    <t>core</t>
  </si>
  <si>
    <t>corona</t>
  </si>
  <si>
    <t>cosmos</t>
  </si>
  <si>
    <t>couchbase-java-client</t>
  </si>
  <si>
    <t>couchbase-jvm-clients</t>
  </si>
  <si>
    <t>cppcheck</t>
  </si>
  <si>
    <t>cppcoro</t>
  </si>
  <si>
    <t>cppinsights</t>
  </si>
  <si>
    <t>cpprestsdk</t>
  </si>
  <si>
    <t>cqengine</t>
  </si>
  <si>
    <t>cquery</t>
  </si>
  <si>
    <t>crawl</t>
  </si>
  <si>
    <t>cron-utils</t>
  </si>
  <si>
    <t>cryptacular</t>
  </si>
  <si>
    <t>ctci</t>
  </si>
  <si>
    <t>cucumber-jvm</t>
  </si>
  <si>
    <t>cudf</t>
  </si>
  <si>
    <t>curator</t>
  </si>
  <si>
    <t>cwa-server</t>
  </si>
  <si>
    <t>cyclops</t>
  </si>
  <si>
    <t>dagger</t>
  </si>
  <si>
    <t>dataease</t>
  </si>
  <si>
    <t>datanucleus-api-jdo</t>
  </si>
  <si>
    <t>datanucleus-core</t>
  </si>
  <si>
    <t>datanucleus-rdbms</t>
  </si>
  <si>
    <t>datasource-proxy</t>
  </si>
  <si>
    <t>datax-web</t>
  </si>
  <si>
    <t>date</t>
  </si>
  <si>
    <t>db-tutorial</t>
  </si>
  <si>
    <t>de.flapdoodle.embed.process</t>
  </si>
  <si>
    <t>debezium</t>
  </si>
  <si>
    <t>deepdetect</t>
  </si>
  <si>
    <t>deeplearning4j</t>
  </si>
  <si>
    <t>deobfuscator</t>
  </si>
  <si>
    <t>dependency-track</t>
  </si>
  <si>
    <t>depends</t>
  </si>
  <si>
    <t>design_patterns</t>
  </si>
  <si>
    <t>desktop</t>
  </si>
  <si>
    <t>devilution</t>
  </si>
  <si>
    <t>dex2jar</t>
  </si>
  <si>
    <t>differential-privacy</t>
  </si>
  <si>
    <t>directory-kerby</t>
  </si>
  <si>
    <t>directory-ldap-api</t>
  </si>
  <si>
    <t>directory-server</t>
  </si>
  <si>
    <t>disconf</t>
  </si>
  <si>
    <t>disruptor</t>
  </si>
  <si>
    <t>ditto.git</t>
  </si>
  <si>
    <t>djinni</t>
  </si>
  <si>
    <t>djl</t>
  </si>
  <si>
    <t>dkpro-core</t>
  </si>
  <si>
    <t>dnsjava</t>
  </si>
  <si>
    <t>docker-java</t>
  </si>
  <si>
    <t>docx4j</t>
  </si>
  <si>
    <t>dogecoin</t>
  </si>
  <si>
    <t>dolphin</t>
  </si>
  <si>
    <t>dolphinscheduler</t>
  </si>
  <si>
    <t>dom4j</t>
  </si>
  <si>
    <t>domoticz</t>
  </si>
  <si>
    <t>doom3.gpl</t>
  </si>
  <si>
    <t>doris</t>
  </si>
  <si>
    <t>doxygen</t>
  </si>
  <si>
    <t>draco</t>
  </si>
  <si>
    <t>drake</t>
  </si>
  <si>
    <t>drill</t>
  </si>
  <si>
    <t>drools</t>
  </si>
  <si>
    <t>droolsjbpm-integration</t>
  </si>
  <si>
    <t>dropbox-sdk-java</t>
  </si>
  <si>
    <t>dropwizard</t>
  </si>
  <si>
    <t>druid</t>
  </si>
  <si>
    <t>dubbo</t>
  </si>
  <si>
    <t>duilib</t>
  </si>
  <si>
    <t>dust3d</t>
  </si>
  <si>
    <t>dxvk</t>
  </si>
  <si>
    <t>earthenterprise</t>
  </si>
  <si>
    <t>easy-random</t>
  </si>
  <si>
    <t>easy-rules</t>
  </si>
  <si>
    <t>eclipse-collections</t>
  </si>
  <si>
    <t>eclipselink</t>
  </si>
  <si>
    <t>edb-debugger</t>
  </si>
  <si>
    <t>effective-java-3e-source-code</t>
  </si>
  <si>
    <t>egeria</t>
  </si>
  <si>
    <t>ehcache3</t>
  </si>
  <si>
    <t>ejml</t>
  </si>
  <si>
    <t>elasticsearch-hadoop</t>
  </si>
  <si>
    <t>electron</t>
  </si>
  <si>
    <t>elements</t>
  </si>
  <si>
    <t>elephant-bird</t>
  </si>
  <si>
    <t>encfs</t>
  </si>
  <si>
    <t>engine</t>
  </si>
  <si>
    <t>entt</t>
  </si>
  <si>
    <t>enunciate</t>
  </si>
  <si>
    <t>errai</t>
  </si>
  <si>
    <t>error-prone</t>
  </si>
  <si>
    <t>erupt</t>
  </si>
  <si>
    <t>es</t>
  </si>
  <si>
    <t>esapi-java-legacy</t>
  </si>
  <si>
    <t>esphome</t>
  </si>
  <si>
    <t>euclid</t>
  </si>
  <si>
    <t>eureka</t>
  </si>
  <si>
    <t>eurorack</t>
  </si>
  <si>
    <t>everit-json-schema</t>
  </si>
  <si>
    <t>everrest</t>
  </si>
  <si>
    <t>evpp</t>
  </si>
  <si>
    <t>exificient</t>
  </si>
  <si>
    <t>fabric-carpet</t>
  </si>
  <si>
    <t>facebook4j</t>
  </si>
  <si>
    <t>failsafe</t>
  </si>
  <si>
    <t>faiss</t>
  </si>
  <si>
    <t>falco</t>
  </si>
  <si>
    <t>fast-serialization</t>
  </si>
  <si>
    <t>fastutil</t>
  </si>
  <si>
    <t>fbthrift</t>
  </si>
  <si>
    <t>feign</t>
  </si>
  <si>
    <t>fernflower</t>
  </si>
  <si>
    <t>fest-assert-1.x</t>
  </si>
  <si>
    <t>filament</t>
  </si>
  <si>
    <t>find-sec-bugs</t>
  </si>
  <si>
    <t>findbugs</t>
  </si>
  <si>
    <t>firebase-android-sdk</t>
  </si>
  <si>
    <t>fish-shell</t>
  </si>
  <si>
    <t>fitnesse</t>
  </si>
  <si>
    <t>fivem</t>
  </si>
  <si>
    <t>flameshot</t>
  </si>
  <si>
    <t>flashlight</t>
  </si>
  <si>
    <t>flatpack</t>
  </si>
  <si>
    <t>flexmark-java</t>
  </si>
  <si>
    <t>flink</t>
  </si>
  <si>
    <t>flink-cdc-connectors</t>
  </si>
  <si>
    <t>flowable-engine</t>
  </si>
  <si>
    <t>flowing-retail</t>
  </si>
  <si>
    <t>flume</t>
  </si>
  <si>
    <t>flyway</t>
  </si>
  <si>
    <t>folly</t>
  </si>
  <si>
    <t>fprime</t>
  </si>
  <si>
    <t>framework</t>
  </si>
  <si>
    <t>freeablo</t>
  </si>
  <si>
    <t>fresco</t>
  </si>
  <si>
    <t>fully-homomorphic-encryption</t>
  </si>
  <si>
    <t>funiture</t>
  </si>
  <si>
    <t>g2o</t>
  </si>
  <si>
    <t>galley</t>
  </si>
  <si>
    <t>gatk</t>
  </si>
  <si>
    <t>gax-java</t>
  </si>
  <si>
    <t>gecco</t>
  </si>
  <si>
    <t>geode</t>
  </si>
  <si>
    <t>geolatte-geom</t>
  </si>
  <si>
    <t>geomajas-project-server</t>
  </si>
  <si>
    <t>geometry-api-java</t>
  </si>
  <si>
    <t>geoserver</t>
  </si>
  <si>
    <t>giffun</t>
  </si>
  <si>
    <t>gitblit</t>
  </si>
  <si>
    <t>glassfish</t>
  </si>
  <si>
    <t>glassfish-hk2</t>
  </si>
  <si>
    <t>glide</t>
  </si>
  <si>
    <t>glow</t>
  </si>
  <si>
    <t>glslang</t>
  </si>
  <si>
    <t>gnucash-android</t>
  </si>
  <si>
    <t>godot</t>
  </si>
  <si>
    <t>goldendict</t>
  </si>
  <si>
    <t>google-api-java-client</t>
  </si>
  <si>
    <t>google-auth-library-java</t>
  </si>
  <si>
    <t>google-http-java-client</t>
  </si>
  <si>
    <t>google-maps-services-java</t>
  </si>
  <si>
    <t>google-oauth-java-client</t>
  </si>
  <si>
    <t>googletest</t>
  </si>
  <si>
    <t>gosu</t>
  </si>
  <si>
    <t>gperftools</t>
  </si>
  <si>
    <t>gqrx</t>
  </si>
  <si>
    <t>graal</t>
  </si>
  <si>
    <t>graphql-java</t>
  </si>
  <si>
    <t>graylog2-server</t>
  </si>
  <si>
    <t>griddb</t>
  </si>
  <si>
    <t>gridgain</t>
  </si>
  <si>
    <t>grizzly</t>
  </si>
  <si>
    <t>groovy</t>
  </si>
  <si>
    <t>grpc</t>
  </si>
  <si>
    <t>grpc-java</t>
  </si>
  <si>
    <t>grpc-spring-boot-starter</t>
  </si>
  <si>
    <t>gs-collections</t>
  </si>
  <si>
    <t>gson</t>
  </si>
  <si>
    <t>guava</t>
  </si>
  <si>
    <t>gwt-bootstrap</t>
  </si>
  <si>
    <t>gwt-dnd</t>
  </si>
  <si>
    <t>gwtbootstrap3</t>
  </si>
  <si>
    <t>gwtbootstrap3-extras</t>
  </si>
  <si>
    <t>h2database</t>
  </si>
  <si>
    <t>halflife</t>
  </si>
  <si>
    <t>halley</t>
  </si>
  <si>
    <t>handlebars.java</t>
  </si>
  <si>
    <t>hapi-fhir</t>
  </si>
  <si>
    <t>harfbuzz</t>
  </si>
  <si>
    <t>hazelcast</t>
  </si>
  <si>
    <t>heaptrack</t>
  </si>
  <si>
    <t>heavydb</t>
  </si>
  <si>
    <t>helidon</t>
  </si>
  <si>
    <t>helio-workstation</t>
  </si>
  <si>
    <t>helios</t>
  </si>
  <si>
    <t>hellocharts-android</t>
  </si>
  <si>
    <t>helm</t>
  </si>
  <si>
    <t>heritrix3</t>
  </si>
  <si>
    <t>hermes</t>
  </si>
  <si>
    <t>hhvm</t>
  </si>
  <si>
    <t>hibernate-orm</t>
  </si>
  <si>
    <t>hibernate-search</t>
  </si>
  <si>
    <t>hibernate-validator</t>
  </si>
  <si>
    <t>hk2</t>
  </si>
  <si>
    <t>hppc</t>
  </si>
  <si>
    <t>hppcrt</t>
  </si>
  <si>
    <t>hpx</t>
  </si>
  <si>
    <t>htmlunit</t>
  </si>
  <si>
    <t>htsjdk</t>
  </si>
  <si>
    <t>httpcomponents-client</t>
  </si>
  <si>
    <t>httpcomponents-core</t>
  </si>
  <si>
    <t>hutool</t>
  </si>
  <si>
    <t>hyperion.ng</t>
  </si>
  <si>
    <t>i2pd</t>
  </si>
  <si>
    <t>ical4j</t>
  </si>
  <si>
    <t>ice</t>
  </si>
  <si>
    <t>identity-governance</t>
  </si>
  <si>
    <t>identity-inbound-auth-oauth</t>
  </si>
  <si>
    <t>immer</t>
  </si>
  <si>
    <t>include-what-you-use</t>
  </si>
  <si>
    <t>incubator-brpc</t>
  </si>
  <si>
    <t>incubator-heron</t>
  </si>
  <si>
    <t>incubator-linkis</t>
  </si>
  <si>
    <t>incubator-seatunnel</t>
  </si>
  <si>
    <t>incubator-weex</t>
  </si>
  <si>
    <t>indriya</t>
  </si>
  <si>
    <t>infinispan</t>
  </si>
  <si>
    <t>influxdb-java</t>
  </si>
  <si>
    <t>initializr</t>
  </si>
  <si>
    <t>interpret</t>
  </si>
  <si>
    <t>ion-java</t>
  </si>
  <si>
    <t>iota-java</t>
  </si>
  <si>
    <t>ipscan</t>
  </si>
  <si>
    <t>ironjacamar</t>
  </si>
  <si>
    <t>ispc</t>
  </si>
  <si>
    <t>itextpdf</t>
  </si>
  <si>
    <t>iverilog</t>
  </si>
  <si>
    <t>j2objc</t>
  </si>
  <si>
    <t>jOOL</t>
  </si>
  <si>
    <t>jOOQ</t>
  </si>
  <si>
    <t>jabref</t>
  </si>
  <si>
    <t>jack2</t>
  </si>
  <si>
    <t>jackson-core</t>
  </si>
  <si>
    <t>jackson-databind</t>
  </si>
  <si>
    <t>jackson-dataformat-xml</t>
  </si>
  <si>
    <t>jackson-dataformats-binary</t>
  </si>
  <si>
    <t>jackson-dataformats-text</t>
  </si>
  <si>
    <t>jackson-datatypes-collections</t>
  </si>
  <si>
    <t>jackson-jaxrs-providers</t>
  </si>
  <si>
    <t>jackson-jr</t>
  </si>
  <si>
    <t>jackson-modules-base</t>
  </si>
  <si>
    <t>jackson-modules-java8</t>
  </si>
  <si>
    <t>jacoco</t>
  </si>
  <si>
    <t>jade4j</t>
  </si>
  <si>
    <t>jadira</t>
  </si>
  <si>
    <t>jaeger-client-java</t>
  </si>
  <si>
    <t>janino</t>
  </si>
  <si>
    <t>jasperreports</t>
  </si>
  <si>
    <t>jasypt</t>
  </si>
  <si>
    <t>java-cas-client</t>
  </si>
  <si>
    <t>java-common-protos</t>
  </si>
  <si>
    <t>java-driver</t>
  </si>
  <si>
    <t>java-faker</t>
  </si>
  <si>
    <t>java-game-server</t>
  </si>
  <si>
    <t>java-learning</t>
  </si>
  <si>
    <t>java-pubsub</t>
  </si>
  <si>
    <t>java-secretmanager</t>
  </si>
  <si>
    <t>java-sip-api</t>
  </si>
  <si>
    <t>java-storage</t>
  </si>
  <si>
    <t>java-telegram-bot-api</t>
  </si>
  <si>
    <t>java-tron</t>
  </si>
  <si>
    <t>javacc</t>
  </si>
  <si>
    <t>javacore</t>
  </si>
  <si>
    <t>javacpp</t>
  </si>
  <si>
    <t>javacpp-presets</t>
  </si>
  <si>
    <t>javacv</t>
  </si>
  <si>
    <t>javaee-jsp-api</t>
  </si>
  <si>
    <t>javaee7-samples</t>
  </si>
  <si>
    <t>javamail</t>
  </si>
  <si>
    <t>javaparser</t>
  </si>
  <si>
    <t>javassist</t>
  </si>
  <si>
    <t>javax.jdo</t>
  </si>
  <si>
    <t>javers</t>
  </si>
  <si>
    <t>jaxb-api</t>
  </si>
  <si>
    <t>jaxb-fi</t>
  </si>
  <si>
    <t>jaxb-ri</t>
  </si>
  <si>
    <t>jaxb-spec</t>
  </si>
  <si>
    <t>jaxb2-basics</t>
  </si>
  <si>
    <t>jaxen</t>
  </si>
  <si>
    <t>jaxrs-api</t>
  </si>
  <si>
    <t>jbang</t>
  </si>
  <si>
    <t>jboss-classfilewriter</t>
  </si>
  <si>
    <t>jboss-common-core</t>
  </si>
  <si>
    <t>jboss-ejb-client</t>
  </si>
  <si>
    <t>jboss-jakarta-faces-api</t>
  </si>
  <si>
    <t>jboss-jakarta-jaxb-api_spec</t>
  </si>
  <si>
    <t>jboss-jakarta-jaxrs-api_spec</t>
  </si>
  <si>
    <t>jboss-jaxrs-api_spec</t>
  </si>
  <si>
    <t>jboss-jsf-api_spec</t>
  </si>
  <si>
    <t>jboss-jstl-api_spec</t>
  </si>
  <si>
    <t>jboss-logging-tools</t>
  </si>
  <si>
    <t>jboss-rmi-api_spec</t>
  </si>
  <si>
    <t>jbossws-common</t>
  </si>
  <si>
    <t>jbossws-cxf</t>
  </si>
  <si>
    <t>jbossws-spi</t>
  </si>
  <si>
    <t>jbpm</t>
  </si>
  <si>
    <t>jcifs</t>
  </si>
  <si>
    <t>jclouds</t>
  </si>
  <si>
    <t>jcodings</t>
  </si>
  <si>
    <t>jcommander</t>
  </si>
  <si>
    <t>jdbi</t>
  </si>
  <si>
    <t>jdom</t>
  </si>
  <si>
    <t>jedis</t>
  </si>
  <si>
    <t>jeromq</t>
  </si>
  <si>
    <t>jersey</t>
  </si>
  <si>
    <t>jetcache</t>
  </si>
  <si>
    <t>jetcd</t>
  </si>
  <si>
    <t>jetty.project</t>
  </si>
  <si>
    <t>jfinal</t>
  </si>
  <si>
    <t>jfreechart</t>
  </si>
  <si>
    <t>jgrapht</t>
  </si>
  <si>
    <t>jgraphx</t>
  </si>
  <si>
    <t>jheaps</t>
  </si>
  <si>
    <t>jinjava</t>
  </si>
  <si>
    <t>jitwatch</t>
  </si>
  <si>
    <t>jjwt</t>
  </si>
  <si>
    <t>jline3</t>
  </si>
  <si>
    <t>jmespath-java</t>
  </si>
  <si>
    <t>jmeter</t>
  </si>
  <si>
    <t>jmock-library</t>
  </si>
  <si>
    <t>jmockit1</t>
  </si>
  <si>
    <t>jna</t>
  </si>
  <si>
    <t>jnr-constants</t>
  </si>
  <si>
    <t>jnr-ffi</t>
  </si>
  <si>
    <t>jnr-posix</t>
  </si>
  <si>
    <t>joda-time</t>
  </si>
  <si>
    <t>jodd</t>
  </si>
  <si>
    <t>jol</t>
  </si>
  <si>
    <t>jolokia</t>
  </si>
  <si>
    <t>jolt</t>
  </si>
  <si>
    <t>jopt-simple</t>
  </si>
  <si>
    <t>journaldev</t>
  </si>
  <si>
    <t>jpa-api</t>
  </si>
  <si>
    <t>jpmml-model</t>
  </si>
  <si>
    <t>jsmpp</t>
  </si>
  <si>
    <t>json</t>
  </si>
  <si>
    <t>json-schema-validator</t>
  </si>
  <si>
    <t>json-smart-v2</t>
  </si>
  <si>
    <t>jsonb-api</t>
  </si>
  <si>
    <t>jsonp</t>
  </si>
  <si>
    <t>jsonschema2pojo</t>
  </si>
  <si>
    <t>jsoup</t>
  </si>
  <si>
    <t>jsr352</t>
  </si>
  <si>
    <t>jsr354-api</t>
  </si>
  <si>
    <t>jsr354-ri</t>
  </si>
  <si>
    <t>jss7</t>
  </si>
  <si>
    <t>jstl-api</t>
  </si>
  <si>
    <t>jstl-api.git</t>
  </si>
  <si>
    <t>jts</t>
  </si>
  <si>
    <t>juel</t>
  </si>
  <si>
    <t>jung</t>
  </si>
  <si>
    <t>junit4</t>
  </si>
  <si>
    <t>junit5</t>
  </si>
  <si>
    <t>junixsocket</t>
  </si>
  <si>
    <t>junrar</t>
  </si>
  <si>
    <t>jvm-sandbox</t>
  </si>
  <si>
    <t>jvm-tools</t>
  </si>
  <si>
    <t>kafka-rest</t>
  </si>
  <si>
    <t>kakoune</t>
  </si>
  <si>
    <t>kalibr</t>
  </si>
  <si>
    <t>keepass2android</t>
  </si>
  <si>
    <t>keepassx</t>
  </si>
  <si>
    <t>keepassxc</t>
  </si>
  <si>
    <t>kenlm</t>
  </si>
  <si>
    <t>kernel</t>
  </si>
  <si>
    <t>keycloak</t>
  </si>
  <si>
    <t>keystone</t>
  </si>
  <si>
    <t>keystore-explorer</t>
  </si>
  <si>
    <t>keywhiz</t>
  </si>
  <si>
    <t>kie-soup</t>
  </si>
  <si>
    <t>klee</t>
  </si>
  <si>
    <t>kogito-runtimes</t>
  </si>
  <si>
    <t>kork</t>
  </si>
  <si>
    <t>ksql</t>
  </si>
  <si>
    <t>kubernetes-client</t>
  </si>
  <si>
    <t>kungfu</t>
  </si>
  <si>
    <t>languagetool</t>
  </si>
  <si>
    <t>lanterna</t>
  </si>
  <si>
    <t>lawnchair</t>
  </si>
  <si>
    <t>lbrycrd</t>
  </si>
  <si>
    <t>lc0</t>
  </si>
  <si>
    <t>ldapsdk</t>
  </si>
  <si>
    <t>ldaptive</t>
  </si>
  <si>
    <t>lean</t>
  </si>
  <si>
    <t>ledger</t>
  </si>
  <si>
    <t>leocad</t>
  </si>
  <si>
    <t>lepton</t>
  </si>
  <si>
    <t>lettuce</t>
  </si>
  <si>
    <t>lettuce-core</t>
  </si>
  <si>
    <t>leveldb</t>
  </si>
  <si>
    <t>libcds</t>
  </si>
  <si>
    <t>libcudacxx</t>
  </si>
  <si>
    <t>libgdx</t>
  </si>
  <si>
    <t>libgo</t>
  </si>
  <si>
    <t>libphonenumber</t>
  </si>
  <si>
    <t>librealsense</t>
  </si>
  <si>
    <t>librec</t>
  </si>
  <si>
    <t>librime</t>
  </si>
  <si>
    <t>libsass</t>
  </si>
  <si>
    <t>libzmq</t>
  </si>
  <si>
    <t>licode</t>
  </si>
  <si>
    <t>linkedin-utils</t>
  </si>
  <si>
    <t>liquibase</t>
  </si>
  <si>
    <t>liquidfun</t>
  </si>
  <si>
    <t>liteide</t>
  </si>
  <si>
    <t>liugh-parent</t>
  </si>
  <si>
    <t>lmms</t>
  </si>
  <si>
    <t>lnav</t>
  </si>
  <si>
    <t>logback</t>
  </si>
  <si>
    <t>logiops</t>
  </si>
  <si>
    <t>logstash-logback-encoder</t>
  </si>
  <si>
    <t>lombok</t>
  </si>
  <si>
    <t>lombok-intellij-plugin</t>
  </si>
  <si>
    <t>love</t>
  </si>
  <si>
    <t>lsp4j</t>
  </si>
  <si>
    <t>luau</t>
  </si>
  <si>
    <t>mace</t>
  </si>
  <si>
    <t>magnum</t>
  </si>
  <si>
    <t>mahout</t>
  </si>
  <si>
    <t>mail</t>
  </si>
  <si>
    <t>mailcore2</t>
  </si>
  <si>
    <t>mall-learning</t>
  </si>
  <si>
    <t>mall4j</t>
  </si>
  <si>
    <t>mango</t>
  </si>
  <si>
    <t>mapbox-gl-native</t>
  </si>
  <si>
    <t>mapdb</t>
  </si>
  <si>
    <t>mapnik</t>
  </si>
  <si>
    <t>mapstruct</t>
  </si>
  <si>
    <t>mariadb-connector-j</t>
  </si>
  <si>
    <t>mars</t>
  </si>
  <si>
    <t>marytts</t>
  </si>
  <si>
    <t>matrix-toolkits-java</t>
  </si>
  <si>
    <t>maven</t>
  </si>
  <si>
    <t>maven-archetype</t>
  </si>
  <si>
    <t>maven-artifact-transfer</t>
  </si>
  <si>
    <t>maven-assembly-plugin</t>
  </si>
  <si>
    <t>maven-dependency-plugin</t>
  </si>
  <si>
    <t>maven-doxia</t>
  </si>
  <si>
    <t>maven-mvnd</t>
  </si>
  <si>
    <t>maven-plugin-tools</t>
  </si>
  <si>
    <t>maven-resolver</t>
  </si>
  <si>
    <t>maven-scm</t>
  </si>
  <si>
    <t>maven-surefire</t>
  </si>
  <si>
    <t>maven-wagon</t>
  </si>
  <si>
    <t>mchange-commons-java</t>
  </si>
  <si>
    <t>mcrouter</t>
  </si>
  <si>
    <t>mcsema</t>
  </si>
  <si>
    <t>mediasoup</t>
  </si>
  <si>
    <t>mergerfs</t>
  </si>
  <si>
    <t>mesos</t>
  </si>
  <si>
    <t>metadata</t>
  </si>
  <si>
    <t>metadata-extractor</t>
  </si>
  <si>
    <t>metasfresh</t>
  </si>
  <si>
    <t>metrics</t>
  </si>
  <si>
    <t>metro-jax-ws</t>
  </si>
  <si>
    <t>metro-saaj</t>
  </si>
  <si>
    <t>micrometer</t>
  </si>
  <si>
    <t>micronaut-core</t>
  </si>
  <si>
    <t>microprofile-fault-tolerance</t>
  </si>
  <si>
    <t>microprofile-jwt-auth</t>
  </si>
  <si>
    <t>microprofile-metrics</t>
  </si>
  <si>
    <t>microprofile-open-api</t>
  </si>
  <si>
    <t>microprofile-rest-client</t>
  </si>
  <si>
    <t>milo</t>
  </si>
  <si>
    <t>mina-ftpserver</t>
  </si>
  <si>
    <t>mina-sshd</t>
  </si>
  <si>
    <t>mindforger</t>
  </si>
  <si>
    <t>minetest</t>
  </si>
  <si>
    <t>minidns</t>
  </si>
  <si>
    <t>minio-java</t>
  </si>
  <si>
    <t>mitsuba2</t>
  </si>
  <si>
    <t>mixxx</t>
  </si>
  <si>
    <t>mlpack</t>
  </si>
  <si>
    <t>mockito</t>
  </si>
  <si>
    <t>mockserver</t>
  </si>
  <si>
    <t>modelmapper</t>
  </si>
  <si>
    <t>mold</t>
  </si>
  <si>
    <t>monero</t>
  </si>
  <si>
    <t>mongo-hadoop</t>
  </si>
  <si>
    <t>mongo-java-driver</t>
  </si>
  <si>
    <t>moquette</t>
  </si>
  <si>
    <t>mosby</t>
  </si>
  <si>
    <t>mp4parser</t>
  </si>
  <si>
    <t>msdfgen</t>
  </si>
  <si>
    <t>msf4j</t>
  </si>
  <si>
    <t>mssql-jdbc</t>
  </si>
  <si>
    <t>mule</t>
  </si>
  <si>
    <t>multipass</t>
  </si>
  <si>
    <t>mumble</t>
  </si>
  <si>
    <t>musikcube</t>
  </si>
  <si>
    <t>mvel</t>
  </si>
  <si>
    <t>mybatis</t>
  </si>
  <si>
    <t>mybatis-3</t>
  </si>
  <si>
    <t>mybatis-plus</t>
  </si>
  <si>
    <t>mybatis-plus-samples</t>
  </si>
  <si>
    <t>mysql-binlog-connector-java</t>
  </si>
  <si>
    <t>mysql-connector-j</t>
  </si>
  <si>
    <t>nacos</t>
  </si>
  <si>
    <t>nana</t>
  </si>
  <si>
    <t>napajs</t>
  </si>
  <si>
    <t>narayana</t>
  </si>
  <si>
    <t>nats.java</t>
  </si>
  <si>
    <t>ncnn</t>
  </si>
  <si>
    <t>ndk-samples</t>
  </si>
  <si>
    <t>nebula</t>
  </si>
  <si>
    <t>neo4j</t>
  </si>
  <si>
    <t>neo4j-java-driver</t>
  </si>
  <si>
    <t>neo4j-ogm</t>
  </si>
  <si>
    <t>netflix-commons</t>
  </si>
  <si>
    <t>netty</t>
  </si>
  <si>
    <t>netty-incubator-codec-quic</t>
  </si>
  <si>
    <t>netty-learning</t>
  </si>
  <si>
    <t>neutralinojs</t>
  </si>
  <si>
    <t>newsboat</t>
  </si>
  <si>
    <t>nexus-public</t>
  </si>
  <si>
    <t>nghttp2</t>
  </si>
  <si>
    <t>ninja</t>
  </si>
  <si>
    <t>nitrite-database</t>
  </si>
  <si>
    <t>nlp_paper_study</t>
  </si>
  <si>
    <t>nmslib</t>
  </si>
  <si>
    <t>node-sass</t>
  </si>
  <si>
    <t>node-webrtc</t>
  </si>
  <si>
    <t>nodeeditor</t>
  </si>
  <si>
    <t>nodegui</t>
  </si>
  <si>
    <t>notepad-plus-plus</t>
  </si>
  <si>
    <t>nutch</t>
  </si>
  <si>
    <t>nutz</t>
  </si>
  <si>
    <t>oatpp</t>
  </si>
  <si>
    <t>objenesis</t>
  </si>
  <si>
    <t>obs-StreamFX</t>
  </si>
  <si>
    <t>oci-java-sdk</t>
  </si>
  <si>
    <t>ogl</t>
  </si>
  <si>
    <t>ognl</t>
  </si>
  <si>
    <t>ojAlgo</t>
  </si>
  <si>
    <t>okhttp-OkGo</t>
  </si>
  <si>
    <t>olive</t>
  </si>
  <si>
    <t>omaha</t>
  </si>
  <si>
    <t>onnxruntime</t>
  </si>
  <si>
    <t>open-event-droidgen</t>
  </si>
  <si>
    <t>open-event-organizer-android</t>
  </si>
  <si>
    <t>openFrameworks</t>
  </si>
  <si>
    <t>openMVG</t>
  </si>
  <si>
    <t>openMVS</t>
  </si>
  <si>
    <t>openaudible</t>
  </si>
  <si>
    <t>openbr</t>
  </si>
  <si>
    <t>opencast</t>
  </si>
  <si>
    <t>opencensus-java</t>
  </si>
  <si>
    <t>opencv4nodejs</t>
  </si>
  <si>
    <t>openh264</t>
  </si>
  <si>
    <t>openjdk-orb</t>
  </si>
  <si>
    <t>opennlp</t>
  </si>
  <si>
    <t>openpose</t>
  </si>
  <si>
    <t>openrasp</t>
  </si>
  <si>
    <t>openscad</t>
  </si>
  <si>
    <t>openstack4j</t>
  </si>
  <si>
    <t>opentelemetry-java</t>
  </si>
  <si>
    <t>opentelemetry-java-instrumentation</t>
  </si>
  <si>
    <t>openthread</t>
  </si>
  <si>
    <t>opentrack</t>
  </si>
  <si>
    <t>opentsdb</t>
  </si>
  <si>
    <t>opentx</t>
  </si>
  <si>
    <t>openvr</t>
  </si>
  <si>
    <t>openwebbeans</t>
  </si>
  <si>
    <t>operadriver</t>
  </si>
  <si>
    <t>opscloud4</t>
  </si>
  <si>
    <t>optaplanner</t>
  </si>
  <si>
    <t>or-tools</t>
  </si>
  <si>
    <t>orb</t>
  </si>
  <si>
    <t>orb-gmbal-pfl</t>
  </si>
  <si>
    <t>org.aspectj</t>
  </si>
  <si>
    <t>org.ops4j.pax.cdi</t>
  </si>
  <si>
    <t>org.ops4j.pax.exam2</t>
  </si>
  <si>
    <t>org.ops4j.pax.logging</t>
  </si>
  <si>
    <t>org.ops4j.pax.url</t>
  </si>
  <si>
    <t>org.ops4j.pax.web</t>
  </si>
  <si>
    <t>oryol</t>
  </si>
  <si>
    <t>oryx</t>
  </si>
  <si>
    <t>osgi</t>
  </si>
  <si>
    <t>oshi</t>
  </si>
  <si>
    <t>osquery</t>
  </si>
  <si>
    <t>osrm-backend</t>
  </si>
  <si>
    <t>otter</t>
  </si>
  <si>
    <t>oval</t>
  </si>
  <si>
    <t>owlapi</t>
  </si>
  <si>
    <t>p6spy</t>
  </si>
  <si>
    <t>pac4j</t>
  </si>
  <si>
    <t>paho.mqtt.java</t>
  </si>
  <si>
    <t>parboiled</t>
  </si>
  <si>
    <t>parceler</t>
  </si>
  <si>
    <t>parquet-mr</t>
  </si>
  <si>
    <t>parseq</t>
  </si>
  <si>
    <t>passenger</t>
  </si>
  <si>
    <t>pbrt-v3</t>
  </si>
  <si>
    <t>pcl</t>
  </si>
  <si>
    <t>pcm</t>
  </si>
  <si>
    <t>pcsx2</t>
  </si>
  <si>
    <t>pdfbox</t>
  </si>
  <si>
    <t>pdfsam</t>
  </si>
  <si>
    <t>pdns</t>
  </si>
  <si>
    <t>pebble</t>
  </si>
  <si>
    <t>peloton</t>
  </si>
  <si>
    <t>person-directory</t>
  </si>
  <si>
    <t>perspective</t>
  </si>
  <si>
    <t>pgjdbc</t>
  </si>
  <si>
    <t>pgmodeler</t>
  </si>
  <si>
    <t>ph-commons</t>
  </si>
  <si>
    <t>phonegap-facebook-plugin</t>
  </si>
  <si>
    <t>phxsql</t>
  </si>
  <si>
    <t>picketbox</t>
  </si>
  <si>
    <t>picketlink</t>
  </si>
  <si>
    <t>picketlink-bindings</t>
  </si>
  <si>
    <t>picocli</t>
  </si>
  <si>
    <t>picotorrent</t>
  </si>
  <si>
    <t>pig</t>
  </si>
  <si>
    <t>pinpoint</t>
  </si>
  <si>
    <t>plaidml</t>
  </si>
  <si>
    <t>plantuml</t>
  </si>
  <si>
    <t>plexus-archiver</t>
  </si>
  <si>
    <t>plexus-containers</t>
  </si>
  <si>
    <t>plexus-utils</t>
  </si>
  <si>
    <t>podam</t>
  </si>
  <si>
    <t>poi-tl</t>
  </si>
  <si>
    <t>powermock</t>
  </si>
  <si>
    <t>ppsspp</t>
  </si>
  <si>
    <t>prettytime</t>
  </si>
  <si>
    <t>processing</t>
  </si>
  <si>
    <t>procyon</t>
  </si>
  <si>
    <t>projectm</t>
  </si>
  <si>
    <t>proteus</t>
  </si>
  <si>
    <t>protobuf</t>
  </si>
  <si>
    <t>protostream</t>
  </si>
  <si>
    <t>protostuff</t>
  </si>
  <si>
    <t>proxygen</t>
  </si>
  <si>
    <t>proxysql</t>
  </si>
  <si>
    <t>puerts</t>
  </si>
  <si>
    <t>pulsar</t>
  </si>
  <si>
    <t>pushpin</t>
  </si>
  <si>
    <t>py4j</t>
  </si>
  <si>
    <t>qBittorrent</t>
  </si>
  <si>
    <t>qTox</t>
  </si>
  <si>
    <t>qdox</t>
  </si>
  <si>
    <t>qpdf</t>
  </si>
  <si>
    <t>qt-creator</t>
  </si>
  <si>
    <t>quarkus</t>
  </si>
  <si>
    <t>quartz</t>
  </si>
  <si>
    <t>quasar</t>
  </si>
  <si>
    <t>querydsl</t>
  </si>
  <si>
    <t>quickfixj</t>
  </si>
  <si>
    <t>rabbitmq-java-client</t>
  </si>
  <si>
    <t>raincat</t>
  </si>
  <si>
    <t>ratel</t>
  </si>
  <si>
    <t>rathena</t>
  </si>
  <si>
    <t>ratpack</t>
  </si>
  <si>
    <t>rdf4j</t>
  </si>
  <si>
    <t>react-native-windows</t>
  </si>
  <si>
    <t>reactor-core</t>
  </si>
  <si>
    <t>reactor-netty</t>
  </si>
  <si>
    <t>realm-java</t>
  </si>
  <si>
    <t>reark</t>
  </si>
  <si>
    <t>recastnavigation</t>
  </si>
  <si>
    <t>red5-server</t>
  </si>
  <si>
    <t>redex</t>
  </si>
  <si>
    <t>redis-manager</t>
  </si>
  <si>
    <t>redisson</t>
  </si>
  <si>
    <t>rehex</t>
  </si>
  <si>
    <t>reload4j</t>
  </si>
  <si>
    <t>renderdoc</t>
  </si>
  <si>
    <t>requery</t>
  </si>
  <si>
    <t>resilience4j</t>
  </si>
  <si>
    <t>resolver</t>
  </si>
  <si>
    <t>rest-assured</t>
  </si>
  <si>
    <t>resteasy-extensions</t>
  </si>
  <si>
    <t>retdec</t>
  </si>
  <si>
    <t>rethinkdb</t>
  </si>
  <si>
    <t>retrofit</t>
  </si>
  <si>
    <t>ribbon</t>
  </si>
  <si>
    <t>ripme</t>
  </si>
  <si>
    <t>rippled</t>
  </si>
  <si>
    <t>roaster</t>
  </si>
  <si>
    <t>robomongo</t>
  </si>
  <si>
    <t>robospice</t>
  </si>
  <si>
    <t>rocker</t>
  </si>
  <si>
    <t>rome</t>
  </si>
  <si>
    <t>rr</t>
  </si>
  <si>
    <t>rrd4j</t>
  </si>
  <si>
    <t>rsocket-java</t>
  </si>
  <si>
    <t>rstudio</t>
  </si>
  <si>
    <t>rtags</t>
  </si>
  <si>
    <t>rtmp-rtsp-stream-client-java</t>
  </si>
  <si>
    <t>rttr</t>
  </si>
  <si>
    <t>runelite</t>
  </si>
  <si>
    <t>ruoyi-vue-pro</t>
  </si>
  <si>
    <t>sakai</t>
  </si>
  <si>
    <t>santa-tracker-android</t>
  </si>
  <si>
    <t>sceneform-android-sdk</t>
  </si>
  <si>
    <t>schema-library</t>
  </si>
  <si>
    <t>sciter-sdk</t>
  </si>
  <si>
    <t>scm-biz-suite</t>
  </si>
  <si>
    <t>scouter</t>
  </si>
  <si>
    <t>scribe-java</t>
  </si>
  <si>
    <t>scribejava</t>
  </si>
  <si>
    <t>sdk-java</t>
  </si>
  <si>
    <t>sdsl-lite</t>
  </si>
  <si>
    <t>seastar</t>
  </si>
  <si>
    <t>secor</t>
  </si>
  <si>
    <t>selenium</t>
  </si>
  <si>
    <t>self-driving-car</t>
  </si>
  <si>
    <t>sendgrid-java</t>
  </si>
  <si>
    <t>sentencepiece</t>
  </si>
  <si>
    <t>serenity</t>
  </si>
  <si>
    <t>server</t>
  </si>
  <si>
    <t>servicecomb-pack</t>
  </si>
  <si>
    <t>serving</t>
  </si>
  <si>
    <t>servo</t>
  </si>
  <si>
    <t>shardingsphere</t>
  </si>
  <si>
    <t>shiro</t>
  </si>
  <si>
    <t>shogun</t>
  </si>
  <si>
    <t>shotcut</t>
  </si>
  <si>
    <t>shrinkwrap</t>
  </si>
  <si>
    <t>siddhi</t>
  </si>
  <si>
    <t>signal-cli</t>
  </si>
  <si>
    <t>simbody</t>
  </si>
  <si>
    <t>simdjson</t>
  </si>
  <si>
    <t>simple-binary-encoding</t>
  </si>
  <si>
    <t>simplify</t>
  </si>
  <si>
    <t>singa</t>
  </si>
  <si>
    <t>sisu</t>
  </si>
  <si>
    <t>sisu-guice</t>
  </si>
  <si>
    <t>sisu-guice.git</t>
  </si>
  <si>
    <t>sketches-core</t>
  </si>
  <si>
    <t>skija</t>
  </si>
  <si>
    <t>slf4j</t>
  </si>
  <si>
    <t>sling</t>
  </si>
  <si>
    <t>smallrye-common</t>
  </si>
  <si>
    <t>smallrye-config</t>
  </si>
  <si>
    <t>smallrye-context-propagation</t>
  </si>
  <si>
    <t>smallrye-fault-tolerance</t>
  </si>
  <si>
    <t>smallrye-metrics</t>
  </si>
  <si>
    <t>smallrye-mutiny</t>
  </si>
  <si>
    <t>smallrye-mutiny-vertx-bindings</t>
  </si>
  <si>
    <t>smallrye-open-api</t>
  </si>
  <si>
    <t>smallrye-reactive-messaging</t>
  </si>
  <si>
    <t>smallrye-reactive-streams-operators</t>
  </si>
  <si>
    <t>smallrye-reactive-utils</t>
  </si>
  <si>
    <t>smooks</t>
  </si>
  <si>
    <t>snap</t>
  </si>
  <si>
    <t>snapcast</t>
  </si>
  <si>
    <t>snes9x</t>
  </si>
  <si>
    <t>sofa-bolt</t>
  </si>
  <si>
    <t>sofa-boot</t>
  </si>
  <si>
    <t>sofa-jraft</t>
  </si>
  <si>
    <t>sofa-pbrpc</t>
  </si>
  <si>
    <t>sofa-rpc</t>
  </si>
  <si>
    <t>sol2</t>
  </si>
  <si>
    <t>solon</t>
  </si>
  <si>
    <t>solvespace</t>
  </si>
  <si>
    <t>sonarqube</t>
  </si>
  <si>
    <t>sonatype-aether</t>
  </si>
  <si>
    <t>source-sdk-2013</t>
  </si>
  <si>
    <t>spatial4j</t>
  </si>
  <si>
    <t>spdlog</t>
  </si>
  <si>
    <t>spectator</t>
  </si>
  <si>
    <t>spectrum</t>
  </si>
  <si>
    <t>speedment</t>
  </si>
  <si>
    <t>spock</t>
  </si>
  <si>
    <t>spongycastle</t>
  </si>
  <si>
    <t>spoon</t>
  </si>
  <si>
    <t>spotbugs</t>
  </si>
  <si>
    <t>spring</t>
  </si>
  <si>
    <t>spring-amqp</t>
  </si>
  <si>
    <t>spring-batch</t>
  </si>
  <si>
    <t>spring-boot</t>
  </si>
  <si>
    <t>spring-boot-admin</t>
  </si>
  <si>
    <t>spring-boot-projects</t>
  </si>
  <si>
    <t>spring-boot-quick</t>
  </si>
  <si>
    <t>spring-boot-starter</t>
  </si>
  <si>
    <t>spring-cloud-alibaba</t>
  </si>
  <si>
    <t>spring-cloud-aws</t>
  </si>
  <si>
    <t>spring-cloud-code</t>
  </si>
  <si>
    <t>spring-cloud-commons</t>
  </si>
  <si>
    <t>spring-cloud-config</t>
  </si>
  <si>
    <t>spring-cloud-docker-microservice-book-code</t>
  </si>
  <si>
    <t>spring-cloud-gateway</t>
  </si>
  <si>
    <t>spring-cloud-kubernetes</t>
  </si>
  <si>
    <t>spring-cloud-netflix</t>
  </si>
  <si>
    <t>spring-cloud-openfeign</t>
  </si>
  <si>
    <t>spring-cloud-sleuth</t>
  </si>
  <si>
    <t>spring-cloud-stream</t>
  </si>
  <si>
    <t>spring-cloud-stream-binder-kafka</t>
  </si>
  <si>
    <t>spring-cloud-task</t>
  </si>
  <si>
    <t>spring-credhub</t>
  </si>
  <si>
    <t>spring-data-cassandra</t>
  </si>
  <si>
    <t>spring-data-commons</t>
  </si>
  <si>
    <t>spring-data-couchbase</t>
  </si>
  <si>
    <t>spring-data-elasticsearch</t>
  </si>
  <si>
    <t>spring-data-examples</t>
  </si>
  <si>
    <t>spring-data-solr</t>
  </si>
  <si>
    <t>spring-framework</t>
  </si>
  <si>
    <t>spring-graphql</t>
  </si>
  <si>
    <t>spring-hateoas</t>
  </si>
  <si>
    <t>spring-integration</t>
  </si>
  <si>
    <t>spring-integration-java-dsl</t>
  </si>
  <si>
    <t>spring-integration-samples</t>
  </si>
  <si>
    <t>spring-kafka</t>
  </si>
  <si>
    <t>spring-ldap</t>
  </si>
  <si>
    <t>spring-loaded</t>
  </si>
  <si>
    <t>spring-mobile</t>
  </si>
  <si>
    <t>spring-restdocs</t>
  </si>
  <si>
    <t>spring-retry</t>
  </si>
  <si>
    <t>spring-security</t>
  </si>
  <si>
    <t>spring-security-oauth</t>
  </si>
  <si>
    <t>spring-security-saml</t>
  </si>
  <si>
    <t>spring-session</t>
  </si>
  <si>
    <t>spring-shell</t>
  </si>
  <si>
    <t>spring-social</t>
  </si>
  <si>
    <t>spring-social-linkedin</t>
  </si>
  <si>
    <t>spring-social-twitter</t>
  </si>
  <si>
    <t>spring-vault</t>
  </si>
  <si>
    <t>spring-webflow</t>
  </si>
  <si>
    <t>spring-ws</t>
  </si>
  <si>
    <t>springboot-socks</t>
  </si>
  <si>
    <t>springdoc-openapi</t>
  </si>
  <si>
    <t>springfox</t>
  </si>
  <si>
    <t>springside4</t>
  </si>
  <si>
    <t>spymemcached</t>
  </si>
  <si>
    <t>sqli</t>
  </si>
  <si>
    <t>sqlitebrowser</t>
  </si>
  <si>
    <t>sqlpp11</t>
  </si>
  <si>
    <t>srs</t>
  </si>
  <si>
    <t>srsRAN</t>
  </si>
  <si>
    <t>srt</t>
  </si>
  <si>
    <t>sshj</t>
  </si>
  <si>
    <t>ssr</t>
  </si>
  <si>
    <t>stan</t>
  </si>
  <si>
    <t>standards.jsr352.jbatch</t>
  </si>
  <si>
    <t>stetho</t>
  </si>
  <si>
    <t>storio</t>
  </si>
  <si>
    <t>storm</t>
  </si>
  <si>
    <t>stormpath-sdk-java</t>
  </si>
  <si>
    <t>stringtemplate4</t>
  </si>
  <si>
    <t>struts</t>
  </si>
  <si>
    <t>sugar</t>
  </si>
  <si>
    <t>sulky</t>
  </si>
  <si>
    <t>sundrio</t>
  </si>
  <si>
    <t>super-csv</t>
  </si>
  <si>
    <t>supercollider</t>
  </si>
  <si>
    <t>susi_server</t>
  </si>
  <si>
    <t>swagger-core</t>
  </si>
  <si>
    <t>swift</t>
  </si>
  <si>
    <t>swig</t>
  </si>
  <si>
    <t>swoole-src</t>
  </si>
  <si>
    <t>synergy-core</t>
  </si>
  <si>
    <t>tablesaw</t>
  </si>
  <si>
    <t>tachyon</t>
  </si>
  <si>
    <t>taichi</t>
  </si>
  <si>
    <t>tair</t>
  </si>
  <si>
    <t>taskflow</t>
  </si>
  <si>
    <t>tcmalloc</t>
  </si>
  <si>
    <t>teeworlds</t>
  </si>
  <si>
    <t>teiid</t>
  </si>
  <si>
    <t>tenacity</t>
  </si>
  <si>
    <t>tencentcloud-sdk-java</t>
  </si>
  <si>
    <t>tensorrtx</t>
  </si>
  <si>
    <t>tephra</t>
  </si>
  <si>
    <t>tera</t>
  </si>
  <si>
    <t>termd</t>
  </si>
  <si>
    <t>terminal</t>
  </si>
  <si>
    <t>tesseract</t>
  </si>
  <si>
    <t>testcontainers-java</t>
  </si>
  <si>
    <t>testng</t>
  </si>
  <si>
    <t>thingsboard</t>
  </si>
  <si>
    <t>thinking-in-spring-boot-samples</t>
  </si>
  <si>
    <t>thorntail</t>
  </si>
  <si>
    <t>thredds</t>
  </si>
  <si>
    <t>threeten-extra</t>
  </si>
  <si>
    <t>threetenbp</t>
  </si>
  <si>
    <t>thrift</t>
  </si>
  <si>
    <t>thrust</t>
  </si>
  <si>
    <t>thumbnailator</t>
  </si>
  <si>
    <t>thymeleaf</t>
  </si>
  <si>
    <t>thymeleaf-spring</t>
  </si>
  <si>
    <t>tika</t>
  </si>
  <si>
    <t>tiled</t>
  </si>
  <si>
    <t>tink</t>
  </si>
  <si>
    <t>tinkerpop</t>
  </si>
  <si>
    <t>tiny-dnn</t>
  </si>
  <si>
    <t>titan</t>
  </si>
  <si>
    <t>titanium-json-ld</t>
  </si>
  <si>
    <t>tomahawk</t>
  </si>
  <si>
    <t>tomcat</t>
  </si>
  <si>
    <t>toothpick</t>
  </si>
  <si>
    <t>tracy</t>
  </si>
  <si>
    <t>transmission</t>
  </si>
  <si>
    <t>transport-http</t>
  </si>
  <si>
    <t>truth</t>
  </si>
  <si>
    <t>tutorials</t>
  </si>
  <si>
    <t>twilio-java</t>
  </si>
  <si>
    <t>twitter4j</t>
  </si>
  <si>
    <t>tyrus</t>
  </si>
  <si>
    <t>ud851-Sunshine</t>
  </si>
  <si>
    <t>uel-ri</t>
  </si>
  <si>
    <t>uima-uimaj</t>
  </si>
  <si>
    <t>undertow</t>
  </si>
  <si>
    <t>unirest-java</t>
  </si>
  <si>
    <t>unit-api</t>
  </si>
  <si>
    <t>univocity-parsers</t>
  </si>
  <si>
    <t>valhalla</t>
  </si>
  <si>
    <t>vavr</t>
  </si>
  <si>
    <t>vcmi</t>
  </si>
  <si>
    <t>vert.x</t>
  </si>
  <si>
    <t>vertx-config</t>
  </si>
  <si>
    <t>vertx-docgen</t>
  </si>
  <si>
    <t>vertx-examples</t>
  </si>
  <si>
    <t>vertx-sql-client</t>
  </si>
  <si>
    <t>vespa</t>
  </si>
  <si>
    <t>visualboyadvance-m</t>
  </si>
  <si>
    <t>visualvm</t>
  </si>
  <si>
    <t>vnote</t>
  </si>
  <si>
    <t>vowpal_wabbit</t>
  </si>
  <si>
    <t>wabt</t>
  </si>
  <si>
    <t>waffle</t>
  </si>
  <si>
    <t>wangle</t>
  </si>
  <si>
    <t>warzone2100</t>
  </si>
  <si>
    <t>wav2letter</t>
  </si>
  <si>
    <t>weasel</t>
  </si>
  <si>
    <t>web3j</t>
  </si>
  <si>
    <t>webbit</t>
  </si>
  <si>
    <t>webcam-capture</t>
  </si>
  <si>
    <t>webcamoid</t>
  </si>
  <si>
    <t>webdrivermanager</t>
  </si>
  <si>
    <t>webots</t>
  </si>
  <si>
    <t>webscalesql-5.6</t>
  </si>
  <si>
    <t>websocketpp</t>
  </si>
  <si>
    <t>weex</t>
  </si>
  <si>
    <t>weixin-java-tools</t>
  </si>
  <si>
    <t>wenet</t>
  </si>
  <si>
    <t>wildfly</t>
  </si>
  <si>
    <t>wildfly-camel</t>
  </si>
  <si>
    <t>wildfly-config-api</t>
  </si>
  <si>
    <t>wildfly-core</t>
  </si>
  <si>
    <t>wildfly-elytron</t>
  </si>
  <si>
    <t>wildfly-swarm</t>
  </si>
  <si>
    <t>winget-cli</t>
  </si>
  <si>
    <t>woodstox</t>
  </si>
  <si>
    <t>wxWidgets</t>
  </si>
  <si>
    <t>x64dbg</t>
  </si>
  <si>
    <t>xUtils3</t>
  </si>
  <si>
    <t>xabber-android</t>
  </si>
  <si>
    <t>xbmc</t>
  </si>
  <si>
    <t>xcbuild</t>
  </si>
  <si>
    <t>xenia</t>
  </si>
  <si>
    <t>xgboost</t>
  </si>
  <si>
    <t>xmall</t>
  </si>
  <si>
    <t>xmlbeam</t>
  </si>
  <si>
    <t>xmlresolver</t>
  </si>
  <si>
    <t>xmlunit</t>
  </si>
  <si>
    <t>xom</t>
  </si>
  <si>
    <t>xournalpp</t>
  </si>
  <si>
    <t>xstream</t>
  </si>
  <si>
    <t>xtensor</t>
  </si>
  <si>
    <t>xtext-core</t>
  </si>
  <si>
    <t>xtext-extras</t>
  </si>
  <si>
    <t>xtext-lib</t>
  </si>
  <si>
    <t>yacy_search_server</t>
  </si>
  <si>
    <t>yasson</t>
  </si>
  <si>
    <t>yoga</t>
  </si>
  <si>
    <t>yosys</t>
  </si>
  <si>
    <t>yue</t>
  </si>
  <si>
    <t>yuzu</t>
  </si>
  <si>
    <t>z3</t>
  </si>
  <si>
    <t>zcash</t>
  </si>
  <si>
    <t>zeek</t>
  </si>
  <si>
    <t>zendesk-java-client</t>
  </si>
  <si>
    <t>zetasql</t>
  </si>
  <si>
    <t>zfile</t>
  </si>
  <si>
    <t>zheng</t>
  </si>
  <si>
    <t>zip4j</t>
  </si>
  <si>
    <t>zipkin</t>
  </si>
  <si>
    <t>znc</t>
  </si>
  <si>
    <t>zuul</t>
  </si>
  <si>
    <t>Agriculture_KnowledgeGraph</t>
  </si>
  <si>
    <t>Python - Duck Typing</t>
  </si>
  <si>
    <t>Airtest</t>
  </si>
  <si>
    <t>AlphaPose</t>
  </si>
  <si>
    <t>ArchiveBox</t>
  </si>
  <si>
    <t>ChatterBot</t>
  </si>
  <si>
    <t>DeepCTR</t>
  </si>
  <si>
    <t>DeepFaceLab</t>
  </si>
  <si>
    <t>DeepPavlov</t>
  </si>
  <si>
    <t>DeepSpeed</t>
  </si>
  <si>
    <t>FATE</t>
  </si>
  <si>
    <t>Flask-AppBuilder</t>
  </si>
  <si>
    <t>Games</t>
  </si>
  <si>
    <t>Gooey</t>
  </si>
  <si>
    <t>KaraKara</t>
  </si>
  <si>
    <t>LaZagne</t>
  </si>
  <si>
    <t>MMdnn</t>
  </si>
  <si>
    <t>Mailpile</t>
  </si>
  <si>
    <t>Mobile-Security-Framework-MobSF</t>
  </si>
  <si>
    <t>MrDoc</t>
  </si>
  <si>
    <t>ODM</t>
  </si>
  <si>
    <t>OctoPrint</t>
  </si>
  <si>
    <t>OpenNMT-py</t>
  </si>
  <si>
    <t>Paddle</t>
  </si>
  <si>
    <t>PaddleDetection</t>
  </si>
  <si>
    <t>PaddleHub</t>
  </si>
  <si>
    <t>PaddleOCR</t>
  </si>
  <si>
    <t>ParlAI</t>
  </si>
  <si>
    <t>Pillow</t>
  </si>
  <si>
    <t>PokemonGo-Bot</t>
  </si>
  <si>
    <t>PyChecker</t>
  </si>
  <si>
    <t>PyGithub</t>
  </si>
  <si>
    <t>PySimpleGUI</t>
  </si>
  <si>
    <t>QUANTAXIS</t>
  </si>
  <si>
    <t>RxPY</t>
  </si>
  <si>
    <t>SASM</t>
  </si>
  <si>
    <t>SerpentAI</t>
  </si>
  <si>
    <t>Stream-Framework</t>
  </si>
  <si>
    <t>Telethon</t>
  </si>
  <si>
    <t>WeasyPrint</t>
  </si>
  <si>
    <t>aiohttp</t>
  </si>
  <si>
    <t>airavata-django-portal</t>
  </si>
  <si>
    <t>airflow</t>
  </si>
  <si>
    <t>ajenti</t>
  </si>
  <si>
    <t>akshare</t>
  </si>
  <si>
    <t>algorithms</t>
  </si>
  <si>
    <t>allennlp</t>
  </si>
  <si>
    <t>allura</t>
  </si>
  <si>
    <t>altair</t>
  </si>
  <si>
    <t>anki</t>
  </si>
  <si>
    <t>ansible</t>
  </si>
  <si>
    <t>apex</t>
  </si>
  <si>
    <t>apprise</t>
  </si>
  <si>
    <t>astropy</t>
  </si>
  <si>
    <t>astroquery</t>
  </si>
  <si>
    <t>asyncssh</t>
  </si>
  <si>
    <t>bitbake</t>
  </si>
  <si>
    <t>blueman</t>
  </si>
  <si>
    <t>bodhi</t>
  </si>
  <si>
    <t>boto</t>
  </si>
  <si>
    <t>buildbot</t>
  </si>
  <si>
    <t>cassandra-dtest</t>
  </si>
  <si>
    <t>celery</t>
  </si>
  <si>
    <t>ceph-deploy</t>
  </si>
  <si>
    <t>cerbero</t>
  </si>
  <si>
    <t>certbot</t>
  </si>
  <si>
    <t>cherrypy</t>
  </si>
  <si>
    <t>cobbler</t>
  </si>
  <si>
    <t>dagster</t>
  </si>
  <si>
    <t>dash</t>
  </si>
  <si>
    <t>datasets</t>
  </si>
  <si>
    <t>deap</t>
  </si>
  <si>
    <t>deep-learning-for-image-processing</t>
  </si>
  <si>
    <t>deluge</t>
  </si>
  <si>
    <t>detectron2</t>
  </si>
  <si>
    <t>diagrams</t>
  </si>
  <si>
    <t>django</t>
  </si>
  <si>
    <t>django-allauth</t>
  </si>
  <si>
    <t>django-cms</t>
  </si>
  <si>
    <t>django-extensions</t>
  </si>
  <si>
    <t>django-haystack</t>
  </si>
  <si>
    <t>django-oscar</t>
  </si>
  <si>
    <t>django-rest-framework</t>
  </si>
  <si>
    <t>django-tastypie</t>
  </si>
  <si>
    <t>doccano</t>
  </si>
  <si>
    <t>docker-py</t>
  </si>
  <si>
    <t>dvc</t>
  </si>
  <si>
    <t>dymos</t>
  </si>
  <si>
    <t>edgedb</t>
  </si>
  <si>
    <t>elasticsearch-py</t>
  </si>
  <si>
    <t>electrum</t>
  </si>
  <si>
    <t>emissary</t>
  </si>
  <si>
    <t>espnet</t>
  </si>
  <si>
    <t>faceswap</t>
  </si>
  <si>
    <t>fairseq</t>
  </si>
  <si>
    <t>faker</t>
  </si>
  <si>
    <t>falcon</t>
  </si>
  <si>
    <t>fastapi</t>
  </si>
  <si>
    <t>faust</t>
  </si>
  <si>
    <t>featuretools</t>
  </si>
  <si>
    <t>flask-admin</t>
  </si>
  <si>
    <t>flocker</t>
  </si>
  <si>
    <t>freqtrade</t>
  </si>
  <si>
    <t>gajim</t>
  </si>
  <si>
    <t>gallery-dl</t>
  </si>
  <si>
    <t>gensim</t>
  </si>
  <si>
    <t>gitsome</t>
  </si>
  <si>
    <t>glances</t>
  </si>
  <si>
    <t>gluon-cv</t>
  </si>
  <si>
    <t>gpodder</t>
  </si>
  <si>
    <t>gramps</t>
  </si>
  <si>
    <t>graphene</t>
  </si>
  <si>
    <t>graphene-django</t>
  </si>
  <si>
    <t>great_expectations</t>
  </si>
  <si>
    <t>gunicorn</t>
  </si>
  <si>
    <t>gym</t>
  </si>
  <si>
    <t>healthchecks</t>
  </si>
  <si>
    <t>hikyuu</t>
  </si>
  <si>
    <t>home-assistant</t>
  </si>
  <si>
    <t>horizon</t>
  </si>
  <si>
    <t>horovod</t>
  </si>
  <si>
    <t>httpie</t>
  </si>
  <si>
    <t>hug</t>
  </si>
  <si>
    <t>hydra</t>
  </si>
  <si>
    <t>hypothesis</t>
  </si>
  <si>
    <t>igbot</t>
  </si>
  <si>
    <t>ignite</t>
  </si>
  <si>
    <t>imbalanced-learn</t>
  </si>
  <si>
    <t>impacket</t>
  </si>
  <si>
    <t>insightface</t>
  </si>
  <si>
    <t>invoke</t>
  </si>
  <si>
    <t>ipython</t>
  </si>
  <si>
    <t>isort</t>
  </si>
  <si>
    <t>jax</t>
  </si>
  <si>
    <t>jumpserver</t>
  </si>
  <si>
    <t>kafka-python</t>
  </si>
  <si>
    <t>kinto</t>
  </si>
  <si>
    <t>kitty</t>
  </si>
  <si>
    <t>kivy</t>
  </si>
  <si>
    <t>knowledge-repo</t>
  </si>
  <si>
    <t>koalas</t>
  </si>
  <si>
    <t>kornia</t>
  </si>
  <si>
    <t>label-studio</t>
  </si>
  <si>
    <t>lbry-sdk</t>
  </si>
  <si>
    <t>libcloud</t>
  </si>
  <si>
    <t>linkchecker</t>
  </si>
  <si>
    <t>livestreamer</t>
  </si>
  <si>
    <t>localstack</t>
  </si>
  <si>
    <t>loguru</t>
  </si>
  <si>
    <t>luigi</t>
  </si>
  <si>
    <t>lutris</t>
  </si>
  <si>
    <t>magenta</t>
  </si>
  <si>
    <t>manim</t>
  </si>
  <si>
    <t>matplotlib</t>
  </si>
  <si>
    <t>metaflow</t>
  </si>
  <si>
    <t>mimesis</t>
  </si>
  <si>
    <t>mindsdb</t>
  </si>
  <si>
    <t>mlflow</t>
  </si>
  <si>
    <t>mlxtend</t>
  </si>
  <si>
    <t>mmdetection</t>
  </si>
  <si>
    <t>mmf</t>
  </si>
  <si>
    <t>mongo-python-driver</t>
  </si>
  <si>
    <t>monkey</t>
  </si>
  <si>
    <t>mopidy</t>
  </si>
  <si>
    <t>moto</t>
  </si>
  <si>
    <t>moviepy</t>
  </si>
  <si>
    <t>mwlib</t>
  </si>
  <si>
    <t>mycroft-core</t>
  </si>
  <si>
    <t>mypaint</t>
  </si>
  <si>
    <t>mypy</t>
  </si>
  <si>
    <t>nameko</t>
  </si>
  <si>
    <t>nanodet</t>
  </si>
  <si>
    <t>neon</t>
  </si>
  <si>
    <t>netbox</t>
  </si>
  <si>
    <t>networkx</t>
  </si>
  <si>
    <t>nltk</t>
  </si>
  <si>
    <t>nni</t>
  </si>
  <si>
    <t>nose</t>
  </si>
  <si>
    <t>nova</t>
  </si>
  <si>
    <t>numpy</t>
  </si>
  <si>
    <t>objection</t>
  </si>
  <si>
    <t>openage</t>
  </si>
  <si>
    <t>oppia</t>
  </si>
  <si>
    <t>optuna</t>
  </si>
  <si>
    <t>package_control</t>
  </si>
  <si>
    <t>paperless</t>
  </si>
  <si>
    <t>pendulum</t>
  </si>
  <si>
    <t>picard</t>
  </si>
  <si>
    <t>pip</t>
  </si>
  <si>
    <t>pitivi</t>
  </si>
  <si>
    <t>pitivi-pitivi</t>
  </si>
  <si>
    <t>platformio-core</t>
  </si>
  <si>
    <t>playwright-python</t>
  </si>
  <si>
    <t>poetry</t>
  </si>
  <si>
    <t>posthog</t>
  </si>
  <si>
    <t>powerline</t>
  </si>
  <si>
    <t>prefect</t>
  </si>
  <si>
    <t>pritunl</t>
  </si>
  <si>
    <t>proselint</t>
  </si>
  <si>
    <t>ptf</t>
  </si>
  <si>
    <t>pwndbg</t>
  </si>
  <si>
    <t>pwntools</t>
  </si>
  <si>
    <t>pyalgotrade</t>
  </si>
  <si>
    <t>pydantic</t>
  </si>
  <si>
    <t>pyecharts</t>
  </si>
  <si>
    <t>pygments-main</t>
  </si>
  <si>
    <t>pyinstaller</t>
  </si>
  <si>
    <t>pylint</t>
  </si>
  <si>
    <t>pymc3</t>
  </si>
  <si>
    <t>pyod</t>
  </si>
  <si>
    <t>pyprobml</t>
  </si>
  <si>
    <t>pyramid</t>
  </si>
  <si>
    <t>pysc2</t>
  </si>
  <si>
    <t>pyspider</t>
  </si>
  <si>
    <t>pytest</t>
  </si>
  <si>
    <t>pytext</t>
  </si>
  <si>
    <t>python-for-android</t>
  </si>
  <si>
    <t>python-mini-projects</t>
  </si>
  <si>
    <t>python-phonenumbers</t>
  </si>
  <si>
    <t>python-prompt-toolkit</t>
  </si>
  <si>
    <t>python-slack-sdk</t>
  </si>
  <si>
    <t>python-telegram-bot</t>
  </si>
  <si>
    <t>pytorch</t>
  </si>
  <si>
    <t>pytorch-image-models</t>
  </si>
  <si>
    <t>pytorch-lightning</t>
  </si>
  <si>
    <t>pytorch-metric-learning</t>
  </si>
  <si>
    <t>pytorch3d</t>
  </si>
  <si>
    <t>pytorch_geometric</t>
  </si>
  <si>
    <t>pytype</t>
  </si>
  <si>
    <t>pywikibot</t>
  </si>
  <si>
    <t>qutebrowser</t>
  </si>
  <si>
    <t>ranger</t>
  </si>
  <si>
    <t>rasa</t>
  </si>
  <si>
    <t>real-url</t>
  </si>
  <si>
    <t>recommenders</t>
  </si>
  <si>
    <t>reviewboard</t>
  </si>
  <si>
    <t>rich</t>
  </si>
  <si>
    <t>routersploit</t>
  </si>
  <si>
    <t>rqalpha</t>
  </si>
  <si>
    <t>sacred</t>
  </si>
  <si>
    <t>sanic</t>
  </si>
  <si>
    <t>scapy</t>
  </si>
  <si>
    <t>scikit-image</t>
  </si>
  <si>
    <t>scikit-learn</t>
  </si>
  <si>
    <t>scipy</t>
  </si>
  <si>
    <t>scrapy</t>
  </si>
  <si>
    <t>security_monkey</t>
  </si>
  <si>
    <t>sentence-transformers</t>
  </si>
  <si>
    <t>snips-nlu</t>
  </si>
  <si>
    <t>snorkel</t>
  </si>
  <si>
    <t>social-engineer-toolkit</t>
  </si>
  <si>
    <t>sonnet</t>
  </si>
  <si>
    <t>spaCy</t>
  </si>
  <si>
    <t>sphinx</t>
  </si>
  <si>
    <t>spiderfoot</t>
  </si>
  <si>
    <t>spyder</t>
  </si>
  <si>
    <t>sqlmap</t>
  </si>
  <si>
    <t>statsmodels</t>
  </si>
  <si>
    <t>streamlink</t>
  </si>
  <si>
    <t>streamlit</t>
  </si>
  <si>
    <t>superset</t>
  </si>
  <si>
    <t>synapse</t>
  </si>
  <si>
    <t>sync-engine</t>
  </si>
  <si>
    <t>taiga-back</t>
  </si>
  <si>
    <t>tensor2tensor</t>
  </si>
  <si>
    <t>tensorlayer</t>
  </si>
  <si>
    <t>tensorpack</t>
  </si>
  <si>
    <t>tensortrade</t>
  </si>
  <si>
    <t>thefuck</t>
  </si>
  <si>
    <t>thumbor</t>
  </si>
  <si>
    <t>tianshou</t>
  </si>
  <si>
    <t>tornado</t>
  </si>
  <si>
    <t>tribler</t>
  </si>
  <si>
    <t>twisted</t>
  </si>
  <si>
    <t>urh</t>
  </si>
  <si>
    <t>visidata</t>
  </si>
  <si>
    <t>vision</t>
  </si>
  <si>
    <t>vn.py</t>
  </si>
  <si>
    <t>vyper</t>
  </si>
  <si>
    <t>wal-e</t>
  </si>
  <si>
    <t>werkzeug</t>
  </si>
  <si>
    <t>xonsh</t>
  </si>
  <si>
    <t>yellowbrick</t>
  </si>
  <si>
    <t>you-get</t>
  </si>
  <si>
    <t>zipline</t>
  </si>
  <si>
    <t>zulip</t>
  </si>
  <si>
    <t>zvt</t>
  </si>
  <si>
    <t>Python - Explicit Only</t>
  </si>
  <si>
    <t>Percents</t>
  </si>
  <si>
    <t>Clique</t>
  </si>
  <si>
    <t>Crossing</t>
  </si>
  <si>
    <t>MV</t>
  </si>
  <si>
    <t>PC</t>
  </si>
  <si>
    <t>UIH</t>
  </si>
  <si>
    <t>UnInt</t>
  </si>
  <si>
    <t>Any</t>
  </si>
  <si>
    <t>All</t>
  </si>
  <si>
    <t>C++</t>
  </si>
  <si>
    <t>Java</t>
  </si>
  <si>
    <t>Python</t>
  </si>
  <si>
    <t>Python w/ Possible</t>
  </si>
  <si>
    <t>Costs</t>
  </si>
  <si>
    <t>AVERAGE</t>
  </si>
  <si>
    <t>MIN</t>
  </si>
  <si>
    <t>MAX</t>
  </si>
  <si>
    <t>Q1</t>
  </si>
  <si>
    <t>MEDIAN</t>
  </si>
  <si>
    <t>Q3</t>
  </si>
  <si>
    <t>IQR</t>
  </si>
  <si>
    <t>SD</t>
  </si>
  <si>
    <t>Churn LOC</t>
  </si>
  <si>
    <t>Total</t>
  </si>
  <si>
    <t>Churn %</t>
  </si>
  <si>
    <t>File %</t>
  </si>
  <si>
    <t>CLQ</t>
  </si>
  <si>
    <t>CRS</t>
  </si>
  <si>
    <t>MVG</t>
  </si>
  <si>
    <t>PKC</t>
  </si>
  <si>
    <t>UIF</t>
  </si>
  <si>
    <t>All AP</t>
  </si>
  <si>
    <t>MEAN</t>
  </si>
  <si>
    <t>Merged</t>
  </si>
  <si>
    <t>CLQ (%)</t>
  </si>
  <si>
    <t>CRS (%)</t>
  </si>
  <si>
    <t>MVG (%)</t>
  </si>
  <si>
    <t>PKC (%)</t>
  </si>
  <si>
    <t>UIH (%)</t>
  </si>
  <si>
    <t>UIF (%)</t>
  </si>
  <si>
    <t>FOR THE % FILES GRAPH</t>
  </si>
  <si>
    <t>ALL</t>
  </si>
  <si>
    <t>C/C++</t>
  </si>
  <si>
    <t>JAVA</t>
  </si>
  <si>
    <t>PYTHON</t>
  </si>
  <si>
    <t>PYTHON - INCL. POSSIBLE</t>
  </si>
  <si>
    <t>PER LANGUAGE</t>
  </si>
  <si>
    <t>Treatment</t>
  </si>
  <si>
    <t>&gt;5 files</t>
  </si>
  <si>
    <t>Python - Explicit</t>
  </si>
  <si>
    <t>Change Churn</t>
  </si>
  <si>
    <t>File Percentage</t>
  </si>
  <si>
    <t>Any AP</t>
  </si>
  <si>
    <t>Total Churn per LOC</t>
  </si>
  <si>
    <t>Cost Per File</t>
  </si>
  <si>
    <t>Total Churn per Total File</t>
  </si>
  <si>
    <t>Churn Percentage</t>
  </si>
  <si>
    <t>Churn and %</t>
  </si>
  <si>
    <t>cost per file</t>
  </si>
  <si>
    <t>Total Churn / Total Files</t>
  </si>
  <si>
    <t>TOTAL</t>
  </si>
  <si>
    <t>LOC/Files</t>
  </si>
  <si>
    <t>ALL AP</t>
  </si>
  <si>
    <t>% Files</t>
  </si>
  <si>
    <t>Average Churn per File</t>
  </si>
  <si>
    <t xml:space="preserve">Python </t>
  </si>
  <si>
    <t>Project</t>
  </si>
  <si>
    <t>(ALL) FileCount</t>
  </si>
  <si>
    <t>(ALL) ChangeCount</t>
  </si>
  <si>
    <t>(ALL) ChangeChurn</t>
  </si>
  <si>
    <t>(ALL) Project FIle Count</t>
  </si>
  <si>
    <t>Python Explicit Only</t>
  </si>
  <si>
    <t>AccessControl</t>
  </si>
  <si>
    <t>Archery</t>
  </si>
  <si>
    <t>BTrees</t>
  </si>
  <si>
    <t>CairoSVG</t>
  </si>
  <si>
    <t>DAIN</t>
  </si>
  <si>
    <t>DeDRM_tools</t>
  </si>
  <si>
    <t>Detectron</t>
  </si>
  <si>
    <t>DjangoBlog</t>
  </si>
  <si>
    <t>ECommerceCrawlers</t>
  </si>
  <si>
    <t>Eel</t>
  </si>
  <si>
    <t>EverydayWechat</t>
  </si>
  <si>
    <t>Flashlight</t>
  </si>
  <si>
    <t>GamestonkTerminal</t>
  </si>
  <si>
    <t>Lasagne</t>
  </si>
  <si>
    <t>MITMf</t>
  </si>
  <si>
    <t>ML-From-Scratch</t>
  </si>
  <si>
    <t>OCRmyPDF</t>
  </si>
  <si>
    <t>OneForAll</t>
  </si>
  <si>
    <t>P4wnP1</t>
  </si>
  <si>
    <t>PathPicker</t>
  </si>
  <si>
    <t>PyBoy</t>
  </si>
  <si>
    <t>PyMySQL</t>
  </si>
  <si>
    <t>PyTricks</t>
  </si>
  <si>
    <t>Real-Time-Voice-Cloning</t>
  </si>
  <si>
    <t>Senta</t>
  </si>
  <si>
    <t>SlowFast</t>
  </si>
  <si>
    <t>Surprise</t>
  </si>
  <si>
    <t>Taisite-Platform</t>
  </si>
  <si>
    <t>TensorFlowOnSpark</t>
  </si>
  <si>
    <t>XTDrone</t>
  </si>
  <si>
    <t>YOLOX</t>
  </si>
  <si>
    <t>YouCompleteMe</t>
  </si>
  <si>
    <t>Zappa</t>
  </si>
  <si>
    <t>aiohttp-session</t>
  </si>
  <si>
    <t>albumentations</t>
  </si>
  <si>
    <t>androguard</t>
  </si>
  <si>
    <t>ansible-container</t>
  </si>
  <si>
    <t>ansible-vault</t>
  </si>
  <si>
    <t>apistar</t>
  </si>
  <si>
    <t>apscheduler</t>
  </si>
  <si>
    <t>asm-dude</t>
  </si>
  <si>
    <t>asyncpg</t>
  </si>
  <si>
    <t>attrs</t>
  </si>
  <si>
    <t>bleach</t>
  </si>
  <si>
    <t>boto3</t>
  </si>
  <si>
    <t>bottle</t>
  </si>
  <si>
    <t>bson</t>
  </si>
  <si>
    <t>cheetah</t>
  </si>
  <si>
    <t>cherrymusic</t>
  </si>
  <si>
    <t>ckan</t>
  </si>
  <si>
    <t>codespeed</t>
  </si>
  <si>
    <t>darkflow</t>
  </si>
  <si>
    <t>dask</t>
  </si>
  <si>
    <t>datasette</t>
  </si>
  <si>
    <t>deis</t>
  </si>
  <si>
    <t>deoplete.nvim</t>
  </si>
  <si>
    <t>discord.py</t>
  </si>
  <si>
    <t>django-crispy-forms</t>
  </si>
  <si>
    <t>docker-stacks</t>
  </si>
  <si>
    <t>dotbot</t>
  </si>
  <si>
    <t>easytrader</t>
  </si>
  <si>
    <t>eht-imaging</t>
  </si>
  <si>
    <t>elastalert</t>
  </si>
  <si>
    <t>elasticsearch-dsl-py</t>
  </si>
  <si>
    <t>esptool</t>
  </si>
  <si>
    <t>explainshell</t>
  </si>
  <si>
    <t>fabric</t>
  </si>
  <si>
    <t>facenet</t>
  </si>
  <si>
    <t>fail2ban</t>
  </si>
  <si>
    <t>flair</t>
  </si>
  <si>
    <t>flask</t>
  </si>
  <si>
    <t>flask-sqlalchemy</t>
  </si>
  <si>
    <t>flower</t>
  </si>
  <si>
    <t>fluo-muchos</t>
  </si>
  <si>
    <t>folium</t>
  </si>
  <si>
    <t>formspree</t>
  </si>
  <si>
    <t>full-stack-fastapi-postgresql</t>
  </si>
  <si>
    <t>geopy</t>
  </si>
  <si>
    <t>ggpy</t>
  </si>
  <si>
    <t>gixy</t>
  </si>
  <si>
    <t>google-api-python-client</t>
  </si>
  <si>
    <t>gradio</t>
  </si>
  <si>
    <t>guake</t>
  </si>
  <si>
    <t>h4cker</t>
  </si>
  <si>
    <t>haipproxy</t>
  </si>
  <si>
    <t>haxor-news</t>
  </si>
  <si>
    <t>httpx</t>
  </si>
  <si>
    <t>huey</t>
  </si>
  <si>
    <t>hy</t>
  </si>
  <si>
    <t>hyperopt</t>
  </si>
  <si>
    <t>imagededup</t>
  </si>
  <si>
    <t>imutils</t>
  </si>
  <si>
    <t>inter</t>
  </si>
  <si>
    <t>jieba</t>
  </si>
  <si>
    <t>jsonschema</t>
  </si>
  <si>
    <t>jumpgate</t>
  </si>
  <si>
    <t>keras</t>
  </si>
  <si>
    <t>keras-retinanet</t>
  </si>
  <si>
    <t>keras-rl</t>
  </si>
  <si>
    <t>kibble</t>
  </si>
  <si>
    <t>kube-hunter</t>
  </si>
  <si>
    <t>labelme</t>
  </si>
  <si>
    <t>lektor</t>
  </si>
  <si>
    <t>librosa</t>
  </si>
  <si>
    <t>locust</t>
  </si>
  <si>
    <t>magic-wormhole</t>
  </si>
  <si>
    <t>mailinabox</t>
  </si>
  <si>
    <t>maltrail</t>
  </si>
  <si>
    <t>maskrcnn-benchmark</t>
  </si>
  <si>
    <t>material-theme</t>
  </si>
  <si>
    <t>meshroom</t>
  </si>
  <si>
    <t>microk8s</t>
  </si>
  <si>
    <t>mininet</t>
  </si>
  <si>
    <t>mkdocs</t>
  </si>
  <si>
    <t>mongoengine</t>
  </si>
  <si>
    <t>mps-youtube</t>
  </si>
  <si>
    <t>multi-v2ray</t>
  </si>
  <si>
    <t>mvt</t>
  </si>
  <si>
    <t>mycli</t>
  </si>
  <si>
    <t>newspaper</t>
  </si>
  <si>
    <t>nginx-proxy</t>
  </si>
  <si>
    <t>nlp-recipes</t>
  </si>
  <si>
    <t>node-gyp</t>
  </si>
  <si>
    <t>ntfy</t>
  </si>
  <si>
    <t>numpy-ml</t>
  </si>
  <si>
    <t>offlineimap</t>
  </si>
  <si>
    <t>onionshare</t>
  </si>
  <si>
    <t>osmnx</t>
  </si>
  <si>
    <t>pandas</t>
  </si>
  <si>
    <t>paramiko</t>
  </si>
  <si>
    <t>pdfminer</t>
  </si>
  <si>
    <t>peewee</t>
  </si>
  <si>
    <t>persepolis</t>
  </si>
  <si>
    <t>pgcli</t>
  </si>
  <si>
    <t>pip-tools</t>
  </si>
  <si>
    <t>pipx</t>
  </si>
  <si>
    <t>plasma</t>
  </si>
  <si>
    <t>powerline-shell</t>
  </si>
  <si>
    <t>prophet</t>
  </si>
  <si>
    <t>psutil</t>
  </si>
  <si>
    <t>py12306</t>
  </si>
  <si>
    <t>pyAudioAnalysis</t>
  </si>
  <si>
    <t>pyTelegramBotAPI</t>
  </si>
  <si>
    <t>pygorithm</t>
  </si>
  <si>
    <t>pyinstrument</t>
  </si>
  <si>
    <t>pyjwt</t>
  </si>
  <si>
    <t>pyminer</t>
  </si>
  <si>
    <t>pyppeteer</t>
  </si>
  <si>
    <t>python-patterns</t>
  </si>
  <si>
    <t>python-spider</t>
  </si>
  <si>
    <t>python-twitter</t>
  </si>
  <si>
    <t>pytorch-CycleGAN-and-pix2pix</t>
  </si>
  <si>
    <t>pytube</t>
  </si>
  <si>
    <t>pywal</t>
  </si>
  <si>
    <t>pywonderland</t>
  </si>
  <si>
    <t>qqbot</t>
  </si>
  <si>
    <t>responder</t>
  </si>
  <si>
    <t>roboto</t>
  </si>
  <si>
    <t>saws</t>
  </si>
  <si>
    <t>scalene</t>
  </si>
  <si>
    <t>scylla</t>
  </si>
  <si>
    <t>seaborn</t>
  </si>
  <si>
    <t>segmentation_models.pytorch</t>
  </si>
  <si>
    <t>semantic-segmentation-pytorch</t>
  </si>
  <si>
    <t>seq2seq</t>
  </si>
  <si>
    <t>serenata-de-amor</t>
  </si>
  <si>
    <t>sigma</t>
  </si>
  <si>
    <t>skorch</t>
  </si>
  <si>
    <t>sktime</t>
  </si>
  <si>
    <t>splash</t>
  </si>
  <si>
    <t>spleeter</t>
  </si>
  <si>
    <t>spotipy</t>
  </si>
  <si>
    <t>spug</t>
  </si>
  <si>
    <t>stock</t>
  </si>
  <si>
    <t>supervisor</t>
  </si>
  <si>
    <t>tensorboardX</t>
  </si>
  <si>
    <t>text_classification</t>
  </si>
  <si>
    <t>textual</t>
  </si>
  <si>
    <t>theHarvester</t>
  </si>
  <si>
    <t>tinygrad</t>
  </si>
  <si>
    <t>toolz</t>
  </si>
  <si>
    <t>tushare</t>
  </si>
  <si>
    <t>universe</t>
  </si>
  <si>
    <t>urllib3</t>
  </si>
  <si>
    <t>vprof</t>
  </si>
  <si>
    <t>walle-web</t>
  </si>
  <si>
    <t>weibospider</t>
  </si>
  <si>
    <t>whoogle-search</t>
  </si>
  <si>
    <t>wifiphisher</t>
  </si>
  <si>
    <t>wifite2</t>
  </si>
  <si>
    <t>Python Duck Typing</t>
  </si>
  <si>
    <t>numba</t>
  </si>
  <si>
    <t>pythondotorg</t>
  </si>
  <si>
    <t>2048.cpp</t>
  </si>
  <si>
    <t>30-seconds-of-java8</t>
  </si>
  <si>
    <t>360Controller</t>
  </si>
  <si>
    <t>3d-game-shaders-for-beginners</t>
  </si>
  <si>
    <t>ADOP</t>
  </si>
  <si>
    <t>ANR-WatchDog</t>
  </si>
  <si>
    <t>ASimpleCache</t>
  </si>
  <si>
    <t>AVLoadingIndicatorView</t>
  </si>
  <si>
    <t>AarogyaSetu_Android</t>
  </si>
  <si>
    <t>ActionRoguelike</t>
  </si>
  <si>
    <t>Adafruit_NeoPixel</t>
  </si>
  <si>
    <t>AdapterDelegates</t>
  </si>
  <si>
    <t>AdaptiveTableLayout</t>
  </si>
  <si>
    <t>AirMapView</t>
  </si>
  <si>
    <t>AisenWeiBo</t>
  </si>
  <si>
    <t>Algojammer</t>
  </si>
  <si>
    <t>AlgorithmVisualizer-Android</t>
  </si>
  <si>
    <t>AlgorithmsSedgewick</t>
  </si>
  <si>
    <t>AndFix</t>
  </si>
  <si>
    <t>Android-BLE</t>
  </si>
  <si>
    <t>Android-Cheat-sheet</t>
  </si>
  <si>
    <t>Android-Clean-Boilerplate</t>
  </si>
  <si>
    <t>Android-MonthCalendarWidget</t>
  </si>
  <si>
    <t>Android-Skin-Loader</t>
  </si>
  <si>
    <t>Android-SlideExpandableListView</t>
  </si>
  <si>
    <t>Android-SpinKit</t>
  </si>
  <si>
    <t>Android-Tips</t>
  </si>
  <si>
    <t>Android-Universal-Image-Loader</t>
  </si>
  <si>
    <t>Android-Week-View</t>
  </si>
  <si>
    <t>Android-WizardPager</t>
  </si>
  <si>
    <t>AndroidAudioConverter</t>
  </si>
  <si>
    <t>AndroidChromium</t>
  </si>
  <si>
    <t>AndroidHttpCapture</t>
  </si>
  <si>
    <t>AndroidImageSlider</t>
  </si>
  <si>
    <t>AndroidNote</t>
  </si>
  <si>
    <t>AndroidOpenGLDemo</t>
  </si>
  <si>
    <t>AndroidPhotoFilters</t>
  </si>
  <si>
    <t>AndroidProcesses</t>
  </si>
  <si>
    <t>AndroidResideMenu</t>
  </si>
  <si>
    <t>AndroidScrollingImageView</t>
  </si>
  <si>
    <t>AndroidStaggeredGrid</t>
  </si>
  <si>
    <t>AndroidSystemUiTraining</t>
  </si>
  <si>
    <t>AndroidTVLauncher</t>
  </si>
  <si>
    <t>AndroidTreeView</t>
  </si>
  <si>
    <t>AndroidTutorialForBeginners</t>
  </si>
  <si>
    <t>AndroidUtils</t>
  </si>
  <si>
    <t>AndroidVideoCache</t>
  </si>
  <si>
    <t>AnimatedSvgView</t>
  </si>
  <si>
    <t>AntSimulator</t>
  </si>
  <si>
    <t>AnyQ</t>
  </si>
  <si>
    <t>AppImageLauncher</t>
  </si>
  <si>
    <t>AppMethodOrder</t>
  </si>
  <si>
    <t>AppUpdate</t>
  </si>
  <si>
    <t>AppUpdater</t>
  </si>
  <si>
    <t>ArcAnimator</t>
  </si>
  <si>
    <t>ArcProgressStackView</t>
  </si>
  <si>
    <t>Avengers</t>
  </si>
  <si>
    <t>AwesomeValidation</t>
  </si>
  <si>
    <t>B23Downloader</t>
  </si>
  <si>
    <t>BGASwipeBackLayout-Android</t>
  </si>
  <si>
    <t>BLE</t>
  </si>
  <si>
    <t>BannerViewPager</t>
  </si>
  <si>
    <t>Bastillion</t>
  </si>
  <si>
    <t>BeautifulRefreshLayout</t>
  </si>
  <si>
    <t>Bilibili-plus</t>
  </si>
  <si>
    <t>BlockCanaryEx</t>
  </si>
  <si>
    <t>BlockHound</t>
  </si>
  <si>
    <t>BlurDialogFragment</t>
  </si>
  <si>
    <t>BlurEffectForAndroidDesign</t>
  </si>
  <si>
    <t>BlurView</t>
  </si>
  <si>
    <t>Blurry</t>
  </si>
  <si>
    <t>BottomSheet</t>
  </si>
  <si>
    <t>BottomSheetPickers</t>
  </si>
  <si>
    <t>Bourbon</t>
  </si>
  <si>
    <t>Brida</t>
  </si>
  <si>
    <t>Brotli4j</t>
  </si>
  <si>
    <t>Burp-Non-HTTP-Extension</t>
  </si>
  <si>
    <t>ByteLegend</t>
  </si>
  <si>
    <t>CLI11</t>
  </si>
  <si>
    <t>CLRS</t>
  </si>
  <si>
    <t>CSPostgraduate-408</t>
  </si>
  <si>
    <t>CS_Offer</t>
  </si>
  <si>
    <t>CacheWebView</t>
  </si>
  <si>
    <t>CardSlidePanel</t>
  </si>
  <si>
    <t>CardStackView</t>
  </si>
  <si>
    <t>CardSwipeLayout</t>
  </si>
  <si>
    <t>ChaiScript</t>
  </si>
  <si>
    <t>ChatKit</t>
  </si>
  <si>
    <t>ChromeLikeTabSwitcher</t>
  </si>
  <si>
    <t>CircleProgressBar</t>
  </si>
  <si>
    <t>CircleRefreshLayout</t>
  </si>
  <si>
    <t>CircularAnim</t>
  </si>
  <si>
    <t>CircularFillableLoaders</t>
  </si>
  <si>
    <t>CircularImageView</t>
  </si>
  <si>
    <t>CircularReveal</t>
  </si>
  <si>
    <t>CnC_Remastered_Collection</t>
  </si>
  <si>
    <t>CoCoin</t>
  </si>
  <si>
    <t>CodingInterviewChinese2</t>
  </si>
  <si>
    <t>CommonDevKnowledge</t>
  </si>
  <si>
    <t>CommonPullToRefresh</t>
  </si>
  <si>
    <t>CompressHelper</t>
  </si>
  <si>
    <t>ConsecutiveScroller</t>
  </si>
  <si>
    <t>CoordinatorTabLayout</t>
  </si>
  <si>
    <t>CountdownView</t>
  </si>
  <si>
    <t>Cplusplus-Concurrency-In-Practice</t>
  </si>
  <si>
    <t>Cpp-0-1-Resource</t>
  </si>
  <si>
    <t>CppCon2014</t>
  </si>
  <si>
    <t>CppCon2016</t>
  </si>
  <si>
    <t>CppTemplateTutorial</t>
  </si>
  <si>
    <t>Cpp_Primer_Practice</t>
  </si>
  <si>
    <t>Curved-Fab-Reveal-Example</t>
  </si>
  <si>
    <t>DSBridge-Android</t>
  </si>
  <si>
    <t>Data-Structres</t>
  </si>
  <si>
    <t>DataMiningAlgorithm</t>
  </si>
  <si>
    <t>DebugDrawer</t>
  </si>
  <si>
    <t>DeepLearning</t>
  </si>
  <si>
    <t>DeepLinkDispatch</t>
  </si>
  <si>
    <t>DeskGap</t>
  </si>
  <si>
    <t>Dexter</t>
  </si>
  <si>
    <t>DialogV3</t>
  </si>
  <si>
    <t>DirectXTK</t>
  </si>
  <si>
    <t>DragRankSquare</t>
  </si>
  <si>
    <t>DraggablePanel</t>
  </si>
  <si>
    <t>DroidPlugin</t>
  </si>
  <si>
    <t>DropDownMenu</t>
  </si>
  <si>
    <t>EAST</t>
  </si>
  <si>
    <t>ECTranslation</t>
  </si>
  <si>
    <t>ELinkageScroll</t>
  </si>
  <si>
    <t>EMV-NFC-Paycard-Enrollment</t>
  </si>
  <si>
    <t>ESPAsyncWebServer</t>
  </si>
  <si>
    <t>ESPlorer</t>
  </si>
  <si>
    <t>EasingInterpolator</t>
  </si>
  <si>
    <t>EasyML</t>
  </si>
  <si>
    <t>EasyPR</t>
  </si>
  <si>
    <t>EasyPhotos</t>
  </si>
  <si>
    <t>EasyProtector</t>
  </si>
  <si>
    <t>EffectiveAndroid</t>
  </si>
  <si>
    <t>EffectiveAndroidUI</t>
  </si>
  <si>
    <t>ElSql</t>
  </si>
  <si>
    <t>EmulationStation</t>
  </si>
  <si>
    <t>EpicSurvivalGame</t>
  </si>
  <si>
    <t>Examination_System</t>
  </si>
  <si>
    <t>ExpandableLayout</t>
  </si>
  <si>
    <t>ExpandableTextView</t>
  </si>
  <si>
    <t>ExpandingPager</t>
  </si>
  <si>
    <t>ExpectAnim</t>
  </si>
  <si>
    <t>FABProgressCircle</t>
  </si>
  <si>
    <t>FadingActionBar</t>
  </si>
  <si>
    <t>Familia</t>
  </si>
  <si>
    <t>FancyToast-Android</t>
  </si>
  <si>
    <t>FastDev4Android</t>
  </si>
  <si>
    <t>FiftyShadesOf</t>
  </si>
  <si>
    <t>FingerprintIdentify</t>
  </si>
  <si>
    <t>FlipViewPager.Draco</t>
  </si>
  <si>
    <t>FloatingActionButton</t>
  </si>
  <si>
    <t>FloatingView</t>
  </si>
  <si>
    <t>FlowLayout</t>
  </si>
  <si>
    <t>FlycoDialog_Master</t>
  </si>
  <si>
    <t>FragmentAnimations</t>
  </si>
  <si>
    <t>FreeReflection</t>
  </si>
  <si>
    <t>FrescoImageViewer</t>
  </si>
  <si>
    <t>FriendCircle</t>
  </si>
  <si>
    <t>GASDocumentation</t>
  </si>
  <si>
    <t>GSL</t>
  </si>
  <si>
    <t>GW-BASIC</t>
  </si>
  <si>
    <t>GalleryFinal</t>
  </si>
  <si>
    <t>GanK</t>
  </si>
  <si>
    <t>Generex</t>
  </si>
  <si>
    <t>GeoIP2-java</t>
  </si>
  <si>
    <t>GildedRose-Refactoring-Kata</t>
  </si>
  <si>
    <t>GithubClient</t>
  </si>
  <si>
    <t>GoodView</t>
  </si>
  <si>
    <t>Gource</t>
  </si>
  <si>
    <t>GraphView</t>
  </si>
  <si>
    <t>Grav</t>
  </si>
  <si>
    <t>Graywater</t>
  </si>
  <si>
    <t>GsonFormat</t>
  </si>
  <si>
    <t>GuiLite</t>
  </si>
  <si>
    <t>GuideView</t>
  </si>
  <si>
    <t>GuillotineMenu-Android</t>
  </si>
  <si>
    <t>HTTP-Proxy-Servlet</t>
  </si>
  <si>
    <t>HTTPDNSLib</t>
  </si>
  <si>
    <t>HaE</t>
  </si>
  <si>
    <t>Hardcoder</t>
  </si>
  <si>
    <t>HdrHistogram</t>
  </si>
  <si>
    <t>Heimdall</t>
  </si>
  <si>
    <t>HelloDaemon</t>
  </si>
  <si>
    <t>HexRaysCodeXplorer</t>
  </si>
  <si>
    <t>HikariCP</t>
  </si>
  <si>
    <t>HoRNDIS</t>
  </si>
  <si>
    <t>HollyViewPager</t>
  </si>
  <si>
    <t>Horizon</t>
  </si>
  <si>
    <t>Horizontal-Calendar</t>
  </si>
  <si>
    <t>Houseclub</t>
  </si>
  <si>
    <t>Hunter</t>
  </si>
  <si>
    <t>Hyprland</t>
  </si>
  <si>
    <t>ImGuizmo</t>
  </si>
  <si>
    <t>ImageViewZoom</t>
  </si>
  <si>
    <t>IndexRecyclerView</t>
  </si>
  <si>
    <t>IndicatorSeekBar</t>
  </si>
  <si>
    <t>InstaMaterial</t>
  </si>
  <si>
    <t>IntelBluetoothFirmware</t>
  </si>
  <si>
    <t>InternetArchitect</t>
  </si>
  <si>
    <t>Intro-To-RxJava</t>
  </si>
  <si>
    <t>J2V8</t>
  </si>
  <si>
    <t>JJSearchViewAnim</t>
  </si>
  <si>
    <t>JNDI-Injection-Exploit</t>
  </si>
  <si>
    <t>JS-Sorting-Algorithm</t>
  </si>
  <si>
    <t>JSON-java</t>
  </si>
  <si>
    <t>JSONassert</t>
  </si>
  <si>
    <t>JTransforms</t>
  </si>
  <si>
    <t>Java-Runtime-Compiler</t>
  </si>
  <si>
    <t>Java-Summarize</t>
  </si>
  <si>
    <t>Java-Thread-Affinity</t>
  </si>
  <si>
    <t>Java-Tutorial</t>
  </si>
  <si>
    <t>JavaBeanstalkClient</t>
  </si>
  <si>
    <t>JavaGuide</t>
  </si>
  <si>
    <t>JavaLambdaInternals</t>
  </si>
  <si>
    <t>JavaVerbalExpressions</t>
  </si>
  <si>
    <t>JazzyViewPager</t>
  </si>
  <si>
    <t>JoltPhysics</t>
  </si>
  <si>
    <t>JumpingBeans</t>
  </si>
  <si>
    <t>KCenter</t>
  </si>
  <si>
    <t>LANDrop</t>
  </si>
  <si>
    <t>LCD-show</t>
  </si>
  <si>
    <t>LQRWeChat</t>
  </si>
  <si>
    <t>LandscapeVideoCamera</t>
  </si>
  <si>
    <t>LargeImage</t>
  </si>
  <si>
    <t>LatencyUtils</t>
  </si>
  <si>
    <t>Lazy</t>
  </si>
  <si>
    <t>Learning-OpenCV-3_examples</t>
  </si>
  <si>
    <t>LeetCode</t>
  </si>
  <si>
    <t>Leonids</t>
  </si>
  <si>
    <t>LightCouch</t>
  </si>
  <si>
    <t>LikeButton</t>
  </si>
  <si>
    <t>Linkage-RecyclerView</t>
  </si>
  <si>
    <t>LiveVideoCoreSDK</t>
  </si>
  <si>
    <t>LollipopShowcase</t>
  </si>
  <si>
    <t>LovelyDialog</t>
  </si>
  <si>
    <t>MMKV</t>
  </si>
  <si>
    <t>MTuner</t>
  </si>
  <si>
    <t>MVVMLight</t>
  </si>
  <si>
    <t>MagicaSakura</t>
  </si>
  <si>
    <t>MarbleMarcher</t>
  </si>
  <si>
    <t>Material-Movies</t>
  </si>
  <si>
    <t>MaterialChipsInput</t>
  </si>
  <si>
    <t>MaterialFilePicker</t>
  </si>
  <si>
    <t>MaterialIntroView</t>
  </si>
  <si>
    <t>MaterialLogin</t>
  </si>
  <si>
    <t>MaterialProgressBar</t>
  </si>
  <si>
    <t>MaterialRatingBar</t>
  </si>
  <si>
    <t>MaterialSearchView</t>
  </si>
  <si>
    <t>MaterialShowcaseView</t>
  </si>
  <si>
    <t>MaterialStepperView</t>
  </si>
  <si>
    <t>MaterialTransitions</t>
  </si>
  <si>
    <t>MaterialViewPager</t>
  </si>
  <si>
    <t>MeiWidgetView</t>
  </si>
  <si>
    <t>MinimalistWeather</t>
  </si>
  <si>
    <t>Movie_Recommend</t>
  </si>
  <si>
    <t>MultiImageSelector</t>
  </si>
  <si>
    <t>Multiverse</t>
  </si>
  <si>
    <t>Music-Player</t>
  </si>
  <si>
    <t>My-Blog</t>
  </si>
  <si>
    <t>MyTinySTL</t>
  </si>
  <si>
    <t>NanaZip</t>
  </si>
  <si>
    <t>NanoLog</t>
  </si>
  <si>
    <t>NavigationTabStrip</t>
  </si>
  <si>
    <t>NettyChat</t>
  </si>
  <si>
    <t>NewbieGuide</t>
  </si>
  <si>
    <t>NiftyDialogEffects</t>
  </si>
  <si>
    <t>NonEuclidean</t>
  </si>
  <si>
    <t>NumberPickerView</t>
  </si>
  <si>
    <t>ObjectiveSql</t>
  </si>
  <si>
    <t>OkSocket</t>
  </si>
  <si>
    <t>PJON</t>
  </si>
  <si>
    <t>PKUCourse</t>
  </si>
  <si>
    <t>PLMCodeTemplate</t>
  </si>
  <si>
    <t>PRDownloader</t>
  </si>
  <si>
    <t>PacVim</t>
  </si>
  <si>
    <t>Packages</t>
  </si>
  <si>
    <t>PagerBottomTabStrip</t>
  </si>
  <si>
    <t>PanelSwitchHelper</t>
  </si>
  <si>
    <t>PanoramaImageView</t>
  </si>
  <si>
    <t>Pantheon</t>
  </si>
  <si>
    <t>Paper</t>
  </si>
  <si>
    <t>PathLayoutManager</t>
  </si>
  <si>
    <t>PersistentSearch</t>
  </si>
  <si>
    <t>PhoenixGo</t>
  </si>
  <si>
    <t>PhotoPicker</t>
  </si>
  <si>
    <t>PhysX</t>
  </si>
  <si>
    <t>PickView</t>
  </si>
  <si>
    <t>PinchImageView</t>
  </si>
  <si>
    <t>PinnedSectionItemDecoration</t>
  </si>
  <si>
    <t>PinterestLikeAdapterView</t>
  </si>
  <si>
    <t>Pix-EzViewer</t>
  </si>
  <si>
    <t>PracticeDraw1</t>
  </si>
  <si>
    <t>ProductTour</t>
  </si>
  <si>
    <t>ProgressManager</t>
  </si>
  <si>
    <t>PullZoomView</t>
  </si>
  <si>
    <t>Pyrolite</t>
  </si>
  <si>
    <t>QR-Code-generator</t>
  </si>
  <si>
    <t>QuestionAnsweringSystem</t>
  </si>
  <si>
    <t>RF24</t>
  </si>
  <si>
    <t>ReLinker</t>
  </si>
  <si>
    <t>ReactiveNetwork</t>
  </si>
  <si>
    <t>RealtimeBlurView</t>
  </si>
  <si>
    <t>RecyclerView-FlexibleDivider</t>
  </si>
  <si>
    <t>RecyclerViewItemAnimators</t>
  </si>
  <si>
    <t>RedisClient</t>
  </si>
  <si>
    <t>RendererRecyclerViewAdapter</t>
  </si>
  <si>
    <t>Renderers</t>
  </si>
  <si>
    <t>RhinoCoffeeScript</t>
  </si>
  <si>
    <t>RichText</t>
  </si>
  <si>
    <t>RippleEffect</t>
  </si>
  <si>
    <t>Riru</t>
  </si>
  <si>
    <t>RoundCornerProgressBar</t>
  </si>
  <si>
    <t>RxAndroid</t>
  </si>
  <si>
    <t>RxBus</t>
  </si>
  <si>
    <t>RxJavaReactiveStreams</t>
  </si>
  <si>
    <t>RxRelay</t>
  </si>
  <si>
    <t>SDE-Interview-Questions</t>
  </si>
  <si>
    <t>ScratchView</t>
  </si>
  <si>
    <t>Scrollable</t>
  </si>
  <si>
    <t>ScyllaHide</t>
  </si>
  <si>
    <t>SeeWeather</t>
  </si>
  <si>
    <t>SeetaFace2</t>
  </si>
  <si>
    <t>SeetaFaceEngine</t>
  </si>
  <si>
    <t>SeimiCrawler</t>
  </si>
  <si>
    <t>Serious-Engine</t>
  </si>
  <si>
    <t>Serpent</t>
  </si>
  <si>
    <t>ShadowImageView</t>
  </si>
  <si>
    <t>ShadowLayout</t>
  </si>
  <si>
    <t>Shelter</t>
  </si>
  <si>
    <t>ShimmerLayout</t>
  </si>
  <si>
    <t>ShineButton</t>
  </si>
  <si>
    <t>ShortcutBadger</t>
  </si>
  <si>
    <t>Side-Menu.Android</t>
  </si>
  <si>
    <t>SimpleKernel</t>
  </si>
  <si>
    <t>SlidingMenu</t>
  </si>
  <si>
    <t>SmartCamera</t>
  </si>
  <si>
    <t>SmartOpenCV</t>
  </si>
  <si>
    <t>SmartTabLayout</t>
  </si>
  <si>
    <t>SnackBar</t>
  </si>
  <si>
    <t>Sofia</t>
  </si>
  <si>
    <t>SopCastComponent</t>
  </si>
  <si>
    <t>Space-Navigation-View</t>
  </si>
  <si>
    <t>SparseBitSet</t>
  </si>
  <si>
    <t>SpiderMan</t>
  </si>
  <si>
    <t>SpringBoot-Dubbo-Docker-Jenkins</t>
  </si>
  <si>
    <t>SpringBoot-Learning</t>
  </si>
  <si>
    <t>SpringBoot-Shiro-Vue</t>
  </si>
  <si>
    <t>SpringView</t>
  </si>
  <si>
    <t>Squirrel.Windows</t>
  </si>
  <si>
    <t>Stacer</t>
  </si>
  <si>
    <t>StandOut</t>
  </si>
  <si>
    <t>StarWars.Android</t>
  </si>
  <si>
    <t>Starlight</t>
  </si>
  <si>
    <t>StatusBarCompat</t>
  </si>
  <si>
    <t>StepView</t>
  </si>
  <si>
    <t>StickyHeaderListView</t>
  </si>
  <si>
    <t>Stockfish</t>
  </si>
  <si>
    <t>StreetMap</t>
  </si>
  <si>
    <t>StyleableToast</t>
  </si>
  <si>
    <t>StylishMusicPlayer</t>
  </si>
  <si>
    <t>SublimePicker</t>
  </si>
  <si>
    <t>Sunshine-Version-2</t>
  </si>
  <si>
    <t>SuperCalendar</t>
  </si>
  <si>
    <t>SuperRecyclerView</t>
  </si>
  <si>
    <t>SuperSwipeRefreshLayout</t>
  </si>
  <si>
    <t>SuperTextView</t>
  </si>
  <si>
    <t>SuperToasts</t>
  </si>
  <si>
    <t>Surround360</t>
  </si>
  <si>
    <t>SuspensionIndexBar</t>
  </si>
  <si>
    <t>SwipeToLoadLayout</t>
  </si>
  <si>
    <t>Swipecards</t>
  </si>
  <si>
    <t>SwitchButton</t>
  </si>
  <si>
    <t>SystemBarTint</t>
  </si>
  <si>
    <t>TVBoxOSC</t>
  </si>
  <si>
    <t>TVSample</t>
  </si>
  <si>
    <t>TableView</t>
  </si>
  <si>
    <t>TagMo</t>
  </si>
  <si>
    <t>TakePhoto</t>
  </si>
  <si>
    <t>Takt</t>
  </si>
  <si>
    <t>Tars</t>
  </si>
  <si>
    <t>TextPathView</t>
  </si>
  <si>
    <t>TextSurface</t>
  </si>
  <si>
    <t>The-Open-Book</t>
  </si>
  <si>
    <t>ThreadPool</t>
  </si>
  <si>
    <t>ThreeTenABP</t>
  </si>
  <si>
    <t>TimeLine</t>
  </si>
  <si>
    <t>TinyDancer</t>
  </si>
  <si>
    <t>TinyPinyin</t>
  </si>
  <si>
    <t>TinyWebServer</t>
  </si>
  <si>
    <t>Titanic</t>
  </si>
  <si>
    <t>ToGL</t>
  </si>
  <si>
    <t>ToggleButton</t>
  </si>
  <si>
    <t>ToggleDrawable</t>
  </si>
  <si>
    <t>TransitionPlayer</t>
  </si>
  <si>
    <t>Transitions-Everywhere</t>
  </si>
  <si>
    <t>TranslateApp</t>
  </si>
  <si>
    <t>Trojan-Qt5</t>
  </si>
  <si>
    <t>UltimateAndroidReference</t>
  </si>
  <si>
    <t>UltraViewPager</t>
  </si>
  <si>
    <t>VasDolly</t>
  </si>
  <si>
    <t>VerticalTabLayout</t>
  </si>
  <si>
    <t>VerticalViewPager</t>
  </si>
  <si>
    <t>VideoPlayerManager</t>
  </si>
  <si>
    <t>ViewAnimator</t>
  </si>
  <si>
    <t>ViewServer</t>
  </si>
  <si>
    <t>VirtualApp</t>
  </si>
  <si>
    <t>VulkanTutorial</t>
  </si>
  <si>
    <t>WSLiveDemo</t>
  </si>
  <si>
    <t>Waifu2x-Extension-GUI</t>
  </si>
  <si>
    <t>WaveInApp</t>
  </si>
  <si>
    <t>WaveSideBar</t>
  </si>
  <si>
    <t>WaveSwipeRefreshLayout</t>
  </si>
  <si>
    <t>WeChatRobot</t>
  </si>
  <si>
    <t>WebCollector</t>
  </si>
  <si>
    <t>WechatExporter</t>
  </si>
  <si>
    <t>WheelPicker</t>
  </si>
  <si>
    <t>White-Jotter</t>
  </si>
  <si>
    <t>WiFiManager</t>
  </si>
  <si>
    <t>WoWoViewPager</t>
  </si>
  <si>
    <t>XFrame</t>
  </si>
  <si>
    <t>XLearning</t>
  </si>
  <si>
    <t>XhsEmoticonsKeyboard</t>
  </si>
  <si>
    <t>Xpatch</t>
  </si>
  <si>
    <t>Xposed</t>
  </si>
  <si>
    <t>Z0FCourse_ReverseEngineering</t>
  </si>
  <si>
    <t>ZLayoutManager</t>
  </si>
  <si>
    <t>abrt</t>
  </si>
  <si>
    <t>accountsservice</t>
  </si>
  <si>
    <t>acra</t>
  </si>
  <si>
    <t>activation</t>
  </si>
  <si>
    <t>advanced-java</t>
  </si>
  <si>
    <t>afuse</t>
  </si>
  <si>
    <t>airline</t>
  </si>
  <si>
    <t>albert</t>
  </si>
  <si>
    <t>c++</t>
  </si>
  <si>
    <t>amazon-dsstne</t>
  </si>
  <si>
    <t>andOTP</t>
  </si>
  <si>
    <t>and_swipeback</t>
  </si>
  <si>
    <t>android-about-page</t>
  </si>
  <si>
    <t>android-adDialog</t>
  </si>
  <si>
    <t>android-async-http</t>
  </si>
  <si>
    <t>android-common</t>
  </si>
  <si>
    <t>android-design-template</t>
  </si>
  <si>
    <t>android-developer-roadmap</t>
  </si>
  <si>
    <t>android-flip</t>
  </si>
  <si>
    <t>android-gesture-detectors</t>
  </si>
  <si>
    <t>android-material-design-icon-generator-plugin</t>
  </si>
  <si>
    <t>android-material-stepper</t>
  </si>
  <si>
    <t>android-menudrawer</t>
  </si>
  <si>
    <t>android-mvvm-architecture</t>
  </si>
  <si>
    <t>android-pathview</t>
  </si>
  <si>
    <t>android-pdfview</t>
  </si>
  <si>
    <t>android-priority-jobqueue</t>
  </si>
  <si>
    <t>android-ripple-background</t>
  </si>
  <si>
    <t>android-segmented-control</t>
  </si>
  <si>
    <t>android-shapeLoadingView</t>
  </si>
  <si>
    <t>android-sqlite-asset-helper</t>
  </si>
  <si>
    <t>android-square-progressbar</t>
  </si>
  <si>
    <t>android-testing-templates</t>
  </si>
  <si>
    <t>android-ui</t>
  </si>
  <si>
    <t>android_design_patterns_analysis</t>
  </si>
  <si>
    <t>androidquery</t>
  </si>
  <si>
    <t>androidtv-Leanback</t>
  </si>
  <si>
    <t>androrat</t>
  </si>
  <si>
    <t>animal-sniffer</t>
  </si>
  <si>
    <t>animate</t>
  </si>
  <si>
    <t>animation-samples</t>
  </si>
  <si>
    <t>anthelion</t>
  </si>
  <si>
    <t>antiword</t>
  </si>
  <si>
    <t>aoapc-bac2nd</t>
  </si>
  <si>
    <t>api-common-java</t>
  </si>
  <si>
    <t>api-samples</t>
  </si>
  <si>
    <t>apipie-rails</t>
  </si>
  <si>
    <t>ruby</t>
  </si>
  <si>
    <t>apkstudio</t>
  </si>
  <si>
    <t>appbarlayout-spring-behavior</t>
  </si>
  <si>
    <t>appengine-java-standard</t>
  </si>
  <si>
    <t>appraisal</t>
  </si>
  <si>
    <t>appweb</t>
  </si>
  <si>
    <t>arcadwy_arcade_script</t>
  </si>
  <si>
    <t>asciidoctor</t>
  </si>
  <si>
    <t>async</t>
  </si>
  <si>
    <t>async-profiler</t>
  </si>
  <si>
    <t>atservice</t>
  </si>
  <si>
    <t>augeas</t>
  </si>
  <si>
    <t>authentication</t>
  </si>
  <si>
    <t>authorization</t>
  </si>
  <si>
    <t>auto-unlocker</t>
  </si>
  <si>
    <t>auto_awesomplete</t>
  </si>
  <si>
    <t>auto_select2</t>
  </si>
  <si>
    <t>autotrace</t>
  </si>
  <si>
    <t>awesome-view</t>
  </si>
  <si>
    <t>awesome_spawn</t>
  </si>
  <si>
    <t>aws-eventstream-java</t>
  </si>
  <si>
    <t>aws-lambda-developer-guide</t>
  </si>
  <si>
    <t>aws-secretsmanager-jdbc</t>
  </si>
  <si>
    <t>azure-activedirectory-library-for-java</t>
  </si>
  <si>
    <t>backport9</t>
  </si>
  <si>
    <t>backward-cpp</t>
  </si>
  <si>
    <t>base-adapter-helper</t>
  </si>
  <si>
    <t>base64</t>
  </si>
  <si>
    <t>basis_universal</t>
  </si>
  <si>
    <t>bcrypt</t>
  </si>
  <si>
    <t>beanstalkd</t>
  </si>
  <si>
    <t>benchmark</t>
  </si>
  <si>
    <t>better-sqlite3</t>
  </si>
  <si>
    <t>bfs</t>
  </si>
  <si>
    <t>big-math</t>
  </si>
  <si>
    <t>binnavi</t>
  </si>
  <si>
    <t>biosim4</t>
  </si>
  <si>
    <t>blackbird</t>
  </si>
  <si>
    <t>blobsaver</t>
  </si>
  <si>
    <t>bolt</t>
  </si>
  <si>
    <t>bourne</t>
  </si>
  <si>
    <t>boxing</t>
  </si>
  <si>
    <t>brave-opentracing</t>
  </si>
  <si>
    <t>breadcrumbs_on_rails</t>
  </si>
  <si>
    <t>bson4jackson</t>
  </si>
  <si>
    <t>btfs</t>
  </si>
  <si>
    <t>btop</t>
  </si>
  <si>
    <t>build-helper-maven-plugin</t>
  </si>
  <si>
    <t>butteraugli</t>
  </si>
  <si>
    <t>bytelist</t>
  </si>
  <si>
    <t>byteunits</t>
  </si>
  <si>
    <t>cal10n</t>
  </si>
  <si>
    <t>camunda-commons</t>
  </si>
  <si>
    <t>capsule</t>
  </si>
  <si>
    <t>carbon-config</t>
  </si>
  <si>
    <t>carbon-crypto-service</t>
  </si>
  <si>
    <t>carbon-datasources</t>
  </si>
  <si>
    <t>carbon-secvault</t>
  </si>
  <si>
    <t>carbon-utils</t>
  </si>
  <si>
    <t>carrierwave</t>
  </si>
  <si>
    <t>cas-server-security-filter</t>
  </si>
  <si>
    <t>cgmanager</t>
  </si>
  <si>
    <t>chargify2</t>
  </si>
  <si>
    <t>chef</t>
  </si>
  <si>
    <t>chineseocr_lite</t>
  </si>
  <si>
    <t>chromium-webview-samples</t>
  </si>
  <si>
    <t>cimg</t>
  </si>
  <si>
    <t>classindex</t>
  </si>
  <si>
    <t>clearance</t>
  </si>
  <si>
    <t>cluster</t>
  </si>
  <si>
    <t>cmder</t>
  </si>
  <si>
    <t>cobar</t>
  </si>
  <si>
    <t>colorpicker</t>
  </si>
  <si>
    <t>common-annotations-api</t>
  </si>
  <si>
    <t>commons-logging-jboss-logging</t>
  </si>
  <si>
    <t>compile-time-regular-expressions</t>
  </si>
  <si>
    <t>compress</t>
  </si>
  <si>
    <t>concurrency-ee-spec</t>
  </si>
  <si>
    <t>concurrency-limits</t>
  </si>
  <si>
    <t>concurrent</t>
  </si>
  <si>
    <t>condom</t>
  </si>
  <si>
    <t>confetti</t>
  </si>
  <si>
    <t>configuration</t>
  </si>
  <si>
    <t>consul-api</t>
  </si>
  <si>
    <t>couchbase-lite-android</t>
  </si>
  <si>
    <t>coverity-security-library</t>
  </si>
  <si>
    <t>cplusplus-_Implementation_Of_Introduction_to_Algorithms</t>
  </si>
  <si>
    <t>cpp-cheatsheet</t>
  </si>
  <si>
    <t>cpp-httplib</t>
  </si>
  <si>
    <t>cpr</t>
  </si>
  <si>
    <t>cpu_features</t>
  </si>
  <si>
    <t>crawler4j</t>
  </si>
  <si>
    <t>cropper</t>
  </si>
  <si>
    <t>crosswalk</t>
  </si>
  <si>
    <t>crow</t>
  </si>
  <si>
    <t>cu-ri</t>
  </si>
  <si>
    <t>cucumber-expressions</t>
  </si>
  <si>
    <t>cup-maven-plugin</t>
  </si>
  <si>
    <t>curvesapi</t>
  </si>
  <si>
    <t>cutlass</t>
  </si>
  <si>
    <t>cxxopts</t>
  </si>
  <si>
    <t>dbg-macro</t>
  </si>
  <si>
    <t>dd-plist</t>
  </si>
  <si>
    <t>de.flapdoodle.embed.mongo</t>
  </si>
  <si>
    <t>design-patterns-cpp</t>
  </si>
  <si>
    <t>dex-method-counts</t>
  </si>
  <si>
    <t>dex-ui</t>
  </si>
  <si>
    <t>dexcount-gradle-plugin</t>
  </si>
  <si>
    <t>dexed</t>
  </si>
  <si>
    <t>dexx</t>
  </si>
  <si>
    <t>digitalocean-api-java</t>
  </si>
  <si>
    <t>directory-watcher</t>
  </si>
  <si>
    <t>discreteSeekBar</t>
  </si>
  <si>
    <t>disruptor_thrift_server</t>
  </si>
  <si>
    <t>distributedlog</t>
  </si>
  <si>
    <t>domain_hunter_pro</t>
  </si>
  <si>
    <t>drag-sort-listview</t>
  </si>
  <si>
    <t>dragonfly</t>
  </si>
  <si>
    <t>droidicon</t>
  </si>
  <si>
    <t>dropwizard-hadoop-metrics2</t>
  </si>
  <si>
    <t>dso</t>
  </si>
  <si>
    <t>dubbo-spring-boot-project</t>
  </si>
  <si>
    <t>dumpDex</t>
  </si>
  <si>
    <t>e-maxx-eng</t>
  </si>
  <si>
    <t>eaio-uuid</t>
  </si>
  <si>
    <t>easy163</t>
  </si>
  <si>
    <t>easydeviceinfo</t>
  </si>
  <si>
    <t>eclipselink-asm</t>
  </si>
  <si>
    <t>ed25519-java</t>
  </si>
  <si>
    <t>edge</t>
  </si>
  <si>
    <t>egads</t>
  </si>
  <si>
    <t>eigenbase-properties</t>
  </si>
  <si>
    <t>ejb-api</t>
  </si>
  <si>
    <t>el-ri</t>
  </si>
  <si>
    <t>elasticsearch-analysis-pinyin</t>
  </si>
  <si>
    <t>elasticsearch-jdbc</t>
  </si>
  <si>
    <t>elasticsearch-river-mongodb</t>
  </si>
  <si>
    <t>elemental2</t>
  </si>
  <si>
    <t>emojicon</t>
  </si>
  <si>
    <t>enterprise-deployment</t>
  </si>
  <si>
    <t>entityx</t>
  </si>
  <si>
    <t>etcd4j</t>
  </si>
  <si>
    <t>ethminer</t>
  </si>
  <si>
    <t>eventuate-common</t>
  </si>
  <si>
    <t>evo-inflector</t>
  </si>
  <si>
    <t>excelPanel</t>
  </si>
  <si>
    <t>exp4j</t>
  </si>
  <si>
    <t>expandable-recycler-view</t>
  </si>
  <si>
    <t>expiringmap</t>
  </si>
  <si>
    <t>f8</t>
  </si>
  <si>
    <t>fastjson2</t>
  </si>
  <si>
    <t>fastnetmon</t>
  </si>
  <si>
    <t>faux-pas</t>
  </si>
  <si>
    <t>feign-form</t>
  </si>
  <si>
    <t>fest-util</t>
  </si>
  <si>
    <t>ffmpeg-cli-wrapper</t>
  </si>
  <si>
    <t>findbugs-annotations</t>
  </si>
  <si>
    <t>firesheep</t>
  </si>
  <si>
    <t>flatbuffers</t>
  </si>
  <si>
    <t>flow</t>
  </si>
  <si>
    <t>flutter-desktop-embedding</t>
  </si>
  <si>
    <t>flutter-webrtc</t>
  </si>
  <si>
    <t>fmt</t>
  </si>
  <si>
    <t>fnlp</t>
  </si>
  <si>
    <t>folding-cell-android</t>
  </si>
  <si>
    <t>fr_public</t>
  </si>
  <si>
    <t>freeline</t>
  </si>
  <si>
    <t>freemarker-scripting</t>
  </si>
  <si>
    <t>fswatch</t>
  </si>
  <si>
    <t>garland-view-android</t>
  </si>
  <si>
    <t>gctoolkit</t>
  </si>
  <si>
    <t>geantyref</t>
  </si>
  <si>
    <t>geomajas-project-geometry</t>
  </si>
  <si>
    <t>gflags</t>
  </si>
  <si>
    <t>ggpo</t>
  </si>
  <si>
    <t>gherkin</t>
  </si>
  <si>
    <t>gherkin-java</t>
  </si>
  <si>
    <t>ghostdriver</t>
  </si>
  <si>
    <t>git-crypt</t>
  </si>
  <si>
    <t>git-demo</t>
  </si>
  <si>
    <t>gizmo</t>
  </si>
  <si>
    <t>gl-react-native-v2</t>
  </si>
  <si>
    <t>glassfish-ha-api</t>
  </si>
  <si>
    <t>glassfish-logging-annotation-processor</t>
  </si>
  <si>
    <t>glog</t>
  </si>
  <si>
    <t>gmetric4j</t>
  </si>
  <si>
    <t>go-sciter</t>
  </si>
  <si>
    <t>google-io-2014</t>
  </si>
  <si>
    <t>google-java-format</t>
  </si>
  <si>
    <t>gossip</t>
  </si>
  <si>
    <t>gremlin</t>
  </si>
  <si>
    <t>groupie</t>
  </si>
  <si>
    <t>gs-rest-service</t>
  </si>
  <si>
    <t>gson-fire</t>
  </si>
  <si>
    <t>guava-retrying</t>
  </si>
  <si>
    <t>guetzli</t>
  </si>
  <si>
    <t>guice</t>
  </si>
  <si>
    <t>guide-rpc-framework</t>
  </si>
  <si>
    <t>gulimall-learning</t>
  </si>
  <si>
    <t>gwt-slf4j</t>
  </si>
  <si>
    <t>hackernews-App-powered-by-Apache-Weex</t>
  </si>
  <si>
    <t>handy</t>
  </si>
  <si>
    <t>hardseed</t>
  </si>
  <si>
    <t>hardware-effects</t>
  </si>
  <si>
    <t>hawk</t>
  </si>
  <si>
    <t>hello-algorithm</t>
  </si>
  <si>
    <t>hibernate-commons-annotations</t>
  </si>
  <si>
    <t>high-scale-lib</t>
  </si>
  <si>
    <t>hnswlib</t>
  </si>
  <si>
    <t>hop</t>
  </si>
  <si>
    <t>hover</t>
  </si>
  <si>
    <t>hpack</t>
  </si>
  <si>
    <t>html-textview</t>
  </si>
  <si>
    <t>hugo</t>
  </si>
  <si>
    <t>iOSInterviewQuestions</t>
  </si>
  <si>
    <t>identity-event-handler-account-lock</t>
  </si>
  <si>
    <t>ihmc-commons</t>
  </si>
  <si>
    <t>iisnode</t>
  </si>
  <si>
    <t>imgscalr</t>
  </si>
  <si>
    <t>imgui</t>
  </si>
  <si>
    <t>imgui-node-editor</t>
  </si>
  <si>
    <t>implot</t>
  </si>
  <si>
    <t>imtui</t>
  </si>
  <si>
    <t>incubator-pagespeed-ngx</t>
  </si>
  <si>
    <t>indicators</t>
  </si>
  <si>
    <t>injection-api</t>
  </si>
  <si>
    <t>intellij-deps-trove4j</t>
  </si>
  <si>
    <t>interceptor-api</t>
  </si>
  <si>
    <t>interface</t>
  </si>
  <si>
    <t>interview</t>
  </si>
  <si>
    <t>interviewGuide</t>
  </si>
  <si>
    <t>invokebinder</t>
  </si>
  <si>
    <t>irclib</t>
  </si>
  <si>
    <t>iron_mq_java</t>
  </si>
  <si>
    <t>istio-tutorial</t>
  </si>
  <si>
    <t>jBCrypt</t>
  </si>
  <si>
    <t>jOOR</t>
  </si>
  <si>
    <t>jacc</t>
  </si>
  <si>
    <t>jacc-spec</t>
  </si>
  <si>
    <t>jackson-annotations</t>
  </si>
  <si>
    <t>jackson-coreutils</t>
  </si>
  <si>
    <t>jackson-databind-nullable</t>
  </si>
  <si>
    <t>jackson-datatype-hibernate</t>
  </si>
  <si>
    <t>jackson-datatype-jdk7</t>
  </si>
  <si>
    <t>jackson-datatype-joda</t>
  </si>
  <si>
    <t>jackson-datatypes-misc</t>
  </si>
  <si>
    <t>jackson-module-jsonSchema</t>
  </si>
  <si>
    <t>jaf</t>
  </si>
  <si>
    <t>jamm</t>
  </si>
  <si>
    <t>jarchivelib</t>
  </si>
  <si>
    <t>jasn</t>
  </si>
  <si>
    <t>jaspic-spec</t>
  </si>
  <si>
    <t>jasypt-spring-boot</t>
  </si>
  <si>
    <t>java-annotations</t>
  </si>
  <si>
    <t>java-apns</t>
  </si>
  <si>
    <t>java-async-util</t>
  </si>
  <si>
    <t>java-cfenv</t>
  </si>
  <si>
    <t>java-classmate</t>
  </si>
  <si>
    <t>java-color-loggers</t>
  </si>
  <si>
    <t>java-concurrent</t>
  </si>
  <si>
    <t>java-concurrent-hash-trie-map</t>
  </si>
  <si>
    <t>java-core</t>
  </si>
  <si>
    <t>java-couchbase-encryption</t>
  </si>
  <si>
    <t>java-developer-roadmap</t>
  </si>
  <si>
    <t>java-diff-utils</t>
  </si>
  <si>
    <t>java-eight-part</t>
  </si>
  <si>
    <t>java-grok</t>
  </si>
  <si>
    <t>java-html-sanitizer</t>
  </si>
  <si>
    <t>java-iamcredentials</t>
  </si>
  <si>
    <t>java-interceptors</t>
  </si>
  <si>
    <t>java-ipv6</t>
  </si>
  <si>
    <t>java-jaxrs</t>
  </si>
  <si>
    <t>java-jwt</t>
  </si>
  <si>
    <t>java-libpst</t>
  </si>
  <si>
    <t>java-statsd-client</t>
  </si>
  <si>
    <t>java-string-similarity</t>
  </si>
  <si>
    <t>java-tracerresolver</t>
  </si>
  <si>
    <t>java-util</t>
  </si>
  <si>
    <t>java-uuid-generator</t>
  </si>
  <si>
    <t>java-web-servlet-filter</t>
  </si>
  <si>
    <t>java-xmlbuilder</t>
  </si>
  <si>
    <t>javaewah</t>
  </si>
  <si>
    <t>javapoet</t>
  </si>
  <si>
    <t>javax.ejb</t>
  </si>
  <si>
    <t>javax.enterprise.deploy</t>
  </si>
  <si>
    <t>javax.interceptor</t>
  </si>
  <si>
    <t>javax.management.j2ee</t>
  </si>
  <si>
    <t>javax.resource</t>
  </si>
  <si>
    <t>javax.transaction</t>
  </si>
  <si>
    <t>javax.xml.registry</t>
  </si>
  <si>
    <t>javax.xml.rpc</t>
  </si>
  <si>
    <t>jax-rpc-api</t>
  </si>
  <si>
    <t>jax-ws-api</t>
  </si>
  <si>
    <t>jaxb-dtd-parser</t>
  </si>
  <si>
    <t>jaxb-istack-commons</t>
  </si>
  <si>
    <t>jaxb-stax-ex</t>
  </si>
  <si>
    <t>jaxbintros</t>
  </si>
  <si>
    <t>jboss-annotations-api_spec</t>
  </si>
  <si>
    <t>jboss-as</t>
  </si>
  <si>
    <t>jboss-common-beans</t>
  </si>
  <si>
    <t>jboss-connector-api_spec</t>
  </si>
  <si>
    <t>jboss-dmr</t>
  </si>
  <si>
    <t>jboss-ejb-api_spec</t>
  </si>
  <si>
    <t>jboss-ejb3-ext-api</t>
  </si>
  <si>
    <t>jboss-el-api_spec</t>
  </si>
  <si>
    <t>jboss-interceptors-api_spec</t>
  </si>
  <si>
    <t>jboss-invocation</t>
  </si>
  <si>
    <t>jboss-jacc-api_spec</t>
  </si>
  <si>
    <t>jboss-jakarta-annotations-api_spec</t>
  </si>
  <si>
    <t>jboss-jakarta-batch-api_spec</t>
  </si>
  <si>
    <t>jboss-jakarta-concurrency-api</t>
  </si>
  <si>
    <t>jboss-jakarta-connector-api_spec</t>
  </si>
  <si>
    <t>jboss-jakarta-ejb-api_spec</t>
  </si>
  <si>
    <t>jboss-jakarta-el-api_spec</t>
  </si>
  <si>
    <t>jboss-jakarta-interceptors-api_spec</t>
  </si>
  <si>
    <t>jboss-jakarta-jacc-api_spec</t>
  </si>
  <si>
    <t>jboss-jakarta-jaspi-api_spec</t>
  </si>
  <si>
    <t>jboss-jakarta-jax-rpc-api</t>
  </si>
  <si>
    <t>jboss-jakarta-jms-api</t>
  </si>
  <si>
    <t>jboss-jakarta-jsp-api_spec</t>
  </si>
  <si>
    <t>jboss-jakarta-jta-api</t>
  </si>
  <si>
    <t>jboss-jakarta-management-api</t>
  </si>
  <si>
    <t>jboss-jakarta-websocket-api</t>
  </si>
  <si>
    <t>jboss-jaspi-api_spec</t>
  </si>
  <si>
    <t>jboss-jaxb-api_spec</t>
  </si>
  <si>
    <t>jboss-jaxws-api_spec</t>
  </si>
  <si>
    <t>jboss-jms-api_spec</t>
  </si>
  <si>
    <t>jboss-logging</t>
  </si>
  <si>
    <t>jboss-saaj-api_spec</t>
  </si>
  <si>
    <t>jboss-servlet-api_spec</t>
  </si>
  <si>
    <t>jboss-threads</t>
  </si>
  <si>
    <t>jboss-transaction-api_spec</t>
  </si>
  <si>
    <t>jboss-vfs</t>
  </si>
  <si>
    <t>jbossinterceptors</t>
  </si>
  <si>
    <t>jbossws-api</t>
  </si>
  <si>
    <t>jbossws-common-tools</t>
  </si>
  <si>
    <t>jca-api</t>
  </si>
  <si>
    <t>jcabi-manifests</t>
  </si>
  <si>
    <t>jcip-annotations</t>
  </si>
  <si>
    <t>jdeb</t>
  </si>
  <si>
    <t>jdk-serializable-functional</t>
  </si>
  <si>
    <t>jetson-inference</t>
  </si>
  <si>
    <t>jettison</t>
  </si>
  <si>
    <t>jetty-reactive-httpclient</t>
  </si>
  <si>
    <t>jetty.toolchain</t>
  </si>
  <si>
    <t>jfiglet</t>
  </si>
  <si>
    <t>jgroups-raft</t>
  </si>
  <si>
    <t>jhighlight</t>
  </si>
  <si>
    <t>jianshi</t>
  </si>
  <si>
    <t>jieba-analysis</t>
  </si>
  <si>
    <t>jledit</t>
  </si>
  <si>
    <t>jline2</t>
  </si>
  <si>
    <t>jmatio</t>
  </si>
  <si>
    <t>jmolecules</t>
  </si>
  <si>
    <t>jmustache</t>
  </si>
  <si>
    <t>jmx_exporter</t>
  </si>
  <si>
    <t>jmxutils</t>
  </si>
  <si>
    <t>jnacl</t>
  </si>
  <si>
    <t>jnr-enxio</t>
  </si>
  <si>
    <t>jnr-netdb</t>
  </si>
  <si>
    <t>jnr-x86asm</t>
  </si>
  <si>
    <t>joda-convert</t>
  </si>
  <si>
    <t>joda-money</t>
  </si>
  <si>
    <t>jodd-props</t>
  </si>
  <si>
    <t>jollyday</t>
  </si>
  <si>
    <t>joni</t>
  </si>
  <si>
    <t>jpa-spec</t>
  </si>
  <si>
    <t>jsch-agent-proxy</t>
  </si>
  <si>
    <t>jsemver</t>
  </si>
  <si>
    <t>jsendnsca</t>
  </si>
  <si>
    <t>jsinterop-base</t>
  </si>
  <si>
    <t>jslt</t>
  </si>
  <si>
    <t>json-flattener</t>
  </si>
  <si>
    <t>json-patch</t>
  </si>
  <si>
    <t>json11</t>
  </si>
  <si>
    <t>jsonapi-converter</t>
  </si>
  <si>
    <t>jsoncpp</t>
  </si>
  <si>
    <t>jsonld-java</t>
  </si>
  <si>
    <t>jsp-api</t>
  </si>
  <si>
    <t>jsr166e</t>
  </si>
  <si>
    <t>jta-api</t>
  </si>
  <si>
    <t>jtoml</t>
  </si>
  <si>
    <t>juicy-potato</t>
  </si>
  <si>
    <t>jutils</t>
  </si>
  <si>
    <t>jvm-driver</t>
  </si>
  <si>
    <t>jwks-rsa-java</t>
  </si>
  <si>
    <t>jws-api</t>
  </si>
  <si>
    <t>jzlib</t>
  </si>
  <si>
    <t>kafka-monitor</t>
  </si>
  <si>
    <t>kbd-audio</t>
  </si>
  <si>
    <t>kcws</t>
  </si>
  <si>
    <t>kryo-serializers</t>
  </si>
  <si>
    <t>kurento-media-server</t>
  </si>
  <si>
    <t>labelview</t>
  </si>
  <si>
    <t>lac</t>
  </si>
  <si>
    <t>language-detector</t>
  </si>
  <si>
    <t>learning-spark</t>
  </si>
  <si>
    <t>learning-v8</t>
  </si>
  <si>
    <t>leela-zero</t>
  </si>
  <si>
    <t>libco</t>
  </si>
  <si>
    <t>libfreenect2</t>
  </si>
  <si>
    <t>libpag</t>
  </si>
  <si>
    <t>libsu</t>
  </si>
  <si>
    <t>libsvm</t>
  </si>
  <si>
    <t>libui-node</t>
  </si>
  <si>
    <t>lilishop</t>
  </si>
  <si>
    <t>linkedin-zookeeper</t>
  </si>
  <si>
    <t>linuxdeploy</t>
  </si>
  <si>
    <t>liquibase-slf4j</t>
  </si>
  <si>
    <t>lmdbjava</t>
  </si>
  <si>
    <t>loaderviewlibrary</t>
  </si>
  <si>
    <t>log-tools</t>
  </si>
  <si>
    <t>log4j-scanner</t>
  </si>
  <si>
    <t>logback-contrib</t>
  </si>
  <si>
    <t>logback-kafka-appender</t>
  </si>
  <si>
    <t>logger</t>
  </si>
  <si>
    <t>lottie-react-native</t>
  </si>
  <si>
    <t>lsd_slam</t>
  </si>
  <si>
    <t>lumenpnp</t>
  </si>
  <si>
    <t>lz4-java</t>
  </si>
  <si>
    <t>lzma-java</t>
  </si>
  <si>
    <t>mactype</t>
  </si>
  <si>
    <t>magic_enum</t>
  </si>
  <si>
    <t>maim</t>
  </si>
  <si>
    <t>mall-tiny</t>
  </si>
  <si>
    <t>management-api</t>
  </si>
  <si>
    <t>maplab</t>
  </si>
  <si>
    <t>material-animated-switch</t>
  </si>
  <si>
    <t>material-calendarview</t>
  </si>
  <si>
    <t>material-design-data</t>
  </si>
  <si>
    <t>material-icon-lib</t>
  </si>
  <si>
    <t>material-theme-jetbrains</t>
  </si>
  <si>
    <t>matplotplusplus</t>
  </si>
  <si>
    <t>maven-archiver</t>
  </si>
  <si>
    <t>maven-common-artifact-filters</t>
  </si>
  <si>
    <t>maven-dependency-analyzer</t>
  </si>
  <si>
    <t>maven-dependency-tree</t>
  </si>
  <si>
    <t>maven-doxia-sitetools</t>
  </si>
  <si>
    <t>maven-filtering</t>
  </si>
  <si>
    <t>maven-invoker</t>
  </si>
  <si>
    <t>maven-reporting-api</t>
  </si>
  <si>
    <t>maven-shared-utils</t>
  </si>
  <si>
    <t>metrics-spring</t>
  </si>
  <si>
    <t>metro-mimepull</t>
  </si>
  <si>
    <t>metro-xmlstreambuffer</t>
  </si>
  <si>
    <t>microprofile-config</t>
  </si>
  <si>
    <t>microprofile-context-propagation</t>
  </si>
  <si>
    <t>microprofile-health</t>
  </si>
  <si>
    <t>microprofile-opentracing</t>
  </si>
  <si>
    <t>microprofile-reactive-streams-operators</t>
  </si>
  <si>
    <t>migration</t>
  </si>
  <si>
    <t>miles-deep</t>
  </si>
  <si>
    <t>minimal-json</t>
  </si>
  <si>
    <t>minlog</t>
  </si>
  <si>
    <t>mlkit</t>
  </si>
  <si>
    <t>modernizer-maven-plugin</t>
  </si>
  <si>
    <t>modulator</t>
  </si>
  <si>
    <t>mojo-executor</t>
  </si>
  <si>
    <t>morfologik-stemming</t>
  </si>
  <si>
    <t>morphy-toolbar</t>
  </si>
  <si>
    <t>moshi</t>
  </si>
  <si>
    <t>mqtt-client</t>
  </si>
  <si>
    <t>msgpack-java</t>
  </si>
  <si>
    <t>mybatis-generator-plugin</t>
  </si>
  <si>
    <t>nailgun</t>
  </si>
  <si>
    <t>nanogui</t>
  </si>
  <si>
    <t>narcissus</t>
  </si>
  <si>
    <t>nbind</t>
  </si>
  <si>
    <t>nccl</t>
  </si>
  <si>
    <t>netty-channel-fsm</t>
  </si>
  <si>
    <t>netty-incubator-transport-io_uring</t>
  </si>
  <si>
    <t>netty-reactive-streams</t>
  </si>
  <si>
    <t>netty-xnio-transport</t>
  </si>
  <si>
    <t>newbee-mall</t>
  </si>
  <si>
    <t>nio-stream-storage</t>
  </si>
  <si>
    <t>noMeiryoUI</t>
  </si>
  <si>
    <t>node-addon-examples</t>
  </si>
  <si>
    <t>node-canvas</t>
  </si>
  <si>
    <t>node-java</t>
  </si>
  <si>
    <t>node-opencv</t>
  </si>
  <si>
    <t>node.bcrypt.js</t>
  </si>
  <si>
    <t>noggit</t>
  </si>
  <si>
    <t>not-going-to-be-commons-ssl</t>
  </si>
  <si>
    <t>nsjail</t>
  </si>
  <si>
    <t>nv-i18n</t>
  </si>
  <si>
    <t>nv-websocket-client</t>
  </si>
  <si>
    <t>okhttputils</t>
  </si>
  <si>
    <t>olcPixelGameEngine</t>
  </si>
  <si>
    <t>onnx-simplifier</t>
  </si>
  <si>
    <t>onnx-tensorrt</t>
  </si>
  <si>
    <t>openauto</t>
  </si>
  <si>
    <t>openjson</t>
  </si>
  <si>
    <t>opentest4j</t>
  </si>
  <si>
    <t>opentracing-java</t>
  </si>
  <si>
    <t>options</t>
  </si>
  <si>
    <t>orb-gmbal</t>
  </si>
  <si>
    <t>orb-gmbal-commons</t>
  </si>
  <si>
    <t>org.ops4j.base</t>
  </si>
  <si>
    <t>org.ops4j.pax.swissbox</t>
  </si>
  <si>
    <t>org.ops4j.pax.tinybundles</t>
  </si>
  <si>
    <t>osxcross</t>
  </si>
  <si>
    <t>overgrowth</t>
  </si>
  <si>
    <t>owasp-java-encoder</t>
  </si>
  <si>
    <t>paascloud-master</t>
  </si>
  <si>
    <t>palanteer</t>
  </si>
  <si>
    <t>paranamer</t>
  </si>
  <si>
    <t>parquet-format</t>
  </si>
  <si>
    <t>parso</t>
  </si>
  <si>
    <t>pdfbox-graphics2d</t>
  </si>
  <si>
    <t>pe-sieve</t>
  </si>
  <si>
    <t>pegdown</t>
  </si>
  <si>
    <t>perfmark</t>
  </si>
  <si>
    <t>phantomjs</t>
  </si>
  <si>
    <t>philm</t>
  </si>
  <si>
    <t>phxqueue</t>
  </si>
  <si>
    <t>physical-web</t>
  </si>
  <si>
    <t>pika</t>
  </si>
  <si>
    <t>pinned-section-listview</t>
  </si>
  <si>
    <t>pinyin4j</t>
  </si>
  <si>
    <t>pistache</t>
  </si>
  <si>
    <t>plantuml-server</t>
  </si>
  <si>
    <t>plexus-cipher</t>
  </si>
  <si>
    <t>plexus-classworlds</t>
  </si>
  <si>
    <t>plexus-compiler</t>
  </si>
  <si>
    <t>plexus-interactivity</t>
  </si>
  <si>
    <t>plexus-interpolation</t>
  </si>
  <si>
    <t>plexus-io</t>
  </si>
  <si>
    <t>plexus-sec-dispatcher</t>
  </si>
  <si>
    <t>plexus-velocity</t>
  </si>
  <si>
    <t>poli</t>
  </si>
  <si>
    <t>pooled-jms</t>
  </si>
  <si>
    <t>pragmatic-java-engineer</t>
  </si>
  <si>
    <t>profiler</t>
  </si>
  <si>
    <t>prometheus-rsocket-proxy</t>
  </si>
  <si>
    <t>protobuf-c</t>
  </si>
  <si>
    <t>protobuf-java-format</t>
  </si>
  <si>
    <t>protonpack</t>
  </si>
  <si>
    <t>protoparser</t>
  </si>
  <si>
    <t>pugixml</t>
  </si>
  <si>
    <t>pyflame</t>
  </si>
  <si>
    <t>qianghongbao</t>
  </si>
  <si>
    <t>qmc-decoder</t>
  </si>
  <si>
    <t>qualitymatters</t>
  </si>
  <si>
    <t>quarkus-fs-util</t>
  </si>
  <si>
    <t>r2dbc-proxy</t>
  </si>
  <si>
    <t>r2dbc-spi</t>
  </si>
  <si>
    <t>rclayout</t>
  </si>
  <si>
    <t>re2</t>
  </si>
  <si>
    <t>re2j</t>
  </si>
  <si>
    <t>react-native-admob</t>
  </si>
  <si>
    <t>react-native-background-fetch</t>
  </si>
  <si>
    <t>react-native-background-geolocation</t>
  </si>
  <si>
    <t>react-native-bottom-sheet-behavior</t>
  </si>
  <si>
    <t>react-native-fcm</t>
  </si>
  <si>
    <t>react-native-keychain</t>
  </si>
  <si>
    <t>react-native-linear-gradient</t>
  </si>
  <si>
    <t>react-native-localize</t>
  </si>
  <si>
    <t>react-native-mapbox-gl</t>
  </si>
  <si>
    <t>react-native-node</t>
  </si>
  <si>
    <t>react-native-picker</t>
  </si>
  <si>
    <t>react-native-push-notification</t>
  </si>
  <si>
    <t>react-native-sound</t>
  </si>
  <si>
    <t>react-native-sqlite-storage</t>
  </si>
  <si>
    <t>react-native-track-player</t>
  </si>
  <si>
    <t>react-native-webrtc</t>
  </si>
  <si>
    <t>react-native-youtube</t>
  </si>
  <si>
    <t>reactive-streams</t>
  </si>
  <si>
    <t>reactor-addons</t>
  </si>
  <si>
    <t>reactor-kafka</t>
  </si>
  <si>
    <t>reactor-pool</t>
  </si>
  <si>
    <t>reactor-spring</t>
  </si>
  <si>
    <t>realm-js</t>
  </si>
  <si>
    <t>rebound</t>
  </si>
  <si>
    <t>recyclerview-playground</t>
  </si>
  <si>
    <t>redis-protocol</t>
  </si>
  <si>
    <t>reflectasm</t>
  </si>
  <si>
    <t>reflection-util</t>
  </si>
  <si>
    <t>reflections</t>
  </si>
  <si>
    <t>reflections8</t>
  </si>
  <si>
    <t>relaxng-datatype-java</t>
  </si>
  <si>
    <t>remoting-jmx</t>
  </si>
  <si>
    <t>rescu</t>
  </si>
  <si>
    <t>restcountries</t>
  </si>
  <si>
    <t>retrolambda</t>
  </si>
  <si>
    <t>rfid</t>
  </si>
  <si>
    <t>ribot-app-android</t>
  </si>
  <si>
    <t>rjc</t>
  </si>
  <si>
    <t>robotium</t>
  </si>
  <si>
    <t>rocoto</t>
  </si>
  <si>
    <t>rootbeer</t>
  </si>
  <si>
    <t>rpg_svo</t>
  </si>
  <si>
    <t>rxjava_for_android</t>
  </si>
  <si>
    <t>s2-geometry-library-java</t>
  </si>
  <si>
    <t>s3fs-fuse</t>
  </si>
  <si>
    <t>saaj-api</t>
  </si>
  <si>
    <t>scalpel</t>
  </si>
  <si>
    <t>scrypt</t>
  </si>
  <si>
    <t>sctp</t>
  </si>
  <si>
    <t>seckill</t>
  </si>
  <si>
    <t>securesm</t>
  </si>
  <si>
    <t>security-api</t>
  </si>
  <si>
    <t>security-research-pocs</t>
  </si>
  <si>
    <t>seismic</t>
  </si>
  <si>
    <t>semver4j</t>
  </si>
  <si>
    <t>servlet-api</t>
  </si>
  <si>
    <t>servlet-spec</t>
  </si>
  <si>
    <t>shadow-layout</t>
  </si>
  <si>
    <t>shadowsocks-qt5</t>
  </si>
  <si>
    <t>shopping-management-system</t>
  </si>
  <si>
    <t>shortbread</t>
  </si>
  <si>
    <t>signalfx-java</t>
  </si>
  <si>
    <t>sizeof</t>
  </si>
  <si>
    <t>skyline</t>
  </si>
  <si>
    <t>slambook</t>
  </si>
  <si>
    <t>slambook2</t>
  </si>
  <si>
    <t>slice</t>
  </si>
  <si>
    <t>smallrye-health</t>
  </si>
  <si>
    <t>smallrye-opentracing</t>
  </si>
  <si>
    <t>smart-sso</t>
  </si>
  <si>
    <t>smartTable</t>
  </si>
  <si>
    <t>smartqq</t>
  </si>
  <si>
    <t>smhasher</t>
  </si>
  <si>
    <t>snappy</t>
  </si>
  <si>
    <t>snappy-java</t>
  </si>
  <si>
    <t>snowflake</t>
  </si>
  <si>
    <t>socket.io-android-chat</t>
  </si>
  <si>
    <t>socket.io-client-cpp</t>
  </si>
  <si>
    <t>sofa-jarslink</t>
  </si>
  <si>
    <t>soter</t>
  </si>
  <si>
    <t>souper</t>
  </si>
  <si>
    <t>spark</t>
  </si>
  <si>
    <t>specifications</t>
  </si>
  <si>
    <t>splitflap</t>
  </si>
  <si>
    <t>spring-boot-cloud</t>
  </si>
  <si>
    <t>spring-boot-plus</t>
  </si>
  <si>
    <t>spring-boot-vuejs</t>
  </si>
  <si>
    <t>spring-cloud-bus</t>
  </si>
  <si>
    <t>spring-cloud-services-connector</t>
  </si>
  <si>
    <t>spring-cloud-services-starters</t>
  </si>
  <si>
    <t>spring-data-ldap</t>
  </si>
  <si>
    <t>spring-in-action-5-samples</t>
  </si>
  <si>
    <t>spring-plugin</t>
  </si>
  <si>
    <t>spring-security-jwt-guide</t>
  </si>
  <si>
    <t>spring-tuple</t>
  </si>
  <si>
    <t>spring-webmvc-pac4j</t>
  </si>
  <si>
    <t>springboot-seckill</t>
  </si>
  <si>
    <t>sqlbrite</t>
  </si>
  <si>
    <t>sqlcheck</t>
  </si>
  <si>
    <t>sqlite-jdbc</t>
  </si>
  <si>
    <t>ssm</t>
  </si>
  <si>
    <t>stairspeedtest-reborn</t>
  </si>
  <si>
    <t>stampede</t>
  </si>
  <si>
    <t>stax2-api</t>
  </si>
  <si>
    <t>stream-lib</t>
  </si>
  <si>
    <t>streamex</t>
  </si>
  <si>
    <t>struts-annotations</t>
  </si>
  <si>
    <t>subconverter</t>
  </si>
  <si>
    <t>swagger-parser</t>
  </si>
  <si>
    <t>sylar</t>
  </si>
  <si>
    <t>system-design-interviews</t>
  </si>
  <si>
    <t>t-digest</t>
  </si>
  <si>
    <t>taichi_mpm</t>
  </si>
  <si>
    <t>tape</t>
  </si>
  <si>
    <t>termite</t>
  </si>
  <si>
    <t>terra</t>
  </si>
  <si>
    <t>tess4j</t>
  </si>
  <si>
    <t>throwing-lambdas</t>
  </si>
  <si>
    <t>thymeleaf-extras-conditionalcomments</t>
  </si>
  <si>
    <t>thymeleaf-extras-data-attribute</t>
  </si>
  <si>
    <t>thymeleaf-extras-java8time</t>
  </si>
  <si>
    <t>thymeleaf-extras-springsecurity</t>
  </si>
  <si>
    <t>thymeleaf-scripting</t>
  </si>
  <si>
    <t>tinyfecVPN</t>
  </si>
  <si>
    <t>tinyflow</t>
  </si>
  <si>
    <t>tinyid</t>
  </si>
  <si>
    <t>tinykaboom</t>
  </si>
  <si>
    <t>tinyobjloader</t>
  </si>
  <si>
    <t>tinyraytracer</t>
  </si>
  <si>
    <t>tinyrenderer</t>
  </si>
  <si>
    <t>tinyxml2</t>
  </si>
  <si>
    <t>tippecanoe</t>
  </si>
  <si>
    <t>toBeBetterJavaer</t>
  </si>
  <si>
    <t>tomcat-redis-session-manager</t>
  </si>
  <si>
    <t>toml4j</t>
  </si>
  <si>
    <t>transmittable-thread-local</t>
  </si>
  <si>
    <t>treelayout</t>
  </si>
  <si>
    <t>triemap</t>
  </si>
  <si>
    <t>trojan</t>
  </si>
  <si>
    <t>typetools</t>
  </si>
  <si>
    <t>uWebSockets</t>
  </si>
  <si>
    <t>uWebSockets.js</t>
  </si>
  <si>
    <t>udp2raw</t>
  </si>
  <si>
    <t>uid-generator</t>
  </si>
  <si>
    <t>unbescape</t>
  </si>
  <si>
    <t>uncle-novel</t>
  </si>
  <si>
    <t>uncommons-maths</t>
  </si>
  <si>
    <t>unetbootin</t>
  </si>
  <si>
    <t>units</t>
  </si>
  <si>
    <t>unlimited-landeng-for-win</t>
  </si>
  <si>
    <t>uom-lib</t>
  </si>
  <si>
    <t>vectalign</t>
  </si>
  <si>
    <t>vector-compat</t>
  </si>
  <si>
    <t>velocity-scripting</t>
  </si>
  <si>
    <t>vertx-amqp-bridge</t>
  </si>
  <si>
    <t>vertx-micrometer-metrics</t>
  </si>
  <si>
    <t>vertx-proton</t>
  </si>
  <si>
    <t>vinnie</t>
  </si>
  <si>
    <t>visible-assertions</t>
  </si>
  <si>
    <t>vjtools</t>
  </si>
  <si>
    <t>volley</t>
  </si>
  <si>
    <t>vosk-api</t>
  </si>
  <si>
    <t>vueblog</t>
  </si>
  <si>
    <t>wagon-ahc</t>
  </si>
  <si>
    <t>waifu2x-caffe</t>
  </si>
  <si>
    <t>wavefront-sdk-java</t>
  </si>
  <si>
    <t>wdt</t>
  </si>
  <si>
    <t>web3j-quorum</t>
  </si>
  <si>
    <t>webjars-locator</t>
  </si>
  <si>
    <t>webjars-locator-core</t>
  </si>
  <si>
    <t>webrtc-streamer</t>
  </si>
  <si>
    <t>websocket-api</t>
  </si>
  <si>
    <t>wechat-api</t>
  </si>
  <si>
    <t>weft</t>
  </si>
  <si>
    <t>wil</t>
  </si>
  <si>
    <t>win-capture-audio</t>
  </si>
  <si>
    <t>wslg</t>
  </si>
  <si>
    <t>wymiwyg-commons-core</t>
  </si>
  <si>
    <t>xLog</t>
  </si>
  <si>
    <t>xManager-Spotify</t>
  </si>
  <si>
    <t>xbin-store</t>
  </si>
  <si>
    <t>xeus-cling</t>
  </si>
  <si>
    <t>xmpcore-shaded</t>
  </si>
  <si>
    <t>xxl-sso</t>
  </si>
  <si>
    <t>yanxuan-weex-demo</t>
  </si>
  <si>
    <t>yecht</t>
  </si>
  <si>
    <t>yuicompressor</t>
  </si>
  <si>
    <t>zero-allocation-hashing</t>
  </si>
  <si>
    <t>zipkin-aws</t>
  </si>
  <si>
    <t>zipkin-reporter-java</t>
  </si>
  <si>
    <t>zkclient</t>
  </si>
  <si>
    <t>zotfile</t>
  </si>
  <si>
    <t>zt-exec</t>
  </si>
  <si>
    <t>zt-zip</t>
  </si>
  <si>
    <t>zxing</t>
  </si>
  <si>
    <t>Python Explicit</t>
  </si>
  <si>
    <t>Python Duck</t>
  </si>
  <si>
    <t>-</t>
  </si>
  <si>
    <t>All Languages</t>
  </si>
  <si>
    <t>5 files</t>
  </si>
  <si>
    <t>Python w/Possible</t>
  </si>
  <si>
    <t>python - explicit only</t>
  </si>
  <si>
    <t>tflearn</t>
  </si>
  <si>
    <t>Mean</t>
  </si>
  <si>
    <t>Min</t>
  </si>
  <si>
    <t>Max</t>
  </si>
  <si>
    <t>Median</t>
  </si>
  <si>
    <t>python w/possible</t>
  </si>
  <si>
    <t>lang</t>
  </si>
  <si>
    <t>files</t>
  </si>
  <si>
    <t>loc</t>
  </si>
  <si>
    <t>start</t>
  </si>
  <si>
    <t>stop</t>
  </si>
  <si>
    <t>days</t>
  </si>
  <si>
    <t>total files affected by an AP</t>
  </si>
  <si>
    <t>wireshark</t>
  </si>
  <si>
    <t>c/c++</t>
  </si>
  <si>
    <t>binutils-gdb</t>
  </si>
  <si>
    <t>elasticsearch</t>
  </si>
  <si>
    <t>ghidra</t>
  </si>
  <si>
    <t>samba</t>
  </si>
  <si>
    <t>qemu</t>
  </si>
  <si>
    <t>grouper</t>
  </si>
  <si>
    <t>lede</t>
  </si>
  <si>
    <t>c</t>
  </si>
  <si>
    <t>opencv</t>
  </si>
  <si>
    <t>darwin-xnu</t>
  </si>
  <si>
    <t>FFmpeg</t>
  </si>
  <si>
    <t>python</t>
  </si>
  <si>
    <t>LiteOS</t>
  </si>
  <si>
    <t>emscripten</t>
  </si>
  <si>
    <t>postgres</t>
  </si>
  <si>
    <t>bazel</t>
  </si>
  <si>
    <t>glibc</t>
  </si>
  <si>
    <t>awtk</t>
  </si>
  <si>
    <t>radare2</t>
  </si>
  <si>
    <t>Telegram</t>
  </si>
  <si>
    <t>Proton</t>
  </si>
  <si>
    <t>vlc</t>
  </si>
  <si>
    <t>qmk_firmware</t>
  </si>
  <si>
    <t>O2OA</t>
  </si>
  <si>
    <t>libvirt</t>
  </si>
  <si>
    <t>systemd</t>
  </si>
  <si>
    <t>sage</t>
  </si>
  <si>
    <t>xen</t>
  </si>
  <si>
    <t>envoy</t>
  </si>
  <si>
    <t>openssl</t>
  </si>
  <si>
    <t>zstack</t>
  </si>
  <si>
    <t>DM</t>
  </si>
  <si>
    <t>HarmonyOS</t>
  </si>
  <si>
    <t>kafka</t>
  </si>
  <si>
    <t>dbeaver</t>
  </si>
  <si>
    <t>cuba</t>
  </si>
  <si>
    <t>ImageMagick</t>
  </si>
  <si>
    <t>acl</t>
  </si>
  <si>
    <t>sentry</t>
  </si>
  <si>
    <t>FreeRDP</t>
  </si>
  <si>
    <t>bind9</t>
  </si>
  <si>
    <t>obs-studio</t>
  </si>
  <si>
    <t>krb5</t>
  </si>
  <si>
    <t>TDengine</t>
  </si>
  <si>
    <t>vnpy</t>
  </si>
  <si>
    <t>netdata</t>
  </si>
  <si>
    <t>Signal-Android</t>
  </si>
  <si>
    <t>tiny</t>
  </si>
  <si>
    <t>git</t>
  </si>
  <si>
    <t>ntp</t>
  </si>
  <si>
    <t>ExoPlayer</t>
  </si>
  <si>
    <t>libxml2</t>
  </si>
  <si>
    <t>tengine</t>
  </si>
  <si>
    <t>libgit2</t>
  </si>
  <si>
    <t>MicroCommunity</t>
  </si>
  <si>
    <t>hashcat</t>
  </si>
  <si>
    <t>milvus</t>
  </si>
  <si>
    <t>OpenCorePkg</t>
  </si>
  <si>
    <t>JFlow</t>
  </si>
  <si>
    <t>mimikatz</t>
  </si>
  <si>
    <t>openjpeg</t>
  </si>
  <si>
    <t>fastjson</t>
  </si>
  <si>
    <t>jenkins</t>
  </si>
  <si>
    <t>skywalking</t>
  </si>
  <si>
    <t>h2o</t>
  </si>
  <si>
    <t>DDMQ</t>
  </si>
  <si>
    <t>Ventoy</t>
  </si>
  <si>
    <t>wcdb</t>
  </si>
  <si>
    <t>seata</t>
  </si>
  <si>
    <t>eos</t>
  </si>
  <si>
    <t>curl</t>
  </si>
  <si>
    <t>util-linux</t>
  </si>
  <si>
    <t>EasyFlash</t>
  </si>
  <si>
    <t>mpv</t>
  </si>
  <si>
    <t>iSulad</t>
  </si>
  <si>
    <t>jeewms</t>
  </si>
  <si>
    <t>Apache ShardingSphere</t>
  </si>
  <si>
    <t>freetype</t>
  </si>
  <si>
    <t>xrkmonitor</t>
  </si>
  <si>
    <t>BGAQRCode-Android</t>
  </si>
  <si>
    <t>upx</t>
  </si>
  <si>
    <t>openpilot</t>
  </si>
  <si>
    <t>DuiLib_Ultimate</t>
  </si>
  <si>
    <t>HandBrake</t>
  </si>
  <si>
    <t>rocketmq</t>
  </si>
  <si>
    <t>varnish-cache</t>
  </si>
  <si>
    <t>tcpdump</t>
  </si>
  <si>
    <t>material-components-android</t>
  </si>
  <si>
    <t>tbox</t>
  </si>
  <si>
    <t>zstd</t>
  </si>
  <si>
    <t>exiv2</t>
  </si>
  <si>
    <t>roncoo-education</t>
  </si>
  <si>
    <t>rufus</t>
  </si>
  <si>
    <t>jadx</t>
  </si>
  <si>
    <t>actframework</t>
  </si>
  <si>
    <t>Ã¦ËœÂ¥Ã¦ÂÂ¾Ã¥Â®Â¢Ã¦Å“Â</t>
  </si>
  <si>
    <t>libtiff</t>
  </si>
  <si>
    <t>libuv</t>
  </si>
  <si>
    <t>mall</t>
  </si>
  <si>
    <t>WxJava</t>
  </si>
  <si>
    <t>DoraemonKit</t>
  </si>
  <si>
    <t>gear-lib</t>
  </si>
  <si>
    <t>libming</t>
  </si>
  <si>
    <t>redis-3.0-annotated</t>
  </si>
  <si>
    <t>DolphinScheduler</t>
  </si>
  <si>
    <t>FastDFS</t>
  </si>
  <si>
    <t>QMUI_Android</t>
  </si>
  <si>
    <t>wecube-platform</t>
  </si>
  <si>
    <t>litemall</t>
  </si>
  <si>
    <t>tmux</t>
  </si>
  <si>
    <t>datagear</t>
  </si>
  <si>
    <t>BabyOS</t>
  </si>
  <si>
    <t>libevent</t>
  </si>
  <si>
    <t>tigervnc</t>
  </si>
  <si>
    <t>libgd</t>
  </si>
  <si>
    <t>cetus</t>
  </si>
  <si>
    <t>drogon</t>
  </si>
  <si>
    <t>MaxKey</t>
  </si>
  <si>
    <t>mitmproxy</t>
  </si>
  <si>
    <t>soul</t>
  </si>
  <si>
    <t>LCUI</t>
  </si>
  <si>
    <t>bcc</t>
  </si>
  <si>
    <t>JeeSpringCloud</t>
  </si>
  <si>
    <t>disque</t>
  </si>
  <si>
    <t>libvncserver</t>
  </si>
  <si>
    <t>miniupnp</t>
  </si>
  <si>
    <t>Ã¥ÂÅ½Ã¥Â¤ÂERP</t>
  </si>
  <si>
    <t>NewPipe</t>
  </si>
  <si>
    <t>sway</t>
  </si>
  <si>
    <t>skynet</t>
  </si>
  <si>
    <t>libsodium</t>
  </si>
  <si>
    <t>lua-nginx-module</t>
  </si>
  <si>
    <t>okhttp</t>
  </si>
  <si>
    <t>masscan</t>
  </si>
  <si>
    <t>docutils</t>
  </si>
  <si>
    <t>jpress</t>
  </si>
  <si>
    <t>jboot</t>
  </si>
  <si>
    <t>brotli</t>
  </si>
  <si>
    <t>sofa-tracer</t>
  </si>
  <si>
    <t>nutzboot</t>
  </si>
  <si>
    <t>JFinal</t>
  </si>
  <si>
    <t>CrapApi</t>
  </si>
  <si>
    <t>elastic-job</t>
  </si>
  <si>
    <t>RePlugin</t>
  </si>
  <si>
    <t>darknet</t>
  </si>
  <si>
    <t>halo</t>
  </si>
  <si>
    <t>jeesuite-libs</t>
  </si>
  <si>
    <t>ofdrw</t>
  </si>
  <si>
    <t>NutzWk</t>
  </si>
  <si>
    <t>toxcore</t>
  </si>
  <si>
    <t>springrain</t>
  </si>
  <si>
    <t>raspberry-pi-os</t>
  </si>
  <si>
    <t>KYTMS</t>
  </si>
  <si>
    <t>Ã¥Â¾Â®Ã¥ÂÅ’Ã¥â€¢â€ Ã¥Å¸Å½</t>
  </si>
  <si>
    <t>ijkplayer</t>
  </si>
  <si>
    <t>JeeSite</t>
  </si>
  <si>
    <t>agile-bpm-basic</t>
  </si>
  <si>
    <t>tms</t>
  </si>
  <si>
    <t>LuckyFrameWeb</t>
  </si>
  <si>
    <t>roncoo-pay</t>
  </si>
  <si>
    <t>ish</t>
  </si>
  <si>
    <t>xxpay</t>
  </si>
  <si>
    <t>Jpom</t>
  </si>
  <si>
    <t>open-capacity-platform</t>
  </si>
  <si>
    <t>hmily</t>
  </si>
  <si>
    <t>leetcode</t>
  </si>
  <si>
    <t>easyexcel</t>
  </si>
  <si>
    <t>greenDAO</t>
  </si>
  <si>
    <t>cim</t>
  </si>
  <si>
    <t>J2Cache</t>
  </si>
  <si>
    <t>iot-dc3</t>
  </si>
  <si>
    <t>zju-icicles</t>
  </si>
  <si>
    <t>diboot</t>
  </si>
  <si>
    <t>lottie-android</t>
  </si>
  <si>
    <t>oasys</t>
  </si>
  <si>
    <t>tx-lcn</t>
  </si>
  <si>
    <t>J-IM</t>
  </si>
  <si>
    <t>jcseg</t>
  </si>
  <si>
    <t>radar</t>
  </si>
  <si>
    <t>butterknife</t>
  </si>
  <si>
    <t>LuckyFrame</t>
  </si>
  <si>
    <t>webmagic</t>
  </si>
  <si>
    <t>QtScrcpy</t>
  </si>
  <si>
    <t>easypoi</t>
  </si>
  <si>
    <t>IJPay</t>
  </si>
  <si>
    <t>lenosp</t>
  </si>
  <si>
    <t>jfinal-weixin</t>
  </si>
  <si>
    <t>miaosha</t>
  </si>
  <si>
    <t>zbus</t>
  </si>
  <si>
    <t>GOSP</t>
  </si>
  <si>
    <t>knife4j</t>
  </si>
  <si>
    <t>fastweixin</t>
  </si>
  <si>
    <t>Raincat</t>
  </si>
  <si>
    <t>CBoard</t>
  </si>
  <si>
    <t>bootdo</t>
  </si>
  <si>
    <t>xxl-job</t>
  </si>
  <si>
    <t>uexam</t>
  </si>
  <si>
    <t>myth</t>
  </si>
  <si>
    <t>hotkey</t>
  </si>
  <si>
    <t>dowhy</t>
  </si>
  <si>
    <t>JustAuth</t>
  </si>
  <si>
    <t>slife</t>
  </si>
  <si>
    <t>Cloud-Platform</t>
  </si>
  <si>
    <t>iBase4J</t>
  </si>
  <si>
    <t>Gecco</t>
  </si>
  <si>
    <t>SpringBlade</t>
  </si>
  <si>
    <t>kisso</t>
  </si>
  <si>
    <t>renren-security</t>
  </si>
  <si>
    <t>xxl-rpc</t>
  </si>
  <si>
    <t>md_blockchain</t>
  </si>
  <si>
    <t>os-tutorial</t>
  </si>
  <si>
    <t>CPP</t>
  </si>
  <si>
    <t>Python Implicit dependency</t>
  </si>
  <si>
    <t>Python Explict Dependency</t>
  </si>
  <si>
    <t>Python includes possible</t>
  </si>
  <si>
    <t>D</t>
  </si>
  <si>
    <t>H</t>
  </si>
  <si>
    <t>L</t>
  </si>
  <si>
    <t>P</t>
  </si>
  <si>
    <t>Churn per File</t>
  </si>
  <si>
    <t>Churn per LOC</t>
  </si>
  <si>
    <t>churn per file (total)</t>
  </si>
  <si>
    <t>churn per LOC (total)</t>
  </si>
  <si>
    <t>churn per file (AP)</t>
  </si>
  <si>
    <t>Duck</t>
  </si>
  <si>
    <t>No Duck</t>
  </si>
  <si>
    <t xml:space="preserve">D is total files </t>
  </si>
  <si>
    <t>open-liberty</t>
  </si>
  <si>
    <t>RSyntaxTextArea</t>
  </si>
  <si>
    <t>netbeans</t>
  </si>
  <si>
    <t>bottomsheet</t>
  </si>
  <si>
    <t>cameraview</t>
  </si>
  <si>
    <t>subsurface</t>
  </si>
  <si>
    <t>OTTO</t>
  </si>
  <si>
    <t>uncrustify</t>
  </si>
  <si>
    <t>node-packer</t>
  </si>
  <si>
    <t>cuberite</t>
  </si>
  <si>
    <t>openmw</t>
  </si>
  <si>
    <t>o3de</t>
  </si>
  <si>
    <t>Halide</t>
  </si>
  <si>
    <t>mame</t>
  </si>
  <si>
    <t>MNN</t>
  </si>
  <si>
    <t>sonic-pi</t>
  </si>
  <si>
    <t>Atmosphere</t>
  </si>
  <si>
    <t>onnx</t>
  </si>
  <si>
    <t>mediapipe</t>
  </si>
  <si>
    <t>modern-cpp-tutorial</t>
  </si>
  <si>
    <t>shadowsocksr</t>
  </si>
  <si>
    <t>PyTorch-GAN</t>
  </si>
  <si>
    <t>infrastructure-puppet</t>
  </si>
  <si>
    <t>deb-glusterfs</t>
  </si>
  <si>
    <t>file</t>
  </si>
  <si>
    <t>Luban</t>
  </si>
  <si>
    <t>Material-Animations</t>
  </si>
  <si>
    <t>java8-tutorial</t>
  </si>
  <si>
    <t>PhotoView</t>
  </si>
  <si>
    <t>picasso</t>
  </si>
  <si>
    <t>vhr</t>
  </si>
  <si>
    <t>BaseRecyclerViewAdapterHelper</t>
  </si>
  <si>
    <t>rapidjson</t>
  </si>
  <si>
    <t>wkhtmltopdf</t>
  </si>
  <si>
    <t>DOOM</t>
  </si>
  <si>
    <t>yabai</t>
  </si>
  <si>
    <t>mongoose</t>
  </si>
  <si>
    <t>darling</t>
  </si>
  <si>
    <t>borg</t>
  </si>
  <si>
    <t>rofi</t>
  </si>
  <si>
    <t>react-native-code-push</t>
  </si>
  <si>
    <t>glfw</t>
  </si>
  <si>
    <t>torch7</t>
  </si>
  <si>
    <t>Craft</t>
  </si>
  <si>
    <t>esp8266_deauther</t>
  </si>
  <si>
    <t>phpredis</t>
  </si>
  <si>
    <t>tig</t>
  </si>
  <si>
    <t>robotjs</t>
  </si>
  <si>
    <t>twemproxy</t>
  </si>
  <si>
    <t>nginx-rtmp-module</t>
  </si>
  <si>
    <t>memcached</t>
  </si>
  <si>
    <t>nuklear</t>
  </si>
  <si>
    <t>stb</t>
  </si>
  <si>
    <t>How-to-Make-a-Computer-Operating-System</t>
  </si>
  <si>
    <t>proxyee-down</t>
  </si>
  <si>
    <t>JCSprout</t>
  </si>
  <si>
    <t>jq</t>
  </si>
  <si>
    <t>the_silver_searcher</t>
  </si>
  <si>
    <t>wrk</t>
  </si>
  <si>
    <t>scrcpy</t>
  </si>
  <si>
    <t>jdchain</t>
  </si>
  <si>
    <t>Kooder</t>
  </si>
  <si>
    <t>EpicFV</t>
  </si>
  <si>
    <t>EpicSim</t>
  </si>
  <si>
    <t>OpenEDI</t>
  </si>
  <si>
    <t>LinkWeChat</t>
  </si>
  <si>
    <t>TLog</t>
  </si>
  <si>
    <t>openGauss-server</t>
  </si>
  <si>
    <t>big-whale</t>
  </si>
  <si>
    <t>cubic</t>
  </si>
  <si>
    <t>Plumelog</t>
  </si>
  <si>
    <t>nginxWebUI</t>
  </si>
  <si>
    <t>IPCommAndroid</t>
  </si>
  <si>
    <t>asyncTool</t>
  </si>
  <si>
    <t>DataSphereStudio</t>
  </si>
  <si>
    <t>GAAS</t>
  </si>
  <si>
    <t>OpenArkCompiler</t>
  </si>
  <si>
    <t>nginx-http-flv-module</t>
  </si>
  <si>
    <t>spider-flow</t>
  </si>
  <si>
    <t>php-ext-xlswriter</t>
  </si>
  <si>
    <t>bridge</t>
  </si>
  <si>
    <t>VirtualAPK</t>
  </si>
  <si>
    <t>TCP Gateway</t>
  </si>
  <si>
    <t>sequoiasql-mysql</t>
  </si>
  <si>
    <t>IOTGate</t>
  </si>
  <si>
    <t>koalas-rpc</t>
  </si>
  <si>
    <t>config-keeper</t>
  </si>
  <si>
    <t>春松客服</t>
  </si>
  <si>
    <t>porter</t>
  </si>
  <si>
    <t>polarphp</t>
  </si>
  <si>
    <t>tamguo</t>
  </si>
  <si>
    <t>spring-boot-seckill</t>
  </si>
  <si>
    <t>bootshiro</t>
  </si>
  <si>
    <t>earth-frost</t>
  </si>
  <si>
    <t>SmartWx</t>
  </si>
  <si>
    <t>rtty</t>
  </si>
  <si>
    <t>kkFileView</t>
  </si>
  <si>
    <t>微同商城</t>
  </si>
  <si>
    <t>FCat</t>
  </si>
  <si>
    <t>smart-socket</t>
  </si>
  <si>
    <t>Roses</t>
  </si>
  <si>
    <t>RoboCar</t>
  </si>
  <si>
    <t>xxl-api</t>
  </si>
  <si>
    <t>Guns</t>
  </si>
  <si>
    <t>APIJSON</t>
  </si>
  <si>
    <t>华夏ERP</t>
  </si>
  <si>
    <t>neural</t>
  </si>
  <si>
    <t>Spiderman2</t>
  </si>
  <si>
    <t>xxl-conf</t>
  </si>
  <si>
    <t>ip2region</t>
  </si>
  <si>
    <t>MCMS</t>
  </si>
  <si>
    <t>eova</t>
  </si>
  <si>
    <t>SequoiaDB</t>
  </si>
  <si>
    <t>SeasLog</t>
  </si>
  <si>
    <t>HP-Socket</t>
  </si>
  <si>
    <t>friso</t>
  </si>
  <si>
    <t>seafile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</si>
</sst>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3" x14ac:knownFonts="1">
    <font>
      <sz val="11"/>
      <color theme="1"/>
      <name val="Arial"/>
      <scheme val="minor"/>
    </font>
    <font>
      <b/>
      <sz val="11"/>
      <color theme="1"/>
      <name val="Calibri"/>
    </font>
    <font>
      <sz val="11"/>
      <color theme="1"/>
      <name val="Arial"/>
    </font>
    <font>
      <sz val="9"/>
      <color rgb="FF000000"/>
      <name val="Arial"/>
    </font>
    <font>
      <sz val="11"/>
      <color theme="1"/>
      <name val="Calibri"/>
    </font>
    <font>
      <sz val="11"/>
      <color theme="1"/>
      <name val="Arial"/>
      <scheme val="minor"/>
    </font>
    <font>
      <sz val="11"/>
      <color rgb="FF000000"/>
      <name val="Calibri"/>
    </font>
    <font>
      <sz val="12"/>
      <color rgb="FF000000"/>
      <name val="Calibri"/>
    </font>
    <font>
      <u/>
      <sz val="11"/>
      <color rgb="FF000000"/>
      <name val="Calibri"/>
    </font>
    <font>
      <sz val="12"/>
      <color rgb="FF000000"/>
      <name val="Arial"/>
    </font>
    <font>
      <sz val="9"/>
      <color theme="1"/>
      <name val="Arial"/>
    </font>
    <font>
      <b/>
      <sz val="11"/>
      <color theme="1"/>
      <name val="Arial"/>
    </font>
    <font>
      <u/>
      <sz val="11"/>
      <color rgb="FF0000FF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FFA"/>
        <bgColor rgb="FFF5FFFA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2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0" xfId="0" applyFont="1"/>
    <xf numFmtId="0" fontId="3" fillId="2" borderId="4" xfId="0" applyFont="1" applyFill="1" applyBorder="1"/>
    <xf numFmtId="0" fontId="4" fillId="0" borderId="0" xfId="0" applyFont="1"/>
    <xf numFmtId="0" fontId="4" fillId="0" borderId="0" xfId="0" applyFont="1" applyAlignment="1">
      <alignment horizontal="right"/>
    </xf>
    <xf numFmtId="10" fontId="4" fillId="0" borderId="0" xfId="0" applyNumberFormat="1" applyFont="1"/>
    <xf numFmtId="9" fontId="4" fillId="0" borderId="0" xfId="0" applyNumberFormat="1" applyFont="1"/>
    <xf numFmtId="164" fontId="4" fillId="0" borderId="0" xfId="0" applyNumberFormat="1" applyFont="1"/>
    <xf numFmtId="2" fontId="4" fillId="0" borderId="0" xfId="0" applyNumberFormat="1" applyFont="1"/>
    <xf numFmtId="4" fontId="2" fillId="0" borderId="0" xfId="0" applyNumberFormat="1" applyFont="1"/>
    <xf numFmtId="0" fontId="5" fillId="0" borderId="0" xfId="0" applyFont="1"/>
    <xf numFmtId="10" fontId="5" fillId="0" borderId="0" xfId="0" applyNumberFormat="1" applyFont="1"/>
    <xf numFmtId="0" fontId="1" fillId="0" borderId="5" xfId="0" applyFont="1" applyBorder="1" applyAlignment="1">
      <alignment horizontal="center" vertical="top" wrapText="1"/>
    </xf>
    <xf numFmtId="2" fontId="5" fillId="0" borderId="0" xfId="0" applyNumberFormat="1" applyFont="1"/>
    <xf numFmtId="2" fontId="2" fillId="0" borderId="0" xfId="0" applyNumberFormat="1" applyFont="1"/>
    <xf numFmtId="2" fontId="5" fillId="0" borderId="0" xfId="0" applyNumberFormat="1" applyFont="1" applyAlignment="1">
      <alignment horizontal="center"/>
    </xf>
    <xf numFmtId="0" fontId="4" fillId="0" borderId="0" xfId="0" applyFont="1" applyAlignment="1">
      <alignment wrapText="1"/>
    </xf>
    <xf numFmtId="164" fontId="5" fillId="0" borderId="0" xfId="0" applyNumberFormat="1" applyFont="1"/>
    <xf numFmtId="0" fontId="3" fillId="2" borderId="0" xfId="0" applyFont="1" applyFill="1"/>
    <xf numFmtId="10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8" fillId="0" borderId="0" xfId="0" applyFont="1"/>
    <xf numFmtId="0" fontId="9" fillId="3" borderId="0" xfId="0" applyFont="1" applyFill="1" applyAlignment="1">
      <alignment horizontal="left"/>
    </xf>
    <xf numFmtId="11" fontId="5" fillId="0" borderId="0" xfId="0" applyNumberFormat="1" applyFont="1"/>
    <xf numFmtId="0" fontId="10" fillId="2" borderId="4" xfId="0" applyFont="1" applyFill="1" applyBorder="1" applyAlignment="1">
      <alignment horizontal="right"/>
    </xf>
    <xf numFmtId="0" fontId="2" fillId="0" borderId="1" xfId="0" applyFont="1" applyBorder="1"/>
    <xf numFmtId="0" fontId="4" fillId="0" borderId="2" xfId="0" applyFont="1" applyBorder="1" applyAlignment="1">
      <alignment horizontal="right"/>
    </xf>
    <xf numFmtId="0" fontId="2" fillId="0" borderId="3" xfId="0" applyFont="1" applyBorder="1"/>
    <xf numFmtId="14" fontId="2" fillId="0" borderId="0" xfId="0" applyNumberFormat="1" applyFont="1"/>
    <xf numFmtId="164" fontId="2" fillId="0" borderId="0" xfId="0" applyNumberFormat="1" applyFont="1"/>
    <xf numFmtId="0" fontId="11" fillId="0" borderId="0" xfId="0" applyFont="1"/>
    <xf numFmtId="0" fontId="4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4" fontId="2" fillId="0" borderId="0" xfId="0" applyNumberFormat="1" applyFont="1" applyAlignment="1">
      <alignment horizontal="right"/>
    </xf>
    <xf numFmtId="0" fontId="12" fillId="0" borderId="0" xfId="0" applyFont="1"/>
    <xf numFmtId="0" fontId="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
<Relationships xmlns="http://schemas.openxmlformats.org/package/2006/relationships"><Relationship Id="rId1" Type="http://customschemas.google.com/relationships/workbookmetadata" Target="commentsmeta1"/></Relationships>
</file>

<file path=xl/_rels/comments3.xml.rels><?xml version="1.0" encoding="UTF-8" standalone="yes"?>
<Relationships xmlns="http://schemas.openxmlformats.org/package/2006/relationships"><Relationship Id="rId1" Type="http://customschemas.google.com/relationships/workbookmetadata" Target="commentsmeta2"/></Relationships>
</file>

<file path=xl/_rels/comments4.xml.rels><?xml version="1.0" encoding="UTF-8" standalone="yes"?>
<Relationships xmlns="http://schemas.openxmlformats.org/package/2006/relationships"><Relationship Id="rId1" Type="http://customschemas.google.com/relationships/workbookmetadata" Target="commentsmeta3"/></Relationships>
</file>

<file path=xl/_rels/comments5.xml.rels><?xml version="1.0" encoding="UTF-8" standalone="yes"?>
<Relationships xmlns="http://schemas.openxmlformats.org/package/2006/relationships"><Relationship Id="rId1" Type="http://customschemas.google.com/relationships/workbookmetadata" Target="commentsmeta4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21" Type="http://customschemas.google.com/relationships/workbookmetadata" Target="metadata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discord.py/" TargetMode="External"/><Relationship Id="rId2" Type="http://schemas.openxmlformats.org/officeDocument/2006/relationships/hyperlink" Target="http://vn.py/" TargetMode="External"/><Relationship Id="rId1" Type="http://schemas.openxmlformats.org/officeDocument/2006/relationships/hyperlink" Target="http://discord.py/" TargetMode="External"/><Relationship Id="rId5" Type="http://schemas.openxmlformats.org/officeDocument/2006/relationships/hyperlink" Target="http://hyperion.ng/" TargetMode="External"/><Relationship Id="rId4" Type="http://schemas.openxmlformats.org/officeDocument/2006/relationships/hyperlink" Target="http://vn.py/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://vn.py/" TargetMode="External"/><Relationship Id="rId2" Type="http://schemas.openxmlformats.org/officeDocument/2006/relationships/hyperlink" Target="http://discord.py/" TargetMode="External"/><Relationship Id="rId1" Type="http://schemas.openxmlformats.org/officeDocument/2006/relationships/hyperlink" Target="http://hyperion.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208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2.625" defaultRowHeight="15" customHeight="1" x14ac:dyDescent="0.2"/>
  <cols>
    <col min="1" max="2" width="33.375" customWidth="1"/>
    <col min="3" max="3" width="10.75" customWidth="1"/>
    <col min="4" max="4" width="9.5" customWidth="1"/>
    <col min="5" max="5" width="10.25" customWidth="1"/>
    <col min="6" max="6" width="11.25" customWidth="1"/>
    <col min="7" max="7" width="9.875" customWidth="1"/>
    <col min="8" max="8" width="10.125" customWidth="1"/>
    <col min="9" max="11" width="8.125" customWidth="1"/>
    <col min="12" max="12" width="9" customWidth="1"/>
    <col min="13" max="13" width="11.25" customWidth="1"/>
    <col min="14" max="17" width="8.125" customWidth="1"/>
    <col min="18" max="18" width="8.5" customWidth="1"/>
    <col min="19" max="19" width="9.625" customWidth="1"/>
    <col min="20" max="20" width="12.125" customWidth="1"/>
    <col min="21" max="23" width="8.125" customWidth="1"/>
    <col min="24" max="24" width="8.75" customWidth="1"/>
    <col min="25" max="25" width="9.875" customWidth="1"/>
    <col min="26" max="26" width="9.5" customWidth="1"/>
    <col min="27" max="27" width="11.5" customWidth="1"/>
    <col min="28" max="31" width="8.125" customWidth="1"/>
    <col min="32" max="33" width="8.75" customWidth="1"/>
    <col min="34" max="34" width="10.375" customWidth="1"/>
    <col min="35" max="39" width="8.125" customWidth="1"/>
    <col min="40" max="40" width="9.625" customWidth="1"/>
    <col min="41" max="41" width="11" customWidth="1"/>
    <col min="42" max="44" width="8.125" customWidth="1"/>
    <col min="45" max="53" width="7.625" customWidth="1"/>
    <col min="54" max="54" width="17.25" customWidth="1"/>
    <col min="55" max="55" width="14.75" customWidth="1"/>
    <col min="56" max="56" width="6.375" customWidth="1"/>
    <col min="57" max="57" width="7.625" customWidth="1"/>
  </cols>
  <sheetData>
    <row r="1" spans="1:63" ht="9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2"/>
      <c r="AT1" s="3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4"/>
      <c r="BA1" s="5" t="s">
        <v>50</v>
      </c>
      <c r="BB1" s="5" t="s">
        <v>51</v>
      </c>
      <c r="BC1" s="5" t="s">
        <v>52</v>
      </c>
      <c r="BD1" s="4"/>
      <c r="BE1" s="4" t="s">
        <v>53</v>
      </c>
      <c r="BF1" s="4" t="s">
        <v>54</v>
      </c>
      <c r="BG1" s="4" t="s">
        <v>55</v>
      </c>
      <c r="BH1" s="4" t="s">
        <v>56</v>
      </c>
      <c r="BI1" s="4" t="s">
        <v>57</v>
      </c>
      <c r="BJ1" s="4" t="s">
        <v>58</v>
      </c>
      <c r="BK1" s="4" t="s">
        <v>59</v>
      </c>
    </row>
    <row r="2" spans="1:63" ht="14.25" x14ac:dyDescent="0.2">
      <c r="A2" s="6" t="s">
        <v>60</v>
      </c>
      <c r="B2" s="6" t="s">
        <v>61</v>
      </c>
      <c r="C2" s="6">
        <v>4</v>
      </c>
      <c r="D2" s="6">
        <v>46</v>
      </c>
      <c r="E2" s="6">
        <v>0</v>
      </c>
      <c r="F2" s="6">
        <v>0</v>
      </c>
      <c r="G2" s="6">
        <v>8.5199999999999998E-2</v>
      </c>
      <c r="H2" s="6">
        <v>0</v>
      </c>
      <c r="I2" s="6">
        <v>0</v>
      </c>
      <c r="Q2" s="6">
        <v>1</v>
      </c>
      <c r="R2" s="6">
        <v>24</v>
      </c>
      <c r="S2" s="6">
        <v>96</v>
      </c>
      <c r="T2" s="6">
        <v>4871</v>
      </c>
      <c r="U2" s="6">
        <v>4.4400000000000002E-2</v>
      </c>
      <c r="V2" s="6">
        <v>0.97960000000000003</v>
      </c>
      <c r="W2" s="6">
        <v>0.65990000000000004</v>
      </c>
      <c r="X2" s="6">
        <v>19</v>
      </c>
      <c r="Y2" s="6">
        <v>260</v>
      </c>
      <c r="Z2" s="6">
        <v>42</v>
      </c>
      <c r="AA2" s="6">
        <v>2340</v>
      </c>
      <c r="AB2" s="6">
        <v>0.48149999999999998</v>
      </c>
      <c r="AC2" s="6">
        <v>0.42859999999999998</v>
      </c>
      <c r="AD2" s="6">
        <v>0.317</v>
      </c>
      <c r="AE2" s="6">
        <v>16</v>
      </c>
      <c r="AF2" s="6">
        <v>106</v>
      </c>
      <c r="AG2" s="6">
        <v>40</v>
      </c>
      <c r="AH2" s="6">
        <v>2363</v>
      </c>
      <c r="AI2" s="6">
        <v>0.1963</v>
      </c>
      <c r="AJ2" s="6">
        <v>0.40820000000000001</v>
      </c>
      <c r="AK2" s="6">
        <v>0.3201</v>
      </c>
      <c r="AT2" s="6">
        <f t="shared" ref="AT2:AT256" si="0">IF(D2 = 0, "", F2 / D2)</f>
        <v>0</v>
      </c>
      <c r="AU2" s="6" t="str">
        <f t="shared" ref="AU2:AU256" si="1">IF(K2 = 0, "", M2 / K2)</f>
        <v/>
      </c>
      <c r="AV2" s="6">
        <f t="shared" ref="AV2:AV256" si="2">IF(R2 = 0, "", T2 / R2)</f>
        <v>202.95833333333334</v>
      </c>
      <c r="AW2" s="7">
        <f t="shared" ref="AW2:AW256" si="3">IF(Y2 = 0, "", AA2 / Y2)</f>
        <v>9</v>
      </c>
      <c r="AX2" s="6">
        <f t="shared" ref="AX2:AX256" si="4">IF(AF2 = 0, "", AH2 / AF2)</f>
        <v>22.29245283018868</v>
      </c>
      <c r="AY2" s="6" t="str">
        <f t="shared" ref="AY2:AY256" si="5">IF(AM2 = 0, "", AO2 / AM2)</f>
        <v/>
      </c>
      <c r="BA2" s="6">
        <f>VLOOKUP(A2, ALL_AP_DATA!$A$2:$F$3600, 6, FALSE)</f>
        <v>540</v>
      </c>
      <c r="BB2" s="6">
        <f>VLOOKUP(A2, projmetadata!$A$2:$D$2036, 4, FALSE)</f>
        <v>109906</v>
      </c>
      <c r="BC2" s="6" t="e">
        <f t="array" aca="1" ref="BC2" ca="1">_xludf.IFS(I2&lt;&gt;0, F2/I2, P2&lt;&gt;0, M2/P2, W2&lt;&gt;0, T2/W2, AD2&lt;&gt;0, AA2/AD2, AK2&lt;&gt;0, AH2/AK2, AR2&lt;&gt;0, AO2/AR2, TRUE, 0)</f>
        <v>#NAME?</v>
      </c>
      <c r="BE2" s="6" t="e">
        <f t="shared" ref="BE2:BE43" ca="1" si="6">BC2/BB2</f>
        <v>#NAME?</v>
      </c>
      <c r="BF2" s="6" t="e">
        <f t="shared" ref="BF2:BF43" ca="1" si="7">BC2/BA2</f>
        <v>#NAME?</v>
      </c>
      <c r="BG2" s="6">
        <f t="shared" ref="BG2:BG43" si="8">BI2/BB2</f>
        <v>6.7157389041544599E-2</v>
      </c>
      <c r="BH2" s="6">
        <f>VLOOKUP(A2, ALL_AP_DATA!$A$2:$D$3600, 3, FALSE)</f>
        <v>310</v>
      </c>
      <c r="BI2" s="6">
        <f>VLOOKUP(A2, ALL_AP_DATA!$A$2:$E$3600, 5, FALSE)</f>
        <v>7381</v>
      </c>
      <c r="BJ2" s="6">
        <f t="shared" ref="BJ2:BJ256" si="9">BI2/BA2</f>
        <v>13.668518518518519</v>
      </c>
      <c r="BK2" s="6">
        <f t="shared" ref="BK2:BK43" si="10">BH2/BA2</f>
        <v>0.57407407407407407</v>
      </c>
    </row>
    <row r="3" spans="1:63" ht="14.25" x14ac:dyDescent="0.2">
      <c r="A3" s="6" t="s">
        <v>62</v>
      </c>
      <c r="B3" s="6" t="s">
        <v>61</v>
      </c>
      <c r="J3" s="6">
        <v>1</v>
      </c>
      <c r="K3" s="6">
        <v>13</v>
      </c>
      <c r="L3" s="6">
        <v>110</v>
      </c>
      <c r="M3" s="6">
        <v>9142</v>
      </c>
      <c r="N3" s="6">
        <v>9.2200000000000004E-2</v>
      </c>
      <c r="O3" s="6">
        <v>0.73829999999999996</v>
      </c>
      <c r="P3" s="6">
        <v>0.5595</v>
      </c>
      <c r="Q3" s="6">
        <v>7</v>
      </c>
      <c r="R3" s="6">
        <v>33</v>
      </c>
      <c r="S3" s="6">
        <v>147</v>
      </c>
      <c r="T3" s="6">
        <v>12364</v>
      </c>
      <c r="U3" s="6">
        <v>0.23400000000000001</v>
      </c>
      <c r="V3" s="6">
        <v>0.98660000000000003</v>
      </c>
      <c r="W3" s="6">
        <v>0.75670000000000004</v>
      </c>
      <c r="X3" s="6">
        <v>3</v>
      </c>
      <c r="Y3" s="6">
        <v>30</v>
      </c>
      <c r="Z3" s="6">
        <v>0</v>
      </c>
      <c r="AA3" s="6">
        <v>0</v>
      </c>
      <c r="AB3" s="6">
        <v>0.21279999999999999</v>
      </c>
      <c r="AC3" s="6">
        <v>0</v>
      </c>
      <c r="AD3" s="6">
        <v>0</v>
      </c>
      <c r="AE3" s="6">
        <v>10</v>
      </c>
      <c r="AF3" s="6">
        <v>26</v>
      </c>
      <c r="AG3" s="6">
        <v>76</v>
      </c>
      <c r="AH3" s="6">
        <v>3694</v>
      </c>
      <c r="AI3" s="6">
        <v>0.18440000000000001</v>
      </c>
      <c r="AJ3" s="6">
        <v>0.5101</v>
      </c>
      <c r="AK3" s="6">
        <v>0.2261</v>
      </c>
      <c r="AL3" s="6">
        <v>1</v>
      </c>
      <c r="AM3" s="6">
        <v>17</v>
      </c>
      <c r="AN3" s="6">
        <v>118</v>
      </c>
      <c r="AO3" s="6">
        <v>9948</v>
      </c>
      <c r="AP3" s="6">
        <v>0.1206</v>
      </c>
      <c r="AQ3" s="6">
        <v>0.79190000000000005</v>
      </c>
      <c r="AR3" s="6">
        <v>0.60880000000000001</v>
      </c>
      <c r="AT3" s="6" t="str">
        <f t="shared" si="0"/>
        <v/>
      </c>
      <c r="AU3" s="6">
        <f t="shared" si="1"/>
        <v>703.23076923076928</v>
      </c>
      <c r="AV3" s="6">
        <f t="shared" si="2"/>
        <v>374.66666666666669</v>
      </c>
      <c r="AW3" s="7">
        <f t="shared" si="3"/>
        <v>0</v>
      </c>
      <c r="AX3" s="6">
        <f t="shared" si="4"/>
        <v>142.07692307692307</v>
      </c>
      <c r="AY3" s="6">
        <f t="shared" si="5"/>
        <v>585.17647058823525</v>
      </c>
      <c r="BA3" s="6">
        <f>VLOOKUP(A3, ALL_AP_DATA!$A$2:$F$3600, 6, FALSE)</f>
        <v>141</v>
      </c>
      <c r="BB3" s="6">
        <f>VLOOKUP(A3, projmetadata!$A$2:$D$2036, 4, FALSE)</f>
        <v>34536</v>
      </c>
      <c r="BC3" s="6" t="e">
        <f t="array" aca="1" ref="BC3" ca="1">_xludf.IFS(I3&lt;&gt;0, F3/I3, P3&lt;&gt;0, M3/P3, W3&lt;&gt;0, T3/W3, AD3&lt;&gt;0, AA3/AD3, AK3&lt;&gt;0, AH3/AK3, AR3&lt;&gt;0, AO3/AR3, TRUE, 0)</f>
        <v>#NAME?</v>
      </c>
      <c r="BE3" s="6" t="e">
        <f t="shared" ca="1" si="6"/>
        <v>#NAME?</v>
      </c>
      <c r="BF3" s="6" t="e">
        <f t="shared" ca="1" si="7"/>
        <v>#NAME?</v>
      </c>
      <c r="BG3" s="6">
        <f t="shared" si="8"/>
        <v>0.47312948807041927</v>
      </c>
      <c r="BH3" s="6">
        <f>VLOOKUP(A3, ALL_AP_DATA!$A$2:$D$3600, 3, FALSE)</f>
        <v>70</v>
      </c>
      <c r="BI3" s="6">
        <f>VLOOKUP(A3, ALL_AP_DATA!$A$2:$E$3600, 5, FALSE)</f>
        <v>16340</v>
      </c>
      <c r="BJ3" s="6">
        <f t="shared" si="9"/>
        <v>115.88652482269504</v>
      </c>
      <c r="BK3" s="6">
        <f t="shared" si="10"/>
        <v>0.49645390070921985</v>
      </c>
    </row>
    <row r="4" spans="1:63" ht="14.25" x14ac:dyDescent="0.2">
      <c r="A4" s="6" t="s">
        <v>63</v>
      </c>
      <c r="B4" s="6" t="s">
        <v>64</v>
      </c>
      <c r="C4" s="6">
        <v>5</v>
      </c>
      <c r="D4" s="6">
        <v>25</v>
      </c>
      <c r="E4" s="6">
        <v>17</v>
      </c>
      <c r="F4" s="6">
        <v>949</v>
      </c>
      <c r="G4" s="6">
        <v>0.15820000000000001</v>
      </c>
      <c r="H4" s="6">
        <v>0.47220000000000001</v>
      </c>
      <c r="I4" s="6">
        <v>0.39090000000000003</v>
      </c>
      <c r="Q4" s="6">
        <v>1</v>
      </c>
      <c r="R4" s="6">
        <v>5</v>
      </c>
      <c r="S4" s="6">
        <v>11</v>
      </c>
      <c r="T4" s="6">
        <v>740</v>
      </c>
      <c r="U4" s="6">
        <v>3.1600000000000003E-2</v>
      </c>
      <c r="V4" s="6">
        <v>0.30559999999999998</v>
      </c>
      <c r="W4" s="6">
        <v>0.30480000000000002</v>
      </c>
      <c r="X4" s="6">
        <v>8</v>
      </c>
      <c r="Y4" s="6">
        <v>47</v>
      </c>
      <c r="Z4" s="6">
        <v>22</v>
      </c>
      <c r="AA4" s="6">
        <v>1189</v>
      </c>
      <c r="AB4" s="6">
        <v>0.29749999999999999</v>
      </c>
      <c r="AC4" s="6">
        <v>0.61109999999999998</v>
      </c>
      <c r="AD4" s="6">
        <v>0.48970000000000002</v>
      </c>
      <c r="AE4" s="6">
        <v>23</v>
      </c>
      <c r="AF4" s="6">
        <v>62</v>
      </c>
      <c r="AG4" s="6">
        <v>19</v>
      </c>
      <c r="AH4" s="6">
        <v>990</v>
      </c>
      <c r="AI4" s="6">
        <v>0.39240000000000003</v>
      </c>
      <c r="AJ4" s="6">
        <v>0.52780000000000005</v>
      </c>
      <c r="AK4" s="6">
        <v>0.40770000000000001</v>
      </c>
      <c r="AT4" s="6">
        <f t="shared" si="0"/>
        <v>37.96</v>
      </c>
      <c r="AU4" s="6" t="str">
        <f t="shared" si="1"/>
        <v/>
      </c>
      <c r="AV4" s="6">
        <f t="shared" si="2"/>
        <v>148</v>
      </c>
      <c r="AW4" s="7">
        <f t="shared" si="3"/>
        <v>25.297872340425531</v>
      </c>
      <c r="AX4" s="6">
        <f t="shared" si="4"/>
        <v>15.96774193548387</v>
      </c>
      <c r="AY4" s="6" t="str">
        <f t="shared" si="5"/>
        <v/>
      </c>
      <c r="BA4" s="6">
        <f>VLOOKUP(A4, ALL_AP_DATA!$A$2:$F$3600, 6, FALSE)</f>
        <v>158</v>
      </c>
      <c r="BB4" s="6">
        <f>VLOOKUP(A4, projmetadata!$A$2:$D$2036, 4, FALSE)</f>
        <v>25335</v>
      </c>
      <c r="BC4" s="6" t="e">
        <f t="array" aca="1" ref="BC4" ca="1">_xludf.IFS(I4&lt;&gt;0, F4/I4, P4&lt;&gt;0, M4/P4, W4&lt;&gt;0, T4/W4, AD4&lt;&gt;0, AA4/AD4, AK4&lt;&gt;0, AH4/AK4, AR4&lt;&gt;0, AO4/AR4, TRUE, 0)</f>
        <v>#NAME?</v>
      </c>
      <c r="BE4" s="6" t="e">
        <f t="shared" ca="1" si="6"/>
        <v>#NAME?</v>
      </c>
      <c r="BF4" s="6" t="e">
        <f t="shared" ca="1" si="7"/>
        <v>#NAME?</v>
      </c>
      <c r="BG4" s="6">
        <f t="shared" si="8"/>
        <v>9.5835800276297609E-2</v>
      </c>
      <c r="BH4" s="6">
        <f>VLOOKUP(A4, ALL_AP_DATA!$A$2:$D$3600, 3, FALSE)</f>
        <v>80</v>
      </c>
      <c r="BI4" s="6">
        <f>VLOOKUP(A4, ALL_AP_DATA!$A$2:$E$3600, 5, FALSE)</f>
        <v>2428</v>
      </c>
      <c r="BJ4" s="6">
        <f t="shared" si="9"/>
        <v>15.367088607594937</v>
      </c>
      <c r="BK4" s="6">
        <f t="shared" si="10"/>
        <v>0.50632911392405067</v>
      </c>
    </row>
    <row r="5" spans="1:63" ht="14.25" x14ac:dyDescent="0.2">
      <c r="A5" s="6" t="s">
        <v>65</v>
      </c>
      <c r="B5" s="6" t="s">
        <v>64</v>
      </c>
      <c r="C5" s="6">
        <v>15</v>
      </c>
      <c r="D5" s="6">
        <v>531</v>
      </c>
      <c r="E5" s="6">
        <v>45</v>
      </c>
      <c r="F5" s="6">
        <v>2216</v>
      </c>
      <c r="G5" s="6">
        <v>0.18479999999999999</v>
      </c>
      <c r="H5" s="6">
        <v>0.54220000000000002</v>
      </c>
      <c r="I5" s="6">
        <v>0.1762</v>
      </c>
      <c r="Q5" s="6">
        <v>10</v>
      </c>
      <c r="R5" s="6">
        <v>40</v>
      </c>
      <c r="S5" s="6">
        <v>47</v>
      </c>
      <c r="T5" s="6">
        <v>4818</v>
      </c>
      <c r="U5" s="6">
        <v>1.3899999999999999E-2</v>
      </c>
      <c r="V5" s="6">
        <v>0.56630000000000003</v>
      </c>
      <c r="W5" s="6">
        <v>0.3831</v>
      </c>
      <c r="X5" s="6">
        <v>130</v>
      </c>
      <c r="Y5" s="6">
        <v>954</v>
      </c>
      <c r="Z5" s="6">
        <v>50</v>
      </c>
      <c r="AA5" s="6">
        <v>3432</v>
      </c>
      <c r="AB5" s="6">
        <v>0.33189999999999997</v>
      </c>
      <c r="AC5" s="6">
        <v>0.60240000000000005</v>
      </c>
      <c r="AD5" s="6">
        <v>0.27289999999999998</v>
      </c>
      <c r="AE5" s="6">
        <v>328</v>
      </c>
      <c r="AF5" s="6">
        <v>1590</v>
      </c>
      <c r="AG5" s="6">
        <v>67</v>
      </c>
      <c r="AH5" s="6">
        <v>8925</v>
      </c>
      <c r="AI5" s="6">
        <v>0.55320000000000003</v>
      </c>
      <c r="AJ5" s="6">
        <v>0.80720000000000003</v>
      </c>
      <c r="AK5" s="6">
        <v>0.70960000000000001</v>
      </c>
      <c r="AT5" s="6">
        <f t="shared" si="0"/>
        <v>4.1732580037664784</v>
      </c>
      <c r="AU5" s="6" t="str">
        <f t="shared" si="1"/>
        <v/>
      </c>
      <c r="AV5" s="6">
        <f t="shared" si="2"/>
        <v>120.45</v>
      </c>
      <c r="AW5" s="7">
        <f t="shared" si="3"/>
        <v>3.5974842767295598</v>
      </c>
      <c r="AX5" s="6">
        <f t="shared" si="4"/>
        <v>5.6132075471698117</v>
      </c>
      <c r="AY5" s="6" t="str">
        <f t="shared" si="5"/>
        <v/>
      </c>
      <c r="BA5" s="6">
        <f>VLOOKUP(A5, ALL_AP_DATA!$A$2:$F$3600, 6, FALSE)</f>
        <v>2874</v>
      </c>
      <c r="BB5" s="6">
        <f>VLOOKUP(A5, projmetadata!$A$2:$D$2036, 4, FALSE)</f>
        <v>182246</v>
      </c>
      <c r="BC5" s="6" t="e">
        <f t="array" aca="1" ref="BC5" ca="1">_xludf.IFS(I5&lt;&gt;0, F5/I5, P5&lt;&gt;0, M5/P5, W5&lt;&gt;0, T5/W5, AD5&lt;&gt;0, AA5/AD5, AK5&lt;&gt;0, AH5/AK5, AR5&lt;&gt;0, AO5/AR5, TRUE, 0)</f>
        <v>#NAME?</v>
      </c>
      <c r="BE5" s="6" t="e">
        <f t="shared" ca="1" si="6"/>
        <v>#NAME?</v>
      </c>
      <c r="BF5" s="6" t="e">
        <f t="shared" ca="1" si="7"/>
        <v>#NAME?</v>
      </c>
      <c r="BG5" s="6">
        <f t="shared" si="8"/>
        <v>6.9011116842070605E-2</v>
      </c>
      <c r="BH5" s="6">
        <f>VLOOKUP(A5, ALL_AP_DATA!$A$2:$D$3600, 3, FALSE)</f>
        <v>1905</v>
      </c>
      <c r="BI5" s="6">
        <f>VLOOKUP(A5, ALL_AP_DATA!$A$2:$E$3600, 5, FALSE)</f>
        <v>12577</v>
      </c>
      <c r="BJ5" s="6">
        <f t="shared" si="9"/>
        <v>4.3761308281141265</v>
      </c>
      <c r="BK5" s="6">
        <f t="shared" si="10"/>
        <v>0.66283924843423803</v>
      </c>
    </row>
    <row r="6" spans="1:63" ht="14.25" x14ac:dyDescent="0.2">
      <c r="A6" s="6" t="s">
        <v>66</v>
      </c>
      <c r="B6" s="6" t="s">
        <v>61</v>
      </c>
      <c r="C6" s="6">
        <v>7</v>
      </c>
      <c r="D6" s="6">
        <v>14</v>
      </c>
      <c r="E6" s="6">
        <v>54</v>
      </c>
      <c r="F6" s="6">
        <v>1651</v>
      </c>
      <c r="G6" s="6">
        <v>1.4800000000000001E-2</v>
      </c>
      <c r="H6" s="6">
        <v>0.1113</v>
      </c>
      <c r="I6" s="6">
        <v>5.7099999999999998E-2</v>
      </c>
      <c r="Q6" s="6">
        <v>39</v>
      </c>
      <c r="R6" s="6">
        <v>139</v>
      </c>
      <c r="S6" s="6">
        <v>374</v>
      </c>
      <c r="T6" s="6">
        <v>19019</v>
      </c>
      <c r="U6" s="6">
        <v>0.14649999999999999</v>
      </c>
      <c r="V6" s="6">
        <v>0.77110000000000001</v>
      </c>
      <c r="W6" s="6">
        <v>0.65820000000000001</v>
      </c>
      <c r="X6" s="6">
        <v>11</v>
      </c>
      <c r="Y6" s="6">
        <v>203</v>
      </c>
      <c r="Z6" s="6">
        <v>344</v>
      </c>
      <c r="AA6" s="6">
        <v>15425</v>
      </c>
      <c r="AB6" s="6">
        <v>0.21390000000000001</v>
      </c>
      <c r="AC6" s="6">
        <v>0.70930000000000004</v>
      </c>
      <c r="AD6" s="6">
        <v>0.53380000000000005</v>
      </c>
      <c r="AE6" s="6">
        <v>38</v>
      </c>
      <c r="AF6" s="6">
        <v>143</v>
      </c>
      <c r="AG6" s="6">
        <v>298</v>
      </c>
      <c r="AH6" s="6">
        <v>11217</v>
      </c>
      <c r="AI6" s="6">
        <v>0.1507</v>
      </c>
      <c r="AJ6" s="6">
        <v>0.61439999999999995</v>
      </c>
      <c r="AK6" s="6">
        <v>0.38819999999999999</v>
      </c>
      <c r="AT6" s="6">
        <f t="shared" si="0"/>
        <v>117.92857142857143</v>
      </c>
      <c r="AU6" s="6" t="str">
        <f t="shared" si="1"/>
        <v/>
      </c>
      <c r="AV6" s="6">
        <f t="shared" si="2"/>
        <v>136.82733812949641</v>
      </c>
      <c r="AW6" s="7">
        <f t="shared" si="3"/>
        <v>75.985221674876854</v>
      </c>
      <c r="AX6" s="6">
        <f t="shared" si="4"/>
        <v>78.44055944055944</v>
      </c>
      <c r="AY6" s="6" t="str">
        <f t="shared" si="5"/>
        <v/>
      </c>
      <c r="BA6" s="6">
        <f>VLOOKUP(A6, ALL_AP_DATA!$A$2:$F$3600, 6, FALSE)</f>
        <v>949</v>
      </c>
      <c r="BB6" s="6">
        <f>VLOOKUP(A6, projmetadata!$A$2:$D$2036, 4, FALSE)</f>
        <v>249767</v>
      </c>
      <c r="BC6" s="6" t="e">
        <f t="array" aca="1" ref="BC6" ca="1">_xludf.IFS(I6&lt;&gt;0, F6/I6, P6&lt;&gt;0, M6/P6, W6&lt;&gt;0, T6/W6, AD6&lt;&gt;0, AA6/AD6, AK6&lt;&gt;0, AH6/AK6, AR6&lt;&gt;0, AO6/AR6, TRUE, 0)</f>
        <v>#NAME?</v>
      </c>
      <c r="BE6" s="6" t="e">
        <f t="shared" ca="1" si="6"/>
        <v>#NAME?</v>
      </c>
      <c r="BF6" s="6" t="e">
        <f t="shared" ca="1" si="7"/>
        <v>#NAME?</v>
      </c>
      <c r="BG6" s="6">
        <f t="shared" si="8"/>
        <v>0.1156918247806956</v>
      </c>
      <c r="BH6" s="6">
        <f>VLOOKUP(A6, ALL_AP_DATA!$A$2:$D$3600, 3, FALSE)</f>
        <v>324</v>
      </c>
      <c r="BI6" s="6">
        <f>VLOOKUP(A6, ALL_AP_DATA!$A$2:$E$3600, 5, FALSE)</f>
        <v>28896</v>
      </c>
      <c r="BJ6" s="6">
        <f t="shared" si="9"/>
        <v>30.448893572181245</v>
      </c>
      <c r="BK6" s="6">
        <f t="shared" si="10"/>
        <v>0.34141201264488935</v>
      </c>
    </row>
    <row r="7" spans="1:63" ht="14.25" x14ac:dyDescent="0.2">
      <c r="A7" s="6" t="s">
        <v>67</v>
      </c>
      <c r="B7" s="6" t="s">
        <v>64</v>
      </c>
      <c r="C7" s="6">
        <v>3</v>
      </c>
      <c r="D7" s="6">
        <v>19</v>
      </c>
      <c r="E7" s="6">
        <v>13</v>
      </c>
      <c r="F7" s="6">
        <v>2476</v>
      </c>
      <c r="G7" s="6">
        <v>0.14729999999999999</v>
      </c>
      <c r="H7" s="6">
        <v>0.38240000000000002</v>
      </c>
      <c r="I7" s="6">
        <v>0.31780000000000003</v>
      </c>
      <c r="Q7" s="6">
        <v>5</v>
      </c>
      <c r="R7" s="6">
        <v>17</v>
      </c>
      <c r="S7" s="6">
        <v>31</v>
      </c>
      <c r="T7" s="6">
        <v>7411</v>
      </c>
      <c r="U7" s="6">
        <v>0.1318</v>
      </c>
      <c r="V7" s="6">
        <v>0.91180000000000005</v>
      </c>
      <c r="W7" s="6">
        <v>0.95109999999999995</v>
      </c>
      <c r="AE7" s="6">
        <v>30</v>
      </c>
      <c r="AF7" s="6">
        <v>66</v>
      </c>
      <c r="AG7" s="6">
        <v>23</v>
      </c>
      <c r="AH7" s="6">
        <v>5552</v>
      </c>
      <c r="AI7" s="6">
        <v>0.51160000000000005</v>
      </c>
      <c r="AJ7" s="6">
        <v>0.67649999999999999</v>
      </c>
      <c r="AK7" s="6">
        <v>0.71250000000000002</v>
      </c>
      <c r="AT7" s="6">
        <f t="shared" si="0"/>
        <v>130.31578947368422</v>
      </c>
      <c r="AU7" s="6" t="str">
        <f t="shared" si="1"/>
        <v/>
      </c>
      <c r="AV7" s="6">
        <f t="shared" si="2"/>
        <v>435.94117647058823</v>
      </c>
      <c r="AW7" s="7" t="str">
        <f t="shared" si="3"/>
        <v/>
      </c>
      <c r="AX7" s="6">
        <f t="shared" si="4"/>
        <v>84.121212121212125</v>
      </c>
      <c r="AY7" s="6" t="str">
        <f t="shared" si="5"/>
        <v/>
      </c>
      <c r="BA7" s="6">
        <f>VLOOKUP(A7, ALL_AP_DATA!$A$2:$F$3600, 6, FALSE)</f>
        <v>129</v>
      </c>
      <c r="BB7" s="6">
        <f>VLOOKUP(A7, projmetadata!$A$2:$D$2036, 4, FALSE)</f>
        <v>11102</v>
      </c>
      <c r="BC7" s="6" t="e">
        <f t="array" aca="1" ref="BC7" ca="1">_xludf.IFS(I7&lt;&gt;0, F7/I7, P7&lt;&gt;0, M7/P7, W7&lt;&gt;0, T7/W7, AD7&lt;&gt;0, AA7/AD7, AK7&lt;&gt;0, AH7/AK7, AR7&lt;&gt;0, AO7/AR7, TRUE, 0)</f>
        <v>#NAME?</v>
      </c>
      <c r="BE7" s="6" t="e">
        <f t="shared" ca="1" si="6"/>
        <v>#NAME?</v>
      </c>
      <c r="BF7" s="6" t="e">
        <f t="shared" ca="1" si="7"/>
        <v>#NAME?</v>
      </c>
      <c r="BG7" s="6">
        <f t="shared" si="8"/>
        <v>0.70185552152765263</v>
      </c>
      <c r="BH7" s="6">
        <f>VLOOKUP(A7, ALL_AP_DATA!$A$2:$D$3600, 3, FALSE)</f>
        <v>82</v>
      </c>
      <c r="BI7" s="6">
        <f>VLOOKUP(A7, ALL_AP_DATA!$A$2:$E$3600, 5, FALSE)</f>
        <v>7792</v>
      </c>
      <c r="BJ7" s="6">
        <f t="shared" si="9"/>
        <v>60.403100775193799</v>
      </c>
      <c r="BK7" s="6">
        <f t="shared" si="10"/>
        <v>0.63565891472868219</v>
      </c>
    </row>
    <row r="8" spans="1:63" ht="14.25" x14ac:dyDescent="0.2">
      <c r="A8" s="6" t="s">
        <v>68</v>
      </c>
      <c r="B8" s="6" t="s">
        <v>61</v>
      </c>
      <c r="Q8" s="6">
        <v>9</v>
      </c>
      <c r="R8" s="6">
        <v>37</v>
      </c>
      <c r="S8" s="6">
        <v>215</v>
      </c>
      <c r="T8" s="6">
        <v>21455</v>
      </c>
      <c r="U8" s="6">
        <v>8.8900000000000007E-2</v>
      </c>
      <c r="V8" s="6">
        <v>0.8175</v>
      </c>
      <c r="W8" s="6">
        <v>0.21560000000000001</v>
      </c>
      <c r="X8" s="6">
        <v>16</v>
      </c>
      <c r="Y8" s="6">
        <v>75</v>
      </c>
      <c r="Z8" s="6">
        <v>81</v>
      </c>
      <c r="AA8" s="6">
        <v>8105</v>
      </c>
      <c r="AB8" s="6">
        <v>0.18029999999999999</v>
      </c>
      <c r="AC8" s="6">
        <v>0.308</v>
      </c>
      <c r="AD8" s="6">
        <v>8.1500000000000003E-2</v>
      </c>
      <c r="AE8" s="6">
        <v>24</v>
      </c>
      <c r="AF8" s="6">
        <v>115</v>
      </c>
      <c r="AG8" s="6">
        <v>41</v>
      </c>
      <c r="AH8" s="6">
        <v>3119</v>
      </c>
      <c r="AI8" s="6">
        <v>0.27639999999999998</v>
      </c>
      <c r="AJ8" s="6">
        <v>0.15590000000000001</v>
      </c>
      <c r="AK8" s="6">
        <v>3.1300000000000001E-2</v>
      </c>
      <c r="AT8" s="6" t="str">
        <f t="shared" si="0"/>
        <v/>
      </c>
      <c r="AU8" s="6" t="str">
        <f t="shared" si="1"/>
        <v/>
      </c>
      <c r="AV8" s="6">
        <f t="shared" si="2"/>
        <v>579.8648648648649</v>
      </c>
      <c r="AW8" s="7">
        <f t="shared" si="3"/>
        <v>108.06666666666666</v>
      </c>
      <c r="AX8" s="6">
        <f t="shared" si="4"/>
        <v>27.121739130434783</v>
      </c>
      <c r="AY8" s="6" t="str">
        <f t="shared" si="5"/>
        <v/>
      </c>
      <c r="BA8" s="6">
        <f>VLOOKUP(A8, ALL_AP_DATA!$A$2:$F$3600, 6, FALSE)</f>
        <v>416</v>
      </c>
      <c r="BB8" s="6">
        <f>VLOOKUP(A8, projmetadata!$A$2:$D$2036, 4, FALSE)</f>
        <v>92870</v>
      </c>
      <c r="BC8" s="6" t="e">
        <f t="array" aca="1" ref="BC8" ca="1">_xludf.IFS(I8&lt;&gt;0, F8/I8, P8&lt;&gt;0, M8/P8, W8&lt;&gt;0, T8/W8, AD8&lt;&gt;0, AA8/AD8, AK8&lt;&gt;0, AH8/AK8, AR8&lt;&gt;0, AO8/AR8, TRUE, 0)</f>
        <v>#NAME?</v>
      </c>
      <c r="BE8" s="6" t="e">
        <f t="shared" ca="1" si="6"/>
        <v>#NAME?</v>
      </c>
      <c r="BF8" s="6" t="e">
        <f t="shared" ca="1" si="7"/>
        <v>#NAME?</v>
      </c>
      <c r="BG8" s="6">
        <f t="shared" si="8"/>
        <v>1.0713147410358566</v>
      </c>
      <c r="BH8" s="6">
        <f>VLOOKUP(A8, ALL_AP_DATA!$A$2:$D$3600, 3, FALSE)</f>
        <v>180</v>
      </c>
      <c r="BI8" s="6">
        <f>VLOOKUP(A8, ALL_AP_DATA!$A$2:$E$3600, 5, FALSE)</f>
        <v>99493</v>
      </c>
      <c r="BJ8" s="6">
        <f t="shared" si="9"/>
        <v>239.16586538461539</v>
      </c>
      <c r="BK8" s="6">
        <f t="shared" si="10"/>
        <v>0.43269230769230771</v>
      </c>
    </row>
    <row r="9" spans="1:63" ht="14.25" x14ac:dyDescent="0.2">
      <c r="A9" s="6" t="s">
        <v>69</v>
      </c>
      <c r="B9" s="6" t="s">
        <v>64</v>
      </c>
      <c r="C9" s="6">
        <v>2</v>
      </c>
      <c r="D9" s="6">
        <v>30</v>
      </c>
      <c r="E9" s="6">
        <v>20</v>
      </c>
      <c r="F9" s="6">
        <v>3529</v>
      </c>
      <c r="G9" s="6">
        <v>0.28849999999999998</v>
      </c>
      <c r="H9" s="6">
        <v>0.60609999999999997</v>
      </c>
      <c r="I9" s="6">
        <v>0.37690000000000001</v>
      </c>
      <c r="J9" s="6">
        <v>1</v>
      </c>
      <c r="K9" s="6">
        <v>10</v>
      </c>
      <c r="L9" s="6">
        <v>4</v>
      </c>
      <c r="M9" s="6">
        <v>3782</v>
      </c>
      <c r="N9" s="6">
        <v>9.6199999999999994E-2</v>
      </c>
      <c r="O9" s="6">
        <v>0.1212</v>
      </c>
      <c r="P9" s="6">
        <v>0.40389999999999998</v>
      </c>
      <c r="Q9" s="6">
        <v>7</v>
      </c>
      <c r="R9" s="6">
        <v>47</v>
      </c>
      <c r="S9" s="6">
        <v>19</v>
      </c>
      <c r="T9" s="6">
        <v>7741</v>
      </c>
      <c r="U9" s="6">
        <v>0.45190000000000002</v>
      </c>
      <c r="V9" s="6">
        <v>0.57579999999999998</v>
      </c>
      <c r="W9" s="6">
        <v>0.82669999999999999</v>
      </c>
      <c r="X9" s="6">
        <v>2</v>
      </c>
      <c r="Y9" s="6">
        <v>25</v>
      </c>
      <c r="Z9" s="6">
        <v>9</v>
      </c>
      <c r="AA9" s="6">
        <v>3406</v>
      </c>
      <c r="AB9" s="6">
        <v>0.2404</v>
      </c>
      <c r="AC9" s="6">
        <v>0.2727</v>
      </c>
      <c r="AD9" s="6">
        <v>0.36370000000000002</v>
      </c>
      <c r="AE9" s="6">
        <v>10</v>
      </c>
      <c r="AF9" s="6">
        <v>39</v>
      </c>
      <c r="AG9" s="6">
        <v>21</v>
      </c>
      <c r="AH9" s="6">
        <v>3993</v>
      </c>
      <c r="AI9" s="6">
        <v>0.375</v>
      </c>
      <c r="AJ9" s="6">
        <v>0.63639999999999997</v>
      </c>
      <c r="AK9" s="6">
        <v>0.4264</v>
      </c>
      <c r="AL9" s="6">
        <v>1</v>
      </c>
      <c r="AM9" s="6">
        <v>17</v>
      </c>
      <c r="AN9" s="6">
        <v>7</v>
      </c>
      <c r="AO9" s="6">
        <v>505</v>
      </c>
      <c r="AP9" s="6">
        <v>0.16350000000000001</v>
      </c>
      <c r="AQ9" s="6">
        <v>0.21210000000000001</v>
      </c>
      <c r="AR9" s="6">
        <v>5.3900000000000003E-2</v>
      </c>
      <c r="AT9" s="6">
        <f t="shared" si="0"/>
        <v>117.63333333333334</v>
      </c>
      <c r="AU9" s="6">
        <f t="shared" si="1"/>
        <v>378.2</v>
      </c>
      <c r="AV9" s="6">
        <f t="shared" si="2"/>
        <v>164.70212765957447</v>
      </c>
      <c r="AW9" s="7">
        <f t="shared" si="3"/>
        <v>136.24</v>
      </c>
      <c r="AX9" s="6">
        <f t="shared" si="4"/>
        <v>102.38461538461539</v>
      </c>
      <c r="AY9" s="6">
        <f t="shared" si="5"/>
        <v>29.705882352941178</v>
      </c>
      <c r="BA9" s="6">
        <f>VLOOKUP(A9, ALL_AP_DATA!$A$2:$F$3600, 6, FALSE)</f>
        <v>104</v>
      </c>
      <c r="BB9" s="6">
        <f>VLOOKUP(A9, projmetadata!$A$2:$D$2036, 4, FALSE)</f>
        <v>7957</v>
      </c>
      <c r="BC9" s="6" t="e">
        <f t="array" aca="1" ref="BC9" ca="1">_xludf.IFS(I9&lt;&gt;0, F9/I9, P9&lt;&gt;0, M9/P9, W9&lt;&gt;0, T9/W9, AD9&lt;&gt;0, AA9/AD9, AK9&lt;&gt;0, AH9/AK9, AR9&lt;&gt;0, AO9/AR9, TRUE, 0)</f>
        <v>#NAME?</v>
      </c>
      <c r="BE9" s="6" t="e">
        <f t="shared" ca="1" si="6"/>
        <v>#NAME?</v>
      </c>
      <c r="BF9" s="6" t="e">
        <f t="shared" ca="1" si="7"/>
        <v>#NAME?</v>
      </c>
      <c r="BG9" s="6">
        <f t="shared" si="8"/>
        <v>1.1768254367223827</v>
      </c>
      <c r="BH9" s="6">
        <f>VLOOKUP(A9, ALL_AP_DATA!$A$2:$D$3600, 3, FALSE)</f>
        <v>69</v>
      </c>
      <c r="BI9" s="6">
        <f>VLOOKUP(A9, ALL_AP_DATA!$A$2:$E$3600, 5, FALSE)</f>
        <v>9364</v>
      </c>
      <c r="BJ9" s="6">
        <f t="shared" si="9"/>
        <v>90.038461538461533</v>
      </c>
      <c r="BK9" s="6">
        <f t="shared" si="10"/>
        <v>0.66346153846153844</v>
      </c>
    </row>
    <row r="10" spans="1:63" ht="14.25" x14ac:dyDescent="0.2">
      <c r="A10" s="6" t="s">
        <v>70</v>
      </c>
      <c r="B10" s="6" t="s">
        <v>64</v>
      </c>
      <c r="AE10" s="6">
        <v>1</v>
      </c>
      <c r="AF10" s="6">
        <v>3</v>
      </c>
      <c r="AG10" s="6">
        <v>0</v>
      </c>
      <c r="AH10" s="6">
        <v>0</v>
      </c>
      <c r="AI10" s="6">
        <v>4.7999999999999996E-3</v>
      </c>
      <c r="AJ10" s="6">
        <v>0</v>
      </c>
      <c r="AK10" s="6">
        <v>0</v>
      </c>
      <c r="AT10" s="6" t="str">
        <f t="shared" si="0"/>
        <v/>
      </c>
      <c r="AU10" s="6" t="str">
        <f t="shared" si="1"/>
        <v/>
      </c>
      <c r="AV10" s="6" t="str">
        <f t="shared" si="2"/>
        <v/>
      </c>
      <c r="AW10" s="7" t="str">
        <f t="shared" si="3"/>
        <v/>
      </c>
      <c r="AX10" s="6">
        <f t="shared" si="4"/>
        <v>0</v>
      </c>
      <c r="AY10" s="6" t="str">
        <f t="shared" si="5"/>
        <v/>
      </c>
      <c r="BA10" s="6">
        <f>VLOOKUP(A10, ALL_AP_DATA!$A$2:$F$3600, 6, FALSE)</f>
        <v>621</v>
      </c>
      <c r="BB10" s="6">
        <f>VLOOKUP(A10, projmetadata!$A$2:$D$2036, 4, FALSE)</f>
        <v>22300</v>
      </c>
      <c r="BC10" s="6" t="e">
        <f t="array" aca="1" ref="BC10" ca="1">_xludf.IFS(I10&lt;&gt;0, F10/I10, P10&lt;&gt;0, M10/P10, W10&lt;&gt;0, T10/W10, AD10&lt;&gt;0, AA10/AD10, AK10&lt;&gt;0, AH10/AK10, AR10&lt;&gt;0, AO10/AR10, TRUE, 0)</f>
        <v>#NAME?</v>
      </c>
      <c r="BE10" s="6" t="e">
        <f t="shared" ca="1" si="6"/>
        <v>#NAME?</v>
      </c>
      <c r="BF10" s="6" t="e">
        <f t="shared" ca="1" si="7"/>
        <v>#NAME?</v>
      </c>
      <c r="BG10" s="6">
        <f t="shared" si="8"/>
        <v>1.7937219730941703E-4</v>
      </c>
      <c r="BH10" s="6">
        <f>VLOOKUP(A10, ALL_AP_DATA!$A$2:$D$3600, 3, FALSE)</f>
        <v>3</v>
      </c>
      <c r="BI10" s="6">
        <f>VLOOKUP(A10, ALL_AP_DATA!$A$2:$E$3600, 5, FALSE)</f>
        <v>4</v>
      </c>
      <c r="BJ10" s="6">
        <f t="shared" si="9"/>
        <v>6.4412238325281803E-3</v>
      </c>
      <c r="BK10" s="6">
        <f t="shared" si="10"/>
        <v>4.830917874396135E-3</v>
      </c>
    </row>
    <row r="11" spans="1:63" ht="14.25" x14ac:dyDescent="0.2">
      <c r="A11" s="6" t="s">
        <v>71</v>
      </c>
      <c r="B11" s="6" t="s">
        <v>61</v>
      </c>
      <c r="AT11" s="6" t="str">
        <f t="shared" si="0"/>
        <v/>
      </c>
      <c r="AU11" s="6" t="str">
        <f t="shared" si="1"/>
        <v/>
      </c>
      <c r="AV11" s="6" t="str">
        <f t="shared" si="2"/>
        <v/>
      </c>
      <c r="AW11" s="7" t="str">
        <f t="shared" si="3"/>
        <v/>
      </c>
      <c r="AX11" s="6" t="str">
        <f t="shared" si="4"/>
        <v/>
      </c>
      <c r="AY11" s="6" t="str">
        <f t="shared" si="5"/>
        <v/>
      </c>
      <c r="BA11" s="6">
        <f>VLOOKUP(A11, ALL_AP_DATA!$A$2:$F$3600, 6, FALSE)</f>
        <v>564</v>
      </c>
      <c r="BB11" s="6">
        <f>VLOOKUP(A11, projmetadata!$A$2:$D$2036, 4, FALSE)</f>
        <v>27830</v>
      </c>
      <c r="BC11" s="6" t="e">
        <f t="array" aca="1" ref="BC11" ca="1">_xludf.IFS(I11&lt;&gt;0, F11/I11, P11&lt;&gt;0, M11/P11, W11&lt;&gt;0, T11/W11, AD11&lt;&gt;0, AA11/AD11, AK11&lt;&gt;0, AH11/AK11, AR11&lt;&gt;0, AO11/AR11, TRUE, 0)</f>
        <v>#NAME?</v>
      </c>
      <c r="BE11" s="6" t="e">
        <f t="shared" ca="1" si="6"/>
        <v>#NAME?</v>
      </c>
      <c r="BF11" s="6" t="e">
        <f t="shared" ca="1" si="7"/>
        <v>#NAME?</v>
      </c>
      <c r="BG11" s="6">
        <f t="shared" si="8"/>
        <v>0</v>
      </c>
      <c r="BH11" s="6">
        <f>VLOOKUP(A11, ALL_AP_DATA!$A$2:$D$3600, 3, FALSE)</f>
        <v>0</v>
      </c>
      <c r="BI11" s="6">
        <f>VLOOKUP(A11, ALL_AP_DATA!$A$2:$E$3600, 5, FALSE)</f>
        <v>0</v>
      </c>
      <c r="BJ11" s="6">
        <f t="shared" si="9"/>
        <v>0</v>
      </c>
      <c r="BK11" s="6">
        <f t="shared" si="10"/>
        <v>0</v>
      </c>
    </row>
    <row r="12" spans="1:63" ht="14.25" x14ac:dyDescent="0.2">
      <c r="A12" s="6" t="s">
        <v>72</v>
      </c>
      <c r="B12" s="6" t="s">
        <v>64</v>
      </c>
      <c r="C12" s="6">
        <v>1</v>
      </c>
      <c r="D12" s="6">
        <v>3</v>
      </c>
      <c r="E12" s="6">
        <v>0</v>
      </c>
      <c r="F12" s="6">
        <v>0</v>
      </c>
      <c r="G12" s="6">
        <v>1.11E-2</v>
      </c>
      <c r="H12" s="6">
        <v>0</v>
      </c>
      <c r="I12" s="6">
        <v>0</v>
      </c>
      <c r="X12" s="6">
        <v>3</v>
      </c>
      <c r="Y12" s="6">
        <v>26</v>
      </c>
      <c r="Z12" s="6">
        <v>0</v>
      </c>
      <c r="AA12" s="6">
        <v>0</v>
      </c>
      <c r="AB12" s="6">
        <v>9.6299999999999997E-2</v>
      </c>
      <c r="AC12" s="6">
        <v>0</v>
      </c>
      <c r="AD12" s="6">
        <v>0</v>
      </c>
      <c r="AT12" s="6">
        <f t="shared" si="0"/>
        <v>0</v>
      </c>
      <c r="AU12" s="6" t="str">
        <f t="shared" si="1"/>
        <v/>
      </c>
      <c r="AV12" s="6" t="str">
        <f t="shared" si="2"/>
        <v/>
      </c>
      <c r="AW12" s="7">
        <f t="shared" si="3"/>
        <v>0</v>
      </c>
      <c r="AX12" s="6" t="str">
        <f t="shared" si="4"/>
        <v/>
      </c>
      <c r="AY12" s="6" t="str">
        <f t="shared" si="5"/>
        <v/>
      </c>
      <c r="BA12" s="6">
        <f>VLOOKUP(A12, ALL_AP_DATA!$A$2:$F$3600, 6, FALSE)</f>
        <v>422</v>
      </c>
      <c r="BB12" s="6">
        <f>VLOOKUP(A12, projmetadata!$A$2:$D$2036, 4, FALSE)</f>
        <v>14753</v>
      </c>
      <c r="BC12" s="6" t="e">
        <f t="array" aca="1" ref="BC12" ca="1">_xludf.IFS(I12&lt;&gt;0, F12/I12, P12&lt;&gt;0, M12/P12, W12&lt;&gt;0, T12/W12, AD12&lt;&gt;0, AA12/AD12, AK12&lt;&gt;0, AH12/AK12, AR12&lt;&gt;0, AO12/AR12, TRUE, 0)</f>
        <v>#NAME?</v>
      </c>
      <c r="BE12" s="6" t="e">
        <f t="shared" ca="1" si="6"/>
        <v>#NAME?</v>
      </c>
      <c r="BF12" s="6" t="e">
        <f t="shared" ca="1" si="7"/>
        <v>#NAME?</v>
      </c>
      <c r="BG12" s="6">
        <f t="shared" si="8"/>
        <v>0.29166949095099304</v>
      </c>
      <c r="BH12" s="6">
        <f>VLOOKUP(A12, ALL_AP_DATA!$A$2:$D$3600, 3, FALSE)</f>
        <v>12</v>
      </c>
      <c r="BI12" s="6">
        <f>VLOOKUP(A12, ALL_AP_DATA!$A$2:$E$3600, 5, FALSE)</f>
        <v>4303</v>
      </c>
      <c r="BJ12" s="6">
        <f t="shared" si="9"/>
        <v>10.196682464454977</v>
      </c>
      <c r="BK12" s="6">
        <f t="shared" si="10"/>
        <v>2.843601895734597E-2</v>
      </c>
    </row>
    <row r="13" spans="1:63" ht="14.25" x14ac:dyDescent="0.2">
      <c r="A13" s="6" t="s">
        <v>73</v>
      </c>
      <c r="B13" s="6" t="s">
        <v>61</v>
      </c>
      <c r="C13" s="6">
        <v>1</v>
      </c>
      <c r="D13" s="6">
        <v>2</v>
      </c>
      <c r="E13" s="6">
        <v>0</v>
      </c>
      <c r="F13" s="6">
        <v>0</v>
      </c>
      <c r="G13" s="6">
        <v>2.9999999999999997E-4</v>
      </c>
      <c r="H13" s="6">
        <v>0</v>
      </c>
      <c r="I13" s="6">
        <v>0</v>
      </c>
      <c r="X13" s="6">
        <v>231</v>
      </c>
      <c r="Y13" s="6">
        <v>2530</v>
      </c>
      <c r="Z13" s="6">
        <v>14</v>
      </c>
      <c r="AA13" s="6">
        <v>846</v>
      </c>
      <c r="AB13" s="6">
        <v>0.39100000000000001</v>
      </c>
      <c r="AC13" s="6">
        <v>1</v>
      </c>
      <c r="AD13" s="6">
        <v>0.75600000000000001</v>
      </c>
      <c r="AE13" s="6">
        <v>97</v>
      </c>
      <c r="AF13" s="6">
        <v>571</v>
      </c>
      <c r="AG13" s="6">
        <v>11</v>
      </c>
      <c r="AH13" s="6">
        <v>642</v>
      </c>
      <c r="AI13" s="6">
        <v>8.8300000000000003E-2</v>
      </c>
      <c r="AJ13" s="6">
        <v>0.78569999999999995</v>
      </c>
      <c r="AK13" s="6">
        <v>0.57369999999999999</v>
      </c>
      <c r="AT13" s="6">
        <f t="shared" si="0"/>
        <v>0</v>
      </c>
      <c r="AU13" s="6" t="str">
        <f t="shared" si="1"/>
        <v/>
      </c>
      <c r="AV13" s="6" t="str">
        <f t="shared" si="2"/>
        <v/>
      </c>
      <c r="AW13" s="7">
        <f t="shared" si="3"/>
        <v>0.33438735177865614</v>
      </c>
      <c r="AX13" s="6">
        <f t="shared" si="4"/>
        <v>1.1243432574430823</v>
      </c>
      <c r="AY13" s="6" t="str">
        <f t="shared" si="5"/>
        <v/>
      </c>
      <c r="BA13" s="6">
        <f>VLOOKUP(A13, ALL_AP_DATA!$A$2:$F$3600, 6, FALSE)</f>
        <v>6470</v>
      </c>
      <c r="BB13" s="6">
        <f>VLOOKUP(A13, projmetadata!$A$2:$D$2036, 4, FALSE)</f>
        <v>2289195</v>
      </c>
      <c r="BC13" s="6" t="e">
        <f t="array" aca="1" ref="BC13" ca="1">_xludf.IFS(I13&lt;&gt;0, F13/I13, P13&lt;&gt;0, M13/P13, W13&lt;&gt;0, T13/W13, AD13&lt;&gt;0, AA13/AD13, AK13&lt;&gt;0, AH13/AK13, AR13&lt;&gt;0, AO13/AR13, TRUE, 0)</f>
        <v>#NAME?</v>
      </c>
      <c r="BE13" s="6" t="e">
        <f t="shared" ca="1" si="6"/>
        <v>#NAME?</v>
      </c>
      <c r="BF13" s="6" t="e">
        <f t="shared" ca="1" si="7"/>
        <v>#NAME?</v>
      </c>
      <c r="BG13" s="6">
        <f t="shared" si="8"/>
        <v>4.8881812165411855E-4</v>
      </c>
      <c r="BH13" s="6">
        <f>VLOOKUP(A13, ALL_AP_DATA!$A$2:$D$3600, 3, FALSE)</f>
        <v>2809</v>
      </c>
      <c r="BI13" s="6">
        <f>VLOOKUP(A13, ALL_AP_DATA!$A$2:$E$3600, 5, FALSE)</f>
        <v>1119</v>
      </c>
      <c r="BJ13" s="6">
        <f t="shared" si="9"/>
        <v>0.17295208655332303</v>
      </c>
      <c r="BK13" s="6">
        <f t="shared" si="10"/>
        <v>0.43415765069551776</v>
      </c>
    </row>
    <row r="14" spans="1:63" ht="14.25" x14ac:dyDescent="0.2">
      <c r="A14" s="6" t="s">
        <v>74</v>
      </c>
      <c r="B14" s="6" t="s">
        <v>64</v>
      </c>
      <c r="C14" s="6">
        <v>16</v>
      </c>
      <c r="D14" s="6">
        <v>42</v>
      </c>
      <c r="E14" s="6">
        <v>13</v>
      </c>
      <c r="F14" s="6">
        <v>129</v>
      </c>
      <c r="G14" s="6">
        <v>7.0499999999999993E-2</v>
      </c>
      <c r="H14" s="6">
        <v>0.1646</v>
      </c>
      <c r="I14" s="6">
        <v>3.7900000000000003E-2</v>
      </c>
      <c r="Q14" s="6">
        <v>5</v>
      </c>
      <c r="R14" s="6">
        <v>16</v>
      </c>
      <c r="S14" s="6">
        <v>26</v>
      </c>
      <c r="T14" s="6">
        <v>534</v>
      </c>
      <c r="U14" s="6">
        <v>2.6800000000000001E-2</v>
      </c>
      <c r="V14" s="6">
        <v>0.3291</v>
      </c>
      <c r="W14" s="6">
        <v>0.15690000000000001</v>
      </c>
      <c r="X14" s="6">
        <v>39</v>
      </c>
      <c r="Y14" s="6">
        <v>215</v>
      </c>
      <c r="Z14" s="6">
        <v>29</v>
      </c>
      <c r="AA14" s="6">
        <v>635</v>
      </c>
      <c r="AB14" s="6">
        <v>0.36070000000000002</v>
      </c>
      <c r="AC14" s="6">
        <v>0.36709999999999998</v>
      </c>
      <c r="AD14" s="6">
        <v>0.18659999999999999</v>
      </c>
      <c r="AE14" s="6">
        <v>72</v>
      </c>
      <c r="AF14" s="6">
        <v>205</v>
      </c>
      <c r="AG14" s="6">
        <v>30</v>
      </c>
      <c r="AH14" s="6">
        <v>635</v>
      </c>
      <c r="AI14" s="6">
        <v>0.34399999999999997</v>
      </c>
      <c r="AJ14" s="6">
        <v>0.37969999999999998</v>
      </c>
      <c r="AK14" s="6">
        <v>0.18659999999999999</v>
      </c>
      <c r="AT14" s="6">
        <f t="shared" si="0"/>
        <v>3.0714285714285716</v>
      </c>
      <c r="AU14" s="6" t="str">
        <f t="shared" si="1"/>
        <v/>
      </c>
      <c r="AV14" s="6">
        <f t="shared" si="2"/>
        <v>33.375</v>
      </c>
      <c r="AW14" s="7">
        <f t="shared" si="3"/>
        <v>2.9534883720930232</v>
      </c>
      <c r="AX14" s="6">
        <f t="shared" si="4"/>
        <v>3.0975609756097562</v>
      </c>
      <c r="AY14" s="6" t="str">
        <f t="shared" si="5"/>
        <v/>
      </c>
      <c r="BA14" s="6">
        <f>VLOOKUP(A14, ALL_AP_DATA!$A$2:$F$3600, 6, FALSE)</f>
        <v>596</v>
      </c>
      <c r="BB14" s="6">
        <f>VLOOKUP(A14, projmetadata!$A$2:$D$2036, 4, FALSE)</f>
        <v>34114</v>
      </c>
      <c r="BC14" s="6" t="e">
        <f t="array" aca="1" ref="BC14" ca="1">_xludf.IFS(I14&lt;&gt;0, F14/I14, P14&lt;&gt;0, M14/P14, W14&lt;&gt;0, T14/W14, AD14&lt;&gt;0, AA14/AD14, AK14&lt;&gt;0, AH14/AK14, AR14&lt;&gt;0, AO14/AR14, TRUE, 0)</f>
        <v>#NAME?</v>
      </c>
      <c r="BE14" s="6" t="e">
        <f t="shared" ca="1" si="6"/>
        <v>#NAME?</v>
      </c>
      <c r="BF14" s="6" t="e">
        <f t="shared" ca="1" si="7"/>
        <v>#NAME?</v>
      </c>
      <c r="BG14" s="6">
        <f t="shared" si="8"/>
        <v>9.9753766781966346E-2</v>
      </c>
      <c r="BH14" s="6">
        <f>VLOOKUP(A14, ALL_AP_DATA!$A$2:$D$3600, 3, FALSE)</f>
        <v>333</v>
      </c>
      <c r="BI14" s="6">
        <f>VLOOKUP(A14, ALL_AP_DATA!$A$2:$E$3600, 5, FALSE)</f>
        <v>3403</v>
      </c>
      <c r="BJ14" s="6">
        <f t="shared" si="9"/>
        <v>5.7097315436241614</v>
      </c>
      <c r="BK14" s="6">
        <f t="shared" si="10"/>
        <v>0.5587248322147651</v>
      </c>
    </row>
    <row r="15" spans="1:63" ht="14.25" x14ac:dyDescent="0.2">
      <c r="A15" s="6" t="s">
        <v>75</v>
      </c>
      <c r="B15" s="6" t="s">
        <v>64</v>
      </c>
      <c r="C15" s="6">
        <v>1</v>
      </c>
      <c r="D15" s="6">
        <v>24</v>
      </c>
      <c r="E15" s="6">
        <v>8</v>
      </c>
      <c r="F15" s="6">
        <v>876</v>
      </c>
      <c r="G15" s="6">
        <v>0.2286</v>
      </c>
      <c r="H15" s="6">
        <v>0.2424</v>
      </c>
      <c r="I15" s="6">
        <v>0.1847</v>
      </c>
      <c r="Q15" s="6">
        <v>5</v>
      </c>
      <c r="R15" s="6">
        <v>18</v>
      </c>
      <c r="S15" s="6">
        <v>16</v>
      </c>
      <c r="T15" s="6">
        <v>2076</v>
      </c>
      <c r="U15" s="6">
        <v>0.1714</v>
      </c>
      <c r="V15" s="6">
        <v>0.48480000000000001</v>
      </c>
      <c r="W15" s="6">
        <v>0.43759999999999999</v>
      </c>
      <c r="X15" s="6">
        <v>9</v>
      </c>
      <c r="Y15" s="6">
        <v>41</v>
      </c>
      <c r="Z15" s="6">
        <v>16</v>
      </c>
      <c r="AA15" s="6">
        <v>1649</v>
      </c>
      <c r="AB15" s="6">
        <v>0.39050000000000001</v>
      </c>
      <c r="AC15" s="6">
        <v>0.48480000000000001</v>
      </c>
      <c r="AD15" s="6">
        <v>0.34760000000000002</v>
      </c>
      <c r="AE15" s="6">
        <v>7</v>
      </c>
      <c r="AF15" s="6">
        <v>44</v>
      </c>
      <c r="AG15" s="6">
        <v>23</v>
      </c>
      <c r="AH15" s="6">
        <v>1443</v>
      </c>
      <c r="AI15" s="6">
        <v>0.41899999999999998</v>
      </c>
      <c r="AJ15" s="6">
        <v>0.69699999999999995</v>
      </c>
      <c r="AK15" s="6">
        <v>0.30420000000000003</v>
      </c>
      <c r="AT15" s="6">
        <f t="shared" si="0"/>
        <v>36.5</v>
      </c>
      <c r="AU15" s="6" t="str">
        <f t="shared" si="1"/>
        <v/>
      </c>
      <c r="AV15" s="6">
        <f t="shared" si="2"/>
        <v>115.33333333333333</v>
      </c>
      <c r="AW15" s="7">
        <f t="shared" si="3"/>
        <v>40.219512195121951</v>
      </c>
      <c r="AX15" s="6">
        <f t="shared" si="4"/>
        <v>32.795454545454547</v>
      </c>
      <c r="AY15" s="6" t="str">
        <f t="shared" si="5"/>
        <v/>
      </c>
      <c r="BA15" s="6">
        <f>VLOOKUP(A15, ALL_AP_DATA!$A$2:$F$3600, 6, FALSE)</f>
        <v>105</v>
      </c>
      <c r="BB15" s="6">
        <f>VLOOKUP(A15, projmetadata!$A$2:$D$2036, 4, FALSE)</f>
        <v>4632</v>
      </c>
      <c r="BC15" s="6" t="e">
        <f t="array" aca="1" ref="BC15" ca="1">_xludf.IFS(I15&lt;&gt;0, F15/I15, P15&lt;&gt;0, M15/P15, W15&lt;&gt;0, T15/W15, AD15&lt;&gt;0, AA15/AD15, AK15&lt;&gt;0, AH15/AK15, AR15&lt;&gt;0, AO15/AR15, TRUE, 0)</f>
        <v>#NAME?</v>
      </c>
      <c r="BE15" s="6" t="e">
        <f t="shared" ca="1" si="6"/>
        <v>#NAME?</v>
      </c>
      <c r="BF15" s="6" t="e">
        <f t="shared" ca="1" si="7"/>
        <v>#NAME?</v>
      </c>
      <c r="BG15" s="6">
        <f t="shared" si="8"/>
        <v>1.0241796200345423</v>
      </c>
      <c r="BH15" s="6">
        <f>VLOOKUP(A15, ALL_AP_DATA!$A$2:$D$3600, 3, FALSE)</f>
        <v>76</v>
      </c>
      <c r="BI15" s="6">
        <f>VLOOKUP(A15, ALL_AP_DATA!$A$2:$E$3600, 5, FALSE)</f>
        <v>4744</v>
      </c>
      <c r="BJ15" s="6">
        <f t="shared" si="9"/>
        <v>45.180952380952384</v>
      </c>
      <c r="BK15" s="6">
        <f t="shared" si="10"/>
        <v>0.72380952380952379</v>
      </c>
    </row>
    <row r="16" spans="1:63" ht="14.25" x14ac:dyDescent="0.2">
      <c r="A16" s="6" t="s">
        <v>76</v>
      </c>
      <c r="B16" s="6" t="s">
        <v>64</v>
      </c>
      <c r="C16" s="6">
        <v>5</v>
      </c>
      <c r="D16" s="6">
        <v>18</v>
      </c>
      <c r="E16" s="6">
        <v>2</v>
      </c>
      <c r="F16" s="6">
        <v>45</v>
      </c>
      <c r="G16" s="6">
        <v>9.6799999999999997E-2</v>
      </c>
      <c r="H16" s="6">
        <v>0.5</v>
      </c>
      <c r="I16" s="6">
        <v>0.3982</v>
      </c>
      <c r="X16" s="6">
        <v>10</v>
      </c>
      <c r="Y16" s="6">
        <v>58</v>
      </c>
      <c r="Z16" s="6">
        <v>1</v>
      </c>
      <c r="AA16" s="6">
        <v>6</v>
      </c>
      <c r="AB16" s="6">
        <v>0.31180000000000002</v>
      </c>
      <c r="AC16" s="6">
        <v>0.25</v>
      </c>
      <c r="AD16" s="6">
        <v>5.3100000000000001E-2</v>
      </c>
      <c r="AE16" s="6">
        <v>22</v>
      </c>
      <c r="AF16" s="6">
        <v>61</v>
      </c>
      <c r="AG16" s="6">
        <v>2</v>
      </c>
      <c r="AH16" s="6">
        <v>17</v>
      </c>
      <c r="AI16" s="6">
        <v>0.32800000000000001</v>
      </c>
      <c r="AJ16" s="6">
        <v>0.5</v>
      </c>
      <c r="AK16" s="6">
        <v>0.15040000000000001</v>
      </c>
      <c r="AT16" s="6">
        <f t="shared" si="0"/>
        <v>2.5</v>
      </c>
      <c r="AU16" s="6" t="str">
        <f t="shared" si="1"/>
        <v/>
      </c>
      <c r="AV16" s="6" t="str">
        <f t="shared" si="2"/>
        <v/>
      </c>
      <c r="AW16" s="7">
        <f t="shared" si="3"/>
        <v>0.10344827586206896</v>
      </c>
      <c r="AX16" s="6">
        <f t="shared" si="4"/>
        <v>0.27868852459016391</v>
      </c>
      <c r="AY16" s="6" t="str">
        <f t="shared" si="5"/>
        <v/>
      </c>
      <c r="BA16" s="6">
        <f>VLOOKUP(A16, ALL_AP_DATA!$A$2:$F$3600, 6, FALSE)</f>
        <v>186</v>
      </c>
      <c r="BB16" s="6">
        <f>VLOOKUP(A16, projmetadata!$A$2:$D$2036, 4, FALSE)</f>
        <v>13682</v>
      </c>
      <c r="BC16" s="6" t="e">
        <f t="array" aca="1" ref="BC16" ca="1">_xludf.IFS(I16&lt;&gt;0, F16/I16, P16&lt;&gt;0, M16/P16, W16&lt;&gt;0, T16/W16, AD16&lt;&gt;0, AA16/AD16, AK16&lt;&gt;0, AH16/AK16, AR16&lt;&gt;0, AO16/AR16, TRUE, 0)</f>
        <v>#NAME?</v>
      </c>
      <c r="BE16" s="6" t="e">
        <f t="shared" ca="1" si="6"/>
        <v>#NAME?</v>
      </c>
      <c r="BF16" s="6" t="e">
        <f t="shared" ca="1" si="7"/>
        <v>#NAME?</v>
      </c>
      <c r="BG16" s="6">
        <f t="shared" si="8"/>
        <v>8.2590264581201573E-3</v>
      </c>
      <c r="BH16" s="6">
        <f>VLOOKUP(A16, ALL_AP_DATA!$A$2:$D$3600, 3, FALSE)</f>
        <v>94</v>
      </c>
      <c r="BI16" s="6">
        <f>VLOOKUP(A16, ALL_AP_DATA!$A$2:$E$3600, 5, FALSE)</f>
        <v>113</v>
      </c>
      <c r="BJ16" s="6">
        <f t="shared" si="9"/>
        <v>0.60752688172043012</v>
      </c>
      <c r="BK16" s="6">
        <f t="shared" si="10"/>
        <v>0.5053763440860215</v>
      </c>
    </row>
    <row r="17" spans="1:63" ht="14.25" x14ac:dyDescent="0.2">
      <c r="A17" s="6" t="s">
        <v>77</v>
      </c>
      <c r="B17" s="6" t="s">
        <v>64</v>
      </c>
      <c r="C17" s="6">
        <v>5</v>
      </c>
      <c r="D17" s="6">
        <v>16</v>
      </c>
      <c r="E17" s="6">
        <v>3</v>
      </c>
      <c r="F17" s="6">
        <v>27</v>
      </c>
      <c r="G17" s="6">
        <v>0.1019</v>
      </c>
      <c r="H17" s="6">
        <v>0.16669999999999999</v>
      </c>
      <c r="I17" s="6">
        <v>8.0999999999999996E-3</v>
      </c>
      <c r="Q17" s="6">
        <v>3</v>
      </c>
      <c r="R17" s="6">
        <v>8</v>
      </c>
      <c r="S17" s="6">
        <v>7</v>
      </c>
      <c r="T17" s="6">
        <v>2391</v>
      </c>
      <c r="U17" s="6">
        <v>5.0999999999999997E-2</v>
      </c>
      <c r="V17" s="6">
        <v>0.38890000000000002</v>
      </c>
      <c r="W17" s="6">
        <v>0.72150000000000003</v>
      </c>
      <c r="X17" s="6">
        <v>8</v>
      </c>
      <c r="Y17" s="6">
        <v>59</v>
      </c>
      <c r="Z17" s="6">
        <v>12</v>
      </c>
      <c r="AA17" s="6">
        <v>2640</v>
      </c>
      <c r="AB17" s="6">
        <v>0.37580000000000002</v>
      </c>
      <c r="AC17" s="6">
        <v>0.66669999999999996</v>
      </c>
      <c r="AD17" s="6">
        <v>0.79659999999999997</v>
      </c>
      <c r="AE17" s="6">
        <v>17</v>
      </c>
      <c r="AF17" s="6">
        <v>59</v>
      </c>
      <c r="AG17" s="6">
        <v>10</v>
      </c>
      <c r="AH17" s="6">
        <v>2612</v>
      </c>
      <c r="AI17" s="6">
        <v>0.37580000000000002</v>
      </c>
      <c r="AJ17" s="6">
        <v>0.55559999999999998</v>
      </c>
      <c r="AK17" s="6">
        <v>0.78820000000000001</v>
      </c>
      <c r="AT17" s="6">
        <f t="shared" si="0"/>
        <v>1.6875</v>
      </c>
      <c r="AU17" s="6" t="str">
        <f t="shared" si="1"/>
        <v/>
      </c>
      <c r="AV17" s="6">
        <f t="shared" si="2"/>
        <v>298.875</v>
      </c>
      <c r="AW17" s="7">
        <f t="shared" si="3"/>
        <v>44.745762711864408</v>
      </c>
      <c r="AX17" s="6">
        <f t="shared" si="4"/>
        <v>44.271186440677965</v>
      </c>
      <c r="AY17" s="6" t="str">
        <f t="shared" si="5"/>
        <v/>
      </c>
      <c r="BA17" s="6">
        <f>VLOOKUP(A17, ALL_AP_DATA!$A$2:$F$3600, 6, FALSE)</f>
        <v>157</v>
      </c>
      <c r="BB17" s="6">
        <f>VLOOKUP(A17, projmetadata!$A$2:$D$2036, 4, FALSE)</f>
        <v>15257</v>
      </c>
      <c r="BC17" s="6" t="e">
        <f t="array" aca="1" ref="BC17" ca="1">_xludf.IFS(I17&lt;&gt;0, F17/I17, P17&lt;&gt;0, M17/P17, W17&lt;&gt;0, T17/W17, AD17&lt;&gt;0, AA17/AD17, AK17&lt;&gt;0, AH17/AK17, AR17&lt;&gt;0, AO17/AR17, TRUE, 0)</f>
        <v>#NAME?</v>
      </c>
      <c r="BE17" s="6" t="e">
        <f t="shared" ca="1" si="6"/>
        <v>#NAME?</v>
      </c>
      <c r="BF17" s="6" t="e">
        <f t="shared" ca="1" si="7"/>
        <v>#NAME?</v>
      </c>
      <c r="BG17" s="6">
        <f t="shared" si="8"/>
        <v>0.21721177164580194</v>
      </c>
      <c r="BH17" s="6">
        <f>VLOOKUP(A17, ALL_AP_DATA!$A$2:$D$3600, 3, FALSE)</f>
        <v>83</v>
      </c>
      <c r="BI17" s="6">
        <f>VLOOKUP(A17, ALL_AP_DATA!$A$2:$E$3600, 5, FALSE)</f>
        <v>3314</v>
      </c>
      <c r="BJ17" s="6">
        <f t="shared" si="9"/>
        <v>21.108280254777071</v>
      </c>
      <c r="BK17" s="6">
        <f t="shared" si="10"/>
        <v>0.5286624203821656</v>
      </c>
    </row>
    <row r="18" spans="1:63" ht="14.25" x14ac:dyDescent="0.2">
      <c r="A18" s="6" t="s">
        <v>78</v>
      </c>
      <c r="B18" s="6" t="s">
        <v>64</v>
      </c>
      <c r="C18" s="6">
        <v>8</v>
      </c>
      <c r="D18" s="6">
        <v>25</v>
      </c>
      <c r="E18" s="6">
        <v>0</v>
      </c>
      <c r="F18" s="6">
        <v>0</v>
      </c>
      <c r="G18" s="6">
        <v>8.77E-2</v>
      </c>
      <c r="H18" s="6">
        <v>0</v>
      </c>
      <c r="I18" s="6">
        <v>0</v>
      </c>
      <c r="X18" s="6">
        <v>14</v>
      </c>
      <c r="Y18" s="6">
        <v>62</v>
      </c>
      <c r="Z18" s="6">
        <v>0</v>
      </c>
      <c r="AA18" s="6">
        <v>0</v>
      </c>
      <c r="AB18" s="6">
        <v>0.2175</v>
      </c>
      <c r="AC18" s="6">
        <v>0</v>
      </c>
      <c r="AD18" s="6">
        <v>0</v>
      </c>
      <c r="AE18" s="6">
        <v>11</v>
      </c>
      <c r="AF18" s="6">
        <v>49</v>
      </c>
      <c r="AG18" s="6">
        <v>0</v>
      </c>
      <c r="AH18" s="6">
        <v>0</v>
      </c>
      <c r="AI18" s="6">
        <v>0.1719</v>
      </c>
      <c r="AJ18" s="6">
        <v>0</v>
      </c>
      <c r="AK18" s="6">
        <v>0</v>
      </c>
      <c r="AT18" s="6">
        <f t="shared" si="0"/>
        <v>0</v>
      </c>
      <c r="AU18" s="6" t="str">
        <f t="shared" si="1"/>
        <v/>
      </c>
      <c r="AV18" s="6" t="str">
        <f t="shared" si="2"/>
        <v/>
      </c>
      <c r="AW18" s="7">
        <f t="shared" si="3"/>
        <v>0</v>
      </c>
      <c r="AX18" s="6">
        <f t="shared" si="4"/>
        <v>0</v>
      </c>
      <c r="AY18" s="6" t="str">
        <f t="shared" si="5"/>
        <v/>
      </c>
      <c r="BA18" s="6">
        <f>VLOOKUP(A18, ALL_AP_DATA!$A$2:$F$3600, 6, FALSE)</f>
        <v>285</v>
      </c>
      <c r="BB18" s="6">
        <f>VLOOKUP(A18, projmetadata!$A$2:$D$2036, 4, FALSE)</f>
        <v>25247</v>
      </c>
      <c r="BC18" s="6" t="e">
        <f t="array" aca="1" ref="BC18" ca="1">_xludf.IFS(I18&lt;&gt;0, F18/I18, P18&lt;&gt;0, M18/P18, W18&lt;&gt;0, T18/W18, AD18&lt;&gt;0, AA18/AD18, AK18&lt;&gt;0, AH18/AK18, AR18&lt;&gt;0, AO18/AR18, TRUE, 0)</f>
        <v>#NAME?</v>
      </c>
      <c r="BE18" s="6" t="e">
        <f t="shared" ca="1" si="6"/>
        <v>#NAME?</v>
      </c>
      <c r="BF18" s="6" t="e">
        <f t="shared" ca="1" si="7"/>
        <v>#NAME?</v>
      </c>
      <c r="BG18" s="6">
        <f t="shared" si="8"/>
        <v>0</v>
      </c>
      <c r="BH18" s="6">
        <f>VLOOKUP(A18, ALL_AP_DATA!$A$2:$D$3600, 3, FALSE)</f>
        <v>100</v>
      </c>
      <c r="BI18" s="6">
        <f>VLOOKUP(A18, ALL_AP_DATA!$A$2:$E$3600, 5, FALSE)</f>
        <v>0</v>
      </c>
      <c r="BJ18" s="6">
        <f t="shared" si="9"/>
        <v>0</v>
      </c>
      <c r="BK18" s="6">
        <f t="shared" si="10"/>
        <v>0.35087719298245612</v>
      </c>
    </row>
    <row r="19" spans="1:63" ht="14.25" x14ac:dyDescent="0.2">
      <c r="A19" s="6" t="s">
        <v>79</v>
      </c>
      <c r="B19" s="6" t="s">
        <v>64</v>
      </c>
      <c r="C19" s="6">
        <v>2</v>
      </c>
      <c r="D19" s="6">
        <v>11</v>
      </c>
      <c r="E19" s="6">
        <v>10</v>
      </c>
      <c r="F19" s="6">
        <v>6097</v>
      </c>
      <c r="G19" s="6">
        <v>6.6299999999999998E-2</v>
      </c>
      <c r="H19" s="6">
        <v>0.2041</v>
      </c>
      <c r="I19" s="6">
        <v>0.53869999999999996</v>
      </c>
      <c r="Q19" s="6">
        <v>10</v>
      </c>
      <c r="R19" s="6">
        <v>34</v>
      </c>
      <c r="S19" s="6">
        <v>44</v>
      </c>
      <c r="T19" s="6">
        <v>3321</v>
      </c>
      <c r="U19" s="6">
        <v>0.20480000000000001</v>
      </c>
      <c r="V19" s="6">
        <v>0.89800000000000002</v>
      </c>
      <c r="W19" s="6">
        <v>0.29349999999999998</v>
      </c>
      <c r="X19" s="6">
        <v>4</v>
      </c>
      <c r="Y19" s="6">
        <v>19</v>
      </c>
      <c r="Z19" s="6">
        <v>27</v>
      </c>
      <c r="AA19" s="6">
        <v>2188</v>
      </c>
      <c r="AB19" s="6">
        <v>0.1145</v>
      </c>
      <c r="AC19" s="6">
        <v>0.55100000000000005</v>
      </c>
      <c r="AD19" s="6">
        <v>0.1933</v>
      </c>
      <c r="AE19" s="6">
        <v>18</v>
      </c>
      <c r="AF19" s="6">
        <v>55</v>
      </c>
      <c r="AG19" s="6">
        <v>35</v>
      </c>
      <c r="AH19" s="6">
        <v>4745</v>
      </c>
      <c r="AI19" s="6">
        <v>0.33129999999999998</v>
      </c>
      <c r="AJ19" s="6">
        <v>0.71430000000000005</v>
      </c>
      <c r="AK19" s="6">
        <v>0.41930000000000001</v>
      </c>
      <c r="AL19" s="6">
        <v>1</v>
      </c>
      <c r="AM19" s="6">
        <v>13</v>
      </c>
      <c r="AN19" s="6">
        <v>31</v>
      </c>
      <c r="AO19" s="6">
        <v>1977</v>
      </c>
      <c r="AP19" s="6">
        <v>7.8299999999999995E-2</v>
      </c>
      <c r="AQ19" s="6">
        <v>0.63270000000000004</v>
      </c>
      <c r="AR19" s="6">
        <v>0.17469999999999999</v>
      </c>
      <c r="AT19" s="6">
        <f t="shared" si="0"/>
        <v>554.27272727272725</v>
      </c>
      <c r="AU19" s="6" t="str">
        <f t="shared" si="1"/>
        <v/>
      </c>
      <c r="AV19" s="6">
        <f t="shared" si="2"/>
        <v>97.67647058823529</v>
      </c>
      <c r="AW19" s="7">
        <f t="shared" si="3"/>
        <v>115.15789473684211</v>
      </c>
      <c r="AX19" s="6">
        <f t="shared" si="4"/>
        <v>86.272727272727266</v>
      </c>
      <c r="AY19" s="6">
        <f t="shared" si="5"/>
        <v>152.07692307692307</v>
      </c>
      <c r="BA19" s="6">
        <f>VLOOKUP(A19, ALL_AP_DATA!$A$2:$F$3600, 6, FALSE)</f>
        <v>166</v>
      </c>
      <c r="BB19" s="6">
        <f>VLOOKUP(A19, projmetadata!$A$2:$D$2036, 4, FALSE)</f>
        <v>14688</v>
      </c>
      <c r="BC19" s="6" t="e">
        <f t="array" aca="1" ref="BC19" ca="1">_xludf.IFS(I19&lt;&gt;0, F19/I19, P19&lt;&gt;0, M19/P19, W19&lt;&gt;0, T19/W19, AD19&lt;&gt;0, AA19/AD19, AK19&lt;&gt;0, AH19/AK19, AR19&lt;&gt;0, AO19/AR19, TRUE, 0)</f>
        <v>#NAME?</v>
      </c>
      <c r="BE19" s="6" t="e">
        <f t="shared" ca="1" si="6"/>
        <v>#NAME?</v>
      </c>
      <c r="BF19" s="6" t="e">
        <f t="shared" ca="1" si="7"/>
        <v>#NAME?</v>
      </c>
      <c r="BG19" s="6">
        <f t="shared" si="8"/>
        <v>0.77049291938997821</v>
      </c>
      <c r="BH19" s="6">
        <f>VLOOKUP(A19, ALL_AP_DATA!$A$2:$D$3600, 3, FALSE)</f>
        <v>86</v>
      </c>
      <c r="BI19" s="6">
        <f>VLOOKUP(A19, ALL_AP_DATA!$A$2:$E$3600, 5, FALSE)</f>
        <v>11317</v>
      </c>
      <c r="BJ19" s="6">
        <f t="shared" si="9"/>
        <v>68.174698795180717</v>
      </c>
      <c r="BK19" s="6">
        <f t="shared" si="10"/>
        <v>0.51807228915662651</v>
      </c>
    </row>
    <row r="20" spans="1:63" ht="14.25" x14ac:dyDescent="0.2">
      <c r="A20" s="6" t="s">
        <v>80</v>
      </c>
      <c r="B20" s="6" t="s">
        <v>64</v>
      </c>
      <c r="C20" s="6">
        <v>10</v>
      </c>
      <c r="D20" s="6">
        <v>46</v>
      </c>
      <c r="E20" s="6">
        <v>35</v>
      </c>
      <c r="F20" s="6">
        <v>1650</v>
      </c>
      <c r="G20" s="6">
        <v>0.1673</v>
      </c>
      <c r="H20" s="6">
        <v>0.7</v>
      </c>
      <c r="I20" s="6">
        <v>0.46510000000000001</v>
      </c>
      <c r="J20" s="6">
        <v>1</v>
      </c>
      <c r="K20" s="6">
        <v>5</v>
      </c>
      <c r="L20" s="6">
        <v>16</v>
      </c>
      <c r="M20" s="6">
        <v>518</v>
      </c>
      <c r="N20" s="6">
        <v>1.8200000000000001E-2</v>
      </c>
      <c r="O20" s="6">
        <v>0.32</v>
      </c>
      <c r="P20" s="6">
        <v>0.14599999999999999</v>
      </c>
      <c r="Q20" s="6">
        <v>10</v>
      </c>
      <c r="R20" s="6">
        <v>22</v>
      </c>
      <c r="S20" s="6">
        <v>34</v>
      </c>
      <c r="T20" s="6">
        <v>1750</v>
      </c>
      <c r="U20" s="6">
        <v>0.08</v>
      </c>
      <c r="V20" s="6">
        <v>0.68</v>
      </c>
      <c r="W20" s="6">
        <v>0.49320000000000003</v>
      </c>
      <c r="X20" s="6">
        <v>12</v>
      </c>
      <c r="Y20" s="6">
        <v>86</v>
      </c>
      <c r="Z20" s="6">
        <v>32</v>
      </c>
      <c r="AA20" s="6">
        <v>1625</v>
      </c>
      <c r="AB20" s="6">
        <v>0.31269999999999998</v>
      </c>
      <c r="AC20" s="6">
        <v>0.64</v>
      </c>
      <c r="AD20" s="6">
        <v>0.45800000000000002</v>
      </c>
      <c r="AE20" s="6">
        <v>10</v>
      </c>
      <c r="AF20" s="6">
        <v>47</v>
      </c>
      <c r="AG20" s="6">
        <v>23</v>
      </c>
      <c r="AH20" s="6">
        <v>353</v>
      </c>
      <c r="AI20" s="6">
        <v>0.1709</v>
      </c>
      <c r="AJ20" s="6">
        <v>0.46</v>
      </c>
      <c r="AK20" s="6">
        <v>9.9500000000000005E-2</v>
      </c>
      <c r="AT20" s="6">
        <f t="shared" si="0"/>
        <v>35.869565217391305</v>
      </c>
      <c r="AU20" s="6">
        <f t="shared" si="1"/>
        <v>103.6</v>
      </c>
      <c r="AV20" s="6">
        <f t="shared" si="2"/>
        <v>79.545454545454547</v>
      </c>
      <c r="AW20" s="7">
        <f t="shared" si="3"/>
        <v>18.895348837209301</v>
      </c>
      <c r="AX20" s="6">
        <f t="shared" si="4"/>
        <v>7.5106382978723403</v>
      </c>
      <c r="AY20" s="6" t="str">
        <f t="shared" si="5"/>
        <v/>
      </c>
      <c r="BA20" s="6">
        <f>VLOOKUP(A20, ALL_AP_DATA!$A$2:$F$3600, 6, FALSE)</f>
        <v>275</v>
      </c>
      <c r="BB20" s="6">
        <f>VLOOKUP(A20, projmetadata!$A$2:$D$2036, 4, FALSE)</f>
        <v>38335</v>
      </c>
      <c r="BC20" s="6" t="e">
        <f t="array" aca="1" ref="BC20" ca="1">_xludf.IFS(I20&lt;&gt;0, F20/I20, P20&lt;&gt;0, M20/P20, W20&lt;&gt;0, T20/W20, AD20&lt;&gt;0, AA20/AD20, AK20&lt;&gt;0, AH20/AK20, AR20&lt;&gt;0, AO20/AR20, TRUE, 0)</f>
        <v>#NAME?</v>
      </c>
      <c r="BE20" s="6" t="e">
        <f t="shared" ca="1" si="6"/>
        <v>#NAME?</v>
      </c>
      <c r="BF20" s="6" t="e">
        <f t="shared" ca="1" si="7"/>
        <v>#NAME?</v>
      </c>
      <c r="BG20" s="6">
        <f t="shared" si="8"/>
        <v>9.2552497717490551E-2</v>
      </c>
      <c r="BH20" s="6">
        <f>VLOOKUP(A20, ALL_AP_DATA!$A$2:$D$3600, 3, FALSE)</f>
        <v>143</v>
      </c>
      <c r="BI20" s="6">
        <f>VLOOKUP(A20, ALL_AP_DATA!$A$2:$E$3600, 5, FALSE)</f>
        <v>3548</v>
      </c>
      <c r="BJ20" s="6">
        <f t="shared" si="9"/>
        <v>12.901818181818182</v>
      </c>
      <c r="BK20" s="6">
        <f t="shared" si="10"/>
        <v>0.52</v>
      </c>
    </row>
    <row r="21" spans="1:63" ht="15.75" customHeight="1" x14ac:dyDescent="0.2">
      <c r="A21" s="6" t="s">
        <v>81</v>
      </c>
      <c r="B21" s="6" t="s">
        <v>64</v>
      </c>
      <c r="C21" s="6">
        <v>3</v>
      </c>
      <c r="D21" s="6">
        <v>12</v>
      </c>
      <c r="E21" s="6">
        <v>16</v>
      </c>
      <c r="F21" s="6">
        <v>981</v>
      </c>
      <c r="G21" s="6">
        <v>0.1188</v>
      </c>
      <c r="H21" s="6">
        <v>0.59260000000000002</v>
      </c>
      <c r="I21" s="6">
        <v>0.3952</v>
      </c>
      <c r="Q21" s="6">
        <v>3</v>
      </c>
      <c r="R21" s="6">
        <v>7</v>
      </c>
      <c r="S21" s="6">
        <v>11</v>
      </c>
      <c r="T21" s="6">
        <v>1109</v>
      </c>
      <c r="U21" s="6">
        <v>6.93E-2</v>
      </c>
      <c r="V21" s="6">
        <v>0.40739999999999998</v>
      </c>
      <c r="W21" s="6">
        <v>0.44679999999999997</v>
      </c>
      <c r="X21" s="6">
        <v>2</v>
      </c>
      <c r="Y21" s="6">
        <v>15</v>
      </c>
      <c r="Z21" s="6">
        <v>13</v>
      </c>
      <c r="AA21" s="6">
        <v>832</v>
      </c>
      <c r="AB21" s="6">
        <v>0.14849999999999999</v>
      </c>
      <c r="AC21" s="6">
        <v>0.48149999999999998</v>
      </c>
      <c r="AD21" s="6">
        <v>0.3352</v>
      </c>
      <c r="AE21" s="6">
        <v>5</v>
      </c>
      <c r="AF21" s="6">
        <v>22</v>
      </c>
      <c r="AG21" s="6">
        <v>7</v>
      </c>
      <c r="AH21" s="6">
        <v>283</v>
      </c>
      <c r="AI21" s="6">
        <v>0.21779999999999999</v>
      </c>
      <c r="AJ21" s="6">
        <v>0.25929999999999997</v>
      </c>
      <c r="AK21" s="6">
        <v>0.114</v>
      </c>
      <c r="AT21" s="6">
        <f t="shared" si="0"/>
        <v>81.75</v>
      </c>
      <c r="AU21" s="6" t="str">
        <f t="shared" si="1"/>
        <v/>
      </c>
      <c r="AV21" s="6">
        <f t="shared" si="2"/>
        <v>158.42857142857142</v>
      </c>
      <c r="AW21" s="7">
        <f t="shared" si="3"/>
        <v>55.466666666666669</v>
      </c>
      <c r="AX21" s="6">
        <f t="shared" si="4"/>
        <v>12.863636363636363</v>
      </c>
      <c r="AY21" s="6" t="str">
        <f t="shared" si="5"/>
        <v/>
      </c>
      <c r="BA21" s="6">
        <f>VLOOKUP(A21, ALL_AP_DATA!$A$2:$F$3600, 6, FALSE)</f>
        <v>101</v>
      </c>
      <c r="BB21" s="6">
        <f>VLOOKUP(A21, projmetadata!$A$2:$D$2036, 4, FALSE)</f>
        <v>14353</v>
      </c>
      <c r="BC21" s="6" t="e">
        <f t="array" aca="1" ref="BC21" ca="1">_xludf.IFS(I21&lt;&gt;0, F21/I21, P21&lt;&gt;0, M21/P21, W21&lt;&gt;0, T21/W21, AD21&lt;&gt;0, AA21/AD21, AK21&lt;&gt;0, AH21/AK21, AR21&lt;&gt;0, AO21/AR21, TRUE, 0)</f>
        <v>#NAME?</v>
      </c>
      <c r="BE21" s="6" t="e">
        <f t="shared" ca="1" si="6"/>
        <v>#NAME?</v>
      </c>
      <c r="BF21" s="6" t="e">
        <f t="shared" ca="1" si="7"/>
        <v>#NAME?</v>
      </c>
      <c r="BG21" s="6">
        <f t="shared" si="8"/>
        <v>0.1729255207970459</v>
      </c>
      <c r="BH21" s="6">
        <f>VLOOKUP(A21, ALL_AP_DATA!$A$2:$D$3600, 3, FALSE)</f>
        <v>38</v>
      </c>
      <c r="BI21" s="6">
        <f>VLOOKUP(A21, ALL_AP_DATA!$A$2:$E$3600, 5, FALSE)</f>
        <v>2482</v>
      </c>
      <c r="BJ21" s="6">
        <f t="shared" si="9"/>
        <v>24.574257425742573</v>
      </c>
      <c r="BK21" s="6">
        <f t="shared" si="10"/>
        <v>0.37623762376237624</v>
      </c>
    </row>
    <row r="22" spans="1:63" ht="15.75" customHeight="1" x14ac:dyDescent="0.2">
      <c r="A22" s="6" t="s">
        <v>82</v>
      </c>
      <c r="B22" s="6" t="s">
        <v>64</v>
      </c>
      <c r="C22" s="6">
        <v>11</v>
      </c>
      <c r="D22" s="6">
        <v>629</v>
      </c>
      <c r="E22" s="6">
        <v>553</v>
      </c>
      <c r="F22" s="6">
        <v>38345</v>
      </c>
      <c r="G22" s="6">
        <v>0.4652</v>
      </c>
      <c r="H22" s="6">
        <v>0.83789999999999998</v>
      </c>
      <c r="I22" s="6">
        <v>0.56579999999999997</v>
      </c>
      <c r="J22" s="6">
        <v>10</v>
      </c>
      <c r="K22" s="6">
        <v>78</v>
      </c>
      <c r="L22" s="6">
        <v>314</v>
      </c>
      <c r="M22" s="6">
        <v>22268</v>
      </c>
      <c r="N22" s="6">
        <v>5.7700000000000001E-2</v>
      </c>
      <c r="O22" s="6">
        <v>0.4758</v>
      </c>
      <c r="P22" s="6">
        <v>0.3286</v>
      </c>
      <c r="Q22" s="6">
        <v>76</v>
      </c>
      <c r="R22" s="6">
        <v>334</v>
      </c>
      <c r="S22" s="6">
        <v>537</v>
      </c>
      <c r="T22" s="6">
        <v>51072</v>
      </c>
      <c r="U22" s="6">
        <v>0.247</v>
      </c>
      <c r="V22" s="6">
        <v>0.81359999999999999</v>
      </c>
      <c r="W22" s="6">
        <v>0.75360000000000005</v>
      </c>
      <c r="X22" s="6">
        <v>170</v>
      </c>
      <c r="Y22" s="6">
        <v>695</v>
      </c>
      <c r="Z22" s="6">
        <v>560</v>
      </c>
      <c r="AA22" s="6">
        <v>35970</v>
      </c>
      <c r="AB22" s="6">
        <v>0.5141</v>
      </c>
      <c r="AC22" s="6">
        <v>0.84850000000000003</v>
      </c>
      <c r="AD22" s="6">
        <v>0.53080000000000005</v>
      </c>
      <c r="AE22" s="6">
        <v>126</v>
      </c>
      <c r="AF22" s="6">
        <v>526</v>
      </c>
      <c r="AG22" s="6">
        <v>511</v>
      </c>
      <c r="AH22" s="6">
        <v>39501</v>
      </c>
      <c r="AI22" s="6">
        <v>0.3891</v>
      </c>
      <c r="AJ22" s="6">
        <v>0.7742</v>
      </c>
      <c r="AK22" s="6">
        <v>0.58289999999999997</v>
      </c>
      <c r="AL22" s="6">
        <v>4</v>
      </c>
      <c r="AM22" s="6">
        <v>103</v>
      </c>
      <c r="AN22" s="6">
        <v>360</v>
      </c>
      <c r="AO22" s="6">
        <v>24212</v>
      </c>
      <c r="AP22" s="6">
        <v>7.6200000000000004E-2</v>
      </c>
      <c r="AQ22" s="6">
        <v>0.54549999999999998</v>
      </c>
      <c r="AR22" s="6">
        <v>0.35730000000000001</v>
      </c>
      <c r="AT22" s="6">
        <f t="shared" si="0"/>
        <v>60.961844197138312</v>
      </c>
      <c r="AU22" s="6">
        <f t="shared" si="1"/>
        <v>285.4871794871795</v>
      </c>
      <c r="AV22" s="6">
        <f t="shared" si="2"/>
        <v>152.91017964071855</v>
      </c>
      <c r="AW22" s="7">
        <f t="shared" si="3"/>
        <v>51.755395683453237</v>
      </c>
      <c r="AX22" s="6">
        <f t="shared" si="4"/>
        <v>75.096958174904941</v>
      </c>
      <c r="AY22" s="6">
        <f t="shared" si="5"/>
        <v>235.06796116504853</v>
      </c>
      <c r="BA22" s="6">
        <f>VLOOKUP(A22, ALL_AP_DATA!$A$2:$F$3600, 6, FALSE)</f>
        <v>1352</v>
      </c>
      <c r="BB22" s="6">
        <f>VLOOKUP(A22, projmetadata!$A$2:$D$2036, 4, FALSE)</f>
        <v>98334</v>
      </c>
      <c r="BC22" s="6" t="e">
        <f t="array" aca="1" ref="BC22" ca="1">_xludf.IFS(I22&lt;&gt;0, F22/I22, P22&lt;&gt;0, M22/P22, W22&lt;&gt;0, T22/W22, AD22&lt;&gt;0, AA22/AD22, AK22&lt;&gt;0, AH22/AK22, AR22&lt;&gt;0, AO22/AR22, TRUE, 0)</f>
        <v>#NAME?</v>
      </c>
      <c r="BE22" s="6" t="e">
        <f t="shared" ca="1" si="6"/>
        <v>#NAME?</v>
      </c>
      <c r="BF22" s="6" t="e">
        <f t="shared" ca="1" si="7"/>
        <v>#NAME?</v>
      </c>
      <c r="BG22" s="6">
        <f t="shared" si="8"/>
        <v>0.68917159883661805</v>
      </c>
      <c r="BH22" s="6">
        <f>VLOOKUP(A22, ALL_AP_DATA!$A$2:$D$3600, 3, FALSE)</f>
        <v>1025</v>
      </c>
      <c r="BI22" s="6">
        <f>VLOOKUP(A22, ALL_AP_DATA!$A$2:$E$3600, 5, FALSE)</f>
        <v>67769</v>
      </c>
      <c r="BJ22" s="6">
        <f t="shared" si="9"/>
        <v>50.125</v>
      </c>
      <c r="BK22" s="6">
        <f t="shared" si="10"/>
        <v>0.75813609467455623</v>
      </c>
    </row>
    <row r="23" spans="1:63" ht="15.75" customHeight="1" x14ac:dyDescent="0.2">
      <c r="A23" s="6" t="s">
        <v>83</v>
      </c>
      <c r="B23" s="6" t="s">
        <v>61</v>
      </c>
      <c r="X23" s="6">
        <v>4</v>
      </c>
      <c r="Y23" s="6">
        <v>248</v>
      </c>
      <c r="Z23" s="6">
        <v>2</v>
      </c>
      <c r="AA23" s="6">
        <v>17</v>
      </c>
      <c r="AB23" s="6">
        <v>0.70660000000000001</v>
      </c>
      <c r="AC23" s="6">
        <v>0.4</v>
      </c>
      <c r="AD23" s="6">
        <v>4.0899999999999999E-2</v>
      </c>
      <c r="AE23" s="6">
        <v>2</v>
      </c>
      <c r="AF23" s="6">
        <v>109</v>
      </c>
      <c r="AG23" s="6">
        <v>0</v>
      </c>
      <c r="AH23" s="6">
        <v>0</v>
      </c>
      <c r="AI23" s="6">
        <v>0.3105</v>
      </c>
      <c r="AJ23" s="6">
        <v>0</v>
      </c>
      <c r="AK23" s="6">
        <v>0</v>
      </c>
      <c r="AT23" s="6" t="str">
        <f t="shared" si="0"/>
        <v/>
      </c>
      <c r="AU23" s="6" t="str">
        <f t="shared" si="1"/>
        <v/>
      </c>
      <c r="AV23" s="6" t="str">
        <f t="shared" si="2"/>
        <v/>
      </c>
      <c r="AW23" s="7">
        <f t="shared" si="3"/>
        <v>6.8548387096774188E-2</v>
      </c>
      <c r="AX23" s="6">
        <f t="shared" si="4"/>
        <v>0</v>
      </c>
      <c r="AY23" s="6" t="str">
        <f t="shared" si="5"/>
        <v/>
      </c>
      <c r="BA23" s="6">
        <f>VLOOKUP(A23, ALL_AP_DATA!$A$2:$F$3600, 6, FALSE)</f>
        <v>351</v>
      </c>
      <c r="BB23" s="6">
        <f>VLOOKUP(A23, projmetadata!$A$2:$D$2036, 4, FALSE)</f>
        <v>29580</v>
      </c>
      <c r="BC23" s="6" t="e">
        <f t="array" aca="1" ref="BC23" ca="1">_xludf.IFS(I23&lt;&gt;0, F23/I23, P23&lt;&gt;0, M23/P23, W23&lt;&gt;0, T23/W23, AD23&lt;&gt;0, AA23/AD23, AK23&lt;&gt;0, AH23/AK23, AR23&lt;&gt;0, AO23/AR23, TRUE, 0)</f>
        <v>#NAME?</v>
      </c>
      <c r="BE23" s="6" t="e">
        <f t="shared" ca="1" si="6"/>
        <v>#NAME?</v>
      </c>
      <c r="BF23" s="6" t="e">
        <f t="shared" ca="1" si="7"/>
        <v>#NAME?</v>
      </c>
      <c r="BG23" s="6">
        <f t="shared" si="8"/>
        <v>1.4063556457065585E-2</v>
      </c>
      <c r="BH23" s="6">
        <f>VLOOKUP(A23, ALL_AP_DATA!$A$2:$D$3600, 3, FALSE)</f>
        <v>251</v>
      </c>
      <c r="BI23" s="6">
        <f>VLOOKUP(A23, ALL_AP_DATA!$A$2:$E$3600, 5, FALSE)</f>
        <v>416</v>
      </c>
      <c r="BJ23" s="6">
        <f t="shared" si="9"/>
        <v>1.1851851851851851</v>
      </c>
      <c r="BK23" s="6">
        <f t="shared" si="10"/>
        <v>0.71509971509971515</v>
      </c>
    </row>
    <row r="24" spans="1:63" ht="15.75" customHeight="1" x14ac:dyDescent="0.2">
      <c r="A24" s="6" t="s">
        <v>84</v>
      </c>
      <c r="B24" s="6" t="s">
        <v>64</v>
      </c>
      <c r="C24" s="6">
        <v>17</v>
      </c>
      <c r="D24" s="6">
        <v>173</v>
      </c>
      <c r="E24" s="6">
        <v>121</v>
      </c>
      <c r="F24" s="6">
        <v>9375</v>
      </c>
      <c r="G24" s="6">
        <v>0.14460000000000001</v>
      </c>
      <c r="H24" s="6">
        <v>0.76580000000000004</v>
      </c>
      <c r="I24" s="6">
        <v>0.40579999999999999</v>
      </c>
      <c r="J24" s="6">
        <v>4</v>
      </c>
      <c r="K24" s="6">
        <v>45</v>
      </c>
      <c r="L24" s="6">
        <v>104</v>
      </c>
      <c r="M24" s="6">
        <v>8204</v>
      </c>
      <c r="N24" s="6">
        <v>3.7600000000000001E-2</v>
      </c>
      <c r="O24" s="6">
        <v>0.65820000000000001</v>
      </c>
      <c r="P24" s="6">
        <v>0.35510000000000003</v>
      </c>
      <c r="Q24" s="6">
        <v>26</v>
      </c>
      <c r="R24" s="6">
        <v>96</v>
      </c>
      <c r="S24" s="6">
        <v>126</v>
      </c>
      <c r="T24" s="6">
        <v>12673</v>
      </c>
      <c r="U24" s="6">
        <v>8.0299999999999996E-2</v>
      </c>
      <c r="V24" s="6">
        <v>0.79749999999999999</v>
      </c>
      <c r="W24" s="6">
        <v>0.54849999999999999</v>
      </c>
      <c r="X24" s="6">
        <v>115</v>
      </c>
      <c r="Y24" s="6">
        <v>382</v>
      </c>
      <c r="Z24" s="6">
        <v>133</v>
      </c>
      <c r="AA24" s="6">
        <v>14769</v>
      </c>
      <c r="AB24" s="6">
        <v>0.31940000000000002</v>
      </c>
      <c r="AC24" s="6">
        <v>0.84179999999999999</v>
      </c>
      <c r="AD24" s="6">
        <v>0.63919999999999999</v>
      </c>
      <c r="AE24" s="6">
        <v>106</v>
      </c>
      <c r="AF24" s="6">
        <v>423</v>
      </c>
      <c r="AG24" s="6">
        <v>139</v>
      </c>
      <c r="AH24" s="6">
        <v>14816</v>
      </c>
      <c r="AI24" s="6">
        <v>0.35370000000000001</v>
      </c>
      <c r="AJ24" s="6">
        <v>0.87970000000000004</v>
      </c>
      <c r="AK24" s="6">
        <v>0.64119999999999999</v>
      </c>
      <c r="AL24" s="6">
        <v>4</v>
      </c>
      <c r="AM24" s="6">
        <v>51</v>
      </c>
      <c r="AN24" s="6">
        <v>112</v>
      </c>
      <c r="AO24" s="6">
        <v>8844</v>
      </c>
      <c r="AP24" s="6">
        <v>4.2599999999999999E-2</v>
      </c>
      <c r="AQ24" s="6">
        <v>0.70889999999999997</v>
      </c>
      <c r="AR24" s="6">
        <v>0.38279999999999997</v>
      </c>
      <c r="AT24" s="6">
        <f t="shared" si="0"/>
        <v>54.190751445086704</v>
      </c>
      <c r="AU24" s="6">
        <f t="shared" si="1"/>
        <v>182.3111111111111</v>
      </c>
      <c r="AV24" s="6">
        <f t="shared" si="2"/>
        <v>132.01041666666666</v>
      </c>
      <c r="AW24" s="7">
        <f t="shared" si="3"/>
        <v>38.662303664921467</v>
      </c>
      <c r="AX24" s="6">
        <f t="shared" si="4"/>
        <v>35.026004728132385</v>
      </c>
      <c r="AY24" s="6">
        <f t="shared" si="5"/>
        <v>173.41176470588235</v>
      </c>
      <c r="BA24" s="6">
        <f>VLOOKUP(A24, ALL_AP_DATA!$A$2:$F$3600, 6, FALSE)</f>
        <v>1196</v>
      </c>
      <c r="BB24" s="6">
        <f>VLOOKUP(A24, projmetadata!$A$2:$D$2036, 4, FALSE)</f>
        <v>85302</v>
      </c>
      <c r="BC24" s="6" t="e">
        <f t="array" aca="1" ref="BC24" ca="1">_xludf.IFS(I24&lt;&gt;0, F24/I24, P24&lt;&gt;0, M24/P24, W24&lt;&gt;0, T24/W24, AD24&lt;&gt;0, AA24/AD24, AK24&lt;&gt;0, AH24/AK24, AR24&lt;&gt;0, AO24/AR24, TRUE, 0)</f>
        <v>#NAME?</v>
      </c>
      <c r="BE24" s="6" t="e">
        <f t="shared" ca="1" si="6"/>
        <v>#NAME?</v>
      </c>
      <c r="BF24" s="6" t="e">
        <f t="shared" ca="1" si="7"/>
        <v>#NAME?</v>
      </c>
      <c r="BG24" s="6">
        <f t="shared" si="8"/>
        <v>0.27086117558791117</v>
      </c>
      <c r="BH24" s="6">
        <f>VLOOKUP(A24, ALL_AP_DATA!$A$2:$D$3600, 3, FALSE)</f>
        <v>649</v>
      </c>
      <c r="BI24" s="6">
        <f>VLOOKUP(A24, ALL_AP_DATA!$A$2:$E$3600, 5, FALSE)</f>
        <v>23105</v>
      </c>
      <c r="BJ24" s="6">
        <f t="shared" si="9"/>
        <v>19.318561872909697</v>
      </c>
      <c r="BK24" s="6">
        <f t="shared" si="10"/>
        <v>0.54264214046822745</v>
      </c>
    </row>
    <row r="25" spans="1:63" ht="15.75" customHeight="1" x14ac:dyDescent="0.2">
      <c r="A25" s="6" t="s">
        <v>85</v>
      </c>
      <c r="B25" s="6" t="s">
        <v>61</v>
      </c>
      <c r="C25" s="6">
        <v>2</v>
      </c>
      <c r="D25" s="6">
        <v>9</v>
      </c>
      <c r="E25" s="6">
        <v>6</v>
      </c>
      <c r="F25" s="6">
        <v>144</v>
      </c>
      <c r="G25" s="6">
        <v>1.77E-2</v>
      </c>
      <c r="H25" s="6">
        <v>3.3300000000000003E-2</v>
      </c>
      <c r="I25" s="6">
        <v>1.0500000000000001E-2</v>
      </c>
      <c r="Q25" s="6">
        <v>10</v>
      </c>
      <c r="R25" s="6">
        <v>26</v>
      </c>
      <c r="S25" s="6">
        <v>61</v>
      </c>
      <c r="T25" s="6">
        <v>5492</v>
      </c>
      <c r="U25" s="6">
        <v>5.11E-2</v>
      </c>
      <c r="V25" s="6">
        <v>0.33889999999999998</v>
      </c>
      <c r="W25" s="6">
        <v>0.4</v>
      </c>
      <c r="X25" s="6">
        <v>18</v>
      </c>
      <c r="Y25" s="6">
        <v>205</v>
      </c>
      <c r="Z25" s="6">
        <v>141</v>
      </c>
      <c r="AA25" s="6">
        <v>9215</v>
      </c>
      <c r="AB25" s="6">
        <v>0.40279999999999999</v>
      </c>
      <c r="AC25" s="6">
        <v>0.7833</v>
      </c>
      <c r="AD25" s="6">
        <v>0.67120000000000002</v>
      </c>
      <c r="AE25" s="6">
        <v>24</v>
      </c>
      <c r="AF25" s="6">
        <v>101</v>
      </c>
      <c r="AG25" s="6">
        <v>115</v>
      </c>
      <c r="AH25" s="6">
        <v>6519</v>
      </c>
      <c r="AI25" s="6">
        <v>0.19839999999999999</v>
      </c>
      <c r="AJ25" s="6">
        <v>0.63890000000000002</v>
      </c>
      <c r="AK25" s="6">
        <v>0.4748</v>
      </c>
      <c r="AT25" s="6">
        <f t="shared" si="0"/>
        <v>16</v>
      </c>
      <c r="AU25" s="6" t="str">
        <f t="shared" si="1"/>
        <v/>
      </c>
      <c r="AV25" s="6">
        <f t="shared" si="2"/>
        <v>211.23076923076923</v>
      </c>
      <c r="AW25" s="7">
        <f t="shared" si="3"/>
        <v>44.951219512195124</v>
      </c>
      <c r="AX25" s="6">
        <f t="shared" si="4"/>
        <v>64.544554455445549</v>
      </c>
      <c r="AY25" s="6" t="str">
        <f t="shared" si="5"/>
        <v/>
      </c>
      <c r="BA25" s="6">
        <f>VLOOKUP(A25, ALL_AP_DATA!$A$2:$F$3600, 6, FALSE)</f>
        <v>509</v>
      </c>
      <c r="BB25" s="6">
        <f>VLOOKUP(A25, projmetadata!$A$2:$D$2036, 4, FALSE)</f>
        <v>84032</v>
      </c>
      <c r="BC25" s="6" t="e">
        <f t="array" aca="1" ref="BC25" ca="1">_xludf.IFS(I25&lt;&gt;0, F25/I25, P25&lt;&gt;0, M25/P25, W25&lt;&gt;0, T25/W25, AD25&lt;&gt;0, AA25/AD25, AK25&lt;&gt;0, AH25/AK25, AR25&lt;&gt;0, AO25/AR25, TRUE, 0)</f>
        <v>#NAME?</v>
      </c>
      <c r="BE25" s="6" t="e">
        <f t="shared" ca="1" si="6"/>
        <v>#NAME?</v>
      </c>
      <c r="BF25" s="6" t="e">
        <f t="shared" ca="1" si="7"/>
        <v>#NAME?</v>
      </c>
      <c r="BG25" s="6">
        <f t="shared" si="8"/>
        <v>0.16339013709063213</v>
      </c>
      <c r="BH25" s="6">
        <f>VLOOKUP(A25, ALL_AP_DATA!$A$2:$D$3600, 3, FALSE)</f>
        <v>274</v>
      </c>
      <c r="BI25" s="6">
        <f>VLOOKUP(A25, ALL_AP_DATA!$A$2:$E$3600, 5, FALSE)</f>
        <v>13730</v>
      </c>
      <c r="BJ25" s="6">
        <f t="shared" si="9"/>
        <v>26.974459724950883</v>
      </c>
      <c r="BK25" s="6">
        <f t="shared" si="10"/>
        <v>0.53831041257367385</v>
      </c>
    </row>
    <row r="26" spans="1:63" ht="15.75" customHeight="1" x14ac:dyDescent="0.2">
      <c r="A26" s="6" t="s">
        <v>86</v>
      </c>
      <c r="B26" s="6" t="s">
        <v>61</v>
      </c>
      <c r="J26" s="6">
        <v>1</v>
      </c>
      <c r="K26" s="6">
        <v>14</v>
      </c>
      <c r="L26" s="6">
        <v>44</v>
      </c>
      <c r="M26" s="6">
        <v>1126</v>
      </c>
      <c r="N26" s="6">
        <v>4.4999999999999998E-2</v>
      </c>
      <c r="O26" s="6">
        <v>0.41120000000000001</v>
      </c>
      <c r="P26" s="6">
        <v>0.189</v>
      </c>
      <c r="Q26" s="6">
        <v>15</v>
      </c>
      <c r="R26" s="6">
        <v>55</v>
      </c>
      <c r="S26" s="6">
        <v>73</v>
      </c>
      <c r="T26" s="6">
        <v>3572</v>
      </c>
      <c r="U26" s="6">
        <v>0.17680000000000001</v>
      </c>
      <c r="V26" s="6">
        <v>0.68220000000000003</v>
      </c>
      <c r="W26" s="6">
        <v>0.59950000000000003</v>
      </c>
      <c r="X26" s="6">
        <v>12</v>
      </c>
      <c r="Y26" s="6">
        <v>55</v>
      </c>
      <c r="Z26" s="6">
        <v>62</v>
      </c>
      <c r="AA26" s="6">
        <v>2526</v>
      </c>
      <c r="AB26" s="6">
        <v>0.17680000000000001</v>
      </c>
      <c r="AC26" s="6">
        <v>0.57940000000000003</v>
      </c>
      <c r="AD26" s="6">
        <v>0.42399999999999999</v>
      </c>
      <c r="AE26" s="6">
        <v>2</v>
      </c>
      <c r="AF26" s="6">
        <v>7</v>
      </c>
      <c r="AG26" s="6">
        <v>20</v>
      </c>
      <c r="AH26" s="6">
        <v>477</v>
      </c>
      <c r="AI26" s="6">
        <v>2.2499999999999999E-2</v>
      </c>
      <c r="AJ26" s="6">
        <v>0.18690000000000001</v>
      </c>
      <c r="AK26" s="6">
        <v>8.0100000000000005E-2</v>
      </c>
      <c r="AT26" s="6" t="str">
        <f t="shared" si="0"/>
        <v/>
      </c>
      <c r="AU26" s="6">
        <f t="shared" si="1"/>
        <v>80.428571428571431</v>
      </c>
      <c r="AV26" s="6">
        <f t="shared" si="2"/>
        <v>64.945454545454552</v>
      </c>
      <c r="AW26" s="7">
        <f t="shared" si="3"/>
        <v>45.927272727272729</v>
      </c>
      <c r="AX26" s="6">
        <f t="shared" si="4"/>
        <v>68.142857142857139</v>
      </c>
      <c r="AY26" s="6" t="str">
        <f t="shared" si="5"/>
        <v/>
      </c>
      <c r="BA26" s="6">
        <f>VLOOKUP(A26, ALL_AP_DATA!$A$2:$F$3600, 6, FALSE)</f>
        <v>311</v>
      </c>
      <c r="BB26" s="6">
        <f>VLOOKUP(A26, projmetadata!$A$2:$D$2036, 4, FALSE)</f>
        <v>29771</v>
      </c>
      <c r="BC26" s="6" t="e">
        <f t="array" aca="1" ref="BC26" ca="1">_xludf.IFS(I26&lt;&gt;0, F26/I26, P26&lt;&gt;0, M26/P26, W26&lt;&gt;0, T26/W26, AD26&lt;&gt;0, AA26/AD26, AK26&lt;&gt;0, AH26/AK26, AR26&lt;&gt;0, AO26/AR26, TRUE, 0)</f>
        <v>#NAME?</v>
      </c>
      <c r="BE26" s="6" t="e">
        <f t="shared" ca="1" si="6"/>
        <v>#NAME?</v>
      </c>
      <c r="BF26" s="6" t="e">
        <f t="shared" ca="1" si="7"/>
        <v>#NAME?</v>
      </c>
      <c r="BG26" s="6">
        <f t="shared" si="8"/>
        <v>0.20012764099291255</v>
      </c>
      <c r="BH26" s="6">
        <f>VLOOKUP(A26, ALL_AP_DATA!$A$2:$D$3600, 3, FALSE)</f>
        <v>85</v>
      </c>
      <c r="BI26" s="6">
        <f>VLOOKUP(A26, ALL_AP_DATA!$A$2:$E$3600, 5, FALSE)</f>
        <v>5958</v>
      </c>
      <c r="BJ26" s="6">
        <f t="shared" si="9"/>
        <v>19.157556270096464</v>
      </c>
      <c r="BK26" s="6">
        <f t="shared" si="10"/>
        <v>0.27331189710610931</v>
      </c>
    </row>
    <row r="27" spans="1:63" ht="15.75" customHeight="1" x14ac:dyDescent="0.2">
      <c r="A27" s="6" t="s">
        <v>87</v>
      </c>
      <c r="B27" s="6" t="s">
        <v>64</v>
      </c>
      <c r="C27" s="6">
        <v>11</v>
      </c>
      <c r="D27" s="6">
        <v>76</v>
      </c>
      <c r="E27" s="6">
        <v>44</v>
      </c>
      <c r="F27" s="6">
        <v>1614</v>
      </c>
      <c r="G27" s="6">
        <v>0.13009999999999999</v>
      </c>
      <c r="H27" s="6">
        <v>0.67689999999999995</v>
      </c>
      <c r="I27" s="6">
        <v>0.2009</v>
      </c>
      <c r="Q27" s="6">
        <v>13</v>
      </c>
      <c r="R27" s="6">
        <v>65</v>
      </c>
      <c r="S27" s="6">
        <v>58</v>
      </c>
      <c r="T27" s="6">
        <v>4818</v>
      </c>
      <c r="U27" s="6">
        <v>0.1113</v>
      </c>
      <c r="V27" s="6">
        <v>0.89229999999999998</v>
      </c>
      <c r="W27" s="6">
        <v>0.59960000000000002</v>
      </c>
      <c r="X27" s="6">
        <v>51</v>
      </c>
      <c r="Y27" s="6">
        <v>226</v>
      </c>
      <c r="Z27" s="6">
        <v>55</v>
      </c>
      <c r="AA27" s="6">
        <v>3660</v>
      </c>
      <c r="AB27" s="6">
        <v>0.38700000000000001</v>
      </c>
      <c r="AC27" s="6">
        <v>0.84619999999999995</v>
      </c>
      <c r="AD27" s="6">
        <v>0.45550000000000002</v>
      </c>
      <c r="AE27" s="6">
        <v>63</v>
      </c>
      <c r="AF27" s="6">
        <v>280</v>
      </c>
      <c r="AG27" s="6">
        <v>62</v>
      </c>
      <c r="AH27" s="6">
        <v>6368</v>
      </c>
      <c r="AI27" s="6">
        <v>0.47949999999999998</v>
      </c>
      <c r="AJ27" s="6">
        <v>0.95379999999999998</v>
      </c>
      <c r="AK27" s="6">
        <v>0.79249999999999998</v>
      </c>
      <c r="AT27" s="6">
        <f t="shared" si="0"/>
        <v>21.236842105263158</v>
      </c>
      <c r="AU27" s="6" t="str">
        <f t="shared" si="1"/>
        <v/>
      </c>
      <c r="AV27" s="6">
        <f t="shared" si="2"/>
        <v>74.123076923076923</v>
      </c>
      <c r="AW27" s="7">
        <f t="shared" si="3"/>
        <v>16.194690265486727</v>
      </c>
      <c r="AX27" s="6">
        <f t="shared" si="4"/>
        <v>22.742857142857144</v>
      </c>
      <c r="AY27" s="6" t="str">
        <f t="shared" si="5"/>
        <v/>
      </c>
      <c r="BA27" s="6">
        <f>VLOOKUP(A27, ALL_AP_DATA!$A$2:$F$3600, 6, FALSE)</f>
        <v>584</v>
      </c>
      <c r="BB27" s="6">
        <f>VLOOKUP(A27, projmetadata!$A$2:$D$2036, 4, FALSE)</f>
        <v>45634</v>
      </c>
      <c r="BC27" s="6" t="e">
        <f t="array" aca="1" ref="BC27" ca="1">_xludf.IFS(I27&lt;&gt;0, F27/I27, P27&lt;&gt;0, M27/P27, W27&lt;&gt;0, T27/W27, AD27&lt;&gt;0, AA27/AD27, AK27&lt;&gt;0, AH27/AK27, AR27&lt;&gt;0, AO27/AR27, TRUE, 0)</f>
        <v>#NAME?</v>
      </c>
      <c r="BE27" s="6" t="e">
        <f t="shared" ca="1" si="6"/>
        <v>#NAME?</v>
      </c>
      <c r="BF27" s="6" t="e">
        <f t="shared" ca="1" si="7"/>
        <v>#NAME?</v>
      </c>
      <c r="BG27" s="6">
        <f t="shared" si="8"/>
        <v>0.17607485646666959</v>
      </c>
      <c r="BH27" s="6">
        <f>VLOOKUP(A27, ALL_AP_DATA!$A$2:$D$3600, 3, FALSE)</f>
        <v>385</v>
      </c>
      <c r="BI27" s="6">
        <f>VLOOKUP(A27, ALL_AP_DATA!$A$2:$E$3600, 5, FALSE)</f>
        <v>8035</v>
      </c>
      <c r="BJ27" s="6">
        <f t="shared" si="9"/>
        <v>13.758561643835616</v>
      </c>
      <c r="BK27" s="6">
        <f t="shared" si="10"/>
        <v>0.65924657534246578</v>
      </c>
    </row>
    <row r="28" spans="1:63" ht="15.75" customHeight="1" x14ac:dyDescent="0.2">
      <c r="A28" s="6" t="s">
        <v>88</v>
      </c>
      <c r="B28" s="6" t="s">
        <v>61</v>
      </c>
      <c r="C28" s="6">
        <v>5</v>
      </c>
      <c r="D28" s="6">
        <v>19</v>
      </c>
      <c r="E28" s="6">
        <v>0</v>
      </c>
      <c r="F28" s="6">
        <v>0</v>
      </c>
      <c r="G28" s="6">
        <v>3.5000000000000001E-3</v>
      </c>
      <c r="H28" s="6">
        <v>0</v>
      </c>
      <c r="I28" s="6">
        <v>0</v>
      </c>
      <c r="J28" s="6">
        <v>1</v>
      </c>
      <c r="K28" s="6">
        <v>12</v>
      </c>
      <c r="L28" s="6">
        <v>24</v>
      </c>
      <c r="M28" s="6">
        <v>1304</v>
      </c>
      <c r="N28" s="6">
        <v>2.2000000000000001E-3</v>
      </c>
      <c r="O28" s="6">
        <v>4.6800000000000001E-2</v>
      </c>
      <c r="P28" s="6">
        <v>1.0200000000000001E-2</v>
      </c>
      <c r="Q28" s="6">
        <v>40</v>
      </c>
      <c r="R28" s="6">
        <v>156</v>
      </c>
      <c r="S28" s="6">
        <v>369</v>
      </c>
      <c r="T28" s="6">
        <v>29539</v>
      </c>
      <c r="U28" s="6">
        <v>2.8500000000000001E-2</v>
      </c>
      <c r="V28" s="6">
        <v>0.71930000000000005</v>
      </c>
      <c r="W28" s="6">
        <v>0.23069999999999999</v>
      </c>
      <c r="X28" s="6">
        <v>132</v>
      </c>
      <c r="Y28" s="6">
        <v>2249</v>
      </c>
      <c r="Z28" s="6">
        <v>358</v>
      </c>
      <c r="AA28" s="6">
        <v>19489</v>
      </c>
      <c r="AB28" s="6">
        <v>0.4113</v>
      </c>
      <c r="AC28" s="6">
        <v>0.69789999999999996</v>
      </c>
      <c r="AD28" s="6">
        <v>0.1522</v>
      </c>
      <c r="AE28" s="6">
        <v>145</v>
      </c>
      <c r="AF28" s="6">
        <v>1007</v>
      </c>
      <c r="AG28" s="6">
        <v>424</v>
      </c>
      <c r="AH28" s="6">
        <v>20854</v>
      </c>
      <c r="AI28" s="6">
        <v>0.1842</v>
      </c>
      <c r="AJ28" s="6">
        <v>0.82650000000000001</v>
      </c>
      <c r="AK28" s="6">
        <v>0.16289999999999999</v>
      </c>
      <c r="AT28" s="6">
        <f t="shared" si="0"/>
        <v>0</v>
      </c>
      <c r="AU28" s="6">
        <f t="shared" si="1"/>
        <v>108.66666666666667</v>
      </c>
      <c r="AV28" s="6">
        <f t="shared" si="2"/>
        <v>189.35256410256412</v>
      </c>
      <c r="AW28" s="7">
        <f t="shared" si="3"/>
        <v>8.6656291685193416</v>
      </c>
      <c r="AX28" s="6">
        <f t="shared" si="4"/>
        <v>20.709036742800397</v>
      </c>
      <c r="AY28" s="6" t="str">
        <f t="shared" si="5"/>
        <v/>
      </c>
      <c r="BA28" s="6">
        <f>VLOOKUP(A28, ALL_AP_DATA!$A$2:$F$3600, 6, FALSE)</f>
        <v>5468</v>
      </c>
      <c r="BB28" s="6">
        <f>VLOOKUP(A28, projmetadata!$A$2:$D$2036, 4, FALSE)</f>
        <v>1433346</v>
      </c>
      <c r="BC28" s="6" t="e">
        <f t="array" aca="1" ref="BC28" ca="1">_xludf.IFS(I28&lt;&gt;0, F28/I28, P28&lt;&gt;0, M28/P28, W28&lt;&gt;0, T28/W28, AD28&lt;&gt;0, AA28/AD28, AK28&lt;&gt;0, AH28/AK28, AR28&lt;&gt;0, AO28/AR28, TRUE, 0)</f>
        <v>#NAME?</v>
      </c>
      <c r="BE28" s="6" t="e">
        <f t="shared" ca="1" si="6"/>
        <v>#NAME?</v>
      </c>
      <c r="BF28" s="6" t="e">
        <f t="shared" ca="1" si="7"/>
        <v>#NAME?</v>
      </c>
      <c r="BG28" s="6">
        <f t="shared" si="8"/>
        <v>8.9314094433584082E-2</v>
      </c>
      <c r="BH28" s="6">
        <f>VLOOKUP(A28, ALL_AP_DATA!$A$2:$D$3600, 3, FALSE)</f>
        <v>2646</v>
      </c>
      <c r="BI28" s="6">
        <f>VLOOKUP(A28, ALL_AP_DATA!$A$2:$E$3600, 5, FALSE)</f>
        <v>128018</v>
      </c>
      <c r="BJ28" s="6">
        <f t="shared" si="9"/>
        <v>23.412216532553035</v>
      </c>
      <c r="BK28" s="6">
        <f t="shared" si="10"/>
        <v>0.48390636430138989</v>
      </c>
    </row>
    <row r="29" spans="1:63" ht="15.75" customHeight="1" x14ac:dyDescent="0.2">
      <c r="A29" s="6" t="s">
        <v>89</v>
      </c>
      <c r="B29" s="6" t="s">
        <v>64</v>
      </c>
      <c r="C29" s="6">
        <v>13</v>
      </c>
      <c r="D29" s="6">
        <v>114</v>
      </c>
      <c r="E29" s="6">
        <v>0</v>
      </c>
      <c r="F29" s="6">
        <v>0</v>
      </c>
      <c r="G29" s="6">
        <v>0.20649999999999999</v>
      </c>
      <c r="H29" s="6">
        <v>0</v>
      </c>
      <c r="I29" s="6">
        <v>0</v>
      </c>
      <c r="X29" s="6">
        <v>31</v>
      </c>
      <c r="Y29" s="6">
        <v>133</v>
      </c>
      <c r="Z29" s="6">
        <v>0</v>
      </c>
      <c r="AA29" s="6">
        <v>0</v>
      </c>
      <c r="AB29" s="6">
        <v>0.2409</v>
      </c>
      <c r="AC29" s="6">
        <v>0</v>
      </c>
      <c r="AD29" s="6">
        <v>0</v>
      </c>
      <c r="AE29" s="6">
        <v>49</v>
      </c>
      <c r="AF29" s="6">
        <v>161</v>
      </c>
      <c r="AG29" s="6">
        <v>0</v>
      </c>
      <c r="AH29" s="6">
        <v>0</v>
      </c>
      <c r="AI29" s="6">
        <v>0.29170000000000001</v>
      </c>
      <c r="AJ29" s="6">
        <v>0</v>
      </c>
      <c r="AK29" s="6">
        <v>0</v>
      </c>
      <c r="AT29" s="6">
        <f t="shared" si="0"/>
        <v>0</v>
      </c>
      <c r="AU29" s="6" t="str">
        <f t="shared" si="1"/>
        <v/>
      </c>
      <c r="AV29" s="6" t="str">
        <f t="shared" si="2"/>
        <v/>
      </c>
      <c r="AW29" s="7">
        <f t="shared" si="3"/>
        <v>0</v>
      </c>
      <c r="AX29" s="6">
        <f t="shared" si="4"/>
        <v>0</v>
      </c>
      <c r="AY29" s="6" t="str">
        <f t="shared" si="5"/>
        <v/>
      </c>
      <c r="BA29" s="6">
        <f>VLOOKUP(A29, ALL_AP_DATA!$A$2:$F$3600, 6, FALSE)</f>
        <v>552</v>
      </c>
      <c r="BB29" s="6">
        <f>VLOOKUP(A29, projmetadata!$A$2:$D$2036, 4, FALSE)</f>
        <v>51886</v>
      </c>
      <c r="BC29" s="6" t="e">
        <f t="array" aca="1" ref="BC29" ca="1">_xludf.IFS(I29&lt;&gt;0, F29/I29, P29&lt;&gt;0, M29/P29, W29&lt;&gt;0, T29/W29, AD29&lt;&gt;0, AA29/AD29, AK29&lt;&gt;0, AH29/AK29, AR29&lt;&gt;0, AO29/AR29, TRUE, 0)</f>
        <v>#NAME?</v>
      </c>
      <c r="BE29" s="6" t="e">
        <f t="shared" ca="1" si="6"/>
        <v>#NAME?</v>
      </c>
      <c r="BF29" s="6" t="e">
        <f t="shared" ca="1" si="7"/>
        <v>#NAME?</v>
      </c>
      <c r="BG29" s="6">
        <f t="shared" si="8"/>
        <v>0</v>
      </c>
      <c r="BH29" s="6">
        <f>VLOOKUP(A29, ALL_AP_DATA!$A$2:$D$3600, 3, FALSE)</f>
        <v>248</v>
      </c>
      <c r="BI29" s="6">
        <f>VLOOKUP(A29, ALL_AP_DATA!$A$2:$E$3600, 5, FALSE)</f>
        <v>0</v>
      </c>
      <c r="BJ29" s="6">
        <f t="shared" si="9"/>
        <v>0</v>
      </c>
      <c r="BK29" s="6">
        <f t="shared" si="10"/>
        <v>0.44927536231884058</v>
      </c>
    </row>
    <row r="30" spans="1:63" ht="15.75" customHeight="1" x14ac:dyDescent="0.2">
      <c r="A30" s="6" t="s">
        <v>90</v>
      </c>
      <c r="B30" s="6" t="s">
        <v>61</v>
      </c>
      <c r="C30" s="6">
        <v>1</v>
      </c>
      <c r="D30" s="6">
        <v>5</v>
      </c>
      <c r="E30" s="6">
        <v>35</v>
      </c>
      <c r="F30" s="6">
        <v>559</v>
      </c>
      <c r="G30" s="6">
        <v>4.5900000000000003E-2</v>
      </c>
      <c r="H30" s="6">
        <v>0.26919999999999999</v>
      </c>
      <c r="I30" s="6">
        <v>0.1668</v>
      </c>
      <c r="J30" s="6">
        <v>2</v>
      </c>
      <c r="K30" s="6">
        <v>12</v>
      </c>
      <c r="L30" s="6">
        <v>93</v>
      </c>
      <c r="M30" s="6">
        <v>2352</v>
      </c>
      <c r="N30" s="6">
        <v>0.1101</v>
      </c>
      <c r="O30" s="6">
        <v>0.71540000000000004</v>
      </c>
      <c r="P30" s="6">
        <v>0.70189999999999997</v>
      </c>
      <c r="X30" s="6">
        <v>1</v>
      </c>
      <c r="Y30" s="6">
        <v>6</v>
      </c>
      <c r="Z30" s="6">
        <v>21</v>
      </c>
      <c r="AA30" s="6">
        <v>647</v>
      </c>
      <c r="AB30" s="6">
        <v>5.5E-2</v>
      </c>
      <c r="AC30" s="6">
        <v>0.1615</v>
      </c>
      <c r="AD30" s="6">
        <v>0.19309999999999999</v>
      </c>
      <c r="AE30" s="6">
        <v>3</v>
      </c>
      <c r="AF30" s="6">
        <v>23</v>
      </c>
      <c r="AG30" s="6">
        <v>94</v>
      </c>
      <c r="AH30" s="6">
        <v>2324</v>
      </c>
      <c r="AI30" s="6">
        <v>0.21099999999999999</v>
      </c>
      <c r="AJ30" s="6">
        <v>0.72309999999999997</v>
      </c>
      <c r="AK30" s="6">
        <v>0.69350000000000001</v>
      </c>
      <c r="AT30" s="6">
        <f t="shared" si="0"/>
        <v>111.8</v>
      </c>
      <c r="AU30" s="6">
        <f t="shared" si="1"/>
        <v>196</v>
      </c>
      <c r="AV30" s="6" t="str">
        <f t="shared" si="2"/>
        <v/>
      </c>
      <c r="AW30" s="7">
        <f t="shared" si="3"/>
        <v>107.83333333333333</v>
      </c>
      <c r="AX30" s="6">
        <f t="shared" si="4"/>
        <v>101.04347826086956</v>
      </c>
      <c r="AY30" s="6" t="str">
        <f t="shared" si="5"/>
        <v/>
      </c>
      <c r="BA30" s="6">
        <f>VLOOKUP(A30, ALL_AP_DATA!$A$2:$F$3600, 6, FALSE)</f>
        <v>109</v>
      </c>
      <c r="BB30" s="6">
        <f>VLOOKUP(A30, projmetadata!$A$2:$D$2036, 4, FALSE)</f>
        <v>92977</v>
      </c>
      <c r="BC30" s="6" t="e">
        <f t="array" aca="1" ref="BC30" ca="1">_xludf.IFS(I30&lt;&gt;0, F30/I30, P30&lt;&gt;0, M30/P30, W30&lt;&gt;0, T30/W30, AD30&lt;&gt;0, AA30/AD30, AK30&lt;&gt;0, AH30/AK30, AR30&lt;&gt;0, AO30/AR30, TRUE, 0)</f>
        <v>#NAME?</v>
      </c>
      <c r="BE30" s="6" t="e">
        <f t="shared" ca="1" si="6"/>
        <v>#NAME?</v>
      </c>
      <c r="BF30" s="6" t="e">
        <f t="shared" ca="1" si="7"/>
        <v>#NAME?</v>
      </c>
      <c r="BG30" s="6">
        <f t="shared" si="8"/>
        <v>3.6041171472514705E-2</v>
      </c>
      <c r="BH30" s="6">
        <f>VLOOKUP(A30, ALL_AP_DATA!$A$2:$D$3600, 3, FALSE)</f>
        <v>31</v>
      </c>
      <c r="BI30" s="6">
        <f>VLOOKUP(A30, ALL_AP_DATA!$A$2:$E$3600, 5, FALSE)</f>
        <v>3351</v>
      </c>
      <c r="BJ30" s="6">
        <f t="shared" si="9"/>
        <v>30.743119266055047</v>
      </c>
      <c r="BK30" s="6">
        <f t="shared" si="10"/>
        <v>0.28440366972477066</v>
      </c>
    </row>
    <row r="31" spans="1:63" ht="15.75" customHeight="1" x14ac:dyDescent="0.2">
      <c r="A31" s="6" t="s">
        <v>91</v>
      </c>
      <c r="B31" s="6" t="s">
        <v>64</v>
      </c>
      <c r="C31" s="6">
        <v>2</v>
      </c>
      <c r="D31" s="6">
        <v>9</v>
      </c>
      <c r="E31" s="6">
        <v>23</v>
      </c>
      <c r="F31" s="6">
        <v>2745</v>
      </c>
      <c r="G31" s="6">
        <v>6.2899999999999998E-2</v>
      </c>
      <c r="H31" s="6">
        <v>0.5897</v>
      </c>
      <c r="I31" s="6">
        <v>0.37030000000000002</v>
      </c>
      <c r="J31" s="6">
        <v>1</v>
      </c>
      <c r="K31" s="6">
        <v>10</v>
      </c>
      <c r="L31" s="6">
        <v>25</v>
      </c>
      <c r="M31" s="6">
        <v>2724</v>
      </c>
      <c r="N31" s="6">
        <v>6.9900000000000004E-2</v>
      </c>
      <c r="O31" s="6">
        <v>0.64100000000000001</v>
      </c>
      <c r="P31" s="6">
        <v>0.36749999999999999</v>
      </c>
      <c r="Q31" s="6">
        <v>8</v>
      </c>
      <c r="R31" s="6">
        <v>32</v>
      </c>
      <c r="S31" s="6">
        <v>35</v>
      </c>
      <c r="T31" s="6">
        <v>5766</v>
      </c>
      <c r="U31" s="6">
        <v>0.2238</v>
      </c>
      <c r="V31" s="6">
        <v>0.89739999999999998</v>
      </c>
      <c r="W31" s="6">
        <v>0.77790000000000004</v>
      </c>
      <c r="X31" s="6">
        <v>3</v>
      </c>
      <c r="Y31" s="6">
        <v>24</v>
      </c>
      <c r="Z31" s="6">
        <v>24</v>
      </c>
      <c r="AA31" s="6">
        <v>2871</v>
      </c>
      <c r="AB31" s="6">
        <v>0.1678</v>
      </c>
      <c r="AC31" s="6">
        <v>0.61539999999999995</v>
      </c>
      <c r="AD31" s="6">
        <v>0.38729999999999998</v>
      </c>
      <c r="AE31" s="6">
        <v>8</v>
      </c>
      <c r="AF31" s="6">
        <v>33</v>
      </c>
      <c r="AG31" s="6">
        <v>20</v>
      </c>
      <c r="AH31" s="6">
        <v>1303</v>
      </c>
      <c r="AI31" s="6">
        <v>0.23080000000000001</v>
      </c>
      <c r="AJ31" s="6">
        <v>0.51280000000000003</v>
      </c>
      <c r="AK31" s="6">
        <v>0.17580000000000001</v>
      </c>
      <c r="AT31" s="6">
        <f t="shared" si="0"/>
        <v>305</v>
      </c>
      <c r="AU31" s="6">
        <f t="shared" si="1"/>
        <v>272.39999999999998</v>
      </c>
      <c r="AV31" s="6">
        <f t="shared" si="2"/>
        <v>180.1875</v>
      </c>
      <c r="AW31" s="7">
        <f t="shared" si="3"/>
        <v>119.625</v>
      </c>
      <c r="AX31" s="6">
        <f t="shared" si="4"/>
        <v>39.484848484848484</v>
      </c>
      <c r="AY31" s="6" t="str">
        <f t="shared" si="5"/>
        <v/>
      </c>
      <c r="BA31" s="6">
        <f>VLOOKUP(A31, ALL_AP_DATA!$A$2:$F$3600, 6, FALSE)</f>
        <v>143</v>
      </c>
      <c r="BB31" s="6">
        <f>VLOOKUP(A31, projmetadata!$A$2:$D$2036, 4, FALSE)</f>
        <v>8496</v>
      </c>
      <c r="BC31" s="6" t="e">
        <f t="array" aca="1" ref="BC31" ca="1">_xludf.IFS(I31&lt;&gt;0, F31/I31, P31&lt;&gt;0, M31/P31, W31&lt;&gt;0, T31/W31, AD31&lt;&gt;0, AA31/AD31, AK31&lt;&gt;0, AH31/AK31, AR31&lt;&gt;0, AO31/AR31, TRUE, 0)</f>
        <v>#NAME?</v>
      </c>
      <c r="BE31" s="6" t="e">
        <f t="shared" ca="1" si="6"/>
        <v>#NAME?</v>
      </c>
      <c r="BF31" s="6" t="e">
        <f t="shared" ca="1" si="7"/>
        <v>#NAME?</v>
      </c>
      <c r="BG31" s="6">
        <f t="shared" si="8"/>
        <v>0.87241054613935964</v>
      </c>
      <c r="BH31" s="6">
        <f>VLOOKUP(A31, ALL_AP_DATA!$A$2:$D$3600, 3, FALSE)</f>
        <v>68</v>
      </c>
      <c r="BI31" s="6">
        <f>VLOOKUP(A31, ALL_AP_DATA!$A$2:$E$3600, 5, FALSE)</f>
        <v>7412</v>
      </c>
      <c r="BJ31" s="6">
        <f t="shared" si="9"/>
        <v>51.832167832167833</v>
      </c>
      <c r="BK31" s="6">
        <f t="shared" si="10"/>
        <v>0.47552447552447552</v>
      </c>
    </row>
    <row r="32" spans="1:63" ht="15.75" customHeight="1" x14ac:dyDescent="0.2">
      <c r="A32" s="6" t="s">
        <v>92</v>
      </c>
      <c r="B32" s="6" t="s">
        <v>64</v>
      </c>
      <c r="C32" s="6">
        <v>19</v>
      </c>
      <c r="D32" s="6">
        <v>58</v>
      </c>
      <c r="E32" s="6">
        <v>66</v>
      </c>
      <c r="F32" s="6">
        <v>1673</v>
      </c>
      <c r="G32" s="6">
        <v>3.85E-2</v>
      </c>
      <c r="H32" s="6">
        <v>0.16500000000000001</v>
      </c>
      <c r="I32" s="6">
        <v>5.5800000000000002E-2</v>
      </c>
      <c r="Q32" s="6">
        <v>27</v>
      </c>
      <c r="R32" s="6">
        <v>123</v>
      </c>
      <c r="S32" s="6">
        <v>290</v>
      </c>
      <c r="T32" s="6">
        <v>19272</v>
      </c>
      <c r="U32" s="6">
        <v>8.1600000000000006E-2</v>
      </c>
      <c r="V32" s="6">
        <v>0.72499999999999998</v>
      </c>
      <c r="W32" s="6">
        <v>0.6431</v>
      </c>
      <c r="X32" s="6">
        <v>31</v>
      </c>
      <c r="Y32" s="6">
        <v>347</v>
      </c>
      <c r="Z32" s="6">
        <v>250</v>
      </c>
      <c r="AA32" s="6">
        <v>11318</v>
      </c>
      <c r="AB32" s="6">
        <v>0.2303</v>
      </c>
      <c r="AC32" s="6">
        <v>0.625</v>
      </c>
      <c r="AD32" s="6">
        <v>0.37769999999999998</v>
      </c>
      <c r="AE32" s="6">
        <v>176</v>
      </c>
      <c r="AF32" s="6">
        <v>761</v>
      </c>
      <c r="AG32" s="6">
        <v>360</v>
      </c>
      <c r="AH32" s="6">
        <v>23803</v>
      </c>
      <c r="AI32" s="6">
        <v>0.505</v>
      </c>
      <c r="AJ32" s="6">
        <v>0.9</v>
      </c>
      <c r="AK32" s="6">
        <v>0.79430000000000001</v>
      </c>
      <c r="AL32" s="6">
        <v>2</v>
      </c>
      <c r="AM32" s="6">
        <v>30</v>
      </c>
      <c r="AN32" s="6">
        <v>105</v>
      </c>
      <c r="AO32" s="6">
        <v>6498</v>
      </c>
      <c r="AP32" s="6">
        <v>1.9900000000000001E-2</v>
      </c>
      <c r="AQ32" s="6">
        <v>0.26250000000000001</v>
      </c>
      <c r="AR32" s="6">
        <v>0.21679999999999999</v>
      </c>
      <c r="AT32" s="6">
        <f t="shared" si="0"/>
        <v>28.844827586206897</v>
      </c>
      <c r="AU32" s="6" t="str">
        <f t="shared" si="1"/>
        <v/>
      </c>
      <c r="AV32" s="6">
        <f t="shared" si="2"/>
        <v>156.6829268292683</v>
      </c>
      <c r="AW32" s="7">
        <f t="shared" si="3"/>
        <v>32.616714697406337</v>
      </c>
      <c r="AX32" s="6">
        <f t="shared" si="4"/>
        <v>31.278580814717476</v>
      </c>
      <c r="AY32" s="6">
        <f t="shared" si="5"/>
        <v>216.6</v>
      </c>
      <c r="BA32" s="6">
        <f>VLOOKUP(A32, ALL_AP_DATA!$A$2:$F$3600, 6, FALSE)</f>
        <v>1507</v>
      </c>
      <c r="BB32" s="6">
        <f>VLOOKUP(A32, projmetadata!$A$2:$D$2036, 4, FALSE)</f>
        <v>110225</v>
      </c>
      <c r="BC32" s="6" t="e">
        <f t="array" aca="1" ref="BC32" ca="1">_xludf.IFS(I32&lt;&gt;0, F32/I32, P32&lt;&gt;0, M32/P32, W32&lt;&gt;0, T32/W32, AD32&lt;&gt;0, AA32/AD32, AK32&lt;&gt;0, AH32/AK32, AR32&lt;&gt;0, AO32/AR32, TRUE, 0)</f>
        <v>#NAME?</v>
      </c>
      <c r="BE32" s="6" t="e">
        <f t="shared" ca="1" si="6"/>
        <v>#NAME?</v>
      </c>
      <c r="BF32" s="6" t="e">
        <f t="shared" ca="1" si="7"/>
        <v>#NAME?</v>
      </c>
      <c r="BG32" s="6">
        <f t="shared" si="8"/>
        <v>0.2718621002494897</v>
      </c>
      <c r="BH32" s="6">
        <f>VLOOKUP(A32, ALL_AP_DATA!$A$2:$D$3600, 3, FALSE)</f>
        <v>901</v>
      </c>
      <c r="BI32" s="6">
        <f>VLOOKUP(A32, ALL_AP_DATA!$A$2:$E$3600, 5, FALSE)</f>
        <v>29966</v>
      </c>
      <c r="BJ32" s="6">
        <f t="shared" si="9"/>
        <v>19.884538818845389</v>
      </c>
      <c r="BK32" s="6">
        <f t="shared" si="10"/>
        <v>0.59787657597876576</v>
      </c>
    </row>
    <row r="33" spans="1:63" ht="15.75" customHeight="1" x14ac:dyDescent="0.2">
      <c r="A33" s="6" t="s">
        <v>93</v>
      </c>
      <c r="B33" s="6" t="s">
        <v>64</v>
      </c>
      <c r="C33" s="6">
        <v>24</v>
      </c>
      <c r="D33" s="6">
        <v>419</v>
      </c>
      <c r="E33" s="6">
        <v>185</v>
      </c>
      <c r="F33" s="6">
        <v>59045</v>
      </c>
      <c r="G33" s="6">
        <v>7.4200000000000002E-2</v>
      </c>
      <c r="H33" s="6">
        <v>0.62929999999999997</v>
      </c>
      <c r="I33" s="6">
        <v>0.878</v>
      </c>
      <c r="Q33" s="6">
        <v>15</v>
      </c>
      <c r="R33" s="6">
        <v>53</v>
      </c>
      <c r="S33" s="6">
        <v>111</v>
      </c>
      <c r="T33" s="6">
        <v>58363</v>
      </c>
      <c r="U33" s="6">
        <v>9.4000000000000004E-3</v>
      </c>
      <c r="V33" s="6">
        <v>0.37759999999999999</v>
      </c>
      <c r="W33" s="6">
        <v>0.8679</v>
      </c>
      <c r="X33" s="6">
        <v>60</v>
      </c>
      <c r="Y33" s="6">
        <v>819</v>
      </c>
      <c r="Z33" s="6">
        <v>190</v>
      </c>
      <c r="AA33" s="6">
        <v>6924</v>
      </c>
      <c r="AB33" s="6">
        <v>0.14499999999999999</v>
      </c>
      <c r="AC33" s="6">
        <v>0.64629999999999999</v>
      </c>
      <c r="AD33" s="6">
        <v>0.10299999999999999</v>
      </c>
      <c r="AE33" s="6">
        <v>552</v>
      </c>
      <c r="AF33" s="6">
        <v>2221</v>
      </c>
      <c r="AG33" s="6">
        <v>215</v>
      </c>
      <c r="AH33" s="6">
        <v>61370</v>
      </c>
      <c r="AI33" s="6">
        <v>0.39329999999999998</v>
      </c>
      <c r="AJ33" s="6">
        <v>0.73129999999999995</v>
      </c>
      <c r="AK33" s="6">
        <v>0.91259999999999997</v>
      </c>
      <c r="AT33" s="6">
        <f t="shared" si="0"/>
        <v>140.91885441527447</v>
      </c>
      <c r="AU33" s="6" t="str">
        <f t="shared" si="1"/>
        <v/>
      </c>
      <c r="AV33" s="6">
        <f t="shared" si="2"/>
        <v>1101.1886792452831</v>
      </c>
      <c r="AW33" s="7">
        <f t="shared" si="3"/>
        <v>8.4542124542124544</v>
      </c>
      <c r="AX33" s="6">
        <f t="shared" si="4"/>
        <v>27.631697433588474</v>
      </c>
      <c r="AY33" s="6" t="str">
        <f t="shared" si="5"/>
        <v/>
      </c>
      <c r="BA33" s="6">
        <f>VLOOKUP(A33, ALL_AP_DATA!$A$2:$F$3600, 6, FALSE)</f>
        <v>5647</v>
      </c>
      <c r="BB33" s="6">
        <f>VLOOKUP(A33, projmetadata!$A$2:$D$2036, 4, FALSE)</f>
        <v>417591</v>
      </c>
      <c r="BC33" s="6" t="e">
        <f t="array" aca="1" ref="BC33" ca="1">_xludf.IFS(I33&lt;&gt;0, F33/I33, P33&lt;&gt;0, M33/P33, W33&lt;&gt;0, T33/W33, AD33&lt;&gt;0, AA33/AD33, AK33&lt;&gt;0, AH33/AK33, AR33&lt;&gt;0, AO33/AR33, TRUE, 0)</f>
        <v>#NAME?</v>
      </c>
      <c r="BE33" s="6" t="e">
        <f t="shared" ca="1" si="6"/>
        <v>#NAME?</v>
      </c>
      <c r="BF33" s="6" t="e">
        <f t="shared" ca="1" si="7"/>
        <v>#NAME?</v>
      </c>
      <c r="BG33" s="6">
        <f t="shared" si="8"/>
        <v>0.16103555871654321</v>
      </c>
      <c r="BH33" s="6">
        <f>VLOOKUP(A33, ALL_AP_DATA!$A$2:$D$3600, 3, FALSE)</f>
        <v>2695</v>
      </c>
      <c r="BI33" s="6">
        <f>VLOOKUP(A33, ALL_AP_DATA!$A$2:$E$3600, 5, FALSE)</f>
        <v>67247</v>
      </c>
      <c r="BJ33" s="6">
        <f t="shared" si="9"/>
        <v>11.908446962989197</v>
      </c>
      <c r="BK33" s="6">
        <f t="shared" si="10"/>
        <v>0.47724455463077742</v>
      </c>
    </row>
    <row r="34" spans="1:63" ht="15.75" customHeight="1" x14ac:dyDescent="0.2">
      <c r="A34" s="6" t="s">
        <v>94</v>
      </c>
      <c r="B34" s="6" t="s">
        <v>61</v>
      </c>
      <c r="C34" s="6">
        <v>1</v>
      </c>
      <c r="D34" s="6">
        <v>2</v>
      </c>
      <c r="E34" s="6">
        <v>9</v>
      </c>
      <c r="F34" s="6">
        <v>475</v>
      </c>
      <c r="G34" s="6">
        <v>1.32E-2</v>
      </c>
      <c r="H34" s="6">
        <v>0.1552</v>
      </c>
      <c r="I34" s="6">
        <v>6.0900000000000003E-2</v>
      </c>
      <c r="Q34" s="6">
        <v>10</v>
      </c>
      <c r="R34" s="6">
        <v>59</v>
      </c>
      <c r="S34" s="6">
        <v>52</v>
      </c>
      <c r="T34" s="6">
        <v>6991</v>
      </c>
      <c r="U34" s="6">
        <v>0.39069999999999999</v>
      </c>
      <c r="V34" s="6">
        <v>0.89659999999999995</v>
      </c>
      <c r="W34" s="6">
        <v>0.89570000000000005</v>
      </c>
      <c r="X34" s="6">
        <v>1</v>
      </c>
      <c r="Y34" s="6">
        <v>11</v>
      </c>
      <c r="Z34" s="6">
        <v>23</v>
      </c>
      <c r="AA34" s="6">
        <v>905</v>
      </c>
      <c r="AB34" s="6">
        <v>7.2800000000000004E-2</v>
      </c>
      <c r="AC34" s="6">
        <v>0.39660000000000001</v>
      </c>
      <c r="AD34" s="6">
        <v>0.11600000000000001</v>
      </c>
      <c r="AE34" s="6">
        <v>8</v>
      </c>
      <c r="AF34" s="6">
        <v>29</v>
      </c>
      <c r="AG34" s="6">
        <v>36</v>
      </c>
      <c r="AH34" s="6">
        <v>2041</v>
      </c>
      <c r="AI34" s="6">
        <v>0.19209999999999999</v>
      </c>
      <c r="AJ34" s="6">
        <v>0.62070000000000003</v>
      </c>
      <c r="AK34" s="6">
        <v>0.26150000000000001</v>
      </c>
      <c r="AT34" s="6">
        <f t="shared" si="0"/>
        <v>237.5</v>
      </c>
      <c r="AU34" s="6" t="str">
        <f t="shared" si="1"/>
        <v/>
      </c>
      <c r="AV34" s="6">
        <f t="shared" si="2"/>
        <v>118.49152542372882</v>
      </c>
      <c r="AW34" s="7">
        <f t="shared" si="3"/>
        <v>82.272727272727266</v>
      </c>
      <c r="AX34" s="6">
        <f t="shared" si="4"/>
        <v>70.379310344827587</v>
      </c>
      <c r="AY34" s="6" t="str">
        <f t="shared" si="5"/>
        <v/>
      </c>
      <c r="BA34" s="6">
        <f>VLOOKUP(A34, ALL_AP_DATA!$A$2:$F$3600, 6, FALSE)</f>
        <v>151</v>
      </c>
      <c r="BB34" s="6">
        <f>VLOOKUP(A34, projmetadata!$A$2:$D$2036, 4, FALSE)</f>
        <v>8799</v>
      </c>
      <c r="BC34" s="6" t="e">
        <f t="array" aca="1" ref="BC34" ca="1">_xludf.IFS(I34&lt;&gt;0, F34/I34, P34&lt;&gt;0, M34/P34, W34&lt;&gt;0, T34/W34, AD34&lt;&gt;0, AA34/AD34, AK34&lt;&gt;0, AH34/AK34, AR34&lt;&gt;0, AO34/AR34, TRUE, 0)</f>
        <v>#NAME?</v>
      </c>
      <c r="BE34" s="6" t="e">
        <f t="shared" ca="1" si="6"/>
        <v>#NAME?</v>
      </c>
      <c r="BF34" s="6" t="e">
        <f t="shared" ca="1" si="7"/>
        <v>#NAME?</v>
      </c>
      <c r="BG34" s="6">
        <f t="shared" si="8"/>
        <v>0.88703261734287986</v>
      </c>
      <c r="BH34" s="6">
        <f>VLOOKUP(A34, ALL_AP_DATA!$A$2:$D$3600, 3, FALSE)</f>
        <v>73</v>
      </c>
      <c r="BI34" s="6">
        <f>VLOOKUP(A34, ALL_AP_DATA!$A$2:$E$3600, 5, FALSE)</f>
        <v>7805</v>
      </c>
      <c r="BJ34" s="6">
        <f t="shared" si="9"/>
        <v>51.688741721854306</v>
      </c>
      <c r="BK34" s="6">
        <f t="shared" si="10"/>
        <v>0.48344370860927155</v>
      </c>
    </row>
    <row r="35" spans="1:63" ht="15.75" customHeight="1" x14ac:dyDescent="0.2">
      <c r="A35" s="6" t="s">
        <v>95</v>
      </c>
      <c r="B35" s="6" t="s">
        <v>61</v>
      </c>
      <c r="C35" s="6">
        <v>13</v>
      </c>
      <c r="D35" s="6">
        <v>28</v>
      </c>
      <c r="E35" s="6">
        <v>0</v>
      </c>
      <c r="F35" s="6">
        <v>0</v>
      </c>
      <c r="G35" s="6">
        <v>1.61E-2</v>
      </c>
      <c r="H35" s="6">
        <v>0</v>
      </c>
      <c r="I35" s="6">
        <v>0</v>
      </c>
      <c r="J35" s="6">
        <v>3</v>
      </c>
      <c r="K35" s="6">
        <v>24</v>
      </c>
      <c r="L35" s="6">
        <v>648</v>
      </c>
      <c r="M35" s="6">
        <v>28540</v>
      </c>
      <c r="N35" s="6">
        <v>1.38E-2</v>
      </c>
      <c r="O35" s="6">
        <v>0.78549999999999998</v>
      </c>
      <c r="P35" s="6">
        <v>0.58209999999999995</v>
      </c>
      <c r="Q35" s="6">
        <v>14</v>
      </c>
      <c r="R35" s="6">
        <v>56</v>
      </c>
      <c r="S35" s="6">
        <v>755</v>
      </c>
      <c r="T35" s="6">
        <v>35436</v>
      </c>
      <c r="U35" s="6">
        <v>3.2300000000000002E-2</v>
      </c>
      <c r="V35" s="6">
        <v>0.91520000000000001</v>
      </c>
      <c r="W35" s="6">
        <v>0.72270000000000001</v>
      </c>
      <c r="X35" s="6">
        <v>58</v>
      </c>
      <c r="Y35" s="6">
        <v>496</v>
      </c>
      <c r="Z35" s="6">
        <v>480</v>
      </c>
      <c r="AA35" s="6">
        <v>30099</v>
      </c>
      <c r="AB35" s="6">
        <v>0.28589999999999999</v>
      </c>
      <c r="AC35" s="6">
        <v>0.58179999999999998</v>
      </c>
      <c r="AD35" s="6">
        <v>0.6139</v>
      </c>
      <c r="AE35" s="6">
        <v>48</v>
      </c>
      <c r="AF35" s="6">
        <v>238</v>
      </c>
      <c r="AG35" s="6">
        <v>813</v>
      </c>
      <c r="AH35" s="6">
        <v>38702</v>
      </c>
      <c r="AI35" s="6">
        <v>0.13719999999999999</v>
      </c>
      <c r="AJ35" s="6">
        <v>0.98550000000000004</v>
      </c>
      <c r="AK35" s="6">
        <v>0.7893</v>
      </c>
      <c r="AL35" s="6">
        <v>5</v>
      </c>
      <c r="AM35" s="6">
        <v>42</v>
      </c>
      <c r="AN35" s="6">
        <v>728</v>
      </c>
      <c r="AO35" s="6">
        <v>32153</v>
      </c>
      <c r="AP35" s="6">
        <v>2.4199999999999999E-2</v>
      </c>
      <c r="AQ35" s="6">
        <v>0.88239999999999996</v>
      </c>
      <c r="AR35" s="6">
        <v>0.65580000000000005</v>
      </c>
      <c r="AT35" s="6">
        <f t="shared" si="0"/>
        <v>0</v>
      </c>
      <c r="AU35" s="6">
        <f t="shared" si="1"/>
        <v>1189.1666666666667</v>
      </c>
      <c r="AV35" s="6">
        <f t="shared" si="2"/>
        <v>632.78571428571433</v>
      </c>
      <c r="AW35" s="7">
        <f t="shared" si="3"/>
        <v>60.68346774193548</v>
      </c>
      <c r="AX35" s="6">
        <f t="shared" si="4"/>
        <v>162.61344537815125</v>
      </c>
      <c r="AY35" s="6">
        <f t="shared" si="5"/>
        <v>765.54761904761904</v>
      </c>
      <c r="BA35" s="6">
        <f>VLOOKUP(A35, ALL_AP_DATA!$A$2:$F$3600, 6, FALSE)</f>
        <v>1735</v>
      </c>
      <c r="BB35" s="6">
        <f>VLOOKUP(A35, projmetadata!$A$2:$D$2036, 4, FALSE)</f>
        <v>674943</v>
      </c>
      <c r="BC35" s="6" t="e">
        <f t="array" aca="1" ref="BC35" ca="1">_xludf.IFS(I35&lt;&gt;0, F35/I35, P35&lt;&gt;0, M35/P35, W35&lt;&gt;0, T35/W35, AD35&lt;&gt;0, AA35/AD35, AK35&lt;&gt;0, AH35/AK35, AR35&lt;&gt;0, AO35/AR35, TRUE, 0)</f>
        <v>#NAME?</v>
      </c>
      <c r="BE35" s="6" t="e">
        <f t="shared" ca="1" si="6"/>
        <v>#NAME?</v>
      </c>
      <c r="BF35" s="6" t="e">
        <f t="shared" ca="1" si="7"/>
        <v>#NAME?</v>
      </c>
      <c r="BG35" s="6">
        <f t="shared" si="8"/>
        <v>7.2644652955879241E-2</v>
      </c>
      <c r="BH35" s="6">
        <f>VLOOKUP(A35, ALL_AP_DATA!$A$2:$D$3600, 3, FALSE)</f>
        <v>568</v>
      </c>
      <c r="BI35" s="6">
        <f>VLOOKUP(A35, ALL_AP_DATA!$A$2:$E$3600, 5, FALSE)</f>
        <v>49031</v>
      </c>
      <c r="BJ35" s="6">
        <f t="shared" si="9"/>
        <v>28.25994236311239</v>
      </c>
      <c r="BK35" s="6">
        <f t="shared" si="10"/>
        <v>0.32737752161383288</v>
      </c>
    </row>
    <row r="36" spans="1:63" ht="15.75" customHeight="1" x14ac:dyDescent="0.2">
      <c r="A36" s="6" t="s">
        <v>96</v>
      </c>
      <c r="B36" s="6" t="s">
        <v>61</v>
      </c>
      <c r="C36" s="6">
        <v>3</v>
      </c>
      <c r="D36" s="6">
        <v>86</v>
      </c>
      <c r="E36" s="6">
        <v>523</v>
      </c>
      <c r="F36" s="6">
        <v>26564</v>
      </c>
      <c r="G36" s="6">
        <v>0.1135</v>
      </c>
      <c r="H36" s="6">
        <v>0.72940000000000005</v>
      </c>
      <c r="I36" s="6">
        <v>0.29609999999999997</v>
      </c>
      <c r="J36" s="6">
        <v>28</v>
      </c>
      <c r="K36" s="6">
        <v>127</v>
      </c>
      <c r="L36" s="6">
        <v>573</v>
      </c>
      <c r="M36" s="6">
        <v>32513</v>
      </c>
      <c r="N36" s="6">
        <v>0.16750000000000001</v>
      </c>
      <c r="O36" s="6">
        <v>0.79920000000000002</v>
      </c>
      <c r="P36" s="6">
        <v>0.3624</v>
      </c>
      <c r="Q36" s="6">
        <v>47</v>
      </c>
      <c r="R36" s="6">
        <v>162</v>
      </c>
      <c r="S36" s="6">
        <v>624</v>
      </c>
      <c r="T36" s="6">
        <v>34233</v>
      </c>
      <c r="U36" s="6">
        <v>0.2137</v>
      </c>
      <c r="V36" s="6">
        <v>0.87029999999999996</v>
      </c>
      <c r="W36" s="6">
        <v>0.38150000000000001</v>
      </c>
      <c r="X36" s="6">
        <v>3</v>
      </c>
      <c r="Y36" s="6">
        <v>38</v>
      </c>
      <c r="Z36" s="6">
        <v>32</v>
      </c>
      <c r="AA36" s="6">
        <v>3878</v>
      </c>
      <c r="AB36" s="6">
        <v>5.0099999999999999E-2</v>
      </c>
      <c r="AC36" s="6">
        <v>4.4600000000000001E-2</v>
      </c>
      <c r="AD36" s="6">
        <v>4.3200000000000002E-2</v>
      </c>
      <c r="AE36" s="6">
        <v>42</v>
      </c>
      <c r="AF36" s="6">
        <v>328</v>
      </c>
      <c r="AG36" s="6">
        <v>650</v>
      </c>
      <c r="AH36" s="6">
        <v>39129</v>
      </c>
      <c r="AI36" s="6">
        <v>0.43269999999999997</v>
      </c>
      <c r="AJ36" s="6">
        <v>0.90659999999999996</v>
      </c>
      <c r="AK36" s="6">
        <v>0.43609999999999999</v>
      </c>
      <c r="AL36" s="6">
        <v>15</v>
      </c>
      <c r="AM36" s="6">
        <v>140</v>
      </c>
      <c r="AN36" s="6">
        <v>577</v>
      </c>
      <c r="AO36" s="6">
        <v>32960</v>
      </c>
      <c r="AP36" s="6">
        <v>0.1847</v>
      </c>
      <c r="AQ36" s="6">
        <v>0.80469999999999997</v>
      </c>
      <c r="AR36" s="6">
        <v>0.36730000000000002</v>
      </c>
      <c r="AT36" s="6">
        <f t="shared" si="0"/>
        <v>308.88372093023258</v>
      </c>
      <c r="AU36" s="6">
        <f t="shared" si="1"/>
        <v>256.00787401574803</v>
      </c>
      <c r="AV36" s="6">
        <f t="shared" si="2"/>
        <v>211.31481481481481</v>
      </c>
      <c r="AW36" s="7">
        <f t="shared" si="3"/>
        <v>102.05263157894737</v>
      </c>
      <c r="AX36" s="6">
        <f t="shared" si="4"/>
        <v>119.29573170731707</v>
      </c>
      <c r="AY36" s="6">
        <f t="shared" si="5"/>
        <v>235.42857142857142</v>
      </c>
      <c r="BA36" s="6">
        <f>VLOOKUP(A36, ALL_AP_DATA!$A$2:$F$3600, 6, FALSE)</f>
        <v>758</v>
      </c>
      <c r="BB36" s="6">
        <f>VLOOKUP(A36, projmetadata!$A$2:$D$2036, 4, FALSE)</f>
        <v>157346</v>
      </c>
      <c r="BC36" s="6" t="e">
        <f t="array" aca="1" ref="BC36" ca="1">_xludf.IFS(I36&lt;&gt;0, F36/I36, P36&lt;&gt;0, M36/P36, W36&lt;&gt;0, T36/W36, AD36&lt;&gt;0, AA36/AD36, AK36&lt;&gt;0, AH36/AK36, AR36&lt;&gt;0, AO36/AR36, TRUE, 0)</f>
        <v>#NAME?</v>
      </c>
      <c r="BE36" s="6" t="e">
        <f t="shared" ca="1" si="6"/>
        <v>#NAME?</v>
      </c>
      <c r="BF36" s="6" t="e">
        <f t="shared" ca="1" si="7"/>
        <v>#NAME?</v>
      </c>
      <c r="BG36" s="6">
        <f t="shared" si="8"/>
        <v>0.57024010778793233</v>
      </c>
      <c r="BH36" s="6">
        <f>VLOOKUP(A36, ALL_AP_DATA!$A$2:$D$3600, 3, FALSE)</f>
        <v>400</v>
      </c>
      <c r="BI36" s="6">
        <f>VLOOKUP(A36, ALL_AP_DATA!$A$2:$E$3600, 5, FALSE)</f>
        <v>89725</v>
      </c>
      <c r="BJ36" s="6">
        <f t="shared" si="9"/>
        <v>118.37071240105541</v>
      </c>
      <c r="BK36" s="6">
        <f t="shared" si="10"/>
        <v>0.52770448548812665</v>
      </c>
    </row>
    <row r="37" spans="1:63" ht="15.75" customHeight="1" x14ac:dyDescent="0.2">
      <c r="A37" s="6" t="s">
        <v>97</v>
      </c>
      <c r="B37" s="6" t="s">
        <v>64</v>
      </c>
      <c r="C37" s="6">
        <v>6</v>
      </c>
      <c r="D37" s="6">
        <v>44</v>
      </c>
      <c r="E37" s="6">
        <v>0</v>
      </c>
      <c r="F37" s="6">
        <v>0</v>
      </c>
      <c r="G37" s="6">
        <v>0.1522</v>
      </c>
      <c r="H37" s="6">
        <v>0</v>
      </c>
      <c r="I37" s="6">
        <v>0</v>
      </c>
      <c r="X37" s="6">
        <v>17</v>
      </c>
      <c r="Y37" s="6">
        <v>99</v>
      </c>
      <c r="Z37" s="6">
        <v>0</v>
      </c>
      <c r="AA37" s="6">
        <v>0</v>
      </c>
      <c r="AB37" s="6">
        <v>0.34260000000000002</v>
      </c>
      <c r="AC37" s="6">
        <v>0</v>
      </c>
      <c r="AD37" s="6">
        <v>0</v>
      </c>
      <c r="AE37" s="6">
        <v>16</v>
      </c>
      <c r="AF37" s="6">
        <v>100</v>
      </c>
      <c r="AG37" s="6">
        <v>0</v>
      </c>
      <c r="AH37" s="6">
        <v>0</v>
      </c>
      <c r="AI37" s="6">
        <v>0.34599999999999997</v>
      </c>
      <c r="AJ37" s="6">
        <v>0</v>
      </c>
      <c r="AK37" s="6">
        <v>0</v>
      </c>
      <c r="AT37" s="6">
        <f t="shared" si="0"/>
        <v>0</v>
      </c>
      <c r="AU37" s="6" t="str">
        <f t="shared" si="1"/>
        <v/>
      </c>
      <c r="AV37" s="6" t="str">
        <f t="shared" si="2"/>
        <v/>
      </c>
      <c r="AW37" s="7">
        <f t="shared" si="3"/>
        <v>0</v>
      </c>
      <c r="AX37" s="6">
        <f t="shared" si="4"/>
        <v>0</v>
      </c>
      <c r="AY37" s="6" t="str">
        <f t="shared" si="5"/>
        <v/>
      </c>
      <c r="BA37" s="6">
        <f>VLOOKUP(A37, ALL_AP_DATA!$A$2:$F$3600, 6, FALSE)</f>
        <v>289</v>
      </c>
      <c r="BB37" s="6">
        <f>VLOOKUP(A37, projmetadata!$A$2:$D$2036, 4, FALSE)</f>
        <v>29280</v>
      </c>
      <c r="BC37" s="6" t="e">
        <f t="array" aca="1" ref="BC37" ca="1">_xludf.IFS(I37&lt;&gt;0, F37/I37, P37&lt;&gt;0, M37/P37, W37&lt;&gt;0, T37/W37, AD37&lt;&gt;0, AA37/AD37, AK37&lt;&gt;0, AH37/AK37, AR37&lt;&gt;0, AO37/AR37, TRUE, 0)</f>
        <v>#NAME?</v>
      </c>
      <c r="BE37" s="6" t="e">
        <f t="shared" ca="1" si="6"/>
        <v>#NAME?</v>
      </c>
      <c r="BF37" s="6" t="e">
        <f t="shared" ca="1" si="7"/>
        <v>#NAME?</v>
      </c>
      <c r="BG37" s="6">
        <f t="shared" si="8"/>
        <v>0</v>
      </c>
      <c r="BH37" s="6">
        <f>VLOOKUP(A37, ALL_AP_DATA!$A$2:$D$3600, 3, FALSE)</f>
        <v>159</v>
      </c>
      <c r="BI37" s="6">
        <f>VLOOKUP(A37, ALL_AP_DATA!$A$2:$E$3600, 5, FALSE)</f>
        <v>0</v>
      </c>
      <c r="BJ37" s="6">
        <f t="shared" si="9"/>
        <v>0</v>
      </c>
      <c r="BK37" s="6">
        <f t="shared" si="10"/>
        <v>0.55017301038062283</v>
      </c>
    </row>
    <row r="38" spans="1:63" ht="15.75" customHeight="1" x14ac:dyDescent="0.2">
      <c r="A38" s="6" t="s">
        <v>98</v>
      </c>
      <c r="B38" s="6" t="s">
        <v>64</v>
      </c>
      <c r="C38" s="6">
        <v>5</v>
      </c>
      <c r="D38" s="6">
        <v>12</v>
      </c>
      <c r="E38" s="6">
        <v>35</v>
      </c>
      <c r="F38" s="6">
        <v>4326</v>
      </c>
      <c r="G38" s="6">
        <v>9.7600000000000006E-2</v>
      </c>
      <c r="H38" s="6">
        <v>0.29659999999999997</v>
      </c>
      <c r="I38" s="6">
        <v>0.23719999999999999</v>
      </c>
      <c r="Q38" s="6">
        <v>9</v>
      </c>
      <c r="R38" s="6">
        <v>54</v>
      </c>
      <c r="S38" s="6">
        <v>114</v>
      </c>
      <c r="T38" s="6">
        <v>16132</v>
      </c>
      <c r="U38" s="6">
        <v>0.439</v>
      </c>
      <c r="V38" s="6">
        <v>0.96609999999999996</v>
      </c>
      <c r="W38" s="6">
        <v>0.88439999999999996</v>
      </c>
      <c r="X38" s="6">
        <v>1</v>
      </c>
      <c r="Y38" s="6">
        <v>3</v>
      </c>
      <c r="Z38" s="6">
        <v>5</v>
      </c>
      <c r="AA38" s="6">
        <v>157</v>
      </c>
      <c r="AB38" s="6">
        <v>2.4400000000000002E-2</v>
      </c>
      <c r="AC38" s="6">
        <v>4.24E-2</v>
      </c>
      <c r="AD38" s="6">
        <v>8.6E-3</v>
      </c>
      <c r="AE38" s="6">
        <v>3</v>
      </c>
      <c r="AF38" s="6">
        <v>12</v>
      </c>
      <c r="AG38" s="6">
        <v>42</v>
      </c>
      <c r="AH38" s="6">
        <v>2815</v>
      </c>
      <c r="AI38" s="6">
        <v>9.7600000000000006E-2</v>
      </c>
      <c r="AJ38" s="6">
        <v>0.35589999999999999</v>
      </c>
      <c r="AK38" s="6">
        <v>0.15429999999999999</v>
      </c>
      <c r="AT38" s="6">
        <f t="shared" si="0"/>
        <v>360.5</v>
      </c>
      <c r="AU38" s="6" t="str">
        <f t="shared" si="1"/>
        <v/>
      </c>
      <c r="AV38" s="6">
        <f t="shared" si="2"/>
        <v>298.74074074074076</v>
      </c>
      <c r="AW38" s="7">
        <f t="shared" si="3"/>
        <v>52.333333333333336</v>
      </c>
      <c r="AX38" s="6">
        <f t="shared" si="4"/>
        <v>234.58333333333334</v>
      </c>
      <c r="AY38" s="6" t="str">
        <f t="shared" si="5"/>
        <v/>
      </c>
      <c r="BA38" s="6">
        <f>VLOOKUP(A38, ALL_AP_DATA!$A$2:$F$3600, 6, FALSE)</f>
        <v>123</v>
      </c>
      <c r="BB38" s="6">
        <f>VLOOKUP(A38, projmetadata!$A$2:$D$2036, 4, FALSE)</f>
        <v>15034</v>
      </c>
      <c r="BC38" s="6" t="e">
        <f t="array" aca="1" ref="BC38" ca="1">_xludf.IFS(I38&lt;&gt;0, F38/I38, P38&lt;&gt;0, M38/P38, W38&lt;&gt;0, T38/W38, AD38&lt;&gt;0, AA38/AD38, AK38&lt;&gt;0, AH38/AK38, AR38&lt;&gt;0, AO38/AR38, TRUE, 0)</f>
        <v>#NAME?</v>
      </c>
      <c r="BE38" s="6" t="e">
        <f t="shared" ca="1" si="6"/>
        <v>#NAME?</v>
      </c>
      <c r="BF38" s="6" t="e">
        <f t="shared" ca="1" si="7"/>
        <v>#NAME?</v>
      </c>
      <c r="BG38" s="6">
        <f t="shared" si="8"/>
        <v>1.2133164826393508</v>
      </c>
      <c r="BH38" s="6">
        <f>VLOOKUP(A38, ALL_AP_DATA!$A$2:$D$3600, 3, FALSE)</f>
        <v>64</v>
      </c>
      <c r="BI38" s="6">
        <f>VLOOKUP(A38, ALL_AP_DATA!$A$2:$E$3600, 5, FALSE)</f>
        <v>18241</v>
      </c>
      <c r="BJ38" s="6">
        <f t="shared" si="9"/>
        <v>148.30081300813009</v>
      </c>
      <c r="BK38" s="6">
        <f t="shared" si="10"/>
        <v>0.52032520325203258</v>
      </c>
    </row>
    <row r="39" spans="1:63" ht="15.75" customHeight="1" x14ac:dyDescent="0.2">
      <c r="A39" s="6" t="s">
        <v>99</v>
      </c>
      <c r="B39" s="6" t="s">
        <v>61</v>
      </c>
      <c r="AE39" s="6">
        <v>1</v>
      </c>
      <c r="AF39" s="6">
        <v>3</v>
      </c>
      <c r="AG39" s="6">
        <v>1</v>
      </c>
      <c r="AH39" s="6">
        <v>4</v>
      </c>
      <c r="AI39" s="6">
        <v>9.1000000000000004E-3</v>
      </c>
      <c r="AJ39" s="6">
        <v>1.12E-2</v>
      </c>
      <c r="AK39" s="6">
        <v>2.9999999999999997E-4</v>
      </c>
      <c r="AT39" s="6" t="str">
        <f t="shared" si="0"/>
        <v/>
      </c>
      <c r="AU39" s="6" t="str">
        <f t="shared" si="1"/>
        <v/>
      </c>
      <c r="AV39" s="6" t="str">
        <f t="shared" si="2"/>
        <v/>
      </c>
      <c r="AW39" s="7" t="str">
        <f t="shared" si="3"/>
        <v/>
      </c>
      <c r="AX39" s="6">
        <f t="shared" si="4"/>
        <v>1.3333333333333333</v>
      </c>
      <c r="AY39" s="6" t="str">
        <f t="shared" si="5"/>
        <v/>
      </c>
      <c r="BA39" s="6">
        <f>VLOOKUP(A39, ALL_AP_DATA!$A$2:$F$3600, 6, FALSE)</f>
        <v>328</v>
      </c>
      <c r="BB39" s="6">
        <f>VLOOKUP(A39, projmetadata!$A$2:$D$2036, 4, FALSE)</f>
        <v>27857</v>
      </c>
      <c r="BC39" s="6" t="e">
        <f t="array" aca="1" ref="BC39" ca="1">_xludf.IFS(I39&lt;&gt;0, F39/I39, P39&lt;&gt;0, M39/P39, W39&lt;&gt;0, T39/W39, AD39&lt;&gt;0, AA39/AD39, AK39&lt;&gt;0, AH39/AK39, AR39&lt;&gt;0, AO39/AR39, TRUE, 0)</f>
        <v>#NAME?</v>
      </c>
      <c r="BE39" s="6" t="e">
        <f t="shared" ca="1" si="6"/>
        <v>#NAME?</v>
      </c>
      <c r="BF39" s="6" t="e">
        <f t="shared" ca="1" si="7"/>
        <v>#NAME?</v>
      </c>
      <c r="BG39" s="6">
        <f t="shared" si="8"/>
        <v>0.55795670747029469</v>
      </c>
      <c r="BH39" s="6">
        <f>VLOOKUP(A39, ALL_AP_DATA!$A$2:$D$3600, 3, FALSE)</f>
        <v>3</v>
      </c>
      <c r="BI39" s="6">
        <f>VLOOKUP(A39, ALL_AP_DATA!$A$2:$E$3600, 5, FALSE)</f>
        <v>15543</v>
      </c>
      <c r="BJ39" s="6">
        <f t="shared" si="9"/>
        <v>47.387195121951223</v>
      </c>
      <c r="BK39" s="6">
        <f t="shared" si="10"/>
        <v>9.1463414634146336E-3</v>
      </c>
    </row>
    <row r="40" spans="1:63" ht="15.75" customHeight="1" x14ac:dyDescent="0.2">
      <c r="A40" s="6" t="s">
        <v>100</v>
      </c>
      <c r="B40" s="6" t="s">
        <v>61</v>
      </c>
      <c r="C40" s="6">
        <v>1</v>
      </c>
      <c r="D40" s="6">
        <v>4</v>
      </c>
      <c r="E40" s="6">
        <v>1</v>
      </c>
      <c r="F40" s="6">
        <v>2</v>
      </c>
      <c r="G40" s="6">
        <v>5.7999999999999996E-3</v>
      </c>
      <c r="H40" s="6">
        <v>1E-3</v>
      </c>
      <c r="I40" s="6">
        <v>0</v>
      </c>
      <c r="J40" s="6">
        <v>3</v>
      </c>
      <c r="K40" s="6">
        <v>35</v>
      </c>
      <c r="L40" s="6">
        <v>486</v>
      </c>
      <c r="M40" s="6">
        <v>41672</v>
      </c>
      <c r="N40" s="6">
        <v>5.0700000000000002E-2</v>
      </c>
      <c r="O40" s="6">
        <v>0.49340000000000001</v>
      </c>
      <c r="P40" s="6">
        <v>0.28549999999999998</v>
      </c>
      <c r="Q40" s="6">
        <v>26</v>
      </c>
      <c r="R40" s="6">
        <v>149</v>
      </c>
      <c r="S40" s="6">
        <v>932</v>
      </c>
      <c r="T40" s="6">
        <v>143795</v>
      </c>
      <c r="U40" s="6">
        <v>0.21560000000000001</v>
      </c>
      <c r="V40" s="6">
        <v>0.94620000000000004</v>
      </c>
      <c r="W40" s="6">
        <v>0.98519999999999996</v>
      </c>
      <c r="X40" s="6">
        <v>22</v>
      </c>
      <c r="Y40" s="6">
        <v>252</v>
      </c>
      <c r="Z40" s="6">
        <v>846</v>
      </c>
      <c r="AA40" s="6">
        <v>121301</v>
      </c>
      <c r="AB40" s="6">
        <v>0.36470000000000002</v>
      </c>
      <c r="AC40" s="6">
        <v>0.8589</v>
      </c>
      <c r="AD40" s="6">
        <v>0.83109999999999995</v>
      </c>
      <c r="AE40" s="6">
        <v>28</v>
      </c>
      <c r="AF40" s="6">
        <v>191</v>
      </c>
      <c r="AG40" s="6">
        <v>799</v>
      </c>
      <c r="AH40" s="6">
        <v>96153</v>
      </c>
      <c r="AI40" s="6">
        <v>0.27639999999999998</v>
      </c>
      <c r="AJ40" s="6">
        <v>0.81120000000000003</v>
      </c>
      <c r="AK40" s="6">
        <v>0.65880000000000005</v>
      </c>
      <c r="AL40" s="6">
        <v>4</v>
      </c>
      <c r="AM40" s="6">
        <v>72</v>
      </c>
      <c r="AN40" s="6">
        <v>754</v>
      </c>
      <c r="AO40" s="6">
        <v>109410</v>
      </c>
      <c r="AP40" s="6">
        <v>0.1042</v>
      </c>
      <c r="AQ40" s="6">
        <v>0.76549999999999996</v>
      </c>
      <c r="AR40" s="6">
        <v>0.74960000000000004</v>
      </c>
      <c r="AT40" s="6">
        <f t="shared" si="0"/>
        <v>0.5</v>
      </c>
      <c r="AU40" s="6">
        <f t="shared" si="1"/>
        <v>1190.6285714285714</v>
      </c>
      <c r="AV40" s="6">
        <f t="shared" si="2"/>
        <v>965.06711409395973</v>
      </c>
      <c r="AW40" s="7">
        <f t="shared" si="3"/>
        <v>481.35317460317458</v>
      </c>
      <c r="AX40" s="6">
        <f t="shared" si="4"/>
        <v>503.41884816753929</v>
      </c>
      <c r="AY40" s="6">
        <f t="shared" si="5"/>
        <v>1519.5833333333333</v>
      </c>
      <c r="BA40" s="6">
        <f>VLOOKUP(A40, ALL_AP_DATA!$A$2:$F$3600, 6, FALSE)</f>
        <v>691</v>
      </c>
      <c r="BB40" s="6">
        <f>VLOOKUP(A40, projmetadata!$A$2:$D$2036, 4, FALSE)</f>
        <v>191369</v>
      </c>
      <c r="BC40" s="6" t="e">
        <f t="array" aca="1" ref="BC40" ca="1">_xludf.IFS(I40&lt;&gt;0, F40/I40, P40&lt;&gt;0, M40/P40, W40&lt;&gt;0, T40/W40, AD40&lt;&gt;0, AA40/AD40, AK40&lt;&gt;0, AH40/AK40, AR40&lt;&gt;0, AO40/AR40, TRUE, 0)</f>
        <v>#NAME?</v>
      </c>
      <c r="BE40" s="6" t="e">
        <f t="shared" ca="1" si="6"/>
        <v>#NAME?</v>
      </c>
      <c r="BF40" s="6" t="e">
        <f t="shared" ca="1" si="7"/>
        <v>#NAME?</v>
      </c>
      <c r="BG40" s="6">
        <f t="shared" si="8"/>
        <v>0.76267316022971332</v>
      </c>
      <c r="BH40" s="6">
        <f>VLOOKUP(A40, ALL_AP_DATA!$A$2:$D$3600, 3, FALSE)</f>
        <v>378</v>
      </c>
      <c r="BI40" s="6">
        <f>VLOOKUP(A40, ALL_AP_DATA!$A$2:$E$3600, 5, FALSE)</f>
        <v>145952</v>
      </c>
      <c r="BJ40" s="6">
        <f t="shared" si="9"/>
        <v>211.21852387843705</v>
      </c>
      <c r="BK40" s="6">
        <f t="shared" si="10"/>
        <v>0.54703328509406657</v>
      </c>
    </row>
    <row r="41" spans="1:63" ht="15.75" customHeight="1" x14ac:dyDescent="0.2">
      <c r="A41" s="6" t="s">
        <v>101</v>
      </c>
      <c r="B41" s="6" t="s">
        <v>61</v>
      </c>
      <c r="C41" s="6">
        <v>2</v>
      </c>
      <c r="D41" s="6">
        <v>4</v>
      </c>
      <c r="E41" s="6">
        <v>0</v>
      </c>
      <c r="F41" s="6">
        <v>0</v>
      </c>
      <c r="G41" s="6">
        <v>9.1000000000000004E-3</v>
      </c>
      <c r="H41" s="6">
        <v>0</v>
      </c>
      <c r="I41" s="6">
        <v>0</v>
      </c>
      <c r="X41" s="6">
        <v>12</v>
      </c>
      <c r="Y41" s="6">
        <v>19</v>
      </c>
      <c r="Z41" s="6">
        <v>0</v>
      </c>
      <c r="AA41" s="6">
        <v>0</v>
      </c>
      <c r="AB41" s="6">
        <v>4.3400000000000001E-2</v>
      </c>
      <c r="AC41" s="6">
        <v>0</v>
      </c>
      <c r="AD41" s="6">
        <v>0</v>
      </c>
      <c r="AT41" s="6">
        <f t="shared" si="0"/>
        <v>0</v>
      </c>
      <c r="AU41" s="6" t="str">
        <f t="shared" si="1"/>
        <v/>
      </c>
      <c r="AV41" s="6" t="str">
        <f t="shared" si="2"/>
        <v/>
      </c>
      <c r="AW41" s="7">
        <f t="shared" si="3"/>
        <v>0</v>
      </c>
      <c r="AX41" s="6" t="str">
        <f t="shared" si="4"/>
        <v/>
      </c>
      <c r="AY41" s="6" t="str">
        <f t="shared" si="5"/>
        <v/>
      </c>
      <c r="BA41" s="6">
        <f>VLOOKUP(A41, ALL_AP_DATA!$A$2:$F$3600, 6, FALSE)</f>
        <v>438</v>
      </c>
      <c r="BB41" s="6">
        <f>VLOOKUP(A41, projmetadata!$A$2:$D$2036, 4, FALSE)</f>
        <v>11821</v>
      </c>
      <c r="BC41" s="6" t="e">
        <f t="array" aca="1" ref="BC41" ca="1">_xludf.IFS(I41&lt;&gt;0, F41/I41, P41&lt;&gt;0, M41/P41, W41&lt;&gt;0, T41/W41, AD41&lt;&gt;0, AA41/AD41, AK41&lt;&gt;0, AH41/AK41, AR41&lt;&gt;0, AO41/AR41, TRUE, 0)</f>
        <v>#NAME?</v>
      </c>
      <c r="BE41" s="6" t="e">
        <f t="shared" ca="1" si="6"/>
        <v>#NAME?</v>
      </c>
      <c r="BF41" s="6" t="e">
        <f t="shared" ca="1" si="7"/>
        <v>#NAME?</v>
      </c>
      <c r="BG41" s="6">
        <f t="shared" si="8"/>
        <v>5.5832839861263851E-3</v>
      </c>
      <c r="BH41" s="6">
        <f>VLOOKUP(A41, ALL_AP_DATA!$A$2:$D$3600, 3, FALSE)</f>
        <v>19</v>
      </c>
      <c r="BI41" s="6">
        <f>VLOOKUP(A41, ALL_AP_DATA!$A$2:$E$3600, 5, FALSE)</f>
        <v>66</v>
      </c>
      <c r="BJ41" s="6">
        <f t="shared" si="9"/>
        <v>0.15068493150684931</v>
      </c>
      <c r="BK41" s="6">
        <f t="shared" si="10"/>
        <v>4.3378995433789952E-2</v>
      </c>
    </row>
    <row r="42" spans="1:63" ht="15.75" customHeight="1" x14ac:dyDescent="0.2">
      <c r="A42" s="6" t="s">
        <v>102</v>
      </c>
      <c r="B42" s="6" t="s">
        <v>64</v>
      </c>
      <c r="AE42" s="6">
        <v>1</v>
      </c>
      <c r="AF42" s="6">
        <v>3</v>
      </c>
      <c r="AG42" s="6">
        <v>0</v>
      </c>
      <c r="AH42" s="6">
        <v>0</v>
      </c>
      <c r="AI42" s="6">
        <v>0.125</v>
      </c>
      <c r="AJ42" s="6">
        <v>0</v>
      </c>
      <c r="AK42" s="6">
        <v>0</v>
      </c>
      <c r="AT42" s="6" t="str">
        <f t="shared" si="0"/>
        <v/>
      </c>
      <c r="AU42" s="6" t="str">
        <f t="shared" si="1"/>
        <v/>
      </c>
      <c r="AV42" s="6" t="str">
        <f t="shared" si="2"/>
        <v/>
      </c>
      <c r="AW42" s="7" t="str">
        <f t="shared" si="3"/>
        <v/>
      </c>
      <c r="AX42" s="6">
        <f t="shared" si="4"/>
        <v>0</v>
      </c>
      <c r="AY42" s="6" t="str">
        <f t="shared" si="5"/>
        <v/>
      </c>
      <c r="BA42" s="6">
        <f>VLOOKUP(A42, ALL_AP_DATA!$A$2:$F$3600, 6, FALSE)</f>
        <v>24</v>
      </c>
      <c r="BB42" s="6">
        <f>VLOOKUP(A42, projmetadata!$A$2:$D$2036, 4, FALSE)</f>
        <v>23607</v>
      </c>
      <c r="BC42" s="6" t="e">
        <f t="array" aca="1" ref="BC42" ca="1">_xludf.IFS(I42&lt;&gt;0, F42/I42, P42&lt;&gt;0, M42/P42, W42&lt;&gt;0, T42/W42, AD42&lt;&gt;0, AA42/AD42, AK42&lt;&gt;0, AH42/AK42, AR42&lt;&gt;0, AO42/AR42, TRUE, 0)</f>
        <v>#NAME?</v>
      </c>
      <c r="BE42" s="6" t="e">
        <f t="shared" ca="1" si="6"/>
        <v>#NAME?</v>
      </c>
      <c r="BF42" s="6" t="e">
        <f t="shared" ca="1" si="7"/>
        <v>#NAME?</v>
      </c>
      <c r="BG42" s="6">
        <f t="shared" si="8"/>
        <v>0</v>
      </c>
      <c r="BH42" s="6">
        <f>VLOOKUP(A42, ALL_AP_DATA!$A$2:$D$3600, 3, FALSE)</f>
        <v>3</v>
      </c>
      <c r="BI42" s="6">
        <f>VLOOKUP(A42, ALL_AP_DATA!$A$2:$E$3600, 5, FALSE)</f>
        <v>0</v>
      </c>
      <c r="BJ42" s="6">
        <f t="shared" si="9"/>
        <v>0</v>
      </c>
      <c r="BK42" s="6">
        <f t="shared" si="10"/>
        <v>0.125</v>
      </c>
    </row>
    <row r="43" spans="1:63" ht="15.75" customHeight="1" x14ac:dyDescent="0.2">
      <c r="A43" s="6" t="s">
        <v>103</v>
      </c>
      <c r="B43" s="6" t="s">
        <v>61</v>
      </c>
      <c r="C43" s="6">
        <v>2</v>
      </c>
      <c r="D43" s="6">
        <v>29</v>
      </c>
      <c r="E43" s="6">
        <v>107</v>
      </c>
      <c r="F43" s="6">
        <v>13201</v>
      </c>
      <c r="G43" s="6">
        <v>8.8999999999999996E-2</v>
      </c>
      <c r="H43" s="6">
        <v>0.39929999999999999</v>
      </c>
      <c r="I43" s="6">
        <v>0.54159999999999997</v>
      </c>
      <c r="J43" s="6">
        <v>1</v>
      </c>
      <c r="K43" s="6">
        <v>9</v>
      </c>
      <c r="L43" s="6">
        <v>55</v>
      </c>
      <c r="M43" s="6">
        <v>1671</v>
      </c>
      <c r="N43" s="6">
        <v>2.76E-2</v>
      </c>
      <c r="O43" s="6">
        <v>0.20519999999999999</v>
      </c>
      <c r="P43" s="6">
        <v>6.8599999999999994E-2</v>
      </c>
      <c r="Q43" s="6">
        <v>24</v>
      </c>
      <c r="R43" s="6">
        <v>90</v>
      </c>
      <c r="S43" s="6">
        <v>177</v>
      </c>
      <c r="T43" s="6">
        <v>19433</v>
      </c>
      <c r="U43" s="6">
        <v>0.27610000000000001</v>
      </c>
      <c r="V43" s="6">
        <v>0.66039999999999999</v>
      </c>
      <c r="W43" s="6">
        <v>0.79720000000000002</v>
      </c>
      <c r="X43" s="6">
        <v>28</v>
      </c>
      <c r="Y43" s="6">
        <v>255</v>
      </c>
      <c r="Z43" s="6">
        <v>242</v>
      </c>
      <c r="AA43" s="6">
        <v>21630</v>
      </c>
      <c r="AB43" s="6">
        <v>0.78220000000000001</v>
      </c>
      <c r="AC43" s="6">
        <v>0.90300000000000002</v>
      </c>
      <c r="AD43" s="6">
        <v>0.88729999999999998</v>
      </c>
      <c r="AE43" s="6">
        <v>18</v>
      </c>
      <c r="AF43" s="6">
        <v>52</v>
      </c>
      <c r="AG43" s="6">
        <v>127</v>
      </c>
      <c r="AH43" s="6">
        <v>14821</v>
      </c>
      <c r="AI43" s="6">
        <v>0.1595</v>
      </c>
      <c r="AJ43" s="6">
        <v>0.47389999999999999</v>
      </c>
      <c r="AK43" s="6">
        <v>0.60799999999999998</v>
      </c>
      <c r="AL43" s="6">
        <v>2</v>
      </c>
      <c r="AM43" s="6">
        <v>42</v>
      </c>
      <c r="AN43" s="6">
        <v>111</v>
      </c>
      <c r="AO43" s="6">
        <v>4182</v>
      </c>
      <c r="AP43" s="6">
        <v>0.1288</v>
      </c>
      <c r="AQ43" s="6">
        <v>0.41420000000000001</v>
      </c>
      <c r="AR43" s="6">
        <v>0.1716</v>
      </c>
      <c r="AT43" s="6">
        <f t="shared" si="0"/>
        <v>455.20689655172413</v>
      </c>
      <c r="AU43" s="6">
        <f t="shared" si="1"/>
        <v>185.66666666666666</v>
      </c>
      <c r="AV43" s="6">
        <f t="shared" si="2"/>
        <v>215.92222222222222</v>
      </c>
      <c r="AW43" s="7">
        <f t="shared" si="3"/>
        <v>84.82352941176471</v>
      </c>
      <c r="AX43" s="6">
        <f t="shared" si="4"/>
        <v>285.01923076923077</v>
      </c>
      <c r="AY43" s="6">
        <f t="shared" si="5"/>
        <v>99.571428571428569</v>
      </c>
      <c r="BA43" s="6">
        <f>VLOOKUP(A43, ALL_AP_DATA!$A$2:$F$3600, 6, FALSE)</f>
        <v>326</v>
      </c>
      <c r="BB43" s="6">
        <f>VLOOKUP(A43, projmetadata!$A$2:$D$2036, 4, FALSE)</f>
        <v>42151</v>
      </c>
      <c r="BC43" s="6" t="e">
        <f t="array" aca="1" ref="BC43" ca="1">_xludf.IFS(I43&lt;&gt;0, F43/I43, P43&lt;&gt;0, M43/P43, W43&lt;&gt;0, T43/W43, AD43&lt;&gt;0, AA43/AD43, AK43&lt;&gt;0, AH43/AK43, AR43&lt;&gt;0, AO43/AR43, TRUE, 0)</f>
        <v>#NAME?</v>
      </c>
      <c r="BE43" s="6" t="e">
        <f t="shared" ca="1" si="6"/>
        <v>#NAME?</v>
      </c>
      <c r="BF43" s="6" t="e">
        <f t="shared" ca="1" si="7"/>
        <v>#NAME?</v>
      </c>
      <c r="BG43" s="6">
        <f t="shared" si="8"/>
        <v>0.57830181964840688</v>
      </c>
      <c r="BH43" s="6">
        <f>VLOOKUP(A43, ALL_AP_DATA!$A$2:$D$3600, 3, FALSE)</f>
        <v>271</v>
      </c>
      <c r="BI43" s="6">
        <f>VLOOKUP(A43, ALL_AP_DATA!$A$2:$E$3600, 5, FALSE)</f>
        <v>24376</v>
      </c>
      <c r="BJ43" s="6">
        <f t="shared" si="9"/>
        <v>74.773006134969322</v>
      </c>
      <c r="BK43" s="6">
        <f t="shared" si="10"/>
        <v>0.83128834355828218</v>
      </c>
    </row>
    <row r="44" spans="1:63" ht="15.75" customHeight="1" x14ac:dyDescent="0.2">
      <c r="A44" s="6" t="s">
        <v>104</v>
      </c>
      <c r="B44" s="6" t="s">
        <v>61</v>
      </c>
      <c r="Q44" s="6">
        <v>2</v>
      </c>
      <c r="R44" s="6">
        <v>16</v>
      </c>
      <c r="S44" s="6">
        <v>7</v>
      </c>
      <c r="T44" s="6">
        <v>407</v>
      </c>
      <c r="U44" s="6">
        <v>0.16</v>
      </c>
      <c r="V44" s="6">
        <v>0.63639999999999997</v>
      </c>
      <c r="W44" s="6">
        <v>0.55220000000000002</v>
      </c>
      <c r="X44" s="6">
        <v>2</v>
      </c>
      <c r="Y44" s="6">
        <v>40</v>
      </c>
      <c r="Z44" s="6">
        <v>9</v>
      </c>
      <c r="AA44" s="6">
        <v>358</v>
      </c>
      <c r="AB44" s="6">
        <v>0.4</v>
      </c>
      <c r="AC44" s="6">
        <v>0.81820000000000004</v>
      </c>
      <c r="AD44" s="6">
        <v>0.48580000000000001</v>
      </c>
      <c r="AE44" s="6">
        <v>1</v>
      </c>
      <c r="AF44" s="6">
        <v>4</v>
      </c>
      <c r="AG44" s="6">
        <v>3</v>
      </c>
      <c r="AH44" s="6">
        <v>28</v>
      </c>
      <c r="AI44" s="6">
        <v>0.04</v>
      </c>
      <c r="AJ44" s="6">
        <v>0.2727</v>
      </c>
      <c r="AK44" s="6">
        <v>3.7999999999999999E-2</v>
      </c>
      <c r="AT44" s="6" t="str">
        <f t="shared" si="0"/>
        <v/>
      </c>
      <c r="AU44" s="6" t="str">
        <f t="shared" si="1"/>
        <v/>
      </c>
      <c r="AV44" s="6">
        <f t="shared" si="2"/>
        <v>25.4375</v>
      </c>
      <c r="AW44" s="7">
        <f t="shared" si="3"/>
        <v>8.9499999999999993</v>
      </c>
      <c r="AX44" s="6">
        <f t="shared" si="4"/>
        <v>7</v>
      </c>
      <c r="AY44" s="6" t="str">
        <f t="shared" si="5"/>
        <v/>
      </c>
      <c r="BA44" s="6">
        <f>VLOOKUP(A44, ALL_AP_DATA!$A$2:$F$3600, 6, FALSE)</f>
        <v>100</v>
      </c>
      <c r="BB44" s="6"/>
      <c r="BC44" s="6" t="e">
        <f t="array" aca="1" ref="BC44" ca="1">_xludf.IFS(I44&lt;&gt;0, F44/I44, P44&lt;&gt;0, M44/P44, W44&lt;&gt;0, T44/W44, AD44&lt;&gt;0, AA44/AD44, AK44&lt;&gt;0, AH44/AK44, AR44&lt;&gt;0, AO44/AR44, TRUE, 0)</f>
        <v>#NAME?</v>
      </c>
      <c r="BE44" s="6"/>
      <c r="BF44" s="6"/>
      <c r="BG44" s="6"/>
      <c r="BH44" s="6">
        <f>VLOOKUP(A44, ALL_AP_DATA!$A$2:$D$3600, 3, FALSE)</f>
        <v>50</v>
      </c>
      <c r="BI44" s="6">
        <f>VLOOKUP(A44, ALL_AP_DATA!$A$2:$E$3600, 5, FALSE)</f>
        <v>737</v>
      </c>
      <c r="BJ44" s="6">
        <f t="shared" si="9"/>
        <v>7.37</v>
      </c>
      <c r="BK44" s="6"/>
    </row>
    <row r="45" spans="1:63" ht="15.75" customHeight="1" x14ac:dyDescent="0.2">
      <c r="A45" s="6" t="s">
        <v>105</v>
      </c>
      <c r="B45" s="6" t="s">
        <v>64</v>
      </c>
      <c r="C45" s="6">
        <v>4</v>
      </c>
      <c r="D45" s="6">
        <v>24</v>
      </c>
      <c r="E45" s="6">
        <v>83</v>
      </c>
      <c r="F45" s="6">
        <v>1987</v>
      </c>
      <c r="G45" s="6">
        <v>6.4199999999999993E-2</v>
      </c>
      <c r="H45" s="6">
        <v>0.27479999999999999</v>
      </c>
      <c r="I45" s="6">
        <v>6.3500000000000001E-2</v>
      </c>
      <c r="J45" s="6">
        <v>3</v>
      </c>
      <c r="K45" s="6">
        <v>49</v>
      </c>
      <c r="L45" s="6">
        <v>191</v>
      </c>
      <c r="M45" s="6">
        <v>23012</v>
      </c>
      <c r="N45" s="6">
        <v>0.13100000000000001</v>
      </c>
      <c r="O45" s="6">
        <v>0.63249999999999995</v>
      </c>
      <c r="P45" s="6">
        <v>0.73599999999999999</v>
      </c>
      <c r="Q45" s="6">
        <v>16</v>
      </c>
      <c r="R45" s="6">
        <v>78</v>
      </c>
      <c r="S45" s="6">
        <v>232</v>
      </c>
      <c r="T45" s="6">
        <v>28194</v>
      </c>
      <c r="U45" s="6">
        <v>0.20860000000000001</v>
      </c>
      <c r="V45" s="6">
        <v>0.76819999999999999</v>
      </c>
      <c r="W45" s="6">
        <v>0.90169999999999995</v>
      </c>
      <c r="X45" s="6">
        <v>13</v>
      </c>
      <c r="Y45" s="6">
        <v>80</v>
      </c>
      <c r="Z45" s="6">
        <v>147</v>
      </c>
      <c r="AA45" s="6">
        <v>6106</v>
      </c>
      <c r="AB45" s="6">
        <v>0.21390000000000001</v>
      </c>
      <c r="AC45" s="6">
        <v>0.48680000000000001</v>
      </c>
      <c r="AD45" s="6">
        <v>0.1953</v>
      </c>
      <c r="AE45" s="6">
        <v>22</v>
      </c>
      <c r="AF45" s="6">
        <v>85</v>
      </c>
      <c r="AG45" s="6">
        <v>194</v>
      </c>
      <c r="AH45" s="6">
        <v>20003</v>
      </c>
      <c r="AI45" s="6">
        <v>0.2273</v>
      </c>
      <c r="AJ45" s="6">
        <v>0.64239999999999997</v>
      </c>
      <c r="AK45" s="6">
        <v>0.63970000000000005</v>
      </c>
      <c r="AL45" s="6">
        <v>2</v>
      </c>
      <c r="AM45" s="6">
        <v>42</v>
      </c>
      <c r="AN45" s="6">
        <v>195</v>
      </c>
      <c r="AO45" s="6">
        <v>22457</v>
      </c>
      <c r="AP45" s="6">
        <v>0.1123</v>
      </c>
      <c r="AQ45" s="6">
        <v>0.64570000000000005</v>
      </c>
      <c r="AR45" s="6">
        <v>0.71819999999999995</v>
      </c>
      <c r="AT45" s="6">
        <f t="shared" si="0"/>
        <v>82.791666666666671</v>
      </c>
      <c r="AU45" s="6">
        <f t="shared" si="1"/>
        <v>469.63265306122452</v>
      </c>
      <c r="AV45" s="6">
        <f t="shared" si="2"/>
        <v>361.46153846153845</v>
      </c>
      <c r="AW45" s="7">
        <f t="shared" si="3"/>
        <v>76.325000000000003</v>
      </c>
      <c r="AX45" s="6">
        <f t="shared" si="4"/>
        <v>235.3294117647059</v>
      </c>
      <c r="AY45" s="6">
        <f t="shared" si="5"/>
        <v>534.69047619047615</v>
      </c>
      <c r="BA45" s="6">
        <f>VLOOKUP(A45, ALL_AP_DATA!$A$2:$F$3600, 6, FALSE)</f>
        <v>374</v>
      </c>
      <c r="BB45" s="6">
        <f>VLOOKUP(A45, projmetadata!$A$2:$D$2036, 4, FALSE)</f>
        <v>37448</v>
      </c>
      <c r="BC45" s="6" t="e">
        <f t="array" aca="1" ref="BC45" ca="1">_xludf.IFS(I45&lt;&gt;0, F45/I45, P45&lt;&gt;0, M45/P45, W45&lt;&gt;0, T45/W45, AD45&lt;&gt;0, AA45/AD45, AK45&lt;&gt;0, AH45/AK45, AR45&lt;&gt;0, AO45/AR45, TRUE, 0)</f>
        <v>#NAME?</v>
      </c>
      <c r="BE45" s="6" t="e">
        <f t="shared" ref="BE45:BE110" ca="1" si="11">BC45/BB45</f>
        <v>#NAME?</v>
      </c>
      <c r="BF45" s="6" t="e">
        <f t="shared" ref="BF45:BF110" ca="1" si="12">BC45/BA45</f>
        <v>#NAME?</v>
      </c>
      <c r="BG45" s="6"/>
      <c r="BH45" s="6">
        <f>VLOOKUP(A45, ALL_AP_DATA!$A$2:$D$3600, 3, FALSE)</f>
        <v>172</v>
      </c>
      <c r="BI45" s="6">
        <f>VLOOKUP(A45, ALL_AP_DATA!$A$2:$E$3600, 5, FALSE)</f>
        <v>31268</v>
      </c>
      <c r="BJ45" s="6">
        <f t="shared" si="9"/>
        <v>83.604278074866315</v>
      </c>
      <c r="BK45" s="6">
        <f t="shared" ref="BK45:BK110" si="13">BH45/BA45</f>
        <v>0.45989304812834225</v>
      </c>
    </row>
    <row r="46" spans="1:63" ht="15.75" customHeight="1" x14ac:dyDescent="0.2">
      <c r="A46" s="6" t="s">
        <v>106</v>
      </c>
      <c r="B46" s="6" t="s">
        <v>64</v>
      </c>
      <c r="C46" s="6">
        <v>5</v>
      </c>
      <c r="D46" s="6">
        <v>27</v>
      </c>
      <c r="E46" s="6">
        <v>0</v>
      </c>
      <c r="F46" s="6">
        <v>0</v>
      </c>
      <c r="G46" s="6">
        <v>0.1071</v>
      </c>
      <c r="H46" s="6">
        <v>0</v>
      </c>
      <c r="I46" s="6">
        <v>0</v>
      </c>
      <c r="X46" s="6">
        <v>20</v>
      </c>
      <c r="Y46" s="6">
        <v>121</v>
      </c>
      <c r="Z46" s="6">
        <v>0</v>
      </c>
      <c r="AA46" s="6">
        <v>0</v>
      </c>
      <c r="AB46" s="6">
        <v>0.48020000000000002</v>
      </c>
      <c r="AC46" s="6">
        <v>0</v>
      </c>
      <c r="AD46" s="6">
        <v>0</v>
      </c>
      <c r="AE46" s="6">
        <v>12</v>
      </c>
      <c r="AF46" s="6">
        <v>74</v>
      </c>
      <c r="AG46" s="6">
        <v>0</v>
      </c>
      <c r="AH46" s="6">
        <v>0</v>
      </c>
      <c r="AI46" s="6">
        <v>0.29370000000000002</v>
      </c>
      <c r="AJ46" s="6">
        <v>0</v>
      </c>
      <c r="AK46" s="6">
        <v>0</v>
      </c>
      <c r="AT46" s="6">
        <f t="shared" si="0"/>
        <v>0</v>
      </c>
      <c r="AU46" s="6" t="str">
        <f t="shared" si="1"/>
        <v/>
      </c>
      <c r="AV46" s="6" t="str">
        <f t="shared" si="2"/>
        <v/>
      </c>
      <c r="AW46" s="7">
        <f t="shared" si="3"/>
        <v>0</v>
      </c>
      <c r="AX46" s="6">
        <f t="shared" si="4"/>
        <v>0</v>
      </c>
      <c r="AY46" s="6" t="str">
        <f t="shared" si="5"/>
        <v/>
      </c>
      <c r="BA46" s="6">
        <f>VLOOKUP(A46, ALL_AP_DATA!$A$2:$F$3600, 6, FALSE)</f>
        <v>252</v>
      </c>
      <c r="BB46" s="6">
        <f>VLOOKUP(A46, projmetadata!$A$2:$D$2036, 4, FALSE)</f>
        <v>27331</v>
      </c>
      <c r="BC46" s="6" t="e">
        <f t="array" aca="1" ref="BC46" ca="1">_xludf.IFS(I46&lt;&gt;0, F46/I46, P46&lt;&gt;0, M46/P46, W46&lt;&gt;0, T46/W46, AD46&lt;&gt;0, AA46/AD46, AK46&lt;&gt;0, AH46/AK46, AR46&lt;&gt;0, AO46/AR46, TRUE, 0)</f>
        <v>#NAME?</v>
      </c>
      <c r="BE46" s="6" t="e">
        <f t="shared" ca="1" si="11"/>
        <v>#NAME?</v>
      </c>
      <c r="BF46" s="6" t="e">
        <f t="shared" ca="1" si="12"/>
        <v>#NAME?</v>
      </c>
      <c r="BG46" s="6"/>
      <c r="BH46" s="6">
        <f>VLOOKUP(A46, ALL_AP_DATA!$A$2:$D$3600, 3, FALSE)</f>
        <v>164</v>
      </c>
      <c r="BI46" s="6">
        <f>VLOOKUP(A46, ALL_AP_DATA!$A$2:$E$3600, 5, FALSE)</f>
        <v>0</v>
      </c>
      <c r="BJ46" s="6">
        <f t="shared" si="9"/>
        <v>0</v>
      </c>
      <c r="BK46" s="6">
        <f t="shared" si="13"/>
        <v>0.65079365079365081</v>
      </c>
    </row>
    <row r="47" spans="1:63" ht="15.75" customHeight="1" x14ac:dyDescent="0.2">
      <c r="A47" s="6" t="s">
        <v>107</v>
      </c>
      <c r="B47" s="6" t="s">
        <v>61</v>
      </c>
      <c r="C47" s="6">
        <v>1</v>
      </c>
      <c r="D47" s="6">
        <v>21</v>
      </c>
      <c r="E47" s="6">
        <v>0</v>
      </c>
      <c r="F47" s="6">
        <v>0</v>
      </c>
      <c r="G47" s="6">
        <v>8.8000000000000005E-3</v>
      </c>
      <c r="H47" s="6">
        <v>0</v>
      </c>
      <c r="I47" s="6">
        <v>0</v>
      </c>
      <c r="X47" s="6">
        <v>66</v>
      </c>
      <c r="Y47" s="6">
        <v>1022</v>
      </c>
      <c r="Z47" s="6">
        <v>19</v>
      </c>
      <c r="AA47" s="6">
        <v>309</v>
      </c>
      <c r="AB47" s="6">
        <v>0.42620000000000002</v>
      </c>
      <c r="AC47" s="6">
        <v>0.54290000000000005</v>
      </c>
      <c r="AD47" s="6">
        <v>0.20880000000000001</v>
      </c>
      <c r="AE47" s="6">
        <v>57</v>
      </c>
      <c r="AF47" s="6">
        <v>321</v>
      </c>
      <c r="AG47" s="6">
        <v>13</v>
      </c>
      <c r="AH47" s="6">
        <v>217</v>
      </c>
      <c r="AI47" s="6">
        <v>0.13389999999999999</v>
      </c>
      <c r="AJ47" s="6">
        <v>0.37140000000000001</v>
      </c>
      <c r="AK47" s="6">
        <v>0.14660000000000001</v>
      </c>
      <c r="AT47" s="6">
        <f t="shared" si="0"/>
        <v>0</v>
      </c>
      <c r="AU47" s="6" t="str">
        <f t="shared" si="1"/>
        <v/>
      </c>
      <c r="AV47" s="6" t="str">
        <f t="shared" si="2"/>
        <v/>
      </c>
      <c r="AW47" s="7">
        <f t="shared" si="3"/>
        <v>0.30234833659491195</v>
      </c>
      <c r="AX47" s="6">
        <f t="shared" si="4"/>
        <v>0.67601246105919</v>
      </c>
      <c r="AY47" s="6" t="str">
        <f t="shared" si="5"/>
        <v/>
      </c>
      <c r="BA47" s="6">
        <f>VLOOKUP(A47, ALL_AP_DATA!$A$2:$F$3600, 6, FALSE)</f>
        <v>2398</v>
      </c>
      <c r="BB47" s="6">
        <f>VLOOKUP(A47, projmetadata!$A$2:$D$2036, 4, FALSE)</f>
        <v>620888</v>
      </c>
      <c r="BC47" s="6" t="e">
        <f t="array" aca="1" ref="BC47" ca="1">_xludf.IFS(I47&lt;&gt;0, F47/I47, P47&lt;&gt;0, M47/P47, W47&lt;&gt;0, T47/W47, AD47&lt;&gt;0, AA47/AD47, AK47&lt;&gt;0, AH47/AK47, AR47&lt;&gt;0, AO47/AR47, TRUE, 0)</f>
        <v>#NAME?</v>
      </c>
      <c r="BE47" s="6" t="e">
        <f t="shared" ca="1" si="11"/>
        <v>#NAME?</v>
      </c>
      <c r="BF47" s="6" t="e">
        <f t="shared" ca="1" si="12"/>
        <v>#NAME?</v>
      </c>
      <c r="BG47" s="6"/>
      <c r="BH47" s="6">
        <f>VLOOKUP(A47, ALL_AP_DATA!$A$2:$D$3600, 3, FALSE)</f>
        <v>1162</v>
      </c>
      <c r="BI47" s="6">
        <f>VLOOKUP(A47, ALL_AP_DATA!$A$2:$E$3600, 5, FALSE)</f>
        <v>1480</v>
      </c>
      <c r="BJ47" s="6">
        <f t="shared" si="9"/>
        <v>0.61718098415346123</v>
      </c>
      <c r="BK47" s="6">
        <f t="shared" si="13"/>
        <v>0.48457047539616349</v>
      </c>
    </row>
    <row r="48" spans="1:63" ht="15.75" customHeight="1" x14ac:dyDescent="0.2">
      <c r="A48" s="6" t="s">
        <v>108</v>
      </c>
      <c r="B48" s="6" t="s">
        <v>61</v>
      </c>
      <c r="AT48" s="6" t="str">
        <f t="shared" si="0"/>
        <v/>
      </c>
      <c r="AU48" s="6" t="str">
        <f t="shared" si="1"/>
        <v/>
      </c>
      <c r="AV48" s="6" t="str">
        <f t="shared" si="2"/>
        <v/>
      </c>
      <c r="AW48" s="7" t="str">
        <f t="shared" si="3"/>
        <v/>
      </c>
      <c r="AX48" s="6" t="str">
        <f t="shared" si="4"/>
        <v/>
      </c>
      <c r="AY48" s="6" t="str">
        <f t="shared" si="5"/>
        <v/>
      </c>
      <c r="BA48" s="6">
        <f>VLOOKUP(A48, ALL_AP_DATA!$A$2:$F$3600, 6, FALSE)</f>
        <v>213</v>
      </c>
      <c r="BB48" s="6">
        <f>VLOOKUP(A48, projmetadata!$A$2:$D$2036, 4, FALSE)</f>
        <v>14819</v>
      </c>
      <c r="BC48" s="6" t="e">
        <f t="array" aca="1" ref="BC48" ca="1">_xludf.IFS(I48&lt;&gt;0, F48/I48, P48&lt;&gt;0, M48/P48, W48&lt;&gt;0, T48/W48, AD48&lt;&gt;0, AA48/AD48, AK48&lt;&gt;0, AH48/AK48, AR48&lt;&gt;0, AO48/AR48, TRUE, 0)</f>
        <v>#NAME?</v>
      </c>
      <c r="BE48" s="6" t="e">
        <f t="shared" ca="1" si="11"/>
        <v>#NAME?</v>
      </c>
      <c r="BF48" s="6" t="e">
        <f t="shared" ca="1" si="12"/>
        <v>#NAME?</v>
      </c>
      <c r="BG48" s="6"/>
      <c r="BH48" s="6">
        <f>VLOOKUP(A48, ALL_AP_DATA!$A$2:$D$3600, 3, FALSE)</f>
        <v>0</v>
      </c>
      <c r="BI48" s="6">
        <f>VLOOKUP(A48, ALL_AP_DATA!$A$2:$E$3600, 5, FALSE)</f>
        <v>0</v>
      </c>
      <c r="BJ48" s="6">
        <f t="shared" si="9"/>
        <v>0</v>
      </c>
      <c r="BK48" s="6">
        <f t="shared" si="13"/>
        <v>0</v>
      </c>
    </row>
    <row r="49" spans="1:63" ht="15.75" customHeight="1" x14ac:dyDescent="0.2">
      <c r="A49" s="6" t="s">
        <v>109</v>
      </c>
      <c r="B49" s="6" t="s">
        <v>61</v>
      </c>
      <c r="Q49" s="6">
        <v>8</v>
      </c>
      <c r="R49" s="6">
        <v>23</v>
      </c>
      <c r="S49" s="6">
        <v>41</v>
      </c>
      <c r="T49" s="6">
        <v>1756</v>
      </c>
      <c r="U49" s="6">
        <v>3.2399999999999998E-2</v>
      </c>
      <c r="V49" s="6">
        <v>0.41</v>
      </c>
      <c r="W49" s="6">
        <v>0.2324</v>
      </c>
      <c r="X49" s="6">
        <v>25</v>
      </c>
      <c r="Y49" s="6">
        <v>536</v>
      </c>
      <c r="Z49" s="6">
        <v>98</v>
      </c>
      <c r="AA49" s="6">
        <v>7393</v>
      </c>
      <c r="AB49" s="6">
        <v>0.75490000000000002</v>
      </c>
      <c r="AC49" s="6">
        <v>0.98</v>
      </c>
      <c r="AD49" s="6">
        <v>0.97829999999999995</v>
      </c>
      <c r="AE49" s="6">
        <v>93</v>
      </c>
      <c r="AF49" s="6">
        <v>274</v>
      </c>
      <c r="AG49" s="6">
        <v>77</v>
      </c>
      <c r="AH49" s="6">
        <v>5445</v>
      </c>
      <c r="AI49" s="6">
        <v>0.38590000000000002</v>
      </c>
      <c r="AJ49" s="6">
        <v>0.77</v>
      </c>
      <c r="AK49" s="6">
        <v>0.72050000000000003</v>
      </c>
      <c r="AT49" s="6" t="str">
        <f t="shared" si="0"/>
        <v/>
      </c>
      <c r="AU49" s="6" t="str">
        <f t="shared" si="1"/>
        <v/>
      </c>
      <c r="AV49" s="6">
        <f t="shared" si="2"/>
        <v>76.347826086956516</v>
      </c>
      <c r="AW49" s="7">
        <f t="shared" si="3"/>
        <v>13.792910447761194</v>
      </c>
      <c r="AX49" s="6">
        <f t="shared" si="4"/>
        <v>19.872262773722628</v>
      </c>
      <c r="AY49" s="6" t="str">
        <f t="shared" si="5"/>
        <v/>
      </c>
      <c r="BA49" s="6">
        <f>VLOOKUP(A49, ALL_AP_DATA!$A$2:$F$3600, 6, FALSE)</f>
        <v>710</v>
      </c>
      <c r="BB49" s="6">
        <f>VLOOKUP(A49, projmetadata!$A$2:$D$2036, 4, FALSE)</f>
        <v>253776</v>
      </c>
      <c r="BC49" s="6" t="e">
        <f t="array" aca="1" ref="BC49" ca="1">_xludf.IFS(I49&lt;&gt;0, F49/I49, P49&lt;&gt;0, M49/P49, W49&lt;&gt;0, T49/W49, AD49&lt;&gt;0, AA49/AD49, AK49&lt;&gt;0, AH49/AK49, AR49&lt;&gt;0, AO49/AR49, TRUE, 0)</f>
        <v>#NAME?</v>
      </c>
      <c r="BE49" s="6" t="e">
        <f t="shared" ca="1" si="11"/>
        <v>#NAME?</v>
      </c>
      <c r="BF49" s="6" t="e">
        <f t="shared" ca="1" si="12"/>
        <v>#NAME?</v>
      </c>
      <c r="BG49" s="6"/>
      <c r="BH49" s="6">
        <f>VLOOKUP(A49, ALL_AP_DATA!$A$2:$D$3600, 3, FALSE)</f>
        <v>563</v>
      </c>
      <c r="BI49" s="6">
        <f>VLOOKUP(A49, ALL_AP_DATA!$A$2:$E$3600, 5, FALSE)</f>
        <v>7557</v>
      </c>
      <c r="BJ49" s="6">
        <f t="shared" si="9"/>
        <v>10.643661971830985</v>
      </c>
      <c r="BK49" s="6">
        <f t="shared" si="13"/>
        <v>0.79295774647887329</v>
      </c>
    </row>
    <row r="50" spans="1:63" ht="15.75" customHeight="1" x14ac:dyDescent="0.2">
      <c r="A50" s="6" t="s">
        <v>110</v>
      </c>
      <c r="B50" s="6" t="s">
        <v>64</v>
      </c>
      <c r="C50" s="6">
        <v>6</v>
      </c>
      <c r="D50" s="6">
        <v>205</v>
      </c>
      <c r="E50" s="6">
        <v>148</v>
      </c>
      <c r="F50" s="6">
        <v>9014</v>
      </c>
      <c r="G50" s="6">
        <v>0.52700000000000002</v>
      </c>
      <c r="H50" s="6">
        <v>0.90800000000000003</v>
      </c>
      <c r="I50" s="6">
        <v>0.90380000000000005</v>
      </c>
      <c r="J50" s="6">
        <v>1</v>
      </c>
      <c r="K50" s="6">
        <v>8</v>
      </c>
      <c r="L50" s="6">
        <v>36</v>
      </c>
      <c r="M50" s="6">
        <v>1477</v>
      </c>
      <c r="N50" s="6">
        <v>2.06E-2</v>
      </c>
      <c r="O50" s="6">
        <v>0.22090000000000001</v>
      </c>
      <c r="P50" s="6">
        <v>0.14810000000000001</v>
      </c>
      <c r="Q50" s="6">
        <v>4</v>
      </c>
      <c r="R50" s="6">
        <v>15</v>
      </c>
      <c r="S50" s="6">
        <v>41</v>
      </c>
      <c r="T50" s="6">
        <v>1633</v>
      </c>
      <c r="U50" s="6">
        <v>3.8600000000000002E-2</v>
      </c>
      <c r="V50" s="6">
        <v>0.2515</v>
      </c>
      <c r="W50" s="6">
        <v>0.16370000000000001</v>
      </c>
      <c r="X50" s="6">
        <v>66</v>
      </c>
      <c r="Y50" s="6">
        <v>296</v>
      </c>
      <c r="Z50" s="6">
        <v>157</v>
      </c>
      <c r="AA50" s="6">
        <v>9714</v>
      </c>
      <c r="AB50" s="6">
        <v>0.76090000000000002</v>
      </c>
      <c r="AC50" s="6">
        <v>0.96319999999999995</v>
      </c>
      <c r="AD50" s="6">
        <v>0.97399999999999998</v>
      </c>
      <c r="AE50" s="6">
        <v>44</v>
      </c>
      <c r="AF50" s="6">
        <v>183</v>
      </c>
      <c r="AG50" s="6">
        <v>135</v>
      </c>
      <c r="AH50" s="6">
        <v>8437</v>
      </c>
      <c r="AI50" s="6">
        <v>0.47039999999999998</v>
      </c>
      <c r="AJ50" s="6">
        <v>0.82820000000000005</v>
      </c>
      <c r="AK50" s="6">
        <v>0.84599999999999997</v>
      </c>
      <c r="AT50" s="6">
        <f t="shared" si="0"/>
        <v>43.970731707317071</v>
      </c>
      <c r="AU50" s="6">
        <f t="shared" si="1"/>
        <v>184.625</v>
      </c>
      <c r="AV50" s="6">
        <f t="shared" si="2"/>
        <v>108.86666666666666</v>
      </c>
      <c r="AW50" s="7">
        <f t="shared" si="3"/>
        <v>32.817567567567565</v>
      </c>
      <c r="AX50" s="6">
        <f t="shared" si="4"/>
        <v>46.103825136612024</v>
      </c>
      <c r="AY50" s="6" t="str">
        <f t="shared" si="5"/>
        <v/>
      </c>
      <c r="BA50" s="6">
        <f>VLOOKUP(A50, ALL_AP_DATA!$A$2:$F$3600, 6, FALSE)</f>
        <v>389</v>
      </c>
      <c r="BB50" s="6">
        <f>VLOOKUP(A50, projmetadata!$A$2:$D$2036, 4, FALSE)</f>
        <v>68395</v>
      </c>
      <c r="BC50" s="6" t="e">
        <f t="array" aca="1" ref="BC50" ca="1">_xludf.IFS(I50&lt;&gt;0, F50/I50, P50&lt;&gt;0, M50/P50, W50&lt;&gt;0, T50/W50, AD50&lt;&gt;0, AA50/AD50, AK50&lt;&gt;0, AH50/AK50, AR50&lt;&gt;0, AO50/AR50, TRUE, 0)</f>
        <v>#NAME?</v>
      </c>
      <c r="BE50" s="6" t="e">
        <f t="shared" ca="1" si="11"/>
        <v>#NAME?</v>
      </c>
      <c r="BF50" s="6" t="e">
        <f t="shared" ca="1" si="12"/>
        <v>#NAME?</v>
      </c>
      <c r="BG50" s="6"/>
      <c r="BH50" s="6">
        <f>VLOOKUP(A50, ALL_AP_DATA!$A$2:$D$3600, 3, FALSE)</f>
        <v>330</v>
      </c>
      <c r="BI50" s="6">
        <f>VLOOKUP(A50, ALL_AP_DATA!$A$2:$E$3600, 5, FALSE)</f>
        <v>9973</v>
      </c>
      <c r="BJ50" s="6">
        <f t="shared" si="9"/>
        <v>25.637532133676093</v>
      </c>
      <c r="BK50" s="6">
        <f t="shared" si="13"/>
        <v>0.84832904884318761</v>
      </c>
    </row>
    <row r="51" spans="1:63" ht="15.75" customHeight="1" x14ac:dyDescent="0.2">
      <c r="A51" s="6" t="s">
        <v>111</v>
      </c>
      <c r="B51" s="6" t="s">
        <v>61</v>
      </c>
      <c r="C51" s="6">
        <v>3</v>
      </c>
      <c r="D51" s="6">
        <v>7</v>
      </c>
      <c r="E51" s="6">
        <v>28</v>
      </c>
      <c r="F51" s="6">
        <v>1019</v>
      </c>
      <c r="G51" s="6">
        <v>2.29E-2</v>
      </c>
      <c r="H51" s="6">
        <v>0.21879999999999999</v>
      </c>
      <c r="I51" s="6">
        <v>0.1701</v>
      </c>
      <c r="Q51" s="6">
        <v>8</v>
      </c>
      <c r="R51" s="6">
        <v>31</v>
      </c>
      <c r="S51" s="6">
        <v>84</v>
      </c>
      <c r="T51" s="6">
        <v>3877</v>
      </c>
      <c r="U51" s="6">
        <v>0.1013</v>
      </c>
      <c r="V51" s="6">
        <v>0.65629999999999999</v>
      </c>
      <c r="W51" s="6">
        <v>0.64700000000000002</v>
      </c>
      <c r="X51" s="6">
        <v>20</v>
      </c>
      <c r="Y51" s="6">
        <v>180</v>
      </c>
      <c r="Z51" s="6">
        <v>105</v>
      </c>
      <c r="AA51" s="6">
        <v>4280</v>
      </c>
      <c r="AB51" s="6">
        <v>0.58819999999999995</v>
      </c>
      <c r="AC51" s="6">
        <v>0.82030000000000003</v>
      </c>
      <c r="AD51" s="6">
        <v>0.71430000000000005</v>
      </c>
      <c r="AE51" s="6">
        <v>25</v>
      </c>
      <c r="AF51" s="6">
        <v>104</v>
      </c>
      <c r="AG51" s="6">
        <v>97</v>
      </c>
      <c r="AH51" s="6">
        <v>3836</v>
      </c>
      <c r="AI51" s="6">
        <v>0.33989999999999998</v>
      </c>
      <c r="AJ51" s="6">
        <v>0.75780000000000003</v>
      </c>
      <c r="AK51" s="6">
        <v>0.64019999999999999</v>
      </c>
      <c r="AT51" s="6">
        <f t="shared" si="0"/>
        <v>145.57142857142858</v>
      </c>
      <c r="AU51" s="6" t="str">
        <f t="shared" si="1"/>
        <v/>
      </c>
      <c r="AV51" s="6">
        <f t="shared" si="2"/>
        <v>125.06451612903226</v>
      </c>
      <c r="AW51" s="7">
        <f t="shared" si="3"/>
        <v>23.777777777777779</v>
      </c>
      <c r="AX51" s="6">
        <f t="shared" si="4"/>
        <v>36.884615384615387</v>
      </c>
      <c r="AY51" s="6" t="str">
        <f t="shared" si="5"/>
        <v/>
      </c>
      <c r="BA51" s="6">
        <f>VLOOKUP(A51, ALL_AP_DATA!$A$2:$F$3600, 6, FALSE)</f>
        <v>306</v>
      </c>
      <c r="BB51" s="6">
        <f>VLOOKUP(A51, projmetadata!$A$2:$D$2036, 4, FALSE)</f>
        <v>58859</v>
      </c>
      <c r="BC51" s="6" t="e">
        <f t="array" aca="1" ref="BC51" ca="1">_xludf.IFS(I51&lt;&gt;0, F51/I51, P51&lt;&gt;0, M51/P51, W51&lt;&gt;0, T51/W51, AD51&lt;&gt;0, AA51/AD51, AK51&lt;&gt;0, AH51/AK51, AR51&lt;&gt;0, AO51/AR51, TRUE, 0)</f>
        <v>#NAME?</v>
      </c>
      <c r="BE51" s="6" t="e">
        <f t="shared" ca="1" si="11"/>
        <v>#NAME?</v>
      </c>
      <c r="BF51" s="6" t="e">
        <f t="shared" ca="1" si="12"/>
        <v>#NAME?</v>
      </c>
      <c r="BG51" s="6"/>
      <c r="BH51" s="6">
        <f>VLOOKUP(A51, ALL_AP_DATA!$A$2:$D$3600, 3, FALSE)</f>
        <v>210</v>
      </c>
      <c r="BI51" s="6">
        <f>VLOOKUP(A51, ALL_AP_DATA!$A$2:$E$3600, 5, FALSE)</f>
        <v>5992</v>
      </c>
      <c r="BJ51" s="6">
        <f t="shared" si="9"/>
        <v>19.58169934640523</v>
      </c>
      <c r="BK51" s="6">
        <f t="shared" si="13"/>
        <v>0.68627450980392157</v>
      </c>
    </row>
    <row r="52" spans="1:63" ht="15.75" customHeight="1" x14ac:dyDescent="0.2">
      <c r="A52" s="6" t="s">
        <v>112</v>
      </c>
      <c r="B52" s="6" t="s">
        <v>61</v>
      </c>
      <c r="C52" s="6">
        <v>1</v>
      </c>
      <c r="D52" s="6">
        <v>2</v>
      </c>
      <c r="E52" s="6">
        <v>0</v>
      </c>
      <c r="F52" s="6">
        <v>0</v>
      </c>
      <c r="G52" s="6">
        <v>3.5999999999999999E-3</v>
      </c>
      <c r="H52" s="6">
        <v>0</v>
      </c>
      <c r="I52" s="6">
        <v>0</v>
      </c>
      <c r="X52" s="6">
        <v>52</v>
      </c>
      <c r="Y52" s="6">
        <v>144</v>
      </c>
      <c r="Z52" s="6">
        <v>0</v>
      </c>
      <c r="AA52" s="6">
        <v>0</v>
      </c>
      <c r="AB52" s="6">
        <v>0.2576</v>
      </c>
      <c r="AC52" s="6">
        <v>0</v>
      </c>
      <c r="AD52" s="6">
        <v>0</v>
      </c>
      <c r="AE52" s="6">
        <v>10</v>
      </c>
      <c r="AF52" s="6">
        <v>32</v>
      </c>
      <c r="AG52" s="6">
        <v>0</v>
      </c>
      <c r="AH52" s="6">
        <v>0</v>
      </c>
      <c r="AI52" s="6">
        <v>5.7200000000000001E-2</v>
      </c>
      <c r="AJ52" s="6">
        <v>0</v>
      </c>
      <c r="AK52" s="6">
        <v>0</v>
      </c>
      <c r="AT52" s="6">
        <f t="shared" si="0"/>
        <v>0</v>
      </c>
      <c r="AU52" s="6" t="str">
        <f t="shared" si="1"/>
        <v/>
      </c>
      <c r="AV52" s="6" t="str">
        <f t="shared" si="2"/>
        <v/>
      </c>
      <c r="AW52" s="7">
        <f t="shared" si="3"/>
        <v>0</v>
      </c>
      <c r="AX52" s="6">
        <f t="shared" si="4"/>
        <v>0</v>
      </c>
      <c r="AY52" s="6" t="str">
        <f t="shared" si="5"/>
        <v/>
      </c>
      <c r="BA52" s="6">
        <f>VLOOKUP(A52, ALL_AP_DATA!$A$2:$F$3600, 6, FALSE)</f>
        <v>559</v>
      </c>
      <c r="BB52" s="6">
        <f>VLOOKUP(A52, projmetadata!$A$2:$D$2036, 4, FALSE)</f>
        <v>17097</v>
      </c>
      <c r="BC52" s="6" t="e">
        <f t="array" aca="1" ref="BC52" ca="1">_xludf.IFS(I52&lt;&gt;0, F52/I52, P52&lt;&gt;0, M52/P52, W52&lt;&gt;0, T52/W52, AD52&lt;&gt;0, AA52/AD52, AK52&lt;&gt;0, AH52/AK52, AR52&lt;&gt;0, AO52/AR52, TRUE, 0)</f>
        <v>#NAME?</v>
      </c>
      <c r="BE52" s="6" t="e">
        <f t="shared" ca="1" si="11"/>
        <v>#NAME?</v>
      </c>
      <c r="BF52" s="6" t="e">
        <f t="shared" ca="1" si="12"/>
        <v>#NAME?</v>
      </c>
      <c r="BG52" s="6"/>
      <c r="BH52" s="6">
        <f>VLOOKUP(A52, ALL_AP_DATA!$A$2:$D$3600, 3, FALSE)</f>
        <v>156</v>
      </c>
      <c r="BI52" s="6">
        <f>VLOOKUP(A52, ALL_AP_DATA!$A$2:$E$3600, 5, FALSE)</f>
        <v>2</v>
      </c>
      <c r="BJ52" s="6">
        <f t="shared" si="9"/>
        <v>3.5778175313059034E-3</v>
      </c>
      <c r="BK52" s="6">
        <f t="shared" si="13"/>
        <v>0.27906976744186046</v>
      </c>
    </row>
    <row r="53" spans="1:63" ht="15.75" customHeight="1" x14ac:dyDescent="0.2">
      <c r="A53" s="6" t="s">
        <v>113</v>
      </c>
      <c r="B53" s="6" t="s">
        <v>61</v>
      </c>
      <c r="X53" s="6">
        <v>3</v>
      </c>
      <c r="Y53" s="6">
        <v>24</v>
      </c>
      <c r="Z53" s="6">
        <v>0</v>
      </c>
      <c r="AA53" s="6">
        <v>0</v>
      </c>
      <c r="AB53" s="6">
        <v>0.1013</v>
      </c>
      <c r="AC53" s="6">
        <v>0</v>
      </c>
      <c r="AD53" s="6">
        <v>0</v>
      </c>
      <c r="AT53" s="6" t="str">
        <f t="shared" si="0"/>
        <v/>
      </c>
      <c r="AU53" s="6" t="str">
        <f t="shared" si="1"/>
        <v/>
      </c>
      <c r="AV53" s="6" t="str">
        <f t="shared" si="2"/>
        <v/>
      </c>
      <c r="AW53" s="7">
        <f t="shared" si="3"/>
        <v>0</v>
      </c>
      <c r="AX53" s="6" t="str">
        <f t="shared" si="4"/>
        <v/>
      </c>
      <c r="AY53" s="6" t="str">
        <f t="shared" si="5"/>
        <v/>
      </c>
      <c r="BA53" s="6">
        <f>VLOOKUP(A53, ALL_AP_DATA!$A$2:$F$3600, 6, FALSE)</f>
        <v>237</v>
      </c>
      <c r="BB53" s="6">
        <f>VLOOKUP(A53, projmetadata!$A$2:$D$2036, 4, FALSE)</f>
        <v>6233</v>
      </c>
      <c r="BC53" s="6" t="e">
        <f t="array" aca="1" ref="BC53" ca="1">_xludf.IFS(I53&lt;&gt;0, F53/I53, P53&lt;&gt;0, M53/P53, W53&lt;&gt;0, T53/W53, AD53&lt;&gt;0, AA53/AD53, AK53&lt;&gt;0, AH53/AK53, AR53&lt;&gt;0, AO53/AR53, TRUE, 0)</f>
        <v>#NAME?</v>
      </c>
      <c r="BE53" s="6" t="e">
        <f t="shared" ca="1" si="11"/>
        <v>#NAME?</v>
      </c>
      <c r="BF53" s="6" t="e">
        <f t="shared" ca="1" si="12"/>
        <v>#NAME?</v>
      </c>
      <c r="BG53" s="6"/>
      <c r="BH53" s="6">
        <f>VLOOKUP(A53, ALL_AP_DATA!$A$2:$D$3600, 3, FALSE)</f>
        <v>24</v>
      </c>
      <c r="BI53" s="6">
        <f>VLOOKUP(A53, ALL_AP_DATA!$A$2:$E$3600, 5, FALSE)</f>
        <v>0</v>
      </c>
      <c r="BJ53" s="6">
        <f t="shared" si="9"/>
        <v>0</v>
      </c>
      <c r="BK53" s="6">
        <f t="shared" si="13"/>
        <v>0.10126582278481013</v>
      </c>
    </row>
    <row r="54" spans="1:63" ht="15.75" customHeight="1" x14ac:dyDescent="0.2">
      <c r="A54" s="6" t="s">
        <v>114</v>
      </c>
      <c r="B54" s="6" t="s">
        <v>61</v>
      </c>
      <c r="J54" s="6">
        <v>7</v>
      </c>
      <c r="K54" s="6">
        <v>51</v>
      </c>
      <c r="L54" s="6">
        <v>111</v>
      </c>
      <c r="M54" s="6">
        <v>8654</v>
      </c>
      <c r="N54" s="6">
        <v>0.13009999999999999</v>
      </c>
      <c r="O54" s="6">
        <v>0.74</v>
      </c>
      <c r="P54" s="6">
        <v>0.78400000000000003</v>
      </c>
      <c r="Q54" s="6">
        <v>10</v>
      </c>
      <c r="R54" s="6">
        <v>47</v>
      </c>
      <c r="S54" s="6">
        <v>115</v>
      </c>
      <c r="T54" s="6">
        <v>8450</v>
      </c>
      <c r="U54" s="6">
        <v>0.11990000000000001</v>
      </c>
      <c r="V54" s="6">
        <v>0.76670000000000005</v>
      </c>
      <c r="W54" s="6">
        <v>0.76549999999999996</v>
      </c>
      <c r="X54" s="6">
        <v>42</v>
      </c>
      <c r="Y54" s="6">
        <v>186</v>
      </c>
      <c r="Z54" s="6">
        <v>141</v>
      </c>
      <c r="AA54" s="6">
        <v>10448</v>
      </c>
      <c r="AB54" s="6">
        <v>0.47449999999999998</v>
      </c>
      <c r="AC54" s="6">
        <v>0.94</v>
      </c>
      <c r="AD54" s="6">
        <v>0.94650000000000001</v>
      </c>
      <c r="AE54" s="6">
        <v>6</v>
      </c>
      <c r="AF54" s="6">
        <v>30</v>
      </c>
      <c r="AG54" s="6">
        <v>80</v>
      </c>
      <c r="AH54" s="6">
        <v>3668</v>
      </c>
      <c r="AI54" s="6">
        <v>7.6499999999999999E-2</v>
      </c>
      <c r="AJ54" s="6">
        <v>0.5333</v>
      </c>
      <c r="AK54" s="6">
        <v>0.33229999999999998</v>
      </c>
      <c r="AL54" s="6">
        <v>1</v>
      </c>
      <c r="AM54" s="6">
        <v>19</v>
      </c>
      <c r="AN54" s="6">
        <v>99</v>
      </c>
      <c r="AO54" s="6">
        <v>6527</v>
      </c>
      <c r="AP54" s="6">
        <v>4.8500000000000001E-2</v>
      </c>
      <c r="AQ54" s="6">
        <v>0.66</v>
      </c>
      <c r="AR54" s="6">
        <v>0.59130000000000005</v>
      </c>
      <c r="AT54" s="6" t="str">
        <f t="shared" si="0"/>
        <v/>
      </c>
      <c r="AU54" s="6">
        <f t="shared" si="1"/>
        <v>169.68627450980392</v>
      </c>
      <c r="AV54" s="6">
        <f t="shared" si="2"/>
        <v>179.78723404255319</v>
      </c>
      <c r="AW54" s="7">
        <f t="shared" si="3"/>
        <v>56.172043010752688</v>
      </c>
      <c r="AX54" s="6">
        <f t="shared" si="4"/>
        <v>122.26666666666667</v>
      </c>
      <c r="AY54" s="6">
        <f t="shared" si="5"/>
        <v>343.5263157894737</v>
      </c>
      <c r="BA54" s="6">
        <f>VLOOKUP(A54, ALL_AP_DATA!$A$2:$F$3600, 6, FALSE)</f>
        <v>392</v>
      </c>
      <c r="BB54" s="6">
        <f>VLOOKUP(A54, projmetadata!$A$2:$D$2036, 4, FALSE)</f>
        <v>113787</v>
      </c>
      <c r="BC54" s="6" t="e">
        <f t="array" aca="1" ref="BC54" ca="1">_xludf.IFS(I54&lt;&gt;0, F54/I54, P54&lt;&gt;0, M54/P54, W54&lt;&gt;0, T54/W54, AD54&lt;&gt;0, AA54/AD54, AK54&lt;&gt;0, AH54/AK54, AR54&lt;&gt;0, AO54/AR54, TRUE, 0)</f>
        <v>#NAME?</v>
      </c>
      <c r="BE54" s="6" t="e">
        <f t="shared" ca="1" si="11"/>
        <v>#NAME?</v>
      </c>
      <c r="BF54" s="6" t="e">
        <f t="shared" ca="1" si="12"/>
        <v>#NAME?</v>
      </c>
      <c r="BG54" s="6"/>
      <c r="BH54" s="6">
        <f>VLOOKUP(A54, ALL_AP_DATA!$A$2:$D$3600, 3, FALSE)</f>
        <v>200</v>
      </c>
      <c r="BI54" s="6">
        <f>VLOOKUP(A54, ALL_AP_DATA!$A$2:$E$3600, 5, FALSE)</f>
        <v>11038</v>
      </c>
      <c r="BJ54" s="6">
        <f t="shared" si="9"/>
        <v>28.158163265306122</v>
      </c>
      <c r="BK54" s="6">
        <f t="shared" si="13"/>
        <v>0.51020408163265307</v>
      </c>
    </row>
    <row r="55" spans="1:63" ht="15.75" customHeight="1" x14ac:dyDescent="0.2">
      <c r="A55" s="6" t="s">
        <v>115</v>
      </c>
      <c r="B55" s="6" t="s">
        <v>64</v>
      </c>
      <c r="C55" s="6">
        <v>15</v>
      </c>
      <c r="D55" s="6">
        <v>81</v>
      </c>
      <c r="E55" s="6">
        <v>0</v>
      </c>
      <c r="F55" s="6">
        <v>0</v>
      </c>
      <c r="G55" s="6">
        <v>8.14E-2</v>
      </c>
      <c r="H55" s="6">
        <v>0</v>
      </c>
      <c r="I55" s="6">
        <v>0</v>
      </c>
      <c r="X55" s="6">
        <v>29</v>
      </c>
      <c r="Y55" s="6">
        <v>173</v>
      </c>
      <c r="Z55" s="6">
        <v>0</v>
      </c>
      <c r="AA55" s="6">
        <v>0</v>
      </c>
      <c r="AB55" s="6">
        <v>0.1739</v>
      </c>
      <c r="AC55" s="6">
        <v>0</v>
      </c>
      <c r="AD55" s="6">
        <v>0</v>
      </c>
      <c r="AE55" s="6">
        <v>57</v>
      </c>
      <c r="AF55" s="6">
        <v>263</v>
      </c>
      <c r="AG55" s="6">
        <v>0</v>
      </c>
      <c r="AH55" s="6">
        <v>0</v>
      </c>
      <c r="AI55" s="6">
        <v>0.26429999999999998</v>
      </c>
      <c r="AJ55" s="6">
        <v>0</v>
      </c>
      <c r="AK55" s="6">
        <v>0</v>
      </c>
      <c r="AT55" s="6">
        <f t="shared" si="0"/>
        <v>0</v>
      </c>
      <c r="AU55" s="6" t="str">
        <f t="shared" si="1"/>
        <v/>
      </c>
      <c r="AV55" s="6" t="str">
        <f t="shared" si="2"/>
        <v/>
      </c>
      <c r="AW55" s="7">
        <f t="shared" si="3"/>
        <v>0</v>
      </c>
      <c r="AX55" s="6">
        <f t="shared" si="4"/>
        <v>0</v>
      </c>
      <c r="AY55" s="6" t="str">
        <f t="shared" si="5"/>
        <v/>
      </c>
      <c r="BA55" s="6">
        <f>VLOOKUP(A55, ALL_AP_DATA!$A$2:$F$3600, 6, FALSE)</f>
        <v>995</v>
      </c>
      <c r="BB55" s="6">
        <f>VLOOKUP(A55, projmetadata!$A$2:$D$2036, 4, FALSE)</f>
        <v>86241</v>
      </c>
      <c r="BC55" s="6" t="e">
        <f t="array" aca="1" ref="BC55" ca="1">_xludf.IFS(I55&lt;&gt;0, F55/I55, P55&lt;&gt;0, M55/P55, W55&lt;&gt;0, T55/W55, AD55&lt;&gt;0, AA55/AD55, AK55&lt;&gt;0, AH55/AK55, AR55&lt;&gt;0, AO55/AR55, TRUE, 0)</f>
        <v>#NAME?</v>
      </c>
      <c r="BE55" s="6" t="e">
        <f t="shared" ca="1" si="11"/>
        <v>#NAME?</v>
      </c>
      <c r="BF55" s="6" t="e">
        <f t="shared" ca="1" si="12"/>
        <v>#NAME?</v>
      </c>
      <c r="BG55" s="6"/>
      <c r="BH55" s="6">
        <f>VLOOKUP(A55, ALL_AP_DATA!$A$2:$D$3600, 3, FALSE)</f>
        <v>376</v>
      </c>
      <c r="BI55" s="6">
        <f>VLOOKUP(A55, ALL_AP_DATA!$A$2:$E$3600, 5, FALSE)</f>
        <v>1</v>
      </c>
      <c r="BJ55" s="6">
        <f t="shared" si="9"/>
        <v>1.0050251256281408E-3</v>
      </c>
      <c r="BK55" s="6">
        <f t="shared" si="13"/>
        <v>0.3778894472361809</v>
      </c>
    </row>
    <row r="56" spans="1:63" ht="15.75" customHeight="1" x14ac:dyDescent="0.2">
      <c r="A56" s="6" t="s">
        <v>116</v>
      </c>
      <c r="B56" s="6" t="s">
        <v>61</v>
      </c>
      <c r="C56" s="6">
        <v>2</v>
      </c>
      <c r="D56" s="6">
        <v>4</v>
      </c>
      <c r="E56" s="6">
        <v>0</v>
      </c>
      <c r="F56" s="6">
        <v>0</v>
      </c>
      <c r="G56" s="6">
        <v>4.1000000000000003E-3</v>
      </c>
      <c r="H56" s="6">
        <v>0</v>
      </c>
      <c r="I56" s="6">
        <v>0</v>
      </c>
      <c r="X56" s="6">
        <v>67</v>
      </c>
      <c r="Y56" s="6">
        <v>657</v>
      </c>
      <c r="Z56" s="6">
        <v>1</v>
      </c>
      <c r="AA56" s="6">
        <v>29</v>
      </c>
      <c r="AB56" s="6">
        <v>0.68079999999999996</v>
      </c>
      <c r="AC56" s="6">
        <v>1</v>
      </c>
      <c r="AD56" s="6">
        <v>1</v>
      </c>
      <c r="AE56" s="6">
        <v>31</v>
      </c>
      <c r="AF56" s="6">
        <v>137</v>
      </c>
      <c r="AG56" s="6">
        <v>0</v>
      </c>
      <c r="AH56" s="6">
        <v>0</v>
      </c>
      <c r="AI56" s="6">
        <v>0.14199999999999999</v>
      </c>
      <c r="AJ56" s="6">
        <v>0</v>
      </c>
      <c r="AK56" s="6">
        <v>0</v>
      </c>
      <c r="AT56" s="6">
        <f t="shared" si="0"/>
        <v>0</v>
      </c>
      <c r="AU56" s="6" t="str">
        <f t="shared" si="1"/>
        <v/>
      </c>
      <c r="AV56" s="6" t="str">
        <f t="shared" si="2"/>
        <v/>
      </c>
      <c r="AW56" s="7">
        <f t="shared" si="3"/>
        <v>4.4140030441400302E-2</v>
      </c>
      <c r="AX56" s="6">
        <f t="shared" si="4"/>
        <v>0</v>
      </c>
      <c r="AY56" s="6" t="str">
        <f t="shared" si="5"/>
        <v/>
      </c>
      <c r="BA56" s="6">
        <f>VLOOKUP(A56, ALL_AP_DATA!$A$2:$F$3600, 6, FALSE)</f>
        <v>965</v>
      </c>
      <c r="BB56" s="6">
        <f>VLOOKUP(A56, projmetadata!$A$2:$D$2036, 4, FALSE)</f>
        <v>361467</v>
      </c>
      <c r="BC56" s="6" t="e">
        <f t="array" aca="1" ref="BC56" ca="1">_xludf.IFS(I56&lt;&gt;0, F56/I56, P56&lt;&gt;0, M56/P56, W56&lt;&gt;0, T56/W56, AD56&lt;&gt;0, AA56/AD56, AK56&lt;&gt;0, AH56/AK56, AR56&lt;&gt;0, AO56/AR56, TRUE, 0)</f>
        <v>#NAME?</v>
      </c>
      <c r="BE56" s="6" t="e">
        <f t="shared" ca="1" si="11"/>
        <v>#NAME?</v>
      </c>
      <c r="BF56" s="6" t="e">
        <f t="shared" ca="1" si="12"/>
        <v>#NAME?</v>
      </c>
      <c r="BG56" s="6"/>
      <c r="BH56" s="6">
        <f>VLOOKUP(A56, ALL_AP_DATA!$A$2:$D$3600, 3, FALSE)</f>
        <v>705</v>
      </c>
      <c r="BI56" s="6">
        <f>VLOOKUP(A56, ALL_AP_DATA!$A$2:$E$3600, 5, FALSE)</f>
        <v>29</v>
      </c>
      <c r="BJ56" s="6">
        <f t="shared" si="9"/>
        <v>3.0051813471502591E-2</v>
      </c>
      <c r="BK56" s="6">
        <f t="shared" si="13"/>
        <v>0.73056994818652854</v>
      </c>
    </row>
    <row r="57" spans="1:63" ht="15.75" customHeight="1" x14ac:dyDescent="0.2">
      <c r="A57" s="6" t="s">
        <v>117</v>
      </c>
      <c r="B57" s="6" t="s">
        <v>64</v>
      </c>
      <c r="C57" s="6">
        <v>3</v>
      </c>
      <c r="D57" s="6">
        <v>6</v>
      </c>
      <c r="E57" s="6">
        <v>7</v>
      </c>
      <c r="F57" s="6">
        <v>144</v>
      </c>
      <c r="G57" s="6">
        <v>2.01E-2</v>
      </c>
      <c r="H57" s="6">
        <v>0.31819999999999998</v>
      </c>
      <c r="I57" s="6">
        <v>5.7299999999999997E-2</v>
      </c>
      <c r="Q57" s="6">
        <v>1</v>
      </c>
      <c r="R57" s="6">
        <v>3</v>
      </c>
      <c r="S57" s="6">
        <v>7</v>
      </c>
      <c r="T57" s="6">
        <v>131</v>
      </c>
      <c r="U57" s="6">
        <v>1.01E-2</v>
      </c>
      <c r="V57" s="6">
        <v>0.31819999999999998</v>
      </c>
      <c r="W57" s="6">
        <v>5.2200000000000003E-2</v>
      </c>
      <c r="X57" s="6">
        <v>6</v>
      </c>
      <c r="Y57" s="6">
        <v>29</v>
      </c>
      <c r="Z57" s="6">
        <v>11</v>
      </c>
      <c r="AA57" s="6">
        <v>1481</v>
      </c>
      <c r="AB57" s="6">
        <v>9.7299999999999998E-2</v>
      </c>
      <c r="AC57" s="6">
        <v>0.5</v>
      </c>
      <c r="AD57" s="6">
        <v>0.58979999999999999</v>
      </c>
      <c r="AE57" s="6">
        <v>10</v>
      </c>
      <c r="AF57" s="6">
        <v>145</v>
      </c>
      <c r="AG57" s="6">
        <v>16</v>
      </c>
      <c r="AH57" s="6">
        <v>1835</v>
      </c>
      <c r="AI57" s="6">
        <v>0.48659999999999998</v>
      </c>
      <c r="AJ57" s="6">
        <v>0.72729999999999995</v>
      </c>
      <c r="AK57" s="6">
        <v>0.73080000000000001</v>
      </c>
      <c r="AT57" s="6">
        <f t="shared" si="0"/>
        <v>24</v>
      </c>
      <c r="AU57" s="6" t="str">
        <f t="shared" si="1"/>
        <v/>
      </c>
      <c r="AV57" s="6">
        <f t="shared" si="2"/>
        <v>43.666666666666664</v>
      </c>
      <c r="AW57" s="7">
        <f t="shared" si="3"/>
        <v>51.068965517241381</v>
      </c>
      <c r="AX57" s="6">
        <f t="shared" si="4"/>
        <v>12.655172413793103</v>
      </c>
      <c r="AY57" s="6" t="str">
        <f t="shared" si="5"/>
        <v/>
      </c>
      <c r="BA57" s="6">
        <f>VLOOKUP(A57, ALL_AP_DATA!$A$2:$F$3600, 6, FALSE)</f>
        <v>298</v>
      </c>
      <c r="BB57" s="6">
        <f>VLOOKUP(A57, projmetadata!$A$2:$D$2036, 4, FALSE)</f>
        <v>17963</v>
      </c>
      <c r="BC57" s="6" t="e">
        <f t="array" aca="1" ref="BC57" ca="1">_xludf.IFS(I57&lt;&gt;0, F57/I57, P57&lt;&gt;0, M57/P57, W57&lt;&gt;0, T57/W57, AD57&lt;&gt;0, AA57/AD57, AK57&lt;&gt;0, AH57/AK57, AR57&lt;&gt;0, AO57/AR57, TRUE, 0)</f>
        <v>#NAME?</v>
      </c>
      <c r="BE57" s="6" t="e">
        <f t="shared" ca="1" si="11"/>
        <v>#NAME?</v>
      </c>
      <c r="BF57" s="6" t="e">
        <f t="shared" ca="1" si="12"/>
        <v>#NAME?</v>
      </c>
      <c r="BG57" s="6"/>
      <c r="BH57" s="6">
        <f>VLOOKUP(A57, ALL_AP_DATA!$A$2:$D$3600, 3, FALSE)</f>
        <v>158</v>
      </c>
      <c r="BI57" s="6">
        <f>VLOOKUP(A57, ALL_AP_DATA!$A$2:$E$3600, 5, FALSE)</f>
        <v>2511</v>
      </c>
      <c r="BJ57" s="6">
        <f t="shared" si="9"/>
        <v>8.4261744966442951</v>
      </c>
      <c r="BK57" s="6">
        <f t="shared" si="13"/>
        <v>0.53020134228187921</v>
      </c>
    </row>
    <row r="58" spans="1:63" ht="15.75" customHeight="1" x14ac:dyDescent="0.2">
      <c r="A58" s="6" t="s">
        <v>118</v>
      </c>
      <c r="B58" s="6" t="s">
        <v>64</v>
      </c>
      <c r="C58" s="6">
        <v>1</v>
      </c>
      <c r="D58" s="6">
        <v>8</v>
      </c>
      <c r="E58" s="6">
        <v>3</v>
      </c>
      <c r="F58" s="6">
        <v>106</v>
      </c>
      <c r="G58" s="6">
        <v>3.6200000000000003E-2</v>
      </c>
      <c r="H58" s="6">
        <v>0.5</v>
      </c>
      <c r="I58" s="6">
        <v>0.17119999999999999</v>
      </c>
      <c r="X58" s="6">
        <v>2</v>
      </c>
      <c r="Y58" s="6">
        <v>14</v>
      </c>
      <c r="Z58" s="6">
        <v>0</v>
      </c>
      <c r="AA58" s="6">
        <v>0</v>
      </c>
      <c r="AB58" s="6">
        <v>6.3299999999999995E-2</v>
      </c>
      <c r="AC58" s="6">
        <v>0</v>
      </c>
      <c r="AD58" s="6">
        <v>0</v>
      </c>
      <c r="AE58" s="6">
        <v>3</v>
      </c>
      <c r="AF58" s="6">
        <v>12</v>
      </c>
      <c r="AG58" s="6">
        <v>1</v>
      </c>
      <c r="AH58" s="6">
        <v>131</v>
      </c>
      <c r="AI58" s="6">
        <v>5.4300000000000001E-2</v>
      </c>
      <c r="AJ58" s="6">
        <v>0.16669999999999999</v>
      </c>
      <c r="AK58" s="6">
        <v>0.21160000000000001</v>
      </c>
      <c r="AT58" s="6">
        <f t="shared" si="0"/>
        <v>13.25</v>
      </c>
      <c r="AU58" s="6" t="str">
        <f t="shared" si="1"/>
        <v/>
      </c>
      <c r="AV58" s="6" t="str">
        <f t="shared" si="2"/>
        <v/>
      </c>
      <c r="AW58" s="7">
        <f t="shared" si="3"/>
        <v>0</v>
      </c>
      <c r="AX58" s="6">
        <f t="shared" si="4"/>
        <v>10.916666666666666</v>
      </c>
      <c r="AY58" s="6" t="str">
        <f t="shared" si="5"/>
        <v/>
      </c>
      <c r="BA58" s="6">
        <f>VLOOKUP(A58, ALL_AP_DATA!$A$2:$F$3600, 6, FALSE)</f>
        <v>221</v>
      </c>
      <c r="BB58" s="6">
        <f>VLOOKUP(A58, projmetadata!$A$2:$D$2036, 4, FALSE)</f>
        <v>4767</v>
      </c>
      <c r="BC58" s="6" t="e">
        <f t="array" aca="1" ref="BC58" ca="1">_xludf.IFS(I58&lt;&gt;0, F58/I58, P58&lt;&gt;0, M58/P58, W58&lt;&gt;0, T58/W58, AD58&lt;&gt;0, AA58/AD58, AK58&lt;&gt;0, AH58/AK58, AR58&lt;&gt;0, AO58/AR58, TRUE, 0)</f>
        <v>#NAME?</v>
      </c>
      <c r="BE58" s="6" t="e">
        <f t="shared" ca="1" si="11"/>
        <v>#NAME?</v>
      </c>
      <c r="BF58" s="6" t="e">
        <f t="shared" ca="1" si="12"/>
        <v>#NAME?</v>
      </c>
      <c r="BG58" s="6"/>
      <c r="BH58" s="6">
        <f>VLOOKUP(A58, ALL_AP_DATA!$A$2:$D$3600, 3, FALSE)</f>
        <v>32</v>
      </c>
      <c r="BI58" s="6">
        <f>VLOOKUP(A58, ALL_AP_DATA!$A$2:$E$3600, 5, FALSE)</f>
        <v>619</v>
      </c>
      <c r="BJ58" s="6">
        <f t="shared" si="9"/>
        <v>2.8009049773755654</v>
      </c>
      <c r="BK58" s="6">
        <f t="shared" si="13"/>
        <v>0.14479638009049775</v>
      </c>
    </row>
    <row r="59" spans="1:63" ht="15.75" customHeight="1" x14ac:dyDescent="0.2">
      <c r="A59" s="6" t="s">
        <v>119</v>
      </c>
      <c r="B59" s="6" t="s">
        <v>61</v>
      </c>
      <c r="AT59" s="6" t="str">
        <f t="shared" si="0"/>
        <v/>
      </c>
      <c r="AU59" s="6" t="str">
        <f t="shared" si="1"/>
        <v/>
      </c>
      <c r="AV59" s="6" t="str">
        <f t="shared" si="2"/>
        <v/>
      </c>
      <c r="AW59" s="7" t="str">
        <f t="shared" si="3"/>
        <v/>
      </c>
      <c r="AX59" s="6" t="str">
        <f t="shared" si="4"/>
        <v/>
      </c>
      <c r="AY59" s="6" t="str">
        <f t="shared" si="5"/>
        <v/>
      </c>
      <c r="BA59" s="6">
        <f>VLOOKUP(A59, ALL_AP_DATA!$A$2:$F$3600, 6, FALSE)</f>
        <v>133</v>
      </c>
      <c r="BB59" s="6">
        <f>VLOOKUP(A59, projmetadata!$A$2:$D$2036, 4, FALSE)</f>
        <v>8403</v>
      </c>
      <c r="BC59" s="6" t="e">
        <f t="array" aca="1" ref="BC59" ca="1">_xludf.IFS(I59&lt;&gt;0, F59/I59, P59&lt;&gt;0, M59/P59, W59&lt;&gt;0, T59/W59, AD59&lt;&gt;0, AA59/AD59, AK59&lt;&gt;0, AH59/AK59, AR59&lt;&gt;0, AO59/AR59, TRUE, 0)</f>
        <v>#NAME?</v>
      </c>
      <c r="BE59" s="6" t="e">
        <f t="shared" ca="1" si="11"/>
        <v>#NAME?</v>
      </c>
      <c r="BF59" s="6" t="e">
        <f t="shared" ca="1" si="12"/>
        <v>#NAME?</v>
      </c>
      <c r="BG59" s="6"/>
      <c r="BH59" s="6">
        <f>VLOOKUP(A59, ALL_AP_DATA!$A$2:$D$3600, 3, FALSE)</f>
        <v>0</v>
      </c>
      <c r="BI59" s="6">
        <f>VLOOKUP(A59, ALL_AP_DATA!$A$2:$E$3600, 5, FALSE)</f>
        <v>1197</v>
      </c>
      <c r="BJ59" s="6">
        <f t="shared" si="9"/>
        <v>9</v>
      </c>
      <c r="BK59" s="6">
        <f t="shared" si="13"/>
        <v>0</v>
      </c>
    </row>
    <row r="60" spans="1:63" ht="15.75" customHeight="1" x14ac:dyDescent="0.2">
      <c r="A60" s="6" t="s">
        <v>120</v>
      </c>
      <c r="B60" s="6" t="s">
        <v>61</v>
      </c>
      <c r="X60" s="6">
        <v>4</v>
      </c>
      <c r="Y60" s="6">
        <v>85</v>
      </c>
      <c r="Z60" s="6">
        <v>1</v>
      </c>
      <c r="AA60" s="6">
        <v>10</v>
      </c>
      <c r="AB60" s="6">
        <v>0.37609999999999999</v>
      </c>
      <c r="AC60" s="6">
        <v>1</v>
      </c>
      <c r="AD60" s="6">
        <v>1</v>
      </c>
      <c r="AE60" s="6">
        <v>24</v>
      </c>
      <c r="AF60" s="6">
        <v>69</v>
      </c>
      <c r="AG60" s="6">
        <v>1</v>
      </c>
      <c r="AH60" s="6">
        <v>10</v>
      </c>
      <c r="AI60" s="6">
        <v>0.30530000000000002</v>
      </c>
      <c r="AJ60" s="6">
        <v>1</v>
      </c>
      <c r="AK60" s="6">
        <v>1</v>
      </c>
      <c r="AT60" s="6" t="str">
        <f t="shared" si="0"/>
        <v/>
      </c>
      <c r="AU60" s="6" t="str">
        <f t="shared" si="1"/>
        <v/>
      </c>
      <c r="AV60" s="6" t="str">
        <f t="shared" si="2"/>
        <v/>
      </c>
      <c r="AW60" s="7">
        <f t="shared" si="3"/>
        <v>0.11764705882352941</v>
      </c>
      <c r="AX60" s="6">
        <f t="shared" si="4"/>
        <v>0.14492753623188406</v>
      </c>
      <c r="AY60" s="6" t="str">
        <f t="shared" si="5"/>
        <v/>
      </c>
      <c r="BA60" s="6">
        <f>VLOOKUP(A60, ALL_AP_DATA!$A$2:$F$3600, 6, FALSE)</f>
        <v>226</v>
      </c>
      <c r="BB60" s="6">
        <f>VLOOKUP(A60, projmetadata!$A$2:$D$2036, 4, FALSE)</f>
        <v>41846</v>
      </c>
      <c r="BC60" s="6" t="e">
        <f t="array" aca="1" ref="BC60" ca="1">_xludf.IFS(I60&lt;&gt;0, F60/I60, P60&lt;&gt;0, M60/P60, W60&lt;&gt;0, T60/W60, AD60&lt;&gt;0, AA60/AD60, AK60&lt;&gt;0, AH60/AK60, AR60&lt;&gt;0, AO60/AR60, TRUE, 0)</f>
        <v>#NAME?</v>
      </c>
      <c r="BE60" s="6" t="e">
        <f t="shared" ca="1" si="11"/>
        <v>#NAME?</v>
      </c>
      <c r="BF60" s="6" t="e">
        <f t="shared" ca="1" si="12"/>
        <v>#NAME?</v>
      </c>
      <c r="BG60" s="6"/>
      <c r="BH60" s="6">
        <f>VLOOKUP(A60, ALL_AP_DATA!$A$2:$D$3600, 3, FALSE)</f>
        <v>131</v>
      </c>
      <c r="BI60" s="6">
        <f>VLOOKUP(A60, ALL_AP_DATA!$A$2:$E$3600, 5, FALSE)</f>
        <v>10</v>
      </c>
      <c r="BJ60" s="6">
        <f t="shared" si="9"/>
        <v>4.4247787610619468E-2</v>
      </c>
      <c r="BK60" s="6">
        <f t="shared" si="13"/>
        <v>0.57964601769911506</v>
      </c>
    </row>
    <row r="61" spans="1:63" ht="15.75" customHeight="1" x14ac:dyDescent="0.2">
      <c r="A61" s="6" t="s">
        <v>121</v>
      </c>
      <c r="B61" s="6" t="s">
        <v>61</v>
      </c>
      <c r="C61" s="6">
        <v>2</v>
      </c>
      <c r="D61" s="6">
        <v>4</v>
      </c>
      <c r="E61" s="6">
        <v>0</v>
      </c>
      <c r="F61" s="6">
        <v>0</v>
      </c>
      <c r="G61" s="6">
        <v>4.8999999999999998E-3</v>
      </c>
      <c r="H61" s="6">
        <v>0</v>
      </c>
      <c r="I61" s="6">
        <v>0</v>
      </c>
      <c r="Q61" s="6">
        <v>5</v>
      </c>
      <c r="R61" s="6">
        <v>17</v>
      </c>
      <c r="S61" s="6">
        <v>73</v>
      </c>
      <c r="T61" s="6">
        <v>3008</v>
      </c>
      <c r="U61" s="6">
        <v>2.0799999999999999E-2</v>
      </c>
      <c r="V61" s="6">
        <v>0.86899999999999999</v>
      </c>
      <c r="W61" s="6">
        <v>0.77270000000000005</v>
      </c>
      <c r="X61" s="6">
        <v>23</v>
      </c>
      <c r="Y61" s="6">
        <v>443</v>
      </c>
      <c r="Z61" s="6">
        <v>79</v>
      </c>
      <c r="AA61" s="6">
        <v>3589</v>
      </c>
      <c r="AB61" s="6">
        <v>0.54220000000000002</v>
      </c>
      <c r="AC61" s="6">
        <v>0.9405</v>
      </c>
      <c r="AD61" s="6">
        <v>0.92190000000000005</v>
      </c>
      <c r="AE61" s="6">
        <v>31</v>
      </c>
      <c r="AF61" s="6">
        <v>158</v>
      </c>
      <c r="AG61" s="6">
        <v>36</v>
      </c>
      <c r="AH61" s="6">
        <v>1038</v>
      </c>
      <c r="AI61" s="6">
        <v>0.19339999999999999</v>
      </c>
      <c r="AJ61" s="6">
        <v>0.42859999999999998</v>
      </c>
      <c r="AK61" s="6">
        <v>0.2666</v>
      </c>
      <c r="AT61" s="6">
        <f t="shared" si="0"/>
        <v>0</v>
      </c>
      <c r="AU61" s="6" t="str">
        <f t="shared" si="1"/>
        <v/>
      </c>
      <c r="AV61" s="6">
        <f t="shared" si="2"/>
        <v>176.94117647058823</v>
      </c>
      <c r="AW61" s="7">
        <f t="shared" si="3"/>
        <v>8.1015801354401802</v>
      </c>
      <c r="AX61" s="6">
        <f t="shared" si="4"/>
        <v>6.5696202531645573</v>
      </c>
      <c r="AY61" s="6" t="str">
        <f t="shared" si="5"/>
        <v/>
      </c>
      <c r="BA61" s="6">
        <f>VLOOKUP(A61, ALL_AP_DATA!$A$2:$F$3600, 6, FALSE)</f>
        <v>817</v>
      </c>
      <c r="BB61" s="6">
        <f>VLOOKUP(A61, projmetadata!$A$2:$D$2036, 4, FALSE)</f>
        <v>161487</v>
      </c>
      <c r="BC61" s="6" t="e">
        <f t="array" aca="1" ref="BC61" ca="1">_xludf.IFS(I61&lt;&gt;0, F61/I61, P61&lt;&gt;0, M61/P61, W61&lt;&gt;0, T61/W61, AD61&lt;&gt;0, AA61/AD61, AK61&lt;&gt;0, AH61/AK61, AR61&lt;&gt;0, AO61/AR61, TRUE, 0)</f>
        <v>#NAME?</v>
      </c>
      <c r="BE61" s="6" t="e">
        <f t="shared" ca="1" si="11"/>
        <v>#NAME?</v>
      </c>
      <c r="BF61" s="6" t="e">
        <f t="shared" ca="1" si="12"/>
        <v>#NAME?</v>
      </c>
      <c r="BG61" s="6"/>
      <c r="BH61" s="6">
        <f>VLOOKUP(A61, ALL_AP_DATA!$A$2:$D$3600, 3, FALSE)</f>
        <v>485</v>
      </c>
      <c r="BI61" s="6">
        <f>VLOOKUP(A61, ALL_AP_DATA!$A$2:$E$3600, 5, FALSE)</f>
        <v>3893</v>
      </c>
      <c r="BJ61" s="6">
        <f t="shared" si="9"/>
        <v>4.7649938800489595</v>
      </c>
      <c r="BK61" s="6">
        <f t="shared" si="13"/>
        <v>0.59363525091799263</v>
      </c>
    </row>
    <row r="62" spans="1:63" ht="15.75" customHeight="1" x14ac:dyDescent="0.2">
      <c r="A62" s="6" t="s">
        <v>122</v>
      </c>
      <c r="B62" s="6" t="s">
        <v>64</v>
      </c>
      <c r="C62" s="6">
        <v>8</v>
      </c>
      <c r="D62" s="6">
        <v>28</v>
      </c>
      <c r="E62" s="6">
        <v>51</v>
      </c>
      <c r="F62" s="6">
        <v>985</v>
      </c>
      <c r="G62" s="6">
        <v>6.0299999999999999E-2</v>
      </c>
      <c r="H62" s="6">
        <v>0.2329</v>
      </c>
      <c r="I62" s="6">
        <v>0.1053</v>
      </c>
      <c r="Q62" s="6">
        <v>6</v>
      </c>
      <c r="R62" s="6">
        <v>23</v>
      </c>
      <c r="S62" s="6">
        <v>123</v>
      </c>
      <c r="T62" s="6">
        <v>3379</v>
      </c>
      <c r="U62" s="6">
        <v>4.9599999999999998E-2</v>
      </c>
      <c r="V62" s="6">
        <v>0.56159999999999999</v>
      </c>
      <c r="W62" s="6">
        <v>0.36120000000000002</v>
      </c>
      <c r="X62" s="6">
        <v>10</v>
      </c>
      <c r="Y62" s="6">
        <v>94</v>
      </c>
      <c r="Z62" s="6">
        <v>104</v>
      </c>
      <c r="AA62" s="6">
        <v>2676</v>
      </c>
      <c r="AB62" s="6">
        <v>0.2026</v>
      </c>
      <c r="AC62" s="6">
        <v>0.47489999999999999</v>
      </c>
      <c r="AD62" s="6">
        <v>0.28599999999999998</v>
      </c>
      <c r="AE62" s="6">
        <v>19</v>
      </c>
      <c r="AF62" s="6">
        <v>138</v>
      </c>
      <c r="AG62" s="6">
        <v>144</v>
      </c>
      <c r="AH62" s="6">
        <v>3729</v>
      </c>
      <c r="AI62" s="6">
        <v>0.2974</v>
      </c>
      <c r="AJ62" s="6">
        <v>0.65749999999999997</v>
      </c>
      <c r="AK62" s="6">
        <v>0.39860000000000001</v>
      </c>
      <c r="AT62" s="6">
        <f t="shared" si="0"/>
        <v>35.178571428571431</v>
      </c>
      <c r="AU62" s="6" t="str">
        <f t="shared" si="1"/>
        <v/>
      </c>
      <c r="AV62" s="6">
        <f t="shared" si="2"/>
        <v>146.91304347826087</v>
      </c>
      <c r="AW62" s="7">
        <f t="shared" si="3"/>
        <v>28.468085106382979</v>
      </c>
      <c r="AX62" s="6">
        <f t="shared" si="4"/>
        <v>27.021739130434781</v>
      </c>
      <c r="AY62" s="6" t="str">
        <f t="shared" si="5"/>
        <v/>
      </c>
      <c r="BA62" s="6">
        <f>VLOOKUP(A62, ALL_AP_DATA!$A$2:$F$3600, 6, FALSE)</f>
        <v>464</v>
      </c>
      <c r="BB62" s="6">
        <f>VLOOKUP(A62, projmetadata!$A$2:$D$2036, 4, FALSE)</f>
        <v>45318</v>
      </c>
      <c r="BC62" s="6" t="e">
        <f t="array" aca="1" ref="BC62" ca="1">_xludf.IFS(I62&lt;&gt;0, F62/I62, P62&lt;&gt;0, M62/P62, W62&lt;&gt;0, T62/W62, AD62&lt;&gt;0, AA62/AD62, AK62&lt;&gt;0, AH62/AK62, AR62&lt;&gt;0, AO62/AR62, TRUE, 0)</f>
        <v>#NAME?</v>
      </c>
      <c r="BE62" s="6" t="e">
        <f t="shared" ca="1" si="11"/>
        <v>#NAME?</v>
      </c>
      <c r="BF62" s="6" t="e">
        <f t="shared" ca="1" si="12"/>
        <v>#NAME?</v>
      </c>
      <c r="BG62" s="6"/>
      <c r="BH62" s="6">
        <f>VLOOKUP(A62, ALL_AP_DATA!$A$2:$D$3600, 3, FALSE)</f>
        <v>185</v>
      </c>
      <c r="BI62" s="6">
        <f>VLOOKUP(A62, ALL_AP_DATA!$A$2:$E$3600, 5, FALSE)</f>
        <v>9356</v>
      </c>
      <c r="BJ62" s="6">
        <f t="shared" si="9"/>
        <v>20.163793103448278</v>
      </c>
      <c r="BK62" s="6">
        <f t="shared" si="13"/>
        <v>0.39870689655172414</v>
      </c>
    </row>
    <row r="63" spans="1:63" ht="15.75" customHeight="1" x14ac:dyDescent="0.2">
      <c r="A63" s="6" t="s">
        <v>123</v>
      </c>
      <c r="B63" s="6" t="s">
        <v>61</v>
      </c>
      <c r="C63" s="6">
        <v>9</v>
      </c>
      <c r="D63" s="6">
        <v>30</v>
      </c>
      <c r="E63" s="6">
        <v>11</v>
      </c>
      <c r="F63" s="6">
        <v>873</v>
      </c>
      <c r="G63" s="6">
        <v>2.0299999999999999E-2</v>
      </c>
      <c r="H63" s="6">
        <v>0.55000000000000004</v>
      </c>
      <c r="I63" s="6">
        <v>3.0599999999999999E-2</v>
      </c>
      <c r="Q63" s="6">
        <v>1</v>
      </c>
      <c r="R63" s="6">
        <v>2</v>
      </c>
      <c r="S63" s="6">
        <v>4</v>
      </c>
      <c r="T63" s="6">
        <v>716</v>
      </c>
      <c r="U63" s="6">
        <v>1.4E-3</v>
      </c>
      <c r="V63" s="6">
        <v>0.2</v>
      </c>
      <c r="W63" s="6">
        <v>2.5100000000000001E-2</v>
      </c>
      <c r="X63" s="6">
        <v>2389</v>
      </c>
      <c r="Y63" s="6">
        <v>685</v>
      </c>
      <c r="Z63" s="6">
        <v>17</v>
      </c>
      <c r="AA63" s="6">
        <v>26612</v>
      </c>
      <c r="AB63" s="6">
        <v>0.46250000000000002</v>
      </c>
      <c r="AC63" s="6">
        <v>0.85</v>
      </c>
      <c r="AD63" s="6">
        <v>0.93240000000000001</v>
      </c>
      <c r="AE63" s="6">
        <v>42</v>
      </c>
      <c r="AF63" s="6">
        <v>323</v>
      </c>
      <c r="AG63" s="6">
        <v>16</v>
      </c>
      <c r="AH63" s="6">
        <v>26341</v>
      </c>
      <c r="AI63" s="6">
        <v>0.21809999999999999</v>
      </c>
      <c r="AJ63" s="6">
        <v>0.8</v>
      </c>
      <c r="AK63" s="6">
        <v>0.92300000000000004</v>
      </c>
      <c r="AT63" s="6">
        <f t="shared" si="0"/>
        <v>29.1</v>
      </c>
      <c r="AU63" s="6" t="str">
        <f t="shared" si="1"/>
        <v/>
      </c>
      <c r="AV63" s="6">
        <f t="shared" si="2"/>
        <v>358</v>
      </c>
      <c r="AW63" s="7">
        <f t="shared" si="3"/>
        <v>38.849635036496352</v>
      </c>
      <c r="AX63" s="6">
        <f t="shared" si="4"/>
        <v>81.551083591331263</v>
      </c>
      <c r="AY63" s="6" t="str">
        <f t="shared" si="5"/>
        <v/>
      </c>
      <c r="BA63" s="6">
        <f>VLOOKUP(A63, ALL_AP_DATA!$A$2:$F$3600, 6, FALSE)</f>
        <v>1481</v>
      </c>
      <c r="BB63" s="6">
        <f>VLOOKUP(A63, projmetadata!$A$2:$D$2036, 4, FALSE)</f>
        <v>442360</v>
      </c>
      <c r="BC63" s="6" t="e">
        <f t="array" aca="1" ref="BC63" ca="1">_xludf.IFS(I63&lt;&gt;0, F63/I63, P63&lt;&gt;0, M63/P63, W63&lt;&gt;0, T63/W63, AD63&lt;&gt;0, AA63/AD63, AK63&lt;&gt;0, AH63/AK63, AR63&lt;&gt;0, AO63/AR63, TRUE, 0)</f>
        <v>#NAME?</v>
      </c>
      <c r="BE63" s="6" t="e">
        <f t="shared" ca="1" si="11"/>
        <v>#NAME?</v>
      </c>
      <c r="BF63" s="6" t="e">
        <f t="shared" ca="1" si="12"/>
        <v>#NAME?</v>
      </c>
      <c r="BG63" s="6"/>
      <c r="BH63" s="6">
        <f>VLOOKUP(A63, ALL_AP_DATA!$A$2:$D$3600, 3, FALSE)</f>
        <v>749</v>
      </c>
      <c r="BI63" s="6">
        <f>VLOOKUP(A63, ALL_AP_DATA!$A$2:$E$3600, 5, FALSE)</f>
        <v>28540</v>
      </c>
      <c r="BJ63" s="6">
        <f t="shared" si="9"/>
        <v>19.270762997974341</v>
      </c>
      <c r="BK63" s="6">
        <f t="shared" si="13"/>
        <v>0.50573936529372043</v>
      </c>
    </row>
    <row r="64" spans="1:63" ht="15.75" customHeight="1" x14ac:dyDescent="0.2">
      <c r="A64" s="6" t="s">
        <v>124</v>
      </c>
      <c r="B64" s="6" t="s">
        <v>64</v>
      </c>
      <c r="C64" s="6">
        <v>2</v>
      </c>
      <c r="D64" s="6">
        <v>4</v>
      </c>
      <c r="E64" s="6">
        <v>4</v>
      </c>
      <c r="F64" s="6">
        <v>74</v>
      </c>
      <c r="G64" s="6">
        <v>6.7000000000000002E-3</v>
      </c>
      <c r="H64" s="6">
        <v>1.9300000000000001E-2</v>
      </c>
      <c r="I64" s="6">
        <v>5.0000000000000001E-3</v>
      </c>
      <c r="Q64" s="6">
        <v>35</v>
      </c>
      <c r="R64" s="6">
        <v>195</v>
      </c>
      <c r="S64" s="6">
        <v>157</v>
      </c>
      <c r="T64" s="6">
        <v>12123</v>
      </c>
      <c r="U64" s="6">
        <v>0.32450000000000001</v>
      </c>
      <c r="V64" s="6">
        <v>0.75849999999999995</v>
      </c>
      <c r="W64" s="6">
        <v>0.82179999999999997</v>
      </c>
      <c r="X64" s="6">
        <v>9</v>
      </c>
      <c r="Y64" s="6">
        <v>54</v>
      </c>
      <c r="Z64" s="6">
        <v>63</v>
      </c>
      <c r="AA64" s="6">
        <v>2200</v>
      </c>
      <c r="AB64" s="6">
        <v>8.9899999999999994E-2</v>
      </c>
      <c r="AC64" s="6">
        <v>0.30430000000000001</v>
      </c>
      <c r="AD64" s="6">
        <v>0.14910000000000001</v>
      </c>
      <c r="AE64" s="6">
        <v>17</v>
      </c>
      <c r="AF64" s="6">
        <v>82</v>
      </c>
      <c r="AG64" s="6">
        <v>63</v>
      </c>
      <c r="AH64" s="6">
        <v>2716</v>
      </c>
      <c r="AI64" s="6">
        <v>0.13639999999999999</v>
      </c>
      <c r="AJ64" s="6">
        <v>0.30430000000000001</v>
      </c>
      <c r="AK64" s="6">
        <v>0.18410000000000001</v>
      </c>
      <c r="AL64" s="6">
        <v>4</v>
      </c>
      <c r="AM64" s="6">
        <v>92</v>
      </c>
      <c r="AN64" s="6">
        <v>75</v>
      </c>
      <c r="AO64" s="6">
        <v>5408</v>
      </c>
      <c r="AP64" s="6">
        <v>0.15310000000000001</v>
      </c>
      <c r="AQ64" s="6">
        <v>0.36230000000000001</v>
      </c>
      <c r="AR64" s="6">
        <v>0.36659999999999998</v>
      </c>
      <c r="AT64" s="6">
        <f t="shared" si="0"/>
        <v>18.5</v>
      </c>
      <c r="AU64" s="6" t="str">
        <f t="shared" si="1"/>
        <v/>
      </c>
      <c r="AV64" s="6">
        <f t="shared" si="2"/>
        <v>62.169230769230772</v>
      </c>
      <c r="AW64" s="7">
        <f t="shared" si="3"/>
        <v>40.74074074074074</v>
      </c>
      <c r="AX64" s="6">
        <f t="shared" si="4"/>
        <v>33.121951219512198</v>
      </c>
      <c r="AY64" s="6">
        <f t="shared" si="5"/>
        <v>58.782608695652172</v>
      </c>
      <c r="BA64" s="6">
        <f>VLOOKUP(A64, ALL_AP_DATA!$A$2:$F$3600, 6, FALSE)</f>
        <v>601</v>
      </c>
      <c r="BB64" s="6">
        <f>VLOOKUP(A64, projmetadata!$A$2:$D$2036, 4, FALSE)</f>
        <v>26879</v>
      </c>
      <c r="BC64" s="6" t="e">
        <f t="array" aca="1" ref="BC64" ca="1">_xludf.IFS(I64&lt;&gt;0, F64/I64, P64&lt;&gt;0, M64/P64, W64&lt;&gt;0, T64/W64, AD64&lt;&gt;0, AA64/AD64, AK64&lt;&gt;0, AH64/AK64, AR64&lt;&gt;0, AO64/AR64, TRUE, 0)</f>
        <v>#NAME?</v>
      </c>
      <c r="BE64" s="6" t="e">
        <f t="shared" ca="1" si="11"/>
        <v>#NAME?</v>
      </c>
      <c r="BF64" s="6" t="e">
        <f t="shared" ca="1" si="12"/>
        <v>#NAME?</v>
      </c>
      <c r="BG64" s="6"/>
      <c r="BH64" s="6">
        <f>VLOOKUP(A64, ALL_AP_DATA!$A$2:$D$3600, 3, FALSE)</f>
        <v>258</v>
      </c>
      <c r="BI64" s="6">
        <f>VLOOKUP(A64, ALL_AP_DATA!$A$2:$E$3600, 5, FALSE)</f>
        <v>14752</v>
      </c>
      <c r="BJ64" s="6">
        <f t="shared" si="9"/>
        <v>24.54575707154742</v>
      </c>
      <c r="BK64" s="6">
        <f t="shared" si="13"/>
        <v>0.42928452579034942</v>
      </c>
    </row>
    <row r="65" spans="1:63" ht="15.75" customHeight="1" x14ac:dyDescent="0.2">
      <c r="A65" s="6" t="s">
        <v>125</v>
      </c>
      <c r="B65" s="6" t="s">
        <v>64</v>
      </c>
      <c r="C65" s="6">
        <v>11</v>
      </c>
      <c r="D65" s="6">
        <v>56</v>
      </c>
      <c r="E65" s="6">
        <v>1</v>
      </c>
      <c r="F65" s="6">
        <v>2</v>
      </c>
      <c r="G65" s="6">
        <v>6.2300000000000001E-2</v>
      </c>
      <c r="H65" s="6">
        <v>0.5</v>
      </c>
      <c r="I65" s="6">
        <v>0.5</v>
      </c>
      <c r="X65" s="6">
        <v>31</v>
      </c>
      <c r="Y65" s="6">
        <v>161</v>
      </c>
      <c r="Z65" s="6">
        <v>1</v>
      </c>
      <c r="AA65" s="6">
        <v>2</v>
      </c>
      <c r="AB65" s="6">
        <v>0.17910000000000001</v>
      </c>
      <c r="AC65" s="6">
        <v>0.5</v>
      </c>
      <c r="AD65" s="6">
        <v>0.5</v>
      </c>
      <c r="AE65" s="6">
        <v>89</v>
      </c>
      <c r="AF65" s="6">
        <v>248</v>
      </c>
      <c r="AG65" s="6">
        <v>0</v>
      </c>
      <c r="AH65" s="6">
        <v>0</v>
      </c>
      <c r="AI65" s="6">
        <v>0.27589999999999998</v>
      </c>
      <c r="AJ65" s="6">
        <v>0</v>
      </c>
      <c r="AK65" s="6">
        <v>0</v>
      </c>
      <c r="AT65" s="6">
        <f t="shared" si="0"/>
        <v>3.5714285714285712E-2</v>
      </c>
      <c r="AU65" s="6" t="str">
        <f t="shared" si="1"/>
        <v/>
      </c>
      <c r="AV65" s="6" t="str">
        <f t="shared" si="2"/>
        <v/>
      </c>
      <c r="AW65" s="7">
        <f t="shared" si="3"/>
        <v>1.2422360248447204E-2</v>
      </c>
      <c r="AX65" s="6">
        <f t="shared" si="4"/>
        <v>0</v>
      </c>
      <c r="AY65" s="6" t="str">
        <f t="shared" si="5"/>
        <v/>
      </c>
      <c r="BA65" s="6">
        <f>VLOOKUP(A65, ALL_AP_DATA!$A$2:$F$3600, 6, FALSE)</f>
        <v>899</v>
      </c>
      <c r="BB65" s="6">
        <f>VLOOKUP(A65, projmetadata!$A$2:$D$2036, 4, FALSE)</f>
        <v>38208</v>
      </c>
      <c r="BC65" s="6" t="e">
        <f t="array" aca="1" ref="BC65" ca="1">_xludf.IFS(I65&lt;&gt;0, F65/I65, P65&lt;&gt;0, M65/P65, W65&lt;&gt;0, T65/W65, AD65&lt;&gt;0, AA65/AD65, AK65&lt;&gt;0, AH65/AK65, AR65&lt;&gt;0, AO65/AR65, TRUE, 0)</f>
        <v>#NAME?</v>
      </c>
      <c r="BE65" s="6" t="e">
        <f t="shared" ca="1" si="11"/>
        <v>#NAME?</v>
      </c>
      <c r="BF65" s="6" t="e">
        <f t="shared" ca="1" si="12"/>
        <v>#NAME?</v>
      </c>
      <c r="BG65" s="6"/>
      <c r="BH65" s="6">
        <f>VLOOKUP(A65, ALL_AP_DATA!$A$2:$D$3600, 3, FALSE)</f>
        <v>363</v>
      </c>
      <c r="BI65" s="6">
        <f>VLOOKUP(A65, ALL_AP_DATA!$A$2:$E$3600, 5, FALSE)</f>
        <v>4</v>
      </c>
      <c r="BJ65" s="6">
        <f t="shared" si="9"/>
        <v>4.4493882091212458E-3</v>
      </c>
      <c r="BK65" s="6">
        <f t="shared" si="13"/>
        <v>0.40378197997775306</v>
      </c>
    </row>
    <row r="66" spans="1:63" ht="15.75" customHeight="1" x14ac:dyDescent="0.2">
      <c r="A66" s="6" t="s">
        <v>126</v>
      </c>
      <c r="B66" s="6" t="s">
        <v>61</v>
      </c>
      <c r="C66" s="6">
        <v>2</v>
      </c>
      <c r="D66" s="6">
        <v>11</v>
      </c>
      <c r="E66" s="6">
        <v>6</v>
      </c>
      <c r="F66" s="6">
        <v>895</v>
      </c>
      <c r="G66" s="6">
        <v>3.1099999999999999E-2</v>
      </c>
      <c r="H66" s="6">
        <v>0.31580000000000003</v>
      </c>
      <c r="I66" s="6">
        <v>8.8800000000000004E-2</v>
      </c>
      <c r="Q66" s="6">
        <v>1</v>
      </c>
      <c r="R66" s="6">
        <v>5</v>
      </c>
      <c r="S66" s="6">
        <v>6</v>
      </c>
      <c r="T66" s="6">
        <v>1091</v>
      </c>
      <c r="U66" s="6">
        <v>1.41E-2</v>
      </c>
      <c r="V66" s="6">
        <v>0.31580000000000003</v>
      </c>
      <c r="W66" s="6">
        <v>0.1082</v>
      </c>
      <c r="X66" s="6">
        <v>5</v>
      </c>
      <c r="Y66" s="6">
        <v>130</v>
      </c>
      <c r="Z66" s="6">
        <v>18</v>
      </c>
      <c r="AA66" s="6">
        <v>1664</v>
      </c>
      <c r="AB66" s="6">
        <v>0.36720000000000003</v>
      </c>
      <c r="AC66" s="6">
        <v>0.94740000000000002</v>
      </c>
      <c r="AD66" s="6">
        <v>0.16500000000000001</v>
      </c>
      <c r="AE66" s="6">
        <v>17</v>
      </c>
      <c r="AF66" s="6">
        <v>100</v>
      </c>
      <c r="AG66" s="6">
        <v>14</v>
      </c>
      <c r="AH66" s="6">
        <v>1546</v>
      </c>
      <c r="AI66" s="6">
        <v>0.28249999999999997</v>
      </c>
      <c r="AJ66" s="6">
        <v>0.73680000000000001</v>
      </c>
      <c r="AK66" s="6">
        <v>0.15329999999999999</v>
      </c>
      <c r="AT66" s="6">
        <f t="shared" si="0"/>
        <v>81.36363636363636</v>
      </c>
      <c r="AU66" s="6" t="str">
        <f t="shared" si="1"/>
        <v/>
      </c>
      <c r="AV66" s="6">
        <f t="shared" si="2"/>
        <v>218.2</v>
      </c>
      <c r="AW66" s="7">
        <f t="shared" si="3"/>
        <v>12.8</v>
      </c>
      <c r="AX66" s="6">
        <f t="shared" si="4"/>
        <v>15.46</v>
      </c>
      <c r="AY66" s="6" t="str">
        <f t="shared" si="5"/>
        <v/>
      </c>
      <c r="BA66" s="6">
        <f>VLOOKUP(A66, ALL_AP_DATA!$A$2:$F$3600, 6, FALSE)</f>
        <v>354</v>
      </c>
      <c r="BB66" s="6">
        <f>VLOOKUP(A66, projmetadata!$A$2:$D$2036, 4, FALSE)</f>
        <v>104700</v>
      </c>
      <c r="BC66" s="6" t="e">
        <f t="array" aca="1" ref="BC66" ca="1">_xludf.IFS(I66&lt;&gt;0, F66/I66, P66&lt;&gt;0, M66/P66, W66&lt;&gt;0, T66/W66, AD66&lt;&gt;0, AA66/AD66, AK66&lt;&gt;0, AH66/AK66, AR66&lt;&gt;0, AO66/AR66, TRUE, 0)</f>
        <v>#NAME?</v>
      </c>
      <c r="BE66" s="6" t="e">
        <f t="shared" ca="1" si="11"/>
        <v>#NAME?</v>
      </c>
      <c r="BF66" s="6" t="e">
        <f t="shared" ca="1" si="12"/>
        <v>#NAME?</v>
      </c>
      <c r="BG66" s="6"/>
      <c r="BH66" s="6">
        <f>VLOOKUP(A66, ALL_AP_DATA!$A$2:$D$3600, 3, FALSE)</f>
        <v>173</v>
      </c>
      <c r="BI66" s="6">
        <f>VLOOKUP(A66, ALL_AP_DATA!$A$2:$E$3600, 5, FALSE)</f>
        <v>10084</v>
      </c>
      <c r="BJ66" s="6">
        <f t="shared" si="9"/>
        <v>28.485875706214689</v>
      </c>
      <c r="BK66" s="6">
        <f t="shared" si="13"/>
        <v>0.48870056497175141</v>
      </c>
    </row>
    <row r="67" spans="1:63" ht="15.75" customHeight="1" x14ac:dyDescent="0.2">
      <c r="A67" s="6" t="s">
        <v>127</v>
      </c>
      <c r="B67" s="6" t="s">
        <v>61</v>
      </c>
      <c r="X67" s="6">
        <v>25</v>
      </c>
      <c r="Y67" s="6">
        <v>294</v>
      </c>
      <c r="Z67" s="6">
        <v>5</v>
      </c>
      <c r="AA67" s="6">
        <v>49</v>
      </c>
      <c r="AB67" s="6">
        <v>0.65920000000000001</v>
      </c>
      <c r="AC67" s="6">
        <v>1</v>
      </c>
      <c r="AD67" s="6">
        <v>0.51039999999999996</v>
      </c>
      <c r="AE67" s="6">
        <v>15</v>
      </c>
      <c r="AF67" s="6">
        <v>64</v>
      </c>
      <c r="AG67" s="6">
        <v>3</v>
      </c>
      <c r="AH67" s="6">
        <v>61</v>
      </c>
      <c r="AI67" s="6">
        <v>0.14349999999999999</v>
      </c>
      <c r="AJ67" s="6">
        <v>0.6</v>
      </c>
      <c r="AK67" s="6">
        <v>0.63539999999999996</v>
      </c>
      <c r="AT67" s="6" t="str">
        <f t="shared" si="0"/>
        <v/>
      </c>
      <c r="AU67" s="6" t="str">
        <f t="shared" si="1"/>
        <v/>
      </c>
      <c r="AV67" s="6" t="str">
        <f t="shared" si="2"/>
        <v/>
      </c>
      <c r="AW67" s="7">
        <f t="shared" si="3"/>
        <v>0.16666666666666666</v>
      </c>
      <c r="AX67" s="6">
        <f t="shared" si="4"/>
        <v>0.953125</v>
      </c>
      <c r="AY67" s="6" t="str">
        <f t="shared" si="5"/>
        <v/>
      </c>
      <c r="BA67" s="6">
        <f>VLOOKUP(A67, ALL_AP_DATA!$A$2:$F$3600, 6, FALSE)</f>
        <v>446</v>
      </c>
      <c r="BB67" s="6">
        <f>VLOOKUP(A67, projmetadata!$A$2:$D$2036, 4, FALSE)</f>
        <v>55383</v>
      </c>
      <c r="BC67" s="6" t="e">
        <f t="array" aca="1" ref="BC67" ca="1">_xludf.IFS(I67&lt;&gt;0, F67/I67, P67&lt;&gt;0, M67/P67, W67&lt;&gt;0, T67/W67, AD67&lt;&gt;0, AA67/AD67, AK67&lt;&gt;0, AH67/AK67, AR67&lt;&gt;0, AO67/AR67, TRUE, 0)</f>
        <v>#NAME?</v>
      </c>
      <c r="BE67" s="6" t="e">
        <f t="shared" ca="1" si="11"/>
        <v>#NAME?</v>
      </c>
      <c r="BF67" s="6" t="e">
        <f t="shared" ca="1" si="12"/>
        <v>#NAME?</v>
      </c>
      <c r="BG67" s="6"/>
      <c r="BH67" s="6">
        <f>VLOOKUP(A67, ALL_AP_DATA!$A$2:$D$3600, 3, FALSE)</f>
        <v>314</v>
      </c>
      <c r="BI67" s="6">
        <f>VLOOKUP(A67, ALL_AP_DATA!$A$2:$E$3600, 5, FALSE)</f>
        <v>96</v>
      </c>
      <c r="BJ67" s="6">
        <f t="shared" si="9"/>
        <v>0.21524663677130046</v>
      </c>
      <c r="BK67" s="6">
        <f t="shared" si="13"/>
        <v>0.70403587443946192</v>
      </c>
    </row>
    <row r="68" spans="1:63" ht="15.75" customHeight="1" x14ac:dyDescent="0.2">
      <c r="A68" s="6" t="s">
        <v>128</v>
      </c>
      <c r="B68" s="6" t="s">
        <v>61</v>
      </c>
      <c r="C68" s="6">
        <v>10</v>
      </c>
      <c r="D68" s="6">
        <v>78</v>
      </c>
      <c r="E68" s="6">
        <v>11</v>
      </c>
      <c r="F68" s="6">
        <v>1300</v>
      </c>
      <c r="G68" s="6">
        <v>7.9600000000000004E-2</v>
      </c>
      <c r="H68" s="6">
        <v>0.55000000000000004</v>
      </c>
      <c r="I68" s="6">
        <v>0.16289999999999999</v>
      </c>
      <c r="Q68" s="6">
        <v>5</v>
      </c>
      <c r="R68" s="6">
        <v>20</v>
      </c>
      <c r="S68" s="6">
        <v>13</v>
      </c>
      <c r="T68" s="6">
        <v>5809</v>
      </c>
      <c r="U68" s="6">
        <v>2.0400000000000001E-2</v>
      </c>
      <c r="V68" s="6">
        <v>0.65</v>
      </c>
      <c r="W68" s="6">
        <v>0.72809999999999997</v>
      </c>
      <c r="X68" s="6">
        <v>44</v>
      </c>
      <c r="Y68" s="6">
        <v>519</v>
      </c>
      <c r="Z68" s="6">
        <v>19</v>
      </c>
      <c r="AA68" s="6">
        <v>2329</v>
      </c>
      <c r="AB68" s="6">
        <v>0.52959999999999996</v>
      </c>
      <c r="AC68" s="6">
        <v>0.95</v>
      </c>
      <c r="AD68" s="6">
        <v>0.29189999999999999</v>
      </c>
      <c r="AE68" s="6">
        <v>64</v>
      </c>
      <c r="AF68" s="6">
        <v>274</v>
      </c>
      <c r="AG68" s="6">
        <v>17</v>
      </c>
      <c r="AH68" s="6">
        <v>6186</v>
      </c>
      <c r="AI68" s="6">
        <v>0.27960000000000002</v>
      </c>
      <c r="AJ68" s="6">
        <v>0.85</v>
      </c>
      <c r="AK68" s="6">
        <v>0.77539999999999998</v>
      </c>
      <c r="AL68" s="6">
        <v>2</v>
      </c>
      <c r="AM68" s="6">
        <v>19</v>
      </c>
      <c r="AN68" s="6">
        <v>13</v>
      </c>
      <c r="AO68" s="6">
        <v>5338</v>
      </c>
      <c r="AP68" s="6">
        <v>1.9400000000000001E-2</v>
      </c>
      <c r="AQ68" s="6">
        <v>0.65</v>
      </c>
      <c r="AR68" s="6">
        <v>0.66910000000000003</v>
      </c>
      <c r="AT68" s="6">
        <f t="shared" si="0"/>
        <v>16.666666666666668</v>
      </c>
      <c r="AU68" s="6" t="str">
        <f t="shared" si="1"/>
        <v/>
      </c>
      <c r="AV68" s="6">
        <f t="shared" si="2"/>
        <v>290.45</v>
      </c>
      <c r="AW68" s="7">
        <f t="shared" si="3"/>
        <v>4.4874759152215802</v>
      </c>
      <c r="AX68" s="6">
        <f t="shared" si="4"/>
        <v>22.576642335766422</v>
      </c>
      <c r="AY68" s="6">
        <f t="shared" si="5"/>
        <v>280.94736842105266</v>
      </c>
      <c r="BA68" s="6">
        <f>VLOOKUP(A68, ALL_AP_DATA!$A$2:$F$3600, 6, FALSE)</f>
        <v>980</v>
      </c>
      <c r="BB68" s="6">
        <f>VLOOKUP(A68, projmetadata!$A$2:$D$2036, 4, FALSE)</f>
        <v>142955</v>
      </c>
      <c r="BC68" s="6" t="e">
        <f t="array" aca="1" ref="BC68" ca="1">_xludf.IFS(I68&lt;&gt;0, F68/I68, P68&lt;&gt;0, M68/P68, W68&lt;&gt;0, T68/W68, AD68&lt;&gt;0, AA68/AD68, AK68&lt;&gt;0, AH68/AK68, AR68&lt;&gt;0, AO68/AR68, TRUE, 0)</f>
        <v>#NAME?</v>
      </c>
      <c r="BE68" s="6" t="e">
        <f t="shared" ca="1" si="11"/>
        <v>#NAME?</v>
      </c>
      <c r="BF68" s="6" t="e">
        <f t="shared" ca="1" si="12"/>
        <v>#NAME?</v>
      </c>
      <c r="BG68" s="6"/>
      <c r="BH68" s="6">
        <f>VLOOKUP(A68, ALL_AP_DATA!$A$2:$D$3600, 3, FALSE)</f>
        <v>574</v>
      </c>
      <c r="BI68" s="6">
        <f>VLOOKUP(A68, ALL_AP_DATA!$A$2:$E$3600, 5, FALSE)</f>
        <v>7978</v>
      </c>
      <c r="BJ68" s="6">
        <f t="shared" si="9"/>
        <v>8.1408163265306115</v>
      </c>
      <c r="BK68" s="6">
        <f t="shared" si="13"/>
        <v>0.58571428571428574</v>
      </c>
    </row>
    <row r="69" spans="1:63" ht="15.75" customHeight="1" x14ac:dyDescent="0.2">
      <c r="A69" s="6" t="s">
        <v>129</v>
      </c>
      <c r="B69" s="6" t="s">
        <v>61</v>
      </c>
      <c r="C69" s="6">
        <v>1</v>
      </c>
      <c r="D69" s="6">
        <v>8</v>
      </c>
      <c r="E69" s="6">
        <v>4</v>
      </c>
      <c r="F69" s="6">
        <v>105</v>
      </c>
      <c r="G69" s="6">
        <v>1.6E-2</v>
      </c>
      <c r="H69" s="6">
        <v>0.44440000000000002</v>
      </c>
      <c r="I69" s="6">
        <v>0.76090000000000002</v>
      </c>
      <c r="Q69" s="6">
        <v>1</v>
      </c>
      <c r="R69" s="6">
        <v>2</v>
      </c>
      <c r="S69" s="6">
        <v>3</v>
      </c>
      <c r="T69" s="6">
        <v>101</v>
      </c>
      <c r="U69" s="6">
        <v>4.0000000000000001E-3</v>
      </c>
      <c r="V69" s="6">
        <v>0.33329999999999999</v>
      </c>
      <c r="W69" s="6">
        <v>0.7319</v>
      </c>
      <c r="X69" s="6">
        <v>6</v>
      </c>
      <c r="Y69" s="6">
        <v>493</v>
      </c>
      <c r="Z69" s="6">
        <v>9</v>
      </c>
      <c r="AA69" s="6">
        <v>138</v>
      </c>
      <c r="AB69" s="6">
        <v>0.98599999999999999</v>
      </c>
      <c r="AC69" s="6">
        <v>1</v>
      </c>
      <c r="AD69" s="6">
        <v>1</v>
      </c>
      <c r="AE69" s="6">
        <v>2</v>
      </c>
      <c r="AF69" s="6">
        <v>6</v>
      </c>
      <c r="AG69" s="6">
        <v>0</v>
      </c>
      <c r="AH69" s="6">
        <v>0</v>
      </c>
      <c r="AI69" s="6">
        <v>1.2E-2</v>
      </c>
      <c r="AJ69" s="6">
        <v>0</v>
      </c>
      <c r="AK69" s="6">
        <v>0</v>
      </c>
      <c r="AT69" s="6">
        <f t="shared" si="0"/>
        <v>13.125</v>
      </c>
      <c r="AU69" s="6" t="str">
        <f t="shared" si="1"/>
        <v/>
      </c>
      <c r="AV69" s="6">
        <f t="shared" si="2"/>
        <v>50.5</v>
      </c>
      <c r="AW69" s="7">
        <f t="shared" si="3"/>
        <v>0.27991886409736311</v>
      </c>
      <c r="AX69" s="6">
        <f t="shared" si="4"/>
        <v>0</v>
      </c>
      <c r="AY69" s="6" t="str">
        <f t="shared" si="5"/>
        <v/>
      </c>
      <c r="BA69" s="6">
        <f>VLOOKUP(A69, ALL_AP_DATA!$A$2:$F$3600, 6, FALSE)</f>
        <v>500</v>
      </c>
      <c r="BB69" s="6">
        <f>VLOOKUP(A69, projmetadata!$A$2:$D$2036, 4, FALSE)</f>
        <v>41584</v>
      </c>
      <c r="BC69" s="6" t="e">
        <f t="array" aca="1" ref="BC69" ca="1">_xludf.IFS(I69&lt;&gt;0, F69/I69, P69&lt;&gt;0, M69/P69, W69&lt;&gt;0, T69/W69, AD69&lt;&gt;0, AA69/AD69, AK69&lt;&gt;0, AH69/AK69, AR69&lt;&gt;0, AO69/AR69, TRUE, 0)</f>
        <v>#NAME?</v>
      </c>
      <c r="BE69" s="6" t="e">
        <f t="shared" ca="1" si="11"/>
        <v>#NAME?</v>
      </c>
      <c r="BF69" s="6" t="e">
        <f t="shared" ca="1" si="12"/>
        <v>#NAME?</v>
      </c>
      <c r="BG69" s="6"/>
      <c r="BH69" s="6">
        <f>VLOOKUP(A69, ALL_AP_DATA!$A$2:$D$3600, 3, FALSE)</f>
        <v>493</v>
      </c>
      <c r="BI69" s="6">
        <f>VLOOKUP(A69, ALL_AP_DATA!$A$2:$E$3600, 5, FALSE)</f>
        <v>138</v>
      </c>
      <c r="BJ69" s="6">
        <f t="shared" si="9"/>
        <v>0.27600000000000002</v>
      </c>
      <c r="BK69" s="6">
        <f t="shared" si="13"/>
        <v>0.98599999999999999</v>
      </c>
    </row>
    <row r="70" spans="1:63" ht="15.75" customHeight="1" x14ac:dyDescent="0.2">
      <c r="A70" s="6" t="s">
        <v>130</v>
      </c>
      <c r="B70" s="6" t="s">
        <v>64</v>
      </c>
      <c r="C70" s="6">
        <v>2</v>
      </c>
      <c r="D70" s="6">
        <v>25</v>
      </c>
      <c r="E70" s="6">
        <v>25</v>
      </c>
      <c r="F70" s="6">
        <v>4631</v>
      </c>
      <c r="G70" s="6">
        <v>0.23810000000000001</v>
      </c>
      <c r="H70" s="6">
        <v>0.92589999999999995</v>
      </c>
      <c r="I70" s="6">
        <v>0.93369999999999997</v>
      </c>
      <c r="Q70" s="6">
        <v>3</v>
      </c>
      <c r="R70" s="6">
        <v>8</v>
      </c>
      <c r="S70" s="6">
        <v>21</v>
      </c>
      <c r="T70" s="6">
        <v>4710</v>
      </c>
      <c r="U70" s="6">
        <v>7.6200000000000004E-2</v>
      </c>
      <c r="V70" s="6">
        <v>0.77780000000000005</v>
      </c>
      <c r="W70" s="6">
        <v>0.9496</v>
      </c>
      <c r="X70" s="6">
        <v>12</v>
      </c>
      <c r="Y70" s="6">
        <v>54</v>
      </c>
      <c r="Z70" s="6">
        <v>25</v>
      </c>
      <c r="AA70" s="6">
        <v>4700</v>
      </c>
      <c r="AB70" s="6">
        <v>0.51429999999999998</v>
      </c>
      <c r="AC70" s="6">
        <v>0.92589999999999995</v>
      </c>
      <c r="AD70" s="6">
        <v>0.9476</v>
      </c>
      <c r="AE70" s="6">
        <v>6</v>
      </c>
      <c r="AF70" s="6">
        <v>20</v>
      </c>
      <c r="AG70" s="6">
        <v>23</v>
      </c>
      <c r="AH70" s="6">
        <v>4407</v>
      </c>
      <c r="AI70" s="6">
        <v>0.1905</v>
      </c>
      <c r="AJ70" s="6">
        <v>0.85189999999999999</v>
      </c>
      <c r="AK70" s="6">
        <v>0.88849999999999996</v>
      </c>
      <c r="AT70" s="6">
        <f t="shared" si="0"/>
        <v>185.24</v>
      </c>
      <c r="AU70" s="6" t="str">
        <f t="shared" si="1"/>
        <v/>
      </c>
      <c r="AV70" s="6">
        <f t="shared" si="2"/>
        <v>588.75</v>
      </c>
      <c r="AW70" s="7">
        <f t="shared" si="3"/>
        <v>87.037037037037038</v>
      </c>
      <c r="AX70" s="6">
        <f t="shared" si="4"/>
        <v>220.35</v>
      </c>
      <c r="AY70" s="6" t="str">
        <f t="shared" si="5"/>
        <v/>
      </c>
      <c r="BA70" s="6">
        <f>VLOOKUP(A70, ALL_AP_DATA!$A$2:$F$3600, 6, FALSE)</f>
        <v>105</v>
      </c>
      <c r="BB70" s="6">
        <f>VLOOKUP(A70, projmetadata!$A$2:$D$2036, 4, FALSE)</f>
        <v>15422</v>
      </c>
      <c r="BC70" s="6" t="e">
        <f t="array" aca="1" ref="BC70" ca="1">_xludf.IFS(I70&lt;&gt;0, F70/I70, P70&lt;&gt;0, M70/P70, W70&lt;&gt;0, T70/W70, AD70&lt;&gt;0, AA70/AD70, AK70&lt;&gt;0, AH70/AK70, AR70&lt;&gt;0, AO70/AR70, TRUE, 0)</f>
        <v>#NAME?</v>
      </c>
      <c r="BE70" s="6" t="e">
        <f t="shared" ca="1" si="11"/>
        <v>#NAME?</v>
      </c>
      <c r="BF70" s="6" t="e">
        <f t="shared" ca="1" si="12"/>
        <v>#NAME?</v>
      </c>
      <c r="BG70" s="6"/>
      <c r="BH70" s="6">
        <f>VLOOKUP(A70, ALL_AP_DATA!$A$2:$D$3600, 3, FALSE)</f>
        <v>61</v>
      </c>
      <c r="BI70" s="6">
        <f>VLOOKUP(A70, ALL_AP_DATA!$A$2:$E$3600, 5, FALSE)</f>
        <v>4960</v>
      </c>
      <c r="BJ70" s="6">
        <f t="shared" si="9"/>
        <v>47.238095238095241</v>
      </c>
      <c r="BK70" s="6">
        <f t="shared" si="13"/>
        <v>0.580952380952381</v>
      </c>
    </row>
    <row r="71" spans="1:63" ht="15.75" customHeight="1" x14ac:dyDescent="0.2">
      <c r="A71" s="6" t="s">
        <v>131</v>
      </c>
      <c r="B71" s="6" t="s">
        <v>64</v>
      </c>
      <c r="C71" s="6">
        <v>3</v>
      </c>
      <c r="D71" s="6">
        <v>35</v>
      </c>
      <c r="E71" s="6">
        <v>2</v>
      </c>
      <c r="F71" s="6">
        <v>39</v>
      </c>
      <c r="G71" s="6">
        <v>0.10639999999999999</v>
      </c>
      <c r="H71" s="6">
        <v>0.28570000000000001</v>
      </c>
      <c r="I71" s="6">
        <v>0.3145</v>
      </c>
      <c r="Q71" s="6">
        <v>1</v>
      </c>
      <c r="R71" s="6">
        <v>2</v>
      </c>
      <c r="S71" s="6">
        <v>2</v>
      </c>
      <c r="T71" s="6">
        <v>24</v>
      </c>
      <c r="U71" s="6">
        <v>6.1000000000000004E-3</v>
      </c>
      <c r="V71" s="6">
        <v>0.28570000000000001</v>
      </c>
      <c r="W71" s="6">
        <v>0.19350000000000001</v>
      </c>
      <c r="X71" s="6">
        <v>38</v>
      </c>
      <c r="Y71" s="6">
        <v>102</v>
      </c>
      <c r="Z71" s="6">
        <v>4</v>
      </c>
      <c r="AA71" s="6">
        <v>56</v>
      </c>
      <c r="AB71" s="6">
        <v>0.31</v>
      </c>
      <c r="AC71" s="6">
        <v>0.57140000000000002</v>
      </c>
      <c r="AD71" s="6">
        <v>0.4516</v>
      </c>
      <c r="AE71" s="6">
        <v>31</v>
      </c>
      <c r="AF71" s="6">
        <v>105</v>
      </c>
      <c r="AG71" s="6">
        <v>2</v>
      </c>
      <c r="AH71" s="6">
        <v>40</v>
      </c>
      <c r="AI71" s="6">
        <v>0.31909999999999999</v>
      </c>
      <c r="AJ71" s="6">
        <v>0.28570000000000001</v>
      </c>
      <c r="AK71" s="6">
        <v>0.3226</v>
      </c>
      <c r="AT71" s="6">
        <f t="shared" si="0"/>
        <v>1.1142857142857143</v>
      </c>
      <c r="AU71" s="6" t="str">
        <f t="shared" si="1"/>
        <v/>
      </c>
      <c r="AV71" s="6">
        <f t="shared" si="2"/>
        <v>12</v>
      </c>
      <c r="AW71" s="7">
        <f t="shared" si="3"/>
        <v>0.5490196078431373</v>
      </c>
      <c r="AX71" s="6">
        <f t="shared" si="4"/>
        <v>0.38095238095238093</v>
      </c>
      <c r="AY71" s="6" t="str">
        <f t="shared" si="5"/>
        <v/>
      </c>
      <c r="BA71" s="6">
        <f>VLOOKUP(A71, ALL_AP_DATA!$A$2:$F$3600, 6, FALSE)</f>
        <v>329</v>
      </c>
      <c r="BB71" s="6">
        <f>VLOOKUP(A71, projmetadata!$A$2:$D$2036, 4, FALSE)</f>
        <v>12883</v>
      </c>
      <c r="BC71" s="6" t="e">
        <f t="array" aca="1" ref="BC71" ca="1">_xludf.IFS(I71&lt;&gt;0, F71/I71, P71&lt;&gt;0, M71/P71, W71&lt;&gt;0, T71/W71, AD71&lt;&gt;0, AA71/AD71, AK71&lt;&gt;0, AH71/AK71, AR71&lt;&gt;0, AO71/AR71, TRUE, 0)</f>
        <v>#NAME?</v>
      </c>
      <c r="BE71" s="6" t="e">
        <f t="shared" ca="1" si="11"/>
        <v>#NAME?</v>
      </c>
      <c r="BF71" s="6" t="e">
        <f t="shared" ca="1" si="12"/>
        <v>#NAME?</v>
      </c>
      <c r="BG71" s="6"/>
      <c r="BH71" s="6">
        <f>VLOOKUP(A71, ALL_AP_DATA!$A$2:$D$3600, 3, FALSE)</f>
        <v>167</v>
      </c>
      <c r="BI71" s="6">
        <f>VLOOKUP(A71, ALL_AP_DATA!$A$2:$E$3600, 5, FALSE)</f>
        <v>124</v>
      </c>
      <c r="BJ71" s="6">
        <f t="shared" si="9"/>
        <v>0.37689969604863222</v>
      </c>
      <c r="BK71" s="6">
        <f t="shared" si="13"/>
        <v>0.50759878419452886</v>
      </c>
    </row>
    <row r="72" spans="1:63" ht="15.75" customHeight="1" x14ac:dyDescent="0.2">
      <c r="A72" s="6" t="s">
        <v>132</v>
      </c>
      <c r="B72" s="6" t="s">
        <v>64</v>
      </c>
      <c r="C72" s="6">
        <v>4</v>
      </c>
      <c r="D72" s="6">
        <v>97</v>
      </c>
      <c r="E72" s="6">
        <v>220</v>
      </c>
      <c r="F72" s="6">
        <v>8329</v>
      </c>
      <c r="G72" s="6">
        <v>0.33560000000000001</v>
      </c>
      <c r="H72" s="6">
        <v>0.84619999999999995</v>
      </c>
      <c r="I72" s="6">
        <v>0.61080000000000001</v>
      </c>
      <c r="J72" s="6">
        <v>2</v>
      </c>
      <c r="K72" s="6">
        <v>20</v>
      </c>
      <c r="L72" s="6">
        <v>141</v>
      </c>
      <c r="M72" s="6">
        <v>4305</v>
      </c>
      <c r="N72" s="6">
        <v>6.9199999999999998E-2</v>
      </c>
      <c r="O72" s="6">
        <v>0.5423</v>
      </c>
      <c r="P72" s="6">
        <v>0.31569999999999998</v>
      </c>
      <c r="Q72" s="6">
        <v>9</v>
      </c>
      <c r="R72" s="6">
        <v>39</v>
      </c>
      <c r="S72" s="6">
        <v>194</v>
      </c>
      <c r="T72" s="6">
        <v>7427</v>
      </c>
      <c r="U72" s="6">
        <v>0.13489999999999999</v>
      </c>
      <c r="V72" s="6">
        <v>0.74619999999999997</v>
      </c>
      <c r="W72" s="6">
        <v>0.54459999999999997</v>
      </c>
      <c r="X72" s="6">
        <v>19</v>
      </c>
      <c r="Y72" s="6">
        <v>120</v>
      </c>
      <c r="Z72" s="6">
        <v>220</v>
      </c>
      <c r="AA72" s="6">
        <v>9099</v>
      </c>
      <c r="AB72" s="6">
        <v>0.41520000000000001</v>
      </c>
      <c r="AC72" s="6">
        <v>0.84619999999999995</v>
      </c>
      <c r="AD72" s="6">
        <v>0.66720000000000002</v>
      </c>
      <c r="AE72" s="6">
        <v>27</v>
      </c>
      <c r="AF72" s="6">
        <v>94</v>
      </c>
      <c r="AG72" s="6">
        <v>195</v>
      </c>
      <c r="AH72" s="6">
        <v>7191</v>
      </c>
      <c r="AI72" s="6">
        <v>0.32529999999999998</v>
      </c>
      <c r="AJ72" s="6">
        <v>0.75</v>
      </c>
      <c r="AK72" s="6">
        <v>0.52729999999999999</v>
      </c>
      <c r="AT72" s="6">
        <f t="shared" si="0"/>
        <v>85.865979381443296</v>
      </c>
      <c r="AU72" s="6">
        <f t="shared" si="1"/>
        <v>215.25</v>
      </c>
      <c r="AV72" s="6">
        <f t="shared" si="2"/>
        <v>190.43589743589743</v>
      </c>
      <c r="AW72" s="7">
        <f t="shared" si="3"/>
        <v>75.825000000000003</v>
      </c>
      <c r="AX72" s="6">
        <f t="shared" si="4"/>
        <v>76.5</v>
      </c>
      <c r="AY72" s="6" t="str">
        <f t="shared" si="5"/>
        <v/>
      </c>
      <c r="BA72" s="6">
        <f>VLOOKUP(A72, ALL_AP_DATA!$A$2:$F$3600, 6, FALSE)</f>
        <v>289</v>
      </c>
      <c r="BB72" s="6">
        <f>VLOOKUP(A72, projmetadata!$A$2:$D$2036, 4, FALSE)</f>
        <v>43260</v>
      </c>
      <c r="BC72" s="6" t="e">
        <f t="array" aca="1" ref="BC72" ca="1">_xludf.IFS(I72&lt;&gt;0, F72/I72, P72&lt;&gt;0, M72/P72, W72&lt;&gt;0, T72/W72, AD72&lt;&gt;0, AA72/AD72, AK72&lt;&gt;0, AH72/AK72, AR72&lt;&gt;0, AO72/AR72, TRUE, 0)</f>
        <v>#NAME?</v>
      </c>
      <c r="BE72" s="6" t="e">
        <f t="shared" ca="1" si="11"/>
        <v>#NAME?</v>
      </c>
      <c r="BF72" s="6" t="e">
        <f t="shared" ca="1" si="12"/>
        <v>#NAME?</v>
      </c>
      <c r="BG72" s="6"/>
      <c r="BH72" s="6">
        <f>VLOOKUP(A72, ALL_AP_DATA!$A$2:$D$3600, 3, FALSE)</f>
        <v>163</v>
      </c>
      <c r="BI72" s="6">
        <f>VLOOKUP(A72, ALL_AP_DATA!$A$2:$E$3600, 5, FALSE)</f>
        <v>13637</v>
      </c>
      <c r="BJ72" s="6">
        <f t="shared" si="9"/>
        <v>47.186851211072664</v>
      </c>
      <c r="BK72" s="6">
        <f t="shared" si="13"/>
        <v>0.56401384083044981</v>
      </c>
    </row>
    <row r="73" spans="1:63" ht="15.75" customHeight="1" x14ac:dyDescent="0.2">
      <c r="A73" s="6" t="s">
        <v>133</v>
      </c>
      <c r="B73" s="6" t="s">
        <v>61</v>
      </c>
      <c r="C73" s="6">
        <v>28</v>
      </c>
      <c r="D73" s="6">
        <v>65</v>
      </c>
      <c r="E73" s="6">
        <v>0</v>
      </c>
      <c r="F73" s="6">
        <v>0</v>
      </c>
      <c r="G73" s="6">
        <v>1.72E-2</v>
      </c>
      <c r="H73" s="6">
        <v>0</v>
      </c>
      <c r="I73" s="6">
        <v>0</v>
      </c>
      <c r="Q73" s="6">
        <v>4</v>
      </c>
      <c r="R73" s="6">
        <v>11</v>
      </c>
      <c r="S73" s="6">
        <v>23</v>
      </c>
      <c r="T73" s="6">
        <v>601</v>
      </c>
      <c r="U73" s="6">
        <v>2.8999999999999998E-3</v>
      </c>
      <c r="V73" s="6">
        <v>0.71879999999999999</v>
      </c>
      <c r="W73" s="6">
        <v>0.27179999999999999</v>
      </c>
      <c r="X73" s="6">
        <v>150</v>
      </c>
      <c r="Y73" s="6">
        <v>1518</v>
      </c>
      <c r="Z73" s="6">
        <v>0</v>
      </c>
      <c r="AA73" s="6">
        <v>0</v>
      </c>
      <c r="AB73" s="6">
        <v>0.40129999999999999</v>
      </c>
      <c r="AC73" s="6">
        <v>0</v>
      </c>
      <c r="AD73" s="6">
        <v>0</v>
      </c>
      <c r="AE73" s="6">
        <v>146</v>
      </c>
      <c r="AF73" s="6">
        <v>603</v>
      </c>
      <c r="AG73" s="6">
        <v>6</v>
      </c>
      <c r="AH73" s="6">
        <v>101</v>
      </c>
      <c r="AI73" s="6">
        <v>0.15939999999999999</v>
      </c>
      <c r="AJ73" s="6">
        <v>0.1875</v>
      </c>
      <c r="AK73" s="6">
        <v>4.5699999999999998E-2</v>
      </c>
      <c r="AT73" s="6">
        <f t="shared" si="0"/>
        <v>0</v>
      </c>
      <c r="AU73" s="6" t="str">
        <f t="shared" si="1"/>
        <v/>
      </c>
      <c r="AV73" s="6">
        <f t="shared" si="2"/>
        <v>54.636363636363633</v>
      </c>
      <c r="AW73" s="7">
        <f t="shared" si="3"/>
        <v>0</v>
      </c>
      <c r="AX73" s="6">
        <f t="shared" si="4"/>
        <v>0.16749585406301823</v>
      </c>
      <c r="AY73" s="6" t="str">
        <f t="shared" si="5"/>
        <v/>
      </c>
      <c r="BA73" s="6">
        <f>VLOOKUP(A73, ALL_AP_DATA!$A$2:$F$3600, 6, FALSE)</f>
        <v>3783</v>
      </c>
      <c r="BB73" s="6">
        <f>VLOOKUP(A73, projmetadata!$A$2:$D$2036, 4, FALSE)</f>
        <v>535730</v>
      </c>
      <c r="BC73" s="6" t="e">
        <f t="array" aca="1" ref="BC73" ca="1">_xludf.IFS(I73&lt;&gt;0, F73/I73, P73&lt;&gt;0, M73/P73, W73&lt;&gt;0, T73/W73, AD73&lt;&gt;0, AA73/AD73, AK73&lt;&gt;0, AH73/AK73, AR73&lt;&gt;0, AO73/AR73, TRUE, 0)</f>
        <v>#NAME?</v>
      </c>
      <c r="BE73" s="6" t="e">
        <f t="shared" ca="1" si="11"/>
        <v>#NAME?</v>
      </c>
      <c r="BF73" s="6" t="e">
        <f t="shared" ca="1" si="12"/>
        <v>#NAME?</v>
      </c>
      <c r="BG73" s="6"/>
      <c r="BH73" s="6">
        <f>VLOOKUP(A73, ALL_AP_DATA!$A$2:$D$3600, 3, FALSE)</f>
        <v>1760</v>
      </c>
      <c r="BI73" s="6">
        <f>VLOOKUP(A73, ALL_AP_DATA!$A$2:$E$3600, 5, FALSE)</f>
        <v>2211</v>
      </c>
      <c r="BJ73" s="6">
        <f t="shared" si="9"/>
        <v>0.58445678033306903</v>
      </c>
      <c r="BK73" s="6">
        <f t="shared" si="13"/>
        <v>0.46523922812582608</v>
      </c>
    </row>
    <row r="74" spans="1:63" ht="15.75" customHeight="1" x14ac:dyDescent="0.2">
      <c r="A74" s="6" t="s">
        <v>134</v>
      </c>
      <c r="B74" s="6" t="s">
        <v>64</v>
      </c>
      <c r="C74" s="6">
        <v>31</v>
      </c>
      <c r="D74" s="6">
        <v>268</v>
      </c>
      <c r="E74" s="6">
        <v>427</v>
      </c>
      <c r="F74" s="6">
        <v>14852</v>
      </c>
      <c r="G74" s="6">
        <v>0.33329999999999999</v>
      </c>
      <c r="H74" s="6">
        <v>0.68869999999999998</v>
      </c>
      <c r="I74" s="6">
        <v>0.48859999999999998</v>
      </c>
      <c r="J74" s="6">
        <v>7</v>
      </c>
      <c r="K74" s="6">
        <v>76</v>
      </c>
      <c r="L74" s="6">
        <v>421</v>
      </c>
      <c r="M74" s="6">
        <v>17691</v>
      </c>
      <c r="N74" s="6">
        <v>9.4500000000000001E-2</v>
      </c>
      <c r="O74" s="6">
        <v>0.67900000000000005</v>
      </c>
      <c r="P74" s="6">
        <v>0.58199999999999996</v>
      </c>
      <c r="Q74" s="6">
        <v>27</v>
      </c>
      <c r="R74" s="6">
        <v>141</v>
      </c>
      <c r="S74" s="6">
        <v>490</v>
      </c>
      <c r="T74" s="6">
        <v>23847</v>
      </c>
      <c r="U74" s="6">
        <v>0.1754</v>
      </c>
      <c r="V74" s="6">
        <v>0.7903</v>
      </c>
      <c r="W74" s="6">
        <v>0.78449999999999998</v>
      </c>
      <c r="X74" s="6">
        <v>38</v>
      </c>
      <c r="Y74" s="6">
        <v>232</v>
      </c>
      <c r="Z74" s="6">
        <v>406</v>
      </c>
      <c r="AA74" s="6">
        <v>16694</v>
      </c>
      <c r="AB74" s="6">
        <v>0.28860000000000002</v>
      </c>
      <c r="AC74" s="6">
        <v>0.65480000000000005</v>
      </c>
      <c r="AD74" s="6">
        <v>0.54920000000000002</v>
      </c>
      <c r="AE74" s="6">
        <v>101</v>
      </c>
      <c r="AF74" s="6">
        <v>398</v>
      </c>
      <c r="AG74" s="6">
        <v>537</v>
      </c>
      <c r="AH74" s="6">
        <v>24548</v>
      </c>
      <c r="AI74" s="6">
        <v>0.495</v>
      </c>
      <c r="AJ74" s="6">
        <v>0.86609999999999998</v>
      </c>
      <c r="AK74" s="6">
        <v>0.80759999999999998</v>
      </c>
      <c r="AL74" s="6">
        <v>6</v>
      </c>
      <c r="AM74" s="6">
        <v>77</v>
      </c>
      <c r="AN74" s="6">
        <v>405</v>
      </c>
      <c r="AO74" s="6">
        <v>16825</v>
      </c>
      <c r="AP74" s="6">
        <v>9.5799999999999996E-2</v>
      </c>
      <c r="AQ74" s="6">
        <v>0.6532</v>
      </c>
      <c r="AR74" s="6">
        <v>0.55349999999999999</v>
      </c>
      <c r="AT74" s="6">
        <f t="shared" si="0"/>
        <v>55.417910447761194</v>
      </c>
      <c r="AU74" s="6">
        <f t="shared" si="1"/>
        <v>232.77631578947367</v>
      </c>
      <c r="AV74" s="6">
        <f t="shared" si="2"/>
        <v>169.12765957446808</v>
      </c>
      <c r="AW74" s="7">
        <f t="shared" si="3"/>
        <v>71.956896551724142</v>
      </c>
      <c r="AX74" s="6">
        <f t="shared" si="4"/>
        <v>61.678391959798994</v>
      </c>
      <c r="AY74" s="6">
        <f t="shared" si="5"/>
        <v>218.50649350649351</v>
      </c>
      <c r="BA74" s="6">
        <f>VLOOKUP(A74, ALL_AP_DATA!$A$2:$F$3600, 6, FALSE)</f>
        <v>804</v>
      </c>
      <c r="BB74" s="6">
        <f>VLOOKUP(A74, projmetadata!$A$2:$D$2036, 4, FALSE)</f>
        <v>70587</v>
      </c>
      <c r="BC74" s="6" t="e">
        <f t="array" aca="1" ref="BC74" ca="1">_xludf.IFS(I74&lt;&gt;0, F74/I74, P74&lt;&gt;0, M74/P74, W74&lt;&gt;0, T74/W74, AD74&lt;&gt;0, AA74/AD74, AK74&lt;&gt;0, AH74/AK74, AR74&lt;&gt;0, AO74/AR74, TRUE, 0)</f>
        <v>#NAME?</v>
      </c>
      <c r="BE74" s="6" t="e">
        <f t="shared" ca="1" si="11"/>
        <v>#NAME?</v>
      </c>
      <c r="BF74" s="6" t="e">
        <f t="shared" ca="1" si="12"/>
        <v>#NAME?</v>
      </c>
      <c r="BG74" s="6"/>
      <c r="BH74" s="6">
        <f>VLOOKUP(A74, ALL_AP_DATA!$A$2:$D$3600, 3, FALSE)</f>
        <v>528</v>
      </c>
      <c r="BI74" s="6">
        <f>VLOOKUP(A74, ALL_AP_DATA!$A$2:$E$3600, 5, FALSE)</f>
        <v>30396</v>
      </c>
      <c r="BJ74" s="6">
        <f t="shared" si="9"/>
        <v>37.805970149253731</v>
      </c>
      <c r="BK74" s="6">
        <f t="shared" si="13"/>
        <v>0.65671641791044777</v>
      </c>
    </row>
    <row r="75" spans="1:63" ht="15.75" customHeight="1" x14ac:dyDescent="0.2">
      <c r="A75" s="6" t="s">
        <v>135</v>
      </c>
      <c r="B75" s="6" t="s">
        <v>64</v>
      </c>
      <c r="X75" s="6">
        <v>3</v>
      </c>
      <c r="Y75" s="6">
        <v>8</v>
      </c>
      <c r="Z75" s="6">
        <v>0</v>
      </c>
      <c r="AA75" s="6">
        <v>0</v>
      </c>
      <c r="AB75" s="6">
        <v>3.0099999999999998E-2</v>
      </c>
      <c r="AC75" s="6">
        <v>0</v>
      </c>
      <c r="AD75" s="6">
        <v>0</v>
      </c>
      <c r="AE75" s="6">
        <v>1</v>
      </c>
      <c r="AF75" s="6">
        <v>5</v>
      </c>
      <c r="AG75" s="6">
        <v>0</v>
      </c>
      <c r="AH75" s="6">
        <v>0</v>
      </c>
      <c r="AI75" s="6">
        <v>1.8800000000000001E-2</v>
      </c>
      <c r="AJ75" s="6">
        <v>0</v>
      </c>
      <c r="AK75" s="6">
        <v>0</v>
      </c>
      <c r="AT75" s="6" t="str">
        <f t="shared" si="0"/>
        <v/>
      </c>
      <c r="AU75" s="6" t="str">
        <f t="shared" si="1"/>
        <v/>
      </c>
      <c r="AV75" s="6" t="str">
        <f t="shared" si="2"/>
        <v/>
      </c>
      <c r="AW75" s="7">
        <f t="shared" si="3"/>
        <v>0</v>
      </c>
      <c r="AX75" s="6">
        <f t="shared" si="4"/>
        <v>0</v>
      </c>
      <c r="AY75" s="6" t="str">
        <f t="shared" si="5"/>
        <v/>
      </c>
      <c r="BA75" s="6">
        <f>VLOOKUP(A75, ALL_AP_DATA!$A$2:$F$3600, 6, FALSE)</f>
        <v>266</v>
      </c>
      <c r="BB75" s="6">
        <f>VLOOKUP(A75, projmetadata!$A$2:$D$2036, 4, FALSE)</f>
        <v>9845</v>
      </c>
      <c r="BC75" s="6" t="e">
        <f t="array" aca="1" ref="BC75" ca="1">_xludf.IFS(I75&lt;&gt;0, F75/I75, P75&lt;&gt;0, M75/P75, W75&lt;&gt;0, T75/W75, AD75&lt;&gt;0, AA75/AD75, AK75&lt;&gt;0, AH75/AK75, AR75&lt;&gt;0, AO75/AR75, TRUE, 0)</f>
        <v>#NAME?</v>
      </c>
      <c r="BE75" s="6" t="e">
        <f t="shared" ca="1" si="11"/>
        <v>#NAME?</v>
      </c>
      <c r="BF75" s="6" t="e">
        <f t="shared" ca="1" si="12"/>
        <v>#NAME?</v>
      </c>
      <c r="BG75" s="6"/>
      <c r="BH75" s="6">
        <f>VLOOKUP(A75, ALL_AP_DATA!$A$2:$D$3600, 3, FALSE)</f>
        <v>13</v>
      </c>
      <c r="BI75" s="6">
        <f>VLOOKUP(A75, ALL_AP_DATA!$A$2:$E$3600, 5, FALSE)</f>
        <v>29</v>
      </c>
      <c r="BJ75" s="6">
        <f t="shared" si="9"/>
        <v>0.10902255639097744</v>
      </c>
      <c r="BK75" s="6">
        <f t="shared" si="13"/>
        <v>4.8872180451127817E-2</v>
      </c>
    </row>
    <row r="76" spans="1:63" ht="15.75" customHeight="1" x14ac:dyDescent="0.2">
      <c r="A76" s="6" t="s">
        <v>136</v>
      </c>
      <c r="B76" s="6" t="s">
        <v>64</v>
      </c>
      <c r="C76" s="6">
        <v>5</v>
      </c>
      <c r="D76" s="6">
        <v>87</v>
      </c>
      <c r="E76" s="6">
        <v>204</v>
      </c>
      <c r="F76" s="6">
        <v>15698</v>
      </c>
      <c r="G76" s="6">
        <v>0.1925</v>
      </c>
      <c r="H76" s="6">
        <v>0.68459999999999999</v>
      </c>
      <c r="I76" s="6">
        <v>0.33639999999999998</v>
      </c>
      <c r="J76" s="6">
        <v>4</v>
      </c>
      <c r="K76" s="6">
        <v>46</v>
      </c>
      <c r="L76" s="6">
        <v>176</v>
      </c>
      <c r="M76" s="6">
        <v>12686</v>
      </c>
      <c r="N76" s="6">
        <v>0.1018</v>
      </c>
      <c r="O76" s="6">
        <v>0.59060000000000001</v>
      </c>
      <c r="P76" s="6">
        <v>0.27189999999999998</v>
      </c>
      <c r="Q76" s="6">
        <v>46</v>
      </c>
      <c r="R76" s="6">
        <v>193</v>
      </c>
      <c r="S76" s="6">
        <v>281</v>
      </c>
      <c r="T76" s="6">
        <v>37487</v>
      </c>
      <c r="U76" s="6">
        <v>0.42699999999999999</v>
      </c>
      <c r="V76" s="6">
        <v>0.94299999999999995</v>
      </c>
      <c r="W76" s="6">
        <v>0.8034</v>
      </c>
      <c r="X76" s="6">
        <v>49</v>
      </c>
      <c r="Y76" s="6">
        <v>179</v>
      </c>
      <c r="Z76" s="6">
        <v>232</v>
      </c>
      <c r="AA76" s="6">
        <v>17091</v>
      </c>
      <c r="AB76" s="6">
        <v>0.39600000000000002</v>
      </c>
      <c r="AC76" s="6">
        <v>0.77849999999999997</v>
      </c>
      <c r="AD76" s="6">
        <v>0.36630000000000001</v>
      </c>
      <c r="AE76" s="6">
        <v>49</v>
      </c>
      <c r="AF76" s="6">
        <v>165</v>
      </c>
      <c r="AG76" s="6">
        <v>209</v>
      </c>
      <c r="AH76" s="6">
        <v>24066</v>
      </c>
      <c r="AI76" s="6">
        <v>0.36499999999999999</v>
      </c>
      <c r="AJ76" s="6">
        <v>0.70130000000000003</v>
      </c>
      <c r="AK76" s="6">
        <v>0.51580000000000004</v>
      </c>
      <c r="AL76" s="6">
        <v>3</v>
      </c>
      <c r="AM76" s="6">
        <v>78</v>
      </c>
      <c r="AN76" s="6">
        <v>230</v>
      </c>
      <c r="AO76" s="6">
        <v>19622</v>
      </c>
      <c r="AP76" s="6">
        <v>0.1726</v>
      </c>
      <c r="AQ76" s="6">
        <v>0.77180000000000004</v>
      </c>
      <c r="AR76" s="6">
        <v>0.42049999999999998</v>
      </c>
      <c r="AT76" s="6">
        <f t="shared" si="0"/>
        <v>180.43678160919541</v>
      </c>
      <c r="AU76" s="6">
        <f t="shared" si="1"/>
        <v>275.78260869565219</v>
      </c>
      <c r="AV76" s="6">
        <f t="shared" si="2"/>
        <v>194.23316062176167</v>
      </c>
      <c r="AW76" s="7">
        <f t="shared" si="3"/>
        <v>95.480446927374302</v>
      </c>
      <c r="AX76" s="6">
        <f t="shared" si="4"/>
        <v>145.85454545454544</v>
      </c>
      <c r="AY76" s="6">
        <f t="shared" si="5"/>
        <v>251.56410256410257</v>
      </c>
      <c r="BA76" s="6">
        <f>VLOOKUP(A76, ALL_AP_DATA!$A$2:$F$3600, 6, FALSE)</f>
        <v>452</v>
      </c>
      <c r="BB76" s="6">
        <f>VLOOKUP(A76, projmetadata!$A$2:$D$2036, 4, FALSE)</f>
        <v>28767</v>
      </c>
      <c r="BC76" s="6" t="e">
        <f t="array" aca="1" ref="BC76" ca="1">_xludf.IFS(I76&lt;&gt;0, F76/I76, P76&lt;&gt;0, M76/P76, W76&lt;&gt;0, T76/W76, AD76&lt;&gt;0, AA76/AD76, AK76&lt;&gt;0, AH76/AK76, AR76&lt;&gt;0, AO76/AR76, TRUE, 0)</f>
        <v>#NAME?</v>
      </c>
      <c r="BE76" s="6" t="e">
        <f t="shared" ca="1" si="11"/>
        <v>#NAME?</v>
      </c>
      <c r="BF76" s="6" t="e">
        <f t="shared" ca="1" si="12"/>
        <v>#NAME?</v>
      </c>
      <c r="BG76" s="6"/>
      <c r="BH76" s="6">
        <f>VLOOKUP(A76, ALL_AP_DATA!$A$2:$D$3600, 3, FALSE)</f>
        <v>325</v>
      </c>
      <c r="BI76" s="6">
        <f>VLOOKUP(A76, ALL_AP_DATA!$A$2:$E$3600, 5, FALSE)</f>
        <v>46661</v>
      </c>
      <c r="BJ76" s="6">
        <f t="shared" si="9"/>
        <v>103.23230088495575</v>
      </c>
      <c r="BK76" s="6">
        <f t="shared" si="13"/>
        <v>0.71902654867256632</v>
      </c>
    </row>
    <row r="77" spans="1:63" ht="15.75" customHeight="1" x14ac:dyDescent="0.2">
      <c r="A77" s="6" t="s">
        <v>137</v>
      </c>
      <c r="B77" s="6" t="s">
        <v>64</v>
      </c>
      <c r="C77" s="6">
        <v>4</v>
      </c>
      <c r="D77" s="6">
        <v>17</v>
      </c>
      <c r="E77" s="6">
        <v>16</v>
      </c>
      <c r="F77" s="6">
        <v>796</v>
      </c>
      <c r="G77" s="6">
        <v>0.1308</v>
      </c>
      <c r="H77" s="6">
        <v>0.48480000000000001</v>
      </c>
      <c r="I77" s="6">
        <v>0.27560000000000001</v>
      </c>
      <c r="Q77" s="6">
        <v>3</v>
      </c>
      <c r="R77" s="6">
        <v>8</v>
      </c>
      <c r="S77" s="6">
        <v>13</v>
      </c>
      <c r="T77" s="6">
        <v>693</v>
      </c>
      <c r="U77" s="6">
        <v>6.1499999999999999E-2</v>
      </c>
      <c r="V77" s="6">
        <v>0.39389999999999997</v>
      </c>
      <c r="W77" s="6">
        <v>0.24</v>
      </c>
      <c r="X77" s="6">
        <v>10</v>
      </c>
      <c r="Y77" s="6">
        <v>43</v>
      </c>
      <c r="Z77" s="6">
        <v>14</v>
      </c>
      <c r="AA77" s="6">
        <v>610</v>
      </c>
      <c r="AB77" s="6">
        <v>0.33079999999999998</v>
      </c>
      <c r="AC77" s="6">
        <v>0.42420000000000002</v>
      </c>
      <c r="AD77" s="6">
        <v>0.2112</v>
      </c>
      <c r="AE77" s="6">
        <v>3</v>
      </c>
      <c r="AF77" s="6">
        <v>12</v>
      </c>
      <c r="AG77" s="6">
        <v>14</v>
      </c>
      <c r="AH77" s="6">
        <v>1025</v>
      </c>
      <c r="AI77" s="6">
        <v>9.2299999999999993E-2</v>
      </c>
      <c r="AJ77" s="6">
        <v>0.42420000000000002</v>
      </c>
      <c r="AK77" s="6">
        <v>0.35489999999999999</v>
      </c>
      <c r="AT77" s="6">
        <f t="shared" si="0"/>
        <v>46.823529411764703</v>
      </c>
      <c r="AU77" s="6" t="str">
        <f t="shared" si="1"/>
        <v/>
      </c>
      <c r="AV77" s="6">
        <f t="shared" si="2"/>
        <v>86.625</v>
      </c>
      <c r="AW77" s="7">
        <f t="shared" si="3"/>
        <v>14.186046511627907</v>
      </c>
      <c r="AX77" s="6">
        <f t="shared" si="4"/>
        <v>85.416666666666671</v>
      </c>
      <c r="AY77" s="6" t="str">
        <f t="shared" si="5"/>
        <v/>
      </c>
      <c r="BA77" s="6">
        <f>VLOOKUP(A77, ALL_AP_DATA!$A$2:$F$3600, 6, FALSE)</f>
        <v>130</v>
      </c>
      <c r="BB77" s="6">
        <f>VLOOKUP(A77, projmetadata!$A$2:$D$2036, 4, FALSE)</f>
        <v>16504</v>
      </c>
      <c r="BC77" s="6" t="e">
        <f t="array" aca="1" ref="BC77" ca="1">_xludf.IFS(I77&lt;&gt;0, F77/I77, P77&lt;&gt;0, M77/P77, W77&lt;&gt;0, T77/W77, AD77&lt;&gt;0, AA77/AD77, AK77&lt;&gt;0, AH77/AK77, AR77&lt;&gt;0, AO77/AR77, TRUE, 0)</f>
        <v>#NAME?</v>
      </c>
      <c r="BE77" s="6" t="e">
        <f t="shared" ca="1" si="11"/>
        <v>#NAME?</v>
      </c>
      <c r="BF77" s="6" t="e">
        <f t="shared" ca="1" si="12"/>
        <v>#NAME?</v>
      </c>
      <c r="BG77" s="6"/>
      <c r="BH77" s="6">
        <f>VLOOKUP(A77, ALL_AP_DATA!$A$2:$D$3600, 3, FALSE)</f>
        <v>53</v>
      </c>
      <c r="BI77" s="6">
        <f>VLOOKUP(A77, ALL_AP_DATA!$A$2:$E$3600, 5, FALSE)</f>
        <v>2888</v>
      </c>
      <c r="BJ77" s="6">
        <f t="shared" si="9"/>
        <v>22.215384615384615</v>
      </c>
      <c r="BK77" s="6">
        <f t="shared" si="13"/>
        <v>0.40769230769230769</v>
      </c>
    </row>
    <row r="78" spans="1:63" ht="15.75" customHeight="1" x14ac:dyDescent="0.2">
      <c r="A78" s="6" t="s">
        <v>138</v>
      </c>
      <c r="B78" s="6" t="s">
        <v>61</v>
      </c>
      <c r="Q78" s="6">
        <v>4</v>
      </c>
      <c r="R78" s="6">
        <v>11</v>
      </c>
      <c r="S78" s="6">
        <v>23</v>
      </c>
      <c r="T78" s="6">
        <v>647</v>
      </c>
      <c r="U78" s="6">
        <v>9.5699999999999993E-2</v>
      </c>
      <c r="V78" s="6">
        <v>0.40350000000000003</v>
      </c>
      <c r="W78" s="6">
        <v>0.36449999999999999</v>
      </c>
      <c r="X78" s="6">
        <v>3</v>
      </c>
      <c r="Y78" s="6">
        <v>14</v>
      </c>
      <c r="Z78" s="6">
        <v>23</v>
      </c>
      <c r="AA78" s="6">
        <v>262</v>
      </c>
      <c r="AB78" s="6">
        <v>0.1217</v>
      </c>
      <c r="AC78" s="6">
        <v>0.40350000000000003</v>
      </c>
      <c r="AD78" s="6">
        <v>0.14760000000000001</v>
      </c>
      <c r="AE78" s="6">
        <v>1</v>
      </c>
      <c r="AF78" s="6">
        <v>3</v>
      </c>
      <c r="AG78" s="6">
        <v>5</v>
      </c>
      <c r="AH78" s="6">
        <v>28</v>
      </c>
      <c r="AI78" s="6">
        <v>2.6100000000000002E-2</v>
      </c>
      <c r="AJ78" s="6">
        <v>8.77E-2</v>
      </c>
      <c r="AK78" s="6">
        <v>1.5800000000000002E-2</v>
      </c>
      <c r="AT78" s="6" t="str">
        <f t="shared" si="0"/>
        <v/>
      </c>
      <c r="AU78" s="6" t="str">
        <f t="shared" si="1"/>
        <v/>
      </c>
      <c r="AV78" s="6">
        <f t="shared" si="2"/>
        <v>58.81818181818182</v>
      </c>
      <c r="AW78" s="7">
        <f t="shared" si="3"/>
        <v>18.714285714285715</v>
      </c>
      <c r="AX78" s="6">
        <f t="shared" si="4"/>
        <v>9.3333333333333339</v>
      </c>
      <c r="AY78" s="6" t="str">
        <f t="shared" si="5"/>
        <v/>
      </c>
      <c r="BA78" s="6">
        <f>VLOOKUP(A78, ALL_AP_DATA!$A$2:$F$3600, 6, FALSE)</f>
        <v>115</v>
      </c>
      <c r="BB78" s="6">
        <f>VLOOKUP(A78, projmetadata!$A$2:$D$2036, 4, FALSE)</f>
        <v>16275</v>
      </c>
      <c r="BC78" s="6" t="e">
        <f t="array" aca="1" ref="BC78" ca="1">_xludf.IFS(I78&lt;&gt;0, F78/I78, P78&lt;&gt;0, M78/P78, W78&lt;&gt;0, T78/W78, AD78&lt;&gt;0, AA78/AD78, AK78&lt;&gt;0, AH78/AK78, AR78&lt;&gt;0, AO78/AR78, TRUE, 0)</f>
        <v>#NAME?</v>
      </c>
      <c r="BE78" s="6" t="e">
        <f t="shared" ca="1" si="11"/>
        <v>#NAME?</v>
      </c>
      <c r="BF78" s="6" t="e">
        <f t="shared" ca="1" si="12"/>
        <v>#NAME?</v>
      </c>
      <c r="BG78" s="6"/>
      <c r="BH78" s="6">
        <f>VLOOKUP(A78, ALL_AP_DATA!$A$2:$D$3600, 3, FALSE)</f>
        <v>23</v>
      </c>
      <c r="BI78" s="6">
        <f>VLOOKUP(A78, ALL_AP_DATA!$A$2:$E$3600, 5, FALSE)</f>
        <v>1775</v>
      </c>
      <c r="BJ78" s="6">
        <f t="shared" si="9"/>
        <v>15.434782608695652</v>
      </c>
      <c r="BK78" s="6">
        <f t="shared" si="13"/>
        <v>0.2</v>
      </c>
    </row>
    <row r="79" spans="1:63" ht="15.75" customHeight="1" x14ac:dyDescent="0.2">
      <c r="A79" s="6" t="s">
        <v>139</v>
      </c>
      <c r="B79" s="6" t="s">
        <v>64</v>
      </c>
      <c r="C79" s="6">
        <v>4</v>
      </c>
      <c r="D79" s="6">
        <v>49</v>
      </c>
      <c r="E79" s="6">
        <v>16</v>
      </c>
      <c r="F79" s="6">
        <v>738</v>
      </c>
      <c r="G79" s="6">
        <v>0.41880000000000001</v>
      </c>
      <c r="H79" s="6">
        <v>0.64</v>
      </c>
      <c r="I79" s="6">
        <v>0.7137</v>
      </c>
      <c r="Q79" s="6">
        <v>2</v>
      </c>
      <c r="R79" s="6">
        <v>5</v>
      </c>
      <c r="S79" s="6">
        <v>5</v>
      </c>
      <c r="T79" s="6">
        <v>159</v>
      </c>
      <c r="U79" s="6">
        <v>4.2700000000000002E-2</v>
      </c>
      <c r="V79" s="6">
        <v>0.2</v>
      </c>
      <c r="W79" s="6">
        <v>0.15379999999999999</v>
      </c>
      <c r="X79" s="6">
        <v>20</v>
      </c>
      <c r="Y79" s="6">
        <v>76</v>
      </c>
      <c r="Z79" s="6">
        <v>22</v>
      </c>
      <c r="AA79" s="6">
        <v>744</v>
      </c>
      <c r="AB79" s="6">
        <v>0.64959999999999996</v>
      </c>
      <c r="AC79" s="6">
        <v>0.88</v>
      </c>
      <c r="AD79" s="6">
        <v>0.71950000000000003</v>
      </c>
      <c r="AE79" s="6">
        <v>13</v>
      </c>
      <c r="AF79" s="6">
        <v>40</v>
      </c>
      <c r="AG79" s="6">
        <v>6</v>
      </c>
      <c r="AH79" s="6">
        <v>117</v>
      </c>
      <c r="AI79" s="6">
        <v>0.34189999999999998</v>
      </c>
      <c r="AJ79" s="6">
        <v>0.24</v>
      </c>
      <c r="AK79" s="6">
        <v>0.1132</v>
      </c>
      <c r="AT79" s="6">
        <f t="shared" si="0"/>
        <v>15.061224489795919</v>
      </c>
      <c r="AU79" s="6" t="str">
        <f t="shared" si="1"/>
        <v/>
      </c>
      <c r="AV79" s="6">
        <f t="shared" si="2"/>
        <v>31.8</v>
      </c>
      <c r="AW79" s="7">
        <f t="shared" si="3"/>
        <v>9.7894736842105257</v>
      </c>
      <c r="AX79" s="6">
        <f t="shared" si="4"/>
        <v>2.9249999999999998</v>
      </c>
      <c r="AY79" s="6" t="str">
        <f t="shared" si="5"/>
        <v/>
      </c>
      <c r="BA79" s="6">
        <f>VLOOKUP(A79, ALL_AP_DATA!$A$2:$F$3600, 6, FALSE)</f>
        <v>117</v>
      </c>
      <c r="BB79" s="6">
        <f>VLOOKUP(A79, projmetadata!$A$2:$D$2036, 4, FALSE)</f>
        <v>14937</v>
      </c>
      <c r="BC79" s="6" t="e">
        <f t="array" aca="1" ref="BC79" ca="1">_xludf.IFS(I79&lt;&gt;0, F79/I79, P79&lt;&gt;0, M79/P79, W79&lt;&gt;0, T79/W79, AD79&lt;&gt;0, AA79/AD79, AK79&lt;&gt;0, AH79/AK79, AR79&lt;&gt;0, AO79/AR79, TRUE, 0)</f>
        <v>#NAME?</v>
      </c>
      <c r="BE79" s="6" t="e">
        <f t="shared" ca="1" si="11"/>
        <v>#NAME?</v>
      </c>
      <c r="BF79" s="6" t="e">
        <f t="shared" ca="1" si="12"/>
        <v>#NAME?</v>
      </c>
      <c r="BG79" s="6"/>
      <c r="BH79" s="6">
        <f>VLOOKUP(A79, ALL_AP_DATA!$A$2:$D$3600, 3, FALSE)</f>
        <v>89</v>
      </c>
      <c r="BI79" s="6">
        <f>VLOOKUP(A79, ALL_AP_DATA!$A$2:$E$3600, 5, FALSE)</f>
        <v>1034</v>
      </c>
      <c r="BJ79" s="6">
        <f t="shared" si="9"/>
        <v>8.8376068376068382</v>
      </c>
      <c r="BK79" s="6">
        <f t="shared" si="13"/>
        <v>0.76068376068376065</v>
      </c>
    </row>
    <row r="80" spans="1:63" ht="15.75" customHeight="1" x14ac:dyDescent="0.2">
      <c r="A80" s="6" t="s">
        <v>140</v>
      </c>
      <c r="B80" s="6" t="s">
        <v>64</v>
      </c>
      <c r="C80" s="6">
        <v>2</v>
      </c>
      <c r="D80" s="6">
        <v>60</v>
      </c>
      <c r="E80" s="6">
        <v>16</v>
      </c>
      <c r="F80" s="6">
        <v>433</v>
      </c>
      <c r="G80" s="6">
        <v>0.28989999999999999</v>
      </c>
      <c r="H80" s="6">
        <v>0.55169999999999997</v>
      </c>
      <c r="I80" s="6">
        <v>0.20130000000000001</v>
      </c>
      <c r="Q80" s="6">
        <v>1</v>
      </c>
      <c r="R80" s="6">
        <v>3</v>
      </c>
      <c r="S80" s="6">
        <v>5</v>
      </c>
      <c r="T80" s="6">
        <v>151</v>
      </c>
      <c r="U80" s="6">
        <v>1.4500000000000001E-2</v>
      </c>
      <c r="V80" s="6">
        <v>0.1724</v>
      </c>
      <c r="W80" s="6">
        <v>7.0199999999999999E-2</v>
      </c>
      <c r="X80" s="6">
        <v>13</v>
      </c>
      <c r="Y80" s="6">
        <v>63</v>
      </c>
      <c r="Z80" s="6">
        <v>9</v>
      </c>
      <c r="AA80" s="6">
        <v>100</v>
      </c>
      <c r="AB80" s="6">
        <v>0.30430000000000001</v>
      </c>
      <c r="AC80" s="6">
        <v>0.31030000000000002</v>
      </c>
      <c r="AD80" s="6">
        <v>4.65E-2</v>
      </c>
      <c r="AE80" s="6">
        <v>22</v>
      </c>
      <c r="AF80" s="6">
        <v>98</v>
      </c>
      <c r="AG80" s="6">
        <v>10</v>
      </c>
      <c r="AH80" s="6">
        <v>446</v>
      </c>
      <c r="AI80" s="6">
        <v>0.47339999999999999</v>
      </c>
      <c r="AJ80" s="6">
        <v>0.3448</v>
      </c>
      <c r="AK80" s="6">
        <v>0.20730000000000001</v>
      </c>
      <c r="AT80" s="6">
        <f t="shared" si="0"/>
        <v>7.2166666666666668</v>
      </c>
      <c r="AU80" s="6" t="str">
        <f t="shared" si="1"/>
        <v/>
      </c>
      <c r="AV80" s="6">
        <f t="shared" si="2"/>
        <v>50.333333333333336</v>
      </c>
      <c r="AW80" s="7">
        <f t="shared" si="3"/>
        <v>1.5873015873015872</v>
      </c>
      <c r="AX80" s="6">
        <f t="shared" si="4"/>
        <v>4.5510204081632653</v>
      </c>
      <c r="AY80" s="6" t="str">
        <f t="shared" si="5"/>
        <v/>
      </c>
      <c r="BA80" s="6">
        <f>VLOOKUP(A80, ALL_AP_DATA!$A$2:$F$3600, 6, FALSE)</f>
        <v>207</v>
      </c>
      <c r="BB80" s="6">
        <f>VLOOKUP(A80, projmetadata!$A$2:$D$2036, 4, FALSE)</f>
        <v>18016</v>
      </c>
      <c r="BC80" s="6" t="e">
        <f t="array" aca="1" ref="BC80" ca="1">_xludf.IFS(I80&lt;&gt;0, F80/I80, P80&lt;&gt;0, M80/P80, W80&lt;&gt;0, T80/W80, AD80&lt;&gt;0, AA80/AD80, AK80&lt;&gt;0, AH80/AK80, AR80&lt;&gt;0, AO80/AR80, TRUE, 0)</f>
        <v>#NAME?</v>
      </c>
      <c r="BE80" s="6" t="e">
        <f t="shared" ca="1" si="11"/>
        <v>#NAME?</v>
      </c>
      <c r="BF80" s="6" t="e">
        <f t="shared" ca="1" si="12"/>
        <v>#NAME?</v>
      </c>
      <c r="BG80" s="6"/>
      <c r="BH80" s="6">
        <f>VLOOKUP(A80, ALL_AP_DATA!$A$2:$D$3600, 3, FALSE)</f>
        <v>131</v>
      </c>
      <c r="BI80" s="6">
        <f>VLOOKUP(A80, ALL_AP_DATA!$A$2:$E$3600, 5, FALSE)</f>
        <v>2151</v>
      </c>
      <c r="BJ80" s="6">
        <f t="shared" si="9"/>
        <v>10.391304347826088</v>
      </c>
      <c r="BK80" s="6">
        <f t="shared" si="13"/>
        <v>0.63285024154589375</v>
      </c>
    </row>
    <row r="81" spans="1:63" ht="15.75" customHeight="1" x14ac:dyDescent="0.2">
      <c r="A81" s="6" t="s">
        <v>141</v>
      </c>
      <c r="B81" s="6" t="s">
        <v>64</v>
      </c>
      <c r="C81" s="6">
        <v>7</v>
      </c>
      <c r="D81" s="6">
        <v>58</v>
      </c>
      <c r="E81" s="6">
        <v>262</v>
      </c>
      <c r="F81" s="6">
        <v>16936</v>
      </c>
      <c r="G81" s="6">
        <v>0.14080000000000001</v>
      </c>
      <c r="H81" s="6">
        <v>0.6633</v>
      </c>
      <c r="I81" s="6">
        <v>0.49249999999999999</v>
      </c>
      <c r="J81" s="6">
        <v>3</v>
      </c>
      <c r="K81" s="6">
        <v>21</v>
      </c>
      <c r="L81" s="6">
        <v>167</v>
      </c>
      <c r="M81" s="6">
        <v>13192</v>
      </c>
      <c r="N81" s="6">
        <v>5.0999999999999997E-2</v>
      </c>
      <c r="O81" s="6">
        <v>0.42280000000000001</v>
      </c>
      <c r="P81" s="6">
        <v>0.3836</v>
      </c>
      <c r="Q81" s="6">
        <v>17</v>
      </c>
      <c r="R81" s="6">
        <v>77</v>
      </c>
      <c r="S81" s="6">
        <v>316</v>
      </c>
      <c r="T81" s="6">
        <v>22005</v>
      </c>
      <c r="U81" s="6">
        <v>0.18690000000000001</v>
      </c>
      <c r="V81" s="6">
        <v>0.8</v>
      </c>
      <c r="W81" s="6">
        <v>0.63990000000000002</v>
      </c>
      <c r="X81" s="6">
        <v>5</v>
      </c>
      <c r="Y81" s="6">
        <v>99</v>
      </c>
      <c r="Z81" s="6">
        <v>237</v>
      </c>
      <c r="AA81" s="6">
        <v>10089</v>
      </c>
      <c r="AB81" s="6">
        <v>0.24030000000000001</v>
      </c>
      <c r="AC81" s="6">
        <v>0.6</v>
      </c>
      <c r="AD81" s="6">
        <v>0.29339999999999999</v>
      </c>
      <c r="AE81" s="6">
        <v>20</v>
      </c>
      <c r="AF81" s="6">
        <v>124</v>
      </c>
      <c r="AG81" s="6">
        <v>319</v>
      </c>
      <c r="AH81" s="6">
        <v>20877</v>
      </c>
      <c r="AI81" s="6">
        <v>0.30099999999999999</v>
      </c>
      <c r="AJ81" s="6">
        <v>0.80759999999999998</v>
      </c>
      <c r="AK81" s="6">
        <v>0.60709999999999997</v>
      </c>
      <c r="AL81" s="6">
        <v>2</v>
      </c>
      <c r="AM81" s="6">
        <v>41</v>
      </c>
      <c r="AN81" s="6">
        <v>189</v>
      </c>
      <c r="AO81" s="6">
        <v>8769</v>
      </c>
      <c r="AP81" s="6">
        <v>9.9500000000000005E-2</v>
      </c>
      <c r="AQ81" s="6">
        <v>0.47849999999999998</v>
      </c>
      <c r="AR81" s="6">
        <v>0.255</v>
      </c>
      <c r="AT81" s="6">
        <f t="shared" si="0"/>
        <v>292</v>
      </c>
      <c r="AU81" s="6">
        <f t="shared" si="1"/>
        <v>628.19047619047615</v>
      </c>
      <c r="AV81" s="6">
        <f t="shared" si="2"/>
        <v>285.77922077922079</v>
      </c>
      <c r="AW81" s="7">
        <f t="shared" si="3"/>
        <v>101.90909090909091</v>
      </c>
      <c r="AX81" s="6">
        <f t="shared" si="4"/>
        <v>168.36290322580646</v>
      </c>
      <c r="AY81" s="6">
        <f t="shared" si="5"/>
        <v>213.8780487804878</v>
      </c>
      <c r="BA81" s="6">
        <f>VLOOKUP(A81, ALL_AP_DATA!$A$2:$F$3600, 6, FALSE)</f>
        <v>412</v>
      </c>
      <c r="BB81" s="6">
        <f>VLOOKUP(A81, projmetadata!$A$2:$D$2036, 4, FALSE)</f>
        <v>64795</v>
      </c>
      <c r="BC81" s="6" t="e">
        <f t="array" aca="1" ref="BC81" ca="1">_xludf.IFS(I81&lt;&gt;0, F81/I81, P81&lt;&gt;0, M81/P81, W81&lt;&gt;0, T81/W81, AD81&lt;&gt;0, AA81/AD81, AK81&lt;&gt;0, AH81/AK81, AR81&lt;&gt;0, AO81/AR81, TRUE, 0)</f>
        <v>#NAME?</v>
      </c>
      <c r="BE81" s="6" t="e">
        <f t="shared" ca="1" si="11"/>
        <v>#NAME?</v>
      </c>
      <c r="BF81" s="6" t="e">
        <f t="shared" ca="1" si="12"/>
        <v>#NAME?</v>
      </c>
      <c r="BG81" s="6"/>
      <c r="BH81" s="6">
        <f>VLOOKUP(A81, ALL_AP_DATA!$A$2:$D$3600, 3, FALSE)</f>
        <v>199</v>
      </c>
      <c r="BI81" s="6">
        <f>VLOOKUP(A81, ALL_AP_DATA!$A$2:$E$3600, 5, FALSE)</f>
        <v>34390</v>
      </c>
      <c r="BJ81" s="6">
        <f t="shared" si="9"/>
        <v>83.470873786407765</v>
      </c>
      <c r="BK81" s="6">
        <f t="shared" si="13"/>
        <v>0.48300970873786409</v>
      </c>
    </row>
    <row r="82" spans="1:63" ht="15.75" customHeight="1" x14ac:dyDescent="0.2">
      <c r="A82" s="6" t="s">
        <v>142</v>
      </c>
      <c r="B82" s="6" t="s">
        <v>64</v>
      </c>
      <c r="C82" s="6">
        <v>2</v>
      </c>
      <c r="D82" s="6">
        <v>21</v>
      </c>
      <c r="E82" s="6">
        <v>54</v>
      </c>
      <c r="F82" s="6">
        <v>1907</v>
      </c>
      <c r="G82" s="6">
        <v>0.1429</v>
      </c>
      <c r="H82" s="6">
        <v>0.6835</v>
      </c>
      <c r="I82" s="6">
        <v>0.23300000000000001</v>
      </c>
      <c r="J82" s="6">
        <v>2</v>
      </c>
      <c r="K82" s="6">
        <v>26</v>
      </c>
      <c r="L82" s="6">
        <v>65</v>
      </c>
      <c r="M82" s="6">
        <v>2564</v>
      </c>
      <c r="N82" s="6">
        <v>0.1769</v>
      </c>
      <c r="O82" s="6">
        <v>0.82279999999999998</v>
      </c>
      <c r="P82" s="6">
        <v>0.31330000000000002</v>
      </c>
      <c r="Q82" s="6">
        <v>9</v>
      </c>
      <c r="R82" s="6">
        <v>35</v>
      </c>
      <c r="S82" s="6">
        <v>69</v>
      </c>
      <c r="T82" s="6">
        <v>6565</v>
      </c>
      <c r="U82" s="6">
        <v>0.23810000000000001</v>
      </c>
      <c r="V82" s="6">
        <v>0.87339999999999995</v>
      </c>
      <c r="W82" s="6">
        <v>0.80220000000000002</v>
      </c>
      <c r="X82" s="6">
        <v>9</v>
      </c>
      <c r="Y82" s="6">
        <v>61</v>
      </c>
      <c r="Z82" s="6">
        <v>68</v>
      </c>
      <c r="AA82" s="6">
        <v>2895</v>
      </c>
      <c r="AB82" s="6">
        <v>0.41499999999999998</v>
      </c>
      <c r="AC82" s="6">
        <v>0.86080000000000001</v>
      </c>
      <c r="AD82" s="6">
        <v>0.35370000000000001</v>
      </c>
      <c r="AE82" s="6">
        <v>18</v>
      </c>
      <c r="AF82" s="6">
        <v>89</v>
      </c>
      <c r="AG82" s="6">
        <v>73</v>
      </c>
      <c r="AH82" s="6">
        <v>4474</v>
      </c>
      <c r="AI82" s="6">
        <v>0.60540000000000005</v>
      </c>
      <c r="AJ82" s="6">
        <v>0.92410000000000003</v>
      </c>
      <c r="AK82" s="6">
        <v>0.54669999999999996</v>
      </c>
      <c r="AL82" s="6">
        <v>1</v>
      </c>
      <c r="AM82" s="6">
        <v>24</v>
      </c>
      <c r="AN82" s="6">
        <v>66</v>
      </c>
      <c r="AO82" s="6">
        <v>2720</v>
      </c>
      <c r="AP82" s="6">
        <v>0.1633</v>
      </c>
      <c r="AQ82" s="6">
        <v>0.83540000000000003</v>
      </c>
      <c r="AR82" s="6">
        <v>0.33239999999999997</v>
      </c>
      <c r="AT82" s="6">
        <f t="shared" si="0"/>
        <v>90.80952380952381</v>
      </c>
      <c r="AU82" s="6">
        <f t="shared" si="1"/>
        <v>98.615384615384613</v>
      </c>
      <c r="AV82" s="6">
        <f t="shared" si="2"/>
        <v>187.57142857142858</v>
      </c>
      <c r="AW82" s="7">
        <f t="shared" si="3"/>
        <v>47.459016393442624</v>
      </c>
      <c r="AX82" s="6">
        <f t="shared" si="4"/>
        <v>50.269662921348313</v>
      </c>
      <c r="AY82" s="6">
        <f t="shared" si="5"/>
        <v>113.33333333333333</v>
      </c>
      <c r="BA82" s="6">
        <f>VLOOKUP(A82, ALL_AP_DATA!$A$2:$F$3600, 6, FALSE)</f>
        <v>147</v>
      </c>
      <c r="BB82" s="6">
        <f>VLOOKUP(A82, projmetadata!$A$2:$D$2036, 4, FALSE)</f>
        <v>16704</v>
      </c>
      <c r="BC82" s="6" t="e">
        <f t="array" aca="1" ref="BC82" ca="1">_xludf.IFS(I82&lt;&gt;0, F82/I82, P82&lt;&gt;0, M82/P82, W82&lt;&gt;0, T82/W82, AD82&lt;&gt;0, AA82/AD82, AK82&lt;&gt;0, AH82/AK82, AR82&lt;&gt;0, AO82/AR82, TRUE, 0)</f>
        <v>#NAME?</v>
      </c>
      <c r="BE82" s="6" t="e">
        <f t="shared" ca="1" si="11"/>
        <v>#NAME?</v>
      </c>
      <c r="BF82" s="6" t="e">
        <f t="shared" ca="1" si="12"/>
        <v>#NAME?</v>
      </c>
      <c r="BG82" s="6"/>
      <c r="BH82" s="6">
        <f>VLOOKUP(A82, ALL_AP_DATA!$A$2:$D$3600, 3, FALSE)</f>
        <v>116</v>
      </c>
      <c r="BI82" s="6">
        <f>VLOOKUP(A82, ALL_AP_DATA!$A$2:$E$3600, 5, FALSE)</f>
        <v>8184</v>
      </c>
      <c r="BJ82" s="6">
        <f t="shared" si="9"/>
        <v>55.673469387755105</v>
      </c>
      <c r="BK82" s="6">
        <f t="shared" si="13"/>
        <v>0.78911564625850339</v>
      </c>
    </row>
    <row r="83" spans="1:63" ht="15.75" customHeight="1" x14ac:dyDescent="0.2">
      <c r="A83" s="6" t="s">
        <v>143</v>
      </c>
      <c r="B83" s="6" t="s">
        <v>61</v>
      </c>
      <c r="C83" s="6">
        <v>1</v>
      </c>
      <c r="D83" s="6">
        <v>2</v>
      </c>
      <c r="E83" s="6">
        <v>6</v>
      </c>
      <c r="F83" s="6">
        <v>50406</v>
      </c>
      <c r="G83" s="6">
        <v>4.7000000000000002E-3</v>
      </c>
      <c r="H83" s="6">
        <v>3.9699999999999999E-2</v>
      </c>
      <c r="I83" s="6">
        <v>0.16400000000000001</v>
      </c>
      <c r="J83" s="6">
        <v>2</v>
      </c>
      <c r="K83" s="6">
        <v>20</v>
      </c>
      <c r="L83" s="6">
        <v>68</v>
      </c>
      <c r="M83" s="6">
        <v>82287</v>
      </c>
      <c r="N83" s="6">
        <v>4.7300000000000002E-2</v>
      </c>
      <c r="O83" s="6">
        <v>0.45029999999999998</v>
      </c>
      <c r="P83" s="6">
        <v>0.26769999999999999</v>
      </c>
      <c r="Q83" s="6">
        <v>28</v>
      </c>
      <c r="R83" s="6">
        <v>114</v>
      </c>
      <c r="S83" s="6">
        <v>113</v>
      </c>
      <c r="T83" s="6">
        <v>282575</v>
      </c>
      <c r="U83" s="6">
        <v>0.26950000000000002</v>
      </c>
      <c r="V83" s="6">
        <v>0.74829999999999997</v>
      </c>
      <c r="W83" s="6">
        <v>0.91910000000000003</v>
      </c>
      <c r="X83" s="6">
        <v>56</v>
      </c>
      <c r="Y83" s="6">
        <v>258</v>
      </c>
      <c r="Z83" s="6">
        <v>95</v>
      </c>
      <c r="AA83" s="6">
        <v>183496</v>
      </c>
      <c r="AB83" s="6">
        <v>0.6099</v>
      </c>
      <c r="AC83" s="6">
        <v>0.62909999999999999</v>
      </c>
      <c r="AD83" s="6">
        <v>0.59689999999999999</v>
      </c>
      <c r="AE83" s="6">
        <v>50</v>
      </c>
      <c r="AF83" s="6">
        <v>259</v>
      </c>
      <c r="AG83" s="6">
        <v>135</v>
      </c>
      <c r="AH83" s="6">
        <v>216581</v>
      </c>
      <c r="AI83" s="6">
        <v>0.61229999999999996</v>
      </c>
      <c r="AJ83" s="6">
        <v>0.89400000000000002</v>
      </c>
      <c r="AK83" s="6">
        <v>0.70450000000000002</v>
      </c>
      <c r="AL83" s="6">
        <v>2</v>
      </c>
      <c r="AM83" s="6">
        <v>35</v>
      </c>
      <c r="AN83" s="6">
        <v>74</v>
      </c>
      <c r="AO83" s="6">
        <v>107339</v>
      </c>
      <c r="AP83" s="6">
        <v>8.2699999999999996E-2</v>
      </c>
      <c r="AQ83" s="6">
        <v>0.49009999999999998</v>
      </c>
      <c r="AR83" s="6">
        <v>0.34910000000000002</v>
      </c>
      <c r="AT83" s="6">
        <f t="shared" si="0"/>
        <v>25203</v>
      </c>
      <c r="AU83" s="6">
        <f t="shared" si="1"/>
        <v>4114.3500000000004</v>
      </c>
      <c r="AV83" s="6">
        <f t="shared" si="2"/>
        <v>2478.7280701754385</v>
      </c>
      <c r="AW83" s="7">
        <f t="shared" si="3"/>
        <v>711.22480620155034</v>
      </c>
      <c r="AX83" s="6">
        <f t="shared" si="4"/>
        <v>836.2200772200772</v>
      </c>
      <c r="AY83" s="6">
        <f t="shared" si="5"/>
        <v>3066.8285714285716</v>
      </c>
      <c r="BA83" s="6">
        <f>VLOOKUP(A83, ALL_AP_DATA!$A$2:$F$3600, 6, FALSE)</f>
        <v>423</v>
      </c>
      <c r="BB83" s="6">
        <f>VLOOKUP(A83, projmetadata!$A$2:$D$2036, 4, FALSE)</f>
        <v>495588</v>
      </c>
      <c r="BC83" s="6" t="e">
        <f t="array" aca="1" ref="BC83" ca="1">_xludf.IFS(I83&lt;&gt;0, F83/I83, P83&lt;&gt;0, M83/P83, W83&lt;&gt;0, T83/W83, AD83&lt;&gt;0, AA83/AD83, AK83&lt;&gt;0, AH83/AK83, AR83&lt;&gt;0, AO83/AR83, TRUE, 0)</f>
        <v>#NAME?</v>
      </c>
      <c r="BE83" s="6" t="e">
        <f t="shared" ca="1" si="11"/>
        <v>#NAME?</v>
      </c>
      <c r="BF83" s="6" t="e">
        <f t="shared" ca="1" si="12"/>
        <v>#NAME?</v>
      </c>
      <c r="BG83" s="6"/>
      <c r="BH83" s="6">
        <f>VLOOKUP(A83, ALL_AP_DATA!$A$2:$D$3600, 3, FALSE)</f>
        <v>364</v>
      </c>
      <c r="BI83" s="6">
        <f>VLOOKUP(A83, ALL_AP_DATA!$A$2:$E$3600, 5, FALSE)</f>
        <v>307437</v>
      </c>
      <c r="BJ83" s="6">
        <f t="shared" si="9"/>
        <v>726.80141843971626</v>
      </c>
      <c r="BK83" s="6">
        <f t="shared" si="13"/>
        <v>0.86052009456264777</v>
      </c>
    </row>
    <row r="84" spans="1:63" ht="15.75" customHeight="1" x14ac:dyDescent="0.2">
      <c r="A84" s="6" t="s">
        <v>144</v>
      </c>
      <c r="B84" s="6" t="s">
        <v>64</v>
      </c>
      <c r="C84" s="6">
        <v>2</v>
      </c>
      <c r="D84" s="6">
        <v>690</v>
      </c>
      <c r="E84" s="6">
        <v>341</v>
      </c>
      <c r="F84" s="6">
        <v>24649</v>
      </c>
      <c r="G84" s="6">
        <v>0.63190000000000002</v>
      </c>
      <c r="H84" s="6">
        <v>0.94199999999999995</v>
      </c>
      <c r="I84" s="6">
        <v>0.87</v>
      </c>
      <c r="J84" s="6">
        <v>1</v>
      </c>
      <c r="K84" s="6">
        <v>16</v>
      </c>
      <c r="L84" s="6">
        <v>91</v>
      </c>
      <c r="M84" s="6">
        <v>2405</v>
      </c>
      <c r="N84" s="6">
        <v>1.47E-2</v>
      </c>
      <c r="O84" s="6">
        <v>0.25140000000000001</v>
      </c>
      <c r="P84" s="6">
        <v>8.4900000000000003E-2</v>
      </c>
      <c r="Q84" s="6">
        <v>21</v>
      </c>
      <c r="R84" s="6">
        <v>106</v>
      </c>
      <c r="S84" s="6">
        <v>262</v>
      </c>
      <c r="T84" s="6">
        <v>16936</v>
      </c>
      <c r="U84" s="6">
        <v>9.7100000000000006E-2</v>
      </c>
      <c r="V84" s="6">
        <v>0.7238</v>
      </c>
      <c r="W84" s="6">
        <v>0.5978</v>
      </c>
      <c r="X84" s="6">
        <v>185</v>
      </c>
      <c r="Y84" s="6">
        <v>630</v>
      </c>
      <c r="Z84" s="6">
        <v>318</v>
      </c>
      <c r="AA84" s="6">
        <v>21418</v>
      </c>
      <c r="AB84" s="6">
        <v>0.57689999999999997</v>
      </c>
      <c r="AC84" s="6">
        <v>0.87849999999999995</v>
      </c>
      <c r="AD84" s="6">
        <v>0.75600000000000001</v>
      </c>
      <c r="AE84" s="6">
        <v>96</v>
      </c>
      <c r="AF84" s="6">
        <v>556</v>
      </c>
      <c r="AG84" s="6">
        <v>263</v>
      </c>
      <c r="AH84" s="6">
        <v>15833</v>
      </c>
      <c r="AI84" s="6">
        <v>0.50919999999999999</v>
      </c>
      <c r="AJ84" s="6">
        <v>0.72650000000000003</v>
      </c>
      <c r="AK84" s="6">
        <v>0.55889999999999995</v>
      </c>
      <c r="AL84" s="6">
        <v>2</v>
      </c>
      <c r="AM84" s="6">
        <v>53</v>
      </c>
      <c r="AN84" s="6">
        <v>201</v>
      </c>
      <c r="AO84" s="6">
        <v>11298</v>
      </c>
      <c r="AP84" s="6">
        <v>4.8500000000000001E-2</v>
      </c>
      <c r="AQ84" s="6">
        <v>0.55520000000000003</v>
      </c>
      <c r="AR84" s="6">
        <v>0.39879999999999999</v>
      </c>
      <c r="AT84" s="6">
        <f t="shared" si="0"/>
        <v>35.723188405797103</v>
      </c>
      <c r="AU84" s="6">
        <f t="shared" si="1"/>
        <v>150.3125</v>
      </c>
      <c r="AV84" s="6">
        <f t="shared" si="2"/>
        <v>159.77358490566039</v>
      </c>
      <c r="AW84" s="7">
        <f t="shared" si="3"/>
        <v>33.996825396825393</v>
      </c>
      <c r="AX84" s="6">
        <f t="shared" si="4"/>
        <v>28.476618705035971</v>
      </c>
      <c r="AY84" s="6">
        <f t="shared" si="5"/>
        <v>213.16981132075472</v>
      </c>
      <c r="BA84" s="6">
        <f>VLOOKUP(A84, ALL_AP_DATA!$A$2:$F$3600, 6, FALSE)</f>
        <v>1092</v>
      </c>
      <c r="BB84" s="6">
        <f>VLOOKUP(A84, projmetadata!$A$2:$D$2036, 4, FALSE)</f>
        <v>120271</v>
      </c>
      <c r="BC84" s="6" t="e">
        <f t="array" aca="1" ref="BC84" ca="1">_xludf.IFS(I84&lt;&gt;0, F84/I84, P84&lt;&gt;0, M84/P84, W84&lt;&gt;0, T84/W84, AD84&lt;&gt;0, AA84/AD84, AK84&lt;&gt;0, AH84/AK84, AR84&lt;&gt;0, AO84/AR84, TRUE, 0)</f>
        <v>#NAME?</v>
      </c>
      <c r="BE84" s="6" t="e">
        <f t="shared" ca="1" si="11"/>
        <v>#NAME?</v>
      </c>
      <c r="BF84" s="6" t="e">
        <f t="shared" ca="1" si="12"/>
        <v>#NAME?</v>
      </c>
      <c r="BG84" s="6"/>
      <c r="BH84" s="6">
        <f>VLOOKUP(A84, ALL_AP_DATA!$A$2:$D$3600, 3, FALSE)</f>
        <v>919</v>
      </c>
      <c r="BI84" s="6">
        <f>VLOOKUP(A84, ALL_AP_DATA!$A$2:$E$3600, 5, FALSE)</f>
        <v>28331</v>
      </c>
      <c r="BJ84" s="6">
        <f t="shared" si="9"/>
        <v>25.944139194139193</v>
      </c>
      <c r="BK84" s="6">
        <f t="shared" si="13"/>
        <v>0.84157509157509158</v>
      </c>
    </row>
    <row r="85" spans="1:63" ht="15.75" customHeight="1" x14ac:dyDescent="0.2">
      <c r="A85" s="6" t="s">
        <v>145</v>
      </c>
      <c r="B85" s="6" t="s">
        <v>61</v>
      </c>
      <c r="J85" s="6">
        <v>2</v>
      </c>
      <c r="K85" s="6">
        <v>13</v>
      </c>
      <c r="L85" s="6">
        <v>120</v>
      </c>
      <c r="M85" s="6">
        <v>12787</v>
      </c>
      <c r="N85" s="6">
        <v>7.22E-2</v>
      </c>
      <c r="O85" s="6">
        <v>0.61860000000000004</v>
      </c>
      <c r="P85" s="6">
        <v>0.50749999999999995</v>
      </c>
      <c r="Q85" s="6">
        <v>7</v>
      </c>
      <c r="R85" s="6">
        <v>24</v>
      </c>
      <c r="S85" s="6">
        <v>148</v>
      </c>
      <c r="T85" s="6">
        <v>18974</v>
      </c>
      <c r="U85" s="6">
        <v>0.1333</v>
      </c>
      <c r="V85" s="6">
        <v>0.76290000000000002</v>
      </c>
      <c r="W85" s="6">
        <v>0.753</v>
      </c>
      <c r="X85" s="6">
        <v>5</v>
      </c>
      <c r="Y85" s="6">
        <v>45</v>
      </c>
      <c r="Z85" s="6">
        <v>151</v>
      </c>
      <c r="AA85" s="6">
        <v>17407</v>
      </c>
      <c r="AB85" s="6">
        <v>0.25</v>
      </c>
      <c r="AC85" s="6">
        <v>0.77839999999999998</v>
      </c>
      <c r="AD85" s="6">
        <v>0.69079999999999997</v>
      </c>
      <c r="AE85" s="6">
        <v>11</v>
      </c>
      <c r="AF85" s="6">
        <v>36</v>
      </c>
      <c r="AG85" s="6">
        <v>157</v>
      </c>
      <c r="AH85" s="6">
        <v>21173</v>
      </c>
      <c r="AI85" s="6">
        <v>0.2</v>
      </c>
      <c r="AJ85" s="6">
        <v>0.80930000000000002</v>
      </c>
      <c r="AK85" s="6">
        <v>0.84030000000000005</v>
      </c>
      <c r="AL85" s="6">
        <v>1</v>
      </c>
      <c r="AM85" s="6">
        <v>12</v>
      </c>
      <c r="AN85" s="6">
        <v>120</v>
      </c>
      <c r="AO85" s="6">
        <v>11980</v>
      </c>
      <c r="AP85" s="6">
        <v>6.6699999999999995E-2</v>
      </c>
      <c r="AQ85" s="6">
        <v>0.61860000000000004</v>
      </c>
      <c r="AR85" s="6">
        <v>0.47549999999999998</v>
      </c>
      <c r="AT85" s="6" t="str">
        <f t="shared" si="0"/>
        <v/>
      </c>
      <c r="AU85" s="6">
        <f t="shared" si="1"/>
        <v>983.61538461538464</v>
      </c>
      <c r="AV85" s="6">
        <f t="shared" si="2"/>
        <v>790.58333333333337</v>
      </c>
      <c r="AW85" s="7">
        <f t="shared" si="3"/>
        <v>386.82222222222219</v>
      </c>
      <c r="AX85" s="6">
        <f t="shared" si="4"/>
        <v>588.13888888888891</v>
      </c>
      <c r="AY85" s="6">
        <f t="shared" si="5"/>
        <v>998.33333333333337</v>
      </c>
      <c r="BA85" s="6">
        <f>VLOOKUP(A85, ALL_AP_DATA!$A$2:$F$3600, 6, FALSE)</f>
        <v>180</v>
      </c>
      <c r="BB85" s="6">
        <f>VLOOKUP(A85, projmetadata!$A$2:$D$2036, 4, FALSE)</f>
        <v>58191</v>
      </c>
      <c r="BC85" s="6" t="e">
        <f t="array" aca="1" ref="BC85" ca="1">_xludf.IFS(I85&lt;&gt;0, F85/I85, P85&lt;&gt;0, M85/P85, W85&lt;&gt;0, T85/W85, AD85&lt;&gt;0, AA85/AD85, AK85&lt;&gt;0, AH85/AK85, AR85&lt;&gt;0, AO85/AR85, TRUE, 0)</f>
        <v>#NAME?</v>
      </c>
      <c r="BE85" s="6" t="e">
        <f t="shared" ca="1" si="11"/>
        <v>#NAME?</v>
      </c>
      <c r="BF85" s="6" t="e">
        <f t="shared" ca="1" si="12"/>
        <v>#NAME?</v>
      </c>
      <c r="BG85" s="6"/>
      <c r="BH85" s="6">
        <f>VLOOKUP(A85, ALL_AP_DATA!$A$2:$D$3600, 3, FALSE)</f>
        <v>63</v>
      </c>
      <c r="BI85" s="6">
        <f>VLOOKUP(A85, ALL_AP_DATA!$A$2:$E$3600, 5, FALSE)</f>
        <v>25197</v>
      </c>
      <c r="BJ85" s="6">
        <f t="shared" si="9"/>
        <v>139.98333333333332</v>
      </c>
      <c r="BK85" s="6">
        <f t="shared" si="13"/>
        <v>0.35</v>
      </c>
    </row>
    <row r="86" spans="1:63" ht="15.75" customHeight="1" x14ac:dyDescent="0.2">
      <c r="A86" s="6" t="s">
        <v>146</v>
      </c>
      <c r="B86" s="6" t="s">
        <v>64</v>
      </c>
      <c r="C86" s="6">
        <v>5</v>
      </c>
      <c r="D86" s="6">
        <v>17</v>
      </c>
      <c r="E86" s="6">
        <v>1</v>
      </c>
      <c r="F86" s="6">
        <v>12</v>
      </c>
      <c r="G86" s="6">
        <v>8.7599999999999997E-2</v>
      </c>
      <c r="H86" s="6">
        <v>0.33329999999999999</v>
      </c>
      <c r="I86" s="6">
        <v>0.66669999999999996</v>
      </c>
      <c r="X86" s="6">
        <v>22</v>
      </c>
      <c r="Y86" s="6">
        <v>66</v>
      </c>
      <c r="Z86" s="6">
        <v>2</v>
      </c>
      <c r="AA86" s="6">
        <v>6</v>
      </c>
      <c r="AB86" s="6">
        <v>0.3402</v>
      </c>
      <c r="AC86" s="6">
        <v>0.66669999999999996</v>
      </c>
      <c r="AD86" s="6">
        <v>0.33329999999999999</v>
      </c>
      <c r="AE86" s="6">
        <v>4</v>
      </c>
      <c r="AF86" s="6">
        <v>26</v>
      </c>
      <c r="AG86" s="6">
        <v>1</v>
      </c>
      <c r="AH86" s="6">
        <v>4</v>
      </c>
      <c r="AI86" s="6">
        <v>0.13400000000000001</v>
      </c>
      <c r="AJ86" s="6">
        <v>0.33329999999999999</v>
      </c>
      <c r="AK86" s="6">
        <v>0.22220000000000001</v>
      </c>
      <c r="AT86" s="6">
        <f t="shared" si="0"/>
        <v>0.70588235294117652</v>
      </c>
      <c r="AU86" s="6" t="str">
        <f t="shared" si="1"/>
        <v/>
      </c>
      <c r="AV86" s="6" t="str">
        <f t="shared" si="2"/>
        <v/>
      </c>
      <c r="AW86" s="7">
        <f t="shared" si="3"/>
        <v>9.0909090909090912E-2</v>
      </c>
      <c r="AX86" s="6">
        <f t="shared" si="4"/>
        <v>0.15384615384615385</v>
      </c>
      <c r="AY86" s="6" t="str">
        <f t="shared" si="5"/>
        <v/>
      </c>
      <c r="BA86" s="6">
        <f>VLOOKUP(A86, ALL_AP_DATA!$A$2:$F$3600, 6, FALSE)</f>
        <v>194</v>
      </c>
      <c r="BB86" s="6">
        <f>VLOOKUP(A86, projmetadata!$A$2:$D$2036, 4, FALSE)</f>
        <v>12167</v>
      </c>
      <c r="BC86" s="6" t="e">
        <f t="array" aca="1" ref="BC86" ca="1">_xludf.IFS(I86&lt;&gt;0, F86/I86, P86&lt;&gt;0, M86/P86, W86&lt;&gt;0, T86/W86, AD86&lt;&gt;0, AA86/AD86, AK86&lt;&gt;0, AH86/AK86, AR86&lt;&gt;0, AO86/AR86, TRUE, 0)</f>
        <v>#NAME?</v>
      </c>
      <c r="BE86" s="6" t="e">
        <f t="shared" ca="1" si="11"/>
        <v>#NAME?</v>
      </c>
      <c r="BF86" s="6" t="e">
        <f t="shared" ca="1" si="12"/>
        <v>#NAME?</v>
      </c>
      <c r="BG86" s="6"/>
      <c r="BH86" s="6">
        <f>VLOOKUP(A86, ALL_AP_DATA!$A$2:$D$3600, 3, FALSE)</f>
        <v>73</v>
      </c>
      <c r="BI86" s="6">
        <f>VLOOKUP(A86, ALL_AP_DATA!$A$2:$E$3600, 5, FALSE)</f>
        <v>18</v>
      </c>
      <c r="BJ86" s="6">
        <f t="shared" si="9"/>
        <v>9.2783505154639179E-2</v>
      </c>
      <c r="BK86" s="6">
        <f t="shared" si="13"/>
        <v>0.37628865979381443</v>
      </c>
    </row>
    <row r="87" spans="1:63" ht="15.75" customHeight="1" x14ac:dyDescent="0.2">
      <c r="A87" s="6" t="s">
        <v>147</v>
      </c>
      <c r="B87" s="6" t="s">
        <v>64</v>
      </c>
      <c r="C87" s="6">
        <v>5</v>
      </c>
      <c r="D87" s="6">
        <v>54</v>
      </c>
      <c r="E87" s="6">
        <v>7</v>
      </c>
      <c r="F87" s="6">
        <v>360</v>
      </c>
      <c r="G87" s="6">
        <v>0.13600000000000001</v>
      </c>
      <c r="H87" s="6">
        <v>0.33329999999999999</v>
      </c>
      <c r="I87" s="6">
        <v>0.14630000000000001</v>
      </c>
      <c r="Q87" s="6">
        <v>2</v>
      </c>
      <c r="R87" s="6">
        <v>11</v>
      </c>
      <c r="S87" s="6">
        <v>9</v>
      </c>
      <c r="T87" s="6">
        <v>1250</v>
      </c>
      <c r="U87" s="6">
        <v>2.7699999999999999E-2</v>
      </c>
      <c r="V87" s="6">
        <v>0.42859999999999998</v>
      </c>
      <c r="W87" s="6">
        <v>0.5081</v>
      </c>
      <c r="X87" s="6">
        <v>12</v>
      </c>
      <c r="Y87" s="6">
        <v>80</v>
      </c>
      <c r="Z87" s="6">
        <v>14</v>
      </c>
      <c r="AA87" s="6">
        <v>1503</v>
      </c>
      <c r="AB87" s="6">
        <v>0.20150000000000001</v>
      </c>
      <c r="AC87" s="6">
        <v>0.66669999999999996</v>
      </c>
      <c r="AD87" s="6">
        <v>0.61099999999999999</v>
      </c>
      <c r="AE87" s="6">
        <v>10</v>
      </c>
      <c r="AF87" s="6">
        <v>63</v>
      </c>
      <c r="AG87" s="6">
        <v>7</v>
      </c>
      <c r="AH87" s="6">
        <v>951</v>
      </c>
      <c r="AI87" s="6">
        <v>0.15870000000000001</v>
      </c>
      <c r="AJ87" s="6">
        <v>0.33329999999999999</v>
      </c>
      <c r="AK87" s="6">
        <v>0.3866</v>
      </c>
      <c r="AT87" s="6">
        <f t="shared" si="0"/>
        <v>6.666666666666667</v>
      </c>
      <c r="AU87" s="6" t="str">
        <f t="shared" si="1"/>
        <v/>
      </c>
      <c r="AV87" s="6">
        <f t="shared" si="2"/>
        <v>113.63636363636364</v>
      </c>
      <c r="AW87" s="7">
        <f t="shared" si="3"/>
        <v>18.787500000000001</v>
      </c>
      <c r="AX87" s="6">
        <f t="shared" si="4"/>
        <v>15.095238095238095</v>
      </c>
      <c r="AY87" s="6" t="str">
        <f t="shared" si="5"/>
        <v/>
      </c>
      <c r="BA87" s="6">
        <f>VLOOKUP(A87, ALL_AP_DATA!$A$2:$F$3600, 6, FALSE)</f>
        <v>397</v>
      </c>
      <c r="BB87" s="6">
        <f>VLOOKUP(A87, projmetadata!$A$2:$D$2036, 4, FALSE)</f>
        <v>44317</v>
      </c>
      <c r="BC87" s="6" t="e">
        <f t="array" aca="1" ref="BC87" ca="1">_xludf.IFS(I87&lt;&gt;0, F87/I87, P87&lt;&gt;0, M87/P87, W87&lt;&gt;0, T87/W87, AD87&lt;&gt;0, AA87/AD87, AK87&lt;&gt;0, AH87/AK87, AR87&lt;&gt;0, AO87/AR87, TRUE, 0)</f>
        <v>#NAME?</v>
      </c>
      <c r="BE87" s="6" t="e">
        <f t="shared" ca="1" si="11"/>
        <v>#NAME?</v>
      </c>
      <c r="BF87" s="6" t="e">
        <f t="shared" ca="1" si="12"/>
        <v>#NAME?</v>
      </c>
      <c r="BG87" s="6"/>
      <c r="BH87" s="6">
        <f>VLOOKUP(A87, ALL_AP_DATA!$A$2:$D$3600, 3, FALSE)</f>
        <v>131</v>
      </c>
      <c r="BI87" s="6">
        <f>VLOOKUP(A87, ALL_AP_DATA!$A$2:$E$3600, 5, FALSE)</f>
        <v>2460</v>
      </c>
      <c r="BJ87" s="6">
        <f t="shared" si="9"/>
        <v>6.19647355163728</v>
      </c>
      <c r="BK87" s="6">
        <f t="shared" si="13"/>
        <v>0.32997481108312343</v>
      </c>
    </row>
    <row r="88" spans="1:63" ht="15.75" customHeight="1" x14ac:dyDescent="0.2">
      <c r="A88" s="6" t="s">
        <v>148</v>
      </c>
      <c r="B88" s="6" t="s">
        <v>61</v>
      </c>
      <c r="J88" s="6">
        <v>3</v>
      </c>
      <c r="K88" s="6">
        <v>19</v>
      </c>
      <c r="L88" s="6">
        <v>23</v>
      </c>
      <c r="M88" s="6">
        <v>2762</v>
      </c>
      <c r="N88" s="6">
        <v>7.6600000000000001E-2</v>
      </c>
      <c r="O88" s="6">
        <v>0.7419</v>
      </c>
      <c r="P88" s="6">
        <v>0.3</v>
      </c>
      <c r="Q88" s="6">
        <v>9</v>
      </c>
      <c r="R88" s="6">
        <v>31</v>
      </c>
      <c r="S88" s="6">
        <v>25</v>
      </c>
      <c r="T88" s="6">
        <v>5720</v>
      </c>
      <c r="U88" s="6">
        <v>0.125</v>
      </c>
      <c r="V88" s="6">
        <v>0.80649999999999999</v>
      </c>
      <c r="W88" s="6">
        <v>0.62129999999999996</v>
      </c>
      <c r="X88" s="6">
        <v>3</v>
      </c>
      <c r="Y88" s="6">
        <v>123</v>
      </c>
      <c r="Z88" s="6">
        <v>25</v>
      </c>
      <c r="AA88" s="6">
        <v>3477</v>
      </c>
      <c r="AB88" s="6">
        <v>0.496</v>
      </c>
      <c r="AC88" s="6">
        <v>0.80649999999999999</v>
      </c>
      <c r="AD88" s="6">
        <v>0.37769999999999998</v>
      </c>
      <c r="AE88" s="6">
        <v>20</v>
      </c>
      <c r="AF88" s="6">
        <v>138</v>
      </c>
      <c r="AG88" s="6">
        <v>28</v>
      </c>
      <c r="AH88" s="6">
        <v>6567</v>
      </c>
      <c r="AI88" s="6">
        <v>0.55649999999999999</v>
      </c>
      <c r="AJ88" s="6">
        <v>0.9032</v>
      </c>
      <c r="AK88" s="6">
        <v>0.71330000000000005</v>
      </c>
      <c r="AT88" s="6" t="str">
        <f t="shared" si="0"/>
        <v/>
      </c>
      <c r="AU88" s="6">
        <f t="shared" si="1"/>
        <v>145.36842105263159</v>
      </c>
      <c r="AV88" s="6">
        <f t="shared" si="2"/>
        <v>184.51612903225808</v>
      </c>
      <c r="AW88" s="7">
        <f t="shared" si="3"/>
        <v>28.26829268292683</v>
      </c>
      <c r="AX88" s="6">
        <f t="shared" si="4"/>
        <v>47.586956521739133</v>
      </c>
      <c r="AY88" s="6" t="str">
        <f t="shared" si="5"/>
        <v/>
      </c>
      <c r="BA88" s="6">
        <f>VLOOKUP(A88, ALL_AP_DATA!$A$2:$F$3600, 6, FALSE)</f>
        <v>248</v>
      </c>
      <c r="BB88" s="6">
        <f>VLOOKUP(A88, projmetadata!$A$2:$D$2036, 4, FALSE)</f>
        <v>83525</v>
      </c>
      <c r="BC88" s="6" t="e">
        <f t="array" aca="1" ref="BC88" ca="1">_xludf.IFS(I88&lt;&gt;0, F88/I88, P88&lt;&gt;0, M88/P88, W88&lt;&gt;0, T88/W88, AD88&lt;&gt;0, AA88/AD88, AK88&lt;&gt;0, AH88/AK88, AR88&lt;&gt;0, AO88/AR88, TRUE, 0)</f>
        <v>#NAME?</v>
      </c>
      <c r="BE88" s="6" t="e">
        <f t="shared" ca="1" si="11"/>
        <v>#NAME?</v>
      </c>
      <c r="BF88" s="6" t="e">
        <f t="shared" ca="1" si="12"/>
        <v>#NAME?</v>
      </c>
      <c r="BG88" s="6"/>
      <c r="BH88" s="6">
        <f>VLOOKUP(A88, ALL_AP_DATA!$A$2:$D$3600, 3, FALSE)</f>
        <v>198</v>
      </c>
      <c r="BI88" s="6">
        <f>VLOOKUP(A88, ALL_AP_DATA!$A$2:$E$3600, 5, FALSE)</f>
        <v>9206</v>
      </c>
      <c r="BJ88" s="6">
        <f t="shared" si="9"/>
        <v>37.12096774193548</v>
      </c>
      <c r="BK88" s="6">
        <f t="shared" si="13"/>
        <v>0.79838709677419351</v>
      </c>
    </row>
    <row r="89" spans="1:63" ht="15.75" customHeight="1" x14ac:dyDescent="0.2">
      <c r="A89" s="6" t="s">
        <v>149</v>
      </c>
      <c r="B89" s="6" t="s">
        <v>61</v>
      </c>
      <c r="Q89" s="6">
        <v>21</v>
      </c>
      <c r="R89" s="6">
        <v>72</v>
      </c>
      <c r="S89" s="6">
        <v>71</v>
      </c>
      <c r="T89" s="6">
        <v>12949</v>
      </c>
      <c r="U89" s="6">
        <v>0.1113</v>
      </c>
      <c r="V89" s="6">
        <v>0.28510000000000002</v>
      </c>
      <c r="W89" s="6">
        <v>0.21820000000000001</v>
      </c>
      <c r="X89" s="6">
        <v>3</v>
      </c>
      <c r="Y89" s="6">
        <v>32</v>
      </c>
      <c r="Z89" s="6">
        <v>13</v>
      </c>
      <c r="AA89" s="6">
        <v>80</v>
      </c>
      <c r="AB89" s="6">
        <v>4.9500000000000002E-2</v>
      </c>
      <c r="AC89" s="6">
        <v>5.2200000000000003E-2</v>
      </c>
      <c r="AD89" s="6">
        <v>1.2999999999999999E-3</v>
      </c>
      <c r="AE89" s="6">
        <v>3</v>
      </c>
      <c r="AF89" s="6">
        <v>27</v>
      </c>
      <c r="AG89" s="6">
        <v>42</v>
      </c>
      <c r="AH89" s="6">
        <v>7009</v>
      </c>
      <c r="AI89" s="6">
        <v>4.1700000000000001E-2</v>
      </c>
      <c r="AJ89" s="6">
        <v>0.16869999999999999</v>
      </c>
      <c r="AK89" s="6">
        <v>0.1181</v>
      </c>
      <c r="AT89" s="6" t="str">
        <f t="shared" si="0"/>
        <v/>
      </c>
      <c r="AU89" s="6" t="str">
        <f t="shared" si="1"/>
        <v/>
      </c>
      <c r="AV89" s="6">
        <f t="shared" si="2"/>
        <v>179.84722222222223</v>
      </c>
      <c r="AW89" s="7">
        <f t="shared" si="3"/>
        <v>2.5</v>
      </c>
      <c r="AX89" s="6">
        <f t="shared" si="4"/>
        <v>259.59259259259261</v>
      </c>
      <c r="AY89" s="6" t="str">
        <f t="shared" si="5"/>
        <v/>
      </c>
      <c r="BA89" s="6">
        <f>VLOOKUP(A89, ALL_AP_DATA!$A$2:$F$3600, 6, FALSE)</f>
        <v>647</v>
      </c>
      <c r="BB89" s="6">
        <f>VLOOKUP(A89, projmetadata!$A$2:$D$2036, 4, FALSE)</f>
        <v>97684</v>
      </c>
      <c r="BC89" s="6" t="e">
        <f t="array" aca="1" ref="BC89" ca="1">_xludf.IFS(I89&lt;&gt;0, F89/I89, P89&lt;&gt;0, M89/P89, W89&lt;&gt;0, T89/W89, AD89&lt;&gt;0, AA89/AD89, AK89&lt;&gt;0, AH89/AK89, AR89&lt;&gt;0, AO89/AR89, TRUE, 0)</f>
        <v>#NAME?</v>
      </c>
      <c r="BE89" s="6" t="e">
        <f t="shared" ca="1" si="11"/>
        <v>#NAME?</v>
      </c>
      <c r="BF89" s="6" t="e">
        <f t="shared" ca="1" si="12"/>
        <v>#NAME?</v>
      </c>
      <c r="BG89" s="6"/>
      <c r="BH89" s="6">
        <f>VLOOKUP(A89, ALL_AP_DATA!$A$2:$D$3600, 3, FALSE)</f>
        <v>116</v>
      </c>
      <c r="BI89" s="6">
        <f>VLOOKUP(A89, ALL_AP_DATA!$A$2:$E$3600, 5, FALSE)</f>
        <v>59340</v>
      </c>
      <c r="BJ89" s="6">
        <f t="shared" si="9"/>
        <v>91.715610510046375</v>
      </c>
      <c r="BK89" s="6">
        <f t="shared" si="13"/>
        <v>0.17928902627511592</v>
      </c>
    </row>
    <row r="90" spans="1:63" ht="15.75" customHeight="1" x14ac:dyDescent="0.2">
      <c r="A90" s="6" t="s">
        <v>150</v>
      </c>
      <c r="B90" s="6" t="s">
        <v>64</v>
      </c>
      <c r="AT90" s="6" t="str">
        <f t="shared" si="0"/>
        <v/>
      </c>
      <c r="AU90" s="6" t="str">
        <f t="shared" si="1"/>
        <v/>
      </c>
      <c r="AV90" s="6" t="str">
        <f t="shared" si="2"/>
        <v/>
      </c>
      <c r="AW90" s="7" t="str">
        <f t="shared" si="3"/>
        <v/>
      </c>
      <c r="AX90" s="6" t="str">
        <f t="shared" si="4"/>
        <v/>
      </c>
      <c r="AY90" s="6" t="str">
        <f t="shared" si="5"/>
        <v/>
      </c>
      <c r="BA90" s="6">
        <f>VLOOKUP(A90, ALL_AP_DATA!$A$2:$F$3600, 6, FALSE)</f>
        <v>267</v>
      </c>
      <c r="BB90" s="6">
        <f>VLOOKUP(A90, projmetadata!$A$2:$D$2036, 4, FALSE)</f>
        <v>7454</v>
      </c>
      <c r="BC90" s="6" t="e">
        <f t="array" aca="1" ref="BC90" ca="1">_xludf.IFS(I90&lt;&gt;0, F90/I90, P90&lt;&gt;0, M90/P90, W90&lt;&gt;0, T90/W90, AD90&lt;&gt;0, AA90/AD90, AK90&lt;&gt;0, AH90/AK90, AR90&lt;&gt;0, AO90/AR90, TRUE, 0)</f>
        <v>#NAME?</v>
      </c>
      <c r="BE90" s="6" t="e">
        <f t="shared" ca="1" si="11"/>
        <v>#NAME?</v>
      </c>
      <c r="BF90" s="6" t="e">
        <f t="shared" ca="1" si="12"/>
        <v>#NAME?</v>
      </c>
      <c r="BG90" s="6"/>
      <c r="BH90" s="6">
        <f>VLOOKUP(A90, ALL_AP_DATA!$A$2:$D$3600, 3, FALSE)</f>
        <v>0</v>
      </c>
      <c r="BI90" s="6">
        <f>VLOOKUP(A90, ALL_AP_DATA!$A$2:$E$3600, 5, FALSE)</f>
        <v>38</v>
      </c>
      <c r="BJ90" s="6">
        <f t="shared" si="9"/>
        <v>0.14232209737827714</v>
      </c>
      <c r="BK90" s="6">
        <f t="shared" si="13"/>
        <v>0</v>
      </c>
    </row>
    <row r="91" spans="1:63" ht="15.75" customHeight="1" x14ac:dyDescent="0.2">
      <c r="A91" s="6" t="s">
        <v>151</v>
      </c>
      <c r="B91" s="6" t="s">
        <v>61</v>
      </c>
      <c r="Q91" s="6">
        <v>5</v>
      </c>
      <c r="R91" s="6">
        <v>14</v>
      </c>
      <c r="S91" s="6">
        <v>30</v>
      </c>
      <c r="T91" s="6">
        <v>1922</v>
      </c>
      <c r="U91" s="6">
        <v>0.125</v>
      </c>
      <c r="V91" s="6">
        <v>0.78949999999999998</v>
      </c>
      <c r="W91" s="6">
        <v>0.86029999999999995</v>
      </c>
      <c r="X91" s="6">
        <v>11</v>
      </c>
      <c r="Y91" s="6">
        <v>78</v>
      </c>
      <c r="Z91" s="6">
        <v>26</v>
      </c>
      <c r="AA91" s="6">
        <v>1253</v>
      </c>
      <c r="AB91" s="6">
        <v>0.69640000000000002</v>
      </c>
      <c r="AC91" s="6">
        <v>0.68420000000000003</v>
      </c>
      <c r="AD91" s="6">
        <v>0.56089999999999995</v>
      </c>
      <c r="AE91" s="6">
        <v>4</v>
      </c>
      <c r="AF91" s="6">
        <v>14</v>
      </c>
      <c r="AG91" s="6">
        <v>9</v>
      </c>
      <c r="AH91" s="6">
        <v>248</v>
      </c>
      <c r="AI91" s="6">
        <v>0.125</v>
      </c>
      <c r="AJ91" s="6">
        <v>0.23680000000000001</v>
      </c>
      <c r="AK91" s="6">
        <v>0.111</v>
      </c>
      <c r="AT91" s="6" t="str">
        <f t="shared" si="0"/>
        <v/>
      </c>
      <c r="AU91" s="6" t="str">
        <f t="shared" si="1"/>
        <v/>
      </c>
      <c r="AV91" s="6">
        <f t="shared" si="2"/>
        <v>137.28571428571428</v>
      </c>
      <c r="AW91" s="7">
        <f t="shared" si="3"/>
        <v>16.064102564102566</v>
      </c>
      <c r="AX91" s="6">
        <f t="shared" si="4"/>
        <v>17.714285714285715</v>
      </c>
      <c r="AY91" s="6" t="str">
        <f t="shared" si="5"/>
        <v/>
      </c>
      <c r="BA91" s="6">
        <f>VLOOKUP(A91, ALL_AP_DATA!$A$2:$F$3600, 6, FALSE)</f>
        <v>112</v>
      </c>
      <c r="BB91" s="6">
        <f>VLOOKUP(A91, projmetadata!$A$2:$D$2036, 4, FALSE)</f>
        <v>25026</v>
      </c>
      <c r="BC91" s="6" t="e">
        <f t="array" aca="1" ref="BC91" ca="1">_xludf.IFS(I91&lt;&gt;0, F91/I91, P91&lt;&gt;0, M91/P91, W91&lt;&gt;0, T91/W91, AD91&lt;&gt;0, AA91/AD91, AK91&lt;&gt;0, AH91/AK91, AR91&lt;&gt;0, AO91/AR91, TRUE, 0)</f>
        <v>#NAME?</v>
      </c>
      <c r="BE91" s="6" t="e">
        <f t="shared" ca="1" si="11"/>
        <v>#NAME?</v>
      </c>
      <c r="BF91" s="6" t="e">
        <f t="shared" ca="1" si="12"/>
        <v>#NAME?</v>
      </c>
      <c r="BG91" s="6"/>
      <c r="BH91" s="6">
        <f>VLOOKUP(A91, ALL_AP_DATA!$A$2:$D$3600, 3, FALSE)</f>
        <v>84</v>
      </c>
      <c r="BI91" s="6">
        <f>VLOOKUP(A91, ALL_AP_DATA!$A$2:$E$3600, 5, FALSE)</f>
        <v>2234</v>
      </c>
      <c r="BJ91" s="6">
        <f t="shared" si="9"/>
        <v>19.946428571428573</v>
      </c>
      <c r="BK91" s="6">
        <f t="shared" si="13"/>
        <v>0.75</v>
      </c>
    </row>
    <row r="92" spans="1:63" ht="15.75" customHeight="1" x14ac:dyDescent="0.2">
      <c r="A92" s="6" t="s">
        <v>152</v>
      </c>
      <c r="B92" s="6" t="s">
        <v>64</v>
      </c>
      <c r="C92" s="6">
        <v>6</v>
      </c>
      <c r="D92" s="6">
        <v>27</v>
      </c>
      <c r="E92" s="6">
        <v>1</v>
      </c>
      <c r="F92" s="6">
        <v>2</v>
      </c>
      <c r="G92" s="6">
        <v>4.8500000000000001E-2</v>
      </c>
      <c r="H92" s="6">
        <v>0.33329999999999999</v>
      </c>
      <c r="I92" s="6">
        <v>2.86E-2</v>
      </c>
      <c r="X92" s="6">
        <v>1</v>
      </c>
      <c r="Y92" s="6">
        <v>5</v>
      </c>
      <c r="Z92" s="6">
        <v>0</v>
      </c>
      <c r="AA92" s="6">
        <v>0</v>
      </c>
      <c r="AB92" s="6">
        <v>8.9999999999999993E-3</v>
      </c>
      <c r="AC92" s="6">
        <v>0</v>
      </c>
      <c r="AD92" s="6">
        <v>0</v>
      </c>
      <c r="AE92" s="6">
        <v>46</v>
      </c>
      <c r="AF92" s="6">
        <v>211</v>
      </c>
      <c r="AG92" s="6">
        <v>0</v>
      </c>
      <c r="AH92" s="6">
        <v>0</v>
      </c>
      <c r="AI92" s="6">
        <v>0.37880000000000003</v>
      </c>
      <c r="AJ92" s="6">
        <v>0</v>
      </c>
      <c r="AK92" s="6">
        <v>0</v>
      </c>
      <c r="AT92" s="6">
        <f t="shared" si="0"/>
        <v>7.407407407407407E-2</v>
      </c>
      <c r="AU92" s="6" t="str">
        <f t="shared" si="1"/>
        <v/>
      </c>
      <c r="AV92" s="6" t="str">
        <f t="shared" si="2"/>
        <v/>
      </c>
      <c r="AW92" s="7">
        <f t="shared" si="3"/>
        <v>0</v>
      </c>
      <c r="AX92" s="6">
        <f t="shared" si="4"/>
        <v>0</v>
      </c>
      <c r="AY92" s="6" t="str">
        <f t="shared" si="5"/>
        <v/>
      </c>
      <c r="BA92" s="6">
        <f>VLOOKUP(A92, ALL_AP_DATA!$A$2:$F$3600, 6, FALSE)</f>
        <v>557</v>
      </c>
      <c r="BB92" s="6">
        <f>VLOOKUP(A92, projmetadata!$A$2:$D$2036, 4, FALSE)</f>
        <v>10648</v>
      </c>
      <c r="BC92" s="6" t="e">
        <f t="array" aca="1" ref="BC92" ca="1">_xludf.IFS(I92&lt;&gt;0, F92/I92, P92&lt;&gt;0, M92/P92, W92&lt;&gt;0, T92/W92, AD92&lt;&gt;0, AA92/AD92, AK92&lt;&gt;0, AH92/AK92, AR92&lt;&gt;0, AO92/AR92, TRUE, 0)</f>
        <v>#NAME?</v>
      </c>
      <c r="BE92" s="6" t="e">
        <f t="shared" ca="1" si="11"/>
        <v>#NAME?</v>
      </c>
      <c r="BF92" s="6" t="e">
        <f t="shared" ca="1" si="12"/>
        <v>#NAME?</v>
      </c>
      <c r="BG92" s="6"/>
      <c r="BH92" s="6">
        <f>VLOOKUP(A92, ALL_AP_DATA!$A$2:$D$3600, 3, FALSE)</f>
        <v>216</v>
      </c>
      <c r="BI92" s="6">
        <f>VLOOKUP(A92, ALL_AP_DATA!$A$2:$E$3600, 5, FALSE)</f>
        <v>70</v>
      </c>
      <c r="BJ92" s="6">
        <f t="shared" si="9"/>
        <v>0.12567324955116696</v>
      </c>
      <c r="BK92" s="6">
        <f t="shared" si="13"/>
        <v>0.38779174147217232</v>
      </c>
    </row>
    <row r="93" spans="1:63" ht="15.75" customHeight="1" x14ac:dyDescent="0.2">
      <c r="A93" s="6" t="s">
        <v>153</v>
      </c>
      <c r="B93" s="6" t="s">
        <v>61</v>
      </c>
      <c r="C93" s="6">
        <v>3</v>
      </c>
      <c r="D93" s="6">
        <v>6</v>
      </c>
      <c r="E93" s="6">
        <v>39</v>
      </c>
      <c r="F93" s="6">
        <v>463</v>
      </c>
      <c r="G93" s="6">
        <v>3.3500000000000002E-2</v>
      </c>
      <c r="H93" s="6">
        <v>0.2074</v>
      </c>
      <c r="I93" s="6">
        <v>2.4899999999999999E-2</v>
      </c>
      <c r="J93" s="6">
        <v>1</v>
      </c>
      <c r="K93" s="6">
        <v>10</v>
      </c>
      <c r="L93" s="6">
        <v>5</v>
      </c>
      <c r="M93" s="6">
        <v>8781</v>
      </c>
      <c r="N93" s="6">
        <v>5.5899999999999998E-2</v>
      </c>
      <c r="O93" s="6">
        <v>2.6599999999999999E-2</v>
      </c>
      <c r="P93" s="6">
        <v>0.47310000000000002</v>
      </c>
      <c r="Q93" s="6">
        <v>14</v>
      </c>
      <c r="R93" s="6">
        <v>70</v>
      </c>
      <c r="S93" s="6">
        <v>152</v>
      </c>
      <c r="T93" s="6">
        <v>17704</v>
      </c>
      <c r="U93" s="6">
        <v>0.3911</v>
      </c>
      <c r="V93" s="6">
        <v>0.8085</v>
      </c>
      <c r="W93" s="6">
        <v>0.95389999999999997</v>
      </c>
      <c r="X93" s="6">
        <v>10</v>
      </c>
      <c r="Y93" s="6">
        <v>67</v>
      </c>
      <c r="Z93" s="6">
        <v>167</v>
      </c>
      <c r="AA93" s="6">
        <v>15783</v>
      </c>
      <c r="AB93" s="6">
        <v>0.37430000000000002</v>
      </c>
      <c r="AC93" s="6">
        <v>0.88829999999999998</v>
      </c>
      <c r="AD93" s="6">
        <v>0.85040000000000004</v>
      </c>
      <c r="AE93" s="6">
        <v>3</v>
      </c>
      <c r="AF93" s="6">
        <v>16</v>
      </c>
      <c r="AG93" s="6">
        <v>71</v>
      </c>
      <c r="AH93" s="6">
        <v>3524</v>
      </c>
      <c r="AI93" s="6">
        <v>8.9399999999999993E-2</v>
      </c>
      <c r="AJ93" s="6">
        <v>0.37769999999999998</v>
      </c>
      <c r="AK93" s="6">
        <v>0.18990000000000001</v>
      </c>
      <c r="AL93" s="6">
        <v>2</v>
      </c>
      <c r="AM93" s="6">
        <v>38</v>
      </c>
      <c r="AN93" s="6">
        <v>125</v>
      </c>
      <c r="AO93" s="6">
        <v>16247</v>
      </c>
      <c r="AP93" s="6">
        <v>0.21229999999999999</v>
      </c>
      <c r="AQ93" s="6">
        <v>0.66490000000000005</v>
      </c>
      <c r="AR93" s="6">
        <v>0.87539999999999996</v>
      </c>
      <c r="AT93" s="6">
        <f t="shared" si="0"/>
        <v>77.166666666666671</v>
      </c>
      <c r="AU93" s="6">
        <f t="shared" si="1"/>
        <v>878.1</v>
      </c>
      <c r="AV93" s="6">
        <f t="shared" si="2"/>
        <v>252.91428571428571</v>
      </c>
      <c r="AW93" s="7">
        <f t="shared" si="3"/>
        <v>235.56716417910448</v>
      </c>
      <c r="AX93" s="6">
        <f t="shared" si="4"/>
        <v>220.25</v>
      </c>
      <c r="AY93" s="6">
        <f t="shared" si="5"/>
        <v>427.55263157894734</v>
      </c>
      <c r="BA93" s="6">
        <f>VLOOKUP(A93, ALL_AP_DATA!$A$2:$F$3600, 6, FALSE)</f>
        <v>179</v>
      </c>
      <c r="BB93" s="6">
        <f>VLOOKUP(A93, projmetadata!$A$2:$D$2036, 4, FALSE)</f>
        <v>49962</v>
      </c>
      <c r="BC93" s="6" t="e">
        <f t="array" aca="1" ref="BC93" ca="1">_xludf.IFS(I93&lt;&gt;0, F93/I93, P93&lt;&gt;0, M93/P93, W93&lt;&gt;0, T93/W93, AD93&lt;&gt;0, AA93/AD93, AK93&lt;&gt;0, AH93/AK93, AR93&lt;&gt;0, AO93/AR93, TRUE, 0)</f>
        <v>#NAME?</v>
      </c>
      <c r="BE93" s="6" t="e">
        <f t="shared" ca="1" si="11"/>
        <v>#NAME?</v>
      </c>
      <c r="BF93" s="6" t="e">
        <f t="shared" ca="1" si="12"/>
        <v>#NAME?</v>
      </c>
      <c r="BG93" s="6"/>
      <c r="BH93" s="6">
        <f>VLOOKUP(A93, ALL_AP_DATA!$A$2:$D$3600, 3, FALSE)</f>
        <v>101</v>
      </c>
      <c r="BI93" s="6">
        <f>VLOOKUP(A93, ALL_AP_DATA!$A$2:$E$3600, 5, FALSE)</f>
        <v>18559</v>
      </c>
      <c r="BJ93" s="6">
        <f t="shared" si="9"/>
        <v>103.68156424581005</v>
      </c>
      <c r="BK93" s="6">
        <f t="shared" si="13"/>
        <v>0.56424581005586594</v>
      </c>
    </row>
    <row r="94" spans="1:63" ht="15.75" customHeight="1" x14ac:dyDescent="0.2">
      <c r="A94" s="6" t="s">
        <v>154</v>
      </c>
      <c r="B94" s="6" t="s">
        <v>64</v>
      </c>
      <c r="C94" s="6">
        <v>10</v>
      </c>
      <c r="D94" s="6">
        <v>90</v>
      </c>
      <c r="E94" s="6">
        <v>181</v>
      </c>
      <c r="F94" s="6">
        <v>17753</v>
      </c>
      <c r="G94" s="6">
        <v>0.33210000000000001</v>
      </c>
      <c r="H94" s="6">
        <v>0.7802</v>
      </c>
      <c r="I94" s="6">
        <v>0.52200000000000002</v>
      </c>
      <c r="J94" s="6">
        <v>6</v>
      </c>
      <c r="K94" s="6">
        <v>44</v>
      </c>
      <c r="L94" s="6">
        <v>176</v>
      </c>
      <c r="M94" s="6">
        <v>16498</v>
      </c>
      <c r="N94" s="6">
        <v>0.16239999999999999</v>
      </c>
      <c r="O94" s="6">
        <v>0.75860000000000005</v>
      </c>
      <c r="P94" s="6">
        <v>0.48509999999999998</v>
      </c>
      <c r="Q94" s="6">
        <v>16</v>
      </c>
      <c r="R94" s="6">
        <v>82</v>
      </c>
      <c r="S94" s="6">
        <v>209</v>
      </c>
      <c r="T94" s="6">
        <v>28169</v>
      </c>
      <c r="U94" s="6">
        <v>0.30259999999999998</v>
      </c>
      <c r="V94" s="6">
        <v>0.90090000000000003</v>
      </c>
      <c r="W94" s="6">
        <v>0.82820000000000005</v>
      </c>
      <c r="X94" s="6">
        <v>23</v>
      </c>
      <c r="Y94" s="6">
        <v>102</v>
      </c>
      <c r="Z94" s="6">
        <v>197</v>
      </c>
      <c r="AA94" s="6">
        <v>24952</v>
      </c>
      <c r="AB94" s="6">
        <v>0.37640000000000001</v>
      </c>
      <c r="AC94" s="6">
        <v>0.84909999999999997</v>
      </c>
      <c r="AD94" s="6">
        <v>0.73360000000000003</v>
      </c>
      <c r="AE94" s="6">
        <v>52</v>
      </c>
      <c r="AF94" s="6">
        <v>153</v>
      </c>
      <c r="AG94" s="6">
        <v>205</v>
      </c>
      <c r="AH94" s="6">
        <v>24653</v>
      </c>
      <c r="AI94" s="6">
        <v>0.56459999999999999</v>
      </c>
      <c r="AJ94" s="6">
        <v>0.88360000000000005</v>
      </c>
      <c r="AK94" s="6">
        <v>0.72489999999999999</v>
      </c>
      <c r="AL94" s="6">
        <v>3</v>
      </c>
      <c r="AM94" s="6">
        <v>55</v>
      </c>
      <c r="AN94" s="6">
        <v>187</v>
      </c>
      <c r="AO94" s="6">
        <v>20090</v>
      </c>
      <c r="AP94" s="6">
        <v>0.20300000000000001</v>
      </c>
      <c r="AQ94" s="6">
        <v>0.80600000000000005</v>
      </c>
      <c r="AR94" s="6">
        <v>0.5907</v>
      </c>
      <c r="AT94" s="6">
        <f t="shared" si="0"/>
        <v>197.25555555555556</v>
      </c>
      <c r="AU94" s="6">
        <f t="shared" si="1"/>
        <v>374.95454545454544</v>
      </c>
      <c r="AV94" s="6">
        <f t="shared" si="2"/>
        <v>343.52439024390242</v>
      </c>
      <c r="AW94" s="7">
        <f t="shared" si="3"/>
        <v>244.62745098039215</v>
      </c>
      <c r="AX94" s="6">
        <f t="shared" si="4"/>
        <v>161.13071895424838</v>
      </c>
      <c r="AY94" s="6">
        <f t="shared" si="5"/>
        <v>365.27272727272725</v>
      </c>
      <c r="BA94" s="6">
        <f>VLOOKUP(A94, ALL_AP_DATA!$A$2:$F$3600, 6, FALSE)</f>
        <v>271</v>
      </c>
      <c r="BB94" s="6">
        <f>VLOOKUP(A94, projmetadata!$A$2:$D$2036, 4, FALSE)</f>
        <v>52824</v>
      </c>
      <c r="BC94" s="6" t="e">
        <f t="array" aca="1" ref="BC94" ca="1">_xludf.IFS(I94&lt;&gt;0, F94/I94, P94&lt;&gt;0, M94/P94, W94&lt;&gt;0, T94/W94, AD94&lt;&gt;0, AA94/AD94, AK94&lt;&gt;0, AH94/AK94, AR94&lt;&gt;0, AO94/AR94, TRUE, 0)</f>
        <v>#NAME?</v>
      </c>
      <c r="BE94" s="6" t="e">
        <f t="shared" ca="1" si="11"/>
        <v>#NAME?</v>
      </c>
      <c r="BF94" s="6" t="e">
        <f t="shared" ca="1" si="12"/>
        <v>#NAME?</v>
      </c>
      <c r="BG94" s="6"/>
      <c r="BH94" s="6">
        <f>VLOOKUP(A94, ALL_AP_DATA!$A$2:$D$3600, 3, FALSE)</f>
        <v>202</v>
      </c>
      <c r="BI94" s="6">
        <f>VLOOKUP(A94, ALL_AP_DATA!$A$2:$E$3600, 5, FALSE)</f>
        <v>34011</v>
      </c>
      <c r="BJ94" s="6">
        <f t="shared" si="9"/>
        <v>125.50184501845018</v>
      </c>
      <c r="BK94" s="6">
        <f t="shared" si="13"/>
        <v>0.74538745387453875</v>
      </c>
    </row>
    <row r="95" spans="1:63" ht="15.75" customHeight="1" x14ac:dyDescent="0.2">
      <c r="A95" s="6" t="s">
        <v>155</v>
      </c>
      <c r="B95" s="6" t="s">
        <v>64</v>
      </c>
      <c r="C95" s="6">
        <v>24</v>
      </c>
      <c r="D95" s="6">
        <v>197</v>
      </c>
      <c r="E95" s="6">
        <v>21</v>
      </c>
      <c r="F95" s="6">
        <v>1343</v>
      </c>
      <c r="G95" s="6">
        <v>0.2923</v>
      </c>
      <c r="H95" s="6">
        <v>0.44679999999999997</v>
      </c>
      <c r="I95" s="6">
        <v>0.35709999999999997</v>
      </c>
      <c r="Q95" s="6">
        <v>5</v>
      </c>
      <c r="R95" s="6">
        <v>13</v>
      </c>
      <c r="S95" s="6">
        <v>18</v>
      </c>
      <c r="T95" s="6">
        <v>1345</v>
      </c>
      <c r="U95" s="6">
        <v>1.9300000000000001E-2</v>
      </c>
      <c r="V95" s="6">
        <v>0.38300000000000001</v>
      </c>
      <c r="W95" s="6">
        <v>0.35759999999999997</v>
      </c>
      <c r="X95" s="6">
        <v>30</v>
      </c>
      <c r="Y95" s="6">
        <v>250</v>
      </c>
      <c r="Z95" s="6">
        <v>25</v>
      </c>
      <c r="AA95" s="6">
        <v>1666</v>
      </c>
      <c r="AB95" s="6">
        <v>0.37090000000000001</v>
      </c>
      <c r="AC95" s="6">
        <v>0.53190000000000004</v>
      </c>
      <c r="AD95" s="6">
        <v>0.443</v>
      </c>
      <c r="AE95" s="6">
        <v>57</v>
      </c>
      <c r="AF95" s="6">
        <v>240</v>
      </c>
      <c r="AG95" s="6">
        <v>15</v>
      </c>
      <c r="AH95" s="6">
        <v>306</v>
      </c>
      <c r="AI95" s="6">
        <v>0.35610000000000003</v>
      </c>
      <c r="AJ95" s="6">
        <v>0.31909999999999999</v>
      </c>
      <c r="AK95" s="6">
        <v>8.14E-2</v>
      </c>
      <c r="AT95" s="6">
        <f t="shared" si="0"/>
        <v>6.8172588832487309</v>
      </c>
      <c r="AU95" s="6" t="str">
        <f t="shared" si="1"/>
        <v/>
      </c>
      <c r="AV95" s="6">
        <f t="shared" si="2"/>
        <v>103.46153846153847</v>
      </c>
      <c r="AW95" s="7">
        <f t="shared" si="3"/>
        <v>6.6639999999999997</v>
      </c>
      <c r="AX95" s="6">
        <f t="shared" si="4"/>
        <v>1.2749999999999999</v>
      </c>
      <c r="AY95" s="6" t="str">
        <f t="shared" si="5"/>
        <v/>
      </c>
      <c r="BA95" s="6">
        <f>VLOOKUP(A95, ALL_AP_DATA!$A$2:$F$3600, 6, FALSE)</f>
        <v>674</v>
      </c>
      <c r="BB95" s="6">
        <f>VLOOKUP(A95, projmetadata!$A$2:$D$2036, 4, FALSE)</f>
        <v>69497</v>
      </c>
      <c r="BC95" s="6" t="e">
        <f t="array" aca="1" ref="BC95" ca="1">_xludf.IFS(I95&lt;&gt;0, F95/I95, P95&lt;&gt;0, M95/P95, W95&lt;&gt;0, T95/W95, AD95&lt;&gt;0, AA95/AD95, AK95&lt;&gt;0, AH95/AK95, AR95&lt;&gt;0, AO95/AR95, TRUE, 0)</f>
        <v>#NAME?</v>
      </c>
      <c r="BE95" s="6" t="e">
        <f t="shared" ca="1" si="11"/>
        <v>#NAME?</v>
      </c>
      <c r="BF95" s="6" t="e">
        <f t="shared" ca="1" si="12"/>
        <v>#NAME?</v>
      </c>
      <c r="BG95" s="6"/>
      <c r="BH95" s="6">
        <f>VLOOKUP(A95, ALL_AP_DATA!$A$2:$D$3600, 3, FALSE)</f>
        <v>374</v>
      </c>
      <c r="BI95" s="6">
        <f>VLOOKUP(A95, ALL_AP_DATA!$A$2:$E$3600, 5, FALSE)</f>
        <v>3761</v>
      </c>
      <c r="BJ95" s="6">
        <f t="shared" si="9"/>
        <v>5.5801186943620182</v>
      </c>
      <c r="BK95" s="6">
        <f t="shared" si="13"/>
        <v>0.55489614243323437</v>
      </c>
    </row>
    <row r="96" spans="1:63" ht="15.75" customHeight="1" x14ac:dyDescent="0.2">
      <c r="A96" s="6" t="s">
        <v>156</v>
      </c>
      <c r="B96" s="6" t="s">
        <v>61</v>
      </c>
      <c r="X96" s="6">
        <v>19</v>
      </c>
      <c r="Y96" s="6">
        <v>104</v>
      </c>
      <c r="Z96" s="6">
        <v>0</v>
      </c>
      <c r="AA96" s="6">
        <v>0</v>
      </c>
      <c r="AB96" s="6">
        <v>0.47060000000000002</v>
      </c>
      <c r="AC96" s="6">
        <v>0</v>
      </c>
      <c r="AD96" s="6">
        <v>0</v>
      </c>
      <c r="AE96" s="6">
        <v>5</v>
      </c>
      <c r="AF96" s="6">
        <v>50</v>
      </c>
      <c r="AG96" s="6">
        <v>0</v>
      </c>
      <c r="AH96" s="6">
        <v>0</v>
      </c>
      <c r="AI96" s="6">
        <v>0.22620000000000001</v>
      </c>
      <c r="AJ96" s="6">
        <v>0</v>
      </c>
      <c r="AK96" s="6">
        <v>0</v>
      </c>
      <c r="AT96" s="6" t="str">
        <f t="shared" si="0"/>
        <v/>
      </c>
      <c r="AU96" s="6" t="str">
        <f t="shared" si="1"/>
        <v/>
      </c>
      <c r="AV96" s="6" t="str">
        <f t="shared" si="2"/>
        <v/>
      </c>
      <c r="AW96" s="7">
        <f t="shared" si="3"/>
        <v>0</v>
      </c>
      <c r="AX96" s="6">
        <f t="shared" si="4"/>
        <v>0</v>
      </c>
      <c r="AY96" s="6" t="str">
        <f t="shared" si="5"/>
        <v/>
      </c>
      <c r="BA96" s="6">
        <f>VLOOKUP(A96, ALL_AP_DATA!$A$2:$F$3600, 6, FALSE)</f>
        <v>221</v>
      </c>
      <c r="BB96" s="6">
        <f>VLOOKUP(A96, projmetadata!$A$2:$D$2036, 4, FALSE)</f>
        <v>37293</v>
      </c>
      <c r="BC96" s="6" t="e">
        <f t="array" aca="1" ref="BC96" ca="1">_xludf.IFS(I96&lt;&gt;0, F96/I96, P96&lt;&gt;0, M96/P96, W96&lt;&gt;0, T96/W96, AD96&lt;&gt;0, AA96/AD96, AK96&lt;&gt;0, AH96/AK96, AR96&lt;&gt;0, AO96/AR96, TRUE, 0)</f>
        <v>#NAME?</v>
      </c>
      <c r="BE96" s="6" t="e">
        <f t="shared" ca="1" si="11"/>
        <v>#NAME?</v>
      </c>
      <c r="BF96" s="6" t="e">
        <f t="shared" ca="1" si="12"/>
        <v>#NAME?</v>
      </c>
      <c r="BG96" s="6"/>
      <c r="BH96" s="6">
        <f>VLOOKUP(A96, ALL_AP_DATA!$A$2:$D$3600, 3, FALSE)</f>
        <v>123</v>
      </c>
      <c r="BI96" s="6">
        <f>VLOOKUP(A96, ALL_AP_DATA!$A$2:$E$3600, 5, FALSE)</f>
        <v>0</v>
      </c>
      <c r="BJ96" s="6">
        <f t="shared" si="9"/>
        <v>0</v>
      </c>
      <c r="BK96" s="6">
        <f t="shared" si="13"/>
        <v>0.5565610859728507</v>
      </c>
    </row>
    <row r="97" spans="1:63" ht="15.75" customHeight="1" x14ac:dyDescent="0.2">
      <c r="A97" s="6" t="s">
        <v>157</v>
      </c>
      <c r="B97" s="6" t="s">
        <v>64</v>
      </c>
      <c r="C97" s="6">
        <v>3</v>
      </c>
      <c r="D97" s="6">
        <v>16</v>
      </c>
      <c r="E97" s="6">
        <v>5</v>
      </c>
      <c r="F97" s="6">
        <v>36</v>
      </c>
      <c r="G97" s="6">
        <v>7.3400000000000007E-2</v>
      </c>
      <c r="H97" s="6">
        <v>0.55559999999999998</v>
      </c>
      <c r="I97" s="6">
        <v>0.24</v>
      </c>
      <c r="X97" s="6">
        <v>3</v>
      </c>
      <c r="Y97" s="6">
        <v>39</v>
      </c>
      <c r="Z97" s="6">
        <v>1</v>
      </c>
      <c r="AA97" s="6">
        <v>38</v>
      </c>
      <c r="AB97" s="6">
        <v>0.1789</v>
      </c>
      <c r="AC97" s="6">
        <v>0.1111</v>
      </c>
      <c r="AD97" s="6">
        <v>0.25330000000000003</v>
      </c>
      <c r="AE97" s="6">
        <v>6</v>
      </c>
      <c r="AF97" s="6">
        <v>22</v>
      </c>
      <c r="AG97" s="6">
        <v>1</v>
      </c>
      <c r="AH97" s="6">
        <v>4</v>
      </c>
      <c r="AI97" s="6">
        <v>0.1009</v>
      </c>
      <c r="AJ97" s="6">
        <v>0.1111</v>
      </c>
      <c r="AK97" s="6">
        <v>2.6700000000000002E-2</v>
      </c>
      <c r="AT97" s="6">
        <f t="shared" si="0"/>
        <v>2.25</v>
      </c>
      <c r="AU97" s="6" t="str">
        <f t="shared" si="1"/>
        <v/>
      </c>
      <c r="AV97" s="6" t="str">
        <f t="shared" si="2"/>
        <v/>
      </c>
      <c r="AW97" s="7">
        <f t="shared" si="3"/>
        <v>0.97435897435897434</v>
      </c>
      <c r="AX97" s="6">
        <f t="shared" si="4"/>
        <v>0.18181818181818182</v>
      </c>
      <c r="AY97" s="6" t="str">
        <f t="shared" si="5"/>
        <v/>
      </c>
      <c r="BA97" s="6">
        <f>VLOOKUP(A97, ALL_AP_DATA!$A$2:$F$3600, 6, FALSE)</f>
        <v>218</v>
      </c>
      <c r="BB97" s="6">
        <f>VLOOKUP(A97, projmetadata!$A$2:$D$2036, 4, FALSE)</f>
        <v>8964</v>
      </c>
      <c r="BC97" s="6" t="e">
        <f t="array" aca="1" ref="BC97" ca="1">_xludf.IFS(I97&lt;&gt;0, F97/I97, P97&lt;&gt;0, M97/P97, W97&lt;&gt;0, T97/W97, AD97&lt;&gt;0, AA97/AD97, AK97&lt;&gt;0, AH97/AK97, AR97&lt;&gt;0, AO97/AR97, TRUE, 0)</f>
        <v>#NAME?</v>
      </c>
      <c r="BE97" s="6" t="e">
        <f t="shared" ca="1" si="11"/>
        <v>#NAME?</v>
      </c>
      <c r="BF97" s="6" t="e">
        <f t="shared" ca="1" si="12"/>
        <v>#NAME?</v>
      </c>
      <c r="BG97" s="6"/>
      <c r="BH97" s="6">
        <f>VLOOKUP(A97, ALL_AP_DATA!$A$2:$D$3600, 3, FALSE)</f>
        <v>61</v>
      </c>
      <c r="BI97" s="6">
        <f>VLOOKUP(A97, ALL_AP_DATA!$A$2:$E$3600, 5, FALSE)</f>
        <v>150</v>
      </c>
      <c r="BJ97" s="6">
        <f t="shared" si="9"/>
        <v>0.68807339449541283</v>
      </c>
      <c r="BK97" s="6">
        <f t="shared" si="13"/>
        <v>0.27981651376146788</v>
      </c>
    </row>
    <row r="98" spans="1:63" ht="15.75" customHeight="1" x14ac:dyDescent="0.2">
      <c r="A98" s="6" t="s">
        <v>158</v>
      </c>
      <c r="B98" s="6" t="s">
        <v>64</v>
      </c>
      <c r="C98" s="6">
        <v>8</v>
      </c>
      <c r="D98" s="6">
        <v>41</v>
      </c>
      <c r="E98" s="6">
        <v>0</v>
      </c>
      <c r="F98" s="6">
        <v>0</v>
      </c>
      <c r="G98" s="6">
        <v>9.9000000000000005E-2</v>
      </c>
      <c r="H98" s="6">
        <v>0</v>
      </c>
      <c r="I98" s="6">
        <v>0</v>
      </c>
      <c r="X98" s="6">
        <v>23</v>
      </c>
      <c r="Y98" s="6">
        <v>176</v>
      </c>
      <c r="Z98" s="6">
        <v>11</v>
      </c>
      <c r="AA98" s="6">
        <v>33</v>
      </c>
      <c r="AB98" s="6">
        <v>0.42509999999999998</v>
      </c>
      <c r="AC98" s="6">
        <v>0.61109999999999998</v>
      </c>
      <c r="AD98" s="6">
        <v>0.1988</v>
      </c>
      <c r="AE98" s="6">
        <v>33</v>
      </c>
      <c r="AF98" s="6">
        <v>147</v>
      </c>
      <c r="AG98" s="6">
        <v>13</v>
      </c>
      <c r="AH98" s="6">
        <v>66</v>
      </c>
      <c r="AI98" s="6">
        <v>0.35510000000000003</v>
      </c>
      <c r="AJ98" s="6">
        <v>0.72219999999999995</v>
      </c>
      <c r="AK98" s="6">
        <v>0.39760000000000001</v>
      </c>
      <c r="AT98" s="6">
        <f t="shared" si="0"/>
        <v>0</v>
      </c>
      <c r="AU98" s="6" t="str">
        <f t="shared" si="1"/>
        <v/>
      </c>
      <c r="AV98" s="6" t="str">
        <f t="shared" si="2"/>
        <v/>
      </c>
      <c r="AW98" s="7">
        <f t="shared" si="3"/>
        <v>0.1875</v>
      </c>
      <c r="AX98" s="6">
        <f t="shared" si="4"/>
        <v>0.44897959183673469</v>
      </c>
      <c r="AY98" s="6" t="str">
        <f t="shared" si="5"/>
        <v/>
      </c>
      <c r="BA98" s="6">
        <f>VLOOKUP(A98, ALL_AP_DATA!$A$2:$F$3600, 6, FALSE)</f>
        <v>414</v>
      </c>
      <c r="BB98" s="6">
        <f>VLOOKUP(A98, projmetadata!$A$2:$D$2036, 4, FALSE)</f>
        <v>50068</v>
      </c>
      <c r="BC98" s="6" t="e">
        <f t="array" aca="1" ref="BC98" ca="1">_xludf.IFS(I98&lt;&gt;0, F98/I98, P98&lt;&gt;0, M98/P98, W98&lt;&gt;0, T98/W98, AD98&lt;&gt;0, AA98/AD98, AK98&lt;&gt;0, AH98/AK98, AR98&lt;&gt;0, AO98/AR98, TRUE, 0)</f>
        <v>#NAME?</v>
      </c>
      <c r="BE98" s="6" t="e">
        <f t="shared" ca="1" si="11"/>
        <v>#NAME?</v>
      </c>
      <c r="BF98" s="6" t="e">
        <f t="shared" ca="1" si="12"/>
        <v>#NAME?</v>
      </c>
      <c r="BG98" s="6"/>
      <c r="BH98" s="6">
        <f>VLOOKUP(A98, ALL_AP_DATA!$A$2:$D$3600, 3, FALSE)</f>
        <v>233</v>
      </c>
      <c r="BI98" s="6">
        <f>VLOOKUP(A98, ALL_AP_DATA!$A$2:$E$3600, 5, FALSE)</f>
        <v>166</v>
      </c>
      <c r="BJ98" s="6">
        <f t="shared" si="9"/>
        <v>0.40096618357487923</v>
      </c>
      <c r="BK98" s="6">
        <f t="shared" si="13"/>
        <v>0.5628019323671497</v>
      </c>
    </row>
    <row r="99" spans="1:63" ht="15.75" customHeight="1" x14ac:dyDescent="0.2">
      <c r="A99" s="6" t="s">
        <v>159</v>
      </c>
      <c r="B99" s="6" t="s">
        <v>61</v>
      </c>
      <c r="J99" s="6">
        <v>2</v>
      </c>
      <c r="K99" s="6">
        <v>28</v>
      </c>
      <c r="L99" s="6">
        <v>89</v>
      </c>
      <c r="M99" s="6">
        <v>13192</v>
      </c>
      <c r="N99" s="6">
        <v>0.13400000000000001</v>
      </c>
      <c r="O99" s="6">
        <v>0.72950000000000004</v>
      </c>
      <c r="P99" s="6">
        <v>0.51259999999999994</v>
      </c>
      <c r="Q99" s="6">
        <v>8</v>
      </c>
      <c r="R99" s="6">
        <v>45</v>
      </c>
      <c r="S99" s="6">
        <v>98</v>
      </c>
      <c r="T99" s="6">
        <v>19019</v>
      </c>
      <c r="U99" s="6">
        <v>0.21529999999999999</v>
      </c>
      <c r="V99" s="6">
        <v>0.80330000000000001</v>
      </c>
      <c r="W99" s="6">
        <v>0.73899999999999999</v>
      </c>
      <c r="X99" s="6">
        <v>1</v>
      </c>
      <c r="Y99" s="6">
        <v>126</v>
      </c>
      <c r="Z99" s="6">
        <v>102</v>
      </c>
      <c r="AA99" s="6">
        <v>14697</v>
      </c>
      <c r="AB99" s="6">
        <v>0.60289999999999999</v>
      </c>
      <c r="AC99" s="6">
        <v>0.83609999999999995</v>
      </c>
      <c r="AD99" s="6">
        <v>0.57099999999999995</v>
      </c>
      <c r="AE99" s="6">
        <v>1</v>
      </c>
      <c r="AF99" s="6">
        <v>5</v>
      </c>
      <c r="AG99" s="6">
        <v>24</v>
      </c>
      <c r="AH99" s="6">
        <v>394</v>
      </c>
      <c r="AI99" s="6">
        <v>2.3900000000000001E-2</v>
      </c>
      <c r="AJ99" s="6">
        <v>0.19670000000000001</v>
      </c>
      <c r="AK99" s="6">
        <v>1.5299999999999999E-2</v>
      </c>
      <c r="AL99" s="6">
        <v>2</v>
      </c>
      <c r="AM99" s="6">
        <v>25</v>
      </c>
      <c r="AN99" s="6">
        <v>86</v>
      </c>
      <c r="AO99" s="6">
        <v>11759</v>
      </c>
      <c r="AP99" s="6">
        <v>0.1196</v>
      </c>
      <c r="AQ99" s="6">
        <v>0.70489999999999997</v>
      </c>
      <c r="AR99" s="6">
        <v>0.45689999999999997</v>
      </c>
      <c r="AT99" s="6" t="str">
        <f t="shared" si="0"/>
        <v/>
      </c>
      <c r="AU99" s="6">
        <f t="shared" si="1"/>
        <v>471.14285714285717</v>
      </c>
      <c r="AV99" s="6">
        <f t="shared" si="2"/>
        <v>422.64444444444445</v>
      </c>
      <c r="AW99" s="7">
        <f t="shared" si="3"/>
        <v>116.64285714285714</v>
      </c>
      <c r="AX99" s="6">
        <f t="shared" si="4"/>
        <v>78.8</v>
      </c>
      <c r="AY99" s="6">
        <f t="shared" si="5"/>
        <v>470.36</v>
      </c>
      <c r="BA99" s="6">
        <f>VLOOKUP(A99, ALL_AP_DATA!$A$2:$F$3600, 6, FALSE)</f>
        <v>209</v>
      </c>
      <c r="BB99" s="6">
        <f>VLOOKUP(A99, projmetadata!$A$2:$D$2036, 4, FALSE)</f>
        <v>82560</v>
      </c>
      <c r="BC99" s="6" t="e">
        <f t="array" aca="1" ref="BC99" ca="1">_xludf.IFS(I99&lt;&gt;0, F99/I99, P99&lt;&gt;0, M99/P99, W99&lt;&gt;0, T99/W99, AD99&lt;&gt;0, AA99/AD99, AK99&lt;&gt;0, AH99/AK99, AR99&lt;&gt;0, AO99/AR99, TRUE, 0)</f>
        <v>#NAME?</v>
      </c>
      <c r="BE99" s="6" t="e">
        <f t="shared" ca="1" si="11"/>
        <v>#NAME?</v>
      </c>
      <c r="BF99" s="6" t="e">
        <f t="shared" ca="1" si="12"/>
        <v>#NAME?</v>
      </c>
      <c r="BG99" s="6"/>
      <c r="BH99" s="6">
        <f>VLOOKUP(A99, ALL_AP_DATA!$A$2:$D$3600, 3, FALSE)</f>
        <v>150</v>
      </c>
      <c r="BI99" s="6">
        <f>VLOOKUP(A99, ALL_AP_DATA!$A$2:$E$3600, 5, FALSE)</f>
        <v>25737</v>
      </c>
      <c r="BJ99" s="6">
        <f t="shared" si="9"/>
        <v>123.14354066985646</v>
      </c>
      <c r="BK99" s="6">
        <f t="shared" si="13"/>
        <v>0.71770334928229662</v>
      </c>
    </row>
    <row r="100" spans="1:63" ht="15.75" customHeight="1" x14ac:dyDescent="0.2">
      <c r="A100" s="6" t="s">
        <v>160</v>
      </c>
      <c r="B100" s="6" t="s">
        <v>61</v>
      </c>
      <c r="C100" s="6">
        <v>1</v>
      </c>
      <c r="D100" s="6">
        <v>5</v>
      </c>
      <c r="E100" s="6">
        <v>0</v>
      </c>
      <c r="F100" s="6">
        <v>0</v>
      </c>
      <c r="G100" s="6">
        <v>2.29E-2</v>
      </c>
      <c r="H100" s="6">
        <v>0</v>
      </c>
      <c r="I100" s="6">
        <v>0</v>
      </c>
      <c r="Q100" s="6">
        <v>15</v>
      </c>
      <c r="R100" s="6">
        <v>78</v>
      </c>
      <c r="S100" s="6">
        <v>340</v>
      </c>
      <c r="T100" s="6">
        <v>22987</v>
      </c>
      <c r="U100" s="6">
        <v>0.35780000000000001</v>
      </c>
      <c r="V100" s="6">
        <v>0.90669999999999995</v>
      </c>
      <c r="W100" s="6">
        <v>0.5302</v>
      </c>
      <c r="X100" s="6">
        <v>4</v>
      </c>
      <c r="Y100" s="6">
        <v>54</v>
      </c>
      <c r="Z100" s="6">
        <v>68</v>
      </c>
      <c r="AA100" s="6">
        <v>7151</v>
      </c>
      <c r="AB100" s="6">
        <v>0.2477</v>
      </c>
      <c r="AC100" s="6">
        <v>0.18129999999999999</v>
      </c>
      <c r="AD100" s="6">
        <v>0.16500000000000001</v>
      </c>
      <c r="AE100" s="6">
        <v>9</v>
      </c>
      <c r="AF100" s="6">
        <v>55</v>
      </c>
      <c r="AG100" s="6">
        <v>210</v>
      </c>
      <c r="AH100" s="6">
        <v>10212</v>
      </c>
      <c r="AI100" s="6">
        <v>0.25230000000000002</v>
      </c>
      <c r="AJ100" s="6">
        <v>0.56000000000000005</v>
      </c>
      <c r="AK100" s="6">
        <v>0.2356</v>
      </c>
      <c r="AL100" s="6">
        <v>2</v>
      </c>
      <c r="AM100" s="6">
        <v>31</v>
      </c>
      <c r="AN100" s="6">
        <v>259</v>
      </c>
      <c r="AO100" s="6">
        <v>15871</v>
      </c>
      <c r="AP100" s="6">
        <v>0.14219999999999999</v>
      </c>
      <c r="AQ100" s="6">
        <v>0.69069999999999998</v>
      </c>
      <c r="AR100" s="6">
        <v>0.36609999999999998</v>
      </c>
      <c r="AT100" s="6">
        <f t="shared" si="0"/>
        <v>0</v>
      </c>
      <c r="AU100" s="6" t="str">
        <f t="shared" si="1"/>
        <v/>
      </c>
      <c r="AV100" s="6">
        <f t="shared" si="2"/>
        <v>294.70512820512823</v>
      </c>
      <c r="AW100" s="7">
        <f t="shared" si="3"/>
        <v>132.42592592592592</v>
      </c>
      <c r="AX100" s="6">
        <f t="shared" si="4"/>
        <v>185.67272727272729</v>
      </c>
      <c r="AY100" s="6">
        <f t="shared" si="5"/>
        <v>511.96774193548384</v>
      </c>
      <c r="BA100" s="6">
        <f>VLOOKUP(A100, ALL_AP_DATA!$A$2:$F$3600, 6, FALSE)</f>
        <v>218</v>
      </c>
      <c r="BB100" s="6">
        <f>VLOOKUP(A100, projmetadata!$A$2:$D$2036, 4, FALSE)</f>
        <v>243276</v>
      </c>
      <c r="BC100" s="6" t="e">
        <f t="array" aca="1" ref="BC100" ca="1">_xludf.IFS(I100&lt;&gt;0, F100/I100, P100&lt;&gt;0, M100/P100, W100&lt;&gt;0, T100/W100, AD100&lt;&gt;0, AA100/AD100, AK100&lt;&gt;0, AH100/AK100, AR100&lt;&gt;0, AO100/AR100, TRUE, 0)</f>
        <v>#NAME?</v>
      </c>
      <c r="BE100" s="6" t="e">
        <f t="shared" ca="1" si="11"/>
        <v>#NAME?</v>
      </c>
      <c r="BF100" s="6" t="e">
        <f t="shared" ca="1" si="12"/>
        <v>#NAME?</v>
      </c>
      <c r="BG100" s="6"/>
      <c r="BH100" s="6">
        <f>VLOOKUP(A100, ALL_AP_DATA!$A$2:$D$3600, 3, FALSE)</f>
        <v>144</v>
      </c>
      <c r="BI100" s="6">
        <f>VLOOKUP(A100, ALL_AP_DATA!$A$2:$E$3600, 5, FALSE)</f>
        <v>43352</v>
      </c>
      <c r="BJ100" s="6">
        <f t="shared" si="9"/>
        <v>198.86238532110093</v>
      </c>
      <c r="BK100" s="6">
        <f t="shared" si="13"/>
        <v>0.66055045871559637</v>
      </c>
    </row>
    <row r="101" spans="1:63" ht="15.75" customHeight="1" x14ac:dyDescent="0.2">
      <c r="A101" s="6" t="s">
        <v>161</v>
      </c>
      <c r="B101" s="6" t="s">
        <v>61</v>
      </c>
      <c r="Q101" s="6">
        <v>10</v>
      </c>
      <c r="R101" s="6">
        <v>39</v>
      </c>
      <c r="S101" s="6">
        <v>62</v>
      </c>
      <c r="T101" s="6">
        <v>3666</v>
      </c>
      <c r="U101" s="6">
        <v>4.4499999999999998E-2</v>
      </c>
      <c r="V101" s="6">
        <v>0.81579999999999997</v>
      </c>
      <c r="W101" s="6">
        <v>0.75529999999999997</v>
      </c>
      <c r="X101" s="6">
        <v>106</v>
      </c>
      <c r="Y101" s="6">
        <v>397</v>
      </c>
      <c r="Z101" s="6">
        <v>70</v>
      </c>
      <c r="AA101" s="6">
        <v>3780</v>
      </c>
      <c r="AB101" s="6">
        <v>0.45269999999999999</v>
      </c>
      <c r="AC101" s="6">
        <v>0.92110000000000003</v>
      </c>
      <c r="AD101" s="6">
        <v>0.77869999999999995</v>
      </c>
      <c r="AE101" s="6">
        <v>15</v>
      </c>
      <c r="AF101" s="6">
        <v>59</v>
      </c>
      <c r="AG101" s="6">
        <v>4</v>
      </c>
      <c r="AH101" s="6">
        <v>29</v>
      </c>
      <c r="AI101" s="6">
        <v>6.7299999999999999E-2</v>
      </c>
      <c r="AJ101" s="6">
        <v>5.2600000000000001E-2</v>
      </c>
      <c r="AK101" s="6">
        <v>6.0000000000000001E-3</v>
      </c>
      <c r="AT101" s="6" t="str">
        <f t="shared" si="0"/>
        <v/>
      </c>
      <c r="AU101" s="6" t="str">
        <f t="shared" si="1"/>
        <v/>
      </c>
      <c r="AV101" s="6">
        <f t="shared" si="2"/>
        <v>94</v>
      </c>
      <c r="AW101" s="7">
        <f t="shared" si="3"/>
        <v>9.5214105793450887</v>
      </c>
      <c r="AX101" s="6">
        <f t="shared" si="4"/>
        <v>0.49152542372881358</v>
      </c>
      <c r="AY101" s="6" t="str">
        <f t="shared" si="5"/>
        <v/>
      </c>
      <c r="BA101" s="6">
        <f>VLOOKUP(A101, ALL_AP_DATA!$A$2:$F$3600, 6, FALSE)</f>
        <v>877</v>
      </c>
      <c r="BB101" s="6">
        <f>VLOOKUP(A101, projmetadata!$A$2:$D$2036, 4, FALSE)</f>
        <v>73481</v>
      </c>
      <c r="BC101" s="6" t="e">
        <f t="array" aca="1" ref="BC101" ca="1">_xludf.IFS(I101&lt;&gt;0, F101/I101, P101&lt;&gt;0, M101/P101, W101&lt;&gt;0, T101/W101, AD101&lt;&gt;0, AA101/AD101, AK101&lt;&gt;0, AH101/AK101, AR101&lt;&gt;0, AO101/AR101, TRUE, 0)</f>
        <v>#NAME?</v>
      </c>
      <c r="BE101" s="6" t="e">
        <f t="shared" ca="1" si="11"/>
        <v>#NAME?</v>
      </c>
      <c r="BF101" s="6" t="e">
        <f t="shared" ca="1" si="12"/>
        <v>#NAME?</v>
      </c>
      <c r="BG101" s="6"/>
      <c r="BH101" s="6">
        <f>VLOOKUP(A101, ALL_AP_DATA!$A$2:$D$3600, 3, FALSE)</f>
        <v>432</v>
      </c>
      <c r="BI101" s="6">
        <f>VLOOKUP(A101, ALL_AP_DATA!$A$2:$E$3600, 5, FALSE)</f>
        <v>4854</v>
      </c>
      <c r="BJ101" s="6">
        <f t="shared" si="9"/>
        <v>5.534777651083238</v>
      </c>
      <c r="BK101" s="6">
        <f t="shared" si="13"/>
        <v>0.4925883694412771</v>
      </c>
    </row>
    <row r="102" spans="1:63" ht="15.75" customHeight="1" x14ac:dyDescent="0.2">
      <c r="A102" s="6" t="s">
        <v>162</v>
      </c>
      <c r="B102" s="6" t="s">
        <v>64</v>
      </c>
      <c r="Q102" s="6">
        <v>1</v>
      </c>
      <c r="R102" s="6">
        <v>3</v>
      </c>
      <c r="S102" s="6">
        <v>7</v>
      </c>
      <c r="T102" s="6">
        <v>442</v>
      </c>
      <c r="U102" s="6">
        <v>1.0500000000000001E-2</v>
      </c>
      <c r="V102" s="6">
        <v>0.31819999999999998</v>
      </c>
      <c r="W102" s="6">
        <v>0.23200000000000001</v>
      </c>
      <c r="X102" s="6">
        <v>7</v>
      </c>
      <c r="Y102" s="6">
        <v>36</v>
      </c>
      <c r="Z102" s="6">
        <v>5</v>
      </c>
      <c r="AA102" s="6">
        <v>313</v>
      </c>
      <c r="AB102" s="6">
        <v>0.12590000000000001</v>
      </c>
      <c r="AC102" s="6">
        <v>0.2273</v>
      </c>
      <c r="AD102" s="6">
        <v>0.1643</v>
      </c>
      <c r="AE102" s="6">
        <v>9</v>
      </c>
      <c r="AF102" s="6">
        <v>39</v>
      </c>
      <c r="AG102" s="6">
        <v>11</v>
      </c>
      <c r="AH102" s="6">
        <v>833</v>
      </c>
      <c r="AI102" s="6">
        <v>0.13639999999999999</v>
      </c>
      <c r="AJ102" s="6">
        <v>0.5</v>
      </c>
      <c r="AK102" s="6">
        <v>0.43730000000000002</v>
      </c>
      <c r="AT102" s="6" t="str">
        <f t="shared" si="0"/>
        <v/>
      </c>
      <c r="AU102" s="6" t="str">
        <f t="shared" si="1"/>
        <v/>
      </c>
      <c r="AV102" s="6">
        <f t="shared" si="2"/>
        <v>147.33333333333334</v>
      </c>
      <c r="AW102" s="7">
        <f t="shared" si="3"/>
        <v>8.6944444444444446</v>
      </c>
      <c r="AX102" s="6">
        <f t="shared" si="4"/>
        <v>21.358974358974358</v>
      </c>
      <c r="AY102" s="6" t="str">
        <f t="shared" si="5"/>
        <v/>
      </c>
      <c r="BA102" s="6">
        <f>VLOOKUP(A102, ALL_AP_DATA!$A$2:$F$3600, 6, FALSE)</f>
        <v>286</v>
      </c>
      <c r="BB102" s="6">
        <f>VLOOKUP(A102, projmetadata!$A$2:$D$2036, 4, FALSE)</f>
        <v>7376</v>
      </c>
      <c r="BC102" s="6" t="e">
        <f t="array" aca="1" ref="BC102" ca="1">_xludf.IFS(I102&lt;&gt;0, F102/I102, P102&lt;&gt;0, M102/P102, W102&lt;&gt;0, T102/W102, AD102&lt;&gt;0, AA102/AD102, AK102&lt;&gt;0, AH102/AK102, AR102&lt;&gt;0, AO102/AR102, TRUE, 0)</f>
        <v>#NAME?</v>
      </c>
      <c r="BE102" s="6" t="e">
        <f t="shared" ca="1" si="11"/>
        <v>#NAME?</v>
      </c>
      <c r="BF102" s="6" t="e">
        <f t="shared" ca="1" si="12"/>
        <v>#NAME?</v>
      </c>
      <c r="BG102" s="6"/>
      <c r="BH102" s="6">
        <f>VLOOKUP(A102, ALL_AP_DATA!$A$2:$D$3600, 3, FALSE)</f>
        <v>60</v>
      </c>
      <c r="BI102" s="6">
        <f>VLOOKUP(A102, ALL_AP_DATA!$A$2:$E$3600, 5, FALSE)</f>
        <v>1905</v>
      </c>
      <c r="BJ102" s="6">
        <f t="shared" si="9"/>
        <v>6.6608391608391608</v>
      </c>
      <c r="BK102" s="6">
        <f t="shared" si="13"/>
        <v>0.20979020979020979</v>
      </c>
    </row>
    <row r="103" spans="1:63" ht="15.75" customHeight="1" x14ac:dyDescent="0.2">
      <c r="A103" s="6" t="s">
        <v>163</v>
      </c>
      <c r="B103" s="6" t="s">
        <v>64</v>
      </c>
      <c r="C103" s="6">
        <v>8</v>
      </c>
      <c r="D103" s="6">
        <v>122</v>
      </c>
      <c r="E103" s="6">
        <v>868</v>
      </c>
      <c r="F103" s="6">
        <v>30359</v>
      </c>
      <c r="G103" s="6">
        <v>0.20030000000000001</v>
      </c>
      <c r="H103" s="6">
        <v>0.65169999999999995</v>
      </c>
      <c r="I103" s="6">
        <v>0.49220000000000003</v>
      </c>
      <c r="J103" s="6">
        <v>15</v>
      </c>
      <c r="K103" s="6">
        <v>116</v>
      </c>
      <c r="L103" s="6">
        <v>934</v>
      </c>
      <c r="M103" s="6">
        <v>36673</v>
      </c>
      <c r="N103" s="6">
        <v>0.1905</v>
      </c>
      <c r="O103" s="6">
        <v>0.70120000000000005</v>
      </c>
      <c r="P103" s="6">
        <v>0.59450000000000003</v>
      </c>
      <c r="Q103" s="6">
        <v>47</v>
      </c>
      <c r="R103" s="6">
        <v>256</v>
      </c>
      <c r="S103" s="6">
        <v>1190</v>
      </c>
      <c r="T103" s="6">
        <v>52072</v>
      </c>
      <c r="U103" s="6">
        <v>0.4204</v>
      </c>
      <c r="V103" s="6">
        <v>0.89339999999999997</v>
      </c>
      <c r="W103" s="6">
        <v>0.84419999999999995</v>
      </c>
      <c r="X103" s="6">
        <v>46</v>
      </c>
      <c r="Y103" s="6">
        <v>206</v>
      </c>
      <c r="Z103" s="6">
        <v>998</v>
      </c>
      <c r="AA103" s="6">
        <v>41695</v>
      </c>
      <c r="AB103" s="6">
        <v>0.33829999999999999</v>
      </c>
      <c r="AC103" s="6">
        <v>0.74919999999999998</v>
      </c>
      <c r="AD103" s="6">
        <v>0.67600000000000005</v>
      </c>
      <c r="AE103" s="6">
        <v>41</v>
      </c>
      <c r="AF103" s="6">
        <v>129</v>
      </c>
      <c r="AG103" s="6">
        <v>598</v>
      </c>
      <c r="AH103" s="6">
        <v>18947</v>
      </c>
      <c r="AI103" s="6">
        <v>0.21179999999999999</v>
      </c>
      <c r="AJ103" s="6">
        <v>0.44890000000000002</v>
      </c>
      <c r="AK103" s="6">
        <v>0.30719999999999997</v>
      </c>
      <c r="AL103" s="6">
        <v>6</v>
      </c>
      <c r="AM103" s="6">
        <v>126</v>
      </c>
      <c r="AN103" s="6">
        <v>992</v>
      </c>
      <c r="AO103" s="6">
        <v>37819</v>
      </c>
      <c r="AP103" s="6">
        <v>0.2069</v>
      </c>
      <c r="AQ103" s="6">
        <v>0.74470000000000003</v>
      </c>
      <c r="AR103" s="6">
        <v>0.61309999999999998</v>
      </c>
      <c r="AT103" s="6">
        <f t="shared" si="0"/>
        <v>248.84426229508196</v>
      </c>
      <c r="AU103" s="6">
        <f t="shared" si="1"/>
        <v>316.14655172413791</v>
      </c>
      <c r="AV103" s="6">
        <f t="shared" si="2"/>
        <v>203.40625</v>
      </c>
      <c r="AW103" s="7">
        <f t="shared" si="3"/>
        <v>202.40291262135923</v>
      </c>
      <c r="AX103" s="6">
        <f t="shared" si="4"/>
        <v>146.87596899224806</v>
      </c>
      <c r="AY103" s="6">
        <f t="shared" si="5"/>
        <v>300.15079365079367</v>
      </c>
      <c r="BA103" s="6">
        <f>VLOOKUP(A103, ALL_AP_DATA!$A$2:$F$3600, 6, FALSE)</f>
        <v>609</v>
      </c>
      <c r="BB103" s="6">
        <f>VLOOKUP(A103, projmetadata!$A$2:$D$2036, 4, FALSE)</f>
        <v>83391</v>
      </c>
      <c r="BC103" s="6" t="e">
        <f t="array" aca="1" ref="BC103" ca="1">_xludf.IFS(I103&lt;&gt;0, F103/I103, P103&lt;&gt;0, M103/P103, W103&lt;&gt;0, T103/W103, AD103&lt;&gt;0, AA103/AD103, AK103&lt;&gt;0, AH103/AK103, AR103&lt;&gt;0, AO103/AR103, TRUE, 0)</f>
        <v>#NAME?</v>
      </c>
      <c r="BE103" s="6" t="e">
        <f t="shared" ca="1" si="11"/>
        <v>#NAME?</v>
      </c>
      <c r="BF103" s="6" t="e">
        <f t="shared" ca="1" si="12"/>
        <v>#NAME?</v>
      </c>
      <c r="BG103" s="6"/>
      <c r="BH103" s="6">
        <f>VLOOKUP(A103, ALL_AP_DATA!$A$2:$D$3600, 3, FALSE)</f>
        <v>420</v>
      </c>
      <c r="BI103" s="6">
        <f>VLOOKUP(A103, ALL_AP_DATA!$A$2:$E$3600, 5, FALSE)</f>
        <v>61682</v>
      </c>
      <c r="BJ103" s="6">
        <f t="shared" si="9"/>
        <v>101.28407224958949</v>
      </c>
      <c r="BK103" s="6">
        <f t="shared" si="13"/>
        <v>0.68965517241379315</v>
      </c>
    </row>
    <row r="104" spans="1:63" ht="15.75" customHeight="1" x14ac:dyDescent="0.2">
      <c r="A104" s="6" t="s">
        <v>164</v>
      </c>
      <c r="B104" s="6" t="s">
        <v>64</v>
      </c>
      <c r="C104" s="6">
        <v>14</v>
      </c>
      <c r="D104" s="6">
        <v>354</v>
      </c>
      <c r="E104" s="6">
        <v>87</v>
      </c>
      <c r="F104" s="6">
        <v>8418</v>
      </c>
      <c r="G104" s="6">
        <v>0.4</v>
      </c>
      <c r="H104" s="6">
        <v>0.64439999999999997</v>
      </c>
      <c r="I104" s="6">
        <v>0.54620000000000002</v>
      </c>
      <c r="J104" s="6">
        <v>3</v>
      </c>
      <c r="K104" s="6">
        <v>11</v>
      </c>
      <c r="L104" s="6">
        <v>49</v>
      </c>
      <c r="M104" s="6">
        <v>5658</v>
      </c>
      <c r="N104" s="6">
        <v>1.24E-2</v>
      </c>
      <c r="O104" s="6">
        <v>0.36299999999999999</v>
      </c>
      <c r="P104" s="6">
        <v>0.36709999999999998</v>
      </c>
      <c r="Q104" s="6">
        <v>8</v>
      </c>
      <c r="R104" s="6">
        <v>18</v>
      </c>
      <c r="S104" s="6">
        <v>63</v>
      </c>
      <c r="T104" s="6">
        <v>4594</v>
      </c>
      <c r="U104" s="6">
        <v>2.0299999999999999E-2</v>
      </c>
      <c r="V104" s="6">
        <v>0.4667</v>
      </c>
      <c r="W104" s="6">
        <v>0.29809999999999998</v>
      </c>
      <c r="X104" s="6">
        <v>43</v>
      </c>
      <c r="Y104" s="6">
        <v>259</v>
      </c>
      <c r="Z104" s="6">
        <v>101</v>
      </c>
      <c r="AA104" s="6">
        <v>9084</v>
      </c>
      <c r="AB104" s="6">
        <v>0.29270000000000002</v>
      </c>
      <c r="AC104" s="6">
        <v>0.74809999999999999</v>
      </c>
      <c r="AD104" s="6">
        <v>0.58940000000000003</v>
      </c>
      <c r="AE104" s="6">
        <v>72</v>
      </c>
      <c r="AF104" s="6">
        <v>365</v>
      </c>
      <c r="AG104" s="6">
        <v>61</v>
      </c>
      <c r="AH104" s="6">
        <v>5710</v>
      </c>
      <c r="AI104" s="6">
        <v>0.41239999999999999</v>
      </c>
      <c r="AJ104" s="6">
        <v>0.45190000000000002</v>
      </c>
      <c r="AK104" s="6">
        <v>0.3705</v>
      </c>
      <c r="AT104" s="6">
        <f t="shared" si="0"/>
        <v>23.779661016949152</v>
      </c>
      <c r="AU104" s="6">
        <f t="shared" si="1"/>
        <v>514.36363636363637</v>
      </c>
      <c r="AV104" s="6">
        <f t="shared" si="2"/>
        <v>255.22222222222223</v>
      </c>
      <c r="AW104" s="7">
        <f t="shared" si="3"/>
        <v>35.073359073359072</v>
      </c>
      <c r="AX104" s="6">
        <f t="shared" si="4"/>
        <v>15.643835616438356</v>
      </c>
      <c r="AY104" s="6" t="str">
        <f t="shared" si="5"/>
        <v/>
      </c>
      <c r="BA104" s="6">
        <f>VLOOKUP(A104, ALL_AP_DATA!$A$2:$F$3600, 6, FALSE)</f>
        <v>885</v>
      </c>
      <c r="BB104" s="6">
        <f>VLOOKUP(A104, projmetadata!$A$2:$D$2036, 4, FALSE)</f>
        <v>75645</v>
      </c>
      <c r="BC104" s="6" t="e">
        <f t="array" aca="1" ref="BC104" ca="1">_xludf.IFS(I104&lt;&gt;0, F104/I104, P104&lt;&gt;0, M104/P104, W104&lt;&gt;0, T104/W104, AD104&lt;&gt;0, AA104/AD104, AK104&lt;&gt;0, AH104/AK104, AR104&lt;&gt;0, AO104/AR104, TRUE, 0)</f>
        <v>#NAME?</v>
      </c>
      <c r="BE104" s="6" t="e">
        <f t="shared" ca="1" si="11"/>
        <v>#NAME?</v>
      </c>
      <c r="BF104" s="6" t="e">
        <f t="shared" ca="1" si="12"/>
        <v>#NAME?</v>
      </c>
      <c r="BG104" s="6"/>
      <c r="BH104" s="6">
        <f>VLOOKUP(A104, ALL_AP_DATA!$A$2:$D$3600, 3, FALSE)</f>
        <v>548</v>
      </c>
      <c r="BI104" s="6">
        <f>VLOOKUP(A104, ALL_AP_DATA!$A$2:$E$3600, 5, FALSE)</f>
        <v>15413</v>
      </c>
      <c r="BJ104" s="6">
        <f t="shared" si="9"/>
        <v>17.415819209039547</v>
      </c>
      <c r="BK104" s="6">
        <f t="shared" si="13"/>
        <v>0.61920903954802264</v>
      </c>
    </row>
    <row r="105" spans="1:63" ht="15.75" customHeight="1" x14ac:dyDescent="0.2">
      <c r="A105" s="6" t="s">
        <v>165</v>
      </c>
      <c r="B105" s="6" t="s">
        <v>64</v>
      </c>
      <c r="Q105" s="6">
        <v>8</v>
      </c>
      <c r="R105" s="6">
        <v>22</v>
      </c>
      <c r="S105" s="6">
        <v>35</v>
      </c>
      <c r="T105" s="6">
        <v>5127</v>
      </c>
      <c r="U105" s="6">
        <v>6.6900000000000001E-2</v>
      </c>
      <c r="V105" s="6">
        <v>0.68630000000000002</v>
      </c>
      <c r="W105" s="6">
        <v>0.55410000000000004</v>
      </c>
      <c r="X105" s="6">
        <v>5</v>
      </c>
      <c r="Y105" s="6">
        <v>78</v>
      </c>
      <c r="Z105" s="6">
        <v>28</v>
      </c>
      <c r="AA105" s="6">
        <v>4129</v>
      </c>
      <c r="AB105" s="6">
        <v>0.23710000000000001</v>
      </c>
      <c r="AC105" s="6">
        <v>0.54900000000000004</v>
      </c>
      <c r="AD105" s="6">
        <v>0.44619999999999999</v>
      </c>
      <c r="AE105" s="6">
        <v>23</v>
      </c>
      <c r="AF105" s="6">
        <v>143</v>
      </c>
      <c r="AG105" s="6">
        <v>20</v>
      </c>
      <c r="AH105" s="6">
        <v>4371</v>
      </c>
      <c r="AI105" s="6">
        <v>0.43469999999999998</v>
      </c>
      <c r="AJ105" s="6">
        <v>0.39219999999999999</v>
      </c>
      <c r="AK105" s="6">
        <v>0.47239999999999999</v>
      </c>
      <c r="AT105" s="6" t="str">
        <f t="shared" si="0"/>
        <v/>
      </c>
      <c r="AU105" s="6" t="str">
        <f t="shared" si="1"/>
        <v/>
      </c>
      <c r="AV105" s="6">
        <f t="shared" si="2"/>
        <v>233.04545454545453</v>
      </c>
      <c r="AW105" s="7">
        <f t="shared" si="3"/>
        <v>52.935897435897438</v>
      </c>
      <c r="AX105" s="6">
        <f t="shared" si="4"/>
        <v>30.566433566433567</v>
      </c>
      <c r="AY105" s="6" t="str">
        <f t="shared" si="5"/>
        <v/>
      </c>
      <c r="BA105" s="6">
        <f>VLOOKUP(A105, ALL_AP_DATA!$A$2:$F$3600, 6, FALSE)</f>
        <v>329</v>
      </c>
      <c r="BB105" s="6">
        <f>VLOOKUP(A105, projmetadata!$A$2:$D$2036, 4, FALSE)</f>
        <v>35443</v>
      </c>
      <c r="BC105" s="6" t="e">
        <f t="array" aca="1" ref="BC105" ca="1">_xludf.IFS(I105&lt;&gt;0, F105/I105, P105&lt;&gt;0, M105/P105, W105&lt;&gt;0, T105/W105, AD105&lt;&gt;0, AA105/AD105, AK105&lt;&gt;0, AH105/AK105, AR105&lt;&gt;0, AO105/AR105, TRUE, 0)</f>
        <v>#NAME?</v>
      </c>
      <c r="BE105" s="6" t="e">
        <f t="shared" ca="1" si="11"/>
        <v>#NAME?</v>
      </c>
      <c r="BF105" s="6" t="e">
        <f t="shared" ca="1" si="12"/>
        <v>#NAME?</v>
      </c>
      <c r="BG105" s="6"/>
      <c r="BH105" s="6">
        <f>VLOOKUP(A105, ALL_AP_DATA!$A$2:$D$3600, 3, FALSE)</f>
        <v>173</v>
      </c>
      <c r="BI105" s="6">
        <f>VLOOKUP(A105, ALL_AP_DATA!$A$2:$E$3600, 5, FALSE)</f>
        <v>9253</v>
      </c>
      <c r="BJ105" s="6">
        <f t="shared" si="9"/>
        <v>28.124620060790274</v>
      </c>
      <c r="BK105" s="6">
        <f t="shared" si="13"/>
        <v>0.52583586626139822</v>
      </c>
    </row>
    <row r="106" spans="1:63" ht="15.75" customHeight="1" x14ac:dyDescent="0.2">
      <c r="A106" s="6" t="s">
        <v>166</v>
      </c>
      <c r="B106" s="6" t="s">
        <v>64</v>
      </c>
      <c r="C106" s="6">
        <v>6</v>
      </c>
      <c r="D106" s="6">
        <v>133</v>
      </c>
      <c r="E106" s="6">
        <v>98</v>
      </c>
      <c r="F106" s="6">
        <v>3626</v>
      </c>
      <c r="G106" s="6">
        <v>0.18809999999999999</v>
      </c>
      <c r="H106" s="6">
        <v>0.64900000000000002</v>
      </c>
      <c r="I106" s="6">
        <v>0.27479999999999999</v>
      </c>
      <c r="J106" s="6">
        <v>1</v>
      </c>
      <c r="K106" s="6">
        <v>8</v>
      </c>
      <c r="L106" s="6">
        <v>25</v>
      </c>
      <c r="M106" s="6">
        <v>1248</v>
      </c>
      <c r="N106" s="6">
        <v>1.1299999999999999E-2</v>
      </c>
      <c r="O106" s="6">
        <v>0.1656</v>
      </c>
      <c r="P106" s="6">
        <v>9.4600000000000004E-2</v>
      </c>
      <c r="Q106" s="6">
        <v>10</v>
      </c>
      <c r="R106" s="6">
        <v>31</v>
      </c>
      <c r="S106" s="6">
        <v>60</v>
      </c>
      <c r="T106" s="6">
        <v>3806</v>
      </c>
      <c r="U106" s="6">
        <v>4.3799999999999999E-2</v>
      </c>
      <c r="V106" s="6">
        <v>0.39739999999999998</v>
      </c>
      <c r="W106" s="6">
        <v>0.28839999999999999</v>
      </c>
      <c r="X106" s="6">
        <v>29</v>
      </c>
      <c r="Y106" s="6">
        <v>334</v>
      </c>
      <c r="Z106" s="6">
        <v>129</v>
      </c>
      <c r="AA106" s="6">
        <v>9824</v>
      </c>
      <c r="AB106" s="6">
        <v>0.47239999999999999</v>
      </c>
      <c r="AC106" s="6">
        <v>0.85429999999999995</v>
      </c>
      <c r="AD106" s="6">
        <v>0.74439999999999995</v>
      </c>
      <c r="AE106" s="6">
        <v>73</v>
      </c>
      <c r="AF106" s="6">
        <v>333</v>
      </c>
      <c r="AG106" s="6">
        <v>132</v>
      </c>
      <c r="AH106" s="6">
        <v>10716</v>
      </c>
      <c r="AI106" s="6">
        <v>0.47099999999999997</v>
      </c>
      <c r="AJ106" s="6">
        <v>0.87419999999999998</v>
      </c>
      <c r="AK106" s="6">
        <v>0.81200000000000006</v>
      </c>
      <c r="AT106" s="6">
        <f t="shared" si="0"/>
        <v>27.263157894736842</v>
      </c>
      <c r="AU106" s="6">
        <f t="shared" si="1"/>
        <v>156</v>
      </c>
      <c r="AV106" s="6">
        <f t="shared" si="2"/>
        <v>122.7741935483871</v>
      </c>
      <c r="AW106" s="7">
        <f t="shared" si="3"/>
        <v>29.41317365269461</v>
      </c>
      <c r="AX106" s="6">
        <f t="shared" si="4"/>
        <v>32.18018018018018</v>
      </c>
      <c r="AY106" s="6" t="str">
        <f t="shared" si="5"/>
        <v/>
      </c>
      <c r="BA106" s="6">
        <f>VLOOKUP(A106, ALL_AP_DATA!$A$2:$F$3600, 6, FALSE)</f>
        <v>707</v>
      </c>
      <c r="BB106" s="6">
        <f>VLOOKUP(A106, projmetadata!$A$2:$D$2036, 4, FALSE)</f>
        <v>118980</v>
      </c>
      <c r="BC106" s="6" t="e">
        <f t="array" aca="1" ref="BC106" ca="1">_xludf.IFS(I106&lt;&gt;0, F106/I106, P106&lt;&gt;0, M106/P106, W106&lt;&gt;0, T106/W106, AD106&lt;&gt;0, AA106/AD106, AK106&lt;&gt;0, AH106/AK106, AR106&lt;&gt;0, AO106/AR106, TRUE, 0)</f>
        <v>#NAME?</v>
      </c>
      <c r="BE106" s="6" t="e">
        <f t="shared" ca="1" si="11"/>
        <v>#NAME?</v>
      </c>
      <c r="BF106" s="6" t="e">
        <f t="shared" ca="1" si="12"/>
        <v>#NAME?</v>
      </c>
      <c r="BG106" s="6"/>
      <c r="BH106" s="6">
        <f>VLOOKUP(A106, ALL_AP_DATA!$A$2:$D$3600, 3, FALSE)</f>
        <v>458</v>
      </c>
      <c r="BI106" s="6">
        <f>VLOOKUP(A106, ALL_AP_DATA!$A$2:$E$3600, 5, FALSE)</f>
        <v>13197</v>
      </c>
      <c r="BJ106" s="6">
        <f t="shared" si="9"/>
        <v>18.666195190947665</v>
      </c>
      <c r="BK106" s="6">
        <f t="shared" si="13"/>
        <v>0.64780763790664786</v>
      </c>
    </row>
    <row r="107" spans="1:63" ht="15.75" customHeight="1" x14ac:dyDescent="0.2">
      <c r="A107" s="6" t="s">
        <v>167</v>
      </c>
      <c r="B107" s="6" t="s">
        <v>64</v>
      </c>
      <c r="C107" s="6">
        <v>9</v>
      </c>
      <c r="D107" s="6">
        <v>48</v>
      </c>
      <c r="E107" s="6">
        <v>34</v>
      </c>
      <c r="F107" s="6">
        <v>700</v>
      </c>
      <c r="G107" s="6">
        <v>9.4100000000000003E-2</v>
      </c>
      <c r="H107" s="6">
        <v>0.32690000000000002</v>
      </c>
      <c r="I107" s="6">
        <v>7.9699999999999993E-2</v>
      </c>
      <c r="Q107" s="6">
        <v>11</v>
      </c>
      <c r="R107" s="6">
        <v>42</v>
      </c>
      <c r="S107" s="6">
        <v>80</v>
      </c>
      <c r="T107" s="6">
        <v>4821</v>
      </c>
      <c r="U107" s="6">
        <v>8.2400000000000001E-2</v>
      </c>
      <c r="V107" s="6">
        <v>0.76919999999999999</v>
      </c>
      <c r="W107" s="6">
        <v>0.54910000000000003</v>
      </c>
      <c r="X107" s="6">
        <v>35</v>
      </c>
      <c r="Y107" s="6">
        <v>232</v>
      </c>
      <c r="Z107" s="6">
        <v>60</v>
      </c>
      <c r="AA107" s="6">
        <v>2923</v>
      </c>
      <c r="AB107" s="6">
        <v>0.45490000000000003</v>
      </c>
      <c r="AC107" s="6">
        <v>0.57689999999999997</v>
      </c>
      <c r="AD107" s="6">
        <v>0.33289999999999997</v>
      </c>
      <c r="AE107" s="6">
        <v>28</v>
      </c>
      <c r="AF107" s="6">
        <v>231</v>
      </c>
      <c r="AG107" s="6">
        <v>95</v>
      </c>
      <c r="AH107" s="6">
        <v>6248</v>
      </c>
      <c r="AI107" s="6">
        <v>0.45290000000000002</v>
      </c>
      <c r="AJ107" s="6">
        <v>0.91349999999999998</v>
      </c>
      <c r="AK107" s="6">
        <v>0.71160000000000001</v>
      </c>
      <c r="AT107" s="6">
        <f t="shared" si="0"/>
        <v>14.583333333333334</v>
      </c>
      <c r="AU107" s="6" t="str">
        <f t="shared" si="1"/>
        <v/>
      </c>
      <c r="AV107" s="6">
        <f t="shared" si="2"/>
        <v>114.78571428571429</v>
      </c>
      <c r="AW107" s="7">
        <f t="shared" si="3"/>
        <v>12.599137931034482</v>
      </c>
      <c r="AX107" s="6">
        <f t="shared" si="4"/>
        <v>27.047619047619047</v>
      </c>
      <c r="AY107" s="6" t="str">
        <f t="shared" si="5"/>
        <v/>
      </c>
      <c r="BA107" s="6">
        <f>VLOOKUP(A107, ALL_AP_DATA!$A$2:$F$3600, 6, FALSE)</f>
        <v>510</v>
      </c>
      <c r="BB107" s="6">
        <f>VLOOKUP(A107, projmetadata!$A$2:$D$2036, 4, FALSE)</f>
        <v>40540</v>
      </c>
      <c r="BC107" s="6" t="e">
        <f t="array" aca="1" ref="BC107" ca="1">_xludf.IFS(I107&lt;&gt;0, F107/I107, P107&lt;&gt;0, M107/P107, W107&lt;&gt;0, T107/W107, AD107&lt;&gt;0, AA107/AD107, AK107&lt;&gt;0, AH107/AK107, AR107&lt;&gt;0, AO107/AR107, TRUE, 0)</f>
        <v>#NAME?</v>
      </c>
      <c r="BE107" s="6" t="e">
        <f t="shared" ca="1" si="11"/>
        <v>#NAME?</v>
      </c>
      <c r="BF107" s="6" t="e">
        <f t="shared" ca="1" si="12"/>
        <v>#NAME?</v>
      </c>
      <c r="BG107" s="6"/>
      <c r="BH107" s="6">
        <f>VLOOKUP(A107, ALL_AP_DATA!$A$2:$D$3600, 3, FALSE)</f>
        <v>323</v>
      </c>
      <c r="BI107" s="6">
        <f>VLOOKUP(A107, ALL_AP_DATA!$A$2:$E$3600, 5, FALSE)</f>
        <v>8780</v>
      </c>
      <c r="BJ107" s="6">
        <f t="shared" si="9"/>
        <v>17.215686274509803</v>
      </c>
      <c r="BK107" s="6">
        <f t="shared" si="13"/>
        <v>0.6333333333333333</v>
      </c>
    </row>
    <row r="108" spans="1:63" ht="15.75" customHeight="1" x14ac:dyDescent="0.2">
      <c r="A108" s="6" t="s">
        <v>168</v>
      </c>
      <c r="B108" s="6" t="s">
        <v>61</v>
      </c>
      <c r="Q108" s="6">
        <v>51</v>
      </c>
      <c r="R108" s="6">
        <v>262</v>
      </c>
      <c r="S108" s="6">
        <v>633</v>
      </c>
      <c r="T108" s="6">
        <v>56288</v>
      </c>
      <c r="U108" s="6">
        <v>0.1028</v>
      </c>
      <c r="V108" s="6">
        <v>0.71360000000000001</v>
      </c>
      <c r="W108" s="6">
        <v>0.61109999999999998</v>
      </c>
      <c r="X108" s="6">
        <v>51</v>
      </c>
      <c r="Y108" s="6">
        <v>521</v>
      </c>
      <c r="Z108" s="6">
        <v>133</v>
      </c>
      <c r="AA108" s="6">
        <v>5990</v>
      </c>
      <c r="AB108" s="6">
        <v>0.20449999999999999</v>
      </c>
      <c r="AC108" s="6">
        <v>0.14990000000000001</v>
      </c>
      <c r="AD108" s="6">
        <v>6.5000000000000002E-2</v>
      </c>
      <c r="AE108" s="6">
        <v>44</v>
      </c>
      <c r="AF108" s="6">
        <v>159</v>
      </c>
      <c r="AG108" s="6">
        <v>81</v>
      </c>
      <c r="AH108" s="6">
        <v>1508</v>
      </c>
      <c r="AI108" s="6">
        <v>6.2399999999999997E-2</v>
      </c>
      <c r="AJ108" s="6">
        <v>9.1300000000000006E-2</v>
      </c>
      <c r="AK108" s="6">
        <v>1.6400000000000001E-2</v>
      </c>
      <c r="AT108" s="6" t="str">
        <f t="shared" si="0"/>
        <v/>
      </c>
      <c r="AU108" s="6" t="str">
        <f t="shared" si="1"/>
        <v/>
      </c>
      <c r="AV108" s="6">
        <f t="shared" si="2"/>
        <v>214.83969465648855</v>
      </c>
      <c r="AW108" s="7">
        <f t="shared" si="3"/>
        <v>11.497120921305182</v>
      </c>
      <c r="AX108" s="6">
        <f t="shared" si="4"/>
        <v>9.484276729559749</v>
      </c>
      <c r="AY108" s="6" t="str">
        <f t="shared" si="5"/>
        <v/>
      </c>
      <c r="BA108" s="6">
        <f>VLOOKUP(A108, ALL_AP_DATA!$A$2:$F$3600, 6, FALSE)</f>
        <v>2548</v>
      </c>
      <c r="BB108" s="6">
        <f>VLOOKUP(A108, projmetadata!$A$2:$D$2036, 4, FALSE)</f>
        <v>600147</v>
      </c>
      <c r="BC108" s="6" t="e">
        <f t="array" aca="1" ref="BC108" ca="1">_xludf.IFS(I108&lt;&gt;0, F108/I108, P108&lt;&gt;0, M108/P108, W108&lt;&gt;0, T108/W108, AD108&lt;&gt;0, AA108/AD108, AK108&lt;&gt;0, AH108/AK108, AR108&lt;&gt;0, AO108/AR108, TRUE, 0)</f>
        <v>#NAME?</v>
      </c>
      <c r="BE108" s="6" t="e">
        <f t="shared" ca="1" si="11"/>
        <v>#NAME?</v>
      </c>
      <c r="BF108" s="6" t="e">
        <f t="shared" ca="1" si="12"/>
        <v>#NAME?</v>
      </c>
      <c r="BG108" s="6"/>
      <c r="BH108" s="6">
        <f>VLOOKUP(A108, ALL_AP_DATA!$A$2:$D$3600, 3, FALSE)</f>
        <v>810</v>
      </c>
      <c r="BI108" s="6">
        <f>VLOOKUP(A108, ALL_AP_DATA!$A$2:$E$3600, 5, FALSE)</f>
        <v>92104</v>
      </c>
      <c r="BJ108" s="6">
        <f t="shared" si="9"/>
        <v>36.147566718995293</v>
      </c>
      <c r="BK108" s="6">
        <f t="shared" si="13"/>
        <v>0.31789638932496073</v>
      </c>
    </row>
    <row r="109" spans="1:63" ht="15.75" customHeight="1" x14ac:dyDescent="0.2">
      <c r="A109" s="6" t="s">
        <v>169</v>
      </c>
      <c r="B109" s="6" t="s">
        <v>64</v>
      </c>
      <c r="C109" s="6">
        <v>1</v>
      </c>
      <c r="D109" s="6">
        <v>9</v>
      </c>
      <c r="E109" s="6">
        <v>2</v>
      </c>
      <c r="F109" s="6">
        <v>95</v>
      </c>
      <c r="G109" s="6">
        <v>3.4599999999999999E-2</v>
      </c>
      <c r="H109" s="6">
        <v>1</v>
      </c>
      <c r="I109" s="6">
        <v>0.25890000000000002</v>
      </c>
      <c r="X109" s="6">
        <v>7</v>
      </c>
      <c r="Y109" s="6">
        <v>66</v>
      </c>
      <c r="Z109" s="6">
        <v>2</v>
      </c>
      <c r="AA109" s="6">
        <v>95</v>
      </c>
      <c r="AB109" s="6">
        <v>0.25380000000000003</v>
      </c>
      <c r="AC109" s="6">
        <v>1</v>
      </c>
      <c r="AD109" s="6">
        <v>0.25890000000000002</v>
      </c>
      <c r="AE109" s="6">
        <v>32</v>
      </c>
      <c r="AF109" s="6">
        <v>103</v>
      </c>
      <c r="AG109" s="6">
        <v>2</v>
      </c>
      <c r="AH109" s="6">
        <v>95</v>
      </c>
      <c r="AI109" s="6">
        <v>0.3962</v>
      </c>
      <c r="AJ109" s="6">
        <v>1</v>
      </c>
      <c r="AK109" s="6">
        <v>0.25890000000000002</v>
      </c>
      <c r="AT109" s="6">
        <f t="shared" si="0"/>
        <v>10.555555555555555</v>
      </c>
      <c r="AU109" s="6" t="str">
        <f t="shared" si="1"/>
        <v/>
      </c>
      <c r="AV109" s="6" t="str">
        <f t="shared" si="2"/>
        <v/>
      </c>
      <c r="AW109" s="7">
        <f t="shared" si="3"/>
        <v>1.4393939393939394</v>
      </c>
      <c r="AX109" s="6">
        <f t="shared" si="4"/>
        <v>0.92233009708737868</v>
      </c>
      <c r="AY109" s="6" t="str">
        <f t="shared" si="5"/>
        <v/>
      </c>
      <c r="BA109" s="6">
        <f>VLOOKUP(A109, ALL_AP_DATA!$A$2:$F$3600, 6, FALSE)</f>
        <v>260</v>
      </c>
      <c r="BB109" s="6">
        <f>VLOOKUP(A109, projmetadata!$A$2:$D$2036, 4, FALSE)</f>
        <v>25725</v>
      </c>
      <c r="BC109" s="6" t="e">
        <f t="array" aca="1" ref="BC109" ca="1">_xludf.IFS(I109&lt;&gt;0, F109/I109, P109&lt;&gt;0, M109/P109, W109&lt;&gt;0, T109/W109, AD109&lt;&gt;0, AA109/AD109, AK109&lt;&gt;0, AH109/AK109, AR109&lt;&gt;0, AO109/AR109, TRUE, 0)</f>
        <v>#NAME?</v>
      </c>
      <c r="BE109" s="6" t="e">
        <f t="shared" ca="1" si="11"/>
        <v>#NAME?</v>
      </c>
      <c r="BF109" s="6" t="e">
        <f t="shared" ca="1" si="12"/>
        <v>#NAME?</v>
      </c>
      <c r="BG109" s="6"/>
      <c r="BH109" s="6">
        <f>VLOOKUP(A109, ALL_AP_DATA!$A$2:$D$3600, 3, FALSE)</f>
        <v>128</v>
      </c>
      <c r="BI109" s="6">
        <f>VLOOKUP(A109, ALL_AP_DATA!$A$2:$E$3600, 5, FALSE)</f>
        <v>367</v>
      </c>
      <c r="BJ109" s="6">
        <f t="shared" si="9"/>
        <v>1.4115384615384616</v>
      </c>
      <c r="BK109" s="6">
        <f t="shared" si="13"/>
        <v>0.49230769230769234</v>
      </c>
    </row>
    <row r="110" spans="1:63" ht="15.75" customHeight="1" x14ac:dyDescent="0.2">
      <c r="A110" s="6" t="s">
        <v>170</v>
      </c>
      <c r="B110" s="6" t="s">
        <v>64</v>
      </c>
      <c r="C110" s="6">
        <v>2</v>
      </c>
      <c r="D110" s="6">
        <v>17</v>
      </c>
      <c r="E110" s="6">
        <v>10</v>
      </c>
      <c r="F110" s="6">
        <v>127</v>
      </c>
      <c r="G110" s="6">
        <v>9.7100000000000006E-2</v>
      </c>
      <c r="H110" s="6">
        <v>0.625</v>
      </c>
      <c r="I110" s="6">
        <v>0.19939999999999999</v>
      </c>
      <c r="X110" s="6">
        <v>5</v>
      </c>
      <c r="Y110" s="6">
        <v>31</v>
      </c>
      <c r="Z110" s="6">
        <v>11</v>
      </c>
      <c r="AA110" s="6">
        <v>136</v>
      </c>
      <c r="AB110" s="6">
        <v>0.17710000000000001</v>
      </c>
      <c r="AC110" s="6">
        <v>0.6875</v>
      </c>
      <c r="AD110" s="6">
        <v>0.2135</v>
      </c>
      <c r="AE110" s="6">
        <v>21</v>
      </c>
      <c r="AF110" s="6">
        <v>81</v>
      </c>
      <c r="AG110" s="6">
        <v>14</v>
      </c>
      <c r="AH110" s="6">
        <v>444</v>
      </c>
      <c r="AI110" s="6">
        <v>0.46289999999999998</v>
      </c>
      <c r="AJ110" s="6">
        <v>0.875</v>
      </c>
      <c r="AK110" s="6">
        <v>0.69699999999999995</v>
      </c>
      <c r="AT110" s="6">
        <f t="shared" si="0"/>
        <v>7.4705882352941178</v>
      </c>
      <c r="AU110" s="6" t="str">
        <f t="shared" si="1"/>
        <v/>
      </c>
      <c r="AV110" s="6" t="str">
        <f t="shared" si="2"/>
        <v/>
      </c>
      <c r="AW110" s="7">
        <f t="shared" si="3"/>
        <v>4.387096774193548</v>
      </c>
      <c r="AX110" s="6">
        <f t="shared" si="4"/>
        <v>5.4814814814814818</v>
      </c>
      <c r="AY110" s="6" t="str">
        <f t="shared" si="5"/>
        <v/>
      </c>
      <c r="BA110" s="6">
        <f>VLOOKUP(A110, ALL_AP_DATA!$A$2:$F$3600, 6, FALSE)</f>
        <v>175</v>
      </c>
      <c r="BB110" s="6">
        <f>VLOOKUP(A110, projmetadata!$A$2:$D$2036, 4, FALSE)</f>
        <v>15884</v>
      </c>
      <c r="BC110" s="6" t="e">
        <f t="array" aca="1" ref="BC110" ca="1">_xludf.IFS(I110&lt;&gt;0, F110/I110, P110&lt;&gt;0, M110/P110, W110&lt;&gt;0, T110/W110, AD110&lt;&gt;0, AA110/AD110, AK110&lt;&gt;0, AH110/AK110, AR110&lt;&gt;0, AO110/AR110, TRUE, 0)</f>
        <v>#NAME?</v>
      </c>
      <c r="BE110" s="6" t="e">
        <f t="shared" ca="1" si="11"/>
        <v>#NAME?</v>
      </c>
      <c r="BF110" s="6" t="e">
        <f t="shared" ca="1" si="12"/>
        <v>#NAME?</v>
      </c>
      <c r="BG110" s="6"/>
      <c r="BH110" s="6">
        <f>VLOOKUP(A110, ALL_AP_DATA!$A$2:$D$3600, 3, FALSE)</f>
        <v>92</v>
      </c>
      <c r="BI110" s="6">
        <f>VLOOKUP(A110, ALL_AP_DATA!$A$2:$E$3600, 5, FALSE)</f>
        <v>637</v>
      </c>
      <c r="BJ110" s="6">
        <f t="shared" si="9"/>
        <v>3.64</v>
      </c>
      <c r="BK110" s="6">
        <f t="shared" si="13"/>
        <v>0.52571428571428569</v>
      </c>
    </row>
    <row r="111" spans="1:63" ht="15.75" customHeight="1" x14ac:dyDescent="0.2">
      <c r="A111" s="6" t="s">
        <v>171</v>
      </c>
      <c r="B111" s="6" t="s">
        <v>64</v>
      </c>
      <c r="C111" s="6">
        <v>2</v>
      </c>
      <c r="D111" s="6">
        <v>4</v>
      </c>
      <c r="E111" s="6">
        <v>0</v>
      </c>
      <c r="F111" s="6">
        <v>0</v>
      </c>
      <c r="G111" s="6">
        <v>0.04</v>
      </c>
      <c r="H111" s="6">
        <v>0</v>
      </c>
      <c r="I111" s="6">
        <v>0</v>
      </c>
      <c r="AE111" s="6">
        <v>1</v>
      </c>
      <c r="AF111" s="6">
        <v>5</v>
      </c>
      <c r="AG111" s="6">
        <v>0</v>
      </c>
      <c r="AH111" s="6">
        <v>0</v>
      </c>
      <c r="AI111" s="6">
        <v>0.05</v>
      </c>
      <c r="AJ111" s="6">
        <v>0</v>
      </c>
      <c r="AK111" s="6">
        <v>0</v>
      </c>
      <c r="AT111" s="6">
        <f t="shared" si="0"/>
        <v>0</v>
      </c>
      <c r="AU111" s="6" t="str">
        <f t="shared" si="1"/>
        <v/>
      </c>
      <c r="AV111" s="6" t="str">
        <f t="shared" si="2"/>
        <v/>
      </c>
      <c r="AW111" s="7" t="str">
        <f t="shared" si="3"/>
        <v/>
      </c>
      <c r="AX111" s="6">
        <f t="shared" si="4"/>
        <v>0</v>
      </c>
      <c r="AY111" s="6" t="str">
        <f t="shared" si="5"/>
        <v/>
      </c>
      <c r="BA111" s="6">
        <f>VLOOKUP(A111, ALL_AP_DATA!$A$2:$F$3600, 6, FALSE)</f>
        <v>100</v>
      </c>
      <c r="BB111" s="6"/>
      <c r="BC111" s="6" t="e">
        <f t="array" aca="1" ref="BC111" ca="1">_xludf.IFS(I111&lt;&gt;0, F111/I111, P111&lt;&gt;0, M111/P111, W111&lt;&gt;0, T111/W111, AD111&lt;&gt;0, AA111/AD111, AK111&lt;&gt;0, AH111/AK111, AR111&lt;&gt;0, AO111/AR111, TRUE, 0)</f>
        <v>#NAME?</v>
      </c>
      <c r="BE111" s="6"/>
      <c r="BF111" s="6"/>
      <c r="BG111" s="6"/>
      <c r="BH111" s="6">
        <f>VLOOKUP(A111, ALL_AP_DATA!$A$2:$D$3600, 3, FALSE)</f>
        <v>9</v>
      </c>
      <c r="BI111" s="6">
        <f>VLOOKUP(A111, ALL_AP_DATA!$A$2:$E$3600, 5, FALSE)</f>
        <v>955</v>
      </c>
      <c r="BJ111" s="6">
        <f t="shared" si="9"/>
        <v>9.5500000000000007</v>
      </c>
      <c r="BK111" s="6"/>
    </row>
    <row r="112" spans="1:63" ht="15.75" customHeight="1" x14ac:dyDescent="0.2">
      <c r="A112" s="6" t="s">
        <v>172</v>
      </c>
      <c r="B112" s="6" t="s">
        <v>64</v>
      </c>
      <c r="C112" s="6">
        <v>1</v>
      </c>
      <c r="D112" s="6">
        <v>2</v>
      </c>
      <c r="E112" s="6">
        <v>0</v>
      </c>
      <c r="F112" s="6">
        <v>0</v>
      </c>
      <c r="G112" s="6">
        <v>1.24E-2</v>
      </c>
      <c r="H112" s="6">
        <v>0</v>
      </c>
      <c r="I112" s="6">
        <v>0</v>
      </c>
      <c r="Q112" s="6">
        <v>2</v>
      </c>
      <c r="R112" s="6">
        <v>4</v>
      </c>
      <c r="S112" s="6">
        <v>3</v>
      </c>
      <c r="T112" s="6">
        <v>275</v>
      </c>
      <c r="U112" s="6">
        <v>2.4799999999999999E-2</v>
      </c>
      <c r="V112" s="6">
        <v>0.25</v>
      </c>
      <c r="W112" s="6">
        <v>0.34810000000000002</v>
      </c>
      <c r="X112" s="6">
        <v>4</v>
      </c>
      <c r="Y112" s="6">
        <v>60</v>
      </c>
      <c r="Z112" s="6">
        <v>7</v>
      </c>
      <c r="AA112" s="6">
        <v>349</v>
      </c>
      <c r="AB112" s="6">
        <v>0.37269999999999998</v>
      </c>
      <c r="AC112" s="6">
        <v>0.58330000000000004</v>
      </c>
      <c r="AD112" s="6">
        <v>0.44180000000000003</v>
      </c>
      <c r="AE112" s="6">
        <v>5</v>
      </c>
      <c r="AF112" s="6">
        <v>27</v>
      </c>
      <c r="AG112" s="6">
        <v>7</v>
      </c>
      <c r="AH112" s="6">
        <v>529</v>
      </c>
      <c r="AI112" s="6">
        <v>0.16769999999999999</v>
      </c>
      <c r="AJ112" s="6">
        <v>0.58330000000000004</v>
      </c>
      <c r="AK112" s="6">
        <v>0.66959999999999997</v>
      </c>
      <c r="AT112" s="6">
        <f t="shared" si="0"/>
        <v>0</v>
      </c>
      <c r="AU112" s="6" t="str">
        <f t="shared" si="1"/>
        <v/>
      </c>
      <c r="AV112" s="6">
        <f t="shared" si="2"/>
        <v>68.75</v>
      </c>
      <c r="AW112" s="7">
        <f t="shared" si="3"/>
        <v>5.8166666666666664</v>
      </c>
      <c r="AX112" s="6">
        <f t="shared" si="4"/>
        <v>19.592592592592592</v>
      </c>
      <c r="AY112" s="6" t="str">
        <f t="shared" si="5"/>
        <v/>
      </c>
      <c r="BA112" s="6">
        <f>VLOOKUP(A112, ALL_AP_DATA!$A$2:$F$3600, 6, FALSE)</f>
        <v>161</v>
      </c>
      <c r="BB112" s="6">
        <f>VLOOKUP(A112, projmetadata!$A$2:$D$2036, 4, FALSE)</f>
        <v>6980</v>
      </c>
      <c r="BC112" s="6" t="e">
        <f t="array" aca="1" ref="BC112" ca="1">_xludf.IFS(I112&lt;&gt;0, F112/I112, P112&lt;&gt;0, M112/P112, W112&lt;&gt;0, T112/W112, AD112&lt;&gt;0, AA112/AD112, AK112&lt;&gt;0, AH112/AK112, AR112&lt;&gt;0, AO112/AR112, TRUE, 0)</f>
        <v>#NAME?</v>
      </c>
      <c r="BE112" s="6" t="e">
        <f t="shared" ref="BE112:BE220" ca="1" si="14">BC112/BB112</f>
        <v>#NAME?</v>
      </c>
      <c r="BF112" s="6" t="e">
        <f t="shared" ref="BF112:BF220" ca="1" si="15">BC112/BA112</f>
        <v>#NAME?</v>
      </c>
      <c r="BG112" s="6"/>
      <c r="BH112" s="6">
        <f>VLOOKUP(A112, ALL_AP_DATA!$A$2:$D$3600, 3, FALSE)</f>
        <v>75</v>
      </c>
      <c r="BI112" s="6">
        <f>VLOOKUP(A112, ALL_AP_DATA!$A$2:$E$3600, 5, FALSE)</f>
        <v>790</v>
      </c>
      <c r="BJ112" s="6">
        <f t="shared" si="9"/>
        <v>4.9068322981366457</v>
      </c>
      <c r="BK112" s="6">
        <f t="shared" ref="BK112:BK220" si="16">BH112/BA112</f>
        <v>0.46583850931677018</v>
      </c>
    </row>
    <row r="113" spans="1:63" ht="15.75" customHeight="1" x14ac:dyDescent="0.2">
      <c r="A113" s="6" t="s">
        <v>173</v>
      </c>
      <c r="B113" s="6" t="s">
        <v>64</v>
      </c>
      <c r="C113" s="6">
        <v>2</v>
      </c>
      <c r="D113" s="6">
        <v>34</v>
      </c>
      <c r="E113" s="6">
        <v>13</v>
      </c>
      <c r="F113" s="6">
        <v>299</v>
      </c>
      <c r="G113" s="6">
        <v>9.7699999999999995E-2</v>
      </c>
      <c r="H113" s="6">
        <v>0.20630000000000001</v>
      </c>
      <c r="I113" s="6">
        <v>7.6100000000000001E-2</v>
      </c>
      <c r="Q113" s="6">
        <v>5</v>
      </c>
      <c r="R113" s="6">
        <v>12</v>
      </c>
      <c r="S113" s="6">
        <v>32</v>
      </c>
      <c r="T113" s="6">
        <v>1507</v>
      </c>
      <c r="U113" s="6">
        <v>3.4500000000000003E-2</v>
      </c>
      <c r="V113" s="6">
        <v>0.50790000000000002</v>
      </c>
      <c r="W113" s="6">
        <v>0.38340000000000002</v>
      </c>
      <c r="X113" s="6">
        <v>4</v>
      </c>
      <c r="Y113" s="6">
        <v>39</v>
      </c>
      <c r="Z113" s="6">
        <v>32</v>
      </c>
      <c r="AA113" s="6">
        <v>588</v>
      </c>
      <c r="AB113" s="6">
        <v>0.11210000000000001</v>
      </c>
      <c r="AC113" s="6">
        <v>0.50790000000000002</v>
      </c>
      <c r="AD113" s="6">
        <v>0.14960000000000001</v>
      </c>
      <c r="AE113" s="6">
        <v>21</v>
      </c>
      <c r="AF113" s="6">
        <v>237</v>
      </c>
      <c r="AG113" s="6">
        <v>60</v>
      </c>
      <c r="AH113" s="6">
        <v>3494</v>
      </c>
      <c r="AI113" s="6">
        <v>0.68100000000000005</v>
      </c>
      <c r="AJ113" s="6">
        <v>0.95240000000000002</v>
      </c>
      <c r="AK113" s="6">
        <v>0.88880000000000003</v>
      </c>
      <c r="AT113" s="6">
        <f t="shared" si="0"/>
        <v>8.7941176470588243</v>
      </c>
      <c r="AU113" s="6" t="str">
        <f t="shared" si="1"/>
        <v/>
      </c>
      <c r="AV113" s="6">
        <f t="shared" si="2"/>
        <v>125.58333333333333</v>
      </c>
      <c r="AW113" s="7">
        <f t="shared" si="3"/>
        <v>15.076923076923077</v>
      </c>
      <c r="AX113" s="6">
        <f t="shared" si="4"/>
        <v>14.742616033755274</v>
      </c>
      <c r="AY113" s="6" t="str">
        <f t="shared" si="5"/>
        <v/>
      </c>
      <c r="BA113" s="6">
        <f>VLOOKUP(A113, ALL_AP_DATA!$A$2:$F$3600, 6, FALSE)</f>
        <v>348</v>
      </c>
      <c r="BB113" s="6">
        <f>VLOOKUP(A113, projmetadata!$A$2:$D$2036, 4, FALSE)</f>
        <v>21810</v>
      </c>
      <c r="BC113" s="6" t="e">
        <f t="array" aca="1" ref="BC113" ca="1">_xludf.IFS(I113&lt;&gt;0, F113/I113, P113&lt;&gt;0, M113/P113, W113&lt;&gt;0, T113/W113, AD113&lt;&gt;0, AA113/AD113, AK113&lt;&gt;0, AH113/AK113, AR113&lt;&gt;0, AO113/AR113, TRUE, 0)</f>
        <v>#NAME?</v>
      </c>
      <c r="BE113" s="6" t="e">
        <f t="shared" ca="1" si="14"/>
        <v>#NAME?</v>
      </c>
      <c r="BF113" s="6" t="e">
        <f t="shared" ca="1" si="15"/>
        <v>#NAME?</v>
      </c>
      <c r="BG113" s="6"/>
      <c r="BH113" s="6">
        <f>VLOOKUP(A113, ALL_AP_DATA!$A$2:$D$3600, 3, FALSE)</f>
        <v>249</v>
      </c>
      <c r="BI113" s="6">
        <f>VLOOKUP(A113, ALL_AP_DATA!$A$2:$E$3600, 5, FALSE)</f>
        <v>3931</v>
      </c>
      <c r="BJ113" s="6">
        <f t="shared" si="9"/>
        <v>11.295977011494253</v>
      </c>
      <c r="BK113" s="6">
        <f t="shared" si="16"/>
        <v>0.71551724137931039</v>
      </c>
    </row>
    <row r="114" spans="1:63" ht="15.75" customHeight="1" x14ac:dyDescent="0.2">
      <c r="A114" s="6" t="s">
        <v>174</v>
      </c>
      <c r="B114" s="6" t="s">
        <v>64</v>
      </c>
      <c r="C114" s="6">
        <v>6</v>
      </c>
      <c r="D114" s="6">
        <v>26</v>
      </c>
      <c r="E114" s="6">
        <v>15</v>
      </c>
      <c r="F114" s="6">
        <v>537</v>
      </c>
      <c r="G114" s="6">
        <v>0.13539999999999999</v>
      </c>
      <c r="H114" s="6">
        <v>0.6522</v>
      </c>
      <c r="I114" s="6">
        <v>0.1537</v>
      </c>
      <c r="Q114" s="6">
        <v>2</v>
      </c>
      <c r="R114" s="6">
        <v>4</v>
      </c>
      <c r="S114" s="6">
        <v>7</v>
      </c>
      <c r="T114" s="6">
        <v>1620</v>
      </c>
      <c r="U114" s="6">
        <v>2.0799999999999999E-2</v>
      </c>
      <c r="V114" s="6">
        <v>0.30430000000000001</v>
      </c>
      <c r="W114" s="6">
        <v>0.46379999999999999</v>
      </c>
      <c r="X114" s="6">
        <v>11</v>
      </c>
      <c r="Y114" s="6">
        <v>85</v>
      </c>
      <c r="Z114" s="6">
        <v>22</v>
      </c>
      <c r="AA114" s="6">
        <v>2394</v>
      </c>
      <c r="AB114" s="6">
        <v>0.44269999999999998</v>
      </c>
      <c r="AC114" s="6">
        <v>0.95650000000000002</v>
      </c>
      <c r="AD114" s="6">
        <v>0.68540000000000001</v>
      </c>
      <c r="AE114" s="6">
        <v>14</v>
      </c>
      <c r="AF114" s="6">
        <v>55</v>
      </c>
      <c r="AG114" s="6">
        <v>13</v>
      </c>
      <c r="AH114" s="6">
        <v>1492</v>
      </c>
      <c r="AI114" s="6">
        <v>0.28649999999999998</v>
      </c>
      <c r="AJ114" s="6">
        <v>0.56520000000000004</v>
      </c>
      <c r="AK114" s="6">
        <v>0.42709999999999998</v>
      </c>
      <c r="AT114" s="6">
        <f t="shared" si="0"/>
        <v>20.653846153846153</v>
      </c>
      <c r="AU114" s="6" t="str">
        <f t="shared" si="1"/>
        <v/>
      </c>
      <c r="AV114" s="6">
        <f t="shared" si="2"/>
        <v>405</v>
      </c>
      <c r="AW114" s="7">
        <f t="shared" si="3"/>
        <v>28.164705882352941</v>
      </c>
      <c r="AX114" s="6">
        <f t="shared" si="4"/>
        <v>27.127272727272729</v>
      </c>
      <c r="AY114" s="6" t="str">
        <f t="shared" si="5"/>
        <v/>
      </c>
      <c r="BA114" s="6">
        <f>VLOOKUP(A114, ALL_AP_DATA!$A$2:$F$3600, 6, FALSE)</f>
        <v>192</v>
      </c>
      <c r="BB114" s="6">
        <f>VLOOKUP(A114, projmetadata!$A$2:$D$2036, 4, FALSE)</f>
        <v>17691</v>
      </c>
      <c r="BC114" s="6" t="e">
        <f t="array" aca="1" ref="BC114" ca="1">_xludf.IFS(I114&lt;&gt;0, F114/I114, P114&lt;&gt;0, M114/P114, W114&lt;&gt;0, T114/W114, AD114&lt;&gt;0, AA114/AD114, AK114&lt;&gt;0, AH114/AK114, AR114&lt;&gt;0, AO114/AR114, TRUE, 0)</f>
        <v>#NAME?</v>
      </c>
      <c r="BE114" s="6" t="e">
        <f t="shared" ca="1" si="14"/>
        <v>#NAME?</v>
      </c>
      <c r="BF114" s="6" t="e">
        <f t="shared" ca="1" si="15"/>
        <v>#NAME?</v>
      </c>
      <c r="BG114" s="6"/>
      <c r="BH114" s="6">
        <f>VLOOKUP(A114, ALL_AP_DATA!$A$2:$D$3600, 3, FALSE)</f>
        <v>105</v>
      </c>
      <c r="BI114" s="6">
        <f>VLOOKUP(A114, ALL_AP_DATA!$A$2:$E$3600, 5, FALSE)</f>
        <v>3493</v>
      </c>
      <c r="BJ114" s="6">
        <f t="shared" si="9"/>
        <v>18.192708333333332</v>
      </c>
      <c r="BK114" s="6">
        <f t="shared" si="16"/>
        <v>0.546875</v>
      </c>
    </row>
    <row r="115" spans="1:63" ht="15.75" customHeight="1" x14ac:dyDescent="0.2">
      <c r="A115" s="6" t="s">
        <v>175</v>
      </c>
      <c r="B115" s="6" t="s">
        <v>61</v>
      </c>
      <c r="C115" s="6">
        <v>2</v>
      </c>
      <c r="D115" s="6">
        <v>5</v>
      </c>
      <c r="E115" s="6">
        <v>0</v>
      </c>
      <c r="F115" s="6">
        <v>0</v>
      </c>
      <c r="G115" s="6">
        <v>1.06E-2</v>
      </c>
      <c r="H115" s="6">
        <v>0</v>
      </c>
      <c r="I115" s="6">
        <v>0</v>
      </c>
      <c r="Q115" s="6">
        <v>6</v>
      </c>
      <c r="R115" s="6">
        <v>18</v>
      </c>
      <c r="S115" s="6">
        <v>11</v>
      </c>
      <c r="T115" s="6">
        <v>1916</v>
      </c>
      <c r="U115" s="6">
        <v>3.8100000000000002E-2</v>
      </c>
      <c r="V115" s="6">
        <v>0.6875</v>
      </c>
      <c r="W115" s="6">
        <v>0.64470000000000005</v>
      </c>
      <c r="X115" s="6">
        <v>8</v>
      </c>
      <c r="Y115" s="6">
        <v>95</v>
      </c>
      <c r="Z115" s="6">
        <v>5</v>
      </c>
      <c r="AA115" s="6">
        <v>297</v>
      </c>
      <c r="AB115" s="6">
        <v>0.20080000000000001</v>
      </c>
      <c r="AC115" s="6">
        <v>0.3125</v>
      </c>
      <c r="AD115" s="6">
        <v>9.9900000000000003E-2</v>
      </c>
      <c r="AE115" s="6">
        <v>14</v>
      </c>
      <c r="AF115" s="6">
        <v>56</v>
      </c>
      <c r="AG115" s="6">
        <v>3</v>
      </c>
      <c r="AH115" s="6">
        <v>38</v>
      </c>
      <c r="AI115" s="6">
        <v>0.11840000000000001</v>
      </c>
      <c r="AJ115" s="6">
        <v>0.1875</v>
      </c>
      <c r="AK115" s="6">
        <v>1.2800000000000001E-2</v>
      </c>
      <c r="AT115" s="6">
        <f t="shared" si="0"/>
        <v>0</v>
      </c>
      <c r="AU115" s="6" t="str">
        <f t="shared" si="1"/>
        <v/>
      </c>
      <c r="AV115" s="6">
        <f t="shared" si="2"/>
        <v>106.44444444444444</v>
      </c>
      <c r="AW115" s="7">
        <f t="shared" si="3"/>
        <v>3.1263157894736842</v>
      </c>
      <c r="AX115" s="6">
        <f t="shared" si="4"/>
        <v>0.6785714285714286</v>
      </c>
      <c r="AY115" s="6" t="str">
        <f t="shared" si="5"/>
        <v/>
      </c>
      <c r="BA115" s="6">
        <f>VLOOKUP(A115, ALL_AP_DATA!$A$2:$F$3600, 6, FALSE)</f>
        <v>473</v>
      </c>
      <c r="BB115" s="6">
        <f>VLOOKUP(A115, projmetadata!$A$2:$D$2036, 4, FALSE)</f>
        <v>102066</v>
      </c>
      <c r="BC115" s="6" t="e">
        <f t="array" aca="1" ref="BC115" ca="1">_xludf.IFS(I115&lt;&gt;0, F115/I115, P115&lt;&gt;0, M115/P115, W115&lt;&gt;0, T115/W115, AD115&lt;&gt;0, AA115/AD115, AK115&lt;&gt;0, AH115/AK115, AR115&lt;&gt;0, AO115/AR115, TRUE, 0)</f>
        <v>#NAME?</v>
      </c>
      <c r="BE115" s="6" t="e">
        <f t="shared" ca="1" si="14"/>
        <v>#NAME?</v>
      </c>
      <c r="BF115" s="6" t="e">
        <f t="shared" ca="1" si="15"/>
        <v>#NAME?</v>
      </c>
      <c r="BG115" s="6"/>
      <c r="BH115" s="6">
        <f>VLOOKUP(A115, ALL_AP_DATA!$A$2:$D$3600, 3, FALSE)</f>
        <v>150</v>
      </c>
      <c r="BI115" s="6">
        <f>VLOOKUP(A115, ALL_AP_DATA!$A$2:$E$3600, 5, FALSE)</f>
        <v>2972</v>
      </c>
      <c r="BJ115" s="6">
        <f t="shared" si="9"/>
        <v>6.2832980972515857</v>
      </c>
      <c r="BK115" s="6">
        <f t="shared" si="16"/>
        <v>0.31712473572938688</v>
      </c>
    </row>
    <row r="116" spans="1:63" ht="15.75" customHeight="1" x14ac:dyDescent="0.2">
      <c r="A116" s="6" t="s">
        <v>176</v>
      </c>
      <c r="B116" s="6" t="s">
        <v>61</v>
      </c>
      <c r="C116" s="6">
        <v>2</v>
      </c>
      <c r="D116" s="6">
        <v>4</v>
      </c>
      <c r="E116" s="6">
        <v>1</v>
      </c>
      <c r="F116" s="6">
        <v>2</v>
      </c>
      <c r="G116" s="6">
        <v>7.9000000000000008E-3</v>
      </c>
      <c r="H116" s="6">
        <v>1.3899999999999999E-2</v>
      </c>
      <c r="I116" s="6">
        <v>4.0000000000000002E-4</v>
      </c>
      <c r="Q116" s="6">
        <v>6</v>
      </c>
      <c r="R116" s="6">
        <v>13</v>
      </c>
      <c r="S116" s="6">
        <v>43</v>
      </c>
      <c r="T116" s="6">
        <v>1478</v>
      </c>
      <c r="U116" s="6">
        <v>2.5600000000000001E-2</v>
      </c>
      <c r="V116" s="6">
        <v>0.59719999999999995</v>
      </c>
      <c r="W116" s="6">
        <v>0.27839999999999998</v>
      </c>
      <c r="X116" s="6">
        <v>21</v>
      </c>
      <c r="Y116" s="6">
        <v>128</v>
      </c>
      <c r="Z116" s="6">
        <v>24</v>
      </c>
      <c r="AA116" s="6">
        <v>469</v>
      </c>
      <c r="AB116" s="6">
        <v>0.2525</v>
      </c>
      <c r="AC116" s="6">
        <v>0.33329999999999999</v>
      </c>
      <c r="AD116" s="6">
        <v>8.8300000000000003E-2</v>
      </c>
      <c r="AE116" s="6">
        <v>10</v>
      </c>
      <c r="AF116" s="6">
        <v>48</v>
      </c>
      <c r="AG116" s="6">
        <v>14</v>
      </c>
      <c r="AH116" s="6">
        <v>619</v>
      </c>
      <c r="AI116" s="6">
        <v>9.4700000000000006E-2</v>
      </c>
      <c r="AJ116" s="6">
        <v>0.19439999999999999</v>
      </c>
      <c r="AK116" s="6">
        <v>0.1166</v>
      </c>
      <c r="AT116" s="6">
        <f t="shared" si="0"/>
        <v>0.5</v>
      </c>
      <c r="AU116" s="6" t="str">
        <f t="shared" si="1"/>
        <v/>
      </c>
      <c r="AV116" s="6">
        <f t="shared" si="2"/>
        <v>113.69230769230769</v>
      </c>
      <c r="AW116" s="7">
        <f t="shared" si="3"/>
        <v>3.6640625</v>
      </c>
      <c r="AX116" s="6">
        <f t="shared" si="4"/>
        <v>12.895833333333334</v>
      </c>
      <c r="AY116" s="6" t="str">
        <f t="shared" si="5"/>
        <v/>
      </c>
      <c r="BA116" s="6">
        <f>VLOOKUP(A116, ALL_AP_DATA!$A$2:$F$3600, 6, FALSE)</f>
        <v>507</v>
      </c>
      <c r="BB116" s="6">
        <f>VLOOKUP(A116, projmetadata!$A$2:$D$2036, 4, FALSE)</f>
        <v>75077</v>
      </c>
      <c r="BC116" s="6" t="e">
        <f t="array" aca="1" ref="BC116" ca="1">_xludf.IFS(I116&lt;&gt;0, F116/I116, P116&lt;&gt;0, M116/P116, W116&lt;&gt;0, T116/W116, AD116&lt;&gt;0, AA116/AD116, AK116&lt;&gt;0, AH116/AK116, AR116&lt;&gt;0, AO116/AR116, TRUE, 0)</f>
        <v>#NAME?</v>
      </c>
      <c r="BE116" s="6" t="e">
        <f t="shared" ca="1" si="14"/>
        <v>#NAME?</v>
      </c>
      <c r="BF116" s="6" t="e">
        <f t="shared" ca="1" si="15"/>
        <v>#NAME?</v>
      </c>
      <c r="BG116" s="6"/>
      <c r="BH116" s="6">
        <f>VLOOKUP(A116, ALL_AP_DATA!$A$2:$D$3600, 3, FALSE)</f>
        <v>164</v>
      </c>
      <c r="BI116" s="6">
        <f>VLOOKUP(A116, ALL_AP_DATA!$A$2:$E$3600, 5, FALSE)</f>
        <v>5309</v>
      </c>
      <c r="BJ116" s="6">
        <f t="shared" si="9"/>
        <v>10.471400394477318</v>
      </c>
      <c r="BK116" s="6">
        <f t="shared" si="16"/>
        <v>0.3234714003944773</v>
      </c>
    </row>
    <row r="117" spans="1:63" ht="15.75" customHeight="1" x14ac:dyDescent="0.2">
      <c r="A117" s="6" t="s">
        <v>177</v>
      </c>
      <c r="B117" s="6" t="s">
        <v>61</v>
      </c>
      <c r="C117" s="6">
        <v>1</v>
      </c>
      <c r="D117" s="6">
        <v>2</v>
      </c>
      <c r="E117" s="6">
        <v>0</v>
      </c>
      <c r="F117" s="6">
        <v>0</v>
      </c>
      <c r="G117" s="6">
        <v>2.5000000000000001E-3</v>
      </c>
      <c r="H117" s="6">
        <v>0</v>
      </c>
      <c r="I117" s="6">
        <v>0</v>
      </c>
      <c r="J117" s="6">
        <v>11</v>
      </c>
      <c r="K117" s="6">
        <v>40</v>
      </c>
      <c r="L117" s="6">
        <v>437</v>
      </c>
      <c r="M117" s="6">
        <v>12617</v>
      </c>
      <c r="N117" s="6">
        <v>4.9799999999999997E-2</v>
      </c>
      <c r="O117" s="6">
        <v>0.78180000000000005</v>
      </c>
      <c r="P117" s="6">
        <v>0.54430000000000001</v>
      </c>
      <c r="Q117" s="6">
        <v>16</v>
      </c>
      <c r="R117" s="6">
        <v>50</v>
      </c>
      <c r="S117" s="6">
        <v>447</v>
      </c>
      <c r="T117" s="6">
        <v>14087</v>
      </c>
      <c r="U117" s="6">
        <v>6.2199999999999998E-2</v>
      </c>
      <c r="V117" s="6">
        <v>0.79959999999999998</v>
      </c>
      <c r="W117" s="6">
        <v>0.60770000000000002</v>
      </c>
      <c r="X117" s="6">
        <v>18</v>
      </c>
      <c r="Y117" s="6">
        <v>360</v>
      </c>
      <c r="Z117" s="6">
        <v>465</v>
      </c>
      <c r="AA117" s="6">
        <v>14797</v>
      </c>
      <c r="AB117" s="6">
        <v>0.44779999999999998</v>
      </c>
      <c r="AC117" s="6">
        <v>0.83179999999999998</v>
      </c>
      <c r="AD117" s="6">
        <v>0.63829999999999998</v>
      </c>
      <c r="AE117" s="6">
        <v>6</v>
      </c>
      <c r="AF117" s="6">
        <v>21</v>
      </c>
      <c r="AG117" s="6">
        <v>8</v>
      </c>
      <c r="AH117" s="6">
        <v>43</v>
      </c>
      <c r="AI117" s="6">
        <v>2.6100000000000002E-2</v>
      </c>
      <c r="AJ117" s="6">
        <v>1.43E-2</v>
      </c>
      <c r="AK117" s="6">
        <v>1.9E-3</v>
      </c>
      <c r="AL117" s="6">
        <v>4</v>
      </c>
      <c r="AM117" s="6">
        <v>47</v>
      </c>
      <c r="AN117" s="6">
        <v>445</v>
      </c>
      <c r="AO117" s="6">
        <v>13018</v>
      </c>
      <c r="AP117" s="6">
        <v>5.8500000000000003E-2</v>
      </c>
      <c r="AQ117" s="6">
        <v>0.79610000000000003</v>
      </c>
      <c r="AR117" s="6">
        <v>0.56159999999999999</v>
      </c>
      <c r="AT117" s="6">
        <f t="shared" si="0"/>
        <v>0</v>
      </c>
      <c r="AU117" s="6">
        <f t="shared" si="1"/>
        <v>315.42500000000001</v>
      </c>
      <c r="AV117" s="6">
        <f t="shared" si="2"/>
        <v>281.74</v>
      </c>
      <c r="AW117" s="7">
        <f t="shared" si="3"/>
        <v>41.102777777777774</v>
      </c>
      <c r="AX117" s="6">
        <f t="shared" si="4"/>
        <v>2.0476190476190474</v>
      </c>
      <c r="AY117" s="6">
        <f t="shared" si="5"/>
        <v>276.97872340425533</v>
      </c>
      <c r="BA117" s="6">
        <f>VLOOKUP(A117, ALL_AP_DATA!$A$2:$F$3600, 6, FALSE)</f>
        <v>804</v>
      </c>
      <c r="BB117" s="6">
        <f>VLOOKUP(A117, projmetadata!$A$2:$D$2036, 4, FALSE)</f>
        <v>233399</v>
      </c>
      <c r="BC117" s="6" t="e">
        <f t="array" aca="1" ref="BC117" ca="1">_xludf.IFS(I117&lt;&gt;0, F117/I117, P117&lt;&gt;0, M117/P117, W117&lt;&gt;0, T117/W117, AD117&lt;&gt;0, AA117/AD117, AK117&lt;&gt;0, AH117/AK117, AR117&lt;&gt;0, AO117/AR117, TRUE, 0)</f>
        <v>#NAME?</v>
      </c>
      <c r="BE117" s="6" t="e">
        <f t="shared" ca="1" si="14"/>
        <v>#NAME?</v>
      </c>
      <c r="BF117" s="6" t="e">
        <f t="shared" ca="1" si="15"/>
        <v>#NAME?</v>
      </c>
      <c r="BG117" s="6"/>
      <c r="BH117" s="6">
        <f>VLOOKUP(A117, ALL_AP_DATA!$A$2:$D$3600, 3, FALSE)</f>
        <v>396</v>
      </c>
      <c r="BI117" s="6">
        <f>VLOOKUP(A117, ALL_AP_DATA!$A$2:$E$3600, 5, FALSE)</f>
        <v>23182</v>
      </c>
      <c r="BJ117" s="6">
        <f t="shared" si="9"/>
        <v>28.833333333333332</v>
      </c>
      <c r="BK117" s="6">
        <f t="shared" si="16"/>
        <v>0.4925373134328358</v>
      </c>
    </row>
    <row r="118" spans="1:63" ht="15.75" customHeight="1" x14ac:dyDescent="0.2">
      <c r="A118" s="6" t="s">
        <v>178</v>
      </c>
      <c r="B118" s="6" t="s">
        <v>61</v>
      </c>
      <c r="C118" s="6">
        <v>1</v>
      </c>
      <c r="D118" s="6">
        <v>2</v>
      </c>
      <c r="E118" s="6">
        <v>2</v>
      </c>
      <c r="F118" s="6">
        <v>15</v>
      </c>
      <c r="G118" s="6">
        <v>7.1999999999999998E-3</v>
      </c>
      <c r="H118" s="6">
        <v>3.0300000000000001E-2</v>
      </c>
      <c r="I118" s="6">
        <v>7.3000000000000001E-3</v>
      </c>
      <c r="X118" s="6">
        <v>9</v>
      </c>
      <c r="Y118" s="6">
        <v>72</v>
      </c>
      <c r="Z118" s="6">
        <v>41</v>
      </c>
      <c r="AA118" s="6">
        <v>1351</v>
      </c>
      <c r="AB118" s="6">
        <v>0.25900000000000001</v>
      </c>
      <c r="AC118" s="6">
        <v>0.62119999999999997</v>
      </c>
      <c r="AD118" s="6">
        <v>0.65900000000000003</v>
      </c>
      <c r="AE118" s="6">
        <v>4</v>
      </c>
      <c r="AF118" s="6">
        <v>14</v>
      </c>
      <c r="AG118" s="6">
        <v>30</v>
      </c>
      <c r="AH118" s="6">
        <v>763</v>
      </c>
      <c r="AI118" s="6">
        <v>5.04E-2</v>
      </c>
      <c r="AJ118" s="6">
        <v>0.45450000000000002</v>
      </c>
      <c r="AK118" s="6">
        <v>0.37219999999999998</v>
      </c>
      <c r="AT118" s="6">
        <f t="shared" si="0"/>
        <v>7.5</v>
      </c>
      <c r="AU118" s="6" t="str">
        <f t="shared" si="1"/>
        <v/>
      </c>
      <c r="AV118" s="6" t="str">
        <f t="shared" si="2"/>
        <v/>
      </c>
      <c r="AW118" s="7">
        <f t="shared" si="3"/>
        <v>18.763888888888889</v>
      </c>
      <c r="AX118" s="6">
        <f t="shared" si="4"/>
        <v>54.5</v>
      </c>
      <c r="AY118" s="6" t="str">
        <f t="shared" si="5"/>
        <v/>
      </c>
      <c r="BA118" s="6">
        <f>VLOOKUP(A118, ALL_AP_DATA!$A$2:$F$3600, 6, FALSE)</f>
        <v>278</v>
      </c>
      <c r="BB118" s="6">
        <f>VLOOKUP(A118, projmetadata!$A$2:$D$2036, 4, FALSE)</f>
        <v>68369</v>
      </c>
      <c r="BC118" s="6" t="e">
        <f t="array" aca="1" ref="BC118" ca="1">_xludf.IFS(I118&lt;&gt;0, F118/I118, P118&lt;&gt;0, M118/P118, W118&lt;&gt;0, T118/W118, AD118&lt;&gt;0, AA118/AD118, AK118&lt;&gt;0, AH118/AK118, AR118&lt;&gt;0, AO118/AR118, TRUE, 0)</f>
        <v>#NAME?</v>
      </c>
      <c r="BE118" s="6" t="e">
        <f t="shared" ca="1" si="14"/>
        <v>#NAME?</v>
      </c>
      <c r="BF118" s="6" t="e">
        <f t="shared" ca="1" si="15"/>
        <v>#NAME?</v>
      </c>
      <c r="BG118" s="6"/>
      <c r="BH118" s="6">
        <f>VLOOKUP(A118, ALL_AP_DATA!$A$2:$D$3600, 3, FALSE)</f>
        <v>81</v>
      </c>
      <c r="BI118" s="6">
        <f>VLOOKUP(A118, ALL_AP_DATA!$A$2:$E$3600, 5, FALSE)</f>
        <v>2050</v>
      </c>
      <c r="BJ118" s="6">
        <f t="shared" si="9"/>
        <v>7.3741007194244608</v>
      </c>
      <c r="BK118" s="6">
        <f t="shared" si="16"/>
        <v>0.29136690647482016</v>
      </c>
    </row>
    <row r="119" spans="1:63" ht="15.75" customHeight="1" x14ac:dyDescent="0.2">
      <c r="A119" s="6" t="s">
        <v>179</v>
      </c>
      <c r="B119" s="6" t="s">
        <v>64</v>
      </c>
      <c r="C119" s="6">
        <v>3</v>
      </c>
      <c r="D119" s="6">
        <v>9</v>
      </c>
      <c r="E119" s="6">
        <v>0</v>
      </c>
      <c r="F119" s="6">
        <v>0</v>
      </c>
      <c r="G119" s="6">
        <v>4.7100000000000003E-2</v>
      </c>
      <c r="H119" s="6">
        <v>0</v>
      </c>
      <c r="I119" s="6">
        <v>0</v>
      </c>
      <c r="Q119" s="6">
        <v>3</v>
      </c>
      <c r="R119" s="6">
        <v>9</v>
      </c>
      <c r="S119" s="6">
        <v>10</v>
      </c>
      <c r="T119" s="6">
        <v>1158</v>
      </c>
      <c r="U119" s="6">
        <v>4.7100000000000003E-2</v>
      </c>
      <c r="V119" s="6">
        <v>1</v>
      </c>
      <c r="W119" s="6">
        <v>0.34399999999999997</v>
      </c>
      <c r="X119" s="6">
        <v>8</v>
      </c>
      <c r="Y119" s="6">
        <v>76</v>
      </c>
      <c r="Z119" s="6">
        <v>8</v>
      </c>
      <c r="AA119" s="6">
        <v>1189</v>
      </c>
      <c r="AB119" s="6">
        <v>0.39789999999999998</v>
      </c>
      <c r="AC119" s="6">
        <v>0.8</v>
      </c>
      <c r="AD119" s="6">
        <v>0.35320000000000001</v>
      </c>
      <c r="AE119" s="6">
        <v>10</v>
      </c>
      <c r="AF119" s="6">
        <v>62</v>
      </c>
      <c r="AG119" s="6">
        <v>8</v>
      </c>
      <c r="AH119" s="6">
        <v>1773</v>
      </c>
      <c r="AI119" s="6">
        <v>0.3246</v>
      </c>
      <c r="AJ119" s="6">
        <v>0.8</v>
      </c>
      <c r="AK119" s="6">
        <v>0.52669999999999995</v>
      </c>
      <c r="AT119" s="6">
        <f t="shared" si="0"/>
        <v>0</v>
      </c>
      <c r="AU119" s="6" t="str">
        <f t="shared" si="1"/>
        <v/>
      </c>
      <c r="AV119" s="6">
        <f t="shared" si="2"/>
        <v>128.66666666666666</v>
      </c>
      <c r="AW119" s="7">
        <f t="shared" si="3"/>
        <v>15.644736842105264</v>
      </c>
      <c r="AX119" s="6">
        <f t="shared" si="4"/>
        <v>28.596774193548388</v>
      </c>
      <c r="AY119" s="6" t="str">
        <f t="shared" si="5"/>
        <v/>
      </c>
      <c r="BA119" s="6">
        <f>VLOOKUP(A119, ALL_AP_DATA!$A$2:$F$3600, 6, FALSE)</f>
        <v>191</v>
      </c>
      <c r="BB119" s="6">
        <f>VLOOKUP(A119, projmetadata!$A$2:$D$2036, 4, FALSE)</f>
        <v>16201</v>
      </c>
      <c r="BC119" s="6" t="e">
        <f t="array" aca="1" ref="BC119" ca="1">_xludf.IFS(I119&lt;&gt;0, F119/I119, P119&lt;&gt;0, M119/P119, W119&lt;&gt;0, T119/W119, AD119&lt;&gt;0, AA119/AD119, AK119&lt;&gt;0, AH119/AK119, AR119&lt;&gt;0, AO119/AR119, TRUE, 0)</f>
        <v>#NAME?</v>
      </c>
      <c r="BE119" s="6" t="e">
        <f t="shared" ca="1" si="14"/>
        <v>#NAME?</v>
      </c>
      <c r="BF119" s="6" t="e">
        <f t="shared" ca="1" si="15"/>
        <v>#NAME?</v>
      </c>
      <c r="BG119" s="6"/>
      <c r="BH119" s="6">
        <f>VLOOKUP(A119, ALL_AP_DATA!$A$2:$D$3600, 3, FALSE)</f>
        <v>107</v>
      </c>
      <c r="BI119" s="6">
        <f>VLOOKUP(A119, ALL_AP_DATA!$A$2:$E$3600, 5, FALSE)</f>
        <v>3366</v>
      </c>
      <c r="BJ119" s="6">
        <f t="shared" si="9"/>
        <v>17.623036649214658</v>
      </c>
      <c r="BK119" s="6">
        <f t="shared" si="16"/>
        <v>0.56020942408376961</v>
      </c>
    </row>
    <row r="120" spans="1:63" ht="15.75" customHeight="1" x14ac:dyDescent="0.2">
      <c r="A120" s="6" t="s">
        <v>180</v>
      </c>
      <c r="B120" s="6" t="s">
        <v>64</v>
      </c>
      <c r="C120" s="6">
        <v>4</v>
      </c>
      <c r="D120" s="6">
        <v>16</v>
      </c>
      <c r="E120" s="6">
        <v>89</v>
      </c>
      <c r="F120" s="6">
        <v>4529</v>
      </c>
      <c r="G120" s="6">
        <v>0.1143</v>
      </c>
      <c r="H120" s="6">
        <v>0.67420000000000002</v>
      </c>
      <c r="I120" s="6">
        <v>0.34899999999999998</v>
      </c>
      <c r="Q120" s="6">
        <v>9</v>
      </c>
      <c r="R120" s="6">
        <v>44</v>
      </c>
      <c r="S120" s="6">
        <v>124</v>
      </c>
      <c r="T120" s="6">
        <v>10160</v>
      </c>
      <c r="U120" s="6">
        <v>0.31430000000000002</v>
      </c>
      <c r="V120" s="6">
        <v>0.93940000000000001</v>
      </c>
      <c r="W120" s="6">
        <v>0.78300000000000003</v>
      </c>
      <c r="X120" s="6">
        <v>10</v>
      </c>
      <c r="Y120" s="6">
        <v>52</v>
      </c>
      <c r="Z120" s="6">
        <v>114</v>
      </c>
      <c r="AA120" s="6">
        <v>8019</v>
      </c>
      <c r="AB120" s="6">
        <v>0.37140000000000001</v>
      </c>
      <c r="AC120" s="6">
        <v>0.86360000000000003</v>
      </c>
      <c r="AD120" s="6">
        <v>0.61799999999999999</v>
      </c>
      <c r="AE120" s="6">
        <v>3</v>
      </c>
      <c r="AF120" s="6">
        <v>12</v>
      </c>
      <c r="AG120" s="6">
        <v>82</v>
      </c>
      <c r="AH120" s="6">
        <v>3756</v>
      </c>
      <c r="AI120" s="6">
        <v>8.5699999999999998E-2</v>
      </c>
      <c r="AJ120" s="6">
        <v>0.62119999999999997</v>
      </c>
      <c r="AK120" s="6">
        <v>0.28949999999999998</v>
      </c>
      <c r="AT120" s="6">
        <f t="shared" si="0"/>
        <v>283.0625</v>
      </c>
      <c r="AU120" s="6" t="str">
        <f t="shared" si="1"/>
        <v/>
      </c>
      <c r="AV120" s="6">
        <f t="shared" si="2"/>
        <v>230.90909090909091</v>
      </c>
      <c r="AW120" s="7">
        <f t="shared" si="3"/>
        <v>154.21153846153845</v>
      </c>
      <c r="AX120" s="6">
        <f t="shared" si="4"/>
        <v>313</v>
      </c>
      <c r="AY120" s="6" t="str">
        <f t="shared" si="5"/>
        <v/>
      </c>
      <c r="BA120" s="6">
        <f>VLOOKUP(A120, ALL_AP_DATA!$A$2:$F$3600, 6, FALSE)</f>
        <v>140</v>
      </c>
      <c r="BB120" s="6">
        <f>VLOOKUP(A120, projmetadata!$A$2:$D$2036, 4, FALSE)</f>
        <v>14258</v>
      </c>
      <c r="BC120" s="6" t="e">
        <f t="array" aca="1" ref="BC120" ca="1">_xludf.IFS(I120&lt;&gt;0, F120/I120, P120&lt;&gt;0, M120/P120, W120&lt;&gt;0, T120/W120, AD120&lt;&gt;0, AA120/AD120, AK120&lt;&gt;0, AH120/AK120, AR120&lt;&gt;0, AO120/AR120, TRUE, 0)</f>
        <v>#NAME?</v>
      </c>
      <c r="BE120" s="6" t="e">
        <f t="shared" ca="1" si="14"/>
        <v>#NAME?</v>
      </c>
      <c r="BF120" s="6" t="e">
        <f t="shared" ca="1" si="15"/>
        <v>#NAME?</v>
      </c>
      <c r="BG120" s="6"/>
      <c r="BH120" s="6">
        <f>VLOOKUP(A120, ALL_AP_DATA!$A$2:$D$3600, 3, FALSE)</f>
        <v>85</v>
      </c>
      <c r="BI120" s="6">
        <f>VLOOKUP(A120, ALL_AP_DATA!$A$2:$E$3600, 5, FALSE)</f>
        <v>12976</v>
      </c>
      <c r="BJ120" s="6">
        <f t="shared" si="9"/>
        <v>92.685714285714283</v>
      </c>
      <c r="BK120" s="6">
        <f t="shared" si="16"/>
        <v>0.6071428571428571</v>
      </c>
    </row>
    <row r="121" spans="1:63" ht="15.75" customHeight="1" x14ac:dyDescent="0.2">
      <c r="A121" s="6" t="s">
        <v>181</v>
      </c>
      <c r="B121" s="6" t="s">
        <v>61</v>
      </c>
      <c r="X121" s="6">
        <v>8</v>
      </c>
      <c r="Y121" s="6">
        <v>198</v>
      </c>
      <c r="Z121" s="6">
        <v>0</v>
      </c>
      <c r="AA121" s="6">
        <v>0</v>
      </c>
      <c r="AB121" s="6">
        <v>0.47939999999999999</v>
      </c>
      <c r="AC121" s="6">
        <v>0</v>
      </c>
      <c r="AD121" s="6">
        <v>0</v>
      </c>
      <c r="AE121" s="6">
        <v>1</v>
      </c>
      <c r="AF121" s="6">
        <v>9</v>
      </c>
      <c r="AG121" s="6">
        <v>0</v>
      </c>
      <c r="AH121" s="6">
        <v>0</v>
      </c>
      <c r="AI121" s="6">
        <v>2.18E-2</v>
      </c>
      <c r="AJ121" s="6">
        <v>0</v>
      </c>
      <c r="AK121" s="6">
        <v>0</v>
      </c>
      <c r="AT121" s="6" t="str">
        <f t="shared" si="0"/>
        <v/>
      </c>
      <c r="AU121" s="6" t="str">
        <f t="shared" si="1"/>
        <v/>
      </c>
      <c r="AV121" s="6" t="str">
        <f t="shared" si="2"/>
        <v/>
      </c>
      <c r="AW121" s="7">
        <f t="shared" si="3"/>
        <v>0</v>
      </c>
      <c r="AX121" s="6">
        <f t="shared" si="4"/>
        <v>0</v>
      </c>
      <c r="AY121" s="6" t="str">
        <f t="shared" si="5"/>
        <v/>
      </c>
      <c r="BA121" s="6">
        <f>VLOOKUP(A121, ALL_AP_DATA!$A$2:$F$3600, 6, FALSE)</f>
        <v>413</v>
      </c>
      <c r="BB121" s="6">
        <f>VLOOKUP(A121, projmetadata!$A$2:$D$2036, 4, FALSE)</f>
        <v>71927</v>
      </c>
      <c r="BC121" s="6" t="e">
        <f t="array" aca="1" ref="BC121" ca="1">_xludf.IFS(I121&lt;&gt;0, F121/I121, P121&lt;&gt;0, M121/P121, W121&lt;&gt;0, T121/W121, AD121&lt;&gt;0, AA121/AD121, AK121&lt;&gt;0, AH121/AK121, AR121&lt;&gt;0, AO121/AR121, TRUE, 0)</f>
        <v>#NAME?</v>
      </c>
      <c r="BE121" s="6" t="e">
        <f t="shared" ca="1" si="14"/>
        <v>#NAME?</v>
      </c>
      <c r="BF121" s="6" t="e">
        <f t="shared" ca="1" si="15"/>
        <v>#NAME?</v>
      </c>
      <c r="BG121" s="6"/>
      <c r="BH121" s="6">
        <f>VLOOKUP(A121, ALL_AP_DATA!$A$2:$D$3600, 3, FALSE)</f>
        <v>198</v>
      </c>
      <c r="BI121" s="6">
        <f>VLOOKUP(A121, ALL_AP_DATA!$A$2:$E$3600, 5, FALSE)</f>
        <v>4258</v>
      </c>
      <c r="BJ121" s="6">
        <f t="shared" si="9"/>
        <v>10.309927360774818</v>
      </c>
      <c r="BK121" s="6">
        <f t="shared" si="16"/>
        <v>0.47941888619854722</v>
      </c>
    </row>
    <row r="122" spans="1:63" ht="15.75" customHeight="1" x14ac:dyDescent="0.2">
      <c r="A122" s="6" t="s">
        <v>182</v>
      </c>
      <c r="B122" s="6" t="s">
        <v>61</v>
      </c>
      <c r="Q122" s="6">
        <v>4</v>
      </c>
      <c r="R122" s="6">
        <v>8</v>
      </c>
      <c r="S122" s="6">
        <v>14</v>
      </c>
      <c r="T122" s="6">
        <v>817</v>
      </c>
      <c r="U122" s="6">
        <v>5.7000000000000002E-3</v>
      </c>
      <c r="V122" s="6">
        <v>0.26419999999999999</v>
      </c>
      <c r="W122" s="6">
        <v>0.1236</v>
      </c>
      <c r="X122" s="6">
        <v>46</v>
      </c>
      <c r="Y122" s="6">
        <v>696</v>
      </c>
      <c r="Z122" s="6">
        <v>40</v>
      </c>
      <c r="AA122" s="6">
        <v>3357</v>
      </c>
      <c r="AB122" s="6">
        <v>0.49569999999999997</v>
      </c>
      <c r="AC122" s="6">
        <v>0.75470000000000004</v>
      </c>
      <c r="AD122" s="6">
        <v>0.50800000000000001</v>
      </c>
      <c r="AE122" s="6">
        <v>111</v>
      </c>
      <c r="AF122" s="6">
        <v>445</v>
      </c>
      <c r="AG122" s="6">
        <v>42</v>
      </c>
      <c r="AH122" s="6">
        <v>3321</v>
      </c>
      <c r="AI122" s="6">
        <v>0.317</v>
      </c>
      <c r="AJ122" s="6">
        <v>0.79249999999999998</v>
      </c>
      <c r="AK122" s="6">
        <v>0.50260000000000005</v>
      </c>
      <c r="AT122" s="6" t="str">
        <f t="shared" si="0"/>
        <v/>
      </c>
      <c r="AU122" s="6" t="str">
        <f t="shared" si="1"/>
        <v/>
      </c>
      <c r="AV122" s="6">
        <f t="shared" si="2"/>
        <v>102.125</v>
      </c>
      <c r="AW122" s="7">
        <f t="shared" si="3"/>
        <v>4.8232758620689653</v>
      </c>
      <c r="AX122" s="6">
        <f t="shared" si="4"/>
        <v>7.4629213483146071</v>
      </c>
      <c r="AY122" s="6" t="str">
        <f t="shared" si="5"/>
        <v/>
      </c>
      <c r="BA122" s="6">
        <f>VLOOKUP(A122, ALL_AP_DATA!$A$2:$F$3600, 6, FALSE)</f>
        <v>1404</v>
      </c>
      <c r="BB122" s="6">
        <f>VLOOKUP(A122, projmetadata!$A$2:$D$2036, 4, FALSE)</f>
        <v>158752</v>
      </c>
      <c r="BC122" s="6" t="e">
        <f t="array" aca="1" ref="BC122" ca="1">_xludf.IFS(I122&lt;&gt;0, F122/I122, P122&lt;&gt;0, M122/P122, W122&lt;&gt;0, T122/W122, AD122&lt;&gt;0, AA122/AD122, AK122&lt;&gt;0, AH122/AK122, AR122&lt;&gt;0, AO122/AR122, TRUE, 0)</f>
        <v>#NAME?</v>
      </c>
      <c r="BE122" s="6" t="e">
        <f t="shared" ca="1" si="14"/>
        <v>#NAME?</v>
      </c>
      <c r="BF122" s="6" t="e">
        <f t="shared" ca="1" si="15"/>
        <v>#NAME?</v>
      </c>
      <c r="BG122" s="6"/>
      <c r="BH122" s="6">
        <f>VLOOKUP(A122, ALL_AP_DATA!$A$2:$D$3600, 3, FALSE)</f>
        <v>896</v>
      </c>
      <c r="BI122" s="6">
        <f>VLOOKUP(A122, ALL_AP_DATA!$A$2:$E$3600, 5, FALSE)</f>
        <v>6608</v>
      </c>
      <c r="BJ122" s="6">
        <f t="shared" si="9"/>
        <v>4.7065527065527064</v>
      </c>
      <c r="BK122" s="6">
        <f t="shared" si="16"/>
        <v>0.63817663817663817</v>
      </c>
    </row>
    <row r="123" spans="1:63" ht="15.75" customHeight="1" x14ac:dyDescent="0.2">
      <c r="A123" s="6" t="s">
        <v>183</v>
      </c>
      <c r="B123" s="6" t="s">
        <v>61</v>
      </c>
      <c r="Q123" s="6">
        <v>3</v>
      </c>
      <c r="R123" s="6">
        <v>11</v>
      </c>
      <c r="S123" s="6">
        <v>46</v>
      </c>
      <c r="T123" s="6">
        <v>913</v>
      </c>
      <c r="U123" s="6">
        <v>9.4E-2</v>
      </c>
      <c r="V123" s="6">
        <v>0.38329999999999997</v>
      </c>
      <c r="W123" s="6">
        <v>0.1779</v>
      </c>
      <c r="X123" s="6">
        <v>6</v>
      </c>
      <c r="Y123" s="6">
        <v>53</v>
      </c>
      <c r="Z123" s="6">
        <v>67</v>
      </c>
      <c r="AA123" s="6">
        <v>986</v>
      </c>
      <c r="AB123" s="6">
        <v>0.45300000000000001</v>
      </c>
      <c r="AC123" s="6">
        <v>0.55830000000000002</v>
      </c>
      <c r="AD123" s="6">
        <v>0.19220000000000001</v>
      </c>
      <c r="AE123" s="6">
        <v>2</v>
      </c>
      <c r="AF123" s="6">
        <v>10</v>
      </c>
      <c r="AG123" s="6">
        <v>9</v>
      </c>
      <c r="AH123" s="6">
        <v>34</v>
      </c>
      <c r="AI123" s="6">
        <v>8.5500000000000007E-2</v>
      </c>
      <c r="AJ123" s="6">
        <v>7.4999999999999997E-2</v>
      </c>
      <c r="AK123" s="6">
        <v>6.6E-3</v>
      </c>
      <c r="AT123" s="6" t="str">
        <f t="shared" si="0"/>
        <v/>
      </c>
      <c r="AU123" s="6" t="str">
        <f t="shared" si="1"/>
        <v/>
      </c>
      <c r="AV123" s="6">
        <f t="shared" si="2"/>
        <v>83</v>
      </c>
      <c r="AW123" s="7">
        <f t="shared" si="3"/>
        <v>18.60377358490566</v>
      </c>
      <c r="AX123" s="6">
        <f t="shared" si="4"/>
        <v>3.4</v>
      </c>
      <c r="AY123" s="6" t="str">
        <f t="shared" si="5"/>
        <v/>
      </c>
      <c r="BA123" s="6">
        <f>VLOOKUP(A123, ALL_AP_DATA!$A$2:$F$3600, 6, FALSE)</f>
        <v>117</v>
      </c>
      <c r="BB123" s="6">
        <f>VLOOKUP(A123, projmetadata!$A$2:$D$2036, 4, FALSE)</f>
        <v>32272</v>
      </c>
      <c r="BC123" s="6" t="e">
        <f t="array" aca="1" ref="BC123" ca="1">_xludf.IFS(I123&lt;&gt;0, F123/I123, P123&lt;&gt;0, M123/P123, W123&lt;&gt;0, T123/W123, AD123&lt;&gt;0, AA123/AD123, AK123&lt;&gt;0, AH123/AK123, AR123&lt;&gt;0, AO123/AR123, TRUE, 0)</f>
        <v>#NAME?</v>
      </c>
      <c r="BE123" s="6" t="e">
        <f t="shared" ca="1" si="14"/>
        <v>#NAME?</v>
      </c>
      <c r="BF123" s="6" t="e">
        <f t="shared" ca="1" si="15"/>
        <v>#NAME?</v>
      </c>
      <c r="BG123" s="6"/>
      <c r="BH123" s="6">
        <f>VLOOKUP(A123, ALL_AP_DATA!$A$2:$D$3600, 3, FALSE)</f>
        <v>61</v>
      </c>
      <c r="BI123" s="6">
        <f>VLOOKUP(A123, ALL_AP_DATA!$A$2:$E$3600, 5, FALSE)</f>
        <v>5131</v>
      </c>
      <c r="BJ123" s="6">
        <f t="shared" si="9"/>
        <v>43.854700854700852</v>
      </c>
      <c r="BK123" s="6">
        <f t="shared" si="16"/>
        <v>0.5213675213675214</v>
      </c>
    </row>
    <row r="124" spans="1:63" ht="15.75" customHeight="1" x14ac:dyDescent="0.2">
      <c r="A124" s="6" t="s">
        <v>184</v>
      </c>
      <c r="B124" s="6" t="s">
        <v>64</v>
      </c>
      <c r="AT124" s="6" t="str">
        <f t="shared" si="0"/>
        <v/>
      </c>
      <c r="AU124" s="6" t="str">
        <f t="shared" si="1"/>
        <v/>
      </c>
      <c r="AV124" s="6" t="str">
        <f t="shared" si="2"/>
        <v/>
      </c>
      <c r="AW124" s="7" t="str">
        <f t="shared" si="3"/>
        <v/>
      </c>
      <c r="AX124" s="6" t="str">
        <f t="shared" si="4"/>
        <v/>
      </c>
      <c r="AY124" s="6" t="str">
        <f t="shared" si="5"/>
        <v/>
      </c>
      <c r="BA124" s="6">
        <f>VLOOKUP(A124, ALL_AP_DATA!$A$2:$F$3600, 6, FALSE)</f>
        <v>952</v>
      </c>
      <c r="BB124" s="6">
        <f>VLOOKUP(A124, projmetadata!$A$2:$D$2036, 4, FALSE)</f>
        <v>55136</v>
      </c>
      <c r="BC124" s="6" t="e">
        <f t="array" aca="1" ref="BC124" ca="1">_xludf.IFS(I124&lt;&gt;0, F124/I124, P124&lt;&gt;0, M124/P124, W124&lt;&gt;0, T124/W124, AD124&lt;&gt;0, AA124/AD124, AK124&lt;&gt;0, AH124/AK124, AR124&lt;&gt;0, AO124/AR124, TRUE, 0)</f>
        <v>#NAME?</v>
      </c>
      <c r="BE124" s="6" t="e">
        <f t="shared" ca="1" si="14"/>
        <v>#NAME?</v>
      </c>
      <c r="BF124" s="6" t="e">
        <f t="shared" ca="1" si="15"/>
        <v>#NAME?</v>
      </c>
      <c r="BG124" s="6"/>
      <c r="BH124" s="6">
        <f>VLOOKUP(A124, ALL_AP_DATA!$A$2:$D$3600, 3, FALSE)</f>
        <v>0</v>
      </c>
      <c r="BI124" s="6">
        <f>VLOOKUP(A124, ALL_AP_DATA!$A$2:$E$3600, 5, FALSE)</f>
        <v>0</v>
      </c>
      <c r="BJ124" s="6">
        <f t="shared" si="9"/>
        <v>0</v>
      </c>
      <c r="BK124" s="6">
        <f t="shared" si="16"/>
        <v>0</v>
      </c>
    </row>
    <row r="125" spans="1:63" ht="15.75" customHeight="1" x14ac:dyDescent="0.2">
      <c r="A125" s="6" t="s">
        <v>185</v>
      </c>
      <c r="B125" s="6" t="s">
        <v>61</v>
      </c>
      <c r="J125" s="6">
        <v>9</v>
      </c>
      <c r="K125" s="6">
        <v>65</v>
      </c>
      <c r="L125" s="6">
        <v>444</v>
      </c>
      <c r="M125" s="6">
        <v>60376</v>
      </c>
      <c r="N125" s="6">
        <v>0.15440000000000001</v>
      </c>
      <c r="O125" s="6">
        <v>0.7722</v>
      </c>
      <c r="P125" s="6">
        <v>0.57230000000000003</v>
      </c>
      <c r="Q125" s="6">
        <v>29</v>
      </c>
      <c r="R125" s="6">
        <v>129</v>
      </c>
      <c r="S125" s="6">
        <v>558</v>
      </c>
      <c r="T125" s="6">
        <v>86734</v>
      </c>
      <c r="U125" s="6">
        <v>0.30640000000000001</v>
      </c>
      <c r="V125" s="6">
        <v>0.97040000000000004</v>
      </c>
      <c r="W125" s="6">
        <v>0.82210000000000005</v>
      </c>
      <c r="X125" s="6">
        <v>14</v>
      </c>
      <c r="Y125" s="6">
        <v>162</v>
      </c>
      <c r="Z125" s="6">
        <v>461</v>
      </c>
      <c r="AA125" s="6">
        <v>75687</v>
      </c>
      <c r="AB125" s="6">
        <v>0.38479999999999998</v>
      </c>
      <c r="AC125" s="6">
        <v>0.80169999999999997</v>
      </c>
      <c r="AD125" s="6">
        <v>0.71740000000000004</v>
      </c>
      <c r="AE125" s="6">
        <v>28</v>
      </c>
      <c r="AF125" s="6">
        <v>138</v>
      </c>
      <c r="AG125" s="6">
        <v>532</v>
      </c>
      <c r="AH125" s="6">
        <v>79947</v>
      </c>
      <c r="AI125" s="6">
        <v>0.32779999999999998</v>
      </c>
      <c r="AJ125" s="6">
        <v>0.92520000000000002</v>
      </c>
      <c r="AK125" s="6">
        <v>0.75770000000000004</v>
      </c>
      <c r="AL125" s="6">
        <v>9</v>
      </c>
      <c r="AM125" s="6">
        <v>92</v>
      </c>
      <c r="AN125" s="6">
        <v>526</v>
      </c>
      <c r="AO125" s="6">
        <v>55755</v>
      </c>
      <c r="AP125" s="6">
        <v>0.2185</v>
      </c>
      <c r="AQ125" s="6">
        <v>0.91479999999999995</v>
      </c>
      <c r="AR125" s="6">
        <v>0.52849999999999997</v>
      </c>
      <c r="AT125" s="6" t="str">
        <f t="shared" si="0"/>
        <v/>
      </c>
      <c r="AU125" s="6">
        <f t="shared" si="1"/>
        <v>928.86153846153843</v>
      </c>
      <c r="AV125" s="6">
        <f t="shared" si="2"/>
        <v>672.35658914728685</v>
      </c>
      <c r="AW125" s="7">
        <f t="shared" si="3"/>
        <v>467.2037037037037</v>
      </c>
      <c r="AX125" s="6">
        <f t="shared" si="4"/>
        <v>579.32608695652175</v>
      </c>
      <c r="AY125" s="6">
        <f t="shared" si="5"/>
        <v>606.03260869565213</v>
      </c>
      <c r="BA125" s="6">
        <f>VLOOKUP(A125, ALL_AP_DATA!$A$2:$F$3600, 6, FALSE)</f>
        <v>421</v>
      </c>
      <c r="BB125" s="6">
        <f>VLOOKUP(A125, projmetadata!$A$2:$D$2036, 4, FALSE)</f>
        <v>175994</v>
      </c>
      <c r="BC125" s="6" t="e">
        <f t="array" aca="1" ref="BC125" ca="1">_xludf.IFS(I125&lt;&gt;0, F125/I125, P125&lt;&gt;0, M125/P125, W125&lt;&gt;0, T125/W125, AD125&lt;&gt;0, AA125/AD125, AK125&lt;&gt;0, AH125/AK125, AR125&lt;&gt;0, AO125/AR125, TRUE, 0)</f>
        <v>#NAME?</v>
      </c>
      <c r="BE125" s="6" t="e">
        <f t="shared" ca="1" si="14"/>
        <v>#NAME?</v>
      </c>
      <c r="BF125" s="6" t="e">
        <f t="shared" ca="1" si="15"/>
        <v>#NAME?</v>
      </c>
      <c r="BG125" s="6"/>
      <c r="BH125" s="6">
        <f>VLOOKUP(A125, ALL_AP_DATA!$A$2:$D$3600, 3, FALSE)</f>
        <v>250</v>
      </c>
      <c r="BI125" s="6">
        <f>VLOOKUP(A125, ALL_AP_DATA!$A$2:$E$3600, 5, FALSE)</f>
        <v>105506</v>
      </c>
      <c r="BJ125" s="6">
        <f t="shared" si="9"/>
        <v>250.60807600950119</v>
      </c>
      <c r="BK125" s="6">
        <f t="shared" si="16"/>
        <v>0.59382422802850354</v>
      </c>
    </row>
    <row r="126" spans="1:63" ht="15.75" customHeight="1" x14ac:dyDescent="0.2">
      <c r="A126" s="6" t="s">
        <v>186</v>
      </c>
      <c r="B126" s="6" t="s">
        <v>61</v>
      </c>
      <c r="C126" s="6">
        <v>5</v>
      </c>
      <c r="D126" s="6">
        <v>11</v>
      </c>
      <c r="E126" s="6">
        <v>0</v>
      </c>
      <c r="F126" s="6">
        <v>0</v>
      </c>
      <c r="G126" s="6">
        <v>8.0999999999999996E-3</v>
      </c>
      <c r="H126" s="6">
        <v>0</v>
      </c>
      <c r="I126" s="6">
        <v>0</v>
      </c>
      <c r="X126" s="6">
        <v>182</v>
      </c>
      <c r="Y126" s="6">
        <v>856</v>
      </c>
      <c r="Z126" s="6">
        <v>1</v>
      </c>
      <c r="AA126" s="6">
        <v>57</v>
      </c>
      <c r="AB126" s="6">
        <v>0.63270000000000004</v>
      </c>
      <c r="AC126" s="6">
        <v>1</v>
      </c>
      <c r="AD126" s="6">
        <v>1</v>
      </c>
      <c r="AE126" s="6">
        <v>49</v>
      </c>
      <c r="AF126" s="6">
        <v>366</v>
      </c>
      <c r="AG126" s="6">
        <v>1</v>
      </c>
      <c r="AH126" s="6">
        <v>18</v>
      </c>
      <c r="AI126" s="6">
        <v>0.27050000000000002</v>
      </c>
      <c r="AJ126" s="6">
        <v>1</v>
      </c>
      <c r="AK126" s="6">
        <v>0.31580000000000003</v>
      </c>
      <c r="AT126" s="6">
        <f t="shared" si="0"/>
        <v>0</v>
      </c>
      <c r="AU126" s="6" t="str">
        <f t="shared" si="1"/>
        <v/>
      </c>
      <c r="AV126" s="6" t="str">
        <f t="shared" si="2"/>
        <v/>
      </c>
      <c r="AW126" s="7">
        <f t="shared" si="3"/>
        <v>6.6588785046728965E-2</v>
      </c>
      <c r="AX126" s="6">
        <f t="shared" si="4"/>
        <v>4.9180327868852458E-2</v>
      </c>
      <c r="AY126" s="6" t="str">
        <f t="shared" si="5"/>
        <v/>
      </c>
      <c r="BA126" s="6">
        <f>VLOOKUP(A126, ALL_AP_DATA!$A$2:$F$3600, 6, FALSE)</f>
        <v>1353</v>
      </c>
      <c r="BB126" s="6">
        <f>VLOOKUP(A126, projmetadata!$A$2:$D$2036, 4, FALSE)</f>
        <v>300654</v>
      </c>
      <c r="BC126" s="6" t="e">
        <f t="array" aca="1" ref="BC126" ca="1">_xludf.IFS(I126&lt;&gt;0, F126/I126, P126&lt;&gt;0, M126/P126, W126&lt;&gt;0, T126/W126, AD126&lt;&gt;0, AA126/AD126, AK126&lt;&gt;0, AH126/AK126, AR126&lt;&gt;0, AO126/AR126, TRUE, 0)</f>
        <v>#NAME?</v>
      </c>
      <c r="BE126" s="6" t="e">
        <f t="shared" ca="1" si="14"/>
        <v>#NAME?</v>
      </c>
      <c r="BF126" s="6" t="e">
        <f t="shared" ca="1" si="15"/>
        <v>#NAME?</v>
      </c>
      <c r="BG126" s="6"/>
      <c r="BH126" s="6">
        <f>VLOOKUP(A126, ALL_AP_DATA!$A$2:$D$3600, 3, FALSE)</f>
        <v>982</v>
      </c>
      <c r="BI126" s="6">
        <f>VLOOKUP(A126, ALL_AP_DATA!$A$2:$E$3600, 5, FALSE)</f>
        <v>57</v>
      </c>
      <c r="BJ126" s="6">
        <f t="shared" si="9"/>
        <v>4.2128603104212861E-2</v>
      </c>
      <c r="BK126" s="6">
        <f t="shared" si="16"/>
        <v>0.72579453067257949</v>
      </c>
    </row>
    <row r="127" spans="1:63" ht="15.75" customHeight="1" x14ac:dyDescent="0.2">
      <c r="A127" s="6" t="s">
        <v>187</v>
      </c>
      <c r="B127" s="6" t="s">
        <v>64</v>
      </c>
      <c r="C127" s="6">
        <v>6</v>
      </c>
      <c r="D127" s="6">
        <v>15</v>
      </c>
      <c r="E127" s="6">
        <v>7</v>
      </c>
      <c r="F127" s="6">
        <v>766</v>
      </c>
      <c r="G127" s="6">
        <v>6.8199999999999997E-2</v>
      </c>
      <c r="H127" s="6">
        <v>0.53849999999999998</v>
      </c>
      <c r="I127" s="6">
        <v>0.26450000000000001</v>
      </c>
      <c r="Q127" s="6">
        <v>1</v>
      </c>
      <c r="R127" s="6">
        <v>2</v>
      </c>
      <c r="S127" s="6">
        <v>2</v>
      </c>
      <c r="T127" s="6">
        <v>42</v>
      </c>
      <c r="U127" s="6">
        <v>9.1000000000000004E-3</v>
      </c>
      <c r="V127" s="6">
        <v>0.15379999999999999</v>
      </c>
      <c r="W127" s="6">
        <v>1.4500000000000001E-2</v>
      </c>
      <c r="X127" s="6">
        <v>22</v>
      </c>
      <c r="Y127" s="6">
        <v>161</v>
      </c>
      <c r="Z127" s="6">
        <v>12</v>
      </c>
      <c r="AA127" s="6">
        <v>1432</v>
      </c>
      <c r="AB127" s="6">
        <v>0.73180000000000001</v>
      </c>
      <c r="AC127" s="6">
        <v>0.92310000000000003</v>
      </c>
      <c r="AD127" s="6">
        <v>0.4945</v>
      </c>
      <c r="AE127" s="6">
        <v>45</v>
      </c>
      <c r="AF127" s="6">
        <v>168</v>
      </c>
      <c r="AG127" s="6">
        <v>13</v>
      </c>
      <c r="AH127" s="6">
        <v>1434</v>
      </c>
      <c r="AI127" s="6">
        <v>0.76359999999999995</v>
      </c>
      <c r="AJ127" s="6">
        <v>1</v>
      </c>
      <c r="AK127" s="6">
        <v>0.49519999999999997</v>
      </c>
      <c r="AT127" s="6">
        <f t="shared" si="0"/>
        <v>51.06666666666667</v>
      </c>
      <c r="AU127" s="6" t="str">
        <f t="shared" si="1"/>
        <v/>
      </c>
      <c r="AV127" s="6">
        <f t="shared" si="2"/>
        <v>21</v>
      </c>
      <c r="AW127" s="7">
        <f t="shared" si="3"/>
        <v>8.8944099378881987</v>
      </c>
      <c r="AX127" s="6">
        <f t="shared" si="4"/>
        <v>8.5357142857142865</v>
      </c>
      <c r="AY127" s="6" t="str">
        <f t="shared" si="5"/>
        <v/>
      </c>
      <c r="BA127" s="6">
        <f>VLOOKUP(A127, ALL_AP_DATA!$A$2:$F$3600, 6, FALSE)</f>
        <v>220</v>
      </c>
      <c r="BB127" s="6">
        <f>VLOOKUP(A127, projmetadata!$A$2:$D$2036, 4, FALSE)</f>
        <v>24370</v>
      </c>
      <c r="BC127" s="6" t="e">
        <f t="array" aca="1" ref="BC127" ca="1">_xludf.IFS(I127&lt;&gt;0, F127/I127, P127&lt;&gt;0, M127/P127, W127&lt;&gt;0, T127/W127, AD127&lt;&gt;0, AA127/AD127, AK127&lt;&gt;0, AH127/AK127, AR127&lt;&gt;0, AO127/AR127, TRUE, 0)</f>
        <v>#NAME?</v>
      </c>
      <c r="BE127" s="6" t="e">
        <f t="shared" ca="1" si="14"/>
        <v>#NAME?</v>
      </c>
      <c r="BF127" s="6" t="e">
        <f t="shared" ca="1" si="15"/>
        <v>#NAME?</v>
      </c>
      <c r="BG127" s="6"/>
      <c r="BH127" s="6">
        <f>VLOOKUP(A127, ALL_AP_DATA!$A$2:$D$3600, 3, FALSE)</f>
        <v>196</v>
      </c>
      <c r="BI127" s="6">
        <f>VLOOKUP(A127, ALL_AP_DATA!$A$2:$E$3600, 5, FALSE)</f>
        <v>2896</v>
      </c>
      <c r="BJ127" s="6">
        <f t="shared" si="9"/>
        <v>13.163636363636364</v>
      </c>
      <c r="BK127" s="6">
        <f t="shared" si="16"/>
        <v>0.89090909090909087</v>
      </c>
    </row>
    <row r="128" spans="1:63" ht="15.75" customHeight="1" x14ac:dyDescent="0.2">
      <c r="A128" s="6" t="s">
        <v>188</v>
      </c>
      <c r="B128" s="6" t="s">
        <v>64</v>
      </c>
      <c r="C128" s="6">
        <v>3</v>
      </c>
      <c r="D128" s="6">
        <v>18</v>
      </c>
      <c r="E128" s="6">
        <v>0</v>
      </c>
      <c r="F128" s="6">
        <v>0</v>
      </c>
      <c r="G128" s="6">
        <v>3.73E-2</v>
      </c>
      <c r="H128" s="6">
        <v>0</v>
      </c>
      <c r="I128" s="6">
        <v>0</v>
      </c>
      <c r="X128" s="6">
        <v>13</v>
      </c>
      <c r="Y128" s="6">
        <v>176</v>
      </c>
      <c r="Z128" s="6">
        <v>0</v>
      </c>
      <c r="AA128" s="6">
        <v>0</v>
      </c>
      <c r="AB128" s="6">
        <v>0.3644</v>
      </c>
      <c r="AC128" s="6">
        <v>0</v>
      </c>
      <c r="AD128" s="6">
        <v>0</v>
      </c>
      <c r="AE128" s="6">
        <v>5</v>
      </c>
      <c r="AF128" s="6">
        <v>66</v>
      </c>
      <c r="AG128" s="6">
        <v>0</v>
      </c>
      <c r="AH128" s="6">
        <v>0</v>
      </c>
      <c r="AI128" s="6">
        <v>0.1366</v>
      </c>
      <c r="AJ128" s="6">
        <v>0</v>
      </c>
      <c r="AK128" s="6">
        <v>0</v>
      </c>
      <c r="AT128" s="6">
        <f t="shared" si="0"/>
        <v>0</v>
      </c>
      <c r="AU128" s="6" t="str">
        <f t="shared" si="1"/>
        <v/>
      </c>
      <c r="AV128" s="6" t="str">
        <f t="shared" si="2"/>
        <v/>
      </c>
      <c r="AW128" s="7">
        <f t="shared" si="3"/>
        <v>0</v>
      </c>
      <c r="AX128" s="6">
        <f t="shared" si="4"/>
        <v>0</v>
      </c>
      <c r="AY128" s="6" t="str">
        <f t="shared" si="5"/>
        <v/>
      </c>
      <c r="BA128" s="6">
        <f>VLOOKUP(A128, ALL_AP_DATA!$A$2:$F$3600, 6, FALSE)</f>
        <v>483</v>
      </c>
      <c r="BB128" s="6">
        <f>VLOOKUP(A128, projmetadata!$A$2:$D$2036, 4, FALSE)</f>
        <v>123938</v>
      </c>
      <c r="BC128" s="6" t="e">
        <f t="array" aca="1" ref="BC128" ca="1">_xludf.IFS(I128&lt;&gt;0, F128/I128, P128&lt;&gt;0, M128/P128, W128&lt;&gt;0, T128/W128, AD128&lt;&gt;0, AA128/AD128, AK128&lt;&gt;0, AH128/AK128, AR128&lt;&gt;0, AO128/AR128, TRUE, 0)</f>
        <v>#NAME?</v>
      </c>
      <c r="BE128" s="6" t="e">
        <f t="shared" ca="1" si="14"/>
        <v>#NAME?</v>
      </c>
      <c r="BF128" s="6" t="e">
        <f t="shared" ca="1" si="15"/>
        <v>#NAME?</v>
      </c>
      <c r="BG128" s="6"/>
      <c r="BH128" s="6">
        <f>VLOOKUP(A128, ALL_AP_DATA!$A$2:$D$3600, 3, FALSE)</f>
        <v>208</v>
      </c>
      <c r="BI128" s="6">
        <f>VLOOKUP(A128, ALL_AP_DATA!$A$2:$E$3600, 5, FALSE)</f>
        <v>0</v>
      </c>
      <c r="BJ128" s="6">
        <f t="shared" si="9"/>
        <v>0</v>
      </c>
      <c r="BK128" s="6">
        <f t="shared" si="16"/>
        <v>0.43064182194616979</v>
      </c>
    </row>
    <row r="129" spans="1:63" ht="15.75" customHeight="1" x14ac:dyDescent="0.2">
      <c r="A129" s="6" t="s">
        <v>189</v>
      </c>
      <c r="B129" s="6" t="s">
        <v>61</v>
      </c>
      <c r="X129" s="6">
        <v>2</v>
      </c>
      <c r="Y129" s="6">
        <v>10</v>
      </c>
      <c r="Z129" s="6">
        <v>0</v>
      </c>
      <c r="AA129" s="6">
        <v>0</v>
      </c>
      <c r="AB129" s="6">
        <v>1.7999999999999999E-2</v>
      </c>
      <c r="AC129" s="6">
        <v>0</v>
      </c>
      <c r="AD129" s="6">
        <v>0</v>
      </c>
      <c r="AT129" s="6" t="str">
        <f t="shared" si="0"/>
        <v/>
      </c>
      <c r="AU129" s="6" t="str">
        <f t="shared" si="1"/>
        <v/>
      </c>
      <c r="AV129" s="6" t="str">
        <f t="shared" si="2"/>
        <v/>
      </c>
      <c r="AW129" s="7">
        <f t="shared" si="3"/>
        <v>0</v>
      </c>
      <c r="AX129" s="6" t="str">
        <f t="shared" si="4"/>
        <v/>
      </c>
      <c r="AY129" s="6" t="str">
        <f t="shared" si="5"/>
        <v/>
      </c>
      <c r="BA129" s="6">
        <f>VLOOKUP(A129, ALL_AP_DATA!$A$2:$F$3600, 6, FALSE)</f>
        <v>557</v>
      </c>
      <c r="BB129" s="6">
        <f>VLOOKUP(A129, projmetadata!$A$2:$D$2036, 4, FALSE)</f>
        <v>119655</v>
      </c>
      <c r="BC129" s="6" t="e">
        <f t="array" aca="1" ref="BC129" ca="1">_xludf.IFS(I129&lt;&gt;0, F129/I129, P129&lt;&gt;0, M129/P129, W129&lt;&gt;0, T129/W129, AD129&lt;&gt;0, AA129/AD129, AK129&lt;&gt;0, AH129/AK129, AR129&lt;&gt;0, AO129/AR129, TRUE, 0)</f>
        <v>#NAME?</v>
      </c>
      <c r="BE129" s="6" t="e">
        <f t="shared" ca="1" si="14"/>
        <v>#NAME?</v>
      </c>
      <c r="BF129" s="6" t="e">
        <f t="shared" ca="1" si="15"/>
        <v>#NAME?</v>
      </c>
      <c r="BG129" s="6"/>
      <c r="BH129" s="6">
        <f>VLOOKUP(A129, ALL_AP_DATA!$A$2:$D$3600, 3, FALSE)</f>
        <v>10</v>
      </c>
      <c r="BI129" s="6">
        <f>VLOOKUP(A129, ALL_AP_DATA!$A$2:$E$3600, 5, FALSE)</f>
        <v>0</v>
      </c>
      <c r="BJ129" s="6">
        <f t="shared" si="9"/>
        <v>0</v>
      </c>
      <c r="BK129" s="6">
        <f t="shared" si="16"/>
        <v>1.7953321364452424E-2</v>
      </c>
    </row>
    <row r="130" spans="1:63" ht="15.75" customHeight="1" x14ac:dyDescent="0.2">
      <c r="A130" s="6" t="s">
        <v>190</v>
      </c>
      <c r="B130" s="6" t="s">
        <v>61</v>
      </c>
      <c r="J130" s="6">
        <v>3</v>
      </c>
      <c r="K130" s="6">
        <v>24</v>
      </c>
      <c r="L130" s="6">
        <v>171</v>
      </c>
      <c r="M130" s="6">
        <v>8509</v>
      </c>
      <c r="N130" s="6">
        <v>0.16439999999999999</v>
      </c>
      <c r="O130" s="6">
        <v>0.72150000000000003</v>
      </c>
      <c r="P130" s="6">
        <v>0.43859999999999999</v>
      </c>
      <c r="Q130" s="6">
        <v>9</v>
      </c>
      <c r="R130" s="6">
        <v>38</v>
      </c>
      <c r="S130" s="6">
        <v>217</v>
      </c>
      <c r="T130" s="6">
        <v>13807</v>
      </c>
      <c r="U130" s="6">
        <v>0.26029999999999998</v>
      </c>
      <c r="V130" s="6">
        <v>0.91559999999999997</v>
      </c>
      <c r="W130" s="6">
        <v>0.7117</v>
      </c>
      <c r="X130" s="6">
        <v>5</v>
      </c>
      <c r="Y130" s="6">
        <v>48</v>
      </c>
      <c r="Z130" s="6">
        <v>172</v>
      </c>
      <c r="AA130" s="6">
        <v>9451</v>
      </c>
      <c r="AB130" s="6">
        <v>0.32879999999999998</v>
      </c>
      <c r="AC130" s="6">
        <v>0.72570000000000001</v>
      </c>
      <c r="AD130" s="6">
        <v>0.48720000000000002</v>
      </c>
      <c r="AE130" s="6">
        <v>12</v>
      </c>
      <c r="AF130" s="6">
        <v>28</v>
      </c>
      <c r="AG130" s="6">
        <v>92</v>
      </c>
      <c r="AH130" s="6">
        <v>4609</v>
      </c>
      <c r="AI130" s="6">
        <v>0.1918</v>
      </c>
      <c r="AJ130" s="6">
        <v>0.38819999999999999</v>
      </c>
      <c r="AK130" s="6">
        <v>0.23760000000000001</v>
      </c>
      <c r="AL130" s="6">
        <v>2</v>
      </c>
      <c r="AM130" s="6">
        <v>27</v>
      </c>
      <c r="AN130" s="6">
        <v>191</v>
      </c>
      <c r="AO130" s="6">
        <v>10750</v>
      </c>
      <c r="AP130" s="6">
        <v>0.18490000000000001</v>
      </c>
      <c r="AQ130" s="6">
        <v>0.80589999999999995</v>
      </c>
      <c r="AR130" s="6">
        <v>0.55420000000000003</v>
      </c>
      <c r="AT130" s="6" t="str">
        <f t="shared" si="0"/>
        <v/>
      </c>
      <c r="AU130" s="6">
        <f t="shared" si="1"/>
        <v>354.54166666666669</v>
      </c>
      <c r="AV130" s="6">
        <f t="shared" si="2"/>
        <v>363.34210526315792</v>
      </c>
      <c r="AW130" s="7">
        <f t="shared" si="3"/>
        <v>196.89583333333334</v>
      </c>
      <c r="AX130" s="6">
        <f t="shared" si="4"/>
        <v>164.60714285714286</v>
      </c>
      <c r="AY130" s="6">
        <f t="shared" si="5"/>
        <v>398.14814814814815</v>
      </c>
      <c r="BA130" s="6">
        <f>VLOOKUP(A130, ALL_AP_DATA!$A$2:$F$3600, 6, FALSE)</f>
        <v>146</v>
      </c>
      <c r="BB130" s="6">
        <f>VLOOKUP(A130, projmetadata!$A$2:$D$2036, 4, FALSE)</f>
        <v>20096</v>
      </c>
      <c r="BC130" s="6" t="e">
        <f t="array" aca="1" ref="BC130" ca="1">_xludf.IFS(I130&lt;&gt;0, F130/I130, P130&lt;&gt;0, M130/P130, W130&lt;&gt;0, T130/W130, AD130&lt;&gt;0, AA130/AD130, AK130&lt;&gt;0, AH130/AK130, AR130&lt;&gt;0, AO130/AR130, TRUE, 0)</f>
        <v>#NAME?</v>
      </c>
      <c r="BE130" s="6" t="e">
        <f t="shared" ca="1" si="14"/>
        <v>#NAME?</v>
      </c>
      <c r="BF130" s="6" t="e">
        <f t="shared" ca="1" si="15"/>
        <v>#NAME?</v>
      </c>
      <c r="BG130" s="6"/>
      <c r="BH130" s="6">
        <f>VLOOKUP(A130, ALL_AP_DATA!$A$2:$D$3600, 3, FALSE)</f>
        <v>80</v>
      </c>
      <c r="BI130" s="6">
        <f>VLOOKUP(A130, ALL_AP_DATA!$A$2:$E$3600, 5, FALSE)</f>
        <v>19399</v>
      </c>
      <c r="BJ130" s="6">
        <f t="shared" si="9"/>
        <v>132.86986301369862</v>
      </c>
      <c r="BK130" s="6">
        <f t="shared" si="16"/>
        <v>0.54794520547945202</v>
      </c>
    </row>
    <row r="131" spans="1:63" ht="15.75" customHeight="1" x14ac:dyDescent="0.2">
      <c r="A131" s="6" t="s">
        <v>191</v>
      </c>
      <c r="B131" s="6" t="s">
        <v>61</v>
      </c>
      <c r="X131" s="6">
        <v>43</v>
      </c>
      <c r="Y131" s="6">
        <v>435</v>
      </c>
      <c r="Z131" s="6">
        <v>0</v>
      </c>
      <c r="AA131" s="6">
        <v>0</v>
      </c>
      <c r="AB131" s="6">
        <v>0.56130000000000002</v>
      </c>
      <c r="AC131" s="6">
        <v>0</v>
      </c>
      <c r="AD131" s="6">
        <v>0</v>
      </c>
      <c r="AE131" s="6">
        <v>3</v>
      </c>
      <c r="AF131" s="6">
        <v>9</v>
      </c>
      <c r="AG131" s="6">
        <v>0</v>
      </c>
      <c r="AH131" s="6">
        <v>0</v>
      </c>
      <c r="AI131" s="6">
        <v>1.1599999999999999E-2</v>
      </c>
      <c r="AJ131" s="6">
        <v>0</v>
      </c>
      <c r="AK131" s="6">
        <v>0</v>
      </c>
      <c r="AT131" s="6" t="str">
        <f t="shared" si="0"/>
        <v/>
      </c>
      <c r="AU131" s="6" t="str">
        <f t="shared" si="1"/>
        <v/>
      </c>
      <c r="AV131" s="6" t="str">
        <f t="shared" si="2"/>
        <v/>
      </c>
      <c r="AW131" s="7">
        <f t="shared" si="3"/>
        <v>0</v>
      </c>
      <c r="AX131" s="6">
        <f t="shared" si="4"/>
        <v>0</v>
      </c>
      <c r="AY131" s="6" t="str">
        <f t="shared" si="5"/>
        <v/>
      </c>
      <c r="BA131" s="6">
        <f>VLOOKUP(A131, ALL_AP_DATA!$A$2:$F$3600, 6, FALSE)</f>
        <v>775</v>
      </c>
      <c r="BB131" s="6">
        <f>VLOOKUP(A131, projmetadata!$A$2:$D$2036, 4, FALSE)</f>
        <v>463058</v>
      </c>
      <c r="BC131" s="6" t="e">
        <f t="array" aca="1" ref="BC131" ca="1">_xludf.IFS(I131&lt;&gt;0, F131/I131, P131&lt;&gt;0, M131/P131, W131&lt;&gt;0, T131/W131, AD131&lt;&gt;0, AA131/AD131, AK131&lt;&gt;0, AH131/AK131, AR131&lt;&gt;0, AO131/AR131, TRUE, 0)</f>
        <v>#NAME?</v>
      </c>
      <c r="BE131" s="6" t="e">
        <f t="shared" ca="1" si="14"/>
        <v>#NAME?</v>
      </c>
      <c r="BF131" s="6" t="e">
        <f t="shared" ca="1" si="15"/>
        <v>#NAME?</v>
      </c>
      <c r="BG131" s="6"/>
      <c r="BH131" s="6">
        <f>VLOOKUP(A131, ALL_AP_DATA!$A$2:$D$3600, 3, FALSE)</f>
        <v>441</v>
      </c>
      <c r="BI131" s="6">
        <f>VLOOKUP(A131, ALL_AP_DATA!$A$2:$E$3600, 5, FALSE)</f>
        <v>2769</v>
      </c>
      <c r="BJ131" s="6">
        <f t="shared" si="9"/>
        <v>3.5729032258064515</v>
      </c>
      <c r="BK131" s="6">
        <f t="shared" si="16"/>
        <v>0.56903225806451618</v>
      </c>
    </row>
    <row r="132" spans="1:63" ht="15.75" customHeight="1" x14ac:dyDescent="0.2">
      <c r="A132" s="6" t="s">
        <v>192</v>
      </c>
      <c r="B132" s="6" t="s">
        <v>61</v>
      </c>
      <c r="C132" s="6">
        <v>26</v>
      </c>
      <c r="D132" s="6">
        <v>94</v>
      </c>
      <c r="E132" s="6">
        <v>72</v>
      </c>
      <c r="F132" s="6">
        <v>4653</v>
      </c>
      <c r="G132" s="6">
        <v>2.81E-2</v>
      </c>
      <c r="H132" s="6">
        <v>0.10929999999999999</v>
      </c>
      <c r="I132" s="6">
        <v>2.9899999999999999E-2</v>
      </c>
      <c r="J132" s="6">
        <v>13</v>
      </c>
      <c r="K132" s="6">
        <v>70</v>
      </c>
      <c r="L132" s="6">
        <v>228</v>
      </c>
      <c r="M132" s="6">
        <v>23653</v>
      </c>
      <c r="N132" s="6">
        <v>2.0899999999999998E-2</v>
      </c>
      <c r="O132" s="6">
        <v>0.34599999999999997</v>
      </c>
      <c r="P132" s="6">
        <v>0.1522</v>
      </c>
      <c r="Q132" s="6">
        <v>89</v>
      </c>
      <c r="R132" s="6">
        <v>447</v>
      </c>
      <c r="S132" s="6">
        <v>557</v>
      </c>
      <c r="T132" s="6">
        <v>96527</v>
      </c>
      <c r="U132" s="6">
        <v>0.1338</v>
      </c>
      <c r="V132" s="6">
        <v>0.84519999999999995</v>
      </c>
      <c r="W132" s="6">
        <v>0.621</v>
      </c>
      <c r="X132" s="6">
        <v>479</v>
      </c>
      <c r="Y132" s="6">
        <v>1495</v>
      </c>
      <c r="Z132" s="6">
        <v>496</v>
      </c>
      <c r="AA132" s="6">
        <v>66494</v>
      </c>
      <c r="AB132" s="6">
        <v>0.44729999999999998</v>
      </c>
      <c r="AC132" s="6">
        <v>0.75270000000000004</v>
      </c>
      <c r="AD132" s="6">
        <v>0.42780000000000001</v>
      </c>
      <c r="AE132" s="6">
        <v>85</v>
      </c>
      <c r="AF132" s="6">
        <v>573</v>
      </c>
      <c r="AG132" s="6">
        <v>479</v>
      </c>
      <c r="AH132" s="6">
        <v>49942</v>
      </c>
      <c r="AI132" s="6">
        <v>0.17150000000000001</v>
      </c>
      <c r="AJ132" s="6">
        <v>0.72689999999999999</v>
      </c>
      <c r="AK132" s="6">
        <v>0.32129999999999997</v>
      </c>
      <c r="AL132" s="6">
        <v>4</v>
      </c>
      <c r="AM132" s="6">
        <v>92</v>
      </c>
      <c r="AN132" s="6">
        <v>270</v>
      </c>
      <c r="AO132" s="6">
        <v>23702</v>
      </c>
      <c r="AP132" s="6">
        <v>2.75E-2</v>
      </c>
      <c r="AQ132" s="6">
        <v>0.40970000000000001</v>
      </c>
      <c r="AR132" s="6">
        <v>0.1525</v>
      </c>
      <c r="AT132" s="6">
        <f t="shared" si="0"/>
        <v>49.5</v>
      </c>
      <c r="AU132" s="6">
        <f t="shared" si="1"/>
        <v>337.9</v>
      </c>
      <c r="AV132" s="6">
        <f t="shared" si="2"/>
        <v>215.94407158836688</v>
      </c>
      <c r="AW132" s="7">
        <f t="shared" si="3"/>
        <v>44.477591973244145</v>
      </c>
      <c r="AX132" s="6">
        <f t="shared" si="4"/>
        <v>87.158813263525303</v>
      </c>
      <c r="AY132" s="6">
        <f t="shared" si="5"/>
        <v>257.63043478260869</v>
      </c>
      <c r="BA132" s="6">
        <f>VLOOKUP(A132, ALL_AP_DATA!$A$2:$F$3600, 6, FALSE)</f>
        <v>3342</v>
      </c>
      <c r="BB132" s="6">
        <f>VLOOKUP(A132, projmetadata!$A$2:$D$2036, 4, FALSE)</f>
        <v>625839</v>
      </c>
      <c r="BC132" s="6" t="e">
        <f t="array" aca="1" ref="BC132" ca="1">_xludf.IFS(I132&lt;&gt;0, F132/I132, P132&lt;&gt;0, M132/P132, W132&lt;&gt;0, T132/W132, AD132&lt;&gt;0, AA132/AD132, AK132&lt;&gt;0, AH132/AK132, AR132&lt;&gt;0, AO132/AR132, TRUE, 0)</f>
        <v>#NAME?</v>
      </c>
      <c r="BE132" s="6" t="e">
        <f t="shared" ca="1" si="14"/>
        <v>#NAME?</v>
      </c>
      <c r="BF132" s="6" t="e">
        <f t="shared" ca="1" si="15"/>
        <v>#NAME?</v>
      </c>
      <c r="BG132" s="6"/>
      <c r="BH132" s="6">
        <f>VLOOKUP(A132, ALL_AP_DATA!$A$2:$D$3600, 3, FALSE)</f>
        <v>1867</v>
      </c>
      <c r="BI132" s="6">
        <f>VLOOKUP(A132, ALL_AP_DATA!$A$2:$E$3600, 5, FALSE)</f>
        <v>155440</v>
      </c>
      <c r="BJ132" s="6">
        <f t="shared" si="9"/>
        <v>46.511071214841415</v>
      </c>
      <c r="BK132" s="6">
        <f t="shared" si="16"/>
        <v>0.55864751645721122</v>
      </c>
    </row>
    <row r="133" spans="1:63" ht="15.75" customHeight="1" x14ac:dyDescent="0.2">
      <c r="A133" s="6" t="s">
        <v>193</v>
      </c>
      <c r="B133" s="6" t="s">
        <v>61</v>
      </c>
      <c r="X133" s="6">
        <v>18</v>
      </c>
      <c r="Y133" s="6">
        <v>216</v>
      </c>
      <c r="Z133" s="6">
        <v>1</v>
      </c>
      <c r="AA133" s="6">
        <v>1</v>
      </c>
      <c r="AB133" s="6">
        <v>0.63339999999999996</v>
      </c>
      <c r="AC133" s="6">
        <v>1</v>
      </c>
      <c r="AD133" s="6">
        <v>1</v>
      </c>
      <c r="AE133" s="6">
        <v>5</v>
      </c>
      <c r="AF133" s="6">
        <v>14</v>
      </c>
      <c r="AG133" s="6">
        <v>0</v>
      </c>
      <c r="AH133" s="6">
        <v>0</v>
      </c>
      <c r="AI133" s="6">
        <v>4.1099999999999998E-2</v>
      </c>
      <c r="AJ133" s="6">
        <v>0</v>
      </c>
      <c r="AK133" s="6">
        <v>0</v>
      </c>
      <c r="AT133" s="6" t="str">
        <f t="shared" si="0"/>
        <v/>
      </c>
      <c r="AU133" s="6" t="str">
        <f t="shared" si="1"/>
        <v/>
      </c>
      <c r="AV133" s="6" t="str">
        <f t="shared" si="2"/>
        <v/>
      </c>
      <c r="AW133" s="7">
        <f t="shared" si="3"/>
        <v>4.6296296296296294E-3</v>
      </c>
      <c r="AX133" s="6">
        <f t="shared" si="4"/>
        <v>0</v>
      </c>
      <c r="AY133" s="6" t="str">
        <f t="shared" si="5"/>
        <v/>
      </c>
      <c r="BA133" s="6">
        <f>VLOOKUP(A133, ALL_AP_DATA!$A$2:$F$3600, 6, FALSE)</f>
        <v>341</v>
      </c>
      <c r="BB133" s="6">
        <f>VLOOKUP(A133, projmetadata!$A$2:$D$2036, 4, FALSE)</f>
        <v>17290</v>
      </c>
      <c r="BC133" s="6" t="e">
        <f t="array" aca="1" ref="BC133" ca="1">_xludf.IFS(I133&lt;&gt;0, F133/I133, P133&lt;&gt;0, M133/P133, W133&lt;&gt;0, T133/W133, AD133&lt;&gt;0, AA133/AD133, AK133&lt;&gt;0, AH133/AK133, AR133&lt;&gt;0, AO133/AR133, TRUE, 0)</f>
        <v>#NAME?</v>
      </c>
      <c r="BE133" s="6" t="e">
        <f t="shared" ca="1" si="14"/>
        <v>#NAME?</v>
      </c>
      <c r="BF133" s="6" t="e">
        <f t="shared" ca="1" si="15"/>
        <v>#NAME?</v>
      </c>
      <c r="BG133" s="6"/>
      <c r="BH133" s="6">
        <f>VLOOKUP(A133, ALL_AP_DATA!$A$2:$D$3600, 3, FALSE)</f>
        <v>223</v>
      </c>
      <c r="BI133" s="6">
        <f>VLOOKUP(A133, ALL_AP_DATA!$A$2:$E$3600, 5, FALSE)</f>
        <v>1</v>
      </c>
      <c r="BJ133" s="6">
        <f t="shared" si="9"/>
        <v>2.9325513196480938E-3</v>
      </c>
      <c r="BK133" s="6">
        <f t="shared" si="16"/>
        <v>0.6539589442815249</v>
      </c>
    </row>
    <row r="134" spans="1:63" ht="15.75" customHeight="1" x14ac:dyDescent="0.2">
      <c r="A134" s="6" t="s">
        <v>194</v>
      </c>
      <c r="B134" s="6" t="s">
        <v>64</v>
      </c>
      <c r="C134" s="6">
        <v>12</v>
      </c>
      <c r="D134" s="6">
        <v>48</v>
      </c>
      <c r="E134" s="6">
        <v>76</v>
      </c>
      <c r="F134" s="6">
        <v>15696</v>
      </c>
      <c r="G134" s="6">
        <v>0.26519999999999999</v>
      </c>
      <c r="H134" s="6">
        <v>0.55469999999999997</v>
      </c>
      <c r="I134" s="6">
        <v>0.4657</v>
      </c>
      <c r="J134" s="6">
        <v>2</v>
      </c>
      <c r="K134" s="6">
        <v>15</v>
      </c>
      <c r="L134" s="6">
        <v>74</v>
      </c>
      <c r="M134" s="6">
        <v>11666</v>
      </c>
      <c r="N134" s="6">
        <v>8.2900000000000001E-2</v>
      </c>
      <c r="O134" s="6">
        <v>0.54010000000000002</v>
      </c>
      <c r="P134" s="6">
        <v>0.34610000000000002</v>
      </c>
      <c r="Q134" s="6">
        <v>18</v>
      </c>
      <c r="R134" s="6">
        <v>73</v>
      </c>
      <c r="S134" s="6">
        <v>125</v>
      </c>
      <c r="T134" s="6">
        <v>29078</v>
      </c>
      <c r="U134" s="6">
        <v>0.40329999999999999</v>
      </c>
      <c r="V134" s="6">
        <v>0.91239999999999999</v>
      </c>
      <c r="W134" s="6">
        <v>0.86270000000000002</v>
      </c>
      <c r="X134" s="6">
        <v>4</v>
      </c>
      <c r="Y134" s="6">
        <v>23</v>
      </c>
      <c r="Z134" s="6">
        <v>83</v>
      </c>
      <c r="AA134" s="6">
        <v>11467</v>
      </c>
      <c r="AB134" s="6">
        <v>0.12709999999999999</v>
      </c>
      <c r="AC134" s="6">
        <v>0.60580000000000001</v>
      </c>
      <c r="AD134" s="6">
        <v>0.3402</v>
      </c>
      <c r="AT134" s="6">
        <f t="shared" si="0"/>
        <v>327</v>
      </c>
      <c r="AU134" s="6">
        <f t="shared" si="1"/>
        <v>777.73333333333335</v>
      </c>
      <c r="AV134" s="6">
        <f t="shared" si="2"/>
        <v>398.32876712328766</v>
      </c>
      <c r="AW134" s="7">
        <f t="shared" si="3"/>
        <v>498.56521739130437</v>
      </c>
      <c r="AX134" s="6" t="str">
        <f t="shared" si="4"/>
        <v/>
      </c>
      <c r="AY134" s="6" t="str">
        <f t="shared" si="5"/>
        <v/>
      </c>
      <c r="BA134" s="6">
        <f>VLOOKUP(A134, ALL_AP_DATA!$A$2:$F$3600, 6, FALSE)</f>
        <v>181</v>
      </c>
      <c r="BB134" s="6">
        <f>VLOOKUP(A134, projmetadata!$A$2:$D$2036, 4, FALSE)</f>
        <v>12231</v>
      </c>
      <c r="BC134" s="6" t="e">
        <f t="array" aca="1" ref="BC134" ca="1">_xludf.IFS(I134&lt;&gt;0, F134/I134, P134&lt;&gt;0, M134/P134, W134&lt;&gt;0, T134/W134, AD134&lt;&gt;0, AA134/AD134, AK134&lt;&gt;0, AH134/AK134, AR134&lt;&gt;0, AO134/AR134, TRUE, 0)</f>
        <v>#NAME?</v>
      </c>
      <c r="BE134" s="6" t="e">
        <f t="shared" ca="1" si="14"/>
        <v>#NAME?</v>
      </c>
      <c r="BF134" s="6" t="e">
        <f t="shared" ca="1" si="15"/>
        <v>#NAME?</v>
      </c>
      <c r="BG134" s="6"/>
      <c r="BH134" s="6">
        <f>VLOOKUP(A134, ALL_AP_DATA!$A$2:$D$3600, 3, FALSE)</f>
        <v>105</v>
      </c>
      <c r="BI134" s="6">
        <f>VLOOKUP(A134, ALL_AP_DATA!$A$2:$E$3600, 5, FALSE)</f>
        <v>33704</v>
      </c>
      <c r="BJ134" s="6">
        <f t="shared" si="9"/>
        <v>186.20994475138122</v>
      </c>
      <c r="BK134" s="6">
        <f t="shared" si="16"/>
        <v>0.58011049723756902</v>
      </c>
    </row>
    <row r="135" spans="1:63" ht="15.75" customHeight="1" x14ac:dyDescent="0.2">
      <c r="A135" s="6" t="s">
        <v>195</v>
      </c>
      <c r="B135" s="6" t="s">
        <v>64</v>
      </c>
      <c r="C135" s="6">
        <v>14</v>
      </c>
      <c r="D135" s="6">
        <v>157</v>
      </c>
      <c r="E135" s="6">
        <v>138</v>
      </c>
      <c r="F135" s="6">
        <v>7565</v>
      </c>
      <c r="G135" s="6">
        <v>0.17460000000000001</v>
      </c>
      <c r="H135" s="6">
        <v>0.58720000000000006</v>
      </c>
      <c r="I135" s="6">
        <v>0.30359999999999998</v>
      </c>
      <c r="Q135" s="6">
        <v>11</v>
      </c>
      <c r="R135" s="6">
        <v>27</v>
      </c>
      <c r="S135" s="6">
        <v>75</v>
      </c>
      <c r="T135" s="6">
        <v>3514</v>
      </c>
      <c r="U135" s="6">
        <v>0.03</v>
      </c>
      <c r="V135" s="6">
        <v>0.31909999999999999</v>
      </c>
      <c r="W135" s="6">
        <v>0.14099999999999999</v>
      </c>
      <c r="X135" s="6">
        <v>64</v>
      </c>
      <c r="Y135" s="6">
        <v>368</v>
      </c>
      <c r="Z135" s="6">
        <v>179</v>
      </c>
      <c r="AA135" s="6">
        <v>10461</v>
      </c>
      <c r="AB135" s="6">
        <v>0.4093</v>
      </c>
      <c r="AC135" s="6">
        <v>0.76170000000000004</v>
      </c>
      <c r="AD135" s="6">
        <v>0.4199</v>
      </c>
      <c r="AE135" s="6">
        <v>35</v>
      </c>
      <c r="AF135" s="6">
        <v>175</v>
      </c>
      <c r="AG135" s="6">
        <v>120</v>
      </c>
      <c r="AH135" s="6">
        <v>6812</v>
      </c>
      <c r="AI135" s="6">
        <v>0.19470000000000001</v>
      </c>
      <c r="AJ135" s="6">
        <v>0.51060000000000005</v>
      </c>
      <c r="AK135" s="6">
        <v>0.27339999999999998</v>
      </c>
      <c r="AT135" s="6">
        <f t="shared" si="0"/>
        <v>48.184713375796179</v>
      </c>
      <c r="AU135" s="6" t="str">
        <f t="shared" si="1"/>
        <v/>
      </c>
      <c r="AV135" s="6">
        <f t="shared" si="2"/>
        <v>130.14814814814815</v>
      </c>
      <c r="AW135" s="7">
        <f t="shared" si="3"/>
        <v>28.426630434782609</v>
      </c>
      <c r="AX135" s="6">
        <f t="shared" si="4"/>
        <v>38.925714285714285</v>
      </c>
      <c r="AY135" s="6" t="str">
        <f t="shared" si="5"/>
        <v/>
      </c>
      <c r="BA135" s="6">
        <f>VLOOKUP(A135, ALL_AP_DATA!$A$2:$F$3600, 6, FALSE)</f>
        <v>899</v>
      </c>
      <c r="BB135" s="6">
        <f>VLOOKUP(A135, projmetadata!$A$2:$D$2036, 4, FALSE)</f>
        <v>67889</v>
      </c>
      <c r="BC135" s="6" t="e">
        <f t="array" aca="1" ref="BC135" ca="1">_xludf.IFS(I135&lt;&gt;0, F135/I135, P135&lt;&gt;0, M135/P135, W135&lt;&gt;0, T135/W135, AD135&lt;&gt;0, AA135/AD135, AK135&lt;&gt;0, AH135/AK135, AR135&lt;&gt;0, AO135/AR135, TRUE, 0)</f>
        <v>#NAME?</v>
      </c>
      <c r="BE135" s="6" t="e">
        <f t="shared" ca="1" si="14"/>
        <v>#NAME?</v>
      </c>
      <c r="BF135" s="6" t="e">
        <f t="shared" ca="1" si="15"/>
        <v>#NAME?</v>
      </c>
      <c r="BG135" s="6"/>
      <c r="BH135" s="6">
        <f>VLOOKUP(A135, ALL_AP_DATA!$A$2:$D$3600, 3, FALSE)</f>
        <v>475</v>
      </c>
      <c r="BI135" s="6">
        <f>VLOOKUP(A135, ALL_AP_DATA!$A$2:$E$3600, 5, FALSE)</f>
        <v>24914</v>
      </c>
      <c r="BJ135" s="6">
        <f t="shared" si="9"/>
        <v>27.71301446051168</v>
      </c>
      <c r="BK135" s="6">
        <f t="shared" si="16"/>
        <v>0.52836484983314791</v>
      </c>
    </row>
    <row r="136" spans="1:63" ht="15.75" customHeight="1" x14ac:dyDescent="0.2">
      <c r="A136" s="6" t="s">
        <v>196</v>
      </c>
      <c r="B136" s="6" t="s">
        <v>61</v>
      </c>
      <c r="Q136" s="6">
        <v>4</v>
      </c>
      <c r="R136" s="6">
        <v>10</v>
      </c>
      <c r="S136" s="6">
        <v>15</v>
      </c>
      <c r="T136" s="6">
        <v>21875</v>
      </c>
      <c r="U136" s="6">
        <v>2.01E-2</v>
      </c>
      <c r="V136" s="6">
        <v>0.42859999999999998</v>
      </c>
      <c r="W136" s="6">
        <v>0.97009999999999996</v>
      </c>
      <c r="X136" s="6">
        <v>16</v>
      </c>
      <c r="Y136" s="6">
        <v>135</v>
      </c>
      <c r="Z136" s="6">
        <v>28</v>
      </c>
      <c r="AA136" s="6">
        <v>5402</v>
      </c>
      <c r="AB136" s="6">
        <v>0.27160000000000001</v>
      </c>
      <c r="AC136" s="6">
        <v>0.8</v>
      </c>
      <c r="AD136" s="6">
        <v>0.23960000000000001</v>
      </c>
      <c r="AE136" s="6">
        <v>10</v>
      </c>
      <c r="AF136" s="6">
        <v>90</v>
      </c>
      <c r="AG136" s="6">
        <v>8</v>
      </c>
      <c r="AH136" s="6">
        <v>4672</v>
      </c>
      <c r="AI136" s="6">
        <v>0.18110000000000001</v>
      </c>
      <c r="AJ136" s="6">
        <v>0.2286</v>
      </c>
      <c r="AK136" s="6">
        <v>0.2072</v>
      </c>
      <c r="AT136" s="6" t="str">
        <f t="shared" si="0"/>
        <v/>
      </c>
      <c r="AU136" s="6" t="str">
        <f t="shared" si="1"/>
        <v/>
      </c>
      <c r="AV136" s="6">
        <f t="shared" si="2"/>
        <v>2187.5</v>
      </c>
      <c r="AW136" s="7">
        <f t="shared" si="3"/>
        <v>40.014814814814812</v>
      </c>
      <c r="AX136" s="6">
        <f t="shared" si="4"/>
        <v>51.911111111111111</v>
      </c>
      <c r="AY136" s="6" t="str">
        <f t="shared" si="5"/>
        <v/>
      </c>
      <c r="BA136" s="6">
        <f>VLOOKUP(A136, ALL_AP_DATA!$A$2:$F$3600, 6, FALSE)</f>
        <v>497</v>
      </c>
      <c r="BB136" s="6">
        <f>VLOOKUP(A136, projmetadata!$A$2:$D$2036, 4, FALSE)</f>
        <v>51025</v>
      </c>
      <c r="BC136" s="6" t="e">
        <f t="array" aca="1" ref="BC136" ca="1">_xludf.IFS(I136&lt;&gt;0, F136/I136, P136&lt;&gt;0, M136/P136, W136&lt;&gt;0, T136/W136, AD136&lt;&gt;0, AA136/AD136, AK136&lt;&gt;0, AH136/AK136, AR136&lt;&gt;0, AO136/AR136, TRUE, 0)</f>
        <v>#NAME?</v>
      </c>
      <c r="BE136" s="6" t="e">
        <f t="shared" ca="1" si="14"/>
        <v>#NAME?</v>
      </c>
      <c r="BF136" s="6" t="e">
        <f t="shared" ca="1" si="15"/>
        <v>#NAME?</v>
      </c>
      <c r="BG136" s="6"/>
      <c r="BH136" s="6">
        <f>VLOOKUP(A136, ALL_AP_DATA!$A$2:$D$3600, 3, FALSE)</f>
        <v>198</v>
      </c>
      <c r="BI136" s="6">
        <f>VLOOKUP(A136, ALL_AP_DATA!$A$2:$E$3600, 5, FALSE)</f>
        <v>22549</v>
      </c>
      <c r="BJ136" s="6">
        <f t="shared" si="9"/>
        <v>45.370221327967805</v>
      </c>
      <c r="BK136" s="6">
        <f t="shared" si="16"/>
        <v>0.39839034205231388</v>
      </c>
    </row>
    <row r="137" spans="1:63" ht="15.75" customHeight="1" x14ac:dyDescent="0.2">
      <c r="A137" s="6" t="s">
        <v>197</v>
      </c>
      <c r="B137" s="6" t="s">
        <v>61</v>
      </c>
      <c r="C137" s="6">
        <v>1</v>
      </c>
      <c r="D137" s="6">
        <v>2</v>
      </c>
      <c r="E137" s="6">
        <v>17</v>
      </c>
      <c r="F137" s="6">
        <v>434</v>
      </c>
      <c r="G137" s="6">
        <v>1E-3</v>
      </c>
      <c r="H137" s="6">
        <v>1.0800000000000001E-2</v>
      </c>
      <c r="I137" s="6">
        <v>4.4999999999999997E-3</v>
      </c>
      <c r="J137" s="6">
        <v>30</v>
      </c>
      <c r="K137" s="6">
        <v>174</v>
      </c>
      <c r="L137" s="6">
        <v>1241</v>
      </c>
      <c r="M137" s="6">
        <v>60634</v>
      </c>
      <c r="N137" s="6">
        <v>8.6800000000000002E-2</v>
      </c>
      <c r="O137" s="6">
        <v>0.79200000000000004</v>
      </c>
      <c r="P137" s="6">
        <v>0.62860000000000005</v>
      </c>
      <c r="Q137" s="6">
        <v>62</v>
      </c>
      <c r="R137" s="6">
        <v>269</v>
      </c>
      <c r="S137" s="6">
        <v>1394</v>
      </c>
      <c r="T137" s="6">
        <v>74608</v>
      </c>
      <c r="U137" s="6">
        <v>0.13420000000000001</v>
      </c>
      <c r="V137" s="6">
        <v>0.88959999999999995</v>
      </c>
      <c r="W137" s="6">
        <v>0.77349999999999997</v>
      </c>
      <c r="X137" s="6">
        <v>50</v>
      </c>
      <c r="Y137" s="6">
        <v>866</v>
      </c>
      <c r="Z137" s="6">
        <v>1420</v>
      </c>
      <c r="AA137" s="6">
        <v>75703</v>
      </c>
      <c r="AB137" s="6">
        <v>0.43209999999999998</v>
      </c>
      <c r="AC137" s="6">
        <v>0.90620000000000001</v>
      </c>
      <c r="AD137" s="6">
        <v>0.78480000000000005</v>
      </c>
      <c r="AE137" s="6">
        <v>53</v>
      </c>
      <c r="AF137" s="6">
        <v>490</v>
      </c>
      <c r="AG137" s="6">
        <v>1373</v>
      </c>
      <c r="AH137" s="6">
        <v>74065</v>
      </c>
      <c r="AI137" s="6">
        <v>0.2445</v>
      </c>
      <c r="AJ137" s="6">
        <v>0.87619999999999998</v>
      </c>
      <c r="AK137" s="6">
        <v>0.76780000000000004</v>
      </c>
      <c r="AL137" s="6">
        <v>22</v>
      </c>
      <c r="AM137" s="6">
        <v>191</v>
      </c>
      <c r="AN137" s="6">
        <v>1269</v>
      </c>
      <c r="AO137" s="6">
        <v>68448</v>
      </c>
      <c r="AP137" s="6">
        <v>9.5299999999999996E-2</v>
      </c>
      <c r="AQ137" s="6">
        <v>0.80979999999999996</v>
      </c>
      <c r="AR137" s="6">
        <v>0.70960000000000001</v>
      </c>
      <c r="AT137" s="6">
        <f t="shared" si="0"/>
        <v>217</v>
      </c>
      <c r="AU137" s="6">
        <f t="shared" si="1"/>
        <v>348.4712643678161</v>
      </c>
      <c r="AV137" s="6">
        <f t="shared" si="2"/>
        <v>277.35315985130114</v>
      </c>
      <c r="AW137" s="7">
        <f t="shared" si="3"/>
        <v>87.416859122401846</v>
      </c>
      <c r="AX137" s="6">
        <f t="shared" si="4"/>
        <v>151.15306122448979</v>
      </c>
      <c r="AY137" s="6">
        <f t="shared" si="5"/>
        <v>358.36649214659684</v>
      </c>
      <c r="BA137" s="6">
        <f>VLOOKUP(A137, ALL_AP_DATA!$A$2:$F$3600, 6, FALSE)</f>
        <v>2004</v>
      </c>
      <c r="BB137" s="6">
        <f>VLOOKUP(A137, projmetadata!$A$2:$D$2036, 4, FALSE)</f>
        <v>577073</v>
      </c>
      <c r="BC137" s="6" t="e">
        <f t="array" aca="1" ref="BC137" ca="1">_xludf.IFS(I137&lt;&gt;0, F137/I137, P137&lt;&gt;0, M137/P137, W137&lt;&gt;0, T137/W137, AD137&lt;&gt;0, AA137/AD137, AK137&lt;&gt;0, AH137/AK137, AR137&lt;&gt;0, AO137/AR137, TRUE, 0)</f>
        <v>#NAME?</v>
      </c>
      <c r="BE137" s="6" t="e">
        <f t="shared" ca="1" si="14"/>
        <v>#NAME?</v>
      </c>
      <c r="BF137" s="6" t="e">
        <f t="shared" ca="1" si="15"/>
        <v>#NAME?</v>
      </c>
      <c r="BG137" s="6"/>
      <c r="BH137" s="6">
        <f>VLOOKUP(A137, ALL_AP_DATA!$A$2:$D$3600, 3, FALSE)</f>
        <v>1027</v>
      </c>
      <c r="BI137" s="6">
        <f>VLOOKUP(A137, ALL_AP_DATA!$A$2:$E$3600, 5, FALSE)</f>
        <v>96458</v>
      </c>
      <c r="BJ137" s="6">
        <f t="shared" si="9"/>
        <v>48.132734530938123</v>
      </c>
      <c r="BK137" s="6">
        <f t="shared" si="16"/>
        <v>0.51247504990019965</v>
      </c>
    </row>
    <row r="138" spans="1:63" ht="15.75" customHeight="1" x14ac:dyDescent="0.2">
      <c r="A138" s="6" t="s">
        <v>198</v>
      </c>
      <c r="B138" s="6" t="s">
        <v>61</v>
      </c>
      <c r="J138" s="6">
        <v>4</v>
      </c>
      <c r="K138" s="6">
        <v>33</v>
      </c>
      <c r="L138" s="6">
        <v>264</v>
      </c>
      <c r="M138" s="6">
        <v>16282</v>
      </c>
      <c r="N138" s="6">
        <v>7.0099999999999996E-2</v>
      </c>
      <c r="O138" s="6">
        <v>0.77190000000000003</v>
      </c>
      <c r="P138" s="6">
        <v>0.46260000000000001</v>
      </c>
      <c r="Q138" s="6">
        <v>16</v>
      </c>
      <c r="R138" s="6">
        <v>77</v>
      </c>
      <c r="S138" s="6">
        <v>317</v>
      </c>
      <c r="T138" s="6">
        <v>24970</v>
      </c>
      <c r="U138" s="6">
        <v>0.16350000000000001</v>
      </c>
      <c r="V138" s="6">
        <v>0.92689999999999995</v>
      </c>
      <c r="W138" s="6">
        <v>0.70940000000000003</v>
      </c>
      <c r="X138" s="6">
        <v>1</v>
      </c>
      <c r="Y138" s="6">
        <v>48</v>
      </c>
      <c r="Z138" s="6">
        <v>0</v>
      </c>
      <c r="AA138" s="6">
        <v>0</v>
      </c>
      <c r="AB138" s="6">
        <v>0.1019</v>
      </c>
      <c r="AC138" s="6">
        <v>0</v>
      </c>
      <c r="AD138" s="6">
        <v>0</v>
      </c>
      <c r="AE138" s="6">
        <v>6</v>
      </c>
      <c r="AF138" s="6">
        <v>27</v>
      </c>
      <c r="AG138" s="6">
        <v>164</v>
      </c>
      <c r="AH138" s="6">
        <v>8030</v>
      </c>
      <c r="AI138" s="6">
        <v>5.7299999999999997E-2</v>
      </c>
      <c r="AJ138" s="6">
        <v>0.47949999999999998</v>
      </c>
      <c r="AK138" s="6">
        <v>0.2281</v>
      </c>
      <c r="AL138" s="6">
        <v>2</v>
      </c>
      <c r="AM138" s="6">
        <v>48</v>
      </c>
      <c r="AN138" s="6">
        <v>288</v>
      </c>
      <c r="AO138" s="6">
        <v>19343</v>
      </c>
      <c r="AP138" s="6">
        <v>0.1019</v>
      </c>
      <c r="AQ138" s="6">
        <v>0.84209999999999996</v>
      </c>
      <c r="AR138" s="6">
        <v>0.54949999999999999</v>
      </c>
      <c r="AT138" s="6" t="str">
        <f t="shared" si="0"/>
        <v/>
      </c>
      <c r="AU138" s="6">
        <f t="shared" si="1"/>
        <v>493.39393939393938</v>
      </c>
      <c r="AV138" s="6">
        <f t="shared" si="2"/>
        <v>324.28571428571428</v>
      </c>
      <c r="AW138" s="7">
        <f t="shared" si="3"/>
        <v>0</v>
      </c>
      <c r="AX138" s="6">
        <f t="shared" si="4"/>
        <v>297.40740740740739</v>
      </c>
      <c r="AY138" s="6">
        <f t="shared" si="5"/>
        <v>402.97916666666669</v>
      </c>
      <c r="BA138" s="6">
        <f>VLOOKUP(A138, ALL_AP_DATA!$A$2:$F$3600, 6, FALSE)</f>
        <v>471</v>
      </c>
      <c r="BB138" s="6">
        <f>VLOOKUP(A138, projmetadata!$A$2:$D$2036, 4, FALSE)</f>
        <v>99671</v>
      </c>
      <c r="BC138" s="6" t="e">
        <f t="array" aca="1" ref="BC138" ca="1">_xludf.IFS(I138&lt;&gt;0, F138/I138, P138&lt;&gt;0, M138/P138, W138&lt;&gt;0, T138/W138, AD138&lt;&gt;0, AA138/AD138, AK138&lt;&gt;0, AH138/AK138, AR138&lt;&gt;0, AO138/AR138, TRUE, 0)</f>
        <v>#NAME?</v>
      </c>
      <c r="BE138" s="6" t="e">
        <f t="shared" ca="1" si="14"/>
        <v>#NAME?</v>
      </c>
      <c r="BF138" s="6" t="e">
        <f t="shared" ca="1" si="15"/>
        <v>#NAME?</v>
      </c>
      <c r="BG138" s="6"/>
      <c r="BH138" s="6">
        <f>VLOOKUP(A138, ALL_AP_DATA!$A$2:$D$3600, 3, FALSE)</f>
        <v>142</v>
      </c>
      <c r="BI138" s="6">
        <f>VLOOKUP(A138, ALL_AP_DATA!$A$2:$E$3600, 5, FALSE)</f>
        <v>35198</v>
      </c>
      <c r="BJ138" s="6">
        <f t="shared" si="9"/>
        <v>74.730360934182585</v>
      </c>
      <c r="BK138" s="6">
        <f t="shared" si="16"/>
        <v>0.30148619957537154</v>
      </c>
    </row>
    <row r="139" spans="1:63" ht="15.75" customHeight="1" x14ac:dyDescent="0.2">
      <c r="A139" s="6" t="s">
        <v>199</v>
      </c>
      <c r="B139" s="6" t="s">
        <v>64</v>
      </c>
      <c r="C139" s="6">
        <v>25</v>
      </c>
      <c r="D139" s="6">
        <v>448</v>
      </c>
      <c r="E139" s="6">
        <v>649</v>
      </c>
      <c r="F139" s="6">
        <v>43901</v>
      </c>
      <c r="G139" s="6">
        <v>0.2092</v>
      </c>
      <c r="H139" s="6">
        <v>0.58789999999999998</v>
      </c>
      <c r="I139" s="6">
        <v>0.34110000000000001</v>
      </c>
      <c r="J139" s="6">
        <v>13</v>
      </c>
      <c r="K139" s="6">
        <v>100</v>
      </c>
      <c r="L139" s="6">
        <v>510</v>
      </c>
      <c r="M139" s="6">
        <v>32054</v>
      </c>
      <c r="N139" s="6">
        <v>4.6699999999999998E-2</v>
      </c>
      <c r="O139" s="6">
        <v>0.46200000000000002</v>
      </c>
      <c r="P139" s="6">
        <v>0.24909999999999999</v>
      </c>
      <c r="Q139" s="6">
        <v>66</v>
      </c>
      <c r="R139" s="6">
        <v>330</v>
      </c>
      <c r="S139" s="6">
        <v>894</v>
      </c>
      <c r="T139" s="6">
        <v>78734</v>
      </c>
      <c r="U139" s="6">
        <v>0.15409999999999999</v>
      </c>
      <c r="V139" s="6">
        <v>0.80979999999999996</v>
      </c>
      <c r="W139" s="6">
        <v>0.61180000000000001</v>
      </c>
      <c r="X139" s="6">
        <v>112</v>
      </c>
      <c r="Y139" s="6">
        <v>754</v>
      </c>
      <c r="Z139" s="6">
        <v>714</v>
      </c>
      <c r="AA139" s="6">
        <v>41172</v>
      </c>
      <c r="AB139" s="6">
        <v>0.35199999999999998</v>
      </c>
      <c r="AC139" s="6">
        <v>0.64670000000000005</v>
      </c>
      <c r="AD139" s="6">
        <v>0.31990000000000002</v>
      </c>
      <c r="AE139" s="6">
        <v>127</v>
      </c>
      <c r="AF139" s="6">
        <v>474</v>
      </c>
      <c r="AG139" s="6">
        <v>786</v>
      </c>
      <c r="AH139" s="6">
        <v>47467</v>
      </c>
      <c r="AI139" s="6">
        <v>0.2213</v>
      </c>
      <c r="AJ139" s="6">
        <v>0.71199999999999997</v>
      </c>
      <c r="AK139" s="6">
        <v>0.36880000000000002</v>
      </c>
      <c r="AL139" s="6">
        <v>3</v>
      </c>
      <c r="AM139" s="6">
        <v>98</v>
      </c>
      <c r="AN139" s="6">
        <v>555</v>
      </c>
      <c r="AO139" s="6">
        <v>37042</v>
      </c>
      <c r="AP139" s="6">
        <v>4.58E-2</v>
      </c>
      <c r="AQ139" s="6">
        <v>0.50270000000000004</v>
      </c>
      <c r="AR139" s="6">
        <v>0.2878</v>
      </c>
      <c r="AT139" s="6">
        <f t="shared" si="0"/>
        <v>97.993303571428569</v>
      </c>
      <c r="AU139" s="6">
        <f t="shared" si="1"/>
        <v>320.54000000000002</v>
      </c>
      <c r="AV139" s="6">
        <f t="shared" si="2"/>
        <v>238.58787878787879</v>
      </c>
      <c r="AW139" s="7">
        <f t="shared" si="3"/>
        <v>54.604774535809021</v>
      </c>
      <c r="AX139" s="6">
        <f t="shared" si="4"/>
        <v>100.14135021097046</v>
      </c>
      <c r="AY139" s="6">
        <f t="shared" si="5"/>
        <v>377.9795918367347</v>
      </c>
      <c r="BA139" s="6">
        <f>VLOOKUP(A139, ALL_AP_DATA!$A$2:$F$3600, 6, FALSE)</f>
        <v>2142</v>
      </c>
      <c r="BB139" s="6">
        <f>VLOOKUP(A139, projmetadata!$A$2:$D$2036, 4, FALSE)</f>
        <v>229955</v>
      </c>
      <c r="BC139" s="6" t="e">
        <f t="array" aca="1" ref="BC139" ca="1">_xludf.IFS(I139&lt;&gt;0, F139/I139, P139&lt;&gt;0, M139/P139, W139&lt;&gt;0, T139/W139, AD139&lt;&gt;0, AA139/AD139, AK139&lt;&gt;0, AH139/AK139, AR139&lt;&gt;0, AO139/AR139, TRUE, 0)</f>
        <v>#NAME?</v>
      </c>
      <c r="BE139" s="6" t="e">
        <f t="shared" ca="1" si="14"/>
        <v>#NAME?</v>
      </c>
      <c r="BF139" s="6" t="e">
        <f t="shared" ca="1" si="15"/>
        <v>#NAME?</v>
      </c>
      <c r="BG139" s="6"/>
      <c r="BH139" s="6">
        <f>VLOOKUP(A139, ALL_AP_DATA!$A$2:$D$3600, 3, FALSE)</f>
        <v>1137</v>
      </c>
      <c r="BI139" s="6">
        <f>VLOOKUP(A139, ALL_AP_DATA!$A$2:$E$3600, 5, FALSE)</f>
        <v>128700</v>
      </c>
      <c r="BJ139" s="6">
        <f t="shared" si="9"/>
        <v>60.084033613445378</v>
      </c>
      <c r="BK139" s="6">
        <f t="shared" si="16"/>
        <v>0.53081232492997199</v>
      </c>
    </row>
    <row r="140" spans="1:63" ht="15.75" customHeight="1" x14ac:dyDescent="0.2">
      <c r="A140" s="6" t="s">
        <v>200</v>
      </c>
      <c r="B140" s="6" t="s">
        <v>61</v>
      </c>
      <c r="Q140" s="6">
        <v>1</v>
      </c>
      <c r="R140" s="6">
        <v>3</v>
      </c>
      <c r="S140" s="6">
        <v>10</v>
      </c>
      <c r="T140" s="6">
        <v>406</v>
      </c>
      <c r="U140" s="6">
        <v>6.8999999999999999E-3</v>
      </c>
      <c r="V140" s="6">
        <v>0.37040000000000001</v>
      </c>
      <c r="W140" s="6">
        <v>7.5200000000000003E-2</v>
      </c>
      <c r="X140" s="6">
        <v>9</v>
      </c>
      <c r="Y140" s="6">
        <v>186</v>
      </c>
      <c r="Z140" s="6">
        <v>0</v>
      </c>
      <c r="AA140" s="6">
        <v>0</v>
      </c>
      <c r="AB140" s="6">
        <v>0.42959999999999998</v>
      </c>
      <c r="AC140" s="6">
        <v>0</v>
      </c>
      <c r="AD140" s="6">
        <v>0</v>
      </c>
      <c r="AE140" s="6">
        <v>5</v>
      </c>
      <c r="AF140" s="6">
        <v>17</v>
      </c>
      <c r="AG140" s="6">
        <v>12</v>
      </c>
      <c r="AH140" s="6">
        <v>211</v>
      </c>
      <c r="AI140" s="6">
        <v>3.9300000000000002E-2</v>
      </c>
      <c r="AJ140" s="6">
        <v>0.44440000000000002</v>
      </c>
      <c r="AK140" s="6">
        <v>3.9100000000000003E-2</v>
      </c>
      <c r="AT140" s="6" t="str">
        <f t="shared" si="0"/>
        <v/>
      </c>
      <c r="AU140" s="6" t="str">
        <f t="shared" si="1"/>
        <v/>
      </c>
      <c r="AV140" s="6">
        <f t="shared" si="2"/>
        <v>135.33333333333334</v>
      </c>
      <c r="AW140" s="7">
        <f t="shared" si="3"/>
        <v>0</v>
      </c>
      <c r="AX140" s="6">
        <f t="shared" si="4"/>
        <v>12.411764705882353</v>
      </c>
      <c r="AY140" s="6" t="str">
        <f t="shared" si="5"/>
        <v/>
      </c>
      <c r="BA140" s="6">
        <f>VLOOKUP(A140, ALL_AP_DATA!$A$2:$F$3600, 6, FALSE)</f>
        <v>433</v>
      </c>
      <c r="BB140" s="6">
        <f>VLOOKUP(A140, projmetadata!$A$2:$D$2036, 4, FALSE)</f>
        <v>48701</v>
      </c>
      <c r="BC140" s="6" t="e">
        <f t="array" aca="1" ref="BC140" ca="1">_xludf.IFS(I140&lt;&gt;0, F140/I140, P140&lt;&gt;0, M140/P140, W140&lt;&gt;0, T140/W140, AD140&lt;&gt;0, AA140/AD140, AK140&lt;&gt;0, AH140/AK140, AR140&lt;&gt;0, AO140/AR140, TRUE, 0)</f>
        <v>#NAME?</v>
      </c>
      <c r="BE140" s="6" t="e">
        <f t="shared" ca="1" si="14"/>
        <v>#NAME?</v>
      </c>
      <c r="BF140" s="6" t="e">
        <f t="shared" ca="1" si="15"/>
        <v>#NAME?</v>
      </c>
      <c r="BG140" s="6"/>
      <c r="BH140" s="6">
        <f>VLOOKUP(A140, ALL_AP_DATA!$A$2:$D$3600, 3, FALSE)</f>
        <v>198</v>
      </c>
      <c r="BI140" s="6">
        <f>VLOOKUP(A140, ALL_AP_DATA!$A$2:$E$3600, 5, FALSE)</f>
        <v>5396</v>
      </c>
      <c r="BJ140" s="6">
        <f t="shared" si="9"/>
        <v>12.46189376443418</v>
      </c>
      <c r="BK140" s="6">
        <f t="shared" si="16"/>
        <v>0.45727482678983833</v>
      </c>
    </row>
    <row r="141" spans="1:63" ht="15.75" customHeight="1" x14ac:dyDescent="0.2">
      <c r="A141" s="6" t="s">
        <v>201</v>
      </c>
      <c r="B141" s="6" t="s">
        <v>61</v>
      </c>
      <c r="C141" s="6">
        <v>1</v>
      </c>
      <c r="D141" s="6">
        <v>2</v>
      </c>
      <c r="E141" s="6">
        <v>0</v>
      </c>
      <c r="F141" s="6">
        <v>0</v>
      </c>
      <c r="G141" s="6">
        <v>1.1000000000000001E-3</v>
      </c>
      <c r="H141" s="6">
        <v>0</v>
      </c>
      <c r="I141" s="6">
        <v>0</v>
      </c>
      <c r="Q141" s="6">
        <v>15</v>
      </c>
      <c r="R141" s="6">
        <v>62</v>
      </c>
      <c r="S141" s="6">
        <v>94</v>
      </c>
      <c r="T141" s="6">
        <v>7007</v>
      </c>
      <c r="U141" s="6">
        <v>3.5000000000000003E-2</v>
      </c>
      <c r="V141" s="6">
        <v>0.55620000000000003</v>
      </c>
      <c r="W141" s="6">
        <v>0.54730000000000001</v>
      </c>
      <c r="X141" s="6">
        <v>18</v>
      </c>
      <c r="Y141" s="6">
        <v>463</v>
      </c>
      <c r="Z141" s="6">
        <v>133</v>
      </c>
      <c r="AA141" s="6">
        <v>8528</v>
      </c>
      <c r="AB141" s="6">
        <v>0.26169999999999999</v>
      </c>
      <c r="AC141" s="6">
        <v>0.78700000000000003</v>
      </c>
      <c r="AD141" s="6">
        <v>0.66600000000000004</v>
      </c>
      <c r="AE141" s="6">
        <v>62</v>
      </c>
      <c r="AF141" s="6">
        <v>360</v>
      </c>
      <c r="AG141" s="6">
        <v>128</v>
      </c>
      <c r="AH141" s="6">
        <v>7808</v>
      </c>
      <c r="AI141" s="6">
        <v>0.20349999999999999</v>
      </c>
      <c r="AJ141" s="6">
        <v>0.75739999999999996</v>
      </c>
      <c r="AK141" s="6">
        <v>0.60980000000000001</v>
      </c>
      <c r="AT141" s="6">
        <f t="shared" si="0"/>
        <v>0</v>
      </c>
      <c r="AU141" s="6" t="str">
        <f t="shared" si="1"/>
        <v/>
      </c>
      <c r="AV141" s="6">
        <f t="shared" si="2"/>
        <v>113.01612903225806</v>
      </c>
      <c r="AW141" s="7">
        <f t="shared" si="3"/>
        <v>18.419006479481641</v>
      </c>
      <c r="AX141" s="6">
        <f t="shared" si="4"/>
        <v>21.68888888888889</v>
      </c>
      <c r="AY141" s="6" t="str">
        <f t="shared" si="5"/>
        <v/>
      </c>
      <c r="BA141" s="6">
        <f>VLOOKUP(A141, ALL_AP_DATA!$A$2:$F$3600, 6, FALSE)</f>
        <v>1769</v>
      </c>
      <c r="BB141" s="6">
        <f>VLOOKUP(A141, projmetadata!$A$2:$D$2036, 4, FALSE)</f>
        <v>478530</v>
      </c>
      <c r="BC141" s="6" t="e">
        <f t="array" aca="1" ref="BC141" ca="1">_xludf.IFS(I141&lt;&gt;0, F141/I141, P141&lt;&gt;0, M141/P141, W141&lt;&gt;0, T141/W141, AD141&lt;&gt;0, AA141/AD141, AK141&lt;&gt;0, AH141/AK141, AR141&lt;&gt;0, AO141/AR141, TRUE, 0)</f>
        <v>#NAME?</v>
      </c>
      <c r="BE141" s="6" t="e">
        <f t="shared" ca="1" si="14"/>
        <v>#NAME?</v>
      </c>
      <c r="BF141" s="6" t="e">
        <f t="shared" ca="1" si="15"/>
        <v>#NAME?</v>
      </c>
      <c r="BG141" s="6"/>
      <c r="BH141" s="6">
        <f>VLOOKUP(A141, ALL_AP_DATA!$A$2:$D$3600, 3, FALSE)</f>
        <v>657</v>
      </c>
      <c r="BI141" s="6">
        <f>VLOOKUP(A141, ALL_AP_DATA!$A$2:$E$3600, 5, FALSE)</f>
        <v>12804</v>
      </c>
      <c r="BJ141" s="6">
        <f t="shared" si="9"/>
        <v>7.2379875635952517</v>
      </c>
      <c r="BK141" s="6">
        <f t="shared" si="16"/>
        <v>0.37139626907857548</v>
      </c>
    </row>
    <row r="142" spans="1:63" ht="15.75" customHeight="1" x14ac:dyDescent="0.2">
      <c r="A142" s="6" t="s">
        <v>202</v>
      </c>
      <c r="B142" s="6" t="s">
        <v>61</v>
      </c>
      <c r="C142" s="6">
        <v>2</v>
      </c>
      <c r="D142" s="6">
        <v>13</v>
      </c>
      <c r="E142" s="6">
        <v>11</v>
      </c>
      <c r="F142" s="6">
        <v>3332</v>
      </c>
      <c r="G142" s="6">
        <v>1.49E-2</v>
      </c>
      <c r="H142" s="6">
        <v>2.0899999999999998E-2</v>
      </c>
      <c r="I142" s="6">
        <v>3.9699999999999999E-2</v>
      </c>
      <c r="J142" s="6">
        <v>12</v>
      </c>
      <c r="K142" s="6">
        <v>59</v>
      </c>
      <c r="L142" s="6">
        <v>312</v>
      </c>
      <c r="M142" s="6">
        <v>54125</v>
      </c>
      <c r="N142" s="6">
        <v>6.7699999999999996E-2</v>
      </c>
      <c r="O142" s="6">
        <v>0.59199999999999997</v>
      </c>
      <c r="P142" s="6">
        <v>0.64449999999999996</v>
      </c>
      <c r="Q142" s="6">
        <v>17</v>
      </c>
      <c r="R142" s="6">
        <v>80</v>
      </c>
      <c r="S142" s="6">
        <v>489</v>
      </c>
      <c r="T142" s="6">
        <v>57648</v>
      </c>
      <c r="U142" s="6">
        <v>9.1800000000000007E-2</v>
      </c>
      <c r="V142" s="6">
        <v>0.92789999999999995</v>
      </c>
      <c r="W142" s="6">
        <v>0.68640000000000001</v>
      </c>
      <c r="X142" s="6">
        <v>20</v>
      </c>
      <c r="Y142" s="6">
        <v>311</v>
      </c>
      <c r="Z142" s="6">
        <v>347</v>
      </c>
      <c r="AA142" s="6">
        <v>69413</v>
      </c>
      <c r="AB142" s="6">
        <v>0.35709999999999997</v>
      </c>
      <c r="AC142" s="6">
        <v>0.65839999999999999</v>
      </c>
      <c r="AD142" s="6">
        <v>0.82650000000000001</v>
      </c>
      <c r="AE142" s="6">
        <v>11</v>
      </c>
      <c r="AF142" s="6">
        <v>48</v>
      </c>
      <c r="AG142" s="6">
        <v>93</v>
      </c>
      <c r="AH142" s="6">
        <v>14595</v>
      </c>
      <c r="AI142" s="6">
        <v>5.5100000000000003E-2</v>
      </c>
      <c r="AJ142" s="6">
        <v>0.17649999999999999</v>
      </c>
      <c r="AK142" s="6">
        <v>0.17380000000000001</v>
      </c>
      <c r="AL142" s="6">
        <v>3</v>
      </c>
      <c r="AM142" s="6">
        <v>46</v>
      </c>
      <c r="AN142" s="6">
        <v>308</v>
      </c>
      <c r="AO142" s="6">
        <v>51511</v>
      </c>
      <c r="AP142" s="6">
        <v>5.28E-2</v>
      </c>
      <c r="AQ142" s="6">
        <v>0.58440000000000003</v>
      </c>
      <c r="AR142" s="6">
        <v>0.61339999999999995</v>
      </c>
      <c r="AT142" s="6">
        <f t="shared" si="0"/>
        <v>256.30769230769232</v>
      </c>
      <c r="AU142" s="6">
        <f t="shared" si="1"/>
        <v>917.37288135593224</v>
      </c>
      <c r="AV142" s="6">
        <f t="shared" si="2"/>
        <v>720.6</v>
      </c>
      <c r="AW142" s="7">
        <f t="shared" si="3"/>
        <v>223.19292604501607</v>
      </c>
      <c r="AX142" s="6">
        <f t="shared" si="4"/>
        <v>304.0625</v>
      </c>
      <c r="AY142" s="6">
        <f t="shared" si="5"/>
        <v>1119.804347826087</v>
      </c>
      <c r="BA142" s="6">
        <f>VLOOKUP(A142, ALL_AP_DATA!$A$2:$F$3600, 6, FALSE)</f>
        <v>871</v>
      </c>
      <c r="BB142" s="6">
        <f>VLOOKUP(A142, projmetadata!$A$2:$D$2036, 4, FALSE)</f>
        <v>263234</v>
      </c>
      <c r="BC142" s="6" t="e">
        <f t="array" aca="1" ref="BC142" ca="1">_xludf.IFS(I142&lt;&gt;0, F142/I142, P142&lt;&gt;0, M142/P142, W142&lt;&gt;0, T142/W142, AD142&lt;&gt;0, AA142/AD142, AK142&lt;&gt;0, AH142/AK142, AR142&lt;&gt;0, AO142/AR142, TRUE, 0)</f>
        <v>#NAME?</v>
      </c>
      <c r="BE142" s="6" t="e">
        <f t="shared" ca="1" si="14"/>
        <v>#NAME?</v>
      </c>
      <c r="BF142" s="6" t="e">
        <f t="shared" ca="1" si="15"/>
        <v>#NAME?</v>
      </c>
      <c r="BG142" s="6"/>
      <c r="BH142" s="6">
        <f>VLOOKUP(A142, ALL_AP_DATA!$A$2:$D$3600, 3, FALSE)</f>
        <v>356</v>
      </c>
      <c r="BI142" s="6">
        <f>VLOOKUP(A142, ALL_AP_DATA!$A$2:$E$3600, 5, FALSE)</f>
        <v>83980</v>
      </c>
      <c r="BJ142" s="6">
        <f t="shared" si="9"/>
        <v>96.417910447761187</v>
      </c>
      <c r="BK142" s="6">
        <f t="shared" si="16"/>
        <v>0.4087256027554535</v>
      </c>
    </row>
    <row r="143" spans="1:63" ht="15.75" customHeight="1" x14ac:dyDescent="0.2">
      <c r="A143" s="6" t="s">
        <v>203</v>
      </c>
      <c r="B143" s="6" t="s">
        <v>61</v>
      </c>
      <c r="Q143" s="6">
        <v>4</v>
      </c>
      <c r="R143" s="6">
        <v>13</v>
      </c>
      <c r="S143" s="6">
        <v>35</v>
      </c>
      <c r="T143" s="6">
        <v>9105</v>
      </c>
      <c r="U143" s="6">
        <v>2.7099999999999999E-2</v>
      </c>
      <c r="V143" s="6">
        <v>0.625</v>
      </c>
      <c r="W143" s="6">
        <v>0.37569999999999998</v>
      </c>
      <c r="X143" s="6">
        <v>21</v>
      </c>
      <c r="Y143" s="6">
        <v>424</v>
      </c>
      <c r="Z143" s="6">
        <v>45</v>
      </c>
      <c r="AA143" s="6">
        <v>15339</v>
      </c>
      <c r="AB143" s="6">
        <v>0.88519999999999999</v>
      </c>
      <c r="AC143" s="6">
        <v>0.80359999999999998</v>
      </c>
      <c r="AD143" s="6">
        <v>0.63300000000000001</v>
      </c>
      <c r="AE143" s="6">
        <v>5</v>
      </c>
      <c r="AF143" s="6">
        <v>11</v>
      </c>
      <c r="AG143" s="6">
        <v>29</v>
      </c>
      <c r="AH143" s="6">
        <v>17238</v>
      </c>
      <c r="AI143" s="6">
        <v>2.3E-2</v>
      </c>
      <c r="AJ143" s="6">
        <v>0.51790000000000003</v>
      </c>
      <c r="AK143" s="6">
        <v>0.71130000000000004</v>
      </c>
      <c r="AT143" s="6" t="str">
        <f t="shared" si="0"/>
        <v/>
      </c>
      <c r="AU143" s="6" t="str">
        <f t="shared" si="1"/>
        <v/>
      </c>
      <c r="AV143" s="6">
        <f t="shared" si="2"/>
        <v>700.38461538461536</v>
      </c>
      <c r="AW143" s="7">
        <f t="shared" si="3"/>
        <v>36.176886792452834</v>
      </c>
      <c r="AX143" s="6">
        <f t="shared" si="4"/>
        <v>1567.090909090909</v>
      </c>
      <c r="AY143" s="6" t="str">
        <f t="shared" si="5"/>
        <v/>
      </c>
      <c r="BA143" s="6">
        <f>VLOOKUP(A143, ALL_AP_DATA!$A$2:$F$3600, 6, FALSE)</f>
        <v>479</v>
      </c>
      <c r="BB143" s="6">
        <f>VLOOKUP(A143, projmetadata!$A$2:$D$2036, 4, FALSE)</f>
        <v>38814</v>
      </c>
      <c r="BC143" s="6" t="e">
        <f t="array" aca="1" ref="BC143" ca="1">_xludf.IFS(I143&lt;&gt;0, F143/I143, P143&lt;&gt;0, M143/P143, W143&lt;&gt;0, T143/W143, AD143&lt;&gt;0, AA143/AD143, AK143&lt;&gt;0, AH143/AK143, AR143&lt;&gt;0, AO143/AR143, TRUE, 0)</f>
        <v>#NAME?</v>
      </c>
      <c r="BE143" s="6" t="e">
        <f t="shared" ca="1" si="14"/>
        <v>#NAME?</v>
      </c>
      <c r="BF143" s="6" t="e">
        <f t="shared" ca="1" si="15"/>
        <v>#NAME?</v>
      </c>
      <c r="BG143" s="6"/>
      <c r="BH143" s="6">
        <f>VLOOKUP(A143, ALL_AP_DATA!$A$2:$D$3600, 3, FALSE)</f>
        <v>431</v>
      </c>
      <c r="BI143" s="6">
        <f>VLOOKUP(A143, ALL_AP_DATA!$A$2:$E$3600, 5, FALSE)</f>
        <v>24234</v>
      </c>
      <c r="BJ143" s="6">
        <f t="shared" si="9"/>
        <v>50.592901878914404</v>
      </c>
      <c r="BK143" s="6">
        <f t="shared" si="16"/>
        <v>0.89979123173277664</v>
      </c>
    </row>
    <row r="144" spans="1:63" ht="15.75" customHeight="1" x14ac:dyDescent="0.2">
      <c r="A144" s="6" t="s">
        <v>204</v>
      </c>
      <c r="B144" s="6" t="s">
        <v>61</v>
      </c>
      <c r="J144" s="6">
        <v>4</v>
      </c>
      <c r="K144" s="6">
        <v>20</v>
      </c>
      <c r="L144" s="6">
        <v>203</v>
      </c>
      <c r="M144" s="6">
        <v>8449</v>
      </c>
      <c r="N144" s="6">
        <v>3.2199999999999999E-2</v>
      </c>
      <c r="O144" s="6">
        <v>0.57340000000000002</v>
      </c>
      <c r="P144" s="6">
        <v>0.56689999999999996</v>
      </c>
      <c r="Q144" s="6">
        <v>7</v>
      </c>
      <c r="R144" s="6">
        <v>22</v>
      </c>
      <c r="S144" s="6">
        <v>285</v>
      </c>
      <c r="T144" s="6">
        <v>9196</v>
      </c>
      <c r="U144" s="6">
        <v>3.5400000000000001E-2</v>
      </c>
      <c r="V144" s="6">
        <v>0.80510000000000004</v>
      </c>
      <c r="W144" s="6">
        <v>0.61709999999999998</v>
      </c>
      <c r="X144" s="6">
        <v>26</v>
      </c>
      <c r="Y144" s="6">
        <v>221</v>
      </c>
      <c r="Z144" s="6">
        <v>244</v>
      </c>
      <c r="AA144" s="6">
        <v>10348</v>
      </c>
      <c r="AB144" s="6">
        <v>0.35589999999999999</v>
      </c>
      <c r="AC144" s="6">
        <v>0.68930000000000002</v>
      </c>
      <c r="AD144" s="6">
        <v>0.69440000000000002</v>
      </c>
      <c r="AE144" s="6">
        <v>18</v>
      </c>
      <c r="AF144" s="6">
        <v>143</v>
      </c>
      <c r="AG144" s="6">
        <v>107</v>
      </c>
      <c r="AH144" s="6">
        <v>4497</v>
      </c>
      <c r="AI144" s="6">
        <v>0.2303</v>
      </c>
      <c r="AJ144" s="6">
        <v>0.30230000000000001</v>
      </c>
      <c r="AK144" s="6">
        <v>0.30180000000000001</v>
      </c>
      <c r="AT144" s="6" t="str">
        <f t="shared" si="0"/>
        <v/>
      </c>
      <c r="AU144" s="6">
        <f t="shared" si="1"/>
        <v>422.45</v>
      </c>
      <c r="AV144" s="6">
        <f t="shared" si="2"/>
        <v>418</v>
      </c>
      <c r="AW144" s="7">
        <f t="shared" si="3"/>
        <v>46.823529411764703</v>
      </c>
      <c r="AX144" s="6">
        <f t="shared" si="4"/>
        <v>31.447552447552447</v>
      </c>
      <c r="AY144" s="6" t="str">
        <f t="shared" si="5"/>
        <v/>
      </c>
      <c r="BA144" s="6">
        <f>VLOOKUP(A144, ALL_AP_DATA!$A$2:$F$3600, 6, FALSE)</f>
        <v>621</v>
      </c>
      <c r="BB144" s="6">
        <f>VLOOKUP(A144, projmetadata!$A$2:$D$2036, 4, FALSE)</f>
        <v>176128</v>
      </c>
      <c r="BC144" s="6" t="e">
        <f t="array" aca="1" ref="BC144" ca="1">_xludf.IFS(I144&lt;&gt;0, F144/I144, P144&lt;&gt;0, M144/P144, W144&lt;&gt;0, T144/W144, AD144&lt;&gt;0, AA144/AD144, AK144&lt;&gt;0, AH144/AK144, AR144&lt;&gt;0, AO144/AR144, TRUE, 0)</f>
        <v>#NAME?</v>
      </c>
      <c r="BE144" s="6" t="e">
        <f t="shared" ca="1" si="14"/>
        <v>#NAME?</v>
      </c>
      <c r="BF144" s="6" t="e">
        <f t="shared" ca="1" si="15"/>
        <v>#NAME?</v>
      </c>
      <c r="BG144" s="6"/>
      <c r="BH144" s="6">
        <f>VLOOKUP(A144, ALL_AP_DATA!$A$2:$D$3600, 3, FALSE)</f>
        <v>304</v>
      </c>
      <c r="BI144" s="6">
        <f>VLOOKUP(A144, ALL_AP_DATA!$A$2:$E$3600, 5, FALSE)</f>
        <v>14903</v>
      </c>
      <c r="BJ144" s="6">
        <f t="shared" si="9"/>
        <v>23.998389694041869</v>
      </c>
      <c r="BK144" s="6">
        <f t="shared" si="16"/>
        <v>0.48953301127214172</v>
      </c>
    </row>
    <row r="145" spans="1:63" ht="15.75" customHeight="1" x14ac:dyDescent="0.2">
      <c r="A145" s="6" t="s">
        <v>205</v>
      </c>
      <c r="B145" s="6" t="s">
        <v>61</v>
      </c>
      <c r="C145" s="6">
        <v>2</v>
      </c>
      <c r="D145" s="6">
        <v>5</v>
      </c>
      <c r="E145" s="6">
        <v>21</v>
      </c>
      <c r="F145" s="6">
        <v>5064</v>
      </c>
      <c r="G145" s="6">
        <v>1.8700000000000001E-2</v>
      </c>
      <c r="H145" s="6">
        <v>0.12280000000000001</v>
      </c>
      <c r="I145" s="6">
        <v>0.30940000000000001</v>
      </c>
      <c r="J145" s="6">
        <v>2</v>
      </c>
      <c r="K145" s="6">
        <v>17</v>
      </c>
      <c r="L145" s="6">
        <v>121</v>
      </c>
      <c r="M145" s="6">
        <v>3849</v>
      </c>
      <c r="N145" s="6">
        <v>6.3700000000000007E-2</v>
      </c>
      <c r="O145" s="6">
        <v>0.70760000000000001</v>
      </c>
      <c r="P145" s="6">
        <v>0.2351</v>
      </c>
      <c r="Q145" s="6">
        <v>9</v>
      </c>
      <c r="R145" s="6">
        <v>30</v>
      </c>
      <c r="S145" s="6">
        <v>138</v>
      </c>
      <c r="T145" s="6">
        <v>5642</v>
      </c>
      <c r="U145" s="6">
        <v>0.1124</v>
      </c>
      <c r="V145" s="6">
        <v>0.80700000000000005</v>
      </c>
      <c r="W145" s="6">
        <v>0.34470000000000001</v>
      </c>
      <c r="X145" s="6">
        <v>24</v>
      </c>
      <c r="Y145" s="6">
        <v>165</v>
      </c>
      <c r="Z145" s="6">
        <v>158</v>
      </c>
      <c r="AA145" s="6">
        <v>13998</v>
      </c>
      <c r="AB145" s="6">
        <v>0.61799999999999999</v>
      </c>
      <c r="AC145" s="6">
        <v>0.92400000000000004</v>
      </c>
      <c r="AD145" s="6">
        <v>0.85519999999999996</v>
      </c>
      <c r="AE145" s="6">
        <v>4</v>
      </c>
      <c r="AF145" s="6">
        <v>15</v>
      </c>
      <c r="AG145" s="6">
        <v>32</v>
      </c>
      <c r="AH145" s="6">
        <v>2198</v>
      </c>
      <c r="AI145" s="6">
        <v>5.62E-2</v>
      </c>
      <c r="AJ145" s="6">
        <v>0.18709999999999999</v>
      </c>
      <c r="AK145" s="6">
        <v>0.1343</v>
      </c>
      <c r="AL145" s="6">
        <v>1</v>
      </c>
      <c r="AM145" s="6">
        <v>20</v>
      </c>
      <c r="AN145" s="6">
        <v>122</v>
      </c>
      <c r="AO145" s="6">
        <v>4176</v>
      </c>
      <c r="AP145" s="6">
        <v>7.4899999999999994E-2</v>
      </c>
      <c r="AQ145" s="6">
        <v>0.71350000000000002</v>
      </c>
      <c r="AR145" s="6">
        <v>0.25509999999999999</v>
      </c>
      <c r="AT145" s="6">
        <f t="shared" si="0"/>
        <v>1012.8</v>
      </c>
      <c r="AU145" s="6">
        <f t="shared" si="1"/>
        <v>226.41176470588235</v>
      </c>
      <c r="AV145" s="6">
        <f t="shared" si="2"/>
        <v>188.06666666666666</v>
      </c>
      <c r="AW145" s="7">
        <f t="shared" si="3"/>
        <v>84.836363636363643</v>
      </c>
      <c r="AX145" s="6">
        <f t="shared" si="4"/>
        <v>146.53333333333333</v>
      </c>
      <c r="AY145" s="6">
        <f t="shared" si="5"/>
        <v>208.8</v>
      </c>
      <c r="BA145" s="6">
        <f>VLOOKUP(A145, ALL_AP_DATA!$A$2:$F$3600, 6, FALSE)</f>
        <v>267</v>
      </c>
      <c r="BB145" s="6">
        <f>VLOOKUP(A145, projmetadata!$A$2:$D$2036, 4, FALSE)</f>
        <v>111295</v>
      </c>
      <c r="BC145" s="6" t="e">
        <f t="array" aca="1" ref="BC145" ca="1">_xludf.IFS(I145&lt;&gt;0, F145/I145, P145&lt;&gt;0, M145/P145, W145&lt;&gt;0, T145/W145, AD145&lt;&gt;0, AA145/AD145, AK145&lt;&gt;0, AH145/AK145, AR145&lt;&gt;0, AO145/AR145, TRUE, 0)</f>
        <v>#NAME?</v>
      </c>
      <c r="BE145" s="6" t="e">
        <f t="shared" ca="1" si="14"/>
        <v>#NAME?</v>
      </c>
      <c r="BF145" s="6" t="e">
        <f t="shared" ca="1" si="15"/>
        <v>#NAME?</v>
      </c>
      <c r="BG145" s="6"/>
      <c r="BH145" s="6">
        <f>VLOOKUP(A145, ALL_AP_DATA!$A$2:$D$3600, 3, FALSE)</f>
        <v>173</v>
      </c>
      <c r="BI145" s="6">
        <f>VLOOKUP(A145, ALL_AP_DATA!$A$2:$E$3600, 5, FALSE)</f>
        <v>16369</v>
      </c>
      <c r="BJ145" s="6">
        <f t="shared" si="9"/>
        <v>61.307116104868911</v>
      </c>
      <c r="BK145" s="6">
        <f t="shared" si="16"/>
        <v>0.64794007490636707</v>
      </c>
    </row>
    <row r="146" spans="1:63" ht="15.75" customHeight="1" x14ac:dyDescent="0.2">
      <c r="A146" s="6" t="s">
        <v>206</v>
      </c>
      <c r="B146" s="6" t="s">
        <v>61</v>
      </c>
      <c r="AE146" s="6">
        <v>4</v>
      </c>
      <c r="AF146" s="6">
        <v>22</v>
      </c>
      <c r="AG146" s="6">
        <v>0</v>
      </c>
      <c r="AH146" s="6">
        <v>0</v>
      </c>
      <c r="AI146" s="6">
        <v>0.14099999999999999</v>
      </c>
      <c r="AJ146" s="6">
        <v>0</v>
      </c>
      <c r="AK146" s="6">
        <v>0</v>
      </c>
      <c r="AT146" s="6" t="str">
        <f t="shared" si="0"/>
        <v/>
      </c>
      <c r="AU146" s="6" t="str">
        <f t="shared" si="1"/>
        <v/>
      </c>
      <c r="AV146" s="6" t="str">
        <f t="shared" si="2"/>
        <v/>
      </c>
      <c r="AW146" s="7" t="str">
        <f t="shared" si="3"/>
        <v/>
      </c>
      <c r="AX146" s="6">
        <f t="shared" si="4"/>
        <v>0</v>
      </c>
      <c r="AY146" s="6" t="str">
        <f t="shared" si="5"/>
        <v/>
      </c>
      <c r="BA146" s="6">
        <f>VLOOKUP(A146, ALL_AP_DATA!$A$2:$F$3600, 6, FALSE)</f>
        <v>156</v>
      </c>
      <c r="BB146" s="6">
        <f>VLOOKUP(A146, projmetadata!$A$2:$D$2036, 4, FALSE)</f>
        <v>23695</v>
      </c>
      <c r="BC146" s="6" t="e">
        <f t="array" aca="1" ref="BC146" ca="1">_xludf.IFS(I146&lt;&gt;0, F146/I146, P146&lt;&gt;0, M146/P146, W146&lt;&gt;0, T146/W146, AD146&lt;&gt;0, AA146/AD146, AK146&lt;&gt;0, AH146/AK146, AR146&lt;&gt;0, AO146/AR146, TRUE, 0)</f>
        <v>#NAME?</v>
      </c>
      <c r="BE146" s="6" t="e">
        <f t="shared" ca="1" si="14"/>
        <v>#NAME?</v>
      </c>
      <c r="BF146" s="6" t="e">
        <f t="shared" ca="1" si="15"/>
        <v>#NAME?</v>
      </c>
      <c r="BG146" s="6"/>
      <c r="BH146" s="6">
        <f>VLOOKUP(A146, ALL_AP_DATA!$A$2:$D$3600, 3, FALSE)</f>
        <v>22</v>
      </c>
      <c r="BI146" s="6">
        <f>VLOOKUP(A146, ALL_AP_DATA!$A$2:$E$3600, 5, FALSE)</f>
        <v>1090</v>
      </c>
      <c r="BJ146" s="6">
        <f t="shared" si="9"/>
        <v>6.9871794871794872</v>
      </c>
      <c r="BK146" s="6">
        <f t="shared" si="16"/>
        <v>0.14102564102564102</v>
      </c>
    </row>
    <row r="147" spans="1:63" ht="15.75" customHeight="1" x14ac:dyDescent="0.2">
      <c r="A147" s="6" t="s">
        <v>207</v>
      </c>
      <c r="B147" s="6" t="s">
        <v>64</v>
      </c>
      <c r="C147" s="6">
        <v>24</v>
      </c>
      <c r="D147" s="6">
        <v>154</v>
      </c>
      <c r="E147" s="6">
        <v>49</v>
      </c>
      <c r="F147" s="6">
        <v>4417</v>
      </c>
      <c r="G147" s="6">
        <v>4.2599999999999999E-2</v>
      </c>
      <c r="H147" s="6">
        <v>0.1517</v>
      </c>
      <c r="I147" s="6">
        <v>6.0600000000000001E-2</v>
      </c>
      <c r="Q147" s="6">
        <v>63</v>
      </c>
      <c r="R147" s="6">
        <v>220</v>
      </c>
      <c r="S147" s="6">
        <v>228</v>
      </c>
      <c r="T147" s="6">
        <v>37961</v>
      </c>
      <c r="U147" s="6">
        <v>6.0900000000000003E-2</v>
      </c>
      <c r="V147" s="6">
        <v>0.70589999999999997</v>
      </c>
      <c r="W147" s="6">
        <v>0.52090000000000003</v>
      </c>
      <c r="X147" s="6">
        <v>98</v>
      </c>
      <c r="Y147" s="6">
        <v>716</v>
      </c>
      <c r="Z147" s="6">
        <v>47</v>
      </c>
      <c r="AA147" s="6">
        <v>4408</v>
      </c>
      <c r="AB147" s="6">
        <v>0.1983</v>
      </c>
      <c r="AC147" s="6">
        <v>0.14549999999999999</v>
      </c>
      <c r="AD147" s="6">
        <v>6.0499999999999998E-2</v>
      </c>
      <c r="AE147" s="6">
        <v>526</v>
      </c>
      <c r="AF147" s="6">
        <v>1806</v>
      </c>
      <c r="AG147" s="6">
        <v>271</v>
      </c>
      <c r="AH147" s="6">
        <v>47650</v>
      </c>
      <c r="AI147" s="6">
        <v>0.50009999999999999</v>
      </c>
      <c r="AJ147" s="6">
        <v>0.83899999999999997</v>
      </c>
      <c r="AK147" s="6">
        <v>0.65390000000000004</v>
      </c>
      <c r="AT147" s="6">
        <f t="shared" si="0"/>
        <v>28.681818181818183</v>
      </c>
      <c r="AU147" s="6" t="str">
        <f t="shared" si="1"/>
        <v/>
      </c>
      <c r="AV147" s="6">
        <f t="shared" si="2"/>
        <v>172.55</v>
      </c>
      <c r="AW147" s="7">
        <f t="shared" si="3"/>
        <v>6.1564245810055862</v>
      </c>
      <c r="AX147" s="6">
        <f t="shared" si="4"/>
        <v>26.384274640088595</v>
      </c>
      <c r="AY147" s="6" t="str">
        <f t="shared" si="5"/>
        <v/>
      </c>
      <c r="BA147" s="6">
        <f>VLOOKUP(A147, ALL_AP_DATA!$A$2:$F$3600, 6, FALSE)</f>
        <v>3611</v>
      </c>
      <c r="BB147" s="6">
        <f>VLOOKUP(A147, projmetadata!$A$2:$D$2036, 4, FALSE)</f>
        <v>245626</v>
      </c>
      <c r="BC147" s="6" t="e">
        <f t="array" aca="1" ref="BC147" ca="1">_xludf.IFS(I147&lt;&gt;0, F147/I147, P147&lt;&gt;0, M147/P147, W147&lt;&gt;0, T147/W147, AD147&lt;&gt;0, AA147/AD147, AK147&lt;&gt;0, AH147/AK147, AR147&lt;&gt;0, AO147/AR147, TRUE, 0)</f>
        <v>#NAME?</v>
      </c>
      <c r="BE147" s="6" t="e">
        <f t="shared" ca="1" si="14"/>
        <v>#NAME?</v>
      </c>
      <c r="BF147" s="6" t="e">
        <f t="shared" ca="1" si="15"/>
        <v>#NAME?</v>
      </c>
      <c r="BG147" s="6"/>
      <c r="BH147" s="6">
        <f>VLOOKUP(A147, ALL_AP_DATA!$A$2:$D$3600, 3, FALSE)</f>
        <v>2216</v>
      </c>
      <c r="BI147" s="6">
        <f>VLOOKUP(A147, ALL_AP_DATA!$A$2:$E$3600, 5, FALSE)</f>
        <v>72876</v>
      </c>
      <c r="BJ147" s="6">
        <f t="shared" si="9"/>
        <v>20.181667128219331</v>
      </c>
      <c r="BK147" s="6">
        <f t="shared" si="16"/>
        <v>0.61368042093602881</v>
      </c>
    </row>
    <row r="148" spans="1:63" ht="15.75" customHeight="1" x14ac:dyDescent="0.2">
      <c r="A148" s="6" t="s">
        <v>208</v>
      </c>
      <c r="B148" s="6" t="s">
        <v>64</v>
      </c>
      <c r="C148" s="6">
        <v>4</v>
      </c>
      <c r="D148" s="6">
        <v>51</v>
      </c>
      <c r="E148" s="6">
        <v>15</v>
      </c>
      <c r="F148" s="6">
        <v>462</v>
      </c>
      <c r="G148" s="6">
        <v>0.24060000000000001</v>
      </c>
      <c r="H148" s="6">
        <v>0.75</v>
      </c>
      <c r="I148" s="6">
        <v>0.66959999999999997</v>
      </c>
      <c r="X148" s="6">
        <v>23</v>
      </c>
      <c r="Y148" s="6">
        <v>87</v>
      </c>
      <c r="Z148" s="6">
        <v>18</v>
      </c>
      <c r="AA148" s="6">
        <v>595</v>
      </c>
      <c r="AB148" s="6">
        <v>0.41039999999999999</v>
      </c>
      <c r="AC148" s="6">
        <v>0.9</v>
      </c>
      <c r="AD148" s="6">
        <v>0.86229999999999996</v>
      </c>
      <c r="AE148" s="6">
        <v>5</v>
      </c>
      <c r="AF148" s="6">
        <v>30</v>
      </c>
      <c r="AG148" s="6">
        <v>12</v>
      </c>
      <c r="AH148" s="6">
        <v>199</v>
      </c>
      <c r="AI148" s="6">
        <v>0.14149999999999999</v>
      </c>
      <c r="AJ148" s="6">
        <v>0.6</v>
      </c>
      <c r="AK148" s="6">
        <v>0.28839999999999999</v>
      </c>
      <c r="AT148" s="6">
        <f t="shared" si="0"/>
        <v>9.0588235294117645</v>
      </c>
      <c r="AU148" s="6" t="str">
        <f t="shared" si="1"/>
        <v/>
      </c>
      <c r="AV148" s="6" t="str">
        <f t="shared" si="2"/>
        <v/>
      </c>
      <c r="AW148" s="7">
        <f t="shared" si="3"/>
        <v>6.8390804597701154</v>
      </c>
      <c r="AX148" s="6">
        <f t="shared" si="4"/>
        <v>6.6333333333333337</v>
      </c>
      <c r="AY148" s="6" t="str">
        <f t="shared" si="5"/>
        <v/>
      </c>
      <c r="BA148" s="6">
        <f>VLOOKUP(A148, ALL_AP_DATA!$A$2:$F$3600, 6, FALSE)</f>
        <v>212</v>
      </c>
      <c r="BB148" s="6">
        <f>VLOOKUP(A148, projmetadata!$A$2:$D$2036, 4, FALSE)</f>
        <v>17180</v>
      </c>
      <c r="BC148" s="6" t="e">
        <f t="array" aca="1" ref="BC148" ca="1">_xludf.IFS(I148&lt;&gt;0, F148/I148, P148&lt;&gt;0, M148/P148, W148&lt;&gt;0, T148/W148, AD148&lt;&gt;0, AA148/AD148, AK148&lt;&gt;0, AH148/AK148, AR148&lt;&gt;0, AO148/AR148, TRUE, 0)</f>
        <v>#NAME?</v>
      </c>
      <c r="BE148" s="6" t="e">
        <f t="shared" ca="1" si="14"/>
        <v>#NAME?</v>
      </c>
      <c r="BF148" s="6" t="e">
        <f t="shared" ca="1" si="15"/>
        <v>#NAME?</v>
      </c>
      <c r="BG148" s="6"/>
      <c r="BH148" s="6">
        <f>VLOOKUP(A148, ALL_AP_DATA!$A$2:$D$3600, 3, FALSE)</f>
        <v>100</v>
      </c>
      <c r="BI148" s="6">
        <f>VLOOKUP(A148, ALL_AP_DATA!$A$2:$E$3600, 5, FALSE)</f>
        <v>690</v>
      </c>
      <c r="BJ148" s="6">
        <f t="shared" si="9"/>
        <v>3.2547169811320753</v>
      </c>
      <c r="BK148" s="6">
        <f t="shared" si="16"/>
        <v>0.47169811320754718</v>
      </c>
    </row>
    <row r="149" spans="1:63" ht="15.75" customHeight="1" x14ac:dyDescent="0.2">
      <c r="A149" s="6" t="s">
        <v>209</v>
      </c>
      <c r="B149" s="6" t="s">
        <v>61</v>
      </c>
      <c r="C149" s="6">
        <v>4</v>
      </c>
      <c r="D149" s="6">
        <v>8</v>
      </c>
      <c r="E149" s="6">
        <v>51</v>
      </c>
      <c r="F149" s="6">
        <v>1583</v>
      </c>
      <c r="G149" s="6">
        <v>6.4000000000000003E-3</v>
      </c>
      <c r="H149" s="6">
        <v>9.2899999999999996E-2</v>
      </c>
      <c r="I149" s="6">
        <v>1.55E-2</v>
      </c>
      <c r="J149" s="6">
        <v>4</v>
      </c>
      <c r="K149" s="6">
        <v>40</v>
      </c>
      <c r="L149" s="6">
        <v>197</v>
      </c>
      <c r="M149" s="6">
        <v>17080</v>
      </c>
      <c r="N149" s="6">
        <v>3.1899999999999998E-2</v>
      </c>
      <c r="O149" s="6">
        <v>0.35880000000000001</v>
      </c>
      <c r="P149" s="6">
        <v>0.16739999999999999</v>
      </c>
      <c r="Q149" s="6">
        <v>53</v>
      </c>
      <c r="R149" s="6">
        <v>239</v>
      </c>
      <c r="S149" s="6">
        <v>440</v>
      </c>
      <c r="T149" s="6">
        <v>75466</v>
      </c>
      <c r="U149" s="6">
        <v>0.19059999999999999</v>
      </c>
      <c r="V149" s="6">
        <v>0.80149999999999999</v>
      </c>
      <c r="W149" s="6">
        <v>0.73950000000000005</v>
      </c>
      <c r="X149" s="6">
        <v>49</v>
      </c>
      <c r="Y149" s="6">
        <v>473</v>
      </c>
      <c r="Z149" s="6">
        <v>401</v>
      </c>
      <c r="AA149" s="6">
        <v>46057</v>
      </c>
      <c r="AB149" s="6">
        <v>0.37719999999999998</v>
      </c>
      <c r="AC149" s="6">
        <v>0.73040000000000005</v>
      </c>
      <c r="AD149" s="6">
        <v>0.45129999999999998</v>
      </c>
      <c r="AE149" s="6">
        <v>52</v>
      </c>
      <c r="AF149" s="6">
        <v>239</v>
      </c>
      <c r="AG149" s="6">
        <v>327</v>
      </c>
      <c r="AH149" s="6">
        <v>29786</v>
      </c>
      <c r="AI149" s="6">
        <v>0.19059999999999999</v>
      </c>
      <c r="AJ149" s="6">
        <v>0.59560000000000002</v>
      </c>
      <c r="AK149" s="6">
        <v>0.29189999999999999</v>
      </c>
      <c r="AL149" s="6">
        <v>3</v>
      </c>
      <c r="AM149" s="6">
        <v>50</v>
      </c>
      <c r="AN149" s="6">
        <v>175</v>
      </c>
      <c r="AO149" s="6">
        <v>15642</v>
      </c>
      <c r="AP149" s="6">
        <v>3.9899999999999998E-2</v>
      </c>
      <c r="AQ149" s="6">
        <v>0.31879999999999997</v>
      </c>
      <c r="AR149" s="6">
        <v>0.15329999999999999</v>
      </c>
      <c r="AT149" s="6">
        <f t="shared" si="0"/>
        <v>197.875</v>
      </c>
      <c r="AU149" s="6">
        <f t="shared" si="1"/>
        <v>427</v>
      </c>
      <c r="AV149" s="6">
        <f t="shared" si="2"/>
        <v>315.75732217573221</v>
      </c>
      <c r="AW149" s="7">
        <f t="shared" si="3"/>
        <v>97.372093023255815</v>
      </c>
      <c r="AX149" s="6">
        <f t="shared" si="4"/>
        <v>124.62761506276151</v>
      </c>
      <c r="AY149" s="6">
        <f t="shared" si="5"/>
        <v>312.83999999999997</v>
      </c>
      <c r="BA149" s="6">
        <f>VLOOKUP(A149, ALL_AP_DATA!$A$2:$F$3600, 6, FALSE)</f>
        <v>1254</v>
      </c>
      <c r="BB149" s="6">
        <f>VLOOKUP(A149, projmetadata!$A$2:$D$2036, 4, FALSE)</f>
        <v>264425</v>
      </c>
      <c r="BC149" s="6" t="e">
        <f t="array" aca="1" ref="BC149" ca="1">_xludf.IFS(I149&lt;&gt;0, F149/I149, P149&lt;&gt;0, M149/P149, W149&lt;&gt;0, T149/W149, AD149&lt;&gt;0, AA149/AD149, AK149&lt;&gt;0, AH149/AK149, AR149&lt;&gt;0, AO149/AR149, TRUE, 0)</f>
        <v>#NAME?</v>
      </c>
      <c r="BE149" s="6" t="e">
        <f t="shared" ca="1" si="14"/>
        <v>#NAME?</v>
      </c>
      <c r="BF149" s="6" t="e">
        <f t="shared" ca="1" si="15"/>
        <v>#NAME?</v>
      </c>
      <c r="BG149" s="6"/>
      <c r="BH149" s="6">
        <f>VLOOKUP(A149, ALL_AP_DATA!$A$2:$D$3600, 3, FALSE)</f>
        <v>660</v>
      </c>
      <c r="BI149" s="6">
        <f>VLOOKUP(A149, ALL_AP_DATA!$A$2:$E$3600, 5, FALSE)</f>
        <v>102044</v>
      </c>
      <c r="BJ149" s="6">
        <f t="shared" si="9"/>
        <v>81.374800637958529</v>
      </c>
      <c r="BK149" s="6">
        <f t="shared" si="16"/>
        <v>0.52631578947368418</v>
      </c>
    </row>
    <row r="150" spans="1:63" ht="15.75" customHeight="1" x14ac:dyDescent="0.2">
      <c r="A150" s="6" t="s">
        <v>210</v>
      </c>
      <c r="B150" s="6" t="s">
        <v>61</v>
      </c>
      <c r="Q150" s="6">
        <v>1</v>
      </c>
      <c r="R150" s="6">
        <v>3</v>
      </c>
      <c r="S150" s="6">
        <v>7</v>
      </c>
      <c r="T150" s="6">
        <v>326</v>
      </c>
      <c r="U150" s="6">
        <v>2.1299999999999999E-2</v>
      </c>
      <c r="V150" s="6">
        <v>0.77780000000000005</v>
      </c>
      <c r="W150" s="6">
        <v>0.67359999999999998</v>
      </c>
      <c r="X150" s="6">
        <v>30</v>
      </c>
      <c r="Y150" s="6">
        <v>61</v>
      </c>
      <c r="Z150" s="6">
        <v>9</v>
      </c>
      <c r="AA150" s="6">
        <v>482</v>
      </c>
      <c r="AB150" s="6">
        <v>0.43259999999999998</v>
      </c>
      <c r="AC150" s="6">
        <v>1</v>
      </c>
      <c r="AD150" s="6">
        <v>0.99590000000000001</v>
      </c>
      <c r="AE150" s="6">
        <v>1</v>
      </c>
      <c r="AF150" s="6">
        <v>9</v>
      </c>
      <c r="AG150" s="6">
        <v>5</v>
      </c>
      <c r="AH150" s="6">
        <v>156</v>
      </c>
      <c r="AI150" s="6">
        <v>6.3799999999999996E-2</v>
      </c>
      <c r="AJ150" s="6">
        <v>0.55559999999999998</v>
      </c>
      <c r="AK150" s="6">
        <v>0.32229999999999998</v>
      </c>
      <c r="AT150" s="6" t="str">
        <f t="shared" si="0"/>
        <v/>
      </c>
      <c r="AU150" s="6" t="str">
        <f t="shared" si="1"/>
        <v/>
      </c>
      <c r="AV150" s="6">
        <f t="shared" si="2"/>
        <v>108.66666666666667</v>
      </c>
      <c r="AW150" s="7">
        <f t="shared" si="3"/>
        <v>7.9016393442622954</v>
      </c>
      <c r="AX150" s="6">
        <f t="shared" si="4"/>
        <v>17.333333333333332</v>
      </c>
      <c r="AY150" s="6" t="str">
        <f t="shared" si="5"/>
        <v/>
      </c>
      <c r="BA150" s="6">
        <f>VLOOKUP(A150, ALL_AP_DATA!$A$2:$F$3600, 6, FALSE)</f>
        <v>141</v>
      </c>
      <c r="BB150" s="6">
        <f>VLOOKUP(A150, projmetadata!$A$2:$D$2036, 4, FALSE)</f>
        <v>32059</v>
      </c>
      <c r="BC150" s="6" t="e">
        <f t="array" aca="1" ref="BC150" ca="1">_xludf.IFS(I150&lt;&gt;0, F150/I150, P150&lt;&gt;0, M150/P150, W150&lt;&gt;0, T150/W150, AD150&lt;&gt;0, AA150/AD150, AK150&lt;&gt;0, AH150/AK150, AR150&lt;&gt;0, AO150/AR150, TRUE, 0)</f>
        <v>#NAME?</v>
      </c>
      <c r="BE150" s="6" t="e">
        <f t="shared" ca="1" si="14"/>
        <v>#NAME?</v>
      </c>
      <c r="BF150" s="6" t="e">
        <f t="shared" ca="1" si="15"/>
        <v>#NAME?</v>
      </c>
      <c r="BG150" s="6"/>
      <c r="BH150" s="6">
        <f>VLOOKUP(A150, ALL_AP_DATA!$A$2:$D$3600, 3, FALSE)</f>
        <v>62</v>
      </c>
      <c r="BI150" s="6">
        <f>VLOOKUP(A150, ALL_AP_DATA!$A$2:$E$3600, 5, FALSE)</f>
        <v>484</v>
      </c>
      <c r="BJ150" s="6">
        <f t="shared" si="9"/>
        <v>3.4326241134751774</v>
      </c>
      <c r="BK150" s="6">
        <f t="shared" si="16"/>
        <v>0.43971631205673761</v>
      </c>
    </row>
    <row r="151" spans="1:63" ht="15.75" customHeight="1" x14ac:dyDescent="0.2">
      <c r="A151" s="6" t="s">
        <v>211</v>
      </c>
      <c r="B151" s="6" t="s">
        <v>61</v>
      </c>
      <c r="C151" s="6">
        <v>3</v>
      </c>
      <c r="D151" s="6">
        <v>10</v>
      </c>
      <c r="E151" s="6">
        <v>0</v>
      </c>
      <c r="F151" s="6">
        <v>0</v>
      </c>
      <c r="G151" s="6">
        <v>2.3800000000000002E-2</v>
      </c>
      <c r="H151" s="6">
        <v>0</v>
      </c>
      <c r="I151" s="6">
        <v>0</v>
      </c>
      <c r="X151" s="6">
        <v>12</v>
      </c>
      <c r="Y151" s="6">
        <v>147</v>
      </c>
      <c r="Z151" s="6">
        <v>4</v>
      </c>
      <c r="AA151" s="6">
        <v>28</v>
      </c>
      <c r="AB151" s="6">
        <v>0.34920000000000001</v>
      </c>
      <c r="AC151" s="6">
        <v>1</v>
      </c>
      <c r="AD151" s="6">
        <v>0.52829999999999999</v>
      </c>
      <c r="AE151" s="6">
        <v>26</v>
      </c>
      <c r="AF151" s="6">
        <v>93</v>
      </c>
      <c r="AG151" s="6">
        <v>2</v>
      </c>
      <c r="AH151" s="6">
        <v>20</v>
      </c>
      <c r="AI151" s="6">
        <v>0.22090000000000001</v>
      </c>
      <c r="AJ151" s="6">
        <v>0.5</v>
      </c>
      <c r="AK151" s="6">
        <v>0.37740000000000001</v>
      </c>
      <c r="AT151" s="6">
        <f t="shared" si="0"/>
        <v>0</v>
      </c>
      <c r="AU151" s="6" t="str">
        <f t="shared" si="1"/>
        <v/>
      </c>
      <c r="AV151" s="6" t="str">
        <f t="shared" si="2"/>
        <v/>
      </c>
      <c r="AW151" s="7">
        <f t="shared" si="3"/>
        <v>0.19047619047619047</v>
      </c>
      <c r="AX151" s="6">
        <f t="shared" si="4"/>
        <v>0.21505376344086022</v>
      </c>
      <c r="AY151" s="6" t="str">
        <f t="shared" si="5"/>
        <v/>
      </c>
      <c r="BA151" s="6">
        <f>VLOOKUP(A151, ALL_AP_DATA!$A$2:$F$3600, 6, FALSE)</f>
        <v>421</v>
      </c>
      <c r="BB151" s="6">
        <f>VLOOKUP(A151, projmetadata!$A$2:$D$2036, 4, FALSE)</f>
        <v>74876</v>
      </c>
      <c r="BC151" s="6" t="e">
        <f t="array" aca="1" ref="BC151" ca="1">_xludf.IFS(I151&lt;&gt;0, F151/I151, P151&lt;&gt;0, M151/P151, W151&lt;&gt;0, T151/W151, AD151&lt;&gt;0, AA151/AD151, AK151&lt;&gt;0, AH151/AK151, AR151&lt;&gt;0, AO151/AR151, TRUE, 0)</f>
        <v>#NAME?</v>
      </c>
      <c r="BE151" s="6" t="e">
        <f t="shared" ca="1" si="14"/>
        <v>#NAME?</v>
      </c>
      <c r="BF151" s="6" t="e">
        <f t="shared" ca="1" si="15"/>
        <v>#NAME?</v>
      </c>
      <c r="BG151" s="6"/>
      <c r="BH151" s="6">
        <f>VLOOKUP(A151, ALL_AP_DATA!$A$2:$D$3600, 3, FALSE)</f>
        <v>191</v>
      </c>
      <c r="BI151" s="6">
        <f>VLOOKUP(A151, ALL_AP_DATA!$A$2:$E$3600, 5, FALSE)</f>
        <v>53</v>
      </c>
      <c r="BJ151" s="6">
        <f t="shared" si="9"/>
        <v>0.12589073634204276</v>
      </c>
      <c r="BK151" s="6">
        <f t="shared" si="16"/>
        <v>0.45368171021377673</v>
      </c>
    </row>
    <row r="152" spans="1:63" ht="15.75" customHeight="1" x14ac:dyDescent="0.2">
      <c r="A152" s="6" t="s">
        <v>212</v>
      </c>
      <c r="B152" s="6" t="s">
        <v>64</v>
      </c>
      <c r="C152" s="6">
        <v>6</v>
      </c>
      <c r="D152" s="6">
        <v>202</v>
      </c>
      <c r="E152" s="6">
        <v>44</v>
      </c>
      <c r="F152" s="6">
        <v>2442</v>
      </c>
      <c r="G152" s="6">
        <v>0.26679999999999998</v>
      </c>
      <c r="H152" s="6">
        <v>0.6875</v>
      </c>
      <c r="I152" s="6">
        <v>0.49590000000000001</v>
      </c>
      <c r="Q152" s="6">
        <v>2</v>
      </c>
      <c r="R152" s="6">
        <v>7</v>
      </c>
      <c r="S152" s="6">
        <v>14</v>
      </c>
      <c r="T152" s="6">
        <v>958</v>
      </c>
      <c r="U152" s="6">
        <v>9.1999999999999998E-3</v>
      </c>
      <c r="V152" s="6">
        <v>0.21879999999999999</v>
      </c>
      <c r="W152" s="6">
        <v>0.1946</v>
      </c>
      <c r="X152" s="6">
        <v>20</v>
      </c>
      <c r="Y152" s="6">
        <v>260</v>
      </c>
      <c r="Z152" s="6">
        <v>45</v>
      </c>
      <c r="AA152" s="6">
        <v>2538</v>
      </c>
      <c r="AB152" s="6">
        <v>0.34350000000000003</v>
      </c>
      <c r="AC152" s="6">
        <v>0.70309999999999995</v>
      </c>
      <c r="AD152" s="6">
        <v>0.51539999999999997</v>
      </c>
      <c r="AE152" s="6">
        <v>55</v>
      </c>
      <c r="AF152" s="6">
        <v>349</v>
      </c>
      <c r="AG152" s="6">
        <v>50</v>
      </c>
      <c r="AH152" s="6">
        <v>3482</v>
      </c>
      <c r="AI152" s="6">
        <v>0.46100000000000002</v>
      </c>
      <c r="AJ152" s="6">
        <v>0.78129999999999999</v>
      </c>
      <c r="AK152" s="6">
        <v>0.70709999999999995</v>
      </c>
      <c r="AT152" s="6">
        <f t="shared" si="0"/>
        <v>12.089108910891088</v>
      </c>
      <c r="AU152" s="6" t="str">
        <f t="shared" si="1"/>
        <v/>
      </c>
      <c r="AV152" s="6">
        <f t="shared" si="2"/>
        <v>136.85714285714286</v>
      </c>
      <c r="AW152" s="7">
        <f t="shared" si="3"/>
        <v>9.7615384615384624</v>
      </c>
      <c r="AX152" s="6">
        <f t="shared" si="4"/>
        <v>9.9770773638968482</v>
      </c>
      <c r="AY152" s="6" t="str">
        <f t="shared" si="5"/>
        <v/>
      </c>
      <c r="BA152" s="6">
        <f>VLOOKUP(A152, ALL_AP_DATA!$A$2:$F$3600, 6, FALSE)</f>
        <v>757</v>
      </c>
      <c r="BB152" s="6">
        <f>VLOOKUP(A152, projmetadata!$A$2:$D$2036, 4, FALSE)</f>
        <v>94877</v>
      </c>
      <c r="BC152" s="6" t="e">
        <f t="array" aca="1" ref="BC152" ca="1">_xludf.IFS(I152&lt;&gt;0, F152/I152, P152&lt;&gt;0, M152/P152, W152&lt;&gt;0, T152/W152, AD152&lt;&gt;0, AA152/AD152, AK152&lt;&gt;0, AH152/AK152, AR152&lt;&gt;0, AO152/AR152, TRUE, 0)</f>
        <v>#NAME?</v>
      </c>
      <c r="BE152" s="6" t="e">
        <f t="shared" ca="1" si="14"/>
        <v>#NAME?</v>
      </c>
      <c r="BF152" s="6" t="e">
        <f t="shared" ca="1" si="15"/>
        <v>#NAME?</v>
      </c>
      <c r="BG152" s="6"/>
      <c r="BH152" s="6">
        <f>VLOOKUP(A152, ALL_AP_DATA!$A$2:$D$3600, 3, FALSE)</f>
        <v>445</v>
      </c>
      <c r="BI152" s="6">
        <f>VLOOKUP(A152, ALL_AP_DATA!$A$2:$E$3600, 5, FALSE)</f>
        <v>4924</v>
      </c>
      <c r="BJ152" s="6">
        <f t="shared" si="9"/>
        <v>6.5046235138705413</v>
      </c>
      <c r="BK152" s="6">
        <f t="shared" si="16"/>
        <v>0.58784676354029064</v>
      </c>
    </row>
    <row r="153" spans="1:63" ht="15.75" customHeight="1" x14ac:dyDescent="0.2">
      <c r="A153" s="6" t="s">
        <v>213</v>
      </c>
      <c r="B153" s="6" t="s">
        <v>61</v>
      </c>
      <c r="C153" s="6">
        <v>6</v>
      </c>
      <c r="D153" s="6">
        <v>19</v>
      </c>
      <c r="E153" s="6">
        <v>1</v>
      </c>
      <c r="F153" s="6">
        <v>5</v>
      </c>
      <c r="G153" s="6">
        <v>4.8599999999999997E-2</v>
      </c>
      <c r="H153" s="6">
        <v>5.8799999999999998E-2</v>
      </c>
      <c r="I153" s="6">
        <v>2.9999999999999997E-4</v>
      </c>
      <c r="Q153" s="6">
        <v>1</v>
      </c>
      <c r="R153" s="6">
        <v>5</v>
      </c>
      <c r="S153" s="6">
        <v>2</v>
      </c>
      <c r="T153" s="6">
        <v>114</v>
      </c>
      <c r="U153" s="6">
        <v>1.2800000000000001E-2</v>
      </c>
      <c r="V153" s="6">
        <v>0.1176</v>
      </c>
      <c r="W153" s="6">
        <v>6.1000000000000004E-3</v>
      </c>
      <c r="X153" s="6">
        <v>36</v>
      </c>
      <c r="Y153" s="6">
        <v>57</v>
      </c>
      <c r="Z153" s="6">
        <v>4</v>
      </c>
      <c r="AA153" s="6">
        <v>41</v>
      </c>
      <c r="AB153" s="6">
        <v>0.14580000000000001</v>
      </c>
      <c r="AC153" s="6">
        <v>0.23530000000000001</v>
      </c>
      <c r="AD153" s="6">
        <v>2.2000000000000001E-3</v>
      </c>
      <c r="AE153" s="6">
        <v>10</v>
      </c>
      <c r="AF153" s="6">
        <v>50</v>
      </c>
      <c r="AG153" s="6">
        <v>5</v>
      </c>
      <c r="AH153" s="6">
        <v>151</v>
      </c>
      <c r="AI153" s="6">
        <v>0.12790000000000001</v>
      </c>
      <c r="AJ153" s="6">
        <v>0.29409999999999997</v>
      </c>
      <c r="AK153" s="6">
        <v>8.0000000000000002E-3</v>
      </c>
      <c r="AT153" s="6">
        <f t="shared" si="0"/>
        <v>0.26315789473684209</v>
      </c>
      <c r="AU153" s="6" t="str">
        <f t="shared" si="1"/>
        <v/>
      </c>
      <c r="AV153" s="6">
        <f t="shared" si="2"/>
        <v>22.8</v>
      </c>
      <c r="AW153" s="7">
        <f t="shared" si="3"/>
        <v>0.7192982456140351</v>
      </c>
      <c r="AX153" s="6">
        <f t="shared" si="4"/>
        <v>3.02</v>
      </c>
      <c r="AY153" s="6" t="str">
        <f t="shared" si="5"/>
        <v/>
      </c>
      <c r="BA153" s="6">
        <f>VLOOKUP(A153, ALL_AP_DATA!$A$2:$F$3600, 6, FALSE)</f>
        <v>391</v>
      </c>
      <c r="BB153" s="6">
        <f>VLOOKUP(A153, projmetadata!$A$2:$D$2036, 4, FALSE)</f>
        <v>123703</v>
      </c>
      <c r="BC153" s="6" t="e">
        <f t="array" aca="1" ref="BC153" ca="1">_xludf.IFS(I153&lt;&gt;0, F153/I153, P153&lt;&gt;0, M153/P153, W153&lt;&gt;0, T153/W153, AD153&lt;&gt;0, AA153/AD153, AK153&lt;&gt;0, AH153/AK153, AR153&lt;&gt;0, AO153/AR153, TRUE, 0)</f>
        <v>#NAME?</v>
      </c>
      <c r="BE153" s="6" t="e">
        <f t="shared" ca="1" si="14"/>
        <v>#NAME?</v>
      </c>
      <c r="BF153" s="6" t="e">
        <f t="shared" ca="1" si="15"/>
        <v>#NAME?</v>
      </c>
      <c r="BG153" s="6"/>
      <c r="BH153" s="6">
        <f>VLOOKUP(A153, ALL_AP_DATA!$A$2:$D$3600, 3, FALSE)</f>
        <v>105</v>
      </c>
      <c r="BI153" s="6">
        <f>VLOOKUP(A153, ALL_AP_DATA!$A$2:$E$3600, 5, FALSE)</f>
        <v>18838</v>
      </c>
      <c r="BJ153" s="6">
        <f t="shared" si="9"/>
        <v>48.179028132992329</v>
      </c>
      <c r="BK153" s="6">
        <f t="shared" si="16"/>
        <v>0.26854219948849106</v>
      </c>
    </row>
    <row r="154" spans="1:63" ht="15.75" customHeight="1" x14ac:dyDescent="0.2">
      <c r="A154" s="6" t="s">
        <v>214</v>
      </c>
      <c r="B154" s="6" t="s">
        <v>61</v>
      </c>
      <c r="J154" s="6">
        <v>28</v>
      </c>
      <c r="K154" s="6">
        <v>172</v>
      </c>
      <c r="L154" s="6">
        <v>684</v>
      </c>
      <c r="M154" s="6">
        <v>39060</v>
      </c>
      <c r="N154" s="6">
        <v>0.15329999999999999</v>
      </c>
      <c r="O154" s="6">
        <v>0.73629999999999995</v>
      </c>
      <c r="P154" s="6">
        <v>0.65529999999999999</v>
      </c>
      <c r="Q154" s="6">
        <v>55</v>
      </c>
      <c r="R154" s="6">
        <v>252</v>
      </c>
      <c r="S154" s="6">
        <v>793</v>
      </c>
      <c r="T154" s="6">
        <v>42749</v>
      </c>
      <c r="U154" s="6">
        <v>0.22459999999999999</v>
      </c>
      <c r="V154" s="6">
        <v>0.85360000000000003</v>
      </c>
      <c r="W154" s="6">
        <v>0.71719999999999995</v>
      </c>
      <c r="X154" s="6">
        <v>43</v>
      </c>
      <c r="Y154" s="6">
        <v>939</v>
      </c>
      <c r="Z154" s="6">
        <v>919</v>
      </c>
      <c r="AA154" s="6">
        <v>51664</v>
      </c>
      <c r="AB154" s="6">
        <v>0.83689999999999998</v>
      </c>
      <c r="AC154" s="6">
        <v>0.98919999999999997</v>
      </c>
      <c r="AD154" s="6">
        <v>0.86680000000000001</v>
      </c>
      <c r="AE154" s="6">
        <v>81</v>
      </c>
      <c r="AF154" s="6">
        <v>369</v>
      </c>
      <c r="AG154" s="6">
        <v>735</v>
      </c>
      <c r="AH154" s="6">
        <v>34550</v>
      </c>
      <c r="AI154" s="6">
        <v>0.32890000000000003</v>
      </c>
      <c r="AJ154" s="6">
        <v>0.79120000000000001</v>
      </c>
      <c r="AK154" s="6">
        <v>0.57969999999999999</v>
      </c>
      <c r="AL154" s="6">
        <v>18</v>
      </c>
      <c r="AM154" s="6">
        <v>170</v>
      </c>
      <c r="AN154" s="6">
        <v>671</v>
      </c>
      <c r="AO154" s="6">
        <v>38019</v>
      </c>
      <c r="AP154" s="6">
        <v>0.1515</v>
      </c>
      <c r="AQ154" s="6">
        <v>0.72230000000000005</v>
      </c>
      <c r="AR154" s="6">
        <v>0.63790000000000002</v>
      </c>
      <c r="AT154" s="6" t="str">
        <f t="shared" si="0"/>
        <v/>
      </c>
      <c r="AU154" s="6">
        <f t="shared" si="1"/>
        <v>227.09302325581396</v>
      </c>
      <c r="AV154" s="6">
        <f t="shared" si="2"/>
        <v>169.63888888888889</v>
      </c>
      <c r="AW154" s="7">
        <f t="shared" si="3"/>
        <v>55.020234291799788</v>
      </c>
      <c r="AX154" s="6">
        <f t="shared" si="4"/>
        <v>93.631436314363143</v>
      </c>
      <c r="AY154" s="6">
        <f t="shared" si="5"/>
        <v>223.64117647058825</v>
      </c>
      <c r="BA154" s="6">
        <f>VLOOKUP(A154, ALL_AP_DATA!$A$2:$F$3600, 6, FALSE)</f>
        <v>1122</v>
      </c>
      <c r="BB154" s="6">
        <f>VLOOKUP(A154, projmetadata!$A$2:$D$2036, 4, FALSE)</f>
        <v>252450</v>
      </c>
      <c r="BC154" s="6" t="e">
        <f t="array" aca="1" ref="BC154" ca="1">_xludf.IFS(I154&lt;&gt;0, F154/I154, P154&lt;&gt;0, M154/P154, W154&lt;&gt;0, T154/W154, AD154&lt;&gt;0, AA154/AD154, AK154&lt;&gt;0, AH154/AK154, AR154&lt;&gt;0, AO154/AR154, TRUE, 0)</f>
        <v>#NAME?</v>
      </c>
      <c r="BE154" s="6" t="e">
        <f t="shared" ca="1" si="14"/>
        <v>#NAME?</v>
      </c>
      <c r="BF154" s="6" t="e">
        <f t="shared" ca="1" si="15"/>
        <v>#NAME?</v>
      </c>
      <c r="BG154" s="6"/>
      <c r="BH154" s="6">
        <f>VLOOKUP(A154, ALL_AP_DATA!$A$2:$D$3600, 3, FALSE)</f>
        <v>966</v>
      </c>
      <c r="BI154" s="6">
        <f>VLOOKUP(A154, ALL_AP_DATA!$A$2:$E$3600, 5, FALSE)</f>
        <v>59603</v>
      </c>
      <c r="BJ154" s="6">
        <f t="shared" si="9"/>
        <v>53.122103386809272</v>
      </c>
      <c r="BK154" s="6">
        <f t="shared" si="16"/>
        <v>0.86096256684491979</v>
      </c>
    </row>
    <row r="155" spans="1:63" ht="15.75" customHeight="1" x14ac:dyDescent="0.2">
      <c r="A155" s="6" t="s">
        <v>215</v>
      </c>
      <c r="B155" s="6" t="s">
        <v>64</v>
      </c>
      <c r="C155" s="6">
        <v>21</v>
      </c>
      <c r="D155" s="6">
        <v>292</v>
      </c>
      <c r="E155" s="6">
        <v>749</v>
      </c>
      <c r="F155" s="6">
        <v>31925</v>
      </c>
      <c r="G155" s="6">
        <v>0.15620000000000001</v>
      </c>
      <c r="H155" s="6">
        <v>0.53390000000000004</v>
      </c>
      <c r="I155" s="6">
        <v>0.19120000000000001</v>
      </c>
      <c r="J155" s="6">
        <v>18</v>
      </c>
      <c r="K155" s="6">
        <v>185</v>
      </c>
      <c r="L155" s="6">
        <v>804</v>
      </c>
      <c r="M155" s="6">
        <v>43556</v>
      </c>
      <c r="N155" s="6">
        <v>9.9000000000000005E-2</v>
      </c>
      <c r="O155" s="6">
        <v>0.57310000000000005</v>
      </c>
      <c r="P155" s="6">
        <v>0.26090000000000002</v>
      </c>
      <c r="Q155" s="6">
        <v>119</v>
      </c>
      <c r="R155" s="6">
        <v>567</v>
      </c>
      <c r="S155" s="6">
        <v>1230</v>
      </c>
      <c r="T155" s="6">
        <v>102219</v>
      </c>
      <c r="U155" s="6">
        <v>0.3034</v>
      </c>
      <c r="V155" s="6">
        <v>0.87670000000000003</v>
      </c>
      <c r="W155" s="6">
        <v>0.61229999999999996</v>
      </c>
      <c r="X155" s="6">
        <v>140</v>
      </c>
      <c r="Y155" s="6">
        <v>723</v>
      </c>
      <c r="Z155" s="6">
        <v>1030</v>
      </c>
      <c r="AA155" s="6">
        <v>46352</v>
      </c>
      <c r="AB155" s="6">
        <v>0.38679999999999998</v>
      </c>
      <c r="AC155" s="6">
        <v>0.73409999999999997</v>
      </c>
      <c r="AD155" s="6">
        <v>0.2777</v>
      </c>
      <c r="AE155" s="6">
        <v>108</v>
      </c>
      <c r="AF155" s="6">
        <v>619</v>
      </c>
      <c r="AG155" s="6">
        <v>991</v>
      </c>
      <c r="AH155" s="6">
        <v>53190</v>
      </c>
      <c r="AI155" s="6">
        <v>0.33119999999999999</v>
      </c>
      <c r="AJ155" s="6">
        <v>0.70630000000000004</v>
      </c>
      <c r="AK155" s="6">
        <v>0.31859999999999999</v>
      </c>
      <c r="AL155" s="6">
        <v>16</v>
      </c>
      <c r="AM155" s="6">
        <v>285</v>
      </c>
      <c r="AN155" s="6">
        <v>953</v>
      </c>
      <c r="AO155" s="6">
        <v>72013</v>
      </c>
      <c r="AP155" s="6">
        <v>0.1525</v>
      </c>
      <c r="AQ155" s="6">
        <v>0.67930000000000001</v>
      </c>
      <c r="AR155" s="6">
        <v>0.43140000000000001</v>
      </c>
      <c r="AT155" s="6">
        <f t="shared" si="0"/>
        <v>109.33219178082192</v>
      </c>
      <c r="AU155" s="6">
        <f t="shared" si="1"/>
        <v>235.43783783783783</v>
      </c>
      <c r="AV155" s="6">
        <f t="shared" si="2"/>
        <v>180.28042328042329</v>
      </c>
      <c r="AW155" s="7">
        <f t="shared" si="3"/>
        <v>64.110650069156293</v>
      </c>
      <c r="AX155" s="6">
        <f t="shared" si="4"/>
        <v>85.928917609046849</v>
      </c>
      <c r="AY155" s="6">
        <f t="shared" si="5"/>
        <v>252.67719298245615</v>
      </c>
      <c r="BA155" s="6">
        <f>VLOOKUP(A155, ALL_AP_DATA!$A$2:$F$3600, 6, FALSE)</f>
        <v>1869</v>
      </c>
      <c r="BB155" s="6">
        <f>VLOOKUP(A155, projmetadata!$A$2:$D$2036, 4, FALSE)</f>
        <v>162445</v>
      </c>
      <c r="BC155" s="6" t="e">
        <f t="array" aca="1" ref="BC155" ca="1">_xludf.IFS(I155&lt;&gt;0, F155/I155, P155&lt;&gt;0, M155/P155, W155&lt;&gt;0, T155/W155, AD155&lt;&gt;0, AA155/AD155, AK155&lt;&gt;0, AH155/AK155, AR155&lt;&gt;0, AO155/AR155, TRUE, 0)</f>
        <v>#NAME?</v>
      </c>
      <c r="BE155" s="6" t="e">
        <f t="shared" ca="1" si="14"/>
        <v>#NAME?</v>
      </c>
      <c r="BF155" s="6" t="e">
        <f t="shared" ca="1" si="15"/>
        <v>#NAME?</v>
      </c>
      <c r="BG155" s="6"/>
      <c r="BH155" s="6">
        <f>VLOOKUP(A155, ALL_AP_DATA!$A$2:$D$3600, 3, FALSE)</f>
        <v>1270</v>
      </c>
      <c r="BI155" s="6">
        <f>VLOOKUP(A155, ALL_AP_DATA!$A$2:$E$3600, 5, FALSE)</f>
        <v>166932</v>
      </c>
      <c r="BJ155" s="6">
        <f t="shared" si="9"/>
        <v>89.316211878009625</v>
      </c>
      <c r="BK155" s="6">
        <f t="shared" si="16"/>
        <v>0.67950775815944353</v>
      </c>
    </row>
    <row r="156" spans="1:63" ht="15.75" customHeight="1" x14ac:dyDescent="0.2">
      <c r="A156" s="6" t="s">
        <v>216</v>
      </c>
      <c r="B156" s="6" t="s">
        <v>61</v>
      </c>
      <c r="J156" s="6">
        <v>3</v>
      </c>
      <c r="K156" s="6">
        <v>24</v>
      </c>
      <c r="L156" s="6">
        <v>737</v>
      </c>
      <c r="M156" s="6">
        <v>42841</v>
      </c>
      <c r="N156" s="6">
        <v>5.2400000000000002E-2</v>
      </c>
      <c r="O156" s="6">
        <v>0.50649999999999995</v>
      </c>
      <c r="P156" s="6">
        <v>0.35599999999999998</v>
      </c>
      <c r="Q156" s="6">
        <v>14</v>
      </c>
      <c r="R156" s="6">
        <v>51</v>
      </c>
      <c r="S156" s="6">
        <v>1069</v>
      </c>
      <c r="T156" s="6">
        <v>40867</v>
      </c>
      <c r="U156" s="6">
        <v>0.1114</v>
      </c>
      <c r="V156" s="6">
        <v>0.73470000000000002</v>
      </c>
      <c r="W156" s="6">
        <v>0.33960000000000001</v>
      </c>
      <c r="X156" s="6">
        <v>6</v>
      </c>
      <c r="Y156" s="6">
        <v>138</v>
      </c>
      <c r="Z156" s="6">
        <v>1371</v>
      </c>
      <c r="AA156" s="6">
        <v>38578</v>
      </c>
      <c r="AB156" s="6">
        <v>0.30130000000000001</v>
      </c>
      <c r="AC156" s="6">
        <v>0.94230000000000003</v>
      </c>
      <c r="AD156" s="6">
        <v>0.3206</v>
      </c>
      <c r="AE156" s="6">
        <v>8</v>
      </c>
      <c r="AF156" s="6">
        <v>18</v>
      </c>
      <c r="AG156" s="6">
        <v>431</v>
      </c>
      <c r="AH156" s="6">
        <v>19740</v>
      </c>
      <c r="AI156" s="6">
        <v>3.9300000000000002E-2</v>
      </c>
      <c r="AJ156" s="6">
        <v>0.29620000000000002</v>
      </c>
      <c r="AK156" s="6">
        <v>0.1641</v>
      </c>
      <c r="AT156" s="6" t="str">
        <f t="shared" si="0"/>
        <v/>
      </c>
      <c r="AU156" s="6">
        <f t="shared" si="1"/>
        <v>1785.0416666666667</v>
      </c>
      <c r="AV156" s="6">
        <f t="shared" si="2"/>
        <v>801.31372549019613</v>
      </c>
      <c r="AW156" s="7">
        <f t="shared" si="3"/>
        <v>279.55072463768118</v>
      </c>
      <c r="AX156" s="6">
        <f t="shared" si="4"/>
        <v>1096.6666666666667</v>
      </c>
      <c r="AY156" s="6" t="str">
        <f t="shared" si="5"/>
        <v/>
      </c>
      <c r="BA156" s="6">
        <f>VLOOKUP(A156, ALL_AP_DATA!$A$2:$F$3600, 6, FALSE)</f>
        <v>458</v>
      </c>
      <c r="BB156" s="6">
        <f>VLOOKUP(A156, projmetadata!$A$2:$D$2036, 4, FALSE)</f>
        <v>167219</v>
      </c>
      <c r="BC156" s="6" t="e">
        <f t="array" aca="1" ref="BC156" ca="1">_xludf.IFS(I156&lt;&gt;0, F156/I156, P156&lt;&gt;0, M156/P156, W156&lt;&gt;0, T156/W156, AD156&lt;&gt;0, AA156/AD156, AK156&lt;&gt;0, AH156/AK156, AR156&lt;&gt;0, AO156/AR156, TRUE, 0)</f>
        <v>#NAME?</v>
      </c>
      <c r="BE156" s="6" t="e">
        <f t="shared" ca="1" si="14"/>
        <v>#NAME?</v>
      </c>
      <c r="BF156" s="6" t="e">
        <f t="shared" ca="1" si="15"/>
        <v>#NAME?</v>
      </c>
      <c r="BG156" s="6"/>
      <c r="BH156" s="6">
        <f>VLOOKUP(A156, ALL_AP_DATA!$A$2:$D$3600, 3, FALSE)</f>
        <v>150</v>
      </c>
      <c r="BI156" s="6">
        <f>VLOOKUP(A156, ALL_AP_DATA!$A$2:$E$3600, 5, FALSE)</f>
        <v>120324</v>
      </c>
      <c r="BJ156" s="6">
        <f t="shared" si="9"/>
        <v>262.71615720524017</v>
      </c>
      <c r="BK156" s="6">
        <f t="shared" si="16"/>
        <v>0.32751091703056767</v>
      </c>
    </row>
    <row r="157" spans="1:63" ht="15.75" customHeight="1" x14ac:dyDescent="0.2">
      <c r="A157" s="6" t="s">
        <v>217</v>
      </c>
      <c r="B157" s="6" t="s">
        <v>61</v>
      </c>
      <c r="AT157" s="6" t="str">
        <f t="shared" si="0"/>
        <v/>
      </c>
      <c r="AU157" s="6" t="str">
        <f t="shared" si="1"/>
        <v/>
      </c>
      <c r="AV157" s="6" t="str">
        <f t="shared" si="2"/>
        <v/>
      </c>
      <c r="AW157" s="7" t="str">
        <f t="shared" si="3"/>
        <v/>
      </c>
      <c r="AX157" s="6" t="str">
        <f t="shared" si="4"/>
        <v/>
      </c>
      <c r="AY157" s="6" t="str">
        <f t="shared" si="5"/>
        <v/>
      </c>
      <c r="BA157" s="6">
        <f>VLOOKUP(A157, ALL_AP_DATA!$A$2:$F$3600, 6, FALSE)</f>
        <v>357</v>
      </c>
      <c r="BB157" s="6">
        <f>VLOOKUP(A157, projmetadata!$A$2:$D$2036, 4, FALSE)</f>
        <v>11393</v>
      </c>
      <c r="BC157" s="6" t="e">
        <f t="array" aca="1" ref="BC157" ca="1">_xludf.IFS(I157&lt;&gt;0, F157/I157, P157&lt;&gt;0, M157/P157, W157&lt;&gt;0, T157/W157, AD157&lt;&gt;0, AA157/AD157, AK157&lt;&gt;0, AH157/AK157, AR157&lt;&gt;0, AO157/AR157, TRUE, 0)</f>
        <v>#NAME?</v>
      </c>
      <c r="BE157" s="6" t="e">
        <f t="shared" ca="1" si="14"/>
        <v>#NAME?</v>
      </c>
      <c r="BF157" s="6" t="e">
        <f t="shared" ca="1" si="15"/>
        <v>#NAME?</v>
      </c>
      <c r="BG157" s="6"/>
      <c r="BH157" s="6">
        <f>VLOOKUP(A157, ALL_AP_DATA!$A$2:$D$3600, 3, FALSE)</f>
        <v>0</v>
      </c>
      <c r="BI157" s="6">
        <f>VLOOKUP(A157, ALL_AP_DATA!$A$2:$E$3600, 5, FALSE)</f>
        <v>100</v>
      </c>
      <c r="BJ157" s="6">
        <f t="shared" si="9"/>
        <v>0.28011204481792717</v>
      </c>
      <c r="BK157" s="6">
        <f t="shared" si="16"/>
        <v>0</v>
      </c>
    </row>
    <row r="158" spans="1:63" ht="15.75" customHeight="1" x14ac:dyDescent="0.2">
      <c r="A158" s="6" t="s">
        <v>218</v>
      </c>
      <c r="B158" s="6" t="s">
        <v>61</v>
      </c>
      <c r="J158" s="6">
        <v>1</v>
      </c>
      <c r="K158" s="6">
        <v>11</v>
      </c>
      <c r="L158" s="6">
        <v>117</v>
      </c>
      <c r="M158" s="6">
        <v>3445</v>
      </c>
      <c r="N158" s="6">
        <v>3.0000000000000001E-3</v>
      </c>
      <c r="O158" s="6">
        <v>0.1111</v>
      </c>
      <c r="P158" s="6">
        <v>1.14E-2</v>
      </c>
      <c r="Q158" s="6">
        <v>112</v>
      </c>
      <c r="R158" s="6">
        <v>522</v>
      </c>
      <c r="S158" s="6">
        <v>861</v>
      </c>
      <c r="T158" s="6">
        <v>221446</v>
      </c>
      <c r="U158" s="6">
        <v>0.1406</v>
      </c>
      <c r="V158" s="6">
        <v>0.81769999999999998</v>
      </c>
      <c r="W158" s="6">
        <v>0.73219999999999996</v>
      </c>
      <c r="X158" s="6">
        <v>61</v>
      </c>
      <c r="Y158" s="6">
        <v>1137</v>
      </c>
      <c r="Z158" s="6">
        <v>603</v>
      </c>
      <c r="AA158" s="6">
        <v>170923</v>
      </c>
      <c r="AB158" s="6">
        <v>0.30620000000000003</v>
      </c>
      <c r="AC158" s="6">
        <v>0.5726</v>
      </c>
      <c r="AD158" s="6">
        <v>0.56520000000000004</v>
      </c>
      <c r="AE158" s="6">
        <v>12</v>
      </c>
      <c r="AF158" s="6">
        <v>197</v>
      </c>
      <c r="AG158" s="6">
        <v>392</v>
      </c>
      <c r="AH158" s="6">
        <v>67332</v>
      </c>
      <c r="AI158" s="6">
        <v>5.3100000000000001E-2</v>
      </c>
      <c r="AJ158" s="6">
        <v>0.37230000000000002</v>
      </c>
      <c r="AK158" s="6">
        <v>0.22259999999999999</v>
      </c>
      <c r="AL158" s="6">
        <v>2</v>
      </c>
      <c r="AM158" s="6">
        <v>115</v>
      </c>
      <c r="AN158" s="6">
        <v>366</v>
      </c>
      <c r="AO158" s="6">
        <v>42590</v>
      </c>
      <c r="AP158" s="6">
        <v>3.1E-2</v>
      </c>
      <c r="AQ158" s="6">
        <v>0.34760000000000002</v>
      </c>
      <c r="AR158" s="6">
        <v>0.14080000000000001</v>
      </c>
      <c r="AT158" s="6" t="str">
        <f t="shared" si="0"/>
        <v/>
      </c>
      <c r="AU158" s="6">
        <f t="shared" si="1"/>
        <v>313.18181818181819</v>
      </c>
      <c r="AV158" s="6">
        <f t="shared" si="2"/>
        <v>424.22605363984673</v>
      </c>
      <c r="AW158" s="7">
        <f t="shared" si="3"/>
        <v>150.32805628847845</v>
      </c>
      <c r="AX158" s="6">
        <f t="shared" si="4"/>
        <v>341.78680203045684</v>
      </c>
      <c r="AY158" s="6">
        <f t="shared" si="5"/>
        <v>370.3478260869565</v>
      </c>
      <c r="BA158" s="6">
        <f>VLOOKUP(A158, ALL_AP_DATA!$A$2:$F$3600, 6, FALSE)</f>
        <v>3713</v>
      </c>
      <c r="BB158" s="6">
        <f>VLOOKUP(A158, projmetadata!$A$2:$D$2036, 4, FALSE)</f>
        <v>507261</v>
      </c>
      <c r="BC158" s="6" t="e">
        <f t="array" aca="1" ref="BC158" ca="1">_xludf.IFS(I158&lt;&gt;0, F158/I158, P158&lt;&gt;0, M158/P158, W158&lt;&gt;0, T158/W158, AD158&lt;&gt;0, AA158/AD158, AK158&lt;&gt;0, AH158/AK158, AR158&lt;&gt;0, AO158/AR158, TRUE, 0)</f>
        <v>#NAME?</v>
      </c>
      <c r="BE158" s="6" t="e">
        <f t="shared" ca="1" si="14"/>
        <v>#NAME?</v>
      </c>
      <c r="BF158" s="6" t="e">
        <f t="shared" ca="1" si="15"/>
        <v>#NAME?</v>
      </c>
      <c r="BG158" s="6"/>
      <c r="BH158" s="6">
        <f>VLOOKUP(A158, ALL_AP_DATA!$A$2:$D$3600, 3, FALSE)</f>
        <v>1561</v>
      </c>
      <c r="BI158" s="6">
        <f>VLOOKUP(A158, ALL_AP_DATA!$A$2:$E$3600, 5, FALSE)</f>
        <v>302437</v>
      </c>
      <c r="BJ158" s="6">
        <f t="shared" si="9"/>
        <v>81.453541610557494</v>
      </c>
      <c r="BK158" s="6">
        <f t="shared" si="16"/>
        <v>0.42041475895502289</v>
      </c>
    </row>
    <row r="159" spans="1:63" ht="15.75" customHeight="1" x14ac:dyDescent="0.2">
      <c r="A159" s="6" t="s">
        <v>219</v>
      </c>
      <c r="B159" s="6" t="s">
        <v>64</v>
      </c>
      <c r="C159" s="6">
        <v>3</v>
      </c>
      <c r="D159" s="6">
        <v>90</v>
      </c>
      <c r="E159" s="6">
        <v>9</v>
      </c>
      <c r="F159" s="6">
        <v>106</v>
      </c>
      <c r="G159" s="6">
        <v>0.34620000000000001</v>
      </c>
      <c r="H159" s="6">
        <v>1</v>
      </c>
      <c r="I159" s="6">
        <v>0.1343</v>
      </c>
      <c r="AE159" s="6">
        <v>24</v>
      </c>
      <c r="AF159" s="6">
        <v>115</v>
      </c>
      <c r="AG159" s="6">
        <v>9</v>
      </c>
      <c r="AH159" s="6">
        <v>258</v>
      </c>
      <c r="AI159" s="6">
        <v>0.44230000000000003</v>
      </c>
      <c r="AJ159" s="6">
        <v>1</v>
      </c>
      <c r="AK159" s="6">
        <v>0.32700000000000001</v>
      </c>
      <c r="AT159" s="6">
        <f t="shared" si="0"/>
        <v>1.1777777777777778</v>
      </c>
      <c r="AU159" s="6" t="str">
        <f t="shared" si="1"/>
        <v/>
      </c>
      <c r="AV159" s="6" t="str">
        <f t="shared" si="2"/>
        <v/>
      </c>
      <c r="AW159" s="7" t="str">
        <f t="shared" si="3"/>
        <v/>
      </c>
      <c r="AX159" s="6">
        <f t="shared" si="4"/>
        <v>2.2434782608695651</v>
      </c>
      <c r="AY159" s="6" t="str">
        <f t="shared" si="5"/>
        <v/>
      </c>
      <c r="BA159" s="6">
        <f>VLOOKUP(A159, ALL_AP_DATA!$A$2:$F$3600, 6, FALSE)</f>
        <v>260</v>
      </c>
      <c r="BB159" s="6">
        <f>VLOOKUP(A159, projmetadata!$A$2:$D$2036, 4, FALSE)</f>
        <v>36911</v>
      </c>
      <c r="BC159" s="6" t="e">
        <f t="array" aca="1" ref="BC159" ca="1">_xludf.IFS(I159&lt;&gt;0, F159/I159, P159&lt;&gt;0, M159/P159, W159&lt;&gt;0, T159/W159, AD159&lt;&gt;0, AA159/AD159, AK159&lt;&gt;0, AH159/AK159, AR159&lt;&gt;0, AO159/AR159, TRUE, 0)</f>
        <v>#NAME?</v>
      </c>
      <c r="BE159" s="6" t="e">
        <f t="shared" ca="1" si="14"/>
        <v>#NAME?</v>
      </c>
      <c r="BF159" s="6" t="e">
        <f t="shared" ca="1" si="15"/>
        <v>#NAME?</v>
      </c>
      <c r="BG159" s="6"/>
      <c r="BH159" s="6">
        <f>VLOOKUP(A159, ALL_AP_DATA!$A$2:$D$3600, 3, FALSE)</f>
        <v>139</v>
      </c>
      <c r="BI159" s="6">
        <f>VLOOKUP(A159, ALL_AP_DATA!$A$2:$E$3600, 5, FALSE)</f>
        <v>789</v>
      </c>
      <c r="BJ159" s="6">
        <f t="shared" si="9"/>
        <v>3.0346153846153845</v>
      </c>
      <c r="BK159" s="6">
        <f t="shared" si="16"/>
        <v>0.5346153846153846</v>
      </c>
    </row>
    <row r="160" spans="1:63" ht="15.75" customHeight="1" x14ac:dyDescent="0.2">
      <c r="A160" s="6" t="s">
        <v>220</v>
      </c>
      <c r="B160" s="6" t="s">
        <v>61</v>
      </c>
      <c r="Q160" s="6">
        <v>10</v>
      </c>
      <c r="R160" s="6">
        <v>33</v>
      </c>
      <c r="S160" s="6">
        <v>32</v>
      </c>
      <c r="T160" s="6">
        <v>1587</v>
      </c>
      <c r="U160" s="6">
        <v>0.1082</v>
      </c>
      <c r="V160" s="6">
        <v>0.43840000000000001</v>
      </c>
      <c r="W160" s="6">
        <v>0.22459999999999999</v>
      </c>
      <c r="X160" s="6">
        <v>1</v>
      </c>
      <c r="Y160" s="6">
        <v>6</v>
      </c>
      <c r="Z160" s="6">
        <v>1</v>
      </c>
      <c r="AA160" s="6">
        <v>8</v>
      </c>
      <c r="AB160" s="6">
        <v>1.9699999999999999E-2</v>
      </c>
      <c r="AC160" s="6">
        <v>1.37E-2</v>
      </c>
      <c r="AD160" s="6">
        <v>1.1000000000000001E-3</v>
      </c>
      <c r="AE160" s="6">
        <v>10</v>
      </c>
      <c r="AF160" s="6">
        <v>103</v>
      </c>
      <c r="AG160" s="6">
        <v>47</v>
      </c>
      <c r="AH160" s="6">
        <v>3359</v>
      </c>
      <c r="AI160" s="6">
        <v>0.3377</v>
      </c>
      <c r="AJ160" s="6">
        <v>0.64380000000000004</v>
      </c>
      <c r="AK160" s="6">
        <v>0.47539999999999999</v>
      </c>
      <c r="AT160" s="6" t="str">
        <f t="shared" si="0"/>
        <v/>
      </c>
      <c r="AU160" s="6" t="str">
        <f t="shared" si="1"/>
        <v/>
      </c>
      <c r="AV160" s="6">
        <f t="shared" si="2"/>
        <v>48.090909090909093</v>
      </c>
      <c r="AW160" s="7">
        <f t="shared" si="3"/>
        <v>1.3333333333333333</v>
      </c>
      <c r="AX160" s="6">
        <f t="shared" si="4"/>
        <v>32.61165048543689</v>
      </c>
      <c r="AY160" s="6" t="str">
        <f t="shared" si="5"/>
        <v/>
      </c>
      <c r="BA160" s="6">
        <f>VLOOKUP(A160, ALL_AP_DATA!$A$2:$F$3600, 6, FALSE)</f>
        <v>305</v>
      </c>
      <c r="BB160" s="6">
        <f>VLOOKUP(A160, projmetadata!$A$2:$D$2036, 4, FALSE)</f>
        <v>60867</v>
      </c>
      <c r="BC160" s="6" t="e">
        <f t="array" aca="1" ref="BC160" ca="1">_xludf.IFS(I160&lt;&gt;0, F160/I160, P160&lt;&gt;0, M160/P160, W160&lt;&gt;0, T160/W160, AD160&lt;&gt;0, AA160/AD160, AK160&lt;&gt;0, AH160/AK160, AR160&lt;&gt;0, AO160/AR160, TRUE, 0)</f>
        <v>#NAME?</v>
      </c>
      <c r="BE160" s="6" t="e">
        <f t="shared" ca="1" si="14"/>
        <v>#NAME?</v>
      </c>
      <c r="BF160" s="6" t="e">
        <f t="shared" ca="1" si="15"/>
        <v>#NAME?</v>
      </c>
      <c r="BG160" s="6"/>
      <c r="BH160" s="6">
        <f>VLOOKUP(A160, ALL_AP_DATA!$A$2:$D$3600, 3, FALSE)</f>
        <v>129</v>
      </c>
      <c r="BI160" s="6">
        <f>VLOOKUP(A160, ALL_AP_DATA!$A$2:$E$3600, 5, FALSE)</f>
        <v>7065</v>
      </c>
      <c r="BJ160" s="6">
        <f t="shared" si="9"/>
        <v>23.16393442622951</v>
      </c>
      <c r="BK160" s="6">
        <f t="shared" si="16"/>
        <v>0.42295081967213116</v>
      </c>
    </row>
    <row r="161" spans="1:63" ht="15.75" customHeight="1" x14ac:dyDescent="0.2">
      <c r="A161" s="6" t="s">
        <v>221</v>
      </c>
      <c r="B161" s="6" t="s">
        <v>64</v>
      </c>
      <c r="C161" s="6">
        <v>2</v>
      </c>
      <c r="D161" s="6">
        <v>119</v>
      </c>
      <c r="E161" s="6">
        <v>20</v>
      </c>
      <c r="F161" s="6">
        <v>346</v>
      </c>
      <c r="G161" s="6">
        <v>0.58050000000000002</v>
      </c>
      <c r="H161" s="6">
        <v>0.90910000000000002</v>
      </c>
      <c r="I161" s="6">
        <v>0.80649999999999999</v>
      </c>
      <c r="Q161" s="6">
        <v>1</v>
      </c>
      <c r="R161" s="6">
        <v>3</v>
      </c>
      <c r="S161" s="6">
        <v>11</v>
      </c>
      <c r="T161" s="6">
        <v>159</v>
      </c>
      <c r="U161" s="6">
        <v>1.46E-2</v>
      </c>
      <c r="V161" s="6">
        <v>0.5</v>
      </c>
      <c r="W161" s="6">
        <v>0.37059999999999998</v>
      </c>
      <c r="X161" s="6">
        <v>20</v>
      </c>
      <c r="Y161" s="6">
        <v>84</v>
      </c>
      <c r="Z161" s="6">
        <v>20</v>
      </c>
      <c r="AA161" s="6">
        <v>391</v>
      </c>
      <c r="AB161" s="6">
        <v>0.4098</v>
      </c>
      <c r="AC161" s="6">
        <v>0.90910000000000002</v>
      </c>
      <c r="AD161" s="6">
        <v>0.91139999999999999</v>
      </c>
      <c r="AE161" s="6">
        <v>22</v>
      </c>
      <c r="AF161" s="6">
        <v>66</v>
      </c>
      <c r="AG161" s="6">
        <v>16</v>
      </c>
      <c r="AH161" s="6">
        <v>160</v>
      </c>
      <c r="AI161" s="6">
        <v>0.32200000000000001</v>
      </c>
      <c r="AJ161" s="6">
        <v>0.72729999999999995</v>
      </c>
      <c r="AK161" s="6">
        <v>0.373</v>
      </c>
      <c r="AT161" s="6">
        <f t="shared" si="0"/>
        <v>2.9075630252100839</v>
      </c>
      <c r="AU161" s="6" t="str">
        <f t="shared" si="1"/>
        <v/>
      </c>
      <c r="AV161" s="6">
        <f t="shared" si="2"/>
        <v>53</v>
      </c>
      <c r="AW161" s="7">
        <f t="shared" si="3"/>
        <v>4.6547619047619051</v>
      </c>
      <c r="AX161" s="6">
        <f t="shared" si="4"/>
        <v>2.4242424242424243</v>
      </c>
      <c r="AY161" s="6" t="str">
        <f t="shared" si="5"/>
        <v/>
      </c>
      <c r="BA161" s="6">
        <f>VLOOKUP(A161, ALL_AP_DATA!$A$2:$F$3600, 6, FALSE)</f>
        <v>205</v>
      </c>
      <c r="BB161" s="6">
        <f>VLOOKUP(A161, projmetadata!$A$2:$D$2036, 4, FALSE)</f>
        <v>22543</v>
      </c>
      <c r="BC161" s="6" t="e">
        <f t="array" aca="1" ref="BC161" ca="1">_xludf.IFS(I161&lt;&gt;0, F161/I161, P161&lt;&gt;0, M161/P161, W161&lt;&gt;0, T161/W161, AD161&lt;&gt;0, AA161/AD161, AK161&lt;&gt;0, AH161/AK161, AR161&lt;&gt;0, AO161/AR161, TRUE, 0)</f>
        <v>#NAME?</v>
      </c>
      <c r="BE161" s="6" t="e">
        <f t="shared" ca="1" si="14"/>
        <v>#NAME?</v>
      </c>
      <c r="BF161" s="6" t="e">
        <f t="shared" ca="1" si="15"/>
        <v>#NAME?</v>
      </c>
      <c r="BG161" s="6"/>
      <c r="BH161" s="6">
        <f>VLOOKUP(A161, ALL_AP_DATA!$A$2:$D$3600, 3, FALSE)</f>
        <v>144</v>
      </c>
      <c r="BI161" s="6">
        <f>VLOOKUP(A161, ALL_AP_DATA!$A$2:$E$3600, 5, FALSE)</f>
        <v>429</v>
      </c>
      <c r="BJ161" s="6">
        <f t="shared" si="9"/>
        <v>2.0926829268292684</v>
      </c>
      <c r="BK161" s="6">
        <f t="shared" si="16"/>
        <v>0.70243902439024386</v>
      </c>
    </row>
    <row r="162" spans="1:63" ht="15.75" customHeight="1" x14ac:dyDescent="0.2">
      <c r="A162" s="6" t="s">
        <v>222</v>
      </c>
      <c r="B162" s="6" t="s">
        <v>61</v>
      </c>
      <c r="C162" s="6">
        <v>15</v>
      </c>
      <c r="D162" s="6">
        <v>61</v>
      </c>
      <c r="E162" s="6">
        <v>0</v>
      </c>
      <c r="F162" s="6">
        <v>0</v>
      </c>
      <c r="G162" s="6">
        <v>1.55E-2</v>
      </c>
      <c r="H162" s="6">
        <v>0</v>
      </c>
      <c r="I162" s="6">
        <v>0</v>
      </c>
      <c r="X162" s="6">
        <v>125</v>
      </c>
      <c r="Y162" s="6">
        <v>1533</v>
      </c>
      <c r="Z162" s="6">
        <v>0</v>
      </c>
      <c r="AA162" s="6">
        <v>0</v>
      </c>
      <c r="AB162" s="6">
        <v>0.3901</v>
      </c>
      <c r="AC162" s="6">
        <v>0</v>
      </c>
      <c r="AD162" s="6">
        <v>0</v>
      </c>
      <c r="AE162" s="6">
        <v>240</v>
      </c>
      <c r="AF162" s="6">
        <v>1579</v>
      </c>
      <c r="AG162" s="6">
        <v>1</v>
      </c>
      <c r="AH162" s="6">
        <v>4</v>
      </c>
      <c r="AI162" s="6">
        <v>0.40179999999999999</v>
      </c>
      <c r="AJ162" s="6">
        <v>1</v>
      </c>
      <c r="AK162" s="6">
        <v>0.16669999999999999</v>
      </c>
      <c r="AT162" s="6">
        <f t="shared" si="0"/>
        <v>0</v>
      </c>
      <c r="AU162" s="6" t="str">
        <f t="shared" si="1"/>
        <v/>
      </c>
      <c r="AV162" s="6" t="str">
        <f t="shared" si="2"/>
        <v/>
      </c>
      <c r="AW162" s="7">
        <f t="shared" si="3"/>
        <v>0</v>
      </c>
      <c r="AX162" s="6">
        <f t="shared" si="4"/>
        <v>2.5332488917036099E-3</v>
      </c>
      <c r="AY162" s="6" t="str">
        <f t="shared" si="5"/>
        <v/>
      </c>
      <c r="BA162" s="6">
        <f>VLOOKUP(A162, ALL_AP_DATA!$A$2:$F$3600, 6, FALSE)</f>
        <v>3930</v>
      </c>
      <c r="BB162" s="6">
        <f>VLOOKUP(A162, projmetadata!$A$2:$D$2036, 4, FALSE)</f>
        <v>1253640</v>
      </c>
      <c r="BC162" s="6" t="e">
        <f t="array" aca="1" ref="BC162" ca="1">_xludf.IFS(I162&lt;&gt;0, F162/I162, P162&lt;&gt;0, M162/P162, W162&lt;&gt;0, T162/W162, AD162&lt;&gt;0, AA162/AD162, AK162&lt;&gt;0, AH162/AK162, AR162&lt;&gt;0, AO162/AR162, TRUE, 0)</f>
        <v>#NAME?</v>
      </c>
      <c r="BE162" s="6" t="e">
        <f t="shared" ca="1" si="14"/>
        <v>#NAME?</v>
      </c>
      <c r="BF162" s="6" t="e">
        <f t="shared" ca="1" si="15"/>
        <v>#NAME?</v>
      </c>
      <c r="BG162" s="6"/>
      <c r="BH162" s="6">
        <f>VLOOKUP(A162, ALL_AP_DATA!$A$2:$D$3600, 3, FALSE)</f>
        <v>2346</v>
      </c>
      <c r="BI162" s="6">
        <f>VLOOKUP(A162, ALL_AP_DATA!$A$2:$E$3600, 5, FALSE)</f>
        <v>24</v>
      </c>
      <c r="BJ162" s="6">
        <f t="shared" si="9"/>
        <v>6.1068702290076335E-3</v>
      </c>
      <c r="BK162" s="6">
        <f t="shared" si="16"/>
        <v>0.59694656488549613</v>
      </c>
    </row>
    <row r="163" spans="1:63" ht="15.75" customHeight="1" x14ac:dyDescent="0.2">
      <c r="A163" s="6" t="s">
        <v>223</v>
      </c>
      <c r="B163" s="6" t="s">
        <v>64</v>
      </c>
      <c r="C163" s="6">
        <v>4</v>
      </c>
      <c r="D163" s="6">
        <v>17</v>
      </c>
      <c r="E163" s="6">
        <v>142</v>
      </c>
      <c r="F163" s="6">
        <v>7251</v>
      </c>
      <c r="G163" s="6">
        <v>6.83E-2</v>
      </c>
      <c r="H163" s="6">
        <v>0.63680000000000003</v>
      </c>
      <c r="I163" s="6">
        <v>0.2082</v>
      </c>
      <c r="J163" s="6">
        <v>4</v>
      </c>
      <c r="K163" s="6">
        <v>49</v>
      </c>
      <c r="L163" s="6">
        <v>190</v>
      </c>
      <c r="M163" s="6">
        <v>18392</v>
      </c>
      <c r="N163" s="6">
        <v>0.1968</v>
      </c>
      <c r="O163" s="6">
        <v>0.85199999999999998</v>
      </c>
      <c r="P163" s="6">
        <v>0.52800000000000002</v>
      </c>
      <c r="Q163" s="6">
        <v>15</v>
      </c>
      <c r="R163" s="6">
        <v>82</v>
      </c>
      <c r="S163" s="6">
        <v>208</v>
      </c>
      <c r="T163" s="6">
        <v>22715</v>
      </c>
      <c r="U163" s="6">
        <v>0.32929999999999998</v>
      </c>
      <c r="V163" s="6">
        <v>0.93269999999999997</v>
      </c>
      <c r="W163" s="6">
        <v>0.65210000000000001</v>
      </c>
      <c r="X163" s="6">
        <v>6</v>
      </c>
      <c r="Y163" s="6">
        <v>23</v>
      </c>
      <c r="Z163" s="6">
        <v>129</v>
      </c>
      <c r="AA163" s="6">
        <v>5609</v>
      </c>
      <c r="AB163" s="6">
        <v>9.2399999999999996E-2</v>
      </c>
      <c r="AC163" s="6">
        <v>0.57850000000000001</v>
      </c>
      <c r="AD163" s="6">
        <v>0.161</v>
      </c>
      <c r="AE163" s="6">
        <v>10</v>
      </c>
      <c r="AF163" s="6">
        <v>52</v>
      </c>
      <c r="AG163" s="6">
        <v>95</v>
      </c>
      <c r="AH163" s="6">
        <v>5763</v>
      </c>
      <c r="AI163" s="6">
        <v>0.20880000000000001</v>
      </c>
      <c r="AJ163" s="6">
        <v>0.42599999999999999</v>
      </c>
      <c r="AK163" s="6">
        <v>0.16539999999999999</v>
      </c>
      <c r="AL163" s="6">
        <v>3</v>
      </c>
      <c r="AM163" s="6">
        <v>55</v>
      </c>
      <c r="AN163" s="6">
        <v>200</v>
      </c>
      <c r="AO163" s="6">
        <v>19125</v>
      </c>
      <c r="AP163" s="6">
        <v>0.22090000000000001</v>
      </c>
      <c r="AQ163" s="6">
        <v>0.89690000000000003</v>
      </c>
      <c r="AR163" s="6">
        <v>0.54900000000000004</v>
      </c>
      <c r="AT163" s="6">
        <f t="shared" si="0"/>
        <v>426.52941176470586</v>
      </c>
      <c r="AU163" s="6">
        <f t="shared" si="1"/>
        <v>375.34693877551018</v>
      </c>
      <c r="AV163" s="6">
        <f t="shared" si="2"/>
        <v>277.01219512195121</v>
      </c>
      <c r="AW163" s="7">
        <f t="shared" si="3"/>
        <v>243.86956521739131</v>
      </c>
      <c r="AX163" s="6">
        <f t="shared" si="4"/>
        <v>110.82692307692308</v>
      </c>
      <c r="AY163" s="6">
        <f t="shared" si="5"/>
        <v>347.72727272727275</v>
      </c>
      <c r="BA163" s="6">
        <f>VLOOKUP(A163, ALL_AP_DATA!$A$2:$F$3600, 6, FALSE)</f>
        <v>249</v>
      </c>
      <c r="BB163" s="6">
        <f>VLOOKUP(A163, projmetadata!$A$2:$D$2036, 4, FALSE)</f>
        <v>42693</v>
      </c>
      <c r="BC163" s="6" t="e">
        <f t="array" aca="1" ref="BC163" ca="1">_xludf.IFS(I163&lt;&gt;0, F163/I163, P163&lt;&gt;0, M163/P163, W163&lt;&gt;0, T163/W163, AD163&lt;&gt;0, AA163/AD163, AK163&lt;&gt;0, AH163/AK163, AR163&lt;&gt;0, AO163/AR163, TRUE, 0)</f>
        <v>#NAME?</v>
      </c>
      <c r="BE163" s="6" t="e">
        <f t="shared" ca="1" si="14"/>
        <v>#NAME?</v>
      </c>
      <c r="BF163" s="6" t="e">
        <f t="shared" ca="1" si="15"/>
        <v>#NAME?</v>
      </c>
      <c r="BG163" s="6"/>
      <c r="BH163" s="6">
        <f>VLOOKUP(A163, ALL_AP_DATA!$A$2:$D$3600, 3, FALSE)</f>
        <v>124</v>
      </c>
      <c r="BI163" s="6">
        <f>VLOOKUP(A163, ALL_AP_DATA!$A$2:$E$3600, 5, FALSE)</f>
        <v>34835</v>
      </c>
      <c r="BJ163" s="6">
        <f t="shared" si="9"/>
        <v>139.89959839357431</v>
      </c>
      <c r="BK163" s="6">
        <f t="shared" si="16"/>
        <v>0.49799196787148592</v>
      </c>
    </row>
    <row r="164" spans="1:63" ht="15.75" customHeight="1" x14ac:dyDescent="0.2">
      <c r="A164" s="6" t="s">
        <v>224</v>
      </c>
      <c r="B164" s="6" t="s">
        <v>64</v>
      </c>
      <c r="C164" s="6">
        <v>4</v>
      </c>
      <c r="D164" s="6">
        <v>10</v>
      </c>
      <c r="E164" s="6">
        <v>16</v>
      </c>
      <c r="F164" s="6">
        <v>2175</v>
      </c>
      <c r="G164" s="6">
        <v>9.01E-2</v>
      </c>
      <c r="H164" s="6">
        <v>0.4</v>
      </c>
      <c r="I164" s="6">
        <v>0.36899999999999999</v>
      </c>
      <c r="Q164" s="6">
        <v>6</v>
      </c>
      <c r="R164" s="6">
        <v>29</v>
      </c>
      <c r="S164" s="6">
        <v>31</v>
      </c>
      <c r="T164" s="6">
        <v>4734</v>
      </c>
      <c r="U164" s="6">
        <v>0.26129999999999998</v>
      </c>
      <c r="V164" s="6">
        <v>0.77500000000000002</v>
      </c>
      <c r="W164" s="6">
        <v>0.80320000000000003</v>
      </c>
      <c r="X164" s="6">
        <v>3</v>
      </c>
      <c r="Y164" s="6">
        <v>15</v>
      </c>
      <c r="Z164" s="6">
        <v>5</v>
      </c>
      <c r="AA164" s="6">
        <v>569</v>
      </c>
      <c r="AB164" s="6">
        <v>0.1351</v>
      </c>
      <c r="AC164" s="6">
        <v>0.125</v>
      </c>
      <c r="AD164" s="6">
        <v>9.6500000000000002E-2</v>
      </c>
      <c r="AE164" s="6">
        <v>8</v>
      </c>
      <c r="AF164" s="6">
        <v>21</v>
      </c>
      <c r="AG164" s="6">
        <v>29</v>
      </c>
      <c r="AH164" s="6">
        <v>3691</v>
      </c>
      <c r="AI164" s="6">
        <v>0.18920000000000001</v>
      </c>
      <c r="AJ164" s="6">
        <v>0.72499999999999998</v>
      </c>
      <c r="AK164" s="6">
        <v>0.62619999999999998</v>
      </c>
      <c r="AT164" s="6">
        <f t="shared" si="0"/>
        <v>217.5</v>
      </c>
      <c r="AU164" s="6" t="str">
        <f t="shared" si="1"/>
        <v/>
      </c>
      <c r="AV164" s="6">
        <f t="shared" si="2"/>
        <v>163.24137931034483</v>
      </c>
      <c r="AW164" s="7">
        <f t="shared" si="3"/>
        <v>37.93333333333333</v>
      </c>
      <c r="AX164" s="6">
        <f t="shared" si="4"/>
        <v>175.76190476190476</v>
      </c>
      <c r="AY164" s="6" t="str">
        <f t="shared" si="5"/>
        <v/>
      </c>
      <c r="BA164" s="6">
        <f>VLOOKUP(A164, ALL_AP_DATA!$A$2:$F$3600, 6, FALSE)</f>
        <v>111</v>
      </c>
      <c r="BB164" s="6">
        <f>VLOOKUP(A164, projmetadata!$A$2:$D$2036, 4, FALSE)</f>
        <v>7143</v>
      </c>
      <c r="BC164" s="6" t="e">
        <f t="array" aca="1" ref="BC164" ca="1">_xludf.IFS(I164&lt;&gt;0, F164/I164, P164&lt;&gt;0, M164/P164, W164&lt;&gt;0, T164/W164, AD164&lt;&gt;0, AA164/AD164, AK164&lt;&gt;0, AH164/AK164, AR164&lt;&gt;0, AO164/AR164, TRUE, 0)</f>
        <v>#NAME?</v>
      </c>
      <c r="BE164" s="6" t="e">
        <f t="shared" ca="1" si="14"/>
        <v>#NAME?</v>
      </c>
      <c r="BF164" s="6" t="e">
        <f t="shared" ca="1" si="15"/>
        <v>#NAME?</v>
      </c>
      <c r="BG164" s="6"/>
      <c r="BH164" s="6">
        <f>VLOOKUP(A164, ALL_AP_DATA!$A$2:$D$3600, 3, FALSE)</f>
        <v>43</v>
      </c>
      <c r="BI164" s="6">
        <f>VLOOKUP(A164, ALL_AP_DATA!$A$2:$E$3600, 5, FALSE)</f>
        <v>5894</v>
      </c>
      <c r="BJ164" s="6">
        <f t="shared" si="9"/>
        <v>53.099099099099099</v>
      </c>
      <c r="BK164" s="6">
        <f t="shared" si="16"/>
        <v>0.38738738738738737</v>
      </c>
    </row>
    <row r="165" spans="1:63" ht="15.75" customHeight="1" x14ac:dyDescent="0.2">
      <c r="A165" s="6" t="s">
        <v>225</v>
      </c>
      <c r="B165" s="6" t="s">
        <v>61</v>
      </c>
      <c r="AT165" s="6" t="str">
        <f t="shared" si="0"/>
        <v/>
      </c>
      <c r="AU165" s="6" t="str">
        <f t="shared" si="1"/>
        <v/>
      </c>
      <c r="AV165" s="6" t="str">
        <f t="shared" si="2"/>
        <v/>
      </c>
      <c r="AW165" s="7" t="str">
        <f t="shared" si="3"/>
        <v/>
      </c>
      <c r="AX165" s="6" t="str">
        <f t="shared" si="4"/>
        <v/>
      </c>
      <c r="AY165" s="6" t="str">
        <f t="shared" si="5"/>
        <v/>
      </c>
      <c r="BA165" s="6">
        <f>VLOOKUP(A165, ALL_AP_DATA!$A$2:$F$3600, 6, FALSE)</f>
        <v>2902</v>
      </c>
      <c r="BB165" s="6">
        <f>VLOOKUP(A165, projmetadata!$A$2:$D$2036, 4, FALSE)</f>
        <v>109149</v>
      </c>
      <c r="BC165" s="6" t="e">
        <f t="array" aca="1" ref="BC165" ca="1">_xludf.IFS(I165&lt;&gt;0, F165/I165, P165&lt;&gt;0, M165/P165, W165&lt;&gt;0, T165/W165, AD165&lt;&gt;0, AA165/AD165, AK165&lt;&gt;0, AH165/AK165, AR165&lt;&gt;0, AO165/AR165, TRUE, 0)</f>
        <v>#NAME?</v>
      </c>
      <c r="BE165" s="6" t="e">
        <f t="shared" ca="1" si="14"/>
        <v>#NAME?</v>
      </c>
      <c r="BF165" s="6" t="e">
        <f t="shared" ca="1" si="15"/>
        <v>#NAME?</v>
      </c>
      <c r="BG165" s="6"/>
      <c r="BH165" s="6">
        <f>VLOOKUP(A165, ALL_AP_DATA!$A$2:$D$3600, 3, FALSE)</f>
        <v>0</v>
      </c>
      <c r="BI165" s="6">
        <f>VLOOKUP(A165, ALL_AP_DATA!$A$2:$E$3600, 5, FALSE)</f>
        <v>38486</v>
      </c>
      <c r="BJ165" s="6">
        <f t="shared" si="9"/>
        <v>13.261888352860096</v>
      </c>
      <c r="BK165" s="6">
        <f t="shared" si="16"/>
        <v>0</v>
      </c>
    </row>
    <row r="166" spans="1:63" ht="15.75" customHeight="1" x14ac:dyDescent="0.2">
      <c r="A166" s="6" t="s">
        <v>226</v>
      </c>
      <c r="B166" s="6" t="s">
        <v>64</v>
      </c>
      <c r="X166" s="6">
        <v>276</v>
      </c>
      <c r="Y166" s="6">
        <v>109</v>
      </c>
      <c r="Z166" s="6">
        <v>1</v>
      </c>
      <c r="AA166" s="6">
        <v>2</v>
      </c>
      <c r="AB166" s="6">
        <v>0.27660000000000001</v>
      </c>
      <c r="AC166" s="6">
        <v>0.5</v>
      </c>
      <c r="AD166" s="6">
        <v>1.54E-2</v>
      </c>
      <c r="AE166" s="6">
        <v>1</v>
      </c>
      <c r="AF166" s="6">
        <v>11</v>
      </c>
      <c r="AG166" s="6">
        <v>0</v>
      </c>
      <c r="AH166" s="6">
        <v>0</v>
      </c>
      <c r="AI166" s="6">
        <v>2.7900000000000001E-2</v>
      </c>
      <c r="AJ166" s="6">
        <v>0</v>
      </c>
      <c r="AK166" s="6">
        <v>0</v>
      </c>
      <c r="AT166" s="6" t="str">
        <f t="shared" si="0"/>
        <v/>
      </c>
      <c r="AU166" s="6" t="str">
        <f t="shared" si="1"/>
        <v/>
      </c>
      <c r="AV166" s="6" t="str">
        <f t="shared" si="2"/>
        <v/>
      </c>
      <c r="AW166" s="7">
        <f t="shared" si="3"/>
        <v>1.834862385321101E-2</v>
      </c>
      <c r="AX166" s="6">
        <f t="shared" si="4"/>
        <v>0</v>
      </c>
      <c r="AY166" s="6" t="str">
        <f t="shared" si="5"/>
        <v/>
      </c>
      <c r="BA166" s="6">
        <f>VLOOKUP(A166, ALL_AP_DATA!$A$2:$F$3600, 6, FALSE)</f>
        <v>394</v>
      </c>
      <c r="BB166" s="6">
        <f>VLOOKUP(A166, projmetadata!$A$2:$D$2036, 4, FALSE)</f>
        <v>26841</v>
      </c>
      <c r="BC166" s="6" t="e">
        <f t="array" aca="1" ref="BC166" ca="1">_xludf.IFS(I166&lt;&gt;0, F166/I166, P166&lt;&gt;0, M166/P166, W166&lt;&gt;0, T166/W166, AD166&lt;&gt;0, AA166/AD166, AK166&lt;&gt;0, AH166/AK166, AR166&lt;&gt;0, AO166/AR166, TRUE, 0)</f>
        <v>#NAME?</v>
      </c>
      <c r="BE166" s="6" t="e">
        <f t="shared" ca="1" si="14"/>
        <v>#NAME?</v>
      </c>
      <c r="BF166" s="6" t="e">
        <f t="shared" ca="1" si="15"/>
        <v>#NAME?</v>
      </c>
      <c r="BG166" s="6"/>
      <c r="BH166" s="6">
        <f>VLOOKUP(A166, ALL_AP_DATA!$A$2:$D$3600, 3, FALSE)</f>
        <v>120</v>
      </c>
      <c r="BI166" s="6">
        <f>VLOOKUP(A166, ALL_AP_DATA!$A$2:$E$3600, 5, FALSE)</f>
        <v>130</v>
      </c>
      <c r="BJ166" s="6">
        <f t="shared" si="9"/>
        <v>0.32994923857868019</v>
      </c>
      <c r="BK166" s="6">
        <f t="shared" si="16"/>
        <v>0.30456852791878175</v>
      </c>
    </row>
    <row r="167" spans="1:63" ht="15.75" customHeight="1" x14ac:dyDescent="0.2">
      <c r="A167" s="6" t="s">
        <v>227</v>
      </c>
      <c r="B167" s="6" t="s">
        <v>64</v>
      </c>
      <c r="C167" s="6">
        <v>3</v>
      </c>
      <c r="D167" s="6">
        <v>8</v>
      </c>
      <c r="E167" s="6">
        <v>1</v>
      </c>
      <c r="F167" s="6">
        <v>5</v>
      </c>
      <c r="G167" s="6">
        <v>5.2999999999999999E-2</v>
      </c>
      <c r="H167" s="6">
        <v>5.5599999999999997E-2</v>
      </c>
      <c r="I167" s="6">
        <v>3.5000000000000001E-3</v>
      </c>
      <c r="Q167" s="6">
        <v>2</v>
      </c>
      <c r="R167" s="6">
        <v>9</v>
      </c>
      <c r="S167" s="6">
        <v>14</v>
      </c>
      <c r="T167" s="6">
        <v>666</v>
      </c>
      <c r="U167" s="6">
        <v>5.96E-2</v>
      </c>
      <c r="V167" s="6">
        <v>0.77780000000000005</v>
      </c>
      <c r="W167" s="6">
        <v>0.46279999999999999</v>
      </c>
      <c r="X167" s="6">
        <v>14</v>
      </c>
      <c r="Y167" s="6">
        <v>67</v>
      </c>
      <c r="Z167" s="6">
        <v>16</v>
      </c>
      <c r="AA167" s="6">
        <v>731</v>
      </c>
      <c r="AB167" s="6">
        <v>0.44369999999999998</v>
      </c>
      <c r="AC167" s="6">
        <v>0.88890000000000002</v>
      </c>
      <c r="AD167" s="6">
        <v>0.50800000000000001</v>
      </c>
      <c r="AE167" s="6">
        <v>18</v>
      </c>
      <c r="AF167" s="6">
        <v>54</v>
      </c>
      <c r="AG167" s="6">
        <v>13</v>
      </c>
      <c r="AH167" s="6">
        <v>672</v>
      </c>
      <c r="AI167" s="6">
        <v>0.35759999999999997</v>
      </c>
      <c r="AJ167" s="6">
        <v>0.72219999999999995</v>
      </c>
      <c r="AK167" s="6">
        <v>0.46700000000000003</v>
      </c>
      <c r="AT167" s="6">
        <f t="shared" si="0"/>
        <v>0.625</v>
      </c>
      <c r="AU167" s="6" t="str">
        <f t="shared" si="1"/>
        <v/>
      </c>
      <c r="AV167" s="6">
        <f t="shared" si="2"/>
        <v>74</v>
      </c>
      <c r="AW167" s="7">
        <f t="shared" si="3"/>
        <v>10.91044776119403</v>
      </c>
      <c r="AX167" s="6">
        <f t="shared" si="4"/>
        <v>12.444444444444445</v>
      </c>
      <c r="AY167" s="6" t="str">
        <f t="shared" si="5"/>
        <v/>
      </c>
      <c r="BA167" s="6">
        <f>VLOOKUP(A167, ALL_AP_DATA!$A$2:$F$3600, 6, FALSE)</f>
        <v>151</v>
      </c>
      <c r="BB167" s="6">
        <f>VLOOKUP(A167, projmetadata!$A$2:$D$2036, 4, FALSE)</f>
        <v>13061</v>
      </c>
      <c r="BC167" s="6" t="e">
        <f t="array" aca="1" ref="BC167" ca="1">_xludf.IFS(I167&lt;&gt;0, F167/I167, P167&lt;&gt;0, M167/P167, W167&lt;&gt;0, T167/W167, AD167&lt;&gt;0, AA167/AD167, AK167&lt;&gt;0, AH167/AK167, AR167&lt;&gt;0, AO167/AR167, TRUE, 0)</f>
        <v>#NAME?</v>
      </c>
      <c r="BE167" s="6" t="e">
        <f t="shared" ca="1" si="14"/>
        <v>#NAME?</v>
      </c>
      <c r="BF167" s="6" t="e">
        <f t="shared" ca="1" si="15"/>
        <v>#NAME?</v>
      </c>
      <c r="BG167" s="6"/>
      <c r="BH167" s="6">
        <f>VLOOKUP(A167, ALL_AP_DATA!$A$2:$D$3600, 3, FALSE)</f>
        <v>98</v>
      </c>
      <c r="BI167" s="6">
        <f>VLOOKUP(A167, ALL_AP_DATA!$A$2:$E$3600, 5, FALSE)</f>
        <v>1439</v>
      </c>
      <c r="BJ167" s="6">
        <f t="shared" si="9"/>
        <v>9.5298013245033104</v>
      </c>
      <c r="BK167" s="6">
        <f t="shared" si="16"/>
        <v>0.64900662251655628</v>
      </c>
    </row>
    <row r="168" spans="1:63" ht="15.75" customHeight="1" x14ac:dyDescent="0.2">
      <c r="A168" s="6" t="s">
        <v>228</v>
      </c>
      <c r="B168" s="6" t="s">
        <v>64</v>
      </c>
      <c r="C168" s="6">
        <v>7</v>
      </c>
      <c r="D168" s="6">
        <v>98</v>
      </c>
      <c r="E168" s="6">
        <v>577</v>
      </c>
      <c r="F168" s="6">
        <v>22978</v>
      </c>
      <c r="G168" s="6">
        <v>0.29970000000000002</v>
      </c>
      <c r="H168" s="6">
        <v>0.88090000000000002</v>
      </c>
      <c r="I168" s="6">
        <v>0.78110000000000002</v>
      </c>
      <c r="J168" s="6">
        <v>6</v>
      </c>
      <c r="K168" s="6">
        <v>40</v>
      </c>
      <c r="L168" s="6">
        <v>485</v>
      </c>
      <c r="M168" s="6">
        <v>17007</v>
      </c>
      <c r="N168" s="6">
        <v>0.12230000000000001</v>
      </c>
      <c r="O168" s="6">
        <v>0.74050000000000005</v>
      </c>
      <c r="P168" s="6">
        <v>0.57820000000000005</v>
      </c>
      <c r="Q168" s="6">
        <v>16</v>
      </c>
      <c r="R168" s="6">
        <v>60</v>
      </c>
      <c r="S168" s="6">
        <v>528</v>
      </c>
      <c r="T168" s="6">
        <v>20789</v>
      </c>
      <c r="U168" s="6">
        <v>0.1835</v>
      </c>
      <c r="V168" s="6">
        <v>0.80610000000000004</v>
      </c>
      <c r="W168" s="6">
        <v>0.70669999999999999</v>
      </c>
      <c r="X168" s="6">
        <v>31</v>
      </c>
      <c r="Y168" s="6">
        <v>150</v>
      </c>
      <c r="Z168" s="6">
        <v>600</v>
      </c>
      <c r="AA168" s="6">
        <v>24351</v>
      </c>
      <c r="AB168" s="6">
        <v>0.4587</v>
      </c>
      <c r="AC168" s="6">
        <v>0.91600000000000004</v>
      </c>
      <c r="AD168" s="6">
        <v>0.82779999999999998</v>
      </c>
      <c r="AE168" s="6">
        <v>30</v>
      </c>
      <c r="AF168" s="6">
        <v>77</v>
      </c>
      <c r="AG168" s="6">
        <v>290</v>
      </c>
      <c r="AH168" s="6">
        <v>10957</v>
      </c>
      <c r="AI168" s="6">
        <v>0.23549999999999999</v>
      </c>
      <c r="AJ168" s="6">
        <v>0.44269999999999998</v>
      </c>
      <c r="AK168" s="6">
        <v>0.3725</v>
      </c>
      <c r="AL168" s="6">
        <v>2</v>
      </c>
      <c r="AM168" s="6">
        <v>34</v>
      </c>
      <c r="AN168" s="6">
        <v>427</v>
      </c>
      <c r="AO168" s="6">
        <v>15297</v>
      </c>
      <c r="AP168" s="6">
        <v>0.104</v>
      </c>
      <c r="AQ168" s="6">
        <v>0.65190000000000003</v>
      </c>
      <c r="AR168" s="6">
        <v>0.52</v>
      </c>
      <c r="AT168" s="6">
        <f t="shared" si="0"/>
        <v>234.46938775510205</v>
      </c>
      <c r="AU168" s="6">
        <f t="shared" si="1"/>
        <v>425.17500000000001</v>
      </c>
      <c r="AV168" s="6">
        <f t="shared" si="2"/>
        <v>346.48333333333335</v>
      </c>
      <c r="AW168" s="7">
        <f t="shared" si="3"/>
        <v>162.34</v>
      </c>
      <c r="AX168" s="6">
        <f t="shared" si="4"/>
        <v>142.2987012987013</v>
      </c>
      <c r="AY168" s="6">
        <f t="shared" si="5"/>
        <v>449.91176470588238</v>
      </c>
      <c r="BA168" s="6">
        <f>VLOOKUP(A168, ALL_AP_DATA!$A$2:$F$3600, 6, FALSE)</f>
        <v>327</v>
      </c>
      <c r="BB168" s="6">
        <f>VLOOKUP(A168, projmetadata!$A$2:$D$2036, 4, FALSE)</f>
        <v>37140</v>
      </c>
      <c r="BC168" s="6" t="e">
        <f t="array" aca="1" ref="BC168" ca="1">_xludf.IFS(I168&lt;&gt;0, F168/I168, P168&lt;&gt;0, M168/P168, W168&lt;&gt;0, T168/W168, AD168&lt;&gt;0, AA168/AD168, AK168&lt;&gt;0, AH168/AK168, AR168&lt;&gt;0, AO168/AR168, TRUE, 0)</f>
        <v>#NAME?</v>
      </c>
      <c r="BE168" s="6" t="e">
        <f t="shared" ca="1" si="14"/>
        <v>#NAME?</v>
      </c>
      <c r="BF168" s="6" t="e">
        <f t="shared" ca="1" si="15"/>
        <v>#NAME?</v>
      </c>
      <c r="BG168" s="6"/>
      <c r="BH168" s="6">
        <f>VLOOKUP(A168, ALL_AP_DATA!$A$2:$D$3600, 3, FALSE)</f>
        <v>207</v>
      </c>
      <c r="BI168" s="6">
        <f>VLOOKUP(A168, ALL_AP_DATA!$A$2:$E$3600, 5, FALSE)</f>
        <v>29416</v>
      </c>
      <c r="BJ168" s="6">
        <f t="shared" si="9"/>
        <v>89.957186544342505</v>
      </c>
      <c r="BK168" s="6">
        <f t="shared" si="16"/>
        <v>0.6330275229357798</v>
      </c>
    </row>
    <row r="169" spans="1:63" ht="15.75" customHeight="1" x14ac:dyDescent="0.2">
      <c r="A169" s="6" t="s">
        <v>229</v>
      </c>
      <c r="B169" s="6" t="s">
        <v>61</v>
      </c>
      <c r="Q169" s="6">
        <v>15</v>
      </c>
      <c r="R169" s="6">
        <v>56</v>
      </c>
      <c r="S169" s="6">
        <v>113</v>
      </c>
      <c r="T169" s="6">
        <v>13089</v>
      </c>
      <c r="U169" s="6">
        <v>0.1258</v>
      </c>
      <c r="V169" s="6">
        <v>0.69750000000000001</v>
      </c>
      <c r="W169" s="6">
        <v>0.58830000000000005</v>
      </c>
      <c r="X169" s="6">
        <v>5</v>
      </c>
      <c r="Y169" s="6">
        <v>15</v>
      </c>
      <c r="Z169" s="6">
        <v>13</v>
      </c>
      <c r="AA169" s="6">
        <v>151</v>
      </c>
      <c r="AB169" s="6">
        <v>3.3700000000000001E-2</v>
      </c>
      <c r="AC169" s="6">
        <v>8.0199999999999994E-2</v>
      </c>
      <c r="AD169" s="6">
        <v>6.7999999999999996E-3</v>
      </c>
      <c r="AE169" s="6">
        <v>28</v>
      </c>
      <c r="AF169" s="6">
        <v>251</v>
      </c>
      <c r="AG169" s="6">
        <v>142</v>
      </c>
      <c r="AH169" s="6">
        <v>13924</v>
      </c>
      <c r="AI169" s="6">
        <v>0.56399999999999995</v>
      </c>
      <c r="AJ169" s="6">
        <v>0.87649999999999995</v>
      </c>
      <c r="AK169" s="6">
        <v>0.62590000000000001</v>
      </c>
      <c r="AT169" s="6" t="str">
        <f t="shared" si="0"/>
        <v/>
      </c>
      <c r="AU169" s="6" t="str">
        <f t="shared" si="1"/>
        <v/>
      </c>
      <c r="AV169" s="6">
        <f t="shared" si="2"/>
        <v>233.73214285714286</v>
      </c>
      <c r="AW169" s="7">
        <f t="shared" si="3"/>
        <v>10.066666666666666</v>
      </c>
      <c r="AX169" s="6">
        <f t="shared" si="4"/>
        <v>55.474103585657367</v>
      </c>
      <c r="AY169" s="6" t="str">
        <f t="shared" si="5"/>
        <v/>
      </c>
      <c r="BA169" s="6">
        <f>VLOOKUP(A169, ALL_AP_DATA!$A$2:$F$3600, 6, FALSE)</f>
        <v>445</v>
      </c>
      <c r="BB169" s="6">
        <f>VLOOKUP(A169, projmetadata!$A$2:$D$2036, 4, FALSE)</f>
        <v>104229</v>
      </c>
      <c r="BC169" s="6" t="e">
        <f t="array" aca="1" ref="BC169" ca="1">_xludf.IFS(I169&lt;&gt;0, F169/I169, P169&lt;&gt;0, M169/P169, W169&lt;&gt;0, T169/W169, AD169&lt;&gt;0, AA169/AD169, AK169&lt;&gt;0, AH169/AK169, AR169&lt;&gt;0, AO169/AR169, TRUE, 0)</f>
        <v>#NAME?</v>
      </c>
      <c r="BE169" s="6" t="e">
        <f t="shared" ca="1" si="14"/>
        <v>#NAME?</v>
      </c>
      <c r="BF169" s="6" t="e">
        <f t="shared" ca="1" si="15"/>
        <v>#NAME?</v>
      </c>
      <c r="BG169" s="6"/>
      <c r="BH169" s="6">
        <f>VLOOKUP(A169, ALL_AP_DATA!$A$2:$D$3600, 3, FALSE)</f>
        <v>274</v>
      </c>
      <c r="BI169" s="6">
        <f>VLOOKUP(A169, ALL_AP_DATA!$A$2:$E$3600, 5, FALSE)</f>
        <v>22248</v>
      </c>
      <c r="BJ169" s="6">
        <f t="shared" si="9"/>
        <v>49.995505617977528</v>
      </c>
      <c r="BK169" s="6">
        <f t="shared" si="16"/>
        <v>0.61573033707865166</v>
      </c>
    </row>
    <row r="170" spans="1:63" ht="15.75" customHeight="1" x14ac:dyDescent="0.2">
      <c r="A170" s="6" t="s">
        <v>230</v>
      </c>
      <c r="B170" s="6" t="s">
        <v>64</v>
      </c>
      <c r="C170" s="6">
        <v>5</v>
      </c>
      <c r="D170" s="6">
        <v>15</v>
      </c>
      <c r="E170" s="6">
        <v>9</v>
      </c>
      <c r="F170" s="6">
        <v>401</v>
      </c>
      <c r="G170" s="6">
        <v>4.4200000000000003E-2</v>
      </c>
      <c r="H170" s="6">
        <v>0.15790000000000001</v>
      </c>
      <c r="I170" s="6">
        <v>8.8599999999999998E-2</v>
      </c>
      <c r="Q170" s="6">
        <v>4</v>
      </c>
      <c r="R170" s="6">
        <v>10</v>
      </c>
      <c r="S170" s="6">
        <v>21</v>
      </c>
      <c r="T170" s="6">
        <v>1150</v>
      </c>
      <c r="U170" s="6">
        <v>2.9499999999999998E-2</v>
      </c>
      <c r="V170" s="6">
        <v>0.36840000000000001</v>
      </c>
      <c r="W170" s="6">
        <v>0.254</v>
      </c>
      <c r="X170" s="6">
        <v>6</v>
      </c>
      <c r="Y170" s="6">
        <v>20</v>
      </c>
      <c r="Z170" s="6">
        <v>9</v>
      </c>
      <c r="AA170" s="6">
        <v>526</v>
      </c>
      <c r="AB170" s="6">
        <v>5.8999999999999997E-2</v>
      </c>
      <c r="AC170" s="6">
        <v>0.15790000000000001</v>
      </c>
      <c r="AD170" s="6">
        <v>0.1162</v>
      </c>
      <c r="AE170" s="6">
        <v>9</v>
      </c>
      <c r="AF170" s="6">
        <v>28</v>
      </c>
      <c r="AG170" s="6">
        <v>17</v>
      </c>
      <c r="AH170" s="6">
        <v>924</v>
      </c>
      <c r="AI170" s="6">
        <v>8.2600000000000007E-2</v>
      </c>
      <c r="AJ170" s="6">
        <v>0.29820000000000002</v>
      </c>
      <c r="AK170" s="6">
        <v>0.2041</v>
      </c>
      <c r="AT170" s="6">
        <f t="shared" si="0"/>
        <v>26.733333333333334</v>
      </c>
      <c r="AU170" s="6" t="str">
        <f t="shared" si="1"/>
        <v/>
      </c>
      <c r="AV170" s="6">
        <f t="shared" si="2"/>
        <v>115</v>
      </c>
      <c r="AW170" s="7">
        <f t="shared" si="3"/>
        <v>26.3</v>
      </c>
      <c r="AX170" s="6">
        <f t="shared" si="4"/>
        <v>33</v>
      </c>
      <c r="AY170" s="6" t="str">
        <f t="shared" si="5"/>
        <v/>
      </c>
      <c r="BA170" s="6">
        <f>VLOOKUP(A170, ALL_AP_DATA!$A$2:$F$3600, 6, FALSE)</f>
        <v>339</v>
      </c>
      <c r="BB170" s="6">
        <f>VLOOKUP(A170, projmetadata!$A$2:$D$2036, 4, FALSE)</f>
        <v>18018</v>
      </c>
      <c r="BC170" s="6" t="e">
        <f t="array" aca="1" ref="BC170" ca="1">_xludf.IFS(I170&lt;&gt;0, F170/I170, P170&lt;&gt;0, M170/P170, W170&lt;&gt;0, T170/W170, AD170&lt;&gt;0, AA170/AD170, AK170&lt;&gt;0, AH170/AK170, AR170&lt;&gt;0, AO170/AR170, TRUE, 0)</f>
        <v>#NAME?</v>
      </c>
      <c r="BE170" s="6" t="e">
        <f t="shared" ca="1" si="14"/>
        <v>#NAME?</v>
      </c>
      <c r="BF170" s="6" t="e">
        <f t="shared" ca="1" si="15"/>
        <v>#NAME?</v>
      </c>
      <c r="BG170" s="6"/>
      <c r="BH170" s="6">
        <f>VLOOKUP(A170, ALL_AP_DATA!$A$2:$D$3600, 3, FALSE)</f>
        <v>58</v>
      </c>
      <c r="BI170" s="6">
        <f>VLOOKUP(A170, ALL_AP_DATA!$A$2:$E$3600, 5, FALSE)</f>
        <v>4528</v>
      </c>
      <c r="BJ170" s="6">
        <f t="shared" si="9"/>
        <v>13.35693215339233</v>
      </c>
      <c r="BK170" s="6">
        <f t="shared" si="16"/>
        <v>0.17109144542772861</v>
      </c>
    </row>
    <row r="171" spans="1:63" ht="15.75" customHeight="1" x14ac:dyDescent="0.2">
      <c r="A171" s="6" t="s">
        <v>231</v>
      </c>
      <c r="B171" s="6" t="s">
        <v>61</v>
      </c>
      <c r="C171" s="6">
        <v>1</v>
      </c>
      <c r="D171" s="6">
        <v>2</v>
      </c>
      <c r="E171" s="6">
        <v>81</v>
      </c>
      <c r="F171" s="6">
        <v>4034</v>
      </c>
      <c r="G171" s="6">
        <v>8.0000000000000004E-4</v>
      </c>
      <c r="H171" s="6">
        <v>3.0599999999999999E-2</v>
      </c>
      <c r="I171" s="6">
        <v>5.7999999999999996E-3</v>
      </c>
      <c r="J171" s="6">
        <v>21</v>
      </c>
      <c r="K171" s="6">
        <v>183</v>
      </c>
      <c r="L171" s="6">
        <v>2149</v>
      </c>
      <c r="M171" s="6">
        <v>273001</v>
      </c>
      <c r="N171" s="6">
        <v>7.6700000000000004E-2</v>
      </c>
      <c r="O171" s="6">
        <v>0.81159999999999999</v>
      </c>
      <c r="P171" s="6">
        <v>0.3911</v>
      </c>
      <c r="Q171" s="6">
        <v>48</v>
      </c>
      <c r="R171" s="6">
        <v>303</v>
      </c>
      <c r="S171" s="6">
        <v>2518</v>
      </c>
      <c r="T171" s="6">
        <v>663638</v>
      </c>
      <c r="U171" s="6">
        <v>0.127</v>
      </c>
      <c r="V171" s="6">
        <v>0.95089999999999997</v>
      </c>
      <c r="W171" s="6">
        <v>0.95069999999999999</v>
      </c>
      <c r="X171" s="6">
        <v>39</v>
      </c>
      <c r="Y171" s="6">
        <v>556</v>
      </c>
      <c r="Z171" s="6">
        <v>2308</v>
      </c>
      <c r="AA171" s="6">
        <v>267832</v>
      </c>
      <c r="AB171" s="6">
        <v>0.23300000000000001</v>
      </c>
      <c r="AC171" s="6">
        <v>0.87160000000000004</v>
      </c>
      <c r="AD171" s="6">
        <v>0.38369999999999999</v>
      </c>
      <c r="AE171" s="6">
        <v>61</v>
      </c>
      <c r="AF171" s="6">
        <v>403</v>
      </c>
      <c r="AG171" s="6">
        <v>2333</v>
      </c>
      <c r="AH171" s="6">
        <v>285734</v>
      </c>
      <c r="AI171" s="6">
        <v>0.16889999999999999</v>
      </c>
      <c r="AJ171" s="6">
        <v>0.88100000000000001</v>
      </c>
      <c r="AK171" s="6">
        <v>0.4093</v>
      </c>
      <c r="AL171" s="6">
        <v>17</v>
      </c>
      <c r="AM171" s="6">
        <v>214</v>
      </c>
      <c r="AN171" s="6">
        <v>2336</v>
      </c>
      <c r="AO171" s="6">
        <v>282751</v>
      </c>
      <c r="AP171" s="6">
        <v>8.9700000000000002E-2</v>
      </c>
      <c r="AQ171" s="6">
        <v>0.88219999999999998</v>
      </c>
      <c r="AR171" s="6">
        <v>0.40510000000000002</v>
      </c>
      <c r="AT171" s="6">
        <f t="shared" si="0"/>
        <v>2017</v>
      </c>
      <c r="AU171" s="6">
        <f t="shared" si="1"/>
        <v>1491.8087431693989</v>
      </c>
      <c r="AV171" s="6">
        <f t="shared" si="2"/>
        <v>2190.2244224422443</v>
      </c>
      <c r="AW171" s="7">
        <f t="shared" si="3"/>
        <v>481.71223021582733</v>
      </c>
      <c r="AX171" s="6">
        <f t="shared" si="4"/>
        <v>709.01736972704714</v>
      </c>
      <c r="AY171" s="6">
        <f t="shared" si="5"/>
        <v>1321.266355140187</v>
      </c>
      <c r="BA171" s="6">
        <f>VLOOKUP(A171, ALL_AP_DATA!$A$2:$F$3600, 6, FALSE)</f>
        <v>2386</v>
      </c>
      <c r="BB171" s="6">
        <f>VLOOKUP(A171, projmetadata!$A$2:$D$2036, 4, FALSE)</f>
        <v>615202</v>
      </c>
      <c r="BC171" s="6" t="e">
        <f t="array" aca="1" ref="BC171" ca="1">_xludf.IFS(I171&lt;&gt;0, F171/I171, P171&lt;&gt;0, M171/P171, W171&lt;&gt;0, T171/W171, AD171&lt;&gt;0, AA171/AD171, AK171&lt;&gt;0, AH171/AK171, AR171&lt;&gt;0, AO171/AR171, TRUE, 0)</f>
        <v>#NAME?</v>
      </c>
      <c r="BE171" s="6" t="e">
        <f t="shared" ca="1" si="14"/>
        <v>#NAME?</v>
      </c>
      <c r="BF171" s="6" t="e">
        <f t="shared" ca="1" si="15"/>
        <v>#NAME?</v>
      </c>
      <c r="BG171" s="6"/>
      <c r="BH171" s="6">
        <f>VLOOKUP(A171, ALL_AP_DATA!$A$2:$D$3600, 3, FALSE)</f>
        <v>720</v>
      </c>
      <c r="BI171" s="6">
        <f>VLOOKUP(A171, ALL_AP_DATA!$A$2:$E$3600, 5, FALSE)</f>
        <v>698051</v>
      </c>
      <c r="BJ171" s="6">
        <f t="shared" si="9"/>
        <v>292.56119027661356</v>
      </c>
      <c r="BK171" s="6">
        <f t="shared" si="16"/>
        <v>0.30176026823134955</v>
      </c>
    </row>
    <row r="172" spans="1:63" ht="15.75" customHeight="1" x14ac:dyDescent="0.2">
      <c r="A172" s="6" t="s">
        <v>232</v>
      </c>
      <c r="B172" s="6" t="s">
        <v>61</v>
      </c>
      <c r="C172" s="6">
        <v>1</v>
      </c>
      <c r="D172" s="6">
        <v>6</v>
      </c>
      <c r="E172" s="6">
        <v>0</v>
      </c>
      <c r="F172" s="6">
        <v>0</v>
      </c>
      <c r="G172" s="6">
        <v>6.4999999999999997E-3</v>
      </c>
      <c r="H172" s="6">
        <v>0</v>
      </c>
      <c r="I172" s="6">
        <v>0</v>
      </c>
      <c r="Q172" s="6">
        <v>3</v>
      </c>
      <c r="R172" s="6">
        <v>12</v>
      </c>
      <c r="S172" s="6">
        <v>19</v>
      </c>
      <c r="T172" s="6">
        <v>4890</v>
      </c>
      <c r="U172" s="6">
        <v>1.29E-2</v>
      </c>
      <c r="V172" s="6">
        <v>0.51349999999999996</v>
      </c>
      <c r="W172" s="6">
        <v>0.69599999999999995</v>
      </c>
      <c r="X172" s="6">
        <v>34</v>
      </c>
      <c r="Y172" s="6">
        <v>411</v>
      </c>
      <c r="Z172" s="6">
        <v>12</v>
      </c>
      <c r="AA172" s="6">
        <v>1816</v>
      </c>
      <c r="AB172" s="6">
        <v>0.44340000000000002</v>
      </c>
      <c r="AC172" s="6">
        <v>0.32429999999999998</v>
      </c>
      <c r="AD172" s="6">
        <v>0.25850000000000001</v>
      </c>
      <c r="AE172" s="6">
        <v>13</v>
      </c>
      <c r="AF172" s="6">
        <v>36</v>
      </c>
      <c r="AG172" s="6">
        <v>4</v>
      </c>
      <c r="AH172" s="6">
        <v>24</v>
      </c>
      <c r="AI172" s="6">
        <v>3.8800000000000001E-2</v>
      </c>
      <c r="AJ172" s="6">
        <v>0.1081</v>
      </c>
      <c r="AK172" s="6">
        <v>3.3999999999999998E-3</v>
      </c>
      <c r="AT172" s="6">
        <f t="shared" si="0"/>
        <v>0</v>
      </c>
      <c r="AU172" s="6" t="str">
        <f t="shared" si="1"/>
        <v/>
      </c>
      <c r="AV172" s="6">
        <f t="shared" si="2"/>
        <v>407.5</v>
      </c>
      <c r="AW172" s="7">
        <f t="shared" si="3"/>
        <v>4.4184914841849148</v>
      </c>
      <c r="AX172" s="6">
        <f t="shared" si="4"/>
        <v>0.66666666666666663</v>
      </c>
      <c r="AY172" s="6" t="str">
        <f t="shared" si="5"/>
        <v/>
      </c>
      <c r="BA172" s="6">
        <f>VLOOKUP(A172, ALL_AP_DATA!$A$2:$F$3600, 6, FALSE)</f>
        <v>927</v>
      </c>
      <c r="BB172" s="6">
        <f>VLOOKUP(A172, projmetadata!$A$2:$D$2036, 4, FALSE)</f>
        <v>213140</v>
      </c>
      <c r="BC172" s="6" t="e">
        <f t="array" aca="1" ref="BC172" ca="1">_xludf.IFS(I172&lt;&gt;0, F172/I172, P172&lt;&gt;0, M172/P172, W172&lt;&gt;0, T172/W172, AD172&lt;&gt;0, AA172/AD172, AK172&lt;&gt;0, AH172/AK172, AR172&lt;&gt;0, AO172/AR172, TRUE, 0)</f>
        <v>#NAME?</v>
      </c>
      <c r="BE172" s="6" t="e">
        <f t="shared" ca="1" si="14"/>
        <v>#NAME?</v>
      </c>
      <c r="BF172" s="6" t="e">
        <f t="shared" ca="1" si="15"/>
        <v>#NAME?</v>
      </c>
      <c r="BG172" s="6"/>
      <c r="BH172" s="6">
        <f>VLOOKUP(A172, ALL_AP_DATA!$A$2:$D$3600, 3, FALSE)</f>
        <v>420</v>
      </c>
      <c r="BI172" s="6">
        <f>VLOOKUP(A172, ALL_AP_DATA!$A$2:$E$3600, 5, FALSE)</f>
        <v>7026</v>
      </c>
      <c r="BJ172" s="6">
        <f t="shared" si="9"/>
        <v>7.5792880258899675</v>
      </c>
      <c r="BK172" s="6">
        <f t="shared" si="16"/>
        <v>0.45307443365695793</v>
      </c>
    </row>
    <row r="173" spans="1:63" ht="15.75" customHeight="1" x14ac:dyDescent="0.2">
      <c r="A173" s="6" t="s">
        <v>233</v>
      </c>
      <c r="B173" s="6" t="s">
        <v>61</v>
      </c>
      <c r="C173" s="6">
        <v>4</v>
      </c>
      <c r="D173" s="6">
        <v>8</v>
      </c>
      <c r="E173" s="6">
        <v>5</v>
      </c>
      <c r="F173" s="6">
        <v>150</v>
      </c>
      <c r="G173" s="6">
        <v>1.2999999999999999E-3</v>
      </c>
      <c r="H173" s="6">
        <v>8.9999999999999998E-4</v>
      </c>
      <c r="I173" s="6">
        <v>2.9999999999999997E-4</v>
      </c>
      <c r="J173" s="6">
        <v>2</v>
      </c>
      <c r="K173" s="6">
        <v>20</v>
      </c>
      <c r="L173" s="6">
        <v>248</v>
      </c>
      <c r="M173" s="6">
        <v>14563</v>
      </c>
      <c r="N173" s="6">
        <v>3.3E-3</v>
      </c>
      <c r="O173" s="6">
        <v>4.2900000000000001E-2</v>
      </c>
      <c r="P173" s="6">
        <v>2.4400000000000002E-2</v>
      </c>
      <c r="Q173" s="6">
        <v>287</v>
      </c>
      <c r="R173" s="6">
        <v>1289</v>
      </c>
      <c r="S173" s="6">
        <v>4516</v>
      </c>
      <c r="T173" s="6">
        <v>365593</v>
      </c>
      <c r="U173" s="6">
        <v>0.214</v>
      </c>
      <c r="V173" s="6">
        <v>0.78090000000000004</v>
      </c>
      <c r="W173" s="6">
        <v>0.61129999999999995</v>
      </c>
      <c r="X173" s="6">
        <v>187</v>
      </c>
      <c r="Y173" s="6">
        <v>2419</v>
      </c>
      <c r="Z173" s="6">
        <v>4030</v>
      </c>
      <c r="AA173" s="6">
        <v>227208</v>
      </c>
      <c r="AB173" s="6">
        <v>0.4017</v>
      </c>
      <c r="AC173" s="6">
        <v>0.69689999999999996</v>
      </c>
      <c r="AD173" s="6">
        <v>0.37990000000000002</v>
      </c>
      <c r="AE173" s="6">
        <v>38</v>
      </c>
      <c r="AF173" s="6">
        <v>186</v>
      </c>
      <c r="AG173" s="6">
        <v>587</v>
      </c>
      <c r="AH173" s="6">
        <v>24810</v>
      </c>
      <c r="AI173" s="6">
        <v>3.09E-2</v>
      </c>
      <c r="AJ173" s="6">
        <v>0.10150000000000001</v>
      </c>
      <c r="AK173" s="6">
        <v>4.1500000000000002E-2</v>
      </c>
      <c r="AL173" s="6">
        <v>4</v>
      </c>
      <c r="AM173" s="6">
        <v>183</v>
      </c>
      <c r="AN173" s="6">
        <v>1557</v>
      </c>
      <c r="AO173" s="6">
        <v>79957</v>
      </c>
      <c r="AP173" s="6">
        <v>3.04E-2</v>
      </c>
      <c r="AQ173" s="6">
        <v>0.26919999999999999</v>
      </c>
      <c r="AR173" s="6">
        <v>0.13370000000000001</v>
      </c>
      <c r="AT173" s="6">
        <f t="shared" si="0"/>
        <v>18.75</v>
      </c>
      <c r="AU173" s="6">
        <f t="shared" si="1"/>
        <v>728.15</v>
      </c>
      <c r="AV173" s="6">
        <f t="shared" si="2"/>
        <v>283.6252909231963</v>
      </c>
      <c r="AW173" s="7">
        <f t="shared" si="3"/>
        <v>93.926415874328228</v>
      </c>
      <c r="AX173" s="6">
        <f t="shared" si="4"/>
        <v>133.38709677419354</v>
      </c>
      <c r="AY173" s="6">
        <f t="shared" si="5"/>
        <v>436.92349726775956</v>
      </c>
      <c r="BA173" s="6">
        <f>VLOOKUP(A173, ALL_AP_DATA!$A$2:$F$3600, 6, FALSE)</f>
        <v>6022</v>
      </c>
      <c r="BB173" s="6">
        <f>VLOOKUP(A173, projmetadata!$A$2:$D$2036, 4, FALSE)</f>
        <v>1337038</v>
      </c>
      <c r="BC173" s="6" t="e">
        <f t="array" aca="1" ref="BC173" ca="1">_xludf.IFS(I173&lt;&gt;0, F173/I173, P173&lt;&gt;0, M173/P173, W173&lt;&gt;0, T173/W173, AD173&lt;&gt;0, AA173/AD173, AK173&lt;&gt;0, AH173/AK173, AR173&lt;&gt;0, AO173/AR173, TRUE, 0)</f>
        <v>#NAME?</v>
      </c>
      <c r="BE173" s="6" t="e">
        <f t="shared" ca="1" si="14"/>
        <v>#NAME?</v>
      </c>
      <c r="BF173" s="6" t="e">
        <f t="shared" ca="1" si="15"/>
        <v>#NAME?</v>
      </c>
      <c r="BG173" s="6"/>
      <c r="BH173" s="6">
        <f>VLOOKUP(A173, ALL_AP_DATA!$A$2:$D$3600, 3, FALSE)</f>
        <v>3052</v>
      </c>
      <c r="BI173" s="6">
        <f>VLOOKUP(A173, ALL_AP_DATA!$A$2:$E$3600, 5, FALSE)</f>
        <v>598048</v>
      </c>
      <c r="BJ173" s="6">
        <f t="shared" si="9"/>
        <v>99.310528063766185</v>
      </c>
      <c r="BK173" s="6">
        <f t="shared" si="16"/>
        <v>0.50680836931252071</v>
      </c>
    </row>
    <row r="174" spans="1:63" ht="15.75" customHeight="1" x14ac:dyDescent="0.2">
      <c r="A174" s="6" t="s">
        <v>234</v>
      </c>
      <c r="B174" s="6" t="s">
        <v>61</v>
      </c>
      <c r="J174" s="6">
        <v>2</v>
      </c>
      <c r="K174" s="6">
        <v>20</v>
      </c>
      <c r="L174" s="6">
        <v>191</v>
      </c>
      <c r="M174" s="6">
        <v>7217</v>
      </c>
      <c r="N174" s="6">
        <v>4.24E-2</v>
      </c>
      <c r="O174" s="6">
        <v>0.49099999999999999</v>
      </c>
      <c r="P174" s="6">
        <v>0.5625</v>
      </c>
      <c r="Q174" s="6">
        <v>9</v>
      </c>
      <c r="R174" s="6">
        <v>30</v>
      </c>
      <c r="S174" s="6">
        <v>347</v>
      </c>
      <c r="T174" s="6">
        <v>8559</v>
      </c>
      <c r="U174" s="6">
        <v>6.3600000000000004E-2</v>
      </c>
      <c r="V174" s="6">
        <v>0.89200000000000002</v>
      </c>
      <c r="W174" s="6">
        <v>0.66710000000000003</v>
      </c>
      <c r="X174" s="6">
        <v>22</v>
      </c>
      <c r="Y174" s="6">
        <v>172</v>
      </c>
      <c r="Z174" s="6">
        <v>361</v>
      </c>
      <c r="AA174" s="6">
        <v>9504</v>
      </c>
      <c r="AB174" s="6">
        <v>0.3644</v>
      </c>
      <c r="AC174" s="6">
        <v>0.92800000000000005</v>
      </c>
      <c r="AD174" s="6">
        <v>0.74080000000000001</v>
      </c>
      <c r="AE174" s="6">
        <v>14</v>
      </c>
      <c r="AF174" s="6">
        <v>65</v>
      </c>
      <c r="AG174" s="6">
        <v>34</v>
      </c>
      <c r="AH174" s="6">
        <v>258</v>
      </c>
      <c r="AI174" s="6">
        <v>0.13769999999999999</v>
      </c>
      <c r="AJ174" s="6">
        <v>8.7400000000000005E-2</v>
      </c>
      <c r="AK174" s="6">
        <v>2.01E-2</v>
      </c>
      <c r="AT174" s="6" t="str">
        <f t="shared" si="0"/>
        <v/>
      </c>
      <c r="AU174" s="6">
        <f t="shared" si="1"/>
        <v>360.85</v>
      </c>
      <c r="AV174" s="6">
        <f t="shared" si="2"/>
        <v>285.3</v>
      </c>
      <c r="AW174" s="7">
        <f t="shared" si="3"/>
        <v>55.255813953488371</v>
      </c>
      <c r="AX174" s="6">
        <f t="shared" si="4"/>
        <v>3.9692307692307693</v>
      </c>
      <c r="AY174" s="6" t="str">
        <f t="shared" si="5"/>
        <v/>
      </c>
      <c r="BA174" s="6">
        <f>VLOOKUP(A174, ALL_AP_DATA!$A$2:$F$3600, 6, FALSE)</f>
        <v>472</v>
      </c>
      <c r="BB174" s="6">
        <f>VLOOKUP(A174, projmetadata!$A$2:$D$2036, 4, FALSE)</f>
        <v>165770</v>
      </c>
      <c r="BC174" s="6" t="e">
        <f t="array" aca="1" ref="BC174" ca="1">_xludf.IFS(I174&lt;&gt;0, F174/I174, P174&lt;&gt;0, M174/P174, W174&lt;&gt;0, T174/W174, AD174&lt;&gt;0, AA174/AD174, AK174&lt;&gt;0, AH174/AK174, AR174&lt;&gt;0, AO174/AR174, TRUE, 0)</f>
        <v>#NAME?</v>
      </c>
      <c r="BE174" s="6" t="e">
        <f t="shared" ca="1" si="14"/>
        <v>#NAME?</v>
      </c>
      <c r="BF174" s="6" t="e">
        <f t="shared" ca="1" si="15"/>
        <v>#NAME?</v>
      </c>
      <c r="BG174" s="6"/>
      <c r="BH174" s="6">
        <f>VLOOKUP(A174, ALL_AP_DATA!$A$2:$D$3600, 3, FALSE)</f>
        <v>225</v>
      </c>
      <c r="BI174" s="6">
        <f>VLOOKUP(A174, ALL_AP_DATA!$A$2:$E$3600, 5, FALSE)</f>
        <v>12830</v>
      </c>
      <c r="BJ174" s="6">
        <f t="shared" si="9"/>
        <v>27.182203389830509</v>
      </c>
      <c r="BK174" s="6">
        <f t="shared" si="16"/>
        <v>0.47669491525423729</v>
      </c>
    </row>
    <row r="175" spans="1:63" ht="15.75" customHeight="1" x14ac:dyDescent="0.2">
      <c r="A175" s="6" t="s">
        <v>235</v>
      </c>
      <c r="B175" s="6" t="s">
        <v>61</v>
      </c>
      <c r="C175" s="6">
        <v>1</v>
      </c>
      <c r="D175" s="6">
        <v>2</v>
      </c>
      <c r="E175" s="6">
        <v>0</v>
      </c>
      <c r="F175" s="6">
        <v>0</v>
      </c>
      <c r="G175" s="6">
        <v>4.7000000000000002E-3</v>
      </c>
      <c r="H175" s="6">
        <v>0</v>
      </c>
      <c r="I175" s="6">
        <v>0</v>
      </c>
      <c r="Q175" s="6">
        <v>2</v>
      </c>
      <c r="R175" s="6">
        <v>5</v>
      </c>
      <c r="S175" s="6">
        <v>10</v>
      </c>
      <c r="T175" s="6">
        <v>267</v>
      </c>
      <c r="U175" s="6">
        <v>1.17E-2</v>
      </c>
      <c r="V175" s="6">
        <v>0.52629999999999999</v>
      </c>
      <c r="W175" s="6">
        <v>0.1138</v>
      </c>
      <c r="X175" s="6">
        <v>5</v>
      </c>
      <c r="Y175" s="6">
        <v>77</v>
      </c>
      <c r="Z175" s="6">
        <v>13</v>
      </c>
      <c r="AA175" s="6">
        <v>290</v>
      </c>
      <c r="AB175" s="6">
        <v>0.18029999999999999</v>
      </c>
      <c r="AC175" s="6">
        <v>0.68420000000000003</v>
      </c>
      <c r="AD175" s="6">
        <v>0.1236</v>
      </c>
      <c r="AE175" s="6">
        <v>15</v>
      </c>
      <c r="AF175" s="6">
        <v>50</v>
      </c>
      <c r="AG175" s="6">
        <v>9</v>
      </c>
      <c r="AH175" s="6">
        <v>198</v>
      </c>
      <c r="AI175" s="6">
        <v>0.1171</v>
      </c>
      <c r="AJ175" s="6">
        <v>0.47370000000000001</v>
      </c>
      <c r="AK175" s="6">
        <v>8.4400000000000003E-2</v>
      </c>
      <c r="AT175" s="6">
        <f t="shared" si="0"/>
        <v>0</v>
      </c>
      <c r="AU175" s="6" t="str">
        <f t="shared" si="1"/>
        <v/>
      </c>
      <c r="AV175" s="6">
        <f t="shared" si="2"/>
        <v>53.4</v>
      </c>
      <c r="AW175" s="7">
        <f t="shared" si="3"/>
        <v>3.7662337662337664</v>
      </c>
      <c r="AX175" s="6">
        <f t="shared" si="4"/>
        <v>3.96</v>
      </c>
      <c r="AY175" s="6" t="str">
        <f t="shared" si="5"/>
        <v/>
      </c>
      <c r="BA175" s="6">
        <f>VLOOKUP(A175, ALL_AP_DATA!$A$2:$F$3600, 6, FALSE)</f>
        <v>427</v>
      </c>
      <c r="BB175" s="6">
        <f>VLOOKUP(A175, projmetadata!$A$2:$D$2036, 4, FALSE)</f>
        <v>72103</v>
      </c>
      <c r="BC175" s="6" t="e">
        <f t="array" aca="1" ref="BC175" ca="1">_xludf.IFS(I175&lt;&gt;0, F175/I175, P175&lt;&gt;0, M175/P175, W175&lt;&gt;0, T175/W175, AD175&lt;&gt;0, AA175/AD175, AK175&lt;&gt;0, AH175/AK175, AR175&lt;&gt;0, AO175/AR175, TRUE, 0)</f>
        <v>#NAME?</v>
      </c>
      <c r="BE175" s="6" t="e">
        <f t="shared" ca="1" si="14"/>
        <v>#NAME?</v>
      </c>
      <c r="BF175" s="6" t="e">
        <f t="shared" ca="1" si="15"/>
        <v>#NAME?</v>
      </c>
      <c r="BG175" s="6"/>
      <c r="BH175" s="6">
        <f>VLOOKUP(A175, ALL_AP_DATA!$A$2:$D$3600, 3, FALSE)</f>
        <v>110</v>
      </c>
      <c r="BI175" s="6">
        <f>VLOOKUP(A175, ALL_AP_DATA!$A$2:$E$3600, 5, FALSE)</f>
        <v>2347</v>
      </c>
      <c r="BJ175" s="6">
        <f t="shared" si="9"/>
        <v>5.4964871194379388</v>
      </c>
      <c r="BK175" s="6">
        <f t="shared" si="16"/>
        <v>0.2576112412177986</v>
      </c>
    </row>
    <row r="176" spans="1:63" ht="15.75" customHeight="1" x14ac:dyDescent="0.2">
      <c r="A176" s="6" t="s">
        <v>236</v>
      </c>
      <c r="B176" s="6" t="s">
        <v>64</v>
      </c>
      <c r="C176" s="6">
        <v>10</v>
      </c>
      <c r="D176" s="6">
        <v>79</v>
      </c>
      <c r="E176" s="6">
        <v>13</v>
      </c>
      <c r="F176" s="6">
        <v>799</v>
      </c>
      <c r="G176" s="6">
        <v>0.18329999999999999</v>
      </c>
      <c r="H176" s="6">
        <v>0.2364</v>
      </c>
      <c r="I176" s="6">
        <v>0.1399</v>
      </c>
      <c r="X176" s="6">
        <v>45</v>
      </c>
      <c r="Y176" s="6">
        <v>189</v>
      </c>
      <c r="Z176" s="6">
        <v>35</v>
      </c>
      <c r="AA176" s="6">
        <v>2707</v>
      </c>
      <c r="AB176" s="6">
        <v>0.4385</v>
      </c>
      <c r="AC176" s="6">
        <v>0.63639999999999997</v>
      </c>
      <c r="AD176" s="6">
        <v>0.47410000000000002</v>
      </c>
      <c r="AE176" s="6">
        <v>42</v>
      </c>
      <c r="AF176" s="6">
        <v>311</v>
      </c>
      <c r="AG176" s="6">
        <v>45</v>
      </c>
      <c r="AH176" s="6">
        <v>3671</v>
      </c>
      <c r="AI176" s="6">
        <v>0.72160000000000002</v>
      </c>
      <c r="AJ176" s="6">
        <v>0.81820000000000004</v>
      </c>
      <c r="AK176" s="6">
        <v>0.64290000000000003</v>
      </c>
      <c r="AT176" s="6">
        <f t="shared" si="0"/>
        <v>10.113924050632912</v>
      </c>
      <c r="AU176" s="6" t="str">
        <f t="shared" si="1"/>
        <v/>
      </c>
      <c r="AV176" s="6" t="str">
        <f t="shared" si="2"/>
        <v/>
      </c>
      <c r="AW176" s="7">
        <f t="shared" si="3"/>
        <v>14.322751322751323</v>
      </c>
      <c r="AX176" s="6">
        <f t="shared" si="4"/>
        <v>11.803858520900322</v>
      </c>
      <c r="AY176" s="6" t="str">
        <f t="shared" si="5"/>
        <v/>
      </c>
      <c r="BA176" s="6">
        <f>VLOOKUP(A176, ALL_AP_DATA!$A$2:$F$3600, 6, FALSE)</f>
        <v>431</v>
      </c>
      <c r="BB176" s="6">
        <f>VLOOKUP(A176, projmetadata!$A$2:$D$2036, 4, FALSE)</f>
        <v>46598</v>
      </c>
      <c r="BC176" s="6" t="e">
        <f t="array" aca="1" ref="BC176" ca="1">_xludf.IFS(I176&lt;&gt;0, F176/I176, P176&lt;&gt;0, M176/P176, W176&lt;&gt;0, T176/W176, AD176&lt;&gt;0, AA176/AD176, AK176&lt;&gt;0, AH176/AK176, AR176&lt;&gt;0, AO176/AR176, TRUE, 0)</f>
        <v>#NAME?</v>
      </c>
      <c r="BE176" s="6" t="e">
        <f t="shared" ca="1" si="14"/>
        <v>#NAME?</v>
      </c>
      <c r="BF176" s="6" t="e">
        <f t="shared" ca="1" si="15"/>
        <v>#NAME?</v>
      </c>
      <c r="BG176" s="6"/>
      <c r="BH176" s="6">
        <f>VLOOKUP(A176, ALL_AP_DATA!$A$2:$D$3600, 3, FALSE)</f>
        <v>362</v>
      </c>
      <c r="BI176" s="6">
        <f>VLOOKUP(A176, ALL_AP_DATA!$A$2:$E$3600, 5, FALSE)</f>
        <v>5710</v>
      </c>
      <c r="BJ176" s="6">
        <f t="shared" si="9"/>
        <v>13.248259860788863</v>
      </c>
      <c r="BK176" s="6">
        <f t="shared" si="16"/>
        <v>0.83990719257540603</v>
      </c>
    </row>
    <row r="177" spans="1:63" ht="15.75" customHeight="1" x14ac:dyDescent="0.2">
      <c r="A177" s="6" t="s">
        <v>237</v>
      </c>
      <c r="B177" s="6" t="s">
        <v>61</v>
      </c>
      <c r="C177" s="6">
        <v>3</v>
      </c>
      <c r="D177" s="6">
        <v>11</v>
      </c>
      <c r="E177" s="6">
        <v>42</v>
      </c>
      <c r="F177" s="6">
        <v>1939</v>
      </c>
      <c r="G177" s="6">
        <v>2.0299999999999999E-2</v>
      </c>
      <c r="H177" s="6">
        <v>4.2900000000000001E-2</v>
      </c>
      <c r="I177" s="6">
        <v>1.9800000000000002E-2</v>
      </c>
      <c r="J177" s="6">
        <v>11</v>
      </c>
      <c r="K177" s="6">
        <v>65</v>
      </c>
      <c r="L177" s="6">
        <v>732</v>
      </c>
      <c r="M177" s="6">
        <v>47428</v>
      </c>
      <c r="N177" s="6">
        <v>0.1197</v>
      </c>
      <c r="O177" s="6">
        <v>0.74770000000000003</v>
      </c>
      <c r="P177" s="6">
        <v>0.48370000000000002</v>
      </c>
      <c r="Q177" s="6">
        <v>36</v>
      </c>
      <c r="R177" s="6">
        <v>210</v>
      </c>
      <c r="S177" s="6">
        <v>905</v>
      </c>
      <c r="T177" s="6">
        <v>77622</v>
      </c>
      <c r="U177" s="6">
        <v>0.38669999999999999</v>
      </c>
      <c r="V177" s="6">
        <v>0.9244</v>
      </c>
      <c r="W177" s="6">
        <v>0.79169999999999996</v>
      </c>
      <c r="X177" s="6">
        <v>4</v>
      </c>
      <c r="Y177" s="6">
        <v>322</v>
      </c>
      <c r="Z177" s="6">
        <v>828</v>
      </c>
      <c r="AA177" s="6">
        <v>60602</v>
      </c>
      <c r="AB177" s="6">
        <v>0.59299999999999997</v>
      </c>
      <c r="AC177" s="6">
        <v>0.8458</v>
      </c>
      <c r="AD177" s="6">
        <v>0.61809999999999998</v>
      </c>
      <c r="AE177" s="6">
        <v>53</v>
      </c>
      <c r="AF177" s="6">
        <v>269</v>
      </c>
      <c r="AG177" s="6">
        <v>789</v>
      </c>
      <c r="AH177" s="6">
        <v>47594</v>
      </c>
      <c r="AI177" s="6">
        <v>0.49540000000000001</v>
      </c>
      <c r="AJ177" s="6">
        <v>0.80589999999999995</v>
      </c>
      <c r="AK177" s="6">
        <v>0.4854</v>
      </c>
      <c r="AL177" s="6">
        <v>8</v>
      </c>
      <c r="AM177" s="6">
        <v>121</v>
      </c>
      <c r="AN177" s="6">
        <v>811</v>
      </c>
      <c r="AO177" s="6">
        <v>61129</v>
      </c>
      <c r="AP177" s="6">
        <v>0.2228</v>
      </c>
      <c r="AQ177" s="6">
        <v>0.82840000000000003</v>
      </c>
      <c r="AR177" s="6">
        <v>0.62339999999999995</v>
      </c>
      <c r="AT177" s="6">
        <f t="shared" si="0"/>
        <v>176.27272727272728</v>
      </c>
      <c r="AU177" s="6">
        <f t="shared" si="1"/>
        <v>729.6615384615385</v>
      </c>
      <c r="AV177" s="6">
        <f t="shared" si="2"/>
        <v>369.62857142857143</v>
      </c>
      <c r="AW177" s="7">
        <f t="shared" si="3"/>
        <v>188.20496894409939</v>
      </c>
      <c r="AX177" s="6">
        <f t="shared" si="4"/>
        <v>176.92936802973978</v>
      </c>
      <c r="AY177" s="6">
        <f t="shared" si="5"/>
        <v>505.198347107438</v>
      </c>
      <c r="BA177" s="6">
        <f>VLOOKUP(A177, ALL_AP_DATA!$A$2:$F$3600, 6, FALSE)</f>
        <v>543</v>
      </c>
      <c r="BB177" s="6">
        <f>VLOOKUP(A177, projmetadata!$A$2:$D$2036, 4, FALSE)</f>
        <v>209029</v>
      </c>
      <c r="BC177" s="6" t="e">
        <f t="array" aca="1" ref="BC177" ca="1">_xludf.IFS(I177&lt;&gt;0, F177/I177, P177&lt;&gt;0, M177/P177, W177&lt;&gt;0, T177/W177, AD177&lt;&gt;0, AA177/AD177, AK177&lt;&gt;0, AH177/AK177, AR177&lt;&gt;0, AO177/AR177, TRUE, 0)</f>
        <v>#NAME?</v>
      </c>
      <c r="BE177" s="6" t="e">
        <f t="shared" ca="1" si="14"/>
        <v>#NAME?</v>
      </c>
      <c r="BF177" s="6" t="e">
        <f t="shared" ca="1" si="15"/>
        <v>#NAME?</v>
      </c>
      <c r="BG177" s="6"/>
      <c r="BH177" s="6">
        <f>VLOOKUP(A177, ALL_AP_DATA!$A$2:$D$3600, 3, FALSE)</f>
        <v>441</v>
      </c>
      <c r="BI177" s="6">
        <f>VLOOKUP(A177, ALL_AP_DATA!$A$2:$E$3600, 5, FALSE)</f>
        <v>98050</v>
      </c>
      <c r="BJ177" s="6">
        <f t="shared" si="9"/>
        <v>180.57090239410681</v>
      </c>
      <c r="BK177" s="6">
        <f t="shared" si="16"/>
        <v>0.81215469613259672</v>
      </c>
    </row>
    <row r="178" spans="1:63" ht="15.75" customHeight="1" x14ac:dyDescent="0.2">
      <c r="A178" s="6" t="s">
        <v>238</v>
      </c>
      <c r="B178" s="6" t="s">
        <v>61</v>
      </c>
      <c r="Q178" s="6">
        <v>8</v>
      </c>
      <c r="R178" s="6">
        <v>29</v>
      </c>
      <c r="S178" s="6">
        <v>23</v>
      </c>
      <c r="T178" s="6">
        <v>2039</v>
      </c>
      <c r="U178" s="6">
        <v>0.17680000000000001</v>
      </c>
      <c r="V178" s="6">
        <v>0.5</v>
      </c>
      <c r="W178" s="6">
        <v>0.5393</v>
      </c>
      <c r="X178" s="6">
        <v>7</v>
      </c>
      <c r="Y178" s="6">
        <v>56</v>
      </c>
      <c r="Z178" s="6">
        <v>33</v>
      </c>
      <c r="AA178" s="6">
        <v>2267</v>
      </c>
      <c r="AB178" s="6">
        <v>0.34150000000000003</v>
      </c>
      <c r="AC178" s="6">
        <v>0.71740000000000004</v>
      </c>
      <c r="AD178" s="6">
        <v>0.59960000000000002</v>
      </c>
      <c r="AE178" s="6">
        <v>8</v>
      </c>
      <c r="AF178" s="6">
        <v>37</v>
      </c>
      <c r="AG178" s="6">
        <v>20</v>
      </c>
      <c r="AH178" s="6">
        <v>1187</v>
      </c>
      <c r="AI178" s="6">
        <v>0.22559999999999999</v>
      </c>
      <c r="AJ178" s="6">
        <v>0.43480000000000002</v>
      </c>
      <c r="AK178" s="6">
        <v>0.31390000000000001</v>
      </c>
      <c r="AT178" s="6" t="str">
        <f t="shared" si="0"/>
        <v/>
      </c>
      <c r="AU178" s="6" t="str">
        <f t="shared" si="1"/>
        <v/>
      </c>
      <c r="AV178" s="6">
        <f t="shared" si="2"/>
        <v>70.310344827586206</v>
      </c>
      <c r="AW178" s="7">
        <f t="shared" si="3"/>
        <v>40.482142857142854</v>
      </c>
      <c r="AX178" s="6">
        <f t="shared" si="4"/>
        <v>32.081081081081081</v>
      </c>
      <c r="AY178" s="6" t="str">
        <f t="shared" si="5"/>
        <v/>
      </c>
      <c r="BA178" s="6">
        <f>VLOOKUP(A178, ALL_AP_DATA!$A$2:$F$3600, 6, FALSE)</f>
        <v>164</v>
      </c>
      <c r="BB178" s="6">
        <f>VLOOKUP(A178, projmetadata!$A$2:$D$2036, 4, FALSE)</f>
        <v>13528</v>
      </c>
      <c r="BC178" s="6" t="e">
        <f t="array" aca="1" ref="BC178" ca="1">_xludf.IFS(I178&lt;&gt;0, F178/I178, P178&lt;&gt;0, M178/P178, W178&lt;&gt;0, T178/W178, AD178&lt;&gt;0, AA178/AD178, AK178&lt;&gt;0, AH178/AK178, AR178&lt;&gt;0, AO178/AR178, TRUE, 0)</f>
        <v>#NAME?</v>
      </c>
      <c r="BE178" s="6" t="e">
        <f t="shared" ca="1" si="14"/>
        <v>#NAME?</v>
      </c>
      <c r="BF178" s="6" t="e">
        <f t="shared" ca="1" si="15"/>
        <v>#NAME?</v>
      </c>
      <c r="BG178" s="6"/>
      <c r="BH178" s="6">
        <f>VLOOKUP(A178, ALL_AP_DATA!$A$2:$D$3600, 3, FALSE)</f>
        <v>88</v>
      </c>
      <c r="BI178" s="6">
        <f>VLOOKUP(A178, ALL_AP_DATA!$A$2:$E$3600, 5, FALSE)</f>
        <v>3781</v>
      </c>
      <c r="BJ178" s="6">
        <f t="shared" si="9"/>
        <v>23.054878048780488</v>
      </c>
      <c r="BK178" s="6">
        <f t="shared" si="16"/>
        <v>0.53658536585365857</v>
      </c>
    </row>
    <row r="179" spans="1:63" ht="15.75" customHeight="1" x14ac:dyDescent="0.2">
      <c r="A179" s="6" t="s">
        <v>239</v>
      </c>
      <c r="B179" s="6" t="s">
        <v>61</v>
      </c>
      <c r="X179" s="6">
        <v>4</v>
      </c>
      <c r="Y179" s="6">
        <v>54</v>
      </c>
      <c r="Z179" s="6">
        <v>0</v>
      </c>
      <c r="AA179" s="6">
        <v>0</v>
      </c>
      <c r="AB179" s="6">
        <v>5.3400000000000003E-2</v>
      </c>
      <c r="AC179" s="6">
        <v>0</v>
      </c>
      <c r="AD179" s="6">
        <v>0</v>
      </c>
      <c r="AT179" s="6" t="str">
        <f t="shared" si="0"/>
        <v/>
      </c>
      <c r="AU179" s="6" t="str">
        <f t="shared" si="1"/>
        <v/>
      </c>
      <c r="AV179" s="6" t="str">
        <f t="shared" si="2"/>
        <v/>
      </c>
      <c r="AW179" s="7">
        <f t="shared" si="3"/>
        <v>0</v>
      </c>
      <c r="AX179" s="6" t="str">
        <f t="shared" si="4"/>
        <v/>
      </c>
      <c r="AY179" s="6" t="str">
        <f t="shared" si="5"/>
        <v/>
      </c>
      <c r="BA179" s="6">
        <f>VLOOKUP(A179, ALL_AP_DATA!$A$2:$F$3600, 6, FALSE)</f>
        <v>1011</v>
      </c>
      <c r="BB179" s="6">
        <f>VLOOKUP(A179, projmetadata!$A$2:$D$2036, 4, FALSE)</f>
        <v>170003</v>
      </c>
      <c r="BC179" s="6" t="e">
        <f t="array" aca="1" ref="BC179" ca="1">_xludf.IFS(I179&lt;&gt;0, F179/I179, P179&lt;&gt;0, M179/P179, W179&lt;&gt;0, T179/W179, AD179&lt;&gt;0, AA179/AD179, AK179&lt;&gt;0, AH179/AK179, AR179&lt;&gt;0, AO179/AR179, TRUE, 0)</f>
        <v>#NAME?</v>
      </c>
      <c r="BE179" s="6" t="e">
        <f t="shared" ca="1" si="14"/>
        <v>#NAME?</v>
      </c>
      <c r="BF179" s="6" t="e">
        <f t="shared" ca="1" si="15"/>
        <v>#NAME?</v>
      </c>
      <c r="BG179" s="6"/>
      <c r="BH179" s="6">
        <f>VLOOKUP(A179, ALL_AP_DATA!$A$2:$D$3600, 3, FALSE)</f>
        <v>54</v>
      </c>
      <c r="BI179" s="6">
        <f>VLOOKUP(A179, ALL_AP_DATA!$A$2:$E$3600, 5, FALSE)</f>
        <v>0</v>
      </c>
      <c r="BJ179" s="6">
        <f t="shared" si="9"/>
        <v>0</v>
      </c>
      <c r="BK179" s="6">
        <f t="shared" si="16"/>
        <v>5.3412462908011868E-2</v>
      </c>
    </row>
    <row r="180" spans="1:63" ht="15.75" customHeight="1" x14ac:dyDescent="0.2">
      <c r="A180" s="6" t="s">
        <v>240</v>
      </c>
      <c r="B180" s="6" t="s">
        <v>64</v>
      </c>
      <c r="C180" s="6">
        <v>84</v>
      </c>
      <c r="D180" s="6">
        <v>366</v>
      </c>
      <c r="E180" s="6">
        <v>46</v>
      </c>
      <c r="F180" s="6">
        <v>3024</v>
      </c>
      <c r="G180" s="6">
        <v>9.4399999999999998E-2</v>
      </c>
      <c r="H180" s="6">
        <v>0.29680000000000001</v>
      </c>
      <c r="I180" s="6">
        <v>0.12620000000000001</v>
      </c>
      <c r="Q180" s="6">
        <v>17</v>
      </c>
      <c r="R180" s="6">
        <v>69</v>
      </c>
      <c r="S180" s="6">
        <v>98</v>
      </c>
      <c r="T180" s="6">
        <v>11841</v>
      </c>
      <c r="U180" s="6">
        <v>1.78E-2</v>
      </c>
      <c r="V180" s="6">
        <v>0.63229999999999997</v>
      </c>
      <c r="W180" s="6">
        <v>0.49419999999999997</v>
      </c>
      <c r="X180" s="6">
        <v>68</v>
      </c>
      <c r="Y180" s="6">
        <v>1682</v>
      </c>
      <c r="Z180" s="6">
        <v>66</v>
      </c>
      <c r="AA180" s="6">
        <v>7220</v>
      </c>
      <c r="AB180" s="6">
        <v>0.434</v>
      </c>
      <c r="AC180" s="6">
        <v>0.42580000000000001</v>
      </c>
      <c r="AD180" s="6">
        <v>0.30130000000000001</v>
      </c>
      <c r="AE180" s="6">
        <v>303</v>
      </c>
      <c r="AF180" s="6">
        <v>892</v>
      </c>
      <c r="AG180" s="6">
        <v>75</v>
      </c>
      <c r="AH180" s="6">
        <v>5493</v>
      </c>
      <c r="AI180" s="6">
        <v>0.2301</v>
      </c>
      <c r="AJ180" s="6">
        <v>0.4839</v>
      </c>
      <c r="AK180" s="6">
        <v>0.22919999999999999</v>
      </c>
      <c r="AT180" s="6">
        <f t="shared" si="0"/>
        <v>8.2622950819672134</v>
      </c>
      <c r="AU180" s="6" t="str">
        <f t="shared" si="1"/>
        <v/>
      </c>
      <c r="AV180" s="6">
        <f t="shared" si="2"/>
        <v>171.60869565217391</v>
      </c>
      <c r="AW180" s="7">
        <f t="shared" si="3"/>
        <v>4.2925089179548159</v>
      </c>
      <c r="AX180" s="6">
        <f t="shared" si="4"/>
        <v>6.1580717488789238</v>
      </c>
      <c r="AY180" s="6" t="str">
        <f t="shared" si="5"/>
        <v/>
      </c>
      <c r="BA180" s="6">
        <f>VLOOKUP(A180, ALL_AP_DATA!$A$2:$F$3600, 6, FALSE)</f>
        <v>3876</v>
      </c>
      <c r="BB180" s="6">
        <f>VLOOKUP(A180, projmetadata!$A$2:$D$2036, 4, FALSE)</f>
        <v>239039</v>
      </c>
      <c r="BC180" s="6" t="e">
        <f t="array" aca="1" ref="BC180" ca="1">_xludf.IFS(I180&lt;&gt;0, F180/I180, P180&lt;&gt;0, M180/P180, W180&lt;&gt;0, T180/W180, AD180&lt;&gt;0, AA180/AD180, AK180&lt;&gt;0, AH180/AK180, AR180&lt;&gt;0, AO180/AR180, TRUE, 0)</f>
        <v>#NAME?</v>
      </c>
      <c r="BE180" s="6" t="e">
        <f t="shared" ca="1" si="14"/>
        <v>#NAME?</v>
      </c>
      <c r="BF180" s="6" t="e">
        <f t="shared" ca="1" si="15"/>
        <v>#NAME?</v>
      </c>
      <c r="BG180" s="6"/>
      <c r="BH180" s="6">
        <f>VLOOKUP(A180, ALL_AP_DATA!$A$2:$D$3600, 3, FALSE)</f>
        <v>2223</v>
      </c>
      <c r="BI180" s="6">
        <f>VLOOKUP(A180, ALL_AP_DATA!$A$2:$E$3600, 5, FALSE)</f>
        <v>23962</v>
      </c>
      <c r="BJ180" s="6">
        <f t="shared" si="9"/>
        <v>6.182146542827657</v>
      </c>
      <c r="BK180" s="6">
        <f t="shared" si="16"/>
        <v>0.57352941176470584</v>
      </c>
    </row>
    <row r="181" spans="1:63" ht="15.75" customHeight="1" x14ac:dyDescent="0.2">
      <c r="A181" s="6" t="s">
        <v>241</v>
      </c>
      <c r="B181" s="6" t="s">
        <v>64</v>
      </c>
      <c r="C181" s="6">
        <v>8</v>
      </c>
      <c r="D181" s="6">
        <v>23</v>
      </c>
      <c r="E181" s="6">
        <v>132</v>
      </c>
      <c r="F181" s="6">
        <v>5865</v>
      </c>
      <c r="G181" s="6">
        <v>8.2100000000000006E-2</v>
      </c>
      <c r="H181" s="6">
        <v>0.48530000000000001</v>
      </c>
      <c r="I181" s="6">
        <v>0.28870000000000001</v>
      </c>
      <c r="J181" s="6">
        <v>3</v>
      </c>
      <c r="K181" s="6">
        <v>35</v>
      </c>
      <c r="L181" s="6">
        <v>158</v>
      </c>
      <c r="M181" s="6">
        <v>7379</v>
      </c>
      <c r="N181" s="6">
        <v>0.125</v>
      </c>
      <c r="O181" s="6">
        <v>0.58089999999999997</v>
      </c>
      <c r="P181" s="6">
        <v>0.36330000000000001</v>
      </c>
      <c r="Q181" s="6">
        <v>21</v>
      </c>
      <c r="R181" s="6">
        <v>104</v>
      </c>
      <c r="S181" s="6">
        <v>257</v>
      </c>
      <c r="T181" s="6">
        <v>16097</v>
      </c>
      <c r="U181" s="6">
        <v>0.37140000000000001</v>
      </c>
      <c r="V181" s="6">
        <v>0.94489999999999996</v>
      </c>
      <c r="W181" s="6">
        <v>0.79239999999999999</v>
      </c>
      <c r="X181" s="6">
        <v>14</v>
      </c>
      <c r="Y181" s="6">
        <v>54</v>
      </c>
      <c r="Z181" s="6">
        <v>198</v>
      </c>
      <c r="AA181" s="6">
        <v>8953</v>
      </c>
      <c r="AB181" s="6">
        <v>0.19289999999999999</v>
      </c>
      <c r="AC181" s="6">
        <v>0.72789999999999999</v>
      </c>
      <c r="AD181" s="6">
        <v>0.44080000000000003</v>
      </c>
      <c r="AE181" s="6">
        <v>24</v>
      </c>
      <c r="AF181" s="6">
        <v>72</v>
      </c>
      <c r="AG181" s="6">
        <v>185</v>
      </c>
      <c r="AH181" s="6">
        <v>8017</v>
      </c>
      <c r="AI181" s="6">
        <v>0.2571</v>
      </c>
      <c r="AJ181" s="6">
        <v>0.68010000000000004</v>
      </c>
      <c r="AK181" s="6">
        <v>0.3947</v>
      </c>
      <c r="AL181" s="6">
        <v>1</v>
      </c>
      <c r="AM181" s="6">
        <v>32</v>
      </c>
      <c r="AN181" s="6">
        <v>217</v>
      </c>
      <c r="AO181" s="6">
        <v>10479</v>
      </c>
      <c r="AP181" s="6">
        <v>0.1143</v>
      </c>
      <c r="AQ181" s="6">
        <v>0.79779999999999995</v>
      </c>
      <c r="AR181" s="6">
        <v>0.51590000000000003</v>
      </c>
      <c r="AT181" s="6">
        <f t="shared" si="0"/>
        <v>255</v>
      </c>
      <c r="AU181" s="6">
        <f t="shared" si="1"/>
        <v>210.82857142857142</v>
      </c>
      <c r="AV181" s="6">
        <f t="shared" si="2"/>
        <v>154.77884615384616</v>
      </c>
      <c r="AW181" s="7">
        <f t="shared" si="3"/>
        <v>165.7962962962963</v>
      </c>
      <c r="AX181" s="6">
        <f t="shared" si="4"/>
        <v>111.34722222222223</v>
      </c>
      <c r="AY181" s="6">
        <f t="shared" si="5"/>
        <v>327.46875</v>
      </c>
      <c r="BA181" s="6">
        <f>VLOOKUP(A181, ALL_AP_DATA!$A$2:$F$3600, 6, FALSE)</f>
        <v>280</v>
      </c>
      <c r="BB181" s="6">
        <f>VLOOKUP(A181, projmetadata!$A$2:$D$2036, 4, FALSE)</f>
        <v>16228</v>
      </c>
      <c r="BC181" s="6" t="e">
        <f t="array" aca="1" ref="BC181" ca="1">_xludf.IFS(I181&lt;&gt;0, F181/I181, P181&lt;&gt;0, M181/P181, W181&lt;&gt;0, T181/W181, AD181&lt;&gt;0, AA181/AD181, AK181&lt;&gt;0, AH181/AK181, AR181&lt;&gt;0, AO181/AR181, TRUE, 0)</f>
        <v>#NAME?</v>
      </c>
      <c r="BE181" s="6" t="e">
        <f t="shared" ca="1" si="14"/>
        <v>#NAME?</v>
      </c>
      <c r="BF181" s="6" t="e">
        <f t="shared" ca="1" si="15"/>
        <v>#NAME?</v>
      </c>
      <c r="BG181" s="6"/>
      <c r="BH181" s="6">
        <f>VLOOKUP(A181, ALL_AP_DATA!$A$2:$D$3600, 3, FALSE)</f>
        <v>156</v>
      </c>
      <c r="BI181" s="6">
        <f>VLOOKUP(A181, ALL_AP_DATA!$A$2:$E$3600, 5, FALSE)</f>
        <v>20313</v>
      </c>
      <c r="BJ181" s="6">
        <f t="shared" si="9"/>
        <v>72.546428571428578</v>
      </c>
      <c r="BK181" s="6">
        <f t="shared" si="16"/>
        <v>0.55714285714285716</v>
      </c>
    </row>
    <row r="182" spans="1:63" ht="15.75" customHeight="1" x14ac:dyDescent="0.2">
      <c r="A182" s="6" t="s">
        <v>242</v>
      </c>
      <c r="B182" s="6" t="s">
        <v>64</v>
      </c>
      <c r="C182" s="6">
        <v>9</v>
      </c>
      <c r="D182" s="6">
        <v>47</v>
      </c>
      <c r="E182" s="6">
        <v>28</v>
      </c>
      <c r="F182" s="6">
        <v>1533</v>
      </c>
      <c r="G182" s="6">
        <v>0.13239999999999999</v>
      </c>
      <c r="H182" s="6">
        <v>0.51849999999999996</v>
      </c>
      <c r="I182" s="6">
        <v>0.16009999999999999</v>
      </c>
      <c r="Q182" s="6">
        <v>8</v>
      </c>
      <c r="R182" s="6">
        <v>22</v>
      </c>
      <c r="S182" s="6">
        <v>37</v>
      </c>
      <c r="T182" s="6">
        <v>4947</v>
      </c>
      <c r="U182" s="6">
        <v>6.2E-2</v>
      </c>
      <c r="V182" s="6">
        <v>0.68520000000000003</v>
      </c>
      <c r="W182" s="6">
        <v>0.51670000000000005</v>
      </c>
      <c r="X182" s="6">
        <v>3</v>
      </c>
      <c r="Y182" s="6">
        <v>64</v>
      </c>
      <c r="Z182" s="6">
        <v>46</v>
      </c>
      <c r="AA182" s="6">
        <v>4344</v>
      </c>
      <c r="AB182" s="6">
        <v>0.18029999999999999</v>
      </c>
      <c r="AC182" s="6">
        <v>0.85189999999999999</v>
      </c>
      <c r="AD182" s="6">
        <v>0.45369999999999999</v>
      </c>
      <c r="AE182" s="6">
        <v>28</v>
      </c>
      <c r="AF182" s="6">
        <v>178</v>
      </c>
      <c r="AG182" s="6">
        <v>51</v>
      </c>
      <c r="AH182" s="6">
        <v>7424</v>
      </c>
      <c r="AI182" s="6">
        <v>0.50139999999999996</v>
      </c>
      <c r="AJ182" s="6">
        <v>0.94440000000000002</v>
      </c>
      <c r="AK182" s="6">
        <v>0.77539999999999998</v>
      </c>
      <c r="AT182" s="6">
        <f t="shared" si="0"/>
        <v>32.617021276595743</v>
      </c>
      <c r="AU182" s="6" t="str">
        <f t="shared" si="1"/>
        <v/>
      </c>
      <c r="AV182" s="6">
        <f t="shared" si="2"/>
        <v>224.86363636363637</v>
      </c>
      <c r="AW182" s="7">
        <f t="shared" si="3"/>
        <v>67.875</v>
      </c>
      <c r="AX182" s="6">
        <f t="shared" si="4"/>
        <v>41.707865168539328</v>
      </c>
      <c r="AY182" s="6" t="str">
        <f t="shared" si="5"/>
        <v/>
      </c>
      <c r="BA182" s="6">
        <f>VLOOKUP(A182, ALL_AP_DATA!$A$2:$F$3600, 6, FALSE)</f>
        <v>355</v>
      </c>
      <c r="BB182" s="6">
        <f>VLOOKUP(A182, projmetadata!$A$2:$D$2036, 4, FALSE)</f>
        <v>76064</v>
      </c>
      <c r="BC182" s="6" t="e">
        <f t="array" aca="1" ref="BC182" ca="1">_xludf.IFS(I182&lt;&gt;0, F182/I182, P182&lt;&gt;0, M182/P182, W182&lt;&gt;0, T182/W182, AD182&lt;&gt;0, AA182/AD182, AK182&lt;&gt;0, AH182/AK182, AR182&lt;&gt;0, AO182/AR182, TRUE, 0)</f>
        <v>#NAME?</v>
      </c>
      <c r="BE182" s="6" t="e">
        <f t="shared" ca="1" si="14"/>
        <v>#NAME?</v>
      </c>
      <c r="BF182" s="6" t="e">
        <f t="shared" ca="1" si="15"/>
        <v>#NAME?</v>
      </c>
      <c r="BG182" s="6"/>
      <c r="BH182" s="6">
        <f>VLOOKUP(A182, ALL_AP_DATA!$A$2:$D$3600, 3, FALSE)</f>
        <v>200</v>
      </c>
      <c r="BI182" s="6">
        <f>VLOOKUP(A182, ALL_AP_DATA!$A$2:$E$3600, 5, FALSE)</f>
        <v>9575</v>
      </c>
      <c r="BJ182" s="6">
        <f t="shared" si="9"/>
        <v>26.971830985915492</v>
      </c>
      <c r="BK182" s="6">
        <f t="shared" si="16"/>
        <v>0.56338028169014087</v>
      </c>
    </row>
    <row r="183" spans="1:63" ht="15.75" customHeight="1" x14ac:dyDescent="0.2">
      <c r="A183" s="6" t="s">
        <v>243</v>
      </c>
      <c r="B183" s="6" t="s">
        <v>64</v>
      </c>
      <c r="C183" s="6">
        <v>8</v>
      </c>
      <c r="D183" s="6">
        <v>18</v>
      </c>
      <c r="E183" s="6">
        <v>1</v>
      </c>
      <c r="F183" s="6">
        <v>84</v>
      </c>
      <c r="G183" s="6">
        <v>0.1132</v>
      </c>
      <c r="H183" s="6">
        <v>0.5</v>
      </c>
      <c r="I183" s="6">
        <v>0.48</v>
      </c>
      <c r="X183" s="6">
        <v>9</v>
      </c>
      <c r="Y183" s="6">
        <v>29</v>
      </c>
      <c r="Z183" s="6">
        <v>0</v>
      </c>
      <c r="AA183" s="6">
        <v>0</v>
      </c>
      <c r="AB183" s="6">
        <v>0.18240000000000001</v>
      </c>
      <c r="AC183" s="6">
        <v>0</v>
      </c>
      <c r="AD183" s="6">
        <v>0</v>
      </c>
      <c r="AE183" s="6">
        <v>15</v>
      </c>
      <c r="AF183" s="6">
        <v>54</v>
      </c>
      <c r="AG183" s="6">
        <v>2</v>
      </c>
      <c r="AH183" s="6">
        <v>59</v>
      </c>
      <c r="AI183" s="6">
        <v>0.33960000000000001</v>
      </c>
      <c r="AJ183" s="6">
        <v>1</v>
      </c>
      <c r="AK183" s="6">
        <v>0.33710000000000001</v>
      </c>
      <c r="AT183" s="6">
        <f t="shared" si="0"/>
        <v>4.666666666666667</v>
      </c>
      <c r="AU183" s="6" t="str">
        <f t="shared" si="1"/>
        <v/>
      </c>
      <c r="AV183" s="6" t="str">
        <f t="shared" si="2"/>
        <v/>
      </c>
      <c r="AW183" s="7">
        <f t="shared" si="3"/>
        <v>0</v>
      </c>
      <c r="AX183" s="6">
        <f t="shared" si="4"/>
        <v>1.0925925925925926</v>
      </c>
      <c r="AY183" s="6" t="str">
        <f t="shared" si="5"/>
        <v/>
      </c>
      <c r="BA183" s="6">
        <f>VLOOKUP(A183, ALL_AP_DATA!$A$2:$F$3600, 6, FALSE)</f>
        <v>159</v>
      </c>
      <c r="BB183" s="6">
        <f>VLOOKUP(A183, projmetadata!$A$2:$D$2036, 4, FALSE)</f>
        <v>6558</v>
      </c>
      <c r="BC183" s="6" t="e">
        <f t="array" aca="1" ref="BC183" ca="1">_xludf.IFS(I183&lt;&gt;0, F183/I183, P183&lt;&gt;0, M183/P183, W183&lt;&gt;0, T183/W183, AD183&lt;&gt;0, AA183/AD183, AK183&lt;&gt;0, AH183/AK183, AR183&lt;&gt;0, AO183/AR183, TRUE, 0)</f>
        <v>#NAME?</v>
      </c>
      <c r="BE183" s="6" t="e">
        <f t="shared" ca="1" si="14"/>
        <v>#NAME?</v>
      </c>
      <c r="BF183" s="6" t="e">
        <f t="shared" ca="1" si="15"/>
        <v>#NAME?</v>
      </c>
      <c r="BG183" s="6"/>
      <c r="BH183" s="6">
        <f>VLOOKUP(A183, ALL_AP_DATA!$A$2:$D$3600, 3, FALSE)</f>
        <v>73</v>
      </c>
      <c r="BI183" s="6">
        <f>VLOOKUP(A183, ALL_AP_DATA!$A$2:$E$3600, 5, FALSE)</f>
        <v>175</v>
      </c>
      <c r="BJ183" s="6">
        <f t="shared" si="9"/>
        <v>1.10062893081761</v>
      </c>
      <c r="BK183" s="6">
        <f t="shared" si="16"/>
        <v>0.45911949685534592</v>
      </c>
    </row>
    <row r="184" spans="1:63" ht="15.75" customHeight="1" x14ac:dyDescent="0.2">
      <c r="A184" s="6" t="s">
        <v>244</v>
      </c>
      <c r="B184" s="6" t="s">
        <v>61</v>
      </c>
      <c r="X184" s="6">
        <v>5</v>
      </c>
      <c r="Y184" s="6">
        <v>296</v>
      </c>
      <c r="Z184" s="6">
        <v>2</v>
      </c>
      <c r="AA184" s="6">
        <v>51</v>
      </c>
      <c r="AB184" s="6">
        <v>0.4284</v>
      </c>
      <c r="AC184" s="6">
        <v>0.66669999999999996</v>
      </c>
      <c r="AD184" s="6">
        <v>0.63749999999999996</v>
      </c>
      <c r="AE184" s="6">
        <v>28</v>
      </c>
      <c r="AF184" s="6">
        <v>144</v>
      </c>
      <c r="AG184" s="6">
        <v>0</v>
      </c>
      <c r="AH184" s="6">
        <v>0</v>
      </c>
      <c r="AI184" s="6">
        <v>0.2084</v>
      </c>
      <c r="AJ184" s="6">
        <v>0</v>
      </c>
      <c r="AK184" s="6">
        <v>0</v>
      </c>
      <c r="AT184" s="6" t="str">
        <f t="shared" si="0"/>
        <v/>
      </c>
      <c r="AU184" s="6" t="str">
        <f t="shared" si="1"/>
        <v/>
      </c>
      <c r="AV184" s="6" t="str">
        <f t="shared" si="2"/>
        <v/>
      </c>
      <c r="AW184" s="7">
        <f t="shared" si="3"/>
        <v>0.17229729729729729</v>
      </c>
      <c r="AX184" s="6">
        <f t="shared" si="4"/>
        <v>0</v>
      </c>
      <c r="AY184" s="6" t="str">
        <f t="shared" si="5"/>
        <v/>
      </c>
      <c r="BA184" s="6">
        <f>VLOOKUP(A184, ALL_AP_DATA!$A$2:$F$3600, 6, FALSE)</f>
        <v>691</v>
      </c>
      <c r="BB184" s="6">
        <f>VLOOKUP(A184, projmetadata!$A$2:$D$2036, 4, FALSE)</f>
        <v>62369</v>
      </c>
      <c r="BC184" s="6" t="e">
        <f t="array" aca="1" ref="BC184" ca="1">_xludf.IFS(I184&lt;&gt;0, F184/I184, P184&lt;&gt;0, M184/P184, W184&lt;&gt;0, T184/W184, AD184&lt;&gt;0, AA184/AD184, AK184&lt;&gt;0, AH184/AK184, AR184&lt;&gt;0, AO184/AR184, TRUE, 0)</f>
        <v>#NAME?</v>
      </c>
      <c r="BE184" s="6" t="e">
        <f t="shared" ca="1" si="14"/>
        <v>#NAME?</v>
      </c>
      <c r="BF184" s="6" t="e">
        <f t="shared" ca="1" si="15"/>
        <v>#NAME?</v>
      </c>
      <c r="BG184" s="6"/>
      <c r="BH184" s="6">
        <f>VLOOKUP(A184, ALL_AP_DATA!$A$2:$D$3600, 3, FALSE)</f>
        <v>358</v>
      </c>
      <c r="BI184" s="6">
        <f>VLOOKUP(A184, ALL_AP_DATA!$A$2:$E$3600, 5, FALSE)</f>
        <v>80</v>
      </c>
      <c r="BJ184" s="6">
        <f t="shared" si="9"/>
        <v>0.11577424023154848</v>
      </c>
      <c r="BK184" s="6">
        <f t="shared" si="16"/>
        <v>0.51808972503617945</v>
      </c>
    </row>
    <row r="185" spans="1:63" ht="15.75" customHeight="1" x14ac:dyDescent="0.2">
      <c r="A185" s="6" t="s">
        <v>245</v>
      </c>
      <c r="B185" s="6" t="s">
        <v>64</v>
      </c>
      <c r="C185" s="6">
        <v>1</v>
      </c>
      <c r="D185" s="6">
        <v>5</v>
      </c>
      <c r="E185" s="6">
        <v>12</v>
      </c>
      <c r="F185" s="6">
        <v>349</v>
      </c>
      <c r="G185" s="6">
        <v>2.2100000000000002E-2</v>
      </c>
      <c r="H185" s="6">
        <v>0.1101</v>
      </c>
      <c r="I185" s="6">
        <v>4.9299999999999997E-2</v>
      </c>
      <c r="Q185" s="6">
        <v>13</v>
      </c>
      <c r="R185" s="6">
        <v>60</v>
      </c>
      <c r="S185" s="6">
        <v>73</v>
      </c>
      <c r="T185" s="6">
        <v>4094</v>
      </c>
      <c r="U185" s="6">
        <v>0.26550000000000001</v>
      </c>
      <c r="V185" s="6">
        <v>0.66969999999999996</v>
      </c>
      <c r="W185" s="6">
        <v>0.57809999999999995</v>
      </c>
      <c r="X185" s="6">
        <v>5</v>
      </c>
      <c r="Y185" s="6">
        <v>20</v>
      </c>
      <c r="Z185" s="6">
        <v>35</v>
      </c>
      <c r="AA185" s="6">
        <v>1574</v>
      </c>
      <c r="AB185" s="6">
        <v>8.8499999999999995E-2</v>
      </c>
      <c r="AC185" s="6">
        <v>0.3211</v>
      </c>
      <c r="AD185" s="6">
        <v>0.2223</v>
      </c>
      <c r="AE185" s="6">
        <v>1</v>
      </c>
      <c r="AF185" s="6">
        <v>3</v>
      </c>
      <c r="AG185" s="6">
        <v>11</v>
      </c>
      <c r="AH185" s="6">
        <v>198</v>
      </c>
      <c r="AI185" s="6">
        <v>1.3299999999999999E-2</v>
      </c>
      <c r="AJ185" s="6">
        <v>0.1009</v>
      </c>
      <c r="AK185" s="6">
        <v>2.8000000000000001E-2</v>
      </c>
      <c r="AL185" s="6">
        <v>1</v>
      </c>
      <c r="AM185" s="6">
        <v>22</v>
      </c>
      <c r="AN185" s="6">
        <v>37</v>
      </c>
      <c r="AO185" s="6">
        <v>1513</v>
      </c>
      <c r="AP185" s="6">
        <v>9.7299999999999998E-2</v>
      </c>
      <c r="AQ185" s="6">
        <v>0.33939999999999998</v>
      </c>
      <c r="AR185" s="6">
        <v>0.21360000000000001</v>
      </c>
      <c r="AT185" s="6">
        <f t="shared" si="0"/>
        <v>69.8</v>
      </c>
      <c r="AU185" s="6" t="str">
        <f t="shared" si="1"/>
        <v/>
      </c>
      <c r="AV185" s="6">
        <f t="shared" si="2"/>
        <v>68.233333333333334</v>
      </c>
      <c r="AW185" s="7">
        <f t="shared" si="3"/>
        <v>78.7</v>
      </c>
      <c r="AX185" s="6">
        <f t="shared" si="4"/>
        <v>66</v>
      </c>
      <c r="AY185" s="6">
        <f t="shared" si="5"/>
        <v>68.772727272727266</v>
      </c>
      <c r="BA185" s="6">
        <f>VLOOKUP(A185, ALL_AP_DATA!$A$2:$F$3600, 6, FALSE)</f>
        <v>226</v>
      </c>
      <c r="BB185" s="6">
        <f>VLOOKUP(A185, projmetadata!$A$2:$D$2036, 4, FALSE)</f>
        <v>20517</v>
      </c>
      <c r="BC185" s="6" t="e">
        <f t="array" aca="1" ref="BC185" ca="1">_xludf.IFS(I185&lt;&gt;0, F185/I185, P185&lt;&gt;0, M185/P185, W185&lt;&gt;0, T185/W185, AD185&lt;&gt;0, AA185/AD185, AK185&lt;&gt;0, AH185/AK185, AR185&lt;&gt;0, AO185/AR185, TRUE, 0)</f>
        <v>#NAME?</v>
      </c>
      <c r="BE185" s="6" t="e">
        <f t="shared" ca="1" si="14"/>
        <v>#NAME?</v>
      </c>
      <c r="BF185" s="6" t="e">
        <f t="shared" ca="1" si="15"/>
        <v>#NAME?</v>
      </c>
      <c r="BG185" s="6"/>
      <c r="BH185" s="6">
        <f>VLOOKUP(A185, ALL_AP_DATA!$A$2:$D$3600, 3, FALSE)</f>
        <v>73</v>
      </c>
      <c r="BI185" s="6">
        <f>VLOOKUP(A185, ALL_AP_DATA!$A$2:$E$3600, 5, FALSE)</f>
        <v>7082</v>
      </c>
      <c r="BJ185" s="6">
        <f t="shared" si="9"/>
        <v>31.336283185840706</v>
      </c>
      <c r="BK185" s="6">
        <f t="shared" si="16"/>
        <v>0.32300884955752213</v>
      </c>
    </row>
    <row r="186" spans="1:63" ht="15.75" customHeight="1" x14ac:dyDescent="0.2">
      <c r="A186" s="6" t="s">
        <v>246</v>
      </c>
      <c r="B186" s="6" t="s">
        <v>64</v>
      </c>
      <c r="C186" s="6">
        <v>1</v>
      </c>
      <c r="D186" s="6">
        <v>4</v>
      </c>
      <c r="E186" s="6">
        <v>5</v>
      </c>
      <c r="F186" s="6">
        <v>133</v>
      </c>
      <c r="G186" s="6">
        <v>1.6199999999999999E-2</v>
      </c>
      <c r="H186" s="6">
        <v>3.1800000000000002E-2</v>
      </c>
      <c r="I186" s="6">
        <v>2.3900000000000001E-2</v>
      </c>
      <c r="Q186" s="6">
        <v>11</v>
      </c>
      <c r="R186" s="6">
        <v>32</v>
      </c>
      <c r="S186" s="6">
        <v>86</v>
      </c>
      <c r="T186" s="6">
        <v>2483</v>
      </c>
      <c r="U186" s="6">
        <v>0.12959999999999999</v>
      </c>
      <c r="V186" s="6">
        <v>0.54779999999999995</v>
      </c>
      <c r="W186" s="6">
        <v>0.44629999999999997</v>
      </c>
      <c r="X186" s="6">
        <v>7</v>
      </c>
      <c r="Y186" s="6">
        <v>32</v>
      </c>
      <c r="Z186" s="6">
        <v>53</v>
      </c>
      <c r="AA186" s="6">
        <v>1397</v>
      </c>
      <c r="AB186" s="6">
        <v>0.12959999999999999</v>
      </c>
      <c r="AC186" s="6">
        <v>0.33760000000000001</v>
      </c>
      <c r="AD186" s="6">
        <v>0.25109999999999999</v>
      </c>
      <c r="AE186" s="6">
        <v>1</v>
      </c>
      <c r="AF186" s="6">
        <v>28</v>
      </c>
      <c r="AG186" s="6">
        <v>47</v>
      </c>
      <c r="AH186" s="6">
        <v>737</v>
      </c>
      <c r="AI186" s="6">
        <v>0.1134</v>
      </c>
      <c r="AJ186" s="6">
        <v>0.2994</v>
      </c>
      <c r="AK186" s="6">
        <v>0.13250000000000001</v>
      </c>
      <c r="AT186" s="6">
        <f t="shared" si="0"/>
        <v>33.25</v>
      </c>
      <c r="AU186" s="6" t="str">
        <f t="shared" si="1"/>
        <v/>
      </c>
      <c r="AV186" s="6">
        <f t="shared" si="2"/>
        <v>77.59375</v>
      </c>
      <c r="AW186" s="7">
        <f t="shared" si="3"/>
        <v>43.65625</v>
      </c>
      <c r="AX186" s="6">
        <f t="shared" si="4"/>
        <v>26.321428571428573</v>
      </c>
      <c r="AY186" s="6" t="str">
        <f t="shared" si="5"/>
        <v/>
      </c>
      <c r="BA186" s="6">
        <f>VLOOKUP(A186, ALL_AP_DATA!$A$2:$F$3600, 6, FALSE)</f>
        <v>247</v>
      </c>
      <c r="BB186" s="6">
        <f>VLOOKUP(A186, projmetadata!$A$2:$D$2036, 4, FALSE)</f>
        <v>18640</v>
      </c>
      <c r="BC186" s="6" t="e">
        <f t="array" aca="1" ref="BC186" ca="1">_xludf.IFS(I186&lt;&gt;0, F186/I186, P186&lt;&gt;0, M186/P186, W186&lt;&gt;0, T186/W186, AD186&lt;&gt;0, AA186/AD186, AK186&lt;&gt;0, AH186/AK186, AR186&lt;&gt;0, AO186/AR186, TRUE, 0)</f>
        <v>#NAME?</v>
      </c>
      <c r="BE186" s="6" t="e">
        <f t="shared" ca="1" si="14"/>
        <v>#NAME?</v>
      </c>
      <c r="BF186" s="6" t="e">
        <f t="shared" ca="1" si="15"/>
        <v>#NAME?</v>
      </c>
      <c r="BG186" s="6"/>
      <c r="BH186" s="6">
        <f>VLOOKUP(A186, ALL_AP_DATA!$A$2:$D$3600, 3, FALSE)</f>
        <v>75</v>
      </c>
      <c r="BI186" s="6">
        <f>VLOOKUP(A186, ALL_AP_DATA!$A$2:$E$3600, 5, FALSE)</f>
        <v>5563</v>
      </c>
      <c r="BJ186" s="6">
        <f t="shared" si="9"/>
        <v>22.522267206477732</v>
      </c>
      <c r="BK186" s="6">
        <f t="shared" si="16"/>
        <v>0.30364372469635625</v>
      </c>
    </row>
    <row r="187" spans="1:63" ht="15.75" customHeight="1" x14ac:dyDescent="0.2">
      <c r="A187" s="6" t="s">
        <v>247</v>
      </c>
      <c r="B187" s="6" t="s">
        <v>64</v>
      </c>
      <c r="C187" s="6">
        <v>2</v>
      </c>
      <c r="D187" s="6">
        <v>4</v>
      </c>
      <c r="E187" s="6">
        <v>1</v>
      </c>
      <c r="F187" s="6">
        <v>29</v>
      </c>
      <c r="G187" s="6">
        <v>3.5700000000000003E-2</v>
      </c>
      <c r="H187" s="6">
        <v>0.25</v>
      </c>
      <c r="I187" s="6">
        <v>7.8600000000000003E-2</v>
      </c>
      <c r="Q187" s="6">
        <v>1</v>
      </c>
      <c r="R187" s="6">
        <v>2</v>
      </c>
      <c r="S187" s="6">
        <v>3</v>
      </c>
      <c r="T187" s="6">
        <v>57</v>
      </c>
      <c r="U187" s="6">
        <v>1.7899999999999999E-2</v>
      </c>
      <c r="V187" s="6">
        <v>0.75</v>
      </c>
      <c r="W187" s="6">
        <v>0.1545</v>
      </c>
      <c r="X187" s="6">
        <v>4</v>
      </c>
      <c r="Y187" s="6">
        <v>30</v>
      </c>
      <c r="Z187" s="6">
        <v>2</v>
      </c>
      <c r="AA187" s="6">
        <v>29</v>
      </c>
      <c r="AB187" s="6">
        <v>0.26790000000000003</v>
      </c>
      <c r="AC187" s="6">
        <v>0.5</v>
      </c>
      <c r="AD187" s="6">
        <v>7.8600000000000003E-2</v>
      </c>
      <c r="AE187" s="6">
        <v>6</v>
      </c>
      <c r="AF187" s="6">
        <v>19</v>
      </c>
      <c r="AG187" s="6">
        <v>3</v>
      </c>
      <c r="AH187" s="6">
        <v>73</v>
      </c>
      <c r="AI187" s="6">
        <v>0.1696</v>
      </c>
      <c r="AJ187" s="6">
        <v>0.75</v>
      </c>
      <c r="AK187" s="6">
        <v>0.1978</v>
      </c>
      <c r="AT187" s="6">
        <f t="shared" si="0"/>
        <v>7.25</v>
      </c>
      <c r="AU187" s="6" t="str">
        <f t="shared" si="1"/>
        <v/>
      </c>
      <c r="AV187" s="6">
        <f t="shared" si="2"/>
        <v>28.5</v>
      </c>
      <c r="AW187" s="7">
        <f t="shared" si="3"/>
        <v>0.96666666666666667</v>
      </c>
      <c r="AX187" s="6">
        <f t="shared" si="4"/>
        <v>3.8421052631578947</v>
      </c>
      <c r="AY187" s="6" t="str">
        <f t="shared" si="5"/>
        <v/>
      </c>
      <c r="BA187" s="6">
        <f>VLOOKUP(A187, ALL_AP_DATA!$A$2:$F$3600, 6, FALSE)</f>
        <v>112</v>
      </c>
      <c r="BB187" s="6">
        <f>VLOOKUP(A187, projmetadata!$A$2:$D$2036, 4, FALSE)</f>
        <v>7418</v>
      </c>
      <c r="BC187" s="6" t="e">
        <f t="array" aca="1" ref="BC187" ca="1">_xludf.IFS(I187&lt;&gt;0, F187/I187, P187&lt;&gt;0, M187/P187, W187&lt;&gt;0, T187/W187, AD187&lt;&gt;0, AA187/AD187, AK187&lt;&gt;0, AH187/AK187, AR187&lt;&gt;0, AO187/AR187, TRUE, 0)</f>
        <v>#NAME?</v>
      </c>
      <c r="BE187" s="6" t="e">
        <f t="shared" ca="1" si="14"/>
        <v>#NAME?</v>
      </c>
      <c r="BF187" s="6" t="e">
        <f t="shared" ca="1" si="15"/>
        <v>#NAME?</v>
      </c>
      <c r="BG187" s="6"/>
      <c r="BH187" s="6">
        <f>VLOOKUP(A187, ALL_AP_DATA!$A$2:$D$3600, 3, FALSE)</f>
        <v>48</v>
      </c>
      <c r="BI187" s="6">
        <f>VLOOKUP(A187, ALL_AP_DATA!$A$2:$E$3600, 5, FALSE)</f>
        <v>369</v>
      </c>
      <c r="BJ187" s="6">
        <f t="shared" si="9"/>
        <v>3.2946428571428572</v>
      </c>
      <c r="BK187" s="6">
        <f t="shared" si="16"/>
        <v>0.42857142857142855</v>
      </c>
    </row>
    <row r="188" spans="1:63" ht="15.75" customHeight="1" x14ac:dyDescent="0.2">
      <c r="A188" s="6" t="s">
        <v>248</v>
      </c>
      <c r="B188" s="6" t="s">
        <v>61</v>
      </c>
      <c r="X188" s="6">
        <v>4</v>
      </c>
      <c r="Y188" s="6">
        <v>96</v>
      </c>
      <c r="Z188" s="6">
        <v>3</v>
      </c>
      <c r="AA188" s="6">
        <v>27</v>
      </c>
      <c r="AB188" s="6">
        <v>0.35039999999999999</v>
      </c>
      <c r="AC188" s="6">
        <v>1</v>
      </c>
      <c r="AD188" s="6">
        <v>1</v>
      </c>
      <c r="AT188" s="6" t="str">
        <f t="shared" si="0"/>
        <v/>
      </c>
      <c r="AU188" s="6" t="str">
        <f t="shared" si="1"/>
        <v/>
      </c>
      <c r="AV188" s="6" t="str">
        <f t="shared" si="2"/>
        <v/>
      </c>
      <c r="AW188" s="7">
        <f t="shared" si="3"/>
        <v>0.28125</v>
      </c>
      <c r="AX188" s="6" t="str">
        <f t="shared" si="4"/>
        <v/>
      </c>
      <c r="AY188" s="6" t="str">
        <f t="shared" si="5"/>
        <v/>
      </c>
      <c r="BA188" s="6">
        <f>VLOOKUP(A188, ALL_AP_DATA!$A$2:$F$3600, 6, FALSE)</f>
        <v>274</v>
      </c>
      <c r="BB188" s="6">
        <f>VLOOKUP(A188, projmetadata!$A$2:$D$2036, 4, FALSE)</f>
        <v>49351</v>
      </c>
      <c r="BC188" s="6" t="e">
        <f t="array" aca="1" ref="BC188" ca="1">_xludf.IFS(I188&lt;&gt;0, F188/I188, P188&lt;&gt;0, M188/P188, W188&lt;&gt;0, T188/W188, AD188&lt;&gt;0, AA188/AD188, AK188&lt;&gt;0, AH188/AK188, AR188&lt;&gt;0, AO188/AR188, TRUE, 0)</f>
        <v>#NAME?</v>
      </c>
      <c r="BE188" s="6" t="e">
        <f t="shared" ca="1" si="14"/>
        <v>#NAME?</v>
      </c>
      <c r="BF188" s="6" t="e">
        <f t="shared" ca="1" si="15"/>
        <v>#NAME?</v>
      </c>
      <c r="BG188" s="6"/>
      <c r="BH188" s="6">
        <f>VLOOKUP(A188, ALL_AP_DATA!$A$2:$D$3600, 3, FALSE)</f>
        <v>96</v>
      </c>
      <c r="BI188" s="6">
        <f>VLOOKUP(A188, ALL_AP_DATA!$A$2:$E$3600, 5, FALSE)</f>
        <v>27</v>
      </c>
      <c r="BJ188" s="6">
        <f t="shared" si="9"/>
        <v>9.8540145985401464E-2</v>
      </c>
      <c r="BK188" s="6">
        <f t="shared" si="16"/>
        <v>0.35036496350364965</v>
      </c>
    </row>
    <row r="189" spans="1:63" ht="15.75" customHeight="1" x14ac:dyDescent="0.2">
      <c r="A189" s="6" t="s">
        <v>249</v>
      </c>
      <c r="B189" s="6" t="s">
        <v>64</v>
      </c>
      <c r="C189" s="6">
        <v>2</v>
      </c>
      <c r="D189" s="6">
        <v>470</v>
      </c>
      <c r="E189" s="6">
        <v>15</v>
      </c>
      <c r="F189" s="6">
        <v>1970</v>
      </c>
      <c r="G189" s="6">
        <v>0.24959999999999999</v>
      </c>
      <c r="H189" s="6">
        <v>0.75</v>
      </c>
      <c r="I189" s="6">
        <v>0.42280000000000001</v>
      </c>
      <c r="J189" s="6">
        <v>1</v>
      </c>
      <c r="K189" s="6">
        <v>7</v>
      </c>
      <c r="L189" s="6">
        <v>12</v>
      </c>
      <c r="M189" s="6">
        <v>2168</v>
      </c>
      <c r="N189" s="6">
        <v>3.7000000000000002E-3</v>
      </c>
      <c r="O189" s="6">
        <v>0.6</v>
      </c>
      <c r="P189" s="6">
        <v>0.46529999999999999</v>
      </c>
      <c r="Q189" s="6">
        <v>2</v>
      </c>
      <c r="R189" s="6">
        <v>5</v>
      </c>
      <c r="S189" s="6">
        <v>4</v>
      </c>
      <c r="T189" s="6">
        <v>168</v>
      </c>
      <c r="U189" s="6">
        <v>2.7000000000000001E-3</v>
      </c>
      <c r="V189" s="6">
        <v>0.2</v>
      </c>
      <c r="W189" s="6">
        <v>3.61E-2</v>
      </c>
      <c r="X189" s="6">
        <v>47</v>
      </c>
      <c r="Y189" s="6">
        <v>770</v>
      </c>
      <c r="Z189" s="6">
        <v>16</v>
      </c>
      <c r="AA189" s="6">
        <v>2450</v>
      </c>
      <c r="AB189" s="6">
        <v>0.40889999999999999</v>
      </c>
      <c r="AC189" s="6">
        <v>0.8</v>
      </c>
      <c r="AD189" s="6">
        <v>0.52590000000000003</v>
      </c>
      <c r="AE189" s="6">
        <v>74</v>
      </c>
      <c r="AF189" s="6">
        <v>1235</v>
      </c>
      <c r="AG189" s="6">
        <v>18</v>
      </c>
      <c r="AH189" s="6">
        <v>4521</v>
      </c>
      <c r="AI189" s="6">
        <v>0.65590000000000004</v>
      </c>
      <c r="AJ189" s="6">
        <v>0.9</v>
      </c>
      <c r="AK189" s="6">
        <v>0.97040000000000004</v>
      </c>
      <c r="AT189" s="6">
        <f t="shared" si="0"/>
        <v>4.1914893617021276</v>
      </c>
      <c r="AU189" s="6">
        <f t="shared" si="1"/>
        <v>309.71428571428572</v>
      </c>
      <c r="AV189" s="6">
        <f t="shared" si="2"/>
        <v>33.6</v>
      </c>
      <c r="AW189" s="7">
        <f t="shared" si="3"/>
        <v>3.1818181818181817</v>
      </c>
      <c r="AX189" s="6">
        <f t="shared" si="4"/>
        <v>3.6607287449392714</v>
      </c>
      <c r="AY189" s="6" t="str">
        <f t="shared" si="5"/>
        <v/>
      </c>
      <c r="BA189" s="6">
        <f>VLOOKUP(A189, ALL_AP_DATA!$A$2:$F$3600, 6, FALSE)</f>
        <v>1883</v>
      </c>
      <c r="BB189" s="6">
        <f>VLOOKUP(A189, projmetadata!$A$2:$D$2036, 4, FALSE)</f>
        <v>313833</v>
      </c>
      <c r="BC189" s="6" t="e">
        <f t="array" aca="1" ref="BC189" ca="1">_xludf.IFS(I189&lt;&gt;0, F189/I189, P189&lt;&gt;0, M189/P189, W189&lt;&gt;0, T189/W189, AD189&lt;&gt;0, AA189/AD189, AK189&lt;&gt;0, AH189/AK189, AR189&lt;&gt;0, AO189/AR189, TRUE, 0)</f>
        <v>#NAME?</v>
      </c>
      <c r="BE189" s="6" t="e">
        <f t="shared" ca="1" si="14"/>
        <v>#NAME?</v>
      </c>
      <c r="BF189" s="6" t="e">
        <f t="shared" ca="1" si="15"/>
        <v>#NAME?</v>
      </c>
      <c r="BG189" s="6"/>
      <c r="BH189" s="6">
        <f>VLOOKUP(A189, ALL_AP_DATA!$A$2:$D$3600, 3, FALSE)</f>
        <v>1422</v>
      </c>
      <c r="BI189" s="6">
        <f>VLOOKUP(A189, ALL_AP_DATA!$A$2:$E$3600, 5, FALSE)</f>
        <v>4659</v>
      </c>
      <c r="BJ189" s="6">
        <f t="shared" si="9"/>
        <v>2.4742432288900691</v>
      </c>
      <c r="BK189" s="6">
        <f t="shared" si="16"/>
        <v>0.75517790759426451</v>
      </c>
    </row>
    <row r="190" spans="1:63" ht="15.75" customHeight="1" x14ac:dyDescent="0.2">
      <c r="A190" s="6" t="s">
        <v>250</v>
      </c>
      <c r="B190" s="6" t="s">
        <v>61</v>
      </c>
      <c r="Q190" s="6">
        <v>9</v>
      </c>
      <c r="R190" s="6">
        <v>26</v>
      </c>
      <c r="S190" s="6">
        <v>57</v>
      </c>
      <c r="T190" s="6">
        <v>4761</v>
      </c>
      <c r="U190" s="6">
        <v>0.12809999999999999</v>
      </c>
      <c r="V190" s="6">
        <v>0.61960000000000004</v>
      </c>
      <c r="W190" s="6">
        <v>0.66139999999999999</v>
      </c>
      <c r="X190" s="6">
        <v>1</v>
      </c>
      <c r="Y190" s="6">
        <v>82</v>
      </c>
      <c r="Z190" s="6">
        <v>69</v>
      </c>
      <c r="AA190" s="6">
        <v>3046</v>
      </c>
      <c r="AB190" s="6">
        <v>0.40389999999999998</v>
      </c>
      <c r="AC190" s="6">
        <v>0.75</v>
      </c>
      <c r="AD190" s="6">
        <v>0.42320000000000002</v>
      </c>
      <c r="AE190" s="6">
        <v>3</v>
      </c>
      <c r="AF190" s="6">
        <v>12</v>
      </c>
      <c r="AG190" s="6">
        <v>32</v>
      </c>
      <c r="AH190" s="6">
        <v>1357</v>
      </c>
      <c r="AI190" s="6">
        <v>5.91E-2</v>
      </c>
      <c r="AJ190" s="6">
        <v>0.3478</v>
      </c>
      <c r="AK190" s="6">
        <v>0.1885</v>
      </c>
      <c r="AT190" s="6" t="str">
        <f t="shared" si="0"/>
        <v/>
      </c>
      <c r="AU190" s="6" t="str">
        <f t="shared" si="1"/>
        <v/>
      </c>
      <c r="AV190" s="6">
        <f t="shared" si="2"/>
        <v>183.11538461538461</v>
      </c>
      <c r="AW190" s="7">
        <f t="shared" si="3"/>
        <v>37.146341463414636</v>
      </c>
      <c r="AX190" s="6">
        <f t="shared" si="4"/>
        <v>113.08333333333333</v>
      </c>
      <c r="AY190" s="6" t="str">
        <f t="shared" si="5"/>
        <v/>
      </c>
      <c r="BA190" s="6">
        <f>VLOOKUP(A190, ALL_AP_DATA!$A$2:$F$3600, 6, FALSE)</f>
        <v>203</v>
      </c>
      <c r="BB190" s="6">
        <f>VLOOKUP(A190, projmetadata!$A$2:$D$2036, 4, FALSE)</f>
        <v>48802</v>
      </c>
      <c r="BC190" s="6" t="e">
        <f t="array" aca="1" ref="BC190" ca="1">_xludf.IFS(I190&lt;&gt;0, F190/I190, P190&lt;&gt;0, M190/P190, W190&lt;&gt;0, T190/W190, AD190&lt;&gt;0, AA190/AD190, AK190&lt;&gt;0, AH190/AK190, AR190&lt;&gt;0, AO190/AR190, TRUE, 0)</f>
        <v>#NAME?</v>
      </c>
      <c r="BE190" s="6" t="e">
        <f t="shared" ca="1" si="14"/>
        <v>#NAME?</v>
      </c>
      <c r="BF190" s="6" t="e">
        <f t="shared" ca="1" si="15"/>
        <v>#NAME?</v>
      </c>
      <c r="BG190" s="6"/>
      <c r="BH190" s="6">
        <f>VLOOKUP(A190, ALL_AP_DATA!$A$2:$D$3600, 3, FALSE)</f>
        <v>94</v>
      </c>
      <c r="BI190" s="6">
        <f>VLOOKUP(A190, ALL_AP_DATA!$A$2:$E$3600, 5, FALSE)</f>
        <v>7198</v>
      </c>
      <c r="BJ190" s="6">
        <f t="shared" si="9"/>
        <v>35.458128078817737</v>
      </c>
      <c r="BK190" s="6">
        <f t="shared" si="16"/>
        <v>0.46305418719211822</v>
      </c>
    </row>
    <row r="191" spans="1:63" ht="15.75" customHeight="1" x14ac:dyDescent="0.2">
      <c r="A191" s="6" t="s">
        <v>251</v>
      </c>
      <c r="B191" s="6" t="s">
        <v>61</v>
      </c>
      <c r="C191" s="6">
        <v>5</v>
      </c>
      <c r="D191" s="6">
        <v>21</v>
      </c>
      <c r="E191" s="6">
        <v>44</v>
      </c>
      <c r="F191" s="6">
        <v>4992</v>
      </c>
      <c r="G191" s="6">
        <v>5.6000000000000001E-2</v>
      </c>
      <c r="H191" s="6">
        <v>0.41510000000000002</v>
      </c>
      <c r="I191" s="6">
        <v>0.3972</v>
      </c>
      <c r="Q191" s="6">
        <v>4</v>
      </c>
      <c r="R191" s="6">
        <v>10</v>
      </c>
      <c r="S191" s="6">
        <v>32</v>
      </c>
      <c r="T191" s="6">
        <v>2916</v>
      </c>
      <c r="U191" s="6">
        <v>2.6700000000000002E-2</v>
      </c>
      <c r="V191" s="6">
        <v>0.3019</v>
      </c>
      <c r="W191" s="6">
        <v>0.23200000000000001</v>
      </c>
      <c r="X191" s="6">
        <v>30</v>
      </c>
      <c r="Y191" s="6">
        <v>267</v>
      </c>
      <c r="Z191" s="6">
        <v>86</v>
      </c>
      <c r="AA191" s="6">
        <v>8794</v>
      </c>
      <c r="AB191" s="6">
        <v>0.71199999999999997</v>
      </c>
      <c r="AC191" s="6">
        <v>0.81130000000000002</v>
      </c>
      <c r="AD191" s="6">
        <v>0.69969999999999999</v>
      </c>
      <c r="AE191" s="6">
        <v>23</v>
      </c>
      <c r="AF191" s="6">
        <v>85</v>
      </c>
      <c r="AG191" s="6">
        <v>71</v>
      </c>
      <c r="AH191" s="6">
        <v>6231</v>
      </c>
      <c r="AI191" s="6">
        <v>0.22670000000000001</v>
      </c>
      <c r="AJ191" s="6">
        <v>0.66979999999999995</v>
      </c>
      <c r="AK191" s="6">
        <v>0.49580000000000002</v>
      </c>
      <c r="AT191" s="6">
        <f t="shared" si="0"/>
        <v>237.71428571428572</v>
      </c>
      <c r="AU191" s="6" t="str">
        <f t="shared" si="1"/>
        <v/>
      </c>
      <c r="AV191" s="6">
        <f t="shared" si="2"/>
        <v>291.60000000000002</v>
      </c>
      <c r="AW191" s="7">
        <f t="shared" si="3"/>
        <v>32.936329588014978</v>
      </c>
      <c r="AX191" s="6">
        <f t="shared" si="4"/>
        <v>73.305882352941182</v>
      </c>
      <c r="AY191" s="6" t="str">
        <f t="shared" si="5"/>
        <v/>
      </c>
      <c r="BA191" s="6">
        <f>VLOOKUP(A191, ALL_AP_DATA!$A$2:$F$3600, 6, FALSE)</f>
        <v>375</v>
      </c>
      <c r="BB191" s="6">
        <f>VLOOKUP(A191, projmetadata!$A$2:$D$2036, 4, FALSE)</f>
        <v>41800</v>
      </c>
      <c r="BC191" s="6" t="e">
        <f t="array" aca="1" ref="BC191" ca="1">_xludf.IFS(I191&lt;&gt;0, F191/I191, P191&lt;&gt;0, M191/P191, W191&lt;&gt;0, T191/W191, AD191&lt;&gt;0, AA191/AD191, AK191&lt;&gt;0, AH191/AK191, AR191&lt;&gt;0, AO191/AR191, TRUE, 0)</f>
        <v>#NAME?</v>
      </c>
      <c r="BE191" s="6" t="e">
        <f t="shared" ca="1" si="14"/>
        <v>#NAME?</v>
      </c>
      <c r="BF191" s="6" t="e">
        <f t="shared" ca="1" si="15"/>
        <v>#NAME?</v>
      </c>
      <c r="BG191" s="6"/>
      <c r="BH191" s="6">
        <f>VLOOKUP(A191, ALL_AP_DATA!$A$2:$D$3600, 3, FALSE)</f>
        <v>285</v>
      </c>
      <c r="BI191" s="6">
        <f>VLOOKUP(A191, ALL_AP_DATA!$A$2:$E$3600, 5, FALSE)</f>
        <v>12568</v>
      </c>
      <c r="BJ191" s="6">
        <f t="shared" si="9"/>
        <v>33.514666666666663</v>
      </c>
      <c r="BK191" s="6">
        <f t="shared" si="16"/>
        <v>0.76</v>
      </c>
    </row>
    <row r="192" spans="1:63" ht="15.75" customHeight="1" x14ac:dyDescent="0.2">
      <c r="A192" s="6" t="s">
        <v>252</v>
      </c>
      <c r="B192" s="6" t="s">
        <v>61</v>
      </c>
      <c r="Q192" s="6">
        <v>21</v>
      </c>
      <c r="R192" s="6">
        <v>94</v>
      </c>
      <c r="S192" s="6">
        <v>276</v>
      </c>
      <c r="T192" s="6">
        <v>30404</v>
      </c>
      <c r="U192" s="6">
        <v>7.4200000000000002E-2</v>
      </c>
      <c r="V192" s="6">
        <v>0.82389999999999997</v>
      </c>
      <c r="W192" s="6">
        <v>0.50619999999999998</v>
      </c>
      <c r="X192" s="6">
        <v>1</v>
      </c>
      <c r="Y192" s="6">
        <v>26</v>
      </c>
      <c r="Z192" s="6">
        <v>143</v>
      </c>
      <c r="AA192" s="6">
        <v>5338</v>
      </c>
      <c r="AB192" s="6">
        <v>2.0500000000000001E-2</v>
      </c>
      <c r="AC192" s="6">
        <v>0.4269</v>
      </c>
      <c r="AD192" s="6">
        <v>8.8900000000000007E-2</v>
      </c>
      <c r="AL192" s="6">
        <v>2</v>
      </c>
      <c r="AM192" s="6">
        <v>46</v>
      </c>
      <c r="AN192" s="6">
        <v>233</v>
      </c>
      <c r="AO192" s="6">
        <v>20966</v>
      </c>
      <c r="AP192" s="6">
        <v>3.6299999999999999E-2</v>
      </c>
      <c r="AQ192" s="6">
        <v>0.69550000000000001</v>
      </c>
      <c r="AR192" s="6">
        <v>0.34899999999999998</v>
      </c>
      <c r="AT192" s="6" t="str">
        <f t="shared" si="0"/>
        <v/>
      </c>
      <c r="AU192" s="6" t="str">
        <f t="shared" si="1"/>
        <v/>
      </c>
      <c r="AV192" s="6">
        <f t="shared" si="2"/>
        <v>323.44680851063828</v>
      </c>
      <c r="AW192" s="7">
        <f t="shared" si="3"/>
        <v>205.30769230769232</v>
      </c>
      <c r="AX192" s="6" t="str">
        <f t="shared" si="4"/>
        <v/>
      </c>
      <c r="AY192" s="6">
        <f t="shared" si="5"/>
        <v>455.78260869565219</v>
      </c>
      <c r="BA192" s="6">
        <f>VLOOKUP(A192, ALL_AP_DATA!$A$2:$F$3600, 6, FALSE)</f>
        <v>1267</v>
      </c>
      <c r="BB192" s="6">
        <f>VLOOKUP(A192, projmetadata!$A$2:$D$2036, 4, FALSE)</f>
        <v>252188</v>
      </c>
      <c r="BC192" s="6" t="e">
        <f t="array" aca="1" ref="BC192" ca="1">_xludf.IFS(I192&lt;&gt;0, F192/I192, P192&lt;&gt;0, M192/P192, W192&lt;&gt;0, T192/W192, AD192&lt;&gt;0, AA192/AD192, AK192&lt;&gt;0, AH192/AK192, AR192&lt;&gt;0, AO192/AR192, TRUE, 0)</f>
        <v>#NAME?</v>
      </c>
      <c r="BE192" s="6" t="e">
        <f t="shared" ca="1" si="14"/>
        <v>#NAME?</v>
      </c>
      <c r="BF192" s="6" t="e">
        <f t="shared" ca="1" si="15"/>
        <v>#NAME?</v>
      </c>
      <c r="BG192" s="6"/>
      <c r="BH192" s="6">
        <f>VLOOKUP(A192, ALL_AP_DATA!$A$2:$D$3600, 3, FALSE)</f>
        <v>111</v>
      </c>
      <c r="BI192" s="6">
        <f>VLOOKUP(A192, ALL_AP_DATA!$A$2:$E$3600, 5, FALSE)</f>
        <v>60068</v>
      </c>
      <c r="BJ192" s="6">
        <f t="shared" si="9"/>
        <v>47.409629044988158</v>
      </c>
      <c r="BK192" s="6">
        <f t="shared" si="16"/>
        <v>8.7608524072612465E-2</v>
      </c>
    </row>
    <row r="193" spans="1:63" ht="15.75" customHeight="1" x14ac:dyDescent="0.2">
      <c r="A193" s="6" t="s">
        <v>253</v>
      </c>
      <c r="B193" s="6" t="s">
        <v>64</v>
      </c>
      <c r="C193" s="6">
        <v>16</v>
      </c>
      <c r="D193" s="6">
        <v>58</v>
      </c>
      <c r="E193" s="6">
        <v>79</v>
      </c>
      <c r="F193" s="6">
        <v>2382</v>
      </c>
      <c r="G193" s="6">
        <v>6.5699999999999995E-2</v>
      </c>
      <c r="H193" s="6">
        <v>0.1885</v>
      </c>
      <c r="I193" s="6">
        <v>8.3400000000000002E-2</v>
      </c>
      <c r="Q193" s="6">
        <v>35</v>
      </c>
      <c r="R193" s="6">
        <v>165</v>
      </c>
      <c r="S193" s="6">
        <v>249</v>
      </c>
      <c r="T193" s="6">
        <v>12537</v>
      </c>
      <c r="U193" s="6">
        <v>0.18690000000000001</v>
      </c>
      <c r="V193" s="6">
        <v>0.59430000000000005</v>
      </c>
      <c r="W193" s="6">
        <v>0.43890000000000001</v>
      </c>
      <c r="X193" s="6">
        <v>6</v>
      </c>
      <c r="Y193" s="6">
        <v>43</v>
      </c>
      <c r="Z193" s="6">
        <v>34</v>
      </c>
      <c r="AA193" s="6">
        <v>1060</v>
      </c>
      <c r="AB193" s="6">
        <v>4.87E-2</v>
      </c>
      <c r="AC193" s="6">
        <v>8.1100000000000005E-2</v>
      </c>
      <c r="AD193" s="6">
        <v>3.7100000000000001E-2</v>
      </c>
      <c r="AE193" s="6">
        <v>83</v>
      </c>
      <c r="AF193" s="6">
        <v>339</v>
      </c>
      <c r="AG193" s="6">
        <v>229</v>
      </c>
      <c r="AH193" s="6">
        <v>11552</v>
      </c>
      <c r="AI193" s="6">
        <v>0.38390000000000002</v>
      </c>
      <c r="AJ193" s="6">
        <v>0.54649999999999999</v>
      </c>
      <c r="AK193" s="6">
        <v>0.40439999999999998</v>
      </c>
      <c r="AL193" s="6">
        <v>1</v>
      </c>
      <c r="AM193" s="6">
        <v>11</v>
      </c>
      <c r="AN193" s="6">
        <v>17</v>
      </c>
      <c r="AO193" s="6">
        <v>412</v>
      </c>
      <c r="AP193" s="6">
        <v>1.2500000000000001E-2</v>
      </c>
      <c r="AQ193" s="6">
        <v>4.0599999999999997E-2</v>
      </c>
      <c r="AR193" s="6">
        <v>1.44E-2</v>
      </c>
      <c r="AT193" s="6">
        <f t="shared" si="0"/>
        <v>41.068965517241381</v>
      </c>
      <c r="AU193" s="6" t="str">
        <f t="shared" si="1"/>
        <v/>
      </c>
      <c r="AV193" s="6">
        <f t="shared" si="2"/>
        <v>75.981818181818184</v>
      </c>
      <c r="AW193" s="7">
        <f t="shared" si="3"/>
        <v>24.651162790697676</v>
      </c>
      <c r="AX193" s="6">
        <f t="shared" si="4"/>
        <v>34.076696165191741</v>
      </c>
      <c r="AY193" s="6">
        <f t="shared" si="5"/>
        <v>37.454545454545453</v>
      </c>
      <c r="BA193" s="6">
        <f>VLOOKUP(A193, ALL_AP_DATA!$A$2:$F$3600, 6, FALSE)</f>
        <v>883</v>
      </c>
      <c r="BB193" s="6">
        <f>VLOOKUP(A193, projmetadata!$A$2:$D$2036, 4, FALSE)</f>
        <v>60381</v>
      </c>
      <c r="BC193" s="6" t="e">
        <f t="array" aca="1" ref="BC193" ca="1">_xludf.IFS(I193&lt;&gt;0, F193/I193, P193&lt;&gt;0, M193/P193, W193&lt;&gt;0, T193/W193, AD193&lt;&gt;0, AA193/AD193, AK193&lt;&gt;0, AH193/AK193, AR193&lt;&gt;0, AO193/AR193, TRUE, 0)</f>
        <v>#NAME?</v>
      </c>
      <c r="BE193" s="6" t="e">
        <f t="shared" ca="1" si="14"/>
        <v>#NAME?</v>
      </c>
      <c r="BF193" s="6" t="e">
        <f t="shared" ca="1" si="15"/>
        <v>#NAME?</v>
      </c>
      <c r="BG193" s="6"/>
      <c r="BH193" s="6">
        <f>VLOOKUP(A193, ALL_AP_DATA!$A$2:$D$3600, 3, FALSE)</f>
        <v>473</v>
      </c>
      <c r="BI193" s="6">
        <f>VLOOKUP(A193, ALL_AP_DATA!$A$2:$E$3600, 5, FALSE)</f>
        <v>28567</v>
      </c>
      <c r="BJ193" s="6">
        <f t="shared" si="9"/>
        <v>32.352208380520949</v>
      </c>
      <c r="BK193" s="6">
        <f t="shared" si="16"/>
        <v>0.53567383918459799</v>
      </c>
    </row>
    <row r="194" spans="1:63" ht="15.75" customHeight="1" x14ac:dyDescent="0.2">
      <c r="A194" s="6" t="s">
        <v>254</v>
      </c>
      <c r="B194" s="6" t="s">
        <v>61</v>
      </c>
      <c r="J194" s="6">
        <v>3</v>
      </c>
      <c r="K194" s="6">
        <v>34</v>
      </c>
      <c r="L194" s="6">
        <v>215</v>
      </c>
      <c r="M194" s="6">
        <v>12125</v>
      </c>
      <c r="N194" s="6">
        <v>7.4200000000000002E-2</v>
      </c>
      <c r="O194" s="6">
        <v>0.87760000000000005</v>
      </c>
      <c r="P194" s="6">
        <v>0.53300000000000003</v>
      </c>
      <c r="Q194" s="6">
        <v>11</v>
      </c>
      <c r="R194" s="6">
        <v>71</v>
      </c>
      <c r="S194" s="6">
        <v>229</v>
      </c>
      <c r="T194" s="6">
        <v>13947</v>
      </c>
      <c r="U194" s="6">
        <v>0.155</v>
      </c>
      <c r="V194" s="6">
        <v>0.93469999999999998</v>
      </c>
      <c r="W194" s="6">
        <v>0.61309999999999998</v>
      </c>
      <c r="X194" s="6">
        <v>15</v>
      </c>
      <c r="Y194" s="6">
        <v>70</v>
      </c>
      <c r="Z194" s="6">
        <v>230</v>
      </c>
      <c r="AA194" s="6">
        <v>13705</v>
      </c>
      <c r="AB194" s="6">
        <v>0.15279999999999999</v>
      </c>
      <c r="AC194" s="6">
        <v>0.93879999999999997</v>
      </c>
      <c r="AD194" s="6">
        <v>0.60240000000000005</v>
      </c>
      <c r="AE194" s="6">
        <v>21</v>
      </c>
      <c r="AF194" s="6">
        <v>86</v>
      </c>
      <c r="AG194" s="6">
        <v>39</v>
      </c>
      <c r="AH194" s="6">
        <v>1171</v>
      </c>
      <c r="AI194" s="6">
        <v>0.18779999999999999</v>
      </c>
      <c r="AJ194" s="6">
        <v>0.15920000000000001</v>
      </c>
      <c r="AK194" s="6">
        <v>5.1499999999999997E-2</v>
      </c>
      <c r="AL194" s="6">
        <v>3</v>
      </c>
      <c r="AM194" s="6">
        <v>59</v>
      </c>
      <c r="AN194" s="6">
        <v>222</v>
      </c>
      <c r="AO194" s="6">
        <v>12985</v>
      </c>
      <c r="AP194" s="6">
        <v>0.1288</v>
      </c>
      <c r="AQ194" s="6">
        <v>0.90610000000000002</v>
      </c>
      <c r="AR194" s="6">
        <v>0.57079999999999997</v>
      </c>
      <c r="AT194" s="6" t="str">
        <f t="shared" si="0"/>
        <v/>
      </c>
      <c r="AU194" s="6">
        <f t="shared" si="1"/>
        <v>356.61764705882354</v>
      </c>
      <c r="AV194" s="6">
        <f t="shared" si="2"/>
        <v>196.43661971830986</v>
      </c>
      <c r="AW194" s="7">
        <f t="shared" si="3"/>
        <v>195.78571428571428</v>
      </c>
      <c r="AX194" s="6">
        <f t="shared" si="4"/>
        <v>13.616279069767442</v>
      </c>
      <c r="AY194" s="6">
        <f t="shared" si="5"/>
        <v>220.08474576271186</v>
      </c>
      <c r="BA194" s="6">
        <f>VLOOKUP(A194, ALL_AP_DATA!$A$2:$F$3600, 6, FALSE)</f>
        <v>458</v>
      </c>
      <c r="BB194" s="6">
        <f>VLOOKUP(A194, projmetadata!$A$2:$D$2036, 4, FALSE)</f>
        <v>72800</v>
      </c>
      <c r="BC194" s="6" t="e">
        <f t="array" aca="1" ref="BC194" ca="1">_xludf.IFS(I194&lt;&gt;0, F194/I194, P194&lt;&gt;0, M194/P194, W194&lt;&gt;0, T194/W194, AD194&lt;&gt;0, AA194/AD194, AK194&lt;&gt;0, AH194/AK194, AR194&lt;&gt;0, AO194/AR194, TRUE, 0)</f>
        <v>#NAME?</v>
      </c>
      <c r="BE194" s="6" t="e">
        <f t="shared" ca="1" si="14"/>
        <v>#NAME?</v>
      </c>
      <c r="BF194" s="6" t="e">
        <f t="shared" ca="1" si="15"/>
        <v>#NAME?</v>
      </c>
      <c r="BG194" s="6"/>
      <c r="BH194" s="6">
        <f>VLOOKUP(A194, ALL_AP_DATA!$A$2:$D$3600, 3, FALSE)</f>
        <v>168</v>
      </c>
      <c r="BI194" s="6">
        <f>VLOOKUP(A194, ALL_AP_DATA!$A$2:$E$3600, 5, FALSE)</f>
        <v>22749</v>
      </c>
      <c r="BJ194" s="6">
        <f t="shared" si="9"/>
        <v>49.670305676855897</v>
      </c>
      <c r="BK194" s="6">
        <f t="shared" si="16"/>
        <v>0.36681222707423583</v>
      </c>
    </row>
    <row r="195" spans="1:63" ht="15.75" customHeight="1" x14ac:dyDescent="0.2">
      <c r="A195" s="6" t="s">
        <v>255</v>
      </c>
      <c r="B195" s="6" t="s">
        <v>64</v>
      </c>
      <c r="C195" s="6">
        <v>5</v>
      </c>
      <c r="D195" s="6">
        <v>20</v>
      </c>
      <c r="E195" s="6">
        <v>15</v>
      </c>
      <c r="F195" s="6">
        <v>634</v>
      </c>
      <c r="G195" s="6">
        <v>4.7399999999999998E-2</v>
      </c>
      <c r="H195" s="6">
        <v>0.3</v>
      </c>
      <c r="I195" s="6">
        <v>0.2092</v>
      </c>
      <c r="Q195" s="6">
        <v>4</v>
      </c>
      <c r="R195" s="6">
        <v>10</v>
      </c>
      <c r="S195" s="6">
        <v>23</v>
      </c>
      <c r="T195" s="6">
        <v>1070</v>
      </c>
      <c r="U195" s="6">
        <v>2.3699999999999999E-2</v>
      </c>
      <c r="V195" s="6">
        <v>0.46</v>
      </c>
      <c r="W195" s="6">
        <v>0.35299999999999998</v>
      </c>
      <c r="X195" s="6">
        <v>2</v>
      </c>
      <c r="Y195" s="6">
        <v>10</v>
      </c>
      <c r="Z195" s="6">
        <v>4</v>
      </c>
      <c r="AA195" s="6">
        <v>46</v>
      </c>
      <c r="AB195" s="6">
        <v>2.3699999999999999E-2</v>
      </c>
      <c r="AC195" s="6">
        <v>0.08</v>
      </c>
      <c r="AD195" s="6">
        <v>1.52E-2</v>
      </c>
      <c r="AE195" s="6">
        <v>14</v>
      </c>
      <c r="AF195" s="6">
        <v>66</v>
      </c>
      <c r="AG195" s="6">
        <v>28</v>
      </c>
      <c r="AH195" s="6">
        <v>1248</v>
      </c>
      <c r="AI195" s="6">
        <v>0.15640000000000001</v>
      </c>
      <c r="AJ195" s="6">
        <v>0.56000000000000005</v>
      </c>
      <c r="AK195" s="6">
        <v>0.41170000000000001</v>
      </c>
      <c r="AT195" s="6">
        <f t="shared" si="0"/>
        <v>31.7</v>
      </c>
      <c r="AU195" s="6" t="str">
        <f t="shared" si="1"/>
        <v/>
      </c>
      <c r="AV195" s="6">
        <f t="shared" si="2"/>
        <v>107</v>
      </c>
      <c r="AW195" s="7">
        <f t="shared" si="3"/>
        <v>4.5999999999999996</v>
      </c>
      <c r="AX195" s="6">
        <f t="shared" si="4"/>
        <v>18.90909090909091</v>
      </c>
      <c r="AY195" s="6" t="str">
        <f t="shared" si="5"/>
        <v/>
      </c>
      <c r="BA195" s="6">
        <f>VLOOKUP(A195, ALL_AP_DATA!$A$2:$F$3600, 6, FALSE)</f>
        <v>422</v>
      </c>
      <c r="BB195" s="6">
        <f>VLOOKUP(A195, projmetadata!$A$2:$D$2036, 4, FALSE)</f>
        <v>22453</v>
      </c>
      <c r="BC195" s="6" t="e">
        <f t="array" aca="1" ref="BC195" ca="1">_xludf.IFS(I195&lt;&gt;0, F195/I195, P195&lt;&gt;0, M195/P195, W195&lt;&gt;0, T195/W195, AD195&lt;&gt;0, AA195/AD195, AK195&lt;&gt;0, AH195/AK195, AR195&lt;&gt;0, AO195/AR195, TRUE, 0)</f>
        <v>#NAME?</v>
      </c>
      <c r="BE195" s="6" t="e">
        <f t="shared" ca="1" si="14"/>
        <v>#NAME?</v>
      </c>
      <c r="BF195" s="6" t="e">
        <f t="shared" ca="1" si="15"/>
        <v>#NAME?</v>
      </c>
      <c r="BG195" s="6"/>
      <c r="BH195" s="6">
        <f>VLOOKUP(A195, ALL_AP_DATA!$A$2:$D$3600, 3, FALSE)</f>
        <v>91</v>
      </c>
      <c r="BI195" s="6">
        <f>VLOOKUP(A195, ALL_AP_DATA!$A$2:$E$3600, 5, FALSE)</f>
        <v>3031</v>
      </c>
      <c r="BJ195" s="6">
        <f t="shared" si="9"/>
        <v>7.1824644549763033</v>
      </c>
      <c r="BK195" s="6">
        <f t="shared" si="16"/>
        <v>0.21563981042654029</v>
      </c>
    </row>
    <row r="196" spans="1:63" ht="15.75" customHeight="1" x14ac:dyDescent="0.2">
      <c r="A196" s="6" t="s">
        <v>256</v>
      </c>
      <c r="B196" s="6" t="s">
        <v>64</v>
      </c>
      <c r="C196" s="6">
        <v>5</v>
      </c>
      <c r="D196" s="6">
        <v>180</v>
      </c>
      <c r="E196" s="6">
        <v>17</v>
      </c>
      <c r="F196" s="6">
        <v>333</v>
      </c>
      <c r="G196" s="6">
        <v>0.40179999999999999</v>
      </c>
      <c r="H196" s="6">
        <v>0.89470000000000005</v>
      </c>
      <c r="I196" s="6">
        <v>0.90980000000000005</v>
      </c>
      <c r="Q196" s="6">
        <v>1</v>
      </c>
      <c r="R196" s="6">
        <v>2</v>
      </c>
      <c r="S196" s="6">
        <v>3</v>
      </c>
      <c r="T196" s="6">
        <v>22</v>
      </c>
      <c r="U196" s="6">
        <v>4.4999999999999997E-3</v>
      </c>
      <c r="V196" s="6">
        <v>0.15790000000000001</v>
      </c>
      <c r="W196" s="6">
        <v>6.0100000000000001E-2</v>
      </c>
      <c r="X196" s="6">
        <v>54</v>
      </c>
      <c r="Y196" s="6">
        <v>202</v>
      </c>
      <c r="Z196" s="6">
        <v>13</v>
      </c>
      <c r="AA196" s="6">
        <v>286</v>
      </c>
      <c r="AB196" s="6">
        <v>0.45090000000000002</v>
      </c>
      <c r="AC196" s="6">
        <v>0.68420000000000003</v>
      </c>
      <c r="AD196" s="6">
        <v>0.78139999999999998</v>
      </c>
      <c r="AE196" s="6">
        <v>20</v>
      </c>
      <c r="AF196" s="6">
        <v>76</v>
      </c>
      <c r="AG196" s="6">
        <v>6</v>
      </c>
      <c r="AH196" s="6">
        <v>20</v>
      </c>
      <c r="AI196" s="6">
        <v>0.1696</v>
      </c>
      <c r="AJ196" s="6">
        <v>0.31580000000000003</v>
      </c>
      <c r="AK196" s="6">
        <v>5.4600000000000003E-2</v>
      </c>
      <c r="AT196" s="6">
        <f t="shared" si="0"/>
        <v>1.85</v>
      </c>
      <c r="AU196" s="6" t="str">
        <f t="shared" si="1"/>
        <v/>
      </c>
      <c r="AV196" s="6">
        <f t="shared" si="2"/>
        <v>11</v>
      </c>
      <c r="AW196" s="7">
        <f t="shared" si="3"/>
        <v>1.4158415841584158</v>
      </c>
      <c r="AX196" s="6">
        <f t="shared" si="4"/>
        <v>0.26315789473684209</v>
      </c>
      <c r="AY196" s="6" t="str">
        <f t="shared" si="5"/>
        <v/>
      </c>
      <c r="BA196" s="6">
        <f>VLOOKUP(A196, ALL_AP_DATA!$A$2:$F$3600, 6, FALSE)</f>
        <v>448</v>
      </c>
      <c r="BB196" s="6">
        <f>VLOOKUP(A196, projmetadata!$A$2:$D$2036, 4, FALSE)</f>
        <v>48448</v>
      </c>
      <c r="BC196" s="6" t="e">
        <f t="array" aca="1" ref="BC196" ca="1">_xludf.IFS(I196&lt;&gt;0, F196/I196, P196&lt;&gt;0, M196/P196, W196&lt;&gt;0, T196/W196, AD196&lt;&gt;0, AA196/AD196, AK196&lt;&gt;0, AH196/AK196, AR196&lt;&gt;0, AO196/AR196, TRUE, 0)</f>
        <v>#NAME?</v>
      </c>
      <c r="BE196" s="6" t="e">
        <f t="shared" ca="1" si="14"/>
        <v>#NAME?</v>
      </c>
      <c r="BF196" s="6" t="e">
        <f t="shared" ca="1" si="15"/>
        <v>#NAME?</v>
      </c>
      <c r="BG196" s="6"/>
      <c r="BH196" s="6">
        <f>VLOOKUP(A196, ALL_AP_DATA!$A$2:$D$3600, 3, FALSE)</f>
        <v>275</v>
      </c>
      <c r="BI196" s="6">
        <f>VLOOKUP(A196, ALL_AP_DATA!$A$2:$E$3600, 5, FALSE)</f>
        <v>366</v>
      </c>
      <c r="BJ196" s="6">
        <f t="shared" si="9"/>
        <v>0.8169642857142857</v>
      </c>
      <c r="BK196" s="6">
        <f t="shared" si="16"/>
        <v>0.6138392857142857</v>
      </c>
    </row>
    <row r="197" spans="1:63" ht="15.75" customHeight="1" x14ac:dyDescent="0.2">
      <c r="A197" s="6" t="s">
        <v>257</v>
      </c>
      <c r="B197" s="6" t="s">
        <v>61</v>
      </c>
      <c r="J197" s="6">
        <v>1</v>
      </c>
      <c r="K197" s="6">
        <v>15</v>
      </c>
      <c r="L197" s="6">
        <v>123</v>
      </c>
      <c r="M197" s="6">
        <v>2132</v>
      </c>
      <c r="N197" s="6">
        <v>2.0199999999999999E-2</v>
      </c>
      <c r="O197" s="6">
        <v>0.50829999999999997</v>
      </c>
      <c r="P197" s="6">
        <v>0.16389999999999999</v>
      </c>
      <c r="Q197" s="6">
        <v>16</v>
      </c>
      <c r="R197" s="6">
        <v>73</v>
      </c>
      <c r="S197" s="6">
        <v>185</v>
      </c>
      <c r="T197" s="6">
        <v>9021</v>
      </c>
      <c r="U197" s="6">
        <v>9.8100000000000007E-2</v>
      </c>
      <c r="V197" s="6">
        <v>0.76449999999999996</v>
      </c>
      <c r="W197" s="6">
        <v>0.69340000000000002</v>
      </c>
      <c r="X197" s="6">
        <v>34</v>
      </c>
      <c r="Y197" s="6">
        <v>345</v>
      </c>
      <c r="Z197" s="6">
        <v>218</v>
      </c>
      <c r="AA197" s="6">
        <v>11576</v>
      </c>
      <c r="AB197" s="6">
        <v>0.4637</v>
      </c>
      <c r="AC197" s="6">
        <v>0.90080000000000005</v>
      </c>
      <c r="AD197" s="6">
        <v>0.88980000000000004</v>
      </c>
      <c r="AE197" s="6">
        <v>14</v>
      </c>
      <c r="AF197" s="6">
        <v>83</v>
      </c>
      <c r="AG197" s="6">
        <v>149</v>
      </c>
      <c r="AH197" s="6">
        <v>5535</v>
      </c>
      <c r="AI197" s="6">
        <v>0.1116</v>
      </c>
      <c r="AJ197" s="6">
        <v>0.61570000000000003</v>
      </c>
      <c r="AK197" s="6">
        <v>0.42549999999999999</v>
      </c>
      <c r="AT197" s="6" t="str">
        <f t="shared" si="0"/>
        <v/>
      </c>
      <c r="AU197" s="6">
        <f t="shared" si="1"/>
        <v>142.13333333333333</v>
      </c>
      <c r="AV197" s="6">
        <f t="shared" si="2"/>
        <v>123.57534246575342</v>
      </c>
      <c r="AW197" s="7">
        <f t="shared" si="3"/>
        <v>33.553623188405794</v>
      </c>
      <c r="AX197" s="6">
        <f t="shared" si="4"/>
        <v>66.686746987951807</v>
      </c>
      <c r="AY197" s="6" t="str">
        <f t="shared" si="5"/>
        <v/>
      </c>
      <c r="BA197" s="6">
        <f>VLOOKUP(A197, ALL_AP_DATA!$A$2:$F$3600, 6, FALSE)</f>
        <v>744</v>
      </c>
      <c r="BB197" s="6">
        <f>VLOOKUP(A197, projmetadata!$A$2:$D$2036, 4, FALSE)</f>
        <v>266719</v>
      </c>
      <c r="BC197" s="6" t="e">
        <f t="array" aca="1" ref="BC197" ca="1">_xludf.IFS(I197&lt;&gt;0, F197/I197, P197&lt;&gt;0, M197/P197, W197&lt;&gt;0, T197/W197, AD197&lt;&gt;0, AA197/AD197, AK197&lt;&gt;0, AH197/AK197, AR197&lt;&gt;0, AO197/AR197, TRUE, 0)</f>
        <v>#NAME?</v>
      </c>
      <c r="BE197" s="6" t="e">
        <f t="shared" ca="1" si="14"/>
        <v>#NAME?</v>
      </c>
      <c r="BF197" s="6" t="e">
        <f t="shared" ca="1" si="15"/>
        <v>#NAME?</v>
      </c>
      <c r="BG197" s="6"/>
      <c r="BH197" s="6">
        <f>VLOOKUP(A197, ALL_AP_DATA!$A$2:$D$3600, 3, FALSE)</f>
        <v>385</v>
      </c>
      <c r="BI197" s="6">
        <f>VLOOKUP(A197, ALL_AP_DATA!$A$2:$E$3600, 5, FALSE)</f>
        <v>13009</v>
      </c>
      <c r="BJ197" s="6">
        <f t="shared" si="9"/>
        <v>17.48521505376344</v>
      </c>
      <c r="BK197" s="6">
        <f t="shared" si="16"/>
        <v>0.51747311827956988</v>
      </c>
    </row>
    <row r="198" spans="1:63" ht="15.75" customHeight="1" x14ac:dyDescent="0.2">
      <c r="A198" s="6" t="s">
        <v>258</v>
      </c>
      <c r="B198" s="6" t="s">
        <v>64</v>
      </c>
      <c r="C198" s="6">
        <v>8</v>
      </c>
      <c r="D198" s="6">
        <v>118</v>
      </c>
      <c r="E198" s="6">
        <v>155</v>
      </c>
      <c r="F198" s="6">
        <v>17190</v>
      </c>
      <c r="G198" s="6">
        <v>0.4</v>
      </c>
      <c r="H198" s="6">
        <v>0.85160000000000002</v>
      </c>
      <c r="I198" s="6">
        <v>0.78420000000000001</v>
      </c>
      <c r="J198" s="6">
        <v>2</v>
      </c>
      <c r="K198" s="6">
        <v>14</v>
      </c>
      <c r="L198" s="6">
        <v>118</v>
      </c>
      <c r="M198" s="6">
        <v>8232</v>
      </c>
      <c r="N198" s="6">
        <v>4.7500000000000001E-2</v>
      </c>
      <c r="O198" s="6">
        <v>0.64839999999999998</v>
      </c>
      <c r="P198" s="6">
        <v>0.3755</v>
      </c>
      <c r="Q198" s="6">
        <v>8</v>
      </c>
      <c r="R198" s="6">
        <v>22</v>
      </c>
      <c r="S198" s="6">
        <v>138</v>
      </c>
      <c r="T198" s="6">
        <v>10953</v>
      </c>
      <c r="U198" s="6">
        <v>7.46E-2</v>
      </c>
      <c r="V198" s="6">
        <v>0.75819999999999999</v>
      </c>
      <c r="W198" s="6">
        <v>0.49969999999999998</v>
      </c>
      <c r="X198" s="6">
        <v>25</v>
      </c>
      <c r="Y198" s="6">
        <v>157</v>
      </c>
      <c r="Z198" s="6">
        <v>181</v>
      </c>
      <c r="AA198" s="6">
        <v>21566</v>
      </c>
      <c r="AB198" s="6">
        <v>0.53220000000000001</v>
      </c>
      <c r="AC198" s="6">
        <v>0.99450000000000005</v>
      </c>
      <c r="AD198" s="6">
        <v>0.98380000000000001</v>
      </c>
      <c r="AE198" s="6">
        <v>29</v>
      </c>
      <c r="AF198" s="6">
        <v>118</v>
      </c>
      <c r="AG198" s="6">
        <v>153</v>
      </c>
      <c r="AH198" s="6">
        <v>13069</v>
      </c>
      <c r="AI198" s="6">
        <v>0.4</v>
      </c>
      <c r="AJ198" s="6">
        <v>0.8407</v>
      </c>
      <c r="AK198" s="6">
        <v>0.59619999999999995</v>
      </c>
      <c r="AT198" s="6">
        <f t="shared" si="0"/>
        <v>145.67796610169492</v>
      </c>
      <c r="AU198" s="6">
        <f t="shared" si="1"/>
        <v>588</v>
      </c>
      <c r="AV198" s="6">
        <f t="shared" si="2"/>
        <v>497.86363636363637</v>
      </c>
      <c r="AW198" s="7">
        <f t="shared" si="3"/>
        <v>137.36305732484075</v>
      </c>
      <c r="AX198" s="6">
        <f t="shared" si="4"/>
        <v>110.7542372881356</v>
      </c>
      <c r="AY198" s="6" t="str">
        <f t="shared" si="5"/>
        <v/>
      </c>
      <c r="BA198" s="6">
        <f>VLOOKUP(A198, ALL_AP_DATA!$A$2:$F$3600, 6, FALSE)</f>
        <v>295</v>
      </c>
      <c r="BB198" s="6">
        <f>VLOOKUP(A198, projmetadata!$A$2:$D$2036, 4, FALSE)</f>
        <v>55200</v>
      </c>
      <c r="BC198" s="6" t="e">
        <f t="array" aca="1" ref="BC198" ca="1">_xludf.IFS(I198&lt;&gt;0, F198/I198, P198&lt;&gt;0, M198/P198, W198&lt;&gt;0, T198/W198, AD198&lt;&gt;0, AA198/AD198, AK198&lt;&gt;0, AH198/AK198, AR198&lt;&gt;0, AO198/AR198, TRUE, 0)</f>
        <v>#NAME?</v>
      </c>
      <c r="BE198" s="6" t="e">
        <f t="shared" ca="1" si="14"/>
        <v>#NAME?</v>
      </c>
      <c r="BF198" s="6" t="e">
        <f t="shared" ca="1" si="15"/>
        <v>#NAME?</v>
      </c>
      <c r="BG198" s="6"/>
      <c r="BH198" s="6">
        <f>VLOOKUP(A198, ALL_AP_DATA!$A$2:$D$3600, 3, FALSE)</f>
        <v>216</v>
      </c>
      <c r="BI198" s="6">
        <f>VLOOKUP(A198, ALL_AP_DATA!$A$2:$E$3600, 5, FALSE)</f>
        <v>21921</v>
      </c>
      <c r="BJ198" s="6">
        <f t="shared" si="9"/>
        <v>74.30847457627118</v>
      </c>
      <c r="BK198" s="6">
        <f t="shared" si="16"/>
        <v>0.73220338983050848</v>
      </c>
    </row>
    <row r="199" spans="1:63" ht="15.75" customHeight="1" x14ac:dyDescent="0.2">
      <c r="A199" s="6" t="s">
        <v>259</v>
      </c>
      <c r="B199" s="6" t="s">
        <v>61</v>
      </c>
      <c r="J199" s="6">
        <v>2</v>
      </c>
      <c r="K199" s="6">
        <v>18</v>
      </c>
      <c r="L199" s="6">
        <v>252</v>
      </c>
      <c r="M199" s="6">
        <v>10470</v>
      </c>
      <c r="N199" s="6">
        <v>0.1023</v>
      </c>
      <c r="O199" s="6">
        <v>0.41310000000000002</v>
      </c>
      <c r="P199" s="6">
        <v>0.11070000000000001</v>
      </c>
      <c r="Q199" s="6">
        <v>11</v>
      </c>
      <c r="R199" s="6">
        <v>51</v>
      </c>
      <c r="S199" s="6">
        <v>543</v>
      </c>
      <c r="T199" s="6">
        <v>42489</v>
      </c>
      <c r="U199" s="6">
        <v>0.2898</v>
      </c>
      <c r="V199" s="6">
        <v>0.89019999999999999</v>
      </c>
      <c r="W199" s="6">
        <v>0.44919999999999999</v>
      </c>
      <c r="X199" s="6">
        <v>3</v>
      </c>
      <c r="Y199" s="6">
        <v>61</v>
      </c>
      <c r="Z199" s="6">
        <v>302</v>
      </c>
      <c r="AA199" s="6">
        <v>17868</v>
      </c>
      <c r="AB199" s="6">
        <v>0.34660000000000002</v>
      </c>
      <c r="AC199" s="6">
        <v>0.49509999999999998</v>
      </c>
      <c r="AD199" s="6">
        <v>0.18890000000000001</v>
      </c>
      <c r="AE199" s="6">
        <v>7</v>
      </c>
      <c r="AF199" s="6">
        <v>50</v>
      </c>
      <c r="AG199" s="6">
        <v>414</v>
      </c>
      <c r="AH199" s="6">
        <v>28909</v>
      </c>
      <c r="AI199" s="6">
        <v>0.28410000000000002</v>
      </c>
      <c r="AJ199" s="6">
        <v>0.67869999999999997</v>
      </c>
      <c r="AK199" s="6">
        <v>0.30559999999999998</v>
      </c>
      <c r="AL199" s="6">
        <v>4</v>
      </c>
      <c r="AM199" s="6">
        <v>38</v>
      </c>
      <c r="AN199" s="6">
        <v>490</v>
      </c>
      <c r="AO199" s="6">
        <v>31992</v>
      </c>
      <c r="AP199" s="6">
        <v>0.21590000000000001</v>
      </c>
      <c r="AQ199" s="6">
        <v>0.80330000000000001</v>
      </c>
      <c r="AR199" s="6">
        <v>0.3382</v>
      </c>
      <c r="AT199" s="6" t="str">
        <f t="shared" si="0"/>
        <v/>
      </c>
      <c r="AU199" s="6">
        <f t="shared" si="1"/>
        <v>581.66666666666663</v>
      </c>
      <c r="AV199" s="6">
        <f t="shared" si="2"/>
        <v>833.11764705882354</v>
      </c>
      <c r="AW199" s="7">
        <f t="shared" si="3"/>
        <v>292.91803278688525</v>
      </c>
      <c r="AX199" s="6">
        <f t="shared" si="4"/>
        <v>578.17999999999995</v>
      </c>
      <c r="AY199" s="6">
        <f t="shared" si="5"/>
        <v>841.89473684210532</v>
      </c>
      <c r="BA199" s="6">
        <f>VLOOKUP(A199, ALL_AP_DATA!$A$2:$F$3600, 6, FALSE)</f>
        <v>176</v>
      </c>
      <c r="BB199" s="6">
        <f>VLOOKUP(A199, projmetadata!$A$2:$D$2036, 4, FALSE)</f>
        <v>83461</v>
      </c>
      <c r="BC199" s="6" t="e">
        <f t="array" aca="1" ref="BC199" ca="1">_xludf.IFS(I199&lt;&gt;0, F199/I199, P199&lt;&gt;0, M199/P199, W199&lt;&gt;0, T199/W199, AD199&lt;&gt;0, AA199/AD199, AK199&lt;&gt;0, AH199/AK199, AR199&lt;&gt;0, AO199/AR199, TRUE, 0)</f>
        <v>#NAME?</v>
      </c>
      <c r="BE199" s="6" t="e">
        <f t="shared" ca="1" si="14"/>
        <v>#NAME?</v>
      </c>
      <c r="BF199" s="6" t="e">
        <f t="shared" ca="1" si="15"/>
        <v>#NAME?</v>
      </c>
      <c r="BG199" s="6"/>
      <c r="BH199" s="6">
        <f>VLOOKUP(A199, ALL_AP_DATA!$A$2:$D$3600, 3, FALSE)</f>
        <v>98</v>
      </c>
      <c r="BI199" s="6">
        <f>VLOOKUP(A199, ALL_AP_DATA!$A$2:$E$3600, 5, FALSE)</f>
        <v>94591</v>
      </c>
      <c r="BJ199" s="6">
        <f t="shared" si="9"/>
        <v>537.44886363636363</v>
      </c>
      <c r="BK199" s="6">
        <f t="shared" si="16"/>
        <v>0.55681818181818177</v>
      </c>
    </row>
    <row r="200" spans="1:63" ht="15.75" customHeight="1" x14ac:dyDescent="0.2">
      <c r="A200" s="6" t="s">
        <v>260</v>
      </c>
      <c r="B200" s="6" t="s">
        <v>64</v>
      </c>
      <c r="C200" s="6">
        <v>46</v>
      </c>
      <c r="D200" s="6">
        <v>275</v>
      </c>
      <c r="E200" s="6">
        <v>55</v>
      </c>
      <c r="F200" s="6">
        <v>1657</v>
      </c>
      <c r="G200" s="6">
        <v>0.13320000000000001</v>
      </c>
      <c r="H200" s="6">
        <v>0.59140000000000004</v>
      </c>
      <c r="I200" s="6">
        <v>0.47520000000000001</v>
      </c>
      <c r="J200" s="6">
        <v>1</v>
      </c>
      <c r="K200" s="6">
        <v>11</v>
      </c>
      <c r="L200" s="6">
        <v>10</v>
      </c>
      <c r="M200" s="6">
        <v>542</v>
      </c>
      <c r="N200" s="6">
        <v>5.3E-3</v>
      </c>
      <c r="O200" s="6">
        <v>0.1075</v>
      </c>
      <c r="P200" s="6">
        <v>0.15540000000000001</v>
      </c>
      <c r="Q200" s="6">
        <v>4</v>
      </c>
      <c r="R200" s="6">
        <v>34</v>
      </c>
      <c r="S200" s="6">
        <v>16</v>
      </c>
      <c r="T200" s="6">
        <v>869</v>
      </c>
      <c r="U200" s="6">
        <v>1.6500000000000001E-2</v>
      </c>
      <c r="V200" s="6">
        <v>0.17199999999999999</v>
      </c>
      <c r="W200" s="6">
        <v>0.2492</v>
      </c>
      <c r="X200" s="6">
        <v>87</v>
      </c>
      <c r="Y200" s="6">
        <v>511</v>
      </c>
      <c r="Z200" s="6">
        <v>55</v>
      </c>
      <c r="AA200" s="6">
        <v>1288</v>
      </c>
      <c r="AB200" s="6">
        <v>0.24759999999999999</v>
      </c>
      <c r="AC200" s="6">
        <v>0.59140000000000004</v>
      </c>
      <c r="AD200" s="6">
        <v>0.36940000000000001</v>
      </c>
      <c r="AE200" s="6">
        <v>129</v>
      </c>
      <c r="AF200" s="6">
        <v>741</v>
      </c>
      <c r="AG200" s="6">
        <v>80</v>
      </c>
      <c r="AH200" s="6">
        <v>2550</v>
      </c>
      <c r="AI200" s="6">
        <v>0.35899999999999999</v>
      </c>
      <c r="AJ200" s="6">
        <v>0.86019999999999996</v>
      </c>
      <c r="AK200" s="6">
        <v>0.73129999999999995</v>
      </c>
      <c r="AT200" s="6">
        <f t="shared" si="0"/>
        <v>6.0254545454545454</v>
      </c>
      <c r="AU200" s="6">
        <f t="shared" si="1"/>
        <v>49.272727272727273</v>
      </c>
      <c r="AV200" s="6">
        <f t="shared" si="2"/>
        <v>25.558823529411764</v>
      </c>
      <c r="AW200" s="7">
        <f t="shared" si="3"/>
        <v>2.5205479452054793</v>
      </c>
      <c r="AX200" s="6">
        <f t="shared" si="4"/>
        <v>3.4412955465587043</v>
      </c>
      <c r="AY200" s="6" t="str">
        <f t="shared" si="5"/>
        <v/>
      </c>
      <c r="BA200" s="6">
        <f>VLOOKUP(A200, ALL_AP_DATA!$A$2:$F$3600, 6, FALSE)</f>
        <v>2064</v>
      </c>
      <c r="BB200" s="6">
        <f>VLOOKUP(A200, projmetadata!$A$2:$D$2036, 4, FALSE)</f>
        <v>121606</v>
      </c>
      <c r="BC200" s="6" t="e">
        <f t="array" aca="1" ref="BC200" ca="1">_xludf.IFS(I200&lt;&gt;0, F200/I200, P200&lt;&gt;0, M200/P200, W200&lt;&gt;0, T200/W200, AD200&lt;&gt;0, AA200/AD200, AK200&lt;&gt;0, AH200/AK200, AR200&lt;&gt;0, AO200/AR200, TRUE, 0)</f>
        <v>#NAME?</v>
      </c>
      <c r="BE200" s="6" t="e">
        <f t="shared" ca="1" si="14"/>
        <v>#NAME?</v>
      </c>
      <c r="BF200" s="6" t="e">
        <f t="shared" ca="1" si="15"/>
        <v>#NAME?</v>
      </c>
      <c r="BG200" s="6"/>
      <c r="BH200" s="6">
        <f>VLOOKUP(A200, ALL_AP_DATA!$A$2:$D$3600, 3, FALSE)</f>
        <v>1014</v>
      </c>
      <c r="BI200" s="6">
        <f>VLOOKUP(A200, ALL_AP_DATA!$A$2:$E$3600, 5, FALSE)</f>
        <v>3487</v>
      </c>
      <c r="BJ200" s="6">
        <f t="shared" si="9"/>
        <v>1.689437984496124</v>
      </c>
      <c r="BK200" s="6">
        <f t="shared" si="16"/>
        <v>0.49127906976744184</v>
      </c>
    </row>
    <row r="201" spans="1:63" ht="15.75" customHeight="1" x14ac:dyDescent="0.2">
      <c r="A201" s="6" t="s">
        <v>261</v>
      </c>
      <c r="B201" s="6" t="s">
        <v>64</v>
      </c>
      <c r="C201" s="6">
        <v>8</v>
      </c>
      <c r="D201" s="6">
        <v>91</v>
      </c>
      <c r="E201" s="6">
        <v>996</v>
      </c>
      <c r="F201" s="6">
        <v>23319</v>
      </c>
      <c r="G201" s="6">
        <v>0.24590000000000001</v>
      </c>
      <c r="H201" s="6">
        <v>0.76319999999999999</v>
      </c>
      <c r="I201" s="6">
        <v>0.57469999999999999</v>
      </c>
      <c r="J201" s="6">
        <v>5</v>
      </c>
      <c r="K201" s="6">
        <v>39</v>
      </c>
      <c r="L201" s="6">
        <v>711</v>
      </c>
      <c r="M201" s="6">
        <v>16370</v>
      </c>
      <c r="N201" s="6">
        <v>0.10539999999999999</v>
      </c>
      <c r="O201" s="6">
        <v>0.54479999999999995</v>
      </c>
      <c r="P201" s="6">
        <v>0.40339999999999998</v>
      </c>
      <c r="Q201" s="6">
        <v>31</v>
      </c>
      <c r="R201" s="6">
        <v>136</v>
      </c>
      <c r="S201" s="6">
        <v>1215</v>
      </c>
      <c r="T201" s="6">
        <v>34068</v>
      </c>
      <c r="U201" s="6">
        <v>0.36759999999999998</v>
      </c>
      <c r="V201" s="6">
        <v>0.93100000000000005</v>
      </c>
      <c r="W201" s="6">
        <v>0.83960000000000001</v>
      </c>
      <c r="X201" s="6">
        <v>22</v>
      </c>
      <c r="Y201" s="6">
        <v>128</v>
      </c>
      <c r="Z201" s="6">
        <v>1011</v>
      </c>
      <c r="AA201" s="6">
        <v>24088</v>
      </c>
      <c r="AB201" s="6">
        <v>0.34589999999999999</v>
      </c>
      <c r="AC201" s="6">
        <v>0.77470000000000006</v>
      </c>
      <c r="AD201" s="6">
        <v>0.59370000000000001</v>
      </c>
      <c r="AE201" s="6">
        <v>42</v>
      </c>
      <c r="AF201" s="6">
        <v>149</v>
      </c>
      <c r="AG201" s="6">
        <v>982</v>
      </c>
      <c r="AH201" s="6">
        <v>22934</v>
      </c>
      <c r="AI201" s="6">
        <v>0.4027</v>
      </c>
      <c r="AJ201" s="6">
        <v>0.75249999999999995</v>
      </c>
      <c r="AK201" s="6">
        <v>0.56520000000000004</v>
      </c>
      <c r="AL201" s="6">
        <v>6</v>
      </c>
      <c r="AM201" s="6">
        <v>66</v>
      </c>
      <c r="AN201" s="6">
        <v>951</v>
      </c>
      <c r="AO201" s="6">
        <v>21869</v>
      </c>
      <c r="AP201" s="6">
        <v>0.1784</v>
      </c>
      <c r="AQ201" s="6">
        <v>0.72870000000000001</v>
      </c>
      <c r="AR201" s="6">
        <v>0.53900000000000003</v>
      </c>
      <c r="AT201" s="6">
        <f t="shared" si="0"/>
        <v>256.25274725274727</v>
      </c>
      <c r="AU201" s="6">
        <f t="shared" si="1"/>
        <v>419.74358974358972</v>
      </c>
      <c r="AV201" s="6">
        <f t="shared" si="2"/>
        <v>250.5</v>
      </c>
      <c r="AW201" s="7">
        <f t="shared" si="3"/>
        <v>188.1875</v>
      </c>
      <c r="AX201" s="6">
        <f t="shared" si="4"/>
        <v>153.91946308724832</v>
      </c>
      <c r="AY201" s="6">
        <f t="shared" si="5"/>
        <v>331.34848484848487</v>
      </c>
      <c r="BA201" s="6">
        <f>VLOOKUP(A201, ALL_AP_DATA!$A$2:$F$3600, 6, FALSE)</f>
        <v>370</v>
      </c>
      <c r="BB201" s="6">
        <f>VLOOKUP(A201, projmetadata!$A$2:$D$2036, 4, FALSE)</f>
        <v>44982</v>
      </c>
      <c r="BC201" s="6" t="e">
        <f t="array" aca="1" ref="BC201" ca="1">_xludf.IFS(I201&lt;&gt;0, F201/I201, P201&lt;&gt;0, M201/P201, W201&lt;&gt;0, T201/W201, AD201&lt;&gt;0, AA201/AD201, AK201&lt;&gt;0, AH201/AK201, AR201&lt;&gt;0, AO201/AR201, TRUE, 0)</f>
        <v>#NAME?</v>
      </c>
      <c r="BE201" s="6" t="e">
        <f t="shared" ca="1" si="14"/>
        <v>#NAME?</v>
      </c>
      <c r="BF201" s="6" t="e">
        <f t="shared" ca="1" si="15"/>
        <v>#NAME?</v>
      </c>
      <c r="BG201" s="6"/>
      <c r="BH201" s="6">
        <f>VLOOKUP(A201, ALL_AP_DATA!$A$2:$D$3600, 3, FALSE)</f>
        <v>243</v>
      </c>
      <c r="BI201" s="6">
        <f>VLOOKUP(A201, ALL_AP_DATA!$A$2:$E$3600, 5, FALSE)</f>
        <v>40576</v>
      </c>
      <c r="BJ201" s="6">
        <f t="shared" si="9"/>
        <v>109.66486486486487</v>
      </c>
      <c r="BK201" s="6">
        <f t="shared" si="16"/>
        <v>0.65675675675675671</v>
      </c>
    </row>
    <row r="202" spans="1:63" ht="15.75" customHeight="1" x14ac:dyDescent="0.2">
      <c r="A202" s="6" t="s">
        <v>262</v>
      </c>
      <c r="B202" s="6" t="s">
        <v>61</v>
      </c>
      <c r="C202" s="6">
        <v>1</v>
      </c>
      <c r="D202" s="6">
        <v>2</v>
      </c>
      <c r="E202" s="6">
        <v>0</v>
      </c>
      <c r="F202" s="6">
        <v>0</v>
      </c>
      <c r="G202" s="6">
        <v>1.5E-3</v>
      </c>
      <c r="H202" s="6">
        <v>0</v>
      </c>
      <c r="I202" s="6">
        <v>0</v>
      </c>
      <c r="Q202" s="6">
        <v>4</v>
      </c>
      <c r="R202" s="6">
        <v>23</v>
      </c>
      <c r="S202" s="6">
        <v>14</v>
      </c>
      <c r="T202" s="6">
        <v>1437</v>
      </c>
      <c r="U202" s="6">
        <v>1.77E-2</v>
      </c>
      <c r="V202" s="6">
        <v>0.4516</v>
      </c>
      <c r="W202" s="6">
        <v>0.58009999999999995</v>
      </c>
      <c r="X202" s="6">
        <v>53</v>
      </c>
      <c r="Y202" s="6">
        <v>455</v>
      </c>
      <c r="Z202" s="6">
        <v>18</v>
      </c>
      <c r="AA202" s="6">
        <v>1583</v>
      </c>
      <c r="AB202" s="6">
        <v>0.3508</v>
      </c>
      <c r="AC202" s="6">
        <v>0.5806</v>
      </c>
      <c r="AD202" s="6">
        <v>0.6391</v>
      </c>
      <c r="AE202" s="6">
        <v>79</v>
      </c>
      <c r="AF202" s="6">
        <v>437</v>
      </c>
      <c r="AG202" s="6">
        <v>19</v>
      </c>
      <c r="AH202" s="6">
        <v>1264</v>
      </c>
      <c r="AI202" s="6">
        <v>0.33689999999999998</v>
      </c>
      <c r="AJ202" s="6">
        <v>0.6129</v>
      </c>
      <c r="AK202" s="6">
        <v>0.51029999999999998</v>
      </c>
      <c r="AL202" s="6">
        <v>1</v>
      </c>
      <c r="AM202" s="6">
        <v>22</v>
      </c>
      <c r="AN202" s="6">
        <v>13</v>
      </c>
      <c r="AO202" s="6">
        <v>1336</v>
      </c>
      <c r="AP202" s="6">
        <v>1.7000000000000001E-2</v>
      </c>
      <c r="AQ202" s="6">
        <v>0.4194</v>
      </c>
      <c r="AR202" s="6">
        <v>0.53939999999999999</v>
      </c>
      <c r="AT202" s="6">
        <f t="shared" si="0"/>
        <v>0</v>
      </c>
      <c r="AU202" s="6" t="str">
        <f t="shared" si="1"/>
        <v/>
      </c>
      <c r="AV202" s="6">
        <f t="shared" si="2"/>
        <v>62.478260869565219</v>
      </c>
      <c r="AW202" s="7">
        <f t="shared" si="3"/>
        <v>3.4791208791208792</v>
      </c>
      <c r="AX202" s="6">
        <f t="shared" si="4"/>
        <v>2.8924485125858124</v>
      </c>
      <c r="AY202" s="6">
        <f t="shared" si="5"/>
        <v>60.727272727272727</v>
      </c>
      <c r="BA202" s="6">
        <f>VLOOKUP(A202, ALL_AP_DATA!$A$2:$F$3600, 6, FALSE)</f>
        <v>1297</v>
      </c>
      <c r="BB202" s="6">
        <f>VLOOKUP(A202, projmetadata!$A$2:$D$2036, 4, FALSE)</f>
        <v>217492</v>
      </c>
      <c r="BC202" s="6" t="e">
        <f t="array" aca="1" ref="BC202" ca="1">_xludf.IFS(I202&lt;&gt;0, F202/I202, P202&lt;&gt;0, M202/P202, W202&lt;&gt;0, T202/W202, AD202&lt;&gt;0, AA202/AD202, AK202&lt;&gt;0, AH202/AK202, AR202&lt;&gt;0, AO202/AR202, TRUE, 0)</f>
        <v>#NAME?</v>
      </c>
      <c r="BE202" s="6" t="e">
        <f t="shared" ca="1" si="14"/>
        <v>#NAME?</v>
      </c>
      <c r="BF202" s="6" t="e">
        <f t="shared" ca="1" si="15"/>
        <v>#NAME?</v>
      </c>
      <c r="BG202" s="6"/>
      <c r="BH202" s="6">
        <f>VLOOKUP(A202, ALL_AP_DATA!$A$2:$D$3600, 3, FALSE)</f>
        <v>702</v>
      </c>
      <c r="BI202" s="6">
        <f>VLOOKUP(A202, ALL_AP_DATA!$A$2:$E$3600, 5, FALSE)</f>
        <v>2477</v>
      </c>
      <c r="BJ202" s="6">
        <f t="shared" si="9"/>
        <v>1.9097918272937549</v>
      </c>
      <c r="BK202" s="6">
        <f t="shared" si="16"/>
        <v>0.54124903623747112</v>
      </c>
    </row>
    <row r="203" spans="1:63" ht="15.75" customHeight="1" x14ac:dyDescent="0.2">
      <c r="A203" s="6" t="s">
        <v>263</v>
      </c>
      <c r="B203" s="6" t="s">
        <v>61</v>
      </c>
      <c r="J203" s="6">
        <v>11</v>
      </c>
      <c r="K203" s="6">
        <v>73</v>
      </c>
      <c r="L203" s="6">
        <v>148</v>
      </c>
      <c r="M203" s="6">
        <v>29397</v>
      </c>
      <c r="N203" s="6">
        <v>0.53680000000000005</v>
      </c>
      <c r="O203" s="6">
        <v>1</v>
      </c>
      <c r="P203" s="6">
        <v>0.36470000000000002</v>
      </c>
      <c r="Q203" s="6">
        <v>13</v>
      </c>
      <c r="R203" s="6">
        <v>99</v>
      </c>
      <c r="S203" s="6">
        <v>148</v>
      </c>
      <c r="T203" s="6">
        <v>30796</v>
      </c>
      <c r="U203" s="6">
        <v>0.72789999999999999</v>
      </c>
      <c r="V203" s="6">
        <v>1</v>
      </c>
      <c r="W203" s="6">
        <v>0.38200000000000001</v>
      </c>
      <c r="AE203" s="6">
        <v>7</v>
      </c>
      <c r="AF203" s="6">
        <v>28</v>
      </c>
      <c r="AG203" s="6">
        <v>119</v>
      </c>
      <c r="AH203" s="6">
        <v>53881</v>
      </c>
      <c r="AI203" s="6">
        <v>0.2059</v>
      </c>
      <c r="AJ203" s="6">
        <v>0.80410000000000004</v>
      </c>
      <c r="AK203" s="6">
        <v>0.66839999999999999</v>
      </c>
      <c r="AL203" s="6">
        <v>10</v>
      </c>
      <c r="AM203" s="6">
        <v>87</v>
      </c>
      <c r="AN203" s="6">
        <v>148</v>
      </c>
      <c r="AO203" s="6">
        <v>29630</v>
      </c>
      <c r="AP203" s="6">
        <v>0.63970000000000005</v>
      </c>
      <c r="AQ203" s="6">
        <v>1</v>
      </c>
      <c r="AR203" s="6">
        <v>0.36759999999999998</v>
      </c>
      <c r="AT203" s="6" t="str">
        <f t="shared" si="0"/>
        <v/>
      </c>
      <c r="AU203" s="6">
        <f t="shared" si="1"/>
        <v>402.69863013698631</v>
      </c>
      <c r="AV203" s="6">
        <f t="shared" si="2"/>
        <v>311.07070707070704</v>
      </c>
      <c r="AW203" s="7" t="str">
        <f t="shared" si="3"/>
        <v/>
      </c>
      <c r="AX203" s="6">
        <f t="shared" si="4"/>
        <v>1924.3214285714287</v>
      </c>
      <c r="AY203" s="6">
        <f t="shared" si="5"/>
        <v>340.57471264367814</v>
      </c>
      <c r="BA203" s="6">
        <f>VLOOKUP(A203, ALL_AP_DATA!$A$2:$F$3600, 6, FALSE)</f>
        <v>136</v>
      </c>
      <c r="BB203" s="6">
        <f>VLOOKUP(A203, projmetadata!$A$2:$D$2036, 4, FALSE)</f>
        <v>53580</v>
      </c>
      <c r="BC203" s="6" t="e">
        <f t="array" aca="1" ref="BC203" ca="1">_xludf.IFS(I203&lt;&gt;0, F203/I203, P203&lt;&gt;0, M203/P203, W203&lt;&gt;0, T203/W203, AD203&lt;&gt;0, AA203/AD203, AK203&lt;&gt;0, AH203/AK203, AR203&lt;&gt;0, AO203/AR203, TRUE, 0)</f>
        <v>#NAME?</v>
      </c>
      <c r="BE203" s="6" t="e">
        <f t="shared" ca="1" si="14"/>
        <v>#NAME?</v>
      </c>
      <c r="BF203" s="6" t="e">
        <f t="shared" ca="1" si="15"/>
        <v>#NAME?</v>
      </c>
      <c r="BG203" s="6"/>
      <c r="BH203" s="6">
        <f>VLOOKUP(A203, ALL_AP_DATA!$A$2:$D$3600, 3, FALSE)</f>
        <v>112</v>
      </c>
      <c r="BI203" s="6">
        <f>VLOOKUP(A203, ALL_AP_DATA!$A$2:$E$3600, 5, FALSE)</f>
        <v>80612</v>
      </c>
      <c r="BJ203" s="6">
        <f t="shared" si="9"/>
        <v>592.73529411764707</v>
      </c>
      <c r="BK203" s="6">
        <f t="shared" si="16"/>
        <v>0.82352941176470584</v>
      </c>
    </row>
    <row r="204" spans="1:63" ht="15.75" customHeight="1" x14ac:dyDescent="0.2">
      <c r="A204" s="6" t="s">
        <v>264</v>
      </c>
      <c r="B204" s="6" t="s">
        <v>64</v>
      </c>
      <c r="C204" s="6">
        <v>14</v>
      </c>
      <c r="D204" s="6">
        <v>350</v>
      </c>
      <c r="E204" s="6">
        <v>58</v>
      </c>
      <c r="F204" s="6">
        <v>4734</v>
      </c>
      <c r="G204" s="6">
        <v>0.25069999999999998</v>
      </c>
      <c r="H204" s="6">
        <v>0.39460000000000001</v>
      </c>
      <c r="I204" s="6">
        <v>0.33539999999999998</v>
      </c>
      <c r="Q204" s="6">
        <v>14</v>
      </c>
      <c r="R204" s="6">
        <v>55</v>
      </c>
      <c r="S204" s="6">
        <v>68</v>
      </c>
      <c r="T204" s="6">
        <v>6345</v>
      </c>
      <c r="U204" s="6">
        <v>3.9399999999999998E-2</v>
      </c>
      <c r="V204" s="6">
        <v>0.46260000000000001</v>
      </c>
      <c r="W204" s="6">
        <v>0.4496</v>
      </c>
      <c r="X204" s="6">
        <v>323</v>
      </c>
      <c r="Y204" s="6">
        <v>813</v>
      </c>
      <c r="Z204" s="6">
        <v>125</v>
      </c>
      <c r="AA204" s="6">
        <v>9965</v>
      </c>
      <c r="AB204" s="6">
        <v>0.58240000000000003</v>
      </c>
      <c r="AC204" s="6">
        <v>0.85029999999999994</v>
      </c>
      <c r="AD204" s="6">
        <v>0.70599999999999996</v>
      </c>
      <c r="AE204" s="6">
        <v>41</v>
      </c>
      <c r="AF204" s="6">
        <v>110</v>
      </c>
      <c r="AG204" s="6">
        <v>56</v>
      </c>
      <c r="AH204" s="6">
        <v>2868</v>
      </c>
      <c r="AI204" s="6">
        <v>7.8799999999999995E-2</v>
      </c>
      <c r="AJ204" s="6">
        <v>0.38100000000000001</v>
      </c>
      <c r="AK204" s="6">
        <v>0.20319999999999999</v>
      </c>
      <c r="AT204" s="6">
        <f t="shared" si="0"/>
        <v>13.525714285714285</v>
      </c>
      <c r="AU204" s="6" t="str">
        <f t="shared" si="1"/>
        <v/>
      </c>
      <c r="AV204" s="6">
        <f t="shared" si="2"/>
        <v>115.36363636363636</v>
      </c>
      <c r="AW204" s="7">
        <f t="shared" si="3"/>
        <v>12.257072570725708</v>
      </c>
      <c r="AX204" s="6">
        <f t="shared" si="4"/>
        <v>26.072727272727274</v>
      </c>
      <c r="AY204" s="6" t="str">
        <f t="shared" si="5"/>
        <v/>
      </c>
      <c r="BA204" s="6">
        <f>VLOOKUP(A204, ALL_AP_DATA!$A$2:$F$3600, 6, FALSE)</f>
        <v>1396</v>
      </c>
      <c r="BB204" s="6">
        <f>VLOOKUP(A204, projmetadata!$A$2:$D$2036, 4, FALSE)</f>
        <v>35698</v>
      </c>
      <c r="BC204" s="6" t="e">
        <f t="array" aca="1" ref="BC204" ca="1">_xludf.IFS(I204&lt;&gt;0, F204/I204, P204&lt;&gt;0, M204/P204, W204&lt;&gt;0, T204/W204, AD204&lt;&gt;0, AA204/AD204, AK204&lt;&gt;0, AH204/AK204, AR204&lt;&gt;0, AO204/AR204, TRUE, 0)</f>
        <v>#NAME?</v>
      </c>
      <c r="BE204" s="6" t="e">
        <f t="shared" ca="1" si="14"/>
        <v>#NAME?</v>
      </c>
      <c r="BF204" s="6" t="e">
        <f t="shared" ca="1" si="15"/>
        <v>#NAME?</v>
      </c>
      <c r="BG204" s="6"/>
      <c r="BH204" s="6">
        <f>VLOOKUP(A204, ALL_AP_DATA!$A$2:$D$3600, 3, FALSE)</f>
        <v>860</v>
      </c>
      <c r="BI204" s="6">
        <f>VLOOKUP(A204, ALL_AP_DATA!$A$2:$E$3600, 5, FALSE)</f>
        <v>14114</v>
      </c>
      <c r="BJ204" s="6">
        <f t="shared" si="9"/>
        <v>10.110315186246419</v>
      </c>
      <c r="BK204" s="6">
        <f t="shared" si="16"/>
        <v>0.61604584527220629</v>
      </c>
    </row>
    <row r="205" spans="1:63" ht="15.75" customHeight="1" x14ac:dyDescent="0.2">
      <c r="A205" s="6" t="s">
        <v>265</v>
      </c>
      <c r="B205" s="6" t="s">
        <v>64</v>
      </c>
      <c r="X205" s="6">
        <v>6</v>
      </c>
      <c r="Y205" s="6">
        <v>26</v>
      </c>
      <c r="Z205" s="6">
        <v>0</v>
      </c>
      <c r="AA205" s="6">
        <v>0</v>
      </c>
      <c r="AB205" s="6">
        <v>3.9300000000000002E-2</v>
      </c>
      <c r="AC205" s="6">
        <v>0</v>
      </c>
      <c r="AD205" s="6">
        <v>0</v>
      </c>
      <c r="AE205" s="6">
        <v>1</v>
      </c>
      <c r="AF205" s="6">
        <v>2</v>
      </c>
      <c r="AG205" s="6">
        <v>0</v>
      </c>
      <c r="AH205" s="6">
        <v>0</v>
      </c>
      <c r="AI205" s="6">
        <v>3.0000000000000001E-3</v>
      </c>
      <c r="AJ205" s="6">
        <v>0</v>
      </c>
      <c r="AK205" s="6">
        <v>0</v>
      </c>
      <c r="AT205" s="6" t="str">
        <f t="shared" si="0"/>
        <v/>
      </c>
      <c r="AU205" s="6" t="str">
        <f t="shared" si="1"/>
        <v/>
      </c>
      <c r="AV205" s="6" t="str">
        <f t="shared" si="2"/>
        <v/>
      </c>
      <c r="AW205" s="7">
        <f t="shared" si="3"/>
        <v>0</v>
      </c>
      <c r="AX205" s="6">
        <f t="shared" si="4"/>
        <v>0</v>
      </c>
      <c r="AY205" s="6" t="str">
        <f t="shared" si="5"/>
        <v/>
      </c>
      <c r="BA205" s="6">
        <f>VLOOKUP(A205, ALL_AP_DATA!$A$2:$F$3600, 6, FALSE)</f>
        <v>661</v>
      </c>
      <c r="BB205" s="6">
        <f>VLOOKUP(A205, projmetadata!$A$2:$D$2036, 4, FALSE)</f>
        <v>18026</v>
      </c>
      <c r="BC205" s="6" t="e">
        <f t="array" aca="1" ref="BC205" ca="1">_xludf.IFS(I205&lt;&gt;0, F205/I205, P205&lt;&gt;0, M205/P205, W205&lt;&gt;0, T205/W205, AD205&lt;&gt;0, AA205/AD205, AK205&lt;&gt;0, AH205/AK205, AR205&lt;&gt;0, AO205/AR205, TRUE, 0)</f>
        <v>#NAME?</v>
      </c>
      <c r="BE205" s="6" t="e">
        <f t="shared" ca="1" si="14"/>
        <v>#NAME?</v>
      </c>
      <c r="BF205" s="6" t="e">
        <f t="shared" ca="1" si="15"/>
        <v>#NAME?</v>
      </c>
      <c r="BG205" s="6"/>
      <c r="BH205" s="6">
        <f>VLOOKUP(A205, ALL_AP_DATA!$A$2:$D$3600, 3, FALSE)</f>
        <v>26</v>
      </c>
      <c r="BI205" s="6">
        <f>VLOOKUP(A205, ALL_AP_DATA!$A$2:$E$3600, 5, FALSE)</f>
        <v>2983</v>
      </c>
      <c r="BJ205" s="6">
        <f t="shared" si="9"/>
        <v>4.5128593040847198</v>
      </c>
      <c r="BK205" s="6">
        <f t="shared" si="16"/>
        <v>3.9334341906202726E-2</v>
      </c>
    </row>
    <row r="206" spans="1:63" ht="15.75" customHeight="1" x14ac:dyDescent="0.2">
      <c r="A206" s="6" t="s">
        <v>266</v>
      </c>
      <c r="B206" s="6" t="s">
        <v>64</v>
      </c>
      <c r="AE206" s="6">
        <v>1</v>
      </c>
      <c r="AF206" s="6">
        <v>3</v>
      </c>
      <c r="AG206" s="6">
        <v>0</v>
      </c>
      <c r="AH206" s="6">
        <v>0</v>
      </c>
      <c r="AI206" s="6">
        <v>1.9099999999999999E-2</v>
      </c>
      <c r="AJ206" s="6">
        <v>0</v>
      </c>
      <c r="AK206" s="6">
        <v>0</v>
      </c>
      <c r="AT206" s="6" t="str">
        <f t="shared" si="0"/>
        <v/>
      </c>
      <c r="AU206" s="6" t="str">
        <f t="shared" si="1"/>
        <v/>
      </c>
      <c r="AV206" s="6" t="str">
        <f t="shared" si="2"/>
        <v/>
      </c>
      <c r="AW206" s="7" t="str">
        <f t="shared" si="3"/>
        <v/>
      </c>
      <c r="AX206" s="6">
        <f t="shared" si="4"/>
        <v>0</v>
      </c>
      <c r="AY206" s="6" t="str">
        <f t="shared" si="5"/>
        <v/>
      </c>
      <c r="BA206" s="6">
        <f>VLOOKUP(A206, ALL_AP_DATA!$A$2:$F$3600, 6, FALSE)</f>
        <v>157</v>
      </c>
      <c r="BB206" s="6">
        <f>VLOOKUP(A206, projmetadata!$A$2:$D$2036, 4, FALSE)</f>
        <v>3529</v>
      </c>
      <c r="BC206" s="6" t="e">
        <f t="array" aca="1" ref="BC206" ca="1">_xludf.IFS(I206&lt;&gt;0, F206/I206, P206&lt;&gt;0, M206/P206, W206&lt;&gt;0, T206/W206, AD206&lt;&gt;0, AA206/AD206, AK206&lt;&gt;0, AH206/AK206, AR206&lt;&gt;0, AO206/AR206, TRUE, 0)</f>
        <v>#NAME?</v>
      </c>
      <c r="BE206" s="6" t="e">
        <f t="shared" ca="1" si="14"/>
        <v>#NAME?</v>
      </c>
      <c r="BF206" s="6" t="e">
        <f t="shared" ca="1" si="15"/>
        <v>#NAME?</v>
      </c>
      <c r="BG206" s="6"/>
      <c r="BH206" s="6">
        <f>VLOOKUP(A206, ALL_AP_DATA!$A$2:$D$3600, 3, FALSE)</f>
        <v>3</v>
      </c>
      <c r="BI206" s="6">
        <f>VLOOKUP(A206, ALL_AP_DATA!$A$2:$E$3600, 5, FALSE)</f>
        <v>485</v>
      </c>
      <c r="BJ206" s="6">
        <f t="shared" si="9"/>
        <v>3.089171974522293</v>
      </c>
      <c r="BK206" s="6">
        <f t="shared" si="16"/>
        <v>1.9108280254777069E-2</v>
      </c>
    </row>
    <row r="207" spans="1:63" ht="15.75" customHeight="1" x14ac:dyDescent="0.2">
      <c r="A207" s="6" t="s">
        <v>267</v>
      </c>
      <c r="B207" s="6" t="s">
        <v>64</v>
      </c>
      <c r="X207" s="6">
        <v>1</v>
      </c>
      <c r="Y207" s="6">
        <v>2</v>
      </c>
      <c r="Z207" s="6">
        <v>0</v>
      </c>
      <c r="AA207" s="6">
        <v>0</v>
      </c>
      <c r="AB207" s="6">
        <v>5.7000000000000002E-3</v>
      </c>
      <c r="AC207" s="6">
        <v>0</v>
      </c>
      <c r="AD207" s="6">
        <v>0</v>
      </c>
      <c r="AE207" s="6">
        <v>1</v>
      </c>
      <c r="AF207" s="6">
        <v>2</v>
      </c>
      <c r="AG207" s="6">
        <v>0</v>
      </c>
      <c r="AH207" s="6">
        <v>0</v>
      </c>
      <c r="AI207" s="6">
        <v>5.7000000000000002E-3</v>
      </c>
      <c r="AJ207" s="6">
        <v>0</v>
      </c>
      <c r="AK207" s="6">
        <v>0</v>
      </c>
      <c r="AT207" s="6" t="str">
        <f t="shared" si="0"/>
        <v/>
      </c>
      <c r="AU207" s="6" t="str">
        <f t="shared" si="1"/>
        <v/>
      </c>
      <c r="AV207" s="6" t="str">
        <f t="shared" si="2"/>
        <v/>
      </c>
      <c r="AW207" s="7">
        <f t="shared" si="3"/>
        <v>0</v>
      </c>
      <c r="AX207" s="6">
        <f t="shared" si="4"/>
        <v>0</v>
      </c>
      <c r="AY207" s="6" t="str">
        <f t="shared" si="5"/>
        <v/>
      </c>
      <c r="BA207" s="6">
        <f>VLOOKUP(A207, ALL_AP_DATA!$A$2:$F$3600, 6, FALSE)</f>
        <v>349</v>
      </c>
      <c r="BB207" s="6">
        <f>VLOOKUP(A207, projmetadata!$A$2:$D$2036, 4, FALSE)</f>
        <v>6820</v>
      </c>
      <c r="BC207" s="6" t="e">
        <f t="array" aca="1" ref="BC207" ca="1">_xludf.IFS(I207&lt;&gt;0, F207/I207, P207&lt;&gt;0, M207/P207, W207&lt;&gt;0, T207/W207, AD207&lt;&gt;0, AA207/AD207, AK207&lt;&gt;0, AH207/AK207, AR207&lt;&gt;0, AO207/AR207, TRUE, 0)</f>
        <v>#NAME?</v>
      </c>
      <c r="BE207" s="6" t="e">
        <f t="shared" ca="1" si="14"/>
        <v>#NAME?</v>
      </c>
      <c r="BF207" s="6" t="e">
        <f t="shared" ca="1" si="15"/>
        <v>#NAME?</v>
      </c>
      <c r="BG207" s="6"/>
      <c r="BH207" s="6">
        <f>VLOOKUP(A207, ALL_AP_DATA!$A$2:$D$3600, 3, FALSE)</f>
        <v>2</v>
      </c>
      <c r="BI207" s="6">
        <f>VLOOKUP(A207, ALL_AP_DATA!$A$2:$E$3600, 5, FALSE)</f>
        <v>0</v>
      </c>
      <c r="BJ207" s="6">
        <f t="shared" si="9"/>
        <v>0</v>
      </c>
      <c r="BK207" s="6">
        <f t="shared" si="16"/>
        <v>5.7306590257879654E-3</v>
      </c>
    </row>
    <row r="208" spans="1:63" ht="15.75" customHeight="1" x14ac:dyDescent="0.2">
      <c r="A208" s="6" t="s">
        <v>268</v>
      </c>
      <c r="B208" s="6" t="s">
        <v>64</v>
      </c>
      <c r="C208" s="6">
        <v>4</v>
      </c>
      <c r="D208" s="6">
        <v>18</v>
      </c>
      <c r="E208" s="6">
        <v>0</v>
      </c>
      <c r="F208" s="6">
        <v>0</v>
      </c>
      <c r="G208" s="6">
        <v>0.1023</v>
      </c>
      <c r="H208" s="6">
        <v>0</v>
      </c>
      <c r="I208" s="6">
        <v>0</v>
      </c>
      <c r="X208" s="6">
        <v>6</v>
      </c>
      <c r="Y208" s="6">
        <v>30</v>
      </c>
      <c r="Z208" s="6">
        <v>0</v>
      </c>
      <c r="AA208" s="6">
        <v>0</v>
      </c>
      <c r="AB208" s="6">
        <v>0.17050000000000001</v>
      </c>
      <c r="AC208" s="6">
        <v>0</v>
      </c>
      <c r="AD208" s="6">
        <v>0</v>
      </c>
      <c r="AE208" s="6">
        <v>12</v>
      </c>
      <c r="AF208" s="6">
        <v>88</v>
      </c>
      <c r="AG208" s="6">
        <v>0</v>
      </c>
      <c r="AH208" s="6">
        <v>0</v>
      </c>
      <c r="AI208" s="6">
        <v>0.5</v>
      </c>
      <c r="AJ208" s="6">
        <v>0</v>
      </c>
      <c r="AK208" s="6">
        <v>0</v>
      </c>
      <c r="AT208" s="6">
        <f t="shared" si="0"/>
        <v>0</v>
      </c>
      <c r="AU208" s="6" t="str">
        <f t="shared" si="1"/>
        <v/>
      </c>
      <c r="AV208" s="6" t="str">
        <f t="shared" si="2"/>
        <v/>
      </c>
      <c r="AW208" s="7">
        <f t="shared" si="3"/>
        <v>0</v>
      </c>
      <c r="AX208" s="6">
        <f t="shared" si="4"/>
        <v>0</v>
      </c>
      <c r="AY208" s="6" t="str">
        <f t="shared" si="5"/>
        <v/>
      </c>
      <c r="BA208" s="6">
        <f>VLOOKUP(A208, ALL_AP_DATA!$A$2:$F$3600, 6, FALSE)</f>
        <v>176</v>
      </c>
      <c r="BB208" s="6">
        <f>VLOOKUP(A208, projmetadata!$A$2:$D$2036, 4, FALSE)</f>
        <v>16633</v>
      </c>
      <c r="BC208" s="6" t="e">
        <f t="array" aca="1" ref="BC208" ca="1">_xludf.IFS(I208&lt;&gt;0, F208/I208, P208&lt;&gt;0, M208/P208, W208&lt;&gt;0, T208/W208, AD208&lt;&gt;0, AA208/AD208, AK208&lt;&gt;0, AH208/AK208, AR208&lt;&gt;0, AO208/AR208, TRUE, 0)</f>
        <v>#NAME?</v>
      </c>
      <c r="BE208" s="6" t="e">
        <f t="shared" ca="1" si="14"/>
        <v>#NAME?</v>
      </c>
      <c r="BF208" s="6" t="e">
        <f t="shared" ca="1" si="15"/>
        <v>#NAME?</v>
      </c>
      <c r="BG208" s="6"/>
      <c r="BH208" s="6">
        <f>VLOOKUP(A208, ALL_AP_DATA!$A$2:$D$3600, 3, FALSE)</f>
        <v>111</v>
      </c>
      <c r="BI208" s="6">
        <f>VLOOKUP(A208, ALL_AP_DATA!$A$2:$E$3600, 5, FALSE)</f>
        <v>0</v>
      </c>
      <c r="BJ208" s="6">
        <f t="shared" si="9"/>
        <v>0</v>
      </c>
      <c r="BK208" s="6">
        <f t="shared" si="16"/>
        <v>0.63068181818181823</v>
      </c>
    </row>
    <row r="209" spans="1:63" ht="15.75" customHeight="1" x14ac:dyDescent="0.2">
      <c r="A209" s="6" t="s">
        <v>269</v>
      </c>
      <c r="B209" s="6" t="s">
        <v>64</v>
      </c>
      <c r="C209" s="6">
        <v>2</v>
      </c>
      <c r="D209" s="6">
        <v>4</v>
      </c>
      <c r="E209" s="6">
        <v>2</v>
      </c>
      <c r="F209" s="6">
        <v>180</v>
      </c>
      <c r="G209" s="6">
        <v>2.1999999999999999E-2</v>
      </c>
      <c r="H209" s="6">
        <v>6.0600000000000001E-2</v>
      </c>
      <c r="I209" s="6">
        <v>2.4299999999999999E-2</v>
      </c>
      <c r="Q209" s="6">
        <v>11</v>
      </c>
      <c r="R209" s="6">
        <v>36</v>
      </c>
      <c r="S209" s="6">
        <v>21</v>
      </c>
      <c r="T209" s="6">
        <v>4262</v>
      </c>
      <c r="U209" s="6">
        <v>0.1978</v>
      </c>
      <c r="V209" s="6">
        <v>0.63639999999999997</v>
      </c>
      <c r="W209" s="6">
        <v>0.57630000000000003</v>
      </c>
      <c r="X209" s="6">
        <v>4</v>
      </c>
      <c r="Y209" s="6">
        <v>44</v>
      </c>
      <c r="Z209" s="6">
        <v>12</v>
      </c>
      <c r="AA209" s="6">
        <v>957</v>
      </c>
      <c r="AB209" s="6">
        <v>0.24179999999999999</v>
      </c>
      <c r="AC209" s="6">
        <v>0.36359999999999998</v>
      </c>
      <c r="AD209" s="6">
        <v>0.12939999999999999</v>
      </c>
      <c r="AE209" s="6">
        <v>14</v>
      </c>
      <c r="AF209" s="6">
        <v>40</v>
      </c>
      <c r="AG209" s="6">
        <v>16</v>
      </c>
      <c r="AH209" s="6">
        <v>1420</v>
      </c>
      <c r="AI209" s="6">
        <v>0.2198</v>
      </c>
      <c r="AJ209" s="6">
        <v>0.48480000000000001</v>
      </c>
      <c r="AK209" s="6">
        <v>0.192</v>
      </c>
      <c r="AT209" s="6">
        <f t="shared" si="0"/>
        <v>45</v>
      </c>
      <c r="AU209" s="6" t="str">
        <f t="shared" si="1"/>
        <v/>
      </c>
      <c r="AV209" s="6">
        <f t="shared" si="2"/>
        <v>118.38888888888889</v>
      </c>
      <c r="AW209" s="7">
        <f t="shared" si="3"/>
        <v>21.75</v>
      </c>
      <c r="AX209" s="6">
        <f t="shared" si="4"/>
        <v>35.5</v>
      </c>
      <c r="AY209" s="6" t="str">
        <f t="shared" si="5"/>
        <v/>
      </c>
      <c r="BA209" s="6">
        <f>VLOOKUP(A209, ALL_AP_DATA!$A$2:$F$3600, 6, FALSE)</f>
        <v>182</v>
      </c>
      <c r="BB209" s="6">
        <f>VLOOKUP(A209, projmetadata!$A$2:$D$2036, 4, FALSE)</f>
        <v>11467</v>
      </c>
      <c r="BC209" s="6" t="e">
        <f t="array" aca="1" ref="BC209" ca="1">_xludf.IFS(I209&lt;&gt;0, F209/I209, P209&lt;&gt;0, M209/P209, W209&lt;&gt;0, T209/W209, AD209&lt;&gt;0, AA209/AD209, AK209&lt;&gt;0, AH209/AK209, AR209&lt;&gt;0, AO209/AR209, TRUE, 0)</f>
        <v>#NAME?</v>
      </c>
      <c r="BE209" s="6" t="e">
        <f t="shared" ca="1" si="14"/>
        <v>#NAME?</v>
      </c>
      <c r="BF209" s="6" t="e">
        <f t="shared" ca="1" si="15"/>
        <v>#NAME?</v>
      </c>
      <c r="BG209" s="6"/>
      <c r="BH209" s="6">
        <f>VLOOKUP(A209, ALL_AP_DATA!$A$2:$D$3600, 3, FALSE)</f>
        <v>87</v>
      </c>
      <c r="BI209" s="6">
        <f>VLOOKUP(A209, ALL_AP_DATA!$A$2:$E$3600, 5, FALSE)</f>
        <v>7396</v>
      </c>
      <c r="BJ209" s="6">
        <f t="shared" si="9"/>
        <v>40.637362637362635</v>
      </c>
      <c r="BK209" s="6">
        <f t="shared" si="16"/>
        <v>0.47802197802197804</v>
      </c>
    </row>
    <row r="210" spans="1:63" ht="15.75" customHeight="1" x14ac:dyDescent="0.2">
      <c r="A210" s="6" t="s">
        <v>270</v>
      </c>
      <c r="B210" s="6" t="s">
        <v>61</v>
      </c>
      <c r="J210" s="6">
        <v>12</v>
      </c>
      <c r="K210" s="6">
        <v>52</v>
      </c>
      <c r="L210" s="6">
        <v>465</v>
      </c>
      <c r="M210" s="6">
        <v>20716</v>
      </c>
      <c r="N210" s="6">
        <v>6.4600000000000005E-2</v>
      </c>
      <c r="O210" s="6">
        <v>0.75119999999999998</v>
      </c>
      <c r="P210" s="6">
        <v>0.59809999999999997</v>
      </c>
      <c r="Q210" s="6">
        <v>19</v>
      </c>
      <c r="R210" s="6">
        <v>86</v>
      </c>
      <c r="S210" s="6">
        <v>519</v>
      </c>
      <c r="T210" s="6">
        <v>21894</v>
      </c>
      <c r="U210" s="6">
        <v>0.10680000000000001</v>
      </c>
      <c r="V210" s="6">
        <v>0.83840000000000003</v>
      </c>
      <c r="W210" s="6">
        <v>0.6321</v>
      </c>
      <c r="X210" s="6">
        <v>180</v>
      </c>
      <c r="Y210" s="6">
        <v>499</v>
      </c>
      <c r="Z210" s="6">
        <v>451</v>
      </c>
      <c r="AA210" s="6">
        <v>29119</v>
      </c>
      <c r="AB210" s="6">
        <v>0.61990000000000001</v>
      </c>
      <c r="AC210" s="6">
        <v>0.72860000000000003</v>
      </c>
      <c r="AD210" s="6">
        <v>0.8407</v>
      </c>
      <c r="AE210" s="6">
        <v>5</v>
      </c>
      <c r="AF210" s="6">
        <v>28</v>
      </c>
      <c r="AG210" s="6">
        <v>2</v>
      </c>
      <c r="AH210" s="6">
        <v>10</v>
      </c>
      <c r="AI210" s="6">
        <v>3.4799999999999998E-2</v>
      </c>
      <c r="AJ210" s="6">
        <v>3.2000000000000002E-3</v>
      </c>
      <c r="AK210" s="6">
        <v>2.9999999999999997E-4</v>
      </c>
      <c r="AL210" s="6">
        <v>1</v>
      </c>
      <c r="AM210" s="6">
        <v>17</v>
      </c>
      <c r="AN210" s="6">
        <v>272</v>
      </c>
      <c r="AO210" s="6">
        <v>13384</v>
      </c>
      <c r="AP210" s="6">
        <v>2.1100000000000001E-2</v>
      </c>
      <c r="AQ210" s="6">
        <v>0.43940000000000001</v>
      </c>
      <c r="AR210" s="6">
        <v>0.38640000000000002</v>
      </c>
      <c r="AT210" s="6" t="str">
        <f t="shared" si="0"/>
        <v/>
      </c>
      <c r="AU210" s="6">
        <f t="shared" si="1"/>
        <v>398.38461538461536</v>
      </c>
      <c r="AV210" s="6">
        <f t="shared" si="2"/>
        <v>254.58139534883722</v>
      </c>
      <c r="AW210" s="7">
        <f t="shared" si="3"/>
        <v>58.354709418837672</v>
      </c>
      <c r="AX210" s="6">
        <f t="shared" si="4"/>
        <v>0.35714285714285715</v>
      </c>
      <c r="AY210" s="6">
        <f t="shared" si="5"/>
        <v>787.29411764705878</v>
      </c>
      <c r="BA210" s="6">
        <f>VLOOKUP(A210, ALL_AP_DATA!$A$2:$F$3600, 6, FALSE)</f>
        <v>805</v>
      </c>
      <c r="BB210" s="6">
        <f>VLOOKUP(A210, projmetadata!$A$2:$D$2036, 4, FALSE)</f>
        <v>145783</v>
      </c>
      <c r="BC210" s="6" t="e">
        <f t="array" aca="1" ref="BC210" ca="1">_xludf.IFS(I210&lt;&gt;0, F210/I210, P210&lt;&gt;0, M210/P210, W210&lt;&gt;0, T210/W210, AD210&lt;&gt;0, AA210/AD210, AK210&lt;&gt;0, AH210/AK210, AR210&lt;&gt;0, AO210/AR210, TRUE, 0)</f>
        <v>#NAME?</v>
      </c>
      <c r="BE210" s="6" t="e">
        <f t="shared" ca="1" si="14"/>
        <v>#NAME?</v>
      </c>
      <c r="BF210" s="6" t="e">
        <f t="shared" ca="1" si="15"/>
        <v>#NAME?</v>
      </c>
      <c r="BG210" s="6"/>
      <c r="BH210" s="6">
        <f>VLOOKUP(A210, ALL_AP_DATA!$A$2:$D$3600, 3, FALSE)</f>
        <v>528</v>
      </c>
      <c r="BI210" s="6">
        <f>VLOOKUP(A210, ALL_AP_DATA!$A$2:$E$3600, 5, FALSE)</f>
        <v>34635</v>
      </c>
      <c r="BJ210" s="6">
        <f t="shared" si="9"/>
        <v>43.024844720496894</v>
      </c>
      <c r="BK210" s="6">
        <f t="shared" si="16"/>
        <v>0.65590062111801239</v>
      </c>
    </row>
    <row r="211" spans="1:63" ht="15.75" customHeight="1" x14ac:dyDescent="0.2">
      <c r="A211" s="6" t="s">
        <v>271</v>
      </c>
      <c r="B211" s="6" t="s">
        <v>64</v>
      </c>
      <c r="C211" s="6">
        <v>4</v>
      </c>
      <c r="D211" s="6">
        <v>115</v>
      </c>
      <c r="E211" s="6">
        <v>97</v>
      </c>
      <c r="F211" s="6">
        <v>6028</v>
      </c>
      <c r="G211" s="6">
        <v>0.37580000000000002</v>
      </c>
      <c r="H211" s="6">
        <v>0.86609999999999998</v>
      </c>
      <c r="I211" s="6">
        <v>0.46200000000000002</v>
      </c>
      <c r="J211" s="6">
        <v>3</v>
      </c>
      <c r="K211" s="6">
        <v>29</v>
      </c>
      <c r="L211" s="6">
        <v>78</v>
      </c>
      <c r="M211" s="6">
        <v>5749</v>
      </c>
      <c r="N211" s="6">
        <v>9.4799999999999995E-2</v>
      </c>
      <c r="O211" s="6">
        <v>0.69640000000000002</v>
      </c>
      <c r="P211" s="6">
        <v>0.44059999999999999</v>
      </c>
      <c r="Q211" s="6">
        <v>19</v>
      </c>
      <c r="R211" s="6">
        <v>79</v>
      </c>
      <c r="S211" s="6">
        <v>101</v>
      </c>
      <c r="T211" s="6">
        <v>9880</v>
      </c>
      <c r="U211" s="6">
        <v>0.25819999999999999</v>
      </c>
      <c r="V211" s="6">
        <v>0.90180000000000005</v>
      </c>
      <c r="W211" s="6">
        <v>0.75729999999999997</v>
      </c>
      <c r="X211" s="6">
        <v>33</v>
      </c>
      <c r="Y211" s="6">
        <v>172</v>
      </c>
      <c r="Z211" s="6">
        <v>91</v>
      </c>
      <c r="AA211" s="6">
        <v>6340</v>
      </c>
      <c r="AB211" s="6">
        <v>0.56210000000000004</v>
      </c>
      <c r="AC211" s="6">
        <v>0.8125</v>
      </c>
      <c r="AD211" s="6">
        <v>0.4859</v>
      </c>
      <c r="AE211" s="6">
        <v>43</v>
      </c>
      <c r="AF211" s="6">
        <v>150</v>
      </c>
      <c r="AG211" s="6">
        <v>109</v>
      </c>
      <c r="AH211" s="6">
        <v>9236</v>
      </c>
      <c r="AI211" s="6">
        <v>0.49020000000000002</v>
      </c>
      <c r="AJ211" s="6">
        <v>0.97319999999999995</v>
      </c>
      <c r="AK211" s="6">
        <v>0.70789999999999997</v>
      </c>
      <c r="AL211" s="6">
        <v>3</v>
      </c>
      <c r="AM211" s="6">
        <v>32</v>
      </c>
      <c r="AN211" s="6">
        <v>77</v>
      </c>
      <c r="AO211" s="6">
        <v>5979</v>
      </c>
      <c r="AP211" s="6">
        <v>0.1046</v>
      </c>
      <c r="AQ211" s="6">
        <v>0.6875</v>
      </c>
      <c r="AR211" s="6">
        <v>0.45829999999999999</v>
      </c>
      <c r="AT211" s="6">
        <f t="shared" si="0"/>
        <v>52.417391304347824</v>
      </c>
      <c r="AU211" s="6">
        <f t="shared" si="1"/>
        <v>198.24137931034483</v>
      </c>
      <c r="AV211" s="6">
        <f t="shared" si="2"/>
        <v>125.0632911392405</v>
      </c>
      <c r="AW211" s="7">
        <f t="shared" si="3"/>
        <v>36.860465116279073</v>
      </c>
      <c r="AX211" s="6">
        <f t="shared" si="4"/>
        <v>61.573333333333331</v>
      </c>
      <c r="AY211" s="6">
        <f t="shared" si="5"/>
        <v>186.84375</v>
      </c>
      <c r="BA211" s="6">
        <f>VLOOKUP(A211, ALL_AP_DATA!$A$2:$F$3600, 6, FALSE)</f>
        <v>306</v>
      </c>
      <c r="BB211" s="6">
        <f>VLOOKUP(A211, projmetadata!$A$2:$D$2036, 4, FALSE)</f>
        <v>23808</v>
      </c>
      <c r="BC211" s="6" t="e">
        <f t="array" aca="1" ref="BC211" ca="1">_xludf.IFS(I211&lt;&gt;0, F211/I211, P211&lt;&gt;0, M211/P211, W211&lt;&gt;0, T211/W211, AD211&lt;&gt;0, AA211/AD211, AK211&lt;&gt;0, AH211/AK211, AR211&lt;&gt;0, AO211/AR211, TRUE, 0)</f>
        <v>#NAME?</v>
      </c>
      <c r="BE211" s="6" t="e">
        <f t="shared" ca="1" si="14"/>
        <v>#NAME?</v>
      </c>
      <c r="BF211" s="6" t="e">
        <f t="shared" ca="1" si="15"/>
        <v>#NAME?</v>
      </c>
      <c r="BG211" s="6"/>
      <c r="BH211" s="6">
        <f>VLOOKUP(A211, ALL_AP_DATA!$A$2:$D$3600, 3, FALSE)</f>
        <v>243</v>
      </c>
      <c r="BI211" s="6">
        <f>VLOOKUP(A211, ALL_AP_DATA!$A$2:$E$3600, 5, FALSE)</f>
        <v>13047</v>
      </c>
      <c r="BJ211" s="6">
        <f t="shared" si="9"/>
        <v>42.637254901960787</v>
      </c>
      <c r="BK211" s="6">
        <f t="shared" si="16"/>
        <v>0.79411764705882348</v>
      </c>
    </row>
    <row r="212" spans="1:63" ht="15.75" customHeight="1" x14ac:dyDescent="0.2">
      <c r="A212" s="6" t="s">
        <v>272</v>
      </c>
      <c r="B212" s="6" t="s">
        <v>64</v>
      </c>
      <c r="C212" s="6">
        <v>31</v>
      </c>
      <c r="D212" s="6">
        <v>899</v>
      </c>
      <c r="E212" s="6">
        <v>34</v>
      </c>
      <c r="F212" s="6">
        <v>7336</v>
      </c>
      <c r="G212" s="6">
        <v>0.48520000000000002</v>
      </c>
      <c r="H212" s="6">
        <v>1</v>
      </c>
      <c r="I212" s="6">
        <v>0.99880000000000002</v>
      </c>
      <c r="J212" s="6">
        <v>11</v>
      </c>
      <c r="K212" s="6">
        <v>35</v>
      </c>
      <c r="L212" s="6">
        <v>29</v>
      </c>
      <c r="M212" s="6">
        <v>5984</v>
      </c>
      <c r="N212" s="6">
        <v>1.89E-2</v>
      </c>
      <c r="O212" s="6">
        <v>0.85289999999999999</v>
      </c>
      <c r="P212" s="6">
        <v>0.81469999999999998</v>
      </c>
      <c r="Q212" s="6">
        <v>7</v>
      </c>
      <c r="R212" s="6">
        <v>35</v>
      </c>
      <c r="S212" s="6">
        <v>29</v>
      </c>
      <c r="T212" s="6">
        <v>5927</v>
      </c>
      <c r="U212" s="6">
        <v>1.89E-2</v>
      </c>
      <c r="V212" s="6">
        <v>0.85289999999999999</v>
      </c>
      <c r="W212" s="6">
        <v>0.80689999999999995</v>
      </c>
      <c r="X212" s="6">
        <v>117</v>
      </c>
      <c r="Y212" s="6">
        <v>1287</v>
      </c>
      <c r="Z212" s="6">
        <v>34</v>
      </c>
      <c r="AA212" s="6">
        <v>7341</v>
      </c>
      <c r="AB212" s="6">
        <v>0.69450000000000001</v>
      </c>
      <c r="AC212" s="6">
        <v>1</v>
      </c>
      <c r="AD212" s="6">
        <v>0.99950000000000006</v>
      </c>
      <c r="AE212" s="6">
        <v>171</v>
      </c>
      <c r="AF212" s="6">
        <v>828</v>
      </c>
      <c r="AG212" s="6">
        <v>34</v>
      </c>
      <c r="AH212" s="6">
        <v>6938</v>
      </c>
      <c r="AI212" s="6">
        <v>0.44679999999999997</v>
      </c>
      <c r="AJ212" s="6">
        <v>1</v>
      </c>
      <c r="AK212" s="6">
        <v>0.9446</v>
      </c>
      <c r="AL212" s="6">
        <v>6</v>
      </c>
      <c r="AM212" s="6">
        <v>39</v>
      </c>
      <c r="AN212" s="6">
        <v>29</v>
      </c>
      <c r="AO212" s="6">
        <v>6230</v>
      </c>
      <c r="AP212" s="6">
        <v>2.1000000000000001E-2</v>
      </c>
      <c r="AQ212" s="6">
        <v>0.85289999999999999</v>
      </c>
      <c r="AR212" s="6">
        <v>0.84819999999999995</v>
      </c>
      <c r="AT212" s="6">
        <f t="shared" si="0"/>
        <v>8.1601779755283648</v>
      </c>
      <c r="AU212" s="6">
        <f t="shared" si="1"/>
        <v>170.97142857142856</v>
      </c>
      <c r="AV212" s="6">
        <f t="shared" si="2"/>
        <v>169.34285714285716</v>
      </c>
      <c r="AW212" s="7">
        <f t="shared" si="3"/>
        <v>5.7039627039627039</v>
      </c>
      <c r="AX212" s="6">
        <f t="shared" si="4"/>
        <v>8.379227053140097</v>
      </c>
      <c r="AY212" s="6">
        <f t="shared" si="5"/>
        <v>159.74358974358975</v>
      </c>
      <c r="BA212" s="6">
        <f>VLOOKUP(A212, ALL_AP_DATA!$A$2:$F$3600, 6, FALSE)</f>
        <v>1853</v>
      </c>
      <c r="BB212" s="6">
        <f>VLOOKUP(A212, projmetadata!$A$2:$D$2036, 4, FALSE)</f>
        <v>776811</v>
      </c>
      <c r="BC212" s="6" t="e">
        <f t="array" aca="1" ref="BC212" ca="1">_xludf.IFS(I212&lt;&gt;0, F212/I212, P212&lt;&gt;0, M212/P212, W212&lt;&gt;0, T212/W212, AD212&lt;&gt;0, AA212/AD212, AK212&lt;&gt;0, AH212/AK212, AR212&lt;&gt;0, AO212/AR212, TRUE, 0)</f>
        <v>#NAME?</v>
      </c>
      <c r="BE212" s="6" t="e">
        <f t="shared" ca="1" si="14"/>
        <v>#NAME?</v>
      </c>
      <c r="BF212" s="6" t="e">
        <f t="shared" ca="1" si="15"/>
        <v>#NAME?</v>
      </c>
      <c r="BG212" s="6"/>
      <c r="BH212" s="6">
        <f>VLOOKUP(A212, ALL_AP_DATA!$A$2:$D$3600, 3, FALSE)</f>
        <v>1502</v>
      </c>
      <c r="BI212" s="6">
        <f>VLOOKUP(A212, ALL_AP_DATA!$A$2:$E$3600, 5, FALSE)</f>
        <v>7345</v>
      </c>
      <c r="BJ212" s="6">
        <f t="shared" si="9"/>
        <v>3.9638424177010254</v>
      </c>
      <c r="BK212" s="6">
        <f t="shared" si="16"/>
        <v>0.81057744198596871</v>
      </c>
    </row>
    <row r="213" spans="1:63" ht="15.75" customHeight="1" x14ac:dyDescent="0.2">
      <c r="A213" s="6" t="s">
        <v>273</v>
      </c>
      <c r="B213" s="6" t="s">
        <v>61</v>
      </c>
      <c r="X213" s="6">
        <v>8</v>
      </c>
      <c r="Y213" s="6">
        <v>79</v>
      </c>
      <c r="Z213" s="6">
        <v>0</v>
      </c>
      <c r="AA213" s="6">
        <v>0</v>
      </c>
      <c r="AB213" s="6">
        <v>0.55630000000000002</v>
      </c>
      <c r="AC213" s="6">
        <v>0</v>
      </c>
      <c r="AD213" s="6">
        <v>0</v>
      </c>
      <c r="AE213" s="6">
        <v>2</v>
      </c>
      <c r="AF213" s="6">
        <v>7</v>
      </c>
      <c r="AG213" s="6">
        <v>0</v>
      </c>
      <c r="AH213" s="6">
        <v>0</v>
      </c>
      <c r="AI213" s="6">
        <v>4.9299999999999997E-2</v>
      </c>
      <c r="AJ213" s="6">
        <v>0</v>
      </c>
      <c r="AK213" s="6">
        <v>0</v>
      </c>
      <c r="AT213" s="6" t="str">
        <f t="shared" si="0"/>
        <v/>
      </c>
      <c r="AU213" s="6" t="str">
        <f t="shared" si="1"/>
        <v/>
      </c>
      <c r="AV213" s="6" t="str">
        <f t="shared" si="2"/>
        <v/>
      </c>
      <c r="AW213" s="7">
        <f t="shared" si="3"/>
        <v>0</v>
      </c>
      <c r="AX213" s="6">
        <f t="shared" si="4"/>
        <v>0</v>
      </c>
      <c r="AY213" s="6" t="str">
        <f t="shared" si="5"/>
        <v/>
      </c>
      <c r="BA213" s="6">
        <f>VLOOKUP(A213, ALL_AP_DATA!$A$2:$F$3600, 6, FALSE)</f>
        <v>142</v>
      </c>
      <c r="BB213" s="6">
        <f>VLOOKUP(A213, projmetadata!$A$2:$D$2036, 4, FALSE)</f>
        <v>33659</v>
      </c>
      <c r="BC213" s="6" t="e">
        <f t="array" aca="1" ref="BC213" ca="1">_xludf.IFS(I213&lt;&gt;0, F213/I213, P213&lt;&gt;0, M213/P213, W213&lt;&gt;0, T213/W213, AD213&lt;&gt;0, AA213/AD213, AK213&lt;&gt;0, AH213/AK213, AR213&lt;&gt;0, AO213/AR213, TRUE, 0)</f>
        <v>#NAME?</v>
      </c>
      <c r="BE213" s="6" t="e">
        <f t="shared" ca="1" si="14"/>
        <v>#NAME?</v>
      </c>
      <c r="BF213" s="6" t="e">
        <f t="shared" ca="1" si="15"/>
        <v>#NAME?</v>
      </c>
      <c r="BG213" s="6"/>
      <c r="BH213" s="6">
        <f>VLOOKUP(A213, ALL_AP_DATA!$A$2:$D$3600, 3, FALSE)</f>
        <v>79</v>
      </c>
      <c r="BI213" s="6">
        <f>VLOOKUP(A213, ALL_AP_DATA!$A$2:$E$3600, 5, FALSE)</f>
        <v>88</v>
      </c>
      <c r="BJ213" s="6">
        <f t="shared" si="9"/>
        <v>0.61971830985915488</v>
      </c>
      <c r="BK213" s="6">
        <f t="shared" si="16"/>
        <v>0.55633802816901412</v>
      </c>
    </row>
    <row r="214" spans="1:63" ht="15.75" customHeight="1" x14ac:dyDescent="0.2">
      <c r="A214" s="6" t="s">
        <v>274</v>
      </c>
      <c r="B214" s="6" t="s">
        <v>61</v>
      </c>
      <c r="C214" s="6">
        <v>2</v>
      </c>
      <c r="D214" s="6">
        <v>4</v>
      </c>
      <c r="E214" s="6">
        <v>3</v>
      </c>
      <c r="F214" s="6">
        <v>84</v>
      </c>
      <c r="G214" s="6">
        <v>1.21E-2</v>
      </c>
      <c r="H214" s="6">
        <v>5.7700000000000001E-2</v>
      </c>
      <c r="I214" s="6">
        <v>2.0000000000000001E-4</v>
      </c>
      <c r="Q214" s="6">
        <v>10</v>
      </c>
      <c r="R214" s="6">
        <v>39</v>
      </c>
      <c r="S214" s="6">
        <v>31</v>
      </c>
      <c r="T214" s="6">
        <v>36731</v>
      </c>
      <c r="U214" s="6">
        <v>0.1178</v>
      </c>
      <c r="V214" s="6">
        <v>0.59619999999999995</v>
      </c>
      <c r="W214" s="6">
        <v>0.10249999999999999</v>
      </c>
      <c r="X214" s="6">
        <v>4</v>
      </c>
      <c r="Y214" s="6">
        <v>29</v>
      </c>
      <c r="Z214" s="6">
        <v>11</v>
      </c>
      <c r="AA214" s="6">
        <v>194</v>
      </c>
      <c r="AB214" s="6">
        <v>8.7599999999999997E-2</v>
      </c>
      <c r="AC214" s="6">
        <v>0.21149999999999999</v>
      </c>
      <c r="AD214" s="6">
        <v>5.0000000000000001E-4</v>
      </c>
      <c r="AE214" s="6">
        <v>5</v>
      </c>
      <c r="AF214" s="6">
        <v>119</v>
      </c>
      <c r="AG214" s="6">
        <v>42</v>
      </c>
      <c r="AH214" s="6">
        <v>8635</v>
      </c>
      <c r="AI214" s="6">
        <v>0.35949999999999999</v>
      </c>
      <c r="AJ214" s="6">
        <v>0.80769999999999997</v>
      </c>
      <c r="AK214" s="6">
        <v>2.41E-2</v>
      </c>
      <c r="AT214" s="6">
        <f t="shared" si="0"/>
        <v>21</v>
      </c>
      <c r="AU214" s="6" t="str">
        <f t="shared" si="1"/>
        <v/>
      </c>
      <c r="AV214" s="6">
        <f t="shared" si="2"/>
        <v>941.82051282051282</v>
      </c>
      <c r="AW214" s="7">
        <f t="shared" si="3"/>
        <v>6.6896551724137927</v>
      </c>
      <c r="AX214" s="6">
        <f t="shared" si="4"/>
        <v>72.563025210084035</v>
      </c>
      <c r="AY214" s="6" t="str">
        <f t="shared" si="5"/>
        <v/>
      </c>
      <c r="BA214" s="6">
        <f>VLOOKUP(A214, ALL_AP_DATA!$A$2:$F$3600, 6, FALSE)</f>
        <v>331</v>
      </c>
      <c r="BB214" s="6">
        <f>VLOOKUP(A214, projmetadata!$A$2:$D$2036, 4, FALSE)</f>
        <v>1141863</v>
      </c>
      <c r="BC214" s="6" t="e">
        <f t="array" aca="1" ref="BC214" ca="1">_xludf.IFS(I214&lt;&gt;0, F214/I214, P214&lt;&gt;0, M214/P214, W214&lt;&gt;0, T214/W214, AD214&lt;&gt;0, AA214/AD214, AK214&lt;&gt;0, AH214/AK214, AR214&lt;&gt;0, AO214/AR214, TRUE, 0)</f>
        <v>#NAME?</v>
      </c>
      <c r="BE214" s="6" t="e">
        <f t="shared" ca="1" si="14"/>
        <v>#NAME?</v>
      </c>
      <c r="BF214" s="6" t="e">
        <f t="shared" ca="1" si="15"/>
        <v>#NAME?</v>
      </c>
      <c r="BG214" s="6"/>
      <c r="BH214" s="6">
        <f>VLOOKUP(A214, ALL_AP_DATA!$A$2:$D$3600, 3, FALSE)</f>
        <v>147</v>
      </c>
      <c r="BI214" s="6">
        <f>VLOOKUP(A214, ALL_AP_DATA!$A$2:$E$3600, 5, FALSE)</f>
        <v>358499</v>
      </c>
      <c r="BJ214" s="6">
        <f t="shared" si="9"/>
        <v>1083.0785498489427</v>
      </c>
      <c r="BK214" s="6">
        <f t="shared" si="16"/>
        <v>0.44410876132930516</v>
      </c>
    </row>
    <row r="215" spans="1:63" ht="15.75" customHeight="1" x14ac:dyDescent="0.2">
      <c r="A215" s="6" t="s">
        <v>275</v>
      </c>
      <c r="B215" s="6" t="s">
        <v>61</v>
      </c>
      <c r="C215" s="6">
        <v>5</v>
      </c>
      <c r="D215" s="6">
        <v>10</v>
      </c>
      <c r="E215" s="6">
        <v>0</v>
      </c>
      <c r="F215" s="6">
        <v>0</v>
      </c>
      <c r="G215" s="6">
        <v>9.9000000000000008E-3</v>
      </c>
      <c r="H215" s="6">
        <v>0</v>
      </c>
      <c r="I215" s="6">
        <v>0</v>
      </c>
      <c r="X215" s="6">
        <v>66</v>
      </c>
      <c r="Y215" s="6">
        <v>304</v>
      </c>
      <c r="Z215" s="6">
        <v>0</v>
      </c>
      <c r="AA215" s="6">
        <v>0</v>
      </c>
      <c r="AB215" s="6">
        <v>0.30099999999999999</v>
      </c>
      <c r="AC215" s="6">
        <v>0</v>
      </c>
      <c r="AD215" s="6">
        <v>0</v>
      </c>
      <c r="AE215" s="6">
        <v>23</v>
      </c>
      <c r="AF215" s="6">
        <v>119</v>
      </c>
      <c r="AG215" s="6">
        <v>1</v>
      </c>
      <c r="AH215" s="6">
        <v>109</v>
      </c>
      <c r="AI215" s="6">
        <v>0.1178</v>
      </c>
      <c r="AJ215" s="6">
        <v>1</v>
      </c>
      <c r="AK215" s="6">
        <v>0.9083</v>
      </c>
      <c r="AT215" s="6">
        <f t="shared" si="0"/>
        <v>0</v>
      </c>
      <c r="AU215" s="6" t="str">
        <f t="shared" si="1"/>
        <v/>
      </c>
      <c r="AV215" s="6" t="str">
        <f t="shared" si="2"/>
        <v/>
      </c>
      <c r="AW215" s="7">
        <f t="shared" si="3"/>
        <v>0</v>
      </c>
      <c r="AX215" s="6">
        <f t="shared" si="4"/>
        <v>0.91596638655462181</v>
      </c>
      <c r="AY215" s="6" t="str">
        <f t="shared" si="5"/>
        <v/>
      </c>
      <c r="BA215" s="6">
        <f>VLOOKUP(A215, ALL_AP_DATA!$A$2:$F$3600, 6, FALSE)</f>
        <v>1010</v>
      </c>
      <c r="BB215" s="6">
        <f>VLOOKUP(A215, projmetadata!$A$2:$D$2036, 4, FALSE)</f>
        <v>471466</v>
      </c>
      <c r="BC215" s="6" t="e">
        <f t="array" aca="1" ref="BC215" ca="1">_xludf.IFS(I215&lt;&gt;0, F215/I215, P215&lt;&gt;0, M215/P215, W215&lt;&gt;0, T215/W215, AD215&lt;&gt;0, AA215/AD215, AK215&lt;&gt;0, AH215/AK215, AR215&lt;&gt;0, AO215/AR215, TRUE, 0)</f>
        <v>#NAME?</v>
      </c>
      <c r="BE215" s="6" t="e">
        <f t="shared" ca="1" si="14"/>
        <v>#NAME?</v>
      </c>
      <c r="BF215" s="6" t="e">
        <f t="shared" ca="1" si="15"/>
        <v>#NAME?</v>
      </c>
      <c r="BG215" s="6"/>
      <c r="BH215" s="6">
        <f>VLOOKUP(A215, ALL_AP_DATA!$A$2:$D$3600, 3, FALSE)</f>
        <v>366</v>
      </c>
      <c r="BI215" s="6">
        <f>VLOOKUP(A215, ALL_AP_DATA!$A$2:$E$3600, 5, FALSE)</f>
        <v>120</v>
      </c>
      <c r="BJ215" s="6">
        <f t="shared" si="9"/>
        <v>0.11881188118811881</v>
      </c>
      <c r="BK215" s="6">
        <f t="shared" si="16"/>
        <v>0.36237623762376237</v>
      </c>
    </row>
    <row r="216" spans="1:63" ht="15.75" customHeight="1" x14ac:dyDescent="0.2">
      <c r="A216" s="6" t="s">
        <v>276</v>
      </c>
      <c r="B216" s="6" t="s">
        <v>61</v>
      </c>
      <c r="J216" s="6">
        <v>2</v>
      </c>
      <c r="K216" s="6">
        <v>30</v>
      </c>
      <c r="L216" s="6">
        <v>214</v>
      </c>
      <c r="M216" s="6">
        <v>24630</v>
      </c>
      <c r="N216" s="6">
        <v>0.19350000000000001</v>
      </c>
      <c r="O216" s="6">
        <v>0.88070000000000004</v>
      </c>
      <c r="P216" s="6">
        <v>0.63580000000000003</v>
      </c>
      <c r="Q216" s="6">
        <v>9</v>
      </c>
      <c r="R216" s="6">
        <v>78</v>
      </c>
      <c r="S216" s="6">
        <v>237</v>
      </c>
      <c r="T216" s="6">
        <v>30529</v>
      </c>
      <c r="U216" s="6">
        <v>0.50319999999999998</v>
      </c>
      <c r="V216" s="6">
        <v>0.97529999999999994</v>
      </c>
      <c r="W216" s="6">
        <v>0.78810000000000002</v>
      </c>
      <c r="AL216" s="6">
        <v>5</v>
      </c>
      <c r="AM216" s="6">
        <v>70</v>
      </c>
      <c r="AN216" s="6">
        <v>236</v>
      </c>
      <c r="AO216" s="6">
        <v>30291</v>
      </c>
      <c r="AP216" s="6">
        <v>0.4516</v>
      </c>
      <c r="AQ216" s="6">
        <v>0.97119999999999995</v>
      </c>
      <c r="AR216" s="6">
        <v>0.78190000000000004</v>
      </c>
      <c r="AT216" s="6" t="str">
        <f t="shared" si="0"/>
        <v/>
      </c>
      <c r="AU216" s="6">
        <f t="shared" si="1"/>
        <v>821</v>
      </c>
      <c r="AV216" s="6">
        <f t="shared" si="2"/>
        <v>391.39743589743591</v>
      </c>
      <c r="AW216" s="7" t="str">
        <f t="shared" si="3"/>
        <v/>
      </c>
      <c r="AX216" s="6" t="str">
        <f t="shared" si="4"/>
        <v/>
      </c>
      <c r="AY216" s="6">
        <f t="shared" si="5"/>
        <v>432.72857142857146</v>
      </c>
      <c r="BA216" s="6">
        <f>VLOOKUP(A216, ALL_AP_DATA!$A$2:$F$3600, 6, FALSE)</f>
        <v>155</v>
      </c>
      <c r="BB216" s="6">
        <f>VLOOKUP(A216, projmetadata!$A$2:$D$2036, 4, FALSE)</f>
        <v>21794</v>
      </c>
      <c r="BC216" s="6" t="e">
        <f t="array" aca="1" ref="BC216" ca="1">_xludf.IFS(I216&lt;&gt;0, F216/I216, P216&lt;&gt;0, M216/P216, W216&lt;&gt;0, T216/W216, AD216&lt;&gt;0, AA216/AD216, AK216&lt;&gt;0, AH216/AK216, AR216&lt;&gt;0, AO216/AR216, TRUE, 0)</f>
        <v>#NAME?</v>
      </c>
      <c r="BE216" s="6" t="e">
        <f t="shared" ca="1" si="14"/>
        <v>#NAME?</v>
      </c>
      <c r="BF216" s="6" t="e">
        <f t="shared" ca="1" si="15"/>
        <v>#NAME?</v>
      </c>
      <c r="BG216" s="6"/>
      <c r="BH216" s="6">
        <f>VLOOKUP(A216, ALL_AP_DATA!$A$2:$D$3600, 3, FALSE)</f>
        <v>80</v>
      </c>
      <c r="BI216" s="6">
        <f>VLOOKUP(A216, ALL_AP_DATA!$A$2:$E$3600, 5, FALSE)</f>
        <v>38738</v>
      </c>
      <c r="BJ216" s="6">
        <f t="shared" si="9"/>
        <v>249.9225806451613</v>
      </c>
      <c r="BK216" s="6">
        <f t="shared" si="16"/>
        <v>0.5161290322580645</v>
      </c>
    </row>
    <row r="217" spans="1:63" ht="15.75" customHeight="1" x14ac:dyDescent="0.2">
      <c r="A217" s="6" t="s">
        <v>277</v>
      </c>
      <c r="B217" s="6" t="s">
        <v>64</v>
      </c>
      <c r="C217" s="6">
        <v>5</v>
      </c>
      <c r="D217" s="6">
        <v>17</v>
      </c>
      <c r="E217" s="6">
        <v>29</v>
      </c>
      <c r="F217" s="6">
        <v>2088</v>
      </c>
      <c r="G217" s="6">
        <v>0.109</v>
      </c>
      <c r="H217" s="6">
        <v>0.43940000000000001</v>
      </c>
      <c r="I217" s="6">
        <v>0.36009999999999998</v>
      </c>
      <c r="Q217" s="6">
        <v>4</v>
      </c>
      <c r="R217" s="6">
        <v>9</v>
      </c>
      <c r="S217" s="6">
        <v>21</v>
      </c>
      <c r="T217" s="6">
        <v>936</v>
      </c>
      <c r="U217" s="6">
        <v>5.7700000000000001E-2</v>
      </c>
      <c r="V217" s="6">
        <v>0.31819999999999998</v>
      </c>
      <c r="W217" s="6">
        <v>0.16139999999999999</v>
      </c>
      <c r="X217" s="6">
        <v>8</v>
      </c>
      <c r="Y217" s="6">
        <v>54</v>
      </c>
      <c r="Z217" s="6">
        <v>48</v>
      </c>
      <c r="AA217" s="6">
        <v>2454</v>
      </c>
      <c r="AB217" s="6">
        <v>0.34620000000000001</v>
      </c>
      <c r="AC217" s="6">
        <v>0.72729999999999995</v>
      </c>
      <c r="AD217" s="6">
        <v>0.42320000000000002</v>
      </c>
      <c r="AE217" s="6">
        <v>3</v>
      </c>
      <c r="AF217" s="6">
        <v>12</v>
      </c>
      <c r="AG217" s="6">
        <v>20</v>
      </c>
      <c r="AH217" s="6">
        <v>1112</v>
      </c>
      <c r="AI217" s="6">
        <v>7.6899999999999996E-2</v>
      </c>
      <c r="AJ217" s="6">
        <v>0.30299999999999999</v>
      </c>
      <c r="AK217" s="6">
        <v>0.1918</v>
      </c>
      <c r="AT217" s="6">
        <f t="shared" si="0"/>
        <v>122.82352941176471</v>
      </c>
      <c r="AU217" s="6" t="str">
        <f t="shared" si="1"/>
        <v/>
      </c>
      <c r="AV217" s="6">
        <f t="shared" si="2"/>
        <v>104</v>
      </c>
      <c r="AW217" s="7">
        <f t="shared" si="3"/>
        <v>45.444444444444443</v>
      </c>
      <c r="AX217" s="6">
        <f t="shared" si="4"/>
        <v>92.666666666666671</v>
      </c>
      <c r="AY217" s="6" t="str">
        <f t="shared" si="5"/>
        <v/>
      </c>
      <c r="BA217" s="6">
        <f>VLOOKUP(A217, ALL_AP_DATA!$A$2:$F$3600, 6, FALSE)</f>
        <v>156</v>
      </c>
      <c r="BB217" s="6">
        <f>VLOOKUP(A217, projmetadata!$A$2:$D$2036, 4, FALSE)</f>
        <v>18301</v>
      </c>
      <c r="BC217" s="6" t="e">
        <f t="array" aca="1" ref="BC217" ca="1">_xludf.IFS(I217&lt;&gt;0, F217/I217, P217&lt;&gt;0, M217/P217, W217&lt;&gt;0, T217/W217, AD217&lt;&gt;0, AA217/AD217, AK217&lt;&gt;0, AH217/AK217, AR217&lt;&gt;0, AO217/AR217, TRUE, 0)</f>
        <v>#NAME?</v>
      </c>
      <c r="BE217" s="6" t="e">
        <f t="shared" ca="1" si="14"/>
        <v>#NAME?</v>
      </c>
      <c r="BF217" s="6" t="e">
        <f t="shared" ca="1" si="15"/>
        <v>#NAME?</v>
      </c>
      <c r="BG217" s="6"/>
      <c r="BH217" s="6">
        <f>VLOOKUP(A217, ALL_AP_DATA!$A$2:$D$3600, 3, FALSE)</f>
        <v>68</v>
      </c>
      <c r="BI217" s="6">
        <f>VLOOKUP(A217, ALL_AP_DATA!$A$2:$E$3600, 5, FALSE)</f>
        <v>5798</v>
      </c>
      <c r="BJ217" s="6">
        <f t="shared" si="9"/>
        <v>37.166666666666664</v>
      </c>
      <c r="BK217" s="6">
        <f t="shared" si="16"/>
        <v>0.4358974358974359</v>
      </c>
    </row>
    <row r="218" spans="1:63" ht="15.75" customHeight="1" x14ac:dyDescent="0.2">
      <c r="A218" s="6" t="s">
        <v>278</v>
      </c>
      <c r="B218" s="6" t="s">
        <v>61</v>
      </c>
      <c r="C218" s="6">
        <v>3</v>
      </c>
      <c r="D218" s="6">
        <v>7</v>
      </c>
      <c r="E218" s="6">
        <v>7</v>
      </c>
      <c r="F218" s="6">
        <v>7584</v>
      </c>
      <c r="G218" s="6">
        <v>3.3999999999999998E-3</v>
      </c>
      <c r="H218" s="6">
        <v>5.5999999999999999E-3</v>
      </c>
      <c r="I218" s="6">
        <v>2.9600000000000001E-2</v>
      </c>
      <c r="J218" s="6">
        <v>20</v>
      </c>
      <c r="K218" s="6">
        <v>148</v>
      </c>
      <c r="L218" s="6">
        <v>807</v>
      </c>
      <c r="M218" s="6">
        <v>56614</v>
      </c>
      <c r="N218" s="6">
        <v>7.2800000000000004E-2</v>
      </c>
      <c r="O218" s="6">
        <v>0.64410000000000001</v>
      </c>
      <c r="P218" s="6">
        <v>0.22059999999999999</v>
      </c>
      <c r="Q218" s="6">
        <v>84</v>
      </c>
      <c r="R218" s="6">
        <v>379</v>
      </c>
      <c r="S218" s="6">
        <v>998</v>
      </c>
      <c r="T218" s="6">
        <v>202084</v>
      </c>
      <c r="U218" s="6">
        <v>0.18640000000000001</v>
      </c>
      <c r="V218" s="6">
        <v>0.79649999999999999</v>
      </c>
      <c r="W218" s="6">
        <v>0.78759999999999997</v>
      </c>
      <c r="X218" s="6">
        <v>338</v>
      </c>
      <c r="Y218" s="6">
        <v>796</v>
      </c>
      <c r="Z218" s="6">
        <v>749</v>
      </c>
      <c r="AA218" s="6">
        <v>74406</v>
      </c>
      <c r="AB218" s="6">
        <v>0.39150000000000001</v>
      </c>
      <c r="AC218" s="6">
        <v>0.5978</v>
      </c>
      <c r="AD218" s="6">
        <v>0.28999999999999998</v>
      </c>
      <c r="AE218" s="6">
        <v>68</v>
      </c>
      <c r="AF218" s="6">
        <v>937</v>
      </c>
      <c r="AG218" s="6">
        <v>1126</v>
      </c>
      <c r="AH218" s="6">
        <v>198067</v>
      </c>
      <c r="AI218" s="6">
        <v>0.46089999999999998</v>
      </c>
      <c r="AJ218" s="6">
        <v>0.89859999999999995</v>
      </c>
      <c r="AK218" s="6">
        <v>0.77190000000000003</v>
      </c>
      <c r="AL218" s="6">
        <v>21</v>
      </c>
      <c r="AM218" s="6">
        <v>205</v>
      </c>
      <c r="AN218" s="6">
        <v>851</v>
      </c>
      <c r="AO218" s="6">
        <v>98726</v>
      </c>
      <c r="AP218" s="6">
        <v>0.1008</v>
      </c>
      <c r="AQ218" s="6">
        <v>0.67920000000000003</v>
      </c>
      <c r="AR218" s="6">
        <v>0.38479999999999998</v>
      </c>
      <c r="AT218" s="6">
        <f t="shared" si="0"/>
        <v>1083.4285714285713</v>
      </c>
      <c r="AU218" s="6">
        <f t="shared" si="1"/>
        <v>382.52702702702703</v>
      </c>
      <c r="AV218" s="6">
        <f t="shared" si="2"/>
        <v>533.20316622691291</v>
      </c>
      <c r="AW218" s="7">
        <f t="shared" si="3"/>
        <v>93.4748743718593</v>
      </c>
      <c r="AX218" s="6">
        <f t="shared" si="4"/>
        <v>211.38420490928496</v>
      </c>
      <c r="AY218" s="6">
        <f t="shared" si="5"/>
        <v>481.590243902439</v>
      </c>
      <c r="BA218" s="6">
        <f>VLOOKUP(A218, ALL_AP_DATA!$A$2:$F$3600, 6, FALSE)</f>
        <v>2033</v>
      </c>
      <c r="BB218" s="6">
        <f>VLOOKUP(A218, projmetadata!$A$2:$D$2036, 4, FALSE)</f>
        <v>653984</v>
      </c>
      <c r="BC218" s="6" t="e">
        <f t="array" aca="1" ref="BC218" ca="1">_xludf.IFS(I218&lt;&gt;0, F218/I218, P218&lt;&gt;0, M218/P218, W218&lt;&gt;0, T218/W218, AD218&lt;&gt;0, AA218/AD218, AK218&lt;&gt;0, AH218/AK218, AR218&lt;&gt;0, AO218/AR218, TRUE, 0)</f>
        <v>#NAME?</v>
      </c>
      <c r="BE218" s="6" t="e">
        <f t="shared" ca="1" si="14"/>
        <v>#NAME?</v>
      </c>
      <c r="BF218" s="6" t="e">
        <f t="shared" ca="1" si="15"/>
        <v>#NAME?</v>
      </c>
      <c r="BG218" s="6"/>
      <c r="BH218" s="6">
        <f>VLOOKUP(A218, ALL_AP_DATA!$A$2:$D$3600, 3, FALSE)</f>
        <v>1448</v>
      </c>
      <c r="BI218" s="6">
        <f>VLOOKUP(A218, ALL_AP_DATA!$A$2:$E$3600, 5, FALSE)</f>
        <v>256581</v>
      </c>
      <c r="BJ218" s="6">
        <f t="shared" si="9"/>
        <v>126.2080668962125</v>
      </c>
      <c r="BK218" s="6">
        <f t="shared" si="16"/>
        <v>0.71224790949335959</v>
      </c>
    </row>
    <row r="219" spans="1:63" ht="15.75" customHeight="1" x14ac:dyDescent="0.2">
      <c r="A219" s="6" t="s">
        <v>279</v>
      </c>
      <c r="B219" s="6" t="s">
        <v>64</v>
      </c>
      <c r="C219" s="6">
        <v>33</v>
      </c>
      <c r="D219" s="6">
        <v>126</v>
      </c>
      <c r="E219" s="6">
        <v>79</v>
      </c>
      <c r="F219" s="6">
        <v>7993</v>
      </c>
      <c r="G219" s="6">
        <v>0.1671</v>
      </c>
      <c r="H219" s="6">
        <v>0.43169999999999997</v>
      </c>
      <c r="I219" s="6">
        <v>0.30080000000000001</v>
      </c>
      <c r="J219" s="6">
        <v>1</v>
      </c>
      <c r="K219" s="6">
        <v>19</v>
      </c>
      <c r="L219" s="6">
        <v>18</v>
      </c>
      <c r="M219" s="6">
        <v>5180</v>
      </c>
      <c r="N219" s="6">
        <v>2.52E-2</v>
      </c>
      <c r="O219" s="6">
        <v>9.8400000000000001E-2</v>
      </c>
      <c r="P219" s="6">
        <v>0.19489999999999999</v>
      </c>
      <c r="Q219" s="6">
        <v>17</v>
      </c>
      <c r="R219" s="6">
        <v>121</v>
      </c>
      <c r="S219" s="6">
        <v>134</v>
      </c>
      <c r="T219" s="6">
        <v>19330</v>
      </c>
      <c r="U219" s="6">
        <v>0.1605</v>
      </c>
      <c r="V219" s="6">
        <v>0.73219999999999996</v>
      </c>
      <c r="W219" s="6">
        <v>0.72750000000000004</v>
      </c>
      <c r="X219" s="6">
        <v>5</v>
      </c>
      <c r="Y219" s="6">
        <v>34</v>
      </c>
      <c r="Z219" s="6">
        <v>33</v>
      </c>
      <c r="AA219" s="6">
        <v>1649</v>
      </c>
      <c r="AB219" s="6">
        <v>4.5100000000000001E-2</v>
      </c>
      <c r="AC219" s="6">
        <v>0.18029999999999999</v>
      </c>
      <c r="AD219" s="6">
        <v>6.2100000000000002E-2</v>
      </c>
      <c r="AE219" s="6">
        <v>39</v>
      </c>
      <c r="AF219" s="6">
        <v>205</v>
      </c>
      <c r="AG219" s="6">
        <v>122</v>
      </c>
      <c r="AH219" s="6">
        <v>13254</v>
      </c>
      <c r="AI219" s="6">
        <v>0.27189999999999998</v>
      </c>
      <c r="AJ219" s="6">
        <v>0.66669999999999996</v>
      </c>
      <c r="AK219" s="6">
        <v>0.49880000000000002</v>
      </c>
      <c r="AL219" s="6">
        <v>2</v>
      </c>
      <c r="AM219" s="6">
        <v>29</v>
      </c>
      <c r="AN219" s="6">
        <v>18</v>
      </c>
      <c r="AO219" s="6">
        <v>5828</v>
      </c>
      <c r="AP219" s="6">
        <v>3.85E-2</v>
      </c>
      <c r="AQ219" s="6">
        <v>9.8400000000000001E-2</v>
      </c>
      <c r="AR219" s="6">
        <v>0.21929999999999999</v>
      </c>
      <c r="AT219" s="6">
        <f t="shared" si="0"/>
        <v>63.436507936507937</v>
      </c>
      <c r="AU219" s="6">
        <f t="shared" si="1"/>
        <v>272.63157894736844</v>
      </c>
      <c r="AV219" s="6">
        <f t="shared" si="2"/>
        <v>159.75206611570249</v>
      </c>
      <c r="AW219" s="7">
        <f t="shared" si="3"/>
        <v>48.5</v>
      </c>
      <c r="AX219" s="6">
        <f t="shared" si="4"/>
        <v>64.653658536585368</v>
      </c>
      <c r="AY219" s="6">
        <f t="shared" si="5"/>
        <v>200.9655172413793</v>
      </c>
      <c r="BA219" s="6">
        <f>VLOOKUP(A219, ALL_AP_DATA!$A$2:$F$3600, 6, FALSE)</f>
        <v>754</v>
      </c>
      <c r="BB219" s="6">
        <f>VLOOKUP(A219, projmetadata!$A$2:$D$2036, 4, FALSE)</f>
        <v>88821</v>
      </c>
      <c r="BC219" s="6" t="e">
        <f t="array" aca="1" ref="BC219" ca="1">_xludf.IFS(I219&lt;&gt;0, F219/I219, P219&lt;&gt;0, M219/P219, W219&lt;&gt;0, T219/W219, AD219&lt;&gt;0, AA219/AD219, AK219&lt;&gt;0, AH219/AK219, AR219&lt;&gt;0, AO219/AR219, TRUE, 0)</f>
        <v>#NAME?</v>
      </c>
      <c r="BE219" s="6" t="e">
        <f t="shared" ca="1" si="14"/>
        <v>#NAME?</v>
      </c>
      <c r="BF219" s="6" t="e">
        <f t="shared" ca="1" si="15"/>
        <v>#NAME?</v>
      </c>
      <c r="BG219" s="6"/>
      <c r="BH219" s="6">
        <f>VLOOKUP(A219, ALL_AP_DATA!$A$2:$D$3600, 3, FALSE)</f>
        <v>332</v>
      </c>
      <c r="BI219" s="6">
        <f>VLOOKUP(A219, ALL_AP_DATA!$A$2:$E$3600, 5, FALSE)</f>
        <v>26571</v>
      </c>
      <c r="BJ219" s="6">
        <f t="shared" si="9"/>
        <v>35.240053050397876</v>
      </c>
      <c r="BK219" s="6">
        <f t="shared" si="16"/>
        <v>0.44031830238726788</v>
      </c>
    </row>
    <row r="220" spans="1:63" ht="15.75" customHeight="1" x14ac:dyDescent="0.2">
      <c r="A220" s="6" t="s">
        <v>280</v>
      </c>
      <c r="B220" s="6" t="s">
        <v>61</v>
      </c>
      <c r="X220" s="6">
        <v>2</v>
      </c>
      <c r="Y220" s="6">
        <v>17</v>
      </c>
      <c r="Z220" s="6">
        <v>0</v>
      </c>
      <c r="AA220" s="6">
        <v>0</v>
      </c>
      <c r="AB220" s="6">
        <v>9.5500000000000002E-2</v>
      </c>
      <c r="AC220" s="6">
        <v>0</v>
      </c>
      <c r="AD220" s="6">
        <v>0</v>
      </c>
      <c r="AE220" s="6">
        <v>12</v>
      </c>
      <c r="AF220" s="6">
        <v>51</v>
      </c>
      <c r="AG220" s="6">
        <v>0</v>
      </c>
      <c r="AH220" s="6">
        <v>0</v>
      </c>
      <c r="AI220" s="6">
        <v>0.28649999999999998</v>
      </c>
      <c r="AJ220" s="6">
        <v>0</v>
      </c>
      <c r="AK220" s="6">
        <v>0</v>
      </c>
      <c r="AT220" s="6" t="str">
        <f t="shared" si="0"/>
        <v/>
      </c>
      <c r="AU220" s="6" t="str">
        <f t="shared" si="1"/>
        <v/>
      </c>
      <c r="AV220" s="6" t="str">
        <f t="shared" si="2"/>
        <v/>
      </c>
      <c r="AW220" s="7">
        <f t="shared" si="3"/>
        <v>0</v>
      </c>
      <c r="AX220" s="6">
        <f t="shared" si="4"/>
        <v>0</v>
      </c>
      <c r="AY220" s="6" t="str">
        <f t="shared" si="5"/>
        <v/>
      </c>
      <c r="BA220" s="6">
        <f>VLOOKUP(A220, ALL_AP_DATA!$A$2:$F$3600, 6, FALSE)</f>
        <v>178</v>
      </c>
      <c r="BB220" s="6">
        <f>VLOOKUP(A220, projmetadata!$A$2:$D$2036, 4, FALSE)</f>
        <v>77017</v>
      </c>
      <c r="BC220" s="6" t="e">
        <f t="array" aca="1" ref="BC220" ca="1">_xludf.IFS(I220&lt;&gt;0, F220/I220, P220&lt;&gt;0, M220/P220, W220&lt;&gt;0, T220/W220, AD220&lt;&gt;0, AA220/AD220, AK220&lt;&gt;0, AH220/AK220, AR220&lt;&gt;0, AO220/AR220, TRUE, 0)</f>
        <v>#NAME?</v>
      </c>
      <c r="BE220" s="6" t="e">
        <f t="shared" ca="1" si="14"/>
        <v>#NAME?</v>
      </c>
      <c r="BF220" s="6" t="e">
        <f t="shared" ca="1" si="15"/>
        <v>#NAME?</v>
      </c>
      <c r="BG220" s="6"/>
      <c r="BH220" s="6">
        <f>VLOOKUP(A220, ALL_AP_DATA!$A$2:$D$3600, 3, FALSE)</f>
        <v>62</v>
      </c>
      <c r="BI220" s="6">
        <f>VLOOKUP(A220, ALL_AP_DATA!$A$2:$E$3600, 5, FALSE)</f>
        <v>4</v>
      </c>
      <c r="BJ220" s="6">
        <f t="shared" si="9"/>
        <v>2.247191011235955E-2</v>
      </c>
      <c r="BK220" s="6">
        <f t="shared" si="16"/>
        <v>0.34831460674157305</v>
      </c>
    </row>
    <row r="221" spans="1:63" ht="15.75" customHeight="1" x14ac:dyDescent="0.2">
      <c r="A221" s="6" t="s">
        <v>281</v>
      </c>
      <c r="B221" s="6" t="s">
        <v>64</v>
      </c>
      <c r="C221" s="6">
        <v>1</v>
      </c>
      <c r="D221" s="6">
        <v>2</v>
      </c>
      <c r="E221" s="6">
        <v>0</v>
      </c>
      <c r="F221" s="6">
        <v>0</v>
      </c>
      <c r="G221" s="6">
        <v>0.02</v>
      </c>
      <c r="H221" s="6">
        <v>0</v>
      </c>
      <c r="I221" s="6">
        <v>0</v>
      </c>
      <c r="X221" s="6">
        <v>1</v>
      </c>
      <c r="Y221" s="6">
        <v>2</v>
      </c>
      <c r="Z221" s="6">
        <v>0</v>
      </c>
      <c r="AA221" s="6">
        <v>0</v>
      </c>
      <c r="AB221" s="6">
        <v>0.02</v>
      </c>
      <c r="AC221" s="6">
        <v>0</v>
      </c>
      <c r="AD221" s="6">
        <v>0</v>
      </c>
      <c r="AE221" s="6">
        <v>3</v>
      </c>
      <c r="AF221" s="6">
        <v>11</v>
      </c>
      <c r="AG221" s="6">
        <v>0</v>
      </c>
      <c r="AH221" s="6">
        <v>0</v>
      </c>
      <c r="AI221" s="6">
        <v>0.11</v>
      </c>
      <c r="AJ221" s="6">
        <v>0</v>
      </c>
      <c r="AK221" s="6">
        <v>0</v>
      </c>
      <c r="AT221" s="6">
        <f t="shared" si="0"/>
        <v>0</v>
      </c>
      <c r="AU221" s="6" t="str">
        <f t="shared" si="1"/>
        <v/>
      </c>
      <c r="AV221" s="6" t="str">
        <f t="shared" si="2"/>
        <v/>
      </c>
      <c r="AW221" s="7">
        <f t="shared" si="3"/>
        <v>0</v>
      </c>
      <c r="AX221" s="6">
        <f t="shared" si="4"/>
        <v>0</v>
      </c>
      <c r="AY221" s="6" t="str">
        <f t="shared" si="5"/>
        <v/>
      </c>
      <c r="BA221" s="6">
        <f>VLOOKUP(A221, ALL_AP_DATA!$A$2:$F$3600, 6, FALSE)</f>
        <v>100</v>
      </c>
      <c r="BB221" s="6"/>
      <c r="BC221" s="6" t="e">
        <f t="array" aca="1" ref="BC221" ca="1">_xludf.IFS(I221&lt;&gt;0, F221/I221, P221&lt;&gt;0, M221/P221, W221&lt;&gt;0, T221/W221, AD221&lt;&gt;0, AA221/AD221, AK221&lt;&gt;0, AH221/AK221, AR221&lt;&gt;0, AO221/AR221, TRUE, 0)</f>
        <v>#NAME?</v>
      </c>
      <c r="BE221" s="6"/>
      <c r="BF221" s="6"/>
      <c r="BG221" s="6"/>
      <c r="BH221" s="6">
        <f>VLOOKUP(A221, ALL_AP_DATA!$A$2:$D$3600, 3, FALSE)</f>
        <v>13</v>
      </c>
      <c r="BI221" s="6">
        <f>VLOOKUP(A221, ALL_AP_DATA!$A$2:$E$3600, 5, FALSE)</f>
        <v>0</v>
      </c>
      <c r="BJ221" s="6">
        <f t="shared" si="9"/>
        <v>0</v>
      </c>
      <c r="BK221" s="6"/>
    </row>
    <row r="222" spans="1:63" ht="15.75" customHeight="1" x14ac:dyDescent="0.2">
      <c r="A222" s="6" t="s">
        <v>282</v>
      </c>
      <c r="B222" s="6" t="s">
        <v>61</v>
      </c>
      <c r="J222" s="6">
        <v>1</v>
      </c>
      <c r="K222" s="6">
        <v>33</v>
      </c>
      <c r="L222" s="6">
        <v>142</v>
      </c>
      <c r="M222" s="6">
        <v>5648</v>
      </c>
      <c r="N222" s="6">
        <v>7.0999999999999994E-2</v>
      </c>
      <c r="O222" s="6">
        <v>0.73960000000000004</v>
      </c>
      <c r="P222" s="6">
        <v>0.62219999999999998</v>
      </c>
      <c r="Q222" s="6">
        <v>10</v>
      </c>
      <c r="R222" s="6">
        <v>47</v>
      </c>
      <c r="S222" s="6">
        <v>159</v>
      </c>
      <c r="T222" s="6">
        <v>5851</v>
      </c>
      <c r="U222" s="6">
        <v>0.1011</v>
      </c>
      <c r="V222" s="6">
        <v>0.82809999999999995</v>
      </c>
      <c r="W222" s="6">
        <v>0.64449999999999996</v>
      </c>
      <c r="X222" s="6">
        <v>10</v>
      </c>
      <c r="Y222" s="6">
        <v>197</v>
      </c>
      <c r="Z222" s="6">
        <v>167</v>
      </c>
      <c r="AA222" s="6">
        <v>7731</v>
      </c>
      <c r="AB222" s="6">
        <v>0.42370000000000002</v>
      </c>
      <c r="AC222" s="6">
        <v>0.86980000000000002</v>
      </c>
      <c r="AD222" s="6">
        <v>0.85160000000000002</v>
      </c>
      <c r="AE222" s="6">
        <v>5</v>
      </c>
      <c r="AF222" s="6">
        <v>14</v>
      </c>
      <c r="AG222" s="6">
        <v>93</v>
      </c>
      <c r="AH222" s="6">
        <v>2437</v>
      </c>
      <c r="AI222" s="6">
        <v>3.0099999999999998E-2</v>
      </c>
      <c r="AJ222" s="6">
        <v>0.4844</v>
      </c>
      <c r="AK222" s="6">
        <v>0.26850000000000002</v>
      </c>
      <c r="AL222" s="6">
        <v>1</v>
      </c>
      <c r="AM222" s="6">
        <v>50</v>
      </c>
      <c r="AN222" s="6">
        <v>160</v>
      </c>
      <c r="AO222" s="6">
        <v>6935</v>
      </c>
      <c r="AP222" s="6">
        <v>0.1075</v>
      </c>
      <c r="AQ222" s="6">
        <v>0.83330000000000004</v>
      </c>
      <c r="AR222" s="6">
        <v>0.76390000000000002</v>
      </c>
      <c r="AT222" s="6" t="str">
        <f t="shared" si="0"/>
        <v/>
      </c>
      <c r="AU222" s="6">
        <f t="shared" si="1"/>
        <v>171.15151515151516</v>
      </c>
      <c r="AV222" s="6">
        <f t="shared" si="2"/>
        <v>124.48936170212765</v>
      </c>
      <c r="AW222" s="7">
        <f t="shared" si="3"/>
        <v>39.243654822335024</v>
      </c>
      <c r="AX222" s="6">
        <f t="shared" si="4"/>
        <v>174.07142857142858</v>
      </c>
      <c r="AY222" s="6">
        <f t="shared" si="5"/>
        <v>138.69999999999999</v>
      </c>
      <c r="BA222" s="6">
        <f>VLOOKUP(A222, ALL_AP_DATA!$A$2:$F$3600, 6, FALSE)</f>
        <v>465</v>
      </c>
      <c r="BB222" s="6">
        <f>VLOOKUP(A222, projmetadata!$A$2:$D$2036, 4, FALSE)</f>
        <v>52145</v>
      </c>
      <c r="BC222" s="6" t="e">
        <f t="array" aca="1" ref="BC222" ca="1">_xludf.IFS(I222&lt;&gt;0, F222/I222, P222&lt;&gt;0, M222/P222, W222&lt;&gt;0, T222/W222, AD222&lt;&gt;0, AA222/AD222, AK222&lt;&gt;0, AH222/AK222, AR222&lt;&gt;0, AO222/AR222, TRUE, 0)</f>
        <v>#NAME?</v>
      </c>
      <c r="BE222" s="6" t="e">
        <f t="shared" ref="BE222:BE249" ca="1" si="17">BC222/BB222</f>
        <v>#NAME?</v>
      </c>
      <c r="BF222" s="6" t="e">
        <f t="shared" ref="BF222:BF249" ca="1" si="18">BC222/BA222</f>
        <v>#NAME?</v>
      </c>
      <c r="BG222" s="6"/>
      <c r="BH222" s="6">
        <f>VLOOKUP(A222, ALL_AP_DATA!$A$2:$D$3600, 3, FALSE)</f>
        <v>218</v>
      </c>
      <c r="BI222" s="6">
        <f>VLOOKUP(A222, ALL_AP_DATA!$A$2:$E$3600, 5, FALSE)</f>
        <v>9078</v>
      </c>
      <c r="BJ222" s="6">
        <f t="shared" si="9"/>
        <v>19.522580645161291</v>
      </c>
      <c r="BK222" s="6">
        <f t="shared" ref="BK222:BK249" si="19">BH222/BA222</f>
        <v>0.46881720430107526</v>
      </c>
    </row>
    <row r="223" spans="1:63" ht="15.75" customHeight="1" x14ac:dyDescent="0.2">
      <c r="A223" s="6" t="s">
        <v>283</v>
      </c>
      <c r="B223" s="6" t="s">
        <v>61</v>
      </c>
      <c r="X223" s="6">
        <v>10</v>
      </c>
      <c r="Y223" s="6">
        <v>69</v>
      </c>
      <c r="Z223" s="6">
        <v>0</v>
      </c>
      <c r="AA223" s="6">
        <v>0</v>
      </c>
      <c r="AB223" s="6">
        <v>0.57499999999999996</v>
      </c>
      <c r="AC223" s="6">
        <v>0</v>
      </c>
      <c r="AD223" s="6">
        <v>0</v>
      </c>
      <c r="AE223" s="6">
        <v>1</v>
      </c>
      <c r="AF223" s="6">
        <v>12</v>
      </c>
      <c r="AG223" s="6">
        <v>0</v>
      </c>
      <c r="AH223" s="6">
        <v>0</v>
      </c>
      <c r="AI223" s="6">
        <v>0.1</v>
      </c>
      <c r="AJ223" s="6">
        <v>0</v>
      </c>
      <c r="AK223" s="6">
        <v>0</v>
      </c>
      <c r="AT223" s="6" t="str">
        <f t="shared" si="0"/>
        <v/>
      </c>
      <c r="AU223" s="6" t="str">
        <f t="shared" si="1"/>
        <v/>
      </c>
      <c r="AV223" s="6" t="str">
        <f t="shared" si="2"/>
        <v/>
      </c>
      <c r="AW223" s="7">
        <f t="shared" si="3"/>
        <v>0</v>
      </c>
      <c r="AX223" s="6">
        <f t="shared" si="4"/>
        <v>0</v>
      </c>
      <c r="AY223" s="6" t="str">
        <f t="shared" si="5"/>
        <v/>
      </c>
      <c r="BA223" s="6">
        <f>VLOOKUP(A223, ALL_AP_DATA!$A$2:$F$3600, 6, FALSE)</f>
        <v>120</v>
      </c>
      <c r="BB223" s="6">
        <f>VLOOKUP(A223, projmetadata!$A$2:$D$2036, 4, FALSE)</f>
        <v>23132</v>
      </c>
      <c r="BC223" s="6" t="e">
        <f t="array" aca="1" ref="BC223" ca="1">_xludf.IFS(I223&lt;&gt;0, F223/I223, P223&lt;&gt;0, M223/P223, W223&lt;&gt;0, T223/W223, AD223&lt;&gt;0, AA223/AD223, AK223&lt;&gt;0, AH223/AK223, AR223&lt;&gt;0, AO223/AR223, TRUE, 0)</f>
        <v>#NAME?</v>
      </c>
      <c r="BE223" s="6" t="e">
        <f t="shared" ca="1" si="17"/>
        <v>#NAME?</v>
      </c>
      <c r="BF223" s="6" t="e">
        <f t="shared" ca="1" si="18"/>
        <v>#NAME?</v>
      </c>
      <c r="BG223" s="6"/>
      <c r="BH223" s="6">
        <f>VLOOKUP(A223, ALL_AP_DATA!$A$2:$D$3600, 3, FALSE)</f>
        <v>69</v>
      </c>
      <c r="BI223" s="6">
        <f>VLOOKUP(A223, ALL_AP_DATA!$A$2:$E$3600, 5, FALSE)</f>
        <v>12</v>
      </c>
      <c r="BJ223" s="6">
        <f t="shared" si="9"/>
        <v>0.1</v>
      </c>
      <c r="BK223" s="6">
        <f t="shared" si="19"/>
        <v>0.57499999999999996</v>
      </c>
    </row>
    <row r="224" spans="1:63" ht="15.75" customHeight="1" x14ac:dyDescent="0.2">
      <c r="A224" s="6" t="s">
        <v>284</v>
      </c>
      <c r="B224" s="6" t="s">
        <v>61</v>
      </c>
      <c r="J224" s="6">
        <v>11</v>
      </c>
      <c r="K224" s="6">
        <v>58</v>
      </c>
      <c r="L224" s="6">
        <v>213</v>
      </c>
      <c r="M224" s="6">
        <v>14118</v>
      </c>
      <c r="N224" s="6">
        <v>7.4399999999999994E-2</v>
      </c>
      <c r="O224" s="6">
        <v>0.5</v>
      </c>
      <c r="P224" s="6">
        <v>0.30690000000000001</v>
      </c>
      <c r="Q224" s="6">
        <v>32</v>
      </c>
      <c r="R224" s="6">
        <v>123</v>
      </c>
      <c r="S224" s="6">
        <v>366</v>
      </c>
      <c r="T224" s="6">
        <v>35501</v>
      </c>
      <c r="U224" s="6">
        <v>0.15770000000000001</v>
      </c>
      <c r="V224" s="6">
        <v>0.85919999999999996</v>
      </c>
      <c r="W224" s="6">
        <v>0.77170000000000005</v>
      </c>
      <c r="X224" s="6">
        <v>13</v>
      </c>
      <c r="Y224" s="6">
        <v>57</v>
      </c>
      <c r="Z224" s="6">
        <v>134</v>
      </c>
      <c r="AA224" s="6">
        <v>4505</v>
      </c>
      <c r="AB224" s="6">
        <v>7.3099999999999998E-2</v>
      </c>
      <c r="AC224" s="6">
        <v>0.31459999999999999</v>
      </c>
      <c r="AD224" s="6">
        <v>9.7900000000000001E-2</v>
      </c>
      <c r="AE224" s="6">
        <v>13</v>
      </c>
      <c r="AF224" s="6">
        <v>47</v>
      </c>
      <c r="AG224" s="6">
        <v>139</v>
      </c>
      <c r="AH224" s="6">
        <v>6550</v>
      </c>
      <c r="AI224" s="6">
        <v>6.0299999999999999E-2</v>
      </c>
      <c r="AJ224" s="6">
        <v>0.32629999999999998</v>
      </c>
      <c r="AK224" s="6">
        <v>0.1424</v>
      </c>
      <c r="AL224" s="6">
        <v>10</v>
      </c>
      <c r="AM224" s="6">
        <v>84</v>
      </c>
      <c r="AN224" s="6">
        <v>283</v>
      </c>
      <c r="AO224" s="6">
        <v>18823</v>
      </c>
      <c r="AP224" s="6">
        <v>0.1077</v>
      </c>
      <c r="AQ224" s="6">
        <v>0.6643</v>
      </c>
      <c r="AR224" s="6">
        <v>0.40910000000000002</v>
      </c>
      <c r="AT224" s="6" t="str">
        <f t="shared" si="0"/>
        <v/>
      </c>
      <c r="AU224" s="6">
        <f t="shared" si="1"/>
        <v>243.41379310344828</v>
      </c>
      <c r="AV224" s="6">
        <f t="shared" si="2"/>
        <v>288.6260162601626</v>
      </c>
      <c r="AW224" s="7">
        <f t="shared" si="3"/>
        <v>79.035087719298247</v>
      </c>
      <c r="AX224" s="6">
        <f t="shared" si="4"/>
        <v>139.36170212765958</v>
      </c>
      <c r="AY224" s="6">
        <f t="shared" si="5"/>
        <v>224.08333333333334</v>
      </c>
      <c r="BA224" s="6">
        <f>VLOOKUP(A224, ALL_AP_DATA!$A$2:$F$3600, 6, FALSE)</f>
        <v>780</v>
      </c>
      <c r="BB224" s="6">
        <f>VLOOKUP(A224, projmetadata!$A$2:$D$2036, 4, FALSE)</f>
        <v>121287</v>
      </c>
      <c r="BC224" s="6" t="e">
        <f t="array" aca="1" ref="BC224" ca="1">_xludf.IFS(I224&lt;&gt;0, F224/I224, P224&lt;&gt;0, M224/P224, W224&lt;&gt;0, T224/W224, AD224&lt;&gt;0, AA224/AD224, AK224&lt;&gt;0, AH224/AK224, AR224&lt;&gt;0, AO224/AR224, TRUE, 0)</f>
        <v>#NAME?</v>
      </c>
      <c r="BE224" s="6" t="e">
        <f t="shared" ca="1" si="17"/>
        <v>#NAME?</v>
      </c>
      <c r="BF224" s="6" t="e">
        <f t="shared" ca="1" si="18"/>
        <v>#NAME?</v>
      </c>
      <c r="BG224" s="6"/>
      <c r="BH224" s="6">
        <f>VLOOKUP(A224, ALL_AP_DATA!$A$2:$D$3600, 3, FALSE)</f>
        <v>191</v>
      </c>
      <c r="BI224" s="6">
        <f>VLOOKUP(A224, ALL_AP_DATA!$A$2:$E$3600, 5, FALSE)</f>
        <v>46006</v>
      </c>
      <c r="BJ224" s="6">
        <f t="shared" si="9"/>
        <v>58.98205128205128</v>
      </c>
      <c r="BK224" s="6">
        <f t="shared" si="19"/>
        <v>0.24487179487179486</v>
      </c>
    </row>
    <row r="225" spans="1:63" ht="15.75" customHeight="1" x14ac:dyDescent="0.2">
      <c r="A225" s="6" t="s">
        <v>285</v>
      </c>
      <c r="B225" s="6" t="s">
        <v>64</v>
      </c>
      <c r="C225" s="6">
        <v>9</v>
      </c>
      <c r="D225" s="6">
        <v>25</v>
      </c>
      <c r="E225" s="6">
        <v>30</v>
      </c>
      <c r="F225" s="6">
        <v>1504</v>
      </c>
      <c r="G225" s="6">
        <v>0.21010000000000001</v>
      </c>
      <c r="H225" s="6">
        <v>0.6522</v>
      </c>
      <c r="I225" s="6">
        <v>0.3962</v>
      </c>
      <c r="X225" s="6">
        <v>10</v>
      </c>
      <c r="Y225" s="6">
        <v>65</v>
      </c>
      <c r="Z225" s="6">
        <v>37</v>
      </c>
      <c r="AA225" s="6">
        <v>2371</v>
      </c>
      <c r="AB225" s="6">
        <v>0.54620000000000002</v>
      </c>
      <c r="AC225" s="6">
        <v>0.80430000000000001</v>
      </c>
      <c r="AD225" s="6">
        <v>0.62460000000000004</v>
      </c>
      <c r="AE225" s="6">
        <v>18</v>
      </c>
      <c r="AF225" s="6">
        <v>81</v>
      </c>
      <c r="AG225" s="6">
        <v>31</v>
      </c>
      <c r="AH225" s="6">
        <v>1858</v>
      </c>
      <c r="AI225" s="6">
        <v>0.68069999999999997</v>
      </c>
      <c r="AJ225" s="6">
        <v>0.67390000000000005</v>
      </c>
      <c r="AK225" s="6">
        <v>0.48949999999999999</v>
      </c>
      <c r="AT225" s="6">
        <f t="shared" si="0"/>
        <v>60.16</v>
      </c>
      <c r="AU225" s="6" t="str">
        <f t="shared" si="1"/>
        <v/>
      </c>
      <c r="AV225" s="6" t="str">
        <f t="shared" si="2"/>
        <v/>
      </c>
      <c r="AW225" s="7">
        <f t="shared" si="3"/>
        <v>36.476923076923079</v>
      </c>
      <c r="AX225" s="6">
        <f t="shared" si="4"/>
        <v>22.938271604938272</v>
      </c>
      <c r="AY225" s="6" t="str">
        <f t="shared" si="5"/>
        <v/>
      </c>
      <c r="BA225" s="6">
        <f>VLOOKUP(A225, ALL_AP_DATA!$A$2:$F$3600, 6, FALSE)</f>
        <v>119</v>
      </c>
      <c r="BB225" s="6">
        <f>VLOOKUP(A225, projmetadata!$A$2:$D$2036, 4, FALSE)</f>
        <v>9531</v>
      </c>
      <c r="BC225" s="6" t="e">
        <f t="array" aca="1" ref="BC225" ca="1">_xludf.IFS(I225&lt;&gt;0, F225/I225, P225&lt;&gt;0, M225/P225, W225&lt;&gt;0, T225/W225, AD225&lt;&gt;0, AA225/AD225, AK225&lt;&gt;0, AH225/AK225, AR225&lt;&gt;0, AO225/AR225, TRUE, 0)</f>
        <v>#NAME?</v>
      </c>
      <c r="BE225" s="6" t="e">
        <f t="shared" ca="1" si="17"/>
        <v>#NAME?</v>
      </c>
      <c r="BF225" s="6" t="e">
        <f t="shared" ca="1" si="18"/>
        <v>#NAME?</v>
      </c>
      <c r="BG225" s="6"/>
      <c r="BH225" s="6">
        <f>VLOOKUP(A225, ALL_AP_DATA!$A$2:$D$3600, 3, FALSE)</f>
        <v>89</v>
      </c>
      <c r="BI225" s="6">
        <f>VLOOKUP(A225, ALL_AP_DATA!$A$2:$E$3600, 5, FALSE)</f>
        <v>3796</v>
      </c>
      <c r="BJ225" s="6">
        <f t="shared" si="9"/>
        <v>31.899159663865547</v>
      </c>
      <c r="BK225" s="6">
        <f t="shared" si="19"/>
        <v>0.74789915966386555</v>
      </c>
    </row>
    <row r="226" spans="1:63" ht="15.75" customHeight="1" x14ac:dyDescent="0.2">
      <c r="A226" s="6" t="s">
        <v>286</v>
      </c>
      <c r="B226" s="6" t="s">
        <v>61</v>
      </c>
      <c r="J226" s="6">
        <v>1</v>
      </c>
      <c r="K226" s="6">
        <v>10</v>
      </c>
      <c r="L226" s="6">
        <v>145</v>
      </c>
      <c r="M226" s="6">
        <v>225803</v>
      </c>
      <c r="N226" s="6">
        <v>7.2999999999999995E-2</v>
      </c>
      <c r="O226" s="6">
        <v>0.62770000000000004</v>
      </c>
      <c r="P226" s="6">
        <v>0.6724</v>
      </c>
      <c r="Q226" s="6">
        <v>5</v>
      </c>
      <c r="R226" s="6">
        <v>32</v>
      </c>
      <c r="S226" s="6">
        <v>227</v>
      </c>
      <c r="T226" s="6">
        <v>328033</v>
      </c>
      <c r="U226" s="6">
        <v>0.2336</v>
      </c>
      <c r="V226" s="6">
        <v>0.98270000000000002</v>
      </c>
      <c r="W226" s="6">
        <v>0.97689999999999999</v>
      </c>
      <c r="X226" s="6">
        <v>4</v>
      </c>
      <c r="Y226" s="6">
        <v>9</v>
      </c>
      <c r="Z226" s="6">
        <v>108</v>
      </c>
      <c r="AA226" s="6">
        <v>27333</v>
      </c>
      <c r="AB226" s="6">
        <v>6.5699999999999995E-2</v>
      </c>
      <c r="AC226" s="6">
        <v>0.46750000000000003</v>
      </c>
      <c r="AD226" s="6">
        <v>8.14E-2</v>
      </c>
      <c r="AL226" s="6">
        <v>1</v>
      </c>
      <c r="AM226" s="6">
        <v>20</v>
      </c>
      <c r="AN226" s="6">
        <v>216</v>
      </c>
      <c r="AO226" s="6">
        <v>230095</v>
      </c>
      <c r="AP226" s="6">
        <v>0.14599999999999999</v>
      </c>
      <c r="AQ226" s="6">
        <v>0.93510000000000004</v>
      </c>
      <c r="AR226" s="6">
        <v>0.68520000000000003</v>
      </c>
      <c r="AT226" s="6" t="str">
        <f t="shared" si="0"/>
        <v/>
      </c>
      <c r="AU226" s="6">
        <f t="shared" si="1"/>
        <v>22580.3</v>
      </c>
      <c r="AV226" s="6">
        <f t="shared" si="2"/>
        <v>10251.03125</v>
      </c>
      <c r="AW226" s="7">
        <f t="shared" si="3"/>
        <v>3037</v>
      </c>
      <c r="AX226" s="6" t="str">
        <f t="shared" si="4"/>
        <v/>
      </c>
      <c r="AY226" s="6">
        <f t="shared" si="5"/>
        <v>11504.75</v>
      </c>
      <c r="BA226" s="6">
        <f>VLOOKUP(A226, ALL_AP_DATA!$A$2:$F$3600, 6, FALSE)</f>
        <v>137</v>
      </c>
      <c r="BB226" s="6">
        <f>VLOOKUP(A226, projmetadata!$A$2:$D$2036, 4, FALSE)</f>
        <v>206737</v>
      </c>
      <c r="BC226" s="6" t="e">
        <f t="array" aca="1" ref="BC226" ca="1">_xludf.IFS(I226&lt;&gt;0, F226/I226, P226&lt;&gt;0, M226/P226, W226&lt;&gt;0, T226/W226, AD226&lt;&gt;0, AA226/AD226, AK226&lt;&gt;0, AH226/AK226, AR226&lt;&gt;0, AO226/AR226, TRUE, 0)</f>
        <v>#NAME?</v>
      </c>
      <c r="BE226" s="6" t="e">
        <f t="shared" ca="1" si="17"/>
        <v>#NAME?</v>
      </c>
      <c r="BF226" s="6" t="e">
        <f t="shared" ca="1" si="18"/>
        <v>#NAME?</v>
      </c>
      <c r="BG226" s="6"/>
      <c r="BH226" s="6">
        <f>VLOOKUP(A226, ALL_AP_DATA!$A$2:$D$3600, 3, FALSE)</f>
        <v>39</v>
      </c>
      <c r="BI226" s="6">
        <f>VLOOKUP(A226, ALL_AP_DATA!$A$2:$E$3600, 5, FALSE)</f>
        <v>335801</v>
      </c>
      <c r="BJ226" s="6">
        <f t="shared" si="9"/>
        <v>2451.1021897810219</v>
      </c>
      <c r="BK226" s="6">
        <f t="shared" si="19"/>
        <v>0.28467153284671531</v>
      </c>
    </row>
    <row r="227" spans="1:63" ht="15.75" customHeight="1" x14ac:dyDescent="0.2">
      <c r="A227" s="6" t="s">
        <v>287</v>
      </c>
      <c r="B227" s="6" t="s">
        <v>61</v>
      </c>
      <c r="J227" s="6">
        <v>9</v>
      </c>
      <c r="K227" s="6">
        <v>50</v>
      </c>
      <c r="L227" s="6">
        <v>356</v>
      </c>
      <c r="M227" s="6">
        <v>181898</v>
      </c>
      <c r="N227" s="6">
        <v>0.3125</v>
      </c>
      <c r="O227" s="6">
        <v>0.90359999999999996</v>
      </c>
      <c r="P227" s="6">
        <v>0.92500000000000004</v>
      </c>
      <c r="Q227" s="6">
        <v>11</v>
      </c>
      <c r="R227" s="6">
        <v>59</v>
      </c>
      <c r="S227" s="6">
        <v>377</v>
      </c>
      <c r="T227" s="6">
        <v>186229</v>
      </c>
      <c r="U227" s="6">
        <v>0.36880000000000002</v>
      </c>
      <c r="V227" s="6">
        <v>0.95689999999999997</v>
      </c>
      <c r="W227" s="6">
        <v>0.94699999999999995</v>
      </c>
      <c r="X227" s="6">
        <v>35</v>
      </c>
      <c r="Y227" s="6">
        <v>58</v>
      </c>
      <c r="Z227" s="6">
        <v>297</v>
      </c>
      <c r="AA227" s="6">
        <v>27991</v>
      </c>
      <c r="AB227" s="6">
        <v>0.36249999999999999</v>
      </c>
      <c r="AC227" s="6">
        <v>0.75380000000000003</v>
      </c>
      <c r="AD227" s="6">
        <v>0.14230000000000001</v>
      </c>
      <c r="AE227" s="6">
        <v>2</v>
      </c>
      <c r="AF227" s="6">
        <v>4</v>
      </c>
      <c r="AG227" s="6">
        <v>1</v>
      </c>
      <c r="AH227" s="6">
        <v>14</v>
      </c>
      <c r="AI227" s="6">
        <v>2.5000000000000001E-2</v>
      </c>
      <c r="AJ227" s="6">
        <v>2.5000000000000001E-3</v>
      </c>
      <c r="AK227" s="6">
        <v>1E-4</v>
      </c>
      <c r="AL227" s="6">
        <v>4</v>
      </c>
      <c r="AM227" s="6">
        <v>54</v>
      </c>
      <c r="AN227" s="6">
        <v>370</v>
      </c>
      <c r="AO227" s="6">
        <v>185030</v>
      </c>
      <c r="AP227" s="6">
        <v>0.33750000000000002</v>
      </c>
      <c r="AQ227" s="6">
        <v>0.93910000000000005</v>
      </c>
      <c r="AR227" s="6">
        <v>0.94089999999999996</v>
      </c>
      <c r="AT227" s="6" t="str">
        <f t="shared" si="0"/>
        <v/>
      </c>
      <c r="AU227" s="6">
        <f t="shared" si="1"/>
        <v>3637.96</v>
      </c>
      <c r="AV227" s="6">
        <f t="shared" si="2"/>
        <v>3156.4237288135591</v>
      </c>
      <c r="AW227" s="7">
        <f t="shared" si="3"/>
        <v>482.60344827586209</v>
      </c>
      <c r="AX227" s="6">
        <f t="shared" si="4"/>
        <v>3.5</v>
      </c>
      <c r="AY227" s="6">
        <f t="shared" si="5"/>
        <v>3426.4814814814813</v>
      </c>
      <c r="BA227" s="6">
        <f>VLOOKUP(A227, ALL_AP_DATA!$A$2:$F$3600, 6, FALSE)</f>
        <v>160</v>
      </c>
      <c r="BB227" s="6">
        <f>VLOOKUP(A227, projmetadata!$A$2:$D$2036, 4, FALSE)</f>
        <v>43147</v>
      </c>
      <c r="BC227" s="6" t="e">
        <f t="array" aca="1" ref="BC227" ca="1">_xludf.IFS(I227&lt;&gt;0, F227/I227, P227&lt;&gt;0, M227/P227, W227&lt;&gt;0, T227/W227, AD227&lt;&gt;0, AA227/AD227, AK227&lt;&gt;0, AH227/AK227, AR227&lt;&gt;0, AO227/AR227, TRUE, 0)</f>
        <v>#NAME?</v>
      </c>
      <c r="BE227" s="6" t="e">
        <f t="shared" ca="1" si="17"/>
        <v>#NAME?</v>
      </c>
      <c r="BF227" s="6" t="e">
        <f t="shared" ca="1" si="18"/>
        <v>#NAME?</v>
      </c>
      <c r="BG227" s="6"/>
      <c r="BH227" s="6">
        <f>VLOOKUP(A227, ALL_AP_DATA!$A$2:$D$3600, 3, FALSE)</f>
        <v>92</v>
      </c>
      <c r="BI227" s="6">
        <f>VLOOKUP(A227, ALL_AP_DATA!$A$2:$E$3600, 5, FALSE)</f>
        <v>196644</v>
      </c>
      <c r="BJ227" s="6">
        <f t="shared" si="9"/>
        <v>1229.0250000000001</v>
      </c>
      <c r="BK227" s="6">
        <f t="shared" si="19"/>
        <v>0.57499999999999996</v>
      </c>
    </row>
    <row r="228" spans="1:63" ht="15.75" customHeight="1" x14ac:dyDescent="0.2">
      <c r="A228" s="6" t="s">
        <v>288</v>
      </c>
      <c r="B228" s="6" t="s">
        <v>64</v>
      </c>
      <c r="C228" s="6">
        <v>1</v>
      </c>
      <c r="D228" s="6">
        <v>16</v>
      </c>
      <c r="E228" s="6">
        <v>0</v>
      </c>
      <c r="F228" s="6">
        <v>0</v>
      </c>
      <c r="G228" s="6">
        <v>9.7000000000000003E-2</v>
      </c>
      <c r="H228" s="6">
        <v>0</v>
      </c>
      <c r="I228" s="6">
        <v>0</v>
      </c>
      <c r="X228" s="6">
        <v>8</v>
      </c>
      <c r="Y228" s="6">
        <v>41</v>
      </c>
      <c r="Z228" s="6">
        <v>3</v>
      </c>
      <c r="AA228" s="6">
        <v>15</v>
      </c>
      <c r="AB228" s="6">
        <v>0.2485</v>
      </c>
      <c r="AC228" s="6">
        <v>0.5</v>
      </c>
      <c r="AD228" s="6">
        <v>0.44119999999999998</v>
      </c>
      <c r="AE228" s="6">
        <v>10</v>
      </c>
      <c r="AF228" s="6">
        <v>44</v>
      </c>
      <c r="AG228" s="6">
        <v>0</v>
      </c>
      <c r="AH228" s="6">
        <v>0</v>
      </c>
      <c r="AI228" s="6">
        <v>0.26669999999999999</v>
      </c>
      <c r="AJ228" s="6">
        <v>0</v>
      </c>
      <c r="AK228" s="6">
        <v>0</v>
      </c>
      <c r="AT228" s="6">
        <f t="shared" si="0"/>
        <v>0</v>
      </c>
      <c r="AU228" s="6" t="str">
        <f t="shared" si="1"/>
        <v/>
      </c>
      <c r="AV228" s="6" t="str">
        <f t="shared" si="2"/>
        <v/>
      </c>
      <c r="AW228" s="7">
        <f t="shared" si="3"/>
        <v>0.36585365853658536</v>
      </c>
      <c r="AX228" s="6">
        <f t="shared" si="4"/>
        <v>0</v>
      </c>
      <c r="AY228" s="6" t="str">
        <f t="shared" si="5"/>
        <v/>
      </c>
      <c r="BA228" s="6">
        <f>VLOOKUP(A228, ALL_AP_DATA!$A$2:$F$3600, 6, FALSE)</f>
        <v>165</v>
      </c>
      <c r="BB228" s="6">
        <f>VLOOKUP(A228, projmetadata!$A$2:$D$2036, 4, FALSE)</f>
        <v>6123</v>
      </c>
      <c r="BC228" s="6" t="e">
        <f t="array" aca="1" ref="BC228" ca="1">_xludf.IFS(I228&lt;&gt;0, F228/I228, P228&lt;&gt;0, M228/P228, W228&lt;&gt;0, T228/W228, AD228&lt;&gt;0, AA228/AD228, AK228&lt;&gt;0, AH228/AK228, AR228&lt;&gt;0, AO228/AR228, TRUE, 0)</f>
        <v>#NAME?</v>
      </c>
      <c r="BE228" s="6" t="e">
        <f t="shared" ca="1" si="17"/>
        <v>#NAME?</v>
      </c>
      <c r="BF228" s="6" t="e">
        <f t="shared" ca="1" si="18"/>
        <v>#NAME?</v>
      </c>
      <c r="BG228" s="6"/>
      <c r="BH228" s="6">
        <f>VLOOKUP(A228, ALL_AP_DATA!$A$2:$D$3600, 3, FALSE)</f>
        <v>68</v>
      </c>
      <c r="BI228" s="6">
        <f>VLOOKUP(A228, ALL_AP_DATA!$A$2:$E$3600, 5, FALSE)</f>
        <v>34</v>
      </c>
      <c r="BJ228" s="6">
        <f t="shared" si="9"/>
        <v>0.20606060606060606</v>
      </c>
      <c r="BK228" s="6">
        <f t="shared" si="19"/>
        <v>0.41212121212121211</v>
      </c>
    </row>
    <row r="229" spans="1:63" ht="15.75" customHeight="1" x14ac:dyDescent="0.2">
      <c r="A229" s="6" t="s">
        <v>289</v>
      </c>
      <c r="B229" s="6" t="s">
        <v>64</v>
      </c>
      <c r="C229" s="6">
        <v>1</v>
      </c>
      <c r="D229" s="6">
        <v>112</v>
      </c>
      <c r="E229" s="6">
        <v>99</v>
      </c>
      <c r="F229" s="6">
        <v>5516</v>
      </c>
      <c r="G229" s="6">
        <v>0.63280000000000003</v>
      </c>
      <c r="H229" s="6">
        <v>0.9</v>
      </c>
      <c r="I229" s="6">
        <v>0.90149999999999997</v>
      </c>
      <c r="Q229" s="6">
        <v>7</v>
      </c>
      <c r="R229" s="6">
        <v>35</v>
      </c>
      <c r="S229" s="6">
        <v>83</v>
      </c>
      <c r="T229" s="6">
        <v>3537</v>
      </c>
      <c r="U229" s="6">
        <v>0.19769999999999999</v>
      </c>
      <c r="V229" s="6">
        <v>0.75449999999999995</v>
      </c>
      <c r="W229" s="6">
        <v>0.57799999999999996</v>
      </c>
      <c r="X229" s="6">
        <v>22</v>
      </c>
      <c r="Y229" s="6">
        <v>126</v>
      </c>
      <c r="Z229" s="6">
        <v>108</v>
      </c>
      <c r="AA229" s="6">
        <v>5709</v>
      </c>
      <c r="AB229" s="6">
        <v>0.71189999999999998</v>
      </c>
      <c r="AC229" s="6">
        <v>0.98180000000000001</v>
      </c>
      <c r="AD229" s="6">
        <v>0.93300000000000005</v>
      </c>
      <c r="AE229" s="6">
        <v>5</v>
      </c>
      <c r="AF229" s="6">
        <v>39</v>
      </c>
      <c r="AG229" s="6">
        <v>66</v>
      </c>
      <c r="AH229" s="6">
        <v>2138</v>
      </c>
      <c r="AI229" s="6">
        <v>0.2203</v>
      </c>
      <c r="AJ229" s="6">
        <v>0.6</v>
      </c>
      <c r="AK229" s="6">
        <v>0.34939999999999999</v>
      </c>
      <c r="AT229" s="6">
        <f t="shared" si="0"/>
        <v>49.25</v>
      </c>
      <c r="AU229" s="6" t="str">
        <f t="shared" si="1"/>
        <v/>
      </c>
      <c r="AV229" s="6">
        <f t="shared" si="2"/>
        <v>101.05714285714286</v>
      </c>
      <c r="AW229" s="7">
        <f t="shared" si="3"/>
        <v>45.30952380952381</v>
      </c>
      <c r="AX229" s="6">
        <f t="shared" si="4"/>
        <v>54.820512820512818</v>
      </c>
      <c r="AY229" s="6" t="str">
        <f t="shared" si="5"/>
        <v/>
      </c>
      <c r="BA229" s="6">
        <f>VLOOKUP(A229, ALL_AP_DATA!$A$2:$F$3600, 6, FALSE)</f>
        <v>177</v>
      </c>
      <c r="BB229" s="6">
        <f>VLOOKUP(A229, projmetadata!$A$2:$D$2036, 4, FALSE)</f>
        <v>21819</v>
      </c>
      <c r="BC229" s="6" t="e">
        <f t="array" aca="1" ref="BC229" ca="1">_xludf.IFS(I229&lt;&gt;0, F229/I229, P229&lt;&gt;0, M229/P229, W229&lt;&gt;0, T229/W229, AD229&lt;&gt;0, AA229/AD229, AK229&lt;&gt;0, AH229/AK229, AR229&lt;&gt;0, AO229/AR229, TRUE, 0)</f>
        <v>#NAME?</v>
      </c>
      <c r="BE229" s="6" t="e">
        <f t="shared" ca="1" si="17"/>
        <v>#NAME?</v>
      </c>
      <c r="BF229" s="6" t="e">
        <f t="shared" ca="1" si="18"/>
        <v>#NAME?</v>
      </c>
      <c r="BG229" s="6"/>
      <c r="BH229" s="6">
        <f>VLOOKUP(A229, ALL_AP_DATA!$A$2:$D$3600, 3, FALSE)</f>
        <v>128</v>
      </c>
      <c r="BI229" s="6">
        <f>VLOOKUP(A229, ALL_AP_DATA!$A$2:$E$3600, 5, FALSE)</f>
        <v>6119</v>
      </c>
      <c r="BJ229" s="6">
        <f t="shared" si="9"/>
        <v>34.570621468926554</v>
      </c>
      <c r="BK229" s="6">
        <f t="shared" si="19"/>
        <v>0.7231638418079096</v>
      </c>
    </row>
    <row r="230" spans="1:63" ht="15.75" customHeight="1" x14ac:dyDescent="0.2">
      <c r="A230" s="6" t="s">
        <v>290</v>
      </c>
      <c r="B230" s="6" t="s">
        <v>61</v>
      </c>
      <c r="C230" s="6">
        <v>1</v>
      </c>
      <c r="D230" s="6">
        <v>2</v>
      </c>
      <c r="E230" s="6">
        <v>0</v>
      </c>
      <c r="F230" s="6">
        <v>0</v>
      </c>
      <c r="G230" s="6">
        <v>1.55E-2</v>
      </c>
      <c r="H230" s="6">
        <v>0</v>
      </c>
      <c r="I230" s="6">
        <v>0</v>
      </c>
      <c r="X230" s="6">
        <v>22</v>
      </c>
      <c r="Y230" s="6">
        <v>76</v>
      </c>
      <c r="Z230" s="6">
        <v>0</v>
      </c>
      <c r="AA230" s="6">
        <v>0</v>
      </c>
      <c r="AB230" s="6">
        <v>0.58909999999999996</v>
      </c>
      <c r="AC230" s="6">
        <v>0</v>
      </c>
      <c r="AD230" s="6">
        <v>0</v>
      </c>
      <c r="AT230" s="6">
        <f t="shared" si="0"/>
        <v>0</v>
      </c>
      <c r="AU230" s="6" t="str">
        <f t="shared" si="1"/>
        <v/>
      </c>
      <c r="AV230" s="6" t="str">
        <f t="shared" si="2"/>
        <v/>
      </c>
      <c r="AW230" s="7">
        <f t="shared" si="3"/>
        <v>0</v>
      </c>
      <c r="AX230" s="6" t="str">
        <f t="shared" si="4"/>
        <v/>
      </c>
      <c r="AY230" s="6" t="str">
        <f t="shared" si="5"/>
        <v/>
      </c>
      <c r="BA230" s="6">
        <f>VLOOKUP(A230, ALL_AP_DATA!$A$2:$F$3600, 6, FALSE)</f>
        <v>129</v>
      </c>
      <c r="BB230" s="6">
        <f>VLOOKUP(A230, projmetadata!$A$2:$D$2036, 4, FALSE)</f>
        <v>11913</v>
      </c>
      <c r="BC230" s="6" t="e">
        <f t="array" aca="1" ref="BC230" ca="1">_xludf.IFS(I230&lt;&gt;0, F230/I230, P230&lt;&gt;0, M230/P230, W230&lt;&gt;0, T230/W230, AD230&lt;&gt;0, AA230/AD230, AK230&lt;&gt;0, AH230/AK230, AR230&lt;&gt;0, AO230/AR230, TRUE, 0)</f>
        <v>#NAME?</v>
      </c>
      <c r="BE230" s="6" t="e">
        <f t="shared" ca="1" si="17"/>
        <v>#NAME?</v>
      </c>
      <c r="BF230" s="6" t="e">
        <f t="shared" ca="1" si="18"/>
        <v>#NAME?</v>
      </c>
      <c r="BG230" s="6"/>
      <c r="BH230" s="6">
        <f>VLOOKUP(A230, ALL_AP_DATA!$A$2:$D$3600, 3, FALSE)</f>
        <v>78</v>
      </c>
      <c r="BI230" s="6">
        <f>VLOOKUP(A230, ALL_AP_DATA!$A$2:$E$3600, 5, FALSE)</f>
        <v>0</v>
      </c>
      <c r="BJ230" s="6">
        <f t="shared" si="9"/>
        <v>0</v>
      </c>
      <c r="BK230" s="6">
        <f t="shared" si="19"/>
        <v>0.60465116279069764</v>
      </c>
    </row>
    <row r="231" spans="1:63" ht="15.75" customHeight="1" x14ac:dyDescent="0.2">
      <c r="A231" s="6" t="s">
        <v>291</v>
      </c>
      <c r="B231" s="6" t="s">
        <v>61</v>
      </c>
      <c r="J231" s="6">
        <v>3</v>
      </c>
      <c r="K231" s="6">
        <v>29</v>
      </c>
      <c r="L231" s="6">
        <v>67</v>
      </c>
      <c r="M231" s="6">
        <v>7923</v>
      </c>
      <c r="N231" s="6">
        <v>4.9299999999999997E-2</v>
      </c>
      <c r="O231" s="6">
        <v>0.1188</v>
      </c>
      <c r="P231" s="6">
        <v>0.126</v>
      </c>
      <c r="Q231" s="6">
        <v>29</v>
      </c>
      <c r="R231" s="6">
        <v>173</v>
      </c>
      <c r="S231" s="6">
        <v>488</v>
      </c>
      <c r="T231" s="6">
        <v>50496</v>
      </c>
      <c r="U231" s="6">
        <v>0.29420000000000002</v>
      </c>
      <c r="V231" s="6">
        <v>0.86519999999999997</v>
      </c>
      <c r="W231" s="6">
        <v>0.80310000000000004</v>
      </c>
      <c r="X231" s="6">
        <v>7</v>
      </c>
      <c r="Y231" s="6">
        <v>57</v>
      </c>
      <c r="Z231" s="6">
        <v>271</v>
      </c>
      <c r="AA231" s="6">
        <v>15539</v>
      </c>
      <c r="AB231" s="6">
        <v>9.69E-2</v>
      </c>
      <c r="AC231" s="6">
        <v>0.48049999999999998</v>
      </c>
      <c r="AD231" s="6">
        <v>0.24709999999999999</v>
      </c>
      <c r="AE231" s="6">
        <v>7</v>
      </c>
      <c r="AF231" s="6">
        <v>23</v>
      </c>
      <c r="AG231" s="6">
        <v>0</v>
      </c>
      <c r="AH231" s="6">
        <v>0</v>
      </c>
      <c r="AI231" s="6">
        <v>3.9100000000000003E-2</v>
      </c>
      <c r="AJ231" s="6">
        <v>0</v>
      </c>
      <c r="AK231" s="6">
        <v>0</v>
      </c>
      <c r="AT231" s="6" t="str">
        <f t="shared" si="0"/>
        <v/>
      </c>
      <c r="AU231" s="6">
        <f t="shared" si="1"/>
        <v>273.20689655172413</v>
      </c>
      <c r="AV231" s="6">
        <f t="shared" si="2"/>
        <v>291.88439306358384</v>
      </c>
      <c r="AW231" s="7">
        <f t="shared" si="3"/>
        <v>272.61403508771929</v>
      </c>
      <c r="AX231" s="6">
        <f t="shared" si="4"/>
        <v>0</v>
      </c>
      <c r="AY231" s="6" t="str">
        <f t="shared" si="5"/>
        <v/>
      </c>
      <c r="BA231" s="6">
        <f>VLOOKUP(A231, ALL_AP_DATA!$A$2:$F$3600, 6, FALSE)</f>
        <v>588</v>
      </c>
      <c r="BB231" s="6">
        <f>VLOOKUP(A231, projmetadata!$A$2:$D$2036, 4, FALSE)</f>
        <v>97904</v>
      </c>
      <c r="BC231" s="6" t="e">
        <f t="array" aca="1" ref="BC231" ca="1">_xludf.IFS(I231&lt;&gt;0, F231/I231, P231&lt;&gt;0, M231/P231, W231&lt;&gt;0, T231/W231, AD231&lt;&gt;0, AA231/AD231, AK231&lt;&gt;0, AH231/AK231, AR231&lt;&gt;0, AO231/AR231, TRUE, 0)</f>
        <v>#NAME?</v>
      </c>
      <c r="BE231" s="6" t="e">
        <f t="shared" ca="1" si="17"/>
        <v>#NAME?</v>
      </c>
      <c r="BF231" s="6" t="e">
        <f t="shared" ca="1" si="18"/>
        <v>#NAME?</v>
      </c>
      <c r="BG231" s="6"/>
      <c r="BH231" s="6">
        <f>VLOOKUP(A231, ALL_AP_DATA!$A$2:$D$3600, 3, FALSE)</f>
        <v>218</v>
      </c>
      <c r="BI231" s="6">
        <f>VLOOKUP(A231, ALL_AP_DATA!$A$2:$E$3600, 5, FALSE)</f>
        <v>62875</v>
      </c>
      <c r="BJ231" s="6">
        <f t="shared" si="9"/>
        <v>106.93027210884354</v>
      </c>
      <c r="BK231" s="6">
        <f t="shared" si="19"/>
        <v>0.37074829931972791</v>
      </c>
    </row>
    <row r="232" spans="1:63" ht="15.75" customHeight="1" x14ac:dyDescent="0.2">
      <c r="A232" s="6" t="s">
        <v>292</v>
      </c>
      <c r="B232" s="6" t="s">
        <v>64</v>
      </c>
      <c r="C232" s="6">
        <v>43</v>
      </c>
      <c r="D232" s="6">
        <v>149</v>
      </c>
      <c r="E232" s="6">
        <v>71</v>
      </c>
      <c r="F232" s="6">
        <v>6171</v>
      </c>
      <c r="G232" s="6">
        <v>3.15E-2</v>
      </c>
      <c r="H232" s="6">
        <v>0.17069999999999999</v>
      </c>
      <c r="I232" s="6">
        <v>0.1321</v>
      </c>
      <c r="J232" s="6">
        <v>2</v>
      </c>
      <c r="K232" s="6">
        <v>18</v>
      </c>
      <c r="L232" s="6">
        <v>34</v>
      </c>
      <c r="M232" s="6">
        <v>4197</v>
      </c>
      <c r="N232" s="6">
        <v>3.8E-3</v>
      </c>
      <c r="O232" s="6">
        <v>8.1699999999999995E-2</v>
      </c>
      <c r="P232" s="6">
        <v>8.9800000000000005E-2</v>
      </c>
      <c r="Q232" s="6">
        <v>58</v>
      </c>
      <c r="R232" s="6">
        <v>193</v>
      </c>
      <c r="S232" s="6">
        <v>253</v>
      </c>
      <c r="T232" s="6">
        <v>29974</v>
      </c>
      <c r="U232" s="6">
        <v>4.0800000000000003E-2</v>
      </c>
      <c r="V232" s="6">
        <v>0.60819999999999996</v>
      </c>
      <c r="W232" s="6">
        <v>0.64149999999999996</v>
      </c>
      <c r="X232" s="6">
        <v>168</v>
      </c>
      <c r="Y232" s="6">
        <v>1428</v>
      </c>
      <c r="Z232" s="6">
        <v>257</v>
      </c>
      <c r="AA232" s="6">
        <v>21950</v>
      </c>
      <c r="AB232" s="6">
        <v>0.30209999999999998</v>
      </c>
      <c r="AC232" s="6">
        <v>0.61780000000000002</v>
      </c>
      <c r="AD232" s="6">
        <v>0.4698</v>
      </c>
      <c r="AE232" s="6">
        <v>219</v>
      </c>
      <c r="AF232" s="6">
        <v>1542</v>
      </c>
      <c r="AG232" s="6">
        <v>359</v>
      </c>
      <c r="AH232" s="6">
        <v>30337</v>
      </c>
      <c r="AI232" s="6">
        <v>0.32619999999999999</v>
      </c>
      <c r="AJ232" s="6">
        <v>0.86299999999999999</v>
      </c>
      <c r="AK232" s="6">
        <v>0.64929999999999999</v>
      </c>
      <c r="AT232" s="6">
        <f t="shared" si="0"/>
        <v>41.416107382550337</v>
      </c>
      <c r="AU232" s="6">
        <f t="shared" si="1"/>
        <v>233.16666666666666</v>
      </c>
      <c r="AV232" s="6">
        <f t="shared" si="2"/>
        <v>155.30569948186528</v>
      </c>
      <c r="AW232" s="7">
        <f t="shared" si="3"/>
        <v>15.371148459383754</v>
      </c>
      <c r="AX232" s="6">
        <f t="shared" si="4"/>
        <v>19.673800259403372</v>
      </c>
      <c r="AY232" s="6" t="str">
        <f t="shared" si="5"/>
        <v/>
      </c>
      <c r="BA232" s="6">
        <f>VLOOKUP(A232, ALL_AP_DATA!$A$2:$F$3600, 6, FALSE)</f>
        <v>4727</v>
      </c>
      <c r="BB232" s="6">
        <f>VLOOKUP(A232, projmetadata!$A$2:$D$2036, 4, FALSE)</f>
        <v>265074</v>
      </c>
      <c r="BC232" s="6" t="e">
        <f t="array" aca="1" ref="BC232" ca="1">_xludf.IFS(I232&lt;&gt;0, F232/I232, P232&lt;&gt;0, M232/P232, W232&lt;&gt;0, T232/W232, AD232&lt;&gt;0, AA232/AD232, AK232&lt;&gt;0, AH232/AK232, AR232&lt;&gt;0, AO232/AR232, TRUE, 0)</f>
        <v>#NAME?</v>
      </c>
      <c r="BE232" s="6" t="e">
        <f t="shared" ca="1" si="17"/>
        <v>#NAME?</v>
      </c>
      <c r="BF232" s="6" t="e">
        <f t="shared" ca="1" si="18"/>
        <v>#NAME?</v>
      </c>
      <c r="BG232" s="6"/>
      <c r="BH232" s="6">
        <f>VLOOKUP(A232, ALL_AP_DATA!$A$2:$D$3600, 3, FALSE)</f>
        <v>2359</v>
      </c>
      <c r="BI232" s="6">
        <f>VLOOKUP(A232, ALL_AP_DATA!$A$2:$E$3600, 5, FALSE)</f>
        <v>46723</v>
      </c>
      <c r="BJ232" s="6">
        <f t="shared" si="9"/>
        <v>9.8842817854876248</v>
      </c>
      <c r="BK232" s="6">
        <f t="shared" si="19"/>
        <v>0.4990480220012693</v>
      </c>
    </row>
    <row r="233" spans="1:63" ht="15.75" customHeight="1" x14ac:dyDescent="0.2">
      <c r="A233" s="6" t="s">
        <v>293</v>
      </c>
      <c r="B233" s="6" t="s">
        <v>64</v>
      </c>
      <c r="C233" s="6">
        <v>6</v>
      </c>
      <c r="D233" s="6">
        <v>62</v>
      </c>
      <c r="E233" s="6">
        <v>74</v>
      </c>
      <c r="F233" s="6">
        <v>4316</v>
      </c>
      <c r="G233" s="6">
        <v>0.2</v>
      </c>
      <c r="H233" s="6">
        <v>0.76290000000000002</v>
      </c>
      <c r="I233" s="6">
        <v>0.46910000000000002</v>
      </c>
      <c r="J233" s="6">
        <v>2</v>
      </c>
      <c r="K233" s="6">
        <v>23</v>
      </c>
      <c r="L233" s="6">
        <v>62</v>
      </c>
      <c r="M233" s="6">
        <v>3683</v>
      </c>
      <c r="N233" s="6">
        <v>7.4200000000000002E-2</v>
      </c>
      <c r="O233" s="6">
        <v>0.63919999999999999</v>
      </c>
      <c r="P233" s="6">
        <v>0.40029999999999999</v>
      </c>
      <c r="Q233" s="6">
        <v>13</v>
      </c>
      <c r="R233" s="6">
        <v>52</v>
      </c>
      <c r="S233" s="6">
        <v>77</v>
      </c>
      <c r="T233" s="6">
        <v>5566</v>
      </c>
      <c r="U233" s="6">
        <v>0.16769999999999999</v>
      </c>
      <c r="V233" s="6">
        <v>0.79379999999999995</v>
      </c>
      <c r="W233" s="6">
        <v>0.60499999999999998</v>
      </c>
      <c r="X233" s="6">
        <v>5</v>
      </c>
      <c r="Y233" s="6">
        <v>106</v>
      </c>
      <c r="Z233" s="6">
        <v>76</v>
      </c>
      <c r="AA233" s="6">
        <v>5421</v>
      </c>
      <c r="AB233" s="6">
        <v>0.34189999999999998</v>
      </c>
      <c r="AC233" s="6">
        <v>0.78349999999999997</v>
      </c>
      <c r="AD233" s="6">
        <v>0.58919999999999995</v>
      </c>
      <c r="AE233" s="6">
        <v>19</v>
      </c>
      <c r="AF233" s="6">
        <v>231</v>
      </c>
      <c r="AG233" s="6">
        <v>84</v>
      </c>
      <c r="AH233" s="6">
        <v>8329</v>
      </c>
      <c r="AI233" s="6">
        <v>0.74519999999999997</v>
      </c>
      <c r="AJ233" s="6">
        <v>0.86599999999999999</v>
      </c>
      <c r="AK233" s="6">
        <v>0.90529999999999999</v>
      </c>
      <c r="AL233" s="6">
        <v>2</v>
      </c>
      <c r="AM233" s="6">
        <v>40</v>
      </c>
      <c r="AN233" s="6">
        <v>64</v>
      </c>
      <c r="AO233" s="6">
        <v>4845</v>
      </c>
      <c r="AP233" s="6">
        <v>0.129</v>
      </c>
      <c r="AQ233" s="6">
        <v>0.65980000000000005</v>
      </c>
      <c r="AR233" s="6">
        <v>0.52659999999999996</v>
      </c>
      <c r="AT233" s="6">
        <f t="shared" si="0"/>
        <v>69.612903225806448</v>
      </c>
      <c r="AU233" s="6">
        <f t="shared" si="1"/>
        <v>160.13043478260869</v>
      </c>
      <c r="AV233" s="6">
        <f t="shared" si="2"/>
        <v>107.03846153846153</v>
      </c>
      <c r="AW233" s="7">
        <f t="shared" si="3"/>
        <v>51.141509433962263</v>
      </c>
      <c r="AX233" s="6">
        <f t="shared" si="4"/>
        <v>36.056277056277054</v>
      </c>
      <c r="AY233" s="6">
        <f t="shared" si="5"/>
        <v>121.125</v>
      </c>
      <c r="BA233" s="6">
        <f>VLOOKUP(A233, ALL_AP_DATA!$A$2:$F$3600, 6, FALSE)</f>
        <v>310</v>
      </c>
      <c r="BB233" s="6">
        <f>VLOOKUP(A233, projmetadata!$A$2:$D$2036, 4, FALSE)</f>
        <v>24430</v>
      </c>
      <c r="BC233" s="6" t="e">
        <f t="array" aca="1" ref="BC233" ca="1">_xludf.IFS(I233&lt;&gt;0, F233/I233, P233&lt;&gt;0, M233/P233, W233&lt;&gt;0, T233/W233, AD233&lt;&gt;0, AA233/AD233, AK233&lt;&gt;0, AH233/AK233, AR233&lt;&gt;0, AO233/AR233, TRUE, 0)</f>
        <v>#NAME?</v>
      </c>
      <c r="BE233" s="6" t="e">
        <f t="shared" ca="1" si="17"/>
        <v>#NAME?</v>
      </c>
      <c r="BF233" s="6" t="e">
        <f t="shared" ca="1" si="18"/>
        <v>#NAME?</v>
      </c>
      <c r="BG233" s="6"/>
      <c r="BH233" s="6">
        <f>VLOOKUP(A233, ALL_AP_DATA!$A$2:$D$3600, 3, FALSE)</f>
        <v>252</v>
      </c>
      <c r="BI233" s="6">
        <f>VLOOKUP(A233, ALL_AP_DATA!$A$2:$E$3600, 5, FALSE)</f>
        <v>9200</v>
      </c>
      <c r="BJ233" s="6">
        <f t="shared" si="9"/>
        <v>29.677419354838708</v>
      </c>
      <c r="BK233" s="6">
        <f t="shared" si="19"/>
        <v>0.81290322580645158</v>
      </c>
    </row>
    <row r="234" spans="1:63" ht="15.75" customHeight="1" x14ac:dyDescent="0.2">
      <c r="A234" s="6" t="s">
        <v>294</v>
      </c>
      <c r="B234" s="6" t="s">
        <v>64</v>
      </c>
      <c r="C234" s="6">
        <v>16</v>
      </c>
      <c r="D234" s="6">
        <v>64</v>
      </c>
      <c r="E234" s="6">
        <v>13</v>
      </c>
      <c r="F234" s="6">
        <v>1272</v>
      </c>
      <c r="G234" s="6">
        <v>7.6100000000000001E-2</v>
      </c>
      <c r="H234" s="6">
        <v>0.30230000000000001</v>
      </c>
      <c r="I234" s="6">
        <v>0.20449999999999999</v>
      </c>
      <c r="Q234" s="6">
        <v>1</v>
      </c>
      <c r="R234" s="6">
        <v>2</v>
      </c>
      <c r="S234" s="6">
        <v>5</v>
      </c>
      <c r="T234" s="6">
        <v>310</v>
      </c>
      <c r="U234" s="6">
        <v>2.3999999999999998E-3</v>
      </c>
      <c r="V234" s="6">
        <v>0.1163</v>
      </c>
      <c r="W234" s="6">
        <v>4.9799999999999997E-2</v>
      </c>
      <c r="X234" s="6">
        <v>36</v>
      </c>
      <c r="Y234" s="6">
        <v>157</v>
      </c>
      <c r="Z234" s="6">
        <v>23</v>
      </c>
      <c r="AA234" s="6">
        <v>3137</v>
      </c>
      <c r="AB234" s="6">
        <v>0.1867</v>
      </c>
      <c r="AC234" s="6">
        <v>0.53490000000000004</v>
      </c>
      <c r="AD234" s="6">
        <v>0.50439999999999996</v>
      </c>
      <c r="AE234" s="6">
        <v>50</v>
      </c>
      <c r="AF234" s="6">
        <v>161</v>
      </c>
      <c r="AG234" s="6">
        <v>18</v>
      </c>
      <c r="AH234" s="6">
        <v>1033</v>
      </c>
      <c r="AI234" s="6">
        <v>0.19139999999999999</v>
      </c>
      <c r="AJ234" s="6">
        <v>0.41860000000000003</v>
      </c>
      <c r="AK234" s="6">
        <v>0.1661</v>
      </c>
      <c r="AT234" s="6">
        <f t="shared" si="0"/>
        <v>19.875</v>
      </c>
      <c r="AU234" s="6" t="str">
        <f t="shared" si="1"/>
        <v/>
      </c>
      <c r="AV234" s="6">
        <f t="shared" si="2"/>
        <v>155</v>
      </c>
      <c r="AW234" s="7">
        <f t="shared" si="3"/>
        <v>19.980891719745223</v>
      </c>
      <c r="AX234" s="6">
        <f t="shared" si="4"/>
        <v>6.4161490683229809</v>
      </c>
      <c r="AY234" s="6" t="str">
        <f t="shared" si="5"/>
        <v/>
      </c>
      <c r="BA234" s="6">
        <f>VLOOKUP(A234, ALL_AP_DATA!$A$2:$F$3600, 6, FALSE)</f>
        <v>841</v>
      </c>
      <c r="BB234" s="6">
        <f>VLOOKUP(A234, projmetadata!$A$2:$D$2036, 4, FALSE)</f>
        <v>93671</v>
      </c>
      <c r="BC234" s="6" t="e">
        <f t="array" aca="1" ref="BC234" ca="1">_xludf.IFS(I234&lt;&gt;0, F234/I234, P234&lt;&gt;0, M234/P234, W234&lt;&gt;0, T234/W234, AD234&lt;&gt;0, AA234/AD234, AK234&lt;&gt;0, AH234/AK234, AR234&lt;&gt;0, AO234/AR234, TRUE, 0)</f>
        <v>#NAME?</v>
      </c>
      <c r="BE234" s="6" t="e">
        <f t="shared" ca="1" si="17"/>
        <v>#NAME?</v>
      </c>
      <c r="BF234" s="6" t="e">
        <f t="shared" ca="1" si="18"/>
        <v>#NAME?</v>
      </c>
      <c r="BG234" s="6"/>
      <c r="BH234" s="6">
        <f>VLOOKUP(A234, ALL_AP_DATA!$A$2:$D$3600, 3, FALSE)</f>
        <v>299</v>
      </c>
      <c r="BI234" s="6">
        <f>VLOOKUP(A234, ALL_AP_DATA!$A$2:$E$3600, 5, FALSE)</f>
        <v>6219</v>
      </c>
      <c r="BJ234" s="6">
        <f t="shared" si="9"/>
        <v>7.3947681331747921</v>
      </c>
      <c r="BK234" s="6">
        <f t="shared" si="19"/>
        <v>0.35552913198573127</v>
      </c>
    </row>
    <row r="235" spans="1:63" ht="15.75" customHeight="1" x14ac:dyDescent="0.2">
      <c r="A235" s="6" t="s">
        <v>295</v>
      </c>
      <c r="B235" s="6" t="s">
        <v>64</v>
      </c>
      <c r="C235" s="6">
        <v>83</v>
      </c>
      <c r="D235" s="6">
        <v>1705</v>
      </c>
      <c r="E235" s="6">
        <v>0</v>
      </c>
      <c r="F235" s="6">
        <v>0</v>
      </c>
      <c r="G235" s="6">
        <v>0.2923</v>
      </c>
      <c r="H235" s="6">
        <v>0</v>
      </c>
      <c r="I235" s="6">
        <v>0</v>
      </c>
      <c r="X235" s="6">
        <v>281</v>
      </c>
      <c r="Y235" s="6">
        <v>2636</v>
      </c>
      <c r="Z235" s="6">
        <v>0</v>
      </c>
      <c r="AA235" s="6">
        <v>0</v>
      </c>
      <c r="AB235" s="6">
        <v>0.45190000000000002</v>
      </c>
      <c r="AC235" s="6">
        <v>0</v>
      </c>
      <c r="AD235" s="6">
        <v>0</v>
      </c>
      <c r="AE235" s="6">
        <v>734</v>
      </c>
      <c r="AF235" s="6">
        <v>2919</v>
      </c>
      <c r="AG235" s="6">
        <v>0</v>
      </c>
      <c r="AH235" s="6">
        <v>0</v>
      </c>
      <c r="AI235" s="6">
        <v>0.50039999999999996</v>
      </c>
      <c r="AJ235" s="6">
        <v>0</v>
      </c>
      <c r="AK235" s="6">
        <v>0</v>
      </c>
      <c r="AT235" s="6">
        <f t="shared" si="0"/>
        <v>0</v>
      </c>
      <c r="AU235" s="6" t="str">
        <f t="shared" si="1"/>
        <v/>
      </c>
      <c r="AV235" s="6" t="str">
        <f t="shared" si="2"/>
        <v/>
      </c>
      <c r="AW235" s="7">
        <f t="shared" si="3"/>
        <v>0</v>
      </c>
      <c r="AX235" s="6">
        <f t="shared" si="4"/>
        <v>0</v>
      </c>
      <c r="AY235" s="6" t="str">
        <f t="shared" si="5"/>
        <v/>
      </c>
      <c r="BA235" s="6">
        <f>VLOOKUP(A235, ALL_AP_DATA!$A$2:$F$3600, 6, FALSE)</f>
        <v>5833</v>
      </c>
      <c r="BB235" s="6">
        <f>VLOOKUP(A235, projmetadata!$A$2:$D$2036, 4, FALSE)</f>
        <v>851489</v>
      </c>
      <c r="BC235" s="6" t="e">
        <f t="array" aca="1" ref="BC235" ca="1">_xludf.IFS(I235&lt;&gt;0, F235/I235, P235&lt;&gt;0, M235/P235, W235&lt;&gt;0, T235/W235, AD235&lt;&gt;0, AA235/AD235, AK235&lt;&gt;0, AH235/AK235, AR235&lt;&gt;0, AO235/AR235, TRUE, 0)</f>
        <v>#NAME?</v>
      </c>
      <c r="BE235" s="6" t="e">
        <f t="shared" ca="1" si="17"/>
        <v>#NAME?</v>
      </c>
      <c r="BF235" s="6" t="e">
        <f t="shared" ca="1" si="18"/>
        <v>#NAME?</v>
      </c>
      <c r="BG235" s="6"/>
      <c r="BH235" s="6">
        <f>VLOOKUP(A235, ALL_AP_DATA!$A$2:$D$3600, 3, FALSE)</f>
        <v>4082</v>
      </c>
      <c r="BI235" s="6">
        <f>VLOOKUP(A235, ALL_AP_DATA!$A$2:$E$3600, 5, FALSE)</f>
        <v>0</v>
      </c>
      <c r="BJ235" s="6">
        <f t="shared" si="9"/>
        <v>0</v>
      </c>
      <c r="BK235" s="6">
        <f t="shared" si="19"/>
        <v>0.69981141779530254</v>
      </c>
    </row>
    <row r="236" spans="1:63" ht="15.75" customHeight="1" x14ac:dyDescent="0.2">
      <c r="A236" s="6" t="s">
        <v>296</v>
      </c>
      <c r="B236" s="6" t="s">
        <v>64</v>
      </c>
      <c r="C236" s="6">
        <v>3</v>
      </c>
      <c r="D236" s="6">
        <v>8</v>
      </c>
      <c r="E236" s="6">
        <v>0</v>
      </c>
      <c r="F236" s="6">
        <v>0</v>
      </c>
      <c r="G236" s="6">
        <v>3.2099999999999997E-2</v>
      </c>
      <c r="H236" s="6">
        <v>0</v>
      </c>
      <c r="I236" s="6">
        <v>0</v>
      </c>
      <c r="X236" s="6">
        <v>4</v>
      </c>
      <c r="Y236" s="6">
        <v>32</v>
      </c>
      <c r="Z236" s="6">
        <v>0</v>
      </c>
      <c r="AA236" s="6">
        <v>0</v>
      </c>
      <c r="AB236" s="6">
        <v>0.1285</v>
      </c>
      <c r="AC236" s="6">
        <v>0</v>
      </c>
      <c r="AD236" s="6">
        <v>0</v>
      </c>
      <c r="AE236" s="6">
        <v>12</v>
      </c>
      <c r="AF236" s="6">
        <v>132</v>
      </c>
      <c r="AG236" s="6">
        <v>0</v>
      </c>
      <c r="AH236" s="6">
        <v>0</v>
      </c>
      <c r="AI236" s="6">
        <v>0.53010000000000002</v>
      </c>
      <c r="AJ236" s="6">
        <v>0</v>
      </c>
      <c r="AK236" s="6">
        <v>0</v>
      </c>
      <c r="AT236" s="6">
        <f t="shared" si="0"/>
        <v>0</v>
      </c>
      <c r="AU236" s="6" t="str">
        <f t="shared" si="1"/>
        <v/>
      </c>
      <c r="AV236" s="6" t="str">
        <f t="shared" si="2"/>
        <v/>
      </c>
      <c r="AW236" s="7">
        <f t="shared" si="3"/>
        <v>0</v>
      </c>
      <c r="AX236" s="6">
        <f t="shared" si="4"/>
        <v>0</v>
      </c>
      <c r="AY236" s="6" t="str">
        <f t="shared" si="5"/>
        <v/>
      </c>
      <c r="BA236" s="6">
        <f>VLOOKUP(A236, ALL_AP_DATA!$A$2:$F$3600, 6, FALSE)</f>
        <v>249</v>
      </c>
      <c r="BB236" s="6">
        <f>VLOOKUP(A236, projmetadata!$A$2:$D$2036, 4, FALSE)</f>
        <v>25948</v>
      </c>
      <c r="BC236" s="6" t="e">
        <f t="array" aca="1" ref="BC236" ca="1">_xludf.IFS(I236&lt;&gt;0, F236/I236, P236&lt;&gt;0, M236/P236, W236&lt;&gt;0, T236/W236, AD236&lt;&gt;0, AA236/AD236, AK236&lt;&gt;0, AH236/AK236, AR236&lt;&gt;0, AO236/AR236, TRUE, 0)</f>
        <v>#NAME?</v>
      </c>
      <c r="BE236" s="6" t="e">
        <f t="shared" ca="1" si="17"/>
        <v>#NAME?</v>
      </c>
      <c r="BF236" s="6" t="e">
        <f t="shared" ca="1" si="18"/>
        <v>#NAME?</v>
      </c>
      <c r="BG236" s="6"/>
      <c r="BH236" s="6">
        <f>VLOOKUP(A236, ALL_AP_DATA!$A$2:$D$3600, 3, FALSE)</f>
        <v>139</v>
      </c>
      <c r="BI236" s="6">
        <f>VLOOKUP(A236, ALL_AP_DATA!$A$2:$E$3600, 5, FALSE)</f>
        <v>0</v>
      </c>
      <c r="BJ236" s="6">
        <f t="shared" si="9"/>
        <v>0</v>
      </c>
      <c r="BK236" s="6">
        <f t="shared" si="19"/>
        <v>0.55823293172690758</v>
      </c>
    </row>
    <row r="237" spans="1:63" ht="15.75" customHeight="1" x14ac:dyDescent="0.2">
      <c r="A237" s="6" t="s">
        <v>297</v>
      </c>
      <c r="B237" s="6" t="s">
        <v>64</v>
      </c>
      <c r="C237" s="6">
        <v>6</v>
      </c>
      <c r="D237" s="6">
        <v>30</v>
      </c>
      <c r="E237" s="6">
        <v>15</v>
      </c>
      <c r="F237" s="6">
        <v>2638</v>
      </c>
      <c r="G237" s="6">
        <v>0.1176</v>
      </c>
      <c r="H237" s="6">
        <v>0.46879999999999999</v>
      </c>
      <c r="I237" s="6">
        <v>0.47889999999999999</v>
      </c>
      <c r="Q237" s="6">
        <v>5</v>
      </c>
      <c r="R237" s="6">
        <v>19</v>
      </c>
      <c r="S237" s="6">
        <v>17</v>
      </c>
      <c r="T237" s="6">
        <v>753</v>
      </c>
      <c r="U237" s="6">
        <v>7.4499999999999997E-2</v>
      </c>
      <c r="V237" s="6">
        <v>0.53129999999999999</v>
      </c>
      <c r="W237" s="6">
        <v>0.13669999999999999</v>
      </c>
      <c r="X237" s="6">
        <v>27</v>
      </c>
      <c r="Y237" s="6">
        <v>105</v>
      </c>
      <c r="Z237" s="6">
        <v>20</v>
      </c>
      <c r="AA237" s="6">
        <v>3409</v>
      </c>
      <c r="AB237" s="6">
        <v>0.4118</v>
      </c>
      <c r="AC237" s="6">
        <v>0.625</v>
      </c>
      <c r="AD237" s="6">
        <v>0.61890000000000001</v>
      </c>
      <c r="AE237" s="6">
        <v>25</v>
      </c>
      <c r="AF237" s="6">
        <v>77</v>
      </c>
      <c r="AG237" s="6">
        <v>15</v>
      </c>
      <c r="AH237" s="6">
        <v>3067</v>
      </c>
      <c r="AI237" s="6">
        <v>0.30199999999999999</v>
      </c>
      <c r="AJ237" s="6">
        <v>0.46879999999999999</v>
      </c>
      <c r="AK237" s="6">
        <v>0.55679999999999996</v>
      </c>
      <c r="AT237" s="6">
        <f t="shared" si="0"/>
        <v>87.933333333333337</v>
      </c>
      <c r="AU237" s="6" t="str">
        <f t="shared" si="1"/>
        <v/>
      </c>
      <c r="AV237" s="6">
        <f t="shared" si="2"/>
        <v>39.631578947368418</v>
      </c>
      <c r="AW237" s="7">
        <f t="shared" si="3"/>
        <v>32.466666666666669</v>
      </c>
      <c r="AX237" s="6">
        <f t="shared" si="4"/>
        <v>39.831168831168831</v>
      </c>
      <c r="AY237" s="6" t="str">
        <f t="shared" si="5"/>
        <v/>
      </c>
      <c r="BA237" s="6">
        <f>VLOOKUP(A237, ALL_AP_DATA!$A$2:$F$3600, 6, FALSE)</f>
        <v>255</v>
      </c>
      <c r="BB237" s="6">
        <f>VLOOKUP(A237, projmetadata!$A$2:$D$2036, 4, FALSE)</f>
        <v>21451</v>
      </c>
      <c r="BC237" s="6" t="e">
        <f t="array" aca="1" ref="BC237" ca="1">_xludf.IFS(I237&lt;&gt;0, F237/I237, P237&lt;&gt;0, M237/P237, W237&lt;&gt;0, T237/W237, AD237&lt;&gt;0, AA237/AD237, AK237&lt;&gt;0, AH237/AK237, AR237&lt;&gt;0, AO237/AR237, TRUE, 0)</f>
        <v>#NAME?</v>
      </c>
      <c r="BE237" s="6" t="e">
        <f t="shared" ca="1" si="17"/>
        <v>#NAME?</v>
      </c>
      <c r="BF237" s="6" t="e">
        <f t="shared" ca="1" si="18"/>
        <v>#NAME?</v>
      </c>
      <c r="BG237" s="6"/>
      <c r="BH237" s="6">
        <f>VLOOKUP(A237, ALL_AP_DATA!$A$2:$D$3600, 3, FALSE)</f>
        <v>153</v>
      </c>
      <c r="BI237" s="6">
        <f>VLOOKUP(A237, ALL_AP_DATA!$A$2:$E$3600, 5, FALSE)</f>
        <v>5508</v>
      </c>
      <c r="BJ237" s="6">
        <f t="shared" si="9"/>
        <v>21.6</v>
      </c>
      <c r="BK237" s="6">
        <f t="shared" si="19"/>
        <v>0.6</v>
      </c>
    </row>
    <row r="238" spans="1:63" ht="15.75" customHeight="1" x14ac:dyDescent="0.2">
      <c r="A238" s="6" t="s">
        <v>298</v>
      </c>
      <c r="B238" s="6" t="s">
        <v>64</v>
      </c>
      <c r="C238" s="6">
        <v>3</v>
      </c>
      <c r="D238" s="6">
        <v>13</v>
      </c>
      <c r="E238" s="6">
        <v>19</v>
      </c>
      <c r="F238" s="6">
        <v>1582</v>
      </c>
      <c r="G238" s="6">
        <v>6.6000000000000003E-2</v>
      </c>
      <c r="H238" s="6">
        <v>0.59379999999999999</v>
      </c>
      <c r="I238" s="6">
        <v>0.23380000000000001</v>
      </c>
      <c r="Q238" s="6">
        <v>6</v>
      </c>
      <c r="R238" s="6">
        <v>28</v>
      </c>
      <c r="S238" s="6">
        <v>31</v>
      </c>
      <c r="T238" s="6">
        <v>4937</v>
      </c>
      <c r="U238" s="6">
        <v>0.1421</v>
      </c>
      <c r="V238" s="6">
        <v>0.96879999999999999</v>
      </c>
      <c r="W238" s="6">
        <v>0.72960000000000003</v>
      </c>
      <c r="X238" s="6">
        <v>9</v>
      </c>
      <c r="Y238" s="6">
        <v>63</v>
      </c>
      <c r="Z238" s="6">
        <v>27</v>
      </c>
      <c r="AA238" s="6">
        <v>4683</v>
      </c>
      <c r="AB238" s="6">
        <v>0.31979999999999997</v>
      </c>
      <c r="AC238" s="6">
        <v>0.84379999999999999</v>
      </c>
      <c r="AD238" s="6">
        <v>0.69199999999999995</v>
      </c>
      <c r="AE238" s="6">
        <v>3</v>
      </c>
      <c r="AF238" s="6">
        <v>8</v>
      </c>
      <c r="AG238" s="6">
        <v>14</v>
      </c>
      <c r="AH238" s="6">
        <v>1464</v>
      </c>
      <c r="AI238" s="6">
        <v>4.0599999999999997E-2</v>
      </c>
      <c r="AJ238" s="6">
        <v>0.4375</v>
      </c>
      <c r="AK238" s="6">
        <v>0.21629999999999999</v>
      </c>
      <c r="AT238" s="6">
        <f t="shared" si="0"/>
        <v>121.69230769230769</v>
      </c>
      <c r="AU238" s="6" t="str">
        <f t="shared" si="1"/>
        <v/>
      </c>
      <c r="AV238" s="6">
        <f t="shared" si="2"/>
        <v>176.32142857142858</v>
      </c>
      <c r="AW238" s="7">
        <f t="shared" si="3"/>
        <v>74.333333333333329</v>
      </c>
      <c r="AX238" s="6">
        <f t="shared" si="4"/>
        <v>183</v>
      </c>
      <c r="AY238" s="6" t="str">
        <f t="shared" si="5"/>
        <v/>
      </c>
      <c r="BA238" s="6">
        <f>VLOOKUP(A238, ALL_AP_DATA!$A$2:$F$3600, 6, FALSE)</f>
        <v>197</v>
      </c>
      <c r="BB238" s="6">
        <f>VLOOKUP(A238, projmetadata!$A$2:$D$2036, 4, FALSE)</f>
        <v>24187</v>
      </c>
      <c r="BC238" s="6" t="e">
        <f t="array" aca="1" ref="BC238" ca="1">_xludf.IFS(I238&lt;&gt;0, F238/I238, P238&lt;&gt;0, M238/P238, W238&lt;&gt;0, T238/W238, AD238&lt;&gt;0, AA238/AD238, AK238&lt;&gt;0, AH238/AK238, AR238&lt;&gt;0, AO238/AR238, TRUE, 0)</f>
        <v>#NAME?</v>
      </c>
      <c r="BE238" s="6" t="e">
        <f t="shared" ca="1" si="17"/>
        <v>#NAME?</v>
      </c>
      <c r="BF238" s="6" t="e">
        <f t="shared" ca="1" si="18"/>
        <v>#NAME?</v>
      </c>
      <c r="BG238" s="6"/>
      <c r="BH238" s="6">
        <f>VLOOKUP(A238, ALL_AP_DATA!$A$2:$D$3600, 3, FALSE)</f>
        <v>80</v>
      </c>
      <c r="BI238" s="6">
        <f>VLOOKUP(A238, ALL_AP_DATA!$A$2:$E$3600, 5, FALSE)</f>
        <v>6767</v>
      </c>
      <c r="BJ238" s="6">
        <f t="shared" si="9"/>
        <v>34.350253807106597</v>
      </c>
      <c r="BK238" s="6">
        <f t="shared" si="19"/>
        <v>0.40609137055837563</v>
      </c>
    </row>
    <row r="239" spans="1:63" ht="15.75" customHeight="1" x14ac:dyDescent="0.2">
      <c r="A239" s="6" t="s">
        <v>299</v>
      </c>
      <c r="B239" s="6" t="s">
        <v>61</v>
      </c>
      <c r="J239" s="6">
        <v>1</v>
      </c>
      <c r="K239" s="6">
        <v>12</v>
      </c>
      <c r="L239" s="6">
        <v>159</v>
      </c>
      <c r="M239" s="6">
        <v>5637</v>
      </c>
      <c r="N239" s="6">
        <v>5.5800000000000002E-2</v>
      </c>
      <c r="O239" s="6">
        <v>0.36049999999999999</v>
      </c>
      <c r="P239" s="6">
        <v>0.1389</v>
      </c>
      <c r="Q239" s="6">
        <v>23</v>
      </c>
      <c r="R239" s="6">
        <v>104</v>
      </c>
      <c r="S239" s="6">
        <v>387</v>
      </c>
      <c r="T239" s="6">
        <v>25004</v>
      </c>
      <c r="U239" s="6">
        <v>0.48370000000000002</v>
      </c>
      <c r="V239" s="6">
        <v>0.87760000000000005</v>
      </c>
      <c r="W239" s="6">
        <v>0.61619999999999997</v>
      </c>
      <c r="X239" s="6">
        <v>10</v>
      </c>
      <c r="Y239" s="6">
        <v>92</v>
      </c>
      <c r="Z239" s="6">
        <v>260</v>
      </c>
      <c r="AA239" s="6">
        <v>14688</v>
      </c>
      <c r="AB239" s="6">
        <v>0.4279</v>
      </c>
      <c r="AC239" s="6">
        <v>0.58960000000000001</v>
      </c>
      <c r="AD239" s="6">
        <v>0.36199999999999999</v>
      </c>
      <c r="AE239" s="6">
        <v>13</v>
      </c>
      <c r="AF239" s="6">
        <v>56</v>
      </c>
      <c r="AG239" s="6">
        <v>286</v>
      </c>
      <c r="AH239" s="6">
        <v>15480</v>
      </c>
      <c r="AI239" s="6">
        <v>0.26050000000000001</v>
      </c>
      <c r="AJ239" s="6">
        <v>0.64849999999999997</v>
      </c>
      <c r="AK239" s="6">
        <v>0.38150000000000001</v>
      </c>
      <c r="AL239" s="6">
        <v>2</v>
      </c>
      <c r="AM239" s="6">
        <v>33</v>
      </c>
      <c r="AN239" s="6">
        <v>322</v>
      </c>
      <c r="AO239" s="6">
        <v>15440</v>
      </c>
      <c r="AP239" s="6">
        <v>0.1535</v>
      </c>
      <c r="AQ239" s="6">
        <v>0.73019999999999996</v>
      </c>
      <c r="AR239" s="6">
        <v>0.3805</v>
      </c>
      <c r="AT239" s="6" t="str">
        <f t="shared" si="0"/>
        <v/>
      </c>
      <c r="AU239" s="6">
        <f t="shared" si="1"/>
        <v>469.75</v>
      </c>
      <c r="AV239" s="6">
        <f t="shared" si="2"/>
        <v>240.42307692307693</v>
      </c>
      <c r="AW239" s="7">
        <f t="shared" si="3"/>
        <v>159.65217391304347</v>
      </c>
      <c r="AX239" s="6">
        <f t="shared" si="4"/>
        <v>276.42857142857144</v>
      </c>
      <c r="AY239" s="6">
        <f t="shared" si="5"/>
        <v>467.87878787878788</v>
      </c>
      <c r="BA239" s="6">
        <f>VLOOKUP(A239, ALL_AP_DATA!$A$2:$F$3600, 6, FALSE)</f>
        <v>215</v>
      </c>
      <c r="BB239" s="6">
        <f>VLOOKUP(A239, projmetadata!$A$2:$D$2036, 4, FALSE)</f>
        <v>29027</v>
      </c>
      <c r="BC239" s="6" t="e">
        <f t="array" aca="1" ref="BC239" ca="1">_xludf.IFS(I239&lt;&gt;0, F239/I239, P239&lt;&gt;0, M239/P239, W239&lt;&gt;0, T239/W239, AD239&lt;&gt;0, AA239/AD239, AK239&lt;&gt;0, AH239/AK239, AR239&lt;&gt;0, AO239/AR239, TRUE, 0)</f>
        <v>#NAME?</v>
      </c>
      <c r="BE239" s="6" t="e">
        <f t="shared" ca="1" si="17"/>
        <v>#NAME?</v>
      </c>
      <c r="BF239" s="6" t="e">
        <f t="shared" ca="1" si="18"/>
        <v>#NAME?</v>
      </c>
      <c r="BG239" s="6"/>
      <c r="BH239" s="6">
        <f>VLOOKUP(A239, ALL_AP_DATA!$A$2:$D$3600, 3, FALSE)</f>
        <v>147</v>
      </c>
      <c r="BI239" s="6">
        <f>VLOOKUP(A239, ALL_AP_DATA!$A$2:$E$3600, 5, FALSE)</f>
        <v>40576</v>
      </c>
      <c r="BJ239" s="6">
        <f t="shared" si="9"/>
        <v>188.72558139534883</v>
      </c>
      <c r="BK239" s="6">
        <f t="shared" si="19"/>
        <v>0.68372093023255809</v>
      </c>
    </row>
    <row r="240" spans="1:63" ht="15.75" customHeight="1" x14ac:dyDescent="0.2">
      <c r="A240" s="6" t="s">
        <v>300</v>
      </c>
      <c r="B240" s="6" t="s">
        <v>64</v>
      </c>
      <c r="C240" s="6">
        <v>9</v>
      </c>
      <c r="D240" s="6">
        <v>46</v>
      </c>
      <c r="E240" s="6">
        <v>0</v>
      </c>
      <c r="F240" s="6">
        <v>0</v>
      </c>
      <c r="G240" s="6">
        <v>9.6000000000000002E-2</v>
      </c>
      <c r="H240" s="6">
        <v>0</v>
      </c>
      <c r="I240" s="6">
        <v>0</v>
      </c>
      <c r="X240" s="6">
        <v>27</v>
      </c>
      <c r="Y240" s="6">
        <v>128</v>
      </c>
      <c r="Z240" s="6">
        <v>1</v>
      </c>
      <c r="AA240" s="6">
        <v>105</v>
      </c>
      <c r="AB240" s="6">
        <v>0.26719999999999999</v>
      </c>
      <c r="AC240" s="6">
        <v>0.33329999999999999</v>
      </c>
      <c r="AD240" s="6">
        <v>0.71919999999999995</v>
      </c>
      <c r="AE240" s="6">
        <v>35</v>
      </c>
      <c r="AF240" s="6">
        <v>153</v>
      </c>
      <c r="AG240" s="6">
        <v>1</v>
      </c>
      <c r="AH240" s="6">
        <v>2</v>
      </c>
      <c r="AI240" s="6">
        <v>0.31940000000000002</v>
      </c>
      <c r="AJ240" s="6">
        <v>0.33329999999999999</v>
      </c>
      <c r="AK240" s="6">
        <v>1.37E-2</v>
      </c>
      <c r="AT240" s="6">
        <f t="shared" si="0"/>
        <v>0</v>
      </c>
      <c r="AU240" s="6" t="str">
        <f t="shared" si="1"/>
        <v/>
      </c>
      <c r="AV240" s="6" t="str">
        <f t="shared" si="2"/>
        <v/>
      </c>
      <c r="AW240" s="7">
        <f t="shared" si="3"/>
        <v>0.8203125</v>
      </c>
      <c r="AX240" s="6">
        <f t="shared" si="4"/>
        <v>1.3071895424836602E-2</v>
      </c>
      <c r="AY240" s="6" t="str">
        <f t="shared" si="5"/>
        <v/>
      </c>
      <c r="BA240" s="6">
        <f>VLOOKUP(A240, ALL_AP_DATA!$A$2:$F$3600, 6, FALSE)</f>
        <v>479</v>
      </c>
      <c r="BB240" s="6">
        <f>VLOOKUP(A240, projmetadata!$A$2:$D$2036, 4, FALSE)</f>
        <v>46588</v>
      </c>
      <c r="BC240" s="6" t="e">
        <f t="array" aca="1" ref="BC240" ca="1">_xludf.IFS(I240&lt;&gt;0, F240/I240, P240&lt;&gt;0, M240/P240, W240&lt;&gt;0, T240/W240, AD240&lt;&gt;0, AA240/AD240, AK240&lt;&gt;0, AH240/AK240, AR240&lt;&gt;0, AO240/AR240, TRUE, 0)</f>
        <v>#NAME?</v>
      </c>
      <c r="BE240" s="6" t="e">
        <f t="shared" ca="1" si="17"/>
        <v>#NAME?</v>
      </c>
      <c r="BF240" s="6" t="e">
        <f t="shared" ca="1" si="18"/>
        <v>#NAME?</v>
      </c>
      <c r="BG240" s="6"/>
      <c r="BH240" s="6">
        <f>VLOOKUP(A240, ALL_AP_DATA!$A$2:$D$3600, 3, FALSE)</f>
        <v>226</v>
      </c>
      <c r="BI240" s="6">
        <f>VLOOKUP(A240, ALL_AP_DATA!$A$2:$E$3600, 5, FALSE)</f>
        <v>146</v>
      </c>
      <c r="BJ240" s="6">
        <f t="shared" si="9"/>
        <v>0.30480167014613779</v>
      </c>
      <c r="BK240" s="6">
        <f t="shared" si="19"/>
        <v>0.47181628392484343</v>
      </c>
    </row>
    <row r="241" spans="1:63" ht="15.75" customHeight="1" x14ac:dyDescent="0.2">
      <c r="A241" s="6" t="s">
        <v>301</v>
      </c>
      <c r="B241" s="6" t="s">
        <v>64</v>
      </c>
      <c r="C241" s="6">
        <v>1</v>
      </c>
      <c r="D241" s="6">
        <v>2</v>
      </c>
      <c r="E241" s="6">
        <v>0</v>
      </c>
      <c r="F241" s="6">
        <v>0</v>
      </c>
      <c r="G241" s="6">
        <v>1.2E-2</v>
      </c>
      <c r="H241" s="6">
        <v>0</v>
      </c>
      <c r="I241" s="6">
        <v>0</v>
      </c>
      <c r="Q241" s="6">
        <v>1</v>
      </c>
      <c r="R241" s="6">
        <v>3</v>
      </c>
      <c r="S241" s="6">
        <v>4</v>
      </c>
      <c r="T241" s="6">
        <v>104</v>
      </c>
      <c r="U241" s="6">
        <v>1.7999999999999999E-2</v>
      </c>
      <c r="V241" s="6">
        <v>0.5</v>
      </c>
      <c r="W241" s="6">
        <v>0.1739</v>
      </c>
      <c r="X241" s="6">
        <v>4</v>
      </c>
      <c r="Y241" s="6">
        <v>37</v>
      </c>
      <c r="Z241" s="6">
        <v>5</v>
      </c>
      <c r="AA241" s="6">
        <v>260</v>
      </c>
      <c r="AB241" s="6">
        <v>0.22159999999999999</v>
      </c>
      <c r="AC241" s="6">
        <v>0.625</v>
      </c>
      <c r="AD241" s="6">
        <v>0.43480000000000002</v>
      </c>
      <c r="AE241" s="6">
        <v>17</v>
      </c>
      <c r="AF241" s="6">
        <v>78</v>
      </c>
      <c r="AG241" s="6">
        <v>5</v>
      </c>
      <c r="AH241" s="6">
        <v>245</v>
      </c>
      <c r="AI241" s="6">
        <v>0.46710000000000002</v>
      </c>
      <c r="AJ241" s="6">
        <v>0.625</v>
      </c>
      <c r="AK241" s="6">
        <v>0.40970000000000001</v>
      </c>
      <c r="AT241" s="6">
        <f t="shared" si="0"/>
        <v>0</v>
      </c>
      <c r="AU241" s="6" t="str">
        <f t="shared" si="1"/>
        <v/>
      </c>
      <c r="AV241" s="6">
        <f t="shared" si="2"/>
        <v>34.666666666666664</v>
      </c>
      <c r="AW241" s="7">
        <f t="shared" si="3"/>
        <v>7.0270270270270272</v>
      </c>
      <c r="AX241" s="6">
        <f t="shared" si="4"/>
        <v>3.141025641025641</v>
      </c>
      <c r="AY241" s="6" t="str">
        <f t="shared" si="5"/>
        <v/>
      </c>
      <c r="BA241" s="6">
        <f>VLOOKUP(A241, ALL_AP_DATA!$A$2:$F$3600, 6, FALSE)</f>
        <v>167</v>
      </c>
      <c r="BB241" s="6">
        <f>VLOOKUP(A241, projmetadata!$A$2:$D$2036, 4, FALSE)</f>
        <v>38247</v>
      </c>
      <c r="BC241" s="6" t="e">
        <f t="array" aca="1" ref="BC241" ca="1">_xludf.IFS(I241&lt;&gt;0, F241/I241, P241&lt;&gt;0, M241/P241, W241&lt;&gt;0, T241/W241, AD241&lt;&gt;0, AA241/AD241, AK241&lt;&gt;0, AH241/AK241, AR241&lt;&gt;0, AO241/AR241, TRUE, 0)</f>
        <v>#NAME?</v>
      </c>
      <c r="BE241" s="6" t="e">
        <f t="shared" ca="1" si="17"/>
        <v>#NAME?</v>
      </c>
      <c r="BF241" s="6" t="e">
        <f t="shared" ca="1" si="18"/>
        <v>#NAME?</v>
      </c>
      <c r="BG241" s="6"/>
      <c r="BH241" s="6">
        <f>VLOOKUP(A241, ALL_AP_DATA!$A$2:$D$3600, 3, FALSE)</f>
        <v>98</v>
      </c>
      <c r="BI241" s="6">
        <f>VLOOKUP(A241, ALL_AP_DATA!$A$2:$E$3600, 5, FALSE)</f>
        <v>598</v>
      </c>
      <c r="BJ241" s="6">
        <f t="shared" si="9"/>
        <v>3.5808383233532934</v>
      </c>
      <c r="BK241" s="6">
        <f t="shared" si="19"/>
        <v>0.58682634730538918</v>
      </c>
    </row>
    <row r="242" spans="1:63" ht="15.75" customHeight="1" x14ac:dyDescent="0.2">
      <c r="A242" s="6" t="s">
        <v>302</v>
      </c>
      <c r="B242" s="6" t="s">
        <v>61</v>
      </c>
      <c r="C242" s="6">
        <v>3</v>
      </c>
      <c r="D242" s="6">
        <v>6</v>
      </c>
      <c r="E242" s="6">
        <v>0</v>
      </c>
      <c r="F242" s="6">
        <v>0</v>
      </c>
      <c r="G242" s="6">
        <v>2.5000000000000001E-3</v>
      </c>
      <c r="H242" s="6">
        <v>0</v>
      </c>
      <c r="I242" s="6">
        <v>0</v>
      </c>
      <c r="Q242" s="6">
        <v>1</v>
      </c>
      <c r="R242" s="6">
        <v>2</v>
      </c>
      <c r="S242" s="6">
        <v>2</v>
      </c>
      <c r="T242" s="6">
        <v>97</v>
      </c>
      <c r="U242" s="6">
        <v>8.0000000000000004E-4</v>
      </c>
      <c r="V242" s="6">
        <v>5.7099999999999998E-2</v>
      </c>
      <c r="W242" s="6">
        <v>0.1353</v>
      </c>
      <c r="X242" s="6">
        <v>87</v>
      </c>
      <c r="Y242" s="6">
        <v>1536</v>
      </c>
      <c r="Z242" s="6">
        <v>27</v>
      </c>
      <c r="AA242" s="6">
        <v>623</v>
      </c>
      <c r="AB242" s="6">
        <v>0.64080000000000004</v>
      </c>
      <c r="AC242" s="6">
        <v>0.77139999999999997</v>
      </c>
      <c r="AD242" s="6">
        <v>0.86890000000000001</v>
      </c>
      <c r="AE242" s="6">
        <v>106</v>
      </c>
      <c r="AF242" s="6">
        <v>664</v>
      </c>
      <c r="AG242" s="6">
        <v>22</v>
      </c>
      <c r="AH242" s="6">
        <v>326</v>
      </c>
      <c r="AI242" s="6">
        <v>0.27700000000000002</v>
      </c>
      <c r="AJ242" s="6">
        <v>0.62860000000000005</v>
      </c>
      <c r="AK242" s="6">
        <v>0.45469999999999999</v>
      </c>
      <c r="AT242" s="6">
        <f t="shared" si="0"/>
        <v>0</v>
      </c>
      <c r="AU242" s="6" t="str">
        <f t="shared" si="1"/>
        <v/>
      </c>
      <c r="AV242" s="6">
        <f t="shared" si="2"/>
        <v>48.5</v>
      </c>
      <c r="AW242" s="7">
        <f t="shared" si="3"/>
        <v>0.40559895833333331</v>
      </c>
      <c r="AX242" s="6">
        <f t="shared" si="4"/>
        <v>0.49096385542168675</v>
      </c>
      <c r="AY242" s="6" t="str">
        <f t="shared" si="5"/>
        <v/>
      </c>
      <c r="BA242" s="6">
        <f>VLOOKUP(A242, ALL_AP_DATA!$A$2:$F$3600, 6, FALSE)</f>
        <v>2397</v>
      </c>
      <c r="BB242" s="6">
        <f>VLOOKUP(A242, projmetadata!$A$2:$D$2036, 4, FALSE)</f>
        <v>495141</v>
      </c>
      <c r="BC242" s="6" t="e">
        <f t="array" aca="1" ref="BC242" ca="1">_xludf.IFS(I242&lt;&gt;0, F242/I242, P242&lt;&gt;0, M242/P242, W242&lt;&gt;0, T242/W242, AD242&lt;&gt;0, AA242/AD242, AK242&lt;&gt;0, AH242/AK242, AR242&lt;&gt;0, AO242/AR242, TRUE, 0)</f>
        <v>#NAME?</v>
      </c>
      <c r="BE242" s="6" t="e">
        <f t="shared" ca="1" si="17"/>
        <v>#NAME?</v>
      </c>
      <c r="BF242" s="6" t="e">
        <f t="shared" ca="1" si="18"/>
        <v>#NAME?</v>
      </c>
      <c r="BG242" s="6"/>
      <c r="BH242" s="6">
        <f>VLOOKUP(A242, ALL_AP_DATA!$A$2:$D$3600, 3, FALSE)</f>
        <v>1647</v>
      </c>
      <c r="BI242" s="6">
        <f>VLOOKUP(A242, ALL_AP_DATA!$A$2:$E$3600, 5, FALSE)</f>
        <v>717</v>
      </c>
      <c r="BJ242" s="6">
        <f t="shared" si="9"/>
        <v>0.29912390488110135</v>
      </c>
      <c r="BK242" s="6">
        <f t="shared" si="19"/>
        <v>0.68710888610763454</v>
      </c>
    </row>
    <row r="243" spans="1:63" ht="15.75" customHeight="1" x14ac:dyDescent="0.2">
      <c r="A243" s="6" t="s">
        <v>303</v>
      </c>
      <c r="B243" s="6" t="s">
        <v>64</v>
      </c>
      <c r="C243" s="6">
        <v>49</v>
      </c>
      <c r="D243" s="6">
        <v>355</v>
      </c>
      <c r="E243" s="6">
        <v>54</v>
      </c>
      <c r="F243" s="6">
        <v>1285</v>
      </c>
      <c r="G243" s="6">
        <v>7.9899999999999999E-2</v>
      </c>
      <c r="H243" s="6">
        <v>0.47370000000000001</v>
      </c>
      <c r="I243" s="6">
        <v>0.1845</v>
      </c>
      <c r="J243" s="6">
        <v>2</v>
      </c>
      <c r="K243" s="6">
        <v>7</v>
      </c>
      <c r="L243" s="6">
        <v>2</v>
      </c>
      <c r="M243" s="6">
        <v>94</v>
      </c>
      <c r="N243" s="6">
        <v>1.6000000000000001E-3</v>
      </c>
      <c r="O243" s="6">
        <v>1.7500000000000002E-2</v>
      </c>
      <c r="P243" s="6">
        <v>1.35E-2</v>
      </c>
      <c r="Q243" s="6">
        <v>18</v>
      </c>
      <c r="R243" s="6">
        <v>65</v>
      </c>
      <c r="S243" s="6">
        <v>65</v>
      </c>
      <c r="T243" s="6">
        <v>3944</v>
      </c>
      <c r="U243" s="6">
        <v>1.46E-2</v>
      </c>
      <c r="V243" s="6">
        <v>0.57020000000000004</v>
      </c>
      <c r="W243" s="6">
        <v>0.56630000000000003</v>
      </c>
      <c r="X243" s="6">
        <v>84</v>
      </c>
      <c r="Y243" s="6">
        <v>803</v>
      </c>
      <c r="Z243" s="6">
        <v>67</v>
      </c>
      <c r="AA243" s="6">
        <v>2105</v>
      </c>
      <c r="AB243" s="6">
        <v>0.1807</v>
      </c>
      <c r="AC243" s="6">
        <v>0.5877</v>
      </c>
      <c r="AD243" s="6">
        <v>0.30220000000000002</v>
      </c>
      <c r="AE243" s="6">
        <v>364</v>
      </c>
      <c r="AF243" s="6">
        <v>2287</v>
      </c>
      <c r="AG243" s="6">
        <v>91</v>
      </c>
      <c r="AH243" s="6">
        <v>4582</v>
      </c>
      <c r="AI243" s="6">
        <v>0.51459999999999995</v>
      </c>
      <c r="AJ243" s="6">
        <v>0.79820000000000002</v>
      </c>
      <c r="AK243" s="6">
        <v>0.65790000000000004</v>
      </c>
      <c r="AT243" s="6">
        <f t="shared" si="0"/>
        <v>3.619718309859155</v>
      </c>
      <c r="AU243" s="6">
        <f t="shared" si="1"/>
        <v>13.428571428571429</v>
      </c>
      <c r="AV243" s="6">
        <f t="shared" si="2"/>
        <v>60.676923076923075</v>
      </c>
      <c r="AW243" s="7">
        <f t="shared" si="3"/>
        <v>2.6214196762141966</v>
      </c>
      <c r="AX243" s="6">
        <f t="shared" si="4"/>
        <v>2.0034980323567995</v>
      </c>
      <c r="AY243" s="6" t="str">
        <f t="shared" si="5"/>
        <v/>
      </c>
      <c r="BA243" s="6">
        <f>VLOOKUP(A243, ALL_AP_DATA!$A$2:$F$3600, 6, FALSE)</f>
        <v>4444</v>
      </c>
      <c r="BB243" s="6">
        <f>VLOOKUP(A243, projmetadata!$A$2:$D$2036, 4, FALSE)</f>
        <v>428687</v>
      </c>
      <c r="BC243" s="6" t="e">
        <f t="array" aca="1" ref="BC243" ca="1">_xludf.IFS(I243&lt;&gt;0, F243/I243, P243&lt;&gt;0, M243/P243, W243&lt;&gt;0, T243/W243, AD243&lt;&gt;0, AA243/AD243, AK243&lt;&gt;0, AH243/AK243, AR243&lt;&gt;0, AO243/AR243, TRUE, 0)</f>
        <v>#NAME?</v>
      </c>
      <c r="BE243" s="6" t="e">
        <f t="shared" ca="1" si="17"/>
        <v>#NAME?</v>
      </c>
      <c r="BF243" s="6" t="e">
        <f t="shared" ca="1" si="18"/>
        <v>#NAME?</v>
      </c>
      <c r="BG243" s="6"/>
      <c r="BH243" s="6">
        <f>VLOOKUP(A243, ALL_AP_DATA!$A$2:$D$3600, 3, FALSE)</f>
        <v>2577</v>
      </c>
      <c r="BI243" s="6">
        <f>VLOOKUP(A243, ALL_AP_DATA!$A$2:$E$3600, 5, FALSE)</f>
        <v>6965</v>
      </c>
      <c r="BJ243" s="6">
        <f t="shared" si="9"/>
        <v>1.5672817281728173</v>
      </c>
      <c r="BK243" s="6">
        <f t="shared" si="19"/>
        <v>0.57988298829882989</v>
      </c>
    </row>
    <row r="244" spans="1:63" ht="15.75" customHeight="1" x14ac:dyDescent="0.2">
      <c r="A244" s="6" t="s">
        <v>304</v>
      </c>
      <c r="B244" s="6" t="s">
        <v>64</v>
      </c>
      <c r="C244" s="6">
        <v>57</v>
      </c>
      <c r="D244" s="6">
        <v>510</v>
      </c>
      <c r="E244" s="6">
        <v>282</v>
      </c>
      <c r="F244" s="6">
        <v>11927</v>
      </c>
      <c r="G244" s="6">
        <v>0.1147</v>
      </c>
      <c r="H244" s="6">
        <v>0.52610000000000001</v>
      </c>
      <c r="I244" s="6">
        <v>0.2087</v>
      </c>
      <c r="J244" s="6">
        <v>3</v>
      </c>
      <c r="K244" s="6">
        <v>29</v>
      </c>
      <c r="L244" s="6">
        <v>126</v>
      </c>
      <c r="M244" s="6">
        <v>8355</v>
      </c>
      <c r="N244" s="6">
        <v>6.4999999999999997E-3</v>
      </c>
      <c r="O244" s="6">
        <v>0.2351</v>
      </c>
      <c r="P244" s="6">
        <v>0.1462</v>
      </c>
      <c r="Q244" s="6">
        <v>55</v>
      </c>
      <c r="R244" s="6">
        <v>218</v>
      </c>
      <c r="S244" s="6">
        <v>323</v>
      </c>
      <c r="T244" s="6">
        <v>32301</v>
      </c>
      <c r="U244" s="6">
        <v>4.9000000000000002E-2</v>
      </c>
      <c r="V244" s="6">
        <v>0.60260000000000002</v>
      </c>
      <c r="W244" s="6">
        <v>0.56520000000000004</v>
      </c>
      <c r="X244" s="6">
        <v>194</v>
      </c>
      <c r="Y244" s="6">
        <v>1076</v>
      </c>
      <c r="Z244" s="6">
        <v>327</v>
      </c>
      <c r="AA244" s="6">
        <v>17289</v>
      </c>
      <c r="AB244" s="6">
        <v>0.24210000000000001</v>
      </c>
      <c r="AC244" s="6">
        <v>0.61009999999999998</v>
      </c>
      <c r="AD244" s="6">
        <v>0.30249999999999999</v>
      </c>
      <c r="AE244" s="6">
        <v>428</v>
      </c>
      <c r="AF244" s="6">
        <v>2362</v>
      </c>
      <c r="AG244" s="6">
        <v>446</v>
      </c>
      <c r="AH244" s="6">
        <v>35075</v>
      </c>
      <c r="AI244" s="6">
        <v>0.53139999999999998</v>
      </c>
      <c r="AJ244" s="6">
        <v>0.83209999999999995</v>
      </c>
      <c r="AK244" s="6">
        <v>0.61380000000000001</v>
      </c>
      <c r="AL244" s="6">
        <v>1</v>
      </c>
      <c r="AM244" s="6">
        <v>19</v>
      </c>
      <c r="AN244" s="6">
        <v>67</v>
      </c>
      <c r="AO244" s="6">
        <v>3578</v>
      </c>
      <c r="AP244" s="6">
        <v>4.3E-3</v>
      </c>
      <c r="AQ244" s="6">
        <v>0.125</v>
      </c>
      <c r="AR244" s="6">
        <v>6.2600000000000003E-2</v>
      </c>
      <c r="AT244" s="6">
        <f t="shared" si="0"/>
        <v>23.386274509803922</v>
      </c>
      <c r="AU244" s="6">
        <f t="shared" si="1"/>
        <v>288.10344827586209</v>
      </c>
      <c r="AV244" s="6">
        <f t="shared" si="2"/>
        <v>148.1697247706422</v>
      </c>
      <c r="AW244" s="7">
        <f t="shared" si="3"/>
        <v>16.067843866171003</v>
      </c>
      <c r="AX244" s="6">
        <f t="shared" si="4"/>
        <v>14.849703640982218</v>
      </c>
      <c r="AY244" s="6">
        <f t="shared" si="5"/>
        <v>188.31578947368422</v>
      </c>
      <c r="BA244" s="6">
        <f>VLOOKUP(A244, ALL_AP_DATA!$A$2:$F$3600, 6, FALSE)</f>
        <v>4445</v>
      </c>
      <c r="BB244" s="6">
        <f>VLOOKUP(A244, projmetadata!$A$2:$D$2036, 4, FALSE)</f>
        <v>581774</v>
      </c>
      <c r="BC244" s="6" t="e">
        <f t="array" aca="1" ref="BC244" ca="1">_xludf.IFS(I244&lt;&gt;0, F244/I244, P244&lt;&gt;0, M244/P244, W244&lt;&gt;0, T244/W244, AD244&lt;&gt;0, AA244/AD244, AK244&lt;&gt;0, AH244/AK244, AR244&lt;&gt;0, AO244/AR244, TRUE, 0)</f>
        <v>#NAME?</v>
      </c>
      <c r="BE244" s="6" t="e">
        <f t="shared" ca="1" si="17"/>
        <v>#NAME?</v>
      </c>
      <c r="BF244" s="6" t="e">
        <f t="shared" ca="1" si="18"/>
        <v>#NAME?</v>
      </c>
      <c r="BG244" s="6"/>
      <c r="BH244" s="6">
        <f>VLOOKUP(A244, ALL_AP_DATA!$A$2:$D$3600, 3, FALSE)</f>
        <v>2747</v>
      </c>
      <c r="BI244" s="6">
        <f>VLOOKUP(A244, ALL_AP_DATA!$A$2:$E$3600, 5, FALSE)</f>
        <v>57146</v>
      </c>
      <c r="BJ244" s="6">
        <f t="shared" si="9"/>
        <v>12.856242969628797</v>
      </c>
      <c r="BK244" s="6">
        <f t="shared" si="19"/>
        <v>0.61799775028121484</v>
      </c>
    </row>
    <row r="245" spans="1:63" ht="15.75" customHeight="1" x14ac:dyDescent="0.2">
      <c r="A245" s="6" t="s">
        <v>305</v>
      </c>
      <c r="B245" s="6" t="s">
        <v>61</v>
      </c>
      <c r="C245" s="6">
        <v>10</v>
      </c>
      <c r="D245" s="6">
        <v>34</v>
      </c>
      <c r="E245" s="6">
        <v>14</v>
      </c>
      <c r="F245" s="6">
        <v>376</v>
      </c>
      <c r="G245" s="6">
        <v>4.0099999999999997E-2</v>
      </c>
      <c r="H245" s="6">
        <v>0.12609999999999999</v>
      </c>
      <c r="I245" s="6">
        <v>5.04E-2</v>
      </c>
      <c r="Q245" s="6">
        <v>9</v>
      </c>
      <c r="R245" s="6">
        <v>34</v>
      </c>
      <c r="S245" s="6">
        <v>50</v>
      </c>
      <c r="T245" s="6">
        <v>3578</v>
      </c>
      <c r="U245" s="6">
        <v>4.0099999999999997E-2</v>
      </c>
      <c r="V245" s="6">
        <v>0.45050000000000001</v>
      </c>
      <c r="W245" s="6">
        <v>0.47960000000000003</v>
      </c>
      <c r="X245" s="6">
        <v>58</v>
      </c>
      <c r="Y245" s="6">
        <v>687</v>
      </c>
      <c r="Z245" s="6">
        <v>97</v>
      </c>
      <c r="AA245" s="6">
        <v>5905</v>
      </c>
      <c r="AB245" s="6">
        <v>0.81110000000000004</v>
      </c>
      <c r="AC245" s="6">
        <v>0.87390000000000001</v>
      </c>
      <c r="AD245" s="6">
        <v>0.79159999999999997</v>
      </c>
      <c r="AE245" s="6">
        <v>29</v>
      </c>
      <c r="AF245" s="6">
        <v>148</v>
      </c>
      <c r="AG245" s="6">
        <v>55</v>
      </c>
      <c r="AH245" s="6">
        <v>2080</v>
      </c>
      <c r="AI245" s="6">
        <v>0.17469999999999999</v>
      </c>
      <c r="AJ245" s="6">
        <v>0.4955</v>
      </c>
      <c r="AK245" s="6">
        <v>0.27879999999999999</v>
      </c>
      <c r="AT245" s="6">
        <f t="shared" si="0"/>
        <v>11.058823529411764</v>
      </c>
      <c r="AU245" s="6" t="str">
        <f t="shared" si="1"/>
        <v/>
      </c>
      <c r="AV245" s="6">
        <f t="shared" si="2"/>
        <v>105.23529411764706</v>
      </c>
      <c r="AW245" s="7">
        <f t="shared" si="3"/>
        <v>8.5953420669577874</v>
      </c>
      <c r="AX245" s="6">
        <f t="shared" si="4"/>
        <v>14.054054054054054</v>
      </c>
      <c r="AY245" s="6" t="str">
        <f t="shared" si="5"/>
        <v/>
      </c>
      <c r="BA245" s="6">
        <f>VLOOKUP(A245, ALL_AP_DATA!$A$2:$F$3600, 6, FALSE)</f>
        <v>847</v>
      </c>
      <c r="BB245" s="6">
        <f>VLOOKUP(A245, projmetadata!$A$2:$D$2036, 4, FALSE)</f>
        <v>83021</v>
      </c>
      <c r="BC245" s="6" t="e">
        <f t="array" aca="1" ref="BC245" ca="1">_xludf.IFS(I245&lt;&gt;0, F245/I245, P245&lt;&gt;0, M245/P245, W245&lt;&gt;0, T245/W245, AD245&lt;&gt;0, AA245/AD245, AK245&lt;&gt;0, AH245/AK245, AR245&lt;&gt;0, AO245/AR245, TRUE, 0)</f>
        <v>#NAME?</v>
      </c>
      <c r="BE245" s="6" t="e">
        <f t="shared" ca="1" si="17"/>
        <v>#NAME?</v>
      </c>
      <c r="BF245" s="6" t="e">
        <f t="shared" ca="1" si="18"/>
        <v>#NAME?</v>
      </c>
      <c r="BG245" s="6"/>
      <c r="BH245" s="6">
        <f>VLOOKUP(A245, ALL_AP_DATA!$A$2:$D$3600, 3, FALSE)</f>
        <v>711</v>
      </c>
      <c r="BI245" s="6">
        <f>VLOOKUP(A245, ALL_AP_DATA!$A$2:$E$3600, 5, FALSE)</f>
        <v>7460</v>
      </c>
      <c r="BJ245" s="6">
        <f t="shared" si="9"/>
        <v>8.8075560802833532</v>
      </c>
      <c r="BK245" s="6">
        <f t="shared" si="19"/>
        <v>0.83943329397874855</v>
      </c>
    </row>
    <row r="246" spans="1:63" ht="15.75" customHeight="1" x14ac:dyDescent="0.2">
      <c r="A246" s="6" t="s">
        <v>306</v>
      </c>
      <c r="B246" s="6" t="s">
        <v>61</v>
      </c>
      <c r="C246" s="6">
        <v>1</v>
      </c>
      <c r="D246" s="6">
        <v>8</v>
      </c>
      <c r="E246" s="6">
        <v>15</v>
      </c>
      <c r="F246" s="6">
        <v>529</v>
      </c>
      <c r="G246" s="6">
        <v>3.9399999999999998E-2</v>
      </c>
      <c r="H246" s="6">
        <v>0.122</v>
      </c>
      <c r="I246" s="6">
        <v>8.7900000000000006E-2</v>
      </c>
      <c r="Q246" s="6">
        <v>8</v>
      </c>
      <c r="R246" s="6">
        <v>24</v>
      </c>
      <c r="S246" s="6">
        <v>74</v>
      </c>
      <c r="T246" s="6">
        <v>4195</v>
      </c>
      <c r="U246" s="6">
        <v>0.1182</v>
      </c>
      <c r="V246" s="6">
        <v>0.60160000000000002</v>
      </c>
      <c r="W246" s="6">
        <v>0.69710000000000005</v>
      </c>
      <c r="X246" s="6">
        <v>4</v>
      </c>
      <c r="Y246" s="6">
        <v>69</v>
      </c>
      <c r="Z246" s="6">
        <v>42</v>
      </c>
      <c r="AA246" s="6">
        <v>3998</v>
      </c>
      <c r="AB246" s="6">
        <v>0.33989999999999998</v>
      </c>
      <c r="AC246" s="6">
        <v>0.34150000000000003</v>
      </c>
      <c r="AD246" s="6">
        <v>0.6643</v>
      </c>
      <c r="AE246" s="6">
        <v>5</v>
      </c>
      <c r="AF246" s="6">
        <v>29</v>
      </c>
      <c r="AG246" s="6">
        <v>13</v>
      </c>
      <c r="AH246" s="6">
        <v>83</v>
      </c>
      <c r="AI246" s="6">
        <v>0.1429</v>
      </c>
      <c r="AJ246" s="6">
        <v>0.1057</v>
      </c>
      <c r="AK246" s="6">
        <v>1.38E-2</v>
      </c>
      <c r="AT246" s="6">
        <f t="shared" si="0"/>
        <v>66.125</v>
      </c>
      <c r="AU246" s="6" t="str">
        <f t="shared" si="1"/>
        <v/>
      </c>
      <c r="AV246" s="6">
        <f t="shared" si="2"/>
        <v>174.79166666666666</v>
      </c>
      <c r="AW246" s="7">
        <f t="shared" si="3"/>
        <v>57.94202898550725</v>
      </c>
      <c r="AX246" s="6">
        <f t="shared" si="4"/>
        <v>2.8620689655172415</v>
      </c>
      <c r="AY246" s="6" t="str">
        <f t="shared" si="5"/>
        <v/>
      </c>
      <c r="BA246" s="6">
        <f>VLOOKUP(A246, ALL_AP_DATA!$A$2:$F$3600, 6, FALSE)</f>
        <v>203</v>
      </c>
      <c r="BB246" s="6">
        <f>VLOOKUP(A246, projmetadata!$A$2:$D$2036, 4, FALSE)</f>
        <v>33343</v>
      </c>
      <c r="BC246" s="6" t="e">
        <f t="array" aca="1" ref="BC246" ca="1">_xludf.IFS(I246&lt;&gt;0, F246/I246, P246&lt;&gt;0, M246/P246, W246&lt;&gt;0, T246/W246, AD246&lt;&gt;0, AA246/AD246, AK246&lt;&gt;0, AH246/AK246, AR246&lt;&gt;0, AO246/AR246, TRUE, 0)</f>
        <v>#NAME?</v>
      </c>
      <c r="BE246" s="6" t="e">
        <f t="shared" ca="1" si="17"/>
        <v>#NAME?</v>
      </c>
      <c r="BF246" s="6" t="e">
        <f t="shared" ca="1" si="18"/>
        <v>#NAME?</v>
      </c>
      <c r="BG246" s="6"/>
      <c r="BH246" s="6">
        <f>VLOOKUP(A246, ALL_AP_DATA!$A$2:$D$3600, 3, FALSE)</f>
        <v>101</v>
      </c>
      <c r="BI246" s="6">
        <f>VLOOKUP(A246, ALL_AP_DATA!$A$2:$E$3600, 5, FALSE)</f>
        <v>6018</v>
      </c>
      <c r="BJ246" s="6">
        <f t="shared" si="9"/>
        <v>29.645320197044335</v>
      </c>
      <c r="BK246" s="6">
        <f t="shared" si="19"/>
        <v>0.49753694581280788</v>
      </c>
    </row>
    <row r="247" spans="1:63" ht="15.75" customHeight="1" x14ac:dyDescent="0.2">
      <c r="A247" s="6" t="s">
        <v>307</v>
      </c>
      <c r="B247" s="6" t="s">
        <v>64</v>
      </c>
      <c r="C247" s="6">
        <v>12</v>
      </c>
      <c r="D247" s="6">
        <v>126</v>
      </c>
      <c r="E247" s="6">
        <v>265</v>
      </c>
      <c r="F247" s="6">
        <v>11174</v>
      </c>
      <c r="G247" s="6">
        <v>0.17649999999999999</v>
      </c>
      <c r="H247" s="6">
        <v>0.64629999999999999</v>
      </c>
      <c r="I247" s="6">
        <v>0.35630000000000001</v>
      </c>
      <c r="J247" s="6">
        <v>7</v>
      </c>
      <c r="K247" s="6">
        <v>58</v>
      </c>
      <c r="L247" s="6">
        <v>253</v>
      </c>
      <c r="M247" s="6">
        <v>12680</v>
      </c>
      <c r="N247" s="6">
        <v>8.1199999999999994E-2</v>
      </c>
      <c r="O247" s="6">
        <v>0.61709999999999998</v>
      </c>
      <c r="P247" s="6">
        <v>0.40429999999999999</v>
      </c>
      <c r="Q247" s="6">
        <v>30</v>
      </c>
      <c r="R247" s="6">
        <v>114</v>
      </c>
      <c r="S247" s="6">
        <v>324</v>
      </c>
      <c r="T247" s="6">
        <v>20666</v>
      </c>
      <c r="U247" s="6">
        <v>0.15970000000000001</v>
      </c>
      <c r="V247" s="6">
        <v>0.79020000000000001</v>
      </c>
      <c r="W247" s="6">
        <v>0.65900000000000003</v>
      </c>
      <c r="X247" s="6">
        <v>8</v>
      </c>
      <c r="Y247" s="6">
        <v>147</v>
      </c>
      <c r="Z247" s="6">
        <v>135</v>
      </c>
      <c r="AA247" s="6">
        <v>5811</v>
      </c>
      <c r="AB247" s="6">
        <v>0.2059</v>
      </c>
      <c r="AC247" s="6">
        <v>0.32929999999999998</v>
      </c>
      <c r="AD247" s="6">
        <v>0.18529999999999999</v>
      </c>
      <c r="AE247" s="6">
        <v>44</v>
      </c>
      <c r="AF247" s="6">
        <v>301</v>
      </c>
      <c r="AG247" s="6">
        <v>333</v>
      </c>
      <c r="AH247" s="6">
        <v>18358</v>
      </c>
      <c r="AI247" s="6">
        <v>0.42159999999999997</v>
      </c>
      <c r="AJ247" s="6">
        <v>0.81220000000000003</v>
      </c>
      <c r="AK247" s="6">
        <v>0.58540000000000003</v>
      </c>
      <c r="AL247" s="6">
        <v>1</v>
      </c>
      <c r="AM247" s="6">
        <v>18</v>
      </c>
      <c r="AN247" s="6">
        <v>129</v>
      </c>
      <c r="AO247" s="6">
        <v>4809</v>
      </c>
      <c r="AP247" s="6">
        <v>2.52E-2</v>
      </c>
      <c r="AQ247" s="6">
        <v>0.31459999999999999</v>
      </c>
      <c r="AR247" s="6">
        <v>0.15329999999999999</v>
      </c>
      <c r="AT247" s="6">
        <f t="shared" si="0"/>
        <v>88.682539682539684</v>
      </c>
      <c r="AU247" s="6">
        <f t="shared" si="1"/>
        <v>218.62068965517241</v>
      </c>
      <c r="AV247" s="6">
        <f t="shared" si="2"/>
        <v>181.28070175438597</v>
      </c>
      <c r="AW247" s="7">
        <f t="shared" si="3"/>
        <v>39.530612244897959</v>
      </c>
      <c r="AX247" s="6">
        <f t="shared" si="4"/>
        <v>60.990033222591364</v>
      </c>
      <c r="AY247" s="6">
        <f t="shared" si="5"/>
        <v>267.16666666666669</v>
      </c>
      <c r="BA247" s="6">
        <f>VLOOKUP(A247, ALL_AP_DATA!$A$2:$F$3600, 6, FALSE)</f>
        <v>714</v>
      </c>
      <c r="BB247" s="6">
        <f>VLOOKUP(A247, projmetadata!$A$2:$D$2036, 4, FALSE)</f>
        <v>123252</v>
      </c>
      <c r="BC247" s="6" t="e">
        <f t="array" aca="1" ref="BC247" ca="1">_xludf.IFS(I247&lt;&gt;0, F247/I247, P247&lt;&gt;0, M247/P247, W247&lt;&gt;0, T247/W247, AD247&lt;&gt;0, AA247/AD247, AK247&lt;&gt;0, AH247/AK247, AR247&lt;&gt;0, AO247/AR247, TRUE, 0)</f>
        <v>#NAME?</v>
      </c>
      <c r="BE247" s="6" t="e">
        <f t="shared" ca="1" si="17"/>
        <v>#NAME?</v>
      </c>
      <c r="BF247" s="6" t="e">
        <f t="shared" ca="1" si="18"/>
        <v>#NAME?</v>
      </c>
      <c r="BG247" s="6"/>
      <c r="BH247" s="6">
        <f>VLOOKUP(A247, ALL_AP_DATA!$A$2:$D$3600, 3, FALSE)</f>
        <v>427</v>
      </c>
      <c r="BI247" s="6">
        <f>VLOOKUP(A247, ALL_AP_DATA!$A$2:$E$3600, 5, FALSE)</f>
        <v>31360</v>
      </c>
      <c r="BJ247" s="6">
        <f t="shared" si="9"/>
        <v>43.921568627450981</v>
      </c>
      <c r="BK247" s="6">
        <f t="shared" si="19"/>
        <v>0.59803921568627449</v>
      </c>
    </row>
    <row r="248" spans="1:63" ht="15.75" customHeight="1" x14ac:dyDescent="0.2">
      <c r="A248" s="6" t="s">
        <v>308</v>
      </c>
      <c r="B248" s="6" t="s">
        <v>64</v>
      </c>
      <c r="C248" s="6">
        <v>6</v>
      </c>
      <c r="D248" s="6">
        <v>20</v>
      </c>
      <c r="E248" s="6">
        <v>0</v>
      </c>
      <c r="F248" s="6">
        <v>0</v>
      </c>
      <c r="G248" s="6">
        <v>7.5800000000000006E-2</v>
      </c>
      <c r="H248" s="6">
        <v>0</v>
      </c>
      <c r="I248" s="6">
        <v>0</v>
      </c>
      <c r="X248" s="6">
        <v>12</v>
      </c>
      <c r="Y248" s="6">
        <v>98</v>
      </c>
      <c r="Z248" s="6">
        <v>1</v>
      </c>
      <c r="AA248" s="6">
        <v>9</v>
      </c>
      <c r="AB248" s="6">
        <v>0.37119999999999997</v>
      </c>
      <c r="AC248" s="6">
        <v>0.5</v>
      </c>
      <c r="AD248" s="6">
        <v>0.75</v>
      </c>
      <c r="AE248" s="6">
        <v>20</v>
      </c>
      <c r="AF248" s="6">
        <v>75</v>
      </c>
      <c r="AG248" s="6">
        <v>2</v>
      </c>
      <c r="AH248" s="6">
        <v>12</v>
      </c>
      <c r="AI248" s="6">
        <v>0.28410000000000002</v>
      </c>
      <c r="AJ248" s="6">
        <v>1</v>
      </c>
      <c r="AK248" s="6">
        <v>1</v>
      </c>
      <c r="AT248" s="6">
        <f t="shared" si="0"/>
        <v>0</v>
      </c>
      <c r="AU248" s="6" t="str">
        <f t="shared" si="1"/>
        <v/>
      </c>
      <c r="AV248" s="6" t="str">
        <f t="shared" si="2"/>
        <v/>
      </c>
      <c r="AW248" s="7">
        <f t="shared" si="3"/>
        <v>9.1836734693877556E-2</v>
      </c>
      <c r="AX248" s="6">
        <f t="shared" si="4"/>
        <v>0.16</v>
      </c>
      <c r="AY248" s="6" t="str">
        <f t="shared" si="5"/>
        <v/>
      </c>
      <c r="BA248" s="6">
        <f>VLOOKUP(A248, ALL_AP_DATA!$A$2:$F$3600, 6, FALSE)</f>
        <v>264</v>
      </c>
      <c r="BB248" s="6">
        <f>VLOOKUP(A248, projmetadata!$A$2:$D$2036, 4, FALSE)</f>
        <v>21208</v>
      </c>
      <c r="BC248" s="6" t="e">
        <f t="array" aca="1" ref="BC248" ca="1">_xludf.IFS(I248&lt;&gt;0, F248/I248, P248&lt;&gt;0, M248/P248, W248&lt;&gt;0, T248/W248, AD248&lt;&gt;0, AA248/AD248, AK248&lt;&gt;0, AH248/AK248, AR248&lt;&gt;0, AO248/AR248, TRUE, 0)</f>
        <v>#NAME?</v>
      </c>
      <c r="BE248" s="6" t="e">
        <f t="shared" ca="1" si="17"/>
        <v>#NAME?</v>
      </c>
      <c r="BF248" s="6" t="e">
        <f t="shared" ca="1" si="18"/>
        <v>#NAME?</v>
      </c>
      <c r="BG248" s="6"/>
      <c r="BH248" s="6">
        <f>VLOOKUP(A248, ALL_AP_DATA!$A$2:$D$3600, 3, FALSE)</f>
        <v>138</v>
      </c>
      <c r="BI248" s="6">
        <f>VLOOKUP(A248, ALL_AP_DATA!$A$2:$E$3600, 5, FALSE)</f>
        <v>12</v>
      </c>
      <c r="BJ248" s="6">
        <f t="shared" si="9"/>
        <v>4.5454545454545456E-2</v>
      </c>
      <c r="BK248" s="6">
        <f t="shared" si="19"/>
        <v>0.52272727272727271</v>
      </c>
    </row>
    <row r="249" spans="1:63" ht="15.75" customHeight="1" x14ac:dyDescent="0.2">
      <c r="A249" s="6" t="s">
        <v>309</v>
      </c>
      <c r="B249" s="6" t="s">
        <v>61</v>
      </c>
      <c r="X249" s="6">
        <v>2</v>
      </c>
      <c r="Y249" s="6">
        <v>36</v>
      </c>
      <c r="Z249" s="6">
        <v>5</v>
      </c>
      <c r="AA249" s="6">
        <v>18</v>
      </c>
      <c r="AB249" s="6">
        <v>0.16589999999999999</v>
      </c>
      <c r="AC249" s="6">
        <v>0.55559999999999998</v>
      </c>
      <c r="AD249" s="6">
        <v>0.2903</v>
      </c>
      <c r="AE249" s="6">
        <v>8</v>
      </c>
      <c r="AF249" s="6">
        <v>22</v>
      </c>
      <c r="AG249" s="6">
        <v>0</v>
      </c>
      <c r="AH249" s="6">
        <v>0</v>
      </c>
      <c r="AI249" s="6">
        <v>0.1014</v>
      </c>
      <c r="AJ249" s="6">
        <v>0</v>
      </c>
      <c r="AK249" s="6">
        <v>0</v>
      </c>
      <c r="AT249" s="6" t="str">
        <f t="shared" si="0"/>
        <v/>
      </c>
      <c r="AU249" s="6" t="str">
        <f t="shared" si="1"/>
        <v/>
      </c>
      <c r="AV249" s="6" t="str">
        <f t="shared" si="2"/>
        <v/>
      </c>
      <c r="AW249" s="7">
        <f t="shared" si="3"/>
        <v>0.5</v>
      </c>
      <c r="AX249" s="6">
        <f t="shared" si="4"/>
        <v>0</v>
      </c>
      <c r="AY249" s="6" t="str">
        <f t="shared" si="5"/>
        <v/>
      </c>
      <c r="BA249" s="6">
        <f>VLOOKUP(A249, ALL_AP_DATA!$A$2:$F$3600, 6, FALSE)</f>
        <v>217</v>
      </c>
      <c r="BB249" s="6">
        <f>VLOOKUP(A249, projmetadata!$A$2:$D$2036, 4, FALSE)</f>
        <v>41109</v>
      </c>
      <c r="BC249" s="6" t="e">
        <f t="array" aca="1" ref="BC249" ca="1">_xludf.IFS(I249&lt;&gt;0, F249/I249, P249&lt;&gt;0, M249/P249, W249&lt;&gt;0, T249/W249, AD249&lt;&gt;0, AA249/AD249, AK249&lt;&gt;0, AH249/AK249, AR249&lt;&gt;0, AO249/AR249, TRUE, 0)</f>
        <v>#NAME?</v>
      </c>
      <c r="BE249" s="6" t="e">
        <f t="shared" ca="1" si="17"/>
        <v>#NAME?</v>
      </c>
      <c r="BF249" s="6" t="e">
        <f t="shared" ca="1" si="18"/>
        <v>#NAME?</v>
      </c>
      <c r="BG249" s="6"/>
      <c r="BH249" s="6">
        <f>VLOOKUP(A249, ALL_AP_DATA!$A$2:$D$3600, 3, FALSE)</f>
        <v>58</v>
      </c>
      <c r="BI249" s="6">
        <f>VLOOKUP(A249, ALL_AP_DATA!$A$2:$E$3600, 5, FALSE)</f>
        <v>62</v>
      </c>
      <c r="BJ249" s="6">
        <f t="shared" si="9"/>
        <v>0.2857142857142857</v>
      </c>
      <c r="BK249" s="6">
        <f t="shared" si="19"/>
        <v>0.26728110599078342</v>
      </c>
    </row>
    <row r="250" spans="1:63" ht="15.75" customHeight="1" x14ac:dyDescent="0.2">
      <c r="A250" s="6" t="s">
        <v>310</v>
      </c>
      <c r="B250" s="6" t="s">
        <v>64</v>
      </c>
      <c r="C250" s="6">
        <v>2</v>
      </c>
      <c r="D250" s="6">
        <v>8</v>
      </c>
      <c r="E250" s="6">
        <v>6</v>
      </c>
      <c r="F250" s="6">
        <v>109</v>
      </c>
      <c r="G250" s="6">
        <v>0.08</v>
      </c>
      <c r="H250" s="6">
        <v>0.31580000000000003</v>
      </c>
      <c r="I250" s="6">
        <v>5.3100000000000001E-2</v>
      </c>
      <c r="Q250" s="6">
        <v>1</v>
      </c>
      <c r="R250" s="6">
        <v>4</v>
      </c>
      <c r="S250" s="6">
        <v>11</v>
      </c>
      <c r="T250" s="6">
        <v>812</v>
      </c>
      <c r="U250" s="6">
        <v>0.04</v>
      </c>
      <c r="V250" s="6">
        <v>0.57889999999999997</v>
      </c>
      <c r="W250" s="6">
        <v>0.3957</v>
      </c>
      <c r="X250" s="6">
        <v>2</v>
      </c>
      <c r="Y250" s="6">
        <v>17</v>
      </c>
      <c r="Z250" s="6">
        <v>11</v>
      </c>
      <c r="AA250" s="6">
        <v>456</v>
      </c>
      <c r="AB250" s="6">
        <v>0.17</v>
      </c>
      <c r="AC250" s="6">
        <v>0.57889999999999997</v>
      </c>
      <c r="AD250" s="6">
        <v>0.22220000000000001</v>
      </c>
      <c r="AE250" s="6">
        <v>9</v>
      </c>
      <c r="AF250" s="6">
        <v>27</v>
      </c>
      <c r="AG250" s="6">
        <v>15</v>
      </c>
      <c r="AH250" s="6">
        <v>405</v>
      </c>
      <c r="AI250" s="6">
        <v>0.27</v>
      </c>
      <c r="AJ250" s="6">
        <v>0.78949999999999998</v>
      </c>
      <c r="AK250" s="6">
        <v>0.19739999999999999</v>
      </c>
      <c r="AT250" s="6">
        <f t="shared" si="0"/>
        <v>13.625</v>
      </c>
      <c r="AU250" s="6" t="str">
        <f t="shared" si="1"/>
        <v/>
      </c>
      <c r="AV250" s="6">
        <f t="shared" si="2"/>
        <v>203</v>
      </c>
      <c r="AW250" s="7">
        <f t="shared" si="3"/>
        <v>26.823529411764707</v>
      </c>
      <c r="AX250" s="6">
        <f t="shared" si="4"/>
        <v>15</v>
      </c>
      <c r="AY250" s="6" t="str">
        <f t="shared" si="5"/>
        <v/>
      </c>
      <c r="BA250" s="6">
        <f>VLOOKUP(A250, ALL_AP_DATA!$A$2:$F$3600, 6, FALSE)</f>
        <v>100</v>
      </c>
      <c r="BB250" s="6"/>
      <c r="BC250" s="6" t="e">
        <f t="array" aca="1" ref="BC250" ca="1">_xludf.IFS(I250&lt;&gt;0, F250/I250, P250&lt;&gt;0, M250/P250, W250&lt;&gt;0, T250/W250, AD250&lt;&gt;0, AA250/AD250, AK250&lt;&gt;0, AH250/AK250, AR250&lt;&gt;0, AO250/AR250, TRUE, 0)</f>
        <v>#NAME?</v>
      </c>
      <c r="BE250" s="6"/>
      <c r="BF250" s="6"/>
      <c r="BG250" s="6"/>
      <c r="BH250" s="6">
        <f>VLOOKUP(A250, ALL_AP_DATA!$A$2:$D$3600, 3, FALSE)</f>
        <v>40</v>
      </c>
      <c r="BI250" s="6">
        <f>VLOOKUP(A250, ALL_AP_DATA!$A$2:$E$3600, 5, FALSE)</f>
        <v>2052</v>
      </c>
      <c r="BJ250" s="6">
        <f t="shared" si="9"/>
        <v>20.52</v>
      </c>
      <c r="BK250" s="6"/>
    </row>
    <row r="251" spans="1:63" ht="15.75" customHeight="1" x14ac:dyDescent="0.2">
      <c r="A251" s="6" t="s">
        <v>311</v>
      </c>
      <c r="B251" s="6" t="s">
        <v>64</v>
      </c>
      <c r="C251" s="6">
        <v>2</v>
      </c>
      <c r="D251" s="6">
        <v>4</v>
      </c>
      <c r="E251" s="6">
        <v>8</v>
      </c>
      <c r="F251" s="6">
        <v>394</v>
      </c>
      <c r="G251" s="6">
        <v>1.4999999999999999E-2</v>
      </c>
      <c r="H251" s="6">
        <v>0.14810000000000001</v>
      </c>
      <c r="I251" s="6">
        <v>2.7400000000000001E-2</v>
      </c>
      <c r="Q251" s="6">
        <v>8</v>
      </c>
      <c r="R251" s="6">
        <v>49</v>
      </c>
      <c r="S251" s="6">
        <v>36</v>
      </c>
      <c r="T251" s="6">
        <v>12238</v>
      </c>
      <c r="U251" s="6">
        <v>0.1842</v>
      </c>
      <c r="V251" s="6">
        <v>0.66669999999999996</v>
      </c>
      <c r="W251" s="6">
        <v>0.85029999999999994</v>
      </c>
      <c r="X251" s="6">
        <v>5</v>
      </c>
      <c r="Y251" s="6">
        <v>118</v>
      </c>
      <c r="Z251" s="6">
        <v>46</v>
      </c>
      <c r="AA251" s="6">
        <v>8100</v>
      </c>
      <c r="AB251" s="6">
        <v>0.44359999999999999</v>
      </c>
      <c r="AC251" s="6">
        <v>0.85189999999999999</v>
      </c>
      <c r="AD251" s="6">
        <v>0.56279999999999997</v>
      </c>
      <c r="AE251" s="6">
        <v>14</v>
      </c>
      <c r="AF251" s="6">
        <v>70</v>
      </c>
      <c r="AG251" s="6">
        <v>29</v>
      </c>
      <c r="AH251" s="6">
        <v>7711</v>
      </c>
      <c r="AI251" s="6">
        <v>0.26319999999999999</v>
      </c>
      <c r="AJ251" s="6">
        <v>0.53700000000000003</v>
      </c>
      <c r="AK251" s="6">
        <v>0.53569999999999995</v>
      </c>
      <c r="AT251" s="6">
        <f t="shared" si="0"/>
        <v>98.5</v>
      </c>
      <c r="AU251" s="6" t="str">
        <f t="shared" si="1"/>
        <v/>
      </c>
      <c r="AV251" s="6">
        <f t="shared" si="2"/>
        <v>249.75510204081633</v>
      </c>
      <c r="AW251" s="7">
        <f t="shared" si="3"/>
        <v>68.644067796610173</v>
      </c>
      <c r="AX251" s="6">
        <f t="shared" si="4"/>
        <v>110.15714285714286</v>
      </c>
      <c r="AY251" s="6" t="str">
        <f t="shared" si="5"/>
        <v/>
      </c>
      <c r="BA251" s="6">
        <f>VLOOKUP(A251, ALL_AP_DATA!$A$2:$F$3600, 6, FALSE)</f>
        <v>266</v>
      </c>
      <c r="BB251" s="6">
        <f>VLOOKUP(A251, projmetadata!$A$2:$D$2036, 4, FALSE)</f>
        <v>36465</v>
      </c>
      <c r="BC251" s="6" t="e">
        <f t="array" aca="1" ref="BC251" ca="1">_xludf.IFS(I251&lt;&gt;0, F251/I251, P251&lt;&gt;0, M251/P251, W251&lt;&gt;0, T251/W251, AD251&lt;&gt;0, AA251/AD251, AK251&lt;&gt;0, AH251/AK251, AR251&lt;&gt;0, AO251/AR251, TRUE, 0)</f>
        <v>#NAME?</v>
      </c>
      <c r="BE251" s="6" t="e">
        <f t="shared" ref="BE251:BE468" ca="1" si="20">BC251/BB251</f>
        <v>#NAME?</v>
      </c>
      <c r="BF251" s="6" t="e">
        <f t="shared" ref="BF251:BF468" ca="1" si="21">BC251/BA251</f>
        <v>#NAME?</v>
      </c>
      <c r="BG251" s="6"/>
      <c r="BH251" s="6">
        <f>VLOOKUP(A251, ALL_AP_DATA!$A$2:$D$3600, 3, FALSE)</f>
        <v>157</v>
      </c>
      <c r="BI251" s="6">
        <f>VLOOKUP(A251, ALL_AP_DATA!$A$2:$E$3600, 5, FALSE)</f>
        <v>14393</v>
      </c>
      <c r="BJ251" s="6">
        <f t="shared" si="9"/>
        <v>54.109022556390975</v>
      </c>
      <c r="BK251" s="6">
        <f t="shared" ref="BK251:BK468" si="22">BH251/BA251</f>
        <v>0.59022556390977443</v>
      </c>
    </row>
    <row r="252" spans="1:63" ht="15.75" customHeight="1" x14ac:dyDescent="0.2">
      <c r="A252" s="6" t="s">
        <v>312</v>
      </c>
      <c r="B252" s="6" t="s">
        <v>64</v>
      </c>
      <c r="C252" s="6">
        <v>3</v>
      </c>
      <c r="D252" s="6">
        <v>10</v>
      </c>
      <c r="E252" s="6">
        <v>0</v>
      </c>
      <c r="F252" s="6">
        <v>0</v>
      </c>
      <c r="G252" s="6">
        <v>8.4699999999999998E-2</v>
      </c>
      <c r="H252" s="6">
        <v>0</v>
      </c>
      <c r="I252" s="6">
        <v>0</v>
      </c>
      <c r="Q252" s="6">
        <v>1</v>
      </c>
      <c r="R252" s="6">
        <v>4</v>
      </c>
      <c r="S252" s="6">
        <v>2</v>
      </c>
      <c r="T252" s="6">
        <v>104</v>
      </c>
      <c r="U252" s="6">
        <v>3.39E-2</v>
      </c>
      <c r="V252" s="6">
        <v>0.33329999999999999</v>
      </c>
      <c r="W252" s="6">
        <v>0.32400000000000001</v>
      </c>
      <c r="X252" s="6">
        <v>2</v>
      </c>
      <c r="Y252" s="6">
        <v>15</v>
      </c>
      <c r="Z252" s="6">
        <v>2</v>
      </c>
      <c r="AA252" s="6">
        <v>34</v>
      </c>
      <c r="AB252" s="6">
        <v>0.12709999999999999</v>
      </c>
      <c r="AC252" s="6">
        <v>0.33329999999999999</v>
      </c>
      <c r="AD252" s="6">
        <v>0.10589999999999999</v>
      </c>
      <c r="AE252" s="6">
        <v>3</v>
      </c>
      <c r="AF252" s="6">
        <v>30</v>
      </c>
      <c r="AG252" s="6">
        <v>2</v>
      </c>
      <c r="AH252" s="6">
        <v>100</v>
      </c>
      <c r="AI252" s="6">
        <v>0.25419999999999998</v>
      </c>
      <c r="AJ252" s="6">
        <v>0.33329999999999999</v>
      </c>
      <c r="AK252" s="6">
        <v>0.3115</v>
      </c>
      <c r="AT252" s="6">
        <f t="shared" si="0"/>
        <v>0</v>
      </c>
      <c r="AU252" s="6" t="str">
        <f t="shared" si="1"/>
        <v/>
      </c>
      <c r="AV252" s="6">
        <f t="shared" si="2"/>
        <v>26</v>
      </c>
      <c r="AW252" s="7">
        <f t="shared" si="3"/>
        <v>2.2666666666666666</v>
      </c>
      <c r="AX252" s="6">
        <f t="shared" si="4"/>
        <v>3.3333333333333335</v>
      </c>
      <c r="AY252" s="6" t="str">
        <f t="shared" si="5"/>
        <v/>
      </c>
      <c r="BA252" s="6">
        <f>VLOOKUP(A252, ALL_AP_DATA!$A$2:$F$3600, 6, FALSE)</f>
        <v>118</v>
      </c>
      <c r="BB252" s="6">
        <f>VLOOKUP(A252, projmetadata!$A$2:$D$2036, 4, FALSE)</f>
        <v>11762</v>
      </c>
      <c r="BC252" s="6" t="e">
        <f t="array" aca="1" ref="BC252" ca="1">_xludf.IFS(I252&lt;&gt;0, F252/I252, P252&lt;&gt;0, M252/P252, W252&lt;&gt;0, T252/W252, AD252&lt;&gt;0, AA252/AD252, AK252&lt;&gt;0, AH252/AK252, AR252&lt;&gt;0, AO252/AR252, TRUE, 0)</f>
        <v>#NAME?</v>
      </c>
      <c r="BE252" s="6" t="e">
        <f t="shared" ca="1" si="20"/>
        <v>#NAME?</v>
      </c>
      <c r="BF252" s="6" t="e">
        <f t="shared" ca="1" si="21"/>
        <v>#NAME?</v>
      </c>
      <c r="BG252" s="6"/>
      <c r="BH252" s="6">
        <f>VLOOKUP(A252, ALL_AP_DATA!$A$2:$D$3600, 3, FALSE)</f>
        <v>54</v>
      </c>
      <c r="BI252" s="6">
        <f>VLOOKUP(A252, ALL_AP_DATA!$A$2:$E$3600, 5, FALSE)</f>
        <v>321</v>
      </c>
      <c r="BJ252" s="6">
        <f t="shared" si="9"/>
        <v>2.7203389830508473</v>
      </c>
      <c r="BK252" s="6">
        <f t="shared" si="22"/>
        <v>0.4576271186440678</v>
      </c>
    </row>
    <row r="253" spans="1:63" ht="15.75" customHeight="1" x14ac:dyDescent="0.2">
      <c r="A253" s="6" t="s">
        <v>313</v>
      </c>
      <c r="B253" s="6" t="s">
        <v>61</v>
      </c>
      <c r="J253" s="6">
        <v>1</v>
      </c>
      <c r="K253" s="6">
        <v>8</v>
      </c>
      <c r="L253" s="6">
        <v>7</v>
      </c>
      <c r="M253" s="6">
        <v>255</v>
      </c>
      <c r="N253" s="6">
        <v>5.2299999999999999E-2</v>
      </c>
      <c r="O253" s="6">
        <v>8.14E-2</v>
      </c>
      <c r="P253" s="6">
        <v>4.3E-3</v>
      </c>
      <c r="Q253" s="6">
        <v>4</v>
      </c>
      <c r="R253" s="6">
        <v>23</v>
      </c>
      <c r="S253" s="6">
        <v>51</v>
      </c>
      <c r="T253" s="6">
        <v>43356</v>
      </c>
      <c r="U253" s="6">
        <v>0.15029999999999999</v>
      </c>
      <c r="V253" s="6">
        <v>0.59299999999999997</v>
      </c>
      <c r="W253" s="6">
        <v>0.73319999999999996</v>
      </c>
      <c r="X253" s="6">
        <v>10</v>
      </c>
      <c r="Y253" s="6">
        <v>25</v>
      </c>
      <c r="Z253" s="6">
        <v>38</v>
      </c>
      <c r="AA253" s="6">
        <v>22198</v>
      </c>
      <c r="AB253" s="6">
        <v>0.16339999999999999</v>
      </c>
      <c r="AC253" s="6">
        <v>0.44190000000000002</v>
      </c>
      <c r="AD253" s="6">
        <v>0.37540000000000001</v>
      </c>
      <c r="AT253" s="6" t="str">
        <f t="shared" si="0"/>
        <v/>
      </c>
      <c r="AU253" s="6">
        <f t="shared" si="1"/>
        <v>31.875</v>
      </c>
      <c r="AV253" s="6">
        <f t="shared" si="2"/>
        <v>1885.0434782608695</v>
      </c>
      <c r="AW253" s="7">
        <f t="shared" si="3"/>
        <v>887.92</v>
      </c>
      <c r="AX253" s="6" t="str">
        <f t="shared" si="4"/>
        <v/>
      </c>
      <c r="AY253" s="6" t="str">
        <f t="shared" si="5"/>
        <v/>
      </c>
      <c r="BA253" s="6">
        <f>VLOOKUP(A253, ALL_AP_DATA!$A$2:$F$3600, 6, FALSE)</f>
        <v>153</v>
      </c>
      <c r="BB253" s="6">
        <f>VLOOKUP(A253, projmetadata!$A$2:$D$2036, 4, FALSE)</f>
        <v>67271</v>
      </c>
      <c r="BC253" s="6" t="e">
        <f t="array" aca="1" ref="BC253" ca="1">_xludf.IFS(I253&lt;&gt;0, F253/I253, P253&lt;&gt;0, M253/P253, W253&lt;&gt;0, T253/W253, AD253&lt;&gt;0, AA253/AD253, AK253&lt;&gt;0, AH253/AK253, AR253&lt;&gt;0, AO253/AR253, TRUE, 0)</f>
        <v>#NAME?</v>
      </c>
      <c r="BE253" s="6" t="e">
        <f t="shared" ca="1" si="20"/>
        <v>#NAME?</v>
      </c>
      <c r="BF253" s="6" t="e">
        <f t="shared" ca="1" si="21"/>
        <v>#NAME?</v>
      </c>
      <c r="BG253" s="6"/>
      <c r="BH253" s="6">
        <f>VLOOKUP(A253, ALL_AP_DATA!$A$2:$D$3600, 3, FALSE)</f>
        <v>41</v>
      </c>
      <c r="BI253" s="6">
        <f>VLOOKUP(A253, ALL_AP_DATA!$A$2:$E$3600, 5, FALSE)</f>
        <v>59136</v>
      </c>
      <c r="BJ253" s="6">
        <f t="shared" si="9"/>
        <v>386.50980392156862</v>
      </c>
      <c r="BK253" s="6">
        <f t="shared" si="22"/>
        <v>0.26797385620915032</v>
      </c>
    </row>
    <row r="254" spans="1:63" ht="15.75" customHeight="1" x14ac:dyDescent="0.2">
      <c r="A254" s="6" t="s">
        <v>314</v>
      </c>
      <c r="B254" s="6" t="s">
        <v>64</v>
      </c>
      <c r="C254" s="6">
        <v>8</v>
      </c>
      <c r="D254" s="6">
        <v>35</v>
      </c>
      <c r="E254" s="6">
        <v>8</v>
      </c>
      <c r="F254" s="6">
        <v>111</v>
      </c>
      <c r="G254" s="6">
        <v>6.4199999999999993E-2</v>
      </c>
      <c r="H254" s="6">
        <v>0.14549999999999999</v>
      </c>
      <c r="I254" s="6">
        <v>2.0299999999999999E-2</v>
      </c>
      <c r="Q254" s="6">
        <v>6</v>
      </c>
      <c r="R254" s="6">
        <v>18</v>
      </c>
      <c r="S254" s="6">
        <v>22</v>
      </c>
      <c r="T254" s="6">
        <v>2121</v>
      </c>
      <c r="U254" s="6">
        <v>3.3000000000000002E-2</v>
      </c>
      <c r="V254" s="6">
        <v>0.4</v>
      </c>
      <c r="W254" s="6">
        <v>0.38729999999999998</v>
      </c>
      <c r="X254" s="6">
        <v>2</v>
      </c>
      <c r="Y254" s="6">
        <v>52</v>
      </c>
      <c r="Z254" s="6">
        <v>5</v>
      </c>
      <c r="AA254" s="6">
        <v>142</v>
      </c>
      <c r="AB254" s="6">
        <v>9.5399999999999999E-2</v>
      </c>
      <c r="AC254" s="6">
        <v>9.0899999999999995E-2</v>
      </c>
      <c r="AD254" s="6">
        <v>2.5899999999999999E-2</v>
      </c>
      <c r="AE254" s="6">
        <v>21</v>
      </c>
      <c r="AF254" s="6">
        <v>80</v>
      </c>
      <c r="AG254" s="6">
        <v>14</v>
      </c>
      <c r="AH254" s="6">
        <v>519</v>
      </c>
      <c r="AI254" s="6">
        <v>0.14680000000000001</v>
      </c>
      <c r="AJ254" s="6">
        <v>0.2545</v>
      </c>
      <c r="AK254" s="6">
        <v>9.4799999999999995E-2</v>
      </c>
      <c r="AT254" s="6">
        <f t="shared" si="0"/>
        <v>3.1714285714285713</v>
      </c>
      <c r="AU254" s="6" t="str">
        <f t="shared" si="1"/>
        <v/>
      </c>
      <c r="AV254" s="6">
        <f t="shared" si="2"/>
        <v>117.83333333333333</v>
      </c>
      <c r="AW254" s="7">
        <f t="shared" si="3"/>
        <v>2.7307692307692308</v>
      </c>
      <c r="AX254" s="6">
        <f t="shared" si="4"/>
        <v>6.4874999999999998</v>
      </c>
      <c r="AY254" s="6" t="str">
        <f t="shared" si="5"/>
        <v/>
      </c>
      <c r="BA254" s="6">
        <f>VLOOKUP(A254, ALL_AP_DATA!$A$2:$F$3600, 6, FALSE)</f>
        <v>545</v>
      </c>
      <c r="BB254" s="6">
        <f>VLOOKUP(A254, projmetadata!$A$2:$D$2036, 4, FALSE)</f>
        <v>56492</v>
      </c>
      <c r="BC254" s="6" t="e">
        <f t="array" aca="1" ref="BC254" ca="1">_xludf.IFS(I254&lt;&gt;0, F254/I254, P254&lt;&gt;0, M254/P254, W254&lt;&gt;0, T254/W254, AD254&lt;&gt;0, AA254/AD254, AK254&lt;&gt;0, AH254/AK254, AR254&lt;&gt;0, AO254/AR254, TRUE, 0)</f>
        <v>#NAME?</v>
      </c>
      <c r="BE254" s="6" t="e">
        <f t="shared" ca="1" si="20"/>
        <v>#NAME?</v>
      </c>
      <c r="BF254" s="6" t="e">
        <f t="shared" ca="1" si="21"/>
        <v>#NAME?</v>
      </c>
      <c r="BG254" s="6"/>
      <c r="BH254" s="6">
        <f>VLOOKUP(A254, ALL_AP_DATA!$A$2:$D$3600, 3, FALSE)</f>
        <v>160</v>
      </c>
      <c r="BI254" s="6">
        <f>VLOOKUP(A254, ALL_AP_DATA!$A$2:$E$3600, 5, FALSE)</f>
        <v>5477</v>
      </c>
      <c r="BJ254" s="6">
        <f t="shared" si="9"/>
        <v>10.04954128440367</v>
      </c>
      <c r="BK254" s="6">
        <f t="shared" si="22"/>
        <v>0.29357798165137616</v>
      </c>
    </row>
    <row r="255" spans="1:63" ht="15.75" customHeight="1" x14ac:dyDescent="0.2">
      <c r="A255" s="6" t="s">
        <v>315</v>
      </c>
      <c r="B255" s="6" t="s">
        <v>64</v>
      </c>
      <c r="C255" s="6">
        <v>2</v>
      </c>
      <c r="D255" s="6">
        <v>7</v>
      </c>
      <c r="E255" s="6">
        <v>0</v>
      </c>
      <c r="F255" s="6">
        <v>0</v>
      </c>
      <c r="G255" s="6">
        <v>6.3100000000000003E-2</v>
      </c>
      <c r="H255" s="6">
        <v>0</v>
      </c>
      <c r="I255" s="6">
        <v>0</v>
      </c>
      <c r="X255" s="6">
        <v>3</v>
      </c>
      <c r="Y255" s="6">
        <v>16</v>
      </c>
      <c r="Z255" s="6">
        <v>0</v>
      </c>
      <c r="AA255" s="6">
        <v>0</v>
      </c>
      <c r="AB255" s="6">
        <v>0.14410000000000001</v>
      </c>
      <c r="AC255" s="6">
        <v>0</v>
      </c>
      <c r="AD255" s="6">
        <v>0</v>
      </c>
      <c r="AE255" s="6">
        <v>4</v>
      </c>
      <c r="AF255" s="6">
        <v>15</v>
      </c>
      <c r="AG255" s="6">
        <v>0</v>
      </c>
      <c r="AH255" s="6">
        <v>0</v>
      </c>
      <c r="AI255" s="6">
        <v>0.1351</v>
      </c>
      <c r="AJ255" s="6">
        <v>0</v>
      </c>
      <c r="AK255" s="6">
        <v>0</v>
      </c>
      <c r="AT255" s="6">
        <f t="shared" si="0"/>
        <v>0</v>
      </c>
      <c r="AU255" s="6" t="str">
        <f t="shared" si="1"/>
        <v/>
      </c>
      <c r="AV255" s="6" t="str">
        <f t="shared" si="2"/>
        <v/>
      </c>
      <c r="AW255" s="7">
        <f t="shared" si="3"/>
        <v>0</v>
      </c>
      <c r="AX255" s="6">
        <f t="shared" si="4"/>
        <v>0</v>
      </c>
      <c r="AY255" s="6" t="str">
        <f t="shared" si="5"/>
        <v/>
      </c>
      <c r="BA255" s="6">
        <f>VLOOKUP(A255, ALL_AP_DATA!$A$2:$F$3600, 6, FALSE)</f>
        <v>111</v>
      </c>
      <c r="BB255" s="6">
        <f>VLOOKUP(A255, projmetadata!$A$2:$D$2036, 4, FALSE)</f>
        <v>6597</v>
      </c>
      <c r="BC255" s="6" t="e">
        <f t="array" aca="1" ref="BC255" ca="1">_xludf.IFS(I255&lt;&gt;0, F255/I255, P255&lt;&gt;0, M255/P255, W255&lt;&gt;0, T255/W255, AD255&lt;&gt;0, AA255/AD255, AK255&lt;&gt;0, AH255/AK255, AR255&lt;&gt;0, AO255/AR255, TRUE, 0)</f>
        <v>#NAME?</v>
      </c>
      <c r="BE255" s="6" t="e">
        <f t="shared" ca="1" si="20"/>
        <v>#NAME?</v>
      </c>
      <c r="BF255" s="6" t="e">
        <f t="shared" ca="1" si="21"/>
        <v>#NAME?</v>
      </c>
      <c r="BG255" s="6"/>
      <c r="BH255" s="6">
        <f>VLOOKUP(A255, ALL_AP_DATA!$A$2:$D$3600, 3, FALSE)</f>
        <v>33</v>
      </c>
      <c r="BI255" s="6">
        <f>VLOOKUP(A255, ALL_AP_DATA!$A$2:$E$3600, 5, FALSE)</f>
        <v>0</v>
      </c>
      <c r="BJ255" s="6">
        <f t="shared" si="9"/>
        <v>0</v>
      </c>
      <c r="BK255" s="6">
        <f t="shared" si="22"/>
        <v>0.29729729729729731</v>
      </c>
    </row>
    <row r="256" spans="1:63" ht="15.75" customHeight="1" x14ac:dyDescent="0.2">
      <c r="A256" s="6" t="s">
        <v>316</v>
      </c>
      <c r="B256" s="6" t="s">
        <v>64</v>
      </c>
      <c r="C256" s="6">
        <v>4</v>
      </c>
      <c r="D256" s="6">
        <v>25</v>
      </c>
      <c r="E256" s="6">
        <v>56</v>
      </c>
      <c r="F256" s="6">
        <v>1268</v>
      </c>
      <c r="G256" s="6">
        <v>6.9400000000000003E-2</v>
      </c>
      <c r="H256" s="6">
        <v>0.26540000000000002</v>
      </c>
      <c r="I256" s="6">
        <v>7.2400000000000006E-2</v>
      </c>
      <c r="J256" s="6">
        <v>2</v>
      </c>
      <c r="K256" s="6">
        <v>17</v>
      </c>
      <c r="L256" s="6">
        <v>41</v>
      </c>
      <c r="M256" s="6">
        <v>6313</v>
      </c>
      <c r="N256" s="6">
        <v>4.7199999999999999E-2</v>
      </c>
      <c r="O256" s="6">
        <v>0.1943</v>
      </c>
      <c r="P256" s="6">
        <v>0.36049999999999999</v>
      </c>
      <c r="Q256" s="6">
        <v>15</v>
      </c>
      <c r="R256" s="6">
        <v>61</v>
      </c>
      <c r="S256" s="6">
        <v>142</v>
      </c>
      <c r="T256" s="6">
        <v>12595</v>
      </c>
      <c r="U256" s="6">
        <v>0.1694</v>
      </c>
      <c r="V256" s="6">
        <v>0.67300000000000004</v>
      </c>
      <c r="W256" s="6">
        <v>0.71919999999999995</v>
      </c>
      <c r="X256" s="6">
        <v>16</v>
      </c>
      <c r="Y256" s="6">
        <v>184</v>
      </c>
      <c r="Z256" s="6">
        <v>158</v>
      </c>
      <c r="AA256" s="6">
        <v>7811</v>
      </c>
      <c r="AB256" s="6">
        <v>0.5111</v>
      </c>
      <c r="AC256" s="6">
        <v>0.74880000000000002</v>
      </c>
      <c r="AD256" s="6">
        <v>0.44600000000000001</v>
      </c>
      <c r="AE256" s="6">
        <v>7</v>
      </c>
      <c r="AF256" s="6">
        <v>29</v>
      </c>
      <c r="AG256" s="6">
        <v>41</v>
      </c>
      <c r="AH256" s="6">
        <v>1222</v>
      </c>
      <c r="AI256" s="6">
        <v>8.0600000000000005E-2</v>
      </c>
      <c r="AJ256" s="6">
        <v>0.1943</v>
      </c>
      <c r="AK256" s="6">
        <v>6.9800000000000001E-2</v>
      </c>
      <c r="AT256" s="6">
        <f t="shared" si="0"/>
        <v>50.72</v>
      </c>
      <c r="AU256" s="6">
        <f t="shared" si="1"/>
        <v>371.35294117647061</v>
      </c>
      <c r="AV256" s="6">
        <f t="shared" si="2"/>
        <v>206.47540983606558</v>
      </c>
      <c r="AW256" s="7">
        <f t="shared" si="3"/>
        <v>42.451086956521742</v>
      </c>
      <c r="AX256" s="6">
        <f t="shared" si="4"/>
        <v>42.137931034482762</v>
      </c>
      <c r="AY256" s="6" t="str">
        <f t="shared" si="5"/>
        <v/>
      </c>
      <c r="BA256" s="6">
        <f>VLOOKUP(A256, ALL_AP_DATA!$A$2:$F$3600, 6, FALSE)</f>
        <v>360</v>
      </c>
      <c r="BB256" s="6">
        <f>VLOOKUP(A256, projmetadata!$A$2:$D$2036, 4, FALSE)</f>
        <v>36261</v>
      </c>
      <c r="BC256" s="6" t="e">
        <f t="array" aca="1" ref="BC256" ca="1">_xludf.IFS(I256&lt;&gt;0, F256/I256, P256&lt;&gt;0, M256/P256, W256&lt;&gt;0, T256/W256, AD256&lt;&gt;0, AA256/AD256, AK256&lt;&gt;0, AH256/AK256, AR256&lt;&gt;0, AO256/AR256, TRUE, 0)</f>
        <v>#NAME?</v>
      </c>
      <c r="BE256" s="6" t="e">
        <f t="shared" ca="1" si="20"/>
        <v>#NAME?</v>
      </c>
      <c r="BF256" s="6" t="e">
        <f t="shared" ca="1" si="21"/>
        <v>#NAME?</v>
      </c>
      <c r="BG256" s="6"/>
      <c r="BH256" s="6">
        <f>VLOOKUP(A256, ALL_AP_DATA!$A$2:$D$3600, 3, FALSE)</f>
        <v>226</v>
      </c>
      <c r="BI256" s="6">
        <f>VLOOKUP(A256, ALL_AP_DATA!$A$2:$E$3600, 5, FALSE)</f>
        <v>17512</v>
      </c>
      <c r="BJ256" s="6">
        <f t="shared" si="9"/>
        <v>48.644444444444446</v>
      </c>
      <c r="BK256" s="6">
        <f t="shared" si="22"/>
        <v>0.62777777777777777</v>
      </c>
    </row>
    <row r="257" spans="1:63" ht="15.75" customHeight="1" x14ac:dyDescent="0.2">
      <c r="A257" s="6" t="s">
        <v>317</v>
      </c>
      <c r="B257" s="6" t="s">
        <v>64</v>
      </c>
      <c r="C257" s="6">
        <v>2</v>
      </c>
      <c r="D257" s="6">
        <v>4</v>
      </c>
      <c r="E257" s="6">
        <v>3</v>
      </c>
      <c r="F257" s="6">
        <v>65</v>
      </c>
      <c r="G257" s="6">
        <v>2.63E-2</v>
      </c>
      <c r="H257" s="6">
        <v>5.45E-2</v>
      </c>
      <c r="I257" s="6">
        <v>1.2200000000000001E-2</v>
      </c>
      <c r="Q257" s="6">
        <v>7</v>
      </c>
      <c r="R257" s="6">
        <v>23</v>
      </c>
      <c r="S257" s="6">
        <v>43</v>
      </c>
      <c r="T257" s="6">
        <v>2999</v>
      </c>
      <c r="U257" s="6">
        <v>0.15129999999999999</v>
      </c>
      <c r="V257" s="6">
        <v>0.78180000000000005</v>
      </c>
      <c r="W257" s="6">
        <v>0.56489999999999996</v>
      </c>
      <c r="X257" s="6">
        <v>3</v>
      </c>
      <c r="Y257" s="6">
        <v>40</v>
      </c>
      <c r="Z257" s="6">
        <v>38</v>
      </c>
      <c r="AA257" s="6">
        <v>2339</v>
      </c>
      <c r="AB257" s="6">
        <v>0.26319999999999999</v>
      </c>
      <c r="AC257" s="6">
        <v>0.69089999999999996</v>
      </c>
      <c r="AD257" s="6">
        <v>0.44059999999999999</v>
      </c>
      <c r="AT257" s="6">
        <f t="shared" ref="AT257:AT511" si="23">IF(D257 = 0, "", F257 / D257)</f>
        <v>16.25</v>
      </c>
      <c r="AU257" s="6" t="str">
        <f t="shared" ref="AU257:AU511" si="24">IF(K257 = 0, "", M257 / K257)</f>
        <v/>
      </c>
      <c r="AV257" s="6">
        <f t="shared" ref="AV257:AV511" si="25">IF(R257 = 0, "", T257 / R257)</f>
        <v>130.39130434782609</v>
      </c>
      <c r="AW257" s="7">
        <f t="shared" ref="AW257:AW511" si="26">IF(Y257 = 0, "", AA257 / Y257)</f>
        <v>58.475000000000001</v>
      </c>
      <c r="AX257" s="6" t="str">
        <f t="shared" ref="AX257:AX511" si="27">IF(AF257 = 0, "", AH257 / AF257)</f>
        <v/>
      </c>
      <c r="AY257" s="6" t="str">
        <f t="shared" ref="AY257:AY511" si="28">IF(AM257 = 0, "", AO257 / AM257)</f>
        <v/>
      </c>
      <c r="BA257" s="6">
        <f>VLOOKUP(A257, ALL_AP_DATA!$A$2:$F$3600, 6, FALSE)</f>
        <v>152</v>
      </c>
      <c r="BB257" s="6">
        <f>VLOOKUP(A257, projmetadata!$A$2:$D$2036, 4, FALSE)</f>
        <v>15830</v>
      </c>
      <c r="BC257" s="6" t="e">
        <f t="array" aca="1" ref="BC257" ca="1">_xludf.IFS(I257&lt;&gt;0, F257/I257, P257&lt;&gt;0, M257/P257, W257&lt;&gt;0, T257/W257, AD257&lt;&gt;0, AA257/AD257, AK257&lt;&gt;0, AH257/AK257, AR257&lt;&gt;0, AO257/AR257, TRUE, 0)</f>
        <v>#NAME?</v>
      </c>
      <c r="BE257" s="6" t="e">
        <f t="shared" ca="1" si="20"/>
        <v>#NAME?</v>
      </c>
      <c r="BF257" s="6" t="e">
        <f t="shared" ca="1" si="21"/>
        <v>#NAME?</v>
      </c>
      <c r="BG257" s="6"/>
      <c r="BH257" s="6">
        <f>VLOOKUP(A257, ALL_AP_DATA!$A$2:$D$3600, 3, FALSE)</f>
        <v>61</v>
      </c>
      <c r="BI257" s="6">
        <f>VLOOKUP(A257, ALL_AP_DATA!$A$2:$E$3600, 5, FALSE)</f>
        <v>5309</v>
      </c>
      <c r="BJ257" s="6">
        <f t="shared" ref="BJ257:BJ511" si="29">BI257/BA257</f>
        <v>34.92763157894737</v>
      </c>
      <c r="BK257" s="6">
        <f t="shared" si="22"/>
        <v>0.40131578947368424</v>
      </c>
    </row>
    <row r="258" spans="1:63" ht="15.75" customHeight="1" x14ac:dyDescent="0.2">
      <c r="A258" s="6" t="s">
        <v>318</v>
      </c>
      <c r="B258" s="6" t="s">
        <v>64</v>
      </c>
      <c r="C258" s="6">
        <v>32</v>
      </c>
      <c r="D258" s="6">
        <v>81</v>
      </c>
      <c r="E258" s="6">
        <v>58</v>
      </c>
      <c r="F258" s="6">
        <v>3434</v>
      </c>
      <c r="G258" s="6">
        <v>0.1018</v>
      </c>
      <c r="H258" s="6">
        <v>0.34939999999999999</v>
      </c>
      <c r="I258" s="6">
        <v>0.15229999999999999</v>
      </c>
      <c r="Q258" s="6">
        <v>19</v>
      </c>
      <c r="R258" s="6">
        <v>73</v>
      </c>
      <c r="S258" s="6">
        <v>96</v>
      </c>
      <c r="T258" s="6">
        <v>8501</v>
      </c>
      <c r="U258" s="6">
        <v>9.1700000000000004E-2</v>
      </c>
      <c r="V258" s="6">
        <v>0.57830000000000004</v>
      </c>
      <c r="W258" s="6">
        <v>0.37709999999999999</v>
      </c>
      <c r="X258" s="6">
        <v>10</v>
      </c>
      <c r="Y258" s="6">
        <v>98</v>
      </c>
      <c r="Z258" s="6">
        <v>48</v>
      </c>
      <c r="AA258" s="6">
        <v>5164</v>
      </c>
      <c r="AB258" s="6">
        <v>0.1231</v>
      </c>
      <c r="AC258" s="6">
        <v>0.28920000000000001</v>
      </c>
      <c r="AD258" s="6">
        <v>0.2291</v>
      </c>
      <c r="AE258" s="6">
        <v>97</v>
      </c>
      <c r="AF258" s="6">
        <v>298</v>
      </c>
      <c r="AG258" s="6">
        <v>105</v>
      </c>
      <c r="AH258" s="6">
        <v>10683</v>
      </c>
      <c r="AI258" s="6">
        <v>0.37440000000000001</v>
      </c>
      <c r="AJ258" s="6">
        <v>0.63249999999999995</v>
      </c>
      <c r="AK258" s="6">
        <v>0.47389999999999999</v>
      </c>
      <c r="AT258" s="6">
        <f t="shared" si="23"/>
        <v>42.395061728395063</v>
      </c>
      <c r="AU258" s="6" t="str">
        <f t="shared" si="24"/>
        <v/>
      </c>
      <c r="AV258" s="6">
        <f t="shared" si="25"/>
        <v>116.45205479452055</v>
      </c>
      <c r="AW258" s="7">
        <f t="shared" si="26"/>
        <v>52.693877551020407</v>
      </c>
      <c r="AX258" s="6">
        <f t="shared" si="27"/>
        <v>35.848993288590606</v>
      </c>
      <c r="AY258" s="6" t="str">
        <f t="shared" si="28"/>
        <v/>
      </c>
      <c r="BA258" s="6">
        <f>VLOOKUP(A258, ALL_AP_DATA!$A$2:$F$3600, 6, FALSE)</f>
        <v>796</v>
      </c>
      <c r="BB258" s="6">
        <f>VLOOKUP(A258, projmetadata!$A$2:$D$2036, 4, FALSE)</f>
        <v>37267</v>
      </c>
      <c r="BC258" s="6" t="e">
        <f t="array" aca="1" ref="BC258" ca="1">_xludf.IFS(I258&lt;&gt;0, F258/I258, P258&lt;&gt;0, M258/P258, W258&lt;&gt;0, T258/W258, AD258&lt;&gt;0, AA258/AD258, AK258&lt;&gt;0, AH258/AK258, AR258&lt;&gt;0, AO258/AR258, TRUE, 0)</f>
        <v>#NAME?</v>
      </c>
      <c r="BE258" s="6" t="e">
        <f t="shared" ca="1" si="20"/>
        <v>#NAME?</v>
      </c>
      <c r="BF258" s="6" t="e">
        <f t="shared" ca="1" si="21"/>
        <v>#NAME?</v>
      </c>
      <c r="BG258" s="6"/>
      <c r="BH258" s="6">
        <f>VLOOKUP(A258, ALL_AP_DATA!$A$2:$D$3600, 3, FALSE)</f>
        <v>360</v>
      </c>
      <c r="BI258" s="6">
        <f>VLOOKUP(A258, ALL_AP_DATA!$A$2:$E$3600, 5, FALSE)</f>
        <v>22541</v>
      </c>
      <c r="BJ258" s="6">
        <f t="shared" si="29"/>
        <v>28.3178391959799</v>
      </c>
      <c r="BK258" s="6">
        <f t="shared" si="22"/>
        <v>0.45226130653266333</v>
      </c>
    </row>
    <row r="259" spans="1:63" ht="15.75" customHeight="1" x14ac:dyDescent="0.2">
      <c r="A259" s="6" t="s">
        <v>319</v>
      </c>
      <c r="B259" s="6" t="s">
        <v>61</v>
      </c>
      <c r="X259" s="6">
        <v>1</v>
      </c>
      <c r="Y259" s="6">
        <v>3</v>
      </c>
      <c r="Z259" s="6">
        <v>1</v>
      </c>
      <c r="AA259" s="6">
        <v>7</v>
      </c>
      <c r="AB259" s="6">
        <v>1.4200000000000001E-2</v>
      </c>
      <c r="AC259" s="6">
        <v>0.16669999999999999</v>
      </c>
      <c r="AD259" s="6">
        <v>5.0000000000000001E-4</v>
      </c>
      <c r="AT259" s="6" t="str">
        <f t="shared" si="23"/>
        <v/>
      </c>
      <c r="AU259" s="6" t="str">
        <f t="shared" si="24"/>
        <v/>
      </c>
      <c r="AV259" s="6" t="str">
        <f t="shared" si="25"/>
        <v/>
      </c>
      <c r="AW259" s="7">
        <f t="shared" si="26"/>
        <v>2.3333333333333335</v>
      </c>
      <c r="AX259" s="6" t="str">
        <f t="shared" si="27"/>
        <v/>
      </c>
      <c r="AY259" s="6" t="str">
        <f t="shared" si="28"/>
        <v/>
      </c>
      <c r="BA259" s="6">
        <f>VLOOKUP(A259, ALL_AP_DATA!$A$2:$F$3600, 6, FALSE)</f>
        <v>211</v>
      </c>
      <c r="BB259" s="6">
        <f>VLOOKUP(A259, projmetadata!$A$2:$D$2036, 4, FALSE)</f>
        <v>22036</v>
      </c>
      <c r="BC259" s="6" t="e">
        <f t="array" aca="1" ref="BC259" ca="1">_xludf.IFS(I259&lt;&gt;0, F259/I259, P259&lt;&gt;0, M259/P259, W259&lt;&gt;0, T259/W259, AD259&lt;&gt;0, AA259/AD259, AK259&lt;&gt;0, AH259/AK259, AR259&lt;&gt;0, AO259/AR259, TRUE, 0)</f>
        <v>#NAME?</v>
      </c>
      <c r="BE259" s="6" t="e">
        <f t="shared" ca="1" si="20"/>
        <v>#NAME?</v>
      </c>
      <c r="BF259" s="6" t="e">
        <f t="shared" ca="1" si="21"/>
        <v>#NAME?</v>
      </c>
      <c r="BG259" s="6"/>
      <c r="BH259" s="6">
        <f>VLOOKUP(A259, ALL_AP_DATA!$A$2:$D$3600, 3, FALSE)</f>
        <v>3</v>
      </c>
      <c r="BI259" s="6">
        <f>VLOOKUP(A259, ALL_AP_DATA!$A$2:$E$3600, 5, FALSE)</f>
        <v>15299</v>
      </c>
      <c r="BJ259" s="6">
        <f t="shared" si="29"/>
        <v>72.507109004739334</v>
      </c>
      <c r="BK259" s="6">
        <f t="shared" si="22"/>
        <v>1.4218009478672985E-2</v>
      </c>
    </row>
    <row r="260" spans="1:63" ht="15.75" customHeight="1" x14ac:dyDescent="0.2">
      <c r="A260" s="6" t="s">
        <v>320</v>
      </c>
      <c r="B260" s="6" t="s">
        <v>61</v>
      </c>
      <c r="C260" s="6">
        <v>2</v>
      </c>
      <c r="D260" s="6">
        <v>10</v>
      </c>
      <c r="E260" s="6">
        <v>112</v>
      </c>
      <c r="F260" s="6">
        <v>4991</v>
      </c>
      <c r="G260" s="6">
        <v>4.9000000000000002E-2</v>
      </c>
      <c r="H260" s="6">
        <v>0.27450000000000002</v>
      </c>
      <c r="I260" s="6">
        <v>9.0499999999999997E-2</v>
      </c>
      <c r="J260" s="6">
        <v>1</v>
      </c>
      <c r="K260" s="6">
        <v>17</v>
      </c>
      <c r="L260" s="6">
        <v>119</v>
      </c>
      <c r="M260" s="6">
        <v>7572</v>
      </c>
      <c r="N260" s="6">
        <v>8.3299999999999999E-2</v>
      </c>
      <c r="O260" s="6">
        <v>0.29170000000000001</v>
      </c>
      <c r="P260" s="6">
        <v>0.13719999999999999</v>
      </c>
      <c r="Q260" s="6">
        <v>18</v>
      </c>
      <c r="R260" s="6">
        <v>138</v>
      </c>
      <c r="S260" s="6">
        <v>399</v>
      </c>
      <c r="T260" s="6">
        <v>34594</v>
      </c>
      <c r="U260" s="6">
        <v>0.67649999999999999</v>
      </c>
      <c r="V260" s="6">
        <v>0.97789999999999999</v>
      </c>
      <c r="W260" s="6">
        <v>0.627</v>
      </c>
      <c r="AE260" s="6">
        <v>11</v>
      </c>
      <c r="AF260" s="6">
        <v>38</v>
      </c>
      <c r="AG260" s="6">
        <v>291</v>
      </c>
      <c r="AH260" s="6">
        <v>15740</v>
      </c>
      <c r="AI260" s="6">
        <v>0.18629999999999999</v>
      </c>
      <c r="AJ260" s="6">
        <v>0.71319999999999995</v>
      </c>
      <c r="AK260" s="6">
        <v>0.2853</v>
      </c>
      <c r="AL260" s="6">
        <v>9</v>
      </c>
      <c r="AM260" s="6">
        <v>113</v>
      </c>
      <c r="AN260" s="6">
        <v>391</v>
      </c>
      <c r="AO260" s="6">
        <v>33041</v>
      </c>
      <c r="AP260" s="6">
        <v>0.55389999999999995</v>
      </c>
      <c r="AQ260" s="6">
        <v>0.95830000000000004</v>
      </c>
      <c r="AR260" s="6">
        <v>0.5988</v>
      </c>
      <c r="AT260" s="6">
        <f t="shared" si="23"/>
        <v>499.1</v>
      </c>
      <c r="AU260" s="6">
        <f t="shared" si="24"/>
        <v>445.41176470588238</v>
      </c>
      <c r="AV260" s="6">
        <f t="shared" si="25"/>
        <v>250.68115942028984</v>
      </c>
      <c r="AW260" s="7" t="str">
        <f t="shared" si="26"/>
        <v/>
      </c>
      <c r="AX260" s="6">
        <f t="shared" si="27"/>
        <v>414.21052631578948</v>
      </c>
      <c r="AY260" s="6">
        <f t="shared" si="28"/>
        <v>292.39823008849555</v>
      </c>
      <c r="BA260" s="6">
        <f>VLOOKUP(A260, ALL_AP_DATA!$A$2:$F$3600, 6, FALSE)</f>
        <v>204</v>
      </c>
      <c r="BB260" s="6">
        <f>VLOOKUP(A260, projmetadata!$A$2:$D$2036, 4, FALSE)</f>
        <v>32757</v>
      </c>
      <c r="BC260" s="6" t="e">
        <f t="array" aca="1" ref="BC260" ca="1">_xludf.IFS(I260&lt;&gt;0, F260/I260, P260&lt;&gt;0, M260/P260, W260&lt;&gt;0, T260/W260, AD260&lt;&gt;0, AA260/AD260, AK260&lt;&gt;0, AH260/AK260, AR260&lt;&gt;0, AO260/AR260, TRUE, 0)</f>
        <v>#NAME?</v>
      </c>
      <c r="BE260" s="6" t="e">
        <f t="shared" ca="1" si="20"/>
        <v>#NAME?</v>
      </c>
      <c r="BF260" s="6" t="e">
        <f t="shared" ca="1" si="21"/>
        <v>#NAME?</v>
      </c>
      <c r="BG260" s="6"/>
      <c r="BH260" s="6">
        <f>VLOOKUP(A260, ALL_AP_DATA!$A$2:$D$3600, 3, FALSE)</f>
        <v>154</v>
      </c>
      <c r="BI260" s="6">
        <f>VLOOKUP(A260, ALL_AP_DATA!$A$2:$E$3600, 5, FALSE)</f>
        <v>55178</v>
      </c>
      <c r="BJ260" s="6">
        <f t="shared" si="29"/>
        <v>270.48039215686276</v>
      </c>
      <c r="BK260" s="6">
        <f t="shared" si="22"/>
        <v>0.75490196078431371</v>
      </c>
    </row>
    <row r="261" spans="1:63" ht="15.75" customHeight="1" x14ac:dyDescent="0.2">
      <c r="A261" s="6" t="s">
        <v>321</v>
      </c>
      <c r="B261" s="6" t="s">
        <v>64</v>
      </c>
      <c r="C261" s="6">
        <v>16314</v>
      </c>
      <c r="D261" s="6">
        <v>32641</v>
      </c>
      <c r="E261" s="6">
        <v>326</v>
      </c>
      <c r="F261" s="6">
        <v>130904</v>
      </c>
      <c r="G261" s="6">
        <v>0.64870000000000005</v>
      </c>
      <c r="H261" s="6">
        <v>0.82530000000000003</v>
      </c>
      <c r="I261" s="6">
        <v>0.65010000000000001</v>
      </c>
      <c r="Q261" s="6">
        <v>68</v>
      </c>
      <c r="R261" s="6">
        <v>255</v>
      </c>
      <c r="S261" s="6">
        <v>122</v>
      </c>
      <c r="T261" s="6">
        <v>30996</v>
      </c>
      <c r="U261" s="6">
        <v>5.1000000000000004E-3</v>
      </c>
      <c r="V261" s="6">
        <v>0.30890000000000001</v>
      </c>
      <c r="W261" s="6">
        <v>0.15390000000000001</v>
      </c>
      <c r="X261" s="6">
        <v>366</v>
      </c>
      <c r="Y261" s="6">
        <v>33306</v>
      </c>
      <c r="Z261" s="6">
        <v>332</v>
      </c>
      <c r="AA261" s="6">
        <v>131361</v>
      </c>
      <c r="AB261" s="6">
        <v>0.66190000000000004</v>
      </c>
      <c r="AC261" s="6">
        <v>0.84050000000000002</v>
      </c>
      <c r="AD261" s="6">
        <v>0.65239999999999998</v>
      </c>
      <c r="AE261" s="6">
        <v>25</v>
      </c>
      <c r="AF261" s="6">
        <v>16617</v>
      </c>
      <c r="AG261" s="6">
        <v>340</v>
      </c>
      <c r="AH261" s="6">
        <v>70504</v>
      </c>
      <c r="AI261" s="6">
        <v>0.33019999999999999</v>
      </c>
      <c r="AJ261" s="6">
        <v>0.86080000000000001</v>
      </c>
      <c r="AK261" s="6">
        <v>0.35010000000000002</v>
      </c>
      <c r="AT261" s="6">
        <f t="shared" si="23"/>
        <v>4.0104163475383716</v>
      </c>
      <c r="AU261" s="6" t="str">
        <f t="shared" si="24"/>
        <v/>
      </c>
      <c r="AV261" s="6">
        <f t="shared" si="25"/>
        <v>121.55294117647058</v>
      </c>
      <c r="AW261" s="7">
        <f t="shared" si="26"/>
        <v>3.9440641325887227</v>
      </c>
      <c r="AX261" s="6">
        <f t="shared" si="27"/>
        <v>4.2428837937052419</v>
      </c>
      <c r="AY261" s="6" t="str">
        <f t="shared" si="28"/>
        <v/>
      </c>
      <c r="BA261" s="6">
        <f>VLOOKUP(A261, ALL_AP_DATA!$A$2:$F$3600, 6, FALSE)</f>
        <v>50318</v>
      </c>
      <c r="BB261" s="6">
        <f>VLOOKUP(A261, projmetadata!$A$2:$D$2036, 4, FALSE)</f>
        <v>2816629</v>
      </c>
      <c r="BC261" s="6" t="e">
        <f t="array" aca="1" ref="BC261" ca="1">_xludf.IFS(I261&lt;&gt;0, F261/I261, P261&lt;&gt;0, M261/P261, W261&lt;&gt;0, T261/W261, AD261&lt;&gt;0, AA261/AD261, AK261&lt;&gt;0, AH261/AK261, AR261&lt;&gt;0, AO261/AR261, TRUE, 0)</f>
        <v>#NAME?</v>
      </c>
      <c r="BE261" s="6" t="e">
        <f t="shared" ca="1" si="20"/>
        <v>#NAME?</v>
      </c>
      <c r="BF261" s="6" t="e">
        <f t="shared" ca="1" si="21"/>
        <v>#NAME?</v>
      </c>
      <c r="BG261" s="6"/>
      <c r="BH261" s="6">
        <f>VLOOKUP(A261, ALL_AP_DATA!$A$2:$D$3600, 3, FALSE)</f>
        <v>49786</v>
      </c>
      <c r="BI261" s="6">
        <f>VLOOKUP(A261, ALL_AP_DATA!$A$2:$E$3600, 5, FALSE)</f>
        <v>201354</v>
      </c>
      <c r="BJ261" s="6">
        <f t="shared" si="29"/>
        <v>4.0016296355181051</v>
      </c>
      <c r="BK261" s="6">
        <f t="shared" si="22"/>
        <v>0.98942724273619775</v>
      </c>
    </row>
    <row r="262" spans="1:63" ht="15.75" customHeight="1" x14ac:dyDescent="0.2">
      <c r="A262" s="6" t="s">
        <v>322</v>
      </c>
      <c r="B262" s="6" t="s">
        <v>61</v>
      </c>
      <c r="C262" s="6">
        <v>1</v>
      </c>
      <c r="D262" s="6">
        <v>2</v>
      </c>
      <c r="E262" s="6">
        <v>0</v>
      </c>
      <c r="F262" s="6">
        <v>0</v>
      </c>
      <c r="G262" s="6">
        <v>1.1000000000000001E-3</v>
      </c>
      <c r="H262" s="6">
        <v>0</v>
      </c>
      <c r="I262" s="6">
        <v>0</v>
      </c>
      <c r="Q262" s="6">
        <v>3</v>
      </c>
      <c r="R262" s="6">
        <v>24</v>
      </c>
      <c r="S262" s="6">
        <v>11</v>
      </c>
      <c r="T262" s="6">
        <v>573</v>
      </c>
      <c r="U262" s="6">
        <v>1.2800000000000001E-2</v>
      </c>
      <c r="V262" s="6">
        <v>0.27500000000000002</v>
      </c>
      <c r="W262" s="6">
        <v>0.3196</v>
      </c>
      <c r="X262" s="6">
        <v>110</v>
      </c>
      <c r="Y262" s="6">
        <v>658</v>
      </c>
      <c r="Z262" s="6">
        <v>23</v>
      </c>
      <c r="AA262" s="6">
        <v>410</v>
      </c>
      <c r="AB262" s="6">
        <v>0.35220000000000001</v>
      </c>
      <c r="AC262" s="6">
        <v>0.57499999999999996</v>
      </c>
      <c r="AD262" s="6">
        <v>0.22869999999999999</v>
      </c>
      <c r="AE262" s="6">
        <v>13</v>
      </c>
      <c r="AF262" s="6">
        <v>42</v>
      </c>
      <c r="AG262" s="6">
        <v>3</v>
      </c>
      <c r="AH262" s="6">
        <v>5</v>
      </c>
      <c r="AI262" s="6">
        <v>2.2499999999999999E-2</v>
      </c>
      <c r="AJ262" s="6">
        <v>7.4999999999999997E-2</v>
      </c>
      <c r="AK262" s="6">
        <v>2.8E-3</v>
      </c>
      <c r="AT262" s="6">
        <f t="shared" si="23"/>
        <v>0</v>
      </c>
      <c r="AU262" s="6" t="str">
        <f t="shared" si="24"/>
        <v/>
      </c>
      <c r="AV262" s="6">
        <f t="shared" si="25"/>
        <v>23.875</v>
      </c>
      <c r="AW262" s="7">
        <f t="shared" si="26"/>
        <v>0.62310030395136773</v>
      </c>
      <c r="AX262" s="6">
        <f t="shared" si="27"/>
        <v>0.11904761904761904</v>
      </c>
      <c r="AY262" s="6" t="str">
        <f t="shared" si="28"/>
        <v/>
      </c>
      <c r="BA262" s="6">
        <f>VLOOKUP(A262, ALL_AP_DATA!$A$2:$F$3600, 6, FALSE)</f>
        <v>1868</v>
      </c>
      <c r="BB262" s="6">
        <f>VLOOKUP(A262, projmetadata!$A$2:$D$2036, 4, FALSE)</f>
        <v>215002</v>
      </c>
      <c r="BC262" s="6" t="e">
        <f t="array" aca="1" ref="BC262" ca="1">_xludf.IFS(I262&lt;&gt;0, F262/I262, P262&lt;&gt;0, M262/P262, W262&lt;&gt;0, T262/W262, AD262&lt;&gt;0, AA262/AD262, AK262&lt;&gt;0, AH262/AK262, AR262&lt;&gt;0, AO262/AR262, TRUE, 0)</f>
        <v>#NAME?</v>
      </c>
      <c r="BE262" s="6" t="e">
        <f t="shared" ca="1" si="20"/>
        <v>#NAME?</v>
      </c>
      <c r="BF262" s="6" t="e">
        <f t="shared" ca="1" si="21"/>
        <v>#NAME?</v>
      </c>
      <c r="BG262" s="6"/>
      <c r="BH262" s="6">
        <f>VLOOKUP(A262, ALL_AP_DATA!$A$2:$D$3600, 3, FALSE)</f>
        <v>695</v>
      </c>
      <c r="BI262" s="6">
        <f>VLOOKUP(A262, ALL_AP_DATA!$A$2:$E$3600, 5, FALSE)</f>
        <v>1793</v>
      </c>
      <c r="BJ262" s="6">
        <f t="shared" si="29"/>
        <v>0.95985010706638119</v>
      </c>
      <c r="BK262" s="6">
        <f t="shared" si="22"/>
        <v>0.37205567451820126</v>
      </c>
    </row>
    <row r="263" spans="1:63" ht="15.75" customHeight="1" x14ac:dyDescent="0.2">
      <c r="A263" s="6" t="s">
        <v>323</v>
      </c>
      <c r="B263" s="6" t="s">
        <v>64</v>
      </c>
      <c r="C263" s="6">
        <v>11</v>
      </c>
      <c r="D263" s="6">
        <v>46</v>
      </c>
      <c r="E263" s="6">
        <v>18</v>
      </c>
      <c r="F263" s="6">
        <v>519</v>
      </c>
      <c r="G263" s="6">
        <v>0.11700000000000001</v>
      </c>
      <c r="H263" s="6">
        <v>0.1978</v>
      </c>
      <c r="I263" s="6">
        <v>7.1300000000000002E-2</v>
      </c>
      <c r="Q263" s="6">
        <v>9</v>
      </c>
      <c r="R263" s="6">
        <v>34</v>
      </c>
      <c r="S263" s="6">
        <v>69</v>
      </c>
      <c r="T263" s="6">
        <v>5347</v>
      </c>
      <c r="U263" s="6">
        <v>8.6499999999999994E-2</v>
      </c>
      <c r="V263" s="6">
        <v>0.75819999999999999</v>
      </c>
      <c r="W263" s="6">
        <v>0.73450000000000004</v>
      </c>
      <c r="X263" s="6">
        <v>41</v>
      </c>
      <c r="Y263" s="6">
        <v>218</v>
      </c>
      <c r="Z263" s="6">
        <v>78</v>
      </c>
      <c r="AA263" s="6">
        <v>5857</v>
      </c>
      <c r="AB263" s="6">
        <v>0.55469999999999997</v>
      </c>
      <c r="AC263" s="6">
        <v>0.85709999999999997</v>
      </c>
      <c r="AD263" s="6">
        <v>0.80449999999999999</v>
      </c>
      <c r="AE263" s="6">
        <v>20</v>
      </c>
      <c r="AF263" s="6">
        <v>74</v>
      </c>
      <c r="AG263" s="6">
        <v>58</v>
      </c>
      <c r="AH263" s="6">
        <v>4029</v>
      </c>
      <c r="AI263" s="6">
        <v>0.1883</v>
      </c>
      <c r="AJ263" s="6">
        <v>0.63739999999999997</v>
      </c>
      <c r="AK263" s="6">
        <v>0.5534</v>
      </c>
      <c r="AL263" s="6">
        <v>1</v>
      </c>
      <c r="AM263" s="6">
        <v>12</v>
      </c>
      <c r="AN263" s="6">
        <v>46</v>
      </c>
      <c r="AO263" s="6">
        <v>3061</v>
      </c>
      <c r="AP263" s="6">
        <v>3.0499999999999999E-2</v>
      </c>
      <c r="AQ263" s="6">
        <v>0.50549999999999995</v>
      </c>
      <c r="AR263" s="6">
        <v>0.42049999999999998</v>
      </c>
      <c r="AT263" s="6">
        <f t="shared" si="23"/>
        <v>11.282608695652174</v>
      </c>
      <c r="AU263" s="6" t="str">
        <f t="shared" si="24"/>
        <v/>
      </c>
      <c r="AV263" s="6">
        <f t="shared" si="25"/>
        <v>157.26470588235293</v>
      </c>
      <c r="AW263" s="7">
        <f t="shared" si="26"/>
        <v>26.86697247706422</v>
      </c>
      <c r="AX263" s="6">
        <f t="shared" si="27"/>
        <v>54.445945945945944</v>
      </c>
      <c r="AY263" s="6">
        <f t="shared" si="28"/>
        <v>255.08333333333334</v>
      </c>
      <c r="BA263" s="6">
        <f>VLOOKUP(A263, ALL_AP_DATA!$A$2:$F$3600, 6, FALSE)</f>
        <v>393</v>
      </c>
      <c r="BB263" s="6">
        <f>VLOOKUP(A263, projmetadata!$A$2:$D$2036, 4, FALSE)</f>
        <v>26335</v>
      </c>
      <c r="BC263" s="6" t="e">
        <f t="array" aca="1" ref="BC263" ca="1">_xludf.IFS(I263&lt;&gt;0, F263/I263, P263&lt;&gt;0, M263/P263, W263&lt;&gt;0, T263/W263, AD263&lt;&gt;0, AA263/AD263, AK263&lt;&gt;0, AH263/AK263, AR263&lt;&gt;0, AO263/AR263, TRUE, 0)</f>
        <v>#NAME?</v>
      </c>
      <c r="BE263" s="6" t="e">
        <f t="shared" ca="1" si="20"/>
        <v>#NAME?</v>
      </c>
      <c r="BF263" s="6" t="e">
        <f t="shared" ca="1" si="21"/>
        <v>#NAME?</v>
      </c>
      <c r="BG263" s="6"/>
      <c r="BH263" s="6">
        <f>VLOOKUP(A263, ALL_AP_DATA!$A$2:$D$3600, 3, FALSE)</f>
        <v>261</v>
      </c>
      <c r="BI263" s="6">
        <f>VLOOKUP(A263, ALL_AP_DATA!$A$2:$E$3600, 5, FALSE)</f>
        <v>7280</v>
      </c>
      <c r="BJ263" s="6">
        <f t="shared" si="29"/>
        <v>18.524173027989821</v>
      </c>
      <c r="BK263" s="6">
        <f t="shared" si="22"/>
        <v>0.66412213740458015</v>
      </c>
    </row>
    <row r="264" spans="1:63" ht="15.75" customHeight="1" x14ac:dyDescent="0.2">
      <c r="A264" s="6" t="s">
        <v>324</v>
      </c>
      <c r="B264" s="6" t="s">
        <v>61</v>
      </c>
      <c r="C264" s="6">
        <v>1</v>
      </c>
      <c r="D264" s="6">
        <v>3</v>
      </c>
      <c r="E264" s="6">
        <v>0</v>
      </c>
      <c r="F264" s="6">
        <v>0</v>
      </c>
      <c r="G264" s="6">
        <v>4.8999999999999998E-3</v>
      </c>
      <c r="H264" s="6">
        <v>0</v>
      </c>
      <c r="I264" s="6">
        <v>0</v>
      </c>
      <c r="Q264" s="6">
        <v>2</v>
      </c>
      <c r="R264" s="6">
        <v>4</v>
      </c>
      <c r="S264" s="6">
        <v>4</v>
      </c>
      <c r="T264" s="6">
        <v>52</v>
      </c>
      <c r="U264" s="6">
        <v>6.6E-3</v>
      </c>
      <c r="V264" s="6">
        <v>0.13789999999999999</v>
      </c>
      <c r="W264" s="6">
        <v>3.09E-2</v>
      </c>
      <c r="X264" s="6">
        <v>14</v>
      </c>
      <c r="Y264" s="6">
        <v>95</v>
      </c>
      <c r="Z264" s="6">
        <v>12</v>
      </c>
      <c r="AA264" s="6">
        <v>479</v>
      </c>
      <c r="AB264" s="6">
        <v>0.15570000000000001</v>
      </c>
      <c r="AC264" s="6">
        <v>0.4138</v>
      </c>
      <c r="AD264" s="6">
        <v>0.28489999999999999</v>
      </c>
      <c r="AE264" s="6">
        <v>28</v>
      </c>
      <c r="AF264" s="6">
        <v>86</v>
      </c>
      <c r="AG264" s="6">
        <v>19</v>
      </c>
      <c r="AH264" s="6">
        <v>388</v>
      </c>
      <c r="AI264" s="6">
        <v>0.14099999999999999</v>
      </c>
      <c r="AJ264" s="6">
        <v>0.6552</v>
      </c>
      <c r="AK264" s="6">
        <v>0.23080000000000001</v>
      </c>
      <c r="AT264" s="6">
        <f t="shared" si="23"/>
        <v>0</v>
      </c>
      <c r="AU264" s="6" t="str">
        <f t="shared" si="24"/>
        <v/>
      </c>
      <c r="AV264" s="6">
        <f t="shared" si="25"/>
        <v>13</v>
      </c>
      <c r="AW264" s="7">
        <f t="shared" si="26"/>
        <v>5.0421052631578949</v>
      </c>
      <c r="AX264" s="6">
        <f t="shared" si="27"/>
        <v>4.5116279069767442</v>
      </c>
      <c r="AY264" s="6" t="str">
        <f t="shared" si="28"/>
        <v/>
      </c>
      <c r="BA264" s="6">
        <f>VLOOKUP(A264, ALL_AP_DATA!$A$2:$F$3600, 6, FALSE)</f>
        <v>610</v>
      </c>
      <c r="BB264" s="6">
        <f>VLOOKUP(A264, projmetadata!$A$2:$D$2036, 4, FALSE)</f>
        <v>74082</v>
      </c>
      <c r="BC264" s="6" t="e">
        <f t="array" aca="1" ref="BC264" ca="1">_xludf.IFS(I264&lt;&gt;0, F264/I264, P264&lt;&gt;0, M264/P264, W264&lt;&gt;0, T264/W264, AD264&lt;&gt;0, AA264/AD264, AK264&lt;&gt;0, AH264/AK264, AR264&lt;&gt;0, AO264/AR264, TRUE, 0)</f>
        <v>#NAME?</v>
      </c>
      <c r="BE264" s="6" t="e">
        <f t="shared" ca="1" si="20"/>
        <v>#NAME?</v>
      </c>
      <c r="BF264" s="6" t="e">
        <f t="shared" ca="1" si="21"/>
        <v>#NAME?</v>
      </c>
      <c r="BG264" s="6"/>
      <c r="BH264" s="6">
        <f>VLOOKUP(A264, ALL_AP_DATA!$A$2:$D$3600, 3, FALSE)</f>
        <v>151</v>
      </c>
      <c r="BI264" s="6">
        <f>VLOOKUP(A264, ALL_AP_DATA!$A$2:$E$3600, 5, FALSE)</f>
        <v>1681</v>
      </c>
      <c r="BJ264" s="6">
        <f t="shared" si="29"/>
        <v>2.7557377049180327</v>
      </c>
      <c r="BK264" s="6">
        <f t="shared" si="22"/>
        <v>0.24754098360655738</v>
      </c>
    </row>
    <row r="265" spans="1:63" ht="15.75" customHeight="1" x14ac:dyDescent="0.2">
      <c r="A265" s="6" t="s">
        <v>325</v>
      </c>
      <c r="B265" s="6" t="s">
        <v>64</v>
      </c>
      <c r="C265" s="6">
        <v>2</v>
      </c>
      <c r="D265" s="6">
        <v>175</v>
      </c>
      <c r="E265" s="6">
        <v>200</v>
      </c>
      <c r="F265" s="6">
        <v>9993</v>
      </c>
      <c r="G265" s="6">
        <v>0.3906</v>
      </c>
      <c r="H265" s="6">
        <v>0.92589999999999995</v>
      </c>
      <c r="I265" s="6">
        <v>0.89070000000000005</v>
      </c>
      <c r="J265" s="6">
        <v>3</v>
      </c>
      <c r="K265" s="6">
        <v>26</v>
      </c>
      <c r="L265" s="6">
        <v>159</v>
      </c>
      <c r="M265" s="6">
        <v>8607</v>
      </c>
      <c r="N265" s="6">
        <v>5.8000000000000003E-2</v>
      </c>
      <c r="O265" s="6">
        <v>0.73609999999999998</v>
      </c>
      <c r="P265" s="6">
        <v>0.76719999999999999</v>
      </c>
      <c r="Q265" s="6">
        <v>15</v>
      </c>
      <c r="R265" s="6">
        <v>58</v>
      </c>
      <c r="S265" s="6">
        <v>196</v>
      </c>
      <c r="T265" s="6">
        <v>10113</v>
      </c>
      <c r="U265" s="6">
        <v>0.1295</v>
      </c>
      <c r="V265" s="6">
        <v>0.90739999999999998</v>
      </c>
      <c r="W265" s="6">
        <v>0.90139999999999998</v>
      </c>
      <c r="X265" s="6">
        <v>77</v>
      </c>
      <c r="Y265" s="6">
        <v>244</v>
      </c>
      <c r="Z265" s="6">
        <v>197</v>
      </c>
      <c r="AA265" s="6">
        <v>10256</v>
      </c>
      <c r="AB265" s="6">
        <v>0.54459999999999997</v>
      </c>
      <c r="AC265" s="6">
        <v>0.91200000000000003</v>
      </c>
      <c r="AD265" s="6">
        <v>0.91420000000000001</v>
      </c>
      <c r="AE265" s="6">
        <v>33</v>
      </c>
      <c r="AF265" s="6">
        <v>137</v>
      </c>
      <c r="AG265" s="6">
        <v>182</v>
      </c>
      <c r="AH265" s="6">
        <v>8255</v>
      </c>
      <c r="AI265" s="6">
        <v>0.30580000000000002</v>
      </c>
      <c r="AJ265" s="6">
        <v>0.84260000000000002</v>
      </c>
      <c r="AK265" s="6">
        <v>0.73580000000000001</v>
      </c>
      <c r="AL265" s="6">
        <v>2</v>
      </c>
      <c r="AM265" s="6">
        <v>39</v>
      </c>
      <c r="AN265" s="6">
        <v>166</v>
      </c>
      <c r="AO265" s="6">
        <v>8934</v>
      </c>
      <c r="AP265" s="6">
        <v>8.7099999999999997E-2</v>
      </c>
      <c r="AQ265" s="6">
        <v>0.76849999999999996</v>
      </c>
      <c r="AR265" s="6">
        <v>0.79630000000000001</v>
      </c>
      <c r="AT265" s="6">
        <f t="shared" si="23"/>
        <v>57.10285714285714</v>
      </c>
      <c r="AU265" s="6">
        <f t="shared" si="24"/>
        <v>331.03846153846155</v>
      </c>
      <c r="AV265" s="6">
        <f t="shared" si="25"/>
        <v>174.36206896551724</v>
      </c>
      <c r="AW265" s="7">
        <f t="shared" si="26"/>
        <v>42.032786885245905</v>
      </c>
      <c r="AX265" s="6">
        <f t="shared" si="27"/>
        <v>60.255474452554743</v>
      </c>
      <c r="AY265" s="6">
        <f t="shared" si="28"/>
        <v>229.07692307692307</v>
      </c>
      <c r="BA265" s="6">
        <f>VLOOKUP(A265, ALL_AP_DATA!$A$2:$F$3600, 6, FALSE)</f>
        <v>448</v>
      </c>
      <c r="BB265" s="6">
        <f>VLOOKUP(A265, projmetadata!$A$2:$D$2036, 4, FALSE)</f>
        <v>66601</v>
      </c>
      <c r="BC265" s="6" t="e">
        <f t="array" aca="1" ref="BC265" ca="1">_xludf.IFS(I265&lt;&gt;0, F265/I265, P265&lt;&gt;0, M265/P265, W265&lt;&gt;0, T265/W265, AD265&lt;&gt;0, AA265/AD265, AK265&lt;&gt;0, AH265/AK265, AR265&lt;&gt;0, AO265/AR265, TRUE, 0)</f>
        <v>#NAME?</v>
      </c>
      <c r="BE265" s="6" t="e">
        <f t="shared" ca="1" si="20"/>
        <v>#NAME?</v>
      </c>
      <c r="BF265" s="6" t="e">
        <f t="shared" ca="1" si="21"/>
        <v>#NAME?</v>
      </c>
      <c r="BG265" s="6"/>
      <c r="BH265" s="6">
        <f>VLOOKUP(A265, ALL_AP_DATA!$A$2:$D$3600, 3, FALSE)</f>
        <v>302</v>
      </c>
      <c r="BI265" s="6">
        <f>VLOOKUP(A265, ALL_AP_DATA!$A$2:$E$3600, 5, FALSE)</f>
        <v>11219</v>
      </c>
      <c r="BJ265" s="6">
        <f t="shared" si="29"/>
        <v>25.042410714285715</v>
      </c>
      <c r="BK265" s="6">
        <f t="shared" si="22"/>
        <v>0.6741071428571429</v>
      </c>
    </row>
    <row r="266" spans="1:63" ht="15.75" customHeight="1" x14ac:dyDescent="0.2">
      <c r="A266" s="6" t="s">
        <v>326</v>
      </c>
      <c r="B266" s="6" t="s">
        <v>64</v>
      </c>
      <c r="C266" s="6">
        <v>2</v>
      </c>
      <c r="D266" s="6">
        <v>22</v>
      </c>
      <c r="E266" s="6">
        <v>25</v>
      </c>
      <c r="F266" s="6">
        <v>1675</v>
      </c>
      <c r="G266" s="6">
        <v>0.2</v>
      </c>
      <c r="H266" s="6">
        <v>0.86209999999999998</v>
      </c>
      <c r="I266" s="6">
        <v>0.75890000000000002</v>
      </c>
      <c r="Q266" s="6">
        <v>1</v>
      </c>
      <c r="R266" s="6">
        <v>3</v>
      </c>
      <c r="S266" s="6">
        <v>7</v>
      </c>
      <c r="T266" s="6">
        <v>239</v>
      </c>
      <c r="U266" s="6">
        <v>2.7300000000000001E-2</v>
      </c>
      <c r="V266" s="6">
        <v>0.2414</v>
      </c>
      <c r="W266" s="6">
        <v>0.10829999999999999</v>
      </c>
      <c r="X266" s="6">
        <v>9</v>
      </c>
      <c r="Y266" s="6">
        <v>47</v>
      </c>
      <c r="Z266" s="6">
        <v>27</v>
      </c>
      <c r="AA266" s="6">
        <v>2033</v>
      </c>
      <c r="AB266" s="6">
        <v>0.42730000000000001</v>
      </c>
      <c r="AC266" s="6">
        <v>0.93100000000000005</v>
      </c>
      <c r="AD266" s="6">
        <v>0.92120000000000002</v>
      </c>
      <c r="AE266" s="6">
        <v>9</v>
      </c>
      <c r="AF266" s="6">
        <v>27</v>
      </c>
      <c r="AG266" s="6">
        <v>24</v>
      </c>
      <c r="AH266" s="6">
        <v>1318</v>
      </c>
      <c r="AI266" s="6">
        <v>0.2455</v>
      </c>
      <c r="AJ266" s="6">
        <v>0.8276</v>
      </c>
      <c r="AK266" s="6">
        <v>0.59719999999999995</v>
      </c>
      <c r="AT266" s="6">
        <f t="shared" si="23"/>
        <v>76.13636363636364</v>
      </c>
      <c r="AU266" s="6" t="str">
        <f t="shared" si="24"/>
        <v/>
      </c>
      <c r="AV266" s="6">
        <f t="shared" si="25"/>
        <v>79.666666666666671</v>
      </c>
      <c r="AW266" s="7">
        <f t="shared" si="26"/>
        <v>43.255319148936174</v>
      </c>
      <c r="AX266" s="6">
        <f t="shared" si="27"/>
        <v>48.814814814814817</v>
      </c>
      <c r="AY266" s="6" t="str">
        <f t="shared" si="28"/>
        <v/>
      </c>
      <c r="BA266" s="6">
        <f>VLOOKUP(A266, ALL_AP_DATA!$A$2:$F$3600, 6, FALSE)</f>
        <v>110</v>
      </c>
      <c r="BB266" s="6">
        <f>VLOOKUP(A266, projmetadata!$A$2:$D$2036, 4, FALSE)</f>
        <v>12527</v>
      </c>
      <c r="BC266" s="6" t="e">
        <f t="array" aca="1" ref="BC266" ca="1">_xludf.IFS(I266&lt;&gt;0, F266/I266, P266&lt;&gt;0, M266/P266, W266&lt;&gt;0, T266/W266, AD266&lt;&gt;0, AA266/AD266, AK266&lt;&gt;0, AH266/AK266, AR266&lt;&gt;0, AO266/AR266, TRUE, 0)</f>
        <v>#NAME?</v>
      </c>
      <c r="BE266" s="6" t="e">
        <f t="shared" ca="1" si="20"/>
        <v>#NAME?</v>
      </c>
      <c r="BF266" s="6" t="e">
        <f t="shared" ca="1" si="21"/>
        <v>#NAME?</v>
      </c>
      <c r="BG266" s="6"/>
      <c r="BH266" s="6">
        <f>VLOOKUP(A266, ALL_AP_DATA!$A$2:$D$3600, 3, FALSE)</f>
        <v>66</v>
      </c>
      <c r="BI266" s="6">
        <f>VLOOKUP(A266, ALL_AP_DATA!$A$2:$E$3600, 5, FALSE)</f>
        <v>2207</v>
      </c>
      <c r="BJ266" s="6">
        <f t="shared" si="29"/>
        <v>20.063636363636363</v>
      </c>
      <c r="BK266" s="6">
        <f t="shared" si="22"/>
        <v>0.6</v>
      </c>
    </row>
    <row r="267" spans="1:63" ht="15.75" customHeight="1" x14ac:dyDescent="0.2">
      <c r="A267" s="6" t="s">
        <v>327</v>
      </c>
      <c r="B267" s="6" t="s">
        <v>64</v>
      </c>
      <c r="C267" s="6">
        <v>3</v>
      </c>
      <c r="D267" s="6">
        <v>7</v>
      </c>
      <c r="E267" s="6">
        <v>25</v>
      </c>
      <c r="F267" s="6">
        <v>736</v>
      </c>
      <c r="G267" s="6">
        <v>5.0700000000000002E-2</v>
      </c>
      <c r="H267" s="6">
        <v>0.37880000000000003</v>
      </c>
      <c r="I267" s="6">
        <v>0.16669999999999999</v>
      </c>
      <c r="Q267" s="6">
        <v>12</v>
      </c>
      <c r="R267" s="6">
        <v>64</v>
      </c>
      <c r="S267" s="6">
        <v>57</v>
      </c>
      <c r="T267" s="6">
        <v>2869</v>
      </c>
      <c r="U267" s="6">
        <v>0.46379999999999999</v>
      </c>
      <c r="V267" s="6">
        <v>0.86360000000000003</v>
      </c>
      <c r="W267" s="6">
        <v>0.64980000000000004</v>
      </c>
      <c r="AE267" s="6">
        <v>6</v>
      </c>
      <c r="AF267" s="6">
        <v>12</v>
      </c>
      <c r="AG267" s="6">
        <v>30</v>
      </c>
      <c r="AH267" s="6">
        <v>1003</v>
      </c>
      <c r="AI267" s="6">
        <v>8.6999999999999994E-2</v>
      </c>
      <c r="AJ267" s="6">
        <v>0.45450000000000002</v>
      </c>
      <c r="AK267" s="6">
        <v>0.22720000000000001</v>
      </c>
      <c r="AL267" s="6">
        <v>1</v>
      </c>
      <c r="AM267" s="6">
        <v>18</v>
      </c>
      <c r="AN267" s="6">
        <v>36</v>
      </c>
      <c r="AO267" s="6">
        <v>1592</v>
      </c>
      <c r="AP267" s="6">
        <v>0.13039999999999999</v>
      </c>
      <c r="AQ267" s="6">
        <v>0.54549999999999998</v>
      </c>
      <c r="AR267" s="6">
        <v>0.36059999999999998</v>
      </c>
      <c r="AT267" s="6">
        <f t="shared" si="23"/>
        <v>105.14285714285714</v>
      </c>
      <c r="AU267" s="6" t="str">
        <f t="shared" si="24"/>
        <v/>
      </c>
      <c r="AV267" s="6">
        <f t="shared" si="25"/>
        <v>44.828125</v>
      </c>
      <c r="AW267" s="7" t="str">
        <f t="shared" si="26"/>
        <v/>
      </c>
      <c r="AX267" s="6">
        <f t="shared" si="27"/>
        <v>83.583333333333329</v>
      </c>
      <c r="AY267" s="6">
        <f t="shared" si="28"/>
        <v>88.444444444444443</v>
      </c>
      <c r="BA267" s="6">
        <f>VLOOKUP(A267, ALL_AP_DATA!$A$2:$F$3600, 6, FALSE)</f>
        <v>138</v>
      </c>
      <c r="BB267" s="6">
        <f>VLOOKUP(A267, projmetadata!$A$2:$D$2036, 4, FALSE)</f>
        <v>16464</v>
      </c>
      <c r="BC267" s="6" t="e">
        <f t="array" aca="1" ref="BC267" ca="1">_xludf.IFS(I267&lt;&gt;0, F267/I267, P267&lt;&gt;0, M267/P267, W267&lt;&gt;0, T267/W267, AD267&lt;&gt;0, AA267/AD267, AK267&lt;&gt;0, AH267/AK267, AR267&lt;&gt;0, AO267/AR267, TRUE, 0)</f>
        <v>#NAME?</v>
      </c>
      <c r="BE267" s="6" t="e">
        <f t="shared" ca="1" si="20"/>
        <v>#NAME?</v>
      </c>
      <c r="BF267" s="6" t="e">
        <f t="shared" ca="1" si="21"/>
        <v>#NAME?</v>
      </c>
      <c r="BG267" s="6"/>
      <c r="BH267" s="6">
        <f>VLOOKUP(A267, ALL_AP_DATA!$A$2:$D$3600, 3, FALSE)</f>
        <v>71</v>
      </c>
      <c r="BI267" s="6">
        <f>VLOOKUP(A267, ALL_AP_DATA!$A$2:$E$3600, 5, FALSE)</f>
        <v>4415</v>
      </c>
      <c r="BJ267" s="6">
        <f t="shared" si="29"/>
        <v>31.992753623188406</v>
      </c>
      <c r="BK267" s="6">
        <f t="shared" si="22"/>
        <v>0.51449275362318836</v>
      </c>
    </row>
    <row r="268" spans="1:63" ht="15.75" customHeight="1" x14ac:dyDescent="0.2">
      <c r="A268" s="6" t="s">
        <v>328</v>
      </c>
      <c r="B268" s="6" t="s">
        <v>64</v>
      </c>
      <c r="C268" s="6">
        <v>3</v>
      </c>
      <c r="D268" s="6">
        <v>30</v>
      </c>
      <c r="E268" s="6">
        <v>1</v>
      </c>
      <c r="F268" s="6">
        <v>14</v>
      </c>
      <c r="G268" s="6">
        <v>0.22559999999999999</v>
      </c>
      <c r="H268" s="6">
        <v>0.5</v>
      </c>
      <c r="I268" s="6">
        <v>0.3256</v>
      </c>
      <c r="X268" s="6">
        <v>32</v>
      </c>
      <c r="Y268" s="6">
        <v>64</v>
      </c>
      <c r="Z268" s="6">
        <v>2</v>
      </c>
      <c r="AA268" s="6">
        <v>43</v>
      </c>
      <c r="AB268" s="6">
        <v>0.48120000000000002</v>
      </c>
      <c r="AC268" s="6">
        <v>1</v>
      </c>
      <c r="AD268" s="6">
        <v>1</v>
      </c>
      <c r="AE268" s="6">
        <v>12</v>
      </c>
      <c r="AF268" s="6">
        <v>46</v>
      </c>
      <c r="AG268" s="6">
        <v>1</v>
      </c>
      <c r="AH268" s="6">
        <v>39</v>
      </c>
      <c r="AI268" s="6">
        <v>0.34589999999999999</v>
      </c>
      <c r="AJ268" s="6">
        <v>0.5</v>
      </c>
      <c r="AK268" s="6">
        <v>0.90700000000000003</v>
      </c>
      <c r="AT268" s="6">
        <f t="shared" si="23"/>
        <v>0.46666666666666667</v>
      </c>
      <c r="AU268" s="6" t="str">
        <f t="shared" si="24"/>
        <v/>
      </c>
      <c r="AV268" s="6" t="str">
        <f t="shared" si="25"/>
        <v/>
      </c>
      <c r="AW268" s="7">
        <f t="shared" si="26"/>
        <v>0.671875</v>
      </c>
      <c r="AX268" s="6">
        <f t="shared" si="27"/>
        <v>0.84782608695652173</v>
      </c>
      <c r="AY268" s="6" t="str">
        <f t="shared" si="28"/>
        <v/>
      </c>
      <c r="BA268" s="6">
        <f>VLOOKUP(A268, ALL_AP_DATA!$A$2:$F$3600, 6, FALSE)</f>
        <v>133</v>
      </c>
      <c r="BB268" s="6">
        <f>VLOOKUP(A268, projmetadata!$A$2:$D$2036, 4, FALSE)</f>
        <v>9290</v>
      </c>
      <c r="BC268" s="6" t="e">
        <f t="array" aca="1" ref="BC268" ca="1">_xludf.IFS(I268&lt;&gt;0, F268/I268, P268&lt;&gt;0, M268/P268, W268&lt;&gt;0, T268/W268, AD268&lt;&gt;0, AA268/AD268, AK268&lt;&gt;0, AH268/AK268, AR268&lt;&gt;0, AO268/AR268, TRUE, 0)</f>
        <v>#NAME?</v>
      </c>
      <c r="BE268" s="6" t="e">
        <f t="shared" ca="1" si="20"/>
        <v>#NAME?</v>
      </c>
      <c r="BF268" s="6" t="e">
        <f t="shared" ca="1" si="21"/>
        <v>#NAME?</v>
      </c>
      <c r="BG268" s="6"/>
      <c r="BH268" s="6">
        <f>VLOOKUP(A268, ALL_AP_DATA!$A$2:$D$3600, 3, FALSE)</f>
        <v>81</v>
      </c>
      <c r="BI268" s="6">
        <f>VLOOKUP(A268, ALL_AP_DATA!$A$2:$E$3600, 5, FALSE)</f>
        <v>43</v>
      </c>
      <c r="BJ268" s="6">
        <f t="shared" si="29"/>
        <v>0.32330827067669171</v>
      </c>
      <c r="BK268" s="6">
        <f t="shared" si="22"/>
        <v>0.60902255639097747</v>
      </c>
    </row>
    <row r="269" spans="1:63" ht="15.75" customHeight="1" x14ac:dyDescent="0.2">
      <c r="A269" s="6" t="s">
        <v>329</v>
      </c>
      <c r="B269" s="6" t="s">
        <v>64</v>
      </c>
      <c r="C269" s="6">
        <v>4</v>
      </c>
      <c r="D269" s="6">
        <v>10</v>
      </c>
      <c r="E269" s="6">
        <v>2</v>
      </c>
      <c r="F269" s="6">
        <v>43</v>
      </c>
      <c r="G269" s="6">
        <v>6.0199999999999997E-2</v>
      </c>
      <c r="H269" s="6">
        <v>0.5</v>
      </c>
      <c r="I269" s="6">
        <v>9.2899999999999996E-2</v>
      </c>
      <c r="X269" s="6">
        <v>5</v>
      </c>
      <c r="Y269" s="6">
        <v>87</v>
      </c>
      <c r="Z269" s="6">
        <v>3</v>
      </c>
      <c r="AA269" s="6">
        <v>255</v>
      </c>
      <c r="AB269" s="6">
        <v>0.52410000000000001</v>
      </c>
      <c r="AC269" s="6">
        <v>0.75</v>
      </c>
      <c r="AD269" s="6">
        <v>0.55079999999999996</v>
      </c>
      <c r="AE269" s="6">
        <v>19</v>
      </c>
      <c r="AF269" s="6">
        <v>68</v>
      </c>
      <c r="AG269" s="6">
        <v>4</v>
      </c>
      <c r="AH269" s="6">
        <v>56</v>
      </c>
      <c r="AI269" s="6">
        <v>0.40960000000000002</v>
      </c>
      <c r="AJ269" s="6">
        <v>1</v>
      </c>
      <c r="AK269" s="6">
        <v>0.121</v>
      </c>
      <c r="AT269" s="6">
        <f t="shared" si="23"/>
        <v>4.3</v>
      </c>
      <c r="AU269" s="6" t="str">
        <f t="shared" si="24"/>
        <v/>
      </c>
      <c r="AV269" s="6" t="str">
        <f t="shared" si="25"/>
        <v/>
      </c>
      <c r="AW269" s="7">
        <f t="shared" si="26"/>
        <v>2.9310344827586206</v>
      </c>
      <c r="AX269" s="6">
        <f t="shared" si="27"/>
        <v>0.82352941176470584</v>
      </c>
      <c r="AY269" s="6" t="str">
        <f t="shared" si="28"/>
        <v/>
      </c>
      <c r="BA269" s="6">
        <f>VLOOKUP(A269, ALL_AP_DATA!$A$2:$F$3600, 6, FALSE)</f>
        <v>166</v>
      </c>
      <c r="BB269" s="6">
        <f>VLOOKUP(A269, projmetadata!$A$2:$D$2036, 4, FALSE)</f>
        <v>15013</v>
      </c>
      <c r="BC269" s="6" t="e">
        <f t="array" aca="1" ref="BC269" ca="1">_xludf.IFS(I269&lt;&gt;0, F269/I269, P269&lt;&gt;0, M269/P269, W269&lt;&gt;0, T269/W269, AD269&lt;&gt;0, AA269/AD269, AK269&lt;&gt;0, AH269/AK269, AR269&lt;&gt;0, AO269/AR269, TRUE, 0)</f>
        <v>#NAME?</v>
      </c>
      <c r="BE269" s="6" t="e">
        <f t="shared" ca="1" si="20"/>
        <v>#NAME?</v>
      </c>
      <c r="BF269" s="6" t="e">
        <f t="shared" ca="1" si="21"/>
        <v>#NAME?</v>
      </c>
      <c r="BG269" s="6"/>
      <c r="BH269" s="6">
        <f>VLOOKUP(A269, ALL_AP_DATA!$A$2:$D$3600, 3, FALSE)</f>
        <v>112</v>
      </c>
      <c r="BI269" s="6">
        <f>VLOOKUP(A269, ALL_AP_DATA!$A$2:$E$3600, 5, FALSE)</f>
        <v>463</v>
      </c>
      <c r="BJ269" s="6">
        <f t="shared" si="29"/>
        <v>2.7891566265060241</v>
      </c>
      <c r="BK269" s="6">
        <f t="shared" si="22"/>
        <v>0.67469879518072284</v>
      </c>
    </row>
    <row r="270" spans="1:63" ht="15.75" customHeight="1" x14ac:dyDescent="0.2">
      <c r="A270" s="6" t="s">
        <v>330</v>
      </c>
      <c r="B270" s="6" t="s">
        <v>64</v>
      </c>
      <c r="C270" s="6">
        <v>1</v>
      </c>
      <c r="D270" s="6">
        <v>4</v>
      </c>
      <c r="E270" s="6">
        <v>1</v>
      </c>
      <c r="F270" s="6">
        <v>483</v>
      </c>
      <c r="G270" s="6">
        <v>1.9599999999999999E-2</v>
      </c>
      <c r="H270" s="6">
        <v>5.5599999999999997E-2</v>
      </c>
      <c r="I270" s="6">
        <v>0.2056</v>
      </c>
      <c r="Q270" s="6">
        <v>4</v>
      </c>
      <c r="R270" s="6">
        <v>23</v>
      </c>
      <c r="S270" s="6">
        <v>10</v>
      </c>
      <c r="T270" s="6">
        <v>679</v>
      </c>
      <c r="U270" s="6">
        <v>0.11269999999999999</v>
      </c>
      <c r="V270" s="6">
        <v>0.55559999999999998</v>
      </c>
      <c r="W270" s="6">
        <v>0.28910000000000002</v>
      </c>
      <c r="X270" s="6">
        <v>3</v>
      </c>
      <c r="Y270" s="6">
        <v>13</v>
      </c>
      <c r="Z270" s="6">
        <v>5</v>
      </c>
      <c r="AA270" s="6">
        <v>832</v>
      </c>
      <c r="AB270" s="6">
        <v>6.3700000000000007E-2</v>
      </c>
      <c r="AC270" s="6">
        <v>0.27779999999999999</v>
      </c>
      <c r="AD270" s="6">
        <v>0.35420000000000001</v>
      </c>
      <c r="AE270" s="6">
        <v>13</v>
      </c>
      <c r="AF270" s="6">
        <v>36</v>
      </c>
      <c r="AG270" s="6">
        <v>10</v>
      </c>
      <c r="AH270" s="6">
        <v>702</v>
      </c>
      <c r="AI270" s="6">
        <v>0.17649999999999999</v>
      </c>
      <c r="AJ270" s="6">
        <v>0.55559999999999998</v>
      </c>
      <c r="AK270" s="6">
        <v>0.2989</v>
      </c>
      <c r="AT270" s="6">
        <f t="shared" si="23"/>
        <v>120.75</v>
      </c>
      <c r="AU270" s="6" t="str">
        <f t="shared" si="24"/>
        <v/>
      </c>
      <c r="AV270" s="6">
        <f t="shared" si="25"/>
        <v>29.521739130434781</v>
      </c>
      <c r="AW270" s="7">
        <f t="shared" si="26"/>
        <v>64</v>
      </c>
      <c r="AX270" s="6">
        <f t="shared" si="27"/>
        <v>19.5</v>
      </c>
      <c r="AY270" s="6" t="str">
        <f t="shared" si="28"/>
        <v/>
      </c>
      <c r="BA270" s="6">
        <f>VLOOKUP(A270, ALL_AP_DATA!$A$2:$F$3600, 6, FALSE)</f>
        <v>204</v>
      </c>
      <c r="BB270" s="6">
        <f>VLOOKUP(A270, projmetadata!$A$2:$D$2036, 4, FALSE)</f>
        <v>15678</v>
      </c>
      <c r="BC270" s="6" t="e">
        <f t="array" aca="1" ref="BC270" ca="1">_xludf.IFS(I270&lt;&gt;0, F270/I270, P270&lt;&gt;0, M270/P270, W270&lt;&gt;0, T270/W270, AD270&lt;&gt;0, AA270/AD270, AK270&lt;&gt;0, AH270/AK270, AR270&lt;&gt;0, AO270/AR270, TRUE, 0)</f>
        <v>#NAME?</v>
      </c>
      <c r="BE270" s="6" t="e">
        <f t="shared" ca="1" si="20"/>
        <v>#NAME?</v>
      </c>
      <c r="BF270" s="6" t="e">
        <f t="shared" ca="1" si="21"/>
        <v>#NAME?</v>
      </c>
      <c r="BG270" s="6"/>
      <c r="BH270" s="6">
        <f>VLOOKUP(A270, ALL_AP_DATA!$A$2:$D$3600, 3, FALSE)</f>
        <v>62</v>
      </c>
      <c r="BI270" s="6">
        <f>VLOOKUP(A270, ALL_AP_DATA!$A$2:$E$3600, 5, FALSE)</f>
        <v>2349</v>
      </c>
      <c r="BJ270" s="6">
        <f t="shared" si="29"/>
        <v>11.514705882352942</v>
      </c>
      <c r="BK270" s="6">
        <f t="shared" si="22"/>
        <v>0.30392156862745096</v>
      </c>
    </row>
    <row r="271" spans="1:63" ht="15.75" customHeight="1" x14ac:dyDescent="0.2">
      <c r="A271" s="6" t="s">
        <v>331</v>
      </c>
      <c r="B271" s="6" t="s">
        <v>64</v>
      </c>
      <c r="AE271" s="6">
        <v>4</v>
      </c>
      <c r="AF271" s="6">
        <v>13</v>
      </c>
      <c r="AG271" s="6">
        <v>0</v>
      </c>
      <c r="AH271" s="6">
        <v>0</v>
      </c>
      <c r="AI271" s="6">
        <v>9.35E-2</v>
      </c>
      <c r="AJ271" s="6">
        <v>0</v>
      </c>
      <c r="AK271" s="6">
        <v>0</v>
      </c>
      <c r="AT271" s="6" t="str">
        <f t="shared" si="23"/>
        <v/>
      </c>
      <c r="AU271" s="6" t="str">
        <f t="shared" si="24"/>
        <v/>
      </c>
      <c r="AV271" s="6" t="str">
        <f t="shared" si="25"/>
        <v/>
      </c>
      <c r="AW271" s="7" t="str">
        <f t="shared" si="26"/>
        <v/>
      </c>
      <c r="AX271" s="6">
        <f t="shared" si="27"/>
        <v>0</v>
      </c>
      <c r="AY271" s="6" t="str">
        <f t="shared" si="28"/>
        <v/>
      </c>
      <c r="BA271" s="6">
        <f>VLOOKUP(A271, ALL_AP_DATA!$A$2:$F$3600, 6, FALSE)</f>
        <v>139</v>
      </c>
      <c r="BB271" s="6">
        <f>VLOOKUP(A271, projmetadata!$A$2:$D$2036, 4, FALSE)</f>
        <v>3597</v>
      </c>
      <c r="BC271" s="6" t="e">
        <f t="array" aca="1" ref="BC271" ca="1">_xludf.IFS(I271&lt;&gt;0, F271/I271, P271&lt;&gt;0, M271/P271, W271&lt;&gt;0, T271/W271, AD271&lt;&gt;0, AA271/AD271, AK271&lt;&gt;0, AH271/AK271, AR271&lt;&gt;0, AO271/AR271, TRUE, 0)</f>
        <v>#NAME?</v>
      </c>
      <c r="BE271" s="6" t="e">
        <f t="shared" ca="1" si="20"/>
        <v>#NAME?</v>
      </c>
      <c r="BF271" s="6" t="e">
        <f t="shared" ca="1" si="21"/>
        <v>#NAME?</v>
      </c>
      <c r="BG271" s="6"/>
      <c r="BH271" s="6">
        <f>VLOOKUP(A271, ALL_AP_DATA!$A$2:$D$3600, 3, FALSE)</f>
        <v>13</v>
      </c>
      <c r="BI271" s="6">
        <f>VLOOKUP(A271, ALL_AP_DATA!$A$2:$E$3600, 5, FALSE)</f>
        <v>0</v>
      </c>
      <c r="BJ271" s="6">
        <f t="shared" si="29"/>
        <v>0</v>
      </c>
      <c r="BK271" s="6">
        <f t="shared" si="22"/>
        <v>9.3525179856115109E-2</v>
      </c>
    </row>
    <row r="272" spans="1:63" ht="15.75" customHeight="1" x14ac:dyDescent="0.2">
      <c r="A272" s="6" t="s">
        <v>332</v>
      </c>
      <c r="B272" s="6" t="s">
        <v>64</v>
      </c>
      <c r="X272" s="6">
        <v>1</v>
      </c>
      <c r="Y272" s="6">
        <v>53</v>
      </c>
      <c r="Z272" s="6">
        <v>3</v>
      </c>
      <c r="AA272" s="6">
        <v>296</v>
      </c>
      <c r="AB272" s="6">
        <v>0.40770000000000001</v>
      </c>
      <c r="AC272" s="6">
        <v>0.3</v>
      </c>
      <c r="AD272" s="6">
        <v>0.48370000000000002</v>
      </c>
      <c r="AE272" s="6">
        <v>1</v>
      </c>
      <c r="AF272" s="6">
        <v>11</v>
      </c>
      <c r="AG272" s="6">
        <v>0</v>
      </c>
      <c r="AH272" s="6">
        <v>0</v>
      </c>
      <c r="AI272" s="6">
        <v>8.4599999999999995E-2</v>
      </c>
      <c r="AJ272" s="6">
        <v>0</v>
      </c>
      <c r="AK272" s="6">
        <v>0</v>
      </c>
      <c r="AT272" s="6" t="str">
        <f t="shared" si="23"/>
        <v/>
      </c>
      <c r="AU272" s="6" t="str">
        <f t="shared" si="24"/>
        <v/>
      </c>
      <c r="AV272" s="6" t="str">
        <f t="shared" si="25"/>
        <v/>
      </c>
      <c r="AW272" s="7">
        <f t="shared" si="26"/>
        <v>5.5849056603773581</v>
      </c>
      <c r="AX272" s="6">
        <f t="shared" si="27"/>
        <v>0</v>
      </c>
      <c r="AY272" s="6" t="str">
        <f t="shared" si="28"/>
        <v/>
      </c>
      <c r="BA272" s="6">
        <f>VLOOKUP(A272, ALL_AP_DATA!$A$2:$F$3600, 6, FALSE)</f>
        <v>130</v>
      </c>
      <c r="BB272" s="6">
        <f>VLOOKUP(A272, projmetadata!$A$2:$D$2036, 4, FALSE)</f>
        <v>11580</v>
      </c>
      <c r="BC272" s="6" t="e">
        <f t="array" aca="1" ref="BC272" ca="1">_xludf.IFS(I272&lt;&gt;0, F272/I272, P272&lt;&gt;0, M272/P272, W272&lt;&gt;0, T272/W272, AD272&lt;&gt;0, AA272/AD272, AK272&lt;&gt;0, AH272/AK272, AR272&lt;&gt;0, AO272/AR272, TRUE, 0)</f>
        <v>#NAME?</v>
      </c>
      <c r="BE272" s="6" t="e">
        <f t="shared" ca="1" si="20"/>
        <v>#NAME?</v>
      </c>
      <c r="BF272" s="6" t="e">
        <f t="shared" ca="1" si="21"/>
        <v>#NAME?</v>
      </c>
      <c r="BG272" s="6"/>
      <c r="BH272" s="6">
        <f>VLOOKUP(A272, ALL_AP_DATA!$A$2:$D$3600, 3, FALSE)</f>
        <v>64</v>
      </c>
      <c r="BI272" s="6">
        <f>VLOOKUP(A272, ALL_AP_DATA!$A$2:$E$3600, 5, FALSE)</f>
        <v>612</v>
      </c>
      <c r="BJ272" s="6">
        <f t="shared" si="29"/>
        <v>4.7076923076923078</v>
      </c>
      <c r="BK272" s="6">
        <f t="shared" si="22"/>
        <v>0.49230769230769234</v>
      </c>
    </row>
    <row r="273" spans="1:63" ht="15.75" customHeight="1" x14ac:dyDescent="0.2">
      <c r="A273" s="6" t="s">
        <v>333</v>
      </c>
      <c r="B273" s="6" t="s">
        <v>64</v>
      </c>
      <c r="C273" s="6">
        <v>3</v>
      </c>
      <c r="D273" s="6">
        <v>6</v>
      </c>
      <c r="E273" s="6">
        <v>0</v>
      </c>
      <c r="F273" s="6">
        <v>0</v>
      </c>
      <c r="G273" s="6">
        <v>3.4099999999999998E-2</v>
      </c>
      <c r="H273" s="6">
        <v>0</v>
      </c>
      <c r="I273" s="6">
        <v>0</v>
      </c>
      <c r="AE273" s="6">
        <v>1</v>
      </c>
      <c r="AF273" s="6">
        <v>3</v>
      </c>
      <c r="AG273" s="6">
        <v>0</v>
      </c>
      <c r="AH273" s="6">
        <v>0</v>
      </c>
      <c r="AI273" s="6">
        <v>1.7000000000000001E-2</v>
      </c>
      <c r="AJ273" s="6">
        <v>0</v>
      </c>
      <c r="AK273" s="6">
        <v>0</v>
      </c>
      <c r="AT273" s="6">
        <f t="shared" si="23"/>
        <v>0</v>
      </c>
      <c r="AU273" s="6" t="str">
        <f t="shared" si="24"/>
        <v/>
      </c>
      <c r="AV273" s="6" t="str">
        <f t="shared" si="25"/>
        <v/>
      </c>
      <c r="AW273" s="7" t="str">
        <f t="shared" si="26"/>
        <v/>
      </c>
      <c r="AX273" s="6">
        <f t="shared" si="27"/>
        <v>0</v>
      </c>
      <c r="AY273" s="6" t="str">
        <f t="shared" si="28"/>
        <v/>
      </c>
      <c r="BA273" s="6">
        <f>VLOOKUP(A273, ALL_AP_DATA!$A$2:$F$3600, 6, FALSE)</f>
        <v>176</v>
      </c>
      <c r="BB273" s="6">
        <f>VLOOKUP(A273, projmetadata!$A$2:$D$2036, 4, FALSE)</f>
        <v>10122</v>
      </c>
      <c r="BC273" s="6" t="e">
        <f t="array" aca="1" ref="BC273" ca="1">_xludf.IFS(I273&lt;&gt;0, F273/I273, P273&lt;&gt;0, M273/P273, W273&lt;&gt;0, T273/W273, AD273&lt;&gt;0, AA273/AD273, AK273&lt;&gt;0, AH273/AK273, AR273&lt;&gt;0, AO273/AR273, TRUE, 0)</f>
        <v>#NAME?</v>
      </c>
      <c r="BE273" s="6" t="e">
        <f t="shared" ca="1" si="20"/>
        <v>#NAME?</v>
      </c>
      <c r="BF273" s="6" t="e">
        <f t="shared" ca="1" si="21"/>
        <v>#NAME?</v>
      </c>
      <c r="BG273" s="6"/>
      <c r="BH273" s="6">
        <f>VLOOKUP(A273, ALL_AP_DATA!$A$2:$D$3600, 3, FALSE)</f>
        <v>9</v>
      </c>
      <c r="BI273" s="6">
        <f>VLOOKUP(A273, ALL_AP_DATA!$A$2:$E$3600, 5, FALSE)</f>
        <v>0</v>
      </c>
      <c r="BJ273" s="6">
        <f t="shared" si="29"/>
        <v>0</v>
      </c>
      <c r="BK273" s="6">
        <f t="shared" si="22"/>
        <v>5.113636363636364E-2</v>
      </c>
    </row>
    <row r="274" spans="1:63" ht="15.75" customHeight="1" x14ac:dyDescent="0.2">
      <c r="A274" s="6" t="s">
        <v>334</v>
      </c>
      <c r="B274" s="6" t="s">
        <v>64</v>
      </c>
      <c r="C274" s="6">
        <v>5</v>
      </c>
      <c r="D274" s="6">
        <v>31</v>
      </c>
      <c r="E274" s="6">
        <v>1</v>
      </c>
      <c r="F274" s="6">
        <v>11</v>
      </c>
      <c r="G274" s="6">
        <v>3.32E-2</v>
      </c>
      <c r="H274" s="6">
        <v>0.33329999999999999</v>
      </c>
      <c r="I274" s="6">
        <v>0.13100000000000001</v>
      </c>
      <c r="X274" s="6">
        <v>21</v>
      </c>
      <c r="Y274" s="6">
        <v>90</v>
      </c>
      <c r="Z274" s="6">
        <v>2</v>
      </c>
      <c r="AA274" s="6">
        <v>5</v>
      </c>
      <c r="AB274" s="6">
        <v>9.6299999999999997E-2</v>
      </c>
      <c r="AC274" s="6">
        <v>0.66669999999999996</v>
      </c>
      <c r="AD274" s="6">
        <v>5.9499999999999997E-2</v>
      </c>
      <c r="AE274" s="6">
        <v>38</v>
      </c>
      <c r="AF274" s="6">
        <v>223</v>
      </c>
      <c r="AG274" s="6">
        <v>1</v>
      </c>
      <c r="AH274" s="6">
        <v>3</v>
      </c>
      <c r="AI274" s="6">
        <v>0.23849999999999999</v>
      </c>
      <c r="AJ274" s="6">
        <v>0.33329999999999999</v>
      </c>
      <c r="AK274" s="6">
        <v>3.5700000000000003E-2</v>
      </c>
      <c r="AT274" s="6">
        <f t="shared" si="23"/>
        <v>0.35483870967741937</v>
      </c>
      <c r="AU274" s="6" t="str">
        <f t="shared" si="24"/>
        <v/>
      </c>
      <c r="AV274" s="6" t="str">
        <f t="shared" si="25"/>
        <v/>
      </c>
      <c r="AW274" s="7">
        <f t="shared" si="26"/>
        <v>5.5555555555555552E-2</v>
      </c>
      <c r="AX274" s="6">
        <f t="shared" si="27"/>
        <v>1.3452914798206279E-2</v>
      </c>
      <c r="AY274" s="6" t="str">
        <f t="shared" si="28"/>
        <v/>
      </c>
      <c r="BA274" s="6">
        <f>VLOOKUP(A274, ALL_AP_DATA!$A$2:$F$3600, 6, FALSE)</f>
        <v>935</v>
      </c>
      <c r="BB274" s="6">
        <f>VLOOKUP(A274, projmetadata!$A$2:$D$2036, 4, FALSE)</f>
        <v>38268</v>
      </c>
      <c r="BC274" s="6" t="e">
        <f t="array" aca="1" ref="BC274" ca="1">_xludf.IFS(I274&lt;&gt;0, F274/I274, P274&lt;&gt;0, M274/P274, W274&lt;&gt;0, T274/W274, AD274&lt;&gt;0, AA274/AD274, AK274&lt;&gt;0, AH274/AK274, AR274&lt;&gt;0, AO274/AR274, TRUE, 0)</f>
        <v>#NAME?</v>
      </c>
      <c r="BE274" s="6" t="e">
        <f t="shared" ca="1" si="20"/>
        <v>#NAME?</v>
      </c>
      <c r="BF274" s="6" t="e">
        <f t="shared" ca="1" si="21"/>
        <v>#NAME?</v>
      </c>
      <c r="BG274" s="6"/>
      <c r="BH274" s="6">
        <f>VLOOKUP(A274, ALL_AP_DATA!$A$2:$D$3600, 3, FALSE)</f>
        <v>272</v>
      </c>
      <c r="BI274" s="6">
        <f>VLOOKUP(A274, ALL_AP_DATA!$A$2:$E$3600, 5, FALSE)</f>
        <v>84</v>
      </c>
      <c r="BJ274" s="6">
        <f t="shared" si="29"/>
        <v>8.9839572192513373E-2</v>
      </c>
      <c r="BK274" s="6">
        <f t="shared" si="22"/>
        <v>0.29090909090909089</v>
      </c>
    </row>
    <row r="275" spans="1:63" ht="15.75" customHeight="1" x14ac:dyDescent="0.2">
      <c r="A275" s="6" t="s">
        <v>335</v>
      </c>
      <c r="B275" s="6" t="s">
        <v>61</v>
      </c>
      <c r="C275" s="6">
        <v>21</v>
      </c>
      <c r="D275" s="6">
        <v>61</v>
      </c>
      <c r="E275" s="6">
        <v>728</v>
      </c>
      <c r="F275" s="6">
        <v>81691</v>
      </c>
      <c r="G275" s="6">
        <v>2.52E-2</v>
      </c>
      <c r="H275" s="6">
        <v>0.41860000000000003</v>
      </c>
      <c r="I275" s="6">
        <v>0.27210000000000001</v>
      </c>
      <c r="J275" s="6">
        <v>41</v>
      </c>
      <c r="K275" s="6">
        <v>245</v>
      </c>
      <c r="L275" s="6">
        <v>1347</v>
      </c>
      <c r="M275" s="6">
        <v>121456</v>
      </c>
      <c r="N275" s="6">
        <v>0.1012</v>
      </c>
      <c r="O275" s="6">
        <v>0.77459999999999996</v>
      </c>
      <c r="P275" s="6">
        <v>0.40450000000000003</v>
      </c>
      <c r="Q275" s="6">
        <v>76</v>
      </c>
      <c r="R275" s="6">
        <v>481</v>
      </c>
      <c r="S275" s="6">
        <v>1602</v>
      </c>
      <c r="T275" s="6">
        <v>235519</v>
      </c>
      <c r="U275" s="6">
        <v>0.1986</v>
      </c>
      <c r="V275" s="6">
        <v>0.92120000000000002</v>
      </c>
      <c r="W275" s="6">
        <v>0.78439999999999999</v>
      </c>
      <c r="X275" s="6">
        <v>52</v>
      </c>
      <c r="Y275" s="6">
        <v>1167</v>
      </c>
      <c r="Z275" s="6">
        <v>1603</v>
      </c>
      <c r="AA275" s="6">
        <v>228559</v>
      </c>
      <c r="AB275" s="6">
        <v>0.48180000000000001</v>
      </c>
      <c r="AC275" s="6">
        <v>0.92179999999999995</v>
      </c>
      <c r="AD275" s="6">
        <v>0.76119999999999999</v>
      </c>
      <c r="AE275" s="6">
        <v>130</v>
      </c>
      <c r="AF275" s="6">
        <v>789</v>
      </c>
      <c r="AG275" s="6">
        <v>1618</v>
      </c>
      <c r="AH275" s="6">
        <v>233507</v>
      </c>
      <c r="AI275" s="6">
        <v>0.32579999999999998</v>
      </c>
      <c r="AJ275" s="6">
        <v>0.9304</v>
      </c>
      <c r="AK275" s="6">
        <v>0.77769999999999995</v>
      </c>
      <c r="AL275" s="6">
        <v>27</v>
      </c>
      <c r="AM275" s="6">
        <v>315</v>
      </c>
      <c r="AN275" s="6">
        <v>1509</v>
      </c>
      <c r="AO275" s="6">
        <v>201822</v>
      </c>
      <c r="AP275" s="6">
        <v>0.13009999999999999</v>
      </c>
      <c r="AQ275" s="6">
        <v>0.86770000000000003</v>
      </c>
      <c r="AR275" s="6">
        <v>0.67220000000000002</v>
      </c>
      <c r="AT275" s="6">
        <f t="shared" si="23"/>
        <v>1339.1967213114754</v>
      </c>
      <c r="AU275" s="6">
        <f t="shared" si="24"/>
        <v>495.73877551020411</v>
      </c>
      <c r="AV275" s="6">
        <f t="shared" si="25"/>
        <v>489.64449064449065</v>
      </c>
      <c r="AW275" s="7">
        <f t="shared" si="26"/>
        <v>195.85175664095974</v>
      </c>
      <c r="AX275" s="6">
        <f t="shared" si="27"/>
        <v>295.95310519645119</v>
      </c>
      <c r="AY275" s="6">
        <f t="shared" si="28"/>
        <v>640.70476190476188</v>
      </c>
      <c r="BA275" s="6">
        <f>VLOOKUP(A275, ALL_AP_DATA!$A$2:$F$3600, 6, FALSE)</f>
        <v>2422</v>
      </c>
      <c r="BB275" s="6">
        <f>VLOOKUP(A275, projmetadata!$A$2:$D$2036, 4, FALSE)</f>
        <v>888806</v>
      </c>
      <c r="BC275" s="6" t="e">
        <f t="array" aca="1" ref="BC275" ca="1">_xludf.IFS(I275&lt;&gt;0, F275/I275, P275&lt;&gt;0, M275/P275, W275&lt;&gt;0, T275/W275, AD275&lt;&gt;0, AA275/AD275, AK275&lt;&gt;0, AH275/AK275, AR275&lt;&gt;0, AO275/AR275, TRUE, 0)</f>
        <v>#NAME?</v>
      </c>
      <c r="BE275" s="6" t="e">
        <f t="shared" ca="1" si="20"/>
        <v>#NAME?</v>
      </c>
      <c r="BF275" s="6" t="e">
        <f t="shared" ca="1" si="21"/>
        <v>#NAME?</v>
      </c>
      <c r="BG275" s="6"/>
      <c r="BH275" s="6">
        <f>VLOOKUP(A275, ALL_AP_DATA!$A$2:$D$3600, 3, FALSE)</f>
        <v>1475</v>
      </c>
      <c r="BI275" s="6">
        <f>VLOOKUP(A275, ALL_AP_DATA!$A$2:$E$3600, 5, FALSE)</f>
        <v>300255</v>
      </c>
      <c r="BJ275" s="6">
        <f t="shared" si="29"/>
        <v>123.96985962014864</v>
      </c>
      <c r="BK275" s="6">
        <f t="shared" si="22"/>
        <v>0.60900082576383152</v>
      </c>
    </row>
    <row r="276" spans="1:63" ht="15.75" customHeight="1" x14ac:dyDescent="0.2">
      <c r="A276" s="6" t="s">
        <v>336</v>
      </c>
      <c r="B276" s="6" t="s">
        <v>64</v>
      </c>
      <c r="C276" s="6">
        <v>4</v>
      </c>
      <c r="D276" s="6">
        <v>19</v>
      </c>
      <c r="E276" s="6">
        <v>36</v>
      </c>
      <c r="F276" s="6">
        <v>8302</v>
      </c>
      <c r="G276" s="6">
        <v>0.1462</v>
      </c>
      <c r="H276" s="6">
        <v>0.48649999999999999</v>
      </c>
      <c r="I276" s="6">
        <v>0.43630000000000002</v>
      </c>
      <c r="J276" s="6">
        <v>5</v>
      </c>
      <c r="K276" s="6">
        <v>38</v>
      </c>
      <c r="L276" s="6">
        <v>55</v>
      </c>
      <c r="M276" s="6">
        <v>14328</v>
      </c>
      <c r="N276" s="6">
        <v>0.2923</v>
      </c>
      <c r="O276" s="6">
        <v>0.74319999999999997</v>
      </c>
      <c r="P276" s="6">
        <v>0.753</v>
      </c>
      <c r="Q276" s="6">
        <v>10</v>
      </c>
      <c r="R276" s="6">
        <v>53</v>
      </c>
      <c r="S276" s="6">
        <v>67</v>
      </c>
      <c r="T276" s="6">
        <v>15808</v>
      </c>
      <c r="U276" s="6">
        <v>0.40770000000000001</v>
      </c>
      <c r="V276" s="6">
        <v>0.90539999999999998</v>
      </c>
      <c r="W276" s="6">
        <v>0.83069999999999999</v>
      </c>
      <c r="X276" s="6">
        <v>12</v>
      </c>
      <c r="Y276" s="6">
        <v>41</v>
      </c>
      <c r="Z276" s="6">
        <v>54</v>
      </c>
      <c r="AA276" s="6">
        <v>14060</v>
      </c>
      <c r="AB276" s="6">
        <v>0.31540000000000001</v>
      </c>
      <c r="AC276" s="6">
        <v>0.72970000000000002</v>
      </c>
      <c r="AD276" s="6">
        <v>0.7389</v>
      </c>
      <c r="AE276" s="6">
        <v>1</v>
      </c>
      <c r="AF276" s="6">
        <v>7</v>
      </c>
      <c r="AG276" s="6">
        <v>24</v>
      </c>
      <c r="AH276" s="6">
        <v>1243</v>
      </c>
      <c r="AI276" s="6">
        <v>5.3800000000000001E-2</v>
      </c>
      <c r="AJ276" s="6">
        <v>0.32429999999999998</v>
      </c>
      <c r="AK276" s="6">
        <v>6.5299999999999997E-2</v>
      </c>
      <c r="AL276" s="6">
        <v>2</v>
      </c>
      <c r="AM276" s="6">
        <v>31</v>
      </c>
      <c r="AN276" s="6">
        <v>50</v>
      </c>
      <c r="AO276" s="6">
        <v>13015</v>
      </c>
      <c r="AP276" s="6">
        <v>0.23849999999999999</v>
      </c>
      <c r="AQ276" s="6">
        <v>0.67569999999999997</v>
      </c>
      <c r="AR276" s="6">
        <v>0.68400000000000005</v>
      </c>
      <c r="AT276" s="6">
        <f t="shared" si="23"/>
        <v>436.94736842105266</v>
      </c>
      <c r="AU276" s="6">
        <f t="shared" si="24"/>
        <v>377.05263157894734</v>
      </c>
      <c r="AV276" s="6">
        <f t="shared" si="25"/>
        <v>298.2641509433962</v>
      </c>
      <c r="AW276" s="7">
        <f t="shared" si="26"/>
        <v>342.92682926829269</v>
      </c>
      <c r="AX276" s="6">
        <f t="shared" si="27"/>
        <v>177.57142857142858</v>
      </c>
      <c r="AY276" s="6">
        <f t="shared" si="28"/>
        <v>419.83870967741933</v>
      </c>
      <c r="BA276" s="6">
        <f>VLOOKUP(A276, ALL_AP_DATA!$A$2:$F$3600, 6, FALSE)</f>
        <v>130</v>
      </c>
      <c r="BB276" s="6">
        <f>VLOOKUP(A276, projmetadata!$A$2:$D$2036, 4, FALSE)</f>
        <v>8474</v>
      </c>
      <c r="BC276" s="6" t="e">
        <f t="array" aca="1" ref="BC276" ca="1">_xludf.IFS(I276&lt;&gt;0, F276/I276, P276&lt;&gt;0, M276/P276, W276&lt;&gt;0, T276/W276, AD276&lt;&gt;0, AA276/AD276, AK276&lt;&gt;0, AH276/AK276, AR276&lt;&gt;0, AO276/AR276, TRUE, 0)</f>
        <v>#NAME?</v>
      </c>
      <c r="BE276" s="6" t="e">
        <f t="shared" ca="1" si="20"/>
        <v>#NAME?</v>
      </c>
      <c r="BF276" s="6" t="e">
        <f t="shared" ca="1" si="21"/>
        <v>#NAME?</v>
      </c>
      <c r="BG276" s="6"/>
      <c r="BH276" s="6">
        <f>VLOOKUP(A276, ALL_AP_DATA!$A$2:$D$3600, 3, FALSE)</f>
        <v>65</v>
      </c>
      <c r="BI276" s="6">
        <f>VLOOKUP(A276, ALL_AP_DATA!$A$2:$E$3600, 5, FALSE)</f>
        <v>19029</v>
      </c>
      <c r="BJ276" s="6">
        <f t="shared" si="29"/>
        <v>146.37692307692308</v>
      </c>
      <c r="BK276" s="6">
        <f t="shared" si="22"/>
        <v>0.5</v>
      </c>
    </row>
    <row r="277" spans="1:63" ht="15.75" customHeight="1" x14ac:dyDescent="0.2">
      <c r="A277" s="6" t="s">
        <v>337</v>
      </c>
      <c r="B277" s="6" t="s">
        <v>61</v>
      </c>
      <c r="Q277" s="6">
        <v>6</v>
      </c>
      <c r="R277" s="6">
        <v>23</v>
      </c>
      <c r="S277" s="6">
        <v>40</v>
      </c>
      <c r="T277" s="6">
        <v>1195</v>
      </c>
      <c r="U277" s="6">
        <v>5.4100000000000002E-2</v>
      </c>
      <c r="V277" s="6">
        <v>0.57140000000000002</v>
      </c>
      <c r="W277" s="6">
        <v>0.49</v>
      </c>
      <c r="X277" s="6">
        <v>20</v>
      </c>
      <c r="Y277" s="6">
        <v>88</v>
      </c>
      <c r="Z277" s="6">
        <v>54</v>
      </c>
      <c r="AA277" s="6">
        <v>1782</v>
      </c>
      <c r="AB277" s="6">
        <v>0.20710000000000001</v>
      </c>
      <c r="AC277" s="6">
        <v>0.77139999999999997</v>
      </c>
      <c r="AD277" s="6">
        <v>0.73060000000000003</v>
      </c>
      <c r="AE277" s="6">
        <v>8</v>
      </c>
      <c r="AF277" s="6">
        <v>31</v>
      </c>
      <c r="AG277" s="6">
        <v>23</v>
      </c>
      <c r="AH277" s="6">
        <v>516</v>
      </c>
      <c r="AI277" s="6">
        <v>7.2900000000000006E-2</v>
      </c>
      <c r="AJ277" s="6">
        <v>0.3286</v>
      </c>
      <c r="AK277" s="6">
        <v>0.21160000000000001</v>
      </c>
      <c r="AT277" s="6" t="str">
        <f t="shared" si="23"/>
        <v/>
      </c>
      <c r="AU277" s="6" t="str">
        <f t="shared" si="24"/>
        <v/>
      </c>
      <c r="AV277" s="6">
        <f t="shared" si="25"/>
        <v>51.956521739130437</v>
      </c>
      <c r="AW277" s="7">
        <f t="shared" si="26"/>
        <v>20.25</v>
      </c>
      <c r="AX277" s="6">
        <f t="shared" si="27"/>
        <v>16.64516129032258</v>
      </c>
      <c r="AY277" s="6" t="str">
        <f t="shared" si="28"/>
        <v/>
      </c>
      <c r="BA277" s="6">
        <f>VLOOKUP(A277, ALL_AP_DATA!$A$2:$F$3600, 6, FALSE)</f>
        <v>425</v>
      </c>
      <c r="BB277" s="6">
        <f>VLOOKUP(A277, projmetadata!$A$2:$D$2036, 4, FALSE)</f>
        <v>55003</v>
      </c>
      <c r="BC277" s="6" t="e">
        <f t="array" aca="1" ref="BC277" ca="1">_xludf.IFS(I277&lt;&gt;0, F277/I277, P277&lt;&gt;0, M277/P277, W277&lt;&gt;0, T277/W277, AD277&lt;&gt;0, AA277/AD277, AK277&lt;&gt;0, AH277/AK277, AR277&lt;&gt;0, AO277/AR277, TRUE, 0)</f>
        <v>#NAME?</v>
      </c>
      <c r="BE277" s="6" t="e">
        <f t="shared" ca="1" si="20"/>
        <v>#NAME?</v>
      </c>
      <c r="BF277" s="6" t="e">
        <f t="shared" ca="1" si="21"/>
        <v>#NAME?</v>
      </c>
      <c r="BG277" s="6"/>
      <c r="BH277" s="6">
        <f>VLOOKUP(A277, ALL_AP_DATA!$A$2:$D$3600, 3, FALSE)</f>
        <v>110</v>
      </c>
      <c r="BI277" s="6">
        <f>VLOOKUP(A277, ALL_AP_DATA!$A$2:$E$3600, 5, FALSE)</f>
        <v>2439</v>
      </c>
      <c r="BJ277" s="6">
        <f t="shared" si="29"/>
        <v>5.7388235294117651</v>
      </c>
      <c r="BK277" s="6">
        <f t="shared" si="22"/>
        <v>0.25882352941176473</v>
      </c>
    </row>
    <row r="278" spans="1:63" ht="15.75" customHeight="1" x14ac:dyDescent="0.2">
      <c r="A278" s="6" t="s">
        <v>338</v>
      </c>
      <c r="B278" s="6" t="s">
        <v>64</v>
      </c>
      <c r="C278" s="6">
        <v>6</v>
      </c>
      <c r="D278" s="6">
        <v>74</v>
      </c>
      <c r="E278" s="6">
        <v>0</v>
      </c>
      <c r="F278" s="6">
        <v>0</v>
      </c>
      <c r="G278" s="6">
        <v>0.2681</v>
      </c>
      <c r="H278" s="6">
        <v>0</v>
      </c>
      <c r="I278" s="6">
        <v>0</v>
      </c>
      <c r="X278" s="6">
        <v>9</v>
      </c>
      <c r="Y278" s="6">
        <v>122</v>
      </c>
      <c r="Z278" s="6">
        <v>0</v>
      </c>
      <c r="AA278" s="6">
        <v>0</v>
      </c>
      <c r="AB278" s="6">
        <v>0.442</v>
      </c>
      <c r="AC278" s="6">
        <v>0</v>
      </c>
      <c r="AD278" s="6">
        <v>0</v>
      </c>
      <c r="AE278" s="6">
        <v>33</v>
      </c>
      <c r="AF278" s="6">
        <v>136</v>
      </c>
      <c r="AG278" s="6">
        <v>0</v>
      </c>
      <c r="AH278" s="6">
        <v>0</v>
      </c>
      <c r="AI278" s="6">
        <v>0.49280000000000002</v>
      </c>
      <c r="AJ278" s="6">
        <v>0</v>
      </c>
      <c r="AK278" s="6">
        <v>0</v>
      </c>
      <c r="AT278" s="6">
        <f t="shared" si="23"/>
        <v>0</v>
      </c>
      <c r="AU278" s="6" t="str">
        <f t="shared" si="24"/>
        <v/>
      </c>
      <c r="AV278" s="6" t="str">
        <f t="shared" si="25"/>
        <v/>
      </c>
      <c r="AW278" s="7">
        <f t="shared" si="26"/>
        <v>0</v>
      </c>
      <c r="AX278" s="6">
        <f t="shared" si="27"/>
        <v>0</v>
      </c>
      <c r="AY278" s="6" t="str">
        <f t="shared" si="28"/>
        <v/>
      </c>
      <c r="BA278" s="6">
        <f>VLOOKUP(A278, ALL_AP_DATA!$A$2:$F$3600, 6, FALSE)</f>
        <v>276</v>
      </c>
      <c r="BB278" s="6">
        <f>VLOOKUP(A278, projmetadata!$A$2:$D$2036, 4, FALSE)</f>
        <v>49662</v>
      </c>
      <c r="BC278" s="6" t="e">
        <f t="array" aca="1" ref="BC278" ca="1">_xludf.IFS(I278&lt;&gt;0, F278/I278, P278&lt;&gt;0, M278/P278, W278&lt;&gt;0, T278/W278, AD278&lt;&gt;0, AA278/AD278, AK278&lt;&gt;0, AH278/AK278, AR278&lt;&gt;0, AO278/AR278, TRUE, 0)</f>
        <v>#NAME?</v>
      </c>
      <c r="BE278" s="6" t="e">
        <f t="shared" ca="1" si="20"/>
        <v>#NAME?</v>
      </c>
      <c r="BF278" s="6" t="e">
        <f t="shared" ca="1" si="21"/>
        <v>#NAME?</v>
      </c>
      <c r="BG278" s="6"/>
      <c r="BH278" s="6">
        <f>VLOOKUP(A278, ALL_AP_DATA!$A$2:$D$3600, 3, FALSE)</f>
        <v>182</v>
      </c>
      <c r="BI278" s="6">
        <f>VLOOKUP(A278, ALL_AP_DATA!$A$2:$E$3600, 5, FALSE)</f>
        <v>135</v>
      </c>
      <c r="BJ278" s="6">
        <f t="shared" si="29"/>
        <v>0.4891304347826087</v>
      </c>
      <c r="BK278" s="6">
        <f t="shared" si="22"/>
        <v>0.65942028985507251</v>
      </c>
    </row>
    <row r="279" spans="1:63" ht="15.75" customHeight="1" x14ac:dyDescent="0.2">
      <c r="A279" s="6" t="s">
        <v>339</v>
      </c>
      <c r="B279" s="6" t="s">
        <v>64</v>
      </c>
      <c r="C279" s="6">
        <v>3</v>
      </c>
      <c r="D279" s="6">
        <v>262</v>
      </c>
      <c r="E279" s="6">
        <v>49</v>
      </c>
      <c r="F279" s="6">
        <v>2198</v>
      </c>
      <c r="G279" s="6">
        <v>0.41320000000000001</v>
      </c>
      <c r="H279" s="6">
        <v>0.41880000000000001</v>
      </c>
      <c r="I279" s="6">
        <v>0.28560000000000002</v>
      </c>
      <c r="J279" s="6">
        <v>2</v>
      </c>
      <c r="K279" s="6">
        <v>23</v>
      </c>
      <c r="L279" s="6">
        <v>50</v>
      </c>
      <c r="M279" s="6">
        <v>3394</v>
      </c>
      <c r="N279" s="6">
        <v>3.6299999999999999E-2</v>
      </c>
      <c r="O279" s="6">
        <v>0.4274</v>
      </c>
      <c r="P279" s="6">
        <v>0.44109999999999999</v>
      </c>
      <c r="Q279" s="6">
        <v>9</v>
      </c>
      <c r="R279" s="6">
        <v>41</v>
      </c>
      <c r="S279" s="6">
        <v>75</v>
      </c>
      <c r="T279" s="6">
        <v>5299</v>
      </c>
      <c r="U279" s="6">
        <v>6.4699999999999994E-2</v>
      </c>
      <c r="V279" s="6">
        <v>0.64100000000000001</v>
      </c>
      <c r="W279" s="6">
        <v>0.68859999999999999</v>
      </c>
      <c r="X279" s="6">
        <v>31</v>
      </c>
      <c r="Y279" s="6">
        <v>271</v>
      </c>
      <c r="Z279" s="6">
        <v>52</v>
      </c>
      <c r="AA279" s="6">
        <v>2385</v>
      </c>
      <c r="AB279" s="6">
        <v>0.4274</v>
      </c>
      <c r="AC279" s="6">
        <v>0.44440000000000002</v>
      </c>
      <c r="AD279" s="6">
        <v>0.30990000000000001</v>
      </c>
      <c r="AE279" s="6">
        <v>92</v>
      </c>
      <c r="AF279" s="6">
        <v>316</v>
      </c>
      <c r="AG279" s="6">
        <v>64</v>
      </c>
      <c r="AH279" s="6">
        <v>3178</v>
      </c>
      <c r="AI279" s="6">
        <v>0.49840000000000001</v>
      </c>
      <c r="AJ279" s="6">
        <v>0.54700000000000004</v>
      </c>
      <c r="AK279" s="6">
        <v>0.41299999999999998</v>
      </c>
      <c r="AL279" s="6">
        <v>4</v>
      </c>
      <c r="AM279" s="6">
        <v>29</v>
      </c>
      <c r="AN279" s="6">
        <v>58</v>
      </c>
      <c r="AO279" s="6">
        <v>4016</v>
      </c>
      <c r="AP279" s="6">
        <v>4.5699999999999998E-2</v>
      </c>
      <c r="AQ279" s="6">
        <v>0.49569999999999997</v>
      </c>
      <c r="AR279" s="6">
        <v>0.52190000000000003</v>
      </c>
      <c r="AT279" s="6">
        <f t="shared" si="23"/>
        <v>8.3893129770992374</v>
      </c>
      <c r="AU279" s="6">
        <f t="shared" si="24"/>
        <v>147.56521739130434</v>
      </c>
      <c r="AV279" s="6">
        <f t="shared" si="25"/>
        <v>129.2439024390244</v>
      </c>
      <c r="AW279" s="7">
        <f t="shared" si="26"/>
        <v>8.8007380073800743</v>
      </c>
      <c r="AX279" s="6">
        <f t="shared" si="27"/>
        <v>10.056962025316455</v>
      </c>
      <c r="AY279" s="6">
        <f t="shared" si="28"/>
        <v>138.48275862068965</v>
      </c>
      <c r="BA279" s="6">
        <f>VLOOKUP(A279, ALL_AP_DATA!$A$2:$F$3600, 6, FALSE)</f>
        <v>634</v>
      </c>
      <c r="BB279" s="6">
        <f>VLOOKUP(A279, projmetadata!$A$2:$D$2036, 4, FALSE)</f>
        <v>53610</v>
      </c>
      <c r="BC279" s="6" t="e">
        <f t="array" aca="1" ref="BC279" ca="1">_xludf.IFS(I279&lt;&gt;0, F279/I279, P279&lt;&gt;0, M279/P279, W279&lt;&gt;0, T279/W279, AD279&lt;&gt;0, AA279/AD279, AK279&lt;&gt;0, AH279/AK279, AR279&lt;&gt;0, AO279/AR279, TRUE, 0)</f>
        <v>#NAME?</v>
      </c>
      <c r="BE279" s="6" t="e">
        <f t="shared" ca="1" si="20"/>
        <v>#NAME?</v>
      </c>
      <c r="BF279" s="6" t="e">
        <f t="shared" ca="1" si="21"/>
        <v>#NAME?</v>
      </c>
      <c r="BG279" s="6"/>
      <c r="BH279" s="6">
        <f>VLOOKUP(A279, ALL_AP_DATA!$A$2:$D$3600, 3, FALSE)</f>
        <v>410</v>
      </c>
      <c r="BI279" s="6">
        <f>VLOOKUP(A279, ALL_AP_DATA!$A$2:$E$3600, 5, FALSE)</f>
        <v>7695</v>
      </c>
      <c r="BJ279" s="6">
        <f t="shared" si="29"/>
        <v>12.137223974763407</v>
      </c>
      <c r="BK279" s="6">
        <f t="shared" si="22"/>
        <v>0.64668769716088326</v>
      </c>
    </row>
    <row r="280" spans="1:63" ht="15.75" customHeight="1" x14ac:dyDescent="0.2">
      <c r="A280" s="6" t="s">
        <v>340</v>
      </c>
      <c r="B280" s="6" t="s">
        <v>61</v>
      </c>
      <c r="C280" s="6">
        <v>1</v>
      </c>
      <c r="D280" s="6">
        <v>2</v>
      </c>
      <c r="E280" s="6">
        <v>0</v>
      </c>
      <c r="F280" s="6">
        <v>0</v>
      </c>
      <c r="G280" s="6">
        <v>1.1000000000000001E-3</v>
      </c>
      <c r="H280" s="6">
        <v>0</v>
      </c>
      <c r="I280" s="6">
        <v>0</v>
      </c>
      <c r="X280" s="6">
        <v>46</v>
      </c>
      <c r="Y280" s="6">
        <v>626</v>
      </c>
      <c r="Z280" s="6">
        <v>0</v>
      </c>
      <c r="AA280" s="6">
        <v>0</v>
      </c>
      <c r="AB280" s="6">
        <v>0.34470000000000001</v>
      </c>
      <c r="AC280" s="6">
        <v>0</v>
      </c>
      <c r="AD280" s="6">
        <v>0</v>
      </c>
      <c r="AE280" s="6">
        <v>53</v>
      </c>
      <c r="AF280" s="6">
        <v>277</v>
      </c>
      <c r="AG280" s="6">
        <v>0</v>
      </c>
      <c r="AH280" s="6">
        <v>0</v>
      </c>
      <c r="AI280" s="6">
        <v>0.1525</v>
      </c>
      <c r="AJ280" s="6">
        <v>0</v>
      </c>
      <c r="AK280" s="6">
        <v>0</v>
      </c>
      <c r="AT280" s="6">
        <f t="shared" si="23"/>
        <v>0</v>
      </c>
      <c r="AU280" s="6" t="str">
        <f t="shared" si="24"/>
        <v/>
      </c>
      <c r="AV280" s="6" t="str">
        <f t="shared" si="25"/>
        <v/>
      </c>
      <c r="AW280" s="7">
        <f t="shared" si="26"/>
        <v>0</v>
      </c>
      <c r="AX280" s="6">
        <f t="shared" si="27"/>
        <v>0</v>
      </c>
      <c r="AY280" s="6" t="str">
        <f t="shared" si="28"/>
        <v/>
      </c>
      <c r="BA280" s="6">
        <f>VLOOKUP(A280, ALL_AP_DATA!$A$2:$F$3600, 6, FALSE)</f>
        <v>1816</v>
      </c>
      <c r="BB280" s="6">
        <f>VLOOKUP(A280, projmetadata!$A$2:$D$2036, 4, FALSE)</f>
        <v>399427</v>
      </c>
      <c r="BC280" s="6" t="e">
        <f t="array" aca="1" ref="BC280" ca="1">_xludf.IFS(I280&lt;&gt;0, F280/I280, P280&lt;&gt;0, M280/P280, W280&lt;&gt;0, T280/W280, AD280&lt;&gt;0, AA280/AD280, AK280&lt;&gt;0, AH280/AK280, AR280&lt;&gt;0, AO280/AR280, TRUE, 0)</f>
        <v>#NAME?</v>
      </c>
      <c r="BE280" s="6" t="e">
        <f t="shared" ca="1" si="20"/>
        <v>#NAME?</v>
      </c>
      <c r="BF280" s="6" t="e">
        <f t="shared" ca="1" si="21"/>
        <v>#NAME?</v>
      </c>
      <c r="BG280" s="6"/>
      <c r="BH280" s="6">
        <f>VLOOKUP(A280, ALL_AP_DATA!$A$2:$D$3600, 3, FALSE)</f>
        <v>711</v>
      </c>
      <c r="BI280" s="6">
        <f>VLOOKUP(A280, ALL_AP_DATA!$A$2:$E$3600, 5, FALSE)</f>
        <v>0</v>
      </c>
      <c r="BJ280" s="6">
        <f t="shared" si="29"/>
        <v>0</v>
      </c>
      <c r="BK280" s="6">
        <f t="shared" si="22"/>
        <v>0.39151982378854627</v>
      </c>
    </row>
    <row r="281" spans="1:63" ht="15.75" customHeight="1" x14ac:dyDescent="0.2">
      <c r="A281" s="6" t="s">
        <v>341</v>
      </c>
      <c r="B281" s="6" t="s">
        <v>64</v>
      </c>
      <c r="C281" s="6">
        <v>58</v>
      </c>
      <c r="D281" s="6">
        <v>345</v>
      </c>
      <c r="E281" s="6">
        <v>49</v>
      </c>
      <c r="F281" s="6">
        <v>1421</v>
      </c>
      <c r="G281" s="6">
        <v>0.12690000000000001</v>
      </c>
      <c r="H281" s="6">
        <v>0.48509999999999998</v>
      </c>
      <c r="I281" s="6">
        <v>8.5000000000000006E-2</v>
      </c>
      <c r="Q281" s="6">
        <v>22</v>
      </c>
      <c r="R281" s="6">
        <v>83</v>
      </c>
      <c r="S281" s="6">
        <v>77</v>
      </c>
      <c r="T281" s="6">
        <v>14387</v>
      </c>
      <c r="U281" s="6">
        <v>3.0499999999999999E-2</v>
      </c>
      <c r="V281" s="6">
        <v>0.76239999999999997</v>
      </c>
      <c r="W281" s="6">
        <v>0.86009999999999998</v>
      </c>
      <c r="X281" s="6">
        <v>124</v>
      </c>
      <c r="Y281" s="6">
        <v>991</v>
      </c>
      <c r="Z281" s="6">
        <v>66</v>
      </c>
      <c r="AA281" s="6">
        <v>3412</v>
      </c>
      <c r="AB281" s="6">
        <v>0.36449999999999999</v>
      </c>
      <c r="AC281" s="6">
        <v>0.65349999999999997</v>
      </c>
      <c r="AD281" s="6">
        <v>0.20399999999999999</v>
      </c>
      <c r="AE281" s="6">
        <v>334</v>
      </c>
      <c r="AF281" s="6">
        <v>1535</v>
      </c>
      <c r="AG281" s="6">
        <v>91</v>
      </c>
      <c r="AH281" s="6">
        <v>14055</v>
      </c>
      <c r="AI281" s="6">
        <v>0.5645</v>
      </c>
      <c r="AJ281" s="6">
        <v>0.90100000000000002</v>
      </c>
      <c r="AK281" s="6">
        <v>0.84030000000000005</v>
      </c>
      <c r="AT281" s="6">
        <f t="shared" si="23"/>
        <v>4.1188405797101453</v>
      </c>
      <c r="AU281" s="6" t="str">
        <f t="shared" si="24"/>
        <v/>
      </c>
      <c r="AV281" s="6">
        <f t="shared" si="25"/>
        <v>173.33734939759037</v>
      </c>
      <c r="AW281" s="7">
        <f t="shared" si="26"/>
        <v>3.4429868819374367</v>
      </c>
      <c r="AX281" s="6">
        <f t="shared" si="27"/>
        <v>9.1563517915309447</v>
      </c>
      <c r="AY281" s="6" t="str">
        <f t="shared" si="28"/>
        <v/>
      </c>
      <c r="BA281" s="6">
        <f>VLOOKUP(A281, ALL_AP_DATA!$A$2:$F$3600, 6, FALSE)</f>
        <v>2719</v>
      </c>
      <c r="BB281" s="6">
        <f>VLOOKUP(A281, projmetadata!$A$2:$D$2036, 4, FALSE)</f>
        <v>355819</v>
      </c>
      <c r="BC281" s="6" t="e">
        <f t="array" aca="1" ref="BC281" ca="1">_xludf.IFS(I281&lt;&gt;0, F281/I281, P281&lt;&gt;0, M281/P281, W281&lt;&gt;0, T281/W281, AD281&lt;&gt;0, AA281/AD281, AK281&lt;&gt;0, AH281/AK281, AR281&lt;&gt;0, AO281/AR281, TRUE, 0)</f>
        <v>#NAME?</v>
      </c>
      <c r="BE281" s="6" t="e">
        <f t="shared" ca="1" si="20"/>
        <v>#NAME?</v>
      </c>
      <c r="BF281" s="6" t="e">
        <f t="shared" ca="1" si="21"/>
        <v>#NAME?</v>
      </c>
      <c r="BG281" s="6"/>
      <c r="BH281" s="6">
        <f>VLOOKUP(A281, ALL_AP_DATA!$A$2:$D$3600, 3, FALSE)</f>
        <v>1964</v>
      </c>
      <c r="BI281" s="6">
        <f>VLOOKUP(A281, ALL_AP_DATA!$A$2:$E$3600, 5, FALSE)</f>
        <v>16727</v>
      </c>
      <c r="BJ281" s="6">
        <f t="shared" si="29"/>
        <v>6.1518940787054062</v>
      </c>
      <c r="BK281" s="6">
        <f t="shared" si="22"/>
        <v>0.7223243839646929</v>
      </c>
    </row>
    <row r="282" spans="1:63" ht="15.75" customHeight="1" x14ac:dyDescent="0.2">
      <c r="A282" s="6" t="s">
        <v>342</v>
      </c>
      <c r="B282" s="6" t="s">
        <v>64</v>
      </c>
      <c r="C282" s="6">
        <v>6</v>
      </c>
      <c r="D282" s="6">
        <v>109</v>
      </c>
      <c r="E282" s="6">
        <v>6</v>
      </c>
      <c r="F282" s="6">
        <v>186</v>
      </c>
      <c r="G282" s="6">
        <v>0.2354</v>
      </c>
      <c r="H282" s="6">
        <v>0.54549999999999998</v>
      </c>
      <c r="I282" s="6">
        <v>0.1081</v>
      </c>
      <c r="X282" s="6">
        <v>14</v>
      </c>
      <c r="Y282" s="6">
        <v>215</v>
      </c>
      <c r="Z282" s="6">
        <v>7</v>
      </c>
      <c r="AA282" s="6">
        <v>344</v>
      </c>
      <c r="AB282" s="6">
        <v>0.46439999999999998</v>
      </c>
      <c r="AC282" s="6">
        <v>0.63639999999999997</v>
      </c>
      <c r="AD282" s="6">
        <v>0.19989999999999999</v>
      </c>
      <c r="AE282" s="6">
        <v>53</v>
      </c>
      <c r="AF282" s="6">
        <v>249</v>
      </c>
      <c r="AG282" s="6">
        <v>11</v>
      </c>
      <c r="AH282" s="6">
        <v>1524</v>
      </c>
      <c r="AI282" s="6">
        <v>0.53779999999999994</v>
      </c>
      <c r="AJ282" s="6">
        <v>1</v>
      </c>
      <c r="AK282" s="6">
        <v>0.88549999999999995</v>
      </c>
      <c r="AT282" s="6">
        <f t="shared" si="23"/>
        <v>1.7064220183486238</v>
      </c>
      <c r="AU282" s="6" t="str">
        <f t="shared" si="24"/>
        <v/>
      </c>
      <c r="AV282" s="6" t="str">
        <f t="shared" si="25"/>
        <v/>
      </c>
      <c r="AW282" s="7">
        <f t="shared" si="26"/>
        <v>1.6</v>
      </c>
      <c r="AX282" s="6">
        <f t="shared" si="27"/>
        <v>6.1204819277108431</v>
      </c>
      <c r="AY282" s="6" t="str">
        <f t="shared" si="28"/>
        <v/>
      </c>
      <c r="BA282" s="6">
        <f>VLOOKUP(A282, ALL_AP_DATA!$A$2:$F$3600, 6, FALSE)</f>
        <v>463</v>
      </c>
      <c r="BB282" s="6">
        <f>VLOOKUP(A282, projmetadata!$A$2:$D$2036, 4, FALSE)</f>
        <v>54134</v>
      </c>
      <c r="BC282" s="6" t="e">
        <f t="array" aca="1" ref="BC282" ca="1">_xludf.IFS(I282&lt;&gt;0, F282/I282, P282&lt;&gt;0, M282/P282, W282&lt;&gt;0, T282/W282, AD282&lt;&gt;0, AA282/AD282, AK282&lt;&gt;0, AH282/AK282, AR282&lt;&gt;0, AO282/AR282, TRUE, 0)</f>
        <v>#NAME?</v>
      </c>
      <c r="BE282" s="6" t="e">
        <f t="shared" ca="1" si="20"/>
        <v>#NAME?</v>
      </c>
      <c r="BF282" s="6" t="e">
        <f t="shared" ca="1" si="21"/>
        <v>#NAME?</v>
      </c>
      <c r="BG282" s="6"/>
      <c r="BH282" s="6">
        <f>VLOOKUP(A282, ALL_AP_DATA!$A$2:$D$3600, 3, FALSE)</f>
        <v>321</v>
      </c>
      <c r="BI282" s="6">
        <f>VLOOKUP(A282, ALL_AP_DATA!$A$2:$E$3600, 5, FALSE)</f>
        <v>1721</v>
      </c>
      <c r="BJ282" s="6">
        <f t="shared" si="29"/>
        <v>3.7170626349892006</v>
      </c>
      <c r="BK282" s="6">
        <f t="shared" si="22"/>
        <v>0.693304535637149</v>
      </c>
    </row>
    <row r="283" spans="1:63" ht="15.75" customHeight="1" x14ac:dyDescent="0.2">
      <c r="A283" s="6" t="s">
        <v>343</v>
      </c>
      <c r="B283" s="6" t="s">
        <v>64</v>
      </c>
      <c r="X283" s="6">
        <v>11</v>
      </c>
      <c r="Y283" s="6">
        <v>49</v>
      </c>
      <c r="Z283" s="6">
        <v>3</v>
      </c>
      <c r="AA283" s="6">
        <v>69</v>
      </c>
      <c r="AB283" s="6">
        <v>0.35510000000000003</v>
      </c>
      <c r="AC283" s="6">
        <v>0.33329999999999999</v>
      </c>
      <c r="AD283" s="6">
        <v>0.31219999999999998</v>
      </c>
      <c r="AE283" s="6">
        <v>11</v>
      </c>
      <c r="AF283" s="6">
        <v>27</v>
      </c>
      <c r="AG283" s="6">
        <v>1</v>
      </c>
      <c r="AH283" s="6">
        <v>54</v>
      </c>
      <c r="AI283" s="6">
        <v>0.19570000000000001</v>
      </c>
      <c r="AJ283" s="6">
        <v>0.1111</v>
      </c>
      <c r="AK283" s="6">
        <v>0.24429999999999999</v>
      </c>
      <c r="AT283" s="6" t="str">
        <f t="shared" si="23"/>
        <v/>
      </c>
      <c r="AU283" s="6" t="str">
        <f t="shared" si="24"/>
        <v/>
      </c>
      <c r="AV283" s="6" t="str">
        <f t="shared" si="25"/>
        <v/>
      </c>
      <c r="AW283" s="7">
        <f t="shared" si="26"/>
        <v>1.4081632653061225</v>
      </c>
      <c r="AX283" s="6">
        <f t="shared" si="27"/>
        <v>2</v>
      </c>
      <c r="AY283" s="6" t="str">
        <f t="shared" si="28"/>
        <v/>
      </c>
      <c r="BA283" s="6">
        <f>VLOOKUP(A283, ALL_AP_DATA!$A$2:$F$3600, 6, FALSE)</f>
        <v>138</v>
      </c>
      <c r="BB283" s="6">
        <f>VLOOKUP(A283, projmetadata!$A$2:$D$2036, 4, FALSE)</f>
        <v>2904</v>
      </c>
      <c r="BC283" s="6" t="e">
        <f t="array" aca="1" ref="BC283" ca="1">_xludf.IFS(I283&lt;&gt;0, F283/I283, P283&lt;&gt;0, M283/P283, W283&lt;&gt;0, T283/W283, AD283&lt;&gt;0, AA283/AD283, AK283&lt;&gt;0, AH283/AK283, AR283&lt;&gt;0, AO283/AR283, TRUE, 0)</f>
        <v>#NAME?</v>
      </c>
      <c r="BE283" s="6" t="e">
        <f t="shared" ca="1" si="20"/>
        <v>#NAME?</v>
      </c>
      <c r="BF283" s="6" t="e">
        <f t="shared" ca="1" si="21"/>
        <v>#NAME?</v>
      </c>
      <c r="BG283" s="6"/>
      <c r="BH283" s="6">
        <f>VLOOKUP(A283, ALL_AP_DATA!$A$2:$D$3600, 3, FALSE)</f>
        <v>62</v>
      </c>
      <c r="BI283" s="6">
        <f>VLOOKUP(A283, ALL_AP_DATA!$A$2:$E$3600, 5, FALSE)</f>
        <v>221</v>
      </c>
      <c r="BJ283" s="6">
        <f t="shared" si="29"/>
        <v>1.6014492753623188</v>
      </c>
      <c r="BK283" s="6">
        <f t="shared" si="22"/>
        <v>0.44927536231884058</v>
      </c>
    </row>
    <row r="284" spans="1:63" ht="15.75" customHeight="1" x14ac:dyDescent="0.2">
      <c r="A284" s="6" t="s">
        <v>344</v>
      </c>
      <c r="B284" s="6" t="s">
        <v>64</v>
      </c>
      <c r="C284" s="6">
        <v>5</v>
      </c>
      <c r="D284" s="6">
        <v>138</v>
      </c>
      <c r="E284" s="6">
        <v>42</v>
      </c>
      <c r="F284" s="6">
        <v>3223</v>
      </c>
      <c r="G284" s="6">
        <v>0.18279999999999999</v>
      </c>
      <c r="H284" s="6">
        <v>0.77780000000000005</v>
      </c>
      <c r="I284" s="6">
        <v>0.59450000000000003</v>
      </c>
      <c r="Q284" s="6">
        <v>5</v>
      </c>
      <c r="R284" s="6">
        <v>15</v>
      </c>
      <c r="S284" s="6">
        <v>41</v>
      </c>
      <c r="T284" s="6">
        <v>3191</v>
      </c>
      <c r="U284" s="6">
        <v>1.9900000000000001E-2</v>
      </c>
      <c r="V284" s="6">
        <v>0.75929999999999997</v>
      </c>
      <c r="W284" s="6">
        <v>0.58860000000000001</v>
      </c>
      <c r="X284" s="6">
        <v>32</v>
      </c>
      <c r="Y284" s="6">
        <v>529</v>
      </c>
      <c r="Z284" s="6">
        <v>43</v>
      </c>
      <c r="AA284" s="6">
        <v>4405</v>
      </c>
      <c r="AB284" s="6">
        <v>0.70069999999999999</v>
      </c>
      <c r="AC284" s="6">
        <v>0.79630000000000001</v>
      </c>
      <c r="AD284" s="6">
        <v>0.81259999999999999</v>
      </c>
      <c r="AE284" s="6">
        <v>76</v>
      </c>
      <c r="AF284" s="6">
        <v>445</v>
      </c>
      <c r="AG284" s="6">
        <v>39</v>
      </c>
      <c r="AH284" s="6">
        <v>2450</v>
      </c>
      <c r="AI284" s="6">
        <v>0.58940000000000003</v>
      </c>
      <c r="AJ284" s="6">
        <v>0.72219999999999995</v>
      </c>
      <c r="AK284" s="6">
        <v>0.45190000000000002</v>
      </c>
      <c r="AT284" s="6">
        <f t="shared" si="23"/>
        <v>23.355072463768117</v>
      </c>
      <c r="AU284" s="6" t="str">
        <f t="shared" si="24"/>
        <v/>
      </c>
      <c r="AV284" s="6">
        <f t="shared" si="25"/>
        <v>212.73333333333332</v>
      </c>
      <c r="AW284" s="7">
        <f t="shared" si="26"/>
        <v>8.3270321361058599</v>
      </c>
      <c r="AX284" s="6">
        <f t="shared" si="27"/>
        <v>5.5056179775280896</v>
      </c>
      <c r="AY284" s="6" t="str">
        <f t="shared" si="28"/>
        <v/>
      </c>
      <c r="BA284" s="6">
        <f>VLOOKUP(A284, ALL_AP_DATA!$A$2:$F$3600, 6, FALSE)</f>
        <v>755</v>
      </c>
      <c r="BB284" s="6">
        <f>VLOOKUP(A284, projmetadata!$A$2:$D$2036, 4, FALSE)</f>
        <v>36112</v>
      </c>
      <c r="BC284" s="6" t="e">
        <f t="array" aca="1" ref="BC284" ca="1">_xludf.IFS(I284&lt;&gt;0, F284/I284, P284&lt;&gt;0, M284/P284, W284&lt;&gt;0, T284/W284, AD284&lt;&gt;0, AA284/AD284, AK284&lt;&gt;0, AH284/AK284, AR284&lt;&gt;0, AO284/AR284, TRUE, 0)</f>
        <v>#NAME?</v>
      </c>
      <c r="BE284" s="6" t="e">
        <f t="shared" ca="1" si="20"/>
        <v>#NAME?</v>
      </c>
      <c r="BF284" s="6" t="e">
        <f t="shared" ca="1" si="21"/>
        <v>#NAME?</v>
      </c>
      <c r="BG284" s="6"/>
      <c r="BH284" s="6">
        <f>VLOOKUP(A284, ALL_AP_DATA!$A$2:$D$3600, 3, FALSE)</f>
        <v>614</v>
      </c>
      <c r="BI284" s="6">
        <f>VLOOKUP(A284, ALL_AP_DATA!$A$2:$E$3600, 5, FALSE)</f>
        <v>5421</v>
      </c>
      <c r="BJ284" s="6">
        <f t="shared" si="29"/>
        <v>7.1801324503311257</v>
      </c>
      <c r="BK284" s="6">
        <f t="shared" si="22"/>
        <v>0.81324503311258278</v>
      </c>
    </row>
    <row r="285" spans="1:63" ht="15.75" customHeight="1" x14ac:dyDescent="0.2">
      <c r="A285" s="6" t="s">
        <v>345</v>
      </c>
      <c r="B285" s="6" t="s">
        <v>64</v>
      </c>
      <c r="C285" s="6">
        <v>9</v>
      </c>
      <c r="D285" s="6">
        <v>65</v>
      </c>
      <c r="E285" s="6">
        <v>27</v>
      </c>
      <c r="F285" s="6">
        <v>690</v>
      </c>
      <c r="G285" s="6">
        <v>6.1600000000000002E-2</v>
      </c>
      <c r="H285" s="6">
        <v>0.1076</v>
      </c>
      <c r="I285" s="6">
        <v>2.4799999999999999E-2</v>
      </c>
      <c r="Q285" s="6">
        <v>32</v>
      </c>
      <c r="R285" s="6">
        <v>141</v>
      </c>
      <c r="S285" s="6">
        <v>196</v>
      </c>
      <c r="T285" s="6">
        <v>17200</v>
      </c>
      <c r="U285" s="6">
        <v>0.1336</v>
      </c>
      <c r="V285" s="6">
        <v>0.78090000000000004</v>
      </c>
      <c r="W285" s="6">
        <v>0.61719999999999997</v>
      </c>
      <c r="X285" s="6">
        <v>32</v>
      </c>
      <c r="Y285" s="6">
        <v>240</v>
      </c>
      <c r="Z285" s="6">
        <v>109</v>
      </c>
      <c r="AA285" s="6">
        <v>6855</v>
      </c>
      <c r="AB285" s="6">
        <v>0.22750000000000001</v>
      </c>
      <c r="AC285" s="6">
        <v>0.43430000000000002</v>
      </c>
      <c r="AD285" s="6">
        <v>0.246</v>
      </c>
      <c r="AE285" s="6">
        <v>55</v>
      </c>
      <c r="AF285" s="6">
        <v>266</v>
      </c>
      <c r="AG285" s="6">
        <v>120</v>
      </c>
      <c r="AH285" s="6">
        <v>8060</v>
      </c>
      <c r="AI285" s="6">
        <v>0.25209999999999999</v>
      </c>
      <c r="AJ285" s="6">
        <v>0.47810000000000002</v>
      </c>
      <c r="AK285" s="6">
        <v>0.28920000000000001</v>
      </c>
      <c r="AT285" s="6">
        <f t="shared" si="23"/>
        <v>10.615384615384615</v>
      </c>
      <c r="AU285" s="6" t="str">
        <f t="shared" si="24"/>
        <v/>
      </c>
      <c r="AV285" s="6">
        <f t="shared" si="25"/>
        <v>121.98581560283688</v>
      </c>
      <c r="AW285" s="7">
        <f t="shared" si="26"/>
        <v>28.5625</v>
      </c>
      <c r="AX285" s="6">
        <f t="shared" si="27"/>
        <v>30.300751879699249</v>
      </c>
      <c r="AY285" s="6" t="str">
        <f t="shared" si="28"/>
        <v/>
      </c>
      <c r="BA285" s="6">
        <f>VLOOKUP(A285, ALL_AP_DATA!$A$2:$F$3600, 6, FALSE)</f>
        <v>1055</v>
      </c>
      <c r="BB285" s="6">
        <f>VLOOKUP(A285, projmetadata!$A$2:$D$2036, 4, FALSE)</f>
        <v>81278</v>
      </c>
      <c r="BC285" s="6" t="e">
        <f t="array" aca="1" ref="BC285" ca="1">_xludf.IFS(I285&lt;&gt;0, F285/I285, P285&lt;&gt;0, M285/P285, W285&lt;&gt;0, T285/W285, AD285&lt;&gt;0, AA285/AD285, AK285&lt;&gt;0, AH285/AK285, AR285&lt;&gt;0, AO285/AR285, TRUE, 0)</f>
        <v>#NAME?</v>
      </c>
      <c r="BE285" s="6" t="e">
        <f t="shared" ca="1" si="20"/>
        <v>#NAME?</v>
      </c>
      <c r="BF285" s="6" t="e">
        <f t="shared" ca="1" si="21"/>
        <v>#NAME?</v>
      </c>
      <c r="BG285" s="6"/>
      <c r="BH285" s="6">
        <f>VLOOKUP(A285, ALL_AP_DATA!$A$2:$D$3600, 3, FALSE)</f>
        <v>502</v>
      </c>
      <c r="BI285" s="6">
        <f>VLOOKUP(A285, ALL_AP_DATA!$A$2:$E$3600, 5, FALSE)</f>
        <v>27870</v>
      </c>
      <c r="BJ285" s="6">
        <f t="shared" si="29"/>
        <v>26.417061611374407</v>
      </c>
      <c r="BK285" s="6">
        <f t="shared" si="22"/>
        <v>0.4758293838862559</v>
      </c>
    </row>
    <row r="286" spans="1:63" ht="15.75" customHeight="1" x14ac:dyDescent="0.2">
      <c r="A286" s="6" t="s">
        <v>346</v>
      </c>
      <c r="B286" s="6" t="s">
        <v>64</v>
      </c>
      <c r="AE286" s="6">
        <v>3</v>
      </c>
      <c r="AF286" s="6">
        <v>10</v>
      </c>
      <c r="AG286" s="6">
        <v>0</v>
      </c>
      <c r="AH286" s="6">
        <v>0</v>
      </c>
      <c r="AI286" s="6">
        <v>7.5800000000000006E-2</v>
      </c>
      <c r="AJ286" s="6">
        <v>0</v>
      </c>
      <c r="AK286" s="6">
        <v>0</v>
      </c>
      <c r="AT286" s="6" t="str">
        <f t="shared" si="23"/>
        <v/>
      </c>
      <c r="AU286" s="6" t="str">
        <f t="shared" si="24"/>
        <v/>
      </c>
      <c r="AV286" s="6" t="str">
        <f t="shared" si="25"/>
        <v/>
      </c>
      <c r="AW286" s="7" t="str">
        <f t="shared" si="26"/>
        <v/>
      </c>
      <c r="AX286" s="6">
        <f t="shared" si="27"/>
        <v>0</v>
      </c>
      <c r="AY286" s="6" t="str">
        <f t="shared" si="28"/>
        <v/>
      </c>
      <c r="BA286" s="6">
        <f>VLOOKUP(A286, ALL_AP_DATA!$A$2:$F$3600, 6, FALSE)</f>
        <v>132</v>
      </c>
      <c r="BB286" s="6">
        <f>VLOOKUP(A286, projmetadata!$A$2:$D$2036, 4, FALSE)</f>
        <v>1978</v>
      </c>
      <c r="BC286" s="6" t="e">
        <f t="array" aca="1" ref="BC286" ca="1">_xludf.IFS(I286&lt;&gt;0, F286/I286, P286&lt;&gt;0, M286/P286, W286&lt;&gt;0, T286/W286, AD286&lt;&gt;0, AA286/AD286, AK286&lt;&gt;0, AH286/AK286, AR286&lt;&gt;0, AO286/AR286, TRUE, 0)</f>
        <v>#NAME?</v>
      </c>
      <c r="BE286" s="6" t="e">
        <f t="shared" ca="1" si="20"/>
        <v>#NAME?</v>
      </c>
      <c r="BF286" s="6" t="e">
        <f t="shared" ca="1" si="21"/>
        <v>#NAME?</v>
      </c>
      <c r="BG286" s="6"/>
      <c r="BH286" s="6">
        <f>VLOOKUP(A286, ALL_AP_DATA!$A$2:$D$3600, 3, FALSE)</f>
        <v>10</v>
      </c>
      <c r="BI286" s="6">
        <f>VLOOKUP(A286, ALL_AP_DATA!$A$2:$E$3600, 5, FALSE)</f>
        <v>20</v>
      </c>
      <c r="BJ286" s="6">
        <f t="shared" si="29"/>
        <v>0.15151515151515152</v>
      </c>
      <c r="BK286" s="6">
        <f t="shared" si="22"/>
        <v>7.575757575757576E-2</v>
      </c>
    </row>
    <row r="287" spans="1:63" ht="15.75" customHeight="1" x14ac:dyDescent="0.2">
      <c r="A287" s="6" t="s">
        <v>347</v>
      </c>
      <c r="B287" s="6" t="s">
        <v>61</v>
      </c>
      <c r="C287" s="6">
        <v>9</v>
      </c>
      <c r="D287" s="6">
        <v>32</v>
      </c>
      <c r="E287" s="6">
        <v>8</v>
      </c>
      <c r="F287" s="6">
        <v>633</v>
      </c>
      <c r="G287" s="6">
        <v>8.6E-3</v>
      </c>
      <c r="H287" s="6">
        <v>2.6599999999999999E-2</v>
      </c>
      <c r="I287" s="6">
        <v>2.58E-2</v>
      </c>
      <c r="Q287" s="6">
        <v>30</v>
      </c>
      <c r="R287" s="6">
        <v>123</v>
      </c>
      <c r="S287" s="6">
        <v>231</v>
      </c>
      <c r="T287" s="6">
        <v>20617</v>
      </c>
      <c r="U287" s="6">
        <v>3.32E-2</v>
      </c>
      <c r="V287" s="6">
        <v>0.76739999999999997</v>
      </c>
      <c r="W287" s="6">
        <v>0.83940000000000003</v>
      </c>
      <c r="X287" s="6">
        <v>172</v>
      </c>
      <c r="Y287" s="6">
        <v>567</v>
      </c>
      <c r="Z287" s="6">
        <v>90</v>
      </c>
      <c r="AA287" s="6">
        <v>3881</v>
      </c>
      <c r="AB287" s="6">
        <v>0.153</v>
      </c>
      <c r="AC287" s="6">
        <v>0.29899999999999999</v>
      </c>
      <c r="AD287" s="6">
        <v>0.158</v>
      </c>
      <c r="AE287" s="6">
        <v>91</v>
      </c>
      <c r="AF287" s="6">
        <v>476</v>
      </c>
      <c r="AG287" s="6">
        <v>116</v>
      </c>
      <c r="AH287" s="6">
        <v>7991</v>
      </c>
      <c r="AI287" s="6">
        <v>0.12839999999999999</v>
      </c>
      <c r="AJ287" s="6">
        <v>0.38540000000000002</v>
      </c>
      <c r="AK287" s="6">
        <v>0.32540000000000002</v>
      </c>
      <c r="AT287" s="6">
        <f t="shared" si="23"/>
        <v>19.78125</v>
      </c>
      <c r="AU287" s="6" t="str">
        <f t="shared" si="24"/>
        <v/>
      </c>
      <c r="AV287" s="6">
        <f t="shared" si="25"/>
        <v>167.6178861788618</v>
      </c>
      <c r="AW287" s="7">
        <f t="shared" si="26"/>
        <v>6.844797178130511</v>
      </c>
      <c r="AX287" s="6">
        <f t="shared" si="27"/>
        <v>16.787815126050422</v>
      </c>
      <c r="AY287" s="6" t="str">
        <f t="shared" si="28"/>
        <v/>
      </c>
      <c r="BA287" s="6">
        <f>VLOOKUP(A287, ALL_AP_DATA!$A$2:$F$3600, 6, FALSE)</f>
        <v>3706</v>
      </c>
      <c r="BB287" s="6">
        <f>VLOOKUP(A287, projmetadata!$A$2:$D$2036, 4, FALSE)</f>
        <v>384481</v>
      </c>
      <c r="BC287" s="6" t="e">
        <f t="array" aca="1" ref="BC287" ca="1">_xludf.IFS(I287&lt;&gt;0, F287/I287, P287&lt;&gt;0, M287/P287, W287&lt;&gt;0, T287/W287, AD287&lt;&gt;0, AA287/AD287, AK287&lt;&gt;0, AH287/AK287, AR287&lt;&gt;0, AO287/AR287, TRUE, 0)</f>
        <v>#NAME?</v>
      </c>
      <c r="BE287" s="6" t="e">
        <f t="shared" ca="1" si="20"/>
        <v>#NAME?</v>
      </c>
      <c r="BF287" s="6" t="e">
        <f t="shared" ca="1" si="21"/>
        <v>#NAME?</v>
      </c>
      <c r="BG287" s="6"/>
      <c r="BH287" s="6">
        <f>VLOOKUP(A287, ALL_AP_DATA!$A$2:$D$3600, 3, FALSE)</f>
        <v>930</v>
      </c>
      <c r="BI287" s="6">
        <f>VLOOKUP(A287, ALL_AP_DATA!$A$2:$E$3600, 5, FALSE)</f>
        <v>24561</v>
      </c>
      <c r="BJ287" s="6">
        <f t="shared" si="29"/>
        <v>6.6273610361575823</v>
      </c>
      <c r="BK287" s="6">
        <f t="shared" si="22"/>
        <v>0.25094441446303289</v>
      </c>
    </row>
    <row r="288" spans="1:63" ht="15.75" customHeight="1" x14ac:dyDescent="0.2">
      <c r="A288" s="6" t="s">
        <v>348</v>
      </c>
      <c r="B288" s="6" t="s">
        <v>64</v>
      </c>
      <c r="C288" s="6">
        <v>17</v>
      </c>
      <c r="D288" s="6">
        <v>303</v>
      </c>
      <c r="E288" s="6">
        <v>43</v>
      </c>
      <c r="F288" s="6">
        <v>3801</v>
      </c>
      <c r="G288" s="6">
        <v>0.30059999999999998</v>
      </c>
      <c r="H288" s="6">
        <v>0.51190000000000002</v>
      </c>
      <c r="I288" s="6">
        <v>0.37230000000000002</v>
      </c>
      <c r="Q288" s="6">
        <v>5</v>
      </c>
      <c r="R288" s="6">
        <v>21</v>
      </c>
      <c r="S288" s="6">
        <v>35</v>
      </c>
      <c r="T288" s="6">
        <v>2594</v>
      </c>
      <c r="U288" s="6">
        <v>2.0799999999999999E-2</v>
      </c>
      <c r="V288" s="6">
        <v>0.41670000000000001</v>
      </c>
      <c r="W288" s="6">
        <v>0.25409999999999999</v>
      </c>
      <c r="X288" s="6">
        <v>49</v>
      </c>
      <c r="Y288" s="6">
        <v>438</v>
      </c>
      <c r="Z288" s="6">
        <v>73</v>
      </c>
      <c r="AA288" s="6">
        <v>8751</v>
      </c>
      <c r="AB288" s="6">
        <v>0.4345</v>
      </c>
      <c r="AC288" s="6">
        <v>0.86899999999999999</v>
      </c>
      <c r="AD288" s="6">
        <v>0.85719999999999996</v>
      </c>
      <c r="AE288" s="6">
        <v>93</v>
      </c>
      <c r="AF288" s="6">
        <v>431</v>
      </c>
      <c r="AG288" s="6">
        <v>60</v>
      </c>
      <c r="AH288" s="6">
        <v>6562</v>
      </c>
      <c r="AI288" s="6">
        <v>0.42759999999999998</v>
      </c>
      <c r="AJ288" s="6">
        <v>0.71430000000000005</v>
      </c>
      <c r="AK288" s="6">
        <v>0.64280000000000004</v>
      </c>
      <c r="AT288" s="6">
        <f t="shared" si="23"/>
        <v>12.544554455445544</v>
      </c>
      <c r="AU288" s="6" t="str">
        <f t="shared" si="24"/>
        <v/>
      </c>
      <c r="AV288" s="6">
        <f t="shared" si="25"/>
        <v>123.52380952380952</v>
      </c>
      <c r="AW288" s="7">
        <f t="shared" si="26"/>
        <v>19.979452054794521</v>
      </c>
      <c r="AX288" s="6">
        <f t="shared" si="27"/>
        <v>15.225058004640371</v>
      </c>
      <c r="AY288" s="6" t="str">
        <f t="shared" si="28"/>
        <v/>
      </c>
      <c r="BA288" s="6">
        <f>VLOOKUP(A288, ALL_AP_DATA!$A$2:$F$3600, 6, FALSE)</f>
        <v>1008</v>
      </c>
      <c r="BB288" s="6">
        <f>VLOOKUP(A288, projmetadata!$A$2:$D$2036, 4, FALSE)</f>
        <v>124391</v>
      </c>
      <c r="BC288" s="6" t="e">
        <f t="array" aca="1" ref="BC288" ca="1">_xludf.IFS(I288&lt;&gt;0, F288/I288, P288&lt;&gt;0, M288/P288, W288&lt;&gt;0, T288/W288, AD288&lt;&gt;0, AA288/AD288, AK288&lt;&gt;0, AH288/AK288, AR288&lt;&gt;0, AO288/AR288, TRUE, 0)</f>
        <v>#NAME?</v>
      </c>
      <c r="BE288" s="6" t="e">
        <f t="shared" ca="1" si="20"/>
        <v>#NAME?</v>
      </c>
      <c r="BF288" s="6" t="e">
        <f t="shared" ca="1" si="21"/>
        <v>#NAME?</v>
      </c>
      <c r="BG288" s="6"/>
      <c r="BH288" s="6">
        <f>VLOOKUP(A288, ALL_AP_DATA!$A$2:$D$3600, 3, FALSE)</f>
        <v>641</v>
      </c>
      <c r="BI288" s="6">
        <f>VLOOKUP(A288, ALL_AP_DATA!$A$2:$E$3600, 5, FALSE)</f>
        <v>10209</v>
      </c>
      <c r="BJ288" s="6">
        <f t="shared" si="29"/>
        <v>10.12797619047619</v>
      </c>
      <c r="BK288" s="6">
        <f t="shared" si="22"/>
        <v>0.63591269841269837</v>
      </c>
    </row>
    <row r="289" spans="1:63" ht="15.75" customHeight="1" x14ac:dyDescent="0.2">
      <c r="A289" s="6" t="s">
        <v>349</v>
      </c>
      <c r="B289" s="6" t="s">
        <v>61</v>
      </c>
      <c r="C289" s="6">
        <v>4</v>
      </c>
      <c r="D289" s="6">
        <v>107</v>
      </c>
      <c r="E289" s="6">
        <v>139</v>
      </c>
      <c r="F289" s="6">
        <v>8946</v>
      </c>
      <c r="G289" s="6">
        <v>5.79E-2</v>
      </c>
      <c r="H289" s="6">
        <v>0.30480000000000002</v>
      </c>
      <c r="I289" s="6">
        <v>9.2700000000000005E-2</v>
      </c>
      <c r="J289" s="6">
        <v>13</v>
      </c>
      <c r="K289" s="6">
        <v>40</v>
      </c>
      <c r="L289" s="6">
        <v>148</v>
      </c>
      <c r="M289" s="6">
        <v>18326</v>
      </c>
      <c r="N289" s="6">
        <v>2.1600000000000001E-2</v>
      </c>
      <c r="O289" s="6">
        <v>0.3246</v>
      </c>
      <c r="P289" s="6">
        <v>0.18990000000000001</v>
      </c>
      <c r="Q289" s="6">
        <v>42</v>
      </c>
      <c r="R289" s="6">
        <v>165</v>
      </c>
      <c r="S289" s="6">
        <v>276</v>
      </c>
      <c r="T289" s="6">
        <v>36263</v>
      </c>
      <c r="U289" s="6">
        <v>8.9300000000000004E-2</v>
      </c>
      <c r="V289" s="6">
        <v>0.60529999999999995</v>
      </c>
      <c r="W289" s="6">
        <v>0.37580000000000002</v>
      </c>
      <c r="X289" s="6">
        <v>348</v>
      </c>
      <c r="Y289" s="6">
        <v>867</v>
      </c>
      <c r="Z289" s="6">
        <v>372</v>
      </c>
      <c r="AA289" s="6">
        <v>37235</v>
      </c>
      <c r="AB289" s="6">
        <v>0.46920000000000001</v>
      </c>
      <c r="AC289" s="6">
        <v>0.81579999999999997</v>
      </c>
      <c r="AD289" s="6">
        <v>0.38579999999999998</v>
      </c>
      <c r="AE289" s="6">
        <v>57</v>
      </c>
      <c r="AF289" s="6">
        <v>466</v>
      </c>
      <c r="AG289" s="6">
        <v>345</v>
      </c>
      <c r="AH289" s="6">
        <v>44620</v>
      </c>
      <c r="AI289" s="6">
        <v>0.25219999999999998</v>
      </c>
      <c r="AJ289" s="6">
        <v>0.75660000000000005</v>
      </c>
      <c r="AK289" s="6">
        <v>0.46239999999999998</v>
      </c>
      <c r="AL289" s="6">
        <v>13</v>
      </c>
      <c r="AM289" s="6">
        <v>29</v>
      </c>
      <c r="AN289" s="6">
        <v>41</v>
      </c>
      <c r="AO289" s="6">
        <v>12743</v>
      </c>
      <c r="AP289" s="6">
        <v>1.5699999999999999E-2</v>
      </c>
      <c r="AQ289" s="6">
        <v>8.9899999999999994E-2</v>
      </c>
      <c r="AR289" s="6">
        <v>0.13200000000000001</v>
      </c>
      <c r="AT289" s="6">
        <f t="shared" si="23"/>
        <v>83.607476635514018</v>
      </c>
      <c r="AU289" s="6">
        <f t="shared" si="24"/>
        <v>458.15</v>
      </c>
      <c r="AV289" s="6">
        <f t="shared" si="25"/>
        <v>219.77575757575758</v>
      </c>
      <c r="AW289" s="7">
        <f t="shared" si="26"/>
        <v>42.94694348327566</v>
      </c>
      <c r="AX289" s="6">
        <f t="shared" si="27"/>
        <v>95.751072961373396</v>
      </c>
      <c r="AY289" s="6">
        <f t="shared" si="28"/>
        <v>439.41379310344826</v>
      </c>
      <c r="BA289" s="6">
        <f>VLOOKUP(A289, ALL_AP_DATA!$A$2:$F$3600, 6, FALSE)</f>
        <v>1848</v>
      </c>
      <c r="BB289" s="6">
        <f>VLOOKUP(A289, projmetadata!$A$2:$D$2036, 4, FALSE)</f>
        <v>394815</v>
      </c>
      <c r="BC289" s="6" t="e">
        <f t="array" aca="1" ref="BC289" ca="1">_xludf.IFS(I289&lt;&gt;0, F289/I289, P289&lt;&gt;0, M289/P289, W289&lt;&gt;0, T289/W289, AD289&lt;&gt;0, AA289/AD289, AK289&lt;&gt;0, AH289/AK289, AR289&lt;&gt;0, AO289/AR289, TRUE, 0)</f>
        <v>#NAME?</v>
      </c>
      <c r="BE289" s="6" t="e">
        <f t="shared" ca="1" si="20"/>
        <v>#NAME?</v>
      </c>
      <c r="BF289" s="6" t="e">
        <f t="shared" ca="1" si="21"/>
        <v>#NAME?</v>
      </c>
      <c r="BG289" s="6"/>
      <c r="BH289" s="6">
        <f>VLOOKUP(A289, ALL_AP_DATA!$A$2:$D$3600, 3, FALSE)</f>
        <v>1043</v>
      </c>
      <c r="BI289" s="6">
        <f>VLOOKUP(A289, ALL_AP_DATA!$A$2:$E$3600, 5, FALSE)</f>
        <v>96504</v>
      </c>
      <c r="BJ289" s="6">
        <f t="shared" si="29"/>
        <v>52.220779220779221</v>
      </c>
      <c r="BK289" s="6">
        <f t="shared" si="22"/>
        <v>0.56439393939393945</v>
      </c>
    </row>
    <row r="290" spans="1:63" ht="15.75" customHeight="1" x14ac:dyDescent="0.2">
      <c r="A290" s="6" t="s">
        <v>350</v>
      </c>
      <c r="B290" s="6" t="s">
        <v>61</v>
      </c>
      <c r="J290" s="6">
        <v>2</v>
      </c>
      <c r="K290" s="6">
        <v>26</v>
      </c>
      <c r="L290" s="6">
        <v>114</v>
      </c>
      <c r="M290" s="6">
        <v>7183</v>
      </c>
      <c r="N290" s="6">
        <v>0.13830000000000001</v>
      </c>
      <c r="O290" s="6">
        <v>0.6552</v>
      </c>
      <c r="P290" s="6">
        <v>0.36070000000000002</v>
      </c>
      <c r="Q290" s="6">
        <v>13</v>
      </c>
      <c r="R290" s="6">
        <v>41</v>
      </c>
      <c r="S290" s="6">
        <v>128</v>
      </c>
      <c r="T290" s="6">
        <v>13596</v>
      </c>
      <c r="U290" s="6">
        <v>0.21809999999999999</v>
      </c>
      <c r="V290" s="6">
        <v>0.73560000000000003</v>
      </c>
      <c r="W290" s="6">
        <v>0.68269999999999997</v>
      </c>
      <c r="AL290" s="6">
        <v>1</v>
      </c>
      <c r="AM290" s="6">
        <v>23</v>
      </c>
      <c r="AN290" s="6">
        <v>116</v>
      </c>
      <c r="AO290" s="6">
        <v>8157</v>
      </c>
      <c r="AP290" s="6">
        <v>0.12230000000000001</v>
      </c>
      <c r="AQ290" s="6">
        <v>0.66669999999999996</v>
      </c>
      <c r="AR290" s="6">
        <v>0.40960000000000002</v>
      </c>
      <c r="AT290" s="6" t="str">
        <f t="shared" si="23"/>
        <v/>
      </c>
      <c r="AU290" s="6">
        <f t="shared" si="24"/>
        <v>276.26923076923077</v>
      </c>
      <c r="AV290" s="6">
        <f t="shared" si="25"/>
        <v>331.60975609756099</v>
      </c>
      <c r="AW290" s="7" t="str">
        <f t="shared" si="26"/>
        <v/>
      </c>
      <c r="AX290" s="6" t="str">
        <f t="shared" si="27"/>
        <v/>
      </c>
      <c r="AY290" s="6">
        <f t="shared" si="28"/>
        <v>354.6521739130435</v>
      </c>
      <c r="BA290" s="6">
        <f>VLOOKUP(A290, ALL_AP_DATA!$A$2:$F$3600, 6, FALSE)</f>
        <v>188</v>
      </c>
      <c r="BB290" s="6">
        <f>VLOOKUP(A290, projmetadata!$A$2:$D$2036, 4, FALSE)</f>
        <v>39255</v>
      </c>
      <c r="BC290" s="6" t="e">
        <f t="array" aca="1" ref="BC290" ca="1">_xludf.IFS(I290&lt;&gt;0, F290/I290, P290&lt;&gt;0, M290/P290, W290&lt;&gt;0, T290/W290, AD290&lt;&gt;0, AA290/AD290, AK290&lt;&gt;0, AH290/AK290, AR290&lt;&gt;0, AO290/AR290, TRUE, 0)</f>
        <v>#NAME?</v>
      </c>
      <c r="BE290" s="6" t="e">
        <f t="shared" ca="1" si="20"/>
        <v>#NAME?</v>
      </c>
      <c r="BF290" s="6" t="e">
        <f t="shared" ca="1" si="21"/>
        <v>#NAME?</v>
      </c>
      <c r="BG290" s="6"/>
      <c r="BH290" s="6">
        <f>VLOOKUP(A290, ALL_AP_DATA!$A$2:$D$3600, 3, FALSE)</f>
        <v>53</v>
      </c>
      <c r="BI290" s="6">
        <f>VLOOKUP(A290, ALL_AP_DATA!$A$2:$E$3600, 5, FALSE)</f>
        <v>19914</v>
      </c>
      <c r="BJ290" s="6">
        <f t="shared" si="29"/>
        <v>105.92553191489361</v>
      </c>
      <c r="BK290" s="6">
        <f t="shared" si="22"/>
        <v>0.28191489361702127</v>
      </c>
    </row>
    <row r="291" spans="1:63" ht="15.75" customHeight="1" x14ac:dyDescent="0.2">
      <c r="A291" s="6" t="s">
        <v>351</v>
      </c>
      <c r="B291" s="6" t="s">
        <v>61</v>
      </c>
      <c r="C291" s="6">
        <v>1</v>
      </c>
      <c r="D291" s="6">
        <v>2</v>
      </c>
      <c r="E291" s="6">
        <v>0</v>
      </c>
      <c r="F291" s="6">
        <v>0</v>
      </c>
      <c r="G291" s="6">
        <v>8.5000000000000006E-3</v>
      </c>
      <c r="H291" s="6">
        <v>0</v>
      </c>
      <c r="I291" s="6">
        <v>0</v>
      </c>
      <c r="Q291" s="6">
        <v>6</v>
      </c>
      <c r="R291" s="6">
        <v>14</v>
      </c>
      <c r="S291" s="6">
        <v>85</v>
      </c>
      <c r="T291" s="6">
        <v>4132</v>
      </c>
      <c r="U291" s="6">
        <v>5.9299999999999999E-2</v>
      </c>
      <c r="V291" s="6">
        <v>0.46700000000000003</v>
      </c>
      <c r="W291" s="6">
        <v>0.59189999999999998</v>
      </c>
      <c r="X291" s="6">
        <v>3</v>
      </c>
      <c r="Y291" s="6">
        <v>61</v>
      </c>
      <c r="Z291" s="6">
        <v>42</v>
      </c>
      <c r="AA291" s="6">
        <v>591</v>
      </c>
      <c r="AB291" s="6">
        <v>0.25850000000000001</v>
      </c>
      <c r="AC291" s="6">
        <v>0.23080000000000001</v>
      </c>
      <c r="AD291" s="6">
        <v>8.4699999999999998E-2</v>
      </c>
      <c r="AE291" s="6">
        <v>3</v>
      </c>
      <c r="AF291" s="6">
        <v>11</v>
      </c>
      <c r="AG291" s="6">
        <v>22</v>
      </c>
      <c r="AH291" s="6">
        <v>393</v>
      </c>
      <c r="AI291" s="6">
        <v>4.6600000000000003E-2</v>
      </c>
      <c r="AJ291" s="6">
        <v>0.12089999999999999</v>
      </c>
      <c r="AK291" s="6">
        <v>5.6300000000000003E-2</v>
      </c>
      <c r="AT291" s="6">
        <f t="shared" si="23"/>
        <v>0</v>
      </c>
      <c r="AU291" s="6" t="str">
        <f t="shared" si="24"/>
        <v/>
      </c>
      <c r="AV291" s="6">
        <f t="shared" si="25"/>
        <v>295.14285714285717</v>
      </c>
      <c r="AW291" s="7">
        <f t="shared" si="26"/>
        <v>9.6885245901639347</v>
      </c>
      <c r="AX291" s="6">
        <f t="shared" si="27"/>
        <v>35.727272727272727</v>
      </c>
      <c r="AY291" s="6" t="str">
        <f t="shared" si="28"/>
        <v/>
      </c>
      <c r="BA291" s="6">
        <f>VLOOKUP(A291, ALL_AP_DATA!$A$2:$F$3600, 6, FALSE)</f>
        <v>236</v>
      </c>
      <c r="BB291" s="6">
        <f>VLOOKUP(A291, projmetadata!$A$2:$D$2036, 4, FALSE)</f>
        <v>64723</v>
      </c>
      <c r="BC291" s="6" t="e">
        <f t="array" aca="1" ref="BC291" ca="1">_xludf.IFS(I291&lt;&gt;0, F291/I291, P291&lt;&gt;0, M291/P291, W291&lt;&gt;0, T291/W291, AD291&lt;&gt;0, AA291/AD291, AK291&lt;&gt;0, AH291/AK291, AR291&lt;&gt;0, AO291/AR291, TRUE, 0)</f>
        <v>#NAME?</v>
      </c>
      <c r="BE291" s="6" t="e">
        <f t="shared" ca="1" si="20"/>
        <v>#NAME?</v>
      </c>
      <c r="BF291" s="6" t="e">
        <f t="shared" ca="1" si="21"/>
        <v>#NAME?</v>
      </c>
      <c r="BG291" s="6"/>
      <c r="BH291" s="6">
        <f>VLOOKUP(A291, ALL_AP_DATA!$A$2:$D$3600, 3, FALSE)</f>
        <v>81</v>
      </c>
      <c r="BI291" s="6">
        <f>VLOOKUP(A291, ALL_AP_DATA!$A$2:$E$3600, 5, FALSE)</f>
        <v>6981</v>
      </c>
      <c r="BJ291" s="6">
        <f t="shared" si="29"/>
        <v>29.58050847457627</v>
      </c>
      <c r="BK291" s="6">
        <f t="shared" si="22"/>
        <v>0.34322033898305082</v>
      </c>
    </row>
    <row r="292" spans="1:63" ht="15.75" customHeight="1" x14ac:dyDescent="0.2">
      <c r="A292" s="6" t="s">
        <v>352</v>
      </c>
      <c r="B292" s="6" t="s">
        <v>64</v>
      </c>
      <c r="C292" s="6">
        <v>1</v>
      </c>
      <c r="D292" s="6">
        <v>2</v>
      </c>
      <c r="E292" s="6">
        <v>1</v>
      </c>
      <c r="F292" s="6">
        <v>31</v>
      </c>
      <c r="G292" s="6">
        <v>1.3100000000000001E-2</v>
      </c>
      <c r="H292" s="6">
        <v>0.16669999999999999</v>
      </c>
      <c r="I292" s="6">
        <v>3.1199999999999999E-2</v>
      </c>
      <c r="X292" s="6">
        <v>3</v>
      </c>
      <c r="Y292" s="6">
        <v>17</v>
      </c>
      <c r="Z292" s="6">
        <v>1</v>
      </c>
      <c r="AA292" s="6">
        <v>253</v>
      </c>
      <c r="AB292" s="6">
        <v>0.1111</v>
      </c>
      <c r="AC292" s="6">
        <v>0.16669999999999999</v>
      </c>
      <c r="AD292" s="6">
        <v>0.25480000000000003</v>
      </c>
      <c r="AE292" s="6">
        <v>19</v>
      </c>
      <c r="AF292" s="6">
        <v>72</v>
      </c>
      <c r="AG292" s="6">
        <v>6</v>
      </c>
      <c r="AH292" s="6">
        <v>679</v>
      </c>
      <c r="AI292" s="6">
        <v>0.47060000000000002</v>
      </c>
      <c r="AJ292" s="6">
        <v>1</v>
      </c>
      <c r="AK292" s="6">
        <v>0.68379999999999996</v>
      </c>
      <c r="AT292" s="6">
        <f t="shared" si="23"/>
        <v>15.5</v>
      </c>
      <c r="AU292" s="6" t="str">
        <f t="shared" si="24"/>
        <v/>
      </c>
      <c r="AV292" s="6" t="str">
        <f t="shared" si="25"/>
        <v/>
      </c>
      <c r="AW292" s="7">
        <f t="shared" si="26"/>
        <v>14.882352941176471</v>
      </c>
      <c r="AX292" s="6">
        <f t="shared" si="27"/>
        <v>9.4305555555555554</v>
      </c>
      <c r="AY292" s="6" t="str">
        <f t="shared" si="28"/>
        <v/>
      </c>
      <c r="BA292" s="6">
        <f>VLOOKUP(A292, ALL_AP_DATA!$A$2:$F$3600, 6, FALSE)</f>
        <v>153</v>
      </c>
      <c r="BB292" s="6">
        <f>VLOOKUP(A292, projmetadata!$A$2:$D$2036, 4, FALSE)</f>
        <v>9351</v>
      </c>
      <c r="BC292" s="6" t="e">
        <f t="array" aca="1" ref="BC292" ca="1">_xludf.IFS(I292&lt;&gt;0, F292/I292, P292&lt;&gt;0, M292/P292, W292&lt;&gt;0, T292/W292, AD292&lt;&gt;0, AA292/AD292, AK292&lt;&gt;0, AH292/AK292, AR292&lt;&gt;0, AO292/AR292, TRUE, 0)</f>
        <v>#NAME?</v>
      </c>
      <c r="BE292" s="6" t="e">
        <f t="shared" ca="1" si="20"/>
        <v>#NAME?</v>
      </c>
      <c r="BF292" s="6" t="e">
        <f t="shared" ca="1" si="21"/>
        <v>#NAME?</v>
      </c>
      <c r="BG292" s="6"/>
      <c r="BH292" s="6">
        <f>VLOOKUP(A292, ALL_AP_DATA!$A$2:$D$3600, 3, FALSE)</f>
        <v>76</v>
      </c>
      <c r="BI292" s="6">
        <f>VLOOKUP(A292, ALL_AP_DATA!$A$2:$E$3600, 5, FALSE)</f>
        <v>993</v>
      </c>
      <c r="BJ292" s="6">
        <f t="shared" si="29"/>
        <v>6.4901960784313726</v>
      </c>
      <c r="BK292" s="6">
        <f t="shared" si="22"/>
        <v>0.49673202614379086</v>
      </c>
    </row>
    <row r="293" spans="1:63" ht="15.75" customHeight="1" x14ac:dyDescent="0.2">
      <c r="A293" s="6" t="s">
        <v>353</v>
      </c>
      <c r="B293" s="6" t="s">
        <v>61</v>
      </c>
      <c r="J293" s="6">
        <v>12</v>
      </c>
      <c r="K293" s="6">
        <v>109</v>
      </c>
      <c r="L293" s="6">
        <v>1029</v>
      </c>
      <c r="M293" s="6">
        <v>47504</v>
      </c>
      <c r="N293" s="6">
        <v>3.8199999999999998E-2</v>
      </c>
      <c r="O293" s="6">
        <v>0.46310000000000001</v>
      </c>
      <c r="P293" s="6">
        <v>0.39019999999999999</v>
      </c>
      <c r="Q293" s="6">
        <v>79</v>
      </c>
      <c r="R293" s="6">
        <v>381</v>
      </c>
      <c r="S293" s="6">
        <v>1736</v>
      </c>
      <c r="T293" s="6">
        <v>87330</v>
      </c>
      <c r="U293" s="6">
        <v>0.1336</v>
      </c>
      <c r="V293" s="6">
        <v>0.78129999999999999</v>
      </c>
      <c r="W293" s="6">
        <v>0.71740000000000004</v>
      </c>
      <c r="X293" s="6">
        <v>37</v>
      </c>
      <c r="Y293" s="6">
        <v>1333</v>
      </c>
      <c r="Z293" s="6">
        <v>1958</v>
      </c>
      <c r="AA293" s="6">
        <v>97830</v>
      </c>
      <c r="AB293" s="6">
        <v>0.46739999999999998</v>
      </c>
      <c r="AC293" s="6">
        <v>0.88119999999999998</v>
      </c>
      <c r="AD293" s="6">
        <v>0.80359999999999998</v>
      </c>
      <c r="AE293" s="6">
        <v>177</v>
      </c>
      <c r="AF293" s="6">
        <v>817</v>
      </c>
      <c r="AG293" s="6">
        <v>1682</v>
      </c>
      <c r="AH293" s="6">
        <v>80025</v>
      </c>
      <c r="AI293" s="6">
        <v>0.28649999999999998</v>
      </c>
      <c r="AJ293" s="6">
        <v>0.75700000000000001</v>
      </c>
      <c r="AK293" s="6">
        <v>0.6573</v>
      </c>
      <c r="AL293" s="6">
        <v>6</v>
      </c>
      <c r="AM293" s="6">
        <v>104</v>
      </c>
      <c r="AN293" s="6">
        <v>1040</v>
      </c>
      <c r="AO293" s="6">
        <v>45570</v>
      </c>
      <c r="AP293" s="6">
        <v>3.6499999999999998E-2</v>
      </c>
      <c r="AQ293" s="6">
        <v>0.46800000000000003</v>
      </c>
      <c r="AR293" s="6">
        <v>0.37430000000000002</v>
      </c>
      <c r="AT293" s="6" t="str">
        <f t="shared" si="23"/>
        <v/>
      </c>
      <c r="AU293" s="6">
        <f t="shared" si="24"/>
        <v>435.81651376146789</v>
      </c>
      <c r="AV293" s="6">
        <f t="shared" si="25"/>
        <v>229.21259842519686</v>
      </c>
      <c r="AW293" s="7">
        <f t="shared" si="26"/>
        <v>73.390847711927975</v>
      </c>
      <c r="AX293" s="6">
        <f t="shared" si="27"/>
        <v>97.949816401468794</v>
      </c>
      <c r="AY293" s="6">
        <f t="shared" si="28"/>
        <v>438.17307692307691</v>
      </c>
      <c r="BA293" s="6">
        <f>VLOOKUP(A293, ALL_AP_DATA!$A$2:$F$3600, 6, FALSE)</f>
        <v>2852</v>
      </c>
      <c r="BB293" s="6">
        <f>VLOOKUP(A293, projmetadata!$A$2:$D$2036, 4, FALSE)</f>
        <v>662663</v>
      </c>
      <c r="BC293" s="6" t="e">
        <f t="array" aca="1" ref="BC293" ca="1">_xludf.IFS(I293&lt;&gt;0, F293/I293, P293&lt;&gt;0, M293/P293, W293&lt;&gt;0, T293/W293, AD293&lt;&gt;0, AA293/AD293, AK293&lt;&gt;0, AH293/AK293, AR293&lt;&gt;0, AO293/AR293, TRUE, 0)</f>
        <v>#NAME?</v>
      </c>
      <c r="BE293" s="6" t="e">
        <f t="shared" ca="1" si="20"/>
        <v>#NAME?</v>
      </c>
      <c r="BF293" s="6" t="e">
        <f t="shared" ca="1" si="21"/>
        <v>#NAME?</v>
      </c>
      <c r="BG293" s="6"/>
      <c r="BH293" s="6">
        <f>VLOOKUP(A293, ALL_AP_DATA!$A$2:$D$3600, 3, FALSE)</f>
        <v>1680</v>
      </c>
      <c r="BI293" s="6">
        <f>VLOOKUP(A293, ALL_AP_DATA!$A$2:$E$3600, 5, FALSE)</f>
        <v>121739</v>
      </c>
      <c r="BJ293" s="6">
        <f t="shared" si="29"/>
        <v>42.685483870967744</v>
      </c>
      <c r="BK293" s="6">
        <f t="shared" si="22"/>
        <v>0.5890603085553997</v>
      </c>
    </row>
    <row r="294" spans="1:63" ht="15.75" customHeight="1" x14ac:dyDescent="0.2">
      <c r="A294" s="6" t="s">
        <v>354</v>
      </c>
      <c r="B294" s="6" t="s">
        <v>61</v>
      </c>
      <c r="C294" s="6">
        <v>1</v>
      </c>
      <c r="D294" s="6">
        <v>3</v>
      </c>
      <c r="E294" s="6">
        <v>25</v>
      </c>
      <c r="F294" s="6">
        <v>440</v>
      </c>
      <c r="G294" s="6">
        <v>1.1999999999999999E-3</v>
      </c>
      <c r="H294" s="6">
        <v>4.1999999999999997E-3</v>
      </c>
      <c r="I294" s="6">
        <v>2.5000000000000001E-3</v>
      </c>
      <c r="J294" s="6">
        <v>4</v>
      </c>
      <c r="K294" s="6">
        <v>56</v>
      </c>
      <c r="L294" s="6">
        <v>663</v>
      </c>
      <c r="M294" s="6">
        <v>24362</v>
      </c>
      <c r="N294" s="6">
        <v>2.2200000000000001E-2</v>
      </c>
      <c r="O294" s="6">
        <v>0.1125</v>
      </c>
      <c r="P294" s="6">
        <v>0.1371</v>
      </c>
      <c r="Q294" s="6">
        <v>146</v>
      </c>
      <c r="R294" s="6">
        <v>528</v>
      </c>
      <c r="S294" s="6">
        <v>3693</v>
      </c>
      <c r="T294" s="6">
        <v>115311</v>
      </c>
      <c r="U294" s="6">
        <v>0.20960000000000001</v>
      </c>
      <c r="V294" s="6">
        <v>0.62670000000000003</v>
      </c>
      <c r="W294" s="6">
        <v>0.64910000000000001</v>
      </c>
      <c r="X294" s="6">
        <v>371</v>
      </c>
      <c r="Y294" s="6">
        <v>1393</v>
      </c>
      <c r="Z294" s="6">
        <v>4950</v>
      </c>
      <c r="AA294" s="6">
        <v>135021</v>
      </c>
      <c r="AB294" s="6">
        <v>0.55300000000000005</v>
      </c>
      <c r="AC294" s="6">
        <v>0.84</v>
      </c>
      <c r="AD294" s="6">
        <v>0.76</v>
      </c>
      <c r="AE294" s="6">
        <v>51</v>
      </c>
      <c r="AF294" s="6">
        <v>332</v>
      </c>
      <c r="AG294" s="6">
        <v>2566</v>
      </c>
      <c r="AH294" s="6">
        <v>69768</v>
      </c>
      <c r="AI294" s="6">
        <v>0.1318</v>
      </c>
      <c r="AJ294" s="6">
        <v>0.43540000000000001</v>
      </c>
      <c r="AK294" s="6">
        <v>0.39269999999999999</v>
      </c>
      <c r="AL294" s="6">
        <v>5</v>
      </c>
      <c r="AM294" s="6">
        <v>109</v>
      </c>
      <c r="AN294" s="6">
        <v>1174</v>
      </c>
      <c r="AO294" s="6">
        <v>28578</v>
      </c>
      <c r="AP294" s="6">
        <v>4.3299999999999998E-2</v>
      </c>
      <c r="AQ294" s="6">
        <v>0.19919999999999999</v>
      </c>
      <c r="AR294" s="6">
        <v>0.16089999999999999</v>
      </c>
      <c r="AT294" s="6">
        <f t="shared" si="23"/>
        <v>146.66666666666666</v>
      </c>
      <c r="AU294" s="6">
        <f t="shared" si="24"/>
        <v>435.03571428571428</v>
      </c>
      <c r="AV294" s="6">
        <f t="shared" si="25"/>
        <v>218.39204545454547</v>
      </c>
      <c r="AW294" s="7">
        <f t="shared" si="26"/>
        <v>96.928212491026557</v>
      </c>
      <c r="AX294" s="6">
        <f t="shared" si="27"/>
        <v>210.14457831325302</v>
      </c>
      <c r="AY294" s="6">
        <f t="shared" si="28"/>
        <v>262.18348623853211</v>
      </c>
      <c r="BA294" s="6">
        <f>VLOOKUP(A294, ALL_AP_DATA!$A$2:$F$3600, 6, FALSE)</f>
        <v>2519</v>
      </c>
      <c r="BB294" s="6">
        <f>VLOOKUP(A294, projmetadata!$A$2:$D$2036, 4, FALSE)</f>
        <v>388118</v>
      </c>
      <c r="BC294" s="6" t="e">
        <f t="array" aca="1" ref="BC294" ca="1">_xludf.IFS(I294&lt;&gt;0, F294/I294, P294&lt;&gt;0, M294/P294, W294&lt;&gt;0, T294/W294, AD294&lt;&gt;0, AA294/AD294, AK294&lt;&gt;0, AH294/AK294, AR294&lt;&gt;0, AO294/AR294, TRUE, 0)</f>
        <v>#NAME?</v>
      </c>
      <c r="BE294" s="6" t="e">
        <f t="shared" ca="1" si="20"/>
        <v>#NAME?</v>
      </c>
      <c r="BF294" s="6" t="e">
        <f t="shared" ca="1" si="21"/>
        <v>#NAME?</v>
      </c>
      <c r="BG294" s="6"/>
      <c r="BH294" s="6">
        <f>VLOOKUP(A294, ALL_AP_DATA!$A$2:$D$3600, 3, FALSE)</f>
        <v>1624</v>
      </c>
      <c r="BI294" s="6">
        <f>VLOOKUP(A294, ALL_AP_DATA!$A$2:$E$3600, 5, FALSE)</f>
        <v>177654</v>
      </c>
      <c r="BJ294" s="6">
        <f t="shared" si="29"/>
        <v>70.525605398967841</v>
      </c>
      <c r="BK294" s="6">
        <f t="shared" si="22"/>
        <v>0.64470027788805084</v>
      </c>
    </row>
    <row r="295" spans="1:63" ht="15.75" customHeight="1" x14ac:dyDescent="0.2">
      <c r="A295" s="6" t="s">
        <v>355</v>
      </c>
      <c r="B295" s="6" t="s">
        <v>64</v>
      </c>
      <c r="C295" s="6">
        <v>2</v>
      </c>
      <c r="D295" s="6">
        <v>9</v>
      </c>
      <c r="E295" s="6">
        <v>7</v>
      </c>
      <c r="F295" s="6">
        <v>348</v>
      </c>
      <c r="G295" s="6">
        <v>8.5699999999999998E-2</v>
      </c>
      <c r="H295" s="6">
        <v>0.4118</v>
      </c>
      <c r="I295" s="6">
        <v>0.152</v>
      </c>
      <c r="Q295" s="6">
        <v>3</v>
      </c>
      <c r="R295" s="6">
        <v>8</v>
      </c>
      <c r="S295" s="6">
        <v>7</v>
      </c>
      <c r="T295" s="6">
        <v>1595</v>
      </c>
      <c r="U295" s="6">
        <v>7.6200000000000004E-2</v>
      </c>
      <c r="V295" s="6">
        <v>0.4118</v>
      </c>
      <c r="W295" s="6">
        <v>0.69650000000000001</v>
      </c>
      <c r="X295" s="6">
        <v>2</v>
      </c>
      <c r="Y295" s="6">
        <v>13</v>
      </c>
      <c r="Z295" s="6">
        <v>4</v>
      </c>
      <c r="AA295" s="6">
        <v>169</v>
      </c>
      <c r="AB295" s="6">
        <v>0.12379999999999999</v>
      </c>
      <c r="AC295" s="6">
        <v>0.23530000000000001</v>
      </c>
      <c r="AD295" s="6">
        <v>7.3800000000000004E-2</v>
      </c>
      <c r="AE295" s="6">
        <v>11</v>
      </c>
      <c r="AF295" s="6">
        <v>38</v>
      </c>
      <c r="AG295" s="6">
        <v>11</v>
      </c>
      <c r="AH295" s="6">
        <v>1777</v>
      </c>
      <c r="AI295" s="6">
        <v>0.3619</v>
      </c>
      <c r="AJ295" s="6">
        <v>0.64710000000000001</v>
      </c>
      <c r="AK295" s="6">
        <v>0.77600000000000002</v>
      </c>
      <c r="AT295" s="6">
        <f t="shared" si="23"/>
        <v>38.666666666666664</v>
      </c>
      <c r="AU295" s="6" t="str">
        <f t="shared" si="24"/>
        <v/>
      </c>
      <c r="AV295" s="6">
        <f t="shared" si="25"/>
        <v>199.375</v>
      </c>
      <c r="AW295" s="7">
        <f t="shared" si="26"/>
        <v>13</v>
      </c>
      <c r="AX295" s="6">
        <f t="shared" si="27"/>
        <v>46.763157894736842</v>
      </c>
      <c r="AY295" s="6" t="str">
        <f t="shared" si="28"/>
        <v/>
      </c>
      <c r="BA295" s="6">
        <f>VLOOKUP(A295, ALL_AP_DATA!$A$2:$F$3600, 6, FALSE)</f>
        <v>105</v>
      </c>
      <c r="BB295" s="6">
        <f>VLOOKUP(A295, projmetadata!$A$2:$D$2036, 4, FALSE)</f>
        <v>8747</v>
      </c>
      <c r="BC295" s="6" t="e">
        <f t="array" aca="1" ref="BC295" ca="1">_xludf.IFS(I295&lt;&gt;0, F295/I295, P295&lt;&gt;0, M295/P295, W295&lt;&gt;0, T295/W295, AD295&lt;&gt;0, AA295/AD295, AK295&lt;&gt;0, AH295/AK295, AR295&lt;&gt;0, AO295/AR295, TRUE, 0)</f>
        <v>#NAME?</v>
      </c>
      <c r="BE295" s="6" t="e">
        <f t="shared" ca="1" si="20"/>
        <v>#NAME?</v>
      </c>
      <c r="BF295" s="6" t="e">
        <f t="shared" ca="1" si="21"/>
        <v>#NAME?</v>
      </c>
      <c r="BG295" s="6"/>
      <c r="BH295" s="6">
        <f>VLOOKUP(A295, ALL_AP_DATA!$A$2:$D$3600, 3, FALSE)</f>
        <v>48</v>
      </c>
      <c r="BI295" s="6">
        <f>VLOOKUP(A295, ALL_AP_DATA!$A$2:$E$3600, 5, FALSE)</f>
        <v>2290</v>
      </c>
      <c r="BJ295" s="6">
        <f t="shared" si="29"/>
        <v>21.80952380952381</v>
      </c>
      <c r="BK295" s="6">
        <f t="shared" si="22"/>
        <v>0.45714285714285713</v>
      </c>
    </row>
    <row r="296" spans="1:63" ht="15.75" customHeight="1" x14ac:dyDescent="0.2">
      <c r="A296" s="6" t="s">
        <v>356</v>
      </c>
      <c r="B296" s="6" t="s">
        <v>61</v>
      </c>
      <c r="C296" s="6">
        <v>12</v>
      </c>
      <c r="D296" s="6">
        <v>30</v>
      </c>
      <c r="E296" s="6">
        <v>0</v>
      </c>
      <c r="F296" s="6">
        <v>0</v>
      </c>
      <c r="G296" s="6">
        <v>2.5399999999999999E-2</v>
      </c>
      <c r="H296" s="6">
        <v>0</v>
      </c>
      <c r="I296" s="6">
        <v>0</v>
      </c>
      <c r="X296" s="6">
        <v>2</v>
      </c>
      <c r="Y296" s="6">
        <v>653</v>
      </c>
      <c r="Z296" s="6">
        <v>1</v>
      </c>
      <c r="AA296" s="6">
        <v>10</v>
      </c>
      <c r="AB296" s="6">
        <v>0.55249999999999999</v>
      </c>
      <c r="AC296" s="6">
        <v>0.5</v>
      </c>
      <c r="AD296" s="6">
        <v>2.8E-3</v>
      </c>
      <c r="AE296" s="6">
        <v>55</v>
      </c>
      <c r="AF296" s="6">
        <v>279</v>
      </c>
      <c r="AG296" s="6">
        <v>2</v>
      </c>
      <c r="AH296" s="6">
        <v>1046</v>
      </c>
      <c r="AI296" s="6">
        <v>0.23599999999999999</v>
      </c>
      <c r="AJ296" s="6">
        <v>1</v>
      </c>
      <c r="AK296" s="6">
        <v>0.29070000000000001</v>
      </c>
      <c r="AT296" s="6">
        <f t="shared" si="23"/>
        <v>0</v>
      </c>
      <c r="AU296" s="6" t="str">
        <f t="shared" si="24"/>
        <v/>
      </c>
      <c r="AV296" s="6" t="str">
        <f t="shared" si="25"/>
        <v/>
      </c>
      <c r="AW296" s="7">
        <f t="shared" si="26"/>
        <v>1.5313935681470138E-2</v>
      </c>
      <c r="AX296" s="6">
        <f t="shared" si="27"/>
        <v>3.7491039426523298</v>
      </c>
      <c r="AY296" s="6" t="str">
        <f t="shared" si="28"/>
        <v/>
      </c>
      <c r="BA296" s="6">
        <f>VLOOKUP(A296, ALL_AP_DATA!$A$2:$F$3600, 6, FALSE)</f>
        <v>1182</v>
      </c>
      <c r="BB296" s="6">
        <f>VLOOKUP(A296, projmetadata!$A$2:$D$2036, 4, FALSE)</f>
        <v>123745</v>
      </c>
      <c r="BC296" s="6" t="e">
        <f t="array" aca="1" ref="BC296" ca="1">_xludf.IFS(I296&lt;&gt;0, F296/I296, P296&lt;&gt;0, M296/P296, W296&lt;&gt;0, T296/W296, AD296&lt;&gt;0, AA296/AD296, AK296&lt;&gt;0, AH296/AK296, AR296&lt;&gt;0, AO296/AR296, TRUE, 0)</f>
        <v>#NAME?</v>
      </c>
      <c r="BE296" s="6" t="e">
        <f t="shared" ca="1" si="20"/>
        <v>#NAME?</v>
      </c>
      <c r="BF296" s="6" t="e">
        <f t="shared" ca="1" si="21"/>
        <v>#NAME?</v>
      </c>
      <c r="BG296" s="6"/>
      <c r="BH296" s="6">
        <f>VLOOKUP(A296, ALL_AP_DATA!$A$2:$D$3600, 3, FALSE)</f>
        <v>745</v>
      </c>
      <c r="BI296" s="6">
        <f>VLOOKUP(A296, ALL_AP_DATA!$A$2:$E$3600, 5, FALSE)</f>
        <v>3598</v>
      </c>
      <c r="BJ296" s="6">
        <f t="shared" si="29"/>
        <v>3.0439932318104908</v>
      </c>
      <c r="BK296" s="6">
        <f t="shared" si="22"/>
        <v>0.6302876480541455</v>
      </c>
    </row>
    <row r="297" spans="1:63" ht="15.75" customHeight="1" x14ac:dyDescent="0.2">
      <c r="A297" s="6" t="s">
        <v>357</v>
      </c>
      <c r="B297" s="6" t="s">
        <v>64</v>
      </c>
      <c r="C297" s="6">
        <v>98</v>
      </c>
      <c r="D297" s="6">
        <v>714</v>
      </c>
      <c r="E297" s="6">
        <v>185</v>
      </c>
      <c r="F297" s="6">
        <v>25199</v>
      </c>
      <c r="G297" s="6">
        <v>0.26569999999999999</v>
      </c>
      <c r="H297" s="6">
        <v>0.71430000000000005</v>
      </c>
      <c r="I297" s="6">
        <v>0.34860000000000002</v>
      </c>
      <c r="J297" s="6">
        <v>4</v>
      </c>
      <c r="K297" s="6">
        <v>27</v>
      </c>
      <c r="L297" s="6">
        <v>32</v>
      </c>
      <c r="M297" s="6">
        <v>4667</v>
      </c>
      <c r="N297" s="6">
        <v>0.01</v>
      </c>
      <c r="O297" s="6">
        <v>0.1236</v>
      </c>
      <c r="P297" s="6">
        <v>6.4600000000000005E-2</v>
      </c>
      <c r="Q297" s="6">
        <v>49</v>
      </c>
      <c r="R297" s="6">
        <v>169</v>
      </c>
      <c r="S297" s="6">
        <v>160</v>
      </c>
      <c r="T297" s="6">
        <v>25254</v>
      </c>
      <c r="U297" s="6">
        <v>6.2899999999999998E-2</v>
      </c>
      <c r="V297" s="6">
        <v>0.61780000000000002</v>
      </c>
      <c r="W297" s="6">
        <v>0.3493</v>
      </c>
      <c r="X297" s="6">
        <v>96</v>
      </c>
      <c r="Y297" s="6">
        <v>987</v>
      </c>
      <c r="Z297" s="6">
        <v>187</v>
      </c>
      <c r="AA297" s="6">
        <v>33703</v>
      </c>
      <c r="AB297" s="6">
        <v>0.36730000000000002</v>
      </c>
      <c r="AC297" s="6">
        <v>0.72199999999999998</v>
      </c>
      <c r="AD297" s="6">
        <v>0.4662</v>
      </c>
      <c r="AE297" s="6">
        <v>224</v>
      </c>
      <c r="AF297" s="6">
        <v>1079</v>
      </c>
      <c r="AG297" s="6">
        <v>219</v>
      </c>
      <c r="AH297" s="6">
        <v>43287</v>
      </c>
      <c r="AI297" s="6">
        <v>0.40160000000000001</v>
      </c>
      <c r="AJ297" s="6">
        <v>0.84560000000000002</v>
      </c>
      <c r="AK297" s="6">
        <v>0.59870000000000001</v>
      </c>
      <c r="AL297" s="6">
        <v>2</v>
      </c>
      <c r="AM297" s="6">
        <v>25</v>
      </c>
      <c r="AN297" s="6">
        <v>26</v>
      </c>
      <c r="AO297" s="6">
        <v>3371</v>
      </c>
      <c r="AP297" s="6">
        <v>9.2999999999999992E-3</v>
      </c>
      <c r="AQ297" s="6">
        <v>0.1004</v>
      </c>
      <c r="AR297" s="6">
        <v>4.6600000000000003E-2</v>
      </c>
      <c r="AT297" s="6">
        <f t="shared" si="23"/>
        <v>35.292717086834735</v>
      </c>
      <c r="AU297" s="6">
        <f t="shared" si="24"/>
        <v>172.85185185185185</v>
      </c>
      <c r="AV297" s="6">
        <f t="shared" si="25"/>
        <v>149.4319526627219</v>
      </c>
      <c r="AW297" s="7">
        <f t="shared" si="26"/>
        <v>34.146909827760894</v>
      </c>
      <c r="AX297" s="6">
        <f t="shared" si="27"/>
        <v>40.117701575532898</v>
      </c>
      <c r="AY297" s="6">
        <f t="shared" si="28"/>
        <v>134.84</v>
      </c>
      <c r="BA297" s="6">
        <f>VLOOKUP(A297, ALL_AP_DATA!$A$2:$F$3600, 6, FALSE)</f>
        <v>2687</v>
      </c>
      <c r="BB297" s="6">
        <f>VLOOKUP(A297, projmetadata!$A$2:$D$2036, 4, FALSE)</f>
        <v>265016</v>
      </c>
      <c r="BC297" s="6" t="e">
        <f t="array" aca="1" ref="BC297" ca="1">_xludf.IFS(I297&lt;&gt;0, F297/I297, P297&lt;&gt;0, M297/P297, W297&lt;&gt;0, T297/W297, AD297&lt;&gt;0, AA297/AD297, AK297&lt;&gt;0, AH297/AK297, AR297&lt;&gt;0, AO297/AR297, TRUE, 0)</f>
        <v>#NAME?</v>
      </c>
      <c r="BE297" s="6" t="e">
        <f t="shared" ca="1" si="20"/>
        <v>#NAME?</v>
      </c>
      <c r="BF297" s="6" t="e">
        <f t="shared" ca="1" si="21"/>
        <v>#NAME?</v>
      </c>
      <c r="BG297" s="6"/>
      <c r="BH297" s="6">
        <f>VLOOKUP(A297, ALL_AP_DATA!$A$2:$D$3600, 3, FALSE)</f>
        <v>1674</v>
      </c>
      <c r="BI297" s="6">
        <f>VLOOKUP(A297, ALL_AP_DATA!$A$2:$E$3600, 5, FALSE)</f>
        <v>72296</v>
      </c>
      <c r="BJ297" s="6">
        <f t="shared" si="29"/>
        <v>26.90584294752512</v>
      </c>
      <c r="BK297" s="6">
        <f t="shared" si="22"/>
        <v>0.62299962783773721</v>
      </c>
    </row>
    <row r="298" spans="1:63" ht="15.75" customHeight="1" x14ac:dyDescent="0.2">
      <c r="A298" s="6" t="s">
        <v>358</v>
      </c>
      <c r="B298" s="6" t="s">
        <v>64</v>
      </c>
      <c r="C298" s="6">
        <v>11</v>
      </c>
      <c r="D298" s="6">
        <v>40</v>
      </c>
      <c r="E298" s="6">
        <v>1</v>
      </c>
      <c r="F298" s="6">
        <v>133</v>
      </c>
      <c r="G298" s="6">
        <v>5.7099999999999998E-2</v>
      </c>
      <c r="H298" s="6">
        <v>0.16669999999999999</v>
      </c>
      <c r="I298" s="6">
        <v>4.8599999999999997E-2</v>
      </c>
      <c r="X298" s="6">
        <v>17</v>
      </c>
      <c r="Y298" s="6">
        <v>88</v>
      </c>
      <c r="Z298" s="6">
        <v>2</v>
      </c>
      <c r="AA298" s="6">
        <v>33</v>
      </c>
      <c r="AB298" s="6">
        <v>0.12570000000000001</v>
      </c>
      <c r="AC298" s="6">
        <v>0.33329999999999999</v>
      </c>
      <c r="AD298" s="6">
        <v>1.21E-2</v>
      </c>
      <c r="AE298" s="6">
        <v>81</v>
      </c>
      <c r="AF298" s="6">
        <v>292</v>
      </c>
      <c r="AG298" s="6">
        <v>5</v>
      </c>
      <c r="AH298" s="6">
        <v>559</v>
      </c>
      <c r="AI298" s="6">
        <v>0.41710000000000003</v>
      </c>
      <c r="AJ298" s="6">
        <v>0.83330000000000004</v>
      </c>
      <c r="AK298" s="6">
        <v>0.20430000000000001</v>
      </c>
      <c r="AT298" s="6">
        <f t="shared" si="23"/>
        <v>3.3250000000000002</v>
      </c>
      <c r="AU298" s="6" t="str">
        <f t="shared" si="24"/>
        <v/>
      </c>
      <c r="AV298" s="6" t="str">
        <f t="shared" si="25"/>
        <v/>
      </c>
      <c r="AW298" s="7">
        <f t="shared" si="26"/>
        <v>0.375</v>
      </c>
      <c r="AX298" s="6">
        <f t="shared" si="27"/>
        <v>1.9143835616438356</v>
      </c>
      <c r="AY298" s="6" t="str">
        <f t="shared" si="28"/>
        <v/>
      </c>
      <c r="BA298" s="6">
        <f>VLOOKUP(A298, ALL_AP_DATA!$A$2:$F$3600, 6, FALSE)</f>
        <v>700</v>
      </c>
      <c r="BB298" s="6">
        <f>VLOOKUP(A298, projmetadata!$A$2:$D$2036, 4, FALSE)</f>
        <v>37629</v>
      </c>
      <c r="BC298" s="6" t="e">
        <f t="array" aca="1" ref="BC298" ca="1">_xludf.IFS(I298&lt;&gt;0, F298/I298, P298&lt;&gt;0, M298/P298, W298&lt;&gt;0, T298/W298, AD298&lt;&gt;0, AA298/AD298, AK298&lt;&gt;0, AH298/AK298, AR298&lt;&gt;0, AO298/AR298, TRUE, 0)</f>
        <v>#NAME?</v>
      </c>
      <c r="BE298" s="6" t="e">
        <f t="shared" ca="1" si="20"/>
        <v>#NAME?</v>
      </c>
      <c r="BF298" s="6" t="e">
        <f t="shared" ca="1" si="21"/>
        <v>#NAME?</v>
      </c>
      <c r="BG298" s="6"/>
      <c r="BH298" s="6">
        <f>VLOOKUP(A298, ALL_AP_DATA!$A$2:$D$3600, 3, FALSE)</f>
        <v>364</v>
      </c>
      <c r="BI298" s="6">
        <f>VLOOKUP(A298, ALL_AP_DATA!$A$2:$E$3600, 5, FALSE)</f>
        <v>2736</v>
      </c>
      <c r="BJ298" s="6">
        <f t="shared" si="29"/>
        <v>3.9085714285714284</v>
      </c>
      <c r="BK298" s="6">
        <f t="shared" si="22"/>
        <v>0.52</v>
      </c>
    </row>
    <row r="299" spans="1:63" ht="15.75" customHeight="1" x14ac:dyDescent="0.2">
      <c r="A299" s="6" t="s">
        <v>359</v>
      </c>
      <c r="B299" s="6" t="s">
        <v>64</v>
      </c>
      <c r="C299" s="6">
        <v>10</v>
      </c>
      <c r="D299" s="6">
        <v>83</v>
      </c>
      <c r="E299" s="6">
        <v>43</v>
      </c>
      <c r="F299" s="6">
        <v>664</v>
      </c>
      <c r="G299" s="6">
        <v>0.14119999999999999</v>
      </c>
      <c r="H299" s="6">
        <v>0.40189999999999998</v>
      </c>
      <c r="I299" s="6">
        <v>0.2097</v>
      </c>
      <c r="Q299" s="6">
        <v>5</v>
      </c>
      <c r="R299" s="6">
        <v>12</v>
      </c>
      <c r="S299" s="6">
        <v>19</v>
      </c>
      <c r="T299" s="6">
        <v>397</v>
      </c>
      <c r="U299" s="6">
        <v>2.0400000000000001E-2</v>
      </c>
      <c r="V299" s="6">
        <v>0.17760000000000001</v>
      </c>
      <c r="W299" s="6">
        <v>0.12540000000000001</v>
      </c>
      <c r="X299" s="6">
        <v>32</v>
      </c>
      <c r="Y299" s="6">
        <v>214</v>
      </c>
      <c r="Z299" s="6">
        <v>59</v>
      </c>
      <c r="AA299" s="6">
        <v>1196</v>
      </c>
      <c r="AB299" s="6">
        <v>0.3639</v>
      </c>
      <c r="AC299" s="6">
        <v>0.5514</v>
      </c>
      <c r="AD299" s="6">
        <v>0.37759999999999999</v>
      </c>
      <c r="AE299" s="6">
        <v>42</v>
      </c>
      <c r="AF299" s="6">
        <v>218</v>
      </c>
      <c r="AG299" s="6">
        <v>53</v>
      </c>
      <c r="AH299" s="6">
        <v>1185</v>
      </c>
      <c r="AI299" s="6">
        <v>0.37069999999999997</v>
      </c>
      <c r="AJ299" s="6">
        <v>0.49530000000000002</v>
      </c>
      <c r="AK299" s="6">
        <v>0.37419999999999998</v>
      </c>
      <c r="AT299" s="6">
        <f t="shared" si="23"/>
        <v>8</v>
      </c>
      <c r="AU299" s="6" t="str">
        <f t="shared" si="24"/>
        <v/>
      </c>
      <c r="AV299" s="6">
        <f t="shared" si="25"/>
        <v>33.083333333333336</v>
      </c>
      <c r="AW299" s="7">
        <f t="shared" si="26"/>
        <v>5.5887850467289724</v>
      </c>
      <c r="AX299" s="6">
        <f t="shared" si="27"/>
        <v>5.4357798165137616</v>
      </c>
      <c r="AY299" s="6" t="str">
        <f t="shared" si="28"/>
        <v/>
      </c>
      <c r="BA299" s="6">
        <f>VLOOKUP(A299, ALL_AP_DATA!$A$2:$F$3600, 6, FALSE)</f>
        <v>588</v>
      </c>
      <c r="BB299" s="6">
        <f>VLOOKUP(A299, projmetadata!$A$2:$D$2036, 4, FALSE)</f>
        <v>44291</v>
      </c>
      <c r="BC299" s="6" t="e">
        <f t="array" aca="1" ref="BC299" ca="1">_xludf.IFS(I299&lt;&gt;0, F299/I299, P299&lt;&gt;0, M299/P299, W299&lt;&gt;0, T299/W299, AD299&lt;&gt;0, AA299/AD299, AK299&lt;&gt;0, AH299/AK299, AR299&lt;&gt;0, AO299/AR299, TRUE, 0)</f>
        <v>#NAME?</v>
      </c>
      <c r="BE299" s="6" t="e">
        <f t="shared" ca="1" si="20"/>
        <v>#NAME?</v>
      </c>
      <c r="BF299" s="6" t="e">
        <f t="shared" ca="1" si="21"/>
        <v>#NAME?</v>
      </c>
      <c r="BG299" s="6"/>
      <c r="BH299" s="6">
        <f>VLOOKUP(A299, ALL_AP_DATA!$A$2:$D$3600, 3, FALSE)</f>
        <v>340</v>
      </c>
      <c r="BI299" s="6">
        <f>VLOOKUP(A299, ALL_AP_DATA!$A$2:$E$3600, 5, FALSE)</f>
        <v>3167</v>
      </c>
      <c r="BJ299" s="6">
        <f t="shared" si="29"/>
        <v>5.3860544217687076</v>
      </c>
      <c r="BK299" s="6">
        <f t="shared" si="22"/>
        <v>0.57823129251700678</v>
      </c>
    </row>
    <row r="300" spans="1:63" ht="15.75" customHeight="1" x14ac:dyDescent="0.2">
      <c r="A300" s="6" t="s">
        <v>360</v>
      </c>
      <c r="B300" s="6" t="s">
        <v>64</v>
      </c>
      <c r="C300" s="6">
        <v>3</v>
      </c>
      <c r="D300" s="6">
        <v>49</v>
      </c>
      <c r="E300" s="6">
        <v>5</v>
      </c>
      <c r="F300" s="6">
        <v>150</v>
      </c>
      <c r="G300" s="6">
        <v>0.1512</v>
      </c>
      <c r="H300" s="6">
        <v>0.33329999999999999</v>
      </c>
      <c r="I300" s="6">
        <v>9.6500000000000002E-2</v>
      </c>
      <c r="Q300" s="6">
        <v>2</v>
      </c>
      <c r="R300" s="6">
        <v>7</v>
      </c>
      <c r="S300" s="6">
        <v>4</v>
      </c>
      <c r="T300" s="6">
        <v>301</v>
      </c>
      <c r="U300" s="6">
        <v>2.1600000000000001E-2</v>
      </c>
      <c r="V300" s="6">
        <v>0.26669999999999999</v>
      </c>
      <c r="W300" s="6">
        <v>0.19370000000000001</v>
      </c>
      <c r="X300" s="6">
        <v>10</v>
      </c>
      <c r="Y300" s="6">
        <v>70</v>
      </c>
      <c r="Z300" s="6">
        <v>7</v>
      </c>
      <c r="AA300" s="6">
        <v>444</v>
      </c>
      <c r="AB300" s="6">
        <v>0.216</v>
      </c>
      <c r="AC300" s="6">
        <v>0.4667</v>
      </c>
      <c r="AD300" s="6">
        <v>0.28570000000000001</v>
      </c>
      <c r="AE300" s="6">
        <v>22</v>
      </c>
      <c r="AF300" s="6">
        <v>94</v>
      </c>
      <c r="AG300" s="6">
        <v>10</v>
      </c>
      <c r="AH300" s="6">
        <v>669</v>
      </c>
      <c r="AI300" s="6">
        <v>0.29010000000000002</v>
      </c>
      <c r="AJ300" s="6">
        <v>0.66669999999999996</v>
      </c>
      <c r="AK300" s="6">
        <v>0.43049999999999999</v>
      </c>
      <c r="AT300" s="6">
        <f t="shared" si="23"/>
        <v>3.0612244897959182</v>
      </c>
      <c r="AU300" s="6" t="str">
        <f t="shared" si="24"/>
        <v/>
      </c>
      <c r="AV300" s="6">
        <f t="shared" si="25"/>
        <v>43</v>
      </c>
      <c r="AW300" s="7">
        <f t="shared" si="26"/>
        <v>6.3428571428571425</v>
      </c>
      <c r="AX300" s="6">
        <f t="shared" si="27"/>
        <v>7.1170212765957448</v>
      </c>
      <c r="AY300" s="6" t="str">
        <f t="shared" si="28"/>
        <v/>
      </c>
      <c r="BA300" s="6">
        <f>VLOOKUP(A300, ALL_AP_DATA!$A$2:$F$3600, 6, FALSE)</f>
        <v>324</v>
      </c>
      <c r="BB300" s="6">
        <f>VLOOKUP(A300, projmetadata!$A$2:$D$2036, 4, FALSE)</f>
        <v>17964</v>
      </c>
      <c r="BC300" s="6" t="e">
        <f t="array" aca="1" ref="BC300" ca="1">_xludf.IFS(I300&lt;&gt;0, F300/I300, P300&lt;&gt;0, M300/P300, W300&lt;&gt;0, T300/W300, AD300&lt;&gt;0, AA300/AD300, AK300&lt;&gt;0, AH300/AK300, AR300&lt;&gt;0, AO300/AR300, TRUE, 0)</f>
        <v>#NAME?</v>
      </c>
      <c r="BE300" s="6" t="e">
        <f t="shared" ca="1" si="20"/>
        <v>#NAME?</v>
      </c>
      <c r="BF300" s="6" t="e">
        <f t="shared" ca="1" si="21"/>
        <v>#NAME?</v>
      </c>
      <c r="BG300" s="6"/>
      <c r="BH300" s="6">
        <f>VLOOKUP(A300, ALL_AP_DATA!$A$2:$D$3600, 3, FALSE)</f>
        <v>132</v>
      </c>
      <c r="BI300" s="6">
        <f>VLOOKUP(A300, ALL_AP_DATA!$A$2:$E$3600, 5, FALSE)</f>
        <v>1554</v>
      </c>
      <c r="BJ300" s="6">
        <f t="shared" si="29"/>
        <v>4.7962962962962967</v>
      </c>
      <c r="BK300" s="6">
        <f t="shared" si="22"/>
        <v>0.40740740740740738</v>
      </c>
    </row>
    <row r="301" spans="1:63" ht="15.75" customHeight="1" x14ac:dyDescent="0.2">
      <c r="A301" s="6" t="s">
        <v>361</v>
      </c>
      <c r="B301" s="6" t="s">
        <v>61</v>
      </c>
      <c r="J301" s="6">
        <v>2</v>
      </c>
      <c r="K301" s="6">
        <v>16</v>
      </c>
      <c r="L301" s="6">
        <v>47</v>
      </c>
      <c r="M301" s="6">
        <v>1236</v>
      </c>
      <c r="N301" s="6">
        <v>1.11E-2</v>
      </c>
      <c r="O301" s="6">
        <v>0.14330000000000001</v>
      </c>
      <c r="P301" s="6">
        <v>7.4300000000000005E-2</v>
      </c>
      <c r="Q301" s="6">
        <v>17</v>
      </c>
      <c r="R301" s="6">
        <v>45</v>
      </c>
      <c r="S301" s="6">
        <v>132</v>
      </c>
      <c r="T301" s="6">
        <v>5427</v>
      </c>
      <c r="U301" s="6">
        <v>3.1199999999999999E-2</v>
      </c>
      <c r="V301" s="6">
        <v>0.40239999999999998</v>
      </c>
      <c r="W301" s="6">
        <v>0.32629999999999998</v>
      </c>
      <c r="X301" s="6">
        <v>50</v>
      </c>
      <c r="Y301" s="6">
        <v>941</v>
      </c>
      <c r="Z301" s="6">
        <v>277</v>
      </c>
      <c r="AA301" s="6">
        <v>13576</v>
      </c>
      <c r="AB301" s="6">
        <v>0.65300000000000002</v>
      </c>
      <c r="AC301" s="6">
        <v>0.84450000000000003</v>
      </c>
      <c r="AD301" s="6">
        <v>0.81620000000000004</v>
      </c>
      <c r="AE301" s="6">
        <v>136</v>
      </c>
      <c r="AF301" s="6">
        <v>500</v>
      </c>
      <c r="AG301" s="6">
        <v>258</v>
      </c>
      <c r="AH301" s="6">
        <v>10509</v>
      </c>
      <c r="AI301" s="6">
        <v>0.34699999999999998</v>
      </c>
      <c r="AJ301" s="6">
        <v>0.78659999999999997</v>
      </c>
      <c r="AK301" s="6">
        <v>0.63180000000000003</v>
      </c>
      <c r="AT301" s="6" t="str">
        <f t="shared" si="23"/>
        <v/>
      </c>
      <c r="AU301" s="6">
        <f t="shared" si="24"/>
        <v>77.25</v>
      </c>
      <c r="AV301" s="6">
        <f t="shared" si="25"/>
        <v>120.6</v>
      </c>
      <c r="AW301" s="7">
        <f t="shared" si="26"/>
        <v>14.42720510095643</v>
      </c>
      <c r="AX301" s="6">
        <f t="shared" si="27"/>
        <v>21.018000000000001</v>
      </c>
      <c r="AY301" s="6" t="str">
        <f t="shared" si="28"/>
        <v/>
      </c>
      <c r="BA301" s="6">
        <f>VLOOKUP(A301, ALL_AP_DATA!$A$2:$F$3600, 6, FALSE)</f>
        <v>1441</v>
      </c>
      <c r="BB301" s="6">
        <f>VLOOKUP(A301, projmetadata!$A$2:$D$2036, 4, FALSE)</f>
        <v>223011</v>
      </c>
      <c r="BC301" s="6" t="e">
        <f t="array" aca="1" ref="BC301" ca="1">_xludf.IFS(I301&lt;&gt;0, F301/I301, P301&lt;&gt;0, M301/P301, W301&lt;&gt;0, T301/W301, AD301&lt;&gt;0, AA301/AD301, AK301&lt;&gt;0, AH301/AK301, AR301&lt;&gt;0, AO301/AR301, TRUE, 0)</f>
        <v>#NAME?</v>
      </c>
      <c r="BE301" s="6" t="e">
        <f t="shared" ca="1" si="20"/>
        <v>#NAME?</v>
      </c>
      <c r="BF301" s="6" t="e">
        <f t="shared" ca="1" si="21"/>
        <v>#NAME?</v>
      </c>
      <c r="BG301" s="6"/>
      <c r="BH301" s="6">
        <f>VLOOKUP(A301, ALL_AP_DATA!$A$2:$D$3600, 3, FALSE)</f>
        <v>1065</v>
      </c>
      <c r="BI301" s="6">
        <f>VLOOKUP(A301, ALL_AP_DATA!$A$2:$E$3600, 5, FALSE)</f>
        <v>16634</v>
      </c>
      <c r="BJ301" s="6">
        <f t="shared" si="29"/>
        <v>11.543372657876475</v>
      </c>
      <c r="BK301" s="6">
        <f t="shared" si="22"/>
        <v>0.73907009021512837</v>
      </c>
    </row>
    <row r="302" spans="1:63" ht="15.75" customHeight="1" x14ac:dyDescent="0.2">
      <c r="A302" s="6" t="s">
        <v>362</v>
      </c>
      <c r="B302" s="6" t="s">
        <v>61</v>
      </c>
      <c r="Q302" s="6">
        <v>8</v>
      </c>
      <c r="R302" s="6">
        <v>20</v>
      </c>
      <c r="S302" s="6">
        <v>17</v>
      </c>
      <c r="T302" s="6">
        <v>11855</v>
      </c>
      <c r="U302" s="6">
        <v>0.1183</v>
      </c>
      <c r="V302" s="6">
        <v>0.58620000000000005</v>
      </c>
      <c r="W302" s="6">
        <v>0.9012</v>
      </c>
      <c r="X302" s="6">
        <v>3</v>
      </c>
      <c r="Y302" s="6">
        <v>122</v>
      </c>
      <c r="Z302" s="6">
        <v>27</v>
      </c>
      <c r="AA302" s="6">
        <v>12721</v>
      </c>
      <c r="AB302" s="6">
        <v>0.72189999999999999</v>
      </c>
      <c r="AC302" s="6">
        <v>0.93100000000000005</v>
      </c>
      <c r="AD302" s="6">
        <v>0.96709999999999996</v>
      </c>
      <c r="AE302" s="6">
        <v>8</v>
      </c>
      <c r="AF302" s="6">
        <v>29</v>
      </c>
      <c r="AG302" s="6">
        <v>13</v>
      </c>
      <c r="AH302" s="6">
        <v>723</v>
      </c>
      <c r="AI302" s="6">
        <v>0.1716</v>
      </c>
      <c r="AJ302" s="6">
        <v>0.44829999999999998</v>
      </c>
      <c r="AK302" s="6">
        <v>5.5E-2</v>
      </c>
      <c r="AT302" s="6" t="str">
        <f t="shared" si="23"/>
        <v/>
      </c>
      <c r="AU302" s="6" t="str">
        <f t="shared" si="24"/>
        <v/>
      </c>
      <c r="AV302" s="6">
        <f t="shared" si="25"/>
        <v>592.75</v>
      </c>
      <c r="AW302" s="7">
        <f t="shared" si="26"/>
        <v>104.27049180327869</v>
      </c>
      <c r="AX302" s="6">
        <f t="shared" si="27"/>
        <v>24.931034482758619</v>
      </c>
      <c r="AY302" s="6" t="str">
        <f t="shared" si="28"/>
        <v/>
      </c>
      <c r="BA302" s="6">
        <f>VLOOKUP(A302, ALL_AP_DATA!$A$2:$F$3600, 6, FALSE)</f>
        <v>169</v>
      </c>
      <c r="BB302" s="6">
        <f>VLOOKUP(A302, projmetadata!$A$2:$D$2036, 4, FALSE)</f>
        <v>93393</v>
      </c>
      <c r="BC302" s="6" t="e">
        <f t="array" aca="1" ref="BC302" ca="1">_xludf.IFS(I302&lt;&gt;0, F302/I302, P302&lt;&gt;0, M302/P302, W302&lt;&gt;0, T302/W302, AD302&lt;&gt;0, AA302/AD302, AK302&lt;&gt;0, AH302/AK302, AR302&lt;&gt;0, AO302/AR302, TRUE, 0)</f>
        <v>#NAME?</v>
      </c>
      <c r="BE302" s="6" t="e">
        <f t="shared" ca="1" si="20"/>
        <v>#NAME?</v>
      </c>
      <c r="BF302" s="6" t="e">
        <f t="shared" ca="1" si="21"/>
        <v>#NAME?</v>
      </c>
      <c r="BG302" s="6"/>
      <c r="BH302" s="6">
        <f>VLOOKUP(A302, ALL_AP_DATA!$A$2:$D$3600, 3, FALSE)</f>
        <v>129</v>
      </c>
      <c r="BI302" s="6">
        <f>VLOOKUP(A302, ALL_AP_DATA!$A$2:$E$3600, 5, FALSE)</f>
        <v>13154</v>
      </c>
      <c r="BJ302" s="6">
        <f t="shared" si="29"/>
        <v>77.834319526627212</v>
      </c>
      <c r="BK302" s="6">
        <f t="shared" si="22"/>
        <v>0.76331360946745563</v>
      </c>
    </row>
    <row r="303" spans="1:63" ht="15.75" customHeight="1" x14ac:dyDescent="0.2">
      <c r="A303" s="6" t="s">
        <v>363</v>
      </c>
      <c r="B303" s="6" t="s">
        <v>61</v>
      </c>
      <c r="Q303" s="6">
        <v>4</v>
      </c>
      <c r="R303" s="6">
        <v>9</v>
      </c>
      <c r="S303" s="6">
        <v>87</v>
      </c>
      <c r="T303" s="6">
        <v>4928</v>
      </c>
      <c r="U303" s="6">
        <v>5.8799999999999998E-2</v>
      </c>
      <c r="V303" s="6">
        <v>0.85289999999999999</v>
      </c>
      <c r="W303" s="6">
        <v>0.74909999999999999</v>
      </c>
      <c r="X303" s="6">
        <v>1</v>
      </c>
      <c r="Y303" s="6">
        <v>11</v>
      </c>
      <c r="Z303" s="6">
        <v>33</v>
      </c>
      <c r="AA303" s="6">
        <v>893</v>
      </c>
      <c r="AB303" s="6">
        <v>7.1900000000000006E-2</v>
      </c>
      <c r="AC303" s="6">
        <v>0.32350000000000001</v>
      </c>
      <c r="AD303" s="6">
        <v>0.13569999999999999</v>
      </c>
      <c r="AE303" s="6">
        <v>10</v>
      </c>
      <c r="AF303" s="6">
        <v>48</v>
      </c>
      <c r="AG303" s="6">
        <v>98</v>
      </c>
      <c r="AH303" s="6">
        <v>5881</v>
      </c>
      <c r="AI303" s="6">
        <v>0.31369999999999998</v>
      </c>
      <c r="AJ303" s="6">
        <v>0.96079999999999999</v>
      </c>
      <c r="AK303" s="6">
        <v>0.89390000000000003</v>
      </c>
      <c r="AT303" s="6" t="str">
        <f t="shared" si="23"/>
        <v/>
      </c>
      <c r="AU303" s="6" t="str">
        <f t="shared" si="24"/>
        <v/>
      </c>
      <c r="AV303" s="6">
        <f t="shared" si="25"/>
        <v>547.55555555555554</v>
      </c>
      <c r="AW303" s="7">
        <f t="shared" si="26"/>
        <v>81.181818181818187</v>
      </c>
      <c r="AX303" s="6">
        <f t="shared" si="27"/>
        <v>122.52083333333333</v>
      </c>
      <c r="AY303" s="6" t="str">
        <f t="shared" si="28"/>
        <v/>
      </c>
      <c r="BA303" s="6">
        <f>VLOOKUP(A303, ALL_AP_DATA!$A$2:$F$3600, 6, FALSE)</f>
        <v>153</v>
      </c>
      <c r="BB303" s="6">
        <f>VLOOKUP(A303, projmetadata!$A$2:$D$2036, 4, FALSE)</f>
        <v>25729</v>
      </c>
      <c r="BC303" s="6" t="e">
        <f t="array" aca="1" ref="BC303" ca="1">_xludf.IFS(I303&lt;&gt;0, F303/I303, P303&lt;&gt;0, M303/P303, W303&lt;&gt;0, T303/W303, AD303&lt;&gt;0, AA303/AD303, AK303&lt;&gt;0, AH303/AK303, AR303&lt;&gt;0, AO303/AR303, TRUE, 0)</f>
        <v>#NAME?</v>
      </c>
      <c r="BE303" s="6" t="e">
        <f t="shared" ca="1" si="20"/>
        <v>#NAME?</v>
      </c>
      <c r="BF303" s="6" t="e">
        <f t="shared" ca="1" si="21"/>
        <v>#NAME?</v>
      </c>
      <c r="BG303" s="6"/>
      <c r="BH303" s="6">
        <f>VLOOKUP(A303, ALL_AP_DATA!$A$2:$D$3600, 3, FALSE)</f>
        <v>53</v>
      </c>
      <c r="BI303" s="6">
        <f>VLOOKUP(A303, ALL_AP_DATA!$A$2:$E$3600, 5, FALSE)</f>
        <v>6579</v>
      </c>
      <c r="BJ303" s="6">
        <f t="shared" si="29"/>
        <v>43</v>
      </c>
      <c r="BK303" s="6">
        <f t="shared" si="22"/>
        <v>0.34640522875816993</v>
      </c>
    </row>
    <row r="304" spans="1:63" ht="15.75" customHeight="1" x14ac:dyDescent="0.2">
      <c r="A304" s="6" t="s">
        <v>364</v>
      </c>
      <c r="B304" s="6" t="s">
        <v>64</v>
      </c>
      <c r="C304" s="6">
        <v>4</v>
      </c>
      <c r="D304" s="6">
        <v>493</v>
      </c>
      <c r="E304" s="6">
        <v>128</v>
      </c>
      <c r="F304" s="6">
        <v>9041</v>
      </c>
      <c r="G304" s="6">
        <v>0.10390000000000001</v>
      </c>
      <c r="H304" s="6">
        <v>0.70720000000000005</v>
      </c>
      <c r="I304" s="6">
        <v>0.26140000000000002</v>
      </c>
      <c r="Q304" s="6">
        <v>18</v>
      </c>
      <c r="R304" s="6">
        <v>67</v>
      </c>
      <c r="S304" s="6">
        <v>83</v>
      </c>
      <c r="T304" s="6">
        <v>8716</v>
      </c>
      <c r="U304" s="6">
        <v>1.41E-2</v>
      </c>
      <c r="V304" s="6">
        <v>0.45860000000000001</v>
      </c>
      <c r="W304" s="6">
        <v>0.252</v>
      </c>
      <c r="X304" s="6">
        <v>21</v>
      </c>
      <c r="Y304" s="6">
        <v>567</v>
      </c>
      <c r="Z304" s="6">
        <v>135</v>
      </c>
      <c r="AA304" s="6">
        <v>9168</v>
      </c>
      <c r="AB304" s="6">
        <v>0.1195</v>
      </c>
      <c r="AC304" s="6">
        <v>0.74590000000000001</v>
      </c>
      <c r="AD304" s="6">
        <v>0.2651</v>
      </c>
      <c r="AE304" s="6">
        <v>94</v>
      </c>
      <c r="AF304" s="6">
        <v>2066</v>
      </c>
      <c r="AG304" s="6">
        <v>132</v>
      </c>
      <c r="AH304" s="6">
        <v>14039</v>
      </c>
      <c r="AI304" s="6">
        <v>0.43559999999999999</v>
      </c>
      <c r="AJ304" s="6">
        <v>0.72929999999999995</v>
      </c>
      <c r="AK304" s="6">
        <v>0.40589999999999998</v>
      </c>
      <c r="AT304" s="6">
        <f t="shared" si="23"/>
        <v>18.338742393509129</v>
      </c>
      <c r="AU304" s="6" t="str">
        <f t="shared" si="24"/>
        <v/>
      </c>
      <c r="AV304" s="6">
        <f t="shared" si="25"/>
        <v>130.08955223880596</v>
      </c>
      <c r="AW304" s="7">
        <f t="shared" si="26"/>
        <v>16.169312169312171</v>
      </c>
      <c r="AX304" s="6">
        <f t="shared" si="27"/>
        <v>6.7952565343659241</v>
      </c>
      <c r="AY304" s="6" t="str">
        <f t="shared" si="28"/>
        <v/>
      </c>
      <c r="BA304" s="6">
        <f>VLOOKUP(A304, ALL_AP_DATA!$A$2:$F$3600, 6, FALSE)</f>
        <v>4743</v>
      </c>
      <c r="BB304" s="6">
        <f>VLOOKUP(A304, projmetadata!$A$2:$D$2036, 4, FALSE)</f>
        <v>207339</v>
      </c>
      <c r="BC304" s="6" t="e">
        <f t="array" aca="1" ref="BC304" ca="1">_xludf.IFS(I304&lt;&gt;0, F304/I304, P304&lt;&gt;0, M304/P304, W304&lt;&gt;0, T304/W304, AD304&lt;&gt;0, AA304/AD304, AK304&lt;&gt;0, AH304/AK304, AR304&lt;&gt;0, AO304/AR304, TRUE, 0)</f>
        <v>#NAME?</v>
      </c>
      <c r="BE304" s="6" t="e">
        <f t="shared" ca="1" si="20"/>
        <v>#NAME?</v>
      </c>
      <c r="BF304" s="6" t="e">
        <f t="shared" ca="1" si="21"/>
        <v>#NAME?</v>
      </c>
      <c r="BG304" s="6"/>
      <c r="BH304" s="6">
        <f>VLOOKUP(A304, ALL_AP_DATA!$A$2:$D$3600, 3, FALSE)</f>
        <v>2542</v>
      </c>
      <c r="BI304" s="6">
        <f>VLOOKUP(A304, ALL_AP_DATA!$A$2:$E$3600, 5, FALSE)</f>
        <v>34589</v>
      </c>
      <c r="BJ304" s="6">
        <f t="shared" si="29"/>
        <v>7.2926417878979546</v>
      </c>
      <c r="BK304" s="6">
        <f t="shared" si="22"/>
        <v>0.53594771241830064</v>
      </c>
    </row>
    <row r="305" spans="1:63" ht="15.75" customHeight="1" x14ac:dyDescent="0.2">
      <c r="A305" s="6" t="s">
        <v>365</v>
      </c>
      <c r="B305" s="6" t="s">
        <v>61</v>
      </c>
      <c r="C305" s="6">
        <v>7</v>
      </c>
      <c r="D305" s="6">
        <v>17</v>
      </c>
      <c r="E305" s="6">
        <v>35</v>
      </c>
      <c r="F305" s="6">
        <v>1455</v>
      </c>
      <c r="G305" s="6">
        <v>1.2800000000000001E-2</v>
      </c>
      <c r="H305" s="6">
        <v>9.1600000000000001E-2</v>
      </c>
      <c r="I305" s="6">
        <v>3.5499999999999997E-2</v>
      </c>
      <c r="Q305" s="6">
        <v>18</v>
      </c>
      <c r="R305" s="6">
        <v>53</v>
      </c>
      <c r="S305" s="6">
        <v>184</v>
      </c>
      <c r="T305" s="6">
        <v>19530</v>
      </c>
      <c r="U305" s="6">
        <v>4.0099999999999997E-2</v>
      </c>
      <c r="V305" s="6">
        <v>0.48170000000000002</v>
      </c>
      <c r="W305" s="6">
        <v>0.47660000000000002</v>
      </c>
      <c r="X305" s="6">
        <v>53</v>
      </c>
      <c r="Y305" s="6">
        <v>508</v>
      </c>
      <c r="Z305" s="6">
        <v>261</v>
      </c>
      <c r="AA305" s="6">
        <v>17446</v>
      </c>
      <c r="AB305" s="6">
        <v>0.38400000000000001</v>
      </c>
      <c r="AC305" s="6">
        <v>0.68320000000000003</v>
      </c>
      <c r="AD305" s="6">
        <v>0.42570000000000002</v>
      </c>
      <c r="AE305" s="6">
        <v>57</v>
      </c>
      <c r="AF305" s="6">
        <v>287</v>
      </c>
      <c r="AG305" s="6">
        <v>209</v>
      </c>
      <c r="AH305" s="6">
        <v>10711</v>
      </c>
      <c r="AI305" s="6">
        <v>0.21690000000000001</v>
      </c>
      <c r="AJ305" s="6">
        <v>0.54710000000000003</v>
      </c>
      <c r="AK305" s="6">
        <v>0.26140000000000002</v>
      </c>
      <c r="AL305" s="6">
        <v>1</v>
      </c>
      <c r="AM305" s="6">
        <v>12</v>
      </c>
      <c r="AN305" s="6">
        <v>16</v>
      </c>
      <c r="AO305" s="6">
        <v>11482</v>
      </c>
      <c r="AP305" s="6">
        <v>9.1000000000000004E-3</v>
      </c>
      <c r="AQ305" s="6">
        <v>4.19E-2</v>
      </c>
      <c r="AR305" s="6">
        <v>0.2802</v>
      </c>
      <c r="AT305" s="6">
        <f t="shared" si="23"/>
        <v>85.588235294117652</v>
      </c>
      <c r="AU305" s="6" t="str">
        <f t="shared" si="24"/>
        <v/>
      </c>
      <c r="AV305" s="6">
        <f t="shared" si="25"/>
        <v>368.49056603773585</v>
      </c>
      <c r="AW305" s="7">
        <f t="shared" si="26"/>
        <v>34.34251968503937</v>
      </c>
      <c r="AX305" s="6">
        <f t="shared" si="27"/>
        <v>37.3205574912892</v>
      </c>
      <c r="AY305" s="6">
        <f t="shared" si="28"/>
        <v>956.83333333333337</v>
      </c>
      <c r="BA305" s="6">
        <f>VLOOKUP(A305, ALL_AP_DATA!$A$2:$F$3600, 6, FALSE)</f>
        <v>1323</v>
      </c>
      <c r="BB305" s="6">
        <f>VLOOKUP(A305, projmetadata!$A$2:$D$2036, 4, FALSE)</f>
        <v>285418</v>
      </c>
      <c r="BC305" s="6" t="e">
        <f t="array" aca="1" ref="BC305" ca="1">_xludf.IFS(I305&lt;&gt;0, F305/I305, P305&lt;&gt;0, M305/P305, W305&lt;&gt;0, T305/W305, AD305&lt;&gt;0, AA305/AD305, AK305&lt;&gt;0, AH305/AK305, AR305&lt;&gt;0, AO305/AR305, TRUE, 0)</f>
        <v>#NAME?</v>
      </c>
      <c r="BE305" s="6" t="e">
        <f t="shared" ca="1" si="20"/>
        <v>#NAME?</v>
      </c>
      <c r="BF305" s="6" t="e">
        <f t="shared" ca="1" si="21"/>
        <v>#NAME?</v>
      </c>
      <c r="BG305" s="6"/>
      <c r="BH305" s="6">
        <f>VLOOKUP(A305, ALL_AP_DATA!$A$2:$D$3600, 3, FALSE)</f>
        <v>634</v>
      </c>
      <c r="BI305" s="6">
        <f>VLOOKUP(A305, ALL_AP_DATA!$A$2:$E$3600, 5, FALSE)</f>
        <v>40978</v>
      </c>
      <c r="BJ305" s="6">
        <f t="shared" si="29"/>
        <v>30.973544973544975</v>
      </c>
      <c r="BK305" s="6">
        <f t="shared" si="22"/>
        <v>0.47921390778533635</v>
      </c>
    </row>
    <row r="306" spans="1:63" ht="15.75" customHeight="1" x14ac:dyDescent="0.2">
      <c r="A306" s="6" t="s">
        <v>366</v>
      </c>
      <c r="B306" s="6" t="s">
        <v>64</v>
      </c>
      <c r="C306" s="6">
        <v>4</v>
      </c>
      <c r="D306" s="6">
        <v>68</v>
      </c>
      <c r="E306" s="6">
        <v>1</v>
      </c>
      <c r="F306" s="6">
        <v>1690</v>
      </c>
      <c r="G306" s="6">
        <v>8.0600000000000005E-2</v>
      </c>
      <c r="H306" s="6">
        <v>0.1429</v>
      </c>
      <c r="I306" s="6">
        <v>0.52980000000000005</v>
      </c>
      <c r="X306" s="6">
        <v>17</v>
      </c>
      <c r="Y306" s="6">
        <v>310</v>
      </c>
      <c r="Z306" s="6">
        <v>3</v>
      </c>
      <c r="AA306" s="6">
        <v>2369</v>
      </c>
      <c r="AB306" s="6">
        <v>0.36730000000000002</v>
      </c>
      <c r="AC306" s="6">
        <v>0.42859999999999998</v>
      </c>
      <c r="AD306" s="6">
        <v>0.74260000000000004</v>
      </c>
      <c r="AE306" s="6">
        <v>79</v>
      </c>
      <c r="AF306" s="6">
        <v>328</v>
      </c>
      <c r="AG306" s="6">
        <v>4</v>
      </c>
      <c r="AH306" s="6">
        <v>2352</v>
      </c>
      <c r="AI306" s="6">
        <v>0.3886</v>
      </c>
      <c r="AJ306" s="6">
        <v>0.57140000000000002</v>
      </c>
      <c r="AK306" s="6">
        <v>0.73729999999999996</v>
      </c>
      <c r="AT306" s="6">
        <f t="shared" si="23"/>
        <v>24.852941176470587</v>
      </c>
      <c r="AU306" s="6" t="str">
        <f t="shared" si="24"/>
        <v/>
      </c>
      <c r="AV306" s="6" t="str">
        <f t="shared" si="25"/>
        <v/>
      </c>
      <c r="AW306" s="7">
        <f t="shared" si="26"/>
        <v>7.6419354838709674</v>
      </c>
      <c r="AX306" s="6">
        <f t="shared" si="27"/>
        <v>7.1707317073170733</v>
      </c>
      <c r="AY306" s="6" t="str">
        <f t="shared" si="28"/>
        <v/>
      </c>
      <c r="BA306" s="6">
        <f>VLOOKUP(A306, ALL_AP_DATA!$A$2:$F$3600, 6, FALSE)</f>
        <v>844</v>
      </c>
      <c r="BB306" s="6">
        <f>VLOOKUP(A306, projmetadata!$A$2:$D$2036, 4, FALSE)</f>
        <v>62102</v>
      </c>
      <c r="BC306" s="6" t="e">
        <f t="array" aca="1" ref="BC306" ca="1">_xludf.IFS(I306&lt;&gt;0, F306/I306, P306&lt;&gt;0, M306/P306, W306&lt;&gt;0, T306/W306, AD306&lt;&gt;0, AA306/AD306, AK306&lt;&gt;0, AH306/AK306, AR306&lt;&gt;0, AO306/AR306, TRUE, 0)</f>
        <v>#NAME?</v>
      </c>
      <c r="BE306" s="6" t="e">
        <f t="shared" ca="1" si="20"/>
        <v>#NAME?</v>
      </c>
      <c r="BF306" s="6" t="e">
        <f t="shared" ca="1" si="21"/>
        <v>#NAME?</v>
      </c>
      <c r="BG306" s="6"/>
      <c r="BH306" s="6">
        <f>VLOOKUP(A306, ALL_AP_DATA!$A$2:$D$3600, 3, FALSE)</f>
        <v>481</v>
      </c>
      <c r="BI306" s="6">
        <f>VLOOKUP(A306, ALL_AP_DATA!$A$2:$E$3600, 5, FALSE)</f>
        <v>3190</v>
      </c>
      <c r="BJ306" s="6">
        <f t="shared" si="29"/>
        <v>3.7796208530805688</v>
      </c>
      <c r="BK306" s="6">
        <f t="shared" si="22"/>
        <v>0.56990521327014221</v>
      </c>
    </row>
    <row r="307" spans="1:63" ht="15.75" customHeight="1" x14ac:dyDescent="0.2">
      <c r="A307" s="6" t="s">
        <v>367</v>
      </c>
      <c r="B307" s="6" t="s">
        <v>64</v>
      </c>
      <c r="C307" s="6">
        <v>25</v>
      </c>
      <c r="D307" s="6">
        <v>343</v>
      </c>
      <c r="E307" s="6">
        <v>1403</v>
      </c>
      <c r="F307" s="6">
        <v>52293</v>
      </c>
      <c r="G307" s="6">
        <v>0.27239999999999998</v>
      </c>
      <c r="H307" s="6">
        <v>0.89759999999999995</v>
      </c>
      <c r="I307" s="6">
        <v>0.75119999999999998</v>
      </c>
      <c r="J307" s="6">
        <v>23</v>
      </c>
      <c r="K307" s="6">
        <v>135</v>
      </c>
      <c r="L307" s="6">
        <v>1300</v>
      </c>
      <c r="M307" s="6">
        <v>47040</v>
      </c>
      <c r="N307" s="6">
        <v>0.1072</v>
      </c>
      <c r="O307" s="6">
        <v>0.83169999999999999</v>
      </c>
      <c r="P307" s="6">
        <v>0.67579999999999996</v>
      </c>
      <c r="Q307" s="6">
        <v>41</v>
      </c>
      <c r="R307" s="6">
        <v>192</v>
      </c>
      <c r="S307" s="6">
        <v>1447</v>
      </c>
      <c r="T307" s="6">
        <v>57305</v>
      </c>
      <c r="U307" s="6">
        <v>0.1525</v>
      </c>
      <c r="V307" s="6">
        <v>0.92579999999999996</v>
      </c>
      <c r="W307" s="6">
        <v>0.82330000000000003</v>
      </c>
      <c r="X307" s="6">
        <v>114</v>
      </c>
      <c r="Y307" s="6">
        <v>588</v>
      </c>
      <c r="Z307" s="6">
        <v>1460</v>
      </c>
      <c r="AA307" s="6">
        <v>58062</v>
      </c>
      <c r="AB307" s="6">
        <v>0.46700000000000003</v>
      </c>
      <c r="AC307" s="6">
        <v>0.93410000000000004</v>
      </c>
      <c r="AD307" s="6">
        <v>0.83409999999999995</v>
      </c>
      <c r="AE307" s="6">
        <v>131</v>
      </c>
      <c r="AF307" s="6">
        <v>556</v>
      </c>
      <c r="AG307" s="6">
        <v>1357</v>
      </c>
      <c r="AH307" s="6">
        <v>53090</v>
      </c>
      <c r="AI307" s="6">
        <v>0.44159999999999999</v>
      </c>
      <c r="AJ307" s="6">
        <v>0.86819999999999997</v>
      </c>
      <c r="AK307" s="6">
        <v>0.76270000000000004</v>
      </c>
      <c r="AL307" s="6">
        <v>14</v>
      </c>
      <c r="AM307" s="6">
        <v>151</v>
      </c>
      <c r="AN307" s="6">
        <v>1385</v>
      </c>
      <c r="AO307" s="6">
        <v>51326</v>
      </c>
      <c r="AP307" s="6">
        <v>0.11990000000000001</v>
      </c>
      <c r="AQ307" s="6">
        <v>0.8861</v>
      </c>
      <c r="AR307" s="6">
        <v>0.73740000000000006</v>
      </c>
      <c r="AT307" s="6">
        <f t="shared" si="23"/>
        <v>152.45772594752188</v>
      </c>
      <c r="AU307" s="6">
        <f t="shared" si="24"/>
        <v>348.44444444444446</v>
      </c>
      <c r="AV307" s="6">
        <f t="shared" si="25"/>
        <v>298.46354166666669</v>
      </c>
      <c r="AW307" s="7">
        <f t="shared" si="26"/>
        <v>98.744897959183675</v>
      </c>
      <c r="AX307" s="6">
        <f t="shared" si="27"/>
        <v>95.485611510791372</v>
      </c>
      <c r="AY307" s="6">
        <f t="shared" si="28"/>
        <v>339.90728476821192</v>
      </c>
      <c r="BA307" s="6">
        <f>VLOOKUP(A307, ALL_AP_DATA!$A$2:$F$3600, 6, FALSE)</f>
        <v>1259</v>
      </c>
      <c r="BB307" s="6">
        <f>VLOOKUP(A307, projmetadata!$A$2:$D$2036, 4, FALSE)</f>
        <v>147725</v>
      </c>
      <c r="BC307" s="6" t="e">
        <f t="array" aca="1" ref="BC307" ca="1">_xludf.IFS(I307&lt;&gt;0, F307/I307, P307&lt;&gt;0, M307/P307, W307&lt;&gt;0, T307/W307, AD307&lt;&gt;0, AA307/AD307, AK307&lt;&gt;0, AH307/AK307, AR307&lt;&gt;0, AO307/AR307, TRUE, 0)</f>
        <v>#NAME?</v>
      </c>
      <c r="BE307" s="6" t="e">
        <f t="shared" ca="1" si="20"/>
        <v>#NAME?</v>
      </c>
      <c r="BF307" s="6" t="e">
        <f t="shared" ca="1" si="21"/>
        <v>#NAME?</v>
      </c>
      <c r="BG307" s="6"/>
      <c r="BH307" s="6">
        <f>VLOOKUP(A307, ALL_AP_DATA!$A$2:$D$3600, 3, FALSE)</f>
        <v>833</v>
      </c>
      <c r="BI307" s="6">
        <f>VLOOKUP(A307, ALL_AP_DATA!$A$2:$E$3600, 5, FALSE)</f>
        <v>69608</v>
      </c>
      <c r="BJ307" s="6">
        <f t="shared" si="29"/>
        <v>55.288324066719618</v>
      </c>
      <c r="BK307" s="6">
        <f t="shared" si="22"/>
        <v>0.66163621922160443</v>
      </c>
    </row>
    <row r="308" spans="1:63" ht="15.75" customHeight="1" x14ac:dyDescent="0.2">
      <c r="A308" s="6" t="s">
        <v>368</v>
      </c>
      <c r="B308" s="6" t="s">
        <v>64</v>
      </c>
      <c r="C308" s="6">
        <v>4</v>
      </c>
      <c r="D308" s="6">
        <v>47</v>
      </c>
      <c r="E308" s="6">
        <v>9</v>
      </c>
      <c r="F308" s="6">
        <v>200</v>
      </c>
      <c r="G308" s="6">
        <v>0.1288</v>
      </c>
      <c r="H308" s="6">
        <v>0.81820000000000004</v>
      </c>
      <c r="I308" s="6">
        <v>0.1119</v>
      </c>
      <c r="Q308" s="6">
        <v>1</v>
      </c>
      <c r="R308" s="6">
        <v>2</v>
      </c>
      <c r="S308" s="6">
        <v>2</v>
      </c>
      <c r="T308" s="6">
        <v>242</v>
      </c>
      <c r="U308" s="6">
        <v>5.4999999999999997E-3</v>
      </c>
      <c r="V308" s="6">
        <v>0.18179999999999999</v>
      </c>
      <c r="W308" s="6">
        <v>0.1353</v>
      </c>
      <c r="X308" s="6">
        <v>26</v>
      </c>
      <c r="Y308" s="6">
        <v>125</v>
      </c>
      <c r="Z308" s="6">
        <v>8</v>
      </c>
      <c r="AA308" s="6">
        <v>421</v>
      </c>
      <c r="AB308" s="6">
        <v>0.34250000000000003</v>
      </c>
      <c r="AC308" s="6">
        <v>0.72729999999999995</v>
      </c>
      <c r="AD308" s="6">
        <v>0.23549999999999999</v>
      </c>
      <c r="AE308" s="6">
        <v>37</v>
      </c>
      <c r="AF308" s="6">
        <v>146</v>
      </c>
      <c r="AG308" s="6">
        <v>8</v>
      </c>
      <c r="AH308" s="6">
        <v>699</v>
      </c>
      <c r="AI308" s="6">
        <v>0.4</v>
      </c>
      <c r="AJ308" s="6">
        <v>0.72729999999999995</v>
      </c>
      <c r="AK308" s="6">
        <v>0.39090000000000003</v>
      </c>
      <c r="AT308" s="6">
        <f t="shared" si="23"/>
        <v>4.2553191489361701</v>
      </c>
      <c r="AU308" s="6" t="str">
        <f t="shared" si="24"/>
        <v/>
      </c>
      <c r="AV308" s="6">
        <f t="shared" si="25"/>
        <v>121</v>
      </c>
      <c r="AW308" s="7">
        <f t="shared" si="26"/>
        <v>3.3679999999999999</v>
      </c>
      <c r="AX308" s="6">
        <f t="shared" si="27"/>
        <v>4.7876712328767121</v>
      </c>
      <c r="AY308" s="6" t="str">
        <f t="shared" si="28"/>
        <v/>
      </c>
      <c r="BA308" s="6">
        <f>VLOOKUP(A308, ALL_AP_DATA!$A$2:$F$3600, 6, FALSE)</f>
        <v>365</v>
      </c>
      <c r="BB308" s="6">
        <f>VLOOKUP(A308, projmetadata!$A$2:$D$2036, 4, FALSE)</f>
        <v>33231</v>
      </c>
      <c r="BC308" s="6" t="e">
        <f t="array" aca="1" ref="BC308" ca="1">_xludf.IFS(I308&lt;&gt;0, F308/I308, P308&lt;&gt;0, M308/P308, W308&lt;&gt;0, T308/W308, AD308&lt;&gt;0, AA308/AD308, AK308&lt;&gt;0, AH308/AK308, AR308&lt;&gt;0, AO308/AR308, TRUE, 0)</f>
        <v>#NAME?</v>
      </c>
      <c r="BE308" s="6" t="e">
        <f t="shared" ca="1" si="20"/>
        <v>#NAME?</v>
      </c>
      <c r="BF308" s="6" t="e">
        <f t="shared" ca="1" si="21"/>
        <v>#NAME?</v>
      </c>
      <c r="BG308" s="6"/>
      <c r="BH308" s="6">
        <f>VLOOKUP(A308, ALL_AP_DATA!$A$2:$D$3600, 3, FALSE)</f>
        <v>215</v>
      </c>
      <c r="BI308" s="6">
        <f>VLOOKUP(A308, ALL_AP_DATA!$A$2:$E$3600, 5, FALSE)</f>
        <v>1788</v>
      </c>
      <c r="BJ308" s="6">
        <f t="shared" si="29"/>
        <v>4.8986301369863012</v>
      </c>
      <c r="BK308" s="6">
        <f t="shared" si="22"/>
        <v>0.58904109589041098</v>
      </c>
    </row>
    <row r="309" spans="1:63" ht="15.75" customHeight="1" x14ac:dyDescent="0.2">
      <c r="A309" s="6" t="s">
        <v>369</v>
      </c>
      <c r="B309" s="6" t="s">
        <v>61</v>
      </c>
      <c r="Q309" s="6">
        <v>2</v>
      </c>
      <c r="R309" s="6">
        <v>7</v>
      </c>
      <c r="S309" s="6">
        <v>11</v>
      </c>
      <c r="T309" s="6">
        <v>140</v>
      </c>
      <c r="U309" s="6">
        <v>1.55E-2</v>
      </c>
      <c r="V309" s="6">
        <v>9.5699999999999993E-2</v>
      </c>
      <c r="W309" s="6">
        <v>3.6200000000000003E-2</v>
      </c>
      <c r="X309" s="6">
        <v>3</v>
      </c>
      <c r="Y309" s="6">
        <v>73</v>
      </c>
      <c r="Z309" s="6">
        <v>48</v>
      </c>
      <c r="AA309" s="6">
        <v>1315</v>
      </c>
      <c r="AB309" s="6">
        <v>0.1615</v>
      </c>
      <c r="AC309" s="6">
        <v>0.41739999999999999</v>
      </c>
      <c r="AD309" s="6">
        <v>0.34</v>
      </c>
      <c r="AT309" s="6" t="str">
        <f t="shared" si="23"/>
        <v/>
      </c>
      <c r="AU309" s="6" t="str">
        <f t="shared" si="24"/>
        <v/>
      </c>
      <c r="AV309" s="6">
        <f t="shared" si="25"/>
        <v>20</v>
      </c>
      <c r="AW309" s="7">
        <f t="shared" si="26"/>
        <v>18.013698630136986</v>
      </c>
      <c r="AX309" s="6" t="str">
        <f t="shared" si="27"/>
        <v/>
      </c>
      <c r="AY309" s="6" t="str">
        <f t="shared" si="28"/>
        <v/>
      </c>
      <c r="BA309" s="6">
        <f>VLOOKUP(A309, ALL_AP_DATA!$A$2:$F$3600, 6, FALSE)</f>
        <v>452</v>
      </c>
      <c r="BB309" s="6">
        <f>VLOOKUP(A309, projmetadata!$A$2:$D$2036, 4, FALSE)</f>
        <v>73697</v>
      </c>
      <c r="BC309" s="6" t="e">
        <f t="array" aca="1" ref="BC309" ca="1">_xludf.IFS(I309&lt;&gt;0, F309/I309, P309&lt;&gt;0, M309/P309, W309&lt;&gt;0, T309/W309, AD309&lt;&gt;0, AA309/AD309, AK309&lt;&gt;0, AH309/AK309, AR309&lt;&gt;0, AO309/AR309, TRUE, 0)</f>
        <v>#NAME?</v>
      </c>
      <c r="BE309" s="6" t="e">
        <f t="shared" ca="1" si="20"/>
        <v>#NAME?</v>
      </c>
      <c r="BF309" s="6" t="e">
        <f t="shared" ca="1" si="21"/>
        <v>#NAME?</v>
      </c>
      <c r="BG309" s="6"/>
      <c r="BH309" s="6">
        <f>VLOOKUP(A309, ALL_AP_DATA!$A$2:$D$3600, 3, FALSE)</f>
        <v>80</v>
      </c>
      <c r="BI309" s="6">
        <f>VLOOKUP(A309, ALL_AP_DATA!$A$2:$E$3600, 5, FALSE)</f>
        <v>3868</v>
      </c>
      <c r="BJ309" s="6">
        <f t="shared" si="29"/>
        <v>8.557522123893806</v>
      </c>
      <c r="BK309" s="6">
        <f t="shared" si="22"/>
        <v>0.17699115044247787</v>
      </c>
    </row>
    <row r="310" spans="1:63" ht="15.75" customHeight="1" x14ac:dyDescent="0.2">
      <c r="A310" s="6" t="s">
        <v>370</v>
      </c>
      <c r="B310" s="6" t="s">
        <v>64</v>
      </c>
      <c r="C310" s="6">
        <v>33</v>
      </c>
      <c r="D310" s="6">
        <v>358</v>
      </c>
      <c r="E310" s="6">
        <v>31</v>
      </c>
      <c r="F310" s="6">
        <v>1371</v>
      </c>
      <c r="G310" s="6">
        <v>0.29780000000000001</v>
      </c>
      <c r="H310" s="6">
        <v>0.47689999999999999</v>
      </c>
      <c r="I310" s="6">
        <v>0.29749999999999999</v>
      </c>
      <c r="Q310" s="6">
        <v>3</v>
      </c>
      <c r="R310" s="6">
        <v>11</v>
      </c>
      <c r="S310" s="6">
        <v>45</v>
      </c>
      <c r="T310" s="6">
        <v>2736</v>
      </c>
      <c r="U310" s="6">
        <v>9.1999999999999998E-3</v>
      </c>
      <c r="V310" s="6">
        <v>0.69230000000000003</v>
      </c>
      <c r="W310" s="6">
        <v>0.59379999999999999</v>
      </c>
      <c r="X310" s="6">
        <v>66</v>
      </c>
      <c r="Y310" s="6">
        <v>333</v>
      </c>
      <c r="Z310" s="6">
        <v>43</v>
      </c>
      <c r="AA310" s="6">
        <v>2059</v>
      </c>
      <c r="AB310" s="6">
        <v>0.27700000000000002</v>
      </c>
      <c r="AC310" s="6">
        <v>0.66149999999999998</v>
      </c>
      <c r="AD310" s="6">
        <v>0.44679999999999997</v>
      </c>
      <c r="AE310" s="6">
        <v>95</v>
      </c>
      <c r="AF310" s="6">
        <v>475</v>
      </c>
      <c r="AG310" s="6">
        <v>54</v>
      </c>
      <c r="AH310" s="6">
        <v>3118</v>
      </c>
      <c r="AI310" s="6">
        <v>0.3952</v>
      </c>
      <c r="AJ310" s="6">
        <v>0.83079999999999998</v>
      </c>
      <c r="AK310" s="6">
        <v>0.67659999999999998</v>
      </c>
      <c r="AT310" s="6">
        <f t="shared" si="23"/>
        <v>3.8296089385474859</v>
      </c>
      <c r="AU310" s="6" t="str">
        <f t="shared" si="24"/>
        <v/>
      </c>
      <c r="AV310" s="6">
        <f t="shared" si="25"/>
        <v>248.72727272727272</v>
      </c>
      <c r="AW310" s="7">
        <f t="shared" si="26"/>
        <v>6.1831831831831829</v>
      </c>
      <c r="AX310" s="6">
        <f t="shared" si="27"/>
        <v>6.5642105263157893</v>
      </c>
      <c r="AY310" s="6" t="str">
        <f t="shared" si="28"/>
        <v/>
      </c>
      <c r="BA310" s="6">
        <f>VLOOKUP(A310, ALL_AP_DATA!$A$2:$F$3600, 6, FALSE)</f>
        <v>1202</v>
      </c>
      <c r="BB310" s="6">
        <f>VLOOKUP(A310, projmetadata!$A$2:$D$2036, 4, FALSE)</f>
        <v>118776</v>
      </c>
      <c r="BC310" s="6" t="e">
        <f t="array" aca="1" ref="BC310" ca="1">_xludf.IFS(I310&lt;&gt;0, F310/I310, P310&lt;&gt;0, M310/P310, W310&lt;&gt;0, T310/W310, AD310&lt;&gt;0, AA310/AD310, AK310&lt;&gt;0, AH310/AK310, AR310&lt;&gt;0, AO310/AR310, TRUE, 0)</f>
        <v>#NAME?</v>
      </c>
      <c r="BE310" s="6" t="e">
        <f t="shared" ca="1" si="20"/>
        <v>#NAME?</v>
      </c>
      <c r="BF310" s="6" t="e">
        <f t="shared" ca="1" si="21"/>
        <v>#NAME?</v>
      </c>
      <c r="BG310" s="6"/>
      <c r="BH310" s="6">
        <f>VLOOKUP(A310, ALL_AP_DATA!$A$2:$D$3600, 3, FALSE)</f>
        <v>724</v>
      </c>
      <c r="BI310" s="6">
        <f>VLOOKUP(A310, ALL_AP_DATA!$A$2:$E$3600, 5, FALSE)</f>
        <v>4608</v>
      </c>
      <c r="BJ310" s="6">
        <f t="shared" si="29"/>
        <v>3.8336106489184694</v>
      </c>
      <c r="BK310" s="6">
        <f t="shared" si="22"/>
        <v>0.60232945091514145</v>
      </c>
    </row>
    <row r="311" spans="1:63" ht="15.75" customHeight="1" x14ac:dyDescent="0.2">
      <c r="A311" s="6" t="s">
        <v>371</v>
      </c>
      <c r="B311" s="6" t="s">
        <v>64</v>
      </c>
      <c r="X311" s="6">
        <v>3</v>
      </c>
      <c r="Y311" s="6">
        <v>52</v>
      </c>
      <c r="Z311" s="6">
        <v>1</v>
      </c>
      <c r="AA311" s="6">
        <v>5</v>
      </c>
      <c r="AB311" s="6">
        <v>0.31330000000000002</v>
      </c>
      <c r="AC311" s="6">
        <v>0.5</v>
      </c>
      <c r="AD311" s="6">
        <v>2.5100000000000001E-2</v>
      </c>
      <c r="AE311" s="6">
        <v>22</v>
      </c>
      <c r="AF311" s="6">
        <v>71</v>
      </c>
      <c r="AG311" s="6">
        <v>2</v>
      </c>
      <c r="AH311" s="6">
        <v>113</v>
      </c>
      <c r="AI311" s="6">
        <v>0.42770000000000002</v>
      </c>
      <c r="AJ311" s="6">
        <v>1</v>
      </c>
      <c r="AK311" s="6">
        <v>0.56779999999999997</v>
      </c>
      <c r="AT311" s="6" t="str">
        <f t="shared" si="23"/>
        <v/>
      </c>
      <c r="AU311" s="6" t="str">
        <f t="shared" si="24"/>
        <v/>
      </c>
      <c r="AV311" s="6" t="str">
        <f t="shared" si="25"/>
        <v/>
      </c>
      <c r="AW311" s="7">
        <f t="shared" si="26"/>
        <v>9.6153846153846159E-2</v>
      </c>
      <c r="AX311" s="6">
        <f t="shared" si="27"/>
        <v>1.591549295774648</v>
      </c>
      <c r="AY311" s="6" t="str">
        <f t="shared" si="28"/>
        <v/>
      </c>
      <c r="BA311" s="6">
        <f>VLOOKUP(A311, ALL_AP_DATA!$A$2:$F$3600, 6, FALSE)</f>
        <v>166</v>
      </c>
      <c r="BB311" s="6">
        <f>VLOOKUP(A311, projmetadata!$A$2:$D$2036, 4, FALSE)</f>
        <v>11615</v>
      </c>
      <c r="BC311" s="6" t="e">
        <f t="array" aca="1" ref="BC311" ca="1">_xludf.IFS(I311&lt;&gt;0, F311/I311, P311&lt;&gt;0, M311/P311, W311&lt;&gt;0, T311/W311, AD311&lt;&gt;0, AA311/AD311, AK311&lt;&gt;0, AH311/AK311, AR311&lt;&gt;0, AO311/AR311, TRUE, 0)</f>
        <v>#NAME?</v>
      </c>
      <c r="BE311" s="6" t="e">
        <f t="shared" ca="1" si="20"/>
        <v>#NAME?</v>
      </c>
      <c r="BF311" s="6" t="e">
        <f t="shared" ca="1" si="21"/>
        <v>#NAME?</v>
      </c>
      <c r="BG311" s="6"/>
      <c r="BH311" s="6">
        <f>VLOOKUP(A311, ALL_AP_DATA!$A$2:$D$3600, 3, FALSE)</f>
        <v>92</v>
      </c>
      <c r="BI311" s="6">
        <f>VLOOKUP(A311, ALL_AP_DATA!$A$2:$E$3600, 5, FALSE)</f>
        <v>199</v>
      </c>
      <c r="BJ311" s="6">
        <f t="shared" si="29"/>
        <v>1.1987951807228916</v>
      </c>
      <c r="BK311" s="6">
        <f t="shared" si="22"/>
        <v>0.55421686746987953</v>
      </c>
    </row>
    <row r="312" spans="1:63" ht="15.75" customHeight="1" x14ac:dyDescent="0.2">
      <c r="A312" s="6" t="s">
        <v>372</v>
      </c>
      <c r="B312" s="6" t="s">
        <v>64</v>
      </c>
      <c r="C312" s="6">
        <v>3</v>
      </c>
      <c r="D312" s="6">
        <v>78</v>
      </c>
      <c r="E312" s="6">
        <v>16</v>
      </c>
      <c r="F312" s="6">
        <v>591</v>
      </c>
      <c r="G312" s="6">
        <v>0.22159999999999999</v>
      </c>
      <c r="H312" s="6">
        <v>0.72729999999999995</v>
      </c>
      <c r="I312" s="6">
        <v>0.74339999999999995</v>
      </c>
      <c r="Q312" s="6">
        <v>2</v>
      </c>
      <c r="R312" s="6">
        <v>9</v>
      </c>
      <c r="S312" s="6">
        <v>10</v>
      </c>
      <c r="T312" s="6">
        <v>472</v>
      </c>
      <c r="U312" s="6">
        <v>2.5600000000000001E-2</v>
      </c>
      <c r="V312" s="6">
        <v>0.45450000000000002</v>
      </c>
      <c r="W312" s="6">
        <v>0.59370000000000001</v>
      </c>
      <c r="X312" s="6">
        <v>23</v>
      </c>
      <c r="Y312" s="6">
        <v>291</v>
      </c>
      <c r="Z312" s="6">
        <v>19</v>
      </c>
      <c r="AA312" s="6">
        <v>731</v>
      </c>
      <c r="AB312" s="6">
        <v>0.82669999999999999</v>
      </c>
      <c r="AC312" s="6">
        <v>0.86360000000000003</v>
      </c>
      <c r="AD312" s="6">
        <v>0.91949999999999998</v>
      </c>
      <c r="AE312" s="6">
        <v>47</v>
      </c>
      <c r="AF312" s="6">
        <v>154</v>
      </c>
      <c r="AG312" s="6">
        <v>20</v>
      </c>
      <c r="AH312" s="6">
        <v>723</v>
      </c>
      <c r="AI312" s="6">
        <v>0.4375</v>
      </c>
      <c r="AJ312" s="6">
        <v>0.90910000000000002</v>
      </c>
      <c r="AK312" s="6">
        <v>0.90939999999999999</v>
      </c>
      <c r="AT312" s="6">
        <f t="shared" si="23"/>
        <v>7.5769230769230766</v>
      </c>
      <c r="AU312" s="6" t="str">
        <f t="shared" si="24"/>
        <v/>
      </c>
      <c r="AV312" s="6">
        <f t="shared" si="25"/>
        <v>52.444444444444443</v>
      </c>
      <c r="AW312" s="7">
        <f t="shared" si="26"/>
        <v>2.5120274914089347</v>
      </c>
      <c r="AX312" s="6">
        <f t="shared" si="27"/>
        <v>4.6948051948051948</v>
      </c>
      <c r="AY312" s="6" t="str">
        <f t="shared" si="28"/>
        <v/>
      </c>
      <c r="BA312" s="6">
        <f>VLOOKUP(A312, ALL_AP_DATA!$A$2:$F$3600, 6, FALSE)</f>
        <v>352</v>
      </c>
      <c r="BB312" s="6">
        <f>VLOOKUP(A312, projmetadata!$A$2:$D$2036, 4, FALSE)</f>
        <v>36143</v>
      </c>
      <c r="BC312" s="6" t="e">
        <f t="array" aca="1" ref="BC312" ca="1">_xludf.IFS(I312&lt;&gt;0, F312/I312, P312&lt;&gt;0, M312/P312, W312&lt;&gt;0, T312/W312, AD312&lt;&gt;0, AA312/AD312, AK312&lt;&gt;0, AH312/AK312, AR312&lt;&gt;0, AO312/AR312, TRUE, 0)</f>
        <v>#NAME?</v>
      </c>
      <c r="BE312" s="6" t="e">
        <f t="shared" ca="1" si="20"/>
        <v>#NAME?</v>
      </c>
      <c r="BF312" s="6" t="e">
        <f t="shared" ca="1" si="21"/>
        <v>#NAME?</v>
      </c>
      <c r="BG312" s="6"/>
      <c r="BH312" s="6">
        <f>VLOOKUP(A312, ALL_AP_DATA!$A$2:$D$3600, 3, FALSE)</f>
        <v>319</v>
      </c>
      <c r="BI312" s="6">
        <f>VLOOKUP(A312, ALL_AP_DATA!$A$2:$E$3600, 5, FALSE)</f>
        <v>795</v>
      </c>
      <c r="BJ312" s="6">
        <f t="shared" si="29"/>
        <v>2.2585227272727271</v>
      </c>
      <c r="BK312" s="6">
        <f t="shared" si="22"/>
        <v>0.90625</v>
      </c>
    </row>
    <row r="313" spans="1:63" ht="15.75" customHeight="1" x14ac:dyDescent="0.2">
      <c r="A313" s="6" t="s">
        <v>373</v>
      </c>
      <c r="B313" s="6" t="s">
        <v>64</v>
      </c>
      <c r="C313" s="6">
        <v>77</v>
      </c>
      <c r="D313" s="6">
        <v>344</v>
      </c>
      <c r="E313" s="6">
        <v>4</v>
      </c>
      <c r="F313" s="6">
        <v>82</v>
      </c>
      <c r="G313" s="6">
        <v>0.23180000000000001</v>
      </c>
      <c r="H313" s="6">
        <v>0.66669999999999996</v>
      </c>
      <c r="I313" s="6">
        <v>9.4299999999999995E-2</v>
      </c>
      <c r="Q313" s="6">
        <v>2</v>
      </c>
      <c r="R313" s="6">
        <v>11</v>
      </c>
      <c r="S313" s="6">
        <v>4</v>
      </c>
      <c r="T313" s="6">
        <v>778</v>
      </c>
      <c r="U313" s="6">
        <v>7.4000000000000003E-3</v>
      </c>
      <c r="V313" s="6">
        <v>0.66669999999999996</v>
      </c>
      <c r="W313" s="6">
        <v>0.89429999999999998</v>
      </c>
      <c r="X313" s="6">
        <v>85</v>
      </c>
      <c r="Y313" s="6">
        <v>739</v>
      </c>
      <c r="Z313" s="6">
        <v>5</v>
      </c>
      <c r="AA313" s="6">
        <v>216</v>
      </c>
      <c r="AB313" s="6">
        <v>0.498</v>
      </c>
      <c r="AC313" s="6">
        <v>0.83330000000000004</v>
      </c>
      <c r="AD313" s="6">
        <v>0.24829999999999999</v>
      </c>
      <c r="AE313" s="6">
        <v>183</v>
      </c>
      <c r="AF313" s="6">
        <v>742</v>
      </c>
      <c r="AG313" s="6">
        <v>6</v>
      </c>
      <c r="AH313" s="6">
        <v>834</v>
      </c>
      <c r="AI313" s="6">
        <v>0.5</v>
      </c>
      <c r="AJ313" s="6">
        <v>1</v>
      </c>
      <c r="AK313" s="6">
        <v>0.95860000000000001</v>
      </c>
      <c r="AT313" s="6">
        <f t="shared" si="23"/>
        <v>0.23837209302325582</v>
      </c>
      <c r="AU313" s="6" t="str">
        <f t="shared" si="24"/>
        <v/>
      </c>
      <c r="AV313" s="6">
        <f t="shared" si="25"/>
        <v>70.727272727272734</v>
      </c>
      <c r="AW313" s="7">
        <f t="shared" si="26"/>
        <v>0.29228687415426252</v>
      </c>
      <c r="AX313" s="6">
        <f t="shared" si="27"/>
        <v>1.1239892183288409</v>
      </c>
      <c r="AY313" s="6" t="str">
        <f t="shared" si="28"/>
        <v/>
      </c>
      <c r="BA313" s="6">
        <f>VLOOKUP(A313, ALL_AP_DATA!$A$2:$F$3600, 6, FALSE)</f>
        <v>1484</v>
      </c>
      <c r="BB313" s="6">
        <f>VLOOKUP(A313, projmetadata!$A$2:$D$2036, 4, FALSE)</f>
        <v>98521</v>
      </c>
      <c r="BC313" s="6" t="e">
        <f t="array" aca="1" ref="BC313" ca="1">_xludf.IFS(I313&lt;&gt;0, F313/I313, P313&lt;&gt;0, M313/P313, W313&lt;&gt;0, T313/W313, AD313&lt;&gt;0, AA313/AD313, AK313&lt;&gt;0, AH313/AK313, AR313&lt;&gt;0, AO313/AR313, TRUE, 0)</f>
        <v>#NAME?</v>
      </c>
      <c r="BE313" s="6" t="e">
        <f t="shared" ca="1" si="20"/>
        <v>#NAME?</v>
      </c>
      <c r="BF313" s="6" t="e">
        <f t="shared" ca="1" si="21"/>
        <v>#NAME?</v>
      </c>
      <c r="BG313" s="6"/>
      <c r="BH313" s="6">
        <f>VLOOKUP(A313, ALL_AP_DATA!$A$2:$D$3600, 3, FALSE)</f>
        <v>1064</v>
      </c>
      <c r="BI313" s="6">
        <f>VLOOKUP(A313, ALL_AP_DATA!$A$2:$E$3600, 5, FALSE)</f>
        <v>870</v>
      </c>
      <c r="BJ313" s="6">
        <f t="shared" si="29"/>
        <v>0.58625336927223715</v>
      </c>
      <c r="BK313" s="6">
        <f t="shared" si="22"/>
        <v>0.71698113207547165</v>
      </c>
    </row>
    <row r="314" spans="1:63" ht="15.75" customHeight="1" x14ac:dyDescent="0.2">
      <c r="A314" s="6" t="s">
        <v>374</v>
      </c>
      <c r="B314" s="6" t="s">
        <v>64</v>
      </c>
      <c r="X314" s="6">
        <v>1</v>
      </c>
      <c r="Y314" s="6">
        <v>21</v>
      </c>
      <c r="Z314" s="6">
        <v>0</v>
      </c>
      <c r="AA314" s="6">
        <v>0</v>
      </c>
      <c r="AB314" s="6">
        <v>0.17069999999999999</v>
      </c>
      <c r="AC314" s="6">
        <v>0</v>
      </c>
      <c r="AD314" s="6">
        <v>0</v>
      </c>
      <c r="AE314" s="6">
        <v>22</v>
      </c>
      <c r="AF314" s="6">
        <v>70</v>
      </c>
      <c r="AG314" s="6">
        <v>1</v>
      </c>
      <c r="AH314" s="6">
        <v>3</v>
      </c>
      <c r="AI314" s="6">
        <v>0.56910000000000005</v>
      </c>
      <c r="AJ314" s="6">
        <v>0.5</v>
      </c>
      <c r="AK314" s="6">
        <v>8.0999999999999996E-3</v>
      </c>
      <c r="AT314" s="6" t="str">
        <f t="shared" si="23"/>
        <v/>
      </c>
      <c r="AU314" s="6" t="str">
        <f t="shared" si="24"/>
        <v/>
      </c>
      <c r="AV314" s="6" t="str">
        <f t="shared" si="25"/>
        <v/>
      </c>
      <c r="AW314" s="7">
        <f t="shared" si="26"/>
        <v>0</v>
      </c>
      <c r="AX314" s="6">
        <f t="shared" si="27"/>
        <v>4.2857142857142858E-2</v>
      </c>
      <c r="AY314" s="6" t="str">
        <f t="shared" si="28"/>
        <v/>
      </c>
      <c r="BA314" s="6">
        <f>VLOOKUP(A314, ALL_AP_DATA!$A$2:$F$3600, 6, FALSE)</f>
        <v>123</v>
      </c>
      <c r="BB314" s="6">
        <f>VLOOKUP(A314, projmetadata!$A$2:$D$2036, 4, FALSE)</f>
        <v>17132</v>
      </c>
      <c r="BC314" s="6" t="e">
        <f t="array" aca="1" ref="BC314" ca="1">_xludf.IFS(I314&lt;&gt;0, F314/I314, P314&lt;&gt;0, M314/P314, W314&lt;&gt;0, T314/W314, AD314&lt;&gt;0, AA314/AD314, AK314&lt;&gt;0, AH314/AK314, AR314&lt;&gt;0, AO314/AR314, TRUE, 0)</f>
        <v>#NAME?</v>
      </c>
      <c r="BE314" s="6" t="e">
        <f t="shared" ca="1" si="20"/>
        <v>#NAME?</v>
      </c>
      <c r="BF314" s="6" t="e">
        <f t="shared" ca="1" si="21"/>
        <v>#NAME?</v>
      </c>
      <c r="BG314" s="6"/>
      <c r="BH314" s="6">
        <f>VLOOKUP(A314, ALL_AP_DATA!$A$2:$D$3600, 3, FALSE)</f>
        <v>73</v>
      </c>
      <c r="BI314" s="6">
        <f>VLOOKUP(A314, ALL_AP_DATA!$A$2:$E$3600, 5, FALSE)</f>
        <v>369</v>
      </c>
      <c r="BJ314" s="6">
        <f t="shared" si="29"/>
        <v>3</v>
      </c>
      <c r="BK314" s="6">
        <f t="shared" si="22"/>
        <v>0.5934959349593496</v>
      </c>
    </row>
    <row r="315" spans="1:63" ht="15.75" customHeight="1" x14ac:dyDescent="0.2">
      <c r="A315" s="6" t="s">
        <v>375</v>
      </c>
      <c r="B315" s="6" t="s">
        <v>61</v>
      </c>
      <c r="Q315" s="6">
        <v>7</v>
      </c>
      <c r="R315" s="6">
        <v>35</v>
      </c>
      <c r="S315" s="6">
        <v>39</v>
      </c>
      <c r="T315" s="6">
        <v>5156</v>
      </c>
      <c r="U315" s="6">
        <v>0.19439999999999999</v>
      </c>
      <c r="V315" s="6">
        <v>0.6</v>
      </c>
      <c r="W315" s="6">
        <v>0.1431</v>
      </c>
      <c r="X315" s="6">
        <v>2</v>
      </c>
      <c r="Y315" s="6">
        <v>55</v>
      </c>
      <c r="Z315" s="6">
        <v>32</v>
      </c>
      <c r="AA315" s="6">
        <v>31402</v>
      </c>
      <c r="AB315" s="6">
        <v>0.30559999999999998</v>
      </c>
      <c r="AC315" s="6">
        <v>0.49230000000000002</v>
      </c>
      <c r="AD315" s="6">
        <v>0.87150000000000005</v>
      </c>
      <c r="AE315" s="6">
        <v>2</v>
      </c>
      <c r="AF315" s="6">
        <v>12</v>
      </c>
      <c r="AG315" s="6">
        <v>21</v>
      </c>
      <c r="AH315" s="6">
        <v>690</v>
      </c>
      <c r="AI315" s="6">
        <v>6.6699999999999995E-2</v>
      </c>
      <c r="AJ315" s="6">
        <v>0.3231</v>
      </c>
      <c r="AK315" s="6">
        <v>1.9199999999999998E-2</v>
      </c>
      <c r="AL315" s="6">
        <v>3</v>
      </c>
      <c r="AM315" s="6">
        <v>18</v>
      </c>
      <c r="AN315" s="6">
        <v>29</v>
      </c>
      <c r="AO315" s="6">
        <v>3132</v>
      </c>
      <c r="AP315" s="6">
        <v>0.1</v>
      </c>
      <c r="AQ315" s="6">
        <v>0.44619999999999999</v>
      </c>
      <c r="AR315" s="6">
        <v>8.6900000000000005E-2</v>
      </c>
      <c r="AT315" s="6" t="str">
        <f t="shared" si="23"/>
        <v/>
      </c>
      <c r="AU315" s="6" t="str">
        <f t="shared" si="24"/>
        <v/>
      </c>
      <c r="AV315" s="6">
        <f t="shared" si="25"/>
        <v>147.31428571428572</v>
      </c>
      <c r="AW315" s="7">
        <f t="shared" si="26"/>
        <v>570.9454545454546</v>
      </c>
      <c r="AX315" s="6">
        <f t="shared" si="27"/>
        <v>57.5</v>
      </c>
      <c r="AY315" s="6">
        <f t="shared" si="28"/>
        <v>174</v>
      </c>
      <c r="BA315" s="6">
        <f>VLOOKUP(A315, ALL_AP_DATA!$A$2:$F$3600, 6, FALSE)</f>
        <v>180</v>
      </c>
      <c r="BB315" s="6">
        <f>VLOOKUP(A315, projmetadata!$A$2:$D$2036, 4, FALSE)</f>
        <v>42398</v>
      </c>
      <c r="BC315" s="6" t="e">
        <f t="array" aca="1" ref="BC315" ca="1">_xludf.IFS(I315&lt;&gt;0, F315/I315, P315&lt;&gt;0, M315/P315, W315&lt;&gt;0, T315/W315, AD315&lt;&gt;0, AA315/AD315, AK315&lt;&gt;0, AH315/AK315, AR315&lt;&gt;0, AO315/AR315, TRUE, 0)</f>
        <v>#NAME?</v>
      </c>
      <c r="BE315" s="6" t="e">
        <f t="shared" ca="1" si="20"/>
        <v>#NAME?</v>
      </c>
      <c r="BF315" s="6" t="e">
        <f t="shared" ca="1" si="21"/>
        <v>#NAME?</v>
      </c>
      <c r="BG315" s="6"/>
      <c r="BH315" s="6">
        <f>VLOOKUP(A315, ALL_AP_DATA!$A$2:$D$3600, 3, FALSE)</f>
        <v>77</v>
      </c>
      <c r="BI315" s="6">
        <f>VLOOKUP(A315, ALL_AP_DATA!$A$2:$E$3600, 5, FALSE)</f>
        <v>36031</v>
      </c>
      <c r="BJ315" s="6">
        <f t="shared" si="29"/>
        <v>200.17222222222222</v>
      </c>
      <c r="BK315" s="6">
        <f t="shared" si="22"/>
        <v>0.42777777777777776</v>
      </c>
    </row>
    <row r="316" spans="1:63" ht="15.75" customHeight="1" x14ac:dyDescent="0.2">
      <c r="A316" s="6" t="s">
        <v>376</v>
      </c>
      <c r="B316" s="6" t="s">
        <v>64</v>
      </c>
      <c r="C316" s="6">
        <v>4</v>
      </c>
      <c r="D316" s="6">
        <v>126</v>
      </c>
      <c r="E316" s="6">
        <v>6</v>
      </c>
      <c r="F316" s="6">
        <v>188</v>
      </c>
      <c r="G316" s="6">
        <v>0.19869999999999999</v>
      </c>
      <c r="H316" s="6">
        <v>1</v>
      </c>
      <c r="I316" s="6">
        <v>0.33100000000000002</v>
      </c>
      <c r="X316" s="6">
        <v>37</v>
      </c>
      <c r="Y316" s="6">
        <v>108</v>
      </c>
      <c r="Z316" s="6">
        <v>2</v>
      </c>
      <c r="AA316" s="6">
        <v>16</v>
      </c>
      <c r="AB316" s="6">
        <v>0.17030000000000001</v>
      </c>
      <c r="AC316" s="6">
        <v>0.33329999999999999</v>
      </c>
      <c r="AD316" s="6">
        <v>2.8199999999999999E-2</v>
      </c>
      <c r="AE316" s="6">
        <v>56</v>
      </c>
      <c r="AF316" s="6">
        <v>256</v>
      </c>
      <c r="AG316" s="6">
        <v>5</v>
      </c>
      <c r="AH316" s="6">
        <v>416</v>
      </c>
      <c r="AI316" s="6">
        <v>0.40379999999999999</v>
      </c>
      <c r="AJ316" s="6">
        <v>0.83330000000000004</v>
      </c>
      <c r="AK316" s="6">
        <v>0.73240000000000005</v>
      </c>
      <c r="AT316" s="6">
        <f t="shared" si="23"/>
        <v>1.4920634920634921</v>
      </c>
      <c r="AU316" s="6" t="str">
        <f t="shared" si="24"/>
        <v/>
      </c>
      <c r="AV316" s="6" t="str">
        <f t="shared" si="25"/>
        <v/>
      </c>
      <c r="AW316" s="7">
        <f t="shared" si="26"/>
        <v>0.14814814814814814</v>
      </c>
      <c r="AX316" s="6">
        <f t="shared" si="27"/>
        <v>1.625</v>
      </c>
      <c r="AY316" s="6" t="str">
        <f t="shared" si="28"/>
        <v/>
      </c>
      <c r="BA316" s="6">
        <f>VLOOKUP(A316, ALL_AP_DATA!$A$2:$F$3600, 6, FALSE)</f>
        <v>634</v>
      </c>
      <c r="BB316" s="6">
        <f>VLOOKUP(A316, projmetadata!$A$2:$D$2036, 4, FALSE)</f>
        <v>67532</v>
      </c>
      <c r="BC316" s="6" t="e">
        <f t="array" aca="1" ref="BC316" ca="1">_xludf.IFS(I316&lt;&gt;0, F316/I316, P316&lt;&gt;0, M316/P316, W316&lt;&gt;0, T316/W316, AD316&lt;&gt;0, AA316/AD316, AK316&lt;&gt;0, AH316/AK316, AR316&lt;&gt;0, AO316/AR316, TRUE, 0)</f>
        <v>#NAME?</v>
      </c>
      <c r="BE316" s="6" t="e">
        <f t="shared" ca="1" si="20"/>
        <v>#NAME?</v>
      </c>
      <c r="BF316" s="6" t="e">
        <f t="shared" ca="1" si="21"/>
        <v>#NAME?</v>
      </c>
      <c r="BG316" s="6"/>
      <c r="BH316" s="6">
        <f>VLOOKUP(A316, ALL_AP_DATA!$A$2:$D$3600, 3, FALSE)</f>
        <v>353</v>
      </c>
      <c r="BI316" s="6">
        <f>VLOOKUP(A316, ALL_AP_DATA!$A$2:$E$3600, 5, FALSE)</f>
        <v>568</v>
      </c>
      <c r="BJ316" s="6">
        <f t="shared" si="29"/>
        <v>0.89589905362776023</v>
      </c>
      <c r="BK316" s="6">
        <f t="shared" si="22"/>
        <v>0.55678233438485802</v>
      </c>
    </row>
    <row r="317" spans="1:63" ht="15.75" customHeight="1" x14ac:dyDescent="0.2">
      <c r="A317" s="6" t="s">
        <v>377</v>
      </c>
      <c r="B317" s="6" t="s">
        <v>64</v>
      </c>
      <c r="C317" s="6">
        <v>7</v>
      </c>
      <c r="D317" s="6">
        <v>22</v>
      </c>
      <c r="E317" s="6">
        <v>45</v>
      </c>
      <c r="F317" s="6">
        <v>1658</v>
      </c>
      <c r="G317" s="6">
        <v>0.1507</v>
      </c>
      <c r="H317" s="6">
        <v>0.68179999999999996</v>
      </c>
      <c r="I317" s="6">
        <v>0.43540000000000001</v>
      </c>
      <c r="J317" s="6">
        <v>2</v>
      </c>
      <c r="K317" s="6">
        <v>15</v>
      </c>
      <c r="L317" s="6">
        <v>51</v>
      </c>
      <c r="M317" s="6">
        <v>2560</v>
      </c>
      <c r="N317" s="6">
        <v>0.1027</v>
      </c>
      <c r="O317" s="6">
        <v>0.77270000000000005</v>
      </c>
      <c r="P317" s="6">
        <v>0.67230000000000001</v>
      </c>
      <c r="Q317" s="6">
        <v>5</v>
      </c>
      <c r="R317" s="6">
        <v>15</v>
      </c>
      <c r="S317" s="6">
        <v>53</v>
      </c>
      <c r="T317" s="6">
        <v>2591</v>
      </c>
      <c r="U317" s="6">
        <v>0.1027</v>
      </c>
      <c r="V317" s="6">
        <v>0.80300000000000005</v>
      </c>
      <c r="W317" s="6">
        <v>0.6804</v>
      </c>
      <c r="X317" s="6">
        <v>9</v>
      </c>
      <c r="Y317" s="6">
        <v>40</v>
      </c>
      <c r="Z317" s="6">
        <v>43</v>
      </c>
      <c r="AA317" s="6">
        <v>2268</v>
      </c>
      <c r="AB317" s="6">
        <v>0.27400000000000002</v>
      </c>
      <c r="AC317" s="6">
        <v>0.65149999999999997</v>
      </c>
      <c r="AD317" s="6">
        <v>0.59560000000000002</v>
      </c>
      <c r="AE317" s="6">
        <v>18</v>
      </c>
      <c r="AF317" s="6">
        <v>40</v>
      </c>
      <c r="AG317" s="6">
        <v>56</v>
      </c>
      <c r="AH317" s="6">
        <v>3066</v>
      </c>
      <c r="AI317" s="6">
        <v>0.27400000000000002</v>
      </c>
      <c r="AJ317" s="6">
        <v>0.84850000000000003</v>
      </c>
      <c r="AK317" s="6">
        <v>0.80510000000000004</v>
      </c>
      <c r="AT317" s="6">
        <f t="shared" si="23"/>
        <v>75.36363636363636</v>
      </c>
      <c r="AU317" s="6">
        <f t="shared" si="24"/>
        <v>170.66666666666666</v>
      </c>
      <c r="AV317" s="6">
        <f t="shared" si="25"/>
        <v>172.73333333333332</v>
      </c>
      <c r="AW317" s="7">
        <f t="shared" si="26"/>
        <v>56.7</v>
      </c>
      <c r="AX317" s="6">
        <f t="shared" si="27"/>
        <v>76.650000000000006</v>
      </c>
      <c r="AY317" s="6" t="str">
        <f t="shared" si="28"/>
        <v/>
      </c>
      <c r="BA317" s="6">
        <f>VLOOKUP(A317, ALL_AP_DATA!$A$2:$F$3600, 6, FALSE)</f>
        <v>146</v>
      </c>
      <c r="BB317" s="6">
        <f>VLOOKUP(A317, projmetadata!$A$2:$D$2036, 4, FALSE)</f>
        <v>16427</v>
      </c>
      <c r="BC317" s="6" t="e">
        <f t="array" aca="1" ref="BC317" ca="1">_xludf.IFS(I317&lt;&gt;0, F317/I317, P317&lt;&gt;0, M317/P317, W317&lt;&gt;0, T317/W317, AD317&lt;&gt;0, AA317/AD317, AK317&lt;&gt;0, AH317/AK317, AR317&lt;&gt;0, AO317/AR317, TRUE, 0)</f>
        <v>#NAME?</v>
      </c>
      <c r="BE317" s="6" t="e">
        <f t="shared" ca="1" si="20"/>
        <v>#NAME?</v>
      </c>
      <c r="BF317" s="6" t="e">
        <f t="shared" ca="1" si="21"/>
        <v>#NAME?</v>
      </c>
      <c r="BG317" s="6"/>
      <c r="BH317" s="6">
        <f>VLOOKUP(A317, ALL_AP_DATA!$A$2:$D$3600, 3, FALSE)</f>
        <v>72</v>
      </c>
      <c r="BI317" s="6">
        <f>VLOOKUP(A317, ALL_AP_DATA!$A$2:$E$3600, 5, FALSE)</f>
        <v>3808</v>
      </c>
      <c r="BJ317" s="6">
        <f t="shared" si="29"/>
        <v>26.082191780821919</v>
      </c>
      <c r="BK317" s="6">
        <f t="shared" si="22"/>
        <v>0.49315068493150682</v>
      </c>
    </row>
    <row r="318" spans="1:63" ht="15.75" customHeight="1" x14ac:dyDescent="0.2">
      <c r="A318" s="6" t="s">
        <v>378</v>
      </c>
      <c r="B318" s="6" t="s">
        <v>64</v>
      </c>
      <c r="C318" s="6">
        <v>8</v>
      </c>
      <c r="D318" s="6">
        <v>23</v>
      </c>
      <c r="E318" s="6">
        <v>48</v>
      </c>
      <c r="F318" s="6">
        <v>3971</v>
      </c>
      <c r="G318" s="6">
        <v>7.7399999999999997E-2</v>
      </c>
      <c r="H318" s="6">
        <v>0.48480000000000001</v>
      </c>
      <c r="I318" s="6">
        <v>0.2964</v>
      </c>
      <c r="J318" s="6">
        <v>1</v>
      </c>
      <c r="K318" s="6">
        <v>10</v>
      </c>
      <c r="L318" s="6">
        <v>33</v>
      </c>
      <c r="M318" s="6">
        <v>4064</v>
      </c>
      <c r="N318" s="6">
        <v>3.3700000000000001E-2</v>
      </c>
      <c r="O318" s="6">
        <v>0.33329999999999999</v>
      </c>
      <c r="P318" s="6">
        <v>0.30330000000000001</v>
      </c>
      <c r="Q318" s="6">
        <v>11</v>
      </c>
      <c r="R318" s="6">
        <v>44</v>
      </c>
      <c r="S318" s="6">
        <v>69</v>
      </c>
      <c r="T318" s="6">
        <v>10445</v>
      </c>
      <c r="U318" s="6">
        <v>0.14810000000000001</v>
      </c>
      <c r="V318" s="6">
        <v>0.69699999999999995</v>
      </c>
      <c r="W318" s="6">
        <v>0.77949999999999997</v>
      </c>
      <c r="X318" s="6">
        <v>2</v>
      </c>
      <c r="Y318" s="6">
        <v>27</v>
      </c>
      <c r="Z318" s="6">
        <v>14</v>
      </c>
      <c r="AA318" s="6">
        <v>866</v>
      </c>
      <c r="AB318" s="6">
        <v>9.0899999999999995E-2</v>
      </c>
      <c r="AC318" s="6">
        <v>0.1414</v>
      </c>
      <c r="AD318" s="6">
        <v>6.4600000000000005E-2</v>
      </c>
      <c r="AE318" s="6">
        <v>8</v>
      </c>
      <c r="AF318" s="6">
        <v>38</v>
      </c>
      <c r="AG318" s="6">
        <v>41</v>
      </c>
      <c r="AH318" s="6">
        <v>5690</v>
      </c>
      <c r="AI318" s="6">
        <v>0.12790000000000001</v>
      </c>
      <c r="AJ318" s="6">
        <v>0.41410000000000002</v>
      </c>
      <c r="AK318" s="6">
        <v>0.42470000000000002</v>
      </c>
      <c r="AT318" s="6">
        <f t="shared" si="23"/>
        <v>172.65217391304347</v>
      </c>
      <c r="AU318" s="6">
        <f t="shared" si="24"/>
        <v>406.4</v>
      </c>
      <c r="AV318" s="6">
        <f t="shared" si="25"/>
        <v>237.38636363636363</v>
      </c>
      <c r="AW318" s="7">
        <f t="shared" si="26"/>
        <v>32.074074074074076</v>
      </c>
      <c r="AX318" s="6">
        <f t="shared" si="27"/>
        <v>149.73684210526315</v>
      </c>
      <c r="AY318" s="6" t="str">
        <f t="shared" si="28"/>
        <v/>
      </c>
      <c r="BA318" s="6">
        <f>VLOOKUP(A318, ALL_AP_DATA!$A$2:$F$3600, 6, FALSE)</f>
        <v>297</v>
      </c>
      <c r="BB318" s="6">
        <f>VLOOKUP(A318, projmetadata!$A$2:$D$2036, 4, FALSE)</f>
        <v>36823</v>
      </c>
      <c r="BC318" s="6" t="e">
        <f t="array" aca="1" ref="BC318" ca="1">_xludf.IFS(I318&lt;&gt;0, F318/I318, P318&lt;&gt;0, M318/P318, W318&lt;&gt;0, T318/W318, AD318&lt;&gt;0, AA318/AD318, AK318&lt;&gt;0, AH318/AK318, AR318&lt;&gt;0, AO318/AR318, TRUE, 0)</f>
        <v>#NAME?</v>
      </c>
      <c r="BE318" s="6" t="e">
        <f t="shared" ca="1" si="20"/>
        <v>#NAME?</v>
      </c>
      <c r="BF318" s="6" t="e">
        <f t="shared" ca="1" si="21"/>
        <v>#NAME?</v>
      </c>
      <c r="BG318" s="6"/>
      <c r="BH318" s="6">
        <f>VLOOKUP(A318, ALL_AP_DATA!$A$2:$D$3600, 3, FALSE)</f>
        <v>90</v>
      </c>
      <c r="BI318" s="6">
        <f>VLOOKUP(A318, ALL_AP_DATA!$A$2:$E$3600, 5, FALSE)</f>
        <v>13399</v>
      </c>
      <c r="BJ318" s="6">
        <f t="shared" si="29"/>
        <v>45.114478114478118</v>
      </c>
      <c r="BK318" s="6">
        <f t="shared" si="22"/>
        <v>0.30303030303030304</v>
      </c>
    </row>
    <row r="319" spans="1:63" ht="15.75" customHeight="1" x14ac:dyDescent="0.2">
      <c r="A319" s="6" t="s">
        <v>379</v>
      </c>
      <c r="B319" s="6" t="s">
        <v>61</v>
      </c>
      <c r="X319" s="6">
        <v>1</v>
      </c>
      <c r="Y319" s="6">
        <v>5</v>
      </c>
      <c r="Z319" s="6">
        <v>5</v>
      </c>
      <c r="AA319" s="6">
        <v>54</v>
      </c>
      <c r="AB319" s="6">
        <v>1.9900000000000001E-2</v>
      </c>
      <c r="AC319" s="6">
        <v>0.55559999999999998</v>
      </c>
      <c r="AD319" s="6">
        <v>0.3034</v>
      </c>
      <c r="AT319" s="6" t="str">
        <f t="shared" si="23"/>
        <v/>
      </c>
      <c r="AU319" s="6" t="str">
        <f t="shared" si="24"/>
        <v/>
      </c>
      <c r="AV319" s="6" t="str">
        <f t="shared" si="25"/>
        <v/>
      </c>
      <c r="AW319" s="7">
        <f t="shared" si="26"/>
        <v>10.8</v>
      </c>
      <c r="AX319" s="6" t="str">
        <f t="shared" si="27"/>
        <v/>
      </c>
      <c r="AY319" s="6" t="str">
        <f t="shared" si="28"/>
        <v/>
      </c>
      <c r="BA319" s="6">
        <f>VLOOKUP(A319, ALL_AP_DATA!$A$2:$F$3600, 6, FALSE)</f>
        <v>251</v>
      </c>
      <c r="BB319" s="6">
        <f>VLOOKUP(A319, projmetadata!$A$2:$D$2036, 4, FALSE)</f>
        <v>41185</v>
      </c>
      <c r="BC319" s="6" t="e">
        <f t="array" aca="1" ref="BC319" ca="1">_xludf.IFS(I319&lt;&gt;0, F319/I319, P319&lt;&gt;0, M319/P319, W319&lt;&gt;0, T319/W319, AD319&lt;&gt;0, AA319/AD319, AK319&lt;&gt;0, AH319/AK319, AR319&lt;&gt;0, AO319/AR319, TRUE, 0)</f>
        <v>#NAME?</v>
      </c>
      <c r="BE319" s="6" t="e">
        <f t="shared" ca="1" si="20"/>
        <v>#NAME?</v>
      </c>
      <c r="BF319" s="6" t="e">
        <f t="shared" ca="1" si="21"/>
        <v>#NAME?</v>
      </c>
      <c r="BG319" s="6"/>
      <c r="BH319" s="6">
        <f>VLOOKUP(A319, ALL_AP_DATA!$A$2:$D$3600, 3, FALSE)</f>
        <v>5</v>
      </c>
      <c r="BI319" s="6">
        <f>VLOOKUP(A319, ALL_AP_DATA!$A$2:$E$3600, 5, FALSE)</f>
        <v>178</v>
      </c>
      <c r="BJ319" s="6">
        <f t="shared" si="29"/>
        <v>0.70916334661354585</v>
      </c>
      <c r="BK319" s="6">
        <f t="shared" si="22"/>
        <v>1.9920318725099601E-2</v>
      </c>
    </row>
    <row r="320" spans="1:63" ht="15.75" customHeight="1" x14ac:dyDescent="0.2">
      <c r="A320" s="6" t="s">
        <v>380</v>
      </c>
      <c r="B320" s="6" t="s">
        <v>64</v>
      </c>
      <c r="C320" s="6">
        <v>12</v>
      </c>
      <c r="D320" s="6">
        <v>103</v>
      </c>
      <c r="E320" s="6">
        <v>39</v>
      </c>
      <c r="F320" s="6">
        <v>1801</v>
      </c>
      <c r="G320" s="6">
        <v>0.14630000000000001</v>
      </c>
      <c r="H320" s="6">
        <v>0.44319999999999998</v>
      </c>
      <c r="I320" s="6">
        <v>0.20710000000000001</v>
      </c>
      <c r="J320" s="6">
        <v>1</v>
      </c>
      <c r="K320" s="6">
        <v>13</v>
      </c>
      <c r="L320" s="6">
        <v>7</v>
      </c>
      <c r="M320" s="6">
        <v>1717</v>
      </c>
      <c r="N320" s="6">
        <v>1.8499999999999999E-2</v>
      </c>
      <c r="O320" s="6">
        <v>7.9500000000000001E-2</v>
      </c>
      <c r="P320" s="6">
        <v>0.19750000000000001</v>
      </c>
      <c r="Q320" s="6">
        <v>13</v>
      </c>
      <c r="R320" s="6">
        <v>74</v>
      </c>
      <c r="S320" s="6">
        <v>50</v>
      </c>
      <c r="T320" s="6">
        <v>6267</v>
      </c>
      <c r="U320" s="6">
        <v>0.1051</v>
      </c>
      <c r="V320" s="6">
        <v>0.56820000000000004</v>
      </c>
      <c r="W320" s="6">
        <v>0.7208</v>
      </c>
      <c r="X320" s="6">
        <v>20</v>
      </c>
      <c r="Y320" s="6">
        <v>160</v>
      </c>
      <c r="Z320" s="6">
        <v>46</v>
      </c>
      <c r="AA320" s="6">
        <v>1808</v>
      </c>
      <c r="AB320" s="6">
        <v>0.2273</v>
      </c>
      <c r="AC320" s="6">
        <v>0.52270000000000005</v>
      </c>
      <c r="AD320" s="6">
        <v>0.2079</v>
      </c>
      <c r="AE320" s="6">
        <v>60</v>
      </c>
      <c r="AF320" s="6">
        <v>364</v>
      </c>
      <c r="AG320" s="6">
        <v>75</v>
      </c>
      <c r="AH320" s="6">
        <v>4861</v>
      </c>
      <c r="AI320" s="6">
        <v>0.51700000000000002</v>
      </c>
      <c r="AJ320" s="6">
        <v>0.85229999999999995</v>
      </c>
      <c r="AK320" s="6">
        <v>0.55910000000000004</v>
      </c>
      <c r="AT320" s="6">
        <f t="shared" si="23"/>
        <v>17.485436893203882</v>
      </c>
      <c r="AU320" s="6">
        <f t="shared" si="24"/>
        <v>132.07692307692307</v>
      </c>
      <c r="AV320" s="6">
        <f t="shared" si="25"/>
        <v>84.689189189189193</v>
      </c>
      <c r="AW320" s="7">
        <f t="shared" si="26"/>
        <v>11.3</v>
      </c>
      <c r="AX320" s="6">
        <f t="shared" si="27"/>
        <v>13.354395604395604</v>
      </c>
      <c r="AY320" s="6" t="str">
        <f t="shared" si="28"/>
        <v/>
      </c>
      <c r="BA320" s="6">
        <f>VLOOKUP(A320, ALL_AP_DATA!$A$2:$F$3600, 6, FALSE)</f>
        <v>704</v>
      </c>
      <c r="BB320" s="6">
        <f>VLOOKUP(A320, projmetadata!$A$2:$D$2036, 4, FALSE)</f>
        <v>82896</v>
      </c>
      <c r="BC320" s="6" t="e">
        <f t="array" aca="1" ref="BC320" ca="1">_xludf.IFS(I320&lt;&gt;0, F320/I320, P320&lt;&gt;0, M320/P320, W320&lt;&gt;0, T320/W320, AD320&lt;&gt;0, AA320/AD320, AK320&lt;&gt;0, AH320/AK320, AR320&lt;&gt;0, AO320/AR320, TRUE, 0)</f>
        <v>#NAME?</v>
      </c>
      <c r="BE320" s="6" t="e">
        <f t="shared" ca="1" si="20"/>
        <v>#NAME?</v>
      </c>
      <c r="BF320" s="6" t="e">
        <f t="shared" ca="1" si="21"/>
        <v>#NAME?</v>
      </c>
      <c r="BG320" s="6"/>
      <c r="BH320" s="6">
        <f>VLOOKUP(A320, ALL_AP_DATA!$A$2:$D$3600, 3, FALSE)</f>
        <v>481</v>
      </c>
      <c r="BI320" s="6">
        <f>VLOOKUP(A320, ALL_AP_DATA!$A$2:$E$3600, 5, FALSE)</f>
        <v>8695</v>
      </c>
      <c r="BJ320" s="6">
        <f t="shared" si="29"/>
        <v>12.350852272727273</v>
      </c>
      <c r="BK320" s="6">
        <f t="shared" si="22"/>
        <v>0.68323863636363635</v>
      </c>
    </row>
    <row r="321" spans="1:63" ht="15.75" customHeight="1" x14ac:dyDescent="0.2">
      <c r="A321" s="6" t="s">
        <v>381</v>
      </c>
      <c r="B321" s="6" t="s">
        <v>64</v>
      </c>
      <c r="C321" s="6">
        <v>2</v>
      </c>
      <c r="D321" s="6">
        <v>5</v>
      </c>
      <c r="E321" s="6">
        <v>6</v>
      </c>
      <c r="F321" s="6">
        <v>93</v>
      </c>
      <c r="G321" s="6">
        <v>4.1700000000000001E-2</v>
      </c>
      <c r="H321" s="6">
        <v>0.66669999999999996</v>
      </c>
      <c r="I321" s="6">
        <v>0.1051</v>
      </c>
      <c r="Q321" s="6">
        <v>2</v>
      </c>
      <c r="R321" s="6">
        <v>6</v>
      </c>
      <c r="S321" s="6">
        <v>6</v>
      </c>
      <c r="T321" s="6">
        <v>797</v>
      </c>
      <c r="U321" s="6">
        <v>0.05</v>
      </c>
      <c r="V321" s="6">
        <v>0.66669999999999996</v>
      </c>
      <c r="W321" s="6">
        <v>0.90059999999999996</v>
      </c>
      <c r="X321" s="6">
        <v>2</v>
      </c>
      <c r="Y321" s="6">
        <v>26</v>
      </c>
      <c r="Z321" s="6">
        <v>7</v>
      </c>
      <c r="AA321" s="6">
        <v>299</v>
      </c>
      <c r="AB321" s="6">
        <v>0.2167</v>
      </c>
      <c r="AC321" s="6">
        <v>0.77780000000000005</v>
      </c>
      <c r="AD321" s="6">
        <v>0.33789999999999998</v>
      </c>
      <c r="AE321" s="6">
        <v>7</v>
      </c>
      <c r="AF321" s="6">
        <v>19</v>
      </c>
      <c r="AG321" s="6">
        <v>3</v>
      </c>
      <c r="AH321" s="6">
        <v>287</v>
      </c>
      <c r="AI321" s="6">
        <v>0.1583</v>
      </c>
      <c r="AJ321" s="6">
        <v>0.33329999999999999</v>
      </c>
      <c r="AK321" s="6">
        <v>0.32429999999999998</v>
      </c>
      <c r="AT321" s="6">
        <f t="shared" si="23"/>
        <v>18.600000000000001</v>
      </c>
      <c r="AU321" s="6" t="str">
        <f t="shared" si="24"/>
        <v/>
      </c>
      <c r="AV321" s="6">
        <f t="shared" si="25"/>
        <v>132.83333333333334</v>
      </c>
      <c r="AW321" s="7">
        <f t="shared" si="26"/>
        <v>11.5</v>
      </c>
      <c r="AX321" s="6">
        <f t="shared" si="27"/>
        <v>15.105263157894736</v>
      </c>
      <c r="AY321" s="6" t="str">
        <f t="shared" si="28"/>
        <v/>
      </c>
      <c r="BA321" s="6">
        <f>VLOOKUP(A321, ALL_AP_DATA!$A$2:$F$3600, 6, FALSE)</f>
        <v>120</v>
      </c>
      <c r="BB321" s="6">
        <f>VLOOKUP(A321, projmetadata!$A$2:$D$2036, 4, FALSE)</f>
        <v>5743</v>
      </c>
      <c r="BC321" s="6" t="e">
        <f t="array" aca="1" ref="BC321" ca="1">_xludf.IFS(I321&lt;&gt;0, F321/I321, P321&lt;&gt;0, M321/P321, W321&lt;&gt;0, T321/W321, AD321&lt;&gt;0, AA321/AD321, AK321&lt;&gt;0, AH321/AK321, AR321&lt;&gt;0, AO321/AR321, TRUE, 0)</f>
        <v>#NAME?</v>
      </c>
      <c r="BE321" s="6" t="e">
        <f t="shared" ca="1" si="20"/>
        <v>#NAME?</v>
      </c>
      <c r="BF321" s="6" t="e">
        <f t="shared" ca="1" si="21"/>
        <v>#NAME?</v>
      </c>
      <c r="BG321" s="6"/>
      <c r="BH321" s="6">
        <f>VLOOKUP(A321, ALL_AP_DATA!$A$2:$D$3600, 3, FALSE)</f>
        <v>46</v>
      </c>
      <c r="BI321" s="6">
        <f>VLOOKUP(A321, ALL_AP_DATA!$A$2:$E$3600, 5, FALSE)</f>
        <v>885</v>
      </c>
      <c r="BJ321" s="6">
        <f t="shared" si="29"/>
        <v>7.375</v>
      </c>
      <c r="BK321" s="6">
        <f t="shared" si="22"/>
        <v>0.38333333333333336</v>
      </c>
    </row>
    <row r="322" spans="1:63" ht="15.75" customHeight="1" x14ac:dyDescent="0.2">
      <c r="A322" s="6" t="s">
        <v>382</v>
      </c>
      <c r="B322" s="6" t="s">
        <v>64</v>
      </c>
      <c r="C322" s="6">
        <v>2</v>
      </c>
      <c r="D322" s="6">
        <v>5</v>
      </c>
      <c r="E322" s="6">
        <v>3</v>
      </c>
      <c r="F322" s="6">
        <v>172</v>
      </c>
      <c r="G322" s="6">
        <v>1.6E-2</v>
      </c>
      <c r="H322" s="6">
        <v>0.1875</v>
      </c>
      <c r="I322" s="6">
        <v>3.4099999999999998E-2</v>
      </c>
      <c r="Q322" s="6">
        <v>3</v>
      </c>
      <c r="R322" s="6">
        <v>16</v>
      </c>
      <c r="S322" s="6">
        <v>8</v>
      </c>
      <c r="T322" s="6">
        <v>697</v>
      </c>
      <c r="U322" s="6">
        <v>5.1299999999999998E-2</v>
      </c>
      <c r="V322" s="6">
        <v>0.5</v>
      </c>
      <c r="W322" s="6">
        <v>0.13800000000000001</v>
      </c>
      <c r="X322" s="6">
        <v>10</v>
      </c>
      <c r="Y322" s="6">
        <v>140</v>
      </c>
      <c r="Z322" s="6">
        <v>7</v>
      </c>
      <c r="AA322" s="6">
        <v>512</v>
      </c>
      <c r="AB322" s="6">
        <v>0.44869999999999999</v>
      </c>
      <c r="AC322" s="6">
        <v>0.4375</v>
      </c>
      <c r="AD322" s="6">
        <v>0.1014</v>
      </c>
      <c r="AE322" s="6">
        <v>32</v>
      </c>
      <c r="AF322" s="6">
        <v>159</v>
      </c>
      <c r="AG322" s="6">
        <v>14</v>
      </c>
      <c r="AH322" s="6">
        <v>4087</v>
      </c>
      <c r="AI322" s="6">
        <v>0.50960000000000005</v>
      </c>
      <c r="AJ322" s="6">
        <v>0.875</v>
      </c>
      <c r="AK322" s="6">
        <v>0.80910000000000004</v>
      </c>
      <c r="AL322" s="6">
        <v>1</v>
      </c>
      <c r="AM322" s="6">
        <v>16</v>
      </c>
      <c r="AN322" s="6">
        <v>8</v>
      </c>
      <c r="AO322" s="6">
        <v>697</v>
      </c>
      <c r="AP322" s="6">
        <v>5.1299999999999998E-2</v>
      </c>
      <c r="AQ322" s="6">
        <v>0.5</v>
      </c>
      <c r="AR322" s="6">
        <v>0.13800000000000001</v>
      </c>
      <c r="AT322" s="6">
        <f t="shared" si="23"/>
        <v>34.4</v>
      </c>
      <c r="AU322" s="6" t="str">
        <f t="shared" si="24"/>
        <v/>
      </c>
      <c r="AV322" s="6">
        <f t="shared" si="25"/>
        <v>43.5625</v>
      </c>
      <c r="AW322" s="7">
        <f t="shared" si="26"/>
        <v>3.657142857142857</v>
      </c>
      <c r="AX322" s="6">
        <f t="shared" si="27"/>
        <v>25.70440251572327</v>
      </c>
      <c r="AY322" s="6">
        <f t="shared" si="28"/>
        <v>43.5625</v>
      </c>
      <c r="BA322" s="6">
        <f>VLOOKUP(A322, ALL_AP_DATA!$A$2:$F$3600, 6, FALSE)</f>
        <v>312</v>
      </c>
      <c r="BB322" s="6">
        <f>VLOOKUP(A322, projmetadata!$A$2:$D$2036, 4, FALSE)</f>
        <v>22360</v>
      </c>
      <c r="BC322" s="6" t="e">
        <f t="array" aca="1" ref="BC322" ca="1">_xludf.IFS(I322&lt;&gt;0, F322/I322, P322&lt;&gt;0, M322/P322, W322&lt;&gt;0, T322/W322, AD322&lt;&gt;0, AA322/AD322, AK322&lt;&gt;0, AH322/AK322, AR322&lt;&gt;0, AO322/AR322, TRUE, 0)</f>
        <v>#NAME?</v>
      </c>
      <c r="BE322" s="6" t="e">
        <f t="shared" ca="1" si="20"/>
        <v>#NAME?</v>
      </c>
      <c r="BF322" s="6" t="e">
        <f t="shared" ca="1" si="21"/>
        <v>#NAME?</v>
      </c>
      <c r="BG322" s="6"/>
      <c r="BH322" s="6">
        <f>VLOOKUP(A322, ALL_AP_DATA!$A$2:$D$3600, 3, FALSE)</f>
        <v>214</v>
      </c>
      <c r="BI322" s="6">
        <f>VLOOKUP(A322, ALL_AP_DATA!$A$2:$E$3600, 5, FALSE)</f>
        <v>5051</v>
      </c>
      <c r="BJ322" s="6">
        <f t="shared" si="29"/>
        <v>16.189102564102566</v>
      </c>
      <c r="BK322" s="6">
        <f t="shared" si="22"/>
        <v>0.6858974358974359</v>
      </c>
    </row>
    <row r="323" spans="1:63" ht="15.75" customHeight="1" x14ac:dyDescent="0.2">
      <c r="A323" s="6" t="s">
        <v>383</v>
      </c>
      <c r="B323" s="6" t="s">
        <v>64</v>
      </c>
      <c r="C323" s="6">
        <v>46</v>
      </c>
      <c r="D323" s="6">
        <v>284</v>
      </c>
      <c r="E323" s="6">
        <v>85</v>
      </c>
      <c r="F323" s="6">
        <v>3558</v>
      </c>
      <c r="G323" s="6">
        <v>8.8599999999999998E-2</v>
      </c>
      <c r="H323" s="6">
        <v>0.26229999999999998</v>
      </c>
      <c r="I323" s="6">
        <v>4.8599999999999997E-2</v>
      </c>
      <c r="Q323" s="6">
        <v>47</v>
      </c>
      <c r="R323" s="6">
        <v>247</v>
      </c>
      <c r="S323" s="6">
        <v>208</v>
      </c>
      <c r="T323" s="6">
        <v>39631</v>
      </c>
      <c r="U323" s="6">
        <v>7.6999999999999999E-2</v>
      </c>
      <c r="V323" s="6">
        <v>0.64200000000000002</v>
      </c>
      <c r="W323" s="6">
        <v>0.54179999999999995</v>
      </c>
      <c r="X323" s="6">
        <v>130</v>
      </c>
      <c r="Y323" s="6">
        <v>988</v>
      </c>
      <c r="Z323" s="6">
        <v>198</v>
      </c>
      <c r="AA323" s="6">
        <v>26890</v>
      </c>
      <c r="AB323" s="6">
        <v>0.30809999999999998</v>
      </c>
      <c r="AC323" s="6">
        <v>0.61109999999999998</v>
      </c>
      <c r="AD323" s="6">
        <v>0.36759999999999998</v>
      </c>
      <c r="AE323" s="6">
        <v>202</v>
      </c>
      <c r="AF323" s="6">
        <v>1194</v>
      </c>
      <c r="AG323" s="6">
        <v>256</v>
      </c>
      <c r="AH323" s="6">
        <v>42149</v>
      </c>
      <c r="AI323" s="6">
        <v>0.37230000000000002</v>
      </c>
      <c r="AJ323" s="6">
        <v>0.79010000000000002</v>
      </c>
      <c r="AK323" s="6">
        <v>0.57620000000000005</v>
      </c>
      <c r="AT323" s="6">
        <f t="shared" si="23"/>
        <v>12.528169014084508</v>
      </c>
      <c r="AU323" s="6" t="str">
        <f t="shared" si="24"/>
        <v/>
      </c>
      <c r="AV323" s="6">
        <f t="shared" si="25"/>
        <v>160.4493927125506</v>
      </c>
      <c r="AW323" s="7">
        <f t="shared" si="26"/>
        <v>27.2165991902834</v>
      </c>
      <c r="AX323" s="6">
        <f t="shared" si="27"/>
        <v>35.300670016750416</v>
      </c>
      <c r="AY323" s="6" t="str">
        <f t="shared" si="28"/>
        <v/>
      </c>
      <c r="BA323" s="6">
        <f>VLOOKUP(A323, ALL_AP_DATA!$A$2:$F$3600, 6, FALSE)</f>
        <v>3207</v>
      </c>
      <c r="BB323" s="6">
        <f>VLOOKUP(A323, projmetadata!$A$2:$D$2036, 4, FALSE)</f>
        <v>273341</v>
      </c>
      <c r="BC323" s="6" t="e">
        <f t="array" aca="1" ref="BC323" ca="1">_xludf.IFS(I323&lt;&gt;0, F323/I323, P323&lt;&gt;0, M323/P323, W323&lt;&gt;0, T323/W323, AD323&lt;&gt;0, AA323/AD323, AK323&lt;&gt;0, AH323/AK323, AR323&lt;&gt;0, AO323/AR323, TRUE, 0)</f>
        <v>#NAME?</v>
      </c>
      <c r="BE323" s="6" t="e">
        <f t="shared" ca="1" si="20"/>
        <v>#NAME?</v>
      </c>
      <c r="BF323" s="6" t="e">
        <f t="shared" ca="1" si="21"/>
        <v>#NAME?</v>
      </c>
      <c r="BG323" s="6"/>
      <c r="BH323" s="6">
        <f>VLOOKUP(A323, ALL_AP_DATA!$A$2:$D$3600, 3, FALSE)</f>
        <v>1764</v>
      </c>
      <c r="BI323" s="6">
        <f>VLOOKUP(A323, ALL_AP_DATA!$A$2:$E$3600, 5, FALSE)</f>
        <v>73145</v>
      </c>
      <c r="BJ323" s="6">
        <f t="shared" si="29"/>
        <v>22.807920174618022</v>
      </c>
      <c r="BK323" s="6">
        <f t="shared" si="22"/>
        <v>0.55004677268475211</v>
      </c>
    </row>
    <row r="324" spans="1:63" ht="15.75" customHeight="1" x14ac:dyDescent="0.2">
      <c r="A324" s="6" t="s">
        <v>384</v>
      </c>
      <c r="B324" s="6" t="s">
        <v>64</v>
      </c>
      <c r="C324" s="6">
        <v>5</v>
      </c>
      <c r="D324" s="6">
        <v>26</v>
      </c>
      <c r="E324" s="6">
        <v>10</v>
      </c>
      <c r="F324" s="6">
        <v>63</v>
      </c>
      <c r="G324" s="6">
        <v>0.113</v>
      </c>
      <c r="H324" s="6">
        <v>0.55559999999999998</v>
      </c>
      <c r="I324" s="6">
        <v>0.24049999999999999</v>
      </c>
      <c r="Q324" s="6">
        <v>2</v>
      </c>
      <c r="R324" s="6">
        <v>4</v>
      </c>
      <c r="S324" s="6">
        <v>6</v>
      </c>
      <c r="T324" s="6">
        <v>74</v>
      </c>
      <c r="U324" s="6">
        <v>1.7399999999999999E-2</v>
      </c>
      <c r="V324" s="6">
        <v>0.33329999999999999</v>
      </c>
      <c r="W324" s="6">
        <v>0.28239999999999998</v>
      </c>
      <c r="X324" s="6">
        <v>8</v>
      </c>
      <c r="Y324" s="6">
        <v>50</v>
      </c>
      <c r="Z324" s="6">
        <v>14</v>
      </c>
      <c r="AA324" s="6">
        <v>109</v>
      </c>
      <c r="AB324" s="6">
        <v>0.21740000000000001</v>
      </c>
      <c r="AC324" s="6">
        <v>0.77780000000000005</v>
      </c>
      <c r="AD324" s="6">
        <v>0.41599999999999998</v>
      </c>
      <c r="AE324" s="6">
        <v>11</v>
      </c>
      <c r="AF324" s="6">
        <v>54</v>
      </c>
      <c r="AG324" s="6">
        <v>13</v>
      </c>
      <c r="AH324" s="6">
        <v>116</v>
      </c>
      <c r="AI324" s="6">
        <v>0.23480000000000001</v>
      </c>
      <c r="AJ324" s="6">
        <v>0.72219999999999995</v>
      </c>
      <c r="AK324" s="6">
        <v>0.44269999999999998</v>
      </c>
      <c r="AT324" s="6">
        <f t="shared" si="23"/>
        <v>2.4230769230769229</v>
      </c>
      <c r="AU324" s="6" t="str">
        <f t="shared" si="24"/>
        <v/>
      </c>
      <c r="AV324" s="6">
        <f t="shared" si="25"/>
        <v>18.5</v>
      </c>
      <c r="AW324" s="7">
        <f t="shared" si="26"/>
        <v>2.1800000000000002</v>
      </c>
      <c r="AX324" s="6">
        <f t="shared" si="27"/>
        <v>2.1481481481481484</v>
      </c>
      <c r="AY324" s="6" t="str">
        <f t="shared" si="28"/>
        <v/>
      </c>
      <c r="BA324" s="6">
        <f>VLOOKUP(A324, ALL_AP_DATA!$A$2:$F$3600, 6, FALSE)</f>
        <v>230</v>
      </c>
      <c r="BB324" s="6">
        <f>VLOOKUP(A324, projmetadata!$A$2:$D$2036, 4, FALSE)</f>
        <v>17861</v>
      </c>
      <c r="BC324" s="6" t="e">
        <f t="array" aca="1" ref="BC324" ca="1">_xludf.IFS(I324&lt;&gt;0, F324/I324, P324&lt;&gt;0, M324/P324, W324&lt;&gt;0, T324/W324, AD324&lt;&gt;0, AA324/AD324, AK324&lt;&gt;0, AH324/AK324, AR324&lt;&gt;0, AO324/AR324, TRUE, 0)</f>
        <v>#NAME?</v>
      </c>
      <c r="BE324" s="6" t="e">
        <f t="shared" ca="1" si="20"/>
        <v>#NAME?</v>
      </c>
      <c r="BF324" s="6" t="e">
        <f t="shared" ca="1" si="21"/>
        <v>#NAME?</v>
      </c>
      <c r="BG324" s="6"/>
      <c r="BH324" s="6">
        <f>VLOOKUP(A324, ALL_AP_DATA!$A$2:$D$3600, 3, FALSE)</f>
        <v>81</v>
      </c>
      <c r="BI324" s="6">
        <f>VLOOKUP(A324, ALL_AP_DATA!$A$2:$E$3600, 5, FALSE)</f>
        <v>262</v>
      </c>
      <c r="BJ324" s="6">
        <f t="shared" si="29"/>
        <v>1.1391304347826088</v>
      </c>
      <c r="BK324" s="6">
        <f t="shared" si="22"/>
        <v>0.35217391304347828</v>
      </c>
    </row>
    <row r="325" spans="1:63" ht="15.75" customHeight="1" x14ac:dyDescent="0.2">
      <c r="A325" s="6" t="s">
        <v>385</v>
      </c>
      <c r="B325" s="6" t="s">
        <v>61</v>
      </c>
      <c r="C325" s="6">
        <v>3</v>
      </c>
      <c r="D325" s="6">
        <v>7</v>
      </c>
      <c r="E325" s="6">
        <v>1</v>
      </c>
      <c r="F325" s="6">
        <v>2171</v>
      </c>
      <c r="G325" s="6">
        <v>3.3E-3</v>
      </c>
      <c r="H325" s="6">
        <v>1.4E-3</v>
      </c>
      <c r="I325" s="6">
        <v>1.9300000000000001E-2</v>
      </c>
      <c r="J325" s="6">
        <v>18</v>
      </c>
      <c r="K325" s="6">
        <v>122</v>
      </c>
      <c r="L325" s="6">
        <v>522</v>
      </c>
      <c r="M325" s="6">
        <v>72069</v>
      </c>
      <c r="N325" s="6">
        <v>5.7700000000000001E-2</v>
      </c>
      <c r="O325" s="6">
        <v>0.70830000000000004</v>
      </c>
      <c r="P325" s="6">
        <v>0.64190000000000003</v>
      </c>
      <c r="Q325" s="6">
        <v>50</v>
      </c>
      <c r="R325" s="6">
        <v>205</v>
      </c>
      <c r="S325" s="6">
        <v>590</v>
      </c>
      <c r="T325" s="6">
        <v>76274</v>
      </c>
      <c r="U325" s="6">
        <v>9.69E-2</v>
      </c>
      <c r="V325" s="6">
        <v>0.80049999999999999</v>
      </c>
      <c r="W325" s="6">
        <v>0.67930000000000001</v>
      </c>
      <c r="X325" s="6">
        <v>359</v>
      </c>
      <c r="Y325" s="6">
        <v>763</v>
      </c>
      <c r="Z325" s="6">
        <v>570</v>
      </c>
      <c r="AA325" s="6">
        <v>75302</v>
      </c>
      <c r="AB325" s="6">
        <v>0.36080000000000001</v>
      </c>
      <c r="AC325" s="6">
        <v>0.77339999999999998</v>
      </c>
      <c r="AD325" s="6">
        <v>0.67069999999999996</v>
      </c>
      <c r="AE325" s="6">
        <v>60</v>
      </c>
      <c r="AF325" s="6">
        <v>895</v>
      </c>
      <c r="AG325" s="6">
        <v>691</v>
      </c>
      <c r="AH325" s="6">
        <v>93628</v>
      </c>
      <c r="AI325" s="6">
        <v>0.42320000000000002</v>
      </c>
      <c r="AJ325" s="6">
        <v>0.93759999999999999</v>
      </c>
      <c r="AK325" s="6">
        <v>0.83389999999999997</v>
      </c>
      <c r="AL325" s="6">
        <v>11</v>
      </c>
      <c r="AM325" s="6">
        <v>121</v>
      </c>
      <c r="AN325" s="6">
        <v>537</v>
      </c>
      <c r="AO325" s="6">
        <v>69668</v>
      </c>
      <c r="AP325" s="6">
        <v>5.7200000000000001E-2</v>
      </c>
      <c r="AQ325" s="6">
        <v>0.72860000000000003</v>
      </c>
      <c r="AR325" s="6">
        <v>0.62050000000000005</v>
      </c>
      <c r="AT325" s="6">
        <f t="shared" si="23"/>
        <v>310.14285714285717</v>
      </c>
      <c r="AU325" s="6">
        <f t="shared" si="24"/>
        <v>590.72950819672133</v>
      </c>
      <c r="AV325" s="6">
        <f t="shared" si="25"/>
        <v>372.06829268292682</v>
      </c>
      <c r="AW325" s="7">
        <f t="shared" si="26"/>
        <v>98.692005242463964</v>
      </c>
      <c r="AX325" s="6">
        <f t="shared" si="27"/>
        <v>104.6122905027933</v>
      </c>
      <c r="AY325" s="6">
        <f t="shared" si="28"/>
        <v>575.76859504132233</v>
      </c>
      <c r="BA325" s="6">
        <f>VLOOKUP(A325, ALL_AP_DATA!$A$2:$F$3600, 6, FALSE)</f>
        <v>2115</v>
      </c>
      <c r="BB325" s="6">
        <f>VLOOKUP(A325, projmetadata!$A$2:$D$2036, 4, FALSE)</f>
        <v>813037</v>
      </c>
      <c r="BC325" s="6" t="e">
        <f t="array" aca="1" ref="BC325" ca="1">_xludf.IFS(I325&lt;&gt;0, F325/I325, P325&lt;&gt;0, M325/P325, W325&lt;&gt;0, T325/W325, AD325&lt;&gt;0, AA325/AD325, AK325&lt;&gt;0, AH325/AK325, AR325&lt;&gt;0, AO325/AR325, TRUE, 0)</f>
        <v>#NAME?</v>
      </c>
      <c r="BE325" s="6" t="e">
        <f t="shared" ca="1" si="20"/>
        <v>#NAME?</v>
      </c>
      <c r="BF325" s="6" t="e">
        <f t="shared" ca="1" si="21"/>
        <v>#NAME?</v>
      </c>
      <c r="BG325" s="6"/>
      <c r="BH325" s="6">
        <f>VLOOKUP(A325, ALL_AP_DATA!$A$2:$D$3600, 3, FALSE)</f>
        <v>1358</v>
      </c>
      <c r="BI325" s="6">
        <f>VLOOKUP(A325, ALL_AP_DATA!$A$2:$E$3600, 5, FALSE)</f>
        <v>112282</v>
      </c>
      <c r="BJ325" s="6">
        <f t="shared" si="29"/>
        <v>53.088416075650116</v>
      </c>
      <c r="BK325" s="6">
        <f t="shared" si="22"/>
        <v>0.64208037825059106</v>
      </c>
    </row>
    <row r="326" spans="1:63" ht="15.75" customHeight="1" x14ac:dyDescent="0.2">
      <c r="A326" s="6" t="s">
        <v>386</v>
      </c>
      <c r="B326" s="6" t="s">
        <v>64</v>
      </c>
      <c r="C326" s="6">
        <v>1</v>
      </c>
      <c r="D326" s="6">
        <v>190</v>
      </c>
      <c r="E326" s="6">
        <v>0</v>
      </c>
      <c r="F326" s="6">
        <v>0</v>
      </c>
      <c r="G326" s="6">
        <v>0.61890000000000001</v>
      </c>
      <c r="H326" s="6">
        <v>0</v>
      </c>
      <c r="I326" s="6">
        <v>0</v>
      </c>
      <c r="X326" s="6">
        <v>29</v>
      </c>
      <c r="Y326" s="6">
        <v>245</v>
      </c>
      <c r="Z326" s="6">
        <v>0</v>
      </c>
      <c r="AA326" s="6">
        <v>0</v>
      </c>
      <c r="AB326" s="6">
        <v>0.79800000000000004</v>
      </c>
      <c r="AC326" s="6">
        <v>0</v>
      </c>
      <c r="AD326" s="6">
        <v>0</v>
      </c>
      <c r="AE326" s="6">
        <v>38</v>
      </c>
      <c r="AF326" s="6">
        <v>169</v>
      </c>
      <c r="AG326" s="6">
        <v>0</v>
      </c>
      <c r="AH326" s="6">
        <v>0</v>
      </c>
      <c r="AI326" s="6">
        <v>0.55049999999999999</v>
      </c>
      <c r="AJ326" s="6">
        <v>0</v>
      </c>
      <c r="AK326" s="6">
        <v>0</v>
      </c>
      <c r="AT326" s="6">
        <f t="shared" si="23"/>
        <v>0</v>
      </c>
      <c r="AU326" s="6" t="str">
        <f t="shared" si="24"/>
        <v/>
      </c>
      <c r="AV326" s="6" t="str">
        <f t="shared" si="25"/>
        <v/>
      </c>
      <c r="AW326" s="7">
        <f t="shared" si="26"/>
        <v>0</v>
      </c>
      <c r="AX326" s="6">
        <f t="shared" si="27"/>
        <v>0</v>
      </c>
      <c r="AY326" s="6" t="str">
        <f t="shared" si="28"/>
        <v/>
      </c>
      <c r="BA326" s="6">
        <f>VLOOKUP(A326, ALL_AP_DATA!$A$2:$F$3600, 6, FALSE)</f>
        <v>307</v>
      </c>
      <c r="BB326" s="6">
        <f>VLOOKUP(A326, projmetadata!$A$2:$D$2036, 4, FALSE)</f>
        <v>23389</v>
      </c>
      <c r="BC326" s="6" t="e">
        <f t="array" aca="1" ref="BC326" ca="1">_xludf.IFS(I326&lt;&gt;0, F326/I326, P326&lt;&gt;0, M326/P326, W326&lt;&gt;0, T326/W326, AD326&lt;&gt;0, AA326/AD326, AK326&lt;&gt;0, AH326/AK326, AR326&lt;&gt;0, AO326/AR326, TRUE, 0)</f>
        <v>#NAME?</v>
      </c>
      <c r="BE326" s="6" t="e">
        <f t="shared" ca="1" si="20"/>
        <v>#NAME?</v>
      </c>
      <c r="BF326" s="6" t="e">
        <f t="shared" ca="1" si="21"/>
        <v>#NAME?</v>
      </c>
      <c r="BG326" s="6"/>
      <c r="BH326" s="6">
        <f>VLOOKUP(A326, ALL_AP_DATA!$A$2:$D$3600, 3, FALSE)</f>
        <v>267</v>
      </c>
      <c r="BI326" s="6">
        <f>VLOOKUP(A326, ALL_AP_DATA!$A$2:$E$3600, 5, FALSE)</f>
        <v>0</v>
      </c>
      <c r="BJ326" s="6">
        <f t="shared" si="29"/>
        <v>0</v>
      </c>
      <c r="BK326" s="6">
        <f t="shared" si="22"/>
        <v>0.86970684039087953</v>
      </c>
    </row>
    <row r="327" spans="1:63" ht="15.75" customHeight="1" x14ac:dyDescent="0.2">
      <c r="A327" s="6" t="s">
        <v>387</v>
      </c>
      <c r="B327" s="6" t="s">
        <v>64</v>
      </c>
      <c r="C327" s="6">
        <v>25</v>
      </c>
      <c r="D327" s="6">
        <v>312</v>
      </c>
      <c r="E327" s="6">
        <v>4</v>
      </c>
      <c r="F327" s="6">
        <v>33</v>
      </c>
      <c r="G327" s="6">
        <v>0.33229999999999998</v>
      </c>
      <c r="H327" s="6">
        <v>1</v>
      </c>
      <c r="I327" s="6">
        <v>1</v>
      </c>
      <c r="X327" s="6">
        <v>27</v>
      </c>
      <c r="Y327" s="6">
        <v>318</v>
      </c>
      <c r="Z327" s="6">
        <v>4</v>
      </c>
      <c r="AA327" s="6">
        <v>33</v>
      </c>
      <c r="AB327" s="6">
        <v>0.3387</v>
      </c>
      <c r="AC327" s="6">
        <v>1</v>
      </c>
      <c r="AD327" s="6">
        <v>1</v>
      </c>
      <c r="AE327" s="6">
        <v>72</v>
      </c>
      <c r="AF327" s="6">
        <v>280</v>
      </c>
      <c r="AG327" s="6">
        <v>3</v>
      </c>
      <c r="AH327" s="6">
        <v>23</v>
      </c>
      <c r="AI327" s="6">
        <v>0.29820000000000002</v>
      </c>
      <c r="AJ327" s="6">
        <v>0.75</v>
      </c>
      <c r="AK327" s="6">
        <v>0.69699999999999995</v>
      </c>
      <c r="AT327" s="6">
        <f t="shared" si="23"/>
        <v>0.10576923076923077</v>
      </c>
      <c r="AU327" s="6" t="str">
        <f t="shared" si="24"/>
        <v/>
      </c>
      <c r="AV327" s="6" t="str">
        <f t="shared" si="25"/>
        <v/>
      </c>
      <c r="AW327" s="7">
        <f t="shared" si="26"/>
        <v>0.10377358490566038</v>
      </c>
      <c r="AX327" s="6">
        <f t="shared" si="27"/>
        <v>8.2142857142857142E-2</v>
      </c>
      <c r="AY327" s="6" t="str">
        <f t="shared" si="28"/>
        <v/>
      </c>
      <c r="BA327" s="6">
        <f>VLOOKUP(A327, ALL_AP_DATA!$A$2:$F$3600, 6, FALSE)</f>
        <v>939</v>
      </c>
      <c r="BB327" s="6">
        <f>VLOOKUP(A327, projmetadata!$A$2:$D$2036, 4, FALSE)</f>
        <v>136789</v>
      </c>
      <c r="BC327" s="6" t="e">
        <f t="array" aca="1" ref="BC327" ca="1">_xludf.IFS(I327&lt;&gt;0, F327/I327, P327&lt;&gt;0, M327/P327, W327&lt;&gt;0, T327/W327, AD327&lt;&gt;0, AA327/AD327, AK327&lt;&gt;0, AH327/AK327, AR327&lt;&gt;0, AO327/AR327, TRUE, 0)</f>
        <v>#NAME?</v>
      </c>
      <c r="BE327" s="6" t="e">
        <f t="shared" ca="1" si="20"/>
        <v>#NAME?</v>
      </c>
      <c r="BF327" s="6" t="e">
        <f t="shared" ca="1" si="21"/>
        <v>#NAME?</v>
      </c>
      <c r="BG327" s="6"/>
      <c r="BH327" s="6">
        <f>VLOOKUP(A327, ALL_AP_DATA!$A$2:$D$3600, 3, FALSE)</f>
        <v>520</v>
      </c>
      <c r="BI327" s="6">
        <f>VLOOKUP(A327, ALL_AP_DATA!$A$2:$E$3600, 5, FALSE)</f>
        <v>33</v>
      </c>
      <c r="BJ327" s="6">
        <f t="shared" si="29"/>
        <v>3.5143769968051117E-2</v>
      </c>
      <c r="BK327" s="6">
        <f t="shared" si="22"/>
        <v>0.55378061767838127</v>
      </c>
    </row>
    <row r="328" spans="1:63" ht="15.75" customHeight="1" x14ac:dyDescent="0.2">
      <c r="A328" s="6" t="s">
        <v>388</v>
      </c>
      <c r="B328" s="6" t="s">
        <v>64</v>
      </c>
      <c r="C328" s="6">
        <v>1</v>
      </c>
      <c r="D328" s="6">
        <v>3</v>
      </c>
      <c r="E328" s="6">
        <v>8</v>
      </c>
      <c r="F328" s="6">
        <v>320</v>
      </c>
      <c r="G328" s="6">
        <v>2.63E-2</v>
      </c>
      <c r="H328" s="6">
        <v>0.30769999999999997</v>
      </c>
      <c r="I328" s="6">
        <v>9.8900000000000002E-2</v>
      </c>
      <c r="Q328" s="6">
        <v>7</v>
      </c>
      <c r="R328" s="6">
        <v>24</v>
      </c>
      <c r="S328" s="6">
        <v>20</v>
      </c>
      <c r="T328" s="6">
        <v>2405</v>
      </c>
      <c r="U328" s="6">
        <v>0.21049999999999999</v>
      </c>
      <c r="V328" s="6">
        <v>0.76919999999999999</v>
      </c>
      <c r="W328" s="6">
        <v>0.74339999999999995</v>
      </c>
      <c r="X328" s="6">
        <v>3</v>
      </c>
      <c r="Y328" s="6">
        <v>31</v>
      </c>
      <c r="Z328" s="6">
        <v>16</v>
      </c>
      <c r="AA328" s="6">
        <v>1276</v>
      </c>
      <c r="AB328" s="6">
        <v>0.27189999999999998</v>
      </c>
      <c r="AC328" s="6">
        <v>0.61539999999999995</v>
      </c>
      <c r="AD328" s="6">
        <v>0.39439999999999997</v>
      </c>
      <c r="AE328" s="6">
        <v>2</v>
      </c>
      <c r="AF328" s="6">
        <v>19</v>
      </c>
      <c r="AG328" s="6">
        <v>16</v>
      </c>
      <c r="AH328" s="6">
        <v>399</v>
      </c>
      <c r="AI328" s="6">
        <v>0.16669999999999999</v>
      </c>
      <c r="AJ328" s="6">
        <v>0.61539999999999995</v>
      </c>
      <c r="AK328" s="6">
        <v>0.12330000000000001</v>
      </c>
      <c r="AT328" s="6">
        <f t="shared" si="23"/>
        <v>106.66666666666667</v>
      </c>
      <c r="AU328" s="6" t="str">
        <f t="shared" si="24"/>
        <v/>
      </c>
      <c r="AV328" s="6">
        <f t="shared" si="25"/>
        <v>100.20833333333333</v>
      </c>
      <c r="AW328" s="7">
        <f t="shared" si="26"/>
        <v>41.161290322580648</v>
      </c>
      <c r="AX328" s="6">
        <f t="shared" si="27"/>
        <v>21</v>
      </c>
      <c r="AY328" s="6" t="str">
        <f t="shared" si="28"/>
        <v/>
      </c>
      <c r="BA328" s="6">
        <f>VLOOKUP(A328, ALL_AP_DATA!$A$2:$F$3600, 6, FALSE)</f>
        <v>114</v>
      </c>
      <c r="BB328" s="6">
        <f>VLOOKUP(A328, projmetadata!$A$2:$D$2036, 4, FALSE)</f>
        <v>4960</v>
      </c>
      <c r="BC328" s="6" t="e">
        <f t="array" aca="1" ref="BC328" ca="1">_xludf.IFS(I328&lt;&gt;0, F328/I328, P328&lt;&gt;0, M328/P328, W328&lt;&gt;0, T328/W328, AD328&lt;&gt;0, AA328/AD328, AK328&lt;&gt;0, AH328/AK328, AR328&lt;&gt;0, AO328/AR328, TRUE, 0)</f>
        <v>#NAME?</v>
      </c>
      <c r="BE328" s="6" t="e">
        <f t="shared" ca="1" si="20"/>
        <v>#NAME?</v>
      </c>
      <c r="BF328" s="6" t="e">
        <f t="shared" ca="1" si="21"/>
        <v>#NAME?</v>
      </c>
      <c r="BG328" s="6"/>
      <c r="BH328" s="6">
        <f>VLOOKUP(A328, ALL_AP_DATA!$A$2:$D$3600, 3, FALSE)</f>
        <v>60</v>
      </c>
      <c r="BI328" s="6">
        <f>VLOOKUP(A328, ALL_AP_DATA!$A$2:$E$3600, 5, FALSE)</f>
        <v>3235</v>
      </c>
      <c r="BJ328" s="6">
        <f t="shared" si="29"/>
        <v>28.37719298245614</v>
      </c>
      <c r="BK328" s="6">
        <f t="shared" si="22"/>
        <v>0.52631578947368418</v>
      </c>
    </row>
    <row r="329" spans="1:63" ht="15.75" customHeight="1" x14ac:dyDescent="0.2">
      <c r="A329" s="6" t="s">
        <v>389</v>
      </c>
      <c r="B329" s="6" t="s">
        <v>61</v>
      </c>
      <c r="C329" s="6">
        <v>5</v>
      </c>
      <c r="D329" s="6">
        <v>52</v>
      </c>
      <c r="E329" s="6">
        <v>456</v>
      </c>
      <c r="F329" s="6">
        <v>16261</v>
      </c>
      <c r="G329" s="6">
        <v>4.8399999999999999E-2</v>
      </c>
      <c r="H329" s="6">
        <v>0.33500000000000002</v>
      </c>
      <c r="I329" s="6">
        <v>0.25</v>
      </c>
      <c r="J329" s="6">
        <v>8</v>
      </c>
      <c r="K329" s="6">
        <v>54</v>
      </c>
      <c r="L329" s="6">
        <v>593</v>
      </c>
      <c r="M329" s="6">
        <v>29893</v>
      </c>
      <c r="N329" s="6">
        <v>5.0200000000000002E-2</v>
      </c>
      <c r="O329" s="6">
        <v>0.43569999999999998</v>
      </c>
      <c r="P329" s="6">
        <v>0.45960000000000001</v>
      </c>
      <c r="Q329" s="6">
        <v>38</v>
      </c>
      <c r="R329" s="6">
        <v>181</v>
      </c>
      <c r="S329" s="6">
        <v>949</v>
      </c>
      <c r="T329" s="6">
        <v>47671</v>
      </c>
      <c r="U329" s="6">
        <v>0.16839999999999999</v>
      </c>
      <c r="V329" s="6">
        <v>0.69730000000000003</v>
      </c>
      <c r="W329" s="6">
        <v>0.7329</v>
      </c>
      <c r="X329" s="6">
        <v>65</v>
      </c>
      <c r="Y329" s="6">
        <v>884</v>
      </c>
      <c r="Z329" s="6">
        <v>1325</v>
      </c>
      <c r="AA329" s="6">
        <v>62784</v>
      </c>
      <c r="AB329" s="6">
        <v>0.82230000000000003</v>
      </c>
      <c r="AC329" s="6">
        <v>0.97350000000000003</v>
      </c>
      <c r="AD329" s="6">
        <v>0.96530000000000005</v>
      </c>
      <c r="AE329" s="6">
        <v>125</v>
      </c>
      <c r="AF329" s="6">
        <v>548</v>
      </c>
      <c r="AG329" s="6">
        <v>1127</v>
      </c>
      <c r="AH329" s="6">
        <v>50182</v>
      </c>
      <c r="AI329" s="6">
        <v>0.50980000000000003</v>
      </c>
      <c r="AJ329" s="6">
        <v>0.82809999999999995</v>
      </c>
      <c r="AK329" s="6">
        <v>0.77149999999999996</v>
      </c>
      <c r="AL329" s="6">
        <v>13</v>
      </c>
      <c r="AM329" s="6">
        <v>88</v>
      </c>
      <c r="AN329" s="6">
        <v>680</v>
      </c>
      <c r="AO329" s="6">
        <v>33836</v>
      </c>
      <c r="AP329" s="6">
        <v>8.1900000000000001E-2</v>
      </c>
      <c r="AQ329" s="6">
        <v>0.49959999999999999</v>
      </c>
      <c r="AR329" s="6">
        <v>0.5202</v>
      </c>
      <c r="AT329" s="6">
        <f t="shared" si="23"/>
        <v>312.71153846153845</v>
      </c>
      <c r="AU329" s="6">
        <f t="shared" si="24"/>
        <v>553.57407407407402</v>
      </c>
      <c r="AV329" s="6">
        <f t="shared" si="25"/>
        <v>263.37569060773478</v>
      </c>
      <c r="AW329" s="7">
        <f t="shared" si="26"/>
        <v>71.022624434389144</v>
      </c>
      <c r="AX329" s="6">
        <f t="shared" si="27"/>
        <v>91.572992700729927</v>
      </c>
      <c r="AY329" s="6">
        <f t="shared" si="28"/>
        <v>384.5</v>
      </c>
      <c r="BA329" s="6">
        <f>VLOOKUP(A329, ALL_AP_DATA!$A$2:$F$3600, 6, FALSE)</f>
        <v>1075</v>
      </c>
      <c r="BB329" s="6">
        <f>VLOOKUP(A329, projmetadata!$A$2:$D$2036, 4, FALSE)</f>
        <v>198296</v>
      </c>
      <c r="BC329" s="6" t="e">
        <f t="array" aca="1" ref="BC329" ca="1">_xludf.IFS(I329&lt;&gt;0, F329/I329, P329&lt;&gt;0, M329/P329, W329&lt;&gt;0, T329/W329, AD329&lt;&gt;0, AA329/AD329, AK329&lt;&gt;0, AH329/AK329, AR329&lt;&gt;0, AO329/AR329, TRUE, 0)</f>
        <v>#NAME?</v>
      </c>
      <c r="BE329" s="6" t="e">
        <f t="shared" ca="1" si="20"/>
        <v>#NAME?</v>
      </c>
      <c r="BF329" s="6" t="e">
        <f t="shared" ca="1" si="21"/>
        <v>#NAME?</v>
      </c>
      <c r="BG329" s="6"/>
      <c r="BH329" s="6">
        <f>VLOOKUP(A329, ALL_AP_DATA!$A$2:$D$3600, 3, FALSE)</f>
        <v>926</v>
      </c>
      <c r="BI329" s="6">
        <f>VLOOKUP(A329, ALL_AP_DATA!$A$2:$E$3600, 5, FALSE)</f>
        <v>65042</v>
      </c>
      <c r="BJ329" s="6">
        <f t="shared" si="29"/>
        <v>60.504186046511627</v>
      </c>
      <c r="BK329" s="6">
        <f t="shared" si="22"/>
        <v>0.86139534883720925</v>
      </c>
    </row>
    <row r="330" spans="1:63" ht="15.75" customHeight="1" x14ac:dyDescent="0.2">
      <c r="A330" s="6" t="s">
        <v>390</v>
      </c>
      <c r="B330" s="6" t="s">
        <v>64</v>
      </c>
      <c r="C330" s="6">
        <v>51</v>
      </c>
      <c r="D330" s="6">
        <v>471</v>
      </c>
      <c r="E330" s="6">
        <v>318</v>
      </c>
      <c r="F330" s="6">
        <v>22812</v>
      </c>
      <c r="G330" s="6">
        <v>8.4699999999999998E-2</v>
      </c>
      <c r="H330" s="6">
        <v>0.37809999999999999</v>
      </c>
      <c r="I330" s="6">
        <v>0.21229999999999999</v>
      </c>
      <c r="J330" s="6">
        <v>4</v>
      </c>
      <c r="K330" s="6">
        <v>45</v>
      </c>
      <c r="L330" s="6">
        <v>169</v>
      </c>
      <c r="M330" s="6">
        <v>10259</v>
      </c>
      <c r="N330" s="6">
        <v>8.0999999999999996E-3</v>
      </c>
      <c r="O330" s="6">
        <v>0.20100000000000001</v>
      </c>
      <c r="P330" s="6">
        <v>9.5500000000000002E-2</v>
      </c>
      <c r="Q330" s="6">
        <v>90</v>
      </c>
      <c r="R330" s="6">
        <v>302</v>
      </c>
      <c r="S330" s="6">
        <v>503</v>
      </c>
      <c r="T330" s="6">
        <v>51196</v>
      </c>
      <c r="U330" s="6">
        <v>5.4300000000000001E-2</v>
      </c>
      <c r="V330" s="6">
        <v>0.59809999999999997</v>
      </c>
      <c r="W330" s="6">
        <v>0.47639999999999999</v>
      </c>
      <c r="X330" s="6">
        <v>133</v>
      </c>
      <c r="Y330" s="6">
        <v>1718</v>
      </c>
      <c r="Z330" s="6">
        <v>490</v>
      </c>
      <c r="AA330" s="6">
        <v>34001</v>
      </c>
      <c r="AB330" s="6">
        <v>0.30880000000000002</v>
      </c>
      <c r="AC330" s="6">
        <v>0.58260000000000001</v>
      </c>
      <c r="AD330" s="6">
        <v>0.31640000000000001</v>
      </c>
      <c r="AE330" s="6">
        <v>408</v>
      </c>
      <c r="AF330" s="6">
        <v>2957</v>
      </c>
      <c r="AG330" s="6">
        <v>679</v>
      </c>
      <c r="AH330" s="6">
        <v>69119</v>
      </c>
      <c r="AI330" s="6">
        <v>0.53149999999999997</v>
      </c>
      <c r="AJ330" s="6">
        <v>0.80740000000000001</v>
      </c>
      <c r="AK330" s="6">
        <v>0.64319999999999999</v>
      </c>
      <c r="AL330" s="6">
        <v>3</v>
      </c>
      <c r="AM330" s="6">
        <v>55</v>
      </c>
      <c r="AN330" s="6">
        <v>170</v>
      </c>
      <c r="AO330" s="6">
        <v>11040</v>
      </c>
      <c r="AP330" s="6">
        <v>9.9000000000000008E-3</v>
      </c>
      <c r="AQ330" s="6">
        <v>0.2021</v>
      </c>
      <c r="AR330" s="6">
        <v>0.1027</v>
      </c>
      <c r="AT330" s="6">
        <f t="shared" si="23"/>
        <v>48.433121019108277</v>
      </c>
      <c r="AU330" s="6">
        <f t="shared" si="24"/>
        <v>227.97777777777779</v>
      </c>
      <c r="AV330" s="6">
        <f t="shared" si="25"/>
        <v>169.52317880794703</v>
      </c>
      <c r="AW330" s="7">
        <f t="shared" si="26"/>
        <v>19.791036088474971</v>
      </c>
      <c r="AX330" s="6">
        <f t="shared" si="27"/>
        <v>23.374704091985119</v>
      </c>
      <c r="AY330" s="6">
        <f t="shared" si="28"/>
        <v>200.72727272727272</v>
      </c>
      <c r="BA330" s="6">
        <f>VLOOKUP(A330, ALL_AP_DATA!$A$2:$F$3600, 6, FALSE)</f>
        <v>5563</v>
      </c>
      <c r="BB330" s="6">
        <f>VLOOKUP(A330, projmetadata!$A$2:$D$2036, 4, FALSE)</f>
        <v>788132</v>
      </c>
      <c r="BC330" s="6" t="e">
        <f t="array" aca="1" ref="BC330" ca="1">_xludf.IFS(I330&lt;&gt;0, F330/I330, P330&lt;&gt;0, M330/P330, W330&lt;&gt;0, T330/W330, AD330&lt;&gt;0, AA330/AD330, AK330&lt;&gt;0, AH330/AK330, AR330&lt;&gt;0, AO330/AR330, TRUE, 0)</f>
        <v>#NAME?</v>
      </c>
      <c r="BE330" s="6" t="e">
        <f t="shared" ca="1" si="20"/>
        <v>#NAME?</v>
      </c>
      <c r="BF330" s="6" t="e">
        <f t="shared" ca="1" si="21"/>
        <v>#NAME?</v>
      </c>
      <c r="BG330" s="6"/>
      <c r="BH330" s="6">
        <f>VLOOKUP(A330, ALL_AP_DATA!$A$2:$D$3600, 3, FALSE)</f>
        <v>3857</v>
      </c>
      <c r="BI330" s="6">
        <f>VLOOKUP(A330, ALL_AP_DATA!$A$2:$E$3600, 5, FALSE)</f>
        <v>107466</v>
      </c>
      <c r="BJ330" s="6">
        <f t="shared" si="29"/>
        <v>19.317993888189825</v>
      </c>
      <c r="BK330" s="6">
        <f t="shared" si="22"/>
        <v>0.69333093654502964</v>
      </c>
    </row>
    <row r="331" spans="1:63" ht="15.75" customHeight="1" x14ac:dyDescent="0.2">
      <c r="A331" s="6" t="s">
        <v>391</v>
      </c>
      <c r="B331" s="6" t="s">
        <v>61</v>
      </c>
      <c r="J331" s="6">
        <v>5</v>
      </c>
      <c r="K331" s="6">
        <v>17</v>
      </c>
      <c r="L331" s="6">
        <v>369</v>
      </c>
      <c r="M331" s="6">
        <v>7219</v>
      </c>
      <c r="N331" s="6">
        <v>0.16669999999999999</v>
      </c>
      <c r="O331" s="6">
        <v>0.60489999999999999</v>
      </c>
      <c r="P331" s="6">
        <v>0.52310000000000001</v>
      </c>
      <c r="Q331" s="6">
        <v>10</v>
      </c>
      <c r="R331" s="6">
        <v>51</v>
      </c>
      <c r="S331" s="6">
        <v>521</v>
      </c>
      <c r="T331" s="6">
        <v>11215</v>
      </c>
      <c r="U331" s="6">
        <v>0.5</v>
      </c>
      <c r="V331" s="6">
        <v>0.85409999999999997</v>
      </c>
      <c r="W331" s="6">
        <v>0.81259999999999999</v>
      </c>
      <c r="X331" s="6">
        <v>1</v>
      </c>
      <c r="Y331" s="6">
        <v>32</v>
      </c>
      <c r="Z331" s="6">
        <v>370</v>
      </c>
      <c r="AA331" s="6">
        <v>7660</v>
      </c>
      <c r="AB331" s="6">
        <v>0.31369999999999998</v>
      </c>
      <c r="AC331" s="6">
        <v>0.60660000000000003</v>
      </c>
      <c r="AD331" s="6">
        <v>0.55500000000000005</v>
      </c>
      <c r="AL331" s="6">
        <v>1</v>
      </c>
      <c r="AM331" s="6">
        <v>31</v>
      </c>
      <c r="AN331" s="6">
        <v>478</v>
      </c>
      <c r="AO331" s="6">
        <v>10479</v>
      </c>
      <c r="AP331" s="6">
        <v>0.3039</v>
      </c>
      <c r="AQ331" s="6">
        <v>0.78359999999999996</v>
      </c>
      <c r="AR331" s="6">
        <v>0.75929999999999997</v>
      </c>
      <c r="AT331" s="6" t="str">
        <f t="shared" si="23"/>
        <v/>
      </c>
      <c r="AU331" s="6">
        <f t="shared" si="24"/>
        <v>424.64705882352939</v>
      </c>
      <c r="AV331" s="6">
        <f t="shared" si="25"/>
        <v>219.90196078431373</v>
      </c>
      <c r="AW331" s="7">
        <f t="shared" si="26"/>
        <v>239.375</v>
      </c>
      <c r="AX331" s="6" t="str">
        <f t="shared" si="27"/>
        <v/>
      </c>
      <c r="AY331" s="6">
        <f t="shared" si="28"/>
        <v>338.03225806451616</v>
      </c>
      <c r="BA331" s="6">
        <f>VLOOKUP(A331, ALL_AP_DATA!$A$2:$F$3600, 6, FALSE)</f>
        <v>102</v>
      </c>
      <c r="BB331" s="6">
        <f>VLOOKUP(A331, projmetadata!$A$2:$D$2036, 4, FALSE)</f>
        <v>37830</v>
      </c>
      <c r="BC331" s="6" t="e">
        <f t="array" aca="1" ref="BC331" ca="1">_xludf.IFS(I331&lt;&gt;0, F331/I331, P331&lt;&gt;0, M331/P331, W331&lt;&gt;0, T331/W331, AD331&lt;&gt;0, AA331/AD331, AK331&lt;&gt;0, AH331/AK331, AR331&lt;&gt;0, AO331/AR331, TRUE, 0)</f>
        <v>#NAME?</v>
      </c>
      <c r="BE331" s="6" t="e">
        <f t="shared" ca="1" si="20"/>
        <v>#NAME?</v>
      </c>
      <c r="BF331" s="6" t="e">
        <f t="shared" ca="1" si="21"/>
        <v>#NAME?</v>
      </c>
      <c r="BG331" s="6"/>
      <c r="BH331" s="6">
        <f>VLOOKUP(A331, ALL_AP_DATA!$A$2:$D$3600, 3, FALSE)</f>
        <v>63</v>
      </c>
      <c r="BI331" s="6">
        <f>VLOOKUP(A331, ALL_AP_DATA!$A$2:$E$3600, 5, FALSE)</f>
        <v>13801</v>
      </c>
      <c r="BJ331" s="6">
        <f t="shared" si="29"/>
        <v>135.30392156862746</v>
      </c>
      <c r="BK331" s="6">
        <f t="shared" si="22"/>
        <v>0.61764705882352944</v>
      </c>
    </row>
    <row r="332" spans="1:63" ht="15.75" customHeight="1" x14ac:dyDescent="0.2">
      <c r="A332" s="6" t="s">
        <v>392</v>
      </c>
      <c r="B332" s="6" t="s">
        <v>64</v>
      </c>
      <c r="C332" s="6">
        <v>94</v>
      </c>
      <c r="D332" s="6">
        <v>485</v>
      </c>
      <c r="E332" s="6">
        <v>352</v>
      </c>
      <c r="F332" s="6">
        <v>25951</v>
      </c>
      <c r="G332" s="6">
        <v>9.1499999999999998E-2</v>
      </c>
      <c r="H332" s="6">
        <v>0.41410000000000002</v>
      </c>
      <c r="I332" s="6">
        <v>0.1694</v>
      </c>
      <c r="J332" s="6">
        <v>3</v>
      </c>
      <c r="K332" s="6">
        <v>36</v>
      </c>
      <c r="L332" s="6">
        <v>83</v>
      </c>
      <c r="M332" s="6">
        <v>11373</v>
      </c>
      <c r="N332" s="6">
        <v>6.7999999999999996E-3</v>
      </c>
      <c r="O332" s="6">
        <v>9.7600000000000006E-2</v>
      </c>
      <c r="P332" s="6">
        <v>7.4200000000000002E-2</v>
      </c>
      <c r="Q332" s="6">
        <v>86</v>
      </c>
      <c r="R332" s="6">
        <v>284</v>
      </c>
      <c r="S332" s="6">
        <v>474</v>
      </c>
      <c r="T332" s="6">
        <v>69990</v>
      </c>
      <c r="U332" s="6">
        <v>5.3600000000000002E-2</v>
      </c>
      <c r="V332" s="6">
        <v>0.55759999999999998</v>
      </c>
      <c r="W332" s="6">
        <v>0.45689999999999997</v>
      </c>
      <c r="X332" s="6">
        <v>167</v>
      </c>
      <c r="Y332" s="6">
        <v>1654</v>
      </c>
      <c r="Z332" s="6">
        <v>377</v>
      </c>
      <c r="AA332" s="6">
        <v>33223</v>
      </c>
      <c r="AB332" s="6">
        <v>0.31209999999999999</v>
      </c>
      <c r="AC332" s="6">
        <v>0.44350000000000001</v>
      </c>
      <c r="AD332" s="6">
        <v>0.21690000000000001</v>
      </c>
      <c r="AE332" s="6">
        <v>405</v>
      </c>
      <c r="AF332" s="6">
        <v>2536</v>
      </c>
      <c r="AG332" s="6">
        <v>713</v>
      </c>
      <c r="AH332" s="6">
        <v>105604</v>
      </c>
      <c r="AI332" s="6">
        <v>0.47849999999999998</v>
      </c>
      <c r="AJ332" s="6">
        <v>0.83879999999999999</v>
      </c>
      <c r="AK332" s="6">
        <v>0.68940000000000001</v>
      </c>
      <c r="AL332" s="6">
        <v>1</v>
      </c>
      <c r="AM332" s="6">
        <v>20</v>
      </c>
      <c r="AN332" s="6">
        <v>52</v>
      </c>
      <c r="AO332" s="6">
        <v>9916</v>
      </c>
      <c r="AP332" s="6">
        <v>3.8E-3</v>
      </c>
      <c r="AQ332" s="6">
        <v>6.1199999999999997E-2</v>
      </c>
      <c r="AR332" s="6">
        <v>6.4699999999999994E-2</v>
      </c>
      <c r="AT332" s="6">
        <f t="shared" si="23"/>
        <v>53.507216494845359</v>
      </c>
      <c r="AU332" s="6">
        <f t="shared" si="24"/>
        <v>315.91666666666669</v>
      </c>
      <c r="AV332" s="6">
        <f t="shared" si="25"/>
        <v>246.44366197183098</v>
      </c>
      <c r="AW332" s="7">
        <f t="shared" si="26"/>
        <v>20.086457073760581</v>
      </c>
      <c r="AX332" s="6">
        <f t="shared" si="27"/>
        <v>41.641955835962143</v>
      </c>
      <c r="AY332" s="6">
        <f t="shared" si="28"/>
        <v>495.8</v>
      </c>
      <c r="BA332" s="6">
        <f>VLOOKUP(A332, ALL_AP_DATA!$A$2:$F$3600, 6, FALSE)</f>
        <v>5300</v>
      </c>
      <c r="BB332" s="6">
        <f>VLOOKUP(A332, projmetadata!$A$2:$D$2036, 4, FALSE)</f>
        <v>705942</v>
      </c>
      <c r="BC332" s="6" t="e">
        <f t="array" aca="1" ref="BC332" ca="1">_xludf.IFS(I332&lt;&gt;0, F332/I332, P332&lt;&gt;0, M332/P332, W332&lt;&gt;0, T332/W332, AD332&lt;&gt;0, AA332/AD332, AK332&lt;&gt;0, AH332/AK332, AR332&lt;&gt;0, AO332/AR332, TRUE, 0)</f>
        <v>#NAME?</v>
      </c>
      <c r="BE332" s="6" t="e">
        <f t="shared" ca="1" si="20"/>
        <v>#NAME?</v>
      </c>
      <c r="BF332" s="6" t="e">
        <f t="shared" ca="1" si="21"/>
        <v>#NAME?</v>
      </c>
      <c r="BG332" s="6"/>
      <c r="BH332" s="6">
        <f>VLOOKUP(A332, ALL_AP_DATA!$A$2:$D$3600, 3, FALSE)</f>
        <v>3242</v>
      </c>
      <c r="BI332" s="6">
        <f>VLOOKUP(A332, ALL_AP_DATA!$A$2:$E$3600, 5, FALSE)</f>
        <v>153179</v>
      </c>
      <c r="BJ332" s="6">
        <f t="shared" si="29"/>
        <v>28.901698113207548</v>
      </c>
      <c r="BK332" s="6">
        <f t="shared" si="22"/>
        <v>0.61169811320754719</v>
      </c>
    </row>
    <row r="333" spans="1:63" ht="15.75" customHeight="1" x14ac:dyDescent="0.2">
      <c r="A333" s="6" t="s">
        <v>393</v>
      </c>
      <c r="B333" s="6" t="s">
        <v>64</v>
      </c>
      <c r="C333" s="6">
        <v>4</v>
      </c>
      <c r="D333" s="6">
        <v>67</v>
      </c>
      <c r="E333" s="6">
        <v>3</v>
      </c>
      <c r="F333" s="6">
        <v>82</v>
      </c>
      <c r="G333" s="6">
        <v>0.33329999999999999</v>
      </c>
      <c r="H333" s="6">
        <v>0.375</v>
      </c>
      <c r="I333" s="6">
        <v>8.6900000000000005E-2</v>
      </c>
      <c r="X333" s="6">
        <v>1</v>
      </c>
      <c r="Y333" s="6">
        <v>13</v>
      </c>
      <c r="Z333" s="6">
        <v>4</v>
      </c>
      <c r="AA333" s="6">
        <v>12</v>
      </c>
      <c r="AB333" s="6">
        <v>6.4699999999999994E-2</v>
      </c>
      <c r="AC333" s="6">
        <v>0.5</v>
      </c>
      <c r="AD333" s="6">
        <v>1.2699999999999999E-2</v>
      </c>
      <c r="AE333" s="6">
        <v>17</v>
      </c>
      <c r="AF333" s="6">
        <v>88</v>
      </c>
      <c r="AG333" s="6">
        <v>4</v>
      </c>
      <c r="AH333" s="6">
        <v>84</v>
      </c>
      <c r="AI333" s="6">
        <v>0.43780000000000002</v>
      </c>
      <c r="AJ333" s="6">
        <v>0.5</v>
      </c>
      <c r="AK333" s="6">
        <v>8.8999999999999996E-2</v>
      </c>
      <c r="AT333" s="6">
        <f t="shared" si="23"/>
        <v>1.2238805970149254</v>
      </c>
      <c r="AU333" s="6" t="str">
        <f t="shared" si="24"/>
        <v/>
      </c>
      <c r="AV333" s="6" t="str">
        <f t="shared" si="25"/>
        <v/>
      </c>
      <c r="AW333" s="7">
        <f t="shared" si="26"/>
        <v>0.92307692307692313</v>
      </c>
      <c r="AX333" s="6">
        <f t="shared" si="27"/>
        <v>0.95454545454545459</v>
      </c>
      <c r="AY333" s="6" t="str">
        <f t="shared" si="28"/>
        <v/>
      </c>
      <c r="BA333" s="6">
        <f>VLOOKUP(A333, ALL_AP_DATA!$A$2:$F$3600, 6, FALSE)</f>
        <v>201</v>
      </c>
      <c r="BB333" s="6">
        <f>VLOOKUP(A333, projmetadata!$A$2:$D$2036, 4, FALSE)</f>
        <v>26993</v>
      </c>
      <c r="BC333" s="6" t="e">
        <f t="array" aca="1" ref="BC333" ca="1">_xludf.IFS(I333&lt;&gt;0, F333/I333, P333&lt;&gt;0, M333/P333, W333&lt;&gt;0, T333/W333, AD333&lt;&gt;0, AA333/AD333, AK333&lt;&gt;0, AH333/AK333, AR333&lt;&gt;0, AO333/AR333, TRUE, 0)</f>
        <v>#NAME?</v>
      </c>
      <c r="BE333" s="6" t="e">
        <f t="shared" ca="1" si="20"/>
        <v>#NAME?</v>
      </c>
      <c r="BF333" s="6" t="e">
        <f t="shared" ca="1" si="21"/>
        <v>#NAME?</v>
      </c>
      <c r="BG333" s="6"/>
      <c r="BH333" s="6">
        <f>VLOOKUP(A333, ALL_AP_DATA!$A$2:$D$3600, 3, FALSE)</f>
        <v>103</v>
      </c>
      <c r="BI333" s="6">
        <f>VLOOKUP(A333, ALL_AP_DATA!$A$2:$E$3600, 5, FALSE)</f>
        <v>944</v>
      </c>
      <c r="BJ333" s="6">
        <f t="shared" si="29"/>
        <v>4.6965174129353233</v>
      </c>
      <c r="BK333" s="6">
        <f t="shared" si="22"/>
        <v>0.51243781094527363</v>
      </c>
    </row>
    <row r="334" spans="1:63" ht="15.75" customHeight="1" x14ac:dyDescent="0.2">
      <c r="A334" s="6" t="s">
        <v>394</v>
      </c>
      <c r="B334" s="6" t="s">
        <v>64</v>
      </c>
      <c r="X334" s="6">
        <v>7</v>
      </c>
      <c r="Y334" s="6">
        <v>44</v>
      </c>
      <c r="Z334" s="6">
        <v>1</v>
      </c>
      <c r="AA334" s="6">
        <v>2</v>
      </c>
      <c r="AB334" s="6">
        <v>0.41899999999999998</v>
      </c>
      <c r="AC334" s="6">
        <v>0.33329999999999999</v>
      </c>
      <c r="AD334" s="6">
        <v>8.6999999999999994E-2</v>
      </c>
      <c r="AE334" s="6">
        <v>6</v>
      </c>
      <c r="AF334" s="6">
        <v>12</v>
      </c>
      <c r="AG334" s="6">
        <v>0</v>
      </c>
      <c r="AH334" s="6">
        <v>0</v>
      </c>
      <c r="AI334" s="6">
        <v>0.1143</v>
      </c>
      <c r="AJ334" s="6">
        <v>0</v>
      </c>
      <c r="AK334" s="6">
        <v>0</v>
      </c>
      <c r="AT334" s="6" t="str">
        <f t="shared" si="23"/>
        <v/>
      </c>
      <c r="AU334" s="6" t="str">
        <f t="shared" si="24"/>
        <v/>
      </c>
      <c r="AV334" s="6" t="str">
        <f t="shared" si="25"/>
        <v/>
      </c>
      <c r="AW334" s="7">
        <f t="shared" si="26"/>
        <v>4.5454545454545456E-2</v>
      </c>
      <c r="AX334" s="6">
        <f t="shared" si="27"/>
        <v>0</v>
      </c>
      <c r="AY334" s="6" t="str">
        <f t="shared" si="28"/>
        <v/>
      </c>
      <c r="BA334" s="6">
        <f>VLOOKUP(A334, ALL_AP_DATA!$A$2:$F$3600, 6, FALSE)</f>
        <v>105</v>
      </c>
      <c r="BB334" s="6">
        <f>VLOOKUP(A334, projmetadata!$A$2:$D$2036, 4, FALSE)</f>
        <v>2580</v>
      </c>
      <c r="BC334" s="6" t="e">
        <f t="array" aca="1" ref="BC334" ca="1">_xludf.IFS(I334&lt;&gt;0, F334/I334, P334&lt;&gt;0, M334/P334, W334&lt;&gt;0, T334/W334, AD334&lt;&gt;0, AA334/AD334, AK334&lt;&gt;0, AH334/AK334, AR334&lt;&gt;0, AO334/AR334, TRUE, 0)</f>
        <v>#NAME?</v>
      </c>
      <c r="BE334" s="6" t="e">
        <f t="shared" ca="1" si="20"/>
        <v>#NAME?</v>
      </c>
      <c r="BF334" s="6" t="e">
        <f t="shared" ca="1" si="21"/>
        <v>#NAME?</v>
      </c>
      <c r="BG334" s="6"/>
      <c r="BH334" s="6">
        <f>VLOOKUP(A334, ALL_AP_DATA!$A$2:$D$3600, 3, FALSE)</f>
        <v>48</v>
      </c>
      <c r="BI334" s="6">
        <f>VLOOKUP(A334, ALL_AP_DATA!$A$2:$E$3600, 5, FALSE)</f>
        <v>23</v>
      </c>
      <c r="BJ334" s="6">
        <f t="shared" si="29"/>
        <v>0.21904761904761905</v>
      </c>
      <c r="BK334" s="6">
        <f t="shared" si="22"/>
        <v>0.45714285714285713</v>
      </c>
    </row>
    <row r="335" spans="1:63" ht="15.75" customHeight="1" x14ac:dyDescent="0.2">
      <c r="A335" s="6" t="s">
        <v>395</v>
      </c>
      <c r="B335" s="6" t="s">
        <v>61</v>
      </c>
      <c r="Q335" s="6">
        <v>3</v>
      </c>
      <c r="R335" s="6">
        <v>7</v>
      </c>
      <c r="S335" s="6">
        <v>10</v>
      </c>
      <c r="T335" s="6">
        <v>355</v>
      </c>
      <c r="U335" s="6">
        <v>2.24E-2</v>
      </c>
      <c r="V335" s="6">
        <v>0.25640000000000002</v>
      </c>
      <c r="W335" s="6">
        <v>0.18379999999999999</v>
      </c>
      <c r="X335" s="6">
        <v>7</v>
      </c>
      <c r="Y335" s="6">
        <v>166</v>
      </c>
      <c r="Z335" s="6">
        <v>30</v>
      </c>
      <c r="AA335" s="6">
        <v>1481</v>
      </c>
      <c r="AB335" s="6">
        <v>0.53210000000000002</v>
      </c>
      <c r="AC335" s="6">
        <v>0.76919999999999999</v>
      </c>
      <c r="AD335" s="6">
        <v>0.76700000000000002</v>
      </c>
      <c r="AE335" s="6">
        <v>16</v>
      </c>
      <c r="AF335" s="6">
        <v>221</v>
      </c>
      <c r="AG335" s="6">
        <v>32</v>
      </c>
      <c r="AH335" s="6">
        <v>1544</v>
      </c>
      <c r="AI335" s="6">
        <v>0.70830000000000004</v>
      </c>
      <c r="AJ335" s="6">
        <v>0.82050000000000001</v>
      </c>
      <c r="AK335" s="6">
        <v>0.79959999999999998</v>
      </c>
      <c r="AT335" s="6" t="str">
        <f t="shared" si="23"/>
        <v/>
      </c>
      <c r="AU335" s="6" t="str">
        <f t="shared" si="24"/>
        <v/>
      </c>
      <c r="AV335" s="6">
        <f t="shared" si="25"/>
        <v>50.714285714285715</v>
      </c>
      <c r="AW335" s="7">
        <f t="shared" si="26"/>
        <v>8.9216867469879517</v>
      </c>
      <c r="AX335" s="6">
        <f t="shared" si="27"/>
        <v>6.9864253393665159</v>
      </c>
      <c r="AY335" s="6" t="str">
        <f t="shared" si="28"/>
        <v/>
      </c>
      <c r="BA335" s="6">
        <f>VLOOKUP(A335, ALL_AP_DATA!$A$2:$F$3600, 6, FALSE)</f>
        <v>312</v>
      </c>
      <c r="BB335" s="6">
        <f>VLOOKUP(A335, projmetadata!$A$2:$D$2036, 4, FALSE)</f>
        <v>55126</v>
      </c>
      <c r="BC335" s="6" t="e">
        <f t="array" aca="1" ref="BC335" ca="1">_xludf.IFS(I335&lt;&gt;0, F335/I335, P335&lt;&gt;0, M335/P335, W335&lt;&gt;0, T335/W335, AD335&lt;&gt;0, AA335/AD335, AK335&lt;&gt;0, AH335/AK335, AR335&lt;&gt;0, AO335/AR335, TRUE, 0)</f>
        <v>#NAME?</v>
      </c>
      <c r="BE335" s="6" t="e">
        <f t="shared" ca="1" si="20"/>
        <v>#NAME?</v>
      </c>
      <c r="BF335" s="6" t="e">
        <f t="shared" ca="1" si="21"/>
        <v>#NAME?</v>
      </c>
      <c r="BG335" s="6"/>
      <c r="BH335" s="6">
        <f>VLOOKUP(A335, ALL_AP_DATA!$A$2:$D$3600, 3, FALSE)</f>
        <v>278</v>
      </c>
      <c r="BI335" s="6">
        <f>VLOOKUP(A335, ALL_AP_DATA!$A$2:$E$3600, 5, FALSE)</f>
        <v>1931</v>
      </c>
      <c r="BJ335" s="6">
        <f t="shared" si="29"/>
        <v>6.1891025641025639</v>
      </c>
      <c r="BK335" s="6">
        <f t="shared" si="22"/>
        <v>0.89102564102564108</v>
      </c>
    </row>
    <row r="336" spans="1:63" ht="15.75" customHeight="1" x14ac:dyDescent="0.2">
      <c r="A336" s="6" t="s">
        <v>396</v>
      </c>
      <c r="B336" s="6" t="s">
        <v>61</v>
      </c>
      <c r="C336" s="6">
        <v>1</v>
      </c>
      <c r="D336" s="6">
        <v>2</v>
      </c>
      <c r="E336" s="6">
        <v>8</v>
      </c>
      <c r="F336" s="6">
        <v>569</v>
      </c>
      <c r="G336" s="6">
        <v>1.6E-2</v>
      </c>
      <c r="H336" s="6">
        <v>7.4099999999999999E-2</v>
      </c>
      <c r="I336" s="6">
        <v>4.7E-2</v>
      </c>
      <c r="J336" s="6">
        <v>1</v>
      </c>
      <c r="K336" s="6">
        <v>14</v>
      </c>
      <c r="L336" s="6">
        <v>36</v>
      </c>
      <c r="M336" s="6">
        <v>2477</v>
      </c>
      <c r="N336" s="6">
        <v>0.112</v>
      </c>
      <c r="O336" s="6">
        <v>0.33329999999999999</v>
      </c>
      <c r="P336" s="6">
        <v>0.20449999999999999</v>
      </c>
      <c r="Q336" s="6">
        <v>10</v>
      </c>
      <c r="R336" s="6">
        <v>47</v>
      </c>
      <c r="S336" s="6">
        <v>97</v>
      </c>
      <c r="T336" s="6">
        <v>10836</v>
      </c>
      <c r="U336" s="6">
        <v>0.376</v>
      </c>
      <c r="V336" s="6">
        <v>0.89810000000000001</v>
      </c>
      <c r="W336" s="6">
        <v>0.89449999999999996</v>
      </c>
      <c r="X336" s="6">
        <v>1</v>
      </c>
      <c r="Y336" s="6">
        <v>46</v>
      </c>
      <c r="Z336" s="6">
        <v>48</v>
      </c>
      <c r="AA336" s="6">
        <v>4686</v>
      </c>
      <c r="AB336" s="6">
        <v>0.36799999999999999</v>
      </c>
      <c r="AC336" s="6">
        <v>0.44440000000000002</v>
      </c>
      <c r="AD336" s="6">
        <v>0.38679999999999998</v>
      </c>
      <c r="AE336" s="6">
        <v>3</v>
      </c>
      <c r="AF336" s="6">
        <v>9</v>
      </c>
      <c r="AG336" s="6">
        <v>50</v>
      </c>
      <c r="AH336" s="6">
        <v>2191</v>
      </c>
      <c r="AI336" s="6">
        <v>7.1999999999999995E-2</v>
      </c>
      <c r="AJ336" s="6">
        <v>0.46300000000000002</v>
      </c>
      <c r="AK336" s="6">
        <v>0.18090000000000001</v>
      </c>
      <c r="AL336" s="6">
        <v>1</v>
      </c>
      <c r="AM336" s="6">
        <v>12</v>
      </c>
      <c r="AN336" s="6">
        <v>49</v>
      </c>
      <c r="AO336" s="6">
        <v>4485</v>
      </c>
      <c r="AP336" s="6">
        <v>9.6000000000000002E-2</v>
      </c>
      <c r="AQ336" s="6">
        <v>0.45369999999999999</v>
      </c>
      <c r="AR336" s="6">
        <v>0.37019999999999997</v>
      </c>
      <c r="AT336" s="6">
        <f t="shared" si="23"/>
        <v>284.5</v>
      </c>
      <c r="AU336" s="6">
        <f t="shared" si="24"/>
        <v>176.92857142857142</v>
      </c>
      <c r="AV336" s="6">
        <f t="shared" si="25"/>
        <v>230.55319148936169</v>
      </c>
      <c r="AW336" s="7">
        <f t="shared" si="26"/>
        <v>101.8695652173913</v>
      </c>
      <c r="AX336" s="6">
        <f t="shared" si="27"/>
        <v>243.44444444444446</v>
      </c>
      <c r="AY336" s="6">
        <f t="shared" si="28"/>
        <v>373.75</v>
      </c>
      <c r="BA336" s="6">
        <f>VLOOKUP(A336, ALL_AP_DATA!$A$2:$F$3600, 6, FALSE)</f>
        <v>125</v>
      </c>
      <c r="BB336" s="6">
        <f>VLOOKUP(A336, projmetadata!$A$2:$D$2036, 4, FALSE)</f>
        <v>15421</v>
      </c>
      <c r="BC336" s="6" t="e">
        <f t="array" aca="1" ref="BC336" ca="1">_xludf.IFS(I336&lt;&gt;0, F336/I336, P336&lt;&gt;0, M336/P336, W336&lt;&gt;0, T336/W336, AD336&lt;&gt;0, AA336/AD336, AK336&lt;&gt;0, AH336/AK336, AR336&lt;&gt;0, AO336/AR336, TRUE, 0)</f>
        <v>#NAME?</v>
      </c>
      <c r="BE336" s="6" t="e">
        <f t="shared" ca="1" si="20"/>
        <v>#NAME?</v>
      </c>
      <c r="BF336" s="6" t="e">
        <f t="shared" ca="1" si="21"/>
        <v>#NAME?</v>
      </c>
      <c r="BG336" s="6"/>
      <c r="BH336" s="6">
        <f>VLOOKUP(A336, ALL_AP_DATA!$A$2:$D$3600, 3, FALSE)</f>
        <v>78</v>
      </c>
      <c r="BI336" s="6">
        <f>VLOOKUP(A336, ALL_AP_DATA!$A$2:$E$3600, 5, FALSE)</f>
        <v>12114</v>
      </c>
      <c r="BJ336" s="6">
        <f t="shared" si="29"/>
        <v>96.912000000000006</v>
      </c>
      <c r="BK336" s="6">
        <f t="shared" si="22"/>
        <v>0.624</v>
      </c>
    </row>
    <row r="337" spans="1:63" ht="15.75" customHeight="1" x14ac:dyDescent="0.2">
      <c r="A337" s="6" t="s">
        <v>397</v>
      </c>
      <c r="B337" s="6" t="s">
        <v>61</v>
      </c>
      <c r="Q337" s="6">
        <v>1</v>
      </c>
      <c r="R337" s="6">
        <v>2</v>
      </c>
      <c r="S337" s="6">
        <v>3</v>
      </c>
      <c r="T337" s="6">
        <v>19</v>
      </c>
      <c r="U337" s="6">
        <v>8.0999999999999996E-3</v>
      </c>
      <c r="V337" s="6">
        <v>0.2727</v>
      </c>
      <c r="W337" s="6">
        <v>3.0800000000000001E-2</v>
      </c>
      <c r="AE337" s="6">
        <v>1</v>
      </c>
      <c r="AF337" s="6">
        <v>18</v>
      </c>
      <c r="AG337" s="6">
        <v>1</v>
      </c>
      <c r="AH337" s="6">
        <v>2</v>
      </c>
      <c r="AI337" s="6">
        <v>7.2900000000000006E-2</v>
      </c>
      <c r="AJ337" s="6">
        <v>9.0899999999999995E-2</v>
      </c>
      <c r="AK337" s="6">
        <v>3.2000000000000002E-3</v>
      </c>
      <c r="AT337" s="6" t="str">
        <f t="shared" si="23"/>
        <v/>
      </c>
      <c r="AU337" s="6" t="str">
        <f t="shared" si="24"/>
        <v/>
      </c>
      <c r="AV337" s="6">
        <f t="shared" si="25"/>
        <v>9.5</v>
      </c>
      <c r="AW337" s="7" t="str">
        <f t="shared" si="26"/>
        <v/>
      </c>
      <c r="AX337" s="6">
        <f t="shared" si="27"/>
        <v>0.1111111111111111</v>
      </c>
      <c r="AY337" s="6" t="str">
        <f t="shared" si="28"/>
        <v/>
      </c>
      <c r="BA337" s="6">
        <f>VLOOKUP(A337, ALL_AP_DATA!$A$2:$F$3600, 6, FALSE)</f>
        <v>247</v>
      </c>
      <c r="BB337" s="6">
        <f>VLOOKUP(A337, projmetadata!$A$2:$D$2036, 4, FALSE)</f>
        <v>33913</v>
      </c>
      <c r="BC337" s="6" t="e">
        <f t="array" aca="1" ref="BC337" ca="1">_xludf.IFS(I337&lt;&gt;0, F337/I337, P337&lt;&gt;0, M337/P337, W337&lt;&gt;0, T337/W337, AD337&lt;&gt;0, AA337/AD337, AK337&lt;&gt;0, AH337/AK337, AR337&lt;&gt;0, AO337/AR337, TRUE, 0)</f>
        <v>#NAME?</v>
      </c>
      <c r="BE337" s="6" t="e">
        <f t="shared" ca="1" si="20"/>
        <v>#NAME?</v>
      </c>
      <c r="BF337" s="6" t="e">
        <f t="shared" ca="1" si="21"/>
        <v>#NAME?</v>
      </c>
      <c r="BG337" s="6"/>
      <c r="BH337" s="6">
        <f>VLOOKUP(A337, ALL_AP_DATA!$A$2:$D$3600, 3, FALSE)</f>
        <v>20</v>
      </c>
      <c r="BI337" s="6">
        <f>VLOOKUP(A337, ALL_AP_DATA!$A$2:$E$3600, 5, FALSE)</f>
        <v>616</v>
      </c>
      <c r="BJ337" s="6">
        <f t="shared" si="29"/>
        <v>2.4939271255060729</v>
      </c>
      <c r="BK337" s="6">
        <f t="shared" si="22"/>
        <v>8.0971659919028341E-2</v>
      </c>
    </row>
    <row r="338" spans="1:63" ht="15.75" customHeight="1" x14ac:dyDescent="0.2">
      <c r="A338" s="6" t="s">
        <v>398</v>
      </c>
      <c r="B338" s="6" t="s">
        <v>61</v>
      </c>
      <c r="C338" s="6">
        <v>2</v>
      </c>
      <c r="D338" s="6">
        <v>119</v>
      </c>
      <c r="E338" s="6">
        <v>782</v>
      </c>
      <c r="F338" s="6">
        <v>22230</v>
      </c>
      <c r="G338" s="6">
        <v>0.1048</v>
      </c>
      <c r="H338" s="6">
        <v>0.42409999999999998</v>
      </c>
      <c r="I338" s="6">
        <v>0.3</v>
      </c>
      <c r="J338" s="6">
        <v>8</v>
      </c>
      <c r="K338" s="6">
        <v>94</v>
      </c>
      <c r="L338" s="6">
        <v>1079</v>
      </c>
      <c r="M338" s="6">
        <v>36185</v>
      </c>
      <c r="N338" s="6">
        <v>8.2799999999999999E-2</v>
      </c>
      <c r="O338" s="6">
        <v>0.58509999999999995</v>
      </c>
      <c r="P338" s="6">
        <v>0.48830000000000001</v>
      </c>
      <c r="Q338" s="6">
        <v>60</v>
      </c>
      <c r="R338" s="6">
        <v>235</v>
      </c>
      <c r="S338" s="6">
        <v>1579</v>
      </c>
      <c r="T338" s="6">
        <v>59410</v>
      </c>
      <c r="U338" s="6">
        <v>0.20699999999999999</v>
      </c>
      <c r="V338" s="6">
        <v>0.85629999999999995</v>
      </c>
      <c r="W338" s="6">
        <v>0.80169999999999997</v>
      </c>
      <c r="X338" s="6">
        <v>72</v>
      </c>
      <c r="Y338" s="6">
        <v>743</v>
      </c>
      <c r="Z338" s="6">
        <v>1695</v>
      </c>
      <c r="AA338" s="6">
        <v>67668</v>
      </c>
      <c r="AB338" s="6">
        <v>0.65459999999999996</v>
      </c>
      <c r="AC338" s="6">
        <v>0.91920000000000002</v>
      </c>
      <c r="AD338" s="6">
        <v>0.91310000000000002</v>
      </c>
      <c r="AE338" s="6">
        <v>118</v>
      </c>
      <c r="AF338" s="6">
        <v>375</v>
      </c>
      <c r="AG338" s="6">
        <v>1387</v>
      </c>
      <c r="AH338" s="6">
        <v>48279</v>
      </c>
      <c r="AI338" s="6">
        <v>0.33040000000000003</v>
      </c>
      <c r="AJ338" s="6">
        <v>0.75219999999999998</v>
      </c>
      <c r="AK338" s="6">
        <v>0.65149999999999997</v>
      </c>
      <c r="AL338" s="6">
        <v>7</v>
      </c>
      <c r="AM338" s="6">
        <v>87</v>
      </c>
      <c r="AN338" s="6">
        <v>1069</v>
      </c>
      <c r="AO338" s="6">
        <v>32782</v>
      </c>
      <c r="AP338" s="6">
        <v>7.6700000000000004E-2</v>
      </c>
      <c r="AQ338" s="6">
        <v>0.57969999999999999</v>
      </c>
      <c r="AR338" s="6">
        <v>0.44240000000000002</v>
      </c>
      <c r="AT338" s="6">
        <f t="shared" si="23"/>
        <v>186.80672268907563</v>
      </c>
      <c r="AU338" s="6">
        <f t="shared" si="24"/>
        <v>384.94680851063828</v>
      </c>
      <c r="AV338" s="6">
        <f t="shared" si="25"/>
        <v>252.80851063829786</v>
      </c>
      <c r="AW338" s="7">
        <f t="shared" si="26"/>
        <v>91.074024226110367</v>
      </c>
      <c r="AX338" s="6">
        <f t="shared" si="27"/>
        <v>128.744</v>
      </c>
      <c r="AY338" s="6">
        <f t="shared" si="28"/>
        <v>376.80459770114942</v>
      </c>
      <c r="BA338" s="6">
        <f>VLOOKUP(A338, ALL_AP_DATA!$A$2:$F$3600, 6, FALSE)</f>
        <v>1135</v>
      </c>
      <c r="BB338" s="6">
        <f>VLOOKUP(A338, projmetadata!$A$2:$D$2036, 4, FALSE)</f>
        <v>221538</v>
      </c>
      <c r="BC338" s="6" t="e">
        <f t="array" aca="1" ref="BC338" ca="1">_xludf.IFS(I338&lt;&gt;0, F338/I338, P338&lt;&gt;0, M338/P338, W338&lt;&gt;0, T338/W338, AD338&lt;&gt;0, AA338/AD338, AK338&lt;&gt;0, AH338/AK338, AR338&lt;&gt;0, AO338/AR338, TRUE, 0)</f>
        <v>#NAME?</v>
      </c>
      <c r="BE338" s="6" t="e">
        <f t="shared" ca="1" si="20"/>
        <v>#NAME?</v>
      </c>
      <c r="BF338" s="6" t="e">
        <f t="shared" ca="1" si="21"/>
        <v>#NAME?</v>
      </c>
      <c r="BG338" s="6"/>
      <c r="BH338" s="6">
        <f>VLOOKUP(A338, ALL_AP_DATA!$A$2:$D$3600, 3, FALSE)</f>
        <v>842</v>
      </c>
      <c r="BI338" s="6">
        <f>VLOOKUP(A338, ALL_AP_DATA!$A$2:$E$3600, 5, FALSE)</f>
        <v>74104</v>
      </c>
      <c r="BJ338" s="6">
        <f t="shared" si="29"/>
        <v>65.289867841409688</v>
      </c>
      <c r="BK338" s="6">
        <f t="shared" si="22"/>
        <v>0.74185022026431713</v>
      </c>
    </row>
    <row r="339" spans="1:63" ht="15.75" customHeight="1" x14ac:dyDescent="0.2">
      <c r="A339" s="6" t="s">
        <v>399</v>
      </c>
      <c r="B339" s="6" t="s">
        <v>64</v>
      </c>
      <c r="C339" s="6">
        <v>2</v>
      </c>
      <c r="D339" s="6">
        <v>58</v>
      </c>
      <c r="E339" s="6">
        <v>10</v>
      </c>
      <c r="F339" s="6">
        <v>205</v>
      </c>
      <c r="G339" s="6">
        <v>0.36709999999999998</v>
      </c>
      <c r="H339" s="6">
        <v>0.41670000000000001</v>
      </c>
      <c r="I339" s="6">
        <v>0.43709999999999999</v>
      </c>
      <c r="X339" s="6">
        <v>17</v>
      </c>
      <c r="Y339" s="6">
        <v>107</v>
      </c>
      <c r="Z339" s="6">
        <v>23</v>
      </c>
      <c r="AA339" s="6">
        <v>435</v>
      </c>
      <c r="AB339" s="6">
        <v>0.67720000000000002</v>
      </c>
      <c r="AC339" s="6">
        <v>0.95830000000000004</v>
      </c>
      <c r="AD339" s="6">
        <v>0.92749999999999999</v>
      </c>
      <c r="AE339" s="6">
        <v>3</v>
      </c>
      <c r="AF339" s="6">
        <v>24</v>
      </c>
      <c r="AG339" s="6">
        <v>3</v>
      </c>
      <c r="AH339" s="6">
        <v>42</v>
      </c>
      <c r="AI339" s="6">
        <v>0.15190000000000001</v>
      </c>
      <c r="AJ339" s="6">
        <v>0.125</v>
      </c>
      <c r="AK339" s="6">
        <v>8.9599999999999999E-2</v>
      </c>
      <c r="AT339" s="6">
        <f t="shared" si="23"/>
        <v>3.5344827586206895</v>
      </c>
      <c r="AU339" s="6" t="str">
        <f t="shared" si="24"/>
        <v/>
      </c>
      <c r="AV339" s="6" t="str">
        <f t="shared" si="25"/>
        <v/>
      </c>
      <c r="AW339" s="7">
        <f t="shared" si="26"/>
        <v>4.0654205607476639</v>
      </c>
      <c r="AX339" s="6">
        <f t="shared" si="27"/>
        <v>1.75</v>
      </c>
      <c r="AY339" s="6" t="str">
        <f t="shared" si="28"/>
        <v/>
      </c>
      <c r="BA339" s="6">
        <f>VLOOKUP(A339, ALL_AP_DATA!$A$2:$F$3600, 6, FALSE)</f>
        <v>158</v>
      </c>
      <c r="BB339" s="6">
        <f>VLOOKUP(A339, projmetadata!$A$2:$D$2036, 4, FALSE)</f>
        <v>18372</v>
      </c>
      <c r="BC339" s="6" t="e">
        <f t="array" aca="1" ref="BC339" ca="1">_xludf.IFS(I339&lt;&gt;0, F339/I339, P339&lt;&gt;0, M339/P339, W339&lt;&gt;0, T339/W339, AD339&lt;&gt;0, AA339/AD339, AK339&lt;&gt;0, AH339/AK339, AR339&lt;&gt;0, AO339/AR339, TRUE, 0)</f>
        <v>#NAME?</v>
      </c>
      <c r="BE339" s="6" t="e">
        <f t="shared" ca="1" si="20"/>
        <v>#NAME?</v>
      </c>
      <c r="BF339" s="6" t="e">
        <f t="shared" ca="1" si="21"/>
        <v>#NAME?</v>
      </c>
      <c r="BG339" s="6"/>
      <c r="BH339" s="6">
        <f>VLOOKUP(A339, ALL_AP_DATA!$A$2:$D$3600, 3, FALSE)</f>
        <v>115</v>
      </c>
      <c r="BI339" s="6">
        <f>VLOOKUP(A339, ALL_AP_DATA!$A$2:$E$3600, 5, FALSE)</f>
        <v>469</v>
      </c>
      <c r="BJ339" s="6">
        <f t="shared" si="29"/>
        <v>2.9683544303797467</v>
      </c>
      <c r="BK339" s="6">
        <f t="shared" si="22"/>
        <v>0.72784810126582278</v>
      </c>
    </row>
    <row r="340" spans="1:63" ht="15.75" customHeight="1" x14ac:dyDescent="0.2">
      <c r="A340" s="6" t="s">
        <v>400</v>
      </c>
      <c r="B340" s="6" t="s">
        <v>61</v>
      </c>
      <c r="C340" s="6">
        <v>4</v>
      </c>
      <c r="D340" s="6">
        <v>28</v>
      </c>
      <c r="E340" s="6">
        <v>390</v>
      </c>
      <c r="F340" s="6">
        <v>7577</v>
      </c>
      <c r="G340" s="6">
        <v>2.8500000000000001E-2</v>
      </c>
      <c r="H340" s="6">
        <v>0.1988</v>
      </c>
      <c r="I340" s="6">
        <v>9.64E-2</v>
      </c>
      <c r="J340" s="6">
        <v>13</v>
      </c>
      <c r="K340" s="6">
        <v>126</v>
      </c>
      <c r="L340" s="6">
        <v>1349</v>
      </c>
      <c r="M340" s="6">
        <v>46400</v>
      </c>
      <c r="N340" s="6">
        <v>0.12820000000000001</v>
      </c>
      <c r="O340" s="6">
        <v>0.68759999999999999</v>
      </c>
      <c r="P340" s="6">
        <v>0.59030000000000005</v>
      </c>
      <c r="Q340" s="6">
        <v>57</v>
      </c>
      <c r="R340" s="6">
        <v>227</v>
      </c>
      <c r="S340" s="6">
        <v>1629</v>
      </c>
      <c r="T340" s="6">
        <v>58705</v>
      </c>
      <c r="U340" s="6">
        <v>0.23089999999999999</v>
      </c>
      <c r="V340" s="6">
        <v>0.83030000000000004</v>
      </c>
      <c r="W340" s="6">
        <v>0.74690000000000001</v>
      </c>
      <c r="X340" s="6">
        <v>62</v>
      </c>
      <c r="Y340" s="6">
        <v>630</v>
      </c>
      <c r="Z340" s="6">
        <v>1841</v>
      </c>
      <c r="AA340" s="6">
        <v>71872</v>
      </c>
      <c r="AB340" s="6">
        <v>0.64090000000000003</v>
      </c>
      <c r="AC340" s="6">
        <v>0.93830000000000002</v>
      </c>
      <c r="AD340" s="6">
        <v>0.91439999999999999</v>
      </c>
      <c r="AE340" s="6">
        <v>114</v>
      </c>
      <c r="AF340" s="6">
        <v>337</v>
      </c>
      <c r="AG340" s="6">
        <v>1543</v>
      </c>
      <c r="AH340" s="6">
        <v>54929</v>
      </c>
      <c r="AI340" s="6">
        <v>0.34279999999999999</v>
      </c>
      <c r="AJ340" s="6">
        <v>0.78639999999999999</v>
      </c>
      <c r="AK340" s="6">
        <v>0.69879999999999998</v>
      </c>
      <c r="AL340" s="6">
        <v>13</v>
      </c>
      <c r="AM340" s="6">
        <v>163</v>
      </c>
      <c r="AN340" s="6">
        <v>1473</v>
      </c>
      <c r="AO340" s="6">
        <v>53845</v>
      </c>
      <c r="AP340" s="6">
        <v>0.1658</v>
      </c>
      <c r="AQ340" s="6">
        <v>0.75080000000000002</v>
      </c>
      <c r="AR340" s="6">
        <v>0.68500000000000005</v>
      </c>
      <c r="AT340" s="6">
        <f t="shared" si="23"/>
        <v>270.60714285714283</v>
      </c>
      <c r="AU340" s="6">
        <f t="shared" si="24"/>
        <v>368.25396825396825</v>
      </c>
      <c r="AV340" s="6">
        <f t="shared" si="25"/>
        <v>258.61233480176213</v>
      </c>
      <c r="AW340" s="7">
        <f t="shared" si="26"/>
        <v>114.08253968253969</v>
      </c>
      <c r="AX340" s="6">
        <f t="shared" si="27"/>
        <v>162.99406528189911</v>
      </c>
      <c r="AY340" s="6">
        <f t="shared" si="28"/>
        <v>330.33742331288346</v>
      </c>
      <c r="BA340" s="6">
        <f>VLOOKUP(A340, ALL_AP_DATA!$A$2:$F$3600, 6, FALSE)</f>
        <v>983</v>
      </c>
      <c r="BB340" s="6">
        <f>VLOOKUP(A340, projmetadata!$A$2:$D$2036, 4, FALSE)</f>
        <v>170460</v>
      </c>
      <c r="BC340" s="6" t="e">
        <f t="array" aca="1" ref="BC340" ca="1">_xludf.IFS(I340&lt;&gt;0, F340/I340, P340&lt;&gt;0, M340/P340, W340&lt;&gt;0, T340/W340, AD340&lt;&gt;0, AA340/AD340, AK340&lt;&gt;0, AH340/AK340, AR340&lt;&gt;0, AO340/AR340, TRUE, 0)</f>
        <v>#NAME?</v>
      </c>
      <c r="BE340" s="6" t="e">
        <f t="shared" ca="1" si="20"/>
        <v>#NAME?</v>
      </c>
      <c r="BF340" s="6" t="e">
        <f t="shared" ca="1" si="21"/>
        <v>#NAME?</v>
      </c>
      <c r="BG340" s="6"/>
      <c r="BH340" s="6">
        <f>VLOOKUP(A340, ALL_AP_DATA!$A$2:$D$3600, 3, FALSE)</f>
        <v>710</v>
      </c>
      <c r="BI340" s="6">
        <f>VLOOKUP(A340, ALL_AP_DATA!$A$2:$E$3600, 5, FALSE)</f>
        <v>78601</v>
      </c>
      <c r="BJ340" s="6">
        <f t="shared" si="29"/>
        <v>79.960325534079345</v>
      </c>
      <c r="BK340" s="6">
        <f t="shared" si="22"/>
        <v>0.72227873855544256</v>
      </c>
    </row>
    <row r="341" spans="1:63" ht="15.75" customHeight="1" x14ac:dyDescent="0.2">
      <c r="A341" s="6" t="s">
        <v>401</v>
      </c>
      <c r="B341" s="6" t="s">
        <v>64</v>
      </c>
      <c r="C341" s="6">
        <v>6</v>
      </c>
      <c r="D341" s="6">
        <v>111</v>
      </c>
      <c r="E341" s="6">
        <v>90</v>
      </c>
      <c r="F341" s="6">
        <v>2504</v>
      </c>
      <c r="G341" s="6">
        <v>0.2707</v>
      </c>
      <c r="H341" s="6">
        <v>0.75</v>
      </c>
      <c r="I341" s="6">
        <v>0.40610000000000002</v>
      </c>
      <c r="Q341" s="6">
        <v>7</v>
      </c>
      <c r="R341" s="6">
        <v>27</v>
      </c>
      <c r="S341" s="6">
        <v>50</v>
      </c>
      <c r="T341" s="6">
        <v>2228</v>
      </c>
      <c r="U341" s="6">
        <v>6.59E-2</v>
      </c>
      <c r="V341" s="6">
        <v>0.41670000000000001</v>
      </c>
      <c r="W341" s="6">
        <v>0.36130000000000001</v>
      </c>
      <c r="X341" s="6">
        <v>20</v>
      </c>
      <c r="Y341" s="6">
        <v>209</v>
      </c>
      <c r="Z341" s="6">
        <v>97</v>
      </c>
      <c r="AA341" s="6">
        <v>3407</v>
      </c>
      <c r="AB341" s="6">
        <v>0.50980000000000003</v>
      </c>
      <c r="AC341" s="6">
        <v>0.80830000000000002</v>
      </c>
      <c r="AD341" s="6">
        <v>0.55249999999999999</v>
      </c>
      <c r="AE341" s="6">
        <v>47</v>
      </c>
      <c r="AF341" s="6">
        <v>195</v>
      </c>
      <c r="AG341" s="6">
        <v>104</v>
      </c>
      <c r="AH341" s="6">
        <v>4191</v>
      </c>
      <c r="AI341" s="6">
        <v>0.47560000000000002</v>
      </c>
      <c r="AJ341" s="6">
        <v>0.86670000000000003</v>
      </c>
      <c r="AK341" s="6">
        <v>0.67969999999999997</v>
      </c>
      <c r="AT341" s="6">
        <f t="shared" si="23"/>
        <v>22.558558558558559</v>
      </c>
      <c r="AU341" s="6" t="str">
        <f t="shared" si="24"/>
        <v/>
      </c>
      <c r="AV341" s="6">
        <f t="shared" si="25"/>
        <v>82.518518518518519</v>
      </c>
      <c r="AW341" s="7">
        <f t="shared" si="26"/>
        <v>16.301435406698566</v>
      </c>
      <c r="AX341" s="6">
        <f t="shared" si="27"/>
        <v>21.492307692307691</v>
      </c>
      <c r="AY341" s="6" t="str">
        <f t="shared" si="28"/>
        <v/>
      </c>
      <c r="BA341" s="6">
        <f>VLOOKUP(A341, ALL_AP_DATA!$A$2:$F$3600, 6, FALSE)</f>
        <v>410</v>
      </c>
      <c r="BB341" s="6">
        <f>VLOOKUP(A341, projmetadata!$A$2:$D$2036, 4, FALSE)</f>
        <v>66067</v>
      </c>
      <c r="BC341" s="6" t="e">
        <f t="array" aca="1" ref="BC341" ca="1">_xludf.IFS(I341&lt;&gt;0, F341/I341, P341&lt;&gt;0, M341/P341, W341&lt;&gt;0, T341/W341, AD341&lt;&gt;0, AA341/AD341, AK341&lt;&gt;0, AH341/AK341, AR341&lt;&gt;0, AO341/AR341, TRUE, 0)</f>
        <v>#NAME?</v>
      </c>
      <c r="BE341" s="6" t="e">
        <f t="shared" ca="1" si="20"/>
        <v>#NAME?</v>
      </c>
      <c r="BF341" s="6" t="e">
        <f t="shared" ca="1" si="21"/>
        <v>#NAME?</v>
      </c>
      <c r="BG341" s="6"/>
      <c r="BH341" s="6">
        <f>VLOOKUP(A341, ALL_AP_DATA!$A$2:$D$3600, 3, FALSE)</f>
        <v>288</v>
      </c>
      <c r="BI341" s="6">
        <f>VLOOKUP(A341, ALL_AP_DATA!$A$2:$E$3600, 5, FALSE)</f>
        <v>6166</v>
      </c>
      <c r="BJ341" s="6">
        <f t="shared" si="29"/>
        <v>15.039024390243902</v>
      </c>
      <c r="BK341" s="6">
        <f t="shared" si="22"/>
        <v>0.70243902439024386</v>
      </c>
    </row>
    <row r="342" spans="1:63" ht="15.75" customHeight="1" x14ac:dyDescent="0.2">
      <c r="A342" s="6" t="s">
        <v>402</v>
      </c>
      <c r="B342" s="6" t="s">
        <v>61</v>
      </c>
      <c r="X342" s="6">
        <v>7</v>
      </c>
      <c r="Y342" s="6">
        <v>88</v>
      </c>
      <c r="Z342" s="6">
        <v>20</v>
      </c>
      <c r="AA342" s="6">
        <v>450</v>
      </c>
      <c r="AB342" s="6">
        <v>0.69840000000000002</v>
      </c>
      <c r="AC342" s="6">
        <v>0.74070000000000003</v>
      </c>
      <c r="AD342" s="6">
        <v>0.81369999999999998</v>
      </c>
      <c r="AT342" s="6" t="str">
        <f t="shared" si="23"/>
        <v/>
      </c>
      <c r="AU342" s="6" t="str">
        <f t="shared" si="24"/>
        <v/>
      </c>
      <c r="AV342" s="6" t="str">
        <f t="shared" si="25"/>
        <v/>
      </c>
      <c r="AW342" s="7">
        <f t="shared" si="26"/>
        <v>5.1136363636363633</v>
      </c>
      <c r="AX342" s="6" t="str">
        <f t="shared" si="27"/>
        <v/>
      </c>
      <c r="AY342" s="6" t="str">
        <f t="shared" si="28"/>
        <v/>
      </c>
      <c r="BA342" s="6">
        <f>VLOOKUP(A342, ALL_AP_DATA!$A$2:$F$3600, 6, FALSE)</f>
        <v>126</v>
      </c>
      <c r="BB342" s="6">
        <f>VLOOKUP(A342, projmetadata!$A$2:$D$2036, 4, FALSE)</f>
        <v>29135</v>
      </c>
      <c r="BC342" s="6" t="e">
        <f t="array" aca="1" ref="BC342" ca="1">_xludf.IFS(I342&lt;&gt;0, F342/I342, P342&lt;&gt;0, M342/P342, W342&lt;&gt;0, T342/W342, AD342&lt;&gt;0, AA342/AD342, AK342&lt;&gt;0, AH342/AK342, AR342&lt;&gt;0, AO342/AR342, TRUE, 0)</f>
        <v>#NAME?</v>
      </c>
      <c r="BE342" s="6" t="e">
        <f t="shared" ca="1" si="20"/>
        <v>#NAME?</v>
      </c>
      <c r="BF342" s="6" t="e">
        <f t="shared" ca="1" si="21"/>
        <v>#NAME?</v>
      </c>
      <c r="BG342" s="6"/>
      <c r="BH342" s="6">
        <f>VLOOKUP(A342, ALL_AP_DATA!$A$2:$D$3600, 3, FALSE)</f>
        <v>88</v>
      </c>
      <c r="BI342" s="6">
        <f>VLOOKUP(A342, ALL_AP_DATA!$A$2:$E$3600, 5, FALSE)</f>
        <v>553</v>
      </c>
      <c r="BJ342" s="6">
        <f t="shared" si="29"/>
        <v>4.3888888888888893</v>
      </c>
      <c r="BK342" s="6">
        <f t="shared" si="22"/>
        <v>0.69841269841269837</v>
      </c>
    </row>
    <row r="343" spans="1:63" ht="15.75" customHeight="1" x14ac:dyDescent="0.2">
      <c r="A343" s="6" t="s">
        <v>403</v>
      </c>
      <c r="B343" s="6" t="s">
        <v>64</v>
      </c>
      <c r="C343" s="6">
        <v>5</v>
      </c>
      <c r="D343" s="6">
        <v>114</v>
      </c>
      <c r="E343" s="6">
        <v>12</v>
      </c>
      <c r="F343" s="6">
        <v>389</v>
      </c>
      <c r="G343" s="6">
        <v>0.25390000000000001</v>
      </c>
      <c r="H343" s="6">
        <v>0.5</v>
      </c>
      <c r="I343" s="6">
        <v>0.13969999999999999</v>
      </c>
      <c r="Q343" s="6">
        <v>2</v>
      </c>
      <c r="R343" s="6">
        <v>6</v>
      </c>
      <c r="S343" s="6">
        <v>6</v>
      </c>
      <c r="T343" s="6">
        <v>1066</v>
      </c>
      <c r="U343" s="6">
        <v>1.34E-2</v>
      </c>
      <c r="V343" s="6">
        <v>0.25</v>
      </c>
      <c r="W343" s="6">
        <v>0.38290000000000002</v>
      </c>
      <c r="X343" s="6">
        <v>22</v>
      </c>
      <c r="Y343" s="6">
        <v>205</v>
      </c>
      <c r="Z343" s="6">
        <v>14</v>
      </c>
      <c r="AA343" s="6">
        <v>421</v>
      </c>
      <c r="AB343" s="6">
        <v>0.45660000000000001</v>
      </c>
      <c r="AC343" s="6">
        <v>0.58330000000000004</v>
      </c>
      <c r="AD343" s="6">
        <v>0.1512</v>
      </c>
      <c r="AE343" s="6">
        <v>29</v>
      </c>
      <c r="AF343" s="6">
        <v>219</v>
      </c>
      <c r="AG343" s="6">
        <v>17</v>
      </c>
      <c r="AH343" s="6">
        <v>1326</v>
      </c>
      <c r="AI343" s="6">
        <v>0.48780000000000001</v>
      </c>
      <c r="AJ343" s="6">
        <v>0.70830000000000004</v>
      </c>
      <c r="AK343" s="6">
        <v>0.4763</v>
      </c>
      <c r="AT343" s="6">
        <f t="shared" si="23"/>
        <v>3.4122807017543861</v>
      </c>
      <c r="AU343" s="6" t="str">
        <f t="shared" si="24"/>
        <v/>
      </c>
      <c r="AV343" s="6">
        <f t="shared" si="25"/>
        <v>177.66666666666666</v>
      </c>
      <c r="AW343" s="7">
        <f t="shared" si="26"/>
        <v>2.0536585365853659</v>
      </c>
      <c r="AX343" s="6">
        <f t="shared" si="27"/>
        <v>6.0547945205479454</v>
      </c>
      <c r="AY343" s="6" t="str">
        <f t="shared" si="28"/>
        <v/>
      </c>
      <c r="BA343" s="6">
        <f>VLOOKUP(A343, ALL_AP_DATA!$A$2:$F$3600, 6, FALSE)</f>
        <v>449</v>
      </c>
      <c r="BB343" s="6">
        <f>VLOOKUP(A343, projmetadata!$A$2:$D$2036, 4, FALSE)</f>
        <v>50431</v>
      </c>
      <c r="BC343" s="6" t="e">
        <f t="array" aca="1" ref="BC343" ca="1">_xludf.IFS(I343&lt;&gt;0, F343/I343, P343&lt;&gt;0, M343/P343, W343&lt;&gt;0, T343/W343, AD343&lt;&gt;0, AA343/AD343, AK343&lt;&gt;0, AH343/AK343, AR343&lt;&gt;0, AO343/AR343, TRUE, 0)</f>
        <v>#NAME?</v>
      </c>
      <c r="BE343" s="6" t="e">
        <f t="shared" ca="1" si="20"/>
        <v>#NAME?</v>
      </c>
      <c r="BF343" s="6" t="e">
        <f t="shared" ca="1" si="21"/>
        <v>#NAME?</v>
      </c>
      <c r="BG343" s="6"/>
      <c r="BH343" s="6">
        <f>VLOOKUP(A343, ALL_AP_DATA!$A$2:$D$3600, 3, FALSE)</f>
        <v>346</v>
      </c>
      <c r="BI343" s="6">
        <f>VLOOKUP(A343, ALL_AP_DATA!$A$2:$E$3600, 5, FALSE)</f>
        <v>2784</v>
      </c>
      <c r="BJ343" s="6">
        <f t="shared" si="29"/>
        <v>6.200445434298441</v>
      </c>
      <c r="BK343" s="6">
        <f t="shared" si="22"/>
        <v>0.77060133630289529</v>
      </c>
    </row>
    <row r="344" spans="1:63" ht="15.75" customHeight="1" x14ac:dyDescent="0.2">
      <c r="A344" s="6" t="s">
        <v>404</v>
      </c>
      <c r="B344" s="6" t="s">
        <v>64</v>
      </c>
      <c r="C344" s="6">
        <v>4</v>
      </c>
      <c r="D344" s="6">
        <v>31</v>
      </c>
      <c r="E344" s="6">
        <v>30</v>
      </c>
      <c r="F344" s="6">
        <v>1950</v>
      </c>
      <c r="G344" s="6">
        <v>0.1069</v>
      </c>
      <c r="H344" s="6">
        <v>0.55559999999999998</v>
      </c>
      <c r="I344" s="6">
        <v>0.39629999999999999</v>
      </c>
      <c r="J344" s="6">
        <v>1</v>
      </c>
      <c r="K344" s="6">
        <v>9</v>
      </c>
      <c r="L344" s="6">
        <v>32</v>
      </c>
      <c r="M344" s="6">
        <v>1277</v>
      </c>
      <c r="N344" s="6">
        <v>3.1E-2</v>
      </c>
      <c r="O344" s="6">
        <v>0.59260000000000002</v>
      </c>
      <c r="P344" s="6">
        <v>0.2596</v>
      </c>
      <c r="Q344" s="6">
        <v>10</v>
      </c>
      <c r="R344" s="6">
        <v>34</v>
      </c>
      <c r="S344" s="6">
        <v>47</v>
      </c>
      <c r="T344" s="6">
        <v>3456</v>
      </c>
      <c r="U344" s="6">
        <v>0.1172</v>
      </c>
      <c r="V344" s="6">
        <v>0.87039999999999995</v>
      </c>
      <c r="W344" s="6">
        <v>0.70240000000000002</v>
      </c>
      <c r="X344" s="6">
        <v>26</v>
      </c>
      <c r="Y344" s="6">
        <v>70</v>
      </c>
      <c r="Z344" s="6">
        <v>33</v>
      </c>
      <c r="AA344" s="6">
        <v>2417</v>
      </c>
      <c r="AB344" s="6">
        <v>0.2414</v>
      </c>
      <c r="AC344" s="6">
        <v>0.61109999999999998</v>
      </c>
      <c r="AD344" s="6">
        <v>0.49130000000000001</v>
      </c>
      <c r="AE344" s="6">
        <v>16</v>
      </c>
      <c r="AF344" s="6">
        <v>55</v>
      </c>
      <c r="AG344" s="6">
        <v>22</v>
      </c>
      <c r="AH344" s="6">
        <v>1266</v>
      </c>
      <c r="AI344" s="6">
        <v>0.18970000000000001</v>
      </c>
      <c r="AJ344" s="6">
        <v>0.40739999999999998</v>
      </c>
      <c r="AK344" s="6">
        <v>0.25729999999999997</v>
      </c>
      <c r="AT344" s="6">
        <f t="shared" si="23"/>
        <v>62.903225806451616</v>
      </c>
      <c r="AU344" s="6">
        <f t="shared" si="24"/>
        <v>141.88888888888889</v>
      </c>
      <c r="AV344" s="6">
        <f t="shared" si="25"/>
        <v>101.64705882352941</v>
      </c>
      <c r="AW344" s="7">
        <f t="shared" si="26"/>
        <v>34.528571428571432</v>
      </c>
      <c r="AX344" s="6">
        <f t="shared" si="27"/>
        <v>23.018181818181819</v>
      </c>
      <c r="AY344" s="6" t="str">
        <f t="shared" si="28"/>
        <v/>
      </c>
      <c r="BA344" s="6">
        <f>VLOOKUP(A344, ALL_AP_DATA!$A$2:$F$3600, 6, FALSE)</f>
        <v>290</v>
      </c>
      <c r="BB344" s="6">
        <f>VLOOKUP(A344, projmetadata!$A$2:$D$2036, 4, FALSE)</f>
        <v>18235</v>
      </c>
      <c r="BC344" s="6" t="e">
        <f t="array" aca="1" ref="BC344" ca="1">_xludf.IFS(I344&lt;&gt;0, F344/I344, P344&lt;&gt;0, M344/P344, W344&lt;&gt;0, T344/W344, AD344&lt;&gt;0, AA344/AD344, AK344&lt;&gt;0, AH344/AK344, AR344&lt;&gt;0, AO344/AR344, TRUE, 0)</f>
        <v>#NAME?</v>
      </c>
      <c r="BE344" s="6" t="e">
        <f t="shared" ca="1" si="20"/>
        <v>#NAME?</v>
      </c>
      <c r="BF344" s="6" t="e">
        <f t="shared" ca="1" si="21"/>
        <v>#NAME?</v>
      </c>
      <c r="BG344" s="6"/>
      <c r="BH344" s="6">
        <f>VLOOKUP(A344, ALL_AP_DATA!$A$2:$D$3600, 3, FALSE)</f>
        <v>116</v>
      </c>
      <c r="BI344" s="6">
        <f>VLOOKUP(A344, ALL_AP_DATA!$A$2:$E$3600, 5, FALSE)</f>
        <v>4920</v>
      </c>
      <c r="BJ344" s="6">
        <f t="shared" si="29"/>
        <v>16.96551724137931</v>
      </c>
      <c r="BK344" s="6">
        <f t="shared" si="22"/>
        <v>0.4</v>
      </c>
    </row>
    <row r="345" spans="1:63" ht="15.75" customHeight="1" x14ac:dyDescent="0.2">
      <c r="A345" s="6" t="s">
        <v>405</v>
      </c>
      <c r="B345" s="6" t="s">
        <v>61</v>
      </c>
      <c r="Q345" s="6">
        <v>2</v>
      </c>
      <c r="R345" s="6">
        <v>13</v>
      </c>
      <c r="S345" s="6">
        <v>32</v>
      </c>
      <c r="T345" s="6">
        <v>2041</v>
      </c>
      <c r="U345" s="6">
        <v>7.0999999999999994E-2</v>
      </c>
      <c r="V345" s="6">
        <v>0.82050000000000001</v>
      </c>
      <c r="W345" s="6">
        <v>0.94579999999999997</v>
      </c>
      <c r="X345" s="6">
        <v>9</v>
      </c>
      <c r="Y345" s="6">
        <v>41</v>
      </c>
      <c r="Z345" s="6">
        <v>2</v>
      </c>
      <c r="AA345" s="6">
        <v>19</v>
      </c>
      <c r="AB345" s="6">
        <v>0.224</v>
      </c>
      <c r="AC345" s="6">
        <v>5.1299999999999998E-2</v>
      </c>
      <c r="AD345" s="6">
        <v>8.8000000000000005E-3</v>
      </c>
      <c r="AE345" s="6">
        <v>3</v>
      </c>
      <c r="AF345" s="6">
        <v>13</v>
      </c>
      <c r="AG345" s="6">
        <v>0</v>
      </c>
      <c r="AH345" s="6">
        <v>0</v>
      </c>
      <c r="AI345" s="6">
        <v>7.0999999999999994E-2</v>
      </c>
      <c r="AJ345" s="6">
        <v>0</v>
      </c>
      <c r="AK345" s="6">
        <v>0</v>
      </c>
      <c r="AT345" s="6" t="str">
        <f t="shared" si="23"/>
        <v/>
      </c>
      <c r="AU345" s="6" t="str">
        <f t="shared" si="24"/>
        <v/>
      </c>
      <c r="AV345" s="6">
        <f t="shared" si="25"/>
        <v>157</v>
      </c>
      <c r="AW345" s="7">
        <f t="shared" si="26"/>
        <v>0.46341463414634149</v>
      </c>
      <c r="AX345" s="6">
        <f t="shared" si="27"/>
        <v>0</v>
      </c>
      <c r="AY345" s="6" t="str">
        <f t="shared" si="28"/>
        <v/>
      </c>
      <c r="BA345" s="6">
        <f>VLOOKUP(A345, ALL_AP_DATA!$A$2:$F$3600, 6, FALSE)</f>
        <v>183</v>
      </c>
      <c r="BB345" s="6">
        <f>VLOOKUP(A345, projmetadata!$A$2:$D$2036, 4, FALSE)</f>
        <v>19863</v>
      </c>
      <c r="BC345" s="6" t="e">
        <f t="array" aca="1" ref="BC345" ca="1">_xludf.IFS(I345&lt;&gt;0, F345/I345, P345&lt;&gt;0, M345/P345, W345&lt;&gt;0, T345/W345, AD345&lt;&gt;0, AA345/AD345, AK345&lt;&gt;0, AH345/AK345, AR345&lt;&gt;0, AO345/AR345, TRUE, 0)</f>
        <v>#NAME?</v>
      </c>
      <c r="BE345" s="6" t="e">
        <f t="shared" ca="1" si="20"/>
        <v>#NAME?</v>
      </c>
      <c r="BF345" s="6" t="e">
        <f t="shared" ca="1" si="21"/>
        <v>#NAME?</v>
      </c>
      <c r="BG345" s="6"/>
      <c r="BH345" s="6">
        <f>VLOOKUP(A345, ALL_AP_DATA!$A$2:$D$3600, 3, FALSE)</f>
        <v>61</v>
      </c>
      <c r="BI345" s="6">
        <f>VLOOKUP(A345, ALL_AP_DATA!$A$2:$E$3600, 5, FALSE)</f>
        <v>2158</v>
      </c>
      <c r="BJ345" s="6">
        <f t="shared" si="29"/>
        <v>11.792349726775956</v>
      </c>
      <c r="BK345" s="6">
        <f t="shared" si="22"/>
        <v>0.33333333333333331</v>
      </c>
    </row>
    <row r="346" spans="1:63" ht="15.75" customHeight="1" x14ac:dyDescent="0.2">
      <c r="A346" s="6" t="s">
        <v>406</v>
      </c>
      <c r="B346" s="6" t="s">
        <v>64</v>
      </c>
      <c r="C346" s="6">
        <v>3</v>
      </c>
      <c r="D346" s="6">
        <v>9</v>
      </c>
      <c r="E346" s="6">
        <v>0</v>
      </c>
      <c r="F346" s="6">
        <v>0</v>
      </c>
      <c r="G346" s="6">
        <v>6.1999999999999998E-3</v>
      </c>
      <c r="H346" s="6">
        <v>0</v>
      </c>
      <c r="I346" s="6">
        <v>0</v>
      </c>
      <c r="Q346" s="6">
        <v>26</v>
      </c>
      <c r="R346" s="6">
        <v>68</v>
      </c>
      <c r="S346" s="6">
        <v>95</v>
      </c>
      <c r="T346" s="6">
        <v>6689</v>
      </c>
      <c r="U346" s="6">
        <v>4.65E-2</v>
      </c>
      <c r="V346" s="6">
        <v>0.50529999999999997</v>
      </c>
      <c r="W346" s="6">
        <v>0.31850000000000001</v>
      </c>
      <c r="AE346" s="6">
        <v>51</v>
      </c>
      <c r="AF346" s="6">
        <v>158</v>
      </c>
      <c r="AG346" s="6">
        <v>25</v>
      </c>
      <c r="AH346" s="6">
        <v>2242</v>
      </c>
      <c r="AI346" s="6">
        <v>0.108</v>
      </c>
      <c r="AJ346" s="6">
        <v>0.13300000000000001</v>
      </c>
      <c r="AK346" s="6">
        <v>0.1067</v>
      </c>
      <c r="AT346" s="6">
        <f t="shared" si="23"/>
        <v>0</v>
      </c>
      <c r="AU346" s="6" t="str">
        <f t="shared" si="24"/>
        <v/>
      </c>
      <c r="AV346" s="6">
        <f t="shared" si="25"/>
        <v>98.367647058823536</v>
      </c>
      <c r="AW346" s="7" t="str">
        <f t="shared" si="26"/>
        <v/>
      </c>
      <c r="AX346" s="6">
        <f t="shared" si="27"/>
        <v>14.189873417721518</v>
      </c>
      <c r="AY346" s="6" t="str">
        <f t="shared" si="28"/>
        <v/>
      </c>
      <c r="BA346" s="6">
        <f>VLOOKUP(A346, ALL_AP_DATA!$A$2:$F$3600, 6, FALSE)</f>
        <v>1463</v>
      </c>
      <c r="BB346" s="6">
        <f>VLOOKUP(A346, projmetadata!$A$2:$D$2036, 4, FALSE)</f>
        <v>60295</v>
      </c>
      <c r="BC346" s="6" t="e">
        <f t="array" aca="1" ref="BC346" ca="1">_xludf.IFS(I346&lt;&gt;0, F346/I346, P346&lt;&gt;0, M346/P346, W346&lt;&gt;0, T346/W346, AD346&lt;&gt;0, AA346/AD346, AK346&lt;&gt;0, AH346/AK346, AR346&lt;&gt;0, AO346/AR346, TRUE, 0)</f>
        <v>#NAME?</v>
      </c>
      <c r="BE346" s="6" t="e">
        <f t="shared" ca="1" si="20"/>
        <v>#NAME?</v>
      </c>
      <c r="BF346" s="6" t="e">
        <f t="shared" ca="1" si="21"/>
        <v>#NAME?</v>
      </c>
      <c r="BG346" s="6"/>
      <c r="BH346" s="6">
        <f>VLOOKUP(A346, ALL_AP_DATA!$A$2:$D$3600, 3, FALSE)</f>
        <v>221</v>
      </c>
      <c r="BI346" s="6">
        <f>VLOOKUP(A346, ALL_AP_DATA!$A$2:$E$3600, 5, FALSE)</f>
        <v>21003</v>
      </c>
      <c r="BJ346" s="6">
        <f t="shared" si="29"/>
        <v>14.356117566643883</v>
      </c>
      <c r="BK346" s="6">
        <f t="shared" si="22"/>
        <v>0.15105946684894053</v>
      </c>
    </row>
    <row r="347" spans="1:63" ht="15.75" customHeight="1" x14ac:dyDescent="0.2">
      <c r="A347" s="6" t="s">
        <v>407</v>
      </c>
      <c r="B347" s="6" t="s">
        <v>64</v>
      </c>
      <c r="C347" s="6">
        <v>16</v>
      </c>
      <c r="D347" s="6">
        <v>69</v>
      </c>
      <c r="E347" s="6">
        <v>4</v>
      </c>
      <c r="F347" s="6">
        <v>117</v>
      </c>
      <c r="G347" s="6">
        <v>0.1154</v>
      </c>
      <c r="H347" s="6">
        <v>0.23530000000000001</v>
      </c>
      <c r="I347" s="6">
        <v>3.1E-2</v>
      </c>
      <c r="Q347" s="6">
        <v>4</v>
      </c>
      <c r="R347" s="6">
        <v>29</v>
      </c>
      <c r="S347" s="6">
        <v>10</v>
      </c>
      <c r="T347" s="6">
        <v>3540</v>
      </c>
      <c r="U347" s="6">
        <v>4.8500000000000001E-2</v>
      </c>
      <c r="V347" s="6">
        <v>0.58819999999999995</v>
      </c>
      <c r="W347" s="6">
        <v>0.93899999999999995</v>
      </c>
      <c r="X347" s="6">
        <v>19</v>
      </c>
      <c r="Y347" s="6">
        <v>150</v>
      </c>
      <c r="Z347" s="6">
        <v>5</v>
      </c>
      <c r="AA347" s="6">
        <v>598</v>
      </c>
      <c r="AB347" s="6">
        <v>0.25080000000000002</v>
      </c>
      <c r="AC347" s="6">
        <v>0.29409999999999997</v>
      </c>
      <c r="AD347" s="6">
        <v>0.15859999999999999</v>
      </c>
      <c r="AE347" s="6">
        <v>55</v>
      </c>
      <c r="AF347" s="6">
        <v>208</v>
      </c>
      <c r="AG347" s="6">
        <v>14</v>
      </c>
      <c r="AH347" s="6">
        <v>2502</v>
      </c>
      <c r="AI347" s="6">
        <v>0.3478</v>
      </c>
      <c r="AJ347" s="6">
        <v>0.82350000000000001</v>
      </c>
      <c r="AK347" s="6">
        <v>0.66369999999999996</v>
      </c>
      <c r="AL347" s="6">
        <v>1</v>
      </c>
      <c r="AM347" s="6">
        <v>22</v>
      </c>
      <c r="AN347" s="6">
        <v>8</v>
      </c>
      <c r="AO347" s="6">
        <v>2406</v>
      </c>
      <c r="AP347" s="6">
        <v>3.6799999999999999E-2</v>
      </c>
      <c r="AQ347" s="6">
        <v>0.47060000000000002</v>
      </c>
      <c r="AR347" s="6">
        <v>0.63819999999999999</v>
      </c>
      <c r="AT347" s="6">
        <f t="shared" si="23"/>
        <v>1.6956521739130435</v>
      </c>
      <c r="AU347" s="6" t="str">
        <f t="shared" si="24"/>
        <v/>
      </c>
      <c r="AV347" s="6">
        <f t="shared" si="25"/>
        <v>122.06896551724138</v>
      </c>
      <c r="AW347" s="7">
        <f t="shared" si="26"/>
        <v>3.9866666666666668</v>
      </c>
      <c r="AX347" s="6">
        <f t="shared" si="27"/>
        <v>12.028846153846153</v>
      </c>
      <c r="AY347" s="6">
        <f t="shared" si="28"/>
        <v>109.36363636363636</v>
      </c>
      <c r="BA347" s="6">
        <f>VLOOKUP(A347, ALL_AP_DATA!$A$2:$F$3600, 6, FALSE)</f>
        <v>598</v>
      </c>
      <c r="BB347" s="6">
        <f>VLOOKUP(A347, projmetadata!$A$2:$D$2036, 4, FALSE)</f>
        <v>50101</v>
      </c>
      <c r="BC347" s="6" t="e">
        <f t="array" aca="1" ref="BC347" ca="1">_xludf.IFS(I347&lt;&gt;0, F347/I347, P347&lt;&gt;0, M347/P347, W347&lt;&gt;0, T347/W347, AD347&lt;&gt;0, AA347/AD347, AK347&lt;&gt;0, AH347/AK347, AR347&lt;&gt;0, AO347/AR347, TRUE, 0)</f>
        <v>#NAME?</v>
      </c>
      <c r="BE347" s="6" t="e">
        <f t="shared" ca="1" si="20"/>
        <v>#NAME?</v>
      </c>
      <c r="BF347" s="6" t="e">
        <f t="shared" ca="1" si="21"/>
        <v>#NAME?</v>
      </c>
      <c r="BG347" s="6"/>
      <c r="BH347" s="6">
        <f>VLOOKUP(A347, ALL_AP_DATA!$A$2:$D$3600, 3, FALSE)</f>
        <v>323</v>
      </c>
      <c r="BI347" s="6">
        <f>VLOOKUP(A347, ALL_AP_DATA!$A$2:$E$3600, 5, FALSE)</f>
        <v>3770</v>
      </c>
      <c r="BJ347" s="6">
        <f t="shared" si="29"/>
        <v>6.3043478260869561</v>
      </c>
      <c r="BK347" s="6">
        <f t="shared" si="22"/>
        <v>0.54013377926421402</v>
      </c>
    </row>
    <row r="348" spans="1:63" ht="15.75" customHeight="1" x14ac:dyDescent="0.2">
      <c r="A348" s="6" t="s">
        <v>408</v>
      </c>
      <c r="B348" s="6" t="s">
        <v>64</v>
      </c>
      <c r="C348" s="6">
        <v>16</v>
      </c>
      <c r="D348" s="6">
        <v>94</v>
      </c>
      <c r="E348" s="6">
        <v>40</v>
      </c>
      <c r="F348" s="6">
        <v>3365</v>
      </c>
      <c r="G348" s="6">
        <v>0.30520000000000003</v>
      </c>
      <c r="H348" s="6">
        <v>0.47620000000000001</v>
      </c>
      <c r="I348" s="6">
        <v>0.46260000000000001</v>
      </c>
      <c r="J348" s="6">
        <v>1</v>
      </c>
      <c r="K348" s="6">
        <v>6</v>
      </c>
      <c r="L348" s="6">
        <v>9</v>
      </c>
      <c r="M348" s="6">
        <v>248</v>
      </c>
      <c r="N348" s="6">
        <v>1.95E-2</v>
      </c>
      <c r="O348" s="6">
        <v>0.1071</v>
      </c>
      <c r="P348" s="6">
        <v>3.4099999999999998E-2</v>
      </c>
      <c r="Q348" s="6">
        <v>5</v>
      </c>
      <c r="R348" s="6">
        <v>13</v>
      </c>
      <c r="S348" s="6">
        <v>26</v>
      </c>
      <c r="T348" s="6">
        <v>2063</v>
      </c>
      <c r="U348" s="6">
        <v>4.2200000000000001E-2</v>
      </c>
      <c r="V348" s="6">
        <v>0.3095</v>
      </c>
      <c r="W348" s="6">
        <v>0.28360000000000002</v>
      </c>
      <c r="X348" s="6">
        <v>1</v>
      </c>
      <c r="Y348" s="6">
        <v>12</v>
      </c>
      <c r="Z348" s="6">
        <v>15</v>
      </c>
      <c r="AA348" s="6">
        <v>840</v>
      </c>
      <c r="AB348" s="6">
        <v>3.9E-2</v>
      </c>
      <c r="AC348" s="6">
        <v>0.17860000000000001</v>
      </c>
      <c r="AD348" s="6">
        <v>0.11550000000000001</v>
      </c>
      <c r="AE348" s="6">
        <v>32</v>
      </c>
      <c r="AF348" s="6">
        <v>183</v>
      </c>
      <c r="AG348" s="6">
        <v>69</v>
      </c>
      <c r="AH348" s="6">
        <v>5526</v>
      </c>
      <c r="AI348" s="6">
        <v>0.59419999999999995</v>
      </c>
      <c r="AJ348" s="6">
        <v>0.82140000000000002</v>
      </c>
      <c r="AK348" s="6">
        <v>0.75970000000000004</v>
      </c>
      <c r="AT348" s="6">
        <f t="shared" si="23"/>
        <v>35.797872340425535</v>
      </c>
      <c r="AU348" s="6">
        <f t="shared" si="24"/>
        <v>41.333333333333336</v>
      </c>
      <c r="AV348" s="6">
        <f t="shared" si="25"/>
        <v>158.69230769230768</v>
      </c>
      <c r="AW348" s="7">
        <f t="shared" si="26"/>
        <v>70</v>
      </c>
      <c r="AX348" s="6">
        <f t="shared" si="27"/>
        <v>30.196721311475411</v>
      </c>
      <c r="AY348" s="6" t="str">
        <f t="shared" si="28"/>
        <v/>
      </c>
      <c r="BA348" s="6">
        <f>VLOOKUP(A348, ALL_AP_DATA!$A$2:$F$3600, 6, FALSE)</f>
        <v>308</v>
      </c>
      <c r="BB348" s="6">
        <f>VLOOKUP(A348, projmetadata!$A$2:$D$2036, 4, FALSE)</f>
        <v>33283</v>
      </c>
      <c r="BC348" s="6" t="e">
        <f t="array" aca="1" ref="BC348" ca="1">_xludf.IFS(I348&lt;&gt;0, F348/I348, P348&lt;&gt;0, M348/P348, W348&lt;&gt;0, T348/W348, AD348&lt;&gt;0, AA348/AD348, AK348&lt;&gt;0, AH348/AK348, AR348&lt;&gt;0, AO348/AR348, TRUE, 0)</f>
        <v>#NAME?</v>
      </c>
      <c r="BE348" s="6" t="e">
        <f t="shared" ca="1" si="20"/>
        <v>#NAME?</v>
      </c>
      <c r="BF348" s="6" t="e">
        <f t="shared" ca="1" si="21"/>
        <v>#NAME?</v>
      </c>
      <c r="BG348" s="6"/>
      <c r="BH348" s="6">
        <f>VLOOKUP(A348, ALL_AP_DATA!$A$2:$D$3600, 3, FALSE)</f>
        <v>204</v>
      </c>
      <c r="BI348" s="6">
        <f>VLOOKUP(A348, ALL_AP_DATA!$A$2:$E$3600, 5, FALSE)</f>
        <v>7274</v>
      </c>
      <c r="BJ348" s="6">
        <f t="shared" si="29"/>
        <v>23.616883116883116</v>
      </c>
      <c r="BK348" s="6">
        <f t="shared" si="22"/>
        <v>0.66233766233766234</v>
      </c>
    </row>
    <row r="349" spans="1:63" ht="15.75" customHeight="1" x14ac:dyDescent="0.2">
      <c r="A349" s="6" t="s">
        <v>409</v>
      </c>
      <c r="B349" s="6" t="s">
        <v>61</v>
      </c>
      <c r="J349" s="6">
        <v>9</v>
      </c>
      <c r="K349" s="6">
        <v>75</v>
      </c>
      <c r="L349" s="6">
        <v>1985</v>
      </c>
      <c r="M349" s="6">
        <v>78047</v>
      </c>
      <c r="N349" s="6">
        <v>0.13089999999999999</v>
      </c>
      <c r="O349" s="6">
        <v>0.47949999999999998</v>
      </c>
      <c r="P349" s="6">
        <v>0.40029999999999999</v>
      </c>
      <c r="Q349" s="6">
        <v>38</v>
      </c>
      <c r="R349" s="6">
        <v>134</v>
      </c>
      <c r="S349" s="6">
        <v>3034</v>
      </c>
      <c r="T349" s="6">
        <v>124179</v>
      </c>
      <c r="U349" s="6">
        <v>0.2339</v>
      </c>
      <c r="V349" s="6">
        <v>0.7329</v>
      </c>
      <c r="W349" s="6">
        <v>0.63680000000000003</v>
      </c>
      <c r="X349" s="6">
        <v>18</v>
      </c>
      <c r="Y349" s="6">
        <v>194</v>
      </c>
      <c r="Z349" s="6">
        <v>2095</v>
      </c>
      <c r="AA349" s="6">
        <v>94501</v>
      </c>
      <c r="AB349" s="6">
        <v>0.33860000000000001</v>
      </c>
      <c r="AC349" s="6">
        <v>0.50600000000000001</v>
      </c>
      <c r="AD349" s="6">
        <v>0.48459999999999998</v>
      </c>
      <c r="AL349" s="6">
        <v>6</v>
      </c>
      <c r="AM349" s="6">
        <v>81</v>
      </c>
      <c r="AN349" s="6">
        <v>1934</v>
      </c>
      <c r="AO349" s="6">
        <v>77253</v>
      </c>
      <c r="AP349" s="6">
        <v>0.1414</v>
      </c>
      <c r="AQ349" s="6">
        <v>0.46710000000000002</v>
      </c>
      <c r="AR349" s="6">
        <v>0.3962</v>
      </c>
      <c r="AT349" s="6" t="str">
        <f t="shared" si="23"/>
        <v/>
      </c>
      <c r="AU349" s="6">
        <f t="shared" si="24"/>
        <v>1040.6266666666668</v>
      </c>
      <c r="AV349" s="6">
        <f t="shared" si="25"/>
        <v>926.70895522388059</v>
      </c>
      <c r="AW349" s="7">
        <f t="shared" si="26"/>
        <v>487.11855670103091</v>
      </c>
      <c r="AX349" s="6" t="str">
        <f t="shared" si="27"/>
        <v/>
      </c>
      <c r="AY349" s="6">
        <f t="shared" si="28"/>
        <v>953.74074074074076</v>
      </c>
      <c r="BA349" s="6">
        <f>VLOOKUP(A349, ALL_AP_DATA!$A$2:$F$3600, 6, FALSE)</f>
        <v>573</v>
      </c>
      <c r="BB349" s="6">
        <f>VLOOKUP(A349, projmetadata!$A$2:$D$2036, 4, FALSE)</f>
        <v>243468</v>
      </c>
      <c r="BC349" s="6" t="e">
        <f t="array" aca="1" ref="BC349" ca="1">_xludf.IFS(I349&lt;&gt;0, F349/I349, P349&lt;&gt;0, M349/P349, W349&lt;&gt;0, T349/W349, AD349&lt;&gt;0, AA349/AD349, AK349&lt;&gt;0, AH349/AK349, AR349&lt;&gt;0, AO349/AR349, TRUE, 0)</f>
        <v>#NAME?</v>
      </c>
      <c r="BE349" s="6" t="e">
        <f t="shared" ca="1" si="20"/>
        <v>#NAME?</v>
      </c>
      <c r="BF349" s="6" t="e">
        <f t="shared" ca="1" si="21"/>
        <v>#NAME?</v>
      </c>
      <c r="BG349" s="6"/>
      <c r="BH349" s="6">
        <f>VLOOKUP(A349, ALL_AP_DATA!$A$2:$D$3600, 3, FALSE)</f>
        <v>283</v>
      </c>
      <c r="BI349" s="6">
        <f>VLOOKUP(A349, ALL_AP_DATA!$A$2:$E$3600, 5, FALSE)</f>
        <v>194995</v>
      </c>
      <c r="BJ349" s="6">
        <f t="shared" si="29"/>
        <v>340.30541012216406</v>
      </c>
      <c r="BK349" s="6">
        <f t="shared" si="22"/>
        <v>0.49389179755671903</v>
      </c>
    </row>
    <row r="350" spans="1:63" ht="15.75" customHeight="1" x14ac:dyDescent="0.2">
      <c r="A350" s="6" t="s">
        <v>410</v>
      </c>
      <c r="B350" s="6" t="s">
        <v>64</v>
      </c>
      <c r="C350" s="6">
        <v>44</v>
      </c>
      <c r="D350" s="6">
        <v>229</v>
      </c>
      <c r="E350" s="6">
        <v>167</v>
      </c>
      <c r="F350" s="6">
        <v>5634</v>
      </c>
      <c r="G350" s="6">
        <v>9.7900000000000001E-2</v>
      </c>
      <c r="H350" s="6">
        <v>0.59640000000000004</v>
      </c>
      <c r="I350" s="6">
        <v>0.3619</v>
      </c>
      <c r="Q350" s="6">
        <v>12</v>
      </c>
      <c r="R350" s="6">
        <v>37</v>
      </c>
      <c r="S350" s="6">
        <v>113</v>
      </c>
      <c r="T350" s="6">
        <v>4894</v>
      </c>
      <c r="U350" s="6">
        <v>1.5800000000000002E-2</v>
      </c>
      <c r="V350" s="6">
        <v>0.40360000000000001</v>
      </c>
      <c r="W350" s="6">
        <v>0.31440000000000001</v>
      </c>
      <c r="X350" s="6">
        <v>51</v>
      </c>
      <c r="Y350" s="6">
        <v>250</v>
      </c>
      <c r="Z350" s="6">
        <v>173</v>
      </c>
      <c r="AA350" s="6">
        <v>6001</v>
      </c>
      <c r="AB350" s="6">
        <v>0.1069</v>
      </c>
      <c r="AC350" s="6">
        <v>0.6179</v>
      </c>
      <c r="AD350" s="6">
        <v>0.38550000000000001</v>
      </c>
      <c r="AE350" s="6">
        <v>116</v>
      </c>
      <c r="AF350" s="6">
        <v>698</v>
      </c>
      <c r="AG350" s="6">
        <v>225</v>
      </c>
      <c r="AH350" s="6">
        <v>11073</v>
      </c>
      <c r="AI350" s="6">
        <v>0.29849999999999999</v>
      </c>
      <c r="AJ350" s="6">
        <v>0.80359999999999998</v>
      </c>
      <c r="AK350" s="6">
        <v>0.71140000000000003</v>
      </c>
      <c r="AT350" s="6">
        <f t="shared" si="23"/>
        <v>24.602620087336245</v>
      </c>
      <c r="AU350" s="6" t="str">
        <f t="shared" si="24"/>
        <v/>
      </c>
      <c r="AV350" s="6">
        <f t="shared" si="25"/>
        <v>132.27027027027026</v>
      </c>
      <c r="AW350" s="7">
        <f t="shared" si="26"/>
        <v>24.004000000000001</v>
      </c>
      <c r="AX350" s="6">
        <f t="shared" si="27"/>
        <v>15.863896848137536</v>
      </c>
      <c r="AY350" s="6" t="str">
        <f t="shared" si="28"/>
        <v/>
      </c>
      <c r="BA350" s="6">
        <f>VLOOKUP(A350, ALL_AP_DATA!$A$2:$F$3600, 6, FALSE)</f>
        <v>2338</v>
      </c>
      <c r="BB350" s="6">
        <f>VLOOKUP(A350, projmetadata!$A$2:$D$2036, 4, FALSE)</f>
        <v>220869</v>
      </c>
      <c r="BC350" s="6" t="e">
        <f t="array" aca="1" ref="BC350" ca="1">_xludf.IFS(I350&lt;&gt;0, F350/I350, P350&lt;&gt;0, M350/P350, W350&lt;&gt;0, T350/W350, AD350&lt;&gt;0, AA350/AD350, AK350&lt;&gt;0, AH350/AK350, AR350&lt;&gt;0, AO350/AR350, TRUE, 0)</f>
        <v>#NAME?</v>
      </c>
      <c r="BE350" s="6" t="e">
        <f t="shared" ca="1" si="20"/>
        <v>#NAME?</v>
      </c>
      <c r="BF350" s="6" t="e">
        <f t="shared" ca="1" si="21"/>
        <v>#NAME?</v>
      </c>
      <c r="BG350" s="6"/>
      <c r="BH350" s="6">
        <f>VLOOKUP(A350, ALL_AP_DATA!$A$2:$D$3600, 3, FALSE)</f>
        <v>847</v>
      </c>
      <c r="BI350" s="6">
        <f>VLOOKUP(A350, ALL_AP_DATA!$A$2:$E$3600, 5, FALSE)</f>
        <v>15566</v>
      </c>
      <c r="BJ350" s="6">
        <f t="shared" si="29"/>
        <v>6.6578272027373826</v>
      </c>
      <c r="BK350" s="6">
        <f t="shared" si="22"/>
        <v>0.36227544910179643</v>
      </c>
    </row>
    <row r="351" spans="1:63" ht="15.75" customHeight="1" x14ac:dyDescent="0.2">
      <c r="A351" s="6" t="s">
        <v>411</v>
      </c>
      <c r="B351" s="6" t="s">
        <v>64</v>
      </c>
      <c r="C351" s="6">
        <v>3</v>
      </c>
      <c r="D351" s="6">
        <v>20</v>
      </c>
      <c r="E351" s="6">
        <v>43</v>
      </c>
      <c r="F351" s="6">
        <v>1759</v>
      </c>
      <c r="G351" s="6">
        <v>0.1961</v>
      </c>
      <c r="H351" s="6">
        <v>0.69350000000000001</v>
      </c>
      <c r="I351" s="6">
        <v>0.24590000000000001</v>
      </c>
      <c r="J351" s="6">
        <v>3</v>
      </c>
      <c r="K351" s="6">
        <v>31</v>
      </c>
      <c r="L351" s="6">
        <v>57</v>
      </c>
      <c r="M351" s="6">
        <v>5225</v>
      </c>
      <c r="N351" s="6">
        <v>0.3039</v>
      </c>
      <c r="O351" s="6">
        <v>0.9194</v>
      </c>
      <c r="P351" s="6">
        <v>0.73040000000000005</v>
      </c>
      <c r="Q351" s="6">
        <v>6</v>
      </c>
      <c r="R351" s="6">
        <v>36</v>
      </c>
      <c r="S351" s="6">
        <v>58</v>
      </c>
      <c r="T351" s="6">
        <v>5891</v>
      </c>
      <c r="U351" s="6">
        <v>0.35289999999999999</v>
      </c>
      <c r="V351" s="6">
        <v>0.9355</v>
      </c>
      <c r="W351" s="6">
        <v>0.82350000000000001</v>
      </c>
      <c r="X351" s="6">
        <v>2</v>
      </c>
      <c r="Y351" s="6">
        <v>22</v>
      </c>
      <c r="Z351" s="6">
        <v>46</v>
      </c>
      <c r="AA351" s="6">
        <v>2826</v>
      </c>
      <c r="AB351" s="6">
        <v>0.2157</v>
      </c>
      <c r="AC351" s="6">
        <v>0.7419</v>
      </c>
      <c r="AD351" s="6">
        <v>0.39500000000000002</v>
      </c>
      <c r="AE351" s="6">
        <v>11</v>
      </c>
      <c r="AF351" s="6">
        <v>47</v>
      </c>
      <c r="AG351" s="6">
        <v>57</v>
      </c>
      <c r="AH351" s="6">
        <v>5797</v>
      </c>
      <c r="AI351" s="6">
        <v>0.46079999999999999</v>
      </c>
      <c r="AJ351" s="6">
        <v>0.9194</v>
      </c>
      <c r="AK351" s="6">
        <v>0.81030000000000002</v>
      </c>
      <c r="AL351" s="6">
        <v>4</v>
      </c>
      <c r="AM351" s="6">
        <v>35</v>
      </c>
      <c r="AN351" s="6">
        <v>58</v>
      </c>
      <c r="AO351" s="6">
        <v>5403</v>
      </c>
      <c r="AP351" s="6">
        <v>0.34310000000000002</v>
      </c>
      <c r="AQ351" s="6">
        <v>0.9355</v>
      </c>
      <c r="AR351" s="6">
        <v>0.75519999999999998</v>
      </c>
      <c r="AT351" s="6">
        <f t="shared" si="23"/>
        <v>87.95</v>
      </c>
      <c r="AU351" s="6">
        <f t="shared" si="24"/>
        <v>168.54838709677421</v>
      </c>
      <c r="AV351" s="6">
        <f t="shared" si="25"/>
        <v>163.63888888888889</v>
      </c>
      <c r="AW351" s="7">
        <f t="shared" si="26"/>
        <v>128.45454545454547</v>
      </c>
      <c r="AX351" s="6">
        <f t="shared" si="27"/>
        <v>123.34042553191489</v>
      </c>
      <c r="AY351" s="6">
        <f t="shared" si="28"/>
        <v>154.37142857142857</v>
      </c>
      <c r="BA351" s="6">
        <f>VLOOKUP(A351, ALL_AP_DATA!$A$2:$F$3600, 6, FALSE)</f>
        <v>102</v>
      </c>
      <c r="BB351" s="6">
        <f>VLOOKUP(A351, projmetadata!$A$2:$D$2036, 4, FALSE)</f>
        <v>16429</v>
      </c>
      <c r="BC351" s="6" t="e">
        <f t="array" aca="1" ref="BC351" ca="1">_xludf.IFS(I351&lt;&gt;0, F351/I351, P351&lt;&gt;0, M351/P351, W351&lt;&gt;0, T351/W351, AD351&lt;&gt;0, AA351/AD351, AK351&lt;&gt;0, AH351/AK351, AR351&lt;&gt;0, AO351/AR351, TRUE, 0)</f>
        <v>#NAME?</v>
      </c>
      <c r="BE351" s="6" t="e">
        <f t="shared" ca="1" si="20"/>
        <v>#NAME?</v>
      </c>
      <c r="BF351" s="6" t="e">
        <f t="shared" ca="1" si="21"/>
        <v>#NAME?</v>
      </c>
      <c r="BG351" s="6"/>
      <c r="BH351" s="6">
        <f>VLOOKUP(A351, ALL_AP_DATA!$A$2:$D$3600, 3, FALSE)</f>
        <v>65</v>
      </c>
      <c r="BI351" s="6">
        <f>VLOOKUP(A351, ALL_AP_DATA!$A$2:$E$3600, 5, FALSE)</f>
        <v>7154</v>
      </c>
      <c r="BJ351" s="6">
        <f t="shared" si="29"/>
        <v>70.137254901960787</v>
      </c>
      <c r="BK351" s="6">
        <f t="shared" si="22"/>
        <v>0.63725490196078427</v>
      </c>
    </row>
    <row r="352" spans="1:63" ht="15.75" customHeight="1" x14ac:dyDescent="0.2">
      <c r="A352" s="6" t="s">
        <v>412</v>
      </c>
      <c r="B352" s="6" t="s">
        <v>64</v>
      </c>
      <c r="C352" s="6">
        <v>27</v>
      </c>
      <c r="D352" s="6">
        <v>209</v>
      </c>
      <c r="E352" s="6">
        <v>196</v>
      </c>
      <c r="F352" s="6">
        <v>6928</v>
      </c>
      <c r="G352" s="6">
        <v>9.2600000000000002E-2</v>
      </c>
      <c r="H352" s="6">
        <v>0.65769999999999995</v>
      </c>
      <c r="I352" s="6">
        <v>0.24979999999999999</v>
      </c>
      <c r="J352" s="6">
        <v>4</v>
      </c>
      <c r="K352" s="6">
        <v>46</v>
      </c>
      <c r="L352" s="6">
        <v>97</v>
      </c>
      <c r="M352" s="6">
        <v>4659</v>
      </c>
      <c r="N352" s="6">
        <v>2.0400000000000001E-2</v>
      </c>
      <c r="O352" s="6">
        <v>0.32550000000000001</v>
      </c>
      <c r="P352" s="6">
        <v>0.16800000000000001</v>
      </c>
      <c r="Q352" s="6">
        <v>37</v>
      </c>
      <c r="R352" s="6">
        <v>152</v>
      </c>
      <c r="S352" s="6">
        <v>195</v>
      </c>
      <c r="T352" s="6">
        <v>15738</v>
      </c>
      <c r="U352" s="6">
        <v>6.7299999999999999E-2</v>
      </c>
      <c r="V352" s="6">
        <v>0.65439999999999998</v>
      </c>
      <c r="W352" s="6">
        <v>0.56740000000000002</v>
      </c>
      <c r="X352" s="6">
        <v>92</v>
      </c>
      <c r="Y352" s="6">
        <v>617</v>
      </c>
      <c r="Z352" s="6">
        <v>252</v>
      </c>
      <c r="AA352" s="6">
        <v>15448</v>
      </c>
      <c r="AB352" s="6">
        <v>0.27329999999999999</v>
      </c>
      <c r="AC352" s="6">
        <v>0.84560000000000002</v>
      </c>
      <c r="AD352" s="6">
        <v>0.55700000000000005</v>
      </c>
      <c r="AE352" s="6">
        <v>257</v>
      </c>
      <c r="AF352" s="6">
        <v>1105</v>
      </c>
      <c r="AG352" s="6">
        <v>263</v>
      </c>
      <c r="AH352" s="6">
        <v>18480</v>
      </c>
      <c r="AI352" s="6">
        <v>0.4894</v>
      </c>
      <c r="AJ352" s="6">
        <v>0.88260000000000005</v>
      </c>
      <c r="AK352" s="6">
        <v>0.6663</v>
      </c>
      <c r="AL352" s="6">
        <v>5</v>
      </c>
      <c r="AM352" s="6">
        <v>71</v>
      </c>
      <c r="AN352" s="6">
        <v>127</v>
      </c>
      <c r="AO352" s="6">
        <v>7941</v>
      </c>
      <c r="AP352" s="6">
        <v>3.1399999999999997E-2</v>
      </c>
      <c r="AQ352" s="6">
        <v>0.42620000000000002</v>
      </c>
      <c r="AR352" s="6">
        <v>0.2863</v>
      </c>
      <c r="AT352" s="6">
        <f t="shared" si="23"/>
        <v>33.148325358851672</v>
      </c>
      <c r="AU352" s="6">
        <f t="shared" si="24"/>
        <v>101.28260869565217</v>
      </c>
      <c r="AV352" s="6">
        <f t="shared" si="25"/>
        <v>103.53947368421052</v>
      </c>
      <c r="AW352" s="7">
        <f t="shared" si="26"/>
        <v>25.037277147487845</v>
      </c>
      <c r="AX352" s="6">
        <f t="shared" si="27"/>
        <v>16.72398190045249</v>
      </c>
      <c r="AY352" s="6">
        <f t="shared" si="28"/>
        <v>111.84507042253522</v>
      </c>
      <c r="BA352" s="6">
        <f>VLOOKUP(A352, ALL_AP_DATA!$A$2:$F$3600, 6, FALSE)</f>
        <v>2258</v>
      </c>
      <c r="BB352" s="6">
        <f>VLOOKUP(A352, projmetadata!$A$2:$D$2036, 4, FALSE)</f>
        <v>258129</v>
      </c>
      <c r="BC352" s="6" t="e">
        <f t="array" aca="1" ref="BC352" ca="1">_xludf.IFS(I352&lt;&gt;0, F352/I352, P352&lt;&gt;0, M352/P352, W352&lt;&gt;0, T352/W352, AD352&lt;&gt;0, AA352/AD352, AK352&lt;&gt;0, AH352/AK352, AR352&lt;&gt;0, AO352/AR352, TRUE, 0)</f>
        <v>#NAME?</v>
      </c>
      <c r="BE352" s="6" t="e">
        <f t="shared" ca="1" si="20"/>
        <v>#NAME?</v>
      </c>
      <c r="BF352" s="6" t="e">
        <f t="shared" ca="1" si="21"/>
        <v>#NAME?</v>
      </c>
      <c r="BG352" s="6"/>
      <c r="BH352" s="6">
        <f>VLOOKUP(A352, ALL_AP_DATA!$A$2:$D$3600, 3, FALSE)</f>
        <v>1351</v>
      </c>
      <c r="BI352" s="6">
        <f>VLOOKUP(A352, ALL_AP_DATA!$A$2:$E$3600, 5, FALSE)</f>
        <v>27736</v>
      </c>
      <c r="BJ352" s="6">
        <f t="shared" si="29"/>
        <v>12.283436669619132</v>
      </c>
      <c r="BK352" s="6">
        <f t="shared" si="22"/>
        <v>0.59831709477413642</v>
      </c>
    </row>
    <row r="353" spans="1:63" ht="15.75" customHeight="1" x14ac:dyDescent="0.2">
      <c r="A353" s="6" t="s">
        <v>413</v>
      </c>
      <c r="B353" s="6" t="s">
        <v>64</v>
      </c>
      <c r="C353" s="6">
        <v>9</v>
      </c>
      <c r="D353" s="6">
        <v>162</v>
      </c>
      <c r="E353" s="6">
        <v>10</v>
      </c>
      <c r="F353" s="6">
        <v>1117</v>
      </c>
      <c r="G353" s="6">
        <v>0.20219999999999999</v>
      </c>
      <c r="H353" s="6">
        <v>0.90910000000000002</v>
      </c>
      <c r="I353" s="6">
        <v>0.5827</v>
      </c>
      <c r="Q353" s="6">
        <v>1</v>
      </c>
      <c r="R353" s="6">
        <v>3</v>
      </c>
      <c r="S353" s="6">
        <v>3</v>
      </c>
      <c r="T353" s="6">
        <v>129</v>
      </c>
      <c r="U353" s="6">
        <v>3.7000000000000002E-3</v>
      </c>
      <c r="V353" s="6">
        <v>0.2727</v>
      </c>
      <c r="W353" s="6">
        <v>6.7299999999999999E-2</v>
      </c>
      <c r="X353" s="6">
        <v>50</v>
      </c>
      <c r="Y353" s="6">
        <v>308</v>
      </c>
      <c r="Z353" s="6">
        <v>9</v>
      </c>
      <c r="AA353" s="6">
        <v>1054</v>
      </c>
      <c r="AB353" s="6">
        <v>0.38450000000000001</v>
      </c>
      <c r="AC353" s="6">
        <v>0.81820000000000004</v>
      </c>
      <c r="AD353" s="6">
        <v>0.54979999999999996</v>
      </c>
      <c r="AE353" s="6">
        <v>84</v>
      </c>
      <c r="AF353" s="6">
        <v>295</v>
      </c>
      <c r="AG353" s="6">
        <v>10</v>
      </c>
      <c r="AH353" s="6">
        <v>1210</v>
      </c>
      <c r="AI353" s="6">
        <v>0.36830000000000002</v>
      </c>
      <c r="AJ353" s="6">
        <v>0.90910000000000002</v>
      </c>
      <c r="AK353" s="6">
        <v>0.63119999999999998</v>
      </c>
      <c r="AT353" s="6">
        <f t="shared" si="23"/>
        <v>6.8950617283950617</v>
      </c>
      <c r="AU353" s="6" t="str">
        <f t="shared" si="24"/>
        <v/>
      </c>
      <c r="AV353" s="6">
        <f t="shared" si="25"/>
        <v>43</v>
      </c>
      <c r="AW353" s="7">
        <f t="shared" si="26"/>
        <v>3.4220779220779223</v>
      </c>
      <c r="AX353" s="6">
        <f t="shared" si="27"/>
        <v>4.101694915254237</v>
      </c>
      <c r="AY353" s="6" t="str">
        <f t="shared" si="28"/>
        <v/>
      </c>
      <c r="BA353" s="6">
        <f>VLOOKUP(A353, ALL_AP_DATA!$A$2:$F$3600, 6, FALSE)</f>
        <v>801</v>
      </c>
      <c r="BB353" s="6">
        <f>VLOOKUP(A353, projmetadata!$A$2:$D$2036, 4, FALSE)</f>
        <v>97149</v>
      </c>
      <c r="BC353" s="6" t="e">
        <f t="array" aca="1" ref="BC353" ca="1">_xludf.IFS(I353&lt;&gt;0, F353/I353, P353&lt;&gt;0, M353/P353, W353&lt;&gt;0, T353/W353, AD353&lt;&gt;0, AA353/AD353, AK353&lt;&gt;0, AH353/AK353, AR353&lt;&gt;0, AO353/AR353, TRUE, 0)</f>
        <v>#NAME?</v>
      </c>
      <c r="BE353" s="6" t="e">
        <f t="shared" ca="1" si="20"/>
        <v>#NAME?</v>
      </c>
      <c r="BF353" s="6" t="e">
        <f t="shared" ca="1" si="21"/>
        <v>#NAME?</v>
      </c>
      <c r="BG353" s="6"/>
      <c r="BH353" s="6">
        <f>VLOOKUP(A353, ALL_AP_DATA!$A$2:$D$3600, 3, FALSE)</f>
        <v>445</v>
      </c>
      <c r="BI353" s="6">
        <f>VLOOKUP(A353, ALL_AP_DATA!$A$2:$E$3600, 5, FALSE)</f>
        <v>1917</v>
      </c>
      <c r="BJ353" s="6">
        <f t="shared" si="29"/>
        <v>2.393258426966292</v>
      </c>
      <c r="BK353" s="6">
        <f t="shared" si="22"/>
        <v>0.55555555555555558</v>
      </c>
    </row>
    <row r="354" spans="1:63" ht="15.75" customHeight="1" x14ac:dyDescent="0.2">
      <c r="A354" s="6" t="s">
        <v>414</v>
      </c>
      <c r="B354" s="6" t="s">
        <v>61</v>
      </c>
      <c r="Q354" s="6">
        <v>12</v>
      </c>
      <c r="R354" s="6">
        <v>32</v>
      </c>
      <c r="S354" s="6">
        <v>81</v>
      </c>
      <c r="T354" s="6">
        <v>4814</v>
      </c>
      <c r="U354" s="6">
        <v>5.2299999999999999E-2</v>
      </c>
      <c r="V354" s="6">
        <v>0.50309999999999999</v>
      </c>
      <c r="W354" s="6">
        <v>0.54020000000000001</v>
      </c>
      <c r="X354" s="6">
        <v>1</v>
      </c>
      <c r="Y354" s="6">
        <v>8</v>
      </c>
      <c r="Z354" s="6">
        <v>9</v>
      </c>
      <c r="AA354" s="6">
        <v>171</v>
      </c>
      <c r="AB354" s="6">
        <v>1.3100000000000001E-2</v>
      </c>
      <c r="AC354" s="6">
        <v>5.5899999999999998E-2</v>
      </c>
      <c r="AD354" s="6">
        <v>1.9199999999999998E-2</v>
      </c>
      <c r="AE354" s="6">
        <v>2</v>
      </c>
      <c r="AF354" s="6">
        <v>6</v>
      </c>
      <c r="AG354" s="6">
        <v>11</v>
      </c>
      <c r="AH354" s="6">
        <v>342</v>
      </c>
      <c r="AI354" s="6">
        <v>9.7999999999999997E-3</v>
      </c>
      <c r="AJ354" s="6">
        <v>6.83E-2</v>
      </c>
      <c r="AK354" s="6">
        <v>3.8399999999999997E-2</v>
      </c>
      <c r="AT354" s="6" t="str">
        <f t="shared" si="23"/>
        <v/>
      </c>
      <c r="AU354" s="6" t="str">
        <f t="shared" si="24"/>
        <v/>
      </c>
      <c r="AV354" s="6">
        <f t="shared" si="25"/>
        <v>150.4375</v>
      </c>
      <c r="AW354" s="7">
        <f t="shared" si="26"/>
        <v>21.375</v>
      </c>
      <c r="AX354" s="6">
        <f t="shared" si="27"/>
        <v>57</v>
      </c>
      <c r="AY354" s="6" t="str">
        <f t="shared" si="28"/>
        <v/>
      </c>
      <c r="BA354" s="6">
        <f>VLOOKUP(A354, ALL_AP_DATA!$A$2:$F$3600, 6, FALSE)</f>
        <v>612</v>
      </c>
      <c r="BB354" s="6">
        <f>VLOOKUP(A354, projmetadata!$A$2:$D$2036, 4, FALSE)</f>
        <v>118396</v>
      </c>
      <c r="BC354" s="6" t="e">
        <f t="array" aca="1" ref="BC354" ca="1">_xludf.IFS(I354&lt;&gt;0, F354/I354, P354&lt;&gt;0, M354/P354, W354&lt;&gt;0, T354/W354, AD354&lt;&gt;0, AA354/AD354, AK354&lt;&gt;0, AH354/AK354, AR354&lt;&gt;0, AO354/AR354, TRUE, 0)</f>
        <v>#NAME?</v>
      </c>
      <c r="BE354" s="6" t="e">
        <f t="shared" ca="1" si="20"/>
        <v>#NAME?</v>
      </c>
      <c r="BF354" s="6" t="e">
        <f t="shared" ca="1" si="21"/>
        <v>#NAME?</v>
      </c>
      <c r="BG354" s="6"/>
      <c r="BH354" s="6">
        <f>VLOOKUP(A354, ALL_AP_DATA!$A$2:$D$3600, 3, FALSE)</f>
        <v>41</v>
      </c>
      <c r="BI354" s="6">
        <f>VLOOKUP(A354, ALL_AP_DATA!$A$2:$E$3600, 5, FALSE)</f>
        <v>8911</v>
      </c>
      <c r="BJ354" s="6">
        <f t="shared" si="29"/>
        <v>14.56045751633987</v>
      </c>
      <c r="BK354" s="6">
        <f t="shared" si="22"/>
        <v>6.699346405228758E-2</v>
      </c>
    </row>
    <row r="355" spans="1:63" ht="15.75" customHeight="1" x14ac:dyDescent="0.2">
      <c r="A355" s="6" t="s">
        <v>415</v>
      </c>
      <c r="B355" s="6" t="s">
        <v>64</v>
      </c>
      <c r="C355" s="6">
        <v>3</v>
      </c>
      <c r="D355" s="6">
        <v>60</v>
      </c>
      <c r="E355" s="6">
        <v>55</v>
      </c>
      <c r="F355" s="6">
        <v>3636</v>
      </c>
      <c r="G355" s="6">
        <v>0.23719999999999999</v>
      </c>
      <c r="H355" s="6">
        <v>0.48249999999999998</v>
      </c>
      <c r="I355" s="6">
        <v>0.1696</v>
      </c>
      <c r="Q355" s="6">
        <v>8</v>
      </c>
      <c r="R355" s="6">
        <v>42</v>
      </c>
      <c r="S355" s="6">
        <v>78</v>
      </c>
      <c r="T355" s="6">
        <v>15079</v>
      </c>
      <c r="U355" s="6">
        <v>0.16600000000000001</v>
      </c>
      <c r="V355" s="6">
        <v>0.68420000000000003</v>
      </c>
      <c r="W355" s="6">
        <v>0.70340000000000003</v>
      </c>
      <c r="X355" s="6">
        <v>3</v>
      </c>
      <c r="Y355" s="6">
        <v>55</v>
      </c>
      <c r="Z355" s="6">
        <v>65</v>
      </c>
      <c r="AA355" s="6">
        <v>9268</v>
      </c>
      <c r="AB355" s="6">
        <v>0.21740000000000001</v>
      </c>
      <c r="AC355" s="6">
        <v>0.57020000000000004</v>
      </c>
      <c r="AD355" s="6">
        <v>0.43230000000000002</v>
      </c>
      <c r="AE355" s="6">
        <v>12</v>
      </c>
      <c r="AF355" s="6">
        <v>135</v>
      </c>
      <c r="AG355" s="6">
        <v>107</v>
      </c>
      <c r="AH355" s="6">
        <v>15997</v>
      </c>
      <c r="AI355" s="6">
        <v>0.53359999999999996</v>
      </c>
      <c r="AJ355" s="6">
        <v>0.93859999999999999</v>
      </c>
      <c r="AK355" s="6">
        <v>0.74619999999999997</v>
      </c>
      <c r="AT355" s="6">
        <f t="shared" si="23"/>
        <v>60.6</v>
      </c>
      <c r="AU355" s="6" t="str">
        <f t="shared" si="24"/>
        <v/>
      </c>
      <c r="AV355" s="6">
        <f t="shared" si="25"/>
        <v>359.02380952380952</v>
      </c>
      <c r="AW355" s="7">
        <f t="shared" si="26"/>
        <v>168.5090909090909</v>
      </c>
      <c r="AX355" s="6">
        <f t="shared" si="27"/>
        <v>118.49629629629629</v>
      </c>
      <c r="AY355" s="6" t="str">
        <f t="shared" si="28"/>
        <v/>
      </c>
      <c r="BA355" s="6">
        <f>VLOOKUP(A355, ALL_AP_DATA!$A$2:$F$3600, 6, FALSE)</f>
        <v>253</v>
      </c>
      <c r="BB355" s="6">
        <f>VLOOKUP(A355, projmetadata!$A$2:$D$2036, 4, FALSE)</f>
        <v>33725</v>
      </c>
      <c r="BC355" s="6" t="e">
        <f t="array" aca="1" ref="BC355" ca="1">_xludf.IFS(I355&lt;&gt;0, F355/I355, P355&lt;&gt;0, M355/P355, W355&lt;&gt;0, T355/W355, AD355&lt;&gt;0, AA355/AD355, AK355&lt;&gt;0, AH355/AK355, AR355&lt;&gt;0, AO355/AR355, TRUE, 0)</f>
        <v>#NAME?</v>
      </c>
      <c r="BE355" s="6" t="e">
        <f t="shared" ca="1" si="20"/>
        <v>#NAME?</v>
      </c>
      <c r="BF355" s="6" t="e">
        <f t="shared" ca="1" si="21"/>
        <v>#NAME?</v>
      </c>
      <c r="BG355" s="6"/>
      <c r="BH355" s="6">
        <f>VLOOKUP(A355, ALL_AP_DATA!$A$2:$D$3600, 3, FALSE)</f>
        <v>174</v>
      </c>
      <c r="BI355" s="6">
        <f>VLOOKUP(A355, ALL_AP_DATA!$A$2:$E$3600, 5, FALSE)</f>
        <v>21438</v>
      </c>
      <c r="BJ355" s="6">
        <f t="shared" si="29"/>
        <v>84.735177865612641</v>
      </c>
      <c r="BK355" s="6">
        <f t="shared" si="22"/>
        <v>0.68774703557312256</v>
      </c>
    </row>
    <row r="356" spans="1:63" ht="15.75" customHeight="1" x14ac:dyDescent="0.2">
      <c r="A356" s="6" t="s">
        <v>416</v>
      </c>
      <c r="B356" s="6" t="s">
        <v>61</v>
      </c>
      <c r="Q356" s="6">
        <v>6</v>
      </c>
      <c r="R356" s="6">
        <v>27</v>
      </c>
      <c r="S356" s="6">
        <v>28</v>
      </c>
      <c r="T356" s="6">
        <v>4291</v>
      </c>
      <c r="U356" s="6">
        <v>0.1139</v>
      </c>
      <c r="V356" s="6">
        <v>0.6512</v>
      </c>
      <c r="W356" s="6">
        <v>0.31709999999999999</v>
      </c>
      <c r="X356" s="6">
        <v>2</v>
      </c>
      <c r="Y356" s="6">
        <v>38</v>
      </c>
      <c r="Z356" s="6">
        <v>17</v>
      </c>
      <c r="AA356" s="6">
        <v>781</v>
      </c>
      <c r="AB356" s="6">
        <v>0.1603</v>
      </c>
      <c r="AC356" s="6">
        <v>0.39529999999999998</v>
      </c>
      <c r="AD356" s="6">
        <v>5.7700000000000001E-2</v>
      </c>
      <c r="AE356" s="6">
        <v>4</v>
      </c>
      <c r="AF356" s="6">
        <v>44</v>
      </c>
      <c r="AG356" s="6">
        <v>20</v>
      </c>
      <c r="AH356" s="6">
        <v>2194</v>
      </c>
      <c r="AI356" s="6">
        <v>0.1857</v>
      </c>
      <c r="AJ356" s="6">
        <v>0.46510000000000001</v>
      </c>
      <c r="AK356" s="6">
        <v>0.16220000000000001</v>
      </c>
      <c r="AT356" s="6" t="str">
        <f t="shared" si="23"/>
        <v/>
      </c>
      <c r="AU356" s="6" t="str">
        <f t="shared" si="24"/>
        <v/>
      </c>
      <c r="AV356" s="6">
        <f t="shared" si="25"/>
        <v>158.92592592592592</v>
      </c>
      <c r="AW356" s="7">
        <f t="shared" si="26"/>
        <v>20.55263157894737</v>
      </c>
      <c r="AX356" s="6">
        <f t="shared" si="27"/>
        <v>49.863636363636367</v>
      </c>
      <c r="AY356" s="6" t="str">
        <f t="shared" si="28"/>
        <v/>
      </c>
      <c r="BA356" s="6">
        <f>VLOOKUP(A356, ALL_AP_DATA!$A$2:$F$3600, 6, FALSE)</f>
        <v>237</v>
      </c>
      <c r="BB356" s="6">
        <f>VLOOKUP(A356, projmetadata!$A$2:$D$2036, 4, FALSE)</f>
        <v>77684</v>
      </c>
      <c r="BC356" s="6" t="e">
        <f t="array" aca="1" ref="BC356" ca="1">_xludf.IFS(I356&lt;&gt;0, F356/I356, P356&lt;&gt;0, M356/P356, W356&lt;&gt;0, T356/W356, AD356&lt;&gt;0, AA356/AD356, AK356&lt;&gt;0, AH356/AK356, AR356&lt;&gt;0, AO356/AR356, TRUE, 0)</f>
        <v>#NAME?</v>
      </c>
      <c r="BE356" s="6" t="e">
        <f t="shared" ca="1" si="20"/>
        <v>#NAME?</v>
      </c>
      <c r="BF356" s="6" t="e">
        <f t="shared" ca="1" si="21"/>
        <v>#NAME?</v>
      </c>
      <c r="BG356" s="6"/>
      <c r="BH356" s="6">
        <f>VLOOKUP(A356, ALL_AP_DATA!$A$2:$D$3600, 3, FALSE)</f>
        <v>90</v>
      </c>
      <c r="BI356" s="6">
        <f>VLOOKUP(A356, ALL_AP_DATA!$A$2:$E$3600, 5, FALSE)</f>
        <v>13530</v>
      </c>
      <c r="BJ356" s="6">
        <f t="shared" si="29"/>
        <v>57.088607594936711</v>
      </c>
      <c r="BK356" s="6">
        <f t="shared" si="22"/>
        <v>0.379746835443038</v>
      </c>
    </row>
    <row r="357" spans="1:63" ht="15.75" customHeight="1" x14ac:dyDescent="0.2">
      <c r="A357" s="6" t="s">
        <v>417</v>
      </c>
      <c r="B357" s="6" t="s">
        <v>61</v>
      </c>
      <c r="J357" s="6">
        <v>1</v>
      </c>
      <c r="K357" s="6">
        <v>11</v>
      </c>
      <c r="L357" s="6">
        <v>71</v>
      </c>
      <c r="M357" s="6">
        <v>2055</v>
      </c>
      <c r="N357" s="6">
        <v>3.5000000000000003E-2</v>
      </c>
      <c r="O357" s="6">
        <v>0.40339999999999998</v>
      </c>
      <c r="P357" s="6">
        <v>0.18840000000000001</v>
      </c>
      <c r="Q357" s="6">
        <v>10</v>
      </c>
      <c r="R357" s="6">
        <v>48</v>
      </c>
      <c r="S357" s="6">
        <v>132</v>
      </c>
      <c r="T357" s="6">
        <v>7846</v>
      </c>
      <c r="U357" s="6">
        <v>0.15290000000000001</v>
      </c>
      <c r="V357" s="6">
        <v>0.75</v>
      </c>
      <c r="W357" s="6">
        <v>0.71919999999999995</v>
      </c>
      <c r="X357" s="6">
        <v>4</v>
      </c>
      <c r="Y357" s="6">
        <v>69</v>
      </c>
      <c r="Z357" s="6">
        <v>128</v>
      </c>
      <c r="AA357" s="6">
        <v>6886</v>
      </c>
      <c r="AB357" s="6">
        <v>0.21970000000000001</v>
      </c>
      <c r="AC357" s="6">
        <v>0.72729999999999995</v>
      </c>
      <c r="AD357" s="6">
        <v>0.63119999999999998</v>
      </c>
      <c r="AE357" s="6">
        <v>7</v>
      </c>
      <c r="AF357" s="6">
        <v>26</v>
      </c>
      <c r="AG357" s="6">
        <v>88</v>
      </c>
      <c r="AH357" s="6">
        <v>2824</v>
      </c>
      <c r="AI357" s="6">
        <v>8.2799999999999999E-2</v>
      </c>
      <c r="AJ357" s="6">
        <v>0.5</v>
      </c>
      <c r="AK357" s="6">
        <v>0.25879999999999997</v>
      </c>
      <c r="AL357" s="6">
        <v>2</v>
      </c>
      <c r="AM357" s="6">
        <v>25</v>
      </c>
      <c r="AN357" s="6">
        <v>110</v>
      </c>
      <c r="AO357" s="6">
        <v>5437</v>
      </c>
      <c r="AP357" s="6">
        <v>7.9600000000000004E-2</v>
      </c>
      <c r="AQ357" s="6">
        <v>0.625</v>
      </c>
      <c r="AR357" s="6">
        <v>0.49840000000000001</v>
      </c>
      <c r="AT357" s="6" t="str">
        <f t="shared" si="23"/>
        <v/>
      </c>
      <c r="AU357" s="6">
        <f t="shared" si="24"/>
        <v>186.81818181818181</v>
      </c>
      <c r="AV357" s="6">
        <f t="shared" si="25"/>
        <v>163.45833333333334</v>
      </c>
      <c r="AW357" s="7">
        <f t="shared" si="26"/>
        <v>99.79710144927536</v>
      </c>
      <c r="AX357" s="6">
        <f t="shared" si="27"/>
        <v>108.61538461538461</v>
      </c>
      <c r="AY357" s="6">
        <f t="shared" si="28"/>
        <v>217.48</v>
      </c>
      <c r="BA357" s="6">
        <f>VLOOKUP(A357, ALL_AP_DATA!$A$2:$F$3600, 6, FALSE)</f>
        <v>314</v>
      </c>
      <c r="BB357" s="6">
        <f>VLOOKUP(A357, projmetadata!$A$2:$D$2036, 4, FALSE)</f>
        <v>36724</v>
      </c>
      <c r="BC357" s="6" t="e">
        <f t="array" aca="1" ref="BC357" ca="1">_xludf.IFS(I357&lt;&gt;0, F357/I357, P357&lt;&gt;0, M357/P357, W357&lt;&gt;0, T357/W357, AD357&lt;&gt;0, AA357/AD357, AK357&lt;&gt;0, AH357/AK357, AR357&lt;&gt;0, AO357/AR357, TRUE, 0)</f>
        <v>#NAME?</v>
      </c>
      <c r="BE357" s="6" t="e">
        <f t="shared" ca="1" si="20"/>
        <v>#NAME?</v>
      </c>
      <c r="BF357" s="6" t="e">
        <f t="shared" ca="1" si="21"/>
        <v>#NAME?</v>
      </c>
      <c r="BG357" s="6"/>
      <c r="BH357" s="6">
        <f>VLOOKUP(A357, ALL_AP_DATA!$A$2:$D$3600, 3, FALSE)</f>
        <v>100</v>
      </c>
      <c r="BI357" s="6">
        <f>VLOOKUP(A357, ALL_AP_DATA!$A$2:$E$3600, 5, FALSE)</f>
        <v>10910</v>
      </c>
      <c r="BJ357" s="6">
        <f t="shared" si="29"/>
        <v>34.745222929936304</v>
      </c>
      <c r="BK357" s="6">
        <f t="shared" si="22"/>
        <v>0.31847133757961782</v>
      </c>
    </row>
    <row r="358" spans="1:63" ht="15.75" customHeight="1" x14ac:dyDescent="0.2">
      <c r="A358" s="6" t="s">
        <v>418</v>
      </c>
      <c r="B358" s="6" t="s">
        <v>61</v>
      </c>
      <c r="Q358" s="6">
        <v>2</v>
      </c>
      <c r="R358" s="6">
        <v>4</v>
      </c>
      <c r="S358" s="6">
        <v>6</v>
      </c>
      <c r="T358" s="6">
        <v>327</v>
      </c>
      <c r="U358" s="6">
        <v>3.9600000000000003E-2</v>
      </c>
      <c r="V358" s="6">
        <v>0.3</v>
      </c>
      <c r="W358" s="6">
        <v>0.28710000000000002</v>
      </c>
      <c r="X358" s="6">
        <v>1</v>
      </c>
      <c r="Y358" s="6">
        <v>12</v>
      </c>
      <c r="Z358" s="6">
        <v>4</v>
      </c>
      <c r="AA358" s="6">
        <v>32</v>
      </c>
      <c r="AB358" s="6">
        <v>0.1188</v>
      </c>
      <c r="AC358" s="6">
        <v>0.2</v>
      </c>
      <c r="AD358" s="6">
        <v>2.81E-2</v>
      </c>
      <c r="AE358" s="6">
        <v>3</v>
      </c>
      <c r="AF358" s="6">
        <v>31</v>
      </c>
      <c r="AG358" s="6">
        <v>19</v>
      </c>
      <c r="AH358" s="6">
        <v>723</v>
      </c>
      <c r="AI358" s="6">
        <v>0.30690000000000001</v>
      </c>
      <c r="AJ358" s="6">
        <v>0.95</v>
      </c>
      <c r="AK358" s="6">
        <v>0.63480000000000003</v>
      </c>
      <c r="AT358" s="6" t="str">
        <f t="shared" si="23"/>
        <v/>
      </c>
      <c r="AU358" s="6" t="str">
        <f t="shared" si="24"/>
        <v/>
      </c>
      <c r="AV358" s="6">
        <f t="shared" si="25"/>
        <v>81.75</v>
      </c>
      <c r="AW358" s="7">
        <f t="shared" si="26"/>
        <v>2.6666666666666665</v>
      </c>
      <c r="AX358" s="6">
        <f t="shared" si="27"/>
        <v>23.322580645161292</v>
      </c>
      <c r="AY358" s="6" t="str">
        <f t="shared" si="28"/>
        <v/>
      </c>
      <c r="BA358" s="6">
        <f>VLOOKUP(A358, ALL_AP_DATA!$A$2:$F$3600, 6, FALSE)</f>
        <v>101</v>
      </c>
      <c r="BB358" s="6">
        <f>VLOOKUP(A358, projmetadata!$A$2:$D$2036, 4, FALSE)</f>
        <v>28033</v>
      </c>
      <c r="BC358" s="6" t="e">
        <f t="array" aca="1" ref="BC358" ca="1">_xludf.IFS(I358&lt;&gt;0, F358/I358, P358&lt;&gt;0, M358/P358, W358&lt;&gt;0, T358/W358, AD358&lt;&gt;0, AA358/AD358, AK358&lt;&gt;0, AH358/AK358, AR358&lt;&gt;0, AO358/AR358, TRUE, 0)</f>
        <v>#NAME?</v>
      </c>
      <c r="BE358" s="6" t="e">
        <f t="shared" ca="1" si="20"/>
        <v>#NAME?</v>
      </c>
      <c r="BF358" s="6" t="e">
        <f t="shared" ca="1" si="21"/>
        <v>#NAME?</v>
      </c>
      <c r="BG358" s="6"/>
      <c r="BH358" s="6">
        <f>VLOOKUP(A358, ALL_AP_DATA!$A$2:$D$3600, 3, FALSE)</f>
        <v>40</v>
      </c>
      <c r="BI358" s="6">
        <f>VLOOKUP(A358, ALL_AP_DATA!$A$2:$E$3600, 5, FALSE)</f>
        <v>1139</v>
      </c>
      <c r="BJ358" s="6">
        <f t="shared" si="29"/>
        <v>11.277227722772277</v>
      </c>
      <c r="BK358" s="6">
        <f t="shared" si="22"/>
        <v>0.39603960396039606</v>
      </c>
    </row>
    <row r="359" spans="1:63" ht="15.75" customHeight="1" x14ac:dyDescent="0.2">
      <c r="A359" s="6" t="s">
        <v>419</v>
      </c>
      <c r="B359" s="6" t="s">
        <v>64</v>
      </c>
      <c r="C359" s="6">
        <v>15</v>
      </c>
      <c r="D359" s="6">
        <v>152</v>
      </c>
      <c r="E359" s="6">
        <v>6</v>
      </c>
      <c r="F359" s="6">
        <v>678</v>
      </c>
      <c r="G359" s="6">
        <v>0.35270000000000001</v>
      </c>
      <c r="H359" s="6">
        <v>0.85709999999999997</v>
      </c>
      <c r="I359" s="6">
        <v>0.27279999999999999</v>
      </c>
      <c r="Q359" s="6">
        <v>3</v>
      </c>
      <c r="R359" s="6">
        <v>9</v>
      </c>
      <c r="S359" s="6">
        <v>5</v>
      </c>
      <c r="T359" s="6">
        <v>679</v>
      </c>
      <c r="U359" s="6">
        <v>2.0899999999999998E-2</v>
      </c>
      <c r="V359" s="6">
        <v>0.71430000000000005</v>
      </c>
      <c r="W359" s="6">
        <v>0.2732</v>
      </c>
      <c r="X359" s="6">
        <v>2</v>
      </c>
      <c r="Y359" s="6">
        <v>140</v>
      </c>
      <c r="Z359" s="6">
        <v>7</v>
      </c>
      <c r="AA359" s="6">
        <v>878</v>
      </c>
      <c r="AB359" s="6">
        <v>0.32479999999999998</v>
      </c>
      <c r="AC359" s="6">
        <v>1</v>
      </c>
      <c r="AD359" s="6">
        <v>0.3533</v>
      </c>
      <c r="AE359" s="6">
        <v>13</v>
      </c>
      <c r="AF359" s="6">
        <v>69</v>
      </c>
      <c r="AG359" s="6">
        <v>7</v>
      </c>
      <c r="AH359" s="6">
        <v>783</v>
      </c>
      <c r="AI359" s="6">
        <v>0.16009999999999999</v>
      </c>
      <c r="AJ359" s="6">
        <v>1</v>
      </c>
      <c r="AK359" s="6">
        <v>0.31509999999999999</v>
      </c>
      <c r="AT359" s="6">
        <f t="shared" si="23"/>
        <v>4.4605263157894735</v>
      </c>
      <c r="AU359" s="6" t="str">
        <f t="shared" si="24"/>
        <v/>
      </c>
      <c r="AV359" s="6">
        <f t="shared" si="25"/>
        <v>75.444444444444443</v>
      </c>
      <c r="AW359" s="7">
        <f t="shared" si="26"/>
        <v>6.2714285714285714</v>
      </c>
      <c r="AX359" s="6">
        <f t="shared" si="27"/>
        <v>11.347826086956522</v>
      </c>
      <c r="AY359" s="6" t="str">
        <f t="shared" si="28"/>
        <v/>
      </c>
      <c r="BA359" s="6">
        <f>VLOOKUP(A359, ALL_AP_DATA!$A$2:$F$3600, 6, FALSE)</f>
        <v>431</v>
      </c>
      <c r="BB359" s="6">
        <f>VLOOKUP(A359, projmetadata!$A$2:$D$2036, 4, FALSE)</f>
        <v>44032</v>
      </c>
      <c r="BC359" s="6" t="e">
        <f t="array" aca="1" ref="BC359" ca="1">_xludf.IFS(I359&lt;&gt;0, F359/I359, P359&lt;&gt;0, M359/P359, W359&lt;&gt;0, T359/W359, AD359&lt;&gt;0, AA359/AD359, AK359&lt;&gt;0, AH359/AK359, AR359&lt;&gt;0, AO359/AR359, TRUE, 0)</f>
        <v>#NAME?</v>
      </c>
      <c r="BE359" s="6" t="e">
        <f t="shared" ca="1" si="20"/>
        <v>#NAME?</v>
      </c>
      <c r="BF359" s="6" t="e">
        <f t="shared" ca="1" si="21"/>
        <v>#NAME?</v>
      </c>
      <c r="BG359" s="6"/>
      <c r="BH359" s="6">
        <f>VLOOKUP(A359, ALL_AP_DATA!$A$2:$D$3600, 3, FALSE)</f>
        <v>273</v>
      </c>
      <c r="BI359" s="6">
        <f>VLOOKUP(A359, ALL_AP_DATA!$A$2:$E$3600, 5, FALSE)</f>
        <v>2485</v>
      </c>
      <c r="BJ359" s="6">
        <f t="shared" si="29"/>
        <v>5.765661252900232</v>
      </c>
      <c r="BK359" s="6">
        <f t="shared" si="22"/>
        <v>0.63341067285382835</v>
      </c>
    </row>
    <row r="360" spans="1:63" ht="15.75" customHeight="1" x14ac:dyDescent="0.2">
      <c r="A360" s="6" t="s">
        <v>420</v>
      </c>
      <c r="B360" s="6" t="s">
        <v>64</v>
      </c>
      <c r="C360" s="6">
        <v>15</v>
      </c>
      <c r="D360" s="6">
        <v>127</v>
      </c>
      <c r="E360" s="6">
        <v>4</v>
      </c>
      <c r="F360" s="6">
        <v>168</v>
      </c>
      <c r="G360" s="6">
        <v>0.17369999999999999</v>
      </c>
      <c r="H360" s="6">
        <v>0.5</v>
      </c>
      <c r="I360" s="6">
        <v>0.28820000000000001</v>
      </c>
      <c r="X360" s="6">
        <v>16</v>
      </c>
      <c r="Y360" s="6">
        <v>79</v>
      </c>
      <c r="Z360" s="6">
        <v>0</v>
      </c>
      <c r="AA360" s="6">
        <v>0</v>
      </c>
      <c r="AB360" s="6">
        <v>0.1081</v>
      </c>
      <c r="AC360" s="6">
        <v>0</v>
      </c>
      <c r="AD360" s="6">
        <v>0</v>
      </c>
      <c r="AE360" s="6">
        <v>53</v>
      </c>
      <c r="AF360" s="6">
        <v>329</v>
      </c>
      <c r="AG360" s="6">
        <v>1</v>
      </c>
      <c r="AH360" s="6">
        <v>10</v>
      </c>
      <c r="AI360" s="6">
        <v>0.4501</v>
      </c>
      <c r="AJ360" s="6">
        <v>0.125</v>
      </c>
      <c r="AK360" s="6">
        <v>1.72E-2</v>
      </c>
      <c r="AT360" s="6">
        <f t="shared" si="23"/>
        <v>1.3228346456692914</v>
      </c>
      <c r="AU360" s="6" t="str">
        <f t="shared" si="24"/>
        <v/>
      </c>
      <c r="AV360" s="6" t="str">
        <f t="shared" si="25"/>
        <v/>
      </c>
      <c r="AW360" s="7">
        <f t="shared" si="26"/>
        <v>0</v>
      </c>
      <c r="AX360" s="6">
        <f t="shared" si="27"/>
        <v>3.0395136778115502E-2</v>
      </c>
      <c r="AY360" s="6" t="str">
        <f t="shared" si="28"/>
        <v/>
      </c>
      <c r="BA360" s="6">
        <f>VLOOKUP(A360, ALL_AP_DATA!$A$2:$F$3600, 6, FALSE)</f>
        <v>731</v>
      </c>
      <c r="BB360" s="6">
        <f>VLOOKUP(A360, projmetadata!$A$2:$D$2036, 4, FALSE)</f>
        <v>59030</v>
      </c>
      <c r="BC360" s="6" t="e">
        <f t="array" aca="1" ref="BC360" ca="1">_xludf.IFS(I360&lt;&gt;0, F360/I360, P360&lt;&gt;0, M360/P360, W360&lt;&gt;0, T360/W360, AD360&lt;&gt;0, AA360/AD360, AK360&lt;&gt;0, AH360/AK360, AR360&lt;&gt;0, AO360/AR360, TRUE, 0)</f>
        <v>#NAME?</v>
      </c>
      <c r="BE360" s="6" t="e">
        <f t="shared" ca="1" si="20"/>
        <v>#NAME?</v>
      </c>
      <c r="BF360" s="6" t="e">
        <f t="shared" ca="1" si="21"/>
        <v>#NAME?</v>
      </c>
      <c r="BG360" s="6"/>
      <c r="BH360" s="6">
        <f>VLOOKUP(A360, ALL_AP_DATA!$A$2:$D$3600, 3, FALSE)</f>
        <v>419</v>
      </c>
      <c r="BI360" s="6">
        <f>VLOOKUP(A360, ALL_AP_DATA!$A$2:$E$3600, 5, FALSE)</f>
        <v>583</v>
      </c>
      <c r="BJ360" s="6">
        <f t="shared" si="29"/>
        <v>0.79753761969904235</v>
      </c>
      <c r="BK360" s="6">
        <f t="shared" si="22"/>
        <v>0.573187414500684</v>
      </c>
    </row>
    <row r="361" spans="1:63" ht="15.75" customHeight="1" x14ac:dyDescent="0.2">
      <c r="A361" s="6" t="s">
        <v>421</v>
      </c>
      <c r="B361" s="6" t="s">
        <v>61</v>
      </c>
      <c r="C361" s="6">
        <v>3</v>
      </c>
      <c r="D361" s="6">
        <v>9</v>
      </c>
      <c r="E361" s="6">
        <v>7</v>
      </c>
      <c r="F361" s="6">
        <v>203</v>
      </c>
      <c r="G361" s="6">
        <v>1.61E-2</v>
      </c>
      <c r="H361" s="6">
        <v>0.125</v>
      </c>
      <c r="I361" s="6">
        <v>3.0700000000000002E-2</v>
      </c>
      <c r="Q361" s="6">
        <v>7</v>
      </c>
      <c r="R361" s="6">
        <v>19</v>
      </c>
      <c r="S361" s="6">
        <v>31</v>
      </c>
      <c r="T361" s="6">
        <v>3428</v>
      </c>
      <c r="U361" s="6">
        <v>3.39E-2</v>
      </c>
      <c r="V361" s="6">
        <v>0.55359999999999998</v>
      </c>
      <c r="W361" s="6">
        <v>0.5181</v>
      </c>
      <c r="X361" s="6">
        <v>20</v>
      </c>
      <c r="Y361" s="6">
        <v>208</v>
      </c>
      <c r="Z361" s="6">
        <v>42</v>
      </c>
      <c r="AA361" s="6">
        <v>5688</v>
      </c>
      <c r="AB361" s="6">
        <v>0.37140000000000001</v>
      </c>
      <c r="AC361" s="6">
        <v>0.75</v>
      </c>
      <c r="AD361" s="6">
        <v>0.85960000000000003</v>
      </c>
      <c r="AE361" s="6">
        <v>20</v>
      </c>
      <c r="AF361" s="6">
        <v>90</v>
      </c>
      <c r="AG361" s="6">
        <v>35</v>
      </c>
      <c r="AH361" s="6">
        <v>3227</v>
      </c>
      <c r="AI361" s="6">
        <v>0.16070000000000001</v>
      </c>
      <c r="AJ361" s="6">
        <v>0.625</v>
      </c>
      <c r="AK361" s="6">
        <v>0.48770000000000002</v>
      </c>
      <c r="AT361" s="6">
        <f t="shared" si="23"/>
        <v>22.555555555555557</v>
      </c>
      <c r="AU361" s="6" t="str">
        <f t="shared" si="24"/>
        <v/>
      </c>
      <c r="AV361" s="6">
        <f t="shared" si="25"/>
        <v>180.42105263157896</v>
      </c>
      <c r="AW361" s="7">
        <f t="shared" si="26"/>
        <v>27.346153846153847</v>
      </c>
      <c r="AX361" s="6">
        <f t="shared" si="27"/>
        <v>35.855555555555554</v>
      </c>
      <c r="AY361" s="6" t="str">
        <f t="shared" si="28"/>
        <v/>
      </c>
      <c r="BA361" s="6">
        <f>VLOOKUP(A361, ALL_AP_DATA!$A$2:$F$3600, 6, FALSE)</f>
        <v>560</v>
      </c>
      <c r="BB361" s="6">
        <f>VLOOKUP(A361, projmetadata!$A$2:$D$2036, 4, FALSE)</f>
        <v>111229</v>
      </c>
      <c r="BC361" s="6" t="e">
        <f t="array" aca="1" ref="BC361" ca="1">_xludf.IFS(I361&lt;&gt;0, F361/I361, P361&lt;&gt;0, M361/P361, W361&lt;&gt;0, T361/W361, AD361&lt;&gt;0, AA361/AD361, AK361&lt;&gt;0, AH361/AK361, AR361&lt;&gt;0, AO361/AR361, TRUE, 0)</f>
        <v>#NAME?</v>
      </c>
      <c r="BE361" s="6" t="e">
        <f t="shared" ca="1" si="20"/>
        <v>#NAME?</v>
      </c>
      <c r="BF361" s="6" t="e">
        <f t="shared" ca="1" si="21"/>
        <v>#NAME?</v>
      </c>
      <c r="BG361" s="6"/>
      <c r="BH361" s="6">
        <f>VLOOKUP(A361, ALL_AP_DATA!$A$2:$D$3600, 3, FALSE)</f>
        <v>236</v>
      </c>
      <c r="BI361" s="6">
        <f>VLOOKUP(A361, ALL_AP_DATA!$A$2:$E$3600, 5, FALSE)</f>
        <v>6617</v>
      </c>
      <c r="BJ361" s="6">
        <f t="shared" si="29"/>
        <v>11.816071428571428</v>
      </c>
      <c r="BK361" s="6">
        <f t="shared" si="22"/>
        <v>0.42142857142857143</v>
      </c>
    </row>
    <row r="362" spans="1:63" ht="15.75" customHeight="1" x14ac:dyDescent="0.2">
      <c r="A362" s="6" t="s">
        <v>422</v>
      </c>
      <c r="B362" s="6" t="s">
        <v>61</v>
      </c>
      <c r="J362" s="6">
        <v>1</v>
      </c>
      <c r="K362" s="6">
        <v>13</v>
      </c>
      <c r="L362" s="6">
        <v>46</v>
      </c>
      <c r="M362" s="6">
        <v>1339</v>
      </c>
      <c r="N362" s="6">
        <v>1.9699999999999999E-2</v>
      </c>
      <c r="O362" s="6">
        <v>8.7300000000000003E-2</v>
      </c>
      <c r="P362" s="6">
        <v>4.58E-2</v>
      </c>
      <c r="Q362" s="6">
        <v>18</v>
      </c>
      <c r="R362" s="6">
        <v>54</v>
      </c>
      <c r="S362" s="6">
        <v>336</v>
      </c>
      <c r="T362" s="6">
        <v>18760</v>
      </c>
      <c r="U362" s="6">
        <v>8.1699999999999995E-2</v>
      </c>
      <c r="V362" s="6">
        <v>0.63759999999999994</v>
      </c>
      <c r="W362" s="6">
        <v>0.64200000000000002</v>
      </c>
      <c r="X362" s="6">
        <v>15</v>
      </c>
      <c r="Y362" s="6">
        <v>94</v>
      </c>
      <c r="Z362" s="6">
        <v>178</v>
      </c>
      <c r="AA362" s="6">
        <v>5929</v>
      </c>
      <c r="AB362" s="6">
        <v>0.14219999999999999</v>
      </c>
      <c r="AC362" s="6">
        <v>0.33779999999999999</v>
      </c>
      <c r="AD362" s="6">
        <v>0.2029</v>
      </c>
      <c r="AE362" s="6">
        <v>1</v>
      </c>
      <c r="AF362" s="6">
        <v>4</v>
      </c>
      <c r="AG362" s="6">
        <v>42</v>
      </c>
      <c r="AH362" s="6">
        <v>631</v>
      </c>
      <c r="AI362" s="6">
        <v>6.1000000000000004E-3</v>
      </c>
      <c r="AJ362" s="6">
        <v>7.9699999999999993E-2</v>
      </c>
      <c r="AK362" s="6">
        <v>2.1600000000000001E-2</v>
      </c>
      <c r="AT362" s="6" t="str">
        <f t="shared" si="23"/>
        <v/>
      </c>
      <c r="AU362" s="6">
        <f t="shared" si="24"/>
        <v>103</v>
      </c>
      <c r="AV362" s="6">
        <f t="shared" si="25"/>
        <v>347.40740740740739</v>
      </c>
      <c r="AW362" s="7">
        <f t="shared" si="26"/>
        <v>63.074468085106382</v>
      </c>
      <c r="AX362" s="6">
        <f t="shared" si="27"/>
        <v>157.75</v>
      </c>
      <c r="AY362" s="6" t="str">
        <f t="shared" si="28"/>
        <v/>
      </c>
      <c r="BA362" s="6">
        <f>VLOOKUP(A362, ALL_AP_DATA!$A$2:$F$3600, 6, FALSE)</f>
        <v>661</v>
      </c>
      <c r="BB362" s="6">
        <f>VLOOKUP(A362, projmetadata!$A$2:$D$2036, 4, FALSE)</f>
        <v>134265</v>
      </c>
      <c r="BC362" s="6" t="e">
        <f t="array" aca="1" ref="BC362" ca="1">_xludf.IFS(I362&lt;&gt;0, F362/I362, P362&lt;&gt;0, M362/P362, W362&lt;&gt;0, T362/W362, AD362&lt;&gt;0, AA362/AD362, AK362&lt;&gt;0, AH362/AK362, AR362&lt;&gt;0, AO362/AR362, TRUE, 0)</f>
        <v>#NAME?</v>
      </c>
      <c r="BE362" s="6" t="e">
        <f t="shared" ca="1" si="20"/>
        <v>#NAME?</v>
      </c>
      <c r="BF362" s="6" t="e">
        <f t="shared" ca="1" si="21"/>
        <v>#NAME?</v>
      </c>
      <c r="BG362" s="6"/>
      <c r="BH362" s="6">
        <f>VLOOKUP(A362, ALL_AP_DATA!$A$2:$D$3600, 3, FALSE)</f>
        <v>144</v>
      </c>
      <c r="BI362" s="6">
        <f>VLOOKUP(A362, ALL_AP_DATA!$A$2:$E$3600, 5, FALSE)</f>
        <v>29223</v>
      </c>
      <c r="BJ362" s="6">
        <f t="shared" si="29"/>
        <v>44.210287443267774</v>
      </c>
      <c r="BK362" s="6">
        <f t="shared" si="22"/>
        <v>0.21785173978819969</v>
      </c>
    </row>
    <row r="363" spans="1:63" ht="15.75" customHeight="1" x14ac:dyDescent="0.2">
      <c r="A363" s="6" t="s">
        <v>423</v>
      </c>
      <c r="B363" s="6" t="s">
        <v>64</v>
      </c>
      <c r="C363" s="6">
        <v>15</v>
      </c>
      <c r="D363" s="6">
        <v>122</v>
      </c>
      <c r="E363" s="6">
        <v>13</v>
      </c>
      <c r="F363" s="6">
        <v>328</v>
      </c>
      <c r="G363" s="6">
        <v>0.17810000000000001</v>
      </c>
      <c r="H363" s="6">
        <v>0.2167</v>
      </c>
      <c r="I363" s="6">
        <v>9.4899999999999998E-2</v>
      </c>
      <c r="Q363" s="6">
        <v>5</v>
      </c>
      <c r="R363" s="6">
        <v>17</v>
      </c>
      <c r="S363" s="6">
        <v>25</v>
      </c>
      <c r="T363" s="6">
        <v>1156</v>
      </c>
      <c r="U363" s="6">
        <v>2.4799999999999999E-2</v>
      </c>
      <c r="V363" s="6">
        <v>0.41670000000000001</v>
      </c>
      <c r="W363" s="6">
        <v>0.33429999999999999</v>
      </c>
      <c r="X363" s="6">
        <v>52</v>
      </c>
      <c r="Y363" s="6">
        <v>331</v>
      </c>
      <c r="Z363" s="6">
        <v>39</v>
      </c>
      <c r="AA363" s="6">
        <v>1639</v>
      </c>
      <c r="AB363" s="6">
        <v>0.48320000000000002</v>
      </c>
      <c r="AC363" s="6">
        <v>0.65</v>
      </c>
      <c r="AD363" s="6">
        <v>0.47399999999999998</v>
      </c>
      <c r="AE363" s="6">
        <v>77</v>
      </c>
      <c r="AF363" s="6">
        <v>304</v>
      </c>
      <c r="AG363" s="6">
        <v>39</v>
      </c>
      <c r="AH363" s="6">
        <v>1508</v>
      </c>
      <c r="AI363" s="6">
        <v>0.44379999999999997</v>
      </c>
      <c r="AJ363" s="6">
        <v>0.65</v>
      </c>
      <c r="AK363" s="6">
        <v>0.43609999999999999</v>
      </c>
      <c r="AT363" s="6">
        <f t="shared" si="23"/>
        <v>2.6885245901639343</v>
      </c>
      <c r="AU363" s="6" t="str">
        <f t="shared" si="24"/>
        <v/>
      </c>
      <c r="AV363" s="6">
        <f t="shared" si="25"/>
        <v>68</v>
      </c>
      <c r="AW363" s="7">
        <f t="shared" si="26"/>
        <v>4.95166163141994</v>
      </c>
      <c r="AX363" s="6">
        <f t="shared" si="27"/>
        <v>4.9605263157894735</v>
      </c>
      <c r="AY363" s="6" t="str">
        <f t="shared" si="28"/>
        <v/>
      </c>
      <c r="BA363" s="6">
        <f>VLOOKUP(A363, ALL_AP_DATA!$A$2:$F$3600, 6, FALSE)</f>
        <v>685</v>
      </c>
      <c r="BB363" s="6">
        <f>VLOOKUP(A363, projmetadata!$A$2:$D$2036, 4, FALSE)</f>
        <v>48517</v>
      </c>
      <c r="BC363" s="6" t="e">
        <f t="array" aca="1" ref="BC363" ca="1">_xludf.IFS(I363&lt;&gt;0, F363/I363, P363&lt;&gt;0, M363/P363, W363&lt;&gt;0, T363/W363, AD363&lt;&gt;0, AA363/AD363, AK363&lt;&gt;0, AH363/AK363, AR363&lt;&gt;0, AO363/AR363, TRUE, 0)</f>
        <v>#NAME?</v>
      </c>
      <c r="BE363" s="6" t="e">
        <f t="shared" ca="1" si="20"/>
        <v>#NAME?</v>
      </c>
      <c r="BF363" s="6" t="e">
        <f t="shared" ca="1" si="21"/>
        <v>#NAME?</v>
      </c>
      <c r="BG363" s="6"/>
      <c r="BH363" s="6">
        <f>VLOOKUP(A363, ALL_AP_DATA!$A$2:$D$3600, 3, FALSE)</f>
        <v>455</v>
      </c>
      <c r="BI363" s="6">
        <f>VLOOKUP(A363, ALL_AP_DATA!$A$2:$E$3600, 5, FALSE)</f>
        <v>3458</v>
      </c>
      <c r="BJ363" s="6">
        <f t="shared" si="29"/>
        <v>5.048175182481752</v>
      </c>
      <c r="BK363" s="6">
        <f t="shared" si="22"/>
        <v>0.66423357664233573</v>
      </c>
    </row>
    <row r="364" spans="1:63" ht="15.75" customHeight="1" x14ac:dyDescent="0.2">
      <c r="A364" s="6" t="s">
        <v>424</v>
      </c>
      <c r="B364" s="6" t="s">
        <v>64</v>
      </c>
      <c r="C364" s="6">
        <v>80</v>
      </c>
      <c r="D364" s="6">
        <v>570</v>
      </c>
      <c r="E364" s="6">
        <v>242</v>
      </c>
      <c r="F364" s="6">
        <v>6549</v>
      </c>
      <c r="G364" s="6">
        <v>8.1500000000000003E-2</v>
      </c>
      <c r="H364" s="6">
        <v>0.31109999999999999</v>
      </c>
      <c r="I364" s="6">
        <v>0.11899999999999999</v>
      </c>
      <c r="J364" s="6">
        <v>8</v>
      </c>
      <c r="K364" s="6">
        <v>84</v>
      </c>
      <c r="L364" s="6">
        <v>232</v>
      </c>
      <c r="M364" s="6">
        <v>8835</v>
      </c>
      <c r="N364" s="6">
        <v>1.2E-2</v>
      </c>
      <c r="O364" s="6">
        <v>0.29820000000000002</v>
      </c>
      <c r="P364" s="6">
        <v>0.16059999999999999</v>
      </c>
      <c r="Q364" s="6">
        <v>73</v>
      </c>
      <c r="R364" s="6">
        <v>328</v>
      </c>
      <c r="S364" s="6">
        <v>489</v>
      </c>
      <c r="T364" s="6">
        <v>29818</v>
      </c>
      <c r="U364" s="6">
        <v>4.6899999999999997E-2</v>
      </c>
      <c r="V364" s="6">
        <v>0.62849999999999995</v>
      </c>
      <c r="W364" s="6">
        <v>0.54200000000000004</v>
      </c>
      <c r="X364" s="6">
        <v>93</v>
      </c>
      <c r="Y364" s="6">
        <v>969</v>
      </c>
      <c r="Z364" s="6">
        <v>242</v>
      </c>
      <c r="AA364" s="6">
        <v>10388</v>
      </c>
      <c r="AB364" s="6">
        <v>0.13850000000000001</v>
      </c>
      <c r="AC364" s="6">
        <v>0.31109999999999999</v>
      </c>
      <c r="AD364" s="6">
        <v>0.1888</v>
      </c>
      <c r="AE364" s="6">
        <v>507</v>
      </c>
      <c r="AF364" s="6">
        <v>2945</v>
      </c>
      <c r="AG364" s="6">
        <v>679</v>
      </c>
      <c r="AH364" s="6">
        <v>41911</v>
      </c>
      <c r="AI364" s="6">
        <v>0.42099999999999999</v>
      </c>
      <c r="AJ364" s="6">
        <v>0.87280000000000002</v>
      </c>
      <c r="AK364" s="6">
        <v>0.76180000000000003</v>
      </c>
      <c r="AL364" s="6">
        <v>1</v>
      </c>
      <c r="AM364" s="6">
        <v>20</v>
      </c>
      <c r="AN364" s="6">
        <v>29</v>
      </c>
      <c r="AO364" s="6">
        <v>2437</v>
      </c>
      <c r="AP364" s="6">
        <v>2.8999999999999998E-3</v>
      </c>
      <c r="AQ364" s="6">
        <v>3.73E-2</v>
      </c>
      <c r="AR364" s="6">
        <v>4.4299999999999999E-2</v>
      </c>
      <c r="AT364" s="6">
        <f t="shared" si="23"/>
        <v>11.489473684210527</v>
      </c>
      <c r="AU364" s="6">
        <f t="shared" si="24"/>
        <v>105.17857142857143</v>
      </c>
      <c r="AV364" s="6">
        <f t="shared" si="25"/>
        <v>90.908536585365852</v>
      </c>
      <c r="AW364" s="7">
        <f t="shared" si="26"/>
        <v>10.720330237358102</v>
      </c>
      <c r="AX364" s="6">
        <f t="shared" si="27"/>
        <v>14.231239388794567</v>
      </c>
      <c r="AY364" s="6">
        <f t="shared" si="28"/>
        <v>121.85</v>
      </c>
      <c r="BA364" s="6">
        <f>VLOOKUP(A364, ALL_AP_DATA!$A$2:$F$3600, 6, FALSE)</f>
        <v>6996</v>
      </c>
      <c r="BB364" s="6">
        <f>VLOOKUP(A364, projmetadata!$A$2:$D$2036, 4, FALSE)</f>
        <v>746987</v>
      </c>
      <c r="BC364" s="6" t="e">
        <f t="array" aca="1" ref="BC364" ca="1">_xludf.IFS(I364&lt;&gt;0, F364/I364, P364&lt;&gt;0, M364/P364, W364&lt;&gt;0, T364/W364, AD364&lt;&gt;0, AA364/AD364, AK364&lt;&gt;0, AH364/AK364, AR364&lt;&gt;0, AO364/AR364, TRUE, 0)</f>
        <v>#NAME?</v>
      </c>
      <c r="BE364" s="6" t="e">
        <f t="shared" ca="1" si="20"/>
        <v>#NAME?</v>
      </c>
      <c r="BF364" s="6" t="e">
        <f t="shared" ca="1" si="21"/>
        <v>#NAME?</v>
      </c>
      <c r="BG364" s="6"/>
      <c r="BH364" s="6">
        <f>VLOOKUP(A364, ALL_AP_DATA!$A$2:$D$3600, 3, FALSE)</f>
        <v>3533</v>
      </c>
      <c r="BI364" s="6">
        <f>VLOOKUP(A364, ALL_AP_DATA!$A$2:$E$3600, 5, FALSE)</f>
        <v>55014</v>
      </c>
      <c r="BJ364" s="6">
        <f t="shared" si="29"/>
        <v>7.8636363636363633</v>
      </c>
      <c r="BK364" s="6">
        <f t="shared" si="22"/>
        <v>0.50500285877644369</v>
      </c>
    </row>
    <row r="365" spans="1:63" ht="15.75" customHeight="1" x14ac:dyDescent="0.2">
      <c r="A365" s="6" t="s">
        <v>425</v>
      </c>
      <c r="B365" s="6" t="s">
        <v>61</v>
      </c>
      <c r="C365" s="6">
        <v>2</v>
      </c>
      <c r="D365" s="6">
        <v>5</v>
      </c>
      <c r="E365" s="6">
        <v>0</v>
      </c>
      <c r="F365" s="6">
        <v>0</v>
      </c>
      <c r="G365" s="6">
        <v>2.3999999999999998E-3</v>
      </c>
      <c r="H365" s="6">
        <v>0</v>
      </c>
      <c r="I365" s="6">
        <v>0</v>
      </c>
      <c r="J365" s="6">
        <v>1</v>
      </c>
      <c r="K365" s="6">
        <v>11</v>
      </c>
      <c r="L365" s="6">
        <v>34</v>
      </c>
      <c r="M365" s="6">
        <v>5080</v>
      </c>
      <c r="N365" s="6">
        <v>5.1999999999999998E-3</v>
      </c>
      <c r="O365" s="6">
        <v>0.18479999999999999</v>
      </c>
      <c r="P365" s="6">
        <v>0.28570000000000001</v>
      </c>
      <c r="Q365" s="6">
        <v>13</v>
      </c>
      <c r="R365" s="6">
        <v>52</v>
      </c>
      <c r="S365" s="6">
        <v>148</v>
      </c>
      <c r="T365" s="6">
        <v>16006</v>
      </c>
      <c r="U365" s="6">
        <v>2.4500000000000001E-2</v>
      </c>
      <c r="V365" s="6">
        <v>0.80430000000000001</v>
      </c>
      <c r="W365" s="6">
        <v>0.9002</v>
      </c>
      <c r="X365" s="6">
        <v>51</v>
      </c>
      <c r="Y365" s="6">
        <v>596</v>
      </c>
      <c r="Z365" s="6">
        <v>130</v>
      </c>
      <c r="AA365" s="6">
        <v>7232</v>
      </c>
      <c r="AB365" s="6">
        <v>0.28060000000000002</v>
      </c>
      <c r="AC365" s="6">
        <v>0.70650000000000002</v>
      </c>
      <c r="AD365" s="6">
        <v>0.40670000000000001</v>
      </c>
      <c r="AE365" s="6">
        <v>100</v>
      </c>
      <c r="AF365" s="6">
        <v>606</v>
      </c>
      <c r="AG365" s="6">
        <v>164</v>
      </c>
      <c r="AH365" s="6">
        <v>16517</v>
      </c>
      <c r="AI365" s="6">
        <v>0.2853</v>
      </c>
      <c r="AJ365" s="6">
        <v>0.89129999999999998</v>
      </c>
      <c r="AK365" s="6">
        <v>0.92900000000000005</v>
      </c>
      <c r="AL365" s="6">
        <v>1</v>
      </c>
      <c r="AM365" s="6">
        <v>16</v>
      </c>
      <c r="AN365" s="6">
        <v>106</v>
      </c>
      <c r="AO365" s="6">
        <v>6040</v>
      </c>
      <c r="AP365" s="6">
        <v>7.4999999999999997E-3</v>
      </c>
      <c r="AQ365" s="6">
        <v>0.57609999999999995</v>
      </c>
      <c r="AR365" s="6">
        <v>0.3397</v>
      </c>
      <c r="AT365" s="6">
        <f t="shared" si="23"/>
        <v>0</v>
      </c>
      <c r="AU365" s="6">
        <f t="shared" si="24"/>
        <v>461.81818181818181</v>
      </c>
      <c r="AV365" s="6">
        <f t="shared" si="25"/>
        <v>307.80769230769232</v>
      </c>
      <c r="AW365" s="7">
        <f t="shared" si="26"/>
        <v>12.134228187919463</v>
      </c>
      <c r="AX365" s="6">
        <f t="shared" si="27"/>
        <v>27.255775577557756</v>
      </c>
      <c r="AY365" s="6">
        <f t="shared" si="28"/>
        <v>377.5</v>
      </c>
      <c r="BA365" s="6">
        <f>VLOOKUP(A365, ALL_AP_DATA!$A$2:$F$3600, 6, FALSE)</f>
        <v>2124</v>
      </c>
      <c r="BB365" s="6">
        <f>VLOOKUP(A365, projmetadata!$A$2:$D$2036, 4, FALSE)</f>
        <v>1351242</v>
      </c>
      <c r="BC365" s="6" t="e">
        <f t="array" aca="1" ref="BC365" ca="1">_xludf.IFS(I365&lt;&gt;0, F365/I365, P365&lt;&gt;0, M365/P365, W365&lt;&gt;0, T365/W365, AD365&lt;&gt;0, AA365/AD365, AK365&lt;&gt;0, AH365/AK365, AR365&lt;&gt;0, AO365/AR365, TRUE, 0)</f>
        <v>#NAME?</v>
      </c>
      <c r="BE365" s="6" t="e">
        <f t="shared" ca="1" si="20"/>
        <v>#NAME?</v>
      </c>
      <c r="BF365" s="6" t="e">
        <f t="shared" ca="1" si="21"/>
        <v>#NAME?</v>
      </c>
      <c r="BG365" s="6"/>
      <c r="BH365" s="6">
        <f>VLOOKUP(A365, ALL_AP_DATA!$A$2:$D$3600, 3, FALSE)</f>
        <v>958</v>
      </c>
      <c r="BI365" s="6">
        <f>VLOOKUP(A365, ALL_AP_DATA!$A$2:$E$3600, 5, FALSE)</f>
        <v>17780</v>
      </c>
      <c r="BJ365" s="6">
        <f t="shared" si="29"/>
        <v>8.3709981167608287</v>
      </c>
      <c r="BK365" s="6">
        <f t="shared" si="22"/>
        <v>0.45103578154425611</v>
      </c>
    </row>
    <row r="366" spans="1:63" ht="15.75" customHeight="1" x14ac:dyDescent="0.2">
      <c r="A366" s="6" t="s">
        <v>426</v>
      </c>
      <c r="B366" s="6" t="s">
        <v>64</v>
      </c>
      <c r="C366" s="6">
        <v>6</v>
      </c>
      <c r="D366" s="6">
        <v>176</v>
      </c>
      <c r="E366" s="6">
        <v>195</v>
      </c>
      <c r="F366" s="6">
        <v>14320</v>
      </c>
      <c r="G366" s="6">
        <v>0.14610000000000001</v>
      </c>
      <c r="H366" s="6">
        <v>0.65</v>
      </c>
      <c r="I366" s="6">
        <v>0.57050000000000001</v>
      </c>
      <c r="J366" s="6">
        <v>11</v>
      </c>
      <c r="K366" s="6">
        <v>71</v>
      </c>
      <c r="L366" s="6">
        <v>200</v>
      </c>
      <c r="M366" s="6">
        <v>15918</v>
      </c>
      <c r="N366" s="6">
        <v>5.8900000000000001E-2</v>
      </c>
      <c r="O366" s="6">
        <v>0.66669999999999996</v>
      </c>
      <c r="P366" s="6">
        <v>0.63419999999999999</v>
      </c>
      <c r="Q366" s="6">
        <v>26</v>
      </c>
      <c r="R366" s="6">
        <v>111</v>
      </c>
      <c r="S366" s="6">
        <v>250</v>
      </c>
      <c r="T366" s="6">
        <v>18420</v>
      </c>
      <c r="U366" s="6">
        <v>9.2100000000000001E-2</v>
      </c>
      <c r="V366" s="6">
        <v>0.83330000000000004</v>
      </c>
      <c r="W366" s="6">
        <v>0.7339</v>
      </c>
      <c r="X366" s="6">
        <v>86</v>
      </c>
      <c r="Y366" s="6">
        <v>258</v>
      </c>
      <c r="Z366" s="6">
        <v>206</v>
      </c>
      <c r="AA366" s="6">
        <v>15386</v>
      </c>
      <c r="AB366" s="6">
        <v>0.21410000000000001</v>
      </c>
      <c r="AC366" s="6">
        <v>0.68669999999999998</v>
      </c>
      <c r="AD366" s="6">
        <v>0.61299999999999999</v>
      </c>
      <c r="AE366" s="6">
        <v>56</v>
      </c>
      <c r="AF366" s="6">
        <v>597</v>
      </c>
      <c r="AG366" s="6">
        <v>251</v>
      </c>
      <c r="AH366" s="6">
        <v>18086</v>
      </c>
      <c r="AI366" s="6">
        <v>0.49540000000000001</v>
      </c>
      <c r="AJ366" s="6">
        <v>0.8367</v>
      </c>
      <c r="AK366" s="6">
        <v>0.72060000000000002</v>
      </c>
      <c r="AL366" s="6">
        <v>5</v>
      </c>
      <c r="AM366" s="6">
        <v>62</v>
      </c>
      <c r="AN366" s="6">
        <v>203</v>
      </c>
      <c r="AO366" s="6">
        <v>13750</v>
      </c>
      <c r="AP366" s="6">
        <v>5.1499999999999997E-2</v>
      </c>
      <c r="AQ366" s="6">
        <v>0.67669999999999997</v>
      </c>
      <c r="AR366" s="6">
        <v>0.54779999999999995</v>
      </c>
      <c r="AT366" s="6">
        <f t="shared" si="23"/>
        <v>81.36363636363636</v>
      </c>
      <c r="AU366" s="6">
        <f t="shared" si="24"/>
        <v>224.19718309859155</v>
      </c>
      <c r="AV366" s="6">
        <f t="shared" si="25"/>
        <v>165.94594594594594</v>
      </c>
      <c r="AW366" s="7">
        <f t="shared" si="26"/>
        <v>59.63565891472868</v>
      </c>
      <c r="AX366" s="6">
        <f t="shared" si="27"/>
        <v>30.294807370184255</v>
      </c>
      <c r="AY366" s="6">
        <f t="shared" si="28"/>
        <v>221.7741935483871</v>
      </c>
      <c r="BA366" s="6">
        <f>VLOOKUP(A366, ALL_AP_DATA!$A$2:$F$3600, 6, FALSE)</f>
        <v>1205</v>
      </c>
      <c r="BB366" s="6">
        <f>VLOOKUP(A366, projmetadata!$A$2:$D$2036, 4, FALSE)</f>
        <v>172578</v>
      </c>
      <c r="BC366" s="6" t="e">
        <f t="array" aca="1" ref="BC366" ca="1">_xludf.IFS(I366&lt;&gt;0, F366/I366, P366&lt;&gt;0, M366/P366, W366&lt;&gt;0, T366/W366, AD366&lt;&gt;0, AA366/AD366, AK366&lt;&gt;0, AH366/AK366, AR366&lt;&gt;0, AO366/AR366, TRUE, 0)</f>
        <v>#NAME?</v>
      </c>
      <c r="BE366" s="6" t="e">
        <f t="shared" ca="1" si="20"/>
        <v>#NAME?</v>
      </c>
      <c r="BF366" s="6" t="e">
        <f t="shared" ca="1" si="21"/>
        <v>#NAME?</v>
      </c>
      <c r="BG366" s="6"/>
      <c r="BH366" s="6">
        <f>VLOOKUP(A366, ALL_AP_DATA!$A$2:$D$3600, 3, FALSE)</f>
        <v>676</v>
      </c>
      <c r="BI366" s="6">
        <f>VLOOKUP(A366, ALL_AP_DATA!$A$2:$E$3600, 5, FALSE)</f>
        <v>25099</v>
      </c>
      <c r="BJ366" s="6">
        <f t="shared" si="29"/>
        <v>20.829045643153528</v>
      </c>
      <c r="BK366" s="6">
        <f t="shared" si="22"/>
        <v>0.56099585062240664</v>
      </c>
    </row>
    <row r="367" spans="1:63" ht="15.75" customHeight="1" x14ac:dyDescent="0.2">
      <c r="A367" s="6" t="s">
        <v>427</v>
      </c>
      <c r="B367" s="6" t="s">
        <v>64</v>
      </c>
      <c r="C367" s="6">
        <v>1</v>
      </c>
      <c r="D367" s="6">
        <v>170</v>
      </c>
      <c r="E367" s="6">
        <v>397</v>
      </c>
      <c r="F367" s="6">
        <v>32575</v>
      </c>
      <c r="G367" s="6">
        <v>0.60070000000000001</v>
      </c>
      <c r="H367" s="6">
        <v>0.92759999999999998</v>
      </c>
      <c r="I367" s="6">
        <v>0.82310000000000005</v>
      </c>
      <c r="J367" s="6">
        <v>13</v>
      </c>
      <c r="K367" s="6">
        <v>111</v>
      </c>
      <c r="L367" s="6">
        <v>362</v>
      </c>
      <c r="M367" s="6">
        <v>29550</v>
      </c>
      <c r="N367" s="6">
        <v>0.39219999999999999</v>
      </c>
      <c r="O367" s="6">
        <v>0.8458</v>
      </c>
      <c r="P367" s="6">
        <v>0.74660000000000004</v>
      </c>
      <c r="Q367" s="6">
        <v>26</v>
      </c>
      <c r="R367" s="6">
        <v>136</v>
      </c>
      <c r="S367" s="6">
        <v>384</v>
      </c>
      <c r="T367" s="6">
        <v>31201</v>
      </c>
      <c r="U367" s="6">
        <v>0.48060000000000003</v>
      </c>
      <c r="V367" s="6">
        <v>0.8972</v>
      </c>
      <c r="W367" s="6">
        <v>0.78839999999999999</v>
      </c>
      <c r="X367" s="6">
        <v>61</v>
      </c>
      <c r="Y367" s="6">
        <v>204</v>
      </c>
      <c r="Z367" s="6">
        <v>403</v>
      </c>
      <c r="AA367" s="6">
        <v>32826</v>
      </c>
      <c r="AB367" s="6">
        <v>0.7208</v>
      </c>
      <c r="AC367" s="6">
        <v>0.94159999999999999</v>
      </c>
      <c r="AD367" s="6">
        <v>0.82940000000000003</v>
      </c>
      <c r="AE367" s="6">
        <v>16</v>
      </c>
      <c r="AF367" s="6">
        <v>94</v>
      </c>
      <c r="AG367" s="6">
        <v>247</v>
      </c>
      <c r="AH367" s="6">
        <v>18991</v>
      </c>
      <c r="AI367" s="6">
        <v>0.3322</v>
      </c>
      <c r="AJ367" s="6">
        <v>0.57709999999999995</v>
      </c>
      <c r="AK367" s="6">
        <v>0.4798</v>
      </c>
      <c r="AL367" s="6">
        <v>7</v>
      </c>
      <c r="AM367" s="6">
        <v>109</v>
      </c>
      <c r="AN367" s="6">
        <v>363</v>
      </c>
      <c r="AO367" s="6">
        <v>27424</v>
      </c>
      <c r="AP367" s="6">
        <v>0.38519999999999999</v>
      </c>
      <c r="AQ367" s="6">
        <v>0.84809999999999997</v>
      </c>
      <c r="AR367" s="6">
        <v>0.69289999999999996</v>
      </c>
      <c r="AT367" s="6">
        <f t="shared" si="23"/>
        <v>191.61764705882354</v>
      </c>
      <c r="AU367" s="6">
        <f t="shared" si="24"/>
        <v>266.2162162162162</v>
      </c>
      <c r="AV367" s="6">
        <f t="shared" si="25"/>
        <v>229.41911764705881</v>
      </c>
      <c r="AW367" s="7">
        <f t="shared" si="26"/>
        <v>160.91176470588235</v>
      </c>
      <c r="AX367" s="6">
        <f t="shared" si="27"/>
        <v>202.03191489361703</v>
      </c>
      <c r="AY367" s="6">
        <f t="shared" si="28"/>
        <v>251.59633027522935</v>
      </c>
      <c r="BA367" s="6">
        <f>VLOOKUP(A367, ALL_AP_DATA!$A$2:$F$3600, 6, FALSE)</f>
        <v>283</v>
      </c>
      <c r="BB367" s="6">
        <f>VLOOKUP(A367, projmetadata!$A$2:$D$2036, 4, FALSE)</f>
        <v>23732</v>
      </c>
      <c r="BC367" s="6" t="e">
        <f t="array" aca="1" ref="BC367" ca="1">_xludf.IFS(I367&lt;&gt;0, F367/I367, P367&lt;&gt;0, M367/P367, W367&lt;&gt;0, T367/W367, AD367&lt;&gt;0, AA367/AD367, AK367&lt;&gt;0, AH367/AK367, AR367&lt;&gt;0, AO367/AR367, TRUE, 0)</f>
        <v>#NAME?</v>
      </c>
      <c r="BE367" s="6" t="e">
        <f t="shared" ca="1" si="20"/>
        <v>#NAME?</v>
      </c>
      <c r="BF367" s="6" t="e">
        <f t="shared" ca="1" si="21"/>
        <v>#NAME?</v>
      </c>
      <c r="BG367" s="6"/>
      <c r="BH367" s="6">
        <f>VLOOKUP(A367, ALL_AP_DATA!$A$2:$D$3600, 3, FALSE)</f>
        <v>234</v>
      </c>
      <c r="BI367" s="6">
        <f>VLOOKUP(A367, ALL_AP_DATA!$A$2:$E$3600, 5, FALSE)</f>
        <v>39577</v>
      </c>
      <c r="BJ367" s="6">
        <f t="shared" si="29"/>
        <v>139.84805653710248</v>
      </c>
      <c r="BK367" s="6">
        <f t="shared" si="22"/>
        <v>0.82685512367491165</v>
      </c>
    </row>
    <row r="368" spans="1:63" ht="15.75" customHeight="1" x14ac:dyDescent="0.2">
      <c r="A368" s="6" t="s">
        <v>428</v>
      </c>
      <c r="B368" s="6" t="s">
        <v>61</v>
      </c>
      <c r="C368" s="6">
        <v>1</v>
      </c>
      <c r="D368" s="6">
        <v>3</v>
      </c>
      <c r="E368" s="6">
        <v>0</v>
      </c>
      <c r="F368" s="6">
        <v>0</v>
      </c>
      <c r="G368" s="6">
        <v>2.5600000000000001E-2</v>
      </c>
      <c r="H368" s="6">
        <v>0</v>
      </c>
      <c r="I368" s="6">
        <v>0</v>
      </c>
      <c r="X368" s="6">
        <v>2</v>
      </c>
      <c r="Y368" s="6">
        <v>3</v>
      </c>
      <c r="Z368" s="6">
        <v>0</v>
      </c>
      <c r="AA368" s="6">
        <v>0</v>
      </c>
      <c r="AB368" s="6">
        <v>2.5600000000000001E-2</v>
      </c>
      <c r="AC368" s="6">
        <v>0</v>
      </c>
      <c r="AD368" s="6">
        <v>0</v>
      </c>
      <c r="AE368" s="6">
        <v>2</v>
      </c>
      <c r="AF368" s="6">
        <v>4</v>
      </c>
      <c r="AG368" s="6">
        <v>0</v>
      </c>
      <c r="AH368" s="6">
        <v>0</v>
      </c>
      <c r="AI368" s="6">
        <v>3.4200000000000001E-2</v>
      </c>
      <c r="AJ368" s="6">
        <v>0</v>
      </c>
      <c r="AK368" s="6">
        <v>0</v>
      </c>
      <c r="AT368" s="6">
        <f t="shared" si="23"/>
        <v>0</v>
      </c>
      <c r="AU368" s="6" t="str">
        <f t="shared" si="24"/>
        <v/>
      </c>
      <c r="AV368" s="6" t="str">
        <f t="shared" si="25"/>
        <v/>
      </c>
      <c r="AW368" s="7">
        <f t="shared" si="26"/>
        <v>0</v>
      </c>
      <c r="AX368" s="6">
        <f t="shared" si="27"/>
        <v>0</v>
      </c>
      <c r="AY368" s="6" t="str">
        <f t="shared" si="28"/>
        <v/>
      </c>
      <c r="BA368" s="6">
        <f>VLOOKUP(A368, ALL_AP_DATA!$A$2:$F$3600, 6, FALSE)</f>
        <v>117</v>
      </c>
      <c r="BB368" s="6">
        <f>VLOOKUP(A368, projmetadata!$A$2:$D$2036, 4, FALSE)</f>
        <v>63980</v>
      </c>
      <c r="BC368" s="6" t="e">
        <f t="array" aca="1" ref="BC368" ca="1">_xludf.IFS(I368&lt;&gt;0, F368/I368, P368&lt;&gt;0, M368/P368, W368&lt;&gt;0, T368/W368, AD368&lt;&gt;0, AA368/AD368, AK368&lt;&gt;0, AH368/AK368, AR368&lt;&gt;0, AO368/AR368, TRUE, 0)</f>
        <v>#NAME?</v>
      </c>
      <c r="BE368" s="6" t="e">
        <f t="shared" ca="1" si="20"/>
        <v>#NAME?</v>
      </c>
      <c r="BF368" s="6" t="e">
        <f t="shared" ca="1" si="21"/>
        <v>#NAME?</v>
      </c>
      <c r="BG368" s="6"/>
      <c r="BH368" s="6">
        <f>VLOOKUP(A368, ALL_AP_DATA!$A$2:$D$3600, 3, FALSE)</f>
        <v>4</v>
      </c>
      <c r="BI368" s="6">
        <f>VLOOKUP(A368, ALL_AP_DATA!$A$2:$E$3600, 5, FALSE)</f>
        <v>1051</v>
      </c>
      <c r="BJ368" s="6">
        <f t="shared" si="29"/>
        <v>8.982905982905983</v>
      </c>
      <c r="BK368" s="6">
        <f t="shared" si="22"/>
        <v>3.4188034188034191E-2</v>
      </c>
    </row>
    <row r="369" spans="1:63" ht="15.75" customHeight="1" x14ac:dyDescent="0.2">
      <c r="A369" s="6" t="s">
        <v>429</v>
      </c>
      <c r="B369" s="6" t="s">
        <v>64</v>
      </c>
      <c r="C369" s="6">
        <v>4</v>
      </c>
      <c r="D369" s="6">
        <v>15</v>
      </c>
      <c r="E369" s="6">
        <v>4</v>
      </c>
      <c r="F369" s="6">
        <v>232</v>
      </c>
      <c r="G369" s="6">
        <v>0.11360000000000001</v>
      </c>
      <c r="H369" s="6">
        <v>0.8</v>
      </c>
      <c r="I369" s="6">
        <v>0.82269999999999999</v>
      </c>
      <c r="X369" s="6">
        <v>5</v>
      </c>
      <c r="Y369" s="6">
        <v>41</v>
      </c>
      <c r="Z369" s="6">
        <v>1</v>
      </c>
      <c r="AA369" s="6">
        <v>16</v>
      </c>
      <c r="AB369" s="6">
        <v>0.31059999999999999</v>
      </c>
      <c r="AC369" s="6">
        <v>0.2</v>
      </c>
      <c r="AD369" s="6">
        <v>5.67E-2</v>
      </c>
      <c r="AE369" s="6">
        <v>11</v>
      </c>
      <c r="AF369" s="6">
        <v>46</v>
      </c>
      <c r="AG369" s="6">
        <v>4</v>
      </c>
      <c r="AH369" s="6">
        <v>132</v>
      </c>
      <c r="AI369" s="6">
        <v>0.34849999999999998</v>
      </c>
      <c r="AJ369" s="6">
        <v>0.8</v>
      </c>
      <c r="AK369" s="6">
        <v>0.46810000000000002</v>
      </c>
      <c r="AT369" s="6">
        <f t="shared" si="23"/>
        <v>15.466666666666667</v>
      </c>
      <c r="AU369" s="6" t="str">
        <f t="shared" si="24"/>
        <v/>
      </c>
      <c r="AV369" s="6" t="str">
        <f t="shared" si="25"/>
        <v/>
      </c>
      <c r="AW369" s="7">
        <f t="shared" si="26"/>
        <v>0.3902439024390244</v>
      </c>
      <c r="AX369" s="6">
        <f t="shared" si="27"/>
        <v>2.8695652173913042</v>
      </c>
      <c r="AY369" s="6" t="str">
        <f t="shared" si="28"/>
        <v/>
      </c>
      <c r="BA369" s="6">
        <f>VLOOKUP(A369, ALL_AP_DATA!$A$2:$F$3600, 6, FALSE)</f>
        <v>132</v>
      </c>
      <c r="BB369" s="6">
        <f>VLOOKUP(A369, projmetadata!$A$2:$D$2036, 4, FALSE)</f>
        <v>18605</v>
      </c>
      <c r="BC369" s="6" t="e">
        <f t="array" aca="1" ref="BC369" ca="1">_xludf.IFS(I369&lt;&gt;0, F369/I369, P369&lt;&gt;0, M369/P369, W369&lt;&gt;0, T369/W369, AD369&lt;&gt;0, AA369/AD369, AK369&lt;&gt;0, AH369/AK369, AR369&lt;&gt;0, AO369/AR369, TRUE, 0)</f>
        <v>#NAME?</v>
      </c>
      <c r="BE369" s="6" t="e">
        <f t="shared" ca="1" si="20"/>
        <v>#NAME?</v>
      </c>
      <c r="BF369" s="6" t="e">
        <f t="shared" ca="1" si="21"/>
        <v>#NAME?</v>
      </c>
      <c r="BG369" s="6"/>
      <c r="BH369" s="6">
        <f>VLOOKUP(A369, ALL_AP_DATA!$A$2:$D$3600, 3, FALSE)</f>
        <v>73</v>
      </c>
      <c r="BI369" s="6">
        <f>VLOOKUP(A369, ALL_AP_DATA!$A$2:$E$3600, 5, FALSE)</f>
        <v>282</v>
      </c>
      <c r="BJ369" s="6">
        <f t="shared" si="29"/>
        <v>2.1363636363636362</v>
      </c>
      <c r="BK369" s="6">
        <f t="shared" si="22"/>
        <v>0.55303030303030298</v>
      </c>
    </row>
    <row r="370" spans="1:63" ht="15.75" customHeight="1" x14ac:dyDescent="0.2">
      <c r="A370" s="6" t="s">
        <v>430</v>
      </c>
      <c r="B370" s="6" t="s">
        <v>64</v>
      </c>
      <c r="C370" s="6">
        <v>8</v>
      </c>
      <c r="D370" s="6">
        <v>53</v>
      </c>
      <c r="E370" s="6">
        <v>87</v>
      </c>
      <c r="F370" s="6">
        <v>4259</v>
      </c>
      <c r="G370" s="6">
        <v>9.8000000000000004E-2</v>
      </c>
      <c r="H370" s="6">
        <v>0.54720000000000002</v>
      </c>
      <c r="I370" s="6">
        <v>0.21110000000000001</v>
      </c>
      <c r="J370" s="6">
        <v>4</v>
      </c>
      <c r="K370" s="6">
        <v>29</v>
      </c>
      <c r="L370" s="6">
        <v>66</v>
      </c>
      <c r="M370" s="6">
        <v>3014</v>
      </c>
      <c r="N370" s="6">
        <v>5.3600000000000002E-2</v>
      </c>
      <c r="O370" s="6">
        <v>0.41510000000000002</v>
      </c>
      <c r="P370" s="6">
        <v>0.14940000000000001</v>
      </c>
      <c r="Q370" s="6">
        <v>22</v>
      </c>
      <c r="R370" s="6">
        <v>83</v>
      </c>
      <c r="S370" s="6">
        <v>123</v>
      </c>
      <c r="T370" s="6">
        <v>10493</v>
      </c>
      <c r="U370" s="6">
        <v>0.15340000000000001</v>
      </c>
      <c r="V370" s="6">
        <v>0.77359999999999995</v>
      </c>
      <c r="W370" s="6">
        <v>0.52</v>
      </c>
      <c r="X370" s="6">
        <v>23</v>
      </c>
      <c r="Y370" s="6">
        <v>153</v>
      </c>
      <c r="Z370" s="6">
        <v>104</v>
      </c>
      <c r="AA370" s="6">
        <v>6170</v>
      </c>
      <c r="AB370" s="6">
        <v>0.2828</v>
      </c>
      <c r="AC370" s="6">
        <v>0.65410000000000001</v>
      </c>
      <c r="AD370" s="6">
        <v>0.30580000000000002</v>
      </c>
      <c r="AE370" s="6">
        <v>66</v>
      </c>
      <c r="AF370" s="6">
        <v>237</v>
      </c>
      <c r="AG370" s="6">
        <v>127</v>
      </c>
      <c r="AH370" s="6">
        <v>11740</v>
      </c>
      <c r="AI370" s="6">
        <v>0.43809999999999999</v>
      </c>
      <c r="AJ370" s="6">
        <v>0.79869999999999997</v>
      </c>
      <c r="AK370" s="6">
        <v>0.58179999999999998</v>
      </c>
      <c r="AL370" s="6">
        <v>1</v>
      </c>
      <c r="AM370" s="6">
        <v>12</v>
      </c>
      <c r="AN370" s="6">
        <v>52</v>
      </c>
      <c r="AO370" s="6">
        <v>1750</v>
      </c>
      <c r="AP370" s="6">
        <v>2.2200000000000001E-2</v>
      </c>
      <c r="AQ370" s="6">
        <v>0.32700000000000001</v>
      </c>
      <c r="AR370" s="6">
        <v>8.6699999999999999E-2</v>
      </c>
      <c r="AT370" s="6">
        <f t="shared" si="23"/>
        <v>80.35849056603773</v>
      </c>
      <c r="AU370" s="6">
        <f t="shared" si="24"/>
        <v>103.93103448275862</v>
      </c>
      <c r="AV370" s="6">
        <f t="shared" si="25"/>
        <v>126.42168674698796</v>
      </c>
      <c r="AW370" s="7">
        <f t="shared" si="26"/>
        <v>40.326797385620914</v>
      </c>
      <c r="AX370" s="6">
        <f t="shared" si="27"/>
        <v>49.535864978902957</v>
      </c>
      <c r="AY370" s="6">
        <f t="shared" si="28"/>
        <v>145.83333333333334</v>
      </c>
      <c r="BA370" s="6">
        <f>VLOOKUP(A370, ALL_AP_DATA!$A$2:$F$3600, 6, FALSE)</f>
        <v>541</v>
      </c>
      <c r="BB370" s="6">
        <f>VLOOKUP(A370, projmetadata!$A$2:$D$2036, 4, FALSE)</f>
        <v>50797</v>
      </c>
      <c r="BC370" s="6" t="e">
        <f t="array" aca="1" ref="BC370" ca="1">_xludf.IFS(I370&lt;&gt;0, F370/I370, P370&lt;&gt;0, M370/P370, W370&lt;&gt;0, T370/W370, AD370&lt;&gt;0, AA370/AD370, AK370&lt;&gt;0, AH370/AK370, AR370&lt;&gt;0, AO370/AR370, TRUE, 0)</f>
        <v>#NAME?</v>
      </c>
      <c r="BE370" s="6" t="e">
        <f t="shared" ca="1" si="20"/>
        <v>#NAME?</v>
      </c>
      <c r="BF370" s="6" t="e">
        <f t="shared" ca="1" si="21"/>
        <v>#NAME?</v>
      </c>
      <c r="BG370" s="6"/>
      <c r="BH370" s="6">
        <f>VLOOKUP(A370, ALL_AP_DATA!$A$2:$D$3600, 3, FALSE)</f>
        <v>309</v>
      </c>
      <c r="BI370" s="6">
        <f>VLOOKUP(A370, ALL_AP_DATA!$A$2:$E$3600, 5, FALSE)</f>
        <v>20178</v>
      </c>
      <c r="BJ370" s="6">
        <f t="shared" si="29"/>
        <v>37.297597042513864</v>
      </c>
      <c r="BK370" s="6">
        <f t="shared" si="22"/>
        <v>0.57116451016635861</v>
      </c>
    </row>
    <row r="371" spans="1:63" ht="15.75" customHeight="1" x14ac:dyDescent="0.2">
      <c r="A371" s="6" t="s">
        <v>431</v>
      </c>
      <c r="B371" s="6" t="s">
        <v>61</v>
      </c>
      <c r="Q371" s="6">
        <v>21</v>
      </c>
      <c r="R371" s="6">
        <v>95</v>
      </c>
      <c r="S371" s="6">
        <v>500</v>
      </c>
      <c r="T371" s="6">
        <v>78786</v>
      </c>
      <c r="U371" s="6">
        <v>0.3231</v>
      </c>
      <c r="V371" s="6">
        <v>0.85909999999999997</v>
      </c>
      <c r="W371" s="6">
        <v>0.98070000000000002</v>
      </c>
      <c r="X371" s="6">
        <v>4</v>
      </c>
      <c r="Y371" s="6">
        <v>39</v>
      </c>
      <c r="Z371" s="6">
        <v>255</v>
      </c>
      <c r="AA371" s="6">
        <v>7388</v>
      </c>
      <c r="AB371" s="6">
        <v>0.13270000000000001</v>
      </c>
      <c r="AC371" s="6">
        <v>0.43809999999999999</v>
      </c>
      <c r="AD371" s="6">
        <v>9.1999999999999998E-2</v>
      </c>
      <c r="AE371" s="6">
        <v>8</v>
      </c>
      <c r="AF371" s="6">
        <v>130</v>
      </c>
      <c r="AG371" s="6">
        <v>259</v>
      </c>
      <c r="AH371" s="6">
        <v>64151</v>
      </c>
      <c r="AI371" s="6">
        <v>0.44219999999999998</v>
      </c>
      <c r="AJ371" s="6">
        <v>0.44500000000000001</v>
      </c>
      <c r="AK371" s="6">
        <v>0.79859999999999998</v>
      </c>
      <c r="AT371" s="6" t="str">
        <f t="shared" si="23"/>
        <v/>
      </c>
      <c r="AU371" s="6" t="str">
        <f t="shared" si="24"/>
        <v/>
      </c>
      <c r="AV371" s="6">
        <f t="shared" si="25"/>
        <v>829.32631578947371</v>
      </c>
      <c r="AW371" s="7">
        <f t="shared" si="26"/>
        <v>189.43589743589743</v>
      </c>
      <c r="AX371" s="6">
        <f t="shared" si="27"/>
        <v>493.46923076923076</v>
      </c>
      <c r="AY371" s="6" t="str">
        <f t="shared" si="28"/>
        <v/>
      </c>
      <c r="BA371" s="6">
        <f>VLOOKUP(A371, ALL_AP_DATA!$A$2:$F$3600, 6, FALSE)</f>
        <v>294</v>
      </c>
      <c r="BB371" s="6">
        <f>VLOOKUP(A371, projmetadata!$A$2:$D$2036, 4, FALSE)</f>
        <v>60318</v>
      </c>
      <c r="BC371" s="6" t="e">
        <f t="array" aca="1" ref="BC371" ca="1">_xludf.IFS(I371&lt;&gt;0, F371/I371, P371&lt;&gt;0, M371/P371, W371&lt;&gt;0, T371/W371, AD371&lt;&gt;0, AA371/AD371, AK371&lt;&gt;0, AH371/AK371, AR371&lt;&gt;0, AO371/AR371, TRUE, 0)</f>
        <v>#NAME?</v>
      </c>
      <c r="BE371" s="6" t="e">
        <f t="shared" ca="1" si="20"/>
        <v>#NAME?</v>
      </c>
      <c r="BF371" s="6" t="e">
        <f t="shared" ca="1" si="21"/>
        <v>#NAME?</v>
      </c>
      <c r="BG371" s="6"/>
      <c r="BH371" s="6">
        <f>VLOOKUP(A371, ALL_AP_DATA!$A$2:$D$3600, 3, FALSE)</f>
        <v>204</v>
      </c>
      <c r="BI371" s="6">
        <f>VLOOKUP(A371, ALL_AP_DATA!$A$2:$E$3600, 5, FALSE)</f>
        <v>80333</v>
      </c>
      <c r="BJ371" s="6">
        <f t="shared" si="29"/>
        <v>273.24149659863946</v>
      </c>
      <c r="BK371" s="6">
        <f t="shared" si="22"/>
        <v>0.69387755102040816</v>
      </c>
    </row>
    <row r="372" spans="1:63" ht="15.75" customHeight="1" x14ac:dyDescent="0.2">
      <c r="A372" s="6" t="s">
        <v>432</v>
      </c>
      <c r="B372" s="6" t="s">
        <v>64</v>
      </c>
      <c r="C372" s="6">
        <v>9</v>
      </c>
      <c r="D372" s="6">
        <v>34</v>
      </c>
      <c r="E372" s="6">
        <v>63</v>
      </c>
      <c r="F372" s="6">
        <v>6199</v>
      </c>
      <c r="G372" s="6">
        <v>7.1599999999999997E-2</v>
      </c>
      <c r="H372" s="6">
        <v>0.6</v>
      </c>
      <c r="I372" s="6">
        <v>0.2397</v>
      </c>
      <c r="J372" s="6">
        <v>1</v>
      </c>
      <c r="K372" s="6">
        <v>17</v>
      </c>
      <c r="L372" s="6">
        <v>62</v>
      </c>
      <c r="M372" s="6">
        <v>5080</v>
      </c>
      <c r="N372" s="6">
        <v>3.5799999999999998E-2</v>
      </c>
      <c r="O372" s="6">
        <v>0.59050000000000002</v>
      </c>
      <c r="P372" s="6">
        <v>0.19639999999999999</v>
      </c>
      <c r="Q372" s="6">
        <v>14</v>
      </c>
      <c r="R372" s="6">
        <v>64</v>
      </c>
      <c r="S372" s="6">
        <v>87</v>
      </c>
      <c r="T372" s="6">
        <v>17816</v>
      </c>
      <c r="U372" s="6">
        <v>0.13469999999999999</v>
      </c>
      <c r="V372" s="6">
        <v>0.8286</v>
      </c>
      <c r="W372" s="6">
        <v>0.68879999999999997</v>
      </c>
      <c r="X372" s="6">
        <v>59</v>
      </c>
      <c r="Y372" s="6">
        <v>223</v>
      </c>
      <c r="Z372" s="6">
        <v>89</v>
      </c>
      <c r="AA372" s="6">
        <v>14900</v>
      </c>
      <c r="AB372" s="6">
        <v>0.46949999999999997</v>
      </c>
      <c r="AC372" s="6">
        <v>0.84760000000000002</v>
      </c>
      <c r="AD372" s="6">
        <v>0.57599999999999996</v>
      </c>
      <c r="AE372" s="6">
        <v>31</v>
      </c>
      <c r="AF372" s="6">
        <v>168</v>
      </c>
      <c r="AG372" s="6">
        <v>86</v>
      </c>
      <c r="AH372" s="6">
        <v>16444</v>
      </c>
      <c r="AI372" s="6">
        <v>0.35370000000000001</v>
      </c>
      <c r="AJ372" s="6">
        <v>0.81899999999999995</v>
      </c>
      <c r="AK372" s="6">
        <v>0.63570000000000004</v>
      </c>
      <c r="AL372" s="6">
        <v>2</v>
      </c>
      <c r="AM372" s="6">
        <v>36</v>
      </c>
      <c r="AN372" s="6">
        <v>70</v>
      </c>
      <c r="AO372" s="6">
        <v>13312</v>
      </c>
      <c r="AP372" s="6">
        <v>7.5800000000000006E-2</v>
      </c>
      <c r="AQ372" s="6">
        <v>0.66669999999999996</v>
      </c>
      <c r="AR372" s="6">
        <v>0.51470000000000005</v>
      </c>
      <c r="AT372" s="6">
        <f t="shared" si="23"/>
        <v>182.3235294117647</v>
      </c>
      <c r="AU372" s="6">
        <f t="shared" si="24"/>
        <v>298.8235294117647</v>
      </c>
      <c r="AV372" s="6">
        <f t="shared" si="25"/>
        <v>278.375</v>
      </c>
      <c r="AW372" s="7">
        <f t="shared" si="26"/>
        <v>66.816143497757849</v>
      </c>
      <c r="AX372" s="6">
        <f t="shared" si="27"/>
        <v>97.88095238095238</v>
      </c>
      <c r="AY372" s="6">
        <f t="shared" si="28"/>
        <v>369.77777777777777</v>
      </c>
      <c r="BA372" s="6">
        <f>VLOOKUP(A372, ALL_AP_DATA!$A$2:$F$3600, 6, FALSE)</f>
        <v>475</v>
      </c>
      <c r="BB372" s="6">
        <f>VLOOKUP(A372, projmetadata!$A$2:$D$2036, 4, FALSE)</f>
        <v>73218</v>
      </c>
      <c r="BC372" s="6" t="e">
        <f t="array" aca="1" ref="BC372" ca="1">_xludf.IFS(I372&lt;&gt;0, F372/I372, P372&lt;&gt;0, M372/P372, W372&lt;&gt;0, T372/W372, AD372&lt;&gt;0, AA372/AD372, AK372&lt;&gt;0, AH372/AK372, AR372&lt;&gt;0, AO372/AR372, TRUE, 0)</f>
        <v>#NAME?</v>
      </c>
      <c r="BE372" s="6" t="e">
        <f t="shared" ca="1" si="20"/>
        <v>#NAME?</v>
      </c>
      <c r="BF372" s="6" t="e">
        <f t="shared" ca="1" si="21"/>
        <v>#NAME?</v>
      </c>
      <c r="BG372" s="6"/>
      <c r="BH372" s="6">
        <f>VLOOKUP(A372, ALL_AP_DATA!$A$2:$D$3600, 3, FALSE)</f>
        <v>290</v>
      </c>
      <c r="BI372" s="6">
        <f>VLOOKUP(A372, ALL_AP_DATA!$A$2:$E$3600, 5, FALSE)</f>
        <v>25866</v>
      </c>
      <c r="BJ372" s="6">
        <f t="shared" si="29"/>
        <v>54.454736842105262</v>
      </c>
      <c r="BK372" s="6">
        <f t="shared" si="22"/>
        <v>0.61052631578947369</v>
      </c>
    </row>
    <row r="373" spans="1:63" ht="15.75" customHeight="1" x14ac:dyDescent="0.2">
      <c r="A373" s="6" t="s">
        <v>433</v>
      </c>
      <c r="B373" s="6" t="s">
        <v>64</v>
      </c>
      <c r="C373" s="6">
        <v>22</v>
      </c>
      <c r="D373" s="6">
        <v>84</v>
      </c>
      <c r="E373" s="6">
        <v>1</v>
      </c>
      <c r="F373" s="6">
        <v>3</v>
      </c>
      <c r="G373" s="6">
        <v>0.12859999999999999</v>
      </c>
      <c r="H373" s="6">
        <v>0.5</v>
      </c>
      <c r="I373" s="6">
        <v>0.6</v>
      </c>
      <c r="X373" s="6">
        <v>24</v>
      </c>
      <c r="Y373" s="6">
        <v>261</v>
      </c>
      <c r="Z373" s="6">
        <v>2</v>
      </c>
      <c r="AA373" s="6">
        <v>5</v>
      </c>
      <c r="AB373" s="6">
        <v>0.3997</v>
      </c>
      <c r="AC373" s="6">
        <v>1</v>
      </c>
      <c r="AD373" s="6">
        <v>1</v>
      </c>
      <c r="AE373" s="6">
        <v>64</v>
      </c>
      <c r="AF373" s="6">
        <v>323</v>
      </c>
      <c r="AG373" s="6">
        <v>1</v>
      </c>
      <c r="AH373" s="6">
        <v>2</v>
      </c>
      <c r="AI373" s="6">
        <v>0.49459999999999998</v>
      </c>
      <c r="AJ373" s="6">
        <v>0.5</v>
      </c>
      <c r="AK373" s="6">
        <v>0.4</v>
      </c>
      <c r="AT373" s="6">
        <f t="shared" si="23"/>
        <v>3.5714285714285712E-2</v>
      </c>
      <c r="AU373" s="6" t="str">
        <f t="shared" si="24"/>
        <v/>
      </c>
      <c r="AV373" s="6" t="str">
        <f t="shared" si="25"/>
        <v/>
      </c>
      <c r="AW373" s="7">
        <f t="shared" si="26"/>
        <v>1.9157088122605363E-2</v>
      </c>
      <c r="AX373" s="6">
        <f t="shared" si="27"/>
        <v>6.1919504643962852E-3</v>
      </c>
      <c r="AY373" s="6" t="str">
        <f t="shared" si="28"/>
        <v/>
      </c>
      <c r="BA373" s="6">
        <f>VLOOKUP(A373, ALL_AP_DATA!$A$2:$F$3600, 6, FALSE)</f>
        <v>653</v>
      </c>
      <c r="BB373" s="6">
        <f>VLOOKUP(A373, projmetadata!$A$2:$D$2036, 4, FALSE)</f>
        <v>101590</v>
      </c>
      <c r="BC373" s="6" t="e">
        <f t="array" aca="1" ref="BC373" ca="1">_xludf.IFS(I373&lt;&gt;0, F373/I373, P373&lt;&gt;0, M373/P373, W373&lt;&gt;0, T373/W373, AD373&lt;&gt;0, AA373/AD373, AK373&lt;&gt;0, AH373/AK373, AR373&lt;&gt;0, AO373/AR373, TRUE, 0)</f>
        <v>#NAME?</v>
      </c>
      <c r="BE373" s="6" t="e">
        <f t="shared" ca="1" si="20"/>
        <v>#NAME?</v>
      </c>
      <c r="BF373" s="6" t="e">
        <f t="shared" ca="1" si="21"/>
        <v>#NAME?</v>
      </c>
      <c r="BG373" s="6"/>
      <c r="BH373" s="6">
        <f>VLOOKUP(A373, ALL_AP_DATA!$A$2:$D$3600, 3, FALSE)</f>
        <v>431</v>
      </c>
      <c r="BI373" s="6">
        <f>VLOOKUP(A373, ALL_AP_DATA!$A$2:$E$3600, 5, FALSE)</f>
        <v>5</v>
      </c>
      <c r="BJ373" s="6">
        <f t="shared" si="29"/>
        <v>7.656967840735069E-3</v>
      </c>
      <c r="BK373" s="6">
        <f t="shared" si="22"/>
        <v>0.66003062787136291</v>
      </c>
    </row>
    <row r="374" spans="1:63" ht="15.75" customHeight="1" x14ac:dyDescent="0.2">
      <c r="A374" s="6" t="s">
        <v>434</v>
      </c>
      <c r="B374" s="6" t="s">
        <v>64</v>
      </c>
      <c r="C374" s="6">
        <v>28</v>
      </c>
      <c r="D374" s="6">
        <v>1108</v>
      </c>
      <c r="E374" s="6">
        <v>202</v>
      </c>
      <c r="F374" s="6">
        <v>15829</v>
      </c>
      <c r="G374" s="6">
        <v>0.49330000000000002</v>
      </c>
      <c r="H374" s="6">
        <v>0.93089999999999995</v>
      </c>
      <c r="I374" s="6">
        <v>0.58420000000000005</v>
      </c>
      <c r="J374" s="6">
        <v>4</v>
      </c>
      <c r="K374" s="6">
        <v>31</v>
      </c>
      <c r="L374" s="6">
        <v>101</v>
      </c>
      <c r="M374" s="6">
        <v>6672</v>
      </c>
      <c r="N374" s="6">
        <v>1.38E-2</v>
      </c>
      <c r="O374" s="6">
        <v>0.46539999999999998</v>
      </c>
      <c r="P374" s="6">
        <v>0.2462</v>
      </c>
      <c r="Q374" s="6">
        <v>31</v>
      </c>
      <c r="R374" s="6">
        <v>134</v>
      </c>
      <c r="S374" s="6">
        <v>165</v>
      </c>
      <c r="T374" s="6">
        <v>19382</v>
      </c>
      <c r="U374" s="6">
        <v>5.9700000000000003E-2</v>
      </c>
      <c r="V374" s="6">
        <v>0.76039999999999996</v>
      </c>
      <c r="W374" s="6">
        <v>0.71530000000000005</v>
      </c>
      <c r="X374" s="6">
        <v>169</v>
      </c>
      <c r="Y374" s="6">
        <v>1215</v>
      </c>
      <c r="Z374" s="6">
        <v>189</v>
      </c>
      <c r="AA374" s="6">
        <v>12476</v>
      </c>
      <c r="AB374" s="6">
        <v>0.54100000000000004</v>
      </c>
      <c r="AC374" s="6">
        <v>0.871</v>
      </c>
      <c r="AD374" s="6">
        <v>0.46039999999999998</v>
      </c>
      <c r="AE374" s="6">
        <v>307</v>
      </c>
      <c r="AF374" s="6">
        <v>1352</v>
      </c>
      <c r="AG374" s="6">
        <v>201</v>
      </c>
      <c r="AH374" s="6">
        <v>22194</v>
      </c>
      <c r="AI374" s="6">
        <v>0.60199999999999998</v>
      </c>
      <c r="AJ374" s="6">
        <v>0.92630000000000001</v>
      </c>
      <c r="AK374" s="6">
        <v>0.81910000000000005</v>
      </c>
      <c r="AL374" s="6">
        <v>2</v>
      </c>
      <c r="AM374" s="6">
        <v>45</v>
      </c>
      <c r="AN374" s="6">
        <v>87</v>
      </c>
      <c r="AO374" s="6">
        <v>5794</v>
      </c>
      <c r="AP374" s="6">
        <v>0.02</v>
      </c>
      <c r="AQ374" s="6">
        <v>0.40089999999999998</v>
      </c>
      <c r="AR374" s="6">
        <v>0.21379999999999999</v>
      </c>
      <c r="AT374" s="6">
        <f t="shared" si="23"/>
        <v>14.286101083032491</v>
      </c>
      <c r="AU374" s="6">
        <f t="shared" si="24"/>
        <v>215.2258064516129</v>
      </c>
      <c r="AV374" s="6">
        <f t="shared" si="25"/>
        <v>144.64179104477611</v>
      </c>
      <c r="AW374" s="7">
        <f t="shared" si="26"/>
        <v>10.268312757201645</v>
      </c>
      <c r="AX374" s="6">
        <f t="shared" si="27"/>
        <v>16.415680473372781</v>
      </c>
      <c r="AY374" s="6">
        <f t="shared" si="28"/>
        <v>128.75555555555556</v>
      </c>
      <c r="BA374" s="6">
        <f>VLOOKUP(A374, ALL_AP_DATA!$A$2:$F$3600, 6, FALSE)</f>
        <v>2246</v>
      </c>
      <c r="BB374" s="6">
        <f>VLOOKUP(A374, projmetadata!$A$2:$D$2036, 4, FALSE)</f>
        <v>384055</v>
      </c>
      <c r="BC374" s="6" t="e">
        <f t="array" aca="1" ref="BC374" ca="1">_xludf.IFS(I374&lt;&gt;0, F374/I374, P374&lt;&gt;0, M374/P374, W374&lt;&gt;0, T374/W374, AD374&lt;&gt;0, AA374/AD374, AK374&lt;&gt;0, AH374/AK374, AR374&lt;&gt;0, AO374/AR374, TRUE, 0)</f>
        <v>#NAME?</v>
      </c>
      <c r="BE374" s="6" t="e">
        <f t="shared" ca="1" si="20"/>
        <v>#NAME?</v>
      </c>
      <c r="BF374" s="6" t="e">
        <f t="shared" ca="1" si="21"/>
        <v>#NAME?</v>
      </c>
      <c r="BG374" s="6"/>
      <c r="BH374" s="6">
        <f>VLOOKUP(A374, ALL_AP_DATA!$A$2:$D$3600, 3, FALSE)</f>
        <v>1720</v>
      </c>
      <c r="BI374" s="6">
        <f>VLOOKUP(A374, ALL_AP_DATA!$A$2:$E$3600, 5, FALSE)</f>
        <v>27097</v>
      </c>
      <c r="BJ374" s="6">
        <f t="shared" si="29"/>
        <v>12.064559216384684</v>
      </c>
      <c r="BK374" s="6">
        <f t="shared" si="22"/>
        <v>0.76580587711487091</v>
      </c>
    </row>
    <row r="375" spans="1:63" ht="15.75" customHeight="1" x14ac:dyDescent="0.2">
      <c r="A375" s="6" t="s">
        <v>435</v>
      </c>
      <c r="B375" s="6" t="s">
        <v>64</v>
      </c>
      <c r="C375" s="6">
        <v>6</v>
      </c>
      <c r="D375" s="6">
        <v>40</v>
      </c>
      <c r="E375" s="6">
        <v>5</v>
      </c>
      <c r="F375" s="6">
        <v>68</v>
      </c>
      <c r="G375" s="6">
        <v>0.14760000000000001</v>
      </c>
      <c r="H375" s="6">
        <v>0.41670000000000001</v>
      </c>
      <c r="I375" s="6">
        <v>0.1158</v>
      </c>
      <c r="X375" s="6">
        <v>5</v>
      </c>
      <c r="Y375" s="6">
        <v>107</v>
      </c>
      <c r="Z375" s="6">
        <v>9</v>
      </c>
      <c r="AA375" s="6">
        <v>205</v>
      </c>
      <c r="AB375" s="6">
        <v>0.39479999999999998</v>
      </c>
      <c r="AC375" s="6">
        <v>0.75</v>
      </c>
      <c r="AD375" s="6">
        <v>0.34920000000000001</v>
      </c>
      <c r="AE375" s="6">
        <v>25</v>
      </c>
      <c r="AF375" s="6">
        <v>87</v>
      </c>
      <c r="AG375" s="6">
        <v>8</v>
      </c>
      <c r="AH375" s="6">
        <v>290</v>
      </c>
      <c r="AI375" s="6">
        <v>0.32100000000000001</v>
      </c>
      <c r="AJ375" s="6">
        <v>0.66669999999999996</v>
      </c>
      <c r="AK375" s="6">
        <v>0.49399999999999999</v>
      </c>
      <c r="AT375" s="6">
        <f t="shared" si="23"/>
        <v>1.7</v>
      </c>
      <c r="AU375" s="6" t="str">
        <f t="shared" si="24"/>
        <v/>
      </c>
      <c r="AV375" s="6" t="str">
        <f t="shared" si="25"/>
        <v/>
      </c>
      <c r="AW375" s="7">
        <f t="shared" si="26"/>
        <v>1.9158878504672898</v>
      </c>
      <c r="AX375" s="6">
        <f t="shared" si="27"/>
        <v>3.3333333333333335</v>
      </c>
      <c r="AY375" s="6" t="str">
        <f t="shared" si="28"/>
        <v/>
      </c>
      <c r="BA375" s="6">
        <f>VLOOKUP(A375, ALL_AP_DATA!$A$2:$F$3600, 6, FALSE)</f>
        <v>271</v>
      </c>
      <c r="BB375" s="6">
        <f>VLOOKUP(A375, projmetadata!$A$2:$D$2036, 4, FALSE)</f>
        <v>38424</v>
      </c>
      <c r="BC375" s="6" t="e">
        <f t="array" aca="1" ref="BC375" ca="1">_xludf.IFS(I375&lt;&gt;0, F375/I375, P375&lt;&gt;0, M375/P375, W375&lt;&gt;0, T375/W375, AD375&lt;&gt;0, AA375/AD375, AK375&lt;&gt;0, AH375/AK375, AR375&lt;&gt;0, AO375/AR375, TRUE, 0)</f>
        <v>#NAME?</v>
      </c>
      <c r="BE375" s="6" t="e">
        <f t="shared" ca="1" si="20"/>
        <v>#NAME?</v>
      </c>
      <c r="BF375" s="6" t="e">
        <f t="shared" ca="1" si="21"/>
        <v>#NAME?</v>
      </c>
      <c r="BG375" s="6"/>
      <c r="BH375" s="6">
        <f>VLOOKUP(A375, ALL_AP_DATA!$A$2:$D$3600, 3, FALSE)</f>
        <v>159</v>
      </c>
      <c r="BI375" s="6">
        <f>VLOOKUP(A375, ALL_AP_DATA!$A$2:$E$3600, 5, FALSE)</f>
        <v>587</v>
      </c>
      <c r="BJ375" s="6">
        <f t="shared" si="29"/>
        <v>2.1660516605166054</v>
      </c>
      <c r="BK375" s="6">
        <f t="shared" si="22"/>
        <v>0.58671586715867163</v>
      </c>
    </row>
    <row r="376" spans="1:63" ht="15.75" customHeight="1" x14ac:dyDescent="0.2">
      <c r="A376" s="6" t="s">
        <v>436</v>
      </c>
      <c r="B376" s="6" t="s">
        <v>61</v>
      </c>
      <c r="Q376" s="6">
        <v>1</v>
      </c>
      <c r="R376" s="6">
        <v>2</v>
      </c>
      <c r="S376" s="6">
        <v>3</v>
      </c>
      <c r="T376" s="6">
        <v>37</v>
      </c>
      <c r="U376" s="6">
        <v>9.2999999999999992E-3</v>
      </c>
      <c r="V376" s="6">
        <v>0.23080000000000001</v>
      </c>
      <c r="W376" s="6">
        <v>2.06E-2</v>
      </c>
      <c r="X376" s="6">
        <v>8</v>
      </c>
      <c r="Y376" s="6">
        <v>90</v>
      </c>
      <c r="Z376" s="6">
        <v>9</v>
      </c>
      <c r="AA376" s="6">
        <v>1081</v>
      </c>
      <c r="AB376" s="6">
        <v>0.42059999999999997</v>
      </c>
      <c r="AC376" s="6">
        <v>0.69230000000000003</v>
      </c>
      <c r="AD376" s="6">
        <v>0.60119999999999996</v>
      </c>
      <c r="AE376" s="6">
        <v>6</v>
      </c>
      <c r="AF376" s="6">
        <v>21</v>
      </c>
      <c r="AG376" s="6">
        <v>7</v>
      </c>
      <c r="AH376" s="6">
        <v>58</v>
      </c>
      <c r="AI376" s="6">
        <v>9.8100000000000007E-2</v>
      </c>
      <c r="AJ376" s="6">
        <v>0.53849999999999998</v>
      </c>
      <c r="AK376" s="6">
        <v>3.2300000000000002E-2</v>
      </c>
      <c r="AT376" s="6" t="str">
        <f t="shared" si="23"/>
        <v/>
      </c>
      <c r="AU376" s="6" t="str">
        <f t="shared" si="24"/>
        <v/>
      </c>
      <c r="AV376" s="6">
        <f t="shared" si="25"/>
        <v>18.5</v>
      </c>
      <c r="AW376" s="7">
        <f t="shared" si="26"/>
        <v>12.011111111111111</v>
      </c>
      <c r="AX376" s="6">
        <f t="shared" si="27"/>
        <v>2.7619047619047619</v>
      </c>
      <c r="AY376" s="6" t="str">
        <f t="shared" si="28"/>
        <v/>
      </c>
      <c r="BA376" s="6">
        <f>VLOOKUP(A376, ALL_AP_DATA!$A$2:$F$3600, 6, FALSE)</f>
        <v>214</v>
      </c>
      <c r="BB376" s="6">
        <f>VLOOKUP(A376, projmetadata!$A$2:$D$2036, 4, FALSE)</f>
        <v>46585</v>
      </c>
      <c r="BC376" s="6" t="e">
        <f t="array" aca="1" ref="BC376" ca="1">_xludf.IFS(I376&lt;&gt;0, F376/I376, P376&lt;&gt;0, M376/P376, W376&lt;&gt;0, T376/W376, AD376&lt;&gt;0, AA376/AD376, AK376&lt;&gt;0, AH376/AK376, AR376&lt;&gt;0, AO376/AR376, TRUE, 0)</f>
        <v>#NAME?</v>
      </c>
      <c r="BE376" s="6" t="e">
        <f t="shared" ca="1" si="20"/>
        <v>#NAME?</v>
      </c>
      <c r="BF376" s="6" t="e">
        <f t="shared" ca="1" si="21"/>
        <v>#NAME?</v>
      </c>
      <c r="BG376" s="6"/>
      <c r="BH376" s="6">
        <f>VLOOKUP(A376, ALL_AP_DATA!$A$2:$D$3600, 3, FALSE)</f>
        <v>101</v>
      </c>
      <c r="BI376" s="6">
        <f>VLOOKUP(A376, ALL_AP_DATA!$A$2:$E$3600, 5, FALSE)</f>
        <v>1798</v>
      </c>
      <c r="BJ376" s="6">
        <f t="shared" si="29"/>
        <v>8.4018691588785046</v>
      </c>
      <c r="BK376" s="6">
        <f t="shared" si="22"/>
        <v>0.4719626168224299</v>
      </c>
    </row>
    <row r="377" spans="1:63" ht="15.75" customHeight="1" x14ac:dyDescent="0.2">
      <c r="A377" s="6" t="s">
        <v>437</v>
      </c>
      <c r="B377" s="6" t="s">
        <v>61</v>
      </c>
      <c r="Q377" s="6">
        <v>4</v>
      </c>
      <c r="R377" s="6">
        <v>10</v>
      </c>
      <c r="S377" s="6">
        <v>74</v>
      </c>
      <c r="T377" s="6">
        <v>3869</v>
      </c>
      <c r="U377" s="6">
        <v>9.4299999999999995E-2</v>
      </c>
      <c r="V377" s="6">
        <v>0.51029999999999998</v>
      </c>
      <c r="W377" s="6">
        <v>0.34739999999999999</v>
      </c>
      <c r="AT377" s="6" t="str">
        <f t="shared" si="23"/>
        <v/>
      </c>
      <c r="AU377" s="6" t="str">
        <f t="shared" si="24"/>
        <v/>
      </c>
      <c r="AV377" s="6">
        <f t="shared" si="25"/>
        <v>386.9</v>
      </c>
      <c r="AW377" s="7" t="str">
        <f t="shared" si="26"/>
        <v/>
      </c>
      <c r="AX377" s="6" t="str">
        <f t="shared" si="27"/>
        <v/>
      </c>
      <c r="AY377" s="6" t="str">
        <f t="shared" si="28"/>
        <v/>
      </c>
      <c r="BA377" s="6">
        <f>VLOOKUP(A377, ALL_AP_DATA!$A$2:$F$3600, 6, FALSE)</f>
        <v>106</v>
      </c>
      <c r="BB377" s="6">
        <f>VLOOKUP(A377, projmetadata!$A$2:$D$2036, 4, FALSE)</f>
        <v>95422</v>
      </c>
      <c r="BC377" s="6" t="e">
        <f t="array" aca="1" ref="BC377" ca="1">_xludf.IFS(I377&lt;&gt;0, F377/I377, P377&lt;&gt;0, M377/P377, W377&lt;&gt;0, T377/W377, AD377&lt;&gt;0, AA377/AD377, AK377&lt;&gt;0, AH377/AK377, AR377&lt;&gt;0, AO377/AR377, TRUE, 0)</f>
        <v>#NAME?</v>
      </c>
      <c r="BE377" s="6" t="e">
        <f t="shared" ca="1" si="20"/>
        <v>#NAME?</v>
      </c>
      <c r="BF377" s="6" t="e">
        <f t="shared" ca="1" si="21"/>
        <v>#NAME?</v>
      </c>
      <c r="BG377" s="6"/>
      <c r="BH377" s="6">
        <f>VLOOKUP(A377, ALL_AP_DATA!$A$2:$D$3600, 3, FALSE)</f>
        <v>10</v>
      </c>
      <c r="BI377" s="6">
        <f>VLOOKUP(A377, ALL_AP_DATA!$A$2:$E$3600, 5, FALSE)</f>
        <v>11136</v>
      </c>
      <c r="BJ377" s="6">
        <f t="shared" si="29"/>
        <v>105.05660377358491</v>
      </c>
      <c r="BK377" s="6">
        <f t="shared" si="22"/>
        <v>9.4339622641509441E-2</v>
      </c>
    </row>
    <row r="378" spans="1:63" ht="15.75" customHeight="1" x14ac:dyDescent="0.2">
      <c r="A378" s="6" t="s">
        <v>438</v>
      </c>
      <c r="B378" s="6" t="s">
        <v>64</v>
      </c>
      <c r="C378" s="6">
        <v>20</v>
      </c>
      <c r="D378" s="6">
        <v>123</v>
      </c>
      <c r="E378" s="6">
        <v>160</v>
      </c>
      <c r="F378" s="6">
        <v>13641</v>
      </c>
      <c r="G378" s="6">
        <v>0.13650000000000001</v>
      </c>
      <c r="H378" s="6">
        <v>0.442</v>
      </c>
      <c r="I378" s="6">
        <v>0.22720000000000001</v>
      </c>
      <c r="J378" s="6">
        <v>9</v>
      </c>
      <c r="K378" s="6">
        <v>95</v>
      </c>
      <c r="L378" s="6">
        <v>200</v>
      </c>
      <c r="M378" s="6">
        <v>23848</v>
      </c>
      <c r="N378" s="6">
        <v>0.10539999999999999</v>
      </c>
      <c r="O378" s="6">
        <v>0.55249999999999999</v>
      </c>
      <c r="P378" s="6">
        <v>0.3972</v>
      </c>
      <c r="Q378" s="6">
        <v>45</v>
      </c>
      <c r="R378" s="6">
        <v>222</v>
      </c>
      <c r="S378" s="6">
        <v>290</v>
      </c>
      <c r="T378" s="6">
        <v>37609</v>
      </c>
      <c r="U378" s="6">
        <v>0.24640000000000001</v>
      </c>
      <c r="V378" s="6">
        <v>0.80110000000000003</v>
      </c>
      <c r="W378" s="6">
        <v>0.62639999999999996</v>
      </c>
      <c r="X378" s="6">
        <v>44</v>
      </c>
      <c r="Y378" s="6">
        <v>313</v>
      </c>
      <c r="Z378" s="6">
        <v>221</v>
      </c>
      <c r="AA378" s="6">
        <v>29762</v>
      </c>
      <c r="AB378" s="6">
        <v>0.34739999999999999</v>
      </c>
      <c r="AC378" s="6">
        <v>0.61050000000000004</v>
      </c>
      <c r="AD378" s="6">
        <v>0.49569999999999997</v>
      </c>
      <c r="AE378" s="6">
        <v>112</v>
      </c>
      <c r="AF378" s="6">
        <v>566</v>
      </c>
      <c r="AG378" s="6">
        <v>303</v>
      </c>
      <c r="AH378" s="6">
        <v>45062</v>
      </c>
      <c r="AI378" s="6">
        <v>0.62819999999999998</v>
      </c>
      <c r="AJ378" s="6">
        <v>0.83699999999999997</v>
      </c>
      <c r="AK378" s="6">
        <v>0.75049999999999994</v>
      </c>
      <c r="AL378" s="6">
        <v>10</v>
      </c>
      <c r="AM378" s="6">
        <v>142</v>
      </c>
      <c r="AN378" s="6">
        <v>253</v>
      </c>
      <c r="AO378" s="6">
        <v>30808</v>
      </c>
      <c r="AP378" s="6">
        <v>0.15759999999999999</v>
      </c>
      <c r="AQ378" s="6">
        <v>0.69889999999999997</v>
      </c>
      <c r="AR378" s="6">
        <v>0.5131</v>
      </c>
      <c r="AT378" s="6">
        <f t="shared" si="23"/>
        <v>110.90243902439025</v>
      </c>
      <c r="AU378" s="6">
        <f t="shared" si="24"/>
        <v>251.03157894736842</v>
      </c>
      <c r="AV378" s="6">
        <f t="shared" si="25"/>
        <v>169.40990990990991</v>
      </c>
      <c r="AW378" s="7">
        <f t="shared" si="26"/>
        <v>95.08626198083067</v>
      </c>
      <c r="AX378" s="6">
        <f t="shared" si="27"/>
        <v>79.614840989399298</v>
      </c>
      <c r="AY378" s="6">
        <f t="shared" si="28"/>
        <v>216.95774647887325</v>
      </c>
      <c r="BA378" s="6">
        <f>VLOOKUP(A378, ALL_AP_DATA!$A$2:$F$3600, 6, FALSE)</f>
        <v>901</v>
      </c>
      <c r="BB378" s="6">
        <f>VLOOKUP(A378, projmetadata!$A$2:$D$2036, 4, FALSE)</f>
        <v>125802</v>
      </c>
      <c r="BC378" s="6" t="e">
        <f t="array" aca="1" ref="BC378" ca="1">_xludf.IFS(I378&lt;&gt;0, F378/I378, P378&lt;&gt;0, M378/P378, W378&lt;&gt;0, T378/W378, AD378&lt;&gt;0, AA378/AD378, AK378&lt;&gt;0, AH378/AK378, AR378&lt;&gt;0, AO378/AR378, TRUE, 0)</f>
        <v>#NAME?</v>
      </c>
      <c r="BE378" s="6" t="e">
        <f t="shared" ca="1" si="20"/>
        <v>#NAME?</v>
      </c>
      <c r="BF378" s="6" t="e">
        <f t="shared" ca="1" si="21"/>
        <v>#NAME?</v>
      </c>
      <c r="BG378" s="6"/>
      <c r="BH378" s="6">
        <f>VLOOKUP(A378, ALL_AP_DATA!$A$2:$D$3600, 3, FALSE)</f>
        <v>697</v>
      </c>
      <c r="BI378" s="6">
        <f>VLOOKUP(A378, ALL_AP_DATA!$A$2:$E$3600, 5, FALSE)</f>
        <v>60043</v>
      </c>
      <c r="BJ378" s="6">
        <f t="shared" si="29"/>
        <v>66.640399556048834</v>
      </c>
      <c r="BK378" s="6">
        <f t="shared" si="22"/>
        <v>0.77358490566037741</v>
      </c>
    </row>
    <row r="379" spans="1:63" ht="15.75" customHeight="1" x14ac:dyDescent="0.2">
      <c r="A379" s="6" t="s">
        <v>439</v>
      </c>
      <c r="B379" s="6" t="s">
        <v>64</v>
      </c>
      <c r="C379" s="6">
        <v>348</v>
      </c>
      <c r="D379" s="6">
        <v>1574</v>
      </c>
      <c r="E379" s="6">
        <v>1225</v>
      </c>
      <c r="F379" s="6">
        <v>46940</v>
      </c>
      <c r="G379" s="6">
        <v>7.8399999999999997E-2</v>
      </c>
      <c r="H379" s="6">
        <v>0.31819999999999998</v>
      </c>
      <c r="I379" s="6">
        <v>0.1071</v>
      </c>
      <c r="J379" s="6">
        <v>8</v>
      </c>
      <c r="K379" s="6">
        <v>77</v>
      </c>
      <c r="L379" s="6">
        <v>329</v>
      </c>
      <c r="M379" s="6">
        <v>16665</v>
      </c>
      <c r="N379" s="6">
        <v>3.8E-3</v>
      </c>
      <c r="O379" s="6">
        <v>8.5500000000000007E-2</v>
      </c>
      <c r="P379" s="6">
        <v>3.7999999999999999E-2</v>
      </c>
      <c r="Q379" s="6">
        <v>438</v>
      </c>
      <c r="R379" s="6">
        <v>1885</v>
      </c>
      <c r="S379" s="6">
        <v>2479</v>
      </c>
      <c r="T379" s="6">
        <v>279183</v>
      </c>
      <c r="U379" s="6">
        <v>9.3899999999999997E-2</v>
      </c>
      <c r="V379" s="6">
        <v>0.64390000000000003</v>
      </c>
      <c r="W379" s="6">
        <v>0.6371</v>
      </c>
      <c r="X379" s="6">
        <v>212</v>
      </c>
      <c r="Y379" s="6">
        <v>2163</v>
      </c>
      <c r="Z379" s="6">
        <v>825</v>
      </c>
      <c r="AA379" s="6">
        <v>32992</v>
      </c>
      <c r="AB379" s="6">
        <v>0.1077</v>
      </c>
      <c r="AC379" s="6">
        <v>0.21429999999999999</v>
      </c>
      <c r="AD379" s="6">
        <v>7.5300000000000006E-2</v>
      </c>
      <c r="AE379" s="6">
        <v>731</v>
      </c>
      <c r="AF379" s="6">
        <v>8432</v>
      </c>
      <c r="AG379" s="6">
        <v>2703</v>
      </c>
      <c r="AH379" s="6">
        <v>177077</v>
      </c>
      <c r="AI379" s="6">
        <v>0.4199</v>
      </c>
      <c r="AJ379" s="6">
        <v>0.70209999999999995</v>
      </c>
      <c r="AK379" s="6">
        <v>0.40410000000000001</v>
      </c>
      <c r="AL379" s="6">
        <v>1</v>
      </c>
      <c r="AM379" s="6">
        <v>18</v>
      </c>
      <c r="AN379" s="6">
        <v>132</v>
      </c>
      <c r="AO379" s="6">
        <v>8982</v>
      </c>
      <c r="AP379" s="6">
        <v>8.9999999999999998E-4</v>
      </c>
      <c r="AQ379" s="6">
        <v>3.4299999999999997E-2</v>
      </c>
      <c r="AR379" s="6">
        <v>2.0500000000000001E-2</v>
      </c>
      <c r="AT379" s="6">
        <f t="shared" si="23"/>
        <v>29.822109275730622</v>
      </c>
      <c r="AU379" s="6">
        <f t="shared" si="24"/>
        <v>216.42857142857142</v>
      </c>
      <c r="AV379" s="6">
        <f t="shared" si="25"/>
        <v>148.1076923076923</v>
      </c>
      <c r="AW379" s="7">
        <f t="shared" si="26"/>
        <v>15.25288950531669</v>
      </c>
      <c r="AX379" s="6">
        <f t="shared" si="27"/>
        <v>21.000592979127134</v>
      </c>
      <c r="AY379" s="6">
        <f t="shared" si="28"/>
        <v>499</v>
      </c>
      <c r="BA379" s="6">
        <f>VLOOKUP(A379, ALL_AP_DATA!$A$2:$F$3600, 6, FALSE)</f>
        <v>20081</v>
      </c>
      <c r="BB379" s="6">
        <f>VLOOKUP(A379, projmetadata!$A$2:$D$2036, 4, FALSE)</f>
        <v>1529575</v>
      </c>
      <c r="BC379" s="6" t="e">
        <f t="array" aca="1" ref="BC379" ca="1">_xludf.IFS(I379&lt;&gt;0, F379/I379, P379&lt;&gt;0, M379/P379, W379&lt;&gt;0, T379/W379, AD379&lt;&gt;0, AA379/AD379, AK379&lt;&gt;0, AH379/AK379, AR379&lt;&gt;0, AO379/AR379, TRUE, 0)</f>
        <v>#NAME?</v>
      </c>
      <c r="BE379" s="6" t="e">
        <f t="shared" ca="1" si="20"/>
        <v>#NAME?</v>
      </c>
      <c r="BF379" s="6" t="e">
        <f t="shared" ca="1" si="21"/>
        <v>#NAME?</v>
      </c>
      <c r="BG379" s="6"/>
      <c r="BH379" s="6">
        <f>VLOOKUP(A379, ALL_AP_DATA!$A$2:$D$3600, 3, FALSE)</f>
        <v>10465</v>
      </c>
      <c r="BI379" s="6">
        <f>VLOOKUP(A379, ALL_AP_DATA!$A$2:$E$3600, 5, FALSE)</f>
        <v>438193</v>
      </c>
      <c r="BJ379" s="6">
        <f t="shared" si="29"/>
        <v>21.821273840944176</v>
      </c>
      <c r="BK379" s="6">
        <f t="shared" si="22"/>
        <v>0.52113938548877048</v>
      </c>
    </row>
    <row r="380" spans="1:63" ht="15.75" customHeight="1" x14ac:dyDescent="0.2">
      <c r="A380" s="6" t="s">
        <v>440</v>
      </c>
      <c r="B380" s="6" t="s">
        <v>64</v>
      </c>
      <c r="C380" s="6">
        <v>48</v>
      </c>
      <c r="D380" s="6">
        <v>1394</v>
      </c>
      <c r="E380" s="6">
        <v>88</v>
      </c>
      <c r="F380" s="6">
        <v>5232</v>
      </c>
      <c r="G380" s="6">
        <v>0.1694</v>
      </c>
      <c r="H380" s="6">
        <v>0.43559999999999999</v>
      </c>
      <c r="I380" s="6">
        <v>0.19320000000000001</v>
      </c>
      <c r="J380" s="6">
        <v>1</v>
      </c>
      <c r="K380" s="6">
        <v>15</v>
      </c>
      <c r="L380" s="6">
        <v>27</v>
      </c>
      <c r="M380" s="6">
        <v>2988</v>
      </c>
      <c r="N380" s="6">
        <v>1.8E-3</v>
      </c>
      <c r="O380" s="6">
        <v>0.13370000000000001</v>
      </c>
      <c r="P380" s="6">
        <v>0.1103</v>
      </c>
      <c r="Q380" s="6">
        <v>26</v>
      </c>
      <c r="R380" s="6">
        <v>83</v>
      </c>
      <c r="S380" s="6">
        <v>84</v>
      </c>
      <c r="T380" s="6">
        <v>10459</v>
      </c>
      <c r="U380" s="6">
        <v>1.01E-2</v>
      </c>
      <c r="V380" s="6">
        <v>0.4158</v>
      </c>
      <c r="W380" s="6">
        <v>0.38619999999999999</v>
      </c>
      <c r="X380" s="6">
        <v>491</v>
      </c>
      <c r="Y380" s="6">
        <v>3096</v>
      </c>
      <c r="Z380" s="6">
        <v>108</v>
      </c>
      <c r="AA380" s="6">
        <v>7474</v>
      </c>
      <c r="AB380" s="6">
        <v>0.37609999999999999</v>
      </c>
      <c r="AC380" s="6">
        <v>0.53469999999999995</v>
      </c>
      <c r="AD380" s="6">
        <v>0.27600000000000002</v>
      </c>
      <c r="AE380" s="6">
        <v>793</v>
      </c>
      <c r="AF380" s="6">
        <v>4668</v>
      </c>
      <c r="AG380" s="6">
        <v>166</v>
      </c>
      <c r="AH380" s="6">
        <v>19311</v>
      </c>
      <c r="AI380" s="6">
        <v>0.56710000000000005</v>
      </c>
      <c r="AJ380" s="6">
        <v>0.82179999999999997</v>
      </c>
      <c r="AK380" s="6">
        <v>0.71309999999999996</v>
      </c>
      <c r="AL380" s="6">
        <v>1</v>
      </c>
      <c r="AM380" s="6">
        <v>16</v>
      </c>
      <c r="AN380" s="6">
        <v>27</v>
      </c>
      <c r="AO380" s="6">
        <v>2998</v>
      </c>
      <c r="AP380" s="6">
        <v>1.9E-3</v>
      </c>
      <c r="AQ380" s="6">
        <v>0.13370000000000001</v>
      </c>
      <c r="AR380" s="6">
        <v>0.11070000000000001</v>
      </c>
      <c r="AT380" s="6">
        <f t="shared" si="23"/>
        <v>3.7532281205164995</v>
      </c>
      <c r="AU380" s="6">
        <f t="shared" si="24"/>
        <v>199.2</v>
      </c>
      <c r="AV380" s="6">
        <f t="shared" si="25"/>
        <v>126.01204819277109</v>
      </c>
      <c r="AW380" s="7">
        <f t="shared" si="26"/>
        <v>2.4140826873385013</v>
      </c>
      <c r="AX380" s="6">
        <f t="shared" si="27"/>
        <v>4.1368894601542419</v>
      </c>
      <c r="AY380" s="6">
        <f t="shared" si="28"/>
        <v>187.375</v>
      </c>
      <c r="BA380" s="6">
        <f>VLOOKUP(A380, ALL_AP_DATA!$A$2:$F$3600, 6, FALSE)</f>
        <v>8231</v>
      </c>
      <c r="BB380" s="6">
        <f>VLOOKUP(A380, projmetadata!$A$2:$D$2036, 4, FALSE)</f>
        <v>715802</v>
      </c>
      <c r="BC380" s="6" t="e">
        <f t="array" aca="1" ref="BC380" ca="1">_xludf.IFS(I380&lt;&gt;0, F380/I380, P380&lt;&gt;0, M380/P380, W380&lt;&gt;0, T380/W380, AD380&lt;&gt;0, AA380/AD380, AK380&lt;&gt;0, AH380/AK380, AR380&lt;&gt;0, AO380/AR380, TRUE, 0)</f>
        <v>#NAME?</v>
      </c>
      <c r="BE380" s="6" t="e">
        <f t="shared" ca="1" si="20"/>
        <v>#NAME?</v>
      </c>
      <c r="BF380" s="6" t="e">
        <f t="shared" ca="1" si="21"/>
        <v>#NAME?</v>
      </c>
      <c r="BG380" s="6"/>
      <c r="BH380" s="6">
        <f>VLOOKUP(A380, ALL_AP_DATA!$A$2:$D$3600, 3, FALSE)</f>
        <v>5772</v>
      </c>
      <c r="BI380" s="6">
        <f>VLOOKUP(A380, ALL_AP_DATA!$A$2:$E$3600, 5, FALSE)</f>
        <v>27082</v>
      </c>
      <c r="BJ380" s="6">
        <f t="shared" si="29"/>
        <v>3.2902441987607824</v>
      </c>
      <c r="BK380" s="6">
        <f t="shared" si="22"/>
        <v>0.70125136678410882</v>
      </c>
    </row>
    <row r="381" spans="1:63" ht="15.75" customHeight="1" x14ac:dyDescent="0.2">
      <c r="A381" s="6" t="s">
        <v>441</v>
      </c>
      <c r="B381" s="6" t="s">
        <v>64</v>
      </c>
      <c r="C381" s="6">
        <v>18</v>
      </c>
      <c r="D381" s="6">
        <v>51</v>
      </c>
      <c r="E381" s="6">
        <v>18</v>
      </c>
      <c r="F381" s="6">
        <v>3812</v>
      </c>
      <c r="G381" s="6">
        <v>7.4099999999999999E-2</v>
      </c>
      <c r="H381" s="6">
        <v>0.35289999999999999</v>
      </c>
      <c r="I381" s="6">
        <v>0.43020000000000003</v>
      </c>
      <c r="Q381" s="6">
        <v>3</v>
      </c>
      <c r="R381" s="6">
        <v>7</v>
      </c>
      <c r="S381" s="6">
        <v>6</v>
      </c>
      <c r="T381" s="6">
        <v>1799</v>
      </c>
      <c r="U381" s="6">
        <v>1.0200000000000001E-2</v>
      </c>
      <c r="V381" s="6">
        <v>0.1176</v>
      </c>
      <c r="W381" s="6">
        <v>0.20300000000000001</v>
      </c>
      <c r="X381" s="6">
        <v>28</v>
      </c>
      <c r="Y381" s="6">
        <v>163</v>
      </c>
      <c r="Z381" s="6">
        <v>21</v>
      </c>
      <c r="AA381" s="6">
        <v>4721</v>
      </c>
      <c r="AB381" s="6">
        <v>0.2369</v>
      </c>
      <c r="AC381" s="6">
        <v>0.4118</v>
      </c>
      <c r="AD381" s="6">
        <v>0.53280000000000005</v>
      </c>
      <c r="AE381" s="6">
        <v>57</v>
      </c>
      <c r="AF381" s="6">
        <v>245</v>
      </c>
      <c r="AG381" s="6">
        <v>31</v>
      </c>
      <c r="AH381" s="6">
        <v>1605</v>
      </c>
      <c r="AI381" s="6">
        <v>0.35610000000000003</v>
      </c>
      <c r="AJ381" s="6">
        <v>0.60780000000000001</v>
      </c>
      <c r="AK381" s="6">
        <v>0.18110000000000001</v>
      </c>
      <c r="AT381" s="6">
        <f t="shared" si="23"/>
        <v>74.745098039215691</v>
      </c>
      <c r="AU381" s="6" t="str">
        <f t="shared" si="24"/>
        <v/>
      </c>
      <c r="AV381" s="6">
        <f t="shared" si="25"/>
        <v>257</v>
      </c>
      <c r="AW381" s="7">
        <f t="shared" si="26"/>
        <v>28.963190184049079</v>
      </c>
      <c r="AX381" s="6">
        <f t="shared" si="27"/>
        <v>6.5510204081632653</v>
      </c>
      <c r="AY381" s="6" t="str">
        <f t="shared" si="28"/>
        <v/>
      </c>
      <c r="BA381" s="6">
        <f>VLOOKUP(A381, ALL_AP_DATA!$A$2:$F$3600, 6, FALSE)</f>
        <v>688</v>
      </c>
      <c r="BB381" s="6">
        <f>VLOOKUP(A381, projmetadata!$A$2:$D$2036, 4, FALSE)</f>
        <v>86873</v>
      </c>
      <c r="BC381" s="6" t="e">
        <f t="array" aca="1" ref="BC381" ca="1">_xludf.IFS(I381&lt;&gt;0, F381/I381, P381&lt;&gt;0, M381/P381, W381&lt;&gt;0, T381/W381, AD381&lt;&gt;0, AA381/AD381, AK381&lt;&gt;0, AH381/AK381, AR381&lt;&gt;0, AO381/AR381, TRUE, 0)</f>
        <v>#NAME?</v>
      </c>
      <c r="BE381" s="6" t="e">
        <f t="shared" ca="1" si="20"/>
        <v>#NAME?</v>
      </c>
      <c r="BF381" s="6" t="e">
        <f t="shared" ca="1" si="21"/>
        <v>#NAME?</v>
      </c>
      <c r="BG381" s="6"/>
      <c r="BH381" s="6">
        <f>VLOOKUP(A381, ALL_AP_DATA!$A$2:$D$3600, 3, FALSE)</f>
        <v>327</v>
      </c>
      <c r="BI381" s="6">
        <f>VLOOKUP(A381, ALL_AP_DATA!$A$2:$E$3600, 5, FALSE)</f>
        <v>8861</v>
      </c>
      <c r="BJ381" s="6">
        <f t="shared" si="29"/>
        <v>12.87936046511628</v>
      </c>
      <c r="BK381" s="6">
        <f t="shared" si="22"/>
        <v>0.47529069767441862</v>
      </c>
    </row>
    <row r="382" spans="1:63" ht="15.75" customHeight="1" x14ac:dyDescent="0.2">
      <c r="A382" s="6" t="s">
        <v>442</v>
      </c>
      <c r="B382" s="6" t="s">
        <v>61</v>
      </c>
      <c r="C382" s="6">
        <v>2</v>
      </c>
      <c r="D382" s="6">
        <v>5</v>
      </c>
      <c r="E382" s="6">
        <v>2</v>
      </c>
      <c r="F382" s="6">
        <v>11</v>
      </c>
      <c r="G382" s="6">
        <v>1.7399999999999999E-2</v>
      </c>
      <c r="H382" s="6">
        <v>1.21E-2</v>
      </c>
      <c r="I382" s="6">
        <v>1.6999999999999999E-3</v>
      </c>
      <c r="Q382" s="6">
        <v>6</v>
      </c>
      <c r="R382" s="6">
        <v>37</v>
      </c>
      <c r="S382" s="6">
        <v>58</v>
      </c>
      <c r="T382" s="6">
        <v>1875</v>
      </c>
      <c r="U382" s="6">
        <v>0.1285</v>
      </c>
      <c r="V382" s="6">
        <v>0.35149999999999998</v>
      </c>
      <c r="W382" s="6">
        <v>0.29820000000000002</v>
      </c>
      <c r="X382" s="6">
        <v>8</v>
      </c>
      <c r="Y382" s="6">
        <v>181</v>
      </c>
      <c r="Z382" s="6">
        <v>147</v>
      </c>
      <c r="AA382" s="6">
        <v>5378</v>
      </c>
      <c r="AB382" s="6">
        <v>0.62849999999999995</v>
      </c>
      <c r="AC382" s="6">
        <v>0.89090000000000003</v>
      </c>
      <c r="AD382" s="6">
        <v>0.85529999999999995</v>
      </c>
      <c r="AE382" s="6">
        <v>20</v>
      </c>
      <c r="AF382" s="6">
        <v>138</v>
      </c>
      <c r="AG382" s="6">
        <v>138</v>
      </c>
      <c r="AH382" s="6">
        <v>4947</v>
      </c>
      <c r="AI382" s="6">
        <v>0.47920000000000001</v>
      </c>
      <c r="AJ382" s="6">
        <v>0.83640000000000003</v>
      </c>
      <c r="AK382" s="6">
        <v>0.78669999999999995</v>
      </c>
      <c r="AT382" s="6">
        <f t="shared" si="23"/>
        <v>2.2000000000000002</v>
      </c>
      <c r="AU382" s="6" t="str">
        <f t="shared" si="24"/>
        <v/>
      </c>
      <c r="AV382" s="6">
        <f t="shared" si="25"/>
        <v>50.675675675675677</v>
      </c>
      <c r="AW382" s="7">
        <f t="shared" si="26"/>
        <v>29.712707182320443</v>
      </c>
      <c r="AX382" s="6">
        <f t="shared" si="27"/>
        <v>35.847826086956523</v>
      </c>
      <c r="AY382" s="6" t="str">
        <f t="shared" si="28"/>
        <v/>
      </c>
      <c r="BA382" s="6">
        <f>VLOOKUP(A382, ALL_AP_DATA!$A$2:$F$3600, 6, FALSE)</f>
        <v>288</v>
      </c>
      <c r="BB382" s="6">
        <f>VLOOKUP(A382, projmetadata!$A$2:$D$2036, 4, FALSE)</f>
        <v>139703</v>
      </c>
      <c r="BC382" s="6" t="e">
        <f t="array" aca="1" ref="BC382" ca="1">_xludf.IFS(I382&lt;&gt;0, F382/I382, P382&lt;&gt;0, M382/P382, W382&lt;&gt;0, T382/W382, AD382&lt;&gt;0, AA382/AD382, AK382&lt;&gt;0, AH382/AK382, AR382&lt;&gt;0, AO382/AR382, TRUE, 0)</f>
        <v>#NAME?</v>
      </c>
      <c r="BE382" s="6" t="e">
        <f t="shared" ca="1" si="20"/>
        <v>#NAME?</v>
      </c>
      <c r="BF382" s="6" t="e">
        <f t="shared" ca="1" si="21"/>
        <v>#NAME?</v>
      </c>
      <c r="BG382" s="6"/>
      <c r="BH382" s="6">
        <f>VLOOKUP(A382, ALL_AP_DATA!$A$2:$D$3600, 3, FALSE)</f>
        <v>221</v>
      </c>
      <c r="BI382" s="6">
        <f>VLOOKUP(A382, ALL_AP_DATA!$A$2:$E$3600, 5, FALSE)</f>
        <v>6288</v>
      </c>
      <c r="BJ382" s="6">
        <f t="shared" si="29"/>
        <v>21.833333333333332</v>
      </c>
      <c r="BK382" s="6">
        <f t="shared" si="22"/>
        <v>0.76736111111111116</v>
      </c>
    </row>
    <row r="383" spans="1:63" ht="15.75" customHeight="1" x14ac:dyDescent="0.2">
      <c r="A383" s="6" t="s">
        <v>443</v>
      </c>
      <c r="B383" s="6" t="s">
        <v>61</v>
      </c>
      <c r="Q383" s="6">
        <v>8</v>
      </c>
      <c r="R383" s="6">
        <v>29</v>
      </c>
      <c r="S383" s="6">
        <v>46</v>
      </c>
      <c r="T383" s="6">
        <v>1305</v>
      </c>
      <c r="U383" s="6">
        <v>0.10979999999999999</v>
      </c>
      <c r="V383" s="6">
        <v>0.64790000000000003</v>
      </c>
      <c r="W383" s="6">
        <v>0.6825</v>
      </c>
      <c r="X383" s="6">
        <v>12</v>
      </c>
      <c r="Y383" s="6">
        <v>112</v>
      </c>
      <c r="Z383" s="6">
        <v>43</v>
      </c>
      <c r="AA383" s="6">
        <v>1024</v>
      </c>
      <c r="AB383" s="6">
        <v>0.42420000000000002</v>
      </c>
      <c r="AC383" s="6">
        <v>0.60560000000000003</v>
      </c>
      <c r="AD383" s="6">
        <v>0.53559999999999997</v>
      </c>
      <c r="AT383" s="6" t="str">
        <f t="shared" si="23"/>
        <v/>
      </c>
      <c r="AU383" s="6" t="str">
        <f t="shared" si="24"/>
        <v/>
      </c>
      <c r="AV383" s="6">
        <f t="shared" si="25"/>
        <v>45</v>
      </c>
      <c r="AW383" s="7">
        <f t="shared" si="26"/>
        <v>9.1428571428571423</v>
      </c>
      <c r="AX383" s="6" t="str">
        <f t="shared" si="27"/>
        <v/>
      </c>
      <c r="AY383" s="6" t="str">
        <f t="shared" si="28"/>
        <v/>
      </c>
      <c r="BA383" s="6">
        <f>VLOOKUP(A383, ALL_AP_DATA!$A$2:$F$3600, 6, FALSE)</f>
        <v>264</v>
      </c>
      <c r="BB383" s="6">
        <f>VLOOKUP(A383, projmetadata!$A$2:$D$2036, 4, FALSE)</f>
        <v>62327</v>
      </c>
      <c r="BC383" s="6" t="e">
        <f t="array" aca="1" ref="BC383" ca="1">_xludf.IFS(I383&lt;&gt;0, F383/I383, P383&lt;&gt;0, M383/P383, W383&lt;&gt;0, T383/W383, AD383&lt;&gt;0, AA383/AD383, AK383&lt;&gt;0, AH383/AK383, AR383&lt;&gt;0, AO383/AR383, TRUE, 0)</f>
        <v>#NAME?</v>
      </c>
      <c r="BE383" s="6" t="e">
        <f t="shared" ca="1" si="20"/>
        <v>#NAME?</v>
      </c>
      <c r="BF383" s="6" t="e">
        <f t="shared" ca="1" si="21"/>
        <v>#NAME?</v>
      </c>
      <c r="BG383" s="6"/>
      <c r="BH383" s="6">
        <f>VLOOKUP(A383, ALL_AP_DATA!$A$2:$D$3600, 3, FALSE)</f>
        <v>132</v>
      </c>
      <c r="BI383" s="6">
        <f>VLOOKUP(A383, ALL_AP_DATA!$A$2:$E$3600, 5, FALSE)</f>
        <v>1912</v>
      </c>
      <c r="BJ383" s="6">
        <f t="shared" si="29"/>
        <v>7.2424242424242422</v>
      </c>
      <c r="BK383" s="6">
        <f t="shared" si="22"/>
        <v>0.5</v>
      </c>
    </row>
    <row r="384" spans="1:63" ht="15.75" customHeight="1" x14ac:dyDescent="0.2">
      <c r="A384" s="6" t="s">
        <v>444</v>
      </c>
      <c r="B384" s="6" t="s">
        <v>64</v>
      </c>
      <c r="C384" s="6">
        <v>18</v>
      </c>
      <c r="D384" s="6">
        <v>94</v>
      </c>
      <c r="E384" s="6">
        <v>5</v>
      </c>
      <c r="F384" s="6">
        <v>343</v>
      </c>
      <c r="G384" s="6">
        <v>0.1232</v>
      </c>
      <c r="H384" s="6">
        <v>0.45450000000000002</v>
      </c>
      <c r="I384" s="6">
        <v>0.57069999999999999</v>
      </c>
      <c r="X384" s="6">
        <v>61</v>
      </c>
      <c r="Y384" s="6">
        <v>213</v>
      </c>
      <c r="Z384" s="6">
        <v>5</v>
      </c>
      <c r="AA384" s="6">
        <v>89</v>
      </c>
      <c r="AB384" s="6">
        <v>0.2792</v>
      </c>
      <c r="AC384" s="6">
        <v>0.45450000000000002</v>
      </c>
      <c r="AD384" s="6">
        <v>0.14810000000000001</v>
      </c>
      <c r="AE384" s="6">
        <v>35</v>
      </c>
      <c r="AF384" s="6">
        <v>200</v>
      </c>
      <c r="AG384" s="6">
        <v>5</v>
      </c>
      <c r="AH384" s="6">
        <v>520</v>
      </c>
      <c r="AI384" s="6">
        <v>0.2621</v>
      </c>
      <c r="AJ384" s="6">
        <v>0.45450000000000002</v>
      </c>
      <c r="AK384" s="6">
        <v>0.86519999999999997</v>
      </c>
      <c r="AT384" s="6">
        <f t="shared" si="23"/>
        <v>3.6489361702127661</v>
      </c>
      <c r="AU384" s="6" t="str">
        <f t="shared" si="24"/>
        <v/>
      </c>
      <c r="AV384" s="6" t="str">
        <f t="shared" si="25"/>
        <v/>
      </c>
      <c r="AW384" s="7">
        <f t="shared" si="26"/>
        <v>0.41784037558685444</v>
      </c>
      <c r="AX384" s="6">
        <f t="shared" si="27"/>
        <v>2.6</v>
      </c>
      <c r="AY384" s="6" t="str">
        <f t="shared" si="28"/>
        <v/>
      </c>
      <c r="BA384" s="6">
        <f>VLOOKUP(A384, ALL_AP_DATA!$A$2:$F$3600, 6, FALSE)</f>
        <v>763</v>
      </c>
      <c r="BB384" s="6">
        <f>VLOOKUP(A384, projmetadata!$A$2:$D$2036, 4, FALSE)</f>
        <v>75110</v>
      </c>
      <c r="BC384" s="6" t="e">
        <f t="array" aca="1" ref="BC384" ca="1">_xludf.IFS(I384&lt;&gt;0, F384/I384, P384&lt;&gt;0, M384/P384, W384&lt;&gt;0, T384/W384, AD384&lt;&gt;0, AA384/AD384, AK384&lt;&gt;0, AH384/AK384, AR384&lt;&gt;0, AO384/AR384, TRUE, 0)</f>
        <v>#NAME?</v>
      </c>
      <c r="BE384" s="6" t="e">
        <f t="shared" ca="1" si="20"/>
        <v>#NAME?</v>
      </c>
      <c r="BF384" s="6" t="e">
        <f t="shared" ca="1" si="21"/>
        <v>#NAME?</v>
      </c>
      <c r="BG384" s="6"/>
      <c r="BH384" s="6">
        <f>VLOOKUP(A384, ALL_AP_DATA!$A$2:$D$3600, 3, FALSE)</f>
        <v>341</v>
      </c>
      <c r="BI384" s="6">
        <f>VLOOKUP(A384, ALL_AP_DATA!$A$2:$E$3600, 5, FALSE)</f>
        <v>601</v>
      </c>
      <c r="BJ384" s="6">
        <f t="shared" si="29"/>
        <v>0.78768020969855834</v>
      </c>
      <c r="BK384" s="6">
        <f t="shared" si="22"/>
        <v>0.44692005242463956</v>
      </c>
    </row>
    <row r="385" spans="1:63" ht="15.75" customHeight="1" x14ac:dyDescent="0.2">
      <c r="A385" s="6" t="s">
        <v>445</v>
      </c>
      <c r="B385" s="6" t="s">
        <v>64</v>
      </c>
      <c r="C385" s="6">
        <v>15</v>
      </c>
      <c r="D385" s="6">
        <v>62</v>
      </c>
      <c r="E385" s="6">
        <v>0</v>
      </c>
      <c r="F385" s="6">
        <v>0</v>
      </c>
      <c r="G385" s="6">
        <v>0.1125</v>
      </c>
      <c r="H385" s="6">
        <v>0</v>
      </c>
      <c r="I385" s="6">
        <v>0</v>
      </c>
      <c r="X385" s="6">
        <v>30</v>
      </c>
      <c r="Y385" s="6">
        <v>133</v>
      </c>
      <c r="Z385" s="6">
        <v>2</v>
      </c>
      <c r="AA385" s="6">
        <v>52</v>
      </c>
      <c r="AB385" s="6">
        <v>0.2414</v>
      </c>
      <c r="AC385" s="6">
        <v>0.18179999999999999</v>
      </c>
      <c r="AD385" s="6">
        <v>0.2</v>
      </c>
      <c r="AE385" s="6">
        <v>25</v>
      </c>
      <c r="AF385" s="6">
        <v>77</v>
      </c>
      <c r="AG385" s="6">
        <v>0</v>
      </c>
      <c r="AH385" s="6">
        <v>0</v>
      </c>
      <c r="AI385" s="6">
        <v>0.13969999999999999</v>
      </c>
      <c r="AJ385" s="6">
        <v>0</v>
      </c>
      <c r="AK385" s="6">
        <v>0</v>
      </c>
      <c r="AT385" s="6">
        <f t="shared" si="23"/>
        <v>0</v>
      </c>
      <c r="AU385" s="6" t="str">
        <f t="shared" si="24"/>
        <v/>
      </c>
      <c r="AV385" s="6" t="str">
        <f t="shared" si="25"/>
        <v/>
      </c>
      <c r="AW385" s="7">
        <f t="shared" si="26"/>
        <v>0.39097744360902253</v>
      </c>
      <c r="AX385" s="6">
        <f t="shared" si="27"/>
        <v>0</v>
      </c>
      <c r="AY385" s="6" t="str">
        <f t="shared" si="28"/>
        <v/>
      </c>
      <c r="BA385" s="6">
        <f>VLOOKUP(A385, ALL_AP_DATA!$A$2:$F$3600, 6, FALSE)</f>
        <v>551</v>
      </c>
      <c r="BB385" s="6">
        <f>VLOOKUP(A385, projmetadata!$A$2:$D$2036, 4, FALSE)</f>
        <v>41837</v>
      </c>
      <c r="BC385" s="6" t="e">
        <f t="array" aca="1" ref="BC385" ca="1">_xludf.IFS(I385&lt;&gt;0, F385/I385, P385&lt;&gt;0, M385/P385, W385&lt;&gt;0, T385/W385, AD385&lt;&gt;0, AA385/AD385, AK385&lt;&gt;0, AH385/AK385, AR385&lt;&gt;0, AO385/AR385, TRUE, 0)</f>
        <v>#NAME?</v>
      </c>
      <c r="BE385" s="6" t="e">
        <f t="shared" ca="1" si="20"/>
        <v>#NAME?</v>
      </c>
      <c r="BF385" s="6" t="e">
        <f t="shared" ca="1" si="21"/>
        <v>#NAME?</v>
      </c>
      <c r="BG385" s="6"/>
      <c r="BH385" s="6">
        <f>VLOOKUP(A385, ALL_AP_DATA!$A$2:$D$3600, 3, FALSE)</f>
        <v>197</v>
      </c>
      <c r="BI385" s="6">
        <f>VLOOKUP(A385, ALL_AP_DATA!$A$2:$E$3600, 5, FALSE)</f>
        <v>260</v>
      </c>
      <c r="BJ385" s="6">
        <f t="shared" si="29"/>
        <v>0.47186932849364793</v>
      </c>
      <c r="BK385" s="6">
        <f t="shared" si="22"/>
        <v>0.35753176043557167</v>
      </c>
    </row>
    <row r="386" spans="1:63" ht="15.75" customHeight="1" x14ac:dyDescent="0.2">
      <c r="A386" s="6" t="s">
        <v>446</v>
      </c>
      <c r="B386" s="6" t="s">
        <v>64</v>
      </c>
      <c r="Q386" s="6">
        <v>1</v>
      </c>
      <c r="R386" s="6">
        <v>2</v>
      </c>
      <c r="S386" s="6">
        <v>2</v>
      </c>
      <c r="T386" s="6">
        <v>28</v>
      </c>
      <c r="U386" s="6">
        <v>1.6899999999999998E-2</v>
      </c>
      <c r="V386" s="6">
        <v>0.28570000000000001</v>
      </c>
      <c r="W386" s="6">
        <v>0.27179999999999999</v>
      </c>
      <c r="X386" s="6">
        <v>4</v>
      </c>
      <c r="Y386" s="6">
        <v>24</v>
      </c>
      <c r="Z386" s="6">
        <v>2</v>
      </c>
      <c r="AA386" s="6">
        <v>22</v>
      </c>
      <c r="AB386" s="6">
        <v>0.2034</v>
      </c>
      <c r="AC386" s="6">
        <v>0.28570000000000001</v>
      </c>
      <c r="AD386" s="6">
        <v>0.21360000000000001</v>
      </c>
      <c r="AE386" s="6">
        <v>9</v>
      </c>
      <c r="AF386" s="6">
        <v>27</v>
      </c>
      <c r="AG386" s="6">
        <v>7</v>
      </c>
      <c r="AH386" s="6">
        <v>61</v>
      </c>
      <c r="AI386" s="6">
        <v>0.2288</v>
      </c>
      <c r="AJ386" s="6">
        <v>1</v>
      </c>
      <c r="AK386" s="6">
        <v>0.59219999999999995</v>
      </c>
      <c r="AT386" s="6" t="str">
        <f t="shared" si="23"/>
        <v/>
      </c>
      <c r="AU386" s="6" t="str">
        <f t="shared" si="24"/>
        <v/>
      </c>
      <c r="AV386" s="6">
        <f t="shared" si="25"/>
        <v>14</v>
      </c>
      <c r="AW386" s="7">
        <f t="shared" si="26"/>
        <v>0.91666666666666663</v>
      </c>
      <c r="AX386" s="6">
        <f t="shared" si="27"/>
        <v>2.2592592592592591</v>
      </c>
      <c r="AY386" s="6" t="str">
        <f t="shared" si="28"/>
        <v/>
      </c>
      <c r="BA386" s="6">
        <f>VLOOKUP(A386, ALL_AP_DATA!$A$2:$F$3600, 6, FALSE)</f>
        <v>118</v>
      </c>
      <c r="BB386" s="6">
        <f>VLOOKUP(A386, projmetadata!$A$2:$D$2036, 4, FALSE)</f>
        <v>12038</v>
      </c>
      <c r="BC386" s="6" t="e">
        <f t="array" aca="1" ref="BC386" ca="1">_xludf.IFS(I386&lt;&gt;0, F386/I386, P386&lt;&gt;0, M386/P386, W386&lt;&gt;0, T386/W386, AD386&lt;&gt;0, AA386/AD386, AK386&lt;&gt;0, AH386/AK386, AR386&lt;&gt;0, AO386/AR386, TRUE, 0)</f>
        <v>#NAME?</v>
      </c>
      <c r="BE386" s="6" t="e">
        <f t="shared" ca="1" si="20"/>
        <v>#NAME?</v>
      </c>
      <c r="BF386" s="6" t="e">
        <f t="shared" ca="1" si="21"/>
        <v>#NAME?</v>
      </c>
      <c r="BG386" s="6"/>
      <c r="BH386" s="6">
        <f>VLOOKUP(A386, ALL_AP_DATA!$A$2:$D$3600, 3, FALSE)</f>
        <v>44</v>
      </c>
      <c r="BI386" s="6">
        <f>VLOOKUP(A386, ALL_AP_DATA!$A$2:$E$3600, 5, FALSE)</f>
        <v>103</v>
      </c>
      <c r="BJ386" s="6">
        <f t="shared" si="29"/>
        <v>0.8728813559322034</v>
      </c>
      <c r="BK386" s="6">
        <f t="shared" si="22"/>
        <v>0.3728813559322034</v>
      </c>
    </row>
    <row r="387" spans="1:63" ht="15.75" customHeight="1" x14ac:dyDescent="0.2">
      <c r="A387" s="6" t="s">
        <v>447</v>
      </c>
      <c r="B387" s="6" t="s">
        <v>64</v>
      </c>
      <c r="C387" s="6">
        <v>6</v>
      </c>
      <c r="D387" s="6">
        <v>23</v>
      </c>
      <c r="E387" s="6">
        <v>2</v>
      </c>
      <c r="F387" s="6">
        <v>23</v>
      </c>
      <c r="G387" s="6">
        <v>5.0999999999999997E-2</v>
      </c>
      <c r="H387" s="6">
        <v>1</v>
      </c>
      <c r="I387" s="6">
        <v>1</v>
      </c>
      <c r="X387" s="6">
        <v>26</v>
      </c>
      <c r="Y387" s="6">
        <v>103</v>
      </c>
      <c r="Z387" s="6">
        <v>2</v>
      </c>
      <c r="AA387" s="6">
        <v>23</v>
      </c>
      <c r="AB387" s="6">
        <v>0.22839999999999999</v>
      </c>
      <c r="AC387" s="6">
        <v>1</v>
      </c>
      <c r="AD387" s="6">
        <v>1</v>
      </c>
      <c r="AE387" s="6">
        <v>27</v>
      </c>
      <c r="AF387" s="6">
        <v>132</v>
      </c>
      <c r="AG387" s="6">
        <v>2</v>
      </c>
      <c r="AH387" s="6">
        <v>23</v>
      </c>
      <c r="AI387" s="6">
        <v>0.29270000000000002</v>
      </c>
      <c r="AJ387" s="6">
        <v>1</v>
      </c>
      <c r="AK387" s="6">
        <v>1</v>
      </c>
      <c r="AT387" s="6">
        <f t="shared" si="23"/>
        <v>1</v>
      </c>
      <c r="AU387" s="6" t="str">
        <f t="shared" si="24"/>
        <v/>
      </c>
      <c r="AV387" s="6" t="str">
        <f t="shared" si="25"/>
        <v/>
      </c>
      <c r="AW387" s="7">
        <f t="shared" si="26"/>
        <v>0.22330097087378642</v>
      </c>
      <c r="AX387" s="6">
        <f t="shared" si="27"/>
        <v>0.17424242424242425</v>
      </c>
      <c r="AY387" s="6" t="str">
        <f t="shared" si="28"/>
        <v/>
      </c>
      <c r="BA387" s="6">
        <f>VLOOKUP(A387, ALL_AP_DATA!$A$2:$F$3600, 6, FALSE)</f>
        <v>451</v>
      </c>
      <c r="BB387" s="6">
        <f>VLOOKUP(A387, projmetadata!$A$2:$D$2036, 4, FALSE)</f>
        <v>44548</v>
      </c>
      <c r="BC387" s="6" t="e">
        <f t="array" aca="1" ref="BC387" ca="1">_xludf.IFS(I387&lt;&gt;0, F387/I387, P387&lt;&gt;0, M387/P387, W387&lt;&gt;0, T387/W387, AD387&lt;&gt;0, AA387/AD387, AK387&lt;&gt;0, AH387/AK387, AR387&lt;&gt;0, AO387/AR387, TRUE, 0)</f>
        <v>#NAME?</v>
      </c>
      <c r="BE387" s="6" t="e">
        <f t="shared" ca="1" si="20"/>
        <v>#NAME?</v>
      </c>
      <c r="BF387" s="6" t="e">
        <f t="shared" ca="1" si="21"/>
        <v>#NAME?</v>
      </c>
      <c r="BG387" s="6"/>
      <c r="BH387" s="6">
        <f>VLOOKUP(A387, ALL_AP_DATA!$A$2:$D$3600, 3, FALSE)</f>
        <v>183</v>
      </c>
      <c r="BI387" s="6">
        <f>VLOOKUP(A387, ALL_AP_DATA!$A$2:$E$3600, 5, FALSE)</f>
        <v>23</v>
      </c>
      <c r="BJ387" s="6">
        <f t="shared" si="29"/>
        <v>5.0997782705099776E-2</v>
      </c>
      <c r="BK387" s="6">
        <f t="shared" si="22"/>
        <v>0.40576496674057649</v>
      </c>
    </row>
    <row r="388" spans="1:63" ht="15.75" customHeight="1" x14ac:dyDescent="0.2">
      <c r="A388" s="6" t="s">
        <v>448</v>
      </c>
      <c r="B388" s="6" t="s">
        <v>64</v>
      </c>
      <c r="C388" s="6">
        <v>24</v>
      </c>
      <c r="D388" s="6">
        <v>228</v>
      </c>
      <c r="E388" s="6">
        <v>344</v>
      </c>
      <c r="F388" s="6">
        <v>13896</v>
      </c>
      <c r="G388" s="6">
        <v>0.13220000000000001</v>
      </c>
      <c r="H388" s="6">
        <v>0.64419999999999999</v>
      </c>
      <c r="I388" s="6">
        <v>0.43609999999999999</v>
      </c>
      <c r="J388" s="6">
        <v>1</v>
      </c>
      <c r="K388" s="6">
        <v>14</v>
      </c>
      <c r="L388" s="6">
        <v>142</v>
      </c>
      <c r="M388" s="6">
        <v>3246</v>
      </c>
      <c r="N388" s="6">
        <v>8.0999999999999996E-3</v>
      </c>
      <c r="O388" s="6">
        <v>0.26590000000000003</v>
      </c>
      <c r="P388" s="6">
        <v>0.1019</v>
      </c>
      <c r="Q388" s="6">
        <v>34</v>
      </c>
      <c r="R388" s="6">
        <v>127</v>
      </c>
      <c r="S388" s="6">
        <v>330</v>
      </c>
      <c r="T388" s="6">
        <v>19294</v>
      </c>
      <c r="U388" s="6">
        <v>7.3599999999999999E-2</v>
      </c>
      <c r="V388" s="6">
        <v>0.61799999999999999</v>
      </c>
      <c r="W388" s="6">
        <v>0.60560000000000003</v>
      </c>
      <c r="X388" s="6">
        <v>177</v>
      </c>
      <c r="Y388" s="6">
        <v>684</v>
      </c>
      <c r="Z388" s="6">
        <v>435</v>
      </c>
      <c r="AA388" s="6">
        <v>21350</v>
      </c>
      <c r="AB388" s="6">
        <v>0.39650000000000002</v>
      </c>
      <c r="AC388" s="6">
        <v>0.81459999999999999</v>
      </c>
      <c r="AD388" s="6">
        <v>0.67010000000000003</v>
      </c>
      <c r="AE388" s="6">
        <v>147</v>
      </c>
      <c r="AF388" s="6">
        <v>499</v>
      </c>
      <c r="AG388" s="6">
        <v>366</v>
      </c>
      <c r="AH388" s="6">
        <v>17743</v>
      </c>
      <c r="AI388" s="6">
        <v>0.2893</v>
      </c>
      <c r="AJ388" s="6">
        <v>0.68540000000000001</v>
      </c>
      <c r="AK388" s="6">
        <v>0.55689999999999995</v>
      </c>
      <c r="AL388" s="6">
        <v>2</v>
      </c>
      <c r="AM388" s="6">
        <v>25</v>
      </c>
      <c r="AN388" s="6">
        <v>168</v>
      </c>
      <c r="AO388" s="6">
        <v>4667</v>
      </c>
      <c r="AP388" s="6">
        <v>1.4500000000000001E-2</v>
      </c>
      <c r="AQ388" s="6">
        <v>0.31459999999999999</v>
      </c>
      <c r="AR388" s="6">
        <v>0.14649999999999999</v>
      </c>
      <c r="AT388" s="6">
        <f t="shared" si="23"/>
        <v>60.94736842105263</v>
      </c>
      <c r="AU388" s="6">
        <f t="shared" si="24"/>
        <v>231.85714285714286</v>
      </c>
      <c r="AV388" s="6">
        <f t="shared" si="25"/>
        <v>151.92125984251967</v>
      </c>
      <c r="AW388" s="7">
        <f t="shared" si="26"/>
        <v>31.21345029239766</v>
      </c>
      <c r="AX388" s="6">
        <f t="shared" si="27"/>
        <v>35.557114228456911</v>
      </c>
      <c r="AY388" s="6">
        <f t="shared" si="28"/>
        <v>186.68</v>
      </c>
      <c r="BA388" s="6">
        <f>VLOOKUP(A388, ALL_AP_DATA!$A$2:$F$3600, 6, FALSE)</f>
        <v>1725</v>
      </c>
      <c r="BB388" s="6">
        <f>VLOOKUP(A388, projmetadata!$A$2:$D$2036, 4, FALSE)</f>
        <v>194129</v>
      </c>
      <c r="BC388" s="6" t="e">
        <f t="array" aca="1" ref="BC388" ca="1">_xludf.IFS(I388&lt;&gt;0, F388/I388, P388&lt;&gt;0, M388/P388, W388&lt;&gt;0, T388/W388, AD388&lt;&gt;0, AA388/AD388, AK388&lt;&gt;0, AH388/AK388, AR388&lt;&gt;0, AO388/AR388, TRUE, 0)</f>
        <v>#NAME?</v>
      </c>
      <c r="BE388" s="6" t="e">
        <f t="shared" ca="1" si="20"/>
        <v>#NAME?</v>
      </c>
      <c r="BF388" s="6" t="e">
        <f t="shared" ca="1" si="21"/>
        <v>#NAME?</v>
      </c>
      <c r="BG388" s="6"/>
      <c r="BH388" s="6">
        <f>VLOOKUP(A388, ALL_AP_DATA!$A$2:$D$3600, 3, FALSE)</f>
        <v>955</v>
      </c>
      <c r="BI388" s="6">
        <f>VLOOKUP(A388, ALL_AP_DATA!$A$2:$E$3600, 5, FALSE)</f>
        <v>31861</v>
      </c>
      <c r="BJ388" s="6">
        <f t="shared" si="29"/>
        <v>18.470144927536232</v>
      </c>
      <c r="BK388" s="6">
        <f t="shared" si="22"/>
        <v>0.55362318840579705</v>
      </c>
    </row>
    <row r="389" spans="1:63" ht="15.75" customHeight="1" x14ac:dyDescent="0.2">
      <c r="A389" s="6" t="s">
        <v>449</v>
      </c>
      <c r="B389" s="6" t="s">
        <v>64</v>
      </c>
      <c r="C389" s="6">
        <v>13</v>
      </c>
      <c r="D389" s="6">
        <v>79</v>
      </c>
      <c r="E389" s="6">
        <v>5</v>
      </c>
      <c r="F389" s="6">
        <v>129</v>
      </c>
      <c r="G389" s="6">
        <v>8.7099999999999997E-2</v>
      </c>
      <c r="H389" s="6">
        <v>0.71430000000000005</v>
      </c>
      <c r="I389" s="6">
        <v>0.87760000000000005</v>
      </c>
      <c r="X389" s="6">
        <v>46</v>
      </c>
      <c r="Y389" s="6">
        <v>187</v>
      </c>
      <c r="Z389" s="6">
        <v>5</v>
      </c>
      <c r="AA389" s="6">
        <v>134</v>
      </c>
      <c r="AB389" s="6">
        <v>0.20619999999999999</v>
      </c>
      <c r="AC389" s="6">
        <v>0.71430000000000005</v>
      </c>
      <c r="AD389" s="6">
        <v>0.91159999999999997</v>
      </c>
      <c r="AE389" s="6">
        <v>42</v>
      </c>
      <c r="AF389" s="6">
        <v>130</v>
      </c>
      <c r="AG389" s="6">
        <v>0</v>
      </c>
      <c r="AH389" s="6">
        <v>0</v>
      </c>
      <c r="AI389" s="6">
        <v>0.14330000000000001</v>
      </c>
      <c r="AJ389" s="6">
        <v>0</v>
      </c>
      <c r="AK389" s="6">
        <v>0</v>
      </c>
      <c r="AT389" s="6">
        <f t="shared" si="23"/>
        <v>1.6329113924050633</v>
      </c>
      <c r="AU389" s="6" t="str">
        <f t="shared" si="24"/>
        <v/>
      </c>
      <c r="AV389" s="6" t="str">
        <f t="shared" si="25"/>
        <v/>
      </c>
      <c r="AW389" s="7">
        <f t="shared" si="26"/>
        <v>0.71657754010695185</v>
      </c>
      <c r="AX389" s="6">
        <f t="shared" si="27"/>
        <v>0</v>
      </c>
      <c r="AY389" s="6" t="str">
        <f t="shared" si="28"/>
        <v/>
      </c>
      <c r="BA389" s="6">
        <f>VLOOKUP(A389, ALL_AP_DATA!$A$2:$F$3600, 6, FALSE)</f>
        <v>907</v>
      </c>
      <c r="BB389" s="6">
        <f>VLOOKUP(A389, projmetadata!$A$2:$D$2036, 4, FALSE)</f>
        <v>85133</v>
      </c>
      <c r="BC389" s="6" t="e">
        <f t="array" aca="1" ref="BC389" ca="1">_xludf.IFS(I389&lt;&gt;0, F389/I389, P389&lt;&gt;0, M389/P389, W389&lt;&gt;0, T389/W389, AD389&lt;&gt;0, AA389/AD389, AK389&lt;&gt;0, AH389/AK389, AR389&lt;&gt;0, AO389/AR389, TRUE, 0)</f>
        <v>#NAME?</v>
      </c>
      <c r="BE389" s="6" t="e">
        <f t="shared" ca="1" si="20"/>
        <v>#NAME?</v>
      </c>
      <c r="BF389" s="6" t="e">
        <f t="shared" ca="1" si="21"/>
        <v>#NAME?</v>
      </c>
      <c r="BG389" s="6"/>
      <c r="BH389" s="6">
        <f>VLOOKUP(A389, ALL_AP_DATA!$A$2:$D$3600, 3, FALSE)</f>
        <v>289</v>
      </c>
      <c r="BI389" s="6">
        <f>VLOOKUP(A389, ALL_AP_DATA!$A$2:$E$3600, 5, FALSE)</f>
        <v>147</v>
      </c>
      <c r="BJ389" s="6">
        <f t="shared" si="29"/>
        <v>0.16207276736493936</v>
      </c>
      <c r="BK389" s="6">
        <f t="shared" si="22"/>
        <v>0.31863285556780596</v>
      </c>
    </row>
    <row r="390" spans="1:63" ht="15.75" customHeight="1" x14ac:dyDescent="0.2">
      <c r="A390" s="6" t="s">
        <v>450</v>
      </c>
      <c r="B390" s="6" t="s">
        <v>61</v>
      </c>
      <c r="J390" s="6">
        <v>1</v>
      </c>
      <c r="K390" s="6">
        <v>15</v>
      </c>
      <c r="L390" s="6">
        <v>48</v>
      </c>
      <c r="M390" s="6">
        <v>1559</v>
      </c>
      <c r="N390" s="6">
        <v>2.07E-2</v>
      </c>
      <c r="O390" s="6">
        <v>8.2600000000000007E-2</v>
      </c>
      <c r="P390" s="6">
        <v>3.61E-2</v>
      </c>
      <c r="Q390" s="6">
        <v>27</v>
      </c>
      <c r="R390" s="6">
        <v>189</v>
      </c>
      <c r="S390" s="6">
        <v>520</v>
      </c>
      <c r="T390" s="6">
        <v>40509</v>
      </c>
      <c r="U390" s="6">
        <v>0.26140000000000002</v>
      </c>
      <c r="V390" s="6">
        <v>0.89500000000000002</v>
      </c>
      <c r="W390" s="6">
        <v>0.93840000000000001</v>
      </c>
      <c r="X390" s="6">
        <v>44</v>
      </c>
      <c r="Y390" s="6">
        <v>370</v>
      </c>
      <c r="Z390" s="6">
        <v>446</v>
      </c>
      <c r="AA390" s="6">
        <v>31004</v>
      </c>
      <c r="AB390" s="6">
        <v>0.51180000000000003</v>
      </c>
      <c r="AC390" s="6">
        <v>0.76759999999999995</v>
      </c>
      <c r="AD390" s="6">
        <v>0.71819999999999995</v>
      </c>
      <c r="AE390" s="6">
        <v>14</v>
      </c>
      <c r="AF390" s="6">
        <v>82</v>
      </c>
      <c r="AG390" s="6">
        <v>116</v>
      </c>
      <c r="AH390" s="6">
        <v>3028</v>
      </c>
      <c r="AI390" s="6">
        <v>0.1134</v>
      </c>
      <c r="AJ390" s="6">
        <v>0.19969999999999999</v>
      </c>
      <c r="AK390" s="6">
        <v>7.0099999999999996E-2</v>
      </c>
      <c r="AL390" s="6">
        <v>2</v>
      </c>
      <c r="AM390" s="6">
        <v>66</v>
      </c>
      <c r="AN390" s="6">
        <v>219</v>
      </c>
      <c r="AO390" s="6">
        <v>21298</v>
      </c>
      <c r="AP390" s="6">
        <v>9.1300000000000006E-2</v>
      </c>
      <c r="AQ390" s="6">
        <v>0.37690000000000001</v>
      </c>
      <c r="AR390" s="6">
        <v>0.49340000000000001</v>
      </c>
      <c r="AT390" s="6" t="str">
        <f t="shared" si="23"/>
        <v/>
      </c>
      <c r="AU390" s="6">
        <f t="shared" si="24"/>
        <v>103.93333333333334</v>
      </c>
      <c r="AV390" s="6">
        <f t="shared" si="25"/>
        <v>214.33333333333334</v>
      </c>
      <c r="AW390" s="7">
        <f t="shared" si="26"/>
        <v>83.794594594594599</v>
      </c>
      <c r="AX390" s="6">
        <f t="shared" si="27"/>
        <v>36.926829268292686</v>
      </c>
      <c r="AY390" s="6">
        <f t="shared" si="28"/>
        <v>322.69696969696969</v>
      </c>
      <c r="BA390" s="6">
        <f>VLOOKUP(A390, ALL_AP_DATA!$A$2:$F$3600, 6, FALSE)</f>
        <v>723</v>
      </c>
      <c r="BB390" s="6">
        <f>VLOOKUP(A390, projmetadata!$A$2:$D$2036, 4, FALSE)</f>
        <v>79217</v>
      </c>
      <c r="BC390" s="6" t="e">
        <f t="array" aca="1" ref="BC390" ca="1">_xludf.IFS(I390&lt;&gt;0, F390/I390, P390&lt;&gt;0, M390/P390, W390&lt;&gt;0, T390/W390, AD390&lt;&gt;0, AA390/AD390, AK390&lt;&gt;0, AH390/AK390, AR390&lt;&gt;0, AO390/AR390, TRUE, 0)</f>
        <v>#NAME?</v>
      </c>
      <c r="BE390" s="6" t="e">
        <f t="shared" ca="1" si="20"/>
        <v>#NAME?</v>
      </c>
      <c r="BF390" s="6" t="e">
        <f t="shared" ca="1" si="21"/>
        <v>#NAME?</v>
      </c>
      <c r="BG390" s="6"/>
      <c r="BH390" s="6">
        <f>VLOOKUP(A390, ALL_AP_DATA!$A$2:$D$3600, 3, FALSE)</f>
        <v>448</v>
      </c>
      <c r="BI390" s="6">
        <f>VLOOKUP(A390, ALL_AP_DATA!$A$2:$E$3600, 5, FALSE)</f>
        <v>43167</v>
      </c>
      <c r="BJ390" s="6">
        <f t="shared" si="29"/>
        <v>59.705394190871367</v>
      </c>
      <c r="BK390" s="6">
        <f t="shared" si="22"/>
        <v>0.61964038727524207</v>
      </c>
    </row>
    <row r="391" spans="1:63" ht="15.75" customHeight="1" x14ac:dyDescent="0.2">
      <c r="A391" s="6" t="s">
        <v>451</v>
      </c>
      <c r="B391" s="6" t="s">
        <v>61</v>
      </c>
      <c r="C391" s="6">
        <v>3</v>
      </c>
      <c r="D391" s="6">
        <v>6</v>
      </c>
      <c r="E391" s="6">
        <v>6</v>
      </c>
      <c r="F391" s="6">
        <v>145</v>
      </c>
      <c r="G391" s="6">
        <v>1.26E-2</v>
      </c>
      <c r="H391" s="6">
        <v>0.12</v>
      </c>
      <c r="I391" s="6">
        <v>2.6200000000000001E-2</v>
      </c>
      <c r="Q391" s="6">
        <v>10</v>
      </c>
      <c r="R391" s="6">
        <v>23</v>
      </c>
      <c r="S391" s="6">
        <v>32</v>
      </c>
      <c r="T391" s="6">
        <v>1308</v>
      </c>
      <c r="U391" s="6">
        <v>4.82E-2</v>
      </c>
      <c r="V391" s="6">
        <v>0.64</v>
      </c>
      <c r="W391" s="6">
        <v>0.23619999999999999</v>
      </c>
      <c r="X391" s="6">
        <v>33</v>
      </c>
      <c r="Y391" s="6">
        <v>311</v>
      </c>
      <c r="Z391" s="6">
        <v>44</v>
      </c>
      <c r="AA391" s="6">
        <v>4370</v>
      </c>
      <c r="AB391" s="6">
        <v>0.65200000000000002</v>
      </c>
      <c r="AC391" s="6">
        <v>0.88</v>
      </c>
      <c r="AD391" s="6">
        <v>0.78910000000000002</v>
      </c>
      <c r="AE391" s="6">
        <v>36</v>
      </c>
      <c r="AF391" s="6">
        <v>153</v>
      </c>
      <c r="AG391" s="6">
        <v>38</v>
      </c>
      <c r="AH391" s="6">
        <v>3130</v>
      </c>
      <c r="AI391" s="6">
        <v>0.32079999999999997</v>
      </c>
      <c r="AJ391" s="6">
        <v>0.76</v>
      </c>
      <c r="AK391" s="6">
        <v>0.56520000000000004</v>
      </c>
      <c r="AT391" s="6">
        <f t="shared" si="23"/>
        <v>24.166666666666668</v>
      </c>
      <c r="AU391" s="6" t="str">
        <f t="shared" si="24"/>
        <v/>
      </c>
      <c r="AV391" s="6">
        <f t="shared" si="25"/>
        <v>56.869565217391305</v>
      </c>
      <c r="AW391" s="7">
        <f t="shared" si="26"/>
        <v>14.05144694533762</v>
      </c>
      <c r="AX391" s="6">
        <f t="shared" si="27"/>
        <v>20.457516339869279</v>
      </c>
      <c r="AY391" s="6" t="str">
        <f t="shared" si="28"/>
        <v/>
      </c>
      <c r="BA391" s="6">
        <f>VLOOKUP(A391, ALL_AP_DATA!$A$2:$F$3600, 6, FALSE)</f>
        <v>477</v>
      </c>
      <c r="BB391" s="6">
        <f>VLOOKUP(A391, projmetadata!$A$2:$D$2036, 4, FALSE)</f>
        <v>36527</v>
      </c>
      <c r="BC391" s="6" t="e">
        <f t="array" aca="1" ref="BC391" ca="1">_xludf.IFS(I391&lt;&gt;0, F391/I391, P391&lt;&gt;0, M391/P391, W391&lt;&gt;0, T391/W391, AD391&lt;&gt;0, AA391/AD391, AK391&lt;&gt;0, AH391/AK391, AR391&lt;&gt;0, AO391/AR391, TRUE, 0)</f>
        <v>#NAME?</v>
      </c>
      <c r="BE391" s="6" t="e">
        <f t="shared" ca="1" si="20"/>
        <v>#NAME?</v>
      </c>
      <c r="BF391" s="6" t="e">
        <f t="shared" ca="1" si="21"/>
        <v>#NAME?</v>
      </c>
      <c r="BG391" s="6"/>
      <c r="BH391" s="6">
        <f>VLOOKUP(A391, ALL_AP_DATA!$A$2:$D$3600, 3, FALSE)</f>
        <v>353</v>
      </c>
      <c r="BI391" s="6">
        <f>VLOOKUP(A391, ALL_AP_DATA!$A$2:$E$3600, 5, FALSE)</f>
        <v>5538</v>
      </c>
      <c r="BJ391" s="6">
        <f t="shared" si="29"/>
        <v>11.610062893081761</v>
      </c>
      <c r="BK391" s="6">
        <f t="shared" si="22"/>
        <v>0.74004192872117402</v>
      </c>
    </row>
    <row r="392" spans="1:63" ht="15.75" customHeight="1" x14ac:dyDescent="0.2">
      <c r="A392" s="6" t="s">
        <v>452</v>
      </c>
      <c r="B392" s="6" t="s">
        <v>64</v>
      </c>
      <c r="C392" s="6">
        <v>14</v>
      </c>
      <c r="D392" s="6">
        <v>37</v>
      </c>
      <c r="E392" s="6">
        <v>54</v>
      </c>
      <c r="F392" s="6">
        <v>1234</v>
      </c>
      <c r="G392" s="6">
        <v>6.0000000000000001E-3</v>
      </c>
      <c r="H392" s="6">
        <v>4.3099999999999999E-2</v>
      </c>
      <c r="I392" s="6">
        <v>8.3000000000000001E-3</v>
      </c>
      <c r="J392" s="6">
        <v>1</v>
      </c>
      <c r="K392" s="6">
        <v>19</v>
      </c>
      <c r="L392" s="6">
        <v>72</v>
      </c>
      <c r="M392" s="6">
        <v>2773</v>
      </c>
      <c r="N392" s="6">
        <v>3.0999999999999999E-3</v>
      </c>
      <c r="O392" s="6">
        <v>5.74E-2</v>
      </c>
      <c r="P392" s="6">
        <v>1.8599999999999998E-2</v>
      </c>
      <c r="Q392" s="6">
        <v>225</v>
      </c>
      <c r="R392" s="6">
        <v>914</v>
      </c>
      <c r="S392" s="6">
        <v>958</v>
      </c>
      <c r="T392" s="6">
        <v>102980</v>
      </c>
      <c r="U392" s="6">
        <v>0.14729999999999999</v>
      </c>
      <c r="V392" s="6">
        <v>0.76400000000000001</v>
      </c>
      <c r="W392" s="6">
        <v>0.69189999999999996</v>
      </c>
      <c r="X392" s="6">
        <v>151</v>
      </c>
      <c r="Y392" s="6">
        <v>559</v>
      </c>
      <c r="Z392" s="6">
        <v>330</v>
      </c>
      <c r="AA392" s="6">
        <v>10366</v>
      </c>
      <c r="AB392" s="6">
        <v>9.01E-2</v>
      </c>
      <c r="AC392" s="6">
        <v>0.26319999999999999</v>
      </c>
      <c r="AD392" s="6">
        <v>6.9599999999999995E-2</v>
      </c>
      <c r="AE392" s="6">
        <v>361</v>
      </c>
      <c r="AF392" s="6">
        <v>1368</v>
      </c>
      <c r="AG392" s="6">
        <v>787</v>
      </c>
      <c r="AH392" s="6">
        <v>59574</v>
      </c>
      <c r="AI392" s="6">
        <v>0.2205</v>
      </c>
      <c r="AJ392" s="6">
        <v>0.62760000000000005</v>
      </c>
      <c r="AK392" s="6">
        <v>0.4002</v>
      </c>
      <c r="AL392" s="6">
        <v>1</v>
      </c>
      <c r="AM392" s="6">
        <v>30</v>
      </c>
      <c r="AN392" s="6">
        <v>120</v>
      </c>
      <c r="AO392" s="6">
        <v>5877</v>
      </c>
      <c r="AP392" s="6">
        <v>4.7999999999999996E-3</v>
      </c>
      <c r="AQ392" s="6">
        <v>9.5699999999999993E-2</v>
      </c>
      <c r="AR392" s="6">
        <v>3.95E-2</v>
      </c>
      <c r="AT392" s="6">
        <f t="shared" si="23"/>
        <v>33.351351351351354</v>
      </c>
      <c r="AU392" s="6">
        <f t="shared" si="24"/>
        <v>145.94736842105263</v>
      </c>
      <c r="AV392" s="6">
        <f t="shared" si="25"/>
        <v>112.66958424507659</v>
      </c>
      <c r="AW392" s="7">
        <f t="shared" si="26"/>
        <v>18.543828264758496</v>
      </c>
      <c r="AX392" s="6">
        <f t="shared" si="27"/>
        <v>43.548245614035089</v>
      </c>
      <c r="AY392" s="6">
        <f t="shared" si="28"/>
        <v>195.9</v>
      </c>
      <c r="BA392" s="6">
        <f>VLOOKUP(A392, ALL_AP_DATA!$A$2:$F$3600, 6, FALSE)</f>
        <v>6205</v>
      </c>
      <c r="BB392" s="6">
        <f>VLOOKUP(A392, projmetadata!$A$2:$D$2036, 4, FALSE)</f>
        <v>343221</v>
      </c>
      <c r="BC392" s="6" t="e">
        <f t="array" aca="1" ref="BC392" ca="1">_xludf.IFS(I392&lt;&gt;0, F392/I392, P392&lt;&gt;0, M392/P392, W392&lt;&gt;0, T392/W392, AD392&lt;&gt;0, AA392/AD392, AK392&lt;&gt;0, AH392/AK392, AR392&lt;&gt;0, AO392/AR392, TRUE, 0)</f>
        <v>#NAME?</v>
      </c>
      <c r="BE392" s="6" t="e">
        <f t="shared" ca="1" si="20"/>
        <v>#NAME?</v>
      </c>
      <c r="BF392" s="6" t="e">
        <f t="shared" ca="1" si="21"/>
        <v>#NAME?</v>
      </c>
      <c r="BG392" s="6"/>
      <c r="BH392" s="6">
        <f>VLOOKUP(A392, ALL_AP_DATA!$A$2:$D$3600, 3, FALSE)</f>
        <v>2409</v>
      </c>
      <c r="BI392" s="6">
        <f>VLOOKUP(A392, ALL_AP_DATA!$A$2:$E$3600, 5, FALSE)</f>
        <v>148847</v>
      </c>
      <c r="BJ392" s="6">
        <f t="shared" si="29"/>
        <v>23.988235294117647</v>
      </c>
      <c r="BK392" s="6">
        <f t="shared" si="22"/>
        <v>0.38823529411764707</v>
      </c>
    </row>
    <row r="393" spans="1:63" ht="15.75" customHeight="1" x14ac:dyDescent="0.2">
      <c r="A393" s="6" t="s">
        <v>453</v>
      </c>
      <c r="B393" s="6" t="s">
        <v>64</v>
      </c>
      <c r="C393" s="6">
        <v>14</v>
      </c>
      <c r="D393" s="6">
        <v>989</v>
      </c>
      <c r="E393" s="6">
        <v>251</v>
      </c>
      <c r="F393" s="6">
        <v>17008</v>
      </c>
      <c r="G393" s="6">
        <v>0.42320000000000002</v>
      </c>
      <c r="H393" s="6">
        <v>0.80189999999999995</v>
      </c>
      <c r="I393" s="6">
        <v>0.41599999999999998</v>
      </c>
      <c r="J393" s="6">
        <v>2</v>
      </c>
      <c r="K393" s="6">
        <v>21</v>
      </c>
      <c r="L393" s="6">
        <v>102</v>
      </c>
      <c r="M393" s="6">
        <v>4146</v>
      </c>
      <c r="N393" s="6">
        <v>8.9999999999999993E-3</v>
      </c>
      <c r="O393" s="6">
        <v>0.32590000000000002</v>
      </c>
      <c r="P393" s="6">
        <v>0.1014</v>
      </c>
      <c r="Q393" s="6">
        <v>21</v>
      </c>
      <c r="R393" s="6">
        <v>77</v>
      </c>
      <c r="S393" s="6">
        <v>146</v>
      </c>
      <c r="T393" s="6">
        <v>11053</v>
      </c>
      <c r="U393" s="6">
        <v>3.2899999999999999E-2</v>
      </c>
      <c r="V393" s="6">
        <v>0.46650000000000003</v>
      </c>
      <c r="W393" s="6">
        <v>0.27039999999999997</v>
      </c>
      <c r="X393" s="6">
        <v>272</v>
      </c>
      <c r="Y393" s="6">
        <v>1445</v>
      </c>
      <c r="Z393" s="6">
        <v>273</v>
      </c>
      <c r="AA393" s="6">
        <v>20374</v>
      </c>
      <c r="AB393" s="6">
        <v>0.61829999999999996</v>
      </c>
      <c r="AC393" s="6">
        <v>0.87219999999999998</v>
      </c>
      <c r="AD393" s="6">
        <v>0.49840000000000001</v>
      </c>
      <c r="AE393" s="6">
        <v>291</v>
      </c>
      <c r="AF393" s="6">
        <v>1361</v>
      </c>
      <c r="AG393" s="6">
        <v>269</v>
      </c>
      <c r="AH393" s="6">
        <v>27527</v>
      </c>
      <c r="AI393" s="6">
        <v>0.58240000000000003</v>
      </c>
      <c r="AJ393" s="6">
        <v>0.85940000000000005</v>
      </c>
      <c r="AK393" s="6">
        <v>0.6734</v>
      </c>
      <c r="AT393" s="6">
        <f t="shared" si="23"/>
        <v>17.197168857431748</v>
      </c>
      <c r="AU393" s="6">
        <f t="shared" si="24"/>
        <v>197.42857142857142</v>
      </c>
      <c r="AV393" s="6">
        <f t="shared" si="25"/>
        <v>143.54545454545453</v>
      </c>
      <c r="AW393" s="7">
        <f t="shared" si="26"/>
        <v>14.099653979238754</v>
      </c>
      <c r="AX393" s="6">
        <f t="shared" si="27"/>
        <v>20.225569434239528</v>
      </c>
      <c r="AY393" s="6" t="str">
        <f t="shared" si="28"/>
        <v/>
      </c>
      <c r="BA393" s="6">
        <f>VLOOKUP(A393, ALL_AP_DATA!$A$2:$F$3600, 6, FALSE)</f>
        <v>2337</v>
      </c>
      <c r="BB393" s="6">
        <f>VLOOKUP(A393, projmetadata!$A$2:$D$2036, 4, FALSE)</f>
        <v>429658</v>
      </c>
      <c r="BC393" s="6" t="e">
        <f t="array" aca="1" ref="BC393" ca="1">_xludf.IFS(I393&lt;&gt;0, F393/I393, P393&lt;&gt;0, M393/P393, W393&lt;&gt;0, T393/W393, AD393&lt;&gt;0, AA393/AD393, AK393&lt;&gt;0, AH393/AK393, AR393&lt;&gt;0, AO393/AR393, TRUE, 0)</f>
        <v>#NAME?</v>
      </c>
      <c r="BE393" s="6" t="e">
        <f t="shared" ca="1" si="20"/>
        <v>#NAME?</v>
      </c>
      <c r="BF393" s="6" t="e">
        <f t="shared" ca="1" si="21"/>
        <v>#NAME?</v>
      </c>
      <c r="BG393" s="6"/>
      <c r="BH393" s="6">
        <f>VLOOKUP(A393, ALL_AP_DATA!$A$2:$D$3600, 3, FALSE)</f>
        <v>1870</v>
      </c>
      <c r="BI393" s="6">
        <f>VLOOKUP(A393, ALL_AP_DATA!$A$2:$E$3600, 5, FALSE)</f>
        <v>40880</v>
      </c>
      <c r="BJ393" s="6">
        <f t="shared" si="29"/>
        <v>17.492511767222936</v>
      </c>
      <c r="BK393" s="6">
        <f t="shared" si="22"/>
        <v>0.80017115960633289</v>
      </c>
    </row>
    <row r="394" spans="1:63" ht="15.75" customHeight="1" x14ac:dyDescent="0.2">
      <c r="A394" s="6" t="s">
        <v>454</v>
      </c>
      <c r="B394" s="6" t="s">
        <v>64</v>
      </c>
      <c r="C394" s="6">
        <v>9</v>
      </c>
      <c r="D394" s="6">
        <v>29</v>
      </c>
      <c r="E394" s="6">
        <v>10</v>
      </c>
      <c r="F394" s="6">
        <v>565</v>
      </c>
      <c r="G394" s="6">
        <v>0.14949999999999999</v>
      </c>
      <c r="H394" s="6">
        <v>0.55559999999999998</v>
      </c>
      <c r="I394" s="6">
        <v>0.43659999999999999</v>
      </c>
      <c r="Q394" s="6">
        <v>4</v>
      </c>
      <c r="R394" s="6">
        <v>9</v>
      </c>
      <c r="S394" s="6">
        <v>10</v>
      </c>
      <c r="T394" s="6">
        <v>450</v>
      </c>
      <c r="U394" s="6">
        <v>4.6399999999999997E-2</v>
      </c>
      <c r="V394" s="6">
        <v>0.55559999999999998</v>
      </c>
      <c r="W394" s="6">
        <v>0.3478</v>
      </c>
      <c r="X394" s="6">
        <v>4</v>
      </c>
      <c r="Y394" s="6">
        <v>73</v>
      </c>
      <c r="Z394" s="6">
        <v>4</v>
      </c>
      <c r="AA394" s="6">
        <v>195</v>
      </c>
      <c r="AB394" s="6">
        <v>0.37630000000000002</v>
      </c>
      <c r="AC394" s="6">
        <v>0.22220000000000001</v>
      </c>
      <c r="AD394" s="6">
        <v>0.1507</v>
      </c>
      <c r="AE394" s="6">
        <v>21</v>
      </c>
      <c r="AF394" s="6">
        <v>110</v>
      </c>
      <c r="AG394" s="6">
        <v>16</v>
      </c>
      <c r="AH394" s="6">
        <v>1130</v>
      </c>
      <c r="AI394" s="6">
        <v>0.56699999999999995</v>
      </c>
      <c r="AJ394" s="6">
        <v>0.88890000000000002</v>
      </c>
      <c r="AK394" s="6">
        <v>0.87329999999999997</v>
      </c>
      <c r="AT394" s="6">
        <f t="shared" si="23"/>
        <v>19.482758620689655</v>
      </c>
      <c r="AU394" s="6" t="str">
        <f t="shared" si="24"/>
        <v/>
      </c>
      <c r="AV394" s="6">
        <f t="shared" si="25"/>
        <v>50</v>
      </c>
      <c r="AW394" s="7">
        <f t="shared" si="26"/>
        <v>2.6712328767123288</v>
      </c>
      <c r="AX394" s="6">
        <f t="shared" si="27"/>
        <v>10.272727272727273</v>
      </c>
      <c r="AY394" s="6" t="str">
        <f t="shared" si="28"/>
        <v/>
      </c>
      <c r="BA394" s="6">
        <f>VLOOKUP(A394, ALL_AP_DATA!$A$2:$F$3600, 6, FALSE)</f>
        <v>194</v>
      </c>
      <c r="BB394" s="6">
        <f>VLOOKUP(A394, projmetadata!$A$2:$D$2036, 4, FALSE)</f>
        <v>11284</v>
      </c>
      <c r="BC394" s="6" t="e">
        <f t="array" aca="1" ref="BC394" ca="1">_xludf.IFS(I394&lt;&gt;0, F394/I394, P394&lt;&gt;0, M394/P394, W394&lt;&gt;0, T394/W394, AD394&lt;&gt;0, AA394/AD394, AK394&lt;&gt;0, AH394/AK394, AR394&lt;&gt;0, AO394/AR394, TRUE, 0)</f>
        <v>#NAME?</v>
      </c>
      <c r="BE394" s="6" t="e">
        <f t="shared" ca="1" si="20"/>
        <v>#NAME?</v>
      </c>
      <c r="BF394" s="6" t="e">
        <f t="shared" ca="1" si="21"/>
        <v>#NAME?</v>
      </c>
      <c r="BG394" s="6"/>
      <c r="BH394" s="6">
        <f>VLOOKUP(A394, ALL_AP_DATA!$A$2:$D$3600, 3, FALSE)</f>
        <v>135</v>
      </c>
      <c r="BI394" s="6">
        <f>VLOOKUP(A394, ALL_AP_DATA!$A$2:$E$3600, 5, FALSE)</f>
        <v>1294</v>
      </c>
      <c r="BJ394" s="6">
        <f t="shared" si="29"/>
        <v>6.6701030927835054</v>
      </c>
      <c r="BK394" s="6">
        <f t="shared" si="22"/>
        <v>0.69587628865979378</v>
      </c>
    </row>
    <row r="395" spans="1:63" ht="15.75" customHeight="1" x14ac:dyDescent="0.2">
      <c r="A395" s="6" t="s">
        <v>455</v>
      </c>
      <c r="B395" s="6" t="s">
        <v>64</v>
      </c>
      <c r="C395" s="6">
        <v>40</v>
      </c>
      <c r="D395" s="6">
        <v>943</v>
      </c>
      <c r="E395" s="6">
        <v>100</v>
      </c>
      <c r="F395" s="6">
        <v>6615</v>
      </c>
      <c r="G395" s="6">
        <v>0.22800000000000001</v>
      </c>
      <c r="H395" s="6">
        <v>0.62890000000000001</v>
      </c>
      <c r="I395" s="6">
        <v>0.2863</v>
      </c>
      <c r="J395" s="6">
        <v>1</v>
      </c>
      <c r="K395" s="6">
        <v>9</v>
      </c>
      <c r="L395" s="6">
        <v>12</v>
      </c>
      <c r="M395" s="6">
        <v>1169</v>
      </c>
      <c r="N395" s="6">
        <v>2.2000000000000001E-3</v>
      </c>
      <c r="O395" s="6">
        <v>7.5499999999999998E-2</v>
      </c>
      <c r="P395" s="6">
        <v>5.0599999999999999E-2</v>
      </c>
      <c r="Q395" s="6">
        <v>19</v>
      </c>
      <c r="R395" s="6">
        <v>73</v>
      </c>
      <c r="S395" s="6">
        <v>55</v>
      </c>
      <c r="T395" s="6">
        <v>6107</v>
      </c>
      <c r="U395" s="6">
        <v>1.7600000000000001E-2</v>
      </c>
      <c r="V395" s="6">
        <v>0.34589999999999999</v>
      </c>
      <c r="W395" s="6">
        <v>0.26429999999999998</v>
      </c>
      <c r="X395" s="6">
        <v>207</v>
      </c>
      <c r="Y395" s="6">
        <v>2092</v>
      </c>
      <c r="Z395" s="6">
        <v>114</v>
      </c>
      <c r="AA395" s="6">
        <v>12874</v>
      </c>
      <c r="AB395" s="6">
        <v>0.50580000000000003</v>
      </c>
      <c r="AC395" s="6">
        <v>0.71699999999999997</v>
      </c>
      <c r="AD395" s="6">
        <v>0.55710000000000004</v>
      </c>
      <c r="AE395" s="6">
        <v>586</v>
      </c>
      <c r="AF395" s="6">
        <v>2625</v>
      </c>
      <c r="AG395" s="6">
        <v>143</v>
      </c>
      <c r="AH395" s="6">
        <v>15428</v>
      </c>
      <c r="AI395" s="6">
        <v>0.63470000000000004</v>
      </c>
      <c r="AJ395" s="6">
        <v>0.89939999999999998</v>
      </c>
      <c r="AK395" s="6">
        <v>0.66759999999999997</v>
      </c>
      <c r="AT395" s="6">
        <f t="shared" si="23"/>
        <v>7.0148462354188759</v>
      </c>
      <c r="AU395" s="6">
        <f t="shared" si="24"/>
        <v>129.88888888888889</v>
      </c>
      <c r="AV395" s="6">
        <f t="shared" si="25"/>
        <v>83.657534246575338</v>
      </c>
      <c r="AW395" s="7">
        <f t="shared" si="26"/>
        <v>6.1539196940726582</v>
      </c>
      <c r="AX395" s="6">
        <f t="shared" si="27"/>
        <v>5.8773333333333335</v>
      </c>
      <c r="AY395" s="6" t="str">
        <f t="shared" si="28"/>
        <v/>
      </c>
      <c r="BA395" s="6">
        <f>VLOOKUP(A395, ALL_AP_DATA!$A$2:$F$3600, 6, FALSE)</f>
        <v>4136</v>
      </c>
      <c r="BB395" s="6">
        <f>VLOOKUP(A395, projmetadata!$A$2:$D$2036, 4, FALSE)</f>
        <v>289997</v>
      </c>
      <c r="BC395" s="6" t="e">
        <f t="array" aca="1" ref="BC395" ca="1">_xludf.IFS(I395&lt;&gt;0, F395/I395, P395&lt;&gt;0, M395/P395, W395&lt;&gt;0, T395/W395, AD395&lt;&gt;0, AA395/AD395, AK395&lt;&gt;0, AH395/AK395, AR395&lt;&gt;0, AO395/AR395, TRUE, 0)</f>
        <v>#NAME?</v>
      </c>
      <c r="BE395" s="6" t="e">
        <f t="shared" ca="1" si="20"/>
        <v>#NAME?</v>
      </c>
      <c r="BF395" s="6" t="e">
        <f t="shared" ca="1" si="21"/>
        <v>#NAME?</v>
      </c>
      <c r="BG395" s="6"/>
      <c r="BH395" s="6">
        <f>VLOOKUP(A395, ALL_AP_DATA!$A$2:$D$3600, 3, FALSE)</f>
        <v>3345</v>
      </c>
      <c r="BI395" s="6">
        <f>VLOOKUP(A395, ALL_AP_DATA!$A$2:$E$3600, 5, FALSE)</f>
        <v>23109</v>
      </c>
      <c r="BJ395" s="6">
        <f t="shared" si="29"/>
        <v>5.5872823984526114</v>
      </c>
      <c r="BK395" s="6">
        <f t="shared" si="22"/>
        <v>0.80875241779497098</v>
      </c>
    </row>
    <row r="396" spans="1:63" ht="15.75" customHeight="1" x14ac:dyDescent="0.2">
      <c r="A396" s="6" t="s">
        <v>456</v>
      </c>
      <c r="B396" s="6" t="s">
        <v>64</v>
      </c>
      <c r="Q396" s="6">
        <v>3</v>
      </c>
      <c r="R396" s="6">
        <v>30</v>
      </c>
      <c r="S396" s="6">
        <v>26</v>
      </c>
      <c r="T396" s="6">
        <v>3282</v>
      </c>
      <c r="U396" s="6">
        <v>0.1333</v>
      </c>
      <c r="V396" s="6">
        <v>0.61899999999999999</v>
      </c>
      <c r="W396" s="6">
        <v>0.83379999999999999</v>
      </c>
      <c r="X396" s="6">
        <v>12</v>
      </c>
      <c r="Y396" s="6">
        <v>84</v>
      </c>
      <c r="Z396" s="6">
        <v>14</v>
      </c>
      <c r="AA396" s="6">
        <v>274</v>
      </c>
      <c r="AB396" s="6">
        <v>0.37330000000000002</v>
      </c>
      <c r="AC396" s="6">
        <v>0.33329999999999999</v>
      </c>
      <c r="AD396" s="6">
        <v>6.9599999999999995E-2</v>
      </c>
      <c r="AE396" s="6">
        <v>8</v>
      </c>
      <c r="AF396" s="6">
        <v>46</v>
      </c>
      <c r="AG396" s="6">
        <v>4</v>
      </c>
      <c r="AH396" s="6">
        <v>103</v>
      </c>
      <c r="AI396" s="6">
        <v>0.2044</v>
      </c>
      <c r="AJ396" s="6">
        <v>9.5200000000000007E-2</v>
      </c>
      <c r="AK396" s="6">
        <v>2.6200000000000001E-2</v>
      </c>
      <c r="AT396" s="6" t="str">
        <f t="shared" si="23"/>
        <v/>
      </c>
      <c r="AU396" s="6" t="str">
        <f t="shared" si="24"/>
        <v/>
      </c>
      <c r="AV396" s="6">
        <f t="shared" si="25"/>
        <v>109.4</v>
      </c>
      <c r="AW396" s="7">
        <f t="shared" si="26"/>
        <v>3.2619047619047619</v>
      </c>
      <c r="AX396" s="6">
        <f t="shared" si="27"/>
        <v>2.2391304347826089</v>
      </c>
      <c r="AY396" s="6" t="str">
        <f t="shared" si="28"/>
        <v/>
      </c>
      <c r="BA396" s="6">
        <f>VLOOKUP(A396, ALL_AP_DATA!$A$2:$F$3600, 6, FALSE)</f>
        <v>225</v>
      </c>
      <c r="BB396" s="6">
        <f>VLOOKUP(A396, projmetadata!$A$2:$D$2036, 4, FALSE)</f>
        <v>4779</v>
      </c>
      <c r="BC396" s="6" t="e">
        <f t="array" aca="1" ref="BC396" ca="1">_xludf.IFS(I396&lt;&gt;0, F396/I396, P396&lt;&gt;0, M396/P396, W396&lt;&gt;0, T396/W396, AD396&lt;&gt;0, AA396/AD396, AK396&lt;&gt;0, AH396/AK396, AR396&lt;&gt;0, AO396/AR396, TRUE, 0)</f>
        <v>#NAME?</v>
      </c>
      <c r="BE396" s="6" t="e">
        <f t="shared" ca="1" si="20"/>
        <v>#NAME?</v>
      </c>
      <c r="BF396" s="6" t="e">
        <f t="shared" ca="1" si="21"/>
        <v>#NAME?</v>
      </c>
      <c r="BG396" s="6"/>
      <c r="BH396" s="6">
        <f>VLOOKUP(A396, ALL_AP_DATA!$A$2:$D$3600, 3, FALSE)</f>
        <v>143</v>
      </c>
      <c r="BI396" s="6">
        <f>VLOOKUP(A396, ALL_AP_DATA!$A$2:$E$3600, 5, FALSE)</f>
        <v>3936</v>
      </c>
      <c r="BJ396" s="6">
        <f t="shared" si="29"/>
        <v>17.493333333333332</v>
      </c>
      <c r="BK396" s="6">
        <f t="shared" si="22"/>
        <v>0.63555555555555554</v>
      </c>
    </row>
    <row r="397" spans="1:63" ht="15.75" customHeight="1" x14ac:dyDescent="0.2">
      <c r="A397" s="6" t="s">
        <v>457</v>
      </c>
      <c r="B397" s="6" t="s">
        <v>61</v>
      </c>
      <c r="C397" s="6">
        <v>6</v>
      </c>
      <c r="D397" s="6">
        <v>90</v>
      </c>
      <c r="E397" s="6">
        <v>114</v>
      </c>
      <c r="F397" s="6">
        <v>2790</v>
      </c>
      <c r="G397" s="6">
        <v>5.1799999999999999E-2</v>
      </c>
      <c r="H397" s="6">
        <v>0.41449999999999998</v>
      </c>
      <c r="I397" s="6">
        <v>8.2100000000000006E-2</v>
      </c>
      <c r="J397" s="6">
        <v>3</v>
      </c>
      <c r="K397" s="6">
        <v>49</v>
      </c>
      <c r="L397" s="6">
        <v>105</v>
      </c>
      <c r="M397" s="6">
        <v>7929</v>
      </c>
      <c r="N397" s="6">
        <v>2.8199999999999999E-2</v>
      </c>
      <c r="O397" s="6">
        <v>0.38179999999999997</v>
      </c>
      <c r="P397" s="6">
        <v>0.23319999999999999</v>
      </c>
      <c r="Q397" s="6">
        <v>18</v>
      </c>
      <c r="R397" s="6">
        <v>179</v>
      </c>
      <c r="S397" s="6">
        <v>191</v>
      </c>
      <c r="T397" s="6">
        <v>17532</v>
      </c>
      <c r="U397" s="6">
        <v>0.10290000000000001</v>
      </c>
      <c r="V397" s="6">
        <v>0.69450000000000001</v>
      </c>
      <c r="W397" s="6">
        <v>0.51559999999999995</v>
      </c>
      <c r="X397" s="6">
        <v>75</v>
      </c>
      <c r="Y397" s="6">
        <v>1133</v>
      </c>
      <c r="Z397" s="6">
        <v>253</v>
      </c>
      <c r="AA397" s="6">
        <v>17027</v>
      </c>
      <c r="AB397" s="6">
        <v>0.65149999999999997</v>
      </c>
      <c r="AC397" s="6">
        <v>0.92</v>
      </c>
      <c r="AD397" s="6">
        <v>0.50080000000000002</v>
      </c>
      <c r="AE397" s="6">
        <v>178</v>
      </c>
      <c r="AF397" s="6">
        <v>717</v>
      </c>
      <c r="AG397" s="6">
        <v>213</v>
      </c>
      <c r="AH397" s="6">
        <v>13814</v>
      </c>
      <c r="AI397" s="6">
        <v>0.4123</v>
      </c>
      <c r="AJ397" s="6">
        <v>0.77449999999999997</v>
      </c>
      <c r="AK397" s="6">
        <v>0.40629999999999999</v>
      </c>
      <c r="AL397" s="6">
        <v>3</v>
      </c>
      <c r="AM397" s="6">
        <v>85</v>
      </c>
      <c r="AN397" s="6">
        <v>106</v>
      </c>
      <c r="AO397" s="6">
        <v>8779</v>
      </c>
      <c r="AP397" s="6">
        <v>4.8899999999999999E-2</v>
      </c>
      <c r="AQ397" s="6">
        <v>0.38550000000000001</v>
      </c>
      <c r="AR397" s="6">
        <v>0.25819999999999999</v>
      </c>
      <c r="AT397" s="6">
        <f t="shared" si="23"/>
        <v>31</v>
      </c>
      <c r="AU397" s="6">
        <f t="shared" si="24"/>
        <v>161.81632653061226</v>
      </c>
      <c r="AV397" s="6">
        <f t="shared" si="25"/>
        <v>97.944134078212286</v>
      </c>
      <c r="AW397" s="7">
        <f t="shared" si="26"/>
        <v>15.028243601059135</v>
      </c>
      <c r="AX397" s="6">
        <f t="shared" si="27"/>
        <v>19.266387726638772</v>
      </c>
      <c r="AY397" s="6">
        <f t="shared" si="28"/>
        <v>103.28235294117647</v>
      </c>
      <c r="BA397" s="6">
        <f>VLOOKUP(A397, ALL_AP_DATA!$A$2:$F$3600, 6, FALSE)</f>
        <v>1739</v>
      </c>
      <c r="BB397" s="6">
        <f>VLOOKUP(A397, projmetadata!$A$2:$D$2036, 4, FALSE)</f>
        <v>219304</v>
      </c>
      <c r="BC397" s="6" t="e">
        <f t="array" aca="1" ref="BC397" ca="1">_xludf.IFS(I397&lt;&gt;0, F397/I397, P397&lt;&gt;0, M397/P397, W397&lt;&gt;0, T397/W397, AD397&lt;&gt;0, AA397/AD397, AK397&lt;&gt;0, AH397/AK397, AR397&lt;&gt;0, AO397/AR397, TRUE, 0)</f>
        <v>#NAME?</v>
      </c>
      <c r="BE397" s="6" t="e">
        <f t="shared" ca="1" si="20"/>
        <v>#NAME?</v>
      </c>
      <c r="BF397" s="6" t="e">
        <f t="shared" ca="1" si="21"/>
        <v>#NAME?</v>
      </c>
      <c r="BG397" s="6"/>
      <c r="BH397" s="6">
        <f>VLOOKUP(A397, ALL_AP_DATA!$A$2:$D$3600, 3, FALSE)</f>
        <v>1333</v>
      </c>
      <c r="BI397" s="6">
        <f>VLOOKUP(A397, ALL_AP_DATA!$A$2:$E$3600, 5, FALSE)</f>
        <v>34002</v>
      </c>
      <c r="BJ397" s="6">
        <f t="shared" si="29"/>
        <v>19.552616446233468</v>
      </c>
      <c r="BK397" s="6">
        <f t="shared" si="22"/>
        <v>0.76653248993674528</v>
      </c>
    </row>
    <row r="398" spans="1:63" ht="15.75" customHeight="1" x14ac:dyDescent="0.2">
      <c r="A398" s="6" t="s">
        <v>458</v>
      </c>
      <c r="B398" s="6" t="s">
        <v>61</v>
      </c>
      <c r="C398" s="6">
        <v>3</v>
      </c>
      <c r="D398" s="6">
        <v>6</v>
      </c>
      <c r="E398" s="6">
        <v>28</v>
      </c>
      <c r="F398" s="6">
        <v>11924</v>
      </c>
      <c r="G398" s="6">
        <v>1.04E-2</v>
      </c>
      <c r="H398" s="6">
        <v>0.24349999999999999</v>
      </c>
      <c r="I398" s="6">
        <v>0.252</v>
      </c>
      <c r="Q398" s="6">
        <v>11</v>
      </c>
      <c r="R398" s="6">
        <v>49</v>
      </c>
      <c r="S398" s="6">
        <v>85</v>
      </c>
      <c r="T398" s="6">
        <v>11241</v>
      </c>
      <c r="U398" s="6">
        <v>8.4599999999999995E-2</v>
      </c>
      <c r="V398" s="6">
        <v>0.73909999999999998</v>
      </c>
      <c r="W398" s="6">
        <v>0.23760000000000001</v>
      </c>
      <c r="X398" s="6">
        <v>4</v>
      </c>
      <c r="Y398" s="6">
        <v>179</v>
      </c>
      <c r="Z398" s="6">
        <v>95</v>
      </c>
      <c r="AA398" s="6">
        <v>21803</v>
      </c>
      <c r="AB398" s="6">
        <v>0.30919999999999997</v>
      </c>
      <c r="AC398" s="6">
        <v>0.82609999999999995</v>
      </c>
      <c r="AD398" s="6">
        <v>0.46079999999999999</v>
      </c>
      <c r="AE398" s="6">
        <v>4</v>
      </c>
      <c r="AF398" s="6">
        <v>9</v>
      </c>
      <c r="AG398" s="6">
        <v>3</v>
      </c>
      <c r="AH398" s="6">
        <v>9259</v>
      </c>
      <c r="AI398" s="6">
        <v>1.55E-2</v>
      </c>
      <c r="AJ398" s="6">
        <v>2.6100000000000002E-2</v>
      </c>
      <c r="AK398" s="6">
        <v>0.19570000000000001</v>
      </c>
      <c r="AT398" s="6">
        <f t="shared" si="23"/>
        <v>1987.3333333333333</v>
      </c>
      <c r="AU398" s="6" t="str">
        <f t="shared" si="24"/>
        <v/>
      </c>
      <c r="AV398" s="6">
        <f t="shared" si="25"/>
        <v>229.40816326530611</v>
      </c>
      <c r="AW398" s="7">
        <f t="shared" si="26"/>
        <v>121.80446927374301</v>
      </c>
      <c r="AX398" s="6">
        <f t="shared" si="27"/>
        <v>1028.7777777777778</v>
      </c>
      <c r="AY398" s="6" t="str">
        <f t="shared" si="28"/>
        <v/>
      </c>
      <c r="BA398" s="6">
        <f>VLOOKUP(A398, ALL_AP_DATA!$A$2:$F$3600, 6, FALSE)</f>
        <v>579</v>
      </c>
      <c r="BB398" s="6">
        <f>VLOOKUP(A398, projmetadata!$A$2:$D$2036, 4, FALSE)</f>
        <v>83764</v>
      </c>
      <c r="BC398" s="6" t="e">
        <f t="array" aca="1" ref="BC398" ca="1">_xludf.IFS(I398&lt;&gt;0, F398/I398, P398&lt;&gt;0, M398/P398, W398&lt;&gt;0, T398/W398, AD398&lt;&gt;0, AA398/AD398, AK398&lt;&gt;0, AH398/AK398, AR398&lt;&gt;0, AO398/AR398, TRUE, 0)</f>
        <v>#NAME?</v>
      </c>
      <c r="BE398" s="6" t="e">
        <f t="shared" ca="1" si="20"/>
        <v>#NAME?</v>
      </c>
      <c r="BF398" s="6" t="e">
        <f t="shared" ca="1" si="21"/>
        <v>#NAME?</v>
      </c>
      <c r="BG398" s="6"/>
      <c r="BH398" s="6">
        <f>VLOOKUP(A398, ALL_AP_DATA!$A$2:$D$3600, 3, FALSE)</f>
        <v>204</v>
      </c>
      <c r="BI398" s="6">
        <f>VLOOKUP(A398, ALL_AP_DATA!$A$2:$E$3600, 5, FALSE)</f>
        <v>47315</v>
      </c>
      <c r="BJ398" s="6">
        <f t="shared" si="29"/>
        <v>81.718480138169255</v>
      </c>
      <c r="BK398" s="6">
        <f t="shared" si="22"/>
        <v>0.35233160621761656</v>
      </c>
    </row>
    <row r="399" spans="1:63" ht="15.75" customHeight="1" x14ac:dyDescent="0.2">
      <c r="A399" s="6" t="s">
        <v>459</v>
      </c>
      <c r="B399" s="6" t="s">
        <v>61</v>
      </c>
      <c r="J399" s="6">
        <v>6</v>
      </c>
      <c r="K399" s="6">
        <v>38</v>
      </c>
      <c r="L399" s="6">
        <v>172</v>
      </c>
      <c r="M399" s="6">
        <v>7376</v>
      </c>
      <c r="N399" s="6">
        <v>7.3200000000000001E-2</v>
      </c>
      <c r="O399" s="6">
        <v>0.39</v>
      </c>
      <c r="P399" s="6">
        <v>0.2954</v>
      </c>
      <c r="Q399" s="6">
        <v>14</v>
      </c>
      <c r="R399" s="6">
        <v>70</v>
      </c>
      <c r="S399" s="6">
        <v>271</v>
      </c>
      <c r="T399" s="6">
        <v>11612</v>
      </c>
      <c r="U399" s="6">
        <v>0.13489999999999999</v>
      </c>
      <c r="V399" s="6">
        <v>0.61450000000000005</v>
      </c>
      <c r="W399" s="6">
        <v>0.46510000000000001</v>
      </c>
      <c r="X399" s="6">
        <v>11</v>
      </c>
      <c r="Y399" s="6">
        <v>264</v>
      </c>
      <c r="Z399" s="6">
        <v>294</v>
      </c>
      <c r="AA399" s="6">
        <v>13253</v>
      </c>
      <c r="AB399" s="6">
        <v>0.50870000000000004</v>
      </c>
      <c r="AC399" s="6">
        <v>0.66669999999999996</v>
      </c>
      <c r="AD399" s="6">
        <v>0.53080000000000005</v>
      </c>
      <c r="AE399" s="6">
        <v>1</v>
      </c>
      <c r="AF399" s="6">
        <v>3</v>
      </c>
      <c r="AG399" s="6">
        <v>7</v>
      </c>
      <c r="AH399" s="6">
        <v>160</v>
      </c>
      <c r="AI399" s="6">
        <v>5.7999999999999996E-3</v>
      </c>
      <c r="AJ399" s="6">
        <v>1.5900000000000001E-2</v>
      </c>
      <c r="AK399" s="6">
        <v>6.4000000000000003E-3</v>
      </c>
      <c r="AL399" s="6">
        <v>5</v>
      </c>
      <c r="AM399" s="6">
        <v>47</v>
      </c>
      <c r="AN399" s="6">
        <v>213</v>
      </c>
      <c r="AO399" s="6">
        <v>9928</v>
      </c>
      <c r="AP399" s="6">
        <v>9.06E-2</v>
      </c>
      <c r="AQ399" s="6">
        <v>0.48299999999999998</v>
      </c>
      <c r="AR399" s="6">
        <v>0.39760000000000001</v>
      </c>
      <c r="AT399" s="6" t="str">
        <f t="shared" si="23"/>
        <v/>
      </c>
      <c r="AU399" s="6">
        <f t="shared" si="24"/>
        <v>194.10526315789474</v>
      </c>
      <c r="AV399" s="6">
        <f t="shared" si="25"/>
        <v>165.88571428571427</v>
      </c>
      <c r="AW399" s="7">
        <f t="shared" si="26"/>
        <v>50.200757575757578</v>
      </c>
      <c r="AX399" s="6">
        <f t="shared" si="27"/>
        <v>53.333333333333336</v>
      </c>
      <c r="AY399" s="6">
        <f t="shared" si="28"/>
        <v>211.2340425531915</v>
      </c>
      <c r="BA399" s="6">
        <f>VLOOKUP(A399, ALL_AP_DATA!$A$2:$F$3600, 6, FALSE)</f>
        <v>519</v>
      </c>
      <c r="BB399" s="6">
        <f>VLOOKUP(A399, projmetadata!$A$2:$D$2036, 4, FALSE)</f>
        <v>120255</v>
      </c>
      <c r="BC399" s="6" t="e">
        <f t="array" aca="1" ref="BC399" ca="1">_xludf.IFS(I399&lt;&gt;0, F399/I399, P399&lt;&gt;0, M399/P399, W399&lt;&gt;0, T399/W399, AD399&lt;&gt;0, AA399/AD399, AK399&lt;&gt;0, AH399/AK399, AR399&lt;&gt;0, AO399/AR399, TRUE, 0)</f>
        <v>#NAME?</v>
      </c>
      <c r="BE399" s="6" t="e">
        <f t="shared" ca="1" si="20"/>
        <v>#NAME?</v>
      </c>
      <c r="BF399" s="6" t="e">
        <f t="shared" ca="1" si="21"/>
        <v>#NAME?</v>
      </c>
      <c r="BG399" s="6"/>
      <c r="BH399" s="6">
        <f>VLOOKUP(A399, ALL_AP_DATA!$A$2:$D$3600, 3, FALSE)</f>
        <v>295</v>
      </c>
      <c r="BI399" s="6">
        <f>VLOOKUP(A399, ALL_AP_DATA!$A$2:$E$3600, 5, FALSE)</f>
        <v>24969</v>
      </c>
      <c r="BJ399" s="6">
        <f t="shared" si="29"/>
        <v>48.109826589595379</v>
      </c>
      <c r="BK399" s="6">
        <f t="shared" si="22"/>
        <v>0.5684007707129094</v>
      </c>
    </row>
    <row r="400" spans="1:63" ht="15.75" customHeight="1" x14ac:dyDescent="0.2">
      <c r="A400" s="6" t="s">
        <v>460</v>
      </c>
      <c r="B400" s="6" t="s">
        <v>64</v>
      </c>
      <c r="C400" s="6">
        <v>5</v>
      </c>
      <c r="D400" s="6">
        <v>20</v>
      </c>
      <c r="E400" s="6">
        <v>4</v>
      </c>
      <c r="F400" s="6">
        <v>210</v>
      </c>
      <c r="G400" s="6">
        <v>9.4299999999999995E-2</v>
      </c>
      <c r="H400" s="6">
        <v>0.57140000000000002</v>
      </c>
      <c r="I400" s="6">
        <v>0.47620000000000001</v>
      </c>
      <c r="X400" s="6">
        <v>9</v>
      </c>
      <c r="Y400" s="6">
        <v>83</v>
      </c>
      <c r="Z400" s="6">
        <v>4</v>
      </c>
      <c r="AA400" s="6">
        <v>196</v>
      </c>
      <c r="AB400" s="6">
        <v>0.39150000000000001</v>
      </c>
      <c r="AC400" s="6">
        <v>0.57140000000000002</v>
      </c>
      <c r="AD400" s="6">
        <v>0.44440000000000002</v>
      </c>
      <c r="AE400" s="6">
        <v>23</v>
      </c>
      <c r="AF400" s="6">
        <v>87</v>
      </c>
      <c r="AG400" s="6">
        <v>6</v>
      </c>
      <c r="AH400" s="6">
        <v>209</v>
      </c>
      <c r="AI400" s="6">
        <v>0.41039999999999999</v>
      </c>
      <c r="AJ400" s="6">
        <v>0.85709999999999997</v>
      </c>
      <c r="AK400" s="6">
        <v>0.47389999999999999</v>
      </c>
      <c r="AT400" s="6">
        <f t="shared" si="23"/>
        <v>10.5</v>
      </c>
      <c r="AU400" s="6" t="str">
        <f t="shared" si="24"/>
        <v/>
      </c>
      <c r="AV400" s="6" t="str">
        <f t="shared" si="25"/>
        <v/>
      </c>
      <c r="AW400" s="7">
        <f t="shared" si="26"/>
        <v>2.3614457831325302</v>
      </c>
      <c r="AX400" s="6">
        <f t="shared" si="27"/>
        <v>2.4022988505747125</v>
      </c>
      <c r="AY400" s="6" t="str">
        <f t="shared" si="28"/>
        <v/>
      </c>
      <c r="BA400" s="6">
        <f>VLOOKUP(A400, ALL_AP_DATA!$A$2:$F$3600, 6, FALSE)</f>
        <v>212</v>
      </c>
      <c r="BB400" s="6">
        <f>VLOOKUP(A400, projmetadata!$A$2:$D$2036, 4, FALSE)</f>
        <v>15188</v>
      </c>
      <c r="BC400" s="6" t="e">
        <f t="array" aca="1" ref="BC400" ca="1">_xludf.IFS(I400&lt;&gt;0, F400/I400, P400&lt;&gt;0, M400/P400, W400&lt;&gt;0, T400/W400, AD400&lt;&gt;0, AA400/AD400, AK400&lt;&gt;0, AH400/AK400, AR400&lt;&gt;0, AO400/AR400, TRUE, 0)</f>
        <v>#NAME?</v>
      </c>
      <c r="BE400" s="6" t="e">
        <f t="shared" ca="1" si="20"/>
        <v>#NAME?</v>
      </c>
      <c r="BF400" s="6" t="e">
        <f t="shared" ca="1" si="21"/>
        <v>#NAME?</v>
      </c>
      <c r="BG400" s="6"/>
      <c r="BH400" s="6">
        <f>VLOOKUP(A400, ALL_AP_DATA!$A$2:$D$3600, 3, FALSE)</f>
        <v>133</v>
      </c>
      <c r="BI400" s="6">
        <f>VLOOKUP(A400, ALL_AP_DATA!$A$2:$E$3600, 5, FALSE)</f>
        <v>441</v>
      </c>
      <c r="BJ400" s="6">
        <f t="shared" si="29"/>
        <v>2.0801886792452828</v>
      </c>
      <c r="BK400" s="6">
        <f t="shared" si="22"/>
        <v>0.62735849056603776</v>
      </c>
    </row>
    <row r="401" spans="1:63" ht="15.75" customHeight="1" x14ac:dyDescent="0.2">
      <c r="A401" s="6" t="s">
        <v>461</v>
      </c>
      <c r="B401" s="6" t="s">
        <v>61</v>
      </c>
      <c r="Q401" s="6">
        <v>3</v>
      </c>
      <c r="R401" s="6">
        <v>10</v>
      </c>
      <c r="S401" s="6">
        <v>31</v>
      </c>
      <c r="T401" s="6">
        <v>10910</v>
      </c>
      <c r="U401" s="6">
        <v>5.2900000000000003E-2</v>
      </c>
      <c r="V401" s="6">
        <v>0.64580000000000004</v>
      </c>
      <c r="W401" s="6">
        <v>0.77439999999999998</v>
      </c>
      <c r="X401" s="6">
        <v>1</v>
      </c>
      <c r="Y401" s="6">
        <v>5</v>
      </c>
      <c r="Z401" s="6">
        <v>23</v>
      </c>
      <c r="AA401" s="6">
        <v>604</v>
      </c>
      <c r="AB401" s="6">
        <v>2.6499999999999999E-2</v>
      </c>
      <c r="AC401" s="6">
        <v>0.47920000000000001</v>
      </c>
      <c r="AD401" s="6">
        <v>4.2900000000000001E-2</v>
      </c>
      <c r="AE401" s="6">
        <v>1</v>
      </c>
      <c r="AF401" s="6">
        <v>7</v>
      </c>
      <c r="AG401" s="6">
        <v>0</v>
      </c>
      <c r="AH401" s="6">
        <v>0</v>
      </c>
      <c r="AI401" s="6">
        <v>3.6999999999999998E-2</v>
      </c>
      <c r="AJ401" s="6">
        <v>0</v>
      </c>
      <c r="AK401" s="6">
        <v>0</v>
      </c>
      <c r="AT401" s="6" t="str">
        <f t="shared" si="23"/>
        <v/>
      </c>
      <c r="AU401" s="6" t="str">
        <f t="shared" si="24"/>
        <v/>
      </c>
      <c r="AV401" s="6">
        <f t="shared" si="25"/>
        <v>1091</v>
      </c>
      <c r="AW401" s="7">
        <f t="shared" si="26"/>
        <v>120.8</v>
      </c>
      <c r="AX401" s="6">
        <f t="shared" si="27"/>
        <v>0</v>
      </c>
      <c r="AY401" s="6" t="str">
        <f t="shared" si="28"/>
        <v/>
      </c>
      <c r="BA401" s="6">
        <f>VLOOKUP(A401, ALL_AP_DATA!$A$2:$F$3600, 6, FALSE)</f>
        <v>189</v>
      </c>
      <c r="BB401" s="6">
        <f>VLOOKUP(A401, projmetadata!$A$2:$D$2036, 4, FALSE)</f>
        <v>85379</v>
      </c>
      <c r="BC401" s="6" t="e">
        <f t="array" aca="1" ref="BC401" ca="1">_xludf.IFS(I401&lt;&gt;0, F401/I401, P401&lt;&gt;0, M401/P401, W401&lt;&gt;0, T401/W401, AD401&lt;&gt;0, AA401/AD401, AK401&lt;&gt;0, AH401/AK401, AR401&lt;&gt;0, AO401/AR401, TRUE, 0)</f>
        <v>#NAME?</v>
      </c>
      <c r="BE401" s="6" t="e">
        <f t="shared" ca="1" si="20"/>
        <v>#NAME?</v>
      </c>
      <c r="BF401" s="6" t="e">
        <f t="shared" ca="1" si="21"/>
        <v>#NAME?</v>
      </c>
      <c r="BG401" s="6"/>
      <c r="BH401" s="6">
        <f>VLOOKUP(A401, ALL_AP_DATA!$A$2:$D$3600, 3, FALSE)</f>
        <v>19</v>
      </c>
      <c r="BI401" s="6">
        <f>VLOOKUP(A401, ALL_AP_DATA!$A$2:$E$3600, 5, FALSE)</f>
        <v>14088</v>
      </c>
      <c r="BJ401" s="6">
        <f t="shared" si="29"/>
        <v>74.539682539682545</v>
      </c>
      <c r="BK401" s="6">
        <f t="shared" si="22"/>
        <v>0.10052910052910052</v>
      </c>
    </row>
    <row r="402" spans="1:63" ht="15.75" customHeight="1" x14ac:dyDescent="0.2">
      <c r="A402" s="6" t="s">
        <v>462</v>
      </c>
      <c r="B402" s="6" t="s">
        <v>61</v>
      </c>
      <c r="Q402" s="6">
        <v>5</v>
      </c>
      <c r="R402" s="6">
        <v>20</v>
      </c>
      <c r="S402" s="6">
        <v>30</v>
      </c>
      <c r="T402" s="6">
        <v>184380</v>
      </c>
      <c r="U402" s="6">
        <v>1.12E-2</v>
      </c>
      <c r="V402" s="6">
        <v>0.3896</v>
      </c>
      <c r="W402" s="6">
        <v>0.98640000000000005</v>
      </c>
      <c r="X402" s="6">
        <v>143</v>
      </c>
      <c r="Y402" s="6">
        <v>1165</v>
      </c>
      <c r="Z402" s="6">
        <v>58</v>
      </c>
      <c r="AA402" s="6">
        <v>2675</v>
      </c>
      <c r="AB402" s="6">
        <v>0.65269999999999995</v>
      </c>
      <c r="AC402" s="6">
        <v>0.75319999999999998</v>
      </c>
      <c r="AD402" s="6">
        <v>1.43E-2</v>
      </c>
      <c r="AE402" s="6">
        <v>34</v>
      </c>
      <c r="AF402" s="6">
        <v>175</v>
      </c>
      <c r="AG402" s="6">
        <v>32</v>
      </c>
      <c r="AH402" s="6">
        <v>1231</v>
      </c>
      <c r="AI402" s="6">
        <v>9.8000000000000004E-2</v>
      </c>
      <c r="AJ402" s="6">
        <v>0.41560000000000002</v>
      </c>
      <c r="AK402" s="6">
        <v>6.6E-3</v>
      </c>
      <c r="AT402" s="6" t="str">
        <f t="shared" si="23"/>
        <v/>
      </c>
      <c r="AU402" s="6" t="str">
        <f t="shared" si="24"/>
        <v/>
      </c>
      <c r="AV402" s="6">
        <f t="shared" si="25"/>
        <v>9219</v>
      </c>
      <c r="AW402" s="7">
        <f t="shared" si="26"/>
        <v>2.296137339055794</v>
      </c>
      <c r="AX402" s="6">
        <f t="shared" si="27"/>
        <v>7.0342857142857147</v>
      </c>
      <c r="AY402" s="6" t="str">
        <f t="shared" si="28"/>
        <v/>
      </c>
      <c r="BA402" s="6">
        <f>VLOOKUP(A402, ALL_AP_DATA!$A$2:$F$3600, 6, FALSE)</f>
        <v>1785</v>
      </c>
      <c r="BB402" s="6">
        <f>VLOOKUP(A402, projmetadata!$A$2:$D$2036, 4, FALSE)</f>
        <v>754214</v>
      </c>
      <c r="BC402" s="6" t="e">
        <f t="array" aca="1" ref="BC402" ca="1">_xludf.IFS(I402&lt;&gt;0, F402/I402, P402&lt;&gt;0, M402/P402, W402&lt;&gt;0, T402/W402, AD402&lt;&gt;0, AA402/AD402, AK402&lt;&gt;0, AH402/AK402, AR402&lt;&gt;0, AO402/AR402, TRUE, 0)</f>
        <v>#NAME?</v>
      </c>
      <c r="BE402" s="6" t="e">
        <f t="shared" ca="1" si="20"/>
        <v>#NAME?</v>
      </c>
      <c r="BF402" s="6" t="e">
        <f t="shared" ca="1" si="21"/>
        <v>#NAME?</v>
      </c>
      <c r="BG402" s="6"/>
      <c r="BH402" s="6">
        <f>VLOOKUP(A402, ALL_AP_DATA!$A$2:$D$3600, 3, FALSE)</f>
        <v>1200</v>
      </c>
      <c r="BI402" s="6">
        <f>VLOOKUP(A402, ALL_AP_DATA!$A$2:$E$3600, 5, FALSE)</f>
        <v>186922</v>
      </c>
      <c r="BJ402" s="6">
        <f t="shared" si="29"/>
        <v>104.71820728291317</v>
      </c>
      <c r="BK402" s="6">
        <f t="shared" si="22"/>
        <v>0.67226890756302526</v>
      </c>
    </row>
    <row r="403" spans="1:63" ht="15.75" customHeight="1" x14ac:dyDescent="0.2">
      <c r="A403" s="6" t="s">
        <v>463</v>
      </c>
      <c r="B403" s="6" t="s">
        <v>61</v>
      </c>
      <c r="J403" s="6">
        <v>2</v>
      </c>
      <c r="K403" s="6">
        <v>12</v>
      </c>
      <c r="L403" s="6">
        <v>21</v>
      </c>
      <c r="M403" s="6">
        <v>415</v>
      </c>
      <c r="N403" s="6">
        <v>3.4700000000000002E-2</v>
      </c>
      <c r="O403" s="6">
        <v>0.34429999999999999</v>
      </c>
      <c r="P403" s="6">
        <v>0.23649999999999999</v>
      </c>
      <c r="Q403" s="6">
        <v>5</v>
      </c>
      <c r="R403" s="6">
        <v>19</v>
      </c>
      <c r="S403" s="6">
        <v>24</v>
      </c>
      <c r="T403" s="6">
        <v>916</v>
      </c>
      <c r="U403" s="6">
        <v>5.4899999999999997E-2</v>
      </c>
      <c r="V403" s="6">
        <v>0.39340000000000003</v>
      </c>
      <c r="W403" s="6">
        <v>0.52190000000000003</v>
      </c>
      <c r="X403" s="6">
        <v>4</v>
      </c>
      <c r="Y403" s="6">
        <v>54</v>
      </c>
      <c r="Z403" s="6">
        <v>26</v>
      </c>
      <c r="AA403" s="6">
        <v>801</v>
      </c>
      <c r="AB403" s="6">
        <v>0.15609999999999999</v>
      </c>
      <c r="AC403" s="6">
        <v>0.42620000000000002</v>
      </c>
      <c r="AD403" s="6">
        <v>0.45639999999999997</v>
      </c>
      <c r="AL403" s="6">
        <v>2</v>
      </c>
      <c r="AM403" s="6">
        <v>13</v>
      </c>
      <c r="AN403" s="6">
        <v>20</v>
      </c>
      <c r="AO403" s="6">
        <v>710</v>
      </c>
      <c r="AP403" s="6">
        <v>3.7600000000000001E-2</v>
      </c>
      <c r="AQ403" s="6">
        <v>0.32790000000000002</v>
      </c>
      <c r="AR403" s="6">
        <v>0.40460000000000002</v>
      </c>
      <c r="AT403" s="6" t="str">
        <f t="shared" si="23"/>
        <v/>
      </c>
      <c r="AU403" s="6">
        <f t="shared" si="24"/>
        <v>34.583333333333336</v>
      </c>
      <c r="AV403" s="6">
        <f t="shared" si="25"/>
        <v>48.210526315789473</v>
      </c>
      <c r="AW403" s="7">
        <f t="shared" si="26"/>
        <v>14.833333333333334</v>
      </c>
      <c r="AX403" s="6" t="str">
        <f t="shared" si="27"/>
        <v/>
      </c>
      <c r="AY403" s="6">
        <f t="shared" si="28"/>
        <v>54.615384615384613</v>
      </c>
      <c r="BA403" s="6">
        <f>VLOOKUP(A403, ALL_AP_DATA!$A$2:$F$3600, 6, FALSE)</f>
        <v>346</v>
      </c>
      <c r="BB403" s="6">
        <f>VLOOKUP(A403, projmetadata!$A$2:$D$2036, 4, FALSE)</f>
        <v>197344</v>
      </c>
      <c r="BC403" s="6" t="e">
        <f t="array" aca="1" ref="BC403" ca="1">_xludf.IFS(I403&lt;&gt;0, F403/I403, P403&lt;&gt;0, M403/P403, W403&lt;&gt;0, T403/W403, AD403&lt;&gt;0, AA403/AD403, AK403&lt;&gt;0, AH403/AK403, AR403&lt;&gt;0, AO403/AR403, TRUE, 0)</f>
        <v>#NAME?</v>
      </c>
      <c r="BE403" s="6" t="e">
        <f t="shared" ca="1" si="20"/>
        <v>#NAME?</v>
      </c>
      <c r="BF403" s="6" t="e">
        <f t="shared" ca="1" si="21"/>
        <v>#NAME?</v>
      </c>
      <c r="BG403" s="6"/>
      <c r="BH403" s="6">
        <f>VLOOKUP(A403, ALL_AP_DATA!$A$2:$D$3600, 3, FALSE)</f>
        <v>65</v>
      </c>
      <c r="BI403" s="6">
        <f>VLOOKUP(A403, ALL_AP_DATA!$A$2:$E$3600, 5, FALSE)</f>
        <v>1755</v>
      </c>
      <c r="BJ403" s="6">
        <f t="shared" si="29"/>
        <v>5.0722543352601157</v>
      </c>
      <c r="BK403" s="6">
        <f t="shared" si="22"/>
        <v>0.18786127167630057</v>
      </c>
    </row>
    <row r="404" spans="1:63" ht="15.75" customHeight="1" x14ac:dyDescent="0.2">
      <c r="A404" s="6" t="s">
        <v>464</v>
      </c>
      <c r="B404" s="6" t="s">
        <v>64</v>
      </c>
      <c r="C404" s="6">
        <v>22</v>
      </c>
      <c r="D404" s="6">
        <v>221</v>
      </c>
      <c r="E404" s="6">
        <v>122</v>
      </c>
      <c r="F404" s="6">
        <v>6899</v>
      </c>
      <c r="G404" s="6">
        <v>5.28E-2</v>
      </c>
      <c r="H404" s="6">
        <v>0.67779999999999996</v>
      </c>
      <c r="I404" s="6">
        <v>0.4536</v>
      </c>
      <c r="J404" s="6">
        <v>1</v>
      </c>
      <c r="K404" s="6">
        <v>13</v>
      </c>
      <c r="L404" s="6">
        <v>67</v>
      </c>
      <c r="M404" s="6">
        <v>2472</v>
      </c>
      <c r="N404" s="6">
        <v>3.0999999999999999E-3</v>
      </c>
      <c r="O404" s="6">
        <v>0.37219999999999998</v>
      </c>
      <c r="P404" s="6">
        <v>0.16250000000000001</v>
      </c>
      <c r="Q404" s="6">
        <v>15</v>
      </c>
      <c r="R404" s="6">
        <v>49</v>
      </c>
      <c r="S404" s="6">
        <v>107</v>
      </c>
      <c r="T404" s="6">
        <v>6080</v>
      </c>
      <c r="U404" s="6">
        <v>1.17E-2</v>
      </c>
      <c r="V404" s="6">
        <v>0.59440000000000004</v>
      </c>
      <c r="W404" s="6">
        <v>0.3997</v>
      </c>
      <c r="X404" s="6">
        <v>50</v>
      </c>
      <c r="Y404" s="6">
        <v>339</v>
      </c>
      <c r="Z404" s="6">
        <v>110</v>
      </c>
      <c r="AA404" s="6">
        <v>5476</v>
      </c>
      <c r="AB404" s="6">
        <v>8.1000000000000003E-2</v>
      </c>
      <c r="AC404" s="6">
        <v>0.61109999999999998</v>
      </c>
      <c r="AD404" s="6">
        <v>0.36</v>
      </c>
      <c r="AE404" s="6">
        <v>69</v>
      </c>
      <c r="AF404" s="6">
        <v>365</v>
      </c>
      <c r="AG404" s="6">
        <v>133</v>
      </c>
      <c r="AH404" s="6">
        <v>7393</v>
      </c>
      <c r="AI404" s="6">
        <v>8.72E-2</v>
      </c>
      <c r="AJ404" s="6">
        <v>0.7389</v>
      </c>
      <c r="AK404" s="6">
        <v>0.48599999999999999</v>
      </c>
      <c r="AL404" s="6">
        <v>1</v>
      </c>
      <c r="AM404" s="6">
        <v>16</v>
      </c>
      <c r="AN404" s="6">
        <v>74</v>
      </c>
      <c r="AO404" s="6">
        <v>3317</v>
      </c>
      <c r="AP404" s="6">
        <v>3.8E-3</v>
      </c>
      <c r="AQ404" s="6">
        <v>0.41110000000000002</v>
      </c>
      <c r="AR404" s="6">
        <v>0.21809999999999999</v>
      </c>
      <c r="AT404" s="6">
        <f t="shared" si="23"/>
        <v>31.217194570135746</v>
      </c>
      <c r="AU404" s="6">
        <f t="shared" si="24"/>
        <v>190.15384615384616</v>
      </c>
      <c r="AV404" s="6">
        <f t="shared" si="25"/>
        <v>124.08163265306122</v>
      </c>
      <c r="AW404" s="7">
        <f t="shared" si="26"/>
        <v>16.153392330383483</v>
      </c>
      <c r="AX404" s="6">
        <f t="shared" si="27"/>
        <v>20.254794520547946</v>
      </c>
      <c r="AY404" s="6">
        <f t="shared" si="28"/>
        <v>207.3125</v>
      </c>
      <c r="BA404" s="6">
        <f>VLOOKUP(A404, ALL_AP_DATA!$A$2:$F$3600, 6, FALSE)</f>
        <v>4186</v>
      </c>
      <c r="BB404" s="6">
        <f>VLOOKUP(A404, projmetadata!$A$2:$D$2036, 4, FALSE)</f>
        <v>188067</v>
      </c>
      <c r="BC404" s="6" t="e">
        <f t="array" aca="1" ref="BC404" ca="1">_xludf.IFS(I404&lt;&gt;0, F404/I404, P404&lt;&gt;0, M404/P404, W404&lt;&gt;0, T404/W404, AD404&lt;&gt;0, AA404/AD404, AK404&lt;&gt;0, AH404/AK404, AR404&lt;&gt;0, AO404/AR404, TRUE, 0)</f>
        <v>#NAME?</v>
      </c>
      <c r="BE404" s="6" t="e">
        <f t="shared" ca="1" si="20"/>
        <v>#NAME?</v>
      </c>
      <c r="BF404" s="6" t="e">
        <f t="shared" ca="1" si="21"/>
        <v>#NAME?</v>
      </c>
      <c r="BG404" s="6"/>
      <c r="BH404" s="6">
        <f>VLOOKUP(A404, ALL_AP_DATA!$A$2:$D$3600, 3, FALSE)</f>
        <v>551</v>
      </c>
      <c r="BI404" s="6">
        <f>VLOOKUP(A404, ALL_AP_DATA!$A$2:$E$3600, 5, FALSE)</f>
        <v>15211</v>
      </c>
      <c r="BJ404" s="6">
        <f t="shared" si="29"/>
        <v>3.6337792642140467</v>
      </c>
      <c r="BK404" s="6">
        <f t="shared" si="22"/>
        <v>0.13162924032489251</v>
      </c>
    </row>
    <row r="405" spans="1:63" ht="15.75" customHeight="1" x14ac:dyDescent="0.2">
      <c r="A405" s="6" t="s">
        <v>465</v>
      </c>
      <c r="B405" s="6" t="s">
        <v>61</v>
      </c>
      <c r="J405" s="6">
        <v>1</v>
      </c>
      <c r="K405" s="6">
        <v>11</v>
      </c>
      <c r="L405" s="6">
        <v>62</v>
      </c>
      <c r="M405" s="6">
        <v>1148</v>
      </c>
      <c r="N405" s="6">
        <v>1.9800000000000002E-2</v>
      </c>
      <c r="O405" s="6">
        <v>0.41610000000000003</v>
      </c>
      <c r="P405" s="6">
        <v>0.15870000000000001</v>
      </c>
      <c r="Q405" s="6">
        <v>10</v>
      </c>
      <c r="R405" s="6">
        <v>35</v>
      </c>
      <c r="S405" s="6">
        <v>113</v>
      </c>
      <c r="T405" s="6">
        <v>5004</v>
      </c>
      <c r="U405" s="6">
        <v>6.3100000000000003E-2</v>
      </c>
      <c r="V405" s="6">
        <v>0.75839999999999996</v>
      </c>
      <c r="W405" s="6">
        <v>0.69189999999999996</v>
      </c>
      <c r="X405" s="6">
        <v>8</v>
      </c>
      <c r="Y405" s="6">
        <v>120</v>
      </c>
      <c r="Z405" s="6">
        <v>4</v>
      </c>
      <c r="AA405" s="6">
        <v>150</v>
      </c>
      <c r="AB405" s="6">
        <v>0.2162</v>
      </c>
      <c r="AC405" s="6">
        <v>2.6800000000000001E-2</v>
      </c>
      <c r="AD405" s="6">
        <v>2.07E-2</v>
      </c>
      <c r="AE405" s="6">
        <v>33</v>
      </c>
      <c r="AF405" s="6">
        <v>169</v>
      </c>
      <c r="AG405" s="6">
        <v>81</v>
      </c>
      <c r="AH405" s="6">
        <v>3823</v>
      </c>
      <c r="AI405" s="6">
        <v>0.30449999999999999</v>
      </c>
      <c r="AJ405" s="6">
        <v>0.54359999999999997</v>
      </c>
      <c r="AK405" s="6">
        <v>0.52859999999999996</v>
      </c>
      <c r="AT405" s="6" t="str">
        <f t="shared" si="23"/>
        <v/>
      </c>
      <c r="AU405" s="6">
        <f t="shared" si="24"/>
        <v>104.36363636363636</v>
      </c>
      <c r="AV405" s="6">
        <f t="shared" si="25"/>
        <v>142.97142857142856</v>
      </c>
      <c r="AW405" s="7">
        <f t="shared" si="26"/>
        <v>1.25</v>
      </c>
      <c r="AX405" s="6">
        <f t="shared" si="27"/>
        <v>22.621301775147931</v>
      </c>
      <c r="AY405" s="6" t="str">
        <f t="shared" si="28"/>
        <v/>
      </c>
      <c r="BA405" s="6">
        <f>VLOOKUP(A405, ALL_AP_DATA!$A$2:$F$3600, 6, FALSE)</f>
        <v>555</v>
      </c>
      <c r="BB405" s="6">
        <f>VLOOKUP(A405, projmetadata!$A$2:$D$2036, 4, FALSE)</f>
        <v>111105</v>
      </c>
      <c r="BC405" s="6" t="e">
        <f t="array" aca="1" ref="BC405" ca="1">_xludf.IFS(I405&lt;&gt;0, F405/I405, P405&lt;&gt;0, M405/P405, W405&lt;&gt;0, T405/W405, AD405&lt;&gt;0, AA405/AD405, AK405&lt;&gt;0, AH405/AK405, AR405&lt;&gt;0, AO405/AR405, TRUE, 0)</f>
        <v>#NAME?</v>
      </c>
      <c r="BE405" s="6" t="e">
        <f t="shared" ca="1" si="20"/>
        <v>#NAME?</v>
      </c>
      <c r="BF405" s="6" t="e">
        <f t="shared" ca="1" si="21"/>
        <v>#NAME?</v>
      </c>
      <c r="BG405" s="6"/>
      <c r="BH405" s="6">
        <f>VLOOKUP(A405, ALL_AP_DATA!$A$2:$D$3600, 3, FALSE)</f>
        <v>275</v>
      </c>
      <c r="BI405" s="6">
        <f>VLOOKUP(A405, ALL_AP_DATA!$A$2:$E$3600, 5, FALSE)</f>
        <v>7232</v>
      </c>
      <c r="BJ405" s="6">
        <f t="shared" si="29"/>
        <v>13.030630630630631</v>
      </c>
      <c r="BK405" s="6">
        <f t="shared" si="22"/>
        <v>0.49549549549549549</v>
      </c>
    </row>
    <row r="406" spans="1:63" ht="15.75" customHeight="1" x14ac:dyDescent="0.2">
      <c r="A406" s="6" t="s">
        <v>466</v>
      </c>
      <c r="B406" s="6" t="s">
        <v>64</v>
      </c>
      <c r="C406" s="6">
        <v>2</v>
      </c>
      <c r="D406" s="6">
        <v>51</v>
      </c>
      <c r="E406" s="6">
        <v>6</v>
      </c>
      <c r="F406" s="6">
        <v>538</v>
      </c>
      <c r="G406" s="6">
        <v>0.47660000000000002</v>
      </c>
      <c r="H406" s="6">
        <v>1</v>
      </c>
      <c r="I406" s="6">
        <v>0.67420000000000002</v>
      </c>
      <c r="X406" s="6">
        <v>2</v>
      </c>
      <c r="Y406" s="6">
        <v>66</v>
      </c>
      <c r="Z406" s="6">
        <v>5</v>
      </c>
      <c r="AA406" s="6">
        <v>456</v>
      </c>
      <c r="AB406" s="6">
        <v>0.61680000000000001</v>
      </c>
      <c r="AC406" s="6">
        <v>0.83330000000000004</v>
      </c>
      <c r="AD406" s="6">
        <v>0.57140000000000002</v>
      </c>
      <c r="AE406" s="6">
        <v>14</v>
      </c>
      <c r="AF406" s="6">
        <v>67</v>
      </c>
      <c r="AG406" s="6">
        <v>5</v>
      </c>
      <c r="AH406" s="6">
        <v>541</v>
      </c>
      <c r="AI406" s="6">
        <v>0.62619999999999998</v>
      </c>
      <c r="AJ406" s="6">
        <v>0.83330000000000004</v>
      </c>
      <c r="AK406" s="6">
        <v>0.67789999999999995</v>
      </c>
      <c r="AT406" s="6">
        <f t="shared" si="23"/>
        <v>10.549019607843137</v>
      </c>
      <c r="AU406" s="6" t="str">
        <f t="shared" si="24"/>
        <v/>
      </c>
      <c r="AV406" s="6" t="str">
        <f t="shared" si="25"/>
        <v/>
      </c>
      <c r="AW406" s="7">
        <f t="shared" si="26"/>
        <v>6.9090909090909092</v>
      </c>
      <c r="AX406" s="6">
        <f t="shared" si="27"/>
        <v>8.0746268656716413</v>
      </c>
      <c r="AY406" s="6" t="str">
        <f t="shared" si="28"/>
        <v/>
      </c>
      <c r="BA406" s="6">
        <f>VLOOKUP(A406, ALL_AP_DATA!$A$2:$F$3600, 6, FALSE)</f>
        <v>107</v>
      </c>
      <c r="BB406" s="6">
        <f>VLOOKUP(A406, projmetadata!$A$2:$D$2036, 4, FALSE)</f>
        <v>16331</v>
      </c>
      <c r="BC406" s="6" t="e">
        <f t="array" aca="1" ref="BC406" ca="1">_xludf.IFS(I406&lt;&gt;0, F406/I406, P406&lt;&gt;0, M406/P406, W406&lt;&gt;0, T406/W406, AD406&lt;&gt;0, AA406/AD406, AK406&lt;&gt;0, AH406/AK406, AR406&lt;&gt;0, AO406/AR406, TRUE, 0)</f>
        <v>#NAME?</v>
      </c>
      <c r="BE406" s="6" t="e">
        <f t="shared" ca="1" si="20"/>
        <v>#NAME?</v>
      </c>
      <c r="BF406" s="6" t="e">
        <f t="shared" ca="1" si="21"/>
        <v>#NAME?</v>
      </c>
      <c r="BG406" s="6"/>
      <c r="BH406" s="6">
        <f>VLOOKUP(A406, ALL_AP_DATA!$A$2:$D$3600, 3, FALSE)</f>
        <v>84</v>
      </c>
      <c r="BI406" s="6">
        <f>VLOOKUP(A406, ALL_AP_DATA!$A$2:$E$3600, 5, FALSE)</f>
        <v>798</v>
      </c>
      <c r="BJ406" s="6">
        <f t="shared" si="29"/>
        <v>7.4579439252336446</v>
      </c>
      <c r="BK406" s="6">
        <f t="shared" si="22"/>
        <v>0.78504672897196259</v>
      </c>
    </row>
    <row r="407" spans="1:63" ht="15.75" customHeight="1" x14ac:dyDescent="0.2">
      <c r="A407" s="6" t="s">
        <v>467</v>
      </c>
      <c r="B407" s="6" t="s">
        <v>61</v>
      </c>
      <c r="Q407" s="6">
        <v>2</v>
      </c>
      <c r="R407" s="6">
        <v>4</v>
      </c>
      <c r="S407" s="6">
        <v>4</v>
      </c>
      <c r="T407" s="6">
        <v>728</v>
      </c>
      <c r="U407" s="6">
        <v>4.3E-3</v>
      </c>
      <c r="V407" s="6">
        <v>7.8399999999999997E-2</v>
      </c>
      <c r="W407" s="6">
        <v>0.35720000000000002</v>
      </c>
      <c r="X407" s="6">
        <v>102</v>
      </c>
      <c r="Y407" s="6">
        <v>477</v>
      </c>
      <c r="Z407" s="6">
        <v>43</v>
      </c>
      <c r="AA407" s="6">
        <v>1223</v>
      </c>
      <c r="AB407" s="6">
        <v>0.5091</v>
      </c>
      <c r="AC407" s="6">
        <v>0.84309999999999996</v>
      </c>
      <c r="AD407" s="6">
        <v>0.60009999999999997</v>
      </c>
      <c r="AE407" s="6">
        <v>46</v>
      </c>
      <c r="AF407" s="6">
        <v>179</v>
      </c>
      <c r="AG407" s="6">
        <v>23</v>
      </c>
      <c r="AH407" s="6">
        <v>778</v>
      </c>
      <c r="AI407" s="6">
        <v>0.191</v>
      </c>
      <c r="AJ407" s="6">
        <v>0.45100000000000001</v>
      </c>
      <c r="AK407" s="6">
        <v>0.38169999999999998</v>
      </c>
      <c r="AT407" s="6" t="str">
        <f t="shared" si="23"/>
        <v/>
      </c>
      <c r="AU407" s="6" t="str">
        <f t="shared" si="24"/>
        <v/>
      </c>
      <c r="AV407" s="6">
        <f t="shared" si="25"/>
        <v>182</v>
      </c>
      <c r="AW407" s="7">
        <f t="shared" si="26"/>
        <v>2.5639412997903563</v>
      </c>
      <c r="AX407" s="6">
        <f t="shared" si="27"/>
        <v>4.3463687150837993</v>
      </c>
      <c r="AY407" s="6" t="str">
        <f t="shared" si="28"/>
        <v/>
      </c>
      <c r="BA407" s="6">
        <f>VLOOKUP(A407, ALL_AP_DATA!$A$2:$F$3600, 6, FALSE)</f>
        <v>937</v>
      </c>
      <c r="BB407" s="6">
        <f>VLOOKUP(A407, projmetadata!$A$2:$D$2036, 4, FALSE)</f>
        <v>288174</v>
      </c>
      <c r="BC407" s="6" t="e">
        <f t="array" aca="1" ref="BC407" ca="1">_xludf.IFS(I407&lt;&gt;0, F407/I407, P407&lt;&gt;0, M407/P407, W407&lt;&gt;0, T407/W407, AD407&lt;&gt;0, AA407/AD407, AK407&lt;&gt;0, AH407/AK407, AR407&lt;&gt;0, AO407/AR407, TRUE, 0)</f>
        <v>#NAME?</v>
      </c>
      <c r="BE407" s="6" t="e">
        <f t="shared" ca="1" si="20"/>
        <v>#NAME?</v>
      </c>
      <c r="BF407" s="6" t="e">
        <f t="shared" ca="1" si="21"/>
        <v>#NAME?</v>
      </c>
      <c r="BG407" s="6"/>
      <c r="BH407" s="6">
        <f>VLOOKUP(A407, ALL_AP_DATA!$A$2:$D$3600, 3, FALSE)</f>
        <v>527</v>
      </c>
      <c r="BI407" s="6">
        <f>VLOOKUP(A407, ALL_AP_DATA!$A$2:$E$3600, 5, FALSE)</f>
        <v>2038</v>
      </c>
      <c r="BJ407" s="6">
        <f t="shared" si="29"/>
        <v>2.1750266808964782</v>
      </c>
      <c r="BK407" s="6">
        <f t="shared" si="22"/>
        <v>0.56243329775880468</v>
      </c>
    </row>
    <row r="408" spans="1:63" ht="15.75" customHeight="1" x14ac:dyDescent="0.2">
      <c r="A408" s="6" t="s">
        <v>468</v>
      </c>
      <c r="B408" s="6" t="s">
        <v>61</v>
      </c>
      <c r="J408" s="6">
        <v>2</v>
      </c>
      <c r="K408" s="6">
        <v>18</v>
      </c>
      <c r="L408" s="6">
        <v>86</v>
      </c>
      <c r="M408" s="6">
        <v>3922</v>
      </c>
      <c r="N408" s="6">
        <v>7.4099999999999999E-2</v>
      </c>
      <c r="O408" s="6">
        <v>0.64659999999999995</v>
      </c>
      <c r="P408" s="6">
        <v>0.58089999999999997</v>
      </c>
      <c r="Q408" s="6">
        <v>6</v>
      </c>
      <c r="R408" s="6">
        <v>39</v>
      </c>
      <c r="S408" s="6">
        <v>120</v>
      </c>
      <c r="T408" s="6">
        <v>5168</v>
      </c>
      <c r="U408" s="6">
        <v>0.1605</v>
      </c>
      <c r="V408" s="6">
        <v>0.90229999999999999</v>
      </c>
      <c r="W408" s="6">
        <v>0.76539999999999997</v>
      </c>
      <c r="AL408" s="6">
        <v>2</v>
      </c>
      <c r="AM408" s="6">
        <v>40</v>
      </c>
      <c r="AN408" s="6">
        <v>126</v>
      </c>
      <c r="AO408" s="6">
        <v>5498</v>
      </c>
      <c r="AP408" s="6">
        <v>0.1646</v>
      </c>
      <c r="AQ408" s="6">
        <v>0.94740000000000002</v>
      </c>
      <c r="AR408" s="6">
        <v>0.81430000000000002</v>
      </c>
      <c r="AT408" s="6" t="str">
        <f t="shared" si="23"/>
        <v/>
      </c>
      <c r="AU408" s="6">
        <f t="shared" si="24"/>
        <v>217.88888888888889</v>
      </c>
      <c r="AV408" s="6">
        <f t="shared" si="25"/>
        <v>132.51282051282053</v>
      </c>
      <c r="AW408" s="7" t="str">
        <f t="shared" si="26"/>
        <v/>
      </c>
      <c r="AX408" s="6" t="str">
        <f t="shared" si="27"/>
        <v/>
      </c>
      <c r="AY408" s="6">
        <f t="shared" si="28"/>
        <v>137.44999999999999</v>
      </c>
      <c r="BA408" s="6">
        <f>VLOOKUP(A408, ALL_AP_DATA!$A$2:$F$3600, 6, FALSE)</f>
        <v>243</v>
      </c>
      <c r="BB408" s="6">
        <f>VLOOKUP(A408, projmetadata!$A$2:$D$2036, 4, FALSE)</f>
        <v>38744</v>
      </c>
      <c r="BC408" s="6" t="e">
        <f t="array" aca="1" ref="BC408" ca="1">_xludf.IFS(I408&lt;&gt;0, F408/I408, P408&lt;&gt;0, M408/P408, W408&lt;&gt;0, T408/W408, AD408&lt;&gt;0, AA408/AD408, AK408&lt;&gt;0, AH408/AK408, AR408&lt;&gt;0, AO408/AR408, TRUE, 0)</f>
        <v>#NAME?</v>
      </c>
      <c r="BE408" s="6" t="e">
        <f t="shared" ca="1" si="20"/>
        <v>#NAME?</v>
      </c>
      <c r="BF408" s="6" t="e">
        <f t="shared" ca="1" si="21"/>
        <v>#NAME?</v>
      </c>
      <c r="BG408" s="6"/>
      <c r="BH408" s="6">
        <f>VLOOKUP(A408, ALL_AP_DATA!$A$2:$D$3600, 3, FALSE)</f>
        <v>43</v>
      </c>
      <c r="BI408" s="6">
        <f>VLOOKUP(A408, ALL_AP_DATA!$A$2:$E$3600, 5, FALSE)</f>
        <v>6752</v>
      </c>
      <c r="BJ408" s="6">
        <f t="shared" si="29"/>
        <v>27.786008230452676</v>
      </c>
      <c r="BK408" s="6">
        <f t="shared" si="22"/>
        <v>0.17695473251028807</v>
      </c>
    </row>
    <row r="409" spans="1:63" ht="15.75" customHeight="1" x14ac:dyDescent="0.2">
      <c r="A409" s="6" t="s">
        <v>469</v>
      </c>
      <c r="B409" s="6" t="s">
        <v>61</v>
      </c>
      <c r="J409" s="6">
        <v>1</v>
      </c>
      <c r="K409" s="6">
        <v>33</v>
      </c>
      <c r="L409" s="6">
        <v>87</v>
      </c>
      <c r="M409" s="6">
        <v>10697</v>
      </c>
      <c r="N409" s="6">
        <v>1.8200000000000001E-2</v>
      </c>
      <c r="O409" s="6">
        <v>0.51790000000000003</v>
      </c>
      <c r="P409" s="6">
        <v>0.308</v>
      </c>
      <c r="Q409" s="6">
        <v>15</v>
      </c>
      <c r="R409" s="6">
        <v>76</v>
      </c>
      <c r="S409" s="6">
        <v>130</v>
      </c>
      <c r="T409" s="6">
        <v>24583</v>
      </c>
      <c r="U409" s="6">
        <v>4.19E-2</v>
      </c>
      <c r="V409" s="6">
        <v>0.77380000000000004</v>
      </c>
      <c r="W409" s="6">
        <v>0.70779999999999998</v>
      </c>
      <c r="X409" s="6">
        <v>63</v>
      </c>
      <c r="Y409" s="6">
        <v>689</v>
      </c>
      <c r="Z409" s="6">
        <v>125</v>
      </c>
      <c r="AA409" s="6">
        <v>22940</v>
      </c>
      <c r="AB409" s="6">
        <v>0.38019999999999998</v>
      </c>
      <c r="AC409" s="6">
        <v>0.74399999999999999</v>
      </c>
      <c r="AD409" s="6">
        <v>0.66049999999999998</v>
      </c>
      <c r="AE409" s="6">
        <v>92</v>
      </c>
      <c r="AF409" s="6">
        <v>476</v>
      </c>
      <c r="AG409" s="6">
        <v>32</v>
      </c>
      <c r="AH409" s="6">
        <v>914</v>
      </c>
      <c r="AI409" s="6">
        <v>0.26269999999999999</v>
      </c>
      <c r="AJ409" s="6">
        <v>0.1905</v>
      </c>
      <c r="AK409" s="6">
        <v>2.63E-2</v>
      </c>
      <c r="AL409" s="6">
        <v>4</v>
      </c>
      <c r="AM409" s="6">
        <v>36</v>
      </c>
      <c r="AN409" s="6">
        <v>87</v>
      </c>
      <c r="AO409" s="6">
        <v>10824</v>
      </c>
      <c r="AP409" s="6">
        <v>1.9900000000000001E-2</v>
      </c>
      <c r="AQ409" s="6">
        <v>0.51790000000000003</v>
      </c>
      <c r="AR409" s="6">
        <v>0.31159999999999999</v>
      </c>
      <c r="AT409" s="6" t="str">
        <f t="shared" si="23"/>
        <v/>
      </c>
      <c r="AU409" s="6">
        <f t="shared" si="24"/>
        <v>324.15151515151513</v>
      </c>
      <c r="AV409" s="6">
        <f t="shared" si="25"/>
        <v>323.46052631578948</v>
      </c>
      <c r="AW409" s="7">
        <f t="shared" si="26"/>
        <v>33.294629898403485</v>
      </c>
      <c r="AX409" s="6">
        <f t="shared" si="27"/>
        <v>1.9201680672268908</v>
      </c>
      <c r="AY409" s="6">
        <f t="shared" si="28"/>
        <v>300.66666666666669</v>
      </c>
      <c r="BA409" s="6">
        <f>VLOOKUP(A409, ALL_AP_DATA!$A$2:$F$3600, 6, FALSE)</f>
        <v>1812</v>
      </c>
      <c r="BB409" s="6">
        <f>VLOOKUP(A409, projmetadata!$A$2:$D$2036, 4, FALSE)</f>
        <v>479748</v>
      </c>
      <c r="BC409" s="6" t="e">
        <f t="array" aca="1" ref="BC409" ca="1">_xludf.IFS(I409&lt;&gt;0, F409/I409, P409&lt;&gt;0, M409/P409, W409&lt;&gt;0, T409/W409, AD409&lt;&gt;0, AA409/AD409, AK409&lt;&gt;0, AH409/AK409, AR409&lt;&gt;0, AO409/AR409, TRUE, 0)</f>
        <v>#NAME?</v>
      </c>
      <c r="BE409" s="6" t="e">
        <f t="shared" ca="1" si="20"/>
        <v>#NAME?</v>
      </c>
      <c r="BF409" s="6" t="e">
        <f t="shared" ca="1" si="21"/>
        <v>#NAME?</v>
      </c>
      <c r="BG409" s="6"/>
      <c r="BH409" s="6">
        <f>VLOOKUP(A409, ALL_AP_DATA!$A$2:$D$3600, 3, FALSE)</f>
        <v>926</v>
      </c>
      <c r="BI409" s="6">
        <f>VLOOKUP(A409, ALL_AP_DATA!$A$2:$E$3600, 5, FALSE)</f>
        <v>34733</v>
      </c>
      <c r="BJ409" s="6">
        <f t="shared" si="29"/>
        <v>19.168322295805741</v>
      </c>
      <c r="BK409" s="6">
        <f t="shared" si="22"/>
        <v>0.51103752759381893</v>
      </c>
    </row>
    <row r="410" spans="1:63" ht="15.75" customHeight="1" x14ac:dyDescent="0.2">
      <c r="A410" s="6" t="s">
        <v>470</v>
      </c>
      <c r="B410" s="6" t="s">
        <v>64</v>
      </c>
      <c r="C410" s="6">
        <v>2</v>
      </c>
      <c r="D410" s="6">
        <v>114</v>
      </c>
      <c r="E410" s="6">
        <v>153</v>
      </c>
      <c r="F410" s="6">
        <v>8795</v>
      </c>
      <c r="G410" s="6">
        <v>0.34649999999999997</v>
      </c>
      <c r="H410" s="6">
        <v>0.85</v>
      </c>
      <c r="I410" s="6">
        <v>0.72419999999999995</v>
      </c>
      <c r="J410" s="6">
        <v>4</v>
      </c>
      <c r="K410" s="6">
        <v>31</v>
      </c>
      <c r="L410" s="6">
        <v>101</v>
      </c>
      <c r="M410" s="6">
        <v>5722</v>
      </c>
      <c r="N410" s="6">
        <v>9.4200000000000006E-2</v>
      </c>
      <c r="O410" s="6">
        <v>0.56110000000000004</v>
      </c>
      <c r="P410" s="6">
        <v>0.47120000000000001</v>
      </c>
      <c r="Q410" s="6">
        <v>12</v>
      </c>
      <c r="R410" s="6">
        <v>44</v>
      </c>
      <c r="S410" s="6">
        <v>112</v>
      </c>
      <c r="T410" s="6">
        <v>6843</v>
      </c>
      <c r="U410" s="6">
        <v>0.13370000000000001</v>
      </c>
      <c r="V410" s="6">
        <v>0.62219999999999998</v>
      </c>
      <c r="W410" s="6">
        <v>0.5635</v>
      </c>
      <c r="X410" s="6">
        <v>19</v>
      </c>
      <c r="Y410" s="6">
        <v>110</v>
      </c>
      <c r="Z410" s="6">
        <v>149</v>
      </c>
      <c r="AA410" s="6">
        <v>9371</v>
      </c>
      <c r="AB410" s="6">
        <v>0.33429999999999999</v>
      </c>
      <c r="AC410" s="6">
        <v>0.82779999999999998</v>
      </c>
      <c r="AD410" s="6">
        <v>0.77170000000000005</v>
      </c>
      <c r="AE410" s="6">
        <v>31</v>
      </c>
      <c r="AF410" s="6">
        <v>122</v>
      </c>
      <c r="AG410" s="6">
        <v>130</v>
      </c>
      <c r="AH410" s="6">
        <v>8671</v>
      </c>
      <c r="AI410" s="6">
        <v>0.37080000000000002</v>
      </c>
      <c r="AJ410" s="6">
        <v>0.72219999999999995</v>
      </c>
      <c r="AK410" s="6">
        <v>0.71399999999999997</v>
      </c>
      <c r="AL410" s="6">
        <v>2</v>
      </c>
      <c r="AM410" s="6">
        <v>18</v>
      </c>
      <c r="AN410" s="6">
        <v>50</v>
      </c>
      <c r="AO410" s="6">
        <v>1733</v>
      </c>
      <c r="AP410" s="6">
        <v>5.4699999999999999E-2</v>
      </c>
      <c r="AQ410" s="6">
        <v>0.27779999999999999</v>
      </c>
      <c r="AR410" s="6">
        <v>0.14269999999999999</v>
      </c>
      <c r="AT410" s="6">
        <f t="shared" si="23"/>
        <v>77.149122807017548</v>
      </c>
      <c r="AU410" s="6">
        <f t="shared" si="24"/>
        <v>184.58064516129033</v>
      </c>
      <c r="AV410" s="6">
        <f t="shared" si="25"/>
        <v>155.52272727272728</v>
      </c>
      <c r="AW410" s="7">
        <f t="shared" si="26"/>
        <v>85.190909090909088</v>
      </c>
      <c r="AX410" s="6">
        <f t="shared" si="27"/>
        <v>71.073770491803273</v>
      </c>
      <c r="AY410" s="6">
        <f t="shared" si="28"/>
        <v>96.277777777777771</v>
      </c>
      <c r="BA410" s="6">
        <f>VLOOKUP(A410, ALL_AP_DATA!$A$2:$F$3600, 6, FALSE)</f>
        <v>329</v>
      </c>
      <c r="BB410" s="6">
        <f>VLOOKUP(A410, projmetadata!$A$2:$D$2036, 4, FALSE)</f>
        <v>30044</v>
      </c>
      <c r="BC410" s="6" t="e">
        <f t="array" aca="1" ref="BC410" ca="1">_xludf.IFS(I410&lt;&gt;0, F410/I410, P410&lt;&gt;0, M410/P410, W410&lt;&gt;0, T410/W410, AD410&lt;&gt;0, AA410/AD410, AK410&lt;&gt;0, AH410/AK410, AR410&lt;&gt;0, AO410/AR410, TRUE, 0)</f>
        <v>#NAME?</v>
      </c>
      <c r="BE410" s="6" t="e">
        <f t="shared" ca="1" si="20"/>
        <v>#NAME?</v>
      </c>
      <c r="BF410" s="6" t="e">
        <f t="shared" ca="1" si="21"/>
        <v>#NAME?</v>
      </c>
      <c r="BG410" s="6"/>
      <c r="BH410" s="6">
        <f>VLOOKUP(A410, ALL_AP_DATA!$A$2:$D$3600, 3, FALSE)</f>
        <v>182</v>
      </c>
      <c r="BI410" s="6">
        <f>VLOOKUP(A410, ALL_AP_DATA!$A$2:$E$3600, 5, FALSE)</f>
        <v>12144</v>
      </c>
      <c r="BJ410" s="6">
        <f t="shared" si="29"/>
        <v>36.911854103343465</v>
      </c>
      <c r="BK410" s="6">
        <f t="shared" si="22"/>
        <v>0.55319148936170215</v>
      </c>
    </row>
    <row r="411" spans="1:63" ht="15.75" customHeight="1" x14ac:dyDescent="0.2">
      <c r="A411" s="6" t="s">
        <v>471</v>
      </c>
      <c r="B411" s="6" t="s">
        <v>64</v>
      </c>
      <c r="C411" s="6">
        <v>2</v>
      </c>
      <c r="D411" s="6">
        <v>4</v>
      </c>
      <c r="E411" s="6">
        <v>5</v>
      </c>
      <c r="F411" s="6">
        <v>55</v>
      </c>
      <c r="G411" s="6">
        <v>2.1999999999999999E-2</v>
      </c>
      <c r="H411" s="6">
        <v>0.1389</v>
      </c>
      <c r="I411" s="6">
        <v>9.5999999999999992E-3</v>
      </c>
      <c r="Q411" s="6">
        <v>3</v>
      </c>
      <c r="R411" s="6">
        <v>7</v>
      </c>
      <c r="S411" s="6">
        <v>11</v>
      </c>
      <c r="T411" s="6">
        <v>1064</v>
      </c>
      <c r="U411" s="6">
        <v>3.85E-2</v>
      </c>
      <c r="V411" s="6">
        <v>0.30559999999999998</v>
      </c>
      <c r="W411" s="6">
        <v>0.18559999999999999</v>
      </c>
      <c r="AE411" s="6">
        <v>8</v>
      </c>
      <c r="AF411" s="6">
        <v>76</v>
      </c>
      <c r="AG411" s="6">
        <v>24</v>
      </c>
      <c r="AH411" s="6">
        <v>2283</v>
      </c>
      <c r="AI411" s="6">
        <v>0.41760000000000003</v>
      </c>
      <c r="AJ411" s="6">
        <v>0.66669999999999996</v>
      </c>
      <c r="AK411" s="6">
        <v>0.39829999999999999</v>
      </c>
      <c r="AT411" s="6">
        <f t="shared" si="23"/>
        <v>13.75</v>
      </c>
      <c r="AU411" s="6" t="str">
        <f t="shared" si="24"/>
        <v/>
      </c>
      <c r="AV411" s="6">
        <f t="shared" si="25"/>
        <v>152</v>
      </c>
      <c r="AW411" s="7" t="str">
        <f t="shared" si="26"/>
        <v/>
      </c>
      <c r="AX411" s="6">
        <f t="shared" si="27"/>
        <v>30.039473684210527</v>
      </c>
      <c r="AY411" s="6" t="str">
        <f t="shared" si="28"/>
        <v/>
      </c>
      <c r="BA411" s="6">
        <f>VLOOKUP(A411, ALL_AP_DATA!$A$2:$F$3600, 6, FALSE)</f>
        <v>182</v>
      </c>
      <c r="BB411" s="6">
        <f>VLOOKUP(A411, projmetadata!$A$2:$D$2036, 4, FALSE)</f>
        <v>15526</v>
      </c>
      <c r="BC411" s="6" t="e">
        <f t="array" aca="1" ref="BC411" ca="1">_xludf.IFS(I411&lt;&gt;0, F411/I411, P411&lt;&gt;0, M411/P411, W411&lt;&gt;0, T411/W411, AD411&lt;&gt;0, AA411/AD411, AK411&lt;&gt;0, AH411/AK411, AR411&lt;&gt;0, AO411/AR411, TRUE, 0)</f>
        <v>#NAME?</v>
      </c>
      <c r="BE411" s="6" t="e">
        <f t="shared" ca="1" si="20"/>
        <v>#NAME?</v>
      </c>
      <c r="BF411" s="6" t="e">
        <f t="shared" ca="1" si="21"/>
        <v>#NAME?</v>
      </c>
      <c r="BG411" s="6"/>
      <c r="BH411" s="6">
        <f>VLOOKUP(A411, ALL_AP_DATA!$A$2:$D$3600, 3, FALSE)</f>
        <v>82</v>
      </c>
      <c r="BI411" s="6">
        <f>VLOOKUP(A411, ALL_AP_DATA!$A$2:$E$3600, 5, FALSE)</f>
        <v>5732</v>
      </c>
      <c r="BJ411" s="6">
        <f t="shared" si="29"/>
        <v>31.494505494505493</v>
      </c>
      <c r="BK411" s="6">
        <f t="shared" si="22"/>
        <v>0.45054945054945056</v>
      </c>
    </row>
    <row r="412" spans="1:63" ht="15.75" customHeight="1" x14ac:dyDescent="0.2">
      <c r="A412" s="6" t="s">
        <v>472</v>
      </c>
      <c r="B412" s="6" t="s">
        <v>61</v>
      </c>
      <c r="X412" s="6">
        <v>1</v>
      </c>
      <c r="Y412" s="6">
        <v>11</v>
      </c>
      <c r="Z412" s="6">
        <v>14</v>
      </c>
      <c r="AA412" s="6">
        <v>186</v>
      </c>
      <c r="AB412" s="6">
        <v>2.81E-2</v>
      </c>
      <c r="AC412" s="6">
        <v>0.2029</v>
      </c>
      <c r="AD412" s="6">
        <v>0.10929999999999999</v>
      </c>
      <c r="AE412" s="6">
        <v>7</v>
      </c>
      <c r="AF412" s="6">
        <v>19</v>
      </c>
      <c r="AG412" s="6">
        <v>12</v>
      </c>
      <c r="AH412" s="6">
        <v>141</v>
      </c>
      <c r="AI412" s="6">
        <v>4.8500000000000001E-2</v>
      </c>
      <c r="AJ412" s="6">
        <v>0.1739</v>
      </c>
      <c r="AK412" s="6">
        <v>8.2900000000000001E-2</v>
      </c>
      <c r="AT412" s="6" t="str">
        <f t="shared" si="23"/>
        <v/>
      </c>
      <c r="AU412" s="6" t="str">
        <f t="shared" si="24"/>
        <v/>
      </c>
      <c r="AV412" s="6" t="str">
        <f t="shared" si="25"/>
        <v/>
      </c>
      <c r="AW412" s="7">
        <f t="shared" si="26"/>
        <v>16.90909090909091</v>
      </c>
      <c r="AX412" s="6">
        <f t="shared" si="27"/>
        <v>7.4210526315789478</v>
      </c>
      <c r="AY412" s="6" t="str">
        <f t="shared" si="28"/>
        <v/>
      </c>
      <c r="BA412" s="6">
        <f>VLOOKUP(A412, ALL_AP_DATA!$A$2:$F$3600, 6, FALSE)</f>
        <v>392</v>
      </c>
      <c r="BB412" s="6">
        <f>VLOOKUP(A412, projmetadata!$A$2:$D$2036, 4, FALSE)</f>
        <v>28615</v>
      </c>
      <c r="BC412" s="6" t="e">
        <f t="array" aca="1" ref="BC412" ca="1">_xludf.IFS(I412&lt;&gt;0, F412/I412, P412&lt;&gt;0, M412/P412, W412&lt;&gt;0, T412/W412, AD412&lt;&gt;0, AA412/AD412, AK412&lt;&gt;0, AH412/AK412, AR412&lt;&gt;0, AO412/AR412, TRUE, 0)</f>
        <v>#NAME?</v>
      </c>
      <c r="BE412" s="6" t="e">
        <f t="shared" ca="1" si="20"/>
        <v>#NAME?</v>
      </c>
      <c r="BF412" s="6" t="e">
        <f t="shared" ca="1" si="21"/>
        <v>#NAME?</v>
      </c>
      <c r="BG412" s="6"/>
      <c r="BH412" s="6">
        <f>VLOOKUP(A412, ALL_AP_DATA!$A$2:$D$3600, 3, FALSE)</f>
        <v>29</v>
      </c>
      <c r="BI412" s="6">
        <f>VLOOKUP(A412, ALL_AP_DATA!$A$2:$E$3600, 5, FALSE)</f>
        <v>1701</v>
      </c>
      <c r="BJ412" s="6">
        <f t="shared" si="29"/>
        <v>4.3392857142857144</v>
      </c>
      <c r="BK412" s="6">
        <f t="shared" si="22"/>
        <v>7.3979591836734693E-2</v>
      </c>
    </row>
    <row r="413" spans="1:63" ht="15.75" customHeight="1" x14ac:dyDescent="0.2">
      <c r="A413" s="6" t="s">
        <v>473</v>
      </c>
      <c r="B413" s="6" t="s">
        <v>61</v>
      </c>
      <c r="J413" s="6">
        <v>1</v>
      </c>
      <c r="K413" s="6">
        <v>14</v>
      </c>
      <c r="L413" s="6">
        <v>21</v>
      </c>
      <c r="M413" s="6">
        <v>2893</v>
      </c>
      <c r="N413" s="6">
        <v>7.6899999999999996E-2</v>
      </c>
      <c r="O413" s="6">
        <v>0.65629999999999999</v>
      </c>
      <c r="P413" s="6">
        <v>0.4879</v>
      </c>
      <c r="Q413" s="6">
        <v>6</v>
      </c>
      <c r="R413" s="6">
        <v>35</v>
      </c>
      <c r="S413" s="6">
        <v>27</v>
      </c>
      <c r="T413" s="6">
        <v>3672</v>
      </c>
      <c r="U413" s="6">
        <v>0.1923</v>
      </c>
      <c r="V413" s="6">
        <v>0.84379999999999999</v>
      </c>
      <c r="W413" s="6">
        <v>0.61929999999999996</v>
      </c>
      <c r="X413" s="6">
        <v>7</v>
      </c>
      <c r="Y413" s="6">
        <v>133</v>
      </c>
      <c r="Z413" s="6">
        <v>32</v>
      </c>
      <c r="AA413" s="6">
        <v>5819</v>
      </c>
      <c r="AB413" s="6">
        <v>0.73080000000000001</v>
      </c>
      <c r="AC413" s="6">
        <v>1</v>
      </c>
      <c r="AD413" s="6">
        <v>0.98140000000000005</v>
      </c>
      <c r="AE413" s="6">
        <v>1</v>
      </c>
      <c r="AF413" s="6">
        <v>3</v>
      </c>
      <c r="AG413" s="6">
        <v>7</v>
      </c>
      <c r="AH413" s="6">
        <v>147</v>
      </c>
      <c r="AI413" s="6">
        <v>1.6500000000000001E-2</v>
      </c>
      <c r="AJ413" s="6">
        <v>0.21879999999999999</v>
      </c>
      <c r="AK413" s="6">
        <v>2.4799999999999999E-2</v>
      </c>
      <c r="AL413" s="6">
        <v>2</v>
      </c>
      <c r="AM413" s="6">
        <v>18</v>
      </c>
      <c r="AN413" s="6">
        <v>22</v>
      </c>
      <c r="AO413" s="6">
        <v>3120</v>
      </c>
      <c r="AP413" s="6">
        <v>9.8900000000000002E-2</v>
      </c>
      <c r="AQ413" s="6">
        <v>0.6875</v>
      </c>
      <c r="AR413" s="6">
        <v>0.5262</v>
      </c>
      <c r="AT413" s="6" t="str">
        <f t="shared" si="23"/>
        <v/>
      </c>
      <c r="AU413" s="6">
        <f t="shared" si="24"/>
        <v>206.64285714285714</v>
      </c>
      <c r="AV413" s="6">
        <f t="shared" si="25"/>
        <v>104.91428571428571</v>
      </c>
      <c r="AW413" s="7">
        <f t="shared" si="26"/>
        <v>43.751879699248121</v>
      </c>
      <c r="AX413" s="6">
        <f t="shared" si="27"/>
        <v>49</v>
      </c>
      <c r="AY413" s="6">
        <f t="shared" si="28"/>
        <v>173.33333333333334</v>
      </c>
      <c r="BA413" s="6">
        <f>VLOOKUP(A413, ALL_AP_DATA!$A$2:$F$3600, 6, FALSE)</f>
        <v>182</v>
      </c>
      <c r="BB413" s="6">
        <f>VLOOKUP(A413, projmetadata!$A$2:$D$2036, 4, FALSE)</f>
        <v>16147</v>
      </c>
      <c r="BC413" s="6" t="e">
        <f t="array" aca="1" ref="BC413" ca="1">_xludf.IFS(I413&lt;&gt;0, F413/I413, P413&lt;&gt;0, M413/P413, W413&lt;&gt;0, T413/W413, AD413&lt;&gt;0, AA413/AD413, AK413&lt;&gt;0, AH413/AK413, AR413&lt;&gt;0, AO413/AR413, TRUE, 0)</f>
        <v>#NAME?</v>
      </c>
      <c r="BE413" s="6" t="e">
        <f t="shared" ca="1" si="20"/>
        <v>#NAME?</v>
      </c>
      <c r="BF413" s="6" t="e">
        <f t="shared" ca="1" si="21"/>
        <v>#NAME?</v>
      </c>
      <c r="BG413" s="6"/>
      <c r="BH413" s="6">
        <f>VLOOKUP(A413, ALL_AP_DATA!$A$2:$D$3600, 3, FALSE)</f>
        <v>135</v>
      </c>
      <c r="BI413" s="6">
        <f>VLOOKUP(A413, ALL_AP_DATA!$A$2:$E$3600, 5, FALSE)</f>
        <v>5929</v>
      </c>
      <c r="BJ413" s="6">
        <f t="shared" si="29"/>
        <v>32.57692307692308</v>
      </c>
      <c r="BK413" s="6">
        <f t="shared" si="22"/>
        <v>0.74175824175824179</v>
      </c>
    </row>
    <row r="414" spans="1:63" ht="15.75" customHeight="1" x14ac:dyDescent="0.2">
      <c r="A414" s="6" t="s">
        <v>474</v>
      </c>
      <c r="B414" s="6" t="s">
        <v>64</v>
      </c>
      <c r="C414" s="6">
        <v>3</v>
      </c>
      <c r="D414" s="6">
        <v>64</v>
      </c>
      <c r="E414" s="6">
        <v>8</v>
      </c>
      <c r="F414" s="6">
        <v>404</v>
      </c>
      <c r="G414" s="6">
        <v>0.36159999999999998</v>
      </c>
      <c r="H414" s="6">
        <v>0.5</v>
      </c>
      <c r="I414" s="6">
        <v>0.54369999999999996</v>
      </c>
      <c r="X414" s="6">
        <v>1</v>
      </c>
      <c r="Y414" s="6">
        <v>6</v>
      </c>
      <c r="Z414" s="6">
        <v>1</v>
      </c>
      <c r="AA414" s="6">
        <v>5</v>
      </c>
      <c r="AB414" s="6">
        <v>3.39E-2</v>
      </c>
      <c r="AC414" s="6">
        <v>6.25E-2</v>
      </c>
      <c r="AD414" s="6">
        <v>6.7000000000000002E-3</v>
      </c>
      <c r="AE414" s="6">
        <v>41</v>
      </c>
      <c r="AF414" s="6">
        <v>97</v>
      </c>
      <c r="AG414" s="6">
        <v>13</v>
      </c>
      <c r="AH414" s="6">
        <v>617</v>
      </c>
      <c r="AI414" s="6">
        <v>0.54800000000000004</v>
      </c>
      <c r="AJ414" s="6">
        <v>0.8125</v>
      </c>
      <c r="AK414" s="6">
        <v>0.83040000000000003</v>
      </c>
      <c r="AT414" s="6">
        <f t="shared" si="23"/>
        <v>6.3125</v>
      </c>
      <c r="AU414" s="6" t="str">
        <f t="shared" si="24"/>
        <v/>
      </c>
      <c r="AV414" s="6" t="str">
        <f t="shared" si="25"/>
        <v/>
      </c>
      <c r="AW414" s="7">
        <f t="shared" si="26"/>
        <v>0.83333333333333337</v>
      </c>
      <c r="AX414" s="6">
        <f t="shared" si="27"/>
        <v>6.3608247422680408</v>
      </c>
      <c r="AY414" s="6" t="str">
        <f t="shared" si="28"/>
        <v/>
      </c>
      <c r="BA414" s="6">
        <f>VLOOKUP(A414, ALL_AP_DATA!$A$2:$F$3600, 6, FALSE)</f>
        <v>177</v>
      </c>
      <c r="BB414" s="6">
        <f>VLOOKUP(A414, projmetadata!$A$2:$D$2036, 4, FALSE)</f>
        <v>41215</v>
      </c>
      <c r="BC414" s="6" t="e">
        <f t="array" aca="1" ref="BC414" ca="1">_xludf.IFS(I414&lt;&gt;0, F414/I414, P414&lt;&gt;0, M414/P414, W414&lt;&gt;0, T414/W414, AD414&lt;&gt;0, AA414/AD414, AK414&lt;&gt;0, AH414/AK414, AR414&lt;&gt;0, AO414/AR414, TRUE, 0)</f>
        <v>#NAME?</v>
      </c>
      <c r="BE414" s="6" t="e">
        <f t="shared" ca="1" si="20"/>
        <v>#NAME?</v>
      </c>
      <c r="BF414" s="6" t="e">
        <f t="shared" ca="1" si="21"/>
        <v>#NAME?</v>
      </c>
      <c r="BG414" s="6"/>
      <c r="BH414" s="6">
        <f>VLOOKUP(A414, ALL_AP_DATA!$A$2:$D$3600, 3, FALSE)</f>
        <v>116</v>
      </c>
      <c r="BI414" s="6">
        <f>VLOOKUP(A414, ALL_AP_DATA!$A$2:$E$3600, 5, FALSE)</f>
        <v>743</v>
      </c>
      <c r="BJ414" s="6">
        <f t="shared" si="29"/>
        <v>4.1977401129943503</v>
      </c>
      <c r="BK414" s="6">
        <f t="shared" si="22"/>
        <v>0.65536723163841804</v>
      </c>
    </row>
    <row r="415" spans="1:63" ht="15.75" customHeight="1" x14ac:dyDescent="0.2">
      <c r="A415" s="6" t="s">
        <v>475</v>
      </c>
      <c r="B415" s="6" t="s">
        <v>64</v>
      </c>
      <c r="C415" s="6">
        <v>19</v>
      </c>
      <c r="D415" s="6">
        <v>143</v>
      </c>
      <c r="E415" s="6">
        <v>305</v>
      </c>
      <c r="F415" s="6">
        <v>11276</v>
      </c>
      <c r="G415" s="6">
        <v>0.10970000000000001</v>
      </c>
      <c r="H415" s="6">
        <v>0.44529999999999997</v>
      </c>
      <c r="I415" s="6">
        <v>8.2000000000000003E-2</v>
      </c>
      <c r="J415" s="6">
        <v>3</v>
      </c>
      <c r="K415" s="6">
        <v>33</v>
      </c>
      <c r="L415" s="6">
        <v>227</v>
      </c>
      <c r="M415" s="6">
        <v>9729</v>
      </c>
      <c r="N415" s="6">
        <v>2.53E-2</v>
      </c>
      <c r="O415" s="6">
        <v>0.33139999999999997</v>
      </c>
      <c r="P415" s="6">
        <v>7.0699999999999999E-2</v>
      </c>
      <c r="Q415" s="6">
        <v>47</v>
      </c>
      <c r="R415" s="6">
        <v>179</v>
      </c>
      <c r="S415" s="6">
        <v>515</v>
      </c>
      <c r="T415" s="6">
        <v>106757</v>
      </c>
      <c r="U415" s="6">
        <v>0.13739999999999999</v>
      </c>
      <c r="V415" s="6">
        <v>0.75180000000000002</v>
      </c>
      <c r="W415" s="6">
        <v>0.77600000000000002</v>
      </c>
      <c r="X415" s="6">
        <v>19</v>
      </c>
      <c r="Y415" s="6">
        <v>362</v>
      </c>
      <c r="Z415" s="6">
        <v>369</v>
      </c>
      <c r="AA415" s="6">
        <v>13707</v>
      </c>
      <c r="AB415" s="6">
        <v>0.27779999999999999</v>
      </c>
      <c r="AC415" s="6">
        <v>0.53869999999999996</v>
      </c>
      <c r="AD415" s="6">
        <v>9.9599999999999994E-2</v>
      </c>
      <c r="AE415" s="6">
        <v>83</v>
      </c>
      <c r="AF415" s="6">
        <v>615</v>
      </c>
      <c r="AG415" s="6">
        <v>594</v>
      </c>
      <c r="AH415" s="6">
        <v>101845</v>
      </c>
      <c r="AI415" s="6">
        <v>0.47199999999999998</v>
      </c>
      <c r="AJ415" s="6">
        <v>0.86719999999999997</v>
      </c>
      <c r="AK415" s="6">
        <v>0.74029999999999996</v>
      </c>
      <c r="AL415" s="6">
        <v>3</v>
      </c>
      <c r="AM415" s="6">
        <v>57</v>
      </c>
      <c r="AN415" s="6">
        <v>242</v>
      </c>
      <c r="AO415" s="6">
        <v>16151</v>
      </c>
      <c r="AP415" s="6">
        <v>4.3700000000000003E-2</v>
      </c>
      <c r="AQ415" s="6">
        <v>0.3533</v>
      </c>
      <c r="AR415" s="6">
        <v>0.1174</v>
      </c>
      <c r="AT415" s="6">
        <f t="shared" si="23"/>
        <v>78.853146853146853</v>
      </c>
      <c r="AU415" s="6">
        <f t="shared" si="24"/>
        <v>294.81818181818181</v>
      </c>
      <c r="AV415" s="6">
        <f t="shared" si="25"/>
        <v>596.40782122905023</v>
      </c>
      <c r="AW415" s="7">
        <f t="shared" si="26"/>
        <v>37.864640883977899</v>
      </c>
      <c r="AX415" s="6">
        <f t="shared" si="27"/>
        <v>165.60162601626016</v>
      </c>
      <c r="AY415" s="6">
        <f t="shared" si="28"/>
        <v>283.35087719298247</v>
      </c>
      <c r="BA415" s="6">
        <f>VLOOKUP(A415, ALL_AP_DATA!$A$2:$F$3600, 6, FALSE)</f>
        <v>1303</v>
      </c>
      <c r="BB415" s="6">
        <f>VLOOKUP(A415, projmetadata!$A$2:$D$2036, 4, FALSE)</f>
        <v>442869</v>
      </c>
      <c r="BC415" s="6" t="e">
        <f t="array" aca="1" ref="BC415" ca="1">_xludf.IFS(I415&lt;&gt;0, F415/I415, P415&lt;&gt;0, M415/P415, W415&lt;&gt;0, T415/W415, AD415&lt;&gt;0, AA415/AD415, AK415&lt;&gt;0, AH415/AK415, AR415&lt;&gt;0, AO415/AR415, TRUE, 0)</f>
        <v>#NAME?</v>
      </c>
      <c r="BE415" s="6" t="e">
        <f t="shared" ca="1" si="20"/>
        <v>#NAME?</v>
      </c>
      <c r="BF415" s="6" t="e">
        <f t="shared" ca="1" si="21"/>
        <v>#NAME?</v>
      </c>
      <c r="BG415" s="6"/>
      <c r="BH415" s="6">
        <f>VLOOKUP(A415, ALL_AP_DATA!$A$2:$D$3600, 3, FALSE)</f>
        <v>820</v>
      </c>
      <c r="BI415" s="6">
        <f>VLOOKUP(A415, ALL_AP_DATA!$A$2:$E$3600, 5, FALSE)</f>
        <v>137567</v>
      </c>
      <c r="BJ415" s="6">
        <f t="shared" si="29"/>
        <v>105.57712970069072</v>
      </c>
      <c r="BK415" s="6">
        <f t="shared" si="22"/>
        <v>0.62931696085955491</v>
      </c>
    </row>
    <row r="416" spans="1:63" ht="15.75" customHeight="1" x14ac:dyDescent="0.2">
      <c r="A416" s="6" t="s">
        <v>476</v>
      </c>
      <c r="B416" s="6" t="s">
        <v>64</v>
      </c>
      <c r="C416" s="6">
        <v>43</v>
      </c>
      <c r="D416" s="6">
        <v>208</v>
      </c>
      <c r="E416" s="6">
        <v>133</v>
      </c>
      <c r="F416" s="6">
        <v>6132</v>
      </c>
      <c r="G416" s="6">
        <v>3.49E-2</v>
      </c>
      <c r="H416" s="6">
        <v>0.27650000000000002</v>
      </c>
      <c r="I416" s="6">
        <v>0.14099999999999999</v>
      </c>
      <c r="Q416" s="6">
        <v>35</v>
      </c>
      <c r="R416" s="6">
        <v>145</v>
      </c>
      <c r="S416" s="6">
        <v>349</v>
      </c>
      <c r="T416" s="6">
        <v>22804</v>
      </c>
      <c r="U416" s="6">
        <v>2.4400000000000002E-2</v>
      </c>
      <c r="V416" s="6">
        <v>0.72560000000000002</v>
      </c>
      <c r="W416" s="6">
        <v>0.5242</v>
      </c>
      <c r="X416" s="6">
        <v>308</v>
      </c>
      <c r="Y416" s="6">
        <v>2072</v>
      </c>
      <c r="Z416" s="6">
        <v>390</v>
      </c>
      <c r="AA416" s="6">
        <v>21843</v>
      </c>
      <c r="AB416" s="6">
        <v>0.34810000000000002</v>
      </c>
      <c r="AC416" s="6">
        <v>0.81079999999999997</v>
      </c>
      <c r="AD416" s="6">
        <v>0.50209999999999999</v>
      </c>
      <c r="AE416" s="6">
        <v>517</v>
      </c>
      <c r="AF416" s="6">
        <v>3736</v>
      </c>
      <c r="AG416" s="6">
        <v>448</v>
      </c>
      <c r="AH416" s="6">
        <v>36582</v>
      </c>
      <c r="AI416" s="6">
        <v>0.62770000000000004</v>
      </c>
      <c r="AJ416" s="6">
        <v>0.93140000000000001</v>
      </c>
      <c r="AK416" s="6">
        <v>0.84089999999999998</v>
      </c>
      <c r="AL416" s="6">
        <v>3</v>
      </c>
      <c r="AM416" s="6">
        <v>55</v>
      </c>
      <c r="AN416" s="6">
        <v>191</v>
      </c>
      <c r="AO416" s="6">
        <v>7376</v>
      </c>
      <c r="AP416" s="6">
        <v>9.1999999999999998E-3</v>
      </c>
      <c r="AQ416" s="6">
        <v>0.39710000000000001</v>
      </c>
      <c r="AR416" s="6">
        <v>0.1696</v>
      </c>
      <c r="AT416" s="6">
        <f t="shared" si="23"/>
        <v>29.48076923076923</v>
      </c>
      <c r="AU416" s="6" t="str">
        <f t="shared" si="24"/>
        <v/>
      </c>
      <c r="AV416" s="6">
        <f t="shared" si="25"/>
        <v>157.26896551724138</v>
      </c>
      <c r="AW416" s="7">
        <f t="shared" si="26"/>
        <v>10.541988416988417</v>
      </c>
      <c r="AX416" s="6">
        <f t="shared" si="27"/>
        <v>9.7917558886509628</v>
      </c>
      <c r="AY416" s="6">
        <f t="shared" si="28"/>
        <v>134.1090909090909</v>
      </c>
      <c r="BA416" s="6">
        <f>VLOOKUP(A416, ALL_AP_DATA!$A$2:$F$3600, 6, FALSE)</f>
        <v>5952</v>
      </c>
      <c r="BB416" s="6">
        <f>VLOOKUP(A416, projmetadata!$A$2:$D$2036, 4, FALSE)</f>
        <v>706344</v>
      </c>
      <c r="BC416" s="6" t="e">
        <f t="array" aca="1" ref="BC416" ca="1">_xludf.IFS(I416&lt;&gt;0, F416/I416, P416&lt;&gt;0, M416/P416, W416&lt;&gt;0, T416/W416, AD416&lt;&gt;0, AA416/AD416, AK416&lt;&gt;0, AH416/AK416, AR416&lt;&gt;0, AO416/AR416, TRUE, 0)</f>
        <v>#NAME?</v>
      </c>
      <c r="BE416" s="6" t="e">
        <f t="shared" ca="1" si="20"/>
        <v>#NAME?</v>
      </c>
      <c r="BF416" s="6" t="e">
        <f t="shared" ca="1" si="21"/>
        <v>#NAME?</v>
      </c>
      <c r="BG416" s="6"/>
      <c r="BH416" s="6">
        <f>VLOOKUP(A416, ALL_AP_DATA!$A$2:$D$3600, 3, FALSE)</f>
        <v>4307</v>
      </c>
      <c r="BI416" s="6">
        <f>VLOOKUP(A416, ALL_AP_DATA!$A$2:$E$3600, 5, FALSE)</f>
        <v>43503</v>
      </c>
      <c r="BJ416" s="6">
        <f t="shared" si="29"/>
        <v>7.308971774193548</v>
      </c>
      <c r="BK416" s="6">
        <f t="shared" si="22"/>
        <v>0.723622311827957</v>
      </c>
    </row>
    <row r="417" spans="1:63" ht="15.75" customHeight="1" x14ac:dyDescent="0.2">
      <c r="A417" s="6" t="s">
        <v>477</v>
      </c>
      <c r="B417" s="6" t="s">
        <v>64</v>
      </c>
      <c r="C417" s="6">
        <v>4</v>
      </c>
      <c r="D417" s="6">
        <v>20</v>
      </c>
      <c r="E417" s="6">
        <v>11</v>
      </c>
      <c r="F417" s="6">
        <v>174</v>
      </c>
      <c r="G417" s="6">
        <v>8.3699999999999997E-2</v>
      </c>
      <c r="H417" s="6">
        <v>0.33329999999999999</v>
      </c>
      <c r="I417" s="6">
        <v>9.5000000000000001E-2</v>
      </c>
      <c r="Q417" s="6">
        <v>1</v>
      </c>
      <c r="R417" s="6">
        <v>3</v>
      </c>
      <c r="S417" s="6">
        <v>5</v>
      </c>
      <c r="T417" s="6">
        <v>140</v>
      </c>
      <c r="U417" s="6">
        <v>1.26E-2</v>
      </c>
      <c r="V417" s="6">
        <v>0.1515</v>
      </c>
      <c r="W417" s="6">
        <v>7.6499999999999999E-2</v>
      </c>
      <c r="X417" s="6">
        <v>13</v>
      </c>
      <c r="Y417" s="6">
        <v>62</v>
      </c>
      <c r="Z417" s="6">
        <v>12</v>
      </c>
      <c r="AA417" s="6">
        <v>673</v>
      </c>
      <c r="AB417" s="6">
        <v>0.25940000000000002</v>
      </c>
      <c r="AC417" s="6">
        <v>0.36359999999999998</v>
      </c>
      <c r="AD417" s="6">
        <v>0.36759999999999998</v>
      </c>
      <c r="AE417" s="6">
        <v>9</v>
      </c>
      <c r="AF417" s="6">
        <v>49</v>
      </c>
      <c r="AG417" s="6">
        <v>10</v>
      </c>
      <c r="AH417" s="6">
        <v>1033</v>
      </c>
      <c r="AI417" s="6">
        <v>0.20499999999999999</v>
      </c>
      <c r="AJ417" s="6">
        <v>0.30299999999999999</v>
      </c>
      <c r="AK417" s="6">
        <v>0.56420000000000003</v>
      </c>
      <c r="AT417" s="6">
        <f t="shared" si="23"/>
        <v>8.6999999999999993</v>
      </c>
      <c r="AU417" s="6" t="str">
        <f t="shared" si="24"/>
        <v/>
      </c>
      <c r="AV417" s="6">
        <f t="shared" si="25"/>
        <v>46.666666666666664</v>
      </c>
      <c r="AW417" s="7">
        <f t="shared" si="26"/>
        <v>10.85483870967742</v>
      </c>
      <c r="AX417" s="6">
        <f t="shared" si="27"/>
        <v>21.081632653061224</v>
      </c>
      <c r="AY417" s="6" t="str">
        <f t="shared" si="28"/>
        <v/>
      </c>
      <c r="BA417" s="6">
        <f>VLOOKUP(A417, ALL_AP_DATA!$A$2:$F$3600, 6, FALSE)</f>
        <v>239</v>
      </c>
      <c r="BB417" s="6">
        <f>VLOOKUP(A417, projmetadata!$A$2:$D$2036, 4, FALSE)</f>
        <v>19024</v>
      </c>
      <c r="BC417" s="6" t="e">
        <f t="array" aca="1" ref="BC417" ca="1">_xludf.IFS(I417&lt;&gt;0, F417/I417, P417&lt;&gt;0, M417/P417, W417&lt;&gt;0, T417/W417, AD417&lt;&gt;0, AA417/AD417, AK417&lt;&gt;0, AH417/AK417, AR417&lt;&gt;0, AO417/AR417, TRUE, 0)</f>
        <v>#NAME?</v>
      </c>
      <c r="BE417" s="6" t="e">
        <f t="shared" ca="1" si="20"/>
        <v>#NAME?</v>
      </c>
      <c r="BF417" s="6" t="e">
        <f t="shared" ca="1" si="21"/>
        <v>#NAME?</v>
      </c>
      <c r="BG417" s="6"/>
      <c r="BH417" s="6">
        <f>VLOOKUP(A417, ALL_AP_DATA!$A$2:$D$3600, 3, FALSE)</f>
        <v>91</v>
      </c>
      <c r="BI417" s="6">
        <f>VLOOKUP(A417, ALL_AP_DATA!$A$2:$E$3600, 5, FALSE)</f>
        <v>1831</v>
      </c>
      <c r="BJ417" s="6">
        <f t="shared" si="29"/>
        <v>7.6610878661087867</v>
      </c>
      <c r="BK417" s="6">
        <f t="shared" si="22"/>
        <v>0.3807531380753138</v>
      </c>
    </row>
    <row r="418" spans="1:63" ht="15.75" customHeight="1" x14ac:dyDescent="0.2">
      <c r="A418" s="6" t="s">
        <v>478</v>
      </c>
      <c r="B418" s="6" t="s">
        <v>61</v>
      </c>
      <c r="C418" s="6">
        <v>5</v>
      </c>
      <c r="D418" s="6">
        <v>11</v>
      </c>
      <c r="E418" s="6">
        <v>66</v>
      </c>
      <c r="F418" s="6">
        <v>3040</v>
      </c>
      <c r="G418" s="6">
        <v>7.1999999999999998E-3</v>
      </c>
      <c r="H418" s="6">
        <v>0.10489999999999999</v>
      </c>
      <c r="I418" s="6">
        <v>2.2200000000000001E-2</v>
      </c>
      <c r="J418" s="6">
        <v>7</v>
      </c>
      <c r="K418" s="6">
        <v>53</v>
      </c>
      <c r="L418" s="6">
        <v>370</v>
      </c>
      <c r="M418" s="6">
        <v>79987</v>
      </c>
      <c r="N418" s="6">
        <v>3.4700000000000002E-2</v>
      </c>
      <c r="O418" s="6">
        <v>0.58819999999999995</v>
      </c>
      <c r="P418" s="6">
        <v>0.58420000000000005</v>
      </c>
      <c r="Q418" s="6">
        <v>59</v>
      </c>
      <c r="R418" s="6">
        <v>266</v>
      </c>
      <c r="S418" s="6">
        <v>550</v>
      </c>
      <c r="T418" s="6">
        <v>121752</v>
      </c>
      <c r="U418" s="6">
        <v>0.17430000000000001</v>
      </c>
      <c r="V418" s="6">
        <v>0.87439999999999996</v>
      </c>
      <c r="W418" s="6">
        <v>0.88919999999999999</v>
      </c>
      <c r="X418" s="6">
        <v>75</v>
      </c>
      <c r="Y418" s="6">
        <v>640</v>
      </c>
      <c r="Z418" s="6">
        <v>563</v>
      </c>
      <c r="AA418" s="6">
        <v>124408</v>
      </c>
      <c r="AB418" s="6">
        <v>0.4194</v>
      </c>
      <c r="AC418" s="6">
        <v>0.89510000000000001</v>
      </c>
      <c r="AD418" s="6">
        <v>0.90859999999999996</v>
      </c>
      <c r="AE418" s="6">
        <v>70</v>
      </c>
      <c r="AF418" s="6">
        <v>348</v>
      </c>
      <c r="AG418" s="6">
        <v>384</v>
      </c>
      <c r="AH418" s="6">
        <v>36559</v>
      </c>
      <c r="AI418" s="6">
        <v>0.22800000000000001</v>
      </c>
      <c r="AJ418" s="6">
        <v>0.61050000000000004</v>
      </c>
      <c r="AK418" s="6">
        <v>0.26700000000000002</v>
      </c>
      <c r="AL418" s="6">
        <v>6</v>
      </c>
      <c r="AM418" s="6">
        <v>113</v>
      </c>
      <c r="AN418" s="6">
        <v>407</v>
      </c>
      <c r="AO418" s="6">
        <v>107614</v>
      </c>
      <c r="AP418" s="6">
        <v>7.3999999999999996E-2</v>
      </c>
      <c r="AQ418" s="6">
        <v>0.64710000000000001</v>
      </c>
      <c r="AR418" s="6">
        <v>0.78600000000000003</v>
      </c>
      <c r="AT418" s="6">
        <f t="shared" si="23"/>
        <v>276.36363636363637</v>
      </c>
      <c r="AU418" s="6">
        <f t="shared" si="24"/>
        <v>1509.1886792452831</v>
      </c>
      <c r="AV418" s="6">
        <f t="shared" si="25"/>
        <v>457.71428571428572</v>
      </c>
      <c r="AW418" s="7">
        <f t="shared" si="26"/>
        <v>194.38749999999999</v>
      </c>
      <c r="AX418" s="6">
        <f t="shared" si="27"/>
        <v>105.05459770114942</v>
      </c>
      <c r="AY418" s="6">
        <f t="shared" si="28"/>
        <v>952.33628318584067</v>
      </c>
      <c r="BA418" s="6">
        <f>VLOOKUP(A418, ALL_AP_DATA!$A$2:$F$3600, 6, FALSE)</f>
        <v>1526</v>
      </c>
      <c r="BB418" s="6">
        <f>VLOOKUP(A418, projmetadata!$A$2:$D$2036, 4, FALSE)</f>
        <v>272184</v>
      </c>
      <c r="BC418" s="6" t="e">
        <f t="array" aca="1" ref="BC418" ca="1">_xludf.IFS(I418&lt;&gt;0, F418/I418, P418&lt;&gt;0, M418/P418, W418&lt;&gt;0, T418/W418, AD418&lt;&gt;0, AA418/AD418, AK418&lt;&gt;0, AH418/AK418, AR418&lt;&gt;0, AO418/AR418, TRUE, 0)</f>
        <v>#NAME?</v>
      </c>
      <c r="BE418" s="6" t="e">
        <f t="shared" ca="1" si="20"/>
        <v>#NAME?</v>
      </c>
      <c r="BF418" s="6" t="e">
        <f t="shared" ca="1" si="21"/>
        <v>#NAME?</v>
      </c>
      <c r="BG418" s="6"/>
      <c r="BH418" s="6">
        <f>VLOOKUP(A418, ALL_AP_DATA!$A$2:$D$3600, 3, FALSE)</f>
        <v>882</v>
      </c>
      <c r="BI418" s="6">
        <f>VLOOKUP(A418, ALL_AP_DATA!$A$2:$E$3600, 5, FALSE)</f>
        <v>136917</v>
      </c>
      <c r="BJ418" s="6">
        <f t="shared" si="29"/>
        <v>89.72280471821756</v>
      </c>
      <c r="BK418" s="6">
        <f t="shared" si="22"/>
        <v>0.57798165137614677</v>
      </c>
    </row>
    <row r="419" spans="1:63" ht="15.75" customHeight="1" x14ac:dyDescent="0.2">
      <c r="A419" s="6" t="s">
        <v>479</v>
      </c>
      <c r="B419" s="6" t="s">
        <v>61</v>
      </c>
      <c r="C419" s="6">
        <v>1</v>
      </c>
      <c r="D419" s="6">
        <v>2</v>
      </c>
      <c r="E419" s="6">
        <v>0</v>
      </c>
      <c r="F419" s="6">
        <v>0</v>
      </c>
      <c r="G419" s="6">
        <v>7.9000000000000008E-3</v>
      </c>
      <c r="H419" s="6">
        <v>0</v>
      </c>
      <c r="I419" s="6">
        <v>0</v>
      </c>
      <c r="J419" s="6">
        <v>2</v>
      </c>
      <c r="K419" s="6">
        <v>21</v>
      </c>
      <c r="L419" s="6">
        <v>300</v>
      </c>
      <c r="M419" s="6">
        <v>22714</v>
      </c>
      <c r="N419" s="6">
        <v>8.2699999999999996E-2</v>
      </c>
      <c r="O419" s="6">
        <v>0.5736</v>
      </c>
      <c r="P419" s="6">
        <v>3.0800000000000001E-2</v>
      </c>
      <c r="Q419" s="6">
        <v>14</v>
      </c>
      <c r="R419" s="6">
        <v>56</v>
      </c>
      <c r="S419" s="6">
        <v>441</v>
      </c>
      <c r="T419" s="6">
        <v>699929</v>
      </c>
      <c r="U419" s="6">
        <v>0.2205</v>
      </c>
      <c r="V419" s="6">
        <v>0.84319999999999995</v>
      </c>
      <c r="W419" s="6">
        <v>0.9486</v>
      </c>
      <c r="X419" s="6">
        <v>8</v>
      </c>
      <c r="Y419" s="6">
        <v>75</v>
      </c>
      <c r="Z419" s="6">
        <v>418</v>
      </c>
      <c r="AA419" s="6">
        <v>703190</v>
      </c>
      <c r="AB419" s="6">
        <v>0.29530000000000001</v>
      </c>
      <c r="AC419" s="6">
        <v>0.79920000000000002</v>
      </c>
      <c r="AD419" s="6">
        <v>0.95299999999999996</v>
      </c>
      <c r="AE419" s="6">
        <v>6</v>
      </c>
      <c r="AF419" s="6">
        <v>43</v>
      </c>
      <c r="AG419" s="6">
        <v>397</v>
      </c>
      <c r="AH419" s="6">
        <v>688272</v>
      </c>
      <c r="AI419" s="6">
        <v>0.16930000000000001</v>
      </c>
      <c r="AJ419" s="6">
        <v>0.7591</v>
      </c>
      <c r="AK419" s="6">
        <v>0.93279999999999996</v>
      </c>
      <c r="AL419" s="6">
        <v>1</v>
      </c>
      <c r="AM419" s="6">
        <v>20</v>
      </c>
      <c r="AN419" s="6">
        <v>289</v>
      </c>
      <c r="AO419" s="6">
        <v>22070</v>
      </c>
      <c r="AP419" s="6">
        <v>7.8700000000000006E-2</v>
      </c>
      <c r="AQ419" s="6">
        <v>0.55259999999999998</v>
      </c>
      <c r="AR419" s="6">
        <v>2.9899999999999999E-2</v>
      </c>
      <c r="AT419" s="6">
        <f t="shared" si="23"/>
        <v>0</v>
      </c>
      <c r="AU419" s="6">
        <f t="shared" si="24"/>
        <v>1081.6190476190477</v>
      </c>
      <c r="AV419" s="6">
        <f t="shared" si="25"/>
        <v>12498.732142857143</v>
      </c>
      <c r="AW419" s="7">
        <f t="shared" si="26"/>
        <v>9375.8666666666668</v>
      </c>
      <c r="AX419" s="6">
        <f t="shared" si="27"/>
        <v>16006.325581395349</v>
      </c>
      <c r="AY419" s="6">
        <f t="shared" si="28"/>
        <v>1103.5</v>
      </c>
      <c r="BA419" s="6">
        <f>VLOOKUP(A419, ALL_AP_DATA!$A$2:$F$3600, 6, FALSE)</f>
        <v>254</v>
      </c>
      <c r="BB419" s="6">
        <f>VLOOKUP(A419, projmetadata!$A$2:$D$2036, 4, FALSE)</f>
        <v>183999</v>
      </c>
      <c r="BC419" s="6" t="e">
        <f t="array" aca="1" ref="BC419" ca="1">_xludf.IFS(I419&lt;&gt;0, F419/I419, P419&lt;&gt;0, M419/P419, W419&lt;&gt;0, T419/W419, AD419&lt;&gt;0, AA419/AD419, AK419&lt;&gt;0, AH419/AK419, AR419&lt;&gt;0, AO419/AR419, TRUE, 0)</f>
        <v>#NAME?</v>
      </c>
      <c r="BE419" s="6" t="e">
        <f t="shared" ca="1" si="20"/>
        <v>#NAME?</v>
      </c>
      <c r="BF419" s="6" t="e">
        <f t="shared" ca="1" si="21"/>
        <v>#NAME?</v>
      </c>
      <c r="BG419" s="6"/>
      <c r="BH419" s="6">
        <f>VLOOKUP(A419, ALL_AP_DATA!$A$2:$D$3600, 3, FALSE)</f>
        <v>111</v>
      </c>
      <c r="BI419" s="6">
        <f>VLOOKUP(A419, ALL_AP_DATA!$A$2:$E$3600, 5, FALSE)</f>
        <v>737842</v>
      </c>
      <c r="BJ419" s="6">
        <f t="shared" si="29"/>
        <v>2904.8897637795276</v>
      </c>
      <c r="BK419" s="6">
        <f t="shared" si="22"/>
        <v>0.43700787401574803</v>
      </c>
    </row>
    <row r="420" spans="1:63" ht="15.75" customHeight="1" x14ac:dyDescent="0.2">
      <c r="A420" s="6" t="s">
        <v>480</v>
      </c>
      <c r="B420" s="6" t="s">
        <v>61</v>
      </c>
      <c r="C420" s="6">
        <v>2</v>
      </c>
      <c r="D420" s="6">
        <v>9</v>
      </c>
      <c r="E420" s="6">
        <v>4</v>
      </c>
      <c r="F420" s="6">
        <v>14</v>
      </c>
      <c r="G420" s="6">
        <v>4.8999999999999998E-3</v>
      </c>
      <c r="H420" s="6">
        <v>8.6999999999999994E-3</v>
      </c>
      <c r="I420" s="6">
        <v>2.0000000000000001E-4</v>
      </c>
      <c r="J420" s="6">
        <v>5</v>
      </c>
      <c r="K420" s="6">
        <v>45</v>
      </c>
      <c r="L420" s="6">
        <v>164</v>
      </c>
      <c r="M420" s="6">
        <v>9220</v>
      </c>
      <c r="N420" s="6">
        <v>2.4299999999999999E-2</v>
      </c>
      <c r="O420" s="6">
        <v>0.35730000000000001</v>
      </c>
      <c r="P420" s="6">
        <v>0.115</v>
      </c>
      <c r="Q420" s="6">
        <v>45</v>
      </c>
      <c r="R420" s="6">
        <v>216</v>
      </c>
      <c r="S420" s="6">
        <v>335</v>
      </c>
      <c r="T420" s="6">
        <v>44040</v>
      </c>
      <c r="U420" s="6">
        <v>0.1166</v>
      </c>
      <c r="V420" s="6">
        <v>0.7298</v>
      </c>
      <c r="W420" s="6">
        <v>0.54920000000000002</v>
      </c>
      <c r="X420" s="6">
        <v>213</v>
      </c>
      <c r="Y420" s="6">
        <v>919</v>
      </c>
      <c r="Z420" s="6">
        <v>423</v>
      </c>
      <c r="AA420" s="6">
        <v>72546</v>
      </c>
      <c r="AB420" s="6">
        <v>0.49619999999999997</v>
      </c>
      <c r="AC420" s="6">
        <v>0.92159999999999997</v>
      </c>
      <c r="AD420" s="6">
        <v>0.90480000000000005</v>
      </c>
      <c r="AE420" s="6">
        <v>115</v>
      </c>
      <c r="AF420" s="6">
        <v>733</v>
      </c>
      <c r="AG420" s="6">
        <v>372</v>
      </c>
      <c r="AH420" s="6">
        <v>51146</v>
      </c>
      <c r="AI420" s="6">
        <v>0.39579999999999999</v>
      </c>
      <c r="AJ420" s="6">
        <v>0.8105</v>
      </c>
      <c r="AK420" s="6">
        <v>0.63790000000000002</v>
      </c>
      <c r="AL420" s="6">
        <v>3</v>
      </c>
      <c r="AM420" s="6">
        <v>62</v>
      </c>
      <c r="AN420" s="6">
        <v>192</v>
      </c>
      <c r="AO420" s="6">
        <v>13036</v>
      </c>
      <c r="AP420" s="6">
        <v>3.3500000000000002E-2</v>
      </c>
      <c r="AQ420" s="6">
        <v>0.41830000000000001</v>
      </c>
      <c r="AR420" s="6">
        <v>0.16259999999999999</v>
      </c>
      <c r="AT420" s="6">
        <f t="shared" si="23"/>
        <v>1.5555555555555556</v>
      </c>
      <c r="AU420" s="6">
        <f t="shared" si="24"/>
        <v>204.88888888888889</v>
      </c>
      <c r="AV420" s="6">
        <f t="shared" si="25"/>
        <v>203.88888888888889</v>
      </c>
      <c r="AW420" s="7">
        <f t="shared" si="26"/>
        <v>78.940152339499463</v>
      </c>
      <c r="AX420" s="6">
        <f t="shared" si="27"/>
        <v>69.7762619372442</v>
      </c>
      <c r="AY420" s="6">
        <f t="shared" si="28"/>
        <v>210.25806451612902</v>
      </c>
      <c r="BA420" s="6">
        <f>VLOOKUP(A420, ALL_AP_DATA!$A$2:$F$3600, 6, FALSE)</f>
        <v>1852</v>
      </c>
      <c r="BB420" s="6">
        <f>VLOOKUP(A420, projmetadata!$A$2:$D$2036, 4, FALSE)</f>
        <v>520358</v>
      </c>
      <c r="BC420" s="6" t="e">
        <f t="array" aca="1" ref="BC420" ca="1">_xludf.IFS(I420&lt;&gt;0, F420/I420, P420&lt;&gt;0, M420/P420, W420&lt;&gt;0, T420/W420, AD420&lt;&gt;0, AA420/AD420, AK420&lt;&gt;0, AH420/AK420, AR420&lt;&gt;0, AO420/AR420, TRUE, 0)</f>
        <v>#NAME?</v>
      </c>
      <c r="BE420" s="6" t="e">
        <f t="shared" ca="1" si="20"/>
        <v>#NAME?</v>
      </c>
      <c r="BF420" s="6" t="e">
        <f t="shared" ca="1" si="21"/>
        <v>#NAME?</v>
      </c>
      <c r="BG420" s="6"/>
      <c r="BH420" s="6">
        <f>VLOOKUP(A420, ALL_AP_DATA!$A$2:$D$3600, 3, FALSE)</f>
        <v>1206</v>
      </c>
      <c r="BI420" s="6">
        <f>VLOOKUP(A420, ALL_AP_DATA!$A$2:$E$3600, 5, FALSE)</f>
        <v>80183</v>
      </c>
      <c r="BJ420" s="6">
        <f t="shared" si="29"/>
        <v>43.295356371490278</v>
      </c>
      <c r="BK420" s="6">
        <f t="shared" si="22"/>
        <v>0.65118790496760259</v>
      </c>
    </row>
    <row r="421" spans="1:63" ht="15.75" customHeight="1" x14ac:dyDescent="0.2">
      <c r="A421" s="6" t="s">
        <v>481</v>
      </c>
      <c r="B421" s="6" t="s">
        <v>61</v>
      </c>
      <c r="J421" s="6">
        <v>3</v>
      </c>
      <c r="K421" s="6">
        <v>31</v>
      </c>
      <c r="L421" s="6">
        <v>171</v>
      </c>
      <c r="M421" s="6">
        <v>20331</v>
      </c>
      <c r="N421" s="6">
        <v>0.19750000000000001</v>
      </c>
      <c r="O421" s="6">
        <v>0.4536</v>
      </c>
      <c r="P421" s="6">
        <v>0.33</v>
      </c>
      <c r="Q421" s="6">
        <v>19</v>
      </c>
      <c r="R421" s="6">
        <v>83</v>
      </c>
      <c r="S421" s="6">
        <v>307</v>
      </c>
      <c r="T421" s="6">
        <v>44088</v>
      </c>
      <c r="U421" s="6">
        <v>0.52869999999999995</v>
      </c>
      <c r="V421" s="6">
        <v>0.81430000000000002</v>
      </c>
      <c r="W421" s="6">
        <v>0.71560000000000001</v>
      </c>
      <c r="X421" s="6">
        <v>7</v>
      </c>
      <c r="Y421" s="6">
        <v>44</v>
      </c>
      <c r="Z421" s="6">
        <v>226</v>
      </c>
      <c r="AA421" s="6">
        <v>21661</v>
      </c>
      <c r="AB421" s="6">
        <v>0.28029999999999999</v>
      </c>
      <c r="AC421" s="6">
        <v>0.59950000000000003</v>
      </c>
      <c r="AD421" s="6">
        <v>0.35160000000000002</v>
      </c>
      <c r="AE421" s="6">
        <v>4</v>
      </c>
      <c r="AF421" s="6">
        <v>32</v>
      </c>
      <c r="AG421" s="6">
        <v>217</v>
      </c>
      <c r="AH421" s="6">
        <v>22028</v>
      </c>
      <c r="AI421" s="6">
        <v>0.20380000000000001</v>
      </c>
      <c r="AJ421" s="6">
        <v>0.5756</v>
      </c>
      <c r="AK421" s="6">
        <v>0.35749999999999998</v>
      </c>
      <c r="AL421" s="6">
        <v>1</v>
      </c>
      <c r="AM421" s="6">
        <v>30</v>
      </c>
      <c r="AN421" s="6">
        <v>163</v>
      </c>
      <c r="AO421" s="6">
        <v>21445</v>
      </c>
      <c r="AP421" s="6">
        <v>0.19109999999999999</v>
      </c>
      <c r="AQ421" s="6">
        <v>0.43240000000000001</v>
      </c>
      <c r="AR421" s="6">
        <v>0.34810000000000002</v>
      </c>
      <c r="AT421" s="6" t="str">
        <f t="shared" si="23"/>
        <v/>
      </c>
      <c r="AU421" s="6">
        <f t="shared" si="24"/>
        <v>655.83870967741939</v>
      </c>
      <c r="AV421" s="6">
        <f t="shared" si="25"/>
        <v>531.18072289156623</v>
      </c>
      <c r="AW421" s="7">
        <f t="shared" si="26"/>
        <v>492.29545454545456</v>
      </c>
      <c r="AX421" s="6">
        <f t="shared" si="27"/>
        <v>688.375</v>
      </c>
      <c r="AY421" s="6">
        <f t="shared" si="28"/>
        <v>714.83333333333337</v>
      </c>
      <c r="BA421" s="6">
        <f>VLOOKUP(A421, ALL_AP_DATA!$A$2:$F$3600, 6, FALSE)</f>
        <v>157</v>
      </c>
      <c r="BB421" s="6">
        <f>VLOOKUP(A421, projmetadata!$A$2:$D$2036, 4, FALSE)</f>
        <v>30983</v>
      </c>
      <c r="BC421" s="6" t="e">
        <f t="array" aca="1" ref="BC421" ca="1">_xludf.IFS(I421&lt;&gt;0, F421/I421, P421&lt;&gt;0, M421/P421, W421&lt;&gt;0, T421/W421, AD421&lt;&gt;0, AA421/AD421, AK421&lt;&gt;0, AH421/AK421, AR421&lt;&gt;0, AO421/AR421, TRUE, 0)</f>
        <v>#NAME?</v>
      </c>
      <c r="BE421" s="6" t="e">
        <f t="shared" ca="1" si="20"/>
        <v>#NAME?</v>
      </c>
      <c r="BF421" s="6" t="e">
        <f t="shared" ca="1" si="21"/>
        <v>#NAME?</v>
      </c>
      <c r="BG421" s="6"/>
      <c r="BH421" s="6">
        <f>VLOOKUP(A421, ALL_AP_DATA!$A$2:$D$3600, 3, FALSE)</f>
        <v>104</v>
      </c>
      <c r="BI421" s="6">
        <f>VLOOKUP(A421, ALL_AP_DATA!$A$2:$E$3600, 5, FALSE)</f>
        <v>61613</v>
      </c>
      <c r="BJ421" s="6">
        <f t="shared" si="29"/>
        <v>392.43949044585986</v>
      </c>
      <c r="BK421" s="6">
        <f t="shared" si="22"/>
        <v>0.66242038216560506</v>
      </c>
    </row>
    <row r="422" spans="1:63" ht="15.75" customHeight="1" x14ac:dyDescent="0.2">
      <c r="A422" s="6" t="s">
        <v>482</v>
      </c>
      <c r="B422" s="6" t="s">
        <v>61</v>
      </c>
      <c r="X422" s="6">
        <v>2</v>
      </c>
      <c r="Y422" s="6">
        <v>12</v>
      </c>
      <c r="Z422" s="6">
        <v>0</v>
      </c>
      <c r="AA422" s="6">
        <v>0</v>
      </c>
      <c r="AB422" s="6">
        <v>0.1053</v>
      </c>
      <c r="AC422" s="6">
        <v>0</v>
      </c>
      <c r="AD422" s="6">
        <v>0</v>
      </c>
      <c r="AT422" s="6" t="str">
        <f t="shared" si="23"/>
        <v/>
      </c>
      <c r="AU422" s="6" t="str">
        <f t="shared" si="24"/>
        <v/>
      </c>
      <c r="AV422" s="6" t="str">
        <f t="shared" si="25"/>
        <v/>
      </c>
      <c r="AW422" s="7">
        <f t="shared" si="26"/>
        <v>0</v>
      </c>
      <c r="AX422" s="6" t="str">
        <f t="shared" si="27"/>
        <v/>
      </c>
      <c r="AY422" s="6" t="str">
        <f t="shared" si="28"/>
        <v/>
      </c>
      <c r="BA422" s="6">
        <f>VLOOKUP(A422, ALL_AP_DATA!$A$2:$F$3600, 6, FALSE)</f>
        <v>114</v>
      </c>
      <c r="BB422" s="6">
        <f>VLOOKUP(A422, projmetadata!$A$2:$D$2036, 4, FALSE)</f>
        <v>14241</v>
      </c>
      <c r="BC422" s="6" t="e">
        <f t="array" aca="1" ref="BC422" ca="1">_xludf.IFS(I422&lt;&gt;0, F422/I422, P422&lt;&gt;0, M422/P422, W422&lt;&gt;0, T422/W422, AD422&lt;&gt;0, AA422/AD422, AK422&lt;&gt;0, AH422/AK422, AR422&lt;&gt;0, AO422/AR422, TRUE, 0)</f>
        <v>#NAME?</v>
      </c>
      <c r="BE422" s="6" t="e">
        <f t="shared" ca="1" si="20"/>
        <v>#NAME?</v>
      </c>
      <c r="BF422" s="6" t="e">
        <f t="shared" ca="1" si="21"/>
        <v>#NAME?</v>
      </c>
      <c r="BG422" s="6"/>
      <c r="BH422" s="6">
        <f>VLOOKUP(A422, ALL_AP_DATA!$A$2:$D$3600, 3, FALSE)</f>
        <v>12</v>
      </c>
      <c r="BI422" s="6">
        <f>VLOOKUP(A422, ALL_AP_DATA!$A$2:$E$3600, 5, FALSE)</f>
        <v>0</v>
      </c>
      <c r="BJ422" s="6">
        <f t="shared" si="29"/>
        <v>0</v>
      </c>
      <c r="BK422" s="6">
        <f t="shared" si="22"/>
        <v>0.10526315789473684</v>
      </c>
    </row>
    <row r="423" spans="1:63" ht="15.75" customHeight="1" x14ac:dyDescent="0.2">
      <c r="A423" s="6" t="s">
        <v>483</v>
      </c>
      <c r="B423" s="6" t="s">
        <v>61</v>
      </c>
      <c r="AT423" s="6" t="str">
        <f t="shared" si="23"/>
        <v/>
      </c>
      <c r="AU423" s="6" t="str">
        <f t="shared" si="24"/>
        <v/>
      </c>
      <c r="AV423" s="6" t="str">
        <f t="shared" si="25"/>
        <v/>
      </c>
      <c r="AW423" s="7" t="str">
        <f t="shared" si="26"/>
        <v/>
      </c>
      <c r="AX423" s="6" t="str">
        <f t="shared" si="27"/>
        <v/>
      </c>
      <c r="AY423" s="6" t="str">
        <f t="shared" si="28"/>
        <v/>
      </c>
      <c r="BA423" s="6">
        <f>VLOOKUP(A423, ALL_AP_DATA!$A$2:$F$3600, 6, FALSE)</f>
        <v>328</v>
      </c>
      <c r="BB423" s="6">
        <f>VLOOKUP(A423, projmetadata!$A$2:$D$2036, 4, FALSE)</f>
        <v>33042</v>
      </c>
      <c r="BC423" s="6" t="e">
        <f t="array" aca="1" ref="BC423" ca="1">_xludf.IFS(I423&lt;&gt;0, F423/I423, P423&lt;&gt;0, M423/P423, W423&lt;&gt;0, T423/W423, AD423&lt;&gt;0, AA423/AD423, AK423&lt;&gt;0, AH423/AK423, AR423&lt;&gt;0, AO423/AR423, TRUE, 0)</f>
        <v>#NAME?</v>
      </c>
      <c r="BE423" s="6" t="e">
        <f t="shared" ca="1" si="20"/>
        <v>#NAME?</v>
      </c>
      <c r="BF423" s="6" t="e">
        <f t="shared" ca="1" si="21"/>
        <v>#NAME?</v>
      </c>
      <c r="BG423" s="6"/>
      <c r="BH423" s="6">
        <f>VLOOKUP(A423, ALL_AP_DATA!$A$2:$D$3600, 3, FALSE)</f>
        <v>0</v>
      </c>
      <c r="BI423" s="6">
        <f>VLOOKUP(A423, ALL_AP_DATA!$A$2:$E$3600, 5, FALSE)</f>
        <v>1891</v>
      </c>
      <c r="BJ423" s="6">
        <f t="shared" si="29"/>
        <v>5.7652439024390247</v>
      </c>
      <c r="BK423" s="6">
        <f t="shared" si="22"/>
        <v>0</v>
      </c>
    </row>
    <row r="424" spans="1:63" ht="15.75" customHeight="1" x14ac:dyDescent="0.2">
      <c r="A424" s="6" t="s">
        <v>484</v>
      </c>
      <c r="B424" s="6" t="s">
        <v>64</v>
      </c>
      <c r="C424" s="6">
        <v>4</v>
      </c>
      <c r="D424" s="6">
        <v>19</v>
      </c>
      <c r="E424" s="6">
        <v>10</v>
      </c>
      <c r="F424" s="6">
        <v>184</v>
      </c>
      <c r="G424" s="6">
        <v>4.2099999999999999E-2</v>
      </c>
      <c r="H424" s="6">
        <v>0.4</v>
      </c>
      <c r="I424" s="6">
        <v>8.6099999999999996E-2</v>
      </c>
      <c r="Q424" s="6">
        <v>3</v>
      </c>
      <c r="R424" s="6">
        <v>7</v>
      </c>
      <c r="S424" s="6">
        <v>12</v>
      </c>
      <c r="T424" s="6">
        <v>944</v>
      </c>
      <c r="U424" s="6">
        <v>1.55E-2</v>
      </c>
      <c r="V424" s="6">
        <v>0.48</v>
      </c>
      <c r="W424" s="6">
        <v>0.44190000000000002</v>
      </c>
      <c r="X424" s="6">
        <v>3</v>
      </c>
      <c r="Y424" s="6">
        <v>26</v>
      </c>
      <c r="Z424" s="6">
        <v>8</v>
      </c>
      <c r="AA424" s="6">
        <v>104</v>
      </c>
      <c r="AB424" s="6">
        <v>5.7599999999999998E-2</v>
      </c>
      <c r="AC424" s="6">
        <v>0.32</v>
      </c>
      <c r="AD424" s="6">
        <v>4.87E-2</v>
      </c>
      <c r="AE424" s="6">
        <v>45</v>
      </c>
      <c r="AF424" s="6">
        <v>304</v>
      </c>
      <c r="AG424" s="6">
        <v>23</v>
      </c>
      <c r="AH424" s="6">
        <v>2116</v>
      </c>
      <c r="AI424" s="6">
        <v>0.67410000000000003</v>
      </c>
      <c r="AJ424" s="6">
        <v>0.92</v>
      </c>
      <c r="AK424" s="6">
        <v>0.99060000000000004</v>
      </c>
      <c r="AT424" s="6">
        <f t="shared" si="23"/>
        <v>9.6842105263157894</v>
      </c>
      <c r="AU424" s="6" t="str">
        <f t="shared" si="24"/>
        <v/>
      </c>
      <c r="AV424" s="6">
        <f t="shared" si="25"/>
        <v>134.85714285714286</v>
      </c>
      <c r="AW424" s="7">
        <f t="shared" si="26"/>
        <v>4</v>
      </c>
      <c r="AX424" s="6">
        <f t="shared" si="27"/>
        <v>6.9605263157894735</v>
      </c>
      <c r="AY424" s="6" t="str">
        <f t="shared" si="28"/>
        <v/>
      </c>
      <c r="BA424" s="6">
        <f>VLOOKUP(A424, ALL_AP_DATA!$A$2:$F$3600, 6, FALSE)</f>
        <v>451</v>
      </c>
      <c r="BB424" s="6">
        <f>VLOOKUP(A424, projmetadata!$A$2:$D$2036, 4, FALSE)</f>
        <v>57157</v>
      </c>
      <c r="BC424" s="6" t="e">
        <f t="array" aca="1" ref="BC424" ca="1">_xludf.IFS(I424&lt;&gt;0, F424/I424, P424&lt;&gt;0, M424/P424, W424&lt;&gt;0, T424/W424, AD424&lt;&gt;0, AA424/AD424, AK424&lt;&gt;0, AH424/AK424, AR424&lt;&gt;0, AO424/AR424, TRUE, 0)</f>
        <v>#NAME?</v>
      </c>
      <c r="BE424" s="6" t="e">
        <f t="shared" ca="1" si="20"/>
        <v>#NAME?</v>
      </c>
      <c r="BF424" s="6" t="e">
        <f t="shared" ca="1" si="21"/>
        <v>#NAME?</v>
      </c>
      <c r="BG424" s="6"/>
      <c r="BH424" s="6">
        <f>VLOOKUP(A424, ALL_AP_DATA!$A$2:$D$3600, 3, FALSE)</f>
        <v>313</v>
      </c>
      <c r="BI424" s="6">
        <f>VLOOKUP(A424, ALL_AP_DATA!$A$2:$E$3600, 5, FALSE)</f>
        <v>2136</v>
      </c>
      <c r="BJ424" s="6">
        <f t="shared" si="29"/>
        <v>4.7361419068736144</v>
      </c>
      <c r="BK424" s="6">
        <f t="shared" si="22"/>
        <v>0.69401330376940129</v>
      </c>
    </row>
    <row r="425" spans="1:63" ht="15.75" customHeight="1" x14ac:dyDescent="0.2">
      <c r="A425" s="6" t="s">
        <v>485</v>
      </c>
      <c r="B425" s="6" t="s">
        <v>64</v>
      </c>
      <c r="X425" s="6">
        <v>11</v>
      </c>
      <c r="Y425" s="6">
        <v>80</v>
      </c>
      <c r="Z425" s="6">
        <v>7</v>
      </c>
      <c r="AA425" s="6">
        <v>88</v>
      </c>
      <c r="AB425" s="6">
        <v>0.37740000000000001</v>
      </c>
      <c r="AC425" s="6">
        <v>1</v>
      </c>
      <c r="AD425" s="6">
        <v>0.28949999999999998</v>
      </c>
      <c r="AE425" s="6">
        <v>16</v>
      </c>
      <c r="AF425" s="6">
        <v>93</v>
      </c>
      <c r="AG425" s="6">
        <v>6</v>
      </c>
      <c r="AH425" s="6">
        <v>232</v>
      </c>
      <c r="AI425" s="6">
        <v>0.43869999999999998</v>
      </c>
      <c r="AJ425" s="6">
        <v>0.85709999999999997</v>
      </c>
      <c r="AK425" s="6">
        <v>0.76319999999999999</v>
      </c>
      <c r="AT425" s="6" t="str">
        <f t="shared" si="23"/>
        <v/>
      </c>
      <c r="AU425" s="6" t="str">
        <f t="shared" si="24"/>
        <v/>
      </c>
      <c r="AV425" s="6" t="str">
        <f t="shared" si="25"/>
        <v/>
      </c>
      <c r="AW425" s="7">
        <f t="shared" si="26"/>
        <v>1.1000000000000001</v>
      </c>
      <c r="AX425" s="6">
        <f t="shared" si="27"/>
        <v>2.4946236559139785</v>
      </c>
      <c r="AY425" s="6" t="str">
        <f t="shared" si="28"/>
        <v/>
      </c>
      <c r="BA425" s="6">
        <f>VLOOKUP(A425, ALL_AP_DATA!$A$2:$F$3600, 6, FALSE)</f>
        <v>212</v>
      </c>
      <c r="BB425" s="6">
        <f>VLOOKUP(A425, projmetadata!$A$2:$D$2036, 4, FALSE)</f>
        <v>12060</v>
      </c>
      <c r="BC425" s="6" t="e">
        <f t="array" aca="1" ref="BC425" ca="1">_xludf.IFS(I425&lt;&gt;0, F425/I425, P425&lt;&gt;0, M425/P425, W425&lt;&gt;0, T425/W425, AD425&lt;&gt;0, AA425/AD425, AK425&lt;&gt;0, AH425/AK425, AR425&lt;&gt;0, AO425/AR425, TRUE, 0)</f>
        <v>#NAME?</v>
      </c>
      <c r="BE425" s="6" t="e">
        <f t="shared" ca="1" si="20"/>
        <v>#NAME?</v>
      </c>
      <c r="BF425" s="6" t="e">
        <f t="shared" ca="1" si="21"/>
        <v>#NAME?</v>
      </c>
      <c r="BG425" s="6"/>
      <c r="BH425" s="6">
        <f>VLOOKUP(A425, ALL_AP_DATA!$A$2:$D$3600, 3, FALSE)</f>
        <v>149</v>
      </c>
      <c r="BI425" s="6">
        <f>VLOOKUP(A425, ALL_AP_DATA!$A$2:$E$3600, 5, FALSE)</f>
        <v>304</v>
      </c>
      <c r="BJ425" s="6">
        <f t="shared" si="29"/>
        <v>1.4339622641509433</v>
      </c>
      <c r="BK425" s="6">
        <f t="shared" si="22"/>
        <v>0.70283018867924529</v>
      </c>
    </row>
    <row r="426" spans="1:63" ht="15.75" customHeight="1" x14ac:dyDescent="0.2">
      <c r="A426" s="6" t="s">
        <v>486</v>
      </c>
      <c r="B426" s="6" t="s">
        <v>64</v>
      </c>
      <c r="C426" s="6">
        <v>7</v>
      </c>
      <c r="D426" s="6">
        <v>21</v>
      </c>
      <c r="E426" s="6">
        <v>10</v>
      </c>
      <c r="F426" s="6">
        <v>522</v>
      </c>
      <c r="G426" s="6">
        <v>3.8699999999999998E-2</v>
      </c>
      <c r="H426" s="6">
        <v>0.1205</v>
      </c>
      <c r="I426" s="6">
        <v>8.7499999999999994E-2</v>
      </c>
      <c r="Q426" s="6">
        <v>4</v>
      </c>
      <c r="R426" s="6">
        <v>13</v>
      </c>
      <c r="S426" s="6">
        <v>24</v>
      </c>
      <c r="T426" s="6">
        <v>1910</v>
      </c>
      <c r="U426" s="6">
        <v>2.3900000000000001E-2</v>
      </c>
      <c r="V426" s="6">
        <v>0.28920000000000001</v>
      </c>
      <c r="W426" s="6">
        <v>0.32019999999999998</v>
      </c>
      <c r="X426" s="6">
        <v>11</v>
      </c>
      <c r="Y426" s="6">
        <v>104</v>
      </c>
      <c r="Z426" s="6">
        <v>13</v>
      </c>
      <c r="AA426" s="6">
        <v>1097</v>
      </c>
      <c r="AB426" s="6">
        <v>0.1915</v>
      </c>
      <c r="AC426" s="6">
        <v>0.15659999999999999</v>
      </c>
      <c r="AD426" s="6">
        <v>0.18390000000000001</v>
      </c>
      <c r="AE426" s="6">
        <v>53</v>
      </c>
      <c r="AF426" s="6">
        <v>219</v>
      </c>
      <c r="AG426" s="6">
        <v>53</v>
      </c>
      <c r="AH426" s="6">
        <v>3010</v>
      </c>
      <c r="AI426" s="6">
        <v>0.40329999999999999</v>
      </c>
      <c r="AJ426" s="6">
        <v>0.63859999999999995</v>
      </c>
      <c r="AK426" s="6">
        <v>0.50460000000000005</v>
      </c>
      <c r="AT426" s="6">
        <f t="shared" si="23"/>
        <v>24.857142857142858</v>
      </c>
      <c r="AU426" s="6" t="str">
        <f t="shared" si="24"/>
        <v/>
      </c>
      <c r="AV426" s="6">
        <f t="shared" si="25"/>
        <v>146.92307692307693</v>
      </c>
      <c r="AW426" s="7">
        <f t="shared" si="26"/>
        <v>10.548076923076923</v>
      </c>
      <c r="AX426" s="6">
        <f t="shared" si="27"/>
        <v>13.744292237442922</v>
      </c>
      <c r="AY426" s="6" t="str">
        <f t="shared" si="28"/>
        <v/>
      </c>
      <c r="BA426" s="6">
        <f>VLOOKUP(A426, ALL_AP_DATA!$A$2:$F$3600, 6, FALSE)</f>
        <v>543</v>
      </c>
      <c r="BB426" s="6">
        <f>VLOOKUP(A426, projmetadata!$A$2:$D$2036, 4, FALSE)</f>
        <v>40111</v>
      </c>
      <c r="BC426" s="6" t="e">
        <f t="array" aca="1" ref="BC426" ca="1">_xludf.IFS(I426&lt;&gt;0, F426/I426, P426&lt;&gt;0, M426/P426, W426&lt;&gt;0, T426/W426, AD426&lt;&gt;0, AA426/AD426, AK426&lt;&gt;0, AH426/AK426, AR426&lt;&gt;0, AO426/AR426, TRUE, 0)</f>
        <v>#NAME?</v>
      </c>
      <c r="BE426" s="6" t="e">
        <f t="shared" ca="1" si="20"/>
        <v>#NAME?</v>
      </c>
      <c r="BF426" s="6" t="e">
        <f t="shared" ca="1" si="21"/>
        <v>#NAME?</v>
      </c>
      <c r="BG426" s="6"/>
      <c r="BH426" s="6">
        <f>VLOOKUP(A426, ALL_AP_DATA!$A$2:$D$3600, 3, FALSE)</f>
        <v>278</v>
      </c>
      <c r="BI426" s="6">
        <f>VLOOKUP(A426, ALL_AP_DATA!$A$2:$E$3600, 5, FALSE)</f>
        <v>5965</v>
      </c>
      <c r="BJ426" s="6">
        <f t="shared" si="29"/>
        <v>10.985267034990791</v>
      </c>
      <c r="BK426" s="6">
        <f t="shared" si="22"/>
        <v>0.51197053406998161</v>
      </c>
    </row>
    <row r="427" spans="1:63" ht="15.75" customHeight="1" x14ac:dyDescent="0.2">
      <c r="A427" s="6" t="s">
        <v>487</v>
      </c>
      <c r="B427" s="6" t="s">
        <v>64</v>
      </c>
      <c r="Q427" s="6">
        <v>5</v>
      </c>
      <c r="R427" s="6">
        <v>18</v>
      </c>
      <c r="S427" s="6">
        <v>13</v>
      </c>
      <c r="T427" s="6">
        <v>1073</v>
      </c>
      <c r="U427" s="6">
        <v>0.12239999999999999</v>
      </c>
      <c r="V427" s="6">
        <v>0.72219999999999995</v>
      </c>
      <c r="W427" s="6">
        <v>0.4667</v>
      </c>
      <c r="AE427" s="6">
        <v>6</v>
      </c>
      <c r="AF427" s="6">
        <v>35</v>
      </c>
      <c r="AG427" s="6">
        <v>7</v>
      </c>
      <c r="AH427" s="6">
        <v>424</v>
      </c>
      <c r="AI427" s="6">
        <v>0.23810000000000001</v>
      </c>
      <c r="AJ427" s="6">
        <v>0.38890000000000002</v>
      </c>
      <c r="AK427" s="6">
        <v>0.18440000000000001</v>
      </c>
      <c r="AT427" s="6" t="str">
        <f t="shared" si="23"/>
        <v/>
      </c>
      <c r="AU427" s="6" t="str">
        <f t="shared" si="24"/>
        <v/>
      </c>
      <c r="AV427" s="6">
        <f t="shared" si="25"/>
        <v>59.611111111111114</v>
      </c>
      <c r="AW427" s="7" t="str">
        <f t="shared" si="26"/>
        <v/>
      </c>
      <c r="AX427" s="6">
        <f t="shared" si="27"/>
        <v>12.114285714285714</v>
      </c>
      <c r="AY427" s="6" t="str">
        <f t="shared" si="28"/>
        <v/>
      </c>
      <c r="BA427" s="6">
        <f>VLOOKUP(A427, ALL_AP_DATA!$A$2:$F$3600, 6, FALSE)</f>
        <v>147</v>
      </c>
      <c r="BB427" s="6">
        <f>VLOOKUP(A427, projmetadata!$A$2:$D$2036, 4, FALSE)</f>
        <v>24515</v>
      </c>
      <c r="BC427" s="6" t="e">
        <f t="array" aca="1" ref="BC427" ca="1">_xludf.IFS(I427&lt;&gt;0, F427/I427, P427&lt;&gt;0, M427/P427, W427&lt;&gt;0, T427/W427, AD427&lt;&gt;0, AA427/AD427, AK427&lt;&gt;0, AH427/AK427, AR427&lt;&gt;0, AO427/AR427, TRUE, 0)</f>
        <v>#NAME?</v>
      </c>
      <c r="BE427" s="6" t="e">
        <f t="shared" ca="1" si="20"/>
        <v>#NAME?</v>
      </c>
      <c r="BF427" s="6" t="e">
        <f t="shared" ca="1" si="21"/>
        <v>#NAME?</v>
      </c>
      <c r="BG427" s="6"/>
      <c r="BH427" s="6">
        <f>VLOOKUP(A427, ALL_AP_DATA!$A$2:$D$3600, 3, FALSE)</f>
        <v>48</v>
      </c>
      <c r="BI427" s="6">
        <f>VLOOKUP(A427, ALL_AP_DATA!$A$2:$E$3600, 5, FALSE)</f>
        <v>2299</v>
      </c>
      <c r="BJ427" s="6">
        <f t="shared" si="29"/>
        <v>15.639455782312925</v>
      </c>
      <c r="BK427" s="6">
        <f t="shared" si="22"/>
        <v>0.32653061224489793</v>
      </c>
    </row>
    <row r="428" spans="1:63" ht="15.75" customHeight="1" x14ac:dyDescent="0.2">
      <c r="A428" s="6" t="s">
        <v>488</v>
      </c>
      <c r="B428" s="6" t="s">
        <v>61</v>
      </c>
      <c r="X428" s="6">
        <v>1</v>
      </c>
      <c r="Y428" s="6">
        <v>14</v>
      </c>
      <c r="Z428" s="6">
        <v>0</v>
      </c>
      <c r="AA428" s="6">
        <v>0</v>
      </c>
      <c r="AB428" s="6">
        <v>0.10290000000000001</v>
      </c>
      <c r="AC428" s="6">
        <v>0</v>
      </c>
      <c r="AD428" s="6">
        <v>0</v>
      </c>
      <c r="AE428" s="6">
        <v>3</v>
      </c>
      <c r="AF428" s="6">
        <v>16</v>
      </c>
      <c r="AG428" s="6">
        <v>0</v>
      </c>
      <c r="AH428" s="6">
        <v>0</v>
      </c>
      <c r="AI428" s="6">
        <v>0.1176</v>
      </c>
      <c r="AJ428" s="6">
        <v>0</v>
      </c>
      <c r="AK428" s="6">
        <v>0</v>
      </c>
      <c r="AT428" s="6" t="str">
        <f t="shared" si="23"/>
        <v/>
      </c>
      <c r="AU428" s="6" t="str">
        <f t="shared" si="24"/>
        <v/>
      </c>
      <c r="AV428" s="6" t="str">
        <f t="shared" si="25"/>
        <v/>
      </c>
      <c r="AW428" s="7">
        <f t="shared" si="26"/>
        <v>0</v>
      </c>
      <c r="AX428" s="6">
        <f t="shared" si="27"/>
        <v>0</v>
      </c>
      <c r="AY428" s="6" t="str">
        <f t="shared" si="28"/>
        <v/>
      </c>
      <c r="BA428" s="6">
        <f>VLOOKUP(A428, ALL_AP_DATA!$A$2:$F$3600, 6, FALSE)</f>
        <v>136</v>
      </c>
      <c r="BB428" s="6">
        <f>VLOOKUP(A428, projmetadata!$A$2:$D$2036, 4, FALSE)</f>
        <v>9641</v>
      </c>
      <c r="BC428" s="6" t="e">
        <f t="array" aca="1" ref="BC428" ca="1">_xludf.IFS(I428&lt;&gt;0, F428/I428, P428&lt;&gt;0, M428/P428, W428&lt;&gt;0, T428/W428, AD428&lt;&gt;0, AA428/AD428, AK428&lt;&gt;0, AH428/AK428, AR428&lt;&gt;0, AO428/AR428, TRUE, 0)</f>
        <v>#NAME?</v>
      </c>
      <c r="BE428" s="6" t="e">
        <f t="shared" ca="1" si="20"/>
        <v>#NAME?</v>
      </c>
      <c r="BF428" s="6" t="e">
        <f t="shared" ca="1" si="21"/>
        <v>#NAME?</v>
      </c>
      <c r="BG428" s="6"/>
      <c r="BH428" s="6">
        <f>VLOOKUP(A428, ALL_AP_DATA!$A$2:$D$3600, 3, FALSE)</f>
        <v>30</v>
      </c>
      <c r="BI428" s="6">
        <f>VLOOKUP(A428, ALL_AP_DATA!$A$2:$E$3600, 5, FALSE)</f>
        <v>0</v>
      </c>
      <c r="BJ428" s="6">
        <f t="shared" si="29"/>
        <v>0</v>
      </c>
      <c r="BK428" s="6">
        <f t="shared" si="22"/>
        <v>0.22058823529411764</v>
      </c>
    </row>
    <row r="429" spans="1:63" ht="15.75" customHeight="1" x14ac:dyDescent="0.2">
      <c r="A429" s="6" t="s">
        <v>489</v>
      </c>
      <c r="B429" s="6" t="s">
        <v>64</v>
      </c>
      <c r="C429" s="6">
        <v>6</v>
      </c>
      <c r="D429" s="6">
        <v>14</v>
      </c>
      <c r="E429" s="6">
        <v>11</v>
      </c>
      <c r="F429" s="6">
        <v>106</v>
      </c>
      <c r="G429" s="6">
        <v>6.8000000000000005E-2</v>
      </c>
      <c r="H429" s="6">
        <v>0.18970000000000001</v>
      </c>
      <c r="I429" s="6">
        <v>9.5999999999999992E-3</v>
      </c>
      <c r="Q429" s="6">
        <v>8</v>
      </c>
      <c r="R429" s="6">
        <v>38</v>
      </c>
      <c r="S429" s="6">
        <v>36</v>
      </c>
      <c r="T429" s="6">
        <v>7114</v>
      </c>
      <c r="U429" s="6">
        <v>0.1845</v>
      </c>
      <c r="V429" s="6">
        <v>0.62070000000000003</v>
      </c>
      <c r="W429" s="6">
        <v>0.64759999999999995</v>
      </c>
      <c r="X429" s="6">
        <v>4</v>
      </c>
      <c r="Y429" s="6">
        <v>13</v>
      </c>
      <c r="Z429" s="6">
        <v>2</v>
      </c>
      <c r="AA429" s="6">
        <v>10</v>
      </c>
      <c r="AB429" s="6">
        <v>6.3100000000000003E-2</v>
      </c>
      <c r="AC429" s="6">
        <v>3.4500000000000003E-2</v>
      </c>
      <c r="AD429" s="6">
        <v>8.9999999999999998E-4</v>
      </c>
      <c r="AE429" s="6">
        <v>14</v>
      </c>
      <c r="AF429" s="6">
        <v>63</v>
      </c>
      <c r="AG429" s="6">
        <v>33</v>
      </c>
      <c r="AH429" s="6">
        <v>4578</v>
      </c>
      <c r="AI429" s="6">
        <v>0.30580000000000002</v>
      </c>
      <c r="AJ429" s="6">
        <v>0.56899999999999995</v>
      </c>
      <c r="AK429" s="6">
        <v>0.41670000000000001</v>
      </c>
      <c r="AT429" s="6">
        <f t="shared" si="23"/>
        <v>7.5714285714285712</v>
      </c>
      <c r="AU429" s="6" t="str">
        <f t="shared" si="24"/>
        <v/>
      </c>
      <c r="AV429" s="6">
        <f t="shared" si="25"/>
        <v>187.21052631578948</v>
      </c>
      <c r="AW429" s="7">
        <f t="shared" si="26"/>
        <v>0.76923076923076927</v>
      </c>
      <c r="AX429" s="6">
        <f t="shared" si="27"/>
        <v>72.666666666666671</v>
      </c>
      <c r="AY429" s="6" t="str">
        <f t="shared" si="28"/>
        <v/>
      </c>
      <c r="BA429" s="6">
        <f>VLOOKUP(A429, ALL_AP_DATA!$A$2:$F$3600, 6, FALSE)</f>
        <v>206</v>
      </c>
      <c r="BB429" s="6">
        <f>VLOOKUP(A429, projmetadata!$A$2:$D$2036, 4, FALSE)</f>
        <v>12763</v>
      </c>
      <c r="BC429" s="6" t="e">
        <f t="array" aca="1" ref="BC429" ca="1">_xludf.IFS(I429&lt;&gt;0, F429/I429, P429&lt;&gt;0, M429/P429, W429&lt;&gt;0, T429/W429, AD429&lt;&gt;0, AA429/AD429, AK429&lt;&gt;0, AH429/AK429, AR429&lt;&gt;0, AO429/AR429, TRUE, 0)</f>
        <v>#NAME?</v>
      </c>
      <c r="BE429" s="6" t="e">
        <f t="shared" ca="1" si="20"/>
        <v>#NAME?</v>
      </c>
      <c r="BF429" s="6" t="e">
        <f t="shared" ca="1" si="21"/>
        <v>#NAME?</v>
      </c>
      <c r="BG429" s="6"/>
      <c r="BH429" s="6">
        <f>VLOOKUP(A429, ALL_AP_DATA!$A$2:$D$3600, 3, FALSE)</f>
        <v>105</v>
      </c>
      <c r="BI429" s="6">
        <f>VLOOKUP(A429, ALL_AP_DATA!$A$2:$E$3600, 5, FALSE)</f>
        <v>10986</v>
      </c>
      <c r="BJ429" s="6">
        <f t="shared" si="29"/>
        <v>53.33009708737864</v>
      </c>
      <c r="BK429" s="6">
        <f t="shared" si="22"/>
        <v>0.50970873786407767</v>
      </c>
    </row>
    <row r="430" spans="1:63" ht="15.75" customHeight="1" x14ac:dyDescent="0.2">
      <c r="A430" s="6" t="s">
        <v>490</v>
      </c>
      <c r="B430" s="6" t="s">
        <v>61</v>
      </c>
      <c r="Q430" s="6">
        <v>1</v>
      </c>
      <c r="R430" s="6">
        <v>2</v>
      </c>
      <c r="S430" s="6">
        <v>5</v>
      </c>
      <c r="T430" s="6">
        <v>242</v>
      </c>
      <c r="U430" s="6">
        <v>5.7000000000000002E-3</v>
      </c>
      <c r="V430" s="6">
        <v>0.11899999999999999</v>
      </c>
      <c r="W430" s="6">
        <v>0.14449999999999999</v>
      </c>
      <c r="X430" s="6">
        <v>7</v>
      </c>
      <c r="Y430" s="6">
        <v>59</v>
      </c>
      <c r="Z430" s="6">
        <v>22</v>
      </c>
      <c r="AA430" s="6">
        <v>658</v>
      </c>
      <c r="AB430" s="6">
        <v>0.1671</v>
      </c>
      <c r="AC430" s="6">
        <v>0.52380000000000004</v>
      </c>
      <c r="AD430" s="6">
        <v>0.39279999999999998</v>
      </c>
      <c r="AE430" s="6">
        <v>13</v>
      </c>
      <c r="AF430" s="6">
        <v>57</v>
      </c>
      <c r="AG430" s="6">
        <v>16</v>
      </c>
      <c r="AH430" s="6">
        <v>509</v>
      </c>
      <c r="AI430" s="6">
        <v>0.1615</v>
      </c>
      <c r="AJ430" s="6">
        <v>0.38100000000000001</v>
      </c>
      <c r="AK430" s="6">
        <v>0.3039</v>
      </c>
      <c r="AT430" s="6" t="str">
        <f t="shared" si="23"/>
        <v/>
      </c>
      <c r="AU430" s="6" t="str">
        <f t="shared" si="24"/>
        <v/>
      </c>
      <c r="AV430" s="6">
        <f t="shared" si="25"/>
        <v>121</v>
      </c>
      <c r="AW430" s="7">
        <f t="shared" si="26"/>
        <v>11.152542372881356</v>
      </c>
      <c r="AX430" s="6">
        <f t="shared" si="27"/>
        <v>8.9298245614035086</v>
      </c>
      <c r="AY430" s="6" t="str">
        <f t="shared" si="28"/>
        <v/>
      </c>
      <c r="BA430" s="6">
        <f>VLOOKUP(A430, ALL_AP_DATA!$A$2:$F$3600, 6, FALSE)</f>
        <v>353</v>
      </c>
      <c r="BB430" s="6">
        <f>VLOOKUP(A430, projmetadata!$A$2:$D$2036, 4, FALSE)</f>
        <v>61723</v>
      </c>
      <c r="BC430" s="6" t="e">
        <f t="array" aca="1" ref="BC430" ca="1">_xludf.IFS(I430&lt;&gt;0, F430/I430, P430&lt;&gt;0, M430/P430, W430&lt;&gt;0, T430/W430, AD430&lt;&gt;0, AA430/AD430, AK430&lt;&gt;0, AH430/AK430, AR430&lt;&gt;0, AO430/AR430, TRUE, 0)</f>
        <v>#NAME?</v>
      </c>
      <c r="BE430" s="6" t="e">
        <f t="shared" ca="1" si="20"/>
        <v>#NAME?</v>
      </c>
      <c r="BF430" s="6" t="e">
        <f t="shared" ca="1" si="21"/>
        <v>#NAME?</v>
      </c>
      <c r="BG430" s="6"/>
      <c r="BH430" s="6">
        <f>VLOOKUP(A430, ALL_AP_DATA!$A$2:$D$3600, 3, FALSE)</f>
        <v>97</v>
      </c>
      <c r="BI430" s="6">
        <f>VLOOKUP(A430, ALL_AP_DATA!$A$2:$E$3600, 5, FALSE)</f>
        <v>1675</v>
      </c>
      <c r="BJ430" s="6">
        <f t="shared" si="29"/>
        <v>4.7450424929178467</v>
      </c>
      <c r="BK430" s="6">
        <f t="shared" si="22"/>
        <v>0.27478753541076489</v>
      </c>
    </row>
    <row r="431" spans="1:63" ht="15.75" customHeight="1" x14ac:dyDescent="0.2">
      <c r="A431" s="6" t="s">
        <v>491</v>
      </c>
      <c r="B431" s="6" t="s">
        <v>64</v>
      </c>
      <c r="C431" s="6">
        <v>1</v>
      </c>
      <c r="D431" s="6">
        <v>58</v>
      </c>
      <c r="E431" s="6">
        <v>2</v>
      </c>
      <c r="F431" s="6">
        <v>9</v>
      </c>
      <c r="G431" s="6">
        <v>0.49149999999999999</v>
      </c>
      <c r="H431" s="6">
        <v>1</v>
      </c>
      <c r="I431" s="6">
        <v>0.6</v>
      </c>
      <c r="X431" s="6">
        <v>2</v>
      </c>
      <c r="Y431" s="6">
        <v>78</v>
      </c>
      <c r="Z431" s="6">
        <v>2</v>
      </c>
      <c r="AA431" s="6">
        <v>15</v>
      </c>
      <c r="AB431" s="6">
        <v>0.66100000000000003</v>
      </c>
      <c r="AC431" s="6">
        <v>1</v>
      </c>
      <c r="AD431" s="6">
        <v>1</v>
      </c>
      <c r="AE431" s="6">
        <v>22</v>
      </c>
      <c r="AF431" s="6">
        <v>66</v>
      </c>
      <c r="AG431" s="6">
        <v>2</v>
      </c>
      <c r="AH431" s="6">
        <v>15</v>
      </c>
      <c r="AI431" s="6">
        <v>0.55930000000000002</v>
      </c>
      <c r="AJ431" s="6">
        <v>1</v>
      </c>
      <c r="AK431" s="6">
        <v>1</v>
      </c>
      <c r="AT431" s="6">
        <f t="shared" si="23"/>
        <v>0.15517241379310345</v>
      </c>
      <c r="AU431" s="6" t="str">
        <f t="shared" si="24"/>
        <v/>
      </c>
      <c r="AV431" s="6" t="str">
        <f t="shared" si="25"/>
        <v/>
      </c>
      <c r="AW431" s="7">
        <f t="shared" si="26"/>
        <v>0.19230769230769232</v>
      </c>
      <c r="AX431" s="6">
        <f t="shared" si="27"/>
        <v>0.22727272727272727</v>
      </c>
      <c r="AY431" s="6" t="str">
        <f t="shared" si="28"/>
        <v/>
      </c>
      <c r="BA431" s="6">
        <f>VLOOKUP(A431, ALL_AP_DATA!$A$2:$F$3600, 6, FALSE)</f>
        <v>118</v>
      </c>
      <c r="BB431" s="6">
        <f>VLOOKUP(A431, projmetadata!$A$2:$D$2036, 4, FALSE)</f>
        <v>12095</v>
      </c>
      <c r="BC431" s="6" t="e">
        <f t="array" aca="1" ref="BC431" ca="1">_xludf.IFS(I431&lt;&gt;0, F431/I431, P431&lt;&gt;0, M431/P431, W431&lt;&gt;0, T431/W431, AD431&lt;&gt;0, AA431/AD431, AK431&lt;&gt;0, AH431/AK431, AR431&lt;&gt;0, AO431/AR431, TRUE, 0)</f>
        <v>#NAME?</v>
      </c>
      <c r="BE431" s="6" t="e">
        <f t="shared" ca="1" si="20"/>
        <v>#NAME?</v>
      </c>
      <c r="BF431" s="6" t="e">
        <f t="shared" ca="1" si="21"/>
        <v>#NAME?</v>
      </c>
      <c r="BG431" s="6"/>
      <c r="BH431" s="6">
        <f>VLOOKUP(A431, ALL_AP_DATA!$A$2:$D$3600, 3, FALSE)</f>
        <v>93</v>
      </c>
      <c r="BI431" s="6">
        <f>VLOOKUP(A431, ALL_AP_DATA!$A$2:$E$3600, 5, FALSE)</f>
        <v>15</v>
      </c>
      <c r="BJ431" s="6">
        <f t="shared" si="29"/>
        <v>0.1271186440677966</v>
      </c>
      <c r="BK431" s="6">
        <f t="shared" si="22"/>
        <v>0.78813559322033899</v>
      </c>
    </row>
    <row r="432" spans="1:63" ht="15.75" customHeight="1" x14ac:dyDescent="0.2">
      <c r="A432" s="6" t="s">
        <v>492</v>
      </c>
      <c r="B432" s="6" t="s">
        <v>64</v>
      </c>
      <c r="C432" s="6">
        <v>2</v>
      </c>
      <c r="D432" s="6">
        <v>29</v>
      </c>
      <c r="E432" s="6">
        <v>8</v>
      </c>
      <c r="F432" s="6">
        <v>159</v>
      </c>
      <c r="G432" s="6">
        <v>0.1457</v>
      </c>
      <c r="H432" s="6">
        <v>0.26669999999999999</v>
      </c>
      <c r="I432" s="6">
        <v>9.1700000000000004E-2</v>
      </c>
      <c r="Q432" s="6">
        <v>2</v>
      </c>
      <c r="R432" s="6">
        <v>6</v>
      </c>
      <c r="S432" s="6">
        <v>4</v>
      </c>
      <c r="T432" s="6">
        <v>384</v>
      </c>
      <c r="U432" s="6">
        <v>3.0200000000000001E-2</v>
      </c>
      <c r="V432" s="6">
        <v>0.1333</v>
      </c>
      <c r="W432" s="6">
        <v>0.22159999999999999</v>
      </c>
      <c r="X432" s="6">
        <v>5</v>
      </c>
      <c r="Y432" s="6">
        <v>37</v>
      </c>
      <c r="Z432" s="6">
        <v>10</v>
      </c>
      <c r="AA432" s="6">
        <v>348</v>
      </c>
      <c r="AB432" s="6">
        <v>0.18590000000000001</v>
      </c>
      <c r="AC432" s="6">
        <v>0.33329999999999999</v>
      </c>
      <c r="AD432" s="6">
        <v>0.20080000000000001</v>
      </c>
      <c r="AE432" s="6">
        <v>8</v>
      </c>
      <c r="AF432" s="6">
        <v>63</v>
      </c>
      <c r="AG432" s="6">
        <v>16</v>
      </c>
      <c r="AH432" s="6">
        <v>549</v>
      </c>
      <c r="AI432" s="6">
        <v>0.31659999999999999</v>
      </c>
      <c r="AJ432" s="6">
        <v>0.5333</v>
      </c>
      <c r="AK432" s="6">
        <v>0.31680000000000003</v>
      </c>
      <c r="AT432" s="6">
        <f t="shared" si="23"/>
        <v>5.4827586206896548</v>
      </c>
      <c r="AU432" s="6" t="str">
        <f t="shared" si="24"/>
        <v/>
      </c>
      <c r="AV432" s="6">
        <f t="shared" si="25"/>
        <v>64</v>
      </c>
      <c r="AW432" s="7">
        <f t="shared" si="26"/>
        <v>9.4054054054054053</v>
      </c>
      <c r="AX432" s="6">
        <f t="shared" si="27"/>
        <v>8.7142857142857135</v>
      </c>
      <c r="AY432" s="6" t="str">
        <f t="shared" si="28"/>
        <v/>
      </c>
      <c r="BA432" s="6">
        <f>VLOOKUP(A432, ALL_AP_DATA!$A$2:$F$3600, 6, FALSE)</f>
        <v>199</v>
      </c>
      <c r="BB432" s="6">
        <f>VLOOKUP(A432, projmetadata!$A$2:$D$2036, 4, FALSE)</f>
        <v>11925</v>
      </c>
      <c r="BC432" s="6" t="e">
        <f t="array" aca="1" ref="BC432" ca="1">_xludf.IFS(I432&lt;&gt;0, F432/I432, P432&lt;&gt;0, M432/P432, W432&lt;&gt;0, T432/W432, AD432&lt;&gt;0, AA432/AD432, AK432&lt;&gt;0, AH432/AK432, AR432&lt;&gt;0, AO432/AR432, TRUE, 0)</f>
        <v>#NAME?</v>
      </c>
      <c r="BE432" s="6" t="e">
        <f t="shared" ca="1" si="20"/>
        <v>#NAME?</v>
      </c>
      <c r="BF432" s="6" t="e">
        <f t="shared" ca="1" si="21"/>
        <v>#NAME?</v>
      </c>
      <c r="BG432" s="6"/>
      <c r="BH432" s="6">
        <f>VLOOKUP(A432, ALL_AP_DATA!$A$2:$D$3600, 3, FALSE)</f>
        <v>80</v>
      </c>
      <c r="BI432" s="6">
        <f>VLOOKUP(A432, ALL_AP_DATA!$A$2:$E$3600, 5, FALSE)</f>
        <v>1733</v>
      </c>
      <c r="BJ432" s="6">
        <f t="shared" si="29"/>
        <v>8.708542713567839</v>
      </c>
      <c r="BK432" s="6">
        <f t="shared" si="22"/>
        <v>0.4020100502512563</v>
      </c>
    </row>
    <row r="433" spans="1:63" ht="15.75" customHeight="1" x14ac:dyDescent="0.2">
      <c r="A433" s="6" t="s">
        <v>493</v>
      </c>
      <c r="B433" s="6" t="s">
        <v>61</v>
      </c>
      <c r="J433" s="6">
        <v>4</v>
      </c>
      <c r="K433" s="6">
        <v>18</v>
      </c>
      <c r="L433" s="6">
        <v>42</v>
      </c>
      <c r="M433" s="6">
        <v>1032</v>
      </c>
      <c r="N433" s="6">
        <v>9.6799999999999997E-2</v>
      </c>
      <c r="O433" s="6">
        <v>0.66669999999999996</v>
      </c>
      <c r="P433" s="6">
        <v>0.47270000000000001</v>
      </c>
      <c r="Q433" s="6">
        <v>5</v>
      </c>
      <c r="R433" s="6">
        <v>23</v>
      </c>
      <c r="S433" s="6">
        <v>45</v>
      </c>
      <c r="T433" s="6">
        <v>1776</v>
      </c>
      <c r="U433" s="6">
        <v>0.1237</v>
      </c>
      <c r="V433" s="6">
        <v>0.71430000000000005</v>
      </c>
      <c r="W433" s="6">
        <v>0.81359999999999999</v>
      </c>
      <c r="AE433" s="6">
        <v>9</v>
      </c>
      <c r="AF433" s="6">
        <v>55</v>
      </c>
      <c r="AG433" s="6">
        <v>50</v>
      </c>
      <c r="AH433" s="6">
        <v>823</v>
      </c>
      <c r="AI433" s="6">
        <v>0.29570000000000002</v>
      </c>
      <c r="AJ433" s="6">
        <v>0.79369999999999996</v>
      </c>
      <c r="AK433" s="6">
        <v>0.377</v>
      </c>
      <c r="AL433" s="6">
        <v>1</v>
      </c>
      <c r="AM433" s="6">
        <v>21</v>
      </c>
      <c r="AN433" s="6">
        <v>47</v>
      </c>
      <c r="AO433" s="6">
        <v>1769</v>
      </c>
      <c r="AP433" s="6">
        <v>0.1129</v>
      </c>
      <c r="AQ433" s="6">
        <v>0.746</v>
      </c>
      <c r="AR433" s="6">
        <v>0.81040000000000001</v>
      </c>
      <c r="AT433" s="6" t="str">
        <f t="shared" si="23"/>
        <v/>
      </c>
      <c r="AU433" s="6">
        <f t="shared" si="24"/>
        <v>57.333333333333336</v>
      </c>
      <c r="AV433" s="6">
        <f t="shared" si="25"/>
        <v>77.217391304347828</v>
      </c>
      <c r="AW433" s="7" t="str">
        <f t="shared" si="26"/>
        <v/>
      </c>
      <c r="AX433" s="6">
        <f t="shared" si="27"/>
        <v>14.963636363636363</v>
      </c>
      <c r="AY433" s="6">
        <f t="shared" si="28"/>
        <v>84.238095238095241</v>
      </c>
      <c r="BA433" s="6">
        <f>VLOOKUP(A433, ALL_AP_DATA!$A$2:$F$3600, 6, FALSE)</f>
        <v>186</v>
      </c>
      <c r="BB433" s="6">
        <f>VLOOKUP(A433, projmetadata!$A$2:$D$2036, 4, FALSE)</f>
        <v>59299</v>
      </c>
      <c r="BC433" s="6" t="e">
        <f t="array" aca="1" ref="BC433" ca="1">_xludf.IFS(I433&lt;&gt;0, F433/I433, P433&lt;&gt;0, M433/P433, W433&lt;&gt;0, T433/W433, AD433&lt;&gt;0, AA433/AD433, AK433&lt;&gt;0, AH433/AK433, AR433&lt;&gt;0, AO433/AR433, TRUE, 0)</f>
        <v>#NAME?</v>
      </c>
      <c r="BE433" s="6" t="e">
        <f t="shared" ca="1" si="20"/>
        <v>#NAME?</v>
      </c>
      <c r="BF433" s="6" t="e">
        <f t="shared" ca="1" si="21"/>
        <v>#NAME?</v>
      </c>
      <c r="BG433" s="6"/>
      <c r="BH433" s="6">
        <f>VLOOKUP(A433, ALL_AP_DATA!$A$2:$D$3600, 3, FALSE)</f>
        <v>65</v>
      </c>
      <c r="BI433" s="6">
        <f>VLOOKUP(A433, ALL_AP_DATA!$A$2:$E$3600, 5, FALSE)</f>
        <v>2183</v>
      </c>
      <c r="BJ433" s="6">
        <f t="shared" si="29"/>
        <v>11.736559139784946</v>
      </c>
      <c r="BK433" s="6">
        <f t="shared" si="22"/>
        <v>0.34946236559139787</v>
      </c>
    </row>
    <row r="434" spans="1:63" ht="15.75" customHeight="1" x14ac:dyDescent="0.2">
      <c r="A434" s="6" t="s">
        <v>494</v>
      </c>
      <c r="B434" s="6" t="s">
        <v>64</v>
      </c>
      <c r="C434" s="6">
        <v>2</v>
      </c>
      <c r="D434" s="6">
        <v>63</v>
      </c>
      <c r="E434" s="6">
        <v>42</v>
      </c>
      <c r="F434" s="6">
        <v>1245</v>
      </c>
      <c r="G434" s="6">
        <v>0.18529999999999999</v>
      </c>
      <c r="H434" s="6">
        <v>0.4516</v>
      </c>
      <c r="I434" s="6">
        <v>0.14680000000000001</v>
      </c>
      <c r="Q434" s="6">
        <v>10</v>
      </c>
      <c r="R434" s="6">
        <v>42</v>
      </c>
      <c r="S434" s="6">
        <v>65</v>
      </c>
      <c r="T434" s="6">
        <v>6065</v>
      </c>
      <c r="U434" s="6">
        <v>0.1235</v>
      </c>
      <c r="V434" s="6">
        <v>0.69889999999999997</v>
      </c>
      <c r="W434" s="6">
        <v>0.71499999999999997</v>
      </c>
      <c r="X434" s="6">
        <v>8</v>
      </c>
      <c r="Y434" s="6">
        <v>83</v>
      </c>
      <c r="Z434" s="6">
        <v>52</v>
      </c>
      <c r="AA434" s="6">
        <v>2285</v>
      </c>
      <c r="AB434" s="6">
        <v>0.24410000000000001</v>
      </c>
      <c r="AC434" s="6">
        <v>0.55910000000000004</v>
      </c>
      <c r="AD434" s="6">
        <v>0.26939999999999997</v>
      </c>
      <c r="AE434" s="6">
        <v>19</v>
      </c>
      <c r="AF434" s="6">
        <v>75</v>
      </c>
      <c r="AG434" s="6">
        <v>47</v>
      </c>
      <c r="AH434" s="6">
        <v>2227</v>
      </c>
      <c r="AI434" s="6">
        <v>0.22059999999999999</v>
      </c>
      <c r="AJ434" s="6">
        <v>0.50539999999999996</v>
      </c>
      <c r="AK434" s="6">
        <v>0.2626</v>
      </c>
      <c r="AT434" s="6">
        <f t="shared" si="23"/>
        <v>19.761904761904763</v>
      </c>
      <c r="AU434" s="6" t="str">
        <f t="shared" si="24"/>
        <v/>
      </c>
      <c r="AV434" s="6">
        <f t="shared" si="25"/>
        <v>144.4047619047619</v>
      </c>
      <c r="AW434" s="7">
        <f t="shared" si="26"/>
        <v>27.53012048192771</v>
      </c>
      <c r="AX434" s="6">
        <f t="shared" si="27"/>
        <v>29.693333333333332</v>
      </c>
      <c r="AY434" s="6" t="str">
        <f t="shared" si="28"/>
        <v/>
      </c>
      <c r="BA434" s="6">
        <f>VLOOKUP(A434, ALL_AP_DATA!$A$2:$F$3600, 6, FALSE)</f>
        <v>340</v>
      </c>
      <c r="BB434" s="6">
        <f>VLOOKUP(A434, projmetadata!$A$2:$D$2036, 4, FALSE)</f>
        <v>58452</v>
      </c>
      <c r="BC434" s="6" t="e">
        <f t="array" aca="1" ref="BC434" ca="1">_xludf.IFS(I434&lt;&gt;0, F434/I434, P434&lt;&gt;0, M434/P434, W434&lt;&gt;0, T434/W434, AD434&lt;&gt;0, AA434/AD434, AK434&lt;&gt;0, AH434/AK434, AR434&lt;&gt;0, AO434/AR434, TRUE, 0)</f>
        <v>#NAME?</v>
      </c>
      <c r="BE434" s="6" t="e">
        <f t="shared" ca="1" si="20"/>
        <v>#NAME?</v>
      </c>
      <c r="BF434" s="6" t="e">
        <f t="shared" ca="1" si="21"/>
        <v>#NAME?</v>
      </c>
      <c r="BG434" s="6"/>
      <c r="BH434" s="6">
        <f>VLOOKUP(A434, ALL_AP_DATA!$A$2:$D$3600, 3, FALSE)</f>
        <v>153</v>
      </c>
      <c r="BI434" s="6">
        <f>VLOOKUP(A434, ALL_AP_DATA!$A$2:$E$3600, 5, FALSE)</f>
        <v>8482</v>
      </c>
      <c r="BJ434" s="6">
        <f t="shared" si="29"/>
        <v>24.94705882352941</v>
      </c>
      <c r="BK434" s="6">
        <f t="shared" si="22"/>
        <v>0.45</v>
      </c>
    </row>
    <row r="435" spans="1:63" ht="15.75" customHeight="1" x14ac:dyDescent="0.2">
      <c r="A435" s="6" t="s">
        <v>495</v>
      </c>
      <c r="B435" s="6" t="s">
        <v>64</v>
      </c>
      <c r="C435" s="6">
        <v>1</v>
      </c>
      <c r="D435" s="6">
        <v>5</v>
      </c>
      <c r="E435" s="6">
        <v>1</v>
      </c>
      <c r="F435" s="6">
        <v>143</v>
      </c>
      <c r="G435" s="6">
        <v>2.9600000000000001E-2</v>
      </c>
      <c r="H435" s="6">
        <v>5.8799999999999998E-2</v>
      </c>
      <c r="I435" s="6">
        <v>8.2199999999999995E-2</v>
      </c>
      <c r="Q435" s="6">
        <v>1</v>
      </c>
      <c r="R435" s="6">
        <v>3</v>
      </c>
      <c r="S435" s="6">
        <v>9</v>
      </c>
      <c r="T435" s="6">
        <v>44</v>
      </c>
      <c r="U435" s="6">
        <v>1.78E-2</v>
      </c>
      <c r="V435" s="6">
        <v>0.52939999999999998</v>
      </c>
      <c r="W435" s="6">
        <v>2.53E-2</v>
      </c>
      <c r="X435" s="6">
        <v>8</v>
      </c>
      <c r="Y435" s="6">
        <v>46</v>
      </c>
      <c r="Z435" s="6">
        <v>14</v>
      </c>
      <c r="AA435" s="6">
        <v>421</v>
      </c>
      <c r="AB435" s="6">
        <v>0.2722</v>
      </c>
      <c r="AC435" s="6">
        <v>0.82350000000000001</v>
      </c>
      <c r="AD435" s="6">
        <v>0.24199999999999999</v>
      </c>
      <c r="AE435" s="6">
        <v>8</v>
      </c>
      <c r="AF435" s="6">
        <v>33</v>
      </c>
      <c r="AG435" s="6">
        <v>9</v>
      </c>
      <c r="AH435" s="6">
        <v>497</v>
      </c>
      <c r="AI435" s="6">
        <v>0.1953</v>
      </c>
      <c r="AJ435" s="6">
        <v>0.52939999999999998</v>
      </c>
      <c r="AK435" s="6">
        <v>0.28560000000000002</v>
      </c>
      <c r="AT435" s="6">
        <f t="shared" si="23"/>
        <v>28.6</v>
      </c>
      <c r="AU435" s="6" t="str">
        <f t="shared" si="24"/>
        <v/>
      </c>
      <c r="AV435" s="6">
        <f t="shared" si="25"/>
        <v>14.666666666666666</v>
      </c>
      <c r="AW435" s="7">
        <f t="shared" si="26"/>
        <v>9.1521739130434785</v>
      </c>
      <c r="AX435" s="6">
        <f t="shared" si="27"/>
        <v>15.060606060606061</v>
      </c>
      <c r="AY435" s="6" t="str">
        <f t="shared" si="28"/>
        <v/>
      </c>
      <c r="BA435" s="6">
        <f>VLOOKUP(A435, ALL_AP_DATA!$A$2:$F$3600, 6, FALSE)</f>
        <v>169</v>
      </c>
      <c r="BB435" s="6">
        <f>VLOOKUP(A435, projmetadata!$A$2:$D$2036, 4, FALSE)</f>
        <v>9755</v>
      </c>
      <c r="BC435" s="6" t="e">
        <f t="array" aca="1" ref="BC435" ca="1">_xludf.IFS(I435&lt;&gt;0, F435/I435, P435&lt;&gt;0, M435/P435, W435&lt;&gt;0, T435/W435, AD435&lt;&gt;0, AA435/AD435, AK435&lt;&gt;0, AH435/AK435, AR435&lt;&gt;0, AO435/AR435, TRUE, 0)</f>
        <v>#NAME?</v>
      </c>
      <c r="BE435" s="6" t="e">
        <f t="shared" ca="1" si="20"/>
        <v>#NAME?</v>
      </c>
      <c r="BF435" s="6" t="e">
        <f t="shared" ca="1" si="21"/>
        <v>#NAME?</v>
      </c>
      <c r="BG435" s="6"/>
      <c r="BH435" s="6">
        <f>VLOOKUP(A435, ALL_AP_DATA!$A$2:$D$3600, 3, FALSE)</f>
        <v>68</v>
      </c>
      <c r="BI435" s="6">
        <f>VLOOKUP(A435, ALL_AP_DATA!$A$2:$E$3600, 5, FALSE)</f>
        <v>1740</v>
      </c>
      <c r="BJ435" s="6">
        <f t="shared" si="29"/>
        <v>10.295857988165681</v>
      </c>
      <c r="BK435" s="6">
        <f t="shared" si="22"/>
        <v>0.40236686390532544</v>
      </c>
    </row>
    <row r="436" spans="1:63" ht="15.75" customHeight="1" x14ac:dyDescent="0.2">
      <c r="A436" s="6" t="s">
        <v>496</v>
      </c>
      <c r="B436" s="6" t="s">
        <v>61</v>
      </c>
      <c r="Q436" s="6">
        <v>2</v>
      </c>
      <c r="R436" s="6">
        <v>5</v>
      </c>
      <c r="S436" s="6">
        <v>14</v>
      </c>
      <c r="T436" s="6">
        <v>342</v>
      </c>
      <c r="U436" s="6">
        <v>3.6999999999999998E-2</v>
      </c>
      <c r="V436" s="6">
        <v>0.27450000000000002</v>
      </c>
      <c r="W436" s="6">
        <v>0.29899999999999999</v>
      </c>
      <c r="X436" s="6">
        <v>3</v>
      </c>
      <c r="Y436" s="6">
        <v>36</v>
      </c>
      <c r="Z436" s="6">
        <v>11</v>
      </c>
      <c r="AA436" s="6">
        <v>267</v>
      </c>
      <c r="AB436" s="6">
        <v>0.26669999999999999</v>
      </c>
      <c r="AC436" s="6">
        <v>0.2157</v>
      </c>
      <c r="AD436" s="6">
        <v>0.2334</v>
      </c>
      <c r="AE436" s="6">
        <v>3</v>
      </c>
      <c r="AF436" s="6">
        <v>9</v>
      </c>
      <c r="AG436" s="6">
        <v>8</v>
      </c>
      <c r="AH436" s="6">
        <v>94</v>
      </c>
      <c r="AI436" s="6">
        <v>6.6699999999999995E-2</v>
      </c>
      <c r="AJ436" s="6">
        <v>0.15690000000000001</v>
      </c>
      <c r="AK436" s="6">
        <v>8.2199999999999995E-2</v>
      </c>
      <c r="AT436" s="6" t="str">
        <f t="shared" si="23"/>
        <v/>
      </c>
      <c r="AU436" s="6" t="str">
        <f t="shared" si="24"/>
        <v/>
      </c>
      <c r="AV436" s="6">
        <f t="shared" si="25"/>
        <v>68.400000000000006</v>
      </c>
      <c r="AW436" s="7">
        <f t="shared" si="26"/>
        <v>7.416666666666667</v>
      </c>
      <c r="AX436" s="6">
        <f t="shared" si="27"/>
        <v>10.444444444444445</v>
      </c>
      <c r="AY436" s="6" t="str">
        <f t="shared" si="28"/>
        <v/>
      </c>
      <c r="BA436" s="6">
        <f>VLOOKUP(A436, ALL_AP_DATA!$A$2:$F$3600, 6, FALSE)</f>
        <v>135</v>
      </c>
      <c r="BB436" s="6">
        <f>VLOOKUP(A436, projmetadata!$A$2:$D$2036, 4, FALSE)</f>
        <v>20247</v>
      </c>
      <c r="BC436" s="6" t="e">
        <f t="array" aca="1" ref="BC436" ca="1">_xludf.IFS(I436&lt;&gt;0, F436/I436, P436&lt;&gt;0, M436/P436, W436&lt;&gt;0, T436/W436, AD436&lt;&gt;0, AA436/AD436, AK436&lt;&gt;0, AH436/AK436, AR436&lt;&gt;0, AO436/AR436, TRUE, 0)</f>
        <v>#NAME?</v>
      </c>
      <c r="BE436" s="6" t="e">
        <f t="shared" ca="1" si="20"/>
        <v>#NAME?</v>
      </c>
      <c r="BF436" s="6" t="e">
        <f t="shared" ca="1" si="21"/>
        <v>#NAME?</v>
      </c>
      <c r="BG436" s="6"/>
      <c r="BH436" s="6">
        <f>VLOOKUP(A436, ALL_AP_DATA!$A$2:$D$3600, 3, FALSE)</f>
        <v>44</v>
      </c>
      <c r="BI436" s="6">
        <f>VLOOKUP(A436, ALL_AP_DATA!$A$2:$E$3600, 5, FALSE)</f>
        <v>1144</v>
      </c>
      <c r="BJ436" s="6">
        <f t="shared" si="29"/>
        <v>8.4740740740740748</v>
      </c>
      <c r="BK436" s="6">
        <f t="shared" si="22"/>
        <v>0.32592592592592595</v>
      </c>
    </row>
    <row r="437" spans="1:63" ht="15.75" customHeight="1" x14ac:dyDescent="0.2">
      <c r="A437" s="6" t="s">
        <v>497</v>
      </c>
      <c r="B437" s="6" t="s">
        <v>64</v>
      </c>
      <c r="C437" s="6">
        <v>5</v>
      </c>
      <c r="D437" s="6">
        <v>65</v>
      </c>
      <c r="E437" s="6">
        <v>119</v>
      </c>
      <c r="F437" s="6">
        <v>5448</v>
      </c>
      <c r="G437" s="6">
        <v>0.28510000000000002</v>
      </c>
      <c r="H437" s="6">
        <v>0.71689999999999998</v>
      </c>
      <c r="I437" s="6">
        <v>0.47670000000000001</v>
      </c>
      <c r="J437" s="6">
        <v>5</v>
      </c>
      <c r="K437" s="6">
        <v>24</v>
      </c>
      <c r="L437" s="6">
        <v>70</v>
      </c>
      <c r="M437" s="6">
        <v>3390</v>
      </c>
      <c r="N437" s="6">
        <v>0.1053</v>
      </c>
      <c r="O437" s="6">
        <v>0.42170000000000002</v>
      </c>
      <c r="P437" s="6">
        <v>0.29659999999999997</v>
      </c>
      <c r="Q437" s="6">
        <v>14</v>
      </c>
      <c r="R437" s="6">
        <v>69</v>
      </c>
      <c r="S437" s="6">
        <v>140</v>
      </c>
      <c r="T437" s="6">
        <v>8277</v>
      </c>
      <c r="U437" s="6">
        <v>0.30259999999999998</v>
      </c>
      <c r="V437" s="6">
        <v>0.84340000000000004</v>
      </c>
      <c r="W437" s="6">
        <v>0.72430000000000005</v>
      </c>
      <c r="X437" s="6">
        <v>12</v>
      </c>
      <c r="Y437" s="6">
        <v>65</v>
      </c>
      <c r="Z437" s="6">
        <v>104</v>
      </c>
      <c r="AA437" s="6">
        <v>4925</v>
      </c>
      <c r="AB437" s="6">
        <v>0.28510000000000002</v>
      </c>
      <c r="AC437" s="6">
        <v>0.62649999999999995</v>
      </c>
      <c r="AD437" s="6">
        <v>0.43099999999999999</v>
      </c>
      <c r="AE437" s="6">
        <v>28</v>
      </c>
      <c r="AF437" s="6">
        <v>107</v>
      </c>
      <c r="AG437" s="6">
        <v>130</v>
      </c>
      <c r="AH437" s="6">
        <v>7325</v>
      </c>
      <c r="AI437" s="6">
        <v>0.46929999999999999</v>
      </c>
      <c r="AJ437" s="6">
        <v>0.78310000000000002</v>
      </c>
      <c r="AK437" s="6">
        <v>0.64100000000000001</v>
      </c>
      <c r="AL437" s="6">
        <v>2</v>
      </c>
      <c r="AM437" s="6">
        <v>34</v>
      </c>
      <c r="AN437" s="6">
        <v>101</v>
      </c>
      <c r="AO437" s="6">
        <v>4972</v>
      </c>
      <c r="AP437" s="6">
        <v>0.14910000000000001</v>
      </c>
      <c r="AQ437" s="6">
        <v>0.60840000000000005</v>
      </c>
      <c r="AR437" s="6">
        <v>0.43509999999999999</v>
      </c>
      <c r="AT437" s="6">
        <f t="shared" si="23"/>
        <v>83.815384615384616</v>
      </c>
      <c r="AU437" s="6">
        <f t="shared" si="24"/>
        <v>141.25</v>
      </c>
      <c r="AV437" s="6">
        <f t="shared" si="25"/>
        <v>119.95652173913044</v>
      </c>
      <c r="AW437" s="7">
        <f t="shared" si="26"/>
        <v>75.769230769230774</v>
      </c>
      <c r="AX437" s="6">
        <f t="shared" si="27"/>
        <v>68.45794392523365</v>
      </c>
      <c r="AY437" s="6">
        <f t="shared" si="28"/>
        <v>146.23529411764707</v>
      </c>
      <c r="BA437" s="6">
        <f>VLOOKUP(A437, ALL_AP_DATA!$A$2:$F$3600, 6, FALSE)</f>
        <v>228</v>
      </c>
      <c r="BB437" s="6">
        <f>VLOOKUP(A437, projmetadata!$A$2:$D$2036, 4, FALSE)</f>
        <v>19801</v>
      </c>
      <c r="BC437" s="6" t="e">
        <f t="array" aca="1" ref="BC437" ca="1">_xludf.IFS(I437&lt;&gt;0, F437/I437, P437&lt;&gt;0, M437/P437, W437&lt;&gt;0, T437/W437, AD437&lt;&gt;0, AA437/AD437, AK437&lt;&gt;0, AH437/AK437, AR437&lt;&gt;0, AO437/AR437, TRUE, 0)</f>
        <v>#NAME?</v>
      </c>
      <c r="BE437" s="6" t="e">
        <f t="shared" ca="1" si="20"/>
        <v>#NAME?</v>
      </c>
      <c r="BF437" s="6" t="e">
        <f t="shared" ca="1" si="21"/>
        <v>#NAME?</v>
      </c>
      <c r="BG437" s="6"/>
      <c r="BH437" s="6">
        <f>VLOOKUP(A437, ALL_AP_DATA!$A$2:$D$3600, 3, FALSE)</f>
        <v>160</v>
      </c>
      <c r="BI437" s="6">
        <f>VLOOKUP(A437, ALL_AP_DATA!$A$2:$E$3600, 5, FALSE)</f>
        <v>11428</v>
      </c>
      <c r="BJ437" s="6">
        <f t="shared" si="29"/>
        <v>50.122807017543863</v>
      </c>
      <c r="BK437" s="6">
        <f t="shared" si="22"/>
        <v>0.70175438596491224</v>
      </c>
    </row>
    <row r="438" spans="1:63" ht="15.75" customHeight="1" x14ac:dyDescent="0.2">
      <c r="A438" s="6" t="s">
        <v>498</v>
      </c>
      <c r="B438" s="6" t="s">
        <v>64</v>
      </c>
      <c r="C438" s="6">
        <v>29</v>
      </c>
      <c r="D438" s="6">
        <v>370</v>
      </c>
      <c r="E438" s="6">
        <v>30</v>
      </c>
      <c r="F438" s="6">
        <v>328</v>
      </c>
      <c r="G438" s="6">
        <v>7.17E-2</v>
      </c>
      <c r="H438" s="6">
        <v>0.41099999999999998</v>
      </c>
      <c r="I438" s="6">
        <v>6.4299999999999996E-2</v>
      </c>
      <c r="Q438" s="6">
        <v>9</v>
      </c>
      <c r="R438" s="6">
        <v>34</v>
      </c>
      <c r="S438" s="6">
        <v>31</v>
      </c>
      <c r="T438" s="6">
        <v>1797</v>
      </c>
      <c r="U438" s="6">
        <v>6.6E-3</v>
      </c>
      <c r="V438" s="6">
        <v>0.42470000000000002</v>
      </c>
      <c r="W438" s="6">
        <v>0.3523</v>
      </c>
      <c r="X438" s="6">
        <v>105</v>
      </c>
      <c r="Y438" s="6">
        <v>480</v>
      </c>
      <c r="Z438" s="6">
        <v>33</v>
      </c>
      <c r="AA438" s="6">
        <v>605</v>
      </c>
      <c r="AB438" s="6">
        <v>9.2999999999999999E-2</v>
      </c>
      <c r="AC438" s="6">
        <v>0.4521</v>
      </c>
      <c r="AD438" s="6">
        <v>0.1186</v>
      </c>
      <c r="AE438" s="6">
        <v>397</v>
      </c>
      <c r="AF438" s="6">
        <v>1233</v>
      </c>
      <c r="AG438" s="6">
        <v>49</v>
      </c>
      <c r="AH438" s="6">
        <v>1638</v>
      </c>
      <c r="AI438" s="6">
        <v>0.23899999999999999</v>
      </c>
      <c r="AJ438" s="6">
        <v>0.67120000000000002</v>
      </c>
      <c r="AK438" s="6">
        <v>0.3211</v>
      </c>
      <c r="AT438" s="6">
        <f t="shared" si="23"/>
        <v>0.88648648648648654</v>
      </c>
      <c r="AU438" s="6" t="str">
        <f t="shared" si="24"/>
        <v/>
      </c>
      <c r="AV438" s="6">
        <f t="shared" si="25"/>
        <v>52.852941176470587</v>
      </c>
      <c r="AW438" s="7">
        <f t="shared" si="26"/>
        <v>1.2604166666666667</v>
      </c>
      <c r="AX438" s="6">
        <f t="shared" si="27"/>
        <v>1.3284671532846715</v>
      </c>
      <c r="AY438" s="6" t="str">
        <f t="shared" si="28"/>
        <v/>
      </c>
      <c r="BA438" s="6">
        <f>VLOOKUP(A438, ALL_AP_DATA!$A$2:$F$3600, 6, FALSE)</f>
        <v>5159</v>
      </c>
      <c r="BB438" s="6">
        <f>VLOOKUP(A438, projmetadata!$A$2:$D$2036, 4, FALSE)</f>
        <v>161026</v>
      </c>
      <c r="BC438" s="6" t="e">
        <f t="array" aca="1" ref="BC438" ca="1">_xludf.IFS(I438&lt;&gt;0, F438/I438, P438&lt;&gt;0, M438/P438, W438&lt;&gt;0, T438/W438, AD438&lt;&gt;0, AA438/AD438, AK438&lt;&gt;0, AH438/AK438, AR438&lt;&gt;0, AO438/AR438, TRUE, 0)</f>
        <v>#NAME?</v>
      </c>
      <c r="BE438" s="6" t="e">
        <f t="shared" ca="1" si="20"/>
        <v>#NAME?</v>
      </c>
      <c r="BF438" s="6" t="e">
        <f t="shared" ca="1" si="21"/>
        <v>#NAME?</v>
      </c>
      <c r="BG438" s="6"/>
      <c r="BH438" s="6">
        <f>VLOOKUP(A438, ALL_AP_DATA!$A$2:$D$3600, 3, FALSE)</f>
        <v>1503</v>
      </c>
      <c r="BI438" s="6">
        <f>VLOOKUP(A438, ALL_AP_DATA!$A$2:$E$3600, 5, FALSE)</f>
        <v>5101</v>
      </c>
      <c r="BJ438" s="6">
        <f t="shared" si="29"/>
        <v>0.98875751114557087</v>
      </c>
      <c r="BK438" s="6">
        <f t="shared" si="22"/>
        <v>0.29133553014150027</v>
      </c>
    </row>
    <row r="439" spans="1:63" ht="15.75" customHeight="1" x14ac:dyDescent="0.2">
      <c r="A439" s="6" t="s">
        <v>499</v>
      </c>
      <c r="B439" s="6" t="s">
        <v>61</v>
      </c>
      <c r="C439" s="6">
        <v>2</v>
      </c>
      <c r="D439" s="6">
        <v>4</v>
      </c>
      <c r="E439" s="6">
        <v>0</v>
      </c>
      <c r="F439" s="6">
        <v>0</v>
      </c>
      <c r="G439" s="6">
        <v>1.1999999999999999E-3</v>
      </c>
      <c r="H439" s="6">
        <v>0</v>
      </c>
      <c r="I439" s="6">
        <v>0</v>
      </c>
      <c r="Q439" s="6">
        <v>6</v>
      </c>
      <c r="R439" s="6">
        <v>13</v>
      </c>
      <c r="S439" s="6">
        <v>17</v>
      </c>
      <c r="T439" s="6">
        <v>956</v>
      </c>
      <c r="U439" s="6">
        <v>3.8E-3</v>
      </c>
      <c r="V439" s="6">
        <v>0.2833</v>
      </c>
      <c r="W439" s="6">
        <v>0.2316</v>
      </c>
      <c r="X439" s="6">
        <v>85</v>
      </c>
      <c r="Y439" s="6">
        <v>1372</v>
      </c>
      <c r="Z439" s="6">
        <v>59</v>
      </c>
      <c r="AA439" s="6">
        <v>3815</v>
      </c>
      <c r="AB439" s="6">
        <v>0.40139999999999998</v>
      </c>
      <c r="AC439" s="6">
        <v>0.98329999999999995</v>
      </c>
      <c r="AD439" s="6">
        <v>0.9244</v>
      </c>
      <c r="AE439" s="6">
        <v>107</v>
      </c>
      <c r="AF439" s="6">
        <v>463</v>
      </c>
      <c r="AG439" s="6">
        <v>31</v>
      </c>
      <c r="AH439" s="6">
        <v>2229</v>
      </c>
      <c r="AI439" s="6">
        <v>0.13550000000000001</v>
      </c>
      <c r="AJ439" s="6">
        <v>0.51670000000000005</v>
      </c>
      <c r="AK439" s="6">
        <v>0.54010000000000002</v>
      </c>
      <c r="AT439" s="6">
        <f t="shared" si="23"/>
        <v>0</v>
      </c>
      <c r="AU439" s="6" t="str">
        <f t="shared" si="24"/>
        <v/>
      </c>
      <c r="AV439" s="6">
        <f t="shared" si="25"/>
        <v>73.538461538461533</v>
      </c>
      <c r="AW439" s="7">
        <f t="shared" si="26"/>
        <v>2.7806122448979593</v>
      </c>
      <c r="AX439" s="6">
        <f t="shared" si="27"/>
        <v>4.8142548596112311</v>
      </c>
      <c r="AY439" s="6" t="str">
        <f t="shared" si="28"/>
        <v/>
      </c>
      <c r="BA439" s="6">
        <f>VLOOKUP(A439, ALL_AP_DATA!$A$2:$F$3600, 6, FALSE)</f>
        <v>3418</v>
      </c>
      <c r="BB439" s="6">
        <f>VLOOKUP(A439, projmetadata!$A$2:$D$2036, 4, FALSE)</f>
        <v>968392</v>
      </c>
      <c r="BC439" s="6" t="e">
        <f t="array" aca="1" ref="BC439" ca="1">_xludf.IFS(I439&lt;&gt;0, F439/I439, P439&lt;&gt;0, M439/P439, W439&lt;&gt;0, T439/W439, AD439&lt;&gt;0, AA439/AD439, AK439&lt;&gt;0, AH439/AK439, AR439&lt;&gt;0, AO439/AR439, TRUE, 0)</f>
        <v>#NAME?</v>
      </c>
      <c r="BE439" s="6" t="e">
        <f t="shared" ca="1" si="20"/>
        <v>#NAME?</v>
      </c>
      <c r="BF439" s="6" t="e">
        <f t="shared" ca="1" si="21"/>
        <v>#NAME?</v>
      </c>
      <c r="BG439" s="6"/>
      <c r="BH439" s="6">
        <f>VLOOKUP(A439, ALL_AP_DATA!$A$2:$D$3600, 3, FALSE)</f>
        <v>1526</v>
      </c>
      <c r="BI439" s="6">
        <f>VLOOKUP(A439, ALL_AP_DATA!$A$2:$E$3600, 5, FALSE)</f>
        <v>4127</v>
      </c>
      <c r="BJ439" s="6">
        <f t="shared" si="29"/>
        <v>1.2074312463428907</v>
      </c>
      <c r="BK439" s="6">
        <f t="shared" si="22"/>
        <v>0.44645991808074897</v>
      </c>
    </row>
    <row r="440" spans="1:63" ht="15.75" customHeight="1" x14ac:dyDescent="0.2">
      <c r="A440" s="6" t="s">
        <v>500</v>
      </c>
      <c r="B440" s="6" t="s">
        <v>61</v>
      </c>
      <c r="Q440" s="6">
        <v>2</v>
      </c>
      <c r="R440" s="6">
        <v>4</v>
      </c>
      <c r="S440" s="6">
        <v>7</v>
      </c>
      <c r="T440" s="6">
        <v>682</v>
      </c>
      <c r="U440" s="6">
        <v>4.1000000000000003E-3</v>
      </c>
      <c r="V440" s="6">
        <v>7.1400000000000005E-2</v>
      </c>
      <c r="W440" s="6">
        <v>0.1236</v>
      </c>
      <c r="X440" s="6">
        <v>22</v>
      </c>
      <c r="Y440" s="6">
        <v>11</v>
      </c>
      <c r="Z440" s="6">
        <v>0</v>
      </c>
      <c r="AA440" s="6">
        <v>0</v>
      </c>
      <c r="AB440" s="6">
        <v>1.12E-2</v>
      </c>
      <c r="AC440" s="6">
        <v>0</v>
      </c>
      <c r="AD440" s="6">
        <v>0</v>
      </c>
      <c r="AT440" s="6" t="str">
        <f t="shared" si="23"/>
        <v/>
      </c>
      <c r="AU440" s="6" t="str">
        <f t="shared" si="24"/>
        <v/>
      </c>
      <c r="AV440" s="6">
        <f t="shared" si="25"/>
        <v>170.5</v>
      </c>
      <c r="AW440" s="7">
        <f t="shared" si="26"/>
        <v>0</v>
      </c>
      <c r="AX440" s="6" t="str">
        <f t="shared" si="27"/>
        <v/>
      </c>
      <c r="AY440" s="6" t="str">
        <f t="shared" si="28"/>
        <v/>
      </c>
      <c r="BA440" s="6">
        <f>VLOOKUP(A440, ALL_AP_DATA!$A$2:$F$3600, 6, FALSE)</f>
        <v>983</v>
      </c>
      <c r="BB440" s="6">
        <f>VLOOKUP(A440, projmetadata!$A$2:$D$2036, 4, FALSE)</f>
        <v>69312</v>
      </c>
      <c r="BC440" s="6" t="e">
        <f t="array" aca="1" ref="BC440" ca="1">_xludf.IFS(I440&lt;&gt;0, F440/I440, P440&lt;&gt;0, M440/P440, W440&lt;&gt;0, T440/W440, AD440&lt;&gt;0, AA440/AD440, AK440&lt;&gt;0, AH440/AK440, AR440&lt;&gt;0, AO440/AR440, TRUE, 0)</f>
        <v>#NAME?</v>
      </c>
      <c r="BE440" s="6" t="e">
        <f t="shared" ca="1" si="20"/>
        <v>#NAME?</v>
      </c>
      <c r="BF440" s="6" t="e">
        <f t="shared" ca="1" si="21"/>
        <v>#NAME?</v>
      </c>
      <c r="BG440" s="6"/>
      <c r="BH440" s="6">
        <f>VLOOKUP(A440, ALL_AP_DATA!$A$2:$D$3600, 3, FALSE)</f>
        <v>15</v>
      </c>
      <c r="BI440" s="6">
        <f>VLOOKUP(A440, ALL_AP_DATA!$A$2:$E$3600, 5, FALSE)</f>
        <v>5517</v>
      </c>
      <c r="BJ440" s="6">
        <f t="shared" si="29"/>
        <v>5.6124109867751777</v>
      </c>
      <c r="BK440" s="6">
        <f t="shared" si="22"/>
        <v>1.5259409969481181E-2</v>
      </c>
    </row>
    <row r="441" spans="1:63" ht="15.75" customHeight="1" x14ac:dyDescent="0.2">
      <c r="A441" s="6" t="s">
        <v>501</v>
      </c>
      <c r="B441" s="6" t="s">
        <v>64</v>
      </c>
      <c r="C441" s="6">
        <v>4</v>
      </c>
      <c r="D441" s="6">
        <v>127</v>
      </c>
      <c r="E441" s="6">
        <v>1</v>
      </c>
      <c r="F441" s="6">
        <v>8</v>
      </c>
      <c r="G441" s="6">
        <v>0.193</v>
      </c>
      <c r="H441" s="6">
        <v>0.25</v>
      </c>
      <c r="I441" s="6">
        <v>4.8800000000000003E-2</v>
      </c>
      <c r="X441" s="6">
        <v>30</v>
      </c>
      <c r="Y441" s="6">
        <v>269</v>
      </c>
      <c r="Z441" s="6">
        <v>4</v>
      </c>
      <c r="AA441" s="6">
        <v>164</v>
      </c>
      <c r="AB441" s="6">
        <v>0.4088</v>
      </c>
      <c r="AC441" s="6">
        <v>1</v>
      </c>
      <c r="AD441" s="6">
        <v>1</v>
      </c>
      <c r="AE441" s="6">
        <v>93</v>
      </c>
      <c r="AF441" s="6">
        <v>315</v>
      </c>
      <c r="AG441" s="6">
        <v>1</v>
      </c>
      <c r="AH441" s="6">
        <v>8</v>
      </c>
      <c r="AI441" s="6">
        <v>0.47870000000000001</v>
      </c>
      <c r="AJ441" s="6">
        <v>0.25</v>
      </c>
      <c r="AK441" s="6">
        <v>4.8800000000000003E-2</v>
      </c>
      <c r="AT441" s="6">
        <f t="shared" si="23"/>
        <v>6.2992125984251968E-2</v>
      </c>
      <c r="AU441" s="6" t="str">
        <f t="shared" si="24"/>
        <v/>
      </c>
      <c r="AV441" s="6" t="str">
        <f t="shared" si="25"/>
        <v/>
      </c>
      <c r="AW441" s="7">
        <f t="shared" si="26"/>
        <v>0.60966542750929364</v>
      </c>
      <c r="AX441" s="6">
        <f t="shared" si="27"/>
        <v>2.5396825396825397E-2</v>
      </c>
      <c r="AY441" s="6" t="str">
        <f t="shared" si="28"/>
        <v/>
      </c>
      <c r="BA441" s="6">
        <f>VLOOKUP(A441, ALL_AP_DATA!$A$2:$F$3600, 6, FALSE)</f>
        <v>658</v>
      </c>
      <c r="BB441" s="6">
        <f>VLOOKUP(A441, projmetadata!$A$2:$D$2036, 4, FALSE)</f>
        <v>52750</v>
      </c>
      <c r="BC441" s="6" t="e">
        <f t="array" aca="1" ref="BC441" ca="1">_xludf.IFS(I441&lt;&gt;0, F441/I441, P441&lt;&gt;0, M441/P441, W441&lt;&gt;0, T441/W441, AD441&lt;&gt;0, AA441/AD441, AK441&lt;&gt;0, AH441/AK441, AR441&lt;&gt;0, AO441/AR441, TRUE, 0)</f>
        <v>#NAME?</v>
      </c>
      <c r="BE441" s="6" t="e">
        <f t="shared" ca="1" si="20"/>
        <v>#NAME?</v>
      </c>
      <c r="BF441" s="6" t="e">
        <f t="shared" ca="1" si="21"/>
        <v>#NAME?</v>
      </c>
      <c r="BG441" s="6"/>
      <c r="BH441" s="6">
        <f>VLOOKUP(A441, ALL_AP_DATA!$A$2:$D$3600, 3, FALSE)</f>
        <v>456</v>
      </c>
      <c r="BI441" s="6">
        <f>VLOOKUP(A441, ALL_AP_DATA!$A$2:$E$3600, 5, FALSE)</f>
        <v>164</v>
      </c>
      <c r="BJ441" s="6">
        <f t="shared" si="29"/>
        <v>0.24924012158054712</v>
      </c>
      <c r="BK441" s="6">
        <f t="shared" si="22"/>
        <v>0.69300911854103342</v>
      </c>
    </row>
    <row r="442" spans="1:63" ht="15.75" customHeight="1" x14ac:dyDescent="0.2">
      <c r="A442" s="6" t="s">
        <v>502</v>
      </c>
      <c r="B442" s="6" t="s">
        <v>64</v>
      </c>
      <c r="C442" s="6">
        <v>22</v>
      </c>
      <c r="D442" s="6">
        <v>293</v>
      </c>
      <c r="E442" s="6">
        <v>102</v>
      </c>
      <c r="F442" s="6">
        <v>9712</v>
      </c>
      <c r="G442" s="6">
        <v>0.2049</v>
      </c>
      <c r="H442" s="6">
        <v>0.5514</v>
      </c>
      <c r="I442" s="6">
        <v>0.38529999999999998</v>
      </c>
      <c r="Q442" s="6">
        <v>18</v>
      </c>
      <c r="R442" s="6">
        <v>78</v>
      </c>
      <c r="S442" s="6">
        <v>84</v>
      </c>
      <c r="T442" s="6">
        <v>10376</v>
      </c>
      <c r="U442" s="6">
        <v>5.45E-2</v>
      </c>
      <c r="V442" s="6">
        <v>0.4541</v>
      </c>
      <c r="W442" s="6">
        <v>0.41160000000000002</v>
      </c>
      <c r="X442" s="6">
        <v>121</v>
      </c>
      <c r="Y442" s="6">
        <v>724</v>
      </c>
      <c r="Z442" s="6">
        <v>120</v>
      </c>
      <c r="AA442" s="6">
        <v>14751</v>
      </c>
      <c r="AB442" s="6">
        <v>0.50629999999999997</v>
      </c>
      <c r="AC442" s="6">
        <v>0.64859999999999995</v>
      </c>
      <c r="AD442" s="6">
        <v>0.58520000000000005</v>
      </c>
      <c r="AE442" s="6">
        <v>73</v>
      </c>
      <c r="AF442" s="6">
        <v>699</v>
      </c>
      <c r="AG442" s="6">
        <v>146</v>
      </c>
      <c r="AH442" s="6">
        <v>14470</v>
      </c>
      <c r="AI442" s="6">
        <v>0.48880000000000001</v>
      </c>
      <c r="AJ442" s="6">
        <v>0.78920000000000001</v>
      </c>
      <c r="AK442" s="6">
        <v>0.57410000000000005</v>
      </c>
      <c r="AT442" s="6">
        <f t="shared" si="23"/>
        <v>33.146757679180887</v>
      </c>
      <c r="AU442" s="6" t="str">
        <f t="shared" si="24"/>
        <v/>
      </c>
      <c r="AV442" s="6">
        <f t="shared" si="25"/>
        <v>133.02564102564102</v>
      </c>
      <c r="AW442" s="7">
        <f t="shared" si="26"/>
        <v>20.374309392265193</v>
      </c>
      <c r="AX442" s="6">
        <f t="shared" si="27"/>
        <v>20.701001430615165</v>
      </c>
      <c r="AY442" s="6" t="str">
        <f t="shared" si="28"/>
        <v/>
      </c>
      <c r="BA442" s="6">
        <f>VLOOKUP(A442, ALL_AP_DATA!$A$2:$F$3600, 6, FALSE)</f>
        <v>1430</v>
      </c>
      <c r="BB442" s="6">
        <f>VLOOKUP(A442, projmetadata!$A$2:$D$2036, 4, FALSE)</f>
        <v>96331</v>
      </c>
      <c r="BC442" s="6" t="e">
        <f t="array" aca="1" ref="BC442" ca="1">_xludf.IFS(I442&lt;&gt;0, F442/I442, P442&lt;&gt;0, M442/P442, W442&lt;&gt;0, T442/W442, AD442&lt;&gt;0, AA442/AD442, AK442&lt;&gt;0, AH442/AK442, AR442&lt;&gt;0, AO442/AR442, TRUE, 0)</f>
        <v>#NAME?</v>
      </c>
      <c r="BE442" s="6" t="e">
        <f t="shared" ca="1" si="20"/>
        <v>#NAME?</v>
      </c>
      <c r="BF442" s="6" t="e">
        <f t="shared" ca="1" si="21"/>
        <v>#NAME?</v>
      </c>
      <c r="BG442" s="6"/>
      <c r="BH442" s="6">
        <f>VLOOKUP(A442, ALL_AP_DATA!$A$2:$D$3600, 3, FALSE)</f>
        <v>1052</v>
      </c>
      <c r="BI442" s="6">
        <f>VLOOKUP(A442, ALL_AP_DATA!$A$2:$E$3600, 5, FALSE)</f>
        <v>25206</v>
      </c>
      <c r="BJ442" s="6">
        <f t="shared" si="29"/>
        <v>17.626573426573426</v>
      </c>
      <c r="BK442" s="6">
        <f t="shared" si="22"/>
        <v>0.73566433566433564</v>
      </c>
    </row>
    <row r="443" spans="1:63" ht="15.75" customHeight="1" x14ac:dyDescent="0.2">
      <c r="A443" s="6" t="s">
        <v>503</v>
      </c>
      <c r="B443" s="6" t="s">
        <v>61</v>
      </c>
      <c r="C443" s="6">
        <v>2</v>
      </c>
      <c r="D443" s="6">
        <v>6</v>
      </c>
      <c r="E443" s="6">
        <v>144</v>
      </c>
      <c r="F443" s="6">
        <v>4644</v>
      </c>
      <c r="G443" s="6">
        <v>1.3100000000000001E-2</v>
      </c>
      <c r="H443" s="6">
        <v>0.1205</v>
      </c>
      <c r="I443" s="6">
        <v>8.4199999999999997E-2</v>
      </c>
      <c r="J443" s="6">
        <v>6</v>
      </c>
      <c r="K443" s="6">
        <v>54</v>
      </c>
      <c r="L443" s="6">
        <v>843</v>
      </c>
      <c r="M443" s="6">
        <v>37623</v>
      </c>
      <c r="N443" s="6">
        <v>0.1176</v>
      </c>
      <c r="O443" s="6">
        <v>0.70540000000000003</v>
      </c>
      <c r="P443" s="6">
        <v>0.68230000000000002</v>
      </c>
      <c r="Q443" s="6">
        <v>34</v>
      </c>
      <c r="R443" s="6">
        <v>147</v>
      </c>
      <c r="S443" s="6">
        <v>1151</v>
      </c>
      <c r="T443" s="6">
        <v>50611</v>
      </c>
      <c r="U443" s="6">
        <v>0.32029999999999997</v>
      </c>
      <c r="V443" s="6">
        <v>0.96319999999999995</v>
      </c>
      <c r="W443" s="6">
        <v>0.91790000000000005</v>
      </c>
      <c r="X443" s="6">
        <v>7</v>
      </c>
      <c r="Y443" s="6">
        <v>192</v>
      </c>
      <c r="Z443" s="6">
        <v>936</v>
      </c>
      <c r="AA443" s="6">
        <v>43141</v>
      </c>
      <c r="AB443" s="6">
        <v>0.41830000000000001</v>
      </c>
      <c r="AC443" s="6">
        <v>0.7833</v>
      </c>
      <c r="AD443" s="6">
        <v>0.78239999999999998</v>
      </c>
      <c r="AE443" s="6">
        <v>27</v>
      </c>
      <c r="AF443" s="6">
        <v>136</v>
      </c>
      <c r="AG443" s="6">
        <v>913</v>
      </c>
      <c r="AH443" s="6">
        <v>41696</v>
      </c>
      <c r="AI443" s="6">
        <v>0.29630000000000001</v>
      </c>
      <c r="AJ443" s="6">
        <v>0.76400000000000001</v>
      </c>
      <c r="AK443" s="6">
        <v>0.75619999999999998</v>
      </c>
      <c r="AL443" s="6">
        <v>10</v>
      </c>
      <c r="AM443" s="6">
        <v>80</v>
      </c>
      <c r="AN443" s="6">
        <v>964</v>
      </c>
      <c r="AO443" s="6">
        <v>45227</v>
      </c>
      <c r="AP443" s="6">
        <v>0.17430000000000001</v>
      </c>
      <c r="AQ443" s="6">
        <v>0.80669999999999997</v>
      </c>
      <c r="AR443" s="6">
        <v>0.82020000000000004</v>
      </c>
      <c r="AT443" s="6">
        <f t="shared" si="23"/>
        <v>774</v>
      </c>
      <c r="AU443" s="6">
        <f t="shared" si="24"/>
        <v>696.72222222222217</v>
      </c>
      <c r="AV443" s="6">
        <f t="shared" si="25"/>
        <v>344.29251700680271</v>
      </c>
      <c r="AW443" s="7">
        <f t="shared" si="26"/>
        <v>224.69270833333334</v>
      </c>
      <c r="AX443" s="6">
        <f t="shared" si="27"/>
        <v>306.58823529411762</v>
      </c>
      <c r="AY443" s="6">
        <f t="shared" si="28"/>
        <v>565.33749999999998</v>
      </c>
      <c r="BA443" s="6">
        <f>VLOOKUP(A443, ALL_AP_DATA!$A$2:$F$3600, 6, FALSE)</f>
        <v>459</v>
      </c>
      <c r="BB443" s="6">
        <f>VLOOKUP(A443, projmetadata!$A$2:$D$2036, 4, FALSE)</f>
        <v>297921</v>
      </c>
      <c r="BC443" s="6" t="e">
        <f t="array" aca="1" ref="BC443" ca="1">_xludf.IFS(I443&lt;&gt;0, F443/I443, P443&lt;&gt;0, M443/P443, W443&lt;&gt;0, T443/W443, AD443&lt;&gt;0, AA443/AD443, AK443&lt;&gt;0, AH443/AK443, AR443&lt;&gt;0, AO443/AR443, TRUE, 0)</f>
        <v>#NAME?</v>
      </c>
      <c r="BE443" s="6" t="e">
        <f t="shared" ca="1" si="20"/>
        <v>#NAME?</v>
      </c>
      <c r="BF443" s="6" t="e">
        <f t="shared" ca="1" si="21"/>
        <v>#NAME?</v>
      </c>
      <c r="BG443" s="6"/>
      <c r="BH443" s="6">
        <f>VLOOKUP(A443, ALL_AP_DATA!$A$2:$D$3600, 3, FALSE)</f>
        <v>258</v>
      </c>
      <c r="BI443" s="6">
        <f>VLOOKUP(A443, ALL_AP_DATA!$A$2:$E$3600, 5, FALSE)</f>
        <v>55139</v>
      </c>
      <c r="BJ443" s="6">
        <f t="shared" si="29"/>
        <v>120.12854030501089</v>
      </c>
      <c r="BK443" s="6">
        <f t="shared" si="22"/>
        <v>0.56209150326797386</v>
      </c>
    </row>
    <row r="444" spans="1:63" ht="15.75" customHeight="1" x14ac:dyDescent="0.2">
      <c r="A444" s="6" t="s">
        <v>504</v>
      </c>
      <c r="B444" s="6" t="s">
        <v>61</v>
      </c>
      <c r="C444" s="6">
        <v>2</v>
      </c>
      <c r="D444" s="6">
        <v>4</v>
      </c>
      <c r="E444" s="6">
        <v>0</v>
      </c>
      <c r="F444" s="6">
        <v>0</v>
      </c>
      <c r="G444" s="6">
        <v>2.7E-2</v>
      </c>
      <c r="H444" s="6">
        <v>0</v>
      </c>
      <c r="I444" s="6">
        <v>0</v>
      </c>
      <c r="X444" s="6">
        <v>2</v>
      </c>
      <c r="Y444" s="6">
        <v>68</v>
      </c>
      <c r="Z444" s="6">
        <v>5</v>
      </c>
      <c r="AA444" s="6">
        <v>44</v>
      </c>
      <c r="AB444" s="6">
        <v>0.45950000000000002</v>
      </c>
      <c r="AC444" s="6">
        <v>0.45450000000000002</v>
      </c>
      <c r="AD444" s="6">
        <v>0.44440000000000002</v>
      </c>
      <c r="AE444" s="6">
        <v>2</v>
      </c>
      <c r="AF444" s="6">
        <v>8</v>
      </c>
      <c r="AG444" s="6">
        <v>7</v>
      </c>
      <c r="AH444" s="6">
        <v>58</v>
      </c>
      <c r="AI444" s="6">
        <v>5.4100000000000002E-2</v>
      </c>
      <c r="AJ444" s="6">
        <v>0.63639999999999997</v>
      </c>
      <c r="AK444" s="6">
        <v>0.58589999999999998</v>
      </c>
      <c r="AT444" s="6">
        <f t="shared" si="23"/>
        <v>0</v>
      </c>
      <c r="AU444" s="6" t="str">
        <f t="shared" si="24"/>
        <v/>
      </c>
      <c r="AV444" s="6" t="str">
        <f t="shared" si="25"/>
        <v/>
      </c>
      <c r="AW444" s="7">
        <f t="shared" si="26"/>
        <v>0.6470588235294118</v>
      </c>
      <c r="AX444" s="6">
        <f t="shared" si="27"/>
        <v>7.25</v>
      </c>
      <c r="AY444" s="6" t="str">
        <f t="shared" si="28"/>
        <v/>
      </c>
      <c r="BA444" s="6">
        <f>VLOOKUP(A444, ALL_AP_DATA!$A$2:$F$3600, 6, FALSE)</f>
        <v>148</v>
      </c>
      <c r="BB444" s="6">
        <f>VLOOKUP(A444, projmetadata!$A$2:$D$2036, 4, FALSE)</f>
        <v>20693</v>
      </c>
      <c r="BC444" s="6" t="e">
        <f t="array" aca="1" ref="BC444" ca="1">_xludf.IFS(I444&lt;&gt;0, F444/I444, P444&lt;&gt;0, M444/P444, W444&lt;&gt;0, T444/W444, AD444&lt;&gt;0, AA444/AD444, AK444&lt;&gt;0, AH444/AK444, AR444&lt;&gt;0, AO444/AR444, TRUE, 0)</f>
        <v>#NAME?</v>
      </c>
      <c r="BE444" s="6" t="e">
        <f t="shared" ca="1" si="20"/>
        <v>#NAME?</v>
      </c>
      <c r="BF444" s="6" t="e">
        <f t="shared" ca="1" si="21"/>
        <v>#NAME?</v>
      </c>
      <c r="BG444" s="6"/>
      <c r="BH444" s="6">
        <f>VLOOKUP(A444, ALL_AP_DATA!$A$2:$D$3600, 3, FALSE)</f>
        <v>77</v>
      </c>
      <c r="BI444" s="6">
        <f>VLOOKUP(A444, ALL_AP_DATA!$A$2:$E$3600, 5, FALSE)</f>
        <v>99</v>
      </c>
      <c r="BJ444" s="6">
        <f t="shared" si="29"/>
        <v>0.66891891891891897</v>
      </c>
      <c r="BK444" s="6">
        <f t="shared" si="22"/>
        <v>0.52027027027027029</v>
      </c>
    </row>
    <row r="445" spans="1:63" ht="15.75" customHeight="1" x14ac:dyDescent="0.2">
      <c r="A445" s="6" t="s">
        <v>505</v>
      </c>
      <c r="B445" s="6" t="s">
        <v>61</v>
      </c>
      <c r="Q445" s="6">
        <v>1</v>
      </c>
      <c r="R445" s="6">
        <v>2</v>
      </c>
      <c r="S445" s="6">
        <v>19</v>
      </c>
      <c r="T445" s="6">
        <v>358</v>
      </c>
      <c r="U445" s="6">
        <v>4.3E-3</v>
      </c>
      <c r="V445" s="6">
        <v>0.63329999999999997</v>
      </c>
      <c r="W445" s="6">
        <v>0.28799999999999998</v>
      </c>
      <c r="AT445" s="6" t="str">
        <f t="shared" si="23"/>
        <v/>
      </c>
      <c r="AU445" s="6" t="str">
        <f t="shared" si="24"/>
        <v/>
      </c>
      <c r="AV445" s="6">
        <f t="shared" si="25"/>
        <v>179</v>
      </c>
      <c r="AW445" s="7" t="str">
        <f t="shared" si="26"/>
        <v/>
      </c>
      <c r="AX445" s="6" t="str">
        <f t="shared" si="27"/>
        <v/>
      </c>
      <c r="AY445" s="6" t="str">
        <f t="shared" si="28"/>
        <v/>
      </c>
      <c r="BA445" s="6">
        <f>VLOOKUP(A445, ALL_AP_DATA!$A$2:$F$3600, 6, FALSE)</f>
        <v>460</v>
      </c>
      <c r="BB445" s="6">
        <f>VLOOKUP(A445, projmetadata!$A$2:$D$2036, 4, FALSE)</f>
        <v>14473</v>
      </c>
      <c r="BC445" s="6" t="e">
        <f t="array" aca="1" ref="BC445" ca="1">_xludf.IFS(I445&lt;&gt;0, F445/I445, P445&lt;&gt;0, M445/P445, W445&lt;&gt;0, T445/W445, AD445&lt;&gt;0, AA445/AD445, AK445&lt;&gt;0, AH445/AK445, AR445&lt;&gt;0, AO445/AR445, TRUE, 0)</f>
        <v>#NAME?</v>
      </c>
      <c r="BE445" s="6" t="e">
        <f t="shared" ca="1" si="20"/>
        <v>#NAME?</v>
      </c>
      <c r="BF445" s="6" t="e">
        <f t="shared" ca="1" si="21"/>
        <v>#NAME?</v>
      </c>
      <c r="BG445" s="6"/>
      <c r="BH445" s="6">
        <f>VLOOKUP(A445, ALL_AP_DATA!$A$2:$D$3600, 3, FALSE)</f>
        <v>2</v>
      </c>
      <c r="BI445" s="6">
        <f>VLOOKUP(A445, ALL_AP_DATA!$A$2:$E$3600, 5, FALSE)</f>
        <v>1243</v>
      </c>
      <c r="BJ445" s="6">
        <f t="shared" si="29"/>
        <v>2.7021739130434783</v>
      </c>
      <c r="BK445" s="6">
        <f t="shared" si="22"/>
        <v>4.3478260869565218E-3</v>
      </c>
    </row>
    <row r="446" spans="1:63" ht="15.75" customHeight="1" x14ac:dyDescent="0.2">
      <c r="A446" s="6" t="s">
        <v>506</v>
      </c>
      <c r="B446" s="6" t="s">
        <v>61</v>
      </c>
      <c r="Q446" s="6">
        <v>1</v>
      </c>
      <c r="R446" s="6">
        <v>2</v>
      </c>
      <c r="S446" s="6">
        <v>6</v>
      </c>
      <c r="T446" s="6">
        <v>375</v>
      </c>
      <c r="U446" s="6">
        <v>6.0000000000000001E-3</v>
      </c>
      <c r="V446" s="6">
        <v>0.23080000000000001</v>
      </c>
      <c r="W446" s="6">
        <v>0.19600000000000001</v>
      </c>
      <c r="X446" s="6">
        <v>5</v>
      </c>
      <c r="Y446" s="6">
        <v>54</v>
      </c>
      <c r="Z446" s="6">
        <v>13</v>
      </c>
      <c r="AA446" s="6">
        <v>418</v>
      </c>
      <c r="AB446" s="6">
        <v>0.16309999999999999</v>
      </c>
      <c r="AC446" s="6">
        <v>0.5</v>
      </c>
      <c r="AD446" s="6">
        <v>0.2185</v>
      </c>
      <c r="AE446" s="6">
        <v>17</v>
      </c>
      <c r="AF446" s="6">
        <v>51</v>
      </c>
      <c r="AG446" s="6">
        <v>9</v>
      </c>
      <c r="AH446" s="6">
        <v>440</v>
      </c>
      <c r="AI446" s="6">
        <v>0.15409999999999999</v>
      </c>
      <c r="AJ446" s="6">
        <v>0.34620000000000001</v>
      </c>
      <c r="AK446" s="6">
        <v>0.23</v>
      </c>
      <c r="AT446" s="6" t="str">
        <f t="shared" si="23"/>
        <v/>
      </c>
      <c r="AU446" s="6" t="str">
        <f t="shared" si="24"/>
        <v/>
      </c>
      <c r="AV446" s="6">
        <f t="shared" si="25"/>
        <v>187.5</v>
      </c>
      <c r="AW446" s="7">
        <f t="shared" si="26"/>
        <v>7.7407407407407405</v>
      </c>
      <c r="AX446" s="6">
        <f t="shared" si="27"/>
        <v>8.6274509803921564</v>
      </c>
      <c r="AY446" s="6" t="str">
        <f t="shared" si="28"/>
        <v/>
      </c>
      <c r="BA446" s="6">
        <f>VLOOKUP(A446, ALL_AP_DATA!$A$2:$F$3600, 6, FALSE)</f>
        <v>331</v>
      </c>
      <c r="BB446" s="6">
        <f>VLOOKUP(A446, projmetadata!$A$2:$D$2036, 4, FALSE)</f>
        <v>70661</v>
      </c>
      <c r="BC446" s="6" t="e">
        <f t="array" aca="1" ref="BC446" ca="1">_xludf.IFS(I446&lt;&gt;0, F446/I446, P446&lt;&gt;0, M446/P446, W446&lt;&gt;0, T446/W446, AD446&lt;&gt;0, AA446/AD446, AK446&lt;&gt;0, AH446/AK446, AR446&lt;&gt;0, AO446/AR446, TRUE, 0)</f>
        <v>#NAME?</v>
      </c>
      <c r="BE446" s="6" t="e">
        <f t="shared" ca="1" si="20"/>
        <v>#NAME?</v>
      </c>
      <c r="BF446" s="6" t="e">
        <f t="shared" ca="1" si="21"/>
        <v>#NAME?</v>
      </c>
      <c r="BG446" s="6"/>
      <c r="BH446" s="6">
        <f>VLOOKUP(A446, ALL_AP_DATA!$A$2:$D$3600, 3, FALSE)</f>
        <v>90</v>
      </c>
      <c r="BI446" s="6">
        <f>VLOOKUP(A446, ALL_AP_DATA!$A$2:$E$3600, 5, FALSE)</f>
        <v>1913</v>
      </c>
      <c r="BJ446" s="6">
        <f t="shared" si="29"/>
        <v>5.7794561933534743</v>
      </c>
      <c r="BK446" s="6">
        <f t="shared" si="22"/>
        <v>0.27190332326283989</v>
      </c>
    </row>
    <row r="447" spans="1:63" ht="15.75" customHeight="1" x14ac:dyDescent="0.2">
      <c r="A447" s="6" t="s">
        <v>507</v>
      </c>
      <c r="B447" s="6" t="s">
        <v>64</v>
      </c>
      <c r="C447" s="6">
        <v>3</v>
      </c>
      <c r="D447" s="6">
        <v>7</v>
      </c>
      <c r="E447" s="6">
        <v>0</v>
      </c>
      <c r="F447" s="6">
        <v>0</v>
      </c>
      <c r="G447" s="6">
        <v>1.84E-2</v>
      </c>
      <c r="H447" s="6">
        <v>0</v>
      </c>
      <c r="I447" s="6">
        <v>0</v>
      </c>
      <c r="Q447" s="6">
        <v>1</v>
      </c>
      <c r="R447" s="6">
        <v>3</v>
      </c>
      <c r="S447" s="6">
        <v>2</v>
      </c>
      <c r="T447" s="6">
        <v>151</v>
      </c>
      <c r="U447" s="6">
        <v>7.9000000000000008E-3</v>
      </c>
      <c r="V447" s="6">
        <v>0.66669999999999996</v>
      </c>
      <c r="W447" s="6">
        <v>0.34239999999999998</v>
      </c>
      <c r="X447" s="6">
        <v>31</v>
      </c>
      <c r="Y447" s="6">
        <v>166</v>
      </c>
      <c r="Z447" s="6">
        <v>3</v>
      </c>
      <c r="AA447" s="6">
        <v>335</v>
      </c>
      <c r="AB447" s="6">
        <v>0.43680000000000002</v>
      </c>
      <c r="AC447" s="6">
        <v>1</v>
      </c>
      <c r="AD447" s="6">
        <v>0.75960000000000005</v>
      </c>
      <c r="AE447" s="6">
        <v>43</v>
      </c>
      <c r="AF447" s="6">
        <v>240</v>
      </c>
      <c r="AG447" s="6">
        <v>3</v>
      </c>
      <c r="AH447" s="6">
        <v>294</v>
      </c>
      <c r="AI447" s="6">
        <v>0.63160000000000005</v>
      </c>
      <c r="AJ447" s="6">
        <v>1</v>
      </c>
      <c r="AK447" s="6">
        <v>0.66669999999999996</v>
      </c>
      <c r="AT447" s="6">
        <f t="shared" si="23"/>
        <v>0</v>
      </c>
      <c r="AU447" s="6" t="str">
        <f t="shared" si="24"/>
        <v/>
      </c>
      <c r="AV447" s="6">
        <f t="shared" si="25"/>
        <v>50.333333333333336</v>
      </c>
      <c r="AW447" s="7">
        <f t="shared" si="26"/>
        <v>2.0180722891566263</v>
      </c>
      <c r="AX447" s="6">
        <f t="shared" si="27"/>
        <v>1.2250000000000001</v>
      </c>
      <c r="AY447" s="6" t="str">
        <f t="shared" si="28"/>
        <v/>
      </c>
      <c r="BA447" s="6">
        <f>VLOOKUP(A447, ALL_AP_DATA!$A$2:$F$3600, 6, FALSE)</f>
        <v>380</v>
      </c>
      <c r="BB447" s="6">
        <f>VLOOKUP(A447, projmetadata!$A$2:$D$2036, 4, FALSE)</f>
        <v>27605</v>
      </c>
      <c r="BC447" s="6" t="e">
        <f t="array" aca="1" ref="BC447" ca="1">_xludf.IFS(I447&lt;&gt;0, F447/I447, P447&lt;&gt;0, M447/P447, W447&lt;&gt;0, T447/W447, AD447&lt;&gt;0, AA447/AD447, AK447&lt;&gt;0, AH447/AK447, AR447&lt;&gt;0, AO447/AR447, TRUE, 0)</f>
        <v>#NAME?</v>
      </c>
      <c r="BE447" s="6" t="e">
        <f t="shared" ca="1" si="20"/>
        <v>#NAME?</v>
      </c>
      <c r="BF447" s="6" t="e">
        <f t="shared" ca="1" si="21"/>
        <v>#NAME?</v>
      </c>
      <c r="BG447" s="6"/>
      <c r="BH447" s="6">
        <f>VLOOKUP(A447, ALL_AP_DATA!$A$2:$D$3600, 3, FALSE)</f>
        <v>285</v>
      </c>
      <c r="BI447" s="6">
        <f>VLOOKUP(A447, ALL_AP_DATA!$A$2:$E$3600, 5, FALSE)</f>
        <v>441</v>
      </c>
      <c r="BJ447" s="6">
        <f t="shared" si="29"/>
        <v>1.1605263157894736</v>
      </c>
      <c r="BK447" s="6">
        <f t="shared" si="22"/>
        <v>0.75</v>
      </c>
    </row>
    <row r="448" spans="1:63" ht="15.75" customHeight="1" x14ac:dyDescent="0.2">
      <c r="A448" s="6" t="s">
        <v>508</v>
      </c>
      <c r="B448" s="6" t="s">
        <v>61</v>
      </c>
      <c r="C448" s="6">
        <v>1</v>
      </c>
      <c r="D448" s="6">
        <v>40</v>
      </c>
      <c r="E448" s="6">
        <v>655</v>
      </c>
      <c r="F448" s="6">
        <v>36063</v>
      </c>
      <c r="G448" s="6">
        <v>0.1389</v>
      </c>
      <c r="H448" s="6">
        <v>0.65110000000000001</v>
      </c>
      <c r="I448" s="6">
        <v>0.52600000000000002</v>
      </c>
      <c r="J448" s="6">
        <v>14</v>
      </c>
      <c r="K448" s="6">
        <v>95</v>
      </c>
      <c r="L448" s="6">
        <v>905</v>
      </c>
      <c r="M448" s="6">
        <v>57660</v>
      </c>
      <c r="N448" s="6">
        <v>0.32990000000000003</v>
      </c>
      <c r="O448" s="6">
        <v>0.89959999999999996</v>
      </c>
      <c r="P448" s="6">
        <v>0.84089999999999998</v>
      </c>
      <c r="Q448" s="6">
        <v>25</v>
      </c>
      <c r="R448" s="6">
        <v>170</v>
      </c>
      <c r="S448" s="6">
        <v>981</v>
      </c>
      <c r="T448" s="6">
        <v>62932</v>
      </c>
      <c r="U448" s="6">
        <v>0.59030000000000005</v>
      </c>
      <c r="V448" s="6">
        <v>0.97509999999999997</v>
      </c>
      <c r="W448" s="6">
        <v>0.91779999999999995</v>
      </c>
      <c r="X448" s="6">
        <v>2</v>
      </c>
      <c r="Y448" s="6">
        <v>99</v>
      </c>
      <c r="Z448" s="6">
        <v>846</v>
      </c>
      <c r="AA448" s="6">
        <v>49943</v>
      </c>
      <c r="AB448" s="6">
        <v>0.34379999999999999</v>
      </c>
      <c r="AC448" s="6">
        <v>0.84099999999999997</v>
      </c>
      <c r="AD448" s="6">
        <v>0.72840000000000005</v>
      </c>
      <c r="AE448" s="6">
        <v>20</v>
      </c>
      <c r="AF448" s="6">
        <v>101</v>
      </c>
      <c r="AG448" s="6">
        <v>914</v>
      </c>
      <c r="AH448" s="6">
        <v>58144</v>
      </c>
      <c r="AI448" s="6">
        <v>0.35070000000000001</v>
      </c>
      <c r="AJ448" s="6">
        <v>0.90849999999999997</v>
      </c>
      <c r="AK448" s="6">
        <v>0.84799999999999998</v>
      </c>
      <c r="AL448" s="6">
        <v>14</v>
      </c>
      <c r="AM448" s="6">
        <v>128</v>
      </c>
      <c r="AN448" s="6">
        <v>958</v>
      </c>
      <c r="AO448" s="6">
        <v>61249</v>
      </c>
      <c r="AP448" s="6">
        <v>0.44440000000000002</v>
      </c>
      <c r="AQ448" s="6">
        <v>0.95230000000000004</v>
      </c>
      <c r="AR448" s="6">
        <v>0.89329999999999998</v>
      </c>
      <c r="AT448" s="6">
        <f t="shared" si="23"/>
        <v>901.57500000000005</v>
      </c>
      <c r="AU448" s="6">
        <f t="shared" si="24"/>
        <v>606.9473684210526</v>
      </c>
      <c r="AV448" s="6">
        <f t="shared" si="25"/>
        <v>370.18823529411765</v>
      </c>
      <c r="AW448" s="7">
        <f t="shared" si="26"/>
        <v>504.47474747474746</v>
      </c>
      <c r="AX448" s="6">
        <f t="shared" si="27"/>
        <v>575.68316831683171</v>
      </c>
      <c r="AY448" s="6">
        <f t="shared" si="28"/>
        <v>478.5078125</v>
      </c>
      <c r="BA448" s="6">
        <f>VLOOKUP(A448, ALL_AP_DATA!$A$2:$F$3600, 6, FALSE)</f>
        <v>288</v>
      </c>
      <c r="BB448" s="6">
        <f>VLOOKUP(A448, projmetadata!$A$2:$D$2036, 4, FALSE)</f>
        <v>22138</v>
      </c>
      <c r="BC448" s="6" t="e">
        <f t="array" aca="1" ref="BC448" ca="1">_xludf.IFS(I448&lt;&gt;0, F448/I448, P448&lt;&gt;0, M448/P448, W448&lt;&gt;0, T448/W448, AD448&lt;&gt;0, AA448/AD448, AK448&lt;&gt;0, AH448/AK448, AR448&lt;&gt;0, AO448/AR448, TRUE, 0)</f>
        <v>#NAME?</v>
      </c>
      <c r="BE448" s="6" t="e">
        <f t="shared" ca="1" si="20"/>
        <v>#NAME?</v>
      </c>
      <c r="BF448" s="6" t="e">
        <f t="shared" ca="1" si="21"/>
        <v>#NAME?</v>
      </c>
      <c r="BG448" s="6"/>
      <c r="BH448" s="6">
        <f>VLOOKUP(A448, ALL_AP_DATA!$A$2:$D$3600, 3, FALSE)</f>
        <v>192</v>
      </c>
      <c r="BI448" s="6">
        <f>VLOOKUP(A448, ALL_AP_DATA!$A$2:$E$3600, 5, FALSE)</f>
        <v>68567</v>
      </c>
      <c r="BJ448" s="6">
        <f t="shared" si="29"/>
        <v>238.07986111111111</v>
      </c>
      <c r="BK448" s="6">
        <f t="shared" si="22"/>
        <v>0.66666666666666663</v>
      </c>
    </row>
    <row r="449" spans="1:63" ht="15.75" customHeight="1" x14ac:dyDescent="0.2">
      <c r="A449" s="6" t="s">
        <v>509</v>
      </c>
      <c r="B449" s="6" t="s">
        <v>61</v>
      </c>
      <c r="J449" s="6">
        <v>71</v>
      </c>
      <c r="K449" s="6">
        <v>234</v>
      </c>
      <c r="L449" s="6">
        <v>2324</v>
      </c>
      <c r="M449" s="6">
        <v>74408</v>
      </c>
      <c r="N449" s="6">
        <v>0.29809999999999998</v>
      </c>
      <c r="O449" s="6">
        <v>0.94089999999999996</v>
      </c>
      <c r="P449" s="6">
        <v>0.9244</v>
      </c>
      <c r="Q449" s="6">
        <v>44</v>
      </c>
      <c r="R449" s="6">
        <v>239</v>
      </c>
      <c r="S449" s="6">
        <v>2374</v>
      </c>
      <c r="T449" s="6">
        <v>76406</v>
      </c>
      <c r="U449" s="6">
        <v>0.30449999999999999</v>
      </c>
      <c r="V449" s="6">
        <v>0.96109999999999995</v>
      </c>
      <c r="W449" s="6">
        <v>0.94920000000000004</v>
      </c>
      <c r="X449" s="6">
        <v>2</v>
      </c>
      <c r="Y449" s="6">
        <v>40</v>
      </c>
      <c r="Z449" s="6">
        <v>468</v>
      </c>
      <c r="AA449" s="6">
        <v>8185</v>
      </c>
      <c r="AB449" s="6">
        <v>5.0999999999999997E-2</v>
      </c>
      <c r="AC449" s="6">
        <v>0.1895</v>
      </c>
      <c r="AD449" s="6">
        <v>0.1017</v>
      </c>
      <c r="AE449" s="6">
        <v>28</v>
      </c>
      <c r="AF449" s="6">
        <v>193</v>
      </c>
      <c r="AG449" s="6">
        <v>2023</v>
      </c>
      <c r="AH449" s="6">
        <v>59492</v>
      </c>
      <c r="AI449" s="6">
        <v>0.24590000000000001</v>
      </c>
      <c r="AJ449" s="6">
        <v>0.81899999999999995</v>
      </c>
      <c r="AK449" s="6">
        <v>0.73909999999999998</v>
      </c>
      <c r="AL449" s="6">
        <v>65</v>
      </c>
      <c r="AM449" s="6">
        <v>246</v>
      </c>
      <c r="AN449" s="6">
        <v>2372</v>
      </c>
      <c r="AO449" s="6">
        <v>77232</v>
      </c>
      <c r="AP449" s="6">
        <v>0.31340000000000001</v>
      </c>
      <c r="AQ449" s="6">
        <v>0.96030000000000004</v>
      </c>
      <c r="AR449" s="6">
        <v>0.95950000000000002</v>
      </c>
      <c r="AT449" s="6" t="str">
        <f t="shared" si="23"/>
        <v/>
      </c>
      <c r="AU449" s="6">
        <f t="shared" si="24"/>
        <v>317.982905982906</v>
      </c>
      <c r="AV449" s="6">
        <f t="shared" si="25"/>
        <v>319.69037656903765</v>
      </c>
      <c r="AW449" s="7">
        <f t="shared" si="26"/>
        <v>204.625</v>
      </c>
      <c r="AX449" s="6">
        <f t="shared" si="27"/>
        <v>308.24870466321244</v>
      </c>
      <c r="AY449" s="6">
        <f t="shared" si="28"/>
        <v>313.95121951219511</v>
      </c>
      <c r="BA449" s="6">
        <f>VLOOKUP(A449, ALL_AP_DATA!$A$2:$F$3600, 6, FALSE)</f>
        <v>785</v>
      </c>
      <c r="BB449" s="6">
        <f>VLOOKUP(A449, projmetadata!$A$2:$D$2036, 4, FALSE)</f>
        <v>361880</v>
      </c>
      <c r="BC449" s="6" t="e">
        <f t="array" aca="1" ref="BC449" ca="1">_xludf.IFS(I449&lt;&gt;0, F449/I449, P449&lt;&gt;0, M449/P449, W449&lt;&gt;0, T449/W449, AD449&lt;&gt;0, AA449/AD449, AK449&lt;&gt;0, AH449/AK449, AR449&lt;&gt;0, AO449/AR449, TRUE, 0)</f>
        <v>#NAME?</v>
      </c>
      <c r="BE449" s="6" t="e">
        <f t="shared" ca="1" si="20"/>
        <v>#NAME?</v>
      </c>
      <c r="BF449" s="6" t="e">
        <f t="shared" ca="1" si="21"/>
        <v>#NAME?</v>
      </c>
      <c r="BG449" s="6"/>
      <c r="BH449" s="6">
        <f>VLOOKUP(A449, ALL_AP_DATA!$A$2:$D$3600, 3, FALSE)</f>
        <v>354</v>
      </c>
      <c r="BI449" s="6">
        <f>VLOOKUP(A449, ALL_AP_DATA!$A$2:$E$3600, 5, FALSE)</f>
        <v>80493</v>
      </c>
      <c r="BJ449" s="6">
        <f t="shared" si="29"/>
        <v>102.53885350318471</v>
      </c>
      <c r="BK449" s="6">
        <f t="shared" si="22"/>
        <v>0.45095541401273886</v>
      </c>
    </row>
    <row r="450" spans="1:63" ht="15.75" customHeight="1" x14ac:dyDescent="0.2">
      <c r="A450" s="6" t="s">
        <v>510</v>
      </c>
      <c r="B450" s="6" t="s">
        <v>64</v>
      </c>
      <c r="C450" s="6">
        <v>6</v>
      </c>
      <c r="D450" s="6">
        <v>16</v>
      </c>
      <c r="E450" s="6">
        <v>14</v>
      </c>
      <c r="F450" s="6">
        <v>546</v>
      </c>
      <c r="G450" s="6">
        <v>0.08</v>
      </c>
      <c r="H450" s="6">
        <v>0.36840000000000001</v>
      </c>
      <c r="I450" s="6">
        <v>0.1452</v>
      </c>
      <c r="Q450" s="6">
        <v>1</v>
      </c>
      <c r="R450" s="6">
        <v>2</v>
      </c>
      <c r="S450" s="6">
        <v>7</v>
      </c>
      <c r="T450" s="6">
        <v>204</v>
      </c>
      <c r="U450" s="6">
        <v>0.01</v>
      </c>
      <c r="V450" s="6">
        <v>0.1842</v>
      </c>
      <c r="W450" s="6">
        <v>5.4199999999999998E-2</v>
      </c>
      <c r="X450" s="6">
        <v>11</v>
      </c>
      <c r="Y450" s="6">
        <v>43</v>
      </c>
      <c r="Z450" s="6">
        <v>18</v>
      </c>
      <c r="AA450" s="6">
        <v>671</v>
      </c>
      <c r="AB450" s="6">
        <v>0.215</v>
      </c>
      <c r="AC450" s="6">
        <v>0.47370000000000001</v>
      </c>
      <c r="AD450" s="6">
        <v>0.1784</v>
      </c>
      <c r="AE450" s="6">
        <v>12</v>
      </c>
      <c r="AF450" s="6">
        <v>72</v>
      </c>
      <c r="AG450" s="6">
        <v>21</v>
      </c>
      <c r="AH450" s="6">
        <v>1429</v>
      </c>
      <c r="AI450" s="6">
        <v>0.36</v>
      </c>
      <c r="AJ450" s="6">
        <v>0.55259999999999998</v>
      </c>
      <c r="AK450" s="6">
        <v>0.38</v>
      </c>
      <c r="AT450" s="6">
        <f t="shared" si="23"/>
        <v>34.125</v>
      </c>
      <c r="AU450" s="6" t="str">
        <f t="shared" si="24"/>
        <v/>
      </c>
      <c r="AV450" s="6">
        <f t="shared" si="25"/>
        <v>102</v>
      </c>
      <c r="AW450" s="7">
        <f t="shared" si="26"/>
        <v>15.604651162790697</v>
      </c>
      <c r="AX450" s="6">
        <f t="shared" si="27"/>
        <v>19.847222222222221</v>
      </c>
      <c r="AY450" s="6" t="str">
        <f t="shared" si="28"/>
        <v/>
      </c>
      <c r="BA450" s="6">
        <f>VLOOKUP(A450, ALL_AP_DATA!$A$2:$F$3600, 6, FALSE)</f>
        <v>200</v>
      </c>
      <c r="BB450" s="6">
        <f>VLOOKUP(A450, projmetadata!$A$2:$D$2036, 4, FALSE)</f>
        <v>14283</v>
      </c>
      <c r="BC450" s="6" t="e">
        <f t="array" aca="1" ref="BC450" ca="1">_xludf.IFS(I450&lt;&gt;0, F450/I450, P450&lt;&gt;0, M450/P450, W450&lt;&gt;0, T450/W450, AD450&lt;&gt;0, AA450/AD450, AK450&lt;&gt;0, AH450/AK450, AR450&lt;&gt;0, AO450/AR450, TRUE, 0)</f>
        <v>#NAME?</v>
      </c>
      <c r="BE450" s="6" t="e">
        <f t="shared" ca="1" si="20"/>
        <v>#NAME?</v>
      </c>
      <c r="BF450" s="6" t="e">
        <f t="shared" ca="1" si="21"/>
        <v>#NAME?</v>
      </c>
      <c r="BG450" s="6"/>
      <c r="BH450" s="6">
        <f>VLOOKUP(A450, ALL_AP_DATA!$A$2:$D$3600, 3, FALSE)</f>
        <v>93</v>
      </c>
      <c r="BI450" s="6">
        <f>VLOOKUP(A450, ALL_AP_DATA!$A$2:$E$3600, 5, FALSE)</f>
        <v>3761</v>
      </c>
      <c r="BJ450" s="6">
        <f t="shared" si="29"/>
        <v>18.805</v>
      </c>
      <c r="BK450" s="6">
        <f t="shared" si="22"/>
        <v>0.46500000000000002</v>
      </c>
    </row>
    <row r="451" spans="1:63" ht="15.75" customHeight="1" x14ac:dyDescent="0.2">
      <c r="A451" s="6" t="s">
        <v>511</v>
      </c>
      <c r="B451" s="6" t="s">
        <v>64</v>
      </c>
      <c r="C451" s="6">
        <v>1</v>
      </c>
      <c r="D451" s="6">
        <v>3</v>
      </c>
      <c r="E451" s="6">
        <v>0</v>
      </c>
      <c r="F451" s="6">
        <v>0</v>
      </c>
      <c r="G451" s="6">
        <v>1.9099999999999999E-2</v>
      </c>
      <c r="H451" s="6">
        <v>0</v>
      </c>
      <c r="I451" s="6">
        <v>0</v>
      </c>
      <c r="X451" s="6">
        <v>6</v>
      </c>
      <c r="Y451" s="6">
        <v>33</v>
      </c>
      <c r="Z451" s="6">
        <v>2</v>
      </c>
      <c r="AA451" s="6">
        <v>12</v>
      </c>
      <c r="AB451" s="6">
        <v>0.2102</v>
      </c>
      <c r="AC451" s="6">
        <v>0.5</v>
      </c>
      <c r="AD451" s="6">
        <v>5.0599999999999999E-2</v>
      </c>
      <c r="AE451" s="6">
        <v>15</v>
      </c>
      <c r="AF451" s="6">
        <v>58</v>
      </c>
      <c r="AG451" s="6">
        <v>4</v>
      </c>
      <c r="AH451" s="6">
        <v>237</v>
      </c>
      <c r="AI451" s="6">
        <v>0.36940000000000001</v>
      </c>
      <c r="AJ451" s="6">
        <v>1</v>
      </c>
      <c r="AK451" s="6">
        <v>1</v>
      </c>
      <c r="AT451" s="6">
        <f t="shared" si="23"/>
        <v>0</v>
      </c>
      <c r="AU451" s="6" t="str">
        <f t="shared" si="24"/>
        <v/>
      </c>
      <c r="AV451" s="6" t="str">
        <f t="shared" si="25"/>
        <v/>
      </c>
      <c r="AW451" s="7">
        <f t="shared" si="26"/>
        <v>0.36363636363636365</v>
      </c>
      <c r="AX451" s="6">
        <f t="shared" si="27"/>
        <v>4.0862068965517242</v>
      </c>
      <c r="AY451" s="6" t="str">
        <f t="shared" si="28"/>
        <v/>
      </c>
      <c r="BA451" s="6">
        <f>VLOOKUP(A451, ALL_AP_DATA!$A$2:$F$3600, 6, FALSE)</f>
        <v>157</v>
      </c>
      <c r="BB451" s="6">
        <f>VLOOKUP(A451, projmetadata!$A$2:$D$2036, 4, FALSE)</f>
        <v>9376</v>
      </c>
      <c r="BC451" s="6" t="e">
        <f t="array" aca="1" ref="BC451" ca="1">_xludf.IFS(I451&lt;&gt;0, F451/I451, P451&lt;&gt;0, M451/P451, W451&lt;&gt;0, T451/W451, AD451&lt;&gt;0, AA451/AD451, AK451&lt;&gt;0, AH451/AK451, AR451&lt;&gt;0, AO451/AR451, TRUE, 0)</f>
        <v>#NAME?</v>
      </c>
      <c r="BE451" s="6" t="e">
        <f t="shared" ca="1" si="20"/>
        <v>#NAME?</v>
      </c>
      <c r="BF451" s="6" t="e">
        <f t="shared" ca="1" si="21"/>
        <v>#NAME?</v>
      </c>
      <c r="BG451" s="6"/>
      <c r="BH451" s="6">
        <f>VLOOKUP(A451, ALL_AP_DATA!$A$2:$D$3600, 3, FALSE)</f>
        <v>75</v>
      </c>
      <c r="BI451" s="6">
        <f>VLOOKUP(A451, ALL_AP_DATA!$A$2:$E$3600, 5, FALSE)</f>
        <v>237</v>
      </c>
      <c r="BJ451" s="6">
        <f t="shared" si="29"/>
        <v>1.5095541401273886</v>
      </c>
      <c r="BK451" s="6">
        <f t="shared" si="22"/>
        <v>0.47770700636942676</v>
      </c>
    </row>
    <row r="452" spans="1:63" ht="15.75" customHeight="1" x14ac:dyDescent="0.2">
      <c r="A452" s="6" t="s">
        <v>512</v>
      </c>
      <c r="B452" s="6" t="s">
        <v>64</v>
      </c>
      <c r="C452" s="6">
        <v>6</v>
      </c>
      <c r="D452" s="6">
        <v>22</v>
      </c>
      <c r="E452" s="6">
        <v>0</v>
      </c>
      <c r="F452" s="6">
        <v>0</v>
      </c>
      <c r="G452" s="6">
        <v>7.3800000000000004E-2</v>
      </c>
      <c r="H452" s="6">
        <v>0</v>
      </c>
      <c r="I452" s="6">
        <v>0</v>
      </c>
      <c r="AE452" s="6">
        <v>7</v>
      </c>
      <c r="AF452" s="6">
        <v>31</v>
      </c>
      <c r="AG452" s="6">
        <v>0</v>
      </c>
      <c r="AH452" s="6">
        <v>0</v>
      </c>
      <c r="AI452" s="6">
        <v>0.104</v>
      </c>
      <c r="AJ452" s="6">
        <v>0</v>
      </c>
      <c r="AK452" s="6">
        <v>0</v>
      </c>
      <c r="AT452" s="6">
        <f t="shared" si="23"/>
        <v>0</v>
      </c>
      <c r="AU452" s="6" t="str">
        <f t="shared" si="24"/>
        <v/>
      </c>
      <c r="AV452" s="6" t="str">
        <f t="shared" si="25"/>
        <v/>
      </c>
      <c r="AW452" s="7" t="str">
        <f t="shared" si="26"/>
        <v/>
      </c>
      <c r="AX452" s="6">
        <f t="shared" si="27"/>
        <v>0</v>
      </c>
      <c r="AY452" s="6" t="str">
        <f t="shared" si="28"/>
        <v/>
      </c>
      <c r="BA452" s="6">
        <f>VLOOKUP(A452, ALL_AP_DATA!$A$2:$F$3600, 6, FALSE)</f>
        <v>298</v>
      </c>
      <c r="BB452" s="6">
        <f>VLOOKUP(A452, projmetadata!$A$2:$D$2036, 4, FALSE)</f>
        <v>12659</v>
      </c>
      <c r="BC452" s="6" t="e">
        <f t="array" aca="1" ref="BC452" ca="1">_xludf.IFS(I452&lt;&gt;0, F452/I452, P452&lt;&gt;0, M452/P452, W452&lt;&gt;0, T452/W452, AD452&lt;&gt;0, AA452/AD452, AK452&lt;&gt;0, AH452/AK452, AR452&lt;&gt;0, AO452/AR452, TRUE, 0)</f>
        <v>#NAME?</v>
      </c>
      <c r="BE452" s="6" t="e">
        <f t="shared" ca="1" si="20"/>
        <v>#NAME?</v>
      </c>
      <c r="BF452" s="6" t="e">
        <f t="shared" ca="1" si="21"/>
        <v>#NAME?</v>
      </c>
      <c r="BG452" s="6"/>
      <c r="BH452" s="6">
        <f>VLOOKUP(A452, ALL_AP_DATA!$A$2:$D$3600, 3, FALSE)</f>
        <v>41</v>
      </c>
      <c r="BI452" s="6">
        <f>VLOOKUP(A452, ALL_AP_DATA!$A$2:$E$3600, 5, FALSE)</f>
        <v>0</v>
      </c>
      <c r="BJ452" s="6">
        <f t="shared" si="29"/>
        <v>0</v>
      </c>
      <c r="BK452" s="6">
        <f t="shared" si="22"/>
        <v>0.13758389261744966</v>
      </c>
    </row>
    <row r="453" spans="1:63" ht="15.75" customHeight="1" x14ac:dyDescent="0.2">
      <c r="A453" s="6" t="s">
        <v>513</v>
      </c>
      <c r="B453" s="6" t="s">
        <v>64</v>
      </c>
      <c r="C453" s="6">
        <v>8</v>
      </c>
      <c r="D453" s="6">
        <v>25</v>
      </c>
      <c r="E453" s="6">
        <v>2</v>
      </c>
      <c r="F453" s="6">
        <v>114</v>
      </c>
      <c r="G453" s="6">
        <v>3.1099999999999999E-2</v>
      </c>
      <c r="H453" s="6">
        <v>3.4500000000000003E-2</v>
      </c>
      <c r="I453" s="6">
        <v>2.3800000000000002E-2</v>
      </c>
      <c r="Q453" s="6">
        <v>6</v>
      </c>
      <c r="R453" s="6">
        <v>18</v>
      </c>
      <c r="S453" s="6">
        <v>25</v>
      </c>
      <c r="T453" s="6">
        <v>952</v>
      </c>
      <c r="U453" s="6">
        <v>2.24E-2</v>
      </c>
      <c r="V453" s="6">
        <v>0.43099999999999999</v>
      </c>
      <c r="W453" s="6">
        <v>0.1991</v>
      </c>
      <c r="X453" s="6">
        <v>5</v>
      </c>
      <c r="Y453" s="6">
        <v>54</v>
      </c>
      <c r="Z453" s="6">
        <v>18</v>
      </c>
      <c r="AA453" s="6">
        <v>655</v>
      </c>
      <c r="AB453" s="6">
        <v>6.7199999999999996E-2</v>
      </c>
      <c r="AC453" s="6">
        <v>0.31030000000000002</v>
      </c>
      <c r="AD453" s="6">
        <v>0.13700000000000001</v>
      </c>
      <c r="AE453" s="6">
        <v>41</v>
      </c>
      <c r="AF453" s="6">
        <v>222</v>
      </c>
      <c r="AG453" s="6">
        <v>43</v>
      </c>
      <c r="AH453" s="6">
        <v>2415</v>
      </c>
      <c r="AI453" s="6">
        <v>0.27610000000000001</v>
      </c>
      <c r="AJ453" s="6">
        <v>0.74139999999999995</v>
      </c>
      <c r="AK453" s="6">
        <v>0.50509999999999999</v>
      </c>
      <c r="AT453" s="6">
        <f t="shared" si="23"/>
        <v>4.5599999999999996</v>
      </c>
      <c r="AU453" s="6" t="str">
        <f t="shared" si="24"/>
        <v/>
      </c>
      <c r="AV453" s="6">
        <f t="shared" si="25"/>
        <v>52.888888888888886</v>
      </c>
      <c r="AW453" s="7">
        <f t="shared" si="26"/>
        <v>12.12962962962963</v>
      </c>
      <c r="AX453" s="6">
        <f t="shared" si="27"/>
        <v>10.878378378378379</v>
      </c>
      <c r="AY453" s="6" t="str">
        <f t="shared" si="28"/>
        <v/>
      </c>
      <c r="BA453" s="6">
        <f>VLOOKUP(A453, ALL_AP_DATA!$A$2:$F$3600, 6, FALSE)</f>
        <v>804</v>
      </c>
      <c r="BB453" s="6">
        <f>VLOOKUP(A453, projmetadata!$A$2:$D$2036, 4, FALSE)</f>
        <v>50625</v>
      </c>
      <c r="BC453" s="6" t="e">
        <f t="array" aca="1" ref="BC453" ca="1">_xludf.IFS(I453&lt;&gt;0, F453/I453, P453&lt;&gt;0, M453/P453, W453&lt;&gt;0, T453/W453, AD453&lt;&gt;0, AA453/AD453, AK453&lt;&gt;0, AH453/AK453, AR453&lt;&gt;0, AO453/AR453, TRUE, 0)</f>
        <v>#NAME?</v>
      </c>
      <c r="BE453" s="6" t="e">
        <f t="shared" ca="1" si="20"/>
        <v>#NAME?</v>
      </c>
      <c r="BF453" s="6" t="e">
        <f t="shared" ca="1" si="21"/>
        <v>#NAME?</v>
      </c>
      <c r="BG453" s="6"/>
      <c r="BH453" s="6">
        <f>VLOOKUP(A453, ALL_AP_DATA!$A$2:$D$3600, 3, FALSE)</f>
        <v>259</v>
      </c>
      <c r="BI453" s="6">
        <f>VLOOKUP(A453, ALL_AP_DATA!$A$2:$E$3600, 5, FALSE)</f>
        <v>4781</v>
      </c>
      <c r="BJ453" s="6">
        <f t="shared" si="29"/>
        <v>5.9465174129353233</v>
      </c>
      <c r="BK453" s="6">
        <f t="shared" si="22"/>
        <v>0.32213930348258707</v>
      </c>
    </row>
    <row r="454" spans="1:63" ht="15.75" customHeight="1" x14ac:dyDescent="0.2">
      <c r="A454" s="6" t="s">
        <v>514</v>
      </c>
      <c r="B454" s="6" t="s">
        <v>61</v>
      </c>
      <c r="C454" s="6">
        <v>1</v>
      </c>
      <c r="D454" s="6">
        <v>6</v>
      </c>
      <c r="E454" s="6">
        <v>24</v>
      </c>
      <c r="F454" s="6">
        <v>3039</v>
      </c>
      <c r="G454" s="6">
        <v>9.7000000000000003E-3</v>
      </c>
      <c r="H454" s="6">
        <v>0.04</v>
      </c>
      <c r="I454" s="6">
        <v>3.6799999999999999E-2</v>
      </c>
      <c r="Q454" s="6">
        <v>48</v>
      </c>
      <c r="R454" s="6">
        <v>142</v>
      </c>
      <c r="S454" s="6">
        <v>436</v>
      </c>
      <c r="T454" s="6">
        <v>55255</v>
      </c>
      <c r="U454" s="6">
        <v>0.22869999999999999</v>
      </c>
      <c r="V454" s="6">
        <v>0.72670000000000001</v>
      </c>
      <c r="W454" s="6">
        <v>0.66839999999999999</v>
      </c>
      <c r="X454" s="6">
        <v>33</v>
      </c>
      <c r="Y454" s="6">
        <v>147</v>
      </c>
      <c r="Z454" s="6">
        <v>262</v>
      </c>
      <c r="AA454" s="6">
        <v>21619</v>
      </c>
      <c r="AB454" s="6">
        <v>0.23669999999999999</v>
      </c>
      <c r="AC454" s="6">
        <v>0.43669999999999998</v>
      </c>
      <c r="AD454" s="6">
        <v>0.26150000000000001</v>
      </c>
      <c r="AE454" s="6">
        <v>6</v>
      </c>
      <c r="AF454" s="6">
        <v>29</v>
      </c>
      <c r="AG454" s="6">
        <v>126</v>
      </c>
      <c r="AH454" s="6">
        <v>8127</v>
      </c>
      <c r="AI454" s="6">
        <v>4.6699999999999998E-2</v>
      </c>
      <c r="AJ454" s="6">
        <v>0.21</v>
      </c>
      <c r="AK454" s="6">
        <v>9.8299999999999998E-2</v>
      </c>
      <c r="AL454" s="6">
        <v>2</v>
      </c>
      <c r="AM454" s="6">
        <v>20</v>
      </c>
      <c r="AN454" s="6">
        <v>51</v>
      </c>
      <c r="AO454" s="6">
        <v>8569</v>
      </c>
      <c r="AP454" s="6">
        <v>3.2199999999999999E-2</v>
      </c>
      <c r="AQ454" s="6">
        <v>8.5000000000000006E-2</v>
      </c>
      <c r="AR454" s="6">
        <v>0.1037</v>
      </c>
      <c r="AT454" s="6">
        <f t="shared" si="23"/>
        <v>506.5</v>
      </c>
      <c r="AU454" s="6" t="str">
        <f t="shared" si="24"/>
        <v/>
      </c>
      <c r="AV454" s="6">
        <f t="shared" si="25"/>
        <v>389.11971830985914</v>
      </c>
      <c r="AW454" s="7">
        <f t="shared" si="26"/>
        <v>147.06802721088437</v>
      </c>
      <c r="AX454" s="6">
        <f t="shared" si="27"/>
        <v>280.24137931034483</v>
      </c>
      <c r="AY454" s="6">
        <f t="shared" si="28"/>
        <v>428.45</v>
      </c>
      <c r="BA454" s="6">
        <f>VLOOKUP(A454, ALL_AP_DATA!$A$2:$F$3600, 6, FALSE)</f>
        <v>621</v>
      </c>
      <c r="BB454" s="6">
        <f>VLOOKUP(A454, projmetadata!$A$2:$D$2036, 4, FALSE)</f>
        <v>122273</v>
      </c>
      <c r="BC454" s="6" t="e">
        <f t="array" aca="1" ref="BC454" ca="1">_xludf.IFS(I454&lt;&gt;0, F454/I454, P454&lt;&gt;0, M454/P454, W454&lt;&gt;0, T454/W454, AD454&lt;&gt;0, AA454/AD454, AK454&lt;&gt;0, AH454/AK454, AR454&lt;&gt;0, AO454/AR454, TRUE, 0)</f>
        <v>#NAME?</v>
      </c>
      <c r="BE454" s="6" t="e">
        <f t="shared" ca="1" si="20"/>
        <v>#NAME?</v>
      </c>
      <c r="BF454" s="6" t="e">
        <f t="shared" ca="1" si="21"/>
        <v>#NAME?</v>
      </c>
      <c r="BG454" s="6"/>
      <c r="BH454" s="6">
        <f>VLOOKUP(A454, ALL_AP_DATA!$A$2:$D$3600, 3, FALSE)</f>
        <v>248</v>
      </c>
      <c r="BI454" s="6">
        <f>VLOOKUP(A454, ALL_AP_DATA!$A$2:$E$3600, 5, FALSE)</f>
        <v>82669</v>
      </c>
      <c r="BJ454" s="6">
        <f t="shared" si="29"/>
        <v>133.12238325281803</v>
      </c>
      <c r="BK454" s="6">
        <f t="shared" si="22"/>
        <v>0.39935587761674718</v>
      </c>
    </row>
    <row r="455" spans="1:63" ht="15.75" customHeight="1" x14ac:dyDescent="0.2">
      <c r="A455" s="6" t="s">
        <v>515</v>
      </c>
      <c r="B455" s="6" t="s">
        <v>64</v>
      </c>
      <c r="C455" s="6">
        <v>13</v>
      </c>
      <c r="D455" s="6">
        <v>80</v>
      </c>
      <c r="E455" s="6">
        <v>7</v>
      </c>
      <c r="F455" s="6">
        <v>214</v>
      </c>
      <c r="G455" s="6">
        <v>0.11559999999999999</v>
      </c>
      <c r="H455" s="6">
        <v>0.31819999999999998</v>
      </c>
      <c r="I455" s="6">
        <v>0.1401</v>
      </c>
      <c r="X455" s="6">
        <v>20</v>
      </c>
      <c r="Y455" s="6">
        <v>286</v>
      </c>
      <c r="Z455" s="6">
        <v>8</v>
      </c>
      <c r="AA455" s="6">
        <v>333</v>
      </c>
      <c r="AB455" s="6">
        <v>0.4133</v>
      </c>
      <c r="AC455" s="6">
        <v>0.36359999999999998</v>
      </c>
      <c r="AD455" s="6">
        <v>0.21809999999999999</v>
      </c>
      <c r="AE455" s="6">
        <v>74</v>
      </c>
      <c r="AF455" s="6">
        <v>274</v>
      </c>
      <c r="AG455" s="6">
        <v>14</v>
      </c>
      <c r="AH455" s="6">
        <v>831</v>
      </c>
      <c r="AI455" s="6">
        <v>0.39600000000000002</v>
      </c>
      <c r="AJ455" s="6">
        <v>0.63639999999999997</v>
      </c>
      <c r="AK455" s="6">
        <v>0.54420000000000002</v>
      </c>
      <c r="AT455" s="6">
        <f t="shared" si="23"/>
        <v>2.6749999999999998</v>
      </c>
      <c r="AU455" s="6" t="str">
        <f t="shared" si="24"/>
        <v/>
      </c>
      <c r="AV455" s="6" t="str">
        <f t="shared" si="25"/>
        <v/>
      </c>
      <c r="AW455" s="7">
        <f t="shared" si="26"/>
        <v>1.1643356643356644</v>
      </c>
      <c r="AX455" s="6">
        <f t="shared" si="27"/>
        <v>3.0328467153284673</v>
      </c>
      <c r="AY455" s="6" t="str">
        <f t="shared" si="28"/>
        <v/>
      </c>
      <c r="BA455" s="6">
        <f>VLOOKUP(A455, ALL_AP_DATA!$A$2:$F$3600, 6, FALSE)</f>
        <v>692</v>
      </c>
      <c r="BB455" s="6">
        <f>VLOOKUP(A455, projmetadata!$A$2:$D$2036, 4, FALSE)</f>
        <v>60190</v>
      </c>
      <c r="BC455" s="6" t="e">
        <f t="array" aca="1" ref="BC455" ca="1">_xludf.IFS(I455&lt;&gt;0, F455/I455, P455&lt;&gt;0, M455/P455, W455&lt;&gt;0, T455/W455, AD455&lt;&gt;0, AA455/AD455, AK455&lt;&gt;0, AH455/AK455, AR455&lt;&gt;0, AO455/AR455, TRUE, 0)</f>
        <v>#NAME?</v>
      </c>
      <c r="BE455" s="6" t="e">
        <f t="shared" ca="1" si="20"/>
        <v>#NAME?</v>
      </c>
      <c r="BF455" s="6" t="e">
        <f t="shared" ca="1" si="21"/>
        <v>#NAME?</v>
      </c>
      <c r="BG455" s="6"/>
      <c r="BH455" s="6">
        <f>VLOOKUP(A455, ALL_AP_DATA!$A$2:$D$3600, 3, FALSE)</f>
        <v>451</v>
      </c>
      <c r="BI455" s="6">
        <f>VLOOKUP(A455, ALL_AP_DATA!$A$2:$E$3600, 5, FALSE)</f>
        <v>1527</v>
      </c>
      <c r="BJ455" s="6">
        <f t="shared" si="29"/>
        <v>2.2066473988439306</v>
      </c>
      <c r="BK455" s="6">
        <f t="shared" si="22"/>
        <v>0.65173410404624277</v>
      </c>
    </row>
    <row r="456" spans="1:63" ht="15.75" customHeight="1" x14ac:dyDescent="0.2">
      <c r="A456" s="6" t="s">
        <v>516</v>
      </c>
      <c r="B456" s="6" t="s">
        <v>64</v>
      </c>
      <c r="C456" s="6">
        <v>6</v>
      </c>
      <c r="D456" s="6">
        <v>27</v>
      </c>
      <c r="E456" s="6">
        <v>19</v>
      </c>
      <c r="F456" s="6">
        <v>545</v>
      </c>
      <c r="G456" s="6">
        <v>4.5199999999999997E-2</v>
      </c>
      <c r="H456" s="6">
        <v>0.1462</v>
      </c>
      <c r="I456" s="6">
        <v>3.9E-2</v>
      </c>
      <c r="J456" s="6">
        <v>3</v>
      </c>
      <c r="K456" s="6">
        <v>24</v>
      </c>
      <c r="L456" s="6">
        <v>51</v>
      </c>
      <c r="M456" s="6">
        <v>3532</v>
      </c>
      <c r="N456" s="6">
        <v>4.02E-2</v>
      </c>
      <c r="O456" s="6">
        <v>0.39229999999999998</v>
      </c>
      <c r="P456" s="6">
        <v>0.253</v>
      </c>
      <c r="Q456" s="6">
        <v>22</v>
      </c>
      <c r="R456" s="6">
        <v>115</v>
      </c>
      <c r="S456" s="6">
        <v>99</v>
      </c>
      <c r="T456" s="6">
        <v>10823</v>
      </c>
      <c r="U456" s="6">
        <v>0.19259999999999999</v>
      </c>
      <c r="V456" s="6">
        <v>0.76149999999999995</v>
      </c>
      <c r="W456" s="6">
        <v>0.77529999999999999</v>
      </c>
      <c r="X456" s="6">
        <v>27</v>
      </c>
      <c r="Y456" s="6">
        <v>109</v>
      </c>
      <c r="Z456" s="6">
        <v>77</v>
      </c>
      <c r="AA456" s="6">
        <v>3313</v>
      </c>
      <c r="AB456" s="6">
        <v>0.18260000000000001</v>
      </c>
      <c r="AC456" s="6">
        <v>0.59230000000000005</v>
      </c>
      <c r="AD456" s="6">
        <v>0.23730000000000001</v>
      </c>
      <c r="AE456" s="6">
        <v>31</v>
      </c>
      <c r="AF456" s="6">
        <v>154</v>
      </c>
      <c r="AG456" s="6">
        <v>80</v>
      </c>
      <c r="AH456" s="6">
        <v>5325</v>
      </c>
      <c r="AI456" s="6">
        <v>0.25800000000000001</v>
      </c>
      <c r="AJ456" s="6">
        <v>0.61539999999999995</v>
      </c>
      <c r="AK456" s="6">
        <v>0.38150000000000001</v>
      </c>
      <c r="AL456" s="6">
        <v>4</v>
      </c>
      <c r="AM456" s="6">
        <v>48</v>
      </c>
      <c r="AN456" s="6">
        <v>63</v>
      </c>
      <c r="AO456" s="6">
        <v>6603</v>
      </c>
      <c r="AP456" s="6">
        <v>8.0399999999999999E-2</v>
      </c>
      <c r="AQ456" s="6">
        <v>0.48459999999999998</v>
      </c>
      <c r="AR456" s="6">
        <v>0.47299999999999998</v>
      </c>
      <c r="AT456" s="6">
        <f t="shared" si="23"/>
        <v>20.185185185185187</v>
      </c>
      <c r="AU456" s="6">
        <f t="shared" si="24"/>
        <v>147.16666666666666</v>
      </c>
      <c r="AV456" s="6">
        <f t="shared" si="25"/>
        <v>94.113043478260863</v>
      </c>
      <c r="AW456" s="7">
        <f t="shared" si="26"/>
        <v>30.394495412844037</v>
      </c>
      <c r="AX456" s="6">
        <f t="shared" si="27"/>
        <v>34.577922077922075</v>
      </c>
      <c r="AY456" s="6">
        <f t="shared" si="28"/>
        <v>137.5625</v>
      </c>
      <c r="BA456" s="6">
        <f>VLOOKUP(A456, ALL_AP_DATA!$A$2:$F$3600, 6, FALSE)</f>
        <v>597</v>
      </c>
      <c r="BB456" s="6">
        <f>VLOOKUP(A456, projmetadata!$A$2:$D$2036, 4, FALSE)</f>
        <v>38966</v>
      </c>
      <c r="BC456" s="6" t="e">
        <f t="array" aca="1" ref="BC456" ca="1">_xludf.IFS(I456&lt;&gt;0, F456/I456, P456&lt;&gt;0, M456/P456, W456&lt;&gt;0, T456/W456, AD456&lt;&gt;0, AA456/AD456, AK456&lt;&gt;0, AH456/AK456, AR456&lt;&gt;0, AO456/AR456, TRUE, 0)</f>
        <v>#NAME?</v>
      </c>
      <c r="BE456" s="6" t="e">
        <f t="shared" ca="1" si="20"/>
        <v>#NAME?</v>
      </c>
      <c r="BF456" s="6" t="e">
        <f t="shared" ca="1" si="21"/>
        <v>#NAME?</v>
      </c>
      <c r="BG456" s="6"/>
      <c r="BH456" s="6">
        <f>VLOOKUP(A456, ALL_AP_DATA!$A$2:$D$3600, 3, FALSE)</f>
        <v>279</v>
      </c>
      <c r="BI456" s="6">
        <f>VLOOKUP(A456, ALL_AP_DATA!$A$2:$E$3600, 5, FALSE)</f>
        <v>13959</v>
      </c>
      <c r="BJ456" s="6">
        <f t="shared" si="29"/>
        <v>23.381909547738694</v>
      </c>
      <c r="BK456" s="6">
        <f t="shared" si="22"/>
        <v>0.46733668341708545</v>
      </c>
    </row>
    <row r="457" spans="1:63" ht="15.75" customHeight="1" x14ac:dyDescent="0.2">
      <c r="A457" s="6" t="s">
        <v>517</v>
      </c>
      <c r="B457" s="6" t="s">
        <v>64</v>
      </c>
      <c r="C457" s="6">
        <v>18</v>
      </c>
      <c r="D457" s="6">
        <v>278</v>
      </c>
      <c r="E457" s="6">
        <v>4</v>
      </c>
      <c r="F457" s="6">
        <v>40</v>
      </c>
      <c r="G457" s="6">
        <v>0.1719</v>
      </c>
      <c r="H457" s="6">
        <v>0.5</v>
      </c>
      <c r="I457" s="6">
        <v>0.24099999999999999</v>
      </c>
      <c r="Q457" s="6">
        <v>2</v>
      </c>
      <c r="R457" s="6">
        <v>6</v>
      </c>
      <c r="S457" s="6">
        <v>4</v>
      </c>
      <c r="T457" s="6">
        <v>58</v>
      </c>
      <c r="U457" s="6">
        <v>3.7000000000000002E-3</v>
      </c>
      <c r="V457" s="6">
        <v>0.5</v>
      </c>
      <c r="W457" s="6">
        <v>0.34939999999999999</v>
      </c>
      <c r="X457" s="6">
        <v>113</v>
      </c>
      <c r="Y457" s="6">
        <v>494</v>
      </c>
      <c r="Z457" s="6">
        <v>6</v>
      </c>
      <c r="AA457" s="6">
        <v>44</v>
      </c>
      <c r="AB457" s="6">
        <v>0.30549999999999999</v>
      </c>
      <c r="AC457" s="6">
        <v>0.75</v>
      </c>
      <c r="AD457" s="6">
        <v>0.2651</v>
      </c>
      <c r="AE457" s="6">
        <v>113</v>
      </c>
      <c r="AF457" s="6">
        <v>808</v>
      </c>
      <c r="AG457" s="6">
        <v>6</v>
      </c>
      <c r="AH457" s="6">
        <v>126</v>
      </c>
      <c r="AI457" s="6">
        <v>0.49969999999999998</v>
      </c>
      <c r="AJ457" s="6">
        <v>0.75</v>
      </c>
      <c r="AK457" s="6">
        <v>0.75900000000000001</v>
      </c>
      <c r="AT457" s="6">
        <f t="shared" si="23"/>
        <v>0.14388489208633093</v>
      </c>
      <c r="AU457" s="6" t="str">
        <f t="shared" si="24"/>
        <v/>
      </c>
      <c r="AV457" s="6">
        <f t="shared" si="25"/>
        <v>9.6666666666666661</v>
      </c>
      <c r="AW457" s="7">
        <f t="shared" si="26"/>
        <v>8.9068825910931168E-2</v>
      </c>
      <c r="AX457" s="6">
        <f t="shared" si="27"/>
        <v>0.15594059405940594</v>
      </c>
      <c r="AY457" s="6" t="str">
        <f t="shared" si="28"/>
        <v/>
      </c>
      <c r="BA457" s="6">
        <f>VLOOKUP(A457, ALL_AP_DATA!$A$2:$F$3600, 6, FALSE)</f>
        <v>1617</v>
      </c>
      <c r="BB457" s="6">
        <f>VLOOKUP(A457, projmetadata!$A$2:$D$2036, 4, FALSE)</f>
        <v>208871</v>
      </c>
      <c r="BC457" s="6" t="e">
        <f t="array" aca="1" ref="BC457" ca="1">_xludf.IFS(I457&lt;&gt;0, F457/I457, P457&lt;&gt;0, M457/P457, W457&lt;&gt;0, T457/W457, AD457&lt;&gt;0, AA457/AD457, AK457&lt;&gt;0, AH457/AK457, AR457&lt;&gt;0, AO457/AR457, TRUE, 0)</f>
        <v>#NAME?</v>
      </c>
      <c r="BE457" s="6" t="e">
        <f t="shared" ca="1" si="20"/>
        <v>#NAME?</v>
      </c>
      <c r="BF457" s="6" t="e">
        <f t="shared" ca="1" si="21"/>
        <v>#NAME?</v>
      </c>
      <c r="BG457" s="6"/>
      <c r="BH457" s="6">
        <f>VLOOKUP(A457, ALL_AP_DATA!$A$2:$D$3600, 3, FALSE)</f>
        <v>944</v>
      </c>
      <c r="BI457" s="6">
        <f>VLOOKUP(A457, ALL_AP_DATA!$A$2:$E$3600, 5, FALSE)</f>
        <v>166</v>
      </c>
      <c r="BJ457" s="6">
        <f t="shared" si="29"/>
        <v>0.10265924551638837</v>
      </c>
      <c r="BK457" s="6">
        <f t="shared" si="22"/>
        <v>0.58379715522572662</v>
      </c>
    </row>
    <row r="458" spans="1:63" ht="15.75" customHeight="1" x14ac:dyDescent="0.2">
      <c r="A458" s="6" t="s">
        <v>518</v>
      </c>
      <c r="B458" s="6" t="s">
        <v>64</v>
      </c>
      <c r="C458" s="6">
        <v>11</v>
      </c>
      <c r="D458" s="6">
        <v>83</v>
      </c>
      <c r="E458" s="6">
        <v>125</v>
      </c>
      <c r="F458" s="6">
        <v>10097</v>
      </c>
      <c r="G458" s="6">
        <v>6.0100000000000001E-2</v>
      </c>
      <c r="H458" s="6">
        <v>0.39939999999999998</v>
      </c>
      <c r="I458" s="6">
        <v>0.21290000000000001</v>
      </c>
      <c r="J458" s="6">
        <v>7</v>
      </c>
      <c r="K458" s="6">
        <v>91</v>
      </c>
      <c r="L458" s="6">
        <v>178</v>
      </c>
      <c r="M458" s="6">
        <v>16848</v>
      </c>
      <c r="N458" s="6">
        <v>6.5799999999999997E-2</v>
      </c>
      <c r="O458" s="6">
        <v>0.56869999999999998</v>
      </c>
      <c r="P458" s="6">
        <v>0.3553</v>
      </c>
      <c r="Q458" s="6">
        <v>52</v>
      </c>
      <c r="R458" s="6">
        <v>202</v>
      </c>
      <c r="S458" s="6">
        <v>257</v>
      </c>
      <c r="T458" s="6">
        <v>36149</v>
      </c>
      <c r="U458" s="6">
        <v>0.1462</v>
      </c>
      <c r="V458" s="6">
        <v>0.82110000000000005</v>
      </c>
      <c r="W458" s="6">
        <v>0.76229999999999998</v>
      </c>
      <c r="X458" s="6">
        <v>11</v>
      </c>
      <c r="Y458" s="6">
        <v>105</v>
      </c>
      <c r="Z458" s="6">
        <v>22</v>
      </c>
      <c r="AA458" s="6">
        <v>1574</v>
      </c>
      <c r="AB458" s="6">
        <v>7.5999999999999998E-2</v>
      </c>
      <c r="AC458" s="6">
        <v>7.0300000000000001E-2</v>
      </c>
      <c r="AD458" s="6">
        <v>3.32E-2</v>
      </c>
      <c r="AE458" s="6">
        <v>37</v>
      </c>
      <c r="AF458" s="6">
        <v>178</v>
      </c>
      <c r="AG458" s="6">
        <v>133</v>
      </c>
      <c r="AH458" s="6">
        <v>10291</v>
      </c>
      <c r="AI458" s="6">
        <v>0.1288</v>
      </c>
      <c r="AJ458" s="6">
        <v>0.4249</v>
      </c>
      <c r="AK458" s="6">
        <v>0.217</v>
      </c>
      <c r="AL458" s="6">
        <v>6</v>
      </c>
      <c r="AM458" s="6">
        <v>116</v>
      </c>
      <c r="AN458" s="6">
        <v>204</v>
      </c>
      <c r="AO458" s="6">
        <v>23795</v>
      </c>
      <c r="AP458" s="6">
        <v>8.3900000000000002E-2</v>
      </c>
      <c r="AQ458" s="6">
        <v>0.65180000000000005</v>
      </c>
      <c r="AR458" s="6">
        <v>0.50180000000000002</v>
      </c>
      <c r="AT458" s="6">
        <f t="shared" si="23"/>
        <v>121.65060240963855</v>
      </c>
      <c r="AU458" s="6">
        <f t="shared" si="24"/>
        <v>185.14285714285714</v>
      </c>
      <c r="AV458" s="6">
        <f t="shared" si="25"/>
        <v>178.95544554455446</v>
      </c>
      <c r="AW458" s="7">
        <f t="shared" si="26"/>
        <v>14.990476190476191</v>
      </c>
      <c r="AX458" s="6">
        <f t="shared" si="27"/>
        <v>57.814606741573037</v>
      </c>
      <c r="AY458" s="6">
        <f t="shared" si="28"/>
        <v>205.12931034482759</v>
      </c>
      <c r="BA458" s="6">
        <f>VLOOKUP(A458, ALL_AP_DATA!$A$2:$F$3600, 6, FALSE)</f>
        <v>1382</v>
      </c>
      <c r="BB458" s="6">
        <f>VLOOKUP(A458, projmetadata!$A$2:$D$2036, 4, FALSE)</f>
        <v>103716</v>
      </c>
      <c r="BC458" s="6" t="e">
        <f t="array" aca="1" ref="BC458" ca="1">_xludf.IFS(I458&lt;&gt;0, F458/I458, P458&lt;&gt;0, M458/P458, W458&lt;&gt;0, T458/W458, AD458&lt;&gt;0, AA458/AD458, AK458&lt;&gt;0, AH458/AK458, AR458&lt;&gt;0, AO458/AR458, TRUE, 0)</f>
        <v>#NAME?</v>
      </c>
      <c r="BE458" s="6" t="e">
        <f t="shared" ca="1" si="20"/>
        <v>#NAME?</v>
      </c>
      <c r="BF458" s="6" t="e">
        <f t="shared" ca="1" si="21"/>
        <v>#NAME?</v>
      </c>
      <c r="BG458" s="6"/>
      <c r="BH458" s="6">
        <f>VLOOKUP(A458, ALL_AP_DATA!$A$2:$D$3600, 3, FALSE)</f>
        <v>420</v>
      </c>
      <c r="BI458" s="6">
        <f>VLOOKUP(A458, ALL_AP_DATA!$A$2:$E$3600, 5, FALSE)</f>
        <v>47422</v>
      </c>
      <c r="BJ458" s="6">
        <f t="shared" si="29"/>
        <v>34.314037626628078</v>
      </c>
      <c r="BK458" s="6">
        <f t="shared" si="22"/>
        <v>0.30390738060781475</v>
      </c>
    </row>
    <row r="459" spans="1:63" ht="15.75" customHeight="1" x14ac:dyDescent="0.2">
      <c r="A459" s="6" t="s">
        <v>519</v>
      </c>
      <c r="B459" s="6" t="s">
        <v>64</v>
      </c>
      <c r="C459" s="6">
        <v>2</v>
      </c>
      <c r="D459" s="6">
        <v>14</v>
      </c>
      <c r="E459" s="6">
        <v>362</v>
      </c>
      <c r="F459" s="6">
        <v>11286</v>
      </c>
      <c r="G459" s="6">
        <v>2.3699999999999999E-2</v>
      </c>
      <c r="H459" s="6">
        <v>0.35320000000000001</v>
      </c>
      <c r="I459" s="6">
        <v>0.19939999999999999</v>
      </c>
      <c r="J459" s="6">
        <v>3</v>
      </c>
      <c r="K459" s="6">
        <v>38</v>
      </c>
      <c r="L459" s="6">
        <v>616</v>
      </c>
      <c r="M459" s="6">
        <v>21840</v>
      </c>
      <c r="N459" s="6">
        <v>6.4399999999999999E-2</v>
      </c>
      <c r="O459" s="6">
        <v>0.60099999999999998</v>
      </c>
      <c r="P459" s="6">
        <v>0.38590000000000002</v>
      </c>
      <c r="Q459" s="6">
        <v>36</v>
      </c>
      <c r="R459" s="6">
        <v>187</v>
      </c>
      <c r="S459" s="6">
        <v>946</v>
      </c>
      <c r="T459" s="6">
        <v>48954</v>
      </c>
      <c r="U459" s="6">
        <v>0.31690000000000002</v>
      </c>
      <c r="V459" s="6">
        <v>0.92290000000000005</v>
      </c>
      <c r="W459" s="6">
        <v>0.8649</v>
      </c>
      <c r="X459" s="6">
        <v>13</v>
      </c>
      <c r="Y459" s="6">
        <v>45</v>
      </c>
      <c r="Z459" s="6">
        <v>421</v>
      </c>
      <c r="AA459" s="6">
        <v>14324</v>
      </c>
      <c r="AB459" s="6">
        <v>7.6300000000000007E-2</v>
      </c>
      <c r="AC459" s="6">
        <v>0.41070000000000001</v>
      </c>
      <c r="AD459" s="6">
        <v>0.25309999999999999</v>
      </c>
      <c r="AE459" s="6">
        <v>5</v>
      </c>
      <c r="AF459" s="6">
        <v>16</v>
      </c>
      <c r="AG459" s="6">
        <v>223</v>
      </c>
      <c r="AH459" s="6">
        <v>5704</v>
      </c>
      <c r="AI459" s="6">
        <v>2.7099999999999999E-2</v>
      </c>
      <c r="AJ459" s="6">
        <v>0.21759999999999999</v>
      </c>
      <c r="AK459" s="6">
        <v>0.1008</v>
      </c>
      <c r="AL459" s="6">
        <v>1</v>
      </c>
      <c r="AM459" s="6">
        <v>12</v>
      </c>
      <c r="AN459" s="6">
        <v>107</v>
      </c>
      <c r="AO459" s="6">
        <v>2172</v>
      </c>
      <c r="AP459" s="6">
        <v>2.0299999999999999E-2</v>
      </c>
      <c r="AQ459" s="6">
        <v>0.10440000000000001</v>
      </c>
      <c r="AR459" s="6">
        <v>3.8399999999999997E-2</v>
      </c>
      <c r="AT459" s="6">
        <f t="shared" si="23"/>
        <v>806.14285714285711</v>
      </c>
      <c r="AU459" s="6">
        <f t="shared" si="24"/>
        <v>574.73684210526312</v>
      </c>
      <c r="AV459" s="6">
        <f t="shared" si="25"/>
        <v>261.78609625668452</v>
      </c>
      <c r="AW459" s="7">
        <f t="shared" si="26"/>
        <v>318.31111111111113</v>
      </c>
      <c r="AX459" s="6">
        <f t="shared" si="27"/>
        <v>356.5</v>
      </c>
      <c r="AY459" s="6">
        <f t="shared" si="28"/>
        <v>181</v>
      </c>
      <c r="BA459" s="6">
        <f>VLOOKUP(A459, ALL_AP_DATA!$A$2:$F$3600, 6, FALSE)</f>
        <v>590</v>
      </c>
      <c r="BB459" s="6">
        <f>VLOOKUP(A459, projmetadata!$A$2:$D$2036, 4, FALSE)</f>
        <v>45675</v>
      </c>
      <c r="BC459" s="6" t="e">
        <f t="array" aca="1" ref="BC459" ca="1">_xludf.IFS(I459&lt;&gt;0, F459/I459, P459&lt;&gt;0, M459/P459, W459&lt;&gt;0, T459/W459, AD459&lt;&gt;0, AA459/AD459, AK459&lt;&gt;0, AH459/AK459, AR459&lt;&gt;0, AO459/AR459, TRUE, 0)</f>
        <v>#NAME?</v>
      </c>
      <c r="BE459" s="6" t="e">
        <f t="shared" ca="1" si="20"/>
        <v>#NAME?</v>
      </c>
      <c r="BF459" s="6" t="e">
        <f t="shared" ca="1" si="21"/>
        <v>#NAME?</v>
      </c>
      <c r="BG459" s="6"/>
      <c r="BH459" s="6">
        <f>VLOOKUP(A459, ALL_AP_DATA!$A$2:$D$3600, 3, FALSE)</f>
        <v>225</v>
      </c>
      <c r="BI459" s="6">
        <f>VLOOKUP(A459, ALL_AP_DATA!$A$2:$E$3600, 5, FALSE)</f>
        <v>56598</v>
      </c>
      <c r="BJ459" s="6">
        <f t="shared" si="29"/>
        <v>95.928813559322037</v>
      </c>
      <c r="BK459" s="6">
        <f t="shared" si="22"/>
        <v>0.38135593220338981</v>
      </c>
    </row>
    <row r="460" spans="1:63" ht="15.75" customHeight="1" x14ac:dyDescent="0.2">
      <c r="A460" s="6" t="s">
        <v>520</v>
      </c>
      <c r="B460" s="6" t="s">
        <v>64</v>
      </c>
      <c r="C460" s="6">
        <v>3</v>
      </c>
      <c r="D460" s="6">
        <v>46</v>
      </c>
      <c r="E460" s="6">
        <v>17</v>
      </c>
      <c r="F460" s="6">
        <v>459</v>
      </c>
      <c r="G460" s="6">
        <v>0.31940000000000002</v>
      </c>
      <c r="H460" s="6">
        <v>0.42499999999999999</v>
      </c>
      <c r="I460" s="6">
        <v>0.1764</v>
      </c>
      <c r="Q460" s="6">
        <v>4</v>
      </c>
      <c r="R460" s="6">
        <v>22</v>
      </c>
      <c r="S460" s="6">
        <v>29</v>
      </c>
      <c r="T460" s="6">
        <v>2233</v>
      </c>
      <c r="U460" s="6">
        <v>0.15279999999999999</v>
      </c>
      <c r="V460" s="6">
        <v>0.72499999999999998</v>
      </c>
      <c r="W460" s="6">
        <v>0.85819999999999996</v>
      </c>
      <c r="X460" s="6">
        <v>4</v>
      </c>
      <c r="Y460" s="6">
        <v>44</v>
      </c>
      <c r="Z460" s="6">
        <v>32</v>
      </c>
      <c r="AA460" s="6">
        <v>1042</v>
      </c>
      <c r="AB460" s="6">
        <v>0.30559999999999998</v>
      </c>
      <c r="AC460" s="6">
        <v>0.8</v>
      </c>
      <c r="AD460" s="6">
        <v>0.40050000000000002</v>
      </c>
      <c r="AE460" s="6">
        <v>9</v>
      </c>
      <c r="AF460" s="6">
        <v>51</v>
      </c>
      <c r="AG460" s="6">
        <v>12</v>
      </c>
      <c r="AH460" s="6">
        <v>294</v>
      </c>
      <c r="AI460" s="6">
        <v>0.35420000000000001</v>
      </c>
      <c r="AJ460" s="6">
        <v>0.3</v>
      </c>
      <c r="AK460" s="6">
        <v>0.113</v>
      </c>
      <c r="AT460" s="6">
        <f t="shared" si="23"/>
        <v>9.9782608695652169</v>
      </c>
      <c r="AU460" s="6" t="str">
        <f t="shared" si="24"/>
        <v/>
      </c>
      <c r="AV460" s="6">
        <f t="shared" si="25"/>
        <v>101.5</v>
      </c>
      <c r="AW460" s="7">
        <f t="shared" si="26"/>
        <v>23.681818181818183</v>
      </c>
      <c r="AX460" s="6">
        <f t="shared" si="27"/>
        <v>5.7647058823529411</v>
      </c>
      <c r="AY460" s="6" t="str">
        <f t="shared" si="28"/>
        <v/>
      </c>
      <c r="BA460" s="6">
        <f>VLOOKUP(A460, ALL_AP_DATA!$A$2:$F$3600, 6, FALSE)</f>
        <v>144</v>
      </c>
      <c r="BB460" s="6">
        <f>VLOOKUP(A460, projmetadata!$A$2:$D$2036, 4, FALSE)</f>
        <v>24029</v>
      </c>
      <c r="BC460" s="6" t="e">
        <f t="array" aca="1" ref="BC460" ca="1">_xludf.IFS(I460&lt;&gt;0, F460/I460, P460&lt;&gt;0, M460/P460, W460&lt;&gt;0, T460/W460, AD460&lt;&gt;0, AA460/AD460, AK460&lt;&gt;0, AH460/AK460, AR460&lt;&gt;0, AO460/AR460, TRUE, 0)</f>
        <v>#NAME?</v>
      </c>
      <c r="BE460" s="6" t="e">
        <f t="shared" ca="1" si="20"/>
        <v>#NAME?</v>
      </c>
      <c r="BF460" s="6" t="e">
        <f t="shared" ca="1" si="21"/>
        <v>#NAME?</v>
      </c>
      <c r="BG460" s="6"/>
      <c r="BH460" s="6">
        <f>VLOOKUP(A460, ALL_AP_DATA!$A$2:$D$3600, 3, FALSE)</f>
        <v>97</v>
      </c>
      <c r="BI460" s="6">
        <f>VLOOKUP(A460, ALL_AP_DATA!$A$2:$E$3600, 5, FALSE)</f>
        <v>2602</v>
      </c>
      <c r="BJ460" s="6">
        <f t="shared" si="29"/>
        <v>18.069444444444443</v>
      </c>
      <c r="BK460" s="6">
        <f t="shared" si="22"/>
        <v>0.67361111111111116</v>
      </c>
    </row>
    <row r="461" spans="1:63" ht="15.75" customHeight="1" x14ac:dyDescent="0.2">
      <c r="A461" s="6" t="s">
        <v>521</v>
      </c>
      <c r="B461" s="6" t="s">
        <v>64</v>
      </c>
      <c r="C461" s="6">
        <v>12</v>
      </c>
      <c r="D461" s="6">
        <v>177</v>
      </c>
      <c r="E461" s="6">
        <v>152</v>
      </c>
      <c r="F461" s="6">
        <v>7825</v>
      </c>
      <c r="G461" s="6">
        <v>0.19109999999999999</v>
      </c>
      <c r="H461" s="6">
        <v>0.68159999999999998</v>
      </c>
      <c r="I461" s="6">
        <v>0.39650000000000002</v>
      </c>
      <c r="J461" s="6">
        <v>2</v>
      </c>
      <c r="K461" s="6">
        <v>14</v>
      </c>
      <c r="L461" s="6">
        <v>118</v>
      </c>
      <c r="M461" s="6">
        <v>4927</v>
      </c>
      <c r="N461" s="6">
        <v>1.5100000000000001E-2</v>
      </c>
      <c r="O461" s="6">
        <v>0.52910000000000001</v>
      </c>
      <c r="P461" s="6">
        <v>0.24970000000000001</v>
      </c>
      <c r="Q461" s="6">
        <v>11</v>
      </c>
      <c r="R461" s="6">
        <v>81</v>
      </c>
      <c r="S461" s="6">
        <v>162</v>
      </c>
      <c r="T461" s="6">
        <v>14145</v>
      </c>
      <c r="U461" s="6">
        <v>8.7499999999999994E-2</v>
      </c>
      <c r="V461" s="6">
        <v>0.72650000000000003</v>
      </c>
      <c r="W461" s="6">
        <v>0.71679999999999999</v>
      </c>
      <c r="X461" s="6">
        <v>63</v>
      </c>
      <c r="Y461" s="6">
        <v>646</v>
      </c>
      <c r="Z461" s="6">
        <v>208</v>
      </c>
      <c r="AA461" s="6">
        <v>17716</v>
      </c>
      <c r="AB461" s="6">
        <v>0.6976</v>
      </c>
      <c r="AC461" s="6">
        <v>0.93269999999999997</v>
      </c>
      <c r="AD461" s="6">
        <v>0.89770000000000005</v>
      </c>
      <c r="AE461" s="6">
        <v>107</v>
      </c>
      <c r="AF461" s="6">
        <v>595</v>
      </c>
      <c r="AG461" s="6">
        <v>207</v>
      </c>
      <c r="AH461" s="6">
        <v>16184</v>
      </c>
      <c r="AI461" s="6">
        <v>0.64249999999999996</v>
      </c>
      <c r="AJ461" s="6">
        <v>0.92830000000000001</v>
      </c>
      <c r="AK461" s="6">
        <v>0.82010000000000005</v>
      </c>
      <c r="AL461" s="6">
        <v>2</v>
      </c>
      <c r="AM461" s="6">
        <v>44</v>
      </c>
      <c r="AN461" s="6">
        <v>147</v>
      </c>
      <c r="AO461" s="6">
        <v>10611</v>
      </c>
      <c r="AP461" s="6">
        <v>4.7500000000000001E-2</v>
      </c>
      <c r="AQ461" s="6">
        <v>0.65920000000000001</v>
      </c>
      <c r="AR461" s="6">
        <v>0.53769999999999996</v>
      </c>
      <c r="AT461" s="6">
        <f t="shared" si="23"/>
        <v>44.209039548022602</v>
      </c>
      <c r="AU461" s="6">
        <f t="shared" si="24"/>
        <v>351.92857142857144</v>
      </c>
      <c r="AV461" s="6">
        <f t="shared" si="25"/>
        <v>174.62962962962962</v>
      </c>
      <c r="AW461" s="7">
        <f t="shared" si="26"/>
        <v>27.424148606811144</v>
      </c>
      <c r="AX461" s="6">
        <f t="shared" si="27"/>
        <v>27.2</v>
      </c>
      <c r="AY461" s="6">
        <f t="shared" si="28"/>
        <v>241.15909090909091</v>
      </c>
      <c r="BA461" s="6">
        <f>VLOOKUP(A461, ALL_AP_DATA!$A$2:$F$3600, 6, FALSE)</f>
        <v>926</v>
      </c>
      <c r="BB461" s="6">
        <f>VLOOKUP(A461, projmetadata!$A$2:$D$2036, 4, FALSE)</f>
        <v>135532</v>
      </c>
      <c r="BC461" s="6" t="e">
        <f t="array" aca="1" ref="BC461" ca="1">_xludf.IFS(I461&lt;&gt;0, F461/I461, P461&lt;&gt;0, M461/P461, W461&lt;&gt;0, T461/W461, AD461&lt;&gt;0, AA461/AD461, AK461&lt;&gt;0, AH461/AK461, AR461&lt;&gt;0, AO461/AR461, TRUE, 0)</f>
        <v>#NAME?</v>
      </c>
      <c r="BE461" s="6" t="e">
        <f t="shared" ca="1" si="20"/>
        <v>#NAME?</v>
      </c>
      <c r="BF461" s="6" t="e">
        <f t="shared" ca="1" si="21"/>
        <v>#NAME?</v>
      </c>
      <c r="BG461" s="6"/>
      <c r="BH461" s="6">
        <f>VLOOKUP(A461, ALL_AP_DATA!$A$2:$D$3600, 3, FALSE)</f>
        <v>818</v>
      </c>
      <c r="BI461" s="6">
        <f>VLOOKUP(A461, ALL_AP_DATA!$A$2:$E$3600, 5, FALSE)</f>
        <v>19734</v>
      </c>
      <c r="BJ461" s="6">
        <f t="shared" si="29"/>
        <v>21.311015118790497</v>
      </c>
      <c r="BK461" s="6">
        <f t="shared" si="22"/>
        <v>0.88336933045356369</v>
      </c>
    </row>
    <row r="462" spans="1:63" ht="15.75" customHeight="1" x14ac:dyDescent="0.2">
      <c r="A462" s="6" t="s">
        <v>522</v>
      </c>
      <c r="B462" s="6" t="s">
        <v>64</v>
      </c>
      <c r="C462" s="6">
        <v>12</v>
      </c>
      <c r="D462" s="6">
        <v>362</v>
      </c>
      <c r="E462" s="6">
        <v>189</v>
      </c>
      <c r="F462" s="6">
        <v>14405</v>
      </c>
      <c r="G462" s="6">
        <v>0.52010000000000001</v>
      </c>
      <c r="H462" s="6">
        <v>0.89149999999999996</v>
      </c>
      <c r="I462" s="6">
        <v>0.6855</v>
      </c>
      <c r="J462" s="6">
        <v>2</v>
      </c>
      <c r="K462" s="6">
        <v>34</v>
      </c>
      <c r="L462" s="6">
        <v>113</v>
      </c>
      <c r="M462" s="6">
        <v>3989</v>
      </c>
      <c r="N462" s="6">
        <v>4.8899999999999999E-2</v>
      </c>
      <c r="O462" s="6">
        <v>0.53300000000000003</v>
      </c>
      <c r="P462" s="6">
        <v>0.1898</v>
      </c>
      <c r="Q462" s="6">
        <v>19</v>
      </c>
      <c r="R462" s="6">
        <v>103</v>
      </c>
      <c r="S462" s="6">
        <v>182</v>
      </c>
      <c r="T462" s="6">
        <v>18244</v>
      </c>
      <c r="U462" s="6">
        <v>0.14799999999999999</v>
      </c>
      <c r="V462" s="6">
        <v>0.85850000000000004</v>
      </c>
      <c r="W462" s="6">
        <v>0.86819999999999997</v>
      </c>
      <c r="X462" s="6">
        <v>47</v>
      </c>
      <c r="Y462" s="6">
        <v>576</v>
      </c>
      <c r="Z462" s="6">
        <v>211</v>
      </c>
      <c r="AA462" s="6">
        <v>20910</v>
      </c>
      <c r="AB462" s="6">
        <v>0.8276</v>
      </c>
      <c r="AC462" s="6">
        <v>0.99529999999999996</v>
      </c>
      <c r="AD462" s="6">
        <v>0.99509999999999998</v>
      </c>
      <c r="AE462" s="6">
        <v>94</v>
      </c>
      <c r="AF462" s="6">
        <v>443</v>
      </c>
      <c r="AG462" s="6">
        <v>199</v>
      </c>
      <c r="AH462" s="6">
        <v>19153</v>
      </c>
      <c r="AI462" s="6">
        <v>0.63649999999999995</v>
      </c>
      <c r="AJ462" s="6">
        <v>0.93869999999999998</v>
      </c>
      <c r="AK462" s="6">
        <v>0.91149999999999998</v>
      </c>
      <c r="AL462" s="6">
        <v>4</v>
      </c>
      <c r="AM462" s="6">
        <v>61</v>
      </c>
      <c r="AN462" s="6">
        <v>123</v>
      </c>
      <c r="AO462" s="6">
        <v>9838</v>
      </c>
      <c r="AP462" s="6">
        <v>8.7599999999999997E-2</v>
      </c>
      <c r="AQ462" s="6">
        <v>0.58020000000000005</v>
      </c>
      <c r="AR462" s="6">
        <v>0.46820000000000001</v>
      </c>
      <c r="AT462" s="6">
        <f t="shared" si="23"/>
        <v>39.792817679558013</v>
      </c>
      <c r="AU462" s="6">
        <f t="shared" si="24"/>
        <v>117.32352941176471</v>
      </c>
      <c r="AV462" s="6">
        <f t="shared" si="25"/>
        <v>177.126213592233</v>
      </c>
      <c r="AW462" s="7">
        <f t="shared" si="26"/>
        <v>36.302083333333336</v>
      </c>
      <c r="AX462" s="6">
        <f t="shared" si="27"/>
        <v>43.234762979683971</v>
      </c>
      <c r="AY462" s="6">
        <f t="shared" si="28"/>
        <v>161.27868852459017</v>
      </c>
      <c r="BA462" s="6">
        <f>VLOOKUP(A462, ALL_AP_DATA!$A$2:$F$3600, 6, FALSE)</f>
        <v>696</v>
      </c>
      <c r="BB462" s="6">
        <f>VLOOKUP(A462, projmetadata!$A$2:$D$2036, 4, FALSE)</f>
        <v>115798</v>
      </c>
      <c r="BC462" s="6" t="e">
        <f t="array" aca="1" ref="BC462" ca="1">_xludf.IFS(I462&lt;&gt;0, F462/I462, P462&lt;&gt;0, M462/P462, W462&lt;&gt;0, T462/W462, AD462&lt;&gt;0, AA462/AD462, AK462&lt;&gt;0, AH462/AK462, AR462&lt;&gt;0, AO462/AR462, TRUE, 0)</f>
        <v>#NAME?</v>
      </c>
      <c r="BE462" s="6" t="e">
        <f t="shared" ca="1" si="20"/>
        <v>#NAME?</v>
      </c>
      <c r="BF462" s="6" t="e">
        <f t="shared" ca="1" si="21"/>
        <v>#NAME?</v>
      </c>
      <c r="BG462" s="6"/>
      <c r="BH462" s="6">
        <f>VLOOKUP(A462, ALL_AP_DATA!$A$2:$D$3600, 3, FALSE)</f>
        <v>641</v>
      </c>
      <c r="BI462" s="6">
        <f>VLOOKUP(A462, ALL_AP_DATA!$A$2:$E$3600, 5, FALSE)</f>
        <v>21013</v>
      </c>
      <c r="BJ462" s="6">
        <f t="shared" si="29"/>
        <v>30.191091954022987</v>
      </c>
      <c r="BK462" s="6">
        <f t="shared" si="22"/>
        <v>0.92097701149425293</v>
      </c>
    </row>
    <row r="463" spans="1:63" ht="15.75" customHeight="1" x14ac:dyDescent="0.2">
      <c r="A463" s="6" t="s">
        <v>523</v>
      </c>
      <c r="B463" s="6" t="s">
        <v>64</v>
      </c>
      <c r="C463" s="6">
        <v>1</v>
      </c>
      <c r="D463" s="6">
        <v>17</v>
      </c>
      <c r="E463" s="6">
        <v>1</v>
      </c>
      <c r="F463" s="6">
        <v>5</v>
      </c>
      <c r="G463" s="6">
        <v>8.1699999999999995E-2</v>
      </c>
      <c r="H463" s="6">
        <v>0.16669999999999999</v>
      </c>
      <c r="I463" s="6">
        <v>3.8999999999999998E-3</v>
      </c>
      <c r="Q463" s="6">
        <v>3</v>
      </c>
      <c r="R463" s="6">
        <v>12</v>
      </c>
      <c r="S463" s="6">
        <v>4</v>
      </c>
      <c r="T463" s="6">
        <v>854</v>
      </c>
      <c r="U463" s="6">
        <v>5.7700000000000001E-2</v>
      </c>
      <c r="V463" s="6">
        <v>0.66669999999999996</v>
      </c>
      <c r="W463" s="6">
        <v>0.67090000000000005</v>
      </c>
      <c r="X463" s="6">
        <v>6</v>
      </c>
      <c r="Y463" s="6">
        <v>81</v>
      </c>
      <c r="Z463" s="6">
        <v>6</v>
      </c>
      <c r="AA463" s="6">
        <v>795</v>
      </c>
      <c r="AB463" s="6">
        <v>0.38940000000000002</v>
      </c>
      <c r="AC463" s="6">
        <v>1</v>
      </c>
      <c r="AD463" s="6">
        <v>0.62450000000000006</v>
      </c>
      <c r="AE463" s="6">
        <v>18</v>
      </c>
      <c r="AF463" s="6">
        <v>79</v>
      </c>
      <c r="AG463" s="6">
        <v>4</v>
      </c>
      <c r="AH463" s="6">
        <v>850</v>
      </c>
      <c r="AI463" s="6">
        <v>0.37980000000000003</v>
      </c>
      <c r="AJ463" s="6">
        <v>0.66669999999999996</v>
      </c>
      <c r="AK463" s="6">
        <v>0.66769999999999996</v>
      </c>
      <c r="AL463" s="6">
        <v>1</v>
      </c>
      <c r="AM463" s="6">
        <v>11</v>
      </c>
      <c r="AN463" s="6">
        <v>3</v>
      </c>
      <c r="AO463" s="6">
        <v>850</v>
      </c>
      <c r="AP463" s="6">
        <v>5.2900000000000003E-2</v>
      </c>
      <c r="AQ463" s="6">
        <v>0.5</v>
      </c>
      <c r="AR463" s="6">
        <v>0.66769999999999996</v>
      </c>
      <c r="AT463" s="6">
        <f t="shared" si="23"/>
        <v>0.29411764705882354</v>
      </c>
      <c r="AU463" s="6" t="str">
        <f t="shared" si="24"/>
        <v/>
      </c>
      <c r="AV463" s="6">
        <f t="shared" si="25"/>
        <v>71.166666666666671</v>
      </c>
      <c r="AW463" s="7">
        <f t="shared" si="26"/>
        <v>9.8148148148148149</v>
      </c>
      <c r="AX463" s="6">
        <f t="shared" si="27"/>
        <v>10.759493670886076</v>
      </c>
      <c r="AY463" s="6">
        <f t="shared" si="28"/>
        <v>77.272727272727266</v>
      </c>
      <c r="BA463" s="6">
        <f>VLOOKUP(A463, ALL_AP_DATA!$A$2:$F$3600, 6, FALSE)</f>
        <v>208</v>
      </c>
      <c r="BB463" s="6">
        <f>VLOOKUP(A463, projmetadata!$A$2:$D$2036, 4, FALSE)</f>
        <v>18283</v>
      </c>
      <c r="BC463" s="6" t="e">
        <f t="array" aca="1" ref="BC463" ca="1">_xludf.IFS(I463&lt;&gt;0, F463/I463, P463&lt;&gt;0, M463/P463, W463&lt;&gt;0, T463/W463, AD463&lt;&gt;0, AA463/AD463, AK463&lt;&gt;0, AH463/AK463, AR463&lt;&gt;0, AO463/AR463, TRUE, 0)</f>
        <v>#NAME?</v>
      </c>
      <c r="BE463" s="6" t="e">
        <f t="shared" ca="1" si="20"/>
        <v>#NAME?</v>
      </c>
      <c r="BF463" s="6" t="e">
        <f t="shared" ca="1" si="21"/>
        <v>#NAME?</v>
      </c>
      <c r="BG463" s="6"/>
      <c r="BH463" s="6">
        <f>VLOOKUP(A463, ALL_AP_DATA!$A$2:$D$3600, 3, FALSE)</f>
        <v>118</v>
      </c>
      <c r="BI463" s="6">
        <f>VLOOKUP(A463, ALL_AP_DATA!$A$2:$E$3600, 5, FALSE)</f>
        <v>1273</v>
      </c>
      <c r="BJ463" s="6">
        <f t="shared" si="29"/>
        <v>6.1201923076923075</v>
      </c>
      <c r="BK463" s="6">
        <f t="shared" si="22"/>
        <v>0.56730769230769229</v>
      </c>
    </row>
    <row r="464" spans="1:63" ht="15.75" customHeight="1" x14ac:dyDescent="0.2">
      <c r="A464" s="6" t="s">
        <v>524</v>
      </c>
      <c r="B464" s="6" t="s">
        <v>64</v>
      </c>
      <c r="C464" s="6">
        <v>6</v>
      </c>
      <c r="D464" s="6">
        <v>49</v>
      </c>
      <c r="E464" s="6">
        <v>74</v>
      </c>
      <c r="F464" s="6">
        <v>4155</v>
      </c>
      <c r="G464" s="6">
        <v>0.15310000000000001</v>
      </c>
      <c r="H464" s="6">
        <v>0.44579999999999997</v>
      </c>
      <c r="I464" s="6">
        <v>0.25600000000000001</v>
      </c>
      <c r="J464" s="6">
        <v>1</v>
      </c>
      <c r="K464" s="6">
        <v>9</v>
      </c>
      <c r="L464" s="6">
        <v>52</v>
      </c>
      <c r="M464" s="6">
        <v>1750</v>
      </c>
      <c r="N464" s="6">
        <v>2.81E-2</v>
      </c>
      <c r="O464" s="6">
        <v>0.31330000000000002</v>
      </c>
      <c r="P464" s="6">
        <v>0.10780000000000001</v>
      </c>
      <c r="Q464" s="6">
        <v>23</v>
      </c>
      <c r="R464" s="6">
        <v>95</v>
      </c>
      <c r="S464" s="6">
        <v>152</v>
      </c>
      <c r="T464" s="6">
        <v>11862</v>
      </c>
      <c r="U464" s="6">
        <v>0.2969</v>
      </c>
      <c r="V464" s="6">
        <v>0.91569999999999996</v>
      </c>
      <c r="W464" s="6">
        <v>0.73070000000000002</v>
      </c>
      <c r="X464" s="6">
        <v>17</v>
      </c>
      <c r="Y464" s="6">
        <v>76</v>
      </c>
      <c r="Z464" s="6">
        <v>82</v>
      </c>
      <c r="AA464" s="6">
        <v>4623</v>
      </c>
      <c r="AB464" s="6">
        <v>0.23749999999999999</v>
      </c>
      <c r="AC464" s="6">
        <v>0.49399999999999999</v>
      </c>
      <c r="AD464" s="6">
        <v>0.2848</v>
      </c>
      <c r="AE464" s="6">
        <v>13</v>
      </c>
      <c r="AF464" s="6">
        <v>49</v>
      </c>
      <c r="AG464" s="6">
        <v>39</v>
      </c>
      <c r="AH464" s="6">
        <v>2894</v>
      </c>
      <c r="AI464" s="6">
        <v>0.15310000000000001</v>
      </c>
      <c r="AJ464" s="6">
        <v>0.2349</v>
      </c>
      <c r="AK464" s="6">
        <v>0.17829999999999999</v>
      </c>
      <c r="AT464" s="6">
        <f t="shared" si="23"/>
        <v>84.795918367346943</v>
      </c>
      <c r="AU464" s="6">
        <f t="shared" si="24"/>
        <v>194.44444444444446</v>
      </c>
      <c r="AV464" s="6">
        <f t="shared" si="25"/>
        <v>124.86315789473684</v>
      </c>
      <c r="AW464" s="7">
        <f t="shared" si="26"/>
        <v>60.828947368421055</v>
      </c>
      <c r="AX464" s="6">
        <f t="shared" si="27"/>
        <v>59.061224489795919</v>
      </c>
      <c r="AY464" s="6" t="str">
        <f t="shared" si="28"/>
        <v/>
      </c>
      <c r="BA464" s="6">
        <f>VLOOKUP(A464, ALL_AP_DATA!$A$2:$F$3600, 6, FALSE)</f>
        <v>320</v>
      </c>
      <c r="BB464" s="6">
        <f>VLOOKUP(A464, projmetadata!$A$2:$D$2036, 4, FALSE)</f>
        <v>16321</v>
      </c>
      <c r="BC464" s="6" t="e">
        <f t="array" aca="1" ref="BC464" ca="1">_xludf.IFS(I464&lt;&gt;0, F464/I464, P464&lt;&gt;0, M464/P464, W464&lt;&gt;0, T464/W464, AD464&lt;&gt;0, AA464/AD464, AK464&lt;&gt;0, AH464/AK464, AR464&lt;&gt;0, AO464/AR464, TRUE, 0)</f>
        <v>#NAME?</v>
      </c>
      <c r="BE464" s="6" t="e">
        <f t="shared" ca="1" si="20"/>
        <v>#NAME?</v>
      </c>
      <c r="BF464" s="6" t="e">
        <f t="shared" ca="1" si="21"/>
        <v>#NAME?</v>
      </c>
      <c r="BG464" s="6"/>
      <c r="BH464" s="6">
        <f>VLOOKUP(A464, ALL_AP_DATA!$A$2:$D$3600, 3, FALSE)</f>
        <v>175</v>
      </c>
      <c r="BI464" s="6">
        <f>VLOOKUP(A464, ALL_AP_DATA!$A$2:$E$3600, 5, FALSE)</f>
        <v>16233</v>
      </c>
      <c r="BJ464" s="6">
        <f t="shared" si="29"/>
        <v>50.728124999999999</v>
      </c>
      <c r="BK464" s="6">
        <f t="shared" si="22"/>
        <v>0.546875</v>
      </c>
    </row>
    <row r="465" spans="1:63" ht="15.75" customHeight="1" x14ac:dyDescent="0.2">
      <c r="A465" s="6" t="s">
        <v>525</v>
      </c>
      <c r="B465" s="6" t="s">
        <v>61</v>
      </c>
      <c r="AE465" s="6">
        <v>1</v>
      </c>
      <c r="AF465" s="6">
        <v>15</v>
      </c>
      <c r="AG465" s="6">
        <v>34</v>
      </c>
      <c r="AH465" s="6">
        <v>1257</v>
      </c>
      <c r="AI465" s="6">
        <v>0.12709999999999999</v>
      </c>
      <c r="AJ465" s="6">
        <v>0.91890000000000005</v>
      </c>
      <c r="AK465" s="6">
        <v>0.93389999999999995</v>
      </c>
      <c r="AT465" s="6" t="str">
        <f t="shared" si="23"/>
        <v/>
      </c>
      <c r="AU465" s="6" t="str">
        <f t="shared" si="24"/>
        <v/>
      </c>
      <c r="AV465" s="6" t="str">
        <f t="shared" si="25"/>
        <v/>
      </c>
      <c r="AW465" s="7" t="str">
        <f t="shared" si="26"/>
        <v/>
      </c>
      <c r="AX465" s="6">
        <f t="shared" si="27"/>
        <v>83.8</v>
      </c>
      <c r="AY465" s="6" t="str">
        <f t="shared" si="28"/>
        <v/>
      </c>
      <c r="BA465" s="6">
        <f>VLOOKUP(A465, ALL_AP_DATA!$A$2:$F$3600, 6, FALSE)</f>
        <v>118</v>
      </c>
      <c r="BB465" s="6">
        <f>VLOOKUP(A465, projmetadata!$A$2:$D$2036, 4, FALSE)</f>
        <v>26836</v>
      </c>
      <c r="BC465" s="6" t="e">
        <f t="array" aca="1" ref="BC465" ca="1">_xludf.IFS(I465&lt;&gt;0, F465/I465, P465&lt;&gt;0, M465/P465, W465&lt;&gt;0, T465/W465, AD465&lt;&gt;0, AA465/AD465, AK465&lt;&gt;0, AH465/AK465, AR465&lt;&gt;0, AO465/AR465, TRUE, 0)</f>
        <v>#NAME?</v>
      </c>
      <c r="BE465" s="6" t="e">
        <f t="shared" ca="1" si="20"/>
        <v>#NAME?</v>
      </c>
      <c r="BF465" s="6" t="e">
        <f t="shared" ca="1" si="21"/>
        <v>#NAME?</v>
      </c>
      <c r="BG465" s="6"/>
      <c r="BH465" s="6">
        <f>VLOOKUP(A465, ALL_AP_DATA!$A$2:$D$3600, 3, FALSE)</f>
        <v>15</v>
      </c>
      <c r="BI465" s="6">
        <f>VLOOKUP(A465, ALL_AP_DATA!$A$2:$E$3600, 5, FALSE)</f>
        <v>1346</v>
      </c>
      <c r="BJ465" s="6">
        <f t="shared" si="29"/>
        <v>11.40677966101695</v>
      </c>
      <c r="BK465" s="6">
        <f t="shared" si="22"/>
        <v>0.1271186440677966</v>
      </c>
    </row>
    <row r="466" spans="1:63" ht="15.75" customHeight="1" x14ac:dyDescent="0.2">
      <c r="A466" s="6" t="s">
        <v>526</v>
      </c>
      <c r="B466" s="6" t="s">
        <v>64</v>
      </c>
      <c r="AE466" s="6">
        <v>2</v>
      </c>
      <c r="AF466" s="6">
        <v>6</v>
      </c>
      <c r="AG466" s="6">
        <v>0</v>
      </c>
      <c r="AH466" s="6">
        <v>0</v>
      </c>
      <c r="AI466" s="6">
        <v>4.7600000000000003E-2</v>
      </c>
      <c r="AJ466" s="6">
        <v>0</v>
      </c>
      <c r="AK466" s="6">
        <v>0</v>
      </c>
      <c r="AT466" s="6" t="str">
        <f t="shared" si="23"/>
        <v/>
      </c>
      <c r="AU466" s="6" t="str">
        <f t="shared" si="24"/>
        <v/>
      </c>
      <c r="AV466" s="6" t="str">
        <f t="shared" si="25"/>
        <v/>
      </c>
      <c r="AW466" s="7" t="str">
        <f t="shared" si="26"/>
        <v/>
      </c>
      <c r="AX466" s="6">
        <f t="shared" si="27"/>
        <v>0</v>
      </c>
      <c r="AY466" s="6" t="str">
        <f t="shared" si="28"/>
        <v/>
      </c>
      <c r="BA466" s="6">
        <f>VLOOKUP(A466, ALL_AP_DATA!$A$2:$F$3600, 6, FALSE)</f>
        <v>126</v>
      </c>
      <c r="BB466" s="6">
        <f>VLOOKUP(A466, projmetadata!$A$2:$D$2036, 4, FALSE)</f>
        <v>7902</v>
      </c>
      <c r="BC466" s="6" t="e">
        <f t="array" aca="1" ref="BC466" ca="1">_xludf.IFS(I466&lt;&gt;0, F466/I466, P466&lt;&gt;0, M466/P466, W466&lt;&gt;0, T466/W466, AD466&lt;&gt;0, AA466/AD466, AK466&lt;&gt;0, AH466/AK466, AR466&lt;&gt;0, AO466/AR466, TRUE, 0)</f>
        <v>#NAME?</v>
      </c>
      <c r="BE466" s="6" t="e">
        <f t="shared" ca="1" si="20"/>
        <v>#NAME?</v>
      </c>
      <c r="BF466" s="6" t="e">
        <f t="shared" ca="1" si="21"/>
        <v>#NAME?</v>
      </c>
      <c r="BG466" s="6"/>
      <c r="BH466" s="6">
        <f>VLOOKUP(A466, ALL_AP_DATA!$A$2:$D$3600, 3, FALSE)</f>
        <v>6</v>
      </c>
      <c r="BI466" s="6">
        <f>VLOOKUP(A466, ALL_AP_DATA!$A$2:$E$3600, 5, FALSE)</f>
        <v>1933</v>
      </c>
      <c r="BJ466" s="6">
        <f t="shared" si="29"/>
        <v>15.341269841269842</v>
      </c>
      <c r="BK466" s="6">
        <f t="shared" si="22"/>
        <v>4.7619047619047616E-2</v>
      </c>
    </row>
    <row r="467" spans="1:63" ht="15.75" customHeight="1" x14ac:dyDescent="0.2">
      <c r="A467" s="6" t="s">
        <v>527</v>
      </c>
      <c r="B467" s="6" t="s">
        <v>64</v>
      </c>
      <c r="C467" s="6">
        <v>2</v>
      </c>
      <c r="D467" s="6">
        <v>4</v>
      </c>
      <c r="E467" s="6">
        <v>12</v>
      </c>
      <c r="F467" s="6">
        <v>156</v>
      </c>
      <c r="G467" s="6">
        <v>3.7699999999999997E-2</v>
      </c>
      <c r="H467" s="6">
        <v>0.34289999999999998</v>
      </c>
      <c r="I467" s="6">
        <v>0.1169</v>
      </c>
      <c r="Q467" s="6">
        <v>6</v>
      </c>
      <c r="R467" s="6">
        <v>16</v>
      </c>
      <c r="S467" s="6">
        <v>11</v>
      </c>
      <c r="T467" s="6">
        <v>538</v>
      </c>
      <c r="U467" s="6">
        <v>0.15090000000000001</v>
      </c>
      <c r="V467" s="6">
        <v>0.31430000000000002</v>
      </c>
      <c r="W467" s="6">
        <v>0.40300000000000002</v>
      </c>
      <c r="X467" s="6">
        <v>6</v>
      </c>
      <c r="Y467" s="6">
        <v>35</v>
      </c>
      <c r="Z467" s="6">
        <v>24</v>
      </c>
      <c r="AA467" s="6">
        <v>446</v>
      </c>
      <c r="AB467" s="6">
        <v>0.33019999999999999</v>
      </c>
      <c r="AC467" s="6">
        <v>0.68569999999999998</v>
      </c>
      <c r="AD467" s="6">
        <v>0.33410000000000001</v>
      </c>
      <c r="AE467" s="6">
        <v>9</v>
      </c>
      <c r="AF467" s="6">
        <v>24</v>
      </c>
      <c r="AG467" s="6">
        <v>10</v>
      </c>
      <c r="AH467" s="6">
        <v>306</v>
      </c>
      <c r="AI467" s="6">
        <v>0.22639999999999999</v>
      </c>
      <c r="AJ467" s="6">
        <v>0.28570000000000001</v>
      </c>
      <c r="AK467" s="6">
        <v>0.22919999999999999</v>
      </c>
      <c r="AT467" s="6">
        <f t="shared" si="23"/>
        <v>39</v>
      </c>
      <c r="AU467" s="6" t="str">
        <f t="shared" si="24"/>
        <v/>
      </c>
      <c r="AV467" s="6">
        <f t="shared" si="25"/>
        <v>33.625</v>
      </c>
      <c r="AW467" s="7">
        <f t="shared" si="26"/>
        <v>12.742857142857142</v>
      </c>
      <c r="AX467" s="6">
        <f t="shared" si="27"/>
        <v>12.75</v>
      </c>
      <c r="AY467" s="6" t="str">
        <f t="shared" si="28"/>
        <v/>
      </c>
      <c r="BA467" s="6">
        <f>VLOOKUP(A467, ALL_AP_DATA!$A$2:$F$3600, 6, FALSE)</f>
        <v>106</v>
      </c>
      <c r="BB467" s="6">
        <f>VLOOKUP(A467, projmetadata!$A$2:$D$2036, 4, FALSE)</f>
        <v>3893</v>
      </c>
      <c r="BC467" s="6" t="e">
        <f t="array" aca="1" ref="BC467" ca="1">_xludf.IFS(I467&lt;&gt;0, F467/I467, P467&lt;&gt;0, M467/P467, W467&lt;&gt;0, T467/W467, AD467&lt;&gt;0, AA467/AD467, AK467&lt;&gt;0, AH467/AK467, AR467&lt;&gt;0, AO467/AR467, TRUE, 0)</f>
        <v>#NAME?</v>
      </c>
      <c r="BE467" s="6" t="e">
        <f t="shared" ca="1" si="20"/>
        <v>#NAME?</v>
      </c>
      <c r="BF467" s="6" t="e">
        <f t="shared" ca="1" si="21"/>
        <v>#NAME?</v>
      </c>
      <c r="BG467" s="6"/>
      <c r="BH467" s="6">
        <f>VLOOKUP(A467, ALL_AP_DATA!$A$2:$D$3600, 3, FALSE)</f>
        <v>54</v>
      </c>
      <c r="BI467" s="6">
        <f>VLOOKUP(A467, ALL_AP_DATA!$A$2:$E$3600, 5, FALSE)</f>
        <v>1335</v>
      </c>
      <c r="BJ467" s="6">
        <f t="shared" si="29"/>
        <v>12.59433962264151</v>
      </c>
      <c r="BK467" s="6">
        <f t="shared" si="22"/>
        <v>0.50943396226415094</v>
      </c>
    </row>
    <row r="468" spans="1:63" ht="15.75" customHeight="1" x14ac:dyDescent="0.2">
      <c r="A468" s="6" t="s">
        <v>528</v>
      </c>
      <c r="B468" s="6" t="s">
        <v>64</v>
      </c>
      <c r="C468" s="6">
        <v>27</v>
      </c>
      <c r="D468" s="6">
        <v>235</v>
      </c>
      <c r="E468" s="6">
        <v>657</v>
      </c>
      <c r="F468" s="6">
        <v>26345</v>
      </c>
      <c r="G468" s="6">
        <v>0.18010000000000001</v>
      </c>
      <c r="H468" s="6">
        <v>0.51939999999999997</v>
      </c>
      <c r="I468" s="6">
        <v>0.26679999999999998</v>
      </c>
      <c r="J468" s="6">
        <v>10</v>
      </c>
      <c r="K468" s="6">
        <v>111</v>
      </c>
      <c r="L468" s="6">
        <v>669</v>
      </c>
      <c r="M468" s="6">
        <v>38196</v>
      </c>
      <c r="N468" s="6">
        <v>8.5099999999999995E-2</v>
      </c>
      <c r="O468" s="6">
        <v>0.52890000000000004</v>
      </c>
      <c r="P468" s="6">
        <v>0.38690000000000002</v>
      </c>
      <c r="Q468" s="6">
        <v>80</v>
      </c>
      <c r="R468" s="6">
        <v>341</v>
      </c>
      <c r="S468" s="6">
        <v>1043</v>
      </c>
      <c r="T468" s="6">
        <v>72562</v>
      </c>
      <c r="U468" s="6">
        <v>0.26129999999999998</v>
      </c>
      <c r="V468" s="6">
        <v>0.82450000000000001</v>
      </c>
      <c r="W468" s="6">
        <v>0.73499999999999999</v>
      </c>
      <c r="X468" s="6">
        <v>58</v>
      </c>
      <c r="Y468" s="6">
        <v>334</v>
      </c>
      <c r="Z468" s="6">
        <v>630</v>
      </c>
      <c r="AA468" s="6">
        <v>32665</v>
      </c>
      <c r="AB468" s="6">
        <v>0.25590000000000002</v>
      </c>
      <c r="AC468" s="6">
        <v>0.498</v>
      </c>
      <c r="AD468" s="6">
        <v>0.33090000000000003</v>
      </c>
      <c r="AE468" s="6">
        <v>112</v>
      </c>
      <c r="AF468" s="6">
        <v>548</v>
      </c>
      <c r="AG468" s="6">
        <v>978</v>
      </c>
      <c r="AH468" s="6">
        <v>64902</v>
      </c>
      <c r="AI468" s="6">
        <v>0.4199</v>
      </c>
      <c r="AJ468" s="6">
        <v>0.77310000000000001</v>
      </c>
      <c r="AK468" s="6">
        <v>0.65739999999999998</v>
      </c>
      <c r="AL468" s="6">
        <v>9</v>
      </c>
      <c r="AM468" s="6">
        <v>130</v>
      </c>
      <c r="AN468" s="6">
        <v>684</v>
      </c>
      <c r="AO468" s="6">
        <v>39080</v>
      </c>
      <c r="AP468" s="6">
        <v>9.9599999999999994E-2</v>
      </c>
      <c r="AQ468" s="6">
        <v>0.54069999999999996</v>
      </c>
      <c r="AR468" s="6">
        <v>0.39579999999999999</v>
      </c>
      <c r="AT468" s="6">
        <f t="shared" si="23"/>
        <v>112.1063829787234</v>
      </c>
      <c r="AU468" s="6">
        <f t="shared" si="24"/>
        <v>344.10810810810813</v>
      </c>
      <c r="AV468" s="6">
        <f t="shared" si="25"/>
        <v>212.79178885630498</v>
      </c>
      <c r="AW468" s="7">
        <f t="shared" si="26"/>
        <v>97.799401197604794</v>
      </c>
      <c r="AX468" s="6">
        <f t="shared" si="27"/>
        <v>118.43430656934306</v>
      </c>
      <c r="AY468" s="6">
        <f t="shared" si="28"/>
        <v>300.61538461538464</v>
      </c>
      <c r="BA468" s="6">
        <f>VLOOKUP(A468, ALL_AP_DATA!$A$2:$F$3600, 6, FALSE)</f>
        <v>1305</v>
      </c>
      <c r="BB468" s="6">
        <f>VLOOKUP(A468, projmetadata!$A$2:$D$2036, 4, FALSE)</f>
        <v>165332</v>
      </c>
      <c r="BC468" s="6" t="e">
        <f t="array" aca="1" ref="BC468" ca="1">_xludf.IFS(I468&lt;&gt;0, F468/I468, P468&lt;&gt;0, M468/P468, W468&lt;&gt;0, T468/W468, AD468&lt;&gt;0, AA468/AD468, AK468&lt;&gt;0, AH468/AK468, AR468&lt;&gt;0, AO468/AR468, TRUE, 0)</f>
        <v>#NAME?</v>
      </c>
      <c r="BE468" s="6" t="e">
        <f t="shared" ca="1" si="20"/>
        <v>#NAME?</v>
      </c>
      <c r="BF468" s="6" t="e">
        <f t="shared" ca="1" si="21"/>
        <v>#NAME?</v>
      </c>
      <c r="BG468" s="6"/>
      <c r="BH468" s="6">
        <f>VLOOKUP(A468, ALL_AP_DATA!$A$2:$D$3600, 3, FALSE)</f>
        <v>813</v>
      </c>
      <c r="BI468" s="6">
        <f>VLOOKUP(A468, ALL_AP_DATA!$A$2:$E$3600, 5, FALSE)</f>
        <v>98726</v>
      </c>
      <c r="BJ468" s="6">
        <f t="shared" si="29"/>
        <v>75.652107279693482</v>
      </c>
      <c r="BK468" s="6">
        <f t="shared" si="22"/>
        <v>0.62298850574712639</v>
      </c>
    </row>
    <row r="469" spans="1:63" ht="15.75" customHeight="1" x14ac:dyDescent="0.2">
      <c r="A469" s="6" t="s">
        <v>529</v>
      </c>
      <c r="B469" s="6" t="s">
        <v>61</v>
      </c>
      <c r="Q469" s="6">
        <v>8</v>
      </c>
      <c r="R469" s="6">
        <v>56</v>
      </c>
      <c r="S469" s="6">
        <v>102</v>
      </c>
      <c r="T469" s="6">
        <v>14435</v>
      </c>
      <c r="U469" s="6">
        <v>0.22489999999999999</v>
      </c>
      <c r="V469" s="6">
        <v>0.89470000000000005</v>
      </c>
      <c r="W469" s="6">
        <v>0.8821</v>
      </c>
      <c r="X469" s="6">
        <v>19</v>
      </c>
      <c r="Y469" s="6">
        <v>148</v>
      </c>
      <c r="Z469" s="6">
        <v>100</v>
      </c>
      <c r="AA469" s="6">
        <v>10858</v>
      </c>
      <c r="AB469" s="6">
        <v>0.59440000000000004</v>
      </c>
      <c r="AC469" s="6">
        <v>0.87719999999999998</v>
      </c>
      <c r="AD469" s="6">
        <v>0.66349999999999998</v>
      </c>
      <c r="AE469" s="6">
        <v>13</v>
      </c>
      <c r="AF469" s="6">
        <v>55</v>
      </c>
      <c r="AG469" s="6">
        <v>71</v>
      </c>
      <c r="AH469" s="6">
        <v>6465</v>
      </c>
      <c r="AI469" s="6">
        <v>0.22090000000000001</v>
      </c>
      <c r="AJ469" s="6">
        <v>0.62280000000000002</v>
      </c>
      <c r="AK469" s="6">
        <v>0.39510000000000001</v>
      </c>
      <c r="AT469" s="6" t="str">
        <f t="shared" si="23"/>
        <v/>
      </c>
      <c r="AU469" s="6" t="str">
        <f t="shared" si="24"/>
        <v/>
      </c>
      <c r="AV469" s="6">
        <f t="shared" si="25"/>
        <v>257.76785714285717</v>
      </c>
      <c r="AW469" s="7">
        <f t="shared" si="26"/>
        <v>73.36486486486487</v>
      </c>
      <c r="AX469" s="6">
        <f t="shared" si="27"/>
        <v>117.54545454545455</v>
      </c>
      <c r="AY469" s="6" t="str">
        <f t="shared" si="28"/>
        <v/>
      </c>
      <c r="BA469" s="6">
        <f>VLOOKUP(A469, ALL_AP_DATA!$A$2:$F$3600, 6, FALSE)</f>
        <v>249</v>
      </c>
      <c r="BB469" s="6"/>
      <c r="BC469" s="6" t="e">
        <f t="array" aca="1" ref="BC469" ca="1">_xludf.IFS(I469&lt;&gt;0, F469/I469, P469&lt;&gt;0, M469/P469, W469&lt;&gt;0, T469/W469, AD469&lt;&gt;0, AA469/AD469, AK469&lt;&gt;0, AH469/AK469, AR469&lt;&gt;0, AO469/AR469, TRUE, 0)</f>
        <v>#NAME?</v>
      </c>
      <c r="BE469" s="6"/>
      <c r="BF469" s="6"/>
      <c r="BG469" s="6"/>
      <c r="BH469" s="6">
        <f>VLOOKUP(A469, ALL_AP_DATA!$A$2:$D$3600, 3, FALSE)</f>
        <v>176</v>
      </c>
      <c r="BI469" s="6">
        <f>VLOOKUP(A469, ALL_AP_DATA!$A$2:$E$3600, 5, FALSE)</f>
        <v>16364</v>
      </c>
      <c r="BJ469" s="6">
        <f t="shared" si="29"/>
        <v>65.718875502008032</v>
      </c>
      <c r="BK469" s="6"/>
    </row>
    <row r="470" spans="1:63" ht="15.75" customHeight="1" x14ac:dyDescent="0.2">
      <c r="A470" s="6" t="s">
        <v>530</v>
      </c>
      <c r="B470" s="6" t="s">
        <v>64</v>
      </c>
      <c r="C470" s="6">
        <v>69</v>
      </c>
      <c r="D470" s="6">
        <v>1334</v>
      </c>
      <c r="E470" s="6">
        <v>217</v>
      </c>
      <c r="F470" s="6">
        <v>14343</v>
      </c>
      <c r="G470" s="6">
        <v>0.2873</v>
      </c>
      <c r="H470" s="6">
        <v>0.62</v>
      </c>
      <c r="I470" s="6">
        <v>0.49059999999999998</v>
      </c>
      <c r="J470" s="6">
        <v>1</v>
      </c>
      <c r="K470" s="6">
        <v>11</v>
      </c>
      <c r="L470" s="6">
        <v>50</v>
      </c>
      <c r="M470" s="6">
        <v>2236</v>
      </c>
      <c r="N470" s="6">
        <v>2.3999999999999998E-3</v>
      </c>
      <c r="O470" s="6">
        <v>0.1429</v>
      </c>
      <c r="P470" s="6">
        <v>7.6499999999999999E-2</v>
      </c>
      <c r="Q470" s="6">
        <v>43</v>
      </c>
      <c r="R470" s="6">
        <v>155</v>
      </c>
      <c r="S470" s="6">
        <v>171</v>
      </c>
      <c r="T470" s="6">
        <v>14717</v>
      </c>
      <c r="U470" s="6">
        <v>3.3399999999999999E-2</v>
      </c>
      <c r="V470" s="6">
        <v>0.48859999999999998</v>
      </c>
      <c r="W470" s="6">
        <v>0.50339999999999996</v>
      </c>
      <c r="X470" s="6">
        <v>365</v>
      </c>
      <c r="Y470" s="6">
        <v>1695</v>
      </c>
      <c r="Z470" s="6">
        <v>219</v>
      </c>
      <c r="AA470" s="6">
        <v>16753</v>
      </c>
      <c r="AB470" s="6">
        <v>0.36509999999999998</v>
      </c>
      <c r="AC470" s="6">
        <v>0.62570000000000003</v>
      </c>
      <c r="AD470" s="6">
        <v>0.57299999999999995</v>
      </c>
      <c r="AE470" s="6">
        <v>321</v>
      </c>
      <c r="AF470" s="6">
        <v>2252</v>
      </c>
      <c r="AG470" s="6">
        <v>279</v>
      </c>
      <c r="AH470" s="6">
        <v>19379</v>
      </c>
      <c r="AI470" s="6">
        <v>0.48499999999999999</v>
      </c>
      <c r="AJ470" s="6">
        <v>0.79710000000000003</v>
      </c>
      <c r="AK470" s="6">
        <v>0.66279999999999994</v>
      </c>
      <c r="AL470" s="6">
        <v>2</v>
      </c>
      <c r="AM470" s="6">
        <v>34</v>
      </c>
      <c r="AN470" s="6">
        <v>66</v>
      </c>
      <c r="AO470" s="6">
        <v>4904</v>
      </c>
      <c r="AP470" s="6">
        <v>7.3000000000000001E-3</v>
      </c>
      <c r="AQ470" s="6">
        <v>0.18859999999999999</v>
      </c>
      <c r="AR470" s="6">
        <v>0.16769999999999999</v>
      </c>
      <c r="AT470" s="6">
        <f t="shared" si="23"/>
        <v>10.751874062968517</v>
      </c>
      <c r="AU470" s="6">
        <f t="shared" si="24"/>
        <v>203.27272727272728</v>
      </c>
      <c r="AV470" s="6">
        <f t="shared" si="25"/>
        <v>94.948387096774198</v>
      </c>
      <c r="AW470" s="7">
        <f t="shared" si="26"/>
        <v>9.8837758112094392</v>
      </c>
      <c r="AX470" s="6">
        <f t="shared" si="27"/>
        <v>8.6052397868561279</v>
      </c>
      <c r="AY470" s="6">
        <f t="shared" si="28"/>
        <v>144.23529411764707</v>
      </c>
      <c r="BA470" s="6">
        <f>VLOOKUP(A470, ALL_AP_DATA!$A$2:$F$3600, 6, FALSE)</f>
        <v>4643</v>
      </c>
      <c r="BB470" s="6">
        <f>VLOOKUP(A470, projmetadata!$A$2:$D$2036, 4, FALSE)</f>
        <v>534687</v>
      </c>
      <c r="BC470" s="6" t="e">
        <f t="array" aca="1" ref="BC470" ca="1">_xludf.IFS(I470&lt;&gt;0, F470/I470, P470&lt;&gt;0, M470/P470, W470&lt;&gt;0, T470/W470, AD470&lt;&gt;0, AA470/AD470, AK470&lt;&gt;0, AH470/AK470, AR470&lt;&gt;0, AO470/AR470, TRUE, 0)</f>
        <v>#NAME?</v>
      </c>
      <c r="BE470" s="6" t="e">
        <f t="shared" ref="BE470:BE724" ca="1" si="30">BC470/BB470</f>
        <v>#NAME?</v>
      </c>
      <c r="BF470" s="6" t="e">
        <f t="shared" ref="BF470:BF724" ca="1" si="31">BC470/BA470</f>
        <v>#NAME?</v>
      </c>
      <c r="BG470" s="6"/>
      <c r="BH470" s="6">
        <f>VLOOKUP(A470, ALL_AP_DATA!$A$2:$D$3600, 3, FALSE)</f>
        <v>3046</v>
      </c>
      <c r="BI470" s="6">
        <f>VLOOKUP(A470, ALL_AP_DATA!$A$2:$E$3600, 5, FALSE)</f>
        <v>29237</v>
      </c>
      <c r="BJ470" s="6">
        <f t="shared" si="29"/>
        <v>6.2970062459616631</v>
      </c>
      <c r="BK470" s="6">
        <f t="shared" ref="BK470:BK724" si="32">BH470/BA470</f>
        <v>0.65604135257376694</v>
      </c>
    </row>
    <row r="471" spans="1:63" ht="15.75" customHeight="1" x14ac:dyDescent="0.2">
      <c r="A471" s="6" t="s">
        <v>531</v>
      </c>
      <c r="B471" s="6" t="s">
        <v>64</v>
      </c>
      <c r="C471" s="6">
        <v>8</v>
      </c>
      <c r="D471" s="6">
        <v>112</v>
      </c>
      <c r="E471" s="6">
        <v>20</v>
      </c>
      <c r="F471" s="6">
        <v>1049</v>
      </c>
      <c r="G471" s="6">
        <v>0.43240000000000001</v>
      </c>
      <c r="H471" s="6">
        <v>0.60609999999999997</v>
      </c>
      <c r="I471" s="6">
        <v>0.24199999999999999</v>
      </c>
      <c r="X471" s="6">
        <v>30</v>
      </c>
      <c r="Y471" s="6">
        <v>145</v>
      </c>
      <c r="Z471" s="6">
        <v>25</v>
      </c>
      <c r="AA471" s="6">
        <v>1968</v>
      </c>
      <c r="AB471" s="6">
        <v>0.55979999999999996</v>
      </c>
      <c r="AC471" s="6">
        <v>0.75760000000000005</v>
      </c>
      <c r="AD471" s="6">
        <v>0.4541</v>
      </c>
      <c r="AE471" s="6">
        <v>16</v>
      </c>
      <c r="AF471" s="6">
        <v>157</v>
      </c>
      <c r="AG471" s="6">
        <v>24</v>
      </c>
      <c r="AH471" s="6">
        <v>3885</v>
      </c>
      <c r="AI471" s="6">
        <v>0.60619999999999996</v>
      </c>
      <c r="AJ471" s="6">
        <v>0.72729999999999995</v>
      </c>
      <c r="AK471" s="6">
        <v>0.89639999999999997</v>
      </c>
      <c r="AT471" s="6">
        <f t="shared" si="23"/>
        <v>9.3660714285714288</v>
      </c>
      <c r="AU471" s="6" t="str">
        <f t="shared" si="24"/>
        <v/>
      </c>
      <c r="AV471" s="6" t="str">
        <f t="shared" si="25"/>
        <v/>
      </c>
      <c r="AW471" s="7">
        <f t="shared" si="26"/>
        <v>13.572413793103449</v>
      </c>
      <c r="AX471" s="6">
        <f t="shared" si="27"/>
        <v>24.745222929936304</v>
      </c>
      <c r="AY471" s="6" t="str">
        <f t="shared" si="28"/>
        <v/>
      </c>
      <c r="BA471" s="6">
        <f>VLOOKUP(A471, ALL_AP_DATA!$A$2:$F$3600, 6, FALSE)</f>
        <v>259</v>
      </c>
      <c r="BB471" s="6">
        <f>VLOOKUP(A471, projmetadata!$A$2:$D$2036, 4, FALSE)</f>
        <v>38770</v>
      </c>
      <c r="BC471" s="6" t="e">
        <f t="array" aca="1" ref="BC471" ca="1">_xludf.IFS(I471&lt;&gt;0, F471/I471, P471&lt;&gt;0, M471/P471, W471&lt;&gt;0, T471/W471, AD471&lt;&gt;0, AA471/AD471, AK471&lt;&gt;0, AH471/AK471, AR471&lt;&gt;0, AO471/AR471, TRUE, 0)</f>
        <v>#NAME?</v>
      </c>
      <c r="BE471" s="6" t="e">
        <f t="shared" ca="1" si="30"/>
        <v>#NAME?</v>
      </c>
      <c r="BF471" s="6" t="e">
        <f t="shared" ca="1" si="31"/>
        <v>#NAME?</v>
      </c>
      <c r="BG471" s="6"/>
      <c r="BH471" s="6">
        <f>VLOOKUP(A471, ALL_AP_DATA!$A$2:$D$3600, 3, FALSE)</f>
        <v>204</v>
      </c>
      <c r="BI471" s="6">
        <f>VLOOKUP(A471, ALL_AP_DATA!$A$2:$E$3600, 5, FALSE)</f>
        <v>4334</v>
      </c>
      <c r="BJ471" s="6">
        <f t="shared" si="29"/>
        <v>16.733590733590734</v>
      </c>
      <c r="BK471" s="6">
        <f t="shared" si="32"/>
        <v>0.78764478764478763</v>
      </c>
    </row>
    <row r="472" spans="1:63" ht="15.75" customHeight="1" x14ac:dyDescent="0.2">
      <c r="A472" s="6" t="s">
        <v>532</v>
      </c>
      <c r="B472" s="6" t="s">
        <v>64</v>
      </c>
      <c r="C472" s="6">
        <v>9</v>
      </c>
      <c r="D472" s="6">
        <v>61</v>
      </c>
      <c r="E472" s="6">
        <v>57</v>
      </c>
      <c r="F472" s="6">
        <v>2479</v>
      </c>
      <c r="G472" s="6">
        <v>0.1396</v>
      </c>
      <c r="H472" s="6">
        <v>0.35630000000000001</v>
      </c>
      <c r="I472" s="6">
        <v>0.21579999999999999</v>
      </c>
      <c r="J472" s="6">
        <v>1</v>
      </c>
      <c r="K472" s="6">
        <v>15</v>
      </c>
      <c r="L472" s="6">
        <v>68</v>
      </c>
      <c r="M472" s="6">
        <v>1909</v>
      </c>
      <c r="N472" s="6">
        <v>3.4299999999999997E-2</v>
      </c>
      <c r="O472" s="6">
        <v>0.42499999999999999</v>
      </c>
      <c r="P472" s="6">
        <v>0.16619999999999999</v>
      </c>
      <c r="Q472" s="6">
        <v>14</v>
      </c>
      <c r="R472" s="6">
        <v>59</v>
      </c>
      <c r="S472" s="6">
        <v>109</v>
      </c>
      <c r="T472" s="6">
        <v>5589</v>
      </c>
      <c r="U472" s="6">
        <v>0.13500000000000001</v>
      </c>
      <c r="V472" s="6">
        <v>0.68130000000000002</v>
      </c>
      <c r="W472" s="6">
        <v>0.48659999999999998</v>
      </c>
      <c r="X472" s="6">
        <v>17</v>
      </c>
      <c r="Y472" s="6">
        <v>137</v>
      </c>
      <c r="Z472" s="6">
        <v>97</v>
      </c>
      <c r="AA472" s="6">
        <v>4836</v>
      </c>
      <c r="AB472" s="6">
        <v>0.3135</v>
      </c>
      <c r="AC472" s="6">
        <v>0.60619999999999996</v>
      </c>
      <c r="AD472" s="6">
        <v>0.42099999999999999</v>
      </c>
      <c r="AE472" s="6">
        <v>13</v>
      </c>
      <c r="AF472" s="6">
        <v>71</v>
      </c>
      <c r="AG472" s="6">
        <v>61</v>
      </c>
      <c r="AH472" s="6">
        <v>2116</v>
      </c>
      <c r="AI472" s="6">
        <v>0.16250000000000001</v>
      </c>
      <c r="AJ472" s="6">
        <v>0.38119999999999998</v>
      </c>
      <c r="AK472" s="6">
        <v>0.1842</v>
      </c>
      <c r="AL472" s="6">
        <v>1</v>
      </c>
      <c r="AM472" s="6">
        <v>16</v>
      </c>
      <c r="AN472" s="6">
        <v>70</v>
      </c>
      <c r="AO472" s="6">
        <v>1955</v>
      </c>
      <c r="AP472" s="6">
        <v>3.6600000000000001E-2</v>
      </c>
      <c r="AQ472" s="6">
        <v>0.4375</v>
      </c>
      <c r="AR472" s="6">
        <v>0.17019999999999999</v>
      </c>
      <c r="AT472" s="6">
        <f t="shared" si="23"/>
        <v>40.639344262295083</v>
      </c>
      <c r="AU472" s="6">
        <f t="shared" si="24"/>
        <v>127.26666666666667</v>
      </c>
      <c r="AV472" s="6">
        <f t="shared" si="25"/>
        <v>94.728813559322035</v>
      </c>
      <c r="AW472" s="7">
        <f t="shared" si="26"/>
        <v>35.299270072992698</v>
      </c>
      <c r="AX472" s="6">
        <f t="shared" si="27"/>
        <v>29.802816901408452</v>
      </c>
      <c r="AY472" s="6">
        <f t="shared" si="28"/>
        <v>122.1875</v>
      </c>
      <c r="BA472" s="6">
        <f>VLOOKUP(A472, ALL_AP_DATA!$A$2:$F$3600, 6, FALSE)</f>
        <v>437</v>
      </c>
      <c r="BB472" s="6">
        <f>VLOOKUP(A472, projmetadata!$A$2:$D$2036, 4, FALSE)</f>
        <v>39244</v>
      </c>
      <c r="BC472" s="6" t="e">
        <f t="array" aca="1" ref="BC472" ca="1">_xludf.IFS(I472&lt;&gt;0, F472/I472, P472&lt;&gt;0, M472/P472, W472&lt;&gt;0, T472/W472, AD472&lt;&gt;0, AA472/AD472, AK472&lt;&gt;0, AH472/AK472, AR472&lt;&gt;0, AO472/AR472, TRUE, 0)</f>
        <v>#NAME?</v>
      </c>
      <c r="BE472" s="6" t="e">
        <f t="shared" ca="1" si="30"/>
        <v>#NAME?</v>
      </c>
      <c r="BF472" s="6" t="e">
        <f t="shared" ca="1" si="31"/>
        <v>#NAME?</v>
      </c>
      <c r="BG472" s="6"/>
      <c r="BH472" s="6">
        <f>VLOOKUP(A472, ALL_AP_DATA!$A$2:$D$3600, 3, FALSE)</f>
        <v>213</v>
      </c>
      <c r="BI472" s="6">
        <f>VLOOKUP(A472, ALL_AP_DATA!$A$2:$E$3600, 5, FALSE)</f>
        <v>11487</v>
      </c>
      <c r="BJ472" s="6">
        <f t="shared" si="29"/>
        <v>26.28604118993135</v>
      </c>
      <c r="BK472" s="6">
        <f t="shared" si="32"/>
        <v>0.48741418764302058</v>
      </c>
    </row>
    <row r="473" spans="1:63" ht="15.75" customHeight="1" x14ac:dyDescent="0.2">
      <c r="A473" s="6" t="s">
        <v>533</v>
      </c>
      <c r="B473" s="6" t="s">
        <v>64</v>
      </c>
      <c r="C473" s="6">
        <v>5</v>
      </c>
      <c r="D473" s="6">
        <v>34</v>
      </c>
      <c r="E473" s="6">
        <v>80</v>
      </c>
      <c r="F473" s="6">
        <v>3624</v>
      </c>
      <c r="G473" s="6">
        <v>0.1255</v>
      </c>
      <c r="H473" s="6">
        <v>0.6452</v>
      </c>
      <c r="I473" s="6">
        <v>0.36080000000000001</v>
      </c>
      <c r="J473" s="6">
        <v>6</v>
      </c>
      <c r="K473" s="6">
        <v>35</v>
      </c>
      <c r="L473" s="6">
        <v>92</v>
      </c>
      <c r="M473" s="6">
        <v>5602</v>
      </c>
      <c r="N473" s="6">
        <v>0.12920000000000001</v>
      </c>
      <c r="O473" s="6">
        <v>0.7419</v>
      </c>
      <c r="P473" s="6">
        <v>0.55769999999999997</v>
      </c>
      <c r="Q473" s="6">
        <v>15</v>
      </c>
      <c r="R473" s="6">
        <v>69</v>
      </c>
      <c r="S473" s="6">
        <v>112</v>
      </c>
      <c r="T473" s="6">
        <v>7794</v>
      </c>
      <c r="U473" s="6">
        <v>0.25459999999999999</v>
      </c>
      <c r="V473" s="6">
        <v>0.9032</v>
      </c>
      <c r="W473" s="6">
        <v>0.77600000000000002</v>
      </c>
      <c r="X473" s="6">
        <v>12</v>
      </c>
      <c r="Y473" s="6">
        <v>63</v>
      </c>
      <c r="Z473" s="6">
        <v>84</v>
      </c>
      <c r="AA473" s="6">
        <v>4312</v>
      </c>
      <c r="AB473" s="6">
        <v>0.23250000000000001</v>
      </c>
      <c r="AC473" s="6">
        <v>0.6774</v>
      </c>
      <c r="AD473" s="6">
        <v>0.42930000000000001</v>
      </c>
      <c r="AE473" s="6">
        <v>16</v>
      </c>
      <c r="AF473" s="6">
        <v>114</v>
      </c>
      <c r="AG473" s="6">
        <v>112</v>
      </c>
      <c r="AH473" s="6">
        <v>7098</v>
      </c>
      <c r="AI473" s="6">
        <v>0.42070000000000002</v>
      </c>
      <c r="AJ473" s="6">
        <v>0.9032</v>
      </c>
      <c r="AK473" s="6">
        <v>0.70669999999999999</v>
      </c>
      <c r="AL473" s="6">
        <v>5</v>
      </c>
      <c r="AM473" s="6">
        <v>41</v>
      </c>
      <c r="AN473" s="6">
        <v>100</v>
      </c>
      <c r="AO473" s="6">
        <v>6003</v>
      </c>
      <c r="AP473" s="6">
        <v>0.15129999999999999</v>
      </c>
      <c r="AQ473" s="6">
        <v>0.80649999999999999</v>
      </c>
      <c r="AR473" s="6">
        <v>0.59770000000000001</v>
      </c>
      <c r="AT473" s="6">
        <f t="shared" si="23"/>
        <v>106.58823529411765</v>
      </c>
      <c r="AU473" s="6">
        <f t="shared" si="24"/>
        <v>160.05714285714285</v>
      </c>
      <c r="AV473" s="6">
        <f t="shared" si="25"/>
        <v>112.95652173913044</v>
      </c>
      <c r="AW473" s="7">
        <f t="shared" si="26"/>
        <v>68.444444444444443</v>
      </c>
      <c r="AX473" s="6">
        <f t="shared" si="27"/>
        <v>62.263157894736842</v>
      </c>
      <c r="AY473" s="6">
        <f t="shared" si="28"/>
        <v>146.41463414634146</v>
      </c>
      <c r="BA473" s="6">
        <f>VLOOKUP(A473, ALL_AP_DATA!$A$2:$F$3600, 6, FALSE)</f>
        <v>271</v>
      </c>
      <c r="BB473" s="6">
        <f>VLOOKUP(A473, projmetadata!$A$2:$D$2036, 4, FALSE)</f>
        <v>14052</v>
      </c>
      <c r="BC473" s="6" t="e">
        <f t="array" aca="1" ref="BC473" ca="1">_xludf.IFS(I473&lt;&gt;0, F473/I473, P473&lt;&gt;0, M473/P473, W473&lt;&gt;0, T473/W473, AD473&lt;&gt;0, AA473/AD473, AK473&lt;&gt;0, AH473/AK473, AR473&lt;&gt;0, AO473/AR473, TRUE, 0)</f>
        <v>#NAME?</v>
      </c>
      <c r="BE473" s="6" t="e">
        <f t="shared" ca="1" si="30"/>
        <v>#NAME?</v>
      </c>
      <c r="BF473" s="6" t="e">
        <f t="shared" ca="1" si="31"/>
        <v>#NAME?</v>
      </c>
      <c r="BG473" s="6"/>
      <c r="BH473" s="6">
        <f>VLOOKUP(A473, ALL_AP_DATA!$A$2:$D$3600, 3, FALSE)</f>
        <v>157</v>
      </c>
      <c r="BI473" s="6">
        <f>VLOOKUP(A473, ALL_AP_DATA!$A$2:$E$3600, 5, FALSE)</f>
        <v>10044</v>
      </c>
      <c r="BJ473" s="6">
        <f t="shared" si="29"/>
        <v>37.062730627306273</v>
      </c>
      <c r="BK473" s="6">
        <f t="shared" si="32"/>
        <v>0.57933579335793361</v>
      </c>
    </row>
    <row r="474" spans="1:63" ht="15.75" customHeight="1" x14ac:dyDescent="0.2">
      <c r="A474" s="6" t="s">
        <v>534</v>
      </c>
      <c r="B474" s="6" t="s">
        <v>61</v>
      </c>
      <c r="AE474" s="6">
        <v>8</v>
      </c>
      <c r="AF474" s="6">
        <v>25</v>
      </c>
      <c r="AG474" s="6">
        <v>0</v>
      </c>
      <c r="AH474" s="6">
        <v>0</v>
      </c>
      <c r="AI474" s="6">
        <v>0.15920000000000001</v>
      </c>
      <c r="AJ474" s="6">
        <v>0</v>
      </c>
      <c r="AK474" s="6">
        <v>0</v>
      </c>
      <c r="AT474" s="6" t="str">
        <f t="shared" si="23"/>
        <v/>
      </c>
      <c r="AU474" s="6" t="str">
        <f t="shared" si="24"/>
        <v/>
      </c>
      <c r="AV474" s="6" t="str">
        <f t="shared" si="25"/>
        <v/>
      </c>
      <c r="AW474" s="7" t="str">
        <f t="shared" si="26"/>
        <v/>
      </c>
      <c r="AX474" s="6">
        <f t="shared" si="27"/>
        <v>0</v>
      </c>
      <c r="AY474" s="6" t="str">
        <f t="shared" si="28"/>
        <v/>
      </c>
      <c r="BA474" s="6">
        <f>VLOOKUP(A474, ALL_AP_DATA!$A$2:$F$3600, 6, FALSE)</f>
        <v>157</v>
      </c>
      <c r="BB474" s="6">
        <f>VLOOKUP(A474, projmetadata!$A$2:$D$2036, 4, FALSE)</f>
        <v>1954</v>
      </c>
      <c r="BC474" s="6" t="e">
        <f t="array" aca="1" ref="BC474" ca="1">_xludf.IFS(I474&lt;&gt;0, F474/I474, P474&lt;&gt;0, M474/P474, W474&lt;&gt;0, T474/W474, AD474&lt;&gt;0, AA474/AD474, AK474&lt;&gt;0, AH474/AK474, AR474&lt;&gt;0, AO474/AR474, TRUE, 0)</f>
        <v>#NAME?</v>
      </c>
      <c r="BE474" s="6" t="e">
        <f t="shared" ca="1" si="30"/>
        <v>#NAME?</v>
      </c>
      <c r="BF474" s="6" t="e">
        <f t="shared" ca="1" si="31"/>
        <v>#NAME?</v>
      </c>
      <c r="BG474" s="6"/>
      <c r="BH474" s="6">
        <f>VLOOKUP(A474, ALL_AP_DATA!$A$2:$D$3600, 3, FALSE)</f>
        <v>25</v>
      </c>
      <c r="BI474" s="6">
        <f>VLOOKUP(A474, ALL_AP_DATA!$A$2:$E$3600, 5, FALSE)</f>
        <v>0</v>
      </c>
      <c r="BJ474" s="6">
        <f t="shared" si="29"/>
        <v>0</v>
      </c>
      <c r="BK474" s="6">
        <f t="shared" si="32"/>
        <v>0.15923566878980891</v>
      </c>
    </row>
    <row r="475" spans="1:63" ht="15.75" customHeight="1" x14ac:dyDescent="0.2">
      <c r="A475" s="6" t="s">
        <v>535</v>
      </c>
      <c r="B475" s="6" t="s">
        <v>61</v>
      </c>
      <c r="C475" s="6">
        <v>1</v>
      </c>
      <c r="D475" s="6">
        <v>2</v>
      </c>
      <c r="E475" s="6">
        <v>34</v>
      </c>
      <c r="F475" s="6">
        <v>1464</v>
      </c>
      <c r="G475" s="6">
        <v>3.8E-3</v>
      </c>
      <c r="H475" s="6">
        <v>4.8300000000000003E-2</v>
      </c>
      <c r="I475" s="6">
        <v>3.5799999999999998E-2</v>
      </c>
      <c r="J475" s="6">
        <v>4</v>
      </c>
      <c r="K475" s="6">
        <v>43</v>
      </c>
      <c r="L475" s="6">
        <v>290</v>
      </c>
      <c r="M475" s="6">
        <v>9765</v>
      </c>
      <c r="N475" s="6">
        <v>8.1900000000000001E-2</v>
      </c>
      <c r="O475" s="6">
        <v>0.41189999999999999</v>
      </c>
      <c r="P475" s="6">
        <v>0.23910000000000001</v>
      </c>
      <c r="Q475" s="6">
        <v>32</v>
      </c>
      <c r="R475" s="6">
        <v>193</v>
      </c>
      <c r="S475" s="6">
        <v>680</v>
      </c>
      <c r="T475" s="6">
        <v>37846</v>
      </c>
      <c r="U475" s="6">
        <v>0.36759999999999998</v>
      </c>
      <c r="V475" s="6">
        <v>0.96589999999999998</v>
      </c>
      <c r="W475" s="6">
        <v>0.92649999999999999</v>
      </c>
      <c r="X475" s="6">
        <v>14</v>
      </c>
      <c r="Y475" s="6">
        <v>226</v>
      </c>
      <c r="Z475" s="6">
        <v>507</v>
      </c>
      <c r="AA475" s="6">
        <v>26224</v>
      </c>
      <c r="AB475" s="6">
        <v>0.43049999999999999</v>
      </c>
      <c r="AC475" s="6">
        <v>0.72019999999999995</v>
      </c>
      <c r="AD475" s="6">
        <v>0.64200000000000002</v>
      </c>
      <c r="AE475" s="6">
        <v>19</v>
      </c>
      <c r="AF475" s="6">
        <v>71</v>
      </c>
      <c r="AG475" s="6">
        <v>301</v>
      </c>
      <c r="AH475" s="6">
        <v>9020</v>
      </c>
      <c r="AI475" s="6">
        <v>0.13519999999999999</v>
      </c>
      <c r="AJ475" s="6">
        <v>0.42759999999999998</v>
      </c>
      <c r="AK475" s="6">
        <v>0.2208</v>
      </c>
      <c r="AL475" s="6">
        <v>6</v>
      </c>
      <c r="AM475" s="6">
        <v>104</v>
      </c>
      <c r="AN475" s="6">
        <v>537</v>
      </c>
      <c r="AO475" s="6">
        <v>27627</v>
      </c>
      <c r="AP475" s="6">
        <v>0.1981</v>
      </c>
      <c r="AQ475" s="6">
        <v>0.76280000000000003</v>
      </c>
      <c r="AR475" s="6">
        <v>0.67630000000000001</v>
      </c>
      <c r="AT475" s="6">
        <f t="shared" si="23"/>
        <v>732</v>
      </c>
      <c r="AU475" s="6">
        <f t="shared" si="24"/>
        <v>227.09302325581396</v>
      </c>
      <c r="AV475" s="6">
        <f t="shared" si="25"/>
        <v>196.09326424870466</v>
      </c>
      <c r="AW475" s="7">
        <f t="shared" si="26"/>
        <v>116.03539823008849</v>
      </c>
      <c r="AX475" s="6">
        <f t="shared" si="27"/>
        <v>127.04225352112677</v>
      </c>
      <c r="AY475" s="6">
        <f t="shared" si="28"/>
        <v>265.64423076923077</v>
      </c>
      <c r="BA475" s="6">
        <f>VLOOKUP(A475, ALL_AP_DATA!$A$2:$F$3600, 6, FALSE)</f>
        <v>525</v>
      </c>
      <c r="BB475" s="6">
        <f>VLOOKUP(A475, projmetadata!$A$2:$D$2036, 4, FALSE)</f>
        <v>236978</v>
      </c>
      <c r="BC475" s="6" t="e">
        <f t="array" aca="1" ref="BC475" ca="1">_xludf.IFS(I475&lt;&gt;0, F475/I475, P475&lt;&gt;0, M475/P475, W475&lt;&gt;0, T475/W475, AD475&lt;&gt;0, AA475/AD475, AK475&lt;&gt;0, AH475/AK475, AR475&lt;&gt;0, AO475/AR475, TRUE, 0)</f>
        <v>#NAME?</v>
      </c>
      <c r="BE475" s="6" t="e">
        <f t="shared" ca="1" si="30"/>
        <v>#NAME?</v>
      </c>
      <c r="BF475" s="6" t="e">
        <f t="shared" ca="1" si="31"/>
        <v>#NAME?</v>
      </c>
      <c r="BG475" s="6"/>
      <c r="BH475" s="6">
        <f>VLOOKUP(A475, ALL_AP_DATA!$A$2:$D$3600, 3, FALSE)</f>
        <v>320</v>
      </c>
      <c r="BI475" s="6">
        <f>VLOOKUP(A475, ALL_AP_DATA!$A$2:$E$3600, 5, FALSE)</f>
        <v>40848</v>
      </c>
      <c r="BJ475" s="6">
        <f t="shared" si="29"/>
        <v>77.805714285714288</v>
      </c>
      <c r="BK475" s="6">
        <f t="shared" si="32"/>
        <v>0.60952380952380958</v>
      </c>
    </row>
    <row r="476" spans="1:63" ht="15.75" customHeight="1" x14ac:dyDescent="0.2">
      <c r="A476" s="6" t="s">
        <v>536</v>
      </c>
      <c r="B476" s="6" t="s">
        <v>61</v>
      </c>
      <c r="J476" s="6">
        <v>3</v>
      </c>
      <c r="K476" s="6">
        <v>30</v>
      </c>
      <c r="L476" s="6">
        <v>725</v>
      </c>
      <c r="M476" s="6">
        <v>33020</v>
      </c>
      <c r="N476" s="6">
        <v>4.9200000000000001E-2</v>
      </c>
      <c r="O476" s="6">
        <v>0.32790000000000002</v>
      </c>
      <c r="P476" s="6">
        <v>0.14710000000000001</v>
      </c>
      <c r="Q476" s="6">
        <v>40</v>
      </c>
      <c r="R476" s="6">
        <v>190</v>
      </c>
      <c r="S476" s="6">
        <v>2180</v>
      </c>
      <c r="T476" s="6">
        <v>220579</v>
      </c>
      <c r="U476" s="6">
        <v>0.3115</v>
      </c>
      <c r="V476" s="6">
        <v>0.98599999999999999</v>
      </c>
      <c r="W476" s="6">
        <v>0.98280000000000001</v>
      </c>
      <c r="X476" s="6">
        <v>20</v>
      </c>
      <c r="Y476" s="6">
        <v>364</v>
      </c>
      <c r="Z476" s="6">
        <v>1051</v>
      </c>
      <c r="AA476" s="6">
        <v>65320</v>
      </c>
      <c r="AB476" s="6">
        <v>0.59670000000000001</v>
      </c>
      <c r="AC476" s="6">
        <v>0.47539999999999999</v>
      </c>
      <c r="AD476" s="6">
        <v>0.29099999999999998</v>
      </c>
      <c r="AE476" s="6">
        <v>5</v>
      </c>
      <c r="AF476" s="6">
        <v>18</v>
      </c>
      <c r="AG476" s="6">
        <v>6</v>
      </c>
      <c r="AH476" s="6">
        <v>210</v>
      </c>
      <c r="AI476" s="6">
        <v>2.9499999999999998E-2</v>
      </c>
      <c r="AJ476" s="6">
        <v>2.7000000000000001E-3</v>
      </c>
      <c r="AK476" s="6">
        <v>8.9999999999999998E-4</v>
      </c>
      <c r="AL476" s="6">
        <v>11</v>
      </c>
      <c r="AM476" s="6">
        <v>108</v>
      </c>
      <c r="AN476" s="6">
        <v>2100</v>
      </c>
      <c r="AO476" s="6">
        <v>203578</v>
      </c>
      <c r="AP476" s="6">
        <v>0.17699999999999999</v>
      </c>
      <c r="AQ476" s="6">
        <v>0.94979999999999998</v>
      </c>
      <c r="AR476" s="6">
        <v>0.90700000000000003</v>
      </c>
      <c r="AT476" s="6" t="str">
        <f t="shared" si="23"/>
        <v/>
      </c>
      <c r="AU476" s="6">
        <f t="shared" si="24"/>
        <v>1100.6666666666667</v>
      </c>
      <c r="AV476" s="6">
        <f t="shared" si="25"/>
        <v>1160.9421052631578</v>
      </c>
      <c r="AW476" s="7">
        <f t="shared" si="26"/>
        <v>179.45054945054946</v>
      </c>
      <c r="AX476" s="6">
        <f t="shared" si="27"/>
        <v>11.666666666666666</v>
      </c>
      <c r="AY476" s="6">
        <f t="shared" si="28"/>
        <v>1884.9814814814815</v>
      </c>
      <c r="BA476" s="6">
        <f>VLOOKUP(A476, ALL_AP_DATA!$A$2:$F$3600, 6, FALSE)</f>
        <v>610</v>
      </c>
      <c r="BB476" s="6">
        <f>VLOOKUP(A476, projmetadata!$A$2:$D$2036, 4, FALSE)</f>
        <v>120550</v>
      </c>
      <c r="BC476" s="6" t="e">
        <f t="array" aca="1" ref="BC476" ca="1">_xludf.IFS(I476&lt;&gt;0, F476/I476, P476&lt;&gt;0, M476/P476, W476&lt;&gt;0, T476/W476, AD476&lt;&gt;0, AA476/AD476, AK476&lt;&gt;0, AH476/AK476, AR476&lt;&gt;0, AO476/AR476, TRUE, 0)</f>
        <v>#NAME?</v>
      </c>
      <c r="BE476" s="6" t="e">
        <f t="shared" ca="1" si="30"/>
        <v>#NAME?</v>
      </c>
      <c r="BF476" s="6" t="e">
        <f t="shared" ca="1" si="31"/>
        <v>#NAME?</v>
      </c>
      <c r="BG476" s="6"/>
      <c r="BH476" s="6">
        <f>VLOOKUP(A476, ALL_AP_DATA!$A$2:$D$3600, 3, FALSE)</f>
        <v>484</v>
      </c>
      <c r="BI476" s="6">
        <f>VLOOKUP(A476, ALL_AP_DATA!$A$2:$E$3600, 5, FALSE)</f>
        <v>224441</v>
      </c>
      <c r="BJ476" s="6">
        <f t="shared" si="29"/>
        <v>367.93606557377052</v>
      </c>
      <c r="BK476" s="6">
        <f t="shared" si="32"/>
        <v>0.79344262295081969</v>
      </c>
    </row>
    <row r="477" spans="1:63" ht="15.75" customHeight="1" x14ac:dyDescent="0.2">
      <c r="A477" s="6" t="s">
        <v>537</v>
      </c>
      <c r="B477" s="6" t="s">
        <v>64</v>
      </c>
      <c r="C477" s="6">
        <v>7</v>
      </c>
      <c r="D477" s="6">
        <v>30</v>
      </c>
      <c r="E477" s="6">
        <v>6</v>
      </c>
      <c r="F477" s="6">
        <v>396</v>
      </c>
      <c r="G477" s="6">
        <v>9.5200000000000007E-2</v>
      </c>
      <c r="H477" s="6">
        <v>0.46150000000000002</v>
      </c>
      <c r="I477" s="6">
        <v>0.44850000000000001</v>
      </c>
      <c r="Q477" s="6">
        <v>1</v>
      </c>
      <c r="R477" s="6">
        <v>3</v>
      </c>
      <c r="S477" s="6">
        <v>2</v>
      </c>
      <c r="T477" s="6">
        <v>19</v>
      </c>
      <c r="U477" s="6">
        <v>9.4999999999999998E-3</v>
      </c>
      <c r="V477" s="6">
        <v>0.15379999999999999</v>
      </c>
      <c r="W477" s="6">
        <v>2.1499999999999998E-2</v>
      </c>
      <c r="X477" s="6">
        <v>8</v>
      </c>
      <c r="Y477" s="6">
        <v>91</v>
      </c>
      <c r="Z477" s="6">
        <v>7</v>
      </c>
      <c r="AA477" s="6">
        <v>406</v>
      </c>
      <c r="AB477" s="6">
        <v>0.28889999999999999</v>
      </c>
      <c r="AC477" s="6">
        <v>0.53849999999999998</v>
      </c>
      <c r="AD477" s="6">
        <v>0.45979999999999999</v>
      </c>
      <c r="AE477" s="6">
        <v>25</v>
      </c>
      <c r="AF477" s="6">
        <v>170</v>
      </c>
      <c r="AG477" s="6">
        <v>11</v>
      </c>
      <c r="AH477" s="6">
        <v>500</v>
      </c>
      <c r="AI477" s="6">
        <v>0.53969999999999996</v>
      </c>
      <c r="AJ477" s="6">
        <v>0.84619999999999995</v>
      </c>
      <c r="AK477" s="6">
        <v>0.56630000000000003</v>
      </c>
      <c r="AT477" s="6">
        <f t="shared" si="23"/>
        <v>13.2</v>
      </c>
      <c r="AU477" s="6" t="str">
        <f t="shared" si="24"/>
        <v/>
      </c>
      <c r="AV477" s="6">
        <f t="shared" si="25"/>
        <v>6.333333333333333</v>
      </c>
      <c r="AW477" s="7">
        <f t="shared" si="26"/>
        <v>4.4615384615384617</v>
      </c>
      <c r="AX477" s="6">
        <f t="shared" si="27"/>
        <v>2.9411764705882355</v>
      </c>
      <c r="AY477" s="6" t="str">
        <f t="shared" si="28"/>
        <v/>
      </c>
      <c r="BA477" s="6">
        <f>VLOOKUP(A477, ALL_AP_DATA!$A$2:$F$3600, 6, FALSE)</f>
        <v>315</v>
      </c>
      <c r="BB477" s="6">
        <f>VLOOKUP(A477, projmetadata!$A$2:$D$2036, 4, FALSE)</f>
        <v>35921</v>
      </c>
      <c r="BC477" s="6" t="e">
        <f t="array" aca="1" ref="BC477" ca="1">_xludf.IFS(I477&lt;&gt;0, F477/I477, P477&lt;&gt;0, M477/P477, W477&lt;&gt;0, T477/W477, AD477&lt;&gt;0, AA477/AD477, AK477&lt;&gt;0, AH477/AK477, AR477&lt;&gt;0, AO477/AR477, TRUE, 0)</f>
        <v>#NAME?</v>
      </c>
      <c r="BE477" s="6" t="e">
        <f t="shared" ca="1" si="30"/>
        <v>#NAME?</v>
      </c>
      <c r="BF477" s="6" t="e">
        <f t="shared" ca="1" si="31"/>
        <v>#NAME?</v>
      </c>
      <c r="BG477" s="6"/>
      <c r="BH477" s="6">
        <f>VLOOKUP(A477, ALL_AP_DATA!$A$2:$D$3600, 3, FALSE)</f>
        <v>194</v>
      </c>
      <c r="BI477" s="6">
        <f>VLOOKUP(A477, ALL_AP_DATA!$A$2:$E$3600, 5, FALSE)</f>
        <v>883</v>
      </c>
      <c r="BJ477" s="6">
        <f t="shared" si="29"/>
        <v>2.803174603174603</v>
      </c>
      <c r="BK477" s="6">
        <f t="shared" si="32"/>
        <v>0.61587301587301591</v>
      </c>
    </row>
    <row r="478" spans="1:63" ht="15.75" customHeight="1" x14ac:dyDescent="0.2">
      <c r="A478" s="6" t="s">
        <v>538</v>
      </c>
      <c r="B478" s="6" t="s">
        <v>61</v>
      </c>
      <c r="J478" s="6">
        <v>1</v>
      </c>
      <c r="K478" s="6">
        <v>13</v>
      </c>
      <c r="L478" s="6">
        <v>14</v>
      </c>
      <c r="M478" s="6">
        <v>2226</v>
      </c>
      <c r="N478" s="6">
        <v>0.1182</v>
      </c>
      <c r="O478" s="6">
        <v>0.58330000000000004</v>
      </c>
      <c r="P478" s="6">
        <v>0.28920000000000001</v>
      </c>
      <c r="Q478" s="6">
        <v>6</v>
      </c>
      <c r="R478" s="6">
        <v>31</v>
      </c>
      <c r="S478" s="6">
        <v>18</v>
      </c>
      <c r="T478" s="6">
        <v>6382</v>
      </c>
      <c r="U478" s="6">
        <v>0.28179999999999999</v>
      </c>
      <c r="V478" s="6">
        <v>0.75</v>
      </c>
      <c r="W478" s="6">
        <v>0.82930000000000004</v>
      </c>
      <c r="X478" s="6">
        <v>3</v>
      </c>
      <c r="Y478" s="6">
        <v>30</v>
      </c>
      <c r="Z478" s="6">
        <v>14</v>
      </c>
      <c r="AA478" s="6">
        <v>711</v>
      </c>
      <c r="AB478" s="6">
        <v>0.2727</v>
      </c>
      <c r="AC478" s="6">
        <v>0.58330000000000004</v>
      </c>
      <c r="AD478" s="6">
        <v>9.2399999999999996E-2</v>
      </c>
      <c r="AE478" s="6">
        <v>1</v>
      </c>
      <c r="AF478" s="6">
        <v>6</v>
      </c>
      <c r="AG478" s="6">
        <v>9</v>
      </c>
      <c r="AH478" s="6">
        <v>1112</v>
      </c>
      <c r="AI478" s="6">
        <v>5.45E-2</v>
      </c>
      <c r="AJ478" s="6">
        <v>0.375</v>
      </c>
      <c r="AK478" s="6">
        <v>0.14449999999999999</v>
      </c>
      <c r="AL478" s="6">
        <v>1</v>
      </c>
      <c r="AM478" s="6">
        <v>13</v>
      </c>
      <c r="AN478" s="6">
        <v>13</v>
      </c>
      <c r="AO478" s="6">
        <v>2650</v>
      </c>
      <c r="AP478" s="6">
        <v>0.1182</v>
      </c>
      <c r="AQ478" s="6">
        <v>0.54169999999999996</v>
      </c>
      <c r="AR478" s="6">
        <v>0.34429999999999999</v>
      </c>
      <c r="AT478" s="6" t="str">
        <f t="shared" si="23"/>
        <v/>
      </c>
      <c r="AU478" s="6">
        <f t="shared" si="24"/>
        <v>171.23076923076923</v>
      </c>
      <c r="AV478" s="6">
        <f t="shared" si="25"/>
        <v>205.87096774193549</v>
      </c>
      <c r="AW478" s="7">
        <f t="shared" si="26"/>
        <v>23.7</v>
      </c>
      <c r="AX478" s="6">
        <f t="shared" si="27"/>
        <v>185.33333333333334</v>
      </c>
      <c r="AY478" s="6">
        <f t="shared" si="28"/>
        <v>203.84615384615384</v>
      </c>
      <c r="BA478" s="6">
        <f>VLOOKUP(A478, ALL_AP_DATA!$A$2:$F$3600, 6, FALSE)</f>
        <v>110</v>
      </c>
      <c r="BB478" s="6">
        <f>VLOOKUP(A478, projmetadata!$A$2:$D$2036, 4, FALSE)</f>
        <v>23873</v>
      </c>
      <c r="BC478" s="6" t="e">
        <f t="array" aca="1" ref="BC478" ca="1">_xludf.IFS(I478&lt;&gt;0, F478/I478, P478&lt;&gt;0, M478/P478, W478&lt;&gt;0, T478/W478, AD478&lt;&gt;0, AA478/AD478, AK478&lt;&gt;0, AH478/AK478, AR478&lt;&gt;0, AO478/AR478, TRUE, 0)</f>
        <v>#NAME?</v>
      </c>
      <c r="BE478" s="6" t="e">
        <f t="shared" ca="1" si="30"/>
        <v>#NAME?</v>
      </c>
      <c r="BF478" s="6" t="e">
        <f t="shared" ca="1" si="31"/>
        <v>#NAME?</v>
      </c>
      <c r="BG478" s="6"/>
      <c r="BH478" s="6">
        <f>VLOOKUP(A478, ALL_AP_DATA!$A$2:$D$3600, 3, FALSE)</f>
        <v>59</v>
      </c>
      <c r="BI478" s="6">
        <f>VLOOKUP(A478, ALL_AP_DATA!$A$2:$E$3600, 5, FALSE)</f>
        <v>7696</v>
      </c>
      <c r="BJ478" s="6">
        <f t="shared" si="29"/>
        <v>69.963636363636368</v>
      </c>
      <c r="BK478" s="6">
        <f t="shared" si="32"/>
        <v>0.53636363636363638</v>
      </c>
    </row>
    <row r="479" spans="1:63" ht="15.75" customHeight="1" x14ac:dyDescent="0.2">
      <c r="A479" s="6" t="s">
        <v>539</v>
      </c>
      <c r="B479" s="6" t="s">
        <v>64</v>
      </c>
      <c r="C479" s="6">
        <v>14</v>
      </c>
      <c r="D479" s="6">
        <v>102</v>
      </c>
      <c r="E479" s="6">
        <v>0</v>
      </c>
      <c r="F479" s="6">
        <v>0</v>
      </c>
      <c r="G479" s="6">
        <v>9.7799999999999998E-2</v>
      </c>
      <c r="H479" s="6">
        <v>0</v>
      </c>
      <c r="I479" s="6">
        <v>0</v>
      </c>
      <c r="X479" s="6">
        <v>42</v>
      </c>
      <c r="Y479" s="6">
        <v>326</v>
      </c>
      <c r="Z479" s="6">
        <v>0</v>
      </c>
      <c r="AA479" s="6">
        <v>0</v>
      </c>
      <c r="AB479" s="6">
        <v>0.31259999999999999</v>
      </c>
      <c r="AC479" s="6">
        <v>0</v>
      </c>
      <c r="AD479" s="6">
        <v>0</v>
      </c>
      <c r="AE479" s="6">
        <v>87</v>
      </c>
      <c r="AF479" s="6">
        <v>542</v>
      </c>
      <c r="AG479" s="6">
        <v>6</v>
      </c>
      <c r="AH479" s="6">
        <v>52</v>
      </c>
      <c r="AI479" s="6">
        <v>0.51970000000000005</v>
      </c>
      <c r="AJ479" s="6">
        <v>1</v>
      </c>
      <c r="AK479" s="6">
        <v>0.9123</v>
      </c>
      <c r="AT479" s="6">
        <f t="shared" si="23"/>
        <v>0</v>
      </c>
      <c r="AU479" s="6" t="str">
        <f t="shared" si="24"/>
        <v/>
      </c>
      <c r="AV479" s="6" t="str">
        <f t="shared" si="25"/>
        <v/>
      </c>
      <c r="AW479" s="7">
        <f t="shared" si="26"/>
        <v>0</v>
      </c>
      <c r="AX479" s="6">
        <f t="shared" si="27"/>
        <v>9.5940959409594101E-2</v>
      </c>
      <c r="AY479" s="6" t="str">
        <f t="shared" si="28"/>
        <v/>
      </c>
      <c r="BA479" s="6">
        <f>VLOOKUP(A479, ALL_AP_DATA!$A$2:$F$3600, 6, FALSE)</f>
        <v>1043</v>
      </c>
      <c r="BB479" s="6">
        <f>VLOOKUP(A479, projmetadata!$A$2:$D$2036, 4, FALSE)</f>
        <v>64265</v>
      </c>
      <c r="BC479" s="6" t="e">
        <f t="array" aca="1" ref="BC479" ca="1">_xludf.IFS(I479&lt;&gt;0, F479/I479, P479&lt;&gt;0, M479/P479, W479&lt;&gt;0, T479/W479, AD479&lt;&gt;0, AA479/AD479, AK479&lt;&gt;0, AH479/AK479, AR479&lt;&gt;0, AO479/AR479, TRUE, 0)</f>
        <v>#NAME?</v>
      </c>
      <c r="BE479" s="6" t="e">
        <f t="shared" ca="1" si="30"/>
        <v>#NAME?</v>
      </c>
      <c r="BF479" s="6" t="e">
        <f t="shared" ca="1" si="31"/>
        <v>#NAME?</v>
      </c>
      <c r="BG479" s="6"/>
      <c r="BH479" s="6">
        <f>VLOOKUP(A479, ALL_AP_DATA!$A$2:$D$3600, 3, FALSE)</f>
        <v>686</v>
      </c>
      <c r="BI479" s="6">
        <f>VLOOKUP(A479, ALL_AP_DATA!$A$2:$E$3600, 5, FALSE)</f>
        <v>57</v>
      </c>
      <c r="BJ479" s="6">
        <f t="shared" si="29"/>
        <v>5.4650047938638542E-2</v>
      </c>
      <c r="BK479" s="6">
        <f t="shared" si="32"/>
        <v>0.65771812080536918</v>
      </c>
    </row>
    <row r="480" spans="1:63" ht="15.75" customHeight="1" x14ac:dyDescent="0.2">
      <c r="A480" s="6" t="s">
        <v>540</v>
      </c>
      <c r="B480" s="6" t="s">
        <v>64</v>
      </c>
      <c r="C480" s="6">
        <v>36</v>
      </c>
      <c r="D480" s="6">
        <v>252</v>
      </c>
      <c r="E480" s="6">
        <v>7</v>
      </c>
      <c r="F480" s="6">
        <v>207</v>
      </c>
      <c r="G480" s="6">
        <v>0.1676</v>
      </c>
      <c r="H480" s="6">
        <v>0.4118</v>
      </c>
      <c r="I480" s="6">
        <v>0.2404</v>
      </c>
      <c r="X480" s="6">
        <v>32</v>
      </c>
      <c r="Y480" s="6">
        <v>361</v>
      </c>
      <c r="Z480" s="6">
        <v>11</v>
      </c>
      <c r="AA480" s="6">
        <v>350</v>
      </c>
      <c r="AB480" s="6">
        <v>0.24</v>
      </c>
      <c r="AC480" s="6">
        <v>0.64710000000000001</v>
      </c>
      <c r="AD480" s="6">
        <v>0.40649999999999997</v>
      </c>
      <c r="AE480" s="6">
        <v>147</v>
      </c>
      <c r="AF480" s="6">
        <v>877</v>
      </c>
      <c r="AG480" s="6">
        <v>15</v>
      </c>
      <c r="AH480" s="6">
        <v>568</v>
      </c>
      <c r="AI480" s="6">
        <v>0.58309999999999995</v>
      </c>
      <c r="AJ480" s="6">
        <v>0.88239999999999996</v>
      </c>
      <c r="AK480" s="6">
        <v>0.65969999999999995</v>
      </c>
      <c r="AT480" s="6">
        <f t="shared" si="23"/>
        <v>0.8214285714285714</v>
      </c>
      <c r="AU480" s="6" t="str">
        <f t="shared" si="24"/>
        <v/>
      </c>
      <c r="AV480" s="6" t="str">
        <f t="shared" si="25"/>
        <v/>
      </c>
      <c r="AW480" s="7">
        <f t="shared" si="26"/>
        <v>0.96952908587257614</v>
      </c>
      <c r="AX480" s="6">
        <f t="shared" si="27"/>
        <v>0.64766248574686436</v>
      </c>
      <c r="AY480" s="6" t="str">
        <f t="shared" si="28"/>
        <v/>
      </c>
      <c r="BA480" s="6">
        <f>VLOOKUP(A480, ALL_AP_DATA!$A$2:$F$3600, 6, FALSE)</f>
        <v>1504</v>
      </c>
      <c r="BB480" s="6">
        <f>VLOOKUP(A480, projmetadata!$A$2:$D$2036, 4, FALSE)</f>
        <v>194855</v>
      </c>
      <c r="BC480" s="6" t="e">
        <f t="array" aca="1" ref="BC480" ca="1">_xludf.IFS(I480&lt;&gt;0, F480/I480, P480&lt;&gt;0, M480/P480, W480&lt;&gt;0, T480/W480, AD480&lt;&gt;0, AA480/AD480, AK480&lt;&gt;0, AH480/AK480, AR480&lt;&gt;0, AO480/AR480, TRUE, 0)</f>
        <v>#NAME?</v>
      </c>
      <c r="BE480" s="6" t="e">
        <f t="shared" ca="1" si="30"/>
        <v>#NAME?</v>
      </c>
      <c r="BF480" s="6" t="e">
        <f t="shared" ca="1" si="31"/>
        <v>#NAME?</v>
      </c>
      <c r="BG480" s="6"/>
      <c r="BH480" s="6">
        <f>VLOOKUP(A480, ALL_AP_DATA!$A$2:$D$3600, 3, FALSE)</f>
        <v>997</v>
      </c>
      <c r="BI480" s="6">
        <f>VLOOKUP(A480, ALL_AP_DATA!$A$2:$E$3600, 5, FALSE)</f>
        <v>861</v>
      </c>
      <c r="BJ480" s="6">
        <f t="shared" si="29"/>
        <v>0.57247340425531912</v>
      </c>
      <c r="BK480" s="6">
        <f t="shared" si="32"/>
        <v>0.66289893617021278</v>
      </c>
    </row>
    <row r="481" spans="1:63" ht="15.75" customHeight="1" x14ac:dyDescent="0.2">
      <c r="A481" s="6" t="s">
        <v>541</v>
      </c>
      <c r="B481" s="6" t="s">
        <v>64</v>
      </c>
      <c r="C481" s="6">
        <v>38</v>
      </c>
      <c r="D481" s="6">
        <v>424</v>
      </c>
      <c r="E481" s="6">
        <v>11</v>
      </c>
      <c r="F481" s="6">
        <v>247</v>
      </c>
      <c r="G481" s="6">
        <v>0.222</v>
      </c>
      <c r="H481" s="6">
        <v>0.1618</v>
      </c>
      <c r="I481" s="6">
        <v>2.4799999999999999E-2</v>
      </c>
      <c r="Q481" s="6">
        <v>5</v>
      </c>
      <c r="R481" s="6">
        <v>17</v>
      </c>
      <c r="S481" s="6">
        <v>23</v>
      </c>
      <c r="T481" s="6">
        <v>1284</v>
      </c>
      <c r="U481" s="6">
        <v>8.8999999999999999E-3</v>
      </c>
      <c r="V481" s="6">
        <v>0.3382</v>
      </c>
      <c r="W481" s="6">
        <v>0.129</v>
      </c>
      <c r="X481" s="6">
        <v>102</v>
      </c>
      <c r="Y481" s="6">
        <v>689</v>
      </c>
      <c r="Z481" s="6">
        <v>24</v>
      </c>
      <c r="AA481" s="6">
        <v>1307</v>
      </c>
      <c r="AB481" s="6">
        <v>0.36070000000000002</v>
      </c>
      <c r="AC481" s="6">
        <v>0.35289999999999999</v>
      </c>
      <c r="AD481" s="6">
        <v>0.1313</v>
      </c>
      <c r="AE481" s="6">
        <v>114</v>
      </c>
      <c r="AF481" s="6">
        <v>585</v>
      </c>
      <c r="AG481" s="6">
        <v>50</v>
      </c>
      <c r="AH481" s="6">
        <v>3834</v>
      </c>
      <c r="AI481" s="6">
        <v>0.30630000000000002</v>
      </c>
      <c r="AJ481" s="6">
        <v>0.73529999999999995</v>
      </c>
      <c r="AK481" s="6">
        <v>0.38519999999999999</v>
      </c>
      <c r="AT481" s="6">
        <f t="shared" si="23"/>
        <v>0.58254716981132071</v>
      </c>
      <c r="AU481" s="6" t="str">
        <f t="shared" si="24"/>
        <v/>
      </c>
      <c r="AV481" s="6">
        <f t="shared" si="25"/>
        <v>75.529411764705884</v>
      </c>
      <c r="AW481" s="7">
        <f t="shared" si="26"/>
        <v>1.8969521044992743</v>
      </c>
      <c r="AX481" s="6">
        <f t="shared" si="27"/>
        <v>6.5538461538461537</v>
      </c>
      <c r="AY481" s="6" t="str">
        <f t="shared" si="28"/>
        <v/>
      </c>
      <c r="BA481" s="6">
        <f>VLOOKUP(A481, ALL_AP_DATA!$A$2:$F$3600, 6, FALSE)</f>
        <v>1910</v>
      </c>
      <c r="BB481" s="6">
        <f>VLOOKUP(A481, projmetadata!$A$2:$D$2036, 4, FALSE)</f>
        <v>236035</v>
      </c>
      <c r="BC481" s="6" t="e">
        <f t="array" aca="1" ref="BC481" ca="1">_xludf.IFS(I481&lt;&gt;0, F481/I481, P481&lt;&gt;0, M481/P481, W481&lt;&gt;0, T481/W481, AD481&lt;&gt;0, AA481/AD481, AK481&lt;&gt;0, AH481/AK481, AR481&lt;&gt;0, AO481/AR481, TRUE, 0)</f>
        <v>#NAME?</v>
      </c>
      <c r="BE481" s="6" t="e">
        <f t="shared" ca="1" si="30"/>
        <v>#NAME?</v>
      </c>
      <c r="BF481" s="6" t="e">
        <f t="shared" ca="1" si="31"/>
        <v>#NAME?</v>
      </c>
      <c r="BG481" s="6"/>
      <c r="BH481" s="6">
        <f>VLOOKUP(A481, ALL_AP_DATA!$A$2:$D$3600, 3, FALSE)</f>
        <v>1083</v>
      </c>
      <c r="BI481" s="6">
        <f>VLOOKUP(A481, ALL_AP_DATA!$A$2:$E$3600, 5, FALSE)</f>
        <v>9953</v>
      </c>
      <c r="BJ481" s="6">
        <f t="shared" si="29"/>
        <v>5.2109947643979053</v>
      </c>
      <c r="BK481" s="6">
        <f t="shared" si="32"/>
        <v>0.56701570680628277</v>
      </c>
    </row>
    <row r="482" spans="1:63" ht="15.75" customHeight="1" x14ac:dyDescent="0.2">
      <c r="A482" s="6" t="s">
        <v>542</v>
      </c>
      <c r="B482" s="6" t="s">
        <v>64</v>
      </c>
      <c r="C482" s="6">
        <v>6</v>
      </c>
      <c r="D482" s="6">
        <v>12</v>
      </c>
      <c r="E482" s="6">
        <v>1</v>
      </c>
      <c r="F482" s="6">
        <v>26</v>
      </c>
      <c r="G482" s="6">
        <v>2.9899999999999999E-2</v>
      </c>
      <c r="H482" s="6">
        <v>1.15E-2</v>
      </c>
      <c r="I482" s="6">
        <v>4.7999999999999996E-3</v>
      </c>
      <c r="Q482" s="6">
        <v>12</v>
      </c>
      <c r="R482" s="6">
        <v>44</v>
      </c>
      <c r="S482" s="6">
        <v>54</v>
      </c>
      <c r="T482" s="6">
        <v>3375</v>
      </c>
      <c r="U482" s="6">
        <v>0.10970000000000001</v>
      </c>
      <c r="V482" s="6">
        <v>0.62070000000000003</v>
      </c>
      <c r="W482" s="6">
        <v>0.62229999999999996</v>
      </c>
      <c r="X482" s="6">
        <v>17</v>
      </c>
      <c r="Y482" s="6">
        <v>71</v>
      </c>
      <c r="Z482" s="6">
        <v>28</v>
      </c>
      <c r="AA482" s="6">
        <v>1184</v>
      </c>
      <c r="AB482" s="6">
        <v>0.17710000000000001</v>
      </c>
      <c r="AC482" s="6">
        <v>0.32179999999999997</v>
      </c>
      <c r="AD482" s="6">
        <v>0.21829999999999999</v>
      </c>
      <c r="AE482" s="6">
        <v>16</v>
      </c>
      <c r="AF482" s="6">
        <v>73</v>
      </c>
      <c r="AG482" s="6">
        <v>43</v>
      </c>
      <c r="AH482" s="6">
        <v>1438</v>
      </c>
      <c r="AI482" s="6">
        <v>0.182</v>
      </c>
      <c r="AJ482" s="6">
        <v>0.49430000000000002</v>
      </c>
      <c r="AK482" s="6">
        <v>0.26519999999999999</v>
      </c>
      <c r="AT482" s="6">
        <f t="shared" si="23"/>
        <v>2.1666666666666665</v>
      </c>
      <c r="AU482" s="6" t="str">
        <f t="shared" si="24"/>
        <v/>
      </c>
      <c r="AV482" s="6">
        <f t="shared" si="25"/>
        <v>76.704545454545453</v>
      </c>
      <c r="AW482" s="7">
        <f t="shared" si="26"/>
        <v>16.676056338028168</v>
      </c>
      <c r="AX482" s="6">
        <f t="shared" si="27"/>
        <v>19.698630136986303</v>
      </c>
      <c r="AY482" s="6" t="str">
        <f t="shared" si="28"/>
        <v/>
      </c>
      <c r="BA482" s="6">
        <f>VLOOKUP(A482, ALL_AP_DATA!$A$2:$F$3600, 6, FALSE)</f>
        <v>401</v>
      </c>
      <c r="BB482" s="6">
        <f>VLOOKUP(A482, projmetadata!$A$2:$D$2036, 4, FALSE)</f>
        <v>17054</v>
      </c>
      <c r="BC482" s="6" t="e">
        <f t="array" aca="1" ref="BC482" ca="1">_xludf.IFS(I482&lt;&gt;0, F482/I482, P482&lt;&gt;0, M482/P482, W482&lt;&gt;0, T482/W482, AD482&lt;&gt;0, AA482/AD482, AK482&lt;&gt;0, AH482/AK482, AR482&lt;&gt;0, AO482/AR482, TRUE, 0)</f>
        <v>#NAME?</v>
      </c>
      <c r="BE482" s="6" t="e">
        <f t="shared" ca="1" si="30"/>
        <v>#NAME?</v>
      </c>
      <c r="BF482" s="6" t="e">
        <f t="shared" ca="1" si="31"/>
        <v>#NAME?</v>
      </c>
      <c r="BG482" s="6"/>
      <c r="BH482" s="6">
        <f>VLOOKUP(A482, ALL_AP_DATA!$A$2:$D$3600, 3, FALSE)</f>
        <v>135</v>
      </c>
      <c r="BI482" s="6">
        <f>VLOOKUP(A482, ALL_AP_DATA!$A$2:$E$3600, 5, FALSE)</f>
        <v>5423</v>
      </c>
      <c r="BJ482" s="6">
        <f t="shared" si="29"/>
        <v>13.523690773067331</v>
      </c>
      <c r="BK482" s="6">
        <f t="shared" si="32"/>
        <v>0.33665835411471323</v>
      </c>
    </row>
    <row r="483" spans="1:63" ht="15.75" customHeight="1" x14ac:dyDescent="0.2">
      <c r="A483" s="6" t="s">
        <v>543</v>
      </c>
      <c r="B483" s="6" t="s">
        <v>64</v>
      </c>
      <c r="C483" s="6">
        <v>1</v>
      </c>
      <c r="D483" s="6">
        <v>2</v>
      </c>
      <c r="E483" s="6">
        <v>4</v>
      </c>
      <c r="F483" s="6">
        <v>68</v>
      </c>
      <c r="G483" s="6">
        <v>8.5000000000000006E-3</v>
      </c>
      <c r="H483" s="6">
        <v>5.7099999999999998E-2</v>
      </c>
      <c r="I483" s="6">
        <v>6.8999999999999999E-3</v>
      </c>
      <c r="Q483" s="6">
        <v>10</v>
      </c>
      <c r="R483" s="6">
        <v>25</v>
      </c>
      <c r="S483" s="6">
        <v>32</v>
      </c>
      <c r="T483" s="6">
        <v>1937</v>
      </c>
      <c r="U483" s="6">
        <v>0.10639999999999999</v>
      </c>
      <c r="V483" s="6">
        <v>0.45710000000000001</v>
      </c>
      <c r="W483" s="6">
        <v>0.19700000000000001</v>
      </c>
      <c r="X483" s="6">
        <v>2</v>
      </c>
      <c r="Y483" s="6">
        <v>32</v>
      </c>
      <c r="Z483" s="6">
        <v>33</v>
      </c>
      <c r="AA483" s="6">
        <v>1001</v>
      </c>
      <c r="AB483" s="6">
        <v>0.13619999999999999</v>
      </c>
      <c r="AC483" s="6">
        <v>0.47139999999999999</v>
      </c>
      <c r="AD483" s="6">
        <v>0.1018</v>
      </c>
      <c r="AE483" s="6">
        <v>11</v>
      </c>
      <c r="AF483" s="6">
        <v>61</v>
      </c>
      <c r="AG483" s="6">
        <v>46</v>
      </c>
      <c r="AH483" s="6">
        <v>4577</v>
      </c>
      <c r="AI483" s="6">
        <v>0.2596</v>
      </c>
      <c r="AJ483" s="6">
        <v>0.65710000000000002</v>
      </c>
      <c r="AK483" s="6">
        <v>0.46539999999999998</v>
      </c>
      <c r="AT483" s="6">
        <f t="shared" si="23"/>
        <v>34</v>
      </c>
      <c r="AU483" s="6" t="str">
        <f t="shared" si="24"/>
        <v/>
      </c>
      <c r="AV483" s="6">
        <f t="shared" si="25"/>
        <v>77.48</v>
      </c>
      <c r="AW483" s="7">
        <f t="shared" si="26"/>
        <v>31.28125</v>
      </c>
      <c r="AX483" s="6">
        <f t="shared" si="27"/>
        <v>75.032786885245898</v>
      </c>
      <c r="AY483" s="6" t="str">
        <f t="shared" si="28"/>
        <v/>
      </c>
      <c r="BA483" s="6">
        <f>VLOOKUP(A483, ALL_AP_DATA!$A$2:$F$3600, 6, FALSE)</f>
        <v>235</v>
      </c>
      <c r="BB483" s="6">
        <f>VLOOKUP(A483, projmetadata!$A$2:$D$2036, 4, FALSE)</f>
        <v>17543</v>
      </c>
      <c r="BC483" s="6" t="e">
        <f t="array" aca="1" ref="BC483" ca="1">_xludf.IFS(I483&lt;&gt;0, F483/I483, P483&lt;&gt;0, M483/P483, W483&lt;&gt;0, T483/W483, AD483&lt;&gt;0, AA483/AD483, AK483&lt;&gt;0, AH483/AK483, AR483&lt;&gt;0, AO483/AR483, TRUE, 0)</f>
        <v>#NAME?</v>
      </c>
      <c r="BE483" s="6" t="e">
        <f t="shared" ca="1" si="30"/>
        <v>#NAME?</v>
      </c>
      <c r="BF483" s="6" t="e">
        <f t="shared" ca="1" si="31"/>
        <v>#NAME?</v>
      </c>
      <c r="BG483" s="6"/>
      <c r="BH483" s="6">
        <f>VLOOKUP(A483, ALL_AP_DATA!$A$2:$D$3600, 3, FALSE)</f>
        <v>91</v>
      </c>
      <c r="BI483" s="6">
        <f>VLOOKUP(A483, ALL_AP_DATA!$A$2:$E$3600, 5, FALSE)</f>
        <v>9834</v>
      </c>
      <c r="BJ483" s="6">
        <f t="shared" si="29"/>
        <v>41.846808510638297</v>
      </c>
      <c r="BK483" s="6">
        <f t="shared" si="32"/>
        <v>0.38723404255319149</v>
      </c>
    </row>
    <row r="484" spans="1:63" ht="15.75" customHeight="1" x14ac:dyDescent="0.2">
      <c r="A484" s="6" t="s">
        <v>544</v>
      </c>
      <c r="B484" s="6" t="s">
        <v>64</v>
      </c>
      <c r="C484" s="6">
        <v>81</v>
      </c>
      <c r="D484" s="6">
        <v>420</v>
      </c>
      <c r="E484" s="6">
        <v>463</v>
      </c>
      <c r="F484" s="6">
        <v>20862</v>
      </c>
      <c r="G484" s="6">
        <v>8.8800000000000004E-2</v>
      </c>
      <c r="H484" s="6">
        <v>0.4209</v>
      </c>
      <c r="I484" s="6">
        <v>0.16589999999999999</v>
      </c>
      <c r="J484" s="6">
        <v>12</v>
      </c>
      <c r="K484" s="6">
        <v>121</v>
      </c>
      <c r="L484" s="6">
        <v>490</v>
      </c>
      <c r="M484" s="6">
        <v>30855</v>
      </c>
      <c r="N484" s="6">
        <v>2.5600000000000001E-2</v>
      </c>
      <c r="O484" s="6">
        <v>0.44550000000000001</v>
      </c>
      <c r="P484" s="6">
        <v>0.24540000000000001</v>
      </c>
      <c r="Q484" s="6">
        <v>114</v>
      </c>
      <c r="R484" s="6">
        <v>536</v>
      </c>
      <c r="S484" s="6">
        <v>911</v>
      </c>
      <c r="T484" s="6">
        <v>90692</v>
      </c>
      <c r="U484" s="6">
        <v>0.1133</v>
      </c>
      <c r="V484" s="6">
        <v>0.82820000000000005</v>
      </c>
      <c r="W484" s="6">
        <v>0.72140000000000004</v>
      </c>
      <c r="X484" s="6">
        <v>63</v>
      </c>
      <c r="Y484" s="6">
        <v>700</v>
      </c>
      <c r="Z484" s="6">
        <v>591</v>
      </c>
      <c r="AA484" s="6">
        <v>31998</v>
      </c>
      <c r="AB484" s="6">
        <v>0.14799999999999999</v>
      </c>
      <c r="AC484" s="6">
        <v>0.5373</v>
      </c>
      <c r="AD484" s="6">
        <v>0.2545</v>
      </c>
      <c r="AE484" s="6">
        <v>587</v>
      </c>
      <c r="AF484" s="6">
        <v>3112</v>
      </c>
      <c r="AG484" s="6">
        <v>987</v>
      </c>
      <c r="AH484" s="6">
        <v>94935</v>
      </c>
      <c r="AI484" s="6">
        <v>0.65790000000000004</v>
      </c>
      <c r="AJ484" s="6">
        <v>0.89729999999999999</v>
      </c>
      <c r="AK484" s="6">
        <v>0.75509999999999999</v>
      </c>
      <c r="AL484" s="6">
        <v>1</v>
      </c>
      <c r="AM484" s="6">
        <v>25</v>
      </c>
      <c r="AN484" s="6">
        <v>16</v>
      </c>
      <c r="AO484" s="6">
        <v>1367</v>
      </c>
      <c r="AP484" s="6">
        <v>5.3E-3</v>
      </c>
      <c r="AQ484" s="6">
        <v>1.4500000000000001E-2</v>
      </c>
      <c r="AR484" s="6">
        <v>1.09E-2</v>
      </c>
      <c r="AT484" s="6">
        <f t="shared" si="23"/>
        <v>49.671428571428571</v>
      </c>
      <c r="AU484" s="6">
        <f t="shared" si="24"/>
        <v>255</v>
      </c>
      <c r="AV484" s="6">
        <f t="shared" si="25"/>
        <v>169.20149253731344</v>
      </c>
      <c r="AW484" s="7">
        <f t="shared" si="26"/>
        <v>45.71142857142857</v>
      </c>
      <c r="AX484" s="6">
        <f t="shared" si="27"/>
        <v>30.506105398457585</v>
      </c>
      <c r="AY484" s="6">
        <f t="shared" si="28"/>
        <v>54.68</v>
      </c>
      <c r="BA484" s="6">
        <f>VLOOKUP(A484, ALL_AP_DATA!$A$2:$F$3600, 6, FALSE)</f>
        <v>4730</v>
      </c>
      <c r="BB484" s="6">
        <f>VLOOKUP(A484, projmetadata!$A$2:$D$2036, 4, FALSE)</f>
        <v>371702</v>
      </c>
      <c r="BC484" s="6" t="e">
        <f t="array" aca="1" ref="BC484" ca="1">_xludf.IFS(I484&lt;&gt;0, F484/I484, P484&lt;&gt;0, M484/P484, W484&lt;&gt;0, T484/W484, AD484&lt;&gt;0, AA484/AD484, AK484&lt;&gt;0, AH484/AK484, AR484&lt;&gt;0, AO484/AR484, TRUE, 0)</f>
        <v>#NAME?</v>
      </c>
      <c r="BE484" s="6" t="e">
        <f t="shared" ca="1" si="30"/>
        <v>#NAME?</v>
      </c>
      <c r="BF484" s="6" t="e">
        <f t="shared" ca="1" si="31"/>
        <v>#NAME?</v>
      </c>
      <c r="BG484" s="6"/>
      <c r="BH484" s="6">
        <f>VLOOKUP(A484, ALL_AP_DATA!$A$2:$D$3600, 3, FALSE)</f>
        <v>3439</v>
      </c>
      <c r="BI484" s="6">
        <f>VLOOKUP(A484, ALL_AP_DATA!$A$2:$E$3600, 5, FALSE)</f>
        <v>125725</v>
      </c>
      <c r="BJ484" s="6">
        <f t="shared" si="29"/>
        <v>26.580338266384778</v>
      </c>
      <c r="BK484" s="6">
        <f t="shared" si="32"/>
        <v>0.72706131078224101</v>
      </c>
    </row>
    <row r="485" spans="1:63" ht="15.75" customHeight="1" x14ac:dyDescent="0.2">
      <c r="A485" s="6" t="s">
        <v>545</v>
      </c>
      <c r="B485" s="6" t="s">
        <v>61</v>
      </c>
      <c r="X485" s="6">
        <v>1</v>
      </c>
      <c r="Y485" s="6">
        <v>49</v>
      </c>
      <c r="Z485" s="6">
        <v>1</v>
      </c>
      <c r="AA485" s="6">
        <v>17</v>
      </c>
      <c r="AB485" s="6">
        <v>0.20499999999999999</v>
      </c>
      <c r="AC485" s="6">
        <v>0.5</v>
      </c>
      <c r="AD485" s="6">
        <v>0.1062</v>
      </c>
      <c r="AE485" s="6">
        <v>9</v>
      </c>
      <c r="AF485" s="6">
        <v>35</v>
      </c>
      <c r="AG485" s="6">
        <v>0</v>
      </c>
      <c r="AH485" s="6">
        <v>0</v>
      </c>
      <c r="AI485" s="6">
        <v>0.1464</v>
      </c>
      <c r="AJ485" s="6">
        <v>0</v>
      </c>
      <c r="AK485" s="6">
        <v>0</v>
      </c>
      <c r="AT485" s="6" t="str">
        <f t="shared" si="23"/>
        <v/>
      </c>
      <c r="AU485" s="6" t="str">
        <f t="shared" si="24"/>
        <v/>
      </c>
      <c r="AV485" s="6" t="str">
        <f t="shared" si="25"/>
        <v/>
      </c>
      <c r="AW485" s="7">
        <f t="shared" si="26"/>
        <v>0.34693877551020408</v>
      </c>
      <c r="AX485" s="6">
        <f t="shared" si="27"/>
        <v>0</v>
      </c>
      <c r="AY485" s="6" t="str">
        <f t="shared" si="28"/>
        <v/>
      </c>
      <c r="BA485" s="6">
        <f>VLOOKUP(A485, ALL_AP_DATA!$A$2:$F$3600, 6, FALSE)</f>
        <v>239</v>
      </c>
      <c r="BB485" s="6">
        <f>VLOOKUP(A485, projmetadata!$A$2:$D$2036, 4, FALSE)</f>
        <v>7445</v>
      </c>
      <c r="BC485" s="6" t="e">
        <f t="array" aca="1" ref="BC485" ca="1">_xludf.IFS(I485&lt;&gt;0, F485/I485, P485&lt;&gt;0, M485/P485, W485&lt;&gt;0, T485/W485, AD485&lt;&gt;0, AA485/AD485, AK485&lt;&gt;0, AH485/AK485, AR485&lt;&gt;0, AO485/AR485, TRUE, 0)</f>
        <v>#NAME?</v>
      </c>
      <c r="BE485" s="6" t="e">
        <f t="shared" ca="1" si="30"/>
        <v>#NAME?</v>
      </c>
      <c r="BF485" s="6" t="e">
        <f t="shared" ca="1" si="31"/>
        <v>#NAME?</v>
      </c>
      <c r="BG485" s="6"/>
      <c r="BH485" s="6">
        <f>VLOOKUP(A485, ALL_AP_DATA!$A$2:$D$3600, 3, FALSE)</f>
        <v>83</v>
      </c>
      <c r="BI485" s="6">
        <f>VLOOKUP(A485, ALL_AP_DATA!$A$2:$E$3600, 5, FALSE)</f>
        <v>160</v>
      </c>
      <c r="BJ485" s="6">
        <f t="shared" si="29"/>
        <v>0.66945606694560666</v>
      </c>
      <c r="BK485" s="6">
        <f t="shared" si="32"/>
        <v>0.34728033472803349</v>
      </c>
    </row>
    <row r="486" spans="1:63" ht="15.75" customHeight="1" x14ac:dyDescent="0.2">
      <c r="A486" s="6" t="s">
        <v>546</v>
      </c>
      <c r="B486" s="6" t="s">
        <v>64</v>
      </c>
      <c r="C486" s="6">
        <v>19</v>
      </c>
      <c r="D486" s="6">
        <v>157</v>
      </c>
      <c r="E486" s="6">
        <v>103</v>
      </c>
      <c r="F486" s="6">
        <v>5356</v>
      </c>
      <c r="G486" s="6">
        <v>0.15049999999999999</v>
      </c>
      <c r="H486" s="6">
        <v>0.46189999999999998</v>
      </c>
      <c r="I486" s="6">
        <v>0.21199999999999999</v>
      </c>
      <c r="Q486" s="6">
        <v>29</v>
      </c>
      <c r="R486" s="6">
        <v>120</v>
      </c>
      <c r="S486" s="6">
        <v>131</v>
      </c>
      <c r="T486" s="6">
        <v>9045</v>
      </c>
      <c r="U486" s="6">
        <v>0.11509999999999999</v>
      </c>
      <c r="V486" s="6">
        <v>0.58740000000000003</v>
      </c>
      <c r="W486" s="6">
        <v>0.35799999999999998</v>
      </c>
      <c r="X486" s="6">
        <v>46</v>
      </c>
      <c r="Y486" s="6">
        <v>236</v>
      </c>
      <c r="Z486" s="6">
        <v>149</v>
      </c>
      <c r="AA486" s="6">
        <v>10007</v>
      </c>
      <c r="AB486" s="6">
        <v>0.2263</v>
      </c>
      <c r="AC486" s="6">
        <v>0.66820000000000002</v>
      </c>
      <c r="AD486" s="6">
        <v>0.39600000000000002</v>
      </c>
      <c r="AE486" s="6">
        <v>73</v>
      </c>
      <c r="AF486" s="6">
        <v>441</v>
      </c>
      <c r="AG486" s="6">
        <v>160</v>
      </c>
      <c r="AH486" s="6">
        <v>16323</v>
      </c>
      <c r="AI486" s="6">
        <v>0.42280000000000001</v>
      </c>
      <c r="AJ486" s="6">
        <v>0.71750000000000003</v>
      </c>
      <c r="AK486" s="6">
        <v>0.64600000000000002</v>
      </c>
      <c r="AL486" s="6">
        <v>3</v>
      </c>
      <c r="AM486" s="6">
        <v>35</v>
      </c>
      <c r="AN486" s="6">
        <v>60</v>
      </c>
      <c r="AO486" s="6">
        <v>3840</v>
      </c>
      <c r="AP486" s="6">
        <v>3.3599999999999998E-2</v>
      </c>
      <c r="AQ486" s="6">
        <v>0.26910000000000001</v>
      </c>
      <c r="AR486" s="6">
        <v>0.152</v>
      </c>
      <c r="AT486" s="6">
        <f t="shared" si="23"/>
        <v>34.114649681528661</v>
      </c>
      <c r="AU486" s="6" t="str">
        <f t="shared" si="24"/>
        <v/>
      </c>
      <c r="AV486" s="6">
        <f t="shared" si="25"/>
        <v>75.375</v>
      </c>
      <c r="AW486" s="7">
        <f t="shared" si="26"/>
        <v>42.402542372881356</v>
      </c>
      <c r="AX486" s="6">
        <f t="shared" si="27"/>
        <v>37.013605442176868</v>
      </c>
      <c r="AY486" s="6">
        <f t="shared" si="28"/>
        <v>109.71428571428571</v>
      </c>
      <c r="BA486" s="6">
        <f>VLOOKUP(A486, ALL_AP_DATA!$A$2:$F$3600, 6, FALSE)</f>
        <v>1043</v>
      </c>
      <c r="BB486" s="6">
        <f>VLOOKUP(A486, projmetadata!$A$2:$D$2036, 4, FALSE)</f>
        <v>77993</v>
      </c>
      <c r="BC486" s="6" t="e">
        <f t="array" aca="1" ref="BC486" ca="1">_xludf.IFS(I486&lt;&gt;0, F486/I486, P486&lt;&gt;0, M486/P486, W486&lt;&gt;0, T486/W486, AD486&lt;&gt;0, AA486/AD486, AK486&lt;&gt;0, AH486/AK486, AR486&lt;&gt;0, AO486/AR486, TRUE, 0)</f>
        <v>#NAME?</v>
      </c>
      <c r="BE486" s="6" t="e">
        <f t="shared" ca="1" si="30"/>
        <v>#NAME?</v>
      </c>
      <c r="BF486" s="6" t="e">
        <f t="shared" ca="1" si="31"/>
        <v>#NAME?</v>
      </c>
      <c r="BG486" s="6"/>
      <c r="BH486" s="6">
        <f>VLOOKUP(A486, ALL_AP_DATA!$A$2:$D$3600, 3, FALSE)</f>
        <v>563</v>
      </c>
      <c r="BI486" s="6">
        <f>VLOOKUP(A486, ALL_AP_DATA!$A$2:$E$3600, 5, FALSE)</f>
        <v>25268</v>
      </c>
      <c r="BJ486" s="6">
        <f t="shared" si="29"/>
        <v>24.22627037392138</v>
      </c>
      <c r="BK486" s="6">
        <f t="shared" si="32"/>
        <v>0.53978906999041232</v>
      </c>
    </row>
    <row r="487" spans="1:63" ht="15.75" customHeight="1" x14ac:dyDescent="0.2">
      <c r="A487" s="6" t="s">
        <v>547</v>
      </c>
      <c r="B487" s="6" t="s">
        <v>64</v>
      </c>
      <c r="C487" s="6">
        <v>8</v>
      </c>
      <c r="D487" s="6">
        <v>24</v>
      </c>
      <c r="E487" s="6">
        <v>2</v>
      </c>
      <c r="F487" s="6">
        <v>102</v>
      </c>
      <c r="G487" s="6">
        <v>2.23E-2</v>
      </c>
      <c r="H487" s="6">
        <v>0.1111</v>
      </c>
      <c r="I487" s="6">
        <v>8.6699999999999999E-2</v>
      </c>
      <c r="Q487" s="6">
        <v>1</v>
      </c>
      <c r="R487" s="6">
        <v>3</v>
      </c>
      <c r="S487" s="6">
        <v>3</v>
      </c>
      <c r="T487" s="6">
        <v>30</v>
      </c>
      <c r="U487" s="6">
        <v>2.8E-3</v>
      </c>
      <c r="V487" s="6">
        <v>0.16669999999999999</v>
      </c>
      <c r="W487" s="6">
        <v>2.5499999999999998E-2</v>
      </c>
      <c r="X487" s="6">
        <v>10</v>
      </c>
      <c r="Y487" s="6">
        <v>68</v>
      </c>
      <c r="Z487" s="6">
        <v>2</v>
      </c>
      <c r="AA487" s="6">
        <v>102</v>
      </c>
      <c r="AB487" s="6">
        <v>6.3100000000000003E-2</v>
      </c>
      <c r="AC487" s="6">
        <v>0.1111</v>
      </c>
      <c r="AD487" s="6">
        <v>8.6699999999999999E-2</v>
      </c>
      <c r="AE487" s="6">
        <v>48</v>
      </c>
      <c r="AF487" s="6">
        <v>340</v>
      </c>
      <c r="AG487" s="6">
        <v>12</v>
      </c>
      <c r="AH487" s="6">
        <v>684</v>
      </c>
      <c r="AI487" s="6">
        <v>0.31569999999999998</v>
      </c>
      <c r="AJ487" s="6">
        <v>0.66669999999999996</v>
      </c>
      <c r="AK487" s="6">
        <v>0.58109999999999995</v>
      </c>
      <c r="AT487" s="6">
        <f t="shared" si="23"/>
        <v>4.25</v>
      </c>
      <c r="AU487" s="6" t="str">
        <f t="shared" si="24"/>
        <v/>
      </c>
      <c r="AV487" s="6">
        <f t="shared" si="25"/>
        <v>10</v>
      </c>
      <c r="AW487" s="7">
        <f t="shared" si="26"/>
        <v>1.5</v>
      </c>
      <c r="AX487" s="6">
        <f t="shared" si="27"/>
        <v>2.0117647058823529</v>
      </c>
      <c r="AY487" s="6" t="str">
        <f t="shared" si="28"/>
        <v/>
      </c>
      <c r="BA487" s="6">
        <f>VLOOKUP(A487, ALL_AP_DATA!$A$2:$F$3600, 6, FALSE)</f>
        <v>1077</v>
      </c>
      <c r="BB487" s="6">
        <f>VLOOKUP(A487, projmetadata!$A$2:$D$2036, 4, FALSE)</f>
        <v>106414</v>
      </c>
      <c r="BC487" s="6" t="e">
        <f t="array" aca="1" ref="BC487" ca="1">_xludf.IFS(I487&lt;&gt;0, F487/I487, P487&lt;&gt;0, M487/P487, W487&lt;&gt;0, T487/W487, AD487&lt;&gt;0, AA487/AD487, AK487&lt;&gt;0, AH487/AK487, AR487&lt;&gt;0, AO487/AR487, TRUE, 0)</f>
        <v>#NAME?</v>
      </c>
      <c r="BE487" s="6" t="e">
        <f t="shared" ca="1" si="30"/>
        <v>#NAME?</v>
      </c>
      <c r="BF487" s="6" t="e">
        <f t="shared" ca="1" si="31"/>
        <v>#NAME?</v>
      </c>
      <c r="BG487" s="6"/>
      <c r="BH487" s="6">
        <f>VLOOKUP(A487, ALL_AP_DATA!$A$2:$D$3600, 3, FALSE)</f>
        <v>388</v>
      </c>
      <c r="BI487" s="6">
        <f>VLOOKUP(A487, ALL_AP_DATA!$A$2:$E$3600, 5, FALSE)</f>
        <v>1177</v>
      </c>
      <c r="BJ487" s="6">
        <f t="shared" si="29"/>
        <v>1.0928505106778088</v>
      </c>
      <c r="BK487" s="6">
        <f t="shared" si="32"/>
        <v>0.36025998142989785</v>
      </c>
    </row>
    <row r="488" spans="1:63" ht="15.75" customHeight="1" x14ac:dyDescent="0.2">
      <c r="A488" s="6" t="s">
        <v>548</v>
      </c>
      <c r="B488" s="6" t="s">
        <v>64</v>
      </c>
      <c r="C488" s="6">
        <v>2</v>
      </c>
      <c r="D488" s="6">
        <v>66</v>
      </c>
      <c r="E488" s="6">
        <v>39</v>
      </c>
      <c r="F488" s="6">
        <v>2712</v>
      </c>
      <c r="G488" s="6">
        <v>0.2006</v>
      </c>
      <c r="H488" s="6">
        <v>0.70909999999999995</v>
      </c>
      <c r="I488" s="6">
        <v>0.25230000000000002</v>
      </c>
      <c r="Q488" s="6">
        <v>11</v>
      </c>
      <c r="R488" s="6">
        <v>43</v>
      </c>
      <c r="S488" s="6">
        <v>25</v>
      </c>
      <c r="T488" s="6">
        <v>2301</v>
      </c>
      <c r="U488" s="6">
        <v>0.13070000000000001</v>
      </c>
      <c r="V488" s="6">
        <v>0.45450000000000002</v>
      </c>
      <c r="W488" s="6">
        <v>0.214</v>
      </c>
      <c r="X488" s="6">
        <v>2</v>
      </c>
      <c r="Y488" s="6">
        <v>18</v>
      </c>
      <c r="Z488" s="6">
        <v>17</v>
      </c>
      <c r="AA488" s="6">
        <v>932</v>
      </c>
      <c r="AB488" s="6">
        <v>5.4699999999999999E-2</v>
      </c>
      <c r="AC488" s="6">
        <v>0.30909999999999999</v>
      </c>
      <c r="AD488" s="6">
        <v>8.6699999999999999E-2</v>
      </c>
      <c r="AE488" s="6">
        <v>21</v>
      </c>
      <c r="AF488" s="6">
        <v>167</v>
      </c>
      <c r="AG488" s="6">
        <v>54</v>
      </c>
      <c r="AH488" s="6">
        <v>7589</v>
      </c>
      <c r="AI488" s="6">
        <v>0.50760000000000005</v>
      </c>
      <c r="AJ488" s="6">
        <v>0.98180000000000001</v>
      </c>
      <c r="AK488" s="6">
        <v>0.70599999999999996</v>
      </c>
      <c r="AT488" s="6">
        <f t="shared" si="23"/>
        <v>41.090909090909093</v>
      </c>
      <c r="AU488" s="6" t="str">
        <f t="shared" si="24"/>
        <v/>
      </c>
      <c r="AV488" s="6">
        <f t="shared" si="25"/>
        <v>53.511627906976742</v>
      </c>
      <c r="AW488" s="7">
        <f t="shared" si="26"/>
        <v>51.777777777777779</v>
      </c>
      <c r="AX488" s="6">
        <f t="shared" si="27"/>
        <v>45.443113772455092</v>
      </c>
      <c r="AY488" s="6" t="str">
        <f t="shared" si="28"/>
        <v/>
      </c>
      <c r="BA488" s="6">
        <f>VLOOKUP(A488, ALL_AP_DATA!$A$2:$F$3600, 6, FALSE)</f>
        <v>329</v>
      </c>
      <c r="BB488" s="6">
        <f>VLOOKUP(A488, projmetadata!$A$2:$D$2036, 4, FALSE)</f>
        <v>40004</v>
      </c>
      <c r="BC488" s="6" t="e">
        <f t="array" aca="1" ref="BC488" ca="1">_xludf.IFS(I488&lt;&gt;0, F488/I488, P488&lt;&gt;0, M488/P488, W488&lt;&gt;0, T488/W488, AD488&lt;&gt;0, AA488/AD488, AK488&lt;&gt;0, AH488/AK488, AR488&lt;&gt;0, AO488/AR488, TRUE, 0)</f>
        <v>#NAME?</v>
      </c>
      <c r="BE488" s="6" t="e">
        <f t="shared" ca="1" si="30"/>
        <v>#NAME?</v>
      </c>
      <c r="BF488" s="6" t="e">
        <f t="shared" ca="1" si="31"/>
        <v>#NAME?</v>
      </c>
      <c r="BG488" s="6"/>
      <c r="BH488" s="6">
        <f>VLOOKUP(A488, ALL_AP_DATA!$A$2:$D$3600, 3, FALSE)</f>
        <v>189</v>
      </c>
      <c r="BI488" s="6">
        <f>VLOOKUP(A488, ALL_AP_DATA!$A$2:$E$3600, 5, FALSE)</f>
        <v>10750</v>
      </c>
      <c r="BJ488" s="6">
        <f t="shared" si="29"/>
        <v>32.674772036474167</v>
      </c>
      <c r="BK488" s="6">
        <f t="shared" si="32"/>
        <v>0.57446808510638303</v>
      </c>
    </row>
    <row r="489" spans="1:63" ht="15.75" customHeight="1" x14ac:dyDescent="0.2">
      <c r="A489" s="6" t="s">
        <v>549</v>
      </c>
      <c r="B489" s="6" t="s">
        <v>64</v>
      </c>
      <c r="C489" s="6">
        <v>4</v>
      </c>
      <c r="D489" s="6">
        <v>9</v>
      </c>
      <c r="E489" s="6">
        <v>10</v>
      </c>
      <c r="F489" s="6">
        <v>583</v>
      </c>
      <c r="G489" s="6">
        <v>1.3100000000000001E-2</v>
      </c>
      <c r="H489" s="6">
        <v>0.27029999999999998</v>
      </c>
      <c r="I489" s="6">
        <v>0.2235</v>
      </c>
      <c r="Q489" s="6">
        <v>2</v>
      </c>
      <c r="R489" s="6">
        <v>6</v>
      </c>
      <c r="S489" s="6">
        <v>15</v>
      </c>
      <c r="T489" s="6">
        <v>439</v>
      </c>
      <c r="U489" s="6">
        <v>8.6999999999999994E-3</v>
      </c>
      <c r="V489" s="6">
        <v>0.40539999999999998</v>
      </c>
      <c r="W489" s="6">
        <v>0.16830000000000001</v>
      </c>
      <c r="X489" s="6">
        <v>8</v>
      </c>
      <c r="Y489" s="6">
        <v>395</v>
      </c>
      <c r="Z489" s="6">
        <v>16</v>
      </c>
      <c r="AA489" s="6">
        <v>1083</v>
      </c>
      <c r="AB489" s="6">
        <v>0.57579999999999998</v>
      </c>
      <c r="AC489" s="6">
        <v>0.43240000000000001</v>
      </c>
      <c r="AD489" s="6">
        <v>0.41510000000000002</v>
      </c>
      <c r="AE489" s="6">
        <v>18</v>
      </c>
      <c r="AF489" s="6">
        <v>234</v>
      </c>
      <c r="AG489" s="6">
        <v>20</v>
      </c>
      <c r="AH489" s="6">
        <v>1543</v>
      </c>
      <c r="AI489" s="6">
        <v>0.34110000000000001</v>
      </c>
      <c r="AJ489" s="6">
        <v>0.54049999999999998</v>
      </c>
      <c r="AK489" s="6">
        <v>0.59140000000000004</v>
      </c>
      <c r="AT489" s="6">
        <f t="shared" si="23"/>
        <v>64.777777777777771</v>
      </c>
      <c r="AU489" s="6" t="str">
        <f t="shared" si="24"/>
        <v/>
      </c>
      <c r="AV489" s="6">
        <f t="shared" si="25"/>
        <v>73.166666666666671</v>
      </c>
      <c r="AW489" s="7">
        <f t="shared" si="26"/>
        <v>2.7417721518987341</v>
      </c>
      <c r="AX489" s="6">
        <f t="shared" si="27"/>
        <v>6.5940170940170937</v>
      </c>
      <c r="AY489" s="6" t="str">
        <f t="shared" si="28"/>
        <v/>
      </c>
      <c r="BA489" s="6">
        <f>VLOOKUP(A489, ALL_AP_DATA!$A$2:$F$3600, 6, FALSE)</f>
        <v>686</v>
      </c>
      <c r="BB489" s="6">
        <f>VLOOKUP(A489, projmetadata!$A$2:$D$2036, 4, FALSE)</f>
        <v>38590</v>
      </c>
      <c r="BC489" s="6" t="e">
        <f t="array" aca="1" ref="BC489" ca="1">_xludf.IFS(I489&lt;&gt;0, F489/I489, P489&lt;&gt;0, M489/P489, W489&lt;&gt;0, T489/W489, AD489&lt;&gt;0, AA489/AD489, AK489&lt;&gt;0, AH489/AK489, AR489&lt;&gt;0, AO489/AR489, TRUE, 0)</f>
        <v>#NAME?</v>
      </c>
      <c r="BE489" s="6" t="e">
        <f t="shared" ca="1" si="30"/>
        <v>#NAME?</v>
      </c>
      <c r="BF489" s="6" t="e">
        <f t="shared" ca="1" si="31"/>
        <v>#NAME?</v>
      </c>
      <c r="BG489" s="6"/>
      <c r="BH489" s="6">
        <f>VLOOKUP(A489, ALL_AP_DATA!$A$2:$D$3600, 3, FALSE)</f>
        <v>452</v>
      </c>
      <c r="BI489" s="6">
        <f>VLOOKUP(A489, ALL_AP_DATA!$A$2:$E$3600, 5, FALSE)</f>
        <v>2609</v>
      </c>
      <c r="BJ489" s="6">
        <f t="shared" si="29"/>
        <v>3.8032069970845481</v>
      </c>
      <c r="BK489" s="6">
        <f t="shared" si="32"/>
        <v>0.65889212827988342</v>
      </c>
    </row>
    <row r="490" spans="1:63" ht="15.75" customHeight="1" x14ac:dyDescent="0.2">
      <c r="A490" s="6" t="s">
        <v>550</v>
      </c>
      <c r="B490" s="6" t="s">
        <v>64</v>
      </c>
      <c r="C490" s="6">
        <v>36</v>
      </c>
      <c r="D490" s="6">
        <v>454</v>
      </c>
      <c r="E490" s="6">
        <v>45</v>
      </c>
      <c r="F490" s="6">
        <v>2587</v>
      </c>
      <c r="G490" s="6">
        <v>0.1123</v>
      </c>
      <c r="H490" s="6">
        <v>0.52329999999999999</v>
      </c>
      <c r="I490" s="6">
        <v>0.22600000000000001</v>
      </c>
      <c r="Q490" s="6">
        <v>1</v>
      </c>
      <c r="R490" s="6">
        <v>2</v>
      </c>
      <c r="S490" s="6">
        <v>2</v>
      </c>
      <c r="T490" s="6">
        <v>16</v>
      </c>
      <c r="U490" s="6">
        <v>5.0000000000000001E-4</v>
      </c>
      <c r="V490" s="6">
        <v>2.3300000000000001E-2</v>
      </c>
      <c r="W490" s="6">
        <v>1.4E-3</v>
      </c>
      <c r="X490" s="6">
        <v>119</v>
      </c>
      <c r="Y490" s="6">
        <v>825</v>
      </c>
      <c r="Z490" s="6">
        <v>58</v>
      </c>
      <c r="AA490" s="6">
        <v>3800</v>
      </c>
      <c r="AB490" s="6">
        <v>0.2041</v>
      </c>
      <c r="AC490" s="6">
        <v>0.6744</v>
      </c>
      <c r="AD490" s="6">
        <v>0.33200000000000002</v>
      </c>
      <c r="AE490" s="6">
        <v>148</v>
      </c>
      <c r="AF490" s="6">
        <v>815</v>
      </c>
      <c r="AG490" s="6">
        <v>55</v>
      </c>
      <c r="AH490" s="6">
        <v>3925</v>
      </c>
      <c r="AI490" s="6">
        <v>0.2016</v>
      </c>
      <c r="AJ490" s="6">
        <v>0.63949999999999996</v>
      </c>
      <c r="AK490" s="6">
        <v>0.34289999999999998</v>
      </c>
      <c r="AT490" s="6">
        <f t="shared" si="23"/>
        <v>5.6982378854625555</v>
      </c>
      <c r="AU490" s="6" t="str">
        <f t="shared" si="24"/>
        <v/>
      </c>
      <c r="AV490" s="6">
        <f t="shared" si="25"/>
        <v>8</v>
      </c>
      <c r="AW490" s="7">
        <f t="shared" si="26"/>
        <v>4.6060606060606064</v>
      </c>
      <c r="AX490" s="6">
        <f t="shared" si="27"/>
        <v>4.8159509202453989</v>
      </c>
      <c r="AY490" s="6" t="str">
        <f t="shared" si="28"/>
        <v/>
      </c>
      <c r="BA490" s="6">
        <f>VLOOKUP(A490, ALL_AP_DATA!$A$2:$F$3600, 6, FALSE)</f>
        <v>4042</v>
      </c>
      <c r="BB490" s="6">
        <f>VLOOKUP(A490, projmetadata!$A$2:$D$2036, 4, FALSE)</f>
        <v>352228</v>
      </c>
      <c r="BC490" s="6" t="e">
        <f t="array" aca="1" ref="BC490" ca="1">_xludf.IFS(I490&lt;&gt;0, F490/I490, P490&lt;&gt;0, M490/P490, W490&lt;&gt;0, T490/W490, AD490&lt;&gt;0, AA490/AD490, AK490&lt;&gt;0, AH490/AK490, AR490&lt;&gt;0, AO490/AR490, TRUE, 0)</f>
        <v>#NAME?</v>
      </c>
      <c r="BE490" s="6" t="e">
        <f t="shared" ca="1" si="30"/>
        <v>#NAME?</v>
      </c>
      <c r="BF490" s="6" t="e">
        <f t="shared" ca="1" si="31"/>
        <v>#NAME?</v>
      </c>
      <c r="BG490" s="6"/>
      <c r="BH490" s="6">
        <f>VLOOKUP(A490, ALL_AP_DATA!$A$2:$D$3600, 3, FALSE)</f>
        <v>1286</v>
      </c>
      <c r="BI490" s="6">
        <f>VLOOKUP(A490, ALL_AP_DATA!$A$2:$E$3600, 5, FALSE)</f>
        <v>11446</v>
      </c>
      <c r="BJ490" s="6">
        <f t="shared" si="29"/>
        <v>2.8317664522513608</v>
      </c>
      <c r="BK490" s="6">
        <f t="shared" si="32"/>
        <v>0.31815932706580902</v>
      </c>
    </row>
    <row r="491" spans="1:63" ht="15.75" customHeight="1" x14ac:dyDescent="0.2">
      <c r="A491" s="6" t="s">
        <v>551</v>
      </c>
      <c r="B491" s="6" t="s">
        <v>61</v>
      </c>
      <c r="C491" s="6">
        <v>3</v>
      </c>
      <c r="D491" s="6">
        <v>16</v>
      </c>
      <c r="E491" s="6">
        <v>36</v>
      </c>
      <c r="F491" s="6">
        <v>649</v>
      </c>
      <c r="G491" s="6">
        <v>2.53E-2</v>
      </c>
      <c r="H491" s="6">
        <v>0.16819999999999999</v>
      </c>
      <c r="I491" s="6">
        <v>5.1499999999999997E-2</v>
      </c>
      <c r="J491" s="6">
        <v>2</v>
      </c>
      <c r="K491" s="6">
        <v>26</v>
      </c>
      <c r="L491" s="6">
        <v>124</v>
      </c>
      <c r="M491" s="6">
        <v>2970</v>
      </c>
      <c r="N491" s="6">
        <v>4.1099999999999998E-2</v>
      </c>
      <c r="O491" s="6">
        <v>0.57940000000000003</v>
      </c>
      <c r="P491" s="6">
        <v>0.23549999999999999</v>
      </c>
      <c r="Q491" s="6">
        <v>11</v>
      </c>
      <c r="R491" s="6">
        <v>34</v>
      </c>
      <c r="S491" s="6">
        <v>141</v>
      </c>
      <c r="T491" s="6">
        <v>5464</v>
      </c>
      <c r="U491" s="6">
        <v>5.3699999999999998E-2</v>
      </c>
      <c r="V491" s="6">
        <v>0.65890000000000004</v>
      </c>
      <c r="W491" s="6">
        <v>0.43330000000000002</v>
      </c>
      <c r="X491" s="6">
        <v>26</v>
      </c>
      <c r="Y491" s="6">
        <v>284</v>
      </c>
      <c r="Z491" s="6">
        <v>174</v>
      </c>
      <c r="AA491" s="6">
        <v>7357</v>
      </c>
      <c r="AB491" s="6">
        <v>0.44869999999999999</v>
      </c>
      <c r="AC491" s="6">
        <v>0.81310000000000004</v>
      </c>
      <c r="AD491" s="6">
        <v>0.58340000000000003</v>
      </c>
      <c r="AE491" s="6">
        <v>68</v>
      </c>
      <c r="AF491" s="6">
        <v>199</v>
      </c>
      <c r="AG491" s="6">
        <v>157</v>
      </c>
      <c r="AH491" s="6">
        <v>6051</v>
      </c>
      <c r="AI491" s="6">
        <v>0.31440000000000001</v>
      </c>
      <c r="AJ491" s="6">
        <v>0.73360000000000003</v>
      </c>
      <c r="AK491" s="6">
        <v>0.47989999999999999</v>
      </c>
      <c r="AT491" s="6">
        <f t="shared" si="23"/>
        <v>40.5625</v>
      </c>
      <c r="AU491" s="6">
        <f t="shared" si="24"/>
        <v>114.23076923076923</v>
      </c>
      <c r="AV491" s="6">
        <f t="shared" si="25"/>
        <v>160.70588235294119</v>
      </c>
      <c r="AW491" s="7">
        <f t="shared" si="26"/>
        <v>25.904929577464788</v>
      </c>
      <c r="AX491" s="6">
        <f t="shared" si="27"/>
        <v>30.407035175879397</v>
      </c>
      <c r="AY491" s="6" t="str">
        <f t="shared" si="28"/>
        <v/>
      </c>
      <c r="BA491" s="6">
        <f>VLOOKUP(A491, ALL_AP_DATA!$A$2:$F$3600, 6, FALSE)</f>
        <v>633</v>
      </c>
      <c r="BB491" s="6">
        <f>VLOOKUP(A491, projmetadata!$A$2:$D$2036, 4, FALSE)</f>
        <v>119897</v>
      </c>
      <c r="BC491" s="6" t="e">
        <f t="array" aca="1" ref="BC491" ca="1">_xludf.IFS(I491&lt;&gt;0, F491/I491, P491&lt;&gt;0, M491/P491, W491&lt;&gt;0, T491/W491, AD491&lt;&gt;0, AA491/AD491, AK491&lt;&gt;0, AH491/AK491, AR491&lt;&gt;0, AO491/AR491, TRUE, 0)</f>
        <v>#NAME?</v>
      </c>
      <c r="BE491" s="6" t="e">
        <f t="shared" ca="1" si="30"/>
        <v>#NAME?</v>
      </c>
      <c r="BF491" s="6" t="e">
        <f t="shared" ca="1" si="31"/>
        <v>#NAME?</v>
      </c>
      <c r="BG491" s="6"/>
      <c r="BH491" s="6">
        <f>VLOOKUP(A491, ALL_AP_DATA!$A$2:$D$3600, 3, FALSE)</f>
        <v>342</v>
      </c>
      <c r="BI491" s="6">
        <f>VLOOKUP(A491, ALL_AP_DATA!$A$2:$E$3600, 5, FALSE)</f>
        <v>12610</v>
      </c>
      <c r="BJ491" s="6">
        <f t="shared" si="29"/>
        <v>19.921011058451818</v>
      </c>
      <c r="BK491" s="6">
        <f t="shared" si="32"/>
        <v>0.54028436018957349</v>
      </c>
    </row>
    <row r="492" spans="1:63" ht="15.75" customHeight="1" x14ac:dyDescent="0.2">
      <c r="A492" s="6" t="s">
        <v>552</v>
      </c>
      <c r="B492" s="6" t="s">
        <v>61</v>
      </c>
      <c r="C492" s="6">
        <v>6</v>
      </c>
      <c r="D492" s="6">
        <v>14</v>
      </c>
      <c r="E492" s="6">
        <v>13</v>
      </c>
      <c r="F492" s="6">
        <v>1572</v>
      </c>
      <c r="G492" s="6">
        <v>3.5000000000000001E-3</v>
      </c>
      <c r="H492" s="6">
        <v>9.5999999999999992E-3</v>
      </c>
      <c r="I492" s="6">
        <v>1.8800000000000001E-2</v>
      </c>
      <c r="J492" s="6">
        <v>18</v>
      </c>
      <c r="K492" s="6">
        <v>118</v>
      </c>
      <c r="L492" s="6">
        <v>474</v>
      </c>
      <c r="M492" s="6">
        <v>24939</v>
      </c>
      <c r="N492" s="6">
        <v>2.9700000000000001E-2</v>
      </c>
      <c r="O492" s="6">
        <v>0.3483</v>
      </c>
      <c r="P492" s="6">
        <v>0.29770000000000002</v>
      </c>
      <c r="Q492" s="6">
        <v>90</v>
      </c>
      <c r="R492" s="6">
        <v>385</v>
      </c>
      <c r="S492" s="6">
        <v>1084</v>
      </c>
      <c r="T492" s="6">
        <v>63623</v>
      </c>
      <c r="U492" s="6">
        <v>9.69E-2</v>
      </c>
      <c r="V492" s="6">
        <v>0.79649999999999999</v>
      </c>
      <c r="W492" s="6">
        <v>0.75949999999999995</v>
      </c>
      <c r="X492" s="6">
        <v>198</v>
      </c>
      <c r="Y492" s="6">
        <v>2669</v>
      </c>
      <c r="Z492" s="6">
        <v>1253</v>
      </c>
      <c r="AA492" s="6">
        <v>70877</v>
      </c>
      <c r="AB492" s="6">
        <v>0.67179999999999995</v>
      </c>
      <c r="AC492" s="6">
        <v>0.92059999999999997</v>
      </c>
      <c r="AD492" s="6">
        <v>0.84609999999999996</v>
      </c>
      <c r="AE492" s="6">
        <v>164</v>
      </c>
      <c r="AF492" s="6">
        <v>720</v>
      </c>
      <c r="AG492" s="6">
        <v>867</v>
      </c>
      <c r="AH492" s="6">
        <v>36629</v>
      </c>
      <c r="AI492" s="6">
        <v>0.1812</v>
      </c>
      <c r="AJ492" s="6">
        <v>0.63700000000000001</v>
      </c>
      <c r="AK492" s="6">
        <v>0.43730000000000002</v>
      </c>
      <c r="AL492" s="6">
        <v>6</v>
      </c>
      <c r="AM492" s="6">
        <v>107</v>
      </c>
      <c r="AN492" s="6">
        <v>555</v>
      </c>
      <c r="AO492" s="6">
        <v>20341</v>
      </c>
      <c r="AP492" s="6">
        <v>2.69E-2</v>
      </c>
      <c r="AQ492" s="6">
        <v>0.4078</v>
      </c>
      <c r="AR492" s="6">
        <v>0.24279999999999999</v>
      </c>
      <c r="AT492" s="6">
        <f t="shared" si="23"/>
        <v>112.28571428571429</v>
      </c>
      <c r="AU492" s="6">
        <f t="shared" si="24"/>
        <v>211.34745762711864</v>
      </c>
      <c r="AV492" s="6">
        <f t="shared" si="25"/>
        <v>165.25454545454545</v>
      </c>
      <c r="AW492" s="7">
        <f t="shared" si="26"/>
        <v>26.55563881603597</v>
      </c>
      <c r="AX492" s="6">
        <f t="shared" si="27"/>
        <v>50.87361111111111</v>
      </c>
      <c r="AY492" s="6">
        <f t="shared" si="28"/>
        <v>190.10280373831776</v>
      </c>
      <c r="BA492" s="6">
        <f>VLOOKUP(A492, ALL_AP_DATA!$A$2:$F$3600, 6, FALSE)</f>
        <v>3973</v>
      </c>
      <c r="BB492" s="6">
        <f>VLOOKUP(A492, projmetadata!$A$2:$D$2036, 4, FALSE)</f>
        <v>1022906</v>
      </c>
      <c r="BC492" s="6" t="e">
        <f t="array" aca="1" ref="BC492" ca="1">_xludf.IFS(I492&lt;&gt;0, F492/I492, P492&lt;&gt;0, M492/P492, W492&lt;&gt;0, T492/W492, AD492&lt;&gt;0, AA492/AD492, AK492&lt;&gt;0, AH492/AK492, AR492&lt;&gt;0, AO492/AR492, TRUE, 0)</f>
        <v>#NAME?</v>
      </c>
      <c r="BE492" s="6" t="e">
        <f t="shared" ca="1" si="30"/>
        <v>#NAME?</v>
      </c>
      <c r="BF492" s="6" t="e">
        <f t="shared" ca="1" si="31"/>
        <v>#NAME?</v>
      </c>
      <c r="BG492" s="6"/>
      <c r="BH492" s="6">
        <f>VLOOKUP(A492, ALL_AP_DATA!$A$2:$D$3600, 3, FALSE)</f>
        <v>2785</v>
      </c>
      <c r="BI492" s="6">
        <f>VLOOKUP(A492, ALL_AP_DATA!$A$2:$E$3600, 5, FALSE)</f>
        <v>83769</v>
      </c>
      <c r="BJ492" s="6">
        <f t="shared" si="29"/>
        <v>21.084570853259503</v>
      </c>
      <c r="BK492" s="6">
        <f t="shared" si="32"/>
        <v>0.70098162597533353</v>
      </c>
    </row>
    <row r="493" spans="1:63" ht="15.75" customHeight="1" x14ac:dyDescent="0.2">
      <c r="A493" s="6" t="s">
        <v>553</v>
      </c>
      <c r="B493" s="6" t="s">
        <v>64</v>
      </c>
      <c r="C493" s="6">
        <v>8</v>
      </c>
      <c r="D493" s="6">
        <v>30</v>
      </c>
      <c r="E493" s="6">
        <v>86</v>
      </c>
      <c r="F493" s="6">
        <v>2739</v>
      </c>
      <c r="G493" s="6">
        <v>2.52E-2</v>
      </c>
      <c r="H493" s="6">
        <v>0.1101</v>
      </c>
      <c r="I493" s="6">
        <v>3.8800000000000001E-2</v>
      </c>
      <c r="J493" s="6">
        <v>5</v>
      </c>
      <c r="K493" s="6">
        <v>80</v>
      </c>
      <c r="L493" s="6">
        <v>427</v>
      </c>
      <c r="M493" s="6">
        <v>34679</v>
      </c>
      <c r="N493" s="6">
        <v>6.7100000000000007E-2</v>
      </c>
      <c r="O493" s="6">
        <v>0.54669999999999996</v>
      </c>
      <c r="P493" s="6">
        <v>0.49109999999999998</v>
      </c>
      <c r="Q493" s="6">
        <v>70</v>
      </c>
      <c r="R493" s="6">
        <v>336</v>
      </c>
      <c r="S493" s="6">
        <v>701</v>
      </c>
      <c r="T493" s="6">
        <v>61187</v>
      </c>
      <c r="U493" s="6">
        <v>0.28189999999999998</v>
      </c>
      <c r="V493" s="6">
        <v>0.89759999999999995</v>
      </c>
      <c r="W493" s="6">
        <v>0.86639999999999995</v>
      </c>
      <c r="X493" s="6">
        <v>38</v>
      </c>
      <c r="Y493" s="6">
        <v>105</v>
      </c>
      <c r="Z493" s="6">
        <v>179</v>
      </c>
      <c r="AA493" s="6">
        <v>4864</v>
      </c>
      <c r="AB493" s="6">
        <v>8.8099999999999998E-2</v>
      </c>
      <c r="AC493" s="6">
        <v>0.22919999999999999</v>
      </c>
      <c r="AD493" s="6">
        <v>6.8900000000000003E-2</v>
      </c>
      <c r="AE493" s="6">
        <v>32</v>
      </c>
      <c r="AF493" s="6">
        <v>186</v>
      </c>
      <c r="AG493" s="6">
        <v>406</v>
      </c>
      <c r="AH493" s="6">
        <v>28609</v>
      </c>
      <c r="AI493" s="6">
        <v>0.156</v>
      </c>
      <c r="AJ493" s="6">
        <v>0.51980000000000004</v>
      </c>
      <c r="AK493" s="6">
        <v>0.40510000000000002</v>
      </c>
      <c r="AL493" s="6">
        <v>6</v>
      </c>
      <c r="AM493" s="6">
        <v>163</v>
      </c>
      <c r="AN493" s="6">
        <v>594</v>
      </c>
      <c r="AO493" s="6">
        <v>49608</v>
      </c>
      <c r="AP493" s="6">
        <v>0.13669999999999999</v>
      </c>
      <c r="AQ493" s="6">
        <v>0.76060000000000005</v>
      </c>
      <c r="AR493" s="6">
        <v>0.70240000000000002</v>
      </c>
      <c r="AT493" s="6">
        <f t="shared" si="23"/>
        <v>91.3</v>
      </c>
      <c r="AU493" s="6">
        <f t="shared" si="24"/>
        <v>433.48750000000001</v>
      </c>
      <c r="AV493" s="6">
        <f t="shared" si="25"/>
        <v>182.10416666666666</v>
      </c>
      <c r="AW493" s="7">
        <f t="shared" si="26"/>
        <v>46.323809523809523</v>
      </c>
      <c r="AX493" s="6">
        <f t="shared" si="27"/>
        <v>153.81182795698925</v>
      </c>
      <c r="AY493" s="6">
        <f t="shared" si="28"/>
        <v>304.34355828220856</v>
      </c>
      <c r="BA493" s="6">
        <f>VLOOKUP(A493, ALL_AP_DATA!$A$2:$F$3600, 6, FALSE)</f>
        <v>1192</v>
      </c>
      <c r="BB493" s="6">
        <f>VLOOKUP(A493, projmetadata!$A$2:$D$2036, 4, FALSE)</f>
        <v>91594</v>
      </c>
      <c r="BC493" s="6" t="e">
        <f t="array" aca="1" ref="BC493" ca="1">_xludf.IFS(I493&lt;&gt;0, F493/I493, P493&lt;&gt;0, M493/P493, W493&lt;&gt;0, T493/W493, AD493&lt;&gt;0, AA493/AD493, AK493&lt;&gt;0, AH493/AK493, AR493&lt;&gt;0, AO493/AR493, TRUE, 0)</f>
        <v>#NAME?</v>
      </c>
      <c r="BE493" s="6" t="e">
        <f t="shared" ca="1" si="30"/>
        <v>#NAME?</v>
      </c>
      <c r="BF493" s="6" t="e">
        <f t="shared" ca="1" si="31"/>
        <v>#NAME?</v>
      </c>
      <c r="BG493" s="6"/>
      <c r="BH493" s="6">
        <f>VLOOKUP(A493, ALL_AP_DATA!$A$2:$D$3600, 3, FALSE)</f>
        <v>525</v>
      </c>
      <c r="BI493" s="6">
        <f>VLOOKUP(A493, ALL_AP_DATA!$A$2:$E$3600, 5, FALSE)</f>
        <v>70622</v>
      </c>
      <c r="BJ493" s="6">
        <f t="shared" si="29"/>
        <v>59.246644295302012</v>
      </c>
      <c r="BK493" s="6">
        <f t="shared" si="32"/>
        <v>0.44043624161073824</v>
      </c>
    </row>
    <row r="494" spans="1:63" ht="15.75" customHeight="1" x14ac:dyDescent="0.2">
      <c r="A494" s="6" t="s">
        <v>554</v>
      </c>
      <c r="B494" s="6" t="s">
        <v>64</v>
      </c>
      <c r="C494" s="6">
        <v>8</v>
      </c>
      <c r="D494" s="6">
        <v>42</v>
      </c>
      <c r="E494" s="6">
        <v>0</v>
      </c>
      <c r="F494" s="6">
        <v>0</v>
      </c>
      <c r="G494" s="6">
        <v>0.128</v>
      </c>
      <c r="H494" s="6">
        <v>0</v>
      </c>
      <c r="I494" s="6">
        <v>0</v>
      </c>
      <c r="Q494" s="6">
        <v>1</v>
      </c>
      <c r="R494" s="6">
        <v>2</v>
      </c>
      <c r="S494" s="6">
        <v>3</v>
      </c>
      <c r="T494" s="6">
        <v>212</v>
      </c>
      <c r="U494" s="6">
        <v>6.1000000000000004E-3</v>
      </c>
      <c r="V494" s="6">
        <v>1</v>
      </c>
      <c r="W494" s="6">
        <v>5.4899999999999997E-2</v>
      </c>
      <c r="X494" s="6">
        <v>7</v>
      </c>
      <c r="Y494" s="6">
        <v>115</v>
      </c>
      <c r="Z494" s="6">
        <v>3</v>
      </c>
      <c r="AA494" s="6">
        <v>3786</v>
      </c>
      <c r="AB494" s="6">
        <v>0.35060000000000002</v>
      </c>
      <c r="AC494" s="6">
        <v>1</v>
      </c>
      <c r="AD494" s="6">
        <v>0.98080000000000001</v>
      </c>
      <c r="AE494" s="6">
        <v>33</v>
      </c>
      <c r="AF494" s="6">
        <v>159</v>
      </c>
      <c r="AG494" s="6">
        <v>3</v>
      </c>
      <c r="AH494" s="6">
        <v>3786</v>
      </c>
      <c r="AI494" s="6">
        <v>0.48480000000000001</v>
      </c>
      <c r="AJ494" s="6">
        <v>1</v>
      </c>
      <c r="AK494" s="6">
        <v>0.98080000000000001</v>
      </c>
      <c r="AT494" s="6">
        <f t="shared" si="23"/>
        <v>0</v>
      </c>
      <c r="AU494" s="6" t="str">
        <f t="shared" si="24"/>
        <v/>
      </c>
      <c r="AV494" s="6">
        <f t="shared" si="25"/>
        <v>106</v>
      </c>
      <c r="AW494" s="7">
        <f t="shared" si="26"/>
        <v>32.92173913043478</v>
      </c>
      <c r="AX494" s="6">
        <f t="shared" si="27"/>
        <v>23.811320754716981</v>
      </c>
      <c r="AY494" s="6" t="str">
        <f t="shared" si="28"/>
        <v/>
      </c>
      <c r="BA494" s="6">
        <f>VLOOKUP(A494, ALL_AP_DATA!$A$2:$F$3600, 6, FALSE)</f>
        <v>328</v>
      </c>
      <c r="BB494" s="6">
        <f>VLOOKUP(A494, projmetadata!$A$2:$D$2036, 4, FALSE)</f>
        <v>26350</v>
      </c>
      <c r="BC494" s="6" t="e">
        <f t="array" aca="1" ref="BC494" ca="1">_xludf.IFS(I494&lt;&gt;0, F494/I494, P494&lt;&gt;0, M494/P494, W494&lt;&gt;0, T494/W494, AD494&lt;&gt;0, AA494/AD494, AK494&lt;&gt;0, AH494/AK494, AR494&lt;&gt;0, AO494/AR494, TRUE, 0)</f>
        <v>#NAME?</v>
      </c>
      <c r="BE494" s="6" t="e">
        <f t="shared" ca="1" si="30"/>
        <v>#NAME?</v>
      </c>
      <c r="BF494" s="6" t="e">
        <f t="shared" ca="1" si="31"/>
        <v>#NAME?</v>
      </c>
      <c r="BG494" s="6"/>
      <c r="BH494" s="6">
        <f>VLOOKUP(A494, ALL_AP_DATA!$A$2:$D$3600, 3, FALSE)</f>
        <v>202</v>
      </c>
      <c r="BI494" s="6">
        <f>VLOOKUP(A494, ALL_AP_DATA!$A$2:$E$3600, 5, FALSE)</f>
        <v>3860</v>
      </c>
      <c r="BJ494" s="6">
        <f t="shared" si="29"/>
        <v>11.768292682926829</v>
      </c>
      <c r="BK494" s="6">
        <f t="shared" si="32"/>
        <v>0.61585365853658536</v>
      </c>
    </row>
    <row r="495" spans="1:63" ht="15.75" customHeight="1" x14ac:dyDescent="0.2">
      <c r="A495" s="6" t="s">
        <v>555</v>
      </c>
      <c r="B495" s="6" t="s">
        <v>61</v>
      </c>
      <c r="J495" s="6">
        <v>3</v>
      </c>
      <c r="K495" s="6">
        <v>33</v>
      </c>
      <c r="L495" s="6">
        <v>391</v>
      </c>
      <c r="M495" s="6">
        <v>41921</v>
      </c>
      <c r="N495" s="6">
        <v>5.28E-2</v>
      </c>
      <c r="O495" s="6">
        <v>0.5827</v>
      </c>
      <c r="P495" s="6">
        <v>0.52210000000000001</v>
      </c>
      <c r="Q495" s="6">
        <v>20</v>
      </c>
      <c r="R495" s="6">
        <v>84</v>
      </c>
      <c r="S495" s="6">
        <v>504</v>
      </c>
      <c r="T495" s="6">
        <v>65642</v>
      </c>
      <c r="U495" s="6">
        <v>0.13439999999999999</v>
      </c>
      <c r="V495" s="6">
        <v>0.75109999999999999</v>
      </c>
      <c r="W495" s="6">
        <v>0.81759999999999999</v>
      </c>
      <c r="X495" s="6">
        <v>19</v>
      </c>
      <c r="Y495" s="6">
        <v>437</v>
      </c>
      <c r="Z495" s="6">
        <v>653</v>
      </c>
      <c r="AA495" s="6">
        <v>78080</v>
      </c>
      <c r="AB495" s="6">
        <v>0.69920000000000004</v>
      </c>
      <c r="AC495" s="6">
        <v>0.97319999999999995</v>
      </c>
      <c r="AD495" s="6">
        <v>0.97250000000000003</v>
      </c>
      <c r="AE495" s="6">
        <v>22</v>
      </c>
      <c r="AF495" s="6">
        <v>188</v>
      </c>
      <c r="AG495" s="6">
        <v>424</v>
      </c>
      <c r="AH495" s="6">
        <v>50469</v>
      </c>
      <c r="AI495" s="6">
        <v>0.30080000000000001</v>
      </c>
      <c r="AJ495" s="6">
        <v>0.63190000000000002</v>
      </c>
      <c r="AK495" s="6">
        <v>0.62860000000000005</v>
      </c>
      <c r="AT495" s="6" t="str">
        <f t="shared" si="23"/>
        <v/>
      </c>
      <c r="AU495" s="6">
        <f t="shared" si="24"/>
        <v>1270.3333333333333</v>
      </c>
      <c r="AV495" s="6">
        <f t="shared" si="25"/>
        <v>781.45238095238096</v>
      </c>
      <c r="AW495" s="7">
        <f t="shared" si="26"/>
        <v>178.67276887871853</v>
      </c>
      <c r="AX495" s="6">
        <f t="shared" si="27"/>
        <v>268.45212765957444</v>
      </c>
      <c r="AY495" s="6" t="str">
        <f t="shared" si="28"/>
        <v/>
      </c>
      <c r="BA495" s="6">
        <f>VLOOKUP(A495, ALL_AP_DATA!$A$2:$F$3600, 6, FALSE)</f>
        <v>625</v>
      </c>
      <c r="BB495" s="6">
        <f>VLOOKUP(A495, projmetadata!$A$2:$D$2036, 4, FALSE)</f>
        <v>210483</v>
      </c>
      <c r="BC495" s="6" t="e">
        <f t="array" aca="1" ref="BC495" ca="1">_xludf.IFS(I495&lt;&gt;0, F495/I495, P495&lt;&gt;0, M495/P495, W495&lt;&gt;0, T495/W495, AD495&lt;&gt;0, AA495/AD495, AK495&lt;&gt;0, AH495/AK495, AR495&lt;&gt;0, AO495/AR495, TRUE, 0)</f>
        <v>#NAME?</v>
      </c>
      <c r="BE495" s="6" t="e">
        <f t="shared" ca="1" si="30"/>
        <v>#NAME?</v>
      </c>
      <c r="BF495" s="6" t="e">
        <f t="shared" ca="1" si="31"/>
        <v>#NAME?</v>
      </c>
      <c r="BG495" s="6"/>
      <c r="BH495" s="6">
        <f>VLOOKUP(A495, ALL_AP_DATA!$A$2:$D$3600, 3, FALSE)</f>
        <v>469</v>
      </c>
      <c r="BI495" s="6">
        <f>VLOOKUP(A495, ALL_AP_DATA!$A$2:$E$3600, 5, FALSE)</f>
        <v>80291</v>
      </c>
      <c r="BJ495" s="6">
        <f t="shared" si="29"/>
        <v>128.46559999999999</v>
      </c>
      <c r="BK495" s="6">
        <f t="shared" si="32"/>
        <v>0.75039999999999996</v>
      </c>
    </row>
    <row r="496" spans="1:63" ht="15.75" customHeight="1" x14ac:dyDescent="0.2">
      <c r="A496" s="6" t="s">
        <v>556</v>
      </c>
      <c r="B496" s="6" t="s">
        <v>61</v>
      </c>
      <c r="X496" s="6">
        <v>144</v>
      </c>
      <c r="Y496" s="6">
        <v>746</v>
      </c>
      <c r="Z496" s="6">
        <v>0</v>
      </c>
      <c r="AA496" s="6">
        <v>0</v>
      </c>
      <c r="AB496" s="6">
        <v>0.55300000000000005</v>
      </c>
      <c r="AC496" s="6">
        <v>0</v>
      </c>
      <c r="AD496" s="6">
        <v>0</v>
      </c>
      <c r="AE496" s="6">
        <v>18</v>
      </c>
      <c r="AF496" s="6">
        <v>54</v>
      </c>
      <c r="AG496" s="6">
        <v>0</v>
      </c>
      <c r="AH496" s="6">
        <v>0</v>
      </c>
      <c r="AI496" s="6">
        <v>0.04</v>
      </c>
      <c r="AJ496" s="6">
        <v>0</v>
      </c>
      <c r="AK496" s="6">
        <v>0</v>
      </c>
      <c r="AT496" s="6" t="str">
        <f t="shared" si="23"/>
        <v/>
      </c>
      <c r="AU496" s="6" t="str">
        <f t="shared" si="24"/>
        <v/>
      </c>
      <c r="AV496" s="6" t="str">
        <f t="shared" si="25"/>
        <v/>
      </c>
      <c r="AW496" s="7">
        <f t="shared" si="26"/>
        <v>0</v>
      </c>
      <c r="AX496" s="6">
        <f t="shared" si="27"/>
        <v>0</v>
      </c>
      <c r="AY496" s="6" t="str">
        <f t="shared" si="28"/>
        <v/>
      </c>
      <c r="BA496" s="6">
        <f>VLOOKUP(A496, ALL_AP_DATA!$A$2:$F$3600, 6, FALSE)</f>
        <v>1349</v>
      </c>
      <c r="BB496" s="6">
        <f>VLOOKUP(A496, projmetadata!$A$2:$D$2036, 4, FALSE)</f>
        <v>545936</v>
      </c>
      <c r="BC496" s="6" t="e">
        <f t="array" aca="1" ref="BC496" ca="1">_xludf.IFS(I496&lt;&gt;0, F496/I496, P496&lt;&gt;0, M496/P496, W496&lt;&gt;0, T496/W496, AD496&lt;&gt;0, AA496/AD496, AK496&lt;&gt;0, AH496/AK496, AR496&lt;&gt;0, AO496/AR496, TRUE, 0)</f>
        <v>#NAME?</v>
      </c>
      <c r="BE496" s="6" t="e">
        <f t="shared" ca="1" si="30"/>
        <v>#NAME?</v>
      </c>
      <c r="BF496" s="6" t="e">
        <f t="shared" ca="1" si="31"/>
        <v>#NAME?</v>
      </c>
      <c r="BG496" s="6"/>
      <c r="BH496" s="6">
        <f>VLOOKUP(A496, ALL_AP_DATA!$A$2:$D$3600, 3, FALSE)</f>
        <v>758</v>
      </c>
      <c r="BI496" s="6">
        <f>VLOOKUP(A496, ALL_AP_DATA!$A$2:$E$3600, 5, FALSE)</f>
        <v>0</v>
      </c>
      <c r="BJ496" s="6">
        <f t="shared" si="29"/>
        <v>0</v>
      </c>
      <c r="BK496" s="6">
        <f t="shared" si="32"/>
        <v>0.56189770200148259</v>
      </c>
    </row>
    <row r="497" spans="1:63" ht="15.75" customHeight="1" x14ac:dyDescent="0.2">
      <c r="A497" s="6" t="s">
        <v>557</v>
      </c>
      <c r="B497" s="6" t="s">
        <v>61</v>
      </c>
      <c r="J497" s="6">
        <v>11</v>
      </c>
      <c r="K497" s="6">
        <v>116</v>
      </c>
      <c r="L497" s="6">
        <v>577</v>
      </c>
      <c r="M497" s="6">
        <v>41530</v>
      </c>
      <c r="N497" s="6">
        <v>5.8000000000000003E-2</v>
      </c>
      <c r="O497" s="6">
        <v>0.50260000000000005</v>
      </c>
      <c r="P497" s="6">
        <v>0.29509999999999997</v>
      </c>
      <c r="Q497" s="6">
        <v>98</v>
      </c>
      <c r="R497" s="6">
        <v>626</v>
      </c>
      <c r="S497" s="6">
        <v>1039</v>
      </c>
      <c r="T497" s="6">
        <v>116344</v>
      </c>
      <c r="U497" s="6">
        <v>0.31280000000000002</v>
      </c>
      <c r="V497" s="6">
        <v>0.90510000000000002</v>
      </c>
      <c r="W497" s="6">
        <v>0.82679999999999998</v>
      </c>
      <c r="X497" s="6">
        <v>97</v>
      </c>
      <c r="Y497" s="6">
        <v>1444</v>
      </c>
      <c r="Z497" s="6">
        <v>1071</v>
      </c>
      <c r="AA497" s="6">
        <v>114009</v>
      </c>
      <c r="AB497" s="6">
        <v>0.72160000000000002</v>
      </c>
      <c r="AC497" s="6">
        <v>0.93289999999999995</v>
      </c>
      <c r="AD497" s="6">
        <v>0.81020000000000003</v>
      </c>
      <c r="AE497" s="6">
        <v>43</v>
      </c>
      <c r="AF497" s="6">
        <v>209</v>
      </c>
      <c r="AG497" s="6">
        <v>551</v>
      </c>
      <c r="AH497" s="6">
        <v>29843</v>
      </c>
      <c r="AI497" s="6">
        <v>0.10440000000000001</v>
      </c>
      <c r="AJ497" s="6">
        <v>0.48</v>
      </c>
      <c r="AK497" s="6">
        <v>0.21210000000000001</v>
      </c>
      <c r="AL497" s="6">
        <v>18</v>
      </c>
      <c r="AM497" s="6">
        <v>309</v>
      </c>
      <c r="AN497" s="6">
        <v>838</v>
      </c>
      <c r="AO497" s="6">
        <v>72183</v>
      </c>
      <c r="AP497" s="6">
        <v>0.15440000000000001</v>
      </c>
      <c r="AQ497" s="6">
        <v>0.73</v>
      </c>
      <c r="AR497" s="6">
        <v>0.51300000000000001</v>
      </c>
      <c r="AT497" s="6" t="str">
        <f t="shared" si="23"/>
        <v/>
      </c>
      <c r="AU497" s="6">
        <f t="shared" si="24"/>
        <v>358.01724137931035</v>
      </c>
      <c r="AV497" s="6">
        <f t="shared" si="25"/>
        <v>185.85303514376997</v>
      </c>
      <c r="AW497" s="7">
        <f t="shared" si="26"/>
        <v>78.95360110803324</v>
      </c>
      <c r="AX497" s="6">
        <f t="shared" si="27"/>
        <v>142.78947368421052</v>
      </c>
      <c r="AY497" s="6">
        <f t="shared" si="28"/>
        <v>233.60194174757282</v>
      </c>
      <c r="BA497" s="6">
        <f>VLOOKUP(A497, ALL_AP_DATA!$A$2:$F$3600, 6, FALSE)</f>
        <v>2001</v>
      </c>
      <c r="BB497" s="6">
        <f>VLOOKUP(A497, projmetadata!$A$2:$D$2036, 4, FALSE)</f>
        <v>307216</v>
      </c>
      <c r="BC497" s="6" t="e">
        <f t="array" aca="1" ref="BC497" ca="1">_xludf.IFS(I497&lt;&gt;0, F497/I497, P497&lt;&gt;0, M497/P497, W497&lt;&gt;0, T497/W497, AD497&lt;&gt;0, AA497/AD497, AK497&lt;&gt;0, AH497/AK497, AR497&lt;&gt;0, AO497/AR497, TRUE, 0)</f>
        <v>#NAME?</v>
      </c>
      <c r="BE497" s="6" t="e">
        <f t="shared" ca="1" si="30"/>
        <v>#NAME?</v>
      </c>
      <c r="BF497" s="6" t="e">
        <f t="shared" ca="1" si="31"/>
        <v>#NAME?</v>
      </c>
      <c r="BG497" s="6"/>
      <c r="BH497" s="6">
        <f>VLOOKUP(A497, ALL_AP_DATA!$A$2:$D$3600, 3, FALSE)</f>
        <v>1609</v>
      </c>
      <c r="BI497" s="6">
        <f>VLOOKUP(A497, ALL_AP_DATA!$A$2:$E$3600, 5, FALSE)</f>
        <v>140715</v>
      </c>
      <c r="BJ497" s="6">
        <f t="shared" si="29"/>
        <v>70.322338830584712</v>
      </c>
      <c r="BK497" s="6">
        <f t="shared" si="32"/>
        <v>0.80409795102448778</v>
      </c>
    </row>
    <row r="498" spans="1:63" ht="15.75" customHeight="1" x14ac:dyDescent="0.2">
      <c r="A498" s="6" t="s">
        <v>558</v>
      </c>
      <c r="B498" s="6" t="s">
        <v>61</v>
      </c>
      <c r="J498" s="6">
        <v>13</v>
      </c>
      <c r="K498" s="6">
        <v>78</v>
      </c>
      <c r="L498" s="6">
        <v>346</v>
      </c>
      <c r="M498" s="6">
        <v>34829</v>
      </c>
      <c r="N498" s="6">
        <v>0.18140000000000001</v>
      </c>
      <c r="O498" s="6">
        <v>0.78820000000000001</v>
      </c>
      <c r="P498" s="6">
        <v>0.62790000000000001</v>
      </c>
      <c r="Q498" s="6">
        <v>22</v>
      </c>
      <c r="R498" s="6">
        <v>111</v>
      </c>
      <c r="S498" s="6">
        <v>349</v>
      </c>
      <c r="T498" s="6">
        <v>41640</v>
      </c>
      <c r="U498" s="6">
        <v>0.2581</v>
      </c>
      <c r="V498" s="6">
        <v>0.79500000000000004</v>
      </c>
      <c r="W498" s="6">
        <v>0.75070000000000003</v>
      </c>
      <c r="X498" s="6">
        <v>1</v>
      </c>
      <c r="Y498" s="6">
        <v>21</v>
      </c>
      <c r="Z498" s="6">
        <v>77</v>
      </c>
      <c r="AA498" s="6">
        <v>7019</v>
      </c>
      <c r="AB498" s="6">
        <v>4.8800000000000003E-2</v>
      </c>
      <c r="AC498" s="6">
        <v>0.1754</v>
      </c>
      <c r="AD498" s="6">
        <v>0.1265</v>
      </c>
      <c r="AE498" s="6">
        <v>17</v>
      </c>
      <c r="AF498" s="6">
        <v>104</v>
      </c>
      <c r="AG498" s="6">
        <v>313</v>
      </c>
      <c r="AH498" s="6">
        <v>36046</v>
      </c>
      <c r="AI498" s="6">
        <v>0.2419</v>
      </c>
      <c r="AJ498" s="6">
        <v>0.71299999999999997</v>
      </c>
      <c r="AK498" s="6">
        <v>0.64990000000000003</v>
      </c>
      <c r="AL498" s="6">
        <v>9</v>
      </c>
      <c r="AM498" s="6">
        <v>86</v>
      </c>
      <c r="AN498" s="6">
        <v>357</v>
      </c>
      <c r="AO498" s="6">
        <v>38533</v>
      </c>
      <c r="AP498" s="6">
        <v>0.2</v>
      </c>
      <c r="AQ498" s="6">
        <v>0.81320000000000003</v>
      </c>
      <c r="AR498" s="6">
        <v>0.69469999999999998</v>
      </c>
      <c r="AT498" s="6" t="str">
        <f t="shared" si="23"/>
        <v/>
      </c>
      <c r="AU498" s="6">
        <f t="shared" si="24"/>
        <v>446.52564102564105</v>
      </c>
      <c r="AV498" s="6">
        <f t="shared" si="25"/>
        <v>375.13513513513516</v>
      </c>
      <c r="AW498" s="7">
        <f t="shared" si="26"/>
        <v>334.23809523809524</v>
      </c>
      <c r="AX498" s="6">
        <f t="shared" si="27"/>
        <v>346.59615384615387</v>
      </c>
      <c r="AY498" s="6">
        <f t="shared" si="28"/>
        <v>448.05813953488371</v>
      </c>
      <c r="BA498" s="6">
        <f>VLOOKUP(A498, ALL_AP_DATA!$A$2:$F$3600, 6, FALSE)</f>
        <v>430</v>
      </c>
      <c r="BB498" s="6">
        <f>VLOOKUP(A498, projmetadata!$A$2:$D$2036, 4, FALSE)</f>
        <v>229930</v>
      </c>
      <c r="BC498" s="6" t="e">
        <f t="array" aca="1" ref="BC498" ca="1">_xludf.IFS(I498&lt;&gt;0, F498/I498, P498&lt;&gt;0, M498/P498, W498&lt;&gt;0, T498/W498, AD498&lt;&gt;0, AA498/AD498, AK498&lt;&gt;0, AH498/AK498, AR498&lt;&gt;0, AO498/AR498, TRUE, 0)</f>
        <v>#NAME?</v>
      </c>
      <c r="BE498" s="6" t="e">
        <f t="shared" ca="1" si="30"/>
        <v>#NAME?</v>
      </c>
      <c r="BF498" s="6" t="e">
        <f t="shared" ca="1" si="31"/>
        <v>#NAME?</v>
      </c>
      <c r="BG498" s="6"/>
      <c r="BH498" s="6">
        <f>VLOOKUP(A498, ALL_AP_DATA!$A$2:$D$3600, 3, FALSE)</f>
        <v>172</v>
      </c>
      <c r="BI498" s="6">
        <f>VLOOKUP(A498, ALL_AP_DATA!$A$2:$E$3600, 5, FALSE)</f>
        <v>55466</v>
      </c>
      <c r="BJ498" s="6">
        <f t="shared" si="29"/>
        <v>128.99069767441861</v>
      </c>
      <c r="BK498" s="6">
        <f t="shared" si="32"/>
        <v>0.4</v>
      </c>
    </row>
    <row r="499" spans="1:63" ht="15.75" customHeight="1" x14ac:dyDescent="0.2">
      <c r="A499" s="6" t="s">
        <v>559</v>
      </c>
      <c r="B499" s="6" t="s">
        <v>61</v>
      </c>
      <c r="C499" s="6">
        <v>1</v>
      </c>
      <c r="D499" s="6">
        <v>3</v>
      </c>
      <c r="E499" s="6">
        <v>1</v>
      </c>
      <c r="F499" s="6">
        <v>15</v>
      </c>
      <c r="G499" s="6">
        <v>6.7000000000000002E-3</v>
      </c>
      <c r="H499" s="6">
        <v>0.1111</v>
      </c>
      <c r="I499" s="6">
        <v>2.6100000000000002E-2</v>
      </c>
      <c r="X499" s="6">
        <v>15</v>
      </c>
      <c r="Y499" s="6">
        <v>211</v>
      </c>
      <c r="Z499" s="6">
        <v>6</v>
      </c>
      <c r="AA499" s="6">
        <v>480</v>
      </c>
      <c r="AB499" s="6">
        <v>0.47420000000000001</v>
      </c>
      <c r="AC499" s="6">
        <v>0.66669999999999996</v>
      </c>
      <c r="AD499" s="6">
        <v>0.83479999999999999</v>
      </c>
      <c r="AE499" s="6">
        <v>28</v>
      </c>
      <c r="AF499" s="6">
        <v>125</v>
      </c>
      <c r="AG499" s="6">
        <v>4</v>
      </c>
      <c r="AH499" s="6">
        <v>105</v>
      </c>
      <c r="AI499" s="6">
        <v>0.28089999999999998</v>
      </c>
      <c r="AJ499" s="6">
        <v>0.44440000000000002</v>
      </c>
      <c r="AK499" s="6">
        <v>0.18260000000000001</v>
      </c>
      <c r="AT499" s="6">
        <f t="shared" si="23"/>
        <v>5</v>
      </c>
      <c r="AU499" s="6" t="str">
        <f t="shared" si="24"/>
        <v/>
      </c>
      <c r="AV499" s="6" t="str">
        <f t="shared" si="25"/>
        <v/>
      </c>
      <c r="AW499" s="7">
        <f t="shared" si="26"/>
        <v>2.2748815165876777</v>
      </c>
      <c r="AX499" s="6">
        <f t="shared" si="27"/>
        <v>0.84</v>
      </c>
      <c r="AY499" s="6" t="str">
        <f t="shared" si="28"/>
        <v/>
      </c>
      <c r="BA499" s="6">
        <f>VLOOKUP(A499, ALL_AP_DATA!$A$2:$F$3600, 6, FALSE)</f>
        <v>445</v>
      </c>
      <c r="BB499" s="6">
        <f>VLOOKUP(A499, projmetadata!$A$2:$D$2036, 4, FALSE)</f>
        <v>45118</v>
      </c>
      <c r="BC499" s="6" t="e">
        <f t="array" aca="1" ref="BC499" ca="1">_xludf.IFS(I499&lt;&gt;0, F499/I499, P499&lt;&gt;0, M499/P499, W499&lt;&gt;0, T499/W499, AD499&lt;&gt;0, AA499/AD499, AK499&lt;&gt;0, AH499/AK499, AR499&lt;&gt;0, AO499/AR499, TRUE, 0)</f>
        <v>#NAME?</v>
      </c>
      <c r="BE499" s="6" t="e">
        <f t="shared" ca="1" si="30"/>
        <v>#NAME?</v>
      </c>
      <c r="BF499" s="6" t="e">
        <f t="shared" ca="1" si="31"/>
        <v>#NAME?</v>
      </c>
      <c r="BG499" s="6"/>
      <c r="BH499" s="6">
        <f>VLOOKUP(A499, ALL_AP_DATA!$A$2:$D$3600, 3, FALSE)</f>
        <v>258</v>
      </c>
      <c r="BI499" s="6">
        <f>VLOOKUP(A499, ALL_AP_DATA!$A$2:$E$3600, 5, FALSE)</f>
        <v>575</v>
      </c>
      <c r="BJ499" s="6">
        <f t="shared" si="29"/>
        <v>1.2921348314606742</v>
      </c>
      <c r="BK499" s="6">
        <f t="shared" si="32"/>
        <v>0.57977528089887642</v>
      </c>
    </row>
    <row r="500" spans="1:63" ht="15.75" customHeight="1" x14ac:dyDescent="0.2">
      <c r="A500" s="6" t="s">
        <v>560</v>
      </c>
      <c r="B500" s="6" t="s">
        <v>61</v>
      </c>
      <c r="Q500" s="6">
        <v>98</v>
      </c>
      <c r="R500" s="6">
        <v>360</v>
      </c>
      <c r="S500" s="6">
        <v>758</v>
      </c>
      <c r="T500" s="6">
        <v>134816</v>
      </c>
      <c r="U500" s="6">
        <v>0.22370000000000001</v>
      </c>
      <c r="V500" s="6">
        <v>0.83299999999999996</v>
      </c>
      <c r="W500" s="6">
        <v>0.85189999999999999</v>
      </c>
      <c r="AT500" s="6" t="str">
        <f t="shared" si="23"/>
        <v/>
      </c>
      <c r="AU500" s="6" t="str">
        <f t="shared" si="24"/>
        <v/>
      </c>
      <c r="AV500" s="6">
        <f t="shared" si="25"/>
        <v>374.48888888888888</v>
      </c>
      <c r="AW500" s="7" t="str">
        <f t="shared" si="26"/>
        <v/>
      </c>
      <c r="AX500" s="6" t="str">
        <f t="shared" si="27"/>
        <v/>
      </c>
      <c r="AY500" s="6" t="str">
        <f t="shared" si="28"/>
        <v/>
      </c>
      <c r="BA500" s="6">
        <f>VLOOKUP(A500, ALL_AP_DATA!$A$2:$F$3600, 6, FALSE)</f>
        <v>1609</v>
      </c>
      <c r="BB500" s="6">
        <f>VLOOKUP(A500, projmetadata!$A$2:$D$2036, 4, FALSE)</f>
        <v>297139</v>
      </c>
      <c r="BC500" s="6" t="e">
        <f t="array" aca="1" ref="BC500" ca="1">_xludf.IFS(I500&lt;&gt;0, F500/I500, P500&lt;&gt;0, M500/P500, W500&lt;&gt;0, T500/W500, AD500&lt;&gt;0, AA500/AD500, AK500&lt;&gt;0, AH500/AK500, AR500&lt;&gt;0, AO500/AR500, TRUE, 0)</f>
        <v>#NAME?</v>
      </c>
      <c r="BE500" s="6" t="e">
        <f t="shared" ca="1" si="30"/>
        <v>#NAME?</v>
      </c>
      <c r="BF500" s="6" t="e">
        <f t="shared" ca="1" si="31"/>
        <v>#NAME?</v>
      </c>
      <c r="BG500" s="6"/>
      <c r="BH500" s="6">
        <f>VLOOKUP(A500, ALL_AP_DATA!$A$2:$D$3600, 3, FALSE)</f>
        <v>360</v>
      </c>
      <c r="BI500" s="6">
        <f>VLOOKUP(A500, ALL_AP_DATA!$A$2:$E$3600, 5, FALSE)</f>
        <v>158261</v>
      </c>
      <c r="BJ500" s="6">
        <f t="shared" si="29"/>
        <v>98.359850839030457</v>
      </c>
      <c r="BK500" s="6">
        <f t="shared" si="32"/>
        <v>0.22374145431945308</v>
      </c>
    </row>
    <row r="501" spans="1:63" ht="15.75" customHeight="1" x14ac:dyDescent="0.2">
      <c r="A501" s="6" t="s">
        <v>561</v>
      </c>
      <c r="B501" s="6" t="s">
        <v>64</v>
      </c>
      <c r="C501" s="6">
        <v>117</v>
      </c>
      <c r="D501" s="6">
        <v>1170</v>
      </c>
      <c r="E501" s="6">
        <v>117</v>
      </c>
      <c r="F501" s="6">
        <v>12327</v>
      </c>
      <c r="G501" s="6">
        <v>0.25929999999999997</v>
      </c>
      <c r="H501" s="6">
        <v>0.63239999999999996</v>
      </c>
      <c r="I501" s="6">
        <v>0.35099999999999998</v>
      </c>
      <c r="Q501" s="6">
        <v>28</v>
      </c>
      <c r="R501" s="6">
        <v>120</v>
      </c>
      <c r="S501" s="6">
        <v>120</v>
      </c>
      <c r="T501" s="6">
        <v>18063</v>
      </c>
      <c r="U501" s="6">
        <v>2.6599999999999999E-2</v>
      </c>
      <c r="V501" s="6">
        <v>0.64859999999999995</v>
      </c>
      <c r="W501" s="6">
        <v>0.51429999999999998</v>
      </c>
      <c r="X501" s="6">
        <v>311</v>
      </c>
      <c r="Y501" s="6">
        <v>1874</v>
      </c>
      <c r="Z501" s="6">
        <v>120</v>
      </c>
      <c r="AA501" s="6">
        <v>13102</v>
      </c>
      <c r="AB501" s="6">
        <v>0.4153</v>
      </c>
      <c r="AC501" s="6">
        <v>0.64859999999999995</v>
      </c>
      <c r="AD501" s="6">
        <v>0.373</v>
      </c>
      <c r="AE501" s="6">
        <v>456</v>
      </c>
      <c r="AF501" s="6">
        <v>2053</v>
      </c>
      <c r="AG501" s="6">
        <v>136</v>
      </c>
      <c r="AH501" s="6">
        <v>17511</v>
      </c>
      <c r="AI501" s="6">
        <v>0.45500000000000002</v>
      </c>
      <c r="AJ501" s="6">
        <v>0.73509999999999998</v>
      </c>
      <c r="AK501" s="6">
        <v>0.49859999999999999</v>
      </c>
      <c r="AT501" s="6">
        <f t="shared" si="23"/>
        <v>10.535897435897436</v>
      </c>
      <c r="AU501" s="6" t="str">
        <f t="shared" si="24"/>
        <v/>
      </c>
      <c r="AV501" s="6">
        <f t="shared" si="25"/>
        <v>150.52500000000001</v>
      </c>
      <c r="AW501" s="7">
        <f t="shared" si="26"/>
        <v>6.9914621131270014</v>
      </c>
      <c r="AX501" s="6">
        <f t="shared" si="27"/>
        <v>8.529469069654164</v>
      </c>
      <c r="AY501" s="6" t="str">
        <f t="shared" si="28"/>
        <v/>
      </c>
      <c r="BA501" s="6">
        <f>VLOOKUP(A501, ALL_AP_DATA!$A$2:$F$3600, 6, FALSE)</f>
        <v>4512</v>
      </c>
      <c r="BB501" s="6">
        <f>VLOOKUP(A501, projmetadata!$A$2:$D$2036, 4, FALSE)</f>
        <v>602951</v>
      </c>
      <c r="BC501" s="6" t="e">
        <f t="array" aca="1" ref="BC501" ca="1">_xludf.IFS(I501&lt;&gt;0, F501/I501, P501&lt;&gt;0, M501/P501, W501&lt;&gt;0, T501/W501, AD501&lt;&gt;0, AA501/AD501, AK501&lt;&gt;0, AH501/AK501, AR501&lt;&gt;0, AO501/AR501, TRUE, 0)</f>
        <v>#NAME?</v>
      </c>
      <c r="BE501" s="6" t="e">
        <f t="shared" ca="1" si="30"/>
        <v>#NAME?</v>
      </c>
      <c r="BF501" s="6" t="e">
        <f t="shared" ca="1" si="31"/>
        <v>#NAME?</v>
      </c>
      <c r="BG501" s="6"/>
      <c r="BH501" s="6">
        <f>VLOOKUP(A501, ALL_AP_DATA!$A$2:$D$3600, 3, FALSE)</f>
        <v>3036</v>
      </c>
      <c r="BI501" s="6">
        <f>VLOOKUP(A501, ALL_AP_DATA!$A$2:$E$3600, 5, FALSE)</f>
        <v>35123</v>
      </c>
      <c r="BJ501" s="6">
        <f t="shared" si="29"/>
        <v>7.7843528368794326</v>
      </c>
      <c r="BK501" s="6">
        <f t="shared" si="32"/>
        <v>0.6728723404255319</v>
      </c>
    </row>
    <row r="502" spans="1:63" ht="15.75" customHeight="1" x14ac:dyDescent="0.2">
      <c r="A502" s="6" t="s">
        <v>562</v>
      </c>
      <c r="B502" s="6" t="s">
        <v>64</v>
      </c>
      <c r="C502" s="6">
        <v>112</v>
      </c>
      <c r="D502" s="6">
        <v>888</v>
      </c>
      <c r="E502" s="6">
        <v>148</v>
      </c>
      <c r="F502" s="6">
        <v>10356</v>
      </c>
      <c r="G502" s="6">
        <v>0.10979999999999999</v>
      </c>
      <c r="H502" s="6">
        <v>0.37</v>
      </c>
      <c r="I502" s="6">
        <v>0.1668</v>
      </c>
      <c r="J502" s="6">
        <v>1</v>
      </c>
      <c r="K502" s="6">
        <v>11</v>
      </c>
      <c r="L502" s="6">
        <v>15</v>
      </c>
      <c r="M502" s="6">
        <v>1313</v>
      </c>
      <c r="N502" s="6">
        <v>1.4E-3</v>
      </c>
      <c r="O502" s="6">
        <v>3.7499999999999999E-2</v>
      </c>
      <c r="P502" s="6">
        <v>2.12E-2</v>
      </c>
      <c r="Q502" s="6">
        <v>70</v>
      </c>
      <c r="R502" s="6">
        <v>347</v>
      </c>
      <c r="S502" s="6">
        <v>261</v>
      </c>
      <c r="T502" s="6">
        <v>39791</v>
      </c>
      <c r="U502" s="6">
        <v>4.2900000000000001E-2</v>
      </c>
      <c r="V502" s="6">
        <v>0.65249999999999997</v>
      </c>
      <c r="W502" s="6">
        <v>0.64100000000000001</v>
      </c>
      <c r="X502" s="6">
        <v>275</v>
      </c>
      <c r="Y502" s="6">
        <v>2055</v>
      </c>
      <c r="Z502" s="6">
        <v>207</v>
      </c>
      <c r="AA502" s="6">
        <v>14152</v>
      </c>
      <c r="AB502" s="6">
        <v>0.254</v>
      </c>
      <c r="AC502" s="6">
        <v>0.51749999999999996</v>
      </c>
      <c r="AD502" s="6">
        <v>0.22800000000000001</v>
      </c>
      <c r="AE502" s="6">
        <v>859</v>
      </c>
      <c r="AF502" s="6">
        <v>3911</v>
      </c>
      <c r="AG502" s="6">
        <v>320</v>
      </c>
      <c r="AH502" s="6">
        <v>38284</v>
      </c>
      <c r="AI502" s="6">
        <v>0.4834</v>
      </c>
      <c r="AJ502" s="6">
        <v>0.8</v>
      </c>
      <c r="AK502" s="6">
        <v>0.61670000000000003</v>
      </c>
      <c r="AT502" s="6">
        <f t="shared" si="23"/>
        <v>11.662162162162161</v>
      </c>
      <c r="AU502" s="6">
        <f t="shared" si="24"/>
        <v>119.36363636363636</v>
      </c>
      <c r="AV502" s="6">
        <f t="shared" si="25"/>
        <v>114.67146974063401</v>
      </c>
      <c r="AW502" s="7">
        <f t="shared" si="26"/>
        <v>6.8866180048661798</v>
      </c>
      <c r="AX502" s="6">
        <f t="shared" si="27"/>
        <v>9.788800818205063</v>
      </c>
      <c r="AY502" s="6" t="str">
        <f t="shared" si="28"/>
        <v/>
      </c>
      <c r="BA502" s="6">
        <f>VLOOKUP(A502, ALL_AP_DATA!$A$2:$F$3600, 6, FALSE)</f>
        <v>8091</v>
      </c>
      <c r="BB502" s="6">
        <f>VLOOKUP(A502, projmetadata!$A$2:$D$2036, 4, FALSE)</f>
        <v>792734</v>
      </c>
      <c r="BC502" s="6" t="e">
        <f t="array" aca="1" ref="BC502" ca="1">_xludf.IFS(I502&lt;&gt;0, F502/I502, P502&lt;&gt;0, M502/P502, W502&lt;&gt;0, T502/W502, AD502&lt;&gt;0, AA502/AD502, AK502&lt;&gt;0, AH502/AK502, AR502&lt;&gt;0, AO502/AR502, TRUE, 0)</f>
        <v>#NAME?</v>
      </c>
      <c r="BE502" s="6" t="e">
        <f t="shared" ca="1" si="30"/>
        <v>#NAME?</v>
      </c>
      <c r="BF502" s="6" t="e">
        <f t="shared" ca="1" si="31"/>
        <v>#NAME?</v>
      </c>
      <c r="BG502" s="6"/>
      <c r="BH502" s="6">
        <f>VLOOKUP(A502, ALL_AP_DATA!$A$2:$D$3600, 3, FALSE)</f>
        <v>4823</v>
      </c>
      <c r="BI502" s="6">
        <f>VLOOKUP(A502, ALL_AP_DATA!$A$2:$E$3600, 5, FALSE)</f>
        <v>62079</v>
      </c>
      <c r="BJ502" s="6">
        <f t="shared" si="29"/>
        <v>7.6725991842788286</v>
      </c>
      <c r="BK502" s="6">
        <f t="shared" si="32"/>
        <v>0.59609442590532691</v>
      </c>
    </row>
    <row r="503" spans="1:63" ht="15.75" customHeight="1" x14ac:dyDescent="0.2">
      <c r="A503" s="6" t="s">
        <v>563</v>
      </c>
      <c r="B503" s="6" t="s">
        <v>64</v>
      </c>
      <c r="C503" s="6">
        <v>32</v>
      </c>
      <c r="D503" s="6">
        <v>106</v>
      </c>
      <c r="E503" s="6">
        <v>23</v>
      </c>
      <c r="F503" s="6">
        <v>1202</v>
      </c>
      <c r="G503" s="6">
        <v>4.41E-2</v>
      </c>
      <c r="H503" s="6">
        <v>0.13370000000000001</v>
      </c>
      <c r="I503" s="6">
        <v>6.7799999999999999E-2</v>
      </c>
      <c r="Q503" s="6">
        <v>22</v>
      </c>
      <c r="R503" s="6">
        <v>124</v>
      </c>
      <c r="S503" s="6">
        <v>114</v>
      </c>
      <c r="T503" s="6">
        <v>9642</v>
      </c>
      <c r="U503" s="6">
        <v>5.16E-2</v>
      </c>
      <c r="V503" s="6">
        <v>0.66279999999999994</v>
      </c>
      <c r="W503" s="6">
        <v>0.54400000000000004</v>
      </c>
      <c r="X503" s="6">
        <v>63</v>
      </c>
      <c r="Y503" s="6">
        <v>466</v>
      </c>
      <c r="Z503" s="6">
        <v>49</v>
      </c>
      <c r="AA503" s="6">
        <v>3836</v>
      </c>
      <c r="AB503" s="6">
        <v>0.19400000000000001</v>
      </c>
      <c r="AC503" s="6">
        <v>0.28489999999999999</v>
      </c>
      <c r="AD503" s="6">
        <v>0.21640000000000001</v>
      </c>
      <c r="AE503" s="6">
        <v>137</v>
      </c>
      <c r="AF503" s="6">
        <v>723</v>
      </c>
      <c r="AG503" s="6">
        <v>108</v>
      </c>
      <c r="AH503" s="6">
        <v>7643</v>
      </c>
      <c r="AI503" s="6">
        <v>0.30099999999999999</v>
      </c>
      <c r="AJ503" s="6">
        <v>0.62790000000000001</v>
      </c>
      <c r="AK503" s="6">
        <v>0.43120000000000003</v>
      </c>
      <c r="AL503" s="6">
        <v>1</v>
      </c>
      <c r="AM503" s="6">
        <v>20</v>
      </c>
      <c r="AN503" s="6">
        <v>8</v>
      </c>
      <c r="AO503" s="6">
        <v>171</v>
      </c>
      <c r="AP503" s="6">
        <v>8.3000000000000001E-3</v>
      </c>
      <c r="AQ503" s="6">
        <v>4.65E-2</v>
      </c>
      <c r="AR503" s="6">
        <v>9.5999999999999992E-3</v>
      </c>
      <c r="AT503" s="6">
        <f t="shared" si="23"/>
        <v>11.339622641509434</v>
      </c>
      <c r="AU503" s="6" t="str">
        <f t="shared" si="24"/>
        <v/>
      </c>
      <c r="AV503" s="6">
        <f t="shared" si="25"/>
        <v>77.758064516129039</v>
      </c>
      <c r="AW503" s="7">
        <f t="shared" si="26"/>
        <v>8.2317596566523612</v>
      </c>
      <c r="AX503" s="6">
        <f t="shared" si="27"/>
        <v>10.571230982019364</v>
      </c>
      <c r="AY503" s="6">
        <f t="shared" si="28"/>
        <v>8.5500000000000007</v>
      </c>
      <c r="BA503" s="6">
        <f>VLOOKUP(A503, ALL_AP_DATA!$A$2:$F$3600, 6, FALSE)</f>
        <v>2402</v>
      </c>
      <c r="BB503" s="6">
        <f>VLOOKUP(A503, projmetadata!$A$2:$D$2036, 4, FALSE)</f>
        <v>210234</v>
      </c>
      <c r="BC503" s="6" t="e">
        <f t="array" aca="1" ref="BC503" ca="1">_xludf.IFS(I503&lt;&gt;0, F503/I503, P503&lt;&gt;0, M503/P503, W503&lt;&gt;0, T503/W503, AD503&lt;&gt;0, AA503/AD503, AK503&lt;&gt;0, AH503/AK503, AR503&lt;&gt;0, AO503/AR503, TRUE, 0)</f>
        <v>#NAME?</v>
      </c>
      <c r="BE503" s="6" t="e">
        <f t="shared" ca="1" si="30"/>
        <v>#NAME?</v>
      </c>
      <c r="BF503" s="6" t="e">
        <f t="shared" ca="1" si="31"/>
        <v>#NAME?</v>
      </c>
      <c r="BG503" s="6"/>
      <c r="BH503" s="6">
        <f>VLOOKUP(A503, ALL_AP_DATA!$A$2:$D$3600, 3, FALSE)</f>
        <v>1104</v>
      </c>
      <c r="BI503" s="6">
        <f>VLOOKUP(A503, ALL_AP_DATA!$A$2:$E$3600, 5, FALSE)</f>
        <v>17725</v>
      </c>
      <c r="BJ503" s="6">
        <f t="shared" si="29"/>
        <v>7.3792672772689425</v>
      </c>
      <c r="BK503" s="6">
        <f t="shared" si="32"/>
        <v>0.45961698584512906</v>
      </c>
    </row>
    <row r="504" spans="1:63" ht="15.75" customHeight="1" x14ac:dyDescent="0.2">
      <c r="A504" s="6" t="s">
        <v>564</v>
      </c>
      <c r="B504" s="6" t="s">
        <v>64</v>
      </c>
      <c r="C504" s="6">
        <v>2</v>
      </c>
      <c r="D504" s="6">
        <v>4</v>
      </c>
      <c r="E504" s="6">
        <v>0</v>
      </c>
      <c r="F504" s="6">
        <v>0</v>
      </c>
      <c r="G504" s="6">
        <v>2.5000000000000001E-2</v>
      </c>
      <c r="H504" s="6">
        <v>0</v>
      </c>
      <c r="I504" s="6">
        <v>0</v>
      </c>
      <c r="X504" s="6">
        <v>6</v>
      </c>
      <c r="Y504" s="6">
        <v>49</v>
      </c>
      <c r="Z504" s="6">
        <v>5</v>
      </c>
      <c r="AA504" s="6">
        <v>56</v>
      </c>
      <c r="AB504" s="6">
        <v>0.30630000000000002</v>
      </c>
      <c r="AC504" s="6">
        <v>0.12820000000000001</v>
      </c>
      <c r="AD504" s="6">
        <v>9.1700000000000004E-2</v>
      </c>
      <c r="AE504" s="6">
        <v>7</v>
      </c>
      <c r="AF504" s="6">
        <v>29</v>
      </c>
      <c r="AG504" s="6">
        <v>9</v>
      </c>
      <c r="AH504" s="6">
        <v>88</v>
      </c>
      <c r="AI504" s="6">
        <v>0.1812</v>
      </c>
      <c r="AJ504" s="6">
        <v>0.23080000000000001</v>
      </c>
      <c r="AK504" s="6">
        <v>0.14399999999999999</v>
      </c>
      <c r="AT504" s="6">
        <f t="shared" si="23"/>
        <v>0</v>
      </c>
      <c r="AU504" s="6" t="str">
        <f t="shared" si="24"/>
        <v/>
      </c>
      <c r="AV504" s="6" t="str">
        <f t="shared" si="25"/>
        <v/>
      </c>
      <c r="AW504" s="7">
        <f t="shared" si="26"/>
        <v>1.1428571428571428</v>
      </c>
      <c r="AX504" s="6">
        <f t="shared" si="27"/>
        <v>3.0344827586206895</v>
      </c>
      <c r="AY504" s="6" t="str">
        <f t="shared" si="28"/>
        <v/>
      </c>
      <c r="BA504" s="6">
        <f>VLOOKUP(A504, ALL_AP_DATA!$A$2:$F$3600, 6, FALSE)</f>
        <v>160</v>
      </c>
      <c r="BB504" s="6">
        <f>VLOOKUP(A504, projmetadata!$A$2:$D$2036, 4, FALSE)</f>
        <v>18036</v>
      </c>
      <c r="BC504" s="6" t="e">
        <f t="array" aca="1" ref="BC504" ca="1">_xludf.IFS(I504&lt;&gt;0, F504/I504, P504&lt;&gt;0, M504/P504, W504&lt;&gt;0, T504/W504, AD504&lt;&gt;0, AA504/AD504, AK504&lt;&gt;0, AH504/AK504, AR504&lt;&gt;0, AO504/AR504, TRUE, 0)</f>
        <v>#NAME?</v>
      </c>
      <c r="BE504" s="6" t="e">
        <f t="shared" ca="1" si="30"/>
        <v>#NAME?</v>
      </c>
      <c r="BF504" s="6" t="e">
        <f t="shared" ca="1" si="31"/>
        <v>#NAME?</v>
      </c>
      <c r="BG504" s="6"/>
      <c r="BH504" s="6">
        <f>VLOOKUP(A504, ALL_AP_DATA!$A$2:$D$3600, 3, FALSE)</f>
        <v>71</v>
      </c>
      <c r="BI504" s="6">
        <f>VLOOKUP(A504, ALL_AP_DATA!$A$2:$E$3600, 5, FALSE)</f>
        <v>611</v>
      </c>
      <c r="BJ504" s="6">
        <f t="shared" si="29"/>
        <v>3.8187500000000001</v>
      </c>
      <c r="BK504" s="6">
        <f t="shared" si="32"/>
        <v>0.44374999999999998</v>
      </c>
    </row>
    <row r="505" spans="1:63" ht="15.75" customHeight="1" x14ac:dyDescent="0.2">
      <c r="A505" s="6" t="s">
        <v>565</v>
      </c>
      <c r="B505" s="6" t="s">
        <v>64</v>
      </c>
      <c r="C505" s="6">
        <v>11</v>
      </c>
      <c r="D505" s="6">
        <v>35</v>
      </c>
      <c r="E505" s="6">
        <v>6</v>
      </c>
      <c r="F505" s="6">
        <v>94</v>
      </c>
      <c r="G505" s="6">
        <v>3.8300000000000001E-2</v>
      </c>
      <c r="H505" s="6">
        <v>0.03</v>
      </c>
      <c r="I505" s="6">
        <v>8.9999999999999993E-3</v>
      </c>
      <c r="Q505" s="6">
        <v>23</v>
      </c>
      <c r="R505" s="6">
        <v>70</v>
      </c>
      <c r="S505" s="6">
        <v>94</v>
      </c>
      <c r="T505" s="6">
        <v>4014</v>
      </c>
      <c r="U505" s="6">
        <v>7.6600000000000001E-2</v>
      </c>
      <c r="V505" s="6">
        <v>0.47</v>
      </c>
      <c r="W505" s="6">
        <v>0.38529999999999998</v>
      </c>
      <c r="X505" s="6">
        <v>16</v>
      </c>
      <c r="Y505" s="6">
        <v>105</v>
      </c>
      <c r="Z505" s="6">
        <v>49</v>
      </c>
      <c r="AA505" s="6">
        <v>2049</v>
      </c>
      <c r="AB505" s="6">
        <v>0.1149</v>
      </c>
      <c r="AC505" s="6">
        <v>0.245</v>
      </c>
      <c r="AD505" s="6">
        <v>0.19670000000000001</v>
      </c>
      <c r="AE505" s="6">
        <v>53</v>
      </c>
      <c r="AF505" s="6">
        <v>262</v>
      </c>
      <c r="AG505" s="6">
        <v>92</v>
      </c>
      <c r="AH505" s="6">
        <v>2400</v>
      </c>
      <c r="AI505" s="6">
        <v>0.28670000000000001</v>
      </c>
      <c r="AJ505" s="6">
        <v>0.46</v>
      </c>
      <c r="AK505" s="6">
        <v>0.23039999999999999</v>
      </c>
      <c r="AT505" s="6">
        <f t="shared" si="23"/>
        <v>2.6857142857142855</v>
      </c>
      <c r="AU505" s="6" t="str">
        <f t="shared" si="24"/>
        <v/>
      </c>
      <c r="AV505" s="6">
        <f t="shared" si="25"/>
        <v>57.342857142857142</v>
      </c>
      <c r="AW505" s="7">
        <f t="shared" si="26"/>
        <v>19.514285714285716</v>
      </c>
      <c r="AX505" s="6">
        <f t="shared" si="27"/>
        <v>9.1603053435114496</v>
      </c>
      <c r="AY505" s="6" t="str">
        <f t="shared" si="28"/>
        <v/>
      </c>
      <c r="BA505" s="6">
        <f>VLOOKUP(A505, ALL_AP_DATA!$A$2:$F$3600, 6, FALSE)</f>
        <v>914</v>
      </c>
      <c r="BB505" s="6">
        <f>VLOOKUP(A505, projmetadata!$A$2:$D$2036, 4, FALSE)</f>
        <v>55855</v>
      </c>
      <c r="BC505" s="6" t="e">
        <f t="array" aca="1" ref="BC505" ca="1">_xludf.IFS(I505&lt;&gt;0, F505/I505, P505&lt;&gt;0, M505/P505, W505&lt;&gt;0, T505/W505, AD505&lt;&gt;0, AA505/AD505, AK505&lt;&gt;0, AH505/AK505, AR505&lt;&gt;0, AO505/AR505, TRUE, 0)</f>
        <v>#NAME?</v>
      </c>
      <c r="BE505" s="6" t="e">
        <f t="shared" ca="1" si="30"/>
        <v>#NAME?</v>
      </c>
      <c r="BF505" s="6" t="e">
        <f t="shared" ca="1" si="31"/>
        <v>#NAME?</v>
      </c>
      <c r="BG505" s="6"/>
      <c r="BH505" s="6">
        <f>VLOOKUP(A505, ALL_AP_DATA!$A$2:$D$3600, 3, FALSE)</f>
        <v>392</v>
      </c>
      <c r="BI505" s="6">
        <f>VLOOKUP(A505, ALL_AP_DATA!$A$2:$E$3600, 5, FALSE)</f>
        <v>10417</v>
      </c>
      <c r="BJ505" s="6">
        <f t="shared" si="29"/>
        <v>11.397155361050329</v>
      </c>
      <c r="BK505" s="6">
        <f t="shared" si="32"/>
        <v>0.42888402625820571</v>
      </c>
    </row>
    <row r="506" spans="1:63" ht="15.75" customHeight="1" x14ac:dyDescent="0.2">
      <c r="A506" s="6" t="s">
        <v>566</v>
      </c>
      <c r="B506" s="6" t="s">
        <v>64</v>
      </c>
      <c r="C506" s="6">
        <v>7</v>
      </c>
      <c r="D506" s="6">
        <v>808</v>
      </c>
      <c r="E506" s="6">
        <v>60</v>
      </c>
      <c r="F506" s="6">
        <v>4518</v>
      </c>
      <c r="G506" s="6">
        <v>0.16089999999999999</v>
      </c>
      <c r="H506" s="6">
        <v>0.68179999999999996</v>
      </c>
      <c r="I506" s="6">
        <v>0.72809999999999997</v>
      </c>
      <c r="J506" s="6">
        <v>4</v>
      </c>
      <c r="K506" s="6">
        <v>21</v>
      </c>
      <c r="L506" s="6">
        <v>33</v>
      </c>
      <c r="M506" s="6">
        <v>2481</v>
      </c>
      <c r="N506" s="6">
        <v>4.1999999999999997E-3</v>
      </c>
      <c r="O506" s="6">
        <v>0.375</v>
      </c>
      <c r="P506" s="6">
        <v>0.39979999999999999</v>
      </c>
      <c r="Q506" s="6">
        <v>7</v>
      </c>
      <c r="R506" s="6">
        <v>34</v>
      </c>
      <c r="S506" s="6">
        <v>35</v>
      </c>
      <c r="T506" s="6">
        <v>2939</v>
      </c>
      <c r="U506" s="6">
        <v>6.7999999999999996E-3</v>
      </c>
      <c r="V506" s="6">
        <v>0.3977</v>
      </c>
      <c r="W506" s="6">
        <v>0.47370000000000001</v>
      </c>
      <c r="X506" s="6">
        <v>123</v>
      </c>
      <c r="Y506" s="6">
        <v>1115</v>
      </c>
      <c r="Z506" s="6">
        <v>69</v>
      </c>
      <c r="AA506" s="6">
        <v>4806</v>
      </c>
      <c r="AB506" s="6">
        <v>0.22209999999999999</v>
      </c>
      <c r="AC506" s="6">
        <v>0.78410000000000002</v>
      </c>
      <c r="AD506" s="6">
        <v>0.77449999999999997</v>
      </c>
      <c r="AE506" s="6">
        <v>140</v>
      </c>
      <c r="AF506" s="6">
        <v>3552</v>
      </c>
      <c r="AG506" s="6">
        <v>77</v>
      </c>
      <c r="AH506" s="6">
        <v>5384</v>
      </c>
      <c r="AI506" s="6">
        <v>0.70740000000000003</v>
      </c>
      <c r="AJ506" s="6">
        <v>0.875</v>
      </c>
      <c r="AK506" s="6">
        <v>0.86770000000000003</v>
      </c>
      <c r="AT506" s="6">
        <f t="shared" si="23"/>
        <v>5.5915841584158414</v>
      </c>
      <c r="AU506" s="6">
        <f t="shared" si="24"/>
        <v>118.14285714285714</v>
      </c>
      <c r="AV506" s="6">
        <f t="shared" si="25"/>
        <v>86.441176470588232</v>
      </c>
      <c r="AW506" s="7">
        <f t="shared" si="26"/>
        <v>4.3103139013452916</v>
      </c>
      <c r="AX506" s="6">
        <f t="shared" si="27"/>
        <v>1.5157657657657657</v>
      </c>
      <c r="AY506" s="6" t="str">
        <f t="shared" si="28"/>
        <v/>
      </c>
      <c r="BA506" s="6">
        <f>VLOOKUP(A506, ALL_AP_DATA!$A$2:$F$3600, 6, FALSE)</f>
        <v>5021</v>
      </c>
      <c r="BB506" s="6">
        <f>VLOOKUP(A506, projmetadata!$A$2:$D$2036, 4, FALSE)</f>
        <v>384747</v>
      </c>
      <c r="BC506" s="6" t="e">
        <f t="array" aca="1" ref="BC506" ca="1">_xludf.IFS(I506&lt;&gt;0, F506/I506, P506&lt;&gt;0, M506/P506, W506&lt;&gt;0, T506/W506, AD506&lt;&gt;0, AA506/AD506, AK506&lt;&gt;0, AH506/AK506, AR506&lt;&gt;0, AO506/AR506, TRUE, 0)</f>
        <v>#NAME?</v>
      </c>
      <c r="BE506" s="6" t="e">
        <f t="shared" ca="1" si="30"/>
        <v>#NAME?</v>
      </c>
      <c r="BF506" s="6" t="e">
        <f t="shared" ca="1" si="31"/>
        <v>#NAME?</v>
      </c>
      <c r="BG506" s="6"/>
      <c r="BH506" s="6">
        <f>VLOOKUP(A506, ALL_AP_DATA!$A$2:$D$3600, 3, FALSE)</f>
        <v>3827</v>
      </c>
      <c r="BI506" s="6">
        <f>VLOOKUP(A506, ALL_AP_DATA!$A$2:$E$3600, 5, FALSE)</f>
        <v>6205</v>
      </c>
      <c r="BJ506" s="6">
        <f t="shared" si="29"/>
        <v>1.2358095996813383</v>
      </c>
      <c r="BK506" s="6">
        <f t="shared" si="32"/>
        <v>0.76219876518621787</v>
      </c>
    </row>
    <row r="507" spans="1:63" ht="15.75" customHeight="1" x14ac:dyDescent="0.2">
      <c r="A507" s="6" t="s">
        <v>567</v>
      </c>
      <c r="B507" s="6" t="s">
        <v>64</v>
      </c>
      <c r="C507" s="6">
        <v>34</v>
      </c>
      <c r="D507" s="6">
        <v>224</v>
      </c>
      <c r="E507" s="6">
        <v>351</v>
      </c>
      <c r="F507" s="6">
        <v>12891</v>
      </c>
      <c r="G507" s="6">
        <v>7.8600000000000003E-2</v>
      </c>
      <c r="H507" s="6">
        <v>0.46860000000000002</v>
      </c>
      <c r="I507" s="6">
        <v>0.2006</v>
      </c>
      <c r="J507" s="6">
        <v>6</v>
      </c>
      <c r="K507" s="6">
        <v>40</v>
      </c>
      <c r="L507" s="6">
        <v>198</v>
      </c>
      <c r="M507" s="6">
        <v>8687</v>
      </c>
      <c r="N507" s="6">
        <v>1.4E-2</v>
      </c>
      <c r="O507" s="6">
        <v>0.26440000000000002</v>
      </c>
      <c r="P507" s="6">
        <v>0.13519999999999999</v>
      </c>
      <c r="Q507" s="6">
        <v>78</v>
      </c>
      <c r="R507" s="6">
        <v>243</v>
      </c>
      <c r="S507" s="6">
        <v>478</v>
      </c>
      <c r="T507" s="6">
        <v>29965</v>
      </c>
      <c r="U507" s="6">
        <v>8.5199999999999998E-2</v>
      </c>
      <c r="V507" s="6">
        <v>0.63819999999999999</v>
      </c>
      <c r="W507" s="6">
        <v>0.46629999999999999</v>
      </c>
      <c r="X507" s="6">
        <v>123</v>
      </c>
      <c r="Y507" s="6">
        <v>683</v>
      </c>
      <c r="Z507" s="6">
        <v>505</v>
      </c>
      <c r="AA507" s="6">
        <v>21971</v>
      </c>
      <c r="AB507" s="6">
        <v>0.23960000000000001</v>
      </c>
      <c r="AC507" s="6">
        <v>0.67420000000000002</v>
      </c>
      <c r="AD507" s="6">
        <v>0.34189999999999998</v>
      </c>
      <c r="AE507" s="6">
        <v>248</v>
      </c>
      <c r="AF507" s="6">
        <v>1180</v>
      </c>
      <c r="AG507" s="6">
        <v>619</v>
      </c>
      <c r="AH507" s="6">
        <v>44212</v>
      </c>
      <c r="AI507" s="6">
        <v>0.41389999999999999</v>
      </c>
      <c r="AJ507" s="6">
        <v>0.82640000000000002</v>
      </c>
      <c r="AK507" s="6">
        <v>0.68799999999999994</v>
      </c>
      <c r="AL507" s="6">
        <v>4</v>
      </c>
      <c r="AM507" s="6">
        <v>54</v>
      </c>
      <c r="AN507" s="6">
        <v>258</v>
      </c>
      <c r="AO507" s="6">
        <v>10502</v>
      </c>
      <c r="AP507" s="6">
        <v>1.89E-2</v>
      </c>
      <c r="AQ507" s="6">
        <v>0.34449999999999997</v>
      </c>
      <c r="AR507" s="6">
        <v>0.16339999999999999</v>
      </c>
      <c r="AT507" s="6">
        <f t="shared" si="23"/>
        <v>57.549107142857146</v>
      </c>
      <c r="AU507" s="6">
        <f t="shared" si="24"/>
        <v>217.17500000000001</v>
      </c>
      <c r="AV507" s="6">
        <f t="shared" si="25"/>
        <v>123.31275720164609</v>
      </c>
      <c r="AW507" s="7">
        <f t="shared" si="26"/>
        <v>32.168374816983892</v>
      </c>
      <c r="AX507" s="6">
        <f t="shared" si="27"/>
        <v>37.467796610169493</v>
      </c>
      <c r="AY507" s="6">
        <f t="shared" si="28"/>
        <v>194.4814814814815</v>
      </c>
      <c r="BA507" s="6">
        <f>VLOOKUP(A507, ALL_AP_DATA!$A$2:$F$3600, 6, FALSE)</f>
        <v>2851</v>
      </c>
      <c r="BB507" s="6">
        <f>VLOOKUP(A507, projmetadata!$A$2:$D$2036, 4, FALSE)</f>
        <v>199169</v>
      </c>
      <c r="BC507" s="6" t="e">
        <f t="array" aca="1" ref="BC507" ca="1">_xludf.IFS(I507&lt;&gt;0, F507/I507, P507&lt;&gt;0, M507/P507, W507&lt;&gt;0, T507/W507, AD507&lt;&gt;0, AA507/AD507, AK507&lt;&gt;0, AH507/AK507, AR507&lt;&gt;0, AO507/AR507, TRUE, 0)</f>
        <v>#NAME?</v>
      </c>
      <c r="BE507" s="6" t="e">
        <f t="shared" ca="1" si="30"/>
        <v>#NAME?</v>
      </c>
      <c r="BF507" s="6" t="e">
        <f t="shared" ca="1" si="31"/>
        <v>#NAME?</v>
      </c>
      <c r="BG507" s="6"/>
      <c r="BH507" s="6">
        <f>VLOOKUP(A507, ALL_AP_DATA!$A$2:$D$3600, 3, FALSE)</f>
        <v>1612</v>
      </c>
      <c r="BI507" s="6">
        <f>VLOOKUP(A507, ALL_AP_DATA!$A$2:$E$3600, 5, FALSE)</f>
        <v>64261</v>
      </c>
      <c r="BJ507" s="6">
        <f t="shared" si="29"/>
        <v>22.539810592774465</v>
      </c>
      <c r="BK507" s="6">
        <f t="shared" si="32"/>
        <v>0.56541564363381269</v>
      </c>
    </row>
    <row r="508" spans="1:63" ht="15.75" customHeight="1" x14ac:dyDescent="0.2">
      <c r="A508" s="6" t="s">
        <v>568</v>
      </c>
      <c r="B508" s="6" t="s">
        <v>61</v>
      </c>
      <c r="X508" s="6">
        <v>5</v>
      </c>
      <c r="Y508" s="6">
        <v>53</v>
      </c>
      <c r="Z508" s="6">
        <v>1</v>
      </c>
      <c r="AA508" s="6">
        <v>20</v>
      </c>
      <c r="AB508" s="6">
        <v>0.33329999999999999</v>
      </c>
      <c r="AC508" s="6">
        <v>1</v>
      </c>
      <c r="AD508" s="6">
        <v>1</v>
      </c>
      <c r="AE508" s="6">
        <v>1</v>
      </c>
      <c r="AF508" s="6">
        <v>3</v>
      </c>
      <c r="AG508" s="6">
        <v>0</v>
      </c>
      <c r="AH508" s="6">
        <v>0</v>
      </c>
      <c r="AI508" s="6">
        <v>1.89E-2</v>
      </c>
      <c r="AJ508" s="6">
        <v>0</v>
      </c>
      <c r="AK508" s="6">
        <v>0</v>
      </c>
      <c r="AT508" s="6" t="str">
        <f t="shared" si="23"/>
        <v/>
      </c>
      <c r="AU508" s="6" t="str">
        <f t="shared" si="24"/>
        <v/>
      </c>
      <c r="AV508" s="6" t="str">
        <f t="shared" si="25"/>
        <v/>
      </c>
      <c r="AW508" s="7">
        <f t="shared" si="26"/>
        <v>0.37735849056603776</v>
      </c>
      <c r="AX508" s="6">
        <f t="shared" si="27"/>
        <v>0</v>
      </c>
      <c r="AY508" s="6" t="str">
        <f t="shared" si="28"/>
        <v/>
      </c>
      <c r="BA508" s="6">
        <f>VLOOKUP(A508, ALL_AP_DATA!$A$2:$F$3600, 6, FALSE)</f>
        <v>159</v>
      </c>
      <c r="BB508" s="6">
        <f>VLOOKUP(A508, projmetadata!$A$2:$D$2036, 4, FALSE)</f>
        <v>43936</v>
      </c>
      <c r="BC508" s="6" t="e">
        <f t="array" aca="1" ref="BC508" ca="1">_xludf.IFS(I508&lt;&gt;0, F508/I508, P508&lt;&gt;0, M508/P508, W508&lt;&gt;0, T508/W508, AD508&lt;&gt;0, AA508/AD508, AK508&lt;&gt;0, AH508/AK508, AR508&lt;&gt;0, AO508/AR508, TRUE, 0)</f>
        <v>#NAME?</v>
      </c>
      <c r="BE508" s="6" t="e">
        <f t="shared" ca="1" si="30"/>
        <v>#NAME?</v>
      </c>
      <c r="BF508" s="6" t="e">
        <f t="shared" ca="1" si="31"/>
        <v>#NAME?</v>
      </c>
      <c r="BG508" s="6"/>
      <c r="BH508" s="6">
        <f>VLOOKUP(A508, ALL_AP_DATA!$A$2:$D$3600, 3, FALSE)</f>
        <v>56</v>
      </c>
      <c r="BI508" s="6">
        <f>VLOOKUP(A508, ALL_AP_DATA!$A$2:$E$3600, 5, FALSE)</f>
        <v>20</v>
      </c>
      <c r="BJ508" s="6">
        <f t="shared" si="29"/>
        <v>0.12578616352201258</v>
      </c>
      <c r="BK508" s="6">
        <f t="shared" si="32"/>
        <v>0.3522012578616352</v>
      </c>
    </row>
    <row r="509" spans="1:63" ht="15.75" customHeight="1" x14ac:dyDescent="0.2">
      <c r="A509" s="6" t="s">
        <v>569</v>
      </c>
      <c r="B509" s="6" t="s">
        <v>61</v>
      </c>
      <c r="C509" s="6">
        <v>6</v>
      </c>
      <c r="D509" s="6">
        <v>14</v>
      </c>
      <c r="E509" s="6">
        <v>0</v>
      </c>
      <c r="F509" s="6">
        <v>0</v>
      </c>
      <c r="G509" s="6">
        <v>2.3999999999999998E-3</v>
      </c>
      <c r="H509" s="6">
        <v>0</v>
      </c>
      <c r="I509" s="6">
        <v>0</v>
      </c>
      <c r="J509" s="6">
        <v>2</v>
      </c>
      <c r="K509" s="6">
        <v>35</v>
      </c>
      <c r="L509" s="6">
        <v>190</v>
      </c>
      <c r="M509" s="6">
        <v>12060</v>
      </c>
      <c r="N509" s="6">
        <v>5.8999999999999999E-3</v>
      </c>
      <c r="O509" s="6">
        <v>0.625</v>
      </c>
      <c r="P509" s="6">
        <v>0.34949999999999998</v>
      </c>
      <c r="Q509" s="6">
        <v>14</v>
      </c>
      <c r="R509" s="6">
        <v>113</v>
      </c>
      <c r="S509" s="6">
        <v>295</v>
      </c>
      <c r="T509" s="6">
        <v>31022</v>
      </c>
      <c r="U509" s="6">
        <v>1.9E-2</v>
      </c>
      <c r="V509" s="6">
        <v>0.97040000000000004</v>
      </c>
      <c r="W509" s="6">
        <v>0.89890000000000003</v>
      </c>
      <c r="X509" s="6">
        <v>156</v>
      </c>
      <c r="Y509" s="6">
        <v>1658</v>
      </c>
      <c r="Z509" s="6">
        <v>1</v>
      </c>
      <c r="AA509" s="6">
        <v>2</v>
      </c>
      <c r="AB509" s="6">
        <v>0.27850000000000003</v>
      </c>
      <c r="AC509" s="6">
        <v>3.3E-3</v>
      </c>
      <c r="AD509" s="6">
        <v>1E-4</v>
      </c>
      <c r="AE509" s="6">
        <v>116</v>
      </c>
      <c r="AF509" s="6">
        <v>533</v>
      </c>
      <c r="AG509" s="6">
        <v>167</v>
      </c>
      <c r="AH509" s="6">
        <v>9304</v>
      </c>
      <c r="AI509" s="6">
        <v>8.9499999999999996E-2</v>
      </c>
      <c r="AJ509" s="6">
        <v>0.54930000000000001</v>
      </c>
      <c r="AK509" s="6">
        <v>0.26960000000000001</v>
      </c>
      <c r="AL509" s="6">
        <v>1</v>
      </c>
      <c r="AM509" s="6">
        <v>76</v>
      </c>
      <c r="AN509" s="6">
        <v>234</v>
      </c>
      <c r="AO509" s="6">
        <v>21503</v>
      </c>
      <c r="AP509" s="6">
        <v>1.2800000000000001E-2</v>
      </c>
      <c r="AQ509" s="6">
        <v>0.76970000000000005</v>
      </c>
      <c r="AR509" s="6">
        <v>0.62309999999999999</v>
      </c>
      <c r="AT509" s="6">
        <f t="shared" si="23"/>
        <v>0</v>
      </c>
      <c r="AU509" s="6">
        <f t="shared" si="24"/>
        <v>344.57142857142856</v>
      </c>
      <c r="AV509" s="6">
        <f t="shared" si="25"/>
        <v>274.53097345132744</v>
      </c>
      <c r="AW509" s="7">
        <f t="shared" si="26"/>
        <v>1.2062726176115801E-3</v>
      </c>
      <c r="AX509" s="6">
        <f t="shared" si="27"/>
        <v>17.455909943714822</v>
      </c>
      <c r="AY509" s="6">
        <f t="shared" si="28"/>
        <v>282.93421052631578</v>
      </c>
      <c r="BA509" s="6">
        <f>VLOOKUP(A509, ALL_AP_DATA!$A$2:$F$3600, 6, FALSE)</f>
        <v>5954</v>
      </c>
      <c r="BB509" s="6">
        <f>VLOOKUP(A509, projmetadata!$A$2:$D$2036, 4, FALSE)</f>
        <v>1035174</v>
      </c>
      <c r="BC509" s="6" t="e">
        <f t="array" aca="1" ref="BC509" ca="1">_xludf.IFS(I509&lt;&gt;0, F509/I509, P509&lt;&gt;0, M509/P509, W509&lt;&gt;0, T509/W509, AD509&lt;&gt;0, AA509/AD509, AK509&lt;&gt;0, AH509/AK509, AR509&lt;&gt;0, AO509/AR509, TRUE, 0)</f>
        <v>#NAME?</v>
      </c>
      <c r="BE509" s="6" t="e">
        <f t="shared" ca="1" si="30"/>
        <v>#NAME?</v>
      </c>
      <c r="BF509" s="6" t="e">
        <f t="shared" ca="1" si="31"/>
        <v>#NAME?</v>
      </c>
      <c r="BG509" s="6"/>
      <c r="BH509" s="6">
        <f>VLOOKUP(A509, ALL_AP_DATA!$A$2:$D$3600, 3, FALSE)</f>
        <v>2005</v>
      </c>
      <c r="BI509" s="6">
        <f>VLOOKUP(A509, ALL_AP_DATA!$A$2:$E$3600, 5, FALSE)</f>
        <v>34510</v>
      </c>
      <c r="BJ509" s="6">
        <f t="shared" si="29"/>
        <v>5.7961034598589185</v>
      </c>
      <c r="BK509" s="6">
        <f t="shared" si="32"/>
        <v>0.33674840443399395</v>
      </c>
    </row>
    <row r="510" spans="1:63" ht="15.75" customHeight="1" x14ac:dyDescent="0.2">
      <c r="A510" s="6" t="s">
        <v>570</v>
      </c>
      <c r="B510" s="6" t="s">
        <v>61</v>
      </c>
      <c r="J510" s="6">
        <v>3</v>
      </c>
      <c r="K510" s="6">
        <v>27</v>
      </c>
      <c r="L510" s="6">
        <v>304</v>
      </c>
      <c r="M510" s="6">
        <v>13052</v>
      </c>
      <c r="N510" s="6">
        <v>5.7299999999999997E-2</v>
      </c>
      <c r="O510" s="6">
        <v>0.4864</v>
      </c>
      <c r="P510" s="6">
        <v>0.39350000000000002</v>
      </c>
      <c r="Q510" s="6">
        <v>23</v>
      </c>
      <c r="R510" s="6">
        <v>79</v>
      </c>
      <c r="S510" s="6">
        <v>497</v>
      </c>
      <c r="T510" s="6">
        <v>19416</v>
      </c>
      <c r="U510" s="6">
        <v>0.16769999999999999</v>
      </c>
      <c r="V510" s="6">
        <v>0.79520000000000002</v>
      </c>
      <c r="W510" s="6">
        <v>0.58540000000000003</v>
      </c>
      <c r="X510" s="6">
        <v>12</v>
      </c>
      <c r="Y510" s="6">
        <v>217</v>
      </c>
      <c r="Z510" s="6">
        <v>447</v>
      </c>
      <c r="AA510" s="6">
        <v>19188</v>
      </c>
      <c r="AB510" s="6">
        <v>0.4607</v>
      </c>
      <c r="AC510" s="6">
        <v>0.71519999999999995</v>
      </c>
      <c r="AD510" s="6">
        <v>0.57850000000000001</v>
      </c>
      <c r="AE510" s="6">
        <v>5</v>
      </c>
      <c r="AF510" s="6">
        <v>37</v>
      </c>
      <c r="AG510" s="6">
        <v>290</v>
      </c>
      <c r="AH510" s="6">
        <v>8246</v>
      </c>
      <c r="AI510" s="6">
        <v>7.8600000000000003E-2</v>
      </c>
      <c r="AJ510" s="6">
        <v>0.46400000000000002</v>
      </c>
      <c r="AK510" s="6">
        <v>0.24859999999999999</v>
      </c>
      <c r="AT510" s="6" t="str">
        <f t="shared" si="23"/>
        <v/>
      </c>
      <c r="AU510" s="6">
        <f t="shared" si="24"/>
        <v>483.40740740740739</v>
      </c>
      <c r="AV510" s="6">
        <f t="shared" si="25"/>
        <v>245.77215189873417</v>
      </c>
      <c r="AW510" s="7">
        <f t="shared" si="26"/>
        <v>88.423963133640555</v>
      </c>
      <c r="AX510" s="6">
        <f t="shared" si="27"/>
        <v>222.86486486486487</v>
      </c>
      <c r="AY510" s="6" t="str">
        <f t="shared" si="28"/>
        <v/>
      </c>
      <c r="BA510" s="6">
        <f>VLOOKUP(A510, ALL_AP_DATA!$A$2:$F$3600, 6, FALSE)</f>
        <v>471</v>
      </c>
      <c r="BB510" s="6">
        <f>VLOOKUP(A510, projmetadata!$A$2:$D$2036, 4, FALSE)</f>
        <v>121104</v>
      </c>
      <c r="BC510" s="6" t="e">
        <f t="array" aca="1" ref="BC510" ca="1">_xludf.IFS(I510&lt;&gt;0, F510/I510, P510&lt;&gt;0, M510/P510, W510&lt;&gt;0, T510/W510, AD510&lt;&gt;0, AA510/AD510, AK510&lt;&gt;0, AH510/AK510, AR510&lt;&gt;0, AO510/AR510, TRUE, 0)</f>
        <v>#NAME?</v>
      </c>
      <c r="BE510" s="6" t="e">
        <f t="shared" ca="1" si="30"/>
        <v>#NAME?</v>
      </c>
      <c r="BF510" s="6" t="e">
        <f t="shared" ca="1" si="31"/>
        <v>#NAME?</v>
      </c>
      <c r="BG510" s="6"/>
      <c r="BH510" s="6">
        <f>VLOOKUP(A510, ALL_AP_DATA!$A$2:$D$3600, 3, FALSE)</f>
        <v>265</v>
      </c>
      <c r="BI510" s="6">
        <f>VLOOKUP(A510, ALL_AP_DATA!$A$2:$E$3600, 5, FALSE)</f>
        <v>33166</v>
      </c>
      <c r="BJ510" s="6">
        <f t="shared" si="29"/>
        <v>70.41613588110404</v>
      </c>
      <c r="BK510" s="6">
        <f t="shared" si="32"/>
        <v>0.56263269639065816</v>
      </c>
    </row>
    <row r="511" spans="1:63" ht="15.75" customHeight="1" x14ac:dyDescent="0.2">
      <c r="A511" s="6" t="s">
        <v>571</v>
      </c>
      <c r="B511" s="6" t="s">
        <v>61</v>
      </c>
      <c r="C511" s="6">
        <v>10</v>
      </c>
      <c r="D511" s="6">
        <v>43</v>
      </c>
      <c r="E511" s="6">
        <v>5</v>
      </c>
      <c r="F511" s="6">
        <v>66</v>
      </c>
      <c r="G511" s="6">
        <v>2.6599999999999999E-2</v>
      </c>
      <c r="H511" s="6">
        <v>0.1613</v>
      </c>
      <c r="I511" s="6">
        <v>3.1699999999999999E-2</v>
      </c>
      <c r="Q511" s="6">
        <v>1</v>
      </c>
      <c r="R511" s="6">
        <v>13</v>
      </c>
      <c r="S511" s="6">
        <v>7</v>
      </c>
      <c r="T511" s="6">
        <v>191</v>
      </c>
      <c r="U511" s="6">
        <v>8.0000000000000002E-3</v>
      </c>
      <c r="V511" s="6">
        <v>0.2258</v>
      </c>
      <c r="W511" s="6">
        <v>9.1800000000000007E-2</v>
      </c>
      <c r="X511" s="6">
        <v>78</v>
      </c>
      <c r="Y511" s="6">
        <v>748</v>
      </c>
      <c r="Z511" s="6">
        <v>16</v>
      </c>
      <c r="AA511" s="6">
        <v>331</v>
      </c>
      <c r="AB511" s="6">
        <v>0.46229999999999999</v>
      </c>
      <c r="AC511" s="6">
        <v>0.5161</v>
      </c>
      <c r="AD511" s="6">
        <v>0.15909999999999999</v>
      </c>
      <c r="AE511" s="6">
        <v>111</v>
      </c>
      <c r="AF511" s="6">
        <v>467</v>
      </c>
      <c r="AG511" s="6">
        <v>26</v>
      </c>
      <c r="AH511" s="6">
        <v>652</v>
      </c>
      <c r="AI511" s="6">
        <v>0.28860000000000002</v>
      </c>
      <c r="AJ511" s="6">
        <v>0.8387</v>
      </c>
      <c r="AK511" s="6">
        <v>0.3135</v>
      </c>
      <c r="AL511" s="6">
        <v>2</v>
      </c>
      <c r="AM511" s="6">
        <v>16</v>
      </c>
      <c r="AN511" s="6">
        <v>13</v>
      </c>
      <c r="AO511" s="6">
        <v>405</v>
      </c>
      <c r="AP511" s="6">
        <v>9.9000000000000008E-3</v>
      </c>
      <c r="AQ511" s="6">
        <v>0.4194</v>
      </c>
      <c r="AR511" s="6">
        <v>0.19470000000000001</v>
      </c>
      <c r="AT511" s="6">
        <f t="shared" si="23"/>
        <v>1.5348837209302326</v>
      </c>
      <c r="AU511" s="6" t="str">
        <f t="shared" si="24"/>
        <v/>
      </c>
      <c r="AV511" s="6">
        <f t="shared" si="25"/>
        <v>14.692307692307692</v>
      </c>
      <c r="AW511" s="7">
        <f t="shared" si="26"/>
        <v>0.44251336898395721</v>
      </c>
      <c r="AX511" s="6">
        <f t="shared" si="27"/>
        <v>1.3961456102783727</v>
      </c>
      <c r="AY511" s="6">
        <f t="shared" si="28"/>
        <v>25.3125</v>
      </c>
      <c r="BA511" s="6">
        <f>VLOOKUP(A511, ALL_AP_DATA!$A$2:$F$3600, 6, FALSE)</f>
        <v>1618</v>
      </c>
      <c r="BB511" s="6">
        <f>VLOOKUP(A511, projmetadata!$A$2:$D$2036, 4, FALSE)</f>
        <v>296046</v>
      </c>
      <c r="BC511" s="6" t="e">
        <f t="array" aca="1" ref="BC511" ca="1">_xludf.IFS(I511&lt;&gt;0, F511/I511, P511&lt;&gt;0, M511/P511, W511&lt;&gt;0, T511/W511, AD511&lt;&gt;0, AA511/AD511, AK511&lt;&gt;0, AH511/AK511, AR511&lt;&gt;0, AO511/AR511, TRUE, 0)</f>
        <v>#NAME?</v>
      </c>
      <c r="BE511" s="6" t="e">
        <f t="shared" ca="1" si="30"/>
        <v>#NAME?</v>
      </c>
      <c r="BF511" s="6" t="e">
        <f t="shared" ca="1" si="31"/>
        <v>#NAME?</v>
      </c>
      <c r="BG511" s="6"/>
      <c r="BH511" s="6">
        <f>VLOOKUP(A511, ALL_AP_DATA!$A$2:$D$3600, 3, FALSE)</f>
        <v>952</v>
      </c>
      <c r="BI511" s="6">
        <f>VLOOKUP(A511, ALL_AP_DATA!$A$2:$E$3600, 5, FALSE)</f>
        <v>2080</v>
      </c>
      <c r="BJ511" s="6">
        <f t="shared" si="29"/>
        <v>1.2855377008652658</v>
      </c>
      <c r="BK511" s="6">
        <f t="shared" si="32"/>
        <v>0.58838071693448701</v>
      </c>
    </row>
    <row r="512" spans="1:63" ht="15.75" customHeight="1" x14ac:dyDescent="0.2">
      <c r="A512" s="6" t="s">
        <v>572</v>
      </c>
      <c r="B512" s="6" t="s">
        <v>64</v>
      </c>
      <c r="C512" s="6">
        <v>2</v>
      </c>
      <c r="D512" s="6">
        <v>9</v>
      </c>
      <c r="E512" s="6">
        <v>13</v>
      </c>
      <c r="F512" s="6">
        <v>347</v>
      </c>
      <c r="G512" s="6">
        <v>2.7699999999999999E-2</v>
      </c>
      <c r="H512" s="6">
        <v>0.32500000000000001</v>
      </c>
      <c r="I512" s="6">
        <v>8.6499999999999994E-2</v>
      </c>
      <c r="Q512" s="6">
        <v>3</v>
      </c>
      <c r="R512" s="6">
        <v>15</v>
      </c>
      <c r="S512" s="6">
        <v>21</v>
      </c>
      <c r="T512" s="6">
        <v>1032</v>
      </c>
      <c r="U512" s="6">
        <v>4.6199999999999998E-2</v>
      </c>
      <c r="V512" s="6">
        <v>0.52500000000000002</v>
      </c>
      <c r="W512" s="6">
        <v>0.25740000000000002</v>
      </c>
      <c r="X512" s="6">
        <v>4</v>
      </c>
      <c r="Y512" s="6">
        <v>33</v>
      </c>
      <c r="Z512" s="6">
        <v>23</v>
      </c>
      <c r="AA512" s="6">
        <v>736</v>
      </c>
      <c r="AB512" s="6">
        <v>0.10150000000000001</v>
      </c>
      <c r="AC512" s="6">
        <v>0.57499999999999996</v>
      </c>
      <c r="AD512" s="6">
        <v>0.1835</v>
      </c>
      <c r="AE512" s="6">
        <v>14</v>
      </c>
      <c r="AF512" s="6">
        <v>102</v>
      </c>
      <c r="AG512" s="6">
        <v>28</v>
      </c>
      <c r="AH512" s="6">
        <v>1166</v>
      </c>
      <c r="AI512" s="6">
        <v>0.31380000000000002</v>
      </c>
      <c r="AJ512" s="6">
        <v>0.7</v>
      </c>
      <c r="AK512" s="6">
        <v>0.2908</v>
      </c>
      <c r="AT512" s="6">
        <f t="shared" ref="AT512:AT766" si="33">IF(D512 = 0, "", F512 / D512)</f>
        <v>38.555555555555557</v>
      </c>
      <c r="AU512" s="6" t="str">
        <f t="shared" ref="AU512:AU766" si="34">IF(K512 = 0, "", M512 / K512)</f>
        <v/>
      </c>
      <c r="AV512" s="6">
        <f t="shared" ref="AV512:AV766" si="35">IF(R512 = 0, "", T512 / R512)</f>
        <v>68.8</v>
      </c>
      <c r="AW512" s="7">
        <f t="shared" ref="AW512:AW766" si="36">IF(Y512 = 0, "", AA512 / Y512)</f>
        <v>22.303030303030305</v>
      </c>
      <c r="AX512" s="6">
        <f t="shared" ref="AX512:AX766" si="37">IF(AF512 = 0, "", AH512 / AF512)</f>
        <v>11.431372549019608</v>
      </c>
      <c r="AY512" s="6" t="str">
        <f t="shared" ref="AY512:AY766" si="38">IF(AM512 = 0, "", AO512 / AM512)</f>
        <v/>
      </c>
      <c r="BA512" s="6">
        <f>VLOOKUP(A512, ALL_AP_DATA!$A$2:$F$3600, 6, FALSE)</f>
        <v>325</v>
      </c>
      <c r="BB512" s="6">
        <f>VLOOKUP(A512, projmetadata!$A$2:$D$2036, 4, FALSE)</f>
        <v>13448</v>
      </c>
      <c r="BC512" s="6" t="e">
        <f t="array" aca="1" ref="BC512" ca="1">_xludf.IFS(I512&lt;&gt;0, F512/I512, P512&lt;&gt;0, M512/P512, W512&lt;&gt;0, T512/W512, AD512&lt;&gt;0, AA512/AD512, AK512&lt;&gt;0, AH512/AK512, AR512&lt;&gt;0, AO512/AR512, TRUE, 0)</f>
        <v>#NAME?</v>
      </c>
      <c r="BE512" s="6" t="e">
        <f t="shared" ca="1" si="30"/>
        <v>#NAME?</v>
      </c>
      <c r="BF512" s="6" t="e">
        <f t="shared" ca="1" si="31"/>
        <v>#NAME?</v>
      </c>
      <c r="BG512" s="6"/>
      <c r="BH512" s="6">
        <f>VLOOKUP(A512, ALL_AP_DATA!$A$2:$D$3600, 3, FALSE)</f>
        <v>121</v>
      </c>
      <c r="BI512" s="6">
        <f>VLOOKUP(A512, ALL_AP_DATA!$A$2:$E$3600, 5, FALSE)</f>
        <v>4010</v>
      </c>
      <c r="BJ512" s="6">
        <f t="shared" ref="BJ512:BJ766" si="39">BI512/BA512</f>
        <v>12.338461538461539</v>
      </c>
      <c r="BK512" s="6">
        <f t="shared" si="32"/>
        <v>0.37230769230769228</v>
      </c>
    </row>
    <row r="513" spans="1:63" ht="15.75" customHeight="1" x14ac:dyDescent="0.2">
      <c r="A513" s="6" t="s">
        <v>573</v>
      </c>
      <c r="B513" s="6" t="s">
        <v>64</v>
      </c>
      <c r="C513" s="6">
        <v>1</v>
      </c>
      <c r="D513" s="6">
        <v>3</v>
      </c>
      <c r="E513" s="6">
        <v>2</v>
      </c>
      <c r="F513" s="6">
        <v>282</v>
      </c>
      <c r="G513" s="6">
        <v>2.2100000000000002E-2</v>
      </c>
      <c r="H513" s="6">
        <v>3.6400000000000002E-2</v>
      </c>
      <c r="I513" s="6">
        <v>4.7899999999999998E-2</v>
      </c>
      <c r="Q513" s="6">
        <v>17</v>
      </c>
      <c r="R513" s="6">
        <v>59</v>
      </c>
      <c r="S513" s="6">
        <v>46</v>
      </c>
      <c r="T513" s="6">
        <v>4097</v>
      </c>
      <c r="U513" s="6">
        <v>0.43380000000000002</v>
      </c>
      <c r="V513" s="6">
        <v>0.83640000000000003</v>
      </c>
      <c r="W513" s="6">
        <v>0.69640000000000002</v>
      </c>
      <c r="X513" s="6">
        <v>1</v>
      </c>
      <c r="Y513" s="6">
        <v>18</v>
      </c>
      <c r="Z513" s="6">
        <v>28</v>
      </c>
      <c r="AA513" s="6">
        <v>818</v>
      </c>
      <c r="AB513" s="6">
        <v>0.13239999999999999</v>
      </c>
      <c r="AC513" s="6">
        <v>0.5091</v>
      </c>
      <c r="AD513" s="6">
        <v>0.13900000000000001</v>
      </c>
      <c r="AE513" s="6">
        <v>6</v>
      </c>
      <c r="AF513" s="6">
        <v>35</v>
      </c>
      <c r="AG513" s="6">
        <v>35</v>
      </c>
      <c r="AH513" s="6">
        <v>2866</v>
      </c>
      <c r="AI513" s="6">
        <v>0.25740000000000002</v>
      </c>
      <c r="AJ513" s="6">
        <v>0.63639999999999997</v>
      </c>
      <c r="AK513" s="6">
        <v>0.48720000000000002</v>
      </c>
      <c r="AT513" s="6">
        <f t="shared" si="33"/>
        <v>94</v>
      </c>
      <c r="AU513" s="6" t="str">
        <f t="shared" si="34"/>
        <v/>
      </c>
      <c r="AV513" s="6">
        <f t="shared" si="35"/>
        <v>69.440677966101688</v>
      </c>
      <c r="AW513" s="7">
        <f t="shared" si="36"/>
        <v>45.444444444444443</v>
      </c>
      <c r="AX513" s="6">
        <f t="shared" si="37"/>
        <v>81.885714285714286</v>
      </c>
      <c r="AY513" s="6" t="str">
        <f t="shared" si="38"/>
        <v/>
      </c>
      <c r="BA513" s="6">
        <f>VLOOKUP(A513, ALL_AP_DATA!$A$2:$F$3600, 6, FALSE)</f>
        <v>136</v>
      </c>
      <c r="BB513" s="6">
        <f>VLOOKUP(A513, projmetadata!$A$2:$D$2036, 4, FALSE)</f>
        <v>5869</v>
      </c>
      <c r="BC513" s="6" t="e">
        <f t="array" aca="1" ref="BC513" ca="1">_xludf.IFS(I513&lt;&gt;0, F513/I513, P513&lt;&gt;0, M513/P513, W513&lt;&gt;0, T513/W513, AD513&lt;&gt;0, AA513/AD513, AK513&lt;&gt;0, AH513/AK513, AR513&lt;&gt;0, AO513/AR513, TRUE, 0)</f>
        <v>#NAME?</v>
      </c>
      <c r="BE513" s="6" t="e">
        <f t="shared" ca="1" si="30"/>
        <v>#NAME?</v>
      </c>
      <c r="BF513" s="6" t="e">
        <f t="shared" ca="1" si="31"/>
        <v>#NAME?</v>
      </c>
      <c r="BG513" s="6"/>
      <c r="BH513" s="6">
        <f>VLOOKUP(A513, ALL_AP_DATA!$A$2:$D$3600, 3, FALSE)</f>
        <v>73</v>
      </c>
      <c r="BI513" s="6">
        <f>VLOOKUP(A513, ALL_AP_DATA!$A$2:$E$3600, 5, FALSE)</f>
        <v>5883</v>
      </c>
      <c r="BJ513" s="6">
        <f t="shared" si="39"/>
        <v>43.257352941176471</v>
      </c>
      <c r="BK513" s="6">
        <f t="shared" si="32"/>
        <v>0.53676470588235292</v>
      </c>
    </row>
    <row r="514" spans="1:63" ht="15.75" customHeight="1" x14ac:dyDescent="0.2">
      <c r="A514" s="6" t="s">
        <v>574</v>
      </c>
      <c r="B514" s="6" t="s">
        <v>64</v>
      </c>
      <c r="C514" s="6">
        <v>20</v>
      </c>
      <c r="D514" s="6">
        <v>340</v>
      </c>
      <c r="E514" s="6">
        <v>59</v>
      </c>
      <c r="F514" s="6">
        <v>4379</v>
      </c>
      <c r="G514" s="6">
        <v>0.1278</v>
      </c>
      <c r="H514" s="6">
        <v>0.57840000000000003</v>
      </c>
      <c r="I514" s="6">
        <v>0.28460000000000002</v>
      </c>
      <c r="Q514" s="6">
        <v>20</v>
      </c>
      <c r="R514" s="6">
        <v>69</v>
      </c>
      <c r="S514" s="6">
        <v>55</v>
      </c>
      <c r="T514" s="6">
        <v>4343</v>
      </c>
      <c r="U514" s="6">
        <v>2.5899999999999999E-2</v>
      </c>
      <c r="V514" s="6">
        <v>0.53920000000000001</v>
      </c>
      <c r="W514" s="6">
        <v>0.2823</v>
      </c>
      <c r="X514" s="6">
        <v>122</v>
      </c>
      <c r="Y514" s="6">
        <v>461</v>
      </c>
      <c r="Z514" s="6">
        <v>60</v>
      </c>
      <c r="AA514" s="6">
        <v>4696</v>
      </c>
      <c r="AB514" s="6">
        <v>0.17330000000000001</v>
      </c>
      <c r="AC514" s="6">
        <v>0.58819999999999995</v>
      </c>
      <c r="AD514" s="6">
        <v>0.30520000000000003</v>
      </c>
      <c r="AE514" s="6">
        <v>179</v>
      </c>
      <c r="AF514" s="6">
        <v>1025</v>
      </c>
      <c r="AG514" s="6">
        <v>86</v>
      </c>
      <c r="AH514" s="6">
        <v>10974</v>
      </c>
      <c r="AI514" s="6">
        <v>0.38529999999999998</v>
      </c>
      <c r="AJ514" s="6">
        <v>0.84309999999999996</v>
      </c>
      <c r="AK514" s="6">
        <v>0.71319999999999995</v>
      </c>
      <c r="AT514" s="6">
        <f t="shared" si="33"/>
        <v>12.879411764705882</v>
      </c>
      <c r="AU514" s="6" t="str">
        <f t="shared" si="34"/>
        <v/>
      </c>
      <c r="AV514" s="6">
        <f t="shared" si="35"/>
        <v>62.94202898550725</v>
      </c>
      <c r="AW514" s="7">
        <f t="shared" si="36"/>
        <v>10.186550976138829</v>
      </c>
      <c r="AX514" s="6">
        <f t="shared" si="37"/>
        <v>10.706341463414635</v>
      </c>
      <c r="AY514" s="6" t="str">
        <f t="shared" si="38"/>
        <v/>
      </c>
      <c r="BA514" s="6">
        <f>VLOOKUP(A514, ALL_AP_DATA!$A$2:$F$3600, 6, FALSE)</f>
        <v>2660</v>
      </c>
      <c r="BB514" s="6">
        <f>VLOOKUP(A514, projmetadata!$A$2:$D$2036, 4, FALSE)</f>
        <v>316220</v>
      </c>
      <c r="BC514" s="6" t="e">
        <f t="array" aca="1" ref="BC514" ca="1">_xludf.IFS(I514&lt;&gt;0, F514/I514, P514&lt;&gt;0, M514/P514, W514&lt;&gt;0, T514/W514, AD514&lt;&gt;0, AA514/AD514, AK514&lt;&gt;0, AH514/AK514, AR514&lt;&gt;0, AO514/AR514, TRUE, 0)</f>
        <v>#NAME?</v>
      </c>
      <c r="BE514" s="6" t="e">
        <f t="shared" ca="1" si="30"/>
        <v>#NAME?</v>
      </c>
      <c r="BF514" s="6" t="e">
        <f t="shared" ca="1" si="31"/>
        <v>#NAME?</v>
      </c>
      <c r="BG514" s="6"/>
      <c r="BH514" s="6">
        <f>VLOOKUP(A514, ALL_AP_DATA!$A$2:$D$3600, 3, FALSE)</f>
        <v>1215</v>
      </c>
      <c r="BI514" s="6">
        <f>VLOOKUP(A514, ALL_AP_DATA!$A$2:$E$3600, 5, FALSE)</f>
        <v>15386</v>
      </c>
      <c r="BJ514" s="6">
        <f t="shared" si="39"/>
        <v>5.7842105263157899</v>
      </c>
      <c r="BK514" s="6">
        <f t="shared" si="32"/>
        <v>0.4567669172932331</v>
      </c>
    </row>
    <row r="515" spans="1:63" ht="15.75" customHeight="1" x14ac:dyDescent="0.2">
      <c r="A515" s="6" t="s">
        <v>575</v>
      </c>
      <c r="B515" s="6" t="s">
        <v>64</v>
      </c>
      <c r="C515" s="6">
        <v>335</v>
      </c>
      <c r="D515" s="6">
        <v>3373</v>
      </c>
      <c r="E515" s="6">
        <v>40</v>
      </c>
      <c r="F515" s="6">
        <v>9406</v>
      </c>
      <c r="G515" s="6">
        <v>0.19309999999999999</v>
      </c>
      <c r="H515" s="6">
        <v>0.8</v>
      </c>
      <c r="I515" s="6">
        <v>0.12230000000000001</v>
      </c>
      <c r="J515" s="6">
        <v>5</v>
      </c>
      <c r="K515" s="6">
        <v>12</v>
      </c>
      <c r="L515" s="6">
        <v>2</v>
      </c>
      <c r="M515" s="6">
        <v>636</v>
      </c>
      <c r="N515" s="6">
        <v>6.9999999999999999E-4</v>
      </c>
      <c r="O515" s="6">
        <v>0.04</v>
      </c>
      <c r="P515" s="6">
        <v>8.3000000000000001E-3</v>
      </c>
      <c r="Q515" s="6">
        <v>13</v>
      </c>
      <c r="R515" s="6">
        <v>67</v>
      </c>
      <c r="S515" s="6">
        <v>31</v>
      </c>
      <c r="T515" s="6">
        <v>73338</v>
      </c>
      <c r="U515" s="6">
        <v>3.8E-3</v>
      </c>
      <c r="V515" s="6">
        <v>0.62</v>
      </c>
      <c r="W515" s="6">
        <v>0.95350000000000001</v>
      </c>
      <c r="X515" s="6">
        <v>844</v>
      </c>
      <c r="Y515" s="6">
        <v>4803</v>
      </c>
      <c r="Z515" s="6">
        <v>36</v>
      </c>
      <c r="AA515" s="6">
        <v>9055</v>
      </c>
      <c r="AB515" s="6">
        <v>0.27500000000000002</v>
      </c>
      <c r="AC515" s="6">
        <v>0.72</v>
      </c>
      <c r="AD515" s="6">
        <v>0.1177</v>
      </c>
      <c r="AE515" s="6">
        <v>1536</v>
      </c>
      <c r="AF515" s="6">
        <v>9640</v>
      </c>
      <c r="AG515" s="6">
        <v>42</v>
      </c>
      <c r="AH515" s="6">
        <v>17158</v>
      </c>
      <c r="AI515" s="6">
        <v>0.55189999999999995</v>
      </c>
      <c r="AJ515" s="6">
        <v>0.84</v>
      </c>
      <c r="AK515" s="6">
        <v>0.22309999999999999</v>
      </c>
      <c r="AT515" s="6">
        <f t="shared" si="33"/>
        <v>2.7886154758375334</v>
      </c>
      <c r="AU515" s="6">
        <f t="shared" si="34"/>
        <v>53</v>
      </c>
      <c r="AV515" s="6">
        <f t="shared" si="35"/>
        <v>1094.5970149253731</v>
      </c>
      <c r="AW515" s="7">
        <f t="shared" si="36"/>
        <v>1.885280033312513</v>
      </c>
      <c r="AX515" s="6">
        <f t="shared" si="37"/>
        <v>1.7798755186721991</v>
      </c>
      <c r="AY515" s="6" t="str">
        <f t="shared" si="38"/>
        <v/>
      </c>
      <c r="BA515" s="6">
        <f>VLOOKUP(A515, ALL_AP_DATA!$A$2:$F$3600, 6, FALSE)</f>
        <v>17468</v>
      </c>
      <c r="BB515" s="6">
        <f>VLOOKUP(A515, projmetadata!$A$2:$D$2036, 4, FALSE)</f>
        <v>1674258</v>
      </c>
      <c r="BC515" s="6" t="e">
        <f t="array" aca="1" ref="BC515" ca="1">_xludf.IFS(I515&lt;&gt;0, F515/I515, P515&lt;&gt;0, M515/P515, W515&lt;&gt;0, T515/W515, AD515&lt;&gt;0, AA515/AD515, AK515&lt;&gt;0, AH515/AK515, AR515&lt;&gt;0, AO515/AR515, TRUE, 0)</f>
        <v>#NAME?</v>
      </c>
      <c r="BE515" s="6" t="e">
        <f t="shared" ca="1" si="30"/>
        <v>#NAME?</v>
      </c>
      <c r="BF515" s="6" t="e">
        <f t="shared" ca="1" si="31"/>
        <v>#NAME?</v>
      </c>
      <c r="BG515" s="6"/>
      <c r="BH515" s="6">
        <f>VLOOKUP(A515, ALL_AP_DATA!$A$2:$D$3600, 3, FALSE)</f>
        <v>11689</v>
      </c>
      <c r="BI515" s="6">
        <f>VLOOKUP(A515, ALL_AP_DATA!$A$2:$E$3600, 5, FALSE)</f>
        <v>76915</v>
      </c>
      <c r="BJ515" s="6">
        <f t="shared" si="39"/>
        <v>4.4031944126402562</v>
      </c>
      <c r="BK515" s="6">
        <f t="shared" si="32"/>
        <v>0.66916647584153877</v>
      </c>
    </row>
    <row r="516" spans="1:63" ht="15.75" customHeight="1" x14ac:dyDescent="0.2">
      <c r="A516" s="6" t="s">
        <v>576</v>
      </c>
      <c r="B516" s="6" t="s">
        <v>61</v>
      </c>
      <c r="C516" s="6">
        <v>3</v>
      </c>
      <c r="D516" s="6">
        <v>9</v>
      </c>
      <c r="E516" s="6">
        <v>21</v>
      </c>
      <c r="F516" s="6">
        <v>589</v>
      </c>
      <c r="G516" s="6">
        <v>2.1000000000000001E-2</v>
      </c>
      <c r="H516" s="6">
        <v>0.33329999999999999</v>
      </c>
      <c r="I516" s="6">
        <v>0.2293</v>
      </c>
      <c r="Q516" s="6">
        <v>6</v>
      </c>
      <c r="R516" s="6">
        <v>16</v>
      </c>
      <c r="S516" s="6">
        <v>38</v>
      </c>
      <c r="T516" s="6">
        <v>2052</v>
      </c>
      <c r="U516" s="6">
        <v>3.7400000000000003E-2</v>
      </c>
      <c r="V516" s="6">
        <v>0.60319999999999996</v>
      </c>
      <c r="W516" s="6">
        <v>0.79879999999999995</v>
      </c>
      <c r="X516" s="6">
        <v>18</v>
      </c>
      <c r="Y516" s="6">
        <v>72</v>
      </c>
      <c r="Z516" s="6">
        <v>44</v>
      </c>
      <c r="AA516" s="6">
        <v>957</v>
      </c>
      <c r="AB516" s="6">
        <v>0.16819999999999999</v>
      </c>
      <c r="AC516" s="6">
        <v>0.69840000000000002</v>
      </c>
      <c r="AD516" s="6">
        <v>0.3725</v>
      </c>
      <c r="AE516" s="6">
        <v>11</v>
      </c>
      <c r="AF516" s="6">
        <v>57</v>
      </c>
      <c r="AG516" s="6">
        <v>20</v>
      </c>
      <c r="AH516" s="6">
        <v>299</v>
      </c>
      <c r="AI516" s="6">
        <v>0.13320000000000001</v>
      </c>
      <c r="AJ516" s="6">
        <v>0.3175</v>
      </c>
      <c r="AK516" s="6">
        <v>0.1164</v>
      </c>
      <c r="AT516" s="6">
        <f t="shared" si="33"/>
        <v>65.444444444444443</v>
      </c>
      <c r="AU516" s="6" t="str">
        <f t="shared" si="34"/>
        <v/>
      </c>
      <c r="AV516" s="6">
        <f t="shared" si="35"/>
        <v>128.25</v>
      </c>
      <c r="AW516" s="7">
        <f t="shared" si="36"/>
        <v>13.291666666666666</v>
      </c>
      <c r="AX516" s="6">
        <f t="shared" si="37"/>
        <v>5.2456140350877192</v>
      </c>
      <c r="AY516" s="6" t="str">
        <f t="shared" si="38"/>
        <v/>
      </c>
      <c r="BA516" s="6">
        <f>VLOOKUP(A516, ALL_AP_DATA!$A$2:$F$3600, 6, FALSE)</f>
        <v>428</v>
      </c>
      <c r="BB516" s="6">
        <f>VLOOKUP(A516, projmetadata!$A$2:$D$2036, 4, FALSE)</f>
        <v>48223</v>
      </c>
      <c r="BC516" s="6" t="e">
        <f t="array" aca="1" ref="BC516" ca="1">_xludf.IFS(I516&lt;&gt;0, F516/I516, P516&lt;&gt;0, M516/P516, W516&lt;&gt;0, T516/W516, AD516&lt;&gt;0, AA516/AD516, AK516&lt;&gt;0, AH516/AK516, AR516&lt;&gt;0, AO516/AR516, TRUE, 0)</f>
        <v>#NAME?</v>
      </c>
      <c r="BE516" s="6" t="e">
        <f t="shared" ca="1" si="30"/>
        <v>#NAME?</v>
      </c>
      <c r="BF516" s="6" t="e">
        <f t="shared" ca="1" si="31"/>
        <v>#NAME?</v>
      </c>
      <c r="BG516" s="6"/>
      <c r="BH516" s="6">
        <f>VLOOKUP(A516, ALL_AP_DATA!$A$2:$D$3600, 3, FALSE)</f>
        <v>113</v>
      </c>
      <c r="BI516" s="6">
        <f>VLOOKUP(A516, ALL_AP_DATA!$A$2:$E$3600, 5, FALSE)</f>
        <v>2569</v>
      </c>
      <c r="BJ516" s="6">
        <f t="shared" si="39"/>
        <v>6.0023364485981308</v>
      </c>
      <c r="BK516" s="6">
        <f t="shared" si="32"/>
        <v>0.26401869158878505</v>
      </c>
    </row>
    <row r="517" spans="1:63" ht="15.75" customHeight="1" x14ac:dyDescent="0.2">
      <c r="A517" s="6" t="s">
        <v>577</v>
      </c>
      <c r="B517" s="6" t="s">
        <v>64</v>
      </c>
      <c r="AE517" s="6">
        <v>4</v>
      </c>
      <c r="AF517" s="6">
        <v>11</v>
      </c>
      <c r="AG517" s="6">
        <v>0</v>
      </c>
      <c r="AH517" s="6">
        <v>0</v>
      </c>
      <c r="AI517" s="6">
        <v>6.6299999999999998E-2</v>
      </c>
      <c r="AJ517" s="6">
        <v>0</v>
      </c>
      <c r="AK517" s="6">
        <v>0</v>
      </c>
      <c r="AT517" s="6" t="str">
        <f t="shared" si="33"/>
        <v/>
      </c>
      <c r="AU517" s="6" t="str">
        <f t="shared" si="34"/>
        <v/>
      </c>
      <c r="AV517" s="6" t="str">
        <f t="shared" si="35"/>
        <v/>
      </c>
      <c r="AW517" s="7" t="str">
        <f t="shared" si="36"/>
        <v/>
      </c>
      <c r="AX517" s="6">
        <f t="shared" si="37"/>
        <v>0</v>
      </c>
      <c r="AY517" s="6" t="str">
        <f t="shared" si="38"/>
        <v/>
      </c>
      <c r="BA517" s="6">
        <f>VLOOKUP(A517, ALL_AP_DATA!$A$2:$F$3600, 6, FALSE)</f>
        <v>166</v>
      </c>
      <c r="BB517" s="6">
        <f>VLOOKUP(A517, projmetadata!$A$2:$D$2036, 4, FALSE)</f>
        <v>3291</v>
      </c>
      <c r="BC517" s="6" t="e">
        <f t="array" aca="1" ref="BC517" ca="1">_xludf.IFS(I517&lt;&gt;0, F517/I517, P517&lt;&gt;0, M517/P517, W517&lt;&gt;0, T517/W517, AD517&lt;&gt;0, AA517/AD517, AK517&lt;&gt;0, AH517/AK517, AR517&lt;&gt;0, AO517/AR517, TRUE, 0)</f>
        <v>#NAME?</v>
      </c>
      <c r="BE517" s="6" t="e">
        <f t="shared" ca="1" si="30"/>
        <v>#NAME?</v>
      </c>
      <c r="BF517" s="6" t="e">
        <f t="shared" ca="1" si="31"/>
        <v>#NAME?</v>
      </c>
      <c r="BG517" s="6"/>
      <c r="BH517" s="6">
        <f>VLOOKUP(A517, ALL_AP_DATA!$A$2:$D$3600, 3, FALSE)</f>
        <v>11</v>
      </c>
      <c r="BI517" s="6">
        <f>VLOOKUP(A517, ALL_AP_DATA!$A$2:$E$3600, 5, FALSE)</f>
        <v>2</v>
      </c>
      <c r="BJ517" s="6">
        <f t="shared" si="39"/>
        <v>1.2048192771084338E-2</v>
      </c>
      <c r="BK517" s="6">
        <f t="shared" si="32"/>
        <v>6.6265060240963861E-2</v>
      </c>
    </row>
    <row r="518" spans="1:63" ht="15.75" customHeight="1" x14ac:dyDescent="0.2">
      <c r="A518" s="6" t="s">
        <v>578</v>
      </c>
      <c r="B518" s="6" t="s">
        <v>64</v>
      </c>
      <c r="C518" s="6">
        <v>128</v>
      </c>
      <c r="D518" s="6">
        <v>885</v>
      </c>
      <c r="E518" s="6">
        <v>228</v>
      </c>
      <c r="F518" s="6">
        <v>14012</v>
      </c>
      <c r="G518" s="6">
        <v>0.15859999999999999</v>
      </c>
      <c r="H518" s="6">
        <v>0.30080000000000001</v>
      </c>
      <c r="I518" s="6">
        <v>0.1109</v>
      </c>
      <c r="J518" s="6">
        <v>3</v>
      </c>
      <c r="K518" s="6">
        <v>58</v>
      </c>
      <c r="L518" s="6">
        <v>161</v>
      </c>
      <c r="M518" s="6">
        <v>15617</v>
      </c>
      <c r="N518" s="6">
        <v>1.04E-2</v>
      </c>
      <c r="O518" s="6">
        <v>0.21240000000000001</v>
      </c>
      <c r="P518" s="6">
        <v>0.1236</v>
      </c>
      <c r="Q518" s="6">
        <v>80</v>
      </c>
      <c r="R518" s="6">
        <v>307</v>
      </c>
      <c r="S518" s="6">
        <v>541</v>
      </c>
      <c r="T518" s="6">
        <v>66712</v>
      </c>
      <c r="U518" s="6">
        <v>5.5E-2</v>
      </c>
      <c r="V518" s="6">
        <v>0.7137</v>
      </c>
      <c r="W518" s="6">
        <v>0.52800000000000002</v>
      </c>
      <c r="X518" s="6">
        <v>106</v>
      </c>
      <c r="Y518" s="6">
        <v>618</v>
      </c>
      <c r="Z518" s="6">
        <v>168</v>
      </c>
      <c r="AA518" s="6">
        <v>11211</v>
      </c>
      <c r="AB518" s="6">
        <v>0.1108</v>
      </c>
      <c r="AC518" s="6">
        <v>0.22159999999999999</v>
      </c>
      <c r="AD518" s="6">
        <v>8.8700000000000001E-2</v>
      </c>
      <c r="AE518" s="6">
        <v>451</v>
      </c>
      <c r="AF518" s="6">
        <v>3162</v>
      </c>
      <c r="AG518" s="6">
        <v>622</v>
      </c>
      <c r="AH518" s="6">
        <v>86080</v>
      </c>
      <c r="AI518" s="6">
        <v>0.56679999999999997</v>
      </c>
      <c r="AJ518" s="6">
        <v>0.8206</v>
      </c>
      <c r="AK518" s="6">
        <v>0.68130000000000002</v>
      </c>
      <c r="AL518" s="6">
        <v>2</v>
      </c>
      <c r="AM518" s="6">
        <v>45</v>
      </c>
      <c r="AN518" s="6">
        <v>123</v>
      </c>
      <c r="AO518" s="6">
        <v>13793</v>
      </c>
      <c r="AP518" s="6">
        <v>8.0999999999999996E-3</v>
      </c>
      <c r="AQ518" s="6">
        <v>0.1623</v>
      </c>
      <c r="AR518" s="6">
        <v>0.10920000000000001</v>
      </c>
      <c r="AT518" s="6">
        <f t="shared" si="33"/>
        <v>15.832768361581921</v>
      </c>
      <c r="AU518" s="6">
        <f t="shared" si="34"/>
        <v>269.25862068965517</v>
      </c>
      <c r="AV518" s="6">
        <f t="shared" si="35"/>
        <v>217.30293159609121</v>
      </c>
      <c r="AW518" s="7">
        <f t="shared" si="36"/>
        <v>18.140776699029125</v>
      </c>
      <c r="AX518" s="6">
        <f t="shared" si="37"/>
        <v>27.223276407337128</v>
      </c>
      <c r="AY518" s="6">
        <f t="shared" si="38"/>
        <v>306.51111111111112</v>
      </c>
      <c r="BA518" s="6">
        <f>VLOOKUP(A518, ALL_AP_DATA!$A$2:$F$3600, 6, FALSE)</f>
        <v>5579</v>
      </c>
      <c r="BB518" s="6">
        <f>VLOOKUP(A518, projmetadata!$A$2:$D$2036, 4, FALSE)</f>
        <v>749707</v>
      </c>
      <c r="BC518" s="6" t="e">
        <f t="array" aca="1" ref="BC518" ca="1">_xludf.IFS(I518&lt;&gt;0, F518/I518, P518&lt;&gt;0, M518/P518, W518&lt;&gt;0, T518/W518, AD518&lt;&gt;0, AA518/AD518, AK518&lt;&gt;0, AH518/AK518, AR518&lt;&gt;0, AO518/AR518, TRUE, 0)</f>
        <v>#NAME?</v>
      </c>
      <c r="BE518" s="6" t="e">
        <f t="shared" ca="1" si="30"/>
        <v>#NAME?</v>
      </c>
      <c r="BF518" s="6" t="e">
        <f t="shared" ca="1" si="31"/>
        <v>#NAME?</v>
      </c>
      <c r="BG518" s="6"/>
      <c r="BH518" s="6">
        <f>VLOOKUP(A518, ALL_AP_DATA!$A$2:$D$3600, 3, FALSE)</f>
        <v>3542</v>
      </c>
      <c r="BI518" s="6">
        <f>VLOOKUP(A518, ALL_AP_DATA!$A$2:$E$3600, 5, FALSE)</f>
        <v>126352</v>
      </c>
      <c r="BJ518" s="6">
        <f t="shared" si="39"/>
        <v>22.647786341638287</v>
      </c>
      <c r="BK518" s="6">
        <f t="shared" si="32"/>
        <v>0.63488080301129235</v>
      </c>
    </row>
    <row r="519" spans="1:63" ht="15.75" customHeight="1" x14ac:dyDescent="0.2">
      <c r="A519" s="6" t="s">
        <v>579</v>
      </c>
      <c r="B519" s="6" t="s">
        <v>64</v>
      </c>
      <c r="C519" s="6">
        <v>17</v>
      </c>
      <c r="D519" s="6">
        <v>46</v>
      </c>
      <c r="E519" s="6">
        <v>4</v>
      </c>
      <c r="F519" s="6">
        <v>9</v>
      </c>
      <c r="G519" s="6">
        <v>0.03</v>
      </c>
      <c r="H519" s="6">
        <v>0.21049999999999999</v>
      </c>
      <c r="I519" s="6">
        <v>2.4799999999999999E-2</v>
      </c>
      <c r="Q519" s="6">
        <v>1</v>
      </c>
      <c r="R519" s="6">
        <v>4</v>
      </c>
      <c r="S519" s="6">
        <v>2</v>
      </c>
      <c r="T519" s="6">
        <v>76</v>
      </c>
      <c r="U519" s="6">
        <v>2.5999999999999999E-3</v>
      </c>
      <c r="V519" s="6">
        <v>0.1053</v>
      </c>
      <c r="W519" s="6">
        <v>0.2094</v>
      </c>
      <c r="X519" s="6">
        <v>43</v>
      </c>
      <c r="Y519" s="6">
        <v>213</v>
      </c>
      <c r="Z519" s="6">
        <v>0</v>
      </c>
      <c r="AA519" s="6">
        <v>0</v>
      </c>
      <c r="AB519" s="6">
        <v>0.1389</v>
      </c>
      <c r="AC519" s="6">
        <v>0</v>
      </c>
      <c r="AD519" s="6">
        <v>0</v>
      </c>
      <c r="AE519" s="6">
        <v>145</v>
      </c>
      <c r="AF519" s="6">
        <v>669</v>
      </c>
      <c r="AG519" s="6">
        <v>9</v>
      </c>
      <c r="AH519" s="6">
        <v>179</v>
      </c>
      <c r="AI519" s="6">
        <v>0.43640000000000001</v>
      </c>
      <c r="AJ519" s="6">
        <v>0.47370000000000001</v>
      </c>
      <c r="AK519" s="6">
        <v>0.49309999999999998</v>
      </c>
      <c r="AT519" s="6">
        <f t="shared" si="33"/>
        <v>0.19565217391304349</v>
      </c>
      <c r="AU519" s="6" t="str">
        <f t="shared" si="34"/>
        <v/>
      </c>
      <c r="AV519" s="6">
        <f t="shared" si="35"/>
        <v>19</v>
      </c>
      <c r="AW519" s="7">
        <f t="shared" si="36"/>
        <v>0</v>
      </c>
      <c r="AX519" s="6">
        <f t="shared" si="37"/>
        <v>0.26756352765321373</v>
      </c>
      <c r="AY519" s="6" t="str">
        <f t="shared" si="38"/>
        <v/>
      </c>
      <c r="BA519" s="6">
        <f>VLOOKUP(A519, ALL_AP_DATA!$A$2:$F$3600, 6, FALSE)</f>
        <v>1533</v>
      </c>
      <c r="BB519" s="6">
        <f>VLOOKUP(A519, projmetadata!$A$2:$D$2036, 4, FALSE)</f>
        <v>130318</v>
      </c>
      <c r="BC519" s="6" t="e">
        <f t="array" aca="1" ref="BC519" ca="1">_xludf.IFS(I519&lt;&gt;0, F519/I519, P519&lt;&gt;0, M519/P519, W519&lt;&gt;0, T519/W519, AD519&lt;&gt;0, AA519/AD519, AK519&lt;&gt;0, AH519/AK519, AR519&lt;&gt;0, AO519/AR519, TRUE, 0)</f>
        <v>#NAME?</v>
      </c>
      <c r="BE519" s="6" t="e">
        <f t="shared" ca="1" si="30"/>
        <v>#NAME?</v>
      </c>
      <c r="BF519" s="6" t="e">
        <f t="shared" ca="1" si="31"/>
        <v>#NAME?</v>
      </c>
      <c r="BG519" s="6"/>
      <c r="BH519" s="6">
        <f>VLOOKUP(A519, ALL_AP_DATA!$A$2:$D$3600, 3, FALSE)</f>
        <v>755</v>
      </c>
      <c r="BI519" s="6">
        <f>VLOOKUP(A519, ALL_AP_DATA!$A$2:$E$3600, 5, FALSE)</f>
        <v>363</v>
      </c>
      <c r="BJ519" s="6">
        <f t="shared" si="39"/>
        <v>0.23679060665362034</v>
      </c>
      <c r="BK519" s="6">
        <f t="shared" si="32"/>
        <v>0.49249836921069795</v>
      </c>
    </row>
    <row r="520" spans="1:63" ht="15.75" customHeight="1" x14ac:dyDescent="0.2">
      <c r="A520" s="6" t="s">
        <v>580</v>
      </c>
      <c r="B520" s="6" t="s">
        <v>64</v>
      </c>
      <c r="C520" s="6">
        <v>10</v>
      </c>
      <c r="D520" s="6">
        <v>148</v>
      </c>
      <c r="E520" s="6">
        <v>76</v>
      </c>
      <c r="F520" s="6">
        <v>11563</v>
      </c>
      <c r="G520" s="6">
        <v>0.1832</v>
      </c>
      <c r="H520" s="6">
        <v>0.64959999999999996</v>
      </c>
      <c r="I520" s="6">
        <v>0.29039999999999999</v>
      </c>
      <c r="J520" s="6">
        <v>1</v>
      </c>
      <c r="K520" s="6">
        <v>18</v>
      </c>
      <c r="L520" s="6">
        <v>41</v>
      </c>
      <c r="M520" s="6">
        <v>7102</v>
      </c>
      <c r="N520" s="6">
        <v>2.23E-2</v>
      </c>
      <c r="O520" s="6">
        <v>0.35039999999999999</v>
      </c>
      <c r="P520" s="6">
        <v>0.17829999999999999</v>
      </c>
      <c r="Q520" s="6">
        <v>25</v>
      </c>
      <c r="R520" s="6">
        <v>108</v>
      </c>
      <c r="S520" s="6">
        <v>92</v>
      </c>
      <c r="T520" s="6">
        <v>24448</v>
      </c>
      <c r="U520" s="6">
        <v>0.13370000000000001</v>
      </c>
      <c r="V520" s="6">
        <v>0.7863</v>
      </c>
      <c r="W520" s="6">
        <v>0.6139</v>
      </c>
      <c r="X520" s="6">
        <v>25</v>
      </c>
      <c r="Y520" s="6">
        <v>133</v>
      </c>
      <c r="Z520" s="6">
        <v>65</v>
      </c>
      <c r="AA520" s="6">
        <v>10808</v>
      </c>
      <c r="AB520" s="6">
        <v>0.1646</v>
      </c>
      <c r="AC520" s="6">
        <v>0.55559999999999998</v>
      </c>
      <c r="AD520" s="6">
        <v>0.27139999999999997</v>
      </c>
      <c r="AE520" s="6">
        <v>55</v>
      </c>
      <c r="AF520" s="6">
        <v>355</v>
      </c>
      <c r="AG520" s="6">
        <v>85</v>
      </c>
      <c r="AH520" s="6">
        <v>21119</v>
      </c>
      <c r="AI520" s="6">
        <v>0.43940000000000001</v>
      </c>
      <c r="AJ520" s="6">
        <v>0.72650000000000003</v>
      </c>
      <c r="AK520" s="6">
        <v>0.53029999999999999</v>
      </c>
      <c r="AL520" s="6">
        <v>2</v>
      </c>
      <c r="AM520" s="6">
        <v>41</v>
      </c>
      <c r="AN520" s="6">
        <v>57</v>
      </c>
      <c r="AO520" s="6">
        <v>14267</v>
      </c>
      <c r="AP520" s="6">
        <v>5.0700000000000002E-2</v>
      </c>
      <c r="AQ520" s="6">
        <v>0.48720000000000002</v>
      </c>
      <c r="AR520" s="6">
        <v>0.35830000000000001</v>
      </c>
      <c r="AT520" s="6">
        <f t="shared" si="33"/>
        <v>78.128378378378372</v>
      </c>
      <c r="AU520" s="6">
        <f t="shared" si="34"/>
        <v>394.55555555555554</v>
      </c>
      <c r="AV520" s="6">
        <f t="shared" si="35"/>
        <v>226.37037037037038</v>
      </c>
      <c r="AW520" s="7">
        <f t="shared" si="36"/>
        <v>81.263157894736835</v>
      </c>
      <c r="AX520" s="6">
        <f t="shared" si="37"/>
        <v>59.490140845070421</v>
      </c>
      <c r="AY520" s="6">
        <f t="shared" si="38"/>
        <v>347.97560975609758</v>
      </c>
      <c r="BA520" s="6">
        <f>VLOOKUP(A520, ALL_AP_DATA!$A$2:$F$3600, 6, FALSE)</f>
        <v>808</v>
      </c>
      <c r="BB520" s="6">
        <f>VLOOKUP(A520, projmetadata!$A$2:$D$2036, 4, FALSE)</f>
        <v>82800</v>
      </c>
      <c r="BC520" s="6" t="e">
        <f t="array" aca="1" ref="BC520" ca="1">_xludf.IFS(I520&lt;&gt;0, F520/I520, P520&lt;&gt;0, M520/P520, W520&lt;&gt;0, T520/W520, AD520&lt;&gt;0, AA520/AD520, AK520&lt;&gt;0, AH520/AK520, AR520&lt;&gt;0, AO520/AR520, TRUE, 0)</f>
        <v>#NAME?</v>
      </c>
      <c r="BE520" s="6" t="e">
        <f t="shared" ca="1" si="30"/>
        <v>#NAME?</v>
      </c>
      <c r="BF520" s="6" t="e">
        <f t="shared" ca="1" si="31"/>
        <v>#NAME?</v>
      </c>
      <c r="BG520" s="6"/>
      <c r="BH520" s="6">
        <f>VLOOKUP(A520, ALL_AP_DATA!$A$2:$D$3600, 3, FALSE)</f>
        <v>473</v>
      </c>
      <c r="BI520" s="6">
        <f>VLOOKUP(A520, ALL_AP_DATA!$A$2:$E$3600, 5, FALSE)</f>
        <v>39822</v>
      </c>
      <c r="BJ520" s="6">
        <f t="shared" si="39"/>
        <v>49.284653465346537</v>
      </c>
      <c r="BK520" s="6">
        <f t="shared" si="32"/>
        <v>0.58539603960396036</v>
      </c>
    </row>
    <row r="521" spans="1:63" ht="15.75" customHeight="1" x14ac:dyDescent="0.2">
      <c r="A521" s="6" t="s">
        <v>581</v>
      </c>
      <c r="B521" s="6" t="s">
        <v>64</v>
      </c>
      <c r="C521" s="6">
        <v>19</v>
      </c>
      <c r="D521" s="6">
        <v>79</v>
      </c>
      <c r="E521" s="6">
        <v>21</v>
      </c>
      <c r="F521" s="6">
        <v>223</v>
      </c>
      <c r="G521" s="6">
        <v>0.1341</v>
      </c>
      <c r="H521" s="6">
        <v>0.45650000000000002</v>
      </c>
      <c r="I521" s="6">
        <v>0.1145</v>
      </c>
      <c r="Q521" s="6">
        <v>7</v>
      </c>
      <c r="R521" s="6">
        <v>24</v>
      </c>
      <c r="S521" s="6">
        <v>31</v>
      </c>
      <c r="T521" s="6">
        <v>1255</v>
      </c>
      <c r="U521" s="6">
        <v>4.07E-2</v>
      </c>
      <c r="V521" s="6">
        <v>0.67390000000000005</v>
      </c>
      <c r="W521" s="6">
        <v>0.64459999999999995</v>
      </c>
      <c r="X521" s="6">
        <v>31</v>
      </c>
      <c r="Y521" s="6">
        <v>149</v>
      </c>
      <c r="Z521" s="6">
        <v>38</v>
      </c>
      <c r="AA521" s="6">
        <v>717</v>
      </c>
      <c r="AB521" s="6">
        <v>0.253</v>
      </c>
      <c r="AC521" s="6">
        <v>0.82609999999999995</v>
      </c>
      <c r="AD521" s="6">
        <v>0.36830000000000002</v>
      </c>
      <c r="AE521" s="6">
        <v>39</v>
      </c>
      <c r="AF521" s="6">
        <v>211</v>
      </c>
      <c r="AG521" s="6">
        <v>34</v>
      </c>
      <c r="AH521" s="6">
        <v>439</v>
      </c>
      <c r="AI521" s="6">
        <v>0.35820000000000002</v>
      </c>
      <c r="AJ521" s="6">
        <v>0.73909999999999998</v>
      </c>
      <c r="AK521" s="6">
        <v>0.22550000000000001</v>
      </c>
      <c r="AT521" s="6">
        <f t="shared" si="33"/>
        <v>2.8227848101265822</v>
      </c>
      <c r="AU521" s="6" t="str">
        <f t="shared" si="34"/>
        <v/>
      </c>
      <c r="AV521" s="6">
        <f t="shared" si="35"/>
        <v>52.291666666666664</v>
      </c>
      <c r="AW521" s="7">
        <f t="shared" si="36"/>
        <v>4.8120805369127515</v>
      </c>
      <c r="AX521" s="6">
        <f t="shared" si="37"/>
        <v>2.080568720379147</v>
      </c>
      <c r="AY521" s="6" t="str">
        <f t="shared" si="38"/>
        <v/>
      </c>
      <c r="BA521" s="6">
        <f>VLOOKUP(A521, ALL_AP_DATA!$A$2:$F$3600, 6, FALSE)</f>
        <v>589</v>
      </c>
      <c r="BB521" s="6">
        <f>VLOOKUP(A521, projmetadata!$A$2:$D$2036, 4, FALSE)</f>
        <v>49422</v>
      </c>
      <c r="BC521" s="6" t="e">
        <f t="array" aca="1" ref="BC521" ca="1">_xludf.IFS(I521&lt;&gt;0, F521/I521, P521&lt;&gt;0, M521/P521, W521&lt;&gt;0, T521/W521, AD521&lt;&gt;0, AA521/AD521, AK521&lt;&gt;0, AH521/AK521, AR521&lt;&gt;0, AO521/AR521, TRUE, 0)</f>
        <v>#NAME?</v>
      </c>
      <c r="BE521" s="6" t="e">
        <f t="shared" ca="1" si="30"/>
        <v>#NAME?</v>
      </c>
      <c r="BF521" s="6" t="e">
        <f t="shared" ca="1" si="31"/>
        <v>#NAME?</v>
      </c>
      <c r="BG521" s="6"/>
      <c r="BH521" s="6">
        <f>VLOOKUP(A521, ALL_AP_DATA!$A$2:$D$3600, 3, FALSE)</f>
        <v>326</v>
      </c>
      <c r="BI521" s="6">
        <f>VLOOKUP(A521, ALL_AP_DATA!$A$2:$E$3600, 5, FALSE)</f>
        <v>1947</v>
      </c>
      <c r="BJ521" s="6">
        <f t="shared" si="39"/>
        <v>3.3056027164685911</v>
      </c>
      <c r="BK521" s="6">
        <f t="shared" si="32"/>
        <v>0.5534804753820034</v>
      </c>
    </row>
    <row r="522" spans="1:63" ht="15.75" customHeight="1" x14ac:dyDescent="0.2">
      <c r="A522" s="6" t="s">
        <v>582</v>
      </c>
      <c r="B522" s="6" t="s">
        <v>61</v>
      </c>
      <c r="C522" s="6">
        <v>9</v>
      </c>
      <c r="D522" s="6">
        <v>22</v>
      </c>
      <c r="E522" s="6">
        <v>320</v>
      </c>
      <c r="F522" s="6">
        <v>7652</v>
      </c>
      <c r="G522" s="6">
        <v>3.2399999999999998E-2</v>
      </c>
      <c r="H522" s="6">
        <v>0.3725</v>
      </c>
      <c r="I522" s="6">
        <v>0.18859999999999999</v>
      </c>
      <c r="J522" s="6">
        <v>4</v>
      </c>
      <c r="K522" s="6">
        <v>45</v>
      </c>
      <c r="L522" s="6">
        <v>419</v>
      </c>
      <c r="M522" s="6">
        <v>17836</v>
      </c>
      <c r="N522" s="6">
        <v>6.6299999999999998E-2</v>
      </c>
      <c r="O522" s="6">
        <v>0.48780000000000001</v>
      </c>
      <c r="P522" s="6">
        <v>0.43959999999999999</v>
      </c>
      <c r="Q522" s="6">
        <v>24</v>
      </c>
      <c r="R522" s="6">
        <v>148</v>
      </c>
      <c r="S522" s="6">
        <v>633</v>
      </c>
      <c r="T522" s="6">
        <v>32772</v>
      </c>
      <c r="U522" s="6">
        <v>0.218</v>
      </c>
      <c r="V522" s="6">
        <v>0.7369</v>
      </c>
      <c r="W522" s="6">
        <v>0.80769999999999997</v>
      </c>
      <c r="X522" s="6">
        <v>44</v>
      </c>
      <c r="Y522" s="6">
        <v>454</v>
      </c>
      <c r="Z522" s="6">
        <v>818</v>
      </c>
      <c r="AA522" s="6">
        <v>32740</v>
      </c>
      <c r="AB522" s="6">
        <v>0.66859999999999997</v>
      </c>
      <c r="AC522" s="6">
        <v>0.95230000000000004</v>
      </c>
      <c r="AD522" s="6">
        <v>0.80700000000000005</v>
      </c>
      <c r="AE522" s="6">
        <v>59</v>
      </c>
      <c r="AF522" s="6">
        <v>202</v>
      </c>
      <c r="AG522" s="6">
        <v>611</v>
      </c>
      <c r="AH522" s="6">
        <v>17954</v>
      </c>
      <c r="AI522" s="6">
        <v>0.29749999999999999</v>
      </c>
      <c r="AJ522" s="6">
        <v>0.71130000000000004</v>
      </c>
      <c r="AK522" s="6">
        <v>0.4425</v>
      </c>
      <c r="AL522" s="6">
        <v>2</v>
      </c>
      <c r="AM522" s="6">
        <v>57</v>
      </c>
      <c r="AN522" s="6">
        <v>437</v>
      </c>
      <c r="AO522" s="6">
        <v>19520</v>
      </c>
      <c r="AP522" s="6">
        <v>8.3900000000000002E-2</v>
      </c>
      <c r="AQ522" s="6">
        <v>0.50870000000000004</v>
      </c>
      <c r="AR522" s="6">
        <v>0.48110000000000003</v>
      </c>
      <c r="AT522" s="6">
        <f t="shared" si="33"/>
        <v>347.81818181818181</v>
      </c>
      <c r="AU522" s="6">
        <f t="shared" si="34"/>
        <v>396.35555555555555</v>
      </c>
      <c r="AV522" s="6">
        <f t="shared" si="35"/>
        <v>221.43243243243242</v>
      </c>
      <c r="AW522" s="7">
        <f t="shared" si="36"/>
        <v>72.114537444933916</v>
      </c>
      <c r="AX522" s="6">
        <f t="shared" si="37"/>
        <v>88.881188118811878</v>
      </c>
      <c r="AY522" s="6">
        <f t="shared" si="38"/>
        <v>342.45614035087721</v>
      </c>
      <c r="BA522" s="6">
        <f>VLOOKUP(A522, ALL_AP_DATA!$A$2:$F$3600, 6, FALSE)</f>
        <v>679</v>
      </c>
      <c r="BB522" s="6">
        <f>VLOOKUP(A522, projmetadata!$A$2:$D$2036, 4, FALSE)</f>
        <v>74014</v>
      </c>
      <c r="BC522" s="6" t="e">
        <f t="array" aca="1" ref="BC522" ca="1">_xludf.IFS(I522&lt;&gt;0, F522/I522, P522&lt;&gt;0, M522/P522, W522&lt;&gt;0, T522/W522, AD522&lt;&gt;0, AA522/AD522, AK522&lt;&gt;0, AH522/AK522, AR522&lt;&gt;0, AO522/AR522, TRUE, 0)</f>
        <v>#NAME?</v>
      </c>
      <c r="BE522" s="6" t="e">
        <f t="shared" ca="1" si="30"/>
        <v>#NAME?</v>
      </c>
      <c r="BF522" s="6" t="e">
        <f t="shared" ca="1" si="31"/>
        <v>#NAME?</v>
      </c>
      <c r="BG522" s="6"/>
      <c r="BH522" s="6">
        <f>VLOOKUP(A522, ALL_AP_DATA!$A$2:$D$3600, 3, FALSE)</f>
        <v>505</v>
      </c>
      <c r="BI522" s="6">
        <f>VLOOKUP(A522, ALL_AP_DATA!$A$2:$E$3600, 5, FALSE)</f>
        <v>40572</v>
      </c>
      <c r="BJ522" s="6">
        <f t="shared" si="39"/>
        <v>59.75257731958763</v>
      </c>
      <c r="BK522" s="6">
        <f t="shared" si="32"/>
        <v>0.74374079528718706</v>
      </c>
    </row>
    <row r="523" spans="1:63" ht="15.75" customHeight="1" x14ac:dyDescent="0.2">
      <c r="A523" s="6" t="s">
        <v>583</v>
      </c>
      <c r="B523" s="6" t="s">
        <v>61</v>
      </c>
      <c r="C523" s="6">
        <v>1</v>
      </c>
      <c r="D523" s="6">
        <v>2</v>
      </c>
      <c r="E523" s="6">
        <v>0</v>
      </c>
      <c r="F523" s="6">
        <v>0</v>
      </c>
      <c r="G523" s="6">
        <v>1.2800000000000001E-2</v>
      </c>
      <c r="H523" s="6">
        <v>0</v>
      </c>
      <c r="I523" s="6">
        <v>0</v>
      </c>
      <c r="Q523" s="6">
        <v>1</v>
      </c>
      <c r="R523" s="6">
        <v>3</v>
      </c>
      <c r="S523" s="6">
        <v>3</v>
      </c>
      <c r="T523" s="6">
        <v>173</v>
      </c>
      <c r="U523" s="6">
        <v>1.9199999999999998E-2</v>
      </c>
      <c r="V523" s="6">
        <v>0.16669999999999999</v>
      </c>
      <c r="W523" s="6">
        <v>0.1143</v>
      </c>
      <c r="X523" s="6">
        <v>9</v>
      </c>
      <c r="Y523" s="6">
        <v>108</v>
      </c>
      <c r="Z523" s="6">
        <v>13</v>
      </c>
      <c r="AA523" s="6">
        <v>950</v>
      </c>
      <c r="AB523" s="6">
        <v>0.69230000000000003</v>
      </c>
      <c r="AC523" s="6">
        <v>0.72219999999999995</v>
      </c>
      <c r="AD523" s="6">
        <v>0.62790000000000001</v>
      </c>
      <c r="AE523" s="6">
        <v>7</v>
      </c>
      <c r="AF523" s="6">
        <v>42</v>
      </c>
      <c r="AG523" s="6">
        <v>12</v>
      </c>
      <c r="AH523" s="6">
        <v>341</v>
      </c>
      <c r="AI523" s="6">
        <v>0.26919999999999999</v>
      </c>
      <c r="AJ523" s="6">
        <v>0.66669999999999996</v>
      </c>
      <c r="AK523" s="6">
        <v>0.22539999999999999</v>
      </c>
      <c r="AT523" s="6">
        <f t="shared" si="33"/>
        <v>0</v>
      </c>
      <c r="AU523" s="6" t="str">
        <f t="shared" si="34"/>
        <v/>
      </c>
      <c r="AV523" s="6">
        <f t="shared" si="35"/>
        <v>57.666666666666664</v>
      </c>
      <c r="AW523" s="7">
        <f t="shared" si="36"/>
        <v>8.7962962962962958</v>
      </c>
      <c r="AX523" s="6">
        <f t="shared" si="37"/>
        <v>8.1190476190476186</v>
      </c>
      <c r="AY523" s="6" t="str">
        <f t="shared" si="38"/>
        <v/>
      </c>
      <c r="BA523" s="6">
        <f>VLOOKUP(A523, ALL_AP_DATA!$A$2:$F$3600, 6, FALSE)</f>
        <v>156</v>
      </c>
      <c r="BB523" s="6">
        <f>VLOOKUP(A523, projmetadata!$A$2:$D$2036, 4, FALSE)</f>
        <v>27846</v>
      </c>
      <c r="BC523" s="6" t="e">
        <f t="array" aca="1" ref="BC523" ca="1">_xludf.IFS(I523&lt;&gt;0, F523/I523, P523&lt;&gt;0, M523/P523, W523&lt;&gt;0, T523/W523, AD523&lt;&gt;0, AA523/AD523, AK523&lt;&gt;0, AH523/AK523, AR523&lt;&gt;0, AO523/AR523, TRUE, 0)</f>
        <v>#NAME?</v>
      </c>
      <c r="BE523" s="6" t="e">
        <f t="shared" ca="1" si="30"/>
        <v>#NAME?</v>
      </c>
      <c r="BF523" s="6" t="e">
        <f t="shared" ca="1" si="31"/>
        <v>#NAME?</v>
      </c>
      <c r="BG523" s="6"/>
      <c r="BH523" s="6">
        <f>VLOOKUP(A523, ALL_AP_DATA!$A$2:$D$3600, 3, FALSE)</f>
        <v>113</v>
      </c>
      <c r="BI523" s="6">
        <f>VLOOKUP(A523, ALL_AP_DATA!$A$2:$E$3600, 5, FALSE)</f>
        <v>1513</v>
      </c>
      <c r="BJ523" s="6">
        <f t="shared" si="39"/>
        <v>9.6987179487179489</v>
      </c>
      <c r="BK523" s="6">
        <f t="shared" si="32"/>
        <v>0.72435897435897434</v>
      </c>
    </row>
    <row r="524" spans="1:63" ht="15.75" customHeight="1" x14ac:dyDescent="0.2">
      <c r="A524" s="6" t="s">
        <v>584</v>
      </c>
      <c r="B524" s="6" t="s">
        <v>64</v>
      </c>
      <c r="C524" s="6">
        <v>7</v>
      </c>
      <c r="D524" s="6">
        <v>16</v>
      </c>
      <c r="E524" s="6">
        <v>0</v>
      </c>
      <c r="F524" s="6">
        <v>0</v>
      </c>
      <c r="G524" s="6">
        <v>4.9799999999999997E-2</v>
      </c>
      <c r="H524" s="6">
        <v>0</v>
      </c>
      <c r="I524" s="6">
        <v>0</v>
      </c>
      <c r="Q524" s="6">
        <v>2</v>
      </c>
      <c r="R524" s="6">
        <v>5</v>
      </c>
      <c r="S524" s="6">
        <v>4</v>
      </c>
      <c r="T524" s="6">
        <v>28</v>
      </c>
      <c r="U524" s="6">
        <v>1.5599999999999999E-2</v>
      </c>
      <c r="V524" s="6">
        <v>0.66669999999999996</v>
      </c>
      <c r="W524" s="6">
        <v>0.25929999999999997</v>
      </c>
      <c r="X524" s="6">
        <v>7</v>
      </c>
      <c r="Y524" s="6">
        <v>50</v>
      </c>
      <c r="Z524" s="6">
        <v>3</v>
      </c>
      <c r="AA524" s="6">
        <v>26</v>
      </c>
      <c r="AB524" s="6">
        <v>0.15579999999999999</v>
      </c>
      <c r="AC524" s="6">
        <v>0.5</v>
      </c>
      <c r="AD524" s="6">
        <v>0.2407</v>
      </c>
      <c r="AE524" s="6">
        <v>17</v>
      </c>
      <c r="AF524" s="6">
        <v>84</v>
      </c>
      <c r="AG524" s="6">
        <v>0</v>
      </c>
      <c r="AH524" s="6">
        <v>0</v>
      </c>
      <c r="AI524" s="6">
        <v>0.26169999999999999</v>
      </c>
      <c r="AJ524" s="6">
        <v>0</v>
      </c>
      <c r="AK524" s="6">
        <v>0</v>
      </c>
      <c r="AT524" s="6">
        <f t="shared" si="33"/>
        <v>0</v>
      </c>
      <c r="AU524" s="6" t="str">
        <f t="shared" si="34"/>
        <v/>
      </c>
      <c r="AV524" s="6">
        <f t="shared" si="35"/>
        <v>5.6</v>
      </c>
      <c r="AW524" s="7">
        <f t="shared" si="36"/>
        <v>0.52</v>
      </c>
      <c r="AX524" s="6">
        <f t="shared" si="37"/>
        <v>0</v>
      </c>
      <c r="AY524" s="6" t="str">
        <f t="shared" si="38"/>
        <v/>
      </c>
      <c r="BA524" s="6">
        <f>VLOOKUP(A524, ALL_AP_DATA!$A$2:$F$3600, 6, FALSE)</f>
        <v>321</v>
      </c>
      <c r="BB524" s="6">
        <f>VLOOKUP(A524, projmetadata!$A$2:$D$2036, 4, FALSE)</f>
        <v>22713</v>
      </c>
      <c r="BC524" s="6" t="e">
        <f t="array" aca="1" ref="BC524" ca="1">_xludf.IFS(I524&lt;&gt;0, F524/I524, P524&lt;&gt;0, M524/P524, W524&lt;&gt;0, T524/W524, AD524&lt;&gt;0, AA524/AD524, AK524&lt;&gt;0, AH524/AK524, AR524&lt;&gt;0, AO524/AR524, TRUE, 0)</f>
        <v>#NAME?</v>
      </c>
      <c r="BE524" s="6" t="e">
        <f t="shared" ca="1" si="30"/>
        <v>#NAME?</v>
      </c>
      <c r="BF524" s="6" t="e">
        <f t="shared" ca="1" si="31"/>
        <v>#NAME?</v>
      </c>
      <c r="BG524" s="6"/>
      <c r="BH524" s="6">
        <f>VLOOKUP(A524, ALL_AP_DATA!$A$2:$D$3600, 3, FALSE)</f>
        <v>125</v>
      </c>
      <c r="BI524" s="6">
        <f>VLOOKUP(A524, ALL_AP_DATA!$A$2:$E$3600, 5, FALSE)</f>
        <v>108</v>
      </c>
      <c r="BJ524" s="6">
        <f t="shared" si="39"/>
        <v>0.3364485981308411</v>
      </c>
      <c r="BK524" s="6">
        <f t="shared" si="32"/>
        <v>0.38940809968847351</v>
      </c>
    </row>
    <row r="525" spans="1:63" ht="15.75" customHeight="1" x14ac:dyDescent="0.2">
      <c r="A525" s="6" t="s">
        <v>585</v>
      </c>
      <c r="B525" s="6" t="s">
        <v>61</v>
      </c>
      <c r="C525" s="6">
        <v>2</v>
      </c>
      <c r="D525" s="6">
        <v>14</v>
      </c>
      <c r="E525" s="6">
        <v>0</v>
      </c>
      <c r="F525" s="6">
        <v>0</v>
      </c>
      <c r="G525" s="6">
        <v>3.1699999999999999E-2</v>
      </c>
      <c r="H525" s="6">
        <v>0</v>
      </c>
      <c r="I525" s="6">
        <v>0</v>
      </c>
      <c r="J525" s="6">
        <v>1</v>
      </c>
      <c r="K525" s="6">
        <v>18</v>
      </c>
      <c r="L525" s="6">
        <v>68</v>
      </c>
      <c r="M525" s="6">
        <v>2830</v>
      </c>
      <c r="N525" s="6">
        <v>4.07E-2</v>
      </c>
      <c r="O525" s="6">
        <v>0.77270000000000005</v>
      </c>
      <c r="P525" s="6">
        <v>0.56759999999999999</v>
      </c>
      <c r="Q525" s="6">
        <v>4</v>
      </c>
      <c r="R525" s="6">
        <v>36</v>
      </c>
      <c r="S525" s="6">
        <v>82</v>
      </c>
      <c r="T525" s="6">
        <v>4545</v>
      </c>
      <c r="U525" s="6">
        <v>8.14E-2</v>
      </c>
      <c r="V525" s="6">
        <v>0.93179999999999996</v>
      </c>
      <c r="W525" s="6">
        <v>0.91159999999999997</v>
      </c>
      <c r="X525" s="6">
        <v>8</v>
      </c>
      <c r="Y525" s="6">
        <v>79</v>
      </c>
      <c r="Z525" s="6">
        <v>0</v>
      </c>
      <c r="AA525" s="6">
        <v>0</v>
      </c>
      <c r="AB525" s="6">
        <v>0.1787</v>
      </c>
      <c r="AC525" s="6">
        <v>0</v>
      </c>
      <c r="AD525" s="6">
        <v>0</v>
      </c>
      <c r="AE525" s="6">
        <v>18</v>
      </c>
      <c r="AF525" s="6">
        <v>71</v>
      </c>
      <c r="AG525" s="6">
        <v>47</v>
      </c>
      <c r="AH525" s="6">
        <v>1821</v>
      </c>
      <c r="AI525" s="6">
        <v>0.16059999999999999</v>
      </c>
      <c r="AJ525" s="6">
        <v>0.53410000000000002</v>
      </c>
      <c r="AK525" s="6">
        <v>0.36520000000000002</v>
      </c>
      <c r="AT525" s="6">
        <f t="shared" si="33"/>
        <v>0</v>
      </c>
      <c r="AU525" s="6">
        <f t="shared" si="34"/>
        <v>157.22222222222223</v>
      </c>
      <c r="AV525" s="6">
        <f t="shared" si="35"/>
        <v>126.25</v>
      </c>
      <c r="AW525" s="7">
        <f t="shared" si="36"/>
        <v>0</v>
      </c>
      <c r="AX525" s="6">
        <f t="shared" si="37"/>
        <v>25.64788732394366</v>
      </c>
      <c r="AY525" s="6" t="str">
        <f t="shared" si="38"/>
        <v/>
      </c>
      <c r="BA525" s="6">
        <f>VLOOKUP(A525, ALL_AP_DATA!$A$2:$F$3600, 6, FALSE)</f>
        <v>442</v>
      </c>
      <c r="BB525" s="6">
        <f>VLOOKUP(A525, projmetadata!$A$2:$D$2036, 4, FALSE)</f>
        <v>90462</v>
      </c>
      <c r="BC525" s="6" t="e">
        <f t="array" aca="1" ref="BC525" ca="1">_xludf.IFS(I525&lt;&gt;0, F525/I525, P525&lt;&gt;0, M525/P525, W525&lt;&gt;0, T525/W525, AD525&lt;&gt;0, AA525/AD525, AK525&lt;&gt;0, AH525/AK525, AR525&lt;&gt;0, AO525/AR525, TRUE, 0)</f>
        <v>#NAME?</v>
      </c>
      <c r="BE525" s="6" t="e">
        <f t="shared" ca="1" si="30"/>
        <v>#NAME?</v>
      </c>
      <c r="BF525" s="6" t="e">
        <f t="shared" ca="1" si="31"/>
        <v>#NAME?</v>
      </c>
      <c r="BG525" s="6"/>
      <c r="BH525" s="6">
        <f>VLOOKUP(A525, ALL_AP_DATA!$A$2:$D$3600, 3, FALSE)</f>
        <v>140</v>
      </c>
      <c r="BI525" s="6">
        <f>VLOOKUP(A525, ALL_AP_DATA!$A$2:$E$3600, 5, FALSE)</f>
        <v>4986</v>
      </c>
      <c r="BJ525" s="6">
        <f t="shared" si="39"/>
        <v>11.28054298642534</v>
      </c>
      <c r="BK525" s="6">
        <f t="shared" si="32"/>
        <v>0.31674208144796379</v>
      </c>
    </row>
    <row r="526" spans="1:63" ht="15.75" customHeight="1" x14ac:dyDescent="0.2">
      <c r="A526" s="6" t="s">
        <v>586</v>
      </c>
      <c r="B526" s="6" t="s">
        <v>61</v>
      </c>
      <c r="C526" s="6">
        <v>52</v>
      </c>
      <c r="D526" s="6">
        <v>129</v>
      </c>
      <c r="E526" s="6">
        <v>14</v>
      </c>
      <c r="F526" s="6">
        <v>283</v>
      </c>
      <c r="G526" s="6">
        <v>2.3599999999999999E-2</v>
      </c>
      <c r="H526" s="6">
        <v>0.2</v>
      </c>
      <c r="I526" s="6">
        <v>2.8500000000000001E-2</v>
      </c>
      <c r="Q526" s="6">
        <v>4</v>
      </c>
      <c r="R526" s="6">
        <v>15</v>
      </c>
      <c r="S526" s="6">
        <v>29</v>
      </c>
      <c r="T526" s="6">
        <v>3505</v>
      </c>
      <c r="U526" s="6">
        <v>2.7000000000000001E-3</v>
      </c>
      <c r="V526" s="6">
        <v>0.4143</v>
      </c>
      <c r="W526" s="6">
        <v>0.35299999999999998</v>
      </c>
      <c r="X526" s="6">
        <v>324</v>
      </c>
      <c r="Y526" s="6">
        <v>2834</v>
      </c>
      <c r="Z526" s="6">
        <v>57</v>
      </c>
      <c r="AA526" s="6">
        <v>3015</v>
      </c>
      <c r="AB526" s="6">
        <v>0.51949999999999996</v>
      </c>
      <c r="AC526" s="6">
        <v>0.81430000000000002</v>
      </c>
      <c r="AD526" s="6">
        <v>0.30359999999999998</v>
      </c>
      <c r="AE526" s="6">
        <v>279</v>
      </c>
      <c r="AF526" s="6">
        <v>1379</v>
      </c>
      <c r="AG526" s="6">
        <v>46</v>
      </c>
      <c r="AH526" s="6">
        <v>4079</v>
      </c>
      <c r="AI526" s="6">
        <v>0.25280000000000002</v>
      </c>
      <c r="AJ526" s="6">
        <v>0.65710000000000002</v>
      </c>
      <c r="AK526" s="6">
        <v>0.4108</v>
      </c>
      <c r="AT526" s="6">
        <f t="shared" si="33"/>
        <v>2.193798449612403</v>
      </c>
      <c r="AU526" s="6" t="str">
        <f t="shared" si="34"/>
        <v/>
      </c>
      <c r="AV526" s="6">
        <f t="shared" si="35"/>
        <v>233.66666666666666</v>
      </c>
      <c r="AW526" s="7">
        <f t="shared" si="36"/>
        <v>1.0638673253352153</v>
      </c>
      <c r="AX526" s="6">
        <f t="shared" si="37"/>
        <v>2.9579405366207396</v>
      </c>
      <c r="AY526" s="6" t="str">
        <f t="shared" si="38"/>
        <v/>
      </c>
      <c r="BA526" s="6">
        <f>VLOOKUP(A526, ALL_AP_DATA!$A$2:$F$3600, 6, FALSE)</f>
        <v>5455</v>
      </c>
      <c r="BB526" s="6">
        <f>VLOOKUP(A526, projmetadata!$A$2:$D$2036, 4, FALSE)</f>
        <v>1080832</v>
      </c>
      <c r="BC526" s="6" t="e">
        <f t="array" aca="1" ref="BC526" ca="1">_xludf.IFS(I526&lt;&gt;0, F526/I526, P526&lt;&gt;0, M526/P526, W526&lt;&gt;0, T526/W526, AD526&lt;&gt;0, AA526/AD526, AK526&lt;&gt;0, AH526/AK526, AR526&lt;&gt;0, AO526/AR526, TRUE, 0)</f>
        <v>#NAME?</v>
      </c>
      <c r="BE526" s="6" t="e">
        <f t="shared" ca="1" si="30"/>
        <v>#NAME?</v>
      </c>
      <c r="BF526" s="6" t="e">
        <f t="shared" ca="1" si="31"/>
        <v>#NAME?</v>
      </c>
      <c r="BG526" s="6"/>
      <c r="BH526" s="6">
        <f>VLOOKUP(A526, ALL_AP_DATA!$A$2:$D$3600, 3, FALSE)</f>
        <v>3254</v>
      </c>
      <c r="BI526" s="6">
        <f>VLOOKUP(A526, ALL_AP_DATA!$A$2:$E$3600, 5, FALSE)</f>
        <v>9930</v>
      </c>
      <c r="BJ526" s="6">
        <f t="shared" si="39"/>
        <v>1.8203483043079742</v>
      </c>
      <c r="BK526" s="6">
        <f t="shared" si="32"/>
        <v>0.59651695692025664</v>
      </c>
    </row>
    <row r="527" spans="1:63" ht="15.75" customHeight="1" x14ac:dyDescent="0.2">
      <c r="A527" s="6" t="s">
        <v>587</v>
      </c>
      <c r="B527" s="6" t="s">
        <v>61</v>
      </c>
      <c r="J527" s="6">
        <v>2</v>
      </c>
      <c r="K527" s="6">
        <v>32</v>
      </c>
      <c r="L527" s="6">
        <v>514</v>
      </c>
      <c r="M527" s="6">
        <v>23913</v>
      </c>
      <c r="N527" s="6">
        <v>0.19750000000000001</v>
      </c>
      <c r="O527" s="6">
        <v>0.60329999999999995</v>
      </c>
      <c r="P527" s="6">
        <v>0.44800000000000001</v>
      </c>
      <c r="Q527" s="6">
        <v>16</v>
      </c>
      <c r="R527" s="6">
        <v>92</v>
      </c>
      <c r="S527" s="6">
        <v>803</v>
      </c>
      <c r="T527" s="6">
        <v>48664</v>
      </c>
      <c r="U527" s="6">
        <v>0.56789999999999996</v>
      </c>
      <c r="V527" s="6">
        <v>0.9425</v>
      </c>
      <c r="W527" s="6">
        <v>0.91169999999999995</v>
      </c>
      <c r="X527" s="6">
        <v>4</v>
      </c>
      <c r="Y527" s="6">
        <v>34</v>
      </c>
      <c r="Z527" s="6">
        <v>446</v>
      </c>
      <c r="AA527" s="6">
        <v>26032</v>
      </c>
      <c r="AB527" s="6">
        <v>0.2099</v>
      </c>
      <c r="AC527" s="6">
        <v>0.52349999999999997</v>
      </c>
      <c r="AD527" s="6">
        <v>0.48770000000000002</v>
      </c>
      <c r="AE527" s="6">
        <v>1</v>
      </c>
      <c r="AF527" s="6">
        <v>3</v>
      </c>
      <c r="AG527" s="6">
        <v>202</v>
      </c>
      <c r="AH527" s="6">
        <v>8116</v>
      </c>
      <c r="AI527" s="6">
        <v>1.8499999999999999E-2</v>
      </c>
      <c r="AJ527" s="6">
        <v>0.23710000000000001</v>
      </c>
      <c r="AK527" s="6">
        <v>0.152</v>
      </c>
      <c r="AL527" s="6">
        <v>2</v>
      </c>
      <c r="AM527" s="6">
        <v>66</v>
      </c>
      <c r="AN527" s="6">
        <v>735</v>
      </c>
      <c r="AO527" s="6">
        <v>43201</v>
      </c>
      <c r="AP527" s="6">
        <v>0.40739999999999998</v>
      </c>
      <c r="AQ527" s="6">
        <v>0.86270000000000002</v>
      </c>
      <c r="AR527" s="6">
        <v>0.80930000000000002</v>
      </c>
      <c r="AT527" s="6" t="str">
        <f t="shared" si="33"/>
        <v/>
      </c>
      <c r="AU527" s="6">
        <f t="shared" si="34"/>
        <v>747.28125</v>
      </c>
      <c r="AV527" s="6">
        <f t="shared" si="35"/>
        <v>528.95652173913038</v>
      </c>
      <c r="AW527" s="7">
        <f t="shared" si="36"/>
        <v>765.64705882352939</v>
      </c>
      <c r="AX527" s="6">
        <f t="shared" si="37"/>
        <v>2705.3333333333335</v>
      </c>
      <c r="AY527" s="6">
        <f t="shared" si="38"/>
        <v>654.56060606060601</v>
      </c>
      <c r="BA527" s="6">
        <f>VLOOKUP(A527, ALL_AP_DATA!$A$2:$F$3600, 6, FALSE)</f>
        <v>162</v>
      </c>
      <c r="BB527" s="6">
        <f>VLOOKUP(A527, projmetadata!$A$2:$D$2036, 4, FALSE)</f>
        <v>29345</v>
      </c>
      <c r="BC527" s="6" t="e">
        <f t="array" aca="1" ref="BC527" ca="1">_xludf.IFS(I527&lt;&gt;0, F527/I527, P527&lt;&gt;0, M527/P527, W527&lt;&gt;0, T527/W527, AD527&lt;&gt;0, AA527/AD527, AK527&lt;&gt;0, AH527/AK527, AR527&lt;&gt;0, AO527/AR527, TRUE, 0)</f>
        <v>#NAME?</v>
      </c>
      <c r="BE527" s="6" t="e">
        <f t="shared" ca="1" si="30"/>
        <v>#NAME?</v>
      </c>
      <c r="BF527" s="6" t="e">
        <f t="shared" ca="1" si="31"/>
        <v>#NAME?</v>
      </c>
      <c r="BG527" s="6"/>
      <c r="BH527" s="6">
        <f>VLOOKUP(A527, ALL_AP_DATA!$A$2:$D$3600, 3, FALSE)</f>
        <v>102</v>
      </c>
      <c r="BI527" s="6">
        <f>VLOOKUP(A527, ALL_AP_DATA!$A$2:$E$3600, 5, FALSE)</f>
        <v>53378</v>
      </c>
      <c r="BJ527" s="6">
        <f t="shared" si="39"/>
        <v>329.49382716049382</v>
      </c>
      <c r="BK527" s="6">
        <f t="shared" si="32"/>
        <v>0.62962962962962965</v>
      </c>
    </row>
    <row r="528" spans="1:63" ht="15.75" customHeight="1" x14ac:dyDescent="0.2">
      <c r="A528" s="6" t="s">
        <v>588</v>
      </c>
      <c r="B528" s="6" t="s">
        <v>64</v>
      </c>
      <c r="C528" s="6">
        <v>27</v>
      </c>
      <c r="D528" s="6">
        <v>229</v>
      </c>
      <c r="E528" s="6">
        <v>13</v>
      </c>
      <c r="F528" s="6">
        <v>160</v>
      </c>
      <c r="G528" s="6">
        <v>0.2011</v>
      </c>
      <c r="H528" s="6">
        <v>0.92859999999999998</v>
      </c>
      <c r="I528" s="6">
        <v>0.49690000000000001</v>
      </c>
      <c r="Q528" s="6">
        <v>3</v>
      </c>
      <c r="R528" s="6">
        <v>6</v>
      </c>
      <c r="S528" s="6">
        <v>6</v>
      </c>
      <c r="T528" s="6">
        <v>55</v>
      </c>
      <c r="U528" s="6">
        <v>5.3E-3</v>
      </c>
      <c r="V528" s="6">
        <v>0.42859999999999998</v>
      </c>
      <c r="W528" s="6">
        <v>0.17080000000000001</v>
      </c>
      <c r="X528" s="6">
        <v>51</v>
      </c>
      <c r="Y528" s="6">
        <v>353</v>
      </c>
      <c r="Z528" s="6">
        <v>11</v>
      </c>
      <c r="AA528" s="6">
        <v>136</v>
      </c>
      <c r="AB528" s="6">
        <v>0.30990000000000001</v>
      </c>
      <c r="AC528" s="6">
        <v>0.78569999999999995</v>
      </c>
      <c r="AD528" s="6">
        <v>0.4224</v>
      </c>
      <c r="AE528" s="6">
        <v>104</v>
      </c>
      <c r="AF528" s="6">
        <v>436</v>
      </c>
      <c r="AG528" s="6">
        <v>12</v>
      </c>
      <c r="AH528" s="6">
        <v>135</v>
      </c>
      <c r="AI528" s="6">
        <v>0.38279999999999997</v>
      </c>
      <c r="AJ528" s="6">
        <v>0.85709999999999997</v>
      </c>
      <c r="AK528" s="6">
        <v>0.41930000000000001</v>
      </c>
      <c r="AT528" s="6">
        <f t="shared" si="33"/>
        <v>0.69868995633187769</v>
      </c>
      <c r="AU528" s="6" t="str">
        <f t="shared" si="34"/>
        <v/>
      </c>
      <c r="AV528" s="6">
        <f t="shared" si="35"/>
        <v>9.1666666666666661</v>
      </c>
      <c r="AW528" s="7">
        <f t="shared" si="36"/>
        <v>0.38526912181303113</v>
      </c>
      <c r="AX528" s="6">
        <f t="shared" si="37"/>
        <v>0.30963302752293576</v>
      </c>
      <c r="AY528" s="6" t="str">
        <f t="shared" si="38"/>
        <v/>
      </c>
      <c r="BA528" s="6">
        <f>VLOOKUP(A528, ALL_AP_DATA!$A$2:$F$3600, 6, FALSE)</f>
        <v>1139</v>
      </c>
      <c r="BB528" s="6">
        <f>VLOOKUP(A528, projmetadata!$A$2:$D$2036, 4, FALSE)</f>
        <v>69982</v>
      </c>
      <c r="BC528" s="6" t="e">
        <f t="array" aca="1" ref="BC528" ca="1">_xludf.IFS(I528&lt;&gt;0, F528/I528, P528&lt;&gt;0, M528/P528, W528&lt;&gt;0, T528/W528, AD528&lt;&gt;0, AA528/AD528, AK528&lt;&gt;0, AH528/AK528, AR528&lt;&gt;0, AO528/AR528, TRUE, 0)</f>
        <v>#NAME?</v>
      </c>
      <c r="BE528" s="6" t="e">
        <f t="shared" ca="1" si="30"/>
        <v>#NAME?</v>
      </c>
      <c r="BF528" s="6" t="e">
        <f t="shared" ca="1" si="31"/>
        <v>#NAME?</v>
      </c>
      <c r="BG528" s="6"/>
      <c r="BH528" s="6">
        <f>VLOOKUP(A528, ALL_AP_DATA!$A$2:$D$3600, 3, FALSE)</f>
        <v>580</v>
      </c>
      <c r="BI528" s="6">
        <f>VLOOKUP(A528, ALL_AP_DATA!$A$2:$E$3600, 5, FALSE)</f>
        <v>322</v>
      </c>
      <c r="BJ528" s="6">
        <f t="shared" si="39"/>
        <v>0.28270412642669007</v>
      </c>
      <c r="BK528" s="6">
        <f t="shared" si="32"/>
        <v>0.50921861281826164</v>
      </c>
    </row>
    <row r="529" spans="1:63" ht="15.75" customHeight="1" x14ac:dyDescent="0.2">
      <c r="A529" s="6" t="s">
        <v>589</v>
      </c>
      <c r="B529" s="6" t="s">
        <v>64</v>
      </c>
      <c r="C529" s="6">
        <v>52</v>
      </c>
      <c r="D529" s="6">
        <v>291</v>
      </c>
      <c r="E529" s="6">
        <v>1</v>
      </c>
      <c r="F529" s="6">
        <v>141</v>
      </c>
      <c r="G529" s="6">
        <v>7.8600000000000003E-2</v>
      </c>
      <c r="H529" s="6">
        <v>0.2</v>
      </c>
      <c r="I529" s="6">
        <v>0.38629999999999998</v>
      </c>
      <c r="Q529" s="6">
        <v>1</v>
      </c>
      <c r="R529" s="6">
        <v>2</v>
      </c>
      <c r="S529" s="6">
        <v>4</v>
      </c>
      <c r="T529" s="6">
        <v>24</v>
      </c>
      <c r="U529" s="6">
        <v>5.0000000000000001E-4</v>
      </c>
      <c r="V529" s="6">
        <v>0.8</v>
      </c>
      <c r="W529" s="6">
        <v>6.5799999999999997E-2</v>
      </c>
      <c r="X529" s="6">
        <v>126</v>
      </c>
      <c r="Y529" s="6">
        <v>873</v>
      </c>
      <c r="Z529" s="6">
        <v>1</v>
      </c>
      <c r="AA529" s="6">
        <v>141</v>
      </c>
      <c r="AB529" s="6">
        <v>0.23580000000000001</v>
      </c>
      <c r="AC529" s="6">
        <v>0.2</v>
      </c>
      <c r="AD529" s="6">
        <v>0.38629999999999998</v>
      </c>
      <c r="AE529" s="6">
        <v>313</v>
      </c>
      <c r="AF529" s="6">
        <v>1072</v>
      </c>
      <c r="AG529" s="6">
        <v>5</v>
      </c>
      <c r="AH529" s="6">
        <v>171</v>
      </c>
      <c r="AI529" s="6">
        <v>0.28949999999999998</v>
      </c>
      <c r="AJ529" s="6">
        <v>1</v>
      </c>
      <c r="AK529" s="6">
        <v>0.46850000000000003</v>
      </c>
      <c r="AT529" s="6">
        <f t="shared" si="33"/>
        <v>0.4845360824742268</v>
      </c>
      <c r="AU529" s="6" t="str">
        <f t="shared" si="34"/>
        <v/>
      </c>
      <c r="AV529" s="6">
        <f t="shared" si="35"/>
        <v>12</v>
      </c>
      <c r="AW529" s="7">
        <f t="shared" si="36"/>
        <v>0.16151202749140894</v>
      </c>
      <c r="AX529" s="6">
        <f t="shared" si="37"/>
        <v>0.15951492537313433</v>
      </c>
      <c r="AY529" s="6" t="str">
        <f t="shared" si="38"/>
        <v/>
      </c>
      <c r="BA529" s="6">
        <f>VLOOKUP(A529, ALL_AP_DATA!$A$2:$F$3600, 6, FALSE)</f>
        <v>3703</v>
      </c>
      <c r="BB529" s="6">
        <f>VLOOKUP(A529, projmetadata!$A$2:$D$2036, 4, FALSE)</f>
        <v>173546</v>
      </c>
      <c r="BC529" s="6" t="e">
        <f t="array" aca="1" ref="BC529" ca="1">_xludf.IFS(I529&lt;&gt;0, F529/I529, P529&lt;&gt;0, M529/P529, W529&lt;&gt;0, T529/W529, AD529&lt;&gt;0, AA529/AD529, AK529&lt;&gt;0, AH529/AK529, AR529&lt;&gt;0, AO529/AR529, TRUE, 0)</f>
        <v>#NAME?</v>
      </c>
      <c r="BE529" s="6" t="e">
        <f t="shared" ca="1" si="30"/>
        <v>#NAME?</v>
      </c>
      <c r="BF529" s="6" t="e">
        <f t="shared" ca="1" si="31"/>
        <v>#NAME?</v>
      </c>
      <c r="BG529" s="6"/>
      <c r="BH529" s="6">
        <f>VLOOKUP(A529, ALL_AP_DATA!$A$2:$D$3600, 3, FALSE)</f>
        <v>1543</v>
      </c>
      <c r="BI529" s="6">
        <f>VLOOKUP(A529, ALL_AP_DATA!$A$2:$E$3600, 5, FALSE)</f>
        <v>365</v>
      </c>
      <c r="BJ529" s="6">
        <f t="shared" si="39"/>
        <v>9.8568728058331084E-2</v>
      </c>
      <c r="BK529" s="6">
        <f t="shared" si="32"/>
        <v>0.41668917094247909</v>
      </c>
    </row>
    <row r="530" spans="1:63" ht="15.75" customHeight="1" x14ac:dyDescent="0.2">
      <c r="A530" s="6" t="s">
        <v>590</v>
      </c>
      <c r="B530" s="6" t="s">
        <v>64</v>
      </c>
      <c r="C530" s="6">
        <v>6</v>
      </c>
      <c r="D530" s="6">
        <v>684</v>
      </c>
      <c r="E530" s="6">
        <v>508</v>
      </c>
      <c r="F530" s="6">
        <v>27510</v>
      </c>
      <c r="G530" s="6">
        <v>0.31730000000000003</v>
      </c>
      <c r="H530" s="6">
        <v>0.90390000000000004</v>
      </c>
      <c r="I530" s="6">
        <v>0.56859999999999999</v>
      </c>
      <c r="Q530" s="6">
        <v>24</v>
      </c>
      <c r="R530" s="6">
        <v>82</v>
      </c>
      <c r="S530" s="6">
        <v>290</v>
      </c>
      <c r="T530" s="6">
        <v>22218</v>
      </c>
      <c r="U530" s="6">
        <v>3.7999999999999999E-2</v>
      </c>
      <c r="V530" s="6">
        <v>0.51600000000000001</v>
      </c>
      <c r="W530" s="6">
        <v>0.4592</v>
      </c>
      <c r="X530" s="6">
        <v>18</v>
      </c>
      <c r="Y530" s="6">
        <v>491</v>
      </c>
      <c r="Z530" s="6">
        <v>358</v>
      </c>
      <c r="AA530" s="6">
        <v>17842</v>
      </c>
      <c r="AB530" s="6">
        <v>0.22770000000000001</v>
      </c>
      <c r="AC530" s="6">
        <v>0.63700000000000001</v>
      </c>
      <c r="AD530" s="6">
        <v>0.36880000000000002</v>
      </c>
      <c r="AE530" s="6">
        <v>33</v>
      </c>
      <c r="AF530" s="6">
        <v>506</v>
      </c>
      <c r="AG530" s="6">
        <v>350</v>
      </c>
      <c r="AH530" s="6">
        <v>17518</v>
      </c>
      <c r="AI530" s="6">
        <v>0.23469999999999999</v>
      </c>
      <c r="AJ530" s="6">
        <v>0.62280000000000002</v>
      </c>
      <c r="AK530" s="6">
        <v>0.36209999999999998</v>
      </c>
      <c r="AL530" s="6">
        <v>1</v>
      </c>
      <c r="AM530" s="6">
        <v>17</v>
      </c>
      <c r="AN530" s="6">
        <v>68</v>
      </c>
      <c r="AO530" s="6">
        <v>2826</v>
      </c>
      <c r="AP530" s="6">
        <v>7.9000000000000008E-3</v>
      </c>
      <c r="AQ530" s="6">
        <v>0.121</v>
      </c>
      <c r="AR530" s="6">
        <v>5.8400000000000001E-2</v>
      </c>
      <c r="AT530" s="6">
        <f t="shared" si="33"/>
        <v>40.219298245614034</v>
      </c>
      <c r="AU530" s="6" t="str">
        <f t="shared" si="34"/>
        <v/>
      </c>
      <c r="AV530" s="6">
        <f t="shared" si="35"/>
        <v>270.95121951219511</v>
      </c>
      <c r="AW530" s="7">
        <f t="shared" si="36"/>
        <v>36.338085539714868</v>
      </c>
      <c r="AX530" s="6">
        <f t="shared" si="37"/>
        <v>34.620553359683797</v>
      </c>
      <c r="AY530" s="6">
        <f t="shared" si="38"/>
        <v>166.23529411764707</v>
      </c>
      <c r="BA530" s="6">
        <f>VLOOKUP(A530, ALL_AP_DATA!$A$2:$F$3600, 6, FALSE)</f>
        <v>2156</v>
      </c>
      <c r="BB530" s="6">
        <f>VLOOKUP(A530, projmetadata!$A$2:$D$2036, 4, FALSE)</f>
        <v>215929</v>
      </c>
      <c r="BC530" s="6" t="e">
        <f t="array" aca="1" ref="BC530" ca="1">_xludf.IFS(I530&lt;&gt;0, F530/I530, P530&lt;&gt;0, M530/P530, W530&lt;&gt;0, T530/W530, AD530&lt;&gt;0, AA530/AD530, AK530&lt;&gt;0, AH530/AK530, AR530&lt;&gt;0, AO530/AR530, TRUE, 0)</f>
        <v>#NAME?</v>
      </c>
      <c r="BE530" s="6" t="e">
        <f t="shared" ca="1" si="30"/>
        <v>#NAME?</v>
      </c>
      <c r="BF530" s="6" t="e">
        <f t="shared" ca="1" si="31"/>
        <v>#NAME?</v>
      </c>
      <c r="BG530" s="6"/>
      <c r="BH530" s="6">
        <f>VLOOKUP(A530, ALL_AP_DATA!$A$2:$D$3600, 3, FALSE)</f>
        <v>864</v>
      </c>
      <c r="BI530" s="6">
        <f>VLOOKUP(A530, ALL_AP_DATA!$A$2:$E$3600, 5, FALSE)</f>
        <v>48380</v>
      </c>
      <c r="BJ530" s="6">
        <f t="shared" si="39"/>
        <v>22.439703153988869</v>
      </c>
      <c r="BK530" s="6">
        <f t="shared" si="32"/>
        <v>0.4007421150278293</v>
      </c>
    </row>
    <row r="531" spans="1:63" ht="15.75" customHeight="1" x14ac:dyDescent="0.2">
      <c r="A531" s="6" t="s">
        <v>591</v>
      </c>
      <c r="B531" s="6" t="s">
        <v>64</v>
      </c>
      <c r="C531" s="6">
        <v>6</v>
      </c>
      <c r="D531" s="6">
        <v>31</v>
      </c>
      <c r="E531" s="6">
        <v>141</v>
      </c>
      <c r="F531" s="6">
        <v>2852</v>
      </c>
      <c r="G531" s="6">
        <v>8.8599999999999998E-2</v>
      </c>
      <c r="H531" s="6">
        <v>0.47960000000000003</v>
      </c>
      <c r="I531" s="6">
        <v>0.24010000000000001</v>
      </c>
      <c r="J531" s="6">
        <v>1</v>
      </c>
      <c r="K531" s="6">
        <v>15</v>
      </c>
      <c r="L531" s="6">
        <v>84</v>
      </c>
      <c r="M531" s="6">
        <v>1945</v>
      </c>
      <c r="N531" s="6">
        <v>4.2900000000000001E-2</v>
      </c>
      <c r="O531" s="6">
        <v>0.28570000000000001</v>
      </c>
      <c r="P531" s="6">
        <v>0.16370000000000001</v>
      </c>
      <c r="Q531" s="6">
        <v>23</v>
      </c>
      <c r="R531" s="6">
        <v>89</v>
      </c>
      <c r="S531" s="6">
        <v>239</v>
      </c>
      <c r="T531" s="6">
        <v>7795</v>
      </c>
      <c r="U531" s="6">
        <v>0.25430000000000003</v>
      </c>
      <c r="V531" s="6">
        <v>0.81289999999999996</v>
      </c>
      <c r="W531" s="6">
        <v>0.65610000000000002</v>
      </c>
      <c r="X531" s="6">
        <v>22</v>
      </c>
      <c r="Y531" s="6">
        <v>98</v>
      </c>
      <c r="Z531" s="6">
        <v>227</v>
      </c>
      <c r="AA531" s="6">
        <v>6783</v>
      </c>
      <c r="AB531" s="6">
        <v>0.28000000000000003</v>
      </c>
      <c r="AC531" s="6">
        <v>0.77210000000000001</v>
      </c>
      <c r="AD531" s="6">
        <v>0.57099999999999995</v>
      </c>
      <c r="AE531" s="6">
        <v>5</v>
      </c>
      <c r="AF531" s="6">
        <v>19</v>
      </c>
      <c r="AG531" s="6">
        <v>57</v>
      </c>
      <c r="AH531" s="6">
        <v>1271</v>
      </c>
      <c r="AI531" s="6">
        <v>5.4300000000000001E-2</v>
      </c>
      <c r="AJ531" s="6">
        <v>0.19389999999999999</v>
      </c>
      <c r="AK531" s="6">
        <v>0.107</v>
      </c>
      <c r="AT531" s="6">
        <f t="shared" si="33"/>
        <v>92</v>
      </c>
      <c r="AU531" s="6">
        <f t="shared" si="34"/>
        <v>129.66666666666666</v>
      </c>
      <c r="AV531" s="6">
        <f t="shared" si="35"/>
        <v>87.584269662921344</v>
      </c>
      <c r="AW531" s="7">
        <f t="shared" si="36"/>
        <v>69.214285714285708</v>
      </c>
      <c r="AX531" s="6">
        <f t="shared" si="37"/>
        <v>66.89473684210526</v>
      </c>
      <c r="AY531" s="6" t="str">
        <f t="shared" si="38"/>
        <v/>
      </c>
      <c r="BA531" s="6">
        <f>VLOOKUP(A531, ALL_AP_DATA!$A$2:$F$3600, 6, FALSE)</f>
        <v>350</v>
      </c>
      <c r="BB531" s="6">
        <f>VLOOKUP(A531, projmetadata!$A$2:$D$2036, 4, FALSE)</f>
        <v>13688</v>
      </c>
      <c r="BC531" s="6" t="e">
        <f t="array" aca="1" ref="BC531" ca="1">_xludf.IFS(I531&lt;&gt;0, F531/I531, P531&lt;&gt;0, M531/P531, W531&lt;&gt;0, T531/W531, AD531&lt;&gt;0, AA531/AD531, AK531&lt;&gt;0, AH531/AK531, AR531&lt;&gt;0, AO531/AR531, TRUE, 0)</f>
        <v>#NAME?</v>
      </c>
      <c r="BE531" s="6" t="e">
        <f t="shared" ca="1" si="30"/>
        <v>#NAME?</v>
      </c>
      <c r="BF531" s="6" t="e">
        <f t="shared" ca="1" si="31"/>
        <v>#NAME?</v>
      </c>
      <c r="BG531" s="6"/>
      <c r="BH531" s="6">
        <f>VLOOKUP(A531, ALL_AP_DATA!$A$2:$D$3600, 3, FALSE)</f>
        <v>152</v>
      </c>
      <c r="BI531" s="6">
        <f>VLOOKUP(A531, ALL_AP_DATA!$A$2:$E$3600, 5, FALSE)</f>
        <v>11880</v>
      </c>
      <c r="BJ531" s="6">
        <f t="shared" si="39"/>
        <v>33.942857142857143</v>
      </c>
      <c r="BK531" s="6">
        <f t="shared" si="32"/>
        <v>0.43428571428571427</v>
      </c>
    </row>
    <row r="532" spans="1:63" ht="15.75" customHeight="1" x14ac:dyDescent="0.2">
      <c r="A532" s="6" t="s">
        <v>592</v>
      </c>
      <c r="B532" s="6" t="s">
        <v>64</v>
      </c>
      <c r="C532" s="6">
        <v>8</v>
      </c>
      <c r="D532" s="6">
        <v>19</v>
      </c>
      <c r="E532" s="6">
        <v>0</v>
      </c>
      <c r="F532" s="6">
        <v>0</v>
      </c>
      <c r="G532" s="6">
        <v>4.8000000000000001E-2</v>
      </c>
      <c r="H532" s="6">
        <v>0</v>
      </c>
      <c r="I532" s="6">
        <v>0</v>
      </c>
      <c r="X532" s="6">
        <v>5</v>
      </c>
      <c r="Y532" s="6">
        <v>18</v>
      </c>
      <c r="Z532" s="6">
        <v>0</v>
      </c>
      <c r="AA532" s="6">
        <v>0</v>
      </c>
      <c r="AB532" s="6">
        <v>4.5499999999999999E-2</v>
      </c>
      <c r="AC532" s="6">
        <v>0</v>
      </c>
      <c r="AD532" s="6">
        <v>0</v>
      </c>
      <c r="AE532" s="6">
        <v>15</v>
      </c>
      <c r="AF532" s="6">
        <v>143</v>
      </c>
      <c r="AG532" s="6">
        <v>0</v>
      </c>
      <c r="AH532" s="6">
        <v>0</v>
      </c>
      <c r="AI532" s="6">
        <v>0.36109999999999998</v>
      </c>
      <c r="AJ532" s="6">
        <v>0</v>
      </c>
      <c r="AK532" s="6">
        <v>0</v>
      </c>
      <c r="AT532" s="6">
        <f t="shared" si="33"/>
        <v>0</v>
      </c>
      <c r="AU532" s="6" t="str">
        <f t="shared" si="34"/>
        <v/>
      </c>
      <c r="AV532" s="6" t="str">
        <f t="shared" si="35"/>
        <v/>
      </c>
      <c r="AW532" s="7">
        <f t="shared" si="36"/>
        <v>0</v>
      </c>
      <c r="AX532" s="6">
        <f t="shared" si="37"/>
        <v>0</v>
      </c>
      <c r="AY532" s="6" t="str">
        <f t="shared" si="38"/>
        <v/>
      </c>
      <c r="BA532" s="6">
        <f>VLOOKUP(A532, ALL_AP_DATA!$A$2:$F$3600, 6, FALSE)</f>
        <v>396</v>
      </c>
      <c r="BB532" s="6">
        <f>VLOOKUP(A532, projmetadata!$A$2:$D$2036, 4, FALSE)</f>
        <v>25195</v>
      </c>
      <c r="BC532" s="6" t="e">
        <f t="array" aca="1" ref="BC532" ca="1">_xludf.IFS(I532&lt;&gt;0, F532/I532, P532&lt;&gt;0, M532/P532, W532&lt;&gt;0, T532/W532, AD532&lt;&gt;0, AA532/AD532, AK532&lt;&gt;0, AH532/AK532, AR532&lt;&gt;0, AO532/AR532, TRUE, 0)</f>
        <v>#NAME?</v>
      </c>
      <c r="BE532" s="6" t="e">
        <f t="shared" ca="1" si="30"/>
        <v>#NAME?</v>
      </c>
      <c r="BF532" s="6" t="e">
        <f t="shared" ca="1" si="31"/>
        <v>#NAME?</v>
      </c>
      <c r="BG532" s="6"/>
      <c r="BH532" s="6">
        <f>VLOOKUP(A532, ALL_AP_DATA!$A$2:$D$3600, 3, FALSE)</f>
        <v>150</v>
      </c>
      <c r="BI532" s="6">
        <f>VLOOKUP(A532, ALL_AP_DATA!$A$2:$E$3600, 5, FALSE)</f>
        <v>0</v>
      </c>
      <c r="BJ532" s="6">
        <f t="shared" si="39"/>
        <v>0</v>
      </c>
      <c r="BK532" s="6">
        <f t="shared" si="32"/>
        <v>0.37878787878787878</v>
      </c>
    </row>
    <row r="533" spans="1:63" ht="15.75" customHeight="1" x14ac:dyDescent="0.2">
      <c r="A533" s="6" t="s">
        <v>593</v>
      </c>
      <c r="B533" s="6" t="s">
        <v>64</v>
      </c>
      <c r="C533" s="6">
        <v>2</v>
      </c>
      <c r="D533" s="6">
        <v>7</v>
      </c>
      <c r="E533" s="6">
        <v>5</v>
      </c>
      <c r="F533" s="6">
        <v>589</v>
      </c>
      <c r="G533" s="6">
        <v>2.06E-2</v>
      </c>
      <c r="H533" s="6">
        <v>0.1</v>
      </c>
      <c r="I533" s="6">
        <v>0.11940000000000001</v>
      </c>
      <c r="Q533" s="6">
        <v>2</v>
      </c>
      <c r="R533" s="6">
        <v>8</v>
      </c>
      <c r="S533" s="6">
        <v>6</v>
      </c>
      <c r="T533" s="6">
        <v>401</v>
      </c>
      <c r="U533" s="6">
        <v>2.35E-2</v>
      </c>
      <c r="V533" s="6">
        <v>0.12</v>
      </c>
      <c r="W533" s="6">
        <v>8.1299999999999997E-2</v>
      </c>
      <c r="X533" s="6">
        <v>11</v>
      </c>
      <c r="Y533" s="6">
        <v>90</v>
      </c>
      <c r="Z533" s="6">
        <v>24</v>
      </c>
      <c r="AA533" s="6">
        <v>3339</v>
      </c>
      <c r="AB533" s="6">
        <v>0.26469999999999999</v>
      </c>
      <c r="AC533" s="6">
        <v>0.48</v>
      </c>
      <c r="AD533" s="6">
        <v>0.67710000000000004</v>
      </c>
      <c r="AE533" s="6">
        <v>34</v>
      </c>
      <c r="AF533" s="6">
        <v>135</v>
      </c>
      <c r="AG533" s="6">
        <v>39</v>
      </c>
      <c r="AH533" s="6">
        <v>4173</v>
      </c>
      <c r="AI533" s="6">
        <v>0.39710000000000001</v>
      </c>
      <c r="AJ533" s="6">
        <v>0.78</v>
      </c>
      <c r="AK533" s="6">
        <v>0.84630000000000005</v>
      </c>
      <c r="AT533" s="6">
        <f t="shared" si="33"/>
        <v>84.142857142857139</v>
      </c>
      <c r="AU533" s="6" t="str">
        <f t="shared" si="34"/>
        <v/>
      </c>
      <c r="AV533" s="6">
        <f t="shared" si="35"/>
        <v>50.125</v>
      </c>
      <c r="AW533" s="7">
        <f t="shared" si="36"/>
        <v>37.1</v>
      </c>
      <c r="AX533" s="6">
        <f t="shared" si="37"/>
        <v>30.911111111111111</v>
      </c>
      <c r="AY533" s="6" t="str">
        <f t="shared" si="38"/>
        <v/>
      </c>
      <c r="BA533" s="6">
        <f>VLOOKUP(A533, ALL_AP_DATA!$A$2:$F$3600, 6, FALSE)</f>
        <v>340</v>
      </c>
      <c r="BB533" s="6">
        <f>VLOOKUP(A533, projmetadata!$A$2:$D$2036, 4, FALSE)</f>
        <v>34801</v>
      </c>
      <c r="BC533" s="6" t="e">
        <f t="array" aca="1" ref="BC533" ca="1">_xludf.IFS(I533&lt;&gt;0, F533/I533, P533&lt;&gt;0, M533/P533, W533&lt;&gt;0, T533/W533, AD533&lt;&gt;0, AA533/AD533, AK533&lt;&gt;0, AH533/AK533, AR533&lt;&gt;0, AO533/AR533, TRUE, 0)</f>
        <v>#NAME?</v>
      </c>
      <c r="BE533" s="6" t="e">
        <f t="shared" ca="1" si="30"/>
        <v>#NAME?</v>
      </c>
      <c r="BF533" s="6" t="e">
        <f t="shared" ca="1" si="31"/>
        <v>#NAME?</v>
      </c>
      <c r="BG533" s="6"/>
      <c r="BH533" s="6">
        <f>VLOOKUP(A533, ALL_AP_DATA!$A$2:$D$3600, 3, FALSE)</f>
        <v>194</v>
      </c>
      <c r="BI533" s="6">
        <f>VLOOKUP(A533, ALL_AP_DATA!$A$2:$E$3600, 5, FALSE)</f>
        <v>4931</v>
      </c>
      <c r="BJ533" s="6">
        <f t="shared" si="39"/>
        <v>14.502941176470589</v>
      </c>
      <c r="BK533" s="6">
        <f t="shared" si="32"/>
        <v>0.57058823529411762</v>
      </c>
    </row>
    <row r="534" spans="1:63" ht="15.75" customHeight="1" x14ac:dyDescent="0.2">
      <c r="A534" s="6" t="s">
        <v>594</v>
      </c>
      <c r="B534" s="6" t="s">
        <v>61</v>
      </c>
      <c r="C534" s="6">
        <v>1</v>
      </c>
      <c r="D534" s="6">
        <v>4</v>
      </c>
      <c r="E534" s="6">
        <v>10</v>
      </c>
      <c r="F534" s="6">
        <v>100</v>
      </c>
      <c r="G534" s="6">
        <v>3.5000000000000001E-3</v>
      </c>
      <c r="H534" s="6">
        <v>1.11E-2</v>
      </c>
      <c r="I534" s="6">
        <v>1.2999999999999999E-3</v>
      </c>
      <c r="J534" s="6">
        <v>1</v>
      </c>
      <c r="K534" s="6">
        <v>11</v>
      </c>
      <c r="L534" s="6">
        <v>72</v>
      </c>
      <c r="M534" s="6">
        <v>2706</v>
      </c>
      <c r="N534" s="6">
        <v>9.4999999999999998E-3</v>
      </c>
      <c r="O534" s="6">
        <v>7.9899999999999999E-2</v>
      </c>
      <c r="P534" s="6">
        <v>3.39E-2</v>
      </c>
      <c r="Q534" s="6">
        <v>57</v>
      </c>
      <c r="R534" s="6">
        <v>209</v>
      </c>
      <c r="S534" s="6">
        <v>495</v>
      </c>
      <c r="T534" s="6">
        <v>41353</v>
      </c>
      <c r="U534" s="6">
        <v>0.18079999999999999</v>
      </c>
      <c r="V534" s="6">
        <v>0.5494</v>
      </c>
      <c r="W534" s="6">
        <v>0.51770000000000005</v>
      </c>
      <c r="X534" s="6">
        <v>26</v>
      </c>
      <c r="Y534" s="6">
        <v>182</v>
      </c>
      <c r="Z534" s="6">
        <v>313</v>
      </c>
      <c r="AA534" s="6">
        <v>17878</v>
      </c>
      <c r="AB534" s="6">
        <v>0.15740000000000001</v>
      </c>
      <c r="AC534" s="6">
        <v>0.34739999999999999</v>
      </c>
      <c r="AD534" s="6">
        <v>0.2238</v>
      </c>
      <c r="AE534" s="6">
        <v>18</v>
      </c>
      <c r="AF534" s="6">
        <v>176</v>
      </c>
      <c r="AG534" s="6">
        <v>318</v>
      </c>
      <c r="AH534" s="6">
        <v>20702</v>
      </c>
      <c r="AI534" s="6">
        <v>0.1522</v>
      </c>
      <c r="AJ534" s="6">
        <v>0.35289999999999999</v>
      </c>
      <c r="AK534" s="6">
        <v>0.25919999999999999</v>
      </c>
      <c r="AL534" s="6">
        <v>2</v>
      </c>
      <c r="AM534" s="6">
        <v>62</v>
      </c>
      <c r="AN534" s="6">
        <v>240</v>
      </c>
      <c r="AO534" s="6">
        <v>20376</v>
      </c>
      <c r="AP534" s="6">
        <v>5.3600000000000002E-2</v>
      </c>
      <c r="AQ534" s="6">
        <v>0.26640000000000003</v>
      </c>
      <c r="AR534" s="6">
        <v>0.25509999999999999</v>
      </c>
      <c r="AT534" s="6">
        <f t="shared" si="33"/>
        <v>25</v>
      </c>
      <c r="AU534" s="6">
        <f t="shared" si="34"/>
        <v>246</v>
      </c>
      <c r="AV534" s="6">
        <f t="shared" si="35"/>
        <v>197.86124401913875</v>
      </c>
      <c r="AW534" s="7">
        <f t="shared" si="36"/>
        <v>98.230769230769226</v>
      </c>
      <c r="AX534" s="6">
        <f t="shared" si="37"/>
        <v>117.625</v>
      </c>
      <c r="AY534" s="6">
        <f t="shared" si="38"/>
        <v>328.64516129032256</v>
      </c>
      <c r="BA534" s="6">
        <f>VLOOKUP(A534, ALL_AP_DATA!$A$2:$F$3600, 6, FALSE)</f>
        <v>1156</v>
      </c>
      <c r="BB534" s="6">
        <f>VLOOKUP(A534, projmetadata!$A$2:$D$2036, 4, FALSE)</f>
        <v>112154</v>
      </c>
      <c r="BC534" s="6" t="e">
        <f t="array" aca="1" ref="BC534" ca="1">_xludf.IFS(I534&lt;&gt;0, F534/I534, P534&lt;&gt;0, M534/P534, W534&lt;&gt;0, T534/W534, AD534&lt;&gt;0, AA534/AD534, AK534&lt;&gt;0, AH534/AK534, AR534&lt;&gt;0, AO534/AR534, TRUE, 0)</f>
        <v>#NAME?</v>
      </c>
      <c r="BE534" s="6" t="e">
        <f t="shared" ca="1" si="30"/>
        <v>#NAME?</v>
      </c>
      <c r="BF534" s="6" t="e">
        <f t="shared" ca="1" si="31"/>
        <v>#NAME?</v>
      </c>
      <c r="BG534" s="6"/>
      <c r="BH534" s="6">
        <f>VLOOKUP(A534, ALL_AP_DATA!$A$2:$D$3600, 3, FALSE)</f>
        <v>448</v>
      </c>
      <c r="BI534" s="6">
        <f>VLOOKUP(A534, ALL_AP_DATA!$A$2:$E$3600, 5, FALSE)</f>
        <v>79880</v>
      </c>
      <c r="BJ534" s="6">
        <f t="shared" si="39"/>
        <v>69.100346020761251</v>
      </c>
      <c r="BK534" s="6">
        <f t="shared" si="32"/>
        <v>0.38754325259515571</v>
      </c>
    </row>
    <row r="535" spans="1:63" ht="15.75" customHeight="1" x14ac:dyDescent="0.2">
      <c r="A535" s="6" t="s">
        <v>595</v>
      </c>
      <c r="B535" s="6" t="s">
        <v>64</v>
      </c>
      <c r="C535" s="6">
        <v>12</v>
      </c>
      <c r="D535" s="6">
        <v>138</v>
      </c>
      <c r="E535" s="6">
        <v>104</v>
      </c>
      <c r="F535" s="6">
        <v>9010</v>
      </c>
      <c r="G535" s="6">
        <v>0.23710000000000001</v>
      </c>
      <c r="H535" s="6">
        <v>0.64600000000000002</v>
      </c>
      <c r="I535" s="6">
        <v>0.315</v>
      </c>
      <c r="J535" s="6">
        <v>7</v>
      </c>
      <c r="K535" s="6">
        <v>24</v>
      </c>
      <c r="L535" s="6">
        <v>77</v>
      </c>
      <c r="M535" s="6">
        <v>7214</v>
      </c>
      <c r="N535" s="6">
        <v>4.1200000000000001E-2</v>
      </c>
      <c r="O535" s="6">
        <v>0.4783</v>
      </c>
      <c r="P535" s="6">
        <v>0.25219999999999998</v>
      </c>
      <c r="Q535" s="6">
        <v>19</v>
      </c>
      <c r="R535" s="6">
        <v>100</v>
      </c>
      <c r="S535" s="6">
        <v>116</v>
      </c>
      <c r="T535" s="6">
        <v>19861</v>
      </c>
      <c r="U535" s="6">
        <v>0.17180000000000001</v>
      </c>
      <c r="V535" s="6">
        <v>0.72050000000000003</v>
      </c>
      <c r="W535" s="6">
        <v>0.69430000000000003</v>
      </c>
      <c r="X535" s="6">
        <v>81</v>
      </c>
      <c r="Y535" s="6">
        <v>334</v>
      </c>
      <c r="Z535" s="6">
        <v>124</v>
      </c>
      <c r="AA535" s="6">
        <v>14222</v>
      </c>
      <c r="AB535" s="6">
        <v>0.57389999999999997</v>
      </c>
      <c r="AC535" s="6">
        <v>0.7702</v>
      </c>
      <c r="AD535" s="6">
        <v>0.49719999999999998</v>
      </c>
      <c r="AE535" s="6">
        <v>192</v>
      </c>
      <c r="AF535" s="6">
        <v>510</v>
      </c>
      <c r="AG535" s="6">
        <v>155</v>
      </c>
      <c r="AH535" s="6">
        <v>26470</v>
      </c>
      <c r="AI535" s="6">
        <v>0.87629999999999997</v>
      </c>
      <c r="AJ535" s="6">
        <v>0.9627</v>
      </c>
      <c r="AK535" s="6">
        <v>0.92530000000000001</v>
      </c>
      <c r="AL535" s="6">
        <v>2</v>
      </c>
      <c r="AM535" s="6">
        <v>30</v>
      </c>
      <c r="AN535" s="6">
        <v>93</v>
      </c>
      <c r="AO535" s="6">
        <v>8307</v>
      </c>
      <c r="AP535" s="6">
        <v>5.1499999999999997E-2</v>
      </c>
      <c r="AQ535" s="6">
        <v>0.5776</v>
      </c>
      <c r="AR535" s="6">
        <v>0.29039999999999999</v>
      </c>
      <c r="AT535" s="6">
        <f t="shared" si="33"/>
        <v>65.289855072463766</v>
      </c>
      <c r="AU535" s="6">
        <f t="shared" si="34"/>
        <v>300.58333333333331</v>
      </c>
      <c r="AV535" s="6">
        <f t="shared" si="35"/>
        <v>198.61</v>
      </c>
      <c r="AW535" s="7">
        <f t="shared" si="36"/>
        <v>42.580838323353291</v>
      </c>
      <c r="AX535" s="6">
        <f t="shared" si="37"/>
        <v>51.901960784313722</v>
      </c>
      <c r="AY535" s="6">
        <f t="shared" si="38"/>
        <v>276.89999999999998</v>
      </c>
      <c r="BA535" s="6">
        <f>VLOOKUP(A535, ALL_AP_DATA!$A$2:$F$3600, 6, FALSE)</f>
        <v>582</v>
      </c>
      <c r="BB535" s="6">
        <f>VLOOKUP(A535, projmetadata!$A$2:$D$2036, 4, FALSE)</f>
        <v>160473</v>
      </c>
      <c r="BC535" s="6" t="e">
        <f t="array" aca="1" ref="BC535" ca="1">_xludf.IFS(I535&lt;&gt;0, F535/I535, P535&lt;&gt;0, M535/P535, W535&lt;&gt;0, T535/W535, AD535&lt;&gt;0, AA535/AD535, AK535&lt;&gt;0, AH535/AK535, AR535&lt;&gt;0, AO535/AR535, TRUE, 0)</f>
        <v>#NAME?</v>
      </c>
      <c r="BE535" s="6" t="e">
        <f t="shared" ca="1" si="30"/>
        <v>#NAME?</v>
      </c>
      <c r="BF535" s="6" t="e">
        <f t="shared" ca="1" si="31"/>
        <v>#NAME?</v>
      </c>
      <c r="BG535" s="6"/>
      <c r="BH535" s="6">
        <f>VLOOKUP(A535, ALL_AP_DATA!$A$2:$D$3600, 3, FALSE)</f>
        <v>538</v>
      </c>
      <c r="BI535" s="6">
        <f>VLOOKUP(A535, ALL_AP_DATA!$A$2:$E$3600, 5, FALSE)</f>
        <v>28607</v>
      </c>
      <c r="BJ535" s="6">
        <f t="shared" si="39"/>
        <v>49.15292096219931</v>
      </c>
      <c r="BK535" s="6">
        <f t="shared" si="32"/>
        <v>0.92439862542955331</v>
      </c>
    </row>
    <row r="536" spans="1:63" ht="15.75" customHeight="1" x14ac:dyDescent="0.2">
      <c r="A536" s="6" t="s">
        <v>596</v>
      </c>
      <c r="B536" s="6" t="s">
        <v>64</v>
      </c>
      <c r="C536" s="6">
        <v>5</v>
      </c>
      <c r="D536" s="6">
        <v>87</v>
      </c>
      <c r="E536" s="6">
        <v>15</v>
      </c>
      <c r="F536" s="6">
        <v>137</v>
      </c>
      <c r="G536" s="6">
        <v>0.2132</v>
      </c>
      <c r="H536" s="6">
        <v>0.6522</v>
      </c>
      <c r="I536" s="6">
        <v>0.26200000000000001</v>
      </c>
      <c r="X536" s="6">
        <v>35</v>
      </c>
      <c r="Y536" s="6">
        <v>173</v>
      </c>
      <c r="Z536" s="6">
        <v>18</v>
      </c>
      <c r="AA536" s="6">
        <v>175</v>
      </c>
      <c r="AB536" s="6">
        <v>0.42399999999999999</v>
      </c>
      <c r="AC536" s="6">
        <v>0.78259999999999996</v>
      </c>
      <c r="AD536" s="6">
        <v>0.33460000000000001</v>
      </c>
      <c r="AE536" s="6">
        <v>51</v>
      </c>
      <c r="AF536" s="6">
        <v>190</v>
      </c>
      <c r="AG536" s="6">
        <v>21</v>
      </c>
      <c r="AH536" s="6">
        <v>262</v>
      </c>
      <c r="AI536" s="6">
        <v>0.4657</v>
      </c>
      <c r="AJ536" s="6">
        <v>0.91300000000000003</v>
      </c>
      <c r="AK536" s="6">
        <v>0.501</v>
      </c>
      <c r="AT536" s="6">
        <f t="shared" si="33"/>
        <v>1.5747126436781609</v>
      </c>
      <c r="AU536" s="6" t="str">
        <f t="shared" si="34"/>
        <v/>
      </c>
      <c r="AV536" s="6" t="str">
        <f t="shared" si="35"/>
        <v/>
      </c>
      <c r="AW536" s="7">
        <f t="shared" si="36"/>
        <v>1.0115606936416186</v>
      </c>
      <c r="AX536" s="6">
        <f t="shared" si="37"/>
        <v>1.3789473684210527</v>
      </c>
      <c r="AY536" s="6" t="str">
        <f t="shared" si="38"/>
        <v/>
      </c>
      <c r="BA536" s="6">
        <f>VLOOKUP(A536, ALL_AP_DATA!$A$2:$F$3600, 6, FALSE)</f>
        <v>408</v>
      </c>
      <c r="BB536" s="6">
        <f>VLOOKUP(A536, projmetadata!$A$2:$D$2036, 4, FALSE)</f>
        <v>35698</v>
      </c>
      <c r="BC536" s="6" t="e">
        <f t="array" aca="1" ref="BC536" ca="1">_xludf.IFS(I536&lt;&gt;0, F536/I536, P536&lt;&gt;0, M536/P536, W536&lt;&gt;0, T536/W536, AD536&lt;&gt;0, AA536/AD536, AK536&lt;&gt;0, AH536/AK536, AR536&lt;&gt;0, AO536/AR536, TRUE, 0)</f>
        <v>#NAME?</v>
      </c>
      <c r="BE536" s="6" t="e">
        <f t="shared" ca="1" si="30"/>
        <v>#NAME?</v>
      </c>
      <c r="BF536" s="6" t="e">
        <f t="shared" ca="1" si="31"/>
        <v>#NAME?</v>
      </c>
      <c r="BG536" s="6"/>
      <c r="BH536" s="6">
        <f>VLOOKUP(A536, ALL_AP_DATA!$A$2:$D$3600, 3, FALSE)</f>
        <v>285</v>
      </c>
      <c r="BI536" s="6">
        <f>VLOOKUP(A536, ALL_AP_DATA!$A$2:$E$3600, 5, FALSE)</f>
        <v>523</v>
      </c>
      <c r="BJ536" s="6">
        <f t="shared" si="39"/>
        <v>1.2818627450980393</v>
      </c>
      <c r="BK536" s="6">
        <f t="shared" si="32"/>
        <v>0.69852941176470584</v>
      </c>
    </row>
    <row r="537" spans="1:63" ht="15.75" customHeight="1" x14ac:dyDescent="0.2">
      <c r="A537" s="6" t="s">
        <v>597</v>
      </c>
      <c r="B537" s="6" t="s">
        <v>61</v>
      </c>
      <c r="C537" s="6">
        <v>1</v>
      </c>
      <c r="D537" s="6">
        <v>3</v>
      </c>
      <c r="E537" s="6">
        <v>0</v>
      </c>
      <c r="F537" s="6">
        <v>0</v>
      </c>
      <c r="G537" s="6">
        <v>4.1999999999999997E-3</v>
      </c>
      <c r="H537" s="6">
        <v>0</v>
      </c>
      <c r="I537" s="6">
        <v>0</v>
      </c>
      <c r="X537" s="6">
        <v>28</v>
      </c>
      <c r="Y537" s="6">
        <v>276</v>
      </c>
      <c r="Z537" s="6">
        <v>1</v>
      </c>
      <c r="AA537" s="6">
        <v>2</v>
      </c>
      <c r="AB537" s="6">
        <v>0.3876</v>
      </c>
      <c r="AC537" s="6">
        <v>0.2</v>
      </c>
      <c r="AD537" s="6">
        <v>2.9399999999999999E-2</v>
      </c>
      <c r="AE537" s="6">
        <v>2</v>
      </c>
      <c r="AF537" s="6">
        <v>26</v>
      </c>
      <c r="AG537" s="6">
        <v>1</v>
      </c>
      <c r="AH537" s="6">
        <v>2</v>
      </c>
      <c r="AI537" s="6">
        <v>3.6499999999999998E-2</v>
      </c>
      <c r="AJ537" s="6">
        <v>0.2</v>
      </c>
      <c r="AK537" s="6">
        <v>2.9399999999999999E-2</v>
      </c>
      <c r="AT537" s="6">
        <f t="shared" si="33"/>
        <v>0</v>
      </c>
      <c r="AU537" s="6" t="str">
        <f t="shared" si="34"/>
        <v/>
      </c>
      <c r="AV537" s="6" t="str">
        <f t="shared" si="35"/>
        <v/>
      </c>
      <c r="AW537" s="7">
        <f t="shared" si="36"/>
        <v>7.246376811594203E-3</v>
      </c>
      <c r="AX537" s="6">
        <f t="shared" si="37"/>
        <v>7.6923076923076927E-2</v>
      </c>
      <c r="AY537" s="6" t="str">
        <f t="shared" si="38"/>
        <v/>
      </c>
      <c r="BA537" s="6">
        <f>VLOOKUP(A537, ALL_AP_DATA!$A$2:$F$3600, 6, FALSE)</f>
        <v>712</v>
      </c>
      <c r="BB537" s="6">
        <f>VLOOKUP(A537, projmetadata!$A$2:$D$2036, 4, FALSE)</f>
        <v>196944</v>
      </c>
      <c r="BC537" s="6" t="e">
        <f t="array" aca="1" ref="BC537" ca="1">_xludf.IFS(I537&lt;&gt;0, F537/I537, P537&lt;&gt;0, M537/P537, W537&lt;&gt;0, T537/W537, AD537&lt;&gt;0, AA537/AD537, AK537&lt;&gt;0, AH537/AK537, AR537&lt;&gt;0, AO537/AR537, TRUE, 0)</f>
        <v>#NAME?</v>
      </c>
      <c r="BE537" s="6" t="e">
        <f t="shared" ca="1" si="30"/>
        <v>#NAME?</v>
      </c>
      <c r="BF537" s="6" t="e">
        <f t="shared" ca="1" si="31"/>
        <v>#NAME?</v>
      </c>
      <c r="BG537" s="6"/>
      <c r="BH537" s="6">
        <f>VLOOKUP(A537, ALL_AP_DATA!$A$2:$D$3600, 3, FALSE)</f>
        <v>284</v>
      </c>
      <c r="BI537" s="6">
        <f>VLOOKUP(A537, ALL_AP_DATA!$A$2:$E$3600, 5, FALSE)</f>
        <v>68</v>
      </c>
      <c r="BJ537" s="6">
        <f t="shared" si="39"/>
        <v>9.5505617977528087E-2</v>
      </c>
      <c r="BK537" s="6">
        <f t="shared" si="32"/>
        <v>0.398876404494382</v>
      </c>
    </row>
    <row r="538" spans="1:63" ht="15.75" customHeight="1" x14ac:dyDescent="0.2">
      <c r="A538" s="6" t="s">
        <v>598</v>
      </c>
      <c r="B538" s="6" t="s">
        <v>64</v>
      </c>
      <c r="C538" s="6">
        <v>4</v>
      </c>
      <c r="D538" s="6">
        <v>18</v>
      </c>
      <c r="E538" s="6">
        <v>131</v>
      </c>
      <c r="F538" s="6">
        <v>5082</v>
      </c>
      <c r="G538" s="6">
        <v>0.16819999999999999</v>
      </c>
      <c r="H538" s="6">
        <v>0.71199999999999997</v>
      </c>
      <c r="I538" s="6">
        <v>0.49830000000000002</v>
      </c>
      <c r="J538" s="6">
        <v>4</v>
      </c>
      <c r="K538" s="6">
        <v>37</v>
      </c>
      <c r="L538" s="6">
        <v>159</v>
      </c>
      <c r="M538" s="6">
        <v>6964</v>
      </c>
      <c r="N538" s="6">
        <v>0.3458</v>
      </c>
      <c r="O538" s="6">
        <v>0.86409999999999998</v>
      </c>
      <c r="P538" s="6">
        <v>0.68279999999999996</v>
      </c>
      <c r="Q538" s="6">
        <v>16</v>
      </c>
      <c r="R538" s="6">
        <v>60</v>
      </c>
      <c r="S538" s="6">
        <v>176</v>
      </c>
      <c r="T538" s="6">
        <v>8152</v>
      </c>
      <c r="U538" s="6">
        <v>0.56069999999999998</v>
      </c>
      <c r="V538" s="6">
        <v>0.95650000000000002</v>
      </c>
      <c r="W538" s="6">
        <v>0.79930000000000001</v>
      </c>
      <c r="X538" s="6">
        <v>2</v>
      </c>
      <c r="Y538" s="6">
        <v>31</v>
      </c>
      <c r="Z538" s="6">
        <v>123</v>
      </c>
      <c r="AA538" s="6">
        <v>3456</v>
      </c>
      <c r="AB538" s="6">
        <v>0.28970000000000001</v>
      </c>
      <c r="AC538" s="6">
        <v>0.66849999999999998</v>
      </c>
      <c r="AD538" s="6">
        <v>0.33889999999999998</v>
      </c>
      <c r="AE538" s="6">
        <v>5</v>
      </c>
      <c r="AF538" s="6">
        <v>62</v>
      </c>
      <c r="AG538" s="6">
        <v>172</v>
      </c>
      <c r="AH538" s="6">
        <v>7968</v>
      </c>
      <c r="AI538" s="6">
        <v>0.57940000000000003</v>
      </c>
      <c r="AJ538" s="6">
        <v>0.93479999999999996</v>
      </c>
      <c r="AK538" s="6">
        <v>0.78129999999999999</v>
      </c>
      <c r="AL538" s="6">
        <v>6</v>
      </c>
      <c r="AM538" s="6">
        <v>52</v>
      </c>
      <c r="AN538" s="6">
        <v>167</v>
      </c>
      <c r="AO538" s="6">
        <v>8344</v>
      </c>
      <c r="AP538" s="6">
        <v>0.48599999999999999</v>
      </c>
      <c r="AQ538" s="6">
        <v>0.90759999999999996</v>
      </c>
      <c r="AR538" s="6">
        <v>0.81810000000000005</v>
      </c>
      <c r="AT538" s="6">
        <f t="shared" si="33"/>
        <v>282.33333333333331</v>
      </c>
      <c r="AU538" s="6">
        <f t="shared" si="34"/>
        <v>188.21621621621622</v>
      </c>
      <c r="AV538" s="6">
        <f t="shared" si="35"/>
        <v>135.86666666666667</v>
      </c>
      <c r="AW538" s="7">
        <f t="shared" si="36"/>
        <v>111.48387096774194</v>
      </c>
      <c r="AX538" s="6">
        <f t="shared" si="37"/>
        <v>128.51612903225808</v>
      </c>
      <c r="AY538" s="6">
        <f t="shared" si="38"/>
        <v>160.46153846153845</v>
      </c>
      <c r="BA538" s="6">
        <f>VLOOKUP(A538, ALL_AP_DATA!$A$2:$F$3600, 6, FALSE)</f>
        <v>107</v>
      </c>
      <c r="BB538" s="6">
        <f>VLOOKUP(A538, projmetadata!$A$2:$D$2036, 4, FALSE)</f>
        <v>8644</v>
      </c>
      <c r="BC538" s="6" t="e">
        <f t="array" aca="1" ref="BC538" ca="1">_xludf.IFS(I538&lt;&gt;0, F538/I538, P538&lt;&gt;0, M538/P538, W538&lt;&gt;0, T538/W538, AD538&lt;&gt;0, AA538/AD538, AK538&lt;&gt;0, AH538/AK538, AR538&lt;&gt;0, AO538/AR538, TRUE, 0)</f>
        <v>#NAME?</v>
      </c>
      <c r="BE538" s="6" t="e">
        <f t="shared" ca="1" si="30"/>
        <v>#NAME?</v>
      </c>
      <c r="BF538" s="6" t="e">
        <f t="shared" ca="1" si="31"/>
        <v>#NAME?</v>
      </c>
      <c r="BG538" s="6"/>
      <c r="BH538" s="6">
        <f>VLOOKUP(A538, ALL_AP_DATA!$A$2:$D$3600, 3, FALSE)</f>
        <v>87</v>
      </c>
      <c r="BI538" s="6">
        <f>VLOOKUP(A538, ALL_AP_DATA!$A$2:$E$3600, 5, FALSE)</f>
        <v>10199</v>
      </c>
      <c r="BJ538" s="6">
        <f t="shared" si="39"/>
        <v>95.317757009345797</v>
      </c>
      <c r="BK538" s="6">
        <f t="shared" si="32"/>
        <v>0.81308411214953269</v>
      </c>
    </row>
    <row r="539" spans="1:63" ht="15.75" customHeight="1" x14ac:dyDescent="0.2">
      <c r="A539" s="6" t="s">
        <v>599</v>
      </c>
      <c r="B539" s="6" t="s">
        <v>64</v>
      </c>
      <c r="C539" s="6">
        <v>7</v>
      </c>
      <c r="D539" s="6">
        <v>48</v>
      </c>
      <c r="E539" s="6">
        <v>0</v>
      </c>
      <c r="F539" s="6">
        <v>0</v>
      </c>
      <c r="G539" s="6">
        <v>9.7000000000000003E-2</v>
      </c>
      <c r="H539" s="6">
        <v>0</v>
      </c>
      <c r="I539" s="6">
        <v>0</v>
      </c>
      <c r="X539" s="6">
        <v>21</v>
      </c>
      <c r="Y539" s="6">
        <v>165</v>
      </c>
      <c r="Z539" s="6">
        <v>1</v>
      </c>
      <c r="AA539" s="6">
        <v>4</v>
      </c>
      <c r="AB539" s="6">
        <v>0.33329999999999999</v>
      </c>
      <c r="AC539" s="6">
        <v>1</v>
      </c>
      <c r="AD539" s="6">
        <v>0.66669999999999996</v>
      </c>
      <c r="AE539" s="6">
        <v>40</v>
      </c>
      <c r="AF539" s="6">
        <v>142</v>
      </c>
      <c r="AG539" s="6">
        <v>0</v>
      </c>
      <c r="AH539" s="6">
        <v>0</v>
      </c>
      <c r="AI539" s="6">
        <v>0.28689999999999999</v>
      </c>
      <c r="AJ539" s="6">
        <v>0</v>
      </c>
      <c r="AK539" s="6">
        <v>0</v>
      </c>
      <c r="AT539" s="6">
        <f t="shared" si="33"/>
        <v>0</v>
      </c>
      <c r="AU539" s="6" t="str">
        <f t="shared" si="34"/>
        <v/>
      </c>
      <c r="AV539" s="6" t="str">
        <f t="shared" si="35"/>
        <v/>
      </c>
      <c r="AW539" s="7">
        <f t="shared" si="36"/>
        <v>2.4242424242424242E-2</v>
      </c>
      <c r="AX539" s="6">
        <f t="shared" si="37"/>
        <v>0</v>
      </c>
      <c r="AY539" s="6" t="str">
        <f t="shared" si="38"/>
        <v/>
      </c>
      <c r="BA539" s="6">
        <f>VLOOKUP(A539, ALL_AP_DATA!$A$2:$F$3600, 6, FALSE)</f>
        <v>495</v>
      </c>
      <c r="BB539" s="6">
        <f>VLOOKUP(A539, projmetadata!$A$2:$D$2036, 4, FALSE)</f>
        <v>48381</v>
      </c>
      <c r="BC539" s="6" t="e">
        <f t="array" aca="1" ref="BC539" ca="1">_xludf.IFS(I539&lt;&gt;0, F539/I539, P539&lt;&gt;0, M539/P539, W539&lt;&gt;0, T539/W539, AD539&lt;&gt;0, AA539/AD539, AK539&lt;&gt;0, AH539/AK539, AR539&lt;&gt;0, AO539/AR539, TRUE, 0)</f>
        <v>#NAME?</v>
      </c>
      <c r="BE539" s="6" t="e">
        <f t="shared" ca="1" si="30"/>
        <v>#NAME?</v>
      </c>
      <c r="BF539" s="6" t="e">
        <f t="shared" ca="1" si="31"/>
        <v>#NAME?</v>
      </c>
      <c r="BG539" s="6"/>
      <c r="BH539" s="6">
        <f>VLOOKUP(A539, ALL_AP_DATA!$A$2:$D$3600, 3, FALSE)</f>
        <v>237</v>
      </c>
      <c r="BI539" s="6">
        <f>VLOOKUP(A539, ALL_AP_DATA!$A$2:$E$3600, 5, FALSE)</f>
        <v>6</v>
      </c>
      <c r="BJ539" s="6">
        <f t="shared" si="39"/>
        <v>1.2121212121212121E-2</v>
      </c>
      <c r="BK539" s="6">
        <f t="shared" si="32"/>
        <v>0.47878787878787876</v>
      </c>
    </row>
    <row r="540" spans="1:63" ht="15.75" customHeight="1" x14ac:dyDescent="0.2">
      <c r="A540" s="6" t="s">
        <v>600</v>
      </c>
      <c r="B540" s="6" t="s">
        <v>61</v>
      </c>
      <c r="C540" s="6">
        <v>5</v>
      </c>
      <c r="D540" s="6">
        <v>15</v>
      </c>
      <c r="E540" s="6">
        <v>199</v>
      </c>
      <c r="F540" s="6">
        <v>5549</v>
      </c>
      <c r="G540" s="6">
        <v>4.9700000000000001E-2</v>
      </c>
      <c r="H540" s="6">
        <v>0.1226</v>
      </c>
      <c r="I540" s="6">
        <v>6.3899999999999998E-2</v>
      </c>
      <c r="J540" s="6">
        <v>5</v>
      </c>
      <c r="K540" s="6">
        <v>47</v>
      </c>
      <c r="L540" s="6">
        <v>1010</v>
      </c>
      <c r="M540" s="6">
        <v>38543</v>
      </c>
      <c r="N540" s="6">
        <v>0.15559999999999999</v>
      </c>
      <c r="O540" s="6">
        <v>0.62229999999999996</v>
      </c>
      <c r="P540" s="6">
        <v>0.44390000000000002</v>
      </c>
      <c r="Q540" s="6">
        <v>28</v>
      </c>
      <c r="R540" s="6">
        <v>170</v>
      </c>
      <c r="S540" s="6">
        <v>1564</v>
      </c>
      <c r="T540" s="6">
        <v>82325</v>
      </c>
      <c r="U540" s="6">
        <v>0.56289999999999996</v>
      </c>
      <c r="V540" s="6">
        <v>0.96360000000000001</v>
      </c>
      <c r="W540" s="6">
        <v>0.94820000000000004</v>
      </c>
      <c r="X540" s="6">
        <v>10</v>
      </c>
      <c r="Y540" s="6">
        <v>61</v>
      </c>
      <c r="Z540" s="6">
        <v>202</v>
      </c>
      <c r="AA540" s="6">
        <v>5996</v>
      </c>
      <c r="AB540" s="6">
        <v>0.20200000000000001</v>
      </c>
      <c r="AC540" s="6">
        <v>0.1245</v>
      </c>
      <c r="AD540" s="6">
        <v>6.9099999999999995E-2</v>
      </c>
      <c r="AE540" s="6">
        <v>14</v>
      </c>
      <c r="AF540" s="6">
        <v>54</v>
      </c>
      <c r="AG540" s="6">
        <v>787</v>
      </c>
      <c r="AH540" s="6">
        <v>21088</v>
      </c>
      <c r="AI540" s="6">
        <v>0.17879999999999999</v>
      </c>
      <c r="AJ540" s="6">
        <v>0.4849</v>
      </c>
      <c r="AK540" s="6">
        <v>0.2429</v>
      </c>
      <c r="AL540" s="6">
        <v>6</v>
      </c>
      <c r="AM540" s="6">
        <v>104</v>
      </c>
      <c r="AN540" s="6">
        <v>1448</v>
      </c>
      <c r="AO540" s="6">
        <v>70076</v>
      </c>
      <c r="AP540" s="6">
        <v>0.34439999999999998</v>
      </c>
      <c r="AQ540" s="6">
        <v>0.89219999999999999</v>
      </c>
      <c r="AR540" s="6">
        <v>0.80710000000000004</v>
      </c>
      <c r="AT540" s="6">
        <f t="shared" si="33"/>
        <v>369.93333333333334</v>
      </c>
      <c r="AU540" s="6">
        <f t="shared" si="34"/>
        <v>820.063829787234</v>
      </c>
      <c r="AV540" s="6">
        <f t="shared" si="35"/>
        <v>484.26470588235293</v>
      </c>
      <c r="AW540" s="7">
        <f t="shared" si="36"/>
        <v>98.295081967213122</v>
      </c>
      <c r="AX540" s="6">
        <f t="shared" si="37"/>
        <v>390.51851851851853</v>
      </c>
      <c r="AY540" s="6">
        <f t="shared" si="38"/>
        <v>673.80769230769226</v>
      </c>
      <c r="BA540" s="6">
        <f>VLOOKUP(A540, ALL_AP_DATA!$A$2:$F$3600, 6, FALSE)</f>
        <v>302</v>
      </c>
      <c r="BB540" s="6">
        <f>VLOOKUP(A540, projmetadata!$A$2:$D$2036, 4, FALSE)</f>
        <v>42462</v>
      </c>
      <c r="BC540" s="6" t="e">
        <f t="array" aca="1" ref="BC540" ca="1">_xludf.IFS(I540&lt;&gt;0, F540/I540, P540&lt;&gt;0, M540/P540, W540&lt;&gt;0, T540/W540, AD540&lt;&gt;0, AA540/AD540, AK540&lt;&gt;0, AH540/AK540, AR540&lt;&gt;0, AO540/AR540, TRUE, 0)</f>
        <v>#NAME?</v>
      </c>
      <c r="BE540" s="6" t="e">
        <f t="shared" ca="1" si="30"/>
        <v>#NAME?</v>
      </c>
      <c r="BF540" s="6" t="e">
        <f t="shared" ca="1" si="31"/>
        <v>#NAME?</v>
      </c>
      <c r="BG540" s="6"/>
      <c r="BH540" s="6">
        <f>VLOOKUP(A540, ALL_AP_DATA!$A$2:$D$3600, 3, FALSE)</f>
        <v>217</v>
      </c>
      <c r="BI540" s="6">
        <f>VLOOKUP(A540, ALL_AP_DATA!$A$2:$E$3600, 5, FALSE)</f>
        <v>86825</v>
      </c>
      <c r="BJ540" s="6">
        <f t="shared" si="39"/>
        <v>287.5</v>
      </c>
      <c r="BK540" s="6">
        <f t="shared" si="32"/>
        <v>0.7185430463576159</v>
      </c>
    </row>
    <row r="541" spans="1:63" ht="15.75" customHeight="1" x14ac:dyDescent="0.2">
      <c r="A541" s="6" t="s">
        <v>601</v>
      </c>
      <c r="B541" s="6" t="s">
        <v>64</v>
      </c>
      <c r="C541" s="6">
        <v>1</v>
      </c>
      <c r="D541" s="6">
        <v>10</v>
      </c>
      <c r="E541" s="6">
        <v>3</v>
      </c>
      <c r="F541" s="6">
        <v>57</v>
      </c>
      <c r="G541" s="6">
        <v>9.9000000000000005E-2</v>
      </c>
      <c r="H541" s="6">
        <v>0.1</v>
      </c>
      <c r="I541" s="6">
        <v>2.07E-2</v>
      </c>
      <c r="Q541" s="6">
        <v>2</v>
      </c>
      <c r="R541" s="6">
        <v>24</v>
      </c>
      <c r="S541" s="6">
        <v>16</v>
      </c>
      <c r="T541" s="6">
        <v>683</v>
      </c>
      <c r="U541" s="6">
        <v>0.23760000000000001</v>
      </c>
      <c r="V541" s="6">
        <v>0.5333</v>
      </c>
      <c r="W541" s="6">
        <v>0.24840000000000001</v>
      </c>
      <c r="X541" s="6">
        <v>2</v>
      </c>
      <c r="Y541" s="6">
        <v>26</v>
      </c>
      <c r="Z541" s="6">
        <v>8</v>
      </c>
      <c r="AA541" s="6">
        <v>1611</v>
      </c>
      <c r="AB541" s="6">
        <v>0.25740000000000002</v>
      </c>
      <c r="AC541" s="6">
        <v>0.26669999999999999</v>
      </c>
      <c r="AD541" s="6">
        <v>0.58579999999999999</v>
      </c>
      <c r="AE541" s="6">
        <v>4</v>
      </c>
      <c r="AF541" s="6">
        <v>14</v>
      </c>
      <c r="AG541" s="6">
        <v>8</v>
      </c>
      <c r="AH541" s="6">
        <v>73</v>
      </c>
      <c r="AI541" s="6">
        <v>0.1386</v>
      </c>
      <c r="AJ541" s="6">
        <v>0.26669999999999999</v>
      </c>
      <c r="AK541" s="6">
        <v>2.6499999999999999E-2</v>
      </c>
      <c r="AT541" s="6">
        <f t="shared" si="33"/>
        <v>5.7</v>
      </c>
      <c r="AU541" s="6" t="str">
        <f t="shared" si="34"/>
        <v/>
      </c>
      <c r="AV541" s="6">
        <f t="shared" si="35"/>
        <v>28.458333333333332</v>
      </c>
      <c r="AW541" s="7">
        <f t="shared" si="36"/>
        <v>61.96153846153846</v>
      </c>
      <c r="AX541" s="6">
        <f t="shared" si="37"/>
        <v>5.2142857142857144</v>
      </c>
      <c r="AY541" s="6" t="str">
        <f t="shared" si="38"/>
        <v/>
      </c>
      <c r="BA541" s="6">
        <f>VLOOKUP(A541, ALL_AP_DATA!$A$2:$F$3600, 6, FALSE)</f>
        <v>101</v>
      </c>
      <c r="BB541" s="6">
        <f>VLOOKUP(A541, projmetadata!$A$2:$D$2036, 4, FALSE)</f>
        <v>22063</v>
      </c>
      <c r="BC541" s="6" t="e">
        <f t="array" aca="1" ref="BC541" ca="1">_xludf.IFS(I541&lt;&gt;0, F541/I541, P541&lt;&gt;0, M541/P541, W541&lt;&gt;0, T541/W541, AD541&lt;&gt;0, AA541/AD541, AK541&lt;&gt;0, AH541/AK541, AR541&lt;&gt;0, AO541/AR541, TRUE, 0)</f>
        <v>#NAME?</v>
      </c>
      <c r="BE541" s="6" t="e">
        <f t="shared" ca="1" si="30"/>
        <v>#NAME?</v>
      </c>
      <c r="BF541" s="6" t="e">
        <f t="shared" ca="1" si="31"/>
        <v>#NAME?</v>
      </c>
      <c r="BG541" s="6"/>
      <c r="BH541" s="6">
        <f>VLOOKUP(A541, ALL_AP_DATA!$A$2:$D$3600, 3, FALSE)</f>
        <v>51</v>
      </c>
      <c r="BI541" s="6">
        <f>VLOOKUP(A541, ALL_AP_DATA!$A$2:$E$3600, 5, FALSE)</f>
        <v>2750</v>
      </c>
      <c r="BJ541" s="6">
        <f t="shared" si="39"/>
        <v>27.227722772277229</v>
      </c>
      <c r="BK541" s="6">
        <f t="shared" si="32"/>
        <v>0.50495049504950495</v>
      </c>
    </row>
    <row r="542" spans="1:63" ht="15.75" customHeight="1" x14ac:dyDescent="0.2">
      <c r="A542" s="6" t="s">
        <v>602</v>
      </c>
      <c r="B542" s="6" t="s">
        <v>64</v>
      </c>
      <c r="C542" s="6">
        <v>1</v>
      </c>
      <c r="D542" s="6">
        <v>121</v>
      </c>
      <c r="E542" s="6">
        <v>203</v>
      </c>
      <c r="F542" s="6">
        <v>5517</v>
      </c>
      <c r="G542" s="6">
        <v>0.30099999999999999</v>
      </c>
      <c r="H542" s="6">
        <v>0.86019999999999996</v>
      </c>
      <c r="I542" s="6">
        <v>0.61419999999999997</v>
      </c>
      <c r="J542" s="6">
        <v>2</v>
      </c>
      <c r="K542" s="6">
        <v>10</v>
      </c>
      <c r="L542" s="6">
        <v>56</v>
      </c>
      <c r="M542" s="6">
        <v>1593</v>
      </c>
      <c r="N542" s="6">
        <v>2.4899999999999999E-2</v>
      </c>
      <c r="O542" s="6">
        <v>0.23730000000000001</v>
      </c>
      <c r="P542" s="6">
        <v>0.17730000000000001</v>
      </c>
      <c r="Q542" s="6">
        <v>10</v>
      </c>
      <c r="R542" s="6">
        <v>50</v>
      </c>
      <c r="S542" s="6">
        <v>167</v>
      </c>
      <c r="T542" s="6">
        <v>3955</v>
      </c>
      <c r="U542" s="6">
        <v>0.1244</v>
      </c>
      <c r="V542" s="6">
        <v>0.70760000000000001</v>
      </c>
      <c r="W542" s="6">
        <v>0.44030000000000002</v>
      </c>
      <c r="X542" s="6">
        <v>37</v>
      </c>
      <c r="Y542" s="6">
        <v>198</v>
      </c>
      <c r="Z542" s="6">
        <v>213</v>
      </c>
      <c r="AA542" s="6">
        <v>7118</v>
      </c>
      <c r="AB542" s="6">
        <v>0.49249999999999999</v>
      </c>
      <c r="AC542" s="6">
        <v>0.90249999999999997</v>
      </c>
      <c r="AD542" s="6">
        <v>0.79239999999999999</v>
      </c>
      <c r="AE542" s="6">
        <v>19</v>
      </c>
      <c r="AF542" s="6">
        <v>88</v>
      </c>
      <c r="AG542" s="6">
        <v>178</v>
      </c>
      <c r="AH542" s="6">
        <v>4152</v>
      </c>
      <c r="AI542" s="6">
        <v>0.21890000000000001</v>
      </c>
      <c r="AJ542" s="6">
        <v>0.75419999999999998</v>
      </c>
      <c r="AK542" s="6">
        <v>0.4622</v>
      </c>
      <c r="AT542" s="6">
        <f t="shared" si="33"/>
        <v>45.595041322314053</v>
      </c>
      <c r="AU542" s="6">
        <f t="shared" si="34"/>
        <v>159.30000000000001</v>
      </c>
      <c r="AV542" s="6">
        <f t="shared" si="35"/>
        <v>79.099999999999994</v>
      </c>
      <c r="AW542" s="7">
        <f t="shared" si="36"/>
        <v>35.949494949494948</v>
      </c>
      <c r="AX542" s="6">
        <f t="shared" si="37"/>
        <v>47.18181818181818</v>
      </c>
      <c r="AY542" s="6" t="str">
        <f t="shared" si="38"/>
        <v/>
      </c>
      <c r="BA542" s="6">
        <f>VLOOKUP(A542, ALL_AP_DATA!$A$2:$F$3600, 6, FALSE)</f>
        <v>402</v>
      </c>
      <c r="BB542" s="6">
        <f>VLOOKUP(A542, projmetadata!$A$2:$D$2036, 4, FALSE)</f>
        <v>44198</v>
      </c>
      <c r="BC542" s="6" t="e">
        <f t="array" aca="1" ref="BC542" ca="1">_xludf.IFS(I542&lt;&gt;0, F542/I542, P542&lt;&gt;0, M542/P542, W542&lt;&gt;0, T542/W542, AD542&lt;&gt;0, AA542/AD542, AK542&lt;&gt;0, AH542/AK542, AR542&lt;&gt;0, AO542/AR542, TRUE, 0)</f>
        <v>#NAME?</v>
      </c>
      <c r="BE542" s="6" t="e">
        <f t="shared" ca="1" si="30"/>
        <v>#NAME?</v>
      </c>
      <c r="BF542" s="6" t="e">
        <f t="shared" ca="1" si="31"/>
        <v>#NAME?</v>
      </c>
      <c r="BG542" s="6"/>
      <c r="BH542" s="6">
        <f>VLOOKUP(A542, ALL_AP_DATA!$A$2:$D$3600, 3, FALSE)</f>
        <v>222</v>
      </c>
      <c r="BI542" s="6">
        <f>VLOOKUP(A542, ALL_AP_DATA!$A$2:$E$3600, 5, FALSE)</f>
        <v>8983</v>
      </c>
      <c r="BJ542" s="6">
        <f t="shared" si="39"/>
        <v>22.345771144278608</v>
      </c>
      <c r="BK542" s="6">
        <f t="shared" si="32"/>
        <v>0.55223880597014929</v>
      </c>
    </row>
    <row r="543" spans="1:63" ht="15.75" customHeight="1" x14ac:dyDescent="0.2">
      <c r="A543" s="6" t="s">
        <v>603</v>
      </c>
      <c r="B543" s="6" t="s">
        <v>64</v>
      </c>
      <c r="C543" s="6">
        <v>4</v>
      </c>
      <c r="D543" s="6">
        <v>12</v>
      </c>
      <c r="E543" s="6">
        <v>0</v>
      </c>
      <c r="F543" s="6">
        <v>0</v>
      </c>
      <c r="G543" s="6">
        <v>3.2399999999999998E-2</v>
      </c>
      <c r="H543" s="6">
        <v>0</v>
      </c>
      <c r="I543" s="6">
        <v>0</v>
      </c>
      <c r="Q543" s="6">
        <v>2</v>
      </c>
      <c r="R543" s="6">
        <v>6</v>
      </c>
      <c r="S543" s="6">
        <v>4</v>
      </c>
      <c r="T543" s="6">
        <v>238</v>
      </c>
      <c r="U543" s="6">
        <v>1.6199999999999999E-2</v>
      </c>
      <c r="V543" s="6">
        <v>0.2</v>
      </c>
      <c r="W543" s="6">
        <v>0.2112</v>
      </c>
      <c r="X543" s="6">
        <v>11</v>
      </c>
      <c r="Y543" s="6">
        <v>299</v>
      </c>
      <c r="Z543" s="6">
        <v>20</v>
      </c>
      <c r="AA543" s="6">
        <v>1065</v>
      </c>
      <c r="AB543" s="6">
        <v>0.80810000000000004</v>
      </c>
      <c r="AC543" s="6">
        <v>1</v>
      </c>
      <c r="AD543" s="6">
        <v>0.94499999999999995</v>
      </c>
      <c r="AE543" s="6">
        <v>119</v>
      </c>
      <c r="AF543" s="6">
        <v>238</v>
      </c>
      <c r="AG543" s="6">
        <v>16</v>
      </c>
      <c r="AH543" s="6">
        <v>1034</v>
      </c>
      <c r="AI543" s="6">
        <v>0.64319999999999999</v>
      </c>
      <c r="AJ543" s="6">
        <v>0.8</v>
      </c>
      <c r="AK543" s="6">
        <v>0.91749999999999998</v>
      </c>
      <c r="AT543" s="6">
        <f t="shared" si="33"/>
        <v>0</v>
      </c>
      <c r="AU543" s="6" t="str">
        <f t="shared" si="34"/>
        <v/>
      </c>
      <c r="AV543" s="6">
        <f t="shared" si="35"/>
        <v>39.666666666666664</v>
      </c>
      <c r="AW543" s="7">
        <f t="shared" si="36"/>
        <v>3.5618729096989967</v>
      </c>
      <c r="AX543" s="6">
        <f t="shared" si="37"/>
        <v>4.3445378151260501</v>
      </c>
      <c r="AY543" s="6" t="str">
        <f t="shared" si="38"/>
        <v/>
      </c>
      <c r="BA543" s="6">
        <f>VLOOKUP(A543, ALL_AP_DATA!$A$2:$F$3600, 6, FALSE)</f>
        <v>370</v>
      </c>
      <c r="BB543" s="6">
        <f>VLOOKUP(A543, projmetadata!$A$2:$D$2036, 4, FALSE)</f>
        <v>43626</v>
      </c>
      <c r="BC543" s="6" t="e">
        <f t="array" aca="1" ref="BC543" ca="1">_xludf.IFS(I543&lt;&gt;0, F543/I543, P543&lt;&gt;0, M543/P543, W543&lt;&gt;0, T543/W543, AD543&lt;&gt;0, AA543/AD543, AK543&lt;&gt;0, AH543/AK543, AR543&lt;&gt;0, AO543/AR543, TRUE, 0)</f>
        <v>#NAME?</v>
      </c>
      <c r="BE543" s="6" t="e">
        <f t="shared" ca="1" si="30"/>
        <v>#NAME?</v>
      </c>
      <c r="BF543" s="6" t="e">
        <f t="shared" ca="1" si="31"/>
        <v>#NAME?</v>
      </c>
      <c r="BG543" s="6"/>
      <c r="BH543" s="6">
        <f>VLOOKUP(A543, ALL_AP_DATA!$A$2:$D$3600, 3, FALSE)</f>
        <v>325</v>
      </c>
      <c r="BI543" s="6">
        <f>VLOOKUP(A543, ALL_AP_DATA!$A$2:$E$3600, 5, FALSE)</f>
        <v>1127</v>
      </c>
      <c r="BJ543" s="6">
        <f t="shared" si="39"/>
        <v>3.0459459459459461</v>
      </c>
      <c r="BK543" s="6">
        <f t="shared" si="32"/>
        <v>0.8783783783783784</v>
      </c>
    </row>
    <row r="544" spans="1:63" ht="15.75" customHeight="1" x14ac:dyDescent="0.2">
      <c r="A544" s="6" t="s">
        <v>604</v>
      </c>
      <c r="B544" s="6" t="s">
        <v>64</v>
      </c>
      <c r="C544" s="6">
        <v>7</v>
      </c>
      <c r="D544" s="6">
        <v>38</v>
      </c>
      <c r="E544" s="6">
        <v>8</v>
      </c>
      <c r="F544" s="6">
        <v>297</v>
      </c>
      <c r="G544" s="6">
        <v>0.1845</v>
      </c>
      <c r="H544" s="6">
        <v>0.61539999999999995</v>
      </c>
      <c r="I544" s="6">
        <v>0.19320000000000001</v>
      </c>
      <c r="Q544" s="6">
        <v>5</v>
      </c>
      <c r="R544" s="6">
        <v>11</v>
      </c>
      <c r="S544" s="6">
        <v>10</v>
      </c>
      <c r="T544" s="6">
        <v>927</v>
      </c>
      <c r="U544" s="6">
        <v>5.3400000000000003E-2</v>
      </c>
      <c r="V544" s="6">
        <v>0.76919999999999999</v>
      </c>
      <c r="W544" s="6">
        <v>0.60309999999999997</v>
      </c>
      <c r="X544" s="6">
        <v>6</v>
      </c>
      <c r="Y544" s="6">
        <v>86</v>
      </c>
      <c r="Z544" s="6">
        <v>9</v>
      </c>
      <c r="AA544" s="6">
        <v>386</v>
      </c>
      <c r="AB544" s="6">
        <v>0.41749999999999998</v>
      </c>
      <c r="AC544" s="6">
        <v>0.69230000000000003</v>
      </c>
      <c r="AD544" s="6">
        <v>0.25109999999999999</v>
      </c>
      <c r="AE544" s="6">
        <v>28</v>
      </c>
      <c r="AF544" s="6">
        <v>96</v>
      </c>
      <c r="AG544" s="6">
        <v>11</v>
      </c>
      <c r="AH544" s="6">
        <v>925</v>
      </c>
      <c r="AI544" s="6">
        <v>0.46600000000000003</v>
      </c>
      <c r="AJ544" s="6">
        <v>0.84619999999999995</v>
      </c>
      <c r="AK544" s="6">
        <v>0.6018</v>
      </c>
      <c r="AT544" s="6">
        <f t="shared" si="33"/>
        <v>7.8157894736842106</v>
      </c>
      <c r="AU544" s="6" t="str">
        <f t="shared" si="34"/>
        <v/>
      </c>
      <c r="AV544" s="6">
        <f t="shared" si="35"/>
        <v>84.272727272727266</v>
      </c>
      <c r="AW544" s="7">
        <f t="shared" si="36"/>
        <v>4.4883720930232558</v>
      </c>
      <c r="AX544" s="6">
        <f t="shared" si="37"/>
        <v>9.6354166666666661</v>
      </c>
      <c r="AY544" s="6" t="str">
        <f t="shared" si="38"/>
        <v/>
      </c>
      <c r="BA544" s="6">
        <f>VLOOKUP(A544, ALL_AP_DATA!$A$2:$F$3600, 6, FALSE)</f>
        <v>206</v>
      </c>
      <c r="BB544" s="6">
        <f>VLOOKUP(A544, projmetadata!$A$2:$D$2036, 4, FALSE)</f>
        <v>11558</v>
      </c>
      <c r="BC544" s="6" t="e">
        <f t="array" aca="1" ref="BC544" ca="1">_xludf.IFS(I544&lt;&gt;0, F544/I544, P544&lt;&gt;0, M544/P544, W544&lt;&gt;0, T544/W544, AD544&lt;&gt;0, AA544/AD544, AK544&lt;&gt;0, AH544/AK544, AR544&lt;&gt;0, AO544/AR544, TRUE, 0)</f>
        <v>#NAME?</v>
      </c>
      <c r="BE544" s="6" t="e">
        <f t="shared" ca="1" si="30"/>
        <v>#NAME?</v>
      </c>
      <c r="BF544" s="6" t="e">
        <f t="shared" ca="1" si="31"/>
        <v>#NAME?</v>
      </c>
      <c r="BG544" s="6"/>
      <c r="BH544" s="6">
        <f>VLOOKUP(A544, ALL_AP_DATA!$A$2:$D$3600, 3, FALSE)</f>
        <v>135</v>
      </c>
      <c r="BI544" s="6">
        <f>VLOOKUP(A544, ALL_AP_DATA!$A$2:$E$3600, 5, FALSE)</f>
        <v>1537</v>
      </c>
      <c r="BJ544" s="6">
        <f t="shared" si="39"/>
        <v>7.4611650485436893</v>
      </c>
      <c r="BK544" s="6">
        <f t="shared" si="32"/>
        <v>0.65533980582524276</v>
      </c>
    </row>
    <row r="545" spans="1:63" ht="15.75" customHeight="1" x14ac:dyDescent="0.2">
      <c r="A545" s="6" t="s">
        <v>605</v>
      </c>
      <c r="B545" s="6" t="s">
        <v>61</v>
      </c>
      <c r="C545" s="6">
        <v>3</v>
      </c>
      <c r="D545" s="6">
        <v>12</v>
      </c>
      <c r="E545" s="6">
        <v>20</v>
      </c>
      <c r="F545" s="6">
        <v>382</v>
      </c>
      <c r="G545" s="6">
        <v>4.1500000000000002E-2</v>
      </c>
      <c r="H545" s="6">
        <v>0.1802</v>
      </c>
      <c r="I545" s="6">
        <v>2.4E-2</v>
      </c>
      <c r="J545" s="6">
        <v>2</v>
      </c>
      <c r="K545" s="6">
        <v>18</v>
      </c>
      <c r="L545" s="6">
        <v>38</v>
      </c>
      <c r="M545" s="6">
        <v>4643</v>
      </c>
      <c r="N545" s="6">
        <v>6.2300000000000001E-2</v>
      </c>
      <c r="O545" s="6">
        <v>0.34229999999999999</v>
      </c>
      <c r="P545" s="6">
        <v>0.29189999999999999</v>
      </c>
      <c r="Q545" s="6">
        <v>11</v>
      </c>
      <c r="R545" s="6">
        <v>48</v>
      </c>
      <c r="S545" s="6">
        <v>75</v>
      </c>
      <c r="T545" s="6">
        <v>10042</v>
      </c>
      <c r="U545" s="6">
        <v>0.1661</v>
      </c>
      <c r="V545" s="6">
        <v>0.67569999999999997</v>
      </c>
      <c r="W545" s="6">
        <v>0.63129999999999997</v>
      </c>
      <c r="X545" s="6">
        <v>15</v>
      </c>
      <c r="Y545" s="6">
        <v>208</v>
      </c>
      <c r="Z545" s="6">
        <v>104</v>
      </c>
      <c r="AA545" s="6">
        <v>14355</v>
      </c>
      <c r="AB545" s="6">
        <v>0.71970000000000001</v>
      </c>
      <c r="AC545" s="6">
        <v>0.93689999999999996</v>
      </c>
      <c r="AD545" s="6">
        <v>0.90239999999999998</v>
      </c>
      <c r="AE545" s="6">
        <v>16</v>
      </c>
      <c r="AF545" s="6">
        <v>104</v>
      </c>
      <c r="AG545" s="6">
        <v>74</v>
      </c>
      <c r="AH545" s="6">
        <v>7566</v>
      </c>
      <c r="AI545" s="6">
        <v>0.3599</v>
      </c>
      <c r="AJ545" s="6">
        <v>0.66669999999999996</v>
      </c>
      <c r="AK545" s="6">
        <v>0.47560000000000002</v>
      </c>
      <c r="AL545" s="6">
        <v>2</v>
      </c>
      <c r="AM545" s="6">
        <v>21</v>
      </c>
      <c r="AN545" s="6">
        <v>39</v>
      </c>
      <c r="AO545" s="6">
        <v>7943</v>
      </c>
      <c r="AP545" s="6">
        <v>7.2700000000000001E-2</v>
      </c>
      <c r="AQ545" s="6">
        <v>0.35139999999999999</v>
      </c>
      <c r="AR545" s="6">
        <v>0.49930000000000002</v>
      </c>
      <c r="AT545" s="6">
        <f t="shared" si="33"/>
        <v>31.833333333333332</v>
      </c>
      <c r="AU545" s="6">
        <f t="shared" si="34"/>
        <v>257.94444444444446</v>
      </c>
      <c r="AV545" s="6">
        <f t="shared" si="35"/>
        <v>209.20833333333334</v>
      </c>
      <c r="AW545" s="7">
        <f t="shared" si="36"/>
        <v>69.01442307692308</v>
      </c>
      <c r="AX545" s="6">
        <f t="shared" si="37"/>
        <v>72.75</v>
      </c>
      <c r="AY545" s="6">
        <f t="shared" si="38"/>
        <v>378.23809523809524</v>
      </c>
      <c r="BA545" s="6">
        <f>VLOOKUP(A545, ALL_AP_DATA!$A$2:$F$3600, 6, FALSE)</f>
        <v>289</v>
      </c>
      <c r="BB545" s="6">
        <f>VLOOKUP(A545, projmetadata!$A$2:$D$2036, 4, FALSE)</f>
        <v>48685</v>
      </c>
      <c r="BC545" s="6" t="e">
        <f t="array" aca="1" ref="BC545" ca="1">_xludf.IFS(I545&lt;&gt;0, F545/I545, P545&lt;&gt;0, M545/P545, W545&lt;&gt;0, T545/W545, AD545&lt;&gt;0, AA545/AD545, AK545&lt;&gt;0, AH545/AK545, AR545&lt;&gt;0, AO545/AR545, TRUE, 0)</f>
        <v>#NAME?</v>
      </c>
      <c r="BE545" s="6" t="e">
        <f t="shared" ca="1" si="30"/>
        <v>#NAME?</v>
      </c>
      <c r="BF545" s="6" t="e">
        <f t="shared" ca="1" si="31"/>
        <v>#NAME?</v>
      </c>
      <c r="BG545" s="6"/>
      <c r="BH545" s="6">
        <f>VLOOKUP(A545, ALL_AP_DATA!$A$2:$D$3600, 3, FALSE)</f>
        <v>221</v>
      </c>
      <c r="BI545" s="6">
        <f>VLOOKUP(A545, ALL_AP_DATA!$A$2:$E$3600, 5, FALSE)</f>
        <v>15907</v>
      </c>
      <c r="BJ545" s="6">
        <f t="shared" si="39"/>
        <v>55.041522491349482</v>
      </c>
      <c r="BK545" s="6">
        <f t="shared" si="32"/>
        <v>0.76470588235294112</v>
      </c>
    </row>
    <row r="546" spans="1:63" ht="15.75" customHeight="1" x14ac:dyDescent="0.2">
      <c r="A546" s="6" t="s">
        <v>606</v>
      </c>
      <c r="B546" s="6" t="s">
        <v>61</v>
      </c>
      <c r="Q546" s="6">
        <v>8</v>
      </c>
      <c r="R546" s="6">
        <v>53</v>
      </c>
      <c r="S546" s="6">
        <v>356</v>
      </c>
      <c r="T546" s="6">
        <v>295810</v>
      </c>
      <c r="U546" s="6">
        <v>0.51959999999999995</v>
      </c>
      <c r="V546" s="6">
        <v>0.89670000000000005</v>
      </c>
      <c r="W546" s="6">
        <v>0.98199999999999998</v>
      </c>
      <c r="AE546" s="6">
        <v>2</v>
      </c>
      <c r="AF546" s="6">
        <v>8</v>
      </c>
      <c r="AG546" s="6">
        <v>62</v>
      </c>
      <c r="AH546" s="6">
        <v>3038</v>
      </c>
      <c r="AI546" s="6">
        <v>7.8399999999999997E-2</v>
      </c>
      <c r="AJ546" s="6">
        <v>0.15620000000000001</v>
      </c>
      <c r="AK546" s="6">
        <v>1.01E-2</v>
      </c>
      <c r="AL546" s="6">
        <v>1</v>
      </c>
      <c r="AM546" s="6">
        <v>22</v>
      </c>
      <c r="AN546" s="6">
        <v>292</v>
      </c>
      <c r="AO546" s="6">
        <v>240639</v>
      </c>
      <c r="AP546" s="6">
        <v>0.2157</v>
      </c>
      <c r="AQ546" s="6">
        <v>0.73550000000000004</v>
      </c>
      <c r="AR546" s="6">
        <v>0.79879999999999995</v>
      </c>
      <c r="AT546" s="6" t="str">
        <f t="shared" si="33"/>
        <v/>
      </c>
      <c r="AU546" s="6" t="str">
        <f t="shared" si="34"/>
        <v/>
      </c>
      <c r="AV546" s="6">
        <f t="shared" si="35"/>
        <v>5581.3207547169814</v>
      </c>
      <c r="AW546" s="7" t="str">
        <f t="shared" si="36"/>
        <v/>
      </c>
      <c r="AX546" s="6">
        <f t="shared" si="37"/>
        <v>379.75</v>
      </c>
      <c r="AY546" s="6">
        <f t="shared" si="38"/>
        <v>10938.136363636364</v>
      </c>
      <c r="BA546" s="6">
        <f>VLOOKUP(A546, ALL_AP_DATA!$A$2:$F$3600, 6, FALSE)</f>
        <v>102</v>
      </c>
      <c r="BB546" s="6">
        <f>VLOOKUP(A546, projmetadata!$A$2:$D$2036, 4, FALSE)</f>
        <v>9707</v>
      </c>
      <c r="BC546" s="6" t="e">
        <f t="array" aca="1" ref="BC546" ca="1">_xludf.IFS(I546&lt;&gt;0, F546/I546, P546&lt;&gt;0, M546/P546, W546&lt;&gt;0, T546/W546, AD546&lt;&gt;0, AA546/AD546, AK546&lt;&gt;0, AH546/AK546, AR546&lt;&gt;0, AO546/AR546, TRUE, 0)</f>
        <v>#NAME?</v>
      </c>
      <c r="BE546" s="6" t="e">
        <f t="shared" ca="1" si="30"/>
        <v>#NAME?</v>
      </c>
      <c r="BF546" s="6" t="e">
        <f t="shared" ca="1" si="31"/>
        <v>#NAME?</v>
      </c>
      <c r="BG546" s="6"/>
      <c r="BH546" s="6">
        <f>VLOOKUP(A546, ALL_AP_DATA!$A$2:$D$3600, 3, FALSE)</f>
        <v>60</v>
      </c>
      <c r="BI546" s="6">
        <f>VLOOKUP(A546, ALL_AP_DATA!$A$2:$E$3600, 5, FALSE)</f>
        <v>301235</v>
      </c>
      <c r="BJ546" s="6">
        <f t="shared" si="39"/>
        <v>2953.2843137254904</v>
      </c>
      <c r="BK546" s="6">
        <f t="shared" si="32"/>
        <v>0.58823529411764708</v>
      </c>
    </row>
    <row r="547" spans="1:63" ht="15.75" customHeight="1" x14ac:dyDescent="0.2">
      <c r="A547" s="6" t="s">
        <v>607</v>
      </c>
      <c r="B547" s="6" t="s">
        <v>64</v>
      </c>
      <c r="C547" s="6">
        <v>5</v>
      </c>
      <c r="D547" s="6">
        <v>57</v>
      </c>
      <c r="E547" s="6">
        <v>11</v>
      </c>
      <c r="F547" s="6">
        <v>470</v>
      </c>
      <c r="G547" s="6">
        <v>0.2336</v>
      </c>
      <c r="H547" s="6">
        <v>0.84619999999999995</v>
      </c>
      <c r="I547" s="6">
        <v>0.61360000000000003</v>
      </c>
      <c r="Q547" s="6">
        <v>2</v>
      </c>
      <c r="R547" s="6">
        <v>4</v>
      </c>
      <c r="S547" s="6">
        <v>6</v>
      </c>
      <c r="T547" s="6">
        <v>147</v>
      </c>
      <c r="U547" s="6">
        <v>1.6400000000000001E-2</v>
      </c>
      <c r="V547" s="6">
        <v>0.46150000000000002</v>
      </c>
      <c r="W547" s="6">
        <v>0.19189999999999999</v>
      </c>
      <c r="X547" s="6">
        <v>7</v>
      </c>
      <c r="Y547" s="6">
        <v>59</v>
      </c>
      <c r="Z547" s="6">
        <v>12</v>
      </c>
      <c r="AA547" s="6">
        <v>558</v>
      </c>
      <c r="AB547" s="6">
        <v>0.24179999999999999</v>
      </c>
      <c r="AC547" s="6">
        <v>0.92310000000000003</v>
      </c>
      <c r="AD547" s="6">
        <v>0.72850000000000004</v>
      </c>
      <c r="AE547" s="6">
        <v>24</v>
      </c>
      <c r="AF547" s="6">
        <v>74</v>
      </c>
      <c r="AG547" s="6">
        <v>11</v>
      </c>
      <c r="AH547" s="6">
        <v>392</v>
      </c>
      <c r="AI547" s="6">
        <v>0.30330000000000001</v>
      </c>
      <c r="AJ547" s="6">
        <v>0.84619999999999995</v>
      </c>
      <c r="AK547" s="6">
        <v>0.51170000000000004</v>
      </c>
      <c r="AT547" s="6">
        <f t="shared" si="33"/>
        <v>8.2456140350877192</v>
      </c>
      <c r="AU547" s="6" t="str">
        <f t="shared" si="34"/>
        <v/>
      </c>
      <c r="AV547" s="6">
        <f t="shared" si="35"/>
        <v>36.75</v>
      </c>
      <c r="AW547" s="7">
        <f t="shared" si="36"/>
        <v>9.4576271186440675</v>
      </c>
      <c r="AX547" s="6">
        <f t="shared" si="37"/>
        <v>5.2972972972972974</v>
      </c>
      <c r="AY547" s="6" t="str">
        <f t="shared" si="38"/>
        <v/>
      </c>
      <c r="BA547" s="6">
        <f>VLOOKUP(A547, ALL_AP_DATA!$A$2:$F$3600, 6, FALSE)</f>
        <v>244</v>
      </c>
      <c r="BB547" s="6">
        <f>VLOOKUP(A547, projmetadata!$A$2:$D$2036, 4, FALSE)</f>
        <v>26602</v>
      </c>
      <c r="BC547" s="6" t="e">
        <f t="array" aca="1" ref="BC547" ca="1">_xludf.IFS(I547&lt;&gt;0, F547/I547, P547&lt;&gt;0, M547/P547, W547&lt;&gt;0, T547/W547, AD547&lt;&gt;0, AA547/AD547, AK547&lt;&gt;0, AH547/AK547, AR547&lt;&gt;0, AO547/AR547, TRUE, 0)</f>
        <v>#NAME?</v>
      </c>
      <c r="BE547" s="6" t="e">
        <f t="shared" ca="1" si="30"/>
        <v>#NAME?</v>
      </c>
      <c r="BF547" s="6" t="e">
        <f t="shared" ca="1" si="31"/>
        <v>#NAME?</v>
      </c>
      <c r="BG547" s="6"/>
      <c r="BH547" s="6">
        <f>VLOOKUP(A547, ALL_AP_DATA!$A$2:$D$3600, 3, FALSE)</f>
        <v>108</v>
      </c>
      <c r="BI547" s="6">
        <f>VLOOKUP(A547, ALL_AP_DATA!$A$2:$E$3600, 5, FALSE)</f>
        <v>766</v>
      </c>
      <c r="BJ547" s="6">
        <f t="shared" si="39"/>
        <v>3.139344262295082</v>
      </c>
      <c r="BK547" s="6">
        <f t="shared" si="32"/>
        <v>0.44262295081967212</v>
      </c>
    </row>
    <row r="548" spans="1:63" ht="15.75" customHeight="1" x14ac:dyDescent="0.2">
      <c r="A548" s="6" t="s">
        <v>608</v>
      </c>
      <c r="B548" s="6" t="s">
        <v>64</v>
      </c>
      <c r="Q548" s="6">
        <v>1</v>
      </c>
      <c r="R548" s="6">
        <v>5</v>
      </c>
      <c r="S548" s="6">
        <v>6</v>
      </c>
      <c r="T548" s="6">
        <v>466</v>
      </c>
      <c r="U548" s="6">
        <v>3.3300000000000003E-2</v>
      </c>
      <c r="V548" s="6">
        <v>0.33329999999999999</v>
      </c>
      <c r="W548" s="6">
        <v>0.28399999999999997</v>
      </c>
      <c r="X548" s="6">
        <v>1</v>
      </c>
      <c r="Y548" s="6">
        <v>23</v>
      </c>
      <c r="Z548" s="6">
        <v>3</v>
      </c>
      <c r="AA548" s="6">
        <v>114</v>
      </c>
      <c r="AB548" s="6">
        <v>0.15329999999999999</v>
      </c>
      <c r="AC548" s="6">
        <v>0.16669999999999999</v>
      </c>
      <c r="AD548" s="6">
        <v>6.9500000000000006E-2</v>
      </c>
      <c r="AT548" s="6" t="str">
        <f t="shared" si="33"/>
        <v/>
      </c>
      <c r="AU548" s="6" t="str">
        <f t="shared" si="34"/>
        <v/>
      </c>
      <c r="AV548" s="6">
        <f t="shared" si="35"/>
        <v>93.2</v>
      </c>
      <c r="AW548" s="7">
        <f t="shared" si="36"/>
        <v>4.9565217391304346</v>
      </c>
      <c r="AX548" s="6" t="str">
        <f t="shared" si="37"/>
        <v/>
      </c>
      <c r="AY548" s="6" t="str">
        <f t="shared" si="38"/>
        <v/>
      </c>
      <c r="BA548" s="6">
        <f>VLOOKUP(A548, ALL_AP_DATA!$A$2:$F$3600, 6, FALSE)</f>
        <v>150</v>
      </c>
      <c r="BB548" s="6">
        <f>VLOOKUP(A548, projmetadata!$A$2:$D$2036, 4, FALSE)</f>
        <v>19111</v>
      </c>
      <c r="BC548" s="6" t="e">
        <f t="array" aca="1" ref="BC548" ca="1">_xludf.IFS(I548&lt;&gt;0, F548/I548, P548&lt;&gt;0, M548/P548, W548&lt;&gt;0, T548/W548, AD548&lt;&gt;0, AA548/AD548, AK548&lt;&gt;0, AH548/AK548, AR548&lt;&gt;0, AO548/AR548, TRUE, 0)</f>
        <v>#NAME?</v>
      </c>
      <c r="BE548" s="6" t="e">
        <f t="shared" ca="1" si="30"/>
        <v>#NAME?</v>
      </c>
      <c r="BF548" s="6" t="e">
        <f t="shared" ca="1" si="31"/>
        <v>#NAME?</v>
      </c>
      <c r="BG548" s="6"/>
      <c r="BH548" s="6">
        <f>VLOOKUP(A548, ALL_AP_DATA!$A$2:$D$3600, 3, FALSE)</f>
        <v>28</v>
      </c>
      <c r="BI548" s="6">
        <f>VLOOKUP(A548, ALL_AP_DATA!$A$2:$E$3600, 5, FALSE)</f>
        <v>1641</v>
      </c>
      <c r="BJ548" s="6">
        <f t="shared" si="39"/>
        <v>10.94</v>
      </c>
      <c r="BK548" s="6">
        <f t="shared" si="32"/>
        <v>0.18666666666666668</v>
      </c>
    </row>
    <row r="549" spans="1:63" ht="15.75" customHeight="1" x14ac:dyDescent="0.2">
      <c r="A549" s="6" t="s">
        <v>609</v>
      </c>
      <c r="B549" s="6" t="s">
        <v>61</v>
      </c>
      <c r="C549" s="6">
        <v>9</v>
      </c>
      <c r="D549" s="6">
        <v>19</v>
      </c>
      <c r="E549" s="6">
        <v>233</v>
      </c>
      <c r="F549" s="6">
        <v>6301</v>
      </c>
      <c r="G549" s="6">
        <v>8.0999999999999996E-3</v>
      </c>
      <c r="H549" s="6">
        <v>0.1368</v>
      </c>
      <c r="I549" s="6">
        <v>3.49E-2</v>
      </c>
      <c r="J549" s="6">
        <v>3</v>
      </c>
      <c r="K549" s="6">
        <v>40</v>
      </c>
      <c r="L549" s="6">
        <v>457</v>
      </c>
      <c r="M549" s="6">
        <v>22089</v>
      </c>
      <c r="N549" s="6">
        <v>1.7100000000000001E-2</v>
      </c>
      <c r="O549" s="6">
        <v>0.26829999999999998</v>
      </c>
      <c r="P549" s="6">
        <v>0.12239999999999999</v>
      </c>
      <c r="Q549" s="6">
        <v>104</v>
      </c>
      <c r="R549" s="6">
        <v>500</v>
      </c>
      <c r="S549" s="6">
        <v>1449</v>
      </c>
      <c r="T549" s="6">
        <v>151270</v>
      </c>
      <c r="U549" s="6">
        <v>0.21390000000000001</v>
      </c>
      <c r="V549" s="6">
        <v>0.85089999999999999</v>
      </c>
      <c r="W549" s="6">
        <v>0.83819999999999995</v>
      </c>
      <c r="X549" s="6">
        <v>103</v>
      </c>
      <c r="Y549" s="6">
        <v>531</v>
      </c>
      <c r="Z549" s="6">
        <v>1138</v>
      </c>
      <c r="AA549" s="6">
        <v>83846</v>
      </c>
      <c r="AB549" s="6">
        <v>0.2271</v>
      </c>
      <c r="AC549" s="6">
        <v>0.66820000000000002</v>
      </c>
      <c r="AD549" s="6">
        <v>0.46460000000000001</v>
      </c>
      <c r="AE549" s="6">
        <v>104</v>
      </c>
      <c r="AF549" s="6">
        <v>525</v>
      </c>
      <c r="AG549" s="6">
        <v>1048</v>
      </c>
      <c r="AH549" s="6">
        <v>83555</v>
      </c>
      <c r="AI549" s="6">
        <v>0.22459999999999999</v>
      </c>
      <c r="AJ549" s="6">
        <v>0.61539999999999995</v>
      </c>
      <c r="AK549" s="6">
        <v>0.46300000000000002</v>
      </c>
      <c r="AL549" s="6">
        <v>5</v>
      </c>
      <c r="AM549" s="6">
        <v>87</v>
      </c>
      <c r="AN549" s="6">
        <v>744</v>
      </c>
      <c r="AO549" s="6">
        <v>47714</v>
      </c>
      <c r="AP549" s="6">
        <v>3.7199999999999997E-2</v>
      </c>
      <c r="AQ549" s="6">
        <v>0.43690000000000001</v>
      </c>
      <c r="AR549" s="6">
        <v>0.26440000000000002</v>
      </c>
      <c r="AT549" s="6">
        <f t="shared" si="33"/>
        <v>331.63157894736844</v>
      </c>
      <c r="AU549" s="6">
        <f t="shared" si="34"/>
        <v>552.22500000000002</v>
      </c>
      <c r="AV549" s="6">
        <f t="shared" si="35"/>
        <v>302.54000000000002</v>
      </c>
      <c r="AW549" s="7">
        <f t="shared" si="36"/>
        <v>157.90207156308853</v>
      </c>
      <c r="AX549" s="6">
        <f t="shared" si="37"/>
        <v>159.15238095238095</v>
      </c>
      <c r="AY549" s="6">
        <f t="shared" si="38"/>
        <v>548.43678160919535</v>
      </c>
      <c r="BA549" s="6">
        <f>VLOOKUP(A549, ALL_AP_DATA!$A$2:$F$3600, 6, FALSE)</f>
        <v>2338</v>
      </c>
      <c r="BB549" s="6">
        <f>VLOOKUP(A549, projmetadata!$A$2:$D$2036, 4, FALSE)</f>
        <v>496612</v>
      </c>
      <c r="BC549" s="6" t="e">
        <f t="array" aca="1" ref="BC549" ca="1">_xludf.IFS(I549&lt;&gt;0, F549/I549, P549&lt;&gt;0, M549/P549, W549&lt;&gt;0, T549/W549, AD549&lt;&gt;0, AA549/AD549, AK549&lt;&gt;0, AH549/AK549, AR549&lt;&gt;0, AO549/AR549, TRUE, 0)</f>
        <v>#NAME?</v>
      </c>
      <c r="BE549" s="6" t="e">
        <f t="shared" ca="1" si="30"/>
        <v>#NAME?</v>
      </c>
      <c r="BF549" s="6" t="e">
        <f t="shared" ca="1" si="31"/>
        <v>#NAME?</v>
      </c>
      <c r="BG549" s="6"/>
      <c r="BH549" s="6">
        <f>VLOOKUP(A549, ALL_AP_DATA!$A$2:$D$3600, 3, FALSE)</f>
        <v>1113</v>
      </c>
      <c r="BI549" s="6">
        <f>VLOOKUP(A549, ALL_AP_DATA!$A$2:$E$3600, 5, FALSE)</f>
        <v>180474</v>
      </c>
      <c r="BJ549" s="6">
        <f t="shared" si="39"/>
        <v>77.191616766467064</v>
      </c>
      <c r="BK549" s="6">
        <f t="shared" si="32"/>
        <v>0.47604790419161674</v>
      </c>
    </row>
    <row r="550" spans="1:63" ht="15.75" customHeight="1" x14ac:dyDescent="0.2">
      <c r="A550" s="6" t="s">
        <v>610</v>
      </c>
      <c r="B550" s="6" t="s">
        <v>64</v>
      </c>
      <c r="C550" s="6">
        <v>6</v>
      </c>
      <c r="D550" s="6">
        <v>18</v>
      </c>
      <c r="E550" s="6">
        <v>10</v>
      </c>
      <c r="F550" s="6">
        <v>1174</v>
      </c>
      <c r="G550" s="6">
        <v>5.7500000000000002E-2</v>
      </c>
      <c r="H550" s="6">
        <v>0.27029999999999998</v>
      </c>
      <c r="I550" s="6">
        <v>0.1331</v>
      </c>
      <c r="Q550" s="6">
        <v>4</v>
      </c>
      <c r="R550" s="6">
        <v>14</v>
      </c>
      <c r="S550" s="6">
        <v>13</v>
      </c>
      <c r="T550" s="6">
        <v>1239</v>
      </c>
      <c r="U550" s="6">
        <v>4.4699999999999997E-2</v>
      </c>
      <c r="V550" s="6">
        <v>0.35139999999999999</v>
      </c>
      <c r="W550" s="6">
        <v>0.14050000000000001</v>
      </c>
      <c r="X550" s="6">
        <v>4</v>
      </c>
      <c r="Y550" s="6">
        <v>75</v>
      </c>
      <c r="Z550" s="6">
        <v>17</v>
      </c>
      <c r="AA550" s="6">
        <v>2536</v>
      </c>
      <c r="AB550" s="6">
        <v>0.23960000000000001</v>
      </c>
      <c r="AC550" s="6">
        <v>0.45950000000000002</v>
      </c>
      <c r="AD550" s="6">
        <v>0.28749999999999998</v>
      </c>
      <c r="AE550" s="6">
        <v>24</v>
      </c>
      <c r="AF550" s="6">
        <v>102</v>
      </c>
      <c r="AG550" s="6">
        <v>30</v>
      </c>
      <c r="AH550" s="6">
        <v>5108</v>
      </c>
      <c r="AI550" s="6">
        <v>0.32590000000000002</v>
      </c>
      <c r="AJ550" s="6">
        <v>0.81079999999999997</v>
      </c>
      <c r="AK550" s="6">
        <v>0.57909999999999995</v>
      </c>
      <c r="AT550" s="6">
        <f t="shared" si="33"/>
        <v>65.222222222222229</v>
      </c>
      <c r="AU550" s="6" t="str">
        <f t="shared" si="34"/>
        <v/>
      </c>
      <c r="AV550" s="6">
        <f t="shared" si="35"/>
        <v>88.5</v>
      </c>
      <c r="AW550" s="7">
        <f t="shared" si="36"/>
        <v>33.813333333333333</v>
      </c>
      <c r="AX550" s="6">
        <f t="shared" si="37"/>
        <v>50.078431372549019</v>
      </c>
      <c r="AY550" s="6" t="str">
        <f t="shared" si="38"/>
        <v/>
      </c>
      <c r="BA550" s="6">
        <f>VLOOKUP(A550, ALL_AP_DATA!$A$2:$F$3600, 6, FALSE)</f>
        <v>313</v>
      </c>
      <c r="BB550" s="6">
        <f>VLOOKUP(A550, projmetadata!$A$2:$D$2036, 4, FALSE)</f>
        <v>32521</v>
      </c>
      <c r="BC550" s="6" t="e">
        <f t="array" aca="1" ref="BC550" ca="1">_xludf.IFS(I550&lt;&gt;0, F550/I550, P550&lt;&gt;0, M550/P550, W550&lt;&gt;0, T550/W550, AD550&lt;&gt;0, AA550/AD550, AK550&lt;&gt;0, AH550/AK550, AR550&lt;&gt;0, AO550/AR550, TRUE, 0)</f>
        <v>#NAME?</v>
      </c>
      <c r="BE550" s="6" t="e">
        <f t="shared" ca="1" si="30"/>
        <v>#NAME?</v>
      </c>
      <c r="BF550" s="6" t="e">
        <f t="shared" ca="1" si="31"/>
        <v>#NAME?</v>
      </c>
      <c r="BG550" s="6"/>
      <c r="BH550" s="6">
        <f>VLOOKUP(A550, ALL_AP_DATA!$A$2:$D$3600, 3, FALSE)</f>
        <v>148</v>
      </c>
      <c r="BI550" s="6">
        <f>VLOOKUP(A550, ALL_AP_DATA!$A$2:$E$3600, 5, FALSE)</f>
        <v>8820</v>
      </c>
      <c r="BJ550" s="6">
        <f t="shared" si="39"/>
        <v>28.178913738019169</v>
      </c>
      <c r="BK550" s="6">
        <f t="shared" si="32"/>
        <v>0.47284345047923321</v>
      </c>
    </row>
    <row r="551" spans="1:63" ht="15.75" customHeight="1" x14ac:dyDescent="0.2">
      <c r="A551" s="6" t="s">
        <v>611</v>
      </c>
      <c r="B551" s="6" t="s">
        <v>64</v>
      </c>
      <c r="C551" s="6">
        <v>5</v>
      </c>
      <c r="D551" s="6">
        <v>150</v>
      </c>
      <c r="E551" s="6">
        <v>88</v>
      </c>
      <c r="F551" s="6">
        <v>8919</v>
      </c>
      <c r="G551" s="6">
        <v>0.37880000000000003</v>
      </c>
      <c r="H551" s="6">
        <v>0.91669999999999996</v>
      </c>
      <c r="I551" s="6">
        <v>0.81330000000000002</v>
      </c>
      <c r="J551" s="6">
        <v>5</v>
      </c>
      <c r="K551" s="6">
        <v>46</v>
      </c>
      <c r="L551" s="6">
        <v>78</v>
      </c>
      <c r="M551" s="6">
        <v>7462</v>
      </c>
      <c r="N551" s="6">
        <v>0.1162</v>
      </c>
      <c r="O551" s="6">
        <v>0.8125</v>
      </c>
      <c r="P551" s="6">
        <v>0.6804</v>
      </c>
      <c r="Q551" s="6">
        <v>13</v>
      </c>
      <c r="R551" s="6">
        <v>73</v>
      </c>
      <c r="S551" s="6">
        <v>86</v>
      </c>
      <c r="T551" s="6">
        <v>7420</v>
      </c>
      <c r="U551" s="6">
        <v>0.18429999999999999</v>
      </c>
      <c r="V551" s="6">
        <v>0.89580000000000004</v>
      </c>
      <c r="W551" s="6">
        <v>0.67659999999999998</v>
      </c>
      <c r="X551" s="6">
        <v>44</v>
      </c>
      <c r="Y551" s="6">
        <v>154</v>
      </c>
      <c r="Z551" s="6">
        <v>88</v>
      </c>
      <c r="AA551" s="6">
        <v>9413</v>
      </c>
      <c r="AB551" s="6">
        <v>0.38890000000000002</v>
      </c>
      <c r="AC551" s="6">
        <v>0.91669999999999996</v>
      </c>
      <c r="AD551" s="6">
        <v>0.85829999999999995</v>
      </c>
      <c r="AE551" s="6">
        <v>15</v>
      </c>
      <c r="AF551" s="6">
        <v>130</v>
      </c>
      <c r="AG551" s="6">
        <v>90</v>
      </c>
      <c r="AH551" s="6">
        <v>8409</v>
      </c>
      <c r="AI551" s="6">
        <v>0.32829999999999998</v>
      </c>
      <c r="AJ551" s="6">
        <v>0.9375</v>
      </c>
      <c r="AK551" s="6">
        <v>0.76680000000000004</v>
      </c>
      <c r="AL551" s="6">
        <v>3</v>
      </c>
      <c r="AM551" s="6">
        <v>45</v>
      </c>
      <c r="AN551" s="6">
        <v>85</v>
      </c>
      <c r="AO551" s="6">
        <v>7137</v>
      </c>
      <c r="AP551" s="6">
        <v>0.11360000000000001</v>
      </c>
      <c r="AQ551" s="6">
        <v>0.88539999999999996</v>
      </c>
      <c r="AR551" s="6">
        <v>0.65080000000000005</v>
      </c>
      <c r="AT551" s="6">
        <f t="shared" si="33"/>
        <v>59.46</v>
      </c>
      <c r="AU551" s="6">
        <f t="shared" si="34"/>
        <v>162.21739130434781</v>
      </c>
      <c r="AV551" s="6">
        <f t="shared" si="35"/>
        <v>101.64383561643835</v>
      </c>
      <c r="AW551" s="7">
        <f t="shared" si="36"/>
        <v>61.123376623376622</v>
      </c>
      <c r="AX551" s="6">
        <f t="shared" si="37"/>
        <v>64.684615384615384</v>
      </c>
      <c r="AY551" s="6">
        <f t="shared" si="38"/>
        <v>158.6</v>
      </c>
      <c r="BA551" s="6">
        <f>VLOOKUP(A551, ALL_AP_DATA!$A$2:$F$3600, 6, FALSE)</f>
        <v>396</v>
      </c>
      <c r="BB551" s="6">
        <f>VLOOKUP(A551, projmetadata!$A$2:$D$2036, 4, FALSE)</f>
        <v>54289</v>
      </c>
      <c r="BC551" s="6" t="e">
        <f t="array" aca="1" ref="BC551" ca="1">_xludf.IFS(I551&lt;&gt;0, F551/I551, P551&lt;&gt;0, M551/P551, W551&lt;&gt;0, T551/W551, AD551&lt;&gt;0, AA551/AD551, AK551&lt;&gt;0, AH551/AK551, AR551&lt;&gt;0, AO551/AR551, TRUE, 0)</f>
        <v>#NAME?</v>
      </c>
      <c r="BE551" s="6" t="e">
        <f t="shared" ca="1" si="30"/>
        <v>#NAME?</v>
      </c>
      <c r="BF551" s="6" t="e">
        <f t="shared" ca="1" si="31"/>
        <v>#NAME?</v>
      </c>
      <c r="BG551" s="6"/>
      <c r="BH551" s="6">
        <f>VLOOKUP(A551, ALL_AP_DATA!$A$2:$D$3600, 3, FALSE)</f>
        <v>207</v>
      </c>
      <c r="BI551" s="6">
        <f>VLOOKUP(A551, ALL_AP_DATA!$A$2:$E$3600, 5, FALSE)</f>
        <v>10967</v>
      </c>
      <c r="BJ551" s="6">
        <f t="shared" si="39"/>
        <v>27.694444444444443</v>
      </c>
      <c r="BK551" s="6">
        <f t="shared" si="32"/>
        <v>0.52272727272727271</v>
      </c>
    </row>
    <row r="552" spans="1:63" ht="15.75" customHeight="1" x14ac:dyDescent="0.2">
      <c r="A552" s="6" t="s">
        <v>612</v>
      </c>
      <c r="B552" s="6" t="s">
        <v>64</v>
      </c>
      <c r="Q552" s="6">
        <v>12</v>
      </c>
      <c r="R552" s="6">
        <v>56</v>
      </c>
      <c r="S552" s="6">
        <v>67</v>
      </c>
      <c r="T552" s="6">
        <v>11186</v>
      </c>
      <c r="U552" s="6">
        <v>0.15509999999999999</v>
      </c>
      <c r="V552" s="6">
        <v>0.72829999999999995</v>
      </c>
      <c r="W552" s="6">
        <v>0.72270000000000001</v>
      </c>
      <c r="AE552" s="6">
        <v>9</v>
      </c>
      <c r="AF552" s="6">
        <v>156</v>
      </c>
      <c r="AG552" s="6">
        <v>66</v>
      </c>
      <c r="AH552" s="6">
        <v>7708</v>
      </c>
      <c r="AI552" s="6">
        <v>0.43209999999999998</v>
      </c>
      <c r="AJ552" s="6">
        <v>0.71740000000000004</v>
      </c>
      <c r="AK552" s="6">
        <v>0.498</v>
      </c>
      <c r="AT552" s="6" t="str">
        <f t="shared" si="33"/>
        <v/>
      </c>
      <c r="AU552" s="6" t="str">
        <f t="shared" si="34"/>
        <v/>
      </c>
      <c r="AV552" s="6">
        <f t="shared" si="35"/>
        <v>199.75</v>
      </c>
      <c r="AW552" s="7" t="str">
        <f t="shared" si="36"/>
        <v/>
      </c>
      <c r="AX552" s="6">
        <f t="shared" si="37"/>
        <v>49.410256410256409</v>
      </c>
      <c r="AY552" s="6" t="str">
        <f t="shared" si="38"/>
        <v/>
      </c>
      <c r="BA552" s="6">
        <f>VLOOKUP(A552, ALL_AP_DATA!$A$2:$F$3600, 6, FALSE)</f>
        <v>361</v>
      </c>
      <c r="BB552" s="6">
        <f>VLOOKUP(A552, projmetadata!$A$2:$D$2036, 4, FALSE)</f>
        <v>14218</v>
      </c>
      <c r="BC552" s="6" t="e">
        <f t="array" aca="1" ref="BC552" ca="1">_xludf.IFS(I552&lt;&gt;0, F552/I552, P552&lt;&gt;0, M552/P552, W552&lt;&gt;0, T552/W552, AD552&lt;&gt;0, AA552/AD552, AK552&lt;&gt;0, AH552/AK552, AR552&lt;&gt;0, AO552/AR552, TRUE, 0)</f>
        <v>#NAME?</v>
      </c>
      <c r="BE552" s="6" t="e">
        <f t="shared" ca="1" si="30"/>
        <v>#NAME?</v>
      </c>
      <c r="BF552" s="6" t="e">
        <f t="shared" ca="1" si="31"/>
        <v>#NAME?</v>
      </c>
      <c r="BG552" s="6"/>
      <c r="BH552" s="6">
        <f>VLOOKUP(A552, ALL_AP_DATA!$A$2:$D$3600, 3, FALSE)</f>
        <v>186</v>
      </c>
      <c r="BI552" s="6">
        <f>VLOOKUP(A552, ALL_AP_DATA!$A$2:$E$3600, 5, FALSE)</f>
        <v>15478</v>
      </c>
      <c r="BJ552" s="6">
        <f t="shared" si="39"/>
        <v>42.875346260387815</v>
      </c>
      <c r="BK552" s="6">
        <f t="shared" si="32"/>
        <v>0.51523545706371188</v>
      </c>
    </row>
    <row r="553" spans="1:63" ht="15.75" customHeight="1" x14ac:dyDescent="0.2">
      <c r="A553" s="6" t="s">
        <v>613</v>
      </c>
      <c r="B553" s="6" t="s">
        <v>61</v>
      </c>
      <c r="C553" s="6">
        <v>26</v>
      </c>
      <c r="D553" s="6">
        <v>84</v>
      </c>
      <c r="E553" s="6">
        <v>16</v>
      </c>
      <c r="F553" s="6">
        <v>1720</v>
      </c>
      <c r="G553" s="6">
        <v>1.7399999999999999E-2</v>
      </c>
      <c r="H553" s="6">
        <v>2.0799999999999999E-2</v>
      </c>
      <c r="I553" s="6">
        <v>1.7600000000000001E-2</v>
      </c>
      <c r="J553" s="6">
        <v>6</v>
      </c>
      <c r="K553" s="6">
        <v>58</v>
      </c>
      <c r="L553" s="6">
        <v>328</v>
      </c>
      <c r="M553" s="6">
        <v>19758</v>
      </c>
      <c r="N553" s="6">
        <v>1.2E-2</v>
      </c>
      <c r="O553" s="6">
        <v>0.4254</v>
      </c>
      <c r="P553" s="6">
        <v>0.20269999999999999</v>
      </c>
      <c r="Q553" s="6">
        <v>51</v>
      </c>
      <c r="R553" s="6">
        <v>230</v>
      </c>
      <c r="S553" s="6">
        <v>660</v>
      </c>
      <c r="T553" s="6">
        <v>70084</v>
      </c>
      <c r="U553" s="6">
        <v>4.7699999999999999E-2</v>
      </c>
      <c r="V553" s="6">
        <v>0.85599999999999998</v>
      </c>
      <c r="W553" s="6">
        <v>0.71909999999999996</v>
      </c>
      <c r="X553" s="6">
        <v>176</v>
      </c>
      <c r="Y553" s="6">
        <v>1918</v>
      </c>
      <c r="Z553" s="6">
        <v>491</v>
      </c>
      <c r="AA553" s="6">
        <v>30578</v>
      </c>
      <c r="AB553" s="6">
        <v>0.39779999999999999</v>
      </c>
      <c r="AC553" s="6">
        <v>0.63680000000000003</v>
      </c>
      <c r="AD553" s="6">
        <v>0.31380000000000002</v>
      </c>
      <c r="AE553" s="6">
        <v>155</v>
      </c>
      <c r="AF553" s="6">
        <v>886</v>
      </c>
      <c r="AG553" s="6">
        <v>487</v>
      </c>
      <c r="AH553" s="6">
        <v>22606</v>
      </c>
      <c r="AI553" s="6">
        <v>0.18379999999999999</v>
      </c>
      <c r="AJ553" s="6">
        <v>0.63160000000000005</v>
      </c>
      <c r="AK553" s="6">
        <v>0.23200000000000001</v>
      </c>
      <c r="AL553" s="6">
        <v>5</v>
      </c>
      <c r="AM553" s="6">
        <v>88</v>
      </c>
      <c r="AN553" s="6">
        <v>491</v>
      </c>
      <c r="AO553" s="6">
        <v>25300</v>
      </c>
      <c r="AP553" s="6">
        <v>1.83E-2</v>
      </c>
      <c r="AQ553" s="6">
        <v>0.63680000000000003</v>
      </c>
      <c r="AR553" s="6">
        <v>0.2596</v>
      </c>
      <c r="AT553" s="6">
        <f t="shared" si="33"/>
        <v>20.476190476190474</v>
      </c>
      <c r="AU553" s="6">
        <f t="shared" si="34"/>
        <v>340.65517241379308</v>
      </c>
      <c r="AV553" s="6">
        <f t="shared" si="35"/>
        <v>304.71304347826089</v>
      </c>
      <c r="AW553" s="7">
        <f t="shared" si="36"/>
        <v>15.942648592283629</v>
      </c>
      <c r="AX553" s="6">
        <f t="shared" si="37"/>
        <v>25.514672686230249</v>
      </c>
      <c r="AY553" s="6">
        <f t="shared" si="38"/>
        <v>287.5</v>
      </c>
      <c r="BA553" s="6">
        <f>VLOOKUP(A553, ALL_AP_DATA!$A$2:$F$3600, 6, FALSE)</f>
        <v>4821</v>
      </c>
      <c r="BB553" s="6">
        <f>VLOOKUP(A553, projmetadata!$A$2:$D$2036, 4, FALSE)</f>
        <v>1400606</v>
      </c>
      <c r="BC553" s="6" t="e">
        <f t="array" aca="1" ref="BC553" ca="1">_xludf.IFS(I553&lt;&gt;0, F553/I553, P553&lt;&gt;0, M553/P553, W553&lt;&gt;0, T553/W553, AD553&lt;&gt;0, AA553/AD553, AK553&lt;&gt;0, AH553/AK553, AR553&lt;&gt;0, AO553/AR553, TRUE, 0)</f>
        <v>#NAME?</v>
      </c>
      <c r="BE553" s="6" t="e">
        <f t="shared" ca="1" si="30"/>
        <v>#NAME?</v>
      </c>
      <c r="BF553" s="6" t="e">
        <f t="shared" ca="1" si="31"/>
        <v>#NAME?</v>
      </c>
      <c r="BG553" s="6"/>
      <c r="BH553" s="6">
        <f>VLOOKUP(A553, ALL_AP_DATA!$A$2:$D$3600, 3, FALSE)</f>
        <v>2382</v>
      </c>
      <c r="BI553" s="6">
        <f>VLOOKUP(A553, ALL_AP_DATA!$A$2:$E$3600, 5, FALSE)</f>
        <v>97455</v>
      </c>
      <c r="BJ553" s="6">
        <f t="shared" si="39"/>
        <v>20.214685749844431</v>
      </c>
      <c r="BK553" s="6">
        <f t="shared" si="32"/>
        <v>0.49408836341008089</v>
      </c>
    </row>
    <row r="554" spans="1:63" ht="15.75" customHeight="1" x14ac:dyDescent="0.2">
      <c r="A554" s="6" t="s">
        <v>614</v>
      </c>
      <c r="B554" s="6" t="s">
        <v>64</v>
      </c>
      <c r="C554" s="6">
        <v>2</v>
      </c>
      <c r="D554" s="6">
        <v>4</v>
      </c>
      <c r="E554" s="6">
        <v>2</v>
      </c>
      <c r="F554" s="6">
        <v>13</v>
      </c>
      <c r="G554" s="6">
        <v>3.5000000000000001E-3</v>
      </c>
      <c r="H554" s="6">
        <v>0.125</v>
      </c>
      <c r="I554" s="6">
        <v>1.17E-2</v>
      </c>
      <c r="Q554" s="6">
        <v>1</v>
      </c>
      <c r="R554" s="6">
        <v>2</v>
      </c>
      <c r="S554" s="6">
        <v>2</v>
      </c>
      <c r="T554" s="6">
        <v>16</v>
      </c>
      <c r="U554" s="6">
        <v>1.8E-3</v>
      </c>
      <c r="V554" s="6">
        <v>0.125</v>
      </c>
      <c r="W554" s="6">
        <v>1.43E-2</v>
      </c>
      <c r="X554" s="6">
        <v>8</v>
      </c>
      <c r="Y554" s="6">
        <v>48</v>
      </c>
      <c r="Z554" s="6">
        <v>2</v>
      </c>
      <c r="AA554" s="6">
        <v>13</v>
      </c>
      <c r="AB554" s="6">
        <v>4.2299999999999997E-2</v>
      </c>
      <c r="AC554" s="6">
        <v>0.125</v>
      </c>
      <c r="AD554" s="6">
        <v>1.17E-2</v>
      </c>
      <c r="AE554" s="6">
        <v>30</v>
      </c>
      <c r="AF554" s="6">
        <v>266</v>
      </c>
      <c r="AG554" s="6">
        <v>11</v>
      </c>
      <c r="AH554" s="6">
        <v>319</v>
      </c>
      <c r="AI554" s="6">
        <v>0.2344</v>
      </c>
      <c r="AJ554" s="6">
        <v>0.6875</v>
      </c>
      <c r="AK554" s="6">
        <v>0.28610000000000002</v>
      </c>
      <c r="AT554" s="6">
        <f t="shared" si="33"/>
        <v>3.25</v>
      </c>
      <c r="AU554" s="6" t="str">
        <f t="shared" si="34"/>
        <v/>
      </c>
      <c r="AV554" s="6">
        <f t="shared" si="35"/>
        <v>8</v>
      </c>
      <c r="AW554" s="7">
        <f t="shared" si="36"/>
        <v>0.27083333333333331</v>
      </c>
      <c r="AX554" s="6">
        <f t="shared" si="37"/>
        <v>1.1992481203007519</v>
      </c>
      <c r="AY554" s="6" t="str">
        <f t="shared" si="38"/>
        <v/>
      </c>
      <c r="BA554" s="6">
        <f>VLOOKUP(A554, ALL_AP_DATA!$A$2:$F$3600, 6, FALSE)</f>
        <v>1135</v>
      </c>
      <c r="BB554" s="6">
        <f>VLOOKUP(A554, projmetadata!$A$2:$D$2036, 4, FALSE)</f>
        <v>36319</v>
      </c>
      <c r="BC554" s="6" t="e">
        <f t="array" aca="1" ref="BC554" ca="1">_xludf.IFS(I554&lt;&gt;0, F554/I554, P554&lt;&gt;0, M554/P554, W554&lt;&gt;0, T554/W554, AD554&lt;&gt;0, AA554/AD554, AK554&lt;&gt;0, AH554/AK554, AR554&lt;&gt;0, AO554/AR554, TRUE, 0)</f>
        <v>#NAME?</v>
      </c>
      <c r="BE554" s="6" t="e">
        <f t="shared" ca="1" si="30"/>
        <v>#NAME?</v>
      </c>
      <c r="BF554" s="6" t="e">
        <f t="shared" ca="1" si="31"/>
        <v>#NAME?</v>
      </c>
      <c r="BG554" s="6"/>
      <c r="BH554" s="6">
        <f>VLOOKUP(A554, ALL_AP_DATA!$A$2:$D$3600, 3, FALSE)</f>
        <v>307</v>
      </c>
      <c r="BI554" s="6">
        <f>VLOOKUP(A554, ALL_AP_DATA!$A$2:$E$3600, 5, FALSE)</f>
        <v>1115</v>
      </c>
      <c r="BJ554" s="6">
        <f t="shared" si="39"/>
        <v>0.98237885462555063</v>
      </c>
      <c r="BK554" s="6">
        <f t="shared" si="32"/>
        <v>0.27048458149779736</v>
      </c>
    </row>
    <row r="555" spans="1:63" ht="15.75" customHeight="1" x14ac:dyDescent="0.2">
      <c r="A555" s="6" t="s">
        <v>615</v>
      </c>
      <c r="B555" s="6" t="s">
        <v>64</v>
      </c>
      <c r="C555" s="6">
        <v>21</v>
      </c>
      <c r="D555" s="6">
        <v>400</v>
      </c>
      <c r="E555" s="6">
        <v>32</v>
      </c>
      <c r="F555" s="6">
        <v>594</v>
      </c>
      <c r="G555" s="6">
        <v>0.1444</v>
      </c>
      <c r="H555" s="6">
        <v>0.54239999999999999</v>
      </c>
      <c r="I555" s="6">
        <v>0.19350000000000001</v>
      </c>
      <c r="Q555" s="6">
        <v>3</v>
      </c>
      <c r="R555" s="6">
        <v>8</v>
      </c>
      <c r="S555" s="6">
        <v>9</v>
      </c>
      <c r="T555" s="6">
        <v>573</v>
      </c>
      <c r="U555" s="6">
        <v>2.8999999999999998E-3</v>
      </c>
      <c r="V555" s="6">
        <v>0.1525</v>
      </c>
      <c r="W555" s="6">
        <v>0.18659999999999999</v>
      </c>
      <c r="X555" s="6">
        <v>71</v>
      </c>
      <c r="Y555" s="6">
        <v>792</v>
      </c>
      <c r="Z555" s="6">
        <v>46</v>
      </c>
      <c r="AA555" s="6">
        <v>1316</v>
      </c>
      <c r="AB555" s="6">
        <v>0.28589999999999999</v>
      </c>
      <c r="AC555" s="6">
        <v>0.77969999999999995</v>
      </c>
      <c r="AD555" s="6">
        <v>0.42870000000000003</v>
      </c>
      <c r="AE555" s="6">
        <v>127</v>
      </c>
      <c r="AF555" s="6">
        <v>592</v>
      </c>
      <c r="AG555" s="6">
        <v>28</v>
      </c>
      <c r="AH555" s="6">
        <v>737</v>
      </c>
      <c r="AI555" s="6">
        <v>0.2137</v>
      </c>
      <c r="AJ555" s="6">
        <v>0.47460000000000002</v>
      </c>
      <c r="AK555" s="6">
        <v>0.24010000000000001</v>
      </c>
      <c r="AT555" s="6">
        <f t="shared" si="33"/>
        <v>1.4850000000000001</v>
      </c>
      <c r="AU555" s="6" t="str">
        <f t="shared" si="34"/>
        <v/>
      </c>
      <c r="AV555" s="6">
        <f t="shared" si="35"/>
        <v>71.625</v>
      </c>
      <c r="AW555" s="7">
        <f t="shared" si="36"/>
        <v>1.6616161616161615</v>
      </c>
      <c r="AX555" s="6">
        <f t="shared" si="37"/>
        <v>1.2449324324324325</v>
      </c>
      <c r="AY555" s="6" t="str">
        <f t="shared" si="38"/>
        <v/>
      </c>
      <c r="BA555" s="6">
        <f>VLOOKUP(A555, ALL_AP_DATA!$A$2:$F$3600, 6, FALSE)</f>
        <v>2770</v>
      </c>
      <c r="BB555" s="6">
        <f>VLOOKUP(A555, projmetadata!$A$2:$D$2036, 4, FALSE)</f>
        <v>220472</v>
      </c>
      <c r="BC555" s="6" t="e">
        <f t="array" aca="1" ref="BC555" ca="1">_xludf.IFS(I555&lt;&gt;0, F555/I555, P555&lt;&gt;0, M555/P555, W555&lt;&gt;0, T555/W555, AD555&lt;&gt;0, AA555/AD555, AK555&lt;&gt;0, AH555/AK555, AR555&lt;&gt;0, AO555/AR555, TRUE, 0)</f>
        <v>#NAME?</v>
      </c>
      <c r="BE555" s="6" t="e">
        <f t="shared" ca="1" si="30"/>
        <v>#NAME?</v>
      </c>
      <c r="BF555" s="6" t="e">
        <f t="shared" ca="1" si="31"/>
        <v>#NAME?</v>
      </c>
      <c r="BG555" s="6"/>
      <c r="BH555" s="6">
        <f>VLOOKUP(A555, ALL_AP_DATA!$A$2:$D$3600, 3, FALSE)</f>
        <v>1039</v>
      </c>
      <c r="BI555" s="6">
        <f>VLOOKUP(A555, ALL_AP_DATA!$A$2:$E$3600, 5, FALSE)</f>
        <v>3070</v>
      </c>
      <c r="BJ555" s="6">
        <f t="shared" si="39"/>
        <v>1.1083032490974729</v>
      </c>
      <c r="BK555" s="6">
        <f t="shared" si="32"/>
        <v>0.37509025270758123</v>
      </c>
    </row>
    <row r="556" spans="1:63" ht="15.75" customHeight="1" x14ac:dyDescent="0.2">
      <c r="A556" s="6" t="s">
        <v>616</v>
      </c>
      <c r="B556" s="6" t="s">
        <v>64</v>
      </c>
      <c r="C556" s="6">
        <v>41</v>
      </c>
      <c r="D556" s="6">
        <v>295</v>
      </c>
      <c r="E556" s="6">
        <v>455</v>
      </c>
      <c r="F556" s="6">
        <v>23103</v>
      </c>
      <c r="G556" s="6">
        <v>0.14849999999999999</v>
      </c>
      <c r="H556" s="6">
        <v>0.62239999999999995</v>
      </c>
      <c r="I556" s="6">
        <v>0.26989999999999997</v>
      </c>
      <c r="J556" s="6">
        <v>14</v>
      </c>
      <c r="K556" s="6">
        <v>99</v>
      </c>
      <c r="L556" s="6">
        <v>357</v>
      </c>
      <c r="M556" s="6">
        <v>42408</v>
      </c>
      <c r="N556" s="6">
        <v>4.9799999999999997E-2</v>
      </c>
      <c r="O556" s="6">
        <v>0.4884</v>
      </c>
      <c r="P556" s="6">
        <v>0.49540000000000001</v>
      </c>
      <c r="Q556" s="6">
        <v>48</v>
      </c>
      <c r="R556" s="6">
        <v>247</v>
      </c>
      <c r="S556" s="6">
        <v>600</v>
      </c>
      <c r="T556" s="6">
        <v>67300</v>
      </c>
      <c r="U556" s="6">
        <v>0.1244</v>
      </c>
      <c r="V556" s="6">
        <v>0.82079999999999997</v>
      </c>
      <c r="W556" s="6">
        <v>0.78610000000000002</v>
      </c>
      <c r="X556" s="6">
        <v>82</v>
      </c>
      <c r="Y556" s="6">
        <v>625</v>
      </c>
      <c r="Z556" s="6">
        <v>568</v>
      </c>
      <c r="AA556" s="6">
        <v>39278</v>
      </c>
      <c r="AB556" s="6">
        <v>0.31469999999999998</v>
      </c>
      <c r="AC556" s="6">
        <v>0.77700000000000002</v>
      </c>
      <c r="AD556" s="6">
        <v>0.45879999999999999</v>
      </c>
      <c r="AE556" s="6">
        <v>107</v>
      </c>
      <c r="AF556" s="6">
        <v>492</v>
      </c>
      <c r="AG556" s="6">
        <v>464</v>
      </c>
      <c r="AH556" s="6">
        <v>45130</v>
      </c>
      <c r="AI556" s="6">
        <v>0.2477</v>
      </c>
      <c r="AJ556" s="6">
        <v>0.63470000000000004</v>
      </c>
      <c r="AK556" s="6">
        <v>0.5272</v>
      </c>
      <c r="AL556" s="6">
        <v>10</v>
      </c>
      <c r="AM556" s="6">
        <v>97</v>
      </c>
      <c r="AN556" s="6">
        <v>293</v>
      </c>
      <c r="AO556" s="6">
        <v>41679</v>
      </c>
      <c r="AP556" s="6">
        <v>4.8800000000000003E-2</v>
      </c>
      <c r="AQ556" s="6">
        <v>0.40079999999999999</v>
      </c>
      <c r="AR556" s="6">
        <v>0.48680000000000001</v>
      </c>
      <c r="AT556" s="6">
        <f t="shared" si="33"/>
        <v>78.31525423728813</v>
      </c>
      <c r="AU556" s="6">
        <f t="shared" si="34"/>
        <v>428.36363636363637</v>
      </c>
      <c r="AV556" s="6">
        <f t="shared" si="35"/>
        <v>272.46963562753035</v>
      </c>
      <c r="AW556" s="7">
        <f t="shared" si="36"/>
        <v>62.844799999999999</v>
      </c>
      <c r="AX556" s="6">
        <f t="shared" si="37"/>
        <v>91.72764227642277</v>
      </c>
      <c r="AY556" s="6">
        <f t="shared" si="38"/>
        <v>429.68041237113403</v>
      </c>
      <c r="BA556" s="6">
        <f>VLOOKUP(A556, ALL_AP_DATA!$A$2:$F$3600, 6, FALSE)</f>
        <v>1986</v>
      </c>
      <c r="BB556" s="6">
        <f>VLOOKUP(A556, projmetadata!$A$2:$D$2036, 4, FALSE)</f>
        <v>231915</v>
      </c>
      <c r="BC556" s="6" t="e">
        <f t="array" aca="1" ref="BC556" ca="1">_xludf.IFS(I556&lt;&gt;0, F556/I556, P556&lt;&gt;0, M556/P556, W556&lt;&gt;0, T556/W556, AD556&lt;&gt;0, AA556/AD556, AK556&lt;&gt;0, AH556/AK556, AR556&lt;&gt;0, AO556/AR556, TRUE, 0)</f>
        <v>#NAME?</v>
      </c>
      <c r="BE556" s="6" t="e">
        <f t="shared" ca="1" si="30"/>
        <v>#NAME?</v>
      </c>
      <c r="BF556" s="6" t="e">
        <f t="shared" ca="1" si="31"/>
        <v>#NAME?</v>
      </c>
      <c r="BG556" s="6"/>
      <c r="BH556" s="6">
        <f>VLOOKUP(A556, ALL_AP_DATA!$A$2:$D$3600, 3, FALSE)</f>
        <v>988</v>
      </c>
      <c r="BI556" s="6">
        <f>VLOOKUP(A556, ALL_AP_DATA!$A$2:$E$3600, 5, FALSE)</f>
        <v>85610</v>
      </c>
      <c r="BJ556" s="6">
        <f t="shared" si="39"/>
        <v>43.106747230614303</v>
      </c>
      <c r="BK556" s="6">
        <f t="shared" si="32"/>
        <v>0.49748237663645517</v>
      </c>
    </row>
    <row r="557" spans="1:63" ht="15.75" customHeight="1" x14ac:dyDescent="0.2">
      <c r="A557" s="6" t="s">
        <v>617</v>
      </c>
      <c r="B557" s="6" t="s">
        <v>61</v>
      </c>
      <c r="C557" s="6">
        <v>1</v>
      </c>
      <c r="D557" s="6">
        <v>11</v>
      </c>
      <c r="E557" s="6">
        <v>165</v>
      </c>
      <c r="F557" s="6">
        <v>3781</v>
      </c>
      <c r="G557" s="6">
        <v>4.4900000000000002E-2</v>
      </c>
      <c r="H557" s="6">
        <v>0.33810000000000001</v>
      </c>
      <c r="I557" s="6">
        <v>0.21460000000000001</v>
      </c>
      <c r="J557" s="6">
        <v>7</v>
      </c>
      <c r="K557" s="6">
        <v>42</v>
      </c>
      <c r="L557" s="6">
        <v>342</v>
      </c>
      <c r="M557" s="6">
        <v>9957</v>
      </c>
      <c r="N557" s="6">
        <v>0.1714</v>
      </c>
      <c r="O557" s="6">
        <v>0.70079999999999998</v>
      </c>
      <c r="P557" s="6">
        <v>0.56520000000000004</v>
      </c>
      <c r="Q557" s="6">
        <v>16</v>
      </c>
      <c r="R557" s="6">
        <v>43</v>
      </c>
      <c r="S557" s="6">
        <v>311</v>
      </c>
      <c r="T557" s="6">
        <v>7879</v>
      </c>
      <c r="U557" s="6">
        <v>0.17549999999999999</v>
      </c>
      <c r="V557" s="6">
        <v>0.63729999999999998</v>
      </c>
      <c r="W557" s="6">
        <v>0.44719999999999999</v>
      </c>
      <c r="X557" s="6">
        <v>2</v>
      </c>
      <c r="Y557" s="6">
        <v>164</v>
      </c>
      <c r="Z557" s="6">
        <v>449</v>
      </c>
      <c r="AA557" s="6">
        <v>14393</v>
      </c>
      <c r="AB557" s="6">
        <v>0.6694</v>
      </c>
      <c r="AC557" s="6">
        <v>0.92010000000000003</v>
      </c>
      <c r="AD557" s="6">
        <v>0.81689999999999996</v>
      </c>
      <c r="AE557" s="6">
        <v>33</v>
      </c>
      <c r="AF557" s="6">
        <v>120</v>
      </c>
      <c r="AG557" s="6">
        <v>454</v>
      </c>
      <c r="AH557" s="6">
        <v>13179</v>
      </c>
      <c r="AI557" s="6">
        <v>0.48980000000000001</v>
      </c>
      <c r="AJ557" s="6">
        <v>0.93030000000000002</v>
      </c>
      <c r="AK557" s="6">
        <v>0.748</v>
      </c>
      <c r="AL557" s="6">
        <v>1</v>
      </c>
      <c r="AM557" s="6">
        <v>12</v>
      </c>
      <c r="AN557" s="6">
        <v>160</v>
      </c>
      <c r="AO557" s="6">
        <v>3716</v>
      </c>
      <c r="AP557" s="6">
        <v>4.9000000000000002E-2</v>
      </c>
      <c r="AQ557" s="6">
        <v>0.32790000000000002</v>
      </c>
      <c r="AR557" s="6">
        <v>0.2109</v>
      </c>
      <c r="AT557" s="6">
        <f t="shared" si="33"/>
        <v>343.72727272727275</v>
      </c>
      <c r="AU557" s="6">
        <f t="shared" si="34"/>
        <v>237.07142857142858</v>
      </c>
      <c r="AV557" s="6">
        <f t="shared" si="35"/>
        <v>183.23255813953489</v>
      </c>
      <c r="AW557" s="7">
        <f t="shared" si="36"/>
        <v>87.762195121951223</v>
      </c>
      <c r="AX557" s="6">
        <f t="shared" si="37"/>
        <v>109.825</v>
      </c>
      <c r="AY557" s="6">
        <f t="shared" si="38"/>
        <v>309.66666666666669</v>
      </c>
      <c r="BA557" s="6">
        <f>VLOOKUP(A557, ALL_AP_DATA!$A$2:$F$3600, 6, FALSE)</f>
        <v>245</v>
      </c>
      <c r="BB557" s="6">
        <f>VLOOKUP(A557, projmetadata!$A$2:$D$2036, 4, FALSE)</f>
        <v>95747</v>
      </c>
      <c r="BC557" s="6" t="e">
        <f t="array" aca="1" ref="BC557" ca="1">_xludf.IFS(I557&lt;&gt;0, F557/I557, P557&lt;&gt;0, M557/P557, W557&lt;&gt;0, T557/W557, AD557&lt;&gt;0, AA557/AD557, AK557&lt;&gt;0, AH557/AK557, AR557&lt;&gt;0, AO557/AR557, TRUE, 0)</f>
        <v>#NAME?</v>
      </c>
      <c r="BE557" s="6" t="e">
        <f t="shared" ca="1" si="30"/>
        <v>#NAME?</v>
      </c>
      <c r="BF557" s="6" t="e">
        <f t="shared" ca="1" si="31"/>
        <v>#NAME?</v>
      </c>
      <c r="BG557" s="6"/>
      <c r="BH557" s="6">
        <f>VLOOKUP(A557, ALL_AP_DATA!$A$2:$D$3600, 3, FALSE)</f>
        <v>195</v>
      </c>
      <c r="BI557" s="6">
        <f>VLOOKUP(A557, ALL_AP_DATA!$A$2:$E$3600, 5, FALSE)</f>
        <v>17618</v>
      </c>
      <c r="BJ557" s="6">
        <f t="shared" si="39"/>
        <v>71.910204081632656</v>
      </c>
      <c r="BK557" s="6">
        <f t="shared" si="32"/>
        <v>0.79591836734693877</v>
      </c>
    </row>
    <row r="558" spans="1:63" ht="15.75" customHeight="1" x14ac:dyDescent="0.2">
      <c r="A558" s="6" t="s">
        <v>618</v>
      </c>
      <c r="B558" s="6" t="s">
        <v>64</v>
      </c>
      <c r="C558" s="6">
        <v>19</v>
      </c>
      <c r="D558" s="6">
        <v>190</v>
      </c>
      <c r="E558" s="6">
        <v>12</v>
      </c>
      <c r="F558" s="6">
        <v>410</v>
      </c>
      <c r="G558" s="6">
        <v>0.1613</v>
      </c>
      <c r="H558" s="6">
        <v>0.54549999999999998</v>
      </c>
      <c r="I558" s="6">
        <v>0.25359999999999999</v>
      </c>
      <c r="Q558" s="6">
        <v>1</v>
      </c>
      <c r="R558" s="6">
        <v>2</v>
      </c>
      <c r="S558" s="6">
        <v>3</v>
      </c>
      <c r="T558" s="6">
        <v>80</v>
      </c>
      <c r="U558" s="6">
        <v>1.6999999999999999E-3</v>
      </c>
      <c r="V558" s="6">
        <v>0.13639999999999999</v>
      </c>
      <c r="W558" s="6">
        <v>4.9500000000000002E-2</v>
      </c>
      <c r="X558" s="6">
        <v>32</v>
      </c>
      <c r="Y558" s="6">
        <v>286</v>
      </c>
      <c r="Z558" s="6">
        <v>13</v>
      </c>
      <c r="AA558" s="6">
        <v>570</v>
      </c>
      <c r="AB558" s="6">
        <v>0.24279999999999999</v>
      </c>
      <c r="AC558" s="6">
        <v>0.59089999999999998</v>
      </c>
      <c r="AD558" s="6">
        <v>0.35249999999999998</v>
      </c>
      <c r="AE558" s="6">
        <v>113</v>
      </c>
      <c r="AF558" s="6">
        <v>553</v>
      </c>
      <c r="AG558" s="6">
        <v>19</v>
      </c>
      <c r="AH558" s="6">
        <v>1009</v>
      </c>
      <c r="AI558" s="6">
        <v>0.46939999999999998</v>
      </c>
      <c r="AJ558" s="6">
        <v>0.86360000000000003</v>
      </c>
      <c r="AK558" s="6">
        <v>0.624</v>
      </c>
      <c r="AT558" s="6">
        <f t="shared" si="33"/>
        <v>2.1578947368421053</v>
      </c>
      <c r="AU558" s="6" t="str">
        <f t="shared" si="34"/>
        <v/>
      </c>
      <c r="AV558" s="6">
        <f t="shared" si="35"/>
        <v>40</v>
      </c>
      <c r="AW558" s="7">
        <f t="shared" si="36"/>
        <v>1.9930069930069929</v>
      </c>
      <c r="AX558" s="6">
        <f t="shared" si="37"/>
        <v>1.8245931283905967</v>
      </c>
      <c r="AY558" s="6" t="str">
        <f t="shared" si="38"/>
        <v/>
      </c>
      <c r="BA558" s="6">
        <f>VLOOKUP(A558, ALL_AP_DATA!$A$2:$F$3600, 6, FALSE)</f>
        <v>1178</v>
      </c>
      <c r="BB558" s="6">
        <f>VLOOKUP(A558, projmetadata!$A$2:$D$2036, 4, FALSE)</f>
        <v>82499</v>
      </c>
      <c r="BC558" s="6" t="e">
        <f t="array" aca="1" ref="BC558" ca="1">_xludf.IFS(I558&lt;&gt;0, F558/I558, P558&lt;&gt;0, M558/P558, W558&lt;&gt;0, T558/W558, AD558&lt;&gt;0, AA558/AD558, AK558&lt;&gt;0, AH558/AK558, AR558&lt;&gt;0, AO558/AR558, TRUE, 0)</f>
        <v>#NAME?</v>
      </c>
      <c r="BE558" s="6" t="e">
        <f t="shared" ca="1" si="30"/>
        <v>#NAME?</v>
      </c>
      <c r="BF558" s="6" t="e">
        <f t="shared" ca="1" si="31"/>
        <v>#NAME?</v>
      </c>
      <c r="BG558" s="6"/>
      <c r="BH558" s="6">
        <f>VLOOKUP(A558, ALL_AP_DATA!$A$2:$D$3600, 3, FALSE)</f>
        <v>671</v>
      </c>
      <c r="BI558" s="6">
        <f>VLOOKUP(A558, ALL_AP_DATA!$A$2:$E$3600, 5, FALSE)</f>
        <v>1617</v>
      </c>
      <c r="BJ558" s="6">
        <f t="shared" si="39"/>
        <v>1.3726655348047538</v>
      </c>
      <c r="BK558" s="6">
        <f t="shared" si="32"/>
        <v>0.5696095076400679</v>
      </c>
    </row>
    <row r="559" spans="1:63" ht="15.75" customHeight="1" x14ac:dyDescent="0.2">
      <c r="A559" s="6" t="s">
        <v>619</v>
      </c>
      <c r="B559" s="6" t="s">
        <v>61</v>
      </c>
      <c r="C559" s="6">
        <v>28</v>
      </c>
      <c r="D559" s="6">
        <v>90</v>
      </c>
      <c r="E559" s="6">
        <v>68</v>
      </c>
      <c r="F559" s="6">
        <v>2077</v>
      </c>
      <c r="G559" s="6">
        <v>2.06E-2</v>
      </c>
      <c r="H559" s="6">
        <v>8.2500000000000004E-2</v>
      </c>
      <c r="I559" s="6">
        <v>2.2499999999999999E-2</v>
      </c>
      <c r="Q559" s="6">
        <v>29</v>
      </c>
      <c r="R559" s="6">
        <v>96</v>
      </c>
      <c r="S559" s="6">
        <v>457</v>
      </c>
      <c r="T559" s="6">
        <v>30618</v>
      </c>
      <c r="U559" s="6">
        <v>2.1999999999999999E-2</v>
      </c>
      <c r="V559" s="6">
        <v>0.55459999999999998</v>
      </c>
      <c r="W559" s="6">
        <v>0.33169999999999999</v>
      </c>
      <c r="X559" s="6">
        <v>316</v>
      </c>
      <c r="Y559" s="6">
        <v>2417</v>
      </c>
      <c r="Z559" s="6">
        <v>499</v>
      </c>
      <c r="AA559" s="6">
        <v>34753</v>
      </c>
      <c r="AB559" s="6">
        <v>0.55320000000000003</v>
      </c>
      <c r="AC559" s="6">
        <v>0.60560000000000003</v>
      </c>
      <c r="AD559" s="6">
        <v>0.3765</v>
      </c>
      <c r="AE559" s="6">
        <v>178</v>
      </c>
      <c r="AF559" s="6">
        <v>789</v>
      </c>
      <c r="AG559" s="6">
        <v>251</v>
      </c>
      <c r="AH559" s="6">
        <v>16082</v>
      </c>
      <c r="AI559" s="6">
        <v>0.18060000000000001</v>
      </c>
      <c r="AJ559" s="6">
        <v>0.30459999999999998</v>
      </c>
      <c r="AK559" s="6">
        <v>0.17419999999999999</v>
      </c>
      <c r="AT559" s="6">
        <f t="shared" si="33"/>
        <v>23.077777777777779</v>
      </c>
      <c r="AU559" s="6" t="str">
        <f t="shared" si="34"/>
        <v/>
      </c>
      <c r="AV559" s="6">
        <f t="shared" si="35"/>
        <v>318.9375</v>
      </c>
      <c r="AW559" s="7">
        <f t="shared" si="36"/>
        <v>14.378568473314026</v>
      </c>
      <c r="AX559" s="6">
        <f t="shared" si="37"/>
        <v>20.382762991128011</v>
      </c>
      <c r="AY559" s="6" t="str">
        <f t="shared" si="38"/>
        <v/>
      </c>
      <c r="BA559" s="6">
        <f>VLOOKUP(A559, ALL_AP_DATA!$A$2:$F$3600, 6, FALSE)</f>
        <v>4369</v>
      </c>
      <c r="BB559" s="6">
        <f>VLOOKUP(A559, projmetadata!$A$2:$D$2036, 4, FALSE)</f>
        <v>1251675</v>
      </c>
      <c r="BC559" s="6" t="e">
        <f t="array" aca="1" ref="BC559" ca="1">_xludf.IFS(I559&lt;&gt;0, F559/I559, P559&lt;&gt;0, M559/P559, W559&lt;&gt;0, T559/W559, AD559&lt;&gt;0, AA559/AD559, AK559&lt;&gt;0, AH559/AK559, AR559&lt;&gt;0, AO559/AR559, TRUE, 0)</f>
        <v>#NAME?</v>
      </c>
      <c r="BE559" s="6" t="e">
        <f t="shared" ca="1" si="30"/>
        <v>#NAME?</v>
      </c>
      <c r="BF559" s="6" t="e">
        <f t="shared" ca="1" si="31"/>
        <v>#NAME?</v>
      </c>
      <c r="BG559" s="6"/>
      <c r="BH559" s="6">
        <f>VLOOKUP(A559, ALL_AP_DATA!$A$2:$D$3600, 3, FALSE)</f>
        <v>2651</v>
      </c>
      <c r="BI559" s="6">
        <f>VLOOKUP(A559, ALL_AP_DATA!$A$2:$E$3600, 5, FALSE)</f>
        <v>92314</v>
      </c>
      <c r="BJ559" s="6">
        <f t="shared" si="39"/>
        <v>21.129320210574502</v>
      </c>
      <c r="BK559" s="6">
        <f t="shared" si="32"/>
        <v>0.60677500572213316</v>
      </c>
    </row>
    <row r="560" spans="1:63" ht="15.75" customHeight="1" x14ac:dyDescent="0.2">
      <c r="A560" s="6" t="s">
        <v>620</v>
      </c>
      <c r="B560" s="6" t="s">
        <v>61</v>
      </c>
      <c r="J560" s="6">
        <v>3</v>
      </c>
      <c r="K560" s="6">
        <v>23</v>
      </c>
      <c r="L560" s="6">
        <v>132</v>
      </c>
      <c r="M560" s="6">
        <v>6669</v>
      </c>
      <c r="N560" s="6">
        <v>7.3999999999999996E-2</v>
      </c>
      <c r="O560" s="6">
        <v>0.6875</v>
      </c>
      <c r="P560" s="6">
        <v>0.50329999999999997</v>
      </c>
      <c r="Q560" s="6">
        <v>12</v>
      </c>
      <c r="R560" s="6">
        <v>66</v>
      </c>
      <c r="S560" s="6">
        <v>179</v>
      </c>
      <c r="T560" s="6">
        <v>10716</v>
      </c>
      <c r="U560" s="6">
        <v>0.2122</v>
      </c>
      <c r="V560" s="6">
        <v>0.93230000000000002</v>
      </c>
      <c r="W560" s="6">
        <v>0.80879999999999996</v>
      </c>
      <c r="X560" s="6">
        <v>39</v>
      </c>
      <c r="Y560" s="6">
        <v>140</v>
      </c>
      <c r="Z560" s="6">
        <v>175</v>
      </c>
      <c r="AA560" s="6">
        <v>10559</v>
      </c>
      <c r="AB560" s="6">
        <v>0.45019999999999999</v>
      </c>
      <c r="AC560" s="6">
        <v>0.91149999999999998</v>
      </c>
      <c r="AD560" s="6">
        <v>0.79690000000000005</v>
      </c>
      <c r="AE560" s="6">
        <v>6</v>
      </c>
      <c r="AF560" s="6">
        <v>24</v>
      </c>
      <c r="AG560" s="6">
        <v>27</v>
      </c>
      <c r="AH560" s="6">
        <v>705</v>
      </c>
      <c r="AI560" s="6">
        <v>7.7200000000000005E-2</v>
      </c>
      <c r="AJ560" s="6">
        <v>0.1406</v>
      </c>
      <c r="AK560" s="6">
        <v>5.3199999999999997E-2</v>
      </c>
      <c r="AL560" s="6">
        <v>2</v>
      </c>
      <c r="AM560" s="6">
        <v>22</v>
      </c>
      <c r="AN560" s="6">
        <v>131</v>
      </c>
      <c r="AO560" s="6">
        <v>6542</v>
      </c>
      <c r="AP560" s="6">
        <v>7.0699999999999999E-2</v>
      </c>
      <c r="AQ560" s="6">
        <v>0.68230000000000002</v>
      </c>
      <c r="AR560" s="6">
        <v>0.49370000000000003</v>
      </c>
      <c r="AT560" s="6" t="str">
        <f t="shared" si="33"/>
        <v/>
      </c>
      <c r="AU560" s="6">
        <f t="shared" si="34"/>
        <v>289.95652173913044</v>
      </c>
      <c r="AV560" s="6">
        <f t="shared" si="35"/>
        <v>162.36363636363637</v>
      </c>
      <c r="AW560" s="7">
        <f t="shared" si="36"/>
        <v>75.421428571428578</v>
      </c>
      <c r="AX560" s="6">
        <f t="shared" si="37"/>
        <v>29.375</v>
      </c>
      <c r="AY560" s="6">
        <f t="shared" si="38"/>
        <v>297.36363636363637</v>
      </c>
      <c r="BA560" s="6">
        <f>VLOOKUP(A560, ALL_AP_DATA!$A$2:$F$3600, 6, FALSE)</f>
        <v>311</v>
      </c>
      <c r="BB560" s="6">
        <f>VLOOKUP(A560, projmetadata!$A$2:$D$2036, 4, FALSE)</f>
        <v>44680</v>
      </c>
      <c r="BC560" s="6" t="e">
        <f t="array" aca="1" ref="BC560" ca="1">_xludf.IFS(I560&lt;&gt;0, F560/I560, P560&lt;&gt;0, M560/P560, W560&lt;&gt;0, T560/W560, AD560&lt;&gt;0, AA560/AD560, AK560&lt;&gt;0, AH560/AK560, AR560&lt;&gt;0, AO560/AR560, TRUE, 0)</f>
        <v>#NAME?</v>
      </c>
      <c r="BE560" s="6" t="e">
        <f t="shared" ca="1" si="30"/>
        <v>#NAME?</v>
      </c>
      <c r="BF560" s="6" t="e">
        <f t="shared" ca="1" si="31"/>
        <v>#NAME?</v>
      </c>
      <c r="BG560" s="6"/>
      <c r="BH560" s="6">
        <f>VLOOKUP(A560, ALL_AP_DATA!$A$2:$D$3600, 3, FALSE)</f>
        <v>162</v>
      </c>
      <c r="BI560" s="6">
        <f>VLOOKUP(A560, ALL_AP_DATA!$A$2:$E$3600, 5, FALSE)</f>
        <v>13250</v>
      </c>
      <c r="BJ560" s="6">
        <f t="shared" si="39"/>
        <v>42.60450160771704</v>
      </c>
      <c r="BK560" s="6">
        <f t="shared" si="32"/>
        <v>0.52090032154340837</v>
      </c>
    </row>
    <row r="561" spans="1:63" ht="15.75" customHeight="1" x14ac:dyDescent="0.2">
      <c r="A561" s="6" t="s">
        <v>621</v>
      </c>
      <c r="B561" s="6" t="s">
        <v>61</v>
      </c>
      <c r="C561" s="6">
        <v>3</v>
      </c>
      <c r="D561" s="6">
        <v>9</v>
      </c>
      <c r="E561" s="6">
        <v>1</v>
      </c>
      <c r="F561" s="6">
        <v>5</v>
      </c>
      <c r="G561" s="6">
        <v>1.5100000000000001E-2</v>
      </c>
      <c r="H561" s="6">
        <v>8.2000000000000007E-3</v>
      </c>
      <c r="I561" s="6">
        <v>2.9999999999999997E-4</v>
      </c>
      <c r="J561" s="6">
        <v>3</v>
      </c>
      <c r="K561" s="6">
        <v>16</v>
      </c>
      <c r="L561" s="6">
        <v>87</v>
      </c>
      <c r="M561" s="6">
        <v>10018</v>
      </c>
      <c r="N561" s="6">
        <v>2.6800000000000001E-2</v>
      </c>
      <c r="O561" s="6">
        <v>0.71309999999999996</v>
      </c>
      <c r="P561" s="6">
        <v>0.60219999999999996</v>
      </c>
      <c r="Q561" s="6">
        <v>5</v>
      </c>
      <c r="R561" s="6">
        <v>31</v>
      </c>
      <c r="S561" s="6">
        <v>100</v>
      </c>
      <c r="T561" s="6">
        <v>14449</v>
      </c>
      <c r="U561" s="6">
        <v>5.1799999999999999E-2</v>
      </c>
      <c r="V561" s="6">
        <v>0.81969999999999998</v>
      </c>
      <c r="W561" s="6">
        <v>0.86860000000000004</v>
      </c>
      <c r="X561" s="6">
        <v>18</v>
      </c>
      <c r="Y561" s="6">
        <v>109</v>
      </c>
      <c r="Z561" s="6">
        <v>95</v>
      </c>
      <c r="AA561" s="6">
        <v>10319</v>
      </c>
      <c r="AB561" s="6">
        <v>0.18229999999999999</v>
      </c>
      <c r="AC561" s="6">
        <v>0.77869999999999995</v>
      </c>
      <c r="AD561" s="6">
        <v>0.62029999999999996</v>
      </c>
      <c r="AE561" s="6">
        <v>35</v>
      </c>
      <c r="AF561" s="6">
        <v>183</v>
      </c>
      <c r="AG561" s="6">
        <v>111</v>
      </c>
      <c r="AH561" s="6">
        <v>10516</v>
      </c>
      <c r="AI561" s="6">
        <v>0.30599999999999999</v>
      </c>
      <c r="AJ561" s="6">
        <v>0.90980000000000005</v>
      </c>
      <c r="AK561" s="6">
        <v>0.63219999999999998</v>
      </c>
      <c r="AL561" s="6">
        <v>2</v>
      </c>
      <c r="AM561" s="6">
        <v>22</v>
      </c>
      <c r="AN561" s="6">
        <v>90</v>
      </c>
      <c r="AO561" s="6">
        <v>13218</v>
      </c>
      <c r="AP561" s="6">
        <v>3.6799999999999999E-2</v>
      </c>
      <c r="AQ561" s="6">
        <v>0.73770000000000002</v>
      </c>
      <c r="AR561" s="6">
        <v>0.79459999999999997</v>
      </c>
      <c r="AT561" s="6">
        <f t="shared" si="33"/>
        <v>0.55555555555555558</v>
      </c>
      <c r="AU561" s="6">
        <f t="shared" si="34"/>
        <v>626.125</v>
      </c>
      <c r="AV561" s="6">
        <f t="shared" si="35"/>
        <v>466.09677419354841</v>
      </c>
      <c r="AW561" s="7">
        <f t="shared" si="36"/>
        <v>94.669724770642205</v>
      </c>
      <c r="AX561" s="6">
        <f t="shared" si="37"/>
        <v>57.464480874316941</v>
      </c>
      <c r="AY561" s="6">
        <f t="shared" si="38"/>
        <v>600.81818181818187</v>
      </c>
      <c r="BA561" s="6">
        <f>VLOOKUP(A561, ALL_AP_DATA!$A$2:$F$3600, 6, FALSE)</f>
        <v>1883</v>
      </c>
      <c r="BB561" s="6">
        <f>VLOOKUP(A561, projmetadata!$A$2:$D$2036, 4, FALSE)</f>
        <v>60231</v>
      </c>
      <c r="BC561" s="6" t="e">
        <f t="array" aca="1" ref="BC561" ca="1">_xludf.IFS(I561&lt;&gt;0, F561/I561, P561&lt;&gt;0, M561/P561, W561&lt;&gt;0, T561/W561, AD561&lt;&gt;0, AA561/AD561, AK561&lt;&gt;0, AH561/AK561, AR561&lt;&gt;0, AO561/AR561, TRUE, 0)</f>
        <v>#NAME?</v>
      </c>
      <c r="BE561" s="6" t="e">
        <f t="shared" ca="1" si="30"/>
        <v>#NAME?</v>
      </c>
      <c r="BF561" s="6" t="e">
        <f t="shared" ca="1" si="31"/>
        <v>#NAME?</v>
      </c>
      <c r="BG561" s="6"/>
      <c r="BH561" s="6">
        <f>VLOOKUP(A561, ALL_AP_DATA!$A$2:$D$3600, 3, FALSE)</f>
        <v>1059</v>
      </c>
      <c r="BI561" s="6">
        <f>VLOOKUP(A561, ALL_AP_DATA!$A$2:$E$3600, 5, FALSE)</f>
        <v>558488</v>
      </c>
      <c r="BJ561" s="6">
        <f t="shared" si="39"/>
        <v>296.59479553903344</v>
      </c>
      <c r="BK561" s="6">
        <f t="shared" si="32"/>
        <v>0.56240042485395647</v>
      </c>
    </row>
    <row r="562" spans="1:63" ht="15.75" customHeight="1" x14ac:dyDescent="0.2">
      <c r="A562" s="6" t="s">
        <v>622</v>
      </c>
      <c r="B562" s="6" t="s">
        <v>64</v>
      </c>
      <c r="C562" s="6">
        <v>1</v>
      </c>
      <c r="D562" s="6">
        <v>3</v>
      </c>
      <c r="E562" s="6">
        <v>2</v>
      </c>
      <c r="F562" s="6">
        <v>9</v>
      </c>
      <c r="G562" s="6">
        <v>2.9399999999999999E-2</v>
      </c>
      <c r="H562" s="6">
        <v>0.1333</v>
      </c>
      <c r="I562" s="6">
        <v>1.03E-2</v>
      </c>
      <c r="Q562" s="6">
        <v>1</v>
      </c>
      <c r="R562" s="6">
        <v>3</v>
      </c>
      <c r="S562" s="6">
        <v>8</v>
      </c>
      <c r="T562" s="6">
        <v>671</v>
      </c>
      <c r="U562" s="6">
        <v>2.9399999999999999E-2</v>
      </c>
      <c r="V562" s="6">
        <v>0.5333</v>
      </c>
      <c r="W562" s="6">
        <v>0.76419999999999999</v>
      </c>
      <c r="X562" s="6">
        <v>6</v>
      </c>
      <c r="Y562" s="6">
        <v>36</v>
      </c>
      <c r="Z562" s="6">
        <v>12</v>
      </c>
      <c r="AA562" s="6">
        <v>401</v>
      </c>
      <c r="AB562" s="6">
        <v>0.35289999999999999</v>
      </c>
      <c r="AC562" s="6">
        <v>0.8</v>
      </c>
      <c r="AD562" s="6">
        <v>0.45669999999999999</v>
      </c>
      <c r="AE562" s="6">
        <v>11</v>
      </c>
      <c r="AF562" s="6">
        <v>51</v>
      </c>
      <c r="AG562" s="6">
        <v>13</v>
      </c>
      <c r="AH562" s="6">
        <v>773</v>
      </c>
      <c r="AI562" s="6">
        <v>0.5</v>
      </c>
      <c r="AJ562" s="6">
        <v>0.86670000000000003</v>
      </c>
      <c r="AK562" s="6">
        <v>0.88039999999999996</v>
      </c>
      <c r="AT562" s="6">
        <f t="shared" si="33"/>
        <v>3</v>
      </c>
      <c r="AU562" s="6" t="str">
        <f t="shared" si="34"/>
        <v/>
      </c>
      <c r="AV562" s="6">
        <f t="shared" si="35"/>
        <v>223.66666666666666</v>
      </c>
      <c r="AW562" s="7">
        <f t="shared" si="36"/>
        <v>11.138888888888889</v>
      </c>
      <c r="AX562" s="6">
        <f t="shared" si="37"/>
        <v>15.156862745098039</v>
      </c>
      <c r="AY562" s="6" t="str">
        <f t="shared" si="38"/>
        <v/>
      </c>
      <c r="BA562" s="6">
        <f>VLOOKUP(A562, ALL_AP_DATA!$A$2:$F$3600, 6, FALSE)</f>
        <v>102</v>
      </c>
      <c r="BB562" s="6">
        <f>VLOOKUP(A562, projmetadata!$A$2:$D$2036, 4, FALSE)</f>
        <v>7033</v>
      </c>
      <c r="BC562" s="6" t="e">
        <f t="array" aca="1" ref="BC562" ca="1">_xludf.IFS(I562&lt;&gt;0, F562/I562, P562&lt;&gt;0, M562/P562, W562&lt;&gt;0, T562/W562, AD562&lt;&gt;0, AA562/AD562, AK562&lt;&gt;0, AH562/AK562, AR562&lt;&gt;0, AO562/AR562, TRUE, 0)</f>
        <v>#NAME?</v>
      </c>
      <c r="BE562" s="6" t="e">
        <f t="shared" ca="1" si="30"/>
        <v>#NAME?</v>
      </c>
      <c r="BF562" s="6" t="e">
        <f t="shared" ca="1" si="31"/>
        <v>#NAME?</v>
      </c>
      <c r="BG562" s="6"/>
      <c r="BH562" s="6">
        <f>VLOOKUP(A562, ALL_AP_DATA!$A$2:$D$3600, 3, FALSE)</f>
        <v>68</v>
      </c>
      <c r="BI562" s="6">
        <f>VLOOKUP(A562, ALL_AP_DATA!$A$2:$E$3600, 5, FALSE)</f>
        <v>878</v>
      </c>
      <c r="BJ562" s="6">
        <f t="shared" si="39"/>
        <v>8.6078431372549016</v>
      </c>
      <c r="BK562" s="6">
        <f t="shared" si="32"/>
        <v>0.66666666666666663</v>
      </c>
    </row>
    <row r="563" spans="1:63" ht="15.75" customHeight="1" x14ac:dyDescent="0.2">
      <c r="A563" s="6" t="s">
        <v>623</v>
      </c>
      <c r="B563" s="6" t="s">
        <v>64</v>
      </c>
      <c r="C563" s="6">
        <v>41</v>
      </c>
      <c r="D563" s="6">
        <v>285</v>
      </c>
      <c r="E563" s="6">
        <v>4</v>
      </c>
      <c r="F563" s="6">
        <v>86</v>
      </c>
      <c r="G563" s="6">
        <v>0.20130000000000001</v>
      </c>
      <c r="H563" s="6">
        <v>0.57140000000000002</v>
      </c>
      <c r="I563" s="6">
        <v>0.21229999999999999</v>
      </c>
      <c r="X563" s="6">
        <v>58</v>
      </c>
      <c r="Y563" s="6">
        <v>575</v>
      </c>
      <c r="Z563" s="6">
        <v>5</v>
      </c>
      <c r="AA563" s="6">
        <v>265</v>
      </c>
      <c r="AB563" s="6">
        <v>0.40610000000000002</v>
      </c>
      <c r="AC563" s="6">
        <v>0.71430000000000005</v>
      </c>
      <c r="AD563" s="6">
        <v>0.65429999999999999</v>
      </c>
      <c r="AE563" s="6">
        <v>138</v>
      </c>
      <c r="AF563" s="6">
        <v>782</v>
      </c>
      <c r="AG563" s="6">
        <v>7</v>
      </c>
      <c r="AH563" s="6">
        <v>369</v>
      </c>
      <c r="AI563" s="6">
        <v>0.55230000000000001</v>
      </c>
      <c r="AJ563" s="6">
        <v>1</v>
      </c>
      <c r="AK563" s="6">
        <v>0.91110000000000002</v>
      </c>
      <c r="AT563" s="6">
        <f t="shared" si="33"/>
        <v>0.30175438596491228</v>
      </c>
      <c r="AU563" s="6" t="str">
        <f t="shared" si="34"/>
        <v/>
      </c>
      <c r="AV563" s="6" t="str">
        <f t="shared" si="35"/>
        <v/>
      </c>
      <c r="AW563" s="7">
        <f t="shared" si="36"/>
        <v>0.46086956521739131</v>
      </c>
      <c r="AX563" s="6">
        <f t="shared" si="37"/>
        <v>0.47186700767263429</v>
      </c>
      <c r="AY563" s="6" t="str">
        <f t="shared" si="38"/>
        <v/>
      </c>
      <c r="BA563" s="6">
        <f>VLOOKUP(A563, ALL_AP_DATA!$A$2:$F$3600, 6, FALSE)</f>
        <v>1416</v>
      </c>
      <c r="BB563" s="6">
        <f>VLOOKUP(A563, projmetadata!$A$2:$D$2036, 4, FALSE)</f>
        <v>114638</v>
      </c>
      <c r="BC563" s="6" t="e">
        <f t="array" aca="1" ref="BC563" ca="1">_xludf.IFS(I563&lt;&gt;0, F563/I563, P563&lt;&gt;0, M563/P563, W563&lt;&gt;0, T563/W563, AD563&lt;&gt;0, AA563/AD563, AK563&lt;&gt;0, AH563/AK563, AR563&lt;&gt;0, AO563/AR563, TRUE, 0)</f>
        <v>#NAME?</v>
      </c>
      <c r="BE563" s="6" t="e">
        <f t="shared" ca="1" si="30"/>
        <v>#NAME?</v>
      </c>
      <c r="BF563" s="6" t="e">
        <f t="shared" ca="1" si="31"/>
        <v>#NAME?</v>
      </c>
      <c r="BG563" s="6"/>
      <c r="BH563" s="6">
        <f>VLOOKUP(A563, ALL_AP_DATA!$A$2:$D$3600, 3, FALSE)</f>
        <v>951</v>
      </c>
      <c r="BI563" s="6">
        <f>VLOOKUP(A563, ALL_AP_DATA!$A$2:$E$3600, 5, FALSE)</f>
        <v>405</v>
      </c>
      <c r="BJ563" s="6">
        <f t="shared" si="39"/>
        <v>0.28601694915254239</v>
      </c>
      <c r="BK563" s="6">
        <f t="shared" si="32"/>
        <v>0.67161016949152541</v>
      </c>
    </row>
    <row r="564" spans="1:63" ht="15.75" customHeight="1" x14ac:dyDescent="0.2">
      <c r="A564" s="6" t="s">
        <v>624</v>
      </c>
      <c r="B564" s="6" t="s">
        <v>64</v>
      </c>
      <c r="C564" s="6">
        <v>192</v>
      </c>
      <c r="D564" s="6">
        <v>1224</v>
      </c>
      <c r="E564" s="6">
        <v>1317</v>
      </c>
      <c r="F564" s="6">
        <v>75781</v>
      </c>
      <c r="G564" s="6">
        <v>9.2899999999999996E-2</v>
      </c>
      <c r="H564" s="6">
        <v>0.37219999999999998</v>
      </c>
      <c r="I564" s="6">
        <v>0.15</v>
      </c>
      <c r="J564" s="6">
        <v>38</v>
      </c>
      <c r="K564" s="6">
        <v>380</v>
      </c>
      <c r="L564" s="6">
        <v>1125</v>
      </c>
      <c r="M564" s="6">
        <v>89322</v>
      </c>
      <c r="N564" s="6">
        <v>2.8899999999999999E-2</v>
      </c>
      <c r="O564" s="6">
        <v>0.318</v>
      </c>
      <c r="P564" s="6">
        <v>0.17680000000000001</v>
      </c>
      <c r="Q564" s="6">
        <v>456</v>
      </c>
      <c r="R564" s="6">
        <v>1956</v>
      </c>
      <c r="S564" s="6">
        <v>2674</v>
      </c>
      <c r="T564" s="6">
        <v>335412</v>
      </c>
      <c r="U564" s="6">
        <v>0.14849999999999999</v>
      </c>
      <c r="V564" s="6">
        <v>0.75580000000000003</v>
      </c>
      <c r="W564" s="6">
        <v>0.66410000000000002</v>
      </c>
      <c r="X564" s="6">
        <v>625</v>
      </c>
      <c r="Y564" s="6">
        <v>4177</v>
      </c>
      <c r="Z564" s="6">
        <v>2018</v>
      </c>
      <c r="AA564" s="6">
        <v>159950</v>
      </c>
      <c r="AB564" s="6">
        <v>0.31709999999999999</v>
      </c>
      <c r="AC564" s="6">
        <v>0.57040000000000002</v>
      </c>
      <c r="AD564" s="6">
        <v>0.31669999999999998</v>
      </c>
      <c r="AE564" s="6">
        <v>1360</v>
      </c>
      <c r="AF564" s="6">
        <v>7059</v>
      </c>
      <c r="AG564" s="6">
        <v>2978</v>
      </c>
      <c r="AH564" s="6">
        <v>350887</v>
      </c>
      <c r="AI564" s="6">
        <v>0.53600000000000003</v>
      </c>
      <c r="AJ564" s="6">
        <v>0.8417</v>
      </c>
      <c r="AK564" s="6">
        <v>0.69469999999999998</v>
      </c>
      <c r="AL564" s="6">
        <v>2</v>
      </c>
      <c r="AM564" s="6">
        <v>43</v>
      </c>
      <c r="AN564" s="6">
        <v>201</v>
      </c>
      <c r="AO564" s="6">
        <v>10841</v>
      </c>
      <c r="AP564" s="6">
        <v>3.3E-3</v>
      </c>
      <c r="AQ564" s="6">
        <v>5.6800000000000003E-2</v>
      </c>
      <c r="AR564" s="6">
        <v>2.1499999999999998E-2</v>
      </c>
      <c r="AT564" s="6">
        <f t="shared" si="33"/>
        <v>61.912581699346404</v>
      </c>
      <c r="AU564" s="6">
        <f t="shared" si="34"/>
        <v>235.05789473684212</v>
      </c>
      <c r="AV564" s="6">
        <f t="shared" si="35"/>
        <v>171.47852760736197</v>
      </c>
      <c r="AW564" s="7">
        <f t="shared" si="36"/>
        <v>38.293033277471871</v>
      </c>
      <c r="AX564" s="6">
        <f t="shared" si="37"/>
        <v>49.707748972942341</v>
      </c>
      <c r="AY564" s="6">
        <f t="shared" si="38"/>
        <v>252.11627906976744</v>
      </c>
      <c r="BA564" s="6">
        <f>VLOOKUP(A564, ALL_AP_DATA!$A$2:$F$3600, 6, FALSE)</f>
        <v>13171</v>
      </c>
      <c r="BB564" s="6">
        <f>VLOOKUP(A564, projmetadata!$A$2:$D$2036, 4, FALSE)</f>
        <v>1494954</v>
      </c>
      <c r="BC564" s="6" t="e">
        <f t="array" aca="1" ref="BC564" ca="1">_xludf.IFS(I564&lt;&gt;0, F564/I564, P564&lt;&gt;0, M564/P564, W564&lt;&gt;0, T564/W564, AD564&lt;&gt;0, AA564/AD564, AK564&lt;&gt;0, AH564/AK564, AR564&lt;&gt;0, AO564/AR564, TRUE, 0)</f>
        <v>#NAME?</v>
      </c>
      <c r="BE564" s="6" t="e">
        <f t="shared" ca="1" si="30"/>
        <v>#NAME?</v>
      </c>
      <c r="BF564" s="6" t="e">
        <f t="shared" ca="1" si="31"/>
        <v>#NAME?</v>
      </c>
      <c r="BG564" s="6"/>
      <c r="BH564" s="6">
        <f>VLOOKUP(A564, ALL_AP_DATA!$A$2:$D$3600, 3, FALSE)</f>
        <v>9136</v>
      </c>
      <c r="BI564" s="6">
        <f>VLOOKUP(A564, ALL_AP_DATA!$A$2:$E$3600, 5, FALSE)</f>
        <v>505098</v>
      </c>
      <c r="BJ564" s="6">
        <f t="shared" si="39"/>
        <v>38.349252144863719</v>
      </c>
      <c r="BK564" s="6">
        <f t="shared" si="32"/>
        <v>0.69364512945106671</v>
      </c>
    </row>
    <row r="565" spans="1:63" ht="15.75" customHeight="1" x14ac:dyDescent="0.2">
      <c r="A565" s="6" t="s">
        <v>625</v>
      </c>
      <c r="B565" s="6" t="s">
        <v>64</v>
      </c>
      <c r="C565" s="6">
        <v>9</v>
      </c>
      <c r="D565" s="6">
        <v>29</v>
      </c>
      <c r="E565" s="6">
        <v>40</v>
      </c>
      <c r="F565" s="6">
        <v>1440</v>
      </c>
      <c r="G565" s="6">
        <v>9.01E-2</v>
      </c>
      <c r="H565" s="6">
        <v>0.25640000000000002</v>
      </c>
      <c r="I565" s="6">
        <v>4.53E-2</v>
      </c>
      <c r="J565" s="6">
        <v>2</v>
      </c>
      <c r="K565" s="6">
        <v>14</v>
      </c>
      <c r="L565" s="6">
        <v>45</v>
      </c>
      <c r="M565" s="6">
        <v>3082</v>
      </c>
      <c r="N565" s="6">
        <v>4.3499999999999997E-2</v>
      </c>
      <c r="O565" s="6">
        <v>0.28849999999999998</v>
      </c>
      <c r="P565" s="6">
        <v>9.69E-2</v>
      </c>
      <c r="Q565" s="6">
        <v>20</v>
      </c>
      <c r="R565" s="6">
        <v>94</v>
      </c>
      <c r="S565" s="6">
        <v>136</v>
      </c>
      <c r="T565" s="6">
        <v>22247</v>
      </c>
      <c r="U565" s="6">
        <v>0.29189999999999999</v>
      </c>
      <c r="V565" s="6">
        <v>0.87180000000000002</v>
      </c>
      <c r="W565" s="6">
        <v>0.69930000000000003</v>
      </c>
      <c r="X565" s="6">
        <v>35</v>
      </c>
      <c r="Y565" s="6">
        <v>133</v>
      </c>
      <c r="Z565" s="6">
        <v>92</v>
      </c>
      <c r="AA565" s="6">
        <v>7001</v>
      </c>
      <c r="AB565" s="6">
        <v>0.41299999999999998</v>
      </c>
      <c r="AC565" s="6">
        <v>0.5897</v>
      </c>
      <c r="AD565" s="6">
        <v>0.22009999999999999</v>
      </c>
      <c r="AE565" s="6">
        <v>17</v>
      </c>
      <c r="AF565" s="6">
        <v>75</v>
      </c>
      <c r="AG565" s="6">
        <v>59</v>
      </c>
      <c r="AH565" s="6">
        <v>3655</v>
      </c>
      <c r="AI565" s="6">
        <v>0.2329</v>
      </c>
      <c r="AJ565" s="6">
        <v>0.37819999999999998</v>
      </c>
      <c r="AK565" s="6">
        <v>0.1149</v>
      </c>
      <c r="AL565" s="6">
        <v>1</v>
      </c>
      <c r="AM565" s="6">
        <v>25</v>
      </c>
      <c r="AN565" s="6">
        <v>63</v>
      </c>
      <c r="AO565" s="6">
        <v>4999</v>
      </c>
      <c r="AP565" s="6">
        <v>7.7600000000000002E-2</v>
      </c>
      <c r="AQ565" s="6">
        <v>0.40379999999999999</v>
      </c>
      <c r="AR565" s="6">
        <v>0.15709999999999999</v>
      </c>
      <c r="AT565" s="6">
        <f t="shared" si="33"/>
        <v>49.655172413793103</v>
      </c>
      <c r="AU565" s="6">
        <f t="shared" si="34"/>
        <v>220.14285714285714</v>
      </c>
      <c r="AV565" s="6">
        <f t="shared" si="35"/>
        <v>236.67021276595744</v>
      </c>
      <c r="AW565" s="7">
        <f t="shared" si="36"/>
        <v>52.639097744360903</v>
      </c>
      <c r="AX565" s="6">
        <f t="shared" si="37"/>
        <v>48.733333333333334</v>
      </c>
      <c r="AY565" s="6">
        <f t="shared" si="38"/>
        <v>199.96</v>
      </c>
      <c r="BA565" s="6">
        <f>VLOOKUP(A565, ALL_AP_DATA!$A$2:$F$3600, 6, FALSE)</f>
        <v>322</v>
      </c>
      <c r="BB565" s="6">
        <f>VLOOKUP(A565, projmetadata!$A$2:$D$2036, 4, FALSE)</f>
        <v>40760</v>
      </c>
      <c r="BC565" s="6" t="e">
        <f t="array" aca="1" ref="BC565" ca="1">_xludf.IFS(I565&lt;&gt;0, F565/I565, P565&lt;&gt;0, M565/P565, W565&lt;&gt;0, T565/W565, AD565&lt;&gt;0, AA565/AD565, AK565&lt;&gt;0, AH565/AK565, AR565&lt;&gt;0, AO565/AR565, TRUE, 0)</f>
        <v>#NAME?</v>
      </c>
      <c r="BE565" s="6" t="e">
        <f t="shared" ca="1" si="30"/>
        <v>#NAME?</v>
      </c>
      <c r="BF565" s="6" t="e">
        <f t="shared" ca="1" si="31"/>
        <v>#NAME?</v>
      </c>
      <c r="BG565" s="6"/>
      <c r="BH565" s="6">
        <f>VLOOKUP(A565, ALL_AP_DATA!$A$2:$D$3600, 3, FALSE)</f>
        <v>207</v>
      </c>
      <c r="BI565" s="6">
        <f>VLOOKUP(A565, ALL_AP_DATA!$A$2:$E$3600, 5, FALSE)</f>
        <v>31811</v>
      </c>
      <c r="BJ565" s="6">
        <f t="shared" si="39"/>
        <v>98.791925465838503</v>
      </c>
      <c r="BK565" s="6">
        <f t="shared" si="32"/>
        <v>0.6428571428571429</v>
      </c>
    </row>
    <row r="566" spans="1:63" ht="15.75" customHeight="1" x14ac:dyDescent="0.2">
      <c r="A566" s="6" t="s">
        <v>626</v>
      </c>
      <c r="B566" s="6" t="s">
        <v>64</v>
      </c>
      <c r="C566" s="6">
        <v>52</v>
      </c>
      <c r="D566" s="6">
        <v>1893</v>
      </c>
      <c r="E566" s="6">
        <v>255</v>
      </c>
      <c r="F566" s="6">
        <v>16846</v>
      </c>
      <c r="G566" s="6">
        <v>0.2261</v>
      </c>
      <c r="H566" s="6">
        <v>0.56669999999999998</v>
      </c>
      <c r="I566" s="6">
        <v>0.26569999999999999</v>
      </c>
      <c r="J566" s="6">
        <v>3</v>
      </c>
      <c r="K566" s="6">
        <v>36</v>
      </c>
      <c r="L566" s="6">
        <v>108</v>
      </c>
      <c r="M566" s="6">
        <v>7826</v>
      </c>
      <c r="N566" s="6">
        <v>4.3E-3</v>
      </c>
      <c r="O566" s="6">
        <v>0.24</v>
      </c>
      <c r="P566" s="6">
        <v>0.1234</v>
      </c>
      <c r="Q566" s="6">
        <v>80</v>
      </c>
      <c r="R566" s="6">
        <v>355</v>
      </c>
      <c r="S566" s="6">
        <v>341</v>
      </c>
      <c r="T566" s="6">
        <v>43429</v>
      </c>
      <c r="U566" s="6">
        <v>4.24E-2</v>
      </c>
      <c r="V566" s="6">
        <v>0.75780000000000003</v>
      </c>
      <c r="W566" s="6">
        <v>0.68489999999999995</v>
      </c>
      <c r="X566" s="6">
        <v>445</v>
      </c>
      <c r="Y566" s="6">
        <v>3160</v>
      </c>
      <c r="Z566" s="6">
        <v>325</v>
      </c>
      <c r="AA566" s="6">
        <v>26129</v>
      </c>
      <c r="AB566" s="6">
        <v>0.37740000000000001</v>
      </c>
      <c r="AC566" s="6">
        <v>0.72219999999999995</v>
      </c>
      <c r="AD566" s="6">
        <v>0.41210000000000002</v>
      </c>
      <c r="AE566" s="6">
        <v>828</v>
      </c>
      <c r="AF566" s="6">
        <v>4784</v>
      </c>
      <c r="AG566" s="6">
        <v>420</v>
      </c>
      <c r="AH566" s="6">
        <v>51084</v>
      </c>
      <c r="AI566" s="6">
        <v>0.57140000000000002</v>
      </c>
      <c r="AJ566" s="6">
        <v>0.93330000000000002</v>
      </c>
      <c r="AK566" s="6">
        <v>0.80559999999999998</v>
      </c>
      <c r="AT566" s="6">
        <f t="shared" si="33"/>
        <v>8.899101954569467</v>
      </c>
      <c r="AU566" s="6">
        <f t="shared" si="34"/>
        <v>217.38888888888889</v>
      </c>
      <c r="AV566" s="6">
        <f t="shared" si="35"/>
        <v>122.33521126760563</v>
      </c>
      <c r="AW566" s="7">
        <f t="shared" si="36"/>
        <v>8.2686708860759488</v>
      </c>
      <c r="AX566" s="6">
        <f t="shared" si="37"/>
        <v>10.67809364548495</v>
      </c>
      <c r="AY566" s="6" t="str">
        <f t="shared" si="38"/>
        <v/>
      </c>
      <c r="BA566" s="6">
        <f>VLOOKUP(A566, ALL_AP_DATA!$A$2:$F$3600, 6, FALSE)</f>
        <v>8372</v>
      </c>
      <c r="BB566" s="6">
        <f>VLOOKUP(A566, projmetadata!$A$2:$D$2036, 4, FALSE)</f>
        <v>678371</v>
      </c>
      <c r="BC566" s="6" t="e">
        <f t="array" aca="1" ref="BC566" ca="1">_xludf.IFS(I566&lt;&gt;0, F566/I566, P566&lt;&gt;0, M566/P566, W566&lt;&gt;0, T566/W566, AD566&lt;&gt;0, AA566/AD566, AK566&lt;&gt;0, AH566/AK566, AR566&lt;&gt;0, AO566/AR566, TRUE, 0)</f>
        <v>#NAME?</v>
      </c>
      <c r="BE566" s="6" t="e">
        <f t="shared" ca="1" si="30"/>
        <v>#NAME?</v>
      </c>
      <c r="BF566" s="6" t="e">
        <f t="shared" ca="1" si="31"/>
        <v>#NAME?</v>
      </c>
      <c r="BG566" s="6"/>
      <c r="BH566" s="6">
        <f>VLOOKUP(A566, ALL_AP_DATA!$A$2:$D$3600, 3, FALSE)</f>
        <v>5927</v>
      </c>
      <c r="BI566" s="6">
        <f>VLOOKUP(A566, ALL_AP_DATA!$A$2:$E$3600, 5, FALSE)</f>
        <v>63409</v>
      </c>
      <c r="BJ566" s="6">
        <f t="shared" si="39"/>
        <v>7.5739369326325852</v>
      </c>
      <c r="BK566" s="6">
        <f t="shared" si="32"/>
        <v>0.70795508838987098</v>
      </c>
    </row>
    <row r="567" spans="1:63" ht="15.75" customHeight="1" x14ac:dyDescent="0.2">
      <c r="A567" s="6" t="s">
        <v>627</v>
      </c>
      <c r="B567" s="6" t="s">
        <v>64</v>
      </c>
      <c r="X567" s="6">
        <v>6</v>
      </c>
      <c r="Y567" s="6">
        <v>34</v>
      </c>
      <c r="Z567" s="6">
        <v>2</v>
      </c>
      <c r="AA567" s="6">
        <v>129</v>
      </c>
      <c r="AB567" s="6">
        <v>0.24640000000000001</v>
      </c>
      <c r="AC567" s="6">
        <v>0.66669999999999996</v>
      </c>
      <c r="AD567" s="6">
        <v>0.29249999999999998</v>
      </c>
      <c r="AT567" s="6" t="str">
        <f t="shared" si="33"/>
        <v/>
      </c>
      <c r="AU567" s="6" t="str">
        <f t="shared" si="34"/>
        <v/>
      </c>
      <c r="AV567" s="6" t="str">
        <f t="shared" si="35"/>
        <v/>
      </c>
      <c r="AW567" s="7">
        <f t="shared" si="36"/>
        <v>3.7941176470588234</v>
      </c>
      <c r="AX567" s="6" t="str">
        <f t="shared" si="37"/>
        <v/>
      </c>
      <c r="AY567" s="6" t="str">
        <f t="shared" si="38"/>
        <v/>
      </c>
      <c r="BA567" s="6">
        <f>VLOOKUP(A567, ALL_AP_DATA!$A$2:$F$3600, 6, FALSE)</f>
        <v>138</v>
      </c>
      <c r="BB567" s="6">
        <f>VLOOKUP(A567, projmetadata!$A$2:$D$2036, 4, FALSE)</f>
        <v>4770</v>
      </c>
      <c r="BC567" s="6" t="e">
        <f t="array" aca="1" ref="BC567" ca="1">_xludf.IFS(I567&lt;&gt;0, F567/I567, P567&lt;&gt;0, M567/P567, W567&lt;&gt;0, T567/W567, AD567&lt;&gt;0, AA567/AD567, AK567&lt;&gt;0, AH567/AK567, AR567&lt;&gt;0, AO567/AR567, TRUE, 0)</f>
        <v>#NAME?</v>
      </c>
      <c r="BE567" s="6" t="e">
        <f t="shared" ca="1" si="30"/>
        <v>#NAME?</v>
      </c>
      <c r="BF567" s="6" t="e">
        <f t="shared" ca="1" si="31"/>
        <v>#NAME?</v>
      </c>
      <c r="BG567" s="6"/>
      <c r="BH567" s="6">
        <f>VLOOKUP(A567, ALL_AP_DATA!$A$2:$D$3600, 3, FALSE)</f>
        <v>34</v>
      </c>
      <c r="BI567" s="6">
        <f>VLOOKUP(A567, ALL_AP_DATA!$A$2:$E$3600, 5, FALSE)</f>
        <v>441</v>
      </c>
      <c r="BJ567" s="6">
        <f t="shared" si="39"/>
        <v>3.1956521739130435</v>
      </c>
      <c r="BK567" s="6">
        <f t="shared" si="32"/>
        <v>0.24637681159420291</v>
      </c>
    </row>
    <row r="568" spans="1:63" ht="15.75" customHeight="1" x14ac:dyDescent="0.2">
      <c r="A568" s="6" t="s">
        <v>628</v>
      </c>
      <c r="B568" s="6" t="s">
        <v>64</v>
      </c>
      <c r="C568" s="6">
        <v>9</v>
      </c>
      <c r="D568" s="6">
        <v>49</v>
      </c>
      <c r="E568" s="6">
        <v>2</v>
      </c>
      <c r="F568" s="6">
        <v>377</v>
      </c>
      <c r="G568" s="6">
        <v>6.9099999999999995E-2</v>
      </c>
      <c r="H568" s="6">
        <v>0.1</v>
      </c>
      <c r="I568" s="6">
        <v>8.6400000000000005E-2</v>
      </c>
      <c r="Q568" s="6">
        <v>4</v>
      </c>
      <c r="R568" s="6">
        <v>21</v>
      </c>
      <c r="S568" s="6">
        <v>13</v>
      </c>
      <c r="T568" s="6">
        <v>2981</v>
      </c>
      <c r="U568" s="6">
        <v>2.9600000000000001E-2</v>
      </c>
      <c r="V568" s="6">
        <v>0.65</v>
      </c>
      <c r="W568" s="6">
        <v>0.68310000000000004</v>
      </c>
      <c r="X568" s="6">
        <v>9</v>
      </c>
      <c r="Y568" s="6">
        <v>83</v>
      </c>
      <c r="Z568" s="6">
        <v>6</v>
      </c>
      <c r="AA568" s="6">
        <v>1140</v>
      </c>
      <c r="AB568" s="6">
        <v>0.1171</v>
      </c>
      <c r="AC568" s="6">
        <v>0.3</v>
      </c>
      <c r="AD568" s="6">
        <v>0.26119999999999999</v>
      </c>
      <c r="AE568" s="6">
        <v>80</v>
      </c>
      <c r="AF568" s="6">
        <v>374</v>
      </c>
      <c r="AG568" s="6">
        <v>19</v>
      </c>
      <c r="AH568" s="6">
        <v>2981</v>
      </c>
      <c r="AI568" s="6">
        <v>0.52749999999999997</v>
      </c>
      <c r="AJ568" s="6">
        <v>0.95</v>
      </c>
      <c r="AK568" s="6">
        <v>0.68310000000000004</v>
      </c>
      <c r="AT568" s="6">
        <f t="shared" si="33"/>
        <v>7.6938775510204085</v>
      </c>
      <c r="AU568" s="6" t="str">
        <f t="shared" si="34"/>
        <v/>
      </c>
      <c r="AV568" s="6">
        <f t="shared" si="35"/>
        <v>141.95238095238096</v>
      </c>
      <c r="AW568" s="7">
        <f t="shared" si="36"/>
        <v>13.734939759036145</v>
      </c>
      <c r="AX568" s="6">
        <f t="shared" si="37"/>
        <v>7.9705882352941178</v>
      </c>
      <c r="AY568" s="6" t="str">
        <f t="shared" si="38"/>
        <v/>
      </c>
      <c r="BA568" s="6">
        <f>VLOOKUP(A568, ALL_AP_DATA!$A$2:$F$3600, 6, FALSE)</f>
        <v>709</v>
      </c>
      <c r="BB568" s="6">
        <f>VLOOKUP(A568, projmetadata!$A$2:$D$2036, 4, FALSE)</f>
        <v>93978</v>
      </c>
      <c r="BC568" s="6" t="e">
        <f t="array" aca="1" ref="BC568" ca="1">_xludf.IFS(I568&lt;&gt;0, F568/I568, P568&lt;&gt;0, M568/P568, W568&lt;&gt;0, T568/W568, AD568&lt;&gt;0, AA568/AD568, AK568&lt;&gt;0, AH568/AK568, AR568&lt;&gt;0, AO568/AR568, TRUE, 0)</f>
        <v>#NAME?</v>
      </c>
      <c r="BE568" s="6" t="e">
        <f t="shared" ca="1" si="30"/>
        <v>#NAME?</v>
      </c>
      <c r="BF568" s="6" t="e">
        <f t="shared" ca="1" si="31"/>
        <v>#NAME?</v>
      </c>
      <c r="BG568" s="6"/>
      <c r="BH568" s="6">
        <f>VLOOKUP(A568, ALL_AP_DATA!$A$2:$D$3600, 3, FALSE)</f>
        <v>413</v>
      </c>
      <c r="BI568" s="6">
        <f>VLOOKUP(A568, ALL_AP_DATA!$A$2:$E$3600, 5, FALSE)</f>
        <v>4364</v>
      </c>
      <c r="BJ568" s="6">
        <f t="shared" si="39"/>
        <v>6.1551480959097322</v>
      </c>
      <c r="BK568" s="6">
        <f t="shared" si="32"/>
        <v>0.58251057827926656</v>
      </c>
    </row>
    <row r="569" spans="1:63" ht="15.75" customHeight="1" x14ac:dyDescent="0.2">
      <c r="A569" s="6" t="s">
        <v>629</v>
      </c>
      <c r="B569" s="6" t="s">
        <v>64</v>
      </c>
      <c r="C569" s="6">
        <v>9</v>
      </c>
      <c r="D569" s="6">
        <v>42</v>
      </c>
      <c r="E569" s="6">
        <v>62</v>
      </c>
      <c r="F569" s="6">
        <v>2285</v>
      </c>
      <c r="G569" s="6">
        <v>8.6099999999999996E-2</v>
      </c>
      <c r="H569" s="6">
        <v>0.378</v>
      </c>
      <c r="I569" s="6">
        <v>0.22869999999999999</v>
      </c>
      <c r="Q569" s="6">
        <v>13</v>
      </c>
      <c r="R569" s="6">
        <v>62</v>
      </c>
      <c r="S569" s="6">
        <v>114</v>
      </c>
      <c r="T569" s="6">
        <v>7030</v>
      </c>
      <c r="U569" s="6">
        <v>0.127</v>
      </c>
      <c r="V569" s="6">
        <v>0.69510000000000005</v>
      </c>
      <c r="W569" s="6">
        <v>0.7036</v>
      </c>
      <c r="X569" s="6">
        <v>45</v>
      </c>
      <c r="Y569" s="6">
        <v>160</v>
      </c>
      <c r="Z569" s="6">
        <v>113</v>
      </c>
      <c r="AA569" s="6">
        <v>5986</v>
      </c>
      <c r="AB569" s="6">
        <v>0.32790000000000002</v>
      </c>
      <c r="AC569" s="6">
        <v>0.68899999999999995</v>
      </c>
      <c r="AD569" s="6">
        <v>0.59909999999999997</v>
      </c>
      <c r="AE569" s="6">
        <v>30</v>
      </c>
      <c r="AF569" s="6">
        <v>151</v>
      </c>
      <c r="AG569" s="6">
        <v>121</v>
      </c>
      <c r="AH569" s="6">
        <v>5334</v>
      </c>
      <c r="AI569" s="6">
        <v>0.30940000000000001</v>
      </c>
      <c r="AJ569" s="6">
        <v>0.73780000000000001</v>
      </c>
      <c r="AK569" s="6">
        <v>0.53380000000000005</v>
      </c>
      <c r="AL569" s="6">
        <v>1</v>
      </c>
      <c r="AM569" s="6">
        <v>17</v>
      </c>
      <c r="AN569" s="6">
        <v>41</v>
      </c>
      <c r="AO569" s="6">
        <v>2709</v>
      </c>
      <c r="AP569" s="6">
        <v>3.4799999999999998E-2</v>
      </c>
      <c r="AQ569" s="6">
        <v>0.25</v>
      </c>
      <c r="AR569" s="6">
        <v>0.27110000000000001</v>
      </c>
      <c r="AT569" s="6">
        <f t="shared" si="33"/>
        <v>54.404761904761905</v>
      </c>
      <c r="AU569" s="6" t="str">
        <f t="shared" si="34"/>
        <v/>
      </c>
      <c r="AV569" s="6">
        <f t="shared" si="35"/>
        <v>113.38709677419355</v>
      </c>
      <c r="AW569" s="7">
        <f t="shared" si="36"/>
        <v>37.412500000000001</v>
      </c>
      <c r="AX569" s="6">
        <f t="shared" si="37"/>
        <v>35.324503311258276</v>
      </c>
      <c r="AY569" s="6">
        <f t="shared" si="38"/>
        <v>159.35294117647058</v>
      </c>
      <c r="BA569" s="6">
        <f>VLOOKUP(A569, ALL_AP_DATA!$A$2:$F$3600, 6, FALSE)</f>
        <v>488</v>
      </c>
      <c r="BB569" s="6">
        <f>VLOOKUP(A569, projmetadata!$A$2:$D$2036, 4, FALSE)</f>
        <v>26435</v>
      </c>
      <c r="BC569" s="6" t="e">
        <f t="array" aca="1" ref="BC569" ca="1">_xludf.IFS(I569&lt;&gt;0, F569/I569, P569&lt;&gt;0, M569/P569, W569&lt;&gt;0, T569/W569, AD569&lt;&gt;0, AA569/AD569, AK569&lt;&gt;0, AH569/AK569, AR569&lt;&gt;0, AO569/AR569, TRUE, 0)</f>
        <v>#NAME?</v>
      </c>
      <c r="BE569" s="6" t="e">
        <f t="shared" ca="1" si="30"/>
        <v>#NAME?</v>
      </c>
      <c r="BF569" s="6" t="e">
        <f t="shared" ca="1" si="31"/>
        <v>#NAME?</v>
      </c>
      <c r="BG569" s="6"/>
      <c r="BH569" s="6">
        <f>VLOOKUP(A569, ALL_AP_DATA!$A$2:$D$3600, 3, FALSE)</f>
        <v>261</v>
      </c>
      <c r="BI569" s="6">
        <f>VLOOKUP(A569, ALL_AP_DATA!$A$2:$E$3600, 5, FALSE)</f>
        <v>9992</v>
      </c>
      <c r="BJ569" s="6">
        <f t="shared" si="39"/>
        <v>20.475409836065573</v>
      </c>
      <c r="BK569" s="6">
        <f t="shared" si="32"/>
        <v>0.5348360655737705</v>
      </c>
    </row>
    <row r="570" spans="1:63" ht="15.75" customHeight="1" x14ac:dyDescent="0.2">
      <c r="A570" s="6" t="s">
        <v>630</v>
      </c>
      <c r="B570" s="6" t="s">
        <v>61</v>
      </c>
      <c r="C570" s="6">
        <v>4</v>
      </c>
      <c r="D570" s="6">
        <v>32</v>
      </c>
      <c r="E570" s="6">
        <v>84</v>
      </c>
      <c r="F570" s="6">
        <v>3333</v>
      </c>
      <c r="G570" s="6">
        <v>1.8100000000000002E-2</v>
      </c>
      <c r="H570" s="6">
        <v>0.1016</v>
      </c>
      <c r="I570" s="6">
        <v>4.7500000000000001E-2</v>
      </c>
      <c r="Q570" s="6">
        <v>49</v>
      </c>
      <c r="R570" s="6">
        <v>143</v>
      </c>
      <c r="S570" s="6">
        <v>340</v>
      </c>
      <c r="T570" s="6">
        <v>30437</v>
      </c>
      <c r="U570" s="6">
        <v>8.1000000000000003E-2</v>
      </c>
      <c r="V570" s="6">
        <v>0.41110000000000002</v>
      </c>
      <c r="W570" s="6">
        <v>0.43359999999999999</v>
      </c>
      <c r="X570" s="6">
        <v>106</v>
      </c>
      <c r="Y570" s="6">
        <v>1180</v>
      </c>
      <c r="Z570" s="6">
        <v>736</v>
      </c>
      <c r="AA570" s="6">
        <v>56602</v>
      </c>
      <c r="AB570" s="6">
        <v>0.66859999999999997</v>
      </c>
      <c r="AC570" s="6">
        <v>0.89</v>
      </c>
      <c r="AD570" s="6">
        <v>0.80640000000000001</v>
      </c>
      <c r="AE570" s="6">
        <v>70</v>
      </c>
      <c r="AF570" s="6">
        <v>238</v>
      </c>
      <c r="AG570" s="6">
        <v>269</v>
      </c>
      <c r="AH570" s="6">
        <v>12927</v>
      </c>
      <c r="AI570" s="6">
        <v>0.1348</v>
      </c>
      <c r="AJ570" s="6">
        <v>0.32529999999999998</v>
      </c>
      <c r="AK570" s="6">
        <v>0.1842</v>
      </c>
      <c r="AT570" s="6">
        <f t="shared" si="33"/>
        <v>104.15625</v>
      </c>
      <c r="AU570" s="6" t="str">
        <f t="shared" si="34"/>
        <v/>
      </c>
      <c r="AV570" s="6">
        <f t="shared" si="35"/>
        <v>212.84615384615384</v>
      </c>
      <c r="AW570" s="7">
        <f t="shared" si="36"/>
        <v>47.967796610169493</v>
      </c>
      <c r="AX570" s="6">
        <f t="shared" si="37"/>
        <v>54.315126050420169</v>
      </c>
      <c r="AY570" s="6" t="str">
        <f t="shared" si="38"/>
        <v/>
      </c>
      <c r="BA570" s="6">
        <f>VLOOKUP(A570, ALL_AP_DATA!$A$2:$F$3600, 6, FALSE)</f>
        <v>1765</v>
      </c>
      <c r="BB570" s="6">
        <f>VLOOKUP(A570, projmetadata!$A$2:$D$2036, 4, FALSE)</f>
        <v>345123</v>
      </c>
      <c r="BC570" s="6" t="e">
        <f t="array" aca="1" ref="BC570" ca="1">_xludf.IFS(I570&lt;&gt;0, F570/I570, P570&lt;&gt;0, M570/P570, W570&lt;&gt;0, T570/W570, AD570&lt;&gt;0, AA570/AD570, AK570&lt;&gt;0, AH570/AK570, AR570&lt;&gt;0, AO570/AR570, TRUE, 0)</f>
        <v>#NAME?</v>
      </c>
      <c r="BE570" s="6" t="e">
        <f t="shared" ca="1" si="30"/>
        <v>#NAME?</v>
      </c>
      <c r="BF570" s="6" t="e">
        <f t="shared" ca="1" si="31"/>
        <v>#NAME?</v>
      </c>
      <c r="BG570" s="6"/>
      <c r="BH570" s="6">
        <f>VLOOKUP(A570, ALL_AP_DATA!$A$2:$D$3600, 3, FALSE)</f>
        <v>1253</v>
      </c>
      <c r="BI570" s="6">
        <f>VLOOKUP(A570, ALL_AP_DATA!$A$2:$E$3600, 5, FALSE)</f>
        <v>70195</v>
      </c>
      <c r="BJ570" s="6">
        <f t="shared" si="39"/>
        <v>39.770538243626063</v>
      </c>
      <c r="BK570" s="6">
        <f t="shared" si="32"/>
        <v>0.70991501416430591</v>
      </c>
    </row>
    <row r="571" spans="1:63" ht="15.75" customHeight="1" x14ac:dyDescent="0.2">
      <c r="A571" s="6" t="s">
        <v>631</v>
      </c>
      <c r="B571" s="6" t="s">
        <v>61</v>
      </c>
      <c r="Q571" s="6">
        <v>21</v>
      </c>
      <c r="R571" s="6">
        <v>67</v>
      </c>
      <c r="S571" s="6">
        <v>114</v>
      </c>
      <c r="T571" s="6">
        <v>12345</v>
      </c>
      <c r="U571" s="6">
        <v>7.0900000000000005E-2</v>
      </c>
      <c r="V571" s="6">
        <v>0.53269999999999995</v>
      </c>
      <c r="W571" s="6">
        <v>0.61339999999999995</v>
      </c>
      <c r="X571" s="6">
        <v>60</v>
      </c>
      <c r="Y571" s="6">
        <v>121</v>
      </c>
      <c r="Z571" s="6">
        <v>36</v>
      </c>
      <c r="AA571" s="6">
        <v>1385</v>
      </c>
      <c r="AB571" s="6">
        <v>0.128</v>
      </c>
      <c r="AC571" s="6">
        <v>0.16819999999999999</v>
      </c>
      <c r="AD571" s="6">
        <v>6.88E-2</v>
      </c>
      <c r="AE571" s="6">
        <v>11</v>
      </c>
      <c r="AF571" s="6">
        <v>126</v>
      </c>
      <c r="AG571" s="6">
        <v>70</v>
      </c>
      <c r="AH571" s="6">
        <v>6918</v>
      </c>
      <c r="AI571" s="6">
        <v>0.1333</v>
      </c>
      <c r="AJ571" s="6">
        <v>0.3271</v>
      </c>
      <c r="AK571" s="6">
        <v>0.34370000000000001</v>
      </c>
      <c r="AT571" s="6" t="str">
        <f t="shared" si="33"/>
        <v/>
      </c>
      <c r="AU571" s="6" t="str">
        <f t="shared" si="34"/>
        <v/>
      </c>
      <c r="AV571" s="6">
        <f t="shared" si="35"/>
        <v>184.25373134328359</v>
      </c>
      <c r="AW571" s="7">
        <f t="shared" si="36"/>
        <v>11.446280991735538</v>
      </c>
      <c r="AX571" s="6">
        <f t="shared" si="37"/>
        <v>54.904761904761905</v>
      </c>
      <c r="AY571" s="6" t="str">
        <f t="shared" si="38"/>
        <v/>
      </c>
      <c r="BA571" s="6">
        <f>VLOOKUP(A571, ALL_AP_DATA!$A$2:$F$3600, 6, FALSE)</f>
        <v>945</v>
      </c>
      <c r="BB571" s="6">
        <f>VLOOKUP(A571, projmetadata!$A$2:$D$2036, 4, FALSE)</f>
        <v>56461</v>
      </c>
      <c r="BC571" s="6" t="e">
        <f t="array" aca="1" ref="BC571" ca="1">_xludf.IFS(I571&lt;&gt;0, F571/I571, P571&lt;&gt;0, M571/P571, W571&lt;&gt;0, T571/W571, AD571&lt;&gt;0, AA571/AD571, AK571&lt;&gt;0, AH571/AK571, AR571&lt;&gt;0, AO571/AR571, TRUE, 0)</f>
        <v>#NAME?</v>
      </c>
      <c r="BE571" s="6" t="e">
        <f t="shared" ca="1" si="30"/>
        <v>#NAME?</v>
      </c>
      <c r="BF571" s="6" t="e">
        <f t="shared" ca="1" si="31"/>
        <v>#NAME?</v>
      </c>
      <c r="BG571" s="6"/>
      <c r="BH571" s="6">
        <f>VLOOKUP(A571, ALL_AP_DATA!$A$2:$D$3600, 3, FALSE)</f>
        <v>284</v>
      </c>
      <c r="BI571" s="6">
        <f>VLOOKUP(A571, ALL_AP_DATA!$A$2:$E$3600, 5, FALSE)</f>
        <v>20126</v>
      </c>
      <c r="BJ571" s="6">
        <f t="shared" si="39"/>
        <v>21.297354497354497</v>
      </c>
      <c r="BK571" s="6">
        <f t="shared" si="32"/>
        <v>0.30052910052910053</v>
      </c>
    </row>
    <row r="572" spans="1:63" ht="15.75" customHeight="1" x14ac:dyDescent="0.2">
      <c r="A572" s="6" t="s">
        <v>632</v>
      </c>
      <c r="B572" s="6" t="s">
        <v>64</v>
      </c>
      <c r="C572" s="6">
        <v>53</v>
      </c>
      <c r="D572" s="6">
        <v>441</v>
      </c>
      <c r="E572" s="6">
        <v>42</v>
      </c>
      <c r="F572" s="6">
        <v>1167</v>
      </c>
      <c r="G572" s="6">
        <v>7.3599999999999999E-2</v>
      </c>
      <c r="H572" s="6">
        <v>0.4375</v>
      </c>
      <c r="I572" s="6">
        <v>0.17879999999999999</v>
      </c>
      <c r="Q572" s="6">
        <v>7</v>
      </c>
      <c r="R572" s="6">
        <v>26</v>
      </c>
      <c r="S572" s="6">
        <v>24</v>
      </c>
      <c r="T572" s="6">
        <v>1638</v>
      </c>
      <c r="U572" s="6">
        <v>4.3E-3</v>
      </c>
      <c r="V572" s="6">
        <v>0.25</v>
      </c>
      <c r="W572" s="6">
        <v>0.251</v>
      </c>
      <c r="X572" s="6">
        <v>136</v>
      </c>
      <c r="Y572" s="6">
        <v>1317</v>
      </c>
      <c r="Z572" s="6">
        <v>53</v>
      </c>
      <c r="AA572" s="6">
        <v>3835</v>
      </c>
      <c r="AB572" s="6">
        <v>0.21970000000000001</v>
      </c>
      <c r="AC572" s="6">
        <v>0.55210000000000004</v>
      </c>
      <c r="AD572" s="6">
        <v>0.58760000000000001</v>
      </c>
      <c r="AE572" s="6">
        <v>361</v>
      </c>
      <c r="AF572" s="6">
        <v>3095</v>
      </c>
      <c r="AG572" s="6">
        <v>73</v>
      </c>
      <c r="AH572" s="6">
        <v>4457</v>
      </c>
      <c r="AI572" s="6">
        <v>0.51629999999999998</v>
      </c>
      <c r="AJ572" s="6">
        <v>0.76039999999999996</v>
      </c>
      <c r="AK572" s="6">
        <v>0.68289999999999995</v>
      </c>
      <c r="AT572" s="6">
        <f t="shared" si="33"/>
        <v>2.6462585034013606</v>
      </c>
      <c r="AU572" s="6" t="str">
        <f t="shared" si="34"/>
        <v/>
      </c>
      <c r="AV572" s="6">
        <f t="shared" si="35"/>
        <v>63</v>
      </c>
      <c r="AW572" s="7">
        <f t="shared" si="36"/>
        <v>2.9119210326499618</v>
      </c>
      <c r="AX572" s="6">
        <f t="shared" si="37"/>
        <v>1.4400646203554119</v>
      </c>
      <c r="AY572" s="6" t="str">
        <f t="shared" si="38"/>
        <v/>
      </c>
      <c r="BA572" s="6">
        <f>VLOOKUP(A572, ALL_AP_DATA!$A$2:$F$3600, 6, FALSE)</f>
        <v>5995</v>
      </c>
      <c r="BB572" s="6">
        <f>VLOOKUP(A572, projmetadata!$A$2:$D$2036, 4, FALSE)</f>
        <v>439226</v>
      </c>
      <c r="BC572" s="6" t="e">
        <f t="array" aca="1" ref="BC572" ca="1">_xludf.IFS(I572&lt;&gt;0, F572/I572, P572&lt;&gt;0, M572/P572, W572&lt;&gt;0, T572/W572, AD572&lt;&gt;0, AA572/AD572, AK572&lt;&gt;0, AH572/AK572, AR572&lt;&gt;0, AO572/AR572, TRUE, 0)</f>
        <v>#NAME?</v>
      </c>
      <c r="BE572" s="6" t="e">
        <f t="shared" ca="1" si="30"/>
        <v>#NAME?</v>
      </c>
      <c r="BF572" s="6" t="e">
        <f t="shared" ca="1" si="31"/>
        <v>#NAME?</v>
      </c>
      <c r="BG572" s="6"/>
      <c r="BH572" s="6">
        <f>VLOOKUP(A572, ALL_AP_DATA!$A$2:$D$3600, 3, FALSE)</f>
        <v>3646</v>
      </c>
      <c r="BI572" s="6">
        <f>VLOOKUP(A572, ALL_AP_DATA!$A$2:$E$3600, 5, FALSE)</f>
        <v>6527</v>
      </c>
      <c r="BJ572" s="6">
        <f t="shared" si="39"/>
        <v>1.0887406171809841</v>
      </c>
      <c r="BK572" s="6">
        <f t="shared" si="32"/>
        <v>0.60817347789824849</v>
      </c>
    </row>
    <row r="573" spans="1:63" ht="15.75" customHeight="1" x14ac:dyDescent="0.2">
      <c r="A573" s="6" t="s">
        <v>633</v>
      </c>
      <c r="B573" s="6" t="s">
        <v>61</v>
      </c>
      <c r="C573" s="6">
        <v>2</v>
      </c>
      <c r="D573" s="6">
        <v>21</v>
      </c>
      <c r="E573" s="6">
        <v>0</v>
      </c>
      <c r="F573" s="6">
        <v>0</v>
      </c>
      <c r="G573" s="6">
        <v>7.1999999999999998E-3</v>
      </c>
      <c r="H573" s="6">
        <v>0</v>
      </c>
      <c r="I573" s="6">
        <v>0</v>
      </c>
      <c r="J573" s="6">
        <v>3</v>
      </c>
      <c r="K573" s="6">
        <v>38</v>
      </c>
      <c r="L573" s="6">
        <v>106</v>
      </c>
      <c r="M573" s="6">
        <v>6938</v>
      </c>
      <c r="N573" s="6">
        <v>1.2999999999999999E-2</v>
      </c>
      <c r="O573" s="6">
        <v>0.61629999999999996</v>
      </c>
      <c r="P573" s="6">
        <v>0.3488</v>
      </c>
      <c r="Q573" s="6">
        <v>24</v>
      </c>
      <c r="R573" s="6">
        <v>109</v>
      </c>
      <c r="S573" s="6">
        <v>159</v>
      </c>
      <c r="T573" s="6">
        <v>13098</v>
      </c>
      <c r="U573" s="6">
        <v>3.7400000000000003E-2</v>
      </c>
      <c r="V573" s="6">
        <v>0.9244</v>
      </c>
      <c r="W573" s="6">
        <v>0.65859999999999996</v>
      </c>
      <c r="X573" s="6">
        <v>128</v>
      </c>
      <c r="Y573" s="6">
        <v>798</v>
      </c>
      <c r="Z573" s="6">
        <v>148</v>
      </c>
      <c r="AA573" s="6">
        <v>11392</v>
      </c>
      <c r="AB573" s="6">
        <v>0.27350000000000002</v>
      </c>
      <c r="AC573" s="6">
        <v>0.86050000000000004</v>
      </c>
      <c r="AD573" s="6">
        <v>0.57279999999999998</v>
      </c>
      <c r="AE573" s="6">
        <v>34</v>
      </c>
      <c r="AF573" s="6">
        <v>164</v>
      </c>
      <c r="AG573" s="6">
        <v>119</v>
      </c>
      <c r="AH573" s="6">
        <v>7968</v>
      </c>
      <c r="AI573" s="6">
        <v>5.62E-2</v>
      </c>
      <c r="AJ573" s="6">
        <v>0.69189999999999996</v>
      </c>
      <c r="AK573" s="6">
        <v>0.40060000000000001</v>
      </c>
      <c r="AL573" s="6">
        <v>2</v>
      </c>
      <c r="AM573" s="6">
        <v>41</v>
      </c>
      <c r="AN573" s="6">
        <v>118</v>
      </c>
      <c r="AO573" s="6">
        <v>7124</v>
      </c>
      <c r="AP573" s="6">
        <v>1.41E-2</v>
      </c>
      <c r="AQ573" s="6">
        <v>0.68600000000000005</v>
      </c>
      <c r="AR573" s="6">
        <v>0.35820000000000002</v>
      </c>
      <c r="AT573" s="6">
        <f t="shared" si="33"/>
        <v>0</v>
      </c>
      <c r="AU573" s="6">
        <f t="shared" si="34"/>
        <v>182.57894736842104</v>
      </c>
      <c r="AV573" s="6">
        <f t="shared" si="35"/>
        <v>120.1651376146789</v>
      </c>
      <c r="AW573" s="7">
        <f t="shared" si="36"/>
        <v>14.275689223057643</v>
      </c>
      <c r="AX573" s="6">
        <f t="shared" si="37"/>
        <v>48.585365853658537</v>
      </c>
      <c r="AY573" s="6">
        <f t="shared" si="38"/>
        <v>173.7560975609756</v>
      </c>
      <c r="BA573" s="6">
        <f>VLOOKUP(A573, ALL_AP_DATA!$A$2:$F$3600, 6, FALSE)</f>
        <v>2918</v>
      </c>
      <c r="BB573" s="6">
        <f>VLOOKUP(A573, projmetadata!$A$2:$D$2036, 4, FALSE)</f>
        <v>916733</v>
      </c>
      <c r="BC573" s="6" t="e">
        <f t="array" aca="1" ref="BC573" ca="1">_xludf.IFS(I573&lt;&gt;0, F573/I573, P573&lt;&gt;0, M573/P573, W573&lt;&gt;0, T573/W573, AD573&lt;&gt;0, AA573/AD573, AK573&lt;&gt;0, AH573/AK573, AR573&lt;&gt;0, AO573/AR573, TRUE, 0)</f>
        <v>#NAME?</v>
      </c>
      <c r="BE573" s="6" t="e">
        <f t="shared" ca="1" si="30"/>
        <v>#NAME?</v>
      </c>
      <c r="BF573" s="6" t="e">
        <f t="shared" ca="1" si="31"/>
        <v>#NAME?</v>
      </c>
      <c r="BG573" s="6"/>
      <c r="BH573" s="6">
        <f>VLOOKUP(A573, ALL_AP_DATA!$A$2:$D$3600, 3, FALSE)</f>
        <v>880</v>
      </c>
      <c r="BI573" s="6">
        <f>VLOOKUP(A573, ALL_AP_DATA!$A$2:$E$3600, 5, FALSE)</f>
        <v>19889</v>
      </c>
      <c r="BJ573" s="6">
        <f t="shared" si="39"/>
        <v>6.815969842357779</v>
      </c>
      <c r="BK573" s="6">
        <f t="shared" si="32"/>
        <v>0.3015764222069911</v>
      </c>
    </row>
    <row r="574" spans="1:63" ht="15.75" customHeight="1" x14ac:dyDescent="0.2">
      <c r="A574" s="6" t="s">
        <v>634</v>
      </c>
      <c r="B574" s="6" t="s">
        <v>64</v>
      </c>
      <c r="C574" s="6">
        <v>14</v>
      </c>
      <c r="D574" s="6">
        <v>86</v>
      </c>
      <c r="E574" s="6">
        <v>61</v>
      </c>
      <c r="F574" s="6">
        <v>1486</v>
      </c>
      <c r="G574" s="6">
        <v>8.2199999999999995E-2</v>
      </c>
      <c r="H574" s="6">
        <v>0.21329999999999999</v>
      </c>
      <c r="I574" s="6">
        <v>0.1346</v>
      </c>
      <c r="Q574" s="6">
        <v>17</v>
      </c>
      <c r="R574" s="6">
        <v>51</v>
      </c>
      <c r="S574" s="6">
        <v>126</v>
      </c>
      <c r="T574" s="6">
        <v>4278</v>
      </c>
      <c r="U574" s="6">
        <v>4.8800000000000003E-2</v>
      </c>
      <c r="V574" s="6">
        <v>0.44059999999999999</v>
      </c>
      <c r="W574" s="6">
        <v>0.38740000000000002</v>
      </c>
      <c r="X574" s="6">
        <v>24</v>
      </c>
      <c r="Y574" s="6">
        <v>159</v>
      </c>
      <c r="Z574" s="6">
        <v>100</v>
      </c>
      <c r="AA574" s="6">
        <v>2284</v>
      </c>
      <c r="AB574" s="6">
        <v>0.152</v>
      </c>
      <c r="AC574" s="6">
        <v>0.34970000000000001</v>
      </c>
      <c r="AD574" s="6">
        <v>0.20680000000000001</v>
      </c>
      <c r="AE574" s="6">
        <v>130</v>
      </c>
      <c r="AF574" s="6">
        <v>449</v>
      </c>
      <c r="AG574" s="6">
        <v>208</v>
      </c>
      <c r="AH574" s="6">
        <v>6912</v>
      </c>
      <c r="AI574" s="6">
        <v>0.42930000000000001</v>
      </c>
      <c r="AJ574" s="6">
        <v>0.72729999999999995</v>
      </c>
      <c r="AK574" s="6">
        <v>0.62590000000000001</v>
      </c>
      <c r="AT574" s="6">
        <f t="shared" si="33"/>
        <v>17.279069767441861</v>
      </c>
      <c r="AU574" s="6" t="str">
        <f t="shared" si="34"/>
        <v/>
      </c>
      <c r="AV574" s="6">
        <f t="shared" si="35"/>
        <v>83.882352941176464</v>
      </c>
      <c r="AW574" s="7">
        <f t="shared" si="36"/>
        <v>14.364779874213836</v>
      </c>
      <c r="AX574" s="6">
        <f t="shared" si="37"/>
        <v>15.394209354120267</v>
      </c>
      <c r="AY574" s="6" t="str">
        <f t="shared" si="38"/>
        <v/>
      </c>
      <c r="BA574" s="6">
        <f>VLOOKUP(A574, ALL_AP_DATA!$A$2:$F$3600, 6, FALSE)</f>
        <v>1046</v>
      </c>
      <c r="BB574" s="6">
        <f>VLOOKUP(A574, projmetadata!$A$2:$D$2036, 4, FALSE)</f>
        <v>95578</v>
      </c>
      <c r="BC574" s="6" t="e">
        <f t="array" aca="1" ref="BC574" ca="1">_xludf.IFS(I574&lt;&gt;0, F574/I574, P574&lt;&gt;0, M574/P574, W574&lt;&gt;0, T574/W574, AD574&lt;&gt;0, AA574/AD574, AK574&lt;&gt;0, AH574/AK574, AR574&lt;&gt;0, AO574/AR574, TRUE, 0)</f>
        <v>#NAME?</v>
      </c>
      <c r="BE574" s="6" t="e">
        <f t="shared" ca="1" si="30"/>
        <v>#NAME?</v>
      </c>
      <c r="BF574" s="6" t="e">
        <f t="shared" ca="1" si="31"/>
        <v>#NAME?</v>
      </c>
      <c r="BG574" s="6"/>
      <c r="BH574" s="6">
        <f>VLOOKUP(A574, ALL_AP_DATA!$A$2:$D$3600, 3, FALSE)</f>
        <v>546</v>
      </c>
      <c r="BI574" s="6">
        <f>VLOOKUP(A574, ALL_AP_DATA!$A$2:$E$3600, 5, FALSE)</f>
        <v>11043</v>
      </c>
      <c r="BJ574" s="6">
        <f t="shared" si="39"/>
        <v>10.55736137667304</v>
      </c>
      <c r="BK574" s="6">
        <f t="shared" si="32"/>
        <v>0.52198852772466542</v>
      </c>
    </row>
    <row r="575" spans="1:63" ht="15.75" customHeight="1" x14ac:dyDescent="0.2">
      <c r="A575" s="6" t="s">
        <v>635</v>
      </c>
      <c r="B575" s="6" t="s">
        <v>61</v>
      </c>
      <c r="C575" s="6">
        <v>1</v>
      </c>
      <c r="D575" s="6">
        <v>3</v>
      </c>
      <c r="E575" s="6">
        <v>7</v>
      </c>
      <c r="F575" s="6">
        <v>178</v>
      </c>
      <c r="G575" s="6">
        <v>1.32E-2</v>
      </c>
      <c r="H575" s="6">
        <v>0.14000000000000001</v>
      </c>
      <c r="I575" s="6">
        <v>1.2800000000000001E-2</v>
      </c>
      <c r="Q575" s="6">
        <v>6</v>
      </c>
      <c r="R575" s="6">
        <v>31</v>
      </c>
      <c r="S575" s="6">
        <v>42</v>
      </c>
      <c r="T575" s="6">
        <v>10575</v>
      </c>
      <c r="U575" s="6">
        <v>0.1366</v>
      </c>
      <c r="V575" s="6">
        <v>0.84</v>
      </c>
      <c r="W575" s="6">
        <v>0.76160000000000005</v>
      </c>
      <c r="X575" s="6">
        <v>1</v>
      </c>
      <c r="Y575" s="6">
        <v>5</v>
      </c>
      <c r="Z575" s="6">
        <v>24</v>
      </c>
      <c r="AA575" s="6">
        <v>5004</v>
      </c>
      <c r="AB575" s="6">
        <v>2.1999999999999999E-2</v>
      </c>
      <c r="AC575" s="6">
        <v>0.48</v>
      </c>
      <c r="AD575" s="6">
        <v>0.3604</v>
      </c>
      <c r="AE575" s="6">
        <v>1</v>
      </c>
      <c r="AF575" s="6">
        <v>5</v>
      </c>
      <c r="AG575" s="6">
        <v>11</v>
      </c>
      <c r="AH575" s="6">
        <v>522</v>
      </c>
      <c r="AI575" s="6">
        <v>2.1999999999999999E-2</v>
      </c>
      <c r="AJ575" s="6">
        <v>0.22</v>
      </c>
      <c r="AK575" s="6">
        <v>3.7600000000000001E-2</v>
      </c>
      <c r="AT575" s="6">
        <f t="shared" si="33"/>
        <v>59.333333333333336</v>
      </c>
      <c r="AU575" s="6" t="str">
        <f t="shared" si="34"/>
        <v/>
      </c>
      <c r="AV575" s="6">
        <f t="shared" si="35"/>
        <v>341.12903225806451</v>
      </c>
      <c r="AW575" s="7">
        <f t="shared" si="36"/>
        <v>1000.8</v>
      </c>
      <c r="AX575" s="6">
        <f t="shared" si="37"/>
        <v>104.4</v>
      </c>
      <c r="AY575" s="6" t="str">
        <f t="shared" si="38"/>
        <v/>
      </c>
      <c r="BA575" s="6">
        <f>VLOOKUP(A575, ALL_AP_DATA!$A$2:$F$3600, 6, FALSE)</f>
        <v>227</v>
      </c>
      <c r="BB575" s="6">
        <f>VLOOKUP(A575, projmetadata!$A$2:$D$2036, 4, FALSE)</f>
        <v>14425</v>
      </c>
      <c r="BC575" s="6" t="e">
        <f t="array" aca="1" ref="BC575" ca="1">_xludf.IFS(I575&lt;&gt;0, F575/I575, P575&lt;&gt;0, M575/P575, W575&lt;&gt;0, T575/W575, AD575&lt;&gt;0, AA575/AD575, AK575&lt;&gt;0, AH575/AK575, AR575&lt;&gt;0, AO575/AR575, TRUE, 0)</f>
        <v>#NAME?</v>
      </c>
      <c r="BE575" s="6" t="e">
        <f t="shared" ca="1" si="30"/>
        <v>#NAME?</v>
      </c>
      <c r="BF575" s="6" t="e">
        <f t="shared" ca="1" si="31"/>
        <v>#NAME?</v>
      </c>
      <c r="BG575" s="6"/>
      <c r="BH575" s="6">
        <f>VLOOKUP(A575, ALL_AP_DATA!$A$2:$D$3600, 3, FALSE)</f>
        <v>33</v>
      </c>
      <c r="BI575" s="6">
        <f>VLOOKUP(A575, ALL_AP_DATA!$A$2:$E$3600, 5, FALSE)</f>
        <v>13885</v>
      </c>
      <c r="BJ575" s="6">
        <f t="shared" si="39"/>
        <v>61.167400881057269</v>
      </c>
      <c r="BK575" s="6">
        <f t="shared" si="32"/>
        <v>0.14537444933920704</v>
      </c>
    </row>
    <row r="576" spans="1:63" ht="15.75" customHeight="1" x14ac:dyDescent="0.2">
      <c r="A576" s="6" t="s">
        <v>636</v>
      </c>
      <c r="B576" s="6" t="s">
        <v>64</v>
      </c>
      <c r="C576" s="6">
        <v>1</v>
      </c>
      <c r="D576" s="6">
        <v>6</v>
      </c>
      <c r="E576" s="6">
        <v>0</v>
      </c>
      <c r="F576" s="6">
        <v>0</v>
      </c>
      <c r="G576" s="6">
        <v>2.5100000000000001E-2</v>
      </c>
      <c r="H576" s="6">
        <v>0</v>
      </c>
      <c r="I576" s="6">
        <v>0</v>
      </c>
      <c r="X576" s="6">
        <v>11</v>
      </c>
      <c r="Y576" s="6">
        <v>52</v>
      </c>
      <c r="Z576" s="6">
        <v>0</v>
      </c>
      <c r="AA576" s="6">
        <v>0</v>
      </c>
      <c r="AB576" s="6">
        <v>0.21759999999999999</v>
      </c>
      <c r="AC576" s="6">
        <v>0</v>
      </c>
      <c r="AD576" s="6">
        <v>0</v>
      </c>
      <c r="AE576" s="6">
        <v>7</v>
      </c>
      <c r="AF576" s="6">
        <v>22</v>
      </c>
      <c r="AG576" s="6">
        <v>0</v>
      </c>
      <c r="AH576" s="6">
        <v>0</v>
      </c>
      <c r="AI576" s="6">
        <v>9.2100000000000001E-2</v>
      </c>
      <c r="AJ576" s="6">
        <v>0</v>
      </c>
      <c r="AK576" s="6">
        <v>0</v>
      </c>
      <c r="AT576" s="6">
        <f t="shared" si="33"/>
        <v>0</v>
      </c>
      <c r="AU576" s="6" t="str">
        <f t="shared" si="34"/>
        <v/>
      </c>
      <c r="AV576" s="6" t="str">
        <f t="shared" si="35"/>
        <v/>
      </c>
      <c r="AW576" s="7">
        <f t="shared" si="36"/>
        <v>0</v>
      </c>
      <c r="AX576" s="6">
        <f t="shared" si="37"/>
        <v>0</v>
      </c>
      <c r="AY576" s="6" t="str">
        <f t="shared" si="38"/>
        <v/>
      </c>
      <c r="BA576" s="6">
        <f>VLOOKUP(A576, ALL_AP_DATA!$A$2:$F$3600, 6, FALSE)</f>
        <v>239</v>
      </c>
      <c r="BB576" s="6">
        <f>VLOOKUP(A576, projmetadata!$A$2:$D$2036, 4, FALSE)</f>
        <v>9719</v>
      </c>
      <c r="BC576" s="6" t="e">
        <f t="array" aca="1" ref="BC576" ca="1">_xludf.IFS(I576&lt;&gt;0, F576/I576, P576&lt;&gt;0, M576/P576, W576&lt;&gt;0, T576/W576, AD576&lt;&gt;0, AA576/AD576, AK576&lt;&gt;0, AH576/AK576, AR576&lt;&gt;0, AO576/AR576, TRUE, 0)</f>
        <v>#NAME?</v>
      </c>
      <c r="BE576" s="6" t="e">
        <f t="shared" ca="1" si="30"/>
        <v>#NAME?</v>
      </c>
      <c r="BF576" s="6" t="e">
        <f t="shared" ca="1" si="31"/>
        <v>#NAME?</v>
      </c>
      <c r="BG576" s="6"/>
      <c r="BH576" s="6">
        <f>VLOOKUP(A576, ALL_AP_DATA!$A$2:$D$3600, 3, FALSE)</f>
        <v>58</v>
      </c>
      <c r="BI576" s="6">
        <f>VLOOKUP(A576, ALL_AP_DATA!$A$2:$E$3600, 5, FALSE)</f>
        <v>0</v>
      </c>
      <c r="BJ576" s="6">
        <f t="shared" si="39"/>
        <v>0</v>
      </c>
      <c r="BK576" s="6">
        <f t="shared" si="32"/>
        <v>0.24267782426778242</v>
      </c>
    </row>
    <row r="577" spans="1:63" ht="15.75" customHeight="1" x14ac:dyDescent="0.2">
      <c r="A577" s="6" t="s">
        <v>637</v>
      </c>
      <c r="B577" s="6" t="s">
        <v>61</v>
      </c>
      <c r="Q577" s="6">
        <v>15</v>
      </c>
      <c r="R577" s="6">
        <v>39</v>
      </c>
      <c r="S577" s="6">
        <v>38</v>
      </c>
      <c r="T577" s="6">
        <v>6329</v>
      </c>
      <c r="U577" s="6">
        <v>7.4700000000000003E-2</v>
      </c>
      <c r="V577" s="6">
        <v>0.41760000000000003</v>
      </c>
      <c r="W577" s="6">
        <v>0.2853</v>
      </c>
      <c r="AE577" s="6">
        <v>22</v>
      </c>
      <c r="AF577" s="6">
        <v>171</v>
      </c>
      <c r="AG577" s="6">
        <v>61</v>
      </c>
      <c r="AH577" s="6">
        <v>9272</v>
      </c>
      <c r="AI577" s="6">
        <v>0.3276</v>
      </c>
      <c r="AJ577" s="6">
        <v>0.67030000000000001</v>
      </c>
      <c r="AK577" s="6">
        <v>0.41789999999999999</v>
      </c>
      <c r="AT577" s="6" t="str">
        <f t="shared" si="33"/>
        <v/>
      </c>
      <c r="AU577" s="6" t="str">
        <f t="shared" si="34"/>
        <v/>
      </c>
      <c r="AV577" s="6">
        <f t="shared" si="35"/>
        <v>162.28205128205127</v>
      </c>
      <c r="AW577" s="7" t="str">
        <f t="shared" si="36"/>
        <v/>
      </c>
      <c r="AX577" s="6">
        <f t="shared" si="37"/>
        <v>54.222222222222221</v>
      </c>
      <c r="AY577" s="6" t="str">
        <f t="shared" si="38"/>
        <v/>
      </c>
      <c r="BA577" s="6">
        <f>VLOOKUP(A577, ALL_AP_DATA!$A$2:$F$3600, 6, FALSE)</f>
        <v>522</v>
      </c>
      <c r="BB577" s="6">
        <f>VLOOKUP(A577, projmetadata!$A$2:$D$2036, 4, FALSE)</f>
        <v>47470</v>
      </c>
      <c r="BC577" s="6" t="e">
        <f t="array" aca="1" ref="BC577" ca="1">_xludf.IFS(I577&lt;&gt;0, F577/I577, P577&lt;&gt;0, M577/P577, W577&lt;&gt;0, T577/W577, AD577&lt;&gt;0, AA577/AD577, AK577&lt;&gt;0, AH577/AK577, AR577&lt;&gt;0, AO577/AR577, TRUE, 0)</f>
        <v>#NAME?</v>
      </c>
      <c r="BE577" s="6" t="e">
        <f t="shared" ca="1" si="30"/>
        <v>#NAME?</v>
      </c>
      <c r="BF577" s="6" t="e">
        <f t="shared" ca="1" si="31"/>
        <v>#NAME?</v>
      </c>
      <c r="BG577" s="6"/>
      <c r="BH577" s="6">
        <f>VLOOKUP(A577, ALL_AP_DATA!$A$2:$D$3600, 3, FALSE)</f>
        <v>183</v>
      </c>
      <c r="BI577" s="6">
        <f>VLOOKUP(A577, ALL_AP_DATA!$A$2:$E$3600, 5, FALSE)</f>
        <v>22185</v>
      </c>
      <c r="BJ577" s="6">
        <f t="shared" si="39"/>
        <v>42.5</v>
      </c>
      <c r="BK577" s="6">
        <f t="shared" si="32"/>
        <v>0.35057471264367818</v>
      </c>
    </row>
    <row r="578" spans="1:63" ht="15.75" customHeight="1" x14ac:dyDescent="0.2">
      <c r="A578" s="6" t="s">
        <v>638</v>
      </c>
      <c r="B578" s="6" t="s">
        <v>64</v>
      </c>
      <c r="C578" s="6">
        <v>3</v>
      </c>
      <c r="D578" s="6">
        <v>29</v>
      </c>
      <c r="E578" s="6">
        <v>0</v>
      </c>
      <c r="F578" s="6">
        <v>0</v>
      </c>
      <c r="G578" s="6">
        <v>9.9299999999999999E-2</v>
      </c>
      <c r="H578" s="6">
        <v>0</v>
      </c>
      <c r="I578" s="6">
        <v>0</v>
      </c>
      <c r="Q578" s="6">
        <v>1</v>
      </c>
      <c r="R578" s="6">
        <v>3</v>
      </c>
      <c r="S578" s="6">
        <v>3</v>
      </c>
      <c r="T578" s="6">
        <v>95</v>
      </c>
      <c r="U578" s="6">
        <v>1.03E-2</v>
      </c>
      <c r="V578" s="6">
        <v>0.25</v>
      </c>
      <c r="W578" s="6">
        <v>0.35709999999999997</v>
      </c>
      <c r="X578" s="6">
        <v>19</v>
      </c>
      <c r="Y578" s="6">
        <v>89</v>
      </c>
      <c r="Z578" s="6">
        <v>2</v>
      </c>
      <c r="AA578" s="6">
        <v>18</v>
      </c>
      <c r="AB578" s="6">
        <v>0.30480000000000002</v>
      </c>
      <c r="AC578" s="6">
        <v>0.16669999999999999</v>
      </c>
      <c r="AD578" s="6">
        <v>6.7699999999999996E-2</v>
      </c>
      <c r="AE578" s="6">
        <v>39</v>
      </c>
      <c r="AF578" s="6">
        <v>124</v>
      </c>
      <c r="AG578" s="6">
        <v>12</v>
      </c>
      <c r="AH578" s="6">
        <v>240</v>
      </c>
      <c r="AI578" s="6">
        <v>0.42470000000000002</v>
      </c>
      <c r="AJ578" s="6">
        <v>1</v>
      </c>
      <c r="AK578" s="6">
        <v>0.90229999999999999</v>
      </c>
      <c r="AT578" s="6">
        <f t="shared" si="33"/>
        <v>0</v>
      </c>
      <c r="AU578" s="6" t="str">
        <f t="shared" si="34"/>
        <v/>
      </c>
      <c r="AV578" s="6">
        <f t="shared" si="35"/>
        <v>31.666666666666668</v>
      </c>
      <c r="AW578" s="7">
        <f t="shared" si="36"/>
        <v>0.20224719101123595</v>
      </c>
      <c r="AX578" s="6">
        <f t="shared" si="37"/>
        <v>1.935483870967742</v>
      </c>
      <c r="AY578" s="6" t="str">
        <f t="shared" si="38"/>
        <v/>
      </c>
      <c r="BA578" s="6">
        <f>VLOOKUP(A578, ALL_AP_DATA!$A$2:$F$3600, 6, FALSE)</f>
        <v>292</v>
      </c>
      <c r="BB578" s="6">
        <f>VLOOKUP(A578, projmetadata!$A$2:$D$2036, 4, FALSE)</f>
        <v>26797</v>
      </c>
      <c r="BC578" s="6" t="e">
        <f t="array" aca="1" ref="BC578" ca="1">_xludf.IFS(I578&lt;&gt;0, F578/I578, P578&lt;&gt;0, M578/P578, W578&lt;&gt;0, T578/W578, AD578&lt;&gt;0, AA578/AD578, AK578&lt;&gt;0, AH578/AK578, AR578&lt;&gt;0, AO578/AR578, TRUE, 0)</f>
        <v>#NAME?</v>
      </c>
      <c r="BE578" s="6" t="e">
        <f t="shared" ca="1" si="30"/>
        <v>#NAME?</v>
      </c>
      <c r="BF578" s="6" t="e">
        <f t="shared" ca="1" si="31"/>
        <v>#NAME?</v>
      </c>
      <c r="BG578" s="6"/>
      <c r="BH578" s="6">
        <f>VLOOKUP(A578, ALL_AP_DATA!$A$2:$D$3600, 3, FALSE)</f>
        <v>169</v>
      </c>
      <c r="BI578" s="6">
        <f>VLOOKUP(A578, ALL_AP_DATA!$A$2:$E$3600, 5, FALSE)</f>
        <v>266</v>
      </c>
      <c r="BJ578" s="6">
        <f t="shared" si="39"/>
        <v>0.91095890410958902</v>
      </c>
      <c r="BK578" s="6">
        <f t="shared" si="32"/>
        <v>0.57876712328767121</v>
      </c>
    </row>
    <row r="579" spans="1:63" ht="15.75" customHeight="1" x14ac:dyDescent="0.2">
      <c r="A579" s="6" t="s">
        <v>639</v>
      </c>
      <c r="B579" s="6" t="s">
        <v>64</v>
      </c>
      <c r="C579" s="6">
        <v>34</v>
      </c>
      <c r="D579" s="6">
        <v>496</v>
      </c>
      <c r="E579" s="6">
        <v>275</v>
      </c>
      <c r="F579" s="6">
        <v>14405</v>
      </c>
      <c r="G579" s="6">
        <v>0.21609999999999999</v>
      </c>
      <c r="H579" s="6">
        <v>0.68920000000000003</v>
      </c>
      <c r="I579" s="6">
        <v>0.35049999999999998</v>
      </c>
      <c r="J579" s="6">
        <v>3</v>
      </c>
      <c r="K579" s="6">
        <v>27</v>
      </c>
      <c r="L579" s="6">
        <v>154</v>
      </c>
      <c r="M579" s="6">
        <v>9271</v>
      </c>
      <c r="N579" s="6">
        <v>1.18E-2</v>
      </c>
      <c r="O579" s="6">
        <v>0.38600000000000001</v>
      </c>
      <c r="P579" s="6">
        <v>0.22559999999999999</v>
      </c>
      <c r="Q579" s="6">
        <v>34</v>
      </c>
      <c r="R579" s="6">
        <v>130</v>
      </c>
      <c r="S579" s="6">
        <v>270</v>
      </c>
      <c r="T579" s="6">
        <v>20201</v>
      </c>
      <c r="U579" s="6">
        <v>5.6599999999999998E-2</v>
      </c>
      <c r="V579" s="6">
        <v>0.67669999999999997</v>
      </c>
      <c r="W579" s="6">
        <v>0.49149999999999999</v>
      </c>
      <c r="X579" s="6">
        <v>144</v>
      </c>
      <c r="Y579" s="6">
        <v>899</v>
      </c>
      <c r="Z579" s="6">
        <v>295</v>
      </c>
      <c r="AA579" s="6">
        <v>15881</v>
      </c>
      <c r="AB579" s="6">
        <v>0.39169999999999999</v>
      </c>
      <c r="AC579" s="6">
        <v>0.73929999999999996</v>
      </c>
      <c r="AD579" s="6">
        <v>0.38640000000000002</v>
      </c>
      <c r="AE579" s="6">
        <v>157</v>
      </c>
      <c r="AF579" s="6">
        <v>1023</v>
      </c>
      <c r="AG579" s="6">
        <v>331</v>
      </c>
      <c r="AH579" s="6">
        <v>25628</v>
      </c>
      <c r="AI579" s="6">
        <v>0.44579999999999997</v>
      </c>
      <c r="AJ579" s="6">
        <v>0.8296</v>
      </c>
      <c r="AK579" s="6">
        <v>0.62350000000000005</v>
      </c>
      <c r="AT579" s="6">
        <f t="shared" si="33"/>
        <v>29.04233870967742</v>
      </c>
      <c r="AU579" s="6">
        <f t="shared" si="34"/>
        <v>343.37037037037038</v>
      </c>
      <c r="AV579" s="6">
        <f t="shared" si="35"/>
        <v>155.3923076923077</v>
      </c>
      <c r="AW579" s="7">
        <f t="shared" si="36"/>
        <v>17.665183537263626</v>
      </c>
      <c r="AX579" s="6">
        <f t="shared" si="37"/>
        <v>25.051808406647115</v>
      </c>
      <c r="AY579" s="6" t="str">
        <f t="shared" si="38"/>
        <v/>
      </c>
      <c r="BA579" s="6">
        <f>VLOOKUP(A579, ALL_AP_DATA!$A$2:$F$3600, 6, FALSE)</f>
        <v>2295</v>
      </c>
      <c r="BB579" s="6">
        <f>VLOOKUP(A579, projmetadata!$A$2:$D$2036, 4, FALSE)</f>
        <v>305887</v>
      </c>
      <c r="BC579" s="6" t="e">
        <f t="array" aca="1" ref="BC579" ca="1">_xludf.IFS(I579&lt;&gt;0, F579/I579, P579&lt;&gt;0, M579/P579, W579&lt;&gt;0, T579/W579, AD579&lt;&gt;0, AA579/AD579, AK579&lt;&gt;0, AH579/AK579, AR579&lt;&gt;0, AO579/AR579, TRUE, 0)</f>
        <v>#NAME?</v>
      </c>
      <c r="BE579" s="6" t="e">
        <f t="shared" ca="1" si="30"/>
        <v>#NAME?</v>
      </c>
      <c r="BF579" s="6" t="e">
        <f t="shared" ca="1" si="31"/>
        <v>#NAME?</v>
      </c>
      <c r="BG579" s="6"/>
      <c r="BH579" s="6">
        <f>VLOOKUP(A579, ALL_AP_DATA!$A$2:$D$3600, 3, FALSE)</f>
        <v>1583</v>
      </c>
      <c r="BI579" s="6">
        <f>VLOOKUP(A579, ALL_AP_DATA!$A$2:$E$3600, 5, FALSE)</f>
        <v>41101</v>
      </c>
      <c r="BJ579" s="6">
        <f t="shared" si="39"/>
        <v>17.90893246187364</v>
      </c>
      <c r="BK579" s="6">
        <f t="shared" si="32"/>
        <v>0.68976034858387802</v>
      </c>
    </row>
    <row r="580" spans="1:63" ht="15.75" customHeight="1" x14ac:dyDescent="0.2">
      <c r="A580" s="6" t="s">
        <v>640</v>
      </c>
      <c r="B580" s="6" t="s">
        <v>64</v>
      </c>
      <c r="C580" s="6">
        <v>10</v>
      </c>
      <c r="D580" s="6">
        <v>28</v>
      </c>
      <c r="E580" s="6">
        <v>12</v>
      </c>
      <c r="F580" s="6">
        <v>2593</v>
      </c>
      <c r="G580" s="6">
        <v>0.06</v>
      </c>
      <c r="H580" s="6">
        <v>0.2</v>
      </c>
      <c r="I580" s="6">
        <v>0.23300000000000001</v>
      </c>
      <c r="Q580" s="6">
        <v>7</v>
      </c>
      <c r="R580" s="6">
        <v>26</v>
      </c>
      <c r="S580" s="6">
        <v>30</v>
      </c>
      <c r="T580" s="6">
        <v>5288</v>
      </c>
      <c r="U580" s="6">
        <v>5.57E-2</v>
      </c>
      <c r="V580" s="6">
        <v>0.5</v>
      </c>
      <c r="W580" s="6">
        <v>0.47520000000000001</v>
      </c>
      <c r="X580" s="6">
        <v>8</v>
      </c>
      <c r="Y580" s="6">
        <v>103</v>
      </c>
      <c r="Z580" s="6">
        <v>16</v>
      </c>
      <c r="AA580" s="6">
        <v>2563</v>
      </c>
      <c r="AB580" s="6">
        <v>0.22059999999999999</v>
      </c>
      <c r="AC580" s="6">
        <v>0.26669999999999999</v>
      </c>
      <c r="AD580" s="6">
        <v>0.2303</v>
      </c>
      <c r="AE580" s="6">
        <v>50</v>
      </c>
      <c r="AF580" s="6">
        <v>238</v>
      </c>
      <c r="AG580" s="6">
        <v>39</v>
      </c>
      <c r="AH580" s="6">
        <v>5923</v>
      </c>
      <c r="AI580" s="6">
        <v>0.50960000000000005</v>
      </c>
      <c r="AJ580" s="6">
        <v>0.65</v>
      </c>
      <c r="AK580" s="6">
        <v>0.5323</v>
      </c>
      <c r="AT580" s="6">
        <f t="shared" si="33"/>
        <v>92.607142857142861</v>
      </c>
      <c r="AU580" s="6" t="str">
        <f t="shared" si="34"/>
        <v/>
      </c>
      <c r="AV580" s="6">
        <f t="shared" si="35"/>
        <v>203.38461538461539</v>
      </c>
      <c r="AW580" s="7">
        <f t="shared" si="36"/>
        <v>24.883495145631066</v>
      </c>
      <c r="AX580" s="6">
        <f t="shared" si="37"/>
        <v>24.886554621848738</v>
      </c>
      <c r="AY580" s="6" t="str">
        <f t="shared" si="38"/>
        <v/>
      </c>
      <c r="BA580" s="6">
        <f>VLOOKUP(A580, ALL_AP_DATA!$A$2:$F$3600, 6, FALSE)</f>
        <v>467</v>
      </c>
      <c r="BB580" s="6">
        <f>VLOOKUP(A580, projmetadata!$A$2:$D$2036, 4, FALSE)</f>
        <v>39072</v>
      </c>
      <c r="BC580" s="6" t="e">
        <f t="array" aca="1" ref="BC580" ca="1">_xludf.IFS(I580&lt;&gt;0, F580/I580, P580&lt;&gt;0, M580/P580, W580&lt;&gt;0, T580/W580, AD580&lt;&gt;0, AA580/AD580, AK580&lt;&gt;0, AH580/AK580, AR580&lt;&gt;0, AO580/AR580, TRUE, 0)</f>
        <v>#NAME?</v>
      </c>
      <c r="BE580" s="6" t="e">
        <f t="shared" ca="1" si="30"/>
        <v>#NAME?</v>
      </c>
      <c r="BF580" s="6" t="e">
        <f t="shared" ca="1" si="31"/>
        <v>#NAME?</v>
      </c>
      <c r="BG580" s="6"/>
      <c r="BH580" s="6">
        <f>VLOOKUP(A580, ALL_AP_DATA!$A$2:$D$3600, 3, FALSE)</f>
        <v>285</v>
      </c>
      <c r="BI580" s="6">
        <f>VLOOKUP(A580, ALL_AP_DATA!$A$2:$E$3600, 5, FALSE)</f>
        <v>11128</v>
      </c>
      <c r="BJ580" s="6">
        <f t="shared" si="39"/>
        <v>23.828693790149892</v>
      </c>
      <c r="BK580" s="6">
        <f t="shared" si="32"/>
        <v>0.61027837259100648</v>
      </c>
    </row>
    <row r="581" spans="1:63" ht="15.75" customHeight="1" x14ac:dyDescent="0.2">
      <c r="A581" s="6" t="s">
        <v>641</v>
      </c>
      <c r="B581" s="6" t="s">
        <v>64</v>
      </c>
      <c r="C581" s="6">
        <v>2</v>
      </c>
      <c r="D581" s="6">
        <v>24</v>
      </c>
      <c r="E581" s="6">
        <v>7</v>
      </c>
      <c r="F581" s="6">
        <v>558</v>
      </c>
      <c r="G581" s="6">
        <v>0.16439999999999999</v>
      </c>
      <c r="H581" s="6">
        <v>0.5</v>
      </c>
      <c r="I581" s="6">
        <v>0.28539999999999999</v>
      </c>
      <c r="X581" s="6">
        <v>13</v>
      </c>
      <c r="Y581" s="6">
        <v>58</v>
      </c>
      <c r="Z581" s="6">
        <v>8</v>
      </c>
      <c r="AA581" s="6">
        <v>1521</v>
      </c>
      <c r="AB581" s="6">
        <v>0.39729999999999999</v>
      </c>
      <c r="AC581" s="6">
        <v>0.57140000000000002</v>
      </c>
      <c r="AD581" s="6">
        <v>0.77800000000000002</v>
      </c>
      <c r="AE581" s="6">
        <v>12</v>
      </c>
      <c r="AF581" s="6">
        <v>43</v>
      </c>
      <c r="AG581" s="6">
        <v>10</v>
      </c>
      <c r="AH581" s="6">
        <v>1480</v>
      </c>
      <c r="AI581" s="6">
        <v>0.29449999999999998</v>
      </c>
      <c r="AJ581" s="6">
        <v>0.71430000000000005</v>
      </c>
      <c r="AK581" s="6">
        <v>0.75700000000000001</v>
      </c>
      <c r="AT581" s="6">
        <f t="shared" si="33"/>
        <v>23.25</v>
      </c>
      <c r="AU581" s="6" t="str">
        <f t="shared" si="34"/>
        <v/>
      </c>
      <c r="AV581" s="6" t="str">
        <f t="shared" si="35"/>
        <v/>
      </c>
      <c r="AW581" s="7">
        <f t="shared" si="36"/>
        <v>26.224137931034484</v>
      </c>
      <c r="AX581" s="6">
        <f t="shared" si="37"/>
        <v>34.418604651162788</v>
      </c>
      <c r="AY581" s="6" t="str">
        <f t="shared" si="38"/>
        <v/>
      </c>
      <c r="BA581" s="6">
        <f>VLOOKUP(A581, ALL_AP_DATA!$A$2:$F$3600, 6, FALSE)</f>
        <v>146</v>
      </c>
      <c r="BB581" s="6">
        <f>VLOOKUP(A581, projmetadata!$A$2:$D$2036, 4, FALSE)</f>
        <v>5798</v>
      </c>
      <c r="BC581" s="6" t="e">
        <f t="array" aca="1" ref="BC581" ca="1">_xludf.IFS(I581&lt;&gt;0, F581/I581, P581&lt;&gt;0, M581/P581, W581&lt;&gt;0, T581/W581, AD581&lt;&gt;0, AA581/AD581, AK581&lt;&gt;0, AH581/AK581, AR581&lt;&gt;0, AO581/AR581, TRUE, 0)</f>
        <v>#NAME?</v>
      </c>
      <c r="BE581" s="6" t="e">
        <f t="shared" ca="1" si="30"/>
        <v>#NAME?</v>
      </c>
      <c r="BF581" s="6" t="e">
        <f t="shared" ca="1" si="31"/>
        <v>#NAME?</v>
      </c>
      <c r="BG581" s="6"/>
      <c r="BH581" s="6">
        <f>VLOOKUP(A581, ALL_AP_DATA!$A$2:$D$3600, 3, FALSE)</f>
        <v>80</v>
      </c>
      <c r="BI581" s="6">
        <f>VLOOKUP(A581, ALL_AP_DATA!$A$2:$E$3600, 5, FALSE)</f>
        <v>1955</v>
      </c>
      <c r="BJ581" s="6">
        <f t="shared" si="39"/>
        <v>13.390410958904109</v>
      </c>
      <c r="BK581" s="6">
        <f t="shared" si="32"/>
        <v>0.54794520547945202</v>
      </c>
    </row>
    <row r="582" spans="1:63" ht="15.75" customHeight="1" x14ac:dyDescent="0.2">
      <c r="A582" s="6" t="s">
        <v>642</v>
      </c>
      <c r="B582" s="6" t="s">
        <v>64</v>
      </c>
      <c r="C582" s="6">
        <v>56</v>
      </c>
      <c r="D582" s="6">
        <v>1838</v>
      </c>
      <c r="E582" s="6">
        <v>358</v>
      </c>
      <c r="F582" s="6">
        <v>20240</v>
      </c>
      <c r="G582" s="6">
        <v>0.21490000000000001</v>
      </c>
      <c r="H582" s="6">
        <v>0.63590000000000002</v>
      </c>
      <c r="I582" s="6">
        <v>0.1588</v>
      </c>
      <c r="J582" s="6">
        <v>7</v>
      </c>
      <c r="K582" s="6">
        <v>49</v>
      </c>
      <c r="L582" s="6">
        <v>111</v>
      </c>
      <c r="M582" s="6">
        <v>8475</v>
      </c>
      <c r="N582" s="6">
        <v>5.7000000000000002E-3</v>
      </c>
      <c r="O582" s="6">
        <v>0.19719999999999999</v>
      </c>
      <c r="P582" s="6">
        <v>6.6500000000000004E-2</v>
      </c>
      <c r="Q582" s="6">
        <v>68</v>
      </c>
      <c r="R582" s="6">
        <v>322</v>
      </c>
      <c r="S582" s="6">
        <v>349</v>
      </c>
      <c r="T582" s="6">
        <v>72037</v>
      </c>
      <c r="U582" s="6">
        <v>3.7699999999999997E-2</v>
      </c>
      <c r="V582" s="6">
        <v>0.61990000000000001</v>
      </c>
      <c r="W582" s="6">
        <v>0.56520000000000004</v>
      </c>
      <c r="X582" s="6">
        <v>394</v>
      </c>
      <c r="Y582" s="6">
        <v>3311</v>
      </c>
      <c r="Z582" s="6">
        <v>408</v>
      </c>
      <c r="AA582" s="6">
        <v>31754</v>
      </c>
      <c r="AB582" s="6">
        <v>0.38719999999999999</v>
      </c>
      <c r="AC582" s="6">
        <v>0.72470000000000001</v>
      </c>
      <c r="AD582" s="6">
        <v>0.24909999999999999</v>
      </c>
      <c r="AE582" s="6">
        <v>837</v>
      </c>
      <c r="AF582" s="6">
        <v>4674</v>
      </c>
      <c r="AG582" s="6">
        <v>489</v>
      </c>
      <c r="AH582" s="6">
        <v>87051</v>
      </c>
      <c r="AI582" s="6">
        <v>0.54649999999999999</v>
      </c>
      <c r="AJ582" s="6">
        <v>0.86860000000000004</v>
      </c>
      <c r="AK582" s="6">
        <v>0.68300000000000005</v>
      </c>
      <c r="AL582" s="6">
        <v>1</v>
      </c>
      <c r="AM582" s="6">
        <v>26</v>
      </c>
      <c r="AN582" s="6">
        <v>56</v>
      </c>
      <c r="AO582" s="6">
        <v>3293</v>
      </c>
      <c r="AP582" s="6">
        <v>3.0000000000000001E-3</v>
      </c>
      <c r="AQ582" s="6">
        <v>9.9500000000000005E-2</v>
      </c>
      <c r="AR582" s="6">
        <v>2.58E-2</v>
      </c>
      <c r="AT582" s="6">
        <f t="shared" si="33"/>
        <v>11.011969532100109</v>
      </c>
      <c r="AU582" s="6">
        <f t="shared" si="34"/>
        <v>172.9591836734694</v>
      </c>
      <c r="AV582" s="6">
        <f t="shared" si="35"/>
        <v>223.71739130434781</v>
      </c>
      <c r="AW582" s="7">
        <f t="shared" si="36"/>
        <v>9.5904560555723339</v>
      </c>
      <c r="AX582" s="6">
        <f t="shared" si="37"/>
        <v>18.62451861360719</v>
      </c>
      <c r="AY582" s="6">
        <f t="shared" si="38"/>
        <v>126.65384615384616</v>
      </c>
      <c r="BA582" s="6">
        <f>VLOOKUP(A582, ALL_AP_DATA!$A$2:$F$3600, 6, FALSE)</f>
        <v>8552</v>
      </c>
      <c r="BB582" s="6">
        <f>VLOOKUP(A582, projmetadata!$A$2:$D$2036, 4, FALSE)</f>
        <v>1345521</v>
      </c>
      <c r="BC582" s="6" t="e">
        <f t="array" aca="1" ref="BC582" ca="1">_xludf.IFS(I582&lt;&gt;0, F582/I582, P582&lt;&gt;0, M582/P582, W582&lt;&gt;0, T582/W582, AD582&lt;&gt;0, AA582/AD582, AK582&lt;&gt;0, AH582/AK582, AR582&lt;&gt;0, AO582/AR582, TRUE, 0)</f>
        <v>#NAME?</v>
      </c>
      <c r="BE582" s="6" t="e">
        <f t="shared" ca="1" si="30"/>
        <v>#NAME?</v>
      </c>
      <c r="BF582" s="6" t="e">
        <f t="shared" ca="1" si="31"/>
        <v>#NAME?</v>
      </c>
      <c r="BG582" s="6"/>
      <c r="BH582" s="6">
        <f>VLOOKUP(A582, ALL_AP_DATA!$A$2:$D$3600, 3, FALSE)</f>
        <v>5919</v>
      </c>
      <c r="BI582" s="6">
        <f>VLOOKUP(A582, ALL_AP_DATA!$A$2:$E$3600, 5, FALSE)</f>
        <v>127454</v>
      </c>
      <c r="BJ582" s="6">
        <f t="shared" si="39"/>
        <v>14.903414405986904</v>
      </c>
      <c r="BK582" s="6">
        <f t="shared" si="32"/>
        <v>0.69211880261927039</v>
      </c>
    </row>
    <row r="583" spans="1:63" ht="15.75" customHeight="1" x14ac:dyDescent="0.2">
      <c r="A583" s="6" t="s">
        <v>643</v>
      </c>
      <c r="B583" s="6" t="s">
        <v>64</v>
      </c>
      <c r="C583" s="6">
        <v>10</v>
      </c>
      <c r="D583" s="6">
        <v>131</v>
      </c>
      <c r="E583" s="6">
        <v>36</v>
      </c>
      <c r="F583" s="6">
        <v>3902</v>
      </c>
      <c r="G583" s="6">
        <v>0.30249999999999999</v>
      </c>
      <c r="H583" s="6">
        <v>0.5625</v>
      </c>
      <c r="I583" s="6">
        <v>0.57010000000000005</v>
      </c>
      <c r="Q583" s="6">
        <v>8</v>
      </c>
      <c r="R583" s="6">
        <v>41</v>
      </c>
      <c r="S583" s="6">
        <v>30</v>
      </c>
      <c r="T583" s="6">
        <v>2889</v>
      </c>
      <c r="U583" s="6">
        <v>9.4700000000000006E-2</v>
      </c>
      <c r="V583" s="6">
        <v>0.46879999999999999</v>
      </c>
      <c r="W583" s="6">
        <v>0.42209999999999998</v>
      </c>
      <c r="X583" s="6">
        <v>5</v>
      </c>
      <c r="Y583" s="6">
        <v>131</v>
      </c>
      <c r="Z583" s="6">
        <v>44</v>
      </c>
      <c r="AA583" s="6">
        <v>3802</v>
      </c>
      <c r="AB583" s="6">
        <v>0.30249999999999999</v>
      </c>
      <c r="AC583" s="6">
        <v>0.6875</v>
      </c>
      <c r="AD583" s="6">
        <v>0.5554</v>
      </c>
      <c r="AE583" s="6">
        <v>49</v>
      </c>
      <c r="AF583" s="6">
        <v>242</v>
      </c>
      <c r="AG583" s="6">
        <v>52</v>
      </c>
      <c r="AH583" s="6">
        <v>5034</v>
      </c>
      <c r="AI583" s="6">
        <v>0.55889999999999995</v>
      </c>
      <c r="AJ583" s="6">
        <v>0.8125</v>
      </c>
      <c r="AK583" s="6">
        <v>0.73540000000000005</v>
      </c>
      <c r="AT583" s="6">
        <f t="shared" si="33"/>
        <v>29.786259541984734</v>
      </c>
      <c r="AU583" s="6" t="str">
        <f t="shared" si="34"/>
        <v/>
      </c>
      <c r="AV583" s="6">
        <f t="shared" si="35"/>
        <v>70.463414634146346</v>
      </c>
      <c r="AW583" s="7">
        <f t="shared" si="36"/>
        <v>29.022900763358777</v>
      </c>
      <c r="AX583" s="6">
        <f t="shared" si="37"/>
        <v>20.801652892561982</v>
      </c>
      <c r="AY583" s="6" t="str">
        <f t="shared" si="38"/>
        <v/>
      </c>
      <c r="BA583" s="6">
        <f>VLOOKUP(A583, ALL_AP_DATA!$A$2:$F$3600, 6, FALSE)</f>
        <v>433</v>
      </c>
      <c r="BB583" s="6">
        <f>VLOOKUP(A583, projmetadata!$A$2:$D$2036, 4, FALSE)</f>
        <v>23988</v>
      </c>
      <c r="BC583" s="6" t="e">
        <f t="array" aca="1" ref="BC583" ca="1">_xludf.IFS(I583&lt;&gt;0, F583/I583, P583&lt;&gt;0, M583/P583, W583&lt;&gt;0, T583/W583, AD583&lt;&gt;0, AA583/AD583, AK583&lt;&gt;0, AH583/AK583, AR583&lt;&gt;0, AO583/AR583, TRUE, 0)</f>
        <v>#NAME?</v>
      </c>
      <c r="BE583" s="6" t="e">
        <f t="shared" ca="1" si="30"/>
        <v>#NAME?</v>
      </c>
      <c r="BF583" s="6" t="e">
        <f t="shared" ca="1" si="31"/>
        <v>#NAME?</v>
      </c>
      <c r="BG583" s="6"/>
      <c r="BH583" s="6">
        <f>VLOOKUP(A583, ALL_AP_DATA!$A$2:$D$3600, 3, FALSE)</f>
        <v>292</v>
      </c>
      <c r="BI583" s="6">
        <f>VLOOKUP(A583, ALL_AP_DATA!$A$2:$E$3600, 5, FALSE)</f>
        <v>6845</v>
      </c>
      <c r="BJ583" s="6">
        <f t="shared" si="39"/>
        <v>15.808314087759815</v>
      </c>
      <c r="BK583" s="6">
        <f t="shared" si="32"/>
        <v>0.67436489607390304</v>
      </c>
    </row>
    <row r="584" spans="1:63" ht="15.75" customHeight="1" x14ac:dyDescent="0.2">
      <c r="A584" s="6" t="s">
        <v>644</v>
      </c>
      <c r="B584" s="6" t="s">
        <v>64</v>
      </c>
      <c r="C584" s="6">
        <v>15</v>
      </c>
      <c r="D584" s="6">
        <v>33</v>
      </c>
      <c r="E584" s="6">
        <v>0</v>
      </c>
      <c r="F584" s="6">
        <v>0</v>
      </c>
      <c r="G584" s="6">
        <v>2.86E-2</v>
      </c>
      <c r="H584" s="6">
        <v>0</v>
      </c>
      <c r="I584" s="6">
        <v>0</v>
      </c>
      <c r="X584" s="6">
        <v>14</v>
      </c>
      <c r="Y584" s="6">
        <v>93</v>
      </c>
      <c r="Z584" s="6">
        <v>1</v>
      </c>
      <c r="AA584" s="6">
        <v>67</v>
      </c>
      <c r="AB584" s="6">
        <v>8.0500000000000002E-2</v>
      </c>
      <c r="AC584" s="6">
        <v>1</v>
      </c>
      <c r="AD584" s="6">
        <v>0.54920000000000002</v>
      </c>
      <c r="AE584" s="6">
        <v>88</v>
      </c>
      <c r="AF584" s="6">
        <v>458</v>
      </c>
      <c r="AG584" s="6">
        <v>1</v>
      </c>
      <c r="AH584" s="6">
        <v>67</v>
      </c>
      <c r="AI584" s="6">
        <v>0.39650000000000002</v>
      </c>
      <c r="AJ584" s="6">
        <v>1</v>
      </c>
      <c r="AK584" s="6">
        <v>0.54920000000000002</v>
      </c>
      <c r="AT584" s="6">
        <f t="shared" si="33"/>
        <v>0</v>
      </c>
      <c r="AU584" s="6" t="str">
        <f t="shared" si="34"/>
        <v/>
      </c>
      <c r="AV584" s="6" t="str">
        <f t="shared" si="35"/>
        <v/>
      </c>
      <c r="AW584" s="7">
        <f t="shared" si="36"/>
        <v>0.72043010752688175</v>
      </c>
      <c r="AX584" s="6">
        <f t="shared" si="37"/>
        <v>0.14628820960698691</v>
      </c>
      <c r="AY584" s="6" t="str">
        <f t="shared" si="38"/>
        <v/>
      </c>
      <c r="BA584" s="6">
        <f>VLOOKUP(A584, ALL_AP_DATA!$A$2:$F$3600, 6, FALSE)</f>
        <v>1155</v>
      </c>
      <c r="BB584" s="6">
        <f>VLOOKUP(A584, projmetadata!$A$2:$D$2036, 4, FALSE)</f>
        <v>73908</v>
      </c>
      <c r="BC584" s="6" t="e">
        <f t="array" aca="1" ref="BC584" ca="1">_xludf.IFS(I584&lt;&gt;0, F584/I584, P584&lt;&gt;0, M584/P584, W584&lt;&gt;0, T584/W584, AD584&lt;&gt;0, AA584/AD584, AK584&lt;&gt;0, AH584/AK584, AR584&lt;&gt;0, AO584/AR584, TRUE, 0)</f>
        <v>#NAME?</v>
      </c>
      <c r="BE584" s="6" t="e">
        <f t="shared" ca="1" si="30"/>
        <v>#NAME?</v>
      </c>
      <c r="BF584" s="6" t="e">
        <f t="shared" ca="1" si="31"/>
        <v>#NAME?</v>
      </c>
      <c r="BG584" s="6"/>
      <c r="BH584" s="6">
        <f>VLOOKUP(A584, ALL_AP_DATA!$A$2:$D$3600, 3, FALSE)</f>
        <v>510</v>
      </c>
      <c r="BI584" s="6">
        <f>VLOOKUP(A584, ALL_AP_DATA!$A$2:$E$3600, 5, FALSE)</f>
        <v>122</v>
      </c>
      <c r="BJ584" s="6">
        <f t="shared" si="39"/>
        <v>0.10562770562770563</v>
      </c>
      <c r="BK584" s="6">
        <f t="shared" si="32"/>
        <v>0.44155844155844154</v>
      </c>
    </row>
    <row r="585" spans="1:63" ht="15.75" customHeight="1" x14ac:dyDescent="0.2">
      <c r="A585" s="6" t="s">
        <v>645</v>
      </c>
      <c r="B585" s="6" t="s">
        <v>64</v>
      </c>
      <c r="C585" s="6">
        <v>3</v>
      </c>
      <c r="D585" s="6">
        <v>169</v>
      </c>
      <c r="E585" s="6">
        <v>8</v>
      </c>
      <c r="F585" s="6">
        <v>95</v>
      </c>
      <c r="G585" s="6">
        <v>0.52649999999999997</v>
      </c>
      <c r="H585" s="6">
        <v>0.8</v>
      </c>
      <c r="I585" s="6">
        <v>0.2969</v>
      </c>
      <c r="Q585" s="6">
        <v>1</v>
      </c>
      <c r="R585" s="6">
        <v>2</v>
      </c>
      <c r="S585" s="6">
        <v>3</v>
      </c>
      <c r="T585" s="6">
        <v>49</v>
      </c>
      <c r="U585" s="6">
        <v>6.1999999999999998E-3</v>
      </c>
      <c r="V585" s="6">
        <v>0.3</v>
      </c>
      <c r="W585" s="6">
        <v>0.15310000000000001</v>
      </c>
      <c r="AE585" s="6">
        <v>29</v>
      </c>
      <c r="AF585" s="6">
        <v>211</v>
      </c>
      <c r="AG585" s="6">
        <v>8</v>
      </c>
      <c r="AH585" s="6">
        <v>286</v>
      </c>
      <c r="AI585" s="6">
        <v>0.6573</v>
      </c>
      <c r="AJ585" s="6">
        <v>0.8</v>
      </c>
      <c r="AK585" s="6">
        <v>0.89380000000000004</v>
      </c>
      <c r="AT585" s="6">
        <f t="shared" si="33"/>
        <v>0.56213017751479288</v>
      </c>
      <c r="AU585" s="6" t="str">
        <f t="shared" si="34"/>
        <v/>
      </c>
      <c r="AV585" s="6">
        <f t="shared" si="35"/>
        <v>24.5</v>
      </c>
      <c r="AW585" s="7" t="str">
        <f t="shared" si="36"/>
        <v/>
      </c>
      <c r="AX585" s="6">
        <f t="shared" si="37"/>
        <v>1.3554502369668247</v>
      </c>
      <c r="AY585" s="6" t="str">
        <f t="shared" si="38"/>
        <v/>
      </c>
      <c r="BA585" s="6">
        <f>VLOOKUP(A585, ALL_AP_DATA!$A$2:$F$3600, 6, FALSE)</f>
        <v>321</v>
      </c>
      <c r="BB585" s="6">
        <f>VLOOKUP(A585, projmetadata!$A$2:$D$2036, 4, FALSE)</f>
        <v>78108</v>
      </c>
      <c r="BC585" s="6" t="e">
        <f t="array" aca="1" ref="BC585" ca="1">_xludf.IFS(I585&lt;&gt;0, F585/I585, P585&lt;&gt;0, M585/P585, W585&lt;&gt;0, T585/W585, AD585&lt;&gt;0, AA585/AD585, AK585&lt;&gt;0, AH585/AK585, AR585&lt;&gt;0, AO585/AR585, TRUE, 0)</f>
        <v>#NAME?</v>
      </c>
      <c r="BE585" s="6" t="e">
        <f t="shared" ca="1" si="30"/>
        <v>#NAME?</v>
      </c>
      <c r="BF585" s="6" t="e">
        <f t="shared" ca="1" si="31"/>
        <v>#NAME?</v>
      </c>
      <c r="BG585" s="6"/>
      <c r="BH585" s="6">
        <f>VLOOKUP(A585, ALL_AP_DATA!$A$2:$D$3600, 3, FALSE)</f>
        <v>240</v>
      </c>
      <c r="BI585" s="6">
        <f>VLOOKUP(A585, ALL_AP_DATA!$A$2:$E$3600, 5, FALSE)</f>
        <v>320</v>
      </c>
      <c r="BJ585" s="6">
        <f t="shared" si="39"/>
        <v>0.99688473520249221</v>
      </c>
      <c r="BK585" s="6">
        <f t="shared" si="32"/>
        <v>0.74766355140186913</v>
      </c>
    </row>
    <row r="586" spans="1:63" ht="15.75" customHeight="1" x14ac:dyDescent="0.2">
      <c r="A586" s="6" t="s">
        <v>646</v>
      </c>
      <c r="B586" s="6" t="s">
        <v>64</v>
      </c>
      <c r="C586" s="6">
        <v>139</v>
      </c>
      <c r="D586" s="6">
        <v>761</v>
      </c>
      <c r="E586" s="6">
        <v>295</v>
      </c>
      <c r="F586" s="6">
        <v>23544</v>
      </c>
      <c r="G586" s="6">
        <v>0.1074</v>
      </c>
      <c r="H586" s="6">
        <v>0.50170000000000003</v>
      </c>
      <c r="I586" s="6">
        <v>0.21729999999999999</v>
      </c>
      <c r="J586" s="6">
        <v>7</v>
      </c>
      <c r="K586" s="6">
        <v>61</v>
      </c>
      <c r="L586" s="6">
        <v>83</v>
      </c>
      <c r="M586" s="6">
        <v>12324</v>
      </c>
      <c r="N586" s="6">
        <v>8.6E-3</v>
      </c>
      <c r="O586" s="6">
        <v>0.14119999999999999</v>
      </c>
      <c r="P586" s="6">
        <v>0.1137</v>
      </c>
      <c r="Q586" s="6">
        <v>103</v>
      </c>
      <c r="R586" s="6">
        <v>530</v>
      </c>
      <c r="S586" s="6">
        <v>417</v>
      </c>
      <c r="T586" s="6">
        <v>77658</v>
      </c>
      <c r="U586" s="6">
        <v>7.4800000000000005E-2</v>
      </c>
      <c r="V586" s="6">
        <v>0.70920000000000005</v>
      </c>
      <c r="W586" s="6">
        <v>0.71660000000000001</v>
      </c>
      <c r="X586" s="6">
        <v>188</v>
      </c>
      <c r="Y586" s="6">
        <v>1738</v>
      </c>
      <c r="Z586" s="6">
        <v>337</v>
      </c>
      <c r="AA586" s="6">
        <v>34643</v>
      </c>
      <c r="AB586" s="6">
        <v>0.24529999999999999</v>
      </c>
      <c r="AC586" s="6">
        <v>0.57310000000000005</v>
      </c>
      <c r="AD586" s="6">
        <v>0.31969999999999998</v>
      </c>
      <c r="AE586" s="6">
        <v>533</v>
      </c>
      <c r="AF586" s="6">
        <v>3308</v>
      </c>
      <c r="AG586" s="6">
        <v>534</v>
      </c>
      <c r="AH586" s="6">
        <v>82297</v>
      </c>
      <c r="AI586" s="6">
        <v>0.46679999999999999</v>
      </c>
      <c r="AJ586" s="6">
        <v>0.90820000000000001</v>
      </c>
      <c r="AK586" s="6">
        <v>0.75939999999999996</v>
      </c>
      <c r="AL586" s="6">
        <v>2</v>
      </c>
      <c r="AM586" s="6">
        <v>36</v>
      </c>
      <c r="AN586" s="6">
        <v>39</v>
      </c>
      <c r="AO586" s="6">
        <v>3457</v>
      </c>
      <c r="AP586" s="6">
        <v>5.1000000000000004E-3</v>
      </c>
      <c r="AQ586" s="6">
        <v>6.6299999999999998E-2</v>
      </c>
      <c r="AR586" s="6">
        <v>3.1899999999999998E-2</v>
      </c>
      <c r="AT586" s="6">
        <f t="shared" si="33"/>
        <v>30.938239159001313</v>
      </c>
      <c r="AU586" s="6">
        <f t="shared" si="34"/>
        <v>202.03278688524591</v>
      </c>
      <c r="AV586" s="6">
        <f t="shared" si="35"/>
        <v>146.52452830188679</v>
      </c>
      <c r="AW586" s="7">
        <f t="shared" si="36"/>
        <v>19.932681242807824</v>
      </c>
      <c r="AX586" s="6">
        <f t="shared" si="37"/>
        <v>24.878174123337363</v>
      </c>
      <c r="AY586" s="6">
        <f t="shared" si="38"/>
        <v>96.027777777777771</v>
      </c>
      <c r="BA586" s="6">
        <f>VLOOKUP(A586, ALL_AP_DATA!$A$2:$F$3600, 6, FALSE)</f>
        <v>7086</v>
      </c>
      <c r="BB586" s="6">
        <f>VLOOKUP(A586, projmetadata!$A$2:$D$2036, 4, FALSE)</f>
        <v>814363</v>
      </c>
      <c r="BC586" s="6" t="e">
        <f t="array" aca="1" ref="BC586" ca="1">_xludf.IFS(I586&lt;&gt;0, F586/I586, P586&lt;&gt;0, M586/P586, W586&lt;&gt;0, T586/W586, AD586&lt;&gt;0, AA586/AD586, AK586&lt;&gt;0, AH586/AK586, AR586&lt;&gt;0, AO586/AR586, TRUE, 0)</f>
        <v>#NAME?</v>
      </c>
      <c r="BE586" s="6" t="e">
        <f t="shared" ca="1" si="30"/>
        <v>#NAME?</v>
      </c>
      <c r="BF586" s="6" t="e">
        <f t="shared" ca="1" si="31"/>
        <v>#NAME?</v>
      </c>
      <c r="BG586" s="6"/>
      <c r="BH586" s="6">
        <f>VLOOKUP(A586, ALL_AP_DATA!$A$2:$D$3600, 3, FALSE)</f>
        <v>4249</v>
      </c>
      <c r="BI586" s="6">
        <f>VLOOKUP(A586, ALL_AP_DATA!$A$2:$E$3600, 5, FALSE)</f>
        <v>108366</v>
      </c>
      <c r="BJ586" s="6">
        <f t="shared" si="39"/>
        <v>15.292972057578323</v>
      </c>
      <c r="BK586" s="6">
        <f t="shared" si="32"/>
        <v>0.59963307931131804</v>
      </c>
    </row>
    <row r="587" spans="1:63" ht="15.75" customHeight="1" x14ac:dyDescent="0.2">
      <c r="A587" s="6" t="s">
        <v>647</v>
      </c>
      <c r="B587" s="6" t="s">
        <v>64</v>
      </c>
      <c r="C587" s="6">
        <v>5</v>
      </c>
      <c r="D587" s="6">
        <v>68</v>
      </c>
      <c r="E587" s="6">
        <v>0</v>
      </c>
      <c r="F587" s="6">
        <v>0</v>
      </c>
      <c r="G587" s="6">
        <v>0.22220000000000001</v>
      </c>
      <c r="H587" s="6">
        <v>0</v>
      </c>
      <c r="I587" s="6">
        <v>0</v>
      </c>
      <c r="X587" s="6">
        <v>22</v>
      </c>
      <c r="Y587" s="6">
        <v>132</v>
      </c>
      <c r="Z587" s="6">
        <v>0</v>
      </c>
      <c r="AA587" s="6">
        <v>0</v>
      </c>
      <c r="AB587" s="6">
        <v>0.43140000000000001</v>
      </c>
      <c r="AC587" s="6">
        <v>0</v>
      </c>
      <c r="AD587" s="6">
        <v>0</v>
      </c>
      <c r="AE587" s="6">
        <v>28</v>
      </c>
      <c r="AF587" s="6">
        <v>138</v>
      </c>
      <c r="AG587" s="6">
        <v>0</v>
      </c>
      <c r="AH587" s="6">
        <v>0</v>
      </c>
      <c r="AI587" s="6">
        <v>0.45100000000000001</v>
      </c>
      <c r="AJ587" s="6">
        <v>0</v>
      </c>
      <c r="AK587" s="6">
        <v>0</v>
      </c>
      <c r="AT587" s="6">
        <f t="shared" si="33"/>
        <v>0</v>
      </c>
      <c r="AU587" s="6" t="str">
        <f t="shared" si="34"/>
        <v/>
      </c>
      <c r="AV587" s="6" t="str">
        <f t="shared" si="35"/>
        <v/>
      </c>
      <c r="AW587" s="7">
        <f t="shared" si="36"/>
        <v>0</v>
      </c>
      <c r="AX587" s="6">
        <f t="shared" si="37"/>
        <v>0</v>
      </c>
      <c r="AY587" s="6" t="str">
        <f t="shared" si="38"/>
        <v/>
      </c>
      <c r="BA587" s="6">
        <f>VLOOKUP(A587, ALL_AP_DATA!$A$2:$F$3600, 6, FALSE)</f>
        <v>306</v>
      </c>
      <c r="BB587" s="6">
        <f>VLOOKUP(A587, projmetadata!$A$2:$D$2036, 4, FALSE)</f>
        <v>23934</v>
      </c>
      <c r="BC587" s="6" t="e">
        <f t="array" aca="1" ref="BC587" ca="1">_xludf.IFS(I587&lt;&gt;0, F587/I587, P587&lt;&gt;0, M587/P587, W587&lt;&gt;0, T587/W587, AD587&lt;&gt;0, AA587/AD587, AK587&lt;&gt;0, AH587/AK587, AR587&lt;&gt;0, AO587/AR587, TRUE, 0)</f>
        <v>#NAME?</v>
      </c>
      <c r="BE587" s="6" t="e">
        <f t="shared" ca="1" si="30"/>
        <v>#NAME?</v>
      </c>
      <c r="BF587" s="6" t="e">
        <f t="shared" ca="1" si="31"/>
        <v>#NAME?</v>
      </c>
      <c r="BG587" s="6"/>
      <c r="BH587" s="6">
        <f>VLOOKUP(A587, ALL_AP_DATA!$A$2:$D$3600, 3, FALSE)</f>
        <v>203</v>
      </c>
      <c r="BI587" s="6">
        <f>VLOOKUP(A587, ALL_AP_DATA!$A$2:$E$3600, 5, FALSE)</f>
        <v>0</v>
      </c>
      <c r="BJ587" s="6">
        <f t="shared" si="39"/>
        <v>0</v>
      </c>
      <c r="BK587" s="6">
        <f t="shared" si="32"/>
        <v>0.66339869281045749</v>
      </c>
    </row>
    <row r="588" spans="1:63" ht="15.75" customHeight="1" x14ac:dyDescent="0.2">
      <c r="A588" s="6" t="s">
        <v>648</v>
      </c>
      <c r="B588" s="6" t="s">
        <v>64</v>
      </c>
      <c r="C588" s="6">
        <v>7</v>
      </c>
      <c r="D588" s="6">
        <v>220</v>
      </c>
      <c r="E588" s="6">
        <v>7</v>
      </c>
      <c r="F588" s="6">
        <v>91</v>
      </c>
      <c r="G588" s="6">
        <v>0.4022</v>
      </c>
      <c r="H588" s="6">
        <v>0.4118</v>
      </c>
      <c r="I588" s="6">
        <v>4.0099999999999997E-2</v>
      </c>
      <c r="X588" s="6">
        <v>31</v>
      </c>
      <c r="Y588" s="6">
        <v>327</v>
      </c>
      <c r="Z588" s="6">
        <v>10</v>
      </c>
      <c r="AA588" s="6">
        <v>960</v>
      </c>
      <c r="AB588" s="6">
        <v>0.5978</v>
      </c>
      <c r="AC588" s="6">
        <v>0.58819999999999995</v>
      </c>
      <c r="AD588" s="6">
        <v>0.42309999999999998</v>
      </c>
      <c r="AE588" s="6">
        <v>47</v>
      </c>
      <c r="AF588" s="6">
        <v>214</v>
      </c>
      <c r="AG588" s="6">
        <v>3</v>
      </c>
      <c r="AH588" s="6">
        <v>133</v>
      </c>
      <c r="AI588" s="6">
        <v>0.39119999999999999</v>
      </c>
      <c r="AJ588" s="6">
        <v>0.17649999999999999</v>
      </c>
      <c r="AK588" s="6">
        <v>5.8599999999999999E-2</v>
      </c>
      <c r="AT588" s="6">
        <f t="shared" si="33"/>
        <v>0.41363636363636364</v>
      </c>
      <c r="AU588" s="6" t="str">
        <f t="shared" si="34"/>
        <v/>
      </c>
      <c r="AV588" s="6" t="str">
        <f t="shared" si="35"/>
        <v/>
      </c>
      <c r="AW588" s="7">
        <f t="shared" si="36"/>
        <v>2.9357798165137616</v>
      </c>
      <c r="AX588" s="6">
        <f t="shared" si="37"/>
        <v>0.62149532710280375</v>
      </c>
      <c r="AY588" s="6" t="str">
        <f t="shared" si="38"/>
        <v/>
      </c>
      <c r="BA588" s="6">
        <f>VLOOKUP(A588, ALL_AP_DATA!$A$2:$F$3600, 6, FALSE)</f>
        <v>547</v>
      </c>
      <c r="BB588" s="6">
        <f>VLOOKUP(A588, projmetadata!$A$2:$D$2036, 4, FALSE)</f>
        <v>85809</v>
      </c>
      <c r="BC588" s="6" t="e">
        <f t="array" aca="1" ref="BC588" ca="1">_xludf.IFS(I588&lt;&gt;0, F588/I588, P588&lt;&gt;0, M588/P588, W588&lt;&gt;0, T588/W588, AD588&lt;&gt;0, AA588/AD588, AK588&lt;&gt;0, AH588/AK588, AR588&lt;&gt;0, AO588/AR588, TRUE, 0)</f>
        <v>#NAME?</v>
      </c>
      <c r="BE588" s="6" t="e">
        <f t="shared" ca="1" si="30"/>
        <v>#NAME?</v>
      </c>
      <c r="BF588" s="6" t="e">
        <f t="shared" ca="1" si="31"/>
        <v>#NAME?</v>
      </c>
      <c r="BG588" s="6"/>
      <c r="BH588" s="6">
        <f>VLOOKUP(A588, ALL_AP_DATA!$A$2:$D$3600, 3, FALSE)</f>
        <v>400</v>
      </c>
      <c r="BI588" s="6">
        <f>VLOOKUP(A588, ALL_AP_DATA!$A$2:$E$3600, 5, FALSE)</f>
        <v>2269</v>
      </c>
      <c r="BJ588" s="6">
        <f t="shared" si="39"/>
        <v>4.1480804387568559</v>
      </c>
      <c r="BK588" s="6">
        <f t="shared" si="32"/>
        <v>0.73126142595978061</v>
      </c>
    </row>
    <row r="589" spans="1:63" ht="15.75" customHeight="1" x14ac:dyDescent="0.2">
      <c r="A589" s="6" t="s">
        <v>649</v>
      </c>
      <c r="B589" s="6" t="s">
        <v>64</v>
      </c>
      <c r="C589" s="6">
        <v>160</v>
      </c>
      <c r="D589" s="6">
        <v>1136</v>
      </c>
      <c r="E589" s="6">
        <v>126</v>
      </c>
      <c r="F589" s="6">
        <v>40482</v>
      </c>
      <c r="G589" s="6">
        <v>7.9699999999999993E-2</v>
      </c>
      <c r="H589" s="6">
        <v>0.3901</v>
      </c>
      <c r="I589" s="6">
        <v>0.4047</v>
      </c>
      <c r="J589" s="6">
        <v>3</v>
      </c>
      <c r="K589" s="6">
        <v>27</v>
      </c>
      <c r="L589" s="6">
        <v>33</v>
      </c>
      <c r="M589" s="6">
        <v>13015</v>
      </c>
      <c r="N589" s="6">
        <v>1.9E-3</v>
      </c>
      <c r="O589" s="6">
        <v>0.1022</v>
      </c>
      <c r="P589" s="6">
        <v>0.13009999999999999</v>
      </c>
      <c r="Q589" s="6">
        <v>30</v>
      </c>
      <c r="R589" s="6">
        <v>139</v>
      </c>
      <c r="S589" s="6">
        <v>103</v>
      </c>
      <c r="T589" s="6">
        <v>38940</v>
      </c>
      <c r="U589" s="6">
        <v>9.7999999999999997E-3</v>
      </c>
      <c r="V589" s="6">
        <v>0.31890000000000002</v>
      </c>
      <c r="W589" s="6">
        <v>0.38929999999999998</v>
      </c>
      <c r="X589" s="6">
        <v>382</v>
      </c>
      <c r="Y589" s="6">
        <v>2633</v>
      </c>
      <c r="Z589" s="6">
        <v>141</v>
      </c>
      <c r="AA589" s="6">
        <v>42186</v>
      </c>
      <c r="AB589" s="6">
        <v>0.1847</v>
      </c>
      <c r="AC589" s="6">
        <v>0.4365</v>
      </c>
      <c r="AD589" s="6">
        <v>0.42170000000000002</v>
      </c>
      <c r="AE589" s="6">
        <v>683</v>
      </c>
      <c r="AF589" s="6">
        <v>2990</v>
      </c>
      <c r="AG589" s="6">
        <v>191</v>
      </c>
      <c r="AH589" s="6">
        <v>69359</v>
      </c>
      <c r="AI589" s="6">
        <v>0.20979999999999999</v>
      </c>
      <c r="AJ589" s="6">
        <v>0.59130000000000005</v>
      </c>
      <c r="AK589" s="6">
        <v>0.69330000000000003</v>
      </c>
      <c r="AT589" s="6">
        <f t="shared" si="33"/>
        <v>35.635563380281688</v>
      </c>
      <c r="AU589" s="6">
        <f t="shared" si="34"/>
        <v>482.03703703703701</v>
      </c>
      <c r="AV589" s="6">
        <f t="shared" si="35"/>
        <v>280.14388489208631</v>
      </c>
      <c r="AW589" s="7">
        <f t="shared" si="36"/>
        <v>16.022028104823395</v>
      </c>
      <c r="AX589" s="6">
        <f t="shared" si="37"/>
        <v>23.196989966555183</v>
      </c>
      <c r="AY589" s="6" t="str">
        <f t="shared" si="38"/>
        <v/>
      </c>
      <c r="BA589" s="6">
        <f>VLOOKUP(A589, ALL_AP_DATA!$A$2:$F$3600, 6, FALSE)</f>
        <v>14255</v>
      </c>
      <c r="BB589" s="6">
        <f>VLOOKUP(A589, projmetadata!$A$2:$D$2036, 4, FALSE)</f>
        <v>1090205</v>
      </c>
      <c r="BC589" s="6" t="e">
        <f t="array" aca="1" ref="BC589" ca="1">_xludf.IFS(I589&lt;&gt;0, F589/I589, P589&lt;&gt;0, M589/P589, W589&lt;&gt;0, T589/W589, AD589&lt;&gt;0, AA589/AD589, AK589&lt;&gt;0, AH589/AK589, AR589&lt;&gt;0, AO589/AR589, TRUE, 0)</f>
        <v>#NAME?</v>
      </c>
      <c r="BE589" s="6" t="e">
        <f t="shared" ca="1" si="30"/>
        <v>#NAME?</v>
      </c>
      <c r="BF589" s="6" t="e">
        <f t="shared" ca="1" si="31"/>
        <v>#NAME?</v>
      </c>
      <c r="BG589" s="6"/>
      <c r="BH589" s="6">
        <f>VLOOKUP(A589, ALL_AP_DATA!$A$2:$D$3600, 3, FALSE)</f>
        <v>4670</v>
      </c>
      <c r="BI589" s="6">
        <f>VLOOKUP(A589, ALL_AP_DATA!$A$2:$E$3600, 5, FALSE)</f>
        <v>100035</v>
      </c>
      <c r="BJ589" s="6">
        <f t="shared" si="39"/>
        <v>7.0175377060680466</v>
      </c>
      <c r="BK589" s="6">
        <f t="shared" si="32"/>
        <v>0.32760434935110488</v>
      </c>
    </row>
    <row r="590" spans="1:63" ht="15.75" customHeight="1" x14ac:dyDescent="0.2">
      <c r="A590" s="6" t="s">
        <v>650</v>
      </c>
      <c r="B590" s="6" t="s">
        <v>64</v>
      </c>
      <c r="C590" s="6">
        <v>74</v>
      </c>
      <c r="D590" s="6">
        <v>367</v>
      </c>
      <c r="E590" s="6">
        <v>4</v>
      </c>
      <c r="F590" s="6">
        <v>118</v>
      </c>
      <c r="G590" s="6">
        <v>0.1366</v>
      </c>
      <c r="H590" s="6">
        <v>0.66669999999999996</v>
      </c>
      <c r="I590" s="6">
        <v>0.55920000000000003</v>
      </c>
      <c r="X590" s="6">
        <v>40</v>
      </c>
      <c r="Y590" s="6">
        <v>369</v>
      </c>
      <c r="Z590" s="6">
        <v>3</v>
      </c>
      <c r="AA590" s="6">
        <v>43</v>
      </c>
      <c r="AB590" s="6">
        <v>0.13739999999999999</v>
      </c>
      <c r="AC590" s="6">
        <v>0.5</v>
      </c>
      <c r="AD590" s="6">
        <v>0.20380000000000001</v>
      </c>
      <c r="AE590" s="6">
        <v>239</v>
      </c>
      <c r="AF590" s="6">
        <v>813</v>
      </c>
      <c r="AG590" s="6">
        <v>4</v>
      </c>
      <c r="AH590" s="6">
        <v>123</v>
      </c>
      <c r="AI590" s="6">
        <v>0.30270000000000002</v>
      </c>
      <c r="AJ590" s="6">
        <v>0.66669999999999996</v>
      </c>
      <c r="AK590" s="6">
        <v>0.58289999999999997</v>
      </c>
      <c r="AT590" s="6">
        <f t="shared" si="33"/>
        <v>0.32152588555858308</v>
      </c>
      <c r="AU590" s="6" t="str">
        <f t="shared" si="34"/>
        <v/>
      </c>
      <c r="AV590" s="6" t="str">
        <f t="shared" si="35"/>
        <v/>
      </c>
      <c r="AW590" s="7">
        <f t="shared" si="36"/>
        <v>0.11653116531165311</v>
      </c>
      <c r="AX590" s="6">
        <f t="shared" si="37"/>
        <v>0.15129151291512916</v>
      </c>
      <c r="AY590" s="6" t="str">
        <f t="shared" si="38"/>
        <v/>
      </c>
      <c r="BA590" s="6">
        <f>VLOOKUP(A590, ALL_AP_DATA!$A$2:$F$3600, 6, FALSE)</f>
        <v>2686</v>
      </c>
      <c r="BB590" s="6">
        <f>VLOOKUP(A590, projmetadata!$A$2:$D$2036, 4, FALSE)</f>
        <v>129449</v>
      </c>
      <c r="BC590" s="6" t="e">
        <f t="array" aca="1" ref="BC590" ca="1">_xludf.IFS(I590&lt;&gt;0, F590/I590, P590&lt;&gt;0, M590/P590, W590&lt;&gt;0, T590/W590, AD590&lt;&gt;0, AA590/AD590, AK590&lt;&gt;0, AH590/AK590, AR590&lt;&gt;0, AO590/AR590, TRUE, 0)</f>
        <v>#NAME?</v>
      </c>
      <c r="BE590" s="6" t="e">
        <f t="shared" ca="1" si="30"/>
        <v>#NAME?</v>
      </c>
      <c r="BF590" s="6" t="e">
        <f t="shared" ca="1" si="31"/>
        <v>#NAME?</v>
      </c>
      <c r="BG590" s="6"/>
      <c r="BH590" s="6">
        <f>VLOOKUP(A590, ALL_AP_DATA!$A$2:$D$3600, 3, FALSE)</f>
        <v>1167</v>
      </c>
      <c r="BI590" s="6">
        <f>VLOOKUP(A590, ALL_AP_DATA!$A$2:$E$3600, 5, FALSE)</f>
        <v>211</v>
      </c>
      <c r="BJ590" s="6">
        <f t="shared" si="39"/>
        <v>7.8555472822040215E-2</v>
      </c>
      <c r="BK590" s="6">
        <f t="shared" si="32"/>
        <v>0.43447505584512286</v>
      </c>
    </row>
    <row r="591" spans="1:63" ht="15.75" customHeight="1" x14ac:dyDescent="0.2">
      <c r="A591" s="6" t="s">
        <v>651</v>
      </c>
      <c r="B591" s="6" t="s">
        <v>64</v>
      </c>
      <c r="C591" s="6">
        <v>5</v>
      </c>
      <c r="D591" s="6">
        <v>66</v>
      </c>
      <c r="E591" s="6">
        <v>25</v>
      </c>
      <c r="F591" s="6">
        <v>2019</v>
      </c>
      <c r="G591" s="6">
        <v>9.5799999999999996E-2</v>
      </c>
      <c r="H591" s="6">
        <v>0.49020000000000002</v>
      </c>
      <c r="I591" s="6">
        <v>0.25319999999999998</v>
      </c>
      <c r="J591" s="6">
        <v>1</v>
      </c>
      <c r="K591" s="6">
        <v>10</v>
      </c>
      <c r="L591" s="6">
        <v>14</v>
      </c>
      <c r="M591" s="6">
        <v>1654</v>
      </c>
      <c r="N591" s="6">
        <v>1.4500000000000001E-2</v>
      </c>
      <c r="O591" s="6">
        <v>0.27450000000000002</v>
      </c>
      <c r="P591" s="6">
        <v>0.20749999999999999</v>
      </c>
      <c r="Q591" s="6">
        <v>5</v>
      </c>
      <c r="R591" s="6">
        <v>17</v>
      </c>
      <c r="S591" s="6">
        <v>24</v>
      </c>
      <c r="T591" s="6">
        <v>4169</v>
      </c>
      <c r="U591" s="6">
        <v>2.47E-2</v>
      </c>
      <c r="V591" s="6">
        <v>0.47060000000000002</v>
      </c>
      <c r="W591" s="6">
        <v>0.52290000000000003</v>
      </c>
      <c r="X591" s="6">
        <v>34</v>
      </c>
      <c r="Y591" s="6">
        <v>217</v>
      </c>
      <c r="Z591" s="6">
        <v>34</v>
      </c>
      <c r="AA591" s="6">
        <v>3417</v>
      </c>
      <c r="AB591" s="6">
        <v>0.31490000000000001</v>
      </c>
      <c r="AC591" s="6">
        <v>0.66669999999999996</v>
      </c>
      <c r="AD591" s="6">
        <v>0.42859999999999998</v>
      </c>
      <c r="AE591" s="6">
        <v>57</v>
      </c>
      <c r="AF591" s="6">
        <v>296</v>
      </c>
      <c r="AG591" s="6">
        <v>36</v>
      </c>
      <c r="AH591" s="6">
        <v>4512</v>
      </c>
      <c r="AI591" s="6">
        <v>0.42959999999999998</v>
      </c>
      <c r="AJ591" s="6">
        <v>0.70589999999999997</v>
      </c>
      <c r="AK591" s="6">
        <v>0.56589999999999996</v>
      </c>
      <c r="AT591" s="6">
        <f t="shared" si="33"/>
        <v>30.59090909090909</v>
      </c>
      <c r="AU591" s="6">
        <f t="shared" si="34"/>
        <v>165.4</v>
      </c>
      <c r="AV591" s="6">
        <f t="shared" si="35"/>
        <v>245.23529411764707</v>
      </c>
      <c r="AW591" s="7">
        <f t="shared" si="36"/>
        <v>15.746543778801843</v>
      </c>
      <c r="AX591" s="6">
        <f t="shared" si="37"/>
        <v>15.243243243243244</v>
      </c>
      <c r="AY591" s="6" t="str">
        <f t="shared" si="38"/>
        <v/>
      </c>
      <c r="BA591" s="6">
        <f>VLOOKUP(A591, ALL_AP_DATA!$A$2:$F$3600, 6, FALSE)</f>
        <v>689</v>
      </c>
      <c r="BB591" s="6">
        <f>VLOOKUP(A591, projmetadata!$A$2:$D$2036, 4, FALSE)</f>
        <v>78621</v>
      </c>
      <c r="BC591" s="6" t="e">
        <f t="array" aca="1" ref="BC591" ca="1">_xludf.IFS(I591&lt;&gt;0, F591/I591, P591&lt;&gt;0, M591/P591, W591&lt;&gt;0, T591/W591, AD591&lt;&gt;0, AA591/AD591, AK591&lt;&gt;0, AH591/AK591, AR591&lt;&gt;0, AO591/AR591, TRUE, 0)</f>
        <v>#NAME?</v>
      </c>
      <c r="BE591" s="6" t="e">
        <f t="shared" ca="1" si="30"/>
        <v>#NAME?</v>
      </c>
      <c r="BF591" s="6" t="e">
        <f t="shared" ca="1" si="31"/>
        <v>#NAME?</v>
      </c>
      <c r="BG591" s="6"/>
      <c r="BH591" s="6">
        <f>VLOOKUP(A591, ALL_AP_DATA!$A$2:$D$3600, 3, FALSE)</f>
        <v>414</v>
      </c>
      <c r="BI591" s="6">
        <f>VLOOKUP(A591, ALL_AP_DATA!$A$2:$E$3600, 5, FALSE)</f>
        <v>7973</v>
      </c>
      <c r="BJ591" s="6">
        <f t="shared" si="39"/>
        <v>11.571843251088534</v>
      </c>
      <c r="BK591" s="6">
        <f t="shared" si="32"/>
        <v>0.60087082728592167</v>
      </c>
    </row>
    <row r="592" spans="1:63" ht="15.75" customHeight="1" x14ac:dyDescent="0.2">
      <c r="A592" s="6" t="s">
        <v>652</v>
      </c>
      <c r="B592" s="6" t="s">
        <v>61</v>
      </c>
      <c r="C592" s="6">
        <v>7</v>
      </c>
      <c r="D592" s="6">
        <v>24</v>
      </c>
      <c r="E592" s="6">
        <v>36</v>
      </c>
      <c r="F592" s="6">
        <v>1116</v>
      </c>
      <c r="G592" s="6">
        <v>4.1099999999999998E-2</v>
      </c>
      <c r="H592" s="6">
        <v>0.13789999999999999</v>
      </c>
      <c r="I592" s="6">
        <v>5.2900000000000003E-2</v>
      </c>
      <c r="J592" s="6">
        <v>1</v>
      </c>
      <c r="K592" s="6">
        <v>11</v>
      </c>
      <c r="L592" s="6">
        <v>77</v>
      </c>
      <c r="M592" s="6">
        <v>4018</v>
      </c>
      <c r="N592" s="6">
        <v>1.8800000000000001E-2</v>
      </c>
      <c r="O592" s="6">
        <v>0.29499999999999998</v>
      </c>
      <c r="P592" s="6">
        <v>0.19040000000000001</v>
      </c>
      <c r="Q592" s="6">
        <v>12</v>
      </c>
      <c r="R592" s="6">
        <v>52</v>
      </c>
      <c r="S592" s="6">
        <v>159</v>
      </c>
      <c r="T592" s="6">
        <v>14703</v>
      </c>
      <c r="U592" s="6">
        <v>8.8999999999999996E-2</v>
      </c>
      <c r="V592" s="6">
        <v>0.60919999999999996</v>
      </c>
      <c r="W592" s="6">
        <v>0.6966</v>
      </c>
      <c r="X592" s="6">
        <v>44</v>
      </c>
      <c r="Y592" s="6">
        <v>249</v>
      </c>
      <c r="Z592" s="6">
        <v>130</v>
      </c>
      <c r="AA592" s="6">
        <v>8309</v>
      </c>
      <c r="AB592" s="6">
        <v>0.4264</v>
      </c>
      <c r="AC592" s="6">
        <v>0.49809999999999999</v>
      </c>
      <c r="AD592" s="6">
        <v>0.39369999999999999</v>
      </c>
      <c r="AE592" s="6">
        <v>37</v>
      </c>
      <c r="AF592" s="6">
        <v>217</v>
      </c>
      <c r="AG592" s="6">
        <v>214</v>
      </c>
      <c r="AH592" s="6">
        <v>13810</v>
      </c>
      <c r="AI592" s="6">
        <v>0.37159999999999999</v>
      </c>
      <c r="AJ592" s="6">
        <v>0.81989999999999996</v>
      </c>
      <c r="AK592" s="6">
        <v>0.65429999999999999</v>
      </c>
      <c r="AL592" s="6">
        <v>1</v>
      </c>
      <c r="AM592" s="6">
        <v>22</v>
      </c>
      <c r="AN592" s="6">
        <v>89</v>
      </c>
      <c r="AO592" s="6">
        <v>7638</v>
      </c>
      <c r="AP592" s="6">
        <v>3.7699999999999997E-2</v>
      </c>
      <c r="AQ592" s="6">
        <v>0.34100000000000003</v>
      </c>
      <c r="AR592" s="6">
        <v>0.3619</v>
      </c>
      <c r="AT592" s="6">
        <f t="shared" si="33"/>
        <v>46.5</v>
      </c>
      <c r="AU592" s="6">
        <f t="shared" si="34"/>
        <v>365.27272727272725</v>
      </c>
      <c r="AV592" s="6">
        <f t="shared" si="35"/>
        <v>282.75</v>
      </c>
      <c r="AW592" s="7">
        <f t="shared" si="36"/>
        <v>33.369477911646584</v>
      </c>
      <c r="AX592" s="6">
        <f t="shared" si="37"/>
        <v>63.640552995391708</v>
      </c>
      <c r="AY592" s="6">
        <f t="shared" si="38"/>
        <v>347.18181818181819</v>
      </c>
      <c r="BA592" s="6">
        <f>VLOOKUP(A592, ALL_AP_DATA!$A$2:$F$3600, 6, FALSE)</f>
        <v>584</v>
      </c>
      <c r="BB592" s="6">
        <f>VLOOKUP(A592, projmetadata!$A$2:$D$2036, 4, FALSE)</f>
        <v>227607</v>
      </c>
      <c r="BC592" s="6" t="e">
        <f t="array" aca="1" ref="BC592" ca="1">_xludf.IFS(I592&lt;&gt;0, F592/I592, P592&lt;&gt;0, M592/P592, W592&lt;&gt;0, T592/W592, AD592&lt;&gt;0, AA592/AD592, AK592&lt;&gt;0, AH592/AK592, AR592&lt;&gt;0, AO592/AR592, TRUE, 0)</f>
        <v>#NAME?</v>
      </c>
      <c r="BE592" s="6" t="e">
        <f t="shared" ca="1" si="30"/>
        <v>#NAME?</v>
      </c>
      <c r="BF592" s="6" t="e">
        <f t="shared" ca="1" si="31"/>
        <v>#NAME?</v>
      </c>
      <c r="BG592" s="6"/>
      <c r="BH592" s="6">
        <f>VLOOKUP(A592, ALL_AP_DATA!$A$2:$D$3600, 3, FALSE)</f>
        <v>370</v>
      </c>
      <c r="BI592" s="6">
        <f>VLOOKUP(A592, ALL_AP_DATA!$A$2:$E$3600, 5, FALSE)</f>
        <v>21107</v>
      </c>
      <c r="BJ592" s="6">
        <f t="shared" si="39"/>
        <v>36.142123287671232</v>
      </c>
      <c r="BK592" s="6">
        <f t="shared" si="32"/>
        <v>0.63356164383561642</v>
      </c>
    </row>
    <row r="593" spans="1:63" ht="15.75" customHeight="1" x14ac:dyDescent="0.2">
      <c r="A593" s="6" t="s">
        <v>653</v>
      </c>
      <c r="B593" s="6" t="s">
        <v>61</v>
      </c>
      <c r="C593" s="6">
        <v>1</v>
      </c>
      <c r="D593" s="6">
        <v>2</v>
      </c>
      <c r="E593" s="6">
        <v>1</v>
      </c>
      <c r="F593" s="6">
        <v>7</v>
      </c>
      <c r="G593" s="6">
        <v>1.41E-2</v>
      </c>
      <c r="H593" s="6">
        <v>9.2999999999999992E-3</v>
      </c>
      <c r="I593" s="6">
        <v>4.0000000000000002E-4</v>
      </c>
      <c r="Q593" s="6">
        <v>3</v>
      </c>
      <c r="R593" s="6">
        <v>22</v>
      </c>
      <c r="S593" s="6">
        <v>79</v>
      </c>
      <c r="T593" s="6">
        <v>18658</v>
      </c>
      <c r="U593" s="6">
        <v>0.15490000000000001</v>
      </c>
      <c r="V593" s="6">
        <v>0.73829999999999996</v>
      </c>
      <c r="W593" s="6">
        <v>0.94310000000000005</v>
      </c>
      <c r="X593" s="6">
        <v>12</v>
      </c>
      <c r="Y593" s="6">
        <v>78</v>
      </c>
      <c r="Z593" s="6">
        <v>75</v>
      </c>
      <c r="AA593" s="6">
        <v>13368</v>
      </c>
      <c r="AB593" s="6">
        <v>0.54930000000000001</v>
      </c>
      <c r="AC593" s="6">
        <v>0.70089999999999997</v>
      </c>
      <c r="AD593" s="6">
        <v>0.67569999999999997</v>
      </c>
      <c r="AE593" s="6">
        <v>8</v>
      </c>
      <c r="AF593" s="6">
        <v>27</v>
      </c>
      <c r="AG593" s="6">
        <v>65</v>
      </c>
      <c r="AH593" s="6">
        <v>1285</v>
      </c>
      <c r="AI593" s="6">
        <v>0.19009999999999999</v>
      </c>
      <c r="AJ593" s="6">
        <v>0.60750000000000004</v>
      </c>
      <c r="AK593" s="6">
        <v>6.5000000000000002E-2</v>
      </c>
      <c r="AT593" s="6">
        <f t="shared" si="33"/>
        <v>3.5</v>
      </c>
      <c r="AU593" s="6" t="str">
        <f t="shared" si="34"/>
        <v/>
      </c>
      <c r="AV593" s="6">
        <f t="shared" si="35"/>
        <v>848.09090909090912</v>
      </c>
      <c r="AW593" s="7">
        <f t="shared" si="36"/>
        <v>171.38461538461539</v>
      </c>
      <c r="AX593" s="6">
        <f t="shared" si="37"/>
        <v>47.592592592592595</v>
      </c>
      <c r="AY593" s="6" t="str">
        <f t="shared" si="38"/>
        <v/>
      </c>
      <c r="BA593" s="6">
        <f>VLOOKUP(A593, ALL_AP_DATA!$A$2:$F$3600, 6, FALSE)</f>
        <v>142</v>
      </c>
      <c r="BB593" s="6">
        <f>VLOOKUP(A593, projmetadata!$A$2:$D$2036, 4, FALSE)</f>
        <v>95324</v>
      </c>
      <c r="BC593" s="6" t="e">
        <f t="array" aca="1" ref="BC593" ca="1">_xludf.IFS(I593&lt;&gt;0, F593/I593, P593&lt;&gt;0, M593/P593, W593&lt;&gt;0, T593/W593, AD593&lt;&gt;0, AA593/AD593, AK593&lt;&gt;0, AH593/AK593, AR593&lt;&gt;0, AO593/AR593, TRUE, 0)</f>
        <v>#NAME?</v>
      </c>
      <c r="BE593" s="6" t="e">
        <f t="shared" ca="1" si="30"/>
        <v>#NAME?</v>
      </c>
      <c r="BF593" s="6" t="e">
        <f t="shared" ca="1" si="31"/>
        <v>#NAME?</v>
      </c>
      <c r="BG593" s="6"/>
      <c r="BH593" s="6">
        <f>VLOOKUP(A593, ALL_AP_DATA!$A$2:$D$3600, 3, FALSE)</f>
        <v>89</v>
      </c>
      <c r="BI593" s="6">
        <f>VLOOKUP(A593, ALL_AP_DATA!$A$2:$E$3600, 5, FALSE)</f>
        <v>19784</v>
      </c>
      <c r="BJ593" s="6">
        <f t="shared" si="39"/>
        <v>139.32394366197184</v>
      </c>
      <c r="BK593" s="6">
        <f t="shared" si="32"/>
        <v>0.62676056338028174</v>
      </c>
    </row>
    <row r="594" spans="1:63" ht="15.75" customHeight="1" x14ac:dyDescent="0.2">
      <c r="A594" s="6" t="s">
        <v>654</v>
      </c>
      <c r="B594" s="6" t="s">
        <v>64</v>
      </c>
      <c r="C594" s="6">
        <v>3</v>
      </c>
      <c r="D594" s="6">
        <v>94</v>
      </c>
      <c r="E594" s="6">
        <v>6</v>
      </c>
      <c r="F594" s="6">
        <v>136</v>
      </c>
      <c r="G594" s="6">
        <v>0.5</v>
      </c>
      <c r="H594" s="6">
        <v>0.85709999999999997</v>
      </c>
      <c r="I594" s="6">
        <v>0.48570000000000002</v>
      </c>
      <c r="X594" s="6">
        <v>49</v>
      </c>
      <c r="Y594" s="6">
        <v>111</v>
      </c>
      <c r="Z594" s="6">
        <v>6</v>
      </c>
      <c r="AA594" s="6">
        <v>138</v>
      </c>
      <c r="AB594" s="6">
        <v>0.59040000000000004</v>
      </c>
      <c r="AC594" s="6">
        <v>0.85709999999999997</v>
      </c>
      <c r="AD594" s="6">
        <v>0.4929</v>
      </c>
      <c r="AE594" s="6">
        <v>9</v>
      </c>
      <c r="AF594" s="6">
        <v>101</v>
      </c>
      <c r="AG594" s="6">
        <v>7</v>
      </c>
      <c r="AH594" s="6">
        <v>244</v>
      </c>
      <c r="AI594" s="6">
        <v>0.53720000000000001</v>
      </c>
      <c r="AJ594" s="6">
        <v>1</v>
      </c>
      <c r="AK594" s="6">
        <v>0.87139999999999995</v>
      </c>
      <c r="AT594" s="6">
        <f t="shared" si="33"/>
        <v>1.446808510638298</v>
      </c>
      <c r="AU594" s="6" t="str">
        <f t="shared" si="34"/>
        <v/>
      </c>
      <c r="AV594" s="6" t="str">
        <f t="shared" si="35"/>
        <v/>
      </c>
      <c r="AW594" s="7">
        <f t="shared" si="36"/>
        <v>1.2432432432432432</v>
      </c>
      <c r="AX594" s="6">
        <f t="shared" si="37"/>
        <v>2.4158415841584158</v>
      </c>
      <c r="AY594" s="6" t="str">
        <f t="shared" si="38"/>
        <v/>
      </c>
      <c r="BA594" s="6">
        <f>VLOOKUP(A594, ALL_AP_DATA!$A$2:$F$3600, 6, FALSE)</f>
        <v>188</v>
      </c>
      <c r="BB594" s="6">
        <f>VLOOKUP(A594, projmetadata!$A$2:$D$2036, 4, FALSE)</f>
        <v>27837</v>
      </c>
      <c r="BC594" s="6" t="e">
        <f t="array" aca="1" ref="BC594" ca="1">_xludf.IFS(I594&lt;&gt;0, F594/I594, P594&lt;&gt;0, M594/P594, W594&lt;&gt;0, T594/W594, AD594&lt;&gt;0, AA594/AD594, AK594&lt;&gt;0, AH594/AK594, AR594&lt;&gt;0, AO594/AR594, TRUE, 0)</f>
        <v>#NAME?</v>
      </c>
      <c r="BE594" s="6" t="e">
        <f t="shared" ca="1" si="30"/>
        <v>#NAME?</v>
      </c>
      <c r="BF594" s="6" t="e">
        <f t="shared" ca="1" si="31"/>
        <v>#NAME?</v>
      </c>
      <c r="BG594" s="6"/>
      <c r="BH594" s="6">
        <f>VLOOKUP(A594, ALL_AP_DATA!$A$2:$D$3600, 3, FALSE)</f>
        <v>150</v>
      </c>
      <c r="BI594" s="6">
        <f>VLOOKUP(A594, ALL_AP_DATA!$A$2:$E$3600, 5, FALSE)</f>
        <v>280</v>
      </c>
      <c r="BJ594" s="6">
        <f t="shared" si="39"/>
        <v>1.4893617021276595</v>
      </c>
      <c r="BK594" s="6">
        <f t="shared" si="32"/>
        <v>0.7978723404255319</v>
      </c>
    </row>
    <row r="595" spans="1:63" ht="15.75" customHeight="1" x14ac:dyDescent="0.2">
      <c r="A595" s="6" t="s">
        <v>655</v>
      </c>
      <c r="B595" s="6" t="s">
        <v>61</v>
      </c>
      <c r="C595" s="6">
        <v>4</v>
      </c>
      <c r="D595" s="6">
        <v>11</v>
      </c>
      <c r="E595" s="6">
        <v>1</v>
      </c>
      <c r="F595" s="6">
        <v>45</v>
      </c>
      <c r="G595" s="6">
        <v>2.2000000000000001E-3</v>
      </c>
      <c r="H595" s="6">
        <v>2.0000000000000001E-4</v>
      </c>
      <c r="I595" s="6">
        <v>1E-4</v>
      </c>
      <c r="J595" s="6">
        <v>15</v>
      </c>
      <c r="K595" s="6">
        <v>164</v>
      </c>
      <c r="L595" s="6">
        <v>2069</v>
      </c>
      <c r="M595" s="6">
        <v>114825</v>
      </c>
      <c r="N595" s="6">
        <v>3.2399999999999998E-2</v>
      </c>
      <c r="O595" s="6">
        <v>0.4632</v>
      </c>
      <c r="P595" s="6">
        <v>0.35299999999999998</v>
      </c>
      <c r="Q595" s="6">
        <v>146</v>
      </c>
      <c r="R595" s="6">
        <v>750</v>
      </c>
      <c r="S595" s="6">
        <v>3980</v>
      </c>
      <c r="T595" s="6">
        <v>274730</v>
      </c>
      <c r="U595" s="6">
        <v>0.14799999999999999</v>
      </c>
      <c r="V595" s="6">
        <v>0.89100000000000001</v>
      </c>
      <c r="W595" s="6">
        <v>0.84460000000000002</v>
      </c>
      <c r="X595" s="6">
        <v>136</v>
      </c>
      <c r="Y595" s="6">
        <v>2189</v>
      </c>
      <c r="Z595" s="6">
        <v>3684</v>
      </c>
      <c r="AA595" s="6">
        <v>211409</v>
      </c>
      <c r="AB595" s="6">
        <v>0.43209999999999998</v>
      </c>
      <c r="AC595" s="6">
        <v>0.82469999999999999</v>
      </c>
      <c r="AD595" s="6">
        <v>0.64990000000000003</v>
      </c>
      <c r="AE595" s="6">
        <v>219</v>
      </c>
      <c r="AF595" s="6">
        <v>1600</v>
      </c>
      <c r="AG595" s="6">
        <v>3909</v>
      </c>
      <c r="AH595" s="6">
        <v>235945</v>
      </c>
      <c r="AI595" s="6">
        <v>0.31580000000000003</v>
      </c>
      <c r="AJ595" s="6">
        <v>0.87509999999999999</v>
      </c>
      <c r="AK595" s="6">
        <v>0.72540000000000004</v>
      </c>
      <c r="AL595" s="6">
        <v>15</v>
      </c>
      <c r="AM595" s="6">
        <v>293</v>
      </c>
      <c r="AN595" s="6">
        <v>2724</v>
      </c>
      <c r="AO595" s="6">
        <v>170472</v>
      </c>
      <c r="AP595" s="6">
        <v>5.7799999999999997E-2</v>
      </c>
      <c r="AQ595" s="6">
        <v>0.60980000000000001</v>
      </c>
      <c r="AR595" s="6">
        <v>0.52410000000000001</v>
      </c>
      <c r="AT595" s="6">
        <f t="shared" si="33"/>
        <v>4.0909090909090908</v>
      </c>
      <c r="AU595" s="6">
        <f t="shared" si="34"/>
        <v>700.15243902439022</v>
      </c>
      <c r="AV595" s="6">
        <f t="shared" si="35"/>
        <v>366.30666666666667</v>
      </c>
      <c r="AW595" s="7">
        <f t="shared" si="36"/>
        <v>96.577889447236174</v>
      </c>
      <c r="AX595" s="6">
        <f t="shared" si="37"/>
        <v>147.46562499999999</v>
      </c>
      <c r="AY595" s="6">
        <f t="shared" si="38"/>
        <v>581.81569965870312</v>
      </c>
      <c r="BA595" s="6">
        <f>VLOOKUP(A595, ALL_AP_DATA!$A$2:$F$3600, 6, FALSE)</f>
        <v>5066</v>
      </c>
      <c r="BB595" s="6">
        <f>VLOOKUP(A595, projmetadata!$A$2:$D$2036, 4, FALSE)</f>
        <v>1579660</v>
      </c>
      <c r="BC595" s="6" t="e">
        <f t="array" aca="1" ref="BC595" ca="1">_xludf.IFS(I595&lt;&gt;0, F595/I595, P595&lt;&gt;0, M595/P595, W595&lt;&gt;0, T595/W595, AD595&lt;&gt;0, AA595/AD595, AK595&lt;&gt;0, AH595/AK595, AR595&lt;&gt;0, AO595/AR595, TRUE, 0)</f>
        <v>#NAME?</v>
      </c>
      <c r="BE595" s="6" t="e">
        <f t="shared" ca="1" si="30"/>
        <v>#NAME?</v>
      </c>
      <c r="BF595" s="6" t="e">
        <f t="shared" ca="1" si="31"/>
        <v>#NAME?</v>
      </c>
      <c r="BG595" s="6"/>
      <c r="BH595" s="6">
        <f>VLOOKUP(A595, ALL_AP_DATA!$A$2:$D$3600, 3, FALSE)</f>
        <v>2833</v>
      </c>
      <c r="BI595" s="6">
        <f>VLOOKUP(A595, ALL_AP_DATA!$A$2:$E$3600, 5, FALSE)</f>
        <v>325272</v>
      </c>
      <c r="BJ595" s="6">
        <f t="shared" si="39"/>
        <v>64.206869324911167</v>
      </c>
      <c r="BK595" s="6">
        <f t="shared" si="32"/>
        <v>0.55921831819976309</v>
      </c>
    </row>
    <row r="596" spans="1:63" ht="15.75" customHeight="1" x14ac:dyDescent="0.2">
      <c r="A596" s="6" t="s">
        <v>656</v>
      </c>
      <c r="B596" s="6" t="s">
        <v>61</v>
      </c>
      <c r="C596" s="6">
        <v>1</v>
      </c>
      <c r="D596" s="6">
        <v>14</v>
      </c>
      <c r="E596" s="6">
        <v>21</v>
      </c>
      <c r="F596" s="6">
        <v>313</v>
      </c>
      <c r="G596" s="6">
        <v>4.0500000000000001E-2</v>
      </c>
      <c r="H596" s="6">
        <v>0.375</v>
      </c>
      <c r="I596" s="6">
        <v>0.1246</v>
      </c>
      <c r="Q596" s="6">
        <v>1</v>
      </c>
      <c r="R596" s="6">
        <v>3</v>
      </c>
      <c r="S596" s="6">
        <v>8</v>
      </c>
      <c r="T596" s="6">
        <v>264</v>
      </c>
      <c r="U596" s="6">
        <v>8.6999999999999994E-3</v>
      </c>
      <c r="V596" s="6">
        <v>0.1429</v>
      </c>
      <c r="W596" s="6">
        <v>0.1051</v>
      </c>
      <c r="X596" s="6">
        <v>1</v>
      </c>
      <c r="Y596" s="6">
        <v>9</v>
      </c>
      <c r="Z596" s="6">
        <v>4</v>
      </c>
      <c r="AA596" s="6">
        <v>68</v>
      </c>
      <c r="AB596" s="6">
        <v>2.5999999999999999E-2</v>
      </c>
      <c r="AC596" s="6">
        <v>7.1400000000000005E-2</v>
      </c>
      <c r="AD596" s="6">
        <v>2.7099999999999999E-2</v>
      </c>
      <c r="AE596" s="6">
        <v>23</v>
      </c>
      <c r="AF596" s="6">
        <v>79</v>
      </c>
      <c r="AG596" s="6">
        <v>34</v>
      </c>
      <c r="AH596" s="6">
        <v>576</v>
      </c>
      <c r="AI596" s="6">
        <v>0.2283</v>
      </c>
      <c r="AJ596" s="6">
        <v>0.60709999999999997</v>
      </c>
      <c r="AK596" s="6">
        <v>0.22919999999999999</v>
      </c>
      <c r="AT596" s="6">
        <f t="shared" si="33"/>
        <v>22.357142857142858</v>
      </c>
      <c r="AU596" s="6" t="str">
        <f t="shared" si="34"/>
        <v/>
      </c>
      <c r="AV596" s="6">
        <f t="shared" si="35"/>
        <v>88</v>
      </c>
      <c r="AW596" s="7">
        <f t="shared" si="36"/>
        <v>7.5555555555555554</v>
      </c>
      <c r="AX596" s="6">
        <f t="shared" si="37"/>
        <v>7.2911392405063289</v>
      </c>
      <c r="AY596" s="6" t="str">
        <f t="shared" si="38"/>
        <v/>
      </c>
      <c r="BA596" s="6">
        <f>VLOOKUP(A596, ALL_AP_DATA!$A$2:$F$3600, 6, FALSE)</f>
        <v>346</v>
      </c>
      <c r="BB596" s="6">
        <f>VLOOKUP(A596, projmetadata!$A$2:$D$2036, 4, FALSE)</f>
        <v>73001</v>
      </c>
      <c r="BC596" s="6" t="e">
        <f t="array" aca="1" ref="BC596" ca="1">_xludf.IFS(I596&lt;&gt;0, F596/I596, P596&lt;&gt;0, M596/P596, W596&lt;&gt;0, T596/W596, AD596&lt;&gt;0, AA596/AD596, AK596&lt;&gt;0, AH596/AK596, AR596&lt;&gt;0, AO596/AR596, TRUE, 0)</f>
        <v>#NAME?</v>
      </c>
      <c r="BE596" s="6" t="e">
        <f t="shared" ca="1" si="30"/>
        <v>#NAME?</v>
      </c>
      <c r="BF596" s="6" t="e">
        <f t="shared" ca="1" si="31"/>
        <v>#NAME?</v>
      </c>
      <c r="BG596" s="6"/>
      <c r="BH596" s="6">
        <f>VLOOKUP(A596, ALL_AP_DATA!$A$2:$D$3600, 3, FALSE)</f>
        <v>90</v>
      </c>
      <c r="BI596" s="6">
        <f>VLOOKUP(A596, ALL_AP_DATA!$A$2:$E$3600, 5, FALSE)</f>
        <v>2513</v>
      </c>
      <c r="BJ596" s="6">
        <f t="shared" si="39"/>
        <v>7.2630057803468207</v>
      </c>
      <c r="BK596" s="6">
        <f t="shared" si="32"/>
        <v>0.26011560693641617</v>
      </c>
    </row>
    <row r="597" spans="1:63" ht="15.75" customHeight="1" x14ac:dyDescent="0.2">
      <c r="A597" s="6" t="s">
        <v>657</v>
      </c>
      <c r="B597" s="6" t="s">
        <v>64</v>
      </c>
      <c r="C597" s="6">
        <v>4</v>
      </c>
      <c r="D597" s="6">
        <v>8</v>
      </c>
      <c r="E597" s="6">
        <v>1</v>
      </c>
      <c r="F597" s="6">
        <v>5</v>
      </c>
      <c r="G597" s="6">
        <v>5.1299999999999998E-2</v>
      </c>
      <c r="H597" s="6">
        <v>7.6899999999999996E-2</v>
      </c>
      <c r="I597" s="6">
        <v>8.0999999999999996E-3</v>
      </c>
      <c r="AE597" s="6">
        <v>8</v>
      </c>
      <c r="AF597" s="6">
        <v>28</v>
      </c>
      <c r="AG597" s="6">
        <v>1</v>
      </c>
      <c r="AH597" s="6">
        <v>19</v>
      </c>
      <c r="AI597" s="6">
        <v>0.17949999999999999</v>
      </c>
      <c r="AJ597" s="6">
        <v>7.6899999999999996E-2</v>
      </c>
      <c r="AK597" s="6">
        <v>3.09E-2</v>
      </c>
      <c r="AT597" s="6">
        <f t="shared" si="33"/>
        <v>0.625</v>
      </c>
      <c r="AU597" s="6" t="str">
        <f t="shared" si="34"/>
        <v/>
      </c>
      <c r="AV597" s="6" t="str">
        <f t="shared" si="35"/>
        <v/>
      </c>
      <c r="AW597" s="7" t="str">
        <f t="shared" si="36"/>
        <v/>
      </c>
      <c r="AX597" s="6">
        <f t="shared" si="37"/>
        <v>0.6785714285714286</v>
      </c>
      <c r="AY597" s="6" t="str">
        <f t="shared" si="38"/>
        <v/>
      </c>
      <c r="BA597" s="6">
        <f>VLOOKUP(A597, ALL_AP_DATA!$A$2:$F$3600, 6, FALSE)</f>
        <v>156</v>
      </c>
      <c r="BB597" s="6">
        <f>VLOOKUP(A597, projmetadata!$A$2:$D$2036, 4, FALSE)</f>
        <v>12239</v>
      </c>
      <c r="BC597" s="6" t="e">
        <f t="array" aca="1" ref="BC597" ca="1">_xludf.IFS(I597&lt;&gt;0, F597/I597, P597&lt;&gt;0, M597/P597, W597&lt;&gt;0, T597/W597, AD597&lt;&gt;0, AA597/AD597, AK597&lt;&gt;0, AH597/AK597, AR597&lt;&gt;0, AO597/AR597, TRUE, 0)</f>
        <v>#NAME?</v>
      </c>
      <c r="BE597" s="6" t="e">
        <f t="shared" ca="1" si="30"/>
        <v>#NAME?</v>
      </c>
      <c r="BF597" s="6" t="e">
        <f t="shared" ca="1" si="31"/>
        <v>#NAME?</v>
      </c>
      <c r="BG597" s="6"/>
      <c r="BH597" s="6">
        <f>VLOOKUP(A597, ALL_AP_DATA!$A$2:$D$3600, 3, FALSE)</f>
        <v>34</v>
      </c>
      <c r="BI597" s="6">
        <f>VLOOKUP(A597, ALL_AP_DATA!$A$2:$E$3600, 5, FALSE)</f>
        <v>615</v>
      </c>
      <c r="BJ597" s="6">
        <f t="shared" si="39"/>
        <v>3.9423076923076925</v>
      </c>
      <c r="BK597" s="6">
        <f t="shared" si="32"/>
        <v>0.21794871794871795</v>
      </c>
    </row>
    <row r="598" spans="1:63" ht="15.75" customHeight="1" x14ac:dyDescent="0.2">
      <c r="A598" s="6" t="s">
        <v>658</v>
      </c>
      <c r="B598" s="6" t="s">
        <v>64</v>
      </c>
      <c r="C598" s="6">
        <v>3</v>
      </c>
      <c r="D598" s="6">
        <v>17</v>
      </c>
      <c r="E598" s="6">
        <v>38</v>
      </c>
      <c r="F598" s="6">
        <v>3957</v>
      </c>
      <c r="G598" s="6">
        <v>0.15740000000000001</v>
      </c>
      <c r="H598" s="6">
        <v>0.77549999999999997</v>
      </c>
      <c r="I598" s="6">
        <v>0.29470000000000002</v>
      </c>
      <c r="Q598" s="6">
        <v>6</v>
      </c>
      <c r="R598" s="6">
        <v>21</v>
      </c>
      <c r="S598" s="6">
        <v>39</v>
      </c>
      <c r="T598" s="6">
        <v>7899</v>
      </c>
      <c r="U598" s="6">
        <v>0.19439999999999999</v>
      </c>
      <c r="V598" s="6">
        <v>0.79590000000000005</v>
      </c>
      <c r="W598" s="6">
        <v>0.58830000000000005</v>
      </c>
      <c r="AE598" s="6">
        <v>13</v>
      </c>
      <c r="AF598" s="6">
        <v>61</v>
      </c>
      <c r="AG598" s="6">
        <v>48</v>
      </c>
      <c r="AH598" s="6">
        <v>9307</v>
      </c>
      <c r="AI598" s="6">
        <v>0.56479999999999997</v>
      </c>
      <c r="AJ598" s="6">
        <v>0.97960000000000003</v>
      </c>
      <c r="AK598" s="6">
        <v>0.69320000000000004</v>
      </c>
      <c r="AT598" s="6">
        <f t="shared" si="33"/>
        <v>232.76470588235293</v>
      </c>
      <c r="AU598" s="6" t="str">
        <f t="shared" si="34"/>
        <v/>
      </c>
      <c r="AV598" s="6">
        <f t="shared" si="35"/>
        <v>376.14285714285717</v>
      </c>
      <c r="AW598" s="7" t="str">
        <f t="shared" si="36"/>
        <v/>
      </c>
      <c r="AX598" s="6">
        <f t="shared" si="37"/>
        <v>152.57377049180329</v>
      </c>
      <c r="AY598" s="6" t="str">
        <f t="shared" si="38"/>
        <v/>
      </c>
      <c r="BA598" s="6">
        <f>VLOOKUP(A598, ALL_AP_DATA!$A$2:$F$3600, 6, FALSE)</f>
        <v>108</v>
      </c>
      <c r="BB598" s="6">
        <f>VLOOKUP(A598, projmetadata!$A$2:$D$2036, 4, FALSE)</f>
        <v>20892</v>
      </c>
      <c r="BC598" s="6" t="e">
        <f t="array" aca="1" ref="BC598" ca="1">_xludf.IFS(I598&lt;&gt;0, F598/I598, P598&lt;&gt;0, M598/P598, W598&lt;&gt;0, T598/W598, AD598&lt;&gt;0, AA598/AD598, AK598&lt;&gt;0, AH598/AK598, AR598&lt;&gt;0, AO598/AR598, TRUE, 0)</f>
        <v>#NAME?</v>
      </c>
      <c r="BE598" s="6" t="e">
        <f t="shared" ca="1" si="30"/>
        <v>#NAME?</v>
      </c>
      <c r="BF598" s="6" t="e">
        <f t="shared" ca="1" si="31"/>
        <v>#NAME?</v>
      </c>
      <c r="BG598" s="6"/>
      <c r="BH598" s="6">
        <f>VLOOKUP(A598, ALL_AP_DATA!$A$2:$D$3600, 3, FALSE)</f>
        <v>69</v>
      </c>
      <c r="BI598" s="6">
        <f>VLOOKUP(A598, ALL_AP_DATA!$A$2:$E$3600, 5, FALSE)</f>
        <v>13426</v>
      </c>
      <c r="BJ598" s="6">
        <f t="shared" si="39"/>
        <v>124.31481481481481</v>
      </c>
      <c r="BK598" s="6">
        <f t="shared" si="32"/>
        <v>0.63888888888888884</v>
      </c>
    </row>
    <row r="599" spans="1:63" ht="15.75" customHeight="1" x14ac:dyDescent="0.2">
      <c r="A599" s="6" t="s">
        <v>659</v>
      </c>
      <c r="B599" s="6" t="s">
        <v>64</v>
      </c>
      <c r="C599" s="6">
        <v>7</v>
      </c>
      <c r="D599" s="6">
        <v>26</v>
      </c>
      <c r="E599" s="6">
        <v>5</v>
      </c>
      <c r="F599" s="6">
        <v>72</v>
      </c>
      <c r="G599" s="6">
        <v>8.6099999999999996E-2</v>
      </c>
      <c r="H599" s="6">
        <v>0.21740000000000001</v>
      </c>
      <c r="I599" s="6">
        <v>0.1202</v>
      </c>
      <c r="X599" s="6">
        <v>1</v>
      </c>
      <c r="Y599" s="6">
        <v>42</v>
      </c>
      <c r="Z599" s="6">
        <v>1</v>
      </c>
      <c r="AA599" s="6">
        <v>1</v>
      </c>
      <c r="AB599" s="6">
        <v>0.1391</v>
      </c>
      <c r="AC599" s="6">
        <v>4.3499999999999997E-2</v>
      </c>
      <c r="AD599" s="6">
        <v>1.6999999999999999E-3</v>
      </c>
      <c r="AE599" s="6">
        <v>19</v>
      </c>
      <c r="AF599" s="6">
        <v>88</v>
      </c>
      <c r="AG599" s="6">
        <v>8</v>
      </c>
      <c r="AH599" s="6">
        <v>289</v>
      </c>
      <c r="AI599" s="6">
        <v>0.29139999999999999</v>
      </c>
      <c r="AJ599" s="6">
        <v>0.3478</v>
      </c>
      <c r="AK599" s="6">
        <v>0.48249999999999998</v>
      </c>
      <c r="AT599" s="6">
        <f t="shared" si="33"/>
        <v>2.7692307692307692</v>
      </c>
      <c r="AU599" s="6" t="str">
        <f t="shared" si="34"/>
        <v/>
      </c>
      <c r="AV599" s="6" t="str">
        <f t="shared" si="35"/>
        <v/>
      </c>
      <c r="AW599" s="7">
        <f t="shared" si="36"/>
        <v>2.3809523809523808E-2</v>
      </c>
      <c r="AX599" s="6">
        <f t="shared" si="37"/>
        <v>3.2840909090909092</v>
      </c>
      <c r="AY599" s="6" t="str">
        <f t="shared" si="38"/>
        <v/>
      </c>
      <c r="BA599" s="6">
        <f>VLOOKUP(A599, ALL_AP_DATA!$A$2:$F$3600, 6, FALSE)</f>
        <v>302</v>
      </c>
      <c r="BB599" s="6">
        <f>VLOOKUP(A599, projmetadata!$A$2:$D$2036, 4, FALSE)</f>
        <v>25189</v>
      </c>
      <c r="BC599" s="6" t="e">
        <f t="array" aca="1" ref="BC599" ca="1">_xludf.IFS(I599&lt;&gt;0, F599/I599, P599&lt;&gt;0, M599/P599, W599&lt;&gt;0, T599/W599, AD599&lt;&gt;0, AA599/AD599, AK599&lt;&gt;0, AH599/AK599, AR599&lt;&gt;0, AO599/AR599, TRUE, 0)</f>
        <v>#NAME?</v>
      </c>
      <c r="BE599" s="6" t="e">
        <f t="shared" ca="1" si="30"/>
        <v>#NAME?</v>
      </c>
      <c r="BF599" s="6" t="e">
        <f t="shared" ca="1" si="31"/>
        <v>#NAME?</v>
      </c>
      <c r="BG599" s="6"/>
      <c r="BH599" s="6">
        <f>VLOOKUP(A599, ALL_AP_DATA!$A$2:$D$3600, 3, FALSE)</f>
        <v>135</v>
      </c>
      <c r="BI599" s="6">
        <f>VLOOKUP(A599, ALL_AP_DATA!$A$2:$E$3600, 5, FALSE)</f>
        <v>599</v>
      </c>
      <c r="BJ599" s="6">
        <f t="shared" si="39"/>
        <v>1.9834437086092715</v>
      </c>
      <c r="BK599" s="6">
        <f t="shared" si="32"/>
        <v>0.44701986754966888</v>
      </c>
    </row>
    <row r="600" spans="1:63" ht="15.75" customHeight="1" x14ac:dyDescent="0.2">
      <c r="A600" s="6" t="s">
        <v>660</v>
      </c>
      <c r="B600" s="6" t="s">
        <v>64</v>
      </c>
      <c r="C600" s="6">
        <v>7</v>
      </c>
      <c r="D600" s="6">
        <v>31</v>
      </c>
      <c r="E600" s="6">
        <v>4</v>
      </c>
      <c r="F600" s="6">
        <v>458</v>
      </c>
      <c r="G600" s="6">
        <v>0.18790000000000001</v>
      </c>
      <c r="H600" s="6">
        <v>1</v>
      </c>
      <c r="I600" s="6">
        <v>0.40460000000000002</v>
      </c>
      <c r="Q600" s="6">
        <v>1</v>
      </c>
      <c r="R600" s="6">
        <v>3</v>
      </c>
      <c r="S600" s="6">
        <v>2</v>
      </c>
      <c r="T600" s="6">
        <v>212</v>
      </c>
      <c r="U600" s="6">
        <v>1.8200000000000001E-2</v>
      </c>
      <c r="V600" s="6">
        <v>0.5</v>
      </c>
      <c r="W600" s="6">
        <v>0.18729999999999999</v>
      </c>
      <c r="X600" s="6">
        <v>3</v>
      </c>
      <c r="Y600" s="6">
        <v>69</v>
      </c>
      <c r="Z600" s="6">
        <v>4</v>
      </c>
      <c r="AA600" s="6">
        <v>495</v>
      </c>
      <c r="AB600" s="6">
        <v>0.41820000000000002</v>
      </c>
      <c r="AC600" s="6">
        <v>1</v>
      </c>
      <c r="AD600" s="6">
        <v>0.43730000000000002</v>
      </c>
      <c r="AE600" s="6">
        <v>7</v>
      </c>
      <c r="AF600" s="6">
        <v>43</v>
      </c>
      <c r="AG600" s="6">
        <v>3</v>
      </c>
      <c r="AH600" s="6">
        <v>423</v>
      </c>
      <c r="AI600" s="6">
        <v>0.2606</v>
      </c>
      <c r="AJ600" s="6">
        <v>0.75</v>
      </c>
      <c r="AK600" s="6">
        <v>0.37369999999999998</v>
      </c>
      <c r="AT600" s="6">
        <f t="shared" si="33"/>
        <v>14.774193548387096</v>
      </c>
      <c r="AU600" s="6" t="str">
        <f t="shared" si="34"/>
        <v/>
      </c>
      <c r="AV600" s="6">
        <f t="shared" si="35"/>
        <v>70.666666666666671</v>
      </c>
      <c r="AW600" s="7">
        <f t="shared" si="36"/>
        <v>7.1739130434782608</v>
      </c>
      <c r="AX600" s="6">
        <f t="shared" si="37"/>
        <v>9.8372093023255811</v>
      </c>
      <c r="AY600" s="6" t="str">
        <f t="shared" si="38"/>
        <v/>
      </c>
      <c r="BA600" s="6">
        <f>VLOOKUP(A600, ALL_AP_DATA!$A$2:$F$3600, 6, FALSE)</f>
        <v>165</v>
      </c>
      <c r="BB600" s="6">
        <f>VLOOKUP(A600, projmetadata!$A$2:$D$2036, 4, FALSE)</f>
        <v>11440</v>
      </c>
      <c r="BC600" s="6" t="e">
        <f t="array" aca="1" ref="BC600" ca="1">_xludf.IFS(I600&lt;&gt;0, F600/I600, P600&lt;&gt;0, M600/P600, W600&lt;&gt;0, T600/W600, AD600&lt;&gt;0, AA600/AD600, AK600&lt;&gt;0, AH600/AK600, AR600&lt;&gt;0, AO600/AR600, TRUE, 0)</f>
        <v>#NAME?</v>
      </c>
      <c r="BE600" s="6" t="e">
        <f t="shared" ca="1" si="30"/>
        <v>#NAME?</v>
      </c>
      <c r="BF600" s="6" t="e">
        <f t="shared" ca="1" si="31"/>
        <v>#NAME?</v>
      </c>
      <c r="BG600" s="6"/>
      <c r="BH600" s="6">
        <f>VLOOKUP(A600, ALL_AP_DATA!$A$2:$D$3600, 3, FALSE)</f>
        <v>94</v>
      </c>
      <c r="BI600" s="6">
        <f>VLOOKUP(A600, ALL_AP_DATA!$A$2:$E$3600, 5, FALSE)</f>
        <v>1132</v>
      </c>
      <c r="BJ600" s="6">
        <f t="shared" si="39"/>
        <v>6.8606060606060604</v>
      </c>
      <c r="BK600" s="6">
        <f t="shared" si="32"/>
        <v>0.5696969696969697</v>
      </c>
    </row>
    <row r="601" spans="1:63" ht="15.75" customHeight="1" x14ac:dyDescent="0.2">
      <c r="A601" s="6" t="s">
        <v>661</v>
      </c>
      <c r="B601" s="6" t="s">
        <v>64</v>
      </c>
      <c r="C601" s="6">
        <v>1</v>
      </c>
      <c r="D601" s="6">
        <v>4</v>
      </c>
      <c r="E601" s="6">
        <v>0</v>
      </c>
      <c r="F601" s="6">
        <v>0</v>
      </c>
      <c r="G601" s="6">
        <v>3.9600000000000003E-2</v>
      </c>
      <c r="H601" s="6">
        <v>0</v>
      </c>
      <c r="I601" s="6">
        <v>0</v>
      </c>
      <c r="Q601" s="6">
        <v>1</v>
      </c>
      <c r="R601" s="6">
        <v>11</v>
      </c>
      <c r="S601" s="6">
        <v>4</v>
      </c>
      <c r="T601" s="6">
        <v>514</v>
      </c>
      <c r="U601" s="6">
        <v>0.1089</v>
      </c>
      <c r="V601" s="6">
        <v>0.66669999999999996</v>
      </c>
      <c r="W601" s="6">
        <v>0.47549999999999998</v>
      </c>
      <c r="AE601" s="6">
        <v>5</v>
      </c>
      <c r="AF601" s="6">
        <v>27</v>
      </c>
      <c r="AG601" s="6">
        <v>2</v>
      </c>
      <c r="AH601" s="6">
        <v>24</v>
      </c>
      <c r="AI601" s="6">
        <v>0.26729999999999998</v>
      </c>
      <c r="AJ601" s="6">
        <v>0.33329999999999999</v>
      </c>
      <c r="AK601" s="6">
        <v>2.2200000000000001E-2</v>
      </c>
      <c r="AT601" s="6">
        <f t="shared" si="33"/>
        <v>0</v>
      </c>
      <c r="AU601" s="6" t="str">
        <f t="shared" si="34"/>
        <v/>
      </c>
      <c r="AV601" s="6">
        <f t="shared" si="35"/>
        <v>46.727272727272727</v>
      </c>
      <c r="AW601" s="7" t="str">
        <f t="shared" si="36"/>
        <v/>
      </c>
      <c r="AX601" s="6">
        <f t="shared" si="37"/>
        <v>0.88888888888888884</v>
      </c>
      <c r="AY601" s="6" t="str">
        <f t="shared" si="38"/>
        <v/>
      </c>
      <c r="BA601" s="6">
        <f>VLOOKUP(A601, ALL_AP_DATA!$A$2:$F$3600, 6, FALSE)</f>
        <v>101</v>
      </c>
      <c r="BB601" s="6">
        <f>VLOOKUP(A601, projmetadata!$A$2:$D$2036, 4, FALSE)</f>
        <v>6050</v>
      </c>
      <c r="BC601" s="6" t="e">
        <f t="array" aca="1" ref="BC601" ca="1">_xludf.IFS(I601&lt;&gt;0, F601/I601, P601&lt;&gt;0, M601/P601, W601&lt;&gt;0, T601/W601, AD601&lt;&gt;0, AA601/AD601, AK601&lt;&gt;0, AH601/AK601, AR601&lt;&gt;0, AO601/AR601, TRUE, 0)</f>
        <v>#NAME?</v>
      </c>
      <c r="BE601" s="6" t="e">
        <f t="shared" ca="1" si="30"/>
        <v>#NAME?</v>
      </c>
      <c r="BF601" s="6" t="e">
        <f t="shared" ca="1" si="31"/>
        <v>#NAME?</v>
      </c>
      <c r="BG601" s="6"/>
      <c r="BH601" s="6">
        <f>VLOOKUP(A601, ALL_AP_DATA!$A$2:$D$3600, 3, FALSE)</f>
        <v>36</v>
      </c>
      <c r="BI601" s="6">
        <f>VLOOKUP(A601, ALL_AP_DATA!$A$2:$E$3600, 5, FALSE)</f>
        <v>1081</v>
      </c>
      <c r="BJ601" s="6">
        <f t="shared" si="39"/>
        <v>10.702970297029703</v>
      </c>
      <c r="BK601" s="6">
        <f t="shared" si="32"/>
        <v>0.35643564356435642</v>
      </c>
    </row>
    <row r="602" spans="1:63" ht="15.75" customHeight="1" x14ac:dyDescent="0.2">
      <c r="A602" s="6" t="s">
        <v>662</v>
      </c>
      <c r="B602" s="6" t="s">
        <v>61</v>
      </c>
      <c r="C602" s="6">
        <v>2</v>
      </c>
      <c r="D602" s="6">
        <v>8</v>
      </c>
      <c r="E602" s="6">
        <v>58</v>
      </c>
      <c r="F602" s="6">
        <v>5089</v>
      </c>
      <c r="G602" s="6">
        <v>5.1900000000000002E-2</v>
      </c>
      <c r="H602" s="6">
        <v>0.4874</v>
      </c>
      <c r="I602" s="6">
        <v>0.3075</v>
      </c>
      <c r="Q602" s="6">
        <v>6</v>
      </c>
      <c r="R602" s="6">
        <v>15</v>
      </c>
      <c r="S602" s="6">
        <v>48</v>
      </c>
      <c r="T602" s="6">
        <v>10568</v>
      </c>
      <c r="U602" s="6">
        <v>9.74E-2</v>
      </c>
      <c r="V602" s="6">
        <v>0.40339999999999998</v>
      </c>
      <c r="W602" s="6">
        <v>0.63849999999999996</v>
      </c>
      <c r="X602" s="6">
        <v>8</v>
      </c>
      <c r="Y602" s="6">
        <v>89</v>
      </c>
      <c r="Z602" s="6">
        <v>109</v>
      </c>
      <c r="AA602" s="6">
        <v>14410</v>
      </c>
      <c r="AB602" s="6">
        <v>0.57789999999999997</v>
      </c>
      <c r="AC602" s="6">
        <v>0.91600000000000004</v>
      </c>
      <c r="AD602" s="6">
        <v>0.87070000000000003</v>
      </c>
      <c r="AE602" s="6">
        <v>10</v>
      </c>
      <c r="AF602" s="6">
        <v>32</v>
      </c>
      <c r="AG602" s="6">
        <v>106</v>
      </c>
      <c r="AH602" s="6">
        <v>8304</v>
      </c>
      <c r="AI602" s="6">
        <v>0.20780000000000001</v>
      </c>
      <c r="AJ602" s="6">
        <v>0.89080000000000004</v>
      </c>
      <c r="AK602" s="6">
        <v>0.50180000000000002</v>
      </c>
      <c r="AT602" s="6">
        <f t="shared" si="33"/>
        <v>636.125</v>
      </c>
      <c r="AU602" s="6" t="str">
        <f t="shared" si="34"/>
        <v/>
      </c>
      <c r="AV602" s="6">
        <f t="shared" si="35"/>
        <v>704.5333333333333</v>
      </c>
      <c r="AW602" s="7">
        <f t="shared" si="36"/>
        <v>161.91011235955057</v>
      </c>
      <c r="AX602" s="6">
        <f t="shared" si="37"/>
        <v>259.5</v>
      </c>
      <c r="AY602" s="6" t="str">
        <f t="shared" si="38"/>
        <v/>
      </c>
      <c r="BA602" s="6">
        <f>VLOOKUP(A602, ALL_AP_DATA!$A$2:$F$3600, 6, FALSE)</f>
        <v>154</v>
      </c>
      <c r="BB602" s="6">
        <f>VLOOKUP(A602, projmetadata!$A$2:$D$2036, 4, FALSE)</f>
        <v>52097</v>
      </c>
      <c r="BC602" s="6" t="e">
        <f t="array" aca="1" ref="BC602" ca="1">_xludf.IFS(I602&lt;&gt;0, F602/I602, P602&lt;&gt;0, M602/P602, W602&lt;&gt;0, T602/W602, AD602&lt;&gt;0, AA602/AD602, AK602&lt;&gt;0, AH602/AK602, AR602&lt;&gt;0, AO602/AR602, TRUE, 0)</f>
        <v>#NAME?</v>
      </c>
      <c r="BE602" s="6" t="e">
        <f t="shared" ca="1" si="30"/>
        <v>#NAME?</v>
      </c>
      <c r="BF602" s="6" t="e">
        <f t="shared" ca="1" si="31"/>
        <v>#NAME?</v>
      </c>
      <c r="BG602" s="6"/>
      <c r="BH602" s="6">
        <f>VLOOKUP(A602, ALL_AP_DATA!$A$2:$D$3600, 3, FALSE)</f>
        <v>91</v>
      </c>
      <c r="BI602" s="6">
        <f>VLOOKUP(A602, ALL_AP_DATA!$A$2:$E$3600, 5, FALSE)</f>
        <v>16550</v>
      </c>
      <c r="BJ602" s="6">
        <f t="shared" si="39"/>
        <v>107.46753246753246</v>
      </c>
      <c r="BK602" s="6">
        <f t="shared" si="32"/>
        <v>0.59090909090909094</v>
      </c>
    </row>
    <row r="603" spans="1:63" ht="15.75" customHeight="1" x14ac:dyDescent="0.2">
      <c r="A603" s="6" t="s">
        <v>663</v>
      </c>
      <c r="B603" s="6" t="s">
        <v>61</v>
      </c>
      <c r="Q603" s="6">
        <v>2</v>
      </c>
      <c r="R603" s="6">
        <v>9</v>
      </c>
      <c r="S603" s="6">
        <v>11</v>
      </c>
      <c r="T603" s="6">
        <v>1411</v>
      </c>
      <c r="U603" s="6">
        <v>3.8100000000000002E-2</v>
      </c>
      <c r="V603" s="6">
        <v>0.57889999999999997</v>
      </c>
      <c r="W603" s="6">
        <v>4.2700000000000002E-2</v>
      </c>
      <c r="X603" s="6">
        <v>2</v>
      </c>
      <c r="Y603" s="6">
        <v>98</v>
      </c>
      <c r="Z603" s="6">
        <v>16</v>
      </c>
      <c r="AA603" s="6">
        <v>3759</v>
      </c>
      <c r="AB603" s="6">
        <v>0.4153</v>
      </c>
      <c r="AC603" s="6">
        <v>0.84209999999999996</v>
      </c>
      <c r="AD603" s="6">
        <v>0.1137</v>
      </c>
      <c r="AE603" s="6">
        <v>5</v>
      </c>
      <c r="AF603" s="6">
        <v>19</v>
      </c>
      <c r="AG603" s="6">
        <v>10</v>
      </c>
      <c r="AH603" s="6">
        <v>1291</v>
      </c>
      <c r="AI603" s="6">
        <v>8.0500000000000002E-2</v>
      </c>
      <c r="AJ603" s="6">
        <v>0.52629999999999999</v>
      </c>
      <c r="AK603" s="6">
        <v>3.9E-2</v>
      </c>
      <c r="AT603" s="6" t="str">
        <f t="shared" si="33"/>
        <v/>
      </c>
      <c r="AU603" s="6" t="str">
        <f t="shared" si="34"/>
        <v/>
      </c>
      <c r="AV603" s="6">
        <f t="shared" si="35"/>
        <v>156.77777777777777</v>
      </c>
      <c r="AW603" s="7">
        <f t="shared" si="36"/>
        <v>38.357142857142854</v>
      </c>
      <c r="AX603" s="6">
        <f t="shared" si="37"/>
        <v>67.94736842105263</v>
      </c>
      <c r="AY603" s="6" t="str">
        <f t="shared" si="38"/>
        <v/>
      </c>
      <c r="BA603" s="6">
        <f>VLOOKUP(A603, ALL_AP_DATA!$A$2:$F$3600, 6, FALSE)</f>
        <v>236</v>
      </c>
      <c r="BB603" s="6">
        <f>VLOOKUP(A603, projmetadata!$A$2:$D$2036, 4, FALSE)</f>
        <v>109085</v>
      </c>
      <c r="BC603" s="6" t="e">
        <f t="array" aca="1" ref="BC603" ca="1">_xludf.IFS(I603&lt;&gt;0, F603/I603, P603&lt;&gt;0, M603/P603, W603&lt;&gt;0, T603/W603, AD603&lt;&gt;0, AA603/AD603, AK603&lt;&gt;0, AH603/AK603, AR603&lt;&gt;0, AO603/AR603, TRUE, 0)</f>
        <v>#NAME?</v>
      </c>
      <c r="BE603" s="6" t="e">
        <f t="shared" ca="1" si="30"/>
        <v>#NAME?</v>
      </c>
      <c r="BF603" s="6" t="e">
        <f t="shared" ca="1" si="31"/>
        <v>#NAME?</v>
      </c>
      <c r="BG603" s="6"/>
      <c r="BH603" s="6">
        <f>VLOOKUP(A603, ALL_AP_DATA!$A$2:$D$3600, 3, FALSE)</f>
        <v>105</v>
      </c>
      <c r="BI603" s="6">
        <f>VLOOKUP(A603, ALL_AP_DATA!$A$2:$E$3600, 5, FALSE)</f>
        <v>33067</v>
      </c>
      <c r="BJ603" s="6">
        <f t="shared" si="39"/>
        <v>140.11440677966101</v>
      </c>
      <c r="BK603" s="6">
        <f t="shared" si="32"/>
        <v>0.44491525423728812</v>
      </c>
    </row>
    <row r="604" spans="1:63" ht="15.75" customHeight="1" x14ac:dyDescent="0.2">
      <c r="A604" s="6" t="s">
        <v>664</v>
      </c>
      <c r="B604" s="6" t="s">
        <v>61</v>
      </c>
      <c r="C604" s="6">
        <v>2</v>
      </c>
      <c r="D604" s="6">
        <v>5</v>
      </c>
      <c r="E604" s="6">
        <v>2</v>
      </c>
      <c r="F604" s="6">
        <v>8</v>
      </c>
      <c r="G604" s="6">
        <v>2.7E-2</v>
      </c>
      <c r="H604" s="6">
        <v>0.33329999999999999</v>
      </c>
      <c r="I604" s="6">
        <v>3.0099999999999998E-2</v>
      </c>
      <c r="X604" s="6">
        <v>6</v>
      </c>
      <c r="Y604" s="6">
        <v>137</v>
      </c>
      <c r="Z604" s="6">
        <v>6</v>
      </c>
      <c r="AA604" s="6">
        <v>52</v>
      </c>
      <c r="AB604" s="6">
        <v>0.74050000000000005</v>
      </c>
      <c r="AC604" s="6">
        <v>1</v>
      </c>
      <c r="AD604" s="6">
        <v>0.19550000000000001</v>
      </c>
      <c r="AE604" s="6">
        <v>14</v>
      </c>
      <c r="AF604" s="6">
        <v>40</v>
      </c>
      <c r="AG604" s="6">
        <v>3</v>
      </c>
      <c r="AH604" s="6">
        <v>10</v>
      </c>
      <c r="AI604" s="6">
        <v>0.2162</v>
      </c>
      <c r="AJ604" s="6">
        <v>0.5</v>
      </c>
      <c r="AK604" s="6">
        <v>3.7600000000000001E-2</v>
      </c>
      <c r="AT604" s="6">
        <f t="shared" si="33"/>
        <v>1.6</v>
      </c>
      <c r="AU604" s="6" t="str">
        <f t="shared" si="34"/>
        <v/>
      </c>
      <c r="AV604" s="6" t="str">
        <f t="shared" si="35"/>
        <v/>
      </c>
      <c r="AW604" s="7">
        <f t="shared" si="36"/>
        <v>0.37956204379562042</v>
      </c>
      <c r="AX604" s="6">
        <f t="shared" si="37"/>
        <v>0.25</v>
      </c>
      <c r="AY604" s="6" t="str">
        <f t="shared" si="38"/>
        <v/>
      </c>
      <c r="BA604" s="6">
        <f>VLOOKUP(A604, ALL_AP_DATA!$A$2:$F$3600, 6, FALSE)</f>
        <v>185</v>
      </c>
      <c r="BB604" s="6">
        <f>VLOOKUP(A604, projmetadata!$A$2:$D$2036, 4, FALSE)</f>
        <v>32599</v>
      </c>
      <c r="BC604" s="6" t="e">
        <f t="array" aca="1" ref="BC604" ca="1">_xludf.IFS(I604&lt;&gt;0, F604/I604, P604&lt;&gt;0, M604/P604, W604&lt;&gt;0, T604/W604, AD604&lt;&gt;0, AA604/AD604, AK604&lt;&gt;0, AH604/AK604, AR604&lt;&gt;0, AO604/AR604, TRUE, 0)</f>
        <v>#NAME?</v>
      </c>
      <c r="BE604" s="6" t="e">
        <f t="shared" ca="1" si="30"/>
        <v>#NAME?</v>
      </c>
      <c r="BF604" s="6" t="e">
        <f t="shared" ca="1" si="31"/>
        <v>#NAME?</v>
      </c>
      <c r="BG604" s="6"/>
      <c r="BH604" s="6">
        <f>VLOOKUP(A604, ALL_AP_DATA!$A$2:$D$3600, 3, FALSE)</f>
        <v>139</v>
      </c>
      <c r="BI604" s="6">
        <f>VLOOKUP(A604, ALL_AP_DATA!$A$2:$E$3600, 5, FALSE)</f>
        <v>266</v>
      </c>
      <c r="BJ604" s="6">
        <f t="shared" si="39"/>
        <v>1.4378378378378378</v>
      </c>
      <c r="BK604" s="6">
        <f t="shared" si="32"/>
        <v>0.75135135135135134</v>
      </c>
    </row>
    <row r="605" spans="1:63" ht="15.75" customHeight="1" x14ac:dyDescent="0.2">
      <c r="A605" s="6" t="s">
        <v>665</v>
      </c>
      <c r="B605" s="6" t="s">
        <v>61</v>
      </c>
      <c r="Q605" s="6">
        <v>7</v>
      </c>
      <c r="R605" s="6">
        <v>16</v>
      </c>
      <c r="S605" s="6">
        <v>60</v>
      </c>
      <c r="T605" s="6">
        <v>1448</v>
      </c>
      <c r="U605" s="6">
        <v>0.1231</v>
      </c>
      <c r="V605" s="6">
        <v>0.68969999999999998</v>
      </c>
      <c r="W605" s="6">
        <v>0.72109999999999996</v>
      </c>
      <c r="AT605" s="6" t="str">
        <f t="shared" si="33"/>
        <v/>
      </c>
      <c r="AU605" s="6" t="str">
        <f t="shared" si="34"/>
        <v/>
      </c>
      <c r="AV605" s="6">
        <f t="shared" si="35"/>
        <v>90.5</v>
      </c>
      <c r="AW605" s="7" t="str">
        <f t="shared" si="36"/>
        <v/>
      </c>
      <c r="AX605" s="6" t="str">
        <f t="shared" si="37"/>
        <v/>
      </c>
      <c r="AY605" s="6" t="str">
        <f t="shared" si="38"/>
        <v/>
      </c>
      <c r="BA605" s="6">
        <f>VLOOKUP(A605, ALL_AP_DATA!$A$2:$F$3600, 6, FALSE)</f>
        <v>130</v>
      </c>
      <c r="BB605" s="6">
        <f>VLOOKUP(A605, projmetadata!$A$2:$D$2036, 4, FALSE)</f>
        <v>25485</v>
      </c>
      <c r="BC605" s="6" t="e">
        <f t="array" aca="1" ref="BC605" ca="1">_xludf.IFS(I605&lt;&gt;0, F605/I605, P605&lt;&gt;0, M605/P605, W605&lt;&gt;0, T605/W605, AD605&lt;&gt;0, AA605/AD605, AK605&lt;&gt;0, AH605/AK605, AR605&lt;&gt;0, AO605/AR605, TRUE, 0)</f>
        <v>#NAME?</v>
      </c>
      <c r="BE605" s="6" t="e">
        <f t="shared" ca="1" si="30"/>
        <v>#NAME?</v>
      </c>
      <c r="BF605" s="6" t="e">
        <f t="shared" ca="1" si="31"/>
        <v>#NAME?</v>
      </c>
      <c r="BG605" s="6"/>
      <c r="BH605" s="6">
        <f>VLOOKUP(A605, ALL_AP_DATA!$A$2:$D$3600, 3, FALSE)</f>
        <v>16</v>
      </c>
      <c r="BI605" s="6">
        <f>VLOOKUP(A605, ALL_AP_DATA!$A$2:$E$3600, 5, FALSE)</f>
        <v>2008</v>
      </c>
      <c r="BJ605" s="6">
        <f t="shared" si="39"/>
        <v>15.446153846153846</v>
      </c>
      <c r="BK605" s="6">
        <f t="shared" si="32"/>
        <v>0.12307692307692308</v>
      </c>
    </row>
    <row r="606" spans="1:63" ht="15.75" customHeight="1" x14ac:dyDescent="0.2">
      <c r="A606" s="6" t="s">
        <v>666</v>
      </c>
      <c r="B606" s="6" t="s">
        <v>64</v>
      </c>
      <c r="C606" s="6">
        <v>187</v>
      </c>
      <c r="D606" s="6">
        <v>2468</v>
      </c>
      <c r="E606" s="6">
        <v>3448</v>
      </c>
      <c r="F606" s="6">
        <v>214667</v>
      </c>
      <c r="G606" s="6">
        <v>0.25869999999999999</v>
      </c>
      <c r="H606" s="6">
        <v>0.69599999999999995</v>
      </c>
      <c r="I606" s="6">
        <v>0.52690000000000003</v>
      </c>
      <c r="J606" s="6">
        <v>98</v>
      </c>
      <c r="K606" s="6">
        <v>657</v>
      </c>
      <c r="L606" s="6">
        <v>2696</v>
      </c>
      <c r="M606" s="6">
        <v>168850</v>
      </c>
      <c r="N606" s="6">
        <v>6.8900000000000003E-2</v>
      </c>
      <c r="O606" s="6">
        <v>0.54420000000000002</v>
      </c>
      <c r="P606" s="6">
        <v>0.41439999999999999</v>
      </c>
      <c r="Q606" s="6">
        <v>327</v>
      </c>
      <c r="R606" s="6">
        <v>1524</v>
      </c>
      <c r="S606" s="6">
        <v>3947</v>
      </c>
      <c r="T606" s="6">
        <v>305452</v>
      </c>
      <c r="U606" s="6">
        <v>0.15970000000000001</v>
      </c>
      <c r="V606" s="6">
        <v>0.79669999999999996</v>
      </c>
      <c r="W606" s="6">
        <v>0.74970000000000003</v>
      </c>
      <c r="X606" s="6">
        <v>612</v>
      </c>
      <c r="Y606" s="6">
        <v>3491</v>
      </c>
      <c r="Z606" s="6">
        <v>3332</v>
      </c>
      <c r="AA606" s="6">
        <v>206306</v>
      </c>
      <c r="AB606" s="6">
        <v>0.3659</v>
      </c>
      <c r="AC606" s="6">
        <v>0.67259999999999998</v>
      </c>
      <c r="AD606" s="6">
        <v>0.50639999999999996</v>
      </c>
      <c r="AE606" s="6">
        <v>891</v>
      </c>
      <c r="AF606" s="6">
        <v>4556</v>
      </c>
      <c r="AG606" s="6">
        <v>4212</v>
      </c>
      <c r="AH606" s="6">
        <v>311575</v>
      </c>
      <c r="AI606" s="6">
        <v>0.47749999999999998</v>
      </c>
      <c r="AJ606" s="6">
        <v>0.85019999999999996</v>
      </c>
      <c r="AK606" s="6">
        <v>0.76470000000000005</v>
      </c>
      <c r="AL606" s="6">
        <v>19</v>
      </c>
      <c r="AM606" s="6">
        <v>379</v>
      </c>
      <c r="AN606" s="6">
        <v>2144</v>
      </c>
      <c r="AO606" s="6">
        <v>111060</v>
      </c>
      <c r="AP606" s="6">
        <v>3.9699999999999999E-2</v>
      </c>
      <c r="AQ606" s="6">
        <v>0.43280000000000002</v>
      </c>
      <c r="AR606" s="6">
        <v>0.27260000000000001</v>
      </c>
      <c r="AT606" s="6">
        <f t="shared" si="33"/>
        <v>86.980145867098869</v>
      </c>
      <c r="AU606" s="6">
        <f t="shared" si="34"/>
        <v>257.0015220700152</v>
      </c>
      <c r="AV606" s="6">
        <f t="shared" si="35"/>
        <v>200.4278215223097</v>
      </c>
      <c r="AW606" s="7">
        <f t="shared" si="36"/>
        <v>59.096533944428529</v>
      </c>
      <c r="AX606" s="6">
        <f t="shared" si="37"/>
        <v>68.387840210711147</v>
      </c>
      <c r="AY606" s="6">
        <f t="shared" si="38"/>
        <v>293.03430079155675</v>
      </c>
      <c r="BA606" s="6">
        <f>VLOOKUP(A606, ALL_AP_DATA!$A$2:$F$3600, 6, FALSE)</f>
        <v>9541</v>
      </c>
      <c r="BB606" s="6">
        <f>VLOOKUP(A606, projmetadata!$A$2:$D$2036, 4, FALSE)</f>
        <v>1146506</v>
      </c>
      <c r="BC606" s="6" t="e">
        <f t="array" aca="1" ref="BC606" ca="1">_xludf.IFS(I606&lt;&gt;0, F606/I606, P606&lt;&gt;0, M606/P606, W606&lt;&gt;0, T606/W606, AD606&lt;&gt;0, AA606/AD606, AK606&lt;&gt;0, AH606/AK606, AR606&lt;&gt;0, AO606/AR606, TRUE, 0)</f>
        <v>#NAME?</v>
      </c>
      <c r="BE606" s="6" t="e">
        <f t="shared" ca="1" si="30"/>
        <v>#NAME?</v>
      </c>
      <c r="BF606" s="6" t="e">
        <f t="shared" ca="1" si="31"/>
        <v>#NAME?</v>
      </c>
      <c r="BG606" s="6"/>
      <c r="BH606" s="6">
        <f>VLOOKUP(A606, ALL_AP_DATA!$A$2:$D$3600, 3, FALSE)</f>
        <v>6320</v>
      </c>
      <c r="BI606" s="6">
        <f>VLOOKUP(A606, ALL_AP_DATA!$A$2:$E$3600, 5, FALSE)</f>
        <v>407423</v>
      </c>
      <c r="BJ606" s="6">
        <f t="shared" si="39"/>
        <v>42.70233728120742</v>
      </c>
      <c r="BK606" s="6">
        <f t="shared" si="32"/>
        <v>0.6624043601299654</v>
      </c>
    </row>
    <row r="607" spans="1:63" ht="15.75" customHeight="1" x14ac:dyDescent="0.2">
      <c r="A607" s="6" t="s">
        <v>667</v>
      </c>
      <c r="B607" s="6" t="s">
        <v>64</v>
      </c>
      <c r="C607" s="6">
        <v>12</v>
      </c>
      <c r="D607" s="6">
        <v>105</v>
      </c>
      <c r="E607" s="6">
        <v>143</v>
      </c>
      <c r="F607" s="6">
        <v>9042</v>
      </c>
      <c r="G607" s="6">
        <v>0.17069999999999999</v>
      </c>
      <c r="H607" s="6">
        <v>0.4965</v>
      </c>
      <c r="I607" s="6">
        <v>0.41439999999999999</v>
      </c>
      <c r="J607" s="6">
        <v>8</v>
      </c>
      <c r="K607" s="6">
        <v>56</v>
      </c>
      <c r="L607" s="6">
        <v>128</v>
      </c>
      <c r="M607" s="6">
        <v>10469</v>
      </c>
      <c r="N607" s="6">
        <v>9.11E-2</v>
      </c>
      <c r="O607" s="6">
        <v>0.44440000000000002</v>
      </c>
      <c r="P607" s="6">
        <v>0.47970000000000002</v>
      </c>
      <c r="Q607" s="6">
        <v>29</v>
      </c>
      <c r="R607" s="6">
        <v>127</v>
      </c>
      <c r="S607" s="6">
        <v>214</v>
      </c>
      <c r="T607" s="6">
        <v>17369</v>
      </c>
      <c r="U607" s="6">
        <v>0.20649999999999999</v>
      </c>
      <c r="V607" s="6">
        <v>0.74309999999999998</v>
      </c>
      <c r="W607" s="6">
        <v>0.79590000000000005</v>
      </c>
      <c r="X607" s="6">
        <v>43</v>
      </c>
      <c r="Y607" s="6">
        <v>449</v>
      </c>
      <c r="Z607" s="6">
        <v>257</v>
      </c>
      <c r="AA607" s="6">
        <v>17977</v>
      </c>
      <c r="AB607" s="6">
        <v>0.73009999999999997</v>
      </c>
      <c r="AC607" s="6">
        <v>0.89239999999999997</v>
      </c>
      <c r="AD607" s="6">
        <v>0.82379999999999998</v>
      </c>
      <c r="AE607" s="6">
        <v>72</v>
      </c>
      <c r="AF607" s="6">
        <v>286</v>
      </c>
      <c r="AG607" s="6">
        <v>222</v>
      </c>
      <c r="AH607" s="6">
        <v>13726</v>
      </c>
      <c r="AI607" s="6">
        <v>0.46500000000000002</v>
      </c>
      <c r="AJ607" s="6">
        <v>0.77080000000000004</v>
      </c>
      <c r="AK607" s="6">
        <v>0.629</v>
      </c>
      <c r="AL607" s="6">
        <v>5</v>
      </c>
      <c r="AM607" s="6">
        <v>65</v>
      </c>
      <c r="AN607" s="6">
        <v>113</v>
      </c>
      <c r="AO607" s="6">
        <v>10127</v>
      </c>
      <c r="AP607" s="6">
        <v>0.1057</v>
      </c>
      <c r="AQ607" s="6">
        <v>0.39240000000000003</v>
      </c>
      <c r="AR607" s="6">
        <v>0.46410000000000001</v>
      </c>
      <c r="AT607" s="6">
        <f t="shared" si="33"/>
        <v>86.114285714285714</v>
      </c>
      <c r="AU607" s="6">
        <f t="shared" si="34"/>
        <v>186.94642857142858</v>
      </c>
      <c r="AV607" s="6">
        <f t="shared" si="35"/>
        <v>136.76377952755905</v>
      </c>
      <c r="AW607" s="7">
        <f t="shared" si="36"/>
        <v>40.037861915367486</v>
      </c>
      <c r="AX607" s="6">
        <f t="shared" si="37"/>
        <v>47.993006993006993</v>
      </c>
      <c r="AY607" s="6">
        <f t="shared" si="38"/>
        <v>155.80000000000001</v>
      </c>
      <c r="BA607" s="6">
        <f>VLOOKUP(A607, ALL_AP_DATA!$A$2:$F$3600, 6, FALSE)</f>
        <v>615</v>
      </c>
      <c r="BB607" s="6">
        <f>VLOOKUP(A607, projmetadata!$A$2:$D$2036, 4, FALSE)</f>
        <v>51856</v>
      </c>
      <c r="BC607" s="6" t="e">
        <f t="array" aca="1" ref="BC607" ca="1">_xludf.IFS(I607&lt;&gt;0, F607/I607, P607&lt;&gt;0, M607/P607, W607&lt;&gt;0, T607/W607, AD607&lt;&gt;0, AA607/AD607, AK607&lt;&gt;0, AH607/AK607, AR607&lt;&gt;0, AO607/AR607, TRUE, 0)</f>
        <v>#NAME?</v>
      </c>
      <c r="BE607" s="6" t="e">
        <f t="shared" ca="1" si="30"/>
        <v>#NAME?</v>
      </c>
      <c r="BF607" s="6" t="e">
        <f t="shared" ca="1" si="31"/>
        <v>#NAME?</v>
      </c>
      <c r="BG607" s="6"/>
      <c r="BH607" s="6">
        <f>VLOOKUP(A607, ALL_AP_DATA!$A$2:$D$3600, 3, FALSE)</f>
        <v>513</v>
      </c>
      <c r="BI607" s="6">
        <f>VLOOKUP(A607, ALL_AP_DATA!$A$2:$E$3600, 5, FALSE)</f>
        <v>21822</v>
      </c>
      <c r="BJ607" s="6">
        <f t="shared" si="39"/>
        <v>35.482926829268294</v>
      </c>
      <c r="BK607" s="6">
        <f t="shared" si="32"/>
        <v>0.8341463414634146</v>
      </c>
    </row>
    <row r="608" spans="1:63" ht="15.75" customHeight="1" x14ac:dyDescent="0.2">
      <c r="A608" s="6" t="s">
        <v>668</v>
      </c>
      <c r="B608" s="6" t="s">
        <v>64</v>
      </c>
      <c r="C608" s="6">
        <v>49</v>
      </c>
      <c r="D608" s="6">
        <v>186</v>
      </c>
      <c r="E608" s="6">
        <v>178</v>
      </c>
      <c r="F608" s="6">
        <v>6574</v>
      </c>
      <c r="G608" s="6">
        <v>5.3999999999999999E-2</v>
      </c>
      <c r="H608" s="6">
        <v>0.30220000000000002</v>
      </c>
      <c r="I608" s="6">
        <v>0.11020000000000001</v>
      </c>
      <c r="J608" s="6">
        <v>4</v>
      </c>
      <c r="K608" s="6">
        <v>45</v>
      </c>
      <c r="L608" s="6">
        <v>104</v>
      </c>
      <c r="M608" s="6">
        <v>7583</v>
      </c>
      <c r="N608" s="6">
        <v>1.3100000000000001E-2</v>
      </c>
      <c r="O608" s="6">
        <v>0.17660000000000001</v>
      </c>
      <c r="P608" s="6">
        <v>0.12709999999999999</v>
      </c>
      <c r="Q608" s="6">
        <v>76</v>
      </c>
      <c r="R608" s="6">
        <v>352</v>
      </c>
      <c r="S608" s="6">
        <v>403</v>
      </c>
      <c r="T608" s="6">
        <v>39207</v>
      </c>
      <c r="U608" s="6">
        <v>0.1022</v>
      </c>
      <c r="V608" s="6">
        <v>0.68420000000000003</v>
      </c>
      <c r="W608" s="6">
        <v>0.6573</v>
      </c>
      <c r="X608" s="6">
        <v>191</v>
      </c>
      <c r="Y608" s="6">
        <v>944</v>
      </c>
      <c r="Z608" s="6">
        <v>384</v>
      </c>
      <c r="AA608" s="6">
        <v>19361</v>
      </c>
      <c r="AB608" s="6">
        <v>0.27400000000000002</v>
      </c>
      <c r="AC608" s="6">
        <v>0.65200000000000002</v>
      </c>
      <c r="AD608" s="6">
        <v>0.3246</v>
      </c>
      <c r="AE608" s="6">
        <v>263</v>
      </c>
      <c r="AF608" s="6">
        <v>1214</v>
      </c>
      <c r="AG608" s="6">
        <v>389</v>
      </c>
      <c r="AH608" s="6">
        <v>25431</v>
      </c>
      <c r="AI608" s="6">
        <v>0.35239999999999999</v>
      </c>
      <c r="AJ608" s="6">
        <v>0.66039999999999999</v>
      </c>
      <c r="AK608" s="6">
        <v>0.42630000000000001</v>
      </c>
      <c r="AL608" s="6">
        <v>2</v>
      </c>
      <c r="AM608" s="6">
        <v>43</v>
      </c>
      <c r="AN608" s="6">
        <v>72</v>
      </c>
      <c r="AO608" s="6">
        <v>6531</v>
      </c>
      <c r="AP608" s="6">
        <v>1.2500000000000001E-2</v>
      </c>
      <c r="AQ608" s="6">
        <v>0.1222</v>
      </c>
      <c r="AR608" s="6">
        <v>0.1095</v>
      </c>
      <c r="AT608" s="6">
        <f t="shared" si="33"/>
        <v>35.344086021505376</v>
      </c>
      <c r="AU608" s="6">
        <f t="shared" si="34"/>
        <v>168.51111111111112</v>
      </c>
      <c r="AV608" s="6">
        <f t="shared" si="35"/>
        <v>111.38352272727273</v>
      </c>
      <c r="AW608" s="7">
        <f t="shared" si="36"/>
        <v>20.509533898305083</v>
      </c>
      <c r="AX608" s="6">
        <f t="shared" si="37"/>
        <v>20.948105436573311</v>
      </c>
      <c r="AY608" s="6">
        <f t="shared" si="38"/>
        <v>151.88372093023256</v>
      </c>
      <c r="BA608" s="6">
        <f>VLOOKUP(A608, ALL_AP_DATA!$A$2:$F$3600, 6, FALSE)</f>
        <v>3445</v>
      </c>
      <c r="BB608" s="6">
        <f>VLOOKUP(A608, projmetadata!$A$2:$D$2036, 4, FALSE)</f>
        <v>236099</v>
      </c>
      <c r="BC608" s="6" t="e">
        <f t="array" aca="1" ref="BC608" ca="1">_xludf.IFS(I608&lt;&gt;0, F608/I608, P608&lt;&gt;0, M608/P608, W608&lt;&gt;0, T608/W608, AD608&lt;&gt;0, AA608/AD608, AK608&lt;&gt;0, AH608/AK608, AR608&lt;&gt;0, AO608/AR608, TRUE, 0)</f>
        <v>#NAME?</v>
      </c>
      <c r="BE608" s="6" t="e">
        <f t="shared" ca="1" si="30"/>
        <v>#NAME?</v>
      </c>
      <c r="BF608" s="6" t="e">
        <f t="shared" ca="1" si="31"/>
        <v>#NAME?</v>
      </c>
      <c r="BG608" s="6"/>
      <c r="BH608" s="6">
        <f>VLOOKUP(A608, ALL_AP_DATA!$A$2:$D$3600, 3, FALSE)</f>
        <v>1845</v>
      </c>
      <c r="BI608" s="6">
        <f>VLOOKUP(A608, ALL_AP_DATA!$A$2:$E$3600, 5, FALSE)</f>
        <v>59652</v>
      </c>
      <c r="BJ608" s="6">
        <f t="shared" si="39"/>
        <v>17.315529753265601</v>
      </c>
      <c r="BK608" s="6">
        <f t="shared" si="32"/>
        <v>0.53555878084179975</v>
      </c>
    </row>
    <row r="609" spans="1:63" ht="15.75" customHeight="1" x14ac:dyDescent="0.2">
      <c r="A609" s="6" t="s">
        <v>669</v>
      </c>
      <c r="B609" s="6" t="s">
        <v>61</v>
      </c>
      <c r="X609" s="6">
        <v>18</v>
      </c>
      <c r="Y609" s="6">
        <v>195</v>
      </c>
      <c r="Z609" s="6">
        <v>4</v>
      </c>
      <c r="AA609" s="6">
        <v>2324</v>
      </c>
      <c r="AB609" s="6">
        <v>0.27979999999999999</v>
      </c>
      <c r="AC609" s="6">
        <v>0.44440000000000002</v>
      </c>
      <c r="AD609" s="6">
        <v>6.4399999999999999E-2</v>
      </c>
      <c r="AE609" s="6">
        <v>39</v>
      </c>
      <c r="AF609" s="6">
        <v>195</v>
      </c>
      <c r="AG609" s="6">
        <v>7</v>
      </c>
      <c r="AH609" s="6">
        <v>31363</v>
      </c>
      <c r="AI609" s="6">
        <v>0.27979999999999999</v>
      </c>
      <c r="AJ609" s="6">
        <v>0.77780000000000005</v>
      </c>
      <c r="AK609" s="6">
        <v>0.86960000000000004</v>
      </c>
      <c r="AT609" s="6" t="str">
        <f t="shared" si="33"/>
        <v/>
      </c>
      <c r="AU609" s="6" t="str">
        <f t="shared" si="34"/>
        <v/>
      </c>
      <c r="AV609" s="6" t="str">
        <f t="shared" si="35"/>
        <v/>
      </c>
      <c r="AW609" s="7">
        <f t="shared" si="36"/>
        <v>11.917948717948718</v>
      </c>
      <c r="AX609" s="6">
        <f t="shared" si="37"/>
        <v>160.83589743589744</v>
      </c>
      <c r="AY609" s="6" t="str">
        <f t="shared" si="38"/>
        <v/>
      </c>
      <c r="BA609" s="6">
        <f>VLOOKUP(A609, ALL_AP_DATA!$A$2:$F$3600, 6, FALSE)</f>
        <v>697</v>
      </c>
      <c r="BB609" s="6">
        <f>VLOOKUP(A609, projmetadata!$A$2:$D$2036, 4, FALSE)</f>
        <v>486094</v>
      </c>
      <c r="BC609" s="6" t="e">
        <f t="array" aca="1" ref="BC609" ca="1">_xludf.IFS(I609&lt;&gt;0, F609/I609, P609&lt;&gt;0, M609/P609, W609&lt;&gt;0, T609/W609, AD609&lt;&gt;0, AA609/AD609, AK609&lt;&gt;0, AH609/AK609, AR609&lt;&gt;0, AO609/AR609, TRUE, 0)</f>
        <v>#NAME?</v>
      </c>
      <c r="BE609" s="6" t="e">
        <f t="shared" ca="1" si="30"/>
        <v>#NAME?</v>
      </c>
      <c r="BF609" s="6" t="e">
        <f t="shared" ca="1" si="31"/>
        <v>#NAME?</v>
      </c>
      <c r="BG609" s="6"/>
      <c r="BH609" s="6">
        <f>VLOOKUP(A609, ALL_AP_DATA!$A$2:$D$3600, 3, FALSE)</f>
        <v>361</v>
      </c>
      <c r="BI609" s="6">
        <f>VLOOKUP(A609, ALL_AP_DATA!$A$2:$E$3600, 5, FALSE)</f>
        <v>36064</v>
      </c>
      <c r="BJ609" s="6">
        <f t="shared" si="39"/>
        <v>51.741750358680058</v>
      </c>
      <c r="BK609" s="6">
        <f t="shared" si="32"/>
        <v>0.51793400286944047</v>
      </c>
    </row>
    <row r="610" spans="1:63" ht="15.75" customHeight="1" x14ac:dyDescent="0.2">
      <c r="A610" s="6" t="s">
        <v>670</v>
      </c>
      <c r="B610" s="6" t="s">
        <v>64</v>
      </c>
      <c r="C610" s="6">
        <v>68</v>
      </c>
      <c r="D610" s="6">
        <v>3131</v>
      </c>
      <c r="E610" s="6">
        <v>1230</v>
      </c>
      <c r="F610" s="6">
        <v>74164</v>
      </c>
      <c r="G610" s="6">
        <v>0.25950000000000001</v>
      </c>
      <c r="H610" s="6">
        <v>0.79659999999999997</v>
      </c>
      <c r="I610" s="6">
        <v>0.57579999999999998</v>
      </c>
      <c r="J610" s="6">
        <v>21</v>
      </c>
      <c r="K610" s="6">
        <v>136</v>
      </c>
      <c r="L610" s="6">
        <v>807</v>
      </c>
      <c r="M610" s="6">
        <v>54948</v>
      </c>
      <c r="N610" s="6">
        <v>1.1299999999999999E-2</v>
      </c>
      <c r="O610" s="6">
        <v>0.52270000000000005</v>
      </c>
      <c r="P610" s="6">
        <v>0.42659999999999998</v>
      </c>
      <c r="Q610" s="6">
        <v>110</v>
      </c>
      <c r="R610" s="6">
        <v>552</v>
      </c>
      <c r="S610" s="6">
        <v>1322</v>
      </c>
      <c r="T610" s="6">
        <v>111945</v>
      </c>
      <c r="U610" s="6">
        <v>4.58E-2</v>
      </c>
      <c r="V610" s="6">
        <v>0.85619999999999996</v>
      </c>
      <c r="W610" s="6">
        <v>0.86919999999999997</v>
      </c>
      <c r="X610" s="6">
        <v>859</v>
      </c>
      <c r="Y610" s="6">
        <v>4904</v>
      </c>
      <c r="Z610" s="6">
        <v>1294</v>
      </c>
      <c r="AA610" s="6">
        <v>89488</v>
      </c>
      <c r="AB610" s="6">
        <v>0.40649999999999997</v>
      </c>
      <c r="AC610" s="6">
        <v>0.83809999999999996</v>
      </c>
      <c r="AD610" s="6">
        <v>0.69479999999999997</v>
      </c>
      <c r="AE610" s="6">
        <v>1252</v>
      </c>
      <c r="AF610" s="6">
        <v>7768</v>
      </c>
      <c r="AG610" s="6">
        <v>1492</v>
      </c>
      <c r="AH610" s="6">
        <v>117763</v>
      </c>
      <c r="AI610" s="6">
        <v>0.64390000000000003</v>
      </c>
      <c r="AJ610" s="6">
        <v>0.96630000000000005</v>
      </c>
      <c r="AK610" s="6">
        <v>0.91439999999999999</v>
      </c>
      <c r="AL610" s="6">
        <v>7</v>
      </c>
      <c r="AM610" s="6">
        <v>162</v>
      </c>
      <c r="AN610" s="6">
        <v>814</v>
      </c>
      <c r="AO610" s="6">
        <v>53520</v>
      </c>
      <c r="AP610" s="6">
        <v>1.34E-2</v>
      </c>
      <c r="AQ610" s="6">
        <v>0.5272</v>
      </c>
      <c r="AR610" s="6">
        <v>0.41549999999999998</v>
      </c>
      <c r="AT610" s="6">
        <f t="shared" si="33"/>
        <v>23.687000958160333</v>
      </c>
      <c r="AU610" s="6">
        <f t="shared" si="34"/>
        <v>404.02941176470586</v>
      </c>
      <c r="AV610" s="6">
        <f t="shared" si="35"/>
        <v>202.79891304347825</v>
      </c>
      <c r="AW610" s="7">
        <f t="shared" si="36"/>
        <v>18.247960848287114</v>
      </c>
      <c r="AX610" s="6">
        <f t="shared" si="37"/>
        <v>15.160015447991761</v>
      </c>
      <c r="AY610" s="6">
        <f t="shared" si="38"/>
        <v>330.37037037037038</v>
      </c>
      <c r="BA610" s="6">
        <f>VLOOKUP(A610, ALL_AP_DATA!$A$2:$F$3600, 6, FALSE)</f>
        <v>12064</v>
      </c>
      <c r="BB610" s="6">
        <f>VLOOKUP(A610, projmetadata!$A$2:$D$2036, 4, FALSE)</f>
        <v>1408103</v>
      </c>
      <c r="BC610" s="6" t="e">
        <f t="array" aca="1" ref="BC610" ca="1">_xludf.IFS(I610&lt;&gt;0, F610/I610, P610&lt;&gt;0, M610/P610, W610&lt;&gt;0, T610/W610, AD610&lt;&gt;0, AA610/AD610, AK610&lt;&gt;0, AH610/AK610, AR610&lt;&gt;0, AO610/AR610, TRUE, 0)</f>
        <v>#NAME?</v>
      </c>
      <c r="BE610" s="6" t="e">
        <f t="shared" ca="1" si="30"/>
        <v>#NAME?</v>
      </c>
      <c r="BF610" s="6" t="e">
        <f t="shared" ca="1" si="31"/>
        <v>#NAME?</v>
      </c>
      <c r="BG610" s="6"/>
      <c r="BH610" s="6">
        <f>VLOOKUP(A610, ALL_AP_DATA!$A$2:$D$3600, 3, FALSE)</f>
        <v>9126</v>
      </c>
      <c r="BI610" s="6">
        <f>VLOOKUP(A610, ALL_AP_DATA!$A$2:$E$3600, 5, FALSE)</f>
        <v>128794</v>
      </c>
      <c r="BJ610" s="6">
        <f t="shared" si="39"/>
        <v>10.67589522546419</v>
      </c>
      <c r="BK610" s="6">
        <f t="shared" si="32"/>
        <v>0.75646551724137934</v>
      </c>
    </row>
    <row r="611" spans="1:63" ht="15.75" customHeight="1" x14ac:dyDescent="0.2">
      <c r="A611" s="6" t="s">
        <v>671</v>
      </c>
      <c r="B611" s="6" t="s">
        <v>64</v>
      </c>
      <c r="C611" s="6">
        <v>30</v>
      </c>
      <c r="D611" s="6">
        <v>191</v>
      </c>
      <c r="E611" s="6">
        <v>13</v>
      </c>
      <c r="F611" s="6">
        <v>1360</v>
      </c>
      <c r="G611" s="6">
        <v>0.19750000000000001</v>
      </c>
      <c r="H611" s="6">
        <v>0.65</v>
      </c>
      <c r="I611" s="6">
        <v>0.44259999999999999</v>
      </c>
      <c r="Q611" s="6">
        <v>3</v>
      </c>
      <c r="R611" s="6">
        <v>8</v>
      </c>
      <c r="S611" s="6">
        <v>4</v>
      </c>
      <c r="T611" s="6">
        <v>1240</v>
      </c>
      <c r="U611" s="6">
        <v>8.3000000000000001E-3</v>
      </c>
      <c r="V611" s="6">
        <v>0.2</v>
      </c>
      <c r="W611" s="6">
        <v>0.40350000000000003</v>
      </c>
      <c r="X611" s="6">
        <v>29</v>
      </c>
      <c r="Y611" s="6">
        <v>344</v>
      </c>
      <c r="Z611" s="6">
        <v>13</v>
      </c>
      <c r="AA611" s="6">
        <v>1244</v>
      </c>
      <c r="AB611" s="6">
        <v>0.35570000000000002</v>
      </c>
      <c r="AC611" s="6">
        <v>0.65</v>
      </c>
      <c r="AD611" s="6">
        <v>0.40479999999999999</v>
      </c>
      <c r="AE611" s="6">
        <v>135</v>
      </c>
      <c r="AF611" s="6">
        <v>504</v>
      </c>
      <c r="AG611" s="6">
        <v>16</v>
      </c>
      <c r="AH611" s="6">
        <v>1302</v>
      </c>
      <c r="AI611" s="6">
        <v>0.5212</v>
      </c>
      <c r="AJ611" s="6">
        <v>0.8</v>
      </c>
      <c r="AK611" s="6">
        <v>0.42370000000000002</v>
      </c>
      <c r="AT611" s="6">
        <f t="shared" si="33"/>
        <v>7.1204188481675397</v>
      </c>
      <c r="AU611" s="6" t="str">
        <f t="shared" si="34"/>
        <v/>
      </c>
      <c r="AV611" s="6">
        <f t="shared" si="35"/>
        <v>155</v>
      </c>
      <c r="AW611" s="7">
        <f t="shared" si="36"/>
        <v>3.6162790697674421</v>
      </c>
      <c r="AX611" s="6">
        <f t="shared" si="37"/>
        <v>2.5833333333333335</v>
      </c>
      <c r="AY611" s="6" t="str">
        <f t="shared" si="38"/>
        <v/>
      </c>
      <c r="BA611" s="6">
        <f>VLOOKUP(A611, ALL_AP_DATA!$A$2:$F$3600, 6, FALSE)</f>
        <v>967</v>
      </c>
      <c r="BB611" s="6">
        <f>VLOOKUP(A611, projmetadata!$A$2:$D$2036, 4, FALSE)</f>
        <v>133484</v>
      </c>
      <c r="BC611" s="6" t="e">
        <f t="array" aca="1" ref="BC611" ca="1">_xludf.IFS(I611&lt;&gt;0, F611/I611, P611&lt;&gt;0, M611/P611, W611&lt;&gt;0, T611/W611, AD611&lt;&gt;0, AA611/AD611, AK611&lt;&gt;0, AH611/AK611, AR611&lt;&gt;0, AO611/AR611, TRUE, 0)</f>
        <v>#NAME?</v>
      </c>
      <c r="BE611" s="6" t="e">
        <f t="shared" ca="1" si="30"/>
        <v>#NAME?</v>
      </c>
      <c r="BF611" s="6" t="e">
        <f t="shared" ca="1" si="31"/>
        <v>#NAME?</v>
      </c>
      <c r="BG611" s="6"/>
      <c r="BH611" s="6">
        <f>VLOOKUP(A611, ALL_AP_DATA!$A$2:$D$3600, 3, FALSE)</f>
        <v>673</v>
      </c>
      <c r="BI611" s="6">
        <f>VLOOKUP(A611, ALL_AP_DATA!$A$2:$E$3600, 5, FALSE)</f>
        <v>3073</v>
      </c>
      <c r="BJ611" s="6">
        <f t="shared" si="39"/>
        <v>3.1778697001034124</v>
      </c>
      <c r="BK611" s="6">
        <f t="shared" si="32"/>
        <v>0.6959669079627715</v>
      </c>
    </row>
    <row r="612" spans="1:63" ht="15.75" customHeight="1" x14ac:dyDescent="0.2">
      <c r="A612" s="6" t="s">
        <v>672</v>
      </c>
      <c r="B612" s="6" t="s">
        <v>64</v>
      </c>
      <c r="C612" s="6">
        <v>29</v>
      </c>
      <c r="D612" s="6">
        <v>608</v>
      </c>
      <c r="E612" s="6">
        <v>866</v>
      </c>
      <c r="F612" s="6">
        <v>41060</v>
      </c>
      <c r="G612" s="6">
        <v>0.33929999999999999</v>
      </c>
      <c r="H612" s="6">
        <v>0.82550000000000001</v>
      </c>
      <c r="I612" s="6">
        <v>0.75390000000000001</v>
      </c>
      <c r="J612" s="6">
        <v>4</v>
      </c>
      <c r="K612" s="6">
        <v>39</v>
      </c>
      <c r="L612" s="6">
        <v>512</v>
      </c>
      <c r="M612" s="6">
        <v>22432</v>
      </c>
      <c r="N612" s="6">
        <v>2.18E-2</v>
      </c>
      <c r="O612" s="6">
        <v>0.48809999999999998</v>
      </c>
      <c r="P612" s="6">
        <v>0.41189999999999999</v>
      </c>
      <c r="Q612" s="6">
        <v>31</v>
      </c>
      <c r="R612" s="6">
        <v>147</v>
      </c>
      <c r="S612" s="6">
        <v>718</v>
      </c>
      <c r="T612" s="6">
        <v>35296</v>
      </c>
      <c r="U612" s="6">
        <v>8.2000000000000003E-2</v>
      </c>
      <c r="V612" s="6">
        <v>0.6845</v>
      </c>
      <c r="W612" s="6">
        <v>0.64810000000000001</v>
      </c>
      <c r="X612" s="6">
        <v>124</v>
      </c>
      <c r="Y612" s="6">
        <v>789</v>
      </c>
      <c r="Z612" s="6">
        <v>884</v>
      </c>
      <c r="AA612" s="6">
        <v>42541</v>
      </c>
      <c r="AB612" s="6">
        <v>0.44030000000000002</v>
      </c>
      <c r="AC612" s="6">
        <v>0.8427</v>
      </c>
      <c r="AD612" s="6">
        <v>0.78110000000000002</v>
      </c>
      <c r="AE612" s="6">
        <v>183</v>
      </c>
      <c r="AF612" s="6">
        <v>796</v>
      </c>
      <c r="AG612" s="6">
        <v>942</v>
      </c>
      <c r="AH612" s="6">
        <v>47076</v>
      </c>
      <c r="AI612" s="6">
        <v>0.44419999999999998</v>
      </c>
      <c r="AJ612" s="6">
        <v>0.89800000000000002</v>
      </c>
      <c r="AK612" s="6">
        <v>0.86439999999999995</v>
      </c>
      <c r="AL612" s="6">
        <v>3</v>
      </c>
      <c r="AM612" s="6">
        <v>49</v>
      </c>
      <c r="AN612" s="6">
        <v>492</v>
      </c>
      <c r="AO612" s="6">
        <v>21311</v>
      </c>
      <c r="AP612" s="6">
        <v>2.7300000000000001E-2</v>
      </c>
      <c r="AQ612" s="6">
        <v>0.46899999999999997</v>
      </c>
      <c r="AR612" s="6">
        <v>0.39129999999999998</v>
      </c>
      <c r="AT612" s="6">
        <f t="shared" si="33"/>
        <v>67.53289473684211</v>
      </c>
      <c r="AU612" s="6">
        <f t="shared" si="34"/>
        <v>575.17948717948718</v>
      </c>
      <c r="AV612" s="6">
        <f t="shared" si="35"/>
        <v>240.10884353741497</v>
      </c>
      <c r="AW612" s="7">
        <f t="shared" si="36"/>
        <v>53.917617237008869</v>
      </c>
      <c r="AX612" s="6">
        <f t="shared" si="37"/>
        <v>59.140703517587937</v>
      </c>
      <c r="AY612" s="6">
        <f t="shared" si="38"/>
        <v>434.91836734693879</v>
      </c>
      <c r="BA612" s="6">
        <f>VLOOKUP(A612, ALL_AP_DATA!$A$2:$F$3600, 6, FALSE)</f>
        <v>1792</v>
      </c>
      <c r="BB612" s="6">
        <f>VLOOKUP(A612, projmetadata!$A$2:$D$2036, 4, FALSE)</f>
        <v>199974</v>
      </c>
      <c r="BC612" s="6" t="e">
        <f t="array" aca="1" ref="BC612" ca="1">_xludf.IFS(I612&lt;&gt;0, F612/I612, P612&lt;&gt;0, M612/P612, W612&lt;&gt;0, T612/W612, AD612&lt;&gt;0, AA612/AD612, AK612&lt;&gt;0, AH612/AK612, AR612&lt;&gt;0, AO612/AR612, TRUE, 0)</f>
        <v>#NAME?</v>
      </c>
      <c r="BE612" s="6" t="e">
        <f t="shared" ca="1" si="30"/>
        <v>#NAME?</v>
      </c>
      <c r="BF612" s="6" t="e">
        <f t="shared" ca="1" si="31"/>
        <v>#NAME?</v>
      </c>
      <c r="BG612" s="6"/>
      <c r="BH612" s="6">
        <f>VLOOKUP(A612, ALL_AP_DATA!$A$2:$D$3600, 3, FALSE)</f>
        <v>1155</v>
      </c>
      <c r="BI612" s="6">
        <f>VLOOKUP(A612, ALL_AP_DATA!$A$2:$E$3600, 5, FALSE)</f>
        <v>54461</v>
      </c>
      <c r="BJ612" s="6">
        <f t="shared" si="39"/>
        <v>30.391183035714285</v>
      </c>
      <c r="BK612" s="6">
        <f t="shared" si="32"/>
        <v>0.64453125</v>
      </c>
    </row>
    <row r="613" spans="1:63" ht="15.75" customHeight="1" x14ac:dyDescent="0.2">
      <c r="A613" s="6" t="s">
        <v>673</v>
      </c>
      <c r="B613" s="6" t="s">
        <v>61</v>
      </c>
      <c r="C613" s="6">
        <v>16</v>
      </c>
      <c r="D613" s="6">
        <v>55</v>
      </c>
      <c r="E613" s="6">
        <v>323</v>
      </c>
      <c r="F613" s="6">
        <v>28862</v>
      </c>
      <c r="G613" s="6">
        <v>2.01E-2</v>
      </c>
      <c r="H613" s="6">
        <v>0.29630000000000001</v>
      </c>
      <c r="I613" s="6">
        <v>0.1104</v>
      </c>
      <c r="J613" s="6">
        <v>7</v>
      </c>
      <c r="K613" s="6">
        <v>89</v>
      </c>
      <c r="L613" s="6">
        <v>326</v>
      </c>
      <c r="M613" s="6">
        <v>47458</v>
      </c>
      <c r="N613" s="6">
        <v>3.2599999999999997E-2</v>
      </c>
      <c r="O613" s="6">
        <v>0.29909999999999998</v>
      </c>
      <c r="P613" s="6">
        <v>0.18149999999999999</v>
      </c>
      <c r="Q613" s="6">
        <v>89</v>
      </c>
      <c r="R613" s="6">
        <v>485</v>
      </c>
      <c r="S613" s="6">
        <v>915</v>
      </c>
      <c r="T613" s="6">
        <v>231181</v>
      </c>
      <c r="U613" s="6">
        <v>0.17760000000000001</v>
      </c>
      <c r="V613" s="6">
        <v>0.83940000000000003</v>
      </c>
      <c r="W613" s="6">
        <v>0.88400000000000001</v>
      </c>
      <c r="X613" s="6">
        <v>494</v>
      </c>
      <c r="Y613" s="6">
        <v>1067</v>
      </c>
      <c r="Z613" s="6">
        <v>771</v>
      </c>
      <c r="AA613" s="6">
        <v>96127</v>
      </c>
      <c r="AB613" s="6">
        <v>0.39069999999999999</v>
      </c>
      <c r="AC613" s="6">
        <v>0.70730000000000004</v>
      </c>
      <c r="AD613" s="6">
        <v>0.36759999999999998</v>
      </c>
      <c r="AE613" s="6">
        <v>170</v>
      </c>
      <c r="AF613" s="6">
        <v>726</v>
      </c>
      <c r="AG613" s="6">
        <v>864</v>
      </c>
      <c r="AH613" s="6">
        <v>190763</v>
      </c>
      <c r="AI613" s="6">
        <v>0.26579999999999998</v>
      </c>
      <c r="AJ613" s="6">
        <v>0.79269999999999996</v>
      </c>
      <c r="AK613" s="6">
        <v>0.72940000000000005</v>
      </c>
      <c r="AL613" s="6">
        <v>10</v>
      </c>
      <c r="AM613" s="6">
        <v>171</v>
      </c>
      <c r="AN613" s="6">
        <v>520</v>
      </c>
      <c r="AO613" s="6">
        <v>65989</v>
      </c>
      <c r="AP613" s="6">
        <v>6.2600000000000003E-2</v>
      </c>
      <c r="AQ613" s="6">
        <v>0.47710000000000002</v>
      </c>
      <c r="AR613" s="6">
        <v>0.25230000000000002</v>
      </c>
      <c r="AT613" s="6">
        <f t="shared" si="33"/>
        <v>524.76363636363635</v>
      </c>
      <c r="AU613" s="6">
        <f t="shared" si="34"/>
        <v>533.23595505617982</v>
      </c>
      <c r="AV613" s="6">
        <f t="shared" si="35"/>
        <v>476.66185567010308</v>
      </c>
      <c r="AW613" s="7">
        <f t="shared" si="36"/>
        <v>90.090909090909093</v>
      </c>
      <c r="AX613" s="6">
        <f t="shared" si="37"/>
        <v>262.75895316804406</v>
      </c>
      <c r="AY613" s="6">
        <f t="shared" si="38"/>
        <v>385.90058479532166</v>
      </c>
      <c r="BA613" s="6">
        <f>VLOOKUP(A613, ALL_AP_DATA!$A$2:$F$3600, 6, FALSE)</f>
        <v>2731</v>
      </c>
      <c r="BB613" s="6">
        <f>VLOOKUP(A613, projmetadata!$A$2:$D$2036, 4, FALSE)</f>
        <v>451174</v>
      </c>
      <c r="BC613" s="6" t="e">
        <f t="array" aca="1" ref="BC613" ca="1">_xludf.IFS(I613&lt;&gt;0, F613/I613, P613&lt;&gt;0, M613/P613, W613&lt;&gt;0, T613/W613, AD613&lt;&gt;0, AA613/AD613, AK613&lt;&gt;0, AH613/AK613, AR613&lt;&gt;0, AO613/AR613, TRUE, 0)</f>
        <v>#NAME?</v>
      </c>
      <c r="BE613" s="6" t="e">
        <f t="shared" ca="1" si="30"/>
        <v>#NAME?</v>
      </c>
      <c r="BF613" s="6" t="e">
        <f t="shared" ca="1" si="31"/>
        <v>#NAME?</v>
      </c>
      <c r="BG613" s="6"/>
      <c r="BH613" s="6">
        <f>VLOOKUP(A613, ALL_AP_DATA!$A$2:$D$3600, 3, FALSE)</f>
        <v>1548</v>
      </c>
      <c r="BI613" s="6">
        <f>VLOOKUP(A613, ALL_AP_DATA!$A$2:$E$3600, 5, FALSE)</f>
        <v>261525</v>
      </c>
      <c r="BJ613" s="6">
        <f t="shared" si="39"/>
        <v>95.761625778103266</v>
      </c>
      <c r="BK613" s="6">
        <f t="shared" si="32"/>
        <v>0.5668253387037715</v>
      </c>
    </row>
    <row r="614" spans="1:63" ht="15.75" customHeight="1" x14ac:dyDescent="0.2">
      <c r="A614" s="6" t="s">
        <v>674</v>
      </c>
      <c r="B614" s="6" t="s">
        <v>64</v>
      </c>
      <c r="C614" s="6">
        <v>34</v>
      </c>
      <c r="D614" s="6">
        <v>104</v>
      </c>
      <c r="E614" s="6">
        <v>286</v>
      </c>
      <c r="F614" s="6">
        <v>12281</v>
      </c>
      <c r="G614" s="6">
        <v>8.3099999999999993E-2</v>
      </c>
      <c r="H614" s="6">
        <v>0.53359999999999996</v>
      </c>
      <c r="I614" s="6">
        <v>0.1762</v>
      </c>
      <c r="J614" s="6">
        <v>5</v>
      </c>
      <c r="K614" s="6">
        <v>37</v>
      </c>
      <c r="L614" s="6">
        <v>190</v>
      </c>
      <c r="M614" s="6">
        <v>21295</v>
      </c>
      <c r="N614" s="6">
        <v>2.9600000000000001E-2</v>
      </c>
      <c r="O614" s="6">
        <v>0.35449999999999998</v>
      </c>
      <c r="P614" s="6">
        <v>0.30559999999999998</v>
      </c>
      <c r="Q614" s="6">
        <v>38</v>
      </c>
      <c r="R614" s="6">
        <v>172</v>
      </c>
      <c r="S614" s="6">
        <v>378</v>
      </c>
      <c r="T614" s="6">
        <v>50928</v>
      </c>
      <c r="U614" s="6">
        <v>0.13739999999999999</v>
      </c>
      <c r="V614" s="6">
        <v>0.70520000000000005</v>
      </c>
      <c r="W614" s="6">
        <v>0.73089999999999999</v>
      </c>
      <c r="X614" s="6">
        <v>11</v>
      </c>
      <c r="Y614" s="6">
        <v>150</v>
      </c>
      <c r="Z614" s="6">
        <v>197</v>
      </c>
      <c r="AA614" s="6">
        <v>21245</v>
      </c>
      <c r="AB614" s="6">
        <v>0.1198</v>
      </c>
      <c r="AC614" s="6">
        <v>0.36749999999999999</v>
      </c>
      <c r="AD614" s="6">
        <v>0.3049</v>
      </c>
      <c r="AE614" s="6">
        <v>143</v>
      </c>
      <c r="AF614" s="6">
        <v>704</v>
      </c>
      <c r="AG614" s="6">
        <v>452</v>
      </c>
      <c r="AH614" s="6">
        <v>48665</v>
      </c>
      <c r="AI614" s="6">
        <v>0.56230000000000002</v>
      </c>
      <c r="AJ614" s="6">
        <v>0.84330000000000005</v>
      </c>
      <c r="AK614" s="6">
        <v>0.69840000000000002</v>
      </c>
      <c r="AL614" s="6">
        <v>4</v>
      </c>
      <c r="AM614" s="6">
        <v>64</v>
      </c>
      <c r="AN614" s="6">
        <v>228</v>
      </c>
      <c r="AO614" s="6">
        <v>23702</v>
      </c>
      <c r="AP614" s="6">
        <v>5.11E-2</v>
      </c>
      <c r="AQ614" s="6">
        <v>0.4254</v>
      </c>
      <c r="AR614" s="6">
        <v>0.34010000000000001</v>
      </c>
      <c r="AT614" s="6">
        <f t="shared" si="33"/>
        <v>118.08653846153847</v>
      </c>
      <c r="AU614" s="6">
        <f t="shared" si="34"/>
        <v>575.54054054054052</v>
      </c>
      <c r="AV614" s="6">
        <f t="shared" si="35"/>
        <v>296.09302325581393</v>
      </c>
      <c r="AW614" s="7">
        <f t="shared" si="36"/>
        <v>141.63333333333333</v>
      </c>
      <c r="AX614" s="6">
        <f t="shared" si="37"/>
        <v>69.126420454545453</v>
      </c>
      <c r="AY614" s="6">
        <f t="shared" si="38"/>
        <v>370.34375</v>
      </c>
      <c r="BA614" s="6">
        <f>VLOOKUP(A614, ALL_AP_DATA!$A$2:$F$3600, 6, FALSE)</f>
        <v>1252</v>
      </c>
      <c r="BB614" s="6">
        <f>VLOOKUP(A614, projmetadata!$A$2:$D$2036, 4, FALSE)</f>
        <v>222377</v>
      </c>
      <c r="BC614" s="6" t="e">
        <f t="array" aca="1" ref="BC614" ca="1">_xludf.IFS(I614&lt;&gt;0, F614/I614, P614&lt;&gt;0, M614/P614, W614&lt;&gt;0, T614/W614, AD614&lt;&gt;0, AA614/AD614, AK614&lt;&gt;0, AH614/AK614, AR614&lt;&gt;0, AO614/AR614, TRUE, 0)</f>
        <v>#NAME?</v>
      </c>
      <c r="BE614" s="6" t="e">
        <f t="shared" ca="1" si="30"/>
        <v>#NAME?</v>
      </c>
      <c r="BF614" s="6" t="e">
        <f t="shared" ca="1" si="31"/>
        <v>#NAME?</v>
      </c>
      <c r="BG614" s="6"/>
      <c r="BH614" s="6">
        <f>VLOOKUP(A614, ALL_AP_DATA!$A$2:$D$3600, 3, FALSE)</f>
        <v>810</v>
      </c>
      <c r="BI614" s="6">
        <f>VLOOKUP(A614, ALL_AP_DATA!$A$2:$E$3600, 5, FALSE)</f>
        <v>69683</v>
      </c>
      <c r="BJ614" s="6">
        <f t="shared" si="39"/>
        <v>55.657348242811501</v>
      </c>
      <c r="BK614" s="6">
        <f t="shared" si="32"/>
        <v>0.64696485623003197</v>
      </c>
    </row>
    <row r="615" spans="1:63" ht="15.75" customHeight="1" x14ac:dyDescent="0.2">
      <c r="A615" s="6" t="s">
        <v>675</v>
      </c>
      <c r="B615" s="6" t="s">
        <v>64</v>
      </c>
      <c r="C615" s="6">
        <v>4</v>
      </c>
      <c r="D615" s="6">
        <v>10</v>
      </c>
      <c r="E615" s="6">
        <v>21</v>
      </c>
      <c r="F615" s="6">
        <v>656</v>
      </c>
      <c r="G615" s="6">
        <v>6.9900000000000004E-2</v>
      </c>
      <c r="H615" s="6">
        <v>0.42859999999999998</v>
      </c>
      <c r="I615" s="6">
        <v>0.1265</v>
      </c>
      <c r="Q615" s="6">
        <v>8</v>
      </c>
      <c r="R615" s="6">
        <v>26</v>
      </c>
      <c r="S615" s="6">
        <v>33</v>
      </c>
      <c r="T615" s="6">
        <v>2903</v>
      </c>
      <c r="U615" s="6">
        <v>0.18179999999999999</v>
      </c>
      <c r="V615" s="6">
        <v>0.67349999999999999</v>
      </c>
      <c r="W615" s="6">
        <v>0.55979999999999996</v>
      </c>
      <c r="X615" s="6">
        <v>6</v>
      </c>
      <c r="Y615" s="6">
        <v>41</v>
      </c>
      <c r="Z615" s="6">
        <v>29</v>
      </c>
      <c r="AA615" s="6">
        <v>2292</v>
      </c>
      <c r="AB615" s="6">
        <v>0.28670000000000001</v>
      </c>
      <c r="AC615" s="6">
        <v>0.59179999999999999</v>
      </c>
      <c r="AD615" s="6">
        <v>0.442</v>
      </c>
      <c r="AE615" s="6">
        <v>5</v>
      </c>
      <c r="AF615" s="6">
        <v>15</v>
      </c>
      <c r="AG615" s="6">
        <v>12</v>
      </c>
      <c r="AH615" s="6">
        <v>686</v>
      </c>
      <c r="AI615" s="6">
        <v>0.10489999999999999</v>
      </c>
      <c r="AJ615" s="6">
        <v>0.24490000000000001</v>
      </c>
      <c r="AK615" s="6">
        <v>0.1323</v>
      </c>
      <c r="AT615" s="6">
        <f t="shared" si="33"/>
        <v>65.599999999999994</v>
      </c>
      <c r="AU615" s="6" t="str">
        <f t="shared" si="34"/>
        <v/>
      </c>
      <c r="AV615" s="6">
        <f t="shared" si="35"/>
        <v>111.65384615384616</v>
      </c>
      <c r="AW615" s="7">
        <f t="shared" si="36"/>
        <v>55.902439024390247</v>
      </c>
      <c r="AX615" s="6">
        <f t="shared" si="37"/>
        <v>45.733333333333334</v>
      </c>
      <c r="AY615" s="6" t="str">
        <f t="shared" si="38"/>
        <v/>
      </c>
      <c r="BA615" s="6">
        <f>VLOOKUP(A615, ALL_AP_DATA!$A$2:$F$3600, 6, FALSE)</f>
        <v>143</v>
      </c>
      <c r="BB615" s="6">
        <f>VLOOKUP(A615, projmetadata!$A$2:$D$2036, 4, FALSE)</f>
        <v>7807</v>
      </c>
      <c r="BC615" s="6" t="e">
        <f t="array" aca="1" ref="BC615" ca="1">_xludf.IFS(I615&lt;&gt;0, F615/I615, P615&lt;&gt;0, M615/P615, W615&lt;&gt;0, T615/W615, AD615&lt;&gt;0, AA615/AD615, AK615&lt;&gt;0, AH615/AK615, AR615&lt;&gt;0, AO615/AR615, TRUE, 0)</f>
        <v>#NAME?</v>
      </c>
      <c r="BE615" s="6" t="e">
        <f t="shared" ca="1" si="30"/>
        <v>#NAME?</v>
      </c>
      <c r="BF615" s="6" t="e">
        <f t="shared" ca="1" si="31"/>
        <v>#NAME?</v>
      </c>
      <c r="BG615" s="6"/>
      <c r="BH615" s="6">
        <f>VLOOKUP(A615, ALL_AP_DATA!$A$2:$D$3600, 3, FALSE)</f>
        <v>65</v>
      </c>
      <c r="BI615" s="6">
        <f>VLOOKUP(A615, ALL_AP_DATA!$A$2:$E$3600, 5, FALSE)</f>
        <v>5186</v>
      </c>
      <c r="BJ615" s="6">
        <f t="shared" si="39"/>
        <v>36.265734265734267</v>
      </c>
      <c r="BK615" s="6">
        <f t="shared" si="32"/>
        <v>0.45454545454545453</v>
      </c>
    </row>
    <row r="616" spans="1:63" ht="15.75" customHeight="1" x14ac:dyDescent="0.2">
      <c r="A616" s="6" t="s">
        <v>676</v>
      </c>
      <c r="B616" s="6" t="s">
        <v>64</v>
      </c>
      <c r="C616" s="6">
        <v>15</v>
      </c>
      <c r="D616" s="6">
        <v>339</v>
      </c>
      <c r="E616" s="6">
        <v>35</v>
      </c>
      <c r="F616" s="6">
        <v>10267</v>
      </c>
      <c r="G616" s="6">
        <v>0.1381</v>
      </c>
      <c r="H616" s="6">
        <v>0.48609999999999998</v>
      </c>
      <c r="I616" s="6">
        <v>0.34279999999999999</v>
      </c>
      <c r="Q616" s="6">
        <v>13</v>
      </c>
      <c r="R616" s="6">
        <v>42</v>
      </c>
      <c r="S616" s="6">
        <v>36</v>
      </c>
      <c r="T616" s="6">
        <v>12637</v>
      </c>
      <c r="U616" s="6">
        <v>1.7100000000000001E-2</v>
      </c>
      <c r="V616" s="6">
        <v>0.5</v>
      </c>
      <c r="W616" s="6">
        <v>0.42199999999999999</v>
      </c>
      <c r="X616" s="6">
        <v>142</v>
      </c>
      <c r="Y616" s="6">
        <v>488</v>
      </c>
      <c r="Z616" s="6">
        <v>36</v>
      </c>
      <c r="AA616" s="6">
        <v>14330</v>
      </c>
      <c r="AB616" s="6">
        <v>0.19889999999999999</v>
      </c>
      <c r="AC616" s="6">
        <v>0.5</v>
      </c>
      <c r="AD616" s="6">
        <v>0.47849999999999998</v>
      </c>
      <c r="AE616" s="6">
        <v>164</v>
      </c>
      <c r="AF616" s="6">
        <v>919</v>
      </c>
      <c r="AG616" s="6">
        <v>56</v>
      </c>
      <c r="AH616" s="6">
        <v>19148</v>
      </c>
      <c r="AI616" s="6">
        <v>0.3745</v>
      </c>
      <c r="AJ616" s="6">
        <v>0.77780000000000005</v>
      </c>
      <c r="AK616" s="6">
        <v>0.63939999999999997</v>
      </c>
      <c r="AT616" s="6">
        <f t="shared" si="33"/>
        <v>30.286135693215339</v>
      </c>
      <c r="AU616" s="6" t="str">
        <f t="shared" si="34"/>
        <v/>
      </c>
      <c r="AV616" s="6">
        <f t="shared" si="35"/>
        <v>300.88095238095241</v>
      </c>
      <c r="AW616" s="7">
        <f t="shared" si="36"/>
        <v>29.364754098360656</v>
      </c>
      <c r="AX616" s="6">
        <f t="shared" si="37"/>
        <v>20.835690968443959</v>
      </c>
      <c r="AY616" s="6" t="str">
        <f t="shared" si="38"/>
        <v/>
      </c>
      <c r="BA616" s="6">
        <f>VLOOKUP(A616, ALL_AP_DATA!$A$2:$F$3600, 6, FALSE)</f>
        <v>2454</v>
      </c>
      <c r="BB616" s="6">
        <f>VLOOKUP(A616, projmetadata!$A$2:$D$2036, 4, FALSE)</f>
        <v>264823</v>
      </c>
      <c r="BC616" s="6" t="e">
        <f t="array" aca="1" ref="BC616" ca="1">_xludf.IFS(I616&lt;&gt;0, F616/I616, P616&lt;&gt;0, M616/P616, W616&lt;&gt;0, T616/W616, AD616&lt;&gt;0, AA616/AD616, AK616&lt;&gt;0, AH616/AK616, AR616&lt;&gt;0, AO616/AR616, TRUE, 0)</f>
        <v>#NAME?</v>
      </c>
      <c r="BE616" s="6" t="e">
        <f t="shared" ca="1" si="30"/>
        <v>#NAME?</v>
      </c>
      <c r="BF616" s="6" t="e">
        <f t="shared" ca="1" si="31"/>
        <v>#NAME?</v>
      </c>
      <c r="BG616" s="6"/>
      <c r="BH616" s="6">
        <f>VLOOKUP(A616, ALL_AP_DATA!$A$2:$D$3600, 3, FALSE)</f>
        <v>1118</v>
      </c>
      <c r="BI616" s="6">
        <f>VLOOKUP(A616, ALL_AP_DATA!$A$2:$E$3600, 5, FALSE)</f>
        <v>29949</v>
      </c>
      <c r="BJ616" s="6">
        <f t="shared" si="39"/>
        <v>12.204156479217604</v>
      </c>
      <c r="BK616" s="6">
        <f t="shared" si="32"/>
        <v>0.45558272208638956</v>
      </c>
    </row>
    <row r="617" spans="1:63" ht="15.75" customHeight="1" x14ac:dyDescent="0.2">
      <c r="A617" s="6" t="s">
        <v>677</v>
      </c>
      <c r="B617" s="6" t="s">
        <v>64</v>
      </c>
      <c r="C617" s="6">
        <v>3</v>
      </c>
      <c r="D617" s="6">
        <v>21</v>
      </c>
      <c r="E617" s="6">
        <v>29</v>
      </c>
      <c r="F617" s="6">
        <v>1394</v>
      </c>
      <c r="G617" s="6">
        <v>9.6299999999999997E-2</v>
      </c>
      <c r="H617" s="6">
        <v>0.5</v>
      </c>
      <c r="I617" s="6">
        <v>0.25919999999999999</v>
      </c>
      <c r="J617" s="6">
        <v>1</v>
      </c>
      <c r="K617" s="6">
        <v>8</v>
      </c>
      <c r="L617" s="6">
        <v>20</v>
      </c>
      <c r="M617" s="6">
        <v>1236</v>
      </c>
      <c r="N617" s="6">
        <v>3.6700000000000003E-2</v>
      </c>
      <c r="O617" s="6">
        <v>0.3448</v>
      </c>
      <c r="P617" s="6">
        <v>0.2298</v>
      </c>
      <c r="Q617" s="6">
        <v>6</v>
      </c>
      <c r="R617" s="6">
        <v>16</v>
      </c>
      <c r="S617" s="6">
        <v>26</v>
      </c>
      <c r="T617" s="6">
        <v>1951</v>
      </c>
      <c r="U617" s="6">
        <v>7.3400000000000007E-2</v>
      </c>
      <c r="V617" s="6">
        <v>0.44829999999999998</v>
      </c>
      <c r="W617" s="6">
        <v>0.36280000000000001</v>
      </c>
      <c r="X617" s="6">
        <v>8</v>
      </c>
      <c r="Y617" s="6">
        <v>65</v>
      </c>
      <c r="Z617" s="6">
        <v>39</v>
      </c>
      <c r="AA617" s="6">
        <v>2514</v>
      </c>
      <c r="AB617" s="6">
        <v>0.29820000000000002</v>
      </c>
      <c r="AC617" s="6">
        <v>0.6724</v>
      </c>
      <c r="AD617" s="6">
        <v>0.46750000000000003</v>
      </c>
      <c r="AE617" s="6">
        <v>8</v>
      </c>
      <c r="AF617" s="6">
        <v>79</v>
      </c>
      <c r="AG617" s="6">
        <v>44</v>
      </c>
      <c r="AH617" s="6">
        <v>2171</v>
      </c>
      <c r="AI617" s="6">
        <v>0.3624</v>
      </c>
      <c r="AJ617" s="6">
        <v>0.75860000000000005</v>
      </c>
      <c r="AK617" s="6">
        <v>0.4037</v>
      </c>
      <c r="AT617" s="6">
        <f t="shared" si="33"/>
        <v>66.38095238095238</v>
      </c>
      <c r="AU617" s="6">
        <f t="shared" si="34"/>
        <v>154.5</v>
      </c>
      <c r="AV617" s="6">
        <f t="shared" si="35"/>
        <v>121.9375</v>
      </c>
      <c r="AW617" s="7">
        <f t="shared" si="36"/>
        <v>38.676923076923075</v>
      </c>
      <c r="AX617" s="6">
        <f t="shared" si="37"/>
        <v>27.481012658227847</v>
      </c>
      <c r="AY617" s="6" t="str">
        <f t="shared" si="38"/>
        <v/>
      </c>
      <c r="BA617" s="6">
        <f>VLOOKUP(A617, ALL_AP_DATA!$A$2:$F$3600, 6, FALSE)</f>
        <v>218</v>
      </c>
      <c r="BB617" s="6">
        <f>VLOOKUP(A617, projmetadata!$A$2:$D$2036, 4, FALSE)</f>
        <v>26686</v>
      </c>
      <c r="BC617" s="6" t="e">
        <f t="array" aca="1" ref="BC617" ca="1">_xludf.IFS(I617&lt;&gt;0, F617/I617, P617&lt;&gt;0, M617/P617, W617&lt;&gt;0, T617/W617, AD617&lt;&gt;0, AA617/AD617, AK617&lt;&gt;0, AH617/AK617, AR617&lt;&gt;0, AO617/AR617, TRUE, 0)</f>
        <v>#NAME?</v>
      </c>
      <c r="BE617" s="6" t="e">
        <f t="shared" ca="1" si="30"/>
        <v>#NAME?</v>
      </c>
      <c r="BF617" s="6" t="e">
        <f t="shared" ca="1" si="31"/>
        <v>#NAME?</v>
      </c>
      <c r="BG617" s="6"/>
      <c r="BH617" s="6">
        <f>VLOOKUP(A617, ALL_AP_DATA!$A$2:$D$3600, 3, FALSE)</f>
        <v>119</v>
      </c>
      <c r="BI617" s="6">
        <f>VLOOKUP(A617, ALL_AP_DATA!$A$2:$E$3600, 5, FALSE)</f>
        <v>5378</v>
      </c>
      <c r="BJ617" s="6">
        <f t="shared" si="39"/>
        <v>24.669724770642201</v>
      </c>
      <c r="BK617" s="6">
        <f t="shared" si="32"/>
        <v>0.54587155963302747</v>
      </c>
    </row>
    <row r="618" spans="1:63" ht="15.75" customHeight="1" x14ac:dyDescent="0.2">
      <c r="A618" s="6" t="s">
        <v>678</v>
      </c>
      <c r="B618" s="6" t="s">
        <v>64</v>
      </c>
      <c r="C618" s="6">
        <v>20</v>
      </c>
      <c r="D618" s="6">
        <v>228</v>
      </c>
      <c r="E618" s="6">
        <v>117</v>
      </c>
      <c r="F618" s="6">
        <v>8241</v>
      </c>
      <c r="G618" s="6">
        <v>7.4999999999999997E-2</v>
      </c>
      <c r="H618" s="6">
        <v>0.43169999999999997</v>
      </c>
      <c r="I618" s="6">
        <v>0.2286</v>
      </c>
      <c r="Q618" s="6">
        <v>69</v>
      </c>
      <c r="R618" s="6">
        <v>277</v>
      </c>
      <c r="S618" s="6">
        <v>176</v>
      </c>
      <c r="T618" s="6">
        <v>17620</v>
      </c>
      <c r="U618" s="6">
        <v>9.11E-2</v>
      </c>
      <c r="V618" s="6">
        <v>0.64939999999999998</v>
      </c>
      <c r="W618" s="6">
        <v>0.4889</v>
      </c>
      <c r="X618" s="6">
        <v>48</v>
      </c>
      <c r="Y618" s="6">
        <v>1944</v>
      </c>
      <c r="Z618" s="6">
        <v>255</v>
      </c>
      <c r="AA618" s="6">
        <v>30129</v>
      </c>
      <c r="AB618" s="6">
        <v>0.63970000000000005</v>
      </c>
      <c r="AC618" s="6">
        <v>0.94099999999999995</v>
      </c>
      <c r="AD618" s="6">
        <v>0.83589999999999998</v>
      </c>
      <c r="AE618" s="6">
        <v>151</v>
      </c>
      <c r="AF618" s="6">
        <v>935</v>
      </c>
      <c r="AG618" s="6">
        <v>166</v>
      </c>
      <c r="AH618" s="6">
        <v>19223</v>
      </c>
      <c r="AI618" s="6">
        <v>0.30769999999999997</v>
      </c>
      <c r="AJ618" s="6">
        <v>0.61250000000000004</v>
      </c>
      <c r="AK618" s="6">
        <v>0.5333</v>
      </c>
      <c r="AL618" s="6">
        <v>2</v>
      </c>
      <c r="AM618" s="6">
        <v>38</v>
      </c>
      <c r="AN618" s="6">
        <v>45</v>
      </c>
      <c r="AO618" s="6">
        <v>5864</v>
      </c>
      <c r="AP618" s="6">
        <v>1.2500000000000001E-2</v>
      </c>
      <c r="AQ618" s="6">
        <v>0.1661</v>
      </c>
      <c r="AR618" s="6">
        <v>0.16270000000000001</v>
      </c>
      <c r="AT618" s="6">
        <f t="shared" si="33"/>
        <v>36.14473684210526</v>
      </c>
      <c r="AU618" s="6" t="str">
        <f t="shared" si="34"/>
        <v/>
      </c>
      <c r="AV618" s="6">
        <f t="shared" si="35"/>
        <v>63.610108303249099</v>
      </c>
      <c r="AW618" s="7">
        <f t="shared" si="36"/>
        <v>15.498456790123457</v>
      </c>
      <c r="AX618" s="6">
        <f t="shared" si="37"/>
        <v>20.559358288770053</v>
      </c>
      <c r="AY618" s="6">
        <f t="shared" si="38"/>
        <v>154.31578947368422</v>
      </c>
      <c r="BA618" s="6">
        <f>VLOOKUP(A618, ALL_AP_DATA!$A$2:$F$3600, 6, FALSE)</f>
        <v>3039</v>
      </c>
      <c r="BB618" s="6">
        <f>VLOOKUP(A618, projmetadata!$A$2:$D$2036, 4, FALSE)</f>
        <v>508062</v>
      </c>
      <c r="BC618" s="6" t="e">
        <f t="array" aca="1" ref="BC618" ca="1">_xludf.IFS(I618&lt;&gt;0, F618/I618, P618&lt;&gt;0, M618/P618, W618&lt;&gt;0, T618/W618, AD618&lt;&gt;0, AA618/AD618, AK618&lt;&gt;0, AH618/AK618, AR618&lt;&gt;0, AO618/AR618, TRUE, 0)</f>
        <v>#NAME?</v>
      </c>
      <c r="BE618" s="6" t="e">
        <f t="shared" ca="1" si="30"/>
        <v>#NAME?</v>
      </c>
      <c r="BF618" s="6" t="e">
        <f t="shared" ca="1" si="31"/>
        <v>#NAME?</v>
      </c>
      <c r="BG618" s="6"/>
      <c r="BH618" s="6">
        <f>VLOOKUP(A618, ALL_AP_DATA!$A$2:$D$3600, 3, FALSE)</f>
        <v>2174</v>
      </c>
      <c r="BI618" s="6">
        <f>VLOOKUP(A618, ALL_AP_DATA!$A$2:$E$3600, 5, FALSE)</f>
        <v>36042</v>
      </c>
      <c r="BJ618" s="6">
        <f t="shared" si="39"/>
        <v>11.859822309970385</v>
      </c>
      <c r="BK618" s="6">
        <f t="shared" si="32"/>
        <v>0.71536689700559397</v>
      </c>
    </row>
    <row r="619" spans="1:63" ht="15.75" customHeight="1" x14ac:dyDescent="0.2">
      <c r="A619" s="6" t="s">
        <v>679</v>
      </c>
      <c r="B619" s="6" t="s">
        <v>64</v>
      </c>
      <c r="C619" s="6">
        <v>2</v>
      </c>
      <c r="D619" s="6">
        <v>5</v>
      </c>
      <c r="E619" s="6">
        <v>3</v>
      </c>
      <c r="F619" s="6">
        <v>29</v>
      </c>
      <c r="G619" s="6">
        <v>1.44E-2</v>
      </c>
      <c r="H619" s="6">
        <v>2.5600000000000001E-2</v>
      </c>
      <c r="I619" s="6">
        <v>3.3999999999999998E-3</v>
      </c>
      <c r="Q619" s="6">
        <v>4</v>
      </c>
      <c r="R619" s="6">
        <v>13</v>
      </c>
      <c r="S619" s="6">
        <v>22</v>
      </c>
      <c r="T619" s="6">
        <v>2177</v>
      </c>
      <c r="U619" s="6">
        <v>3.7400000000000003E-2</v>
      </c>
      <c r="V619" s="6">
        <v>0.188</v>
      </c>
      <c r="W619" s="6">
        <v>0.2555</v>
      </c>
      <c r="X619" s="6">
        <v>20</v>
      </c>
      <c r="Y619" s="6">
        <v>241</v>
      </c>
      <c r="Z619" s="6">
        <v>103</v>
      </c>
      <c r="AA619" s="6">
        <v>6627</v>
      </c>
      <c r="AB619" s="6">
        <v>0.6925</v>
      </c>
      <c r="AC619" s="6">
        <v>0.88029999999999997</v>
      </c>
      <c r="AD619" s="6">
        <v>0.77769999999999995</v>
      </c>
      <c r="AE619" s="6">
        <v>16</v>
      </c>
      <c r="AF619" s="6">
        <v>69</v>
      </c>
      <c r="AG619" s="6">
        <v>63</v>
      </c>
      <c r="AH619" s="6">
        <v>5050</v>
      </c>
      <c r="AI619" s="6">
        <v>0.1983</v>
      </c>
      <c r="AJ619" s="6">
        <v>0.53849999999999998</v>
      </c>
      <c r="AK619" s="6">
        <v>0.5927</v>
      </c>
      <c r="AT619" s="6">
        <f t="shared" si="33"/>
        <v>5.8</v>
      </c>
      <c r="AU619" s="6" t="str">
        <f t="shared" si="34"/>
        <v/>
      </c>
      <c r="AV619" s="6">
        <f t="shared" si="35"/>
        <v>167.46153846153845</v>
      </c>
      <c r="AW619" s="7">
        <f t="shared" si="36"/>
        <v>27.497925311203318</v>
      </c>
      <c r="AX619" s="6">
        <f t="shared" si="37"/>
        <v>73.188405797101453</v>
      </c>
      <c r="AY619" s="6" t="str">
        <f t="shared" si="38"/>
        <v/>
      </c>
      <c r="BA619" s="6">
        <f>VLOOKUP(A619, ALL_AP_DATA!$A$2:$F$3600, 6, FALSE)</f>
        <v>348</v>
      </c>
      <c r="BB619" s="6">
        <f>VLOOKUP(A619, projmetadata!$A$2:$D$2036, 4, FALSE)</f>
        <v>15408</v>
      </c>
      <c r="BC619" s="6" t="e">
        <f t="array" aca="1" ref="BC619" ca="1">_xludf.IFS(I619&lt;&gt;0, F619/I619, P619&lt;&gt;0, M619/P619, W619&lt;&gt;0, T619/W619, AD619&lt;&gt;0, AA619/AD619, AK619&lt;&gt;0, AH619/AK619, AR619&lt;&gt;0, AO619/AR619, TRUE, 0)</f>
        <v>#NAME?</v>
      </c>
      <c r="BE619" s="6" t="e">
        <f t="shared" ca="1" si="30"/>
        <v>#NAME?</v>
      </c>
      <c r="BF619" s="6" t="e">
        <f t="shared" ca="1" si="31"/>
        <v>#NAME?</v>
      </c>
      <c r="BG619" s="6"/>
      <c r="BH619" s="6">
        <f>VLOOKUP(A619, ALL_AP_DATA!$A$2:$D$3600, 3, FALSE)</f>
        <v>256</v>
      </c>
      <c r="BI619" s="6">
        <f>VLOOKUP(A619, ALL_AP_DATA!$A$2:$E$3600, 5, FALSE)</f>
        <v>8521</v>
      </c>
      <c r="BJ619" s="6">
        <f t="shared" si="39"/>
        <v>24.485632183908045</v>
      </c>
      <c r="BK619" s="6">
        <f t="shared" si="32"/>
        <v>0.73563218390804597</v>
      </c>
    </row>
    <row r="620" spans="1:63" ht="15.75" customHeight="1" x14ac:dyDescent="0.2">
      <c r="A620" s="6" t="s">
        <v>680</v>
      </c>
      <c r="B620" s="6" t="s">
        <v>64</v>
      </c>
      <c r="C620" s="6">
        <v>5</v>
      </c>
      <c r="D620" s="6">
        <v>12</v>
      </c>
      <c r="E620" s="6">
        <v>2</v>
      </c>
      <c r="F620" s="6">
        <v>6</v>
      </c>
      <c r="G620" s="6">
        <v>0.11650000000000001</v>
      </c>
      <c r="H620" s="6">
        <v>0.5</v>
      </c>
      <c r="I620" s="6">
        <v>0.1071</v>
      </c>
      <c r="X620" s="6">
        <v>13</v>
      </c>
      <c r="Y620" s="6">
        <v>35</v>
      </c>
      <c r="Z620" s="6">
        <v>3</v>
      </c>
      <c r="AA620" s="6">
        <v>52</v>
      </c>
      <c r="AB620" s="6">
        <v>0.33979999999999999</v>
      </c>
      <c r="AC620" s="6">
        <v>0.75</v>
      </c>
      <c r="AD620" s="6">
        <v>0.92859999999999998</v>
      </c>
      <c r="AE620" s="6">
        <v>7</v>
      </c>
      <c r="AF620" s="6">
        <v>42</v>
      </c>
      <c r="AG620" s="6">
        <v>2</v>
      </c>
      <c r="AH620" s="6">
        <v>48</v>
      </c>
      <c r="AI620" s="6">
        <v>0.4078</v>
      </c>
      <c r="AJ620" s="6">
        <v>0.5</v>
      </c>
      <c r="AK620" s="6">
        <v>0.85709999999999997</v>
      </c>
      <c r="AT620" s="6">
        <f t="shared" si="33"/>
        <v>0.5</v>
      </c>
      <c r="AU620" s="6" t="str">
        <f t="shared" si="34"/>
        <v/>
      </c>
      <c r="AV620" s="6" t="str">
        <f t="shared" si="35"/>
        <v/>
      </c>
      <c r="AW620" s="7">
        <f t="shared" si="36"/>
        <v>1.4857142857142858</v>
      </c>
      <c r="AX620" s="6">
        <f t="shared" si="37"/>
        <v>1.1428571428571428</v>
      </c>
      <c r="AY620" s="6" t="str">
        <f t="shared" si="38"/>
        <v/>
      </c>
      <c r="BA620" s="6">
        <f>VLOOKUP(A620, ALL_AP_DATA!$A$2:$F$3600, 6, FALSE)</f>
        <v>103</v>
      </c>
      <c r="BB620" s="6">
        <f>VLOOKUP(A620, projmetadata!$A$2:$D$2036, 4, FALSE)</f>
        <v>5189</v>
      </c>
      <c r="BC620" s="6" t="e">
        <f t="array" aca="1" ref="BC620" ca="1">_xludf.IFS(I620&lt;&gt;0, F620/I620, P620&lt;&gt;0, M620/P620, W620&lt;&gt;0, T620/W620, AD620&lt;&gt;0, AA620/AD620, AK620&lt;&gt;0, AH620/AK620, AR620&lt;&gt;0, AO620/AR620, TRUE, 0)</f>
        <v>#NAME?</v>
      </c>
      <c r="BE620" s="6" t="e">
        <f t="shared" ca="1" si="30"/>
        <v>#NAME?</v>
      </c>
      <c r="BF620" s="6" t="e">
        <f t="shared" ca="1" si="31"/>
        <v>#NAME?</v>
      </c>
      <c r="BG620" s="6"/>
      <c r="BH620" s="6">
        <f>VLOOKUP(A620, ALL_AP_DATA!$A$2:$D$3600, 3, FALSE)</f>
        <v>64</v>
      </c>
      <c r="BI620" s="6">
        <f>VLOOKUP(A620, ALL_AP_DATA!$A$2:$E$3600, 5, FALSE)</f>
        <v>56</v>
      </c>
      <c r="BJ620" s="6">
        <f t="shared" si="39"/>
        <v>0.5436893203883495</v>
      </c>
      <c r="BK620" s="6">
        <f t="shared" si="32"/>
        <v>0.62135922330097082</v>
      </c>
    </row>
    <row r="621" spans="1:63" ht="15.75" customHeight="1" x14ac:dyDescent="0.2">
      <c r="A621" s="6" t="s">
        <v>681</v>
      </c>
      <c r="B621" s="6" t="s">
        <v>64</v>
      </c>
      <c r="C621" s="6">
        <v>8</v>
      </c>
      <c r="D621" s="6">
        <v>23</v>
      </c>
      <c r="E621" s="6">
        <v>0</v>
      </c>
      <c r="F621" s="6">
        <v>0</v>
      </c>
      <c r="G621" s="6">
        <v>6.0699999999999997E-2</v>
      </c>
      <c r="H621" s="6">
        <v>0</v>
      </c>
      <c r="I621" s="6">
        <v>0</v>
      </c>
      <c r="X621" s="6">
        <v>16</v>
      </c>
      <c r="Y621" s="6">
        <v>280</v>
      </c>
      <c r="Z621" s="6">
        <v>0</v>
      </c>
      <c r="AA621" s="6">
        <v>0</v>
      </c>
      <c r="AB621" s="6">
        <v>0.73880000000000001</v>
      </c>
      <c r="AC621" s="6">
        <v>0</v>
      </c>
      <c r="AD621" s="6">
        <v>0</v>
      </c>
      <c r="AE621" s="6">
        <v>22</v>
      </c>
      <c r="AF621" s="6">
        <v>79</v>
      </c>
      <c r="AG621" s="6">
        <v>0</v>
      </c>
      <c r="AH621" s="6">
        <v>0</v>
      </c>
      <c r="AI621" s="6">
        <v>0.2084</v>
      </c>
      <c r="AJ621" s="6">
        <v>0</v>
      </c>
      <c r="AK621" s="6">
        <v>0</v>
      </c>
      <c r="AT621" s="6">
        <f t="shared" si="33"/>
        <v>0</v>
      </c>
      <c r="AU621" s="6" t="str">
        <f t="shared" si="34"/>
        <v/>
      </c>
      <c r="AV621" s="6" t="str">
        <f t="shared" si="35"/>
        <v/>
      </c>
      <c r="AW621" s="7">
        <f t="shared" si="36"/>
        <v>0</v>
      </c>
      <c r="AX621" s="6">
        <f t="shared" si="37"/>
        <v>0</v>
      </c>
      <c r="AY621" s="6" t="str">
        <f t="shared" si="38"/>
        <v/>
      </c>
      <c r="BA621" s="6">
        <f>VLOOKUP(A621, ALL_AP_DATA!$A$2:$F$3600, 6, FALSE)</f>
        <v>379</v>
      </c>
      <c r="BB621" s="6">
        <f>VLOOKUP(A621, projmetadata!$A$2:$D$2036, 4, FALSE)</f>
        <v>14330</v>
      </c>
      <c r="BC621" s="6" t="e">
        <f t="array" aca="1" ref="BC621" ca="1">_xludf.IFS(I621&lt;&gt;0, F621/I621, P621&lt;&gt;0, M621/P621, W621&lt;&gt;0, T621/W621, AD621&lt;&gt;0, AA621/AD621, AK621&lt;&gt;0, AH621/AK621, AR621&lt;&gt;0, AO621/AR621, TRUE, 0)</f>
        <v>#NAME?</v>
      </c>
      <c r="BE621" s="6" t="e">
        <f t="shared" ca="1" si="30"/>
        <v>#NAME?</v>
      </c>
      <c r="BF621" s="6" t="e">
        <f t="shared" ca="1" si="31"/>
        <v>#NAME?</v>
      </c>
      <c r="BG621" s="6"/>
      <c r="BH621" s="6">
        <f>VLOOKUP(A621, ALL_AP_DATA!$A$2:$D$3600, 3, FALSE)</f>
        <v>301</v>
      </c>
      <c r="BI621" s="6">
        <f>VLOOKUP(A621, ALL_AP_DATA!$A$2:$E$3600, 5, FALSE)</f>
        <v>4</v>
      </c>
      <c r="BJ621" s="6">
        <f t="shared" si="39"/>
        <v>1.0554089709762533E-2</v>
      </c>
      <c r="BK621" s="6">
        <f t="shared" si="32"/>
        <v>0.79419525065963059</v>
      </c>
    </row>
    <row r="622" spans="1:63" ht="15.75" customHeight="1" x14ac:dyDescent="0.2">
      <c r="A622" s="6" t="s">
        <v>682</v>
      </c>
      <c r="B622" s="6" t="s">
        <v>64</v>
      </c>
      <c r="C622" s="6">
        <v>3</v>
      </c>
      <c r="D622" s="6">
        <v>16</v>
      </c>
      <c r="E622" s="6">
        <v>0</v>
      </c>
      <c r="F622" s="6">
        <v>0</v>
      </c>
      <c r="G622" s="6">
        <v>4.9200000000000001E-2</v>
      </c>
      <c r="H622" s="6">
        <v>0</v>
      </c>
      <c r="I622" s="6">
        <v>0</v>
      </c>
      <c r="X622" s="6">
        <v>2</v>
      </c>
      <c r="Y622" s="6">
        <v>26</v>
      </c>
      <c r="Z622" s="6">
        <v>0</v>
      </c>
      <c r="AA622" s="6">
        <v>0</v>
      </c>
      <c r="AB622" s="6">
        <v>0.08</v>
      </c>
      <c r="AC622" s="6">
        <v>0</v>
      </c>
      <c r="AD622" s="6">
        <v>0</v>
      </c>
      <c r="AE622" s="6">
        <v>3</v>
      </c>
      <c r="AF622" s="6">
        <v>23</v>
      </c>
      <c r="AG622" s="6">
        <v>0</v>
      </c>
      <c r="AH622" s="6">
        <v>0</v>
      </c>
      <c r="AI622" s="6">
        <v>7.0800000000000002E-2</v>
      </c>
      <c r="AJ622" s="6">
        <v>0</v>
      </c>
      <c r="AK622" s="6">
        <v>0</v>
      </c>
      <c r="AT622" s="6">
        <f t="shared" si="33"/>
        <v>0</v>
      </c>
      <c r="AU622" s="6" t="str">
        <f t="shared" si="34"/>
        <v/>
      </c>
      <c r="AV622" s="6" t="str">
        <f t="shared" si="35"/>
        <v/>
      </c>
      <c r="AW622" s="7">
        <f t="shared" si="36"/>
        <v>0</v>
      </c>
      <c r="AX622" s="6">
        <f t="shared" si="37"/>
        <v>0</v>
      </c>
      <c r="AY622" s="6" t="str">
        <f t="shared" si="38"/>
        <v/>
      </c>
      <c r="BA622" s="6">
        <f>VLOOKUP(A622, ALL_AP_DATA!$A$2:$F$3600, 6, FALSE)</f>
        <v>325</v>
      </c>
      <c r="BB622" s="6">
        <f>VLOOKUP(A622, projmetadata!$A$2:$D$2036, 4, FALSE)</f>
        <v>9839</v>
      </c>
      <c r="BC622" s="6" t="e">
        <f t="array" aca="1" ref="BC622" ca="1">_xludf.IFS(I622&lt;&gt;0, F622/I622, P622&lt;&gt;0, M622/P622, W622&lt;&gt;0, T622/W622, AD622&lt;&gt;0, AA622/AD622, AK622&lt;&gt;0, AH622/AK622, AR622&lt;&gt;0, AO622/AR622, TRUE, 0)</f>
        <v>#NAME?</v>
      </c>
      <c r="BE622" s="6" t="e">
        <f t="shared" ca="1" si="30"/>
        <v>#NAME?</v>
      </c>
      <c r="BF622" s="6" t="e">
        <f t="shared" ca="1" si="31"/>
        <v>#NAME?</v>
      </c>
      <c r="BG622" s="6"/>
      <c r="BH622" s="6">
        <f>VLOOKUP(A622, ALL_AP_DATA!$A$2:$D$3600, 3, FALSE)</f>
        <v>50</v>
      </c>
      <c r="BI622" s="6">
        <f>VLOOKUP(A622, ALL_AP_DATA!$A$2:$E$3600, 5, FALSE)</f>
        <v>107</v>
      </c>
      <c r="BJ622" s="6">
        <f t="shared" si="39"/>
        <v>0.32923076923076922</v>
      </c>
      <c r="BK622" s="6">
        <f t="shared" si="32"/>
        <v>0.15384615384615385</v>
      </c>
    </row>
    <row r="623" spans="1:63" ht="15.75" customHeight="1" x14ac:dyDescent="0.2">
      <c r="A623" s="6" t="s">
        <v>683</v>
      </c>
      <c r="B623" s="6" t="s">
        <v>64</v>
      </c>
      <c r="C623" s="6">
        <v>17</v>
      </c>
      <c r="D623" s="6">
        <v>756</v>
      </c>
      <c r="E623" s="6">
        <v>196</v>
      </c>
      <c r="F623" s="6">
        <v>16310</v>
      </c>
      <c r="G623" s="6">
        <v>0.66369999999999996</v>
      </c>
      <c r="H623" s="6">
        <v>0.83399999999999996</v>
      </c>
      <c r="I623" s="6">
        <v>0.84760000000000002</v>
      </c>
      <c r="J623" s="6">
        <v>1</v>
      </c>
      <c r="K623" s="6">
        <v>17</v>
      </c>
      <c r="L623" s="6">
        <v>54</v>
      </c>
      <c r="M623" s="6">
        <v>7480</v>
      </c>
      <c r="N623" s="6">
        <v>1.49E-2</v>
      </c>
      <c r="O623" s="6">
        <v>0.2298</v>
      </c>
      <c r="P623" s="6">
        <v>0.38869999999999999</v>
      </c>
      <c r="Q623" s="6">
        <v>23</v>
      </c>
      <c r="R623" s="6">
        <v>73</v>
      </c>
      <c r="S623" s="6">
        <v>127</v>
      </c>
      <c r="T623" s="6">
        <v>9407</v>
      </c>
      <c r="U623" s="6">
        <v>6.4100000000000004E-2</v>
      </c>
      <c r="V623" s="6">
        <v>0.54039999999999999</v>
      </c>
      <c r="W623" s="6">
        <v>0.4889</v>
      </c>
      <c r="X623" s="6">
        <v>130</v>
      </c>
      <c r="Y623" s="6">
        <v>842</v>
      </c>
      <c r="Z623" s="6">
        <v>224</v>
      </c>
      <c r="AA623" s="6">
        <v>17207</v>
      </c>
      <c r="AB623" s="6">
        <v>0.73919999999999997</v>
      </c>
      <c r="AC623" s="6">
        <v>0.95320000000000005</v>
      </c>
      <c r="AD623" s="6">
        <v>0.89419999999999999</v>
      </c>
      <c r="AE623" s="6">
        <v>105</v>
      </c>
      <c r="AF623" s="6">
        <v>750</v>
      </c>
      <c r="AG623" s="6">
        <v>185</v>
      </c>
      <c r="AH623" s="6">
        <v>13229</v>
      </c>
      <c r="AI623" s="6">
        <v>0.65849999999999997</v>
      </c>
      <c r="AJ623" s="6">
        <v>0.78720000000000001</v>
      </c>
      <c r="AK623" s="6">
        <v>0.6875</v>
      </c>
      <c r="AT623" s="6">
        <f t="shared" si="33"/>
        <v>21.574074074074073</v>
      </c>
      <c r="AU623" s="6">
        <f t="shared" si="34"/>
        <v>440</v>
      </c>
      <c r="AV623" s="6">
        <f t="shared" si="35"/>
        <v>128.86301369863014</v>
      </c>
      <c r="AW623" s="7">
        <f t="shared" si="36"/>
        <v>20.435866983372922</v>
      </c>
      <c r="AX623" s="6">
        <f t="shared" si="37"/>
        <v>17.638666666666666</v>
      </c>
      <c r="AY623" s="6" t="str">
        <f t="shared" si="38"/>
        <v/>
      </c>
      <c r="BA623" s="6">
        <f>VLOOKUP(A623, ALL_AP_DATA!$A$2:$F$3600, 6, FALSE)</f>
        <v>1139</v>
      </c>
      <c r="BB623" s="6">
        <f>VLOOKUP(A623, projmetadata!$A$2:$D$2036, 4, FALSE)</f>
        <v>238173</v>
      </c>
      <c r="BC623" s="6" t="e">
        <f t="array" aca="1" ref="BC623" ca="1">_xludf.IFS(I623&lt;&gt;0, F623/I623, P623&lt;&gt;0, M623/P623, W623&lt;&gt;0, T623/W623, AD623&lt;&gt;0, AA623/AD623, AK623&lt;&gt;0, AH623/AK623, AR623&lt;&gt;0, AO623/AR623, TRUE, 0)</f>
        <v>#NAME?</v>
      </c>
      <c r="BE623" s="6" t="e">
        <f t="shared" ca="1" si="30"/>
        <v>#NAME?</v>
      </c>
      <c r="BF623" s="6" t="e">
        <f t="shared" ca="1" si="31"/>
        <v>#NAME?</v>
      </c>
      <c r="BG623" s="6"/>
      <c r="BH623" s="6">
        <f>VLOOKUP(A623, ALL_AP_DATA!$A$2:$D$3600, 3, FALSE)</f>
        <v>964</v>
      </c>
      <c r="BI623" s="6">
        <f>VLOOKUP(A623, ALL_AP_DATA!$A$2:$E$3600, 5, FALSE)</f>
        <v>19243</v>
      </c>
      <c r="BJ623" s="6">
        <f t="shared" si="39"/>
        <v>16.894644424934153</v>
      </c>
      <c r="BK623" s="6">
        <f t="shared" si="32"/>
        <v>0.84635645302897278</v>
      </c>
    </row>
    <row r="624" spans="1:63" ht="15.75" customHeight="1" x14ac:dyDescent="0.2">
      <c r="A624" s="6" t="s">
        <v>684</v>
      </c>
      <c r="B624" s="6" t="s">
        <v>61</v>
      </c>
      <c r="C624" s="6">
        <v>2</v>
      </c>
      <c r="D624" s="6">
        <v>6</v>
      </c>
      <c r="E624" s="6">
        <v>0</v>
      </c>
      <c r="F624" s="6">
        <v>0</v>
      </c>
      <c r="G624" s="6">
        <v>7.0000000000000001E-3</v>
      </c>
      <c r="H624" s="6">
        <v>0</v>
      </c>
      <c r="I624" s="6">
        <v>0</v>
      </c>
      <c r="X624" s="6">
        <v>81</v>
      </c>
      <c r="Y624" s="6">
        <v>534</v>
      </c>
      <c r="Z624" s="6">
        <v>0</v>
      </c>
      <c r="AA624" s="6">
        <v>0</v>
      </c>
      <c r="AB624" s="6">
        <v>0.62090000000000001</v>
      </c>
      <c r="AC624" s="6">
        <v>0</v>
      </c>
      <c r="AD624" s="6">
        <v>0</v>
      </c>
      <c r="AE624" s="6">
        <v>20</v>
      </c>
      <c r="AF624" s="6">
        <v>164</v>
      </c>
      <c r="AG624" s="6">
        <v>0</v>
      </c>
      <c r="AH624" s="6">
        <v>0</v>
      </c>
      <c r="AI624" s="6">
        <v>0.19070000000000001</v>
      </c>
      <c r="AJ624" s="6">
        <v>0</v>
      </c>
      <c r="AK624" s="6">
        <v>0</v>
      </c>
      <c r="AT624" s="6">
        <f t="shared" si="33"/>
        <v>0</v>
      </c>
      <c r="AU624" s="6" t="str">
        <f t="shared" si="34"/>
        <v/>
      </c>
      <c r="AV624" s="6" t="str">
        <f t="shared" si="35"/>
        <v/>
      </c>
      <c r="AW624" s="7">
        <f t="shared" si="36"/>
        <v>0</v>
      </c>
      <c r="AX624" s="6">
        <f t="shared" si="37"/>
        <v>0</v>
      </c>
      <c r="AY624" s="6" t="str">
        <f t="shared" si="38"/>
        <v/>
      </c>
      <c r="BA624" s="6">
        <f>VLOOKUP(A624, ALL_AP_DATA!$A$2:$F$3600, 6, FALSE)</f>
        <v>860</v>
      </c>
      <c r="BB624" s="6">
        <f>VLOOKUP(A624, projmetadata!$A$2:$D$2036, 4, FALSE)</f>
        <v>256285</v>
      </c>
      <c r="BC624" s="6" t="e">
        <f t="array" aca="1" ref="BC624" ca="1">_xludf.IFS(I624&lt;&gt;0, F624/I624, P624&lt;&gt;0, M624/P624, W624&lt;&gt;0, T624/W624, AD624&lt;&gt;0, AA624/AD624, AK624&lt;&gt;0, AH624/AK624, AR624&lt;&gt;0, AO624/AR624, TRUE, 0)</f>
        <v>#NAME?</v>
      </c>
      <c r="BE624" s="6" t="e">
        <f t="shared" ca="1" si="30"/>
        <v>#NAME?</v>
      </c>
      <c r="BF624" s="6" t="e">
        <f t="shared" ca="1" si="31"/>
        <v>#NAME?</v>
      </c>
      <c r="BG624" s="6"/>
      <c r="BH624" s="6">
        <f>VLOOKUP(A624, ALL_AP_DATA!$A$2:$D$3600, 3, FALSE)</f>
        <v>543</v>
      </c>
      <c r="BI624" s="6">
        <f>VLOOKUP(A624, ALL_AP_DATA!$A$2:$E$3600, 5, FALSE)</f>
        <v>0</v>
      </c>
      <c r="BJ624" s="6">
        <f t="shared" si="39"/>
        <v>0</v>
      </c>
      <c r="BK624" s="6">
        <f t="shared" si="32"/>
        <v>0.63139534883720927</v>
      </c>
    </row>
    <row r="625" spans="1:63" ht="15.75" customHeight="1" x14ac:dyDescent="0.2">
      <c r="A625" s="6" t="s">
        <v>685</v>
      </c>
      <c r="B625" s="6" t="s">
        <v>61</v>
      </c>
      <c r="J625" s="6">
        <v>7</v>
      </c>
      <c r="K625" s="6">
        <v>80</v>
      </c>
      <c r="L625" s="6">
        <v>525</v>
      </c>
      <c r="M625" s="6">
        <v>18345</v>
      </c>
      <c r="N625" s="6">
        <v>5.7299999999999997E-2</v>
      </c>
      <c r="O625" s="6">
        <v>0.4335</v>
      </c>
      <c r="P625" s="6">
        <v>0.20960000000000001</v>
      </c>
      <c r="Q625" s="6">
        <v>68</v>
      </c>
      <c r="R625" s="6">
        <v>447</v>
      </c>
      <c r="S625" s="6">
        <v>1137</v>
      </c>
      <c r="T625" s="6">
        <v>60764</v>
      </c>
      <c r="U625" s="6">
        <v>0.32040000000000002</v>
      </c>
      <c r="V625" s="6">
        <v>0.93889999999999996</v>
      </c>
      <c r="W625" s="6">
        <v>0.69440000000000002</v>
      </c>
      <c r="X625" s="6">
        <v>41</v>
      </c>
      <c r="Y625" s="6">
        <v>281</v>
      </c>
      <c r="Z625" s="6">
        <v>629</v>
      </c>
      <c r="AA625" s="6">
        <v>15572</v>
      </c>
      <c r="AB625" s="6">
        <v>0.2014</v>
      </c>
      <c r="AC625" s="6">
        <v>0.51939999999999997</v>
      </c>
      <c r="AD625" s="6">
        <v>0.17799999999999999</v>
      </c>
      <c r="AE625" s="6">
        <v>66</v>
      </c>
      <c r="AF625" s="6">
        <v>516</v>
      </c>
      <c r="AG625" s="6">
        <v>1102</v>
      </c>
      <c r="AH625" s="6">
        <v>50837</v>
      </c>
      <c r="AI625" s="6">
        <v>0.36990000000000001</v>
      </c>
      <c r="AJ625" s="6">
        <v>0.91</v>
      </c>
      <c r="AK625" s="6">
        <v>0.58099999999999996</v>
      </c>
      <c r="AL625" s="6">
        <v>15</v>
      </c>
      <c r="AM625" s="6">
        <v>236</v>
      </c>
      <c r="AN625" s="6">
        <v>936</v>
      </c>
      <c r="AO625" s="6">
        <v>42485</v>
      </c>
      <c r="AP625" s="6">
        <v>0.16919999999999999</v>
      </c>
      <c r="AQ625" s="6">
        <v>0.77290000000000003</v>
      </c>
      <c r="AR625" s="6">
        <v>0.48549999999999999</v>
      </c>
      <c r="AT625" s="6" t="str">
        <f t="shared" si="33"/>
        <v/>
      </c>
      <c r="AU625" s="6">
        <f t="shared" si="34"/>
        <v>229.3125</v>
      </c>
      <c r="AV625" s="6">
        <f t="shared" si="35"/>
        <v>135.93736017897092</v>
      </c>
      <c r="AW625" s="7">
        <f t="shared" si="36"/>
        <v>55.416370106761569</v>
      </c>
      <c r="AX625" s="6">
        <f t="shared" si="37"/>
        <v>98.521317829457359</v>
      </c>
      <c r="AY625" s="6">
        <f t="shared" si="38"/>
        <v>180.02118644067798</v>
      </c>
      <c r="BA625" s="6">
        <f>VLOOKUP(A625, ALL_AP_DATA!$A$2:$F$3600, 6, FALSE)</f>
        <v>1395</v>
      </c>
      <c r="BB625" s="6">
        <f>VLOOKUP(A625, projmetadata!$A$2:$D$2036, 4, FALSE)</f>
        <v>232545</v>
      </c>
      <c r="BC625" s="6" t="e">
        <f t="array" aca="1" ref="BC625" ca="1">_xludf.IFS(I625&lt;&gt;0, F625/I625, P625&lt;&gt;0, M625/P625, W625&lt;&gt;0, T625/W625, AD625&lt;&gt;0, AA625/AD625, AK625&lt;&gt;0, AH625/AK625, AR625&lt;&gt;0, AO625/AR625, TRUE, 0)</f>
        <v>#NAME?</v>
      </c>
      <c r="BE625" s="6" t="e">
        <f t="shared" ca="1" si="30"/>
        <v>#NAME?</v>
      </c>
      <c r="BF625" s="6" t="e">
        <f t="shared" ca="1" si="31"/>
        <v>#NAME?</v>
      </c>
      <c r="BG625" s="6"/>
      <c r="BH625" s="6">
        <f>VLOOKUP(A625, ALL_AP_DATA!$A$2:$D$3600, 3, FALSE)</f>
        <v>810</v>
      </c>
      <c r="BI625" s="6">
        <f>VLOOKUP(A625, ALL_AP_DATA!$A$2:$E$3600, 5, FALSE)</f>
        <v>87506</v>
      </c>
      <c r="BJ625" s="6">
        <f t="shared" si="39"/>
        <v>62.728315412186383</v>
      </c>
      <c r="BK625" s="6">
        <f t="shared" si="32"/>
        <v>0.58064516129032262</v>
      </c>
    </row>
    <row r="626" spans="1:63" ht="15.75" customHeight="1" x14ac:dyDescent="0.2">
      <c r="A626" s="6" t="s">
        <v>686</v>
      </c>
      <c r="B626" s="6" t="s">
        <v>64</v>
      </c>
      <c r="C626" s="6">
        <v>2</v>
      </c>
      <c r="D626" s="6">
        <v>46</v>
      </c>
      <c r="E626" s="6">
        <v>15</v>
      </c>
      <c r="F626" s="6">
        <v>326</v>
      </c>
      <c r="G626" s="6">
        <v>0.1168</v>
      </c>
      <c r="H626" s="6">
        <v>0.6</v>
      </c>
      <c r="I626" s="6">
        <v>0.187</v>
      </c>
      <c r="Q626" s="6">
        <v>1</v>
      </c>
      <c r="R626" s="6">
        <v>2</v>
      </c>
      <c r="S626" s="6">
        <v>2</v>
      </c>
      <c r="T626" s="6">
        <v>71</v>
      </c>
      <c r="U626" s="6">
        <v>5.1000000000000004E-3</v>
      </c>
      <c r="V626" s="6">
        <v>0.08</v>
      </c>
      <c r="W626" s="6">
        <v>4.07E-2</v>
      </c>
      <c r="X626" s="6">
        <v>12</v>
      </c>
      <c r="Y626" s="6">
        <v>102</v>
      </c>
      <c r="Z626" s="6">
        <v>20</v>
      </c>
      <c r="AA626" s="6">
        <v>632</v>
      </c>
      <c r="AB626" s="6">
        <v>0.25890000000000002</v>
      </c>
      <c r="AC626" s="6">
        <v>0.8</v>
      </c>
      <c r="AD626" s="6">
        <v>0.36259999999999998</v>
      </c>
      <c r="AE626" s="6">
        <v>22</v>
      </c>
      <c r="AF626" s="6">
        <v>117</v>
      </c>
      <c r="AG626" s="6">
        <v>20</v>
      </c>
      <c r="AH626" s="6">
        <v>953</v>
      </c>
      <c r="AI626" s="6">
        <v>0.29699999999999999</v>
      </c>
      <c r="AJ626" s="6">
        <v>0.8</v>
      </c>
      <c r="AK626" s="6">
        <v>0.54679999999999995</v>
      </c>
      <c r="AT626" s="6">
        <f t="shared" si="33"/>
        <v>7.0869565217391308</v>
      </c>
      <c r="AU626" s="6" t="str">
        <f t="shared" si="34"/>
        <v/>
      </c>
      <c r="AV626" s="6">
        <f t="shared" si="35"/>
        <v>35.5</v>
      </c>
      <c r="AW626" s="7">
        <f t="shared" si="36"/>
        <v>6.1960784313725492</v>
      </c>
      <c r="AX626" s="6">
        <f t="shared" si="37"/>
        <v>8.1452991452991448</v>
      </c>
      <c r="AY626" s="6" t="str">
        <f t="shared" si="38"/>
        <v/>
      </c>
      <c r="BA626" s="6">
        <f>VLOOKUP(A626, ALL_AP_DATA!$A$2:$F$3600, 6, FALSE)</f>
        <v>394</v>
      </c>
      <c r="BB626" s="6">
        <f>VLOOKUP(A626, projmetadata!$A$2:$D$2036, 4, FALSE)</f>
        <v>22409</v>
      </c>
      <c r="BC626" s="6" t="e">
        <f t="array" aca="1" ref="BC626" ca="1">_xludf.IFS(I626&lt;&gt;0, F626/I626, P626&lt;&gt;0, M626/P626, W626&lt;&gt;0, T626/W626, AD626&lt;&gt;0, AA626/AD626, AK626&lt;&gt;0, AH626/AK626, AR626&lt;&gt;0, AO626/AR626, TRUE, 0)</f>
        <v>#NAME?</v>
      </c>
      <c r="BE626" s="6" t="e">
        <f t="shared" ca="1" si="30"/>
        <v>#NAME?</v>
      </c>
      <c r="BF626" s="6" t="e">
        <f t="shared" ca="1" si="31"/>
        <v>#NAME?</v>
      </c>
      <c r="BG626" s="6"/>
      <c r="BH626" s="6">
        <f>VLOOKUP(A626, ALL_AP_DATA!$A$2:$D$3600, 3, FALSE)</f>
        <v>158</v>
      </c>
      <c r="BI626" s="6">
        <f>VLOOKUP(A626, ALL_AP_DATA!$A$2:$E$3600, 5, FALSE)</f>
        <v>1743</v>
      </c>
      <c r="BJ626" s="6">
        <f t="shared" si="39"/>
        <v>4.4238578680203045</v>
      </c>
      <c r="BK626" s="6">
        <f t="shared" si="32"/>
        <v>0.40101522842639592</v>
      </c>
    </row>
    <row r="627" spans="1:63" ht="15.75" customHeight="1" x14ac:dyDescent="0.2">
      <c r="A627" s="6" t="s">
        <v>687</v>
      </c>
      <c r="B627" s="6" t="s">
        <v>64</v>
      </c>
      <c r="C627" s="6">
        <v>35</v>
      </c>
      <c r="D627" s="6">
        <v>390</v>
      </c>
      <c r="E627" s="6">
        <v>398</v>
      </c>
      <c r="F627" s="6">
        <v>16179</v>
      </c>
      <c r="G627" s="6">
        <v>0.1101</v>
      </c>
      <c r="H627" s="6">
        <v>0.46389999999999998</v>
      </c>
      <c r="I627" s="6">
        <v>0.23280000000000001</v>
      </c>
      <c r="J627" s="6">
        <v>2</v>
      </c>
      <c r="K627" s="6">
        <v>20</v>
      </c>
      <c r="L627" s="6">
        <v>155</v>
      </c>
      <c r="M627" s="6">
        <v>3025</v>
      </c>
      <c r="N627" s="6">
        <v>5.5999999999999999E-3</v>
      </c>
      <c r="O627" s="6">
        <v>0.1807</v>
      </c>
      <c r="P627" s="6">
        <v>4.3499999999999997E-2</v>
      </c>
      <c r="Q627" s="6">
        <v>84</v>
      </c>
      <c r="R627" s="6">
        <v>328</v>
      </c>
      <c r="S627" s="6">
        <v>651</v>
      </c>
      <c r="T627" s="6">
        <v>46039</v>
      </c>
      <c r="U627" s="6">
        <v>9.2600000000000002E-2</v>
      </c>
      <c r="V627" s="6">
        <v>0.75870000000000004</v>
      </c>
      <c r="W627" s="6">
        <v>0.66259999999999997</v>
      </c>
      <c r="X627" s="6">
        <v>129</v>
      </c>
      <c r="Y627" s="6">
        <v>913</v>
      </c>
      <c r="Z627" s="6">
        <v>531</v>
      </c>
      <c r="AA627" s="6">
        <v>24756</v>
      </c>
      <c r="AB627" s="6">
        <v>0.25779999999999997</v>
      </c>
      <c r="AC627" s="6">
        <v>0.61890000000000001</v>
      </c>
      <c r="AD627" s="6">
        <v>0.35630000000000001</v>
      </c>
      <c r="AE627" s="6">
        <v>290</v>
      </c>
      <c r="AF627" s="6">
        <v>1645</v>
      </c>
      <c r="AG627" s="6">
        <v>712</v>
      </c>
      <c r="AH627" s="6">
        <v>48012</v>
      </c>
      <c r="AI627" s="6">
        <v>0.46439999999999998</v>
      </c>
      <c r="AJ627" s="6">
        <v>0.82979999999999998</v>
      </c>
      <c r="AK627" s="6">
        <v>0.69099999999999995</v>
      </c>
      <c r="AL627" s="6">
        <v>2</v>
      </c>
      <c r="AM627" s="6">
        <v>46</v>
      </c>
      <c r="AN627" s="6">
        <v>240</v>
      </c>
      <c r="AO627" s="6">
        <v>7376</v>
      </c>
      <c r="AP627" s="6">
        <v>1.2999999999999999E-2</v>
      </c>
      <c r="AQ627" s="6">
        <v>0.2797</v>
      </c>
      <c r="AR627" s="6">
        <v>0.1062</v>
      </c>
      <c r="AT627" s="6">
        <f t="shared" si="33"/>
        <v>41.484615384615381</v>
      </c>
      <c r="AU627" s="6">
        <f t="shared" si="34"/>
        <v>151.25</v>
      </c>
      <c r="AV627" s="6">
        <f t="shared" si="35"/>
        <v>140.36280487804879</v>
      </c>
      <c r="AW627" s="7">
        <f t="shared" si="36"/>
        <v>27.115005476451259</v>
      </c>
      <c r="AX627" s="6">
        <f t="shared" si="37"/>
        <v>29.18662613981763</v>
      </c>
      <c r="AY627" s="6">
        <f t="shared" si="38"/>
        <v>160.34782608695653</v>
      </c>
      <c r="BA627" s="6">
        <f>VLOOKUP(A627, ALL_AP_DATA!$A$2:$F$3600, 6, FALSE)</f>
        <v>3542</v>
      </c>
      <c r="BB627" s="6">
        <f>VLOOKUP(A627, projmetadata!$A$2:$D$2036, 4, FALSE)</f>
        <v>497249</v>
      </c>
      <c r="BC627" s="6" t="e">
        <f t="array" aca="1" ref="BC627" ca="1">_xludf.IFS(I627&lt;&gt;0, F627/I627, P627&lt;&gt;0, M627/P627, W627&lt;&gt;0, T627/W627, AD627&lt;&gt;0, AA627/AD627, AK627&lt;&gt;0, AH627/AK627, AR627&lt;&gt;0, AO627/AR627, TRUE, 0)</f>
        <v>#NAME?</v>
      </c>
      <c r="BE627" s="6" t="e">
        <f t="shared" ca="1" si="30"/>
        <v>#NAME?</v>
      </c>
      <c r="BF627" s="6" t="e">
        <f t="shared" ca="1" si="31"/>
        <v>#NAME?</v>
      </c>
      <c r="BG627" s="6"/>
      <c r="BH627" s="6">
        <f>VLOOKUP(A627, ALL_AP_DATA!$A$2:$D$3600, 3, FALSE)</f>
        <v>2163</v>
      </c>
      <c r="BI627" s="6">
        <f>VLOOKUP(A627, ALL_AP_DATA!$A$2:$E$3600, 5, FALSE)</f>
        <v>69483</v>
      </c>
      <c r="BJ627" s="6">
        <f t="shared" si="39"/>
        <v>19.616883116883116</v>
      </c>
      <c r="BK627" s="6">
        <f t="shared" si="32"/>
        <v>0.61067193675889331</v>
      </c>
    </row>
    <row r="628" spans="1:63" ht="15.75" customHeight="1" x14ac:dyDescent="0.2">
      <c r="A628" s="6" t="s">
        <v>688</v>
      </c>
      <c r="B628" s="6" t="s">
        <v>61</v>
      </c>
      <c r="J628" s="6">
        <v>4</v>
      </c>
      <c r="K628" s="6">
        <v>34</v>
      </c>
      <c r="L628" s="6">
        <v>596</v>
      </c>
      <c r="M628" s="6">
        <v>18155</v>
      </c>
      <c r="N628" s="6">
        <v>7.9799999999999996E-2</v>
      </c>
      <c r="O628" s="6">
        <v>0.40739999999999998</v>
      </c>
      <c r="P628" s="6">
        <v>0.19539999999999999</v>
      </c>
      <c r="Q628" s="6">
        <v>37</v>
      </c>
      <c r="R628" s="6">
        <v>180</v>
      </c>
      <c r="S628" s="6">
        <v>1276</v>
      </c>
      <c r="T628" s="6">
        <v>63913</v>
      </c>
      <c r="U628" s="6">
        <v>0.42249999999999999</v>
      </c>
      <c r="V628" s="6">
        <v>0.87219999999999998</v>
      </c>
      <c r="W628" s="6">
        <v>0.68769999999999998</v>
      </c>
      <c r="X628" s="6">
        <v>5</v>
      </c>
      <c r="Y628" s="6">
        <v>182</v>
      </c>
      <c r="Z628" s="6">
        <v>767</v>
      </c>
      <c r="AA628" s="6">
        <v>35395</v>
      </c>
      <c r="AB628" s="6">
        <v>0.42720000000000002</v>
      </c>
      <c r="AC628" s="6">
        <v>0.52429999999999999</v>
      </c>
      <c r="AD628" s="6">
        <v>0.38090000000000002</v>
      </c>
      <c r="AE628" s="6">
        <v>7</v>
      </c>
      <c r="AF628" s="6">
        <v>34</v>
      </c>
      <c r="AG628" s="6">
        <v>367</v>
      </c>
      <c r="AH628" s="6">
        <v>13224</v>
      </c>
      <c r="AI628" s="6">
        <v>7.9799999999999996E-2</v>
      </c>
      <c r="AJ628" s="6">
        <v>0.25090000000000001</v>
      </c>
      <c r="AK628" s="6">
        <v>0.14230000000000001</v>
      </c>
      <c r="AL628" s="6">
        <v>2</v>
      </c>
      <c r="AM628" s="6">
        <v>18</v>
      </c>
      <c r="AN628" s="6">
        <v>181</v>
      </c>
      <c r="AO628" s="6">
        <v>6673</v>
      </c>
      <c r="AP628" s="6">
        <v>4.2299999999999997E-2</v>
      </c>
      <c r="AQ628" s="6">
        <v>0.1237</v>
      </c>
      <c r="AR628" s="6">
        <v>7.1800000000000003E-2</v>
      </c>
      <c r="AT628" s="6" t="str">
        <f t="shared" si="33"/>
        <v/>
      </c>
      <c r="AU628" s="6">
        <f t="shared" si="34"/>
        <v>533.97058823529414</v>
      </c>
      <c r="AV628" s="6">
        <f t="shared" si="35"/>
        <v>355.07222222222219</v>
      </c>
      <c r="AW628" s="7">
        <f t="shared" si="36"/>
        <v>194.47802197802199</v>
      </c>
      <c r="AX628" s="6">
        <f t="shared" si="37"/>
        <v>388.94117647058823</v>
      </c>
      <c r="AY628" s="6">
        <f t="shared" si="38"/>
        <v>370.72222222222223</v>
      </c>
      <c r="BA628" s="6">
        <f>VLOOKUP(A628, ALL_AP_DATA!$A$2:$F$3600, 6, FALSE)</f>
        <v>426</v>
      </c>
      <c r="BB628" s="6">
        <f>VLOOKUP(A628, projmetadata!$A$2:$D$2036, 4, FALSE)</f>
        <v>103374</v>
      </c>
      <c r="BC628" s="6" t="e">
        <f t="array" aca="1" ref="BC628" ca="1">_xludf.IFS(I628&lt;&gt;0, F628/I628, P628&lt;&gt;0, M628/P628, W628&lt;&gt;0, T628/W628, AD628&lt;&gt;0, AA628/AD628, AK628&lt;&gt;0, AH628/AK628, AR628&lt;&gt;0, AO628/AR628, TRUE, 0)</f>
        <v>#NAME?</v>
      </c>
      <c r="BE628" s="6" t="e">
        <f t="shared" ca="1" si="30"/>
        <v>#NAME?</v>
      </c>
      <c r="BF628" s="6" t="e">
        <f t="shared" ca="1" si="31"/>
        <v>#NAME?</v>
      </c>
      <c r="BG628" s="6"/>
      <c r="BH628" s="6">
        <f>VLOOKUP(A628, ALL_AP_DATA!$A$2:$D$3600, 3, FALSE)</f>
        <v>281</v>
      </c>
      <c r="BI628" s="6">
        <f>VLOOKUP(A628, ALL_AP_DATA!$A$2:$E$3600, 5, FALSE)</f>
        <v>92935</v>
      </c>
      <c r="BJ628" s="6">
        <f t="shared" si="39"/>
        <v>218.15727699530515</v>
      </c>
      <c r="BK628" s="6">
        <f t="shared" si="32"/>
        <v>0.65962441314553988</v>
      </c>
    </row>
    <row r="629" spans="1:63" ht="15.75" customHeight="1" x14ac:dyDescent="0.2">
      <c r="A629" s="6" t="s">
        <v>689</v>
      </c>
      <c r="B629" s="6" t="s">
        <v>64</v>
      </c>
      <c r="C629" s="6">
        <v>51</v>
      </c>
      <c r="D629" s="6">
        <v>4043</v>
      </c>
      <c r="E629" s="6">
        <v>729</v>
      </c>
      <c r="F629" s="6">
        <v>52470</v>
      </c>
      <c r="G629" s="6">
        <v>0.39</v>
      </c>
      <c r="H629" s="6">
        <v>0.72540000000000004</v>
      </c>
      <c r="I629" s="6">
        <v>0.22589999999999999</v>
      </c>
      <c r="J629" s="6">
        <v>12</v>
      </c>
      <c r="K629" s="6">
        <v>107</v>
      </c>
      <c r="L629" s="6">
        <v>234</v>
      </c>
      <c r="M629" s="6">
        <v>20191</v>
      </c>
      <c r="N629" s="6">
        <v>1.03E-2</v>
      </c>
      <c r="O629" s="6">
        <v>0.23280000000000001</v>
      </c>
      <c r="P629" s="6">
        <v>8.6900000000000005E-2</v>
      </c>
      <c r="Q629" s="6">
        <v>128</v>
      </c>
      <c r="R629" s="6">
        <v>645</v>
      </c>
      <c r="S629" s="6">
        <v>706</v>
      </c>
      <c r="T629" s="6">
        <v>194246</v>
      </c>
      <c r="U629" s="6">
        <v>6.2199999999999998E-2</v>
      </c>
      <c r="V629" s="6">
        <v>0.70250000000000001</v>
      </c>
      <c r="W629" s="6">
        <v>0.83640000000000003</v>
      </c>
      <c r="X629" s="6">
        <v>696</v>
      </c>
      <c r="Y629" s="6">
        <v>5152</v>
      </c>
      <c r="Z629" s="6">
        <v>782</v>
      </c>
      <c r="AA629" s="6">
        <v>65740</v>
      </c>
      <c r="AB629" s="6">
        <v>0.497</v>
      </c>
      <c r="AC629" s="6">
        <v>0.77810000000000001</v>
      </c>
      <c r="AD629" s="6">
        <v>0.28310000000000002</v>
      </c>
      <c r="AE629" s="6">
        <v>838</v>
      </c>
      <c r="AF629" s="6">
        <v>5063</v>
      </c>
      <c r="AG629" s="6">
        <v>848</v>
      </c>
      <c r="AH629" s="6">
        <v>94621</v>
      </c>
      <c r="AI629" s="6">
        <v>0.4884</v>
      </c>
      <c r="AJ629" s="6">
        <v>0.84379999999999999</v>
      </c>
      <c r="AK629" s="6">
        <v>0.40739999999999998</v>
      </c>
      <c r="AL629" s="6">
        <v>3</v>
      </c>
      <c r="AM629" s="6">
        <v>74</v>
      </c>
      <c r="AN629" s="6">
        <v>114</v>
      </c>
      <c r="AO629" s="6">
        <v>12002</v>
      </c>
      <c r="AP629" s="6">
        <v>7.1000000000000004E-3</v>
      </c>
      <c r="AQ629" s="6">
        <v>0.1134</v>
      </c>
      <c r="AR629" s="6">
        <v>5.1700000000000003E-2</v>
      </c>
      <c r="AT629" s="6">
        <f t="shared" si="33"/>
        <v>12.977986643581499</v>
      </c>
      <c r="AU629" s="6">
        <f t="shared" si="34"/>
        <v>188.70093457943926</v>
      </c>
      <c r="AV629" s="6">
        <f t="shared" si="35"/>
        <v>301.15658914728681</v>
      </c>
      <c r="AW629" s="7">
        <f t="shared" si="36"/>
        <v>12.760093167701863</v>
      </c>
      <c r="AX629" s="6">
        <f t="shared" si="37"/>
        <v>18.688722101520838</v>
      </c>
      <c r="AY629" s="6">
        <f t="shared" si="38"/>
        <v>162.18918918918919</v>
      </c>
      <c r="BA629" s="6">
        <f>VLOOKUP(A629, ALL_AP_DATA!$A$2:$F$3600, 6, FALSE)</f>
        <v>10366</v>
      </c>
      <c r="BB629" s="6">
        <f>VLOOKUP(A629, projmetadata!$A$2:$D$2036, 4, FALSE)</f>
        <v>1127147</v>
      </c>
      <c r="BC629" s="6" t="e">
        <f t="array" aca="1" ref="BC629" ca="1">_xludf.IFS(I629&lt;&gt;0, F629/I629, P629&lt;&gt;0, M629/P629, W629&lt;&gt;0, T629/W629, AD629&lt;&gt;0, AA629/AD629, AK629&lt;&gt;0, AH629/AK629, AR629&lt;&gt;0, AO629/AR629, TRUE, 0)</f>
        <v>#NAME?</v>
      </c>
      <c r="BE629" s="6" t="e">
        <f t="shared" ca="1" si="30"/>
        <v>#NAME?</v>
      </c>
      <c r="BF629" s="6" t="e">
        <f t="shared" ca="1" si="31"/>
        <v>#NAME?</v>
      </c>
      <c r="BG629" s="6"/>
      <c r="BH629" s="6">
        <f>VLOOKUP(A629, ALL_AP_DATA!$A$2:$D$3600, 3, FALSE)</f>
        <v>7873</v>
      </c>
      <c r="BI629" s="6">
        <f>VLOOKUP(A629, ALL_AP_DATA!$A$2:$E$3600, 5, FALSE)</f>
        <v>232253</v>
      </c>
      <c r="BJ629" s="6">
        <f t="shared" si="39"/>
        <v>22.405267219756897</v>
      </c>
      <c r="BK629" s="6">
        <f t="shared" si="32"/>
        <v>0.75950221879220525</v>
      </c>
    </row>
    <row r="630" spans="1:63" ht="15.75" customHeight="1" x14ac:dyDescent="0.2">
      <c r="A630" s="6" t="s">
        <v>690</v>
      </c>
      <c r="B630" s="6" t="s">
        <v>61</v>
      </c>
      <c r="C630" s="6">
        <v>2</v>
      </c>
      <c r="D630" s="6">
        <v>4</v>
      </c>
      <c r="E630" s="6">
        <v>11</v>
      </c>
      <c r="F630" s="6">
        <v>326</v>
      </c>
      <c r="G630" s="6">
        <v>3.1300000000000001E-2</v>
      </c>
      <c r="H630" s="6">
        <v>0.25580000000000003</v>
      </c>
      <c r="I630" s="6">
        <v>0.1295</v>
      </c>
      <c r="Q630" s="6">
        <v>1</v>
      </c>
      <c r="R630" s="6">
        <v>2</v>
      </c>
      <c r="S630" s="6">
        <v>9</v>
      </c>
      <c r="T630" s="6">
        <v>107</v>
      </c>
      <c r="U630" s="6">
        <v>1.5599999999999999E-2</v>
      </c>
      <c r="V630" s="6">
        <v>0.20930000000000001</v>
      </c>
      <c r="W630" s="6">
        <v>4.2500000000000003E-2</v>
      </c>
      <c r="AE630" s="6">
        <v>8</v>
      </c>
      <c r="AF630" s="6">
        <v>23</v>
      </c>
      <c r="AG630" s="6">
        <v>12</v>
      </c>
      <c r="AH630" s="6">
        <v>157</v>
      </c>
      <c r="AI630" s="6">
        <v>0.1797</v>
      </c>
      <c r="AJ630" s="6">
        <v>0.27910000000000001</v>
      </c>
      <c r="AK630" s="6">
        <v>6.2399999999999997E-2</v>
      </c>
      <c r="AT630" s="6">
        <f t="shared" si="33"/>
        <v>81.5</v>
      </c>
      <c r="AU630" s="6" t="str">
        <f t="shared" si="34"/>
        <v/>
      </c>
      <c r="AV630" s="6">
        <f t="shared" si="35"/>
        <v>53.5</v>
      </c>
      <c r="AW630" s="7" t="str">
        <f t="shared" si="36"/>
        <v/>
      </c>
      <c r="AX630" s="6">
        <f t="shared" si="37"/>
        <v>6.8260869565217392</v>
      </c>
      <c r="AY630" s="6" t="str">
        <f t="shared" si="38"/>
        <v/>
      </c>
      <c r="BA630" s="6">
        <f>VLOOKUP(A630, ALL_AP_DATA!$A$2:$F$3600, 6, FALSE)</f>
        <v>128</v>
      </c>
      <c r="BB630" s="6">
        <f>VLOOKUP(A630, projmetadata!$A$2:$D$2036, 4, FALSE)</f>
        <v>32162</v>
      </c>
      <c r="BC630" s="6" t="e">
        <f t="array" aca="1" ref="BC630" ca="1">_xludf.IFS(I630&lt;&gt;0, F630/I630, P630&lt;&gt;0, M630/P630, W630&lt;&gt;0, T630/W630, AD630&lt;&gt;0, AA630/AD630, AK630&lt;&gt;0, AH630/AK630, AR630&lt;&gt;0, AO630/AR630, TRUE, 0)</f>
        <v>#NAME?</v>
      </c>
      <c r="BE630" s="6" t="e">
        <f t="shared" ca="1" si="30"/>
        <v>#NAME?</v>
      </c>
      <c r="BF630" s="6" t="e">
        <f t="shared" ca="1" si="31"/>
        <v>#NAME?</v>
      </c>
      <c r="BG630" s="6"/>
      <c r="BH630" s="6">
        <f>VLOOKUP(A630, ALL_AP_DATA!$A$2:$D$3600, 3, FALSE)</f>
        <v>28</v>
      </c>
      <c r="BI630" s="6">
        <f>VLOOKUP(A630, ALL_AP_DATA!$A$2:$E$3600, 5, FALSE)</f>
        <v>2517</v>
      </c>
      <c r="BJ630" s="6">
        <f t="shared" si="39"/>
        <v>19.6640625</v>
      </c>
      <c r="BK630" s="6">
        <f t="shared" si="32"/>
        <v>0.21875</v>
      </c>
    </row>
    <row r="631" spans="1:63" ht="15.75" customHeight="1" x14ac:dyDescent="0.2">
      <c r="A631" s="6" t="s">
        <v>691</v>
      </c>
      <c r="B631" s="6" t="s">
        <v>61</v>
      </c>
      <c r="C631" s="6">
        <v>4</v>
      </c>
      <c r="D631" s="6">
        <v>268</v>
      </c>
      <c r="E631" s="6">
        <v>800</v>
      </c>
      <c r="F631" s="6">
        <v>132127</v>
      </c>
      <c r="G631" s="6">
        <v>0.2243</v>
      </c>
      <c r="H631" s="6">
        <v>0.85289999999999999</v>
      </c>
      <c r="I631" s="6">
        <v>0.69720000000000004</v>
      </c>
      <c r="J631" s="6">
        <v>51</v>
      </c>
      <c r="K631" s="6">
        <v>282</v>
      </c>
      <c r="L631" s="6">
        <v>849</v>
      </c>
      <c r="M631" s="6">
        <v>155102</v>
      </c>
      <c r="N631" s="6">
        <v>0.23599999999999999</v>
      </c>
      <c r="O631" s="6">
        <v>0.90510000000000002</v>
      </c>
      <c r="P631" s="6">
        <v>0.81840000000000002</v>
      </c>
      <c r="Q631" s="6">
        <v>52</v>
      </c>
      <c r="R631" s="6">
        <v>434</v>
      </c>
      <c r="S631" s="6">
        <v>913</v>
      </c>
      <c r="T631" s="6">
        <v>178045</v>
      </c>
      <c r="U631" s="6">
        <v>0.36320000000000002</v>
      </c>
      <c r="V631" s="6">
        <v>0.97330000000000005</v>
      </c>
      <c r="W631" s="6">
        <v>0.9395</v>
      </c>
      <c r="X631" s="6">
        <v>122</v>
      </c>
      <c r="Y631" s="6">
        <v>769</v>
      </c>
      <c r="Z631" s="6">
        <v>926</v>
      </c>
      <c r="AA631" s="6">
        <v>179781</v>
      </c>
      <c r="AB631" s="6">
        <v>0.64349999999999996</v>
      </c>
      <c r="AC631" s="6">
        <v>0.98719999999999997</v>
      </c>
      <c r="AD631" s="6">
        <v>0.94869999999999999</v>
      </c>
      <c r="AE631" s="6">
        <v>110</v>
      </c>
      <c r="AF631" s="6">
        <v>418</v>
      </c>
      <c r="AG631" s="6">
        <v>832</v>
      </c>
      <c r="AH631" s="6">
        <v>151893</v>
      </c>
      <c r="AI631" s="6">
        <v>0.3498</v>
      </c>
      <c r="AJ631" s="6">
        <v>0.88700000000000001</v>
      </c>
      <c r="AK631" s="6">
        <v>0.80149999999999999</v>
      </c>
      <c r="AL631" s="6">
        <v>36</v>
      </c>
      <c r="AM631" s="6">
        <v>379</v>
      </c>
      <c r="AN631" s="6">
        <v>883</v>
      </c>
      <c r="AO631" s="6">
        <v>169660</v>
      </c>
      <c r="AP631" s="6">
        <v>0.31719999999999998</v>
      </c>
      <c r="AQ631" s="6">
        <v>0.94140000000000001</v>
      </c>
      <c r="AR631" s="6">
        <v>0.89529999999999998</v>
      </c>
      <c r="AT631" s="6">
        <f t="shared" si="33"/>
        <v>493.01119402985074</v>
      </c>
      <c r="AU631" s="6">
        <f t="shared" si="34"/>
        <v>550.00709219858152</v>
      </c>
      <c r="AV631" s="6">
        <f t="shared" si="35"/>
        <v>410.24193548387098</v>
      </c>
      <c r="AW631" s="7">
        <f t="shared" si="36"/>
        <v>233.78543563068919</v>
      </c>
      <c r="AX631" s="6">
        <f t="shared" si="37"/>
        <v>363.38038277511964</v>
      </c>
      <c r="AY631" s="6">
        <f t="shared" si="38"/>
        <v>447.65171503957782</v>
      </c>
      <c r="BA631" s="6">
        <f>VLOOKUP(A631, ALL_AP_DATA!$A$2:$F$3600, 6, FALSE)</f>
        <v>1195</v>
      </c>
      <c r="BB631" s="6">
        <f>VLOOKUP(A631, projmetadata!$A$2:$D$2036, 4, FALSE)</f>
        <v>520006</v>
      </c>
      <c r="BC631" s="6" t="e">
        <f t="array" aca="1" ref="BC631" ca="1">_xludf.IFS(I631&lt;&gt;0, F631/I631, P631&lt;&gt;0, M631/P631, W631&lt;&gt;0, T631/W631, AD631&lt;&gt;0, AA631/AD631, AK631&lt;&gt;0, AH631/AK631, AR631&lt;&gt;0, AO631/AR631, TRUE, 0)</f>
        <v>#NAME?</v>
      </c>
      <c r="BE631" s="6" t="e">
        <f t="shared" ca="1" si="30"/>
        <v>#NAME?</v>
      </c>
      <c r="BF631" s="6" t="e">
        <f t="shared" ca="1" si="31"/>
        <v>#NAME?</v>
      </c>
      <c r="BG631" s="6"/>
      <c r="BH631" s="6">
        <f>VLOOKUP(A631, ALL_AP_DATA!$A$2:$D$3600, 3, FALSE)</f>
        <v>856</v>
      </c>
      <c r="BI631" s="6">
        <f>VLOOKUP(A631, ALL_AP_DATA!$A$2:$E$3600, 5, FALSE)</f>
        <v>189508</v>
      </c>
      <c r="BJ631" s="6">
        <f t="shared" si="39"/>
        <v>158.58410041841003</v>
      </c>
      <c r="BK631" s="6">
        <f t="shared" si="32"/>
        <v>0.71631799163179921</v>
      </c>
    </row>
    <row r="632" spans="1:63" ht="15.75" customHeight="1" x14ac:dyDescent="0.2">
      <c r="A632" s="6" t="s">
        <v>692</v>
      </c>
      <c r="B632" s="6" t="s">
        <v>64</v>
      </c>
      <c r="C632" s="6">
        <v>107</v>
      </c>
      <c r="D632" s="6">
        <v>479</v>
      </c>
      <c r="E632" s="6">
        <v>203</v>
      </c>
      <c r="F632" s="6">
        <v>14933</v>
      </c>
      <c r="G632" s="6">
        <v>0.1046</v>
      </c>
      <c r="H632" s="6">
        <v>0.48330000000000001</v>
      </c>
      <c r="I632" s="6">
        <v>0.2001</v>
      </c>
      <c r="J632" s="6">
        <v>3</v>
      </c>
      <c r="K632" s="6">
        <v>28</v>
      </c>
      <c r="L632" s="6">
        <v>60</v>
      </c>
      <c r="M632" s="6">
        <v>4194</v>
      </c>
      <c r="N632" s="6">
        <v>6.1000000000000004E-3</v>
      </c>
      <c r="O632" s="6">
        <v>0.1429</v>
      </c>
      <c r="P632" s="6">
        <v>5.62E-2</v>
      </c>
      <c r="Q632" s="6">
        <v>69</v>
      </c>
      <c r="R632" s="6">
        <v>364</v>
      </c>
      <c r="S632" s="6">
        <v>272</v>
      </c>
      <c r="T632" s="6">
        <v>41208</v>
      </c>
      <c r="U632" s="6">
        <v>7.9500000000000001E-2</v>
      </c>
      <c r="V632" s="6">
        <v>0.64759999999999995</v>
      </c>
      <c r="W632" s="6">
        <v>0.55210000000000004</v>
      </c>
      <c r="X632" s="6">
        <v>35</v>
      </c>
      <c r="Y632" s="6">
        <v>423</v>
      </c>
      <c r="Z632" s="6">
        <v>103</v>
      </c>
      <c r="AA632" s="6">
        <v>9988</v>
      </c>
      <c r="AB632" s="6">
        <v>9.2399999999999996E-2</v>
      </c>
      <c r="AC632" s="6">
        <v>0.2452</v>
      </c>
      <c r="AD632" s="6">
        <v>0.1338</v>
      </c>
      <c r="AE632" s="6">
        <v>270</v>
      </c>
      <c r="AF632" s="6">
        <v>1258</v>
      </c>
      <c r="AG632" s="6">
        <v>255</v>
      </c>
      <c r="AH632" s="6">
        <v>27114</v>
      </c>
      <c r="AI632" s="6">
        <v>0.2747</v>
      </c>
      <c r="AJ632" s="6">
        <v>0.60709999999999997</v>
      </c>
      <c r="AK632" s="6">
        <v>0.36330000000000001</v>
      </c>
      <c r="AT632" s="6">
        <f t="shared" si="33"/>
        <v>31.17536534446764</v>
      </c>
      <c r="AU632" s="6">
        <f t="shared" si="34"/>
        <v>149.78571428571428</v>
      </c>
      <c r="AV632" s="6">
        <f t="shared" si="35"/>
        <v>113.20879120879121</v>
      </c>
      <c r="AW632" s="7">
        <f t="shared" si="36"/>
        <v>23.612293144208039</v>
      </c>
      <c r="AX632" s="6">
        <f t="shared" si="37"/>
        <v>21.553259141494436</v>
      </c>
      <c r="AY632" s="6" t="str">
        <f t="shared" si="38"/>
        <v/>
      </c>
      <c r="BA632" s="6">
        <f>VLOOKUP(A632, ALL_AP_DATA!$A$2:$F$3600, 6, FALSE)</f>
        <v>4579</v>
      </c>
      <c r="BB632" s="6">
        <f>VLOOKUP(A632, projmetadata!$A$2:$D$2036, 4, FALSE)</f>
        <v>323324</v>
      </c>
      <c r="BC632" s="6" t="e">
        <f t="array" aca="1" ref="BC632" ca="1">_xludf.IFS(I632&lt;&gt;0, F632/I632, P632&lt;&gt;0, M632/P632, W632&lt;&gt;0, T632/W632, AD632&lt;&gt;0, AA632/AD632, AK632&lt;&gt;0, AH632/AK632, AR632&lt;&gt;0, AO632/AR632, TRUE, 0)</f>
        <v>#NAME?</v>
      </c>
      <c r="BE632" s="6" t="e">
        <f t="shared" ca="1" si="30"/>
        <v>#NAME?</v>
      </c>
      <c r="BF632" s="6" t="e">
        <f t="shared" ca="1" si="31"/>
        <v>#NAME?</v>
      </c>
      <c r="BG632" s="6"/>
      <c r="BH632" s="6">
        <f>VLOOKUP(A632, ALL_AP_DATA!$A$2:$D$3600, 3, FALSE)</f>
        <v>1797</v>
      </c>
      <c r="BI632" s="6">
        <f>VLOOKUP(A632, ALL_AP_DATA!$A$2:$E$3600, 5, FALSE)</f>
        <v>74641</v>
      </c>
      <c r="BJ632" s="6">
        <f t="shared" si="39"/>
        <v>16.30072068137148</v>
      </c>
      <c r="BK632" s="6">
        <f t="shared" si="32"/>
        <v>0.39244376501419526</v>
      </c>
    </row>
    <row r="633" spans="1:63" ht="15.75" customHeight="1" x14ac:dyDescent="0.2">
      <c r="A633" s="6" t="s">
        <v>693</v>
      </c>
      <c r="B633" s="6" t="s">
        <v>61</v>
      </c>
      <c r="J633" s="6">
        <v>1</v>
      </c>
      <c r="K633" s="6">
        <v>14</v>
      </c>
      <c r="L633" s="6">
        <v>62</v>
      </c>
      <c r="M633" s="6">
        <v>3111</v>
      </c>
      <c r="N633" s="6">
        <v>2.1299999999999999E-2</v>
      </c>
      <c r="O633" s="6">
        <v>0.37580000000000002</v>
      </c>
      <c r="P633" s="6">
        <v>7.8799999999999995E-2</v>
      </c>
      <c r="Q633" s="6">
        <v>35</v>
      </c>
      <c r="R633" s="6">
        <v>138</v>
      </c>
      <c r="S633" s="6">
        <v>146</v>
      </c>
      <c r="T633" s="6">
        <v>34592</v>
      </c>
      <c r="U633" s="6">
        <v>0.21</v>
      </c>
      <c r="V633" s="6">
        <v>0.88480000000000003</v>
      </c>
      <c r="W633" s="6">
        <v>0.87639999999999996</v>
      </c>
      <c r="X633" s="6">
        <v>80</v>
      </c>
      <c r="Y633" s="6">
        <v>392</v>
      </c>
      <c r="Z633" s="6">
        <v>158</v>
      </c>
      <c r="AA633" s="6">
        <v>35418</v>
      </c>
      <c r="AB633" s="6">
        <v>0.59670000000000001</v>
      </c>
      <c r="AC633" s="6">
        <v>0.95760000000000001</v>
      </c>
      <c r="AD633" s="6">
        <v>0.89729999999999999</v>
      </c>
      <c r="AE633" s="6">
        <v>27</v>
      </c>
      <c r="AF633" s="6">
        <v>157</v>
      </c>
      <c r="AG633" s="6">
        <v>111</v>
      </c>
      <c r="AH633" s="6">
        <v>6200</v>
      </c>
      <c r="AI633" s="6">
        <v>0.23899999999999999</v>
      </c>
      <c r="AJ633" s="6">
        <v>0.67269999999999996</v>
      </c>
      <c r="AK633" s="6">
        <v>0.15709999999999999</v>
      </c>
      <c r="AL633" s="6">
        <v>1</v>
      </c>
      <c r="AM633" s="6">
        <v>21</v>
      </c>
      <c r="AN633" s="6">
        <v>51</v>
      </c>
      <c r="AO633" s="6">
        <v>2416</v>
      </c>
      <c r="AP633" s="6">
        <v>3.2000000000000001E-2</v>
      </c>
      <c r="AQ633" s="6">
        <v>0.30909999999999999</v>
      </c>
      <c r="AR633" s="6">
        <v>6.1199999999999997E-2</v>
      </c>
      <c r="AT633" s="6" t="str">
        <f t="shared" si="33"/>
        <v/>
      </c>
      <c r="AU633" s="6">
        <f t="shared" si="34"/>
        <v>222.21428571428572</v>
      </c>
      <c r="AV633" s="6">
        <f t="shared" si="35"/>
        <v>250.66666666666666</v>
      </c>
      <c r="AW633" s="7">
        <f t="shared" si="36"/>
        <v>90.352040816326536</v>
      </c>
      <c r="AX633" s="6">
        <f t="shared" si="37"/>
        <v>39.490445859872608</v>
      </c>
      <c r="AY633" s="6">
        <f t="shared" si="38"/>
        <v>115.04761904761905</v>
      </c>
      <c r="BA633" s="6">
        <f>VLOOKUP(A633, ALL_AP_DATA!$A$2:$F$3600, 6, FALSE)</f>
        <v>657</v>
      </c>
      <c r="BB633" s="6">
        <f>VLOOKUP(A633, projmetadata!$A$2:$D$2036, 4, FALSE)</f>
        <v>79750</v>
      </c>
      <c r="BC633" s="6" t="e">
        <f t="array" aca="1" ref="BC633" ca="1">_xludf.IFS(I633&lt;&gt;0, F633/I633, P633&lt;&gt;0, M633/P633, W633&lt;&gt;0, T633/W633, AD633&lt;&gt;0, AA633/AD633, AK633&lt;&gt;0, AH633/AK633, AR633&lt;&gt;0, AO633/AR633, TRUE, 0)</f>
        <v>#NAME?</v>
      </c>
      <c r="BE633" s="6" t="e">
        <f t="shared" ca="1" si="30"/>
        <v>#NAME?</v>
      </c>
      <c r="BF633" s="6" t="e">
        <f t="shared" ca="1" si="31"/>
        <v>#NAME?</v>
      </c>
      <c r="BG633" s="6"/>
      <c r="BH633" s="6">
        <f>VLOOKUP(A633, ALL_AP_DATA!$A$2:$D$3600, 3, FALSE)</f>
        <v>456</v>
      </c>
      <c r="BI633" s="6">
        <f>VLOOKUP(A633, ALL_AP_DATA!$A$2:$E$3600, 5, FALSE)</f>
        <v>39471</v>
      </c>
      <c r="BJ633" s="6">
        <f t="shared" si="39"/>
        <v>60.077625570776256</v>
      </c>
      <c r="BK633" s="6">
        <f t="shared" si="32"/>
        <v>0.69406392694063923</v>
      </c>
    </row>
    <row r="634" spans="1:63" ht="15.75" customHeight="1" x14ac:dyDescent="0.2">
      <c r="A634" s="6" t="s">
        <v>694</v>
      </c>
      <c r="B634" s="6" t="s">
        <v>64</v>
      </c>
      <c r="C634" s="6">
        <v>2</v>
      </c>
      <c r="D634" s="6">
        <v>6</v>
      </c>
      <c r="E634" s="6">
        <v>0</v>
      </c>
      <c r="F634" s="6">
        <v>0</v>
      </c>
      <c r="G634" s="6">
        <v>1.2200000000000001E-2</v>
      </c>
      <c r="H634" s="6">
        <v>0</v>
      </c>
      <c r="I634" s="6">
        <v>0</v>
      </c>
      <c r="Q634" s="6">
        <v>1</v>
      </c>
      <c r="R634" s="6">
        <v>3</v>
      </c>
      <c r="S634" s="6">
        <v>2</v>
      </c>
      <c r="T634" s="6">
        <v>134</v>
      </c>
      <c r="U634" s="6">
        <v>6.1000000000000004E-3</v>
      </c>
      <c r="V634" s="6">
        <v>0.18179999999999999</v>
      </c>
      <c r="W634" s="6">
        <v>0.4123</v>
      </c>
      <c r="X634" s="6">
        <v>9</v>
      </c>
      <c r="Y634" s="6">
        <v>140</v>
      </c>
      <c r="Z634" s="6">
        <v>7</v>
      </c>
      <c r="AA634" s="6">
        <v>54</v>
      </c>
      <c r="AB634" s="6">
        <v>0.28399999999999997</v>
      </c>
      <c r="AC634" s="6">
        <v>0.63639999999999997</v>
      </c>
      <c r="AD634" s="6">
        <v>0.16619999999999999</v>
      </c>
      <c r="AE634" s="6">
        <v>31</v>
      </c>
      <c r="AF634" s="6">
        <v>156</v>
      </c>
      <c r="AG634" s="6">
        <v>7</v>
      </c>
      <c r="AH634" s="6">
        <v>61</v>
      </c>
      <c r="AI634" s="6">
        <v>0.31640000000000001</v>
      </c>
      <c r="AJ634" s="6">
        <v>0.63639999999999997</v>
      </c>
      <c r="AK634" s="6">
        <v>0.18770000000000001</v>
      </c>
      <c r="AT634" s="6">
        <f t="shared" si="33"/>
        <v>0</v>
      </c>
      <c r="AU634" s="6" t="str">
        <f t="shared" si="34"/>
        <v/>
      </c>
      <c r="AV634" s="6">
        <f t="shared" si="35"/>
        <v>44.666666666666664</v>
      </c>
      <c r="AW634" s="7">
        <f t="shared" si="36"/>
        <v>0.38571428571428573</v>
      </c>
      <c r="AX634" s="6">
        <f t="shared" si="37"/>
        <v>0.39102564102564102</v>
      </c>
      <c r="AY634" s="6" t="str">
        <f t="shared" si="38"/>
        <v/>
      </c>
      <c r="BA634" s="6">
        <f>VLOOKUP(A634, ALL_AP_DATA!$A$2:$F$3600, 6, FALSE)</f>
        <v>493</v>
      </c>
      <c r="BB634" s="6">
        <f>VLOOKUP(A634, projmetadata!$A$2:$D$2036, 4, FALSE)</f>
        <v>46616</v>
      </c>
      <c r="BC634" s="6" t="e">
        <f t="array" aca="1" ref="BC634" ca="1">_xludf.IFS(I634&lt;&gt;0, F634/I634, P634&lt;&gt;0, M634/P634, W634&lt;&gt;0, T634/W634, AD634&lt;&gt;0, AA634/AD634, AK634&lt;&gt;0, AH634/AK634, AR634&lt;&gt;0, AO634/AR634, TRUE, 0)</f>
        <v>#NAME?</v>
      </c>
      <c r="BE634" s="6" t="e">
        <f t="shared" ca="1" si="30"/>
        <v>#NAME?</v>
      </c>
      <c r="BF634" s="6" t="e">
        <f t="shared" ca="1" si="31"/>
        <v>#NAME?</v>
      </c>
      <c r="BG634" s="6"/>
      <c r="BH634" s="6">
        <f>VLOOKUP(A634, ALL_AP_DATA!$A$2:$D$3600, 3, FALSE)</f>
        <v>246</v>
      </c>
      <c r="BI634" s="6">
        <f>VLOOKUP(A634, ALL_AP_DATA!$A$2:$E$3600, 5, FALSE)</f>
        <v>325</v>
      </c>
      <c r="BJ634" s="6">
        <f t="shared" si="39"/>
        <v>0.65922920892494929</v>
      </c>
      <c r="BK634" s="6">
        <f t="shared" si="32"/>
        <v>0.49898580121703856</v>
      </c>
    </row>
    <row r="635" spans="1:63" ht="15.75" customHeight="1" x14ac:dyDescent="0.2">
      <c r="A635" s="6" t="s">
        <v>695</v>
      </c>
      <c r="B635" s="6" t="s">
        <v>64</v>
      </c>
      <c r="C635" s="6">
        <v>1</v>
      </c>
      <c r="D635" s="6">
        <v>4</v>
      </c>
      <c r="E635" s="6">
        <v>12</v>
      </c>
      <c r="F635" s="6">
        <v>88</v>
      </c>
      <c r="G635" s="6">
        <v>3.7400000000000003E-2</v>
      </c>
      <c r="H635" s="6">
        <v>8.5099999999999995E-2</v>
      </c>
      <c r="I635" s="6">
        <v>4.4999999999999997E-3</v>
      </c>
      <c r="J635" s="6">
        <v>3</v>
      </c>
      <c r="K635" s="6">
        <v>36</v>
      </c>
      <c r="L635" s="6">
        <v>114</v>
      </c>
      <c r="M635" s="6">
        <v>15159</v>
      </c>
      <c r="N635" s="6">
        <v>0.33639999999999998</v>
      </c>
      <c r="O635" s="6">
        <v>0.8085</v>
      </c>
      <c r="P635" s="6">
        <v>0.76839999999999997</v>
      </c>
      <c r="Q635" s="6">
        <v>10</v>
      </c>
      <c r="R635" s="6">
        <v>62</v>
      </c>
      <c r="S635" s="6">
        <v>135</v>
      </c>
      <c r="T635" s="6">
        <v>18950</v>
      </c>
      <c r="U635" s="6">
        <v>0.57940000000000003</v>
      </c>
      <c r="V635" s="6">
        <v>0.95740000000000003</v>
      </c>
      <c r="W635" s="6">
        <v>0.96060000000000001</v>
      </c>
      <c r="X635" s="6">
        <v>5</v>
      </c>
      <c r="Y635" s="6">
        <v>61</v>
      </c>
      <c r="Z635" s="6">
        <v>125</v>
      </c>
      <c r="AA635" s="6">
        <v>15003</v>
      </c>
      <c r="AB635" s="6">
        <v>0.57010000000000005</v>
      </c>
      <c r="AC635" s="6">
        <v>0.88649999999999995</v>
      </c>
      <c r="AD635" s="6">
        <v>0.76049999999999995</v>
      </c>
      <c r="AE635" s="6">
        <v>22</v>
      </c>
      <c r="AF635" s="6">
        <v>72</v>
      </c>
      <c r="AG635" s="6">
        <v>98</v>
      </c>
      <c r="AH635" s="6">
        <v>9859</v>
      </c>
      <c r="AI635" s="6">
        <v>0.67290000000000005</v>
      </c>
      <c r="AJ635" s="6">
        <v>0.69499999999999995</v>
      </c>
      <c r="AK635" s="6">
        <v>0.49980000000000002</v>
      </c>
      <c r="AL635" s="6">
        <v>3</v>
      </c>
      <c r="AM635" s="6">
        <v>43</v>
      </c>
      <c r="AN635" s="6">
        <v>126</v>
      </c>
      <c r="AO635" s="6">
        <v>17184</v>
      </c>
      <c r="AP635" s="6">
        <v>0.40189999999999998</v>
      </c>
      <c r="AQ635" s="6">
        <v>0.89359999999999995</v>
      </c>
      <c r="AR635" s="6">
        <v>0.87109999999999999</v>
      </c>
      <c r="AT635" s="6">
        <f t="shared" si="33"/>
        <v>22</v>
      </c>
      <c r="AU635" s="6">
        <f t="shared" si="34"/>
        <v>421.08333333333331</v>
      </c>
      <c r="AV635" s="6">
        <f t="shared" si="35"/>
        <v>305.64516129032256</v>
      </c>
      <c r="AW635" s="7">
        <f t="shared" si="36"/>
        <v>245.95081967213116</v>
      </c>
      <c r="AX635" s="6">
        <f t="shared" si="37"/>
        <v>136.93055555555554</v>
      </c>
      <c r="AY635" s="6">
        <f t="shared" si="38"/>
        <v>399.62790697674421</v>
      </c>
      <c r="BA635" s="6">
        <f>VLOOKUP(A635, ALL_AP_DATA!$A$2:$F$3600, 6, FALSE)</f>
        <v>107</v>
      </c>
      <c r="BB635" s="6">
        <f>VLOOKUP(A635, projmetadata!$A$2:$D$2036, 4, FALSE)</f>
        <v>9786</v>
      </c>
      <c r="BC635" s="6" t="e">
        <f t="array" aca="1" ref="BC635" ca="1">_xludf.IFS(I635&lt;&gt;0, F635/I635, P635&lt;&gt;0, M635/P635, W635&lt;&gt;0, T635/W635, AD635&lt;&gt;0, AA635/AD635, AK635&lt;&gt;0, AH635/AK635, AR635&lt;&gt;0, AO635/AR635, TRUE, 0)</f>
        <v>#NAME?</v>
      </c>
      <c r="BE635" s="6" t="e">
        <f t="shared" ca="1" si="30"/>
        <v>#NAME?</v>
      </c>
      <c r="BF635" s="6" t="e">
        <f t="shared" ca="1" si="31"/>
        <v>#NAME?</v>
      </c>
      <c r="BG635" s="6"/>
      <c r="BH635" s="6">
        <f>VLOOKUP(A635, ALL_AP_DATA!$A$2:$D$3600, 3, FALSE)</f>
        <v>93</v>
      </c>
      <c r="BI635" s="6">
        <f>VLOOKUP(A635, ALL_AP_DATA!$A$2:$E$3600, 5, FALSE)</f>
        <v>19727</v>
      </c>
      <c r="BJ635" s="6">
        <f t="shared" si="39"/>
        <v>184.36448598130841</v>
      </c>
      <c r="BK635" s="6">
        <f t="shared" si="32"/>
        <v>0.86915887850467288</v>
      </c>
    </row>
    <row r="636" spans="1:63" ht="15.75" customHeight="1" x14ac:dyDescent="0.2">
      <c r="A636" s="6" t="s">
        <v>696</v>
      </c>
      <c r="B636" s="6" t="s">
        <v>61</v>
      </c>
      <c r="C636" s="6">
        <v>6</v>
      </c>
      <c r="D636" s="6">
        <v>15</v>
      </c>
      <c r="E636" s="6">
        <v>35</v>
      </c>
      <c r="F636" s="6">
        <v>1588</v>
      </c>
      <c r="G636" s="6">
        <v>5.4000000000000003E-3</v>
      </c>
      <c r="H636" s="6">
        <v>0.1741</v>
      </c>
      <c r="I636" s="6">
        <v>0.10059999999999999</v>
      </c>
      <c r="J636" s="6">
        <v>3</v>
      </c>
      <c r="K636" s="6">
        <v>24</v>
      </c>
      <c r="L636" s="6">
        <v>112</v>
      </c>
      <c r="M636" s="6">
        <v>4041</v>
      </c>
      <c r="N636" s="6">
        <v>8.6E-3</v>
      </c>
      <c r="O636" s="6">
        <v>0.55720000000000003</v>
      </c>
      <c r="P636" s="6">
        <v>0.25600000000000001</v>
      </c>
      <c r="Q636" s="6">
        <v>18</v>
      </c>
      <c r="R636" s="6">
        <v>89</v>
      </c>
      <c r="S636" s="6">
        <v>171</v>
      </c>
      <c r="T636" s="6">
        <v>12285</v>
      </c>
      <c r="U636" s="6">
        <v>3.2000000000000001E-2</v>
      </c>
      <c r="V636" s="6">
        <v>0.85070000000000001</v>
      </c>
      <c r="W636" s="6">
        <v>0.77829999999999999</v>
      </c>
      <c r="X636" s="6">
        <v>40</v>
      </c>
      <c r="Y636" s="6">
        <v>492</v>
      </c>
      <c r="Z636" s="6">
        <v>150</v>
      </c>
      <c r="AA636" s="6">
        <v>9402</v>
      </c>
      <c r="AB636" s="6">
        <v>0.17699999999999999</v>
      </c>
      <c r="AC636" s="6">
        <v>0.74629999999999996</v>
      </c>
      <c r="AD636" s="6">
        <v>0.59570000000000001</v>
      </c>
      <c r="AE636" s="6">
        <v>70</v>
      </c>
      <c r="AF636" s="6">
        <v>291</v>
      </c>
      <c r="AG636" s="6">
        <v>150</v>
      </c>
      <c r="AH636" s="6">
        <v>7002</v>
      </c>
      <c r="AI636" s="6">
        <v>0.1047</v>
      </c>
      <c r="AJ636" s="6">
        <v>0.74629999999999996</v>
      </c>
      <c r="AK636" s="6">
        <v>0.44359999999999999</v>
      </c>
      <c r="AL636" s="6">
        <v>1</v>
      </c>
      <c r="AM636" s="6">
        <v>23</v>
      </c>
      <c r="AN636" s="6">
        <v>102</v>
      </c>
      <c r="AO636" s="6">
        <v>4271</v>
      </c>
      <c r="AP636" s="6">
        <v>8.3000000000000001E-3</v>
      </c>
      <c r="AQ636" s="6">
        <v>0.50749999999999995</v>
      </c>
      <c r="AR636" s="6">
        <v>0.27060000000000001</v>
      </c>
      <c r="AT636" s="6">
        <f t="shared" si="33"/>
        <v>105.86666666666666</v>
      </c>
      <c r="AU636" s="6">
        <f t="shared" si="34"/>
        <v>168.375</v>
      </c>
      <c r="AV636" s="6">
        <f t="shared" si="35"/>
        <v>138.03370786516854</v>
      </c>
      <c r="AW636" s="7">
        <f t="shared" si="36"/>
        <v>19.109756097560975</v>
      </c>
      <c r="AX636" s="6">
        <f t="shared" si="37"/>
        <v>24.061855670103093</v>
      </c>
      <c r="AY636" s="6">
        <f t="shared" si="38"/>
        <v>185.69565217391303</v>
      </c>
      <c r="BA636" s="6">
        <f>VLOOKUP(A636, ALL_AP_DATA!$A$2:$F$3600, 6, FALSE)</f>
        <v>2779</v>
      </c>
      <c r="BB636" s="6">
        <f>VLOOKUP(A636, projmetadata!$A$2:$D$2036, 4, FALSE)</f>
        <v>501406</v>
      </c>
      <c r="BC636" s="6" t="e">
        <f t="array" aca="1" ref="BC636" ca="1">_xludf.IFS(I636&lt;&gt;0, F636/I636, P636&lt;&gt;0, M636/P636, W636&lt;&gt;0, T636/W636, AD636&lt;&gt;0, AA636/AD636, AK636&lt;&gt;0, AH636/AK636, AR636&lt;&gt;0, AO636/AR636, TRUE, 0)</f>
        <v>#NAME?</v>
      </c>
      <c r="BE636" s="6" t="e">
        <f t="shared" ca="1" si="30"/>
        <v>#NAME?</v>
      </c>
      <c r="BF636" s="6" t="e">
        <f t="shared" ca="1" si="31"/>
        <v>#NAME?</v>
      </c>
      <c r="BG636" s="6"/>
      <c r="BH636" s="6">
        <f>VLOOKUP(A636, ALL_AP_DATA!$A$2:$D$3600, 3, FALSE)</f>
        <v>622</v>
      </c>
      <c r="BI636" s="6">
        <f>VLOOKUP(A636, ALL_AP_DATA!$A$2:$E$3600, 5, FALSE)</f>
        <v>15784</v>
      </c>
      <c r="BJ636" s="6">
        <f t="shared" si="39"/>
        <v>5.6797409139978408</v>
      </c>
      <c r="BK636" s="6">
        <f t="shared" si="32"/>
        <v>0.22382151853184598</v>
      </c>
    </row>
    <row r="637" spans="1:63" ht="15.75" customHeight="1" x14ac:dyDescent="0.2">
      <c r="A637" s="6" t="s">
        <v>697</v>
      </c>
      <c r="B637" s="6" t="s">
        <v>64</v>
      </c>
      <c r="C637" s="6">
        <v>16</v>
      </c>
      <c r="D637" s="6">
        <v>72</v>
      </c>
      <c r="E637" s="6">
        <v>33</v>
      </c>
      <c r="F637" s="6">
        <v>2026</v>
      </c>
      <c r="G637" s="6">
        <v>0.1239</v>
      </c>
      <c r="H637" s="6">
        <v>0.40739999999999998</v>
      </c>
      <c r="I637" s="6">
        <v>0.44429999999999997</v>
      </c>
      <c r="Q637" s="6">
        <v>3</v>
      </c>
      <c r="R637" s="6">
        <v>12</v>
      </c>
      <c r="S637" s="6">
        <v>19</v>
      </c>
      <c r="T637" s="6">
        <v>1301</v>
      </c>
      <c r="U637" s="6">
        <v>2.07E-2</v>
      </c>
      <c r="V637" s="6">
        <v>0.2346</v>
      </c>
      <c r="W637" s="6">
        <v>0.2853</v>
      </c>
      <c r="X637" s="6">
        <v>25</v>
      </c>
      <c r="Y637" s="6">
        <v>184</v>
      </c>
      <c r="Z637" s="6">
        <v>47</v>
      </c>
      <c r="AA637" s="6">
        <v>2212</v>
      </c>
      <c r="AB637" s="6">
        <v>0.31669999999999998</v>
      </c>
      <c r="AC637" s="6">
        <v>0.58020000000000005</v>
      </c>
      <c r="AD637" s="6">
        <v>0.48509999999999998</v>
      </c>
      <c r="AE637" s="6">
        <v>53</v>
      </c>
      <c r="AF637" s="6">
        <v>212</v>
      </c>
      <c r="AG637" s="6">
        <v>52</v>
      </c>
      <c r="AH637" s="6">
        <v>2329</v>
      </c>
      <c r="AI637" s="6">
        <v>0.3649</v>
      </c>
      <c r="AJ637" s="6">
        <v>0.64200000000000002</v>
      </c>
      <c r="AK637" s="6">
        <v>0.51070000000000004</v>
      </c>
      <c r="AT637" s="6">
        <f t="shared" si="33"/>
        <v>28.138888888888889</v>
      </c>
      <c r="AU637" s="6" t="str">
        <f t="shared" si="34"/>
        <v/>
      </c>
      <c r="AV637" s="6">
        <f t="shared" si="35"/>
        <v>108.41666666666667</v>
      </c>
      <c r="AW637" s="7">
        <f t="shared" si="36"/>
        <v>12.021739130434783</v>
      </c>
      <c r="AX637" s="6">
        <f t="shared" si="37"/>
        <v>10.985849056603774</v>
      </c>
      <c r="AY637" s="6" t="str">
        <f t="shared" si="38"/>
        <v/>
      </c>
      <c r="BA637" s="6">
        <f>VLOOKUP(A637, ALL_AP_DATA!$A$2:$F$3600, 6, FALSE)</f>
        <v>581</v>
      </c>
      <c r="BB637" s="6">
        <f>VLOOKUP(A637, projmetadata!$A$2:$D$2036, 4, FALSE)</f>
        <v>52917</v>
      </c>
      <c r="BC637" s="6" t="e">
        <f t="array" aca="1" ref="BC637" ca="1">_xludf.IFS(I637&lt;&gt;0, F637/I637, P637&lt;&gt;0, M637/P637, W637&lt;&gt;0, T637/W637, AD637&lt;&gt;0, AA637/AD637, AK637&lt;&gt;0, AH637/AK637, AR637&lt;&gt;0, AO637/AR637, TRUE, 0)</f>
        <v>#NAME?</v>
      </c>
      <c r="BE637" s="6" t="e">
        <f t="shared" ca="1" si="30"/>
        <v>#NAME?</v>
      </c>
      <c r="BF637" s="6" t="e">
        <f t="shared" ca="1" si="31"/>
        <v>#NAME?</v>
      </c>
      <c r="BG637" s="6"/>
      <c r="BH637" s="6">
        <f>VLOOKUP(A637, ALL_AP_DATA!$A$2:$D$3600, 3, FALSE)</f>
        <v>312</v>
      </c>
      <c r="BI637" s="6">
        <f>VLOOKUP(A637, ALL_AP_DATA!$A$2:$E$3600, 5, FALSE)</f>
        <v>4560</v>
      </c>
      <c r="BJ637" s="6">
        <f t="shared" si="39"/>
        <v>7.8485370051635108</v>
      </c>
      <c r="BK637" s="6">
        <f t="shared" si="32"/>
        <v>0.53700516351118766</v>
      </c>
    </row>
    <row r="638" spans="1:63" ht="15.75" customHeight="1" x14ac:dyDescent="0.2">
      <c r="A638" s="6" t="s">
        <v>698</v>
      </c>
      <c r="B638" s="6" t="s">
        <v>61</v>
      </c>
      <c r="C638" s="6">
        <v>5</v>
      </c>
      <c r="D638" s="6">
        <v>11</v>
      </c>
      <c r="E638" s="6">
        <v>14</v>
      </c>
      <c r="F638" s="6">
        <v>220</v>
      </c>
      <c r="G638" s="6">
        <v>7.1999999999999998E-3</v>
      </c>
      <c r="H638" s="6">
        <v>2.8500000000000001E-2</v>
      </c>
      <c r="I638" s="6">
        <v>4.1000000000000003E-3</v>
      </c>
      <c r="J638" s="6">
        <v>7</v>
      </c>
      <c r="K638" s="6">
        <v>58</v>
      </c>
      <c r="L638" s="6">
        <v>161</v>
      </c>
      <c r="M638" s="6">
        <v>6776</v>
      </c>
      <c r="N638" s="6">
        <v>3.7999999999999999E-2</v>
      </c>
      <c r="O638" s="6">
        <v>0.32790000000000002</v>
      </c>
      <c r="P638" s="6">
        <v>0.12509999999999999</v>
      </c>
      <c r="Q638" s="6">
        <v>40</v>
      </c>
      <c r="R638" s="6">
        <v>175</v>
      </c>
      <c r="S638" s="6">
        <v>323</v>
      </c>
      <c r="T638" s="6">
        <v>20232</v>
      </c>
      <c r="U638" s="6">
        <v>0.1145</v>
      </c>
      <c r="V638" s="6">
        <v>0.65780000000000005</v>
      </c>
      <c r="W638" s="6">
        <v>0.37359999999999999</v>
      </c>
      <c r="X638" s="6">
        <v>39</v>
      </c>
      <c r="Y638" s="6">
        <v>693</v>
      </c>
      <c r="Z638" s="6">
        <v>326</v>
      </c>
      <c r="AA638" s="6">
        <v>18314</v>
      </c>
      <c r="AB638" s="6">
        <v>0.45350000000000001</v>
      </c>
      <c r="AC638" s="6">
        <v>0.66400000000000003</v>
      </c>
      <c r="AD638" s="6">
        <v>0.3382</v>
      </c>
      <c r="AE638" s="6">
        <v>89</v>
      </c>
      <c r="AF638" s="6">
        <v>432</v>
      </c>
      <c r="AG638" s="6">
        <v>377</v>
      </c>
      <c r="AH638" s="6">
        <v>20448</v>
      </c>
      <c r="AI638" s="6">
        <v>0.28270000000000001</v>
      </c>
      <c r="AJ638" s="6">
        <v>0.76780000000000004</v>
      </c>
      <c r="AK638" s="6">
        <v>0.37759999999999999</v>
      </c>
      <c r="AL638" s="6">
        <v>6</v>
      </c>
      <c r="AM638" s="6">
        <v>100</v>
      </c>
      <c r="AN638" s="6">
        <v>245</v>
      </c>
      <c r="AO638" s="6">
        <v>11389</v>
      </c>
      <c r="AP638" s="6">
        <v>6.54E-2</v>
      </c>
      <c r="AQ638" s="6">
        <v>0.499</v>
      </c>
      <c r="AR638" s="6">
        <v>0.21029999999999999</v>
      </c>
      <c r="AT638" s="6">
        <f t="shared" si="33"/>
        <v>20</v>
      </c>
      <c r="AU638" s="6">
        <f t="shared" si="34"/>
        <v>116.82758620689656</v>
      </c>
      <c r="AV638" s="6">
        <f t="shared" si="35"/>
        <v>115.61142857142858</v>
      </c>
      <c r="AW638" s="7">
        <f t="shared" si="36"/>
        <v>26.427128427128427</v>
      </c>
      <c r="AX638" s="6">
        <f t="shared" si="37"/>
        <v>47.333333333333336</v>
      </c>
      <c r="AY638" s="6">
        <f t="shared" si="38"/>
        <v>113.89</v>
      </c>
      <c r="BA638" s="6">
        <f>VLOOKUP(A638, ALL_AP_DATA!$A$2:$F$3600, 6, FALSE)</f>
        <v>1528</v>
      </c>
      <c r="BB638" s="6">
        <f>VLOOKUP(A638, projmetadata!$A$2:$D$2036, 4, FALSE)</f>
        <v>349177</v>
      </c>
      <c r="BC638" s="6" t="e">
        <f t="array" aca="1" ref="BC638" ca="1">_xludf.IFS(I638&lt;&gt;0, F638/I638, P638&lt;&gt;0, M638/P638, W638&lt;&gt;0, T638/W638, AD638&lt;&gt;0, AA638/AD638, AK638&lt;&gt;0, AH638/AK638, AR638&lt;&gt;0, AO638/AR638, TRUE, 0)</f>
        <v>#NAME?</v>
      </c>
      <c r="BE638" s="6" t="e">
        <f t="shared" ca="1" si="30"/>
        <v>#NAME?</v>
      </c>
      <c r="BF638" s="6" t="e">
        <f t="shared" ca="1" si="31"/>
        <v>#NAME?</v>
      </c>
      <c r="BG638" s="6"/>
      <c r="BH638" s="6">
        <f>VLOOKUP(A638, ALL_AP_DATA!$A$2:$D$3600, 3, FALSE)</f>
        <v>854</v>
      </c>
      <c r="BI638" s="6">
        <f>VLOOKUP(A638, ALL_AP_DATA!$A$2:$E$3600, 5, FALSE)</f>
        <v>54153</v>
      </c>
      <c r="BJ638" s="6">
        <f t="shared" si="39"/>
        <v>35.440445026178011</v>
      </c>
      <c r="BK638" s="6">
        <f t="shared" si="32"/>
        <v>0.55890052356020947</v>
      </c>
    </row>
    <row r="639" spans="1:63" ht="15.75" customHeight="1" x14ac:dyDescent="0.2">
      <c r="A639" s="6" t="s">
        <v>699</v>
      </c>
      <c r="B639" s="6" t="s">
        <v>61</v>
      </c>
      <c r="C639" s="6">
        <v>7</v>
      </c>
      <c r="D639" s="6">
        <v>325</v>
      </c>
      <c r="E639" s="6">
        <v>671</v>
      </c>
      <c r="F639" s="6">
        <v>56708</v>
      </c>
      <c r="G639" s="6">
        <v>0.1356</v>
      </c>
      <c r="H639" s="6">
        <v>0.497</v>
      </c>
      <c r="I639" s="6">
        <v>0.44219999999999998</v>
      </c>
      <c r="J639" s="6">
        <v>42</v>
      </c>
      <c r="K639" s="6">
        <v>254</v>
      </c>
      <c r="L639" s="6">
        <v>775</v>
      </c>
      <c r="M639" s="6">
        <v>73666</v>
      </c>
      <c r="N639" s="6">
        <v>0.106</v>
      </c>
      <c r="O639" s="6">
        <v>0.57410000000000005</v>
      </c>
      <c r="P639" s="6">
        <v>0.57440000000000002</v>
      </c>
      <c r="Q639" s="6">
        <v>67</v>
      </c>
      <c r="R639" s="6">
        <v>371</v>
      </c>
      <c r="S639" s="6">
        <v>921</v>
      </c>
      <c r="T639" s="6">
        <v>99395</v>
      </c>
      <c r="U639" s="6">
        <v>0.15479999999999999</v>
      </c>
      <c r="V639" s="6">
        <v>0.68220000000000003</v>
      </c>
      <c r="W639" s="6">
        <v>0.77510000000000001</v>
      </c>
      <c r="X639" s="6">
        <v>163</v>
      </c>
      <c r="Y639" s="6">
        <v>1762</v>
      </c>
      <c r="Z639" s="6">
        <v>1068</v>
      </c>
      <c r="AA639" s="6">
        <v>114161</v>
      </c>
      <c r="AB639" s="6">
        <v>0.73509999999999998</v>
      </c>
      <c r="AC639" s="6">
        <v>0.79110000000000003</v>
      </c>
      <c r="AD639" s="6">
        <v>0.89019999999999999</v>
      </c>
      <c r="AE639" s="6">
        <v>134</v>
      </c>
      <c r="AF639" s="6">
        <v>873</v>
      </c>
      <c r="AG639" s="6">
        <v>908</v>
      </c>
      <c r="AH639" s="6">
        <v>80806</v>
      </c>
      <c r="AI639" s="6">
        <v>0.36420000000000002</v>
      </c>
      <c r="AJ639" s="6">
        <v>0.67259999999999998</v>
      </c>
      <c r="AK639" s="6">
        <v>0.63009999999999999</v>
      </c>
      <c r="AL639" s="6">
        <v>21</v>
      </c>
      <c r="AM639" s="6">
        <v>269</v>
      </c>
      <c r="AN639" s="6">
        <v>861</v>
      </c>
      <c r="AO639" s="6">
        <v>78869</v>
      </c>
      <c r="AP639" s="6">
        <v>0.11219999999999999</v>
      </c>
      <c r="AQ639" s="6">
        <v>0.63780000000000003</v>
      </c>
      <c r="AR639" s="6">
        <v>0.61499999999999999</v>
      </c>
      <c r="AT639" s="6">
        <f t="shared" si="33"/>
        <v>174.48615384615385</v>
      </c>
      <c r="AU639" s="6">
        <f t="shared" si="34"/>
        <v>290.02362204724409</v>
      </c>
      <c r="AV639" s="6">
        <f t="shared" si="35"/>
        <v>267.91105121293799</v>
      </c>
      <c r="AW639" s="7">
        <f t="shared" si="36"/>
        <v>64.790578887627703</v>
      </c>
      <c r="AX639" s="6">
        <f t="shared" si="37"/>
        <v>92.561282932416958</v>
      </c>
      <c r="AY639" s="6">
        <f t="shared" si="38"/>
        <v>293.19330855018586</v>
      </c>
      <c r="BA639" s="6">
        <f>VLOOKUP(A639, ALL_AP_DATA!$A$2:$F$3600, 6, FALSE)</f>
        <v>2397</v>
      </c>
      <c r="BB639" s="6">
        <f>VLOOKUP(A639, projmetadata!$A$2:$D$2036, 4, FALSE)</f>
        <v>736574</v>
      </c>
      <c r="BC639" s="6" t="e">
        <f t="array" aca="1" ref="BC639" ca="1">_xludf.IFS(I639&lt;&gt;0, F639/I639, P639&lt;&gt;0, M639/P639, W639&lt;&gt;0, T639/W639, AD639&lt;&gt;0, AA639/AD639, AK639&lt;&gt;0, AH639/AK639, AR639&lt;&gt;0, AO639/AR639, TRUE, 0)</f>
        <v>#NAME?</v>
      </c>
      <c r="BE639" s="6" t="e">
        <f t="shared" ca="1" si="30"/>
        <v>#NAME?</v>
      </c>
      <c r="BF639" s="6" t="e">
        <f t="shared" ca="1" si="31"/>
        <v>#NAME?</v>
      </c>
      <c r="BG639" s="6"/>
      <c r="BH639" s="6">
        <f>VLOOKUP(A639, ALL_AP_DATA!$A$2:$D$3600, 3, FALSE)</f>
        <v>1911</v>
      </c>
      <c r="BI639" s="6">
        <f>VLOOKUP(A639, ALL_AP_DATA!$A$2:$E$3600, 5, FALSE)</f>
        <v>128240</v>
      </c>
      <c r="BJ639" s="6">
        <f t="shared" si="39"/>
        <v>53.500208594075929</v>
      </c>
      <c r="BK639" s="6">
        <f t="shared" si="32"/>
        <v>0.79724655819774715</v>
      </c>
    </row>
    <row r="640" spans="1:63" ht="15.75" customHeight="1" x14ac:dyDescent="0.2">
      <c r="A640" s="6" t="s">
        <v>700</v>
      </c>
      <c r="B640" s="6" t="s">
        <v>64</v>
      </c>
      <c r="C640" s="6">
        <v>294</v>
      </c>
      <c r="D640" s="6">
        <v>2105</v>
      </c>
      <c r="E640" s="6">
        <v>670</v>
      </c>
      <c r="F640" s="6">
        <v>44736</v>
      </c>
      <c r="G640" s="6">
        <v>0.1991</v>
      </c>
      <c r="H640" s="6">
        <v>0.63929999999999998</v>
      </c>
      <c r="I640" s="6">
        <v>0.28710000000000002</v>
      </c>
      <c r="J640" s="6">
        <v>5</v>
      </c>
      <c r="K640" s="6">
        <v>53</v>
      </c>
      <c r="L640" s="6">
        <v>244</v>
      </c>
      <c r="M640" s="6">
        <v>15583</v>
      </c>
      <c r="N640" s="6">
        <v>5.0000000000000001E-3</v>
      </c>
      <c r="O640" s="6">
        <v>0.23280000000000001</v>
      </c>
      <c r="P640" s="6">
        <v>0.1</v>
      </c>
      <c r="Q640" s="6">
        <v>84</v>
      </c>
      <c r="R640" s="6">
        <v>345</v>
      </c>
      <c r="S640" s="6">
        <v>653</v>
      </c>
      <c r="T640" s="6">
        <v>55264</v>
      </c>
      <c r="U640" s="6">
        <v>3.2599999999999997E-2</v>
      </c>
      <c r="V640" s="6">
        <v>0.62309999999999999</v>
      </c>
      <c r="W640" s="6">
        <v>0.35470000000000002</v>
      </c>
      <c r="X640" s="6">
        <v>442</v>
      </c>
      <c r="Y640" s="6">
        <v>2460</v>
      </c>
      <c r="Z640" s="6">
        <v>720</v>
      </c>
      <c r="AA640" s="6">
        <v>59488</v>
      </c>
      <c r="AB640" s="6">
        <v>0.23269999999999999</v>
      </c>
      <c r="AC640" s="6">
        <v>0.68700000000000006</v>
      </c>
      <c r="AD640" s="6">
        <v>0.38179999999999997</v>
      </c>
      <c r="AE640" s="6">
        <v>1016</v>
      </c>
      <c r="AF640" s="6">
        <v>4199</v>
      </c>
      <c r="AG640" s="6">
        <v>842</v>
      </c>
      <c r="AH640" s="6">
        <v>92923</v>
      </c>
      <c r="AI640" s="6">
        <v>0.39729999999999999</v>
      </c>
      <c r="AJ640" s="6">
        <v>0.8034</v>
      </c>
      <c r="AK640" s="6">
        <v>0.59630000000000005</v>
      </c>
      <c r="AL640" s="6">
        <v>3</v>
      </c>
      <c r="AM640" s="6">
        <v>100</v>
      </c>
      <c r="AN640" s="6">
        <v>337</v>
      </c>
      <c r="AO640" s="6">
        <v>19633</v>
      </c>
      <c r="AP640" s="6">
        <v>9.4999999999999998E-3</v>
      </c>
      <c r="AQ640" s="6">
        <v>0.3216</v>
      </c>
      <c r="AR640" s="6">
        <v>0.126</v>
      </c>
      <c r="AT640" s="6">
        <f t="shared" si="33"/>
        <v>21.252256532066507</v>
      </c>
      <c r="AU640" s="6">
        <f t="shared" si="34"/>
        <v>294.01886792452831</v>
      </c>
      <c r="AV640" s="6">
        <f t="shared" si="35"/>
        <v>160.1855072463768</v>
      </c>
      <c r="AW640" s="7">
        <f t="shared" si="36"/>
        <v>24.182113821138213</v>
      </c>
      <c r="AX640" s="6">
        <f t="shared" si="37"/>
        <v>22.129792807811384</v>
      </c>
      <c r="AY640" s="6">
        <f t="shared" si="38"/>
        <v>196.33</v>
      </c>
      <c r="BA640" s="6">
        <f>VLOOKUP(A640, ALL_AP_DATA!$A$2:$F$3600, 6, FALSE)</f>
        <v>10570</v>
      </c>
      <c r="BB640" s="6">
        <f>VLOOKUP(A640, projmetadata!$A$2:$D$2036, 4, FALSE)</f>
        <v>804495</v>
      </c>
      <c r="BC640" s="6" t="e">
        <f t="array" aca="1" ref="BC640" ca="1">_xludf.IFS(I640&lt;&gt;0, F640/I640, P640&lt;&gt;0, M640/P640, W640&lt;&gt;0, T640/W640, AD640&lt;&gt;0, AA640/AD640, AK640&lt;&gt;0, AH640/AK640, AR640&lt;&gt;0, AO640/AR640, TRUE, 0)</f>
        <v>#NAME?</v>
      </c>
      <c r="BE640" s="6" t="e">
        <f t="shared" ca="1" si="30"/>
        <v>#NAME?</v>
      </c>
      <c r="BF640" s="6" t="e">
        <f t="shared" ca="1" si="31"/>
        <v>#NAME?</v>
      </c>
      <c r="BG640" s="6"/>
      <c r="BH640" s="6">
        <f>VLOOKUP(A640, ALL_AP_DATA!$A$2:$D$3600, 3, FALSE)</f>
        <v>5935</v>
      </c>
      <c r="BI640" s="6">
        <f>VLOOKUP(A640, ALL_AP_DATA!$A$2:$E$3600, 5, FALSE)</f>
        <v>155826</v>
      </c>
      <c r="BJ640" s="6">
        <f t="shared" si="39"/>
        <v>14.74228949858089</v>
      </c>
      <c r="BK640" s="6">
        <f t="shared" si="32"/>
        <v>0.56149479659413437</v>
      </c>
    </row>
    <row r="641" spans="1:63" ht="15.75" customHeight="1" x14ac:dyDescent="0.2">
      <c r="A641" s="6" t="s">
        <v>701</v>
      </c>
      <c r="B641" s="6" t="s">
        <v>64</v>
      </c>
      <c r="C641" s="6">
        <v>133</v>
      </c>
      <c r="D641" s="6">
        <v>487</v>
      </c>
      <c r="E641" s="6">
        <v>112</v>
      </c>
      <c r="F641" s="6">
        <v>3566</v>
      </c>
      <c r="G641" s="6">
        <v>0.10589999999999999</v>
      </c>
      <c r="H641" s="6">
        <v>0.1867</v>
      </c>
      <c r="I641" s="6">
        <v>4.2900000000000001E-2</v>
      </c>
      <c r="J641" s="6">
        <v>3</v>
      </c>
      <c r="K641" s="6">
        <v>20</v>
      </c>
      <c r="L641" s="6">
        <v>37</v>
      </c>
      <c r="M641" s="6">
        <v>18419</v>
      </c>
      <c r="N641" s="6">
        <v>4.3E-3</v>
      </c>
      <c r="O641" s="6">
        <v>6.1699999999999998E-2</v>
      </c>
      <c r="P641" s="6">
        <v>0.22140000000000001</v>
      </c>
      <c r="Q641" s="6">
        <v>81</v>
      </c>
      <c r="R641" s="6">
        <v>340</v>
      </c>
      <c r="S641" s="6">
        <v>414</v>
      </c>
      <c r="T641" s="6">
        <v>55828</v>
      </c>
      <c r="U641" s="6">
        <v>7.3899999999999993E-2</v>
      </c>
      <c r="V641" s="6">
        <v>0.69</v>
      </c>
      <c r="W641" s="6">
        <v>0.67100000000000004</v>
      </c>
      <c r="X641" s="6">
        <v>119</v>
      </c>
      <c r="Y641" s="6">
        <v>723</v>
      </c>
      <c r="Z641" s="6">
        <v>207</v>
      </c>
      <c r="AA641" s="6">
        <v>6126</v>
      </c>
      <c r="AB641" s="6">
        <v>0.15720000000000001</v>
      </c>
      <c r="AC641" s="6">
        <v>0.34499999999999997</v>
      </c>
      <c r="AD641" s="6">
        <v>7.3599999999999999E-2</v>
      </c>
      <c r="AE641" s="6">
        <v>385</v>
      </c>
      <c r="AF641" s="6">
        <v>1907</v>
      </c>
      <c r="AG641" s="6">
        <v>405</v>
      </c>
      <c r="AH641" s="6">
        <v>52281</v>
      </c>
      <c r="AI641" s="6">
        <v>0.41460000000000002</v>
      </c>
      <c r="AJ641" s="6">
        <v>0.67500000000000004</v>
      </c>
      <c r="AK641" s="6">
        <v>0.62839999999999996</v>
      </c>
      <c r="AT641" s="6">
        <f t="shared" si="33"/>
        <v>7.3223819301848048</v>
      </c>
      <c r="AU641" s="6">
        <f t="shared" si="34"/>
        <v>920.95</v>
      </c>
      <c r="AV641" s="6">
        <f t="shared" si="35"/>
        <v>164.2</v>
      </c>
      <c r="AW641" s="7">
        <f t="shared" si="36"/>
        <v>8.4730290456431536</v>
      </c>
      <c r="AX641" s="6">
        <f t="shared" si="37"/>
        <v>27.415312008390142</v>
      </c>
      <c r="AY641" s="6" t="str">
        <f t="shared" si="38"/>
        <v/>
      </c>
      <c r="BA641" s="6">
        <f>VLOOKUP(A641, ALL_AP_DATA!$A$2:$F$3600, 6, FALSE)</f>
        <v>4600</v>
      </c>
      <c r="BB641" s="6">
        <f>VLOOKUP(A641, projmetadata!$A$2:$D$2036, 4, FALSE)</f>
        <v>308146</v>
      </c>
      <c r="BC641" s="6" t="e">
        <f t="array" aca="1" ref="BC641" ca="1">_xludf.IFS(I641&lt;&gt;0, F641/I641, P641&lt;&gt;0, M641/P641, W641&lt;&gt;0, T641/W641, AD641&lt;&gt;0, AA641/AD641, AK641&lt;&gt;0, AH641/AK641, AR641&lt;&gt;0, AO641/AR641, TRUE, 0)</f>
        <v>#NAME?</v>
      </c>
      <c r="BE641" s="6" t="e">
        <f t="shared" ca="1" si="30"/>
        <v>#NAME?</v>
      </c>
      <c r="BF641" s="6" t="e">
        <f t="shared" ca="1" si="31"/>
        <v>#NAME?</v>
      </c>
      <c r="BG641" s="6"/>
      <c r="BH641" s="6">
        <f>VLOOKUP(A641, ALL_AP_DATA!$A$2:$D$3600, 3, FALSE)</f>
        <v>2612</v>
      </c>
      <c r="BI641" s="6">
        <f>VLOOKUP(A641, ALL_AP_DATA!$A$2:$E$3600, 5, FALSE)</f>
        <v>83203</v>
      </c>
      <c r="BJ641" s="6">
        <f t="shared" si="39"/>
        <v>18.087608695652175</v>
      </c>
      <c r="BK641" s="6">
        <f t="shared" si="32"/>
        <v>0.5678260869565217</v>
      </c>
    </row>
    <row r="642" spans="1:63" ht="15.75" customHeight="1" x14ac:dyDescent="0.2">
      <c r="A642" s="6" t="s">
        <v>702</v>
      </c>
      <c r="B642" s="6" t="s">
        <v>64</v>
      </c>
      <c r="C642" s="6">
        <v>14</v>
      </c>
      <c r="D642" s="6">
        <v>161</v>
      </c>
      <c r="E642" s="6">
        <v>6</v>
      </c>
      <c r="F642" s="6">
        <v>234</v>
      </c>
      <c r="G642" s="6">
        <v>8.4599999999999995E-2</v>
      </c>
      <c r="H642" s="6">
        <v>0.13950000000000001</v>
      </c>
      <c r="I642" s="6">
        <v>2.7400000000000001E-2</v>
      </c>
      <c r="Q642" s="6">
        <v>9</v>
      </c>
      <c r="R642" s="6">
        <v>47</v>
      </c>
      <c r="S642" s="6">
        <v>27</v>
      </c>
      <c r="T642" s="6">
        <v>7151</v>
      </c>
      <c r="U642" s="6">
        <v>2.47E-2</v>
      </c>
      <c r="V642" s="6">
        <v>0.62790000000000001</v>
      </c>
      <c r="W642" s="6">
        <v>0.83630000000000004</v>
      </c>
      <c r="X642" s="6">
        <v>47</v>
      </c>
      <c r="Y642" s="6">
        <v>254</v>
      </c>
      <c r="Z642" s="6">
        <v>10</v>
      </c>
      <c r="AA642" s="6">
        <v>398</v>
      </c>
      <c r="AB642" s="6">
        <v>0.13350000000000001</v>
      </c>
      <c r="AC642" s="6">
        <v>0.2326</v>
      </c>
      <c r="AD642" s="6">
        <v>4.65E-2</v>
      </c>
      <c r="AE642" s="6">
        <v>108</v>
      </c>
      <c r="AF642" s="6">
        <v>430</v>
      </c>
      <c r="AG642" s="6">
        <v>13</v>
      </c>
      <c r="AH642" s="6">
        <v>2670</v>
      </c>
      <c r="AI642" s="6">
        <v>0.2261</v>
      </c>
      <c r="AJ642" s="6">
        <v>0.30230000000000001</v>
      </c>
      <c r="AK642" s="6">
        <v>0.31219999999999998</v>
      </c>
      <c r="AT642" s="6">
        <f t="shared" si="33"/>
        <v>1.4534161490683231</v>
      </c>
      <c r="AU642" s="6" t="str">
        <f t="shared" si="34"/>
        <v/>
      </c>
      <c r="AV642" s="6">
        <f t="shared" si="35"/>
        <v>152.14893617021278</v>
      </c>
      <c r="AW642" s="7">
        <f t="shared" si="36"/>
        <v>1.5669291338582678</v>
      </c>
      <c r="AX642" s="6">
        <f t="shared" si="37"/>
        <v>6.2093023255813957</v>
      </c>
      <c r="AY642" s="6" t="str">
        <f t="shared" si="38"/>
        <v/>
      </c>
      <c r="BA642" s="6">
        <f>VLOOKUP(A642, ALL_AP_DATA!$A$2:$F$3600, 6, FALSE)</f>
        <v>1902</v>
      </c>
      <c r="BB642" s="6">
        <f>VLOOKUP(A642, projmetadata!$A$2:$D$2036, 4, FALSE)</f>
        <v>97656</v>
      </c>
      <c r="BC642" s="6" t="e">
        <f t="array" aca="1" ref="BC642" ca="1">_xludf.IFS(I642&lt;&gt;0, F642/I642, P642&lt;&gt;0, M642/P642, W642&lt;&gt;0, T642/W642, AD642&lt;&gt;0, AA642/AD642, AK642&lt;&gt;0, AH642/AK642, AR642&lt;&gt;0, AO642/AR642, TRUE, 0)</f>
        <v>#NAME?</v>
      </c>
      <c r="BE642" s="6" t="e">
        <f t="shared" ca="1" si="30"/>
        <v>#NAME?</v>
      </c>
      <c r="BF642" s="6" t="e">
        <f t="shared" ca="1" si="31"/>
        <v>#NAME?</v>
      </c>
      <c r="BG642" s="6"/>
      <c r="BH642" s="6">
        <f>VLOOKUP(A642, ALL_AP_DATA!$A$2:$D$3600, 3, FALSE)</f>
        <v>628</v>
      </c>
      <c r="BI642" s="6">
        <f>VLOOKUP(A642, ALL_AP_DATA!$A$2:$E$3600, 5, FALSE)</f>
        <v>8551</v>
      </c>
      <c r="BJ642" s="6">
        <f t="shared" si="39"/>
        <v>4.4957939011566772</v>
      </c>
      <c r="BK642" s="6">
        <f t="shared" si="32"/>
        <v>0.33017875920084122</v>
      </c>
    </row>
    <row r="643" spans="1:63" ht="15.75" customHeight="1" x14ac:dyDescent="0.2">
      <c r="A643" s="6" t="s">
        <v>703</v>
      </c>
      <c r="B643" s="6" t="s">
        <v>64</v>
      </c>
      <c r="C643" s="6">
        <v>73</v>
      </c>
      <c r="D643" s="6">
        <v>364</v>
      </c>
      <c r="E643" s="6">
        <v>37</v>
      </c>
      <c r="F643" s="6">
        <v>1932</v>
      </c>
      <c r="G643" s="6">
        <v>0.13780000000000001</v>
      </c>
      <c r="H643" s="6">
        <v>0.52110000000000001</v>
      </c>
      <c r="I643" s="6">
        <v>0.11310000000000001</v>
      </c>
      <c r="J643" s="6">
        <v>2</v>
      </c>
      <c r="K643" s="6">
        <v>10</v>
      </c>
      <c r="L643" s="6">
        <v>4</v>
      </c>
      <c r="M643" s="6">
        <v>309</v>
      </c>
      <c r="N643" s="6">
        <v>3.8E-3</v>
      </c>
      <c r="O643" s="6">
        <v>5.6300000000000003E-2</v>
      </c>
      <c r="P643" s="6">
        <v>1.8100000000000002E-2</v>
      </c>
      <c r="Q643" s="6">
        <v>11</v>
      </c>
      <c r="R643" s="6">
        <v>52</v>
      </c>
      <c r="S643" s="6">
        <v>57</v>
      </c>
      <c r="T643" s="6">
        <v>14482</v>
      </c>
      <c r="U643" s="6">
        <v>1.9699999999999999E-2</v>
      </c>
      <c r="V643" s="6">
        <v>0.80279999999999996</v>
      </c>
      <c r="W643" s="6">
        <v>0.84770000000000001</v>
      </c>
      <c r="X643" s="6">
        <v>40</v>
      </c>
      <c r="Y643" s="6">
        <v>360</v>
      </c>
      <c r="Z643" s="6">
        <v>41</v>
      </c>
      <c r="AA643" s="6">
        <v>2207</v>
      </c>
      <c r="AB643" s="6">
        <v>0.1363</v>
      </c>
      <c r="AC643" s="6">
        <v>0.57750000000000001</v>
      </c>
      <c r="AD643" s="6">
        <v>0.12920000000000001</v>
      </c>
      <c r="AE643" s="6">
        <v>229</v>
      </c>
      <c r="AF643" s="6">
        <v>778</v>
      </c>
      <c r="AG643" s="6">
        <v>41</v>
      </c>
      <c r="AH643" s="6">
        <v>2305</v>
      </c>
      <c r="AI643" s="6">
        <v>0.29459999999999997</v>
      </c>
      <c r="AJ643" s="6">
        <v>0.57750000000000001</v>
      </c>
      <c r="AK643" s="6">
        <v>0.13489999999999999</v>
      </c>
      <c r="AT643" s="6">
        <f t="shared" si="33"/>
        <v>5.3076923076923075</v>
      </c>
      <c r="AU643" s="6">
        <f t="shared" si="34"/>
        <v>30.9</v>
      </c>
      <c r="AV643" s="6">
        <f t="shared" si="35"/>
        <v>278.5</v>
      </c>
      <c r="AW643" s="7">
        <f t="shared" si="36"/>
        <v>6.1305555555555555</v>
      </c>
      <c r="AX643" s="6">
        <f t="shared" si="37"/>
        <v>2.9627249357326479</v>
      </c>
      <c r="AY643" s="6" t="str">
        <f t="shared" si="38"/>
        <v/>
      </c>
      <c r="BA643" s="6">
        <f>VLOOKUP(A643, ALL_AP_DATA!$A$2:$F$3600, 6, FALSE)</f>
        <v>2641</v>
      </c>
      <c r="BB643" s="6">
        <f>VLOOKUP(A643, projmetadata!$A$2:$D$2036, 4, FALSE)</f>
        <v>123108</v>
      </c>
      <c r="BC643" s="6" t="e">
        <f t="array" aca="1" ref="BC643" ca="1">_xludf.IFS(I643&lt;&gt;0, F643/I643, P643&lt;&gt;0, M643/P643, W643&lt;&gt;0, T643/W643, AD643&lt;&gt;0, AA643/AD643, AK643&lt;&gt;0, AH643/AK643, AR643&lt;&gt;0, AO643/AR643, TRUE, 0)</f>
        <v>#NAME?</v>
      </c>
      <c r="BE643" s="6" t="e">
        <f t="shared" ca="1" si="30"/>
        <v>#NAME?</v>
      </c>
      <c r="BF643" s="6" t="e">
        <f t="shared" ca="1" si="31"/>
        <v>#NAME?</v>
      </c>
      <c r="BG643" s="6"/>
      <c r="BH643" s="6">
        <f>VLOOKUP(A643, ALL_AP_DATA!$A$2:$D$3600, 3, FALSE)</f>
        <v>1172</v>
      </c>
      <c r="BI643" s="6">
        <f>VLOOKUP(A643, ALL_AP_DATA!$A$2:$E$3600, 5, FALSE)</f>
        <v>17084</v>
      </c>
      <c r="BJ643" s="6">
        <f t="shared" si="39"/>
        <v>6.4687618326391521</v>
      </c>
      <c r="BK643" s="6">
        <f t="shared" si="32"/>
        <v>0.44377129875047333</v>
      </c>
    </row>
    <row r="644" spans="1:63" ht="15.75" customHeight="1" x14ac:dyDescent="0.2">
      <c r="A644" s="6" t="s">
        <v>704</v>
      </c>
      <c r="B644" s="6" t="s">
        <v>64</v>
      </c>
      <c r="C644" s="6">
        <v>1</v>
      </c>
      <c r="D644" s="6">
        <v>2</v>
      </c>
      <c r="E644" s="6">
        <v>1</v>
      </c>
      <c r="F644" s="6">
        <v>4</v>
      </c>
      <c r="G644" s="6">
        <v>1.5599999999999999E-2</v>
      </c>
      <c r="H644" s="6">
        <v>5.5599999999999997E-2</v>
      </c>
      <c r="I644" s="6">
        <v>1.6000000000000001E-3</v>
      </c>
      <c r="Q644" s="6">
        <v>3</v>
      </c>
      <c r="R644" s="6">
        <v>11</v>
      </c>
      <c r="S644" s="6">
        <v>9</v>
      </c>
      <c r="T644" s="6">
        <v>994</v>
      </c>
      <c r="U644" s="6">
        <v>8.5900000000000004E-2</v>
      </c>
      <c r="V644" s="6">
        <v>0.5</v>
      </c>
      <c r="W644" s="6">
        <v>0.40720000000000001</v>
      </c>
      <c r="X644" s="6">
        <v>3</v>
      </c>
      <c r="Y644" s="6">
        <v>24</v>
      </c>
      <c r="Z644" s="6">
        <v>3</v>
      </c>
      <c r="AA644" s="6">
        <v>8</v>
      </c>
      <c r="AB644" s="6">
        <v>0.1875</v>
      </c>
      <c r="AC644" s="6">
        <v>0.16669999999999999</v>
      </c>
      <c r="AD644" s="6">
        <v>3.3E-3</v>
      </c>
      <c r="AE644" s="6">
        <v>11</v>
      </c>
      <c r="AF644" s="6">
        <v>30</v>
      </c>
      <c r="AG644" s="6">
        <v>10</v>
      </c>
      <c r="AH644" s="6">
        <v>1337</v>
      </c>
      <c r="AI644" s="6">
        <v>0.2344</v>
      </c>
      <c r="AJ644" s="6">
        <v>0.55559999999999998</v>
      </c>
      <c r="AK644" s="6">
        <v>0.54769999999999996</v>
      </c>
      <c r="AT644" s="6">
        <f t="shared" si="33"/>
        <v>2</v>
      </c>
      <c r="AU644" s="6" t="str">
        <f t="shared" si="34"/>
        <v/>
      </c>
      <c r="AV644" s="6">
        <f t="shared" si="35"/>
        <v>90.36363636363636</v>
      </c>
      <c r="AW644" s="7">
        <f t="shared" si="36"/>
        <v>0.33333333333333331</v>
      </c>
      <c r="AX644" s="6">
        <f t="shared" si="37"/>
        <v>44.56666666666667</v>
      </c>
      <c r="AY644" s="6" t="str">
        <f t="shared" si="38"/>
        <v/>
      </c>
      <c r="BA644" s="6">
        <f>VLOOKUP(A644, ALL_AP_DATA!$A$2:$F$3600, 6, FALSE)</f>
        <v>128</v>
      </c>
      <c r="BB644" s="6">
        <f>VLOOKUP(A644, projmetadata!$A$2:$D$2036, 4, FALSE)</f>
        <v>14280</v>
      </c>
      <c r="BC644" s="6" t="e">
        <f t="array" aca="1" ref="BC644" ca="1">_xludf.IFS(I644&lt;&gt;0, F644/I644, P644&lt;&gt;0, M644/P644, W644&lt;&gt;0, T644/W644, AD644&lt;&gt;0, AA644/AD644, AK644&lt;&gt;0, AH644/AK644, AR644&lt;&gt;0, AO644/AR644, TRUE, 0)</f>
        <v>#NAME?</v>
      </c>
      <c r="BE644" s="6" t="e">
        <f t="shared" ca="1" si="30"/>
        <v>#NAME?</v>
      </c>
      <c r="BF644" s="6" t="e">
        <f t="shared" ca="1" si="31"/>
        <v>#NAME?</v>
      </c>
      <c r="BG644" s="6"/>
      <c r="BH644" s="6">
        <f>VLOOKUP(A644, ALL_AP_DATA!$A$2:$D$3600, 3, FALSE)</f>
        <v>55</v>
      </c>
      <c r="BI644" s="6">
        <f>VLOOKUP(A644, ALL_AP_DATA!$A$2:$E$3600, 5, FALSE)</f>
        <v>2441</v>
      </c>
      <c r="BJ644" s="6">
        <f t="shared" si="39"/>
        <v>19.0703125</v>
      </c>
      <c r="BK644" s="6">
        <f t="shared" si="32"/>
        <v>0.4296875</v>
      </c>
    </row>
    <row r="645" spans="1:63" ht="15.75" customHeight="1" x14ac:dyDescent="0.2">
      <c r="A645" s="6" t="s">
        <v>705</v>
      </c>
      <c r="B645" s="6" t="s">
        <v>64</v>
      </c>
      <c r="C645" s="6">
        <v>2</v>
      </c>
      <c r="D645" s="6">
        <v>8</v>
      </c>
      <c r="E645" s="6">
        <v>2</v>
      </c>
      <c r="F645" s="6">
        <v>41</v>
      </c>
      <c r="G645" s="6">
        <v>5.2299999999999999E-2</v>
      </c>
      <c r="H645" s="6">
        <v>0.66669999999999996</v>
      </c>
      <c r="I645" s="6">
        <v>0.1145</v>
      </c>
      <c r="X645" s="6">
        <v>1</v>
      </c>
      <c r="Y645" s="6">
        <v>7</v>
      </c>
      <c r="Z645" s="6">
        <v>2</v>
      </c>
      <c r="AA645" s="6">
        <v>41</v>
      </c>
      <c r="AB645" s="6">
        <v>4.58E-2</v>
      </c>
      <c r="AC645" s="6">
        <v>0.66669999999999996</v>
      </c>
      <c r="AD645" s="6">
        <v>0.1145</v>
      </c>
      <c r="AE645" s="6">
        <v>15</v>
      </c>
      <c r="AF645" s="6">
        <v>47</v>
      </c>
      <c r="AG645" s="6">
        <v>3</v>
      </c>
      <c r="AH645" s="6">
        <v>317</v>
      </c>
      <c r="AI645" s="6">
        <v>0.30719999999999997</v>
      </c>
      <c r="AJ645" s="6">
        <v>1</v>
      </c>
      <c r="AK645" s="6">
        <v>0.88549999999999995</v>
      </c>
      <c r="AT645" s="6">
        <f t="shared" si="33"/>
        <v>5.125</v>
      </c>
      <c r="AU645" s="6" t="str">
        <f t="shared" si="34"/>
        <v/>
      </c>
      <c r="AV645" s="6" t="str">
        <f t="shared" si="35"/>
        <v/>
      </c>
      <c r="AW645" s="7">
        <f t="shared" si="36"/>
        <v>5.8571428571428568</v>
      </c>
      <c r="AX645" s="6">
        <f t="shared" si="37"/>
        <v>6.7446808510638299</v>
      </c>
      <c r="AY645" s="6" t="str">
        <f t="shared" si="38"/>
        <v/>
      </c>
      <c r="BA645" s="6">
        <f>VLOOKUP(A645, ALL_AP_DATA!$A$2:$F$3600, 6, FALSE)</f>
        <v>153</v>
      </c>
      <c r="BB645" s="6">
        <f>VLOOKUP(A645, projmetadata!$A$2:$D$2036, 4, FALSE)</f>
        <v>27973</v>
      </c>
      <c r="BC645" s="6" t="e">
        <f t="array" aca="1" ref="BC645" ca="1">_xludf.IFS(I645&lt;&gt;0, F645/I645, P645&lt;&gt;0, M645/P645, W645&lt;&gt;0, T645/W645, AD645&lt;&gt;0, AA645/AD645, AK645&lt;&gt;0, AH645/AK645, AR645&lt;&gt;0, AO645/AR645, TRUE, 0)</f>
        <v>#NAME?</v>
      </c>
      <c r="BE645" s="6" t="e">
        <f t="shared" ca="1" si="30"/>
        <v>#NAME?</v>
      </c>
      <c r="BF645" s="6" t="e">
        <f t="shared" ca="1" si="31"/>
        <v>#NAME?</v>
      </c>
      <c r="BG645" s="6"/>
      <c r="BH645" s="6">
        <f>VLOOKUP(A645, ALL_AP_DATA!$A$2:$D$3600, 3, FALSE)</f>
        <v>52</v>
      </c>
      <c r="BI645" s="6">
        <f>VLOOKUP(A645, ALL_AP_DATA!$A$2:$E$3600, 5, FALSE)</f>
        <v>358</v>
      </c>
      <c r="BJ645" s="6">
        <f t="shared" si="39"/>
        <v>2.3398692810457518</v>
      </c>
      <c r="BK645" s="6">
        <f t="shared" si="32"/>
        <v>0.33986928104575165</v>
      </c>
    </row>
    <row r="646" spans="1:63" ht="15.75" customHeight="1" x14ac:dyDescent="0.2">
      <c r="A646" s="6" t="s">
        <v>706</v>
      </c>
      <c r="B646" s="6" t="s">
        <v>61</v>
      </c>
      <c r="C646" s="6">
        <v>2</v>
      </c>
      <c r="D646" s="6">
        <v>7</v>
      </c>
      <c r="E646" s="6">
        <v>6</v>
      </c>
      <c r="F646" s="6">
        <v>401</v>
      </c>
      <c r="G646" s="6">
        <v>2.2000000000000001E-3</v>
      </c>
      <c r="H646" s="6">
        <v>1.12E-2</v>
      </c>
      <c r="I646" s="6">
        <v>3.8E-3</v>
      </c>
      <c r="J646" s="6">
        <v>4</v>
      </c>
      <c r="K646" s="6">
        <v>24</v>
      </c>
      <c r="L646" s="6">
        <v>28</v>
      </c>
      <c r="M646" s="6">
        <v>2664</v>
      </c>
      <c r="N646" s="6">
        <v>7.4000000000000003E-3</v>
      </c>
      <c r="O646" s="6">
        <v>5.2200000000000003E-2</v>
      </c>
      <c r="P646" s="6">
        <v>2.52E-2</v>
      </c>
      <c r="Q646" s="6">
        <v>77</v>
      </c>
      <c r="R646" s="6">
        <v>287</v>
      </c>
      <c r="S646" s="6">
        <v>335</v>
      </c>
      <c r="T646" s="6">
        <v>58149</v>
      </c>
      <c r="U646" s="6">
        <v>8.8499999999999995E-2</v>
      </c>
      <c r="V646" s="6">
        <v>0.625</v>
      </c>
      <c r="W646" s="6">
        <v>0.54930000000000001</v>
      </c>
      <c r="X646" s="6">
        <v>109</v>
      </c>
      <c r="Y646" s="6">
        <v>1137</v>
      </c>
      <c r="Z646" s="6">
        <v>308</v>
      </c>
      <c r="AA646" s="6">
        <v>57996</v>
      </c>
      <c r="AB646" s="6">
        <v>0.35070000000000001</v>
      </c>
      <c r="AC646" s="6">
        <v>0.5746</v>
      </c>
      <c r="AD646" s="6">
        <v>0.54790000000000005</v>
      </c>
      <c r="AE646" s="6">
        <v>42</v>
      </c>
      <c r="AF646" s="6">
        <v>134</v>
      </c>
      <c r="AG646" s="6">
        <v>66</v>
      </c>
      <c r="AH646" s="6">
        <v>4834</v>
      </c>
      <c r="AI646" s="6">
        <v>4.1300000000000003E-2</v>
      </c>
      <c r="AJ646" s="6">
        <v>0.1231</v>
      </c>
      <c r="AK646" s="6">
        <v>4.5699999999999998E-2</v>
      </c>
      <c r="AL646" s="6">
        <v>2</v>
      </c>
      <c r="AM646" s="6">
        <v>22</v>
      </c>
      <c r="AN646" s="6">
        <v>14</v>
      </c>
      <c r="AO646" s="6">
        <v>1181</v>
      </c>
      <c r="AP646" s="6">
        <v>6.7999999999999996E-3</v>
      </c>
      <c r="AQ646" s="6">
        <v>2.6100000000000002E-2</v>
      </c>
      <c r="AR646" s="6">
        <v>1.12E-2</v>
      </c>
      <c r="AT646" s="6">
        <f t="shared" si="33"/>
        <v>57.285714285714285</v>
      </c>
      <c r="AU646" s="6">
        <f t="shared" si="34"/>
        <v>111</v>
      </c>
      <c r="AV646" s="6">
        <f t="shared" si="35"/>
        <v>202.60975609756099</v>
      </c>
      <c r="AW646" s="7">
        <f t="shared" si="36"/>
        <v>51.007915567282325</v>
      </c>
      <c r="AX646" s="6">
        <f t="shared" si="37"/>
        <v>36.07462686567164</v>
      </c>
      <c r="AY646" s="6">
        <f t="shared" si="38"/>
        <v>53.68181818181818</v>
      </c>
      <c r="BA646" s="6">
        <f>VLOOKUP(A646, ALL_AP_DATA!$A$2:$F$3600, 6, FALSE)</f>
        <v>3242</v>
      </c>
      <c r="BB646" s="6">
        <f>VLOOKUP(A646, projmetadata!$A$2:$D$2036, 4, FALSE)</f>
        <v>462397</v>
      </c>
      <c r="BC646" s="6" t="e">
        <f t="array" aca="1" ref="BC646" ca="1">_xludf.IFS(I646&lt;&gt;0, F646/I646, P646&lt;&gt;0, M646/P646, W646&lt;&gt;0, T646/W646, AD646&lt;&gt;0, AA646/AD646, AK646&lt;&gt;0, AH646/AK646, AR646&lt;&gt;0, AO646/AR646, TRUE, 0)</f>
        <v>#NAME?</v>
      </c>
      <c r="BE646" s="6" t="e">
        <f t="shared" ca="1" si="30"/>
        <v>#NAME?</v>
      </c>
      <c r="BF646" s="6" t="e">
        <f t="shared" ca="1" si="31"/>
        <v>#NAME?</v>
      </c>
      <c r="BG646" s="6"/>
      <c r="BH646" s="6">
        <f>VLOOKUP(A646, ALL_AP_DATA!$A$2:$D$3600, 3, FALSE)</f>
        <v>1313</v>
      </c>
      <c r="BI646" s="6">
        <f>VLOOKUP(A646, ALL_AP_DATA!$A$2:$E$3600, 5, FALSE)</f>
        <v>105856</v>
      </c>
      <c r="BJ646" s="6">
        <f t="shared" si="39"/>
        <v>32.651449722393586</v>
      </c>
      <c r="BK646" s="6">
        <f t="shared" si="32"/>
        <v>0.40499691548426897</v>
      </c>
    </row>
    <row r="647" spans="1:63" ht="15.75" customHeight="1" x14ac:dyDescent="0.2">
      <c r="A647" s="6" t="s">
        <v>707</v>
      </c>
      <c r="B647" s="6" t="s">
        <v>64</v>
      </c>
      <c r="C647" s="6">
        <v>5</v>
      </c>
      <c r="D647" s="6">
        <v>682</v>
      </c>
      <c r="E647" s="6">
        <v>381</v>
      </c>
      <c r="F647" s="6">
        <v>26585</v>
      </c>
      <c r="G647" s="6">
        <v>0.33760000000000001</v>
      </c>
      <c r="H647" s="6">
        <v>0.61450000000000005</v>
      </c>
      <c r="I647" s="6">
        <v>0.2407</v>
      </c>
      <c r="J647" s="6">
        <v>12</v>
      </c>
      <c r="K647" s="6">
        <v>74</v>
      </c>
      <c r="L647" s="6">
        <v>334</v>
      </c>
      <c r="M647" s="6">
        <v>37958</v>
      </c>
      <c r="N647" s="6">
        <v>3.6600000000000001E-2</v>
      </c>
      <c r="O647" s="6">
        <v>0.53869999999999996</v>
      </c>
      <c r="P647" s="6">
        <v>0.34370000000000001</v>
      </c>
      <c r="Q647" s="6">
        <v>51</v>
      </c>
      <c r="R647" s="6">
        <v>222</v>
      </c>
      <c r="S647" s="6">
        <v>484</v>
      </c>
      <c r="T647" s="6">
        <v>77729</v>
      </c>
      <c r="U647" s="6">
        <v>0.1099</v>
      </c>
      <c r="V647" s="6">
        <v>0.78059999999999996</v>
      </c>
      <c r="W647" s="6">
        <v>0.70389999999999997</v>
      </c>
      <c r="X647" s="6">
        <v>95</v>
      </c>
      <c r="Y647" s="6">
        <v>1235</v>
      </c>
      <c r="Z647" s="6">
        <v>479</v>
      </c>
      <c r="AA647" s="6">
        <v>76033</v>
      </c>
      <c r="AB647" s="6">
        <v>0.61140000000000005</v>
      </c>
      <c r="AC647" s="6">
        <v>0.77259999999999995</v>
      </c>
      <c r="AD647" s="6">
        <v>0.6885</v>
      </c>
      <c r="AE647" s="6">
        <v>110</v>
      </c>
      <c r="AF647" s="6">
        <v>1473</v>
      </c>
      <c r="AG647" s="6">
        <v>532</v>
      </c>
      <c r="AH647" s="6">
        <v>82584</v>
      </c>
      <c r="AI647" s="6">
        <v>0.72919999999999996</v>
      </c>
      <c r="AJ647" s="6">
        <v>0.85809999999999997</v>
      </c>
      <c r="AK647" s="6">
        <v>0.74780000000000002</v>
      </c>
      <c r="AL647" s="6">
        <v>5</v>
      </c>
      <c r="AM647" s="6">
        <v>90</v>
      </c>
      <c r="AN647" s="6">
        <v>398</v>
      </c>
      <c r="AO647" s="6">
        <v>51591</v>
      </c>
      <c r="AP647" s="6">
        <v>4.4600000000000001E-2</v>
      </c>
      <c r="AQ647" s="6">
        <v>0.64190000000000003</v>
      </c>
      <c r="AR647" s="6">
        <v>0.4672</v>
      </c>
      <c r="AT647" s="6">
        <f t="shared" si="33"/>
        <v>38.980938416422291</v>
      </c>
      <c r="AU647" s="6">
        <f t="shared" si="34"/>
        <v>512.94594594594594</v>
      </c>
      <c r="AV647" s="6">
        <f t="shared" si="35"/>
        <v>350.13063063063061</v>
      </c>
      <c r="AW647" s="7">
        <f t="shared" si="36"/>
        <v>61.565182186234814</v>
      </c>
      <c r="AX647" s="6">
        <f t="shared" si="37"/>
        <v>56.065173116089611</v>
      </c>
      <c r="AY647" s="6">
        <f t="shared" si="38"/>
        <v>573.23333333333335</v>
      </c>
      <c r="BA647" s="6">
        <f>VLOOKUP(A647, ALL_AP_DATA!$A$2:$F$3600, 6, FALSE)</f>
        <v>2020</v>
      </c>
      <c r="BB647" s="6">
        <f>VLOOKUP(A647, projmetadata!$A$2:$D$2036, 4, FALSE)</f>
        <v>389595</v>
      </c>
      <c r="BC647" s="6" t="e">
        <f t="array" aca="1" ref="BC647" ca="1">_xludf.IFS(I647&lt;&gt;0, F647/I647, P647&lt;&gt;0, M647/P647, W647&lt;&gt;0, T647/W647, AD647&lt;&gt;0, AA647/AD647, AK647&lt;&gt;0, AH647/AK647, AR647&lt;&gt;0, AO647/AR647, TRUE, 0)</f>
        <v>#NAME?</v>
      </c>
      <c r="BE647" s="6" t="e">
        <f t="shared" ca="1" si="30"/>
        <v>#NAME?</v>
      </c>
      <c r="BF647" s="6" t="e">
        <f t="shared" ca="1" si="31"/>
        <v>#NAME?</v>
      </c>
      <c r="BG647" s="6"/>
      <c r="BH647" s="6">
        <f>VLOOKUP(A647, ALL_AP_DATA!$A$2:$D$3600, 3, FALSE)</f>
        <v>1676</v>
      </c>
      <c r="BI647" s="6">
        <f>VLOOKUP(A647, ALL_AP_DATA!$A$2:$E$3600, 5, FALSE)</f>
        <v>110430</v>
      </c>
      <c r="BJ647" s="6">
        <f t="shared" si="39"/>
        <v>54.668316831683171</v>
      </c>
      <c r="BK647" s="6">
        <f t="shared" si="32"/>
        <v>0.82970297029702966</v>
      </c>
    </row>
    <row r="648" spans="1:63" ht="15.75" customHeight="1" x14ac:dyDescent="0.2">
      <c r="A648" s="6" t="s">
        <v>708</v>
      </c>
      <c r="B648" s="6" t="s">
        <v>64</v>
      </c>
      <c r="C648" s="6">
        <v>26</v>
      </c>
      <c r="D648" s="6">
        <v>229</v>
      </c>
      <c r="E648" s="6">
        <v>85</v>
      </c>
      <c r="F648" s="6">
        <v>5575</v>
      </c>
      <c r="G648" s="6">
        <v>0.2</v>
      </c>
      <c r="H648" s="6">
        <v>0.76580000000000004</v>
      </c>
      <c r="I648" s="6">
        <v>0.31890000000000002</v>
      </c>
      <c r="J648" s="6">
        <v>3</v>
      </c>
      <c r="K648" s="6">
        <v>29</v>
      </c>
      <c r="L648" s="6">
        <v>65</v>
      </c>
      <c r="M648" s="6">
        <v>6788</v>
      </c>
      <c r="N648" s="6">
        <v>2.53E-2</v>
      </c>
      <c r="O648" s="6">
        <v>0.58560000000000001</v>
      </c>
      <c r="P648" s="6">
        <v>0.38829999999999998</v>
      </c>
      <c r="Q648" s="6">
        <v>14</v>
      </c>
      <c r="R648" s="6">
        <v>106</v>
      </c>
      <c r="S648" s="6">
        <v>78</v>
      </c>
      <c r="T648" s="6">
        <v>12342</v>
      </c>
      <c r="U648" s="6">
        <v>9.2600000000000002E-2</v>
      </c>
      <c r="V648" s="6">
        <v>0.70269999999999999</v>
      </c>
      <c r="W648" s="6">
        <v>0.70589999999999997</v>
      </c>
      <c r="X648" s="6">
        <v>57</v>
      </c>
      <c r="Y648" s="6">
        <v>506</v>
      </c>
      <c r="Z648" s="6">
        <v>96</v>
      </c>
      <c r="AA648" s="6">
        <v>8460</v>
      </c>
      <c r="AB648" s="6">
        <v>0.44190000000000002</v>
      </c>
      <c r="AC648" s="6">
        <v>0.8649</v>
      </c>
      <c r="AD648" s="6">
        <v>0.4839</v>
      </c>
      <c r="AE648" s="6">
        <v>97</v>
      </c>
      <c r="AF648" s="6">
        <v>475</v>
      </c>
      <c r="AG648" s="6">
        <v>95</v>
      </c>
      <c r="AH648" s="6">
        <v>12541</v>
      </c>
      <c r="AI648" s="6">
        <v>0.4148</v>
      </c>
      <c r="AJ648" s="6">
        <v>0.85589999999999999</v>
      </c>
      <c r="AK648" s="6">
        <v>0.71730000000000005</v>
      </c>
      <c r="AL648" s="6">
        <v>2</v>
      </c>
      <c r="AM648" s="6">
        <v>37</v>
      </c>
      <c r="AN648" s="6">
        <v>70</v>
      </c>
      <c r="AO648" s="6">
        <v>6632</v>
      </c>
      <c r="AP648" s="6">
        <v>3.2300000000000002E-2</v>
      </c>
      <c r="AQ648" s="6">
        <v>0.63060000000000005</v>
      </c>
      <c r="AR648" s="6">
        <v>0.37930000000000003</v>
      </c>
      <c r="AT648" s="6">
        <f t="shared" si="33"/>
        <v>24.344978165938866</v>
      </c>
      <c r="AU648" s="6">
        <f t="shared" si="34"/>
        <v>234.06896551724137</v>
      </c>
      <c r="AV648" s="6">
        <f t="shared" si="35"/>
        <v>116.43396226415095</v>
      </c>
      <c r="AW648" s="7">
        <f t="shared" si="36"/>
        <v>16.719367588932805</v>
      </c>
      <c r="AX648" s="6">
        <f t="shared" si="37"/>
        <v>26.402105263157896</v>
      </c>
      <c r="AY648" s="6">
        <f t="shared" si="38"/>
        <v>179.24324324324326</v>
      </c>
      <c r="BA648" s="6">
        <f>VLOOKUP(A648, ALL_AP_DATA!$A$2:$F$3600, 6, FALSE)</f>
        <v>1145</v>
      </c>
      <c r="BB648" s="6">
        <f>VLOOKUP(A648, projmetadata!$A$2:$D$2036, 4, FALSE)</f>
        <v>117383</v>
      </c>
      <c r="BC648" s="6" t="e">
        <f t="array" aca="1" ref="BC648" ca="1">_xludf.IFS(I648&lt;&gt;0, F648/I648, P648&lt;&gt;0, M648/P648, W648&lt;&gt;0, T648/W648, AD648&lt;&gt;0, AA648/AD648, AK648&lt;&gt;0, AH648/AK648, AR648&lt;&gt;0, AO648/AR648, TRUE, 0)</f>
        <v>#NAME?</v>
      </c>
      <c r="BE648" s="6" t="e">
        <f t="shared" ca="1" si="30"/>
        <v>#NAME?</v>
      </c>
      <c r="BF648" s="6" t="e">
        <f t="shared" ca="1" si="31"/>
        <v>#NAME?</v>
      </c>
      <c r="BG648" s="6"/>
      <c r="BH648" s="6">
        <f>VLOOKUP(A648, ALL_AP_DATA!$A$2:$D$3600, 3, FALSE)</f>
        <v>778</v>
      </c>
      <c r="BI648" s="6">
        <f>VLOOKUP(A648, ALL_AP_DATA!$A$2:$E$3600, 5, FALSE)</f>
        <v>17483</v>
      </c>
      <c r="BJ648" s="6">
        <f t="shared" si="39"/>
        <v>15.268995633187773</v>
      </c>
      <c r="BK648" s="6">
        <f t="shared" si="32"/>
        <v>0.6794759825327511</v>
      </c>
    </row>
    <row r="649" spans="1:63" ht="15.75" customHeight="1" x14ac:dyDescent="0.2">
      <c r="A649" s="6" t="s">
        <v>709</v>
      </c>
      <c r="B649" s="6" t="s">
        <v>64</v>
      </c>
      <c r="C649" s="6">
        <v>1</v>
      </c>
      <c r="D649" s="6">
        <v>2</v>
      </c>
      <c r="E649" s="6">
        <v>4</v>
      </c>
      <c r="F649" s="6">
        <v>38</v>
      </c>
      <c r="G649" s="6">
        <v>2.8E-3</v>
      </c>
      <c r="H649" s="6">
        <v>3.6400000000000002E-2</v>
      </c>
      <c r="I649" s="6">
        <v>2.2000000000000001E-3</v>
      </c>
      <c r="Q649" s="6">
        <v>16</v>
      </c>
      <c r="R649" s="6">
        <v>73</v>
      </c>
      <c r="S649" s="6">
        <v>69</v>
      </c>
      <c r="T649" s="6">
        <v>10380</v>
      </c>
      <c r="U649" s="6">
        <v>0.1028</v>
      </c>
      <c r="V649" s="6">
        <v>0.62729999999999997</v>
      </c>
      <c r="W649" s="6">
        <v>0.59609999999999996</v>
      </c>
      <c r="X649" s="6">
        <v>5</v>
      </c>
      <c r="Y649" s="6">
        <v>37</v>
      </c>
      <c r="Z649" s="6">
        <v>15</v>
      </c>
      <c r="AA649" s="6">
        <v>827</v>
      </c>
      <c r="AB649" s="6">
        <v>5.21E-2</v>
      </c>
      <c r="AC649" s="6">
        <v>0.13639999999999999</v>
      </c>
      <c r="AD649" s="6">
        <v>4.7500000000000001E-2</v>
      </c>
      <c r="AE649" s="6">
        <v>70</v>
      </c>
      <c r="AF649" s="6">
        <v>279</v>
      </c>
      <c r="AG649" s="6">
        <v>94</v>
      </c>
      <c r="AH649" s="6">
        <v>9939</v>
      </c>
      <c r="AI649" s="6">
        <v>0.39300000000000002</v>
      </c>
      <c r="AJ649" s="6">
        <v>0.85450000000000004</v>
      </c>
      <c r="AK649" s="6">
        <v>0.57069999999999999</v>
      </c>
      <c r="AT649" s="6">
        <f t="shared" si="33"/>
        <v>19</v>
      </c>
      <c r="AU649" s="6" t="str">
        <f t="shared" si="34"/>
        <v/>
      </c>
      <c r="AV649" s="6">
        <f t="shared" si="35"/>
        <v>142.1917808219178</v>
      </c>
      <c r="AW649" s="7">
        <f t="shared" si="36"/>
        <v>22.351351351351351</v>
      </c>
      <c r="AX649" s="6">
        <f t="shared" si="37"/>
        <v>35.623655913978496</v>
      </c>
      <c r="AY649" s="6" t="str">
        <f t="shared" si="38"/>
        <v/>
      </c>
      <c r="BA649" s="6">
        <f>VLOOKUP(A649, ALL_AP_DATA!$A$2:$F$3600, 6, FALSE)</f>
        <v>710</v>
      </c>
      <c r="BB649" s="6">
        <f>VLOOKUP(A649, projmetadata!$A$2:$D$2036, 4, FALSE)</f>
        <v>72369</v>
      </c>
      <c r="BC649" s="6" t="e">
        <f t="array" aca="1" ref="BC649" ca="1">_xludf.IFS(I649&lt;&gt;0, F649/I649, P649&lt;&gt;0, M649/P649, W649&lt;&gt;0, T649/W649, AD649&lt;&gt;0, AA649/AD649, AK649&lt;&gt;0, AH649/AK649, AR649&lt;&gt;0, AO649/AR649, TRUE, 0)</f>
        <v>#NAME?</v>
      </c>
      <c r="BE649" s="6" t="e">
        <f t="shared" ca="1" si="30"/>
        <v>#NAME?</v>
      </c>
      <c r="BF649" s="6" t="e">
        <f t="shared" ca="1" si="31"/>
        <v>#NAME?</v>
      </c>
      <c r="BG649" s="6"/>
      <c r="BH649" s="6">
        <f>VLOOKUP(A649, ALL_AP_DATA!$A$2:$D$3600, 3, FALSE)</f>
        <v>320</v>
      </c>
      <c r="BI649" s="6">
        <f>VLOOKUP(A649, ALL_AP_DATA!$A$2:$E$3600, 5, FALSE)</f>
        <v>17414</v>
      </c>
      <c r="BJ649" s="6">
        <f t="shared" si="39"/>
        <v>24.526760563380282</v>
      </c>
      <c r="BK649" s="6">
        <f t="shared" si="32"/>
        <v>0.45070422535211269</v>
      </c>
    </row>
    <row r="650" spans="1:63" ht="15.75" customHeight="1" x14ac:dyDescent="0.2">
      <c r="A650" s="6" t="s">
        <v>710</v>
      </c>
      <c r="B650" s="6" t="s">
        <v>64</v>
      </c>
      <c r="C650" s="6">
        <v>5</v>
      </c>
      <c r="D650" s="6">
        <v>14</v>
      </c>
      <c r="E650" s="6">
        <v>2</v>
      </c>
      <c r="F650" s="6">
        <v>4</v>
      </c>
      <c r="G650" s="6">
        <v>1.5699999999999999E-2</v>
      </c>
      <c r="H650" s="6">
        <v>2.47E-2</v>
      </c>
      <c r="I650" s="6">
        <v>5.9999999999999995E-4</v>
      </c>
      <c r="Q650" s="6">
        <v>6</v>
      </c>
      <c r="R650" s="6">
        <v>58</v>
      </c>
      <c r="S650" s="6">
        <v>31</v>
      </c>
      <c r="T650" s="6">
        <v>3985</v>
      </c>
      <c r="U650" s="6">
        <v>6.5000000000000002E-2</v>
      </c>
      <c r="V650" s="6">
        <v>0.38269999999999998</v>
      </c>
      <c r="W650" s="6">
        <v>0.57050000000000001</v>
      </c>
      <c r="X650" s="6">
        <v>11</v>
      </c>
      <c r="Y650" s="6">
        <v>171</v>
      </c>
      <c r="Z650" s="6">
        <v>43</v>
      </c>
      <c r="AA650" s="6">
        <v>715</v>
      </c>
      <c r="AB650" s="6">
        <v>0.19170000000000001</v>
      </c>
      <c r="AC650" s="6">
        <v>0.53090000000000004</v>
      </c>
      <c r="AD650" s="6">
        <v>0.1024</v>
      </c>
      <c r="AE650" s="6">
        <v>110</v>
      </c>
      <c r="AF650" s="6">
        <v>476</v>
      </c>
      <c r="AG650" s="6">
        <v>72</v>
      </c>
      <c r="AH650" s="6">
        <v>3792</v>
      </c>
      <c r="AI650" s="6">
        <v>0.53359999999999996</v>
      </c>
      <c r="AJ650" s="6">
        <v>0.88890000000000002</v>
      </c>
      <c r="AK650" s="6">
        <v>0.54290000000000005</v>
      </c>
      <c r="AT650" s="6">
        <f t="shared" si="33"/>
        <v>0.2857142857142857</v>
      </c>
      <c r="AU650" s="6" t="str">
        <f t="shared" si="34"/>
        <v/>
      </c>
      <c r="AV650" s="6">
        <f t="shared" si="35"/>
        <v>68.706896551724142</v>
      </c>
      <c r="AW650" s="7">
        <f t="shared" si="36"/>
        <v>4.1812865497076022</v>
      </c>
      <c r="AX650" s="6">
        <f t="shared" si="37"/>
        <v>7.9663865546218489</v>
      </c>
      <c r="AY650" s="6" t="str">
        <f t="shared" si="38"/>
        <v/>
      </c>
      <c r="BA650" s="6">
        <f>VLOOKUP(A650, ALL_AP_DATA!$A$2:$F$3600, 6, FALSE)</f>
        <v>892</v>
      </c>
      <c r="BB650" s="6">
        <f>VLOOKUP(A650, projmetadata!$A$2:$D$2036, 4, FALSE)</f>
        <v>80076</v>
      </c>
      <c r="BC650" s="6" t="e">
        <f t="array" aca="1" ref="BC650" ca="1">_xludf.IFS(I650&lt;&gt;0, F650/I650, P650&lt;&gt;0, M650/P650, W650&lt;&gt;0, T650/W650, AD650&lt;&gt;0, AA650/AD650, AK650&lt;&gt;0, AH650/AK650, AR650&lt;&gt;0, AO650/AR650, TRUE, 0)</f>
        <v>#NAME?</v>
      </c>
      <c r="BE650" s="6" t="e">
        <f t="shared" ca="1" si="30"/>
        <v>#NAME?</v>
      </c>
      <c r="BF650" s="6" t="e">
        <f t="shared" ca="1" si="31"/>
        <v>#NAME?</v>
      </c>
      <c r="BG650" s="6"/>
      <c r="BH650" s="6">
        <f>VLOOKUP(A650, ALL_AP_DATA!$A$2:$D$3600, 3, FALSE)</f>
        <v>555</v>
      </c>
      <c r="BI650" s="6">
        <f>VLOOKUP(A650, ALL_AP_DATA!$A$2:$E$3600, 5, FALSE)</f>
        <v>6985</v>
      </c>
      <c r="BJ650" s="6">
        <f t="shared" si="39"/>
        <v>7.8307174887892375</v>
      </c>
      <c r="BK650" s="6">
        <f t="shared" si="32"/>
        <v>0.62219730941704032</v>
      </c>
    </row>
    <row r="651" spans="1:63" ht="15.75" customHeight="1" x14ac:dyDescent="0.2">
      <c r="A651" s="6" t="s">
        <v>711</v>
      </c>
      <c r="B651" s="6" t="s">
        <v>64</v>
      </c>
      <c r="C651" s="6">
        <v>27</v>
      </c>
      <c r="D651" s="6">
        <v>457</v>
      </c>
      <c r="E651" s="6">
        <v>904</v>
      </c>
      <c r="F651" s="6">
        <v>52971</v>
      </c>
      <c r="G651" s="6">
        <v>0.2407</v>
      </c>
      <c r="H651" s="6">
        <v>0.69910000000000005</v>
      </c>
      <c r="I651" s="6">
        <v>0.52529999999999999</v>
      </c>
      <c r="J651" s="6">
        <v>16</v>
      </c>
      <c r="K651" s="6">
        <v>126</v>
      </c>
      <c r="L651" s="6">
        <v>513</v>
      </c>
      <c r="M651" s="6">
        <v>30725</v>
      </c>
      <c r="N651" s="6">
        <v>6.6400000000000001E-2</v>
      </c>
      <c r="O651" s="6">
        <v>0.39679999999999999</v>
      </c>
      <c r="P651" s="6">
        <v>0.30470000000000003</v>
      </c>
      <c r="Q651" s="6">
        <v>97</v>
      </c>
      <c r="R651" s="6">
        <v>331</v>
      </c>
      <c r="S651" s="6">
        <v>880</v>
      </c>
      <c r="T651" s="6">
        <v>55848</v>
      </c>
      <c r="U651" s="6">
        <v>0.17430000000000001</v>
      </c>
      <c r="V651" s="6">
        <v>0.68059999999999998</v>
      </c>
      <c r="W651" s="6">
        <v>0.55379999999999996</v>
      </c>
      <c r="X651" s="6">
        <v>114</v>
      </c>
      <c r="Y651" s="6">
        <v>612</v>
      </c>
      <c r="Z651" s="6">
        <v>944</v>
      </c>
      <c r="AA651" s="6">
        <v>58835</v>
      </c>
      <c r="AB651" s="6">
        <v>0.32229999999999998</v>
      </c>
      <c r="AC651" s="6">
        <v>0.73009999999999997</v>
      </c>
      <c r="AD651" s="6">
        <v>0.58340000000000003</v>
      </c>
      <c r="AE651" s="6">
        <v>122</v>
      </c>
      <c r="AF651" s="6">
        <v>758</v>
      </c>
      <c r="AG651" s="6">
        <v>1027</v>
      </c>
      <c r="AH651" s="6">
        <v>68711</v>
      </c>
      <c r="AI651" s="6">
        <v>0.3992</v>
      </c>
      <c r="AJ651" s="6">
        <v>0.79430000000000001</v>
      </c>
      <c r="AK651" s="6">
        <v>0.68140000000000001</v>
      </c>
      <c r="AL651" s="6">
        <v>7</v>
      </c>
      <c r="AM651" s="6">
        <v>76</v>
      </c>
      <c r="AN651" s="6">
        <v>349</v>
      </c>
      <c r="AO651" s="6">
        <v>20174</v>
      </c>
      <c r="AP651" s="6">
        <v>0.04</v>
      </c>
      <c r="AQ651" s="6">
        <v>0.26989999999999997</v>
      </c>
      <c r="AR651" s="6">
        <v>0.2001</v>
      </c>
      <c r="AT651" s="6">
        <f t="shared" si="33"/>
        <v>115.91028446389497</v>
      </c>
      <c r="AU651" s="6">
        <f t="shared" si="34"/>
        <v>243.84920634920636</v>
      </c>
      <c r="AV651" s="6">
        <f t="shared" si="35"/>
        <v>168.7250755287009</v>
      </c>
      <c r="AW651" s="7">
        <f t="shared" si="36"/>
        <v>96.135620915032675</v>
      </c>
      <c r="AX651" s="6">
        <f t="shared" si="37"/>
        <v>90.647757255936682</v>
      </c>
      <c r="AY651" s="6">
        <f t="shared" si="38"/>
        <v>265.44736842105266</v>
      </c>
      <c r="BA651" s="6">
        <f>VLOOKUP(A651, ALL_AP_DATA!$A$2:$F$3600, 6, FALSE)</f>
        <v>1899</v>
      </c>
      <c r="BB651" s="6">
        <f>VLOOKUP(A651, projmetadata!$A$2:$D$2036, 4, FALSE)</f>
        <v>126363</v>
      </c>
      <c r="BC651" s="6" t="e">
        <f t="array" aca="1" ref="BC651" ca="1">_xludf.IFS(I651&lt;&gt;0, F651/I651, P651&lt;&gt;0, M651/P651, W651&lt;&gt;0, T651/W651, AD651&lt;&gt;0, AA651/AD651, AK651&lt;&gt;0, AH651/AK651, AR651&lt;&gt;0, AO651/AR651, TRUE, 0)</f>
        <v>#NAME?</v>
      </c>
      <c r="BE651" s="6" t="e">
        <f t="shared" ca="1" si="30"/>
        <v>#NAME?</v>
      </c>
      <c r="BF651" s="6" t="e">
        <f t="shared" ca="1" si="31"/>
        <v>#NAME?</v>
      </c>
      <c r="BG651" s="6"/>
      <c r="BH651" s="6">
        <f>VLOOKUP(A651, ALL_AP_DATA!$A$2:$D$3600, 3, FALSE)</f>
        <v>1125</v>
      </c>
      <c r="BI651" s="6">
        <f>VLOOKUP(A651, ALL_AP_DATA!$A$2:$E$3600, 5, FALSE)</f>
        <v>100842</v>
      </c>
      <c r="BJ651" s="6">
        <f t="shared" si="39"/>
        <v>53.102685624012636</v>
      </c>
      <c r="BK651" s="6">
        <f t="shared" si="32"/>
        <v>0.59241706161137442</v>
      </c>
    </row>
    <row r="652" spans="1:63" ht="15.75" customHeight="1" x14ac:dyDescent="0.2">
      <c r="A652" s="6" t="s">
        <v>712</v>
      </c>
      <c r="B652" s="6" t="s">
        <v>61</v>
      </c>
      <c r="C652" s="6">
        <v>2</v>
      </c>
      <c r="D652" s="6">
        <v>26</v>
      </c>
      <c r="E652" s="6">
        <v>13</v>
      </c>
      <c r="F652" s="6">
        <v>876</v>
      </c>
      <c r="G652" s="6">
        <v>6.5299999999999997E-2</v>
      </c>
      <c r="H652" s="6">
        <v>0.35139999999999999</v>
      </c>
      <c r="I652" s="6">
        <v>0.1993</v>
      </c>
      <c r="Q652" s="6">
        <v>4</v>
      </c>
      <c r="R652" s="6">
        <v>10</v>
      </c>
      <c r="S652" s="6">
        <v>18</v>
      </c>
      <c r="T652" s="6">
        <v>1256</v>
      </c>
      <c r="U652" s="6">
        <v>2.5100000000000001E-2</v>
      </c>
      <c r="V652" s="6">
        <v>0.48649999999999999</v>
      </c>
      <c r="W652" s="6">
        <v>0.2858</v>
      </c>
      <c r="X652" s="6">
        <v>27</v>
      </c>
      <c r="Y652" s="6">
        <v>137</v>
      </c>
      <c r="Z652" s="6">
        <v>26</v>
      </c>
      <c r="AA652" s="6">
        <v>1865</v>
      </c>
      <c r="AB652" s="6">
        <v>0.34420000000000001</v>
      </c>
      <c r="AC652" s="6">
        <v>0.70269999999999999</v>
      </c>
      <c r="AD652" s="6">
        <v>0.42430000000000001</v>
      </c>
      <c r="AE652" s="6">
        <v>29</v>
      </c>
      <c r="AF652" s="6">
        <v>159</v>
      </c>
      <c r="AG652" s="6">
        <v>28</v>
      </c>
      <c r="AH652" s="6">
        <v>2136</v>
      </c>
      <c r="AI652" s="6">
        <v>0.39950000000000002</v>
      </c>
      <c r="AJ652" s="6">
        <v>0.75680000000000003</v>
      </c>
      <c r="AK652" s="6">
        <v>0.48599999999999999</v>
      </c>
      <c r="AT652" s="6">
        <f t="shared" si="33"/>
        <v>33.692307692307693</v>
      </c>
      <c r="AU652" s="6" t="str">
        <f t="shared" si="34"/>
        <v/>
      </c>
      <c r="AV652" s="6">
        <f t="shared" si="35"/>
        <v>125.6</v>
      </c>
      <c r="AW652" s="7">
        <f t="shared" si="36"/>
        <v>13.613138686131387</v>
      </c>
      <c r="AX652" s="6">
        <f t="shared" si="37"/>
        <v>13.433962264150944</v>
      </c>
      <c r="AY652" s="6" t="str">
        <f t="shared" si="38"/>
        <v/>
      </c>
      <c r="BA652" s="6">
        <f>VLOOKUP(A652, ALL_AP_DATA!$A$2:$F$3600, 6, FALSE)</f>
        <v>398</v>
      </c>
      <c r="BB652" s="6">
        <f>VLOOKUP(A652, projmetadata!$A$2:$D$2036, 4, FALSE)</f>
        <v>48973</v>
      </c>
      <c r="BC652" s="6" t="e">
        <f t="array" aca="1" ref="BC652" ca="1">_xludf.IFS(I652&lt;&gt;0, F652/I652, P652&lt;&gt;0, M652/P652, W652&lt;&gt;0, T652/W652, AD652&lt;&gt;0, AA652/AD652, AK652&lt;&gt;0, AH652/AK652, AR652&lt;&gt;0, AO652/AR652, TRUE, 0)</f>
        <v>#NAME?</v>
      </c>
      <c r="BE652" s="6" t="e">
        <f t="shared" ca="1" si="30"/>
        <v>#NAME?</v>
      </c>
      <c r="BF652" s="6" t="e">
        <f t="shared" ca="1" si="31"/>
        <v>#NAME?</v>
      </c>
      <c r="BG652" s="6"/>
      <c r="BH652" s="6">
        <f>VLOOKUP(A652, ALL_AP_DATA!$A$2:$D$3600, 3, FALSE)</f>
        <v>257</v>
      </c>
      <c r="BI652" s="6">
        <f>VLOOKUP(A652, ALL_AP_DATA!$A$2:$E$3600, 5, FALSE)</f>
        <v>4395</v>
      </c>
      <c r="BJ652" s="6">
        <f t="shared" si="39"/>
        <v>11.042713567839195</v>
      </c>
      <c r="BK652" s="6">
        <f t="shared" si="32"/>
        <v>0.64572864321608037</v>
      </c>
    </row>
    <row r="653" spans="1:63" ht="15.75" customHeight="1" x14ac:dyDescent="0.2">
      <c r="A653" s="6" t="s">
        <v>713</v>
      </c>
      <c r="B653" s="6" t="s">
        <v>61</v>
      </c>
      <c r="J653" s="6">
        <v>1</v>
      </c>
      <c r="K653" s="6">
        <v>10</v>
      </c>
      <c r="L653" s="6">
        <v>108</v>
      </c>
      <c r="M653" s="6">
        <v>2985</v>
      </c>
      <c r="N653" s="6">
        <v>5.9900000000000002E-2</v>
      </c>
      <c r="O653" s="6">
        <v>0.26469999999999999</v>
      </c>
      <c r="P653" s="6">
        <v>0.1777</v>
      </c>
      <c r="Q653" s="6">
        <v>11</v>
      </c>
      <c r="R653" s="6">
        <v>46</v>
      </c>
      <c r="S653" s="6">
        <v>333</v>
      </c>
      <c r="T653" s="6">
        <v>12883</v>
      </c>
      <c r="U653" s="6">
        <v>0.27539999999999998</v>
      </c>
      <c r="V653" s="6">
        <v>0.81620000000000004</v>
      </c>
      <c r="W653" s="6">
        <v>0.76690000000000003</v>
      </c>
      <c r="X653" s="6">
        <v>2</v>
      </c>
      <c r="Y653" s="6">
        <v>10</v>
      </c>
      <c r="Z653" s="6">
        <v>45</v>
      </c>
      <c r="AA653" s="6">
        <v>1230</v>
      </c>
      <c r="AB653" s="6">
        <v>5.9900000000000002E-2</v>
      </c>
      <c r="AC653" s="6">
        <v>0.1103</v>
      </c>
      <c r="AD653" s="6">
        <v>7.3200000000000001E-2</v>
      </c>
      <c r="AE653" s="6">
        <v>6</v>
      </c>
      <c r="AF653" s="6">
        <v>32</v>
      </c>
      <c r="AG653" s="6">
        <v>221</v>
      </c>
      <c r="AH653" s="6">
        <v>7817</v>
      </c>
      <c r="AI653" s="6">
        <v>0.19159999999999999</v>
      </c>
      <c r="AJ653" s="6">
        <v>0.54169999999999996</v>
      </c>
      <c r="AK653" s="6">
        <v>0.46529999999999999</v>
      </c>
      <c r="AT653" s="6" t="str">
        <f t="shared" si="33"/>
        <v/>
      </c>
      <c r="AU653" s="6">
        <f t="shared" si="34"/>
        <v>298.5</v>
      </c>
      <c r="AV653" s="6">
        <f t="shared" si="35"/>
        <v>280.06521739130437</v>
      </c>
      <c r="AW653" s="7">
        <f t="shared" si="36"/>
        <v>123</v>
      </c>
      <c r="AX653" s="6">
        <f t="shared" si="37"/>
        <v>244.28125</v>
      </c>
      <c r="AY653" s="6" t="str">
        <f t="shared" si="38"/>
        <v/>
      </c>
      <c r="BA653" s="6">
        <f>VLOOKUP(A653, ALL_AP_DATA!$A$2:$F$3600, 6, FALSE)</f>
        <v>167</v>
      </c>
      <c r="BB653" s="6">
        <f>VLOOKUP(A653, projmetadata!$A$2:$D$2036, 4, FALSE)</f>
        <v>50250</v>
      </c>
      <c r="BC653" s="6" t="e">
        <f t="array" aca="1" ref="BC653" ca="1">_xludf.IFS(I653&lt;&gt;0, F653/I653, P653&lt;&gt;0, M653/P653, W653&lt;&gt;0, T653/W653, AD653&lt;&gt;0, AA653/AD653, AK653&lt;&gt;0, AH653/AK653, AR653&lt;&gt;0, AO653/AR653, TRUE, 0)</f>
        <v>#NAME?</v>
      </c>
      <c r="BE653" s="6" t="e">
        <f t="shared" ca="1" si="30"/>
        <v>#NAME?</v>
      </c>
      <c r="BF653" s="6" t="e">
        <f t="shared" ca="1" si="31"/>
        <v>#NAME?</v>
      </c>
      <c r="BG653" s="6"/>
      <c r="BH653" s="6">
        <f>VLOOKUP(A653, ALL_AP_DATA!$A$2:$D$3600, 3, FALSE)</f>
        <v>68</v>
      </c>
      <c r="BI653" s="6">
        <f>VLOOKUP(A653, ALL_AP_DATA!$A$2:$E$3600, 5, FALSE)</f>
        <v>16799</v>
      </c>
      <c r="BJ653" s="6">
        <f t="shared" si="39"/>
        <v>100.59281437125749</v>
      </c>
      <c r="BK653" s="6">
        <f t="shared" si="32"/>
        <v>0.40718562874251496</v>
      </c>
    </row>
    <row r="654" spans="1:63" ht="15.75" customHeight="1" x14ac:dyDescent="0.2">
      <c r="A654" s="6" t="s">
        <v>714</v>
      </c>
      <c r="B654" s="6" t="s">
        <v>64</v>
      </c>
      <c r="C654" s="6">
        <v>8</v>
      </c>
      <c r="D654" s="6">
        <v>117</v>
      </c>
      <c r="E654" s="6">
        <v>94</v>
      </c>
      <c r="F654" s="6">
        <v>9241</v>
      </c>
      <c r="G654" s="6">
        <v>0.2354</v>
      </c>
      <c r="H654" s="6">
        <v>0.60650000000000004</v>
      </c>
      <c r="I654" s="6">
        <v>0.51719999999999999</v>
      </c>
      <c r="Q654" s="6">
        <v>24</v>
      </c>
      <c r="R654" s="6">
        <v>114</v>
      </c>
      <c r="S654" s="6">
        <v>126</v>
      </c>
      <c r="T654" s="6">
        <v>13957</v>
      </c>
      <c r="U654" s="6">
        <v>0.22939999999999999</v>
      </c>
      <c r="V654" s="6">
        <v>0.81289999999999996</v>
      </c>
      <c r="W654" s="6">
        <v>0.78110000000000002</v>
      </c>
      <c r="X654" s="6">
        <v>20</v>
      </c>
      <c r="Y654" s="6">
        <v>303</v>
      </c>
      <c r="Z654" s="6">
        <v>131</v>
      </c>
      <c r="AA654" s="6">
        <v>15818</v>
      </c>
      <c r="AB654" s="6">
        <v>0.60970000000000002</v>
      </c>
      <c r="AC654" s="6">
        <v>0.84519999999999995</v>
      </c>
      <c r="AD654" s="6">
        <v>0.88529999999999998</v>
      </c>
      <c r="AE654" s="6">
        <v>34</v>
      </c>
      <c r="AF654" s="6">
        <v>265</v>
      </c>
      <c r="AG654" s="6">
        <v>134</v>
      </c>
      <c r="AH654" s="6">
        <v>13265</v>
      </c>
      <c r="AI654" s="6">
        <v>0.53320000000000001</v>
      </c>
      <c r="AJ654" s="6">
        <v>0.86450000000000005</v>
      </c>
      <c r="AK654" s="6">
        <v>0.74239999999999995</v>
      </c>
      <c r="AL654" s="6">
        <v>1</v>
      </c>
      <c r="AM654" s="6">
        <v>27</v>
      </c>
      <c r="AN654" s="6">
        <v>50</v>
      </c>
      <c r="AO654" s="6">
        <v>5072</v>
      </c>
      <c r="AP654" s="6">
        <v>5.4300000000000001E-2</v>
      </c>
      <c r="AQ654" s="6">
        <v>0.3226</v>
      </c>
      <c r="AR654" s="6">
        <v>0.28389999999999999</v>
      </c>
      <c r="AT654" s="6">
        <f t="shared" si="33"/>
        <v>78.982905982905976</v>
      </c>
      <c r="AU654" s="6" t="str">
        <f t="shared" si="34"/>
        <v/>
      </c>
      <c r="AV654" s="6">
        <f t="shared" si="35"/>
        <v>122.42982456140351</v>
      </c>
      <c r="AW654" s="7">
        <f t="shared" si="36"/>
        <v>52.204620462046208</v>
      </c>
      <c r="AX654" s="6">
        <f t="shared" si="37"/>
        <v>50.056603773584904</v>
      </c>
      <c r="AY654" s="6">
        <f t="shared" si="38"/>
        <v>187.85185185185185</v>
      </c>
      <c r="BA654" s="6">
        <f>VLOOKUP(A654, ALL_AP_DATA!$A$2:$F$3600, 6, FALSE)</f>
        <v>497</v>
      </c>
      <c r="BB654" s="6">
        <f>VLOOKUP(A654, projmetadata!$A$2:$D$2036, 4, FALSE)</f>
        <v>26977</v>
      </c>
      <c r="BC654" s="6" t="e">
        <f t="array" aca="1" ref="BC654" ca="1">_xludf.IFS(I654&lt;&gt;0, F654/I654, P654&lt;&gt;0, M654/P654, W654&lt;&gt;0, T654/W654, AD654&lt;&gt;0, AA654/AD654, AK654&lt;&gt;0, AH654/AK654, AR654&lt;&gt;0, AO654/AR654, TRUE, 0)</f>
        <v>#NAME?</v>
      </c>
      <c r="BE654" s="6" t="e">
        <f t="shared" ca="1" si="30"/>
        <v>#NAME?</v>
      </c>
      <c r="BF654" s="6" t="e">
        <f t="shared" ca="1" si="31"/>
        <v>#NAME?</v>
      </c>
      <c r="BG654" s="6"/>
      <c r="BH654" s="6">
        <f>VLOOKUP(A654, ALL_AP_DATA!$A$2:$D$3600, 3, FALSE)</f>
        <v>383</v>
      </c>
      <c r="BI654" s="6">
        <f>VLOOKUP(A654, ALL_AP_DATA!$A$2:$E$3600, 5, FALSE)</f>
        <v>17868</v>
      </c>
      <c r="BJ654" s="6">
        <f t="shared" si="39"/>
        <v>35.951710261569417</v>
      </c>
      <c r="BK654" s="6">
        <f t="shared" si="32"/>
        <v>0.77062374245472842</v>
      </c>
    </row>
    <row r="655" spans="1:63" ht="15.75" customHeight="1" x14ac:dyDescent="0.2">
      <c r="A655" s="6" t="s">
        <v>715</v>
      </c>
      <c r="B655" s="6" t="s">
        <v>61</v>
      </c>
      <c r="C655" s="6">
        <v>9</v>
      </c>
      <c r="D655" s="6">
        <v>103</v>
      </c>
      <c r="E655" s="6">
        <v>20</v>
      </c>
      <c r="F655" s="6">
        <v>697</v>
      </c>
      <c r="G655" s="6">
        <v>8.1100000000000005E-2</v>
      </c>
      <c r="H655" s="6">
        <v>0.55559999999999998</v>
      </c>
      <c r="I655" s="6">
        <v>0.56989999999999996</v>
      </c>
      <c r="X655" s="6">
        <v>217</v>
      </c>
      <c r="Y655" s="6">
        <v>659</v>
      </c>
      <c r="Z655" s="6">
        <v>27</v>
      </c>
      <c r="AA655" s="6">
        <v>1132</v>
      </c>
      <c r="AB655" s="6">
        <v>0.51890000000000003</v>
      </c>
      <c r="AC655" s="6">
        <v>0.75</v>
      </c>
      <c r="AD655" s="6">
        <v>0.92559999999999998</v>
      </c>
      <c r="AE655" s="6">
        <v>51</v>
      </c>
      <c r="AF655" s="6">
        <v>316</v>
      </c>
      <c r="AG655" s="6">
        <v>17</v>
      </c>
      <c r="AH655" s="6">
        <v>445</v>
      </c>
      <c r="AI655" s="6">
        <v>0.24879999999999999</v>
      </c>
      <c r="AJ655" s="6">
        <v>0.47220000000000001</v>
      </c>
      <c r="AK655" s="6">
        <v>0.3639</v>
      </c>
      <c r="AT655" s="6">
        <f t="shared" si="33"/>
        <v>6.766990291262136</v>
      </c>
      <c r="AU655" s="6" t="str">
        <f t="shared" si="34"/>
        <v/>
      </c>
      <c r="AV655" s="6" t="str">
        <f t="shared" si="35"/>
        <v/>
      </c>
      <c r="AW655" s="7">
        <f t="shared" si="36"/>
        <v>1.7177541729893779</v>
      </c>
      <c r="AX655" s="6">
        <f t="shared" si="37"/>
        <v>1.4082278481012658</v>
      </c>
      <c r="AY655" s="6" t="str">
        <f t="shared" si="38"/>
        <v/>
      </c>
      <c r="BA655" s="6">
        <f>VLOOKUP(A655, ALL_AP_DATA!$A$2:$F$3600, 6, FALSE)</f>
        <v>1270</v>
      </c>
      <c r="BB655" s="6">
        <f>VLOOKUP(A655, projmetadata!$A$2:$D$2036, 4, FALSE)</f>
        <v>371661</v>
      </c>
      <c r="BC655" s="6" t="e">
        <f t="array" aca="1" ref="BC655" ca="1">_xludf.IFS(I655&lt;&gt;0, F655/I655, P655&lt;&gt;0, M655/P655, W655&lt;&gt;0, T655/W655, AD655&lt;&gt;0, AA655/AD655, AK655&lt;&gt;0, AH655/AK655, AR655&lt;&gt;0, AO655/AR655, TRUE, 0)</f>
        <v>#NAME?</v>
      </c>
      <c r="BE655" s="6" t="e">
        <f t="shared" ca="1" si="30"/>
        <v>#NAME?</v>
      </c>
      <c r="BF655" s="6" t="e">
        <f t="shared" ca="1" si="31"/>
        <v>#NAME?</v>
      </c>
      <c r="BG655" s="6"/>
      <c r="BH655" s="6">
        <f>VLOOKUP(A655, ALL_AP_DATA!$A$2:$D$3600, 3, FALSE)</f>
        <v>728</v>
      </c>
      <c r="BI655" s="6">
        <f>VLOOKUP(A655, ALL_AP_DATA!$A$2:$E$3600, 5, FALSE)</f>
        <v>1223</v>
      </c>
      <c r="BJ655" s="6">
        <f t="shared" si="39"/>
        <v>0.96299212598425199</v>
      </c>
      <c r="BK655" s="6">
        <f t="shared" si="32"/>
        <v>0.57322834645669296</v>
      </c>
    </row>
    <row r="656" spans="1:63" ht="15.75" customHeight="1" x14ac:dyDescent="0.2">
      <c r="A656" s="6" t="s">
        <v>716</v>
      </c>
      <c r="B656" s="6" t="s">
        <v>64</v>
      </c>
      <c r="C656" s="6">
        <v>2</v>
      </c>
      <c r="D656" s="6">
        <v>4</v>
      </c>
      <c r="E656" s="6">
        <v>9</v>
      </c>
      <c r="F656" s="6">
        <v>115</v>
      </c>
      <c r="G656" s="6">
        <v>1.06E-2</v>
      </c>
      <c r="H656" s="6">
        <v>7.5600000000000001E-2</v>
      </c>
      <c r="I656" s="6">
        <v>3.3700000000000001E-2</v>
      </c>
      <c r="Q656" s="6">
        <v>3</v>
      </c>
      <c r="R656" s="6">
        <v>10</v>
      </c>
      <c r="S656" s="6">
        <v>18</v>
      </c>
      <c r="T656" s="6">
        <v>305</v>
      </c>
      <c r="U656" s="6">
        <v>2.6499999999999999E-2</v>
      </c>
      <c r="V656" s="6">
        <v>0.15129999999999999</v>
      </c>
      <c r="W656" s="6">
        <v>8.9300000000000004E-2</v>
      </c>
      <c r="X656" s="6">
        <v>29</v>
      </c>
      <c r="Y656" s="6">
        <v>130</v>
      </c>
      <c r="Z656" s="6">
        <v>94</v>
      </c>
      <c r="AA656" s="6">
        <v>2021</v>
      </c>
      <c r="AB656" s="6">
        <v>0.34389999999999998</v>
      </c>
      <c r="AC656" s="6">
        <v>0.78990000000000005</v>
      </c>
      <c r="AD656" s="6">
        <v>0.59179999999999999</v>
      </c>
      <c r="AE656" s="6">
        <v>12</v>
      </c>
      <c r="AF656" s="6">
        <v>66</v>
      </c>
      <c r="AG656" s="6">
        <v>49</v>
      </c>
      <c r="AH656" s="6">
        <v>783</v>
      </c>
      <c r="AI656" s="6">
        <v>0.17460000000000001</v>
      </c>
      <c r="AJ656" s="6">
        <v>0.4118</v>
      </c>
      <c r="AK656" s="6">
        <v>0.2293</v>
      </c>
      <c r="AT656" s="6">
        <f t="shared" si="33"/>
        <v>28.75</v>
      </c>
      <c r="AU656" s="6" t="str">
        <f t="shared" si="34"/>
        <v/>
      </c>
      <c r="AV656" s="6">
        <f t="shared" si="35"/>
        <v>30.5</v>
      </c>
      <c r="AW656" s="7">
        <f t="shared" si="36"/>
        <v>15.546153846153846</v>
      </c>
      <c r="AX656" s="6">
        <f t="shared" si="37"/>
        <v>11.863636363636363</v>
      </c>
      <c r="AY656" s="6" t="str">
        <f t="shared" si="38"/>
        <v/>
      </c>
      <c r="BA656" s="6">
        <f>VLOOKUP(A656, ALL_AP_DATA!$A$2:$F$3600, 6, FALSE)</f>
        <v>378</v>
      </c>
      <c r="BB656" s="6">
        <f>VLOOKUP(A656, projmetadata!$A$2:$D$2036, 4, FALSE)</f>
        <v>35797</v>
      </c>
      <c r="BC656" s="6" t="e">
        <f t="array" aca="1" ref="BC656" ca="1">_xludf.IFS(I656&lt;&gt;0, F656/I656, P656&lt;&gt;0, M656/P656, W656&lt;&gt;0, T656/W656, AD656&lt;&gt;0, AA656/AD656, AK656&lt;&gt;0, AH656/AK656, AR656&lt;&gt;0, AO656/AR656, TRUE, 0)</f>
        <v>#NAME?</v>
      </c>
      <c r="BE656" s="6" t="e">
        <f t="shared" ca="1" si="30"/>
        <v>#NAME?</v>
      </c>
      <c r="BF656" s="6" t="e">
        <f t="shared" ca="1" si="31"/>
        <v>#NAME?</v>
      </c>
      <c r="BG656" s="6"/>
      <c r="BH656" s="6">
        <f>VLOOKUP(A656, ALL_AP_DATA!$A$2:$D$3600, 3, FALSE)</f>
        <v>165</v>
      </c>
      <c r="BI656" s="6">
        <f>VLOOKUP(A656, ALL_AP_DATA!$A$2:$E$3600, 5, FALSE)</f>
        <v>3415</v>
      </c>
      <c r="BJ656" s="6">
        <f t="shared" si="39"/>
        <v>9.0343915343915349</v>
      </c>
      <c r="BK656" s="6">
        <f t="shared" si="32"/>
        <v>0.43650793650793651</v>
      </c>
    </row>
    <row r="657" spans="1:63" ht="15.75" customHeight="1" x14ac:dyDescent="0.2">
      <c r="A657" s="6" t="s">
        <v>717</v>
      </c>
      <c r="B657" s="6" t="s">
        <v>64</v>
      </c>
      <c r="C657" s="6">
        <v>6</v>
      </c>
      <c r="D657" s="6">
        <v>60</v>
      </c>
      <c r="E657" s="6">
        <v>223</v>
      </c>
      <c r="F657" s="6">
        <v>10997</v>
      </c>
      <c r="G657" s="6">
        <v>8.2799999999999999E-2</v>
      </c>
      <c r="H657" s="6">
        <v>0.49780000000000002</v>
      </c>
      <c r="I657" s="6">
        <v>0.46639999999999998</v>
      </c>
      <c r="J657" s="6">
        <v>3</v>
      </c>
      <c r="K657" s="6">
        <v>38</v>
      </c>
      <c r="L657" s="6">
        <v>258</v>
      </c>
      <c r="M657" s="6">
        <v>12654</v>
      </c>
      <c r="N657" s="6">
        <v>5.2400000000000002E-2</v>
      </c>
      <c r="O657" s="6">
        <v>0.57589999999999997</v>
      </c>
      <c r="P657" s="6">
        <v>0.53669999999999995</v>
      </c>
      <c r="Q657" s="6">
        <v>14</v>
      </c>
      <c r="R657" s="6">
        <v>80</v>
      </c>
      <c r="S657" s="6">
        <v>324</v>
      </c>
      <c r="T657" s="6">
        <v>18506</v>
      </c>
      <c r="U657" s="6">
        <v>0.1103</v>
      </c>
      <c r="V657" s="6">
        <v>0.72319999999999995</v>
      </c>
      <c r="W657" s="6">
        <v>0.78490000000000004</v>
      </c>
      <c r="X657" s="6">
        <v>77</v>
      </c>
      <c r="Y657" s="6">
        <v>253</v>
      </c>
      <c r="Z657" s="6">
        <v>309</v>
      </c>
      <c r="AA657" s="6">
        <v>15126</v>
      </c>
      <c r="AB657" s="6">
        <v>0.34899999999999998</v>
      </c>
      <c r="AC657" s="6">
        <v>0.68969999999999998</v>
      </c>
      <c r="AD657" s="6">
        <v>0.64159999999999995</v>
      </c>
      <c r="AE657" s="6">
        <v>37</v>
      </c>
      <c r="AF657" s="6">
        <v>144</v>
      </c>
      <c r="AG657" s="6">
        <v>272</v>
      </c>
      <c r="AH657" s="6">
        <v>12203</v>
      </c>
      <c r="AI657" s="6">
        <v>0.1986</v>
      </c>
      <c r="AJ657" s="6">
        <v>0.60709999999999997</v>
      </c>
      <c r="AK657" s="6">
        <v>0.51759999999999995</v>
      </c>
      <c r="AL657" s="6">
        <v>3</v>
      </c>
      <c r="AM657" s="6">
        <v>61</v>
      </c>
      <c r="AN657" s="6">
        <v>296</v>
      </c>
      <c r="AO657" s="6">
        <v>17591</v>
      </c>
      <c r="AP657" s="6">
        <v>8.4099999999999994E-2</v>
      </c>
      <c r="AQ657" s="6">
        <v>0.66069999999999995</v>
      </c>
      <c r="AR657" s="6">
        <v>0.74609999999999999</v>
      </c>
      <c r="AT657" s="6">
        <f t="shared" si="33"/>
        <v>183.28333333333333</v>
      </c>
      <c r="AU657" s="6">
        <f t="shared" si="34"/>
        <v>333</v>
      </c>
      <c r="AV657" s="6">
        <f t="shared" si="35"/>
        <v>231.32499999999999</v>
      </c>
      <c r="AW657" s="7">
        <f t="shared" si="36"/>
        <v>59.786561264822133</v>
      </c>
      <c r="AX657" s="6">
        <f t="shared" si="37"/>
        <v>84.743055555555557</v>
      </c>
      <c r="AY657" s="6">
        <f t="shared" si="38"/>
        <v>288.37704918032784</v>
      </c>
      <c r="BA657" s="6">
        <f>VLOOKUP(A657, ALL_AP_DATA!$A$2:$F$3600, 6, FALSE)</f>
        <v>725</v>
      </c>
      <c r="BB657" s="6">
        <f>VLOOKUP(A657, projmetadata!$A$2:$D$2036, 4, FALSE)</f>
        <v>95886</v>
      </c>
      <c r="BC657" s="6" t="e">
        <f t="array" aca="1" ref="BC657" ca="1">_xludf.IFS(I657&lt;&gt;0, F657/I657, P657&lt;&gt;0, M657/P657, W657&lt;&gt;0, T657/W657, AD657&lt;&gt;0, AA657/AD657, AK657&lt;&gt;0, AH657/AK657, AR657&lt;&gt;0, AO657/AR657, TRUE, 0)</f>
        <v>#NAME?</v>
      </c>
      <c r="BE657" s="6" t="e">
        <f t="shared" ca="1" si="30"/>
        <v>#NAME?</v>
      </c>
      <c r="BF657" s="6" t="e">
        <f t="shared" ca="1" si="31"/>
        <v>#NAME?</v>
      </c>
      <c r="BG657" s="6"/>
      <c r="BH657" s="6">
        <f>VLOOKUP(A657, ALL_AP_DATA!$A$2:$D$3600, 3, FALSE)</f>
        <v>351</v>
      </c>
      <c r="BI657" s="6">
        <f>VLOOKUP(A657, ALL_AP_DATA!$A$2:$E$3600, 5, FALSE)</f>
        <v>23577</v>
      </c>
      <c r="BJ657" s="6">
        <f t="shared" si="39"/>
        <v>32.520000000000003</v>
      </c>
      <c r="BK657" s="6">
        <f t="shared" si="32"/>
        <v>0.48413793103448277</v>
      </c>
    </row>
    <row r="658" spans="1:63" ht="15.75" customHeight="1" x14ac:dyDescent="0.2">
      <c r="A658" s="6" t="s">
        <v>718</v>
      </c>
      <c r="B658" s="6" t="s">
        <v>61</v>
      </c>
      <c r="Q658" s="6">
        <v>2</v>
      </c>
      <c r="R658" s="6">
        <v>6</v>
      </c>
      <c r="S658" s="6">
        <v>8</v>
      </c>
      <c r="T658" s="6">
        <v>357</v>
      </c>
      <c r="U658" s="6">
        <v>2.41E-2</v>
      </c>
      <c r="V658" s="6">
        <v>0.5333</v>
      </c>
      <c r="W658" s="6">
        <v>1.5100000000000001E-2</v>
      </c>
      <c r="X658" s="6">
        <v>6</v>
      </c>
      <c r="Y658" s="6">
        <v>41</v>
      </c>
      <c r="Z658" s="6">
        <v>9</v>
      </c>
      <c r="AA658" s="6">
        <v>283</v>
      </c>
      <c r="AB658" s="6">
        <v>0.16470000000000001</v>
      </c>
      <c r="AC658" s="6">
        <v>0.6</v>
      </c>
      <c r="AD658" s="6">
        <v>1.2E-2</v>
      </c>
      <c r="AT658" s="6" t="str">
        <f t="shared" si="33"/>
        <v/>
      </c>
      <c r="AU658" s="6" t="str">
        <f t="shared" si="34"/>
        <v/>
      </c>
      <c r="AV658" s="6">
        <f t="shared" si="35"/>
        <v>59.5</v>
      </c>
      <c r="AW658" s="7">
        <f t="shared" si="36"/>
        <v>6.9024390243902438</v>
      </c>
      <c r="AX658" s="6" t="str">
        <f t="shared" si="37"/>
        <v/>
      </c>
      <c r="AY658" s="6" t="str">
        <f t="shared" si="38"/>
        <v/>
      </c>
      <c r="BA658" s="6">
        <f>VLOOKUP(A658, ALL_AP_DATA!$A$2:$F$3600, 6, FALSE)</f>
        <v>249</v>
      </c>
      <c r="BB658" s="6">
        <f>VLOOKUP(A658, projmetadata!$A$2:$D$2036, 4, FALSE)</f>
        <v>41327</v>
      </c>
      <c r="BC658" s="6" t="e">
        <f t="array" aca="1" ref="BC658" ca="1">_xludf.IFS(I658&lt;&gt;0, F658/I658, P658&lt;&gt;0, M658/P658, W658&lt;&gt;0, T658/W658, AD658&lt;&gt;0, AA658/AD658, AK658&lt;&gt;0, AH658/AK658, AR658&lt;&gt;0, AO658/AR658, TRUE, 0)</f>
        <v>#NAME?</v>
      </c>
      <c r="BE658" s="6" t="e">
        <f t="shared" ca="1" si="30"/>
        <v>#NAME?</v>
      </c>
      <c r="BF658" s="6" t="e">
        <f t="shared" ca="1" si="31"/>
        <v>#NAME?</v>
      </c>
      <c r="BG658" s="6"/>
      <c r="BH658" s="6">
        <f>VLOOKUP(A658, ALL_AP_DATA!$A$2:$D$3600, 3, FALSE)</f>
        <v>44</v>
      </c>
      <c r="BI658" s="6">
        <f>VLOOKUP(A658, ALL_AP_DATA!$A$2:$E$3600, 5, FALSE)</f>
        <v>23637</v>
      </c>
      <c r="BJ658" s="6">
        <f t="shared" si="39"/>
        <v>94.92771084337349</v>
      </c>
      <c r="BK658" s="6">
        <f t="shared" si="32"/>
        <v>0.17670682730923695</v>
      </c>
    </row>
    <row r="659" spans="1:63" ht="15.75" customHeight="1" x14ac:dyDescent="0.2">
      <c r="A659" s="6" t="s">
        <v>719</v>
      </c>
      <c r="B659" s="6" t="s">
        <v>61</v>
      </c>
      <c r="X659" s="6">
        <v>2</v>
      </c>
      <c r="Y659" s="6">
        <v>33</v>
      </c>
      <c r="Z659" s="6">
        <v>75</v>
      </c>
      <c r="AA659" s="6">
        <v>630</v>
      </c>
      <c r="AB659" s="6">
        <v>7.0099999999999996E-2</v>
      </c>
      <c r="AC659" s="6">
        <v>0.9375</v>
      </c>
      <c r="AD659" s="6">
        <v>0.3972</v>
      </c>
      <c r="AE659" s="6">
        <v>4</v>
      </c>
      <c r="AF659" s="6">
        <v>11</v>
      </c>
      <c r="AG659" s="6">
        <v>5</v>
      </c>
      <c r="AH659" s="6">
        <v>77</v>
      </c>
      <c r="AI659" s="6">
        <v>2.3400000000000001E-2</v>
      </c>
      <c r="AJ659" s="6">
        <v>6.25E-2</v>
      </c>
      <c r="AK659" s="6">
        <v>4.8500000000000001E-2</v>
      </c>
      <c r="AT659" s="6" t="str">
        <f t="shared" si="33"/>
        <v/>
      </c>
      <c r="AU659" s="6" t="str">
        <f t="shared" si="34"/>
        <v/>
      </c>
      <c r="AV659" s="6" t="str">
        <f t="shared" si="35"/>
        <v/>
      </c>
      <c r="AW659" s="7">
        <f t="shared" si="36"/>
        <v>19.09090909090909</v>
      </c>
      <c r="AX659" s="6">
        <f t="shared" si="37"/>
        <v>7</v>
      </c>
      <c r="AY659" s="6" t="str">
        <f t="shared" si="38"/>
        <v/>
      </c>
      <c r="BA659" s="6">
        <f>VLOOKUP(A659, ALL_AP_DATA!$A$2:$F$3600, 6, FALSE)</f>
        <v>471</v>
      </c>
      <c r="BB659" s="6">
        <f>VLOOKUP(A659, projmetadata!$A$2:$D$2036, 4, FALSE)</f>
        <v>15209</v>
      </c>
      <c r="BC659" s="6" t="e">
        <f t="array" aca="1" ref="BC659" ca="1">_xludf.IFS(I659&lt;&gt;0, F659/I659, P659&lt;&gt;0, M659/P659, W659&lt;&gt;0, T659/W659, AD659&lt;&gt;0, AA659/AD659, AK659&lt;&gt;0, AH659/AK659, AR659&lt;&gt;0, AO659/AR659, TRUE, 0)</f>
        <v>#NAME?</v>
      </c>
      <c r="BE659" s="6" t="e">
        <f t="shared" ca="1" si="30"/>
        <v>#NAME?</v>
      </c>
      <c r="BF659" s="6" t="e">
        <f t="shared" ca="1" si="31"/>
        <v>#NAME?</v>
      </c>
      <c r="BG659" s="6"/>
      <c r="BH659" s="6">
        <f>VLOOKUP(A659, ALL_AP_DATA!$A$2:$D$3600, 3, FALSE)</f>
        <v>40</v>
      </c>
      <c r="BI659" s="6">
        <f>VLOOKUP(A659, ALL_AP_DATA!$A$2:$E$3600, 5, FALSE)</f>
        <v>1586</v>
      </c>
      <c r="BJ659" s="6">
        <f t="shared" si="39"/>
        <v>3.367303609341826</v>
      </c>
      <c r="BK659" s="6">
        <f t="shared" si="32"/>
        <v>8.4925690021231418E-2</v>
      </c>
    </row>
    <row r="660" spans="1:63" ht="15.75" customHeight="1" x14ac:dyDescent="0.2">
      <c r="A660" s="6" t="s">
        <v>720</v>
      </c>
      <c r="B660" s="6" t="s">
        <v>61</v>
      </c>
      <c r="C660" s="6">
        <v>1</v>
      </c>
      <c r="D660" s="6">
        <v>3</v>
      </c>
      <c r="E660" s="6">
        <v>1</v>
      </c>
      <c r="F660" s="6">
        <v>2</v>
      </c>
      <c r="G660" s="6">
        <v>3.0000000000000001E-3</v>
      </c>
      <c r="H660" s="6">
        <v>1.04E-2</v>
      </c>
      <c r="I660" s="6">
        <v>6.9999999999999999E-4</v>
      </c>
      <c r="Q660" s="6">
        <v>2</v>
      </c>
      <c r="R660" s="6">
        <v>7</v>
      </c>
      <c r="S660" s="6">
        <v>22</v>
      </c>
      <c r="T660" s="6">
        <v>303</v>
      </c>
      <c r="U660" s="6">
        <v>7.1000000000000004E-3</v>
      </c>
      <c r="V660" s="6">
        <v>0.22919999999999999</v>
      </c>
      <c r="W660" s="6">
        <v>0.10680000000000001</v>
      </c>
      <c r="X660" s="6">
        <v>39</v>
      </c>
      <c r="Y660" s="6">
        <v>775</v>
      </c>
      <c r="Z660" s="6">
        <v>92</v>
      </c>
      <c r="AA660" s="6">
        <v>2744</v>
      </c>
      <c r="AB660" s="6">
        <v>0.78600000000000003</v>
      </c>
      <c r="AC660" s="6">
        <v>0.95830000000000004</v>
      </c>
      <c r="AD660" s="6">
        <v>0.96719999999999995</v>
      </c>
      <c r="AE660" s="6">
        <v>46</v>
      </c>
      <c r="AF660" s="6">
        <v>219</v>
      </c>
      <c r="AG660" s="6">
        <v>77</v>
      </c>
      <c r="AH660" s="6">
        <v>1850</v>
      </c>
      <c r="AI660" s="6">
        <v>0.22209999999999999</v>
      </c>
      <c r="AJ660" s="6">
        <v>0.80210000000000004</v>
      </c>
      <c r="AK660" s="6">
        <v>0.65210000000000001</v>
      </c>
      <c r="AT660" s="6">
        <f t="shared" si="33"/>
        <v>0.66666666666666663</v>
      </c>
      <c r="AU660" s="6" t="str">
        <f t="shared" si="34"/>
        <v/>
      </c>
      <c r="AV660" s="6">
        <f t="shared" si="35"/>
        <v>43.285714285714285</v>
      </c>
      <c r="AW660" s="7">
        <f t="shared" si="36"/>
        <v>3.5406451612903225</v>
      </c>
      <c r="AX660" s="6">
        <f t="shared" si="37"/>
        <v>8.4474885844748862</v>
      </c>
      <c r="AY660" s="6" t="str">
        <f t="shared" si="38"/>
        <v/>
      </c>
      <c r="BA660" s="6">
        <f>VLOOKUP(A660, ALL_AP_DATA!$A$2:$F$3600, 6, FALSE)</f>
        <v>986</v>
      </c>
      <c r="BB660" s="6">
        <f>VLOOKUP(A660, projmetadata!$A$2:$D$2036, 4, FALSE)</f>
        <v>180312</v>
      </c>
      <c r="BC660" s="6" t="e">
        <f t="array" aca="1" ref="BC660" ca="1">_xludf.IFS(I660&lt;&gt;0, F660/I660, P660&lt;&gt;0, M660/P660, W660&lt;&gt;0, T660/W660, AD660&lt;&gt;0, AA660/AD660, AK660&lt;&gt;0, AH660/AK660, AR660&lt;&gt;0, AO660/AR660, TRUE, 0)</f>
        <v>#NAME?</v>
      </c>
      <c r="BE660" s="6" t="e">
        <f t="shared" ca="1" si="30"/>
        <v>#NAME?</v>
      </c>
      <c r="BF660" s="6" t="e">
        <f t="shared" ca="1" si="31"/>
        <v>#NAME?</v>
      </c>
      <c r="BG660" s="6"/>
      <c r="BH660" s="6">
        <f>VLOOKUP(A660, ALL_AP_DATA!$A$2:$D$3600, 3, FALSE)</f>
        <v>791</v>
      </c>
      <c r="BI660" s="6">
        <f>VLOOKUP(A660, ALL_AP_DATA!$A$2:$E$3600, 5, FALSE)</f>
        <v>2837</v>
      </c>
      <c r="BJ660" s="6">
        <f t="shared" si="39"/>
        <v>2.8772819472616633</v>
      </c>
      <c r="BK660" s="6">
        <f t="shared" si="32"/>
        <v>0.80223123732251522</v>
      </c>
    </row>
    <row r="661" spans="1:63" ht="15.75" customHeight="1" x14ac:dyDescent="0.2">
      <c r="A661" s="6" t="s">
        <v>721</v>
      </c>
      <c r="B661" s="6" t="s">
        <v>64</v>
      </c>
      <c r="C661" s="6">
        <v>11</v>
      </c>
      <c r="D661" s="6">
        <v>54</v>
      </c>
      <c r="E661" s="6">
        <v>13</v>
      </c>
      <c r="F661" s="6">
        <v>2705</v>
      </c>
      <c r="G661" s="6">
        <v>0.04</v>
      </c>
      <c r="H661" s="6">
        <v>0.5</v>
      </c>
      <c r="I661" s="6">
        <v>0.33700000000000002</v>
      </c>
      <c r="Q661" s="6">
        <v>4</v>
      </c>
      <c r="R661" s="6">
        <v>9</v>
      </c>
      <c r="S661" s="6">
        <v>15</v>
      </c>
      <c r="T661" s="6">
        <v>5965</v>
      </c>
      <c r="U661" s="6">
        <v>6.7000000000000002E-3</v>
      </c>
      <c r="V661" s="6">
        <v>0.57689999999999997</v>
      </c>
      <c r="W661" s="6">
        <v>0.74319999999999997</v>
      </c>
      <c r="X661" s="6">
        <v>36</v>
      </c>
      <c r="Y661" s="6">
        <v>295</v>
      </c>
      <c r="Z661" s="6">
        <v>9</v>
      </c>
      <c r="AA661" s="6">
        <v>94</v>
      </c>
      <c r="AB661" s="6">
        <v>0.21840000000000001</v>
      </c>
      <c r="AC661" s="6">
        <v>0.34620000000000001</v>
      </c>
      <c r="AD661" s="6">
        <v>1.17E-2</v>
      </c>
      <c r="AE661" s="6">
        <v>81</v>
      </c>
      <c r="AF661" s="6">
        <v>384</v>
      </c>
      <c r="AG661" s="6">
        <v>15</v>
      </c>
      <c r="AH661" s="6">
        <v>3040</v>
      </c>
      <c r="AI661" s="6">
        <v>0.28420000000000001</v>
      </c>
      <c r="AJ661" s="6">
        <v>0.57689999999999997</v>
      </c>
      <c r="AK661" s="6">
        <v>0.37880000000000003</v>
      </c>
      <c r="AT661" s="6">
        <f t="shared" si="33"/>
        <v>50.092592592592595</v>
      </c>
      <c r="AU661" s="6" t="str">
        <f t="shared" si="34"/>
        <v/>
      </c>
      <c r="AV661" s="6">
        <f t="shared" si="35"/>
        <v>662.77777777777783</v>
      </c>
      <c r="AW661" s="7">
        <f t="shared" si="36"/>
        <v>0.31864406779661014</v>
      </c>
      <c r="AX661" s="6">
        <f t="shared" si="37"/>
        <v>7.916666666666667</v>
      </c>
      <c r="AY661" s="6" t="str">
        <f t="shared" si="38"/>
        <v/>
      </c>
      <c r="BA661" s="6">
        <f>VLOOKUP(A661, ALL_AP_DATA!$A$2:$F$3600, 6, FALSE)</f>
        <v>1351</v>
      </c>
      <c r="BB661" s="6">
        <f>VLOOKUP(A661, projmetadata!$A$2:$D$2036, 4, FALSE)</f>
        <v>92675</v>
      </c>
      <c r="BC661" s="6" t="e">
        <f t="array" aca="1" ref="BC661" ca="1">_xludf.IFS(I661&lt;&gt;0, F661/I661, P661&lt;&gt;0, M661/P661, W661&lt;&gt;0, T661/W661, AD661&lt;&gt;0, AA661/AD661, AK661&lt;&gt;0, AH661/AK661, AR661&lt;&gt;0, AO661/AR661, TRUE, 0)</f>
        <v>#NAME?</v>
      </c>
      <c r="BE661" s="6" t="e">
        <f t="shared" ca="1" si="30"/>
        <v>#NAME?</v>
      </c>
      <c r="BF661" s="6" t="e">
        <f t="shared" ca="1" si="31"/>
        <v>#NAME?</v>
      </c>
      <c r="BG661" s="6"/>
      <c r="BH661" s="6">
        <f>VLOOKUP(A661, ALL_AP_DATA!$A$2:$D$3600, 3, FALSE)</f>
        <v>580</v>
      </c>
      <c r="BI661" s="6">
        <f>VLOOKUP(A661, ALL_AP_DATA!$A$2:$E$3600, 5, FALSE)</f>
        <v>8026</v>
      </c>
      <c r="BJ661" s="6">
        <f t="shared" si="39"/>
        <v>5.9407846039970389</v>
      </c>
      <c r="BK661" s="6">
        <f t="shared" si="32"/>
        <v>0.42931162102146558</v>
      </c>
    </row>
    <row r="662" spans="1:63" ht="15.75" customHeight="1" x14ac:dyDescent="0.2">
      <c r="A662" s="6" t="s">
        <v>722</v>
      </c>
      <c r="B662" s="6" t="s">
        <v>64</v>
      </c>
      <c r="C662" s="6">
        <v>11</v>
      </c>
      <c r="D662" s="6">
        <v>35</v>
      </c>
      <c r="E662" s="6">
        <v>10</v>
      </c>
      <c r="F662" s="6">
        <v>377</v>
      </c>
      <c r="G662" s="6">
        <v>2.3199999999999998E-2</v>
      </c>
      <c r="H662" s="6">
        <v>3.1099999999999999E-2</v>
      </c>
      <c r="I662" s="6">
        <v>1.09E-2</v>
      </c>
      <c r="Q662" s="6">
        <v>31</v>
      </c>
      <c r="R662" s="6">
        <v>138</v>
      </c>
      <c r="S662" s="6">
        <v>154</v>
      </c>
      <c r="T662" s="6">
        <v>15634</v>
      </c>
      <c r="U662" s="6">
        <v>9.1300000000000006E-2</v>
      </c>
      <c r="V662" s="6">
        <v>0.4783</v>
      </c>
      <c r="W662" s="6">
        <v>0.45090000000000002</v>
      </c>
      <c r="X662" s="6">
        <v>27</v>
      </c>
      <c r="Y662" s="6">
        <v>175</v>
      </c>
      <c r="Z662" s="6">
        <v>23</v>
      </c>
      <c r="AA662" s="6">
        <v>1030</v>
      </c>
      <c r="AB662" s="6">
        <v>0.1158</v>
      </c>
      <c r="AC662" s="6">
        <v>7.1400000000000005E-2</v>
      </c>
      <c r="AD662" s="6">
        <v>2.9700000000000001E-2</v>
      </c>
      <c r="AE662" s="6">
        <v>102</v>
      </c>
      <c r="AF662" s="6">
        <v>365</v>
      </c>
      <c r="AG662" s="6">
        <v>101</v>
      </c>
      <c r="AH662" s="6">
        <v>6052</v>
      </c>
      <c r="AI662" s="6">
        <v>0.24160000000000001</v>
      </c>
      <c r="AJ662" s="6">
        <v>0.31369999999999998</v>
      </c>
      <c r="AK662" s="6">
        <v>0.17460000000000001</v>
      </c>
      <c r="AT662" s="6">
        <f t="shared" si="33"/>
        <v>10.771428571428572</v>
      </c>
      <c r="AU662" s="6" t="str">
        <f t="shared" si="34"/>
        <v/>
      </c>
      <c r="AV662" s="6">
        <f t="shared" si="35"/>
        <v>113.28985507246377</v>
      </c>
      <c r="AW662" s="7">
        <f t="shared" si="36"/>
        <v>5.8857142857142861</v>
      </c>
      <c r="AX662" s="6">
        <f t="shared" si="37"/>
        <v>16.580821917808219</v>
      </c>
      <c r="AY662" s="6" t="str">
        <f t="shared" si="38"/>
        <v/>
      </c>
      <c r="BA662" s="6">
        <f>VLOOKUP(A662, ALL_AP_DATA!$A$2:$F$3600, 6, FALSE)</f>
        <v>1511</v>
      </c>
      <c r="BB662" s="6">
        <f>VLOOKUP(A662, projmetadata!$A$2:$D$2036, 4, FALSE)</f>
        <v>83023</v>
      </c>
      <c r="BC662" s="6" t="e">
        <f t="array" aca="1" ref="BC662" ca="1">_xludf.IFS(I662&lt;&gt;0, F662/I662, P662&lt;&gt;0, M662/P662, W662&lt;&gt;0, T662/W662, AD662&lt;&gt;0, AA662/AD662, AK662&lt;&gt;0, AH662/AK662, AR662&lt;&gt;0, AO662/AR662, TRUE, 0)</f>
        <v>#NAME?</v>
      </c>
      <c r="BE662" s="6" t="e">
        <f t="shared" ca="1" si="30"/>
        <v>#NAME?</v>
      </c>
      <c r="BF662" s="6" t="e">
        <f t="shared" ca="1" si="31"/>
        <v>#NAME?</v>
      </c>
      <c r="BG662" s="6"/>
      <c r="BH662" s="6">
        <f>VLOOKUP(A662, ALL_AP_DATA!$A$2:$D$3600, 3, FALSE)</f>
        <v>593</v>
      </c>
      <c r="BI662" s="6">
        <f>VLOOKUP(A662, ALL_AP_DATA!$A$2:$E$3600, 5, FALSE)</f>
        <v>34670</v>
      </c>
      <c r="BJ662" s="6">
        <f t="shared" si="39"/>
        <v>22.945069490403707</v>
      </c>
      <c r="BK662" s="6">
        <f t="shared" si="32"/>
        <v>0.39245532759761748</v>
      </c>
    </row>
    <row r="663" spans="1:63" ht="15.75" customHeight="1" x14ac:dyDescent="0.2">
      <c r="A663" s="6" t="s">
        <v>723</v>
      </c>
      <c r="B663" s="6" t="s">
        <v>64</v>
      </c>
      <c r="C663" s="6">
        <v>1</v>
      </c>
      <c r="D663" s="6">
        <v>3</v>
      </c>
      <c r="E663" s="6">
        <v>2</v>
      </c>
      <c r="F663" s="6">
        <v>595</v>
      </c>
      <c r="G663" s="6">
        <v>1.32E-2</v>
      </c>
      <c r="H663" s="6">
        <v>1.67E-2</v>
      </c>
      <c r="I663" s="6">
        <v>4.8599999999999997E-2</v>
      </c>
      <c r="Q663" s="6">
        <v>15</v>
      </c>
      <c r="R663" s="6">
        <v>37</v>
      </c>
      <c r="S663" s="6">
        <v>76</v>
      </c>
      <c r="T663" s="6">
        <v>2950</v>
      </c>
      <c r="U663" s="6">
        <v>0.16300000000000001</v>
      </c>
      <c r="V663" s="6">
        <v>0.63329999999999997</v>
      </c>
      <c r="W663" s="6">
        <v>0.24099999999999999</v>
      </c>
      <c r="X663" s="6">
        <v>6</v>
      </c>
      <c r="Y663" s="6">
        <v>18</v>
      </c>
      <c r="Z663" s="6">
        <v>10</v>
      </c>
      <c r="AA663" s="6">
        <v>1070</v>
      </c>
      <c r="AB663" s="6">
        <v>7.9299999999999995E-2</v>
      </c>
      <c r="AC663" s="6">
        <v>8.3299999999999999E-2</v>
      </c>
      <c r="AD663" s="6">
        <v>8.7400000000000005E-2</v>
      </c>
      <c r="AE663" s="6">
        <v>7</v>
      </c>
      <c r="AF663" s="6">
        <v>52</v>
      </c>
      <c r="AG663" s="6">
        <v>52</v>
      </c>
      <c r="AH663" s="6">
        <v>2161</v>
      </c>
      <c r="AI663" s="6">
        <v>0.2291</v>
      </c>
      <c r="AJ663" s="6">
        <v>0.43330000000000002</v>
      </c>
      <c r="AK663" s="6">
        <v>0.17649999999999999</v>
      </c>
      <c r="AT663" s="6">
        <f t="shared" si="33"/>
        <v>198.33333333333334</v>
      </c>
      <c r="AU663" s="6" t="str">
        <f t="shared" si="34"/>
        <v/>
      </c>
      <c r="AV663" s="6">
        <f t="shared" si="35"/>
        <v>79.729729729729726</v>
      </c>
      <c r="AW663" s="7">
        <f t="shared" si="36"/>
        <v>59.444444444444443</v>
      </c>
      <c r="AX663" s="6">
        <f t="shared" si="37"/>
        <v>41.557692307692307</v>
      </c>
      <c r="AY663" s="6" t="str">
        <f t="shared" si="38"/>
        <v/>
      </c>
      <c r="BA663" s="6">
        <f>VLOOKUP(A663, ALL_AP_DATA!$A$2:$F$3600, 6, FALSE)</f>
        <v>227</v>
      </c>
      <c r="BB663" s="6">
        <f>VLOOKUP(A663, projmetadata!$A$2:$D$2036, 4, FALSE)</f>
        <v>13575</v>
      </c>
      <c r="BC663" s="6" t="e">
        <f t="array" aca="1" ref="BC663" ca="1">_xludf.IFS(I663&lt;&gt;0, F663/I663, P663&lt;&gt;0, M663/P663, W663&lt;&gt;0, T663/W663, AD663&lt;&gt;0, AA663/AD663, AK663&lt;&gt;0, AH663/AK663, AR663&lt;&gt;0, AO663/AR663, TRUE, 0)</f>
        <v>#NAME?</v>
      </c>
      <c r="BE663" s="6" t="e">
        <f t="shared" ca="1" si="30"/>
        <v>#NAME?</v>
      </c>
      <c r="BF663" s="6" t="e">
        <f t="shared" ca="1" si="31"/>
        <v>#NAME?</v>
      </c>
      <c r="BG663" s="6"/>
      <c r="BH663" s="6">
        <f>VLOOKUP(A663, ALL_AP_DATA!$A$2:$D$3600, 3, FALSE)</f>
        <v>90</v>
      </c>
      <c r="BI663" s="6">
        <f>VLOOKUP(A663, ALL_AP_DATA!$A$2:$E$3600, 5, FALSE)</f>
        <v>12241</v>
      </c>
      <c r="BJ663" s="6">
        <f t="shared" si="39"/>
        <v>53.925110132158594</v>
      </c>
      <c r="BK663" s="6">
        <f t="shared" si="32"/>
        <v>0.3964757709251101</v>
      </c>
    </row>
    <row r="664" spans="1:63" ht="15.75" customHeight="1" x14ac:dyDescent="0.2">
      <c r="A664" s="6" t="s">
        <v>724</v>
      </c>
      <c r="B664" s="6" t="s">
        <v>61</v>
      </c>
      <c r="C664" s="6">
        <v>1</v>
      </c>
      <c r="D664" s="6">
        <v>8</v>
      </c>
      <c r="E664" s="6">
        <v>0</v>
      </c>
      <c r="F664" s="6">
        <v>0</v>
      </c>
      <c r="G664" s="6">
        <v>6.4999999999999997E-3</v>
      </c>
      <c r="H664" s="6">
        <v>0</v>
      </c>
      <c r="I664" s="6">
        <v>0</v>
      </c>
      <c r="Q664" s="6">
        <v>1</v>
      </c>
      <c r="R664" s="6">
        <v>2</v>
      </c>
      <c r="S664" s="6">
        <v>3</v>
      </c>
      <c r="T664" s="6">
        <v>122</v>
      </c>
      <c r="U664" s="6">
        <v>1.6000000000000001E-3</v>
      </c>
      <c r="V664" s="6">
        <v>0.33329999999999999</v>
      </c>
      <c r="W664" s="6">
        <v>0.2114</v>
      </c>
      <c r="X664" s="6">
        <v>69</v>
      </c>
      <c r="Y664" s="6">
        <v>647</v>
      </c>
      <c r="Z664" s="6">
        <v>9</v>
      </c>
      <c r="AA664" s="6">
        <v>448</v>
      </c>
      <c r="AB664" s="6">
        <v>0.52470000000000006</v>
      </c>
      <c r="AC664" s="6">
        <v>1</v>
      </c>
      <c r="AD664" s="6">
        <v>0.77639999999999998</v>
      </c>
      <c r="AE664" s="6">
        <v>65</v>
      </c>
      <c r="AF664" s="6">
        <v>295</v>
      </c>
      <c r="AG664" s="6">
        <v>6</v>
      </c>
      <c r="AH664" s="6">
        <v>281</v>
      </c>
      <c r="AI664" s="6">
        <v>0.23930000000000001</v>
      </c>
      <c r="AJ664" s="6">
        <v>0.66669999999999996</v>
      </c>
      <c r="AK664" s="6">
        <v>0.48699999999999999</v>
      </c>
      <c r="AT664" s="6">
        <f t="shared" si="33"/>
        <v>0</v>
      </c>
      <c r="AU664" s="6" t="str">
        <f t="shared" si="34"/>
        <v/>
      </c>
      <c r="AV664" s="6">
        <f t="shared" si="35"/>
        <v>61</v>
      </c>
      <c r="AW664" s="7">
        <f t="shared" si="36"/>
        <v>0.69242658423493042</v>
      </c>
      <c r="AX664" s="6">
        <f t="shared" si="37"/>
        <v>0.9525423728813559</v>
      </c>
      <c r="AY664" s="6" t="str">
        <f t="shared" si="38"/>
        <v/>
      </c>
      <c r="BA664" s="6">
        <f>VLOOKUP(A664, ALL_AP_DATA!$A$2:$F$3600, 6, FALSE)</f>
        <v>1233</v>
      </c>
      <c r="BB664" s="6">
        <f>VLOOKUP(A664, projmetadata!$A$2:$D$2036, 4, FALSE)</f>
        <v>196202</v>
      </c>
      <c r="BC664" s="6" t="e">
        <f t="array" aca="1" ref="BC664" ca="1">_xludf.IFS(I664&lt;&gt;0, F664/I664, P664&lt;&gt;0, M664/P664, W664&lt;&gt;0, T664/W664, AD664&lt;&gt;0, AA664/AD664, AK664&lt;&gt;0, AH664/AK664, AR664&lt;&gt;0, AO664/AR664, TRUE, 0)</f>
        <v>#NAME?</v>
      </c>
      <c r="BE664" s="6" t="e">
        <f t="shared" ca="1" si="30"/>
        <v>#NAME?</v>
      </c>
      <c r="BF664" s="6" t="e">
        <f t="shared" ca="1" si="31"/>
        <v>#NAME?</v>
      </c>
      <c r="BG664" s="6"/>
      <c r="BH664" s="6">
        <f>VLOOKUP(A664, ALL_AP_DATA!$A$2:$D$3600, 3, FALSE)</f>
        <v>725</v>
      </c>
      <c r="BI664" s="6">
        <f>VLOOKUP(A664, ALL_AP_DATA!$A$2:$E$3600, 5, FALSE)</f>
        <v>577</v>
      </c>
      <c r="BJ664" s="6">
        <f t="shared" si="39"/>
        <v>0.46796431467964317</v>
      </c>
      <c r="BK664" s="6">
        <f t="shared" si="32"/>
        <v>0.58799675587996758</v>
      </c>
    </row>
    <row r="665" spans="1:63" ht="15.75" customHeight="1" x14ac:dyDescent="0.2">
      <c r="A665" s="6" t="s">
        <v>725</v>
      </c>
      <c r="B665" s="6" t="s">
        <v>64</v>
      </c>
      <c r="C665" s="6">
        <v>5</v>
      </c>
      <c r="D665" s="6">
        <v>38</v>
      </c>
      <c r="E665" s="6">
        <v>20</v>
      </c>
      <c r="F665" s="6">
        <v>1622</v>
      </c>
      <c r="G665" s="6">
        <v>0.21229999999999999</v>
      </c>
      <c r="H665" s="6">
        <v>0.55559999999999998</v>
      </c>
      <c r="I665" s="6">
        <v>0.61670000000000003</v>
      </c>
      <c r="Q665" s="6">
        <v>1</v>
      </c>
      <c r="R665" s="6">
        <v>2</v>
      </c>
      <c r="S665" s="6">
        <v>3</v>
      </c>
      <c r="T665" s="6">
        <v>389</v>
      </c>
      <c r="U665" s="6">
        <v>1.12E-2</v>
      </c>
      <c r="V665" s="6">
        <v>8.3299999999999999E-2</v>
      </c>
      <c r="W665" s="6">
        <v>0.1479</v>
      </c>
      <c r="X665" s="6">
        <v>15</v>
      </c>
      <c r="Y665" s="6">
        <v>65</v>
      </c>
      <c r="Z665" s="6">
        <v>32</v>
      </c>
      <c r="AA665" s="6">
        <v>1836</v>
      </c>
      <c r="AB665" s="6">
        <v>0.36309999999999998</v>
      </c>
      <c r="AC665" s="6">
        <v>0.88890000000000002</v>
      </c>
      <c r="AD665" s="6">
        <v>0.69810000000000005</v>
      </c>
      <c r="AE665" s="6">
        <v>12</v>
      </c>
      <c r="AF665" s="6">
        <v>66</v>
      </c>
      <c r="AG665" s="6">
        <v>20</v>
      </c>
      <c r="AH665" s="6">
        <v>2007</v>
      </c>
      <c r="AI665" s="6">
        <v>0.36870000000000003</v>
      </c>
      <c r="AJ665" s="6">
        <v>0.55559999999999998</v>
      </c>
      <c r="AK665" s="6">
        <v>0.7631</v>
      </c>
      <c r="AT665" s="6">
        <f t="shared" si="33"/>
        <v>42.684210526315788</v>
      </c>
      <c r="AU665" s="6" t="str">
        <f t="shared" si="34"/>
        <v/>
      </c>
      <c r="AV665" s="6">
        <f t="shared" si="35"/>
        <v>194.5</v>
      </c>
      <c r="AW665" s="7">
        <f t="shared" si="36"/>
        <v>28.246153846153845</v>
      </c>
      <c r="AX665" s="6">
        <f t="shared" si="37"/>
        <v>30.40909090909091</v>
      </c>
      <c r="AY665" s="6" t="str">
        <f t="shared" si="38"/>
        <v/>
      </c>
      <c r="BA665" s="6">
        <f>VLOOKUP(A665, ALL_AP_DATA!$A$2:$F$3600, 6, FALSE)</f>
        <v>179</v>
      </c>
      <c r="BB665" s="6">
        <f>VLOOKUP(A665, projmetadata!$A$2:$D$2036, 4, FALSE)</f>
        <v>20160</v>
      </c>
      <c r="BC665" s="6" t="e">
        <f t="array" aca="1" ref="BC665" ca="1">_xludf.IFS(I665&lt;&gt;0, F665/I665, P665&lt;&gt;0, M665/P665, W665&lt;&gt;0, T665/W665, AD665&lt;&gt;0, AA665/AD665, AK665&lt;&gt;0, AH665/AK665, AR665&lt;&gt;0, AO665/AR665, TRUE, 0)</f>
        <v>#NAME?</v>
      </c>
      <c r="BE665" s="6" t="e">
        <f t="shared" ca="1" si="30"/>
        <v>#NAME?</v>
      </c>
      <c r="BF665" s="6" t="e">
        <f t="shared" ca="1" si="31"/>
        <v>#NAME?</v>
      </c>
      <c r="BG665" s="6"/>
      <c r="BH665" s="6">
        <f>VLOOKUP(A665, ALL_AP_DATA!$A$2:$D$3600, 3, FALSE)</f>
        <v>96</v>
      </c>
      <c r="BI665" s="6">
        <f>VLOOKUP(A665, ALL_AP_DATA!$A$2:$E$3600, 5, FALSE)</f>
        <v>2630</v>
      </c>
      <c r="BJ665" s="6">
        <f t="shared" si="39"/>
        <v>14.692737430167599</v>
      </c>
      <c r="BK665" s="6">
        <f t="shared" si="32"/>
        <v>0.53631284916201116</v>
      </c>
    </row>
    <row r="666" spans="1:63" ht="15.75" customHeight="1" x14ac:dyDescent="0.2">
      <c r="A666" s="6" t="s">
        <v>726</v>
      </c>
      <c r="B666" s="6" t="s">
        <v>64</v>
      </c>
      <c r="C666" s="6">
        <v>146</v>
      </c>
      <c r="D666" s="6">
        <v>1232</v>
      </c>
      <c r="E666" s="6">
        <v>703</v>
      </c>
      <c r="F666" s="6">
        <v>49981</v>
      </c>
      <c r="G666" s="6">
        <v>0.15429999999999999</v>
      </c>
      <c r="H666" s="6">
        <v>0.61399999999999999</v>
      </c>
      <c r="I666" s="6">
        <v>0.35310000000000002</v>
      </c>
      <c r="J666" s="6">
        <v>25</v>
      </c>
      <c r="K666" s="6">
        <v>244</v>
      </c>
      <c r="L666" s="6">
        <v>437</v>
      </c>
      <c r="M666" s="6">
        <v>51230</v>
      </c>
      <c r="N666" s="6">
        <v>3.0599999999999999E-2</v>
      </c>
      <c r="O666" s="6">
        <v>0.38169999999999998</v>
      </c>
      <c r="P666" s="6">
        <v>0.3619</v>
      </c>
      <c r="Q666" s="6">
        <v>159</v>
      </c>
      <c r="R666" s="6">
        <v>1134</v>
      </c>
      <c r="S666" s="6">
        <v>1012</v>
      </c>
      <c r="T666" s="6">
        <v>133570</v>
      </c>
      <c r="U666" s="6">
        <v>0.14199999999999999</v>
      </c>
      <c r="V666" s="6">
        <v>0.88380000000000003</v>
      </c>
      <c r="W666" s="6">
        <v>0.94359999999999999</v>
      </c>
      <c r="X666" s="6">
        <v>546</v>
      </c>
      <c r="Y666" s="6">
        <v>2966</v>
      </c>
      <c r="Z666" s="6">
        <v>889</v>
      </c>
      <c r="AA666" s="6">
        <v>83453</v>
      </c>
      <c r="AB666" s="6">
        <v>0.37140000000000001</v>
      </c>
      <c r="AC666" s="6">
        <v>0.77639999999999998</v>
      </c>
      <c r="AD666" s="6">
        <v>0.58960000000000001</v>
      </c>
      <c r="AE666" s="6">
        <v>747</v>
      </c>
      <c r="AF666" s="6">
        <v>4008</v>
      </c>
      <c r="AG666" s="6">
        <v>934</v>
      </c>
      <c r="AH666" s="6">
        <v>101312</v>
      </c>
      <c r="AI666" s="6">
        <v>0.50190000000000001</v>
      </c>
      <c r="AJ666" s="6">
        <v>0.81569999999999998</v>
      </c>
      <c r="AK666" s="6">
        <v>0.7157</v>
      </c>
      <c r="AL666" s="6">
        <v>8</v>
      </c>
      <c r="AM666" s="6">
        <v>284</v>
      </c>
      <c r="AN666" s="6">
        <v>510</v>
      </c>
      <c r="AO666" s="6">
        <v>54059</v>
      </c>
      <c r="AP666" s="6">
        <v>3.56E-2</v>
      </c>
      <c r="AQ666" s="6">
        <v>0.44540000000000002</v>
      </c>
      <c r="AR666" s="6">
        <v>0.38190000000000002</v>
      </c>
      <c r="AT666" s="6">
        <f t="shared" si="33"/>
        <v>40.568993506493506</v>
      </c>
      <c r="AU666" s="6">
        <f t="shared" si="34"/>
        <v>209.95901639344262</v>
      </c>
      <c r="AV666" s="6">
        <f t="shared" si="35"/>
        <v>117.78659611992946</v>
      </c>
      <c r="AW666" s="7">
        <f t="shared" si="36"/>
        <v>28.136547538772756</v>
      </c>
      <c r="AX666" s="6">
        <f t="shared" si="37"/>
        <v>25.277445109780437</v>
      </c>
      <c r="AY666" s="6">
        <f t="shared" si="38"/>
        <v>190.34859154929578</v>
      </c>
      <c r="BA666" s="6">
        <f>VLOOKUP(A666, ALL_AP_DATA!$A$2:$F$3600, 6, FALSE)</f>
        <v>7985</v>
      </c>
      <c r="BB666" s="6">
        <f>VLOOKUP(A666, projmetadata!$A$2:$D$2036, 4, FALSE)</f>
        <v>631911</v>
      </c>
      <c r="BC666" s="6" t="e">
        <f t="array" aca="1" ref="BC666" ca="1">_xludf.IFS(I666&lt;&gt;0, F666/I666, P666&lt;&gt;0, M666/P666, W666&lt;&gt;0, T666/W666, AD666&lt;&gt;0, AA666/AD666, AK666&lt;&gt;0, AH666/AK666, AR666&lt;&gt;0, AO666/AR666, TRUE, 0)</f>
        <v>#NAME?</v>
      </c>
      <c r="BE666" s="6" t="e">
        <f t="shared" ca="1" si="30"/>
        <v>#NAME?</v>
      </c>
      <c r="BF666" s="6" t="e">
        <f t="shared" ca="1" si="31"/>
        <v>#NAME?</v>
      </c>
      <c r="BG666" s="6"/>
      <c r="BH666" s="6">
        <f>VLOOKUP(A666, ALL_AP_DATA!$A$2:$D$3600, 3, FALSE)</f>
        <v>5445</v>
      </c>
      <c r="BI666" s="6">
        <f>VLOOKUP(A666, ALL_AP_DATA!$A$2:$E$3600, 5, FALSE)</f>
        <v>141553</v>
      </c>
      <c r="BJ666" s="6">
        <f t="shared" si="39"/>
        <v>17.727363807138385</v>
      </c>
      <c r="BK666" s="6">
        <f t="shared" si="32"/>
        <v>0.68190356919223549</v>
      </c>
    </row>
    <row r="667" spans="1:63" ht="15.75" customHeight="1" x14ac:dyDescent="0.2">
      <c r="A667" s="6" t="s">
        <v>727</v>
      </c>
      <c r="B667" s="6" t="s">
        <v>64</v>
      </c>
      <c r="C667" s="6">
        <v>2</v>
      </c>
      <c r="D667" s="6">
        <v>10</v>
      </c>
      <c r="E667" s="6">
        <v>0</v>
      </c>
      <c r="F667" s="6">
        <v>0</v>
      </c>
      <c r="G667" s="6">
        <v>8.4000000000000005E-2</v>
      </c>
      <c r="H667" s="6">
        <v>0</v>
      </c>
      <c r="I667" s="6">
        <v>0</v>
      </c>
      <c r="X667" s="6">
        <v>7</v>
      </c>
      <c r="Y667" s="6">
        <v>74</v>
      </c>
      <c r="Z667" s="6">
        <v>3</v>
      </c>
      <c r="AA667" s="6">
        <v>115</v>
      </c>
      <c r="AB667" s="6">
        <v>0.62180000000000002</v>
      </c>
      <c r="AC667" s="6">
        <v>0.75</v>
      </c>
      <c r="AD667" s="6">
        <v>0.46</v>
      </c>
      <c r="AE667" s="6">
        <v>8</v>
      </c>
      <c r="AF667" s="6">
        <v>32</v>
      </c>
      <c r="AG667" s="6">
        <v>3</v>
      </c>
      <c r="AH667" s="6">
        <v>100</v>
      </c>
      <c r="AI667" s="6">
        <v>0.26889999999999997</v>
      </c>
      <c r="AJ667" s="6">
        <v>0.75</v>
      </c>
      <c r="AK667" s="6">
        <v>0.4</v>
      </c>
      <c r="AT667" s="6">
        <f t="shared" si="33"/>
        <v>0</v>
      </c>
      <c r="AU667" s="6" t="str">
        <f t="shared" si="34"/>
        <v/>
      </c>
      <c r="AV667" s="6" t="str">
        <f t="shared" si="35"/>
        <v/>
      </c>
      <c r="AW667" s="7">
        <f t="shared" si="36"/>
        <v>1.5540540540540539</v>
      </c>
      <c r="AX667" s="6">
        <f t="shared" si="37"/>
        <v>3.125</v>
      </c>
      <c r="AY667" s="6" t="str">
        <f t="shared" si="38"/>
        <v/>
      </c>
      <c r="BA667" s="6">
        <f>VLOOKUP(A667, ALL_AP_DATA!$A$2:$F$3600, 6, FALSE)</f>
        <v>119</v>
      </c>
      <c r="BB667" s="6">
        <f>VLOOKUP(A667, projmetadata!$A$2:$D$2036, 4, FALSE)</f>
        <v>11872</v>
      </c>
      <c r="BC667" s="6" t="e">
        <f t="array" aca="1" ref="BC667" ca="1">_xludf.IFS(I667&lt;&gt;0, F667/I667, P667&lt;&gt;0, M667/P667, W667&lt;&gt;0, T667/W667, AD667&lt;&gt;0, AA667/AD667, AK667&lt;&gt;0, AH667/AK667, AR667&lt;&gt;0, AO667/AR667, TRUE, 0)</f>
        <v>#NAME?</v>
      </c>
      <c r="BE667" s="6" t="e">
        <f t="shared" ca="1" si="30"/>
        <v>#NAME?</v>
      </c>
      <c r="BF667" s="6" t="e">
        <f t="shared" ca="1" si="31"/>
        <v>#NAME?</v>
      </c>
      <c r="BG667" s="6"/>
      <c r="BH667" s="6">
        <f>VLOOKUP(A667, ALL_AP_DATA!$A$2:$D$3600, 3, FALSE)</f>
        <v>77</v>
      </c>
      <c r="BI667" s="6">
        <f>VLOOKUP(A667, ALL_AP_DATA!$A$2:$E$3600, 5, FALSE)</f>
        <v>250</v>
      </c>
      <c r="BJ667" s="6">
        <f t="shared" si="39"/>
        <v>2.1008403361344539</v>
      </c>
      <c r="BK667" s="6">
        <f t="shared" si="32"/>
        <v>0.6470588235294118</v>
      </c>
    </row>
    <row r="668" spans="1:63" ht="15.75" customHeight="1" x14ac:dyDescent="0.2">
      <c r="A668" s="6" t="s">
        <v>728</v>
      </c>
      <c r="B668" s="6" t="s">
        <v>64</v>
      </c>
      <c r="C668" s="6">
        <v>8</v>
      </c>
      <c r="D668" s="6">
        <v>17</v>
      </c>
      <c r="E668" s="6">
        <v>3</v>
      </c>
      <c r="F668" s="6">
        <v>27</v>
      </c>
      <c r="G668" s="6">
        <v>3.0499999999999999E-2</v>
      </c>
      <c r="H668" s="6">
        <v>0.1</v>
      </c>
      <c r="I668" s="6">
        <v>2.4299999999999999E-2</v>
      </c>
      <c r="Q668" s="6">
        <v>4</v>
      </c>
      <c r="R668" s="6">
        <v>12</v>
      </c>
      <c r="S668" s="6">
        <v>21</v>
      </c>
      <c r="T668" s="6">
        <v>548</v>
      </c>
      <c r="U668" s="6">
        <v>2.1499999999999998E-2</v>
      </c>
      <c r="V668" s="6">
        <v>0.7</v>
      </c>
      <c r="W668" s="6">
        <v>0.49409999999999998</v>
      </c>
      <c r="X668" s="6">
        <v>1</v>
      </c>
      <c r="Y668" s="6">
        <v>4</v>
      </c>
      <c r="Z668" s="6">
        <v>1</v>
      </c>
      <c r="AA668" s="6">
        <v>5</v>
      </c>
      <c r="AB668" s="6">
        <v>7.1999999999999998E-3</v>
      </c>
      <c r="AC668" s="6">
        <v>3.3300000000000003E-2</v>
      </c>
      <c r="AD668" s="6">
        <v>4.4999999999999997E-3</v>
      </c>
      <c r="AE668" s="6">
        <v>51</v>
      </c>
      <c r="AF668" s="6">
        <v>259</v>
      </c>
      <c r="AG668" s="6">
        <v>27</v>
      </c>
      <c r="AH668" s="6">
        <v>812</v>
      </c>
      <c r="AI668" s="6">
        <v>0.46500000000000002</v>
      </c>
      <c r="AJ668" s="6">
        <v>0.9</v>
      </c>
      <c r="AK668" s="6">
        <v>0.73219999999999996</v>
      </c>
      <c r="AT668" s="6">
        <f t="shared" si="33"/>
        <v>1.588235294117647</v>
      </c>
      <c r="AU668" s="6" t="str">
        <f t="shared" si="34"/>
        <v/>
      </c>
      <c r="AV668" s="6">
        <f t="shared" si="35"/>
        <v>45.666666666666664</v>
      </c>
      <c r="AW668" s="7">
        <f t="shared" si="36"/>
        <v>1.25</v>
      </c>
      <c r="AX668" s="6">
        <f t="shared" si="37"/>
        <v>3.1351351351351351</v>
      </c>
      <c r="AY668" s="6" t="str">
        <f t="shared" si="38"/>
        <v/>
      </c>
      <c r="BA668" s="6">
        <f>VLOOKUP(A668, ALL_AP_DATA!$A$2:$F$3600, 6, FALSE)</f>
        <v>557</v>
      </c>
      <c r="BB668" s="6">
        <f>VLOOKUP(A668, projmetadata!$A$2:$D$2036, 4, FALSE)</f>
        <v>32162</v>
      </c>
      <c r="BC668" s="6" t="e">
        <f t="array" aca="1" ref="BC668" ca="1">_xludf.IFS(I668&lt;&gt;0, F668/I668, P668&lt;&gt;0, M668/P668, W668&lt;&gt;0, T668/W668, AD668&lt;&gt;0, AA668/AD668, AK668&lt;&gt;0, AH668/AK668, AR668&lt;&gt;0, AO668/AR668, TRUE, 0)</f>
        <v>#NAME?</v>
      </c>
      <c r="BE668" s="6" t="e">
        <f t="shared" ca="1" si="30"/>
        <v>#NAME?</v>
      </c>
      <c r="BF668" s="6" t="e">
        <f t="shared" ca="1" si="31"/>
        <v>#NAME?</v>
      </c>
      <c r="BG668" s="6"/>
      <c r="BH668" s="6">
        <f>VLOOKUP(A668, ALL_AP_DATA!$A$2:$D$3600, 3, FALSE)</f>
        <v>276</v>
      </c>
      <c r="BI668" s="6">
        <f>VLOOKUP(A668, ALL_AP_DATA!$A$2:$E$3600, 5, FALSE)</f>
        <v>1109</v>
      </c>
      <c r="BJ668" s="6">
        <f t="shared" si="39"/>
        <v>1.9910233393177739</v>
      </c>
      <c r="BK668" s="6">
        <f t="shared" si="32"/>
        <v>0.49551166965888688</v>
      </c>
    </row>
    <row r="669" spans="1:63" ht="15.75" customHeight="1" x14ac:dyDescent="0.2">
      <c r="A669" s="6" t="s">
        <v>729</v>
      </c>
      <c r="B669" s="6" t="s">
        <v>61</v>
      </c>
      <c r="J669" s="6">
        <v>2</v>
      </c>
      <c r="K669" s="6">
        <v>20</v>
      </c>
      <c r="L669" s="6">
        <v>122</v>
      </c>
      <c r="M669" s="6">
        <v>11609</v>
      </c>
      <c r="N669" s="6">
        <v>0.18179999999999999</v>
      </c>
      <c r="O669" s="6">
        <v>0.76729999999999998</v>
      </c>
      <c r="P669" s="6">
        <v>0.36770000000000003</v>
      </c>
      <c r="Q669" s="6">
        <v>10</v>
      </c>
      <c r="R669" s="6">
        <v>56</v>
      </c>
      <c r="S669" s="6">
        <v>153</v>
      </c>
      <c r="T669" s="6">
        <v>28437</v>
      </c>
      <c r="U669" s="6">
        <v>0.5091</v>
      </c>
      <c r="V669" s="6">
        <v>0.96230000000000004</v>
      </c>
      <c r="W669" s="6">
        <v>0.90080000000000005</v>
      </c>
      <c r="AE669" s="6">
        <v>1</v>
      </c>
      <c r="AF669" s="6">
        <v>4</v>
      </c>
      <c r="AG669" s="6">
        <v>21</v>
      </c>
      <c r="AH669" s="6">
        <v>1218</v>
      </c>
      <c r="AI669" s="6">
        <v>3.6400000000000002E-2</v>
      </c>
      <c r="AJ669" s="6">
        <v>0.1321</v>
      </c>
      <c r="AK669" s="6">
        <v>3.8600000000000002E-2</v>
      </c>
      <c r="AL669" s="6">
        <v>2</v>
      </c>
      <c r="AM669" s="6">
        <v>44</v>
      </c>
      <c r="AN669" s="6">
        <v>147</v>
      </c>
      <c r="AO669" s="6">
        <v>25569</v>
      </c>
      <c r="AP669" s="6">
        <v>0.4</v>
      </c>
      <c r="AQ669" s="6">
        <v>0.92449999999999999</v>
      </c>
      <c r="AR669" s="6">
        <v>0.80989999999999995</v>
      </c>
      <c r="AT669" s="6" t="str">
        <f t="shared" si="33"/>
        <v/>
      </c>
      <c r="AU669" s="6">
        <f t="shared" si="34"/>
        <v>580.45000000000005</v>
      </c>
      <c r="AV669" s="6">
        <f t="shared" si="35"/>
        <v>507.80357142857144</v>
      </c>
      <c r="AW669" s="7" t="str">
        <f t="shared" si="36"/>
        <v/>
      </c>
      <c r="AX669" s="6">
        <f t="shared" si="37"/>
        <v>304.5</v>
      </c>
      <c r="AY669" s="6">
        <f t="shared" si="38"/>
        <v>581.11363636363637</v>
      </c>
      <c r="BA669" s="6">
        <f>VLOOKUP(A669, ALL_AP_DATA!$A$2:$F$3600, 6, FALSE)</f>
        <v>110</v>
      </c>
      <c r="BB669" s="6">
        <f>VLOOKUP(A669, projmetadata!$A$2:$D$2036, 4, FALSE)</f>
        <v>29792</v>
      </c>
      <c r="BC669" s="6" t="e">
        <f t="array" aca="1" ref="BC669" ca="1">_xludf.IFS(I669&lt;&gt;0, F669/I669, P669&lt;&gt;0, M669/P669, W669&lt;&gt;0, T669/W669, AD669&lt;&gt;0, AA669/AD669, AK669&lt;&gt;0, AH669/AK669, AR669&lt;&gt;0, AO669/AR669, TRUE, 0)</f>
        <v>#NAME?</v>
      </c>
      <c r="BE669" s="6" t="e">
        <f t="shared" ca="1" si="30"/>
        <v>#NAME?</v>
      </c>
      <c r="BF669" s="6" t="e">
        <f t="shared" ca="1" si="31"/>
        <v>#NAME?</v>
      </c>
      <c r="BG669" s="6"/>
      <c r="BH669" s="6">
        <f>VLOOKUP(A669, ALL_AP_DATA!$A$2:$D$3600, 3, FALSE)</f>
        <v>59</v>
      </c>
      <c r="BI669" s="6">
        <f>VLOOKUP(A669, ALL_AP_DATA!$A$2:$E$3600, 5, FALSE)</f>
        <v>31569</v>
      </c>
      <c r="BJ669" s="6">
        <f t="shared" si="39"/>
        <v>286.9909090909091</v>
      </c>
      <c r="BK669" s="6">
        <f t="shared" si="32"/>
        <v>0.53636363636363638</v>
      </c>
    </row>
    <row r="670" spans="1:63" ht="15.75" customHeight="1" x14ac:dyDescent="0.2">
      <c r="A670" s="6" t="s">
        <v>730</v>
      </c>
      <c r="B670" s="6" t="s">
        <v>64</v>
      </c>
      <c r="C670" s="6">
        <v>5</v>
      </c>
      <c r="D670" s="6">
        <v>95</v>
      </c>
      <c r="E670" s="6">
        <v>21</v>
      </c>
      <c r="F670" s="6">
        <v>2245</v>
      </c>
      <c r="G670" s="6">
        <v>0.2273</v>
      </c>
      <c r="H670" s="6">
        <v>0.77780000000000005</v>
      </c>
      <c r="I670" s="6">
        <v>0.34520000000000001</v>
      </c>
      <c r="Q670" s="6">
        <v>1</v>
      </c>
      <c r="R670" s="6">
        <v>2</v>
      </c>
      <c r="S670" s="6">
        <v>7</v>
      </c>
      <c r="T670" s="6">
        <v>505</v>
      </c>
      <c r="U670" s="6">
        <v>4.7999999999999996E-3</v>
      </c>
      <c r="V670" s="6">
        <v>0.25929999999999997</v>
      </c>
      <c r="W670" s="6">
        <v>7.7700000000000005E-2</v>
      </c>
      <c r="X670" s="6">
        <v>13</v>
      </c>
      <c r="Y670" s="6">
        <v>246</v>
      </c>
      <c r="Z670" s="6">
        <v>23</v>
      </c>
      <c r="AA670" s="6">
        <v>3157</v>
      </c>
      <c r="AB670" s="6">
        <v>0.58850000000000002</v>
      </c>
      <c r="AC670" s="6">
        <v>0.85189999999999999</v>
      </c>
      <c r="AD670" s="6">
        <v>0.48549999999999999</v>
      </c>
      <c r="AE670" s="6">
        <v>69</v>
      </c>
      <c r="AF670" s="6">
        <v>274</v>
      </c>
      <c r="AG670" s="6">
        <v>25</v>
      </c>
      <c r="AH670" s="6">
        <v>4204</v>
      </c>
      <c r="AI670" s="6">
        <v>0.65549999999999997</v>
      </c>
      <c r="AJ670" s="6">
        <v>0.92589999999999995</v>
      </c>
      <c r="AK670" s="6">
        <v>0.64649999999999996</v>
      </c>
      <c r="AT670" s="6">
        <f t="shared" si="33"/>
        <v>23.631578947368421</v>
      </c>
      <c r="AU670" s="6" t="str">
        <f t="shared" si="34"/>
        <v/>
      </c>
      <c r="AV670" s="6">
        <f t="shared" si="35"/>
        <v>252.5</v>
      </c>
      <c r="AW670" s="7">
        <f t="shared" si="36"/>
        <v>12.833333333333334</v>
      </c>
      <c r="AX670" s="6">
        <f t="shared" si="37"/>
        <v>15.343065693430656</v>
      </c>
      <c r="AY670" s="6" t="str">
        <f t="shared" si="38"/>
        <v/>
      </c>
      <c r="BA670" s="6">
        <f>VLOOKUP(A670, ALL_AP_DATA!$A$2:$F$3600, 6, FALSE)</f>
        <v>418</v>
      </c>
      <c r="BB670" s="6">
        <f>VLOOKUP(A670, projmetadata!$A$2:$D$2036, 4, FALSE)</f>
        <v>85652</v>
      </c>
      <c r="BC670" s="6" t="e">
        <f t="array" aca="1" ref="BC670" ca="1">_xludf.IFS(I670&lt;&gt;0, F670/I670, P670&lt;&gt;0, M670/P670, W670&lt;&gt;0, T670/W670, AD670&lt;&gt;0, AA670/AD670, AK670&lt;&gt;0, AH670/AK670, AR670&lt;&gt;0, AO670/AR670, TRUE, 0)</f>
        <v>#NAME?</v>
      </c>
      <c r="BE670" s="6" t="e">
        <f t="shared" ca="1" si="30"/>
        <v>#NAME?</v>
      </c>
      <c r="BF670" s="6" t="e">
        <f t="shared" ca="1" si="31"/>
        <v>#NAME?</v>
      </c>
      <c r="BG670" s="6"/>
      <c r="BH670" s="6">
        <f>VLOOKUP(A670, ALL_AP_DATA!$A$2:$D$3600, 3, FALSE)</f>
        <v>344</v>
      </c>
      <c r="BI670" s="6">
        <f>VLOOKUP(A670, ALL_AP_DATA!$A$2:$E$3600, 5, FALSE)</f>
        <v>6503</v>
      </c>
      <c r="BJ670" s="6">
        <f t="shared" si="39"/>
        <v>15.557416267942584</v>
      </c>
      <c r="BK670" s="6">
        <f t="shared" si="32"/>
        <v>0.82296650717703346</v>
      </c>
    </row>
    <row r="671" spans="1:63" ht="15.75" customHeight="1" x14ac:dyDescent="0.2">
      <c r="A671" s="6" t="s">
        <v>731</v>
      </c>
      <c r="B671" s="6" t="s">
        <v>64</v>
      </c>
      <c r="C671" s="6">
        <v>5</v>
      </c>
      <c r="D671" s="6">
        <v>18</v>
      </c>
      <c r="E671" s="6">
        <v>11</v>
      </c>
      <c r="F671" s="6">
        <v>671</v>
      </c>
      <c r="G671" s="6">
        <v>8.0399999999999999E-2</v>
      </c>
      <c r="H671" s="6">
        <v>0.39290000000000003</v>
      </c>
      <c r="I671" s="6">
        <v>0.4037</v>
      </c>
      <c r="Q671" s="6">
        <v>2</v>
      </c>
      <c r="R671" s="6">
        <v>6</v>
      </c>
      <c r="S671" s="6">
        <v>8</v>
      </c>
      <c r="T671" s="6">
        <v>680</v>
      </c>
      <c r="U671" s="6">
        <v>2.6800000000000001E-2</v>
      </c>
      <c r="V671" s="6">
        <v>0.28570000000000001</v>
      </c>
      <c r="W671" s="6">
        <v>0.40910000000000002</v>
      </c>
      <c r="X671" s="6">
        <v>20</v>
      </c>
      <c r="Y671" s="6">
        <v>73</v>
      </c>
      <c r="Z671" s="6">
        <v>18</v>
      </c>
      <c r="AA671" s="6">
        <v>1092</v>
      </c>
      <c r="AB671" s="6">
        <v>0.32590000000000002</v>
      </c>
      <c r="AC671" s="6">
        <v>0.64290000000000003</v>
      </c>
      <c r="AD671" s="6">
        <v>0.65700000000000003</v>
      </c>
      <c r="AE671" s="6">
        <v>18</v>
      </c>
      <c r="AF671" s="6">
        <v>70</v>
      </c>
      <c r="AG671" s="6">
        <v>15</v>
      </c>
      <c r="AH671" s="6">
        <v>1126</v>
      </c>
      <c r="AI671" s="6">
        <v>0.3125</v>
      </c>
      <c r="AJ671" s="6">
        <v>0.53569999999999995</v>
      </c>
      <c r="AK671" s="6">
        <v>0.67749999999999999</v>
      </c>
      <c r="AT671" s="6">
        <f t="shared" si="33"/>
        <v>37.277777777777779</v>
      </c>
      <c r="AU671" s="6" t="str">
        <f t="shared" si="34"/>
        <v/>
      </c>
      <c r="AV671" s="6">
        <f t="shared" si="35"/>
        <v>113.33333333333333</v>
      </c>
      <c r="AW671" s="7">
        <f t="shared" si="36"/>
        <v>14.95890410958904</v>
      </c>
      <c r="AX671" s="6">
        <f t="shared" si="37"/>
        <v>16.085714285714285</v>
      </c>
      <c r="AY671" s="6" t="str">
        <f t="shared" si="38"/>
        <v/>
      </c>
      <c r="BA671" s="6">
        <f>VLOOKUP(A671, ALL_AP_DATA!$A$2:$F$3600, 6, FALSE)</f>
        <v>224</v>
      </c>
      <c r="BB671" s="6">
        <f>VLOOKUP(A671, projmetadata!$A$2:$D$2036, 4, FALSE)</f>
        <v>13095</v>
      </c>
      <c r="BC671" s="6" t="e">
        <f t="array" aca="1" ref="BC671" ca="1">_xludf.IFS(I671&lt;&gt;0, F671/I671, P671&lt;&gt;0, M671/P671, W671&lt;&gt;0, T671/W671, AD671&lt;&gt;0, AA671/AD671, AK671&lt;&gt;0, AH671/AK671, AR671&lt;&gt;0, AO671/AR671, TRUE, 0)</f>
        <v>#NAME?</v>
      </c>
      <c r="BE671" s="6" t="e">
        <f t="shared" ca="1" si="30"/>
        <v>#NAME?</v>
      </c>
      <c r="BF671" s="6" t="e">
        <f t="shared" ca="1" si="31"/>
        <v>#NAME?</v>
      </c>
      <c r="BG671" s="6"/>
      <c r="BH671" s="6">
        <f>VLOOKUP(A671, ALL_AP_DATA!$A$2:$D$3600, 3, FALSE)</f>
        <v>112</v>
      </c>
      <c r="BI671" s="6">
        <f>VLOOKUP(A671, ALL_AP_DATA!$A$2:$E$3600, 5, FALSE)</f>
        <v>1662</v>
      </c>
      <c r="BJ671" s="6">
        <f t="shared" si="39"/>
        <v>7.4196428571428568</v>
      </c>
      <c r="BK671" s="6">
        <f t="shared" si="32"/>
        <v>0.5</v>
      </c>
    </row>
    <row r="672" spans="1:63" ht="15.75" customHeight="1" x14ac:dyDescent="0.2">
      <c r="A672" s="6" t="s">
        <v>732</v>
      </c>
      <c r="B672" s="6" t="s">
        <v>64</v>
      </c>
      <c r="C672" s="6">
        <v>4</v>
      </c>
      <c r="D672" s="6">
        <v>31</v>
      </c>
      <c r="E672" s="6">
        <v>26</v>
      </c>
      <c r="F672" s="6">
        <v>385</v>
      </c>
      <c r="G672" s="6">
        <v>0.13250000000000001</v>
      </c>
      <c r="H672" s="6">
        <v>0.36620000000000003</v>
      </c>
      <c r="I672" s="6">
        <v>0.2555</v>
      </c>
      <c r="Q672" s="6">
        <v>4</v>
      </c>
      <c r="R672" s="6">
        <v>13</v>
      </c>
      <c r="S672" s="6">
        <v>22</v>
      </c>
      <c r="T672" s="6">
        <v>435</v>
      </c>
      <c r="U672" s="6">
        <v>5.5599999999999997E-2</v>
      </c>
      <c r="V672" s="6">
        <v>0.30990000000000001</v>
      </c>
      <c r="W672" s="6">
        <v>0.28870000000000001</v>
      </c>
      <c r="X672" s="6">
        <v>15</v>
      </c>
      <c r="Y672" s="6">
        <v>128</v>
      </c>
      <c r="Z672" s="6">
        <v>54</v>
      </c>
      <c r="AA672" s="6">
        <v>1101</v>
      </c>
      <c r="AB672" s="6">
        <v>0.54700000000000004</v>
      </c>
      <c r="AC672" s="6">
        <v>0.76060000000000005</v>
      </c>
      <c r="AD672" s="6">
        <v>0.73060000000000003</v>
      </c>
      <c r="AE672" s="6">
        <v>13</v>
      </c>
      <c r="AF672" s="6">
        <v>91</v>
      </c>
      <c r="AG672" s="6">
        <v>50</v>
      </c>
      <c r="AH672" s="6">
        <v>724</v>
      </c>
      <c r="AI672" s="6">
        <v>0.38890000000000002</v>
      </c>
      <c r="AJ672" s="6">
        <v>0.70420000000000005</v>
      </c>
      <c r="AK672" s="6">
        <v>0.48039999999999999</v>
      </c>
      <c r="AT672" s="6">
        <f t="shared" si="33"/>
        <v>12.419354838709678</v>
      </c>
      <c r="AU672" s="6" t="str">
        <f t="shared" si="34"/>
        <v/>
      </c>
      <c r="AV672" s="6">
        <f t="shared" si="35"/>
        <v>33.46153846153846</v>
      </c>
      <c r="AW672" s="7">
        <f t="shared" si="36"/>
        <v>8.6015625</v>
      </c>
      <c r="AX672" s="6">
        <f t="shared" si="37"/>
        <v>7.9560439560439562</v>
      </c>
      <c r="AY672" s="6" t="str">
        <f t="shared" si="38"/>
        <v/>
      </c>
      <c r="BA672" s="6">
        <f>VLOOKUP(A672, ALL_AP_DATA!$A$2:$F$3600, 6, FALSE)</f>
        <v>234</v>
      </c>
      <c r="BB672" s="6">
        <f>VLOOKUP(A672, projmetadata!$A$2:$D$2036, 4, FALSE)</f>
        <v>12978</v>
      </c>
      <c r="BC672" s="6" t="e">
        <f t="array" aca="1" ref="BC672" ca="1">_xludf.IFS(I672&lt;&gt;0, F672/I672, P672&lt;&gt;0, M672/P672, W672&lt;&gt;0, T672/W672, AD672&lt;&gt;0, AA672/AD672, AK672&lt;&gt;0, AH672/AK672, AR672&lt;&gt;0, AO672/AR672, TRUE, 0)</f>
        <v>#NAME?</v>
      </c>
      <c r="BE672" s="6" t="e">
        <f t="shared" ca="1" si="30"/>
        <v>#NAME?</v>
      </c>
      <c r="BF672" s="6" t="e">
        <f t="shared" ca="1" si="31"/>
        <v>#NAME?</v>
      </c>
      <c r="BG672" s="6"/>
      <c r="BH672" s="6">
        <f>VLOOKUP(A672, ALL_AP_DATA!$A$2:$D$3600, 3, FALSE)</f>
        <v>156</v>
      </c>
      <c r="BI672" s="6">
        <f>VLOOKUP(A672, ALL_AP_DATA!$A$2:$E$3600, 5, FALSE)</f>
        <v>1507</v>
      </c>
      <c r="BJ672" s="6">
        <f t="shared" si="39"/>
        <v>6.4401709401709404</v>
      </c>
      <c r="BK672" s="6">
        <f t="shared" si="32"/>
        <v>0.66666666666666663</v>
      </c>
    </row>
    <row r="673" spans="1:63" ht="15.75" customHeight="1" x14ac:dyDescent="0.2">
      <c r="A673" s="6" t="s">
        <v>733</v>
      </c>
      <c r="B673" s="6" t="s">
        <v>64</v>
      </c>
      <c r="C673" s="6">
        <v>46</v>
      </c>
      <c r="D673" s="6">
        <v>165</v>
      </c>
      <c r="E673" s="6">
        <v>10</v>
      </c>
      <c r="F673" s="6">
        <v>128</v>
      </c>
      <c r="G673" s="6">
        <v>0.1027</v>
      </c>
      <c r="H673" s="6">
        <v>0.47620000000000001</v>
      </c>
      <c r="I673" s="6">
        <v>9.3600000000000003E-2</v>
      </c>
      <c r="Q673" s="6">
        <v>1</v>
      </c>
      <c r="R673" s="6">
        <v>2</v>
      </c>
      <c r="S673" s="6">
        <v>2</v>
      </c>
      <c r="T673" s="6">
        <v>263</v>
      </c>
      <c r="U673" s="6">
        <v>1.1999999999999999E-3</v>
      </c>
      <c r="V673" s="6">
        <v>9.5200000000000007E-2</v>
      </c>
      <c r="W673" s="6">
        <v>0.1923</v>
      </c>
      <c r="X673" s="6">
        <v>34</v>
      </c>
      <c r="Y673" s="6">
        <v>203</v>
      </c>
      <c r="Z673" s="6">
        <v>13</v>
      </c>
      <c r="AA673" s="6">
        <v>199</v>
      </c>
      <c r="AB673" s="6">
        <v>0.1263</v>
      </c>
      <c r="AC673" s="6">
        <v>0.61899999999999999</v>
      </c>
      <c r="AD673" s="6">
        <v>0.14549999999999999</v>
      </c>
      <c r="AE673" s="6">
        <v>201</v>
      </c>
      <c r="AF673" s="6">
        <v>644</v>
      </c>
      <c r="AG673" s="6">
        <v>18</v>
      </c>
      <c r="AH673" s="6">
        <v>505</v>
      </c>
      <c r="AI673" s="6">
        <v>0.4007</v>
      </c>
      <c r="AJ673" s="6">
        <v>0.85709999999999997</v>
      </c>
      <c r="AK673" s="6">
        <v>0.36919999999999997</v>
      </c>
      <c r="AT673" s="6">
        <f t="shared" si="33"/>
        <v>0.77575757575757576</v>
      </c>
      <c r="AU673" s="6" t="str">
        <f t="shared" si="34"/>
        <v/>
      </c>
      <c r="AV673" s="6">
        <f t="shared" si="35"/>
        <v>131.5</v>
      </c>
      <c r="AW673" s="7">
        <f t="shared" si="36"/>
        <v>0.98029556650246308</v>
      </c>
      <c r="AX673" s="6">
        <f t="shared" si="37"/>
        <v>0.78416149068322982</v>
      </c>
      <c r="AY673" s="6" t="str">
        <f t="shared" si="38"/>
        <v/>
      </c>
      <c r="BA673" s="6">
        <f>VLOOKUP(A673, ALL_AP_DATA!$A$2:$F$3600, 6, FALSE)</f>
        <v>1607</v>
      </c>
      <c r="BB673" s="6">
        <f>VLOOKUP(A673, projmetadata!$A$2:$D$2036, 4, FALSE)</f>
        <v>159654</v>
      </c>
      <c r="BC673" s="6" t="e">
        <f t="array" aca="1" ref="BC673" ca="1">_xludf.IFS(I673&lt;&gt;0, F673/I673, P673&lt;&gt;0, M673/P673, W673&lt;&gt;0, T673/W673, AD673&lt;&gt;0, AA673/AD673, AK673&lt;&gt;0, AH673/AK673, AR673&lt;&gt;0, AO673/AR673, TRUE, 0)</f>
        <v>#NAME?</v>
      </c>
      <c r="BE673" s="6" t="e">
        <f t="shared" ca="1" si="30"/>
        <v>#NAME?</v>
      </c>
      <c r="BF673" s="6" t="e">
        <f t="shared" ca="1" si="31"/>
        <v>#NAME?</v>
      </c>
      <c r="BG673" s="6"/>
      <c r="BH673" s="6">
        <f>VLOOKUP(A673, ALL_AP_DATA!$A$2:$D$3600, 3, FALSE)</f>
        <v>778</v>
      </c>
      <c r="BI673" s="6">
        <f>VLOOKUP(A673, ALL_AP_DATA!$A$2:$E$3600, 5, FALSE)</f>
        <v>1368</v>
      </c>
      <c r="BJ673" s="6">
        <f t="shared" si="39"/>
        <v>0.85127566894835094</v>
      </c>
      <c r="BK673" s="6">
        <f t="shared" si="32"/>
        <v>0.48413192283758555</v>
      </c>
    </row>
    <row r="674" spans="1:63" ht="15.75" customHeight="1" x14ac:dyDescent="0.2">
      <c r="A674" s="6" t="s">
        <v>734</v>
      </c>
      <c r="B674" s="6" t="s">
        <v>61</v>
      </c>
      <c r="J674" s="6">
        <v>3</v>
      </c>
      <c r="K674" s="6">
        <v>18</v>
      </c>
      <c r="L674" s="6">
        <v>115</v>
      </c>
      <c r="M674" s="6">
        <v>8250</v>
      </c>
      <c r="N674" s="6">
        <v>0.12770000000000001</v>
      </c>
      <c r="O674" s="6">
        <v>0.61170000000000002</v>
      </c>
      <c r="P674" s="6">
        <v>0.62849999999999995</v>
      </c>
      <c r="Q674" s="6">
        <v>5</v>
      </c>
      <c r="R674" s="6">
        <v>30</v>
      </c>
      <c r="S674" s="6">
        <v>154</v>
      </c>
      <c r="T674" s="6">
        <v>10372</v>
      </c>
      <c r="U674" s="6">
        <v>0.21279999999999999</v>
      </c>
      <c r="V674" s="6">
        <v>0.81910000000000005</v>
      </c>
      <c r="W674" s="6">
        <v>0.79020000000000001</v>
      </c>
      <c r="X674" s="6">
        <v>7</v>
      </c>
      <c r="Y674" s="6">
        <v>18</v>
      </c>
      <c r="Z674" s="6">
        <v>72</v>
      </c>
      <c r="AA674" s="6">
        <v>4603</v>
      </c>
      <c r="AB674" s="6">
        <v>0.12770000000000001</v>
      </c>
      <c r="AC674" s="6">
        <v>0.38300000000000001</v>
      </c>
      <c r="AD674" s="6">
        <v>0.35070000000000001</v>
      </c>
      <c r="AE674" s="6">
        <v>1</v>
      </c>
      <c r="AF674" s="6">
        <v>9</v>
      </c>
      <c r="AG674" s="6">
        <v>59</v>
      </c>
      <c r="AH674" s="6">
        <v>4295</v>
      </c>
      <c r="AI674" s="6">
        <v>6.3799999999999996E-2</v>
      </c>
      <c r="AJ674" s="6">
        <v>0.31380000000000002</v>
      </c>
      <c r="AK674" s="6">
        <v>0.32719999999999999</v>
      </c>
      <c r="AL674" s="6">
        <v>2</v>
      </c>
      <c r="AM674" s="6">
        <v>21</v>
      </c>
      <c r="AN674" s="6">
        <v>124</v>
      </c>
      <c r="AO674" s="6">
        <v>8468</v>
      </c>
      <c r="AP674" s="6">
        <v>0.1489</v>
      </c>
      <c r="AQ674" s="6">
        <v>0.65959999999999996</v>
      </c>
      <c r="AR674" s="6">
        <v>0.64510000000000001</v>
      </c>
      <c r="AT674" s="6" t="str">
        <f t="shared" si="33"/>
        <v/>
      </c>
      <c r="AU674" s="6">
        <f t="shared" si="34"/>
        <v>458.33333333333331</v>
      </c>
      <c r="AV674" s="6">
        <f t="shared" si="35"/>
        <v>345.73333333333335</v>
      </c>
      <c r="AW674" s="7">
        <f t="shared" si="36"/>
        <v>255.72222222222223</v>
      </c>
      <c r="AX674" s="6">
        <f t="shared" si="37"/>
        <v>477.22222222222223</v>
      </c>
      <c r="AY674" s="6">
        <f t="shared" si="38"/>
        <v>403.23809523809524</v>
      </c>
      <c r="BA674" s="6">
        <f>VLOOKUP(A674, ALL_AP_DATA!$A$2:$F$3600, 6, FALSE)</f>
        <v>141</v>
      </c>
      <c r="BB674" s="6">
        <f>VLOOKUP(A674, projmetadata!$A$2:$D$2036, 4, FALSE)</f>
        <v>44362</v>
      </c>
      <c r="BC674" s="6" t="e">
        <f t="array" aca="1" ref="BC674" ca="1">_xludf.IFS(I674&lt;&gt;0, F674/I674, P674&lt;&gt;0, M674/P674, W674&lt;&gt;0, T674/W674, AD674&lt;&gt;0, AA674/AD674, AK674&lt;&gt;0, AH674/AK674, AR674&lt;&gt;0, AO674/AR674, TRUE, 0)</f>
        <v>#NAME?</v>
      </c>
      <c r="BE674" s="6" t="e">
        <f t="shared" ca="1" si="30"/>
        <v>#NAME?</v>
      </c>
      <c r="BF674" s="6" t="e">
        <f t="shared" ca="1" si="31"/>
        <v>#NAME?</v>
      </c>
      <c r="BG674" s="6"/>
      <c r="BH674" s="6">
        <f>VLOOKUP(A674, ALL_AP_DATA!$A$2:$D$3600, 3, FALSE)</f>
        <v>46</v>
      </c>
      <c r="BI674" s="6">
        <f>VLOOKUP(A674, ALL_AP_DATA!$A$2:$E$3600, 5, FALSE)</f>
        <v>13126</v>
      </c>
      <c r="BJ674" s="6">
        <f t="shared" si="39"/>
        <v>93.092198581560282</v>
      </c>
      <c r="BK674" s="6">
        <f t="shared" si="32"/>
        <v>0.32624113475177308</v>
      </c>
    </row>
    <row r="675" spans="1:63" ht="15.75" customHeight="1" x14ac:dyDescent="0.2">
      <c r="A675" s="6" t="s">
        <v>735</v>
      </c>
      <c r="B675" s="6" t="s">
        <v>64</v>
      </c>
      <c r="C675" s="6">
        <v>16</v>
      </c>
      <c r="D675" s="6">
        <v>301</v>
      </c>
      <c r="E675" s="6">
        <v>2</v>
      </c>
      <c r="F675" s="6">
        <v>17</v>
      </c>
      <c r="G675" s="6">
        <v>0.19889999999999999</v>
      </c>
      <c r="H675" s="6">
        <v>0.5</v>
      </c>
      <c r="I675" s="6">
        <v>4.2799999999999998E-2</v>
      </c>
      <c r="X675" s="6">
        <v>58</v>
      </c>
      <c r="Y675" s="6">
        <v>508</v>
      </c>
      <c r="Z675" s="6">
        <v>3</v>
      </c>
      <c r="AA675" s="6">
        <v>16</v>
      </c>
      <c r="AB675" s="6">
        <v>0.33579999999999999</v>
      </c>
      <c r="AC675" s="6">
        <v>0.75</v>
      </c>
      <c r="AD675" s="6">
        <v>4.0300000000000002E-2</v>
      </c>
      <c r="AE675" s="6">
        <v>115</v>
      </c>
      <c r="AF675" s="6">
        <v>558</v>
      </c>
      <c r="AG675" s="6">
        <v>3</v>
      </c>
      <c r="AH675" s="6">
        <v>162</v>
      </c>
      <c r="AI675" s="6">
        <v>0.36880000000000002</v>
      </c>
      <c r="AJ675" s="6">
        <v>0.75</v>
      </c>
      <c r="AK675" s="6">
        <v>0.40810000000000002</v>
      </c>
      <c r="AT675" s="6">
        <f t="shared" si="33"/>
        <v>5.647840531561462E-2</v>
      </c>
      <c r="AU675" s="6" t="str">
        <f t="shared" si="34"/>
        <v/>
      </c>
      <c r="AV675" s="6" t="str">
        <f t="shared" si="35"/>
        <v/>
      </c>
      <c r="AW675" s="7">
        <f t="shared" si="36"/>
        <v>3.1496062992125984E-2</v>
      </c>
      <c r="AX675" s="6">
        <f t="shared" si="37"/>
        <v>0.29032258064516131</v>
      </c>
      <c r="AY675" s="6" t="str">
        <f t="shared" si="38"/>
        <v/>
      </c>
      <c r="BA675" s="6">
        <f>VLOOKUP(A675, ALL_AP_DATA!$A$2:$F$3600, 6, FALSE)</f>
        <v>1513</v>
      </c>
      <c r="BB675" s="6">
        <f>VLOOKUP(A675, projmetadata!$A$2:$D$2036, 4, FALSE)</f>
        <v>151536</v>
      </c>
      <c r="BC675" s="6" t="e">
        <f t="array" aca="1" ref="BC675" ca="1">_xludf.IFS(I675&lt;&gt;0, F675/I675, P675&lt;&gt;0, M675/P675, W675&lt;&gt;0, T675/W675, AD675&lt;&gt;0, AA675/AD675, AK675&lt;&gt;0, AH675/AK675, AR675&lt;&gt;0, AO675/AR675, TRUE, 0)</f>
        <v>#NAME?</v>
      </c>
      <c r="BE675" s="6" t="e">
        <f t="shared" ca="1" si="30"/>
        <v>#NAME?</v>
      </c>
      <c r="BF675" s="6" t="e">
        <f t="shared" ca="1" si="31"/>
        <v>#NAME?</v>
      </c>
      <c r="BG675" s="6"/>
      <c r="BH675" s="6">
        <f>VLOOKUP(A675, ALL_AP_DATA!$A$2:$D$3600, 3, FALSE)</f>
        <v>737</v>
      </c>
      <c r="BI675" s="6">
        <f>VLOOKUP(A675, ALL_AP_DATA!$A$2:$E$3600, 5, FALSE)</f>
        <v>397</v>
      </c>
      <c r="BJ675" s="6">
        <f t="shared" si="39"/>
        <v>0.26239259748843358</v>
      </c>
      <c r="BK675" s="6">
        <f t="shared" si="32"/>
        <v>0.48711169861202908</v>
      </c>
    </row>
    <row r="676" spans="1:63" ht="15.75" customHeight="1" x14ac:dyDescent="0.2">
      <c r="A676" s="6" t="s">
        <v>736</v>
      </c>
      <c r="B676" s="6" t="s">
        <v>61</v>
      </c>
      <c r="Q676" s="6">
        <v>17</v>
      </c>
      <c r="R676" s="6">
        <v>65</v>
      </c>
      <c r="S676" s="6">
        <v>175</v>
      </c>
      <c r="T676" s="6">
        <v>9938</v>
      </c>
      <c r="U676" s="6">
        <v>0.1457</v>
      </c>
      <c r="V676" s="6">
        <v>0.86629999999999996</v>
      </c>
      <c r="W676" s="6">
        <v>0.87509999999999999</v>
      </c>
      <c r="X676" s="6">
        <v>1</v>
      </c>
      <c r="Y676" s="6">
        <v>7</v>
      </c>
      <c r="Z676" s="6">
        <v>14</v>
      </c>
      <c r="AA676" s="6">
        <v>590</v>
      </c>
      <c r="AB676" s="6">
        <v>1.5699999999999999E-2</v>
      </c>
      <c r="AC676" s="6">
        <v>6.93E-2</v>
      </c>
      <c r="AD676" s="6">
        <v>5.1999999999999998E-2</v>
      </c>
      <c r="AE676" s="6">
        <v>2</v>
      </c>
      <c r="AF676" s="6">
        <v>13</v>
      </c>
      <c r="AG676" s="6">
        <v>0</v>
      </c>
      <c r="AH676" s="6">
        <v>0</v>
      </c>
      <c r="AI676" s="6">
        <v>2.9100000000000001E-2</v>
      </c>
      <c r="AJ676" s="6">
        <v>0</v>
      </c>
      <c r="AK676" s="6">
        <v>0</v>
      </c>
      <c r="AT676" s="6" t="str">
        <f t="shared" si="33"/>
        <v/>
      </c>
      <c r="AU676" s="6" t="str">
        <f t="shared" si="34"/>
        <v/>
      </c>
      <c r="AV676" s="6">
        <f t="shared" si="35"/>
        <v>152.8923076923077</v>
      </c>
      <c r="AW676" s="7">
        <f t="shared" si="36"/>
        <v>84.285714285714292</v>
      </c>
      <c r="AX676" s="6">
        <f t="shared" si="37"/>
        <v>0</v>
      </c>
      <c r="AY676" s="6" t="str">
        <f t="shared" si="38"/>
        <v/>
      </c>
      <c r="BA676" s="6">
        <f>VLOOKUP(A676, ALL_AP_DATA!$A$2:$F$3600, 6, FALSE)</f>
        <v>446</v>
      </c>
      <c r="BB676" s="6">
        <f>VLOOKUP(A676, projmetadata!$A$2:$D$2036, 4, FALSE)</f>
        <v>151462</v>
      </c>
      <c r="BC676" s="6" t="e">
        <f t="array" aca="1" ref="BC676" ca="1">_xludf.IFS(I676&lt;&gt;0, F676/I676, P676&lt;&gt;0, M676/P676, W676&lt;&gt;0, T676/W676, AD676&lt;&gt;0, AA676/AD676, AK676&lt;&gt;0, AH676/AK676, AR676&lt;&gt;0, AO676/AR676, TRUE, 0)</f>
        <v>#NAME?</v>
      </c>
      <c r="BE676" s="6" t="e">
        <f t="shared" ca="1" si="30"/>
        <v>#NAME?</v>
      </c>
      <c r="BF676" s="6" t="e">
        <f t="shared" ca="1" si="31"/>
        <v>#NAME?</v>
      </c>
      <c r="BG676" s="6"/>
      <c r="BH676" s="6">
        <f>VLOOKUP(A676, ALL_AP_DATA!$A$2:$D$3600, 3, FALSE)</f>
        <v>83</v>
      </c>
      <c r="BI676" s="6">
        <f>VLOOKUP(A676, ALL_AP_DATA!$A$2:$E$3600, 5, FALSE)</f>
        <v>11357</v>
      </c>
      <c r="BJ676" s="6">
        <f t="shared" si="39"/>
        <v>25.464125560538118</v>
      </c>
      <c r="BK676" s="6">
        <f t="shared" si="32"/>
        <v>0.18609865470852019</v>
      </c>
    </row>
    <row r="677" spans="1:63" ht="15.75" customHeight="1" x14ac:dyDescent="0.2">
      <c r="A677" s="6" t="s">
        <v>737</v>
      </c>
      <c r="B677" s="6" t="s">
        <v>64</v>
      </c>
      <c r="C677" s="6">
        <v>72</v>
      </c>
      <c r="D677" s="6">
        <v>1162</v>
      </c>
      <c r="E677" s="6">
        <v>225</v>
      </c>
      <c r="F677" s="6">
        <v>59963</v>
      </c>
      <c r="G677" s="6">
        <v>0.23039999999999999</v>
      </c>
      <c r="H677" s="6">
        <v>0.44819999999999999</v>
      </c>
      <c r="I677" s="6">
        <v>0.2848</v>
      </c>
      <c r="Q677" s="6">
        <v>51</v>
      </c>
      <c r="R677" s="6">
        <v>190</v>
      </c>
      <c r="S677" s="6">
        <v>240</v>
      </c>
      <c r="T677" s="6">
        <v>81540</v>
      </c>
      <c r="U677" s="6">
        <v>3.7699999999999997E-2</v>
      </c>
      <c r="V677" s="6">
        <v>0.47810000000000002</v>
      </c>
      <c r="W677" s="6">
        <v>0.38729999999999998</v>
      </c>
      <c r="X677" s="6">
        <v>192</v>
      </c>
      <c r="Y677" s="6">
        <v>1999</v>
      </c>
      <c r="Z677" s="6">
        <v>259</v>
      </c>
      <c r="AA677" s="6">
        <v>114434</v>
      </c>
      <c r="AB677" s="6">
        <v>0.39629999999999999</v>
      </c>
      <c r="AC677" s="6">
        <v>0.51590000000000003</v>
      </c>
      <c r="AD677" s="6">
        <v>0.54349999999999998</v>
      </c>
      <c r="AE677" s="6">
        <v>502</v>
      </c>
      <c r="AF677" s="6">
        <v>2263</v>
      </c>
      <c r="AG677" s="6">
        <v>335</v>
      </c>
      <c r="AH677" s="6">
        <v>130717</v>
      </c>
      <c r="AI677" s="6">
        <v>0.44869999999999999</v>
      </c>
      <c r="AJ677" s="6">
        <v>0.6673</v>
      </c>
      <c r="AK677" s="6">
        <v>0.62080000000000002</v>
      </c>
      <c r="AL677" s="6">
        <v>1</v>
      </c>
      <c r="AM677" s="6">
        <v>20</v>
      </c>
      <c r="AN677" s="6">
        <v>57</v>
      </c>
      <c r="AO677" s="6">
        <v>1853</v>
      </c>
      <c r="AP677" s="6">
        <v>4.0000000000000001E-3</v>
      </c>
      <c r="AQ677" s="6">
        <v>0.1135</v>
      </c>
      <c r="AR677" s="6">
        <v>8.8000000000000005E-3</v>
      </c>
      <c r="AT677" s="6">
        <f t="shared" si="33"/>
        <v>51.603270223752155</v>
      </c>
      <c r="AU677" s="6" t="str">
        <f t="shared" si="34"/>
        <v/>
      </c>
      <c r="AV677" s="6">
        <f t="shared" si="35"/>
        <v>429.15789473684208</v>
      </c>
      <c r="AW677" s="7">
        <f t="shared" si="36"/>
        <v>57.245622811405703</v>
      </c>
      <c r="AX677" s="6">
        <f t="shared" si="37"/>
        <v>57.762704374723818</v>
      </c>
      <c r="AY677" s="6">
        <f t="shared" si="38"/>
        <v>92.65</v>
      </c>
      <c r="BA677" s="6">
        <f>VLOOKUP(A677, ALL_AP_DATA!$A$2:$F$3600, 6, FALSE)</f>
        <v>5044</v>
      </c>
      <c r="BB677" s="6">
        <f>VLOOKUP(A677, projmetadata!$A$2:$D$2036, 4, FALSE)</f>
        <v>951777</v>
      </c>
      <c r="BC677" s="6" t="e">
        <f t="array" aca="1" ref="BC677" ca="1">_xludf.IFS(I677&lt;&gt;0, F677/I677, P677&lt;&gt;0, M677/P677, W677&lt;&gt;0, T677/W677, AD677&lt;&gt;0, AA677/AD677, AK677&lt;&gt;0, AH677/AK677, AR677&lt;&gt;0, AO677/AR677, TRUE, 0)</f>
        <v>#NAME?</v>
      </c>
      <c r="BE677" s="6" t="e">
        <f t="shared" ca="1" si="30"/>
        <v>#NAME?</v>
      </c>
      <c r="BF677" s="6" t="e">
        <f t="shared" ca="1" si="31"/>
        <v>#NAME?</v>
      </c>
      <c r="BG677" s="6"/>
      <c r="BH677" s="6">
        <f>VLOOKUP(A677, ALL_AP_DATA!$A$2:$D$3600, 3, FALSE)</f>
        <v>3182</v>
      </c>
      <c r="BI677" s="6">
        <f>VLOOKUP(A677, ALL_AP_DATA!$A$2:$E$3600, 5, FALSE)</f>
        <v>210548</v>
      </c>
      <c r="BJ677" s="6">
        <f t="shared" si="39"/>
        <v>41.742268041237111</v>
      </c>
      <c r="BK677" s="6">
        <f t="shared" si="32"/>
        <v>0.63084853291038856</v>
      </c>
    </row>
    <row r="678" spans="1:63" ht="15.75" customHeight="1" x14ac:dyDescent="0.2">
      <c r="A678" s="6" t="s">
        <v>738</v>
      </c>
      <c r="B678" s="6" t="s">
        <v>64</v>
      </c>
      <c r="C678" s="6">
        <v>2</v>
      </c>
      <c r="D678" s="6">
        <v>34</v>
      </c>
      <c r="E678" s="6">
        <v>0</v>
      </c>
      <c r="F678" s="6">
        <v>0</v>
      </c>
      <c r="G678" s="6">
        <v>0.10929999999999999</v>
      </c>
      <c r="H678" s="6">
        <v>0</v>
      </c>
      <c r="I678" s="6">
        <v>0</v>
      </c>
      <c r="X678" s="6">
        <v>5</v>
      </c>
      <c r="Y678" s="6">
        <v>154</v>
      </c>
      <c r="Z678" s="6">
        <v>0</v>
      </c>
      <c r="AA678" s="6">
        <v>0</v>
      </c>
      <c r="AB678" s="6">
        <v>0.49519999999999997</v>
      </c>
      <c r="AC678" s="6">
        <v>0</v>
      </c>
      <c r="AD678" s="6">
        <v>0</v>
      </c>
      <c r="AE678" s="6">
        <v>5</v>
      </c>
      <c r="AF678" s="6">
        <v>36</v>
      </c>
      <c r="AG678" s="6">
        <v>0</v>
      </c>
      <c r="AH678" s="6">
        <v>0</v>
      </c>
      <c r="AI678" s="6">
        <v>0.1158</v>
      </c>
      <c r="AJ678" s="6">
        <v>0</v>
      </c>
      <c r="AK678" s="6">
        <v>0</v>
      </c>
      <c r="AT678" s="6">
        <f t="shared" si="33"/>
        <v>0</v>
      </c>
      <c r="AU678" s="6" t="str">
        <f t="shared" si="34"/>
        <v/>
      </c>
      <c r="AV678" s="6" t="str">
        <f t="shared" si="35"/>
        <v/>
      </c>
      <c r="AW678" s="7">
        <f t="shared" si="36"/>
        <v>0</v>
      </c>
      <c r="AX678" s="6">
        <f t="shared" si="37"/>
        <v>0</v>
      </c>
      <c r="AY678" s="6" t="str">
        <f t="shared" si="38"/>
        <v/>
      </c>
      <c r="BA678" s="6">
        <f>VLOOKUP(A678, ALL_AP_DATA!$A$2:$F$3600, 6, FALSE)</f>
        <v>311</v>
      </c>
      <c r="BB678" s="6">
        <f>VLOOKUP(A678, projmetadata!$A$2:$D$2036, 4, FALSE)</f>
        <v>50864</v>
      </c>
      <c r="BC678" s="6" t="e">
        <f t="array" aca="1" ref="BC678" ca="1">_xludf.IFS(I678&lt;&gt;0, F678/I678, P678&lt;&gt;0, M678/P678, W678&lt;&gt;0, T678/W678, AD678&lt;&gt;0, AA678/AD678, AK678&lt;&gt;0, AH678/AK678, AR678&lt;&gt;0, AO678/AR678, TRUE, 0)</f>
        <v>#NAME?</v>
      </c>
      <c r="BE678" s="6" t="e">
        <f t="shared" ca="1" si="30"/>
        <v>#NAME?</v>
      </c>
      <c r="BF678" s="6" t="e">
        <f t="shared" ca="1" si="31"/>
        <v>#NAME?</v>
      </c>
      <c r="BG678" s="6"/>
      <c r="BH678" s="6">
        <f>VLOOKUP(A678, ALL_AP_DATA!$A$2:$D$3600, 3, FALSE)</f>
        <v>157</v>
      </c>
      <c r="BI678" s="6">
        <f>VLOOKUP(A678, ALL_AP_DATA!$A$2:$E$3600, 5, FALSE)</f>
        <v>23</v>
      </c>
      <c r="BJ678" s="6">
        <f t="shared" si="39"/>
        <v>7.3954983922829579E-2</v>
      </c>
      <c r="BK678" s="6">
        <f t="shared" si="32"/>
        <v>0.50482315112540188</v>
      </c>
    </row>
    <row r="679" spans="1:63" ht="15.75" customHeight="1" x14ac:dyDescent="0.2">
      <c r="A679" s="6" t="s">
        <v>739</v>
      </c>
      <c r="B679" s="6" t="s">
        <v>64</v>
      </c>
      <c r="C679" s="6">
        <v>30</v>
      </c>
      <c r="D679" s="6">
        <v>870</v>
      </c>
      <c r="E679" s="6">
        <v>1136</v>
      </c>
      <c r="F679" s="6">
        <v>71424</v>
      </c>
      <c r="G679" s="6">
        <v>0.3387</v>
      </c>
      <c r="H679" s="6">
        <v>0.73909999999999998</v>
      </c>
      <c r="I679" s="6">
        <v>0.51490000000000002</v>
      </c>
      <c r="J679" s="6">
        <v>16</v>
      </c>
      <c r="K679" s="6">
        <v>195</v>
      </c>
      <c r="L679" s="6">
        <v>1094</v>
      </c>
      <c r="M679" s="6">
        <v>75999</v>
      </c>
      <c r="N679" s="6">
        <v>7.5899999999999995E-2</v>
      </c>
      <c r="O679" s="6">
        <v>0.71179999999999999</v>
      </c>
      <c r="P679" s="6">
        <v>0.54790000000000005</v>
      </c>
      <c r="Q679" s="6">
        <v>95</v>
      </c>
      <c r="R679" s="6">
        <v>539</v>
      </c>
      <c r="S679" s="6">
        <v>1356</v>
      </c>
      <c r="T679" s="6">
        <v>109836</v>
      </c>
      <c r="U679" s="6">
        <v>0.20979999999999999</v>
      </c>
      <c r="V679" s="6">
        <v>0.88219999999999998</v>
      </c>
      <c r="W679" s="6">
        <v>0.79179999999999995</v>
      </c>
      <c r="X679" s="6">
        <v>62</v>
      </c>
      <c r="Y679" s="6">
        <v>1948</v>
      </c>
      <c r="Z679" s="6">
        <v>1350</v>
      </c>
      <c r="AA679" s="6">
        <v>107185</v>
      </c>
      <c r="AB679" s="6">
        <v>0.75829999999999997</v>
      </c>
      <c r="AC679" s="6">
        <v>0.87829999999999997</v>
      </c>
      <c r="AD679" s="6">
        <v>0.77270000000000005</v>
      </c>
      <c r="AE679" s="6">
        <v>253</v>
      </c>
      <c r="AF679" s="6">
        <v>1325</v>
      </c>
      <c r="AG679" s="6">
        <v>1379</v>
      </c>
      <c r="AH679" s="6">
        <v>96041</v>
      </c>
      <c r="AI679" s="6">
        <v>0.51580000000000004</v>
      </c>
      <c r="AJ679" s="6">
        <v>0.8972</v>
      </c>
      <c r="AK679" s="6">
        <v>0.69240000000000002</v>
      </c>
      <c r="AL679" s="6">
        <v>11</v>
      </c>
      <c r="AM679" s="6">
        <v>273</v>
      </c>
      <c r="AN679" s="6">
        <v>1148</v>
      </c>
      <c r="AO679" s="6">
        <v>82553</v>
      </c>
      <c r="AP679" s="6">
        <v>0.10630000000000001</v>
      </c>
      <c r="AQ679" s="6">
        <v>0.74690000000000001</v>
      </c>
      <c r="AR679" s="6">
        <v>0.59509999999999996</v>
      </c>
      <c r="AT679" s="6">
        <f t="shared" si="33"/>
        <v>82.096551724137925</v>
      </c>
      <c r="AU679" s="6">
        <f t="shared" si="34"/>
        <v>389.73846153846154</v>
      </c>
      <c r="AV679" s="6">
        <f t="shared" si="35"/>
        <v>203.77736549165121</v>
      </c>
      <c r="AW679" s="7">
        <f t="shared" si="36"/>
        <v>55.023100616016428</v>
      </c>
      <c r="AX679" s="6">
        <f t="shared" si="37"/>
        <v>72.483773584905663</v>
      </c>
      <c r="AY679" s="6">
        <f t="shared" si="38"/>
        <v>302.39194139194137</v>
      </c>
      <c r="BA679" s="6">
        <f>VLOOKUP(A679, ALL_AP_DATA!$A$2:$F$3600, 6, FALSE)</f>
        <v>2569</v>
      </c>
      <c r="BB679" s="6">
        <f>VLOOKUP(A679, projmetadata!$A$2:$D$2036, 4, FALSE)</f>
        <v>299067</v>
      </c>
      <c r="BC679" s="6" t="e">
        <f t="array" aca="1" ref="BC679" ca="1">_xludf.IFS(I679&lt;&gt;0, F679/I679, P679&lt;&gt;0, M679/P679, W679&lt;&gt;0, T679/W679, AD679&lt;&gt;0, AA679/AD679, AK679&lt;&gt;0, AH679/AK679, AR679&lt;&gt;0, AO679/AR679, TRUE, 0)</f>
        <v>#NAME?</v>
      </c>
      <c r="BE679" s="6" t="e">
        <f t="shared" ca="1" si="30"/>
        <v>#NAME?</v>
      </c>
      <c r="BF679" s="6" t="e">
        <f t="shared" ca="1" si="31"/>
        <v>#NAME?</v>
      </c>
      <c r="BG679" s="6"/>
      <c r="BH679" s="6">
        <f>VLOOKUP(A679, ALL_AP_DATA!$A$2:$D$3600, 3, FALSE)</f>
        <v>2169</v>
      </c>
      <c r="BI679" s="6">
        <f>VLOOKUP(A679, ALL_AP_DATA!$A$2:$E$3600, 5, FALSE)</f>
        <v>138710</v>
      </c>
      <c r="BJ679" s="6">
        <f t="shared" si="39"/>
        <v>53.993771895679252</v>
      </c>
      <c r="BK679" s="6">
        <f t="shared" si="32"/>
        <v>0.8442973919813157</v>
      </c>
    </row>
    <row r="680" spans="1:63" ht="15.75" customHeight="1" x14ac:dyDescent="0.2">
      <c r="A680" s="6" t="s">
        <v>740</v>
      </c>
      <c r="B680" s="6" t="s">
        <v>64</v>
      </c>
      <c r="C680" s="6">
        <v>11</v>
      </c>
      <c r="D680" s="6">
        <v>656</v>
      </c>
      <c r="E680" s="6">
        <v>305</v>
      </c>
      <c r="F680" s="6">
        <v>22100</v>
      </c>
      <c r="G680" s="6">
        <v>0.3523</v>
      </c>
      <c r="H680" s="6">
        <v>0.71599999999999997</v>
      </c>
      <c r="I680" s="6">
        <v>0.47420000000000001</v>
      </c>
      <c r="J680" s="6">
        <v>2</v>
      </c>
      <c r="K680" s="6">
        <v>24</v>
      </c>
      <c r="L680" s="6">
        <v>103</v>
      </c>
      <c r="M680" s="6">
        <v>3662</v>
      </c>
      <c r="N680" s="6">
        <v>1.29E-2</v>
      </c>
      <c r="O680" s="6">
        <v>0.24179999999999999</v>
      </c>
      <c r="P680" s="6">
        <v>7.8600000000000003E-2</v>
      </c>
      <c r="Q680" s="6">
        <v>51</v>
      </c>
      <c r="R680" s="6">
        <v>151</v>
      </c>
      <c r="S680" s="6">
        <v>270</v>
      </c>
      <c r="T680" s="6">
        <v>18015</v>
      </c>
      <c r="U680" s="6">
        <v>8.1100000000000005E-2</v>
      </c>
      <c r="V680" s="6">
        <v>0.63380000000000003</v>
      </c>
      <c r="W680" s="6">
        <v>0.3866</v>
      </c>
      <c r="X680" s="6">
        <v>151</v>
      </c>
      <c r="Y680" s="6">
        <v>745</v>
      </c>
      <c r="Z680" s="6">
        <v>295</v>
      </c>
      <c r="AA680" s="6">
        <v>20375</v>
      </c>
      <c r="AB680" s="6">
        <v>0.40010000000000001</v>
      </c>
      <c r="AC680" s="6">
        <v>0.6925</v>
      </c>
      <c r="AD680" s="6">
        <v>0.43719999999999998</v>
      </c>
      <c r="AE680" s="6">
        <v>83</v>
      </c>
      <c r="AF680" s="6">
        <v>644</v>
      </c>
      <c r="AG680" s="6">
        <v>263</v>
      </c>
      <c r="AH680" s="6">
        <v>17101</v>
      </c>
      <c r="AI680" s="6">
        <v>0.34589999999999999</v>
      </c>
      <c r="AJ680" s="6">
        <v>0.61739999999999995</v>
      </c>
      <c r="AK680" s="6">
        <v>0.3669</v>
      </c>
      <c r="AL680" s="6">
        <v>1</v>
      </c>
      <c r="AM680" s="6">
        <v>22</v>
      </c>
      <c r="AN680" s="6">
        <v>105</v>
      </c>
      <c r="AO680" s="6">
        <v>3951</v>
      </c>
      <c r="AP680" s="6">
        <v>1.18E-2</v>
      </c>
      <c r="AQ680" s="6">
        <v>0.2465</v>
      </c>
      <c r="AR680" s="6">
        <v>8.48E-2</v>
      </c>
      <c r="AT680" s="6">
        <f t="shared" si="33"/>
        <v>33.689024390243901</v>
      </c>
      <c r="AU680" s="6">
        <f t="shared" si="34"/>
        <v>152.58333333333334</v>
      </c>
      <c r="AV680" s="6">
        <f t="shared" si="35"/>
        <v>119.30463576158941</v>
      </c>
      <c r="AW680" s="7">
        <f t="shared" si="36"/>
        <v>27.348993288590606</v>
      </c>
      <c r="AX680" s="6">
        <f t="shared" si="37"/>
        <v>26.554347826086957</v>
      </c>
      <c r="AY680" s="6">
        <f t="shared" si="38"/>
        <v>179.59090909090909</v>
      </c>
      <c r="BA680" s="6">
        <f>VLOOKUP(A680, ALL_AP_DATA!$A$2:$F$3600, 6, FALSE)</f>
        <v>1862</v>
      </c>
      <c r="BB680" s="6">
        <f>VLOOKUP(A680, projmetadata!$A$2:$D$2036, 4, FALSE)</f>
        <v>149871</v>
      </c>
      <c r="BC680" s="6" t="e">
        <f t="array" aca="1" ref="BC680" ca="1">_xludf.IFS(I680&lt;&gt;0, F680/I680, P680&lt;&gt;0, M680/P680, W680&lt;&gt;0, T680/W680, AD680&lt;&gt;0, AA680/AD680, AK680&lt;&gt;0, AH680/AK680, AR680&lt;&gt;0, AO680/AR680, TRUE, 0)</f>
        <v>#NAME?</v>
      </c>
      <c r="BE680" s="6" t="e">
        <f t="shared" ca="1" si="30"/>
        <v>#NAME?</v>
      </c>
      <c r="BF680" s="6" t="e">
        <f t="shared" ca="1" si="31"/>
        <v>#NAME?</v>
      </c>
      <c r="BG680" s="6"/>
      <c r="BH680" s="6">
        <f>VLOOKUP(A680, ALL_AP_DATA!$A$2:$D$3600, 3, FALSE)</f>
        <v>1229</v>
      </c>
      <c r="BI680" s="6">
        <f>VLOOKUP(A680, ALL_AP_DATA!$A$2:$E$3600, 5, FALSE)</f>
        <v>46604</v>
      </c>
      <c r="BJ680" s="6">
        <f t="shared" si="39"/>
        <v>25.029001074113857</v>
      </c>
      <c r="BK680" s="6">
        <f t="shared" si="32"/>
        <v>0.66004296455424272</v>
      </c>
    </row>
    <row r="681" spans="1:63" ht="15.75" customHeight="1" x14ac:dyDescent="0.2">
      <c r="A681" s="6" t="s">
        <v>741</v>
      </c>
      <c r="B681" s="6" t="s">
        <v>61</v>
      </c>
      <c r="Q681" s="6">
        <v>3</v>
      </c>
      <c r="R681" s="6">
        <v>9</v>
      </c>
      <c r="S681" s="6">
        <v>6</v>
      </c>
      <c r="T681" s="6">
        <v>538</v>
      </c>
      <c r="U681" s="6">
        <v>1.9400000000000001E-2</v>
      </c>
      <c r="V681" s="6">
        <v>0.18179999999999999</v>
      </c>
      <c r="W681" s="6">
        <v>0.15709999999999999</v>
      </c>
      <c r="X681" s="6">
        <v>24</v>
      </c>
      <c r="Y681" s="6">
        <v>267</v>
      </c>
      <c r="Z681" s="6">
        <v>23</v>
      </c>
      <c r="AA681" s="6">
        <v>2601</v>
      </c>
      <c r="AB681" s="6">
        <v>0.57669999999999999</v>
      </c>
      <c r="AC681" s="6">
        <v>0.69699999999999995</v>
      </c>
      <c r="AD681" s="6">
        <v>0.75960000000000005</v>
      </c>
      <c r="AE681" s="6">
        <v>25</v>
      </c>
      <c r="AF681" s="6">
        <v>111</v>
      </c>
      <c r="AG681" s="6">
        <v>11</v>
      </c>
      <c r="AH681" s="6">
        <v>2347</v>
      </c>
      <c r="AI681" s="6">
        <v>0.2397</v>
      </c>
      <c r="AJ681" s="6">
        <v>0.33329999999999999</v>
      </c>
      <c r="AK681" s="6">
        <v>0.6855</v>
      </c>
      <c r="AT681" s="6" t="str">
        <f t="shared" si="33"/>
        <v/>
      </c>
      <c r="AU681" s="6" t="str">
        <f t="shared" si="34"/>
        <v/>
      </c>
      <c r="AV681" s="6">
        <f t="shared" si="35"/>
        <v>59.777777777777779</v>
      </c>
      <c r="AW681" s="7">
        <f t="shared" si="36"/>
        <v>9.7415730337078656</v>
      </c>
      <c r="AX681" s="6">
        <f t="shared" si="37"/>
        <v>21.144144144144143</v>
      </c>
      <c r="AY681" s="6" t="str">
        <f t="shared" si="38"/>
        <v/>
      </c>
      <c r="BA681" s="6">
        <f>VLOOKUP(A681, ALL_AP_DATA!$A$2:$F$3600, 6, FALSE)</f>
        <v>463</v>
      </c>
      <c r="BB681" s="6">
        <f>VLOOKUP(A681, projmetadata!$A$2:$D$2036, 4, FALSE)</f>
        <v>80686</v>
      </c>
      <c r="BC681" s="6" t="e">
        <f t="array" aca="1" ref="BC681" ca="1">_xludf.IFS(I681&lt;&gt;0, F681/I681, P681&lt;&gt;0, M681/P681, W681&lt;&gt;0, T681/W681, AD681&lt;&gt;0, AA681/AD681, AK681&lt;&gt;0, AH681/AK681, AR681&lt;&gt;0, AO681/AR681, TRUE, 0)</f>
        <v>#NAME?</v>
      </c>
      <c r="BE681" s="6" t="e">
        <f t="shared" ca="1" si="30"/>
        <v>#NAME?</v>
      </c>
      <c r="BF681" s="6" t="e">
        <f t="shared" ca="1" si="31"/>
        <v>#NAME?</v>
      </c>
      <c r="BG681" s="6"/>
      <c r="BH681" s="6">
        <f>VLOOKUP(A681, ALL_AP_DATA!$A$2:$D$3600, 3, FALSE)</f>
        <v>306</v>
      </c>
      <c r="BI681" s="6">
        <f>VLOOKUP(A681, ALL_AP_DATA!$A$2:$E$3600, 5, FALSE)</f>
        <v>3424</v>
      </c>
      <c r="BJ681" s="6">
        <f t="shared" si="39"/>
        <v>7.3952483801295896</v>
      </c>
      <c r="BK681" s="6">
        <f t="shared" si="32"/>
        <v>0.66090712742980562</v>
      </c>
    </row>
    <row r="682" spans="1:63" ht="15.75" customHeight="1" x14ac:dyDescent="0.2">
      <c r="A682" s="6" t="s">
        <v>742</v>
      </c>
      <c r="B682" s="6" t="s">
        <v>64</v>
      </c>
      <c r="C682" s="6">
        <v>6</v>
      </c>
      <c r="D682" s="6">
        <v>29</v>
      </c>
      <c r="E682" s="6">
        <v>14</v>
      </c>
      <c r="F682" s="6">
        <v>246</v>
      </c>
      <c r="G682" s="6">
        <v>0.107</v>
      </c>
      <c r="H682" s="6">
        <v>0.34150000000000003</v>
      </c>
      <c r="I682" s="6">
        <v>0.12709999999999999</v>
      </c>
      <c r="Q682" s="6">
        <v>2</v>
      </c>
      <c r="R682" s="6">
        <v>4</v>
      </c>
      <c r="S682" s="6">
        <v>5</v>
      </c>
      <c r="T682" s="6">
        <v>731</v>
      </c>
      <c r="U682" s="6">
        <v>1.4800000000000001E-2</v>
      </c>
      <c r="V682" s="6">
        <v>0.122</v>
      </c>
      <c r="W682" s="6">
        <v>0.37780000000000002</v>
      </c>
      <c r="X682" s="6">
        <v>10</v>
      </c>
      <c r="Y682" s="6">
        <v>84</v>
      </c>
      <c r="Z682" s="6">
        <v>31</v>
      </c>
      <c r="AA682" s="6">
        <v>600</v>
      </c>
      <c r="AB682" s="6">
        <v>0.31</v>
      </c>
      <c r="AC682" s="6">
        <v>0.75609999999999999</v>
      </c>
      <c r="AD682" s="6">
        <v>0.31009999999999999</v>
      </c>
      <c r="AE682" s="6">
        <v>20</v>
      </c>
      <c r="AF682" s="6">
        <v>84</v>
      </c>
      <c r="AG682" s="6">
        <v>21</v>
      </c>
      <c r="AH682" s="6">
        <v>887</v>
      </c>
      <c r="AI682" s="6">
        <v>0.31</v>
      </c>
      <c r="AJ682" s="6">
        <v>0.51219999999999999</v>
      </c>
      <c r="AK682" s="6">
        <v>0.45839999999999997</v>
      </c>
      <c r="AT682" s="6">
        <f t="shared" si="33"/>
        <v>8.4827586206896548</v>
      </c>
      <c r="AU682" s="6" t="str">
        <f t="shared" si="34"/>
        <v/>
      </c>
      <c r="AV682" s="6">
        <f t="shared" si="35"/>
        <v>182.75</v>
      </c>
      <c r="AW682" s="7">
        <f t="shared" si="36"/>
        <v>7.1428571428571432</v>
      </c>
      <c r="AX682" s="6">
        <f t="shared" si="37"/>
        <v>10.55952380952381</v>
      </c>
      <c r="AY682" s="6" t="str">
        <f t="shared" si="38"/>
        <v/>
      </c>
      <c r="BA682" s="6">
        <f>VLOOKUP(A682, ALL_AP_DATA!$A$2:$F$3600, 6, FALSE)</f>
        <v>271</v>
      </c>
      <c r="BB682" s="6">
        <f>VLOOKUP(A682, projmetadata!$A$2:$D$2036, 4, FALSE)</f>
        <v>47323</v>
      </c>
      <c r="BC682" s="6" t="e">
        <f t="array" aca="1" ref="BC682" ca="1">_xludf.IFS(I682&lt;&gt;0, F682/I682, P682&lt;&gt;0, M682/P682, W682&lt;&gt;0, T682/W682, AD682&lt;&gt;0, AA682/AD682, AK682&lt;&gt;0, AH682/AK682, AR682&lt;&gt;0, AO682/AR682, TRUE, 0)</f>
        <v>#NAME?</v>
      </c>
      <c r="BE682" s="6" t="e">
        <f t="shared" ca="1" si="30"/>
        <v>#NAME?</v>
      </c>
      <c r="BF682" s="6" t="e">
        <f t="shared" ca="1" si="31"/>
        <v>#NAME?</v>
      </c>
      <c r="BG682" s="6"/>
      <c r="BH682" s="6">
        <f>VLOOKUP(A682, ALL_AP_DATA!$A$2:$D$3600, 3, FALSE)</f>
        <v>138</v>
      </c>
      <c r="BI682" s="6">
        <f>VLOOKUP(A682, ALL_AP_DATA!$A$2:$E$3600, 5, FALSE)</f>
        <v>1935</v>
      </c>
      <c r="BJ682" s="6">
        <f t="shared" si="39"/>
        <v>7.1402214022140225</v>
      </c>
      <c r="BK682" s="6">
        <f t="shared" si="32"/>
        <v>0.5092250922509225</v>
      </c>
    </row>
    <row r="683" spans="1:63" ht="15.75" customHeight="1" x14ac:dyDescent="0.2">
      <c r="A683" s="6" t="s">
        <v>743</v>
      </c>
      <c r="B683" s="6" t="s">
        <v>64</v>
      </c>
      <c r="C683" s="6">
        <v>1</v>
      </c>
      <c r="D683" s="6">
        <v>308</v>
      </c>
      <c r="E683" s="6">
        <v>103</v>
      </c>
      <c r="F683" s="6">
        <v>4584</v>
      </c>
      <c r="G683" s="6">
        <v>0.29620000000000002</v>
      </c>
      <c r="H683" s="6">
        <v>0.74639999999999995</v>
      </c>
      <c r="I683" s="6">
        <v>0.51100000000000001</v>
      </c>
      <c r="Q683" s="6">
        <v>5</v>
      </c>
      <c r="R683" s="6">
        <v>23</v>
      </c>
      <c r="S683" s="6">
        <v>44</v>
      </c>
      <c r="T683" s="6">
        <v>1905</v>
      </c>
      <c r="U683" s="6">
        <v>2.2100000000000002E-2</v>
      </c>
      <c r="V683" s="6">
        <v>0.31879999999999997</v>
      </c>
      <c r="W683" s="6">
        <v>0.21240000000000001</v>
      </c>
      <c r="X683" s="6">
        <v>50</v>
      </c>
      <c r="Y683" s="6">
        <v>432</v>
      </c>
      <c r="Z683" s="6">
        <v>111</v>
      </c>
      <c r="AA683" s="6">
        <v>4902</v>
      </c>
      <c r="AB683" s="6">
        <v>0.41539999999999999</v>
      </c>
      <c r="AC683" s="6">
        <v>0.80430000000000001</v>
      </c>
      <c r="AD683" s="6">
        <v>0.54649999999999999</v>
      </c>
      <c r="AE683" s="6">
        <v>77</v>
      </c>
      <c r="AF683" s="6">
        <v>601</v>
      </c>
      <c r="AG683" s="6">
        <v>125</v>
      </c>
      <c r="AH683" s="6">
        <v>7911</v>
      </c>
      <c r="AI683" s="6">
        <v>0.57789999999999997</v>
      </c>
      <c r="AJ683" s="6">
        <v>0.90580000000000005</v>
      </c>
      <c r="AK683" s="6">
        <v>0.88190000000000002</v>
      </c>
      <c r="AT683" s="6">
        <f t="shared" si="33"/>
        <v>14.883116883116884</v>
      </c>
      <c r="AU683" s="6" t="str">
        <f t="shared" si="34"/>
        <v/>
      </c>
      <c r="AV683" s="6">
        <f t="shared" si="35"/>
        <v>82.826086956521735</v>
      </c>
      <c r="AW683" s="7">
        <f t="shared" si="36"/>
        <v>11.347222222222221</v>
      </c>
      <c r="AX683" s="6">
        <f t="shared" si="37"/>
        <v>13.1630615640599</v>
      </c>
      <c r="AY683" s="6" t="str">
        <f t="shared" si="38"/>
        <v/>
      </c>
      <c r="BA683" s="6">
        <f>VLOOKUP(A683, ALL_AP_DATA!$A$2:$F$3600, 6, FALSE)</f>
        <v>1040</v>
      </c>
      <c r="BB683" s="6">
        <f>VLOOKUP(A683, projmetadata!$A$2:$D$2036, 4, FALSE)</f>
        <v>133060</v>
      </c>
      <c r="BC683" s="6" t="e">
        <f t="array" aca="1" ref="BC683" ca="1">_xludf.IFS(I683&lt;&gt;0, F683/I683, P683&lt;&gt;0, M683/P683, W683&lt;&gt;0, T683/W683, AD683&lt;&gt;0, AA683/AD683, AK683&lt;&gt;0, AH683/AK683, AR683&lt;&gt;0, AO683/AR683, TRUE, 0)</f>
        <v>#NAME?</v>
      </c>
      <c r="BE683" s="6" t="e">
        <f t="shared" ca="1" si="30"/>
        <v>#NAME?</v>
      </c>
      <c r="BF683" s="6" t="e">
        <f t="shared" ca="1" si="31"/>
        <v>#NAME?</v>
      </c>
      <c r="BG683" s="6"/>
      <c r="BH683" s="6">
        <f>VLOOKUP(A683, ALL_AP_DATA!$A$2:$D$3600, 3, FALSE)</f>
        <v>759</v>
      </c>
      <c r="BI683" s="6">
        <f>VLOOKUP(A683, ALL_AP_DATA!$A$2:$E$3600, 5, FALSE)</f>
        <v>8970</v>
      </c>
      <c r="BJ683" s="6">
        <f t="shared" si="39"/>
        <v>8.625</v>
      </c>
      <c r="BK683" s="6">
        <f t="shared" si="32"/>
        <v>0.72980769230769227</v>
      </c>
    </row>
    <row r="684" spans="1:63" ht="15.75" customHeight="1" x14ac:dyDescent="0.2">
      <c r="A684" s="6" t="s">
        <v>744</v>
      </c>
      <c r="B684" s="6" t="s">
        <v>64</v>
      </c>
      <c r="C684" s="6">
        <v>4</v>
      </c>
      <c r="D684" s="6">
        <v>8</v>
      </c>
      <c r="E684" s="6">
        <v>11</v>
      </c>
      <c r="F684" s="6">
        <v>254</v>
      </c>
      <c r="G684" s="6">
        <v>4.9099999999999998E-2</v>
      </c>
      <c r="H684" s="6">
        <v>0.40739999999999998</v>
      </c>
      <c r="I684" s="6">
        <v>0.249</v>
      </c>
      <c r="Q684" s="6">
        <v>3</v>
      </c>
      <c r="R684" s="6">
        <v>22</v>
      </c>
      <c r="S684" s="6">
        <v>11</v>
      </c>
      <c r="T684" s="6">
        <v>422</v>
      </c>
      <c r="U684" s="6">
        <v>0.13500000000000001</v>
      </c>
      <c r="V684" s="6">
        <v>0.40739999999999998</v>
      </c>
      <c r="W684" s="6">
        <v>0.41370000000000001</v>
      </c>
      <c r="X684" s="6">
        <v>4</v>
      </c>
      <c r="Y684" s="6">
        <v>21</v>
      </c>
      <c r="Z684" s="6">
        <v>13</v>
      </c>
      <c r="AA684" s="6">
        <v>302</v>
      </c>
      <c r="AB684" s="6">
        <v>0.1288</v>
      </c>
      <c r="AC684" s="6">
        <v>0.48149999999999998</v>
      </c>
      <c r="AD684" s="6">
        <v>0.29609999999999997</v>
      </c>
      <c r="AE684" s="6">
        <v>3</v>
      </c>
      <c r="AF684" s="6">
        <v>9</v>
      </c>
      <c r="AG684" s="6">
        <v>5</v>
      </c>
      <c r="AH684" s="6">
        <v>58</v>
      </c>
      <c r="AI684" s="6">
        <v>5.5199999999999999E-2</v>
      </c>
      <c r="AJ684" s="6">
        <v>0.1852</v>
      </c>
      <c r="AK684" s="6">
        <v>5.6899999999999999E-2</v>
      </c>
      <c r="AL684" s="6">
        <v>1</v>
      </c>
      <c r="AM684" s="6">
        <v>14</v>
      </c>
      <c r="AN684" s="6">
        <v>6</v>
      </c>
      <c r="AO684" s="6">
        <v>155</v>
      </c>
      <c r="AP684" s="6">
        <v>8.5900000000000004E-2</v>
      </c>
      <c r="AQ684" s="6">
        <v>0.22220000000000001</v>
      </c>
      <c r="AR684" s="6">
        <v>0.152</v>
      </c>
      <c r="AT684" s="6">
        <f t="shared" si="33"/>
        <v>31.75</v>
      </c>
      <c r="AU684" s="6" t="str">
        <f t="shared" si="34"/>
        <v/>
      </c>
      <c r="AV684" s="6">
        <f t="shared" si="35"/>
        <v>19.181818181818183</v>
      </c>
      <c r="AW684" s="7">
        <f t="shared" si="36"/>
        <v>14.380952380952381</v>
      </c>
      <c r="AX684" s="6">
        <f t="shared" si="37"/>
        <v>6.4444444444444446</v>
      </c>
      <c r="AY684" s="6">
        <f t="shared" si="38"/>
        <v>11.071428571428571</v>
      </c>
      <c r="BA684" s="6">
        <f>VLOOKUP(A684, ALL_AP_DATA!$A$2:$F$3600, 6, FALSE)</f>
        <v>163</v>
      </c>
      <c r="BB684" s="6">
        <f>VLOOKUP(A684, projmetadata!$A$2:$D$2036, 4, FALSE)</f>
        <v>14824</v>
      </c>
      <c r="BC684" s="6" t="e">
        <f t="array" aca="1" ref="BC684" ca="1">_xludf.IFS(I684&lt;&gt;0, F684/I684, P684&lt;&gt;0, M684/P684, W684&lt;&gt;0, T684/W684, AD684&lt;&gt;0, AA684/AD684, AK684&lt;&gt;0, AH684/AK684, AR684&lt;&gt;0, AO684/AR684, TRUE, 0)</f>
        <v>#NAME?</v>
      </c>
      <c r="BE684" s="6" t="e">
        <f t="shared" ca="1" si="30"/>
        <v>#NAME?</v>
      </c>
      <c r="BF684" s="6" t="e">
        <f t="shared" ca="1" si="31"/>
        <v>#NAME?</v>
      </c>
      <c r="BG684" s="6"/>
      <c r="BH684" s="6">
        <f>VLOOKUP(A684, ALL_AP_DATA!$A$2:$D$3600, 3, FALSE)</f>
        <v>46</v>
      </c>
      <c r="BI684" s="6">
        <f>VLOOKUP(A684, ALL_AP_DATA!$A$2:$E$3600, 5, FALSE)</f>
        <v>1020</v>
      </c>
      <c r="BJ684" s="6">
        <f t="shared" si="39"/>
        <v>6.257668711656442</v>
      </c>
      <c r="BK684" s="6">
        <f t="shared" si="32"/>
        <v>0.2822085889570552</v>
      </c>
    </row>
    <row r="685" spans="1:63" ht="15.75" customHeight="1" x14ac:dyDescent="0.2">
      <c r="A685" s="6" t="s">
        <v>745</v>
      </c>
      <c r="B685" s="6" t="s">
        <v>64</v>
      </c>
      <c r="C685" s="6">
        <v>12</v>
      </c>
      <c r="D685" s="6">
        <v>48</v>
      </c>
      <c r="E685" s="6">
        <v>11</v>
      </c>
      <c r="F685" s="6">
        <v>224</v>
      </c>
      <c r="G685" s="6">
        <v>0.11509999999999999</v>
      </c>
      <c r="H685" s="6">
        <v>0.22450000000000001</v>
      </c>
      <c r="I685" s="6">
        <v>9.9299999999999999E-2</v>
      </c>
      <c r="Q685" s="6">
        <v>4</v>
      </c>
      <c r="R685" s="6">
        <v>13</v>
      </c>
      <c r="S685" s="6">
        <v>25</v>
      </c>
      <c r="T685" s="6">
        <v>660</v>
      </c>
      <c r="U685" s="6">
        <v>3.1199999999999999E-2</v>
      </c>
      <c r="V685" s="6">
        <v>0.51019999999999999</v>
      </c>
      <c r="W685" s="6">
        <v>0.29270000000000002</v>
      </c>
      <c r="X685" s="6">
        <v>8</v>
      </c>
      <c r="Y685" s="6">
        <v>62</v>
      </c>
      <c r="Z685" s="6">
        <v>22</v>
      </c>
      <c r="AA685" s="6">
        <v>449</v>
      </c>
      <c r="AB685" s="6">
        <v>0.1487</v>
      </c>
      <c r="AC685" s="6">
        <v>0.44900000000000001</v>
      </c>
      <c r="AD685" s="6">
        <v>0.1991</v>
      </c>
      <c r="AE685" s="6">
        <v>15</v>
      </c>
      <c r="AF685" s="6">
        <v>82</v>
      </c>
      <c r="AG685" s="6">
        <v>16</v>
      </c>
      <c r="AH685" s="6">
        <v>548</v>
      </c>
      <c r="AI685" s="6">
        <v>0.1966</v>
      </c>
      <c r="AJ685" s="6">
        <v>0.32650000000000001</v>
      </c>
      <c r="AK685" s="6">
        <v>0.24299999999999999</v>
      </c>
      <c r="AT685" s="6">
        <f t="shared" si="33"/>
        <v>4.666666666666667</v>
      </c>
      <c r="AU685" s="6" t="str">
        <f t="shared" si="34"/>
        <v/>
      </c>
      <c r="AV685" s="6">
        <f t="shared" si="35"/>
        <v>50.769230769230766</v>
      </c>
      <c r="AW685" s="7">
        <f t="shared" si="36"/>
        <v>7.241935483870968</v>
      </c>
      <c r="AX685" s="6">
        <f t="shared" si="37"/>
        <v>6.6829268292682924</v>
      </c>
      <c r="AY685" s="6" t="str">
        <f t="shared" si="38"/>
        <v/>
      </c>
      <c r="BA685" s="6">
        <f>VLOOKUP(A685, ALL_AP_DATA!$A$2:$F$3600, 6, FALSE)</f>
        <v>417</v>
      </c>
      <c r="BB685" s="6">
        <f>VLOOKUP(A685, projmetadata!$A$2:$D$2036, 4, FALSE)</f>
        <v>53160</v>
      </c>
      <c r="BC685" s="6" t="e">
        <f t="array" aca="1" ref="BC685" ca="1">_xludf.IFS(I685&lt;&gt;0, F685/I685, P685&lt;&gt;0, M685/P685, W685&lt;&gt;0, T685/W685, AD685&lt;&gt;0, AA685/AD685, AK685&lt;&gt;0, AH685/AK685, AR685&lt;&gt;0, AO685/AR685, TRUE, 0)</f>
        <v>#NAME?</v>
      </c>
      <c r="BE685" s="6" t="e">
        <f t="shared" ca="1" si="30"/>
        <v>#NAME?</v>
      </c>
      <c r="BF685" s="6" t="e">
        <f t="shared" ca="1" si="31"/>
        <v>#NAME?</v>
      </c>
      <c r="BG685" s="6"/>
      <c r="BH685" s="6">
        <f>VLOOKUP(A685, ALL_AP_DATA!$A$2:$D$3600, 3, FALSE)</f>
        <v>140</v>
      </c>
      <c r="BI685" s="6">
        <f>VLOOKUP(A685, ALL_AP_DATA!$A$2:$E$3600, 5, FALSE)</f>
        <v>2255</v>
      </c>
      <c r="BJ685" s="6">
        <f t="shared" si="39"/>
        <v>5.4076738609112711</v>
      </c>
      <c r="BK685" s="6">
        <f t="shared" si="32"/>
        <v>0.33573141486810554</v>
      </c>
    </row>
    <row r="686" spans="1:63" ht="15.75" customHeight="1" x14ac:dyDescent="0.2">
      <c r="A686" s="6" t="s">
        <v>746</v>
      </c>
      <c r="B686" s="6" t="s">
        <v>64</v>
      </c>
      <c r="C686" s="6">
        <v>6</v>
      </c>
      <c r="D686" s="6">
        <v>17</v>
      </c>
      <c r="E686" s="6">
        <v>2</v>
      </c>
      <c r="F686" s="6">
        <v>71</v>
      </c>
      <c r="G686" s="6">
        <v>7.9399999999999998E-2</v>
      </c>
      <c r="H686" s="6">
        <v>0.1176</v>
      </c>
      <c r="I686" s="6">
        <v>0.12959999999999999</v>
      </c>
      <c r="X686" s="6">
        <v>3</v>
      </c>
      <c r="Y686" s="6">
        <v>24</v>
      </c>
      <c r="Z686" s="6">
        <v>10</v>
      </c>
      <c r="AA686" s="6">
        <v>238</v>
      </c>
      <c r="AB686" s="6">
        <v>0.11210000000000001</v>
      </c>
      <c r="AC686" s="6">
        <v>0.58819999999999995</v>
      </c>
      <c r="AD686" s="6">
        <v>0.43430000000000002</v>
      </c>
      <c r="AT686" s="6">
        <f t="shared" si="33"/>
        <v>4.1764705882352944</v>
      </c>
      <c r="AU686" s="6" t="str">
        <f t="shared" si="34"/>
        <v/>
      </c>
      <c r="AV686" s="6" t="str">
        <f t="shared" si="35"/>
        <v/>
      </c>
      <c r="AW686" s="7">
        <f t="shared" si="36"/>
        <v>9.9166666666666661</v>
      </c>
      <c r="AX686" s="6" t="str">
        <f t="shared" si="37"/>
        <v/>
      </c>
      <c r="AY686" s="6" t="str">
        <f t="shared" si="38"/>
        <v/>
      </c>
      <c r="BA686" s="6">
        <f>VLOOKUP(A686, ALL_AP_DATA!$A$2:$F$3600, 6, FALSE)</f>
        <v>214</v>
      </c>
      <c r="BB686" s="6">
        <f>VLOOKUP(A686, projmetadata!$A$2:$D$2036, 4, FALSE)</f>
        <v>25728</v>
      </c>
      <c r="BC686" s="6" t="e">
        <f t="array" aca="1" ref="BC686" ca="1">_xludf.IFS(I686&lt;&gt;0, F686/I686, P686&lt;&gt;0, M686/P686, W686&lt;&gt;0, T686/W686, AD686&lt;&gt;0, AA686/AD686, AK686&lt;&gt;0, AH686/AK686, AR686&lt;&gt;0, AO686/AR686, TRUE, 0)</f>
        <v>#NAME?</v>
      </c>
      <c r="BE686" s="6" t="e">
        <f t="shared" ca="1" si="30"/>
        <v>#NAME?</v>
      </c>
      <c r="BF686" s="6" t="e">
        <f t="shared" ca="1" si="31"/>
        <v>#NAME?</v>
      </c>
      <c r="BG686" s="6"/>
      <c r="BH686" s="6">
        <f>VLOOKUP(A686, ALL_AP_DATA!$A$2:$D$3600, 3, FALSE)</f>
        <v>33</v>
      </c>
      <c r="BI686" s="6">
        <f>VLOOKUP(A686, ALL_AP_DATA!$A$2:$E$3600, 5, FALSE)</f>
        <v>548</v>
      </c>
      <c r="BJ686" s="6">
        <f t="shared" si="39"/>
        <v>2.5607476635514019</v>
      </c>
      <c r="BK686" s="6">
        <f t="shared" si="32"/>
        <v>0.1542056074766355</v>
      </c>
    </row>
    <row r="687" spans="1:63" ht="15.75" customHeight="1" x14ac:dyDescent="0.2">
      <c r="A687" s="6" t="s">
        <v>747</v>
      </c>
      <c r="B687" s="6" t="s">
        <v>64</v>
      </c>
      <c r="AE687" s="6">
        <v>4</v>
      </c>
      <c r="AF687" s="6">
        <v>14</v>
      </c>
      <c r="AG687" s="6">
        <v>0</v>
      </c>
      <c r="AH687" s="6">
        <v>0</v>
      </c>
      <c r="AI687" s="6">
        <v>9.9299999999999999E-2</v>
      </c>
      <c r="AJ687" s="6">
        <v>0</v>
      </c>
      <c r="AK687" s="6">
        <v>0</v>
      </c>
      <c r="AT687" s="6" t="str">
        <f t="shared" si="33"/>
        <v/>
      </c>
      <c r="AU687" s="6" t="str">
        <f t="shared" si="34"/>
        <v/>
      </c>
      <c r="AV687" s="6" t="str">
        <f t="shared" si="35"/>
        <v/>
      </c>
      <c r="AW687" s="7" t="str">
        <f t="shared" si="36"/>
        <v/>
      </c>
      <c r="AX687" s="6">
        <f t="shared" si="37"/>
        <v>0</v>
      </c>
      <c r="AY687" s="6" t="str">
        <f t="shared" si="38"/>
        <v/>
      </c>
      <c r="BA687" s="6">
        <f>VLOOKUP(A687, ALL_AP_DATA!$A$2:$F$3600, 6, FALSE)</f>
        <v>141</v>
      </c>
      <c r="BB687" s="6">
        <f>VLOOKUP(A687, projmetadata!$A$2:$D$2036, 4, FALSE)</f>
        <v>14609</v>
      </c>
      <c r="BC687" s="6" t="e">
        <f t="array" aca="1" ref="BC687" ca="1">_xludf.IFS(I687&lt;&gt;0, F687/I687, P687&lt;&gt;0, M687/P687, W687&lt;&gt;0, T687/W687, AD687&lt;&gt;0, AA687/AD687, AK687&lt;&gt;0, AH687/AK687, AR687&lt;&gt;0, AO687/AR687, TRUE, 0)</f>
        <v>#NAME?</v>
      </c>
      <c r="BE687" s="6" t="e">
        <f t="shared" ca="1" si="30"/>
        <v>#NAME?</v>
      </c>
      <c r="BF687" s="6" t="e">
        <f t="shared" ca="1" si="31"/>
        <v>#NAME?</v>
      </c>
      <c r="BG687" s="6"/>
      <c r="BH687" s="6">
        <f>VLOOKUP(A687, ALL_AP_DATA!$A$2:$D$3600, 3, FALSE)</f>
        <v>14</v>
      </c>
      <c r="BI687" s="6">
        <f>VLOOKUP(A687, ALL_AP_DATA!$A$2:$E$3600, 5, FALSE)</f>
        <v>61</v>
      </c>
      <c r="BJ687" s="6">
        <f t="shared" si="39"/>
        <v>0.43262411347517732</v>
      </c>
      <c r="BK687" s="6">
        <f t="shared" si="32"/>
        <v>9.9290780141843976E-2</v>
      </c>
    </row>
    <row r="688" spans="1:63" ht="15.75" customHeight="1" x14ac:dyDescent="0.2">
      <c r="A688" s="6" t="s">
        <v>748</v>
      </c>
      <c r="B688" s="6" t="s">
        <v>64</v>
      </c>
      <c r="X688" s="6">
        <v>1</v>
      </c>
      <c r="Y688" s="6">
        <v>4</v>
      </c>
      <c r="Z688" s="6">
        <v>1</v>
      </c>
      <c r="AA688" s="6">
        <v>76</v>
      </c>
      <c r="AB688" s="6">
        <v>3.3300000000000003E-2</v>
      </c>
      <c r="AC688" s="6">
        <v>0.1111</v>
      </c>
      <c r="AD688" s="6">
        <v>0.14449999999999999</v>
      </c>
      <c r="AE688" s="6">
        <v>6</v>
      </c>
      <c r="AF688" s="6">
        <v>43</v>
      </c>
      <c r="AG688" s="6">
        <v>3</v>
      </c>
      <c r="AH688" s="6">
        <v>188</v>
      </c>
      <c r="AI688" s="6">
        <v>0.35830000000000001</v>
      </c>
      <c r="AJ688" s="6">
        <v>0.33329999999999999</v>
      </c>
      <c r="AK688" s="6">
        <v>0.3574</v>
      </c>
      <c r="AT688" s="6" t="str">
        <f t="shared" si="33"/>
        <v/>
      </c>
      <c r="AU688" s="6" t="str">
        <f t="shared" si="34"/>
        <v/>
      </c>
      <c r="AV688" s="6" t="str">
        <f t="shared" si="35"/>
        <v/>
      </c>
      <c r="AW688" s="7">
        <f t="shared" si="36"/>
        <v>19</v>
      </c>
      <c r="AX688" s="6">
        <f t="shared" si="37"/>
        <v>4.3720930232558137</v>
      </c>
      <c r="AY688" s="6" t="str">
        <f t="shared" si="38"/>
        <v/>
      </c>
      <c r="BA688" s="6">
        <f>VLOOKUP(A688, ALL_AP_DATA!$A$2:$F$3600, 6, FALSE)</f>
        <v>120</v>
      </c>
      <c r="BB688" s="6">
        <f>VLOOKUP(A688, projmetadata!$A$2:$D$2036, 4, FALSE)</f>
        <v>5833</v>
      </c>
      <c r="BC688" s="6" t="e">
        <f t="array" aca="1" ref="BC688" ca="1">_xludf.IFS(I688&lt;&gt;0, F688/I688, P688&lt;&gt;0, M688/P688, W688&lt;&gt;0, T688/W688, AD688&lt;&gt;0, AA688/AD688, AK688&lt;&gt;0, AH688/AK688, AR688&lt;&gt;0, AO688/AR688, TRUE, 0)</f>
        <v>#NAME?</v>
      </c>
      <c r="BE688" s="6" t="e">
        <f t="shared" ca="1" si="30"/>
        <v>#NAME?</v>
      </c>
      <c r="BF688" s="6" t="e">
        <f t="shared" ca="1" si="31"/>
        <v>#NAME?</v>
      </c>
      <c r="BG688" s="6"/>
      <c r="BH688" s="6">
        <f>VLOOKUP(A688, ALL_AP_DATA!$A$2:$D$3600, 3, FALSE)</f>
        <v>43</v>
      </c>
      <c r="BI688" s="6">
        <f>VLOOKUP(A688, ALL_AP_DATA!$A$2:$E$3600, 5, FALSE)</f>
        <v>526</v>
      </c>
      <c r="BJ688" s="6">
        <f t="shared" si="39"/>
        <v>4.3833333333333337</v>
      </c>
      <c r="BK688" s="6">
        <f t="shared" si="32"/>
        <v>0.35833333333333334</v>
      </c>
    </row>
    <row r="689" spans="1:63" ht="15.75" customHeight="1" x14ac:dyDescent="0.2">
      <c r="A689" s="6" t="s">
        <v>749</v>
      </c>
      <c r="B689" s="6" t="s">
        <v>64</v>
      </c>
      <c r="C689" s="6">
        <v>4</v>
      </c>
      <c r="D689" s="6">
        <v>32</v>
      </c>
      <c r="E689" s="6">
        <v>1</v>
      </c>
      <c r="F689" s="6">
        <v>4</v>
      </c>
      <c r="G689" s="6">
        <v>0.29360000000000003</v>
      </c>
      <c r="H689" s="6">
        <v>0.5</v>
      </c>
      <c r="I689" s="6">
        <v>1.18E-2</v>
      </c>
      <c r="X689" s="6">
        <v>5</v>
      </c>
      <c r="Y689" s="6">
        <v>39</v>
      </c>
      <c r="Z689" s="6">
        <v>1</v>
      </c>
      <c r="AA689" s="6">
        <v>4</v>
      </c>
      <c r="AB689" s="6">
        <v>0.35780000000000001</v>
      </c>
      <c r="AC689" s="6">
        <v>0.5</v>
      </c>
      <c r="AD689" s="6">
        <v>1.18E-2</v>
      </c>
      <c r="AE689" s="6">
        <v>7</v>
      </c>
      <c r="AF689" s="6">
        <v>43</v>
      </c>
      <c r="AG689" s="6">
        <v>1</v>
      </c>
      <c r="AH689" s="6">
        <v>4</v>
      </c>
      <c r="AI689" s="6">
        <v>0.39450000000000002</v>
      </c>
      <c r="AJ689" s="6">
        <v>0.5</v>
      </c>
      <c r="AK689" s="6">
        <v>1.18E-2</v>
      </c>
      <c r="AT689" s="6">
        <f t="shared" si="33"/>
        <v>0.125</v>
      </c>
      <c r="AU689" s="6" t="str">
        <f t="shared" si="34"/>
        <v/>
      </c>
      <c r="AV689" s="6" t="str">
        <f t="shared" si="35"/>
        <v/>
      </c>
      <c r="AW689" s="7">
        <f t="shared" si="36"/>
        <v>0.10256410256410256</v>
      </c>
      <c r="AX689" s="6">
        <f t="shared" si="37"/>
        <v>9.3023255813953487E-2</v>
      </c>
      <c r="AY689" s="6" t="str">
        <f t="shared" si="38"/>
        <v/>
      </c>
      <c r="BA689" s="6">
        <f>VLOOKUP(A689, ALL_AP_DATA!$A$2:$F$3600, 6, FALSE)</f>
        <v>109</v>
      </c>
      <c r="BB689" s="6">
        <f>VLOOKUP(A689, projmetadata!$A$2:$D$2036, 4, FALSE)</f>
        <v>10868</v>
      </c>
      <c r="BC689" s="6" t="e">
        <f t="array" aca="1" ref="BC689" ca="1">_xludf.IFS(I689&lt;&gt;0, F689/I689, P689&lt;&gt;0, M689/P689, W689&lt;&gt;0, T689/W689, AD689&lt;&gt;0, AA689/AD689, AK689&lt;&gt;0, AH689/AK689, AR689&lt;&gt;0, AO689/AR689, TRUE, 0)</f>
        <v>#NAME?</v>
      </c>
      <c r="BE689" s="6" t="e">
        <f t="shared" ca="1" si="30"/>
        <v>#NAME?</v>
      </c>
      <c r="BF689" s="6" t="e">
        <f t="shared" ca="1" si="31"/>
        <v>#NAME?</v>
      </c>
      <c r="BG689" s="6"/>
      <c r="BH689" s="6">
        <f>VLOOKUP(A689, ALL_AP_DATA!$A$2:$D$3600, 3, FALSE)</f>
        <v>58</v>
      </c>
      <c r="BI689" s="6">
        <f>VLOOKUP(A689, ALL_AP_DATA!$A$2:$E$3600, 5, FALSE)</f>
        <v>340</v>
      </c>
      <c r="BJ689" s="6">
        <f t="shared" si="39"/>
        <v>3.1192660550458715</v>
      </c>
      <c r="BK689" s="6">
        <f t="shared" si="32"/>
        <v>0.5321100917431193</v>
      </c>
    </row>
    <row r="690" spans="1:63" ht="15.75" customHeight="1" x14ac:dyDescent="0.2">
      <c r="A690" s="6" t="s">
        <v>750</v>
      </c>
      <c r="B690" s="6" t="s">
        <v>64</v>
      </c>
      <c r="C690" s="6">
        <v>2</v>
      </c>
      <c r="D690" s="6">
        <v>6</v>
      </c>
      <c r="E690" s="6">
        <v>3</v>
      </c>
      <c r="F690" s="6">
        <v>44</v>
      </c>
      <c r="G690" s="6">
        <v>1.7899999999999999E-2</v>
      </c>
      <c r="H690" s="6">
        <v>0.16669999999999999</v>
      </c>
      <c r="I690" s="6">
        <v>0.1346</v>
      </c>
      <c r="Q690" s="6">
        <v>1</v>
      </c>
      <c r="R690" s="6">
        <v>2</v>
      </c>
      <c r="S690" s="6">
        <v>2</v>
      </c>
      <c r="T690" s="6">
        <v>32</v>
      </c>
      <c r="U690" s="6">
        <v>6.0000000000000001E-3</v>
      </c>
      <c r="V690" s="6">
        <v>0.1111</v>
      </c>
      <c r="W690" s="6">
        <v>9.7900000000000001E-2</v>
      </c>
      <c r="AE690" s="6">
        <v>6</v>
      </c>
      <c r="AF690" s="6">
        <v>25</v>
      </c>
      <c r="AG690" s="6">
        <v>4</v>
      </c>
      <c r="AH690" s="6">
        <v>22</v>
      </c>
      <c r="AI690" s="6">
        <v>7.4399999999999994E-2</v>
      </c>
      <c r="AJ690" s="6">
        <v>0.22220000000000001</v>
      </c>
      <c r="AK690" s="6">
        <v>6.7299999999999999E-2</v>
      </c>
      <c r="AT690" s="6">
        <f t="shared" si="33"/>
        <v>7.333333333333333</v>
      </c>
      <c r="AU690" s="6" t="str">
        <f t="shared" si="34"/>
        <v/>
      </c>
      <c r="AV690" s="6">
        <f t="shared" si="35"/>
        <v>16</v>
      </c>
      <c r="AW690" s="7" t="str">
        <f t="shared" si="36"/>
        <v/>
      </c>
      <c r="AX690" s="6">
        <f t="shared" si="37"/>
        <v>0.88</v>
      </c>
      <c r="AY690" s="6" t="str">
        <f t="shared" si="38"/>
        <v/>
      </c>
      <c r="BA690" s="6">
        <f>VLOOKUP(A690, ALL_AP_DATA!$A$2:$F$3600, 6, FALSE)</f>
        <v>336</v>
      </c>
      <c r="BB690" s="6">
        <f>VLOOKUP(A690, projmetadata!$A$2:$D$2036, 4, FALSE)</f>
        <v>29563</v>
      </c>
      <c r="BC690" s="6" t="e">
        <f t="array" aca="1" ref="BC690" ca="1">_xludf.IFS(I690&lt;&gt;0, F690/I690, P690&lt;&gt;0, M690/P690, W690&lt;&gt;0, T690/W690, AD690&lt;&gt;0, AA690/AD690, AK690&lt;&gt;0, AH690/AK690, AR690&lt;&gt;0, AO690/AR690, TRUE, 0)</f>
        <v>#NAME?</v>
      </c>
      <c r="BE690" s="6" t="e">
        <f t="shared" ca="1" si="30"/>
        <v>#NAME?</v>
      </c>
      <c r="BF690" s="6" t="e">
        <f t="shared" ca="1" si="31"/>
        <v>#NAME?</v>
      </c>
      <c r="BG690" s="6"/>
      <c r="BH690" s="6">
        <f>VLOOKUP(A690, ALL_AP_DATA!$A$2:$D$3600, 3, FALSE)</f>
        <v>30</v>
      </c>
      <c r="BI690" s="6">
        <f>VLOOKUP(A690, ALL_AP_DATA!$A$2:$E$3600, 5, FALSE)</f>
        <v>327</v>
      </c>
      <c r="BJ690" s="6">
        <f t="shared" si="39"/>
        <v>0.9732142857142857</v>
      </c>
      <c r="BK690" s="6">
        <f t="shared" si="32"/>
        <v>8.9285714285714288E-2</v>
      </c>
    </row>
    <row r="691" spans="1:63" ht="15.75" customHeight="1" x14ac:dyDescent="0.2">
      <c r="A691" s="6" t="s">
        <v>751</v>
      </c>
      <c r="B691" s="6" t="s">
        <v>64</v>
      </c>
      <c r="Q691" s="6">
        <v>1</v>
      </c>
      <c r="R691" s="6">
        <v>3</v>
      </c>
      <c r="S691" s="6">
        <v>3</v>
      </c>
      <c r="T691" s="6">
        <v>166</v>
      </c>
      <c r="U691" s="6">
        <v>1.43E-2</v>
      </c>
      <c r="V691" s="6">
        <v>0.375</v>
      </c>
      <c r="W691" s="6">
        <v>0.4</v>
      </c>
      <c r="X691" s="6">
        <v>3</v>
      </c>
      <c r="Y691" s="6">
        <v>27</v>
      </c>
      <c r="Z691" s="6">
        <v>5</v>
      </c>
      <c r="AA691" s="6">
        <v>87</v>
      </c>
      <c r="AB691" s="6">
        <v>0.12859999999999999</v>
      </c>
      <c r="AC691" s="6">
        <v>0.625</v>
      </c>
      <c r="AD691" s="6">
        <v>0.20960000000000001</v>
      </c>
      <c r="AE691" s="6">
        <v>2</v>
      </c>
      <c r="AF691" s="6">
        <v>16</v>
      </c>
      <c r="AG691" s="6">
        <v>4</v>
      </c>
      <c r="AH691" s="6">
        <v>76</v>
      </c>
      <c r="AI691" s="6">
        <v>7.6200000000000004E-2</v>
      </c>
      <c r="AJ691" s="6">
        <v>0.5</v>
      </c>
      <c r="AK691" s="6">
        <v>0.18310000000000001</v>
      </c>
      <c r="AT691" s="6" t="str">
        <f t="shared" si="33"/>
        <v/>
      </c>
      <c r="AU691" s="6" t="str">
        <f t="shared" si="34"/>
        <v/>
      </c>
      <c r="AV691" s="6">
        <f t="shared" si="35"/>
        <v>55.333333333333336</v>
      </c>
      <c r="AW691" s="7">
        <f t="shared" si="36"/>
        <v>3.2222222222222223</v>
      </c>
      <c r="AX691" s="6">
        <f t="shared" si="37"/>
        <v>4.75</v>
      </c>
      <c r="AY691" s="6" t="str">
        <f t="shared" si="38"/>
        <v/>
      </c>
      <c r="BA691" s="6">
        <f>VLOOKUP(A691, ALL_AP_DATA!$A$2:$F$3600, 6, FALSE)</f>
        <v>210</v>
      </c>
      <c r="BB691" s="6">
        <f>VLOOKUP(A691, projmetadata!$A$2:$D$2036, 4, FALSE)</f>
        <v>18437</v>
      </c>
      <c r="BC691" s="6" t="e">
        <f t="array" aca="1" ref="BC691" ca="1">_xludf.IFS(I691&lt;&gt;0, F691/I691, P691&lt;&gt;0, M691/P691, W691&lt;&gt;0, T691/W691, AD691&lt;&gt;0, AA691/AD691, AK691&lt;&gt;0, AH691/AK691, AR691&lt;&gt;0, AO691/AR691, TRUE, 0)</f>
        <v>#NAME?</v>
      </c>
      <c r="BE691" s="6" t="e">
        <f t="shared" ca="1" si="30"/>
        <v>#NAME?</v>
      </c>
      <c r="BF691" s="6" t="e">
        <f t="shared" ca="1" si="31"/>
        <v>#NAME?</v>
      </c>
      <c r="BG691" s="6"/>
      <c r="BH691" s="6">
        <f>VLOOKUP(A691, ALL_AP_DATA!$A$2:$D$3600, 3, FALSE)</f>
        <v>33</v>
      </c>
      <c r="BI691" s="6">
        <f>VLOOKUP(A691, ALL_AP_DATA!$A$2:$E$3600, 5, FALSE)</f>
        <v>415</v>
      </c>
      <c r="BJ691" s="6">
        <f t="shared" si="39"/>
        <v>1.9761904761904763</v>
      </c>
      <c r="BK691" s="6">
        <f t="shared" si="32"/>
        <v>0.15714285714285714</v>
      </c>
    </row>
    <row r="692" spans="1:63" ht="15.75" customHeight="1" x14ac:dyDescent="0.2">
      <c r="A692" s="6" t="s">
        <v>752</v>
      </c>
      <c r="B692" s="6" t="s">
        <v>64</v>
      </c>
      <c r="C692" s="6">
        <v>3</v>
      </c>
      <c r="D692" s="6">
        <v>6</v>
      </c>
      <c r="E692" s="6">
        <v>1</v>
      </c>
      <c r="F692" s="6">
        <v>104</v>
      </c>
      <c r="G692" s="6">
        <v>9.4999999999999998E-3</v>
      </c>
      <c r="H692" s="6">
        <v>6.6699999999999995E-2</v>
      </c>
      <c r="I692" s="6">
        <v>6.0699999999999997E-2</v>
      </c>
      <c r="Q692" s="6">
        <v>2</v>
      </c>
      <c r="R692" s="6">
        <v>4</v>
      </c>
      <c r="S692" s="6">
        <v>3</v>
      </c>
      <c r="T692" s="6">
        <v>151</v>
      </c>
      <c r="U692" s="6">
        <v>6.3E-3</v>
      </c>
      <c r="V692" s="6">
        <v>0.2</v>
      </c>
      <c r="W692" s="6">
        <v>8.8099999999999998E-2</v>
      </c>
      <c r="X692" s="6">
        <v>10</v>
      </c>
      <c r="Y692" s="6">
        <v>94</v>
      </c>
      <c r="Z692" s="6">
        <v>4</v>
      </c>
      <c r="AA692" s="6">
        <v>43</v>
      </c>
      <c r="AB692" s="6">
        <v>0.14849999999999999</v>
      </c>
      <c r="AC692" s="6">
        <v>0.26669999999999999</v>
      </c>
      <c r="AD692" s="6">
        <v>2.5100000000000001E-2</v>
      </c>
      <c r="AE692" s="6">
        <v>41</v>
      </c>
      <c r="AF692" s="6">
        <v>200</v>
      </c>
      <c r="AG692" s="6">
        <v>7</v>
      </c>
      <c r="AH692" s="6">
        <v>600</v>
      </c>
      <c r="AI692" s="6">
        <v>0.316</v>
      </c>
      <c r="AJ692" s="6">
        <v>0.4667</v>
      </c>
      <c r="AK692" s="6">
        <v>0.35010000000000002</v>
      </c>
      <c r="AT692" s="6">
        <f t="shared" si="33"/>
        <v>17.333333333333332</v>
      </c>
      <c r="AU692" s="6" t="str">
        <f t="shared" si="34"/>
        <v/>
      </c>
      <c r="AV692" s="6">
        <f t="shared" si="35"/>
        <v>37.75</v>
      </c>
      <c r="AW692" s="7">
        <f t="shared" si="36"/>
        <v>0.45744680851063829</v>
      </c>
      <c r="AX692" s="6">
        <f t="shared" si="37"/>
        <v>3</v>
      </c>
      <c r="AY692" s="6" t="str">
        <f t="shared" si="38"/>
        <v/>
      </c>
      <c r="BA692" s="6">
        <f>VLOOKUP(A692, ALL_AP_DATA!$A$2:$F$3600, 6, FALSE)</f>
        <v>633</v>
      </c>
      <c r="BB692" s="6">
        <f>VLOOKUP(A692, projmetadata!$A$2:$D$2036, 4, FALSE)</f>
        <v>38721</v>
      </c>
      <c r="BC692" s="6" t="e">
        <f t="array" aca="1" ref="BC692" ca="1">_xludf.IFS(I692&lt;&gt;0, F692/I692, P692&lt;&gt;0, M692/P692, W692&lt;&gt;0, T692/W692, AD692&lt;&gt;0, AA692/AD692, AK692&lt;&gt;0, AH692/AK692, AR692&lt;&gt;0, AO692/AR692, TRUE, 0)</f>
        <v>#NAME?</v>
      </c>
      <c r="BE692" s="6" t="e">
        <f t="shared" ca="1" si="30"/>
        <v>#NAME?</v>
      </c>
      <c r="BF692" s="6" t="e">
        <f t="shared" ca="1" si="31"/>
        <v>#NAME?</v>
      </c>
      <c r="BG692" s="6"/>
      <c r="BH692" s="6">
        <f>VLOOKUP(A692, ALL_AP_DATA!$A$2:$D$3600, 3, FALSE)</f>
        <v>237</v>
      </c>
      <c r="BI692" s="6">
        <f>VLOOKUP(A692, ALL_AP_DATA!$A$2:$E$3600, 5, FALSE)</f>
        <v>1714</v>
      </c>
      <c r="BJ692" s="6">
        <f t="shared" si="39"/>
        <v>2.7077409162717219</v>
      </c>
      <c r="BK692" s="6">
        <f t="shared" si="32"/>
        <v>0.37440758293838861</v>
      </c>
    </row>
    <row r="693" spans="1:63" ht="15.75" customHeight="1" x14ac:dyDescent="0.2">
      <c r="A693" s="6" t="s">
        <v>753</v>
      </c>
      <c r="B693" s="6" t="s">
        <v>64</v>
      </c>
      <c r="C693" s="6">
        <v>1</v>
      </c>
      <c r="D693" s="6">
        <v>24</v>
      </c>
      <c r="E693" s="6">
        <v>10</v>
      </c>
      <c r="F693" s="6">
        <v>533</v>
      </c>
      <c r="G693" s="6">
        <v>0.15690000000000001</v>
      </c>
      <c r="H693" s="6">
        <v>0.47620000000000001</v>
      </c>
      <c r="I693" s="6">
        <v>0.31130000000000002</v>
      </c>
      <c r="Q693" s="6">
        <v>1</v>
      </c>
      <c r="R693" s="6">
        <v>4</v>
      </c>
      <c r="S693" s="6">
        <v>6</v>
      </c>
      <c r="T693" s="6">
        <v>326</v>
      </c>
      <c r="U693" s="6">
        <v>2.6100000000000002E-2</v>
      </c>
      <c r="V693" s="6">
        <v>0.28570000000000001</v>
      </c>
      <c r="W693" s="6">
        <v>0.19040000000000001</v>
      </c>
      <c r="X693" s="6">
        <v>12</v>
      </c>
      <c r="Y693" s="6">
        <v>54</v>
      </c>
      <c r="Z693" s="6">
        <v>12</v>
      </c>
      <c r="AA693" s="6">
        <v>505</v>
      </c>
      <c r="AB693" s="6">
        <v>0.35289999999999999</v>
      </c>
      <c r="AC693" s="6">
        <v>0.57140000000000002</v>
      </c>
      <c r="AD693" s="6">
        <v>0.29499999999999998</v>
      </c>
      <c r="AE693" s="6">
        <v>7</v>
      </c>
      <c r="AF693" s="6">
        <v>76</v>
      </c>
      <c r="AG693" s="6">
        <v>13</v>
      </c>
      <c r="AH693" s="6">
        <v>898</v>
      </c>
      <c r="AI693" s="6">
        <v>0.49669999999999997</v>
      </c>
      <c r="AJ693" s="6">
        <v>0.61899999999999999</v>
      </c>
      <c r="AK693" s="6">
        <v>0.52449999999999997</v>
      </c>
      <c r="AT693" s="6">
        <f t="shared" si="33"/>
        <v>22.208333333333332</v>
      </c>
      <c r="AU693" s="6" t="str">
        <f t="shared" si="34"/>
        <v/>
      </c>
      <c r="AV693" s="6">
        <f t="shared" si="35"/>
        <v>81.5</v>
      </c>
      <c r="AW693" s="7">
        <f t="shared" si="36"/>
        <v>9.3518518518518512</v>
      </c>
      <c r="AX693" s="6">
        <f t="shared" si="37"/>
        <v>11.815789473684211</v>
      </c>
      <c r="AY693" s="6" t="str">
        <f t="shared" si="38"/>
        <v/>
      </c>
      <c r="BA693" s="6">
        <f>VLOOKUP(A693, ALL_AP_DATA!$A$2:$F$3600, 6, FALSE)</f>
        <v>153</v>
      </c>
      <c r="BB693" s="6">
        <f>VLOOKUP(A693, projmetadata!$A$2:$D$2036, 4, FALSE)</f>
        <v>8054</v>
      </c>
      <c r="BC693" s="6" t="e">
        <f t="array" aca="1" ref="BC693" ca="1">_xludf.IFS(I693&lt;&gt;0, F693/I693, P693&lt;&gt;0, M693/P693, W693&lt;&gt;0, T693/W693, AD693&lt;&gt;0, AA693/AD693, AK693&lt;&gt;0, AH693/AK693, AR693&lt;&gt;0, AO693/AR693, TRUE, 0)</f>
        <v>#NAME?</v>
      </c>
      <c r="BE693" s="6" t="e">
        <f t="shared" ca="1" si="30"/>
        <v>#NAME?</v>
      </c>
      <c r="BF693" s="6" t="e">
        <f t="shared" ca="1" si="31"/>
        <v>#NAME?</v>
      </c>
      <c r="BG693" s="6"/>
      <c r="BH693" s="6">
        <f>VLOOKUP(A693, ALL_AP_DATA!$A$2:$D$3600, 3, FALSE)</f>
        <v>105</v>
      </c>
      <c r="BI693" s="6">
        <f>VLOOKUP(A693, ALL_AP_DATA!$A$2:$E$3600, 5, FALSE)</f>
        <v>1712</v>
      </c>
      <c r="BJ693" s="6">
        <f t="shared" si="39"/>
        <v>11.18954248366013</v>
      </c>
      <c r="BK693" s="6">
        <f t="shared" si="32"/>
        <v>0.68627450980392157</v>
      </c>
    </row>
    <row r="694" spans="1:63" ht="15.75" customHeight="1" x14ac:dyDescent="0.2">
      <c r="A694" s="6" t="s">
        <v>754</v>
      </c>
      <c r="B694" s="6" t="s">
        <v>64</v>
      </c>
      <c r="C694" s="6">
        <v>13</v>
      </c>
      <c r="D694" s="6">
        <v>110</v>
      </c>
      <c r="E694" s="6">
        <v>3</v>
      </c>
      <c r="F694" s="6">
        <v>236</v>
      </c>
      <c r="G694" s="6">
        <v>0.13159999999999999</v>
      </c>
      <c r="H694" s="6">
        <v>0.13639999999999999</v>
      </c>
      <c r="I694" s="6">
        <v>0.1065</v>
      </c>
      <c r="Q694" s="6">
        <v>3</v>
      </c>
      <c r="R694" s="6">
        <v>8</v>
      </c>
      <c r="S694" s="6">
        <v>9</v>
      </c>
      <c r="T694" s="6">
        <v>528</v>
      </c>
      <c r="U694" s="6">
        <v>9.5999999999999992E-3</v>
      </c>
      <c r="V694" s="6">
        <v>0.40910000000000002</v>
      </c>
      <c r="W694" s="6">
        <v>0.2382</v>
      </c>
      <c r="X694" s="6">
        <v>9</v>
      </c>
      <c r="Y694" s="6">
        <v>51</v>
      </c>
      <c r="Z694" s="6">
        <v>0</v>
      </c>
      <c r="AA694" s="6">
        <v>0</v>
      </c>
      <c r="AB694" s="6">
        <v>6.0999999999999999E-2</v>
      </c>
      <c r="AC694" s="6">
        <v>0</v>
      </c>
      <c r="AD694" s="6">
        <v>0</v>
      </c>
      <c r="AE694" s="6">
        <v>30</v>
      </c>
      <c r="AF694" s="6">
        <v>155</v>
      </c>
      <c r="AG694" s="6">
        <v>12</v>
      </c>
      <c r="AH694" s="6">
        <v>840</v>
      </c>
      <c r="AI694" s="6">
        <v>0.18540000000000001</v>
      </c>
      <c r="AJ694" s="6">
        <v>0.54549999999999998</v>
      </c>
      <c r="AK694" s="6">
        <v>0.37890000000000001</v>
      </c>
      <c r="AT694" s="6">
        <f t="shared" si="33"/>
        <v>2.1454545454545455</v>
      </c>
      <c r="AU694" s="6" t="str">
        <f t="shared" si="34"/>
        <v/>
      </c>
      <c r="AV694" s="6">
        <f t="shared" si="35"/>
        <v>66</v>
      </c>
      <c r="AW694" s="7">
        <f t="shared" si="36"/>
        <v>0</v>
      </c>
      <c r="AX694" s="6">
        <f t="shared" si="37"/>
        <v>5.419354838709677</v>
      </c>
      <c r="AY694" s="6" t="str">
        <f t="shared" si="38"/>
        <v/>
      </c>
      <c r="BA694" s="6">
        <f>VLOOKUP(A694, ALL_AP_DATA!$A$2:$F$3600, 6, FALSE)</f>
        <v>836</v>
      </c>
      <c r="BB694" s="6">
        <f>VLOOKUP(A694, projmetadata!$A$2:$D$2036, 4, FALSE)</f>
        <v>37075</v>
      </c>
      <c r="BC694" s="6" t="e">
        <f t="array" aca="1" ref="BC694" ca="1">_xludf.IFS(I694&lt;&gt;0, F694/I694, P694&lt;&gt;0, M694/P694, W694&lt;&gt;0, T694/W694, AD694&lt;&gt;0, AA694/AD694, AK694&lt;&gt;0, AH694/AK694, AR694&lt;&gt;0, AO694/AR694, TRUE, 0)</f>
        <v>#NAME?</v>
      </c>
      <c r="BE694" s="6" t="e">
        <f t="shared" ca="1" si="30"/>
        <v>#NAME?</v>
      </c>
      <c r="BF694" s="6" t="e">
        <f t="shared" ca="1" si="31"/>
        <v>#NAME?</v>
      </c>
      <c r="BG694" s="6"/>
      <c r="BH694" s="6">
        <f>VLOOKUP(A694, ALL_AP_DATA!$A$2:$D$3600, 3, FALSE)</f>
        <v>258</v>
      </c>
      <c r="BI694" s="6">
        <f>VLOOKUP(A694, ALL_AP_DATA!$A$2:$E$3600, 5, FALSE)</f>
        <v>2217</v>
      </c>
      <c r="BJ694" s="6">
        <f t="shared" si="39"/>
        <v>2.651913875598086</v>
      </c>
      <c r="BK694" s="6">
        <f t="shared" si="32"/>
        <v>0.30861244019138756</v>
      </c>
    </row>
    <row r="695" spans="1:63" ht="15.75" customHeight="1" x14ac:dyDescent="0.2">
      <c r="A695" s="6" t="s">
        <v>755</v>
      </c>
      <c r="B695" s="6" t="s">
        <v>64</v>
      </c>
      <c r="C695" s="6">
        <v>2</v>
      </c>
      <c r="D695" s="6">
        <v>15</v>
      </c>
      <c r="E695" s="6">
        <v>3</v>
      </c>
      <c r="F695" s="6">
        <v>182</v>
      </c>
      <c r="G695" s="6">
        <v>8.5199999999999998E-2</v>
      </c>
      <c r="H695" s="6">
        <v>0.75</v>
      </c>
      <c r="I695" s="6">
        <v>0.73680000000000001</v>
      </c>
      <c r="X695" s="6">
        <v>14</v>
      </c>
      <c r="Y695" s="6">
        <v>57</v>
      </c>
      <c r="Z695" s="6">
        <v>3</v>
      </c>
      <c r="AA695" s="6">
        <v>182</v>
      </c>
      <c r="AB695" s="6">
        <v>0.32390000000000002</v>
      </c>
      <c r="AC695" s="6">
        <v>0.75</v>
      </c>
      <c r="AD695" s="6">
        <v>0.73680000000000001</v>
      </c>
      <c r="AE695" s="6">
        <v>13</v>
      </c>
      <c r="AF695" s="6">
        <v>52</v>
      </c>
      <c r="AG695" s="6">
        <v>2</v>
      </c>
      <c r="AH695" s="6">
        <v>111</v>
      </c>
      <c r="AI695" s="6">
        <v>0.29549999999999998</v>
      </c>
      <c r="AJ695" s="6">
        <v>0.5</v>
      </c>
      <c r="AK695" s="6">
        <v>0.44940000000000002</v>
      </c>
      <c r="AT695" s="6">
        <f t="shared" si="33"/>
        <v>12.133333333333333</v>
      </c>
      <c r="AU695" s="6" t="str">
        <f t="shared" si="34"/>
        <v/>
      </c>
      <c r="AV695" s="6" t="str">
        <f t="shared" si="35"/>
        <v/>
      </c>
      <c r="AW695" s="7">
        <f t="shared" si="36"/>
        <v>3.192982456140351</v>
      </c>
      <c r="AX695" s="6">
        <f t="shared" si="37"/>
        <v>2.1346153846153846</v>
      </c>
      <c r="AY695" s="6" t="str">
        <f t="shared" si="38"/>
        <v/>
      </c>
      <c r="BA695" s="6">
        <f>VLOOKUP(A695, ALL_AP_DATA!$A$2:$F$3600, 6, FALSE)</f>
        <v>176</v>
      </c>
      <c r="BB695" s="6">
        <f>VLOOKUP(A695, projmetadata!$A$2:$D$2036, 4, FALSE)</f>
        <v>12386</v>
      </c>
      <c r="BC695" s="6" t="e">
        <f t="array" aca="1" ref="BC695" ca="1">_xludf.IFS(I695&lt;&gt;0, F695/I695, P695&lt;&gt;0, M695/P695, W695&lt;&gt;0, T695/W695, AD695&lt;&gt;0, AA695/AD695, AK695&lt;&gt;0, AH695/AK695, AR695&lt;&gt;0, AO695/AR695, TRUE, 0)</f>
        <v>#NAME?</v>
      </c>
      <c r="BE695" s="6" t="e">
        <f t="shared" ca="1" si="30"/>
        <v>#NAME?</v>
      </c>
      <c r="BF695" s="6" t="e">
        <f t="shared" ca="1" si="31"/>
        <v>#NAME?</v>
      </c>
      <c r="BG695" s="6"/>
      <c r="BH695" s="6">
        <f>VLOOKUP(A695, ALL_AP_DATA!$A$2:$D$3600, 3, FALSE)</f>
        <v>79</v>
      </c>
      <c r="BI695" s="6">
        <f>VLOOKUP(A695, ALL_AP_DATA!$A$2:$E$3600, 5, FALSE)</f>
        <v>247</v>
      </c>
      <c r="BJ695" s="6">
        <f t="shared" si="39"/>
        <v>1.4034090909090908</v>
      </c>
      <c r="BK695" s="6">
        <f t="shared" si="32"/>
        <v>0.44886363636363635</v>
      </c>
    </row>
    <row r="696" spans="1:63" ht="15.75" customHeight="1" x14ac:dyDescent="0.2">
      <c r="A696" s="6" t="s">
        <v>756</v>
      </c>
      <c r="B696" s="6" t="s">
        <v>64</v>
      </c>
      <c r="C696" s="6">
        <v>3</v>
      </c>
      <c r="D696" s="6">
        <v>8</v>
      </c>
      <c r="E696" s="6">
        <v>10</v>
      </c>
      <c r="F696" s="6">
        <v>1035</v>
      </c>
      <c r="G696" s="6">
        <v>3.27E-2</v>
      </c>
      <c r="H696" s="6">
        <v>0.1724</v>
      </c>
      <c r="I696" s="6">
        <v>0.1225</v>
      </c>
      <c r="Q696" s="6">
        <v>8</v>
      </c>
      <c r="R696" s="6">
        <v>25</v>
      </c>
      <c r="S696" s="6">
        <v>43</v>
      </c>
      <c r="T696" s="6">
        <v>6814</v>
      </c>
      <c r="U696" s="6">
        <v>0.10199999999999999</v>
      </c>
      <c r="V696" s="6">
        <v>0.74139999999999995</v>
      </c>
      <c r="W696" s="6">
        <v>0.80679999999999996</v>
      </c>
      <c r="X696" s="6">
        <v>4</v>
      </c>
      <c r="Y696" s="6">
        <v>36</v>
      </c>
      <c r="Z696" s="6">
        <v>38</v>
      </c>
      <c r="AA696" s="6">
        <v>3888</v>
      </c>
      <c r="AB696" s="6">
        <v>0.1469</v>
      </c>
      <c r="AC696" s="6">
        <v>0.6552</v>
      </c>
      <c r="AD696" s="6">
        <v>0.46029999999999999</v>
      </c>
      <c r="AE696" s="6">
        <v>15</v>
      </c>
      <c r="AF696" s="6">
        <v>60</v>
      </c>
      <c r="AG696" s="6">
        <v>46</v>
      </c>
      <c r="AH696" s="6">
        <v>5204</v>
      </c>
      <c r="AI696" s="6">
        <v>0.24490000000000001</v>
      </c>
      <c r="AJ696" s="6">
        <v>0.79310000000000003</v>
      </c>
      <c r="AK696" s="6">
        <v>0.61609999999999998</v>
      </c>
      <c r="AT696" s="6">
        <f t="shared" si="33"/>
        <v>129.375</v>
      </c>
      <c r="AU696" s="6" t="str">
        <f t="shared" si="34"/>
        <v/>
      </c>
      <c r="AV696" s="6">
        <f t="shared" si="35"/>
        <v>272.56</v>
      </c>
      <c r="AW696" s="7">
        <f t="shared" si="36"/>
        <v>108</v>
      </c>
      <c r="AX696" s="6">
        <f t="shared" si="37"/>
        <v>86.733333333333334</v>
      </c>
      <c r="AY696" s="6" t="str">
        <f t="shared" si="38"/>
        <v/>
      </c>
      <c r="BA696" s="6">
        <f>VLOOKUP(A696, ALL_AP_DATA!$A$2:$F$3600, 6, FALSE)</f>
        <v>245</v>
      </c>
      <c r="BB696" s="6">
        <f>VLOOKUP(A696, projmetadata!$A$2:$D$2036, 4, FALSE)</f>
        <v>45484</v>
      </c>
      <c r="BC696" s="6" t="e">
        <f t="array" aca="1" ref="BC696" ca="1">_xludf.IFS(I696&lt;&gt;0, F696/I696, P696&lt;&gt;0, M696/P696, W696&lt;&gt;0, T696/W696, AD696&lt;&gt;0, AA696/AD696, AK696&lt;&gt;0, AH696/AK696, AR696&lt;&gt;0, AO696/AR696, TRUE, 0)</f>
        <v>#NAME?</v>
      </c>
      <c r="BE696" s="6" t="e">
        <f t="shared" ca="1" si="30"/>
        <v>#NAME?</v>
      </c>
      <c r="BF696" s="6" t="e">
        <f t="shared" ca="1" si="31"/>
        <v>#NAME?</v>
      </c>
      <c r="BG696" s="6"/>
      <c r="BH696" s="6">
        <f>VLOOKUP(A696, ALL_AP_DATA!$A$2:$D$3600, 3, FALSE)</f>
        <v>87</v>
      </c>
      <c r="BI696" s="6">
        <f>VLOOKUP(A696, ALL_AP_DATA!$A$2:$E$3600, 5, FALSE)</f>
        <v>8446</v>
      </c>
      <c r="BJ696" s="6">
        <f t="shared" si="39"/>
        <v>34.473469387755102</v>
      </c>
      <c r="BK696" s="6">
        <f t="shared" si="32"/>
        <v>0.35510204081632651</v>
      </c>
    </row>
    <row r="697" spans="1:63" ht="15.75" customHeight="1" x14ac:dyDescent="0.2">
      <c r="A697" s="6" t="s">
        <v>757</v>
      </c>
      <c r="B697" s="6" t="s">
        <v>64</v>
      </c>
      <c r="C697" s="6">
        <v>47</v>
      </c>
      <c r="D697" s="6">
        <v>1164</v>
      </c>
      <c r="E697" s="6">
        <v>105</v>
      </c>
      <c r="F697" s="6">
        <v>9676</v>
      </c>
      <c r="G697" s="6">
        <v>0.35370000000000001</v>
      </c>
      <c r="H697" s="6">
        <v>0.67310000000000003</v>
      </c>
      <c r="I697" s="6">
        <v>0.54139999999999999</v>
      </c>
      <c r="Q697" s="6">
        <v>15</v>
      </c>
      <c r="R697" s="6">
        <v>79</v>
      </c>
      <c r="S697" s="6">
        <v>79</v>
      </c>
      <c r="T697" s="6">
        <v>9522</v>
      </c>
      <c r="U697" s="6">
        <v>2.4E-2</v>
      </c>
      <c r="V697" s="6">
        <v>0.50639999999999996</v>
      </c>
      <c r="W697" s="6">
        <v>0.53280000000000005</v>
      </c>
      <c r="X697" s="6">
        <v>174</v>
      </c>
      <c r="Y697" s="6">
        <v>1935</v>
      </c>
      <c r="Z697" s="6">
        <v>124</v>
      </c>
      <c r="AA697" s="6">
        <v>12323</v>
      </c>
      <c r="AB697" s="6">
        <v>0.58799999999999997</v>
      </c>
      <c r="AC697" s="6">
        <v>0.79490000000000005</v>
      </c>
      <c r="AD697" s="6">
        <v>0.6895</v>
      </c>
      <c r="AE697" s="6">
        <v>441</v>
      </c>
      <c r="AF697" s="6">
        <v>1617</v>
      </c>
      <c r="AG697" s="6">
        <v>119</v>
      </c>
      <c r="AH697" s="6">
        <v>11727</v>
      </c>
      <c r="AI697" s="6">
        <v>0.49130000000000001</v>
      </c>
      <c r="AJ697" s="6">
        <v>0.76280000000000003</v>
      </c>
      <c r="AK697" s="6">
        <v>0.65620000000000001</v>
      </c>
      <c r="AT697" s="6">
        <f t="shared" si="33"/>
        <v>8.3127147766323031</v>
      </c>
      <c r="AU697" s="6" t="str">
        <f t="shared" si="34"/>
        <v/>
      </c>
      <c r="AV697" s="6">
        <f t="shared" si="35"/>
        <v>120.53164556962025</v>
      </c>
      <c r="AW697" s="7">
        <f t="shared" si="36"/>
        <v>6.3684754521963827</v>
      </c>
      <c r="AX697" s="6">
        <f t="shared" si="37"/>
        <v>7.2523191094619666</v>
      </c>
      <c r="AY697" s="6" t="str">
        <f t="shared" si="38"/>
        <v/>
      </c>
      <c r="BA697" s="6">
        <f>VLOOKUP(A697, ALL_AP_DATA!$A$2:$F$3600, 6, FALSE)</f>
        <v>3291</v>
      </c>
      <c r="BB697" s="6">
        <f>VLOOKUP(A697, projmetadata!$A$2:$D$2036, 4, FALSE)</f>
        <v>319408</v>
      </c>
      <c r="BC697" s="6" t="e">
        <f t="array" aca="1" ref="BC697" ca="1">_xludf.IFS(I697&lt;&gt;0, F697/I697, P697&lt;&gt;0, M697/P697, W697&lt;&gt;0, T697/W697, AD697&lt;&gt;0, AA697/AD697, AK697&lt;&gt;0, AH697/AK697, AR697&lt;&gt;0, AO697/AR697, TRUE, 0)</f>
        <v>#NAME?</v>
      </c>
      <c r="BE697" s="6" t="e">
        <f t="shared" ca="1" si="30"/>
        <v>#NAME?</v>
      </c>
      <c r="BF697" s="6" t="e">
        <f t="shared" ca="1" si="31"/>
        <v>#NAME?</v>
      </c>
      <c r="BG697" s="6"/>
      <c r="BH697" s="6">
        <f>VLOOKUP(A697, ALL_AP_DATA!$A$2:$D$3600, 3, FALSE)</f>
        <v>2568</v>
      </c>
      <c r="BI697" s="6">
        <f>VLOOKUP(A697, ALL_AP_DATA!$A$2:$E$3600, 5, FALSE)</f>
        <v>17872</v>
      </c>
      <c r="BJ697" s="6">
        <f t="shared" si="39"/>
        <v>5.4305682163476146</v>
      </c>
      <c r="BK697" s="6">
        <f t="shared" si="32"/>
        <v>0.78030993618960798</v>
      </c>
    </row>
    <row r="698" spans="1:63" ht="15.75" customHeight="1" x14ac:dyDescent="0.2">
      <c r="A698" s="6" t="s">
        <v>758</v>
      </c>
      <c r="B698" s="6" t="s">
        <v>64</v>
      </c>
      <c r="C698" s="6">
        <v>6</v>
      </c>
      <c r="D698" s="6">
        <v>24</v>
      </c>
      <c r="E698" s="6">
        <v>1</v>
      </c>
      <c r="F698" s="6">
        <v>10</v>
      </c>
      <c r="G698" s="6">
        <v>6.2700000000000006E-2</v>
      </c>
      <c r="H698" s="6">
        <v>0.5</v>
      </c>
      <c r="I698" s="6">
        <v>0.71430000000000005</v>
      </c>
      <c r="X698" s="6">
        <v>1</v>
      </c>
      <c r="Y698" s="6">
        <v>5</v>
      </c>
      <c r="Z698" s="6">
        <v>0</v>
      </c>
      <c r="AA698" s="6">
        <v>0</v>
      </c>
      <c r="AB698" s="6">
        <v>1.3100000000000001E-2</v>
      </c>
      <c r="AC698" s="6">
        <v>0</v>
      </c>
      <c r="AD698" s="6">
        <v>0</v>
      </c>
      <c r="AE698" s="6">
        <v>15</v>
      </c>
      <c r="AF698" s="6">
        <v>102</v>
      </c>
      <c r="AG698" s="6">
        <v>1</v>
      </c>
      <c r="AH698" s="6">
        <v>4</v>
      </c>
      <c r="AI698" s="6">
        <v>0.26629999999999998</v>
      </c>
      <c r="AJ698" s="6">
        <v>0.5</v>
      </c>
      <c r="AK698" s="6">
        <v>0.28570000000000001</v>
      </c>
      <c r="AT698" s="6">
        <f t="shared" si="33"/>
        <v>0.41666666666666669</v>
      </c>
      <c r="AU698" s="6" t="str">
        <f t="shared" si="34"/>
        <v/>
      </c>
      <c r="AV698" s="6" t="str">
        <f t="shared" si="35"/>
        <v/>
      </c>
      <c r="AW698" s="7">
        <f t="shared" si="36"/>
        <v>0</v>
      </c>
      <c r="AX698" s="6">
        <f t="shared" si="37"/>
        <v>3.9215686274509803E-2</v>
      </c>
      <c r="AY698" s="6" t="str">
        <f t="shared" si="38"/>
        <v/>
      </c>
      <c r="BA698" s="6">
        <f>VLOOKUP(A698, ALL_AP_DATA!$A$2:$F$3600, 6, FALSE)</f>
        <v>383</v>
      </c>
      <c r="BB698" s="6">
        <f>VLOOKUP(A698, projmetadata!$A$2:$D$2036, 4, FALSE)</f>
        <v>24050</v>
      </c>
      <c r="BC698" s="6" t="e">
        <f t="array" aca="1" ref="BC698" ca="1">_xludf.IFS(I698&lt;&gt;0, F698/I698, P698&lt;&gt;0, M698/P698, W698&lt;&gt;0, T698/W698, AD698&lt;&gt;0, AA698/AD698, AK698&lt;&gt;0, AH698/AK698, AR698&lt;&gt;0, AO698/AR698, TRUE, 0)</f>
        <v>#NAME?</v>
      </c>
      <c r="BE698" s="6" t="e">
        <f t="shared" ca="1" si="30"/>
        <v>#NAME?</v>
      </c>
      <c r="BF698" s="6" t="e">
        <f t="shared" ca="1" si="31"/>
        <v>#NAME?</v>
      </c>
      <c r="BG698" s="6"/>
      <c r="BH698" s="6">
        <f>VLOOKUP(A698, ALL_AP_DATA!$A$2:$D$3600, 3, FALSE)</f>
        <v>110</v>
      </c>
      <c r="BI698" s="6">
        <f>VLOOKUP(A698, ALL_AP_DATA!$A$2:$E$3600, 5, FALSE)</f>
        <v>14</v>
      </c>
      <c r="BJ698" s="6">
        <f t="shared" si="39"/>
        <v>3.6553524804177548E-2</v>
      </c>
      <c r="BK698" s="6">
        <f t="shared" si="32"/>
        <v>0.28720626631853785</v>
      </c>
    </row>
    <row r="699" spans="1:63" ht="15.75" customHeight="1" x14ac:dyDescent="0.2">
      <c r="A699" s="6" t="s">
        <v>64</v>
      </c>
      <c r="B699" s="6" t="s">
        <v>64</v>
      </c>
      <c r="C699" s="6">
        <v>9</v>
      </c>
      <c r="D699" s="6">
        <v>43</v>
      </c>
      <c r="E699" s="6">
        <v>31</v>
      </c>
      <c r="F699" s="6">
        <v>920</v>
      </c>
      <c r="G699" s="6">
        <v>1.38E-2</v>
      </c>
      <c r="H699" s="6">
        <v>0.29249999999999998</v>
      </c>
      <c r="I699" s="6">
        <v>9.7100000000000006E-2</v>
      </c>
      <c r="Q699" s="6">
        <v>7</v>
      </c>
      <c r="R699" s="6">
        <v>27</v>
      </c>
      <c r="S699" s="6">
        <v>45</v>
      </c>
      <c r="T699" s="6">
        <v>3414</v>
      </c>
      <c r="U699" s="6">
        <v>8.6999999999999994E-3</v>
      </c>
      <c r="V699" s="6">
        <v>0.42449999999999999</v>
      </c>
      <c r="W699" s="6">
        <v>0.36049999999999999</v>
      </c>
      <c r="X699" s="6">
        <v>11</v>
      </c>
      <c r="Y699" s="6">
        <v>238</v>
      </c>
      <c r="Z699" s="6">
        <v>44</v>
      </c>
      <c r="AA699" s="6">
        <v>776</v>
      </c>
      <c r="AB699" s="6">
        <v>7.6600000000000001E-2</v>
      </c>
      <c r="AC699" s="6">
        <v>0.41510000000000002</v>
      </c>
      <c r="AD699" s="6">
        <v>8.1900000000000001E-2</v>
      </c>
      <c r="AE699" s="6">
        <v>582</v>
      </c>
      <c r="AF699" s="6">
        <v>1815</v>
      </c>
      <c r="AG699" s="6">
        <v>65</v>
      </c>
      <c r="AH699" s="6">
        <v>3556</v>
      </c>
      <c r="AI699" s="6">
        <v>0.58440000000000003</v>
      </c>
      <c r="AJ699" s="6">
        <v>0.61319999999999997</v>
      </c>
      <c r="AK699" s="6">
        <v>0.3755</v>
      </c>
      <c r="AT699" s="6">
        <f t="shared" si="33"/>
        <v>21.395348837209301</v>
      </c>
      <c r="AU699" s="6" t="str">
        <f t="shared" si="34"/>
        <v/>
      </c>
      <c r="AV699" s="6">
        <f t="shared" si="35"/>
        <v>126.44444444444444</v>
      </c>
      <c r="AW699" s="7">
        <f t="shared" si="36"/>
        <v>3.2605042016806722</v>
      </c>
      <c r="AX699" s="6">
        <f t="shared" si="37"/>
        <v>1.9592286501377409</v>
      </c>
      <c r="AY699" s="6" t="str">
        <f t="shared" si="38"/>
        <v/>
      </c>
      <c r="BA699" s="6">
        <f>VLOOKUP(A699, ALL_AP_DATA!$A$2:$F$3600, 6, FALSE)</f>
        <v>3106</v>
      </c>
      <c r="BB699" s="6">
        <f>VLOOKUP(A699, projmetadata!$A$2:$D$2036, 4, FALSE)</f>
        <v>1138292</v>
      </c>
      <c r="BC699" s="6" t="e">
        <f t="array" aca="1" ref="BC699" ca="1">_xludf.IFS(I699&lt;&gt;0, F699/I699, P699&lt;&gt;0, M699/P699, W699&lt;&gt;0, T699/W699, AD699&lt;&gt;0, AA699/AD699, AK699&lt;&gt;0, AH699/AK699, AR699&lt;&gt;0, AO699/AR699, TRUE, 0)</f>
        <v>#NAME?</v>
      </c>
      <c r="BE699" s="6" t="e">
        <f t="shared" ca="1" si="30"/>
        <v>#NAME?</v>
      </c>
      <c r="BF699" s="6" t="e">
        <f t="shared" ca="1" si="31"/>
        <v>#NAME?</v>
      </c>
      <c r="BG699" s="6"/>
      <c r="BH699" s="6">
        <f>VLOOKUP(A699, ALL_AP_DATA!$A$2:$D$3600, 3, FALSE)</f>
        <v>2027</v>
      </c>
      <c r="BI699" s="6">
        <f>VLOOKUP(A699, ALL_AP_DATA!$A$2:$E$3600, 5, FALSE)</f>
        <v>9470</v>
      </c>
      <c r="BJ699" s="6">
        <f t="shared" si="39"/>
        <v>3.0489375402446877</v>
      </c>
      <c r="BK699" s="6">
        <f t="shared" si="32"/>
        <v>0.65260785576303926</v>
      </c>
    </row>
    <row r="700" spans="1:63" ht="15.75" customHeight="1" x14ac:dyDescent="0.2">
      <c r="A700" s="6" t="s">
        <v>759</v>
      </c>
      <c r="B700" s="6" t="s">
        <v>64</v>
      </c>
      <c r="C700" s="6">
        <v>3</v>
      </c>
      <c r="D700" s="6">
        <v>10</v>
      </c>
      <c r="E700" s="6">
        <v>3</v>
      </c>
      <c r="F700" s="6">
        <v>171</v>
      </c>
      <c r="G700" s="6">
        <v>4.4400000000000002E-2</v>
      </c>
      <c r="H700" s="6">
        <v>0.5</v>
      </c>
      <c r="I700" s="6">
        <v>0.7339</v>
      </c>
      <c r="X700" s="6">
        <v>9</v>
      </c>
      <c r="Y700" s="6">
        <v>47</v>
      </c>
      <c r="Z700" s="6">
        <v>2</v>
      </c>
      <c r="AA700" s="6">
        <v>114</v>
      </c>
      <c r="AB700" s="6">
        <v>0.2089</v>
      </c>
      <c r="AC700" s="6">
        <v>0.33329999999999999</v>
      </c>
      <c r="AD700" s="6">
        <v>0.48930000000000001</v>
      </c>
      <c r="AE700" s="6">
        <v>28</v>
      </c>
      <c r="AF700" s="6">
        <v>117</v>
      </c>
      <c r="AG700" s="6">
        <v>5</v>
      </c>
      <c r="AH700" s="6">
        <v>151</v>
      </c>
      <c r="AI700" s="6">
        <v>0.52</v>
      </c>
      <c r="AJ700" s="6">
        <v>0.83330000000000004</v>
      </c>
      <c r="AK700" s="6">
        <v>0.64810000000000001</v>
      </c>
      <c r="AT700" s="6">
        <f t="shared" si="33"/>
        <v>17.100000000000001</v>
      </c>
      <c r="AU700" s="6" t="str">
        <f t="shared" si="34"/>
        <v/>
      </c>
      <c r="AV700" s="6" t="str">
        <f t="shared" si="35"/>
        <v/>
      </c>
      <c r="AW700" s="7">
        <f t="shared" si="36"/>
        <v>2.4255319148936172</v>
      </c>
      <c r="AX700" s="6">
        <f t="shared" si="37"/>
        <v>1.2905982905982907</v>
      </c>
      <c r="AY700" s="6" t="str">
        <f t="shared" si="38"/>
        <v/>
      </c>
      <c r="BA700" s="6">
        <f>VLOOKUP(A700, ALL_AP_DATA!$A$2:$F$3600, 6, FALSE)</f>
        <v>225</v>
      </c>
      <c r="BB700" s="6">
        <f>VLOOKUP(A700, projmetadata!$A$2:$D$2036, 4, FALSE)</f>
        <v>12118</v>
      </c>
      <c r="BC700" s="6" t="e">
        <f t="array" aca="1" ref="BC700" ca="1">_xludf.IFS(I700&lt;&gt;0, F700/I700, P700&lt;&gt;0, M700/P700, W700&lt;&gt;0, T700/W700, AD700&lt;&gt;0, AA700/AD700, AK700&lt;&gt;0, AH700/AK700, AR700&lt;&gt;0, AO700/AR700, TRUE, 0)</f>
        <v>#NAME?</v>
      </c>
      <c r="BE700" s="6" t="e">
        <f t="shared" ca="1" si="30"/>
        <v>#NAME?</v>
      </c>
      <c r="BF700" s="6" t="e">
        <f t="shared" ca="1" si="31"/>
        <v>#NAME?</v>
      </c>
      <c r="BG700" s="6"/>
      <c r="BH700" s="6">
        <f>VLOOKUP(A700, ALL_AP_DATA!$A$2:$D$3600, 3, FALSE)</f>
        <v>136</v>
      </c>
      <c r="BI700" s="6">
        <f>VLOOKUP(A700, ALL_AP_DATA!$A$2:$E$3600, 5, FALSE)</f>
        <v>233</v>
      </c>
      <c r="BJ700" s="6">
        <f t="shared" si="39"/>
        <v>1.0355555555555556</v>
      </c>
      <c r="BK700" s="6">
        <f t="shared" si="32"/>
        <v>0.60444444444444445</v>
      </c>
    </row>
    <row r="701" spans="1:63" ht="15.75" customHeight="1" x14ac:dyDescent="0.2">
      <c r="A701" s="6" t="s">
        <v>760</v>
      </c>
      <c r="B701" s="6" t="s">
        <v>64</v>
      </c>
      <c r="AE701" s="6">
        <v>48</v>
      </c>
      <c r="AF701" s="6">
        <v>106</v>
      </c>
      <c r="AG701" s="6">
        <v>4</v>
      </c>
      <c r="AH701" s="6">
        <v>5831</v>
      </c>
      <c r="AI701" s="6">
        <v>0.4</v>
      </c>
      <c r="AJ701" s="6">
        <v>0.5</v>
      </c>
      <c r="AK701" s="6">
        <v>0.50770000000000004</v>
      </c>
      <c r="AT701" s="6" t="str">
        <f t="shared" si="33"/>
        <v/>
      </c>
      <c r="AU701" s="6" t="str">
        <f t="shared" si="34"/>
        <v/>
      </c>
      <c r="AV701" s="6" t="str">
        <f t="shared" si="35"/>
        <v/>
      </c>
      <c r="AW701" s="7" t="str">
        <f t="shared" si="36"/>
        <v/>
      </c>
      <c r="AX701" s="6">
        <f t="shared" si="37"/>
        <v>55.009433962264154</v>
      </c>
      <c r="AY701" s="6" t="str">
        <f t="shared" si="38"/>
        <v/>
      </c>
      <c r="BA701" s="6">
        <f>VLOOKUP(A701, ALL_AP_DATA!$A$2:$F$3600, 6, FALSE)</f>
        <v>265</v>
      </c>
      <c r="BB701" s="6">
        <f>VLOOKUP(A701, projmetadata!$A$2:$D$2036, 4, FALSE)</f>
        <v>102750</v>
      </c>
      <c r="BC701" s="6" t="e">
        <f t="array" aca="1" ref="BC701" ca="1">_xludf.IFS(I701&lt;&gt;0, F701/I701, P701&lt;&gt;0, M701/P701, W701&lt;&gt;0, T701/W701, AD701&lt;&gt;0, AA701/AD701, AK701&lt;&gt;0, AH701/AK701, AR701&lt;&gt;0, AO701/AR701, TRUE, 0)</f>
        <v>#NAME?</v>
      </c>
      <c r="BE701" s="6" t="e">
        <f t="shared" ca="1" si="30"/>
        <v>#NAME?</v>
      </c>
      <c r="BF701" s="6" t="e">
        <f t="shared" ca="1" si="31"/>
        <v>#NAME?</v>
      </c>
      <c r="BG701" s="6"/>
      <c r="BH701" s="6">
        <f>VLOOKUP(A701, ALL_AP_DATA!$A$2:$D$3600, 3, FALSE)</f>
        <v>106</v>
      </c>
      <c r="BI701" s="6">
        <f>VLOOKUP(A701, ALL_AP_DATA!$A$2:$E$3600, 5, FALSE)</f>
        <v>11484</v>
      </c>
      <c r="BJ701" s="6">
        <f t="shared" si="39"/>
        <v>43.33584905660377</v>
      </c>
      <c r="BK701" s="6">
        <f t="shared" si="32"/>
        <v>0.4</v>
      </c>
    </row>
    <row r="702" spans="1:63" ht="15.75" customHeight="1" x14ac:dyDescent="0.2">
      <c r="A702" s="6" t="s">
        <v>761</v>
      </c>
      <c r="B702" s="6" t="s">
        <v>64</v>
      </c>
      <c r="C702" s="6">
        <v>7</v>
      </c>
      <c r="D702" s="6">
        <v>112</v>
      </c>
      <c r="E702" s="6">
        <v>2</v>
      </c>
      <c r="F702" s="6">
        <v>50</v>
      </c>
      <c r="G702" s="6">
        <v>0.15859999999999999</v>
      </c>
      <c r="H702" s="6">
        <v>0.4</v>
      </c>
      <c r="I702" s="6">
        <v>9.4E-2</v>
      </c>
      <c r="X702" s="6">
        <v>9</v>
      </c>
      <c r="Y702" s="6">
        <v>467</v>
      </c>
      <c r="Z702" s="6">
        <v>5</v>
      </c>
      <c r="AA702" s="6">
        <v>528</v>
      </c>
      <c r="AB702" s="6">
        <v>0.66149999999999998</v>
      </c>
      <c r="AC702" s="6">
        <v>1</v>
      </c>
      <c r="AD702" s="6">
        <v>0.99250000000000005</v>
      </c>
      <c r="AE702" s="6">
        <v>65</v>
      </c>
      <c r="AF702" s="6">
        <v>324</v>
      </c>
      <c r="AG702" s="6">
        <v>5</v>
      </c>
      <c r="AH702" s="6">
        <v>362</v>
      </c>
      <c r="AI702" s="6">
        <v>0.45889999999999997</v>
      </c>
      <c r="AJ702" s="6">
        <v>1</v>
      </c>
      <c r="AK702" s="6">
        <v>0.68049999999999999</v>
      </c>
      <c r="AT702" s="6">
        <f t="shared" si="33"/>
        <v>0.44642857142857145</v>
      </c>
      <c r="AU702" s="6" t="str">
        <f t="shared" si="34"/>
        <v/>
      </c>
      <c r="AV702" s="6" t="str">
        <f t="shared" si="35"/>
        <v/>
      </c>
      <c r="AW702" s="7">
        <f t="shared" si="36"/>
        <v>1.1306209850107067</v>
      </c>
      <c r="AX702" s="6">
        <f t="shared" si="37"/>
        <v>1.117283950617284</v>
      </c>
      <c r="AY702" s="6" t="str">
        <f t="shared" si="38"/>
        <v/>
      </c>
      <c r="BA702" s="6">
        <f>VLOOKUP(A702, ALL_AP_DATA!$A$2:$F$3600, 6, FALSE)</f>
        <v>706</v>
      </c>
      <c r="BB702" s="6">
        <f>VLOOKUP(A702, projmetadata!$A$2:$D$2036, 4, FALSE)</f>
        <v>91753</v>
      </c>
      <c r="BC702" s="6" t="e">
        <f t="array" aca="1" ref="BC702" ca="1">_xludf.IFS(I702&lt;&gt;0, F702/I702, P702&lt;&gt;0, M702/P702, W702&lt;&gt;0, T702/W702, AD702&lt;&gt;0, AA702/AD702, AK702&lt;&gt;0, AH702/AK702, AR702&lt;&gt;0, AO702/AR702, TRUE, 0)</f>
        <v>#NAME?</v>
      </c>
      <c r="BE702" s="6" t="e">
        <f t="shared" ca="1" si="30"/>
        <v>#NAME?</v>
      </c>
      <c r="BF702" s="6" t="e">
        <f t="shared" ca="1" si="31"/>
        <v>#NAME?</v>
      </c>
      <c r="BG702" s="6"/>
      <c r="BH702" s="6">
        <f>VLOOKUP(A702, ALL_AP_DATA!$A$2:$D$3600, 3, FALSE)</f>
        <v>550</v>
      </c>
      <c r="BI702" s="6">
        <f>VLOOKUP(A702, ALL_AP_DATA!$A$2:$E$3600, 5, FALSE)</f>
        <v>532</v>
      </c>
      <c r="BJ702" s="6">
        <f t="shared" si="39"/>
        <v>0.7535410764872521</v>
      </c>
      <c r="BK702" s="6">
        <f t="shared" si="32"/>
        <v>0.77903682719546741</v>
      </c>
    </row>
    <row r="703" spans="1:63" ht="15.75" customHeight="1" x14ac:dyDescent="0.2">
      <c r="A703" s="6" t="s">
        <v>762</v>
      </c>
      <c r="B703" s="6" t="s">
        <v>64</v>
      </c>
      <c r="C703" s="6">
        <v>1</v>
      </c>
      <c r="D703" s="6">
        <v>80</v>
      </c>
      <c r="E703" s="6">
        <v>38</v>
      </c>
      <c r="F703" s="6">
        <v>856</v>
      </c>
      <c r="G703" s="6">
        <v>0.42330000000000001</v>
      </c>
      <c r="H703" s="6">
        <v>0.48720000000000002</v>
      </c>
      <c r="I703" s="6">
        <v>0.33629999999999999</v>
      </c>
      <c r="Q703" s="6">
        <v>5</v>
      </c>
      <c r="R703" s="6">
        <v>11</v>
      </c>
      <c r="S703" s="6">
        <v>37</v>
      </c>
      <c r="T703" s="6">
        <v>614</v>
      </c>
      <c r="U703" s="6">
        <v>5.8200000000000002E-2</v>
      </c>
      <c r="V703" s="6">
        <v>0.47439999999999999</v>
      </c>
      <c r="W703" s="6">
        <v>0.24129999999999999</v>
      </c>
      <c r="X703" s="6">
        <v>2</v>
      </c>
      <c r="Y703" s="6">
        <v>65</v>
      </c>
      <c r="Z703" s="6">
        <v>48</v>
      </c>
      <c r="AA703" s="6">
        <v>978</v>
      </c>
      <c r="AB703" s="6">
        <v>0.34389999999999998</v>
      </c>
      <c r="AC703" s="6">
        <v>0.61539999999999995</v>
      </c>
      <c r="AD703" s="6">
        <v>0.38429999999999997</v>
      </c>
      <c r="AE703" s="6">
        <v>1</v>
      </c>
      <c r="AF703" s="6">
        <v>4</v>
      </c>
      <c r="AG703" s="6">
        <v>11</v>
      </c>
      <c r="AH703" s="6">
        <v>363</v>
      </c>
      <c r="AI703" s="6">
        <v>2.12E-2</v>
      </c>
      <c r="AJ703" s="6">
        <v>0.14099999999999999</v>
      </c>
      <c r="AK703" s="6">
        <v>0.1426</v>
      </c>
      <c r="AT703" s="6">
        <f t="shared" si="33"/>
        <v>10.7</v>
      </c>
      <c r="AU703" s="6" t="str">
        <f t="shared" si="34"/>
        <v/>
      </c>
      <c r="AV703" s="6">
        <f t="shared" si="35"/>
        <v>55.81818181818182</v>
      </c>
      <c r="AW703" s="7">
        <f t="shared" si="36"/>
        <v>15.046153846153846</v>
      </c>
      <c r="AX703" s="6">
        <f t="shared" si="37"/>
        <v>90.75</v>
      </c>
      <c r="AY703" s="6" t="str">
        <f t="shared" si="38"/>
        <v/>
      </c>
      <c r="BA703" s="6">
        <f>VLOOKUP(A703, ALL_AP_DATA!$A$2:$F$3600, 6, FALSE)</f>
        <v>189</v>
      </c>
      <c r="BB703" s="6">
        <f>VLOOKUP(A703, projmetadata!$A$2:$D$2036, 4, FALSE)</f>
        <v>7534</v>
      </c>
      <c r="BC703" s="6" t="e">
        <f t="array" aca="1" ref="BC703" ca="1">_xludf.IFS(I703&lt;&gt;0, F703/I703, P703&lt;&gt;0, M703/P703, W703&lt;&gt;0, T703/W703, AD703&lt;&gt;0, AA703/AD703, AK703&lt;&gt;0, AH703/AK703, AR703&lt;&gt;0, AO703/AR703, TRUE, 0)</f>
        <v>#NAME?</v>
      </c>
      <c r="BE703" s="6" t="e">
        <f t="shared" ca="1" si="30"/>
        <v>#NAME?</v>
      </c>
      <c r="BF703" s="6" t="e">
        <f t="shared" ca="1" si="31"/>
        <v>#NAME?</v>
      </c>
      <c r="BG703" s="6"/>
      <c r="BH703" s="6">
        <f>VLOOKUP(A703, ALL_AP_DATA!$A$2:$D$3600, 3, FALSE)</f>
        <v>94</v>
      </c>
      <c r="BI703" s="6">
        <f>VLOOKUP(A703, ALL_AP_DATA!$A$2:$E$3600, 5, FALSE)</f>
        <v>2545</v>
      </c>
      <c r="BJ703" s="6">
        <f t="shared" si="39"/>
        <v>13.465608465608465</v>
      </c>
      <c r="BK703" s="6">
        <f t="shared" si="32"/>
        <v>0.49735449735449733</v>
      </c>
    </row>
    <row r="704" spans="1:63" ht="15.75" customHeight="1" x14ac:dyDescent="0.2">
      <c r="A704" s="6" t="s">
        <v>763</v>
      </c>
      <c r="B704" s="6" t="s">
        <v>64</v>
      </c>
      <c r="C704" s="6">
        <v>4</v>
      </c>
      <c r="D704" s="6">
        <v>14</v>
      </c>
      <c r="E704" s="6">
        <v>1</v>
      </c>
      <c r="F704" s="6">
        <v>43</v>
      </c>
      <c r="G704" s="6">
        <v>6.5100000000000005E-2</v>
      </c>
      <c r="H704" s="6">
        <v>8.3299999999999999E-2</v>
      </c>
      <c r="I704" s="6">
        <v>2.7199999999999998E-2</v>
      </c>
      <c r="Q704" s="6">
        <v>4</v>
      </c>
      <c r="R704" s="6">
        <v>8</v>
      </c>
      <c r="S704" s="6">
        <v>8</v>
      </c>
      <c r="T704" s="6">
        <v>666</v>
      </c>
      <c r="U704" s="6">
        <v>3.7199999999999997E-2</v>
      </c>
      <c r="V704" s="6">
        <v>0.66669999999999996</v>
      </c>
      <c r="W704" s="6">
        <v>0.42209999999999998</v>
      </c>
      <c r="X704" s="6">
        <v>23</v>
      </c>
      <c r="Y704" s="6">
        <v>106</v>
      </c>
      <c r="Z704" s="6">
        <v>8</v>
      </c>
      <c r="AA704" s="6">
        <v>606</v>
      </c>
      <c r="AB704" s="6">
        <v>0.49299999999999999</v>
      </c>
      <c r="AC704" s="6">
        <v>0.66669999999999996</v>
      </c>
      <c r="AD704" s="6">
        <v>0.38400000000000001</v>
      </c>
      <c r="AE704" s="6">
        <v>28</v>
      </c>
      <c r="AF704" s="6">
        <v>81</v>
      </c>
      <c r="AG704" s="6">
        <v>7</v>
      </c>
      <c r="AH704" s="6">
        <v>392</v>
      </c>
      <c r="AI704" s="6">
        <v>0.37669999999999998</v>
      </c>
      <c r="AJ704" s="6">
        <v>0.58330000000000004</v>
      </c>
      <c r="AK704" s="6">
        <v>0.24840000000000001</v>
      </c>
      <c r="AT704" s="6">
        <f t="shared" si="33"/>
        <v>3.0714285714285716</v>
      </c>
      <c r="AU704" s="6" t="str">
        <f t="shared" si="34"/>
        <v/>
      </c>
      <c r="AV704" s="6">
        <f t="shared" si="35"/>
        <v>83.25</v>
      </c>
      <c r="AW704" s="7">
        <f t="shared" si="36"/>
        <v>5.716981132075472</v>
      </c>
      <c r="AX704" s="6">
        <f t="shared" si="37"/>
        <v>4.8395061728395063</v>
      </c>
      <c r="AY704" s="6" t="str">
        <f t="shared" si="38"/>
        <v/>
      </c>
      <c r="BA704" s="6">
        <f>VLOOKUP(A704, ALL_AP_DATA!$A$2:$F$3600, 6, FALSE)</f>
        <v>215</v>
      </c>
      <c r="BB704" s="6">
        <f>VLOOKUP(A704, projmetadata!$A$2:$D$2036, 4, FALSE)</f>
        <v>12566</v>
      </c>
      <c r="BC704" s="6" t="e">
        <f t="array" aca="1" ref="BC704" ca="1">_xludf.IFS(I704&lt;&gt;0, F704/I704, P704&lt;&gt;0, M704/P704, W704&lt;&gt;0, T704/W704, AD704&lt;&gt;0, AA704/AD704, AK704&lt;&gt;0, AH704/AK704, AR704&lt;&gt;0, AO704/AR704, TRUE, 0)</f>
        <v>#NAME?</v>
      </c>
      <c r="BE704" s="6" t="e">
        <f t="shared" ca="1" si="30"/>
        <v>#NAME?</v>
      </c>
      <c r="BF704" s="6" t="e">
        <f t="shared" ca="1" si="31"/>
        <v>#NAME?</v>
      </c>
      <c r="BG704" s="6"/>
      <c r="BH704" s="6">
        <f>VLOOKUP(A704, ALL_AP_DATA!$A$2:$D$3600, 3, FALSE)</f>
        <v>138</v>
      </c>
      <c r="BI704" s="6">
        <f>VLOOKUP(A704, ALL_AP_DATA!$A$2:$E$3600, 5, FALSE)</f>
        <v>1578</v>
      </c>
      <c r="BJ704" s="6">
        <f t="shared" si="39"/>
        <v>7.3395348837209307</v>
      </c>
      <c r="BK704" s="6">
        <f t="shared" si="32"/>
        <v>0.64186046511627903</v>
      </c>
    </row>
    <row r="705" spans="1:63" ht="15.75" customHeight="1" x14ac:dyDescent="0.2">
      <c r="A705" s="6" t="s">
        <v>764</v>
      </c>
      <c r="B705" s="6" t="s">
        <v>64</v>
      </c>
      <c r="C705" s="6">
        <v>2</v>
      </c>
      <c r="D705" s="6">
        <v>4</v>
      </c>
      <c r="E705" s="6">
        <v>0</v>
      </c>
      <c r="F705" s="6">
        <v>0</v>
      </c>
      <c r="G705" s="6">
        <v>7.7000000000000002E-3</v>
      </c>
      <c r="H705" s="6">
        <v>0</v>
      </c>
      <c r="I705" s="6">
        <v>0</v>
      </c>
      <c r="AE705" s="6">
        <v>1</v>
      </c>
      <c r="AF705" s="6">
        <v>3</v>
      </c>
      <c r="AG705" s="6">
        <v>0</v>
      </c>
      <c r="AH705" s="6">
        <v>0</v>
      </c>
      <c r="AI705" s="6">
        <v>5.7999999999999996E-3</v>
      </c>
      <c r="AJ705" s="6">
        <v>0</v>
      </c>
      <c r="AK705" s="6">
        <v>0</v>
      </c>
      <c r="AT705" s="6">
        <f t="shared" si="33"/>
        <v>0</v>
      </c>
      <c r="AU705" s="6" t="str">
        <f t="shared" si="34"/>
        <v/>
      </c>
      <c r="AV705" s="6" t="str">
        <f t="shared" si="35"/>
        <v/>
      </c>
      <c r="AW705" s="7" t="str">
        <f t="shared" si="36"/>
        <v/>
      </c>
      <c r="AX705" s="6">
        <f t="shared" si="37"/>
        <v>0</v>
      </c>
      <c r="AY705" s="6" t="str">
        <f t="shared" si="38"/>
        <v/>
      </c>
      <c r="BA705" s="6">
        <f>VLOOKUP(A705, ALL_AP_DATA!$A$2:$F$3600, 6, FALSE)</f>
        <v>518</v>
      </c>
      <c r="BB705" s="6">
        <f>VLOOKUP(A705, projmetadata!$A$2:$D$2036, 4, FALSE)</f>
        <v>11323</v>
      </c>
      <c r="BC705" s="6" t="e">
        <f t="array" aca="1" ref="BC705" ca="1">_xludf.IFS(I705&lt;&gt;0, F705/I705, P705&lt;&gt;0, M705/P705, W705&lt;&gt;0, T705/W705, AD705&lt;&gt;0, AA705/AD705, AK705&lt;&gt;0, AH705/AK705, AR705&lt;&gt;0, AO705/AR705, TRUE, 0)</f>
        <v>#NAME?</v>
      </c>
      <c r="BE705" s="6" t="e">
        <f t="shared" ca="1" si="30"/>
        <v>#NAME?</v>
      </c>
      <c r="BF705" s="6" t="e">
        <f t="shared" ca="1" si="31"/>
        <v>#NAME?</v>
      </c>
      <c r="BG705" s="6"/>
      <c r="BH705" s="6">
        <f>VLOOKUP(A705, ALL_AP_DATA!$A$2:$D$3600, 3, FALSE)</f>
        <v>7</v>
      </c>
      <c r="BI705" s="6">
        <f>VLOOKUP(A705, ALL_AP_DATA!$A$2:$E$3600, 5, FALSE)</f>
        <v>0</v>
      </c>
      <c r="BJ705" s="6">
        <f t="shared" si="39"/>
        <v>0</v>
      </c>
      <c r="BK705" s="6">
        <f t="shared" si="32"/>
        <v>1.3513513513513514E-2</v>
      </c>
    </row>
    <row r="706" spans="1:63" ht="15.75" customHeight="1" x14ac:dyDescent="0.2">
      <c r="A706" s="6" t="s">
        <v>765</v>
      </c>
      <c r="B706" s="6" t="s">
        <v>64</v>
      </c>
      <c r="C706" s="6">
        <v>4</v>
      </c>
      <c r="D706" s="6">
        <v>20</v>
      </c>
      <c r="E706" s="6">
        <v>16</v>
      </c>
      <c r="F706" s="6">
        <v>6592</v>
      </c>
      <c r="G706" s="6">
        <v>7.5800000000000006E-2</v>
      </c>
      <c r="H706" s="6">
        <v>0.44440000000000002</v>
      </c>
      <c r="I706" s="6">
        <v>0.2747</v>
      </c>
      <c r="J706" s="6">
        <v>1</v>
      </c>
      <c r="K706" s="6">
        <v>8</v>
      </c>
      <c r="L706" s="6">
        <v>7</v>
      </c>
      <c r="M706" s="6">
        <v>3453</v>
      </c>
      <c r="N706" s="6">
        <v>3.0300000000000001E-2</v>
      </c>
      <c r="O706" s="6">
        <v>0.19439999999999999</v>
      </c>
      <c r="P706" s="6">
        <v>0.1439</v>
      </c>
      <c r="Q706" s="6">
        <v>7</v>
      </c>
      <c r="R706" s="6">
        <v>34</v>
      </c>
      <c r="S706" s="6">
        <v>26</v>
      </c>
      <c r="T706" s="6">
        <v>8865</v>
      </c>
      <c r="U706" s="6">
        <v>0.1288</v>
      </c>
      <c r="V706" s="6">
        <v>0.72219999999999995</v>
      </c>
      <c r="W706" s="6">
        <v>0.36940000000000001</v>
      </c>
      <c r="X706" s="6">
        <v>1</v>
      </c>
      <c r="Y706" s="6">
        <v>21</v>
      </c>
      <c r="Z706" s="6">
        <v>19</v>
      </c>
      <c r="AA706" s="6">
        <v>6059</v>
      </c>
      <c r="AB706" s="6">
        <v>7.9500000000000001E-2</v>
      </c>
      <c r="AC706" s="6">
        <v>0.52780000000000005</v>
      </c>
      <c r="AD706" s="6">
        <v>0.25240000000000001</v>
      </c>
      <c r="AE706" s="6">
        <v>19</v>
      </c>
      <c r="AF706" s="6">
        <v>62</v>
      </c>
      <c r="AG706" s="6">
        <v>19</v>
      </c>
      <c r="AH706" s="6">
        <v>9816</v>
      </c>
      <c r="AI706" s="6">
        <v>0.23480000000000001</v>
      </c>
      <c r="AJ706" s="6">
        <v>0.52780000000000005</v>
      </c>
      <c r="AK706" s="6">
        <v>0.40899999999999997</v>
      </c>
      <c r="AT706" s="6">
        <f t="shared" si="33"/>
        <v>329.6</v>
      </c>
      <c r="AU706" s="6">
        <f t="shared" si="34"/>
        <v>431.625</v>
      </c>
      <c r="AV706" s="6">
        <f t="shared" si="35"/>
        <v>260.73529411764707</v>
      </c>
      <c r="AW706" s="7">
        <f t="shared" si="36"/>
        <v>288.52380952380952</v>
      </c>
      <c r="AX706" s="6">
        <f t="shared" si="37"/>
        <v>158.32258064516128</v>
      </c>
      <c r="AY706" s="6" t="str">
        <f t="shared" si="38"/>
        <v/>
      </c>
      <c r="BA706" s="6">
        <f>VLOOKUP(A706, ALL_AP_DATA!$A$2:$F$3600, 6, FALSE)</f>
        <v>264</v>
      </c>
      <c r="BB706" s="6">
        <f>VLOOKUP(A706, projmetadata!$A$2:$D$2036, 4, FALSE)</f>
        <v>70559</v>
      </c>
      <c r="BC706" s="6" t="e">
        <f t="array" aca="1" ref="BC706" ca="1">_xludf.IFS(I706&lt;&gt;0, F706/I706, P706&lt;&gt;0, M706/P706, W706&lt;&gt;0, T706/W706, AD706&lt;&gt;0, AA706/AD706, AK706&lt;&gt;0, AH706/AK706, AR706&lt;&gt;0, AO706/AR706, TRUE, 0)</f>
        <v>#NAME?</v>
      </c>
      <c r="BE706" s="6" t="e">
        <f t="shared" ca="1" si="30"/>
        <v>#NAME?</v>
      </c>
      <c r="BF706" s="6" t="e">
        <f t="shared" ca="1" si="31"/>
        <v>#NAME?</v>
      </c>
      <c r="BG706" s="6"/>
      <c r="BH706" s="6">
        <f>VLOOKUP(A706, ALL_AP_DATA!$A$2:$D$3600, 3, FALSE)</f>
        <v>93</v>
      </c>
      <c r="BI706" s="6">
        <f>VLOOKUP(A706, ALL_AP_DATA!$A$2:$E$3600, 5, FALSE)</f>
        <v>24001</v>
      </c>
      <c r="BJ706" s="6">
        <f t="shared" si="39"/>
        <v>90.912878787878782</v>
      </c>
      <c r="BK706" s="6">
        <f t="shared" si="32"/>
        <v>0.35227272727272729</v>
      </c>
    </row>
    <row r="707" spans="1:63" ht="15.75" customHeight="1" x14ac:dyDescent="0.2">
      <c r="A707" s="6" t="s">
        <v>766</v>
      </c>
      <c r="B707" s="6" t="s">
        <v>64</v>
      </c>
      <c r="C707" s="6">
        <v>2</v>
      </c>
      <c r="D707" s="6">
        <v>9</v>
      </c>
      <c r="E707" s="6">
        <v>8</v>
      </c>
      <c r="F707" s="6">
        <v>591</v>
      </c>
      <c r="G707" s="6">
        <v>4.48E-2</v>
      </c>
      <c r="H707" s="6">
        <v>0.42109999999999997</v>
      </c>
      <c r="I707" s="6">
        <v>0.1804</v>
      </c>
      <c r="Q707" s="6">
        <v>5</v>
      </c>
      <c r="R707" s="6">
        <v>28</v>
      </c>
      <c r="S707" s="6">
        <v>12</v>
      </c>
      <c r="T707" s="6">
        <v>1881</v>
      </c>
      <c r="U707" s="6">
        <v>0.13930000000000001</v>
      </c>
      <c r="V707" s="6">
        <v>0.63160000000000005</v>
      </c>
      <c r="W707" s="6">
        <v>0.57420000000000004</v>
      </c>
      <c r="X707" s="6">
        <v>2</v>
      </c>
      <c r="Y707" s="6">
        <v>11</v>
      </c>
      <c r="Z707" s="6">
        <v>8</v>
      </c>
      <c r="AA707" s="6">
        <v>593</v>
      </c>
      <c r="AB707" s="6">
        <v>5.4699999999999999E-2</v>
      </c>
      <c r="AC707" s="6">
        <v>0.42109999999999997</v>
      </c>
      <c r="AD707" s="6">
        <v>0.18099999999999999</v>
      </c>
      <c r="AE707" s="6">
        <v>15</v>
      </c>
      <c r="AF707" s="6">
        <v>44</v>
      </c>
      <c r="AG707" s="6">
        <v>7</v>
      </c>
      <c r="AH707" s="6">
        <v>1034</v>
      </c>
      <c r="AI707" s="6">
        <v>0.21890000000000001</v>
      </c>
      <c r="AJ707" s="6">
        <v>0.36840000000000001</v>
      </c>
      <c r="AK707" s="6">
        <v>0.31559999999999999</v>
      </c>
      <c r="AT707" s="6">
        <f t="shared" si="33"/>
        <v>65.666666666666671</v>
      </c>
      <c r="AU707" s="6" t="str">
        <f t="shared" si="34"/>
        <v/>
      </c>
      <c r="AV707" s="6">
        <f t="shared" si="35"/>
        <v>67.178571428571431</v>
      </c>
      <c r="AW707" s="7">
        <f t="shared" si="36"/>
        <v>53.909090909090907</v>
      </c>
      <c r="AX707" s="6">
        <f t="shared" si="37"/>
        <v>23.5</v>
      </c>
      <c r="AY707" s="6" t="str">
        <f t="shared" si="38"/>
        <v/>
      </c>
      <c r="BA707" s="6">
        <f>VLOOKUP(A707, ALL_AP_DATA!$A$2:$F$3600, 6, FALSE)</f>
        <v>201</v>
      </c>
      <c r="BB707" s="6">
        <f>VLOOKUP(A707, projmetadata!$A$2:$D$2036, 4, FALSE)</f>
        <v>49796</v>
      </c>
      <c r="BC707" s="6" t="e">
        <f t="array" aca="1" ref="BC707" ca="1">_xludf.IFS(I707&lt;&gt;0, F707/I707, P707&lt;&gt;0, M707/P707, W707&lt;&gt;0, T707/W707, AD707&lt;&gt;0, AA707/AD707, AK707&lt;&gt;0, AH707/AK707, AR707&lt;&gt;0, AO707/AR707, TRUE, 0)</f>
        <v>#NAME?</v>
      </c>
      <c r="BE707" s="6" t="e">
        <f t="shared" ca="1" si="30"/>
        <v>#NAME?</v>
      </c>
      <c r="BF707" s="6" t="e">
        <f t="shared" ca="1" si="31"/>
        <v>#NAME?</v>
      </c>
      <c r="BG707" s="6"/>
      <c r="BH707" s="6">
        <f>VLOOKUP(A707, ALL_AP_DATA!$A$2:$D$3600, 3, FALSE)</f>
        <v>66</v>
      </c>
      <c r="BI707" s="6">
        <f>VLOOKUP(A707, ALL_AP_DATA!$A$2:$E$3600, 5, FALSE)</f>
        <v>3276</v>
      </c>
      <c r="BJ707" s="6">
        <f t="shared" si="39"/>
        <v>16.298507462686569</v>
      </c>
      <c r="BK707" s="6">
        <f t="shared" si="32"/>
        <v>0.32835820895522388</v>
      </c>
    </row>
    <row r="708" spans="1:63" ht="15.75" customHeight="1" x14ac:dyDescent="0.2">
      <c r="A708" s="6" t="s">
        <v>767</v>
      </c>
      <c r="B708" s="6" t="s">
        <v>64</v>
      </c>
      <c r="X708" s="6">
        <v>5</v>
      </c>
      <c r="Y708" s="6">
        <v>48</v>
      </c>
      <c r="Z708" s="6">
        <v>0</v>
      </c>
      <c r="AA708" s="6">
        <v>0</v>
      </c>
      <c r="AB708" s="6">
        <v>0.47060000000000002</v>
      </c>
      <c r="AC708" s="6">
        <v>0</v>
      </c>
      <c r="AD708" s="6">
        <v>0</v>
      </c>
      <c r="AT708" s="6" t="str">
        <f t="shared" si="33"/>
        <v/>
      </c>
      <c r="AU708" s="6" t="str">
        <f t="shared" si="34"/>
        <v/>
      </c>
      <c r="AV708" s="6" t="str">
        <f t="shared" si="35"/>
        <v/>
      </c>
      <c r="AW708" s="7">
        <f t="shared" si="36"/>
        <v>0</v>
      </c>
      <c r="AX708" s="6" t="str">
        <f t="shared" si="37"/>
        <v/>
      </c>
      <c r="AY708" s="6" t="str">
        <f t="shared" si="38"/>
        <v/>
      </c>
      <c r="BA708" s="6">
        <f>VLOOKUP(A708, ALL_AP_DATA!$A$2:$F$3600, 6, FALSE)</f>
        <v>102</v>
      </c>
      <c r="BB708" s="6">
        <f>VLOOKUP(A708, projmetadata!$A$2:$D$2036, 4, FALSE)</f>
        <v>1694</v>
      </c>
      <c r="BC708" s="6" t="e">
        <f t="array" aca="1" ref="BC708" ca="1">_xludf.IFS(I708&lt;&gt;0, F708/I708, P708&lt;&gt;0, M708/P708, W708&lt;&gt;0, T708/W708, AD708&lt;&gt;0, AA708/AD708, AK708&lt;&gt;0, AH708/AK708, AR708&lt;&gt;0, AO708/AR708, TRUE, 0)</f>
        <v>#NAME?</v>
      </c>
      <c r="BE708" s="6" t="e">
        <f t="shared" ca="1" si="30"/>
        <v>#NAME?</v>
      </c>
      <c r="BF708" s="6" t="e">
        <f t="shared" ca="1" si="31"/>
        <v>#NAME?</v>
      </c>
      <c r="BG708" s="6"/>
      <c r="BH708" s="6">
        <f>VLOOKUP(A708, ALL_AP_DATA!$A$2:$D$3600, 3, FALSE)</f>
        <v>48</v>
      </c>
      <c r="BI708" s="6">
        <f>VLOOKUP(A708, ALL_AP_DATA!$A$2:$E$3600, 5, FALSE)</f>
        <v>10</v>
      </c>
      <c r="BJ708" s="6">
        <f t="shared" si="39"/>
        <v>9.8039215686274508E-2</v>
      </c>
      <c r="BK708" s="6">
        <f t="shared" si="32"/>
        <v>0.47058823529411764</v>
      </c>
    </row>
    <row r="709" spans="1:63" ht="15.75" customHeight="1" x14ac:dyDescent="0.2">
      <c r="A709" s="6" t="s">
        <v>768</v>
      </c>
      <c r="B709" s="6" t="s">
        <v>64</v>
      </c>
      <c r="C709" s="6">
        <v>4</v>
      </c>
      <c r="D709" s="6">
        <v>22</v>
      </c>
      <c r="E709" s="6">
        <v>56</v>
      </c>
      <c r="F709" s="6">
        <v>8163</v>
      </c>
      <c r="G709" s="6">
        <v>6.2100000000000002E-2</v>
      </c>
      <c r="H709" s="6">
        <v>0.48280000000000001</v>
      </c>
      <c r="I709" s="6">
        <v>0.25259999999999999</v>
      </c>
      <c r="J709" s="6">
        <v>2</v>
      </c>
      <c r="K709" s="6">
        <v>27</v>
      </c>
      <c r="L709" s="6">
        <v>41</v>
      </c>
      <c r="M709" s="6">
        <v>5908</v>
      </c>
      <c r="N709" s="6">
        <v>7.6300000000000007E-2</v>
      </c>
      <c r="O709" s="6">
        <v>0.35339999999999999</v>
      </c>
      <c r="P709" s="6">
        <v>0.18290000000000001</v>
      </c>
      <c r="Q709" s="6">
        <v>15</v>
      </c>
      <c r="R709" s="6">
        <v>68</v>
      </c>
      <c r="S709" s="6">
        <v>96</v>
      </c>
      <c r="T709" s="6">
        <v>26337</v>
      </c>
      <c r="U709" s="6">
        <v>0.19209999999999999</v>
      </c>
      <c r="V709" s="6">
        <v>0.8276</v>
      </c>
      <c r="W709" s="6">
        <v>0.81510000000000005</v>
      </c>
      <c r="X709" s="6">
        <v>3</v>
      </c>
      <c r="Y709" s="6">
        <v>23</v>
      </c>
      <c r="Z709" s="6">
        <v>44</v>
      </c>
      <c r="AA709" s="6">
        <v>3992</v>
      </c>
      <c r="AB709" s="6">
        <v>6.5000000000000002E-2</v>
      </c>
      <c r="AC709" s="6">
        <v>0.37930000000000003</v>
      </c>
      <c r="AD709" s="6">
        <v>0.1236</v>
      </c>
      <c r="AE709" s="6">
        <v>23</v>
      </c>
      <c r="AF709" s="6">
        <v>146</v>
      </c>
      <c r="AG709" s="6">
        <v>91</v>
      </c>
      <c r="AH709" s="6">
        <v>22131</v>
      </c>
      <c r="AI709" s="6">
        <v>0.41239999999999999</v>
      </c>
      <c r="AJ709" s="6">
        <v>0.78449999999999998</v>
      </c>
      <c r="AK709" s="6">
        <v>0.68500000000000005</v>
      </c>
      <c r="AL709" s="6">
        <v>3</v>
      </c>
      <c r="AM709" s="6">
        <v>29</v>
      </c>
      <c r="AN709" s="6">
        <v>50</v>
      </c>
      <c r="AO709" s="6">
        <v>7147</v>
      </c>
      <c r="AP709" s="6">
        <v>8.1900000000000001E-2</v>
      </c>
      <c r="AQ709" s="6">
        <v>0.43099999999999999</v>
      </c>
      <c r="AR709" s="6">
        <v>0.22120000000000001</v>
      </c>
      <c r="AT709" s="6">
        <f t="shared" si="33"/>
        <v>371.04545454545456</v>
      </c>
      <c r="AU709" s="6">
        <f t="shared" si="34"/>
        <v>218.81481481481481</v>
      </c>
      <c r="AV709" s="6">
        <f t="shared" si="35"/>
        <v>387.30882352941177</v>
      </c>
      <c r="AW709" s="7">
        <f t="shared" si="36"/>
        <v>173.56521739130434</v>
      </c>
      <c r="AX709" s="6">
        <f t="shared" si="37"/>
        <v>151.58219178082192</v>
      </c>
      <c r="AY709" s="6">
        <f t="shared" si="38"/>
        <v>246.44827586206895</v>
      </c>
      <c r="BA709" s="6">
        <f>VLOOKUP(A709, ALL_AP_DATA!$A$2:$F$3600, 6, FALSE)</f>
        <v>354</v>
      </c>
      <c r="BB709" s="6">
        <f>VLOOKUP(A709, projmetadata!$A$2:$D$2036, 4, FALSE)</f>
        <v>103266</v>
      </c>
      <c r="BC709" s="6" t="e">
        <f t="array" aca="1" ref="BC709" ca="1">_xludf.IFS(I709&lt;&gt;0, F709/I709, P709&lt;&gt;0, M709/P709, W709&lt;&gt;0, T709/W709, AD709&lt;&gt;0, AA709/AD709, AK709&lt;&gt;0, AH709/AK709, AR709&lt;&gt;0, AO709/AR709, TRUE, 0)</f>
        <v>#NAME?</v>
      </c>
      <c r="BE709" s="6" t="e">
        <f t="shared" ca="1" si="30"/>
        <v>#NAME?</v>
      </c>
      <c r="BF709" s="6" t="e">
        <f t="shared" ca="1" si="31"/>
        <v>#NAME?</v>
      </c>
      <c r="BG709" s="6"/>
      <c r="BH709" s="6">
        <f>VLOOKUP(A709, ALL_AP_DATA!$A$2:$D$3600, 3, FALSE)</f>
        <v>183</v>
      </c>
      <c r="BI709" s="6">
        <f>VLOOKUP(A709, ALL_AP_DATA!$A$2:$E$3600, 5, FALSE)</f>
        <v>32310</v>
      </c>
      <c r="BJ709" s="6">
        <f t="shared" si="39"/>
        <v>91.271186440677965</v>
      </c>
      <c r="BK709" s="6">
        <f t="shared" si="32"/>
        <v>0.51694915254237284</v>
      </c>
    </row>
    <row r="710" spans="1:63" ht="15.75" customHeight="1" x14ac:dyDescent="0.2">
      <c r="A710" s="6" t="s">
        <v>769</v>
      </c>
      <c r="B710" s="6" t="s">
        <v>64</v>
      </c>
      <c r="C710" s="6">
        <v>1</v>
      </c>
      <c r="D710" s="6">
        <v>2</v>
      </c>
      <c r="E710" s="6">
        <v>4</v>
      </c>
      <c r="F710" s="6">
        <v>26</v>
      </c>
      <c r="G710" s="6">
        <v>6.4000000000000003E-3</v>
      </c>
      <c r="H710" s="6">
        <v>5.4100000000000002E-2</v>
      </c>
      <c r="I710" s="6">
        <v>1.04E-2</v>
      </c>
      <c r="Q710" s="6">
        <v>6</v>
      </c>
      <c r="R710" s="6">
        <v>16</v>
      </c>
      <c r="S710" s="6">
        <v>37</v>
      </c>
      <c r="T710" s="6">
        <v>781</v>
      </c>
      <c r="U710" s="6">
        <v>5.1400000000000001E-2</v>
      </c>
      <c r="V710" s="6">
        <v>0.5</v>
      </c>
      <c r="W710" s="6">
        <v>0.31330000000000002</v>
      </c>
      <c r="X710" s="6">
        <v>8</v>
      </c>
      <c r="Y710" s="6">
        <v>107</v>
      </c>
      <c r="Z710" s="6">
        <v>46</v>
      </c>
      <c r="AA710" s="6">
        <v>1113</v>
      </c>
      <c r="AB710" s="6">
        <v>0.34410000000000002</v>
      </c>
      <c r="AC710" s="6">
        <v>0.62160000000000004</v>
      </c>
      <c r="AD710" s="6">
        <v>0.44650000000000001</v>
      </c>
      <c r="AE710" s="6">
        <v>9</v>
      </c>
      <c r="AF710" s="6">
        <v>150</v>
      </c>
      <c r="AG710" s="6">
        <v>42</v>
      </c>
      <c r="AH710" s="6">
        <v>984</v>
      </c>
      <c r="AI710" s="6">
        <v>0.48230000000000001</v>
      </c>
      <c r="AJ710" s="6">
        <v>0.56759999999999999</v>
      </c>
      <c r="AK710" s="6">
        <v>0.3947</v>
      </c>
      <c r="AT710" s="6">
        <f t="shared" si="33"/>
        <v>13</v>
      </c>
      <c r="AU710" s="6" t="str">
        <f t="shared" si="34"/>
        <v/>
      </c>
      <c r="AV710" s="6">
        <f t="shared" si="35"/>
        <v>48.8125</v>
      </c>
      <c r="AW710" s="7">
        <f t="shared" si="36"/>
        <v>10.401869158878505</v>
      </c>
      <c r="AX710" s="6">
        <f t="shared" si="37"/>
        <v>6.56</v>
      </c>
      <c r="AY710" s="6" t="str">
        <f t="shared" si="38"/>
        <v/>
      </c>
      <c r="BA710" s="6">
        <f>VLOOKUP(A710, ALL_AP_DATA!$A$2:$F$3600, 6, FALSE)</f>
        <v>311</v>
      </c>
      <c r="BB710" s="6">
        <f>VLOOKUP(A710, projmetadata!$A$2:$D$2036, 4, FALSE)</f>
        <v>12715</v>
      </c>
      <c r="BC710" s="6" t="e">
        <f t="array" aca="1" ref="BC710" ca="1">_xludf.IFS(I710&lt;&gt;0, F710/I710, P710&lt;&gt;0, M710/P710, W710&lt;&gt;0, T710/W710, AD710&lt;&gt;0, AA710/AD710, AK710&lt;&gt;0, AH710/AK710, AR710&lt;&gt;0, AO710/AR710, TRUE, 0)</f>
        <v>#NAME?</v>
      </c>
      <c r="BE710" s="6" t="e">
        <f t="shared" ca="1" si="30"/>
        <v>#NAME?</v>
      </c>
      <c r="BF710" s="6" t="e">
        <f t="shared" ca="1" si="31"/>
        <v>#NAME?</v>
      </c>
      <c r="BG710" s="6"/>
      <c r="BH710" s="6">
        <f>VLOOKUP(A710, ALL_AP_DATA!$A$2:$D$3600, 3, FALSE)</f>
        <v>203</v>
      </c>
      <c r="BI710" s="6">
        <f>VLOOKUP(A710, ALL_AP_DATA!$A$2:$E$3600, 5, FALSE)</f>
        <v>2493</v>
      </c>
      <c r="BJ710" s="6">
        <f t="shared" si="39"/>
        <v>8.016077170418006</v>
      </c>
      <c r="BK710" s="6">
        <f t="shared" si="32"/>
        <v>0.65273311897106112</v>
      </c>
    </row>
    <row r="711" spans="1:63" ht="15.75" customHeight="1" x14ac:dyDescent="0.2">
      <c r="A711" s="6" t="s">
        <v>770</v>
      </c>
      <c r="B711" s="6" t="s">
        <v>64</v>
      </c>
      <c r="C711" s="6">
        <v>10</v>
      </c>
      <c r="D711" s="6">
        <v>159</v>
      </c>
      <c r="E711" s="6">
        <v>467</v>
      </c>
      <c r="F711" s="6">
        <v>23084</v>
      </c>
      <c r="G711" s="6">
        <v>9.5799999999999996E-2</v>
      </c>
      <c r="H711" s="6">
        <v>0.57299999999999995</v>
      </c>
      <c r="I711" s="6">
        <v>0.18840000000000001</v>
      </c>
      <c r="J711" s="6">
        <v>9</v>
      </c>
      <c r="K711" s="6">
        <v>96</v>
      </c>
      <c r="L711" s="6">
        <v>495</v>
      </c>
      <c r="M711" s="6">
        <v>32758</v>
      </c>
      <c r="N711" s="6">
        <v>5.7799999999999997E-2</v>
      </c>
      <c r="O711" s="6">
        <v>0.60740000000000005</v>
      </c>
      <c r="P711" s="6">
        <v>0.26740000000000003</v>
      </c>
      <c r="Q711" s="6">
        <v>38</v>
      </c>
      <c r="R711" s="6">
        <v>166</v>
      </c>
      <c r="S711" s="6">
        <v>598</v>
      </c>
      <c r="T711" s="6">
        <v>51409</v>
      </c>
      <c r="U711" s="6">
        <v>0.1</v>
      </c>
      <c r="V711" s="6">
        <v>0.73370000000000002</v>
      </c>
      <c r="W711" s="6">
        <v>0.41970000000000002</v>
      </c>
      <c r="X711" s="6">
        <v>63</v>
      </c>
      <c r="Y711" s="6">
        <v>337</v>
      </c>
      <c r="Z711" s="6">
        <v>571</v>
      </c>
      <c r="AA711" s="6">
        <v>82648</v>
      </c>
      <c r="AB711" s="6">
        <v>0.20300000000000001</v>
      </c>
      <c r="AC711" s="6">
        <v>0.7006</v>
      </c>
      <c r="AD711" s="6">
        <v>0.67469999999999997</v>
      </c>
      <c r="AE711" s="6">
        <v>40</v>
      </c>
      <c r="AF711" s="6">
        <v>367</v>
      </c>
      <c r="AG711" s="6">
        <v>564</v>
      </c>
      <c r="AH711" s="6">
        <v>57349</v>
      </c>
      <c r="AI711" s="6">
        <v>0.22109999999999999</v>
      </c>
      <c r="AJ711" s="6">
        <v>0.69199999999999995</v>
      </c>
      <c r="AK711" s="6">
        <v>0.46820000000000001</v>
      </c>
      <c r="AL711" s="6">
        <v>5</v>
      </c>
      <c r="AM711" s="6">
        <v>93</v>
      </c>
      <c r="AN711" s="6">
        <v>483</v>
      </c>
      <c r="AO711" s="6">
        <v>33430</v>
      </c>
      <c r="AP711" s="6">
        <v>5.6000000000000001E-2</v>
      </c>
      <c r="AQ711" s="6">
        <v>0.59260000000000002</v>
      </c>
      <c r="AR711" s="6">
        <v>0.27289999999999998</v>
      </c>
      <c r="AT711" s="6">
        <f t="shared" si="33"/>
        <v>145.1823899371069</v>
      </c>
      <c r="AU711" s="6">
        <f t="shared" si="34"/>
        <v>341.22916666666669</v>
      </c>
      <c r="AV711" s="6">
        <f t="shared" si="35"/>
        <v>309.69277108433732</v>
      </c>
      <c r="AW711" s="7">
        <f t="shared" si="36"/>
        <v>245.24629080118694</v>
      </c>
      <c r="AX711" s="6">
        <f t="shared" si="37"/>
        <v>156.26430517711171</v>
      </c>
      <c r="AY711" s="6">
        <f t="shared" si="38"/>
        <v>359.46236559139783</v>
      </c>
      <c r="BA711" s="6">
        <f>VLOOKUP(A711, ALL_AP_DATA!$A$2:$F$3600, 6, FALSE)</f>
        <v>1660</v>
      </c>
      <c r="BB711" s="6">
        <f>VLOOKUP(A711, projmetadata!$A$2:$D$2036, 4, FALSE)</f>
        <v>301059</v>
      </c>
      <c r="BC711" s="6" t="e">
        <f t="array" aca="1" ref="BC711" ca="1">_xludf.IFS(I711&lt;&gt;0, F711/I711, P711&lt;&gt;0, M711/P711, W711&lt;&gt;0, T711/W711, AD711&lt;&gt;0, AA711/AD711, AK711&lt;&gt;0, AH711/AK711, AR711&lt;&gt;0, AO711/AR711, TRUE, 0)</f>
        <v>#NAME?</v>
      </c>
      <c r="BE711" s="6" t="e">
        <f t="shared" ca="1" si="30"/>
        <v>#NAME?</v>
      </c>
      <c r="BF711" s="6" t="e">
        <f t="shared" ca="1" si="31"/>
        <v>#NAME?</v>
      </c>
      <c r="BG711" s="6"/>
      <c r="BH711" s="6">
        <f>VLOOKUP(A711, ALL_AP_DATA!$A$2:$D$3600, 3, FALSE)</f>
        <v>630</v>
      </c>
      <c r="BI711" s="6">
        <f>VLOOKUP(A711, ALL_AP_DATA!$A$2:$E$3600, 5, FALSE)</f>
        <v>122499</v>
      </c>
      <c r="BJ711" s="6">
        <f t="shared" si="39"/>
        <v>73.794578313253012</v>
      </c>
      <c r="BK711" s="6">
        <f t="shared" si="32"/>
        <v>0.37951807228915663</v>
      </c>
    </row>
    <row r="712" spans="1:63" ht="15.75" customHeight="1" x14ac:dyDescent="0.2">
      <c r="A712" s="6" t="s">
        <v>771</v>
      </c>
      <c r="B712" s="6" t="s">
        <v>64</v>
      </c>
      <c r="C712" s="6">
        <v>4</v>
      </c>
      <c r="D712" s="6">
        <v>39</v>
      </c>
      <c r="E712" s="6">
        <v>0</v>
      </c>
      <c r="F712" s="6">
        <v>0</v>
      </c>
      <c r="G712" s="6">
        <v>0.17649999999999999</v>
      </c>
      <c r="H712" s="6">
        <v>0</v>
      </c>
      <c r="I712" s="6">
        <v>0</v>
      </c>
      <c r="X712" s="6">
        <v>10</v>
      </c>
      <c r="Y712" s="6">
        <v>79</v>
      </c>
      <c r="Z712" s="6">
        <v>1</v>
      </c>
      <c r="AA712" s="6">
        <v>12</v>
      </c>
      <c r="AB712" s="6">
        <v>0.35749999999999998</v>
      </c>
      <c r="AC712" s="6">
        <v>1</v>
      </c>
      <c r="AD712" s="6">
        <v>1</v>
      </c>
      <c r="AE712" s="6">
        <v>15</v>
      </c>
      <c r="AF712" s="6">
        <v>98</v>
      </c>
      <c r="AG712" s="6">
        <v>0</v>
      </c>
      <c r="AH712" s="6">
        <v>0</v>
      </c>
      <c r="AI712" s="6">
        <v>0.44340000000000002</v>
      </c>
      <c r="AJ712" s="6">
        <v>0</v>
      </c>
      <c r="AK712" s="6">
        <v>0</v>
      </c>
      <c r="AT712" s="6">
        <f t="shared" si="33"/>
        <v>0</v>
      </c>
      <c r="AU712" s="6" t="str">
        <f t="shared" si="34"/>
        <v/>
      </c>
      <c r="AV712" s="6" t="str">
        <f t="shared" si="35"/>
        <v/>
      </c>
      <c r="AW712" s="7">
        <f t="shared" si="36"/>
        <v>0.15189873417721519</v>
      </c>
      <c r="AX712" s="6">
        <f t="shared" si="37"/>
        <v>0</v>
      </c>
      <c r="AY712" s="6" t="str">
        <f t="shared" si="38"/>
        <v/>
      </c>
      <c r="BA712" s="6">
        <f>VLOOKUP(A712, ALL_AP_DATA!$A$2:$F$3600, 6, FALSE)</f>
        <v>221</v>
      </c>
      <c r="BB712" s="6">
        <f>VLOOKUP(A712, projmetadata!$A$2:$D$2036, 4, FALSE)</f>
        <v>28909</v>
      </c>
      <c r="BC712" s="6" t="e">
        <f t="array" aca="1" ref="BC712" ca="1">_xludf.IFS(I712&lt;&gt;0, F712/I712, P712&lt;&gt;0, M712/P712, W712&lt;&gt;0, T712/W712, AD712&lt;&gt;0, AA712/AD712, AK712&lt;&gt;0, AH712/AK712, AR712&lt;&gt;0, AO712/AR712, TRUE, 0)</f>
        <v>#NAME?</v>
      </c>
      <c r="BE712" s="6" t="e">
        <f t="shared" ca="1" si="30"/>
        <v>#NAME?</v>
      </c>
      <c r="BF712" s="6" t="e">
        <f t="shared" ca="1" si="31"/>
        <v>#NAME?</v>
      </c>
      <c r="BG712" s="6"/>
      <c r="BH712" s="6">
        <f>VLOOKUP(A712, ALL_AP_DATA!$A$2:$D$3600, 3, FALSE)</f>
        <v>149</v>
      </c>
      <c r="BI712" s="6">
        <f>VLOOKUP(A712, ALL_AP_DATA!$A$2:$E$3600, 5, FALSE)</f>
        <v>12</v>
      </c>
      <c r="BJ712" s="6">
        <f t="shared" si="39"/>
        <v>5.4298642533936653E-2</v>
      </c>
      <c r="BK712" s="6">
        <f t="shared" si="32"/>
        <v>0.67420814479638014</v>
      </c>
    </row>
    <row r="713" spans="1:63" ht="15.75" customHeight="1" x14ac:dyDescent="0.2">
      <c r="A713" s="6" t="s">
        <v>772</v>
      </c>
      <c r="B713" s="6" t="s">
        <v>64</v>
      </c>
      <c r="C713" s="6">
        <v>2</v>
      </c>
      <c r="D713" s="6">
        <v>5</v>
      </c>
      <c r="E713" s="6">
        <v>0</v>
      </c>
      <c r="F713" s="6">
        <v>0</v>
      </c>
      <c r="G713" s="6">
        <v>6.7999999999999996E-3</v>
      </c>
      <c r="H713" s="6">
        <v>0</v>
      </c>
      <c r="I713" s="6">
        <v>0</v>
      </c>
      <c r="AE713" s="6">
        <v>7</v>
      </c>
      <c r="AF713" s="6">
        <v>17</v>
      </c>
      <c r="AG713" s="6">
        <v>0</v>
      </c>
      <c r="AH713" s="6">
        <v>0</v>
      </c>
      <c r="AI713" s="6">
        <v>2.3199999999999998E-2</v>
      </c>
      <c r="AJ713" s="6">
        <v>0</v>
      </c>
      <c r="AK713" s="6">
        <v>0</v>
      </c>
      <c r="AT713" s="6">
        <f t="shared" si="33"/>
        <v>0</v>
      </c>
      <c r="AU713" s="6" t="str">
        <f t="shared" si="34"/>
        <v/>
      </c>
      <c r="AV713" s="6" t="str">
        <f t="shared" si="35"/>
        <v/>
      </c>
      <c r="AW713" s="7" t="str">
        <f t="shared" si="36"/>
        <v/>
      </c>
      <c r="AX713" s="6">
        <f t="shared" si="37"/>
        <v>0</v>
      </c>
      <c r="AY713" s="6" t="str">
        <f t="shared" si="38"/>
        <v/>
      </c>
      <c r="BA713" s="6">
        <f>VLOOKUP(A713, ALL_AP_DATA!$A$2:$F$3600, 6, FALSE)</f>
        <v>732</v>
      </c>
      <c r="BB713" s="6">
        <f>VLOOKUP(A713, projmetadata!$A$2:$D$2036, 4, FALSE)</f>
        <v>19176</v>
      </c>
      <c r="BC713" s="6" t="e">
        <f t="array" aca="1" ref="BC713" ca="1">_xludf.IFS(I713&lt;&gt;0, F713/I713, P713&lt;&gt;0, M713/P713, W713&lt;&gt;0, T713/W713, AD713&lt;&gt;0, AA713/AD713, AK713&lt;&gt;0, AH713/AK713, AR713&lt;&gt;0, AO713/AR713, TRUE, 0)</f>
        <v>#NAME?</v>
      </c>
      <c r="BE713" s="6" t="e">
        <f t="shared" ca="1" si="30"/>
        <v>#NAME?</v>
      </c>
      <c r="BF713" s="6" t="e">
        <f t="shared" ca="1" si="31"/>
        <v>#NAME?</v>
      </c>
      <c r="BG713" s="6"/>
      <c r="BH713" s="6">
        <f>VLOOKUP(A713, ALL_AP_DATA!$A$2:$D$3600, 3, FALSE)</f>
        <v>22</v>
      </c>
      <c r="BI713" s="6">
        <f>VLOOKUP(A713, ALL_AP_DATA!$A$2:$E$3600, 5, FALSE)</f>
        <v>165</v>
      </c>
      <c r="BJ713" s="6">
        <f t="shared" si="39"/>
        <v>0.22540983606557377</v>
      </c>
      <c r="BK713" s="6">
        <f t="shared" si="32"/>
        <v>3.0054644808743168E-2</v>
      </c>
    </row>
    <row r="714" spans="1:63" ht="15.75" customHeight="1" x14ac:dyDescent="0.2">
      <c r="A714" s="6" t="s">
        <v>773</v>
      </c>
      <c r="B714" s="6" t="s">
        <v>64</v>
      </c>
      <c r="C714" s="6">
        <v>17</v>
      </c>
      <c r="D714" s="6">
        <v>68</v>
      </c>
      <c r="E714" s="6">
        <v>23</v>
      </c>
      <c r="F714" s="6">
        <v>359</v>
      </c>
      <c r="G714" s="6">
        <v>0.39529999999999998</v>
      </c>
      <c r="H714" s="6">
        <v>0.32390000000000002</v>
      </c>
      <c r="I714" s="6">
        <v>0.18559999999999999</v>
      </c>
      <c r="Q714" s="6">
        <v>4</v>
      </c>
      <c r="R714" s="6">
        <v>19</v>
      </c>
      <c r="S714" s="6">
        <v>58</v>
      </c>
      <c r="T714" s="6">
        <v>1425</v>
      </c>
      <c r="U714" s="6">
        <v>0.1105</v>
      </c>
      <c r="V714" s="6">
        <v>0.81689999999999996</v>
      </c>
      <c r="W714" s="6">
        <v>0.73680000000000001</v>
      </c>
      <c r="X714" s="6">
        <v>4</v>
      </c>
      <c r="Y714" s="6">
        <v>66</v>
      </c>
      <c r="Z714" s="6">
        <v>67</v>
      </c>
      <c r="AA714" s="6">
        <v>1653</v>
      </c>
      <c r="AB714" s="6">
        <v>0.38369999999999999</v>
      </c>
      <c r="AC714" s="6">
        <v>0.94369999999999998</v>
      </c>
      <c r="AD714" s="6">
        <v>0.85470000000000002</v>
      </c>
      <c r="AE714" s="6">
        <v>20</v>
      </c>
      <c r="AF714" s="6">
        <v>83</v>
      </c>
      <c r="AG714" s="6">
        <v>29</v>
      </c>
      <c r="AH714" s="6">
        <v>789</v>
      </c>
      <c r="AI714" s="6">
        <v>0.48259999999999997</v>
      </c>
      <c r="AJ714" s="6">
        <v>0.40849999999999997</v>
      </c>
      <c r="AK714" s="6">
        <v>0.40799999999999997</v>
      </c>
      <c r="AL714" s="6">
        <v>2</v>
      </c>
      <c r="AM714" s="6">
        <v>19</v>
      </c>
      <c r="AN714" s="6">
        <v>65</v>
      </c>
      <c r="AO714" s="6">
        <v>1675</v>
      </c>
      <c r="AP714" s="6">
        <v>0.1105</v>
      </c>
      <c r="AQ714" s="6">
        <v>0.91549999999999998</v>
      </c>
      <c r="AR714" s="6">
        <v>0.86609999999999998</v>
      </c>
      <c r="AT714" s="6">
        <f t="shared" si="33"/>
        <v>5.2794117647058822</v>
      </c>
      <c r="AU714" s="6" t="str">
        <f t="shared" si="34"/>
        <v/>
      </c>
      <c r="AV714" s="6">
        <f t="shared" si="35"/>
        <v>75</v>
      </c>
      <c r="AW714" s="7">
        <f t="shared" si="36"/>
        <v>25.045454545454547</v>
      </c>
      <c r="AX714" s="6">
        <f t="shared" si="37"/>
        <v>9.5060240963855414</v>
      </c>
      <c r="AY714" s="6">
        <f t="shared" si="38"/>
        <v>88.15789473684211</v>
      </c>
      <c r="BA714" s="6">
        <f>VLOOKUP(A714, ALL_AP_DATA!$A$2:$F$3600, 6, FALSE)</f>
        <v>172</v>
      </c>
      <c r="BB714" s="6">
        <f>VLOOKUP(A714, projmetadata!$A$2:$D$2036, 4, FALSE)</f>
        <v>24922</v>
      </c>
      <c r="BC714" s="6" t="e">
        <f t="array" aca="1" ref="BC714" ca="1">_xludf.IFS(I714&lt;&gt;0, F714/I714, P714&lt;&gt;0, M714/P714, W714&lt;&gt;0, T714/W714, AD714&lt;&gt;0, AA714/AD714, AK714&lt;&gt;0, AH714/AK714, AR714&lt;&gt;0, AO714/AR714, TRUE, 0)</f>
        <v>#NAME?</v>
      </c>
      <c r="BE714" s="6" t="e">
        <f t="shared" ca="1" si="30"/>
        <v>#NAME?</v>
      </c>
      <c r="BF714" s="6" t="e">
        <f t="shared" ca="1" si="31"/>
        <v>#NAME?</v>
      </c>
      <c r="BG714" s="6"/>
      <c r="BH714" s="6">
        <f>VLOOKUP(A714, ALL_AP_DATA!$A$2:$D$3600, 3, FALSE)</f>
        <v>136</v>
      </c>
      <c r="BI714" s="6">
        <f>VLOOKUP(A714, ALL_AP_DATA!$A$2:$E$3600, 5, FALSE)</f>
        <v>1934</v>
      </c>
      <c r="BJ714" s="6">
        <f t="shared" si="39"/>
        <v>11.244186046511627</v>
      </c>
      <c r="BK714" s="6">
        <f t="shared" si="32"/>
        <v>0.79069767441860461</v>
      </c>
    </row>
    <row r="715" spans="1:63" ht="15.75" customHeight="1" x14ac:dyDescent="0.2">
      <c r="A715" s="6" t="s">
        <v>774</v>
      </c>
      <c r="B715" s="6" t="s">
        <v>64</v>
      </c>
      <c r="C715" s="6">
        <v>28</v>
      </c>
      <c r="D715" s="6">
        <v>65</v>
      </c>
      <c r="E715" s="6">
        <v>3</v>
      </c>
      <c r="F715" s="6">
        <v>282</v>
      </c>
      <c r="G715" s="6">
        <v>6.6E-3</v>
      </c>
      <c r="H715" s="6">
        <v>4.8399999999999999E-2</v>
      </c>
      <c r="I715" s="6">
        <v>2.1999999999999999E-2</v>
      </c>
      <c r="Q715" s="6">
        <v>1</v>
      </c>
      <c r="R715" s="6">
        <v>2</v>
      </c>
      <c r="S715" s="6">
        <v>2</v>
      </c>
      <c r="T715" s="6">
        <v>24</v>
      </c>
      <c r="U715" s="6">
        <v>2.0000000000000001E-4</v>
      </c>
      <c r="V715" s="6">
        <v>3.2300000000000002E-2</v>
      </c>
      <c r="W715" s="6">
        <v>1.9E-3</v>
      </c>
      <c r="X715" s="6">
        <v>116</v>
      </c>
      <c r="Y715" s="6">
        <v>9156</v>
      </c>
      <c r="Z715" s="6">
        <v>42</v>
      </c>
      <c r="AA715" s="6">
        <v>10705</v>
      </c>
      <c r="AB715" s="6">
        <v>0.92800000000000005</v>
      </c>
      <c r="AC715" s="6">
        <v>0.6774</v>
      </c>
      <c r="AD715" s="6">
        <v>0.83579999999999999</v>
      </c>
      <c r="AE715" s="6">
        <v>84</v>
      </c>
      <c r="AF715" s="6">
        <v>303</v>
      </c>
      <c r="AG715" s="6">
        <v>10</v>
      </c>
      <c r="AH715" s="6">
        <v>143</v>
      </c>
      <c r="AI715" s="6">
        <v>3.0700000000000002E-2</v>
      </c>
      <c r="AJ715" s="6">
        <v>0.1613</v>
      </c>
      <c r="AK715" s="6">
        <v>1.12E-2</v>
      </c>
      <c r="AT715" s="6">
        <f t="shared" si="33"/>
        <v>4.3384615384615381</v>
      </c>
      <c r="AU715" s="6" t="str">
        <f t="shared" si="34"/>
        <v/>
      </c>
      <c r="AV715" s="6">
        <f t="shared" si="35"/>
        <v>12</v>
      </c>
      <c r="AW715" s="7">
        <f t="shared" si="36"/>
        <v>1.1691786806465705</v>
      </c>
      <c r="AX715" s="6">
        <f t="shared" si="37"/>
        <v>0.47194719471947194</v>
      </c>
      <c r="AY715" s="6" t="str">
        <f t="shared" si="38"/>
        <v/>
      </c>
      <c r="BA715" s="6">
        <f>VLOOKUP(A715, ALL_AP_DATA!$A$2:$F$3600, 6, FALSE)</f>
        <v>9866</v>
      </c>
      <c r="BB715" s="6">
        <f>VLOOKUP(A715, projmetadata!$A$2:$D$2036, 4, FALSE)</f>
        <v>738762</v>
      </c>
      <c r="BC715" s="6" t="e">
        <f t="array" aca="1" ref="BC715" ca="1">_xludf.IFS(I715&lt;&gt;0, F715/I715, P715&lt;&gt;0, M715/P715, W715&lt;&gt;0, T715/W715, AD715&lt;&gt;0, AA715/AD715, AK715&lt;&gt;0, AH715/AK715, AR715&lt;&gt;0, AO715/AR715, TRUE, 0)</f>
        <v>#NAME?</v>
      </c>
      <c r="BE715" s="6" t="e">
        <f t="shared" ca="1" si="30"/>
        <v>#NAME?</v>
      </c>
      <c r="BF715" s="6" t="e">
        <f t="shared" ca="1" si="31"/>
        <v>#NAME?</v>
      </c>
      <c r="BG715" s="6"/>
      <c r="BH715" s="6">
        <f>VLOOKUP(A715, ALL_AP_DATA!$A$2:$D$3600, 3, FALSE)</f>
        <v>9200</v>
      </c>
      <c r="BI715" s="6">
        <f>VLOOKUP(A715, ALL_AP_DATA!$A$2:$E$3600, 5, FALSE)</f>
        <v>12808</v>
      </c>
      <c r="BJ715" s="6">
        <f t="shared" si="39"/>
        <v>1.2981958240421649</v>
      </c>
      <c r="BK715" s="6">
        <f t="shared" si="32"/>
        <v>0.9324954388810055</v>
      </c>
    </row>
    <row r="716" spans="1:63" ht="15.75" customHeight="1" x14ac:dyDescent="0.2">
      <c r="A716" s="6" t="s">
        <v>775</v>
      </c>
      <c r="B716" s="6" t="s">
        <v>64</v>
      </c>
      <c r="C716" s="6">
        <v>2</v>
      </c>
      <c r="D716" s="6">
        <v>5</v>
      </c>
      <c r="E716" s="6">
        <v>1</v>
      </c>
      <c r="F716" s="6">
        <v>6</v>
      </c>
      <c r="G716" s="6">
        <v>4.5900000000000003E-2</v>
      </c>
      <c r="H716" s="6">
        <v>5.8799999999999998E-2</v>
      </c>
      <c r="I716" s="6">
        <v>4.4999999999999997E-3</v>
      </c>
      <c r="Q716" s="6">
        <v>2</v>
      </c>
      <c r="R716" s="6">
        <v>4</v>
      </c>
      <c r="S716" s="6">
        <v>13</v>
      </c>
      <c r="T716" s="6">
        <v>562</v>
      </c>
      <c r="U716" s="6">
        <v>3.6700000000000003E-2</v>
      </c>
      <c r="V716" s="6">
        <v>0.76470000000000005</v>
      </c>
      <c r="W716" s="6">
        <v>0.4254</v>
      </c>
      <c r="AE716" s="6">
        <v>9</v>
      </c>
      <c r="AF716" s="6">
        <v>50</v>
      </c>
      <c r="AG716" s="6">
        <v>13</v>
      </c>
      <c r="AH716" s="6">
        <v>735</v>
      </c>
      <c r="AI716" s="6">
        <v>0.4587</v>
      </c>
      <c r="AJ716" s="6">
        <v>0.76470000000000005</v>
      </c>
      <c r="AK716" s="6">
        <v>0.55640000000000001</v>
      </c>
      <c r="AT716" s="6">
        <f t="shared" si="33"/>
        <v>1.2</v>
      </c>
      <c r="AU716" s="6" t="str">
        <f t="shared" si="34"/>
        <v/>
      </c>
      <c r="AV716" s="6">
        <f t="shared" si="35"/>
        <v>140.5</v>
      </c>
      <c r="AW716" s="7" t="str">
        <f t="shared" si="36"/>
        <v/>
      </c>
      <c r="AX716" s="6">
        <f t="shared" si="37"/>
        <v>14.7</v>
      </c>
      <c r="AY716" s="6" t="str">
        <f t="shared" si="38"/>
        <v/>
      </c>
      <c r="BA716" s="6">
        <f>VLOOKUP(A716, ALL_AP_DATA!$A$2:$F$3600, 6, FALSE)</f>
        <v>109</v>
      </c>
      <c r="BB716" s="6">
        <f>VLOOKUP(A716, projmetadata!$A$2:$D$2036, 4, FALSE)</f>
        <v>23502</v>
      </c>
      <c r="BC716" s="6" t="e">
        <f t="array" aca="1" ref="BC716" ca="1">_xludf.IFS(I716&lt;&gt;0, F716/I716, P716&lt;&gt;0, M716/P716, W716&lt;&gt;0, T716/W716, AD716&lt;&gt;0, AA716/AD716, AK716&lt;&gt;0, AH716/AK716, AR716&lt;&gt;0, AO716/AR716, TRUE, 0)</f>
        <v>#NAME?</v>
      </c>
      <c r="BE716" s="6" t="e">
        <f t="shared" ca="1" si="30"/>
        <v>#NAME?</v>
      </c>
      <c r="BF716" s="6" t="e">
        <f t="shared" ca="1" si="31"/>
        <v>#NAME?</v>
      </c>
      <c r="BG716" s="6"/>
      <c r="BH716" s="6">
        <f>VLOOKUP(A716, ALL_AP_DATA!$A$2:$D$3600, 3, FALSE)</f>
        <v>50</v>
      </c>
      <c r="BI716" s="6">
        <f>VLOOKUP(A716, ALL_AP_DATA!$A$2:$E$3600, 5, FALSE)</f>
        <v>1321</v>
      </c>
      <c r="BJ716" s="6">
        <f t="shared" si="39"/>
        <v>12.119266055045872</v>
      </c>
      <c r="BK716" s="6">
        <f t="shared" si="32"/>
        <v>0.45871559633027525</v>
      </c>
    </row>
    <row r="717" spans="1:63" ht="15.75" customHeight="1" x14ac:dyDescent="0.2">
      <c r="A717" s="6" t="s">
        <v>776</v>
      </c>
      <c r="B717" s="6" t="s">
        <v>64</v>
      </c>
      <c r="C717" s="6">
        <v>3</v>
      </c>
      <c r="D717" s="6">
        <v>25</v>
      </c>
      <c r="E717" s="6">
        <v>3</v>
      </c>
      <c r="F717" s="6">
        <v>10</v>
      </c>
      <c r="G717" s="6">
        <v>0.1724</v>
      </c>
      <c r="H717" s="6">
        <v>1</v>
      </c>
      <c r="I717" s="6">
        <v>1</v>
      </c>
      <c r="X717" s="6">
        <v>10</v>
      </c>
      <c r="Y717" s="6">
        <v>85</v>
      </c>
      <c r="Z717" s="6">
        <v>3</v>
      </c>
      <c r="AA717" s="6">
        <v>10</v>
      </c>
      <c r="AB717" s="6">
        <v>0.58620000000000005</v>
      </c>
      <c r="AC717" s="6">
        <v>1</v>
      </c>
      <c r="AD717" s="6">
        <v>1</v>
      </c>
      <c r="AE717" s="6">
        <v>14</v>
      </c>
      <c r="AF717" s="6">
        <v>58</v>
      </c>
      <c r="AG717" s="6">
        <v>2</v>
      </c>
      <c r="AH717" s="6">
        <v>6</v>
      </c>
      <c r="AI717" s="6">
        <v>0.4</v>
      </c>
      <c r="AJ717" s="6">
        <v>0.66669999999999996</v>
      </c>
      <c r="AK717" s="6">
        <v>0.6</v>
      </c>
      <c r="AT717" s="6">
        <f t="shared" si="33"/>
        <v>0.4</v>
      </c>
      <c r="AU717" s="6" t="str">
        <f t="shared" si="34"/>
        <v/>
      </c>
      <c r="AV717" s="6" t="str">
        <f t="shared" si="35"/>
        <v/>
      </c>
      <c r="AW717" s="7">
        <f t="shared" si="36"/>
        <v>0.11764705882352941</v>
      </c>
      <c r="AX717" s="6">
        <f t="shared" si="37"/>
        <v>0.10344827586206896</v>
      </c>
      <c r="AY717" s="6" t="str">
        <f t="shared" si="38"/>
        <v/>
      </c>
      <c r="BA717" s="6">
        <f>VLOOKUP(A717, ALL_AP_DATA!$A$2:$F$3600, 6, FALSE)</f>
        <v>145</v>
      </c>
      <c r="BB717" s="6">
        <f>VLOOKUP(A717, projmetadata!$A$2:$D$2036, 4, FALSE)</f>
        <v>30607</v>
      </c>
      <c r="BC717" s="6" t="e">
        <f t="array" aca="1" ref="BC717" ca="1">_xludf.IFS(I717&lt;&gt;0, F717/I717, P717&lt;&gt;0, M717/P717, W717&lt;&gt;0, T717/W717, AD717&lt;&gt;0, AA717/AD717, AK717&lt;&gt;0, AH717/AK717, AR717&lt;&gt;0, AO717/AR717, TRUE, 0)</f>
        <v>#NAME?</v>
      </c>
      <c r="BE717" s="6" t="e">
        <f t="shared" ca="1" si="30"/>
        <v>#NAME?</v>
      </c>
      <c r="BF717" s="6" t="e">
        <f t="shared" ca="1" si="31"/>
        <v>#NAME?</v>
      </c>
      <c r="BG717" s="6"/>
      <c r="BH717" s="6">
        <f>VLOOKUP(A717, ALL_AP_DATA!$A$2:$D$3600, 3, FALSE)</f>
        <v>98</v>
      </c>
      <c r="BI717" s="6">
        <f>VLOOKUP(A717, ALL_AP_DATA!$A$2:$E$3600, 5, FALSE)</f>
        <v>10</v>
      </c>
      <c r="BJ717" s="6">
        <f t="shared" si="39"/>
        <v>6.8965517241379309E-2</v>
      </c>
      <c r="BK717" s="6">
        <f t="shared" si="32"/>
        <v>0.67586206896551726</v>
      </c>
    </row>
    <row r="718" spans="1:63" ht="15.75" customHeight="1" x14ac:dyDescent="0.2">
      <c r="A718" s="6" t="s">
        <v>777</v>
      </c>
      <c r="B718" s="6" t="s">
        <v>64</v>
      </c>
      <c r="C718" s="6">
        <v>10</v>
      </c>
      <c r="D718" s="6">
        <v>22</v>
      </c>
      <c r="E718" s="6">
        <v>0</v>
      </c>
      <c r="F718" s="6">
        <v>0</v>
      </c>
      <c r="G718" s="6">
        <v>2.1600000000000001E-2</v>
      </c>
      <c r="H718" s="6">
        <v>0</v>
      </c>
      <c r="I718" s="6">
        <v>0</v>
      </c>
      <c r="X718" s="6">
        <v>3</v>
      </c>
      <c r="Y718" s="6">
        <v>10</v>
      </c>
      <c r="Z718" s="6">
        <v>0</v>
      </c>
      <c r="AA718" s="6">
        <v>0</v>
      </c>
      <c r="AB718" s="6">
        <v>9.7999999999999997E-3</v>
      </c>
      <c r="AC718" s="6">
        <v>0</v>
      </c>
      <c r="AD718" s="6">
        <v>0</v>
      </c>
      <c r="AE718" s="6">
        <v>33</v>
      </c>
      <c r="AF718" s="6">
        <v>101</v>
      </c>
      <c r="AG718" s="6">
        <v>0</v>
      </c>
      <c r="AH718" s="6">
        <v>0</v>
      </c>
      <c r="AI718" s="6">
        <v>9.9199999999999997E-2</v>
      </c>
      <c r="AJ718" s="6">
        <v>0</v>
      </c>
      <c r="AK718" s="6">
        <v>0</v>
      </c>
      <c r="AT718" s="6">
        <f t="shared" si="33"/>
        <v>0</v>
      </c>
      <c r="AU718" s="6" t="str">
        <f t="shared" si="34"/>
        <v/>
      </c>
      <c r="AV718" s="6" t="str">
        <f t="shared" si="35"/>
        <v/>
      </c>
      <c r="AW718" s="7">
        <f t="shared" si="36"/>
        <v>0</v>
      </c>
      <c r="AX718" s="6">
        <f t="shared" si="37"/>
        <v>0</v>
      </c>
      <c r="AY718" s="6" t="str">
        <f t="shared" si="38"/>
        <v/>
      </c>
      <c r="BA718" s="6">
        <f>VLOOKUP(A718, ALL_AP_DATA!$A$2:$F$3600, 6, FALSE)</f>
        <v>1018</v>
      </c>
      <c r="BB718" s="6">
        <f>VLOOKUP(A718, projmetadata!$A$2:$D$2036, 4, FALSE)</f>
        <v>31800</v>
      </c>
      <c r="BC718" s="6" t="e">
        <f t="array" aca="1" ref="BC718" ca="1">_xludf.IFS(I718&lt;&gt;0, F718/I718, P718&lt;&gt;0, M718/P718, W718&lt;&gt;0, T718/W718, AD718&lt;&gt;0, AA718/AD718, AK718&lt;&gt;0, AH718/AK718, AR718&lt;&gt;0, AO718/AR718, TRUE, 0)</f>
        <v>#NAME?</v>
      </c>
      <c r="BE718" s="6" t="e">
        <f t="shared" ca="1" si="30"/>
        <v>#NAME?</v>
      </c>
      <c r="BF718" s="6" t="e">
        <f t="shared" ca="1" si="31"/>
        <v>#NAME?</v>
      </c>
      <c r="BG718" s="6"/>
      <c r="BH718" s="6">
        <f>VLOOKUP(A718, ALL_AP_DATA!$A$2:$D$3600, 3, FALSE)</f>
        <v>131</v>
      </c>
      <c r="BI718" s="6">
        <f>VLOOKUP(A718, ALL_AP_DATA!$A$2:$E$3600, 5, FALSE)</f>
        <v>0</v>
      </c>
      <c r="BJ718" s="6">
        <f t="shared" si="39"/>
        <v>0</v>
      </c>
      <c r="BK718" s="6">
        <f t="shared" si="32"/>
        <v>0.12868369351669942</v>
      </c>
    </row>
    <row r="719" spans="1:63" ht="15.75" customHeight="1" x14ac:dyDescent="0.2">
      <c r="A719" s="6" t="s">
        <v>778</v>
      </c>
      <c r="B719" s="6" t="s">
        <v>64</v>
      </c>
      <c r="C719" s="6">
        <v>14</v>
      </c>
      <c r="D719" s="6">
        <v>67</v>
      </c>
      <c r="E719" s="6">
        <v>18</v>
      </c>
      <c r="F719" s="6">
        <v>661</v>
      </c>
      <c r="G719" s="6">
        <v>0.13350000000000001</v>
      </c>
      <c r="H719" s="6">
        <v>0.41860000000000003</v>
      </c>
      <c r="I719" s="6">
        <v>0.21809999999999999</v>
      </c>
      <c r="Q719" s="6">
        <v>4</v>
      </c>
      <c r="R719" s="6">
        <v>11</v>
      </c>
      <c r="S719" s="6">
        <v>9</v>
      </c>
      <c r="T719" s="6">
        <v>477</v>
      </c>
      <c r="U719" s="6">
        <v>2.1899999999999999E-2</v>
      </c>
      <c r="V719" s="6">
        <v>0.20930000000000001</v>
      </c>
      <c r="W719" s="6">
        <v>0.15740000000000001</v>
      </c>
      <c r="X719" s="6">
        <v>7</v>
      </c>
      <c r="Y719" s="6">
        <v>131</v>
      </c>
      <c r="Z719" s="6">
        <v>21</v>
      </c>
      <c r="AA719" s="6">
        <v>569</v>
      </c>
      <c r="AB719" s="6">
        <v>0.26100000000000001</v>
      </c>
      <c r="AC719" s="6">
        <v>0.4884</v>
      </c>
      <c r="AD719" s="6">
        <v>0.18770000000000001</v>
      </c>
      <c r="AE719" s="6">
        <v>51</v>
      </c>
      <c r="AF719" s="6">
        <v>227</v>
      </c>
      <c r="AG719" s="6">
        <v>29</v>
      </c>
      <c r="AH719" s="6">
        <v>1207</v>
      </c>
      <c r="AI719" s="6">
        <v>0.45219999999999999</v>
      </c>
      <c r="AJ719" s="6">
        <v>0.6744</v>
      </c>
      <c r="AK719" s="6">
        <v>0.3982</v>
      </c>
      <c r="AT719" s="6">
        <f t="shared" si="33"/>
        <v>9.8656716417910442</v>
      </c>
      <c r="AU719" s="6" t="str">
        <f t="shared" si="34"/>
        <v/>
      </c>
      <c r="AV719" s="6">
        <f t="shared" si="35"/>
        <v>43.363636363636367</v>
      </c>
      <c r="AW719" s="7">
        <f t="shared" si="36"/>
        <v>4.343511450381679</v>
      </c>
      <c r="AX719" s="6">
        <f t="shared" si="37"/>
        <v>5.3171806167400879</v>
      </c>
      <c r="AY719" s="6" t="str">
        <f t="shared" si="38"/>
        <v/>
      </c>
      <c r="BA719" s="6">
        <f>VLOOKUP(A719, ALL_AP_DATA!$A$2:$F$3600, 6, FALSE)</f>
        <v>502</v>
      </c>
      <c r="BB719" s="6">
        <f>VLOOKUP(A719, projmetadata!$A$2:$D$2036, 4, FALSE)</f>
        <v>69893</v>
      </c>
      <c r="BC719" s="6" t="e">
        <f t="array" aca="1" ref="BC719" ca="1">_xludf.IFS(I719&lt;&gt;0, F719/I719, P719&lt;&gt;0, M719/P719, W719&lt;&gt;0, T719/W719, AD719&lt;&gt;0, AA719/AD719, AK719&lt;&gt;0, AH719/AK719, AR719&lt;&gt;0, AO719/AR719, TRUE, 0)</f>
        <v>#NAME?</v>
      </c>
      <c r="BE719" s="6" t="e">
        <f t="shared" ca="1" si="30"/>
        <v>#NAME?</v>
      </c>
      <c r="BF719" s="6" t="e">
        <f t="shared" ca="1" si="31"/>
        <v>#NAME?</v>
      </c>
      <c r="BG719" s="6"/>
      <c r="BH719" s="6">
        <f>VLOOKUP(A719, ALL_AP_DATA!$A$2:$D$3600, 3, FALSE)</f>
        <v>300</v>
      </c>
      <c r="BI719" s="6">
        <f>VLOOKUP(A719, ALL_AP_DATA!$A$2:$E$3600, 5, FALSE)</f>
        <v>3031</v>
      </c>
      <c r="BJ719" s="6">
        <f t="shared" si="39"/>
        <v>6.0378486055776897</v>
      </c>
      <c r="BK719" s="6">
        <f t="shared" si="32"/>
        <v>0.59760956175298807</v>
      </c>
    </row>
    <row r="720" spans="1:63" ht="15.75" customHeight="1" x14ac:dyDescent="0.2">
      <c r="A720" s="6" t="s">
        <v>779</v>
      </c>
      <c r="B720" s="6" t="s">
        <v>64</v>
      </c>
      <c r="C720" s="6">
        <v>15</v>
      </c>
      <c r="D720" s="6">
        <v>424</v>
      </c>
      <c r="E720" s="6">
        <v>32</v>
      </c>
      <c r="F720" s="6">
        <v>1157</v>
      </c>
      <c r="G720" s="6">
        <v>0.2417</v>
      </c>
      <c r="H720" s="6">
        <v>0.37209999999999999</v>
      </c>
      <c r="I720" s="6">
        <v>0.1986</v>
      </c>
      <c r="Q720" s="6">
        <v>2</v>
      </c>
      <c r="R720" s="6">
        <v>6</v>
      </c>
      <c r="S720" s="6">
        <v>6</v>
      </c>
      <c r="T720" s="6">
        <v>139</v>
      </c>
      <c r="U720" s="6">
        <v>3.3999999999999998E-3</v>
      </c>
      <c r="V720" s="6">
        <v>6.9800000000000001E-2</v>
      </c>
      <c r="W720" s="6">
        <v>2.3900000000000001E-2</v>
      </c>
      <c r="X720" s="6">
        <v>79</v>
      </c>
      <c r="Y720" s="6">
        <v>843</v>
      </c>
      <c r="Z720" s="6">
        <v>45</v>
      </c>
      <c r="AA720" s="6">
        <v>1857</v>
      </c>
      <c r="AB720" s="6">
        <v>0.48060000000000003</v>
      </c>
      <c r="AC720" s="6">
        <v>0.52329999999999999</v>
      </c>
      <c r="AD720" s="6">
        <v>0.31869999999999998</v>
      </c>
      <c r="AE720" s="6">
        <v>122</v>
      </c>
      <c r="AF720" s="6">
        <v>708</v>
      </c>
      <c r="AG720" s="6">
        <v>61</v>
      </c>
      <c r="AH720" s="6">
        <v>3638</v>
      </c>
      <c r="AI720" s="6">
        <v>0.40360000000000001</v>
      </c>
      <c r="AJ720" s="6">
        <v>0.70930000000000004</v>
      </c>
      <c r="AK720" s="6">
        <v>0.62429999999999997</v>
      </c>
      <c r="AT720" s="6">
        <f t="shared" si="33"/>
        <v>2.7287735849056602</v>
      </c>
      <c r="AU720" s="6" t="str">
        <f t="shared" si="34"/>
        <v/>
      </c>
      <c r="AV720" s="6">
        <f t="shared" si="35"/>
        <v>23.166666666666668</v>
      </c>
      <c r="AW720" s="7">
        <f t="shared" si="36"/>
        <v>2.2028469750889679</v>
      </c>
      <c r="AX720" s="6">
        <f t="shared" si="37"/>
        <v>5.138418079096045</v>
      </c>
      <c r="AY720" s="6" t="str">
        <f t="shared" si="38"/>
        <v/>
      </c>
      <c r="BA720" s="6">
        <f>VLOOKUP(A720, ALL_AP_DATA!$A$2:$F$3600, 6, FALSE)</f>
        <v>1754</v>
      </c>
      <c r="BB720" s="6">
        <f>VLOOKUP(A720, projmetadata!$A$2:$D$2036, 4, FALSE)</f>
        <v>188417</v>
      </c>
      <c r="BC720" s="6" t="e">
        <f t="array" aca="1" ref="BC720" ca="1">_xludf.IFS(I720&lt;&gt;0, F720/I720, P720&lt;&gt;0, M720/P720, W720&lt;&gt;0, T720/W720, AD720&lt;&gt;0, AA720/AD720, AK720&lt;&gt;0, AH720/AK720, AR720&lt;&gt;0, AO720/AR720, TRUE, 0)</f>
        <v>#NAME?</v>
      </c>
      <c r="BE720" s="6" t="e">
        <f t="shared" ca="1" si="30"/>
        <v>#NAME?</v>
      </c>
      <c r="BF720" s="6" t="e">
        <f t="shared" ca="1" si="31"/>
        <v>#NAME?</v>
      </c>
      <c r="BG720" s="6"/>
      <c r="BH720" s="6">
        <f>VLOOKUP(A720, ALL_AP_DATA!$A$2:$D$3600, 3, FALSE)</f>
        <v>1119</v>
      </c>
      <c r="BI720" s="6">
        <f>VLOOKUP(A720, ALL_AP_DATA!$A$2:$E$3600, 5, FALSE)</f>
        <v>5827</v>
      </c>
      <c r="BJ720" s="6">
        <f t="shared" si="39"/>
        <v>3.3221208665906499</v>
      </c>
      <c r="BK720" s="6">
        <f t="shared" si="32"/>
        <v>0.6379703534777651</v>
      </c>
    </row>
    <row r="721" spans="1:63" ht="15.75" customHeight="1" x14ac:dyDescent="0.2">
      <c r="A721" s="6" t="s">
        <v>780</v>
      </c>
      <c r="B721" s="6" t="s">
        <v>64</v>
      </c>
      <c r="C721" s="6">
        <v>6</v>
      </c>
      <c r="D721" s="6">
        <v>133</v>
      </c>
      <c r="E721" s="6">
        <v>16</v>
      </c>
      <c r="F721" s="6">
        <v>420</v>
      </c>
      <c r="G721" s="6">
        <v>0.2414</v>
      </c>
      <c r="H721" s="6">
        <v>1</v>
      </c>
      <c r="I721" s="6">
        <v>0.89359999999999995</v>
      </c>
      <c r="X721" s="6">
        <v>11</v>
      </c>
      <c r="Y721" s="6">
        <v>146</v>
      </c>
      <c r="Z721" s="6">
        <v>14</v>
      </c>
      <c r="AA721" s="6">
        <v>435</v>
      </c>
      <c r="AB721" s="6">
        <v>0.26500000000000001</v>
      </c>
      <c r="AC721" s="6">
        <v>0.875</v>
      </c>
      <c r="AD721" s="6">
        <v>0.92549999999999999</v>
      </c>
      <c r="AE721" s="6">
        <v>39</v>
      </c>
      <c r="AF721" s="6">
        <v>182</v>
      </c>
      <c r="AG721" s="6">
        <v>15</v>
      </c>
      <c r="AH721" s="6">
        <v>420</v>
      </c>
      <c r="AI721" s="6">
        <v>0.33029999999999998</v>
      </c>
      <c r="AJ721" s="6">
        <v>0.9375</v>
      </c>
      <c r="AK721" s="6">
        <v>0.89359999999999995</v>
      </c>
      <c r="AT721" s="6">
        <f t="shared" si="33"/>
        <v>3.1578947368421053</v>
      </c>
      <c r="AU721" s="6" t="str">
        <f t="shared" si="34"/>
        <v/>
      </c>
      <c r="AV721" s="6" t="str">
        <f t="shared" si="35"/>
        <v/>
      </c>
      <c r="AW721" s="7">
        <f t="shared" si="36"/>
        <v>2.9794520547945207</v>
      </c>
      <c r="AX721" s="6">
        <f t="shared" si="37"/>
        <v>2.3076923076923075</v>
      </c>
      <c r="AY721" s="6" t="str">
        <f t="shared" si="38"/>
        <v/>
      </c>
      <c r="BA721" s="6">
        <f>VLOOKUP(A721, ALL_AP_DATA!$A$2:$F$3600, 6, FALSE)</f>
        <v>551</v>
      </c>
      <c r="BB721" s="6">
        <f>VLOOKUP(A721, projmetadata!$A$2:$D$2036, 4, FALSE)</f>
        <v>83837</v>
      </c>
      <c r="BC721" s="6" t="e">
        <f t="array" aca="1" ref="BC721" ca="1">_xludf.IFS(I721&lt;&gt;0, F721/I721, P721&lt;&gt;0, M721/P721, W721&lt;&gt;0, T721/W721, AD721&lt;&gt;0, AA721/AD721, AK721&lt;&gt;0, AH721/AK721, AR721&lt;&gt;0, AO721/AR721, TRUE, 0)</f>
        <v>#NAME?</v>
      </c>
      <c r="BE721" s="6" t="e">
        <f t="shared" ca="1" si="30"/>
        <v>#NAME?</v>
      </c>
      <c r="BF721" s="6" t="e">
        <f t="shared" ca="1" si="31"/>
        <v>#NAME?</v>
      </c>
      <c r="BG721" s="6"/>
      <c r="BH721" s="6">
        <f>VLOOKUP(A721, ALL_AP_DATA!$A$2:$D$3600, 3, FALSE)</f>
        <v>207</v>
      </c>
      <c r="BI721" s="6">
        <f>VLOOKUP(A721, ALL_AP_DATA!$A$2:$E$3600, 5, FALSE)</f>
        <v>470</v>
      </c>
      <c r="BJ721" s="6">
        <f t="shared" si="39"/>
        <v>0.85299455535390201</v>
      </c>
      <c r="BK721" s="6">
        <f t="shared" si="32"/>
        <v>0.37568058076225047</v>
      </c>
    </row>
    <row r="722" spans="1:63" ht="15.75" customHeight="1" x14ac:dyDescent="0.2">
      <c r="A722" s="6" t="s">
        <v>781</v>
      </c>
      <c r="B722" s="6" t="s">
        <v>64</v>
      </c>
      <c r="C722" s="6">
        <v>1</v>
      </c>
      <c r="D722" s="6">
        <v>9</v>
      </c>
      <c r="E722" s="6">
        <v>0</v>
      </c>
      <c r="F722" s="6">
        <v>0</v>
      </c>
      <c r="G722" s="6">
        <v>0.04</v>
      </c>
      <c r="H722" s="6">
        <v>0</v>
      </c>
      <c r="I722" s="6">
        <v>0</v>
      </c>
      <c r="X722" s="6">
        <v>2</v>
      </c>
      <c r="Y722" s="6">
        <v>23</v>
      </c>
      <c r="Z722" s="6">
        <v>1</v>
      </c>
      <c r="AA722" s="6">
        <v>12</v>
      </c>
      <c r="AB722" s="6">
        <v>0.1022</v>
      </c>
      <c r="AC722" s="6">
        <v>0.2</v>
      </c>
      <c r="AD722" s="6">
        <v>4.1000000000000002E-2</v>
      </c>
      <c r="AE722" s="6">
        <v>4</v>
      </c>
      <c r="AF722" s="6">
        <v>27</v>
      </c>
      <c r="AG722" s="6">
        <v>1</v>
      </c>
      <c r="AH722" s="6">
        <v>12</v>
      </c>
      <c r="AI722" s="6">
        <v>0.12</v>
      </c>
      <c r="AJ722" s="6">
        <v>0.2</v>
      </c>
      <c r="AK722" s="6">
        <v>4.1000000000000002E-2</v>
      </c>
      <c r="AT722" s="6">
        <f t="shared" si="33"/>
        <v>0</v>
      </c>
      <c r="AU722" s="6" t="str">
        <f t="shared" si="34"/>
        <v/>
      </c>
      <c r="AV722" s="6" t="str">
        <f t="shared" si="35"/>
        <v/>
      </c>
      <c r="AW722" s="7">
        <f t="shared" si="36"/>
        <v>0.52173913043478259</v>
      </c>
      <c r="AX722" s="6">
        <f t="shared" si="37"/>
        <v>0.44444444444444442</v>
      </c>
      <c r="AY722" s="6" t="str">
        <f t="shared" si="38"/>
        <v/>
      </c>
      <c r="BA722" s="6">
        <f>VLOOKUP(A722, ALL_AP_DATA!$A$2:$F$3600, 6, FALSE)</f>
        <v>225</v>
      </c>
      <c r="BB722" s="6">
        <f>VLOOKUP(A722, projmetadata!$A$2:$D$2036, 4, FALSE)</f>
        <v>11224</v>
      </c>
      <c r="BC722" s="6" t="e">
        <f t="array" aca="1" ref="BC722" ca="1">_xludf.IFS(I722&lt;&gt;0, F722/I722, P722&lt;&gt;0, M722/P722, W722&lt;&gt;0, T722/W722, AD722&lt;&gt;0, AA722/AD722, AK722&lt;&gt;0, AH722/AK722, AR722&lt;&gt;0, AO722/AR722, TRUE, 0)</f>
        <v>#NAME?</v>
      </c>
      <c r="BE722" s="6" t="e">
        <f t="shared" ca="1" si="30"/>
        <v>#NAME?</v>
      </c>
      <c r="BF722" s="6" t="e">
        <f t="shared" ca="1" si="31"/>
        <v>#NAME?</v>
      </c>
      <c r="BG722" s="6"/>
      <c r="BH722" s="6">
        <f>VLOOKUP(A722, ALL_AP_DATA!$A$2:$D$3600, 3, FALSE)</f>
        <v>48</v>
      </c>
      <c r="BI722" s="6">
        <f>VLOOKUP(A722, ALL_AP_DATA!$A$2:$E$3600, 5, FALSE)</f>
        <v>293</v>
      </c>
      <c r="BJ722" s="6">
        <f t="shared" si="39"/>
        <v>1.3022222222222222</v>
      </c>
      <c r="BK722" s="6">
        <f t="shared" si="32"/>
        <v>0.21333333333333335</v>
      </c>
    </row>
    <row r="723" spans="1:63" ht="15.75" customHeight="1" x14ac:dyDescent="0.2">
      <c r="A723" s="6" t="s">
        <v>782</v>
      </c>
      <c r="B723" s="6" t="s">
        <v>64</v>
      </c>
      <c r="C723" s="6">
        <v>18</v>
      </c>
      <c r="D723" s="6">
        <v>78</v>
      </c>
      <c r="E723" s="6">
        <v>17</v>
      </c>
      <c r="F723" s="6">
        <v>319</v>
      </c>
      <c r="G723" s="6">
        <v>0.14360000000000001</v>
      </c>
      <c r="H723" s="6">
        <v>0.33329999999999999</v>
      </c>
      <c r="I723" s="6">
        <v>0.12189999999999999</v>
      </c>
      <c r="Q723" s="6">
        <v>5</v>
      </c>
      <c r="R723" s="6">
        <v>26</v>
      </c>
      <c r="S723" s="6">
        <v>17</v>
      </c>
      <c r="T723" s="6">
        <v>903</v>
      </c>
      <c r="U723" s="6">
        <v>4.7899999999999998E-2</v>
      </c>
      <c r="V723" s="6">
        <v>0.33329999999999999</v>
      </c>
      <c r="W723" s="6">
        <v>0.34510000000000002</v>
      </c>
      <c r="X723" s="6">
        <v>56</v>
      </c>
      <c r="Y723" s="6">
        <v>270</v>
      </c>
      <c r="Z723" s="6">
        <v>38</v>
      </c>
      <c r="AA723" s="6">
        <v>959</v>
      </c>
      <c r="AB723" s="6">
        <v>0.49719999999999998</v>
      </c>
      <c r="AC723" s="6">
        <v>0.74509999999999998</v>
      </c>
      <c r="AD723" s="6">
        <v>0.36649999999999999</v>
      </c>
      <c r="AE723" s="6">
        <v>46</v>
      </c>
      <c r="AF723" s="6">
        <v>193</v>
      </c>
      <c r="AG723" s="6">
        <v>28</v>
      </c>
      <c r="AH723" s="6">
        <v>1131</v>
      </c>
      <c r="AI723" s="6">
        <v>0.35539999999999999</v>
      </c>
      <c r="AJ723" s="6">
        <v>0.54900000000000004</v>
      </c>
      <c r="AK723" s="6">
        <v>0.43219999999999997</v>
      </c>
      <c r="AT723" s="6">
        <f t="shared" si="33"/>
        <v>4.0897435897435894</v>
      </c>
      <c r="AU723" s="6" t="str">
        <f t="shared" si="34"/>
        <v/>
      </c>
      <c r="AV723" s="6">
        <f t="shared" si="35"/>
        <v>34.730769230769234</v>
      </c>
      <c r="AW723" s="7">
        <f t="shared" si="36"/>
        <v>3.5518518518518518</v>
      </c>
      <c r="AX723" s="6">
        <f t="shared" si="37"/>
        <v>5.8601036269430056</v>
      </c>
      <c r="AY723" s="6" t="str">
        <f t="shared" si="38"/>
        <v/>
      </c>
      <c r="BA723" s="6">
        <f>VLOOKUP(A723, ALL_AP_DATA!$A$2:$F$3600, 6, FALSE)</f>
        <v>543</v>
      </c>
      <c r="BB723" s="6">
        <f>VLOOKUP(A723, projmetadata!$A$2:$D$2036, 4, FALSE)</f>
        <v>23423</v>
      </c>
      <c r="BC723" s="6" t="e">
        <f t="array" aca="1" ref="BC723" ca="1">_xludf.IFS(I723&lt;&gt;0, F723/I723, P723&lt;&gt;0, M723/P723, W723&lt;&gt;0, T723/W723, AD723&lt;&gt;0, AA723/AD723, AK723&lt;&gt;0, AH723/AK723, AR723&lt;&gt;0, AO723/AR723, TRUE, 0)</f>
        <v>#NAME?</v>
      </c>
      <c r="BE723" s="6" t="e">
        <f t="shared" ca="1" si="30"/>
        <v>#NAME?</v>
      </c>
      <c r="BF723" s="6" t="e">
        <f t="shared" ca="1" si="31"/>
        <v>#NAME?</v>
      </c>
      <c r="BG723" s="6"/>
      <c r="BH723" s="6">
        <f>VLOOKUP(A723, ALL_AP_DATA!$A$2:$D$3600, 3, FALSE)</f>
        <v>361</v>
      </c>
      <c r="BI723" s="6">
        <f>VLOOKUP(A723, ALL_AP_DATA!$A$2:$E$3600, 5, FALSE)</f>
        <v>2617</v>
      </c>
      <c r="BJ723" s="6">
        <f t="shared" si="39"/>
        <v>4.819521178637201</v>
      </c>
      <c r="BK723" s="6">
        <f t="shared" si="32"/>
        <v>0.66482504604051562</v>
      </c>
    </row>
    <row r="724" spans="1:63" ht="15.75" customHeight="1" x14ac:dyDescent="0.2">
      <c r="A724" s="6" t="s">
        <v>783</v>
      </c>
      <c r="B724" s="6" t="s">
        <v>64</v>
      </c>
      <c r="C724" s="6">
        <v>2</v>
      </c>
      <c r="D724" s="6">
        <v>5</v>
      </c>
      <c r="E724" s="6">
        <v>9</v>
      </c>
      <c r="F724" s="6">
        <v>286</v>
      </c>
      <c r="G724" s="6">
        <v>4.4600000000000001E-2</v>
      </c>
      <c r="H724" s="6">
        <v>0.75</v>
      </c>
      <c r="I724" s="6">
        <v>0.40060000000000001</v>
      </c>
      <c r="Q724" s="6">
        <v>1</v>
      </c>
      <c r="R724" s="6">
        <v>2</v>
      </c>
      <c r="S724" s="6">
        <v>2</v>
      </c>
      <c r="T724" s="6">
        <v>164</v>
      </c>
      <c r="U724" s="6">
        <v>1.7899999999999999E-2</v>
      </c>
      <c r="V724" s="6">
        <v>0.16669999999999999</v>
      </c>
      <c r="W724" s="6">
        <v>0.22969999999999999</v>
      </c>
      <c r="X724" s="6">
        <v>4</v>
      </c>
      <c r="Y724" s="6">
        <v>29</v>
      </c>
      <c r="Z724" s="6">
        <v>5</v>
      </c>
      <c r="AA724" s="6">
        <v>234</v>
      </c>
      <c r="AB724" s="6">
        <v>0.25890000000000002</v>
      </c>
      <c r="AC724" s="6">
        <v>0.41670000000000001</v>
      </c>
      <c r="AD724" s="6">
        <v>0.32769999999999999</v>
      </c>
      <c r="AE724" s="6">
        <v>3</v>
      </c>
      <c r="AF724" s="6">
        <v>10</v>
      </c>
      <c r="AG724" s="6">
        <v>4</v>
      </c>
      <c r="AH724" s="6">
        <v>109</v>
      </c>
      <c r="AI724" s="6">
        <v>8.9300000000000004E-2</v>
      </c>
      <c r="AJ724" s="6">
        <v>0.33329999999999999</v>
      </c>
      <c r="AK724" s="6">
        <v>0.1527</v>
      </c>
      <c r="AT724" s="6">
        <f t="shared" si="33"/>
        <v>57.2</v>
      </c>
      <c r="AU724" s="6" t="str">
        <f t="shared" si="34"/>
        <v/>
      </c>
      <c r="AV724" s="6">
        <f t="shared" si="35"/>
        <v>82</v>
      </c>
      <c r="AW724" s="7">
        <f t="shared" si="36"/>
        <v>8.068965517241379</v>
      </c>
      <c r="AX724" s="6">
        <f t="shared" si="37"/>
        <v>10.9</v>
      </c>
      <c r="AY724" s="6" t="str">
        <f t="shared" si="38"/>
        <v/>
      </c>
      <c r="BA724" s="6">
        <f>VLOOKUP(A724, ALL_AP_DATA!$A$2:$F$3600, 6, FALSE)</f>
        <v>112</v>
      </c>
      <c r="BB724" s="6">
        <f>VLOOKUP(A724, projmetadata!$A$2:$D$2036, 4, FALSE)</f>
        <v>4571</v>
      </c>
      <c r="BC724" s="6" t="e">
        <f t="array" aca="1" ref="BC724" ca="1">_xludf.IFS(I724&lt;&gt;0, F724/I724, P724&lt;&gt;0, M724/P724, W724&lt;&gt;0, T724/W724, AD724&lt;&gt;0, AA724/AD724, AK724&lt;&gt;0, AH724/AK724, AR724&lt;&gt;0, AO724/AR724, TRUE, 0)</f>
        <v>#NAME?</v>
      </c>
      <c r="BE724" s="6" t="e">
        <f t="shared" ca="1" si="30"/>
        <v>#NAME?</v>
      </c>
      <c r="BF724" s="6" t="e">
        <f t="shared" ca="1" si="31"/>
        <v>#NAME?</v>
      </c>
      <c r="BG724" s="6"/>
      <c r="BH724" s="6">
        <f>VLOOKUP(A724, ALL_AP_DATA!$A$2:$D$3600, 3, FALSE)</f>
        <v>39</v>
      </c>
      <c r="BI724" s="6">
        <f>VLOOKUP(A724, ALL_AP_DATA!$A$2:$E$3600, 5, FALSE)</f>
        <v>714</v>
      </c>
      <c r="BJ724" s="6">
        <f t="shared" si="39"/>
        <v>6.375</v>
      </c>
      <c r="BK724" s="6">
        <f t="shared" si="32"/>
        <v>0.3482142857142857</v>
      </c>
    </row>
    <row r="725" spans="1:63" ht="15.75" customHeight="1" x14ac:dyDescent="0.2">
      <c r="A725" s="6" t="s">
        <v>784</v>
      </c>
      <c r="B725" s="6" t="s">
        <v>64</v>
      </c>
      <c r="Q725" s="6">
        <v>1</v>
      </c>
      <c r="R725" s="6">
        <v>2</v>
      </c>
      <c r="S725" s="6">
        <v>2</v>
      </c>
      <c r="T725" s="6">
        <v>16</v>
      </c>
      <c r="U725" s="6">
        <v>8.2000000000000007E-3</v>
      </c>
      <c r="V725" s="6">
        <v>0.66669999999999996</v>
      </c>
      <c r="W725" s="6">
        <v>7.17E-2</v>
      </c>
      <c r="X725" s="6">
        <v>11</v>
      </c>
      <c r="Y725" s="6">
        <v>73</v>
      </c>
      <c r="Z725" s="6">
        <v>2</v>
      </c>
      <c r="AA725" s="6">
        <v>35</v>
      </c>
      <c r="AB725" s="6">
        <v>0.3004</v>
      </c>
      <c r="AC725" s="6">
        <v>0.66669999999999996</v>
      </c>
      <c r="AD725" s="6">
        <v>0.157</v>
      </c>
      <c r="AE725" s="6">
        <v>35</v>
      </c>
      <c r="AF725" s="6">
        <v>140</v>
      </c>
      <c r="AG725" s="6">
        <v>3</v>
      </c>
      <c r="AH725" s="6">
        <v>118</v>
      </c>
      <c r="AI725" s="6">
        <v>0.57609999999999995</v>
      </c>
      <c r="AJ725" s="6">
        <v>1</v>
      </c>
      <c r="AK725" s="6">
        <v>0.52910000000000001</v>
      </c>
      <c r="AT725" s="6" t="str">
        <f t="shared" si="33"/>
        <v/>
      </c>
      <c r="AU725" s="6" t="str">
        <f t="shared" si="34"/>
        <v/>
      </c>
      <c r="AV725" s="6">
        <f t="shared" si="35"/>
        <v>8</v>
      </c>
      <c r="AW725" s="7">
        <f t="shared" si="36"/>
        <v>0.47945205479452052</v>
      </c>
      <c r="AX725" s="6">
        <f t="shared" si="37"/>
        <v>0.84285714285714286</v>
      </c>
      <c r="AY725" s="6" t="str">
        <f t="shared" si="38"/>
        <v/>
      </c>
      <c r="BA725" s="6">
        <f>VLOOKUP(A725, ALL_AP_DATA!$A$2:$F$3600, 6, FALSE)</f>
        <v>243</v>
      </c>
      <c r="BB725" s="6">
        <f>VLOOKUP(A725, projmetadata!$A$2:$D$2036, 4, FALSE)</f>
        <v>33107</v>
      </c>
      <c r="BC725" s="6" t="e">
        <f t="array" aca="1" ref="BC725" ca="1">_xludf.IFS(I725&lt;&gt;0, F725/I725, P725&lt;&gt;0, M725/P725, W725&lt;&gt;0, T725/W725, AD725&lt;&gt;0, AA725/AD725, AK725&lt;&gt;0, AH725/AK725, AR725&lt;&gt;0, AO725/AR725, TRUE, 0)</f>
        <v>#NAME?</v>
      </c>
      <c r="BE725" s="6" t="e">
        <f t="shared" ref="BE725:BE979" ca="1" si="40">BC725/BB725</f>
        <v>#NAME?</v>
      </c>
      <c r="BF725" s="6" t="e">
        <f t="shared" ref="BF725:BF979" ca="1" si="41">BC725/BA725</f>
        <v>#NAME?</v>
      </c>
      <c r="BG725" s="6"/>
      <c r="BH725" s="6">
        <f>VLOOKUP(A725, ALL_AP_DATA!$A$2:$D$3600, 3, FALSE)</f>
        <v>158</v>
      </c>
      <c r="BI725" s="6">
        <f>VLOOKUP(A725, ALL_AP_DATA!$A$2:$E$3600, 5, FALSE)</f>
        <v>223</v>
      </c>
      <c r="BJ725" s="6">
        <f t="shared" si="39"/>
        <v>0.91769547325102885</v>
      </c>
      <c r="BK725" s="6">
        <f t="shared" ref="BK725:BK979" si="42">BH725/BA725</f>
        <v>0.65020576131687247</v>
      </c>
    </row>
    <row r="726" spans="1:63" ht="15.75" customHeight="1" x14ac:dyDescent="0.2">
      <c r="A726" s="6" t="s">
        <v>785</v>
      </c>
      <c r="B726" s="6" t="s">
        <v>64</v>
      </c>
      <c r="C726" s="6">
        <v>31</v>
      </c>
      <c r="D726" s="6">
        <v>436</v>
      </c>
      <c r="E726" s="6">
        <v>33</v>
      </c>
      <c r="F726" s="6">
        <v>664</v>
      </c>
      <c r="G726" s="6">
        <v>0.27950000000000003</v>
      </c>
      <c r="H726" s="6">
        <v>0.76739999999999997</v>
      </c>
      <c r="I726" s="6">
        <v>0.27560000000000001</v>
      </c>
      <c r="Q726" s="6">
        <v>1</v>
      </c>
      <c r="R726" s="6">
        <v>8</v>
      </c>
      <c r="S726" s="6">
        <v>5</v>
      </c>
      <c r="T726" s="6">
        <v>84</v>
      </c>
      <c r="U726" s="6">
        <v>5.1000000000000004E-3</v>
      </c>
      <c r="V726" s="6">
        <v>0.1163</v>
      </c>
      <c r="W726" s="6">
        <v>3.49E-2</v>
      </c>
      <c r="X726" s="6">
        <v>65</v>
      </c>
      <c r="Y726" s="6">
        <v>563</v>
      </c>
      <c r="Z726" s="6">
        <v>27</v>
      </c>
      <c r="AA726" s="6">
        <v>782</v>
      </c>
      <c r="AB726" s="6">
        <v>0.3609</v>
      </c>
      <c r="AC726" s="6">
        <v>0.62790000000000001</v>
      </c>
      <c r="AD726" s="6">
        <v>0.3246</v>
      </c>
      <c r="AE726" s="6">
        <v>203</v>
      </c>
      <c r="AF726" s="6">
        <v>696</v>
      </c>
      <c r="AG726" s="6">
        <v>31</v>
      </c>
      <c r="AH726" s="6">
        <v>898</v>
      </c>
      <c r="AI726" s="6">
        <v>0.44619999999999999</v>
      </c>
      <c r="AJ726" s="6">
        <v>0.72089999999999999</v>
      </c>
      <c r="AK726" s="6">
        <v>0.37280000000000002</v>
      </c>
      <c r="AT726" s="6">
        <f t="shared" si="33"/>
        <v>1.5229357798165137</v>
      </c>
      <c r="AU726" s="6" t="str">
        <f t="shared" si="34"/>
        <v/>
      </c>
      <c r="AV726" s="6">
        <f t="shared" si="35"/>
        <v>10.5</v>
      </c>
      <c r="AW726" s="7">
        <f t="shared" si="36"/>
        <v>1.38898756660746</v>
      </c>
      <c r="AX726" s="6">
        <f t="shared" si="37"/>
        <v>1.2902298850574712</v>
      </c>
      <c r="AY726" s="6" t="str">
        <f t="shared" si="38"/>
        <v/>
      </c>
      <c r="BA726" s="6">
        <f>VLOOKUP(A726, ALL_AP_DATA!$A$2:$F$3600, 6, FALSE)</f>
        <v>1560</v>
      </c>
      <c r="BB726" s="6">
        <f>VLOOKUP(A726, projmetadata!$A$2:$D$2036, 4, FALSE)</f>
        <v>112178</v>
      </c>
      <c r="BC726" s="6" t="e">
        <f t="array" aca="1" ref="BC726" ca="1">_xludf.IFS(I726&lt;&gt;0, F726/I726, P726&lt;&gt;0, M726/P726, W726&lt;&gt;0, T726/W726, AD726&lt;&gt;0, AA726/AD726, AK726&lt;&gt;0, AH726/AK726, AR726&lt;&gt;0, AO726/AR726, TRUE, 0)</f>
        <v>#NAME?</v>
      </c>
      <c r="BE726" s="6" t="e">
        <f t="shared" ca="1" si="40"/>
        <v>#NAME?</v>
      </c>
      <c r="BF726" s="6" t="e">
        <f t="shared" ca="1" si="41"/>
        <v>#NAME?</v>
      </c>
      <c r="BG726" s="6"/>
      <c r="BH726" s="6">
        <f>VLOOKUP(A726, ALL_AP_DATA!$A$2:$D$3600, 3, FALSE)</f>
        <v>951</v>
      </c>
      <c r="BI726" s="6">
        <f>VLOOKUP(A726, ALL_AP_DATA!$A$2:$E$3600, 5, FALSE)</f>
        <v>2409</v>
      </c>
      <c r="BJ726" s="6">
        <f t="shared" si="39"/>
        <v>1.5442307692307693</v>
      </c>
      <c r="BK726" s="6">
        <f t="shared" si="42"/>
        <v>0.60961538461538467</v>
      </c>
    </row>
    <row r="727" spans="1:63" ht="15.75" customHeight="1" x14ac:dyDescent="0.2">
      <c r="A727" s="6" t="s">
        <v>786</v>
      </c>
      <c r="B727" s="6" t="s">
        <v>64</v>
      </c>
      <c r="C727" s="6">
        <v>2</v>
      </c>
      <c r="D727" s="6">
        <v>5</v>
      </c>
      <c r="E727" s="6">
        <v>4</v>
      </c>
      <c r="F727" s="6">
        <v>51</v>
      </c>
      <c r="G727" s="6">
        <v>4.4200000000000003E-2</v>
      </c>
      <c r="H727" s="6">
        <v>0.5</v>
      </c>
      <c r="I727" s="6">
        <v>0.17</v>
      </c>
      <c r="Q727" s="6">
        <v>1</v>
      </c>
      <c r="R727" s="6">
        <v>2</v>
      </c>
      <c r="S727" s="6">
        <v>3</v>
      </c>
      <c r="T727" s="6">
        <v>46</v>
      </c>
      <c r="U727" s="6">
        <v>1.77E-2</v>
      </c>
      <c r="V727" s="6">
        <v>0.375</v>
      </c>
      <c r="W727" s="6">
        <v>0.15329999999999999</v>
      </c>
      <c r="X727" s="6">
        <v>5</v>
      </c>
      <c r="Y727" s="6">
        <v>33</v>
      </c>
      <c r="Z727" s="6">
        <v>6</v>
      </c>
      <c r="AA727" s="6">
        <v>137</v>
      </c>
      <c r="AB727" s="6">
        <v>0.29199999999999998</v>
      </c>
      <c r="AC727" s="6">
        <v>0.75</v>
      </c>
      <c r="AD727" s="6">
        <v>0.45669999999999999</v>
      </c>
      <c r="AE727" s="6">
        <v>3</v>
      </c>
      <c r="AF727" s="6">
        <v>10</v>
      </c>
      <c r="AG727" s="6">
        <v>0</v>
      </c>
      <c r="AH727" s="6">
        <v>0</v>
      </c>
      <c r="AI727" s="6">
        <v>8.8499999999999995E-2</v>
      </c>
      <c r="AJ727" s="6">
        <v>0</v>
      </c>
      <c r="AK727" s="6">
        <v>0</v>
      </c>
      <c r="AT727" s="6">
        <f t="shared" si="33"/>
        <v>10.199999999999999</v>
      </c>
      <c r="AU727" s="6" t="str">
        <f t="shared" si="34"/>
        <v/>
      </c>
      <c r="AV727" s="6">
        <f t="shared" si="35"/>
        <v>23</v>
      </c>
      <c r="AW727" s="7">
        <f t="shared" si="36"/>
        <v>4.1515151515151514</v>
      </c>
      <c r="AX727" s="6">
        <f t="shared" si="37"/>
        <v>0</v>
      </c>
      <c r="AY727" s="6" t="str">
        <f t="shared" si="38"/>
        <v/>
      </c>
      <c r="BA727" s="6">
        <f>VLOOKUP(A727, ALL_AP_DATA!$A$2:$F$3600, 6, FALSE)</f>
        <v>113</v>
      </c>
      <c r="BB727" s="6">
        <f>VLOOKUP(A727, projmetadata!$A$2:$D$2036, 4, FALSE)</f>
        <v>4580</v>
      </c>
      <c r="BC727" s="6" t="e">
        <f t="array" aca="1" ref="BC727" ca="1">_xludf.IFS(I727&lt;&gt;0, F727/I727, P727&lt;&gt;0, M727/P727, W727&lt;&gt;0, T727/W727, AD727&lt;&gt;0, AA727/AD727, AK727&lt;&gt;0, AH727/AK727, AR727&lt;&gt;0, AO727/AR727, TRUE, 0)</f>
        <v>#NAME?</v>
      </c>
      <c r="BE727" s="6" t="e">
        <f t="shared" ca="1" si="40"/>
        <v>#NAME?</v>
      </c>
      <c r="BF727" s="6" t="e">
        <f t="shared" ca="1" si="41"/>
        <v>#NAME?</v>
      </c>
      <c r="BG727" s="6"/>
      <c r="BH727" s="6">
        <f>VLOOKUP(A727, ALL_AP_DATA!$A$2:$D$3600, 3, FALSE)</f>
        <v>41</v>
      </c>
      <c r="BI727" s="6">
        <f>VLOOKUP(A727, ALL_AP_DATA!$A$2:$E$3600, 5, FALSE)</f>
        <v>300</v>
      </c>
      <c r="BJ727" s="6">
        <f t="shared" si="39"/>
        <v>2.6548672566371683</v>
      </c>
      <c r="BK727" s="6">
        <f t="shared" si="42"/>
        <v>0.36283185840707965</v>
      </c>
    </row>
    <row r="728" spans="1:63" ht="15.75" customHeight="1" x14ac:dyDescent="0.2">
      <c r="A728" s="6" t="s">
        <v>787</v>
      </c>
      <c r="B728" s="6" t="s">
        <v>64</v>
      </c>
      <c r="C728" s="6">
        <v>1</v>
      </c>
      <c r="D728" s="6">
        <v>3</v>
      </c>
      <c r="E728" s="6">
        <v>0</v>
      </c>
      <c r="F728" s="6">
        <v>0</v>
      </c>
      <c r="G728" s="6">
        <v>6.4000000000000003E-3</v>
      </c>
      <c r="H728" s="6">
        <v>0</v>
      </c>
      <c r="I728" s="6">
        <v>0</v>
      </c>
      <c r="AE728" s="6">
        <v>38</v>
      </c>
      <c r="AF728" s="6">
        <v>118</v>
      </c>
      <c r="AG728" s="6">
        <v>0</v>
      </c>
      <c r="AH728" s="6">
        <v>0</v>
      </c>
      <c r="AI728" s="6">
        <v>0.25109999999999999</v>
      </c>
      <c r="AJ728" s="6">
        <v>0</v>
      </c>
      <c r="AK728" s="6">
        <v>0</v>
      </c>
      <c r="AT728" s="6">
        <f t="shared" si="33"/>
        <v>0</v>
      </c>
      <c r="AU728" s="6" t="str">
        <f t="shared" si="34"/>
        <v/>
      </c>
      <c r="AV728" s="6" t="str">
        <f t="shared" si="35"/>
        <v/>
      </c>
      <c r="AW728" s="7" t="str">
        <f t="shared" si="36"/>
        <v/>
      </c>
      <c r="AX728" s="6">
        <f t="shared" si="37"/>
        <v>0</v>
      </c>
      <c r="AY728" s="6" t="str">
        <f t="shared" si="38"/>
        <v/>
      </c>
      <c r="BA728" s="6">
        <f>VLOOKUP(A728, ALL_AP_DATA!$A$2:$F$3600, 6, FALSE)</f>
        <v>470</v>
      </c>
      <c r="BB728" s="6">
        <f>VLOOKUP(A728, projmetadata!$A$2:$D$2036, 4, FALSE)</f>
        <v>18690</v>
      </c>
      <c r="BC728" s="6" t="e">
        <f t="array" aca="1" ref="BC728" ca="1">_xludf.IFS(I728&lt;&gt;0, F728/I728, P728&lt;&gt;0, M728/P728, W728&lt;&gt;0, T728/W728, AD728&lt;&gt;0, AA728/AD728, AK728&lt;&gt;0, AH728/AK728, AR728&lt;&gt;0, AO728/AR728, TRUE, 0)</f>
        <v>#NAME?</v>
      </c>
      <c r="BE728" s="6" t="e">
        <f t="shared" ca="1" si="40"/>
        <v>#NAME?</v>
      </c>
      <c r="BF728" s="6" t="e">
        <f t="shared" ca="1" si="41"/>
        <v>#NAME?</v>
      </c>
      <c r="BG728" s="6"/>
      <c r="BH728" s="6">
        <f>VLOOKUP(A728, ALL_AP_DATA!$A$2:$D$3600, 3, FALSE)</f>
        <v>118</v>
      </c>
      <c r="BI728" s="6">
        <f>VLOOKUP(A728, ALL_AP_DATA!$A$2:$E$3600, 5, FALSE)</f>
        <v>0</v>
      </c>
      <c r="BJ728" s="6">
        <f t="shared" si="39"/>
        <v>0</v>
      </c>
      <c r="BK728" s="6">
        <f t="shared" si="42"/>
        <v>0.25106382978723402</v>
      </c>
    </row>
    <row r="729" spans="1:63" ht="15.75" customHeight="1" x14ac:dyDescent="0.2">
      <c r="A729" s="6" t="s">
        <v>788</v>
      </c>
      <c r="B729" s="6" t="s">
        <v>64</v>
      </c>
      <c r="C729" s="6">
        <v>4</v>
      </c>
      <c r="D729" s="6">
        <v>8</v>
      </c>
      <c r="E729" s="6">
        <v>0</v>
      </c>
      <c r="F729" s="6">
        <v>0</v>
      </c>
      <c r="G729" s="6">
        <v>2.6800000000000001E-2</v>
      </c>
      <c r="H729" s="6">
        <v>0</v>
      </c>
      <c r="I729" s="6">
        <v>0</v>
      </c>
      <c r="X729" s="6">
        <v>7</v>
      </c>
      <c r="Y729" s="6">
        <v>118</v>
      </c>
      <c r="Z729" s="6">
        <v>4</v>
      </c>
      <c r="AA729" s="6">
        <v>36</v>
      </c>
      <c r="AB729" s="6">
        <v>0.39460000000000001</v>
      </c>
      <c r="AC729" s="6">
        <v>0.8</v>
      </c>
      <c r="AD729" s="6">
        <v>0.94740000000000002</v>
      </c>
      <c r="AE729" s="6">
        <v>25</v>
      </c>
      <c r="AF729" s="6">
        <v>105</v>
      </c>
      <c r="AG729" s="6">
        <v>2</v>
      </c>
      <c r="AH729" s="6">
        <v>23</v>
      </c>
      <c r="AI729" s="6">
        <v>0.35120000000000001</v>
      </c>
      <c r="AJ729" s="6">
        <v>0.4</v>
      </c>
      <c r="AK729" s="6">
        <v>0.60529999999999995</v>
      </c>
      <c r="AT729" s="6">
        <f t="shared" si="33"/>
        <v>0</v>
      </c>
      <c r="AU729" s="6" t="str">
        <f t="shared" si="34"/>
        <v/>
      </c>
      <c r="AV729" s="6" t="str">
        <f t="shared" si="35"/>
        <v/>
      </c>
      <c r="AW729" s="7">
        <f t="shared" si="36"/>
        <v>0.30508474576271188</v>
      </c>
      <c r="AX729" s="6">
        <f t="shared" si="37"/>
        <v>0.21904761904761905</v>
      </c>
      <c r="AY729" s="6" t="str">
        <f t="shared" si="38"/>
        <v/>
      </c>
      <c r="BA729" s="6">
        <f>VLOOKUP(A729, ALL_AP_DATA!$A$2:$F$3600, 6, FALSE)</f>
        <v>299</v>
      </c>
      <c r="BB729" s="6">
        <f>VLOOKUP(A729, projmetadata!$A$2:$D$2036, 4, FALSE)</f>
        <v>21259</v>
      </c>
      <c r="BC729" s="6" t="e">
        <f t="array" aca="1" ref="BC729" ca="1">_xludf.IFS(I729&lt;&gt;0, F729/I729, P729&lt;&gt;0, M729/P729, W729&lt;&gt;0, T729/W729, AD729&lt;&gt;0, AA729/AD729, AK729&lt;&gt;0, AH729/AK729, AR729&lt;&gt;0, AO729/AR729, TRUE, 0)</f>
        <v>#NAME?</v>
      </c>
      <c r="BE729" s="6" t="e">
        <f t="shared" ca="1" si="40"/>
        <v>#NAME?</v>
      </c>
      <c r="BF729" s="6" t="e">
        <f t="shared" ca="1" si="41"/>
        <v>#NAME?</v>
      </c>
      <c r="BG729" s="6"/>
      <c r="BH729" s="6">
        <f>VLOOKUP(A729, ALL_AP_DATA!$A$2:$D$3600, 3, FALSE)</f>
        <v>188</v>
      </c>
      <c r="BI729" s="6">
        <f>VLOOKUP(A729, ALL_AP_DATA!$A$2:$E$3600, 5, FALSE)</f>
        <v>38</v>
      </c>
      <c r="BJ729" s="6">
        <f t="shared" si="39"/>
        <v>0.12709030100334448</v>
      </c>
      <c r="BK729" s="6">
        <f t="shared" si="42"/>
        <v>0.62876254180602009</v>
      </c>
    </row>
    <row r="730" spans="1:63" ht="15.75" customHeight="1" x14ac:dyDescent="0.2">
      <c r="A730" s="6" t="s">
        <v>789</v>
      </c>
      <c r="B730" s="6" t="s">
        <v>64</v>
      </c>
      <c r="C730" s="6">
        <v>2</v>
      </c>
      <c r="D730" s="6">
        <v>4</v>
      </c>
      <c r="E730" s="6">
        <v>4</v>
      </c>
      <c r="F730" s="6">
        <v>21</v>
      </c>
      <c r="G730" s="6">
        <v>2.1399999999999999E-2</v>
      </c>
      <c r="H730" s="6">
        <v>0.13789999999999999</v>
      </c>
      <c r="I730" s="6">
        <v>2.63E-2</v>
      </c>
      <c r="Q730" s="6">
        <v>1</v>
      </c>
      <c r="R730" s="6">
        <v>5</v>
      </c>
      <c r="S730" s="6">
        <v>2</v>
      </c>
      <c r="T730" s="6">
        <v>60</v>
      </c>
      <c r="U730" s="6">
        <v>2.6700000000000002E-2</v>
      </c>
      <c r="V730" s="6">
        <v>6.9000000000000006E-2</v>
      </c>
      <c r="W730" s="6">
        <v>7.5200000000000003E-2</v>
      </c>
      <c r="X730" s="6">
        <v>4</v>
      </c>
      <c r="Y730" s="6">
        <v>44</v>
      </c>
      <c r="Z730" s="6">
        <v>18</v>
      </c>
      <c r="AA730" s="6">
        <v>362</v>
      </c>
      <c r="AB730" s="6">
        <v>0.23530000000000001</v>
      </c>
      <c r="AC730" s="6">
        <v>0.62070000000000003</v>
      </c>
      <c r="AD730" s="6">
        <v>0.4536</v>
      </c>
      <c r="AE730" s="6">
        <v>10</v>
      </c>
      <c r="AF730" s="6">
        <v>41</v>
      </c>
      <c r="AG730" s="6">
        <v>11</v>
      </c>
      <c r="AH730" s="6">
        <v>378</v>
      </c>
      <c r="AI730" s="6">
        <v>0.21929999999999999</v>
      </c>
      <c r="AJ730" s="6">
        <v>0.37930000000000003</v>
      </c>
      <c r="AK730" s="6">
        <v>0.47370000000000001</v>
      </c>
      <c r="AT730" s="6">
        <f t="shared" si="33"/>
        <v>5.25</v>
      </c>
      <c r="AU730" s="6" t="str">
        <f t="shared" si="34"/>
        <v/>
      </c>
      <c r="AV730" s="6">
        <f t="shared" si="35"/>
        <v>12</v>
      </c>
      <c r="AW730" s="7">
        <f t="shared" si="36"/>
        <v>8.2272727272727266</v>
      </c>
      <c r="AX730" s="6">
        <f t="shared" si="37"/>
        <v>9.2195121951219505</v>
      </c>
      <c r="AY730" s="6" t="str">
        <f t="shared" si="38"/>
        <v/>
      </c>
      <c r="BA730" s="6">
        <f>VLOOKUP(A730, ALL_AP_DATA!$A$2:$F$3600, 6, FALSE)</f>
        <v>187</v>
      </c>
      <c r="BB730" s="6">
        <f>VLOOKUP(A730, projmetadata!$A$2:$D$2036, 4, FALSE)</f>
        <v>7202</v>
      </c>
      <c r="BC730" s="6" t="e">
        <f t="array" aca="1" ref="BC730" ca="1">_xludf.IFS(I730&lt;&gt;0, F730/I730, P730&lt;&gt;0, M730/P730, W730&lt;&gt;0, T730/W730, AD730&lt;&gt;0, AA730/AD730, AK730&lt;&gt;0, AH730/AK730, AR730&lt;&gt;0, AO730/AR730, TRUE, 0)</f>
        <v>#NAME?</v>
      </c>
      <c r="BE730" s="6" t="e">
        <f t="shared" ca="1" si="40"/>
        <v>#NAME?</v>
      </c>
      <c r="BF730" s="6" t="e">
        <f t="shared" ca="1" si="41"/>
        <v>#NAME?</v>
      </c>
      <c r="BG730" s="6"/>
      <c r="BH730" s="6">
        <f>VLOOKUP(A730, ALL_AP_DATA!$A$2:$D$3600, 3, FALSE)</f>
        <v>74</v>
      </c>
      <c r="BI730" s="6">
        <f>VLOOKUP(A730, ALL_AP_DATA!$A$2:$E$3600, 5, FALSE)</f>
        <v>798</v>
      </c>
      <c r="BJ730" s="6">
        <f t="shared" si="39"/>
        <v>4.2673796791443852</v>
      </c>
      <c r="BK730" s="6">
        <f t="shared" si="42"/>
        <v>0.39572192513368987</v>
      </c>
    </row>
    <row r="731" spans="1:63" ht="15.75" customHeight="1" x14ac:dyDescent="0.2">
      <c r="A731" s="6" t="s">
        <v>790</v>
      </c>
      <c r="B731" s="6" t="s">
        <v>64</v>
      </c>
      <c r="C731" s="6">
        <v>2</v>
      </c>
      <c r="D731" s="6">
        <v>83</v>
      </c>
      <c r="E731" s="6">
        <v>146</v>
      </c>
      <c r="F731" s="6">
        <v>9793</v>
      </c>
      <c r="G731" s="6">
        <v>0.46110000000000001</v>
      </c>
      <c r="H731" s="6">
        <v>0.97330000000000005</v>
      </c>
      <c r="I731" s="6">
        <v>0.77370000000000005</v>
      </c>
      <c r="J731" s="6">
        <v>11</v>
      </c>
      <c r="K731" s="6">
        <v>63</v>
      </c>
      <c r="L731" s="6">
        <v>132</v>
      </c>
      <c r="M731" s="6">
        <v>10380</v>
      </c>
      <c r="N731" s="6">
        <v>0.35</v>
      </c>
      <c r="O731" s="6">
        <v>0.88</v>
      </c>
      <c r="P731" s="6">
        <v>0.82010000000000005</v>
      </c>
      <c r="Q731" s="6">
        <v>13</v>
      </c>
      <c r="R731" s="6">
        <v>70</v>
      </c>
      <c r="S731" s="6">
        <v>131</v>
      </c>
      <c r="T731" s="6">
        <v>9967</v>
      </c>
      <c r="U731" s="6">
        <v>0.38890000000000002</v>
      </c>
      <c r="V731" s="6">
        <v>0.87329999999999997</v>
      </c>
      <c r="W731" s="6">
        <v>0.78749999999999998</v>
      </c>
      <c r="X731" s="6">
        <v>23</v>
      </c>
      <c r="Y731" s="6">
        <v>108</v>
      </c>
      <c r="Z731" s="6">
        <v>145</v>
      </c>
      <c r="AA731" s="6">
        <v>10488</v>
      </c>
      <c r="AB731" s="6">
        <v>0.6</v>
      </c>
      <c r="AC731" s="6">
        <v>0.9667</v>
      </c>
      <c r="AD731" s="6">
        <v>0.8286</v>
      </c>
      <c r="AE731" s="6">
        <v>14</v>
      </c>
      <c r="AF731" s="6">
        <v>52</v>
      </c>
      <c r="AG731" s="6">
        <v>93</v>
      </c>
      <c r="AH731" s="6">
        <v>7112</v>
      </c>
      <c r="AI731" s="6">
        <v>0.28889999999999999</v>
      </c>
      <c r="AJ731" s="6">
        <v>0.62</v>
      </c>
      <c r="AK731" s="6">
        <v>0.56189999999999996</v>
      </c>
      <c r="AL731" s="6">
        <v>7</v>
      </c>
      <c r="AM731" s="6">
        <v>65</v>
      </c>
      <c r="AN731" s="6">
        <v>129</v>
      </c>
      <c r="AO731" s="6">
        <v>10207</v>
      </c>
      <c r="AP731" s="6">
        <v>0.36109999999999998</v>
      </c>
      <c r="AQ731" s="6">
        <v>0.86</v>
      </c>
      <c r="AR731" s="6">
        <v>0.80640000000000001</v>
      </c>
      <c r="AT731" s="6">
        <f t="shared" si="33"/>
        <v>117.98795180722891</v>
      </c>
      <c r="AU731" s="6">
        <f t="shared" si="34"/>
        <v>164.76190476190476</v>
      </c>
      <c r="AV731" s="6">
        <f t="shared" si="35"/>
        <v>142.38571428571427</v>
      </c>
      <c r="AW731" s="7">
        <f t="shared" si="36"/>
        <v>97.111111111111114</v>
      </c>
      <c r="AX731" s="6">
        <f t="shared" si="37"/>
        <v>136.76923076923077</v>
      </c>
      <c r="AY731" s="6">
        <f t="shared" si="38"/>
        <v>157.03076923076924</v>
      </c>
      <c r="BA731" s="6">
        <f>VLOOKUP(A731, ALL_AP_DATA!$A$2:$F$3600, 6, FALSE)</f>
        <v>180</v>
      </c>
      <c r="BB731" s="6">
        <f>VLOOKUP(A731, projmetadata!$A$2:$D$2036, 4, FALSE)</f>
        <v>19516</v>
      </c>
      <c r="BC731" s="6" t="e">
        <f t="array" aca="1" ref="BC731" ca="1">_xludf.IFS(I731&lt;&gt;0, F731/I731, P731&lt;&gt;0, M731/P731, W731&lt;&gt;0, T731/W731, AD731&lt;&gt;0, AA731/AD731, AK731&lt;&gt;0, AH731/AK731, AR731&lt;&gt;0, AO731/AR731, TRUE, 0)</f>
        <v>#NAME?</v>
      </c>
      <c r="BE731" s="6" t="e">
        <f t="shared" ca="1" si="40"/>
        <v>#NAME?</v>
      </c>
      <c r="BF731" s="6" t="e">
        <f t="shared" ca="1" si="41"/>
        <v>#NAME?</v>
      </c>
      <c r="BG731" s="6"/>
      <c r="BH731" s="6">
        <f>VLOOKUP(A731, ALL_AP_DATA!$A$2:$D$3600, 3, FALSE)</f>
        <v>126</v>
      </c>
      <c r="BI731" s="6">
        <f>VLOOKUP(A731, ALL_AP_DATA!$A$2:$E$3600, 5, FALSE)</f>
        <v>12657</v>
      </c>
      <c r="BJ731" s="6">
        <f t="shared" si="39"/>
        <v>70.316666666666663</v>
      </c>
      <c r="BK731" s="6">
        <f t="shared" si="42"/>
        <v>0.7</v>
      </c>
    </row>
    <row r="732" spans="1:63" ht="15.75" customHeight="1" x14ac:dyDescent="0.2">
      <c r="A732" s="6" t="s">
        <v>791</v>
      </c>
      <c r="B732" s="6" t="s">
        <v>64</v>
      </c>
      <c r="C732" s="6">
        <v>1</v>
      </c>
      <c r="D732" s="6">
        <v>12</v>
      </c>
      <c r="E732" s="6">
        <v>0</v>
      </c>
      <c r="F732" s="6">
        <v>0</v>
      </c>
      <c r="G732" s="6">
        <v>5.2400000000000002E-2</v>
      </c>
      <c r="H732" s="6">
        <v>0</v>
      </c>
      <c r="I732" s="6">
        <v>0</v>
      </c>
      <c r="X732" s="6">
        <v>6</v>
      </c>
      <c r="Y732" s="6">
        <v>27</v>
      </c>
      <c r="Z732" s="6">
        <v>0</v>
      </c>
      <c r="AA732" s="6">
        <v>0</v>
      </c>
      <c r="AB732" s="6">
        <v>0.1179</v>
      </c>
      <c r="AC732" s="6">
        <v>0</v>
      </c>
      <c r="AD732" s="6">
        <v>0</v>
      </c>
      <c r="AE732" s="6">
        <v>7</v>
      </c>
      <c r="AF732" s="6">
        <v>49</v>
      </c>
      <c r="AG732" s="6">
        <v>0</v>
      </c>
      <c r="AH732" s="6">
        <v>0</v>
      </c>
      <c r="AI732" s="6">
        <v>0.214</v>
      </c>
      <c r="AJ732" s="6">
        <v>0</v>
      </c>
      <c r="AK732" s="6">
        <v>0</v>
      </c>
      <c r="AT732" s="6">
        <f t="shared" si="33"/>
        <v>0</v>
      </c>
      <c r="AU732" s="6" t="str">
        <f t="shared" si="34"/>
        <v/>
      </c>
      <c r="AV732" s="6" t="str">
        <f t="shared" si="35"/>
        <v/>
      </c>
      <c r="AW732" s="7">
        <f t="shared" si="36"/>
        <v>0</v>
      </c>
      <c r="AX732" s="6">
        <f t="shared" si="37"/>
        <v>0</v>
      </c>
      <c r="AY732" s="6" t="str">
        <f t="shared" si="38"/>
        <v/>
      </c>
      <c r="BA732" s="6">
        <f>VLOOKUP(A732, ALL_AP_DATA!$A$2:$F$3600, 6, FALSE)</f>
        <v>229</v>
      </c>
      <c r="BB732" s="6">
        <f>VLOOKUP(A732, projmetadata!$A$2:$D$2036, 4, FALSE)</f>
        <v>9088</v>
      </c>
      <c r="BC732" s="6" t="e">
        <f t="array" aca="1" ref="BC732" ca="1">_xludf.IFS(I732&lt;&gt;0, F732/I732, P732&lt;&gt;0, M732/P732, W732&lt;&gt;0, T732/W732, AD732&lt;&gt;0, AA732/AD732, AK732&lt;&gt;0, AH732/AK732, AR732&lt;&gt;0, AO732/AR732, TRUE, 0)</f>
        <v>#NAME?</v>
      </c>
      <c r="BE732" s="6" t="e">
        <f t="shared" ca="1" si="40"/>
        <v>#NAME?</v>
      </c>
      <c r="BF732" s="6" t="e">
        <f t="shared" ca="1" si="41"/>
        <v>#NAME?</v>
      </c>
      <c r="BG732" s="6"/>
      <c r="BH732" s="6">
        <f>VLOOKUP(A732, ALL_AP_DATA!$A$2:$D$3600, 3, FALSE)</f>
        <v>65</v>
      </c>
      <c r="BI732" s="6">
        <f>VLOOKUP(A732, ALL_AP_DATA!$A$2:$E$3600, 5, FALSE)</f>
        <v>0</v>
      </c>
      <c r="BJ732" s="6">
        <f t="shared" si="39"/>
        <v>0</v>
      </c>
      <c r="BK732" s="6">
        <f t="shared" si="42"/>
        <v>0.28384279475982532</v>
      </c>
    </row>
    <row r="733" spans="1:63" ht="15.75" customHeight="1" x14ac:dyDescent="0.2">
      <c r="A733" s="6" t="s">
        <v>792</v>
      </c>
      <c r="B733" s="6" t="s">
        <v>64</v>
      </c>
      <c r="C733" s="6">
        <v>8</v>
      </c>
      <c r="D733" s="6">
        <v>25</v>
      </c>
      <c r="E733" s="6">
        <v>0</v>
      </c>
      <c r="F733" s="6">
        <v>0</v>
      </c>
      <c r="G733" s="6">
        <v>8.0100000000000005E-2</v>
      </c>
      <c r="H733" s="6">
        <v>0</v>
      </c>
      <c r="I733" s="6">
        <v>0</v>
      </c>
      <c r="X733" s="6">
        <v>2</v>
      </c>
      <c r="Y733" s="6">
        <v>32</v>
      </c>
      <c r="Z733" s="6">
        <v>0</v>
      </c>
      <c r="AA733" s="6">
        <v>0</v>
      </c>
      <c r="AB733" s="6">
        <v>0.1026</v>
      </c>
      <c r="AC733" s="6">
        <v>0</v>
      </c>
      <c r="AD733" s="6">
        <v>0</v>
      </c>
      <c r="AE733" s="6">
        <v>14</v>
      </c>
      <c r="AF733" s="6">
        <v>34</v>
      </c>
      <c r="AG733" s="6">
        <v>0</v>
      </c>
      <c r="AH733" s="6">
        <v>0</v>
      </c>
      <c r="AI733" s="6">
        <v>0.109</v>
      </c>
      <c r="AJ733" s="6">
        <v>0</v>
      </c>
      <c r="AK733" s="6">
        <v>0</v>
      </c>
      <c r="AT733" s="6">
        <f t="shared" si="33"/>
        <v>0</v>
      </c>
      <c r="AU733" s="6" t="str">
        <f t="shared" si="34"/>
        <v/>
      </c>
      <c r="AV733" s="6" t="str">
        <f t="shared" si="35"/>
        <v/>
      </c>
      <c r="AW733" s="7">
        <f t="shared" si="36"/>
        <v>0</v>
      </c>
      <c r="AX733" s="6">
        <f t="shared" si="37"/>
        <v>0</v>
      </c>
      <c r="AY733" s="6" t="str">
        <f t="shared" si="38"/>
        <v/>
      </c>
      <c r="BA733" s="6">
        <f>VLOOKUP(A733, ALL_AP_DATA!$A$2:$F$3600, 6, FALSE)</f>
        <v>312</v>
      </c>
      <c r="BB733" s="6">
        <f>VLOOKUP(A733, projmetadata!$A$2:$D$2036, 4, FALSE)</f>
        <v>29115</v>
      </c>
      <c r="BC733" s="6" t="e">
        <f t="array" aca="1" ref="BC733" ca="1">_xludf.IFS(I733&lt;&gt;0, F733/I733, P733&lt;&gt;0, M733/P733, W733&lt;&gt;0, T733/W733, AD733&lt;&gt;0, AA733/AD733, AK733&lt;&gt;0, AH733/AK733, AR733&lt;&gt;0, AO733/AR733, TRUE, 0)</f>
        <v>#NAME?</v>
      </c>
      <c r="BE733" s="6" t="e">
        <f t="shared" ca="1" si="40"/>
        <v>#NAME?</v>
      </c>
      <c r="BF733" s="6" t="e">
        <f t="shared" ca="1" si="41"/>
        <v>#NAME?</v>
      </c>
      <c r="BG733" s="6"/>
      <c r="BH733" s="6">
        <f>VLOOKUP(A733, ALL_AP_DATA!$A$2:$D$3600, 3, FALSE)</f>
        <v>71</v>
      </c>
      <c r="BI733" s="6">
        <f>VLOOKUP(A733, ALL_AP_DATA!$A$2:$E$3600, 5, FALSE)</f>
        <v>3</v>
      </c>
      <c r="BJ733" s="6">
        <f t="shared" si="39"/>
        <v>9.6153846153846159E-3</v>
      </c>
      <c r="BK733" s="6">
        <f t="shared" si="42"/>
        <v>0.22756410256410256</v>
      </c>
    </row>
    <row r="734" spans="1:63" ht="15.75" customHeight="1" x14ac:dyDescent="0.2">
      <c r="A734" s="6" t="s">
        <v>793</v>
      </c>
      <c r="B734" s="6" t="s">
        <v>64</v>
      </c>
      <c r="C734" s="6">
        <v>5</v>
      </c>
      <c r="D734" s="6">
        <v>59</v>
      </c>
      <c r="E734" s="6">
        <v>1</v>
      </c>
      <c r="F734" s="6">
        <v>6</v>
      </c>
      <c r="G734" s="6">
        <v>0.3352</v>
      </c>
      <c r="H734" s="6">
        <v>1</v>
      </c>
      <c r="I734" s="6">
        <v>1</v>
      </c>
      <c r="X734" s="6">
        <v>4</v>
      </c>
      <c r="Y734" s="6">
        <v>85</v>
      </c>
      <c r="Z734" s="6">
        <v>1</v>
      </c>
      <c r="AA734" s="6">
        <v>6</v>
      </c>
      <c r="AB734" s="6">
        <v>0.48299999999999998</v>
      </c>
      <c r="AC734" s="6">
        <v>1</v>
      </c>
      <c r="AD734" s="6">
        <v>1</v>
      </c>
      <c r="AE734" s="6">
        <v>16</v>
      </c>
      <c r="AF734" s="6">
        <v>72</v>
      </c>
      <c r="AG734" s="6">
        <v>1</v>
      </c>
      <c r="AH734" s="6">
        <v>6</v>
      </c>
      <c r="AI734" s="6">
        <v>0.40910000000000002</v>
      </c>
      <c r="AJ734" s="6">
        <v>1</v>
      </c>
      <c r="AK734" s="6">
        <v>1</v>
      </c>
      <c r="AT734" s="6">
        <f t="shared" si="33"/>
        <v>0.10169491525423729</v>
      </c>
      <c r="AU734" s="6" t="str">
        <f t="shared" si="34"/>
        <v/>
      </c>
      <c r="AV734" s="6" t="str">
        <f t="shared" si="35"/>
        <v/>
      </c>
      <c r="AW734" s="7">
        <f t="shared" si="36"/>
        <v>7.0588235294117646E-2</v>
      </c>
      <c r="AX734" s="6">
        <f t="shared" si="37"/>
        <v>8.3333333333333329E-2</v>
      </c>
      <c r="AY734" s="6" t="str">
        <f t="shared" si="38"/>
        <v/>
      </c>
      <c r="BA734" s="6">
        <f>VLOOKUP(A734, ALL_AP_DATA!$A$2:$F$3600, 6, FALSE)</f>
        <v>176</v>
      </c>
      <c r="BB734" s="6">
        <f>VLOOKUP(A734, projmetadata!$A$2:$D$2036, 4, FALSE)</f>
        <v>17361</v>
      </c>
      <c r="BC734" s="6" t="e">
        <f t="array" aca="1" ref="BC734" ca="1">_xludf.IFS(I734&lt;&gt;0, F734/I734, P734&lt;&gt;0, M734/P734, W734&lt;&gt;0, T734/W734, AD734&lt;&gt;0, AA734/AD734, AK734&lt;&gt;0, AH734/AK734, AR734&lt;&gt;0, AO734/AR734, TRUE, 0)</f>
        <v>#NAME?</v>
      </c>
      <c r="BE734" s="6" t="e">
        <f t="shared" ca="1" si="40"/>
        <v>#NAME?</v>
      </c>
      <c r="BF734" s="6" t="e">
        <f t="shared" ca="1" si="41"/>
        <v>#NAME?</v>
      </c>
      <c r="BG734" s="6"/>
      <c r="BH734" s="6">
        <f>VLOOKUP(A734, ALL_AP_DATA!$A$2:$D$3600, 3, FALSE)</f>
        <v>109</v>
      </c>
      <c r="BI734" s="6">
        <f>VLOOKUP(A734, ALL_AP_DATA!$A$2:$E$3600, 5, FALSE)</f>
        <v>6</v>
      </c>
      <c r="BJ734" s="6">
        <f t="shared" si="39"/>
        <v>3.4090909090909088E-2</v>
      </c>
      <c r="BK734" s="6">
        <f t="shared" si="42"/>
        <v>0.61931818181818177</v>
      </c>
    </row>
    <row r="735" spans="1:63" ht="15.75" customHeight="1" x14ac:dyDescent="0.2">
      <c r="A735" s="6" t="s">
        <v>794</v>
      </c>
      <c r="B735" s="6" t="s">
        <v>64</v>
      </c>
      <c r="C735" s="6">
        <v>2</v>
      </c>
      <c r="D735" s="6">
        <v>47</v>
      </c>
      <c r="E735" s="6">
        <v>5</v>
      </c>
      <c r="F735" s="6">
        <v>216</v>
      </c>
      <c r="G735" s="6">
        <v>0.1181</v>
      </c>
      <c r="H735" s="6">
        <v>1</v>
      </c>
      <c r="I735" s="6">
        <v>1</v>
      </c>
      <c r="X735" s="6">
        <v>28</v>
      </c>
      <c r="Y735" s="6">
        <v>211</v>
      </c>
      <c r="Z735" s="6">
        <v>5</v>
      </c>
      <c r="AA735" s="6">
        <v>216</v>
      </c>
      <c r="AB735" s="6">
        <v>0.5302</v>
      </c>
      <c r="AC735" s="6">
        <v>1</v>
      </c>
      <c r="AD735" s="6">
        <v>1</v>
      </c>
      <c r="AE735" s="6">
        <v>31</v>
      </c>
      <c r="AF735" s="6">
        <v>132</v>
      </c>
      <c r="AG735" s="6">
        <v>3</v>
      </c>
      <c r="AH735" s="6">
        <v>182</v>
      </c>
      <c r="AI735" s="6">
        <v>0.33169999999999999</v>
      </c>
      <c r="AJ735" s="6">
        <v>0.6</v>
      </c>
      <c r="AK735" s="6">
        <v>0.84260000000000002</v>
      </c>
      <c r="AT735" s="6">
        <f t="shared" si="33"/>
        <v>4.5957446808510642</v>
      </c>
      <c r="AU735" s="6" t="str">
        <f t="shared" si="34"/>
        <v/>
      </c>
      <c r="AV735" s="6" t="str">
        <f t="shared" si="35"/>
        <v/>
      </c>
      <c r="AW735" s="7">
        <f t="shared" si="36"/>
        <v>1.0236966824644549</v>
      </c>
      <c r="AX735" s="6">
        <f t="shared" si="37"/>
        <v>1.3787878787878789</v>
      </c>
      <c r="AY735" s="6" t="str">
        <f t="shared" si="38"/>
        <v/>
      </c>
      <c r="BA735" s="6">
        <f>VLOOKUP(A735, ALL_AP_DATA!$A$2:$F$3600, 6, FALSE)</f>
        <v>398</v>
      </c>
      <c r="BB735" s="6">
        <f>VLOOKUP(A735, projmetadata!$A$2:$D$2036, 4, FALSE)</f>
        <v>31408</v>
      </c>
      <c r="BC735" s="6" t="e">
        <f t="array" aca="1" ref="BC735" ca="1">_xludf.IFS(I735&lt;&gt;0, F735/I735, P735&lt;&gt;0, M735/P735, W735&lt;&gt;0, T735/W735, AD735&lt;&gt;0, AA735/AD735, AK735&lt;&gt;0, AH735/AK735, AR735&lt;&gt;0, AO735/AR735, TRUE, 0)</f>
        <v>#NAME?</v>
      </c>
      <c r="BE735" s="6" t="e">
        <f t="shared" ca="1" si="40"/>
        <v>#NAME?</v>
      </c>
      <c r="BF735" s="6" t="e">
        <f t="shared" ca="1" si="41"/>
        <v>#NAME?</v>
      </c>
      <c r="BG735" s="6"/>
      <c r="BH735" s="6">
        <f>VLOOKUP(A735, ALL_AP_DATA!$A$2:$D$3600, 3, FALSE)</f>
        <v>258</v>
      </c>
      <c r="BI735" s="6">
        <f>VLOOKUP(A735, ALL_AP_DATA!$A$2:$E$3600, 5, FALSE)</f>
        <v>216</v>
      </c>
      <c r="BJ735" s="6">
        <f t="shared" si="39"/>
        <v>0.542713567839196</v>
      </c>
      <c r="BK735" s="6">
        <f t="shared" si="42"/>
        <v>0.64824120603015079</v>
      </c>
    </row>
    <row r="736" spans="1:63" ht="15.75" customHeight="1" x14ac:dyDescent="0.2">
      <c r="A736" s="6" t="s">
        <v>795</v>
      </c>
      <c r="B736" s="6" t="s">
        <v>64</v>
      </c>
      <c r="C736" s="6">
        <v>2</v>
      </c>
      <c r="D736" s="6">
        <v>5</v>
      </c>
      <c r="E736" s="6">
        <v>1</v>
      </c>
      <c r="F736" s="6">
        <v>27</v>
      </c>
      <c r="G736" s="6">
        <v>4.3900000000000002E-2</v>
      </c>
      <c r="H736" s="6">
        <v>1</v>
      </c>
      <c r="I736" s="6">
        <v>1</v>
      </c>
      <c r="X736" s="6">
        <v>5</v>
      </c>
      <c r="Y736" s="6">
        <v>33</v>
      </c>
      <c r="Z736" s="6">
        <v>1</v>
      </c>
      <c r="AA736" s="6">
        <v>27</v>
      </c>
      <c r="AB736" s="6">
        <v>0.28949999999999998</v>
      </c>
      <c r="AC736" s="6">
        <v>1</v>
      </c>
      <c r="AD736" s="6">
        <v>1</v>
      </c>
      <c r="AE736" s="6">
        <v>3</v>
      </c>
      <c r="AF736" s="6">
        <v>10</v>
      </c>
      <c r="AG736" s="6">
        <v>0</v>
      </c>
      <c r="AH736" s="6">
        <v>0</v>
      </c>
      <c r="AI736" s="6">
        <v>8.77E-2</v>
      </c>
      <c r="AJ736" s="6">
        <v>0</v>
      </c>
      <c r="AK736" s="6">
        <v>0</v>
      </c>
      <c r="AT736" s="6">
        <f t="shared" si="33"/>
        <v>5.4</v>
      </c>
      <c r="AU736" s="6" t="str">
        <f t="shared" si="34"/>
        <v/>
      </c>
      <c r="AV736" s="6" t="str">
        <f t="shared" si="35"/>
        <v/>
      </c>
      <c r="AW736" s="7">
        <f t="shared" si="36"/>
        <v>0.81818181818181823</v>
      </c>
      <c r="AX736" s="6">
        <f t="shared" si="37"/>
        <v>0</v>
      </c>
      <c r="AY736" s="6" t="str">
        <f t="shared" si="38"/>
        <v/>
      </c>
      <c r="BA736" s="6">
        <f>VLOOKUP(A736, ALL_AP_DATA!$A$2:$F$3600, 6, FALSE)</f>
        <v>114</v>
      </c>
      <c r="BB736" s="6">
        <f>VLOOKUP(A736, projmetadata!$A$2:$D$2036, 4, FALSE)</f>
        <v>4640</v>
      </c>
      <c r="BC736" s="6" t="e">
        <f t="array" aca="1" ref="BC736" ca="1">_xludf.IFS(I736&lt;&gt;0, F736/I736, P736&lt;&gt;0, M736/P736, W736&lt;&gt;0, T736/W736, AD736&lt;&gt;0, AA736/AD736, AK736&lt;&gt;0, AH736/AK736, AR736&lt;&gt;0, AO736/AR736, TRUE, 0)</f>
        <v>#NAME?</v>
      </c>
      <c r="BE736" s="6" t="e">
        <f t="shared" ca="1" si="40"/>
        <v>#NAME?</v>
      </c>
      <c r="BF736" s="6" t="e">
        <f t="shared" ca="1" si="41"/>
        <v>#NAME?</v>
      </c>
      <c r="BG736" s="6"/>
      <c r="BH736" s="6">
        <f>VLOOKUP(A736, ALL_AP_DATA!$A$2:$D$3600, 3, FALSE)</f>
        <v>40</v>
      </c>
      <c r="BI736" s="6">
        <f>VLOOKUP(A736, ALL_AP_DATA!$A$2:$E$3600, 5, FALSE)</f>
        <v>27</v>
      </c>
      <c r="BJ736" s="6">
        <f t="shared" si="39"/>
        <v>0.23684210526315788</v>
      </c>
      <c r="BK736" s="6">
        <f t="shared" si="42"/>
        <v>0.35087719298245612</v>
      </c>
    </row>
    <row r="737" spans="1:63" ht="15.75" customHeight="1" x14ac:dyDescent="0.2">
      <c r="A737" s="6" t="s">
        <v>796</v>
      </c>
      <c r="B737" s="6" t="s">
        <v>64</v>
      </c>
      <c r="C737" s="6">
        <v>2</v>
      </c>
      <c r="D737" s="6">
        <v>4</v>
      </c>
      <c r="E737" s="6">
        <v>1</v>
      </c>
      <c r="F737" s="6">
        <v>8</v>
      </c>
      <c r="G737" s="6">
        <v>2.7199999999999998E-2</v>
      </c>
      <c r="H737" s="6">
        <v>3.4500000000000003E-2</v>
      </c>
      <c r="I737" s="6">
        <v>3.5000000000000001E-3</v>
      </c>
      <c r="Q737" s="6">
        <v>2</v>
      </c>
      <c r="R737" s="6">
        <v>6</v>
      </c>
      <c r="S737" s="6">
        <v>6</v>
      </c>
      <c r="T737" s="6">
        <v>735</v>
      </c>
      <c r="U737" s="6">
        <v>4.0800000000000003E-2</v>
      </c>
      <c r="V737" s="6">
        <v>0.2069</v>
      </c>
      <c r="W737" s="6">
        <v>0.32279999999999998</v>
      </c>
      <c r="X737" s="6">
        <v>3</v>
      </c>
      <c r="Y737" s="6">
        <v>43</v>
      </c>
      <c r="Z737" s="6">
        <v>20</v>
      </c>
      <c r="AA737" s="6">
        <v>1152</v>
      </c>
      <c r="AB737" s="6">
        <v>0.29249999999999998</v>
      </c>
      <c r="AC737" s="6">
        <v>0.68969999999999998</v>
      </c>
      <c r="AD737" s="6">
        <v>0.50590000000000002</v>
      </c>
      <c r="AE737" s="6">
        <v>5</v>
      </c>
      <c r="AF737" s="6">
        <v>26</v>
      </c>
      <c r="AG737" s="6">
        <v>6</v>
      </c>
      <c r="AH737" s="6">
        <v>883</v>
      </c>
      <c r="AI737" s="6">
        <v>0.1769</v>
      </c>
      <c r="AJ737" s="6">
        <v>0.2069</v>
      </c>
      <c r="AK737" s="6">
        <v>0.38779999999999998</v>
      </c>
      <c r="AT737" s="6">
        <f t="shared" si="33"/>
        <v>2</v>
      </c>
      <c r="AU737" s="6" t="str">
        <f t="shared" si="34"/>
        <v/>
      </c>
      <c r="AV737" s="6">
        <f t="shared" si="35"/>
        <v>122.5</v>
      </c>
      <c r="AW737" s="7">
        <f t="shared" si="36"/>
        <v>26.790697674418606</v>
      </c>
      <c r="AX737" s="6">
        <f t="shared" si="37"/>
        <v>33.96153846153846</v>
      </c>
      <c r="AY737" s="6" t="str">
        <f t="shared" si="38"/>
        <v/>
      </c>
      <c r="BA737" s="6">
        <f>VLOOKUP(A737, ALL_AP_DATA!$A$2:$F$3600, 6, FALSE)</f>
        <v>147</v>
      </c>
      <c r="BB737" s="6">
        <f>VLOOKUP(A737, projmetadata!$A$2:$D$2036, 4, FALSE)</f>
        <v>5824</v>
      </c>
      <c r="BC737" s="6" t="e">
        <f t="array" aca="1" ref="BC737" ca="1">_xludf.IFS(I737&lt;&gt;0, F737/I737, P737&lt;&gt;0, M737/P737, W737&lt;&gt;0, T737/W737, AD737&lt;&gt;0, AA737/AD737, AK737&lt;&gt;0, AH737/AK737, AR737&lt;&gt;0, AO737/AR737, TRUE, 0)</f>
        <v>#NAME?</v>
      </c>
      <c r="BE737" s="6" t="e">
        <f t="shared" ca="1" si="40"/>
        <v>#NAME?</v>
      </c>
      <c r="BF737" s="6" t="e">
        <f t="shared" ca="1" si="41"/>
        <v>#NAME?</v>
      </c>
      <c r="BG737" s="6"/>
      <c r="BH737" s="6">
        <f>VLOOKUP(A737, ALL_AP_DATA!$A$2:$D$3600, 3, FALSE)</f>
        <v>60</v>
      </c>
      <c r="BI737" s="6">
        <f>VLOOKUP(A737, ALL_AP_DATA!$A$2:$E$3600, 5, FALSE)</f>
        <v>2277</v>
      </c>
      <c r="BJ737" s="6">
        <f t="shared" si="39"/>
        <v>15.489795918367347</v>
      </c>
      <c r="BK737" s="6">
        <f t="shared" si="42"/>
        <v>0.40816326530612246</v>
      </c>
    </row>
    <row r="738" spans="1:63" ht="15.75" customHeight="1" x14ac:dyDescent="0.2">
      <c r="A738" s="6" t="s">
        <v>797</v>
      </c>
      <c r="B738" s="6" t="s">
        <v>64</v>
      </c>
      <c r="C738" s="6">
        <v>2</v>
      </c>
      <c r="D738" s="6">
        <v>4</v>
      </c>
      <c r="E738" s="6">
        <v>0</v>
      </c>
      <c r="F738" s="6">
        <v>0</v>
      </c>
      <c r="G738" s="6">
        <v>3.15E-2</v>
      </c>
      <c r="H738" s="6">
        <v>0</v>
      </c>
      <c r="I738" s="6">
        <v>0</v>
      </c>
      <c r="Q738" s="6">
        <v>1</v>
      </c>
      <c r="R738" s="6">
        <v>3</v>
      </c>
      <c r="S738" s="6">
        <v>4</v>
      </c>
      <c r="T738" s="6">
        <v>281</v>
      </c>
      <c r="U738" s="6">
        <v>2.3599999999999999E-2</v>
      </c>
      <c r="V738" s="6">
        <v>1</v>
      </c>
      <c r="W738" s="6">
        <v>0.90939999999999999</v>
      </c>
      <c r="X738" s="6">
        <v>4</v>
      </c>
      <c r="Y738" s="6">
        <v>42</v>
      </c>
      <c r="Z738" s="6">
        <v>1</v>
      </c>
      <c r="AA738" s="6">
        <v>28</v>
      </c>
      <c r="AB738" s="6">
        <v>0.33069999999999999</v>
      </c>
      <c r="AC738" s="6">
        <v>0.25</v>
      </c>
      <c r="AD738" s="6">
        <v>9.06E-2</v>
      </c>
      <c r="AE738" s="6">
        <v>2</v>
      </c>
      <c r="AF738" s="6">
        <v>15</v>
      </c>
      <c r="AG738" s="6">
        <v>0</v>
      </c>
      <c r="AH738" s="6">
        <v>0</v>
      </c>
      <c r="AI738" s="6">
        <v>0.1181</v>
      </c>
      <c r="AJ738" s="6">
        <v>0</v>
      </c>
      <c r="AK738" s="6">
        <v>0</v>
      </c>
      <c r="AT738" s="6">
        <f t="shared" si="33"/>
        <v>0</v>
      </c>
      <c r="AU738" s="6" t="str">
        <f t="shared" si="34"/>
        <v/>
      </c>
      <c r="AV738" s="6">
        <f t="shared" si="35"/>
        <v>93.666666666666671</v>
      </c>
      <c r="AW738" s="7">
        <f t="shared" si="36"/>
        <v>0.66666666666666663</v>
      </c>
      <c r="AX738" s="6">
        <f t="shared" si="37"/>
        <v>0</v>
      </c>
      <c r="AY738" s="6" t="str">
        <f t="shared" si="38"/>
        <v/>
      </c>
      <c r="BA738" s="6">
        <f>VLOOKUP(A738, ALL_AP_DATA!$A$2:$F$3600, 6, FALSE)</f>
        <v>127</v>
      </c>
      <c r="BB738" s="6">
        <f>VLOOKUP(A738, projmetadata!$A$2:$D$2036, 4, FALSE)</f>
        <v>4418</v>
      </c>
      <c r="BC738" s="6" t="e">
        <f t="array" aca="1" ref="BC738" ca="1">_xludf.IFS(I738&lt;&gt;0, F738/I738, P738&lt;&gt;0, M738/P738, W738&lt;&gt;0, T738/W738, AD738&lt;&gt;0, AA738/AD738, AK738&lt;&gt;0, AH738/AK738, AR738&lt;&gt;0, AO738/AR738, TRUE, 0)</f>
        <v>#NAME?</v>
      </c>
      <c r="BE738" s="6" t="e">
        <f t="shared" ca="1" si="40"/>
        <v>#NAME?</v>
      </c>
      <c r="BF738" s="6" t="e">
        <f t="shared" ca="1" si="41"/>
        <v>#NAME?</v>
      </c>
      <c r="BG738" s="6"/>
      <c r="BH738" s="6">
        <f>VLOOKUP(A738, ALL_AP_DATA!$A$2:$D$3600, 3, FALSE)</f>
        <v>49</v>
      </c>
      <c r="BI738" s="6">
        <f>VLOOKUP(A738, ALL_AP_DATA!$A$2:$E$3600, 5, FALSE)</f>
        <v>309</v>
      </c>
      <c r="BJ738" s="6">
        <f t="shared" si="39"/>
        <v>2.4330708661417324</v>
      </c>
      <c r="BK738" s="6">
        <f t="shared" si="42"/>
        <v>0.38582677165354329</v>
      </c>
    </row>
    <row r="739" spans="1:63" ht="15.75" customHeight="1" x14ac:dyDescent="0.2">
      <c r="A739" s="6" t="s">
        <v>798</v>
      </c>
      <c r="B739" s="6" t="s">
        <v>64</v>
      </c>
      <c r="C739" s="6">
        <v>2</v>
      </c>
      <c r="D739" s="6">
        <v>50</v>
      </c>
      <c r="E739" s="6">
        <v>1</v>
      </c>
      <c r="F739" s="6">
        <v>4071</v>
      </c>
      <c r="G739" s="6">
        <v>0.12470000000000001</v>
      </c>
      <c r="H739" s="6">
        <v>1</v>
      </c>
      <c r="I739" s="6">
        <v>1</v>
      </c>
      <c r="X739" s="6">
        <v>28</v>
      </c>
      <c r="Y739" s="6">
        <v>215</v>
      </c>
      <c r="Z739" s="6">
        <v>1</v>
      </c>
      <c r="AA739" s="6">
        <v>4071</v>
      </c>
      <c r="AB739" s="6">
        <v>0.53620000000000001</v>
      </c>
      <c r="AC739" s="6">
        <v>1</v>
      </c>
      <c r="AD739" s="6">
        <v>1</v>
      </c>
      <c r="AE739" s="6">
        <v>34</v>
      </c>
      <c r="AF739" s="6">
        <v>106</v>
      </c>
      <c r="AG739" s="6">
        <v>1</v>
      </c>
      <c r="AH739" s="6">
        <v>4071</v>
      </c>
      <c r="AI739" s="6">
        <v>0.26429999999999998</v>
      </c>
      <c r="AJ739" s="6">
        <v>1</v>
      </c>
      <c r="AK739" s="6">
        <v>1</v>
      </c>
      <c r="AT739" s="6">
        <f t="shared" si="33"/>
        <v>81.42</v>
      </c>
      <c r="AU739" s="6" t="str">
        <f t="shared" si="34"/>
        <v/>
      </c>
      <c r="AV739" s="6" t="str">
        <f t="shared" si="35"/>
        <v/>
      </c>
      <c r="AW739" s="7">
        <f t="shared" si="36"/>
        <v>18.934883720930234</v>
      </c>
      <c r="AX739" s="6">
        <f t="shared" si="37"/>
        <v>38.405660377358494</v>
      </c>
      <c r="AY739" s="6" t="str">
        <f t="shared" si="38"/>
        <v/>
      </c>
      <c r="BA739" s="6">
        <f>VLOOKUP(A739, ALL_AP_DATA!$A$2:$F$3600, 6, FALSE)</f>
        <v>401</v>
      </c>
      <c r="BB739" s="6">
        <f>VLOOKUP(A739, projmetadata!$A$2:$D$2036, 4, FALSE)</f>
        <v>32792</v>
      </c>
      <c r="BC739" s="6" t="e">
        <f t="array" aca="1" ref="BC739" ca="1">_xludf.IFS(I739&lt;&gt;0, F739/I739, P739&lt;&gt;0, M739/P739, W739&lt;&gt;0, T739/W739, AD739&lt;&gt;0, AA739/AD739, AK739&lt;&gt;0, AH739/AK739, AR739&lt;&gt;0, AO739/AR739, TRUE, 0)</f>
        <v>#NAME?</v>
      </c>
      <c r="BE739" s="6" t="e">
        <f t="shared" ca="1" si="40"/>
        <v>#NAME?</v>
      </c>
      <c r="BF739" s="6" t="e">
        <f t="shared" ca="1" si="41"/>
        <v>#NAME?</v>
      </c>
      <c r="BG739" s="6"/>
      <c r="BH739" s="6">
        <f>VLOOKUP(A739, ALL_AP_DATA!$A$2:$D$3600, 3, FALSE)</f>
        <v>233</v>
      </c>
      <c r="BI739" s="6">
        <f>VLOOKUP(A739, ALL_AP_DATA!$A$2:$E$3600, 5, FALSE)</f>
        <v>4071</v>
      </c>
      <c r="BJ739" s="6">
        <f t="shared" si="39"/>
        <v>10.152119700748131</v>
      </c>
      <c r="BK739" s="6">
        <f t="shared" si="42"/>
        <v>0.58104738154613467</v>
      </c>
    </row>
    <row r="740" spans="1:63" ht="15.75" customHeight="1" x14ac:dyDescent="0.2">
      <c r="A740" s="6" t="s">
        <v>799</v>
      </c>
      <c r="B740" s="6" t="s">
        <v>64</v>
      </c>
      <c r="C740" s="6">
        <v>4</v>
      </c>
      <c r="D740" s="6">
        <v>10</v>
      </c>
      <c r="E740" s="6">
        <v>0</v>
      </c>
      <c r="F740" s="6">
        <v>0</v>
      </c>
      <c r="G740" s="6">
        <v>3.6900000000000002E-2</v>
      </c>
      <c r="H740" s="6">
        <v>0</v>
      </c>
      <c r="I740" s="6">
        <v>0</v>
      </c>
      <c r="X740" s="6">
        <v>2</v>
      </c>
      <c r="Y740" s="6">
        <v>45</v>
      </c>
      <c r="Z740" s="6">
        <v>0</v>
      </c>
      <c r="AA740" s="6">
        <v>0</v>
      </c>
      <c r="AB740" s="6">
        <v>0.1661</v>
      </c>
      <c r="AC740" s="6">
        <v>0</v>
      </c>
      <c r="AD740" s="6">
        <v>0</v>
      </c>
      <c r="AE740" s="6">
        <v>11</v>
      </c>
      <c r="AF740" s="6">
        <v>41</v>
      </c>
      <c r="AG740" s="6">
        <v>0</v>
      </c>
      <c r="AH740" s="6">
        <v>0</v>
      </c>
      <c r="AI740" s="6">
        <v>0.15129999999999999</v>
      </c>
      <c r="AJ740" s="6">
        <v>0</v>
      </c>
      <c r="AK740" s="6">
        <v>0</v>
      </c>
      <c r="AT740" s="6">
        <f t="shared" si="33"/>
        <v>0</v>
      </c>
      <c r="AU740" s="6" t="str">
        <f t="shared" si="34"/>
        <v/>
      </c>
      <c r="AV740" s="6" t="str">
        <f t="shared" si="35"/>
        <v/>
      </c>
      <c r="AW740" s="7">
        <f t="shared" si="36"/>
        <v>0</v>
      </c>
      <c r="AX740" s="6">
        <f t="shared" si="37"/>
        <v>0</v>
      </c>
      <c r="AY740" s="6" t="str">
        <f t="shared" si="38"/>
        <v/>
      </c>
      <c r="BA740" s="6">
        <f>VLOOKUP(A740, ALL_AP_DATA!$A$2:$F$3600, 6, FALSE)</f>
        <v>271</v>
      </c>
      <c r="BB740" s="6">
        <f>VLOOKUP(A740, projmetadata!$A$2:$D$2036, 4, FALSE)</f>
        <v>21378</v>
      </c>
      <c r="BC740" s="6" t="e">
        <f t="array" aca="1" ref="BC740" ca="1">_xludf.IFS(I740&lt;&gt;0, F740/I740, P740&lt;&gt;0, M740/P740, W740&lt;&gt;0, T740/W740, AD740&lt;&gt;0, AA740/AD740, AK740&lt;&gt;0, AH740/AK740, AR740&lt;&gt;0, AO740/AR740, TRUE, 0)</f>
        <v>#NAME?</v>
      </c>
      <c r="BE740" s="6" t="e">
        <f t="shared" ca="1" si="40"/>
        <v>#NAME?</v>
      </c>
      <c r="BF740" s="6" t="e">
        <f t="shared" ca="1" si="41"/>
        <v>#NAME?</v>
      </c>
      <c r="BG740" s="6"/>
      <c r="BH740" s="6">
        <f>VLOOKUP(A740, ALL_AP_DATA!$A$2:$D$3600, 3, FALSE)</f>
        <v>81</v>
      </c>
      <c r="BI740" s="6">
        <f>VLOOKUP(A740, ALL_AP_DATA!$A$2:$E$3600, 5, FALSE)</f>
        <v>0</v>
      </c>
      <c r="BJ740" s="6">
        <f t="shared" si="39"/>
        <v>0</v>
      </c>
      <c r="BK740" s="6">
        <f t="shared" si="42"/>
        <v>0.2988929889298893</v>
      </c>
    </row>
    <row r="741" spans="1:63" ht="15.75" customHeight="1" x14ac:dyDescent="0.2">
      <c r="A741" s="6" t="s">
        <v>800</v>
      </c>
      <c r="B741" s="6" t="s">
        <v>64</v>
      </c>
      <c r="C741" s="6">
        <v>2</v>
      </c>
      <c r="D741" s="6">
        <v>10</v>
      </c>
      <c r="E741" s="6">
        <v>2</v>
      </c>
      <c r="F741" s="6">
        <v>90</v>
      </c>
      <c r="G741" s="6">
        <v>8.2600000000000007E-2</v>
      </c>
      <c r="H741" s="6">
        <v>0.66669999999999996</v>
      </c>
      <c r="I741" s="6">
        <v>0.1613</v>
      </c>
      <c r="X741" s="6">
        <v>1</v>
      </c>
      <c r="Y741" s="6">
        <v>6</v>
      </c>
      <c r="Z741" s="6">
        <v>1</v>
      </c>
      <c r="AA741" s="6">
        <v>13</v>
      </c>
      <c r="AB741" s="6">
        <v>4.9599999999999998E-2</v>
      </c>
      <c r="AC741" s="6">
        <v>0.33329999999999999</v>
      </c>
      <c r="AD741" s="6">
        <v>2.3300000000000001E-2</v>
      </c>
      <c r="AE741" s="6">
        <v>14</v>
      </c>
      <c r="AF741" s="6">
        <v>38</v>
      </c>
      <c r="AG741" s="6">
        <v>3</v>
      </c>
      <c r="AH741" s="6">
        <v>395</v>
      </c>
      <c r="AI741" s="6">
        <v>0.314</v>
      </c>
      <c r="AJ741" s="6">
        <v>1</v>
      </c>
      <c r="AK741" s="6">
        <v>0.70789999999999997</v>
      </c>
      <c r="AT741" s="6">
        <f t="shared" si="33"/>
        <v>9</v>
      </c>
      <c r="AU741" s="6" t="str">
        <f t="shared" si="34"/>
        <v/>
      </c>
      <c r="AV741" s="6" t="str">
        <f t="shared" si="35"/>
        <v/>
      </c>
      <c r="AW741" s="7">
        <f t="shared" si="36"/>
        <v>2.1666666666666665</v>
      </c>
      <c r="AX741" s="6">
        <f t="shared" si="37"/>
        <v>10.394736842105264</v>
      </c>
      <c r="AY741" s="6" t="str">
        <f t="shared" si="38"/>
        <v/>
      </c>
      <c r="BA741" s="6">
        <f>VLOOKUP(A741, ALL_AP_DATA!$A$2:$F$3600, 6, FALSE)</f>
        <v>121</v>
      </c>
      <c r="BB741" s="6">
        <f>VLOOKUP(A741, projmetadata!$A$2:$D$2036, 4, FALSE)</f>
        <v>9686</v>
      </c>
      <c r="BC741" s="6" t="e">
        <f t="array" aca="1" ref="BC741" ca="1">_xludf.IFS(I741&lt;&gt;0, F741/I741, P741&lt;&gt;0, M741/P741, W741&lt;&gt;0, T741/W741, AD741&lt;&gt;0, AA741/AD741, AK741&lt;&gt;0, AH741/AK741, AR741&lt;&gt;0, AO741/AR741, TRUE, 0)</f>
        <v>#NAME?</v>
      </c>
      <c r="BE741" s="6" t="e">
        <f t="shared" ca="1" si="40"/>
        <v>#NAME?</v>
      </c>
      <c r="BF741" s="6" t="e">
        <f t="shared" ca="1" si="41"/>
        <v>#NAME?</v>
      </c>
      <c r="BG741" s="6"/>
      <c r="BH741" s="6">
        <f>VLOOKUP(A741, ALL_AP_DATA!$A$2:$D$3600, 3, FALSE)</f>
        <v>41</v>
      </c>
      <c r="BI741" s="6">
        <f>VLOOKUP(A741, ALL_AP_DATA!$A$2:$E$3600, 5, FALSE)</f>
        <v>558</v>
      </c>
      <c r="BJ741" s="6">
        <f t="shared" si="39"/>
        <v>4.6115702479338845</v>
      </c>
      <c r="BK741" s="6">
        <f t="shared" si="42"/>
        <v>0.33884297520661155</v>
      </c>
    </row>
    <row r="742" spans="1:63" ht="15.75" customHeight="1" x14ac:dyDescent="0.2">
      <c r="A742" s="6" t="s">
        <v>801</v>
      </c>
      <c r="B742" s="6" t="s">
        <v>64</v>
      </c>
      <c r="C742" s="6">
        <v>5</v>
      </c>
      <c r="D742" s="6">
        <v>179</v>
      </c>
      <c r="E742" s="6">
        <v>0</v>
      </c>
      <c r="F742" s="6">
        <v>0</v>
      </c>
      <c r="G742" s="6">
        <v>0.37530000000000002</v>
      </c>
      <c r="H742" s="6">
        <v>0</v>
      </c>
      <c r="I742" s="6">
        <v>0</v>
      </c>
      <c r="X742" s="6">
        <v>52</v>
      </c>
      <c r="Y742" s="6">
        <v>304</v>
      </c>
      <c r="Z742" s="6">
        <v>0</v>
      </c>
      <c r="AA742" s="6">
        <v>0</v>
      </c>
      <c r="AB742" s="6">
        <v>0.63729999999999998</v>
      </c>
      <c r="AC742" s="6">
        <v>0</v>
      </c>
      <c r="AD742" s="6">
        <v>0</v>
      </c>
      <c r="AE742" s="6">
        <v>58</v>
      </c>
      <c r="AF742" s="6">
        <v>163</v>
      </c>
      <c r="AG742" s="6">
        <v>0</v>
      </c>
      <c r="AH742" s="6">
        <v>0</v>
      </c>
      <c r="AI742" s="6">
        <v>0.3417</v>
      </c>
      <c r="AJ742" s="6">
        <v>0</v>
      </c>
      <c r="AK742" s="6">
        <v>0</v>
      </c>
      <c r="AT742" s="6">
        <f t="shared" si="33"/>
        <v>0</v>
      </c>
      <c r="AU742" s="6" t="str">
        <f t="shared" si="34"/>
        <v/>
      </c>
      <c r="AV742" s="6" t="str">
        <f t="shared" si="35"/>
        <v/>
      </c>
      <c r="AW742" s="7">
        <f t="shared" si="36"/>
        <v>0</v>
      </c>
      <c r="AX742" s="6">
        <f t="shared" si="37"/>
        <v>0</v>
      </c>
      <c r="AY742" s="6" t="str">
        <f t="shared" si="38"/>
        <v/>
      </c>
      <c r="BA742" s="6">
        <f>VLOOKUP(A742, ALL_AP_DATA!$A$2:$F$3600, 6, FALSE)</f>
        <v>477</v>
      </c>
      <c r="BB742" s="6">
        <f>VLOOKUP(A742, projmetadata!$A$2:$D$2036, 4, FALSE)</f>
        <v>60764</v>
      </c>
      <c r="BC742" s="6" t="e">
        <f t="array" aca="1" ref="BC742" ca="1">_xludf.IFS(I742&lt;&gt;0, F742/I742, P742&lt;&gt;0, M742/P742, W742&lt;&gt;0, T742/W742, AD742&lt;&gt;0, AA742/AD742, AK742&lt;&gt;0, AH742/AK742, AR742&lt;&gt;0, AO742/AR742, TRUE, 0)</f>
        <v>#NAME?</v>
      </c>
      <c r="BE742" s="6" t="e">
        <f t="shared" ca="1" si="40"/>
        <v>#NAME?</v>
      </c>
      <c r="BF742" s="6" t="e">
        <f t="shared" ca="1" si="41"/>
        <v>#NAME?</v>
      </c>
      <c r="BG742" s="6"/>
      <c r="BH742" s="6">
        <f>VLOOKUP(A742, ALL_AP_DATA!$A$2:$D$3600, 3, FALSE)</f>
        <v>344</v>
      </c>
      <c r="BI742" s="6">
        <f>VLOOKUP(A742, ALL_AP_DATA!$A$2:$E$3600, 5, FALSE)</f>
        <v>0</v>
      </c>
      <c r="BJ742" s="6">
        <f t="shared" si="39"/>
        <v>0</v>
      </c>
      <c r="BK742" s="6">
        <f t="shared" si="42"/>
        <v>0.72117400419287214</v>
      </c>
    </row>
    <row r="743" spans="1:63" ht="15.75" customHeight="1" x14ac:dyDescent="0.2">
      <c r="A743" s="6" t="s">
        <v>802</v>
      </c>
      <c r="B743" s="6" t="s">
        <v>64</v>
      </c>
      <c r="X743" s="6">
        <v>2</v>
      </c>
      <c r="Y743" s="6">
        <v>6</v>
      </c>
      <c r="Z743" s="6">
        <v>1</v>
      </c>
      <c r="AA743" s="6">
        <v>4</v>
      </c>
      <c r="AB743" s="6">
        <v>4.8399999999999999E-2</v>
      </c>
      <c r="AC743" s="6">
        <v>1</v>
      </c>
      <c r="AD743" s="6">
        <v>4.3499999999999997E-2</v>
      </c>
      <c r="AE743" s="6">
        <v>2</v>
      </c>
      <c r="AF743" s="6">
        <v>10</v>
      </c>
      <c r="AG743" s="6">
        <v>1</v>
      </c>
      <c r="AH743" s="6">
        <v>32</v>
      </c>
      <c r="AI743" s="6">
        <v>8.0600000000000005E-2</v>
      </c>
      <c r="AJ743" s="6">
        <v>1</v>
      </c>
      <c r="AK743" s="6">
        <v>0.3478</v>
      </c>
      <c r="AT743" s="6" t="str">
        <f t="shared" si="33"/>
        <v/>
      </c>
      <c r="AU743" s="6" t="str">
        <f t="shared" si="34"/>
        <v/>
      </c>
      <c r="AV743" s="6" t="str">
        <f t="shared" si="35"/>
        <v/>
      </c>
      <c r="AW743" s="7">
        <f t="shared" si="36"/>
        <v>0.66666666666666663</v>
      </c>
      <c r="AX743" s="6">
        <f t="shared" si="37"/>
        <v>3.2</v>
      </c>
      <c r="AY743" s="6" t="str">
        <f t="shared" si="38"/>
        <v/>
      </c>
      <c r="BA743" s="6">
        <f>VLOOKUP(A743, ALL_AP_DATA!$A$2:$F$3600, 6, FALSE)</f>
        <v>124</v>
      </c>
      <c r="BB743" s="6">
        <f>VLOOKUP(A743, projmetadata!$A$2:$D$2036, 4, FALSE)</f>
        <v>11200</v>
      </c>
      <c r="BC743" s="6" t="e">
        <f t="array" aca="1" ref="BC743" ca="1">_xludf.IFS(I743&lt;&gt;0, F743/I743, P743&lt;&gt;0, M743/P743, W743&lt;&gt;0, T743/W743, AD743&lt;&gt;0, AA743/AD743, AK743&lt;&gt;0, AH743/AK743, AR743&lt;&gt;0, AO743/AR743, TRUE, 0)</f>
        <v>#NAME?</v>
      </c>
      <c r="BE743" s="6" t="e">
        <f t="shared" ca="1" si="40"/>
        <v>#NAME?</v>
      </c>
      <c r="BF743" s="6" t="e">
        <f t="shared" ca="1" si="41"/>
        <v>#NAME?</v>
      </c>
      <c r="BG743" s="6"/>
      <c r="BH743" s="6">
        <f>VLOOKUP(A743, ALL_AP_DATA!$A$2:$D$3600, 3, FALSE)</f>
        <v>16</v>
      </c>
      <c r="BI743" s="6">
        <f>VLOOKUP(A743, ALL_AP_DATA!$A$2:$E$3600, 5, FALSE)</f>
        <v>92</v>
      </c>
      <c r="BJ743" s="6">
        <f t="shared" si="39"/>
        <v>0.74193548387096775</v>
      </c>
      <c r="BK743" s="6">
        <f t="shared" si="42"/>
        <v>0.12903225806451613</v>
      </c>
    </row>
    <row r="744" spans="1:63" ht="15.75" customHeight="1" x14ac:dyDescent="0.2">
      <c r="A744" s="6" t="s">
        <v>803</v>
      </c>
      <c r="B744" s="6" t="s">
        <v>64</v>
      </c>
      <c r="C744" s="6">
        <v>6</v>
      </c>
      <c r="D744" s="6">
        <v>13</v>
      </c>
      <c r="E744" s="6">
        <v>2</v>
      </c>
      <c r="F744" s="6">
        <v>6</v>
      </c>
      <c r="G744" s="6">
        <v>7.7000000000000002E-3</v>
      </c>
      <c r="H744" s="6">
        <v>8.3299999999999999E-2</v>
      </c>
      <c r="I744" s="6">
        <v>6.1999999999999998E-3</v>
      </c>
      <c r="Q744" s="6">
        <v>3</v>
      </c>
      <c r="R744" s="6">
        <v>13</v>
      </c>
      <c r="S744" s="6">
        <v>12</v>
      </c>
      <c r="T744" s="6">
        <v>870</v>
      </c>
      <c r="U744" s="6">
        <v>7.7000000000000002E-3</v>
      </c>
      <c r="V744" s="6">
        <v>0.5</v>
      </c>
      <c r="W744" s="6">
        <v>0.89510000000000001</v>
      </c>
      <c r="X744" s="6">
        <v>10</v>
      </c>
      <c r="Y744" s="6">
        <v>76</v>
      </c>
      <c r="Z744" s="6">
        <v>3</v>
      </c>
      <c r="AA744" s="6">
        <v>24</v>
      </c>
      <c r="AB744" s="6">
        <v>4.5100000000000001E-2</v>
      </c>
      <c r="AC744" s="6">
        <v>0.125</v>
      </c>
      <c r="AD744" s="6">
        <v>2.47E-2</v>
      </c>
      <c r="AE744" s="6">
        <v>163</v>
      </c>
      <c r="AF744" s="6">
        <v>552</v>
      </c>
      <c r="AG744" s="6">
        <v>12</v>
      </c>
      <c r="AH744" s="6">
        <v>90</v>
      </c>
      <c r="AI744" s="6">
        <v>0.3276</v>
      </c>
      <c r="AJ744" s="6">
        <v>0.5</v>
      </c>
      <c r="AK744" s="6">
        <v>9.2600000000000002E-2</v>
      </c>
      <c r="AT744" s="6">
        <f t="shared" si="33"/>
        <v>0.46153846153846156</v>
      </c>
      <c r="AU744" s="6" t="str">
        <f t="shared" si="34"/>
        <v/>
      </c>
      <c r="AV744" s="6">
        <f t="shared" si="35"/>
        <v>66.92307692307692</v>
      </c>
      <c r="AW744" s="7">
        <f t="shared" si="36"/>
        <v>0.31578947368421051</v>
      </c>
      <c r="AX744" s="6">
        <f t="shared" si="37"/>
        <v>0.16304347826086957</v>
      </c>
      <c r="AY744" s="6" t="str">
        <f t="shared" si="38"/>
        <v/>
      </c>
      <c r="BA744" s="6">
        <f>VLOOKUP(A744, ALL_AP_DATA!$A$2:$F$3600, 6, FALSE)</f>
        <v>1685</v>
      </c>
      <c r="BB744" s="6">
        <f>VLOOKUP(A744, projmetadata!$A$2:$D$2036, 4, FALSE)</f>
        <v>76354</v>
      </c>
      <c r="BC744" s="6" t="e">
        <f t="array" aca="1" ref="BC744" ca="1">_xludf.IFS(I744&lt;&gt;0, F744/I744, P744&lt;&gt;0, M744/P744, W744&lt;&gt;0, T744/W744, AD744&lt;&gt;0, AA744/AD744, AK744&lt;&gt;0, AH744/AK744, AR744&lt;&gt;0, AO744/AR744, TRUE, 0)</f>
        <v>#NAME?</v>
      </c>
      <c r="BE744" s="6" t="e">
        <f t="shared" ca="1" si="40"/>
        <v>#NAME?</v>
      </c>
      <c r="BF744" s="6" t="e">
        <f t="shared" ca="1" si="41"/>
        <v>#NAME?</v>
      </c>
      <c r="BG744" s="6"/>
      <c r="BH744" s="6">
        <f>VLOOKUP(A744, ALL_AP_DATA!$A$2:$D$3600, 3, FALSE)</f>
        <v>625</v>
      </c>
      <c r="BI744" s="6">
        <f>VLOOKUP(A744, ALL_AP_DATA!$A$2:$E$3600, 5, FALSE)</f>
        <v>972</v>
      </c>
      <c r="BJ744" s="6">
        <f t="shared" si="39"/>
        <v>0.57685459940652817</v>
      </c>
      <c r="BK744" s="6">
        <f t="shared" si="42"/>
        <v>0.37091988130563797</v>
      </c>
    </row>
    <row r="745" spans="1:63" ht="15.75" customHeight="1" x14ac:dyDescent="0.2">
      <c r="A745" s="6" t="s">
        <v>804</v>
      </c>
      <c r="B745" s="6" t="s">
        <v>64</v>
      </c>
      <c r="C745" s="6">
        <v>3</v>
      </c>
      <c r="D745" s="6">
        <v>7</v>
      </c>
      <c r="E745" s="6">
        <v>0</v>
      </c>
      <c r="F745" s="6">
        <v>0</v>
      </c>
      <c r="G745" s="6">
        <v>5.8299999999999998E-2</v>
      </c>
      <c r="H745" s="6">
        <v>0</v>
      </c>
      <c r="I745" s="6">
        <v>0</v>
      </c>
      <c r="X745" s="6">
        <v>5</v>
      </c>
      <c r="Y745" s="6">
        <v>25</v>
      </c>
      <c r="Z745" s="6">
        <v>7</v>
      </c>
      <c r="AA745" s="6">
        <v>29</v>
      </c>
      <c r="AB745" s="6">
        <v>0.20830000000000001</v>
      </c>
      <c r="AC745" s="6">
        <v>0.77780000000000005</v>
      </c>
      <c r="AD745" s="6">
        <v>0.14949999999999999</v>
      </c>
      <c r="AE745" s="6">
        <v>1</v>
      </c>
      <c r="AF745" s="6">
        <v>5</v>
      </c>
      <c r="AG745" s="6">
        <v>1</v>
      </c>
      <c r="AH745" s="6">
        <v>20</v>
      </c>
      <c r="AI745" s="6">
        <v>4.1700000000000001E-2</v>
      </c>
      <c r="AJ745" s="6">
        <v>0.1111</v>
      </c>
      <c r="AK745" s="6">
        <v>0.1031</v>
      </c>
      <c r="AT745" s="6">
        <f t="shared" si="33"/>
        <v>0</v>
      </c>
      <c r="AU745" s="6" t="str">
        <f t="shared" si="34"/>
        <v/>
      </c>
      <c r="AV745" s="6" t="str">
        <f t="shared" si="35"/>
        <v/>
      </c>
      <c r="AW745" s="7">
        <f t="shared" si="36"/>
        <v>1.1599999999999999</v>
      </c>
      <c r="AX745" s="6">
        <f t="shared" si="37"/>
        <v>4</v>
      </c>
      <c r="AY745" s="6" t="str">
        <f t="shared" si="38"/>
        <v/>
      </c>
      <c r="BA745" s="6">
        <f>VLOOKUP(A745, ALL_AP_DATA!$A$2:$F$3600, 6, FALSE)</f>
        <v>120</v>
      </c>
      <c r="BB745" s="6">
        <f>VLOOKUP(A745, projmetadata!$A$2:$D$2036, 4, FALSE)</f>
        <v>5739</v>
      </c>
      <c r="BC745" s="6" t="e">
        <f t="array" aca="1" ref="BC745" ca="1">_xludf.IFS(I745&lt;&gt;0, F745/I745, P745&lt;&gt;0, M745/P745, W745&lt;&gt;0, T745/W745, AD745&lt;&gt;0, AA745/AD745, AK745&lt;&gt;0, AH745/AK745, AR745&lt;&gt;0, AO745/AR745, TRUE, 0)</f>
        <v>#NAME?</v>
      </c>
      <c r="BE745" s="6" t="e">
        <f t="shared" ca="1" si="40"/>
        <v>#NAME?</v>
      </c>
      <c r="BF745" s="6" t="e">
        <f t="shared" ca="1" si="41"/>
        <v>#NAME?</v>
      </c>
      <c r="BG745" s="6"/>
      <c r="BH745" s="6">
        <f>VLOOKUP(A745, ALL_AP_DATA!$A$2:$D$3600, 3, FALSE)</f>
        <v>32</v>
      </c>
      <c r="BI745" s="6">
        <f>VLOOKUP(A745, ALL_AP_DATA!$A$2:$E$3600, 5, FALSE)</f>
        <v>194</v>
      </c>
      <c r="BJ745" s="6">
        <f t="shared" si="39"/>
        <v>1.6166666666666667</v>
      </c>
      <c r="BK745" s="6">
        <f t="shared" si="42"/>
        <v>0.26666666666666666</v>
      </c>
    </row>
    <row r="746" spans="1:63" ht="15.75" customHeight="1" x14ac:dyDescent="0.2">
      <c r="A746" s="6" t="s">
        <v>805</v>
      </c>
      <c r="B746" s="6" t="s">
        <v>64</v>
      </c>
      <c r="C746" s="6">
        <v>28</v>
      </c>
      <c r="D746" s="6">
        <v>181</v>
      </c>
      <c r="E746" s="6">
        <v>35</v>
      </c>
      <c r="F746" s="6">
        <v>1071</v>
      </c>
      <c r="G746" s="6">
        <v>6.9599999999999995E-2</v>
      </c>
      <c r="H746" s="6">
        <v>0.28689999999999999</v>
      </c>
      <c r="I746" s="6">
        <v>9.9299999999999999E-2</v>
      </c>
      <c r="Q746" s="6">
        <v>9</v>
      </c>
      <c r="R746" s="6">
        <v>46</v>
      </c>
      <c r="S746" s="6">
        <v>44</v>
      </c>
      <c r="T746" s="6">
        <v>2825</v>
      </c>
      <c r="U746" s="6">
        <v>1.77E-2</v>
      </c>
      <c r="V746" s="6">
        <v>0.36070000000000002</v>
      </c>
      <c r="W746" s="6">
        <v>0.26190000000000002</v>
      </c>
      <c r="X746" s="6">
        <v>76</v>
      </c>
      <c r="Y746" s="6">
        <v>511</v>
      </c>
      <c r="Z746" s="6">
        <v>56</v>
      </c>
      <c r="AA746" s="6">
        <v>2485</v>
      </c>
      <c r="AB746" s="6">
        <v>0.19639999999999999</v>
      </c>
      <c r="AC746" s="6">
        <v>0.45900000000000002</v>
      </c>
      <c r="AD746" s="6">
        <v>0.23039999999999999</v>
      </c>
      <c r="AE746" s="6">
        <v>230</v>
      </c>
      <c r="AF746" s="6">
        <v>1119</v>
      </c>
      <c r="AG746" s="6">
        <v>94</v>
      </c>
      <c r="AH746" s="6">
        <v>5575</v>
      </c>
      <c r="AI746" s="6">
        <v>0.43009999999999998</v>
      </c>
      <c r="AJ746" s="6">
        <v>0.77049999999999996</v>
      </c>
      <c r="AK746" s="6">
        <v>0.51690000000000003</v>
      </c>
      <c r="AT746" s="6">
        <f t="shared" si="33"/>
        <v>5.9171270718232041</v>
      </c>
      <c r="AU746" s="6" t="str">
        <f t="shared" si="34"/>
        <v/>
      </c>
      <c r="AV746" s="6">
        <f t="shared" si="35"/>
        <v>61.413043478260867</v>
      </c>
      <c r="AW746" s="7">
        <f t="shared" si="36"/>
        <v>4.8630136986301373</v>
      </c>
      <c r="AX746" s="6">
        <f t="shared" si="37"/>
        <v>4.9821268990169791</v>
      </c>
      <c r="AY746" s="6" t="str">
        <f t="shared" si="38"/>
        <v/>
      </c>
      <c r="BA746" s="6">
        <f>VLOOKUP(A746, ALL_AP_DATA!$A$2:$F$3600, 6, FALSE)</f>
        <v>2602</v>
      </c>
      <c r="BB746" s="6">
        <f>VLOOKUP(A746, projmetadata!$A$2:$D$2036, 4, FALSE)</f>
        <v>289728</v>
      </c>
      <c r="BC746" s="6" t="e">
        <f t="array" aca="1" ref="BC746" ca="1">_xludf.IFS(I746&lt;&gt;0, F746/I746, P746&lt;&gt;0, M746/P746, W746&lt;&gt;0, T746/W746, AD746&lt;&gt;0, AA746/AD746, AK746&lt;&gt;0, AH746/AK746, AR746&lt;&gt;0, AO746/AR746, TRUE, 0)</f>
        <v>#NAME?</v>
      </c>
      <c r="BE746" s="6" t="e">
        <f t="shared" ca="1" si="40"/>
        <v>#NAME?</v>
      </c>
      <c r="BF746" s="6" t="e">
        <f t="shared" ca="1" si="41"/>
        <v>#NAME?</v>
      </c>
      <c r="BG746" s="6"/>
      <c r="BH746" s="6">
        <f>VLOOKUP(A746, ALL_AP_DATA!$A$2:$D$3600, 3, FALSE)</f>
        <v>1377</v>
      </c>
      <c r="BI746" s="6">
        <f>VLOOKUP(A746, ALL_AP_DATA!$A$2:$E$3600, 5, FALSE)</f>
        <v>10785</v>
      </c>
      <c r="BJ746" s="6">
        <f t="shared" si="39"/>
        <v>4.1448885472713295</v>
      </c>
      <c r="BK746" s="6">
        <f t="shared" si="42"/>
        <v>0.52920830130668717</v>
      </c>
    </row>
    <row r="747" spans="1:63" ht="15.75" customHeight="1" x14ac:dyDescent="0.2">
      <c r="A747" s="6" t="s">
        <v>806</v>
      </c>
      <c r="B747" s="6" t="s">
        <v>64</v>
      </c>
      <c r="C747" s="6">
        <v>1</v>
      </c>
      <c r="D747" s="6">
        <v>104</v>
      </c>
      <c r="E747" s="6">
        <v>0</v>
      </c>
      <c r="F747" s="6">
        <v>0</v>
      </c>
      <c r="G747" s="6">
        <v>0.38379999999999997</v>
      </c>
      <c r="H747" s="6">
        <v>0</v>
      </c>
      <c r="I747" s="6">
        <v>0</v>
      </c>
      <c r="X747" s="6">
        <v>6</v>
      </c>
      <c r="Y747" s="6">
        <v>61</v>
      </c>
      <c r="Z747" s="6">
        <v>0</v>
      </c>
      <c r="AA747" s="6">
        <v>0</v>
      </c>
      <c r="AB747" s="6">
        <v>0.22509999999999999</v>
      </c>
      <c r="AC747" s="6">
        <v>0</v>
      </c>
      <c r="AD747" s="6">
        <v>0</v>
      </c>
      <c r="AE747" s="6">
        <v>29</v>
      </c>
      <c r="AF747" s="6">
        <v>125</v>
      </c>
      <c r="AG747" s="6">
        <v>0</v>
      </c>
      <c r="AH747" s="6">
        <v>0</v>
      </c>
      <c r="AI747" s="6">
        <v>0.46129999999999999</v>
      </c>
      <c r="AJ747" s="6">
        <v>0</v>
      </c>
      <c r="AK747" s="6">
        <v>0</v>
      </c>
      <c r="AT747" s="6">
        <f t="shared" si="33"/>
        <v>0</v>
      </c>
      <c r="AU747" s="6" t="str">
        <f t="shared" si="34"/>
        <v/>
      </c>
      <c r="AV747" s="6" t="str">
        <f t="shared" si="35"/>
        <v/>
      </c>
      <c r="AW747" s="7">
        <f t="shared" si="36"/>
        <v>0</v>
      </c>
      <c r="AX747" s="6">
        <f t="shared" si="37"/>
        <v>0</v>
      </c>
      <c r="AY747" s="6" t="str">
        <f t="shared" si="38"/>
        <v/>
      </c>
      <c r="BA747" s="6">
        <f>VLOOKUP(A747, ALL_AP_DATA!$A$2:$F$3600, 6, FALSE)</f>
        <v>271</v>
      </c>
      <c r="BB747" s="6">
        <f>VLOOKUP(A747, projmetadata!$A$2:$D$2036, 4, FALSE)</f>
        <v>23191</v>
      </c>
      <c r="BC747" s="6" t="e">
        <f t="array" aca="1" ref="BC747" ca="1">_xludf.IFS(I747&lt;&gt;0, F747/I747, P747&lt;&gt;0, M747/P747, W747&lt;&gt;0, T747/W747, AD747&lt;&gt;0, AA747/AD747, AK747&lt;&gt;0, AH747/AK747, AR747&lt;&gt;0, AO747/AR747, TRUE, 0)</f>
        <v>#NAME?</v>
      </c>
      <c r="BE747" s="6" t="e">
        <f t="shared" ca="1" si="40"/>
        <v>#NAME?</v>
      </c>
      <c r="BF747" s="6" t="e">
        <f t="shared" ca="1" si="41"/>
        <v>#NAME?</v>
      </c>
      <c r="BG747" s="6"/>
      <c r="BH747" s="6">
        <f>VLOOKUP(A747, ALL_AP_DATA!$A$2:$D$3600, 3, FALSE)</f>
        <v>146</v>
      </c>
      <c r="BI747" s="6">
        <f>VLOOKUP(A747, ALL_AP_DATA!$A$2:$E$3600, 5, FALSE)</f>
        <v>0</v>
      </c>
      <c r="BJ747" s="6">
        <f t="shared" si="39"/>
        <v>0</v>
      </c>
      <c r="BK747" s="6">
        <f t="shared" si="42"/>
        <v>0.53874538745387457</v>
      </c>
    </row>
    <row r="748" spans="1:63" ht="15.75" customHeight="1" x14ac:dyDescent="0.2">
      <c r="A748" s="6" t="s">
        <v>807</v>
      </c>
      <c r="B748" s="6" t="s">
        <v>64</v>
      </c>
      <c r="C748" s="6">
        <v>53</v>
      </c>
      <c r="D748" s="6">
        <v>147</v>
      </c>
      <c r="E748" s="6">
        <v>7</v>
      </c>
      <c r="F748" s="6">
        <v>82</v>
      </c>
      <c r="G748" s="6">
        <v>2.5600000000000001E-2</v>
      </c>
      <c r="H748" s="6">
        <v>6.8599999999999994E-2</v>
      </c>
      <c r="I748" s="6">
        <v>1.5699999999999999E-2</v>
      </c>
      <c r="J748" s="6">
        <v>1</v>
      </c>
      <c r="K748" s="6">
        <v>13</v>
      </c>
      <c r="L748" s="6">
        <v>16</v>
      </c>
      <c r="M748" s="6">
        <v>880</v>
      </c>
      <c r="N748" s="6">
        <v>2.3E-3</v>
      </c>
      <c r="O748" s="6">
        <v>0.15690000000000001</v>
      </c>
      <c r="P748" s="6">
        <v>0.16850000000000001</v>
      </c>
      <c r="Q748" s="6">
        <v>23</v>
      </c>
      <c r="R748" s="6">
        <v>60</v>
      </c>
      <c r="S748" s="6">
        <v>68</v>
      </c>
      <c r="T748" s="6">
        <v>4450</v>
      </c>
      <c r="U748" s="6">
        <v>1.04E-2</v>
      </c>
      <c r="V748" s="6">
        <v>0.66669999999999996</v>
      </c>
      <c r="W748" s="6">
        <v>0.8518</v>
      </c>
      <c r="X748" s="6">
        <v>209</v>
      </c>
      <c r="Y748" s="6">
        <v>1108</v>
      </c>
      <c r="Z748" s="6">
        <v>48</v>
      </c>
      <c r="AA748" s="6">
        <v>695</v>
      </c>
      <c r="AB748" s="6">
        <v>0.19259999999999999</v>
      </c>
      <c r="AC748" s="6">
        <v>0.47060000000000002</v>
      </c>
      <c r="AD748" s="6">
        <v>0.13300000000000001</v>
      </c>
      <c r="AE748" s="6">
        <v>311</v>
      </c>
      <c r="AF748" s="6">
        <v>2102</v>
      </c>
      <c r="AG748" s="6">
        <v>80</v>
      </c>
      <c r="AH748" s="6">
        <v>2388</v>
      </c>
      <c r="AI748" s="6">
        <v>0.3654</v>
      </c>
      <c r="AJ748" s="6">
        <v>0.7843</v>
      </c>
      <c r="AK748" s="6">
        <v>0.45710000000000001</v>
      </c>
      <c r="AT748" s="6">
        <f t="shared" si="33"/>
        <v>0.55782312925170063</v>
      </c>
      <c r="AU748" s="6">
        <f t="shared" si="34"/>
        <v>67.692307692307693</v>
      </c>
      <c r="AV748" s="6">
        <f t="shared" si="35"/>
        <v>74.166666666666671</v>
      </c>
      <c r="AW748" s="7">
        <f t="shared" si="36"/>
        <v>0.62725631768953072</v>
      </c>
      <c r="AX748" s="6">
        <f t="shared" si="37"/>
        <v>1.1360608943862989</v>
      </c>
      <c r="AY748" s="6" t="str">
        <f t="shared" si="38"/>
        <v/>
      </c>
      <c r="BA748" s="6">
        <f>VLOOKUP(A748, ALL_AP_DATA!$A$2:$F$3600, 6, FALSE)</f>
        <v>5752</v>
      </c>
      <c r="BB748" s="6">
        <f>VLOOKUP(A748, projmetadata!$A$2:$D$2036, 4, FALSE)</f>
        <v>394909</v>
      </c>
      <c r="BC748" s="6" t="e">
        <f t="array" aca="1" ref="BC748" ca="1">_xludf.IFS(I748&lt;&gt;0, F748/I748, P748&lt;&gt;0, M748/P748, W748&lt;&gt;0, T748/W748, AD748&lt;&gt;0, AA748/AD748, AK748&lt;&gt;0, AH748/AK748, AR748&lt;&gt;0, AO748/AR748, TRUE, 0)</f>
        <v>#NAME?</v>
      </c>
      <c r="BE748" s="6" t="e">
        <f t="shared" ca="1" si="40"/>
        <v>#NAME?</v>
      </c>
      <c r="BF748" s="6" t="e">
        <f t="shared" ca="1" si="41"/>
        <v>#NAME?</v>
      </c>
      <c r="BG748" s="6"/>
      <c r="BH748" s="6">
        <f>VLOOKUP(A748, ALL_AP_DATA!$A$2:$D$3600, 3, FALSE)</f>
        <v>2710</v>
      </c>
      <c r="BI748" s="6">
        <f>VLOOKUP(A748, ALL_AP_DATA!$A$2:$E$3600, 5, FALSE)</f>
        <v>5224</v>
      </c>
      <c r="BJ748" s="6">
        <f t="shared" si="39"/>
        <v>0.90820584144645344</v>
      </c>
      <c r="BK748" s="6">
        <f t="shared" si="42"/>
        <v>0.47114047287899863</v>
      </c>
    </row>
    <row r="749" spans="1:63" ht="15.75" customHeight="1" x14ac:dyDescent="0.2">
      <c r="A749" s="6" t="s">
        <v>808</v>
      </c>
      <c r="B749" s="6" t="s">
        <v>64</v>
      </c>
      <c r="C749" s="6">
        <v>3</v>
      </c>
      <c r="D749" s="6">
        <v>11</v>
      </c>
      <c r="E749" s="6">
        <v>5</v>
      </c>
      <c r="F749" s="6">
        <v>256</v>
      </c>
      <c r="G749" s="6">
        <v>7.1900000000000006E-2</v>
      </c>
      <c r="H749" s="6">
        <v>0.625</v>
      </c>
      <c r="I749" s="6">
        <v>0.25269999999999998</v>
      </c>
      <c r="Q749" s="6">
        <v>2</v>
      </c>
      <c r="R749" s="6">
        <v>4</v>
      </c>
      <c r="S749" s="6">
        <v>4</v>
      </c>
      <c r="T749" s="6">
        <v>761</v>
      </c>
      <c r="U749" s="6">
        <v>2.6100000000000002E-2</v>
      </c>
      <c r="V749" s="6">
        <v>0.5</v>
      </c>
      <c r="W749" s="6">
        <v>0.75119999999999998</v>
      </c>
      <c r="X749" s="6">
        <v>5</v>
      </c>
      <c r="Y749" s="6">
        <v>109</v>
      </c>
      <c r="Z749" s="6">
        <v>7</v>
      </c>
      <c r="AA749" s="6">
        <v>928</v>
      </c>
      <c r="AB749" s="6">
        <v>0.71240000000000003</v>
      </c>
      <c r="AC749" s="6">
        <v>0.875</v>
      </c>
      <c r="AD749" s="6">
        <v>0.91610000000000003</v>
      </c>
      <c r="AE749" s="6">
        <v>12</v>
      </c>
      <c r="AF749" s="6">
        <v>88</v>
      </c>
      <c r="AG749" s="6">
        <v>6</v>
      </c>
      <c r="AH749" s="6">
        <v>912</v>
      </c>
      <c r="AI749" s="6">
        <v>0.57520000000000004</v>
      </c>
      <c r="AJ749" s="6">
        <v>0.75</v>
      </c>
      <c r="AK749" s="6">
        <v>0.90029999999999999</v>
      </c>
      <c r="AT749" s="6">
        <f t="shared" si="33"/>
        <v>23.272727272727273</v>
      </c>
      <c r="AU749" s="6" t="str">
        <f t="shared" si="34"/>
        <v/>
      </c>
      <c r="AV749" s="6">
        <f t="shared" si="35"/>
        <v>190.25</v>
      </c>
      <c r="AW749" s="7">
        <f t="shared" si="36"/>
        <v>8.5137614678899087</v>
      </c>
      <c r="AX749" s="6">
        <f t="shared" si="37"/>
        <v>10.363636363636363</v>
      </c>
      <c r="AY749" s="6" t="str">
        <f t="shared" si="38"/>
        <v/>
      </c>
      <c r="BA749" s="6">
        <f>VLOOKUP(A749, ALL_AP_DATA!$A$2:$F$3600, 6, FALSE)</f>
        <v>153</v>
      </c>
      <c r="BB749" s="6">
        <f>VLOOKUP(A749, projmetadata!$A$2:$D$2036, 4, FALSE)</f>
        <v>15412</v>
      </c>
      <c r="BC749" s="6" t="e">
        <f t="array" aca="1" ref="BC749" ca="1">_xludf.IFS(I749&lt;&gt;0, F749/I749, P749&lt;&gt;0, M749/P749, W749&lt;&gt;0, T749/W749, AD749&lt;&gt;0, AA749/AD749, AK749&lt;&gt;0, AH749/AK749, AR749&lt;&gt;0, AO749/AR749, TRUE, 0)</f>
        <v>#NAME?</v>
      </c>
      <c r="BE749" s="6" t="e">
        <f t="shared" ca="1" si="40"/>
        <v>#NAME?</v>
      </c>
      <c r="BF749" s="6" t="e">
        <f t="shared" ca="1" si="41"/>
        <v>#NAME?</v>
      </c>
      <c r="BG749" s="6"/>
      <c r="BH749" s="6">
        <f>VLOOKUP(A749, ALL_AP_DATA!$A$2:$D$3600, 3, FALSE)</f>
        <v>120</v>
      </c>
      <c r="BI749" s="6">
        <f>VLOOKUP(A749, ALL_AP_DATA!$A$2:$E$3600, 5, FALSE)</f>
        <v>1013</v>
      </c>
      <c r="BJ749" s="6">
        <f t="shared" si="39"/>
        <v>6.6209150326797381</v>
      </c>
      <c r="BK749" s="6">
        <f t="shared" si="42"/>
        <v>0.78431372549019607</v>
      </c>
    </row>
    <row r="750" spans="1:63" ht="15.75" customHeight="1" x14ac:dyDescent="0.2">
      <c r="A750" s="6" t="s">
        <v>809</v>
      </c>
      <c r="B750" s="6" t="s">
        <v>64</v>
      </c>
      <c r="C750" s="6">
        <v>1</v>
      </c>
      <c r="D750" s="6">
        <v>33</v>
      </c>
      <c r="E750" s="6">
        <v>6</v>
      </c>
      <c r="F750" s="6">
        <v>98</v>
      </c>
      <c r="G750" s="6">
        <v>0.20749999999999999</v>
      </c>
      <c r="H750" s="6">
        <v>0.46150000000000002</v>
      </c>
      <c r="I750" s="6">
        <v>0.15709999999999999</v>
      </c>
      <c r="X750" s="6">
        <v>8</v>
      </c>
      <c r="Y750" s="6">
        <v>126</v>
      </c>
      <c r="Z750" s="6">
        <v>10</v>
      </c>
      <c r="AA750" s="6">
        <v>130</v>
      </c>
      <c r="AB750" s="6">
        <v>0.79249999999999998</v>
      </c>
      <c r="AC750" s="6">
        <v>0.76919999999999999</v>
      </c>
      <c r="AD750" s="6">
        <v>0.20830000000000001</v>
      </c>
      <c r="AE750" s="6">
        <v>13</v>
      </c>
      <c r="AF750" s="6">
        <v>40</v>
      </c>
      <c r="AG750" s="6">
        <v>10</v>
      </c>
      <c r="AH750" s="6">
        <v>130</v>
      </c>
      <c r="AI750" s="6">
        <v>0.25159999999999999</v>
      </c>
      <c r="AJ750" s="6">
        <v>0.76919999999999999</v>
      </c>
      <c r="AK750" s="6">
        <v>0.20830000000000001</v>
      </c>
      <c r="AT750" s="6">
        <f t="shared" si="33"/>
        <v>2.9696969696969697</v>
      </c>
      <c r="AU750" s="6" t="str">
        <f t="shared" si="34"/>
        <v/>
      </c>
      <c r="AV750" s="6" t="str">
        <f t="shared" si="35"/>
        <v/>
      </c>
      <c r="AW750" s="7">
        <f t="shared" si="36"/>
        <v>1.0317460317460319</v>
      </c>
      <c r="AX750" s="6">
        <f t="shared" si="37"/>
        <v>3.25</v>
      </c>
      <c r="AY750" s="6" t="str">
        <f t="shared" si="38"/>
        <v/>
      </c>
      <c r="BA750" s="6">
        <f>VLOOKUP(A750, ALL_AP_DATA!$A$2:$F$3600, 6, FALSE)</f>
        <v>159</v>
      </c>
      <c r="BB750" s="6">
        <f>VLOOKUP(A750, projmetadata!$A$2:$D$2036, 4, FALSE)</f>
        <v>7387</v>
      </c>
      <c r="BC750" s="6" t="e">
        <f t="array" aca="1" ref="BC750" ca="1">_xludf.IFS(I750&lt;&gt;0, F750/I750, P750&lt;&gt;0, M750/P750, W750&lt;&gt;0, T750/W750, AD750&lt;&gt;0, AA750/AD750, AK750&lt;&gt;0, AH750/AK750, AR750&lt;&gt;0, AO750/AR750, TRUE, 0)</f>
        <v>#NAME?</v>
      </c>
      <c r="BE750" s="6" t="e">
        <f t="shared" ca="1" si="40"/>
        <v>#NAME?</v>
      </c>
      <c r="BF750" s="6" t="e">
        <f t="shared" ca="1" si="41"/>
        <v>#NAME?</v>
      </c>
      <c r="BG750" s="6"/>
      <c r="BH750" s="6">
        <f>VLOOKUP(A750, ALL_AP_DATA!$A$2:$D$3600, 3, FALSE)</f>
        <v>130</v>
      </c>
      <c r="BI750" s="6">
        <f>VLOOKUP(A750, ALL_AP_DATA!$A$2:$E$3600, 5, FALSE)</f>
        <v>624</v>
      </c>
      <c r="BJ750" s="6">
        <f t="shared" si="39"/>
        <v>3.9245283018867925</v>
      </c>
      <c r="BK750" s="6">
        <f t="shared" si="42"/>
        <v>0.8176100628930818</v>
      </c>
    </row>
    <row r="751" spans="1:63" ht="15.75" customHeight="1" x14ac:dyDescent="0.2">
      <c r="A751" s="6" t="s">
        <v>810</v>
      </c>
      <c r="B751" s="6" t="s">
        <v>64</v>
      </c>
      <c r="C751" s="6">
        <v>45</v>
      </c>
      <c r="D751" s="6">
        <v>228</v>
      </c>
      <c r="E751" s="6">
        <v>68</v>
      </c>
      <c r="F751" s="6">
        <v>2094</v>
      </c>
      <c r="G751" s="6">
        <v>0.22819999999999999</v>
      </c>
      <c r="H751" s="6">
        <v>0.63549999999999995</v>
      </c>
      <c r="I751" s="6">
        <v>0.28129999999999999</v>
      </c>
      <c r="J751" s="6">
        <v>3</v>
      </c>
      <c r="K751" s="6">
        <v>19</v>
      </c>
      <c r="L751" s="6">
        <v>20</v>
      </c>
      <c r="M751" s="6">
        <v>757</v>
      </c>
      <c r="N751" s="6">
        <v>1.9E-2</v>
      </c>
      <c r="O751" s="6">
        <v>0.18690000000000001</v>
      </c>
      <c r="P751" s="6">
        <v>0.1017</v>
      </c>
      <c r="Q751" s="6">
        <v>14</v>
      </c>
      <c r="R751" s="6">
        <v>91</v>
      </c>
      <c r="S751" s="6">
        <v>69</v>
      </c>
      <c r="T751" s="6">
        <v>2698</v>
      </c>
      <c r="U751" s="6">
        <v>9.11E-2</v>
      </c>
      <c r="V751" s="6">
        <v>0.64490000000000003</v>
      </c>
      <c r="W751" s="6">
        <v>0.36249999999999999</v>
      </c>
      <c r="X751" s="6">
        <v>51</v>
      </c>
      <c r="Y751" s="6">
        <v>380</v>
      </c>
      <c r="Z751" s="6">
        <v>74</v>
      </c>
      <c r="AA751" s="6">
        <v>3133</v>
      </c>
      <c r="AB751" s="6">
        <v>0.38040000000000002</v>
      </c>
      <c r="AC751" s="6">
        <v>0.69159999999999999</v>
      </c>
      <c r="AD751" s="6">
        <v>0.4209</v>
      </c>
      <c r="AE751" s="6">
        <v>47</v>
      </c>
      <c r="AF751" s="6">
        <v>301</v>
      </c>
      <c r="AG751" s="6">
        <v>80</v>
      </c>
      <c r="AH751" s="6">
        <v>3942</v>
      </c>
      <c r="AI751" s="6">
        <v>0.30130000000000001</v>
      </c>
      <c r="AJ751" s="6">
        <v>0.74770000000000003</v>
      </c>
      <c r="AK751" s="6">
        <v>0.52959999999999996</v>
      </c>
      <c r="AT751" s="6">
        <f t="shared" si="33"/>
        <v>9.1842105263157894</v>
      </c>
      <c r="AU751" s="6">
        <f t="shared" si="34"/>
        <v>39.842105263157897</v>
      </c>
      <c r="AV751" s="6">
        <f t="shared" si="35"/>
        <v>29.64835164835165</v>
      </c>
      <c r="AW751" s="7">
        <f t="shared" si="36"/>
        <v>8.2447368421052634</v>
      </c>
      <c r="AX751" s="6">
        <f t="shared" si="37"/>
        <v>13.096345514950166</v>
      </c>
      <c r="AY751" s="6" t="str">
        <f t="shared" si="38"/>
        <v/>
      </c>
      <c r="BA751" s="6">
        <f>VLOOKUP(A751, ALL_AP_DATA!$A$2:$F$3600, 6, FALSE)</f>
        <v>999</v>
      </c>
      <c r="BB751" s="6">
        <f>VLOOKUP(A751, projmetadata!$A$2:$D$2036, 4, FALSE)</f>
        <v>55005</v>
      </c>
      <c r="BC751" s="6" t="e">
        <f t="array" aca="1" ref="BC751" ca="1">_xludf.IFS(I751&lt;&gt;0, F751/I751, P751&lt;&gt;0, M751/P751, W751&lt;&gt;0, T751/W751, AD751&lt;&gt;0, AA751/AD751, AK751&lt;&gt;0, AH751/AK751, AR751&lt;&gt;0, AO751/AR751, TRUE, 0)</f>
        <v>#NAME?</v>
      </c>
      <c r="BE751" s="6" t="e">
        <f t="shared" ca="1" si="40"/>
        <v>#NAME?</v>
      </c>
      <c r="BF751" s="6" t="e">
        <f t="shared" ca="1" si="41"/>
        <v>#NAME?</v>
      </c>
      <c r="BG751" s="6"/>
      <c r="BH751" s="6">
        <f>VLOOKUP(A751, ALL_AP_DATA!$A$2:$D$3600, 3, FALSE)</f>
        <v>580</v>
      </c>
      <c r="BI751" s="6">
        <f>VLOOKUP(A751, ALL_AP_DATA!$A$2:$E$3600, 5, FALSE)</f>
        <v>7443</v>
      </c>
      <c r="BJ751" s="6">
        <f t="shared" si="39"/>
        <v>7.4504504504504503</v>
      </c>
      <c r="BK751" s="6">
        <f t="shared" si="42"/>
        <v>0.5805805805805806</v>
      </c>
    </row>
    <row r="752" spans="1:63" ht="15.75" customHeight="1" x14ac:dyDescent="0.2">
      <c r="A752" s="6" t="s">
        <v>811</v>
      </c>
      <c r="B752" s="6" t="s">
        <v>64</v>
      </c>
      <c r="C752" s="6">
        <v>3</v>
      </c>
      <c r="D752" s="6">
        <v>49</v>
      </c>
      <c r="E752" s="6">
        <v>2</v>
      </c>
      <c r="F752" s="6">
        <v>15</v>
      </c>
      <c r="G752" s="6">
        <v>0.1489</v>
      </c>
      <c r="H752" s="6">
        <v>0.2</v>
      </c>
      <c r="I752" s="6">
        <v>7.85E-2</v>
      </c>
      <c r="X752" s="6">
        <v>9</v>
      </c>
      <c r="Y752" s="6">
        <v>83</v>
      </c>
      <c r="Z752" s="6">
        <v>8</v>
      </c>
      <c r="AA752" s="6">
        <v>104</v>
      </c>
      <c r="AB752" s="6">
        <v>0.25230000000000002</v>
      </c>
      <c r="AC752" s="6">
        <v>0.8</v>
      </c>
      <c r="AD752" s="6">
        <v>0.54449999999999998</v>
      </c>
      <c r="AE752" s="6">
        <v>34</v>
      </c>
      <c r="AF752" s="6">
        <v>142</v>
      </c>
      <c r="AG752" s="6">
        <v>10</v>
      </c>
      <c r="AH752" s="6">
        <v>158</v>
      </c>
      <c r="AI752" s="6">
        <v>0.43159999999999998</v>
      </c>
      <c r="AJ752" s="6">
        <v>1</v>
      </c>
      <c r="AK752" s="6">
        <v>0.82720000000000005</v>
      </c>
      <c r="AT752" s="6">
        <f t="shared" si="33"/>
        <v>0.30612244897959184</v>
      </c>
      <c r="AU752" s="6" t="str">
        <f t="shared" si="34"/>
        <v/>
      </c>
      <c r="AV752" s="6" t="str">
        <f t="shared" si="35"/>
        <v/>
      </c>
      <c r="AW752" s="7">
        <f t="shared" si="36"/>
        <v>1.2530120481927711</v>
      </c>
      <c r="AX752" s="6">
        <f t="shared" si="37"/>
        <v>1.1126760563380282</v>
      </c>
      <c r="AY752" s="6" t="str">
        <f t="shared" si="38"/>
        <v/>
      </c>
      <c r="BA752" s="6">
        <f>VLOOKUP(A752, ALL_AP_DATA!$A$2:$F$3600, 6, FALSE)</f>
        <v>329</v>
      </c>
      <c r="BB752" s="6">
        <f>VLOOKUP(A752, projmetadata!$A$2:$D$2036, 4, FALSE)</f>
        <v>50458</v>
      </c>
      <c r="BC752" s="6" t="e">
        <f t="array" aca="1" ref="BC752" ca="1">_xludf.IFS(I752&lt;&gt;0, F752/I752, P752&lt;&gt;0, M752/P752, W752&lt;&gt;0, T752/W752, AD752&lt;&gt;0, AA752/AD752, AK752&lt;&gt;0, AH752/AK752, AR752&lt;&gt;0, AO752/AR752, TRUE, 0)</f>
        <v>#NAME?</v>
      </c>
      <c r="BE752" s="6" t="e">
        <f t="shared" ca="1" si="40"/>
        <v>#NAME?</v>
      </c>
      <c r="BF752" s="6" t="e">
        <f t="shared" ca="1" si="41"/>
        <v>#NAME?</v>
      </c>
      <c r="BG752" s="6"/>
      <c r="BH752" s="6">
        <f>VLOOKUP(A752, ALL_AP_DATA!$A$2:$D$3600, 3, FALSE)</f>
        <v>176</v>
      </c>
      <c r="BI752" s="6">
        <f>VLOOKUP(A752, ALL_AP_DATA!$A$2:$E$3600, 5, FALSE)</f>
        <v>191</v>
      </c>
      <c r="BJ752" s="6">
        <f t="shared" si="39"/>
        <v>0.58054711246200608</v>
      </c>
      <c r="BK752" s="6">
        <f t="shared" si="42"/>
        <v>0.53495440729483279</v>
      </c>
    </row>
    <row r="753" spans="1:63" ht="15.75" customHeight="1" x14ac:dyDescent="0.2">
      <c r="A753" s="6" t="s">
        <v>812</v>
      </c>
      <c r="B753" s="6" t="s">
        <v>64</v>
      </c>
      <c r="C753" s="6">
        <v>5</v>
      </c>
      <c r="D753" s="6">
        <v>14</v>
      </c>
      <c r="E753" s="6">
        <v>125</v>
      </c>
      <c r="F753" s="6">
        <v>15696</v>
      </c>
      <c r="G753" s="6">
        <v>5.7099999999999998E-2</v>
      </c>
      <c r="H753" s="6">
        <v>0.65449999999999997</v>
      </c>
      <c r="I753" s="6">
        <v>0.61240000000000006</v>
      </c>
      <c r="J753" s="6">
        <v>4</v>
      </c>
      <c r="K753" s="6">
        <v>65</v>
      </c>
      <c r="L753" s="6">
        <v>137</v>
      </c>
      <c r="M753" s="6">
        <v>13707</v>
      </c>
      <c r="N753" s="6">
        <v>0.26529999999999998</v>
      </c>
      <c r="O753" s="6">
        <v>0.71730000000000005</v>
      </c>
      <c r="P753" s="6">
        <v>0.53480000000000005</v>
      </c>
      <c r="Q753" s="6">
        <v>17</v>
      </c>
      <c r="R753" s="6">
        <v>93</v>
      </c>
      <c r="S753" s="6">
        <v>171</v>
      </c>
      <c r="T753" s="6">
        <v>24325</v>
      </c>
      <c r="U753" s="6">
        <v>0.37959999999999999</v>
      </c>
      <c r="V753" s="6">
        <v>0.89529999999999998</v>
      </c>
      <c r="W753" s="6">
        <v>0.94910000000000005</v>
      </c>
      <c r="X753" s="6">
        <v>6</v>
      </c>
      <c r="Y753" s="6">
        <v>152</v>
      </c>
      <c r="Z753" s="6">
        <v>173</v>
      </c>
      <c r="AA753" s="6">
        <v>22701</v>
      </c>
      <c r="AB753" s="6">
        <v>0.62039999999999995</v>
      </c>
      <c r="AC753" s="6">
        <v>0.90580000000000005</v>
      </c>
      <c r="AD753" s="6">
        <v>0.88580000000000003</v>
      </c>
      <c r="AE753" s="6">
        <v>22</v>
      </c>
      <c r="AF753" s="6">
        <v>116</v>
      </c>
      <c r="AG753" s="6">
        <v>179</v>
      </c>
      <c r="AH753" s="6">
        <v>21580</v>
      </c>
      <c r="AI753" s="6">
        <v>0.47349999999999998</v>
      </c>
      <c r="AJ753" s="6">
        <v>0.93720000000000003</v>
      </c>
      <c r="AK753" s="6">
        <v>0.84199999999999997</v>
      </c>
      <c r="AL753" s="6">
        <v>4</v>
      </c>
      <c r="AM753" s="6">
        <v>80</v>
      </c>
      <c r="AN753" s="6">
        <v>161</v>
      </c>
      <c r="AO753" s="6">
        <v>20126</v>
      </c>
      <c r="AP753" s="6">
        <v>0.32650000000000001</v>
      </c>
      <c r="AQ753" s="6">
        <v>0.84289999999999998</v>
      </c>
      <c r="AR753" s="6">
        <v>0.7853</v>
      </c>
      <c r="AT753" s="6">
        <f t="shared" si="33"/>
        <v>1121.1428571428571</v>
      </c>
      <c r="AU753" s="6">
        <f t="shared" si="34"/>
        <v>210.87692307692308</v>
      </c>
      <c r="AV753" s="6">
        <f t="shared" si="35"/>
        <v>261.55913978494624</v>
      </c>
      <c r="AW753" s="7">
        <f t="shared" si="36"/>
        <v>149.34868421052633</v>
      </c>
      <c r="AX753" s="6">
        <f t="shared" si="37"/>
        <v>186.0344827586207</v>
      </c>
      <c r="AY753" s="6">
        <f t="shared" si="38"/>
        <v>251.57499999999999</v>
      </c>
      <c r="BA753" s="6">
        <f>VLOOKUP(A753, ALL_AP_DATA!$A$2:$F$3600, 6, FALSE)</f>
        <v>245</v>
      </c>
      <c r="BB753" s="6">
        <f>VLOOKUP(A753, projmetadata!$A$2:$D$2036, 4, FALSE)</f>
        <v>45168</v>
      </c>
      <c r="BC753" s="6" t="e">
        <f t="array" aca="1" ref="BC753" ca="1">_xludf.IFS(I753&lt;&gt;0, F753/I753, P753&lt;&gt;0, M753/P753, W753&lt;&gt;0, T753/W753, AD753&lt;&gt;0, AA753/AD753, AK753&lt;&gt;0, AH753/AK753, AR753&lt;&gt;0, AO753/AR753, TRUE, 0)</f>
        <v>#NAME?</v>
      </c>
      <c r="BE753" s="6" t="e">
        <f t="shared" ca="1" si="40"/>
        <v>#NAME?</v>
      </c>
      <c r="BF753" s="6" t="e">
        <f t="shared" ca="1" si="41"/>
        <v>#NAME?</v>
      </c>
      <c r="BG753" s="6"/>
      <c r="BH753" s="6">
        <f>VLOOKUP(A753, ALL_AP_DATA!$A$2:$D$3600, 3, FALSE)</f>
        <v>201</v>
      </c>
      <c r="BI753" s="6">
        <f>VLOOKUP(A753, ALL_AP_DATA!$A$2:$E$3600, 5, FALSE)</f>
        <v>25629</v>
      </c>
      <c r="BJ753" s="6">
        <f t="shared" si="39"/>
        <v>104.60816326530612</v>
      </c>
      <c r="BK753" s="6">
        <f t="shared" si="42"/>
        <v>0.82040816326530608</v>
      </c>
    </row>
    <row r="754" spans="1:63" ht="15.75" customHeight="1" x14ac:dyDescent="0.2">
      <c r="A754" s="6" t="s">
        <v>813</v>
      </c>
      <c r="B754" s="6" t="s">
        <v>64</v>
      </c>
      <c r="C754" s="6">
        <v>2</v>
      </c>
      <c r="D754" s="6">
        <v>88</v>
      </c>
      <c r="E754" s="6">
        <v>46</v>
      </c>
      <c r="F754" s="6">
        <v>3748</v>
      </c>
      <c r="G754" s="6">
        <v>0.2286</v>
      </c>
      <c r="H754" s="6">
        <v>0.52270000000000005</v>
      </c>
      <c r="I754" s="6">
        <v>0.37119999999999997</v>
      </c>
      <c r="Q754" s="6">
        <v>10</v>
      </c>
      <c r="R754" s="6">
        <v>27</v>
      </c>
      <c r="S754" s="6">
        <v>46</v>
      </c>
      <c r="T754" s="6">
        <v>5881</v>
      </c>
      <c r="U754" s="6">
        <v>7.0099999999999996E-2</v>
      </c>
      <c r="V754" s="6">
        <v>0.52270000000000005</v>
      </c>
      <c r="W754" s="6">
        <v>0.58240000000000003</v>
      </c>
      <c r="X754" s="6">
        <v>32</v>
      </c>
      <c r="Y754" s="6">
        <v>119</v>
      </c>
      <c r="Z754" s="6">
        <v>69</v>
      </c>
      <c r="AA754" s="6">
        <v>5156</v>
      </c>
      <c r="AB754" s="6">
        <v>0.30909999999999999</v>
      </c>
      <c r="AC754" s="6">
        <v>0.78410000000000002</v>
      </c>
      <c r="AD754" s="6">
        <v>0.51060000000000005</v>
      </c>
      <c r="AE754" s="6">
        <v>26</v>
      </c>
      <c r="AF754" s="6">
        <v>92</v>
      </c>
      <c r="AG754" s="6">
        <v>44</v>
      </c>
      <c r="AH754" s="6">
        <v>3343</v>
      </c>
      <c r="AI754" s="6">
        <v>0.23899999999999999</v>
      </c>
      <c r="AJ754" s="6">
        <v>0.5</v>
      </c>
      <c r="AK754" s="6">
        <v>0.33110000000000001</v>
      </c>
      <c r="AT754" s="6">
        <f t="shared" si="33"/>
        <v>42.590909090909093</v>
      </c>
      <c r="AU754" s="6" t="str">
        <f t="shared" si="34"/>
        <v/>
      </c>
      <c r="AV754" s="6">
        <f t="shared" si="35"/>
        <v>217.81481481481481</v>
      </c>
      <c r="AW754" s="7">
        <f t="shared" si="36"/>
        <v>43.327731092436977</v>
      </c>
      <c r="AX754" s="6">
        <f t="shared" si="37"/>
        <v>36.336956521739133</v>
      </c>
      <c r="AY754" s="6" t="str">
        <f t="shared" si="38"/>
        <v/>
      </c>
      <c r="BA754" s="6">
        <f>VLOOKUP(A754, ALL_AP_DATA!$A$2:$F$3600, 6, FALSE)</f>
        <v>385</v>
      </c>
      <c r="BB754" s="6">
        <f>VLOOKUP(A754, projmetadata!$A$2:$D$2036, 4, FALSE)</f>
        <v>47121</v>
      </c>
      <c r="BC754" s="6" t="e">
        <f t="array" aca="1" ref="BC754" ca="1">_xludf.IFS(I754&lt;&gt;0, F754/I754, P754&lt;&gt;0, M754/P754, W754&lt;&gt;0, T754/W754, AD754&lt;&gt;0, AA754/AD754, AK754&lt;&gt;0, AH754/AK754, AR754&lt;&gt;0, AO754/AR754, TRUE, 0)</f>
        <v>#NAME?</v>
      </c>
      <c r="BE754" s="6" t="e">
        <f t="shared" ca="1" si="40"/>
        <v>#NAME?</v>
      </c>
      <c r="BF754" s="6" t="e">
        <f t="shared" ca="1" si="41"/>
        <v>#NAME?</v>
      </c>
      <c r="BG754" s="6"/>
      <c r="BH754" s="6">
        <f>VLOOKUP(A754, ALL_AP_DATA!$A$2:$D$3600, 3, FALSE)</f>
        <v>173</v>
      </c>
      <c r="BI754" s="6">
        <f>VLOOKUP(A754, ALL_AP_DATA!$A$2:$E$3600, 5, FALSE)</f>
        <v>10098</v>
      </c>
      <c r="BJ754" s="6">
        <f t="shared" si="39"/>
        <v>26.228571428571428</v>
      </c>
      <c r="BK754" s="6">
        <f t="shared" si="42"/>
        <v>0.44935064935064933</v>
      </c>
    </row>
    <row r="755" spans="1:63" ht="15.75" customHeight="1" x14ac:dyDescent="0.2">
      <c r="A755" s="6" t="s">
        <v>814</v>
      </c>
      <c r="B755" s="6" t="s">
        <v>64</v>
      </c>
      <c r="C755" s="6">
        <v>79</v>
      </c>
      <c r="D755" s="6">
        <v>388</v>
      </c>
      <c r="E755" s="6">
        <v>58</v>
      </c>
      <c r="F755" s="6">
        <v>1900</v>
      </c>
      <c r="G755" s="6">
        <v>9.7199999999999995E-2</v>
      </c>
      <c r="H755" s="6">
        <v>0.57430000000000003</v>
      </c>
      <c r="I755" s="6">
        <v>0.1457</v>
      </c>
      <c r="Q755" s="6">
        <v>21</v>
      </c>
      <c r="R755" s="6">
        <v>113</v>
      </c>
      <c r="S755" s="6">
        <v>58</v>
      </c>
      <c r="T755" s="6">
        <v>7720</v>
      </c>
      <c r="U755" s="6">
        <v>2.8299999999999999E-2</v>
      </c>
      <c r="V755" s="6">
        <v>0.57430000000000003</v>
      </c>
      <c r="W755" s="6">
        <v>0.59189999999999998</v>
      </c>
      <c r="X755" s="6">
        <v>89</v>
      </c>
      <c r="Y755" s="6">
        <v>700</v>
      </c>
      <c r="Z755" s="6">
        <v>51</v>
      </c>
      <c r="AA755" s="6">
        <v>2474</v>
      </c>
      <c r="AB755" s="6">
        <v>0.1754</v>
      </c>
      <c r="AC755" s="6">
        <v>0.505</v>
      </c>
      <c r="AD755" s="6">
        <v>0.18970000000000001</v>
      </c>
      <c r="AE755" s="6">
        <v>203</v>
      </c>
      <c r="AF755" s="6">
        <v>895</v>
      </c>
      <c r="AG755" s="6">
        <v>71</v>
      </c>
      <c r="AH755" s="6">
        <v>5746</v>
      </c>
      <c r="AI755" s="6">
        <v>0.2243</v>
      </c>
      <c r="AJ755" s="6">
        <v>0.70299999999999996</v>
      </c>
      <c r="AK755" s="6">
        <v>0.4405</v>
      </c>
      <c r="AT755" s="6">
        <f t="shared" si="33"/>
        <v>4.8969072164948457</v>
      </c>
      <c r="AU755" s="6" t="str">
        <f t="shared" si="34"/>
        <v/>
      </c>
      <c r="AV755" s="6">
        <f t="shared" si="35"/>
        <v>68.318584070796462</v>
      </c>
      <c r="AW755" s="7">
        <f t="shared" si="36"/>
        <v>3.5342857142857143</v>
      </c>
      <c r="AX755" s="6">
        <f t="shared" si="37"/>
        <v>6.4201117318435754</v>
      </c>
      <c r="AY755" s="6" t="str">
        <f t="shared" si="38"/>
        <v/>
      </c>
      <c r="BA755" s="6">
        <f>VLOOKUP(A755, ALL_AP_DATA!$A$2:$F$3600, 6, FALSE)</f>
        <v>3990</v>
      </c>
      <c r="BB755" s="6">
        <f>VLOOKUP(A755, projmetadata!$A$2:$D$2036, 4, FALSE)</f>
        <v>292254</v>
      </c>
      <c r="BC755" s="6" t="e">
        <f t="array" aca="1" ref="BC755" ca="1">_xludf.IFS(I755&lt;&gt;0, F755/I755, P755&lt;&gt;0, M755/P755, W755&lt;&gt;0, T755/W755, AD755&lt;&gt;0, AA755/AD755, AK755&lt;&gt;0, AH755/AK755, AR755&lt;&gt;0, AO755/AR755, TRUE, 0)</f>
        <v>#NAME?</v>
      </c>
      <c r="BE755" s="6" t="e">
        <f t="shared" ca="1" si="40"/>
        <v>#NAME?</v>
      </c>
      <c r="BF755" s="6" t="e">
        <f t="shared" ca="1" si="41"/>
        <v>#NAME?</v>
      </c>
      <c r="BG755" s="6"/>
      <c r="BH755" s="6">
        <f>VLOOKUP(A755, ALL_AP_DATA!$A$2:$D$3600, 3, FALSE)</f>
        <v>1469</v>
      </c>
      <c r="BI755" s="6">
        <f>VLOOKUP(A755, ALL_AP_DATA!$A$2:$E$3600, 5, FALSE)</f>
        <v>13043</v>
      </c>
      <c r="BJ755" s="6">
        <f t="shared" si="39"/>
        <v>3.268922305764411</v>
      </c>
      <c r="BK755" s="6">
        <f t="shared" si="42"/>
        <v>0.36817042606516293</v>
      </c>
    </row>
    <row r="756" spans="1:63" ht="15.75" customHeight="1" x14ac:dyDescent="0.2">
      <c r="A756" s="6" t="s">
        <v>815</v>
      </c>
      <c r="B756" s="6" t="s">
        <v>64</v>
      </c>
      <c r="C756" s="6">
        <v>8</v>
      </c>
      <c r="D756" s="6">
        <v>25</v>
      </c>
      <c r="E756" s="6">
        <v>32</v>
      </c>
      <c r="F756" s="6">
        <v>921</v>
      </c>
      <c r="G756" s="6">
        <v>8.7099999999999997E-2</v>
      </c>
      <c r="H756" s="6">
        <v>0.4103</v>
      </c>
      <c r="I756" s="6">
        <v>0.156</v>
      </c>
      <c r="Q756" s="6">
        <v>15</v>
      </c>
      <c r="R756" s="6">
        <v>48</v>
      </c>
      <c r="S756" s="6">
        <v>61</v>
      </c>
      <c r="T756" s="6">
        <v>4422</v>
      </c>
      <c r="U756" s="6">
        <v>0.16719999999999999</v>
      </c>
      <c r="V756" s="6">
        <v>0.78210000000000002</v>
      </c>
      <c r="W756" s="6">
        <v>0.749</v>
      </c>
      <c r="X756" s="6">
        <v>7</v>
      </c>
      <c r="Y756" s="6">
        <v>71</v>
      </c>
      <c r="Z756" s="6">
        <v>40</v>
      </c>
      <c r="AA756" s="6">
        <v>1568</v>
      </c>
      <c r="AB756" s="6">
        <v>0.24740000000000001</v>
      </c>
      <c r="AC756" s="6">
        <v>0.51280000000000003</v>
      </c>
      <c r="AD756" s="6">
        <v>0.2656</v>
      </c>
      <c r="AE756" s="6">
        <v>29</v>
      </c>
      <c r="AF756" s="6">
        <v>129</v>
      </c>
      <c r="AG756" s="6">
        <v>71</v>
      </c>
      <c r="AH756" s="6">
        <v>4373</v>
      </c>
      <c r="AI756" s="6">
        <v>0.44950000000000001</v>
      </c>
      <c r="AJ756" s="6">
        <v>0.9103</v>
      </c>
      <c r="AK756" s="6">
        <v>0.74070000000000003</v>
      </c>
      <c r="AL756" s="6">
        <v>1</v>
      </c>
      <c r="AM756" s="6">
        <v>14</v>
      </c>
      <c r="AN756" s="6">
        <v>31</v>
      </c>
      <c r="AO756" s="6">
        <v>2474</v>
      </c>
      <c r="AP756" s="6">
        <v>4.8800000000000003E-2</v>
      </c>
      <c r="AQ756" s="6">
        <v>0.39739999999999998</v>
      </c>
      <c r="AR756" s="6">
        <v>0.41899999999999998</v>
      </c>
      <c r="AT756" s="6">
        <f t="shared" si="33"/>
        <v>36.840000000000003</v>
      </c>
      <c r="AU756" s="6" t="str">
        <f t="shared" si="34"/>
        <v/>
      </c>
      <c r="AV756" s="6">
        <f t="shared" si="35"/>
        <v>92.125</v>
      </c>
      <c r="AW756" s="7">
        <f t="shared" si="36"/>
        <v>22.08450704225352</v>
      </c>
      <c r="AX756" s="6">
        <f t="shared" si="37"/>
        <v>33.899224806201552</v>
      </c>
      <c r="AY756" s="6">
        <f t="shared" si="38"/>
        <v>176.71428571428572</v>
      </c>
      <c r="BA756" s="6">
        <f>VLOOKUP(A756, ALL_AP_DATA!$A$2:$F$3600, 6, FALSE)</f>
        <v>287</v>
      </c>
      <c r="BB756" s="6">
        <f>VLOOKUP(A756, projmetadata!$A$2:$D$2036, 4, FALSE)</f>
        <v>17794</v>
      </c>
      <c r="BC756" s="6" t="e">
        <f t="array" aca="1" ref="BC756" ca="1">_xludf.IFS(I756&lt;&gt;0, F756/I756, P756&lt;&gt;0, M756/P756, W756&lt;&gt;0, T756/W756, AD756&lt;&gt;0, AA756/AD756, AK756&lt;&gt;0, AH756/AK756, AR756&lt;&gt;0, AO756/AR756, TRUE, 0)</f>
        <v>#NAME?</v>
      </c>
      <c r="BE756" s="6" t="e">
        <f t="shared" ca="1" si="40"/>
        <v>#NAME?</v>
      </c>
      <c r="BF756" s="6" t="e">
        <f t="shared" ca="1" si="41"/>
        <v>#NAME?</v>
      </c>
      <c r="BG756" s="6"/>
      <c r="BH756" s="6">
        <f>VLOOKUP(A756, ALL_AP_DATA!$A$2:$D$3600, 3, FALSE)</f>
        <v>175</v>
      </c>
      <c r="BI756" s="6">
        <f>VLOOKUP(A756, ALL_AP_DATA!$A$2:$E$3600, 5, FALSE)</f>
        <v>5904</v>
      </c>
      <c r="BJ756" s="6">
        <f t="shared" si="39"/>
        <v>20.571428571428573</v>
      </c>
      <c r="BK756" s="6">
        <f t="shared" si="42"/>
        <v>0.6097560975609756</v>
      </c>
    </row>
    <row r="757" spans="1:63" ht="15.75" customHeight="1" x14ac:dyDescent="0.2">
      <c r="A757" s="6" t="s">
        <v>816</v>
      </c>
      <c r="B757" s="6" t="s">
        <v>64</v>
      </c>
      <c r="C757" s="6">
        <v>2</v>
      </c>
      <c r="D757" s="6">
        <v>16</v>
      </c>
      <c r="E757" s="6">
        <v>15</v>
      </c>
      <c r="F757" s="6">
        <v>419</v>
      </c>
      <c r="G757" s="6">
        <v>0.1026</v>
      </c>
      <c r="H757" s="6">
        <v>0.57689999999999997</v>
      </c>
      <c r="I757" s="6">
        <v>0.34799999999999998</v>
      </c>
      <c r="Q757" s="6">
        <v>2</v>
      </c>
      <c r="R757" s="6">
        <v>5</v>
      </c>
      <c r="S757" s="6">
        <v>4</v>
      </c>
      <c r="T757" s="6">
        <v>48</v>
      </c>
      <c r="U757" s="6">
        <v>3.2099999999999997E-2</v>
      </c>
      <c r="V757" s="6">
        <v>0.15379999999999999</v>
      </c>
      <c r="W757" s="6">
        <v>3.9899999999999998E-2</v>
      </c>
      <c r="X757" s="6">
        <v>20</v>
      </c>
      <c r="Y757" s="6">
        <v>89</v>
      </c>
      <c r="Z757" s="6">
        <v>15</v>
      </c>
      <c r="AA757" s="6">
        <v>715</v>
      </c>
      <c r="AB757" s="6">
        <v>0.57050000000000001</v>
      </c>
      <c r="AC757" s="6">
        <v>0.57689999999999997</v>
      </c>
      <c r="AD757" s="6">
        <v>0.59389999999999998</v>
      </c>
      <c r="AE757" s="6">
        <v>12</v>
      </c>
      <c r="AF757" s="6">
        <v>47</v>
      </c>
      <c r="AG757" s="6">
        <v>10</v>
      </c>
      <c r="AH757" s="6">
        <v>261</v>
      </c>
      <c r="AI757" s="6">
        <v>0.30130000000000001</v>
      </c>
      <c r="AJ757" s="6">
        <v>0.3846</v>
      </c>
      <c r="AK757" s="6">
        <v>0.21679999999999999</v>
      </c>
      <c r="AT757" s="6">
        <f t="shared" si="33"/>
        <v>26.1875</v>
      </c>
      <c r="AU757" s="6" t="str">
        <f t="shared" si="34"/>
        <v/>
      </c>
      <c r="AV757" s="6">
        <f t="shared" si="35"/>
        <v>9.6</v>
      </c>
      <c r="AW757" s="7">
        <f t="shared" si="36"/>
        <v>8.0337078651685392</v>
      </c>
      <c r="AX757" s="6">
        <f t="shared" si="37"/>
        <v>5.5531914893617023</v>
      </c>
      <c r="AY757" s="6" t="str">
        <f t="shared" si="38"/>
        <v/>
      </c>
      <c r="BA757" s="6">
        <f>VLOOKUP(A757, ALL_AP_DATA!$A$2:$F$3600, 6, FALSE)</f>
        <v>156</v>
      </c>
      <c r="BB757" s="6">
        <f>VLOOKUP(A757, projmetadata!$A$2:$D$2036, 4, FALSE)</f>
        <v>8589</v>
      </c>
      <c r="BC757" s="6" t="e">
        <f t="array" aca="1" ref="BC757" ca="1">_xludf.IFS(I757&lt;&gt;0, F757/I757, P757&lt;&gt;0, M757/P757, W757&lt;&gt;0, T757/W757, AD757&lt;&gt;0, AA757/AD757, AK757&lt;&gt;0, AH757/AK757, AR757&lt;&gt;0, AO757/AR757, TRUE, 0)</f>
        <v>#NAME?</v>
      </c>
      <c r="BE757" s="6" t="e">
        <f t="shared" ca="1" si="40"/>
        <v>#NAME?</v>
      </c>
      <c r="BF757" s="6" t="e">
        <f t="shared" ca="1" si="41"/>
        <v>#NAME?</v>
      </c>
      <c r="BG757" s="6"/>
      <c r="BH757" s="6">
        <f>VLOOKUP(A757, ALL_AP_DATA!$A$2:$D$3600, 3, FALSE)</f>
        <v>112</v>
      </c>
      <c r="BI757" s="6">
        <f>VLOOKUP(A757, ALL_AP_DATA!$A$2:$E$3600, 5, FALSE)</f>
        <v>1204</v>
      </c>
      <c r="BJ757" s="6">
        <f t="shared" si="39"/>
        <v>7.7179487179487181</v>
      </c>
      <c r="BK757" s="6">
        <f t="shared" si="42"/>
        <v>0.71794871794871795</v>
      </c>
    </row>
    <row r="758" spans="1:63" ht="15.75" customHeight="1" x14ac:dyDescent="0.2">
      <c r="A758" s="6" t="s">
        <v>817</v>
      </c>
      <c r="B758" s="6" t="s">
        <v>64</v>
      </c>
      <c r="C758" s="6">
        <v>63</v>
      </c>
      <c r="D758" s="6">
        <v>323</v>
      </c>
      <c r="E758" s="6">
        <v>233</v>
      </c>
      <c r="F758" s="6">
        <v>16031</v>
      </c>
      <c r="G758" s="6">
        <v>9.7000000000000003E-2</v>
      </c>
      <c r="H758" s="6">
        <v>0.42749999999999999</v>
      </c>
      <c r="I758" s="6">
        <v>0.2384</v>
      </c>
      <c r="J758" s="6">
        <v>14</v>
      </c>
      <c r="K758" s="6">
        <v>102</v>
      </c>
      <c r="L758" s="6">
        <v>165</v>
      </c>
      <c r="M758" s="6">
        <v>25170</v>
      </c>
      <c r="N758" s="6">
        <v>3.0599999999999999E-2</v>
      </c>
      <c r="O758" s="6">
        <v>0.30280000000000001</v>
      </c>
      <c r="P758" s="6">
        <v>0.37430000000000002</v>
      </c>
      <c r="Q758" s="6">
        <v>62</v>
      </c>
      <c r="R758" s="6">
        <v>276</v>
      </c>
      <c r="S758" s="6">
        <v>325</v>
      </c>
      <c r="T758" s="6">
        <v>44945</v>
      </c>
      <c r="U758" s="6">
        <v>8.2900000000000001E-2</v>
      </c>
      <c r="V758" s="6">
        <v>0.59630000000000005</v>
      </c>
      <c r="W758" s="6">
        <v>0.66839999999999999</v>
      </c>
      <c r="X758" s="6">
        <v>60</v>
      </c>
      <c r="Y758" s="6">
        <v>648</v>
      </c>
      <c r="Z758" s="6">
        <v>261</v>
      </c>
      <c r="AA758" s="6">
        <v>21868</v>
      </c>
      <c r="AB758" s="6">
        <v>0.19470000000000001</v>
      </c>
      <c r="AC758" s="6">
        <v>0.47889999999999999</v>
      </c>
      <c r="AD758" s="6">
        <v>0.32519999999999999</v>
      </c>
      <c r="AE758" s="6">
        <v>303</v>
      </c>
      <c r="AF758" s="6">
        <v>1821</v>
      </c>
      <c r="AG758" s="6">
        <v>485</v>
      </c>
      <c r="AH758" s="6">
        <v>52921</v>
      </c>
      <c r="AI758" s="6">
        <v>0.54700000000000004</v>
      </c>
      <c r="AJ758" s="6">
        <v>0.88990000000000002</v>
      </c>
      <c r="AK758" s="6">
        <v>0.78710000000000002</v>
      </c>
      <c r="AL758" s="6">
        <v>5</v>
      </c>
      <c r="AM758" s="6">
        <v>56</v>
      </c>
      <c r="AN758" s="6">
        <v>70</v>
      </c>
      <c r="AO758" s="6">
        <v>12428</v>
      </c>
      <c r="AP758" s="6">
        <v>1.6799999999999999E-2</v>
      </c>
      <c r="AQ758" s="6">
        <v>0.12839999999999999</v>
      </c>
      <c r="AR758" s="6">
        <v>0.18479999999999999</v>
      </c>
      <c r="AT758" s="6">
        <f t="shared" si="33"/>
        <v>49.631578947368418</v>
      </c>
      <c r="AU758" s="6">
        <f t="shared" si="34"/>
        <v>246.76470588235293</v>
      </c>
      <c r="AV758" s="6">
        <f t="shared" si="35"/>
        <v>162.84420289855072</v>
      </c>
      <c r="AW758" s="7">
        <f t="shared" si="36"/>
        <v>33.746913580246911</v>
      </c>
      <c r="AX758" s="6">
        <f t="shared" si="37"/>
        <v>29.061504667764964</v>
      </c>
      <c r="AY758" s="6">
        <f t="shared" si="38"/>
        <v>221.92857142857142</v>
      </c>
      <c r="BA758" s="6">
        <f>VLOOKUP(A758, ALL_AP_DATA!$A$2:$F$3600, 6, FALSE)</f>
        <v>3329</v>
      </c>
      <c r="BB758" s="6">
        <f>VLOOKUP(A758, projmetadata!$A$2:$D$2036, 4, FALSE)</f>
        <v>483727</v>
      </c>
      <c r="BC758" s="6" t="e">
        <f t="array" aca="1" ref="BC758" ca="1">_xludf.IFS(I758&lt;&gt;0, F758/I758, P758&lt;&gt;0, M758/P758, W758&lt;&gt;0, T758/W758, AD758&lt;&gt;0, AA758/AD758, AK758&lt;&gt;0, AH758/AK758, AR758&lt;&gt;0, AO758/AR758, TRUE, 0)</f>
        <v>#NAME?</v>
      </c>
      <c r="BE758" s="6" t="e">
        <f t="shared" ca="1" si="40"/>
        <v>#NAME?</v>
      </c>
      <c r="BF758" s="6" t="e">
        <f t="shared" ca="1" si="41"/>
        <v>#NAME?</v>
      </c>
      <c r="BG758" s="6"/>
      <c r="BH758" s="6">
        <f>VLOOKUP(A758, ALL_AP_DATA!$A$2:$D$3600, 3, FALSE)</f>
        <v>2069</v>
      </c>
      <c r="BI758" s="6">
        <f>VLOOKUP(A758, ALL_AP_DATA!$A$2:$E$3600, 5, FALSE)</f>
        <v>67238</v>
      </c>
      <c r="BJ758" s="6">
        <f t="shared" si="39"/>
        <v>20.197656954040252</v>
      </c>
      <c r="BK758" s="6">
        <f t="shared" si="42"/>
        <v>0.62150796034845301</v>
      </c>
    </row>
    <row r="759" spans="1:63" ht="15.75" customHeight="1" x14ac:dyDescent="0.2">
      <c r="A759" s="6" t="s">
        <v>818</v>
      </c>
      <c r="B759" s="6" t="s">
        <v>64</v>
      </c>
      <c r="C759" s="6">
        <v>6</v>
      </c>
      <c r="D759" s="6">
        <v>153</v>
      </c>
      <c r="E759" s="6">
        <v>6</v>
      </c>
      <c r="F759" s="6">
        <v>229</v>
      </c>
      <c r="G759" s="6">
        <v>0.36080000000000001</v>
      </c>
      <c r="H759" s="6">
        <v>0.6</v>
      </c>
      <c r="I759" s="6">
        <v>0.20860000000000001</v>
      </c>
      <c r="Q759" s="6">
        <v>1</v>
      </c>
      <c r="R759" s="6">
        <v>18</v>
      </c>
      <c r="S759" s="6">
        <v>2</v>
      </c>
      <c r="T759" s="6">
        <v>81</v>
      </c>
      <c r="U759" s="6">
        <v>4.2500000000000003E-2</v>
      </c>
      <c r="V759" s="6">
        <v>0.2</v>
      </c>
      <c r="W759" s="6">
        <v>7.3800000000000004E-2</v>
      </c>
      <c r="X759" s="6">
        <v>28</v>
      </c>
      <c r="Y759" s="6">
        <v>220</v>
      </c>
      <c r="Z759" s="6">
        <v>6</v>
      </c>
      <c r="AA759" s="6">
        <v>295</v>
      </c>
      <c r="AB759" s="6">
        <v>0.51890000000000003</v>
      </c>
      <c r="AC759" s="6">
        <v>0.6</v>
      </c>
      <c r="AD759" s="6">
        <v>0.26869999999999999</v>
      </c>
      <c r="AE759" s="6">
        <v>33</v>
      </c>
      <c r="AF759" s="6">
        <v>170</v>
      </c>
      <c r="AG759" s="6">
        <v>5</v>
      </c>
      <c r="AH759" s="6">
        <v>268</v>
      </c>
      <c r="AI759" s="6">
        <v>0.40089999999999998</v>
      </c>
      <c r="AJ759" s="6">
        <v>0.5</v>
      </c>
      <c r="AK759" s="6">
        <v>0.24410000000000001</v>
      </c>
      <c r="AT759" s="6">
        <f t="shared" si="33"/>
        <v>1.4967320261437909</v>
      </c>
      <c r="AU759" s="6" t="str">
        <f t="shared" si="34"/>
        <v/>
      </c>
      <c r="AV759" s="6">
        <f t="shared" si="35"/>
        <v>4.5</v>
      </c>
      <c r="AW759" s="7">
        <f t="shared" si="36"/>
        <v>1.3409090909090908</v>
      </c>
      <c r="AX759" s="6">
        <f t="shared" si="37"/>
        <v>1.5764705882352941</v>
      </c>
      <c r="AY759" s="6" t="str">
        <f t="shared" si="38"/>
        <v/>
      </c>
      <c r="BA759" s="6">
        <f>VLOOKUP(A759, ALL_AP_DATA!$A$2:$F$3600, 6, FALSE)</f>
        <v>424</v>
      </c>
      <c r="BB759" s="6">
        <f>VLOOKUP(A759, projmetadata!$A$2:$D$2036, 4, FALSE)</f>
        <v>32386</v>
      </c>
      <c r="BC759" s="6" t="e">
        <f t="array" aca="1" ref="BC759" ca="1">_xludf.IFS(I759&lt;&gt;0, F759/I759, P759&lt;&gt;0, M759/P759, W759&lt;&gt;0, T759/W759, AD759&lt;&gt;0, AA759/AD759, AK759&lt;&gt;0, AH759/AK759, AR759&lt;&gt;0, AO759/AR759, TRUE, 0)</f>
        <v>#NAME?</v>
      </c>
      <c r="BE759" s="6" t="e">
        <f t="shared" ca="1" si="40"/>
        <v>#NAME?</v>
      </c>
      <c r="BF759" s="6" t="e">
        <f t="shared" ca="1" si="41"/>
        <v>#NAME?</v>
      </c>
      <c r="BG759" s="6"/>
      <c r="BH759" s="6">
        <f>VLOOKUP(A759, ALL_AP_DATA!$A$2:$D$3600, 3, FALSE)</f>
        <v>290</v>
      </c>
      <c r="BI759" s="6">
        <f>VLOOKUP(A759, ALL_AP_DATA!$A$2:$E$3600, 5, FALSE)</f>
        <v>1098</v>
      </c>
      <c r="BJ759" s="6">
        <f t="shared" si="39"/>
        <v>2.5896226415094339</v>
      </c>
      <c r="BK759" s="6">
        <f t="shared" si="42"/>
        <v>0.68396226415094341</v>
      </c>
    </row>
    <row r="760" spans="1:63" ht="15.75" customHeight="1" x14ac:dyDescent="0.2">
      <c r="A760" s="6" t="s">
        <v>819</v>
      </c>
      <c r="B760" s="6" t="s">
        <v>64</v>
      </c>
      <c r="C760" s="6">
        <v>21</v>
      </c>
      <c r="D760" s="6">
        <v>71</v>
      </c>
      <c r="E760" s="6">
        <v>110</v>
      </c>
      <c r="F760" s="6">
        <v>14898</v>
      </c>
      <c r="G760" s="6">
        <v>7.0400000000000004E-2</v>
      </c>
      <c r="H760" s="6">
        <v>0.27989999999999998</v>
      </c>
      <c r="I760" s="6">
        <v>0.20499999999999999</v>
      </c>
      <c r="J760" s="6">
        <v>4</v>
      </c>
      <c r="K760" s="6">
        <v>37</v>
      </c>
      <c r="L760" s="6">
        <v>87</v>
      </c>
      <c r="M760" s="6">
        <v>21971</v>
      </c>
      <c r="N760" s="6">
        <v>3.6700000000000003E-2</v>
      </c>
      <c r="O760" s="6">
        <v>0.22140000000000001</v>
      </c>
      <c r="P760" s="6">
        <v>0.30230000000000001</v>
      </c>
      <c r="Q760" s="6">
        <v>84</v>
      </c>
      <c r="R760" s="6">
        <v>312</v>
      </c>
      <c r="S760" s="6">
        <v>281</v>
      </c>
      <c r="T760" s="6">
        <v>45084</v>
      </c>
      <c r="U760" s="6">
        <v>0.30919999999999997</v>
      </c>
      <c r="V760" s="6">
        <v>0.71499999999999997</v>
      </c>
      <c r="W760" s="6">
        <v>0.62039999999999995</v>
      </c>
      <c r="X760" s="6">
        <v>42</v>
      </c>
      <c r="Y760" s="6">
        <v>366</v>
      </c>
      <c r="Z760" s="6">
        <v>244</v>
      </c>
      <c r="AA760" s="6">
        <v>39990</v>
      </c>
      <c r="AB760" s="6">
        <v>0.36270000000000002</v>
      </c>
      <c r="AC760" s="6">
        <v>0.62090000000000001</v>
      </c>
      <c r="AD760" s="6">
        <v>0.55030000000000001</v>
      </c>
      <c r="AE760" s="6">
        <v>112</v>
      </c>
      <c r="AF760" s="6">
        <v>596</v>
      </c>
      <c r="AG760" s="6">
        <v>303</v>
      </c>
      <c r="AH760" s="6">
        <v>51116</v>
      </c>
      <c r="AI760" s="6">
        <v>0.5907</v>
      </c>
      <c r="AJ760" s="6">
        <v>0.77100000000000002</v>
      </c>
      <c r="AK760" s="6">
        <v>0.70340000000000003</v>
      </c>
      <c r="AL760" s="6">
        <v>2</v>
      </c>
      <c r="AM760" s="6">
        <v>21</v>
      </c>
      <c r="AN760" s="6">
        <v>16</v>
      </c>
      <c r="AO760" s="6">
        <v>4626</v>
      </c>
      <c r="AP760" s="6">
        <v>2.0799999999999999E-2</v>
      </c>
      <c r="AQ760" s="6">
        <v>4.07E-2</v>
      </c>
      <c r="AR760" s="6">
        <v>6.3700000000000007E-2</v>
      </c>
      <c r="AT760" s="6">
        <f t="shared" si="33"/>
        <v>209.83098591549296</v>
      </c>
      <c r="AU760" s="6">
        <f t="shared" si="34"/>
        <v>593.81081081081084</v>
      </c>
      <c r="AV760" s="6">
        <f t="shared" si="35"/>
        <v>144.5</v>
      </c>
      <c r="AW760" s="7">
        <f t="shared" si="36"/>
        <v>109.26229508196721</v>
      </c>
      <c r="AX760" s="6">
        <f t="shared" si="37"/>
        <v>85.765100671140942</v>
      </c>
      <c r="AY760" s="6">
        <f t="shared" si="38"/>
        <v>220.28571428571428</v>
      </c>
      <c r="BA760" s="6">
        <f>VLOOKUP(A760, ALL_AP_DATA!$A$2:$F$3600, 6, FALSE)</f>
        <v>1009</v>
      </c>
      <c r="BB760" s="6">
        <f>VLOOKUP(A760, projmetadata!$A$2:$D$2036, 4, FALSE)</f>
        <v>136786</v>
      </c>
      <c r="BC760" s="6" t="e">
        <f t="array" aca="1" ref="BC760" ca="1">_xludf.IFS(I760&lt;&gt;0, F760/I760, P760&lt;&gt;0, M760/P760, W760&lt;&gt;0, T760/W760, AD760&lt;&gt;0, AA760/AD760, AK760&lt;&gt;0, AH760/AK760, AR760&lt;&gt;0, AO760/AR760, TRUE, 0)</f>
        <v>#NAME?</v>
      </c>
      <c r="BE760" s="6" t="e">
        <f t="shared" ca="1" si="40"/>
        <v>#NAME?</v>
      </c>
      <c r="BF760" s="6" t="e">
        <f t="shared" ca="1" si="41"/>
        <v>#NAME?</v>
      </c>
      <c r="BG760" s="6"/>
      <c r="BH760" s="6">
        <f>VLOOKUP(A760, ALL_AP_DATA!$A$2:$D$3600, 3, FALSE)</f>
        <v>770</v>
      </c>
      <c r="BI760" s="6">
        <f>VLOOKUP(A760, ALL_AP_DATA!$A$2:$E$3600, 5, FALSE)</f>
        <v>72671</v>
      </c>
      <c r="BJ760" s="6">
        <f t="shared" si="39"/>
        <v>72.022794846382553</v>
      </c>
      <c r="BK760" s="6">
        <f t="shared" si="42"/>
        <v>0.76313181367690786</v>
      </c>
    </row>
    <row r="761" spans="1:63" ht="15.75" customHeight="1" x14ac:dyDescent="0.2">
      <c r="A761" s="6" t="s">
        <v>820</v>
      </c>
      <c r="B761" s="6" t="s">
        <v>64</v>
      </c>
      <c r="C761" s="6">
        <v>5</v>
      </c>
      <c r="D761" s="6">
        <v>51</v>
      </c>
      <c r="E761" s="6">
        <v>15</v>
      </c>
      <c r="F761" s="6">
        <v>361</v>
      </c>
      <c r="G761" s="6">
        <v>5.45E-2</v>
      </c>
      <c r="H761" s="6">
        <v>0.1875</v>
      </c>
      <c r="I761" s="6">
        <v>9.1999999999999998E-3</v>
      </c>
      <c r="Q761" s="6">
        <v>11</v>
      </c>
      <c r="R761" s="6">
        <v>32</v>
      </c>
      <c r="S761" s="6">
        <v>28</v>
      </c>
      <c r="T761" s="6">
        <v>6517</v>
      </c>
      <c r="U761" s="6">
        <v>3.4200000000000001E-2</v>
      </c>
      <c r="V761" s="6">
        <v>0.35</v>
      </c>
      <c r="W761" s="6">
        <v>0.16589999999999999</v>
      </c>
      <c r="X761" s="6">
        <v>16</v>
      </c>
      <c r="Y761" s="6">
        <v>182</v>
      </c>
      <c r="Z761" s="6">
        <v>33</v>
      </c>
      <c r="AA761" s="6">
        <v>3960</v>
      </c>
      <c r="AB761" s="6">
        <v>0.19439999999999999</v>
      </c>
      <c r="AC761" s="6">
        <v>0.41249999999999998</v>
      </c>
      <c r="AD761" s="6">
        <v>0.1008</v>
      </c>
      <c r="AE761" s="6">
        <v>84</v>
      </c>
      <c r="AF761" s="6">
        <v>500</v>
      </c>
      <c r="AG761" s="6">
        <v>63</v>
      </c>
      <c r="AH761" s="6">
        <v>23223</v>
      </c>
      <c r="AI761" s="6">
        <v>0.53420000000000001</v>
      </c>
      <c r="AJ761" s="6">
        <v>0.78749999999999998</v>
      </c>
      <c r="AK761" s="6">
        <v>0.59119999999999995</v>
      </c>
      <c r="AT761" s="6">
        <f t="shared" si="33"/>
        <v>7.0784313725490193</v>
      </c>
      <c r="AU761" s="6" t="str">
        <f t="shared" si="34"/>
        <v/>
      </c>
      <c r="AV761" s="6">
        <f t="shared" si="35"/>
        <v>203.65625</v>
      </c>
      <c r="AW761" s="7">
        <f t="shared" si="36"/>
        <v>21.758241758241759</v>
      </c>
      <c r="AX761" s="6">
        <f t="shared" si="37"/>
        <v>46.445999999999998</v>
      </c>
      <c r="AY761" s="6" t="str">
        <f t="shared" si="38"/>
        <v/>
      </c>
      <c r="BA761" s="6">
        <f>VLOOKUP(A761, ALL_AP_DATA!$A$2:$F$3600, 6, FALSE)</f>
        <v>936</v>
      </c>
      <c r="BB761" s="6">
        <f>VLOOKUP(A761, projmetadata!$A$2:$D$2036, 4, FALSE)</f>
        <v>134597</v>
      </c>
      <c r="BC761" s="6" t="e">
        <f t="array" aca="1" ref="BC761" ca="1">_xludf.IFS(I761&lt;&gt;0, F761/I761, P761&lt;&gt;0, M761/P761, W761&lt;&gt;0, T761/W761, AD761&lt;&gt;0, AA761/AD761, AK761&lt;&gt;0, AH761/AK761, AR761&lt;&gt;0, AO761/AR761, TRUE, 0)</f>
        <v>#NAME?</v>
      </c>
      <c r="BE761" s="6" t="e">
        <f t="shared" ca="1" si="40"/>
        <v>#NAME?</v>
      </c>
      <c r="BF761" s="6" t="e">
        <f t="shared" ca="1" si="41"/>
        <v>#NAME?</v>
      </c>
      <c r="BG761" s="6"/>
      <c r="BH761" s="6">
        <f>VLOOKUP(A761, ALL_AP_DATA!$A$2:$D$3600, 3, FALSE)</f>
        <v>572</v>
      </c>
      <c r="BI761" s="6">
        <f>VLOOKUP(A761, ALL_AP_DATA!$A$2:$E$3600, 5, FALSE)</f>
        <v>39284</v>
      </c>
      <c r="BJ761" s="6">
        <f t="shared" si="39"/>
        <v>41.970085470085472</v>
      </c>
      <c r="BK761" s="6">
        <f t="shared" si="42"/>
        <v>0.61111111111111116</v>
      </c>
    </row>
    <row r="762" spans="1:63" ht="15.75" customHeight="1" x14ac:dyDescent="0.2">
      <c r="A762" s="6" t="s">
        <v>821</v>
      </c>
      <c r="B762" s="6" t="s">
        <v>64</v>
      </c>
      <c r="C762" s="6">
        <v>6</v>
      </c>
      <c r="D762" s="6">
        <v>85</v>
      </c>
      <c r="E762" s="6">
        <v>0</v>
      </c>
      <c r="F762" s="6">
        <v>0</v>
      </c>
      <c r="G762" s="6">
        <v>0.38990000000000002</v>
      </c>
      <c r="H762" s="6">
        <v>0</v>
      </c>
      <c r="I762" s="6">
        <v>0</v>
      </c>
      <c r="X762" s="6">
        <v>14</v>
      </c>
      <c r="Y762" s="6">
        <v>125</v>
      </c>
      <c r="Z762" s="6">
        <v>0</v>
      </c>
      <c r="AA762" s="6">
        <v>0</v>
      </c>
      <c r="AB762" s="6">
        <v>0.57340000000000002</v>
      </c>
      <c r="AC762" s="6">
        <v>0</v>
      </c>
      <c r="AD762" s="6">
        <v>0</v>
      </c>
      <c r="AE762" s="6">
        <v>34</v>
      </c>
      <c r="AF762" s="6">
        <v>134</v>
      </c>
      <c r="AG762" s="6">
        <v>0</v>
      </c>
      <c r="AH762" s="6">
        <v>0</v>
      </c>
      <c r="AI762" s="6">
        <v>0.61470000000000002</v>
      </c>
      <c r="AJ762" s="6">
        <v>0</v>
      </c>
      <c r="AK762" s="6">
        <v>0</v>
      </c>
      <c r="AT762" s="6">
        <f t="shared" si="33"/>
        <v>0</v>
      </c>
      <c r="AU762" s="6" t="str">
        <f t="shared" si="34"/>
        <v/>
      </c>
      <c r="AV762" s="6" t="str">
        <f t="shared" si="35"/>
        <v/>
      </c>
      <c r="AW762" s="7">
        <f t="shared" si="36"/>
        <v>0</v>
      </c>
      <c r="AX762" s="6">
        <f t="shared" si="37"/>
        <v>0</v>
      </c>
      <c r="AY762" s="6" t="str">
        <f t="shared" si="38"/>
        <v/>
      </c>
      <c r="BA762" s="6">
        <f>VLOOKUP(A762, ALL_AP_DATA!$A$2:$F$3600, 6, FALSE)</f>
        <v>218</v>
      </c>
      <c r="BB762" s="6">
        <f>VLOOKUP(A762, projmetadata!$A$2:$D$2036, 4, FALSE)</f>
        <v>56069</v>
      </c>
      <c r="BC762" s="6" t="e">
        <f t="array" aca="1" ref="BC762" ca="1">_xludf.IFS(I762&lt;&gt;0, F762/I762, P762&lt;&gt;0, M762/P762, W762&lt;&gt;0, T762/W762, AD762&lt;&gt;0, AA762/AD762, AK762&lt;&gt;0, AH762/AK762, AR762&lt;&gt;0, AO762/AR762, TRUE, 0)</f>
        <v>#NAME?</v>
      </c>
      <c r="BE762" s="6" t="e">
        <f t="shared" ca="1" si="40"/>
        <v>#NAME?</v>
      </c>
      <c r="BF762" s="6" t="e">
        <f t="shared" ca="1" si="41"/>
        <v>#NAME?</v>
      </c>
      <c r="BG762" s="6"/>
      <c r="BH762" s="6">
        <f>VLOOKUP(A762, ALL_AP_DATA!$A$2:$D$3600, 3, FALSE)</f>
        <v>168</v>
      </c>
      <c r="BI762" s="6">
        <f>VLOOKUP(A762, ALL_AP_DATA!$A$2:$E$3600, 5, FALSE)</f>
        <v>0</v>
      </c>
      <c r="BJ762" s="6">
        <f t="shared" si="39"/>
        <v>0</v>
      </c>
      <c r="BK762" s="6">
        <f t="shared" si="42"/>
        <v>0.77064220183486243</v>
      </c>
    </row>
    <row r="763" spans="1:63" ht="15.75" customHeight="1" x14ac:dyDescent="0.2">
      <c r="A763" s="6" t="s">
        <v>822</v>
      </c>
      <c r="B763" s="6" t="s">
        <v>64</v>
      </c>
      <c r="Q763" s="6">
        <v>1</v>
      </c>
      <c r="R763" s="6">
        <v>2</v>
      </c>
      <c r="S763" s="6">
        <v>9</v>
      </c>
      <c r="T763" s="6">
        <v>3473</v>
      </c>
      <c r="U763" s="6">
        <v>1.6799999999999999E-2</v>
      </c>
      <c r="V763" s="6">
        <v>0.69230000000000003</v>
      </c>
      <c r="W763" s="6">
        <v>0.7621</v>
      </c>
      <c r="AE763" s="6">
        <v>11</v>
      </c>
      <c r="AF763" s="6">
        <v>42</v>
      </c>
      <c r="AG763" s="6">
        <v>3</v>
      </c>
      <c r="AH763" s="6">
        <v>67</v>
      </c>
      <c r="AI763" s="6">
        <v>0.35289999999999999</v>
      </c>
      <c r="AJ763" s="6">
        <v>0.23080000000000001</v>
      </c>
      <c r="AK763" s="6">
        <v>1.47E-2</v>
      </c>
      <c r="AT763" s="6" t="str">
        <f t="shared" si="33"/>
        <v/>
      </c>
      <c r="AU763" s="6" t="str">
        <f t="shared" si="34"/>
        <v/>
      </c>
      <c r="AV763" s="6">
        <f t="shared" si="35"/>
        <v>1736.5</v>
      </c>
      <c r="AW763" s="7" t="str">
        <f t="shared" si="36"/>
        <v/>
      </c>
      <c r="AX763" s="6">
        <f t="shared" si="37"/>
        <v>1.5952380952380953</v>
      </c>
      <c r="AY763" s="6" t="str">
        <f t="shared" si="38"/>
        <v/>
      </c>
      <c r="BA763" s="6">
        <f>VLOOKUP(A763, ALL_AP_DATA!$A$2:$F$3600, 6, FALSE)</f>
        <v>119</v>
      </c>
      <c r="BB763" s="6">
        <f>VLOOKUP(A763, projmetadata!$A$2:$D$2036, 4, FALSE)</f>
        <v>16102</v>
      </c>
      <c r="BC763" s="6" t="e">
        <f t="array" aca="1" ref="BC763" ca="1">_xludf.IFS(I763&lt;&gt;0, F763/I763, P763&lt;&gt;0, M763/P763, W763&lt;&gt;0, T763/W763, AD763&lt;&gt;0, AA763/AD763, AK763&lt;&gt;0, AH763/AK763, AR763&lt;&gt;0, AO763/AR763, TRUE, 0)</f>
        <v>#NAME?</v>
      </c>
      <c r="BE763" s="6" t="e">
        <f t="shared" ca="1" si="40"/>
        <v>#NAME?</v>
      </c>
      <c r="BF763" s="6" t="e">
        <f t="shared" ca="1" si="41"/>
        <v>#NAME?</v>
      </c>
      <c r="BG763" s="6"/>
      <c r="BH763" s="6">
        <f>VLOOKUP(A763, ALL_AP_DATA!$A$2:$D$3600, 3, FALSE)</f>
        <v>44</v>
      </c>
      <c r="BI763" s="6">
        <f>VLOOKUP(A763, ALL_AP_DATA!$A$2:$E$3600, 5, FALSE)</f>
        <v>4557</v>
      </c>
      <c r="BJ763" s="6">
        <f t="shared" si="39"/>
        <v>38.294117647058826</v>
      </c>
      <c r="BK763" s="6">
        <f t="shared" si="42"/>
        <v>0.36974789915966388</v>
      </c>
    </row>
    <row r="764" spans="1:63" ht="15.75" customHeight="1" x14ac:dyDescent="0.2">
      <c r="A764" s="6" t="s">
        <v>823</v>
      </c>
      <c r="B764" s="6" t="s">
        <v>64</v>
      </c>
      <c r="C764" s="6">
        <v>2</v>
      </c>
      <c r="D764" s="6">
        <v>187</v>
      </c>
      <c r="E764" s="6">
        <v>299</v>
      </c>
      <c r="F764" s="6">
        <v>15707</v>
      </c>
      <c r="G764" s="6">
        <v>0.34250000000000003</v>
      </c>
      <c r="H764" s="6">
        <v>0.64580000000000004</v>
      </c>
      <c r="I764" s="6">
        <v>0.45150000000000001</v>
      </c>
      <c r="J764" s="6">
        <v>4</v>
      </c>
      <c r="K764" s="6">
        <v>47</v>
      </c>
      <c r="L764" s="6">
        <v>286</v>
      </c>
      <c r="M764" s="6">
        <v>15338</v>
      </c>
      <c r="N764" s="6">
        <v>8.6099999999999996E-2</v>
      </c>
      <c r="O764" s="6">
        <v>0.61770000000000003</v>
      </c>
      <c r="P764" s="6">
        <v>0.44090000000000001</v>
      </c>
      <c r="Q764" s="6">
        <v>28</v>
      </c>
      <c r="R764" s="6">
        <v>133</v>
      </c>
      <c r="S764" s="6">
        <v>403</v>
      </c>
      <c r="T764" s="6">
        <v>30508</v>
      </c>
      <c r="U764" s="6">
        <v>0.24360000000000001</v>
      </c>
      <c r="V764" s="6">
        <v>0.87039999999999995</v>
      </c>
      <c r="W764" s="6">
        <v>0.87690000000000001</v>
      </c>
      <c r="X764" s="6">
        <v>37</v>
      </c>
      <c r="Y764" s="6">
        <v>296</v>
      </c>
      <c r="Z764" s="6">
        <v>394</v>
      </c>
      <c r="AA764" s="6">
        <v>23649</v>
      </c>
      <c r="AB764" s="6">
        <v>0.54210000000000003</v>
      </c>
      <c r="AC764" s="6">
        <v>0.85099999999999998</v>
      </c>
      <c r="AD764" s="6">
        <v>0.67969999999999997</v>
      </c>
      <c r="AE764" s="6">
        <v>42</v>
      </c>
      <c r="AF764" s="6">
        <v>212</v>
      </c>
      <c r="AG764" s="6">
        <v>394</v>
      </c>
      <c r="AH764" s="6">
        <v>23480</v>
      </c>
      <c r="AI764" s="6">
        <v>0.38829999999999998</v>
      </c>
      <c r="AJ764" s="6">
        <v>0.85099999999999998</v>
      </c>
      <c r="AK764" s="6">
        <v>0.67490000000000006</v>
      </c>
      <c r="AL764" s="6">
        <v>4</v>
      </c>
      <c r="AM764" s="6">
        <v>56</v>
      </c>
      <c r="AN764" s="6">
        <v>288</v>
      </c>
      <c r="AO764" s="6">
        <v>16840</v>
      </c>
      <c r="AP764" s="6">
        <v>0.1026</v>
      </c>
      <c r="AQ764" s="6">
        <v>0.622</v>
      </c>
      <c r="AR764" s="6">
        <v>0.48399999999999999</v>
      </c>
      <c r="AT764" s="6">
        <f t="shared" si="33"/>
        <v>83.994652406417117</v>
      </c>
      <c r="AU764" s="6">
        <f t="shared" si="34"/>
        <v>326.34042553191489</v>
      </c>
      <c r="AV764" s="6">
        <f t="shared" si="35"/>
        <v>229.38345864661653</v>
      </c>
      <c r="AW764" s="7">
        <f t="shared" si="36"/>
        <v>79.895270270270274</v>
      </c>
      <c r="AX764" s="6">
        <f t="shared" si="37"/>
        <v>110.75471698113208</v>
      </c>
      <c r="AY764" s="6">
        <f t="shared" si="38"/>
        <v>300.71428571428572</v>
      </c>
      <c r="BA764" s="6">
        <f>VLOOKUP(A764, ALL_AP_DATA!$A$2:$F$3600, 6, FALSE)</f>
        <v>546</v>
      </c>
      <c r="BB764" s="6">
        <f>VLOOKUP(A764, projmetadata!$A$2:$D$2036, 4, FALSE)</f>
        <v>42803</v>
      </c>
      <c r="BC764" s="6" t="e">
        <f t="array" aca="1" ref="BC764" ca="1">_xludf.IFS(I764&lt;&gt;0, F764/I764, P764&lt;&gt;0, M764/P764, W764&lt;&gt;0, T764/W764, AD764&lt;&gt;0, AA764/AD764, AK764&lt;&gt;0, AH764/AK764, AR764&lt;&gt;0, AO764/AR764, TRUE, 0)</f>
        <v>#NAME?</v>
      </c>
      <c r="BE764" s="6" t="e">
        <f t="shared" ca="1" si="40"/>
        <v>#NAME?</v>
      </c>
      <c r="BF764" s="6" t="e">
        <f t="shared" ca="1" si="41"/>
        <v>#NAME?</v>
      </c>
      <c r="BG764" s="6"/>
      <c r="BH764" s="6">
        <f>VLOOKUP(A764, ALL_AP_DATA!$A$2:$D$3600, 3, FALSE)</f>
        <v>393</v>
      </c>
      <c r="BI764" s="6">
        <f>VLOOKUP(A764, ALL_AP_DATA!$A$2:$E$3600, 5, FALSE)</f>
        <v>34791</v>
      </c>
      <c r="BJ764" s="6">
        <f t="shared" si="39"/>
        <v>63.719780219780219</v>
      </c>
      <c r="BK764" s="6">
        <f t="shared" si="42"/>
        <v>0.71978021978021978</v>
      </c>
    </row>
    <row r="765" spans="1:63" ht="15.75" customHeight="1" x14ac:dyDescent="0.2">
      <c r="A765" s="6" t="s">
        <v>824</v>
      </c>
      <c r="B765" s="6" t="s">
        <v>64</v>
      </c>
      <c r="C765" s="6">
        <v>9</v>
      </c>
      <c r="D765" s="6">
        <v>55</v>
      </c>
      <c r="E765" s="6">
        <v>17</v>
      </c>
      <c r="F765" s="6">
        <v>629</v>
      </c>
      <c r="G765" s="6">
        <v>0.16520000000000001</v>
      </c>
      <c r="H765" s="6">
        <v>0.89470000000000005</v>
      </c>
      <c r="I765" s="6">
        <v>0.60129999999999995</v>
      </c>
      <c r="Q765" s="6">
        <v>2</v>
      </c>
      <c r="R765" s="6">
        <v>5</v>
      </c>
      <c r="S765" s="6">
        <v>12</v>
      </c>
      <c r="T765" s="6">
        <v>626</v>
      </c>
      <c r="U765" s="6">
        <v>1.4999999999999999E-2</v>
      </c>
      <c r="V765" s="6">
        <v>0.63160000000000005</v>
      </c>
      <c r="W765" s="6">
        <v>0.59850000000000003</v>
      </c>
      <c r="X765" s="6">
        <v>45</v>
      </c>
      <c r="Y765" s="6">
        <v>142</v>
      </c>
      <c r="Z765" s="6">
        <v>17</v>
      </c>
      <c r="AA765" s="6">
        <v>618</v>
      </c>
      <c r="AB765" s="6">
        <v>0.4264</v>
      </c>
      <c r="AC765" s="6">
        <v>0.89470000000000005</v>
      </c>
      <c r="AD765" s="6">
        <v>0.59079999999999999</v>
      </c>
      <c r="AE765" s="6">
        <v>24</v>
      </c>
      <c r="AF765" s="6">
        <v>96</v>
      </c>
      <c r="AG765" s="6">
        <v>17</v>
      </c>
      <c r="AH765" s="6">
        <v>623</v>
      </c>
      <c r="AI765" s="6">
        <v>0.2883</v>
      </c>
      <c r="AJ765" s="6">
        <v>0.89470000000000005</v>
      </c>
      <c r="AK765" s="6">
        <v>0.59560000000000002</v>
      </c>
      <c r="AT765" s="6">
        <f t="shared" si="33"/>
        <v>11.436363636363636</v>
      </c>
      <c r="AU765" s="6" t="str">
        <f t="shared" si="34"/>
        <v/>
      </c>
      <c r="AV765" s="6">
        <f t="shared" si="35"/>
        <v>125.2</v>
      </c>
      <c r="AW765" s="7">
        <f t="shared" si="36"/>
        <v>4.352112676056338</v>
      </c>
      <c r="AX765" s="6">
        <f t="shared" si="37"/>
        <v>6.489583333333333</v>
      </c>
      <c r="AY765" s="6" t="str">
        <f t="shared" si="38"/>
        <v/>
      </c>
      <c r="BA765" s="6">
        <f>VLOOKUP(A765, ALL_AP_DATA!$A$2:$F$3600, 6, FALSE)</f>
        <v>333</v>
      </c>
      <c r="BB765" s="6">
        <f>VLOOKUP(A765, projmetadata!$A$2:$D$2036, 4, FALSE)</f>
        <v>70252</v>
      </c>
      <c r="BC765" s="6" t="e">
        <f t="array" aca="1" ref="BC765" ca="1">_xludf.IFS(I765&lt;&gt;0, F765/I765, P765&lt;&gt;0, M765/P765, W765&lt;&gt;0, T765/W765, AD765&lt;&gt;0, AA765/AD765, AK765&lt;&gt;0, AH765/AK765, AR765&lt;&gt;0, AO765/AR765, TRUE, 0)</f>
        <v>#NAME?</v>
      </c>
      <c r="BE765" s="6" t="e">
        <f t="shared" ca="1" si="40"/>
        <v>#NAME?</v>
      </c>
      <c r="BF765" s="6" t="e">
        <f t="shared" ca="1" si="41"/>
        <v>#NAME?</v>
      </c>
      <c r="BG765" s="6"/>
      <c r="BH765" s="6">
        <f>VLOOKUP(A765, ALL_AP_DATA!$A$2:$D$3600, 3, FALSE)</f>
        <v>196</v>
      </c>
      <c r="BI765" s="6">
        <f>VLOOKUP(A765, ALL_AP_DATA!$A$2:$E$3600, 5, FALSE)</f>
        <v>1046</v>
      </c>
      <c r="BJ765" s="6">
        <f t="shared" si="39"/>
        <v>3.1411411411411412</v>
      </c>
      <c r="BK765" s="6">
        <f t="shared" si="42"/>
        <v>0.58858858858858853</v>
      </c>
    </row>
    <row r="766" spans="1:63" ht="15.75" customHeight="1" x14ac:dyDescent="0.2">
      <c r="A766" s="6" t="s">
        <v>825</v>
      </c>
      <c r="B766" s="6" t="s">
        <v>64</v>
      </c>
      <c r="C766" s="6">
        <v>2</v>
      </c>
      <c r="D766" s="6">
        <v>4</v>
      </c>
      <c r="E766" s="6">
        <v>14</v>
      </c>
      <c r="F766" s="6">
        <v>293</v>
      </c>
      <c r="G766" s="6">
        <v>3.2300000000000002E-2</v>
      </c>
      <c r="H766" s="6">
        <v>0.58330000000000004</v>
      </c>
      <c r="I766" s="6">
        <v>0.23669999999999999</v>
      </c>
      <c r="Q766" s="6">
        <v>1</v>
      </c>
      <c r="R766" s="6">
        <v>3</v>
      </c>
      <c r="S766" s="6">
        <v>5</v>
      </c>
      <c r="T766" s="6">
        <v>168</v>
      </c>
      <c r="U766" s="6">
        <v>2.4199999999999999E-2</v>
      </c>
      <c r="V766" s="6">
        <v>0.20830000000000001</v>
      </c>
      <c r="W766" s="6">
        <v>0.13569999999999999</v>
      </c>
      <c r="X766" s="6">
        <v>2</v>
      </c>
      <c r="Y766" s="6">
        <v>17</v>
      </c>
      <c r="Z766" s="6">
        <v>9</v>
      </c>
      <c r="AA766" s="6">
        <v>294</v>
      </c>
      <c r="AB766" s="6">
        <v>0.1371</v>
      </c>
      <c r="AC766" s="6">
        <v>0.375</v>
      </c>
      <c r="AD766" s="6">
        <v>0.23749999999999999</v>
      </c>
      <c r="AE766" s="6">
        <v>20</v>
      </c>
      <c r="AF766" s="6">
        <v>53</v>
      </c>
      <c r="AG766" s="6">
        <v>20</v>
      </c>
      <c r="AH766" s="6">
        <v>717</v>
      </c>
      <c r="AI766" s="6">
        <v>0.4274</v>
      </c>
      <c r="AJ766" s="6">
        <v>0.83330000000000004</v>
      </c>
      <c r="AK766" s="6">
        <v>0.57920000000000005</v>
      </c>
      <c r="AT766" s="6">
        <f t="shared" si="33"/>
        <v>73.25</v>
      </c>
      <c r="AU766" s="6" t="str">
        <f t="shared" si="34"/>
        <v/>
      </c>
      <c r="AV766" s="6">
        <f t="shared" si="35"/>
        <v>56</v>
      </c>
      <c r="AW766" s="7">
        <f t="shared" si="36"/>
        <v>17.294117647058822</v>
      </c>
      <c r="AX766" s="6">
        <f t="shared" si="37"/>
        <v>13.528301886792454</v>
      </c>
      <c r="AY766" s="6" t="str">
        <f t="shared" si="38"/>
        <v/>
      </c>
      <c r="BA766" s="6">
        <f>VLOOKUP(A766, ALL_AP_DATA!$A$2:$F$3600, 6, FALSE)</f>
        <v>124</v>
      </c>
      <c r="BB766" s="6">
        <f>VLOOKUP(A766, projmetadata!$A$2:$D$2036, 4, FALSE)</f>
        <v>5922</v>
      </c>
      <c r="BC766" s="6" t="e">
        <f t="array" aca="1" ref="BC766" ca="1">_xludf.IFS(I766&lt;&gt;0, F766/I766, P766&lt;&gt;0, M766/P766, W766&lt;&gt;0, T766/W766, AD766&lt;&gt;0, AA766/AD766, AK766&lt;&gt;0, AH766/AK766, AR766&lt;&gt;0, AO766/AR766, TRUE, 0)</f>
        <v>#NAME?</v>
      </c>
      <c r="BE766" s="6" t="e">
        <f t="shared" ca="1" si="40"/>
        <v>#NAME?</v>
      </c>
      <c r="BF766" s="6" t="e">
        <f t="shared" ca="1" si="41"/>
        <v>#NAME?</v>
      </c>
      <c r="BG766" s="6"/>
      <c r="BH766" s="6">
        <f>VLOOKUP(A766, ALL_AP_DATA!$A$2:$D$3600, 3, FALSE)</f>
        <v>66</v>
      </c>
      <c r="BI766" s="6">
        <f>VLOOKUP(A766, ALL_AP_DATA!$A$2:$E$3600, 5, FALSE)</f>
        <v>1238</v>
      </c>
      <c r="BJ766" s="6">
        <f t="shared" si="39"/>
        <v>9.9838709677419359</v>
      </c>
      <c r="BK766" s="6">
        <f t="shared" si="42"/>
        <v>0.532258064516129</v>
      </c>
    </row>
    <row r="767" spans="1:63" ht="15.75" customHeight="1" x14ac:dyDescent="0.2">
      <c r="A767" s="6" t="s">
        <v>826</v>
      </c>
      <c r="B767" s="6" t="s">
        <v>64</v>
      </c>
      <c r="C767" s="6">
        <v>8</v>
      </c>
      <c r="D767" s="6">
        <v>42</v>
      </c>
      <c r="E767" s="6">
        <v>88</v>
      </c>
      <c r="F767" s="6">
        <v>4054</v>
      </c>
      <c r="G767" s="6">
        <v>0.1641</v>
      </c>
      <c r="H767" s="6">
        <v>0.45129999999999998</v>
      </c>
      <c r="I767" s="6">
        <v>0.43319999999999997</v>
      </c>
      <c r="Q767" s="6">
        <v>4</v>
      </c>
      <c r="R767" s="6">
        <v>13</v>
      </c>
      <c r="S767" s="6">
        <v>36</v>
      </c>
      <c r="T767" s="6">
        <v>1417</v>
      </c>
      <c r="U767" s="6">
        <v>5.0799999999999998E-2</v>
      </c>
      <c r="V767" s="6">
        <v>0.18459999999999999</v>
      </c>
      <c r="W767" s="6">
        <v>0.15140000000000001</v>
      </c>
      <c r="X767" s="6">
        <v>15</v>
      </c>
      <c r="Y767" s="6">
        <v>85</v>
      </c>
      <c r="Z767" s="6">
        <v>73</v>
      </c>
      <c r="AA767" s="6">
        <v>2563</v>
      </c>
      <c r="AB767" s="6">
        <v>0.33200000000000002</v>
      </c>
      <c r="AC767" s="6">
        <v>0.37440000000000001</v>
      </c>
      <c r="AD767" s="6">
        <v>0.27389999999999998</v>
      </c>
      <c r="AE767" s="6">
        <v>33</v>
      </c>
      <c r="AF767" s="6">
        <v>143</v>
      </c>
      <c r="AG767" s="6">
        <v>174</v>
      </c>
      <c r="AH767" s="6">
        <v>7831</v>
      </c>
      <c r="AI767" s="6">
        <v>0.55859999999999999</v>
      </c>
      <c r="AJ767" s="6">
        <v>0.89229999999999998</v>
      </c>
      <c r="AK767" s="6">
        <v>0.8367</v>
      </c>
      <c r="AT767" s="6">
        <f t="shared" ref="AT767:AT1021" si="43">IF(D767 = 0, "", F767 / D767)</f>
        <v>96.523809523809518</v>
      </c>
      <c r="AU767" s="6" t="str">
        <f t="shared" ref="AU767:AU1021" si="44">IF(K767 = 0, "", M767 / K767)</f>
        <v/>
      </c>
      <c r="AV767" s="6">
        <f t="shared" ref="AV767:AV1021" si="45">IF(R767 = 0, "", T767 / R767)</f>
        <v>109</v>
      </c>
      <c r="AW767" s="7">
        <f t="shared" ref="AW767:AW1021" si="46">IF(Y767 = 0, "", AA767 / Y767)</f>
        <v>30.152941176470588</v>
      </c>
      <c r="AX767" s="6">
        <f t="shared" ref="AX767:AX1021" si="47">IF(AF767 = 0, "", AH767 / AF767)</f>
        <v>54.76223776223776</v>
      </c>
      <c r="AY767" s="6" t="str">
        <f t="shared" ref="AY767:AY1021" si="48">IF(AM767 = 0, "", AO767 / AM767)</f>
        <v/>
      </c>
      <c r="BA767" s="6">
        <f>VLOOKUP(A767, ALL_AP_DATA!$A$2:$F$3600, 6, FALSE)</f>
        <v>256</v>
      </c>
      <c r="BB767" s="6">
        <f>VLOOKUP(A767, projmetadata!$A$2:$D$2036, 4, FALSE)</f>
        <v>57160</v>
      </c>
      <c r="BC767" s="6" t="e">
        <f t="array" aca="1" ref="BC767" ca="1">_xludf.IFS(I767&lt;&gt;0, F767/I767, P767&lt;&gt;0, M767/P767, W767&lt;&gt;0, T767/W767, AD767&lt;&gt;0, AA767/AD767, AK767&lt;&gt;0, AH767/AK767, AR767&lt;&gt;0, AO767/AR767, TRUE, 0)</f>
        <v>#NAME?</v>
      </c>
      <c r="BE767" s="6" t="e">
        <f t="shared" ca="1" si="40"/>
        <v>#NAME?</v>
      </c>
      <c r="BF767" s="6" t="e">
        <f t="shared" ca="1" si="41"/>
        <v>#NAME?</v>
      </c>
      <c r="BG767" s="6"/>
      <c r="BH767" s="6">
        <f>VLOOKUP(A767, ALL_AP_DATA!$A$2:$D$3600, 3, FALSE)</f>
        <v>181</v>
      </c>
      <c r="BI767" s="6">
        <f>VLOOKUP(A767, ALL_AP_DATA!$A$2:$E$3600, 5, FALSE)</f>
        <v>9359</v>
      </c>
      <c r="BJ767" s="6">
        <f t="shared" ref="BJ767:BJ1021" si="49">BI767/BA767</f>
        <v>36.55859375</v>
      </c>
      <c r="BK767" s="6">
        <f t="shared" si="42"/>
        <v>0.70703125</v>
      </c>
    </row>
    <row r="768" spans="1:63" ht="15.75" customHeight="1" x14ac:dyDescent="0.2">
      <c r="A768" s="6" t="s">
        <v>827</v>
      </c>
      <c r="B768" s="6" t="s">
        <v>64</v>
      </c>
      <c r="C768" s="6">
        <v>2</v>
      </c>
      <c r="D768" s="6">
        <v>4</v>
      </c>
      <c r="E768" s="6">
        <v>0</v>
      </c>
      <c r="F768" s="6">
        <v>0</v>
      </c>
      <c r="G768" s="6">
        <v>3.9199999999999999E-2</v>
      </c>
      <c r="H768" s="6">
        <v>0</v>
      </c>
      <c r="I768" s="6">
        <v>0</v>
      </c>
      <c r="X768" s="6">
        <v>3</v>
      </c>
      <c r="Y768" s="6">
        <v>64</v>
      </c>
      <c r="Z768" s="6">
        <v>0</v>
      </c>
      <c r="AA768" s="6">
        <v>0</v>
      </c>
      <c r="AB768" s="6">
        <v>0.62749999999999995</v>
      </c>
      <c r="AC768" s="6">
        <v>0</v>
      </c>
      <c r="AD768" s="6">
        <v>0</v>
      </c>
      <c r="AE768" s="6">
        <v>6</v>
      </c>
      <c r="AF768" s="6">
        <v>38</v>
      </c>
      <c r="AG768" s="6">
        <v>1</v>
      </c>
      <c r="AH768" s="6">
        <v>26</v>
      </c>
      <c r="AI768" s="6">
        <v>0.3725</v>
      </c>
      <c r="AJ768" s="6">
        <v>1</v>
      </c>
      <c r="AK768" s="6">
        <v>1</v>
      </c>
      <c r="AT768" s="6">
        <f t="shared" si="43"/>
        <v>0</v>
      </c>
      <c r="AU768" s="6" t="str">
        <f t="shared" si="44"/>
        <v/>
      </c>
      <c r="AV768" s="6" t="str">
        <f t="shared" si="45"/>
        <v/>
      </c>
      <c r="AW768" s="7">
        <f t="shared" si="46"/>
        <v>0</v>
      </c>
      <c r="AX768" s="6">
        <f t="shared" si="47"/>
        <v>0.68421052631578949</v>
      </c>
      <c r="AY768" s="6" t="str">
        <f t="shared" si="48"/>
        <v/>
      </c>
      <c r="BA768" s="6">
        <f>VLOOKUP(A768, ALL_AP_DATA!$A$2:$F$3600, 6, FALSE)</f>
        <v>102</v>
      </c>
      <c r="BB768" s="6">
        <f>VLOOKUP(A768, projmetadata!$A$2:$D$2036, 4, FALSE)</f>
        <v>8135</v>
      </c>
      <c r="BC768" s="6" t="e">
        <f t="array" aca="1" ref="BC768" ca="1">_xludf.IFS(I768&lt;&gt;0, F768/I768, P768&lt;&gt;0, M768/P768, W768&lt;&gt;0, T768/W768, AD768&lt;&gt;0, AA768/AD768, AK768&lt;&gt;0, AH768/AK768, AR768&lt;&gt;0, AO768/AR768, TRUE, 0)</f>
        <v>#NAME?</v>
      </c>
      <c r="BE768" s="6" t="e">
        <f t="shared" ca="1" si="40"/>
        <v>#NAME?</v>
      </c>
      <c r="BF768" s="6" t="e">
        <f t="shared" ca="1" si="41"/>
        <v>#NAME?</v>
      </c>
      <c r="BG768" s="6"/>
      <c r="BH768" s="6">
        <f>VLOOKUP(A768, ALL_AP_DATA!$A$2:$D$3600, 3, FALSE)</f>
        <v>73</v>
      </c>
      <c r="BI768" s="6">
        <f>VLOOKUP(A768, ALL_AP_DATA!$A$2:$E$3600, 5, FALSE)</f>
        <v>26</v>
      </c>
      <c r="BJ768" s="6">
        <f t="shared" si="49"/>
        <v>0.25490196078431371</v>
      </c>
      <c r="BK768" s="6">
        <f t="shared" si="42"/>
        <v>0.71568627450980393</v>
      </c>
    </row>
    <row r="769" spans="1:63" ht="15.75" customHeight="1" x14ac:dyDescent="0.2">
      <c r="A769" s="6" t="s">
        <v>828</v>
      </c>
      <c r="B769" s="6" t="s">
        <v>64</v>
      </c>
      <c r="C769" s="6">
        <v>17</v>
      </c>
      <c r="D769" s="6">
        <v>203</v>
      </c>
      <c r="E769" s="6">
        <v>44</v>
      </c>
      <c r="F769" s="6">
        <v>940</v>
      </c>
      <c r="G769" s="6">
        <v>0.1457</v>
      </c>
      <c r="H769" s="6">
        <v>0.2767</v>
      </c>
      <c r="I769" s="6">
        <v>0.1308</v>
      </c>
      <c r="Q769" s="6">
        <v>7</v>
      </c>
      <c r="R769" s="6">
        <v>26</v>
      </c>
      <c r="S769" s="6">
        <v>56</v>
      </c>
      <c r="T769" s="6">
        <v>2680</v>
      </c>
      <c r="U769" s="6">
        <v>1.8700000000000001E-2</v>
      </c>
      <c r="V769" s="6">
        <v>0.35220000000000001</v>
      </c>
      <c r="W769" s="6">
        <v>0.37290000000000001</v>
      </c>
      <c r="X769" s="6">
        <v>60</v>
      </c>
      <c r="Y769" s="6">
        <v>368</v>
      </c>
      <c r="Z769" s="6">
        <v>68</v>
      </c>
      <c r="AA769" s="6">
        <v>1481</v>
      </c>
      <c r="AB769" s="6">
        <v>0.26419999999999999</v>
      </c>
      <c r="AC769" s="6">
        <v>0.42770000000000002</v>
      </c>
      <c r="AD769" s="6">
        <v>0.20610000000000001</v>
      </c>
      <c r="AE769" s="6">
        <v>95</v>
      </c>
      <c r="AF769" s="6">
        <v>564</v>
      </c>
      <c r="AG769" s="6">
        <v>88</v>
      </c>
      <c r="AH769" s="6">
        <v>3623</v>
      </c>
      <c r="AI769" s="6">
        <v>0.40489999999999998</v>
      </c>
      <c r="AJ769" s="6">
        <v>0.55349999999999999</v>
      </c>
      <c r="AK769" s="6">
        <v>0.50409999999999999</v>
      </c>
      <c r="AT769" s="6">
        <f t="shared" si="43"/>
        <v>4.6305418719211824</v>
      </c>
      <c r="AU769" s="6" t="str">
        <f t="shared" si="44"/>
        <v/>
      </c>
      <c r="AV769" s="6">
        <f t="shared" si="45"/>
        <v>103.07692307692308</v>
      </c>
      <c r="AW769" s="7">
        <f t="shared" si="46"/>
        <v>4.0244565217391308</v>
      </c>
      <c r="AX769" s="6">
        <f t="shared" si="47"/>
        <v>6.4237588652482271</v>
      </c>
      <c r="AY769" s="6" t="str">
        <f t="shared" si="48"/>
        <v/>
      </c>
      <c r="BA769" s="6">
        <f>VLOOKUP(A769, ALL_AP_DATA!$A$2:$F$3600, 6, FALSE)</f>
        <v>1393</v>
      </c>
      <c r="BB769" s="6">
        <f>VLOOKUP(A769, projmetadata!$A$2:$D$2036, 4, FALSE)</f>
        <v>147449</v>
      </c>
      <c r="BC769" s="6" t="e">
        <f t="array" aca="1" ref="BC769" ca="1">_xludf.IFS(I769&lt;&gt;0, F769/I769, P769&lt;&gt;0, M769/P769, W769&lt;&gt;0, T769/W769, AD769&lt;&gt;0, AA769/AD769, AK769&lt;&gt;0, AH769/AK769, AR769&lt;&gt;0, AO769/AR769, TRUE, 0)</f>
        <v>#NAME?</v>
      </c>
      <c r="BE769" s="6" t="e">
        <f t="shared" ca="1" si="40"/>
        <v>#NAME?</v>
      </c>
      <c r="BF769" s="6" t="e">
        <f t="shared" ca="1" si="41"/>
        <v>#NAME?</v>
      </c>
      <c r="BG769" s="6"/>
      <c r="BH769" s="6">
        <f>VLOOKUP(A769, ALL_AP_DATA!$A$2:$D$3600, 3, FALSE)</f>
        <v>798</v>
      </c>
      <c r="BI769" s="6">
        <f>VLOOKUP(A769, ALL_AP_DATA!$A$2:$E$3600, 5, FALSE)</f>
        <v>7187</v>
      </c>
      <c r="BJ769" s="6">
        <f t="shared" si="49"/>
        <v>5.1593682699210337</v>
      </c>
      <c r="BK769" s="6">
        <f t="shared" si="42"/>
        <v>0.57286432160804024</v>
      </c>
    </row>
    <row r="770" spans="1:63" ht="15.75" customHeight="1" x14ac:dyDescent="0.2">
      <c r="A770" s="6" t="s">
        <v>829</v>
      </c>
      <c r="B770" s="6" t="s">
        <v>64</v>
      </c>
      <c r="Q770" s="6">
        <v>5</v>
      </c>
      <c r="R770" s="6">
        <v>18</v>
      </c>
      <c r="S770" s="6">
        <v>12</v>
      </c>
      <c r="T770" s="6">
        <v>945</v>
      </c>
      <c r="U770" s="6">
        <v>7.1099999999999997E-2</v>
      </c>
      <c r="V770" s="6">
        <v>0.48</v>
      </c>
      <c r="W770" s="6">
        <v>0.45429999999999998</v>
      </c>
      <c r="X770" s="6">
        <v>8</v>
      </c>
      <c r="Y770" s="6">
        <v>61</v>
      </c>
      <c r="Z770" s="6">
        <v>13</v>
      </c>
      <c r="AA770" s="6">
        <v>539</v>
      </c>
      <c r="AB770" s="6">
        <v>0.24110000000000001</v>
      </c>
      <c r="AC770" s="6">
        <v>0.52</v>
      </c>
      <c r="AD770" s="6">
        <v>0.2591</v>
      </c>
      <c r="AE770" s="6">
        <v>16</v>
      </c>
      <c r="AF770" s="6">
        <v>71</v>
      </c>
      <c r="AG770" s="6">
        <v>20</v>
      </c>
      <c r="AH770" s="6">
        <v>1352</v>
      </c>
      <c r="AI770" s="6">
        <v>0.28060000000000002</v>
      </c>
      <c r="AJ770" s="6">
        <v>0.8</v>
      </c>
      <c r="AK770" s="6">
        <v>0.65</v>
      </c>
      <c r="AT770" s="6" t="str">
        <f t="shared" si="43"/>
        <v/>
      </c>
      <c r="AU770" s="6" t="str">
        <f t="shared" si="44"/>
        <v/>
      </c>
      <c r="AV770" s="6">
        <f t="shared" si="45"/>
        <v>52.5</v>
      </c>
      <c r="AW770" s="7">
        <f t="shared" si="46"/>
        <v>8.8360655737704921</v>
      </c>
      <c r="AX770" s="6">
        <f t="shared" si="47"/>
        <v>19.04225352112676</v>
      </c>
      <c r="AY770" s="6" t="str">
        <f t="shared" si="48"/>
        <v/>
      </c>
      <c r="BA770" s="6">
        <f>VLOOKUP(A770, ALL_AP_DATA!$A$2:$F$3600, 6, FALSE)</f>
        <v>253</v>
      </c>
      <c r="BB770" s="6">
        <f>VLOOKUP(A770, projmetadata!$A$2:$D$2036, 4, FALSE)</f>
        <v>10898</v>
      </c>
      <c r="BC770" s="6" t="e">
        <f t="array" aca="1" ref="BC770" ca="1">_xludf.IFS(I770&lt;&gt;0, F770/I770, P770&lt;&gt;0, M770/P770, W770&lt;&gt;0, T770/W770, AD770&lt;&gt;0, AA770/AD770, AK770&lt;&gt;0, AH770/AK770, AR770&lt;&gt;0, AO770/AR770, TRUE, 0)</f>
        <v>#NAME?</v>
      </c>
      <c r="BE770" s="6" t="e">
        <f t="shared" ca="1" si="40"/>
        <v>#NAME?</v>
      </c>
      <c r="BF770" s="6" t="e">
        <f t="shared" ca="1" si="41"/>
        <v>#NAME?</v>
      </c>
      <c r="BG770" s="6"/>
      <c r="BH770" s="6">
        <f>VLOOKUP(A770, ALL_AP_DATA!$A$2:$D$3600, 3, FALSE)</f>
        <v>109</v>
      </c>
      <c r="BI770" s="6">
        <f>VLOOKUP(A770, ALL_AP_DATA!$A$2:$E$3600, 5, FALSE)</f>
        <v>2080</v>
      </c>
      <c r="BJ770" s="6">
        <f t="shared" si="49"/>
        <v>8.2213438735177871</v>
      </c>
      <c r="BK770" s="6">
        <f t="shared" si="42"/>
        <v>0.43083003952569171</v>
      </c>
    </row>
    <row r="771" spans="1:63" ht="15.75" customHeight="1" x14ac:dyDescent="0.2">
      <c r="A771" s="6" t="s">
        <v>830</v>
      </c>
      <c r="B771" s="6" t="s">
        <v>64</v>
      </c>
      <c r="C771" s="6">
        <v>6</v>
      </c>
      <c r="D771" s="6">
        <v>182</v>
      </c>
      <c r="E771" s="6">
        <v>94</v>
      </c>
      <c r="F771" s="6">
        <v>4578</v>
      </c>
      <c r="G771" s="6">
        <v>0.33889999999999998</v>
      </c>
      <c r="H771" s="6">
        <v>0.71209999999999996</v>
      </c>
      <c r="I771" s="6">
        <v>0.61909999999999998</v>
      </c>
      <c r="Q771" s="6">
        <v>6</v>
      </c>
      <c r="R771" s="6">
        <v>19</v>
      </c>
      <c r="S771" s="6">
        <v>31</v>
      </c>
      <c r="T771" s="6">
        <v>1371</v>
      </c>
      <c r="U771" s="6">
        <v>3.5400000000000001E-2</v>
      </c>
      <c r="V771" s="6">
        <v>0.23480000000000001</v>
      </c>
      <c r="W771" s="6">
        <v>0.18540000000000001</v>
      </c>
      <c r="X771" s="6">
        <v>42</v>
      </c>
      <c r="Y771" s="6">
        <v>164</v>
      </c>
      <c r="Z771" s="6">
        <v>95</v>
      </c>
      <c r="AA771" s="6">
        <v>3189</v>
      </c>
      <c r="AB771" s="6">
        <v>0.3054</v>
      </c>
      <c r="AC771" s="6">
        <v>0.71970000000000001</v>
      </c>
      <c r="AD771" s="6">
        <v>0.43120000000000003</v>
      </c>
      <c r="AE771" s="6">
        <v>39</v>
      </c>
      <c r="AF771" s="6">
        <v>188</v>
      </c>
      <c r="AG771" s="6">
        <v>69</v>
      </c>
      <c r="AH771" s="6">
        <v>3543</v>
      </c>
      <c r="AI771" s="6">
        <v>0.35010000000000002</v>
      </c>
      <c r="AJ771" s="6">
        <v>0.52270000000000005</v>
      </c>
      <c r="AK771" s="6">
        <v>0.47910000000000003</v>
      </c>
      <c r="AT771" s="6">
        <f t="shared" si="43"/>
        <v>25.153846153846153</v>
      </c>
      <c r="AU771" s="6" t="str">
        <f t="shared" si="44"/>
        <v/>
      </c>
      <c r="AV771" s="6">
        <f t="shared" si="45"/>
        <v>72.15789473684211</v>
      </c>
      <c r="AW771" s="7">
        <f t="shared" si="46"/>
        <v>19.445121951219512</v>
      </c>
      <c r="AX771" s="6">
        <f t="shared" si="47"/>
        <v>18.845744680851062</v>
      </c>
      <c r="AY771" s="6" t="str">
        <f t="shared" si="48"/>
        <v/>
      </c>
      <c r="BA771" s="6">
        <f>VLOOKUP(A771, ALL_AP_DATA!$A$2:$F$3600, 6, FALSE)</f>
        <v>537</v>
      </c>
      <c r="BB771" s="6">
        <f>VLOOKUP(A771, projmetadata!$A$2:$D$2036, 4, FALSE)</f>
        <v>44271</v>
      </c>
      <c r="BC771" s="6" t="e">
        <f t="array" aca="1" ref="BC771" ca="1">_xludf.IFS(I771&lt;&gt;0, F771/I771, P771&lt;&gt;0, M771/P771, W771&lt;&gt;0, T771/W771, AD771&lt;&gt;0, AA771/AD771, AK771&lt;&gt;0, AH771/AK771, AR771&lt;&gt;0, AO771/AR771, TRUE, 0)</f>
        <v>#NAME?</v>
      </c>
      <c r="BE771" s="6" t="e">
        <f t="shared" ca="1" si="40"/>
        <v>#NAME?</v>
      </c>
      <c r="BF771" s="6" t="e">
        <f t="shared" ca="1" si="41"/>
        <v>#NAME?</v>
      </c>
      <c r="BG771" s="6"/>
      <c r="BH771" s="6">
        <f>VLOOKUP(A771, ALL_AP_DATA!$A$2:$D$3600, 3, FALSE)</f>
        <v>295</v>
      </c>
      <c r="BI771" s="6">
        <f>VLOOKUP(A771, ALL_AP_DATA!$A$2:$E$3600, 5, FALSE)</f>
        <v>7395</v>
      </c>
      <c r="BJ771" s="6">
        <f t="shared" si="49"/>
        <v>13.770949720670391</v>
      </c>
      <c r="BK771" s="6">
        <f t="shared" si="42"/>
        <v>0.54934823091247675</v>
      </c>
    </row>
    <row r="772" spans="1:63" ht="15.75" customHeight="1" x14ac:dyDescent="0.2">
      <c r="A772" s="6" t="s">
        <v>831</v>
      </c>
      <c r="B772" s="6" t="s">
        <v>64</v>
      </c>
      <c r="C772" s="6">
        <v>9</v>
      </c>
      <c r="D772" s="6">
        <v>52</v>
      </c>
      <c r="E772" s="6">
        <v>15</v>
      </c>
      <c r="F772" s="6">
        <v>1225</v>
      </c>
      <c r="G772" s="6">
        <v>9.1200000000000003E-2</v>
      </c>
      <c r="H772" s="6">
        <v>0.35709999999999997</v>
      </c>
      <c r="I772" s="6">
        <v>0.40260000000000001</v>
      </c>
      <c r="Q772" s="6">
        <v>1</v>
      </c>
      <c r="R772" s="6">
        <v>2</v>
      </c>
      <c r="S772" s="6">
        <v>2</v>
      </c>
      <c r="T772" s="6">
        <v>28</v>
      </c>
      <c r="U772" s="6">
        <v>3.5000000000000001E-3</v>
      </c>
      <c r="V772" s="6">
        <v>4.7600000000000003E-2</v>
      </c>
      <c r="W772" s="6">
        <v>9.1999999999999998E-3</v>
      </c>
      <c r="X772" s="6">
        <v>3</v>
      </c>
      <c r="Y772" s="6">
        <v>80</v>
      </c>
      <c r="Z772" s="6">
        <v>9</v>
      </c>
      <c r="AA772" s="6">
        <v>223</v>
      </c>
      <c r="AB772" s="6">
        <v>0.1404</v>
      </c>
      <c r="AC772" s="6">
        <v>0.21429999999999999</v>
      </c>
      <c r="AD772" s="6">
        <v>7.3300000000000004E-2</v>
      </c>
      <c r="AE772" s="6">
        <v>56</v>
      </c>
      <c r="AF772" s="6">
        <v>302</v>
      </c>
      <c r="AG772" s="6">
        <v>36</v>
      </c>
      <c r="AH772" s="6">
        <v>1930</v>
      </c>
      <c r="AI772" s="6">
        <v>0.52980000000000005</v>
      </c>
      <c r="AJ772" s="6">
        <v>0.85709999999999997</v>
      </c>
      <c r="AK772" s="6">
        <v>0.63419999999999999</v>
      </c>
      <c r="AT772" s="6">
        <f t="shared" si="43"/>
        <v>23.557692307692307</v>
      </c>
      <c r="AU772" s="6" t="str">
        <f t="shared" si="44"/>
        <v/>
      </c>
      <c r="AV772" s="6">
        <f t="shared" si="45"/>
        <v>14</v>
      </c>
      <c r="AW772" s="7">
        <f t="shared" si="46"/>
        <v>2.7875000000000001</v>
      </c>
      <c r="AX772" s="6">
        <f t="shared" si="47"/>
        <v>6.3907284768211925</v>
      </c>
      <c r="AY772" s="6" t="str">
        <f t="shared" si="48"/>
        <v/>
      </c>
      <c r="BA772" s="6">
        <f>VLOOKUP(A772, ALL_AP_DATA!$A$2:$F$3600, 6, FALSE)</f>
        <v>570</v>
      </c>
      <c r="BB772" s="6">
        <f>VLOOKUP(A772, projmetadata!$A$2:$D$2036, 4, FALSE)</f>
        <v>88839</v>
      </c>
      <c r="BC772" s="6" t="e">
        <f t="array" aca="1" ref="BC772" ca="1">_xludf.IFS(I772&lt;&gt;0, F772/I772, P772&lt;&gt;0, M772/P772, W772&lt;&gt;0, T772/W772, AD772&lt;&gt;0, AA772/AD772, AK772&lt;&gt;0, AH772/AK772, AR772&lt;&gt;0, AO772/AR772, TRUE, 0)</f>
        <v>#NAME?</v>
      </c>
      <c r="BE772" s="6" t="e">
        <f t="shared" ca="1" si="40"/>
        <v>#NAME?</v>
      </c>
      <c r="BF772" s="6" t="e">
        <f t="shared" ca="1" si="41"/>
        <v>#NAME?</v>
      </c>
      <c r="BG772" s="6"/>
      <c r="BH772" s="6">
        <f>VLOOKUP(A772, ALL_AP_DATA!$A$2:$D$3600, 3, FALSE)</f>
        <v>329</v>
      </c>
      <c r="BI772" s="6">
        <f>VLOOKUP(A772, ALL_AP_DATA!$A$2:$E$3600, 5, FALSE)</f>
        <v>3043</v>
      </c>
      <c r="BJ772" s="6">
        <f t="shared" si="49"/>
        <v>5.3385964912280706</v>
      </c>
      <c r="BK772" s="6">
        <f t="shared" si="42"/>
        <v>0.57719298245614037</v>
      </c>
    </row>
    <row r="773" spans="1:63" ht="15.75" customHeight="1" x14ac:dyDescent="0.2">
      <c r="A773" s="6" t="s">
        <v>832</v>
      </c>
      <c r="B773" s="6" t="s">
        <v>64</v>
      </c>
      <c r="C773" s="6">
        <v>1</v>
      </c>
      <c r="D773" s="6">
        <v>3</v>
      </c>
      <c r="E773" s="6">
        <v>0</v>
      </c>
      <c r="F773" s="6">
        <v>0</v>
      </c>
      <c r="G773" s="6">
        <v>5.1999999999999998E-3</v>
      </c>
      <c r="H773" s="6">
        <v>0</v>
      </c>
      <c r="I773" s="6">
        <v>0</v>
      </c>
      <c r="X773" s="6">
        <v>1</v>
      </c>
      <c r="Y773" s="6">
        <v>5</v>
      </c>
      <c r="Z773" s="6">
        <v>0</v>
      </c>
      <c r="AA773" s="6">
        <v>0</v>
      </c>
      <c r="AB773" s="6">
        <v>8.6E-3</v>
      </c>
      <c r="AC773" s="6">
        <v>0</v>
      </c>
      <c r="AD773" s="6">
        <v>0</v>
      </c>
      <c r="AT773" s="6">
        <f t="shared" si="43"/>
        <v>0</v>
      </c>
      <c r="AU773" s="6" t="str">
        <f t="shared" si="44"/>
        <v/>
      </c>
      <c r="AV773" s="6" t="str">
        <f t="shared" si="45"/>
        <v/>
      </c>
      <c r="AW773" s="7">
        <f t="shared" si="46"/>
        <v>0</v>
      </c>
      <c r="AX773" s="6" t="str">
        <f t="shared" si="47"/>
        <v/>
      </c>
      <c r="AY773" s="6" t="str">
        <f t="shared" si="48"/>
        <v/>
      </c>
      <c r="BA773" s="6">
        <f>VLOOKUP(A773, ALL_AP_DATA!$A$2:$F$3600, 6, FALSE)</f>
        <v>580</v>
      </c>
      <c r="BB773" s="6">
        <f>VLOOKUP(A773, projmetadata!$A$2:$D$2036, 4, FALSE)</f>
        <v>32679</v>
      </c>
      <c r="BC773" s="6" t="e">
        <f t="array" aca="1" ref="BC773" ca="1">_xludf.IFS(I773&lt;&gt;0, F773/I773, P773&lt;&gt;0, M773/P773, W773&lt;&gt;0, T773/W773, AD773&lt;&gt;0, AA773/AD773, AK773&lt;&gt;0, AH773/AK773, AR773&lt;&gt;0, AO773/AR773, TRUE, 0)</f>
        <v>#NAME?</v>
      </c>
      <c r="BE773" s="6" t="e">
        <f t="shared" ca="1" si="40"/>
        <v>#NAME?</v>
      </c>
      <c r="BF773" s="6" t="e">
        <f t="shared" ca="1" si="41"/>
        <v>#NAME?</v>
      </c>
      <c r="BG773" s="6"/>
      <c r="BH773" s="6">
        <f>VLOOKUP(A773, ALL_AP_DATA!$A$2:$D$3600, 3, FALSE)</f>
        <v>5</v>
      </c>
      <c r="BI773" s="6">
        <f>VLOOKUP(A773, ALL_AP_DATA!$A$2:$E$3600, 5, FALSE)</f>
        <v>1128</v>
      </c>
      <c r="BJ773" s="6">
        <f t="shared" si="49"/>
        <v>1.9448275862068964</v>
      </c>
      <c r="BK773" s="6">
        <f t="shared" si="42"/>
        <v>8.6206896551724137E-3</v>
      </c>
    </row>
    <row r="774" spans="1:63" ht="15.75" customHeight="1" x14ac:dyDescent="0.2">
      <c r="A774" s="6" t="s">
        <v>833</v>
      </c>
      <c r="B774" s="6" t="s">
        <v>64</v>
      </c>
      <c r="C774" s="6">
        <v>4</v>
      </c>
      <c r="D774" s="6">
        <v>66</v>
      </c>
      <c r="E774" s="6">
        <v>27</v>
      </c>
      <c r="F774" s="6">
        <v>1010</v>
      </c>
      <c r="G774" s="6">
        <v>0.19409999999999999</v>
      </c>
      <c r="H774" s="6">
        <v>0.48209999999999997</v>
      </c>
      <c r="I774" s="6">
        <v>0.1202</v>
      </c>
      <c r="Q774" s="6">
        <v>3</v>
      </c>
      <c r="R774" s="6">
        <v>7</v>
      </c>
      <c r="S774" s="6">
        <v>24</v>
      </c>
      <c r="T774" s="6">
        <v>861</v>
      </c>
      <c r="U774" s="6">
        <v>2.06E-2</v>
      </c>
      <c r="V774" s="6">
        <v>0.42859999999999998</v>
      </c>
      <c r="W774" s="6">
        <v>0.10249999999999999</v>
      </c>
      <c r="X774" s="6">
        <v>3</v>
      </c>
      <c r="Y774" s="6">
        <v>108</v>
      </c>
      <c r="Z774" s="6">
        <v>30</v>
      </c>
      <c r="AA774" s="6">
        <v>1150</v>
      </c>
      <c r="AB774" s="6">
        <v>0.31759999999999999</v>
      </c>
      <c r="AC774" s="6">
        <v>0.53569999999999995</v>
      </c>
      <c r="AD774" s="6">
        <v>0.13689999999999999</v>
      </c>
      <c r="AE774" s="6">
        <v>30</v>
      </c>
      <c r="AF774" s="6">
        <v>120</v>
      </c>
      <c r="AG774" s="6">
        <v>18</v>
      </c>
      <c r="AH774" s="6">
        <v>3025</v>
      </c>
      <c r="AI774" s="6">
        <v>0.35289999999999999</v>
      </c>
      <c r="AJ774" s="6">
        <v>0.32140000000000002</v>
      </c>
      <c r="AK774" s="6">
        <v>0.36</v>
      </c>
      <c r="AT774" s="6">
        <f t="shared" si="43"/>
        <v>15.303030303030303</v>
      </c>
      <c r="AU774" s="6" t="str">
        <f t="shared" si="44"/>
        <v/>
      </c>
      <c r="AV774" s="6">
        <f t="shared" si="45"/>
        <v>123</v>
      </c>
      <c r="AW774" s="7">
        <f t="shared" si="46"/>
        <v>10.648148148148149</v>
      </c>
      <c r="AX774" s="6">
        <f t="shared" si="47"/>
        <v>25.208333333333332</v>
      </c>
      <c r="AY774" s="6" t="str">
        <f t="shared" si="48"/>
        <v/>
      </c>
      <c r="BA774" s="6">
        <f>VLOOKUP(A774, ALL_AP_DATA!$A$2:$F$3600, 6, FALSE)</f>
        <v>340</v>
      </c>
      <c r="BB774" s="6">
        <f>VLOOKUP(A774, projmetadata!$A$2:$D$2036, 4, FALSE)</f>
        <v>29361</v>
      </c>
      <c r="BC774" s="6" t="e">
        <f t="array" aca="1" ref="BC774" ca="1">_xludf.IFS(I774&lt;&gt;0, F774/I774, P774&lt;&gt;0, M774/P774, W774&lt;&gt;0, T774/W774, AD774&lt;&gt;0, AA774/AD774, AK774&lt;&gt;0, AH774/AK774, AR774&lt;&gt;0, AO774/AR774, TRUE, 0)</f>
        <v>#NAME?</v>
      </c>
      <c r="BE774" s="6" t="e">
        <f t="shared" ca="1" si="40"/>
        <v>#NAME?</v>
      </c>
      <c r="BF774" s="6" t="e">
        <f t="shared" ca="1" si="41"/>
        <v>#NAME?</v>
      </c>
      <c r="BG774" s="6"/>
      <c r="BH774" s="6">
        <f>VLOOKUP(A774, ALL_AP_DATA!$A$2:$D$3600, 3, FALSE)</f>
        <v>169</v>
      </c>
      <c r="BI774" s="6">
        <f>VLOOKUP(A774, ALL_AP_DATA!$A$2:$E$3600, 5, FALSE)</f>
        <v>8403</v>
      </c>
      <c r="BJ774" s="6">
        <f t="shared" si="49"/>
        <v>24.714705882352941</v>
      </c>
      <c r="BK774" s="6">
        <f t="shared" si="42"/>
        <v>0.49705882352941178</v>
      </c>
    </row>
    <row r="775" spans="1:63" ht="15.75" customHeight="1" x14ac:dyDescent="0.2">
      <c r="A775" s="6" t="s">
        <v>834</v>
      </c>
      <c r="B775" s="6" t="s">
        <v>64</v>
      </c>
      <c r="C775" s="6">
        <v>2</v>
      </c>
      <c r="D775" s="6">
        <v>17</v>
      </c>
      <c r="E775" s="6">
        <v>4</v>
      </c>
      <c r="F775" s="6">
        <v>33</v>
      </c>
      <c r="G775" s="6">
        <v>0.1133</v>
      </c>
      <c r="H775" s="6">
        <v>0.33329999999999999</v>
      </c>
      <c r="I775" s="6">
        <v>8.3500000000000005E-2</v>
      </c>
      <c r="X775" s="6">
        <v>3</v>
      </c>
      <c r="Y775" s="6">
        <v>80</v>
      </c>
      <c r="Z775" s="6">
        <v>8</v>
      </c>
      <c r="AA775" s="6">
        <v>126</v>
      </c>
      <c r="AB775" s="6">
        <v>0.5333</v>
      </c>
      <c r="AC775" s="6">
        <v>0.66669999999999996</v>
      </c>
      <c r="AD775" s="6">
        <v>0.31900000000000001</v>
      </c>
      <c r="AE775" s="6">
        <v>14</v>
      </c>
      <c r="AF775" s="6">
        <v>59</v>
      </c>
      <c r="AG775" s="6">
        <v>8</v>
      </c>
      <c r="AH775" s="6">
        <v>79</v>
      </c>
      <c r="AI775" s="6">
        <v>0.39329999999999998</v>
      </c>
      <c r="AJ775" s="6">
        <v>0.66669999999999996</v>
      </c>
      <c r="AK775" s="6">
        <v>0.2</v>
      </c>
      <c r="AT775" s="6">
        <f t="shared" si="43"/>
        <v>1.9411764705882353</v>
      </c>
      <c r="AU775" s="6" t="str">
        <f t="shared" si="44"/>
        <v/>
      </c>
      <c r="AV775" s="6" t="str">
        <f t="shared" si="45"/>
        <v/>
      </c>
      <c r="AW775" s="7">
        <f t="shared" si="46"/>
        <v>1.575</v>
      </c>
      <c r="AX775" s="6">
        <f t="shared" si="47"/>
        <v>1.3389830508474576</v>
      </c>
      <c r="AY775" s="6" t="str">
        <f t="shared" si="48"/>
        <v/>
      </c>
      <c r="BA775" s="6">
        <f>VLOOKUP(A775, ALL_AP_DATA!$A$2:$F$3600, 6, FALSE)</f>
        <v>150</v>
      </c>
      <c r="BB775" s="6">
        <f>VLOOKUP(A775, projmetadata!$A$2:$D$2036, 4, FALSE)</f>
        <v>12808</v>
      </c>
      <c r="BC775" s="6" t="e">
        <f t="array" aca="1" ref="BC775" ca="1">_xludf.IFS(I775&lt;&gt;0, F775/I775, P775&lt;&gt;0, M775/P775, W775&lt;&gt;0, T775/W775, AD775&lt;&gt;0, AA775/AD775, AK775&lt;&gt;0, AH775/AK775, AR775&lt;&gt;0, AO775/AR775, TRUE, 0)</f>
        <v>#NAME?</v>
      </c>
      <c r="BE775" s="6" t="e">
        <f t="shared" ca="1" si="40"/>
        <v>#NAME?</v>
      </c>
      <c r="BF775" s="6" t="e">
        <f t="shared" ca="1" si="41"/>
        <v>#NAME?</v>
      </c>
      <c r="BG775" s="6"/>
      <c r="BH775" s="6">
        <f>VLOOKUP(A775, ALL_AP_DATA!$A$2:$D$3600, 3, FALSE)</f>
        <v>98</v>
      </c>
      <c r="BI775" s="6">
        <f>VLOOKUP(A775, ALL_AP_DATA!$A$2:$E$3600, 5, FALSE)</f>
        <v>395</v>
      </c>
      <c r="BJ775" s="6">
        <f t="shared" si="49"/>
        <v>2.6333333333333333</v>
      </c>
      <c r="BK775" s="6">
        <f t="shared" si="42"/>
        <v>0.65333333333333332</v>
      </c>
    </row>
    <row r="776" spans="1:63" ht="15.75" customHeight="1" x14ac:dyDescent="0.2">
      <c r="A776" s="6" t="s">
        <v>835</v>
      </c>
      <c r="B776" s="6" t="s">
        <v>64</v>
      </c>
      <c r="C776" s="6">
        <v>4</v>
      </c>
      <c r="D776" s="6">
        <v>129</v>
      </c>
      <c r="E776" s="6">
        <v>3</v>
      </c>
      <c r="F776" s="6">
        <v>68</v>
      </c>
      <c r="G776" s="6">
        <v>0.39090000000000003</v>
      </c>
      <c r="H776" s="6">
        <v>0.5</v>
      </c>
      <c r="I776" s="6">
        <v>0.35049999999999998</v>
      </c>
      <c r="X776" s="6">
        <v>9</v>
      </c>
      <c r="Y776" s="6">
        <v>156</v>
      </c>
      <c r="Z776" s="6">
        <v>4</v>
      </c>
      <c r="AA776" s="6">
        <v>155</v>
      </c>
      <c r="AB776" s="6">
        <v>0.47270000000000001</v>
      </c>
      <c r="AC776" s="6">
        <v>0.66669999999999996</v>
      </c>
      <c r="AD776" s="6">
        <v>0.79900000000000004</v>
      </c>
      <c r="AE776" s="6">
        <v>46</v>
      </c>
      <c r="AF776" s="6">
        <v>235</v>
      </c>
      <c r="AG776" s="6">
        <v>6</v>
      </c>
      <c r="AH776" s="6">
        <v>191</v>
      </c>
      <c r="AI776" s="6">
        <v>0.71209999999999996</v>
      </c>
      <c r="AJ776" s="6">
        <v>1</v>
      </c>
      <c r="AK776" s="6">
        <v>0.98450000000000004</v>
      </c>
      <c r="AT776" s="6">
        <f t="shared" si="43"/>
        <v>0.52713178294573648</v>
      </c>
      <c r="AU776" s="6" t="str">
        <f t="shared" si="44"/>
        <v/>
      </c>
      <c r="AV776" s="6" t="str">
        <f t="shared" si="45"/>
        <v/>
      </c>
      <c r="AW776" s="7">
        <f t="shared" si="46"/>
        <v>0.99358974358974361</v>
      </c>
      <c r="AX776" s="6">
        <f t="shared" si="47"/>
        <v>0.81276595744680846</v>
      </c>
      <c r="AY776" s="6" t="str">
        <f t="shared" si="48"/>
        <v/>
      </c>
      <c r="BA776" s="6">
        <f>VLOOKUP(A776, ALL_AP_DATA!$A$2:$F$3600, 6, FALSE)</f>
        <v>330</v>
      </c>
      <c r="BB776" s="6">
        <f>VLOOKUP(A776, projmetadata!$A$2:$D$2036, 4, FALSE)</f>
        <v>88232</v>
      </c>
      <c r="BC776" s="6" t="e">
        <f t="array" aca="1" ref="BC776" ca="1">_xludf.IFS(I776&lt;&gt;0, F776/I776, P776&lt;&gt;0, M776/P776, W776&lt;&gt;0, T776/W776, AD776&lt;&gt;0, AA776/AD776, AK776&lt;&gt;0, AH776/AK776, AR776&lt;&gt;0, AO776/AR776, TRUE, 0)</f>
        <v>#NAME?</v>
      </c>
      <c r="BE776" s="6" t="e">
        <f t="shared" ca="1" si="40"/>
        <v>#NAME?</v>
      </c>
      <c r="BF776" s="6" t="e">
        <f t="shared" ca="1" si="41"/>
        <v>#NAME?</v>
      </c>
      <c r="BG776" s="6"/>
      <c r="BH776" s="6">
        <f>VLOOKUP(A776, ALL_AP_DATA!$A$2:$D$3600, 3, FALSE)</f>
        <v>273</v>
      </c>
      <c r="BI776" s="6">
        <f>VLOOKUP(A776, ALL_AP_DATA!$A$2:$E$3600, 5, FALSE)</f>
        <v>194</v>
      </c>
      <c r="BJ776" s="6">
        <f t="shared" si="49"/>
        <v>0.58787878787878789</v>
      </c>
      <c r="BK776" s="6">
        <f t="shared" si="42"/>
        <v>0.82727272727272727</v>
      </c>
    </row>
    <row r="777" spans="1:63" ht="15.75" customHeight="1" x14ac:dyDescent="0.2">
      <c r="A777" s="6" t="s">
        <v>836</v>
      </c>
      <c r="B777" s="6" t="s">
        <v>64</v>
      </c>
      <c r="C777" s="6">
        <v>34</v>
      </c>
      <c r="D777" s="6">
        <v>168</v>
      </c>
      <c r="E777" s="6">
        <v>16</v>
      </c>
      <c r="F777" s="6">
        <v>953</v>
      </c>
      <c r="G777" s="6">
        <v>0.1328</v>
      </c>
      <c r="H777" s="6">
        <v>0.59260000000000002</v>
      </c>
      <c r="I777" s="6">
        <v>0.40260000000000001</v>
      </c>
      <c r="Q777" s="6">
        <v>2</v>
      </c>
      <c r="R777" s="6">
        <v>4</v>
      </c>
      <c r="S777" s="6">
        <v>8</v>
      </c>
      <c r="T777" s="6">
        <v>501</v>
      </c>
      <c r="U777" s="6">
        <v>3.2000000000000002E-3</v>
      </c>
      <c r="V777" s="6">
        <v>0.29630000000000001</v>
      </c>
      <c r="W777" s="6">
        <v>0.2117</v>
      </c>
      <c r="X777" s="6">
        <v>38</v>
      </c>
      <c r="Y777" s="6">
        <v>261</v>
      </c>
      <c r="Z777" s="6">
        <v>5</v>
      </c>
      <c r="AA777" s="6">
        <v>320</v>
      </c>
      <c r="AB777" s="6">
        <v>0.20630000000000001</v>
      </c>
      <c r="AC777" s="6">
        <v>0.1852</v>
      </c>
      <c r="AD777" s="6">
        <v>0.13519999999999999</v>
      </c>
      <c r="AE777" s="6">
        <v>93</v>
      </c>
      <c r="AF777" s="6">
        <v>367</v>
      </c>
      <c r="AG777" s="6">
        <v>14</v>
      </c>
      <c r="AH777" s="6">
        <v>916</v>
      </c>
      <c r="AI777" s="6">
        <v>0.29010000000000002</v>
      </c>
      <c r="AJ777" s="6">
        <v>0.51849999999999996</v>
      </c>
      <c r="AK777" s="6">
        <v>0.38700000000000001</v>
      </c>
      <c r="AT777" s="6">
        <f t="shared" si="43"/>
        <v>5.6726190476190474</v>
      </c>
      <c r="AU777" s="6" t="str">
        <f t="shared" si="44"/>
        <v/>
      </c>
      <c r="AV777" s="6">
        <f t="shared" si="45"/>
        <v>125.25</v>
      </c>
      <c r="AW777" s="7">
        <f t="shared" si="46"/>
        <v>1.2260536398467432</v>
      </c>
      <c r="AX777" s="6">
        <f t="shared" si="47"/>
        <v>2.4959128065395095</v>
      </c>
      <c r="AY777" s="6" t="str">
        <f t="shared" si="48"/>
        <v/>
      </c>
      <c r="BA777" s="6">
        <f>VLOOKUP(A777, ALL_AP_DATA!$A$2:$F$3600, 6, FALSE)</f>
        <v>1265</v>
      </c>
      <c r="BB777" s="6">
        <f>VLOOKUP(A777, projmetadata!$A$2:$D$2036, 4, FALSE)</f>
        <v>72089</v>
      </c>
      <c r="BC777" s="6" t="e">
        <f t="array" aca="1" ref="BC777" ca="1">_xludf.IFS(I777&lt;&gt;0, F777/I777, P777&lt;&gt;0, M777/P777, W777&lt;&gt;0, T777/W777, AD777&lt;&gt;0, AA777/AD777, AK777&lt;&gt;0, AH777/AK777, AR777&lt;&gt;0, AO777/AR777, TRUE, 0)</f>
        <v>#NAME?</v>
      </c>
      <c r="BE777" s="6" t="e">
        <f t="shared" ca="1" si="40"/>
        <v>#NAME?</v>
      </c>
      <c r="BF777" s="6" t="e">
        <f t="shared" ca="1" si="41"/>
        <v>#NAME?</v>
      </c>
      <c r="BG777" s="6"/>
      <c r="BH777" s="6">
        <f>VLOOKUP(A777, ALL_AP_DATA!$A$2:$D$3600, 3, FALSE)</f>
        <v>582</v>
      </c>
      <c r="BI777" s="6">
        <f>VLOOKUP(A777, ALL_AP_DATA!$A$2:$E$3600, 5, FALSE)</f>
        <v>2367</v>
      </c>
      <c r="BJ777" s="6">
        <f t="shared" si="49"/>
        <v>1.8711462450592886</v>
      </c>
      <c r="BK777" s="6">
        <f t="shared" si="42"/>
        <v>0.46007905138339922</v>
      </c>
    </row>
    <row r="778" spans="1:63" ht="15.75" customHeight="1" x14ac:dyDescent="0.2">
      <c r="A778" s="6" t="s">
        <v>837</v>
      </c>
      <c r="B778" s="6" t="s">
        <v>64</v>
      </c>
      <c r="C778" s="6">
        <v>3</v>
      </c>
      <c r="D778" s="6">
        <v>10</v>
      </c>
      <c r="E778" s="6">
        <v>22</v>
      </c>
      <c r="F778" s="6">
        <v>1353</v>
      </c>
      <c r="G778" s="6">
        <v>8.6999999999999994E-2</v>
      </c>
      <c r="H778" s="6">
        <v>0.61109999999999998</v>
      </c>
      <c r="I778" s="6">
        <v>0.37519999999999998</v>
      </c>
      <c r="Q778" s="6">
        <v>5</v>
      </c>
      <c r="R778" s="6">
        <v>15</v>
      </c>
      <c r="S778" s="6">
        <v>22</v>
      </c>
      <c r="T778" s="6">
        <v>1448</v>
      </c>
      <c r="U778" s="6">
        <v>0.13039999999999999</v>
      </c>
      <c r="V778" s="6">
        <v>0.61109999999999998</v>
      </c>
      <c r="W778" s="6">
        <v>0.40160000000000001</v>
      </c>
      <c r="X778" s="6">
        <v>5</v>
      </c>
      <c r="Y778" s="6">
        <v>33</v>
      </c>
      <c r="Z778" s="6">
        <v>31</v>
      </c>
      <c r="AA778" s="6">
        <v>1835</v>
      </c>
      <c r="AB778" s="6">
        <v>0.28699999999999998</v>
      </c>
      <c r="AC778" s="6">
        <v>0.86109999999999998</v>
      </c>
      <c r="AD778" s="6">
        <v>0.50890000000000002</v>
      </c>
      <c r="AE778" s="6">
        <v>4</v>
      </c>
      <c r="AF778" s="6">
        <v>21</v>
      </c>
      <c r="AG778" s="6">
        <v>24</v>
      </c>
      <c r="AH778" s="6">
        <v>1713</v>
      </c>
      <c r="AI778" s="6">
        <v>0.18260000000000001</v>
      </c>
      <c r="AJ778" s="6">
        <v>0.66669999999999996</v>
      </c>
      <c r="AK778" s="6">
        <v>0.47499999999999998</v>
      </c>
      <c r="AT778" s="6">
        <f t="shared" si="43"/>
        <v>135.30000000000001</v>
      </c>
      <c r="AU778" s="6" t="str">
        <f t="shared" si="44"/>
        <v/>
      </c>
      <c r="AV778" s="6">
        <f t="shared" si="45"/>
        <v>96.533333333333331</v>
      </c>
      <c r="AW778" s="7">
        <f t="shared" si="46"/>
        <v>55.606060606060609</v>
      </c>
      <c r="AX778" s="6">
        <f t="shared" si="47"/>
        <v>81.571428571428569</v>
      </c>
      <c r="AY778" s="6" t="str">
        <f t="shared" si="48"/>
        <v/>
      </c>
      <c r="BA778" s="6">
        <f>VLOOKUP(A778, ALL_AP_DATA!$A$2:$F$3600, 6, FALSE)</f>
        <v>115</v>
      </c>
      <c r="BB778" s="6">
        <f>VLOOKUP(A778, projmetadata!$A$2:$D$2036, 4, FALSE)</f>
        <v>6523</v>
      </c>
      <c r="BC778" s="6" t="e">
        <f t="array" aca="1" ref="BC778" ca="1">_xludf.IFS(I778&lt;&gt;0, F778/I778, P778&lt;&gt;0, M778/P778, W778&lt;&gt;0, T778/W778, AD778&lt;&gt;0, AA778/AD778, AK778&lt;&gt;0, AH778/AK778, AR778&lt;&gt;0, AO778/AR778, TRUE, 0)</f>
        <v>#NAME?</v>
      </c>
      <c r="BE778" s="6" t="e">
        <f t="shared" ca="1" si="40"/>
        <v>#NAME?</v>
      </c>
      <c r="BF778" s="6" t="e">
        <f t="shared" ca="1" si="41"/>
        <v>#NAME?</v>
      </c>
      <c r="BG778" s="6"/>
      <c r="BH778" s="6">
        <f>VLOOKUP(A778, ALL_AP_DATA!$A$2:$D$3600, 3, FALSE)</f>
        <v>47</v>
      </c>
      <c r="BI778" s="6">
        <f>VLOOKUP(A778, ALL_AP_DATA!$A$2:$E$3600, 5, FALSE)</f>
        <v>3606</v>
      </c>
      <c r="BJ778" s="6">
        <f t="shared" si="49"/>
        <v>31.356521739130436</v>
      </c>
      <c r="BK778" s="6">
        <f t="shared" si="42"/>
        <v>0.40869565217391307</v>
      </c>
    </row>
    <row r="779" spans="1:63" ht="15.75" customHeight="1" x14ac:dyDescent="0.2">
      <c r="A779" s="6" t="s">
        <v>838</v>
      </c>
      <c r="B779" s="6" t="s">
        <v>64</v>
      </c>
      <c r="C779" s="6">
        <v>7</v>
      </c>
      <c r="D779" s="6">
        <v>23</v>
      </c>
      <c r="E779" s="6">
        <v>2</v>
      </c>
      <c r="F779" s="6">
        <v>383</v>
      </c>
      <c r="G779" s="6">
        <v>5.2499999999999998E-2</v>
      </c>
      <c r="H779" s="6">
        <v>0.1176</v>
      </c>
      <c r="I779" s="6">
        <v>0.20030000000000001</v>
      </c>
      <c r="X779" s="6">
        <v>4</v>
      </c>
      <c r="Y779" s="6">
        <v>18</v>
      </c>
      <c r="Z779" s="6">
        <v>4</v>
      </c>
      <c r="AA779" s="6">
        <v>227</v>
      </c>
      <c r="AB779" s="6">
        <v>4.1099999999999998E-2</v>
      </c>
      <c r="AC779" s="6">
        <v>0.23530000000000001</v>
      </c>
      <c r="AD779" s="6">
        <v>0.1187</v>
      </c>
      <c r="AE779" s="6">
        <v>33</v>
      </c>
      <c r="AF779" s="6">
        <v>177</v>
      </c>
      <c r="AG779" s="6">
        <v>6</v>
      </c>
      <c r="AH779" s="6">
        <v>1672</v>
      </c>
      <c r="AI779" s="6">
        <v>0.40410000000000001</v>
      </c>
      <c r="AJ779" s="6">
        <v>0.35289999999999999</v>
      </c>
      <c r="AK779" s="6">
        <v>0.87450000000000006</v>
      </c>
      <c r="AT779" s="6">
        <f t="shared" si="43"/>
        <v>16.652173913043477</v>
      </c>
      <c r="AU779" s="6" t="str">
        <f t="shared" si="44"/>
        <v/>
      </c>
      <c r="AV779" s="6" t="str">
        <f t="shared" si="45"/>
        <v/>
      </c>
      <c r="AW779" s="7">
        <f t="shared" si="46"/>
        <v>12.611111111111111</v>
      </c>
      <c r="AX779" s="6">
        <f t="shared" si="47"/>
        <v>9.4463276836158201</v>
      </c>
      <c r="AY779" s="6" t="str">
        <f t="shared" si="48"/>
        <v/>
      </c>
      <c r="BA779" s="6">
        <f>VLOOKUP(A779, ALL_AP_DATA!$A$2:$F$3600, 6, FALSE)</f>
        <v>438</v>
      </c>
      <c r="BB779" s="6">
        <f>VLOOKUP(A779, projmetadata!$A$2:$D$2036, 4, FALSE)</f>
        <v>34052</v>
      </c>
      <c r="BC779" s="6" t="e">
        <f t="array" aca="1" ref="BC779" ca="1">_xludf.IFS(I779&lt;&gt;0, F779/I779, P779&lt;&gt;0, M779/P779, W779&lt;&gt;0, T779/W779, AD779&lt;&gt;0, AA779/AD779, AK779&lt;&gt;0, AH779/AK779, AR779&lt;&gt;0, AO779/AR779, TRUE, 0)</f>
        <v>#NAME?</v>
      </c>
      <c r="BE779" s="6" t="e">
        <f t="shared" ca="1" si="40"/>
        <v>#NAME?</v>
      </c>
      <c r="BF779" s="6" t="e">
        <f t="shared" ca="1" si="41"/>
        <v>#NAME?</v>
      </c>
      <c r="BG779" s="6"/>
      <c r="BH779" s="6">
        <f>VLOOKUP(A779, ALL_AP_DATA!$A$2:$D$3600, 3, FALSE)</f>
        <v>185</v>
      </c>
      <c r="BI779" s="6">
        <f>VLOOKUP(A779, ALL_AP_DATA!$A$2:$E$3600, 5, FALSE)</f>
        <v>1912</v>
      </c>
      <c r="BJ779" s="6">
        <f t="shared" si="49"/>
        <v>4.365296803652968</v>
      </c>
      <c r="BK779" s="6">
        <f t="shared" si="42"/>
        <v>0.4223744292237443</v>
      </c>
    </row>
    <row r="780" spans="1:63" ht="15.75" customHeight="1" x14ac:dyDescent="0.2">
      <c r="A780" s="6" t="s">
        <v>839</v>
      </c>
      <c r="B780" s="6" t="s">
        <v>64</v>
      </c>
      <c r="C780" s="6">
        <v>7</v>
      </c>
      <c r="D780" s="6">
        <v>30</v>
      </c>
      <c r="E780" s="6">
        <v>0</v>
      </c>
      <c r="F780" s="6">
        <v>0</v>
      </c>
      <c r="G780" s="6">
        <v>0.15379999999999999</v>
      </c>
      <c r="H780" s="6">
        <v>0</v>
      </c>
      <c r="I780" s="6">
        <v>0</v>
      </c>
      <c r="Q780" s="6">
        <v>1</v>
      </c>
      <c r="R780" s="6">
        <v>2</v>
      </c>
      <c r="S780" s="6">
        <v>2</v>
      </c>
      <c r="T780" s="6">
        <v>59</v>
      </c>
      <c r="U780" s="6">
        <v>1.03E-2</v>
      </c>
      <c r="V780" s="6">
        <v>1</v>
      </c>
      <c r="W780" s="6">
        <v>0.57279999999999998</v>
      </c>
      <c r="X780" s="6">
        <v>12</v>
      </c>
      <c r="Y780" s="6">
        <v>60</v>
      </c>
      <c r="Z780" s="6">
        <v>1</v>
      </c>
      <c r="AA780" s="6">
        <v>1</v>
      </c>
      <c r="AB780" s="6">
        <v>0.30769999999999997</v>
      </c>
      <c r="AC780" s="6">
        <v>0.5</v>
      </c>
      <c r="AD780" s="6">
        <v>9.7000000000000003E-3</v>
      </c>
      <c r="AE780" s="6">
        <v>27</v>
      </c>
      <c r="AF780" s="6">
        <v>103</v>
      </c>
      <c r="AG780" s="6">
        <v>2</v>
      </c>
      <c r="AH780" s="6">
        <v>69</v>
      </c>
      <c r="AI780" s="6">
        <v>0.5282</v>
      </c>
      <c r="AJ780" s="6">
        <v>1</v>
      </c>
      <c r="AK780" s="6">
        <v>0.66990000000000005</v>
      </c>
      <c r="AT780" s="6">
        <f t="shared" si="43"/>
        <v>0</v>
      </c>
      <c r="AU780" s="6" t="str">
        <f t="shared" si="44"/>
        <v/>
      </c>
      <c r="AV780" s="6">
        <f t="shared" si="45"/>
        <v>29.5</v>
      </c>
      <c r="AW780" s="7">
        <f t="shared" si="46"/>
        <v>1.6666666666666666E-2</v>
      </c>
      <c r="AX780" s="6">
        <f t="shared" si="47"/>
        <v>0.66990291262135926</v>
      </c>
      <c r="AY780" s="6" t="str">
        <f t="shared" si="48"/>
        <v/>
      </c>
      <c r="BA780" s="6">
        <f>VLOOKUP(A780, ALL_AP_DATA!$A$2:$F$3600, 6, FALSE)</f>
        <v>195</v>
      </c>
      <c r="BB780" s="6">
        <f>VLOOKUP(A780, projmetadata!$A$2:$D$2036, 4, FALSE)</f>
        <v>11519</v>
      </c>
      <c r="BC780" s="6" t="e">
        <f t="array" aca="1" ref="BC780" ca="1">_xludf.IFS(I780&lt;&gt;0, F780/I780, P780&lt;&gt;0, M780/P780, W780&lt;&gt;0, T780/W780, AD780&lt;&gt;0, AA780/AD780, AK780&lt;&gt;0, AH780/AK780, AR780&lt;&gt;0, AO780/AR780, TRUE, 0)</f>
        <v>#NAME?</v>
      </c>
      <c r="BE780" s="6" t="e">
        <f t="shared" ca="1" si="40"/>
        <v>#NAME?</v>
      </c>
      <c r="BF780" s="6" t="e">
        <f t="shared" ca="1" si="41"/>
        <v>#NAME?</v>
      </c>
      <c r="BG780" s="6"/>
      <c r="BH780" s="6">
        <f>VLOOKUP(A780, ALL_AP_DATA!$A$2:$D$3600, 3, FALSE)</f>
        <v>120</v>
      </c>
      <c r="BI780" s="6">
        <f>VLOOKUP(A780, ALL_AP_DATA!$A$2:$E$3600, 5, FALSE)</f>
        <v>103</v>
      </c>
      <c r="BJ780" s="6">
        <f t="shared" si="49"/>
        <v>0.52820512820512822</v>
      </c>
      <c r="BK780" s="6">
        <f t="shared" si="42"/>
        <v>0.61538461538461542</v>
      </c>
    </row>
    <row r="781" spans="1:63" ht="15.75" customHeight="1" x14ac:dyDescent="0.2">
      <c r="A781" s="6" t="s">
        <v>840</v>
      </c>
      <c r="B781" s="6" t="s">
        <v>64</v>
      </c>
      <c r="C781" s="6">
        <v>3</v>
      </c>
      <c r="D781" s="6">
        <v>10</v>
      </c>
      <c r="E781" s="6">
        <v>1</v>
      </c>
      <c r="F781" s="6">
        <v>5</v>
      </c>
      <c r="G781" s="6">
        <v>5.1499999999999997E-2</v>
      </c>
      <c r="H781" s="6">
        <v>0.5</v>
      </c>
      <c r="I781" s="6">
        <v>2.81E-2</v>
      </c>
      <c r="X781" s="6">
        <v>2</v>
      </c>
      <c r="Y781" s="6">
        <v>26</v>
      </c>
      <c r="Z781" s="6">
        <v>2</v>
      </c>
      <c r="AA781" s="6">
        <v>36</v>
      </c>
      <c r="AB781" s="6">
        <v>0.13400000000000001</v>
      </c>
      <c r="AC781" s="6">
        <v>1</v>
      </c>
      <c r="AD781" s="6">
        <v>0.20219999999999999</v>
      </c>
      <c r="AE781" s="6">
        <v>7</v>
      </c>
      <c r="AF781" s="6">
        <v>41</v>
      </c>
      <c r="AG781" s="6">
        <v>2</v>
      </c>
      <c r="AH781" s="6">
        <v>140</v>
      </c>
      <c r="AI781" s="6">
        <v>0.21129999999999999</v>
      </c>
      <c r="AJ781" s="6">
        <v>1</v>
      </c>
      <c r="AK781" s="6">
        <v>0.78649999999999998</v>
      </c>
      <c r="AT781" s="6">
        <f t="shared" si="43"/>
        <v>0.5</v>
      </c>
      <c r="AU781" s="6" t="str">
        <f t="shared" si="44"/>
        <v/>
      </c>
      <c r="AV781" s="6" t="str">
        <f t="shared" si="45"/>
        <v/>
      </c>
      <c r="AW781" s="7">
        <f t="shared" si="46"/>
        <v>1.3846153846153846</v>
      </c>
      <c r="AX781" s="6">
        <f t="shared" si="47"/>
        <v>3.4146341463414633</v>
      </c>
      <c r="AY781" s="6" t="str">
        <f t="shared" si="48"/>
        <v/>
      </c>
      <c r="BA781" s="6">
        <f>VLOOKUP(A781, ALL_AP_DATA!$A$2:$F$3600, 6, FALSE)</f>
        <v>194</v>
      </c>
      <c r="BB781" s="6">
        <f>VLOOKUP(A781, projmetadata!$A$2:$D$2036, 4, FALSE)</f>
        <v>9253</v>
      </c>
      <c r="BC781" s="6" t="e">
        <f t="array" aca="1" ref="BC781" ca="1">_xludf.IFS(I781&lt;&gt;0, F781/I781, P781&lt;&gt;0, M781/P781, W781&lt;&gt;0, T781/W781, AD781&lt;&gt;0, AA781/AD781, AK781&lt;&gt;0, AH781/AK781, AR781&lt;&gt;0, AO781/AR781, TRUE, 0)</f>
        <v>#NAME?</v>
      </c>
      <c r="BE781" s="6" t="e">
        <f t="shared" ca="1" si="40"/>
        <v>#NAME?</v>
      </c>
      <c r="BF781" s="6" t="e">
        <f t="shared" ca="1" si="41"/>
        <v>#NAME?</v>
      </c>
      <c r="BG781" s="6"/>
      <c r="BH781" s="6">
        <f>VLOOKUP(A781, ALL_AP_DATA!$A$2:$D$3600, 3, FALSE)</f>
        <v>57</v>
      </c>
      <c r="BI781" s="6">
        <f>VLOOKUP(A781, ALL_AP_DATA!$A$2:$E$3600, 5, FALSE)</f>
        <v>178</v>
      </c>
      <c r="BJ781" s="6">
        <f t="shared" si="49"/>
        <v>0.91752577319587625</v>
      </c>
      <c r="BK781" s="6">
        <f t="shared" si="42"/>
        <v>0.29381443298969073</v>
      </c>
    </row>
    <row r="782" spans="1:63" ht="15.75" customHeight="1" x14ac:dyDescent="0.2">
      <c r="A782" s="6" t="s">
        <v>841</v>
      </c>
      <c r="B782" s="6" t="s">
        <v>64</v>
      </c>
      <c r="C782" s="6">
        <v>19</v>
      </c>
      <c r="D782" s="6">
        <v>44</v>
      </c>
      <c r="E782" s="6">
        <v>1</v>
      </c>
      <c r="F782" s="6">
        <v>47</v>
      </c>
      <c r="G782" s="6">
        <v>2.41E-2</v>
      </c>
      <c r="H782" s="6">
        <v>1.7899999999999999E-2</v>
      </c>
      <c r="I782" s="6">
        <v>5.7999999999999996E-3</v>
      </c>
      <c r="Q782" s="6">
        <v>3</v>
      </c>
      <c r="R782" s="6">
        <v>12</v>
      </c>
      <c r="S782" s="6">
        <v>12</v>
      </c>
      <c r="T782" s="6">
        <v>1730</v>
      </c>
      <c r="U782" s="6">
        <v>6.6E-3</v>
      </c>
      <c r="V782" s="6">
        <v>0.21429999999999999</v>
      </c>
      <c r="W782" s="6">
        <v>0.21510000000000001</v>
      </c>
      <c r="X782" s="6">
        <v>12</v>
      </c>
      <c r="Y782" s="6">
        <v>44</v>
      </c>
      <c r="Z782" s="6">
        <v>0</v>
      </c>
      <c r="AA782" s="6">
        <v>0</v>
      </c>
      <c r="AB782" s="6">
        <v>2.41E-2</v>
      </c>
      <c r="AC782" s="6">
        <v>0</v>
      </c>
      <c r="AD782" s="6">
        <v>0</v>
      </c>
      <c r="AE782" s="6">
        <v>29</v>
      </c>
      <c r="AF782" s="6">
        <v>102</v>
      </c>
      <c r="AG782" s="6">
        <v>0</v>
      </c>
      <c r="AH782" s="6">
        <v>0</v>
      </c>
      <c r="AI782" s="6">
        <v>5.5800000000000002E-2</v>
      </c>
      <c r="AJ782" s="6">
        <v>0</v>
      </c>
      <c r="AK782" s="6">
        <v>0</v>
      </c>
      <c r="AT782" s="6">
        <f t="shared" si="43"/>
        <v>1.0681818181818181</v>
      </c>
      <c r="AU782" s="6" t="str">
        <f t="shared" si="44"/>
        <v/>
      </c>
      <c r="AV782" s="6">
        <f t="shared" si="45"/>
        <v>144.16666666666666</v>
      </c>
      <c r="AW782" s="7">
        <f t="shared" si="46"/>
        <v>0</v>
      </c>
      <c r="AX782" s="6">
        <f t="shared" si="47"/>
        <v>0</v>
      </c>
      <c r="AY782" s="6" t="str">
        <f t="shared" si="48"/>
        <v/>
      </c>
      <c r="BA782" s="6">
        <f>VLOOKUP(A782, ALL_AP_DATA!$A$2:$F$3600, 6, FALSE)</f>
        <v>1828</v>
      </c>
      <c r="BB782" s="6">
        <f>VLOOKUP(A782, projmetadata!$A$2:$D$2036, 4, FALSE)</f>
        <v>55539</v>
      </c>
      <c r="BC782" s="6" t="e">
        <f t="array" aca="1" ref="BC782" ca="1">_xludf.IFS(I782&lt;&gt;0, F782/I782, P782&lt;&gt;0, M782/P782, W782&lt;&gt;0, T782/W782, AD782&lt;&gt;0, AA782/AD782, AK782&lt;&gt;0, AH782/AK782, AR782&lt;&gt;0, AO782/AR782, TRUE, 0)</f>
        <v>#NAME?</v>
      </c>
      <c r="BE782" s="6" t="e">
        <f t="shared" ca="1" si="40"/>
        <v>#NAME?</v>
      </c>
      <c r="BF782" s="6" t="e">
        <f t="shared" ca="1" si="41"/>
        <v>#NAME?</v>
      </c>
      <c r="BG782" s="6"/>
      <c r="BH782" s="6">
        <f>VLOOKUP(A782, ALL_AP_DATA!$A$2:$D$3600, 3, FALSE)</f>
        <v>188</v>
      </c>
      <c r="BI782" s="6">
        <f>VLOOKUP(A782, ALL_AP_DATA!$A$2:$E$3600, 5, FALSE)</f>
        <v>8044</v>
      </c>
      <c r="BJ782" s="6">
        <f t="shared" si="49"/>
        <v>4.4004376367614881</v>
      </c>
      <c r="BK782" s="6">
        <f t="shared" si="42"/>
        <v>0.10284463894967177</v>
      </c>
    </row>
    <row r="783" spans="1:63" ht="15.75" customHeight="1" x14ac:dyDescent="0.2">
      <c r="A783" s="6" t="s">
        <v>842</v>
      </c>
      <c r="B783" s="6" t="s">
        <v>64</v>
      </c>
      <c r="Q783" s="6">
        <v>1</v>
      </c>
      <c r="R783" s="6">
        <v>4</v>
      </c>
      <c r="S783" s="6">
        <v>2</v>
      </c>
      <c r="T783" s="6">
        <v>88</v>
      </c>
      <c r="U783" s="6">
        <v>2.06E-2</v>
      </c>
      <c r="V783" s="6">
        <v>0.2</v>
      </c>
      <c r="W783" s="6">
        <v>0.27239999999999998</v>
      </c>
      <c r="X783" s="6">
        <v>3</v>
      </c>
      <c r="Y783" s="6">
        <v>42</v>
      </c>
      <c r="Z783" s="6">
        <v>7</v>
      </c>
      <c r="AA783" s="6">
        <v>151</v>
      </c>
      <c r="AB783" s="6">
        <v>0.2165</v>
      </c>
      <c r="AC783" s="6">
        <v>0.7</v>
      </c>
      <c r="AD783" s="6">
        <v>0.46750000000000003</v>
      </c>
      <c r="AE783" s="6">
        <v>1</v>
      </c>
      <c r="AF783" s="6">
        <v>3</v>
      </c>
      <c r="AG783" s="6">
        <v>0</v>
      </c>
      <c r="AH783" s="6">
        <v>0</v>
      </c>
      <c r="AI783" s="6">
        <v>1.55E-2</v>
      </c>
      <c r="AJ783" s="6">
        <v>0</v>
      </c>
      <c r="AK783" s="6">
        <v>0</v>
      </c>
      <c r="AT783" s="6" t="str">
        <f t="shared" si="43"/>
        <v/>
      </c>
      <c r="AU783" s="6" t="str">
        <f t="shared" si="44"/>
        <v/>
      </c>
      <c r="AV783" s="6">
        <f t="shared" si="45"/>
        <v>22</v>
      </c>
      <c r="AW783" s="7">
        <f t="shared" si="46"/>
        <v>3.5952380952380953</v>
      </c>
      <c r="AX783" s="6">
        <f t="shared" si="47"/>
        <v>0</v>
      </c>
      <c r="AY783" s="6" t="str">
        <f t="shared" si="48"/>
        <v/>
      </c>
      <c r="BA783" s="6">
        <f>VLOOKUP(A783, ALL_AP_DATA!$A$2:$F$3600, 6, FALSE)</f>
        <v>194</v>
      </c>
      <c r="BB783" s="6">
        <f>VLOOKUP(A783, projmetadata!$A$2:$D$2036, 4, FALSE)</f>
        <v>2740</v>
      </c>
      <c r="BC783" s="6" t="e">
        <f t="array" aca="1" ref="BC783" ca="1">_xludf.IFS(I783&lt;&gt;0, F783/I783, P783&lt;&gt;0, M783/P783, W783&lt;&gt;0, T783/W783, AD783&lt;&gt;0, AA783/AD783, AK783&lt;&gt;0, AH783/AK783, AR783&lt;&gt;0, AO783/AR783, TRUE, 0)</f>
        <v>#NAME?</v>
      </c>
      <c r="BE783" s="6" t="e">
        <f t="shared" ca="1" si="40"/>
        <v>#NAME?</v>
      </c>
      <c r="BF783" s="6" t="e">
        <f t="shared" ca="1" si="41"/>
        <v>#NAME?</v>
      </c>
      <c r="BG783" s="6"/>
      <c r="BH783" s="6">
        <f>VLOOKUP(A783, ALL_AP_DATA!$A$2:$D$3600, 3, FALSE)</f>
        <v>45</v>
      </c>
      <c r="BI783" s="6">
        <f>VLOOKUP(A783, ALL_AP_DATA!$A$2:$E$3600, 5, FALSE)</f>
        <v>323</v>
      </c>
      <c r="BJ783" s="6">
        <f t="shared" si="49"/>
        <v>1.6649484536082475</v>
      </c>
      <c r="BK783" s="6">
        <f t="shared" si="42"/>
        <v>0.23195876288659795</v>
      </c>
    </row>
    <row r="784" spans="1:63" ht="15.75" customHeight="1" x14ac:dyDescent="0.2">
      <c r="A784" s="6" t="s">
        <v>843</v>
      </c>
      <c r="B784" s="6" t="s">
        <v>64</v>
      </c>
      <c r="C784" s="6">
        <v>2</v>
      </c>
      <c r="D784" s="6">
        <v>15</v>
      </c>
      <c r="E784" s="6">
        <v>12</v>
      </c>
      <c r="F784" s="6">
        <v>683</v>
      </c>
      <c r="G784" s="6">
        <v>4.36E-2</v>
      </c>
      <c r="H784" s="6">
        <v>0.1043</v>
      </c>
      <c r="I784" s="6">
        <v>9.9599999999999994E-2</v>
      </c>
      <c r="Q784" s="6">
        <v>9</v>
      </c>
      <c r="R784" s="6">
        <v>40</v>
      </c>
      <c r="S784" s="6">
        <v>85</v>
      </c>
      <c r="T784" s="6">
        <v>4217</v>
      </c>
      <c r="U784" s="6">
        <v>0.1163</v>
      </c>
      <c r="V784" s="6">
        <v>0.73909999999999998</v>
      </c>
      <c r="W784" s="6">
        <v>0.61519999999999997</v>
      </c>
      <c r="X784" s="6">
        <v>5</v>
      </c>
      <c r="Y784" s="6">
        <v>72</v>
      </c>
      <c r="Z784" s="6">
        <v>38</v>
      </c>
      <c r="AA784" s="6">
        <v>1559</v>
      </c>
      <c r="AB784" s="6">
        <v>0.20930000000000001</v>
      </c>
      <c r="AC784" s="6">
        <v>0.33040000000000003</v>
      </c>
      <c r="AD784" s="6">
        <v>0.22739999999999999</v>
      </c>
      <c r="AE784" s="6">
        <v>19</v>
      </c>
      <c r="AF784" s="6">
        <v>60</v>
      </c>
      <c r="AG784" s="6">
        <v>38</v>
      </c>
      <c r="AH784" s="6">
        <v>2278</v>
      </c>
      <c r="AI784" s="6">
        <v>0.1744</v>
      </c>
      <c r="AJ784" s="6">
        <v>0.33040000000000003</v>
      </c>
      <c r="AK784" s="6">
        <v>0.33229999999999998</v>
      </c>
      <c r="AT784" s="6">
        <f t="shared" si="43"/>
        <v>45.533333333333331</v>
      </c>
      <c r="AU784" s="6" t="str">
        <f t="shared" si="44"/>
        <v/>
      </c>
      <c r="AV784" s="6">
        <f t="shared" si="45"/>
        <v>105.425</v>
      </c>
      <c r="AW784" s="7">
        <f t="shared" si="46"/>
        <v>21.652777777777779</v>
      </c>
      <c r="AX784" s="6">
        <f t="shared" si="47"/>
        <v>37.966666666666669</v>
      </c>
      <c r="AY784" s="6" t="str">
        <f t="shared" si="48"/>
        <v/>
      </c>
      <c r="BA784" s="6">
        <f>VLOOKUP(A784, ALL_AP_DATA!$A$2:$F$3600, 6, FALSE)</f>
        <v>344</v>
      </c>
      <c r="BB784" s="6">
        <f>VLOOKUP(A784, projmetadata!$A$2:$D$2036, 4, FALSE)</f>
        <v>14090</v>
      </c>
      <c r="BC784" s="6" t="e">
        <f t="array" aca="1" ref="BC784" ca="1">_xludf.IFS(I784&lt;&gt;0, F784/I784, P784&lt;&gt;0, M784/P784, W784&lt;&gt;0, T784/W784, AD784&lt;&gt;0, AA784/AD784, AK784&lt;&gt;0, AH784/AK784, AR784&lt;&gt;0, AO784/AR784, TRUE, 0)</f>
        <v>#NAME?</v>
      </c>
      <c r="BE784" s="6" t="e">
        <f t="shared" ca="1" si="40"/>
        <v>#NAME?</v>
      </c>
      <c r="BF784" s="6" t="e">
        <f t="shared" ca="1" si="41"/>
        <v>#NAME?</v>
      </c>
      <c r="BG784" s="6"/>
      <c r="BH784" s="6">
        <f>VLOOKUP(A784, ALL_AP_DATA!$A$2:$D$3600, 3, FALSE)</f>
        <v>125</v>
      </c>
      <c r="BI784" s="6">
        <f>VLOOKUP(A784, ALL_AP_DATA!$A$2:$E$3600, 5, FALSE)</f>
        <v>6855</v>
      </c>
      <c r="BJ784" s="6">
        <f t="shared" si="49"/>
        <v>19.927325581395348</v>
      </c>
      <c r="BK784" s="6">
        <f t="shared" si="42"/>
        <v>0.36337209302325579</v>
      </c>
    </row>
    <row r="785" spans="1:63" ht="15.75" customHeight="1" x14ac:dyDescent="0.2">
      <c r="A785" s="6" t="s">
        <v>844</v>
      </c>
      <c r="B785" s="6" t="s">
        <v>64</v>
      </c>
      <c r="C785" s="6">
        <v>8</v>
      </c>
      <c r="D785" s="6">
        <v>32</v>
      </c>
      <c r="E785" s="6">
        <v>14</v>
      </c>
      <c r="F785" s="6">
        <v>1813</v>
      </c>
      <c r="G785" s="6">
        <v>9.6699999999999994E-2</v>
      </c>
      <c r="H785" s="6">
        <v>0.33329999999999999</v>
      </c>
      <c r="I785" s="6">
        <v>0.33310000000000001</v>
      </c>
      <c r="Q785" s="6">
        <v>3</v>
      </c>
      <c r="R785" s="6">
        <v>10</v>
      </c>
      <c r="S785" s="6">
        <v>13</v>
      </c>
      <c r="T785" s="6">
        <v>2519</v>
      </c>
      <c r="U785" s="6">
        <v>3.0200000000000001E-2</v>
      </c>
      <c r="V785" s="6">
        <v>0.3095</v>
      </c>
      <c r="W785" s="6">
        <v>0.46279999999999999</v>
      </c>
      <c r="X785" s="6">
        <v>4</v>
      </c>
      <c r="Y785" s="6">
        <v>135</v>
      </c>
      <c r="Z785" s="6">
        <v>21</v>
      </c>
      <c r="AA785" s="6">
        <v>1189</v>
      </c>
      <c r="AB785" s="6">
        <v>0.40789999999999998</v>
      </c>
      <c r="AC785" s="6">
        <v>0.5</v>
      </c>
      <c r="AD785" s="6">
        <v>0.21840000000000001</v>
      </c>
      <c r="AE785" s="6">
        <v>33</v>
      </c>
      <c r="AF785" s="6">
        <v>162</v>
      </c>
      <c r="AG785" s="6">
        <v>33</v>
      </c>
      <c r="AH785" s="6">
        <v>4215</v>
      </c>
      <c r="AI785" s="6">
        <v>0.4894</v>
      </c>
      <c r="AJ785" s="6">
        <v>0.78569999999999995</v>
      </c>
      <c r="AK785" s="6">
        <v>0.77439999999999998</v>
      </c>
      <c r="AT785" s="6">
        <f t="shared" si="43"/>
        <v>56.65625</v>
      </c>
      <c r="AU785" s="6" t="str">
        <f t="shared" si="44"/>
        <v/>
      </c>
      <c r="AV785" s="6">
        <f t="shared" si="45"/>
        <v>251.9</v>
      </c>
      <c r="AW785" s="7">
        <f t="shared" si="46"/>
        <v>8.8074074074074069</v>
      </c>
      <c r="AX785" s="6">
        <f t="shared" si="47"/>
        <v>26.018518518518519</v>
      </c>
      <c r="AY785" s="6" t="str">
        <f t="shared" si="48"/>
        <v/>
      </c>
      <c r="BA785" s="6">
        <f>VLOOKUP(A785, ALL_AP_DATA!$A$2:$F$3600, 6, FALSE)</f>
        <v>331</v>
      </c>
      <c r="BB785" s="6">
        <f>VLOOKUP(A785, projmetadata!$A$2:$D$2036, 4, FALSE)</f>
        <v>22856</v>
      </c>
      <c r="BC785" s="6" t="e">
        <f t="array" aca="1" ref="BC785" ca="1">_xludf.IFS(I785&lt;&gt;0, F785/I785, P785&lt;&gt;0, M785/P785, W785&lt;&gt;0, T785/W785, AD785&lt;&gt;0, AA785/AD785, AK785&lt;&gt;0, AH785/AK785, AR785&lt;&gt;0, AO785/AR785, TRUE, 0)</f>
        <v>#NAME?</v>
      </c>
      <c r="BE785" s="6" t="e">
        <f t="shared" ca="1" si="40"/>
        <v>#NAME?</v>
      </c>
      <c r="BF785" s="6" t="e">
        <f t="shared" ca="1" si="41"/>
        <v>#NAME?</v>
      </c>
      <c r="BG785" s="6"/>
      <c r="BH785" s="6">
        <f>VLOOKUP(A785, ALL_AP_DATA!$A$2:$D$3600, 3, FALSE)</f>
        <v>215</v>
      </c>
      <c r="BI785" s="6">
        <f>VLOOKUP(A785, ALL_AP_DATA!$A$2:$E$3600, 5, FALSE)</f>
        <v>5443</v>
      </c>
      <c r="BJ785" s="6">
        <f t="shared" si="49"/>
        <v>16.444108761329304</v>
      </c>
      <c r="BK785" s="6">
        <f t="shared" si="42"/>
        <v>0.64954682779456197</v>
      </c>
    </row>
    <row r="786" spans="1:63" ht="15.75" customHeight="1" x14ac:dyDescent="0.2">
      <c r="A786" s="6" t="s">
        <v>845</v>
      </c>
      <c r="B786" s="6" t="s">
        <v>61</v>
      </c>
      <c r="C786" s="6">
        <v>1</v>
      </c>
      <c r="D786" s="6">
        <v>4</v>
      </c>
      <c r="E786" s="6">
        <v>2</v>
      </c>
      <c r="F786" s="6">
        <v>1666</v>
      </c>
      <c r="G786" s="6">
        <v>1.0699999999999999E-2</v>
      </c>
      <c r="H786" s="6">
        <v>1.24E-2</v>
      </c>
      <c r="I786" s="6">
        <v>0.15559999999999999</v>
      </c>
      <c r="J786" s="6">
        <v>1</v>
      </c>
      <c r="K786" s="6">
        <v>22</v>
      </c>
      <c r="L786" s="6">
        <v>129</v>
      </c>
      <c r="M786" s="6">
        <v>6254</v>
      </c>
      <c r="N786" s="6">
        <v>5.8999999999999997E-2</v>
      </c>
      <c r="O786" s="6">
        <v>0.80120000000000002</v>
      </c>
      <c r="P786" s="6">
        <v>0.58420000000000005</v>
      </c>
      <c r="Q786" s="6">
        <v>9</v>
      </c>
      <c r="R786" s="6">
        <v>30</v>
      </c>
      <c r="S786" s="6">
        <v>133</v>
      </c>
      <c r="T786" s="6">
        <v>6309</v>
      </c>
      <c r="U786" s="6">
        <v>8.0399999999999999E-2</v>
      </c>
      <c r="V786" s="6">
        <v>0.82609999999999995</v>
      </c>
      <c r="W786" s="6">
        <v>0.58940000000000003</v>
      </c>
      <c r="X786" s="6">
        <v>5</v>
      </c>
      <c r="Y786" s="6">
        <v>25</v>
      </c>
      <c r="Z786" s="6">
        <v>98</v>
      </c>
      <c r="AA786" s="6">
        <v>4276</v>
      </c>
      <c r="AB786" s="6">
        <v>6.7000000000000004E-2</v>
      </c>
      <c r="AC786" s="6">
        <v>0.60870000000000002</v>
      </c>
      <c r="AD786" s="6">
        <v>0.39939999999999998</v>
      </c>
      <c r="AT786" s="6">
        <f t="shared" si="43"/>
        <v>416.5</v>
      </c>
      <c r="AU786" s="6">
        <f t="shared" si="44"/>
        <v>284.27272727272725</v>
      </c>
      <c r="AV786" s="6">
        <f t="shared" si="45"/>
        <v>210.3</v>
      </c>
      <c r="AW786" s="7">
        <f t="shared" si="46"/>
        <v>171.04</v>
      </c>
      <c r="AX786" s="6" t="str">
        <f t="shared" si="47"/>
        <v/>
      </c>
      <c r="AY786" s="6" t="str">
        <f t="shared" si="48"/>
        <v/>
      </c>
      <c r="BA786" s="6">
        <f>VLOOKUP(A786, ALL_AP_DATA!$A$2:$F$3600, 6, FALSE)</f>
        <v>373</v>
      </c>
      <c r="BB786" s="6">
        <f>VLOOKUP(A786, projmetadata!$A$2:$D$2036, 4, FALSE)</f>
        <v>61880</v>
      </c>
      <c r="BC786" s="6" t="e">
        <f t="array" aca="1" ref="BC786" ca="1">_xludf.IFS(I786&lt;&gt;0, F786/I786, P786&lt;&gt;0, M786/P786, W786&lt;&gt;0, T786/W786, AD786&lt;&gt;0, AA786/AD786, AK786&lt;&gt;0, AH786/AK786, AR786&lt;&gt;0, AO786/AR786, TRUE, 0)</f>
        <v>#NAME?</v>
      </c>
      <c r="BE786" s="6" t="e">
        <f t="shared" ca="1" si="40"/>
        <v>#NAME?</v>
      </c>
      <c r="BF786" s="6" t="e">
        <f t="shared" ca="1" si="41"/>
        <v>#NAME?</v>
      </c>
      <c r="BG786" s="6"/>
      <c r="BH786" s="6">
        <f>VLOOKUP(A786, ALL_AP_DATA!$A$2:$D$3600, 3, FALSE)</f>
        <v>47</v>
      </c>
      <c r="BI786" s="6">
        <f>VLOOKUP(A786, ALL_AP_DATA!$A$2:$E$3600, 5, FALSE)</f>
        <v>10705</v>
      </c>
      <c r="BJ786" s="6">
        <f t="shared" si="49"/>
        <v>28.699731903485254</v>
      </c>
      <c r="BK786" s="6">
        <f t="shared" si="42"/>
        <v>0.12600536193029491</v>
      </c>
    </row>
    <row r="787" spans="1:63" ht="15.75" customHeight="1" x14ac:dyDescent="0.2">
      <c r="A787" s="6" t="s">
        <v>846</v>
      </c>
      <c r="B787" s="6" t="s">
        <v>64</v>
      </c>
      <c r="C787" s="6">
        <v>4</v>
      </c>
      <c r="D787" s="6">
        <v>8</v>
      </c>
      <c r="E787" s="6">
        <v>1</v>
      </c>
      <c r="F787" s="6">
        <v>13</v>
      </c>
      <c r="G787" s="6">
        <v>3.2300000000000002E-2</v>
      </c>
      <c r="H787" s="6">
        <v>0.16669999999999999</v>
      </c>
      <c r="I787" s="6">
        <v>5.8599999999999999E-2</v>
      </c>
      <c r="X787" s="6">
        <v>12</v>
      </c>
      <c r="Y787" s="6">
        <v>29</v>
      </c>
      <c r="Z787" s="6">
        <v>2</v>
      </c>
      <c r="AA787" s="6">
        <v>10</v>
      </c>
      <c r="AB787" s="6">
        <v>0.1169</v>
      </c>
      <c r="AC787" s="6">
        <v>0.33329999999999999</v>
      </c>
      <c r="AD787" s="6">
        <v>4.4999999999999998E-2</v>
      </c>
      <c r="AE787" s="6">
        <v>4</v>
      </c>
      <c r="AF787" s="6">
        <v>39</v>
      </c>
      <c r="AG787" s="6">
        <v>3</v>
      </c>
      <c r="AH787" s="6">
        <v>79</v>
      </c>
      <c r="AI787" s="6">
        <v>0.1573</v>
      </c>
      <c r="AJ787" s="6">
        <v>0.5</v>
      </c>
      <c r="AK787" s="6">
        <v>0.35589999999999999</v>
      </c>
      <c r="AT787" s="6">
        <f t="shared" si="43"/>
        <v>1.625</v>
      </c>
      <c r="AU787" s="6" t="str">
        <f t="shared" si="44"/>
        <v/>
      </c>
      <c r="AV787" s="6" t="str">
        <f t="shared" si="45"/>
        <v/>
      </c>
      <c r="AW787" s="7">
        <f t="shared" si="46"/>
        <v>0.34482758620689657</v>
      </c>
      <c r="AX787" s="6">
        <f t="shared" si="47"/>
        <v>2.0256410256410255</v>
      </c>
      <c r="AY787" s="6" t="str">
        <f t="shared" si="48"/>
        <v/>
      </c>
      <c r="BA787" s="6">
        <f>VLOOKUP(A787, ALL_AP_DATA!$A$2:$F$3600, 6, FALSE)</f>
        <v>248</v>
      </c>
      <c r="BB787" s="6">
        <f>VLOOKUP(A787, projmetadata!$A$2:$D$2036, 4, FALSE)</f>
        <v>10375</v>
      </c>
      <c r="BC787" s="6" t="e">
        <f t="array" aca="1" ref="BC787" ca="1">_xludf.IFS(I787&lt;&gt;0, F787/I787, P787&lt;&gt;0, M787/P787, W787&lt;&gt;0, T787/W787, AD787&lt;&gt;0, AA787/AD787, AK787&lt;&gt;0, AH787/AK787, AR787&lt;&gt;0, AO787/AR787, TRUE, 0)</f>
        <v>#NAME?</v>
      </c>
      <c r="BE787" s="6" t="e">
        <f t="shared" ca="1" si="40"/>
        <v>#NAME?</v>
      </c>
      <c r="BF787" s="6" t="e">
        <f t="shared" ca="1" si="41"/>
        <v>#NAME?</v>
      </c>
      <c r="BG787" s="6"/>
      <c r="BH787" s="6">
        <f>VLOOKUP(A787, ALL_AP_DATA!$A$2:$D$3600, 3, FALSE)</f>
        <v>69</v>
      </c>
      <c r="BI787" s="6">
        <f>VLOOKUP(A787, ALL_AP_DATA!$A$2:$E$3600, 5, FALSE)</f>
        <v>222</v>
      </c>
      <c r="BJ787" s="6">
        <f t="shared" si="49"/>
        <v>0.89516129032258063</v>
      </c>
      <c r="BK787" s="6">
        <f t="shared" si="42"/>
        <v>0.27822580645161288</v>
      </c>
    </row>
    <row r="788" spans="1:63" ht="15.75" customHeight="1" x14ac:dyDescent="0.2">
      <c r="A788" s="6" t="s">
        <v>847</v>
      </c>
      <c r="B788" s="6" t="s">
        <v>64</v>
      </c>
      <c r="C788" s="6">
        <v>3</v>
      </c>
      <c r="D788" s="6">
        <v>34</v>
      </c>
      <c r="E788" s="6">
        <v>16</v>
      </c>
      <c r="F788" s="6">
        <v>445</v>
      </c>
      <c r="G788" s="6">
        <v>0.23449999999999999</v>
      </c>
      <c r="H788" s="6">
        <v>0.45710000000000001</v>
      </c>
      <c r="I788" s="6">
        <v>0.19409999999999999</v>
      </c>
      <c r="Q788" s="6">
        <v>2</v>
      </c>
      <c r="R788" s="6">
        <v>7</v>
      </c>
      <c r="S788" s="6">
        <v>7</v>
      </c>
      <c r="T788" s="6">
        <v>783</v>
      </c>
      <c r="U788" s="6">
        <v>4.8300000000000003E-2</v>
      </c>
      <c r="V788" s="6">
        <v>0.2</v>
      </c>
      <c r="W788" s="6">
        <v>0.34150000000000003</v>
      </c>
      <c r="X788" s="6">
        <v>4</v>
      </c>
      <c r="Y788" s="6">
        <v>33</v>
      </c>
      <c r="Z788" s="6">
        <v>16</v>
      </c>
      <c r="AA788" s="6">
        <v>285</v>
      </c>
      <c r="AB788" s="6">
        <v>0.2276</v>
      </c>
      <c r="AC788" s="6">
        <v>0.45710000000000001</v>
      </c>
      <c r="AD788" s="6">
        <v>0.12429999999999999</v>
      </c>
      <c r="AE788" s="6">
        <v>10</v>
      </c>
      <c r="AF788" s="6">
        <v>47</v>
      </c>
      <c r="AG788" s="6">
        <v>13</v>
      </c>
      <c r="AH788" s="6">
        <v>445</v>
      </c>
      <c r="AI788" s="6">
        <v>0.3241</v>
      </c>
      <c r="AJ788" s="6">
        <v>0.37140000000000001</v>
      </c>
      <c r="AK788" s="6">
        <v>0.19409999999999999</v>
      </c>
      <c r="AT788" s="6">
        <f t="shared" si="43"/>
        <v>13.088235294117647</v>
      </c>
      <c r="AU788" s="6" t="str">
        <f t="shared" si="44"/>
        <v/>
      </c>
      <c r="AV788" s="6">
        <f t="shared" si="45"/>
        <v>111.85714285714286</v>
      </c>
      <c r="AW788" s="7">
        <f t="shared" si="46"/>
        <v>8.6363636363636367</v>
      </c>
      <c r="AX788" s="6">
        <f t="shared" si="47"/>
        <v>9.4680851063829792</v>
      </c>
      <c r="AY788" s="6" t="str">
        <f t="shared" si="48"/>
        <v/>
      </c>
      <c r="BA788" s="6">
        <f>VLOOKUP(A788, ALL_AP_DATA!$A$2:$F$3600, 6, FALSE)</f>
        <v>145</v>
      </c>
      <c r="BB788" s="6">
        <f>VLOOKUP(A788, projmetadata!$A$2:$D$2036, 4, FALSE)</f>
        <v>9491</v>
      </c>
      <c r="BC788" s="6" t="e">
        <f t="array" aca="1" ref="BC788" ca="1">_xludf.IFS(I788&lt;&gt;0, F788/I788, P788&lt;&gt;0, M788/P788, W788&lt;&gt;0, T788/W788, AD788&lt;&gt;0, AA788/AD788, AK788&lt;&gt;0, AH788/AK788, AR788&lt;&gt;0, AO788/AR788, TRUE, 0)</f>
        <v>#NAME?</v>
      </c>
      <c r="BE788" s="6" t="e">
        <f t="shared" ca="1" si="40"/>
        <v>#NAME?</v>
      </c>
      <c r="BF788" s="6" t="e">
        <f t="shared" ca="1" si="41"/>
        <v>#NAME?</v>
      </c>
      <c r="BG788" s="6"/>
      <c r="BH788" s="6">
        <f>VLOOKUP(A788, ALL_AP_DATA!$A$2:$D$3600, 3, FALSE)</f>
        <v>61</v>
      </c>
      <c r="BI788" s="6">
        <f>VLOOKUP(A788, ALL_AP_DATA!$A$2:$E$3600, 5, FALSE)</f>
        <v>2293</v>
      </c>
      <c r="BJ788" s="6">
        <f t="shared" si="49"/>
        <v>15.813793103448276</v>
      </c>
      <c r="BK788" s="6">
        <f t="shared" si="42"/>
        <v>0.4206896551724138</v>
      </c>
    </row>
    <row r="789" spans="1:63" ht="15.75" customHeight="1" x14ac:dyDescent="0.2">
      <c r="A789" s="6" t="s">
        <v>848</v>
      </c>
      <c r="B789" s="6" t="s">
        <v>64</v>
      </c>
      <c r="X789" s="6">
        <v>3</v>
      </c>
      <c r="Y789" s="6">
        <v>19</v>
      </c>
      <c r="Z789" s="6">
        <v>0</v>
      </c>
      <c r="AA789" s="6">
        <v>0</v>
      </c>
      <c r="AB789" s="6">
        <v>5.7599999999999998E-2</v>
      </c>
      <c r="AC789" s="6">
        <v>0</v>
      </c>
      <c r="AD789" s="6">
        <v>0</v>
      </c>
      <c r="AE789" s="6">
        <v>11</v>
      </c>
      <c r="AF789" s="6">
        <v>66</v>
      </c>
      <c r="AG789" s="6">
        <v>1</v>
      </c>
      <c r="AH789" s="6">
        <v>540</v>
      </c>
      <c r="AI789" s="6">
        <v>0.2</v>
      </c>
      <c r="AJ789" s="6">
        <v>8.3299999999999999E-2</v>
      </c>
      <c r="AK789" s="6">
        <v>0.14249999999999999</v>
      </c>
      <c r="AT789" s="6" t="str">
        <f t="shared" si="43"/>
        <v/>
      </c>
      <c r="AU789" s="6" t="str">
        <f t="shared" si="44"/>
        <v/>
      </c>
      <c r="AV789" s="6" t="str">
        <f t="shared" si="45"/>
        <v/>
      </c>
      <c r="AW789" s="7">
        <f t="shared" si="46"/>
        <v>0</v>
      </c>
      <c r="AX789" s="6">
        <f t="shared" si="47"/>
        <v>8.1818181818181817</v>
      </c>
      <c r="AY789" s="6" t="str">
        <f t="shared" si="48"/>
        <v/>
      </c>
      <c r="BA789" s="6">
        <f>VLOOKUP(A789, ALL_AP_DATA!$A$2:$F$3600, 6, FALSE)</f>
        <v>330</v>
      </c>
      <c r="BB789" s="6">
        <f>VLOOKUP(A789, projmetadata!$A$2:$D$2036, 4, FALSE)</f>
        <v>11582</v>
      </c>
      <c r="BC789" s="6" t="e">
        <f t="array" aca="1" ref="BC789" ca="1">_xludf.IFS(I789&lt;&gt;0, F789/I789, P789&lt;&gt;0, M789/P789, W789&lt;&gt;0, T789/W789, AD789&lt;&gt;0, AA789/AD789, AK789&lt;&gt;0, AH789/AK789, AR789&lt;&gt;0, AO789/AR789, TRUE, 0)</f>
        <v>#NAME?</v>
      </c>
      <c r="BE789" s="6" t="e">
        <f t="shared" ca="1" si="40"/>
        <v>#NAME?</v>
      </c>
      <c r="BF789" s="6" t="e">
        <f t="shared" ca="1" si="41"/>
        <v>#NAME?</v>
      </c>
      <c r="BG789" s="6"/>
      <c r="BH789" s="6">
        <f>VLOOKUP(A789, ALL_AP_DATA!$A$2:$D$3600, 3, FALSE)</f>
        <v>75</v>
      </c>
      <c r="BI789" s="6">
        <f>VLOOKUP(A789, ALL_AP_DATA!$A$2:$E$3600, 5, FALSE)</f>
        <v>3790</v>
      </c>
      <c r="BJ789" s="6">
        <f t="shared" si="49"/>
        <v>11.484848484848484</v>
      </c>
      <c r="BK789" s="6">
        <f t="shared" si="42"/>
        <v>0.22727272727272727</v>
      </c>
    </row>
    <row r="790" spans="1:63" ht="15.75" customHeight="1" x14ac:dyDescent="0.2">
      <c r="A790" s="6" t="s">
        <v>849</v>
      </c>
      <c r="B790" s="6" t="s">
        <v>64</v>
      </c>
      <c r="C790" s="6">
        <v>4</v>
      </c>
      <c r="D790" s="6">
        <v>14</v>
      </c>
      <c r="E790" s="6">
        <v>2</v>
      </c>
      <c r="F790" s="6">
        <v>65</v>
      </c>
      <c r="G790" s="6">
        <v>0.112</v>
      </c>
      <c r="H790" s="6">
        <v>0.4</v>
      </c>
      <c r="I790" s="6">
        <v>0.2802</v>
      </c>
      <c r="Q790" s="6">
        <v>1</v>
      </c>
      <c r="R790" s="6">
        <v>2</v>
      </c>
      <c r="S790" s="6">
        <v>2</v>
      </c>
      <c r="T790" s="6">
        <v>109</v>
      </c>
      <c r="U790" s="6">
        <v>1.6E-2</v>
      </c>
      <c r="V790" s="6">
        <v>0.4</v>
      </c>
      <c r="W790" s="6">
        <v>0.4698</v>
      </c>
      <c r="X790" s="6">
        <v>2</v>
      </c>
      <c r="Y790" s="6">
        <v>27</v>
      </c>
      <c r="Z790" s="6">
        <v>1</v>
      </c>
      <c r="AA790" s="6">
        <v>20</v>
      </c>
      <c r="AB790" s="6">
        <v>0.216</v>
      </c>
      <c r="AC790" s="6">
        <v>0.2</v>
      </c>
      <c r="AD790" s="6">
        <v>8.6199999999999999E-2</v>
      </c>
      <c r="AE790" s="6">
        <v>15</v>
      </c>
      <c r="AF790" s="6">
        <v>53</v>
      </c>
      <c r="AG790" s="6">
        <v>5</v>
      </c>
      <c r="AH790" s="6">
        <v>232</v>
      </c>
      <c r="AI790" s="6">
        <v>0.42399999999999999</v>
      </c>
      <c r="AJ790" s="6">
        <v>1</v>
      </c>
      <c r="AK790" s="6">
        <v>1</v>
      </c>
      <c r="AT790" s="6">
        <f t="shared" si="43"/>
        <v>4.6428571428571432</v>
      </c>
      <c r="AU790" s="6" t="str">
        <f t="shared" si="44"/>
        <v/>
      </c>
      <c r="AV790" s="6">
        <f t="shared" si="45"/>
        <v>54.5</v>
      </c>
      <c r="AW790" s="7">
        <f t="shared" si="46"/>
        <v>0.7407407407407407</v>
      </c>
      <c r="AX790" s="6">
        <f t="shared" si="47"/>
        <v>4.3773584905660377</v>
      </c>
      <c r="AY790" s="6" t="str">
        <f t="shared" si="48"/>
        <v/>
      </c>
      <c r="BA790" s="6">
        <f>VLOOKUP(A790, ALL_AP_DATA!$A$2:$F$3600, 6, FALSE)</f>
        <v>125</v>
      </c>
      <c r="BB790" s="6">
        <f>VLOOKUP(A790, projmetadata!$A$2:$D$2036, 4, FALSE)</f>
        <v>10490</v>
      </c>
      <c r="BC790" s="6" t="e">
        <f t="array" aca="1" ref="BC790" ca="1">_xludf.IFS(I790&lt;&gt;0, F790/I790, P790&lt;&gt;0, M790/P790, W790&lt;&gt;0, T790/W790, AD790&lt;&gt;0, AA790/AD790, AK790&lt;&gt;0, AH790/AK790, AR790&lt;&gt;0, AO790/AR790, TRUE, 0)</f>
        <v>#NAME?</v>
      </c>
      <c r="BE790" s="6" t="e">
        <f t="shared" ca="1" si="40"/>
        <v>#NAME?</v>
      </c>
      <c r="BF790" s="6" t="e">
        <f t="shared" ca="1" si="41"/>
        <v>#NAME?</v>
      </c>
      <c r="BG790" s="6"/>
      <c r="BH790" s="6">
        <f>VLOOKUP(A790, ALL_AP_DATA!$A$2:$D$3600, 3, FALSE)</f>
        <v>66</v>
      </c>
      <c r="BI790" s="6">
        <f>VLOOKUP(A790, ALL_AP_DATA!$A$2:$E$3600, 5, FALSE)</f>
        <v>232</v>
      </c>
      <c r="BJ790" s="6">
        <f t="shared" si="49"/>
        <v>1.8560000000000001</v>
      </c>
      <c r="BK790" s="6">
        <f t="shared" si="42"/>
        <v>0.52800000000000002</v>
      </c>
    </row>
    <row r="791" spans="1:63" ht="15.75" customHeight="1" x14ac:dyDescent="0.2">
      <c r="A791" s="6" t="s">
        <v>850</v>
      </c>
      <c r="B791" s="6" t="s">
        <v>64</v>
      </c>
      <c r="C791" s="6">
        <v>2</v>
      </c>
      <c r="D791" s="6">
        <v>31</v>
      </c>
      <c r="E791" s="6">
        <v>4</v>
      </c>
      <c r="F791" s="6">
        <v>137</v>
      </c>
      <c r="G791" s="6">
        <v>0.14419999999999999</v>
      </c>
      <c r="H791" s="6">
        <v>0.4</v>
      </c>
      <c r="I791" s="6">
        <v>0.16209999999999999</v>
      </c>
      <c r="Q791" s="6">
        <v>1</v>
      </c>
      <c r="R791" s="6">
        <v>5</v>
      </c>
      <c r="S791" s="6">
        <v>2</v>
      </c>
      <c r="T791" s="6">
        <v>218</v>
      </c>
      <c r="U791" s="6">
        <v>2.3300000000000001E-2</v>
      </c>
      <c r="V791" s="6">
        <v>0.2</v>
      </c>
      <c r="W791" s="6">
        <v>0.25800000000000001</v>
      </c>
      <c r="X791" s="6">
        <v>3</v>
      </c>
      <c r="Y791" s="6">
        <v>50</v>
      </c>
      <c r="Z791" s="6">
        <v>5</v>
      </c>
      <c r="AA791" s="6">
        <v>133</v>
      </c>
      <c r="AB791" s="6">
        <v>0.2326</v>
      </c>
      <c r="AC791" s="6">
        <v>0.5</v>
      </c>
      <c r="AD791" s="6">
        <v>0.15740000000000001</v>
      </c>
      <c r="AE791" s="6">
        <v>6</v>
      </c>
      <c r="AF791" s="6">
        <v>29</v>
      </c>
      <c r="AG791" s="6">
        <v>3</v>
      </c>
      <c r="AH791" s="6">
        <v>90</v>
      </c>
      <c r="AI791" s="6">
        <v>0.13489999999999999</v>
      </c>
      <c r="AJ791" s="6">
        <v>0.3</v>
      </c>
      <c r="AK791" s="6">
        <v>0.1065</v>
      </c>
      <c r="AT791" s="6">
        <f t="shared" si="43"/>
        <v>4.419354838709677</v>
      </c>
      <c r="AU791" s="6" t="str">
        <f t="shared" si="44"/>
        <v/>
      </c>
      <c r="AV791" s="6">
        <f t="shared" si="45"/>
        <v>43.6</v>
      </c>
      <c r="AW791" s="7">
        <f t="shared" si="46"/>
        <v>2.66</v>
      </c>
      <c r="AX791" s="6">
        <f t="shared" si="47"/>
        <v>3.103448275862069</v>
      </c>
      <c r="AY791" s="6" t="str">
        <f t="shared" si="48"/>
        <v/>
      </c>
      <c r="BA791" s="6">
        <f>VLOOKUP(A791, ALL_AP_DATA!$A$2:$F$3600, 6, FALSE)</f>
        <v>215</v>
      </c>
      <c r="BB791" s="6">
        <f>VLOOKUP(A791, projmetadata!$A$2:$D$2036, 4, FALSE)</f>
        <v>17722</v>
      </c>
      <c r="BC791" s="6" t="e">
        <f t="array" aca="1" ref="BC791" ca="1">_xludf.IFS(I791&lt;&gt;0, F791/I791, P791&lt;&gt;0, M791/P791, W791&lt;&gt;0, T791/W791, AD791&lt;&gt;0, AA791/AD791, AK791&lt;&gt;0, AH791/AK791, AR791&lt;&gt;0, AO791/AR791, TRUE, 0)</f>
        <v>#NAME?</v>
      </c>
      <c r="BE791" s="6" t="e">
        <f t="shared" ca="1" si="40"/>
        <v>#NAME?</v>
      </c>
      <c r="BF791" s="6" t="e">
        <f t="shared" ca="1" si="41"/>
        <v>#NAME?</v>
      </c>
      <c r="BG791" s="6"/>
      <c r="BH791" s="6">
        <f>VLOOKUP(A791, ALL_AP_DATA!$A$2:$D$3600, 3, FALSE)</f>
        <v>74</v>
      </c>
      <c r="BI791" s="6">
        <f>VLOOKUP(A791, ALL_AP_DATA!$A$2:$E$3600, 5, FALSE)</f>
        <v>845</v>
      </c>
      <c r="BJ791" s="6">
        <f t="shared" si="49"/>
        <v>3.9302325581395348</v>
      </c>
      <c r="BK791" s="6">
        <f t="shared" si="42"/>
        <v>0.34418604651162793</v>
      </c>
    </row>
    <row r="792" spans="1:63" ht="15.75" customHeight="1" x14ac:dyDescent="0.2">
      <c r="A792" s="6" t="s">
        <v>851</v>
      </c>
      <c r="B792" s="6" t="s">
        <v>64</v>
      </c>
      <c r="C792" s="6">
        <v>1</v>
      </c>
      <c r="D792" s="6">
        <v>44</v>
      </c>
      <c r="E792" s="6">
        <v>137</v>
      </c>
      <c r="F792" s="6">
        <v>3764</v>
      </c>
      <c r="G792" s="6">
        <v>0.32350000000000001</v>
      </c>
      <c r="H792" s="6">
        <v>0.85619999999999996</v>
      </c>
      <c r="I792" s="6">
        <v>0.5444</v>
      </c>
      <c r="J792" s="6">
        <v>3</v>
      </c>
      <c r="K792" s="6">
        <v>22</v>
      </c>
      <c r="L792" s="6">
        <v>108</v>
      </c>
      <c r="M792" s="6">
        <v>3642</v>
      </c>
      <c r="N792" s="6">
        <v>0.1618</v>
      </c>
      <c r="O792" s="6">
        <v>0.67500000000000004</v>
      </c>
      <c r="P792" s="6">
        <v>0.52680000000000005</v>
      </c>
      <c r="Q792" s="6">
        <v>9</v>
      </c>
      <c r="R792" s="6">
        <v>30</v>
      </c>
      <c r="S792" s="6">
        <v>123</v>
      </c>
      <c r="T792" s="6">
        <v>4571</v>
      </c>
      <c r="U792" s="6">
        <v>0.22059999999999999</v>
      </c>
      <c r="V792" s="6">
        <v>0.76880000000000004</v>
      </c>
      <c r="W792" s="6">
        <v>0.66110000000000002</v>
      </c>
      <c r="X792" s="6">
        <v>10</v>
      </c>
      <c r="Y792" s="6">
        <v>72</v>
      </c>
      <c r="Z792" s="6">
        <v>145</v>
      </c>
      <c r="AA792" s="6">
        <v>4061</v>
      </c>
      <c r="AB792" s="6">
        <v>0.52939999999999998</v>
      </c>
      <c r="AC792" s="6">
        <v>0.90629999999999999</v>
      </c>
      <c r="AD792" s="6">
        <v>0.58740000000000003</v>
      </c>
      <c r="AE792" s="6">
        <v>8</v>
      </c>
      <c r="AF792" s="6">
        <v>66</v>
      </c>
      <c r="AG792" s="6">
        <v>132</v>
      </c>
      <c r="AH792" s="6">
        <v>4404</v>
      </c>
      <c r="AI792" s="6">
        <v>0.48530000000000001</v>
      </c>
      <c r="AJ792" s="6">
        <v>0.82499999999999996</v>
      </c>
      <c r="AK792" s="6">
        <v>0.63700000000000001</v>
      </c>
      <c r="AL792" s="6">
        <v>1</v>
      </c>
      <c r="AM792" s="6">
        <v>15</v>
      </c>
      <c r="AN792" s="6">
        <v>95</v>
      </c>
      <c r="AO792" s="6">
        <v>3200</v>
      </c>
      <c r="AP792" s="6">
        <v>0.1103</v>
      </c>
      <c r="AQ792" s="6">
        <v>0.59379999999999999</v>
      </c>
      <c r="AR792" s="6">
        <v>0.46279999999999999</v>
      </c>
      <c r="AT792" s="6">
        <f t="shared" si="43"/>
        <v>85.545454545454547</v>
      </c>
      <c r="AU792" s="6">
        <f t="shared" si="44"/>
        <v>165.54545454545453</v>
      </c>
      <c r="AV792" s="6">
        <f t="shared" si="45"/>
        <v>152.36666666666667</v>
      </c>
      <c r="AW792" s="7">
        <f t="shared" si="46"/>
        <v>56.402777777777779</v>
      </c>
      <c r="AX792" s="6">
        <f t="shared" si="47"/>
        <v>66.727272727272734</v>
      </c>
      <c r="AY792" s="6">
        <f t="shared" si="48"/>
        <v>213.33333333333334</v>
      </c>
      <c r="BA792" s="6">
        <f>VLOOKUP(A792, ALL_AP_DATA!$A$2:$F$3600, 6, FALSE)</f>
        <v>136</v>
      </c>
      <c r="BB792" s="6">
        <f>VLOOKUP(A792, projmetadata!$A$2:$D$2036, 4, FALSE)</f>
        <v>25985</v>
      </c>
      <c r="BC792" s="6" t="e">
        <f t="array" aca="1" ref="BC792" ca="1">_xludf.IFS(I792&lt;&gt;0, F792/I792, P792&lt;&gt;0, M792/P792, W792&lt;&gt;0, T792/W792, AD792&lt;&gt;0, AA792/AD792, AK792&lt;&gt;0, AH792/AK792, AR792&lt;&gt;0, AO792/AR792, TRUE, 0)</f>
        <v>#NAME?</v>
      </c>
      <c r="BE792" s="6" t="e">
        <f t="shared" ca="1" si="40"/>
        <v>#NAME?</v>
      </c>
      <c r="BF792" s="6" t="e">
        <f t="shared" ca="1" si="41"/>
        <v>#NAME?</v>
      </c>
      <c r="BG792" s="6"/>
      <c r="BH792" s="6">
        <f>VLOOKUP(A792, ALL_AP_DATA!$A$2:$D$3600, 3, FALSE)</f>
        <v>107</v>
      </c>
      <c r="BI792" s="6">
        <f>VLOOKUP(A792, ALL_AP_DATA!$A$2:$E$3600, 5, FALSE)</f>
        <v>6914</v>
      </c>
      <c r="BJ792" s="6">
        <f t="shared" si="49"/>
        <v>50.838235294117645</v>
      </c>
      <c r="BK792" s="6">
        <f t="shared" si="42"/>
        <v>0.78676470588235292</v>
      </c>
    </row>
    <row r="793" spans="1:63" ht="15.75" customHeight="1" x14ac:dyDescent="0.2">
      <c r="A793" s="6" t="s">
        <v>852</v>
      </c>
      <c r="B793" s="6" t="s">
        <v>64</v>
      </c>
      <c r="C793" s="6">
        <v>6</v>
      </c>
      <c r="D793" s="6">
        <v>26</v>
      </c>
      <c r="E793" s="6">
        <v>7</v>
      </c>
      <c r="F793" s="6">
        <v>78</v>
      </c>
      <c r="G793" s="6">
        <v>9.4899999999999998E-2</v>
      </c>
      <c r="H793" s="6">
        <v>0.2258</v>
      </c>
      <c r="I793" s="6">
        <v>4.8500000000000001E-2</v>
      </c>
      <c r="Q793" s="6">
        <v>3</v>
      </c>
      <c r="R793" s="6">
        <v>13</v>
      </c>
      <c r="S793" s="6">
        <v>11</v>
      </c>
      <c r="T793" s="6">
        <v>709</v>
      </c>
      <c r="U793" s="6">
        <v>4.7399999999999998E-2</v>
      </c>
      <c r="V793" s="6">
        <v>0.3548</v>
      </c>
      <c r="W793" s="6">
        <v>0.44059999999999999</v>
      </c>
      <c r="X793" s="6">
        <v>10</v>
      </c>
      <c r="Y793" s="6">
        <v>57</v>
      </c>
      <c r="Z793" s="6">
        <v>18</v>
      </c>
      <c r="AA793" s="6">
        <v>560</v>
      </c>
      <c r="AB793" s="6">
        <v>0.20799999999999999</v>
      </c>
      <c r="AC793" s="6">
        <v>0.5806</v>
      </c>
      <c r="AD793" s="6">
        <v>0.34799999999999998</v>
      </c>
      <c r="AE793" s="6">
        <v>21</v>
      </c>
      <c r="AF793" s="6">
        <v>101</v>
      </c>
      <c r="AG793" s="6">
        <v>19</v>
      </c>
      <c r="AH793" s="6">
        <v>703</v>
      </c>
      <c r="AI793" s="6">
        <v>0.36859999999999998</v>
      </c>
      <c r="AJ793" s="6">
        <v>0.6129</v>
      </c>
      <c r="AK793" s="6">
        <v>0.43690000000000001</v>
      </c>
      <c r="AT793" s="6">
        <f t="shared" si="43"/>
        <v>3</v>
      </c>
      <c r="AU793" s="6" t="str">
        <f t="shared" si="44"/>
        <v/>
      </c>
      <c r="AV793" s="6">
        <f t="shared" si="45"/>
        <v>54.53846153846154</v>
      </c>
      <c r="AW793" s="7">
        <f t="shared" si="46"/>
        <v>9.8245614035087723</v>
      </c>
      <c r="AX793" s="6">
        <f t="shared" si="47"/>
        <v>6.9603960396039604</v>
      </c>
      <c r="AY793" s="6" t="str">
        <f t="shared" si="48"/>
        <v/>
      </c>
      <c r="BA793" s="6">
        <f>VLOOKUP(A793, ALL_AP_DATA!$A$2:$F$3600, 6, FALSE)</f>
        <v>274</v>
      </c>
      <c r="BB793" s="6">
        <f>VLOOKUP(A793, projmetadata!$A$2:$D$2036, 4, FALSE)</f>
        <v>22719</v>
      </c>
      <c r="BC793" s="6" t="e">
        <f t="array" aca="1" ref="BC793" ca="1">_xludf.IFS(I793&lt;&gt;0, F793/I793, P793&lt;&gt;0, M793/P793, W793&lt;&gt;0, T793/W793, AD793&lt;&gt;0, AA793/AD793, AK793&lt;&gt;0, AH793/AK793, AR793&lt;&gt;0, AO793/AR793, TRUE, 0)</f>
        <v>#NAME?</v>
      </c>
      <c r="BE793" s="6" t="e">
        <f t="shared" ca="1" si="40"/>
        <v>#NAME?</v>
      </c>
      <c r="BF793" s="6" t="e">
        <f t="shared" ca="1" si="41"/>
        <v>#NAME?</v>
      </c>
      <c r="BG793" s="6"/>
      <c r="BH793" s="6">
        <f>VLOOKUP(A793, ALL_AP_DATA!$A$2:$D$3600, 3, FALSE)</f>
        <v>127</v>
      </c>
      <c r="BI793" s="6">
        <f>VLOOKUP(A793, ALL_AP_DATA!$A$2:$E$3600, 5, FALSE)</f>
        <v>1609</v>
      </c>
      <c r="BJ793" s="6">
        <f t="shared" si="49"/>
        <v>5.8722627737226274</v>
      </c>
      <c r="BK793" s="6">
        <f t="shared" si="42"/>
        <v>0.46350364963503649</v>
      </c>
    </row>
    <row r="794" spans="1:63" ht="15.75" customHeight="1" x14ac:dyDescent="0.2">
      <c r="A794" s="6" t="s">
        <v>853</v>
      </c>
      <c r="B794" s="6" t="s">
        <v>64</v>
      </c>
      <c r="C794" s="6">
        <v>13</v>
      </c>
      <c r="D794" s="6">
        <v>29</v>
      </c>
      <c r="E794" s="6">
        <v>4</v>
      </c>
      <c r="F794" s="6">
        <v>81</v>
      </c>
      <c r="G794" s="6">
        <v>0.23769999999999999</v>
      </c>
      <c r="H794" s="6">
        <v>0.28570000000000001</v>
      </c>
      <c r="I794" s="6">
        <v>0.32790000000000002</v>
      </c>
      <c r="X794" s="6">
        <v>5</v>
      </c>
      <c r="Y794" s="6">
        <v>49</v>
      </c>
      <c r="Z794" s="6">
        <v>9</v>
      </c>
      <c r="AA794" s="6">
        <v>169</v>
      </c>
      <c r="AB794" s="6">
        <v>0.40160000000000001</v>
      </c>
      <c r="AC794" s="6">
        <v>0.64290000000000003</v>
      </c>
      <c r="AD794" s="6">
        <v>0.68420000000000003</v>
      </c>
      <c r="AE794" s="6">
        <v>17</v>
      </c>
      <c r="AF794" s="6">
        <v>76</v>
      </c>
      <c r="AG794" s="6">
        <v>11</v>
      </c>
      <c r="AH794" s="6">
        <v>173</v>
      </c>
      <c r="AI794" s="6">
        <v>0.623</v>
      </c>
      <c r="AJ794" s="6">
        <v>0.78569999999999995</v>
      </c>
      <c r="AK794" s="6">
        <v>0.70040000000000002</v>
      </c>
      <c r="AT794" s="6">
        <f t="shared" si="43"/>
        <v>2.7931034482758621</v>
      </c>
      <c r="AU794" s="6" t="str">
        <f t="shared" si="44"/>
        <v/>
      </c>
      <c r="AV794" s="6" t="str">
        <f t="shared" si="45"/>
        <v/>
      </c>
      <c r="AW794" s="7">
        <f t="shared" si="46"/>
        <v>3.4489795918367347</v>
      </c>
      <c r="AX794" s="6">
        <f t="shared" si="47"/>
        <v>2.2763157894736841</v>
      </c>
      <c r="AY794" s="6" t="str">
        <f t="shared" si="48"/>
        <v/>
      </c>
      <c r="BA794" s="6">
        <f>VLOOKUP(A794, ALL_AP_DATA!$A$2:$F$3600, 6, FALSE)</f>
        <v>122</v>
      </c>
      <c r="BB794" s="6">
        <f>VLOOKUP(A794, projmetadata!$A$2:$D$2036, 4, FALSE)</f>
        <v>5982</v>
      </c>
      <c r="BC794" s="6" t="e">
        <f t="array" aca="1" ref="BC794" ca="1">_xludf.IFS(I794&lt;&gt;0, F794/I794, P794&lt;&gt;0, M794/P794, W794&lt;&gt;0, T794/W794, AD794&lt;&gt;0, AA794/AD794, AK794&lt;&gt;0, AH794/AK794, AR794&lt;&gt;0, AO794/AR794, TRUE, 0)</f>
        <v>#NAME?</v>
      </c>
      <c r="BE794" s="6" t="e">
        <f t="shared" ca="1" si="40"/>
        <v>#NAME?</v>
      </c>
      <c r="BF794" s="6" t="e">
        <f t="shared" ca="1" si="41"/>
        <v>#NAME?</v>
      </c>
      <c r="BG794" s="6"/>
      <c r="BH794" s="6">
        <f>VLOOKUP(A794, ALL_AP_DATA!$A$2:$D$3600, 3, FALSE)</f>
        <v>93</v>
      </c>
      <c r="BI794" s="6">
        <f>VLOOKUP(A794, ALL_AP_DATA!$A$2:$E$3600, 5, FALSE)</f>
        <v>247</v>
      </c>
      <c r="BJ794" s="6">
        <f t="shared" si="49"/>
        <v>2.0245901639344264</v>
      </c>
      <c r="BK794" s="6">
        <f t="shared" si="42"/>
        <v>0.76229508196721307</v>
      </c>
    </row>
    <row r="795" spans="1:63" ht="15.75" customHeight="1" x14ac:dyDescent="0.2">
      <c r="A795" s="6" t="s">
        <v>854</v>
      </c>
      <c r="B795" s="6" t="s">
        <v>64</v>
      </c>
      <c r="C795" s="6">
        <v>6</v>
      </c>
      <c r="D795" s="6">
        <v>25</v>
      </c>
      <c r="E795" s="6">
        <v>12</v>
      </c>
      <c r="F795" s="6">
        <v>5911</v>
      </c>
      <c r="G795" s="6">
        <v>0.1111</v>
      </c>
      <c r="H795" s="6">
        <v>0.35289999999999999</v>
      </c>
      <c r="I795" s="6">
        <v>0.73160000000000003</v>
      </c>
      <c r="Q795" s="6">
        <v>4</v>
      </c>
      <c r="R795" s="6">
        <v>9</v>
      </c>
      <c r="S795" s="6">
        <v>14</v>
      </c>
      <c r="T795" s="6">
        <v>2500</v>
      </c>
      <c r="U795" s="6">
        <v>0.04</v>
      </c>
      <c r="V795" s="6">
        <v>0.4118</v>
      </c>
      <c r="W795" s="6">
        <v>0.30940000000000001</v>
      </c>
      <c r="X795" s="6">
        <v>2</v>
      </c>
      <c r="Y795" s="6">
        <v>27</v>
      </c>
      <c r="Z795" s="6">
        <v>13</v>
      </c>
      <c r="AA795" s="6">
        <v>6190</v>
      </c>
      <c r="AB795" s="6">
        <v>0.12</v>
      </c>
      <c r="AC795" s="6">
        <v>0.38240000000000002</v>
      </c>
      <c r="AD795" s="6">
        <v>0.76619999999999999</v>
      </c>
      <c r="AE795" s="6">
        <v>12</v>
      </c>
      <c r="AF795" s="6">
        <v>45</v>
      </c>
      <c r="AG795" s="6">
        <v>15</v>
      </c>
      <c r="AH795" s="6">
        <v>5868</v>
      </c>
      <c r="AI795" s="6">
        <v>0.2</v>
      </c>
      <c r="AJ795" s="6">
        <v>0.44119999999999998</v>
      </c>
      <c r="AK795" s="6">
        <v>0.72629999999999995</v>
      </c>
      <c r="AT795" s="6">
        <f t="shared" si="43"/>
        <v>236.44</v>
      </c>
      <c r="AU795" s="6" t="str">
        <f t="shared" si="44"/>
        <v/>
      </c>
      <c r="AV795" s="6">
        <f t="shared" si="45"/>
        <v>277.77777777777777</v>
      </c>
      <c r="AW795" s="7">
        <f t="shared" si="46"/>
        <v>229.25925925925927</v>
      </c>
      <c r="AX795" s="6">
        <f t="shared" si="47"/>
        <v>130.4</v>
      </c>
      <c r="AY795" s="6" t="str">
        <f t="shared" si="48"/>
        <v/>
      </c>
      <c r="BA795" s="6">
        <f>VLOOKUP(A795, ALL_AP_DATA!$A$2:$F$3600, 6, FALSE)</f>
        <v>225</v>
      </c>
      <c r="BB795" s="6">
        <f>VLOOKUP(A795, projmetadata!$A$2:$D$2036, 4, FALSE)</f>
        <v>18573</v>
      </c>
      <c r="BC795" s="6" t="e">
        <f t="array" aca="1" ref="BC795" ca="1">_xludf.IFS(I795&lt;&gt;0, F795/I795, P795&lt;&gt;0, M795/P795, W795&lt;&gt;0, T795/W795, AD795&lt;&gt;0, AA795/AD795, AK795&lt;&gt;0, AH795/AK795, AR795&lt;&gt;0, AO795/AR795, TRUE, 0)</f>
        <v>#NAME?</v>
      </c>
      <c r="BE795" s="6" t="e">
        <f t="shared" ca="1" si="40"/>
        <v>#NAME?</v>
      </c>
      <c r="BF795" s="6" t="e">
        <f t="shared" ca="1" si="41"/>
        <v>#NAME?</v>
      </c>
      <c r="BG795" s="6"/>
      <c r="BH795" s="6">
        <f>VLOOKUP(A795, ALL_AP_DATA!$A$2:$D$3600, 3, FALSE)</f>
        <v>73</v>
      </c>
      <c r="BI795" s="6">
        <f>VLOOKUP(A795, ALL_AP_DATA!$A$2:$E$3600, 5, FALSE)</f>
        <v>8079</v>
      </c>
      <c r="BJ795" s="6">
        <f t="shared" si="49"/>
        <v>35.906666666666666</v>
      </c>
      <c r="BK795" s="6">
        <f t="shared" si="42"/>
        <v>0.32444444444444442</v>
      </c>
    </row>
    <row r="796" spans="1:63" ht="15.75" customHeight="1" x14ac:dyDescent="0.2">
      <c r="A796" s="6" t="s">
        <v>855</v>
      </c>
      <c r="B796" s="6" t="s">
        <v>64</v>
      </c>
      <c r="C796" s="6">
        <v>25</v>
      </c>
      <c r="D796" s="6">
        <v>234</v>
      </c>
      <c r="E796" s="6">
        <v>3</v>
      </c>
      <c r="F796" s="6">
        <v>457</v>
      </c>
      <c r="G796" s="6">
        <v>5.62E-2</v>
      </c>
      <c r="H796" s="6">
        <v>1</v>
      </c>
      <c r="I796" s="6">
        <v>0.95409999999999995</v>
      </c>
      <c r="X796" s="6">
        <v>121</v>
      </c>
      <c r="Y796" s="6">
        <v>1557</v>
      </c>
      <c r="Z796" s="6">
        <v>1</v>
      </c>
      <c r="AA796" s="6">
        <v>4</v>
      </c>
      <c r="AB796" s="6">
        <v>0.37419999999999998</v>
      </c>
      <c r="AC796" s="6">
        <v>0.33329999999999999</v>
      </c>
      <c r="AD796" s="6">
        <v>8.3999999999999995E-3</v>
      </c>
      <c r="AE796" s="6">
        <v>870</v>
      </c>
      <c r="AF796" s="6">
        <v>2839</v>
      </c>
      <c r="AG796" s="6">
        <v>2</v>
      </c>
      <c r="AH796" s="6">
        <v>8</v>
      </c>
      <c r="AI796" s="6">
        <v>0.68230000000000002</v>
      </c>
      <c r="AJ796" s="6">
        <v>0.66669999999999996</v>
      </c>
      <c r="AK796" s="6">
        <v>1.67E-2</v>
      </c>
      <c r="AT796" s="6">
        <f t="shared" si="43"/>
        <v>1.9529914529914529</v>
      </c>
      <c r="AU796" s="6" t="str">
        <f t="shared" si="44"/>
        <v/>
      </c>
      <c r="AV796" s="6" t="str">
        <f t="shared" si="45"/>
        <v/>
      </c>
      <c r="AW796" s="7">
        <f t="shared" si="46"/>
        <v>2.569043031470777E-3</v>
      </c>
      <c r="AX796" s="6">
        <f t="shared" si="47"/>
        <v>2.8178936245156746E-3</v>
      </c>
      <c r="AY796" s="6" t="str">
        <f t="shared" si="48"/>
        <v/>
      </c>
      <c r="BA796" s="6">
        <f>VLOOKUP(A796, ALL_AP_DATA!$A$2:$F$3600, 6, FALSE)</f>
        <v>4161</v>
      </c>
      <c r="BB796" s="6">
        <f>VLOOKUP(A796, projmetadata!$A$2:$D$2036, 4, FALSE)</f>
        <v>365633</v>
      </c>
      <c r="BC796" s="6" t="e">
        <f t="array" aca="1" ref="BC796" ca="1">_xludf.IFS(I796&lt;&gt;0, F796/I796, P796&lt;&gt;0, M796/P796, W796&lt;&gt;0, T796/W796, AD796&lt;&gt;0, AA796/AD796, AK796&lt;&gt;0, AH796/AK796, AR796&lt;&gt;0, AO796/AR796, TRUE, 0)</f>
        <v>#NAME?</v>
      </c>
      <c r="BE796" s="6" t="e">
        <f t="shared" ca="1" si="40"/>
        <v>#NAME?</v>
      </c>
      <c r="BF796" s="6" t="e">
        <f t="shared" ca="1" si="41"/>
        <v>#NAME?</v>
      </c>
      <c r="BG796" s="6"/>
      <c r="BH796" s="6">
        <f>VLOOKUP(A796, ALL_AP_DATA!$A$2:$D$3600, 3, FALSE)</f>
        <v>3309</v>
      </c>
      <c r="BI796" s="6">
        <f>VLOOKUP(A796, ALL_AP_DATA!$A$2:$E$3600, 5, FALSE)</f>
        <v>479</v>
      </c>
      <c r="BJ796" s="6">
        <f t="shared" si="49"/>
        <v>0.11511655851958663</v>
      </c>
      <c r="BK796" s="6">
        <f t="shared" si="42"/>
        <v>0.79524152847873109</v>
      </c>
    </row>
    <row r="797" spans="1:63" ht="15.75" customHeight="1" x14ac:dyDescent="0.2">
      <c r="A797" s="6" t="s">
        <v>856</v>
      </c>
      <c r="B797" s="6" t="s">
        <v>64</v>
      </c>
      <c r="C797" s="6">
        <v>4</v>
      </c>
      <c r="D797" s="6">
        <v>10</v>
      </c>
      <c r="E797" s="6">
        <v>1</v>
      </c>
      <c r="F797" s="6">
        <v>16</v>
      </c>
      <c r="G797" s="6">
        <v>3.7600000000000001E-2</v>
      </c>
      <c r="H797" s="6">
        <v>6.6699999999999995E-2</v>
      </c>
      <c r="I797" s="6">
        <v>5.21E-2</v>
      </c>
      <c r="Q797" s="6">
        <v>1</v>
      </c>
      <c r="R797" s="6">
        <v>10</v>
      </c>
      <c r="S797" s="6">
        <v>6</v>
      </c>
      <c r="T797" s="6">
        <v>145</v>
      </c>
      <c r="U797" s="6">
        <v>3.7600000000000001E-2</v>
      </c>
      <c r="V797" s="6">
        <v>0.4</v>
      </c>
      <c r="W797" s="6">
        <v>0.4723</v>
      </c>
      <c r="X797" s="6">
        <v>2</v>
      </c>
      <c r="Y797" s="6">
        <v>45</v>
      </c>
      <c r="Z797" s="6">
        <v>0</v>
      </c>
      <c r="AA797" s="6">
        <v>0</v>
      </c>
      <c r="AB797" s="6">
        <v>0.16919999999999999</v>
      </c>
      <c r="AC797" s="6">
        <v>0</v>
      </c>
      <c r="AD797" s="6">
        <v>0</v>
      </c>
      <c r="AE797" s="6">
        <v>12</v>
      </c>
      <c r="AF797" s="6">
        <v>51</v>
      </c>
      <c r="AG797" s="6">
        <v>10</v>
      </c>
      <c r="AH797" s="6">
        <v>117</v>
      </c>
      <c r="AI797" s="6">
        <v>0.19170000000000001</v>
      </c>
      <c r="AJ797" s="6">
        <v>0.66669999999999996</v>
      </c>
      <c r="AK797" s="6">
        <v>0.38109999999999999</v>
      </c>
      <c r="AT797" s="6">
        <f t="shared" si="43"/>
        <v>1.6</v>
      </c>
      <c r="AU797" s="6" t="str">
        <f t="shared" si="44"/>
        <v/>
      </c>
      <c r="AV797" s="6">
        <f t="shared" si="45"/>
        <v>14.5</v>
      </c>
      <c r="AW797" s="7">
        <f t="shared" si="46"/>
        <v>0</v>
      </c>
      <c r="AX797" s="6">
        <f t="shared" si="47"/>
        <v>2.2941176470588234</v>
      </c>
      <c r="AY797" s="6" t="str">
        <f t="shared" si="48"/>
        <v/>
      </c>
      <c r="BA797" s="6">
        <f>VLOOKUP(A797, ALL_AP_DATA!$A$2:$F$3600, 6, FALSE)</f>
        <v>266</v>
      </c>
      <c r="BB797" s="6">
        <f>VLOOKUP(A797, projmetadata!$A$2:$D$2036, 4, FALSE)</f>
        <v>24551</v>
      </c>
      <c r="BC797" s="6" t="e">
        <f t="array" aca="1" ref="BC797" ca="1">_xludf.IFS(I797&lt;&gt;0, F797/I797, P797&lt;&gt;0, M797/P797, W797&lt;&gt;0, T797/W797, AD797&lt;&gt;0, AA797/AD797, AK797&lt;&gt;0, AH797/AK797, AR797&lt;&gt;0, AO797/AR797, TRUE, 0)</f>
        <v>#NAME?</v>
      </c>
      <c r="BE797" s="6" t="e">
        <f t="shared" ca="1" si="40"/>
        <v>#NAME?</v>
      </c>
      <c r="BF797" s="6" t="e">
        <f t="shared" ca="1" si="41"/>
        <v>#NAME?</v>
      </c>
      <c r="BG797" s="6"/>
      <c r="BH797" s="6">
        <f>VLOOKUP(A797, ALL_AP_DATA!$A$2:$D$3600, 3, FALSE)</f>
        <v>97</v>
      </c>
      <c r="BI797" s="6">
        <f>VLOOKUP(A797, ALL_AP_DATA!$A$2:$E$3600, 5, FALSE)</f>
        <v>307</v>
      </c>
      <c r="BJ797" s="6">
        <f t="shared" si="49"/>
        <v>1.1541353383458646</v>
      </c>
      <c r="BK797" s="6">
        <f t="shared" si="42"/>
        <v>0.36466165413533835</v>
      </c>
    </row>
    <row r="798" spans="1:63" ht="15.75" customHeight="1" x14ac:dyDescent="0.2">
      <c r="A798" s="6" t="s">
        <v>857</v>
      </c>
      <c r="B798" s="6" t="s">
        <v>64</v>
      </c>
      <c r="C798" s="6">
        <v>3</v>
      </c>
      <c r="D798" s="6">
        <v>8</v>
      </c>
      <c r="E798" s="6">
        <v>0</v>
      </c>
      <c r="F798" s="6">
        <v>0</v>
      </c>
      <c r="G798" s="6">
        <v>3.3099999999999997E-2</v>
      </c>
      <c r="H798" s="6">
        <v>0</v>
      </c>
      <c r="I798" s="6">
        <v>0</v>
      </c>
      <c r="X798" s="6">
        <v>2</v>
      </c>
      <c r="Y798" s="6">
        <v>45</v>
      </c>
      <c r="Z798" s="6">
        <v>0</v>
      </c>
      <c r="AA798" s="6">
        <v>0</v>
      </c>
      <c r="AB798" s="6">
        <v>0.186</v>
      </c>
      <c r="AC798" s="6">
        <v>0</v>
      </c>
      <c r="AD798" s="6">
        <v>0</v>
      </c>
      <c r="AE798" s="6">
        <v>10</v>
      </c>
      <c r="AF798" s="6">
        <v>36</v>
      </c>
      <c r="AG798" s="6">
        <v>0</v>
      </c>
      <c r="AH798" s="6">
        <v>0</v>
      </c>
      <c r="AI798" s="6">
        <v>0.14879999999999999</v>
      </c>
      <c r="AJ798" s="6">
        <v>0</v>
      </c>
      <c r="AK798" s="6">
        <v>0</v>
      </c>
      <c r="AT798" s="6">
        <f t="shared" si="43"/>
        <v>0</v>
      </c>
      <c r="AU798" s="6" t="str">
        <f t="shared" si="44"/>
        <v/>
      </c>
      <c r="AV798" s="6" t="str">
        <f t="shared" si="45"/>
        <v/>
      </c>
      <c r="AW798" s="7">
        <f t="shared" si="46"/>
        <v>0</v>
      </c>
      <c r="AX798" s="6">
        <f t="shared" si="47"/>
        <v>0</v>
      </c>
      <c r="AY798" s="6" t="str">
        <f t="shared" si="48"/>
        <v/>
      </c>
      <c r="BA798" s="6">
        <f>VLOOKUP(A798, ALL_AP_DATA!$A$2:$F$3600, 6, FALSE)</f>
        <v>242</v>
      </c>
      <c r="BB798" s="6">
        <f>VLOOKUP(A798, projmetadata!$A$2:$D$2036, 4, FALSE)</f>
        <v>19821</v>
      </c>
      <c r="BC798" s="6" t="e">
        <f t="array" aca="1" ref="BC798" ca="1">_xludf.IFS(I798&lt;&gt;0, F798/I798, P798&lt;&gt;0, M798/P798, W798&lt;&gt;0, T798/W798, AD798&lt;&gt;0, AA798/AD798, AK798&lt;&gt;0, AH798/AK798, AR798&lt;&gt;0, AO798/AR798, TRUE, 0)</f>
        <v>#NAME?</v>
      </c>
      <c r="BE798" s="6" t="e">
        <f t="shared" ca="1" si="40"/>
        <v>#NAME?</v>
      </c>
      <c r="BF798" s="6" t="e">
        <f t="shared" ca="1" si="41"/>
        <v>#NAME?</v>
      </c>
      <c r="BG798" s="6"/>
      <c r="BH798" s="6">
        <f>VLOOKUP(A798, ALL_AP_DATA!$A$2:$D$3600, 3, FALSE)</f>
        <v>78</v>
      </c>
      <c r="BI798" s="6">
        <f>VLOOKUP(A798, ALL_AP_DATA!$A$2:$E$3600, 5, FALSE)</f>
        <v>0</v>
      </c>
      <c r="BJ798" s="6">
        <f t="shared" si="49"/>
        <v>0</v>
      </c>
      <c r="BK798" s="6">
        <f t="shared" si="42"/>
        <v>0.32231404958677684</v>
      </c>
    </row>
    <row r="799" spans="1:63" ht="15.75" customHeight="1" x14ac:dyDescent="0.2">
      <c r="A799" s="6" t="s">
        <v>858</v>
      </c>
      <c r="B799" s="6" t="s">
        <v>64</v>
      </c>
      <c r="C799" s="6">
        <v>18</v>
      </c>
      <c r="D799" s="6">
        <v>285</v>
      </c>
      <c r="E799" s="6">
        <v>74</v>
      </c>
      <c r="F799" s="6">
        <v>4048</v>
      </c>
      <c r="G799" s="6">
        <v>0.21920000000000001</v>
      </c>
      <c r="H799" s="6">
        <v>0.47739999999999999</v>
      </c>
      <c r="I799" s="6">
        <v>0.182</v>
      </c>
      <c r="Q799" s="6">
        <v>13</v>
      </c>
      <c r="R799" s="6">
        <v>33</v>
      </c>
      <c r="S799" s="6">
        <v>55</v>
      </c>
      <c r="T799" s="6">
        <v>6773</v>
      </c>
      <c r="U799" s="6">
        <v>2.5399999999999999E-2</v>
      </c>
      <c r="V799" s="6">
        <v>0.3548</v>
      </c>
      <c r="W799" s="6">
        <v>0.30459999999999998</v>
      </c>
      <c r="X799" s="6">
        <v>44</v>
      </c>
      <c r="Y799" s="6">
        <v>398</v>
      </c>
      <c r="Z799" s="6">
        <v>103</v>
      </c>
      <c r="AA799" s="6">
        <v>6027</v>
      </c>
      <c r="AB799" s="6">
        <v>0.30620000000000003</v>
      </c>
      <c r="AC799" s="6">
        <v>0.66449999999999998</v>
      </c>
      <c r="AD799" s="6">
        <v>0.27100000000000002</v>
      </c>
      <c r="AE799" s="6">
        <v>65</v>
      </c>
      <c r="AF799" s="6">
        <v>471</v>
      </c>
      <c r="AG799" s="6">
        <v>113</v>
      </c>
      <c r="AH799" s="6">
        <v>12997</v>
      </c>
      <c r="AI799" s="6">
        <v>0.36230000000000001</v>
      </c>
      <c r="AJ799" s="6">
        <v>0.72899999999999998</v>
      </c>
      <c r="AK799" s="6">
        <v>0.58450000000000002</v>
      </c>
      <c r="AT799" s="6">
        <f t="shared" si="43"/>
        <v>14.203508771929824</v>
      </c>
      <c r="AU799" s="6" t="str">
        <f t="shared" si="44"/>
        <v/>
      </c>
      <c r="AV799" s="6">
        <f t="shared" si="45"/>
        <v>205.24242424242425</v>
      </c>
      <c r="AW799" s="7">
        <f t="shared" si="46"/>
        <v>15.143216080402009</v>
      </c>
      <c r="AX799" s="6">
        <f t="shared" si="47"/>
        <v>27.594479830148622</v>
      </c>
      <c r="AY799" s="6" t="str">
        <f t="shared" si="48"/>
        <v/>
      </c>
      <c r="BA799" s="6">
        <f>VLOOKUP(A799, ALL_AP_DATA!$A$2:$F$3600, 6, FALSE)</f>
        <v>1300</v>
      </c>
      <c r="BB799" s="6">
        <f>VLOOKUP(A799, projmetadata!$A$2:$D$2036, 4, FALSE)</f>
        <v>118058</v>
      </c>
      <c r="BC799" s="6" t="e">
        <f t="array" aca="1" ref="BC799" ca="1">_xludf.IFS(I799&lt;&gt;0, F799/I799, P799&lt;&gt;0, M799/P799, W799&lt;&gt;0, T799/W799, AD799&lt;&gt;0, AA799/AD799, AK799&lt;&gt;0, AH799/AK799, AR799&lt;&gt;0, AO799/AR799, TRUE, 0)</f>
        <v>#NAME?</v>
      </c>
      <c r="BE799" s="6" t="e">
        <f t="shared" ca="1" si="40"/>
        <v>#NAME?</v>
      </c>
      <c r="BF799" s="6" t="e">
        <f t="shared" ca="1" si="41"/>
        <v>#NAME?</v>
      </c>
      <c r="BG799" s="6"/>
      <c r="BH799" s="6">
        <f>VLOOKUP(A799, ALL_AP_DATA!$A$2:$D$3600, 3, FALSE)</f>
        <v>740</v>
      </c>
      <c r="BI799" s="6">
        <f>VLOOKUP(A799, ALL_AP_DATA!$A$2:$E$3600, 5, FALSE)</f>
        <v>22236</v>
      </c>
      <c r="BJ799" s="6">
        <f t="shared" si="49"/>
        <v>17.104615384615386</v>
      </c>
      <c r="BK799" s="6">
        <f t="shared" si="42"/>
        <v>0.56923076923076921</v>
      </c>
    </row>
    <row r="800" spans="1:63" ht="15.75" customHeight="1" x14ac:dyDescent="0.2">
      <c r="A800" s="6" t="s">
        <v>859</v>
      </c>
      <c r="B800" s="6" t="s">
        <v>64</v>
      </c>
      <c r="C800" s="6">
        <v>1</v>
      </c>
      <c r="D800" s="6">
        <v>2</v>
      </c>
      <c r="E800" s="6">
        <v>0</v>
      </c>
      <c r="F800" s="6">
        <v>0</v>
      </c>
      <c r="G800" s="6">
        <v>1.49E-2</v>
      </c>
      <c r="H800" s="6">
        <v>0</v>
      </c>
      <c r="I800" s="6">
        <v>0</v>
      </c>
      <c r="Q800" s="6">
        <v>1</v>
      </c>
      <c r="R800" s="6">
        <v>2</v>
      </c>
      <c r="S800" s="6">
        <v>2</v>
      </c>
      <c r="T800" s="6">
        <v>162</v>
      </c>
      <c r="U800" s="6">
        <v>1.49E-2</v>
      </c>
      <c r="V800" s="6">
        <v>0.5</v>
      </c>
      <c r="W800" s="6">
        <v>0.5978</v>
      </c>
      <c r="AE800" s="6">
        <v>15</v>
      </c>
      <c r="AF800" s="6">
        <v>75</v>
      </c>
      <c r="AG800" s="6">
        <v>3</v>
      </c>
      <c r="AH800" s="6">
        <v>220</v>
      </c>
      <c r="AI800" s="6">
        <v>0.55969999999999998</v>
      </c>
      <c r="AJ800" s="6">
        <v>0.75</v>
      </c>
      <c r="AK800" s="6">
        <v>0.81179999999999997</v>
      </c>
      <c r="AT800" s="6">
        <f t="shared" si="43"/>
        <v>0</v>
      </c>
      <c r="AU800" s="6" t="str">
        <f t="shared" si="44"/>
        <v/>
      </c>
      <c r="AV800" s="6">
        <f t="shared" si="45"/>
        <v>81</v>
      </c>
      <c r="AW800" s="7" t="str">
        <f t="shared" si="46"/>
        <v/>
      </c>
      <c r="AX800" s="6">
        <f t="shared" si="47"/>
        <v>2.9333333333333331</v>
      </c>
      <c r="AY800" s="6" t="str">
        <f t="shared" si="48"/>
        <v/>
      </c>
      <c r="BA800" s="6">
        <f>VLOOKUP(A800, ALL_AP_DATA!$A$2:$F$3600, 6, FALSE)</f>
        <v>134</v>
      </c>
      <c r="BB800" s="6">
        <f>VLOOKUP(A800, projmetadata!$A$2:$D$2036, 4, FALSE)</f>
        <v>9816</v>
      </c>
      <c r="BC800" s="6" t="e">
        <f t="array" aca="1" ref="BC800" ca="1">_xludf.IFS(I800&lt;&gt;0, F800/I800, P800&lt;&gt;0, M800/P800, W800&lt;&gt;0, T800/W800, AD800&lt;&gt;0, AA800/AD800, AK800&lt;&gt;0, AH800/AK800, AR800&lt;&gt;0, AO800/AR800, TRUE, 0)</f>
        <v>#NAME?</v>
      </c>
      <c r="BE800" s="6" t="e">
        <f t="shared" ca="1" si="40"/>
        <v>#NAME?</v>
      </c>
      <c r="BF800" s="6" t="e">
        <f t="shared" ca="1" si="41"/>
        <v>#NAME?</v>
      </c>
      <c r="BG800" s="6"/>
      <c r="BH800" s="6">
        <f>VLOOKUP(A800, ALL_AP_DATA!$A$2:$D$3600, 3, FALSE)</f>
        <v>75</v>
      </c>
      <c r="BI800" s="6">
        <f>VLOOKUP(A800, ALL_AP_DATA!$A$2:$E$3600, 5, FALSE)</f>
        <v>271</v>
      </c>
      <c r="BJ800" s="6">
        <f t="shared" si="49"/>
        <v>2.0223880597014925</v>
      </c>
      <c r="BK800" s="6">
        <f t="shared" si="42"/>
        <v>0.55970149253731338</v>
      </c>
    </row>
    <row r="801" spans="1:63" ht="15.75" customHeight="1" x14ac:dyDescent="0.2">
      <c r="A801" s="6" t="s">
        <v>860</v>
      </c>
      <c r="B801" s="6" t="s">
        <v>64</v>
      </c>
      <c r="C801" s="6">
        <v>3</v>
      </c>
      <c r="D801" s="6">
        <v>17</v>
      </c>
      <c r="E801" s="6">
        <v>0</v>
      </c>
      <c r="F801" s="6">
        <v>0</v>
      </c>
      <c r="G801" s="6">
        <v>3.9399999999999998E-2</v>
      </c>
      <c r="H801" s="6">
        <v>0</v>
      </c>
      <c r="I801" s="6">
        <v>0</v>
      </c>
      <c r="X801" s="6">
        <v>21</v>
      </c>
      <c r="Y801" s="6">
        <v>185</v>
      </c>
      <c r="Z801" s="6">
        <v>9</v>
      </c>
      <c r="AA801" s="6">
        <v>108</v>
      </c>
      <c r="AB801" s="6">
        <v>0.42920000000000003</v>
      </c>
      <c r="AC801" s="6">
        <v>0.39129999999999998</v>
      </c>
      <c r="AD801" s="6">
        <v>0.12089999999999999</v>
      </c>
      <c r="AE801" s="6">
        <v>69</v>
      </c>
      <c r="AF801" s="6">
        <v>314</v>
      </c>
      <c r="AG801" s="6">
        <v>18</v>
      </c>
      <c r="AH801" s="6">
        <v>782</v>
      </c>
      <c r="AI801" s="6">
        <v>0.72850000000000004</v>
      </c>
      <c r="AJ801" s="6">
        <v>0.78259999999999996</v>
      </c>
      <c r="AK801" s="6">
        <v>0.87570000000000003</v>
      </c>
      <c r="AT801" s="6">
        <f t="shared" si="43"/>
        <v>0</v>
      </c>
      <c r="AU801" s="6" t="str">
        <f t="shared" si="44"/>
        <v/>
      </c>
      <c r="AV801" s="6" t="str">
        <f t="shared" si="45"/>
        <v/>
      </c>
      <c r="AW801" s="7">
        <f t="shared" si="46"/>
        <v>0.58378378378378382</v>
      </c>
      <c r="AX801" s="6">
        <f t="shared" si="47"/>
        <v>2.4904458598726116</v>
      </c>
      <c r="AY801" s="6" t="str">
        <f t="shared" si="48"/>
        <v/>
      </c>
      <c r="BA801" s="6">
        <f>VLOOKUP(A801, ALL_AP_DATA!$A$2:$F$3600, 6, FALSE)</f>
        <v>431</v>
      </c>
      <c r="BB801" s="6">
        <f>VLOOKUP(A801, projmetadata!$A$2:$D$2036, 4, FALSE)</f>
        <v>39595</v>
      </c>
      <c r="BC801" s="6" t="e">
        <f t="array" aca="1" ref="BC801" ca="1">_xludf.IFS(I801&lt;&gt;0, F801/I801, P801&lt;&gt;0, M801/P801, W801&lt;&gt;0, T801/W801, AD801&lt;&gt;0, AA801/AD801, AK801&lt;&gt;0, AH801/AK801, AR801&lt;&gt;0, AO801/AR801, TRUE, 0)</f>
        <v>#NAME?</v>
      </c>
      <c r="BE801" s="6" t="e">
        <f t="shared" ca="1" si="40"/>
        <v>#NAME?</v>
      </c>
      <c r="BF801" s="6" t="e">
        <f t="shared" ca="1" si="41"/>
        <v>#NAME?</v>
      </c>
      <c r="BG801" s="6"/>
      <c r="BH801" s="6">
        <f>VLOOKUP(A801, ALL_AP_DATA!$A$2:$D$3600, 3, FALSE)</f>
        <v>356</v>
      </c>
      <c r="BI801" s="6">
        <f>VLOOKUP(A801, ALL_AP_DATA!$A$2:$E$3600, 5, FALSE)</f>
        <v>893</v>
      </c>
      <c r="BJ801" s="6">
        <f t="shared" si="49"/>
        <v>2.0719257540603246</v>
      </c>
      <c r="BK801" s="6">
        <f t="shared" si="42"/>
        <v>0.82598607888631093</v>
      </c>
    </row>
    <row r="802" spans="1:63" ht="15.75" customHeight="1" x14ac:dyDescent="0.2">
      <c r="A802" s="6" t="s">
        <v>861</v>
      </c>
      <c r="B802" s="6" t="s">
        <v>64</v>
      </c>
      <c r="C802" s="6">
        <v>13</v>
      </c>
      <c r="D802" s="6">
        <v>39</v>
      </c>
      <c r="E802" s="6">
        <v>2</v>
      </c>
      <c r="F802" s="6">
        <v>6</v>
      </c>
      <c r="G802" s="6">
        <v>8.2799999999999999E-2</v>
      </c>
      <c r="H802" s="6">
        <v>0.1111</v>
      </c>
      <c r="I802" s="6">
        <v>7.0000000000000001E-3</v>
      </c>
      <c r="X802" s="6">
        <v>27</v>
      </c>
      <c r="Y802" s="6">
        <v>145</v>
      </c>
      <c r="Z802" s="6">
        <v>4</v>
      </c>
      <c r="AA802" s="6">
        <v>41</v>
      </c>
      <c r="AB802" s="6">
        <v>0.30790000000000001</v>
      </c>
      <c r="AC802" s="6">
        <v>0.22220000000000001</v>
      </c>
      <c r="AD802" s="6">
        <v>4.7699999999999999E-2</v>
      </c>
      <c r="AE802" s="6">
        <v>32</v>
      </c>
      <c r="AF802" s="6">
        <v>129</v>
      </c>
      <c r="AG802" s="6">
        <v>5</v>
      </c>
      <c r="AH802" s="6">
        <v>211</v>
      </c>
      <c r="AI802" s="6">
        <v>0.27389999999999998</v>
      </c>
      <c r="AJ802" s="6">
        <v>0.27779999999999999</v>
      </c>
      <c r="AK802" s="6">
        <v>0.24560000000000001</v>
      </c>
      <c r="AT802" s="6">
        <f t="shared" si="43"/>
        <v>0.15384615384615385</v>
      </c>
      <c r="AU802" s="6" t="str">
        <f t="shared" si="44"/>
        <v/>
      </c>
      <c r="AV802" s="6" t="str">
        <f t="shared" si="45"/>
        <v/>
      </c>
      <c r="AW802" s="7">
        <f t="shared" si="46"/>
        <v>0.28275862068965518</v>
      </c>
      <c r="AX802" s="6">
        <f t="shared" si="47"/>
        <v>1.6356589147286822</v>
      </c>
      <c r="AY802" s="6" t="str">
        <f t="shared" si="48"/>
        <v/>
      </c>
      <c r="BA802" s="6">
        <f>VLOOKUP(A802, ALL_AP_DATA!$A$2:$F$3600, 6, FALSE)</f>
        <v>471</v>
      </c>
      <c r="BB802" s="6">
        <f>VLOOKUP(A802, projmetadata!$A$2:$D$2036, 4, FALSE)</f>
        <v>31242</v>
      </c>
      <c r="BC802" s="6" t="e">
        <f t="array" aca="1" ref="BC802" ca="1">_xludf.IFS(I802&lt;&gt;0, F802/I802, P802&lt;&gt;0, M802/P802, W802&lt;&gt;0, T802/W802, AD802&lt;&gt;0, AA802/AD802, AK802&lt;&gt;0, AH802/AK802, AR802&lt;&gt;0, AO802/AR802, TRUE, 0)</f>
        <v>#NAME?</v>
      </c>
      <c r="BE802" s="6" t="e">
        <f t="shared" ca="1" si="40"/>
        <v>#NAME?</v>
      </c>
      <c r="BF802" s="6" t="e">
        <f t="shared" ca="1" si="41"/>
        <v>#NAME?</v>
      </c>
      <c r="BG802" s="6"/>
      <c r="BH802" s="6">
        <f>VLOOKUP(A802, ALL_AP_DATA!$A$2:$D$3600, 3, FALSE)</f>
        <v>223</v>
      </c>
      <c r="BI802" s="6">
        <f>VLOOKUP(A802, ALL_AP_DATA!$A$2:$E$3600, 5, FALSE)</f>
        <v>859</v>
      </c>
      <c r="BJ802" s="6">
        <f t="shared" si="49"/>
        <v>1.8237791932059448</v>
      </c>
      <c r="BK802" s="6">
        <f t="shared" si="42"/>
        <v>0.47346072186836519</v>
      </c>
    </row>
    <row r="803" spans="1:63" ht="15.75" customHeight="1" x14ac:dyDescent="0.2">
      <c r="A803" s="6" t="s">
        <v>862</v>
      </c>
      <c r="B803" s="6" t="s">
        <v>64</v>
      </c>
      <c r="C803" s="6">
        <v>30</v>
      </c>
      <c r="D803" s="6">
        <v>102</v>
      </c>
      <c r="E803" s="6">
        <v>89</v>
      </c>
      <c r="F803" s="6">
        <v>4193</v>
      </c>
      <c r="G803" s="6">
        <v>7.7200000000000005E-2</v>
      </c>
      <c r="H803" s="6">
        <v>0.31669999999999998</v>
      </c>
      <c r="I803" s="6">
        <v>0.1547</v>
      </c>
      <c r="Q803" s="6">
        <v>33</v>
      </c>
      <c r="R803" s="6">
        <v>110</v>
      </c>
      <c r="S803" s="6">
        <v>163</v>
      </c>
      <c r="T803" s="6">
        <v>14983</v>
      </c>
      <c r="U803" s="6">
        <v>8.3299999999999999E-2</v>
      </c>
      <c r="V803" s="6">
        <v>0.58009999999999995</v>
      </c>
      <c r="W803" s="6">
        <v>0.55269999999999997</v>
      </c>
      <c r="X803" s="6">
        <v>8</v>
      </c>
      <c r="Y803" s="6">
        <v>138</v>
      </c>
      <c r="Z803" s="6">
        <v>65</v>
      </c>
      <c r="AA803" s="6">
        <v>5831</v>
      </c>
      <c r="AB803" s="6">
        <v>0.1045</v>
      </c>
      <c r="AC803" s="6">
        <v>0.23130000000000001</v>
      </c>
      <c r="AD803" s="6">
        <v>0.21510000000000001</v>
      </c>
      <c r="AE803" s="6">
        <v>56</v>
      </c>
      <c r="AF803" s="6">
        <v>298</v>
      </c>
      <c r="AG803" s="6">
        <v>104</v>
      </c>
      <c r="AH803" s="6">
        <v>6970</v>
      </c>
      <c r="AI803" s="6">
        <v>0.22559999999999999</v>
      </c>
      <c r="AJ803" s="6">
        <v>0.37009999999999998</v>
      </c>
      <c r="AK803" s="6">
        <v>0.2571</v>
      </c>
      <c r="AT803" s="6">
        <f t="shared" si="43"/>
        <v>41.107843137254903</v>
      </c>
      <c r="AU803" s="6" t="str">
        <f t="shared" si="44"/>
        <v/>
      </c>
      <c r="AV803" s="6">
        <f t="shared" si="45"/>
        <v>136.20909090909092</v>
      </c>
      <c r="AW803" s="7">
        <f t="shared" si="46"/>
        <v>42.253623188405797</v>
      </c>
      <c r="AX803" s="6">
        <f t="shared" si="47"/>
        <v>23.389261744966444</v>
      </c>
      <c r="AY803" s="6" t="str">
        <f t="shared" si="48"/>
        <v/>
      </c>
      <c r="BA803" s="6">
        <f>VLOOKUP(A803, ALL_AP_DATA!$A$2:$F$3600, 6, FALSE)</f>
        <v>1321</v>
      </c>
      <c r="BB803" s="6">
        <f>VLOOKUP(A803, projmetadata!$A$2:$D$2036, 4, FALSE)</f>
        <v>91878</v>
      </c>
      <c r="BC803" s="6" t="e">
        <f t="array" aca="1" ref="BC803" ca="1">_xludf.IFS(I803&lt;&gt;0, F803/I803, P803&lt;&gt;0, M803/P803, W803&lt;&gt;0, T803/W803, AD803&lt;&gt;0, AA803/AD803, AK803&lt;&gt;0, AH803/AK803, AR803&lt;&gt;0, AO803/AR803, TRUE, 0)</f>
        <v>#NAME?</v>
      </c>
      <c r="BE803" s="6" t="e">
        <f t="shared" ca="1" si="40"/>
        <v>#NAME?</v>
      </c>
      <c r="BF803" s="6" t="e">
        <f t="shared" ca="1" si="41"/>
        <v>#NAME?</v>
      </c>
      <c r="BG803" s="6"/>
      <c r="BH803" s="6">
        <f>VLOOKUP(A803, ALL_AP_DATA!$A$2:$D$3600, 3, FALSE)</f>
        <v>496</v>
      </c>
      <c r="BI803" s="6">
        <f>VLOOKUP(A803, ALL_AP_DATA!$A$2:$E$3600, 5, FALSE)</f>
        <v>27108</v>
      </c>
      <c r="BJ803" s="6">
        <f t="shared" si="49"/>
        <v>20.520817562452688</v>
      </c>
      <c r="BK803" s="6">
        <f t="shared" si="42"/>
        <v>0.37547312641937924</v>
      </c>
    </row>
    <row r="804" spans="1:63" ht="15.75" customHeight="1" x14ac:dyDescent="0.2">
      <c r="A804" s="6" t="s">
        <v>863</v>
      </c>
      <c r="B804" s="6" t="s">
        <v>64</v>
      </c>
      <c r="C804" s="6">
        <v>6</v>
      </c>
      <c r="D804" s="6">
        <v>66</v>
      </c>
      <c r="E804" s="6">
        <v>24</v>
      </c>
      <c r="F804" s="6">
        <v>1450</v>
      </c>
      <c r="G804" s="6">
        <v>0.14860000000000001</v>
      </c>
      <c r="H804" s="6">
        <v>0.375</v>
      </c>
      <c r="I804" s="6">
        <v>0.3372</v>
      </c>
      <c r="Q804" s="6">
        <v>3</v>
      </c>
      <c r="R804" s="6">
        <v>11</v>
      </c>
      <c r="S804" s="6">
        <v>16</v>
      </c>
      <c r="T804" s="6">
        <v>844</v>
      </c>
      <c r="U804" s="6">
        <v>2.4799999999999999E-2</v>
      </c>
      <c r="V804" s="6">
        <v>0.25</v>
      </c>
      <c r="W804" s="6">
        <v>0.1963</v>
      </c>
      <c r="X804" s="6">
        <v>6</v>
      </c>
      <c r="Y804" s="6">
        <v>68</v>
      </c>
      <c r="Z804" s="6">
        <v>18</v>
      </c>
      <c r="AA804" s="6">
        <v>161</v>
      </c>
      <c r="AB804" s="6">
        <v>0.1532</v>
      </c>
      <c r="AC804" s="6">
        <v>0.28129999999999999</v>
      </c>
      <c r="AD804" s="6">
        <v>3.7400000000000003E-2</v>
      </c>
      <c r="AE804" s="6">
        <v>17</v>
      </c>
      <c r="AF804" s="6">
        <v>60</v>
      </c>
      <c r="AG804" s="6">
        <v>18</v>
      </c>
      <c r="AH804" s="6">
        <v>453</v>
      </c>
      <c r="AI804" s="6">
        <v>0.1351</v>
      </c>
      <c r="AJ804" s="6">
        <v>0.28129999999999999</v>
      </c>
      <c r="AK804" s="6">
        <v>0.1053</v>
      </c>
      <c r="AT804" s="6">
        <f t="shared" si="43"/>
        <v>21.969696969696969</v>
      </c>
      <c r="AU804" s="6" t="str">
        <f t="shared" si="44"/>
        <v/>
      </c>
      <c r="AV804" s="6">
        <f t="shared" si="45"/>
        <v>76.727272727272734</v>
      </c>
      <c r="AW804" s="7">
        <f t="shared" si="46"/>
        <v>2.3676470588235294</v>
      </c>
      <c r="AX804" s="6">
        <f t="shared" si="47"/>
        <v>7.55</v>
      </c>
      <c r="AY804" s="6" t="str">
        <f t="shared" si="48"/>
        <v/>
      </c>
      <c r="BA804" s="6">
        <f>VLOOKUP(A804, ALL_AP_DATA!$A$2:$F$3600, 6, FALSE)</f>
        <v>444</v>
      </c>
      <c r="BB804" s="6">
        <f>VLOOKUP(A804, projmetadata!$A$2:$D$2036, 4, FALSE)</f>
        <v>20868</v>
      </c>
      <c r="BC804" s="6" t="e">
        <f t="array" aca="1" ref="BC804" ca="1">_xludf.IFS(I804&lt;&gt;0, F804/I804, P804&lt;&gt;0, M804/P804, W804&lt;&gt;0, T804/W804, AD804&lt;&gt;0, AA804/AD804, AK804&lt;&gt;0, AH804/AK804, AR804&lt;&gt;0, AO804/AR804, TRUE, 0)</f>
        <v>#NAME?</v>
      </c>
      <c r="BE804" s="6" t="e">
        <f t="shared" ca="1" si="40"/>
        <v>#NAME?</v>
      </c>
      <c r="BF804" s="6" t="e">
        <f t="shared" ca="1" si="41"/>
        <v>#NAME?</v>
      </c>
      <c r="BG804" s="6"/>
      <c r="BH804" s="6">
        <f>VLOOKUP(A804, ALL_AP_DATA!$A$2:$D$3600, 3, FALSE)</f>
        <v>162</v>
      </c>
      <c r="BI804" s="6">
        <f>VLOOKUP(A804, ALL_AP_DATA!$A$2:$E$3600, 5, FALSE)</f>
        <v>4300</v>
      </c>
      <c r="BJ804" s="6">
        <f t="shared" si="49"/>
        <v>9.6846846846846848</v>
      </c>
      <c r="BK804" s="6">
        <f t="shared" si="42"/>
        <v>0.36486486486486486</v>
      </c>
    </row>
    <row r="805" spans="1:63" ht="15.75" customHeight="1" x14ac:dyDescent="0.2">
      <c r="A805" s="6" t="s">
        <v>864</v>
      </c>
      <c r="B805" s="6" t="s">
        <v>64</v>
      </c>
      <c r="C805" s="6">
        <v>2</v>
      </c>
      <c r="D805" s="6">
        <v>16</v>
      </c>
      <c r="E805" s="6">
        <v>8</v>
      </c>
      <c r="F805" s="6">
        <v>209</v>
      </c>
      <c r="G805" s="6">
        <v>0.15090000000000001</v>
      </c>
      <c r="H805" s="6">
        <v>0.72729999999999995</v>
      </c>
      <c r="I805" s="6">
        <v>0.18970000000000001</v>
      </c>
      <c r="Q805" s="6">
        <v>2</v>
      </c>
      <c r="R805" s="6">
        <v>4</v>
      </c>
      <c r="S805" s="6">
        <v>6</v>
      </c>
      <c r="T805" s="6">
        <v>250</v>
      </c>
      <c r="U805" s="6">
        <v>3.7699999999999997E-2</v>
      </c>
      <c r="V805" s="6">
        <v>0.54549999999999998</v>
      </c>
      <c r="W805" s="6">
        <v>0.22689999999999999</v>
      </c>
      <c r="X805" s="6">
        <v>3</v>
      </c>
      <c r="Y805" s="6">
        <v>15</v>
      </c>
      <c r="Z805" s="6">
        <v>6</v>
      </c>
      <c r="AA805" s="6">
        <v>194</v>
      </c>
      <c r="AB805" s="6">
        <v>0.14149999999999999</v>
      </c>
      <c r="AC805" s="6">
        <v>0.54549999999999998</v>
      </c>
      <c r="AD805" s="6">
        <v>0.17599999999999999</v>
      </c>
      <c r="AE805" s="6">
        <v>10</v>
      </c>
      <c r="AF805" s="6">
        <v>53</v>
      </c>
      <c r="AG805" s="6">
        <v>10</v>
      </c>
      <c r="AH805" s="6">
        <v>705</v>
      </c>
      <c r="AI805" s="6">
        <v>0.5</v>
      </c>
      <c r="AJ805" s="6">
        <v>0.90910000000000002</v>
      </c>
      <c r="AK805" s="6">
        <v>0.63970000000000005</v>
      </c>
      <c r="AT805" s="6">
        <f t="shared" si="43"/>
        <v>13.0625</v>
      </c>
      <c r="AU805" s="6" t="str">
        <f t="shared" si="44"/>
        <v/>
      </c>
      <c r="AV805" s="6">
        <f t="shared" si="45"/>
        <v>62.5</v>
      </c>
      <c r="AW805" s="7">
        <f t="shared" si="46"/>
        <v>12.933333333333334</v>
      </c>
      <c r="AX805" s="6">
        <f t="shared" si="47"/>
        <v>13.30188679245283</v>
      </c>
      <c r="AY805" s="6" t="str">
        <f t="shared" si="48"/>
        <v/>
      </c>
      <c r="BA805" s="6">
        <f>VLOOKUP(A805, ALL_AP_DATA!$A$2:$F$3600, 6, FALSE)</f>
        <v>106</v>
      </c>
      <c r="BB805" s="6">
        <f>VLOOKUP(A805, projmetadata!$A$2:$D$2036, 4, FALSE)</f>
        <v>9279</v>
      </c>
      <c r="BC805" s="6" t="e">
        <f t="array" aca="1" ref="BC805" ca="1">_xludf.IFS(I805&lt;&gt;0, F805/I805, P805&lt;&gt;0, M805/P805, W805&lt;&gt;0, T805/W805, AD805&lt;&gt;0, AA805/AD805, AK805&lt;&gt;0, AH805/AK805, AR805&lt;&gt;0, AO805/AR805, TRUE, 0)</f>
        <v>#NAME?</v>
      </c>
      <c r="BE805" s="6" t="e">
        <f t="shared" ca="1" si="40"/>
        <v>#NAME?</v>
      </c>
      <c r="BF805" s="6" t="e">
        <f t="shared" ca="1" si="41"/>
        <v>#NAME?</v>
      </c>
      <c r="BG805" s="6"/>
      <c r="BH805" s="6">
        <f>VLOOKUP(A805, ALL_AP_DATA!$A$2:$D$3600, 3, FALSE)</f>
        <v>62</v>
      </c>
      <c r="BI805" s="6">
        <f>VLOOKUP(A805, ALL_AP_DATA!$A$2:$E$3600, 5, FALSE)</f>
        <v>1102</v>
      </c>
      <c r="BJ805" s="6">
        <f t="shared" si="49"/>
        <v>10.39622641509434</v>
      </c>
      <c r="BK805" s="6">
        <f t="shared" si="42"/>
        <v>0.58490566037735847</v>
      </c>
    </row>
    <row r="806" spans="1:63" ht="15.75" customHeight="1" x14ac:dyDescent="0.2">
      <c r="A806" s="6" t="s">
        <v>865</v>
      </c>
      <c r="B806" s="6" t="s">
        <v>64</v>
      </c>
      <c r="C806" s="6">
        <v>2</v>
      </c>
      <c r="D806" s="6">
        <v>10</v>
      </c>
      <c r="E806" s="6">
        <v>13</v>
      </c>
      <c r="F806" s="6">
        <v>132</v>
      </c>
      <c r="G806" s="6">
        <v>4.5199999999999997E-2</v>
      </c>
      <c r="H806" s="6">
        <v>0.19700000000000001</v>
      </c>
      <c r="I806" s="6">
        <v>2.7900000000000001E-2</v>
      </c>
      <c r="Q806" s="6">
        <v>7</v>
      </c>
      <c r="R806" s="6">
        <v>25</v>
      </c>
      <c r="S806" s="6">
        <v>40</v>
      </c>
      <c r="T806" s="6">
        <v>2687</v>
      </c>
      <c r="U806" s="6">
        <v>0.11310000000000001</v>
      </c>
      <c r="V806" s="6">
        <v>0.60609999999999997</v>
      </c>
      <c r="W806" s="6">
        <v>0.5675</v>
      </c>
      <c r="X806" s="6">
        <v>10</v>
      </c>
      <c r="Y806" s="6">
        <v>50</v>
      </c>
      <c r="Z806" s="6">
        <v>38</v>
      </c>
      <c r="AA806" s="6">
        <v>2204</v>
      </c>
      <c r="AB806" s="6">
        <v>0.22620000000000001</v>
      </c>
      <c r="AC806" s="6">
        <v>0.57579999999999998</v>
      </c>
      <c r="AD806" s="6">
        <v>0.46550000000000002</v>
      </c>
      <c r="AE806" s="6">
        <v>24</v>
      </c>
      <c r="AF806" s="6">
        <v>75</v>
      </c>
      <c r="AG806" s="6">
        <v>47</v>
      </c>
      <c r="AH806" s="6">
        <v>2349</v>
      </c>
      <c r="AI806" s="6">
        <v>0.33939999999999998</v>
      </c>
      <c r="AJ806" s="6">
        <v>0.71209999999999996</v>
      </c>
      <c r="AK806" s="6">
        <v>0.49609999999999999</v>
      </c>
      <c r="AT806" s="6">
        <f t="shared" si="43"/>
        <v>13.2</v>
      </c>
      <c r="AU806" s="6" t="str">
        <f t="shared" si="44"/>
        <v/>
      </c>
      <c r="AV806" s="6">
        <f t="shared" si="45"/>
        <v>107.48</v>
      </c>
      <c r="AW806" s="7">
        <f t="shared" si="46"/>
        <v>44.08</v>
      </c>
      <c r="AX806" s="6">
        <f t="shared" si="47"/>
        <v>31.32</v>
      </c>
      <c r="AY806" s="6" t="str">
        <f t="shared" si="48"/>
        <v/>
      </c>
      <c r="BA806" s="6">
        <f>VLOOKUP(A806, ALL_AP_DATA!$A$2:$F$3600, 6, FALSE)</f>
        <v>221</v>
      </c>
      <c r="BB806" s="6">
        <f>VLOOKUP(A806, projmetadata!$A$2:$D$2036, 4, FALSE)</f>
        <v>16463</v>
      </c>
      <c r="BC806" s="6" t="e">
        <f t="array" aca="1" ref="BC806" ca="1">_xludf.IFS(I806&lt;&gt;0, F806/I806, P806&lt;&gt;0, M806/P806, W806&lt;&gt;0, T806/W806, AD806&lt;&gt;0, AA806/AD806, AK806&lt;&gt;0, AH806/AK806, AR806&lt;&gt;0, AO806/AR806, TRUE, 0)</f>
        <v>#NAME?</v>
      </c>
      <c r="BE806" s="6" t="e">
        <f t="shared" ca="1" si="40"/>
        <v>#NAME?</v>
      </c>
      <c r="BF806" s="6" t="e">
        <f t="shared" ca="1" si="41"/>
        <v>#NAME?</v>
      </c>
      <c r="BG806" s="6"/>
      <c r="BH806" s="6">
        <f>VLOOKUP(A806, ALL_AP_DATA!$A$2:$D$3600, 3, FALSE)</f>
        <v>115</v>
      </c>
      <c r="BI806" s="6">
        <f>VLOOKUP(A806, ALL_AP_DATA!$A$2:$E$3600, 5, FALSE)</f>
        <v>4735</v>
      </c>
      <c r="BJ806" s="6">
        <f t="shared" si="49"/>
        <v>21.425339366515836</v>
      </c>
      <c r="BK806" s="6">
        <f t="shared" si="42"/>
        <v>0.52036199095022628</v>
      </c>
    </row>
    <row r="807" spans="1:63" ht="15.75" customHeight="1" x14ac:dyDescent="0.2">
      <c r="A807" s="6" t="s">
        <v>866</v>
      </c>
      <c r="B807" s="6" t="s">
        <v>64</v>
      </c>
      <c r="C807" s="6">
        <v>3</v>
      </c>
      <c r="D807" s="6">
        <v>14</v>
      </c>
      <c r="E807" s="6">
        <v>0</v>
      </c>
      <c r="F807" s="6">
        <v>0</v>
      </c>
      <c r="G807" s="6">
        <v>4.2799999999999998E-2</v>
      </c>
      <c r="H807" s="6">
        <v>0</v>
      </c>
      <c r="I807" s="6">
        <v>0</v>
      </c>
      <c r="Q807" s="6">
        <v>2</v>
      </c>
      <c r="R807" s="6">
        <v>15</v>
      </c>
      <c r="S807" s="6">
        <v>9</v>
      </c>
      <c r="T807" s="6">
        <v>2492</v>
      </c>
      <c r="U807" s="6">
        <v>4.5900000000000003E-2</v>
      </c>
      <c r="V807" s="6">
        <v>0.9</v>
      </c>
      <c r="W807" s="6">
        <v>0.35880000000000001</v>
      </c>
      <c r="X807" s="6">
        <v>4</v>
      </c>
      <c r="Y807" s="6">
        <v>63</v>
      </c>
      <c r="Z807" s="6">
        <v>7</v>
      </c>
      <c r="AA807" s="6">
        <v>1601</v>
      </c>
      <c r="AB807" s="6">
        <v>0.19270000000000001</v>
      </c>
      <c r="AC807" s="6">
        <v>0.7</v>
      </c>
      <c r="AD807" s="6">
        <v>0.23050000000000001</v>
      </c>
      <c r="AE807" s="6">
        <v>35</v>
      </c>
      <c r="AF807" s="6">
        <v>124</v>
      </c>
      <c r="AG807" s="6">
        <v>2</v>
      </c>
      <c r="AH807" s="6">
        <v>56</v>
      </c>
      <c r="AI807" s="6">
        <v>0.37919999999999998</v>
      </c>
      <c r="AJ807" s="6">
        <v>0.2</v>
      </c>
      <c r="AK807" s="6">
        <v>8.0999999999999996E-3</v>
      </c>
      <c r="AT807" s="6">
        <f t="shared" si="43"/>
        <v>0</v>
      </c>
      <c r="AU807" s="6" t="str">
        <f t="shared" si="44"/>
        <v/>
      </c>
      <c r="AV807" s="6">
        <f t="shared" si="45"/>
        <v>166.13333333333333</v>
      </c>
      <c r="AW807" s="7">
        <f t="shared" si="46"/>
        <v>25.412698412698411</v>
      </c>
      <c r="AX807" s="6">
        <f t="shared" si="47"/>
        <v>0.45161290322580644</v>
      </c>
      <c r="AY807" s="6" t="str">
        <f t="shared" si="48"/>
        <v/>
      </c>
      <c r="BA807" s="6">
        <f>VLOOKUP(A807, ALL_AP_DATA!$A$2:$F$3600, 6, FALSE)</f>
        <v>327</v>
      </c>
      <c r="BB807" s="6">
        <f>VLOOKUP(A807, projmetadata!$A$2:$D$2036, 4, FALSE)</f>
        <v>28804</v>
      </c>
      <c r="BC807" s="6" t="e">
        <f t="array" aca="1" ref="BC807" ca="1">_xludf.IFS(I807&lt;&gt;0, F807/I807, P807&lt;&gt;0, M807/P807, W807&lt;&gt;0, T807/W807, AD807&lt;&gt;0, AA807/AD807, AK807&lt;&gt;0, AH807/AK807, AR807&lt;&gt;0, AO807/AR807, TRUE, 0)</f>
        <v>#NAME?</v>
      </c>
      <c r="BE807" s="6" t="e">
        <f t="shared" ca="1" si="40"/>
        <v>#NAME?</v>
      </c>
      <c r="BF807" s="6" t="e">
        <f t="shared" ca="1" si="41"/>
        <v>#NAME?</v>
      </c>
      <c r="BG807" s="6"/>
      <c r="BH807" s="6">
        <f>VLOOKUP(A807, ALL_AP_DATA!$A$2:$D$3600, 3, FALSE)</f>
        <v>172</v>
      </c>
      <c r="BI807" s="6">
        <f>VLOOKUP(A807, ALL_AP_DATA!$A$2:$E$3600, 5, FALSE)</f>
        <v>6945</v>
      </c>
      <c r="BJ807" s="6">
        <f t="shared" si="49"/>
        <v>21.238532110091743</v>
      </c>
      <c r="BK807" s="6">
        <f t="shared" si="42"/>
        <v>0.52599388379204892</v>
      </c>
    </row>
    <row r="808" spans="1:63" ht="15.75" customHeight="1" x14ac:dyDescent="0.2">
      <c r="A808" s="6" t="s">
        <v>867</v>
      </c>
      <c r="B808" s="6" t="s">
        <v>64</v>
      </c>
      <c r="C808" s="6">
        <v>1</v>
      </c>
      <c r="D808" s="6">
        <v>2</v>
      </c>
      <c r="E808" s="6">
        <v>9</v>
      </c>
      <c r="F808" s="6">
        <v>362</v>
      </c>
      <c r="G808" s="6">
        <v>4.4999999999999997E-3</v>
      </c>
      <c r="H808" s="6">
        <v>8.8200000000000001E-2</v>
      </c>
      <c r="I808" s="6">
        <v>2.3199999999999998E-2</v>
      </c>
      <c r="Q808" s="6">
        <v>8</v>
      </c>
      <c r="R808" s="6">
        <v>52</v>
      </c>
      <c r="S808" s="6">
        <v>86</v>
      </c>
      <c r="T808" s="6">
        <v>13448</v>
      </c>
      <c r="U808" s="6">
        <v>0.1182</v>
      </c>
      <c r="V808" s="6">
        <v>0.84309999999999996</v>
      </c>
      <c r="W808" s="6">
        <v>0.86199999999999999</v>
      </c>
      <c r="X808" s="6">
        <v>10</v>
      </c>
      <c r="Y808" s="6">
        <v>71</v>
      </c>
      <c r="Z808" s="6">
        <v>48</v>
      </c>
      <c r="AA808" s="6">
        <v>2547</v>
      </c>
      <c r="AB808" s="6">
        <v>0.16139999999999999</v>
      </c>
      <c r="AC808" s="6">
        <v>0.47060000000000002</v>
      </c>
      <c r="AD808" s="6">
        <v>0.1633</v>
      </c>
      <c r="AE808" s="6">
        <v>32</v>
      </c>
      <c r="AF808" s="6">
        <v>188</v>
      </c>
      <c r="AG808" s="6">
        <v>58</v>
      </c>
      <c r="AH808" s="6">
        <v>5327</v>
      </c>
      <c r="AI808" s="6">
        <v>0.42730000000000001</v>
      </c>
      <c r="AJ808" s="6">
        <v>0.56859999999999999</v>
      </c>
      <c r="AK808" s="6">
        <v>0.34150000000000003</v>
      </c>
      <c r="AT808" s="6">
        <f t="shared" si="43"/>
        <v>181</v>
      </c>
      <c r="AU808" s="6" t="str">
        <f t="shared" si="44"/>
        <v/>
      </c>
      <c r="AV808" s="6">
        <f t="shared" si="45"/>
        <v>258.61538461538464</v>
      </c>
      <c r="AW808" s="7">
        <f t="shared" si="46"/>
        <v>35.87323943661972</v>
      </c>
      <c r="AX808" s="6">
        <f t="shared" si="47"/>
        <v>28.335106382978722</v>
      </c>
      <c r="AY808" s="6" t="str">
        <f t="shared" si="48"/>
        <v/>
      </c>
      <c r="BA808" s="6">
        <f>VLOOKUP(A808, ALL_AP_DATA!$A$2:$F$3600, 6, FALSE)</f>
        <v>440</v>
      </c>
      <c r="BB808" s="6">
        <f>VLOOKUP(A808, projmetadata!$A$2:$D$2036, 4, FALSE)</f>
        <v>50573</v>
      </c>
      <c r="BC808" s="6" t="e">
        <f t="array" aca="1" ref="BC808" ca="1">_xludf.IFS(I808&lt;&gt;0, F808/I808, P808&lt;&gt;0, M808/P808, W808&lt;&gt;0, T808/W808, AD808&lt;&gt;0, AA808/AD808, AK808&lt;&gt;0, AH808/AK808, AR808&lt;&gt;0, AO808/AR808, TRUE, 0)</f>
        <v>#NAME?</v>
      </c>
      <c r="BE808" s="6" t="e">
        <f t="shared" ca="1" si="40"/>
        <v>#NAME?</v>
      </c>
      <c r="BF808" s="6" t="e">
        <f t="shared" ca="1" si="41"/>
        <v>#NAME?</v>
      </c>
      <c r="BG808" s="6"/>
      <c r="BH808" s="6">
        <f>VLOOKUP(A808, ALL_AP_DATA!$A$2:$D$3600, 3, FALSE)</f>
        <v>244</v>
      </c>
      <c r="BI808" s="6">
        <f>VLOOKUP(A808, ALL_AP_DATA!$A$2:$E$3600, 5, FALSE)</f>
        <v>15601</v>
      </c>
      <c r="BJ808" s="6">
        <f t="shared" si="49"/>
        <v>35.456818181818178</v>
      </c>
      <c r="BK808" s="6">
        <f t="shared" si="42"/>
        <v>0.55454545454545456</v>
      </c>
    </row>
    <row r="809" spans="1:63" ht="15.75" customHeight="1" x14ac:dyDescent="0.2">
      <c r="A809" s="6" t="s">
        <v>868</v>
      </c>
      <c r="B809" s="6" t="s">
        <v>61</v>
      </c>
      <c r="C809" s="6">
        <v>1</v>
      </c>
      <c r="D809" s="6">
        <v>3</v>
      </c>
      <c r="E809" s="6">
        <v>23</v>
      </c>
      <c r="F809" s="6">
        <v>176</v>
      </c>
      <c r="G809" s="6">
        <v>2.24E-2</v>
      </c>
      <c r="H809" s="6">
        <v>0.15440000000000001</v>
      </c>
      <c r="I809" s="6">
        <v>4.2999999999999997E-2</v>
      </c>
      <c r="Q809" s="6">
        <v>1</v>
      </c>
      <c r="R809" s="6">
        <v>2</v>
      </c>
      <c r="S809" s="6">
        <v>21</v>
      </c>
      <c r="T809" s="6">
        <v>451</v>
      </c>
      <c r="U809" s="6">
        <v>1.49E-2</v>
      </c>
      <c r="V809" s="6">
        <v>0.1409</v>
      </c>
      <c r="W809" s="6">
        <v>0.1103</v>
      </c>
      <c r="AE809" s="6">
        <v>19</v>
      </c>
      <c r="AF809" s="6">
        <v>85</v>
      </c>
      <c r="AG809" s="6">
        <v>141</v>
      </c>
      <c r="AH809" s="6">
        <v>3769</v>
      </c>
      <c r="AI809" s="6">
        <v>0.63429999999999997</v>
      </c>
      <c r="AJ809" s="6">
        <v>0.94630000000000003</v>
      </c>
      <c r="AK809" s="6">
        <v>0.92169999999999996</v>
      </c>
      <c r="AT809" s="6">
        <f t="shared" si="43"/>
        <v>58.666666666666664</v>
      </c>
      <c r="AU809" s="6" t="str">
        <f t="shared" si="44"/>
        <v/>
      </c>
      <c r="AV809" s="6">
        <f t="shared" si="45"/>
        <v>225.5</v>
      </c>
      <c r="AW809" s="7" t="str">
        <f t="shared" si="46"/>
        <v/>
      </c>
      <c r="AX809" s="6">
        <f t="shared" si="47"/>
        <v>44.341176470588238</v>
      </c>
      <c r="AY809" s="6" t="str">
        <f t="shared" si="48"/>
        <v/>
      </c>
      <c r="BA809" s="6">
        <f>VLOOKUP(A809, ALL_AP_DATA!$A$2:$F$3600, 6, FALSE)</f>
        <v>134</v>
      </c>
      <c r="BB809" s="6">
        <f>VLOOKUP(A809, projmetadata!$A$2:$D$2036, 4, FALSE)</f>
        <v>30491</v>
      </c>
      <c r="BC809" s="6" t="e">
        <f t="array" aca="1" ref="BC809" ca="1">_xludf.IFS(I809&lt;&gt;0, F809/I809, P809&lt;&gt;0, M809/P809, W809&lt;&gt;0, T809/W809, AD809&lt;&gt;0, AA809/AD809, AK809&lt;&gt;0, AH809/AK809, AR809&lt;&gt;0, AO809/AR809, TRUE, 0)</f>
        <v>#NAME?</v>
      </c>
      <c r="BE809" s="6" t="e">
        <f t="shared" ca="1" si="40"/>
        <v>#NAME?</v>
      </c>
      <c r="BF809" s="6" t="e">
        <f t="shared" ca="1" si="41"/>
        <v>#NAME?</v>
      </c>
      <c r="BG809" s="6"/>
      <c r="BH809" s="6">
        <f>VLOOKUP(A809, ALL_AP_DATA!$A$2:$D$3600, 3, FALSE)</f>
        <v>85</v>
      </c>
      <c r="BI809" s="6">
        <f>VLOOKUP(A809, ALL_AP_DATA!$A$2:$E$3600, 5, FALSE)</f>
        <v>4089</v>
      </c>
      <c r="BJ809" s="6">
        <f t="shared" si="49"/>
        <v>30.514925373134329</v>
      </c>
      <c r="BK809" s="6">
        <f t="shared" si="42"/>
        <v>0.63432835820895528</v>
      </c>
    </row>
    <row r="810" spans="1:63" ht="15.75" customHeight="1" x14ac:dyDescent="0.2">
      <c r="A810" s="6" t="s">
        <v>869</v>
      </c>
      <c r="B810" s="6" t="s">
        <v>61</v>
      </c>
      <c r="X810" s="6">
        <v>12</v>
      </c>
      <c r="Y810" s="6">
        <v>216</v>
      </c>
      <c r="Z810" s="6">
        <v>1</v>
      </c>
      <c r="AA810" s="6">
        <v>6</v>
      </c>
      <c r="AB810" s="6">
        <v>0.16139999999999999</v>
      </c>
      <c r="AC810" s="6">
        <v>1</v>
      </c>
      <c r="AD810" s="6">
        <v>1</v>
      </c>
      <c r="AE810" s="6">
        <v>17</v>
      </c>
      <c r="AF810" s="6">
        <v>56</v>
      </c>
      <c r="AG810" s="6">
        <v>0</v>
      </c>
      <c r="AH810" s="6">
        <v>0</v>
      </c>
      <c r="AI810" s="6">
        <v>4.19E-2</v>
      </c>
      <c r="AJ810" s="6">
        <v>0</v>
      </c>
      <c r="AK810" s="6">
        <v>0</v>
      </c>
      <c r="AT810" s="6" t="str">
        <f t="shared" si="43"/>
        <v/>
      </c>
      <c r="AU810" s="6" t="str">
        <f t="shared" si="44"/>
        <v/>
      </c>
      <c r="AV810" s="6" t="str">
        <f t="shared" si="45"/>
        <v/>
      </c>
      <c r="AW810" s="7">
        <f t="shared" si="46"/>
        <v>2.7777777777777776E-2</v>
      </c>
      <c r="AX810" s="6">
        <f t="shared" si="47"/>
        <v>0</v>
      </c>
      <c r="AY810" s="6" t="str">
        <f t="shared" si="48"/>
        <v/>
      </c>
      <c r="BA810" s="6">
        <f>VLOOKUP(A810, ALL_AP_DATA!$A$2:$F$3600, 6, FALSE)</f>
        <v>1338</v>
      </c>
      <c r="BB810" s="6">
        <f>VLOOKUP(A810, projmetadata!$A$2:$D$2036, 4, FALSE)</f>
        <v>69115</v>
      </c>
      <c r="BC810" s="6" t="e">
        <f t="array" aca="1" ref="BC810" ca="1">_xludf.IFS(I810&lt;&gt;0, F810/I810, P810&lt;&gt;0, M810/P810, W810&lt;&gt;0, T810/W810, AD810&lt;&gt;0, AA810/AD810, AK810&lt;&gt;0, AH810/AK810, AR810&lt;&gt;0, AO810/AR810, TRUE, 0)</f>
        <v>#NAME?</v>
      </c>
      <c r="BE810" s="6" t="e">
        <f t="shared" ca="1" si="40"/>
        <v>#NAME?</v>
      </c>
      <c r="BF810" s="6" t="e">
        <f t="shared" ca="1" si="41"/>
        <v>#NAME?</v>
      </c>
      <c r="BG810" s="6"/>
      <c r="BH810" s="6">
        <f>VLOOKUP(A810, ALL_AP_DATA!$A$2:$D$3600, 3, FALSE)</f>
        <v>252</v>
      </c>
      <c r="BI810" s="6">
        <f>VLOOKUP(A810, ALL_AP_DATA!$A$2:$E$3600, 5, FALSE)</f>
        <v>6</v>
      </c>
      <c r="BJ810" s="6">
        <f t="shared" si="49"/>
        <v>4.4843049327354259E-3</v>
      </c>
      <c r="BK810" s="6">
        <f t="shared" si="42"/>
        <v>0.18834080717488788</v>
      </c>
    </row>
    <row r="811" spans="1:63" ht="15.75" customHeight="1" x14ac:dyDescent="0.2">
      <c r="A811" s="6" t="s">
        <v>870</v>
      </c>
      <c r="B811" s="6" t="s">
        <v>64</v>
      </c>
      <c r="C811" s="6">
        <v>17</v>
      </c>
      <c r="D811" s="6">
        <v>127</v>
      </c>
      <c r="E811" s="6">
        <v>3</v>
      </c>
      <c r="F811" s="6">
        <v>935</v>
      </c>
      <c r="G811" s="6">
        <v>0.216</v>
      </c>
      <c r="H811" s="6">
        <v>0.33329999999999999</v>
      </c>
      <c r="I811" s="6">
        <v>0.44440000000000002</v>
      </c>
      <c r="X811" s="6">
        <v>11</v>
      </c>
      <c r="Y811" s="6">
        <v>58</v>
      </c>
      <c r="Z811" s="6">
        <v>3</v>
      </c>
      <c r="AA811" s="6">
        <v>819</v>
      </c>
      <c r="AB811" s="6">
        <v>9.8599999999999993E-2</v>
      </c>
      <c r="AC811" s="6">
        <v>0.33329999999999999</v>
      </c>
      <c r="AD811" s="6">
        <v>0.38929999999999998</v>
      </c>
      <c r="AE811" s="6">
        <v>56</v>
      </c>
      <c r="AF811" s="6">
        <v>228</v>
      </c>
      <c r="AG811" s="6">
        <v>9</v>
      </c>
      <c r="AH811" s="6">
        <v>1932</v>
      </c>
      <c r="AI811" s="6">
        <v>0.38779999999999998</v>
      </c>
      <c r="AJ811" s="6">
        <v>1</v>
      </c>
      <c r="AK811" s="6">
        <v>0.91830000000000001</v>
      </c>
      <c r="AT811" s="6">
        <f t="shared" si="43"/>
        <v>7.3622047244094491</v>
      </c>
      <c r="AU811" s="6" t="str">
        <f t="shared" si="44"/>
        <v/>
      </c>
      <c r="AV811" s="6" t="str">
        <f t="shared" si="45"/>
        <v/>
      </c>
      <c r="AW811" s="7">
        <f t="shared" si="46"/>
        <v>14.120689655172415</v>
      </c>
      <c r="AX811" s="6">
        <f t="shared" si="47"/>
        <v>8.473684210526315</v>
      </c>
      <c r="AY811" s="6" t="str">
        <f t="shared" si="48"/>
        <v/>
      </c>
      <c r="BA811" s="6">
        <f>VLOOKUP(A811, ALL_AP_DATA!$A$2:$F$3600, 6, FALSE)</f>
        <v>588</v>
      </c>
      <c r="BB811" s="6">
        <f>VLOOKUP(A811, projmetadata!$A$2:$D$2036, 4, FALSE)</f>
        <v>65239</v>
      </c>
      <c r="BC811" s="6" t="e">
        <f t="array" aca="1" ref="BC811" ca="1">_xludf.IFS(I811&lt;&gt;0, F811/I811, P811&lt;&gt;0, M811/P811, W811&lt;&gt;0, T811/W811, AD811&lt;&gt;0, AA811/AD811, AK811&lt;&gt;0, AH811/AK811, AR811&lt;&gt;0, AO811/AR811, TRUE, 0)</f>
        <v>#NAME?</v>
      </c>
      <c r="BE811" s="6" t="e">
        <f t="shared" ca="1" si="40"/>
        <v>#NAME?</v>
      </c>
      <c r="BF811" s="6" t="e">
        <f t="shared" ca="1" si="41"/>
        <v>#NAME?</v>
      </c>
      <c r="BG811" s="6"/>
      <c r="BH811" s="6">
        <f>VLOOKUP(A811, ALL_AP_DATA!$A$2:$D$3600, 3, FALSE)</f>
        <v>311</v>
      </c>
      <c r="BI811" s="6">
        <f>VLOOKUP(A811, ALL_AP_DATA!$A$2:$E$3600, 5, FALSE)</f>
        <v>2104</v>
      </c>
      <c r="BJ811" s="6">
        <f t="shared" si="49"/>
        <v>3.5782312925170068</v>
      </c>
      <c r="BK811" s="6">
        <f t="shared" si="42"/>
        <v>0.52891156462585032</v>
      </c>
    </row>
    <row r="812" spans="1:63" ht="15.75" customHeight="1" x14ac:dyDescent="0.2">
      <c r="A812" s="6" t="s">
        <v>871</v>
      </c>
      <c r="B812" s="6" t="s">
        <v>61</v>
      </c>
      <c r="Q812" s="6">
        <v>6</v>
      </c>
      <c r="R812" s="6">
        <v>20</v>
      </c>
      <c r="S812" s="6">
        <v>25</v>
      </c>
      <c r="T812" s="6">
        <v>704</v>
      </c>
      <c r="U812" s="6">
        <v>7.5200000000000003E-2</v>
      </c>
      <c r="V812" s="6">
        <v>0.3165</v>
      </c>
      <c r="W812" s="6">
        <v>0.39860000000000001</v>
      </c>
      <c r="X812" s="6">
        <v>6</v>
      </c>
      <c r="Y812" s="6">
        <v>68</v>
      </c>
      <c r="Z812" s="6">
        <v>52</v>
      </c>
      <c r="AA812" s="6">
        <v>689</v>
      </c>
      <c r="AB812" s="6">
        <v>0.25559999999999999</v>
      </c>
      <c r="AC812" s="6">
        <v>0.65820000000000001</v>
      </c>
      <c r="AD812" s="6">
        <v>0.3901</v>
      </c>
      <c r="AE812" s="6">
        <v>4</v>
      </c>
      <c r="AF812" s="6">
        <v>19</v>
      </c>
      <c r="AG812" s="6">
        <v>19</v>
      </c>
      <c r="AH812" s="6">
        <v>189</v>
      </c>
      <c r="AI812" s="6">
        <v>7.1400000000000005E-2</v>
      </c>
      <c r="AJ812" s="6">
        <v>0.24049999999999999</v>
      </c>
      <c r="AK812" s="6">
        <v>0.107</v>
      </c>
      <c r="AT812" s="6" t="str">
        <f t="shared" si="43"/>
        <v/>
      </c>
      <c r="AU812" s="6" t="str">
        <f t="shared" si="44"/>
        <v/>
      </c>
      <c r="AV812" s="6">
        <f t="shared" si="45"/>
        <v>35.200000000000003</v>
      </c>
      <c r="AW812" s="7">
        <f t="shared" si="46"/>
        <v>10.132352941176471</v>
      </c>
      <c r="AX812" s="6">
        <f t="shared" si="47"/>
        <v>9.9473684210526319</v>
      </c>
      <c r="AY812" s="6" t="str">
        <f t="shared" si="48"/>
        <v/>
      </c>
      <c r="BA812" s="6">
        <f>VLOOKUP(A812, ALL_AP_DATA!$A$2:$F$3600, 6, FALSE)</f>
        <v>266</v>
      </c>
      <c r="BB812" s="6">
        <f>VLOOKUP(A812, projmetadata!$A$2:$D$2036, 4, FALSE)</f>
        <v>26778</v>
      </c>
      <c r="BC812" s="6" t="e">
        <f t="array" aca="1" ref="BC812" ca="1">_xludf.IFS(I812&lt;&gt;0, F812/I812, P812&lt;&gt;0, M812/P812, W812&lt;&gt;0, T812/W812, AD812&lt;&gt;0, AA812/AD812, AK812&lt;&gt;0, AH812/AK812, AR812&lt;&gt;0, AO812/AR812, TRUE, 0)</f>
        <v>#NAME?</v>
      </c>
      <c r="BE812" s="6" t="e">
        <f t="shared" ca="1" si="40"/>
        <v>#NAME?</v>
      </c>
      <c r="BF812" s="6" t="e">
        <f t="shared" ca="1" si="41"/>
        <v>#NAME?</v>
      </c>
      <c r="BG812" s="6"/>
      <c r="BH812" s="6">
        <f>VLOOKUP(A812, ALL_AP_DATA!$A$2:$D$3600, 3, FALSE)</f>
        <v>93</v>
      </c>
      <c r="BI812" s="6">
        <f>VLOOKUP(A812, ALL_AP_DATA!$A$2:$E$3600, 5, FALSE)</f>
        <v>1766</v>
      </c>
      <c r="BJ812" s="6">
        <f t="shared" si="49"/>
        <v>6.6390977443609023</v>
      </c>
      <c r="BK812" s="6">
        <f t="shared" si="42"/>
        <v>0.34962406015037595</v>
      </c>
    </row>
    <row r="813" spans="1:63" ht="15.75" customHeight="1" x14ac:dyDescent="0.2">
      <c r="A813" s="6" t="s">
        <v>872</v>
      </c>
      <c r="B813" s="6" t="s">
        <v>61</v>
      </c>
      <c r="C813" s="6">
        <v>2</v>
      </c>
      <c r="D813" s="6">
        <v>5</v>
      </c>
      <c r="E813" s="6">
        <v>8</v>
      </c>
      <c r="F813" s="6">
        <v>1878</v>
      </c>
      <c r="G813" s="6">
        <v>7.3000000000000001E-3</v>
      </c>
      <c r="H813" s="6">
        <v>4.2599999999999999E-2</v>
      </c>
      <c r="I813" s="6">
        <v>8.9200000000000002E-2</v>
      </c>
      <c r="J813" s="6">
        <v>1</v>
      </c>
      <c r="K813" s="6">
        <v>12</v>
      </c>
      <c r="L813" s="6">
        <v>59</v>
      </c>
      <c r="M813" s="6">
        <v>1544</v>
      </c>
      <c r="N813" s="6">
        <v>1.7600000000000001E-2</v>
      </c>
      <c r="O813" s="6">
        <v>0.31380000000000002</v>
      </c>
      <c r="P813" s="6">
        <v>7.3300000000000004E-2</v>
      </c>
      <c r="Q813" s="6">
        <v>27</v>
      </c>
      <c r="R813" s="6">
        <v>102</v>
      </c>
      <c r="S813" s="6">
        <v>138</v>
      </c>
      <c r="T813" s="6">
        <v>13725</v>
      </c>
      <c r="U813" s="6">
        <v>0.14960000000000001</v>
      </c>
      <c r="V813" s="6">
        <v>0.73399999999999999</v>
      </c>
      <c r="W813" s="6">
        <v>0.65190000000000003</v>
      </c>
      <c r="X813" s="6">
        <v>34</v>
      </c>
      <c r="Y813" s="6">
        <v>237</v>
      </c>
      <c r="Z813" s="6">
        <v>137</v>
      </c>
      <c r="AA813" s="6">
        <v>8124</v>
      </c>
      <c r="AB813" s="6">
        <v>0.34749999999999998</v>
      </c>
      <c r="AC813" s="6">
        <v>0.72870000000000001</v>
      </c>
      <c r="AD813" s="6">
        <v>0.38590000000000002</v>
      </c>
      <c r="AE813" s="6">
        <v>31</v>
      </c>
      <c r="AF813" s="6">
        <v>144</v>
      </c>
      <c r="AG813" s="6">
        <v>96</v>
      </c>
      <c r="AH813" s="6">
        <v>8317</v>
      </c>
      <c r="AI813" s="6">
        <v>0.21110000000000001</v>
      </c>
      <c r="AJ813" s="6">
        <v>0.51060000000000005</v>
      </c>
      <c r="AK813" s="6">
        <v>0.39500000000000002</v>
      </c>
      <c r="AT813" s="6">
        <f t="shared" si="43"/>
        <v>375.6</v>
      </c>
      <c r="AU813" s="6">
        <f t="shared" si="44"/>
        <v>128.66666666666666</v>
      </c>
      <c r="AV813" s="6">
        <f t="shared" si="45"/>
        <v>134.55882352941177</v>
      </c>
      <c r="AW813" s="7">
        <f t="shared" si="46"/>
        <v>34.278481012658226</v>
      </c>
      <c r="AX813" s="6">
        <f t="shared" si="47"/>
        <v>57.756944444444443</v>
      </c>
      <c r="AY813" s="6" t="str">
        <f t="shared" si="48"/>
        <v/>
      </c>
      <c r="BA813" s="6">
        <f>VLOOKUP(A813, ALL_AP_DATA!$A$2:$F$3600, 6, FALSE)</f>
        <v>682</v>
      </c>
      <c r="BB813" s="6">
        <f>VLOOKUP(A813, projmetadata!$A$2:$D$2036, 4, FALSE)</f>
        <v>111033</v>
      </c>
      <c r="BC813" s="6" t="e">
        <f t="array" aca="1" ref="BC813" ca="1">_xludf.IFS(I813&lt;&gt;0, F813/I813, P813&lt;&gt;0, M813/P813, W813&lt;&gt;0, T813/W813, AD813&lt;&gt;0, AA813/AD813, AK813&lt;&gt;0, AH813/AK813, AR813&lt;&gt;0, AO813/AR813, TRUE, 0)</f>
        <v>#NAME?</v>
      </c>
      <c r="BE813" s="6" t="e">
        <f t="shared" ca="1" si="40"/>
        <v>#NAME?</v>
      </c>
      <c r="BF813" s="6" t="e">
        <f t="shared" ca="1" si="41"/>
        <v>#NAME?</v>
      </c>
      <c r="BG813" s="6"/>
      <c r="BH813" s="6">
        <f>VLOOKUP(A813, ALL_AP_DATA!$A$2:$D$3600, 3, FALSE)</f>
        <v>355</v>
      </c>
      <c r="BI813" s="6">
        <f>VLOOKUP(A813, ALL_AP_DATA!$A$2:$E$3600, 5, FALSE)</f>
        <v>21054</v>
      </c>
      <c r="BJ813" s="6">
        <f t="shared" si="49"/>
        <v>30.870967741935484</v>
      </c>
      <c r="BK813" s="6">
        <f t="shared" si="42"/>
        <v>0.52052785923753664</v>
      </c>
    </row>
    <row r="814" spans="1:63" ht="15.75" customHeight="1" x14ac:dyDescent="0.2">
      <c r="A814" s="6" t="s">
        <v>873</v>
      </c>
      <c r="B814" s="6" t="s">
        <v>61</v>
      </c>
      <c r="Q814" s="6">
        <v>7</v>
      </c>
      <c r="R814" s="6">
        <v>28</v>
      </c>
      <c r="S814" s="6">
        <v>95</v>
      </c>
      <c r="T814" s="6">
        <v>1867</v>
      </c>
      <c r="U814" s="6">
        <v>0.26919999999999999</v>
      </c>
      <c r="V814" s="6">
        <v>0.63329999999999997</v>
      </c>
      <c r="W814" s="6">
        <v>0.1346</v>
      </c>
      <c r="X814" s="6">
        <v>1</v>
      </c>
      <c r="Y814" s="6">
        <v>8</v>
      </c>
      <c r="Z814" s="6">
        <v>30</v>
      </c>
      <c r="AA814" s="6">
        <v>680</v>
      </c>
      <c r="AB814" s="6">
        <v>7.6899999999999996E-2</v>
      </c>
      <c r="AC814" s="6">
        <v>0.2</v>
      </c>
      <c r="AD814" s="6">
        <v>4.9000000000000002E-2</v>
      </c>
      <c r="AE814" s="6">
        <v>7</v>
      </c>
      <c r="AF814" s="6">
        <v>29</v>
      </c>
      <c r="AG814" s="6">
        <v>90</v>
      </c>
      <c r="AH814" s="6">
        <v>2957</v>
      </c>
      <c r="AI814" s="6">
        <v>0.27879999999999999</v>
      </c>
      <c r="AJ814" s="6">
        <v>0.6</v>
      </c>
      <c r="AK814" s="6">
        <v>0.2132</v>
      </c>
      <c r="AL814" s="6">
        <v>2</v>
      </c>
      <c r="AM814" s="6">
        <v>18</v>
      </c>
      <c r="AN814" s="6">
        <v>84</v>
      </c>
      <c r="AO814" s="6">
        <v>2586</v>
      </c>
      <c r="AP814" s="6">
        <v>0.1731</v>
      </c>
      <c r="AQ814" s="6">
        <v>0.56000000000000005</v>
      </c>
      <c r="AR814" s="6">
        <v>0.18640000000000001</v>
      </c>
      <c r="AT814" s="6" t="str">
        <f t="shared" si="43"/>
        <v/>
      </c>
      <c r="AU814" s="6" t="str">
        <f t="shared" si="44"/>
        <v/>
      </c>
      <c r="AV814" s="6">
        <f t="shared" si="45"/>
        <v>66.678571428571431</v>
      </c>
      <c r="AW814" s="7">
        <f t="shared" si="46"/>
        <v>85</v>
      </c>
      <c r="AX814" s="6">
        <f t="shared" si="47"/>
        <v>101.96551724137932</v>
      </c>
      <c r="AY814" s="6">
        <f t="shared" si="48"/>
        <v>143.66666666666666</v>
      </c>
      <c r="BA814" s="6">
        <f>VLOOKUP(A814, ALL_AP_DATA!$A$2:$F$3600, 6, FALSE)</f>
        <v>104</v>
      </c>
      <c r="BB814" s="6">
        <f>VLOOKUP(A814, projmetadata!$A$2:$D$2036, 4, FALSE)</f>
        <v>12909</v>
      </c>
      <c r="BC814" s="6" t="e">
        <f t="array" aca="1" ref="BC814" ca="1">_xludf.IFS(I814&lt;&gt;0, F814/I814, P814&lt;&gt;0, M814/P814, W814&lt;&gt;0, T814/W814, AD814&lt;&gt;0, AA814/AD814, AK814&lt;&gt;0, AH814/AK814, AR814&lt;&gt;0, AO814/AR814, TRUE, 0)</f>
        <v>#NAME?</v>
      </c>
      <c r="BE814" s="6" t="e">
        <f t="shared" ca="1" si="40"/>
        <v>#NAME?</v>
      </c>
      <c r="BF814" s="6" t="e">
        <f t="shared" ca="1" si="41"/>
        <v>#NAME?</v>
      </c>
      <c r="BG814" s="6"/>
      <c r="BH814" s="6">
        <f>VLOOKUP(A814, ALL_AP_DATA!$A$2:$D$3600, 3, FALSE)</f>
        <v>50</v>
      </c>
      <c r="BI814" s="6">
        <f>VLOOKUP(A814, ALL_AP_DATA!$A$2:$E$3600, 5, FALSE)</f>
        <v>13872</v>
      </c>
      <c r="BJ814" s="6">
        <f t="shared" si="49"/>
        <v>133.38461538461539</v>
      </c>
      <c r="BK814" s="6">
        <f t="shared" si="42"/>
        <v>0.48076923076923078</v>
      </c>
    </row>
    <row r="815" spans="1:63" ht="15.75" customHeight="1" x14ac:dyDescent="0.2">
      <c r="A815" s="6" t="s">
        <v>874</v>
      </c>
      <c r="B815" s="6" t="s">
        <v>64</v>
      </c>
      <c r="C815" s="6">
        <v>1</v>
      </c>
      <c r="D815" s="6">
        <v>4</v>
      </c>
      <c r="E815" s="6">
        <v>1</v>
      </c>
      <c r="F815" s="6">
        <v>4</v>
      </c>
      <c r="G815" s="6">
        <v>1.4200000000000001E-2</v>
      </c>
      <c r="H815" s="6">
        <v>0.33329999999999999</v>
      </c>
      <c r="I815" s="6">
        <v>4.7100000000000003E-2</v>
      </c>
      <c r="X815" s="6">
        <v>6</v>
      </c>
      <c r="Y815" s="6">
        <v>31</v>
      </c>
      <c r="Z815" s="6">
        <v>3</v>
      </c>
      <c r="AA815" s="6">
        <v>44</v>
      </c>
      <c r="AB815" s="6">
        <v>0.1103</v>
      </c>
      <c r="AC815" s="6">
        <v>1</v>
      </c>
      <c r="AD815" s="6">
        <v>0.51759999999999995</v>
      </c>
      <c r="AE815" s="6">
        <v>22</v>
      </c>
      <c r="AF815" s="6">
        <v>70</v>
      </c>
      <c r="AG815" s="6">
        <v>2</v>
      </c>
      <c r="AH815" s="6">
        <v>31</v>
      </c>
      <c r="AI815" s="6">
        <v>0.24909999999999999</v>
      </c>
      <c r="AJ815" s="6">
        <v>0.66669999999999996</v>
      </c>
      <c r="AK815" s="6">
        <v>0.36470000000000002</v>
      </c>
      <c r="AT815" s="6">
        <f t="shared" si="43"/>
        <v>1</v>
      </c>
      <c r="AU815" s="6" t="str">
        <f t="shared" si="44"/>
        <v/>
      </c>
      <c r="AV815" s="6" t="str">
        <f t="shared" si="45"/>
        <v/>
      </c>
      <c r="AW815" s="7">
        <f t="shared" si="46"/>
        <v>1.4193548387096775</v>
      </c>
      <c r="AX815" s="6">
        <f t="shared" si="47"/>
        <v>0.44285714285714284</v>
      </c>
      <c r="AY815" s="6" t="str">
        <f t="shared" si="48"/>
        <v/>
      </c>
      <c r="BA815" s="6">
        <f>VLOOKUP(A815, ALL_AP_DATA!$A$2:$F$3600, 6, FALSE)</f>
        <v>281</v>
      </c>
      <c r="BB815" s="6">
        <f>VLOOKUP(A815, projmetadata!$A$2:$D$2036, 4, FALSE)</f>
        <v>9222</v>
      </c>
      <c r="BC815" s="6" t="e">
        <f t="array" aca="1" ref="BC815" ca="1">_xludf.IFS(I815&lt;&gt;0, F815/I815, P815&lt;&gt;0, M815/P815, W815&lt;&gt;0, T815/W815, AD815&lt;&gt;0, AA815/AD815, AK815&lt;&gt;0, AH815/AK815, AR815&lt;&gt;0, AO815/AR815, TRUE, 0)</f>
        <v>#NAME?</v>
      </c>
      <c r="BE815" s="6" t="e">
        <f t="shared" ca="1" si="40"/>
        <v>#NAME?</v>
      </c>
      <c r="BF815" s="6" t="e">
        <f t="shared" ca="1" si="41"/>
        <v>#NAME?</v>
      </c>
      <c r="BG815" s="6"/>
      <c r="BH815" s="6">
        <f>VLOOKUP(A815, ALL_AP_DATA!$A$2:$D$3600, 3, FALSE)</f>
        <v>88</v>
      </c>
      <c r="BI815" s="6">
        <f>VLOOKUP(A815, ALL_AP_DATA!$A$2:$E$3600, 5, FALSE)</f>
        <v>85</v>
      </c>
      <c r="BJ815" s="6">
        <f t="shared" si="49"/>
        <v>0.302491103202847</v>
      </c>
      <c r="BK815" s="6">
        <f t="shared" si="42"/>
        <v>0.31316725978647686</v>
      </c>
    </row>
    <row r="816" spans="1:63" ht="15.75" customHeight="1" x14ac:dyDescent="0.2">
      <c r="A816" s="6" t="s">
        <v>875</v>
      </c>
      <c r="B816" s="6" t="s">
        <v>64</v>
      </c>
      <c r="C816" s="6">
        <v>171</v>
      </c>
      <c r="D816" s="6">
        <v>902</v>
      </c>
      <c r="E816" s="6">
        <v>392</v>
      </c>
      <c r="F816" s="6">
        <v>23491</v>
      </c>
      <c r="G816" s="6">
        <v>0.13800000000000001</v>
      </c>
      <c r="H816" s="6">
        <v>0.54900000000000004</v>
      </c>
      <c r="I816" s="6">
        <v>0.191</v>
      </c>
      <c r="J816" s="6">
        <v>9</v>
      </c>
      <c r="K816" s="6">
        <v>76</v>
      </c>
      <c r="L816" s="6">
        <v>233</v>
      </c>
      <c r="M816" s="6">
        <v>12905</v>
      </c>
      <c r="N816" s="6">
        <v>1.1599999999999999E-2</v>
      </c>
      <c r="O816" s="6">
        <v>0.32629999999999998</v>
      </c>
      <c r="P816" s="6">
        <v>0.10489999999999999</v>
      </c>
      <c r="Q816" s="6">
        <v>103</v>
      </c>
      <c r="R816" s="6">
        <v>501</v>
      </c>
      <c r="S816" s="6">
        <v>532</v>
      </c>
      <c r="T816" s="6">
        <v>66856</v>
      </c>
      <c r="U816" s="6">
        <v>7.6700000000000004E-2</v>
      </c>
      <c r="V816" s="6">
        <v>0.74509999999999998</v>
      </c>
      <c r="W816" s="6">
        <v>0.54359999999999997</v>
      </c>
      <c r="X816" s="6">
        <v>313</v>
      </c>
      <c r="Y816" s="6">
        <v>1515</v>
      </c>
      <c r="Z816" s="6">
        <v>463</v>
      </c>
      <c r="AA816" s="6">
        <v>42887</v>
      </c>
      <c r="AB816" s="6">
        <v>0.23180000000000001</v>
      </c>
      <c r="AC816" s="6">
        <v>0.64849999999999997</v>
      </c>
      <c r="AD816" s="6">
        <v>0.34870000000000001</v>
      </c>
      <c r="AE816" s="6">
        <v>463</v>
      </c>
      <c r="AF816" s="6">
        <v>2709</v>
      </c>
      <c r="AG816" s="6">
        <v>579</v>
      </c>
      <c r="AH816" s="6">
        <v>69785</v>
      </c>
      <c r="AI816" s="6">
        <v>0.41449999999999998</v>
      </c>
      <c r="AJ816" s="6">
        <v>0.81089999999999995</v>
      </c>
      <c r="AK816" s="6">
        <v>0.56740000000000002</v>
      </c>
      <c r="AL816" s="6">
        <v>1</v>
      </c>
      <c r="AM816" s="6">
        <v>18</v>
      </c>
      <c r="AN816" s="6">
        <v>42</v>
      </c>
      <c r="AO816" s="6">
        <v>2839</v>
      </c>
      <c r="AP816" s="6">
        <v>2.8E-3</v>
      </c>
      <c r="AQ816" s="6">
        <v>5.8799999999999998E-2</v>
      </c>
      <c r="AR816" s="6">
        <v>2.3099999999999999E-2</v>
      </c>
      <c r="AT816" s="6">
        <f t="shared" si="43"/>
        <v>26.043237250554323</v>
      </c>
      <c r="AU816" s="6">
        <f t="shared" si="44"/>
        <v>169.80263157894737</v>
      </c>
      <c r="AV816" s="6">
        <f t="shared" si="45"/>
        <v>133.44510978043911</v>
      </c>
      <c r="AW816" s="7">
        <f t="shared" si="46"/>
        <v>28.30825082508251</v>
      </c>
      <c r="AX816" s="6">
        <f t="shared" si="47"/>
        <v>25.760428202288669</v>
      </c>
      <c r="AY816" s="6">
        <f t="shared" si="48"/>
        <v>157.72222222222223</v>
      </c>
      <c r="BA816" s="6">
        <f>VLOOKUP(A816, ALL_AP_DATA!$A$2:$F$3600, 6, FALSE)</f>
        <v>6535</v>
      </c>
      <c r="BB816" s="6">
        <f>VLOOKUP(A816, projmetadata!$A$2:$D$2036, 4, FALSE)</f>
        <v>572027</v>
      </c>
      <c r="BC816" s="6" t="e">
        <f t="array" aca="1" ref="BC816" ca="1">_xludf.IFS(I816&lt;&gt;0, F816/I816, P816&lt;&gt;0, M816/P816, W816&lt;&gt;0, T816/W816, AD816&lt;&gt;0, AA816/AD816, AK816&lt;&gt;0, AH816/AK816, AR816&lt;&gt;0, AO816/AR816, TRUE, 0)</f>
        <v>#NAME?</v>
      </c>
      <c r="BE816" s="6" t="e">
        <f t="shared" ca="1" si="40"/>
        <v>#NAME?</v>
      </c>
      <c r="BF816" s="6" t="e">
        <f t="shared" ca="1" si="41"/>
        <v>#NAME?</v>
      </c>
      <c r="BG816" s="6"/>
      <c r="BH816" s="6">
        <f>VLOOKUP(A816, ALL_AP_DATA!$A$2:$D$3600, 3, FALSE)</f>
        <v>3823</v>
      </c>
      <c r="BI816" s="6">
        <f>VLOOKUP(A816, ALL_AP_DATA!$A$2:$E$3600, 5, FALSE)</f>
        <v>122987</v>
      </c>
      <c r="BJ816" s="6">
        <f t="shared" si="49"/>
        <v>18.819739862280031</v>
      </c>
      <c r="BK816" s="6">
        <f t="shared" si="42"/>
        <v>0.58500382555470543</v>
      </c>
    </row>
    <row r="817" spans="1:63" ht="15.75" customHeight="1" x14ac:dyDescent="0.2">
      <c r="A817" s="6" t="s">
        <v>876</v>
      </c>
      <c r="B817" s="6" t="s">
        <v>61</v>
      </c>
      <c r="X817" s="6">
        <v>19</v>
      </c>
      <c r="Y817" s="6">
        <v>239</v>
      </c>
      <c r="Z817" s="6">
        <v>0</v>
      </c>
      <c r="AA817" s="6">
        <v>0</v>
      </c>
      <c r="AB817" s="6">
        <v>0.47139999999999999</v>
      </c>
      <c r="AC817" s="6">
        <v>0</v>
      </c>
      <c r="AD817" s="6">
        <v>0</v>
      </c>
      <c r="AE817" s="6">
        <v>27</v>
      </c>
      <c r="AF817" s="6">
        <v>110</v>
      </c>
      <c r="AG817" s="6">
        <v>3</v>
      </c>
      <c r="AH817" s="6">
        <v>31</v>
      </c>
      <c r="AI817" s="6">
        <v>0.217</v>
      </c>
      <c r="AJ817" s="6">
        <v>0.33329999999999999</v>
      </c>
      <c r="AK817" s="6">
        <v>9.8100000000000007E-2</v>
      </c>
      <c r="AT817" s="6" t="str">
        <f t="shared" si="43"/>
        <v/>
      </c>
      <c r="AU817" s="6" t="str">
        <f t="shared" si="44"/>
        <v/>
      </c>
      <c r="AV817" s="6" t="str">
        <f t="shared" si="45"/>
        <v/>
      </c>
      <c r="AW817" s="7">
        <f t="shared" si="46"/>
        <v>0</v>
      </c>
      <c r="AX817" s="6">
        <f t="shared" si="47"/>
        <v>0.2818181818181818</v>
      </c>
      <c r="AY817" s="6" t="str">
        <f t="shared" si="48"/>
        <v/>
      </c>
      <c r="BA817" s="6">
        <f>VLOOKUP(A817, ALL_AP_DATA!$A$2:$F$3600, 6, FALSE)</f>
        <v>507</v>
      </c>
      <c r="BB817" s="6">
        <f>VLOOKUP(A817, projmetadata!$A$2:$D$2036, 4, FALSE)</f>
        <v>98399</v>
      </c>
      <c r="BC817" s="6" t="e">
        <f t="array" aca="1" ref="BC817" ca="1">_xludf.IFS(I817&lt;&gt;0, F817/I817, P817&lt;&gt;0, M817/P817, W817&lt;&gt;0, T817/W817, AD817&lt;&gt;0, AA817/AD817, AK817&lt;&gt;0, AH817/AK817, AR817&lt;&gt;0, AO817/AR817, TRUE, 0)</f>
        <v>#NAME?</v>
      </c>
      <c r="BE817" s="6" t="e">
        <f t="shared" ca="1" si="40"/>
        <v>#NAME?</v>
      </c>
      <c r="BF817" s="6" t="e">
        <f t="shared" ca="1" si="41"/>
        <v>#NAME?</v>
      </c>
      <c r="BG817" s="6"/>
      <c r="BH817" s="6">
        <f>VLOOKUP(A817, ALL_AP_DATA!$A$2:$D$3600, 3, FALSE)</f>
        <v>283</v>
      </c>
      <c r="BI817" s="6">
        <f>VLOOKUP(A817, ALL_AP_DATA!$A$2:$E$3600, 5, FALSE)</f>
        <v>316</v>
      </c>
      <c r="BJ817" s="6">
        <f t="shared" si="49"/>
        <v>0.62327416173570016</v>
      </c>
      <c r="BK817" s="6">
        <f t="shared" si="42"/>
        <v>0.55818540433925046</v>
      </c>
    </row>
    <row r="818" spans="1:63" ht="15.75" customHeight="1" x14ac:dyDescent="0.2">
      <c r="A818" s="6" t="s">
        <v>877</v>
      </c>
      <c r="B818" s="6" t="s">
        <v>64</v>
      </c>
      <c r="C818" s="6">
        <v>4</v>
      </c>
      <c r="D818" s="6">
        <v>172</v>
      </c>
      <c r="E818" s="6">
        <v>111</v>
      </c>
      <c r="F818" s="6">
        <v>9717</v>
      </c>
      <c r="G818" s="6">
        <v>0.3805</v>
      </c>
      <c r="H818" s="6">
        <v>0.81620000000000004</v>
      </c>
      <c r="I818" s="6">
        <v>0.60709999999999997</v>
      </c>
      <c r="Q818" s="6">
        <v>11</v>
      </c>
      <c r="R818" s="6">
        <v>40</v>
      </c>
      <c r="S818" s="6">
        <v>79</v>
      </c>
      <c r="T818" s="6">
        <v>8644</v>
      </c>
      <c r="U818" s="6">
        <v>8.8499999999999995E-2</v>
      </c>
      <c r="V818" s="6">
        <v>0.58089999999999997</v>
      </c>
      <c r="W818" s="6">
        <v>0.54</v>
      </c>
      <c r="X818" s="6">
        <v>16</v>
      </c>
      <c r="Y818" s="6">
        <v>174</v>
      </c>
      <c r="Z818" s="6">
        <v>108</v>
      </c>
      <c r="AA818" s="6">
        <v>8888</v>
      </c>
      <c r="AB818" s="6">
        <v>0.38500000000000001</v>
      </c>
      <c r="AC818" s="6">
        <v>0.79410000000000003</v>
      </c>
      <c r="AD818" s="6">
        <v>0.55530000000000002</v>
      </c>
      <c r="AE818" s="6">
        <v>16</v>
      </c>
      <c r="AF818" s="6">
        <v>80</v>
      </c>
      <c r="AG818" s="6">
        <v>57</v>
      </c>
      <c r="AH818" s="6">
        <v>3830</v>
      </c>
      <c r="AI818" s="6">
        <v>0.17699999999999999</v>
      </c>
      <c r="AJ818" s="6">
        <v>0.41909999999999997</v>
      </c>
      <c r="AK818" s="6">
        <v>0.23930000000000001</v>
      </c>
      <c r="AT818" s="6">
        <f t="shared" si="43"/>
        <v>56.494186046511629</v>
      </c>
      <c r="AU818" s="6" t="str">
        <f t="shared" si="44"/>
        <v/>
      </c>
      <c r="AV818" s="6">
        <f t="shared" si="45"/>
        <v>216.1</v>
      </c>
      <c r="AW818" s="7">
        <f t="shared" si="46"/>
        <v>51.080459770114942</v>
      </c>
      <c r="AX818" s="6">
        <f t="shared" si="47"/>
        <v>47.875</v>
      </c>
      <c r="AY818" s="6" t="str">
        <f t="shared" si="48"/>
        <v/>
      </c>
      <c r="BA818" s="6">
        <f>VLOOKUP(A818, ALL_AP_DATA!$A$2:$F$3600, 6, FALSE)</f>
        <v>452</v>
      </c>
      <c r="BB818" s="6">
        <f>VLOOKUP(A818, projmetadata!$A$2:$D$2036, 4, FALSE)</f>
        <v>59116</v>
      </c>
      <c r="BC818" s="6" t="e">
        <f t="array" aca="1" ref="BC818" ca="1">_xludf.IFS(I818&lt;&gt;0, F818/I818, P818&lt;&gt;0, M818/P818, W818&lt;&gt;0, T818/W818, AD818&lt;&gt;0, AA818/AD818, AK818&lt;&gt;0, AH818/AK818, AR818&lt;&gt;0, AO818/AR818, TRUE, 0)</f>
        <v>#NAME?</v>
      </c>
      <c r="BE818" s="6" t="e">
        <f t="shared" ca="1" si="40"/>
        <v>#NAME?</v>
      </c>
      <c r="BF818" s="6" t="e">
        <f t="shared" ca="1" si="41"/>
        <v>#NAME?</v>
      </c>
      <c r="BG818" s="6"/>
      <c r="BH818" s="6">
        <f>VLOOKUP(A818, ALL_AP_DATA!$A$2:$D$3600, 3, FALSE)</f>
        <v>261</v>
      </c>
      <c r="BI818" s="6">
        <f>VLOOKUP(A818, ALL_AP_DATA!$A$2:$E$3600, 5, FALSE)</f>
        <v>16006</v>
      </c>
      <c r="BJ818" s="6">
        <f t="shared" si="49"/>
        <v>35.411504424778762</v>
      </c>
      <c r="BK818" s="6">
        <f t="shared" si="42"/>
        <v>0.57743362831858402</v>
      </c>
    </row>
    <row r="819" spans="1:63" ht="15.75" customHeight="1" x14ac:dyDescent="0.2">
      <c r="A819" s="6" t="s">
        <v>878</v>
      </c>
      <c r="B819" s="6" t="s">
        <v>64</v>
      </c>
      <c r="C819" s="6">
        <v>3</v>
      </c>
      <c r="D819" s="6">
        <v>7</v>
      </c>
      <c r="E819" s="6">
        <v>13</v>
      </c>
      <c r="F819" s="6">
        <v>746</v>
      </c>
      <c r="G819" s="6">
        <v>2.53E-2</v>
      </c>
      <c r="H819" s="6">
        <v>0.25490000000000002</v>
      </c>
      <c r="I819" s="6">
        <v>0.1152</v>
      </c>
      <c r="Q819" s="6">
        <v>6</v>
      </c>
      <c r="R819" s="6">
        <v>26</v>
      </c>
      <c r="S819" s="6">
        <v>43</v>
      </c>
      <c r="T819" s="6">
        <v>5068</v>
      </c>
      <c r="U819" s="6">
        <v>9.3899999999999997E-2</v>
      </c>
      <c r="V819" s="6">
        <v>0.84309999999999996</v>
      </c>
      <c r="W819" s="6">
        <v>0.78259999999999996</v>
      </c>
      <c r="X819" s="6">
        <v>8</v>
      </c>
      <c r="Y819" s="6">
        <v>64</v>
      </c>
      <c r="Z819" s="6">
        <v>27</v>
      </c>
      <c r="AA819" s="6">
        <v>2192</v>
      </c>
      <c r="AB819" s="6">
        <v>0.23100000000000001</v>
      </c>
      <c r="AC819" s="6">
        <v>0.52939999999999998</v>
      </c>
      <c r="AD819" s="6">
        <v>0.33850000000000002</v>
      </c>
      <c r="AE819" s="6">
        <v>2</v>
      </c>
      <c r="AF819" s="6">
        <v>15</v>
      </c>
      <c r="AG819" s="6">
        <v>9</v>
      </c>
      <c r="AH819" s="6">
        <v>313</v>
      </c>
      <c r="AI819" s="6">
        <v>5.4199999999999998E-2</v>
      </c>
      <c r="AJ819" s="6">
        <v>0.17649999999999999</v>
      </c>
      <c r="AK819" s="6">
        <v>4.8300000000000003E-2</v>
      </c>
      <c r="AT819" s="6">
        <f t="shared" si="43"/>
        <v>106.57142857142857</v>
      </c>
      <c r="AU819" s="6" t="str">
        <f t="shared" si="44"/>
        <v/>
      </c>
      <c r="AV819" s="6">
        <f t="shared" si="45"/>
        <v>194.92307692307693</v>
      </c>
      <c r="AW819" s="7">
        <f t="shared" si="46"/>
        <v>34.25</v>
      </c>
      <c r="AX819" s="6">
        <f t="shared" si="47"/>
        <v>20.866666666666667</v>
      </c>
      <c r="AY819" s="6" t="str">
        <f t="shared" si="48"/>
        <v/>
      </c>
      <c r="BA819" s="6">
        <f>VLOOKUP(A819, ALL_AP_DATA!$A$2:$F$3600, 6, FALSE)</f>
        <v>277</v>
      </c>
      <c r="BB819" s="6">
        <f>VLOOKUP(A819, projmetadata!$A$2:$D$2036, 4, FALSE)</f>
        <v>20793</v>
      </c>
      <c r="BC819" s="6" t="e">
        <f t="array" aca="1" ref="BC819" ca="1">_xludf.IFS(I819&lt;&gt;0, F819/I819, P819&lt;&gt;0, M819/P819, W819&lt;&gt;0, T819/W819, AD819&lt;&gt;0, AA819/AD819, AK819&lt;&gt;0, AH819/AK819, AR819&lt;&gt;0, AO819/AR819, TRUE, 0)</f>
        <v>#NAME?</v>
      </c>
      <c r="BE819" s="6" t="e">
        <f t="shared" ca="1" si="40"/>
        <v>#NAME?</v>
      </c>
      <c r="BF819" s="6" t="e">
        <f t="shared" ca="1" si="41"/>
        <v>#NAME?</v>
      </c>
      <c r="BG819" s="6"/>
      <c r="BH819" s="6">
        <f>VLOOKUP(A819, ALL_AP_DATA!$A$2:$D$3600, 3, FALSE)</f>
        <v>90</v>
      </c>
      <c r="BI819" s="6">
        <f>VLOOKUP(A819, ALL_AP_DATA!$A$2:$E$3600, 5, FALSE)</f>
        <v>6476</v>
      </c>
      <c r="BJ819" s="6">
        <f t="shared" si="49"/>
        <v>23.379061371841154</v>
      </c>
      <c r="BK819" s="6">
        <f t="shared" si="42"/>
        <v>0.32490974729241878</v>
      </c>
    </row>
    <row r="820" spans="1:63" ht="15.75" customHeight="1" x14ac:dyDescent="0.2">
      <c r="A820" s="6" t="s">
        <v>879</v>
      </c>
      <c r="B820" s="6" t="s">
        <v>64</v>
      </c>
      <c r="C820" s="6">
        <v>12</v>
      </c>
      <c r="D820" s="6">
        <v>91</v>
      </c>
      <c r="E820" s="6">
        <v>3</v>
      </c>
      <c r="F820" s="6">
        <v>215</v>
      </c>
      <c r="G820" s="6">
        <v>0.19040000000000001</v>
      </c>
      <c r="H820" s="6">
        <v>0.6</v>
      </c>
      <c r="I820" s="6">
        <v>0.95130000000000003</v>
      </c>
      <c r="X820" s="6">
        <v>24</v>
      </c>
      <c r="Y820" s="6">
        <v>169</v>
      </c>
      <c r="Z820" s="6">
        <v>4</v>
      </c>
      <c r="AA820" s="6">
        <v>214</v>
      </c>
      <c r="AB820" s="6">
        <v>0.35360000000000003</v>
      </c>
      <c r="AC820" s="6">
        <v>0.8</v>
      </c>
      <c r="AD820" s="6">
        <v>0.94689999999999996</v>
      </c>
      <c r="AE820" s="6">
        <v>48</v>
      </c>
      <c r="AF820" s="6">
        <v>191</v>
      </c>
      <c r="AG820" s="6">
        <v>2</v>
      </c>
      <c r="AH820" s="6">
        <v>214</v>
      </c>
      <c r="AI820" s="6">
        <v>0.39960000000000001</v>
      </c>
      <c r="AJ820" s="6">
        <v>0.4</v>
      </c>
      <c r="AK820" s="6">
        <v>0.94689999999999996</v>
      </c>
      <c r="AT820" s="6">
        <f t="shared" si="43"/>
        <v>2.3626373626373627</v>
      </c>
      <c r="AU820" s="6" t="str">
        <f t="shared" si="44"/>
        <v/>
      </c>
      <c r="AV820" s="6" t="str">
        <f t="shared" si="45"/>
        <v/>
      </c>
      <c r="AW820" s="7">
        <f t="shared" si="46"/>
        <v>1.2662721893491125</v>
      </c>
      <c r="AX820" s="6">
        <f t="shared" si="47"/>
        <v>1.1204188481675392</v>
      </c>
      <c r="AY820" s="6" t="str">
        <f t="shared" si="48"/>
        <v/>
      </c>
      <c r="BA820" s="6">
        <f>VLOOKUP(A820, ALL_AP_DATA!$A$2:$F$3600, 6, FALSE)</f>
        <v>478</v>
      </c>
      <c r="BB820" s="6">
        <f>VLOOKUP(A820, projmetadata!$A$2:$D$2036, 4, FALSE)</f>
        <v>36156</v>
      </c>
      <c r="BC820" s="6" t="e">
        <f t="array" aca="1" ref="BC820" ca="1">_xludf.IFS(I820&lt;&gt;0, F820/I820, P820&lt;&gt;0, M820/P820, W820&lt;&gt;0, T820/W820, AD820&lt;&gt;0, AA820/AD820, AK820&lt;&gt;0, AH820/AK820, AR820&lt;&gt;0, AO820/AR820, TRUE, 0)</f>
        <v>#NAME?</v>
      </c>
      <c r="BE820" s="6" t="e">
        <f t="shared" ca="1" si="40"/>
        <v>#NAME?</v>
      </c>
      <c r="BF820" s="6" t="e">
        <f t="shared" ca="1" si="41"/>
        <v>#NAME?</v>
      </c>
      <c r="BG820" s="6"/>
      <c r="BH820" s="6">
        <f>VLOOKUP(A820, ALL_AP_DATA!$A$2:$D$3600, 3, FALSE)</f>
        <v>271</v>
      </c>
      <c r="BI820" s="6">
        <f>VLOOKUP(A820, ALL_AP_DATA!$A$2:$E$3600, 5, FALSE)</f>
        <v>226</v>
      </c>
      <c r="BJ820" s="6">
        <f t="shared" si="49"/>
        <v>0.47280334728033474</v>
      </c>
      <c r="BK820" s="6">
        <f t="shared" si="42"/>
        <v>0.56694560669456062</v>
      </c>
    </row>
    <row r="821" spans="1:63" ht="15.75" customHeight="1" x14ac:dyDescent="0.2">
      <c r="A821" s="6" t="s">
        <v>880</v>
      </c>
      <c r="B821" s="6" t="s">
        <v>61</v>
      </c>
      <c r="C821" s="6">
        <v>1</v>
      </c>
      <c r="D821" s="6">
        <v>3</v>
      </c>
      <c r="E821" s="6">
        <v>6</v>
      </c>
      <c r="F821" s="6">
        <v>66</v>
      </c>
      <c r="G821" s="6">
        <v>5.5999999999999999E-3</v>
      </c>
      <c r="H821" s="6">
        <v>0.10340000000000001</v>
      </c>
      <c r="I821" s="6">
        <v>2.3099999999999999E-2</v>
      </c>
      <c r="Q821" s="6">
        <v>1</v>
      </c>
      <c r="R821" s="6">
        <v>6</v>
      </c>
      <c r="S821" s="6">
        <v>18</v>
      </c>
      <c r="T821" s="6">
        <v>674</v>
      </c>
      <c r="U821" s="6">
        <v>1.1299999999999999E-2</v>
      </c>
      <c r="V821" s="6">
        <v>0.31030000000000002</v>
      </c>
      <c r="W821" s="6">
        <v>0.2364</v>
      </c>
      <c r="X821" s="6">
        <v>7</v>
      </c>
      <c r="Y821" s="6">
        <v>45</v>
      </c>
      <c r="Z821" s="6">
        <v>12</v>
      </c>
      <c r="AA821" s="6">
        <v>135</v>
      </c>
      <c r="AB821" s="6">
        <v>8.4400000000000003E-2</v>
      </c>
      <c r="AC821" s="6">
        <v>0.2069</v>
      </c>
      <c r="AD821" s="6">
        <v>4.7399999999999998E-2</v>
      </c>
      <c r="AE821" s="6">
        <v>17</v>
      </c>
      <c r="AF821" s="6">
        <v>74</v>
      </c>
      <c r="AG821" s="6">
        <v>27</v>
      </c>
      <c r="AH821" s="6">
        <v>1344</v>
      </c>
      <c r="AI821" s="6">
        <v>0.13880000000000001</v>
      </c>
      <c r="AJ821" s="6">
        <v>0.46550000000000002</v>
      </c>
      <c r="AK821" s="6">
        <v>0.47139999999999999</v>
      </c>
      <c r="AT821" s="6">
        <f t="shared" si="43"/>
        <v>22</v>
      </c>
      <c r="AU821" s="6" t="str">
        <f t="shared" si="44"/>
        <v/>
      </c>
      <c r="AV821" s="6">
        <f t="shared" si="45"/>
        <v>112.33333333333333</v>
      </c>
      <c r="AW821" s="7">
        <f t="shared" si="46"/>
        <v>3</v>
      </c>
      <c r="AX821" s="6">
        <f t="shared" si="47"/>
        <v>18.162162162162161</v>
      </c>
      <c r="AY821" s="6" t="str">
        <f t="shared" si="48"/>
        <v/>
      </c>
      <c r="BA821" s="6">
        <f>VLOOKUP(A821, ALL_AP_DATA!$A$2:$F$3600, 6, FALSE)</f>
        <v>533</v>
      </c>
      <c r="BB821" s="6">
        <f>VLOOKUP(A821, projmetadata!$A$2:$D$2036, 4, FALSE)</f>
        <v>57125</v>
      </c>
      <c r="BC821" s="6" t="e">
        <f t="array" aca="1" ref="BC821" ca="1">_xludf.IFS(I821&lt;&gt;0, F821/I821, P821&lt;&gt;0, M821/P821, W821&lt;&gt;0, T821/W821, AD821&lt;&gt;0, AA821/AD821, AK821&lt;&gt;0, AH821/AK821, AR821&lt;&gt;0, AO821/AR821, TRUE, 0)</f>
        <v>#NAME?</v>
      </c>
      <c r="BE821" s="6" t="e">
        <f t="shared" ca="1" si="40"/>
        <v>#NAME?</v>
      </c>
      <c r="BF821" s="6" t="e">
        <f t="shared" ca="1" si="41"/>
        <v>#NAME?</v>
      </c>
      <c r="BG821" s="6"/>
      <c r="BH821" s="6">
        <f>VLOOKUP(A821, ALL_AP_DATA!$A$2:$D$3600, 3, FALSE)</f>
        <v>98</v>
      </c>
      <c r="BI821" s="6">
        <f>VLOOKUP(A821, ALL_AP_DATA!$A$2:$E$3600, 5, FALSE)</f>
        <v>2851</v>
      </c>
      <c r="BJ821" s="6">
        <f t="shared" si="49"/>
        <v>5.3489681050656657</v>
      </c>
      <c r="BK821" s="6">
        <f t="shared" si="42"/>
        <v>0.18386491557223264</v>
      </c>
    </row>
    <row r="822" spans="1:63" ht="15.75" customHeight="1" x14ac:dyDescent="0.2">
      <c r="A822" s="6" t="s">
        <v>881</v>
      </c>
      <c r="B822" s="6" t="s">
        <v>64</v>
      </c>
      <c r="C822" s="6">
        <v>32</v>
      </c>
      <c r="D822" s="6">
        <v>231</v>
      </c>
      <c r="E822" s="6">
        <v>111</v>
      </c>
      <c r="F822" s="6">
        <v>7561</v>
      </c>
      <c r="G822" s="6">
        <v>8.0600000000000005E-2</v>
      </c>
      <c r="H822" s="6">
        <v>0.31269999999999998</v>
      </c>
      <c r="I822" s="6">
        <v>0.1341</v>
      </c>
      <c r="J822" s="6">
        <v>4</v>
      </c>
      <c r="K822" s="6">
        <v>36</v>
      </c>
      <c r="L822" s="6">
        <v>77</v>
      </c>
      <c r="M822" s="6">
        <v>5824</v>
      </c>
      <c r="N822" s="6">
        <v>1.26E-2</v>
      </c>
      <c r="O822" s="6">
        <v>0.21690000000000001</v>
      </c>
      <c r="P822" s="6">
        <v>0.1033</v>
      </c>
      <c r="Q822" s="6">
        <v>70</v>
      </c>
      <c r="R822" s="6">
        <v>282</v>
      </c>
      <c r="S822" s="6">
        <v>276</v>
      </c>
      <c r="T822" s="6">
        <v>29564</v>
      </c>
      <c r="U822" s="6">
        <v>9.8400000000000001E-2</v>
      </c>
      <c r="V822" s="6">
        <v>0.77749999999999997</v>
      </c>
      <c r="W822" s="6">
        <v>0.52429999999999999</v>
      </c>
      <c r="X822" s="6">
        <v>88</v>
      </c>
      <c r="Y822" s="6">
        <v>506</v>
      </c>
      <c r="Z822" s="6">
        <v>131</v>
      </c>
      <c r="AA822" s="6">
        <v>8508</v>
      </c>
      <c r="AB822" s="6">
        <v>0.17660000000000001</v>
      </c>
      <c r="AC822" s="6">
        <v>0.36899999999999999</v>
      </c>
      <c r="AD822" s="6">
        <v>0.15090000000000001</v>
      </c>
      <c r="AE822" s="6">
        <v>224</v>
      </c>
      <c r="AF822" s="6">
        <v>922</v>
      </c>
      <c r="AG822" s="6">
        <v>207</v>
      </c>
      <c r="AH822" s="6">
        <v>20101</v>
      </c>
      <c r="AI822" s="6">
        <v>0.32169999999999999</v>
      </c>
      <c r="AJ822" s="6">
        <v>0.58309999999999995</v>
      </c>
      <c r="AK822" s="6">
        <v>0.35649999999999998</v>
      </c>
      <c r="AT822" s="6">
        <f t="shared" si="43"/>
        <v>32.731601731601735</v>
      </c>
      <c r="AU822" s="6">
        <f t="shared" si="44"/>
        <v>161.77777777777777</v>
      </c>
      <c r="AV822" s="6">
        <f t="shared" si="45"/>
        <v>104.83687943262412</v>
      </c>
      <c r="AW822" s="7">
        <f t="shared" si="46"/>
        <v>16.814229249011859</v>
      </c>
      <c r="AX822" s="6">
        <f t="shared" si="47"/>
        <v>21.801518438177876</v>
      </c>
      <c r="AY822" s="6" t="str">
        <f t="shared" si="48"/>
        <v/>
      </c>
      <c r="BA822" s="6">
        <f>VLOOKUP(A822, ALL_AP_DATA!$A$2:$F$3600, 6, FALSE)</f>
        <v>2866</v>
      </c>
      <c r="BB822" s="6">
        <f>VLOOKUP(A822, projmetadata!$A$2:$D$2036, 4, FALSE)</f>
        <v>194183</v>
      </c>
      <c r="BC822" s="6" t="e">
        <f t="array" aca="1" ref="BC822" ca="1">_xludf.IFS(I822&lt;&gt;0, F822/I822, P822&lt;&gt;0, M822/P822, W822&lt;&gt;0, T822/W822, AD822&lt;&gt;0, AA822/AD822, AK822&lt;&gt;0, AH822/AK822, AR822&lt;&gt;0, AO822/AR822, TRUE, 0)</f>
        <v>#NAME?</v>
      </c>
      <c r="BE822" s="6" t="e">
        <f t="shared" ca="1" si="40"/>
        <v>#NAME?</v>
      </c>
      <c r="BF822" s="6" t="e">
        <f t="shared" ca="1" si="41"/>
        <v>#NAME?</v>
      </c>
      <c r="BG822" s="6"/>
      <c r="BH822" s="6">
        <f>VLOOKUP(A822, ALL_AP_DATA!$A$2:$D$3600, 3, FALSE)</f>
        <v>1337</v>
      </c>
      <c r="BI822" s="6">
        <f>VLOOKUP(A822, ALL_AP_DATA!$A$2:$E$3600, 5, FALSE)</f>
        <v>56391</v>
      </c>
      <c r="BJ822" s="6">
        <f t="shared" si="49"/>
        <v>19.675854849965109</v>
      </c>
      <c r="BK822" s="6">
        <f t="shared" si="42"/>
        <v>0.46650383810188417</v>
      </c>
    </row>
    <row r="823" spans="1:63" ht="15.75" customHeight="1" x14ac:dyDescent="0.2">
      <c r="A823" s="6" t="s">
        <v>882</v>
      </c>
      <c r="B823" s="6" t="s">
        <v>64</v>
      </c>
      <c r="C823" s="6">
        <v>3</v>
      </c>
      <c r="D823" s="6">
        <v>9</v>
      </c>
      <c r="E823" s="6">
        <v>0</v>
      </c>
      <c r="F823" s="6">
        <v>0</v>
      </c>
      <c r="G823" s="6">
        <v>2.4299999999999999E-2</v>
      </c>
      <c r="H823" s="6">
        <v>0</v>
      </c>
      <c r="I823" s="6">
        <v>0</v>
      </c>
      <c r="Q823" s="6">
        <v>3</v>
      </c>
      <c r="R823" s="6">
        <v>12</v>
      </c>
      <c r="S823" s="6">
        <v>7</v>
      </c>
      <c r="T823" s="6">
        <v>977</v>
      </c>
      <c r="U823" s="6">
        <v>3.2399999999999998E-2</v>
      </c>
      <c r="V823" s="6">
        <v>0.31819999999999998</v>
      </c>
      <c r="W823" s="6">
        <v>0.2515</v>
      </c>
      <c r="X823" s="6">
        <v>7</v>
      </c>
      <c r="Y823" s="6">
        <v>38</v>
      </c>
      <c r="Z823" s="6">
        <v>2</v>
      </c>
      <c r="AA823" s="6">
        <v>731</v>
      </c>
      <c r="AB823" s="6">
        <v>0.1027</v>
      </c>
      <c r="AC823" s="6">
        <v>9.0899999999999995E-2</v>
      </c>
      <c r="AD823" s="6">
        <v>0.18820000000000001</v>
      </c>
      <c r="AE823" s="6">
        <v>18</v>
      </c>
      <c r="AF823" s="6">
        <v>59</v>
      </c>
      <c r="AG823" s="6">
        <v>10</v>
      </c>
      <c r="AH823" s="6">
        <v>1528</v>
      </c>
      <c r="AI823" s="6">
        <v>0.1595</v>
      </c>
      <c r="AJ823" s="6">
        <v>0.45450000000000002</v>
      </c>
      <c r="AK823" s="6">
        <v>0.39329999999999998</v>
      </c>
      <c r="AT823" s="6">
        <f t="shared" si="43"/>
        <v>0</v>
      </c>
      <c r="AU823" s="6" t="str">
        <f t="shared" si="44"/>
        <v/>
      </c>
      <c r="AV823" s="6">
        <f t="shared" si="45"/>
        <v>81.416666666666671</v>
      </c>
      <c r="AW823" s="7">
        <f t="shared" si="46"/>
        <v>19.236842105263158</v>
      </c>
      <c r="AX823" s="6">
        <f t="shared" si="47"/>
        <v>25.898305084745761</v>
      </c>
      <c r="AY823" s="6" t="str">
        <f t="shared" si="48"/>
        <v/>
      </c>
      <c r="BA823" s="6">
        <f>VLOOKUP(A823, ALL_AP_DATA!$A$2:$F$3600, 6, FALSE)</f>
        <v>370</v>
      </c>
      <c r="BB823" s="6">
        <f>VLOOKUP(A823, projmetadata!$A$2:$D$2036, 4, FALSE)</f>
        <v>22497</v>
      </c>
      <c r="BC823" s="6" t="e">
        <f t="array" aca="1" ref="BC823" ca="1">_xludf.IFS(I823&lt;&gt;0, F823/I823, P823&lt;&gt;0, M823/P823, W823&lt;&gt;0, T823/W823, AD823&lt;&gt;0, AA823/AD823, AK823&lt;&gt;0, AH823/AK823, AR823&lt;&gt;0, AO823/AR823, TRUE, 0)</f>
        <v>#NAME?</v>
      </c>
      <c r="BE823" s="6" t="e">
        <f t="shared" ca="1" si="40"/>
        <v>#NAME?</v>
      </c>
      <c r="BF823" s="6" t="e">
        <f t="shared" ca="1" si="41"/>
        <v>#NAME?</v>
      </c>
      <c r="BG823" s="6"/>
      <c r="BH823" s="6">
        <f>VLOOKUP(A823, ALL_AP_DATA!$A$2:$D$3600, 3, FALSE)</f>
        <v>88</v>
      </c>
      <c r="BI823" s="6">
        <f>VLOOKUP(A823, ALL_AP_DATA!$A$2:$E$3600, 5, FALSE)</f>
        <v>3885</v>
      </c>
      <c r="BJ823" s="6">
        <f t="shared" si="49"/>
        <v>10.5</v>
      </c>
      <c r="BK823" s="6">
        <f t="shared" si="42"/>
        <v>0.23783783783783785</v>
      </c>
    </row>
    <row r="824" spans="1:63" ht="15.75" customHeight="1" x14ac:dyDescent="0.2">
      <c r="A824" s="6" t="s">
        <v>883</v>
      </c>
      <c r="B824" s="6" t="s">
        <v>64</v>
      </c>
      <c r="C824" s="6">
        <v>40</v>
      </c>
      <c r="D824" s="6">
        <v>234</v>
      </c>
      <c r="E824" s="6">
        <v>287</v>
      </c>
      <c r="F824" s="6">
        <v>10588</v>
      </c>
      <c r="G824" s="6">
        <v>7.9399999999999998E-2</v>
      </c>
      <c r="H824" s="6">
        <v>0.4239</v>
      </c>
      <c r="I824" s="6">
        <v>9.6100000000000005E-2</v>
      </c>
      <c r="J824" s="6">
        <v>12</v>
      </c>
      <c r="K824" s="6">
        <v>111</v>
      </c>
      <c r="L824" s="6">
        <v>337</v>
      </c>
      <c r="M824" s="6">
        <v>29731</v>
      </c>
      <c r="N824" s="6">
        <v>3.7699999999999997E-2</v>
      </c>
      <c r="O824" s="6">
        <v>0.49780000000000002</v>
      </c>
      <c r="P824" s="6">
        <v>0.26989999999999997</v>
      </c>
      <c r="Q824" s="6">
        <v>71</v>
      </c>
      <c r="R824" s="6">
        <v>507</v>
      </c>
      <c r="S824" s="6">
        <v>560</v>
      </c>
      <c r="T824" s="6">
        <v>82066</v>
      </c>
      <c r="U824" s="6">
        <v>0.17199999999999999</v>
      </c>
      <c r="V824" s="6">
        <v>0.82720000000000005</v>
      </c>
      <c r="W824" s="6">
        <v>0.74509999999999998</v>
      </c>
      <c r="X824" s="6">
        <v>87</v>
      </c>
      <c r="Y824" s="6">
        <v>680</v>
      </c>
      <c r="Z824" s="6">
        <v>475</v>
      </c>
      <c r="AA824" s="6">
        <v>31461</v>
      </c>
      <c r="AB824" s="6">
        <v>0.23069999999999999</v>
      </c>
      <c r="AC824" s="6">
        <v>0.7016</v>
      </c>
      <c r="AD824" s="6">
        <v>0.28560000000000002</v>
      </c>
      <c r="AE824" s="6">
        <v>176</v>
      </c>
      <c r="AF824" s="6">
        <v>1186</v>
      </c>
      <c r="AG824" s="6">
        <v>543</v>
      </c>
      <c r="AH824" s="6">
        <v>67278</v>
      </c>
      <c r="AI824" s="6">
        <v>0.40229999999999999</v>
      </c>
      <c r="AJ824" s="6">
        <v>0.80210000000000004</v>
      </c>
      <c r="AK824" s="6">
        <v>0.61080000000000001</v>
      </c>
      <c r="AL824" s="6">
        <v>9</v>
      </c>
      <c r="AM824" s="6">
        <v>189</v>
      </c>
      <c r="AN824" s="6">
        <v>392</v>
      </c>
      <c r="AO824" s="6">
        <v>46670</v>
      </c>
      <c r="AP824" s="6">
        <v>6.4100000000000004E-2</v>
      </c>
      <c r="AQ824" s="6">
        <v>0.57899999999999996</v>
      </c>
      <c r="AR824" s="6">
        <v>0.42370000000000002</v>
      </c>
      <c r="AT824" s="6">
        <f t="shared" si="43"/>
        <v>45.247863247863251</v>
      </c>
      <c r="AU824" s="6">
        <f t="shared" si="44"/>
        <v>267.84684684684686</v>
      </c>
      <c r="AV824" s="6">
        <f t="shared" si="45"/>
        <v>161.86587771203156</v>
      </c>
      <c r="AW824" s="7">
        <f t="shared" si="46"/>
        <v>46.266176470588235</v>
      </c>
      <c r="AX824" s="6">
        <f t="shared" si="47"/>
        <v>56.726812816188868</v>
      </c>
      <c r="AY824" s="6">
        <f t="shared" si="48"/>
        <v>246.93121693121694</v>
      </c>
      <c r="BA824" s="6">
        <f>VLOOKUP(A824, ALL_AP_DATA!$A$2:$F$3600, 6, FALSE)</f>
        <v>2948</v>
      </c>
      <c r="BB824" s="6">
        <f>VLOOKUP(A824, projmetadata!$A$2:$D$2036, 4, FALSE)</f>
        <v>327014</v>
      </c>
      <c r="BC824" s="6" t="e">
        <f t="array" aca="1" ref="BC824" ca="1">_xludf.IFS(I824&lt;&gt;0, F824/I824, P824&lt;&gt;0, M824/P824, W824&lt;&gt;0, T824/W824, AD824&lt;&gt;0, AA824/AD824, AK824&lt;&gt;0, AH824/AK824, AR824&lt;&gt;0, AO824/AR824, TRUE, 0)</f>
        <v>#NAME?</v>
      </c>
      <c r="BE824" s="6" t="e">
        <f t="shared" ca="1" si="40"/>
        <v>#NAME?</v>
      </c>
      <c r="BF824" s="6" t="e">
        <f t="shared" ca="1" si="41"/>
        <v>#NAME?</v>
      </c>
      <c r="BG824" s="6"/>
      <c r="BH824" s="6">
        <f>VLOOKUP(A824, ALL_AP_DATA!$A$2:$D$3600, 3, FALSE)</f>
        <v>1639</v>
      </c>
      <c r="BI824" s="6">
        <f>VLOOKUP(A824, ALL_AP_DATA!$A$2:$E$3600, 5, FALSE)</f>
        <v>110144</v>
      </c>
      <c r="BJ824" s="6">
        <f t="shared" si="49"/>
        <v>37.362279511533245</v>
      </c>
      <c r="BK824" s="6">
        <f t="shared" si="42"/>
        <v>0.55597014925373134</v>
      </c>
    </row>
    <row r="825" spans="1:63" ht="15.75" customHeight="1" x14ac:dyDescent="0.2">
      <c r="A825" s="6" t="s">
        <v>884</v>
      </c>
      <c r="B825" s="6" t="s">
        <v>64</v>
      </c>
      <c r="C825" s="6">
        <v>34</v>
      </c>
      <c r="D825" s="6">
        <v>105</v>
      </c>
      <c r="E825" s="6">
        <v>113</v>
      </c>
      <c r="F825" s="6">
        <v>7911</v>
      </c>
      <c r="G825" s="6">
        <v>3.0200000000000001E-2</v>
      </c>
      <c r="H825" s="6">
        <v>0.35649999999999998</v>
      </c>
      <c r="I825" s="6">
        <v>0.19239999999999999</v>
      </c>
      <c r="J825" s="6">
        <v>1</v>
      </c>
      <c r="K825" s="6">
        <v>13</v>
      </c>
      <c r="L825" s="6">
        <v>60</v>
      </c>
      <c r="M825" s="6">
        <v>2384</v>
      </c>
      <c r="N825" s="6">
        <v>3.7000000000000002E-3</v>
      </c>
      <c r="O825" s="6">
        <v>0.1893</v>
      </c>
      <c r="P825" s="6">
        <v>5.8000000000000003E-2</v>
      </c>
      <c r="Q825" s="6">
        <v>41</v>
      </c>
      <c r="R825" s="6">
        <v>169</v>
      </c>
      <c r="S825" s="6">
        <v>201</v>
      </c>
      <c r="T825" s="6">
        <v>22965</v>
      </c>
      <c r="U825" s="6">
        <v>4.8599999999999997E-2</v>
      </c>
      <c r="V825" s="6">
        <v>0.6341</v>
      </c>
      <c r="W825" s="6">
        <v>0.5585</v>
      </c>
      <c r="X825" s="6">
        <v>56</v>
      </c>
      <c r="Y825" s="6">
        <v>662</v>
      </c>
      <c r="Z825" s="6">
        <v>199</v>
      </c>
      <c r="AA825" s="6">
        <v>16761</v>
      </c>
      <c r="AB825" s="6">
        <v>0.1903</v>
      </c>
      <c r="AC825" s="6">
        <v>0.62780000000000002</v>
      </c>
      <c r="AD825" s="6">
        <v>0.40760000000000002</v>
      </c>
      <c r="AE825" s="6">
        <v>77</v>
      </c>
      <c r="AF825" s="6">
        <v>513</v>
      </c>
      <c r="AG825" s="6">
        <v>228</v>
      </c>
      <c r="AH825" s="6">
        <v>24656</v>
      </c>
      <c r="AI825" s="6">
        <v>0.14749999999999999</v>
      </c>
      <c r="AJ825" s="6">
        <v>0.71919999999999995</v>
      </c>
      <c r="AK825" s="6">
        <v>0.59960000000000002</v>
      </c>
      <c r="AT825" s="6">
        <f t="shared" si="43"/>
        <v>75.342857142857142</v>
      </c>
      <c r="AU825" s="6">
        <f t="shared" si="44"/>
        <v>183.38461538461539</v>
      </c>
      <c r="AV825" s="6">
        <f t="shared" si="45"/>
        <v>135.88757396449705</v>
      </c>
      <c r="AW825" s="7">
        <f t="shared" si="46"/>
        <v>25.318731117824772</v>
      </c>
      <c r="AX825" s="6">
        <f t="shared" si="47"/>
        <v>48.062378167641327</v>
      </c>
      <c r="AY825" s="6" t="str">
        <f t="shared" si="48"/>
        <v/>
      </c>
      <c r="BA825" s="6">
        <f>VLOOKUP(A825, ALL_AP_DATA!$A$2:$F$3600, 6, FALSE)</f>
        <v>3478</v>
      </c>
      <c r="BB825" s="6">
        <f>VLOOKUP(A825, projmetadata!$A$2:$D$2036, 4, FALSE)</f>
        <v>322829</v>
      </c>
      <c r="BC825" s="6" t="e">
        <f t="array" aca="1" ref="BC825" ca="1">_xludf.IFS(I825&lt;&gt;0, F825/I825, P825&lt;&gt;0, M825/P825, W825&lt;&gt;0, T825/W825, AD825&lt;&gt;0, AA825/AD825, AK825&lt;&gt;0, AH825/AK825, AR825&lt;&gt;0, AO825/AR825, TRUE, 0)</f>
        <v>#NAME?</v>
      </c>
      <c r="BE825" s="6" t="e">
        <f t="shared" ca="1" si="40"/>
        <v>#NAME?</v>
      </c>
      <c r="BF825" s="6" t="e">
        <f t="shared" ca="1" si="41"/>
        <v>#NAME?</v>
      </c>
      <c r="BG825" s="6"/>
      <c r="BH825" s="6">
        <f>VLOOKUP(A825, ALL_AP_DATA!$A$2:$D$3600, 3, FALSE)</f>
        <v>1098</v>
      </c>
      <c r="BI825" s="6">
        <f>VLOOKUP(A825, ALL_AP_DATA!$A$2:$E$3600, 5, FALSE)</f>
        <v>41122</v>
      </c>
      <c r="BJ825" s="6">
        <f t="shared" si="49"/>
        <v>11.823461759631972</v>
      </c>
      <c r="BK825" s="6">
        <f t="shared" si="42"/>
        <v>0.31569867740080504</v>
      </c>
    </row>
    <row r="826" spans="1:63" ht="15.75" customHeight="1" x14ac:dyDescent="0.2">
      <c r="A826" s="6" t="s">
        <v>885</v>
      </c>
      <c r="B826" s="6" t="s">
        <v>61</v>
      </c>
      <c r="C826" s="6">
        <v>1</v>
      </c>
      <c r="D826" s="6">
        <v>18</v>
      </c>
      <c r="E826" s="6">
        <v>0</v>
      </c>
      <c r="F826" s="6">
        <v>0</v>
      </c>
      <c r="G826" s="6">
        <v>2.4400000000000002E-2</v>
      </c>
      <c r="H826" s="6">
        <v>0</v>
      </c>
      <c r="I826" s="6">
        <v>0</v>
      </c>
      <c r="J826" s="6">
        <v>3</v>
      </c>
      <c r="K826" s="6">
        <v>26</v>
      </c>
      <c r="L826" s="6">
        <v>170</v>
      </c>
      <c r="M826" s="6">
        <v>11941</v>
      </c>
      <c r="N826" s="6">
        <v>3.5200000000000002E-2</v>
      </c>
      <c r="O826" s="6">
        <v>0.72340000000000004</v>
      </c>
      <c r="P826" s="6">
        <v>0.2712</v>
      </c>
      <c r="Q826" s="6">
        <v>10</v>
      </c>
      <c r="R826" s="6">
        <v>64</v>
      </c>
      <c r="S826" s="6">
        <v>217</v>
      </c>
      <c r="T826" s="6">
        <v>19959</v>
      </c>
      <c r="U826" s="6">
        <v>8.6699999999999999E-2</v>
      </c>
      <c r="V826" s="6">
        <v>0.9234</v>
      </c>
      <c r="W826" s="6">
        <v>0.45340000000000003</v>
      </c>
      <c r="X826" s="6">
        <v>40</v>
      </c>
      <c r="Y826" s="6">
        <v>254</v>
      </c>
      <c r="Z826" s="6">
        <v>100</v>
      </c>
      <c r="AA826" s="6">
        <v>3419</v>
      </c>
      <c r="AB826" s="6">
        <v>0.34420000000000001</v>
      </c>
      <c r="AC826" s="6">
        <v>0.42549999999999999</v>
      </c>
      <c r="AD826" s="6">
        <v>7.7700000000000005E-2</v>
      </c>
      <c r="AE826" s="6">
        <v>13</v>
      </c>
      <c r="AF826" s="6">
        <v>66</v>
      </c>
      <c r="AG826" s="6">
        <v>108</v>
      </c>
      <c r="AH826" s="6">
        <v>7885</v>
      </c>
      <c r="AI826" s="6">
        <v>8.9399999999999993E-2</v>
      </c>
      <c r="AJ826" s="6">
        <v>0.45960000000000001</v>
      </c>
      <c r="AK826" s="6">
        <v>0.17910000000000001</v>
      </c>
      <c r="AL826" s="6">
        <v>2</v>
      </c>
      <c r="AM826" s="6">
        <v>54</v>
      </c>
      <c r="AN826" s="6">
        <v>218</v>
      </c>
      <c r="AO826" s="6">
        <v>17121</v>
      </c>
      <c r="AP826" s="6">
        <v>7.3200000000000001E-2</v>
      </c>
      <c r="AQ826" s="6">
        <v>0.92769999999999997</v>
      </c>
      <c r="AR826" s="6">
        <v>0.38890000000000002</v>
      </c>
      <c r="AT826" s="6">
        <f t="shared" si="43"/>
        <v>0</v>
      </c>
      <c r="AU826" s="6">
        <f t="shared" si="44"/>
        <v>459.26923076923077</v>
      </c>
      <c r="AV826" s="6">
        <f t="shared" si="45"/>
        <v>311.859375</v>
      </c>
      <c r="AW826" s="7">
        <f t="shared" si="46"/>
        <v>13.460629921259843</v>
      </c>
      <c r="AX826" s="6">
        <f t="shared" si="47"/>
        <v>119.46969696969697</v>
      </c>
      <c r="AY826" s="6">
        <f t="shared" si="48"/>
        <v>317.05555555555554</v>
      </c>
      <c r="BA826" s="6">
        <f>VLOOKUP(A826, ALL_AP_DATA!$A$2:$F$3600, 6, FALSE)</f>
        <v>738</v>
      </c>
      <c r="BB826" s="6">
        <f>VLOOKUP(A826, projmetadata!$A$2:$D$2036, 4, FALSE)</f>
        <v>338736</v>
      </c>
      <c r="BC826" s="6" t="e">
        <f t="array" aca="1" ref="BC826" ca="1">_xludf.IFS(I826&lt;&gt;0, F826/I826, P826&lt;&gt;0, M826/P826, W826&lt;&gt;0, T826/W826, AD826&lt;&gt;0, AA826/AD826, AK826&lt;&gt;0, AH826/AK826, AR826&lt;&gt;0, AO826/AR826, TRUE, 0)</f>
        <v>#NAME?</v>
      </c>
      <c r="BE826" s="6" t="e">
        <f t="shared" ca="1" si="40"/>
        <v>#NAME?</v>
      </c>
      <c r="BF826" s="6" t="e">
        <f t="shared" ca="1" si="41"/>
        <v>#NAME?</v>
      </c>
      <c r="BG826" s="6"/>
      <c r="BH826" s="6">
        <f>VLOOKUP(A826, ALL_AP_DATA!$A$2:$D$3600, 3, FALSE)</f>
        <v>315</v>
      </c>
      <c r="BI826" s="6">
        <f>VLOOKUP(A826, ALL_AP_DATA!$A$2:$E$3600, 5, FALSE)</f>
        <v>44024</v>
      </c>
      <c r="BJ826" s="6">
        <f t="shared" si="49"/>
        <v>59.65311653116531</v>
      </c>
      <c r="BK826" s="6">
        <f t="shared" si="42"/>
        <v>0.42682926829268292</v>
      </c>
    </row>
    <row r="827" spans="1:63" ht="15.75" customHeight="1" x14ac:dyDescent="0.2">
      <c r="A827" s="6" t="s">
        <v>886</v>
      </c>
      <c r="B827" s="6" t="s">
        <v>64</v>
      </c>
      <c r="C827" s="6">
        <v>34</v>
      </c>
      <c r="D827" s="6">
        <v>256</v>
      </c>
      <c r="E827" s="6">
        <v>1005</v>
      </c>
      <c r="F827" s="6">
        <v>29561</v>
      </c>
      <c r="G827" s="6">
        <v>0.1343</v>
      </c>
      <c r="H827" s="6">
        <v>0.59150000000000003</v>
      </c>
      <c r="I827" s="6">
        <v>0.32379999999999998</v>
      </c>
      <c r="J827" s="6">
        <v>12</v>
      </c>
      <c r="K827" s="6">
        <v>91</v>
      </c>
      <c r="L827" s="6">
        <v>875</v>
      </c>
      <c r="M827" s="6">
        <v>26351</v>
      </c>
      <c r="N827" s="6">
        <v>4.7699999999999999E-2</v>
      </c>
      <c r="O827" s="6">
        <v>0.51500000000000001</v>
      </c>
      <c r="P827" s="6">
        <v>0.28870000000000001</v>
      </c>
      <c r="Q827" s="6">
        <v>54</v>
      </c>
      <c r="R827" s="6">
        <v>216</v>
      </c>
      <c r="S827" s="6">
        <v>1288</v>
      </c>
      <c r="T827" s="6">
        <v>70960</v>
      </c>
      <c r="U827" s="6">
        <v>0.1133</v>
      </c>
      <c r="V827" s="6">
        <v>0.7581</v>
      </c>
      <c r="W827" s="6">
        <v>0.77739999999999998</v>
      </c>
      <c r="X827" s="6">
        <v>71</v>
      </c>
      <c r="Y827" s="6">
        <v>606</v>
      </c>
      <c r="Z827" s="6">
        <v>1086</v>
      </c>
      <c r="AA827" s="6">
        <v>24415</v>
      </c>
      <c r="AB827" s="6">
        <v>0.31790000000000002</v>
      </c>
      <c r="AC827" s="6">
        <v>0.63919999999999999</v>
      </c>
      <c r="AD827" s="6">
        <v>0.26750000000000002</v>
      </c>
      <c r="AE827" s="6">
        <v>78</v>
      </c>
      <c r="AF827" s="6">
        <v>636</v>
      </c>
      <c r="AG827" s="6">
        <v>1197</v>
      </c>
      <c r="AH827" s="6">
        <v>24081</v>
      </c>
      <c r="AI827" s="6">
        <v>0.3337</v>
      </c>
      <c r="AJ827" s="6">
        <v>0.70450000000000002</v>
      </c>
      <c r="AK827" s="6">
        <v>0.26379999999999998</v>
      </c>
      <c r="AL827" s="6">
        <v>3</v>
      </c>
      <c r="AM827" s="6">
        <v>65</v>
      </c>
      <c r="AN827" s="6">
        <v>545</v>
      </c>
      <c r="AO827" s="6">
        <v>48410</v>
      </c>
      <c r="AP827" s="6">
        <v>3.4099999999999998E-2</v>
      </c>
      <c r="AQ827" s="6">
        <v>0.32079999999999997</v>
      </c>
      <c r="AR827" s="6">
        <v>0.53029999999999999</v>
      </c>
      <c r="AT827" s="6">
        <f t="shared" si="43"/>
        <v>115.47265625</v>
      </c>
      <c r="AU827" s="6">
        <f t="shared" si="44"/>
        <v>289.57142857142856</v>
      </c>
      <c r="AV827" s="6">
        <f t="shared" si="45"/>
        <v>328.51851851851853</v>
      </c>
      <c r="AW827" s="7">
        <f t="shared" si="46"/>
        <v>40.288778877887786</v>
      </c>
      <c r="AX827" s="6">
        <f t="shared" si="47"/>
        <v>37.863207547169814</v>
      </c>
      <c r="AY827" s="6">
        <f t="shared" si="48"/>
        <v>744.76923076923072</v>
      </c>
      <c r="BA827" s="6">
        <f>VLOOKUP(A827, ALL_AP_DATA!$A$2:$F$3600, 6, FALSE)</f>
        <v>1906</v>
      </c>
      <c r="BB827" s="6">
        <f>VLOOKUP(A827, projmetadata!$A$2:$D$2036, 4, FALSE)</f>
        <v>190528</v>
      </c>
      <c r="BC827" s="6" t="e">
        <f t="array" aca="1" ref="BC827" ca="1">_xludf.IFS(I827&lt;&gt;0, F827/I827, P827&lt;&gt;0, M827/P827, W827&lt;&gt;0, T827/W827, AD827&lt;&gt;0, AA827/AD827, AK827&lt;&gt;0, AH827/AK827, AR827&lt;&gt;0, AO827/AR827, TRUE, 0)</f>
        <v>#NAME?</v>
      </c>
      <c r="BE827" s="6" t="e">
        <f t="shared" ca="1" si="40"/>
        <v>#NAME?</v>
      </c>
      <c r="BF827" s="6" t="e">
        <f t="shared" ca="1" si="41"/>
        <v>#NAME?</v>
      </c>
      <c r="BG827" s="6"/>
      <c r="BH827" s="6">
        <f>VLOOKUP(A827, ALL_AP_DATA!$A$2:$D$3600, 3, FALSE)</f>
        <v>1022</v>
      </c>
      <c r="BI827" s="6">
        <f>VLOOKUP(A827, ALL_AP_DATA!$A$2:$E$3600, 5, FALSE)</f>
        <v>91280</v>
      </c>
      <c r="BJ827" s="6">
        <f t="shared" si="49"/>
        <v>47.89087093389297</v>
      </c>
      <c r="BK827" s="6">
        <f t="shared" si="42"/>
        <v>0.53620146904512067</v>
      </c>
    </row>
    <row r="828" spans="1:63" ht="15.75" customHeight="1" x14ac:dyDescent="0.2">
      <c r="A828" s="6" t="s">
        <v>887</v>
      </c>
      <c r="B828" s="6" t="s">
        <v>64</v>
      </c>
      <c r="C828" s="6">
        <v>8</v>
      </c>
      <c r="D828" s="6">
        <v>29</v>
      </c>
      <c r="E828" s="6">
        <v>33</v>
      </c>
      <c r="F828" s="6">
        <v>862</v>
      </c>
      <c r="G828" s="6">
        <v>8.7900000000000006E-2</v>
      </c>
      <c r="H828" s="6">
        <v>0.29199999999999998</v>
      </c>
      <c r="I828" s="6">
        <v>0.12870000000000001</v>
      </c>
      <c r="Q828" s="6">
        <v>7</v>
      </c>
      <c r="R828" s="6">
        <v>27</v>
      </c>
      <c r="S828" s="6">
        <v>57</v>
      </c>
      <c r="T828" s="6">
        <v>2280</v>
      </c>
      <c r="U828" s="6">
        <v>8.1799999999999998E-2</v>
      </c>
      <c r="V828" s="6">
        <v>0.50439999999999996</v>
      </c>
      <c r="W828" s="6">
        <v>0.34050000000000002</v>
      </c>
      <c r="X828" s="6">
        <v>10</v>
      </c>
      <c r="Y828" s="6">
        <v>119</v>
      </c>
      <c r="Z828" s="6">
        <v>92</v>
      </c>
      <c r="AA828" s="6">
        <v>3970</v>
      </c>
      <c r="AB828" s="6">
        <v>0.36059999999999998</v>
      </c>
      <c r="AC828" s="6">
        <v>0.81420000000000003</v>
      </c>
      <c r="AD828" s="6">
        <v>0.59289999999999998</v>
      </c>
      <c r="AE828" s="6">
        <v>62</v>
      </c>
      <c r="AF828" s="6">
        <v>237</v>
      </c>
      <c r="AG828" s="6">
        <v>100</v>
      </c>
      <c r="AH828" s="6">
        <v>5439</v>
      </c>
      <c r="AI828" s="6">
        <v>0.71819999999999995</v>
      </c>
      <c r="AJ828" s="6">
        <v>0.88500000000000001</v>
      </c>
      <c r="AK828" s="6">
        <v>0.81230000000000002</v>
      </c>
      <c r="AT828" s="6">
        <f t="shared" si="43"/>
        <v>29.724137931034484</v>
      </c>
      <c r="AU828" s="6" t="str">
        <f t="shared" si="44"/>
        <v/>
      </c>
      <c r="AV828" s="6">
        <f t="shared" si="45"/>
        <v>84.444444444444443</v>
      </c>
      <c r="AW828" s="7">
        <f t="shared" si="46"/>
        <v>33.361344537815128</v>
      </c>
      <c r="AX828" s="6">
        <f t="shared" si="47"/>
        <v>22.949367088607595</v>
      </c>
      <c r="AY828" s="6" t="str">
        <f t="shared" si="48"/>
        <v/>
      </c>
      <c r="BA828" s="6">
        <f>VLOOKUP(A828, ALL_AP_DATA!$A$2:$F$3600, 6, FALSE)</f>
        <v>330</v>
      </c>
      <c r="BB828" s="6">
        <f>VLOOKUP(A828, projmetadata!$A$2:$D$2036, 4, FALSE)</f>
        <v>31996</v>
      </c>
      <c r="BC828" s="6" t="e">
        <f t="array" aca="1" ref="BC828" ca="1">_xludf.IFS(I828&lt;&gt;0, F828/I828, P828&lt;&gt;0, M828/P828, W828&lt;&gt;0, T828/W828, AD828&lt;&gt;0, AA828/AD828, AK828&lt;&gt;0, AH828/AK828, AR828&lt;&gt;0, AO828/AR828, TRUE, 0)</f>
        <v>#NAME?</v>
      </c>
      <c r="BE828" s="6" t="e">
        <f t="shared" ca="1" si="40"/>
        <v>#NAME?</v>
      </c>
      <c r="BF828" s="6" t="e">
        <f t="shared" ca="1" si="41"/>
        <v>#NAME?</v>
      </c>
      <c r="BG828" s="6"/>
      <c r="BH828" s="6">
        <f>VLOOKUP(A828, ALL_AP_DATA!$A$2:$D$3600, 3, FALSE)</f>
        <v>268</v>
      </c>
      <c r="BI828" s="6">
        <f>VLOOKUP(A828, ALL_AP_DATA!$A$2:$E$3600, 5, FALSE)</f>
        <v>6696</v>
      </c>
      <c r="BJ828" s="6">
        <f t="shared" si="49"/>
        <v>20.290909090909089</v>
      </c>
      <c r="BK828" s="6">
        <f t="shared" si="42"/>
        <v>0.81212121212121213</v>
      </c>
    </row>
    <row r="829" spans="1:63" ht="15.75" customHeight="1" x14ac:dyDescent="0.2">
      <c r="A829" s="6" t="s">
        <v>888</v>
      </c>
      <c r="B829" s="6" t="s">
        <v>64</v>
      </c>
      <c r="C829" s="6">
        <v>12</v>
      </c>
      <c r="D829" s="6">
        <v>460</v>
      </c>
      <c r="E829" s="6">
        <v>1254</v>
      </c>
      <c r="F829" s="6">
        <v>59124</v>
      </c>
      <c r="G829" s="6">
        <v>0.51280000000000003</v>
      </c>
      <c r="H829" s="6">
        <v>0.88</v>
      </c>
      <c r="I829" s="6">
        <v>0.76859999999999995</v>
      </c>
      <c r="J829" s="6">
        <v>34</v>
      </c>
      <c r="K829" s="6">
        <v>189</v>
      </c>
      <c r="L829" s="6">
        <v>1107</v>
      </c>
      <c r="M829" s="6">
        <v>48795</v>
      </c>
      <c r="N829" s="6">
        <v>0.2107</v>
      </c>
      <c r="O829" s="6">
        <v>0.77680000000000005</v>
      </c>
      <c r="P829" s="6">
        <v>0.63439999999999996</v>
      </c>
      <c r="Q829" s="6">
        <v>55</v>
      </c>
      <c r="R829" s="6">
        <v>223</v>
      </c>
      <c r="S829" s="6">
        <v>1151</v>
      </c>
      <c r="T829" s="6">
        <v>53745</v>
      </c>
      <c r="U829" s="6">
        <v>0.24859999999999999</v>
      </c>
      <c r="V829" s="6">
        <v>0.80769999999999997</v>
      </c>
      <c r="W829" s="6">
        <v>0.69869999999999999</v>
      </c>
      <c r="X829" s="6">
        <v>123</v>
      </c>
      <c r="Y829" s="6">
        <v>520</v>
      </c>
      <c r="Z829" s="6">
        <v>1254</v>
      </c>
      <c r="AA829" s="6">
        <v>56477</v>
      </c>
      <c r="AB829" s="6">
        <v>0.57969999999999999</v>
      </c>
      <c r="AC829" s="6">
        <v>0.88</v>
      </c>
      <c r="AD829" s="6">
        <v>0.73419999999999996</v>
      </c>
      <c r="AE829" s="6">
        <v>127</v>
      </c>
      <c r="AF829" s="6">
        <v>439</v>
      </c>
      <c r="AG829" s="6">
        <v>1226</v>
      </c>
      <c r="AH829" s="6">
        <v>56778</v>
      </c>
      <c r="AI829" s="6">
        <v>0.4894</v>
      </c>
      <c r="AJ829" s="6">
        <v>0.86040000000000005</v>
      </c>
      <c r="AK829" s="6">
        <v>0.73809999999999998</v>
      </c>
      <c r="AL829" s="6">
        <v>14</v>
      </c>
      <c r="AM829" s="6">
        <v>170</v>
      </c>
      <c r="AN829" s="6">
        <v>1076</v>
      </c>
      <c r="AO829" s="6">
        <v>45129</v>
      </c>
      <c r="AP829" s="6">
        <v>0.1895</v>
      </c>
      <c r="AQ829" s="6">
        <v>0.75509999999999999</v>
      </c>
      <c r="AR829" s="6">
        <v>0.5867</v>
      </c>
      <c r="AT829" s="6">
        <f t="shared" si="43"/>
        <v>128.53043478260869</v>
      </c>
      <c r="AU829" s="6">
        <f t="shared" si="44"/>
        <v>258.17460317460319</v>
      </c>
      <c r="AV829" s="6">
        <f t="shared" si="45"/>
        <v>241.00896860986546</v>
      </c>
      <c r="AW829" s="7">
        <f t="shared" si="46"/>
        <v>108.60961538461538</v>
      </c>
      <c r="AX829" s="6">
        <f t="shared" si="47"/>
        <v>129.33485193621868</v>
      </c>
      <c r="AY829" s="6">
        <f t="shared" si="48"/>
        <v>265.46470588235292</v>
      </c>
      <c r="BA829" s="6">
        <f>VLOOKUP(A829, ALL_AP_DATA!$A$2:$F$3600, 6, FALSE)</f>
        <v>897</v>
      </c>
      <c r="BB829" s="6">
        <f>VLOOKUP(A829, projmetadata!$A$2:$D$2036, 4, FALSE)</f>
        <v>132431</v>
      </c>
      <c r="BC829" s="6" t="e">
        <f t="array" aca="1" ref="BC829" ca="1">_xludf.IFS(I829&lt;&gt;0, F829/I829, P829&lt;&gt;0, M829/P829, W829&lt;&gt;0, T829/W829, AD829&lt;&gt;0, AA829/AD829, AK829&lt;&gt;0, AH829/AK829, AR829&lt;&gt;0, AO829/AR829, TRUE, 0)</f>
        <v>#NAME?</v>
      </c>
      <c r="BE829" s="6" t="e">
        <f t="shared" ca="1" si="40"/>
        <v>#NAME?</v>
      </c>
      <c r="BF829" s="6" t="e">
        <f t="shared" ca="1" si="41"/>
        <v>#NAME?</v>
      </c>
      <c r="BG829" s="6"/>
      <c r="BH829" s="6">
        <f>VLOOKUP(A829, ALL_AP_DATA!$A$2:$D$3600, 3, FALSE)</f>
        <v>692</v>
      </c>
      <c r="BI829" s="6">
        <f>VLOOKUP(A829, ALL_AP_DATA!$A$2:$E$3600, 5, FALSE)</f>
        <v>76920</v>
      </c>
      <c r="BJ829" s="6">
        <f t="shared" si="49"/>
        <v>85.752508361204008</v>
      </c>
      <c r="BK829" s="6">
        <f t="shared" si="42"/>
        <v>0.77146042363433665</v>
      </c>
    </row>
    <row r="830" spans="1:63" ht="15.75" customHeight="1" x14ac:dyDescent="0.2">
      <c r="A830" s="6" t="s">
        <v>889</v>
      </c>
      <c r="B830" s="6" t="s">
        <v>61</v>
      </c>
      <c r="C830" s="6">
        <v>2</v>
      </c>
      <c r="D830" s="6">
        <v>25</v>
      </c>
      <c r="E830" s="6">
        <v>10</v>
      </c>
      <c r="F830" s="6">
        <v>191</v>
      </c>
      <c r="G830" s="6">
        <v>3.5099999999999999E-2</v>
      </c>
      <c r="H830" s="6">
        <v>0.45450000000000002</v>
      </c>
      <c r="I830" s="6">
        <v>0.2349</v>
      </c>
      <c r="Q830" s="6">
        <v>2</v>
      </c>
      <c r="R830" s="6">
        <v>5</v>
      </c>
      <c r="S830" s="6">
        <v>12</v>
      </c>
      <c r="T830" s="6">
        <v>281</v>
      </c>
      <c r="U830" s="6">
        <v>7.0000000000000001E-3</v>
      </c>
      <c r="V830" s="6">
        <v>0.54549999999999998</v>
      </c>
      <c r="W830" s="6">
        <v>0.34560000000000002</v>
      </c>
      <c r="X830" s="6">
        <v>28</v>
      </c>
      <c r="Y830" s="6">
        <v>351</v>
      </c>
      <c r="Z830" s="6">
        <v>22</v>
      </c>
      <c r="AA830" s="6">
        <v>813</v>
      </c>
      <c r="AB830" s="6">
        <v>0.49230000000000002</v>
      </c>
      <c r="AC830" s="6">
        <v>1</v>
      </c>
      <c r="AD830" s="6">
        <v>1</v>
      </c>
      <c r="AE830" s="6">
        <v>81</v>
      </c>
      <c r="AF830" s="6">
        <v>240</v>
      </c>
      <c r="AG830" s="6">
        <v>22</v>
      </c>
      <c r="AH830" s="6">
        <v>641</v>
      </c>
      <c r="AI830" s="6">
        <v>0.33660000000000001</v>
      </c>
      <c r="AJ830" s="6">
        <v>1</v>
      </c>
      <c r="AK830" s="6">
        <v>0.78839999999999999</v>
      </c>
      <c r="AT830" s="6">
        <f t="shared" si="43"/>
        <v>7.64</v>
      </c>
      <c r="AU830" s="6" t="str">
        <f t="shared" si="44"/>
        <v/>
      </c>
      <c r="AV830" s="6">
        <f t="shared" si="45"/>
        <v>56.2</v>
      </c>
      <c r="AW830" s="7">
        <f t="shared" si="46"/>
        <v>2.3162393162393164</v>
      </c>
      <c r="AX830" s="6">
        <f t="shared" si="47"/>
        <v>2.6708333333333334</v>
      </c>
      <c r="AY830" s="6" t="str">
        <f t="shared" si="48"/>
        <v/>
      </c>
      <c r="BA830" s="6">
        <f>VLOOKUP(A830, ALL_AP_DATA!$A$2:$F$3600, 6, FALSE)</f>
        <v>713</v>
      </c>
      <c r="BB830" s="6">
        <f>VLOOKUP(A830, projmetadata!$A$2:$D$2036, 4, FALSE)</f>
        <v>143136</v>
      </c>
      <c r="BC830" s="6" t="e">
        <f t="array" aca="1" ref="BC830" ca="1">_xludf.IFS(I830&lt;&gt;0, F830/I830, P830&lt;&gt;0, M830/P830, W830&lt;&gt;0, T830/W830, AD830&lt;&gt;0, AA830/AD830, AK830&lt;&gt;0, AH830/AK830, AR830&lt;&gt;0, AO830/AR830, TRUE, 0)</f>
        <v>#NAME?</v>
      </c>
      <c r="BE830" s="6" t="e">
        <f t="shared" ca="1" si="40"/>
        <v>#NAME?</v>
      </c>
      <c r="BF830" s="6" t="e">
        <f t="shared" ca="1" si="41"/>
        <v>#NAME?</v>
      </c>
      <c r="BG830" s="6"/>
      <c r="BH830" s="6">
        <f>VLOOKUP(A830, ALL_AP_DATA!$A$2:$D$3600, 3, FALSE)</f>
        <v>412</v>
      </c>
      <c r="BI830" s="6">
        <f>VLOOKUP(A830, ALL_AP_DATA!$A$2:$E$3600, 5, FALSE)</f>
        <v>813</v>
      </c>
      <c r="BJ830" s="6">
        <f t="shared" si="49"/>
        <v>1.1402524544179524</v>
      </c>
      <c r="BK830" s="6">
        <f t="shared" si="42"/>
        <v>0.57784011220196352</v>
      </c>
    </row>
    <row r="831" spans="1:63" ht="15.75" customHeight="1" x14ac:dyDescent="0.2">
      <c r="A831" s="6" t="s">
        <v>890</v>
      </c>
      <c r="B831" s="6" t="s">
        <v>61</v>
      </c>
      <c r="C831" s="6">
        <v>3</v>
      </c>
      <c r="D831" s="6">
        <v>11</v>
      </c>
      <c r="E831" s="6">
        <v>9</v>
      </c>
      <c r="F831" s="6">
        <v>1677</v>
      </c>
      <c r="G831" s="6">
        <v>5.7599999999999998E-2</v>
      </c>
      <c r="H831" s="6">
        <v>0.1429</v>
      </c>
      <c r="I831" s="6">
        <v>0.1384</v>
      </c>
      <c r="Q831" s="6">
        <v>6</v>
      </c>
      <c r="R831" s="6">
        <v>38</v>
      </c>
      <c r="S831" s="6">
        <v>34</v>
      </c>
      <c r="T831" s="6">
        <v>7701</v>
      </c>
      <c r="U831" s="6">
        <v>0.19900000000000001</v>
      </c>
      <c r="V831" s="6">
        <v>0.53969999999999996</v>
      </c>
      <c r="W831" s="6">
        <v>0.63539999999999996</v>
      </c>
      <c r="X831" s="6">
        <v>7</v>
      </c>
      <c r="Y831" s="6">
        <v>59</v>
      </c>
      <c r="Z831" s="6">
        <v>28</v>
      </c>
      <c r="AA831" s="6">
        <v>1891</v>
      </c>
      <c r="AB831" s="6">
        <v>0.30890000000000001</v>
      </c>
      <c r="AC831" s="6">
        <v>0.44440000000000002</v>
      </c>
      <c r="AD831" s="6">
        <v>0.156</v>
      </c>
      <c r="AE831" s="6">
        <v>6</v>
      </c>
      <c r="AF831" s="6">
        <v>24</v>
      </c>
      <c r="AG831" s="6">
        <v>20</v>
      </c>
      <c r="AH831" s="6">
        <v>1550</v>
      </c>
      <c r="AI831" s="6">
        <v>0.12570000000000001</v>
      </c>
      <c r="AJ831" s="6">
        <v>0.3175</v>
      </c>
      <c r="AK831" s="6">
        <v>0.12790000000000001</v>
      </c>
      <c r="AT831" s="6">
        <f t="shared" si="43"/>
        <v>152.45454545454547</v>
      </c>
      <c r="AU831" s="6" t="str">
        <f t="shared" si="44"/>
        <v/>
      </c>
      <c r="AV831" s="6">
        <f t="shared" si="45"/>
        <v>202.65789473684211</v>
      </c>
      <c r="AW831" s="7">
        <f t="shared" si="46"/>
        <v>32.050847457627121</v>
      </c>
      <c r="AX831" s="6">
        <f t="shared" si="47"/>
        <v>64.583333333333329</v>
      </c>
      <c r="AY831" s="6" t="str">
        <f t="shared" si="48"/>
        <v/>
      </c>
      <c r="BA831" s="6">
        <f>VLOOKUP(A831, ALL_AP_DATA!$A$2:$F$3600, 6, FALSE)</f>
        <v>191</v>
      </c>
      <c r="BB831" s="6">
        <f>VLOOKUP(A831, projmetadata!$A$2:$D$2036, 4, FALSE)</f>
        <v>37708</v>
      </c>
      <c r="BC831" s="6" t="e">
        <f t="array" aca="1" ref="BC831" ca="1">_xludf.IFS(I831&lt;&gt;0, F831/I831, P831&lt;&gt;0, M831/P831, W831&lt;&gt;0, T831/W831, AD831&lt;&gt;0, AA831/AD831, AK831&lt;&gt;0, AH831/AK831, AR831&lt;&gt;0, AO831/AR831, TRUE, 0)</f>
        <v>#NAME?</v>
      </c>
      <c r="BE831" s="6" t="e">
        <f t="shared" ca="1" si="40"/>
        <v>#NAME?</v>
      </c>
      <c r="BF831" s="6" t="e">
        <f t="shared" ca="1" si="41"/>
        <v>#NAME?</v>
      </c>
      <c r="BG831" s="6"/>
      <c r="BH831" s="6">
        <f>VLOOKUP(A831, ALL_AP_DATA!$A$2:$D$3600, 3, FALSE)</f>
        <v>93</v>
      </c>
      <c r="BI831" s="6">
        <f>VLOOKUP(A831, ALL_AP_DATA!$A$2:$E$3600, 5, FALSE)</f>
        <v>12119</v>
      </c>
      <c r="BJ831" s="6">
        <f t="shared" si="49"/>
        <v>63.450261780104711</v>
      </c>
      <c r="BK831" s="6">
        <f t="shared" si="42"/>
        <v>0.48691099476439792</v>
      </c>
    </row>
    <row r="832" spans="1:63" ht="15.75" customHeight="1" x14ac:dyDescent="0.2">
      <c r="A832" s="6" t="s">
        <v>891</v>
      </c>
      <c r="B832" s="6" t="s">
        <v>64</v>
      </c>
      <c r="C832" s="6">
        <v>32</v>
      </c>
      <c r="D832" s="6">
        <v>708</v>
      </c>
      <c r="E832" s="6">
        <v>67</v>
      </c>
      <c r="F832" s="6">
        <v>17574</v>
      </c>
      <c r="G832" s="6">
        <v>0.26590000000000003</v>
      </c>
      <c r="H832" s="6">
        <v>0.75280000000000002</v>
      </c>
      <c r="I832" s="6">
        <v>0.40849999999999997</v>
      </c>
      <c r="Q832" s="6">
        <v>9</v>
      </c>
      <c r="R832" s="6">
        <v>26</v>
      </c>
      <c r="S832" s="6">
        <v>26</v>
      </c>
      <c r="T832" s="6">
        <v>13493</v>
      </c>
      <c r="U832" s="6">
        <v>9.7999999999999997E-3</v>
      </c>
      <c r="V832" s="6">
        <v>0.29210000000000003</v>
      </c>
      <c r="W832" s="6">
        <v>0.31369999999999998</v>
      </c>
      <c r="X832" s="6">
        <v>50</v>
      </c>
      <c r="Y832" s="6">
        <v>1043</v>
      </c>
      <c r="Z832" s="6">
        <v>75</v>
      </c>
      <c r="AA832" s="6">
        <v>22249</v>
      </c>
      <c r="AB832" s="6">
        <v>0.39169999999999999</v>
      </c>
      <c r="AC832" s="6">
        <v>0.8427</v>
      </c>
      <c r="AD832" s="6">
        <v>0.51719999999999999</v>
      </c>
      <c r="AE832" s="6">
        <v>182</v>
      </c>
      <c r="AF832" s="6">
        <v>1601</v>
      </c>
      <c r="AG832" s="6">
        <v>65</v>
      </c>
      <c r="AH832" s="6">
        <v>29104</v>
      </c>
      <c r="AI832" s="6">
        <v>0.60119999999999996</v>
      </c>
      <c r="AJ832" s="6">
        <v>0.73029999999999995</v>
      </c>
      <c r="AK832" s="6">
        <v>0.67659999999999998</v>
      </c>
      <c r="AT832" s="6">
        <f t="shared" si="43"/>
        <v>24.822033898305083</v>
      </c>
      <c r="AU832" s="6" t="str">
        <f t="shared" si="44"/>
        <v/>
      </c>
      <c r="AV832" s="6">
        <f t="shared" si="45"/>
        <v>518.96153846153845</v>
      </c>
      <c r="AW832" s="7">
        <f t="shared" si="46"/>
        <v>21.331735378715244</v>
      </c>
      <c r="AX832" s="6">
        <f t="shared" si="47"/>
        <v>18.178638351030607</v>
      </c>
      <c r="AY832" s="6" t="str">
        <f t="shared" si="48"/>
        <v/>
      </c>
      <c r="BA832" s="6">
        <f>VLOOKUP(A832, ALL_AP_DATA!$A$2:$F$3600, 6, FALSE)</f>
        <v>2663</v>
      </c>
      <c r="BB832" s="6">
        <f>VLOOKUP(A832, projmetadata!$A$2:$D$2036, 4, FALSE)</f>
        <v>776568</v>
      </c>
      <c r="BC832" s="6" t="e">
        <f t="array" aca="1" ref="BC832" ca="1">_xludf.IFS(I832&lt;&gt;0, F832/I832, P832&lt;&gt;0, M832/P832, W832&lt;&gt;0, T832/W832, AD832&lt;&gt;0, AA832/AD832, AK832&lt;&gt;0, AH832/AK832, AR832&lt;&gt;0, AO832/AR832, TRUE, 0)</f>
        <v>#NAME?</v>
      </c>
      <c r="BE832" s="6" t="e">
        <f t="shared" ca="1" si="40"/>
        <v>#NAME?</v>
      </c>
      <c r="BF832" s="6" t="e">
        <f t="shared" ca="1" si="41"/>
        <v>#NAME?</v>
      </c>
      <c r="BG832" s="6"/>
      <c r="BH832" s="6">
        <f>VLOOKUP(A832, ALL_AP_DATA!$A$2:$D$3600, 3, FALSE)</f>
        <v>1994</v>
      </c>
      <c r="BI832" s="6">
        <f>VLOOKUP(A832, ALL_AP_DATA!$A$2:$E$3600, 5, FALSE)</f>
        <v>43017</v>
      </c>
      <c r="BJ832" s="6">
        <f t="shared" si="49"/>
        <v>16.153586180998875</v>
      </c>
      <c r="BK832" s="6">
        <f t="shared" si="42"/>
        <v>0.74877957191137812</v>
      </c>
    </row>
    <row r="833" spans="1:63" ht="15.75" customHeight="1" x14ac:dyDescent="0.2">
      <c r="A833" s="6" t="s">
        <v>892</v>
      </c>
      <c r="B833" s="6" t="s">
        <v>64</v>
      </c>
      <c r="C833" s="6">
        <v>9</v>
      </c>
      <c r="D833" s="6">
        <v>40</v>
      </c>
      <c r="E833" s="6">
        <v>17</v>
      </c>
      <c r="F833" s="6">
        <v>976</v>
      </c>
      <c r="G833" s="6">
        <v>5.04E-2</v>
      </c>
      <c r="H833" s="6">
        <v>0.48570000000000002</v>
      </c>
      <c r="I833" s="6">
        <v>0.22189999999999999</v>
      </c>
      <c r="Q833" s="6">
        <v>2</v>
      </c>
      <c r="R833" s="6">
        <v>10</v>
      </c>
      <c r="S833" s="6">
        <v>3</v>
      </c>
      <c r="T833" s="6">
        <v>947</v>
      </c>
      <c r="U833" s="6">
        <v>1.26E-2</v>
      </c>
      <c r="V833" s="6">
        <v>8.5699999999999998E-2</v>
      </c>
      <c r="W833" s="6">
        <v>0.21529999999999999</v>
      </c>
      <c r="X833" s="6">
        <v>24</v>
      </c>
      <c r="Y833" s="6">
        <v>291</v>
      </c>
      <c r="Z833" s="6">
        <v>26</v>
      </c>
      <c r="AA833" s="6">
        <v>2238</v>
      </c>
      <c r="AB833" s="6">
        <v>0.36699999999999999</v>
      </c>
      <c r="AC833" s="6">
        <v>0.7429</v>
      </c>
      <c r="AD833" s="6">
        <v>0.50890000000000002</v>
      </c>
      <c r="AE833" s="6">
        <v>80</v>
      </c>
      <c r="AF833" s="6">
        <v>382</v>
      </c>
      <c r="AG833" s="6">
        <v>28</v>
      </c>
      <c r="AH833" s="6">
        <v>2120</v>
      </c>
      <c r="AI833" s="6">
        <v>0.48170000000000002</v>
      </c>
      <c r="AJ833" s="6">
        <v>0.8</v>
      </c>
      <c r="AK833" s="6">
        <v>0.48199999999999998</v>
      </c>
      <c r="AT833" s="6">
        <f t="shared" si="43"/>
        <v>24.4</v>
      </c>
      <c r="AU833" s="6" t="str">
        <f t="shared" si="44"/>
        <v/>
      </c>
      <c r="AV833" s="6">
        <f t="shared" si="45"/>
        <v>94.7</v>
      </c>
      <c r="AW833" s="7">
        <f t="shared" si="46"/>
        <v>7.6907216494845363</v>
      </c>
      <c r="AX833" s="6">
        <f t="shared" si="47"/>
        <v>5.5497382198952883</v>
      </c>
      <c r="AY833" s="6" t="str">
        <f t="shared" si="48"/>
        <v/>
      </c>
      <c r="BA833" s="6">
        <f>VLOOKUP(A833, ALL_AP_DATA!$A$2:$F$3600, 6, FALSE)</f>
        <v>793</v>
      </c>
      <c r="BB833" s="6">
        <f>VLOOKUP(A833, projmetadata!$A$2:$D$2036, 4, FALSE)</f>
        <v>68014</v>
      </c>
      <c r="BC833" s="6" t="e">
        <f t="array" aca="1" ref="BC833" ca="1">_xludf.IFS(I833&lt;&gt;0, F833/I833, P833&lt;&gt;0, M833/P833, W833&lt;&gt;0, T833/W833, AD833&lt;&gt;0, AA833/AD833, AK833&lt;&gt;0, AH833/AK833, AR833&lt;&gt;0, AO833/AR833, TRUE, 0)</f>
        <v>#NAME?</v>
      </c>
      <c r="BE833" s="6" t="e">
        <f t="shared" ca="1" si="40"/>
        <v>#NAME?</v>
      </c>
      <c r="BF833" s="6" t="e">
        <f t="shared" ca="1" si="41"/>
        <v>#NAME?</v>
      </c>
      <c r="BG833" s="6"/>
      <c r="BH833" s="6">
        <f>VLOOKUP(A833, ALL_AP_DATA!$A$2:$D$3600, 3, FALSE)</f>
        <v>501</v>
      </c>
      <c r="BI833" s="6">
        <f>VLOOKUP(A833, ALL_AP_DATA!$A$2:$E$3600, 5, FALSE)</f>
        <v>4398</v>
      </c>
      <c r="BJ833" s="6">
        <f t="shared" si="49"/>
        <v>5.5460277427490539</v>
      </c>
      <c r="BK833" s="6">
        <f t="shared" si="42"/>
        <v>0.63177805800756626</v>
      </c>
    </row>
    <row r="834" spans="1:63" ht="15.75" customHeight="1" x14ac:dyDescent="0.2">
      <c r="A834" s="6" t="s">
        <v>893</v>
      </c>
      <c r="B834" s="6" t="s">
        <v>61</v>
      </c>
      <c r="C834" s="6">
        <v>1</v>
      </c>
      <c r="D834" s="6">
        <v>2</v>
      </c>
      <c r="E834" s="6">
        <v>28</v>
      </c>
      <c r="F834" s="6">
        <v>1297</v>
      </c>
      <c r="G834" s="6">
        <v>2.3999999999999998E-3</v>
      </c>
      <c r="H834" s="6">
        <v>0.1366</v>
      </c>
      <c r="I834" s="6">
        <v>0.1046</v>
      </c>
      <c r="J834" s="6">
        <v>4</v>
      </c>
      <c r="K834" s="6">
        <v>38</v>
      </c>
      <c r="L834" s="6">
        <v>99</v>
      </c>
      <c r="M834" s="6">
        <v>4235</v>
      </c>
      <c r="N834" s="6">
        <v>4.6199999999999998E-2</v>
      </c>
      <c r="O834" s="6">
        <v>0.4829</v>
      </c>
      <c r="P834" s="6">
        <v>0.34139999999999998</v>
      </c>
      <c r="Q834" s="6">
        <v>22</v>
      </c>
      <c r="R834" s="6">
        <v>78</v>
      </c>
      <c r="S834" s="6">
        <v>141</v>
      </c>
      <c r="T834" s="6">
        <v>8429</v>
      </c>
      <c r="U834" s="6">
        <v>9.4899999999999998E-2</v>
      </c>
      <c r="V834" s="6">
        <v>0.68779999999999997</v>
      </c>
      <c r="W834" s="6">
        <v>0.67949999999999999</v>
      </c>
      <c r="X834" s="6">
        <v>58</v>
      </c>
      <c r="Y834" s="6">
        <v>647</v>
      </c>
      <c r="Z834" s="6">
        <v>198</v>
      </c>
      <c r="AA834" s="6">
        <v>12028</v>
      </c>
      <c r="AB834" s="6">
        <v>0.78710000000000002</v>
      </c>
      <c r="AC834" s="6">
        <v>0.96589999999999998</v>
      </c>
      <c r="AD834" s="6">
        <v>0.96970000000000001</v>
      </c>
      <c r="AE834" s="6">
        <v>83</v>
      </c>
      <c r="AF834" s="6">
        <v>375</v>
      </c>
      <c r="AG834" s="6">
        <v>184</v>
      </c>
      <c r="AH834" s="6">
        <v>9840</v>
      </c>
      <c r="AI834" s="6">
        <v>0.45619999999999999</v>
      </c>
      <c r="AJ834" s="6">
        <v>0.89759999999999995</v>
      </c>
      <c r="AK834" s="6">
        <v>0.79330000000000001</v>
      </c>
      <c r="AL834" s="6">
        <v>4</v>
      </c>
      <c r="AM834" s="6">
        <v>50</v>
      </c>
      <c r="AN834" s="6">
        <v>112</v>
      </c>
      <c r="AO834" s="6">
        <v>7528</v>
      </c>
      <c r="AP834" s="6">
        <v>6.08E-2</v>
      </c>
      <c r="AQ834" s="6">
        <v>0.54630000000000001</v>
      </c>
      <c r="AR834" s="6">
        <v>0.6069</v>
      </c>
      <c r="AT834" s="6">
        <f t="shared" si="43"/>
        <v>648.5</v>
      </c>
      <c r="AU834" s="6">
        <f t="shared" si="44"/>
        <v>111.44736842105263</v>
      </c>
      <c r="AV834" s="6">
        <f t="shared" si="45"/>
        <v>108.06410256410257</v>
      </c>
      <c r="AW834" s="7">
        <f t="shared" si="46"/>
        <v>18.590417310664606</v>
      </c>
      <c r="AX834" s="6">
        <f t="shared" si="47"/>
        <v>26.24</v>
      </c>
      <c r="AY834" s="6">
        <f t="shared" si="48"/>
        <v>150.56</v>
      </c>
      <c r="BA834" s="6">
        <f>VLOOKUP(A834, ALL_AP_DATA!$A$2:$F$3600, 6, FALSE)</f>
        <v>822</v>
      </c>
      <c r="BB834" s="6">
        <f>VLOOKUP(A834, projmetadata!$A$2:$D$2036, 4, FALSE)</f>
        <v>122158</v>
      </c>
      <c r="BC834" s="6" t="e">
        <f t="array" aca="1" ref="BC834" ca="1">_xludf.IFS(I834&lt;&gt;0, F834/I834, P834&lt;&gt;0, M834/P834, W834&lt;&gt;0, T834/W834, AD834&lt;&gt;0, AA834/AD834, AK834&lt;&gt;0, AH834/AK834, AR834&lt;&gt;0, AO834/AR834, TRUE, 0)</f>
        <v>#NAME?</v>
      </c>
      <c r="BE834" s="6" t="e">
        <f t="shared" ca="1" si="40"/>
        <v>#NAME?</v>
      </c>
      <c r="BF834" s="6" t="e">
        <f t="shared" ca="1" si="41"/>
        <v>#NAME?</v>
      </c>
      <c r="BG834" s="6"/>
      <c r="BH834" s="6">
        <f>VLOOKUP(A834, ALL_AP_DATA!$A$2:$D$3600, 3, FALSE)</f>
        <v>674</v>
      </c>
      <c r="BI834" s="6">
        <f>VLOOKUP(A834, ALL_AP_DATA!$A$2:$E$3600, 5, FALSE)</f>
        <v>12404</v>
      </c>
      <c r="BJ834" s="6">
        <f t="shared" si="49"/>
        <v>15.090024330900244</v>
      </c>
      <c r="BK834" s="6">
        <f t="shared" si="42"/>
        <v>0.81995133819951338</v>
      </c>
    </row>
    <row r="835" spans="1:63" ht="15.75" customHeight="1" x14ac:dyDescent="0.2">
      <c r="A835" s="6" t="s">
        <v>894</v>
      </c>
      <c r="B835" s="6" t="s">
        <v>61</v>
      </c>
      <c r="C835" s="6">
        <v>2</v>
      </c>
      <c r="D835" s="6">
        <v>8</v>
      </c>
      <c r="E835" s="6">
        <v>2</v>
      </c>
      <c r="F835" s="6">
        <v>11</v>
      </c>
      <c r="G835" s="6">
        <v>5.8400000000000001E-2</v>
      </c>
      <c r="H835" s="6">
        <v>4.65E-2</v>
      </c>
      <c r="I835" s="6">
        <v>1.38E-2</v>
      </c>
      <c r="Q835" s="6">
        <v>1</v>
      </c>
      <c r="R835" s="6">
        <v>2</v>
      </c>
      <c r="S835" s="6">
        <v>5</v>
      </c>
      <c r="T835" s="6">
        <v>42</v>
      </c>
      <c r="U835" s="6">
        <v>1.46E-2</v>
      </c>
      <c r="V835" s="6">
        <v>0.1163</v>
      </c>
      <c r="W835" s="6">
        <v>5.2600000000000001E-2</v>
      </c>
      <c r="AE835" s="6">
        <v>14</v>
      </c>
      <c r="AF835" s="6">
        <v>83</v>
      </c>
      <c r="AG835" s="6">
        <v>41</v>
      </c>
      <c r="AH835" s="6">
        <v>731</v>
      </c>
      <c r="AI835" s="6">
        <v>0.60580000000000001</v>
      </c>
      <c r="AJ835" s="6">
        <v>0.95350000000000001</v>
      </c>
      <c r="AK835" s="6">
        <v>0.91490000000000005</v>
      </c>
      <c r="AT835" s="6">
        <f t="shared" si="43"/>
        <v>1.375</v>
      </c>
      <c r="AU835" s="6" t="str">
        <f t="shared" si="44"/>
        <v/>
      </c>
      <c r="AV835" s="6">
        <f t="shared" si="45"/>
        <v>21</v>
      </c>
      <c r="AW835" s="7" t="str">
        <f t="shared" si="46"/>
        <v/>
      </c>
      <c r="AX835" s="6">
        <f t="shared" si="47"/>
        <v>8.80722891566265</v>
      </c>
      <c r="AY835" s="6" t="str">
        <f t="shared" si="48"/>
        <v/>
      </c>
      <c r="BA835" s="6">
        <f>VLOOKUP(A835, ALL_AP_DATA!$A$2:$F$3600, 6, FALSE)</f>
        <v>137</v>
      </c>
      <c r="BB835" s="6">
        <f>VLOOKUP(A835, projmetadata!$A$2:$D$2036, 4, FALSE)</f>
        <v>37485</v>
      </c>
      <c r="BC835" s="6" t="e">
        <f t="array" aca="1" ref="BC835" ca="1">_xludf.IFS(I835&lt;&gt;0, F835/I835, P835&lt;&gt;0, M835/P835, W835&lt;&gt;0, T835/W835, AD835&lt;&gt;0, AA835/AD835, AK835&lt;&gt;0, AH835/AK835, AR835&lt;&gt;0, AO835/AR835, TRUE, 0)</f>
        <v>#NAME?</v>
      </c>
      <c r="BE835" s="6" t="e">
        <f t="shared" ca="1" si="40"/>
        <v>#NAME?</v>
      </c>
      <c r="BF835" s="6" t="e">
        <f t="shared" ca="1" si="41"/>
        <v>#NAME?</v>
      </c>
      <c r="BG835" s="6"/>
      <c r="BH835" s="6">
        <f>VLOOKUP(A835, ALL_AP_DATA!$A$2:$D$3600, 3, FALSE)</f>
        <v>87</v>
      </c>
      <c r="BI835" s="6">
        <f>VLOOKUP(A835, ALL_AP_DATA!$A$2:$E$3600, 5, FALSE)</f>
        <v>799</v>
      </c>
      <c r="BJ835" s="6">
        <f t="shared" si="49"/>
        <v>5.8321167883211675</v>
      </c>
      <c r="BK835" s="6">
        <f t="shared" si="42"/>
        <v>0.63503649635036497</v>
      </c>
    </row>
    <row r="836" spans="1:63" ht="15.75" customHeight="1" x14ac:dyDescent="0.2">
      <c r="A836" s="6" t="s">
        <v>895</v>
      </c>
      <c r="B836" s="6" t="s">
        <v>61</v>
      </c>
      <c r="J836" s="6">
        <v>1</v>
      </c>
      <c r="K836" s="6">
        <v>15</v>
      </c>
      <c r="L836" s="6">
        <v>17</v>
      </c>
      <c r="M836" s="6">
        <v>1252</v>
      </c>
      <c r="N836" s="6">
        <v>0.1103</v>
      </c>
      <c r="O836" s="6">
        <v>0.60709999999999997</v>
      </c>
      <c r="P836" s="6">
        <v>0.62760000000000005</v>
      </c>
      <c r="Q836" s="6">
        <v>8</v>
      </c>
      <c r="R836" s="6">
        <v>22</v>
      </c>
      <c r="S836" s="6">
        <v>20</v>
      </c>
      <c r="T836" s="6">
        <v>1424</v>
      </c>
      <c r="U836" s="6">
        <v>0.1618</v>
      </c>
      <c r="V836" s="6">
        <v>0.71430000000000005</v>
      </c>
      <c r="W836" s="6">
        <v>0.71379999999999999</v>
      </c>
      <c r="X836" s="6">
        <v>1</v>
      </c>
      <c r="Y836" s="6">
        <v>77</v>
      </c>
      <c r="Z836" s="6">
        <v>19</v>
      </c>
      <c r="AA836" s="6">
        <v>449</v>
      </c>
      <c r="AB836" s="6">
        <v>0.56620000000000004</v>
      </c>
      <c r="AC836" s="6">
        <v>0.67859999999999998</v>
      </c>
      <c r="AD836" s="6">
        <v>0.22509999999999999</v>
      </c>
      <c r="AE836" s="6">
        <v>2</v>
      </c>
      <c r="AF836" s="6">
        <v>16</v>
      </c>
      <c r="AG836" s="6">
        <v>20</v>
      </c>
      <c r="AH836" s="6">
        <v>751</v>
      </c>
      <c r="AI836" s="6">
        <v>0.1176</v>
      </c>
      <c r="AJ836" s="6">
        <v>0.71430000000000005</v>
      </c>
      <c r="AK836" s="6">
        <v>0.37640000000000001</v>
      </c>
      <c r="AT836" s="6" t="str">
        <f t="shared" si="43"/>
        <v/>
      </c>
      <c r="AU836" s="6">
        <f t="shared" si="44"/>
        <v>83.466666666666669</v>
      </c>
      <c r="AV836" s="6">
        <f t="shared" si="45"/>
        <v>64.727272727272734</v>
      </c>
      <c r="AW836" s="7">
        <f t="shared" si="46"/>
        <v>5.8311688311688314</v>
      </c>
      <c r="AX836" s="6">
        <f t="shared" si="47"/>
        <v>46.9375</v>
      </c>
      <c r="AY836" s="6" t="str">
        <f t="shared" si="48"/>
        <v/>
      </c>
      <c r="BA836" s="6">
        <f>VLOOKUP(A836, ALL_AP_DATA!$A$2:$F$3600, 6, FALSE)</f>
        <v>136</v>
      </c>
      <c r="BB836" s="6">
        <f>VLOOKUP(A836, projmetadata!$A$2:$D$2036, 4, FALSE)</f>
        <v>41743</v>
      </c>
      <c r="BC836" s="6" t="e">
        <f t="array" aca="1" ref="BC836" ca="1">_xludf.IFS(I836&lt;&gt;0, F836/I836, P836&lt;&gt;0, M836/P836, W836&lt;&gt;0, T836/W836, AD836&lt;&gt;0, AA836/AD836, AK836&lt;&gt;0, AH836/AK836, AR836&lt;&gt;0, AO836/AR836, TRUE, 0)</f>
        <v>#NAME?</v>
      </c>
      <c r="BE836" s="6" t="e">
        <f t="shared" ca="1" si="40"/>
        <v>#NAME?</v>
      </c>
      <c r="BF836" s="6" t="e">
        <f t="shared" ca="1" si="41"/>
        <v>#NAME?</v>
      </c>
      <c r="BG836" s="6"/>
      <c r="BH836" s="6">
        <f>VLOOKUP(A836, ALL_AP_DATA!$A$2:$D$3600, 3, FALSE)</f>
        <v>94</v>
      </c>
      <c r="BI836" s="6">
        <f>VLOOKUP(A836, ALL_AP_DATA!$A$2:$E$3600, 5, FALSE)</f>
        <v>1995</v>
      </c>
      <c r="BJ836" s="6">
        <f t="shared" si="49"/>
        <v>14.669117647058824</v>
      </c>
      <c r="BK836" s="6">
        <f t="shared" si="42"/>
        <v>0.69117647058823528</v>
      </c>
    </row>
    <row r="837" spans="1:63" ht="15.75" customHeight="1" x14ac:dyDescent="0.2">
      <c r="A837" s="6" t="s">
        <v>896</v>
      </c>
      <c r="B837" s="6" t="s">
        <v>61</v>
      </c>
      <c r="J837" s="6">
        <v>5</v>
      </c>
      <c r="K837" s="6">
        <v>58</v>
      </c>
      <c r="L837" s="6">
        <v>636</v>
      </c>
      <c r="M837" s="6">
        <v>51689</v>
      </c>
      <c r="N837" s="6">
        <v>0.4874</v>
      </c>
      <c r="O837" s="6">
        <v>0.97399999999999998</v>
      </c>
      <c r="P837" s="6">
        <v>0.92759999999999998</v>
      </c>
      <c r="Q837" s="6">
        <v>12</v>
      </c>
      <c r="R837" s="6">
        <v>70</v>
      </c>
      <c r="S837" s="6">
        <v>646</v>
      </c>
      <c r="T837" s="6">
        <v>53910</v>
      </c>
      <c r="U837" s="6">
        <v>0.58819999999999995</v>
      </c>
      <c r="V837" s="6">
        <v>0.98929999999999996</v>
      </c>
      <c r="W837" s="6">
        <v>0.96750000000000003</v>
      </c>
      <c r="X837" s="6">
        <v>6</v>
      </c>
      <c r="Y837" s="6">
        <v>52</v>
      </c>
      <c r="Z837" s="6">
        <v>594</v>
      </c>
      <c r="AA837" s="6">
        <v>47806</v>
      </c>
      <c r="AB837" s="6">
        <v>0.437</v>
      </c>
      <c r="AC837" s="6">
        <v>0.90959999999999996</v>
      </c>
      <c r="AD837" s="6">
        <v>0.8579</v>
      </c>
      <c r="AE837" s="6">
        <v>16</v>
      </c>
      <c r="AF837" s="6">
        <v>40</v>
      </c>
      <c r="AG837" s="6">
        <v>538</v>
      </c>
      <c r="AH837" s="6">
        <v>36764</v>
      </c>
      <c r="AI837" s="6">
        <v>0.33610000000000001</v>
      </c>
      <c r="AJ837" s="6">
        <v>0.82389999999999997</v>
      </c>
      <c r="AK837" s="6">
        <v>0.65980000000000005</v>
      </c>
      <c r="AL837" s="6">
        <v>5</v>
      </c>
      <c r="AM837" s="6">
        <v>50</v>
      </c>
      <c r="AN837" s="6">
        <v>628</v>
      </c>
      <c r="AO837" s="6">
        <v>50415</v>
      </c>
      <c r="AP837" s="6">
        <v>0.42020000000000002</v>
      </c>
      <c r="AQ837" s="6">
        <v>0.9617</v>
      </c>
      <c r="AR837" s="6">
        <v>0.90469999999999995</v>
      </c>
      <c r="AT837" s="6" t="str">
        <f t="shared" si="43"/>
        <v/>
      </c>
      <c r="AU837" s="6">
        <f t="shared" si="44"/>
        <v>891.18965517241384</v>
      </c>
      <c r="AV837" s="6">
        <f t="shared" si="45"/>
        <v>770.14285714285711</v>
      </c>
      <c r="AW837" s="7">
        <f t="shared" si="46"/>
        <v>919.34615384615381</v>
      </c>
      <c r="AX837" s="6">
        <f t="shared" si="47"/>
        <v>919.1</v>
      </c>
      <c r="AY837" s="6">
        <f t="shared" si="48"/>
        <v>1008.3</v>
      </c>
      <c r="BA837" s="6">
        <f>VLOOKUP(A837, ALL_AP_DATA!$A$2:$F$3600, 6, FALSE)</f>
        <v>119</v>
      </c>
      <c r="BB837" s="6">
        <f>VLOOKUP(A837, projmetadata!$A$2:$D$2036, 4, FALSE)</f>
        <v>27621</v>
      </c>
      <c r="BC837" s="6" t="e">
        <f t="array" aca="1" ref="BC837" ca="1">_xludf.IFS(I837&lt;&gt;0, F837/I837, P837&lt;&gt;0, M837/P837, W837&lt;&gt;0, T837/W837, AD837&lt;&gt;0, AA837/AD837, AK837&lt;&gt;0, AH837/AK837, AR837&lt;&gt;0, AO837/AR837, TRUE, 0)</f>
        <v>#NAME?</v>
      </c>
      <c r="BE837" s="6" t="e">
        <f t="shared" ca="1" si="40"/>
        <v>#NAME?</v>
      </c>
      <c r="BF837" s="6" t="e">
        <f t="shared" ca="1" si="41"/>
        <v>#NAME?</v>
      </c>
      <c r="BG837" s="6"/>
      <c r="BH837" s="6">
        <f>VLOOKUP(A837, ALL_AP_DATA!$A$2:$D$3600, 3, FALSE)</f>
        <v>85</v>
      </c>
      <c r="BI837" s="6">
        <f>VLOOKUP(A837, ALL_AP_DATA!$A$2:$E$3600, 5, FALSE)</f>
        <v>55723</v>
      </c>
      <c r="BJ837" s="6">
        <f t="shared" si="49"/>
        <v>468.26050420168065</v>
      </c>
      <c r="BK837" s="6">
        <f t="shared" si="42"/>
        <v>0.7142857142857143</v>
      </c>
    </row>
    <row r="838" spans="1:63" ht="15.75" customHeight="1" x14ac:dyDescent="0.2">
      <c r="A838" s="6" t="s">
        <v>897</v>
      </c>
      <c r="B838" s="6" t="s">
        <v>64</v>
      </c>
      <c r="C838" s="6">
        <v>15</v>
      </c>
      <c r="D838" s="6">
        <v>47</v>
      </c>
      <c r="E838" s="6">
        <v>55</v>
      </c>
      <c r="F838" s="6">
        <v>1404</v>
      </c>
      <c r="G838" s="6">
        <v>4.1500000000000002E-2</v>
      </c>
      <c r="H838" s="6">
        <v>0.32540000000000002</v>
      </c>
      <c r="I838" s="6">
        <v>8.48E-2</v>
      </c>
      <c r="Q838" s="6">
        <v>24</v>
      </c>
      <c r="R838" s="6">
        <v>144</v>
      </c>
      <c r="S838" s="6">
        <v>120</v>
      </c>
      <c r="T838" s="6">
        <v>11452</v>
      </c>
      <c r="U838" s="6">
        <v>0.12720000000000001</v>
      </c>
      <c r="V838" s="6">
        <v>0.71009999999999995</v>
      </c>
      <c r="W838" s="6">
        <v>0.69140000000000001</v>
      </c>
      <c r="X838" s="6">
        <v>52</v>
      </c>
      <c r="Y838" s="6">
        <v>448</v>
      </c>
      <c r="Z838" s="6">
        <v>135</v>
      </c>
      <c r="AA838" s="6">
        <v>10721</v>
      </c>
      <c r="AB838" s="6">
        <v>0.39579999999999999</v>
      </c>
      <c r="AC838" s="6">
        <v>0.79879999999999995</v>
      </c>
      <c r="AD838" s="6">
        <v>0.6472</v>
      </c>
      <c r="AE838" s="6">
        <v>142</v>
      </c>
      <c r="AF838" s="6">
        <v>557</v>
      </c>
      <c r="AG838" s="6">
        <v>154</v>
      </c>
      <c r="AH838" s="6">
        <v>11623</v>
      </c>
      <c r="AI838" s="6">
        <v>0.49199999999999999</v>
      </c>
      <c r="AJ838" s="6">
        <v>0.91120000000000001</v>
      </c>
      <c r="AK838" s="6">
        <v>0.70169999999999999</v>
      </c>
      <c r="AL838" s="6">
        <v>2</v>
      </c>
      <c r="AM838" s="6">
        <v>43</v>
      </c>
      <c r="AN838" s="6">
        <v>60</v>
      </c>
      <c r="AO838" s="6">
        <v>5892</v>
      </c>
      <c r="AP838" s="6">
        <v>3.7999999999999999E-2</v>
      </c>
      <c r="AQ838" s="6">
        <v>0.35499999999999998</v>
      </c>
      <c r="AR838" s="6">
        <v>0.35570000000000002</v>
      </c>
      <c r="AT838" s="6">
        <f t="shared" si="43"/>
        <v>29.872340425531913</v>
      </c>
      <c r="AU838" s="6" t="str">
        <f t="shared" si="44"/>
        <v/>
      </c>
      <c r="AV838" s="6">
        <f t="shared" si="45"/>
        <v>79.527777777777771</v>
      </c>
      <c r="AW838" s="7">
        <f t="shared" si="46"/>
        <v>23.930803571428573</v>
      </c>
      <c r="AX838" s="6">
        <f t="shared" si="47"/>
        <v>20.867145421903054</v>
      </c>
      <c r="AY838" s="6">
        <f t="shared" si="48"/>
        <v>137.02325581395348</v>
      </c>
      <c r="BA838" s="6">
        <f>VLOOKUP(A838, ALL_AP_DATA!$A$2:$F$3600, 6, FALSE)</f>
        <v>1132</v>
      </c>
      <c r="BB838" s="6">
        <f>VLOOKUP(A838, projmetadata!$A$2:$D$2036, 4, FALSE)</f>
        <v>89303</v>
      </c>
      <c r="BC838" s="6" t="e">
        <f t="array" aca="1" ref="BC838" ca="1">_xludf.IFS(I838&lt;&gt;0, F838/I838, P838&lt;&gt;0, M838/P838, W838&lt;&gt;0, T838/W838, AD838&lt;&gt;0, AA838/AD838, AK838&lt;&gt;0, AH838/AK838, AR838&lt;&gt;0, AO838/AR838, TRUE, 0)</f>
        <v>#NAME?</v>
      </c>
      <c r="BE838" s="6" t="e">
        <f t="shared" ca="1" si="40"/>
        <v>#NAME?</v>
      </c>
      <c r="BF838" s="6" t="e">
        <f t="shared" ca="1" si="41"/>
        <v>#NAME?</v>
      </c>
      <c r="BG838" s="6"/>
      <c r="BH838" s="6">
        <f>VLOOKUP(A838, ALL_AP_DATA!$A$2:$D$3600, 3, FALSE)</f>
        <v>783</v>
      </c>
      <c r="BI838" s="6">
        <f>VLOOKUP(A838, ALL_AP_DATA!$A$2:$E$3600, 5, FALSE)</f>
        <v>16564</v>
      </c>
      <c r="BJ838" s="6">
        <f t="shared" si="49"/>
        <v>14.632508833922261</v>
      </c>
      <c r="BK838" s="6">
        <f t="shared" si="42"/>
        <v>0.69169611307420498</v>
      </c>
    </row>
    <row r="839" spans="1:63" ht="15.75" customHeight="1" x14ac:dyDescent="0.2">
      <c r="A839" s="6" t="s">
        <v>898</v>
      </c>
      <c r="B839" s="6" t="s">
        <v>64</v>
      </c>
      <c r="C839" s="6">
        <v>15</v>
      </c>
      <c r="D839" s="6">
        <v>47</v>
      </c>
      <c r="E839" s="6">
        <v>55</v>
      </c>
      <c r="F839" s="6">
        <v>1404</v>
      </c>
      <c r="G839" s="6">
        <v>4.1500000000000002E-2</v>
      </c>
      <c r="H839" s="6">
        <v>0.32540000000000002</v>
      </c>
      <c r="I839" s="6">
        <v>8.48E-2</v>
      </c>
      <c r="Q839" s="6">
        <v>24</v>
      </c>
      <c r="R839" s="6">
        <v>144</v>
      </c>
      <c r="S839" s="6">
        <v>120</v>
      </c>
      <c r="T839" s="6">
        <v>11452</v>
      </c>
      <c r="U839" s="6">
        <v>0.12720000000000001</v>
      </c>
      <c r="V839" s="6">
        <v>0.71009999999999995</v>
      </c>
      <c r="W839" s="6">
        <v>0.69140000000000001</v>
      </c>
      <c r="X839" s="6">
        <v>52</v>
      </c>
      <c r="Y839" s="6">
        <v>448</v>
      </c>
      <c r="Z839" s="6">
        <v>135</v>
      </c>
      <c r="AA839" s="6">
        <v>10721</v>
      </c>
      <c r="AB839" s="6">
        <v>0.39579999999999999</v>
      </c>
      <c r="AC839" s="6">
        <v>0.79879999999999995</v>
      </c>
      <c r="AD839" s="6">
        <v>0.6472</v>
      </c>
      <c r="AE839" s="6">
        <v>142</v>
      </c>
      <c r="AF839" s="6">
        <v>557</v>
      </c>
      <c r="AG839" s="6">
        <v>154</v>
      </c>
      <c r="AH839" s="6">
        <v>11623</v>
      </c>
      <c r="AI839" s="6">
        <v>0.49199999999999999</v>
      </c>
      <c r="AJ839" s="6">
        <v>0.91120000000000001</v>
      </c>
      <c r="AK839" s="6">
        <v>0.70169999999999999</v>
      </c>
      <c r="AL839" s="6">
        <v>2</v>
      </c>
      <c r="AM839" s="6">
        <v>43</v>
      </c>
      <c r="AN839" s="6">
        <v>60</v>
      </c>
      <c r="AO839" s="6">
        <v>5892</v>
      </c>
      <c r="AP839" s="6">
        <v>3.7999999999999999E-2</v>
      </c>
      <c r="AQ839" s="6">
        <v>0.35499999999999998</v>
      </c>
      <c r="AR839" s="6">
        <v>0.35570000000000002</v>
      </c>
      <c r="AT839" s="6">
        <f t="shared" si="43"/>
        <v>29.872340425531913</v>
      </c>
      <c r="AU839" s="6" t="str">
        <f t="shared" si="44"/>
        <v/>
      </c>
      <c r="AV839" s="6">
        <f t="shared" si="45"/>
        <v>79.527777777777771</v>
      </c>
      <c r="AW839" s="7">
        <f t="shared" si="46"/>
        <v>23.930803571428573</v>
      </c>
      <c r="AX839" s="6">
        <f t="shared" si="47"/>
        <v>20.867145421903054</v>
      </c>
      <c r="AY839" s="6">
        <f t="shared" si="48"/>
        <v>137.02325581395348</v>
      </c>
      <c r="BA839" s="6">
        <f>VLOOKUP(A839, ALL_AP_DATA!$A$2:$F$3600, 6, FALSE)</f>
        <v>1132</v>
      </c>
      <c r="BB839" s="6">
        <f>VLOOKUP(A839, projmetadata!$A$2:$D$2036, 4, FALSE)</f>
        <v>89303</v>
      </c>
      <c r="BC839" s="6" t="e">
        <f t="array" aca="1" ref="BC839" ca="1">_xludf.IFS(I839&lt;&gt;0, F839/I839, P839&lt;&gt;0, M839/P839, W839&lt;&gt;0, T839/W839, AD839&lt;&gt;0, AA839/AD839, AK839&lt;&gt;0, AH839/AK839, AR839&lt;&gt;0, AO839/AR839, TRUE, 0)</f>
        <v>#NAME?</v>
      </c>
      <c r="BE839" s="6" t="e">
        <f t="shared" ca="1" si="40"/>
        <v>#NAME?</v>
      </c>
      <c r="BF839" s="6" t="e">
        <f t="shared" ca="1" si="41"/>
        <v>#NAME?</v>
      </c>
      <c r="BG839" s="6"/>
      <c r="BH839" s="6">
        <f>VLOOKUP(A839, ALL_AP_DATA!$A$2:$D$3600, 3, FALSE)</f>
        <v>783</v>
      </c>
      <c r="BI839" s="6">
        <f>VLOOKUP(A839, ALL_AP_DATA!$A$2:$E$3600, 5, FALSE)</f>
        <v>16564</v>
      </c>
      <c r="BJ839" s="6">
        <f t="shared" si="49"/>
        <v>14.632508833922261</v>
      </c>
      <c r="BK839" s="6">
        <f t="shared" si="42"/>
        <v>0.69169611307420498</v>
      </c>
    </row>
    <row r="840" spans="1:63" ht="15.75" customHeight="1" x14ac:dyDescent="0.2">
      <c r="A840" s="6" t="s">
        <v>899</v>
      </c>
      <c r="B840" s="6" t="s">
        <v>61</v>
      </c>
      <c r="C840" s="6">
        <v>1</v>
      </c>
      <c r="D840" s="6">
        <v>2</v>
      </c>
      <c r="E840" s="6">
        <v>0</v>
      </c>
      <c r="F840" s="6">
        <v>0</v>
      </c>
      <c r="G840" s="6">
        <v>1.5299999999999999E-2</v>
      </c>
      <c r="H840" s="6">
        <v>0</v>
      </c>
      <c r="I840" s="6">
        <v>0</v>
      </c>
      <c r="X840" s="6">
        <v>2</v>
      </c>
      <c r="Y840" s="6">
        <v>28</v>
      </c>
      <c r="Z840" s="6">
        <v>5</v>
      </c>
      <c r="AA840" s="6">
        <v>43</v>
      </c>
      <c r="AB840" s="6">
        <v>0.2137</v>
      </c>
      <c r="AC840" s="6">
        <v>0.26319999999999999</v>
      </c>
      <c r="AD840" s="6">
        <v>0.10489999999999999</v>
      </c>
      <c r="AE840" s="6">
        <v>5</v>
      </c>
      <c r="AF840" s="6">
        <v>23</v>
      </c>
      <c r="AG840" s="6">
        <v>12</v>
      </c>
      <c r="AH840" s="6">
        <v>282</v>
      </c>
      <c r="AI840" s="6">
        <v>0.17560000000000001</v>
      </c>
      <c r="AJ840" s="6">
        <v>0.63160000000000005</v>
      </c>
      <c r="AK840" s="6">
        <v>0.68779999999999997</v>
      </c>
      <c r="AT840" s="6">
        <f t="shared" si="43"/>
        <v>0</v>
      </c>
      <c r="AU840" s="6" t="str">
        <f t="shared" si="44"/>
        <v/>
      </c>
      <c r="AV840" s="6" t="str">
        <f t="shared" si="45"/>
        <v/>
      </c>
      <c r="AW840" s="7">
        <f t="shared" si="46"/>
        <v>1.5357142857142858</v>
      </c>
      <c r="AX840" s="6">
        <f t="shared" si="47"/>
        <v>12.260869565217391</v>
      </c>
      <c r="AY840" s="6" t="str">
        <f t="shared" si="48"/>
        <v/>
      </c>
      <c r="BA840" s="6">
        <f>VLOOKUP(A840, ALL_AP_DATA!$A$2:$F$3600, 6, FALSE)</f>
        <v>131</v>
      </c>
      <c r="BB840" s="6">
        <f>VLOOKUP(A840, projmetadata!$A$2:$D$2036, 4, FALSE)</f>
        <v>21013</v>
      </c>
      <c r="BC840" s="6" t="e">
        <f t="array" aca="1" ref="BC840" ca="1">_xludf.IFS(I840&lt;&gt;0, F840/I840, P840&lt;&gt;0, M840/P840, W840&lt;&gt;0, T840/W840, AD840&lt;&gt;0, AA840/AD840, AK840&lt;&gt;0, AH840/AK840, AR840&lt;&gt;0, AO840/AR840, TRUE, 0)</f>
        <v>#NAME?</v>
      </c>
      <c r="BE840" s="6" t="e">
        <f t="shared" ca="1" si="40"/>
        <v>#NAME?</v>
      </c>
      <c r="BF840" s="6" t="e">
        <f t="shared" ca="1" si="41"/>
        <v>#NAME?</v>
      </c>
      <c r="BG840" s="6"/>
      <c r="BH840" s="6">
        <f>VLOOKUP(A840, ALL_AP_DATA!$A$2:$D$3600, 3, FALSE)</f>
        <v>46</v>
      </c>
      <c r="BI840" s="6">
        <f>VLOOKUP(A840, ALL_AP_DATA!$A$2:$E$3600, 5, FALSE)</f>
        <v>410</v>
      </c>
      <c r="BJ840" s="6">
        <f t="shared" si="49"/>
        <v>3.1297709923664123</v>
      </c>
      <c r="BK840" s="6">
        <f t="shared" si="42"/>
        <v>0.35114503816793891</v>
      </c>
    </row>
    <row r="841" spans="1:63" ht="15.75" customHeight="1" x14ac:dyDescent="0.2">
      <c r="A841" s="6" t="s">
        <v>900</v>
      </c>
      <c r="B841" s="6" t="s">
        <v>61</v>
      </c>
      <c r="Q841" s="6">
        <v>2</v>
      </c>
      <c r="R841" s="6">
        <v>8</v>
      </c>
      <c r="S841" s="6">
        <v>33</v>
      </c>
      <c r="T841" s="6">
        <v>2007</v>
      </c>
      <c r="U841" s="6">
        <v>9.4000000000000004E-3</v>
      </c>
      <c r="V841" s="6">
        <v>0.67349999999999999</v>
      </c>
      <c r="W841" s="6">
        <v>0.3599</v>
      </c>
      <c r="X841" s="6">
        <v>12</v>
      </c>
      <c r="Y841" s="6">
        <v>138</v>
      </c>
      <c r="Z841" s="6">
        <v>25</v>
      </c>
      <c r="AA841" s="6">
        <v>3452</v>
      </c>
      <c r="AB841" s="6">
        <v>0.16139999999999999</v>
      </c>
      <c r="AC841" s="6">
        <v>0.51019999999999999</v>
      </c>
      <c r="AD841" s="6">
        <v>0.61899999999999999</v>
      </c>
      <c r="AE841" s="6">
        <v>7</v>
      </c>
      <c r="AF841" s="6">
        <v>83</v>
      </c>
      <c r="AG841" s="6">
        <v>28</v>
      </c>
      <c r="AH841" s="6">
        <v>3962</v>
      </c>
      <c r="AI841" s="6">
        <v>9.7100000000000006E-2</v>
      </c>
      <c r="AJ841" s="6">
        <v>0.57140000000000002</v>
      </c>
      <c r="AK841" s="6">
        <v>0.71040000000000003</v>
      </c>
      <c r="AT841" s="6" t="str">
        <f t="shared" si="43"/>
        <v/>
      </c>
      <c r="AU841" s="6" t="str">
        <f t="shared" si="44"/>
        <v/>
      </c>
      <c r="AV841" s="6">
        <f t="shared" si="45"/>
        <v>250.875</v>
      </c>
      <c r="AW841" s="7">
        <f t="shared" si="46"/>
        <v>25.014492753623188</v>
      </c>
      <c r="AX841" s="6">
        <f t="shared" si="47"/>
        <v>47.734939759036145</v>
      </c>
      <c r="AY841" s="6" t="str">
        <f t="shared" si="48"/>
        <v/>
      </c>
      <c r="BA841" s="6">
        <f>VLOOKUP(A841, ALL_AP_DATA!$A$2:$F$3600, 6, FALSE)</f>
        <v>855</v>
      </c>
      <c r="BB841" s="6">
        <f>VLOOKUP(A841, projmetadata!$A$2:$D$2036, 4, FALSE)</f>
        <v>125291</v>
      </c>
      <c r="BC841" s="6" t="e">
        <f t="array" aca="1" ref="BC841" ca="1">_xludf.IFS(I841&lt;&gt;0, F841/I841, P841&lt;&gt;0, M841/P841, W841&lt;&gt;0, T841/W841, AD841&lt;&gt;0, AA841/AD841, AK841&lt;&gt;0, AH841/AK841, AR841&lt;&gt;0, AO841/AR841, TRUE, 0)</f>
        <v>#NAME?</v>
      </c>
      <c r="BE841" s="6" t="e">
        <f t="shared" ca="1" si="40"/>
        <v>#NAME?</v>
      </c>
      <c r="BF841" s="6" t="e">
        <f t="shared" ca="1" si="41"/>
        <v>#NAME?</v>
      </c>
      <c r="BG841" s="6"/>
      <c r="BH841" s="6">
        <f>VLOOKUP(A841, ALL_AP_DATA!$A$2:$D$3600, 3, FALSE)</f>
        <v>212</v>
      </c>
      <c r="BI841" s="6">
        <f>VLOOKUP(A841, ALL_AP_DATA!$A$2:$E$3600, 5, FALSE)</f>
        <v>5577</v>
      </c>
      <c r="BJ841" s="6">
        <f t="shared" si="49"/>
        <v>6.5228070175438599</v>
      </c>
      <c r="BK841" s="6">
        <f t="shared" si="42"/>
        <v>0.24795321637426901</v>
      </c>
    </row>
    <row r="842" spans="1:63" ht="15.75" customHeight="1" x14ac:dyDescent="0.2">
      <c r="A842" s="6" t="s">
        <v>901</v>
      </c>
      <c r="B842" s="6" t="s">
        <v>61</v>
      </c>
      <c r="C842" s="6">
        <v>18</v>
      </c>
      <c r="D842" s="6">
        <v>42</v>
      </c>
      <c r="E842" s="6">
        <v>0</v>
      </c>
      <c r="F842" s="6">
        <v>0</v>
      </c>
      <c r="G842" s="6">
        <v>5.1000000000000004E-3</v>
      </c>
      <c r="H842" s="6">
        <v>0</v>
      </c>
      <c r="I842" s="6">
        <v>0</v>
      </c>
      <c r="Q842" s="6">
        <v>22</v>
      </c>
      <c r="R842" s="6">
        <v>97</v>
      </c>
      <c r="S842" s="6">
        <v>129</v>
      </c>
      <c r="T842" s="6">
        <v>10421</v>
      </c>
      <c r="U842" s="6">
        <v>1.18E-2</v>
      </c>
      <c r="V842" s="6">
        <v>0.62929999999999997</v>
      </c>
      <c r="W842" s="6">
        <v>0.58789999999999998</v>
      </c>
      <c r="X842" s="6">
        <v>34</v>
      </c>
      <c r="Y842" s="6">
        <v>402</v>
      </c>
      <c r="Z842" s="6">
        <v>88</v>
      </c>
      <c r="AA842" s="6">
        <v>2986</v>
      </c>
      <c r="AB842" s="6">
        <v>4.8800000000000003E-2</v>
      </c>
      <c r="AC842" s="6">
        <v>0.42930000000000001</v>
      </c>
      <c r="AD842" s="6">
        <v>0.16850000000000001</v>
      </c>
      <c r="AE842" s="6">
        <v>7</v>
      </c>
      <c r="AF842" s="6">
        <v>35</v>
      </c>
      <c r="AG842" s="6">
        <v>0</v>
      </c>
      <c r="AH842" s="6">
        <v>0</v>
      </c>
      <c r="AI842" s="6">
        <v>4.1999999999999997E-3</v>
      </c>
      <c r="AJ842" s="6">
        <v>0</v>
      </c>
      <c r="AK842" s="6">
        <v>0</v>
      </c>
      <c r="AT842" s="6">
        <f t="shared" si="43"/>
        <v>0</v>
      </c>
      <c r="AU842" s="6" t="str">
        <f t="shared" si="44"/>
        <v/>
      </c>
      <c r="AV842" s="6">
        <f t="shared" si="45"/>
        <v>107.43298969072166</v>
      </c>
      <c r="AW842" s="7">
        <f t="shared" si="46"/>
        <v>7.4278606965174125</v>
      </c>
      <c r="AX842" s="6">
        <f t="shared" si="47"/>
        <v>0</v>
      </c>
      <c r="AY842" s="6" t="str">
        <f t="shared" si="48"/>
        <v/>
      </c>
      <c r="BA842" s="6">
        <f>VLOOKUP(A842, ALL_AP_DATA!$A$2:$F$3600, 6, FALSE)</f>
        <v>8244</v>
      </c>
      <c r="BB842" s="6">
        <f>VLOOKUP(A842, projmetadata!$A$2:$D$2036, 4, FALSE)</f>
        <v>584216</v>
      </c>
      <c r="BC842" s="6" t="e">
        <f t="array" aca="1" ref="BC842" ca="1">_xludf.IFS(I842&lt;&gt;0, F842/I842, P842&lt;&gt;0, M842/P842, W842&lt;&gt;0, T842/W842, AD842&lt;&gt;0, AA842/AD842, AK842&lt;&gt;0, AH842/AK842, AR842&lt;&gt;0, AO842/AR842, TRUE, 0)</f>
        <v>#NAME?</v>
      </c>
      <c r="BE842" s="6" t="e">
        <f t="shared" ca="1" si="40"/>
        <v>#NAME?</v>
      </c>
      <c r="BF842" s="6" t="e">
        <f t="shared" ca="1" si="41"/>
        <v>#NAME?</v>
      </c>
      <c r="BG842" s="6"/>
      <c r="BH842" s="6">
        <f>VLOOKUP(A842, ALL_AP_DATA!$A$2:$D$3600, 3, FALSE)</f>
        <v>501</v>
      </c>
      <c r="BI842" s="6">
        <f>VLOOKUP(A842, ALL_AP_DATA!$A$2:$E$3600, 5, FALSE)</f>
        <v>17726</v>
      </c>
      <c r="BJ842" s="6">
        <f t="shared" si="49"/>
        <v>2.1501698204754973</v>
      </c>
      <c r="BK842" s="6">
        <f t="shared" si="42"/>
        <v>6.0771470160116449E-2</v>
      </c>
    </row>
    <row r="843" spans="1:63" ht="15.75" customHeight="1" x14ac:dyDescent="0.2">
      <c r="A843" s="6" t="s">
        <v>902</v>
      </c>
      <c r="B843" s="6" t="s">
        <v>64</v>
      </c>
      <c r="C843" s="6">
        <v>41</v>
      </c>
      <c r="D843" s="6">
        <v>492</v>
      </c>
      <c r="E843" s="6">
        <v>102</v>
      </c>
      <c r="F843" s="6">
        <v>2406</v>
      </c>
      <c r="G843" s="6">
        <v>0.21229999999999999</v>
      </c>
      <c r="H843" s="6">
        <v>0.5635</v>
      </c>
      <c r="I843" s="6">
        <v>0.32679999999999998</v>
      </c>
      <c r="Q843" s="6">
        <v>10</v>
      </c>
      <c r="R843" s="6">
        <v>31</v>
      </c>
      <c r="S843" s="6">
        <v>40</v>
      </c>
      <c r="T843" s="6">
        <v>787</v>
      </c>
      <c r="U843" s="6">
        <v>1.34E-2</v>
      </c>
      <c r="V843" s="6">
        <v>0.221</v>
      </c>
      <c r="W843" s="6">
        <v>0.1069</v>
      </c>
      <c r="X843" s="6">
        <v>84</v>
      </c>
      <c r="Y843" s="6">
        <v>1174</v>
      </c>
      <c r="Z843" s="6">
        <v>110</v>
      </c>
      <c r="AA843" s="6">
        <v>3506</v>
      </c>
      <c r="AB843" s="6">
        <v>0.50670000000000004</v>
      </c>
      <c r="AC843" s="6">
        <v>0.60770000000000002</v>
      </c>
      <c r="AD843" s="6">
        <v>0.47620000000000001</v>
      </c>
      <c r="AE843" s="6">
        <v>202</v>
      </c>
      <c r="AF843" s="6">
        <v>1198</v>
      </c>
      <c r="AG843" s="6">
        <v>133</v>
      </c>
      <c r="AH843" s="6">
        <v>4420</v>
      </c>
      <c r="AI843" s="6">
        <v>0.51700000000000002</v>
      </c>
      <c r="AJ843" s="6">
        <v>0.73480000000000001</v>
      </c>
      <c r="AK843" s="6">
        <v>0.60040000000000004</v>
      </c>
      <c r="AT843" s="6">
        <f t="shared" si="43"/>
        <v>4.8902439024390247</v>
      </c>
      <c r="AU843" s="6" t="str">
        <f t="shared" si="44"/>
        <v/>
      </c>
      <c r="AV843" s="6">
        <f t="shared" si="45"/>
        <v>25.387096774193548</v>
      </c>
      <c r="AW843" s="7">
        <f t="shared" si="46"/>
        <v>2.9863713798977853</v>
      </c>
      <c r="AX843" s="6">
        <f t="shared" si="47"/>
        <v>3.689482470784641</v>
      </c>
      <c r="AY843" s="6" t="str">
        <f t="shared" si="48"/>
        <v/>
      </c>
      <c r="BA843" s="6">
        <f>VLOOKUP(A843, ALL_AP_DATA!$A$2:$F$3600, 6, FALSE)</f>
        <v>2317</v>
      </c>
      <c r="BB843" s="6">
        <f>VLOOKUP(A843, projmetadata!$A$2:$D$2036, 4, FALSE)</f>
        <v>277818</v>
      </c>
      <c r="BC843" s="6" t="e">
        <f t="array" aca="1" ref="BC843" ca="1">_xludf.IFS(I843&lt;&gt;0, F843/I843, P843&lt;&gt;0, M843/P843, W843&lt;&gt;0, T843/W843, AD843&lt;&gt;0, AA843/AD843, AK843&lt;&gt;0, AH843/AK843, AR843&lt;&gt;0, AO843/AR843, TRUE, 0)</f>
        <v>#NAME?</v>
      </c>
      <c r="BE843" s="6" t="e">
        <f t="shared" ca="1" si="40"/>
        <v>#NAME?</v>
      </c>
      <c r="BF843" s="6" t="e">
        <f t="shared" ca="1" si="41"/>
        <v>#NAME?</v>
      </c>
      <c r="BG843" s="6"/>
      <c r="BH843" s="6">
        <f>VLOOKUP(A843, ALL_AP_DATA!$A$2:$D$3600, 3, FALSE)</f>
        <v>1668</v>
      </c>
      <c r="BI843" s="6">
        <f>VLOOKUP(A843, ALL_AP_DATA!$A$2:$E$3600, 5, FALSE)</f>
        <v>7362</v>
      </c>
      <c r="BJ843" s="6">
        <f t="shared" si="49"/>
        <v>3.1773845489857573</v>
      </c>
      <c r="BK843" s="6">
        <f t="shared" si="42"/>
        <v>0.71989641778161417</v>
      </c>
    </row>
    <row r="844" spans="1:63" ht="15.75" customHeight="1" x14ac:dyDescent="0.2">
      <c r="A844" s="6" t="s">
        <v>903</v>
      </c>
      <c r="B844" s="6" t="s">
        <v>61</v>
      </c>
      <c r="C844" s="6">
        <v>4</v>
      </c>
      <c r="D844" s="6">
        <v>11</v>
      </c>
      <c r="E844" s="6">
        <v>0</v>
      </c>
      <c r="F844" s="6">
        <v>0</v>
      </c>
      <c r="G844" s="6">
        <v>4.7000000000000002E-3</v>
      </c>
      <c r="H844" s="6">
        <v>0</v>
      </c>
      <c r="I844" s="6">
        <v>0</v>
      </c>
      <c r="J844" s="6">
        <v>8</v>
      </c>
      <c r="K844" s="6">
        <v>72</v>
      </c>
      <c r="L844" s="6">
        <v>182</v>
      </c>
      <c r="M844" s="6">
        <v>29631</v>
      </c>
      <c r="N844" s="6">
        <v>3.09E-2</v>
      </c>
      <c r="O844" s="6">
        <v>0.87919999999999998</v>
      </c>
      <c r="P844" s="6">
        <v>0.63719999999999999</v>
      </c>
      <c r="Q844" s="6">
        <v>14</v>
      </c>
      <c r="R844" s="6">
        <v>99</v>
      </c>
      <c r="S844" s="6">
        <v>197</v>
      </c>
      <c r="T844" s="6">
        <v>34775</v>
      </c>
      <c r="U844" s="6">
        <v>4.2500000000000003E-2</v>
      </c>
      <c r="V844" s="6">
        <v>0.95169999999999999</v>
      </c>
      <c r="W844" s="6">
        <v>0.74780000000000002</v>
      </c>
      <c r="X844" s="6">
        <v>86</v>
      </c>
      <c r="Y844" s="6">
        <v>787</v>
      </c>
      <c r="Z844" s="6">
        <v>154</v>
      </c>
      <c r="AA844" s="6">
        <v>22090</v>
      </c>
      <c r="AB844" s="6">
        <v>0.3382</v>
      </c>
      <c r="AC844" s="6">
        <v>0.74399999999999999</v>
      </c>
      <c r="AD844" s="6">
        <v>0.47499999999999998</v>
      </c>
      <c r="AE844" s="6">
        <v>29</v>
      </c>
      <c r="AF844" s="6">
        <v>100</v>
      </c>
      <c r="AG844" s="6">
        <v>112</v>
      </c>
      <c r="AH844" s="6">
        <v>12297</v>
      </c>
      <c r="AI844" s="6">
        <v>4.2999999999999997E-2</v>
      </c>
      <c r="AJ844" s="6">
        <v>0.54110000000000003</v>
      </c>
      <c r="AK844" s="6">
        <v>0.26440000000000002</v>
      </c>
      <c r="AL844" s="6">
        <v>4</v>
      </c>
      <c r="AM844" s="6">
        <v>86</v>
      </c>
      <c r="AN844" s="6">
        <v>188</v>
      </c>
      <c r="AO844" s="6">
        <v>32713</v>
      </c>
      <c r="AP844" s="6">
        <v>3.6999999999999998E-2</v>
      </c>
      <c r="AQ844" s="6">
        <v>0.90820000000000001</v>
      </c>
      <c r="AR844" s="6">
        <v>0.70340000000000003</v>
      </c>
      <c r="AT844" s="6">
        <f t="shared" si="43"/>
        <v>0</v>
      </c>
      <c r="AU844" s="6">
        <f t="shared" si="44"/>
        <v>411.54166666666669</v>
      </c>
      <c r="AV844" s="6">
        <f t="shared" si="45"/>
        <v>351.26262626262627</v>
      </c>
      <c r="AW844" s="7">
        <f t="shared" si="46"/>
        <v>28.068614993646761</v>
      </c>
      <c r="AX844" s="6">
        <f t="shared" si="47"/>
        <v>122.97</v>
      </c>
      <c r="AY844" s="6">
        <f t="shared" si="48"/>
        <v>380.38372093023258</v>
      </c>
      <c r="BA844" s="6">
        <f>VLOOKUP(A844, ALL_AP_DATA!$A$2:$F$3600, 6, FALSE)</f>
        <v>2327</v>
      </c>
      <c r="BB844" s="6">
        <f>VLOOKUP(A844, projmetadata!$A$2:$D$2036, 4, FALSE)</f>
        <v>250306</v>
      </c>
      <c r="BC844" s="6" t="e">
        <f t="array" aca="1" ref="BC844" ca="1">_xludf.IFS(I844&lt;&gt;0, F844/I844, P844&lt;&gt;0, M844/P844, W844&lt;&gt;0, T844/W844, AD844&lt;&gt;0, AA844/AD844, AK844&lt;&gt;0, AH844/AK844, AR844&lt;&gt;0, AO844/AR844, TRUE, 0)</f>
        <v>#NAME?</v>
      </c>
      <c r="BE844" s="6" t="e">
        <f t="shared" ca="1" si="40"/>
        <v>#NAME?</v>
      </c>
      <c r="BF844" s="6" t="e">
        <f t="shared" ca="1" si="41"/>
        <v>#NAME?</v>
      </c>
      <c r="BG844" s="6"/>
      <c r="BH844" s="6">
        <f>VLOOKUP(A844, ALL_AP_DATA!$A$2:$D$3600, 3, FALSE)</f>
        <v>882</v>
      </c>
      <c r="BI844" s="6">
        <f>VLOOKUP(A844, ALL_AP_DATA!$A$2:$E$3600, 5, FALSE)</f>
        <v>46504</v>
      </c>
      <c r="BJ844" s="6">
        <f t="shared" si="49"/>
        <v>19.984529437043403</v>
      </c>
      <c r="BK844" s="6">
        <f t="shared" si="42"/>
        <v>0.37902879243661369</v>
      </c>
    </row>
    <row r="845" spans="1:63" ht="15.75" customHeight="1" x14ac:dyDescent="0.2">
      <c r="A845" s="6" t="s">
        <v>904</v>
      </c>
      <c r="B845" s="6" t="s">
        <v>61</v>
      </c>
      <c r="C845" s="6">
        <v>2</v>
      </c>
      <c r="D845" s="6">
        <v>7</v>
      </c>
      <c r="E845" s="6">
        <v>30</v>
      </c>
      <c r="F845" s="6">
        <v>1045465</v>
      </c>
      <c r="G845" s="6">
        <v>6.4199999999999993E-2</v>
      </c>
      <c r="H845" s="6">
        <v>0.75</v>
      </c>
      <c r="I845" s="6">
        <v>0.99929999999999997</v>
      </c>
      <c r="Q845" s="6">
        <v>2</v>
      </c>
      <c r="R845" s="6">
        <v>5</v>
      </c>
      <c r="S845" s="6">
        <v>8</v>
      </c>
      <c r="T845" s="6">
        <v>500</v>
      </c>
      <c r="U845" s="6">
        <v>4.5900000000000003E-2</v>
      </c>
      <c r="V845" s="6">
        <v>0.2</v>
      </c>
      <c r="W845" s="6">
        <v>5.0000000000000001E-4</v>
      </c>
      <c r="X845" s="6">
        <v>1</v>
      </c>
      <c r="Y845" s="6">
        <v>12</v>
      </c>
      <c r="Z845" s="6">
        <v>7</v>
      </c>
      <c r="AA845" s="6">
        <v>128</v>
      </c>
      <c r="AB845" s="6">
        <v>0.1101</v>
      </c>
      <c r="AC845" s="6">
        <v>0.17499999999999999</v>
      </c>
      <c r="AD845" s="6">
        <v>1E-4</v>
      </c>
      <c r="AE845" s="6">
        <v>5</v>
      </c>
      <c r="AF845" s="6">
        <v>18</v>
      </c>
      <c r="AG845" s="6">
        <v>9</v>
      </c>
      <c r="AH845" s="6">
        <v>165</v>
      </c>
      <c r="AI845" s="6">
        <v>0.1651</v>
      </c>
      <c r="AJ845" s="6">
        <v>0.22500000000000001</v>
      </c>
      <c r="AK845" s="6">
        <v>2.0000000000000001E-4</v>
      </c>
      <c r="AT845" s="6">
        <f t="shared" si="43"/>
        <v>149352.14285714287</v>
      </c>
      <c r="AU845" s="6" t="str">
        <f t="shared" si="44"/>
        <v/>
      </c>
      <c r="AV845" s="6">
        <f t="shared" si="45"/>
        <v>100</v>
      </c>
      <c r="AW845" s="7">
        <f t="shared" si="46"/>
        <v>10.666666666666666</v>
      </c>
      <c r="AX845" s="6">
        <f t="shared" si="47"/>
        <v>9.1666666666666661</v>
      </c>
      <c r="AY845" s="6" t="str">
        <f t="shared" si="48"/>
        <v/>
      </c>
      <c r="BA845" s="6">
        <f>VLOOKUP(A845, ALL_AP_DATA!$A$2:$F$3600, 6, FALSE)</f>
        <v>109</v>
      </c>
      <c r="BB845" s="6">
        <f>VLOOKUP(A845, projmetadata!$A$2:$D$2036, 4, FALSE)</f>
        <v>52777</v>
      </c>
      <c r="BC845" s="6" t="e">
        <f t="array" aca="1" ref="BC845" ca="1">_xludf.IFS(I845&lt;&gt;0, F845/I845, P845&lt;&gt;0, M845/P845, W845&lt;&gt;0, T845/W845, AD845&lt;&gt;0, AA845/AD845, AK845&lt;&gt;0, AH845/AK845, AR845&lt;&gt;0, AO845/AR845, TRUE, 0)</f>
        <v>#NAME?</v>
      </c>
      <c r="BE845" s="6" t="e">
        <f t="shared" ca="1" si="40"/>
        <v>#NAME?</v>
      </c>
      <c r="BF845" s="6" t="e">
        <f t="shared" ca="1" si="41"/>
        <v>#NAME?</v>
      </c>
      <c r="BG845" s="6"/>
      <c r="BH845" s="6">
        <f>VLOOKUP(A845, ALL_AP_DATA!$A$2:$D$3600, 3, FALSE)</f>
        <v>33</v>
      </c>
      <c r="BI845" s="6">
        <f>VLOOKUP(A845, ALL_AP_DATA!$A$2:$E$3600, 5, FALSE)</f>
        <v>1046211</v>
      </c>
      <c r="BJ845" s="6">
        <f t="shared" si="49"/>
        <v>9598.2660550458713</v>
      </c>
      <c r="BK845" s="6">
        <f t="shared" si="42"/>
        <v>0.30275229357798167</v>
      </c>
    </row>
    <row r="846" spans="1:63" ht="15.75" customHeight="1" x14ac:dyDescent="0.2">
      <c r="A846" s="6" t="s">
        <v>905</v>
      </c>
      <c r="B846" s="6" t="s">
        <v>61</v>
      </c>
      <c r="Q846" s="6">
        <v>32</v>
      </c>
      <c r="R846" s="6">
        <v>100</v>
      </c>
      <c r="S846" s="6">
        <v>433</v>
      </c>
      <c r="T846" s="6">
        <v>31072</v>
      </c>
      <c r="U846" s="6">
        <v>7.0400000000000004E-2</v>
      </c>
      <c r="V846" s="6">
        <v>0.72409999999999997</v>
      </c>
      <c r="W846" s="6">
        <v>0.63249999999999995</v>
      </c>
      <c r="X846" s="6">
        <v>76</v>
      </c>
      <c r="Y846" s="6">
        <v>560</v>
      </c>
      <c r="Z846" s="6">
        <v>493</v>
      </c>
      <c r="AA846" s="6">
        <v>39045</v>
      </c>
      <c r="AB846" s="6">
        <v>0.39410000000000001</v>
      </c>
      <c r="AC846" s="6">
        <v>0.82440000000000002</v>
      </c>
      <c r="AD846" s="6">
        <v>0.79479999999999995</v>
      </c>
      <c r="AE846" s="6">
        <v>51</v>
      </c>
      <c r="AF846" s="6">
        <v>290</v>
      </c>
      <c r="AG846" s="6">
        <v>411</v>
      </c>
      <c r="AH846" s="6">
        <v>31544</v>
      </c>
      <c r="AI846" s="6">
        <v>0.2041</v>
      </c>
      <c r="AJ846" s="6">
        <v>0.68730000000000002</v>
      </c>
      <c r="AK846" s="6">
        <v>0.6421</v>
      </c>
      <c r="AT846" s="6" t="str">
        <f t="shared" si="43"/>
        <v/>
      </c>
      <c r="AU846" s="6" t="str">
        <f t="shared" si="44"/>
        <v/>
      </c>
      <c r="AV846" s="6">
        <f t="shared" si="45"/>
        <v>310.72000000000003</v>
      </c>
      <c r="AW846" s="7">
        <f t="shared" si="46"/>
        <v>69.723214285714292</v>
      </c>
      <c r="AX846" s="6">
        <f t="shared" si="47"/>
        <v>108.77241379310345</v>
      </c>
      <c r="AY846" s="6" t="str">
        <f t="shared" si="48"/>
        <v/>
      </c>
      <c r="BA846" s="6">
        <f>VLOOKUP(A846, ALL_AP_DATA!$A$2:$F$3600, 6, FALSE)</f>
        <v>1421</v>
      </c>
      <c r="BB846" s="6">
        <f>VLOOKUP(A846, projmetadata!$A$2:$D$2036, 4, FALSE)</f>
        <v>471612</v>
      </c>
      <c r="BC846" s="6" t="e">
        <f t="array" aca="1" ref="BC846" ca="1">_xludf.IFS(I846&lt;&gt;0, F846/I846, P846&lt;&gt;0, M846/P846, W846&lt;&gt;0, T846/W846, AD846&lt;&gt;0, AA846/AD846, AK846&lt;&gt;0, AH846/AK846, AR846&lt;&gt;0, AO846/AR846, TRUE, 0)</f>
        <v>#NAME?</v>
      </c>
      <c r="BE846" s="6" t="e">
        <f t="shared" ca="1" si="40"/>
        <v>#NAME?</v>
      </c>
      <c r="BF846" s="6" t="e">
        <f t="shared" ca="1" si="41"/>
        <v>#NAME?</v>
      </c>
      <c r="BG846" s="6"/>
      <c r="BH846" s="6">
        <f>VLOOKUP(A846, ALL_AP_DATA!$A$2:$D$3600, 3, FALSE)</f>
        <v>693</v>
      </c>
      <c r="BI846" s="6">
        <f>VLOOKUP(A846, ALL_AP_DATA!$A$2:$E$3600, 5, FALSE)</f>
        <v>49125</v>
      </c>
      <c r="BJ846" s="6">
        <f t="shared" si="49"/>
        <v>34.570724841660805</v>
      </c>
      <c r="BK846" s="6">
        <f t="shared" si="42"/>
        <v>0.48768472906403942</v>
      </c>
    </row>
    <row r="847" spans="1:63" ht="15.75" customHeight="1" x14ac:dyDescent="0.2">
      <c r="A847" s="6" t="s">
        <v>906</v>
      </c>
      <c r="B847" s="6" t="s">
        <v>64</v>
      </c>
      <c r="C847" s="6">
        <v>1</v>
      </c>
      <c r="D847" s="6">
        <v>9</v>
      </c>
      <c r="E847" s="6">
        <v>2</v>
      </c>
      <c r="F847" s="6">
        <v>24</v>
      </c>
      <c r="G847" s="6">
        <v>3.3599999999999998E-2</v>
      </c>
      <c r="H847" s="6">
        <v>7.6899999999999996E-2</v>
      </c>
      <c r="I847" s="6">
        <v>1.9400000000000001E-2</v>
      </c>
      <c r="Q847" s="6">
        <v>1</v>
      </c>
      <c r="R847" s="6">
        <v>8</v>
      </c>
      <c r="S847" s="6">
        <v>4</v>
      </c>
      <c r="T847" s="6">
        <v>1006</v>
      </c>
      <c r="U847" s="6">
        <v>2.9899999999999999E-2</v>
      </c>
      <c r="V847" s="6">
        <v>0.15379999999999999</v>
      </c>
      <c r="W847" s="6">
        <v>0.81130000000000002</v>
      </c>
      <c r="X847" s="6">
        <v>27</v>
      </c>
      <c r="Y847" s="6">
        <v>127</v>
      </c>
      <c r="Z847" s="6">
        <v>8</v>
      </c>
      <c r="AA847" s="6">
        <v>132</v>
      </c>
      <c r="AB847" s="6">
        <v>0.47389999999999999</v>
      </c>
      <c r="AC847" s="6">
        <v>0.30769999999999997</v>
      </c>
      <c r="AD847" s="6">
        <v>0.1065</v>
      </c>
      <c r="AE847" s="6">
        <v>17</v>
      </c>
      <c r="AF847" s="6">
        <v>111</v>
      </c>
      <c r="AG847" s="6">
        <v>14</v>
      </c>
      <c r="AH847" s="6">
        <v>1064</v>
      </c>
      <c r="AI847" s="6">
        <v>0.41420000000000001</v>
      </c>
      <c r="AJ847" s="6">
        <v>0.53849999999999998</v>
      </c>
      <c r="AK847" s="6">
        <v>0.85809999999999997</v>
      </c>
      <c r="AT847" s="6">
        <f t="shared" si="43"/>
        <v>2.6666666666666665</v>
      </c>
      <c r="AU847" s="6" t="str">
        <f t="shared" si="44"/>
        <v/>
      </c>
      <c r="AV847" s="6">
        <f t="shared" si="45"/>
        <v>125.75</v>
      </c>
      <c r="AW847" s="7">
        <f t="shared" si="46"/>
        <v>1.0393700787401574</v>
      </c>
      <c r="AX847" s="6">
        <f t="shared" si="47"/>
        <v>9.5855855855855854</v>
      </c>
      <c r="AY847" s="6" t="str">
        <f t="shared" si="48"/>
        <v/>
      </c>
      <c r="BA847" s="6">
        <f>VLOOKUP(A847, ALL_AP_DATA!$A$2:$F$3600, 6, FALSE)</f>
        <v>268</v>
      </c>
      <c r="BB847" s="6">
        <f>VLOOKUP(A847, projmetadata!$A$2:$D$2036, 4, FALSE)</f>
        <v>21419</v>
      </c>
      <c r="BC847" s="6" t="e">
        <f t="array" aca="1" ref="BC847" ca="1">_xludf.IFS(I847&lt;&gt;0, F847/I847, P847&lt;&gt;0, M847/P847, W847&lt;&gt;0, T847/W847, AD847&lt;&gt;0, AA847/AD847, AK847&lt;&gt;0, AH847/AK847, AR847&lt;&gt;0, AO847/AR847, TRUE, 0)</f>
        <v>#NAME?</v>
      </c>
      <c r="BE847" s="6" t="e">
        <f t="shared" ca="1" si="40"/>
        <v>#NAME?</v>
      </c>
      <c r="BF847" s="6" t="e">
        <f t="shared" ca="1" si="41"/>
        <v>#NAME?</v>
      </c>
      <c r="BG847" s="6"/>
      <c r="BH847" s="6">
        <f>VLOOKUP(A847, ALL_AP_DATA!$A$2:$D$3600, 3, FALSE)</f>
        <v>204</v>
      </c>
      <c r="BI847" s="6">
        <f>VLOOKUP(A847, ALL_AP_DATA!$A$2:$E$3600, 5, FALSE)</f>
        <v>1240</v>
      </c>
      <c r="BJ847" s="6">
        <f t="shared" si="49"/>
        <v>4.6268656716417906</v>
      </c>
      <c r="BK847" s="6">
        <f t="shared" si="42"/>
        <v>0.76119402985074625</v>
      </c>
    </row>
    <row r="848" spans="1:63" ht="15.75" customHeight="1" x14ac:dyDescent="0.2">
      <c r="A848" s="6" t="s">
        <v>907</v>
      </c>
      <c r="B848" s="6" t="s">
        <v>61</v>
      </c>
      <c r="Q848" s="6">
        <v>6</v>
      </c>
      <c r="R848" s="6">
        <v>16</v>
      </c>
      <c r="S848" s="6">
        <v>23</v>
      </c>
      <c r="T848" s="6">
        <v>1237</v>
      </c>
      <c r="U848" s="6">
        <v>6.4299999999999996E-2</v>
      </c>
      <c r="V848" s="6">
        <v>0.5</v>
      </c>
      <c r="W848" s="6">
        <v>0.47139999999999999</v>
      </c>
      <c r="X848" s="6">
        <v>4</v>
      </c>
      <c r="Y848" s="6">
        <v>75</v>
      </c>
      <c r="Z848" s="6">
        <v>19</v>
      </c>
      <c r="AA848" s="6">
        <v>1002</v>
      </c>
      <c r="AB848" s="6">
        <v>0.30120000000000002</v>
      </c>
      <c r="AC848" s="6">
        <v>0.41299999999999998</v>
      </c>
      <c r="AD848" s="6">
        <v>0.38190000000000002</v>
      </c>
      <c r="AE848" s="6">
        <v>17</v>
      </c>
      <c r="AF848" s="6">
        <v>89</v>
      </c>
      <c r="AG848" s="6">
        <v>37</v>
      </c>
      <c r="AH848" s="6">
        <v>1598</v>
      </c>
      <c r="AI848" s="6">
        <v>0.3574</v>
      </c>
      <c r="AJ848" s="6">
        <v>0.80430000000000001</v>
      </c>
      <c r="AK848" s="6">
        <v>0.60899999999999999</v>
      </c>
      <c r="AT848" s="6" t="str">
        <f t="shared" si="43"/>
        <v/>
      </c>
      <c r="AU848" s="6" t="str">
        <f t="shared" si="44"/>
        <v/>
      </c>
      <c r="AV848" s="6">
        <f t="shared" si="45"/>
        <v>77.3125</v>
      </c>
      <c r="AW848" s="7">
        <f t="shared" si="46"/>
        <v>13.36</v>
      </c>
      <c r="AX848" s="6">
        <f t="shared" si="47"/>
        <v>17.95505617977528</v>
      </c>
      <c r="AY848" s="6" t="str">
        <f t="shared" si="48"/>
        <v/>
      </c>
      <c r="BA848" s="6">
        <f>VLOOKUP(A848, ALL_AP_DATA!$A$2:$F$3600, 6, FALSE)</f>
        <v>249</v>
      </c>
      <c r="BB848" s="6">
        <f>VLOOKUP(A848, projmetadata!$A$2:$D$2036, 4, FALSE)</f>
        <v>33017</v>
      </c>
      <c r="BC848" s="6" t="e">
        <f t="array" aca="1" ref="BC848" ca="1">_xludf.IFS(I848&lt;&gt;0, F848/I848, P848&lt;&gt;0, M848/P848, W848&lt;&gt;0, T848/W848, AD848&lt;&gt;0, AA848/AD848, AK848&lt;&gt;0, AH848/AK848, AR848&lt;&gt;0, AO848/AR848, TRUE, 0)</f>
        <v>#NAME?</v>
      </c>
      <c r="BE848" s="6" t="e">
        <f t="shared" ca="1" si="40"/>
        <v>#NAME?</v>
      </c>
      <c r="BF848" s="6" t="e">
        <f t="shared" ca="1" si="41"/>
        <v>#NAME?</v>
      </c>
      <c r="BG848" s="6"/>
      <c r="BH848" s="6">
        <f>VLOOKUP(A848, ALL_AP_DATA!$A$2:$D$3600, 3, FALSE)</f>
        <v>138</v>
      </c>
      <c r="BI848" s="6">
        <f>VLOOKUP(A848, ALL_AP_DATA!$A$2:$E$3600, 5, FALSE)</f>
        <v>2624</v>
      </c>
      <c r="BJ848" s="6">
        <f t="shared" si="49"/>
        <v>10.538152610441767</v>
      </c>
      <c r="BK848" s="6">
        <f t="shared" si="42"/>
        <v>0.55421686746987953</v>
      </c>
    </row>
    <row r="849" spans="1:63" ht="15.75" customHeight="1" x14ac:dyDescent="0.2">
      <c r="A849" s="6" t="s">
        <v>908</v>
      </c>
      <c r="B849" s="6" t="s">
        <v>61</v>
      </c>
      <c r="X849" s="6">
        <v>2</v>
      </c>
      <c r="Y849" s="6">
        <v>98</v>
      </c>
      <c r="Z849" s="6">
        <v>8</v>
      </c>
      <c r="AA849" s="6">
        <v>190</v>
      </c>
      <c r="AB849" s="6">
        <v>0.64049999999999996</v>
      </c>
      <c r="AC849" s="6">
        <v>0.88890000000000002</v>
      </c>
      <c r="AD849" s="6">
        <v>0.98960000000000004</v>
      </c>
      <c r="AE849" s="6">
        <v>8</v>
      </c>
      <c r="AF849" s="6">
        <v>58</v>
      </c>
      <c r="AG849" s="6">
        <v>7</v>
      </c>
      <c r="AH849" s="6">
        <v>177</v>
      </c>
      <c r="AI849" s="6">
        <v>0.37909999999999999</v>
      </c>
      <c r="AJ849" s="6">
        <v>0.77780000000000005</v>
      </c>
      <c r="AK849" s="6">
        <v>0.92190000000000005</v>
      </c>
      <c r="AT849" s="6" t="str">
        <f t="shared" si="43"/>
        <v/>
      </c>
      <c r="AU849" s="6" t="str">
        <f t="shared" si="44"/>
        <v/>
      </c>
      <c r="AV849" s="6" t="str">
        <f t="shared" si="45"/>
        <v/>
      </c>
      <c r="AW849" s="7">
        <f t="shared" si="46"/>
        <v>1.9387755102040816</v>
      </c>
      <c r="AX849" s="6">
        <f t="shared" si="47"/>
        <v>3.0517241379310347</v>
      </c>
      <c r="AY849" s="6" t="str">
        <f t="shared" si="48"/>
        <v/>
      </c>
      <c r="BA849" s="6">
        <f>VLOOKUP(A849, ALL_AP_DATA!$A$2:$F$3600, 6, FALSE)</f>
        <v>153</v>
      </c>
      <c r="BB849" s="6">
        <f>VLOOKUP(A849, projmetadata!$A$2:$D$2036, 4, FALSE)</f>
        <v>30883</v>
      </c>
      <c r="BC849" s="6" t="e">
        <f t="array" aca="1" ref="BC849" ca="1">_xludf.IFS(I849&lt;&gt;0, F849/I849, P849&lt;&gt;0, M849/P849, W849&lt;&gt;0, T849/W849, AD849&lt;&gt;0, AA849/AD849, AK849&lt;&gt;0, AH849/AK849, AR849&lt;&gt;0, AO849/AR849, TRUE, 0)</f>
        <v>#NAME?</v>
      </c>
      <c r="BE849" s="6" t="e">
        <f t="shared" ca="1" si="40"/>
        <v>#NAME?</v>
      </c>
      <c r="BF849" s="6" t="e">
        <f t="shared" ca="1" si="41"/>
        <v>#NAME?</v>
      </c>
      <c r="BG849" s="6"/>
      <c r="BH849" s="6">
        <f>VLOOKUP(A849, ALL_AP_DATA!$A$2:$D$3600, 3, FALSE)</f>
        <v>100</v>
      </c>
      <c r="BI849" s="6">
        <f>VLOOKUP(A849, ALL_AP_DATA!$A$2:$E$3600, 5, FALSE)</f>
        <v>192</v>
      </c>
      <c r="BJ849" s="6">
        <f t="shared" si="49"/>
        <v>1.2549019607843137</v>
      </c>
      <c r="BK849" s="6">
        <f t="shared" si="42"/>
        <v>0.65359477124183007</v>
      </c>
    </row>
    <row r="850" spans="1:63" ht="15.75" customHeight="1" x14ac:dyDescent="0.2">
      <c r="A850" s="6" t="s">
        <v>909</v>
      </c>
      <c r="B850" s="6" t="s">
        <v>61</v>
      </c>
      <c r="J850" s="6">
        <v>1</v>
      </c>
      <c r="K850" s="6">
        <v>12</v>
      </c>
      <c r="L850" s="6">
        <v>33</v>
      </c>
      <c r="M850" s="6">
        <v>993</v>
      </c>
      <c r="N850" s="6">
        <v>2.7199999999999998E-2</v>
      </c>
      <c r="O850" s="6">
        <v>0.2276</v>
      </c>
      <c r="P850" s="6">
        <v>0.111</v>
      </c>
      <c r="Q850" s="6">
        <v>13</v>
      </c>
      <c r="R850" s="6">
        <v>51</v>
      </c>
      <c r="S850" s="6">
        <v>89</v>
      </c>
      <c r="T850" s="6">
        <v>4386</v>
      </c>
      <c r="U850" s="6">
        <v>0.11559999999999999</v>
      </c>
      <c r="V850" s="6">
        <v>0.61380000000000001</v>
      </c>
      <c r="W850" s="6">
        <v>0.49020000000000002</v>
      </c>
      <c r="X850" s="6">
        <v>2</v>
      </c>
      <c r="Y850" s="6">
        <v>97</v>
      </c>
      <c r="Z850" s="6">
        <v>83</v>
      </c>
      <c r="AA850" s="6">
        <v>3822</v>
      </c>
      <c r="AB850" s="6">
        <v>0.22</v>
      </c>
      <c r="AC850" s="6">
        <v>0.57240000000000002</v>
      </c>
      <c r="AD850" s="6">
        <v>0.42720000000000002</v>
      </c>
      <c r="AE850" s="6">
        <v>15</v>
      </c>
      <c r="AF850" s="6">
        <v>44</v>
      </c>
      <c r="AG850" s="6">
        <v>33</v>
      </c>
      <c r="AH850" s="6">
        <v>1091</v>
      </c>
      <c r="AI850" s="6">
        <v>9.98E-2</v>
      </c>
      <c r="AJ850" s="6">
        <v>0.2276</v>
      </c>
      <c r="AK850" s="6">
        <v>0.12189999999999999</v>
      </c>
      <c r="AT850" s="6" t="str">
        <f t="shared" si="43"/>
        <v/>
      </c>
      <c r="AU850" s="6">
        <f t="shared" si="44"/>
        <v>82.75</v>
      </c>
      <c r="AV850" s="6">
        <f t="shared" si="45"/>
        <v>86</v>
      </c>
      <c r="AW850" s="7">
        <f t="shared" si="46"/>
        <v>39.402061855670105</v>
      </c>
      <c r="AX850" s="6">
        <f t="shared" si="47"/>
        <v>24.795454545454547</v>
      </c>
      <c r="AY850" s="6" t="str">
        <f t="shared" si="48"/>
        <v/>
      </c>
      <c r="BA850" s="6">
        <f>VLOOKUP(A850, ALL_AP_DATA!$A$2:$F$3600, 6, FALSE)</f>
        <v>441</v>
      </c>
      <c r="BB850" s="6">
        <f>VLOOKUP(A850, projmetadata!$A$2:$D$2036, 4, FALSE)</f>
        <v>60625</v>
      </c>
      <c r="BC850" s="6" t="e">
        <f t="array" aca="1" ref="BC850" ca="1">_xludf.IFS(I850&lt;&gt;0, F850/I850, P850&lt;&gt;0, M850/P850, W850&lt;&gt;0, T850/W850, AD850&lt;&gt;0, AA850/AD850, AK850&lt;&gt;0, AH850/AK850, AR850&lt;&gt;0, AO850/AR850, TRUE, 0)</f>
        <v>#NAME?</v>
      </c>
      <c r="BE850" s="6" t="e">
        <f t="shared" ca="1" si="40"/>
        <v>#NAME?</v>
      </c>
      <c r="BF850" s="6" t="e">
        <f t="shared" ca="1" si="41"/>
        <v>#NAME?</v>
      </c>
      <c r="BG850" s="6"/>
      <c r="BH850" s="6">
        <f>VLOOKUP(A850, ALL_AP_DATA!$A$2:$D$3600, 3, FALSE)</f>
        <v>164</v>
      </c>
      <c r="BI850" s="6">
        <f>VLOOKUP(A850, ALL_AP_DATA!$A$2:$E$3600, 5, FALSE)</f>
        <v>8947</v>
      </c>
      <c r="BJ850" s="6">
        <f t="shared" si="49"/>
        <v>20.287981859410429</v>
      </c>
      <c r="BK850" s="6">
        <f t="shared" si="42"/>
        <v>0.37188208616780044</v>
      </c>
    </row>
    <row r="851" spans="1:63" ht="15.75" customHeight="1" x14ac:dyDescent="0.2">
      <c r="A851" s="6" t="s">
        <v>910</v>
      </c>
      <c r="B851" s="6" t="s">
        <v>61</v>
      </c>
      <c r="C851" s="6">
        <v>4</v>
      </c>
      <c r="D851" s="6">
        <v>9</v>
      </c>
      <c r="E851" s="6">
        <v>2</v>
      </c>
      <c r="F851" s="6">
        <v>12</v>
      </c>
      <c r="G851" s="6">
        <v>1.7100000000000001E-2</v>
      </c>
      <c r="H851" s="6">
        <v>5.8799999999999998E-2</v>
      </c>
      <c r="I851" s="6">
        <v>4.1999999999999997E-3</v>
      </c>
      <c r="Q851" s="6">
        <v>7</v>
      </c>
      <c r="R851" s="6">
        <v>16</v>
      </c>
      <c r="S851" s="6">
        <v>24</v>
      </c>
      <c r="T851" s="6">
        <v>1889</v>
      </c>
      <c r="U851" s="6">
        <v>3.04E-2</v>
      </c>
      <c r="V851" s="6">
        <v>0.70589999999999997</v>
      </c>
      <c r="W851" s="6">
        <v>0.66610000000000003</v>
      </c>
      <c r="X851" s="6">
        <v>19</v>
      </c>
      <c r="Y851" s="6">
        <v>209</v>
      </c>
      <c r="Z851" s="6">
        <v>28</v>
      </c>
      <c r="AA851" s="6">
        <v>893</v>
      </c>
      <c r="AB851" s="6">
        <v>0.39729999999999999</v>
      </c>
      <c r="AC851" s="6">
        <v>0.82350000000000001</v>
      </c>
      <c r="AD851" s="6">
        <v>0.31490000000000001</v>
      </c>
      <c r="AE851" s="6">
        <v>30</v>
      </c>
      <c r="AF851" s="6">
        <v>113</v>
      </c>
      <c r="AG851" s="6">
        <v>26</v>
      </c>
      <c r="AH851" s="6">
        <v>1069</v>
      </c>
      <c r="AI851" s="6">
        <v>0.21479999999999999</v>
      </c>
      <c r="AJ851" s="6">
        <v>0.76470000000000005</v>
      </c>
      <c r="AK851" s="6">
        <v>0.37690000000000001</v>
      </c>
      <c r="AT851" s="6">
        <f t="shared" si="43"/>
        <v>1.3333333333333333</v>
      </c>
      <c r="AU851" s="6" t="str">
        <f t="shared" si="44"/>
        <v/>
      </c>
      <c r="AV851" s="6">
        <f t="shared" si="45"/>
        <v>118.0625</v>
      </c>
      <c r="AW851" s="7">
        <f t="shared" si="46"/>
        <v>4.2727272727272725</v>
      </c>
      <c r="AX851" s="6">
        <f t="shared" si="47"/>
        <v>9.4601769911504423</v>
      </c>
      <c r="AY851" s="6" t="str">
        <f t="shared" si="48"/>
        <v/>
      </c>
      <c r="BA851" s="6">
        <f>VLOOKUP(A851, ALL_AP_DATA!$A$2:$F$3600, 6, FALSE)</f>
        <v>526</v>
      </c>
      <c r="BB851" s="6">
        <f>VLOOKUP(A851, projmetadata!$A$2:$D$2036, 4, FALSE)</f>
        <v>65086</v>
      </c>
      <c r="BC851" s="6" t="e">
        <f t="array" aca="1" ref="BC851" ca="1">_xludf.IFS(I851&lt;&gt;0, F851/I851, P851&lt;&gt;0, M851/P851, W851&lt;&gt;0, T851/W851, AD851&lt;&gt;0, AA851/AD851, AK851&lt;&gt;0, AH851/AK851, AR851&lt;&gt;0, AO851/AR851, TRUE, 0)</f>
        <v>#NAME?</v>
      </c>
      <c r="BE851" s="6" t="e">
        <f t="shared" ca="1" si="40"/>
        <v>#NAME?</v>
      </c>
      <c r="BF851" s="6" t="e">
        <f t="shared" ca="1" si="41"/>
        <v>#NAME?</v>
      </c>
      <c r="BG851" s="6"/>
      <c r="BH851" s="6">
        <f>VLOOKUP(A851, ALL_AP_DATA!$A$2:$D$3600, 3, FALSE)</f>
        <v>272</v>
      </c>
      <c r="BI851" s="6">
        <f>VLOOKUP(A851, ALL_AP_DATA!$A$2:$E$3600, 5, FALSE)</f>
        <v>2836</v>
      </c>
      <c r="BJ851" s="6">
        <f t="shared" si="49"/>
        <v>5.3916349809885933</v>
      </c>
      <c r="BK851" s="6">
        <f t="shared" si="42"/>
        <v>0.5171102661596958</v>
      </c>
    </row>
    <row r="852" spans="1:63" ht="15.75" customHeight="1" x14ac:dyDescent="0.2">
      <c r="A852" s="6" t="s">
        <v>911</v>
      </c>
      <c r="B852" s="6" t="s">
        <v>64</v>
      </c>
      <c r="C852" s="6">
        <v>7</v>
      </c>
      <c r="D852" s="6">
        <v>17</v>
      </c>
      <c r="E852" s="6">
        <v>0</v>
      </c>
      <c r="F852" s="6">
        <v>0</v>
      </c>
      <c r="G852" s="6">
        <v>0.1532</v>
      </c>
      <c r="H852" s="6">
        <v>0</v>
      </c>
      <c r="I852" s="6">
        <v>0</v>
      </c>
      <c r="X852" s="6">
        <v>2</v>
      </c>
      <c r="Y852" s="6">
        <v>37</v>
      </c>
      <c r="Z852" s="6">
        <v>0</v>
      </c>
      <c r="AA852" s="6">
        <v>0</v>
      </c>
      <c r="AB852" s="6">
        <v>0.33329999999999999</v>
      </c>
      <c r="AC852" s="6">
        <v>0</v>
      </c>
      <c r="AD852" s="6">
        <v>0</v>
      </c>
      <c r="AE852" s="6">
        <v>10</v>
      </c>
      <c r="AF852" s="6">
        <v>29</v>
      </c>
      <c r="AG852" s="6">
        <v>0</v>
      </c>
      <c r="AH852" s="6">
        <v>0</v>
      </c>
      <c r="AI852" s="6">
        <v>0.26129999999999998</v>
      </c>
      <c r="AJ852" s="6">
        <v>0</v>
      </c>
      <c r="AK852" s="6">
        <v>0</v>
      </c>
      <c r="AT852" s="6">
        <f t="shared" si="43"/>
        <v>0</v>
      </c>
      <c r="AU852" s="6" t="str">
        <f t="shared" si="44"/>
        <v/>
      </c>
      <c r="AV852" s="6" t="str">
        <f t="shared" si="45"/>
        <v/>
      </c>
      <c r="AW852" s="7">
        <f t="shared" si="46"/>
        <v>0</v>
      </c>
      <c r="AX852" s="6">
        <f t="shared" si="47"/>
        <v>0</v>
      </c>
      <c r="AY852" s="6" t="str">
        <f t="shared" si="48"/>
        <v/>
      </c>
      <c r="BA852" s="6">
        <f>VLOOKUP(A852, ALL_AP_DATA!$A$2:$F$3600, 6, FALSE)</f>
        <v>111</v>
      </c>
      <c r="BB852" s="6">
        <f>VLOOKUP(A852, projmetadata!$A$2:$D$2036, 4, FALSE)</f>
        <v>9856</v>
      </c>
      <c r="BC852" s="6" t="e">
        <f t="array" aca="1" ref="BC852" ca="1">_xludf.IFS(I852&lt;&gt;0, F852/I852, P852&lt;&gt;0, M852/P852, W852&lt;&gt;0, T852/W852, AD852&lt;&gt;0, AA852/AD852, AK852&lt;&gt;0, AH852/AK852, AR852&lt;&gt;0, AO852/AR852, TRUE, 0)</f>
        <v>#NAME?</v>
      </c>
      <c r="BE852" s="6" t="e">
        <f t="shared" ca="1" si="40"/>
        <v>#NAME?</v>
      </c>
      <c r="BF852" s="6" t="e">
        <f t="shared" ca="1" si="41"/>
        <v>#NAME?</v>
      </c>
      <c r="BG852" s="6"/>
      <c r="BH852" s="6">
        <f>VLOOKUP(A852, ALL_AP_DATA!$A$2:$D$3600, 3, FALSE)</f>
        <v>44</v>
      </c>
      <c r="BI852" s="6">
        <f>VLOOKUP(A852, ALL_AP_DATA!$A$2:$E$3600, 5, FALSE)</f>
        <v>8</v>
      </c>
      <c r="BJ852" s="6">
        <f t="shared" si="49"/>
        <v>7.2072072072072071E-2</v>
      </c>
      <c r="BK852" s="6">
        <f t="shared" si="42"/>
        <v>0.3963963963963964</v>
      </c>
    </row>
    <row r="853" spans="1:63" ht="15.75" customHeight="1" x14ac:dyDescent="0.2">
      <c r="A853" s="6" t="s">
        <v>912</v>
      </c>
      <c r="B853" s="6" t="s">
        <v>64</v>
      </c>
      <c r="C853" s="6">
        <v>9</v>
      </c>
      <c r="D853" s="6">
        <v>196</v>
      </c>
      <c r="E853" s="6">
        <v>246</v>
      </c>
      <c r="F853" s="6">
        <v>6795</v>
      </c>
      <c r="G853" s="6">
        <v>0.14899999999999999</v>
      </c>
      <c r="H853" s="6">
        <v>0.47860000000000003</v>
      </c>
      <c r="I853" s="6">
        <v>0.31419999999999998</v>
      </c>
      <c r="Q853" s="6">
        <v>27</v>
      </c>
      <c r="R853" s="6">
        <v>80</v>
      </c>
      <c r="S853" s="6">
        <v>239</v>
      </c>
      <c r="T853" s="6">
        <v>7232</v>
      </c>
      <c r="U853" s="6">
        <v>6.08E-2</v>
      </c>
      <c r="V853" s="6">
        <v>0.46500000000000002</v>
      </c>
      <c r="W853" s="6">
        <v>0.33439999999999998</v>
      </c>
      <c r="X853" s="6">
        <v>118</v>
      </c>
      <c r="Y853" s="6">
        <v>503</v>
      </c>
      <c r="Z853" s="6">
        <v>344</v>
      </c>
      <c r="AA853" s="6">
        <v>10399</v>
      </c>
      <c r="AB853" s="6">
        <v>0.38250000000000001</v>
      </c>
      <c r="AC853" s="6">
        <v>0.66930000000000001</v>
      </c>
      <c r="AD853" s="6">
        <v>0.48080000000000001</v>
      </c>
      <c r="AE853" s="6">
        <v>83</v>
      </c>
      <c r="AF853" s="6">
        <v>544</v>
      </c>
      <c r="AG853" s="6">
        <v>361</v>
      </c>
      <c r="AH853" s="6">
        <v>10885</v>
      </c>
      <c r="AI853" s="6">
        <v>0.41370000000000001</v>
      </c>
      <c r="AJ853" s="6">
        <v>0.70230000000000004</v>
      </c>
      <c r="AK853" s="6">
        <v>0.50329999999999997</v>
      </c>
      <c r="AT853" s="6">
        <f t="shared" si="43"/>
        <v>34.668367346938773</v>
      </c>
      <c r="AU853" s="6" t="str">
        <f t="shared" si="44"/>
        <v/>
      </c>
      <c r="AV853" s="6">
        <f t="shared" si="45"/>
        <v>90.4</v>
      </c>
      <c r="AW853" s="7">
        <f t="shared" si="46"/>
        <v>20.673956262425449</v>
      </c>
      <c r="AX853" s="6">
        <f t="shared" si="47"/>
        <v>20.009191176470587</v>
      </c>
      <c r="AY853" s="6" t="str">
        <f t="shared" si="48"/>
        <v/>
      </c>
      <c r="BA853" s="6">
        <f>VLOOKUP(A853, ALL_AP_DATA!$A$2:$F$3600, 6, FALSE)</f>
        <v>1315</v>
      </c>
      <c r="BB853" s="6">
        <f>VLOOKUP(A853, projmetadata!$A$2:$D$2036, 4, FALSE)</f>
        <v>103374</v>
      </c>
      <c r="BC853" s="6" t="e">
        <f t="array" aca="1" ref="BC853" ca="1">_xludf.IFS(I853&lt;&gt;0, F853/I853, P853&lt;&gt;0, M853/P853, W853&lt;&gt;0, T853/W853, AD853&lt;&gt;0, AA853/AD853, AK853&lt;&gt;0, AH853/AK853, AR853&lt;&gt;0, AO853/AR853, TRUE, 0)</f>
        <v>#NAME?</v>
      </c>
      <c r="BE853" s="6" t="e">
        <f t="shared" ca="1" si="40"/>
        <v>#NAME?</v>
      </c>
      <c r="BF853" s="6" t="e">
        <f t="shared" ca="1" si="41"/>
        <v>#NAME?</v>
      </c>
      <c r="BG853" s="6"/>
      <c r="BH853" s="6">
        <f>VLOOKUP(A853, ALL_AP_DATA!$A$2:$D$3600, 3, FALSE)</f>
        <v>815</v>
      </c>
      <c r="BI853" s="6">
        <f>VLOOKUP(A853, ALL_AP_DATA!$A$2:$E$3600, 5, FALSE)</f>
        <v>21628</v>
      </c>
      <c r="BJ853" s="6">
        <f t="shared" si="49"/>
        <v>16.447148288973384</v>
      </c>
      <c r="BK853" s="6">
        <f t="shared" si="42"/>
        <v>0.61977186311787069</v>
      </c>
    </row>
    <row r="854" spans="1:63" ht="15.75" customHeight="1" x14ac:dyDescent="0.2">
      <c r="A854" s="6" t="s">
        <v>913</v>
      </c>
      <c r="B854" s="6" t="s">
        <v>61</v>
      </c>
      <c r="C854" s="6">
        <v>1</v>
      </c>
      <c r="D854" s="6">
        <v>4</v>
      </c>
      <c r="E854" s="6">
        <v>2</v>
      </c>
      <c r="F854" s="6">
        <v>76</v>
      </c>
      <c r="G854" s="6">
        <v>7.0000000000000001E-3</v>
      </c>
      <c r="H854" s="6">
        <v>7.3000000000000001E-3</v>
      </c>
      <c r="I854" s="6">
        <v>1.8E-3</v>
      </c>
      <c r="J854" s="6">
        <v>1</v>
      </c>
      <c r="K854" s="6">
        <v>15</v>
      </c>
      <c r="L854" s="6">
        <v>167</v>
      </c>
      <c r="M854" s="6">
        <v>19156</v>
      </c>
      <c r="N854" s="6">
        <v>2.6100000000000002E-2</v>
      </c>
      <c r="O854" s="6">
        <v>0.60950000000000004</v>
      </c>
      <c r="P854" s="6">
        <v>0.46379999999999999</v>
      </c>
      <c r="Q854" s="6">
        <v>17</v>
      </c>
      <c r="R854" s="6">
        <v>83</v>
      </c>
      <c r="S854" s="6">
        <v>235</v>
      </c>
      <c r="T854" s="6">
        <v>32802</v>
      </c>
      <c r="U854" s="6">
        <v>0.14430000000000001</v>
      </c>
      <c r="V854" s="6">
        <v>0.85770000000000002</v>
      </c>
      <c r="W854" s="6">
        <v>0.79420000000000002</v>
      </c>
      <c r="X854" s="6">
        <v>20</v>
      </c>
      <c r="Y854" s="6">
        <v>235</v>
      </c>
      <c r="Z854" s="6">
        <v>226</v>
      </c>
      <c r="AA854" s="6">
        <v>27763</v>
      </c>
      <c r="AB854" s="6">
        <v>0.40870000000000001</v>
      </c>
      <c r="AC854" s="6">
        <v>0.82479999999999998</v>
      </c>
      <c r="AD854" s="6">
        <v>0.67220000000000002</v>
      </c>
      <c r="AE854" s="6">
        <v>19</v>
      </c>
      <c r="AF854" s="6">
        <v>74</v>
      </c>
      <c r="AG854" s="6">
        <v>192</v>
      </c>
      <c r="AH854" s="6">
        <v>16356</v>
      </c>
      <c r="AI854" s="6">
        <v>0.12870000000000001</v>
      </c>
      <c r="AJ854" s="6">
        <v>0.70069999999999999</v>
      </c>
      <c r="AK854" s="6">
        <v>0.39600000000000002</v>
      </c>
      <c r="AL854" s="6">
        <v>2</v>
      </c>
      <c r="AM854" s="6">
        <v>55</v>
      </c>
      <c r="AN854" s="6">
        <v>226</v>
      </c>
      <c r="AO854" s="6">
        <v>31156</v>
      </c>
      <c r="AP854" s="6">
        <v>9.5699999999999993E-2</v>
      </c>
      <c r="AQ854" s="6">
        <v>0.82479999999999998</v>
      </c>
      <c r="AR854" s="6">
        <v>0.75429999999999997</v>
      </c>
      <c r="AT854" s="6">
        <f t="shared" si="43"/>
        <v>19</v>
      </c>
      <c r="AU854" s="6">
        <f t="shared" si="44"/>
        <v>1277.0666666666666</v>
      </c>
      <c r="AV854" s="6">
        <f t="shared" si="45"/>
        <v>395.20481927710841</v>
      </c>
      <c r="AW854" s="7">
        <f t="shared" si="46"/>
        <v>118.1404255319149</v>
      </c>
      <c r="AX854" s="6">
        <f t="shared" si="47"/>
        <v>221.02702702702703</v>
      </c>
      <c r="AY854" s="6">
        <f t="shared" si="48"/>
        <v>566.4727272727273</v>
      </c>
      <c r="BA854" s="6">
        <f>VLOOKUP(A854, ALL_AP_DATA!$A$2:$F$3600, 6, FALSE)</f>
        <v>575</v>
      </c>
      <c r="BB854" s="6">
        <f>VLOOKUP(A854, projmetadata!$A$2:$D$2036, 4, FALSE)</f>
        <v>113865</v>
      </c>
      <c r="BC854" s="6" t="e">
        <f t="array" aca="1" ref="BC854" ca="1">_xludf.IFS(I854&lt;&gt;0, F854/I854, P854&lt;&gt;0, M854/P854, W854&lt;&gt;0, T854/W854, AD854&lt;&gt;0, AA854/AD854, AK854&lt;&gt;0, AH854/AK854, AR854&lt;&gt;0, AO854/AR854, TRUE, 0)</f>
        <v>#NAME?</v>
      </c>
      <c r="BE854" s="6" t="e">
        <f t="shared" ca="1" si="40"/>
        <v>#NAME?</v>
      </c>
      <c r="BF854" s="6" t="e">
        <f t="shared" ca="1" si="41"/>
        <v>#NAME?</v>
      </c>
      <c r="BG854" s="6"/>
      <c r="BH854" s="6">
        <f>VLOOKUP(A854, ALL_AP_DATA!$A$2:$D$3600, 3, FALSE)</f>
        <v>297</v>
      </c>
      <c r="BI854" s="6">
        <f>VLOOKUP(A854, ALL_AP_DATA!$A$2:$E$3600, 5, FALSE)</f>
        <v>41303</v>
      </c>
      <c r="BJ854" s="6">
        <f t="shared" si="49"/>
        <v>71.831304347826091</v>
      </c>
      <c r="BK854" s="6">
        <f t="shared" si="42"/>
        <v>0.51652173913043475</v>
      </c>
    </row>
    <row r="855" spans="1:63" ht="15.75" customHeight="1" x14ac:dyDescent="0.2">
      <c r="A855" s="6" t="s">
        <v>914</v>
      </c>
      <c r="B855" s="6" t="s">
        <v>61</v>
      </c>
      <c r="Q855" s="6">
        <v>1</v>
      </c>
      <c r="R855" s="6">
        <v>2</v>
      </c>
      <c r="S855" s="6">
        <v>2</v>
      </c>
      <c r="T855" s="6">
        <v>66</v>
      </c>
      <c r="U855" s="6">
        <v>2.0999999999999999E-3</v>
      </c>
      <c r="V855" s="6">
        <v>0.22220000000000001</v>
      </c>
      <c r="W855" s="6">
        <v>0.1542</v>
      </c>
      <c r="X855" s="6">
        <v>4</v>
      </c>
      <c r="Y855" s="6">
        <v>38</v>
      </c>
      <c r="Z855" s="6">
        <v>2</v>
      </c>
      <c r="AA855" s="6">
        <v>17</v>
      </c>
      <c r="AB855" s="6">
        <v>4.02E-2</v>
      </c>
      <c r="AC855" s="6">
        <v>0.22220000000000001</v>
      </c>
      <c r="AD855" s="6">
        <v>3.9699999999999999E-2</v>
      </c>
      <c r="AE855" s="6">
        <v>21</v>
      </c>
      <c r="AF855" s="6">
        <v>178</v>
      </c>
      <c r="AG855" s="6">
        <v>8</v>
      </c>
      <c r="AH855" s="6">
        <v>74</v>
      </c>
      <c r="AI855" s="6">
        <v>0.18820000000000001</v>
      </c>
      <c r="AJ855" s="6">
        <v>0.88890000000000002</v>
      </c>
      <c r="AK855" s="6">
        <v>0.1729</v>
      </c>
      <c r="AT855" s="6" t="str">
        <f t="shared" si="43"/>
        <v/>
      </c>
      <c r="AU855" s="6" t="str">
        <f t="shared" si="44"/>
        <v/>
      </c>
      <c r="AV855" s="6">
        <f t="shared" si="45"/>
        <v>33</v>
      </c>
      <c r="AW855" s="7">
        <f t="shared" si="46"/>
        <v>0.44736842105263158</v>
      </c>
      <c r="AX855" s="6">
        <f t="shared" si="47"/>
        <v>0.4157303370786517</v>
      </c>
      <c r="AY855" s="6" t="str">
        <f t="shared" si="48"/>
        <v/>
      </c>
      <c r="BA855" s="6">
        <f>VLOOKUP(A855, ALL_AP_DATA!$A$2:$F$3600, 6, FALSE)</f>
        <v>946</v>
      </c>
      <c r="BB855" s="6">
        <f>VLOOKUP(A855, projmetadata!$A$2:$D$2036, 4, FALSE)</f>
        <v>149675</v>
      </c>
      <c r="BC855" s="6" t="e">
        <f t="array" aca="1" ref="BC855" ca="1">_xludf.IFS(I855&lt;&gt;0, F855/I855, P855&lt;&gt;0, M855/P855, W855&lt;&gt;0, T855/W855, AD855&lt;&gt;0, AA855/AD855, AK855&lt;&gt;0, AH855/AK855, AR855&lt;&gt;0, AO855/AR855, TRUE, 0)</f>
        <v>#NAME?</v>
      </c>
      <c r="BE855" s="6" t="e">
        <f t="shared" ca="1" si="40"/>
        <v>#NAME?</v>
      </c>
      <c r="BF855" s="6" t="e">
        <f t="shared" ca="1" si="41"/>
        <v>#NAME?</v>
      </c>
      <c r="BG855" s="6"/>
      <c r="BH855" s="6">
        <f>VLOOKUP(A855, ALL_AP_DATA!$A$2:$D$3600, 3, FALSE)</f>
        <v>210</v>
      </c>
      <c r="BI855" s="6">
        <f>VLOOKUP(A855, ALL_AP_DATA!$A$2:$E$3600, 5, FALSE)</f>
        <v>428</v>
      </c>
      <c r="BJ855" s="6">
        <f t="shared" si="49"/>
        <v>0.45243128964059198</v>
      </c>
      <c r="BK855" s="6">
        <f t="shared" si="42"/>
        <v>0.22198731501057081</v>
      </c>
    </row>
    <row r="856" spans="1:63" ht="15.75" customHeight="1" x14ac:dyDescent="0.2">
      <c r="A856" s="6" t="s">
        <v>915</v>
      </c>
      <c r="B856" s="6" t="s">
        <v>64</v>
      </c>
      <c r="AE856" s="6">
        <v>1</v>
      </c>
      <c r="AF856" s="6">
        <v>3</v>
      </c>
      <c r="AG856" s="6">
        <v>1</v>
      </c>
      <c r="AH856" s="6">
        <v>2</v>
      </c>
      <c r="AI856" s="6">
        <v>2.3599999999999999E-2</v>
      </c>
      <c r="AJ856" s="6">
        <v>1</v>
      </c>
      <c r="AK856" s="6">
        <v>0.25</v>
      </c>
      <c r="AT856" s="6" t="str">
        <f t="shared" si="43"/>
        <v/>
      </c>
      <c r="AU856" s="6" t="str">
        <f t="shared" si="44"/>
        <v/>
      </c>
      <c r="AV856" s="6" t="str">
        <f t="shared" si="45"/>
        <v/>
      </c>
      <c r="AW856" s="7" t="str">
        <f t="shared" si="46"/>
        <v/>
      </c>
      <c r="AX856" s="6">
        <f t="shared" si="47"/>
        <v>0.66666666666666663</v>
      </c>
      <c r="AY856" s="6" t="str">
        <f t="shared" si="48"/>
        <v/>
      </c>
      <c r="BA856" s="6">
        <f>VLOOKUP(A856, ALL_AP_DATA!$A$2:$F$3600, 6, FALSE)</f>
        <v>127</v>
      </c>
      <c r="BB856" s="6">
        <f>VLOOKUP(A856, projmetadata!$A$2:$D$2036, 4, FALSE)</f>
        <v>7307</v>
      </c>
      <c r="BC856" s="6" t="e">
        <f t="array" aca="1" ref="BC856" ca="1">_xludf.IFS(I856&lt;&gt;0, F856/I856, P856&lt;&gt;0, M856/P856, W856&lt;&gt;0, T856/W856, AD856&lt;&gt;0, AA856/AD856, AK856&lt;&gt;0, AH856/AK856, AR856&lt;&gt;0, AO856/AR856, TRUE, 0)</f>
        <v>#NAME?</v>
      </c>
      <c r="BE856" s="6" t="e">
        <f t="shared" ca="1" si="40"/>
        <v>#NAME?</v>
      </c>
      <c r="BF856" s="6" t="e">
        <f t="shared" ca="1" si="41"/>
        <v>#NAME?</v>
      </c>
      <c r="BG856" s="6"/>
      <c r="BH856" s="6">
        <f>VLOOKUP(A856, ALL_AP_DATA!$A$2:$D$3600, 3, FALSE)</f>
        <v>3</v>
      </c>
      <c r="BI856" s="6">
        <f>VLOOKUP(A856, ALL_AP_DATA!$A$2:$E$3600, 5, FALSE)</f>
        <v>8</v>
      </c>
      <c r="BJ856" s="6">
        <f t="shared" si="49"/>
        <v>6.2992125984251968E-2</v>
      </c>
      <c r="BK856" s="6">
        <f t="shared" si="42"/>
        <v>2.3622047244094488E-2</v>
      </c>
    </row>
    <row r="857" spans="1:63" ht="15.75" customHeight="1" x14ac:dyDescent="0.2">
      <c r="A857" s="6" t="s">
        <v>916</v>
      </c>
      <c r="B857" s="6" t="s">
        <v>61</v>
      </c>
      <c r="J857" s="6">
        <v>1</v>
      </c>
      <c r="K857" s="6">
        <v>9</v>
      </c>
      <c r="L857" s="6">
        <v>32</v>
      </c>
      <c r="M857" s="6">
        <v>1663</v>
      </c>
      <c r="N857" s="6">
        <v>1.12E-2</v>
      </c>
      <c r="O857" s="6">
        <v>0.17580000000000001</v>
      </c>
      <c r="P857" s="6">
        <v>8.5500000000000007E-2</v>
      </c>
      <c r="Q857" s="6">
        <v>13</v>
      </c>
      <c r="R857" s="6">
        <v>37</v>
      </c>
      <c r="S857" s="6">
        <v>84</v>
      </c>
      <c r="T857" s="6">
        <v>10415</v>
      </c>
      <c r="U857" s="6">
        <v>4.6100000000000002E-2</v>
      </c>
      <c r="V857" s="6">
        <v>0.46150000000000002</v>
      </c>
      <c r="W857" s="6">
        <v>0.53569999999999995</v>
      </c>
      <c r="X857" s="6">
        <v>9</v>
      </c>
      <c r="Y857" s="6">
        <v>369</v>
      </c>
      <c r="Z857" s="6">
        <v>137</v>
      </c>
      <c r="AA857" s="6">
        <v>8077</v>
      </c>
      <c r="AB857" s="6">
        <v>0.45950000000000002</v>
      </c>
      <c r="AC857" s="6">
        <v>0.75270000000000004</v>
      </c>
      <c r="AD857" s="6">
        <v>0.41539999999999999</v>
      </c>
      <c r="AE857" s="6">
        <v>9</v>
      </c>
      <c r="AF857" s="6">
        <v>37</v>
      </c>
      <c r="AG857" s="6">
        <v>70</v>
      </c>
      <c r="AH857" s="6">
        <v>4291</v>
      </c>
      <c r="AI857" s="6">
        <v>4.6100000000000002E-2</v>
      </c>
      <c r="AJ857" s="6">
        <v>0.3846</v>
      </c>
      <c r="AK857" s="6">
        <v>0.22070000000000001</v>
      </c>
      <c r="AT857" s="6" t="str">
        <f t="shared" si="43"/>
        <v/>
      </c>
      <c r="AU857" s="6">
        <f t="shared" si="44"/>
        <v>184.77777777777777</v>
      </c>
      <c r="AV857" s="6">
        <f t="shared" si="45"/>
        <v>281.48648648648651</v>
      </c>
      <c r="AW857" s="7">
        <f t="shared" si="46"/>
        <v>21.888888888888889</v>
      </c>
      <c r="AX857" s="6">
        <f t="shared" si="47"/>
        <v>115.97297297297297</v>
      </c>
      <c r="AY857" s="6" t="str">
        <f t="shared" si="48"/>
        <v/>
      </c>
      <c r="BA857" s="6">
        <f>VLOOKUP(A857, ALL_AP_DATA!$A$2:$F$3600, 6, FALSE)</f>
        <v>803</v>
      </c>
      <c r="BB857" s="6">
        <f>VLOOKUP(A857, projmetadata!$A$2:$D$2036, 4, FALSE)</f>
        <v>139078</v>
      </c>
      <c r="BC857" s="6" t="e">
        <f t="array" aca="1" ref="BC857" ca="1">_xludf.IFS(I857&lt;&gt;0, F857/I857, P857&lt;&gt;0, M857/P857, W857&lt;&gt;0, T857/W857, AD857&lt;&gt;0, AA857/AD857, AK857&lt;&gt;0, AH857/AK857, AR857&lt;&gt;0, AO857/AR857, TRUE, 0)</f>
        <v>#NAME?</v>
      </c>
      <c r="BE857" s="6" t="e">
        <f t="shared" ca="1" si="40"/>
        <v>#NAME?</v>
      </c>
      <c r="BF857" s="6" t="e">
        <f t="shared" ca="1" si="41"/>
        <v>#NAME?</v>
      </c>
      <c r="BG857" s="6"/>
      <c r="BH857" s="6">
        <f>VLOOKUP(A857, ALL_AP_DATA!$A$2:$D$3600, 3, FALSE)</f>
        <v>390</v>
      </c>
      <c r="BI857" s="6">
        <f>VLOOKUP(A857, ALL_AP_DATA!$A$2:$E$3600, 5, FALSE)</f>
        <v>19443</v>
      </c>
      <c r="BJ857" s="6">
        <f t="shared" si="49"/>
        <v>24.212951432129515</v>
      </c>
      <c r="BK857" s="6">
        <f t="shared" si="42"/>
        <v>0.48567870485678705</v>
      </c>
    </row>
    <row r="858" spans="1:63" ht="15.75" customHeight="1" x14ac:dyDescent="0.2">
      <c r="A858" s="6" t="s">
        <v>917</v>
      </c>
      <c r="B858" s="6" t="s">
        <v>61</v>
      </c>
      <c r="C858" s="6">
        <v>2</v>
      </c>
      <c r="D858" s="6">
        <v>4</v>
      </c>
      <c r="E858" s="6">
        <v>15</v>
      </c>
      <c r="F858" s="6">
        <v>146</v>
      </c>
      <c r="G858" s="6">
        <v>1.0699999999999999E-2</v>
      </c>
      <c r="H858" s="6">
        <v>5.5800000000000002E-2</v>
      </c>
      <c r="I858" s="6">
        <v>1.6999999999999999E-3</v>
      </c>
      <c r="J858" s="6">
        <v>10</v>
      </c>
      <c r="K858" s="6">
        <v>74</v>
      </c>
      <c r="L858" s="6">
        <v>213</v>
      </c>
      <c r="M858" s="6">
        <v>15341</v>
      </c>
      <c r="N858" s="6">
        <v>0.19789999999999999</v>
      </c>
      <c r="O858" s="6">
        <v>0.79179999999999995</v>
      </c>
      <c r="P858" s="6">
        <v>0.17749999999999999</v>
      </c>
      <c r="Q858" s="6">
        <v>20</v>
      </c>
      <c r="R858" s="6">
        <v>112</v>
      </c>
      <c r="S858" s="6">
        <v>235</v>
      </c>
      <c r="T858" s="6">
        <v>20078</v>
      </c>
      <c r="U858" s="6">
        <v>0.29949999999999999</v>
      </c>
      <c r="V858" s="6">
        <v>0.87360000000000004</v>
      </c>
      <c r="W858" s="6">
        <v>0.23230000000000001</v>
      </c>
      <c r="X858" s="6">
        <v>10</v>
      </c>
      <c r="Y858" s="6">
        <v>257</v>
      </c>
      <c r="Z858" s="6">
        <v>251</v>
      </c>
      <c r="AA858" s="6">
        <v>48853</v>
      </c>
      <c r="AB858" s="6">
        <v>0.68720000000000003</v>
      </c>
      <c r="AC858" s="6">
        <v>0.93310000000000004</v>
      </c>
      <c r="AD858" s="6">
        <v>0.56530000000000002</v>
      </c>
      <c r="AE858" s="6">
        <v>20</v>
      </c>
      <c r="AF858" s="6">
        <v>83</v>
      </c>
      <c r="AG858" s="6">
        <v>179</v>
      </c>
      <c r="AH858" s="6">
        <v>12861</v>
      </c>
      <c r="AI858" s="6">
        <v>0.22189999999999999</v>
      </c>
      <c r="AJ858" s="6">
        <v>0.66539999999999999</v>
      </c>
      <c r="AK858" s="6">
        <v>0.14879999999999999</v>
      </c>
      <c r="AL858" s="6">
        <v>11</v>
      </c>
      <c r="AM858" s="6">
        <v>101</v>
      </c>
      <c r="AN858" s="6">
        <v>232</v>
      </c>
      <c r="AO858" s="6">
        <v>18511</v>
      </c>
      <c r="AP858" s="6">
        <v>0.27010000000000001</v>
      </c>
      <c r="AQ858" s="6">
        <v>0.86250000000000004</v>
      </c>
      <c r="AR858" s="6">
        <v>0.2142</v>
      </c>
      <c r="AT858" s="6">
        <f t="shared" si="43"/>
        <v>36.5</v>
      </c>
      <c r="AU858" s="6">
        <f t="shared" si="44"/>
        <v>207.31081081081081</v>
      </c>
      <c r="AV858" s="6">
        <f t="shared" si="45"/>
        <v>179.26785714285714</v>
      </c>
      <c r="AW858" s="7">
        <f t="shared" si="46"/>
        <v>190.08949416342412</v>
      </c>
      <c r="AX858" s="6">
        <f t="shared" si="47"/>
        <v>154.95180722891567</v>
      </c>
      <c r="AY858" s="6">
        <f t="shared" si="48"/>
        <v>183.27722772277227</v>
      </c>
      <c r="BA858" s="6">
        <f>VLOOKUP(A858, ALL_AP_DATA!$A$2:$F$3600, 6, FALSE)</f>
        <v>374</v>
      </c>
      <c r="BB858" s="6">
        <f>VLOOKUP(A858, projmetadata!$A$2:$D$2036, 4, FALSE)</f>
        <v>186755</v>
      </c>
      <c r="BC858" s="6" t="e">
        <f t="array" aca="1" ref="BC858" ca="1">_xludf.IFS(I858&lt;&gt;0, F858/I858, P858&lt;&gt;0, M858/P858, W858&lt;&gt;0, T858/W858, AD858&lt;&gt;0, AA858/AD858, AK858&lt;&gt;0, AH858/AK858, AR858&lt;&gt;0, AO858/AR858, TRUE, 0)</f>
        <v>#NAME?</v>
      </c>
      <c r="BE858" s="6" t="e">
        <f t="shared" ca="1" si="40"/>
        <v>#NAME?</v>
      </c>
      <c r="BF858" s="6" t="e">
        <f t="shared" ca="1" si="41"/>
        <v>#NAME?</v>
      </c>
      <c r="BG858" s="6"/>
      <c r="BH858" s="6">
        <f>VLOOKUP(A858, ALL_AP_DATA!$A$2:$D$3600, 3, FALSE)</f>
        <v>290</v>
      </c>
      <c r="BI858" s="6">
        <f>VLOOKUP(A858, ALL_AP_DATA!$A$2:$E$3600, 5, FALSE)</f>
        <v>86423</v>
      </c>
      <c r="BJ858" s="6">
        <f t="shared" si="49"/>
        <v>231.07754010695186</v>
      </c>
      <c r="BK858" s="6">
        <f t="shared" si="42"/>
        <v>0.77540106951871657</v>
      </c>
    </row>
    <row r="859" spans="1:63" ht="15.75" customHeight="1" x14ac:dyDescent="0.2">
      <c r="A859" s="6" t="s">
        <v>918</v>
      </c>
      <c r="B859" s="6" t="s">
        <v>64</v>
      </c>
      <c r="C859" s="6">
        <v>12</v>
      </c>
      <c r="D859" s="6">
        <v>34</v>
      </c>
      <c r="E859" s="6">
        <v>63</v>
      </c>
      <c r="F859" s="6">
        <v>2834</v>
      </c>
      <c r="G859" s="6">
        <v>3.0599999999999999E-2</v>
      </c>
      <c r="H859" s="6">
        <v>0.3962</v>
      </c>
      <c r="I859" s="6">
        <v>0.17829999999999999</v>
      </c>
      <c r="J859" s="6">
        <v>1</v>
      </c>
      <c r="K859" s="6">
        <v>14</v>
      </c>
      <c r="L859" s="6">
        <v>36</v>
      </c>
      <c r="M859" s="6">
        <v>1685</v>
      </c>
      <c r="N859" s="6">
        <v>1.26E-2</v>
      </c>
      <c r="O859" s="6">
        <v>0.22639999999999999</v>
      </c>
      <c r="P859" s="6">
        <v>0.106</v>
      </c>
      <c r="Q859" s="6">
        <v>18</v>
      </c>
      <c r="R859" s="6">
        <v>88</v>
      </c>
      <c r="S859" s="6">
        <v>97</v>
      </c>
      <c r="T859" s="6">
        <v>8275</v>
      </c>
      <c r="U859" s="6">
        <v>7.9299999999999995E-2</v>
      </c>
      <c r="V859" s="6">
        <v>0.61009999999999998</v>
      </c>
      <c r="W859" s="6">
        <v>0.52059999999999995</v>
      </c>
      <c r="X859" s="6">
        <v>43</v>
      </c>
      <c r="Y859" s="6">
        <v>341</v>
      </c>
      <c r="Z859" s="6">
        <v>119</v>
      </c>
      <c r="AA859" s="6">
        <v>7476</v>
      </c>
      <c r="AB859" s="6">
        <v>0.30719999999999997</v>
      </c>
      <c r="AC859" s="6">
        <v>0.74839999999999995</v>
      </c>
      <c r="AD859" s="6">
        <v>0.47039999999999998</v>
      </c>
      <c r="AE859" s="6">
        <v>103</v>
      </c>
      <c r="AF859" s="6">
        <v>582</v>
      </c>
      <c r="AG859" s="6">
        <v>144</v>
      </c>
      <c r="AH859" s="6">
        <v>10938</v>
      </c>
      <c r="AI859" s="6">
        <v>0.52429999999999999</v>
      </c>
      <c r="AJ859" s="6">
        <v>0.90569999999999995</v>
      </c>
      <c r="AK859" s="6">
        <v>0.68820000000000003</v>
      </c>
      <c r="AT859" s="6">
        <f t="shared" si="43"/>
        <v>83.352941176470594</v>
      </c>
      <c r="AU859" s="6">
        <f t="shared" si="44"/>
        <v>120.35714285714286</v>
      </c>
      <c r="AV859" s="6">
        <f t="shared" si="45"/>
        <v>94.034090909090907</v>
      </c>
      <c r="AW859" s="7">
        <f t="shared" si="46"/>
        <v>21.923753665689148</v>
      </c>
      <c r="AX859" s="6">
        <f t="shared" si="47"/>
        <v>18.793814432989691</v>
      </c>
      <c r="AY859" s="6" t="str">
        <f t="shared" si="48"/>
        <v/>
      </c>
      <c r="BA859" s="6">
        <f>VLOOKUP(A859, ALL_AP_DATA!$A$2:$F$3600, 6, FALSE)</f>
        <v>1110</v>
      </c>
      <c r="BB859" s="6">
        <f>VLOOKUP(A859, projmetadata!$A$2:$D$2036, 4, FALSE)</f>
        <v>59070</v>
      </c>
      <c r="BC859" s="6" t="e">
        <f t="array" aca="1" ref="BC859" ca="1">_xludf.IFS(I859&lt;&gt;0, F859/I859, P859&lt;&gt;0, M859/P859, W859&lt;&gt;0, T859/W859, AD859&lt;&gt;0, AA859/AD859, AK859&lt;&gt;0, AH859/AK859, AR859&lt;&gt;0, AO859/AR859, TRUE, 0)</f>
        <v>#NAME?</v>
      </c>
      <c r="BE859" s="6" t="e">
        <f t="shared" ca="1" si="40"/>
        <v>#NAME?</v>
      </c>
      <c r="BF859" s="6" t="e">
        <f t="shared" ca="1" si="41"/>
        <v>#NAME?</v>
      </c>
      <c r="BG859" s="6"/>
      <c r="BH859" s="6">
        <f>VLOOKUP(A859, ALL_AP_DATA!$A$2:$D$3600, 3, FALSE)</f>
        <v>727</v>
      </c>
      <c r="BI859" s="6">
        <f>VLOOKUP(A859, ALL_AP_DATA!$A$2:$E$3600, 5, FALSE)</f>
        <v>15894</v>
      </c>
      <c r="BJ859" s="6">
        <f t="shared" si="49"/>
        <v>14.31891891891892</v>
      </c>
      <c r="BK859" s="6">
        <f t="shared" si="42"/>
        <v>0.65495495495495493</v>
      </c>
    </row>
    <row r="860" spans="1:63" ht="15.75" customHeight="1" x14ac:dyDescent="0.2">
      <c r="A860" s="6" t="s">
        <v>919</v>
      </c>
      <c r="B860" s="6" t="s">
        <v>61</v>
      </c>
      <c r="J860" s="6">
        <v>2</v>
      </c>
      <c r="K860" s="6">
        <v>21</v>
      </c>
      <c r="L860" s="6">
        <v>89</v>
      </c>
      <c r="M860" s="6">
        <v>5392</v>
      </c>
      <c r="N860" s="6">
        <v>0.16800000000000001</v>
      </c>
      <c r="O860" s="6">
        <v>0.61380000000000001</v>
      </c>
      <c r="P860" s="6">
        <v>0.3352</v>
      </c>
      <c r="Q860" s="6">
        <v>12</v>
      </c>
      <c r="R860" s="6">
        <v>79</v>
      </c>
      <c r="S860" s="6">
        <v>135</v>
      </c>
      <c r="T860" s="6">
        <v>13486</v>
      </c>
      <c r="U860" s="6">
        <v>0.63200000000000001</v>
      </c>
      <c r="V860" s="6">
        <v>0.93100000000000005</v>
      </c>
      <c r="W860" s="6">
        <v>0.83830000000000005</v>
      </c>
      <c r="X860" s="6">
        <v>13</v>
      </c>
      <c r="Y860" s="6">
        <v>89</v>
      </c>
      <c r="Z860" s="6">
        <v>137</v>
      </c>
      <c r="AA860" s="6">
        <v>13507</v>
      </c>
      <c r="AB860" s="6">
        <v>0.71199999999999997</v>
      </c>
      <c r="AC860" s="6">
        <v>0.94479999999999997</v>
      </c>
      <c r="AD860" s="6">
        <v>0.83960000000000001</v>
      </c>
      <c r="AE860" s="6">
        <v>4</v>
      </c>
      <c r="AF860" s="6">
        <v>21</v>
      </c>
      <c r="AG860" s="6">
        <v>62</v>
      </c>
      <c r="AH860" s="6">
        <v>3261</v>
      </c>
      <c r="AI860" s="6">
        <v>0.16800000000000001</v>
      </c>
      <c r="AJ860" s="6">
        <v>0.42759999999999998</v>
      </c>
      <c r="AK860" s="6">
        <v>0.20269999999999999</v>
      </c>
      <c r="AL860" s="6">
        <v>2</v>
      </c>
      <c r="AM860" s="6">
        <v>30</v>
      </c>
      <c r="AN860" s="6">
        <v>94</v>
      </c>
      <c r="AO860" s="6">
        <v>7296</v>
      </c>
      <c r="AP860" s="6">
        <v>0.24</v>
      </c>
      <c r="AQ860" s="6">
        <v>0.64829999999999999</v>
      </c>
      <c r="AR860" s="6">
        <v>0.45350000000000001</v>
      </c>
      <c r="AT860" s="6" t="str">
        <f t="shared" si="43"/>
        <v/>
      </c>
      <c r="AU860" s="6">
        <f t="shared" si="44"/>
        <v>256.76190476190476</v>
      </c>
      <c r="AV860" s="6">
        <f t="shared" si="45"/>
        <v>170.70886075949366</v>
      </c>
      <c r="AW860" s="7">
        <f t="shared" si="46"/>
        <v>151.76404494382024</v>
      </c>
      <c r="AX860" s="6">
        <f t="shared" si="47"/>
        <v>155.28571428571428</v>
      </c>
      <c r="AY860" s="6">
        <f t="shared" si="48"/>
        <v>243.2</v>
      </c>
      <c r="BA860" s="6">
        <f>VLOOKUP(A860, ALL_AP_DATA!$A$2:$F$3600, 6, FALSE)</f>
        <v>125</v>
      </c>
      <c r="BB860" s="6">
        <f>VLOOKUP(A860, projmetadata!$A$2:$D$2036, 4, FALSE)</f>
        <v>7711</v>
      </c>
      <c r="BC860" s="6" t="e">
        <f t="array" aca="1" ref="BC860" ca="1">_xludf.IFS(I860&lt;&gt;0, F860/I860, P860&lt;&gt;0, M860/P860, W860&lt;&gt;0, T860/W860, AD860&lt;&gt;0, AA860/AD860, AK860&lt;&gt;0, AH860/AK860, AR860&lt;&gt;0, AO860/AR860, TRUE, 0)</f>
        <v>#NAME?</v>
      </c>
      <c r="BE860" s="6" t="e">
        <f t="shared" ca="1" si="40"/>
        <v>#NAME?</v>
      </c>
      <c r="BF860" s="6" t="e">
        <f t="shared" ca="1" si="41"/>
        <v>#NAME?</v>
      </c>
      <c r="BG860" s="6"/>
      <c r="BH860" s="6">
        <f>VLOOKUP(A860, ALL_AP_DATA!$A$2:$D$3600, 3, FALSE)</f>
        <v>109</v>
      </c>
      <c r="BI860" s="6">
        <f>VLOOKUP(A860, ALL_AP_DATA!$A$2:$E$3600, 5, FALSE)</f>
        <v>16087</v>
      </c>
      <c r="BJ860" s="6">
        <f t="shared" si="49"/>
        <v>128.696</v>
      </c>
      <c r="BK860" s="6">
        <f t="shared" si="42"/>
        <v>0.872</v>
      </c>
    </row>
    <row r="861" spans="1:63" ht="15.75" customHeight="1" x14ac:dyDescent="0.2">
      <c r="A861" s="6" t="s">
        <v>920</v>
      </c>
      <c r="B861" s="6" t="s">
        <v>64</v>
      </c>
      <c r="C861" s="6">
        <v>5</v>
      </c>
      <c r="D861" s="6">
        <v>32</v>
      </c>
      <c r="E861" s="6">
        <v>13</v>
      </c>
      <c r="F861" s="6">
        <v>820</v>
      </c>
      <c r="G861" s="6">
        <v>0.126</v>
      </c>
      <c r="H861" s="6">
        <v>0.16250000000000001</v>
      </c>
      <c r="I861" s="6">
        <v>6.3799999999999996E-2</v>
      </c>
      <c r="Q861" s="6">
        <v>11</v>
      </c>
      <c r="R861" s="6">
        <v>34</v>
      </c>
      <c r="S861" s="6">
        <v>51</v>
      </c>
      <c r="T861" s="6">
        <v>6568</v>
      </c>
      <c r="U861" s="6">
        <v>0.13389999999999999</v>
      </c>
      <c r="V861" s="6">
        <v>0.63749999999999996</v>
      </c>
      <c r="W861" s="6">
        <v>0.5111</v>
      </c>
      <c r="X861" s="6">
        <v>10</v>
      </c>
      <c r="Y861" s="6">
        <v>64</v>
      </c>
      <c r="Z861" s="6">
        <v>31</v>
      </c>
      <c r="AA861" s="6">
        <v>2379</v>
      </c>
      <c r="AB861" s="6">
        <v>0.252</v>
      </c>
      <c r="AC861" s="6">
        <v>0.38750000000000001</v>
      </c>
      <c r="AD861" s="6">
        <v>0.18509999999999999</v>
      </c>
      <c r="AE861" s="6">
        <v>35</v>
      </c>
      <c r="AF861" s="6">
        <v>162</v>
      </c>
      <c r="AG861" s="6">
        <v>66</v>
      </c>
      <c r="AH861" s="6">
        <v>7148</v>
      </c>
      <c r="AI861" s="6">
        <v>0.63780000000000003</v>
      </c>
      <c r="AJ861" s="6">
        <v>0.82499999999999996</v>
      </c>
      <c r="AK861" s="6">
        <v>0.55630000000000002</v>
      </c>
      <c r="AT861" s="6">
        <f t="shared" si="43"/>
        <v>25.625</v>
      </c>
      <c r="AU861" s="6" t="str">
        <f t="shared" si="44"/>
        <v/>
      </c>
      <c r="AV861" s="6">
        <f t="shared" si="45"/>
        <v>193.1764705882353</v>
      </c>
      <c r="AW861" s="7">
        <f t="shared" si="46"/>
        <v>37.171875</v>
      </c>
      <c r="AX861" s="6">
        <f t="shared" si="47"/>
        <v>44.123456790123456</v>
      </c>
      <c r="AY861" s="6" t="str">
        <f t="shared" si="48"/>
        <v/>
      </c>
      <c r="BA861" s="6">
        <f>VLOOKUP(A861, ALL_AP_DATA!$A$2:$F$3600, 6, FALSE)</f>
        <v>254</v>
      </c>
      <c r="BB861" s="6">
        <f>VLOOKUP(A861, projmetadata!$A$2:$D$2036, 4, FALSE)</f>
        <v>17584</v>
      </c>
      <c r="BC861" s="6" t="e">
        <f t="array" aca="1" ref="BC861" ca="1">_xludf.IFS(I861&lt;&gt;0, F861/I861, P861&lt;&gt;0, M861/P861, W861&lt;&gt;0, T861/W861, AD861&lt;&gt;0, AA861/AD861, AK861&lt;&gt;0, AH861/AK861, AR861&lt;&gt;0, AO861/AR861, TRUE, 0)</f>
        <v>#NAME?</v>
      </c>
      <c r="BE861" s="6" t="e">
        <f t="shared" ca="1" si="40"/>
        <v>#NAME?</v>
      </c>
      <c r="BF861" s="6" t="e">
        <f t="shared" ca="1" si="41"/>
        <v>#NAME?</v>
      </c>
      <c r="BG861" s="6"/>
      <c r="BH861" s="6">
        <f>VLOOKUP(A861, ALL_AP_DATA!$A$2:$D$3600, 3, FALSE)</f>
        <v>182</v>
      </c>
      <c r="BI861" s="6">
        <f>VLOOKUP(A861, ALL_AP_DATA!$A$2:$E$3600, 5, FALSE)</f>
        <v>12850</v>
      </c>
      <c r="BJ861" s="6">
        <f t="shared" si="49"/>
        <v>50.590551181102363</v>
      </c>
      <c r="BK861" s="6">
        <f t="shared" si="42"/>
        <v>0.71653543307086609</v>
      </c>
    </row>
    <row r="862" spans="1:63" ht="15.75" customHeight="1" x14ac:dyDescent="0.2">
      <c r="A862" s="6" t="s">
        <v>921</v>
      </c>
      <c r="B862" s="6" t="s">
        <v>64</v>
      </c>
      <c r="C862" s="6">
        <v>17</v>
      </c>
      <c r="D862" s="6">
        <v>62</v>
      </c>
      <c r="E862" s="6">
        <v>30</v>
      </c>
      <c r="F862" s="6">
        <v>562</v>
      </c>
      <c r="G862" s="6">
        <v>3.7999999999999999E-2</v>
      </c>
      <c r="H862" s="6">
        <v>0.37040000000000001</v>
      </c>
      <c r="I862" s="6">
        <v>0.1239</v>
      </c>
      <c r="Q862" s="6">
        <v>7</v>
      </c>
      <c r="R862" s="6">
        <v>22</v>
      </c>
      <c r="S862" s="6">
        <v>27</v>
      </c>
      <c r="T862" s="6">
        <v>1036</v>
      </c>
      <c r="U862" s="6">
        <v>1.35E-2</v>
      </c>
      <c r="V862" s="6">
        <v>0.33329999999999999</v>
      </c>
      <c r="W862" s="6">
        <v>0.22839999999999999</v>
      </c>
      <c r="X862" s="6">
        <v>13</v>
      </c>
      <c r="Y862" s="6">
        <v>482</v>
      </c>
      <c r="Z862" s="6">
        <v>43</v>
      </c>
      <c r="AA862" s="6">
        <v>2364</v>
      </c>
      <c r="AB862" s="6">
        <v>0.29549999999999998</v>
      </c>
      <c r="AC862" s="6">
        <v>0.53090000000000004</v>
      </c>
      <c r="AD862" s="6">
        <v>0.5212</v>
      </c>
      <c r="AE862" s="6">
        <v>17</v>
      </c>
      <c r="AF862" s="6">
        <v>123</v>
      </c>
      <c r="AG862" s="6">
        <v>45</v>
      </c>
      <c r="AH862" s="6">
        <v>953</v>
      </c>
      <c r="AI862" s="6">
        <v>7.5399999999999995E-2</v>
      </c>
      <c r="AJ862" s="6">
        <v>0.55559999999999998</v>
      </c>
      <c r="AK862" s="6">
        <v>0.21010000000000001</v>
      </c>
      <c r="AT862" s="6">
        <f t="shared" si="43"/>
        <v>9.064516129032258</v>
      </c>
      <c r="AU862" s="6" t="str">
        <f t="shared" si="44"/>
        <v/>
      </c>
      <c r="AV862" s="6">
        <f t="shared" si="45"/>
        <v>47.090909090909093</v>
      </c>
      <c r="AW862" s="7">
        <f t="shared" si="46"/>
        <v>4.9045643153526974</v>
      </c>
      <c r="AX862" s="6">
        <f t="shared" si="47"/>
        <v>7.7479674796747968</v>
      </c>
      <c r="AY862" s="6" t="str">
        <f t="shared" si="48"/>
        <v/>
      </c>
      <c r="BA862" s="6">
        <f>VLOOKUP(A862, ALL_AP_DATA!$A$2:$F$3600, 6, FALSE)</f>
        <v>1631</v>
      </c>
      <c r="BB862" s="6">
        <f>VLOOKUP(A862, projmetadata!$A$2:$D$2036, 4, FALSE)</f>
        <v>88759</v>
      </c>
      <c r="BC862" s="6" t="e">
        <f t="array" aca="1" ref="BC862" ca="1">_xludf.IFS(I862&lt;&gt;0, F862/I862, P862&lt;&gt;0, M862/P862, W862&lt;&gt;0, T862/W862, AD862&lt;&gt;0, AA862/AD862, AK862&lt;&gt;0, AH862/AK862, AR862&lt;&gt;0, AO862/AR862, TRUE, 0)</f>
        <v>#NAME?</v>
      </c>
      <c r="BE862" s="6" t="e">
        <f t="shared" ca="1" si="40"/>
        <v>#NAME?</v>
      </c>
      <c r="BF862" s="6" t="e">
        <f t="shared" ca="1" si="41"/>
        <v>#NAME?</v>
      </c>
      <c r="BG862" s="6"/>
      <c r="BH862" s="6">
        <f>VLOOKUP(A862, ALL_AP_DATA!$A$2:$D$3600, 3, FALSE)</f>
        <v>536</v>
      </c>
      <c r="BI862" s="6">
        <f>VLOOKUP(A862, ALL_AP_DATA!$A$2:$E$3600, 5, FALSE)</f>
        <v>4536</v>
      </c>
      <c r="BJ862" s="6">
        <f t="shared" si="49"/>
        <v>2.781115879828326</v>
      </c>
      <c r="BK862" s="6">
        <f t="shared" si="42"/>
        <v>0.32863274064990805</v>
      </c>
    </row>
    <row r="863" spans="1:63" ht="15.75" customHeight="1" x14ac:dyDescent="0.2">
      <c r="A863" s="6" t="s">
        <v>922</v>
      </c>
      <c r="B863" s="6" t="s">
        <v>64</v>
      </c>
      <c r="C863" s="6">
        <v>10</v>
      </c>
      <c r="D863" s="6">
        <v>28</v>
      </c>
      <c r="E863" s="6">
        <v>15</v>
      </c>
      <c r="F863" s="6">
        <v>468</v>
      </c>
      <c r="G863" s="6">
        <v>1.77E-2</v>
      </c>
      <c r="H863" s="6">
        <v>5.3800000000000001E-2</v>
      </c>
      <c r="I863" s="6">
        <v>2.75E-2</v>
      </c>
      <c r="J863" s="6">
        <v>1</v>
      </c>
      <c r="K863" s="6">
        <v>16</v>
      </c>
      <c r="L863" s="6">
        <v>59</v>
      </c>
      <c r="M863" s="6">
        <v>1719</v>
      </c>
      <c r="N863" s="6">
        <v>1.01E-2</v>
      </c>
      <c r="O863" s="6">
        <v>0.21149999999999999</v>
      </c>
      <c r="P863" s="6">
        <v>0.1011</v>
      </c>
      <c r="Q863" s="6">
        <v>33</v>
      </c>
      <c r="R863" s="6">
        <v>198</v>
      </c>
      <c r="S863" s="6">
        <v>255</v>
      </c>
      <c r="T863" s="6">
        <v>14018</v>
      </c>
      <c r="U863" s="6">
        <v>0.12520000000000001</v>
      </c>
      <c r="V863" s="6">
        <v>0.91400000000000003</v>
      </c>
      <c r="W863" s="6">
        <v>0.82450000000000001</v>
      </c>
      <c r="X863" s="6">
        <v>21</v>
      </c>
      <c r="Y863" s="6">
        <v>128</v>
      </c>
      <c r="Z863" s="6">
        <v>79</v>
      </c>
      <c r="AA863" s="6">
        <v>2765</v>
      </c>
      <c r="AB863" s="6">
        <v>8.09E-2</v>
      </c>
      <c r="AC863" s="6">
        <v>0.28320000000000001</v>
      </c>
      <c r="AD863" s="6">
        <v>0.16259999999999999</v>
      </c>
      <c r="AE863" s="6">
        <v>13</v>
      </c>
      <c r="AF863" s="6">
        <v>76</v>
      </c>
      <c r="AG863" s="6">
        <v>87</v>
      </c>
      <c r="AH863" s="6">
        <v>2148</v>
      </c>
      <c r="AI863" s="6">
        <v>4.8000000000000001E-2</v>
      </c>
      <c r="AJ863" s="6">
        <v>0.31180000000000002</v>
      </c>
      <c r="AK863" s="6">
        <v>0.1263</v>
      </c>
      <c r="AT863" s="6">
        <f t="shared" si="43"/>
        <v>16.714285714285715</v>
      </c>
      <c r="AU863" s="6">
        <f t="shared" si="44"/>
        <v>107.4375</v>
      </c>
      <c r="AV863" s="6">
        <f t="shared" si="45"/>
        <v>70.797979797979792</v>
      </c>
      <c r="AW863" s="7">
        <f t="shared" si="46"/>
        <v>21.6015625</v>
      </c>
      <c r="AX863" s="6">
        <f t="shared" si="47"/>
        <v>28.263157894736842</v>
      </c>
      <c r="AY863" s="6" t="str">
        <f t="shared" si="48"/>
        <v/>
      </c>
      <c r="BA863" s="6">
        <f>VLOOKUP(A863, ALL_AP_DATA!$A$2:$F$3600, 6, FALSE)</f>
        <v>1582</v>
      </c>
      <c r="BB863" s="6">
        <f>VLOOKUP(A863, projmetadata!$A$2:$D$2036, 4, FALSE)</f>
        <v>55845</v>
      </c>
      <c r="BC863" s="6" t="e">
        <f t="array" aca="1" ref="BC863" ca="1">_xludf.IFS(I863&lt;&gt;0, F863/I863, P863&lt;&gt;0, M863/P863, W863&lt;&gt;0, T863/W863, AD863&lt;&gt;0, AA863/AD863, AK863&lt;&gt;0, AH863/AK863, AR863&lt;&gt;0, AO863/AR863, TRUE, 0)</f>
        <v>#NAME?</v>
      </c>
      <c r="BE863" s="6" t="e">
        <f t="shared" ca="1" si="40"/>
        <v>#NAME?</v>
      </c>
      <c r="BF863" s="6" t="e">
        <f t="shared" ca="1" si="41"/>
        <v>#NAME?</v>
      </c>
      <c r="BG863" s="6"/>
      <c r="BH863" s="6">
        <f>VLOOKUP(A863, ALL_AP_DATA!$A$2:$D$3600, 3, FALSE)</f>
        <v>312</v>
      </c>
      <c r="BI863" s="6">
        <f>VLOOKUP(A863, ALL_AP_DATA!$A$2:$E$3600, 5, FALSE)</f>
        <v>17002</v>
      </c>
      <c r="BJ863" s="6">
        <f t="shared" si="49"/>
        <v>10.747155499367889</v>
      </c>
      <c r="BK863" s="6">
        <f t="shared" si="42"/>
        <v>0.19721871049304679</v>
      </c>
    </row>
    <row r="864" spans="1:63" ht="15.75" customHeight="1" x14ac:dyDescent="0.2">
      <c r="A864" s="6" t="s">
        <v>923</v>
      </c>
      <c r="B864" s="6" t="s">
        <v>61</v>
      </c>
      <c r="C864" s="6">
        <v>1</v>
      </c>
      <c r="D864" s="6">
        <v>4</v>
      </c>
      <c r="E864" s="6">
        <v>0</v>
      </c>
      <c r="F864" s="6">
        <v>0</v>
      </c>
      <c r="G864" s="6">
        <v>5.0000000000000001E-3</v>
      </c>
      <c r="H864" s="6">
        <v>0</v>
      </c>
      <c r="I864" s="6">
        <v>0</v>
      </c>
      <c r="J864" s="6">
        <v>3</v>
      </c>
      <c r="K864" s="6">
        <v>23</v>
      </c>
      <c r="L864" s="6">
        <v>65</v>
      </c>
      <c r="M864" s="6">
        <v>4261</v>
      </c>
      <c r="N864" s="6">
        <v>2.8500000000000001E-2</v>
      </c>
      <c r="O864" s="6">
        <v>0.56030000000000002</v>
      </c>
      <c r="P864" s="6">
        <v>0.3362</v>
      </c>
      <c r="Q864" s="6">
        <v>6</v>
      </c>
      <c r="R864" s="6">
        <v>32</v>
      </c>
      <c r="S864" s="6">
        <v>76</v>
      </c>
      <c r="T864" s="6">
        <v>4975</v>
      </c>
      <c r="U864" s="6">
        <v>3.9600000000000003E-2</v>
      </c>
      <c r="V864" s="6">
        <v>0.6552</v>
      </c>
      <c r="W864" s="6">
        <v>0.3926</v>
      </c>
      <c r="X864" s="6">
        <v>34</v>
      </c>
      <c r="Y864" s="6">
        <v>323</v>
      </c>
      <c r="Z864" s="6">
        <v>84</v>
      </c>
      <c r="AA864" s="6">
        <v>5062</v>
      </c>
      <c r="AB864" s="6">
        <v>0.39979999999999999</v>
      </c>
      <c r="AC864" s="6">
        <v>0.72409999999999997</v>
      </c>
      <c r="AD864" s="6">
        <v>0.39939999999999998</v>
      </c>
      <c r="AE864" s="6">
        <v>34</v>
      </c>
      <c r="AF864" s="6">
        <v>257</v>
      </c>
      <c r="AG864" s="6">
        <v>90</v>
      </c>
      <c r="AH864" s="6">
        <v>4786</v>
      </c>
      <c r="AI864" s="6">
        <v>0.31809999999999999</v>
      </c>
      <c r="AJ864" s="6">
        <v>0.77590000000000003</v>
      </c>
      <c r="AK864" s="6">
        <v>0.37769999999999998</v>
      </c>
      <c r="AL864" s="6">
        <v>4</v>
      </c>
      <c r="AM864" s="6">
        <v>29</v>
      </c>
      <c r="AN864" s="6">
        <v>68</v>
      </c>
      <c r="AO864" s="6">
        <v>4661</v>
      </c>
      <c r="AP864" s="6">
        <v>3.5900000000000001E-2</v>
      </c>
      <c r="AQ864" s="6">
        <v>0.58620000000000005</v>
      </c>
      <c r="AR864" s="6">
        <v>0.36780000000000002</v>
      </c>
      <c r="AT864" s="6">
        <f t="shared" si="43"/>
        <v>0</v>
      </c>
      <c r="AU864" s="6">
        <f t="shared" si="44"/>
        <v>185.2608695652174</v>
      </c>
      <c r="AV864" s="6">
        <f t="shared" si="45"/>
        <v>155.46875</v>
      </c>
      <c r="AW864" s="7">
        <f t="shared" si="46"/>
        <v>15.671826625386997</v>
      </c>
      <c r="AX864" s="6">
        <f t="shared" si="47"/>
        <v>18.622568093385215</v>
      </c>
      <c r="AY864" s="6">
        <f t="shared" si="48"/>
        <v>160.72413793103448</v>
      </c>
      <c r="BA864" s="6">
        <f>VLOOKUP(A864, ALL_AP_DATA!$A$2:$F$3600, 6, FALSE)</f>
        <v>808</v>
      </c>
      <c r="BB864" s="6">
        <f>VLOOKUP(A864, projmetadata!$A$2:$D$2036, 4, FALSE)</f>
        <v>225423</v>
      </c>
      <c r="BC864" s="6" t="e">
        <f t="array" aca="1" ref="BC864" ca="1">_xludf.IFS(I864&lt;&gt;0, F864/I864, P864&lt;&gt;0, M864/P864, W864&lt;&gt;0, T864/W864, AD864&lt;&gt;0, AA864/AD864, AK864&lt;&gt;0, AH864/AK864, AR864&lt;&gt;0, AO864/AR864, TRUE, 0)</f>
        <v>#NAME?</v>
      </c>
      <c r="BE864" s="6" t="e">
        <f t="shared" ca="1" si="40"/>
        <v>#NAME?</v>
      </c>
      <c r="BF864" s="6" t="e">
        <f t="shared" ca="1" si="41"/>
        <v>#NAME?</v>
      </c>
      <c r="BG864" s="6"/>
      <c r="BH864" s="6">
        <f>VLOOKUP(A864, ALL_AP_DATA!$A$2:$D$3600, 3, FALSE)</f>
        <v>447</v>
      </c>
      <c r="BI864" s="6">
        <f>VLOOKUP(A864, ALL_AP_DATA!$A$2:$E$3600, 5, FALSE)</f>
        <v>12673</v>
      </c>
      <c r="BJ864" s="6">
        <f t="shared" si="49"/>
        <v>15.684405940594059</v>
      </c>
      <c r="BK864" s="6">
        <f t="shared" si="42"/>
        <v>0.55321782178217827</v>
      </c>
    </row>
    <row r="865" spans="1:63" ht="15.75" customHeight="1" x14ac:dyDescent="0.2">
      <c r="A865" s="6" t="s">
        <v>924</v>
      </c>
      <c r="B865" s="6" t="s">
        <v>64</v>
      </c>
      <c r="C865" s="6">
        <v>2</v>
      </c>
      <c r="D865" s="6">
        <v>12</v>
      </c>
      <c r="E865" s="6">
        <v>0</v>
      </c>
      <c r="F865" s="6">
        <v>0</v>
      </c>
      <c r="G865" s="6">
        <v>6.9400000000000003E-2</v>
      </c>
      <c r="H865" s="6">
        <v>0</v>
      </c>
      <c r="I865" s="6">
        <v>0</v>
      </c>
      <c r="Q865" s="6">
        <v>2</v>
      </c>
      <c r="R865" s="6">
        <v>7</v>
      </c>
      <c r="S865" s="6">
        <v>10</v>
      </c>
      <c r="T865" s="6">
        <v>682</v>
      </c>
      <c r="U865" s="6">
        <v>4.0500000000000001E-2</v>
      </c>
      <c r="V865" s="6">
        <v>0.55559999999999998</v>
      </c>
      <c r="W865" s="6">
        <v>0.55179999999999996</v>
      </c>
      <c r="X865" s="6">
        <v>8</v>
      </c>
      <c r="Y865" s="6">
        <v>50</v>
      </c>
      <c r="Z865" s="6">
        <v>5</v>
      </c>
      <c r="AA865" s="6">
        <v>105</v>
      </c>
      <c r="AB865" s="6">
        <v>0.28899999999999998</v>
      </c>
      <c r="AC865" s="6">
        <v>0.27779999999999999</v>
      </c>
      <c r="AD865" s="6">
        <v>8.5000000000000006E-2</v>
      </c>
      <c r="AE865" s="6">
        <v>14</v>
      </c>
      <c r="AF865" s="6">
        <v>55</v>
      </c>
      <c r="AG865" s="6">
        <v>10</v>
      </c>
      <c r="AH865" s="6">
        <v>324</v>
      </c>
      <c r="AI865" s="6">
        <v>0.31790000000000002</v>
      </c>
      <c r="AJ865" s="6">
        <v>0.55559999999999998</v>
      </c>
      <c r="AK865" s="6">
        <v>0.2621</v>
      </c>
      <c r="AT865" s="6">
        <f t="shared" si="43"/>
        <v>0</v>
      </c>
      <c r="AU865" s="6" t="str">
        <f t="shared" si="44"/>
        <v/>
      </c>
      <c r="AV865" s="6">
        <f t="shared" si="45"/>
        <v>97.428571428571431</v>
      </c>
      <c r="AW865" s="7">
        <f t="shared" si="46"/>
        <v>2.1</v>
      </c>
      <c r="AX865" s="6">
        <f t="shared" si="47"/>
        <v>5.8909090909090907</v>
      </c>
      <c r="AY865" s="6" t="str">
        <f t="shared" si="48"/>
        <v/>
      </c>
      <c r="BA865" s="6">
        <f>VLOOKUP(A865, ALL_AP_DATA!$A$2:$F$3600, 6, FALSE)</f>
        <v>173</v>
      </c>
      <c r="BB865" s="6">
        <f>VLOOKUP(A865, projmetadata!$A$2:$D$2036, 4, FALSE)</f>
        <v>13715</v>
      </c>
      <c r="BC865" s="6" t="e">
        <f t="array" aca="1" ref="BC865" ca="1">_xludf.IFS(I865&lt;&gt;0, F865/I865, P865&lt;&gt;0, M865/P865, W865&lt;&gt;0, T865/W865, AD865&lt;&gt;0, AA865/AD865, AK865&lt;&gt;0, AH865/AK865, AR865&lt;&gt;0, AO865/AR865, TRUE, 0)</f>
        <v>#NAME?</v>
      </c>
      <c r="BE865" s="6" t="e">
        <f t="shared" ca="1" si="40"/>
        <v>#NAME?</v>
      </c>
      <c r="BF865" s="6" t="e">
        <f t="shared" ca="1" si="41"/>
        <v>#NAME?</v>
      </c>
      <c r="BG865" s="6"/>
      <c r="BH865" s="6">
        <f>VLOOKUP(A865, ALL_AP_DATA!$A$2:$D$3600, 3, FALSE)</f>
        <v>85</v>
      </c>
      <c r="BI865" s="6">
        <f>VLOOKUP(A865, ALL_AP_DATA!$A$2:$E$3600, 5, FALSE)</f>
        <v>1236</v>
      </c>
      <c r="BJ865" s="6">
        <f t="shared" si="49"/>
        <v>7.1445086705202314</v>
      </c>
      <c r="BK865" s="6">
        <f t="shared" si="42"/>
        <v>0.4913294797687861</v>
      </c>
    </row>
    <row r="866" spans="1:63" ht="15.75" customHeight="1" x14ac:dyDescent="0.2">
      <c r="A866" s="6" t="s">
        <v>925</v>
      </c>
      <c r="B866" s="6" t="s">
        <v>61</v>
      </c>
      <c r="C866" s="6">
        <v>1</v>
      </c>
      <c r="D866" s="6">
        <v>18</v>
      </c>
      <c r="E866" s="6">
        <v>19</v>
      </c>
      <c r="F866" s="6">
        <v>4665</v>
      </c>
      <c r="G866" s="6">
        <v>6.08E-2</v>
      </c>
      <c r="H866" s="6">
        <v>0.22620000000000001</v>
      </c>
      <c r="I866" s="6">
        <v>0.44490000000000002</v>
      </c>
      <c r="J866" s="6">
        <v>11</v>
      </c>
      <c r="K866" s="6">
        <v>30</v>
      </c>
      <c r="L866" s="6">
        <v>24</v>
      </c>
      <c r="M866" s="6">
        <v>8062</v>
      </c>
      <c r="N866" s="6">
        <v>0.1014</v>
      </c>
      <c r="O866" s="6">
        <v>0.28570000000000001</v>
      </c>
      <c r="P866" s="6">
        <v>0.76890000000000003</v>
      </c>
      <c r="Q866" s="6">
        <v>2</v>
      </c>
      <c r="R866" s="6">
        <v>50</v>
      </c>
      <c r="S866" s="6">
        <v>37</v>
      </c>
      <c r="T866" s="6">
        <v>9095</v>
      </c>
      <c r="U866" s="6">
        <v>0.16889999999999999</v>
      </c>
      <c r="V866" s="6">
        <v>0.4405</v>
      </c>
      <c r="W866" s="6">
        <v>0.86739999999999995</v>
      </c>
      <c r="X866" s="6">
        <v>5</v>
      </c>
      <c r="Y866" s="6">
        <v>147</v>
      </c>
      <c r="Z866" s="6">
        <v>54</v>
      </c>
      <c r="AA866" s="6">
        <v>9026</v>
      </c>
      <c r="AB866" s="6">
        <v>0.49659999999999999</v>
      </c>
      <c r="AC866" s="6">
        <v>0.64290000000000003</v>
      </c>
      <c r="AD866" s="6">
        <v>0.86080000000000001</v>
      </c>
      <c r="AE866" s="6">
        <v>25</v>
      </c>
      <c r="AF866" s="6">
        <v>108</v>
      </c>
      <c r="AG866" s="6">
        <v>52</v>
      </c>
      <c r="AH866" s="6">
        <v>8595</v>
      </c>
      <c r="AI866" s="6">
        <v>0.3649</v>
      </c>
      <c r="AJ866" s="6">
        <v>0.61899999999999999</v>
      </c>
      <c r="AK866" s="6">
        <v>0.81969999999999998</v>
      </c>
      <c r="AL866" s="6">
        <v>7</v>
      </c>
      <c r="AM866" s="6">
        <v>50</v>
      </c>
      <c r="AN866" s="6">
        <v>37</v>
      </c>
      <c r="AO866" s="6">
        <v>9095</v>
      </c>
      <c r="AP866" s="6">
        <v>0.16889999999999999</v>
      </c>
      <c r="AQ866" s="6">
        <v>0.4405</v>
      </c>
      <c r="AR866" s="6">
        <v>0.86739999999999995</v>
      </c>
      <c r="AT866" s="6">
        <f t="shared" si="43"/>
        <v>259.16666666666669</v>
      </c>
      <c r="AU866" s="6">
        <f t="shared" si="44"/>
        <v>268.73333333333335</v>
      </c>
      <c r="AV866" s="6">
        <f t="shared" si="45"/>
        <v>181.9</v>
      </c>
      <c r="AW866" s="7">
        <f t="shared" si="46"/>
        <v>61.401360544217688</v>
      </c>
      <c r="AX866" s="6">
        <f t="shared" si="47"/>
        <v>79.583333333333329</v>
      </c>
      <c r="AY866" s="6">
        <f t="shared" si="48"/>
        <v>181.9</v>
      </c>
      <c r="BA866" s="6">
        <f>VLOOKUP(A866, ALL_AP_DATA!$A$2:$F$3600, 6, FALSE)</f>
        <v>296</v>
      </c>
      <c r="BB866" s="6">
        <f>VLOOKUP(A866, projmetadata!$A$2:$D$2036, 4, FALSE)</f>
        <v>91255</v>
      </c>
      <c r="BC866" s="6" t="e">
        <f t="array" aca="1" ref="BC866" ca="1">_xludf.IFS(I866&lt;&gt;0, F866/I866, P866&lt;&gt;0, M866/P866, W866&lt;&gt;0, T866/W866, AD866&lt;&gt;0, AA866/AD866, AK866&lt;&gt;0, AH866/AK866, AR866&lt;&gt;0, AO866/AR866, TRUE, 0)</f>
        <v>#NAME?</v>
      </c>
      <c r="BE866" s="6" t="e">
        <f t="shared" ca="1" si="40"/>
        <v>#NAME?</v>
      </c>
      <c r="BF866" s="6" t="e">
        <f t="shared" ca="1" si="41"/>
        <v>#NAME?</v>
      </c>
      <c r="BG866" s="6"/>
      <c r="BH866" s="6">
        <f>VLOOKUP(A866, ALL_AP_DATA!$A$2:$D$3600, 3, FALSE)</f>
        <v>176</v>
      </c>
      <c r="BI866" s="6">
        <f>VLOOKUP(A866, ALL_AP_DATA!$A$2:$E$3600, 5, FALSE)</f>
        <v>10485</v>
      </c>
      <c r="BJ866" s="6">
        <f t="shared" si="49"/>
        <v>35.422297297297298</v>
      </c>
      <c r="BK866" s="6">
        <f t="shared" si="42"/>
        <v>0.59459459459459463</v>
      </c>
    </row>
    <row r="867" spans="1:63" ht="15.75" customHeight="1" x14ac:dyDescent="0.2">
      <c r="A867" s="6" t="s">
        <v>926</v>
      </c>
      <c r="B867" s="6" t="s">
        <v>61</v>
      </c>
      <c r="C867" s="6">
        <v>4</v>
      </c>
      <c r="D867" s="6">
        <v>11</v>
      </c>
      <c r="E867" s="6">
        <v>6</v>
      </c>
      <c r="F867" s="6">
        <v>37</v>
      </c>
      <c r="G867" s="6">
        <v>1.17E-2</v>
      </c>
      <c r="H867" s="6">
        <v>8.3299999999999999E-2</v>
      </c>
      <c r="I867" s="6">
        <v>5.0000000000000001E-4</v>
      </c>
      <c r="Q867" s="6">
        <v>11</v>
      </c>
      <c r="R867" s="6">
        <v>39</v>
      </c>
      <c r="S867" s="6">
        <v>45</v>
      </c>
      <c r="T867" s="6">
        <v>3473</v>
      </c>
      <c r="U867" s="6">
        <v>4.1399999999999999E-2</v>
      </c>
      <c r="V867" s="6">
        <v>0.625</v>
      </c>
      <c r="W867" s="6">
        <v>4.6100000000000002E-2</v>
      </c>
      <c r="X867" s="6">
        <v>20</v>
      </c>
      <c r="Y867" s="6">
        <v>163</v>
      </c>
      <c r="Z867" s="6">
        <v>34</v>
      </c>
      <c r="AA867" s="6">
        <v>1029</v>
      </c>
      <c r="AB867" s="6">
        <v>0.1729</v>
      </c>
      <c r="AC867" s="6">
        <v>0.47220000000000001</v>
      </c>
      <c r="AD867" s="6">
        <v>1.37E-2</v>
      </c>
      <c r="AE867" s="6">
        <v>28</v>
      </c>
      <c r="AF867" s="6">
        <v>160</v>
      </c>
      <c r="AG867" s="6">
        <v>30</v>
      </c>
      <c r="AH867" s="6">
        <v>1560</v>
      </c>
      <c r="AI867" s="6">
        <v>0.16969999999999999</v>
      </c>
      <c r="AJ867" s="6">
        <v>0.41670000000000001</v>
      </c>
      <c r="AK867" s="6">
        <v>2.07E-2</v>
      </c>
      <c r="AT867" s="6">
        <f t="shared" si="43"/>
        <v>3.3636363636363638</v>
      </c>
      <c r="AU867" s="6" t="str">
        <f t="shared" si="44"/>
        <v/>
      </c>
      <c r="AV867" s="6">
        <f t="shared" si="45"/>
        <v>89.051282051282058</v>
      </c>
      <c r="AW867" s="7">
        <f t="shared" si="46"/>
        <v>6.3128834355828225</v>
      </c>
      <c r="AX867" s="6">
        <f t="shared" si="47"/>
        <v>9.75</v>
      </c>
      <c r="AY867" s="6" t="str">
        <f t="shared" si="48"/>
        <v/>
      </c>
      <c r="BA867" s="6">
        <f>VLOOKUP(A867, ALL_AP_DATA!$A$2:$F$3600, 6, FALSE)</f>
        <v>943</v>
      </c>
      <c r="BB867" s="6">
        <f>VLOOKUP(A867, projmetadata!$A$2:$D$2036, 4, FALSE)</f>
        <v>167228</v>
      </c>
      <c r="BC867" s="6" t="e">
        <f t="array" aca="1" ref="BC867" ca="1">_xludf.IFS(I867&lt;&gt;0, F867/I867, P867&lt;&gt;0, M867/P867, W867&lt;&gt;0, T867/W867, AD867&lt;&gt;0, AA867/AD867, AK867&lt;&gt;0, AH867/AK867, AR867&lt;&gt;0, AO867/AR867, TRUE, 0)</f>
        <v>#NAME?</v>
      </c>
      <c r="BE867" s="6" t="e">
        <f t="shared" ca="1" si="40"/>
        <v>#NAME?</v>
      </c>
      <c r="BF867" s="6" t="e">
        <f t="shared" ca="1" si="41"/>
        <v>#NAME?</v>
      </c>
      <c r="BG867" s="6"/>
      <c r="BH867" s="6">
        <f>VLOOKUP(A867, ALL_AP_DATA!$A$2:$D$3600, 3, FALSE)</f>
        <v>331</v>
      </c>
      <c r="BI867" s="6">
        <f>VLOOKUP(A867, ALL_AP_DATA!$A$2:$E$3600, 5, FALSE)</f>
        <v>75273</v>
      </c>
      <c r="BJ867" s="6">
        <f t="shared" si="49"/>
        <v>79.822905620360558</v>
      </c>
      <c r="BK867" s="6">
        <f t="shared" si="42"/>
        <v>0.35100742311770944</v>
      </c>
    </row>
    <row r="868" spans="1:63" ht="15.75" customHeight="1" x14ac:dyDescent="0.2">
      <c r="A868" s="6" t="s">
        <v>927</v>
      </c>
      <c r="B868" s="6" t="s">
        <v>61</v>
      </c>
      <c r="C868" s="6">
        <v>8</v>
      </c>
      <c r="D868" s="6">
        <v>144</v>
      </c>
      <c r="E868" s="6">
        <v>482</v>
      </c>
      <c r="F868" s="6">
        <v>40120</v>
      </c>
      <c r="G868" s="6">
        <v>0.1731</v>
      </c>
      <c r="H868" s="6">
        <v>0.51280000000000003</v>
      </c>
      <c r="I868" s="6">
        <v>0.3629</v>
      </c>
      <c r="J868" s="6">
        <v>4</v>
      </c>
      <c r="K868" s="6">
        <v>39</v>
      </c>
      <c r="L868" s="6">
        <v>154</v>
      </c>
      <c r="M868" s="6">
        <v>7889</v>
      </c>
      <c r="N868" s="6">
        <v>4.6899999999999997E-2</v>
      </c>
      <c r="O868" s="6">
        <v>0.1638</v>
      </c>
      <c r="P868" s="6">
        <v>7.1300000000000002E-2</v>
      </c>
      <c r="Q868" s="6">
        <v>66</v>
      </c>
      <c r="R868" s="6">
        <v>333</v>
      </c>
      <c r="S868" s="6">
        <v>797</v>
      </c>
      <c r="T868" s="6">
        <v>88319</v>
      </c>
      <c r="U868" s="6">
        <v>0.4002</v>
      </c>
      <c r="V868" s="6">
        <v>0.84789999999999999</v>
      </c>
      <c r="W868" s="6">
        <v>0.79879999999999995</v>
      </c>
      <c r="X868" s="6">
        <v>56</v>
      </c>
      <c r="Y868" s="6">
        <v>484</v>
      </c>
      <c r="Z868" s="6">
        <v>831</v>
      </c>
      <c r="AA868" s="6">
        <v>88968</v>
      </c>
      <c r="AB868" s="6">
        <v>0.58169999999999999</v>
      </c>
      <c r="AC868" s="6">
        <v>0.88400000000000001</v>
      </c>
      <c r="AD868" s="6">
        <v>0.80459999999999998</v>
      </c>
      <c r="AE868" s="6">
        <v>51</v>
      </c>
      <c r="AF868" s="6">
        <v>278</v>
      </c>
      <c r="AG868" s="6">
        <v>639</v>
      </c>
      <c r="AH868" s="6">
        <v>63952</v>
      </c>
      <c r="AI868" s="6">
        <v>0.33410000000000001</v>
      </c>
      <c r="AJ868" s="6">
        <v>0.67979999999999996</v>
      </c>
      <c r="AK868" s="6">
        <v>0.57840000000000003</v>
      </c>
      <c r="AL868" s="6">
        <v>4</v>
      </c>
      <c r="AM868" s="6">
        <v>49</v>
      </c>
      <c r="AN868" s="6">
        <v>187</v>
      </c>
      <c r="AO868" s="6">
        <v>21197</v>
      </c>
      <c r="AP868" s="6">
        <v>5.8900000000000001E-2</v>
      </c>
      <c r="AQ868" s="6">
        <v>0.19889999999999999</v>
      </c>
      <c r="AR868" s="6">
        <v>0.19170000000000001</v>
      </c>
      <c r="AT868" s="6">
        <f t="shared" si="43"/>
        <v>278.61111111111109</v>
      </c>
      <c r="AU868" s="6">
        <f t="shared" si="44"/>
        <v>202.28205128205127</v>
      </c>
      <c r="AV868" s="6">
        <f t="shared" si="45"/>
        <v>265.22222222222223</v>
      </c>
      <c r="AW868" s="7">
        <f t="shared" si="46"/>
        <v>183.81818181818181</v>
      </c>
      <c r="AX868" s="6">
        <f t="shared" si="47"/>
        <v>230.0431654676259</v>
      </c>
      <c r="AY868" s="6">
        <f t="shared" si="48"/>
        <v>432.59183673469386</v>
      </c>
      <c r="BA868" s="6">
        <f>VLOOKUP(A868, ALL_AP_DATA!$A$2:$F$3600, 6, FALSE)</f>
        <v>832</v>
      </c>
      <c r="BB868" s="6">
        <f>VLOOKUP(A868, projmetadata!$A$2:$D$2036, 4, FALSE)</f>
        <v>162432</v>
      </c>
      <c r="BC868" s="6" t="e">
        <f t="array" aca="1" ref="BC868" ca="1">_xludf.IFS(I868&lt;&gt;0, F868/I868, P868&lt;&gt;0, M868/P868, W868&lt;&gt;0, T868/W868, AD868&lt;&gt;0, AA868/AD868, AK868&lt;&gt;0, AH868/AK868, AR868&lt;&gt;0, AO868/AR868, TRUE, 0)</f>
        <v>#NAME?</v>
      </c>
      <c r="BE868" s="6" t="e">
        <f t="shared" ca="1" si="40"/>
        <v>#NAME?</v>
      </c>
      <c r="BF868" s="6" t="e">
        <f t="shared" ca="1" si="41"/>
        <v>#NAME?</v>
      </c>
      <c r="BG868" s="6"/>
      <c r="BH868" s="6">
        <f>VLOOKUP(A868, ALL_AP_DATA!$A$2:$D$3600, 3, FALSE)</f>
        <v>631</v>
      </c>
      <c r="BI868" s="6">
        <f>VLOOKUP(A868, ALL_AP_DATA!$A$2:$E$3600, 5, FALSE)</f>
        <v>110568</v>
      </c>
      <c r="BJ868" s="6">
        <f t="shared" si="49"/>
        <v>132.89423076923077</v>
      </c>
      <c r="BK868" s="6">
        <f t="shared" si="42"/>
        <v>0.75841346153846156</v>
      </c>
    </row>
    <row r="869" spans="1:63" ht="15.75" customHeight="1" x14ac:dyDescent="0.2">
      <c r="A869" s="6" t="s">
        <v>928</v>
      </c>
      <c r="B869" s="6" t="s">
        <v>64</v>
      </c>
      <c r="C869" s="6">
        <v>30</v>
      </c>
      <c r="D869" s="6">
        <v>102</v>
      </c>
      <c r="E869" s="6">
        <v>0</v>
      </c>
      <c r="F869" s="6">
        <v>0</v>
      </c>
      <c r="G869" s="6">
        <v>8.1900000000000001E-2</v>
      </c>
      <c r="H869" s="6">
        <v>0</v>
      </c>
      <c r="I869" s="6">
        <v>0</v>
      </c>
      <c r="X869" s="6">
        <v>28</v>
      </c>
      <c r="Y869" s="6">
        <v>170</v>
      </c>
      <c r="Z869" s="6">
        <v>0</v>
      </c>
      <c r="AA869" s="6">
        <v>0</v>
      </c>
      <c r="AB869" s="6">
        <v>0.13650000000000001</v>
      </c>
      <c r="AC869" s="6">
        <v>0</v>
      </c>
      <c r="AD869" s="6">
        <v>0</v>
      </c>
      <c r="AE869" s="6">
        <v>106</v>
      </c>
      <c r="AF869" s="6">
        <v>551</v>
      </c>
      <c r="AG869" s="6">
        <v>0</v>
      </c>
      <c r="AH869" s="6">
        <v>0</v>
      </c>
      <c r="AI869" s="6">
        <v>0.44259999999999999</v>
      </c>
      <c r="AJ869" s="6">
        <v>0</v>
      </c>
      <c r="AK869" s="6">
        <v>0</v>
      </c>
      <c r="AT869" s="6">
        <f t="shared" si="43"/>
        <v>0</v>
      </c>
      <c r="AU869" s="6" t="str">
        <f t="shared" si="44"/>
        <v/>
      </c>
      <c r="AV869" s="6" t="str">
        <f t="shared" si="45"/>
        <v/>
      </c>
      <c r="AW869" s="7">
        <f t="shared" si="46"/>
        <v>0</v>
      </c>
      <c r="AX869" s="6">
        <f t="shared" si="47"/>
        <v>0</v>
      </c>
      <c r="AY869" s="6" t="str">
        <f t="shared" si="48"/>
        <v/>
      </c>
      <c r="BA869" s="6">
        <f>VLOOKUP(A869, ALL_AP_DATA!$A$2:$F$3600, 6, FALSE)</f>
        <v>1245</v>
      </c>
      <c r="BB869" s="6">
        <f>VLOOKUP(A869, projmetadata!$A$2:$D$2036, 4, FALSE)</f>
        <v>111432</v>
      </c>
      <c r="BC869" s="6" t="e">
        <f t="array" aca="1" ref="BC869" ca="1">_xludf.IFS(I869&lt;&gt;0, F869/I869, P869&lt;&gt;0, M869/P869, W869&lt;&gt;0, T869/W869, AD869&lt;&gt;0, AA869/AD869, AK869&lt;&gt;0, AH869/AK869, AR869&lt;&gt;0, AO869/AR869, TRUE, 0)</f>
        <v>#NAME?</v>
      </c>
      <c r="BE869" s="6" t="e">
        <f t="shared" ca="1" si="40"/>
        <v>#NAME?</v>
      </c>
      <c r="BF869" s="6" t="e">
        <f t="shared" ca="1" si="41"/>
        <v>#NAME?</v>
      </c>
      <c r="BG869" s="6"/>
      <c r="BH869" s="6">
        <f>VLOOKUP(A869, ALL_AP_DATA!$A$2:$D$3600, 3, FALSE)</f>
        <v>678</v>
      </c>
      <c r="BI869" s="6">
        <f>VLOOKUP(A869, ALL_AP_DATA!$A$2:$E$3600, 5, FALSE)</f>
        <v>10</v>
      </c>
      <c r="BJ869" s="6">
        <f t="shared" si="49"/>
        <v>8.0321285140562242E-3</v>
      </c>
      <c r="BK869" s="6">
        <f t="shared" si="42"/>
        <v>0.54457831325301209</v>
      </c>
    </row>
    <row r="870" spans="1:63" ht="15.75" customHeight="1" x14ac:dyDescent="0.2">
      <c r="A870" s="6" t="s">
        <v>929</v>
      </c>
      <c r="B870" s="6" t="s">
        <v>64</v>
      </c>
      <c r="C870" s="6">
        <v>4</v>
      </c>
      <c r="D870" s="6">
        <v>22</v>
      </c>
      <c r="E870" s="6">
        <v>1</v>
      </c>
      <c r="F870" s="6">
        <v>109</v>
      </c>
      <c r="G870" s="6">
        <v>0.16539999999999999</v>
      </c>
      <c r="H870" s="6">
        <v>0.2</v>
      </c>
      <c r="I870" s="6">
        <v>7.3099999999999998E-2</v>
      </c>
      <c r="Q870" s="6">
        <v>1</v>
      </c>
      <c r="R870" s="6">
        <v>2</v>
      </c>
      <c r="S870" s="6">
        <v>2</v>
      </c>
      <c r="T870" s="6">
        <v>64</v>
      </c>
      <c r="U870" s="6">
        <v>1.4999999999999999E-2</v>
      </c>
      <c r="V870" s="6">
        <v>0.4</v>
      </c>
      <c r="W870" s="6">
        <v>4.2900000000000001E-2</v>
      </c>
      <c r="X870" s="6">
        <v>3</v>
      </c>
      <c r="Y870" s="6">
        <v>58</v>
      </c>
      <c r="Z870" s="6">
        <v>3</v>
      </c>
      <c r="AA870" s="6">
        <v>138</v>
      </c>
      <c r="AB870" s="6">
        <v>0.43609999999999999</v>
      </c>
      <c r="AC870" s="6">
        <v>0.6</v>
      </c>
      <c r="AD870" s="6">
        <v>9.2600000000000002E-2</v>
      </c>
      <c r="AE870" s="6">
        <v>12</v>
      </c>
      <c r="AF870" s="6">
        <v>41</v>
      </c>
      <c r="AG870" s="6">
        <v>2</v>
      </c>
      <c r="AH870" s="6">
        <v>312</v>
      </c>
      <c r="AI870" s="6">
        <v>0.30830000000000002</v>
      </c>
      <c r="AJ870" s="6">
        <v>0.4</v>
      </c>
      <c r="AK870" s="6">
        <v>0.20930000000000001</v>
      </c>
      <c r="AT870" s="6">
        <f t="shared" si="43"/>
        <v>4.9545454545454541</v>
      </c>
      <c r="AU870" s="6" t="str">
        <f t="shared" si="44"/>
        <v/>
      </c>
      <c r="AV870" s="6">
        <f t="shared" si="45"/>
        <v>32</v>
      </c>
      <c r="AW870" s="7">
        <f t="shared" si="46"/>
        <v>2.3793103448275863</v>
      </c>
      <c r="AX870" s="6">
        <f t="shared" si="47"/>
        <v>7.6097560975609753</v>
      </c>
      <c r="AY870" s="6" t="str">
        <f t="shared" si="48"/>
        <v/>
      </c>
      <c r="BA870" s="6">
        <f>VLOOKUP(A870, ALL_AP_DATA!$A$2:$F$3600, 6, FALSE)</f>
        <v>133</v>
      </c>
      <c r="BB870" s="6">
        <f>VLOOKUP(A870, projmetadata!$A$2:$D$2036, 4, FALSE)</f>
        <v>12318</v>
      </c>
      <c r="BC870" s="6" t="e">
        <f t="array" aca="1" ref="BC870" ca="1">_xludf.IFS(I870&lt;&gt;0, F870/I870, P870&lt;&gt;0, M870/P870, W870&lt;&gt;0, T870/W870, AD870&lt;&gt;0, AA870/AD870, AK870&lt;&gt;0, AH870/AK870, AR870&lt;&gt;0, AO870/AR870, TRUE, 0)</f>
        <v>#NAME?</v>
      </c>
      <c r="BE870" s="6" t="e">
        <f t="shared" ca="1" si="40"/>
        <v>#NAME?</v>
      </c>
      <c r="BF870" s="6" t="e">
        <f t="shared" ca="1" si="41"/>
        <v>#NAME?</v>
      </c>
      <c r="BG870" s="6"/>
      <c r="BH870" s="6">
        <f>VLOOKUP(A870, ALL_AP_DATA!$A$2:$D$3600, 3, FALSE)</f>
        <v>80</v>
      </c>
      <c r="BI870" s="6">
        <f>VLOOKUP(A870, ALL_AP_DATA!$A$2:$E$3600, 5, FALSE)</f>
        <v>1491</v>
      </c>
      <c r="BJ870" s="6">
        <f t="shared" si="49"/>
        <v>11.210526315789474</v>
      </c>
      <c r="BK870" s="6">
        <f t="shared" si="42"/>
        <v>0.60150375939849621</v>
      </c>
    </row>
    <row r="871" spans="1:63" ht="15.75" customHeight="1" x14ac:dyDescent="0.2">
      <c r="A871" s="6" t="s">
        <v>930</v>
      </c>
      <c r="B871" s="6" t="s">
        <v>61</v>
      </c>
      <c r="X871" s="6">
        <v>3</v>
      </c>
      <c r="Y871" s="6">
        <v>105</v>
      </c>
      <c r="Z871" s="6">
        <v>0</v>
      </c>
      <c r="AA871" s="6">
        <v>0</v>
      </c>
      <c r="AB871" s="6">
        <v>0.1845</v>
      </c>
      <c r="AC871" s="6">
        <v>0</v>
      </c>
      <c r="AD871" s="6">
        <v>0</v>
      </c>
      <c r="AE871" s="6">
        <v>1</v>
      </c>
      <c r="AF871" s="6">
        <v>7</v>
      </c>
      <c r="AG871" s="6">
        <v>0</v>
      </c>
      <c r="AH871" s="6">
        <v>0</v>
      </c>
      <c r="AI871" s="6">
        <v>1.23E-2</v>
      </c>
      <c r="AJ871" s="6">
        <v>0</v>
      </c>
      <c r="AK871" s="6">
        <v>0</v>
      </c>
      <c r="AT871" s="6" t="str">
        <f t="shared" si="43"/>
        <v/>
      </c>
      <c r="AU871" s="6" t="str">
        <f t="shared" si="44"/>
        <v/>
      </c>
      <c r="AV871" s="6" t="str">
        <f t="shared" si="45"/>
        <v/>
      </c>
      <c r="AW871" s="7">
        <f t="shared" si="46"/>
        <v>0</v>
      </c>
      <c r="AX871" s="6">
        <f t="shared" si="47"/>
        <v>0</v>
      </c>
      <c r="AY871" s="6" t="str">
        <f t="shared" si="48"/>
        <v/>
      </c>
      <c r="BA871" s="6">
        <f>VLOOKUP(A871, ALL_AP_DATA!$A$2:$F$3600, 6, FALSE)</f>
        <v>569</v>
      </c>
      <c r="BB871" s="6">
        <f>VLOOKUP(A871, projmetadata!$A$2:$D$2036, 4, FALSE)</f>
        <v>59328</v>
      </c>
      <c r="BC871" s="6" t="e">
        <f t="array" aca="1" ref="BC871" ca="1">_xludf.IFS(I871&lt;&gt;0, F871/I871, P871&lt;&gt;0, M871/P871, W871&lt;&gt;0, T871/W871, AD871&lt;&gt;0, AA871/AD871, AK871&lt;&gt;0, AH871/AK871, AR871&lt;&gt;0, AO871/AR871, TRUE, 0)</f>
        <v>#NAME?</v>
      </c>
      <c r="BE871" s="6" t="e">
        <f t="shared" ca="1" si="40"/>
        <v>#NAME?</v>
      </c>
      <c r="BF871" s="6" t="e">
        <f t="shared" ca="1" si="41"/>
        <v>#NAME?</v>
      </c>
      <c r="BG871" s="6"/>
      <c r="BH871" s="6">
        <f>VLOOKUP(A871, ALL_AP_DATA!$A$2:$D$3600, 3, FALSE)</f>
        <v>112</v>
      </c>
      <c r="BI871" s="6">
        <f>VLOOKUP(A871, ALL_AP_DATA!$A$2:$E$3600, 5, FALSE)</f>
        <v>0</v>
      </c>
      <c r="BJ871" s="6">
        <f t="shared" si="49"/>
        <v>0</v>
      </c>
      <c r="BK871" s="6">
        <f t="shared" si="42"/>
        <v>0.19683655536028119</v>
      </c>
    </row>
    <row r="872" spans="1:63" ht="15.75" customHeight="1" x14ac:dyDescent="0.2">
      <c r="A872" s="6" t="s">
        <v>931</v>
      </c>
      <c r="B872" s="6" t="s">
        <v>64</v>
      </c>
      <c r="X872" s="6">
        <v>1</v>
      </c>
      <c r="Y872" s="6">
        <v>6</v>
      </c>
      <c r="Z872" s="6">
        <v>0</v>
      </c>
      <c r="AA872" s="6">
        <v>0</v>
      </c>
      <c r="AB872" s="6">
        <v>3.8E-3</v>
      </c>
      <c r="AC872" s="6">
        <v>0</v>
      </c>
      <c r="AD872" s="6">
        <v>0</v>
      </c>
      <c r="AT872" s="6" t="str">
        <f t="shared" si="43"/>
        <v/>
      </c>
      <c r="AU872" s="6" t="str">
        <f t="shared" si="44"/>
        <v/>
      </c>
      <c r="AV872" s="6" t="str">
        <f t="shared" si="45"/>
        <v/>
      </c>
      <c r="AW872" s="7">
        <f t="shared" si="46"/>
        <v>0</v>
      </c>
      <c r="AX872" s="6" t="str">
        <f t="shared" si="47"/>
        <v/>
      </c>
      <c r="AY872" s="6" t="str">
        <f t="shared" si="48"/>
        <v/>
      </c>
      <c r="BA872" s="6">
        <f>VLOOKUP(A872, ALL_AP_DATA!$A$2:$F$3600, 6, FALSE)</f>
        <v>1588</v>
      </c>
      <c r="BB872" s="6">
        <f>VLOOKUP(A872, projmetadata!$A$2:$D$2036, 4, FALSE)</f>
        <v>118517</v>
      </c>
      <c r="BC872" s="6" t="e">
        <f t="array" aca="1" ref="BC872" ca="1">_xludf.IFS(I872&lt;&gt;0, F872/I872, P872&lt;&gt;0, M872/P872, W872&lt;&gt;0, T872/W872, AD872&lt;&gt;0, AA872/AD872, AK872&lt;&gt;0, AH872/AK872, AR872&lt;&gt;0, AO872/AR872, TRUE, 0)</f>
        <v>#NAME?</v>
      </c>
      <c r="BE872" s="6" t="e">
        <f t="shared" ca="1" si="40"/>
        <v>#NAME?</v>
      </c>
      <c r="BF872" s="6" t="e">
        <f t="shared" ca="1" si="41"/>
        <v>#NAME?</v>
      </c>
      <c r="BG872" s="6"/>
      <c r="BH872" s="6">
        <f>VLOOKUP(A872, ALL_AP_DATA!$A$2:$D$3600, 3, FALSE)</f>
        <v>6</v>
      </c>
      <c r="BI872" s="6">
        <f>VLOOKUP(A872, ALL_AP_DATA!$A$2:$E$3600, 5, FALSE)</f>
        <v>6234</v>
      </c>
      <c r="BJ872" s="6">
        <f t="shared" si="49"/>
        <v>3.9256926952141056</v>
      </c>
      <c r="BK872" s="6">
        <f t="shared" si="42"/>
        <v>3.778337531486146E-3</v>
      </c>
    </row>
    <row r="873" spans="1:63" ht="15.75" customHeight="1" x14ac:dyDescent="0.2">
      <c r="A873" s="6" t="s">
        <v>932</v>
      </c>
      <c r="B873" s="6" t="s">
        <v>64</v>
      </c>
      <c r="AE873" s="6">
        <v>1</v>
      </c>
      <c r="AF873" s="6">
        <v>3</v>
      </c>
      <c r="AG873" s="6">
        <v>0</v>
      </c>
      <c r="AH873" s="6">
        <v>0</v>
      </c>
      <c r="AI873" s="6">
        <v>7.4000000000000003E-3</v>
      </c>
      <c r="AJ873" s="6">
        <v>0</v>
      </c>
      <c r="AK873" s="6">
        <v>0</v>
      </c>
      <c r="AT873" s="6" t="str">
        <f t="shared" si="43"/>
        <v/>
      </c>
      <c r="AU873" s="6" t="str">
        <f t="shared" si="44"/>
        <v/>
      </c>
      <c r="AV873" s="6" t="str">
        <f t="shared" si="45"/>
        <v/>
      </c>
      <c r="AW873" s="7" t="str">
        <f t="shared" si="46"/>
        <v/>
      </c>
      <c r="AX873" s="6">
        <f t="shared" si="47"/>
        <v>0</v>
      </c>
      <c r="AY873" s="6" t="str">
        <f t="shared" si="48"/>
        <v/>
      </c>
      <c r="BA873" s="6">
        <f>VLOOKUP(A873, ALL_AP_DATA!$A$2:$F$3600, 6, FALSE)</f>
        <v>403</v>
      </c>
      <c r="BB873" s="6">
        <f>VLOOKUP(A873, projmetadata!$A$2:$D$2036, 4, FALSE)</f>
        <v>12205</v>
      </c>
      <c r="BC873" s="6" t="e">
        <f t="array" aca="1" ref="BC873" ca="1">_xludf.IFS(I873&lt;&gt;0, F873/I873, P873&lt;&gt;0, M873/P873, W873&lt;&gt;0, T873/W873, AD873&lt;&gt;0, AA873/AD873, AK873&lt;&gt;0, AH873/AK873, AR873&lt;&gt;0, AO873/AR873, TRUE, 0)</f>
        <v>#NAME?</v>
      </c>
      <c r="BE873" s="6" t="e">
        <f t="shared" ca="1" si="40"/>
        <v>#NAME?</v>
      </c>
      <c r="BF873" s="6" t="e">
        <f t="shared" ca="1" si="41"/>
        <v>#NAME?</v>
      </c>
      <c r="BG873" s="6"/>
      <c r="BH873" s="6">
        <f>VLOOKUP(A873, ALL_AP_DATA!$A$2:$D$3600, 3, FALSE)</f>
        <v>3</v>
      </c>
      <c r="BI873" s="6">
        <f>VLOOKUP(A873, ALL_AP_DATA!$A$2:$E$3600, 5, FALSE)</f>
        <v>328</v>
      </c>
      <c r="BJ873" s="6">
        <f t="shared" si="49"/>
        <v>0.81389578163771714</v>
      </c>
      <c r="BK873" s="6">
        <f t="shared" si="42"/>
        <v>7.4441687344913151E-3</v>
      </c>
    </row>
    <row r="874" spans="1:63" ht="15.75" customHeight="1" x14ac:dyDescent="0.2">
      <c r="A874" s="6" t="s">
        <v>933</v>
      </c>
      <c r="B874" s="6" t="s">
        <v>64</v>
      </c>
      <c r="C874" s="6">
        <v>2</v>
      </c>
      <c r="D874" s="6">
        <v>4</v>
      </c>
      <c r="E874" s="6">
        <v>7</v>
      </c>
      <c r="F874" s="6">
        <v>390</v>
      </c>
      <c r="G874" s="6">
        <v>1.84E-2</v>
      </c>
      <c r="H874" s="6">
        <v>0.31819999999999998</v>
      </c>
      <c r="I874" s="6">
        <v>0.14130000000000001</v>
      </c>
      <c r="Q874" s="6">
        <v>3</v>
      </c>
      <c r="R874" s="6">
        <v>21</v>
      </c>
      <c r="S874" s="6">
        <v>15</v>
      </c>
      <c r="T874" s="6">
        <v>1602</v>
      </c>
      <c r="U874" s="6">
        <v>9.6799999999999997E-2</v>
      </c>
      <c r="V874" s="6">
        <v>0.68179999999999996</v>
      </c>
      <c r="W874" s="6">
        <v>0.58040000000000003</v>
      </c>
      <c r="X874" s="6">
        <v>2</v>
      </c>
      <c r="Y874" s="6">
        <v>49</v>
      </c>
      <c r="Z874" s="6">
        <v>4</v>
      </c>
      <c r="AA874" s="6">
        <v>226</v>
      </c>
      <c r="AB874" s="6">
        <v>0.2258</v>
      </c>
      <c r="AC874" s="6">
        <v>0.18179999999999999</v>
      </c>
      <c r="AD874" s="6">
        <v>8.1900000000000001E-2</v>
      </c>
      <c r="AE874" s="6">
        <v>21</v>
      </c>
      <c r="AF874" s="6">
        <v>75</v>
      </c>
      <c r="AG874" s="6">
        <v>10</v>
      </c>
      <c r="AH874" s="6">
        <v>1144</v>
      </c>
      <c r="AI874" s="6">
        <v>0.34560000000000002</v>
      </c>
      <c r="AJ874" s="6">
        <v>0.45450000000000002</v>
      </c>
      <c r="AK874" s="6">
        <v>0.41449999999999998</v>
      </c>
      <c r="AT874" s="6">
        <f t="shared" si="43"/>
        <v>97.5</v>
      </c>
      <c r="AU874" s="6" t="str">
        <f t="shared" si="44"/>
        <v/>
      </c>
      <c r="AV874" s="6">
        <f t="shared" si="45"/>
        <v>76.285714285714292</v>
      </c>
      <c r="AW874" s="7">
        <f t="shared" si="46"/>
        <v>4.6122448979591839</v>
      </c>
      <c r="AX874" s="6">
        <f t="shared" si="47"/>
        <v>15.253333333333334</v>
      </c>
      <c r="AY874" s="6" t="str">
        <f t="shared" si="48"/>
        <v/>
      </c>
      <c r="BA874" s="6">
        <f>VLOOKUP(A874, ALL_AP_DATA!$A$2:$F$3600, 6, FALSE)</f>
        <v>217</v>
      </c>
      <c r="BB874" s="6">
        <f>VLOOKUP(A874, projmetadata!$A$2:$D$2036, 4, FALSE)</f>
        <v>7932</v>
      </c>
      <c r="BC874" s="6" t="e">
        <f t="array" aca="1" ref="BC874" ca="1">_xludf.IFS(I874&lt;&gt;0, F874/I874, P874&lt;&gt;0, M874/P874, W874&lt;&gt;0, T874/W874, AD874&lt;&gt;0, AA874/AD874, AK874&lt;&gt;0, AH874/AK874, AR874&lt;&gt;0, AO874/AR874, TRUE, 0)</f>
        <v>#NAME?</v>
      </c>
      <c r="BE874" s="6" t="e">
        <f t="shared" ca="1" si="40"/>
        <v>#NAME?</v>
      </c>
      <c r="BF874" s="6" t="e">
        <f t="shared" ca="1" si="41"/>
        <v>#NAME?</v>
      </c>
      <c r="BG874" s="6"/>
      <c r="BH874" s="6">
        <f>VLOOKUP(A874, ALL_AP_DATA!$A$2:$D$3600, 3, FALSE)</f>
        <v>125</v>
      </c>
      <c r="BI874" s="6">
        <f>VLOOKUP(A874, ALL_AP_DATA!$A$2:$E$3600, 5, FALSE)</f>
        <v>2760</v>
      </c>
      <c r="BJ874" s="6">
        <f t="shared" si="49"/>
        <v>12.718894009216591</v>
      </c>
      <c r="BK874" s="6">
        <f t="shared" si="42"/>
        <v>0.57603686635944695</v>
      </c>
    </row>
    <row r="875" spans="1:63" ht="15.75" customHeight="1" x14ac:dyDescent="0.2">
      <c r="A875" s="6" t="s">
        <v>934</v>
      </c>
      <c r="B875" s="6" t="s">
        <v>61</v>
      </c>
      <c r="C875" s="6">
        <v>6</v>
      </c>
      <c r="D875" s="6">
        <v>29</v>
      </c>
      <c r="E875" s="6">
        <v>208</v>
      </c>
      <c r="F875" s="6">
        <v>19497</v>
      </c>
      <c r="G875" s="6">
        <v>2.3099999999999999E-2</v>
      </c>
      <c r="H875" s="6">
        <v>0.20119999999999999</v>
      </c>
      <c r="I875" s="6">
        <v>0.20660000000000001</v>
      </c>
      <c r="J875" s="6">
        <v>26</v>
      </c>
      <c r="K875" s="6">
        <v>112</v>
      </c>
      <c r="L875" s="6">
        <v>510</v>
      </c>
      <c r="M875" s="6">
        <v>35184</v>
      </c>
      <c r="N875" s="6">
        <v>8.9099999999999999E-2</v>
      </c>
      <c r="O875" s="6">
        <v>0.49320000000000003</v>
      </c>
      <c r="P875" s="6">
        <v>0.37280000000000002</v>
      </c>
      <c r="Q875" s="6">
        <v>64</v>
      </c>
      <c r="R875" s="6">
        <v>385</v>
      </c>
      <c r="S875" s="6">
        <v>894</v>
      </c>
      <c r="T875" s="6">
        <v>81294</v>
      </c>
      <c r="U875" s="6">
        <v>0.30630000000000002</v>
      </c>
      <c r="V875" s="6">
        <v>0.86460000000000004</v>
      </c>
      <c r="W875" s="6">
        <v>0.86129999999999995</v>
      </c>
      <c r="X875" s="6">
        <v>104</v>
      </c>
      <c r="Y875" s="6">
        <v>721</v>
      </c>
      <c r="Z875" s="6">
        <v>858</v>
      </c>
      <c r="AA875" s="6">
        <v>67624</v>
      </c>
      <c r="AB875" s="6">
        <v>0.5736</v>
      </c>
      <c r="AC875" s="6">
        <v>0.82979999999999998</v>
      </c>
      <c r="AD875" s="6">
        <v>0.71650000000000003</v>
      </c>
      <c r="AE875" s="6">
        <v>72</v>
      </c>
      <c r="AF875" s="6">
        <v>417</v>
      </c>
      <c r="AG875" s="6">
        <v>788</v>
      </c>
      <c r="AH875" s="6">
        <v>53558</v>
      </c>
      <c r="AI875" s="6">
        <v>0.33169999999999999</v>
      </c>
      <c r="AJ875" s="6">
        <v>0.7621</v>
      </c>
      <c r="AK875" s="6">
        <v>0.5675</v>
      </c>
      <c r="AL875" s="6">
        <v>14</v>
      </c>
      <c r="AM875" s="6">
        <v>199</v>
      </c>
      <c r="AN875" s="6">
        <v>634</v>
      </c>
      <c r="AO875" s="6">
        <v>55631</v>
      </c>
      <c r="AP875" s="6">
        <v>0.1583</v>
      </c>
      <c r="AQ875" s="6">
        <v>0.61319999999999997</v>
      </c>
      <c r="AR875" s="6">
        <v>0.58940000000000003</v>
      </c>
      <c r="AT875" s="6">
        <f t="shared" si="43"/>
        <v>672.31034482758616</v>
      </c>
      <c r="AU875" s="6">
        <f t="shared" si="44"/>
        <v>314.14285714285717</v>
      </c>
      <c r="AV875" s="6">
        <f t="shared" si="45"/>
        <v>211.15324675324675</v>
      </c>
      <c r="AW875" s="7">
        <f t="shared" si="46"/>
        <v>93.79195561719834</v>
      </c>
      <c r="AX875" s="6">
        <f t="shared" si="47"/>
        <v>128.43645083932853</v>
      </c>
      <c r="AY875" s="6">
        <f t="shared" si="48"/>
        <v>279.5527638190955</v>
      </c>
      <c r="BA875" s="6">
        <f>VLOOKUP(A875, ALL_AP_DATA!$A$2:$F$3600, 6, FALSE)</f>
        <v>1257</v>
      </c>
      <c r="BB875" s="6">
        <f>VLOOKUP(A875, projmetadata!$A$2:$D$2036, 4, FALSE)</f>
        <v>269190</v>
      </c>
      <c r="BC875" s="6" t="e">
        <f t="array" aca="1" ref="BC875" ca="1">_xludf.IFS(I875&lt;&gt;0, F875/I875, P875&lt;&gt;0, M875/P875, W875&lt;&gt;0, T875/W875, AD875&lt;&gt;0, AA875/AD875, AK875&lt;&gt;0, AH875/AK875, AR875&lt;&gt;0, AO875/AR875, TRUE, 0)</f>
        <v>#NAME?</v>
      </c>
      <c r="BE875" s="6" t="e">
        <f t="shared" ca="1" si="40"/>
        <v>#NAME?</v>
      </c>
      <c r="BF875" s="6" t="e">
        <f t="shared" ca="1" si="41"/>
        <v>#NAME?</v>
      </c>
      <c r="BG875" s="6"/>
      <c r="BH875" s="6">
        <f>VLOOKUP(A875, ALL_AP_DATA!$A$2:$D$3600, 3, FALSE)</f>
        <v>879</v>
      </c>
      <c r="BI875" s="6">
        <f>VLOOKUP(A875, ALL_AP_DATA!$A$2:$E$3600, 5, FALSE)</f>
        <v>94382</v>
      </c>
      <c r="BJ875" s="6">
        <f t="shared" si="49"/>
        <v>75.085123309466979</v>
      </c>
      <c r="BK875" s="6">
        <f t="shared" si="42"/>
        <v>0.69928400954653935</v>
      </c>
    </row>
    <row r="876" spans="1:63" ht="15.75" customHeight="1" x14ac:dyDescent="0.2">
      <c r="A876" s="6" t="s">
        <v>935</v>
      </c>
      <c r="B876" s="6" t="s">
        <v>64</v>
      </c>
      <c r="C876" s="6">
        <v>2</v>
      </c>
      <c r="D876" s="6">
        <v>30</v>
      </c>
      <c r="E876" s="6">
        <v>4</v>
      </c>
      <c r="F876" s="6">
        <v>238</v>
      </c>
      <c r="G876" s="6">
        <v>0.1923</v>
      </c>
      <c r="H876" s="6">
        <v>0.57140000000000002</v>
      </c>
      <c r="I876" s="6">
        <v>0.53969999999999996</v>
      </c>
      <c r="Q876" s="6">
        <v>1</v>
      </c>
      <c r="R876" s="6">
        <v>2</v>
      </c>
      <c r="S876" s="6">
        <v>3</v>
      </c>
      <c r="T876" s="6">
        <v>236</v>
      </c>
      <c r="U876" s="6">
        <v>1.2800000000000001E-2</v>
      </c>
      <c r="V876" s="6">
        <v>0.42859999999999998</v>
      </c>
      <c r="W876" s="6">
        <v>0.53510000000000002</v>
      </c>
      <c r="X876" s="6">
        <v>2</v>
      </c>
      <c r="Y876" s="6">
        <v>68</v>
      </c>
      <c r="Z876" s="6">
        <v>4</v>
      </c>
      <c r="AA876" s="6">
        <v>238</v>
      </c>
      <c r="AB876" s="6">
        <v>0.43590000000000001</v>
      </c>
      <c r="AC876" s="6">
        <v>0.57140000000000002</v>
      </c>
      <c r="AD876" s="6">
        <v>0.53969999999999996</v>
      </c>
      <c r="AE876" s="6">
        <v>11</v>
      </c>
      <c r="AF876" s="6">
        <v>64</v>
      </c>
      <c r="AG876" s="6">
        <v>3</v>
      </c>
      <c r="AH876" s="6">
        <v>236</v>
      </c>
      <c r="AI876" s="6">
        <v>0.4103</v>
      </c>
      <c r="AJ876" s="6">
        <v>0.42859999999999998</v>
      </c>
      <c r="AK876" s="6">
        <v>0.53510000000000002</v>
      </c>
      <c r="AT876" s="6">
        <f t="shared" si="43"/>
        <v>7.9333333333333336</v>
      </c>
      <c r="AU876" s="6" t="str">
        <f t="shared" si="44"/>
        <v/>
      </c>
      <c r="AV876" s="6">
        <f t="shared" si="45"/>
        <v>118</v>
      </c>
      <c r="AW876" s="7">
        <f t="shared" si="46"/>
        <v>3.5</v>
      </c>
      <c r="AX876" s="6">
        <f t="shared" si="47"/>
        <v>3.6875</v>
      </c>
      <c r="AY876" s="6" t="str">
        <f t="shared" si="48"/>
        <v/>
      </c>
      <c r="BA876" s="6">
        <f>VLOOKUP(A876, ALL_AP_DATA!$A$2:$F$3600, 6, FALSE)</f>
        <v>156</v>
      </c>
      <c r="BB876" s="6">
        <f>VLOOKUP(A876, projmetadata!$A$2:$D$2036, 4, FALSE)</f>
        <v>46033</v>
      </c>
      <c r="BC876" s="6" t="e">
        <f t="array" aca="1" ref="BC876" ca="1">_xludf.IFS(I876&lt;&gt;0, F876/I876, P876&lt;&gt;0, M876/P876, W876&lt;&gt;0, T876/W876, AD876&lt;&gt;0, AA876/AD876, AK876&lt;&gt;0, AH876/AK876, AR876&lt;&gt;0, AO876/AR876, TRUE, 0)</f>
        <v>#NAME?</v>
      </c>
      <c r="BE876" s="6" t="e">
        <f t="shared" ca="1" si="40"/>
        <v>#NAME?</v>
      </c>
      <c r="BF876" s="6" t="e">
        <f t="shared" ca="1" si="41"/>
        <v>#NAME?</v>
      </c>
      <c r="BG876" s="6"/>
      <c r="BH876" s="6">
        <f>VLOOKUP(A876, ALL_AP_DATA!$A$2:$D$3600, 3, FALSE)</f>
        <v>96</v>
      </c>
      <c r="BI876" s="6">
        <f>VLOOKUP(A876, ALL_AP_DATA!$A$2:$E$3600, 5, FALSE)</f>
        <v>441</v>
      </c>
      <c r="BJ876" s="6">
        <f t="shared" si="49"/>
        <v>2.8269230769230771</v>
      </c>
      <c r="BK876" s="6">
        <f t="shared" si="42"/>
        <v>0.61538461538461542</v>
      </c>
    </row>
    <row r="877" spans="1:63" ht="15.75" customHeight="1" x14ac:dyDescent="0.2">
      <c r="A877" s="6" t="s">
        <v>936</v>
      </c>
      <c r="B877" s="6" t="s">
        <v>61</v>
      </c>
      <c r="C877" s="6">
        <v>1</v>
      </c>
      <c r="D877" s="6">
        <v>2</v>
      </c>
      <c r="E877" s="6">
        <v>0</v>
      </c>
      <c r="F877" s="6">
        <v>0</v>
      </c>
      <c r="G877" s="6">
        <v>2.3E-3</v>
      </c>
      <c r="H877" s="6">
        <v>0</v>
      </c>
      <c r="I877" s="6">
        <v>0</v>
      </c>
      <c r="Q877" s="6">
        <v>6</v>
      </c>
      <c r="R877" s="6">
        <v>17</v>
      </c>
      <c r="S877" s="6">
        <v>13</v>
      </c>
      <c r="T877" s="6">
        <v>5762</v>
      </c>
      <c r="U877" s="6">
        <v>1.9800000000000002E-2</v>
      </c>
      <c r="V877" s="6">
        <v>0.22409999999999999</v>
      </c>
      <c r="W877" s="6">
        <v>0.24379999999999999</v>
      </c>
      <c r="X877" s="6">
        <v>32</v>
      </c>
      <c r="Y877" s="6">
        <v>480</v>
      </c>
      <c r="Z877" s="6">
        <v>28</v>
      </c>
      <c r="AA877" s="6">
        <v>4985</v>
      </c>
      <c r="AB877" s="6">
        <v>0.55879999999999996</v>
      </c>
      <c r="AC877" s="6">
        <v>0.48280000000000001</v>
      </c>
      <c r="AD877" s="6">
        <v>0.2109</v>
      </c>
      <c r="AE877" s="6">
        <v>28</v>
      </c>
      <c r="AF877" s="6">
        <v>125</v>
      </c>
      <c r="AG877" s="6">
        <v>9</v>
      </c>
      <c r="AH877" s="6">
        <v>65</v>
      </c>
      <c r="AI877" s="6">
        <v>0.14549999999999999</v>
      </c>
      <c r="AJ877" s="6">
        <v>0.1552</v>
      </c>
      <c r="AK877" s="6">
        <v>2.8E-3</v>
      </c>
      <c r="AT877" s="6">
        <f t="shared" si="43"/>
        <v>0</v>
      </c>
      <c r="AU877" s="6" t="str">
        <f t="shared" si="44"/>
        <v/>
      </c>
      <c r="AV877" s="6">
        <f t="shared" si="45"/>
        <v>338.94117647058823</v>
      </c>
      <c r="AW877" s="7">
        <f t="shared" si="46"/>
        <v>10.385416666666666</v>
      </c>
      <c r="AX877" s="6">
        <f t="shared" si="47"/>
        <v>0.52</v>
      </c>
      <c r="AY877" s="6" t="str">
        <f t="shared" si="48"/>
        <v/>
      </c>
      <c r="BA877" s="6">
        <f>VLOOKUP(A877, ALL_AP_DATA!$A$2:$F$3600, 6, FALSE)</f>
        <v>859</v>
      </c>
      <c r="BB877" s="6">
        <f>VLOOKUP(A877, projmetadata!$A$2:$D$2036, 4, FALSE)</f>
        <v>133570</v>
      </c>
      <c r="BC877" s="6" t="e">
        <f t="array" aca="1" ref="BC877" ca="1">_xludf.IFS(I877&lt;&gt;0, F877/I877, P877&lt;&gt;0, M877/P877, W877&lt;&gt;0, T877/W877, AD877&lt;&gt;0, AA877/AD877, AK877&lt;&gt;0, AH877/AK877, AR877&lt;&gt;0, AO877/AR877, TRUE, 0)</f>
        <v>#NAME?</v>
      </c>
      <c r="BE877" s="6" t="e">
        <f t="shared" ca="1" si="40"/>
        <v>#NAME?</v>
      </c>
      <c r="BF877" s="6" t="e">
        <f t="shared" ca="1" si="41"/>
        <v>#NAME?</v>
      </c>
      <c r="BG877" s="6"/>
      <c r="BH877" s="6">
        <f>VLOOKUP(A877, ALL_AP_DATA!$A$2:$D$3600, 3, FALSE)</f>
        <v>534</v>
      </c>
      <c r="BI877" s="6">
        <f>VLOOKUP(A877, ALL_AP_DATA!$A$2:$E$3600, 5, FALSE)</f>
        <v>23636</v>
      </c>
      <c r="BJ877" s="6">
        <f t="shared" si="49"/>
        <v>27.515715948777647</v>
      </c>
      <c r="BK877" s="6">
        <f t="shared" si="42"/>
        <v>0.6216530849825378</v>
      </c>
    </row>
    <row r="878" spans="1:63" ht="15.75" customHeight="1" x14ac:dyDescent="0.2">
      <c r="A878" s="6" t="s">
        <v>937</v>
      </c>
      <c r="B878" s="6" t="s">
        <v>64</v>
      </c>
      <c r="C878" s="6">
        <v>29</v>
      </c>
      <c r="D878" s="6">
        <v>76</v>
      </c>
      <c r="E878" s="6">
        <v>25</v>
      </c>
      <c r="F878" s="6">
        <v>670</v>
      </c>
      <c r="G878" s="6">
        <v>2.3400000000000001E-2</v>
      </c>
      <c r="H878" s="6">
        <v>0.41670000000000001</v>
      </c>
      <c r="I878" s="6">
        <v>6.6900000000000001E-2</v>
      </c>
      <c r="Q878" s="6">
        <v>5</v>
      </c>
      <c r="R878" s="6">
        <v>16</v>
      </c>
      <c r="S878" s="6">
        <v>22</v>
      </c>
      <c r="T878" s="6">
        <v>1358</v>
      </c>
      <c r="U878" s="6">
        <v>4.8999999999999998E-3</v>
      </c>
      <c r="V878" s="6">
        <v>0.36670000000000003</v>
      </c>
      <c r="W878" s="6">
        <v>0.1356</v>
      </c>
      <c r="X878" s="6">
        <v>14</v>
      </c>
      <c r="Y878" s="6">
        <v>69</v>
      </c>
      <c r="Z878" s="6">
        <v>3</v>
      </c>
      <c r="AA878" s="6">
        <v>122</v>
      </c>
      <c r="AB878" s="6">
        <v>2.12E-2</v>
      </c>
      <c r="AC878" s="6">
        <v>0.05</v>
      </c>
      <c r="AD878" s="6">
        <v>1.2200000000000001E-2</v>
      </c>
      <c r="AE878" s="6">
        <v>156</v>
      </c>
      <c r="AF878" s="6">
        <v>471</v>
      </c>
      <c r="AG878" s="6">
        <v>41</v>
      </c>
      <c r="AH878" s="6">
        <v>2125</v>
      </c>
      <c r="AI878" s="6">
        <v>0.14499999999999999</v>
      </c>
      <c r="AJ878" s="6">
        <v>0.68330000000000002</v>
      </c>
      <c r="AK878" s="6">
        <v>0.2122</v>
      </c>
      <c r="AT878" s="6">
        <f t="shared" si="43"/>
        <v>8.8157894736842106</v>
      </c>
      <c r="AU878" s="6" t="str">
        <f t="shared" si="44"/>
        <v/>
      </c>
      <c r="AV878" s="6">
        <f t="shared" si="45"/>
        <v>84.875</v>
      </c>
      <c r="AW878" s="7">
        <f t="shared" si="46"/>
        <v>1.7681159420289856</v>
      </c>
      <c r="AX878" s="6">
        <f t="shared" si="47"/>
        <v>4.511677282377919</v>
      </c>
      <c r="AY878" s="6" t="str">
        <f t="shared" si="48"/>
        <v/>
      </c>
      <c r="BA878" s="6">
        <f>VLOOKUP(A878, ALL_AP_DATA!$A$2:$F$3600, 6, FALSE)</f>
        <v>3248</v>
      </c>
      <c r="BB878" s="6">
        <f>VLOOKUP(A878, projmetadata!$A$2:$D$2036, 4, FALSE)</f>
        <v>105764</v>
      </c>
      <c r="BC878" s="6" t="e">
        <f t="array" aca="1" ref="BC878" ca="1">_xludf.IFS(I878&lt;&gt;0, F878/I878, P878&lt;&gt;0, M878/P878, W878&lt;&gt;0, T878/W878, AD878&lt;&gt;0, AA878/AD878, AK878&lt;&gt;0, AH878/AK878, AR878&lt;&gt;0, AO878/AR878, TRUE, 0)</f>
        <v>#NAME?</v>
      </c>
      <c r="BE878" s="6" t="e">
        <f t="shared" ca="1" si="40"/>
        <v>#NAME?</v>
      </c>
      <c r="BF878" s="6" t="e">
        <f t="shared" ca="1" si="41"/>
        <v>#NAME?</v>
      </c>
      <c r="BG878" s="6"/>
      <c r="BH878" s="6">
        <f>VLOOKUP(A878, ALL_AP_DATA!$A$2:$D$3600, 3, FALSE)</f>
        <v>561</v>
      </c>
      <c r="BI878" s="6">
        <f>VLOOKUP(A878, ALL_AP_DATA!$A$2:$E$3600, 5, FALSE)</f>
        <v>10012</v>
      </c>
      <c r="BJ878" s="6">
        <f t="shared" si="49"/>
        <v>3.0825123152709359</v>
      </c>
      <c r="BK878" s="6">
        <f t="shared" si="42"/>
        <v>0.17272167487684728</v>
      </c>
    </row>
    <row r="879" spans="1:63" ht="15.75" customHeight="1" x14ac:dyDescent="0.2">
      <c r="A879" s="6" t="s">
        <v>938</v>
      </c>
      <c r="B879" s="6" t="s">
        <v>64</v>
      </c>
      <c r="C879" s="6">
        <v>6</v>
      </c>
      <c r="D879" s="6">
        <v>65</v>
      </c>
      <c r="E879" s="6">
        <v>75</v>
      </c>
      <c r="F879" s="6">
        <v>2882</v>
      </c>
      <c r="G879" s="6">
        <v>0.21310000000000001</v>
      </c>
      <c r="H879" s="6">
        <v>0.63029999999999997</v>
      </c>
      <c r="I879" s="6">
        <v>0.30099999999999999</v>
      </c>
      <c r="J879" s="6">
        <v>1</v>
      </c>
      <c r="K879" s="6">
        <v>10</v>
      </c>
      <c r="L879" s="6">
        <v>48</v>
      </c>
      <c r="M879" s="6">
        <v>1574</v>
      </c>
      <c r="N879" s="6">
        <v>3.2800000000000003E-2</v>
      </c>
      <c r="O879" s="6">
        <v>0.40339999999999998</v>
      </c>
      <c r="P879" s="6">
        <v>0.16439999999999999</v>
      </c>
      <c r="Q879" s="6">
        <v>19</v>
      </c>
      <c r="R879" s="6">
        <v>78</v>
      </c>
      <c r="S879" s="6">
        <v>101</v>
      </c>
      <c r="T879" s="6">
        <v>7152</v>
      </c>
      <c r="U879" s="6">
        <v>0.25569999999999998</v>
      </c>
      <c r="V879" s="6">
        <v>0.84870000000000001</v>
      </c>
      <c r="W879" s="6">
        <v>0.74690000000000001</v>
      </c>
      <c r="X879" s="6">
        <v>24</v>
      </c>
      <c r="Y879" s="6">
        <v>116</v>
      </c>
      <c r="Z879" s="6">
        <v>81</v>
      </c>
      <c r="AA879" s="6">
        <v>3747</v>
      </c>
      <c r="AB879" s="6">
        <v>0.38030000000000003</v>
      </c>
      <c r="AC879" s="6">
        <v>0.68069999999999997</v>
      </c>
      <c r="AD879" s="6">
        <v>0.39129999999999998</v>
      </c>
      <c r="AE879" s="6">
        <v>33</v>
      </c>
      <c r="AF879" s="6">
        <v>147</v>
      </c>
      <c r="AG879" s="6">
        <v>91</v>
      </c>
      <c r="AH879" s="6">
        <v>4755</v>
      </c>
      <c r="AI879" s="6">
        <v>0.48199999999999998</v>
      </c>
      <c r="AJ879" s="6">
        <v>0.76470000000000005</v>
      </c>
      <c r="AK879" s="6">
        <v>0.49659999999999999</v>
      </c>
      <c r="AT879" s="6">
        <f t="shared" si="43"/>
        <v>44.338461538461537</v>
      </c>
      <c r="AU879" s="6">
        <f t="shared" si="44"/>
        <v>157.4</v>
      </c>
      <c r="AV879" s="6">
        <f t="shared" si="45"/>
        <v>91.692307692307693</v>
      </c>
      <c r="AW879" s="7">
        <f t="shared" si="46"/>
        <v>32.301724137931032</v>
      </c>
      <c r="AX879" s="6">
        <f t="shared" si="47"/>
        <v>32.346938775510203</v>
      </c>
      <c r="AY879" s="6" t="str">
        <f t="shared" si="48"/>
        <v/>
      </c>
      <c r="BA879" s="6">
        <f>VLOOKUP(A879, ALL_AP_DATA!$A$2:$F$3600, 6, FALSE)</f>
        <v>305</v>
      </c>
      <c r="BB879" s="6">
        <f>VLOOKUP(A879, projmetadata!$A$2:$D$2036, 4, FALSE)</f>
        <v>66793</v>
      </c>
      <c r="BC879" s="6" t="e">
        <f t="array" aca="1" ref="BC879" ca="1">_xludf.IFS(I879&lt;&gt;0, F879/I879, P879&lt;&gt;0, M879/P879, W879&lt;&gt;0, T879/W879, AD879&lt;&gt;0, AA879/AD879, AK879&lt;&gt;0, AH879/AK879, AR879&lt;&gt;0, AO879/AR879, TRUE, 0)</f>
        <v>#NAME?</v>
      </c>
      <c r="BE879" s="6" t="e">
        <f t="shared" ca="1" si="40"/>
        <v>#NAME?</v>
      </c>
      <c r="BF879" s="6" t="e">
        <f t="shared" ca="1" si="41"/>
        <v>#NAME?</v>
      </c>
      <c r="BG879" s="6"/>
      <c r="BH879" s="6">
        <f>VLOOKUP(A879, ALL_AP_DATA!$A$2:$D$3600, 3, FALSE)</f>
        <v>214</v>
      </c>
      <c r="BI879" s="6">
        <f>VLOOKUP(A879, ALL_AP_DATA!$A$2:$E$3600, 5, FALSE)</f>
        <v>9575</v>
      </c>
      <c r="BJ879" s="6">
        <f t="shared" si="49"/>
        <v>31.393442622950818</v>
      </c>
      <c r="BK879" s="6">
        <f t="shared" si="42"/>
        <v>0.70163934426229513</v>
      </c>
    </row>
    <row r="880" spans="1:63" ht="15.75" customHeight="1" x14ac:dyDescent="0.2">
      <c r="A880" s="6" t="s">
        <v>939</v>
      </c>
      <c r="B880" s="6" t="s">
        <v>61</v>
      </c>
      <c r="C880" s="6">
        <v>7</v>
      </c>
      <c r="D880" s="6">
        <v>28</v>
      </c>
      <c r="E880" s="6">
        <v>2</v>
      </c>
      <c r="F880" s="6">
        <v>18</v>
      </c>
      <c r="G880" s="6">
        <v>1.46E-2</v>
      </c>
      <c r="H880" s="6">
        <v>1.9400000000000001E-2</v>
      </c>
      <c r="I880" s="6">
        <v>4.0000000000000002E-4</v>
      </c>
      <c r="Q880" s="6">
        <v>4</v>
      </c>
      <c r="R880" s="6">
        <v>10</v>
      </c>
      <c r="S880" s="6">
        <v>37</v>
      </c>
      <c r="T880" s="6">
        <v>2071</v>
      </c>
      <c r="U880" s="6">
        <v>5.1999999999999998E-3</v>
      </c>
      <c r="V880" s="6">
        <v>0.35920000000000002</v>
      </c>
      <c r="W880" s="6">
        <v>5.1400000000000001E-2</v>
      </c>
      <c r="X880" s="6">
        <v>107</v>
      </c>
      <c r="Y880" s="6">
        <v>1027</v>
      </c>
      <c r="Z880" s="6">
        <v>83</v>
      </c>
      <c r="AA880" s="6">
        <v>6562</v>
      </c>
      <c r="AB880" s="6">
        <v>0.53410000000000002</v>
      </c>
      <c r="AC880" s="6">
        <v>0.80579999999999996</v>
      </c>
      <c r="AD880" s="6">
        <v>0.16300000000000001</v>
      </c>
      <c r="AE880" s="6">
        <v>47</v>
      </c>
      <c r="AF880" s="6">
        <v>152</v>
      </c>
      <c r="AG880" s="6">
        <v>55</v>
      </c>
      <c r="AH880" s="6">
        <v>2155</v>
      </c>
      <c r="AI880" s="6">
        <v>7.9000000000000001E-2</v>
      </c>
      <c r="AJ880" s="6">
        <v>0.53400000000000003</v>
      </c>
      <c r="AK880" s="6">
        <v>5.3499999999999999E-2</v>
      </c>
      <c r="AT880" s="6">
        <f t="shared" si="43"/>
        <v>0.6428571428571429</v>
      </c>
      <c r="AU880" s="6" t="str">
        <f t="shared" si="44"/>
        <v/>
      </c>
      <c r="AV880" s="6">
        <f t="shared" si="45"/>
        <v>207.1</v>
      </c>
      <c r="AW880" s="7">
        <f t="shared" si="46"/>
        <v>6.3894839337877309</v>
      </c>
      <c r="AX880" s="6">
        <f t="shared" si="47"/>
        <v>14.177631578947368</v>
      </c>
      <c r="AY880" s="6" t="str">
        <f t="shared" si="48"/>
        <v/>
      </c>
      <c r="BA880" s="6">
        <f>VLOOKUP(A880, ALL_AP_DATA!$A$2:$F$3600, 6, FALSE)</f>
        <v>1923</v>
      </c>
      <c r="BB880" s="6">
        <f>VLOOKUP(A880, projmetadata!$A$2:$D$2036, 4, FALSE)</f>
        <v>321050</v>
      </c>
      <c r="BC880" s="6" t="e">
        <f t="array" aca="1" ref="BC880" ca="1">_xludf.IFS(I880&lt;&gt;0, F880/I880, P880&lt;&gt;0, M880/P880, W880&lt;&gt;0, T880/W880, AD880&lt;&gt;0, AA880/AD880, AK880&lt;&gt;0, AH880/AK880, AR880&lt;&gt;0, AO880/AR880, TRUE, 0)</f>
        <v>#NAME?</v>
      </c>
      <c r="BE880" s="6" t="e">
        <f t="shared" ca="1" si="40"/>
        <v>#NAME?</v>
      </c>
      <c r="BF880" s="6" t="e">
        <f t="shared" ca="1" si="41"/>
        <v>#NAME?</v>
      </c>
      <c r="BG880" s="6"/>
      <c r="BH880" s="6">
        <f>VLOOKUP(A880, ALL_AP_DATA!$A$2:$D$3600, 3, FALSE)</f>
        <v>1082</v>
      </c>
      <c r="BI880" s="6">
        <f>VLOOKUP(A880, ALL_AP_DATA!$A$2:$E$3600, 5, FALSE)</f>
        <v>40266</v>
      </c>
      <c r="BJ880" s="6">
        <f t="shared" si="49"/>
        <v>20.939157566302651</v>
      </c>
      <c r="BK880" s="6">
        <f t="shared" si="42"/>
        <v>0.56266250650026006</v>
      </c>
    </row>
    <row r="881" spans="1:63" ht="15.75" customHeight="1" x14ac:dyDescent="0.2">
      <c r="A881" s="6" t="s">
        <v>940</v>
      </c>
      <c r="B881" s="6" t="s">
        <v>64</v>
      </c>
      <c r="C881" s="6">
        <v>22</v>
      </c>
      <c r="D881" s="6">
        <v>151</v>
      </c>
      <c r="E881" s="6">
        <v>0</v>
      </c>
      <c r="F881" s="6">
        <v>0</v>
      </c>
      <c r="G881" s="6">
        <v>0.15160000000000001</v>
      </c>
      <c r="H881" s="6">
        <v>0</v>
      </c>
      <c r="I881" s="6">
        <v>0</v>
      </c>
      <c r="X881" s="6">
        <v>67</v>
      </c>
      <c r="Y881" s="6">
        <v>395</v>
      </c>
      <c r="Z881" s="6">
        <v>0</v>
      </c>
      <c r="AA881" s="6">
        <v>0</v>
      </c>
      <c r="AB881" s="6">
        <v>0.39660000000000001</v>
      </c>
      <c r="AC881" s="6">
        <v>0</v>
      </c>
      <c r="AD881" s="6">
        <v>0</v>
      </c>
      <c r="AE881" s="6">
        <v>81</v>
      </c>
      <c r="AF881" s="6">
        <v>458</v>
      </c>
      <c r="AG881" s="6">
        <v>0</v>
      </c>
      <c r="AH881" s="6">
        <v>0</v>
      </c>
      <c r="AI881" s="6">
        <v>0.45979999999999999</v>
      </c>
      <c r="AJ881" s="6">
        <v>0</v>
      </c>
      <c r="AK881" s="6">
        <v>0</v>
      </c>
      <c r="AT881" s="6">
        <f t="shared" si="43"/>
        <v>0</v>
      </c>
      <c r="AU881" s="6" t="str">
        <f t="shared" si="44"/>
        <v/>
      </c>
      <c r="AV881" s="6" t="str">
        <f t="shared" si="45"/>
        <v/>
      </c>
      <c r="AW881" s="7">
        <f t="shared" si="46"/>
        <v>0</v>
      </c>
      <c r="AX881" s="6">
        <f t="shared" si="47"/>
        <v>0</v>
      </c>
      <c r="AY881" s="6" t="str">
        <f t="shared" si="48"/>
        <v/>
      </c>
      <c r="BA881" s="6">
        <f>VLOOKUP(A881, ALL_AP_DATA!$A$2:$F$3600, 6, FALSE)</f>
        <v>996</v>
      </c>
      <c r="BB881" s="6">
        <f>VLOOKUP(A881, projmetadata!$A$2:$D$2036, 4, FALSE)</f>
        <v>149165</v>
      </c>
      <c r="BC881" s="6" t="e">
        <f t="array" aca="1" ref="BC881" ca="1">_xludf.IFS(I881&lt;&gt;0, F881/I881, P881&lt;&gt;0, M881/P881, W881&lt;&gt;0, T881/W881, AD881&lt;&gt;0, AA881/AD881, AK881&lt;&gt;0, AH881/AK881, AR881&lt;&gt;0, AO881/AR881, TRUE, 0)</f>
        <v>#NAME?</v>
      </c>
      <c r="BE881" s="6" t="e">
        <f t="shared" ca="1" si="40"/>
        <v>#NAME?</v>
      </c>
      <c r="BF881" s="6" t="e">
        <f t="shared" ca="1" si="41"/>
        <v>#NAME?</v>
      </c>
      <c r="BG881" s="6"/>
      <c r="BH881" s="6">
        <f>VLOOKUP(A881, ALL_AP_DATA!$A$2:$D$3600, 3, FALSE)</f>
        <v>637</v>
      </c>
      <c r="BI881" s="6">
        <f>VLOOKUP(A881, ALL_AP_DATA!$A$2:$E$3600, 5, FALSE)</f>
        <v>0</v>
      </c>
      <c r="BJ881" s="6">
        <f t="shared" si="49"/>
        <v>0</v>
      </c>
      <c r="BK881" s="6">
        <f t="shared" si="42"/>
        <v>0.63955823293172687</v>
      </c>
    </row>
    <row r="882" spans="1:63" ht="15.75" customHeight="1" x14ac:dyDescent="0.2">
      <c r="A882" s="6" t="s">
        <v>941</v>
      </c>
      <c r="B882" s="6" t="s">
        <v>64</v>
      </c>
      <c r="C882" s="6">
        <v>1</v>
      </c>
      <c r="D882" s="6">
        <v>6</v>
      </c>
      <c r="E882" s="6">
        <v>0</v>
      </c>
      <c r="F882" s="6">
        <v>0</v>
      </c>
      <c r="G882" s="6">
        <v>2.6800000000000001E-2</v>
      </c>
      <c r="H882" s="6">
        <v>0</v>
      </c>
      <c r="I882" s="6">
        <v>0</v>
      </c>
      <c r="AE882" s="6">
        <v>20</v>
      </c>
      <c r="AF882" s="6">
        <v>152</v>
      </c>
      <c r="AG882" s="6">
        <v>5</v>
      </c>
      <c r="AH882" s="6">
        <v>119</v>
      </c>
      <c r="AI882" s="6">
        <v>0.67859999999999998</v>
      </c>
      <c r="AJ882" s="6">
        <v>1</v>
      </c>
      <c r="AK882" s="6">
        <v>0.8095</v>
      </c>
      <c r="AT882" s="6">
        <f t="shared" si="43"/>
        <v>0</v>
      </c>
      <c r="AU882" s="6" t="str">
        <f t="shared" si="44"/>
        <v/>
      </c>
      <c r="AV882" s="6" t="str">
        <f t="shared" si="45"/>
        <v/>
      </c>
      <c r="AW882" s="7" t="str">
        <f t="shared" si="46"/>
        <v/>
      </c>
      <c r="AX882" s="6">
        <f t="shared" si="47"/>
        <v>0.78289473684210531</v>
      </c>
      <c r="AY882" s="6" t="str">
        <f t="shared" si="48"/>
        <v/>
      </c>
      <c r="BA882" s="6">
        <f>VLOOKUP(A882, ALL_AP_DATA!$A$2:$F$3600, 6, FALSE)</f>
        <v>224</v>
      </c>
      <c r="BB882" s="6">
        <f>VLOOKUP(A882, projmetadata!$A$2:$D$2036, 4, FALSE)</f>
        <v>14602</v>
      </c>
      <c r="BC882" s="6" t="e">
        <f t="array" aca="1" ref="BC882" ca="1">_xludf.IFS(I882&lt;&gt;0, F882/I882, P882&lt;&gt;0, M882/P882, W882&lt;&gt;0, T882/W882, AD882&lt;&gt;0, AA882/AD882, AK882&lt;&gt;0, AH882/AK882, AR882&lt;&gt;0, AO882/AR882, TRUE, 0)</f>
        <v>#NAME?</v>
      </c>
      <c r="BE882" s="6" t="e">
        <f t="shared" ca="1" si="40"/>
        <v>#NAME?</v>
      </c>
      <c r="BF882" s="6" t="e">
        <f t="shared" ca="1" si="41"/>
        <v>#NAME?</v>
      </c>
      <c r="BG882" s="6"/>
      <c r="BH882" s="6">
        <f>VLOOKUP(A882, ALL_AP_DATA!$A$2:$D$3600, 3, FALSE)</f>
        <v>152</v>
      </c>
      <c r="BI882" s="6">
        <f>VLOOKUP(A882, ALL_AP_DATA!$A$2:$E$3600, 5, FALSE)</f>
        <v>147</v>
      </c>
      <c r="BJ882" s="6">
        <f t="shared" si="49"/>
        <v>0.65625</v>
      </c>
      <c r="BK882" s="6">
        <f t="shared" si="42"/>
        <v>0.6785714285714286</v>
      </c>
    </row>
    <row r="883" spans="1:63" ht="15.75" customHeight="1" x14ac:dyDescent="0.2">
      <c r="A883" s="6" t="s">
        <v>942</v>
      </c>
      <c r="B883" s="6" t="s">
        <v>64</v>
      </c>
      <c r="C883" s="6">
        <v>7</v>
      </c>
      <c r="D883" s="6">
        <v>26</v>
      </c>
      <c r="E883" s="6">
        <v>48</v>
      </c>
      <c r="F883" s="6">
        <v>1280</v>
      </c>
      <c r="G883" s="6">
        <v>2.63E-2</v>
      </c>
      <c r="H883" s="6">
        <v>0.26369999999999999</v>
      </c>
      <c r="I883" s="6">
        <v>0.1188</v>
      </c>
      <c r="Q883" s="6">
        <v>19</v>
      </c>
      <c r="R883" s="6">
        <v>59</v>
      </c>
      <c r="S883" s="6">
        <v>128</v>
      </c>
      <c r="T883" s="6">
        <v>5963</v>
      </c>
      <c r="U883" s="6">
        <v>5.9700000000000003E-2</v>
      </c>
      <c r="V883" s="6">
        <v>0.70330000000000004</v>
      </c>
      <c r="W883" s="6">
        <v>0.55349999999999999</v>
      </c>
      <c r="X883" s="6">
        <v>47</v>
      </c>
      <c r="Y883" s="6">
        <v>252</v>
      </c>
      <c r="Z883" s="6">
        <v>139</v>
      </c>
      <c r="AA883" s="6">
        <v>6650</v>
      </c>
      <c r="AB883" s="6">
        <v>0.25480000000000003</v>
      </c>
      <c r="AC883" s="6">
        <v>0.76370000000000005</v>
      </c>
      <c r="AD883" s="6">
        <v>0.61729999999999996</v>
      </c>
      <c r="AE883" s="6">
        <v>81</v>
      </c>
      <c r="AF883" s="6">
        <v>282</v>
      </c>
      <c r="AG883" s="6">
        <v>119</v>
      </c>
      <c r="AH883" s="6">
        <v>4028</v>
      </c>
      <c r="AI883" s="6">
        <v>0.28510000000000002</v>
      </c>
      <c r="AJ883" s="6">
        <v>0.65380000000000005</v>
      </c>
      <c r="AK883" s="6">
        <v>0.37390000000000001</v>
      </c>
      <c r="AT883" s="6">
        <f t="shared" si="43"/>
        <v>49.230769230769234</v>
      </c>
      <c r="AU883" s="6" t="str">
        <f t="shared" si="44"/>
        <v/>
      </c>
      <c r="AV883" s="6">
        <f t="shared" si="45"/>
        <v>101.06779661016949</v>
      </c>
      <c r="AW883" s="7">
        <f t="shared" si="46"/>
        <v>26.388888888888889</v>
      </c>
      <c r="AX883" s="6">
        <f t="shared" si="47"/>
        <v>14.283687943262411</v>
      </c>
      <c r="AY883" s="6" t="str">
        <f t="shared" si="48"/>
        <v/>
      </c>
      <c r="BA883" s="6">
        <f>VLOOKUP(A883, ALL_AP_DATA!$A$2:$F$3600, 6, FALSE)</f>
        <v>989</v>
      </c>
      <c r="BB883" s="6">
        <f>VLOOKUP(A883, projmetadata!$A$2:$D$2036, 4, FALSE)</f>
        <v>85582</v>
      </c>
      <c r="BC883" s="6" t="e">
        <f t="array" aca="1" ref="BC883" ca="1">_xludf.IFS(I883&lt;&gt;0, F883/I883, P883&lt;&gt;0, M883/P883, W883&lt;&gt;0, T883/W883, AD883&lt;&gt;0, AA883/AD883, AK883&lt;&gt;0, AH883/AK883, AR883&lt;&gt;0, AO883/AR883, TRUE, 0)</f>
        <v>#NAME?</v>
      </c>
      <c r="BE883" s="6" t="e">
        <f t="shared" ca="1" si="40"/>
        <v>#NAME?</v>
      </c>
      <c r="BF883" s="6" t="e">
        <f t="shared" ca="1" si="41"/>
        <v>#NAME?</v>
      </c>
      <c r="BG883" s="6"/>
      <c r="BH883" s="6">
        <f>VLOOKUP(A883, ALL_AP_DATA!$A$2:$D$3600, 3, FALSE)</f>
        <v>457</v>
      </c>
      <c r="BI883" s="6">
        <f>VLOOKUP(A883, ALL_AP_DATA!$A$2:$E$3600, 5, FALSE)</f>
        <v>10773</v>
      </c>
      <c r="BJ883" s="6">
        <f t="shared" si="49"/>
        <v>10.892821031344793</v>
      </c>
      <c r="BK883" s="6">
        <f t="shared" si="42"/>
        <v>0.46208291203235591</v>
      </c>
    </row>
    <row r="884" spans="1:63" ht="15.75" customHeight="1" x14ac:dyDescent="0.2">
      <c r="A884" s="6" t="s">
        <v>943</v>
      </c>
      <c r="B884" s="6" t="s">
        <v>64</v>
      </c>
      <c r="Q884" s="6">
        <v>2</v>
      </c>
      <c r="R884" s="6">
        <v>5</v>
      </c>
      <c r="S884" s="6">
        <v>8</v>
      </c>
      <c r="T884" s="6">
        <v>562</v>
      </c>
      <c r="U884" s="6">
        <v>2.9899999999999999E-2</v>
      </c>
      <c r="V884" s="6">
        <v>0.57140000000000002</v>
      </c>
      <c r="W884" s="6">
        <v>0.39029999999999998</v>
      </c>
      <c r="X884" s="6">
        <v>4</v>
      </c>
      <c r="Y884" s="6">
        <v>18</v>
      </c>
      <c r="Z884" s="6">
        <v>1</v>
      </c>
      <c r="AA884" s="6">
        <v>12</v>
      </c>
      <c r="AB884" s="6">
        <v>0.10780000000000001</v>
      </c>
      <c r="AC884" s="6">
        <v>7.1400000000000005E-2</v>
      </c>
      <c r="AD884" s="6">
        <v>8.3000000000000001E-3</v>
      </c>
      <c r="AE884" s="6">
        <v>7</v>
      </c>
      <c r="AF884" s="6">
        <v>23</v>
      </c>
      <c r="AG884" s="6">
        <v>8</v>
      </c>
      <c r="AH884" s="6">
        <v>917</v>
      </c>
      <c r="AI884" s="6">
        <v>0.13769999999999999</v>
      </c>
      <c r="AJ884" s="6">
        <v>0.57140000000000002</v>
      </c>
      <c r="AK884" s="6">
        <v>0.63680000000000003</v>
      </c>
      <c r="AT884" s="6" t="str">
        <f t="shared" si="43"/>
        <v/>
      </c>
      <c r="AU884" s="6" t="str">
        <f t="shared" si="44"/>
        <v/>
      </c>
      <c r="AV884" s="6">
        <f t="shared" si="45"/>
        <v>112.4</v>
      </c>
      <c r="AW884" s="7">
        <f t="shared" si="46"/>
        <v>0.66666666666666663</v>
      </c>
      <c r="AX884" s="6">
        <f t="shared" si="47"/>
        <v>39.869565217391305</v>
      </c>
      <c r="AY884" s="6" t="str">
        <f t="shared" si="48"/>
        <v/>
      </c>
      <c r="BA884" s="6">
        <f>VLOOKUP(A884, ALL_AP_DATA!$A$2:$F$3600, 6, FALSE)</f>
        <v>167</v>
      </c>
      <c r="BB884" s="6">
        <f>VLOOKUP(A884, projmetadata!$A$2:$D$2036, 4, FALSE)</f>
        <v>15159</v>
      </c>
      <c r="BC884" s="6" t="e">
        <f t="array" aca="1" ref="BC884" ca="1">_xludf.IFS(I884&lt;&gt;0, F884/I884, P884&lt;&gt;0, M884/P884, W884&lt;&gt;0, T884/W884, AD884&lt;&gt;0, AA884/AD884, AK884&lt;&gt;0, AH884/AK884, AR884&lt;&gt;0, AO884/AR884, TRUE, 0)</f>
        <v>#NAME?</v>
      </c>
      <c r="BE884" s="6" t="e">
        <f t="shared" ca="1" si="40"/>
        <v>#NAME?</v>
      </c>
      <c r="BF884" s="6" t="e">
        <f t="shared" ca="1" si="41"/>
        <v>#NAME?</v>
      </c>
      <c r="BG884" s="6"/>
      <c r="BH884" s="6">
        <f>VLOOKUP(A884, ALL_AP_DATA!$A$2:$D$3600, 3, FALSE)</f>
        <v>44</v>
      </c>
      <c r="BI884" s="6">
        <f>VLOOKUP(A884, ALL_AP_DATA!$A$2:$E$3600, 5, FALSE)</f>
        <v>1440</v>
      </c>
      <c r="BJ884" s="6">
        <f t="shared" si="49"/>
        <v>8.6227544910179645</v>
      </c>
      <c r="BK884" s="6">
        <f t="shared" si="42"/>
        <v>0.26347305389221559</v>
      </c>
    </row>
    <row r="885" spans="1:63" ht="15.75" customHeight="1" x14ac:dyDescent="0.2">
      <c r="A885" s="6" t="s">
        <v>944</v>
      </c>
      <c r="B885" s="6" t="s">
        <v>64</v>
      </c>
      <c r="Q885" s="6">
        <v>2</v>
      </c>
      <c r="R885" s="6">
        <v>14</v>
      </c>
      <c r="S885" s="6">
        <v>10</v>
      </c>
      <c r="T885" s="6">
        <v>1950</v>
      </c>
      <c r="U885" s="6">
        <v>0.12280000000000001</v>
      </c>
      <c r="V885" s="6">
        <v>0.5</v>
      </c>
      <c r="W885" s="6">
        <v>0.58260000000000001</v>
      </c>
      <c r="AE885" s="6">
        <v>16</v>
      </c>
      <c r="AF885" s="6">
        <v>49</v>
      </c>
      <c r="AG885" s="6">
        <v>15</v>
      </c>
      <c r="AH885" s="6">
        <v>1121</v>
      </c>
      <c r="AI885" s="6">
        <v>0.42980000000000002</v>
      </c>
      <c r="AJ885" s="6">
        <v>0.75</v>
      </c>
      <c r="AK885" s="6">
        <v>0.33489999999999998</v>
      </c>
      <c r="AT885" s="6" t="str">
        <f t="shared" si="43"/>
        <v/>
      </c>
      <c r="AU885" s="6" t="str">
        <f t="shared" si="44"/>
        <v/>
      </c>
      <c r="AV885" s="6">
        <f t="shared" si="45"/>
        <v>139.28571428571428</v>
      </c>
      <c r="AW885" s="7" t="str">
        <f t="shared" si="46"/>
        <v/>
      </c>
      <c r="AX885" s="6">
        <f t="shared" si="47"/>
        <v>22.877551020408163</v>
      </c>
      <c r="AY885" s="6" t="str">
        <f t="shared" si="48"/>
        <v/>
      </c>
      <c r="BA885" s="6">
        <f>VLOOKUP(A885, ALL_AP_DATA!$A$2:$F$3600, 6, FALSE)</f>
        <v>114</v>
      </c>
      <c r="BB885" s="6">
        <f>VLOOKUP(A885, projmetadata!$A$2:$D$2036, 4, FALSE)</f>
        <v>7065</v>
      </c>
      <c r="BC885" s="6" t="e">
        <f t="array" aca="1" ref="BC885" ca="1">_xludf.IFS(I885&lt;&gt;0, F885/I885, P885&lt;&gt;0, M885/P885, W885&lt;&gt;0, T885/W885, AD885&lt;&gt;0, AA885/AD885, AK885&lt;&gt;0, AH885/AK885, AR885&lt;&gt;0, AO885/AR885, TRUE, 0)</f>
        <v>#NAME?</v>
      </c>
      <c r="BE885" s="6" t="e">
        <f t="shared" ca="1" si="40"/>
        <v>#NAME?</v>
      </c>
      <c r="BF885" s="6" t="e">
        <f t="shared" ca="1" si="41"/>
        <v>#NAME?</v>
      </c>
      <c r="BG885" s="6"/>
      <c r="BH885" s="6">
        <f>VLOOKUP(A885, ALL_AP_DATA!$A$2:$D$3600, 3, FALSE)</f>
        <v>55</v>
      </c>
      <c r="BI885" s="6">
        <f>VLOOKUP(A885, ALL_AP_DATA!$A$2:$E$3600, 5, FALSE)</f>
        <v>3347</v>
      </c>
      <c r="BJ885" s="6">
        <f t="shared" si="49"/>
        <v>29.359649122807017</v>
      </c>
      <c r="BK885" s="6">
        <f t="shared" si="42"/>
        <v>0.48245614035087719</v>
      </c>
    </row>
    <row r="886" spans="1:63" ht="15.75" customHeight="1" x14ac:dyDescent="0.2">
      <c r="A886" s="6" t="s">
        <v>945</v>
      </c>
      <c r="B886" s="6" t="s">
        <v>64</v>
      </c>
      <c r="C886" s="6">
        <v>1</v>
      </c>
      <c r="D886" s="6">
        <v>2</v>
      </c>
      <c r="E886" s="6">
        <v>3</v>
      </c>
      <c r="F886" s="6">
        <v>28</v>
      </c>
      <c r="G886" s="6">
        <v>6.0000000000000001E-3</v>
      </c>
      <c r="H886" s="6">
        <v>0.3</v>
      </c>
      <c r="I886" s="6">
        <v>4.53E-2</v>
      </c>
      <c r="Q886" s="6">
        <v>1</v>
      </c>
      <c r="R886" s="6">
        <v>9</v>
      </c>
      <c r="S886" s="6">
        <v>6</v>
      </c>
      <c r="T886" s="6">
        <v>158</v>
      </c>
      <c r="U886" s="6">
        <v>2.69E-2</v>
      </c>
      <c r="V886" s="6">
        <v>0.6</v>
      </c>
      <c r="W886" s="6">
        <v>0.25569999999999998</v>
      </c>
      <c r="X886" s="6">
        <v>5</v>
      </c>
      <c r="Y886" s="6">
        <v>22</v>
      </c>
      <c r="Z886" s="6">
        <v>5</v>
      </c>
      <c r="AA886" s="6">
        <v>74</v>
      </c>
      <c r="AB886" s="6">
        <v>6.5699999999999995E-2</v>
      </c>
      <c r="AC886" s="6">
        <v>0.5</v>
      </c>
      <c r="AD886" s="6">
        <v>0.1197</v>
      </c>
      <c r="AE886" s="6">
        <v>9</v>
      </c>
      <c r="AF886" s="6">
        <v>30</v>
      </c>
      <c r="AG886" s="6">
        <v>4</v>
      </c>
      <c r="AH886" s="6">
        <v>97</v>
      </c>
      <c r="AI886" s="6">
        <v>8.9599999999999999E-2</v>
      </c>
      <c r="AJ886" s="6">
        <v>0.4</v>
      </c>
      <c r="AK886" s="6">
        <v>0.157</v>
      </c>
      <c r="AT886" s="6">
        <f t="shared" si="43"/>
        <v>14</v>
      </c>
      <c r="AU886" s="6" t="str">
        <f t="shared" si="44"/>
        <v/>
      </c>
      <c r="AV886" s="6">
        <f t="shared" si="45"/>
        <v>17.555555555555557</v>
      </c>
      <c r="AW886" s="7">
        <f t="shared" si="46"/>
        <v>3.3636363636363638</v>
      </c>
      <c r="AX886" s="6">
        <f t="shared" si="47"/>
        <v>3.2333333333333334</v>
      </c>
      <c r="AY886" s="6" t="str">
        <f t="shared" si="48"/>
        <v/>
      </c>
      <c r="BA886" s="6">
        <f>VLOOKUP(A886, ALL_AP_DATA!$A$2:$F$3600, 6, FALSE)</f>
        <v>335</v>
      </c>
      <c r="BB886" s="6">
        <f>VLOOKUP(A886, projmetadata!$A$2:$D$2036, 4, FALSE)</f>
        <v>18641</v>
      </c>
      <c r="BC886" s="6" t="e">
        <f t="array" aca="1" ref="BC886" ca="1">_xludf.IFS(I886&lt;&gt;0, F886/I886, P886&lt;&gt;0, M886/P886, W886&lt;&gt;0, T886/W886, AD886&lt;&gt;0, AA886/AD886, AK886&lt;&gt;0, AH886/AK886, AR886&lt;&gt;0, AO886/AR886, TRUE, 0)</f>
        <v>#NAME?</v>
      </c>
      <c r="BE886" s="6" t="e">
        <f t="shared" ca="1" si="40"/>
        <v>#NAME?</v>
      </c>
      <c r="BF886" s="6" t="e">
        <f t="shared" ca="1" si="41"/>
        <v>#NAME?</v>
      </c>
      <c r="BG886" s="6"/>
      <c r="BH886" s="6">
        <f>VLOOKUP(A886, ALL_AP_DATA!$A$2:$D$3600, 3, FALSE)</f>
        <v>54</v>
      </c>
      <c r="BI886" s="6">
        <f>VLOOKUP(A886, ALL_AP_DATA!$A$2:$E$3600, 5, FALSE)</f>
        <v>618</v>
      </c>
      <c r="BJ886" s="6">
        <f t="shared" si="49"/>
        <v>1.844776119402985</v>
      </c>
      <c r="BK886" s="6">
        <f t="shared" si="42"/>
        <v>0.16119402985074627</v>
      </c>
    </row>
    <row r="887" spans="1:63" ht="15.75" customHeight="1" x14ac:dyDescent="0.2">
      <c r="A887" s="6" t="s">
        <v>946</v>
      </c>
      <c r="B887" s="6" t="s">
        <v>64</v>
      </c>
      <c r="Q887" s="6">
        <v>2</v>
      </c>
      <c r="R887" s="6">
        <v>10</v>
      </c>
      <c r="S887" s="6">
        <v>17</v>
      </c>
      <c r="T887" s="6">
        <v>828</v>
      </c>
      <c r="U887" s="6">
        <v>8.3299999999999999E-2</v>
      </c>
      <c r="V887" s="6">
        <v>0.65380000000000005</v>
      </c>
      <c r="W887" s="6">
        <v>0.52170000000000005</v>
      </c>
      <c r="X887" s="6">
        <v>2</v>
      </c>
      <c r="Y887" s="6">
        <v>10</v>
      </c>
      <c r="Z887" s="6">
        <v>3</v>
      </c>
      <c r="AA887" s="6">
        <v>21</v>
      </c>
      <c r="AB887" s="6">
        <v>8.3299999999999999E-2</v>
      </c>
      <c r="AC887" s="6">
        <v>0.1154</v>
      </c>
      <c r="AD887" s="6">
        <v>1.32E-2</v>
      </c>
      <c r="AE887" s="6">
        <v>9</v>
      </c>
      <c r="AF887" s="6">
        <v>37</v>
      </c>
      <c r="AG887" s="6">
        <v>12</v>
      </c>
      <c r="AH887" s="6">
        <v>350</v>
      </c>
      <c r="AI887" s="6">
        <v>0.30830000000000002</v>
      </c>
      <c r="AJ887" s="6">
        <v>0.46150000000000002</v>
      </c>
      <c r="AK887" s="6">
        <v>0.2205</v>
      </c>
      <c r="AT887" s="6" t="str">
        <f t="shared" si="43"/>
        <v/>
      </c>
      <c r="AU887" s="6" t="str">
        <f t="shared" si="44"/>
        <v/>
      </c>
      <c r="AV887" s="6">
        <f t="shared" si="45"/>
        <v>82.8</v>
      </c>
      <c r="AW887" s="7">
        <f t="shared" si="46"/>
        <v>2.1</v>
      </c>
      <c r="AX887" s="6">
        <f t="shared" si="47"/>
        <v>9.4594594594594597</v>
      </c>
      <c r="AY887" s="6" t="str">
        <f t="shared" si="48"/>
        <v/>
      </c>
      <c r="BA887" s="6">
        <f>VLOOKUP(A887, ALL_AP_DATA!$A$2:$F$3600, 6, FALSE)</f>
        <v>120</v>
      </c>
      <c r="BB887" s="6">
        <f>VLOOKUP(A887, projmetadata!$A$2:$D$2036, 4, FALSE)</f>
        <v>13236</v>
      </c>
      <c r="BC887" s="6" t="e">
        <f t="array" aca="1" ref="BC887" ca="1">_xludf.IFS(I887&lt;&gt;0, F887/I887, P887&lt;&gt;0, M887/P887, W887&lt;&gt;0, T887/W887, AD887&lt;&gt;0, AA887/AD887, AK887&lt;&gt;0, AH887/AK887, AR887&lt;&gt;0, AO887/AR887, TRUE, 0)</f>
        <v>#NAME?</v>
      </c>
      <c r="BE887" s="6" t="e">
        <f t="shared" ca="1" si="40"/>
        <v>#NAME?</v>
      </c>
      <c r="BF887" s="6" t="e">
        <f t="shared" ca="1" si="41"/>
        <v>#NAME?</v>
      </c>
      <c r="BG887" s="6"/>
      <c r="BH887" s="6">
        <f>VLOOKUP(A887, ALL_AP_DATA!$A$2:$D$3600, 3, FALSE)</f>
        <v>50</v>
      </c>
      <c r="BI887" s="6">
        <f>VLOOKUP(A887, ALL_AP_DATA!$A$2:$E$3600, 5, FALSE)</f>
        <v>1587</v>
      </c>
      <c r="BJ887" s="6">
        <f t="shared" si="49"/>
        <v>13.225</v>
      </c>
      <c r="BK887" s="6">
        <f t="shared" si="42"/>
        <v>0.41666666666666669</v>
      </c>
    </row>
    <row r="888" spans="1:63" ht="15.75" customHeight="1" x14ac:dyDescent="0.2">
      <c r="A888" s="6" t="s">
        <v>947</v>
      </c>
      <c r="B888" s="6" t="s">
        <v>64</v>
      </c>
      <c r="C888" s="6">
        <v>1</v>
      </c>
      <c r="D888" s="6">
        <v>2</v>
      </c>
      <c r="E888" s="6">
        <v>2</v>
      </c>
      <c r="F888" s="6">
        <v>78</v>
      </c>
      <c r="G888" s="6">
        <v>1.3899999999999999E-2</v>
      </c>
      <c r="H888" s="6">
        <v>0.1333</v>
      </c>
      <c r="I888" s="6">
        <v>7.0000000000000001E-3</v>
      </c>
      <c r="Q888" s="6">
        <v>4</v>
      </c>
      <c r="R888" s="6">
        <v>24</v>
      </c>
      <c r="S888" s="6">
        <v>8</v>
      </c>
      <c r="T888" s="6">
        <v>7841</v>
      </c>
      <c r="U888" s="6">
        <v>0.16669999999999999</v>
      </c>
      <c r="V888" s="6">
        <v>0.5333</v>
      </c>
      <c r="W888" s="6">
        <v>0.70299999999999996</v>
      </c>
      <c r="X888" s="6">
        <v>3</v>
      </c>
      <c r="Y888" s="6">
        <v>17</v>
      </c>
      <c r="Z888" s="6">
        <v>10</v>
      </c>
      <c r="AA888" s="6">
        <v>4024</v>
      </c>
      <c r="AB888" s="6">
        <v>0.1181</v>
      </c>
      <c r="AC888" s="6">
        <v>0.66669999999999996</v>
      </c>
      <c r="AD888" s="6">
        <v>0.36080000000000001</v>
      </c>
      <c r="AE888" s="6">
        <v>17</v>
      </c>
      <c r="AF888" s="6">
        <v>61</v>
      </c>
      <c r="AG888" s="6">
        <v>14</v>
      </c>
      <c r="AH888" s="6">
        <v>10233</v>
      </c>
      <c r="AI888" s="6">
        <v>0.42359999999999998</v>
      </c>
      <c r="AJ888" s="6">
        <v>0.93330000000000002</v>
      </c>
      <c r="AK888" s="6">
        <v>0.91739999999999999</v>
      </c>
      <c r="AT888" s="6">
        <f t="shared" si="43"/>
        <v>39</v>
      </c>
      <c r="AU888" s="6" t="str">
        <f t="shared" si="44"/>
        <v/>
      </c>
      <c r="AV888" s="6">
        <f t="shared" si="45"/>
        <v>326.70833333333331</v>
      </c>
      <c r="AW888" s="7">
        <f t="shared" si="46"/>
        <v>236.70588235294119</v>
      </c>
      <c r="AX888" s="6">
        <f t="shared" si="47"/>
        <v>167.75409836065575</v>
      </c>
      <c r="AY888" s="6" t="str">
        <f t="shared" si="48"/>
        <v/>
      </c>
      <c r="BA888" s="6">
        <f>VLOOKUP(A888, ALL_AP_DATA!$A$2:$F$3600, 6, FALSE)</f>
        <v>144</v>
      </c>
      <c r="BB888" s="6">
        <f>VLOOKUP(A888, projmetadata!$A$2:$D$2036, 4, FALSE)</f>
        <v>28421</v>
      </c>
      <c r="BC888" s="6" t="e">
        <f t="array" aca="1" ref="BC888" ca="1">_xludf.IFS(I888&lt;&gt;0, F888/I888, P888&lt;&gt;0, M888/P888, W888&lt;&gt;0, T888/W888, AD888&lt;&gt;0, AA888/AD888, AK888&lt;&gt;0, AH888/AK888, AR888&lt;&gt;0, AO888/AR888, TRUE, 0)</f>
        <v>#NAME?</v>
      </c>
      <c r="BE888" s="6" t="e">
        <f t="shared" ca="1" si="40"/>
        <v>#NAME?</v>
      </c>
      <c r="BF888" s="6" t="e">
        <f t="shared" ca="1" si="41"/>
        <v>#NAME?</v>
      </c>
      <c r="BG888" s="6"/>
      <c r="BH888" s="6">
        <f>VLOOKUP(A888, ALL_AP_DATA!$A$2:$D$3600, 3, FALSE)</f>
        <v>77</v>
      </c>
      <c r="BI888" s="6">
        <f>VLOOKUP(A888, ALL_AP_DATA!$A$2:$E$3600, 5, FALSE)</f>
        <v>11154</v>
      </c>
      <c r="BJ888" s="6">
        <f t="shared" si="49"/>
        <v>77.458333333333329</v>
      </c>
      <c r="BK888" s="6">
        <f t="shared" si="42"/>
        <v>0.53472222222222221</v>
      </c>
    </row>
    <row r="889" spans="1:63" ht="15.75" customHeight="1" x14ac:dyDescent="0.2">
      <c r="A889" s="6" t="s">
        <v>948</v>
      </c>
      <c r="B889" s="6" t="s">
        <v>64</v>
      </c>
      <c r="C889" s="6">
        <v>3</v>
      </c>
      <c r="D889" s="6">
        <v>7</v>
      </c>
      <c r="E889" s="6">
        <v>17</v>
      </c>
      <c r="F889" s="6">
        <v>89</v>
      </c>
      <c r="G889" s="6">
        <v>3.3300000000000003E-2</v>
      </c>
      <c r="H889" s="6">
        <v>0.25</v>
      </c>
      <c r="I889" s="6">
        <v>1.2500000000000001E-2</v>
      </c>
      <c r="Q889" s="6">
        <v>4</v>
      </c>
      <c r="R889" s="6">
        <v>15</v>
      </c>
      <c r="S889" s="6">
        <v>44</v>
      </c>
      <c r="T889" s="6">
        <v>3696</v>
      </c>
      <c r="U889" s="6">
        <v>7.1400000000000005E-2</v>
      </c>
      <c r="V889" s="6">
        <v>0.64710000000000001</v>
      </c>
      <c r="W889" s="6">
        <v>0.52100000000000002</v>
      </c>
      <c r="AE889" s="6">
        <v>7</v>
      </c>
      <c r="AF889" s="6">
        <v>29</v>
      </c>
      <c r="AG889" s="6">
        <v>39</v>
      </c>
      <c r="AH889" s="6">
        <v>931</v>
      </c>
      <c r="AI889" s="6">
        <v>0.1381</v>
      </c>
      <c r="AJ889" s="6">
        <v>0.57350000000000001</v>
      </c>
      <c r="AK889" s="6">
        <v>0.13120000000000001</v>
      </c>
      <c r="AT889" s="6">
        <f t="shared" si="43"/>
        <v>12.714285714285714</v>
      </c>
      <c r="AU889" s="6" t="str">
        <f t="shared" si="44"/>
        <v/>
      </c>
      <c r="AV889" s="6">
        <f t="shared" si="45"/>
        <v>246.4</v>
      </c>
      <c r="AW889" s="7" t="str">
        <f t="shared" si="46"/>
        <v/>
      </c>
      <c r="AX889" s="6">
        <f t="shared" si="47"/>
        <v>32.103448275862071</v>
      </c>
      <c r="AY889" s="6" t="str">
        <f t="shared" si="48"/>
        <v/>
      </c>
      <c r="BA889" s="6">
        <f>VLOOKUP(A889, ALL_AP_DATA!$A$2:$F$3600, 6, FALSE)</f>
        <v>210</v>
      </c>
      <c r="BB889" s="6">
        <f>VLOOKUP(A889, projmetadata!$A$2:$D$2036, 4, FALSE)</f>
        <v>16461</v>
      </c>
      <c r="BC889" s="6" t="e">
        <f t="array" aca="1" ref="BC889" ca="1">_xludf.IFS(I889&lt;&gt;0, F889/I889, P889&lt;&gt;0, M889/P889, W889&lt;&gt;0, T889/W889, AD889&lt;&gt;0, AA889/AD889, AK889&lt;&gt;0, AH889/AK889, AR889&lt;&gt;0, AO889/AR889, TRUE, 0)</f>
        <v>#NAME?</v>
      </c>
      <c r="BE889" s="6" t="e">
        <f t="shared" ca="1" si="40"/>
        <v>#NAME?</v>
      </c>
      <c r="BF889" s="6" t="e">
        <f t="shared" ca="1" si="41"/>
        <v>#NAME?</v>
      </c>
      <c r="BG889" s="6"/>
      <c r="BH889" s="6">
        <f>VLOOKUP(A889, ALL_AP_DATA!$A$2:$D$3600, 3, FALSE)</f>
        <v>43</v>
      </c>
      <c r="BI889" s="6">
        <f>VLOOKUP(A889, ALL_AP_DATA!$A$2:$E$3600, 5, FALSE)</f>
        <v>7094</v>
      </c>
      <c r="BJ889" s="6">
        <f t="shared" si="49"/>
        <v>33.780952380952378</v>
      </c>
      <c r="BK889" s="6">
        <f t="shared" si="42"/>
        <v>0.20476190476190476</v>
      </c>
    </row>
    <row r="890" spans="1:63" ht="15.75" customHeight="1" x14ac:dyDescent="0.2">
      <c r="A890" s="6" t="s">
        <v>949</v>
      </c>
      <c r="B890" s="6" t="s">
        <v>64</v>
      </c>
      <c r="Q890" s="6">
        <v>1</v>
      </c>
      <c r="R890" s="6">
        <v>4</v>
      </c>
      <c r="S890" s="6">
        <v>10</v>
      </c>
      <c r="T890" s="6">
        <v>405</v>
      </c>
      <c r="U890" s="6">
        <v>2.6100000000000002E-2</v>
      </c>
      <c r="V890" s="6">
        <v>0.33329999999999999</v>
      </c>
      <c r="W890" s="6">
        <v>0.27589999999999998</v>
      </c>
      <c r="X890" s="6">
        <v>1</v>
      </c>
      <c r="Y890" s="6">
        <v>6</v>
      </c>
      <c r="Z890" s="6">
        <v>0</v>
      </c>
      <c r="AA890" s="6">
        <v>0</v>
      </c>
      <c r="AB890" s="6">
        <v>3.9199999999999999E-2</v>
      </c>
      <c r="AC890" s="6">
        <v>0</v>
      </c>
      <c r="AD890" s="6">
        <v>0</v>
      </c>
      <c r="AE890" s="6">
        <v>11</v>
      </c>
      <c r="AF890" s="6">
        <v>28</v>
      </c>
      <c r="AG890" s="6">
        <v>23</v>
      </c>
      <c r="AH890" s="6">
        <v>723</v>
      </c>
      <c r="AI890" s="6">
        <v>0.183</v>
      </c>
      <c r="AJ890" s="6">
        <v>0.76670000000000005</v>
      </c>
      <c r="AK890" s="6">
        <v>0.49249999999999999</v>
      </c>
      <c r="AT890" s="6" t="str">
        <f t="shared" si="43"/>
        <v/>
      </c>
      <c r="AU890" s="6" t="str">
        <f t="shared" si="44"/>
        <v/>
      </c>
      <c r="AV890" s="6">
        <f t="shared" si="45"/>
        <v>101.25</v>
      </c>
      <c r="AW890" s="7">
        <f t="shared" si="46"/>
        <v>0</v>
      </c>
      <c r="AX890" s="6">
        <f t="shared" si="47"/>
        <v>25.821428571428573</v>
      </c>
      <c r="AY890" s="6" t="str">
        <f t="shared" si="48"/>
        <v/>
      </c>
      <c r="BA890" s="6">
        <f>VLOOKUP(A890, ALL_AP_DATA!$A$2:$F$3600, 6, FALSE)</f>
        <v>153</v>
      </c>
      <c r="BB890" s="6">
        <f>VLOOKUP(A890, projmetadata!$A$2:$D$2036, 4, FALSE)</f>
        <v>10234</v>
      </c>
      <c r="BC890" s="6" t="e">
        <f t="array" aca="1" ref="BC890" ca="1">_xludf.IFS(I890&lt;&gt;0, F890/I890, P890&lt;&gt;0, M890/P890, W890&lt;&gt;0, T890/W890, AD890&lt;&gt;0, AA890/AD890, AK890&lt;&gt;0, AH890/AK890, AR890&lt;&gt;0, AO890/AR890, TRUE, 0)</f>
        <v>#NAME?</v>
      </c>
      <c r="BE890" s="6" t="e">
        <f t="shared" ca="1" si="40"/>
        <v>#NAME?</v>
      </c>
      <c r="BF890" s="6" t="e">
        <f t="shared" ca="1" si="41"/>
        <v>#NAME?</v>
      </c>
      <c r="BG890" s="6"/>
      <c r="BH890" s="6">
        <f>VLOOKUP(A890, ALL_AP_DATA!$A$2:$D$3600, 3, FALSE)</f>
        <v>34</v>
      </c>
      <c r="BI890" s="6">
        <f>VLOOKUP(A890, ALL_AP_DATA!$A$2:$E$3600, 5, FALSE)</f>
        <v>1468</v>
      </c>
      <c r="BJ890" s="6">
        <f t="shared" si="49"/>
        <v>9.594771241830065</v>
      </c>
      <c r="BK890" s="6">
        <f t="shared" si="42"/>
        <v>0.22222222222222221</v>
      </c>
    </row>
    <row r="891" spans="1:63" ht="15.75" customHeight="1" x14ac:dyDescent="0.2">
      <c r="A891" s="6" t="s">
        <v>950</v>
      </c>
      <c r="B891" s="6" t="s">
        <v>64</v>
      </c>
      <c r="C891" s="6">
        <v>3</v>
      </c>
      <c r="D891" s="6">
        <v>6</v>
      </c>
      <c r="E891" s="6">
        <v>5</v>
      </c>
      <c r="F891" s="6">
        <v>96</v>
      </c>
      <c r="G891" s="6">
        <v>9.4999999999999998E-3</v>
      </c>
      <c r="H891" s="6">
        <v>0.10639999999999999</v>
      </c>
      <c r="I891" s="6">
        <v>6.1000000000000004E-3</v>
      </c>
      <c r="Q891" s="6">
        <v>13</v>
      </c>
      <c r="R891" s="6">
        <v>43</v>
      </c>
      <c r="S891" s="6">
        <v>27</v>
      </c>
      <c r="T891" s="6">
        <v>9420</v>
      </c>
      <c r="U891" s="6">
        <v>6.7799999999999999E-2</v>
      </c>
      <c r="V891" s="6">
        <v>0.57450000000000001</v>
      </c>
      <c r="W891" s="6">
        <v>0.60019999999999996</v>
      </c>
      <c r="X891" s="6">
        <v>12</v>
      </c>
      <c r="Y891" s="6">
        <v>125</v>
      </c>
      <c r="Z891" s="6">
        <v>27</v>
      </c>
      <c r="AA891" s="6">
        <v>5793</v>
      </c>
      <c r="AB891" s="6">
        <v>0.19719999999999999</v>
      </c>
      <c r="AC891" s="6">
        <v>0.57450000000000001</v>
      </c>
      <c r="AD891" s="6">
        <v>0.36909999999999998</v>
      </c>
      <c r="AE891" s="6">
        <v>77</v>
      </c>
      <c r="AF891" s="6">
        <v>266</v>
      </c>
      <c r="AG891" s="6">
        <v>38</v>
      </c>
      <c r="AH891" s="6">
        <v>11769</v>
      </c>
      <c r="AI891" s="6">
        <v>0.41959999999999997</v>
      </c>
      <c r="AJ891" s="6">
        <v>0.8085</v>
      </c>
      <c r="AK891" s="6">
        <v>0.74980000000000002</v>
      </c>
      <c r="AT891" s="6">
        <f t="shared" si="43"/>
        <v>16</v>
      </c>
      <c r="AU891" s="6" t="str">
        <f t="shared" si="44"/>
        <v/>
      </c>
      <c r="AV891" s="6">
        <f t="shared" si="45"/>
        <v>219.06976744186048</v>
      </c>
      <c r="AW891" s="7">
        <f t="shared" si="46"/>
        <v>46.344000000000001</v>
      </c>
      <c r="AX891" s="6">
        <f t="shared" si="47"/>
        <v>44.244360902255636</v>
      </c>
      <c r="AY891" s="6" t="str">
        <f t="shared" si="48"/>
        <v/>
      </c>
      <c r="BA891" s="6">
        <f>VLOOKUP(A891, ALL_AP_DATA!$A$2:$F$3600, 6, FALSE)</f>
        <v>634</v>
      </c>
      <c r="BB891" s="6">
        <f>VLOOKUP(A891, projmetadata!$A$2:$D$2036, 4, FALSE)</f>
        <v>53112</v>
      </c>
      <c r="BC891" s="6" t="e">
        <f t="array" aca="1" ref="BC891" ca="1">_xludf.IFS(I891&lt;&gt;0, F891/I891, P891&lt;&gt;0, M891/P891, W891&lt;&gt;0, T891/W891, AD891&lt;&gt;0, AA891/AD891, AK891&lt;&gt;0, AH891/AK891, AR891&lt;&gt;0, AO891/AR891, TRUE, 0)</f>
        <v>#NAME?</v>
      </c>
      <c r="BE891" s="6" t="e">
        <f t="shared" ca="1" si="40"/>
        <v>#NAME?</v>
      </c>
      <c r="BF891" s="6" t="e">
        <f t="shared" ca="1" si="41"/>
        <v>#NAME?</v>
      </c>
      <c r="BG891" s="6"/>
      <c r="BH891" s="6">
        <f>VLOOKUP(A891, ALL_AP_DATA!$A$2:$D$3600, 3, FALSE)</f>
        <v>331</v>
      </c>
      <c r="BI891" s="6">
        <f>VLOOKUP(A891, ALL_AP_DATA!$A$2:$E$3600, 5, FALSE)</f>
        <v>15696</v>
      </c>
      <c r="BJ891" s="6">
        <f t="shared" si="49"/>
        <v>24.757097791798106</v>
      </c>
      <c r="BK891" s="6">
        <f t="shared" si="42"/>
        <v>0.52208201892744477</v>
      </c>
    </row>
    <row r="892" spans="1:63" ht="15.75" customHeight="1" x14ac:dyDescent="0.2">
      <c r="A892" s="6" t="s">
        <v>951</v>
      </c>
      <c r="B892" s="6" t="s">
        <v>64</v>
      </c>
      <c r="C892" s="6">
        <v>2</v>
      </c>
      <c r="D892" s="6">
        <v>4</v>
      </c>
      <c r="E892" s="6">
        <v>2</v>
      </c>
      <c r="F892" s="6">
        <v>12</v>
      </c>
      <c r="G892" s="6">
        <v>9.4000000000000004E-3</v>
      </c>
      <c r="H892" s="6">
        <v>5.4100000000000002E-2</v>
      </c>
      <c r="I892" s="6">
        <v>4.0000000000000001E-3</v>
      </c>
      <c r="Q892" s="6">
        <v>6</v>
      </c>
      <c r="R892" s="6">
        <v>27</v>
      </c>
      <c r="S892" s="6">
        <v>14</v>
      </c>
      <c r="T892" s="6">
        <v>331</v>
      </c>
      <c r="U892" s="6">
        <v>6.3200000000000006E-2</v>
      </c>
      <c r="V892" s="6">
        <v>0.37840000000000001</v>
      </c>
      <c r="W892" s="6">
        <v>0.1104</v>
      </c>
      <c r="X892" s="6">
        <v>36</v>
      </c>
      <c r="Y892" s="6">
        <v>81</v>
      </c>
      <c r="Z892" s="6">
        <v>12</v>
      </c>
      <c r="AA892" s="6">
        <v>247</v>
      </c>
      <c r="AB892" s="6">
        <v>0.18970000000000001</v>
      </c>
      <c r="AC892" s="6">
        <v>0.32429999999999998</v>
      </c>
      <c r="AD892" s="6">
        <v>8.2400000000000001E-2</v>
      </c>
      <c r="AE892" s="6">
        <v>24</v>
      </c>
      <c r="AF892" s="6">
        <v>168</v>
      </c>
      <c r="AG892" s="6">
        <v>29</v>
      </c>
      <c r="AH892" s="6">
        <v>1727</v>
      </c>
      <c r="AI892" s="6">
        <v>0.39340000000000003</v>
      </c>
      <c r="AJ892" s="6">
        <v>0.78380000000000005</v>
      </c>
      <c r="AK892" s="6">
        <v>0.57589999999999997</v>
      </c>
      <c r="AT892" s="6">
        <f t="shared" si="43"/>
        <v>3</v>
      </c>
      <c r="AU892" s="6" t="str">
        <f t="shared" si="44"/>
        <v/>
      </c>
      <c r="AV892" s="6">
        <f t="shared" si="45"/>
        <v>12.25925925925926</v>
      </c>
      <c r="AW892" s="7">
        <f t="shared" si="46"/>
        <v>3.0493827160493829</v>
      </c>
      <c r="AX892" s="6">
        <f t="shared" si="47"/>
        <v>10.279761904761905</v>
      </c>
      <c r="AY892" s="6" t="str">
        <f t="shared" si="48"/>
        <v/>
      </c>
      <c r="BA892" s="6">
        <f>VLOOKUP(A892, ALL_AP_DATA!$A$2:$F$3600, 6, FALSE)</f>
        <v>427</v>
      </c>
      <c r="BB892" s="6">
        <f>VLOOKUP(A892, projmetadata!$A$2:$D$2036, 4, FALSE)</f>
        <v>30549</v>
      </c>
      <c r="BC892" s="6" t="e">
        <f t="array" aca="1" ref="BC892" ca="1">_xludf.IFS(I892&lt;&gt;0, F892/I892, P892&lt;&gt;0, M892/P892, W892&lt;&gt;0, T892/W892, AD892&lt;&gt;0, AA892/AD892, AK892&lt;&gt;0, AH892/AK892, AR892&lt;&gt;0, AO892/AR892, TRUE, 0)</f>
        <v>#NAME?</v>
      </c>
      <c r="BE892" s="6" t="e">
        <f t="shared" ca="1" si="40"/>
        <v>#NAME?</v>
      </c>
      <c r="BF892" s="6" t="e">
        <f t="shared" ca="1" si="41"/>
        <v>#NAME?</v>
      </c>
      <c r="BG892" s="6"/>
      <c r="BH892" s="6">
        <f>VLOOKUP(A892, ALL_AP_DATA!$A$2:$D$3600, 3, FALSE)</f>
        <v>212</v>
      </c>
      <c r="BI892" s="6">
        <f>VLOOKUP(A892, ALL_AP_DATA!$A$2:$E$3600, 5, FALSE)</f>
        <v>2999</v>
      </c>
      <c r="BJ892" s="6">
        <f t="shared" si="49"/>
        <v>7.0234192037470722</v>
      </c>
      <c r="BK892" s="6">
        <f t="shared" si="42"/>
        <v>0.49648711943793911</v>
      </c>
    </row>
    <row r="893" spans="1:63" ht="15.75" customHeight="1" x14ac:dyDescent="0.2">
      <c r="A893" s="6" t="s">
        <v>952</v>
      </c>
      <c r="B893" s="6" t="s">
        <v>64</v>
      </c>
      <c r="C893" s="6">
        <v>6</v>
      </c>
      <c r="D893" s="6">
        <v>17</v>
      </c>
      <c r="E893" s="6">
        <v>27</v>
      </c>
      <c r="F893" s="6">
        <v>1379</v>
      </c>
      <c r="G893" s="6">
        <v>1.17E-2</v>
      </c>
      <c r="H893" s="6">
        <v>0.2432</v>
      </c>
      <c r="I893" s="6">
        <v>0.1079</v>
      </c>
      <c r="Q893" s="6">
        <v>16</v>
      </c>
      <c r="R893" s="6">
        <v>56</v>
      </c>
      <c r="S893" s="6">
        <v>63</v>
      </c>
      <c r="T893" s="6">
        <v>6913</v>
      </c>
      <c r="U893" s="6">
        <v>3.8699999999999998E-2</v>
      </c>
      <c r="V893" s="6">
        <v>0.56759999999999999</v>
      </c>
      <c r="W893" s="6">
        <v>0.54069999999999996</v>
      </c>
      <c r="X893" s="6">
        <v>12</v>
      </c>
      <c r="Y893" s="6">
        <v>80</v>
      </c>
      <c r="Z893" s="6">
        <v>47</v>
      </c>
      <c r="AA893" s="6">
        <v>1772</v>
      </c>
      <c r="AB893" s="6">
        <v>5.5199999999999999E-2</v>
      </c>
      <c r="AC893" s="6">
        <v>0.4234</v>
      </c>
      <c r="AD893" s="6">
        <v>0.1386</v>
      </c>
      <c r="AE893" s="6">
        <v>64</v>
      </c>
      <c r="AF893" s="6">
        <v>223</v>
      </c>
      <c r="AG893" s="6">
        <v>69</v>
      </c>
      <c r="AH893" s="6">
        <v>6484</v>
      </c>
      <c r="AI893" s="6">
        <v>0.154</v>
      </c>
      <c r="AJ893" s="6">
        <v>0.62160000000000004</v>
      </c>
      <c r="AK893" s="6">
        <v>0.50719999999999998</v>
      </c>
      <c r="AT893" s="6">
        <f t="shared" si="43"/>
        <v>81.117647058823536</v>
      </c>
      <c r="AU893" s="6" t="str">
        <f t="shared" si="44"/>
        <v/>
      </c>
      <c r="AV893" s="6">
        <f t="shared" si="45"/>
        <v>123.44642857142857</v>
      </c>
      <c r="AW893" s="7">
        <f t="shared" si="46"/>
        <v>22.15</v>
      </c>
      <c r="AX893" s="6">
        <f t="shared" si="47"/>
        <v>29.076233183856502</v>
      </c>
      <c r="AY893" s="6" t="str">
        <f t="shared" si="48"/>
        <v/>
      </c>
      <c r="BA893" s="6">
        <f>VLOOKUP(A893, ALL_AP_DATA!$A$2:$F$3600, 6, FALSE)</f>
        <v>1448</v>
      </c>
      <c r="BB893" s="6">
        <f>VLOOKUP(A893, projmetadata!$A$2:$D$2036, 4, FALSE)</f>
        <v>93650</v>
      </c>
      <c r="BC893" s="6" t="e">
        <f t="array" aca="1" ref="BC893" ca="1">_xludf.IFS(I893&lt;&gt;0, F893/I893, P893&lt;&gt;0, M893/P893, W893&lt;&gt;0, T893/W893, AD893&lt;&gt;0, AA893/AD893, AK893&lt;&gt;0, AH893/AK893, AR893&lt;&gt;0, AO893/AR893, TRUE, 0)</f>
        <v>#NAME?</v>
      </c>
      <c r="BE893" s="6" t="e">
        <f t="shared" ca="1" si="40"/>
        <v>#NAME?</v>
      </c>
      <c r="BF893" s="6" t="e">
        <f t="shared" ca="1" si="41"/>
        <v>#NAME?</v>
      </c>
      <c r="BG893" s="6"/>
      <c r="BH893" s="6">
        <f>VLOOKUP(A893, ALL_AP_DATA!$A$2:$D$3600, 3, FALSE)</f>
        <v>302</v>
      </c>
      <c r="BI893" s="6">
        <f>VLOOKUP(A893, ALL_AP_DATA!$A$2:$E$3600, 5, FALSE)</f>
        <v>12785</v>
      </c>
      <c r="BJ893" s="6">
        <f t="shared" si="49"/>
        <v>8.8294198895027627</v>
      </c>
      <c r="BK893" s="6">
        <f t="shared" si="42"/>
        <v>0.2085635359116022</v>
      </c>
    </row>
    <row r="894" spans="1:63" ht="15.75" customHeight="1" x14ac:dyDescent="0.2">
      <c r="A894" s="6" t="s">
        <v>953</v>
      </c>
      <c r="B894" s="6" t="s">
        <v>64</v>
      </c>
      <c r="C894" s="6">
        <v>2</v>
      </c>
      <c r="D894" s="6">
        <v>5</v>
      </c>
      <c r="E894" s="6">
        <v>4</v>
      </c>
      <c r="F894" s="6">
        <v>70</v>
      </c>
      <c r="G894" s="6">
        <v>2.6499999999999999E-2</v>
      </c>
      <c r="H894" s="6">
        <v>0.66669999999999996</v>
      </c>
      <c r="I894" s="6">
        <v>0.1016</v>
      </c>
      <c r="X894" s="6">
        <v>6</v>
      </c>
      <c r="Y894" s="6">
        <v>26</v>
      </c>
      <c r="Z894" s="6">
        <v>0</v>
      </c>
      <c r="AA894" s="6">
        <v>0</v>
      </c>
      <c r="AB894" s="6">
        <v>0.1376</v>
      </c>
      <c r="AC894" s="6">
        <v>0</v>
      </c>
      <c r="AD894" s="6">
        <v>0</v>
      </c>
      <c r="AE894" s="6">
        <v>11</v>
      </c>
      <c r="AF894" s="6">
        <v>60</v>
      </c>
      <c r="AG894" s="6">
        <v>4</v>
      </c>
      <c r="AH894" s="6">
        <v>356</v>
      </c>
      <c r="AI894" s="6">
        <v>0.3175</v>
      </c>
      <c r="AJ894" s="6">
        <v>0.66669999999999996</v>
      </c>
      <c r="AK894" s="6">
        <v>0.51670000000000005</v>
      </c>
      <c r="AT894" s="6">
        <f t="shared" si="43"/>
        <v>14</v>
      </c>
      <c r="AU894" s="6" t="str">
        <f t="shared" si="44"/>
        <v/>
      </c>
      <c r="AV894" s="6" t="str">
        <f t="shared" si="45"/>
        <v/>
      </c>
      <c r="AW894" s="7">
        <f t="shared" si="46"/>
        <v>0</v>
      </c>
      <c r="AX894" s="6">
        <f t="shared" si="47"/>
        <v>5.9333333333333336</v>
      </c>
      <c r="AY894" s="6" t="str">
        <f t="shared" si="48"/>
        <v/>
      </c>
      <c r="BA894" s="6">
        <f>VLOOKUP(A894, ALL_AP_DATA!$A$2:$F$3600, 6, FALSE)</f>
        <v>189</v>
      </c>
      <c r="BB894" s="6">
        <f>VLOOKUP(A894, projmetadata!$A$2:$D$2036, 4, FALSE)</f>
        <v>20515</v>
      </c>
      <c r="BC894" s="6" t="e">
        <f t="array" aca="1" ref="BC894" ca="1">_xludf.IFS(I894&lt;&gt;0, F894/I894, P894&lt;&gt;0, M894/P894, W894&lt;&gt;0, T894/W894, AD894&lt;&gt;0, AA894/AD894, AK894&lt;&gt;0, AH894/AK894, AR894&lt;&gt;0, AO894/AR894, TRUE, 0)</f>
        <v>#NAME?</v>
      </c>
      <c r="BE894" s="6" t="e">
        <f t="shared" ca="1" si="40"/>
        <v>#NAME?</v>
      </c>
      <c r="BF894" s="6" t="e">
        <f t="shared" ca="1" si="41"/>
        <v>#NAME?</v>
      </c>
      <c r="BG894" s="6"/>
      <c r="BH894" s="6">
        <f>VLOOKUP(A894, ALL_AP_DATA!$A$2:$D$3600, 3, FALSE)</f>
        <v>78</v>
      </c>
      <c r="BI894" s="6">
        <f>VLOOKUP(A894, ALL_AP_DATA!$A$2:$E$3600, 5, FALSE)</f>
        <v>689</v>
      </c>
      <c r="BJ894" s="6">
        <f t="shared" si="49"/>
        <v>3.6455026455026456</v>
      </c>
      <c r="BK894" s="6">
        <f t="shared" si="42"/>
        <v>0.41269841269841268</v>
      </c>
    </row>
    <row r="895" spans="1:63" ht="15.75" customHeight="1" x14ac:dyDescent="0.2">
      <c r="A895" s="6" t="s">
        <v>954</v>
      </c>
      <c r="B895" s="6" t="s">
        <v>64</v>
      </c>
      <c r="C895" s="6">
        <v>2</v>
      </c>
      <c r="D895" s="6">
        <v>10</v>
      </c>
      <c r="E895" s="6">
        <v>5</v>
      </c>
      <c r="F895" s="6">
        <v>372</v>
      </c>
      <c r="G895" s="6">
        <v>2.1100000000000001E-2</v>
      </c>
      <c r="H895" s="6">
        <v>0.35709999999999997</v>
      </c>
      <c r="I895" s="6">
        <v>0.46439999999999998</v>
      </c>
      <c r="X895" s="6">
        <v>6</v>
      </c>
      <c r="Y895" s="6">
        <v>41</v>
      </c>
      <c r="Z895" s="6">
        <v>7</v>
      </c>
      <c r="AA895" s="6">
        <v>481</v>
      </c>
      <c r="AB895" s="6">
        <v>8.6300000000000002E-2</v>
      </c>
      <c r="AC895" s="6">
        <v>0.5</v>
      </c>
      <c r="AD895" s="6">
        <v>0.60050000000000003</v>
      </c>
      <c r="AE895" s="6">
        <v>20</v>
      </c>
      <c r="AF895" s="6">
        <v>75</v>
      </c>
      <c r="AG895" s="6">
        <v>8</v>
      </c>
      <c r="AH895" s="6">
        <v>382</v>
      </c>
      <c r="AI895" s="6">
        <v>0.15790000000000001</v>
      </c>
      <c r="AJ895" s="6">
        <v>0.57140000000000002</v>
      </c>
      <c r="AK895" s="6">
        <v>0.47689999999999999</v>
      </c>
      <c r="AT895" s="6">
        <f t="shared" si="43"/>
        <v>37.200000000000003</v>
      </c>
      <c r="AU895" s="6" t="str">
        <f t="shared" si="44"/>
        <v/>
      </c>
      <c r="AV895" s="6" t="str">
        <f t="shared" si="45"/>
        <v/>
      </c>
      <c r="AW895" s="7">
        <f t="shared" si="46"/>
        <v>11.731707317073171</v>
      </c>
      <c r="AX895" s="6">
        <f t="shared" si="47"/>
        <v>5.0933333333333337</v>
      </c>
      <c r="AY895" s="6" t="str">
        <f t="shared" si="48"/>
        <v/>
      </c>
      <c r="BA895" s="6">
        <f>VLOOKUP(A895, ALL_AP_DATA!$A$2:$F$3600, 6, FALSE)</f>
        <v>475</v>
      </c>
      <c r="BB895" s="6">
        <f>VLOOKUP(A895, projmetadata!$A$2:$D$2036, 4, FALSE)</f>
        <v>29442</v>
      </c>
      <c r="BC895" s="6" t="e">
        <f t="array" aca="1" ref="BC895" ca="1">_xludf.IFS(I895&lt;&gt;0, F895/I895, P895&lt;&gt;0, M895/P895, W895&lt;&gt;0, T895/W895, AD895&lt;&gt;0, AA895/AD895, AK895&lt;&gt;0, AH895/AK895, AR895&lt;&gt;0, AO895/AR895, TRUE, 0)</f>
        <v>#NAME?</v>
      </c>
      <c r="BE895" s="6" t="e">
        <f t="shared" ca="1" si="40"/>
        <v>#NAME?</v>
      </c>
      <c r="BF895" s="6" t="e">
        <f t="shared" ca="1" si="41"/>
        <v>#NAME?</v>
      </c>
      <c r="BG895" s="6"/>
      <c r="BH895" s="6">
        <f>VLOOKUP(A895, ALL_AP_DATA!$A$2:$D$3600, 3, FALSE)</f>
        <v>112</v>
      </c>
      <c r="BI895" s="6">
        <f>VLOOKUP(A895, ALL_AP_DATA!$A$2:$E$3600, 5, FALSE)</f>
        <v>801</v>
      </c>
      <c r="BJ895" s="6">
        <f t="shared" si="49"/>
        <v>1.6863157894736842</v>
      </c>
      <c r="BK895" s="6">
        <f t="shared" si="42"/>
        <v>0.23578947368421052</v>
      </c>
    </row>
    <row r="896" spans="1:63" ht="15.75" customHeight="1" x14ac:dyDescent="0.2">
      <c r="A896" s="6" t="s">
        <v>955</v>
      </c>
      <c r="B896" s="6" t="s">
        <v>61</v>
      </c>
      <c r="C896" s="6">
        <v>3</v>
      </c>
      <c r="D896" s="6">
        <v>6</v>
      </c>
      <c r="E896" s="6">
        <v>0</v>
      </c>
      <c r="F896" s="6">
        <v>0</v>
      </c>
      <c r="G896" s="6">
        <v>8.3000000000000001E-3</v>
      </c>
      <c r="H896" s="6">
        <v>0</v>
      </c>
      <c r="I896" s="6">
        <v>0</v>
      </c>
      <c r="Q896" s="6">
        <v>8</v>
      </c>
      <c r="R896" s="6">
        <v>20</v>
      </c>
      <c r="S896" s="6">
        <v>34</v>
      </c>
      <c r="T896" s="6">
        <v>1275</v>
      </c>
      <c r="U896" s="6">
        <v>2.7799999999999998E-2</v>
      </c>
      <c r="V896" s="6">
        <v>0.33329999999999999</v>
      </c>
      <c r="W896" s="6">
        <v>0.2903</v>
      </c>
      <c r="X896" s="6">
        <v>25</v>
      </c>
      <c r="Y896" s="6">
        <v>401</v>
      </c>
      <c r="Z896" s="6">
        <v>89</v>
      </c>
      <c r="AA896" s="6">
        <v>3321</v>
      </c>
      <c r="AB896" s="6">
        <v>0.55689999999999995</v>
      </c>
      <c r="AC896" s="6">
        <v>0.87250000000000005</v>
      </c>
      <c r="AD896" s="6">
        <v>0.75609999999999999</v>
      </c>
      <c r="AE896" s="6">
        <v>16</v>
      </c>
      <c r="AF896" s="6">
        <v>52</v>
      </c>
      <c r="AG896" s="6">
        <v>35</v>
      </c>
      <c r="AH896" s="6">
        <v>742</v>
      </c>
      <c r="AI896" s="6">
        <v>7.22E-2</v>
      </c>
      <c r="AJ896" s="6">
        <v>0.34310000000000002</v>
      </c>
      <c r="AK896" s="6">
        <v>0.16889999999999999</v>
      </c>
      <c r="AT896" s="6">
        <f t="shared" si="43"/>
        <v>0</v>
      </c>
      <c r="AU896" s="6" t="str">
        <f t="shared" si="44"/>
        <v/>
      </c>
      <c r="AV896" s="6">
        <f t="shared" si="45"/>
        <v>63.75</v>
      </c>
      <c r="AW896" s="7">
        <f t="shared" si="46"/>
        <v>8.2817955112219455</v>
      </c>
      <c r="AX896" s="6">
        <f t="shared" si="47"/>
        <v>14.26923076923077</v>
      </c>
      <c r="AY896" s="6" t="str">
        <f t="shared" si="48"/>
        <v/>
      </c>
      <c r="BA896" s="6">
        <f>VLOOKUP(A896, ALL_AP_DATA!$A$2:$F$3600, 6, FALSE)</f>
        <v>720</v>
      </c>
      <c r="BB896" s="6">
        <f>VLOOKUP(A896, projmetadata!$A$2:$D$2036, 4, FALSE)</f>
        <v>90759</v>
      </c>
      <c r="BC896" s="6" t="e">
        <f t="array" aca="1" ref="BC896" ca="1">_xludf.IFS(I896&lt;&gt;0, F896/I896, P896&lt;&gt;0, M896/P896, W896&lt;&gt;0, T896/W896, AD896&lt;&gt;0, AA896/AD896, AK896&lt;&gt;0, AH896/AK896, AR896&lt;&gt;0, AO896/AR896, TRUE, 0)</f>
        <v>#NAME?</v>
      </c>
      <c r="BE896" s="6" t="e">
        <f t="shared" ca="1" si="40"/>
        <v>#NAME?</v>
      </c>
      <c r="BF896" s="6" t="e">
        <f t="shared" ca="1" si="41"/>
        <v>#NAME?</v>
      </c>
      <c r="BG896" s="6"/>
      <c r="BH896" s="6">
        <f>VLOOKUP(A896, ALL_AP_DATA!$A$2:$D$3600, 3, FALSE)</f>
        <v>422</v>
      </c>
      <c r="BI896" s="6">
        <f>VLOOKUP(A896, ALL_AP_DATA!$A$2:$E$3600, 5, FALSE)</f>
        <v>4392</v>
      </c>
      <c r="BJ896" s="6">
        <f t="shared" si="49"/>
        <v>6.1</v>
      </c>
      <c r="BK896" s="6">
        <f t="shared" si="42"/>
        <v>0.58611111111111114</v>
      </c>
    </row>
    <row r="897" spans="1:63" ht="15.75" customHeight="1" x14ac:dyDescent="0.2">
      <c r="A897" s="6" t="s">
        <v>956</v>
      </c>
      <c r="B897" s="6" t="s">
        <v>61</v>
      </c>
      <c r="Q897" s="6">
        <v>3</v>
      </c>
      <c r="R897" s="6">
        <v>9</v>
      </c>
      <c r="S897" s="6">
        <v>9</v>
      </c>
      <c r="T897" s="6">
        <v>675</v>
      </c>
      <c r="U897" s="6">
        <v>7.9600000000000004E-2</v>
      </c>
      <c r="V897" s="6">
        <v>0.81820000000000004</v>
      </c>
      <c r="W897" s="6">
        <v>0.74919999999999998</v>
      </c>
      <c r="X897" s="6">
        <v>4</v>
      </c>
      <c r="Y897" s="6">
        <v>22</v>
      </c>
      <c r="Z897" s="6">
        <v>9</v>
      </c>
      <c r="AA897" s="6">
        <v>785</v>
      </c>
      <c r="AB897" s="6">
        <v>0.19470000000000001</v>
      </c>
      <c r="AC897" s="6">
        <v>0.81820000000000004</v>
      </c>
      <c r="AD897" s="6">
        <v>0.87129999999999996</v>
      </c>
      <c r="AE897" s="6">
        <v>4</v>
      </c>
      <c r="AF897" s="6">
        <v>11</v>
      </c>
      <c r="AG897" s="6">
        <v>9</v>
      </c>
      <c r="AH897" s="6">
        <v>166</v>
      </c>
      <c r="AI897" s="6">
        <v>9.7299999999999998E-2</v>
      </c>
      <c r="AJ897" s="6">
        <v>0.81820000000000004</v>
      </c>
      <c r="AK897" s="6">
        <v>0.1842</v>
      </c>
      <c r="AT897" s="6" t="str">
        <f t="shared" si="43"/>
        <v/>
      </c>
      <c r="AU897" s="6" t="str">
        <f t="shared" si="44"/>
        <v/>
      </c>
      <c r="AV897" s="6">
        <f t="shared" si="45"/>
        <v>75</v>
      </c>
      <c r="AW897" s="7">
        <f t="shared" si="46"/>
        <v>35.68181818181818</v>
      </c>
      <c r="AX897" s="6">
        <f t="shared" si="47"/>
        <v>15.090909090909092</v>
      </c>
      <c r="AY897" s="6" t="str">
        <f t="shared" si="48"/>
        <v/>
      </c>
      <c r="BA897" s="6">
        <f>VLOOKUP(A897, ALL_AP_DATA!$A$2:$F$3600, 6, FALSE)</f>
        <v>113</v>
      </c>
      <c r="BB897" s="6">
        <f>VLOOKUP(A897, projmetadata!$A$2:$D$2036, 4, FALSE)</f>
        <v>13703</v>
      </c>
      <c r="BC897" s="6" t="e">
        <f t="array" aca="1" ref="BC897" ca="1">_xludf.IFS(I897&lt;&gt;0, F897/I897, P897&lt;&gt;0, M897/P897, W897&lt;&gt;0, T897/W897, AD897&lt;&gt;0, AA897/AD897, AK897&lt;&gt;0, AH897/AK897, AR897&lt;&gt;0, AO897/AR897, TRUE, 0)</f>
        <v>#NAME?</v>
      </c>
      <c r="BE897" s="6" t="e">
        <f t="shared" ca="1" si="40"/>
        <v>#NAME?</v>
      </c>
      <c r="BF897" s="6" t="e">
        <f t="shared" ca="1" si="41"/>
        <v>#NAME?</v>
      </c>
      <c r="BG897" s="6"/>
      <c r="BH897" s="6">
        <f>VLOOKUP(A897, ALL_AP_DATA!$A$2:$D$3600, 3, FALSE)</f>
        <v>25</v>
      </c>
      <c r="BI897" s="6">
        <f>VLOOKUP(A897, ALL_AP_DATA!$A$2:$E$3600, 5, FALSE)</f>
        <v>901</v>
      </c>
      <c r="BJ897" s="6">
        <f t="shared" si="49"/>
        <v>7.9734513274336285</v>
      </c>
      <c r="BK897" s="6">
        <f t="shared" si="42"/>
        <v>0.22123893805309736</v>
      </c>
    </row>
    <row r="898" spans="1:63" ht="15.75" customHeight="1" x14ac:dyDescent="0.2">
      <c r="A898" s="6" t="s">
        <v>957</v>
      </c>
      <c r="B898" s="6" t="s">
        <v>61</v>
      </c>
      <c r="C898" s="6">
        <v>1</v>
      </c>
      <c r="D898" s="6">
        <v>2</v>
      </c>
      <c r="E898" s="6">
        <v>0</v>
      </c>
      <c r="F898" s="6">
        <v>0</v>
      </c>
      <c r="G898" s="6">
        <v>4.7000000000000002E-3</v>
      </c>
      <c r="H898" s="6">
        <v>0</v>
      </c>
      <c r="I898" s="6">
        <v>0</v>
      </c>
      <c r="J898" s="6">
        <v>2</v>
      </c>
      <c r="K898" s="6">
        <v>28</v>
      </c>
      <c r="L898" s="6">
        <v>63</v>
      </c>
      <c r="M898" s="6">
        <v>2909</v>
      </c>
      <c r="N898" s="6">
        <v>6.5299999999999997E-2</v>
      </c>
      <c r="O898" s="6">
        <v>0.55259999999999998</v>
      </c>
      <c r="P898" s="6">
        <v>0.318</v>
      </c>
      <c r="Q898" s="6">
        <v>13</v>
      </c>
      <c r="R898" s="6">
        <v>63</v>
      </c>
      <c r="S898" s="6">
        <v>93</v>
      </c>
      <c r="T898" s="6">
        <v>7889</v>
      </c>
      <c r="U898" s="6">
        <v>0.1469</v>
      </c>
      <c r="V898" s="6">
        <v>0.81579999999999997</v>
      </c>
      <c r="W898" s="6">
        <v>0.86240000000000006</v>
      </c>
      <c r="X898" s="6">
        <v>13</v>
      </c>
      <c r="Y898" s="6">
        <v>112</v>
      </c>
      <c r="Z898" s="6">
        <v>76</v>
      </c>
      <c r="AA898" s="6">
        <v>1686</v>
      </c>
      <c r="AB898" s="6">
        <v>0.2611</v>
      </c>
      <c r="AC898" s="6">
        <v>0.66669999999999996</v>
      </c>
      <c r="AD898" s="6">
        <v>0.18429999999999999</v>
      </c>
      <c r="AE898" s="6">
        <v>29</v>
      </c>
      <c r="AF898" s="6">
        <v>120</v>
      </c>
      <c r="AG898" s="6">
        <v>83</v>
      </c>
      <c r="AH898" s="6">
        <v>5725</v>
      </c>
      <c r="AI898" s="6">
        <v>0.2797</v>
      </c>
      <c r="AJ898" s="6">
        <v>0.72809999999999997</v>
      </c>
      <c r="AK898" s="6">
        <v>0.62580000000000002</v>
      </c>
      <c r="AL898" s="6">
        <v>5</v>
      </c>
      <c r="AM898" s="6">
        <v>41</v>
      </c>
      <c r="AN898" s="6">
        <v>70</v>
      </c>
      <c r="AO898" s="6">
        <v>5542</v>
      </c>
      <c r="AP898" s="6">
        <v>9.5600000000000004E-2</v>
      </c>
      <c r="AQ898" s="6">
        <v>0.61399999999999999</v>
      </c>
      <c r="AR898" s="6">
        <v>0.60580000000000001</v>
      </c>
      <c r="AT898" s="6">
        <f t="shared" si="43"/>
        <v>0</v>
      </c>
      <c r="AU898" s="6">
        <f t="shared" si="44"/>
        <v>103.89285714285714</v>
      </c>
      <c r="AV898" s="6">
        <f t="shared" si="45"/>
        <v>125.22222222222223</v>
      </c>
      <c r="AW898" s="7">
        <f t="shared" si="46"/>
        <v>15.053571428571429</v>
      </c>
      <c r="AX898" s="6">
        <f t="shared" si="47"/>
        <v>47.708333333333336</v>
      </c>
      <c r="AY898" s="6">
        <f t="shared" si="48"/>
        <v>135.17073170731706</v>
      </c>
      <c r="BA898" s="6">
        <f>VLOOKUP(A898, ALL_AP_DATA!$A$2:$F$3600, 6, FALSE)</f>
        <v>429</v>
      </c>
      <c r="BB898" s="6">
        <f>VLOOKUP(A898, projmetadata!$A$2:$D$2036, 4, FALSE)</f>
        <v>48860</v>
      </c>
      <c r="BC898" s="6" t="e">
        <f t="array" aca="1" ref="BC898" ca="1">_xludf.IFS(I898&lt;&gt;0, F898/I898, P898&lt;&gt;0, M898/P898, W898&lt;&gt;0, T898/W898, AD898&lt;&gt;0, AA898/AD898, AK898&lt;&gt;0, AH898/AK898, AR898&lt;&gt;0, AO898/AR898, TRUE, 0)</f>
        <v>#NAME?</v>
      </c>
      <c r="BE898" s="6" t="e">
        <f t="shared" ca="1" si="40"/>
        <v>#NAME?</v>
      </c>
      <c r="BF898" s="6" t="e">
        <f t="shared" ca="1" si="41"/>
        <v>#NAME?</v>
      </c>
      <c r="BG898" s="6"/>
      <c r="BH898" s="6">
        <f>VLOOKUP(A898, ALL_AP_DATA!$A$2:$D$3600, 3, FALSE)</f>
        <v>211</v>
      </c>
      <c r="BI898" s="6">
        <f>VLOOKUP(A898, ALL_AP_DATA!$A$2:$E$3600, 5, FALSE)</f>
        <v>9148</v>
      </c>
      <c r="BJ898" s="6">
        <f t="shared" si="49"/>
        <v>21.324009324009324</v>
      </c>
      <c r="BK898" s="6">
        <f t="shared" si="42"/>
        <v>0.49184149184149184</v>
      </c>
    </row>
    <row r="899" spans="1:63" ht="15.75" customHeight="1" x14ac:dyDescent="0.2">
      <c r="A899" s="6" t="s">
        <v>958</v>
      </c>
      <c r="B899" s="6" t="s">
        <v>61</v>
      </c>
      <c r="Q899" s="6">
        <v>2</v>
      </c>
      <c r="R899" s="6">
        <v>8</v>
      </c>
      <c r="S899" s="6">
        <v>10</v>
      </c>
      <c r="T899" s="6">
        <v>2057</v>
      </c>
      <c r="U899" s="6">
        <v>1.9199999999999998E-2</v>
      </c>
      <c r="V899" s="6">
        <v>0.37040000000000001</v>
      </c>
      <c r="W899" s="6">
        <v>0.25140000000000001</v>
      </c>
      <c r="X899" s="6">
        <v>1</v>
      </c>
      <c r="Y899" s="6">
        <v>5</v>
      </c>
      <c r="Z899" s="6">
        <v>1</v>
      </c>
      <c r="AA899" s="6">
        <v>19</v>
      </c>
      <c r="AB899" s="6">
        <v>1.2E-2</v>
      </c>
      <c r="AC899" s="6">
        <v>3.6999999999999998E-2</v>
      </c>
      <c r="AD899" s="6">
        <v>2.3E-3</v>
      </c>
      <c r="AE899" s="6">
        <v>1</v>
      </c>
      <c r="AF899" s="6">
        <v>4</v>
      </c>
      <c r="AG899" s="6">
        <v>3</v>
      </c>
      <c r="AH899" s="6">
        <v>135</v>
      </c>
      <c r="AI899" s="6">
        <v>9.5999999999999992E-3</v>
      </c>
      <c r="AJ899" s="6">
        <v>0.1111</v>
      </c>
      <c r="AK899" s="6">
        <v>1.6500000000000001E-2</v>
      </c>
      <c r="AT899" s="6" t="str">
        <f t="shared" si="43"/>
        <v/>
      </c>
      <c r="AU899" s="6" t="str">
        <f t="shared" si="44"/>
        <v/>
      </c>
      <c r="AV899" s="6">
        <f t="shared" si="45"/>
        <v>257.125</v>
      </c>
      <c r="AW899" s="7">
        <f t="shared" si="46"/>
        <v>3.8</v>
      </c>
      <c r="AX899" s="6">
        <f t="shared" si="47"/>
        <v>33.75</v>
      </c>
      <c r="AY899" s="6" t="str">
        <f t="shared" si="48"/>
        <v/>
      </c>
      <c r="BA899" s="6">
        <f>VLOOKUP(A899, ALL_AP_DATA!$A$2:$F$3600, 6, FALSE)</f>
        <v>417</v>
      </c>
      <c r="BB899" s="6">
        <f>VLOOKUP(A899, projmetadata!$A$2:$D$2036, 4, FALSE)</f>
        <v>38175</v>
      </c>
      <c r="BC899" s="6" t="e">
        <f t="array" aca="1" ref="BC899" ca="1">_xludf.IFS(I899&lt;&gt;0, F899/I899, P899&lt;&gt;0, M899/P899, W899&lt;&gt;0, T899/W899, AD899&lt;&gt;0, AA899/AD899, AK899&lt;&gt;0, AH899/AK899, AR899&lt;&gt;0, AO899/AR899, TRUE, 0)</f>
        <v>#NAME?</v>
      </c>
      <c r="BE899" s="6" t="e">
        <f t="shared" ca="1" si="40"/>
        <v>#NAME?</v>
      </c>
      <c r="BF899" s="6" t="e">
        <f t="shared" ca="1" si="41"/>
        <v>#NAME?</v>
      </c>
      <c r="BG899" s="6"/>
      <c r="BH899" s="6">
        <f>VLOOKUP(A899, ALL_AP_DATA!$A$2:$D$3600, 3, FALSE)</f>
        <v>17</v>
      </c>
      <c r="BI899" s="6">
        <f>VLOOKUP(A899, ALL_AP_DATA!$A$2:$E$3600, 5, FALSE)</f>
        <v>8183</v>
      </c>
      <c r="BJ899" s="6">
        <f t="shared" si="49"/>
        <v>19.623501199040767</v>
      </c>
      <c r="BK899" s="6">
        <f t="shared" si="42"/>
        <v>4.0767386091127102E-2</v>
      </c>
    </row>
    <row r="900" spans="1:63" ht="15.75" customHeight="1" x14ac:dyDescent="0.2">
      <c r="A900" s="6" t="s">
        <v>959</v>
      </c>
      <c r="B900" s="6" t="s">
        <v>61</v>
      </c>
      <c r="C900" s="6">
        <v>4</v>
      </c>
      <c r="D900" s="6">
        <v>10</v>
      </c>
      <c r="E900" s="6">
        <v>1</v>
      </c>
      <c r="F900" s="6">
        <v>1</v>
      </c>
      <c r="G900" s="6">
        <v>7.1000000000000004E-3</v>
      </c>
      <c r="H900" s="6">
        <v>2.8999999999999998E-3</v>
      </c>
      <c r="I900" s="6">
        <v>0</v>
      </c>
      <c r="Q900" s="6">
        <v>21</v>
      </c>
      <c r="R900" s="6">
        <v>57</v>
      </c>
      <c r="S900" s="6">
        <v>195</v>
      </c>
      <c r="T900" s="6">
        <v>20012</v>
      </c>
      <c r="U900" s="6">
        <v>4.0399999999999998E-2</v>
      </c>
      <c r="V900" s="6">
        <v>0.55710000000000004</v>
      </c>
      <c r="W900" s="6">
        <v>0.53439999999999999</v>
      </c>
      <c r="X900" s="6">
        <v>93</v>
      </c>
      <c r="Y900" s="6">
        <v>727</v>
      </c>
      <c r="Z900" s="6">
        <v>287</v>
      </c>
      <c r="AA900" s="6">
        <v>28793</v>
      </c>
      <c r="AB900" s="6">
        <v>0.51519999999999999</v>
      </c>
      <c r="AC900" s="6">
        <v>0.82</v>
      </c>
      <c r="AD900" s="6">
        <v>0.76890000000000003</v>
      </c>
      <c r="AE900" s="6">
        <v>88</v>
      </c>
      <c r="AF900" s="6">
        <v>522</v>
      </c>
      <c r="AG900" s="6">
        <v>261</v>
      </c>
      <c r="AH900" s="6">
        <v>23743</v>
      </c>
      <c r="AI900" s="6">
        <v>0.37</v>
      </c>
      <c r="AJ900" s="6">
        <v>0.74570000000000003</v>
      </c>
      <c r="AK900" s="6">
        <v>0.63400000000000001</v>
      </c>
      <c r="AT900" s="6">
        <f t="shared" si="43"/>
        <v>0.1</v>
      </c>
      <c r="AU900" s="6" t="str">
        <f t="shared" si="44"/>
        <v/>
      </c>
      <c r="AV900" s="6">
        <f t="shared" si="45"/>
        <v>351.08771929824559</v>
      </c>
      <c r="AW900" s="7">
        <f t="shared" si="46"/>
        <v>39.605226960110038</v>
      </c>
      <c r="AX900" s="6">
        <f t="shared" si="47"/>
        <v>45.484674329501914</v>
      </c>
      <c r="AY900" s="6" t="str">
        <f t="shared" si="48"/>
        <v/>
      </c>
      <c r="BA900" s="6">
        <f>VLOOKUP(A900, ALL_AP_DATA!$A$2:$F$3600, 6, FALSE)</f>
        <v>1411</v>
      </c>
      <c r="BB900" s="6">
        <f>VLOOKUP(A900, projmetadata!$A$2:$D$2036, 4, FALSE)</f>
        <v>378110</v>
      </c>
      <c r="BC900" s="6" t="e">
        <f t="array" aca="1" ref="BC900" ca="1">_xludf.IFS(I900&lt;&gt;0, F900/I900, P900&lt;&gt;0, M900/P900, W900&lt;&gt;0, T900/W900, AD900&lt;&gt;0, AA900/AD900, AK900&lt;&gt;0, AH900/AK900, AR900&lt;&gt;0, AO900/AR900, TRUE, 0)</f>
        <v>#NAME?</v>
      </c>
      <c r="BE900" s="6" t="e">
        <f t="shared" ca="1" si="40"/>
        <v>#NAME?</v>
      </c>
      <c r="BF900" s="6" t="e">
        <f t="shared" ca="1" si="41"/>
        <v>#NAME?</v>
      </c>
      <c r="BG900" s="6"/>
      <c r="BH900" s="6">
        <f>VLOOKUP(A900, ALL_AP_DATA!$A$2:$D$3600, 3, FALSE)</f>
        <v>905</v>
      </c>
      <c r="BI900" s="6">
        <f>VLOOKUP(A900, ALL_AP_DATA!$A$2:$E$3600, 5, FALSE)</f>
        <v>37448</v>
      </c>
      <c r="BJ900" s="6">
        <f t="shared" si="49"/>
        <v>26.540042523033311</v>
      </c>
      <c r="BK900" s="6">
        <f t="shared" si="42"/>
        <v>0.64138908575478382</v>
      </c>
    </row>
    <row r="901" spans="1:63" ht="15.75" customHeight="1" x14ac:dyDescent="0.2">
      <c r="A901" s="6" t="s">
        <v>960</v>
      </c>
      <c r="B901" s="6" t="s">
        <v>64</v>
      </c>
      <c r="C901" s="6">
        <v>5</v>
      </c>
      <c r="D901" s="6">
        <v>23</v>
      </c>
      <c r="E901" s="6">
        <v>1</v>
      </c>
      <c r="F901" s="6">
        <v>12</v>
      </c>
      <c r="G901" s="6">
        <v>2.5899999999999999E-2</v>
      </c>
      <c r="H901" s="6">
        <v>9.0899999999999995E-2</v>
      </c>
      <c r="I901" s="6">
        <v>1.84E-2</v>
      </c>
      <c r="X901" s="6">
        <v>9</v>
      </c>
      <c r="Y901" s="6">
        <v>179</v>
      </c>
      <c r="Z901" s="6">
        <v>3</v>
      </c>
      <c r="AA901" s="6">
        <v>27</v>
      </c>
      <c r="AB901" s="6">
        <v>0.20130000000000001</v>
      </c>
      <c r="AC901" s="6">
        <v>0.2727</v>
      </c>
      <c r="AD901" s="6">
        <v>4.1500000000000002E-2</v>
      </c>
      <c r="AE901" s="6">
        <v>84</v>
      </c>
      <c r="AF901" s="6">
        <v>547</v>
      </c>
      <c r="AG901" s="6">
        <v>9</v>
      </c>
      <c r="AH901" s="6">
        <v>463</v>
      </c>
      <c r="AI901" s="6">
        <v>0.61529999999999996</v>
      </c>
      <c r="AJ901" s="6">
        <v>0.81820000000000004</v>
      </c>
      <c r="AK901" s="6">
        <v>0.71120000000000005</v>
      </c>
      <c r="AT901" s="6">
        <f t="shared" si="43"/>
        <v>0.52173913043478259</v>
      </c>
      <c r="AU901" s="6" t="str">
        <f t="shared" si="44"/>
        <v/>
      </c>
      <c r="AV901" s="6" t="str">
        <f t="shared" si="45"/>
        <v/>
      </c>
      <c r="AW901" s="7">
        <f t="shared" si="46"/>
        <v>0.15083798882681565</v>
      </c>
      <c r="AX901" s="6">
        <f t="shared" si="47"/>
        <v>0.84643510054844606</v>
      </c>
      <c r="AY901" s="6" t="str">
        <f t="shared" si="48"/>
        <v/>
      </c>
      <c r="BA901" s="6">
        <f>VLOOKUP(A901, ALL_AP_DATA!$A$2:$F$3600, 6, FALSE)</f>
        <v>889</v>
      </c>
      <c r="BB901" s="6">
        <f>VLOOKUP(A901, projmetadata!$A$2:$D$2036, 4, FALSE)</f>
        <v>51470</v>
      </c>
      <c r="BC901" s="6" t="e">
        <f t="array" aca="1" ref="BC901" ca="1">_xludf.IFS(I901&lt;&gt;0, F901/I901, P901&lt;&gt;0, M901/P901, W901&lt;&gt;0, T901/W901, AD901&lt;&gt;0, AA901/AD901, AK901&lt;&gt;0, AH901/AK901, AR901&lt;&gt;0, AO901/AR901, TRUE, 0)</f>
        <v>#NAME?</v>
      </c>
      <c r="BE901" s="6" t="e">
        <f t="shared" ca="1" si="40"/>
        <v>#NAME?</v>
      </c>
      <c r="BF901" s="6" t="e">
        <f t="shared" ca="1" si="41"/>
        <v>#NAME?</v>
      </c>
      <c r="BG901" s="6"/>
      <c r="BH901" s="6">
        <f>VLOOKUP(A901, ALL_AP_DATA!$A$2:$D$3600, 3, FALSE)</f>
        <v>588</v>
      </c>
      <c r="BI901" s="6">
        <f>VLOOKUP(A901, ALL_AP_DATA!$A$2:$E$3600, 5, FALSE)</f>
        <v>651</v>
      </c>
      <c r="BJ901" s="6">
        <f t="shared" si="49"/>
        <v>0.73228346456692917</v>
      </c>
      <c r="BK901" s="6">
        <f t="shared" si="42"/>
        <v>0.66141732283464572</v>
      </c>
    </row>
    <row r="902" spans="1:63" ht="15.75" customHeight="1" x14ac:dyDescent="0.2">
      <c r="A902" s="6" t="s">
        <v>961</v>
      </c>
      <c r="B902" s="6" t="s">
        <v>64</v>
      </c>
      <c r="C902" s="6">
        <v>13</v>
      </c>
      <c r="D902" s="6">
        <v>36</v>
      </c>
      <c r="E902" s="6">
        <v>6</v>
      </c>
      <c r="F902" s="6">
        <v>140</v>
      </c>
      <c r="G902" s="6">
        <v>7.5200000000000003E-2</v>
      </c>
      <c r="H902" s="6">
        <v>0.1154</v>
      </c>
      <c r="I902" s="6">
        <v>0.11169999999999999</v>
      </c>
      <c r="X902" s="6">
        <v>31</v>
      </c>
      <c r="Y902" s="6">
        <v>150</v>
      </c>
      <c r="Z902" s="6">
        <v>31</v>
      </c>
      <c r="AA902" s="6">
        <v>458</v>
      </c>
      <c r="AB902" s="6">
        <v>0.31319999999999998</v>
      </c>
      <c r="AC902" s="6">
        <v>0.59619999999999995</v>
      </c>
      <c r="AD902" s="6">
        <v>0.36549999999999999</v>
      </c>
      <c r="AE902" s="6">
        <v>16</v>
      </c>
      <c r="AF902" s="6">
        <v>215</v>
      </c>
      <c r="AG902" s="6">
        <v>33</v>
      </c>
      <c r="AH902" s="6">
        <v>772</v>
      </c>
      <c r="AI902" s="6">
        <v>0.44890000000000002</v>
      </c>
      <c r="AJ902" s="6">
        <v>0.63460000000000005</v>
      </c>
      <c r="AK902" s="6">
        <v>0.61609999999999998</v>
      </c>
      <c r="AT902" s="6">
        <f t="shared" si="43"/>
        <v>3.8888888888888888</v>
      </c>
      <c r="AU902" s="6" t="str">
        <f t="shared" si="44"/>
        <v/>
      </c>
      <c r="AV902" s="6" t="str">
        <f t="shared" si="45"/>
        <v/>
      </c>
      <c r="AW902" s="7">
        <f t="shared" si="46"/>
        <v>3.0533333333333332</v>
      </c>
      <c r="AX902" s="6">
        <f t="shared" si="47"/>
        <v>3.5906976744186045</v>
      </c>
      <c r="AY902" s="6" t="str">
        <f t="shared" si="48"/>
        <v/>
      </c>
      <c r="BA902" s="6">
        <f>VLOOKUP(A902, ALL_AP_DATA!$A$2:$F$3600, 6, FALSE)</f>
        <v>479</v>
      </c>
      <c r="BB902" s="6">
        <f>VLOOKUP(A902, projmetadata!$A$2:$D$2036, 4, FALSE)</f>
        <v>38328</v>
      </c>
      <c r="BC902" s="6" t="e">
        <f t="array" aca="1" ref="BC902" ca="1">_xludf.IFS(I902&lt;&gt;0, F902/I902, P902&lt;&gt;0, M902/P902, W902&lt;&gt;0, T902/W902, AD902&lt;&gt;0, AA902/AD902, AK902&lt;&gt;0, AH902/AK902, AR902&lt;&gt;0, AO902/AR902, TRUE, 0)</f>
        <v>#NAME?</v>
      </c>
      <c r="BE902" s="6" t="e">
        <f t="shared" ca="1" si="40"/>
        <v>#NAME?</v>
      </c>
      <c r="BF902" s="6" t="e">
        <f t="shared" ca="1" si="41"/>
        <v>#NAME?</v>
      </c>
      <c r="BG902" s="6"/>
      <c r="BH902" s="6">
        <f>VLOOKUP(A902, ALL_AP_DATA!$A$2:$D$3600, 3, FALSE)</f>
        <v>290</v>
      </c>
      <c r="BI902" s="6">
        <f>VLOOKUP(A902, ALL_AP_DATA!$A$2:$E$3600, 5, FALSE)</f>
        <v>1253</v>
      </c>
      <c r="BJ902" s="6">
        <f t="shared" si="49"/>
        <v>2.615866388308977</v>
      </c>
      <c r="BK902" s="6">
        <f t="shared" si="42"/>
        <v>0.60542797494780798</v>
      </c>
    </row>
    <row r="903" spans="1:63" ht="15.75" customHeight="1" x14ac:dyDescent="0.2">
      <c r="A903" s="6" t="s">
        <v>962</v>
      </c>
      <c r="B903" s="6" t="s">
        <v>64</v>
      </c>
      <c r="C903" s="6">
        <v>169</v>
      </c>
      <c r="D903" s="6">
        <v>1500</v>
      </c>
      <c r="E903" s="6">
        <v>411</v>
      </c>
      <c r="F903" s="6">
        <v>24242</v>
      </c>
      <c r="G903" s="6">
        <v>9.3600000000000003E-2</v>
      </c>
      <c r="H903" s="6">
        <v>0.31180000000000002</v>
      </c>
      <c r="I903" s="6">
        <v>0.17230000000000001</v>
      </c>
      <c r="J903" s="6">
        <v>3</v>
      </c>
      <c r="K903" s="6">
        <v>32</v>
      </c>
      <c r="L903" s="6">
        <v>78</v>
      </c>
      <c r="M903" s="6">
        <v>6449</v>
      </c>
      <c r="N903" s="6">
        <v>2E-3</v>
      </c>
      <c r="O903" s="6">
        <v>5.9200000000000003E-2</v>
      </c>
      <c r="P903" s="6">
        <v>4.58E-2</v>
      </c>
      <c r="Q903" s="6">
        <v>156</v>
      </c>
      <c r="R903" s="6">
        <v>716</v>
      </c>
      <c r="S903" s="6">
        <v>911</v>
      </c>
      <c r="T903" s="6">
        <v>81280</v>
      </c>
      <c r="U903" s="6">
        <v>4.4699999999999997E-2</v>
      </c>
      <c r="V903" s="6">
        <v>0.69120000000000004</v>
      </c>
      <c r="W903" s="6">
        <v>0.57779999999999998</v>
      </c>
      <c r="X903" s="6">
        <v>728</v>
      </c>
      <c r="Y903" s="6">
        <v>5802</v>
      </c>
      <c r="Z903" s="6">
        <v>817</v>
      </c>
      <c r="AA903" s="6">
        <v>67089</v>
      </c>
      <c r="AB903" s="6">
        <v>0.36220000000000002</v>
      </c>
      <c r="AC903" s="6">
        <v>0.61990000000000001</v>
      </c>
      <c r="AD903" s="6">
        <v>0.47699999999999998</v>
      </c>
      <c r="AE903" s="6">
        <v>1197</v>
      </c>
      <c r="AF903" s="6">
        <v>5702</v>
      </c>
      <c r="AG903" s="6">
        <v>901</v>
      </c>
      <c r="AH903" s="6">
        <v>83919</v>
      </c>
      <c r="AI903" s="6">
        <v>0.35599999999999998</v>
      </c>
      <c r="AJ903" s="6">
        <v>0.68359999999999999</v>
      </c>
      <c r="AK903" s="6">
        <v>0.59660000000000002</v>
      </c>
      <c r="AL903" s="6">
        <v>2</v>
      </c>
      <c r="AM903" s="6">
        <v>45</v>
      </c>
      <c r="AN903" s="6">
        <v>150</v>
      </c>
      <c r="AO903" s="6">
        <v>10835</v>
      </c>
      <c r="AP903" s="6">
        <v>2.8E-3</v>
      </c>
      <c r="AQ903" s="6">
        <v>0.1138</v>
      </c>
      <c r="AR903" s="6">
        <v>7.6999999999999999E-2</v>
      </c>
      <c r="AT903" s="6">
        <f t="shared" si="43"/>
        <v>16.161333333333335</v>
      </c>
      <c r="AU903" s="6">
        <f t="shared" si="44"/>
        <v>201.53125</v>
      </c>
      <c r="AV903" s="6">
        <f t="shared" si="45"/>
        <v>113.5195530726257</v>
      </c>
      <c r="AW903" s="7">
        <f t="shared" si="46"/>
        <v>11.563081695966908</v>
      </c>
      <c r="AX903" s="6">
        <f t="shared" si="47"/>
        <v>14.717467555243774</v>
      </c>
      <c r="AY903" s="6">
        <f t="shared" si="48"/>
        <v>240.77777777777777</v>
      </c>
      <c r="BA903" s="6">
        <f>VLOOKUP(A903, ALL_AP_DATA!$A$2:$F$3600, 6, FALSE)</f>
        <v>16018</v>
      </c>
      <c r="BB903" s="6">
        <f>VLOOKUP(A903, projmetadata!$A$2:$D$2036, 4, FALSE)</f>
        <v>1668184</v>
      </c>
      <c r="BC903" s="6" t="e">
        <f t="array" aca="1" ref="BC903" ca="1">_xludf.IFS(I903&lt;&gt;0, F903/I903, P903&lt;&gt;0, M903/P903, W903&lt;&gt;0, T903/W903, AD903&lt;&gt;0, AA903/AD903, AK903&lt;&gt;0, AH903/AK903, AR903&lt;&gt;0, AO903/AR903, TRUE, 0)</f>
        <v>#NAME?</v>
      </c>
      <c r="BE903" s="6" t="e">
        <f t="shared" ca="1" si="40"/>
        <v>#NAME?</v>
      </c>
      <c r="BF903" s="6" t="e">
        <f t="shared" ca="1" si="41"/>
        <v>#NAME?</v>
      </c>
      <c r="BG903" s="6"/>
      <c r="BH903" s="6">
        <f>VLOOKUP(A903, ALL_AP_DATA!$A$2:$D$3600, 3, FALSE)</f>
        <v>9307</v>
      </c>
      <c r="BI903" s="6">
        <f>VLOOKUP(A903, ALL_AP_DATA!$A$2:$E$3600, 5, FALSE)</f>
        <v>140660</v>
      </c>
      <c r="BJ903" s="6">
        <f t="shared" si="49"/>
        <v>8.7813709576726175</v>
      </c>
      <c r="BK903" s="6">
        <f t="shared" si="42"/>
        <v>0.5810338369334499</v>
      </c>
    </row>
    <row r="904" spans="1:63" ht="15.75" customHeight="1" x14ac:dyDescent="0.2">
      <c r="A904" s="6" t="s">
        <v>963</v>
      </c>
      <c r="B904" s="6" t="s">
        <v>64</v>
      </c>
      <c r="C904" s="6">
        <v>1</v>
      </c>
      <c r="D904" s="6">
        <v>2</v>
      </c>
      <c r="E904" s="6">
        <v>0</v>
      </c>
      <c r="F904" s="6">
        <v>0</v>
      </c>
      <c r="G904" s="6">
        <v>5.7000000000000002E-3</v>
      </c>
      <c r="H904" s="6">
        <v>0</v>
      </c>
      <c r="I904" s="6">
        <v>0</v>
      </c>
      <c r="Q904" s="6">
        <v>1</v>
      </c>
      <c r="R904" s="6">
        <v>2</v>
      </c>
      <c r="S904" s="6">
        <v>2</v>
      </c>
      <c r="T904" s="6">
        <v>32</v>
      </c>
      <c r="U904" s="6">
        <v>5.7000000000000002E-3</v>
      </c>
      <c r="V904" s="6">
        <v>0.2</v>
      </c>
      <c r="W904" s="6">
        <v>2.4400000000000002E-2</v>
      </c>
      <c r="X904" s="6">
        <v>2</v>
      </c>
      <c r="Y904" s="6">
        <v>40</v>
      </c>
      <c r="Z904" s="6">
        <v>0</v>
      </c>
      <c r="AA904" s="6">
        <v>0</v>
      </c>
      <c r="AB904" s="6">
        <v>0.1143</v>
      </c>
      <c r="AC904" s="6">
        <v>0</v>
      </c>
      <c r="AD904" s="6">
        <v>0</v>
      </c>
      <c r="AE904" s="6">
        <v>20</v>
      </c>
      <c r="AF904" s="6">
        <v>71</v>
      </c>
      <c r="AG904" s="6">
        <v>3</v>
      </c>
      <c r="AH904" s="6">
        <v>69</v>
      </c>
      <c r="AI904" s="6">
        <v>0.2029</v>
      </c>
      <c r="AJ904" s="6">
        <v>0.3</v>
      </c>
      <c r="AK904" s="6">
        <v>5.2699999999999997E-2</v>
      </c>
      <c r="AT904" s="6">
        <f t="shared" si="43"/>
        <v>0</v>
      </c>
      <c r="AU904" s="6" t="str">
        <f t="shared" si="44"/>
        <v/>
      </c>
      <c r="AV904" s="6">
        <f t="shared" si="45"/>
        <v>16</v>
      </c>
      <c r="AW904" s="7">
        <f t="shared" si="46"/>
        <v>0</v>
      </c>
      <c r="AX904" s="6">
        <f t="shared" si="47"/>
        <v>0.971830985915493</v>
      </c>
      <c r="AY904" s="6" t="str">
        <f t="shared" si="48"/>
        <v/>
      </c>
      <c r="BA904" s="6">
        <f>VLOOKUP(A904, ALL_AP_DATA!$A$2:$F$3600, 6, FALSE)</f>
        <v>350</v>
      </c>
      <c r="BB904" s="6">
        <f>VLOOKUP(A904, projmetadata!$A$2:$D$2036, 4, FALSE)</f>
        <v>29150</v>
      </c>
      <c r="BC904" s="6" t="e">
        <f t="array" aca="1" ref="BC904" ca="1">_xludf.IFS(I904&lt;&gt;0, F904/I904, P904&lt;&gt;0, M904/P904, W904&lt;&gt;0, T904/W904, AD904&lt;&gt;0, AA904/AD904, AK904&lt;&gt;0, AH904/AK904, AR904&lt;&gt;0, AO904/AR904, TRUE, 0)</f>
        <v>#NAME?</v>
      </c>
      <c r="BE904" s="6" t="e">
        <f t="shared" ca="1" si="40"/>
        <v>#NAME?</v>
      </c>
      <c r="BF904" s="6" t="e">
        <f t="shared" ca="1" si="41"/>
        <v>#NAME?</v>
      </c>
      <c r="BG904" s="6"/>
      <c r="BH904" s="6">
        <f>VLOOKUP(A904, ALL_AP_DATA!$A$2:$D$3600, 3, FALSE)</f>
        <v>113</v>
      </c>
      <c r="BI904" s="6">
        <f>VLOOKUP(A904, ALL_AP_DATA!$A$2:$E$3600, 5, FALSE)</f>
        <v>1310</v>
      </c>
      <c r="BJ904" s="6">
        <f t="shared" si="49"/>
        <v>3.7428571428571429</v>
      </c>
      <c r="BK904" s="6">
        <f t="shared" si="42"/>
        <v>0.32285714285714284</v>
      </c>
    </row>
    <row r="905" spans="1:63" ht="15.75" customHeight="1" x14ac:dyDescent="0.2">
      <c r="A905" s="6" t="s">
        <v>964</v>
      </c>
      <c r="B905" s="6" t="s">
        <v>64</v>
      </c>
      <c r="C905" s="6">
        <v>25</v>
      </c>
      <c r="D905" s="6">
        <v>308</v>
      </c>
      <c r="E905" s="6">
        <v>26</v>
      </c>
      <c r="F905" s="6">
        <v>990</v>
      </c>
      <c r="G905" s="6">
        <v>8.9599999999999999E-2</v>
      </c>
      <c r="H905" s="6">
        <v>0.42620000000000002</v>
      </c>
      <c r="I905" s="6">
        <v>0.31469999999999998</v>
      </c>
      <c r="Q905" s="6">
        <v>9</v>
      </c>
      <c r="R905" s="6">
        <v>30</v>
      </c>
      <c r="S905" s="6">
        <v>23</v>
      </c>
      <c r="T905" s="6">
        <v>736</v>
      </c>
      <c r="U905" s="6">
        <v>8.6999999999999994E-3</v>
      </c>
      <c r="V905" s="6">
        <v>0.377</v>
      </c>
      <c r="W905" s="6">
        <v>0.2339</v>
      </c>
      <c r="X905" s="6">
        <v>152</v>
      </c>
      <c r="Y905" s="6">
        <v>682</v>
      </c>
      <c r="Z905" s="6">
        <v>32</v>
      </c>
      <c r="AA905" s="6">
        <v>1443</v>
      </c>
      <c r="AB905" s="6">
        <v>0.1983</v>
      </c>
      <c r="AC905" s="6">
        <v>0.52459999999999996</v>
      </c>
      <c r="AD905" s="6">
        <v>0.4587</v>
      </c>
      <c r="AE905" s="6">
        <v>197</v>
      </c>
      <c r="AF905" s="6">
        <v>652</v>
      </c>
      <c r="AG905" s="6">
        <v>36</v>
      </c>
      <c r="AH905" s="6">
        <v>1708</v>
      </c>
      <c r="AI905" s="6">
        <v>0.18959999999999999</v>
      </c>
      <c r="AJ905" s="6">
        <v>0.59019999999999995</v>
      </c>
      <c r="AK905" s="6">
        <v>0.54290000000000005</v>
      </c>
      <c r="AT905" s="6">
        <f t="shared" si="43"/>
        <v>3.2142857142857144</v>
      </c>
      <c r="AU905" s="6" t="str">
        <f t="shared" si="44"/>
        <v/>
      </c>
      <c r="AV905" s="6">
        <f t="shared" si="45"/>
        <v>24.533333333333335</v>
      </c>
      <c r="AW905" s="7">
        <f t="shared" si="46"/>
        <v>2.1158357771260996</v>
      </c>
      <c r="AX905" s="6">
        <f t="shared" si="47"/>
        <v>2.6196319018404908</v>
      </c>
      <c r="AY905" s="6" t="str">
        <f t="shared" si="48"/>
        <v/>
      </c>
      <c r="BA905" s="6">
        <f>VLOOKUP(A905, ALL_AP_DATA!$A$2:$F$3600, 6, FALSE)</f>
        <v>3439</v>
      </c>
      <c r="BB905" s="6">
        <f>VLOOKUP(A905, projmetadata!$A$2:$D$2036, 4, FALSE)</f>
        <v>209431</v>
      </c>
      <c r="BC905" s="6" t="e">
        <f t="array" aca="1" ref="BC905" ca="1">_xludf.IFS(I905&lt;&gt;0, F905/I905, P905&lt;&gt;0, M905/P905, W905&lt;&gt;0, T905/W905, AD905&lt;&gt;0, AA905/AD905, AK905&lt;&gt;0, AH905/AK905, AR905&lt;&gt;0, AO905/AR905, TRUE, 0)</f>
        <v>#NAME?</v>
      </c>
      <c r="BE905" s="6" t="e">
        <f t="shared" ca="1" si="40"/>
        <v>#NAME?</v>
      </c>
      <c r="BF905" s="6" t="e">
        <f t="shared" ca="1" si="41"/>
        <v>#NAME?</v>
      </c>
      <c r="BG905" s="6"/>
      <c r="BH905" s="6">
        <f>VLOOKUP(A905, ALL_AP_DATA!$A$2:$D$3600, 3, FALSE)</f>
        <v>1046</v>
      </c>
      <c r="BI905" s="6">
        <f>VLOOKUP(A905, ALL_AP_DATA!$A$2:$E$3600, 5, FALSE)</f>
        <v>3146</v>
      </c>
      <c r="BJ905" s="6">
        <f t="shared" si="49"/>
        <v>0.91480081419017156</v>
      </c>
      <c r="BK905" s="6">
        <f t="shared" si="42"/>
        <v>0.30415818551904622</v>
      </c>
    </row>
    <row r="906" spans="1:63" ht="15.75" customHeight="1" x14ac:dyDescent="0.2">
      <c r="A906" s="6" t="s">
        <v>965</v>
      </c>
      <c r="B906" s="6" t="s">
        <v>64</v>
      </c>
      <c r="C906" s="6">
        <v>3</v>
      </c>
      <c r="D906" s="6">
        <v>53</v>
      </c>
      <c r="E906" s="6">
        <v>2</v>
      </c>
      <c r="F906" s="6">
        <v>82</v>
      </c>
      <c r="G906" s="6">
        <v>0.2465</v>
      </c>
      <c r="H906" s="6">
        <v>0.28570000000000001</v>
      </c>
      <c r="I906" s="6">
        <v>0.27800000000000002</v>
      </c>
      <c r="X906" s="6">
        <v>9</v>
      </c>
      <c r="Y906" s="6">
        <v>89</v>
      </c>
      <c r="Z906" s="6">
        <v>5</v>
      </c>
      <c r="AA906" s="6">
        <v>182</v>
      </c>
      <c r="AB906" s="6">
        <v>0.41399999999999998</v>
      </c>
      <c r="AC906" s="6">
        <v>0.71430000000000005</v>
      </c>
      <c r="AD906" s="6">
        <v>0.6169</v>
      </c>
      <c r="AE906" s="6">
        <v>20</v>
      </c>
      <c r="AF906" s="6">
        <v>78</v>
      </c>
      <c r="AG906" s="6">
        <v>2</v>
      </c>
      <c r="AH906" s="6">
        <v>82</v>
      </c>
      <c r="AI906" s="6">
        <v>0.36280000000000001</v>
      </c>
      <c r="AJ906" s="6">
        <v>0.28570000000000001</v>
      </c>
      <c r="AK906" s="6">
        <v>0.27800000000000002</v>
      </c>
      <c r="AT906" s="6">
        <f t="shared" si="43"/>
        <v>1.5471698113207548</v>
      </c>
      <c r="AU906" s="6" t="str">
        <f t="shared" si="44"/>
        <v/>
      </c>
      <c r="AV906" s="6" t="str">
        <f t="shared" si="45"/>
        <v/>
      </c>
      <c r="AW906" s="7">
        <f t="shared" si="46"/>
        <v>2.0449438202247192</v>
      </c>
      <c r="AX906" s="6">
        <f t="shared" si="47"/>
        <v>1.0512820512820513</v>
      </c>
      <c r="AY906" s="6" t="str">
        <f t="shared" si="48"/>
        <v/>
      </c>
      <c r="BA906" s="6">
        <f>VLOOKUP(A906, ALL_AP_DATA!$A$2:$F$3600, 6, FALSE)</f>
        <v>215</v>
      </c>
      <c r="BB906" s="6">
        <f>VLOOKUP(A906, projmetadata!$A$2:$D$2036, 4, FALSE)</f>
        <v>25847</v>
      </c>
      <c r="BC906" s="6" t="e">
        <f t="array" aca="1" ref="BC906" ca="1">_xludf.IFS(I906&lt;&gt;0, F906/I906, P906&lt;&gt;0, M906/P906, W906&lt;&gt;0, T906/W906, AD906&lt;&gt;0, AA906/AD906, AK906&lt;&gt;0, AH906/AK906, AR906&lt;&gt;0, AO906/AR906, TRUE, 0)</f>
        <v>#NAME?</v>
      </c>
      <c r="BE906" s="6" t="e">
        <f t="shared" ca="1" si="40"/>
        <v>#NAME?</v>
      </c>
      <c r="BF906" s="6" t="e">
        <f t="shared" ca="1" si="41"/>
        <v>#NAME?</v>
      </c>
      <c r="BG906" s="6"/>
      <c r="BH906" s="6">
        <f>VLOOKUP(A906, ALL_AP_DATA!$A$2:$D$3600, 3, FALSE)</f>
        <v>108</v>
      </c>
      <c r="BI906" s="6">
        <f>VLOOKUP(A906, ALL_AP_DATA!$A$2:$E$3600, 5, FALSE)</f>
        <v>295</v>
      </c>
      <c r="BJ906" s="6">
        <f t="shared" si="49"/>
        <v>1.3720930232558139</v>
      </c>
      <c r="BK906" s="6">
        <f t="shared" si="42"/>
        <v>0.50232558139534889</v>
      </c>
    </row>
    <row r="907" spans="1:63" ht="15.75" customHeight="1" x14ac:dyDescent="0.2">
      <c r="A907" s="6" t="s">
        <v>966</v>
      </c>
      <c r="B907" s="6" t="s">
        <v>64</v>
      </c>
      <c r="C907" s="6">
        <v>13</v>
      </c>
      <c r="D907" s="6">
        <v>55</v>
      </c>
      <c r="E907" s="6">
        <v>41</v>
      </c>
      <c r="F907" s="6">
        <v>3119</v>
      </c>
      <c r="G907" s="6">
        <v>5.91E-2</v>
      </c>
      <c r="H907" s="6">
        <v>0.15240000000000001</v>
      </c>
      <c r="I907" s="6">
        <v>0.1128</v>
      </c>
      <c r="Q907" s="6">
        <v>26</v>
      </c>
      <c r="R907" s="6">
        <v>95</v>
      </c>
      <c r="S907" s="6">
        <v>129</v>
      </c>
      <c r="T907" s="6">
        <v>11664</v>
      </c>
      <c r="U907" s="6">
        <v>0.10199999999999999</v>
      </c>
      <c r="V907" s="6">
        <v>0.47960000000000003</v>
      </c>
      <c r="W907" s="6">
        <v>0.4219</v>
      </c>
      <c r="X907" s="6">
        <v>12</v>
      </c>
      <c r="Y907" s="6">
        <v>93</v>
      </c>
      <c r="Z907" s="6">
        <v>66</v>
      </c>
      <c r="AA907" s="6">
        <v>1829</v>
      </c>
      <c r="AB907" s="6">
        <v>9.9900000000000003E-2</v>
      </c>
      <c r="AC907" s="6">
        <v>0.24540000000000001</v>
      </c>
      <c r="AD907" s="6">
        <v>6.6199999999999995E-2</v>
      </c>
      <c r="AE907" s="6">
        <v>50</v>
      </c>
      <c r="AF907" s="6">
        <v>372</v>
      </c>
      <c r="AG907" s="6">
        <v>191</v>
      </c>
      <c r="AH907" s="6">
        <v>15415</v>
      </c>
      <c r="AI907" s="6">
        <v>0.39960000000000001</v>
      </c>
      <c r="AJ907" s="6">
        <v>0.71</v>
      </c>
      <c r="AK907" s="6">
        <v>0.55759999999999998</v>
      </c>
      <c r="AL907" s="6">
        <v>2</v>
      </c>
      <c r="AM907" s="6">
        <v>23</v>
      </c>
      <c r="AN907" s="6">
        <v>36</v>
      </c>
      <c r="AO907" s="6">
        <v>3234</v>
      </c>
      <c r="AP907" s="6">
        <v>2.47E-2</v>
      </c>
      <c r="AQ907" s="6">
        <v>0.1338</v>
      </c>
      <c r="AR907" s="6">
        <v>0.11700000000000001</v>
      </c>
      <c r="AT907" s="6">
        <f t="shared" si="43"/>
        <v>56.709090909090911</v>
      </c>
      <c r="AU907" s="6" t="str">
        <f t="shared" si="44"/>
        <v/>
      </c>
      <c r="AV907" s="6">
        <f t="shared" si="45"/>
        <v>122.77894736842106</v>
      </c>
      <c r="AW907" s="7">
        <f t="shared" si="46"/>
        <v>19.666666666666668</v>
      </c>
      <c r="AX907" s="6">
        <f t="shared" si="47"/>
        <v>41.438172043010752</v>
      </c>
      <c r="AY907" s="6">
        <f t="shared" si="48"/>
        <v>140.60869565217391</v>
      </c>
      <c r="BA907" s="6">
        <f>VLOOKUP(A907, ALL_AP_DATA!$A$2:$F$3600, 6, FALSE)</f>
        <v>931</v>
      </c>
      <c r="BB907" s="6">
        <f>VLOOKUP(A907, projmetadata!$A$2:$D$2036, 4, FALSE)</f>
        <v>63267</v>
      </c>
      <c r="BC907" s="6" t="e">
        <f t="array" aca="1" ref="BC907" ca="1">_xludf.IFS(I907&lt;&gt;0, F907/I907, P907&lt;&gt;0, M907/P907, W907&lt;&gt;0, T907/W907, AD907&lt;&gt;0, AA907/AD907, AK907&lt;&gt;0, AH907/AK907, AR907&lt;&gt;0, AO907/AR907, TRUE, 0)</f>
        <v>#NAME?</v>
      </c>
      <c r="BE907" s="6" t="e">
        <f t="shared" ca="1" si="40"/>
        <v>#NAME?</v>
      </c>
      <c r="BF907" s="6" t="e">
        <f t="shared" ca="1" si="41"/>
        <v>#NAME?</v>
      </c>
      <c r="BG907" s="6"/>
      <c r="BH907" s="6">
        <f>VLOOKUP(A907, ALL_AP_DATA!$A$2:$D$3600, 3, FALSE)</f>
        <v>461</v>
      </c>
      <c r="BI907" s="6">
        <f>VLOOKUP(A907, ALL_AP_DATA!$A$2:$E$3600, 5, FALSE)</f>
        <v>27645</v>
      </c>
      <c r="BJ907" s="6">
        <f t="shared" si="49"/>
        <v>29.693877551020407</v>
      </c>
      <c r="BK907" s="6">
        <f t="shared" si="42"/>
        <v>0.49516648764769067</v>
      </c>
    </row>
    <row r="908" spans="1:63" ht="15.75" customHeight="1" x14ac:dyDescent="0.2">
      <c r="A908" s="6" t="s">
        <v>967</v>
      </c>
      <c r="B908" s="6" t="s">
        <v>64</v>
      </c>
      <c r="C908" s="6">
        <v>49</v>
      </c>
      <c r="D908" s="6">
        <v>246</v>
      </c>
      <c r="E908" s="6">
        <v>279</v>
      </c>
      <c r="F908" s="6">
        <v>25404</v>
      </c>
      <c r="G908" s="6">
        <v>7.4499999999999997E-2</v>
      </c>
      <c r="H908" s="6">
        <v>0.5091</v>
      </c>
      <c r="I908" s="6">
        <v>0.45300000000000001</v>
      </c>
      <c r="J908" s="6">
        <v>2</v>
      </c>
      <c r="K908" s="6">
        <v>25</v>
      </c>
      <c r="L908" s="6">
        <v>113</v>
      </c>
      <c r="M908" s="6">
        <v>13702</v>
      </c>
      <c r="N908" s="6">
        <v>7.6E-3</v>
      </c>
      <c r="O908" s="6">
        <v>0.20619999999999999</v>
      </c>
      <c r="P908" s="6">
        <v>0.24429999999999999</v>
      </c>
      <c r="Q908" s="6">
        <v>32</v>
      </c>
      <c r="R908" s="6">
        <v>112</v>
      </c>
      <c r="S908" s="6">
        <v>353</v>
      </c>
      <c r="T908" s="6">
        <v>32238</v>
      </c>
      <c r="U908" s="6">
        <v>3.39E-2</v>
      </c>
      <c r="V908" s="6">
        <v>0.64419999999999999</v>
      </c>
      <c r="W908" s="6">
        <v>0.57479999999999998</v>
      </c>
      <c r="X908" s="6">
        <v>80</v>
      </c>
      <c r="Y908" s="6">
        <v>543</v>
      </c>
      <c r="Z908" s="6">
        <v>357</v>
      </c>
      <c r="AA908" s="6">
        <v>31811</v>
      </c>
      <c r="AB908" s="6">
        <v>0.16439999999999999</v>
      </c>
      <c r="AC908" s="6">
        <v>0.65149999999999997</v>
      </c>
      <c r="AD908" s="6">
        <v>0.56720000000000004</v>
      </c>
      <c r="AE908" s="6">
        <v>308</v>
      </c>
      <c r="AF908" s="6">
        <v>961</v>
      </c>
      <c r="AG908" s="6">
        <v>477</v>
      </c>
      <c r="AH908" s="6">
        <v>43991</v>
      </c>
      <c r="AI908" s="6">
        <v>0.29099999999999998</v>
      </c>
      <c r="AJ908" s="6">
        <v>0.87039999999999995</v>
      </c>
      <c r="AK908" s="6">
        <v>0.78439999999999999</v>
      </c>
      <c r="AL908" s="6">
        <v>1</v>
      </c>
      <c r="AM908" s="6">
        <v>16</v>
      </c>
      <c r="AN908" s="6">
        <v>58</v>
      </c>
      <c r="AO908" s="6">
        <v>4250</v>
      </c>
      <c r="AP908" s="6">
        <v>4.7999999999999996E-3</v>
      </c>
      <c r="AQ908" s="6">
        <v>0.10580000000000001</v>
      </c>
      <c r="AR908" s="6">
        <v>7.5800000000000006E-2</v>
      </c>
      <c r="AT908" s="6">
        <f t="shared" si="43"/>
        <v>103.26829268292683</v>
      </c>
      <c r="AU908" s="6">
        <f t="shared" si="44"/>
        <v>548.08000000000004</v>
      </c>
      <c r="AV908" s="6">
        <f t="shared" si="45"/>
        <v>287.83928571428572</v>
      </c>
      <c r="AW908" s="7">
        <f t="shared" si="46"/>
        <v>58.583793738489874</v>
      </c>
      <c r="AX908" s="6">
        <f t="shared" si="47"/>
        <v>45.776274713839747</v>
      </c>
      <c r="AY908" s="6">
        <f t="shared" si="48"/>
        <v>265.625</v>
      </c>
      <c r="BA908" s="6">
        <f>VLOOKUP(A908, ALL_AP_DATA!$A$2:$F$3600, 6, FALSE)</f>
        <v>3302</v>
      </c>
      <c r="BB908" s="6">
        <f>VLOOKUP(A908, projmetadata!$A$2:$D$2036, 4, FALSE)</f>
        <v>162978</v>
      </c>
      <c r="BC908" s="6" t="e">
        <f t="array" aca="1" ref="BC908" ca="1">_xludf.IFS(I908&lt;&gt;0, F908/I908, P908&lt;&gt;0, M908/P908, W908&lt;&gt;0, T908/W908, AD908&lt;&gt;0, AA908/AD908, AK908&lt;&gt;0, AH908/AK908, AR908&lt;&gt;0, AO908/AR908, TRUE, 0)</f>
        <v>#NAME?</v>
      </c>
      <c r="BE908" s="6" t="e">
        <f t="shared" ca="1" si="40"/>
        <v>#NAME?</v>
      </c>
      <c r="BF908" s="6" t="e">
        <f t="shared" ca="1" si="41"/>
        <v>#NAME?</v>
      </c>
      <c r="BG908" s="6"/>
      <c r="BH908" s="6">
        <f>VLOOKUP(A908, ALL_AP_DATA!$A$2:$D$3600, 3, FALSE)</f>
        <v>1174</v>
      </c>
      <c r="BI908" s="6">
        <f>VLOOKUP(A908, ALL_AP_DATA!$A$2:$E$3600, 5, FALSE)</f>
        <v>56081</v>
      </c>
      <c r="BJ908" s="6">
        <f t="shared" si="49"/>
        <v>16.983949121744399</v>
      </c>
      <c r="BK908" s="6">
        <f t="shared" si="42"/>
        <v>0.35554209569957601</v>
      </c>
    </row>
    <row r="909" spans="1:63" ht="15.75" customHeight="1" x14ac:dyDescent="0.2">
      <c r="A909" s="6" t="s">
        <v>968</v>
      </c>
      <c r="B909" s="6" t="s">
        <v>64</v>
      </c>
      <c r="C909" s="6">
        <v>1</v>
      </c>
      <c r="D909" s="6">
        <v>2</v>
      </c>
      <c r="E909" s="6">
        <v>0</v>
      </c>
      <c r="F909" s="6">
        <v>0</v>
      </c>
      <c r="G909" s="6">
        <v>5.1999999999999998E-3</v>
      </c>
      <c r="H909" s="6">
        <v>0</v>
      </c>
      <c r="I909" s="6">
        <v>0</v>
      </c>
      <c r="X909" s="6">
        <v>3</v>
      </c>
      <c r="Y909" s="6">
        <v>30</v>
      </c>
      <c r="Z909" s="6">
        <v>0</v>
      </c>
      <c r="AA909" s="6">
        <v>0</v>
      </c>
      <c r="AB909" s="6">
        <v>7.8299999999999995E-2</v>
      </c>
      <c r="AC909" s="6">
        <v>0</v>
      </c>
      <c r="AD909" s="6">
        <v>0</v>
      </c>
      <c r="AE909" s="6">
        <v>27</v>
      </c>
      <c r="AF909" s="6">
        <v>90</v>
      </c>
      <c r="AG909" s="6">
        <v>0</v>
      </c>
      <c r="AH909" s="6">
        <v>0</v>
      </c>
      <c r="AI909" s="6">
        <v>0.23499999999999999</v>
      </c>
      <c r="AJ909" s="6">
        <v>0</v>
      </c>
      <c r="AK909" s="6">
        <v>0</v>
      </c>
      <c r="AT909" s="6">
        <f t="shared" si="43"/>
        <v>0</v>
      </c>
      <c r="AU909" s="6" t="str">
        <f t="shared" si="44"/>
        <v/>
      </c>
      <c r="AV909" s="6" t="str">
        <f t="shared" si="45"/>
        <v/>
      </c>
      <c r="AW909" s="7">
        <f t="shared" si="46"/>
        <v>0</v>
      </c>
      <c r="AX909" s="6">
        <f t="shared" si="47"/>
        <v>0</v>
      </c>
      <c r="AY909" s="6" t="str">
        <f t="shared" si="48"/>
        <v/>
      </c>
      <c r="BA909" s="6">
        <f>VLOOKUP(A909, ALL_AP_DATA!$A$2:$F$3600, 6, FALSE)</f>
        <v>383</v>
      </c>
      <c r="BB909" s="6">
        <f>VLOOKUP(A909, projmetadata!$A$2:$D$2036, 4, FALSE)</f>
        <v>14933</v>
      </c>
      <c r="BC909" s="6" t="e">
        <f t="array" aca="1" ref="BC909" ca="1">_xludf.IFS(I909&lt;&gt;0, F909/I909, P909&lt;&gt;0, M909/P909, W909&lt;&gt;0, T909/W909, AD909&lt;&gt;0, AA909/AD909, AK909&lt;&gt;0, AH909/AK909, AR909&lt;&gt;0, AO909/AR909, TRUE, 0)</f>
        <v>#NAME?</v>
      </c>
      <c r="BE909" s="6" t="e">
        <f t="shared" ca="1" si="40"/>
        <v>#NAME?</v>
      </c>
      <c r="BF909" s="6" t="e">
        <f t="shared" ca="1" si="41"/>
        <v>#NAME?</v>
      </c>
      <c r="BG909" s="6"/>
      <c r="BH909" s="6">
        <f>VLOOKUP(A909, ALL_AP_DATA!$A$2:$D$3600, 3, FALSE)</f>
        <v>122</v>
      </c>
      <c r="BI909" s="6">
        <f>VLOOKUP(A909, ALL_AP_DATA!$A$2:$E$3600, 5, FALSE)</f>
        <v>2</v>
      </c>
      <c r="BJ909" s="6">
        <f t="shared" si="49"/>
        <v>5.2219321148825066E-3</v>
      </c>
      <c r="BK909" s="6">
        <f t="shared" si="42"/>
        <v>0.31853785900783288</v>
      </c>
    </row>
    <row r="910" spans="1:63" ht="15.75" customHeight="1" x14ac:dyDescent="0.2">
      <c r="A910" s="6" t="s">
        <v>969</v>
      </c>
      <c r="B910" s="6" t="s">
        <v>64</v>
      </c>
      <c r="Q910" s="6">
        <v>1</v>
      </c>
      <c r="R910" s="6">
        <v>2</v>
      </c>
      <c r="S910" s="6">
        <v>2</v>
      </c>
      <c r="T910" s="6">
        <v>31</v>
      </c>
      <c r="U910" s="6">
        <v>1.4999999999999999E-2</v>
      </c>
      <c r="V910" s="6">
        <v>0.25</v>
      </c>
      <c r="W910" s="6">
        <v>7.2400000000000006E-2</v>
      </c>
      <c r="X910" s="6">
        <v>1</v>
      </c>
      <c r="Y910" s="6">
        <v>14</v>
      </c>
      <c r="Z910" s="6">
        <v>1</v>
      </c>
      <c r="AA910" s="6">
        <v>53</v>
      </c>
      <c r="AB910" s="6">
        <v>0.1053</v>
      </c>
      <c r="AC910" s="6">
        <v>0.125</v>
      </c>
      <c r="AD910" s="6">
        <v>0.12379999999999999</v>
      </c>
      <c r="AE910" s="6">
        <v>1</v>
      </c>
      <c r="AF910" s="6">
        <v>4</v>
      </c>
      <c r="AG910" s="6">
        <v>2</v>
      </c>
      <c r="AH910" s="6">
        <v>10</v>
      </c>
      <c r="AI910" s="6">
        <v>3.0099999999999998E-2</v>
      </c>
      <c r="AJ910" s="6">
        <v>0.25</v>
      </c>
      <c r="AK910" s="6">
        <v>2.3400000000000001E-2</v>
      </c>
      <c r="AT910" s="6" t="str">
        <f t="shared" si="43"/>
        <v/>
      </c>
      <c r="AU910" s="6" t="str">
        <f t="shared" si="44"/>
        <v/>
      </c>
      <c r="AV910" s="6">
        <f t="shared" si="45"/>
        <v>15.5</v>
      </c>
      <c r="AW910" s="7">
        <f t="shared" si="46"/>
        <v>3.7857142857142856</v>
      </c>
      <c r="AX910" s="6">
        <f t="shared" si="47"/>
        <v>2.5</v>
      </c>
      <c r="AY910" s="6" t="str">
        <f t="shared" si="48"/>
        <v/>
      </c>
      <c r="BA910" s="6">
        <f>VLOOKUP(A910, ALL_AP_DATA!$A$2:$F$3600, 6, FALSE)</f>
        <v>133</v>
      </c>
      <c r="BB910" s="6">
        <f>VLOOKUP(A910, projmetadata!$A$2:$D$2036, 4, FALSE)</f>
        <v>11164</v>
      </c>
      <c r="BC910" s="6" t="e">
        <f t="array" aca="1" ref="BC910" ca="1">_xludf.IFS(I910&lt;&gt;0, F910/I910, P910&lt;&gt;0, M910/P910, W910&lt;&gt;0, T910/W910, AD910&lt;&gt;0, AA910/AD910, AK910&lt;&gt;0, AH910/AK910, AR910&lt;&gt;0, AO910/AR910, TRUE, 0)</f>
        <v>#NAME?</v>
      </c>
      <c r="BE910" s="6" t="e">
        <f t="shared" ca="1" si="40"/>
        <v>#NAME?</v>
      </c>
      <c r="BF910" s="6" t="e">
        <f t="shared" ca="1" si="41"/>
        <v>#NAME?</v>
      </c>
      <c r="BG910" s="6"/>
      <c r="BH910" s="6">
        <f>VLOOKUP(A910, ALL_AP_DATA!$A$2:$D$3600, 3, FALSE)</f>
        <v>19</v>
      </c>
      <c r="BI910" s="6">
        <f>VLOOKUP(A910, ALL_AP_DATA!$A$2:$E$3600, 5, FALSE)</f>
        <v>428</v>
      </c>
      <c r="BJ910" s="6">
        <f t="shared" si="49"/>
        <v>3.2180451127819549</v>
      </c>
      <c r="BK910" s="6">
        <f t="shared" si="42"/>
        <v>0.14285714285714285</v>
      </c>
    </row>
    <row r="911" spans="1:63" ht="15.75" customHeight="1" x14ac:dyDescent="0.2">
      <c r="A911" s="6" t="s">
        <v>970</v>
      </c>
      <c r="B911" s="6" t="s">
        <v>64</v>
      </c>
      <c r="C911" s="6">
        <v>1</v>
      </c>
      <c r="D911" s="6">
        <v>3</v>
      </c>
      <c r="E911" s="6">
        <v>0</v>
      </c>
      <c r="F911" s="6">
        <v>0</v>
      </c>
      <c r="G911" s="6">
        <v>1.8200000000000001E-2</v>
      </c>
      <c r="H911" s="6">
        <v>0</v>
      </c>
      <c r="I911" s="6">
        <v>0</v>
      </c>
      <c r="AE911" s="6">
        <v>6</v>
      </c>
      <c r="AF911" s="6">
        <v>18</v>
      </c>
      <c r="AG911" s="6">
        <v>0</v>
      </c>
      <c r="AH911" s="6">
        <v>0</v>
      </c>
      <c r="AI911" s="6">
        <v>0.1091</v>
      </c>
      <c r="AJ911" s="6">
        <v>0</v>
      </c>
      <c r="AK911" s="6">
        <v>0</v>
      </c>
      <c r="AT911" s="6">
        <f t="shared" si="43"/>
        <v>0</v>
      </c>
      <c r="AU911" s="6" t="str">
        <f t="shared" si="44"/>
        <v/>
      </c>
      <c r="AV911" s="6" t="str">
        <f t="shared" si="45"/>
        <v/>
      </c>
      <c r="AW911" s="7" t="str">
        <f t="shared" si="46"/>
        <v/>
      </c>
      <c r="AX911" s="6">
        <f t="shared" si="47"/>
        <v>0</v>
      </c>
      <c r="AY911" s="6" t="str">
        <f t="shared" si="48"/>
        <v/>
      </c>
      <c r="BA911" s="6">
        <f>VLOOKUP(A911, ALL_AP_DATA!$A$2:$F$3600, 6, FALSE)</f>
        <v>165</v>
      </c>
      <c r="BB911" s="6">
        <f>VLOOKUP(A911, projmetadata!$A$2:$D$2036, 4, FALSE)</f>
        <v>8591</v>
      </c>
      <c r="BC911" s="6" t="e">
        <f t="array" aca="1" ref="BC911" ca="1">_xludf.IFS(I911&lt;&gt;0, F911/I911, P911&lt;&gt;0, M911/P911, W911&lt;&gt;0, T911/W911, AD911&lt;&gt;0, AA911/AD911, AK911&lt;&gt;0, AH911/AK911, AR911&lt;&gt;0, AO911/AR911, TRUE, 0)</f>
        <v>#NAME?</v>
      </c>
      <c r="BE911" s="6" t="e">
        <f t="shared" ca="1" si="40"/>
        <v>#NAME?</v>
      </c>
      <c r="BF911" s="6" t="e">
        <f t="shared" ca="1" si="41"/>
        <v>#NAME?</v>
      </c>
      <c r="BG911" s="6"/>
      <c r="BH911" s="6">
        <f>VLOOKUP(A911, ALL_AP_DATA!$A$2:$D$3600, 3, FALSE)</f>
        <v>18</v>
      </c>
      <c r="BI911" s="6">
        <f>VLOOKUP(A911, ALL_AP_DATA!$A$2:$E$3600, 5, FALSE)</f>
        <v>14</v>
      </c>
      <c r="BJ911" s="6">
        <f t="shared" si="49"/>
        <v>8.4848484848484854E-2</v>
      </c>
      <c r="BK911" s="6">
        <f t="shared" si="42"/>
        <v>0.10909090909090909</v>
      </c>
    </row>
    <row r="912" spans="1:63" ht="15.75" customHeight="1" x14ac:dyDescent="0.2">
      <c r="A912" s="6" t="s">
        <v>971</v>
      </c>
      <c r="B912" s="6" t="s">
        <v>64</v>
      </c>
      <c r="C912" s="6">
        <v>1</v>
      </c>
      <c r="D912" s="6">
        <v>3</v>
      </c>
      <c r="E912" s="6">
        <v>4</v>
      </c>
      <c r="F912" s="6">
        <v>335</v>
      </c>
      <c r="G912" s="6">
        <v>1.49E-2</v>
      </c>
      <c r="H912" s="6">
        <v>0.1429</v>
      </c>
      <c r="I912" s="6">
        <v>0.1057</v>
      </c>
      <c r="Q912" s="6">
        <v>8</v>
      </c>
      <c r="R912" s="6">
        <v>24</v>
      </c>
      <c r="S912" s="6">
        <v>23</v>
      </c>
      <c r="T912" s="6">
        <v>1716</v>
      </c>
      <c r="U912" s="6">
        <v>0.1188</v>
      </c>
      <c r="V912" s="6">
        <v>0.82140000000000002</v>
      </c>
      <c r="W912" s="6">
        <v>0.54149999999999998</v>
      </c>
      <c r="X912" s="6">
        <v>18</v>
      </c>
      <c r="Y912" s="6">
        <v>51</v>
      </c>
      <c r="Z912" s="6">
        <v>14</v>
      </c>
      <c r="AA912" s="6">
        <v>929</v>
      </c>
      <c r="AB912" s="6">
        <v>0.2525</v>
      </c>
      <c r="AC912" s="6">
        <v>0.5</v>
      </c>
      <c r="AD912" s="6">
        <v>0.29320000000000002</v>
      </c>
      <c r="AE912" s="6">
        <v>4</v>
      </c>
      <c r="AF912" s="6">
        <v>39</v>
      </c>
      <c r="AG912" s="6">
        <v>6</v>
      </c>
      <c r="AH912" s="6">
        <v>201</v>
      </c>
      <c r="AI912" s="6">
        <v>0.19309999999999999</v>
      </c>
      <c r="AJ912" s="6">
        <v>0.21429999999999999</v>
      </c>
      <c r="AK912" s="6">
        <v>6.3399999999999998E-2</v>
      </c>
      <c r="AT912" s="6">
        <f t="shared" si="43"/>
        <v>111.66666666666667</v>
      </c>
      <c r="AU912" s="6" t="str">
        <f t="shared" si="44"/>
        <v/>
      </c>
      <c r="AV912" s="6">
        <f t="shared" si="45"/>
        <v>71.5</v>
      </c>
      <c r="AW912" s="7">
        <f t="shared" si="46"/>
        <v>18.215686274509803</v>
      </c>
      <c r="AX912" s="6">
        <f t="shared" si="47"/>
        <v>5.1538461538461542</v>
      </c>
      <c r="AY912" s="6" t="str">
        <f t="shared" si="48"/>
        <v/>
      </c>
      <c r="BA912" s="6">
        <f>VLOOKUP(A912, ALL_AP_DATA!$A$2:$F$3600, 6, FALSE)</f>
        <v>202</v>
      </c>
      <c r="BB912" s="6">
        <f>VLOOKUP(A912, projmetadata!$A$2:$D$2036, 4, FALSE)</f>
        <v>10589</v>
      </c>
      <c r="BC912" s="6" t="e">
        <f t="array" aca="1" ref="BC912" ca="1">_xludf.IFS(I912&lt;&gt;0, F912/I912, P912&lt;&gt;0, M912/P912, W912&lt;&gt;0, T912/W912, AD912&lt;&gt;0, AA912/AD912, AK912&lt;&gt;0, AH912/AK912, AR912&lt;&gt;0, AO912/AR912, TRUE, 0)</f>
        <v>#NAME?</v>
      </c>
      <c r="BE912" s="6" t="e">
        <f t="shared" ca="1" si="40"/>
        <v>#NAME?</v>
      </c>
      <c r="BF912" s="6" t="e">
        <f t="shared" ca="1" si="41"/>
        <v>#NAME?</v>
      </c>
      <c r="BG912" s="6"/>
      <c r="BH912" s="6">
        <f>VLOOKUP(A912, ALL_AP_DATA!$A$2:$D$3600, 3, FALSE)</f>
        <v>74</v>
      </c>
      <c r="BI912" s="6">
        <f>VLOOKUP(A912, ALL_AP_DATA!$A$2:$E$3600, 5, FALSE)</f>
        <v>3169</v>
      </c>
      <c r="BJ912" s="6">
        <f t="shared" si="49"/>
        <v>15.688118811881187</v>
      </c>
      <c r="BK912" s="6">
        <f t="shared" si="42"/>
        <v>0.36633663366336633</v>
      </c>
    </row>
    <row r="913" spans="1:63" ht="15.75" customHeight="1" x14ac:dyDescent="0.2">
      <c r="A913" s="6" t="s">
        <v>972</v>
      </c>
      <c r="B913" s="6" t="s">
        <v>64</v>
      </c>
      <c r="C913" s="6">
        <v>2</v>
      </c>
      <c r="D913" s="6">
        <v>6</v>
      </c>
      <c r="E913" s="6">
        <v>0</v>
      </c>
      <c r="F913" s="6">
        <v>0</v>
      </c>
      <c r="G913" s="6">
        <v>3.0200000000000001E-2</v>
      </c>
      <c r="H913" s="6">
        <v>0</v>
      </c>
      <c r="I913" s="6">
        <v>0</v>
      </c>
      <c r="Q913" s="6">
        <v>3</v>
      </c>
      <c r="R913" s="6">
        <v>10</v>
      </c>
      <c r="S913" s="6">
        <v>8</v>
      </c>
      <c r="T913" s="6">
        <v>296</v>
      </c>
      <c r="U913" s="6">
        <v>5.0299999999999997E-2</v>
      </c>
      <c r="V913" s="6">
        <v>0.4</v>
      </c>
      <c r="W913" s="6">
        <v>0.44309999999999999</v>
      </c>
      <c r="X913" s="6">
        <v>2</v>
      </c>
      <c r="Y913" s="6">
        <v>9</v>
      </c>
      <c r="Z913" s="6">
        <v>1</v>
      </c>
      <c r="AA913" s="6">
        <v>6</v>
      </c>
      <c r="AB913" s="6">
        <v>4.5199999999999997E-2</v>
      </c>
      <c r="AC913" s="6">
        <v>0.05</v>
      </c>
      <c r="AD913" s="6">
        <v>8.9999999999999993E-3</v>
      </c>
      <c r="AE913" s="6">
        <v>12</v>
      </c>
      <c r="AF913" s="6">
        <v>50</v>
      </c>
      <c r="AG913" s="6">
        <v>8</v>
      </c>
      <c r="AH913" s="6">
        <v>353</v>
      </c>
      <c r="AI913" s="6">
        <v>0.25130000000000002</v>
      </c>
      <c r="AJ913" s="6">
        <v>0.4</v>
      </c>
      <c r="AK913" s="6">
        <v>0.52839999999999998</v>
      </c>
      <c r="AT913" s="6">
        <f t="shared" si="43"/>
        <v>0</v>
      </c>
      <c r="AU913" s="6" t="str">
        <f t="shared" si="44"/>
        <v/>
      </c>
      <c r="AV913" s="6">
        <f t="shared" si="45"/>
        <v>29.6</v>
      </c>
      <c r="AW913" s="7">
        <f t="shared" si="46"/>
        <v>0.66666666666666663</v>
      </c>
      <c r="AX913" s="6">
        <f t="shared" si="47"/>
        <v>7.06</v>
      </c>
      <c r="AY913" s="6" t="str">
        <f t="shared" si="48"/>
        <v/>
      </c>
      <c r="BA913" s="6">
        <f>VLOOKUP(A913, ALL_AP_DATA!$A$2:$F$3600, 6, FALSE)</f>
        <v>199</v>
      </c>
      <c r="BB913" s="6">
        <f>VLOOKUP(A913, projmetadata!$A$2:$D$2036, 4, FALSE)</f>
        <v>7698</v>
      </c>
      <c r="BC913" s="6" t="e">
        <f t="array" aca="1" ref="BC913" ca="1">_xludf.IFS(I913&lt;&gt;0, F913/I913, P913&lt;&gt;0, M913/P913, W913&lt;&gt;0, T913/W913, AD913&lt;&gt;0, AA913/AD913, AK913&lt;&gt;0, AH913/AK913, AR913&lt;&gt;0, AO913/AR913, TRUE, 0)</f>
        <v>#NAME?</v>
      </c>
      <c r="BE913" s="6" t="e">
        <f t="shared" ca="1" si="40"/>
        <v>#NAME?</v>
      </c>
      <c r="BF913" s="6" t="e">
        <f t="shared" ca="1" si="41"/>
        <v>#NAME?</v>
      </c>
      <c r="BG913" s="6"/>
      <c r="BH913" s="6">
        <f>VLOOKUP(A913, ALL_AP_DATA!$A$2:$D$3600, 3, FALSE)</f>
        <v>63</v>
      </c>
      <c r="BI913" s="6">
        <f>VLOOKUP(A913, ALL_AP_DATA!$A$2:$E$3600, 5, FALSE)</f>
        <v>668</v>
      </c>
      <c r="BJ913" s="6">
        <f t="shared" si="49"/>
        <v>3.3567839195979898</v>
      </c>
      <c r="BK913" s="6">
        <f t="shared" si="42"/>
        <v>0.3165829145728643</v>
      </c>
    </row>
    <row r="914" spans="1:63" ht="15.75" customHeight="1" x14ac:dyDescent="0.2">
      <c r="A914" s="6" t="s">
        <v>973</v>
      </c>
      <c r="B914" s="6" t="s">
        <v>64</v>
      </c>
      <c r="C914" s="6">
        <v>10</v>
      </c>
      <c r="D914" s="6">
        <v>495</v>
      </c>
      <c r="E914" s="6">
        <v>45</v>
      </c>
      <c r="F914" s="6">
        <v>5126</v>
      </c>
      <c r="G914" s="6">
        <v>0.31709999999999999</v>
      </c>
      <c r="H914" s="6">
        <v>0.76270000000000004</v>
      </c>
      <c r="I914" s="6">
        <v>0.33389999999999997</v>
      </c>
      <c r="Q914" s="6">
        <v>5</v>
      </c>
      <c r="R914" s="6">
        <v>17</v>
      </c>
      <c r="S914" s="6">
        <v>13</v>
      </c>
      <c r="T914" s="6">
        <v>2048</v>
      </c>
      <c r="U914" s="6">
        <v>1.09E-2</v>
      </c>
      <c r="V914" s="6">
        <v>0.2203</v>
      </c>
      <c r="W914" s="6">
        <v>0.13339999999999999</v>
      </c>
      <c r="X914" s="6">
        <v>60</v>
      </c>
      <c r="Y914" s="6">
        <v>601</v>
      </c>
      <c r="Z914" s="6">
        <v>50</v>
      </c>
      <c r="AA914" s="6">
        <v>13761</v>
      </c>
      <c r="AB914" s="6">
        <v>0.38500000000000001</v>
      </c>
      <c r="AC914" s="6">
        <v>0.84750000000000003</v>
      </c>
      <c r="AD914" s="6">
        <v>0.89649999999999996</v>
      </c>
      <c r="AE914" s="6">
        <v>164</v>
      </c>
      <c r="AF914" s="6">
        <v>649</v>
      </c>
      <c r="AG914" s="6">
        <v>49</v>
      </c>
      <c r="AH914" s="6">
        <v>12577</v>
      </c>
      <c r="AI914" s="6">
        <v>0.4158</v>
      </c>
      <c r="AJ914" s="6">
        <v>0.83050000000000002</v>
      </c>
      <c r="AK914" s="6">
        <v>0.81930000000000003</v>
      </c>
      <c r="AT914" s="6">
        <f t="shared" si="43"/>
        <v>10.355555555555556</v>
      </c>
      <c r="AU914" s="6" t="str">
        <f t="shared" si="44"/>
        <v/>
      </c>
      <c r="AV914" s="6">
        <f t="shared" si="45"/>
        <v>120.47058823529412</v>
      </c>
      <c r="AW914" s="7">
        <f t="shared" si="46"/>
        <v>22.896838602329449</v>
      </c>
      <c r="AX914" s="6">
        <f t="shared" si="47"/>
        <v>19.379044684129429</v>
      </c>
      <c r="AY914" s="6" t="str">
        <f t="shared" si="48"/>
        <v/>
      </c>
      <c r="BA914" s="6">
        <f>VLOOKUP(A914, ALL_AP_DATA!$A$2:$F$3600, 6, FALSE)</f>
        <v>1561</v>
      </c>
      <c r="BB914" s="6">
        <f>VLOOKUP(A914, projmetadata!$A$2:$D$2036, 4, FALSE)</f>
        <v>170544</v>
      </c>
      <c r="BC914" s="6" t="e">
        <f t="array" aca="1" ref="BC914" ca="1">_xludf.IFS(I914&lt;&gt;0, F914/I914, P914&lt;&gt;0, M914/P914, W914&lt;&gt;0, T914/W914, AD914&lt;&gt;0, AA914/AD914, AK914&lt;&gt;0, AH914/AK914, AR914&lt;&gt;0, AO914/AR914, TRUE, 0)</f>
        <v>#NAME?</v>
      </c>
      <c r="BE914" s="6" t="e">
        <f t="shared" ca="1" si="40"/>
        <v>#NAME?</v>
      </c>
      <c r="BF914" s="6" t="e">
        <f t="shared" ca="1" si="41"/>
        <v>#NAME?</v>
      </c>
      <c r="BG914" s="6"/>
      <c r="BH914" s="6">
        <f>VLOOKUP(A914, ALL_AP_DATA!$A$2:$D$3600, 3, FALSE)</f>
        <v>961</v>
      </c>
      <c r="BI914" s="6">
        <f>VLOOKUP(A914, ALL_AP_DATA!$A$2:$E$3600, 5, FALSE)</f>
        <v>15350</v>
      </c>
      <c r="BJ914" s="6">
        <f t="shared" si="49"/>
        <v>9.8334401024983986</v>
      </c>
      <c r="BK914" s="6">
        <f t="shared" si="42"/>
        <v>0.61563100576553487</v>
      </c>
    </row>
    <row r="915" spans="1:63" ht="15.75" customHeight="1" x14ac:dyDescent="0.2">
      <c r="A915" s="6" t="s">
        <v>974</v>
      </c>
      <c r="B915" s="6" t="s">
        <v>64</v>
      </c>
      <c r="C915" s="6">
        <v>2</v>
      </c>
      <c r="D915" s="6">
        <v>7</v>
      </c>
      <c r="E915" s="6">
        <v>2</v>
      </c>
      <c r="F915" s="6">
        <v>427</v>
      </c>
      <c r="G915" s="6">
        <v>2.1000000000000001E-2</v>
      </c>
      <c r="H915" s="6">
        <v>0.33329999999999999</v>
      </c>
      <c r="I915" s="6">
        <v>0.25119999999999998</v>
      </c>
      <c r="Q915" s="6">
        <v>1</v>
      </c>
      <c r="R915" s="6">
        <v>5</v>
      </c>
      <c r="S915" s="6">
        <v>4</v>
      </c>
      <c r="T915" s="6">
        <v>1099</v>
      </c>
      <c r="U915" s="6">
        <v>1.4999999999999999E-2</v>
      </c>
      <c r="V915" s="6">
        <v>0.66669999999999996</v>
      </c>
      <c r="W915" s="6">
        <v>0.64649999999999996</v>
      </c>
      <c r="X915" s="6">
        <v>11</v>
      </c>
      <c r="Y915" s="6">
        <v>103</v>
      </c>
      <c r="Z915" s="6">
        <v>5</v>
      </c>
      <c r="AA915" s="6">
        <v>1155</v>
      </c>
      <c r="AB915" s="6">
        <v>0.30930000000000002</v>
      </c>
      <c r="AC915" s="6">
        <v>0.83330000000000004</v>
      </c>
      <c r="AD915" s="6">
        <v>0.6794</v>
      </c>
      <c r="AE915" s="6">
        <v>25</v>
      </c>
      <c r="AF915" s="6">
        <v>107</v>
      </c>
      <c r="AG915" s="6">
        <v>5</v>
      </c>
      <c r="AH915" s="6">
        <v>815</v>
      </c>
      <c r="AI915" s="6">
        <v>0.32129999999999997</v>
      </c>
      <c r="AJ915" s="6">
        <v>0.83330000000000004</v>
      </c>
      <c r="AK915" s="6">
        <v>0.47939999999999999</v>
      </c>
      <c r="AT915" s="6">
        <f t="shared" si="43"/>
        <v>61</v>
      </c>
      <c r="AU915" s="6" t="str">
        <f t="shared" si="44"/>
        <v/>
      </c>
      <c r="AV915" s="6">
        <f t="shared" si="45"/>
        <v>219.8</v>
      </c>
      <c r="AW915" s="7">
        <f t="shared" si="46"/>
        <v>11.21359223300971</v>
      </c>
      <c r="AX915" s="6">
        <f t="shared" si="47"/>
        <v>7.6168224299065423</v>
      </c>
      <c r="AY915" s="6" t="str">
        <f t="shared" si="48"/>
        <v/>
      </c>
      <c r="BA915" s="6">
        <f>VLOOKUP(A915, ALL_AP_DATA!$A$2:$F$3600, 6, FALSE)</f>
        <v>333</v>
      </c>
      <c r="BB915" s="6">
        <f>VLOOKUP(A915, projmetadata!$A$2:$D$2036, 4, FALSE)</f>
        <v>20745</v>
      </c>
      <c r="BC915" s="6" t="e">
        <f t="array" aca="1" ref="BC915" ca="1">_xludf.IFS(I915&lt;&gt;0, F915/I915, P915&lt;&gt;0, M915/P915, W915&lt;&gt;0, T915/W915, AD915&lt;&gt;0, AA915/AD915, AK915&lt;&gt;0, AH915/AK915, AR915&lt;&gt;0, AO915/AR915, TRUE, 0)</f>
        <v>#NAME?</v>
      </c>
      <c r="BE915" s="6" t="e">
        <f t="shared" ca="1" si="40"/>
        <v>#NAME?</v>
      </c>
      <c r="BF915" s="6" t="e">
        <f t="shared" ca="1" si="41"/>
        <v>#NAME?</v>
      </c>
      <c r="BG915" s="6"/>
      <c r="BH915" s="6">
        <f>VLOOKUP(A915, ALL_AP_DATA!$A$2:$D$3600, 3, FALSE)</f>
        <v>175</v>
      </c>
      <c r="BI915" s="6">
        <f>VLOOKUP(A915, ALL_AP_DATA!$A$2:$E$3600, 5, FALSE)</f>
        <v>1700</v>
      </c>
      <c r="BJ915" s="6">
        <f t="shared" si="49"/>
        <v>5.1051051051051051</v>
      </c>
      <c r="BK915" s="6">
        <f t="shared" si="42"/>
        <v>0.52552552552552556</v>
      </c>
    </row>
    <row r="916" spans="1:63" ht="15.75" customHeight="1" x14ac:dyDescent="0.2">
      <c r="A916" s="6" t="s">
        <v>975</v>
      </c>
      <c r="B916" s="6" t="s">
        <v>64</v>
      </c>
      <c r="C916" s="6">
        <v>33</v>
      </c>
      <c r="D916" s="6">
        <v>206</v>
      </c>
      <c r="E916" s="6">
        <v>46</v>
      </c>
      <c r="F916" s="6">
        <v>4069</v>
      </c>
      <c r="G916" s="6">
        <v>0.15670000000000001</v>
      </c>
      <c r="H916" s="6">
        <v>0.67649999999999999</v>
      </c>
      <c r="I916" s="6">
        <v>0.39100000000000001</v>
      </c>
      <c r="J916" s="6">
        <v>1</v>
      </c>
      <c r="K916" s="6">
        <v>10</v>
      </c>
      <c r="L916" s="6">
        <v>13</v>
      </c>
      <c r="M916" s="6">
        <v>1774</v>
      </c>
      <c r="N916" s="6">
        <v>7.6E-3</v>
      </c>
      <c r="O916" s="6">
        <v>0.19120000000000001</v>
      </c>
      <c r="P916" s="6">
        <v>0.17050000000000001</v>
      </c>
      <c r="Q916" s="6">
        <v>8</v>
      </c>
      <c r="R916" s="6">
        <v>33</v>
      </c>
      <c r="S916" s="6">
        <v>27</v>
      </c>
      <c r="T916" s="6">
        <v>2070</v>
      </c>
      <c r="U916" s="6">
        <v>2.5100000000000001E-2</v>
      </c>
      <c r="V916" s="6">
        <v>0.39710000000000001</v>
      </c>
      <c r="W916" s="6">
        <v>0.19889999999999999</v>
      </c>
      <c r="X916" s="6">
        <v>108</v>
      </c>
      <c r="Y916" s="6">
        <v>440</v>
      </c>
      <c r="Z916" s="6">
        <v>54</v>
      </c>
      <c r="AA916" s="6">
        <v>4600</v>
      </c>
      <c r="AB916" s="6">
        <v>0.33460000000000001</v>
      </c>
      <c r="AC916" s="6">
        <v>0.79410000000000003</v>
      </c>
      <c r="AD916" s="6">
        <v>0.44209999999999999</v>
      </c>
      <c r="AE916" s="6">
        <v>228</v>
      </c>
      <c r="AF916" s="6">
        <v>778</v>
      </c>
      <c r="AG916" s="6">
        <v>65</v>
      </c>
      <c r="AH916" s="6">
        <v>8842</v>
      </c>
      <c r="AI916" s="6">
        <v>0.59160000000000001</v>
      </c>
      <c r="AJ916" s="6">
        <v>0.95589999999999997</v>
      </c>
      <c r="AK916" s="6">
        <v>0.84970000000000001</v>
      </c>
      <c r="AT916" s="6">
        <f t="shared" si="43"/>
        <v>19.752427184466018</v>
      </c>
      <c r="AU916" s="6">
        <f t="shared" si="44"/>
        <v>177.4</v>
      </c>
      <c r="AV916" s="6">
        <f t="shared" si="45"/>
        <v>62.727272727272727</v>
      </c>
      <c r="AW916" s="7">
        <f t="shared" si="46"/>
        <v>10.454545454545455</v>
      </c>
      <c r="AX916" s="6">
        <f t="shared" si="47"/>
        <v>11.36503856041131</v>
      </c>
      <c r="AY916" s="6" t="str">
        <f t="shared" si="48"/>
        <v/>
      </c>
      <c r="BA916" s="6">
        <f>VLOOKUP(A916, ALL_AP_DATA!$A$2:$F$3600, 6, FALSE)</f>
        <v>1315</v>
      </c>
      <c r="BB916" s="6">
        <f>VLOOKUP(A916, projmetadata!$A$2:$D$2036, 4, FALSE)</f>
        <v>129692</v>
      </c>
      <c r="BC916" s="6" t="e">
        <f t="array" aca="1" ref="BC916" ca="1">_xludf.IFS(I916&lt;&gt;0, F916/I916, P916&lt;&gt;0, M916/P916, W916&lt;&gt;0, T916/W916, AD916&lt;&gt;0, AA916/AD916, AK916&lt;&gt;0, AH916/AK916, AR916&lt;&gt;0, AO916/AR916, TRUE, 0)</f>
        <v>#NAME?</v>
      </c>
      <c r="BE916" s="6" t="e">
        <f t="shared" ca="1" si="40"/>
        <v>#NAME?</v>
      </c>
      <c r="BF916" s="6" t="e">
        <f t="shared" ca="1" si="41"/>
        <v>#NAME?</v>
      </c>
      <c r="BG916" s="6"/>
      <c r="BH916" s="6">
        <f>VLOOKUP(A916, ALL_AP_DATA!$A$2:$D$3600, 3, FALSE)</f>
        <v>937</v>
      </c>
      <c r="BI916" s="6">
        <f>VLOOKUP(A916, ALL_AP_DATA!$A$2:$E$3600, 5, FALSE)</f>
        <v>10406</v>
      </c>
      <c r="BJ916" s="6">
        <f t="shared" si="49"/>
        <v>7.9133079847908743</v>
      </c>
      <c r="BK916" s="6">
        <f t="shared" si="42"/>
        <v>0.71254752851711023</v>
      </c>
    </row>
    <row r="917" spans="1:63" ht="15.75" customHeight="1" x14ac:dyDescent="0.2">
      <c r="A917" s="6" t="s">
        <v>976</v>
      </c>
      <c r="B917" s="6" t="s">
        <v>61</v>
      </c>
      <c r="J917" s="6">
        <v>5</v>
      </c>
      <c r="K917" s="6">
        <v>26</v>
      </c>
      <c r="L917" s="6">
        <v>65</v>
      </c>
      <c r="M917" s="6">
        <v>4561</v>
      </c>
      <c r="N917" s="6">
        <v>5.21E-2</v>
      </c>
      <c r="O917" s="6">
        <v>0.55079999999999996</v>
      </c>
      <c r="P917" s="6">
        <v>0.33179999999999998</v>
      </c>
      <c r="Q917" s="6">
        <v>17</v>
      </c>
      <c r="R917" s="6">
        <v>94</v>
      </c>
      <c r="S917" s="6">
        <v>107</v>
      </c>
      <c r="T917" s="6">
        <v>11432</v>
      </c>
      <c r="U917" s="6">
        <v>0.18840000000000001</v>
      </c>
      <c r="V917" s="6">
        <v>0.90680000000000005</v>
      </c>
      <c r="W917" s="6">
        <v>0.83150000000000002</v>
      </c>
      <c r="X917" s="6">
        <v>17</v>
      </c>
      <c r="Y917" s="6">
        <v>171</v>
      </c>
      <c r="Z917" s="6">
        <v>92</v>
      </c>
      <c r="AA917" s="6">
        <v>6931</v>
      </c>
      <c r="AB917" s="6">
        <v>0.3427</v>
      </c>
      <c r="AC917" s="6">
        <v>0.77969999999999995</v>
      </c>
      <c r="AD917" s="6">
        <v>0.50409999999999999</v>
      </c>
      <c r="AE917" s="6">
        <v>9</v>
      </c>
      <c r="AF917" s="6">
        <v>77</v>
      </c>
      <c r="AG917" s="6">
        <v>86</v>
      </c>
      <c r="AH917" s="6">
        <v>5922</v>
      </c>
      <c r="AI917" s="6">
        <v>0.15429999999999999</v>
      </c>
      <c r="AJ917" s="6">
        <v>0.7288</v>
      </c>
      <c r="AK917" s="6">
        <v>0.43080000000000002</v>
      </c>
      <c r="AL917" s="6">
        <v>5</v>
      </c>
      <c r="AM917" s="6">
        <v>54</v>
      </c>
      <c r="AN917" s="6">
        <v>99</v>
      </c>
      <c r="AO917" s="6">
        <v>9943</v>
      </c>
      <c r="AP917" s="6">
        <v>0.1082</v>
      </c>
      <c r="AQ917" s="6">
        <v>0.83899999999999997</v>
      </c>
      <c r="AR917" s="6">
        <v>0.72319999999999995</v>
      </c>
      <c r="AT917" s="6" t="str">
        <f t="shared" si="43"/>
        <v/>
      </c>
      <c r="AU917" s="6">
        <f t="shared" si="44"/>
        <v>175.42307692307693</v>
      </c>
      <c r="AV917" s="6">
        <f t="shared" si="45"/>
        <v>121.61702127659575</v>
      </c>
      <c r="AW917" s="7">
        <f t="shared" si="46"/>
        <v>40.532163742690059</v>
      </c>
      <c r="AX917" s="6">
        <f t="shared" si="47"/>
        <v>76.909090909090907</v>
      </c>
      <c r="AY917" s="6">
        <f t="shared" si="48"/>
        <v>184.12962962962962</v>
      </c>
      <c r="BA917" s="6">
        <f>VLOOKUP(A917, ALL_AP_DATA!$A$2:$F$3600, 6, FALSE)</f>
        <v>499</v>
      </c>
      <c r="BB917" s="6">
        <f>VLOOKUP(A917, projmetadata!$A$2:$D$2036, 4, FALSE)</f>
        <v>90535</v>
      </c>
      <c r="BC917" s="6" t="e">
        <f t="array" aca="1" ref="BC917" ca="1">_xludf.IFS(I917&lt;&gt;0, F917/I917, P917&lt;&gt;0, M917/P917, W917&lt;&gt;0, T917/W917, AD917&lt;&gt;0, AA917/AD917, AK917&lt;&gt;0, AH917/AK917, AR917&lt;&gt;0, AO917/AR917, TRUE, 0)</f>
        <v>#NAME?</v>
      </c>
      <c r="BE917" s="6" t="e">
        <f t="shared" ca="1" si="40"/>
        <v>#NAME?</v>
      </c>
      <c r="BF917" s="6" t="e">
        <f t="shared" ca="1" si="41"/>
        <v>#NAME?</v>
      </c>
      <c r="BG917" s="6"/>
      <c r="BH917" s="6">
        <f>VLOOKUP(A917, ALL_AP_DATA!$A$2:$D$3600, 3, FALSE)</f>
        <v>243</v>
      </c>
      <c r="BI917" s="6">
        <f>VLOOKUP(A917, ALL_AP_DATA!$A$2:$E$3600, 5, FALSE)</f>
        <v>13748</v>
      </c>
      <c r="BJ917" s="6">
        <f t="shared" si="49"/>
        <v>27.551102204408817</v>
      </c>
      <c r="BK917" s="6">
        <f t="shared" si="42"/>
        <v>0.48697394789579157</v>
      </c>
    </row>
    <row r="918" spans="1:63" ht="15.75" customHeight="1" x14ac:dyDescent="0.2">
      <c r="A918" s="6" t="s">
        <v>977</v>
      </c>
      <c r="B918" s="6" t="s">
        <v>61</v>
      </c>
      <c r="Q918" s="6">
        <v>22</v>
      </c>
      <c r="R918" s="6">
        <v>82</v>
      </c>
      <c r="S918" s="6">
        <v>194</v>
      </c>
      <c r="T918" s="6">
        <v>10679</v>
      </c>
      <c r="U918" s="6">
        <v>0.12540000000000001</v>
      </c>
      <c r="V918" s="6">
        <v>0.65539999999999998</v>
      </c>
      <c r="W918" s="6">
        <v>0.49070000000000003</v>
      </c>
      <c r="X918" s="6">
        <v>30</v>
      </c>
      <c r="Y918" s="6">
        <v>549</v>
      </c>
      <c r="Z918" s="6">
        <v>289</v>
      </c>
      <c r="AA918" s="6">
        <v>21149</v>
      </c>
      <c r="AB918" s="6">
        <v>0.83940000000000003</v>
      </c>
      <c r="AC918" s="6">
        <v>0.97640000000000005</v>
      </c>
      <c r="AD918" s="6">
        <v>0.97170000000000001</v>
      </c>
      <c r="AE918" s="6">
        <v>46</v>
      </c>
      <c r="AF918" s="6">
        <v>170</v>
      </c>
      <c r="AG918" s="6">
        <v>202</v>
      </c>
      <c r="AH918" s="6">
        <v>11614</v>
      </c>
      <c r="AI918" s="6">
        <v>0.25990000000000002</v>
      </c>
      <c r="AJ918" s="6">
        <v>0.68240000000000001</v>
      </c>
      <c r="AK918" s="6">
        <v>0.53359999999999996</v>
      </c>
      <c r="AT918" s="6" t="str">
        <f t="shared" si="43"/>
        <v/>
      </c>
      <c r="AU918" s="6" t="str">
        <f t="shared" si="44"/>
        <v/>
      </c>
      <c r="AV918" s="6">
        <f t="shared" si="45"/>
        <v>130.23170731707316</v>
      </c>
      <c r="AW918" s="7">
        <f t="shared" si="46"/>
        <v>38.522768670309652</v>
      </c>
      <c r="AX918" s="6">
        <f t="shared" si="47"/>
        <v>68.317647058823525</v>
      </c>
      <c r="AY918" s="6" t="str">
        <f t="shared" si="48"/>
        <v/>
      </c>
      <c r="BA918" s="6">
        <f>VLOOKUP(A918, ALL_AP_DATA!$A$2:$F$3600, 6, FALSE)</f>
        <v>654</v>
      </c>
      <c r="BB918" s="6">
        <f>VLOOKUP(A918, projmetadata!$A$2:$D$2036, 4, FALSE)</f>
        <v>151146</v>
      </c>
      <c r="BC918" s="6" t="e">
        <f t="array" aca="1" ref="BC918" ca="1">_xludf.IFS(I918&lt;&gt;0, F918/I918, P918&lt;&gt;0, M918/P918, W918&lt;&gt;0, T918/W918, AD918&lt;&gt;0, AA918/AD918, AK918&lt;&gt;0, AH918/AK918, AR918&lt;&gt;0, AO918/AR918, TRUE, 0)</f>
        <v>#NAME?</v>
      </c>
      <c r="BE918" s="6" t="e">
        <f t="shared" ca="1" si="40"/>
        <v>#NAME?</v>
      </c>
      <c r="BF918" s="6" t="e">
        <f t="shared" ca="1" si="41"/>
        <v>#NAME?</v>
      </c>
      <c r="BG918" s="6"/>
      <c r="BH918" s="6">
        <f>VLOOKUP(A918, ALL_AP_DATA!$A$2:$D$3600, 3, FALSE)</f>
        <v>553</v>
      </c>
      <c r="BI918" s="6">
        <f>VLOOKUP(A918, ALL_AP_DATA!$A$2:$E$3600, 5, FALSE)</f>
        <v>21765</v>
      </c>
      <c r="BJ918" s="6">
        <f t="shared" si="49"/>
        <v>33.279816513761467</v>
      </c>
      <c r="BK918" s="6">
        <f t="shared" si="42"/>
        <v>0.84556574923547401</v>
      </c>
    </row>
    <row r="919" spans="1:63" ht="15.75" customHeight="1" x14ac:dyDescent="0.2">
      <c r="A919" s="6" t="s">
        <v>978</v>
      </c>
      <c r="B919" s="6" t="s">
        <v>64</v>
      </c>
      <c r="C919" s="6">
        <v>7</v>
      </c>
      <c r="D919" s="6">
        <v>54</v>
      </c>
      <c r="E919" s="6">
        <v>10</v>
      </c>
      <c r="F919" s="6">
        <v>310</v>
      </c>
      <c r="G919" s="6">
        <v>0.314</v>
      </c>
      <c r="H919" s="6">
        <v>0.58819999999999995</v>
      </c>
      <c r="I919" s="6">
        <v>0.5373</v>
      </c>
      <c r="X919" s="6">
        <v>8</v>
      </c>
      <c r="Y919" s="6">
        <v>50</v>
      </c>
      <c r="Z919" s="6">
        <v>10</v>
      </c>
      <c r="AA919" s="6">
        <v>223</v>
      </c>
      <c r="AB919" s="6">
        <v>0.29070000000000001</v>
      </c>
      <c r="AC919" s="6">
        <v>0.58819999999999995</v>
      </c>
      <c r="AD919" s="6">
        <v>0.38650000000000001</v>
      </c>
      <c r="AE919" s="6">
        <v>26</v>
      </c>
      <c r="AF919" s="6">
        <v>94</v>
      </c>
      <c r="AG919" s="6">
        <v>11</v>
      </c>
      <c r="AH919" s="6">
        <v>287</v>
      </c>
      <c r="AI919" s="6">
        <v>0.54649999999999999</v>
      </c>
      <c r="AJ919" s="6">
        <v>0.64710000000000001</v>
      </c>
      <c r="AK919" s="6">
        <v>0.49740000000000001</v>
      </c>
      <c r="AT919" s="6">
        <f t="shared" si="43"/>
        <v>5.7407407407407405</v>
      </c>
      <c r="AU919" s="6" t="str">
        <f t="shared" si="44"/>
        <v/>
      </c>
      <c r="AV919" s="6" t="str">
        <f t="shared" si="45"/>
        <v/>
      </c>
      <c r="AW919" s="7">
        <f t="shared" si="46"/>
        <v>4.46</v>
      </c>
      <c r="AX919" s="6">
        <f t="shared" si="47"/>
        <v>3.0531914893617023</v>
      </c>
      <c r="AY919" s="6" t="str">
        <f t="shared" si="48"/>
        <v/>
      </c>
      <c r="BA919" s="6">
        <f>VLOOKUP(A919, ALL_AP_DATA!$A$2:$F$3600, 6, FALSE)</f>
        <v>172</v>
      </c>
      <c r="BB919" s="6">
        <f>VLOOKUP(A919, projmetadata!$A$2:$D$2036, 4, FALSE)</f>
        <v>13498</v>
      </c>
      <c r="BC919" s="6" t="e">
        <f t="array" aca="1" ref="BC919" ca="1">_xludf.IFS(I919&lt;&gt;0, F919/I919, P919&lt;&gt;0, M919/P919, W919&lt;&gt;0, T919/W919, AD919&lt;&gt;0, AA919/AD919, AK919&lt;&gt;0, AH919/AK919, AR919&lt;&gt;0, AO919/AR919, TRUE, 0)</f>
        <v>#NAME?</v>
      </c>
      <c r="BE919" s="6" t="e">
        <f t="shared" ca="1" si="40"/>
        <v>#NAME?</v>
      </c>
      <c r="BF919" s="6" t="e">
        <f t="shared" ca="1" si="41"/>
        <v>#NAME?</v>
      </c>
      <c r="BG919" s="6"/>
      <c r="BH919" s="6">
        <f>VLOOKUP(A919, ALL_AP_DATA!$A$2:$D$3600, 3, FALSE)</f>
        <v>114</v>
      </c>
      <c r="BI919" s="6">
        <f>VLOOKUP(A919, ALL_AP_DATA!$A$2:$E$3600, 5, FALSE)</f>
        <v>577</v>
      </c>
      <c r="BJ919" s="6">
        <f t="shared" si="49"/>
        <v>3.3546511627906979</v>
      </c>
      <c r="BK919" s="6">
        <f t="shared" si="42"/>
        <v>0.66279069767441856</v>
      </c>
    </row>
    <row r="920" spans="1:63" ht="15.75" customHeight="1" x14ac:dyDescent="0.2">
      <c r="A920" s="6" t="s">
        <v>979</v>
      </c>
      <c r="B920" s="6" t="s">
        <v>64</v>
      </c>
      <c r="C920" s="6">
        <v>2</v>
      </c>
      <c r="D920" s="6">
        <v>4</v>
      </c>
      <c r="E920" s="6">
        <v>9</v>
      </c>
      <c r="F920" s="6">
        <v>611</v>
      </c>
      <c r="G920" s="6">
        <v>1.29E-2</v>
      </c>
      <c r="H920" s="6">
        <v>0.2195</v>
      </c>
      <c r="I920" s="6">
        <v>0.1396</v>
      </c>
      <c r="Q920" s="6">
        <v>3</v>
      </c>
      <c r="R920" s="6">
        <v>8</v>
      </c>
      <c r="S920" s="6">
        <v>24</v>
      </c>
      <c r="T920" s="6">
        <v>2707</v>
      </c>
      <c r="U920" s="6">
        <v>2.58E-2</v>
      </c>
      <c r="V920" s="6">
        <v>0.58540000000000003</v>
      </c>
      <c r="W920" s="6">
        <v>0.61850000000000005</v>
      </c>
      <c r="X920" s="6">
        <v>2</v>
      </c>
      <c r="Y920" s="6">
        <v>78</v>
      </c>
      <c r="Z920" s="6">
        <v>22</v>
      </c>
      <c r="AA920" s="6">
        <v>1581</v>
      </c>
      <c r="AB920" s="6">
        <v>0.25159999999999999</v>
      </c>
      <c r="AC920" s="6">
        <v>0.53659999999999997</v>
      </c>
      <c r="AD920" s="6">
        <v>0.36120000000000002</v>
      </c>
      <c r="AE920" s="6">
        <v>21</v>
      </c>
      <c r="AF920" s="6">
        <v>124</v>
      </c>
      <c r="AG920" s="6">
        <v>31</v>
      </c>
      <c r="AH920" s="6">
        <v>2816</v>
      </c>
      <c r="AI920" s="6">
        <v>0.4</v>
      </c>
      <c r="AJ920" s="6">
        <v>0.75609999999999999</v>
      </c>
      <c r="AK920" s="6">
        <v>0.64339999999999997</v>
      </c>
      <c r="AT920" s="6">
        <f t="shared" si="43"/>
        <v>152.75</v>
      </c>
      <c r="AU920" s="6" t="str">
        <f t="shared" si="44"/>
        <v/>
      </c>
      <c r="AV920" s="6">
        <f t="shared" si="45"/>
        <v>338.375</v>
      </c>
      <c r="AW920" s="7">
        <f t="shared" si="46"/>
        <v>20.26923076923077</v>
      </c>
      <c r="AX920" s="6">
        <f t="shared" si="47"/>
        <v>22.70967741935484</v>
      </c>
      <c r="AY920" s="6" t="str">
        <f t="shared" si="48"/>
        <v/>
      </c>
      <c r="BA920" s="6">
        <f>VLOOKUP(A920, ALL_AP_DATA!$A$2:$F$3600, 6, FALSE)</f>
        <v>310</v>
      </c>
      <c r="BB920" s="6">
        <f>VLOOKUP(A920, projmetadata!$A$2:$D$2036, 4, FALSE)</f>
        <v>21570</v>
      </c>
      <c r="BC920" s="6" t="e">
        <f t="array" aca="1" ref="BC920" ca="1">_xludf.IFS(I920&lt;&gt;0, F920/I920, P920&lt;&gt;0, M920/P920, W920&lt;&gt;0, T920/W920, AD920&lt;&gt;0, AA920/AD920, AK920&lt;&gt;0, AH920/AK920, AR920&lt;&gt;0, AO920/AR920, TRUE, 0)</f>
        <v>#NAME?</v>
      </c>
      <c r="BE920" s="6" t="e">
        <f t="shared" ca="1" si="40"/>
        <v>#NAME?</v>
      </c>
      <c r="BF920" s="6" t="e">
        <f t="shared" ca="1" si="41"/>
        <v>#NAME?</v>
      </c>
      <c r="BG920" s="6"/>
      <c r="BH920" s="6">
        <f>VLOOKUP(A920, ALL_AP_DATA!$A$2:$D$3600, 3, FALSE)</f>
        <v>175</v>
      </c>
      <c r="BI920" s="6">
        <f>VLOOKUP(A920, ALL_AP_DATA!$A$2:$E$3600, 5, FALSE)</f>
        <v>4377</v>
      </c>
      <c r="BJ920" s="6">
        <f t="shared" si="49"/>
        <v>14.119354838709677</v>
      </c>
      <c r="BK920" s="6">
        <f t="shared" si="42"/>
        <v>0.56451612903225812</v>
      </c>
    </row>
    <row r="921" spans="1:63" ht="15.75" customHeight="1" x14ac:dyDescent="0.2">
      <c r="A921" s="6" t="s">
        <v>980</v>
      </c>
      <c r="B921" s="6" t="s">
        <v>61</v>
      </c>
      <c r="J921" s="6">
        <v>5</v>
      </c>
      <c r="K921" s="6">
        <v>58</v>
      </c>
      <c r="L921" s="6">
        <v>408</v>
      </c>
      <c r="M921" s="6">
        <v>28887</v>
      </c>
      <c r="N921" s="6">
        <v>0.19270000000000001</v>
      </c>
      <c r="O921" s="6">
        <v>0.56430000000000002</v>
      </c>
      <c r="P921" s="6">
        <v>0.37019999999999997</v>
      </c>
      <c r="Q921" s="6">
        <v>32</v>
      </c>
      <c r="R921" s="6">
        <v>187</v>
      </c>
      <c r="S921" s="6">
        <v>688</v>
      </c>
      <c r="T921" s="6">
        <v>73720</v>
      </c>
      <c r="U921" s="6">
        <v>0.62129999999999996</v>
      </c>
      <c r="V921" s="6">
        <v>0.9516</v>
      </c>
      <c r="W921" s="6">
        <v>0.94469999999999998</v>
      </c>
      <c r="X921" s="6">
        <v>7</v>
      </c>
      <c r="Y921" s="6">
        <v>137</v>
      </c>
      <c r="Z921" s="6">
        <v>432</v>
      </c>
      <c r="AA921" s="6">
        <v>33332</v>
      </c>
      <c r="AB921" s="6">
        <v>0.4551</v>
      </c>
      <c r="AC921" s="6">
        <v>0.59750000000000003</v>
      </c>
      <c r="AD921" s="6">
        <v>0.42709999999999998</v>
      </c>
      <c r="AE921" s="6">
        <v>11</v>
      </c>
      <c r="AF921" s="6">
        <v>118</v>
      </c>
      <c r="AG921" s="6">
        <v>544</v>
      </c>
      <c r="AH921" s="6">
        <v>41316</v>
      </c>
      <c r="AI921" s="6">
        <v>0.39200000000000002</v>
      </c>
      <c r="AJ921" s="6">
        <v>0.75239999999999996</v>
      </c>
      <c r="AK921" s="6">
        <v>0.52949999999999997</v>
      </c>
      <c r="AL921" s="6">
        <v>13</v>
      </c>
      <c r="AM921" s="6">
        <v>146</v>
      </c>
      <c r="AN921" s="6">
        <v>654</v>
      </c>
      <c r="AO921" s="6">
        <v>68879</v>
      </c>
      <c r="AP921" s="6">
        <v>0.48499999999999999</v>
      </c>
      <c r="AQ921" s="6">
        <v>0.90459999999999996</v>
      </c>
      <c r="AR921" s="6">
        <v>0.88270000000000004</v>
      </c>
      <c r="AT921" s="6" t="str">
        <f t="shared" si="43"/>
        <v/>
      </c>
      <c r="AU921" s="6">
        <f t="shared" si="44"/>
        <v>498.05172413793105</v>
      </c>
      <c r="AV921" s="6">
        <f t="shared" si="45"/>
        <v>394.22459893048131</v>
      </c>
      <c r="AW921" s="7">
        <f t="shared" si="46"/>
        <v>243.2992700729927</v>
      </c>
      <c r="AX921" s="6">
        <f t="shared" si="47"/>
        <v>350.13559322033899</v>
      </c>
      <c r="AY921" s="6">
        <f t="shared" si="48"/>
        <v>471.77397260273972</v>
      </c>
      <c r="BA921" s="6">
        <f>VLOOKUP(A921, ALL_AP_DATA!$A$2:$F$3600, 6, FALSE)</f>
        <v>301</v>
      </c>
      <c r="BB921" s="6">
        <f>VLOOKUP(A921, projmetadata!$A$2:$D$2036, 4, FALSE)</f>
        <v>51781</v>
      </c>
      <c r="BC921" s="6" t="e">
        <f t="array" aca="1" ref="BC921" ca="1">_xludf.IFS(I921&lt;&gt;0, F921/I921, P921&lt;&gt;0, M921/P921, W921&lt;&gt;0, T921/W921, AD921&lt;&gt;0, AA921/AD921, AK921&lt;&gt;0, AH921/AK921, AR921&lt;&gt;0, AO921/AR921, TRUE, 0)</f>
        <v>#NAME?</v>
      </c>
      <c r="BE921" s="6" t="e">
        <f t="shared" ca="1" si="40"/>
        <v>#NAME?</v>
      </c>
      <c r="BF921" s="6" t="e">
        <f t="shared" ca="1" si="41"/>
        <v>#NAME?</v>
      </c>
      <c r="BG921" s="6"/>
      <c r="BH921" s="6">
        <f>VLOOKUP(A921, ALL_AP_DATA!$A$2:$D$3600, 3, FALSE)</f>
        <v>254</v>
      </c>
      <c r="BI921" s="6">
        <f>VLOOKUP(A921, ALL_AP_DATA!$A$2:$E$3600, 5, FALSE)</f>
        <v>78035</v>
      </c>
      <c r="BJ921" s="6">
        <f t="shared" si="49"/>
        <v>259.25249169435216</v>
      </c>
      <c r="BK921" s="6">
        <f t="shared" si="42"/>
        <v>0.84385382059800662</v>
      </c>
    </row>
    <row r="922" spans="1:63" ht="15.75" customHeight="1" x14ac:dyDescent="0.2">
      <c r="A922" s="6" t="s">
        <v>981</v>
      </c>
      <c r="B922" s="6" t="s">
        <v>61</v>
      </c>
      <c r="C922" s="6">
        <v>9</v>
      </c>
      <c r="D922" s="6">
        <v>132</v>
      </c>
      <c r="E922" s="6">
        <v>443</v>
      </c>
      <c r="F922" s="6">
        <v>12698</v>
      </c>
      <c r="G922" s="6">
        <v>7.5300000000000006E-2</v>
      </c>
      <c r="H922" s="6">
        <v>0.39839999999999998</v>
      </c>
      <c r="I922" s="6">
        <v>0.27110000000000001</v>
      </c>
      <c r="J922" s="6">
        <v>14</v>
      </c>
      <c r="K922" s="6">
        <v>85</v>
      </c>
      <c r="L922" s="6">
        <v>543</v>
      </c>
      <c r="M922" s="6">
        <v>21035</v>
      </c>
      <c r="N922" s="6">
        <v>4.8500000000000001E-2</v>
      </c>
      <c r="O922" s="6">
        <v>0.48830000000000001</v>
      </c>
      <c r="P922" s="6">
        <v>0.44919999999999999</v>
      </c>
      <c r="Q922" s="6">
        <v>43</v>
      </c>
      <c r="R922" s="6">
        <v>222</v>
      </c>
      <c r="S922" s="6">
        <v>786</v>
      </c>
      <c r="T922" s="6">
        <v>32633</v>
      </c>
      <c r="U922" s="6">
        <v>0.12670000000000001</v>
      </c>
      <c r="V922" s="6">
        <v>0.70679999999999998</v>
      </c>
      <c r="W922" s="6">
        <v>0.69679999999999997</v>
      </c>
      <c r="X922" s="6">
        <v>482</v>
      </c>
      <c r="Y922" s="6">
        <v>1130</v>
      </c>
      <c r="Z922" s="6">
        <v>1046</v>
      </c>
      <c r="AA922" s="6">
        <v>35727</v>
      </c>
      <c r="AB922" s="6">
        <v>0.64500000000000002</v>
      </c>
      <c r="AC922" s="6">
        <v>0.94059999999999999</v>
      </c>
      <c r="AD922" s="6">
        <v>0.76290000000000002</v>
      </c>
      <c r="AE922" s="6">
        <v>132</v>
      </c>
      <c r="AF922" s="6">
        <v>584</v>
      </c>
      <c r="AG922" s="6">
        <v>855</v>
      </c>
      <c r="AH922" s="6">
        <v>32536</v>
      </c>
      <c r="AI922" s="6">
        <v>0.33329999999999999</v>
      </c>
      <c r="AJ922" s="6">
        <v>0.76890000000000003</v>
      </c>
      <c r="AK922" s="6">
        <v>0.69479999999999997</v>
      </c>
      <c r="AL922" s="6">
        <v>5</v>
      </c>
      <c r="AM922" s="6">
        <v>83</v>
      </c>
      <c r="AN922" s="6">
        <v>483</v>
      </c>
      <c r="AO922" s="6">
        <v>21409</v>
      </c>
      <c r="AP922" s="6">
        <v>4.7399999999999998E-2</v>
      </c>
      <c r="AQ922" s="6">
        <v>0.43440000000000001</v>
      </c>
      <c r="AR922" s="6">
        <v>0.4572</v>
      </c>
      <c r="AT922" s="6">
        <f t="shared" si="43"/>
        <v>96.196969696969703</v>
      </c>
      <c r="AU922" s="6">
        <f t="shared" si="44"/>
        <v>247.47058823529412</v>
      </c>
      <c r="AV922" s="6">
        <f t="shared" si="45"/>
        <v>146.9954954954955</v>
      </c>
      <c r="AW922" s="7">
        <f t="shared" si="46"/>
        <v>31.616814159292037</v>
      </c>
      <c r="AX922" s="6">
        <f t="shared" si="47"/>
        <v>55.712328767123289</v>
      </c>
      <c r="AY922" s="6">
        <f t="shared" si="48"/>
        <v>257.93975903614455</v>
      </c>
      <c r="BA922" s="6">
        <f>VLOOKUP(A922, ALL_AP_DATA!$A$2:$F$3600, 6, FALSE)</f>
        <v>1752</v>
      </c>
      <c r="BB922" s="6">
        <f>VLOOKUP(A922, projmetadata!$A$2:$D$2036, 4, FALSE)</f>
        <v>273214</v>
      </c>
      <c r="BC922" s="6" t="e">
        <f t="array" aca="1" ref="BC922" ca="1">_xludf.IFS(I922&lt;&gt;0, F922/I922, P922&lt;&gt;0, M922/P922, W922&lt;&gt;0, T922/W922, AD922&lt;&gt;0, AA922/AD922, AK922&lt;&gt;0, AH922/AK922, AR922&lt;&gt;0, AO922/AR922, TRUE, 0)</f>
        <v>#NAME?</v>
      </c>
      <c r="BE922" s="6" t="e">
        <f t="shared" ca="1" si="40"/>
        <v>#NAME?</v>
      </c>
      <c r="BF922" s="6" t="e">
        <f t="shared" ca="1" si="41"/>
        <v>#NAME?</v>
      </c>
      <c r="BG922" s="6"/>
      <c r="BH922" s="6">
        <f>VLOOKUP(A922, ALL_AP_DATA!$A$2:$D$3600, 3, FALSE)</f>
        <v>1235</v>
      </c>
      <c r="BI922" s="6">
        <f>VLOOKUP(A922, ALL_AP_DATA!$A$2:$E$3600, 5, FALSE)</f>
        <v>46831</v>
      </c>
      <c r="BJ922" s="6">
        <f t="shared" si="49"/>
        <v>26.730022831050228</v>
      </c>
      <c r="BK922" s="6">
        <f t="shared" si="42"/>
        <v>0.70490867579908678</v>
      </c>
    </row>
    <row r="923" spans="1:63" ht="15.75" customHeight="1" x14ac:dyDescent="0.2">
      <c r="A923" s="6" t="s">
        <v>982</v>
      </c>
      <c r="B923" s="6" t="s">
        <v>61</v>
      </c>
      <c r="J923" s="6">
        <v>2</v>
      </c>
      <c r="K923" s="6">
        <v>16</v>
      </c>
      <c r="L923" s="6">
        <v>271</v>
      </c>
      <c r="M923" s="6">
        <v>16052</v>
      </c>
      <c r="N923" s="6">
        <v>1.21E-2</v>
      </c>
      <c r="O923" s="6">
        <v>0.14030000000000001</v>
      </c>
      <c r="P923" s="6">
        <v>0.1053</v>
      </c>
      <c r="Q923" s="6">
        <v>91</v>
      </c>
      <c r="R923" s="6">
        <v>494</v>
      </c>
      <c r="S923" s="6">
        <v>1589</v>
      </c>
      <c r="T923" s="6">
        <v>106374</v>
      </c>
      <c r="U923" s="6">
        <v>0.37369999999999998</v>
      </c>
      <c r="V923" s="6">
        <v>0.82289999999999996</v>
      </c>
      <c r="W923" s="6">
        <v>0.6976</v>
      </c>
      <c r="X923" s="6">
        <v>26</v>
      </c>
      <c r="Y923" s="6">
        <v>399</v>
      </c>
      <c r="Z923" s="6">
        <v>880</v>
      </c>
      <c r="AA923" s="6">
        <v>67926</v>
      </c>
      <c r="AB923" s="6">
        <v>0.30180000000000001</v>
      </c>
      <c r="AC923" s="6">
        <v>0.45569999999999999</v>
      </c>
      <c r="AD923" s="6">
        <v>0.44540000000000002</v>
      </c>
      <c r="AE923" s="6">
        <v>1</v>
      </c>
      <c r="AF923" s="6">
        <v>3</v>
      </c>
      <c r="AG923" s="6">
        <v>16</v>
      </c>
      <c r="AH923" s="6">
        <v>418</v>
      </c>
      <c r="AI923" s="6">
        <v>2.3E-3</v>
      </c>
      <c r="AJ923" s="6">
        <v>8.3000000000000001E-3</v>
      </c>
      <c r="AK923" s="6">
        <v>2.7000000000000001E-3</v>
      </c>
      <c r="AT923" s="6" t="str">
        <f t="shared" si="43"/>
        <v/>
      </c>
      <c r="AU923" s="6">
        <f t="shared" si="44"/>
        <v>1003.25</v>
      </c>
      <c r="AV923" s="6">
        <f t="shared" si="45"/>
        <v>215.33198380566802</v>
      </c>
      <c r="AW923" s="7">
        <f t="shared" si="46"/>
        <v>170.24060150375939</v>
      </c>
      <c r="AX923" s="6">
        <f t="shared" si="47"/>
        <v>139.33333333333334</v>
      </c>
      <c r="AY923" s="6" t="str">
        <f t="shared" si="48"/>
        <v/>
      </c>
      <c r="BA923" s="6">
        <f>VLOOKUP(A923, ALL_AP_DATA!$A$2:$F$3600, 6, FALSE)</f>
        <v>1322</v>
      </c>
      <c r="BB923" s="6">
        <f>VLOOKUP(A923, projmetadata!$A$2:$D$2036, 4, FALSE)</f>
        <v>188244</v>
      </c>
      <c r="BC923" s="6" t="e">
        <f t="array" aca="1" ref="BC923" ca="1">_xludf.IFS(I923&lt;&gt;0, F923/I923, P923&lt;&gt;0, M923/P923, W923&lt;&gt;0, T923/W923, AD923&lt;&gt;0, AA923/AD923, AK923&lt;&gt;0, AH923/AK923, AR923&lt;&gt;0, AO923/AR923, TRUE, 0)</f>
        <v>#NAME?</v>
      </c>
      <c r="BE923" s="6" t="e">
        <f t="shared" ca="1" si="40"/>
        <v>#NAME?</v>
      </c>
      <c r="BF923" s="6" t="e">
        <f t="shared" ca="1" si="41"/>
        <v>#NAME?</v>
      </c>
      <c r="BG923" s="6"/>
      <c r="BH923" s="6">
        <f>VLOOKUP(A923, ALL_AP_DATA!$A$2:$D$3600, 3, FALSE)</f>
        <v>732</v>
      </c>
      <c r="BI923" s="6">
        <f>VLOOKUP(A923, ALL_AP_DATA!$A$2:$E$3600, 5, FALSE)</f>
        <v>152493</v>
      </c>
      <c r="BJ923" s="6">
        <f t="shared" si="49"/>
        <v>115.35022692889561</v>
      </c>
      <c r="BK923" s="6">
        <f t="shared" si="42"/>
        <v>0.55370650529500753</v>
      </c>
    </row>
    <row r="924" spans="1:63" ht="15.75" customHeight="1" x14ac:dyDescent="0.2">
      <c r="A924" s="6" t="s">
        <v>983</v>
      </c>
      <c r="B924" s="6" t="s">
        <v>64</v>
      </c>
      <c r="C924" s="6">
        <v>3</v>
      </c>
      <c r="D924" s="6">
        <v>134</v>
      </c>
      <c r="E924" s="6">
        <v>24</v>
      </c>
      <c r="F924" s="6">
        <v>575</v>
      </c>
      <c r="G924" s="6">
        <v>0.14180000000000001</v>
      </c>
      <c r="H924" s="6">
        <v>0.47060000000000002</v>
      </c>
      <c r="I924" s="6">
        <v>0.12520000000000001</v>
      </c>
      <c r="Q924" s="6">
        <v>5</v>
      </c>
      <c r="R924" s="6">
        <v>11</v>
      </c>
      <c r="S924" s="6">
        <v>18</v>
      </c>
      <c r="T924" s="6">
        <v>1037</v>
      </c>
      <c r="U924" s="6">
        <v>1.1599999999999999E-2</v>
      </c>
      <c r="V924" s="6">
        <v>0.35289999999999999</v>
      </c>
      <c r="W924" s="6">
        <v>0.2258</v>
      </c>
      <c r="X924" s="6">
        <v>49</v>
      </c>
      <c r="Y924" s="6">
        <v>230</v>
      </c>
      <c r="Z924" s="6">
        <v>26</v>
      </c>
      <c r="AA924" s="6">
        <v>727</v>
      </c>
      <c r="AB924" s="6">
        <v>0.24340000000000001</v>
      </c>
      <c r="AC924" s="6">
        <v>0.50980000000000003</v>
      </c>
      <c r="AD924" s="6">
        <v>0.1583</v>
      </c>
      <c r="AE924" s="6">
        <v>64</v>
      </c>
      <c r="AF924" s="6">
        <v>270</v>
      </c>
      <c r="AG924" s="6">
        <v>39</v>
      </c>
      <c r="AH924" s="6">
        <v>2077</v>
      </c>
      <c r="AI924" s="6">
        <v>0.28570000000000001</v>
      </c>
      <c r="AJ924" s="6">
        <v>0.76470000000000005</v>
      </c>
      <c r="AK924" s="6">
        <v>0.45219999999999999</v>
      </c>
      <c r="AT924" s="6">
        <f t="shared" si="43"/>
        <v>4.2910447761194028</v>
      </c>
      <c r="AU924" s="6" t="str">
        <f t="shared" si="44"/>
        <v/>
      </c>
      <c r="AV924" s="6">
        <f t="shared" si="45"/>
        <v>94.272727272727266</v>
      </c>
      <c r="AW924" s="7">
        <f t="shared" si="46"/>
        <v>3.1608695652173915</v>
      </c>
      <c r="AX924" s="6">
        <f t="shared" si="47"/>
        <v>7.6925925925925922</v>
      </c>
      <c r="AY924" s="6" t="str">
        <f t="shared" si="48"/>
        <v/>
      </c>
      <c r="BA924" s="6">
        <f>VLOOKUP(A924, ALL_AP_DATA!$A$2:$F$3600, 6, FALSE)</f>
        <v>945</v>
      </c>
      <c r="BB924" s="6">
        <f>VLOOKUP(A924, projmetadata!$A$2:$D$2036, 4, FALSE)</f>
        <v>58172</v>
      </c>
      <c r="BC924" s="6" t="e">
        <f t="array" aca="1" ref="BC924" ca="1">_xludf.IFS(I924&lt;&gt;0, F924/I924, P924&lt;&gt;0, M924/P924, W924&lt;&gt;0, T924/W924, AD924&lt;&gt;0, AA924/AD924, AK924&lt;&gt;0, AH924/AK924, AR924&lt;&gt;0, AO924/AR924, TRUE, 0)</f>
        <v>#NAME?</v>
      </c>
      <c r="BE924" s="6" t="e">
        <f t="shared" ca="1" si="40"/>
        <v>#NAME?</v>
      </c>
      <c r="BF924" s="6" t="e">
        <f t="shared" ca="1" si="41"/>
        <v>#NAME?</v>
      </c>
      <c r="BG924" s="6"/>
      <c r="BH924" s="6">
        <f>VLOOKUP(A924, ALL_AP_DATA!$A$2:$D$3600, 3, FALSE)</f>
        <v>425</v>
      </c>
      <c r="BI924" s="6">
        <f>VLOOKUP(A924, ALL_AP_DATA!$A$2:$E$3600, 5, FALSE)</f>
        <v>4593</v>
      </c>
      <c r="BJ924" s="6">
        <f t="shared" si="49"/>
        <v>4.8603174603174599</v>
      </c>
      <c r="BK924" s="6">
        <f t="shared" si="42"/>
        <v>0.44973544973544971</v>
      </c>
    </row>
    <row r="925" spans="1:63" ht="15.75" customHeight="1" x14ac:dyDescent="0.2">
      <c r="A925" s="6" t="s">
        <v>984</v>
      </c>
      <c r="B925" s="6" t="s">
        <v>64</v>
      </c>
      <c r="C925" s="6">
        <v>12</v>
      </c>
      <c r="D925" s="6">
        <v>278</v>
      </c>
      <c r="E925" s="6">
        <v>121</v>
      </c>
      <c r="F925" s="6">
        <v>9899</v>
      </c>
      <c r="G925" s="6">
        <v>0.27610000000000001</v>
      </c>
      <c r="H925" s="6">
        <v>0.61109999999999998</v>
      </c>
      <c r="I925" s="6">
        <v>0.26319999999999999</v>
      </c>
      <c r="Q925" s="6">
        <v>27</v>
      </c>
      <c r="R925" s="6">
        <v>87</v>
      </c>
      <c r="S925" s="6">
        <v>135</v>
      </c>
      <c r="T925" s="6">
        <v>22394</v>
      </c>
      <c r="U925" s="6">
        <v>8.6400000000000005E-2</v>
      </c>
      <c r="V925" s="6">
        <v>0.68179999999999996</v>
      </c>
      <c r="W925" s="6">
        <v>0.59530000000000005</v>
      </c>
      <c r="X925" s="6">
        <v>51</v>
      </c>
      <c r="Y925" s="6">
        <v>259</v>
      </c>
      <c r="Z925" s="6">
        <v>118</v>
      </c>
      <c r="AA925" s="6">
        <v>9755</v>
      </c>
      <c r="AB925" s="6">
        <v>0.25719999999999998</v>
      </c>
      <c r="AC925" s="6">
        <v>0.59599999999999997</v>
      </c>
      <c r="AD925" s="6">
        <v>0.25929999999999997</v>
      </c>
      <c r="AE925" s="6">
        <v>47</v>
      </c>
      <c r="AF925" s="6">
        <v>458</v>
      </c>
      <c r="AG925" s="6">
        <v>137</v>
      </c>
      <c r="AH925" s="6">
        <v>21168</v>
      </c>
      <c r="AI925" s="6">
        <v>0.45479999999999998</v>
      </c>
      <c r="AJ925" s="6">
        <v>0.69189999999999996</v>
      </c>
      <c r="AK925" s="6">
        <v>0.56269999999999998</v>
      </c>
      <c r="AL925" s="6">
        <v>1</v>
      </c>
      <c r="AM925" s="6">
        <v>17</v>
      </c>
      <c r="AN925" s="6">
        <v>28</v>
      </c>
      <c r="AO925" s="6">
        <v>4809</v>
      </c>
      <c r="AP925" s="6">
        <v>1.6899999999999998E-2</v>
      </c>
      <c r="AQ925" s="6">
        <v>0.1414</v>
      </c>
      <c r="AR925" s="6">
        <v>0.1278</v>
      </c>
      <c r="AT925" s="6">
        <f t="shared" si="43"/>
        <v>35.60791366906475</v>
      </c>
      <c r="AU925" s="6" t="str">
        <f t="shared" si="44"/>
        <v/>
      </c>
      <c r="AV925" s="6">
        <f t="shared" si="45"/>
        <v>257.40229885057471</v>
      </c>
      <c r="AW925" s="7">
        <f t="shared" si="46"/>
        <v>37.664092664092664</v>
      </c>
      <c r="AX925" s="6">
        <f t="shared" si="47"/>
        <v>46.21834061135371</v>
      </c>
      <c r="AY925" s="6">
        <f t="shared" si="48"/>
        <v>282.88235294117646</v>
      </c>
      <c r="BA925" s="6">
        <f>VLOOKUP(A925, ALL_AP_DATA!$A$2:$F$3600, 6, FALSE)</f>
        <v>1007</v>
      </c>
      <c r="BB925" s="6">
        <f>VLOOKUP(A925, projmetadata!$A$2:$D$2036, 4, FALSE)</f>
        <v>149344</v>
      </c>
      <c r="BC925" s="6" t="e">
        <f t="array" aca="1" ref="BC925" ca="1">_xludf.IFS(I925&lt;&gt;0, F925/I925, P925&lt;&gt;0, M925/P925, W925&lt;&gt;0, T925/W925, AD925&lt;&gt;0, AA925/AD925, AK925&lt;&gt;0, AH925/AK925, AR925&lt;&gt;0, AO925/AR925, TRUE, 0)</f>
        <v>#NAME?</v>
      </c>
      <c r="BE925" s="6" t="e">
        <f t="shared" ca="1" si="40"/>
        <v>#NAME?</v>
      </c>
      <c r="BF925" s="6" t="e">
        <f t="shared" ca="1" si="41"/>
        <v>#NAME?</v>
      </c>
      <c r="BG925" s="6"/>
      <c r="BH925" s="6">
        <f>VLOOKUP(A925, ALL_AP_DATA!$A$2:$D$3600, 3, FALSE)</f>
        <v>635</v>
      </c>
      <c r="BI925" s="6">
        <f>VLOOKUP(A925, ALL_AP_DATA!$A$2:$E$3600, 5, FALSE)</f>
        <v>37617</v>
      </c>
      <c r="BJ925" s="6">
        <f t="shared" si="49"/>
        <v>37.355511420059585</v>
      </c>
      <c r="BK925" s="6">
        <f t="shared" si="42"/>
        <v>0.6305858987090367</v>
      </c>
    </row>
    <row r="926" spans="1:63" ht="15.75" customHeight="1" x14ac:dyDescent="0.2">
      <c r="A926" s="6" t="s">
        <v>985</v>
      </c>
      <c r="B926" s="6" t="s">
        <v>64</v>
      </c>
      <c r="C926" s="6">
        <v>3</v>
      </c>
      <c r="D926" s="6">
        <v>38</v>
      </c>
      <c r="E926" s="6">
        <v>18</v>
      </c>
      <c r="F926" s="6">
        <v>351</v>
      </c>
      <c r="G926" s="6">
        <v>8.8999999999999996E-2</v>
      </c>
      <c r="H926" s="6">
        <v>0.75</v>
      </c>
      <c r="I926" s="6">
        <v>8.7300000000000003E-2</v>
      </c>
      <c r="Q926" s="6">
        <v>2</v>
      </c>
      <c r="R926" s="6">
        <v>4</v>
      </c>
      <c r="S926" s="6">
        <v>5</v>
      </c>
      <c r="T926" s="6">
        <v>60</v>
      </c>
      <c r="U926" s="6">
        <v>9.4000000000000004E-3</v>
      </c>
      <c r="V926" s="6">
        <v>0.20830000000000001</v>
      </c>
      <c r="W926" s="6">
        <v>1.49E-2</v>
      </c>
      <c r="X926" s="6">
        <v>11</v>
      </c>
      <c r="Y926" s="6">
        <v>104</v>
      </c>
      <c r="Z926" s="6">
        <v>20</v>
      </c>
      <c r="AA926" s="6">
        <v>367</v>
      </c>
      <c r="AB926" s="6">
        <v>0.24360000000000001</v>
      </c>
      <c r="AC926" s="6">
        <v>0.83330000000000004</v>
      </c>
      <c r="AD926" s="6">
        <v>9.1200000000000003E-2</v>
      </c>
      <c r="AE926" s="6">
        <v>29</v>
      </c>
      <c r="AF926" s="6">
        <v>108</v>
      </c>
      <c r="AG926" s="6">
        <v>18</v>
      </c>
      <c r="AH926" s="6">
        <v>574</v>
      </c>
      <c r="AI926" s="6">
        <v>0.25290000000000001</v>
      </c>
      <c r="AJ926" s="6">
        <v>0.75</v>
      </c>
      <c r="AK926" s="6">
        <v>0.14269999999999999</v>
      </c>
      <c r="AT926" s="6">
        <f t="shared" si="43"/>
        <v>9.2368421052631575</v>
      </c>
      <c r="AU926" s="6" t="str">
        <f t="shared" si="44"/>
        <v/>
      </c>
      <c r="AV926" s="6">
        <f t="shared" si="45"/>
        <v>15</v>
      </c>
      <c r="AW926" s="7">
        <f t="shared" si="46"/>
        <v>3.5288461538461537</v>
      </c>
      <c r="AX926" s="6">
        <f t="shared" si="47"/>
        <v>5.3148148148148149</v>
      </c>
      <c r="AY926" s="6" t="str">
        <f t="shared" si="48"/>
        <v/>
      </c>
      <c r="BA926" s="6">
        <f>VLOOKUP(A926, ALL_AP_DATA!$A$2:$F$3600, 6, FALSE)</f>
        <v>427</v>
      </c>
      <c r="BB926" s="6">
        <f>VLOOKUP(A926, projmetadata!$A$2:$D$2036, 4, FALSE)</f>
        <v>31325</v>
      </c>
      <c r="BC926" s="6" t="e">
        <f t="array" aca="1" ref="BC926" ca="1">_xludf.IFS(I926&lt;&gt;0, F926/I926, P926&lt;&gt;0, M926/P926, W926&lt;&gt;0, T926/W926, AD926&lt;&gt;0, AA926/AD926, AK926&lt;&gt;0, AH926/AK926, AR926&lt;&gt;0, AO926/AR926, TRUE, 0)</f>
        <v>#NAME?</v>
      </c>
      <c r="BE926" s="6" t="e">
        <f t="shared" ca="1" si="40"/>
        <v>#NAME?</v>
      </c>
      <c r="BF926" s="6" t="e">
        <f t="shared" ca="1" si="41"/>
        <v>#NAME?</v>
      </c>
      <c r="BG926" s="6"/>
      <c r="BH926" s="6">
        <f>VLOOKUP(A926, ALL_AP_DATA!$A$2:$D$3600, 3, FALSE)</f>
        <v>147</v>
      </c>
      <c r="BI926" s="6">
        <f>VLOOKUP(A926, ALL_AP_DATA!$A$2:$E$3600, 5, FALSE)</f>
        <v>4022</v>
      </c>
      <c r="BJ926" s="6">
        <f t="shared" si="49"/>
        <v>9.4192037470725989</v>
      </c>
      <c r="BK926" s="6">
        <f t="shared" si="42"/>
        <v>0.34426229508196721</v>
      </c>
    </row>
    <row r="927" spans="1:63" ht="15.75" customHeight="1" x14ac:dyDescent="0.2">
      <c r="A927" s="6" t="s">
        <v>986</v>
      </c>
      <c r="B927" s="6" t="s">
        <v>61</v>
      </c>
      <c r="C927" s="6">
        <v>1</v>
      </c>
      <c r="D927" s="6">
        <v>9</v>
      </c>
      <c r="E927" s="6">
        <v>0</v>
      </c>
      <c r="F927" s="6">
        <v>0</v>
      </c>
      <c r="G927" s="6">
        <v>1.3899999999999999E-2</v>
      </c>
      <c r="H927" s="6">
        <v>0</v>
      </c>
      <c r="I927" s="6">
        <v>0</v>
      </c>
      <c r="J927" s="6">
        <v>1</v>
      </c>
      <c r="K927" s="6">
        <v>17</v>
      </c>
      <c r="L927" s="6">
        <v>748</v>
      </c>
      <c r="M927" s="6">
        <v>28614</v>
      </c>
      <c r="N927" s="6">
        <v>2.6200000000000001E-2</v>
      </c>
      <c r="O927" s="6">
        <v>0.56330000000000002</v>
      </c>
      <c r="P927" s="6">
        <v>0.45800000000000002</v>
      </c>
      <c r="Q927" s="6">
        <v>5</v>
      </c>
      <c r="R927" s="6">
        <v>46</v>
      </c>
      <c r="S927" s="6">
        <v>1310</v>
      </c>
      <c r="T927" s="6">
        <v>60295</v>
      </c>
      <c r="U927" s="6">
        <v>7.0900000000000005E-2</v>
      </c>
      <c r="V927" s="6">
        <v>0.98640000000000005</v>
      </c>
      <c r="W927" s="6">
        <v>0.96509999999999996</v>
      </c>
      <c r="X927" s="6">
        <v>13</v>
      </c>
      <c r="Y927" s="6">
        <v>294</v>
      </c>
      <c r="Z927" s="6">
        <v>739</v>
      </c>
      <c r="AA927" s="6">
        <v>36093</v>
      </c>
      <c r="AB927" s="6">
        <v>0.45300000000000001</v>
      </c>
      <c r="AC927" s="6">
        <v>0.55649999999999999</v>
      </c>
      <c r="AD927" s="6">
        <v>0.57769999999999999</v>
      </c>
      <c r="AE927" s="6">
        <v>18</v>
      </c>
      <c r="AF927" s="6">
        <v>90</v>
      </c>
      <c r="AG927" s="6">
        <v>598</v>
      </c>
      <c r="AH927" s="6">
        <v>26777</v>
      </c>
      <c r="AI927" s="6">
        <v>0.13869999999999999</v>
      </c>
      <c r="AJ927" s="6">
        <v>0.45029999999999998</v>
      </c>
      <c r="AK927" s="6">
        <v>0.42859999999999998</v>
      </c>
      <c r="AL927" s="6">
        <v>4</v>
      </c>
      <c r="AM927" s="6">
        <v>47</v>
      </c>
      <c r="AN927" s="6">
        <v>1311</v>
      </c>
      <c r="AO927" s="6">
        <v>60557</v>
      </c>
      <c r="AP927" s="6">
        <v>7.2400000000000006E-2</v>
      </c>
      <c r="AQ927" s="6">
        <v>0.98719999999999997</v>
      </c>
      <c r="AR927" s="6">
        <v>0.96930000000000005</v>
      </c>
      <c r="AT927" s="6">
        <f t="shared" si="43"/>
        <v>0</v>
      </c>
      <c r="AU927" s="6">
        <f t="shared" si="44"/>
        <v>1683.1764705882354</v>
      </c>
      <c r="AV927" s="6">
        <f t="shared" si="45"/>
        <v>1310.7608695652175</v>
      </c>
      <c r="AW927" s="7">
        <f t="shared" si="46"/>
        <v>122.76530612244898</v>
      </c>
      <c r="AX927" s="6">
        <f t="shared" si="47"/>
        <v>297.52222222222224</v>
      </c>
      <c r="AY927" s="6">
        <f t="shared" si="48"/>
        <v>1288.4468085106382</v>
      </c>
      <c r="BA927" s="6">
        <f>VLOOKUP(A927, ALL_AP_DATA!$A$2:$F$3600, 6, FALSE)</f>
        <v>649</v>
      </c>
      <c r="BB927" s="6">
        <f>VLOOKUP(A927, projmetadata!$A$2:$D$2036, 4, FALSE)</f>
        <v>166437</v>
      </c>
      <c r="BC927" s="6" t="e">
        <f t="array" aca="1" ref="BC927" ca="1">_xludf.IFS(I927&lt;&gt;0, F927/I927, P927&lt;&gt;0, M927/P927, W927&lt;&gt;0, T927/W927, AD927&lt;&gt;0, AA927/AD927, AK927&lt;&gt;0, AH927/AK927, AR927&lt;&gt;0, AO927/AR927, TRUE, 0)</f>
        <v>#NAME?</v>
      </c>
      <c r="BE927" s="6" t="e">
        <f t="shared" ca="1" si="40"/>
        <v>#NAME?</v>
      </c>
      <c r="BF927" s="6" t="e">
        <f t="shared" ca="1" si="41"/>
        <v>#NAME?</v>
      </c>
      <c r="BG927" s="6"/>
      <c r="BH927" s="6">
        <f>VLOOKUP(A927, ALL_AP_DATA!$A$2:$D$3600, 3, FALSE)</f>
        <v>333</v>
      </c>
      <c r="BI927" s="6">
        <f>VLOOKUP(A927, ALL_AP_DATA!$A$2:$E$3600, 5, FALSE)</f>
        <v>62477</v>
      </c>
      <c r="BJ927" s="6">
        <f t="shared" si="49"/>
        <v>96.266563944530049</v>
      </c>
      <c r="BK927" s="6">
        <f t="shared" si="42"/>
        <v>0.51309707241910629</v>
      </c>
    </row>
    <row r="928" spans="1:63" ht="15.75" customHeight="1" x14ac:dyDescent="0.2">
      <c r="A928" s="6" t="s">
        <v>987</v>
      </c>
      <c r="B928" s="6" t="s">
        <v>61</v>
      </c>
      <c r="C928" s="6">
        <v>6</v>
      </c>
      <c r="D928" s="6">
        <v>22</v>
      </c>
      <c r="E928" s="6">
        <v>85</v>
      </c>
      <c r="F928" s="6">
        <v>3155</v>
      </c>
      <c r="G928" s="6">
        <v>2.5000000000000001E-2</v>
      </c>
      <c r="H928" s="6">
        <v>0.39169999999999999</v>
      </c>
      <c r="I928" s="6">
        <v>0.23580000000000001</v>
      </c>
      <c r="J928" s="6">
        <v>4</v>
      </c>
      <c r="K928" s="6">
        <v>29</v>
      </c>
      <c r="L928" s="6">
        <v>107</v>
      </c>
      <c r="M928" s="6">
        <v>7616</v>
      </c>
      <c r="N928" s="6">
        <v>3.3000000000000002E-2</v>
      </c>
      <c r="O928" s="6">
        <v>0.49309999999999998</v>
      </c>
      <c r="P928" s="6">
        <v>0.56930000000000003</v>
      </c>
      <c r="Q928" s="6">
        <v>11</v>
      </c>
      <c r="R928" s="6">
        <v>66</v>
      </c>
      <c r="S928" s="6">
        <v>140</v>
      </c>
      <c r="T928" s="6">
        <v>10727</v>
      </c>
      <c r="U928" s="6">
        <v>7.4999999999999997E-2</v>
      </c>
      <c r="V928" s="6">
        <v>0.6452</v>
      </c>
      <c r="W928" s="6">
        <v>0.80179999999999996</v>
      </c>
      <c r="X928" s="6">
        <v>58</v>
      </c>
      <c r="Y928" s="6">
        <v>446</v>
      </c>
      <c r="Z928" s="6">
        <v>199</v>
      </c>
      <c r="AA928" s="6">
        <v>8524</v>
      </c>
      <c r="AB928" s="6">
        <v>0.50680000000000003</v>
      </c>
      <c r="AC928" s="6">
        <v>0.91710000000000003</v>
      </c>
      <c r="AD928" s="6">
        <v>0.6371</v>
      </c>
      <c r="AE928" s="6">
        <v>64</v>
      </c>
      <c r="AF928" s="6">
        <v>220</v>
      </c>
      <c r="AG928" s="6">
        <v>178</v>
      </c>
      <c r="AH928" s="6">
        <v>10003</v>
      </c>
      <c r="AI928" s="6">
        <v>0.25</v>
      </c>
      <c r="AJ928" s="6">
        <v>0.82030000000000003</v>
      </c>
      <c r="AK928" s="6">
        <v>0.74770000000000003</v>
      </c>
      <c r="AL928" s="6">
        <v>4</v>
      </c>
      <c r="AM928" s="6">
        <v>47</v>
      </c>
      <c r="AN928" s="6">
        <v>116</v>
      </c>
      <c r="AO928" s="6">
        <v>9318</v>
      </c>
      <c r="AP928" s="6">
        <v>5.3400000000000003E-2</v>
      </c>
      <c r="AQ928" s="6">
        <v>0.53459999999999996</v>
      </c>
      <c r="AR928" s="6">
        <v>0.69650000000000001</v>
      </c>
      <c r="AT928" s="6">
        <f t="shared" si="43"/>
        <v>143.40909090909091</v>
      </c>
      <c r="AU928" s="6">
        <f t="shared" si="44"/>
        <v>262.62068965517244</v>
      </c>
      <c r="AV928" s="6">
        <f t="shared" si="45"/>
        <v>162.53030303030303</v>
      </c>
      <c r="AW928" s="7">
        <f t="shared" si="46"/>
        <v>19.112107623318387</v>
      </c>
      <c r="AX928" s="6">
        <f t="shared" si="47"/>
        <v>45.468181818181819</v>
      </c>
      <c r="AY928" s="6">
        <f t="shared" si="48"/>
        <v>198.25531914893617</v>
      </c>
      <c r="BA928" s="6">
        <f>VLOOKUP(A928, ALL_AP_DATA!$A$2:$F$3600, 6, FALSE)</f>
        <v>880</v>
      </c>
      <c r="BB928" s="6">
        <f>VLOOKUP(A928, projmetadata!$A$2:$D$2036, 4, FALSE)</f>
        <v>247835</v>
      </c>
      <c r="BC928" s="6" t="e">
        <f t="array" aca="1" ref="BC928" ca="1">_xludf.IFS(I928&lt;&gt;0, F928/I928, P928&lt;&gt;0, M928/P928, W928&lt;&gt;0, T928/W928, AD928&lt;&gt;0, AA928/AD928, AK928&lt;&gt;0, AH928/AK928, AR928&lt;&gt;0, AO928/AR928, TRUE, 0)</f>
        <v>#NAME?</v>
      </c>
      <c r="BE928" s="6" t="e">
        <f t="shared" ca="1" si="40"/>
        <v>#NAME?</v>
      </c>
      <c r="BF928" s="6" t="e">
        <f t="shared" ca="1" si="41"/>
        <v>#NAME?</v>
      </c>
      <c r="BG928" s="6"/>
      <c r="BH928" s="6">
        <f>VLOOKUP(A928, ALL_AP_DATA!$A$2:$D$3600, 3, FALSE)</f>
        <v>528</v>
      </c>
      <c r="BI928" s="6">
        <f>VLOOKUP(A928, ALL_AP_DATA!$A$2:$E$3600, 5, FALSE)</f>
        <v>13379</v>
      </c>
      <c r="BJ928" s="6">
        <f t="shared" si="49"/>
        <v>15.203409090909091</v>
      </c>
      <c r="BK928" s="6">
        <f t="shared" si="42"/>
        <v>0.6</v>
      </c>
    </row>
    <row r="929" spans="1:63" ht="15.75" customHeight="1" x14ac:dyDescent="0.2">
      <c r="A929" s="6" t="s">
        <v>988</v>
      </c>
      <c r="B929" s="6" t="s">
        <v>64</v>
      </c>
      <c r="C929" s="6">
        <v>5</v>
      </c>
      <c r="D929" s="6">
        <v>13</v>
      </c>
      <c r="E929" s="6">
        <v>23</v>
      </c>
      <c r="F929" s="6">
        <v>368</v>
      </c>
      <c r="G929" s="6">
        <v>7.2599999999999998E-2</v>
      </c>
      <c r="H929" s="6">
        <v>0.54759999999999998</v>
      </c>
      <c r="I929" s="6">
        <v>0.1045</v>
      </c>
      <c r="Q929" s="6">
        <v>3</v>
      </c>
      <c r="R929" s="6">
        <v>8</v>
      </c>
      <c r="S929" s="6">
        <v>5</v>
      </c>
      <c r="T929" s="6">
        <v>358</v>
      </c>
      <c r="U929" s="6">
        <v>4.4699999999999997E-2</v>
      </c>
      <c r="V929" s="6">
        <v>0.11899999999999999</v>
      </c>
      <c r="W929" s="6">
        <v>0.1017</v>
      </c>
      <c r="X929" s="6">
        <v>5</v>
      </c>
      <c r="Y929" s="6">
        <v>35</v>
      </c>
      <c r="Z929" s="6">
        <v>30</v>
      </c>
      <c r="AA929" s="6">
        <v>1314</v>
      </c>
      <c r="AB929" s="6">
        <v>0.19550000000000001</v>
      </c>
      <c r="AC929" s="6">
        <v>0.71430000000000005</v>
      </c>
      <c r="AD929" s="6">
        <v>0.37319999999999998</v>
      </c>
      <c r="AE929" s="6">
        <v>5</v>
      </c>
      <c r="AF929" s="6">
        <v>20</v>
      </c>
      <c r="AG929" s="6">
        <v>24</v>
      </c>
      <c r="AH929" s="6">
        <v>577</v>
      </c>
      <c r="AI929" s="6">
        <v>0.11169999999999999</v>
      </c>
      <c r="AJ929" s="6">
        <v>0.57140000000000002</v>
      </c>
      <c r="AK929" s="6">
        <v>0.16389999999999999</v>
      </c>
      <c r="AT929" s="6">
        <f t="shared" si="43"/>
        <v>28.307692307692307</v>
      </c>
      <c r="AU929" s="6" t="str">
        <f t="shared" si="44"/>
        <v/>
      </c>
      <c r="AV929" s="6">
        <f t="shared" si="45"/>
        <v>44.75</v>
      </c>
      <c r="AW929" s="7">
        <f t="shared" si="46"/>
        <v>37.542857142857144</v>
      </c>
      <c r="AX929" s="6">
        <f t="shared" si="47"/>
        <v>28.85</v>
      </c>
      <c r="AY929" s="6" t="str">
        <f t="shared" si="48"/>
        <v/>
      </c>
      <c r="BA929" s="6">
        <f>VLOOKUP(A929, ALL_AP_DATA!$A$2:$F$3600, 6, FALSE)</f>
        <v>179</v>
      </c>
      <c r="BB929" s="6">
        <f>VLOOKUP(A929, projmetadata!$A$2:$D$2036, 4, FALSE)</f>
        <v>16074</v>
      </c>
      <c r="BC929" s="6" t="e">
        <f t="array" aca="1" ref="BC929" ca="1">_xludf.IFS(I929&lt;&gt;0, F929/I929, P929&lt;&gt;0, M929/P929, W929&lt;&gt;0, T929/W929, AD929&lt;&gt;0, AA929/AD929, AK929&lt;&gt;0, AH929/AK929, AR929&lt;&gt;0, AO929/AR929, TRUE, 0)</f>
        <v>#NAME?</v>
      </c>
      <c r="BE929" s="6" t="e">
        <f t="shared" ca="1" si="40"/>
        <v>#NAME?</v>
      </c>
      <c r="BF929" s="6" t="e">
        <f t="shared" ca="1" si="41"/>
        <v>#NAME?</v>
      </c>
      <c r="BG929" s="6"/>
      <c r="BH929" s="6">
        <f>VLOOKUP(A929, ALL_AP_DATA!$A$2:$D$3600, 3, FALSE)</f>
        <v>55</v>
      </c>
      <c r="BI929" s="6">
        <f>VLOOKUP(A929, ALL_AP_DATA!$A$2:$E$3600, 5, FALSE)</f>
        <v>3521</v>
      </c>
      <c r="BJ929" s="6">
        <f t="shared" si="49"/>
        <v>19.670391061452513</v>
      </c>
      <c r="BK929" s="6">
        <f t="shared" si="42"/>
        <v>0.30726256983240224</v>
      </c>
    </row>
    <row r="930" spans="1:63" ht="15.75" customHeight="1" x14ac:dyDescent="0.2">
      <c r="A930" s="6" t="s">
        <v>989</v>
      </c>
      <c r="B930" s="6" t="s">
        <v>64</v>
      </c>
      <c r="C930" s="6">
        <v>29</v>
      </c>
      <c r="D930" s="6">
        <v>184</v>
      </c>
      <c r="E930" s="6">
        <v>127</v>
      </c>
      <c r="F930" s="6">
        <v>6056</v>
      </c>
      <c r="G930" s="6">
        <v>9.7299999999999998E-2</v>
      </c>
      <c r="H930" s="6">
        <v>0.46860000000000002</v>
      </c>
      <c r="I930" s="6">
        <v>0.22320000000000001</v>
      </c>
      <c r="J930" s="6">
        <v>3</v>
      </c>
      <c r="K930" s="6">
        <v>16</v>
      </c>
      <c r="L930" s="6">
        <v>29</v>
      </c>
      <c r="M930" s="6">
        <v>1730</v>
      </c>
      <c r="N930" s="6">
        <v>8.5000000000000006E-3</v>
      </c>
      <c r="O930" s="6">
        <v>0.107</v>
      </c>
      <c r="P930" s="6">
        <v>6.3799999999999996E-2</v>
      </c>
      <c r="Q930" s="6">
        <v>36</v>
      </c>
      <c r="R930" s="6">
        <v>147</v>
      </c>
      <c r="S930" s="6">
        <v>154</v>
      </c>
      <c r="T930" s="6">
        <v>14196</v>
      </c>
      <c r="U930" s="6">
        <v>7.7700000000000005E-2</v>
      </c>
      <c r="V930" s="6">
        <v>0.56830000000000003</v>
      </c>
      <c r="W930" s="6">
        <v>0.5232</v>
      </c>
      <c r="X930" s="6">
        <v>48</v>
      </c>
      <c r="Y930" s="6">
        <v>789</v>
      </c>
      <c r="Z930" s="6">
        <v>211</v>
      </c>
      <c r="AA930" s="6">
        <v>14190</v>
      </c>
      <c r="AB930" s="6">
        <v>0.41720000000000002</v>
      </c>
      <c r="AC930" s="6">
        <v>0.77859999999999996</v>
      </c>
      <c r="AD930" s="6">
        <v>0.52300000000000002</v>
      </c>
      <c r="AE930" s="6">
        <v>176</v>
      </c>
      <c r="AF930" s="6">
        <v>933</v>
      </c>
      <c r="AG930" s="6">
        <v>209</v>
      </c>
      <c r="AH930" s="6">
        <v>16665</v>
      </c>
      <c r="AI930" s="6">
        <v>0.49340000000000001</v>
      </c>
      <c r="AJ930" s="6">
        <v>0.7712</v>
      </c>
      <c r="AK930" s="6">
        <v>0.61419999999999997</v>
      </c>
      <c r="AL930" s="6">
        <v>1</v>
      </c>
      <c r="AM930" s="6">
        <v>16</v>
      </c>
      <c r="AN930" s="6">
        <v>24</v>
      </c>
      <c r="AO930" s="6">
        <v>1597</v>
      </c>
      <c r="AP930" s="6">
        <v>8.5000000000000006E-3</v>
      </c>
      <c r="AQ930" s="6">
        <v>8.8599999999999998E-2</v>
      </c>
      <c r="AR930" s="6">
        <v>5.8900000000000001E-2</v>
      </c>
      <c r="AT930" s="6">
        <f t="shared" si="43"/>
        <v>32.913043478260867</v>
      </c>
      <c r="AU930" s="6">
        <f t="shared" si="44"/>
        <v>108.125</v>
      </c>
      <c r="AV930" s="6">
        <f t="shared" si="45"/>
        <v>96.571428571428569</v>
      </c>
      <c r="AW930" s="7">
        <f t="shared" si="46"/>
        <v>17.984790874524716</v>
      </c>
      <c r="AX930" s="6">
        <f t="shared" si="47"/>
        <v>17.861736334405144</v>
      </c>
      <c r="AY930" s="6">
        <f t="shared" si="48"/>
        <v>99.8125</v>
      </c>
      <c r="BA930" s="6">
        <f>VLOOKUP(A930, ALL_AP_DATA!$A$2:$F$3600, 6, FALSE)</f>
        <v>1891</v>
      </c>
      <c r="BB930" s="6">
        <f>VLOOKUP(A930, projmetadata!$A$2:$D$2036, 4, FALSE)</f>
        <v>152713</v>
      </c>
      <c r="BC930" s="6" t="e">
        <f t="array" aca="1" ref="BC930" ca="1">_xludf.IFS(I930&lt;&gt;0, F930/I930, P930&lt;&gt;0, M930/P930, W930&lt;&gt;0, T930/W930, AD930&lt;&gt;0, AA930/AD930, AK930&lt;&gt;0, AH930/AK930, AR930&lt;&gt;0, AO930/AR930, TRUE, 0)</f>
        <v>#NAME?</v>
      </c>
      <c r="BE930" s="6" t="e">
        <f t="shared" ca="1" si="40"/>
        <v>#NAME?</v>
      </c>
      <c r="BF930" s="6" t="e">
        <f t="shared" ca="1" si="41"/>
        <v>#NAME?</v>
      </c>
      <c r="BG930" s="6"/>
      <c r="BH930" s="6">
        <f>VLOOKUP(A930, ALL_AP_DATA!$A$2:$D$3600, 3, FALSE)</f>
        <v>1265</v>
      </c>
      <c r="BI930" s="6">
        <f>VLOOKUP(A930, ALL_AP_DATA!$A$2:$E$3600, 5, FALSE)</f>
        <v>27134</v>
      </c>
      <c r="BJ930" s="6">
        <f t="shared" si="49"/>
        <v>14.349021681649921</v>
      </c>
      <c r="BK930" s="6">
        <f t="shared" si="42"/>
        <v>0.66895822316234799</v>
      </c>
    </row>
    <row r="931" spans="1:63" ht="15.75" customHeight="1" x14ac:dyDescent="0.2">
      <c r="A931" s="6" t="s">
        <v>990</v>
      </c>
      <c r="B931" s="6" t="s">
        <v>64</v>
      </c>
      <c r="C931" s="6">
        <v>4</v>
      </c>
      <c r="D931" s="6">
        <v>10</v>
      </c>
      <c r="E931" s="6">
        <v>38</v>
      </c>
      <c r="F931" s="6">
        <v>1483</v>
      </c>
      <c r="G931" s="6">
        <v>7.46E-2</v>
      </c>
      <c r="H931" s="6">
        <v>0.6129</v>
      </c>
      <c r="I931" s="6">
        <v>0.33810000000000001</v>
      </c>
      <c r="Q931" s="6">
        <v>9</v>
      </c>
      <c r="R931" s="6">
        <v>39</v>
      </c>
      <c r="S931" s="6">
        <v>57</v>
      </c>
      <c r="T931" s="6">
        <v>4139</v>
      </c>
      <c r="U931" s="6">
        <v>0.29099999999999998</v>
      </c>
      <c r="V931" s="6">
        <v>0.9194</v>
      </c>
      <c r="W931" s="6">
        <v>0.94369999999999998</v>
      </c>
      <c r="X931" s="6">
        <v>4</v>
      </c>
      <c r="Y931" s="6">
        <v>36</v>
      </c>
      <c r="Z931" s="6">
        <v>52</v>
      </c>
      <c r="AA931" s="6">
        <v>1961</v>
      </c>
      <c r="AB931" s="6">
        <v>0.26869999999999999</v>
      </c>
      <c r="AC931" s="6">
        <v>0.8387</v>
      </c>
      <c r="AD931" s="6">
        <v>0.4471</v>
      </c>
      <c r="AE931" s="6">
        <v>10</v>
      </c>
      <c r="AF931" s="6">
        <v>35</v>
      </c>
      <c r="AG931" s="6">
        <v>25</v>
      </c>
      <c r="AH931" s="6">
        <v>497</v>
      </c>
      <c r="AI931" s="6">
        <v>0.26119999999999999</v>
      </c>
      <c r="AJ931" s="6">
        <v>0.4032</v>
      </c>
      <c r="AK931" s="6">
        <v>0.1133</v>
      </c>
      <c r="AL931" s="6">
        <v>2</v>
      </c>
      <c r="AM931" s="6">
        <v>33</v>
      </c>
      <c r="AN931" s="6">
        <v>54</v>
      </c>
      <c r="AO931" s="6">
        <v>3762</v>
      </c>
      <c r="AP931" s="6">
        <v>0.24629999999999999</v>
      </c>
      <c r="AQ931" s="6">
        <v>0.871</v>
      </c>
      <c r="AR931" s="6">
        <v>0.85770000000000002</v>
      </c>
      <c r="AT931" s="6">
        <f t="shared" si="43"/>
        <v>148.30000000000001</v>
      </c>
      <c r="AU931" s="6" t="str">
        <f t="shared" si="44"/>
        <v/>
      </c>
      <c r="AV931" s="6">
        <f t="shared" si="45"/>
        <v>106.12820512820512</v>
      </c>
      <c r="AW931" s="7">
        <f t="shared" si="46"/>
        <v>54.472222222222221</v>
      </c>
      <c r="AX931" s="6">
        <f t="shared" si="47"/>
        <v>14.2</v>
      </c>
      <c r="AY931" s="6">
        <f t="shared" si="48"/>
        <v>114</v>
      </c>
      <c r="BA931" s="6">
        <f>VLOOKUP(A931, ALL_AP_DATA!$A$2:$F$3600, 6, FALSE)</f>
        <v>134</v>
      </c>
      <c r="BB931" s="6">
        <f>VLOOKUP(A931, projmetadata!$A$2:$D$2036, 4, FALSE)</f>
        <v>10441</v>
      </c>
      <c r="BC931" s="6" t="e">
        <f t="array" aca="1" ref="BC931" ca="1">_xludf.IFS(I931&lt;&gt;0, F931/I931, P931&lt;&gt;0, M931/P931, W931&lt;&gt;0, T931/W931, AD931&lt;&gt;0, AA931/AD931, AK931&lt;&gt;0, AH931/AK931, AR931&lt;&gt;0, AO931/AR931, TRUE, 0)</f>
        <v>#NAME?</v>
      </c>
      <c r="BE931" s="6" t="e">
        <f t="shared" ca="1" si="40"/>
        <v>#NAME?</v>
      </c>
      <c r="BF931" s="6" t="e">
        <f t="shared" ca="1" si="41"/>
        <v>#NAME?</v>
      </c>
      <c r="BG931" s="6"/>
      <c r="BH931" s="6">
        <f>VLOOKUP(A931, ALL_AP_DATA!$A$2:$D$3600, 3, FALSE)</f>
        <v>85</v>
      </c>
      <c r="BI931" s="6">
        <f>VLOOKUP(A931, ALL_AP_DATA!$A$2:$E$3600, 5, FALSE)</f>
        <v>4386</v>
      </c>
      <c r="BJ931" s="6">
        <f t="shared" si="49"/>
        <v>32.731343283582092</v>
      </c>
      <c r="BK931" s="6">
        <f t="shared" si="42"/>
        <v>0.63432835820895528</v>
      </c>
    </row>
    <row r="932" spans="1:63" ht="15.75" customHeight="1" x14ac:dyDescent="0.2">
      <c r="A932" s="6" t="s">
        <v>991</v>
      </c>
      <c r="B932" s="6" t="s">
        <v>64</v>
      </c>
      <c r="C932" s="6">
        <v>3</v>
      </c>
      <c r="D932" s="6">
        <v>35</v>
      </c>
      <c r="E932" s="6">
        <v>0</v>
      </c>
      <c r="F932" s="6">
        <v>0</v>
      </c>
      <c r="G932" s="6">
        <v>8.4099999999999994E-2</v>
      </c>
      <c r="H932" s="6">
        <v>0</v>
      </c>
      <c r="I932" s="6">
        <v>0</v>
      </c>
      <c r="Q932" s="6">
        <v>1</v>
      </c>
      <c r="R932" s="6">
        <v>5</v>
      </c>
      <c r="S932" s="6">
        <v>2</v>
      </c>
      <c r="T932" s="6">
        <v>336</v>
      </c>
      <c r="U932" s="6">
        <v>1.2E-2</v>
      </c>
      <c r="V932" s="6">
        <v>0.1176</v>
      </c>
      <c r="W932" s="6">
        <v>0.13039999999999999</v>
      </c>
      <c r="X932" s="6">
        <v>37</v>
      </c>
      <c r="Y932" s="6">
        <v>92</v>
      </c>
      <c r="Z932" s="6">
        <v>2</v>
      </c>
      <c r="AA932" s="6">
        <v>6</v>
      </c>
      <c r="AB932" s="6">
        <v>0.22120000000000001</v>
      </c>
      <c r="AC932" s="6">
        <v>0.1176</v>
      </c>
      <c r="AD932" s="6">
        <v>2.3E-3</v>
      </c>
      <c r="AE932" s="6">
        <v>48</v>
      </c>
      <c r="AF932" s="6">
        <v>153</v>
      </c>
      <c r="AG932" s="6">
        <v>10</v>
      </c>
      <c r="AH932" s="6">
        <v>1469</v>
      </c>
      <c r="AI932" s="6">
        <v>0.36780000000000002</v>
      </c>
      <c r="AJ932" s="6">
        <v>0.58819999999999995</v>
      </c>
      <c r="AK932" s="6">
        <v>0.57030000000000003</v>
      </c>
      <c r="AT932" s="6">
        <f t="shared" si="43"/>
        <v>0</v>
      </c>
      <c r="AU932" s="6" t="str">
        <f t="shared" si="44"/>
        <v/>
      </c>
      <c r="AV932" s="6">
        <f t="shared" si="45"/>
        <v>67.2</v>
      </c>
      <c r="AW932" s="7">
        <f t="shared" si="46"/>
        <v>6.5217391304347824E-2</v>
      </c>
      <c r="AX932" s="6">
        <f t="shared" si="47"/>
        <v>9.6013071895424833</v>
      </c>
      <c r="AY932" s="6" t="str">
        <f t="shared" si="48"/>
        <v/>
      </c>
      <c r="BA932" s="6">
        <f>VLOOKUP(A932, ALL_AP_DATA!$A$2:$F$3600, 6, FALSE)</f>
        <v>416</v>
      </c>
      <c r="BB932" s="6">
        <f>VLOOKUP(A932, projmetadata!$A$2:$D$2036, 4, FALSE)</f>
        <v>19746</v>
      </c>
      <c r="BC932" s="6" t="e">
        <f t="array" aca="1" ref="BC932" ca="1">_xludf.IFS(I932&lt;&gt;0, F932/I932, P932&lt;&gt;0, M932/P932, W932&lt;&gt;0, T932/W932, AD932&lt;&gt;0, AA932/AD932, AK932&lt;&gt;0, AH932/AK932, AR932&lt;&gt;0, AO932/AR932, TRUE, 0)</f>
        <v>#NAME?</v>
      </c>
      <c r="BE932" s="6" t="e">
        <f t="shared" ca="1" si="40"/>
        <v>#NAME?</v>
      </c>
      <c r="BF932" s="6" t="e">
        <f t="shared" ca="1" si="41"/>
        <v>#NAME?</v>
      </c>
      <c r="BG932" s="6"/>
      <c r="BH932" s="6">
        <f>VLOOKUP(A932, ALL_AP_DATA!$A$2:$D$3600, 3, FALSE)</f>
        <v>219</v>
      </c>
      <c r="BI932" s="6">
        <f>VLOOKUP(A932, ALL_AP_DATA!$A$2:$E$3600, 5, FALSE)</f>
        <v>2576</v>
      </c>
      <c r="BJ932" s="6">
        <f t="shared" si="49"/>
        <v>6.1923076923076925</v>
      </c>
      <c r="BK932" s="6">
        <f t="shared" si="42"/>
        <v>0.52644230769230771</v>
      </c>
    </row>
    <row r="933" spans="1:63" ht="15.75" customHeight="1" x14ac:dyDescent="0.2">
      <c r="A933" s="6" t="s">
        <v>992</v>
      </c>
      <c r="B933" s="6" t="s">
        <v>64</v>
      </c>
      <c r="C933" s="6">
        <v>5</v>
      </c>
      <c r="D933" s="6">
        <v>12</v>
      </c>
      <c r="E933" s="6">
        <v>0</v>
      </c>
      <c r="F933" s="6">
        <v>0</v>
      </c>
      <c r="G933" s="6">
        <v>2.1000000000000001E-2</v>
      </c>
      <c r="H933" s="6">
        <v>0</v>
      </c>
      <c r="I933" s="6">
        <v>0</v>
      </c>
      <c r="Q933" s="6">
        <v>1</v>
      </c>
      <c r="R933" s="6">
        <v>2</v>
      </c>
      <c r="S933" s="6">
        <v>4</v>
      </c>
      <c r="T933" s="6">
        <v>66</v>
      </c>
      <c r="U933" s="6">
        <v>3.5000000000000001E-3</v>
      </c>
      <c r="V933" s="6">
        <v>0.8</v>
      </c>
      <c r="W933" s="6">
        <v>0.50380000000000003</v>
      </c>
      <c r="X933" s="6">
        <v>12</v>
      </c>
      <c r="Y933" s="6">
        <v>90</v>
      </c>
      <c r="Z933" s="6">
        <v>5</v>
      </c>
      <c r="AA933" s="6">
        <v>68</v>
      </c>
      <c r="AB933" s="6">
        <v>0.1573</v>
      </c>
      <c r="AC933" s="6">
        <v>1</v>
      </c>
      <c r="AD933" s="6">
        <v>0.51910000000000001</v>
      </c>
      <c r="AE933" s="6">
        <v>33</v>
      </c>
      <c r="AF933" s="6">
        <v>218</v>
      </c>
      <c r="AG933" s="6">
        <v>5</v>
      </c>
      <c r="AH933" s="6">
        <v>49</v>
      </c>
      <c r="AI933" s="6">
        <v>0.38109999999999999</v>
      </c>
      <c r="AJ933" s="6">
        <v>1</v>
      </c>
      <c r="AK933" s="6">
        <v>0.374</v>
      </c>
      <c r="AT933" s="6">
        <f t="shared" si="43"/>
        <v>0</v>
      </c>
      <c r="AU933" s="6" t="str">
        <f t="shared" si="44"/>
        <v/>
      </c>
      <c r="AV933" s="6">
        <f t="shared" si="45"/>
        <v>33</v>
      </c>
      <c r="AW933" s="7">
        <f t="shared" si="46"/>
        <v>0.75555555555555554</v>
      </c>
      <c r="AX933" s="6">
        <f t="shared" si="47"/>
        <v>0.22477064220183487</v>
      </c>
      <c r="AY933" s="6" t="str">
        <f t="shared" si="48"/>
        <v/>
      </c>
      <c r="BA933" s="6">
        <f>VLOOKUP(A933, ALL_AP_DATA!$A$2:$F$3600, 6, FALSE)</f>
        <v>572</v>
      </c>
      <c r="BB933" s="6">
        <f>VLOOKUP(A933, projmetadata!$A$2:$D$2036, 4, FALSE)</f>
        <v>39875</v>
      </c>
      <c r="BC933" s="6" t="e">
        <f t="array" aca="1" ref="BC933" ca="1">_xludf.IFS(I933&lt;&gt;0, F933/I933, P933&lt;&gt;0, M933/P933, W933&lt;&gt;0, T933/W933, AD933&lt;&gt;0, AA933/AD933, AK933&lt;&gt;0, AH933/AK933, AR933&lt;&gt;0, AO933/AR933, TRUE, 0)</f>
        <v>#NAME?</v>
      </c>
      <c r="BE933" s="6" t="e">
        <f t="shared" ca="1" si="40"/>
        <v>#NAME?</v>
      </c>
      <c r="BF933" s="6" t="e">
        <f t="shared" ca="1" si="41"/>
        <v>#NAME?</v>
      </c>
      <c r="BG933" s="6"/>
      <c r="BH933" s="6">
        <f>VLOOKUP(A933, ALL_AP_DATA!$A$2:$D$3600, 3, FALSE)</f>
        <v>251</v>
      </c>
      <c r="BI933" s="6">
        <f>VLOOKUP(A933, ALL_AP_DATA!$A$2:$E$3600, 5, FALSE)</f>
        <v>131</v>
      </c>
      <c r="BJ933" s="6">
        <f t="shared" si="49"/>
        <v>0.22902097902097901</v>
      </c>
      <c r="BK933" s="6">
        <f t="shared" si="42"/>
        <v>0.4388111888111888</v>
      </c>
    </row>
    <row r="934" spans="1:63" ht="15.75" customHeight="1" x14ac:dyDescent="0.2">
      <c r="A934" s="6" t="s">
        <v>993</v>
      </c>
      <c r="B934" s="6" t="s">
        <v>61</v>
      </c>
      <c r="Q934" s="6">
        <v>3</v>
      </c>
      <c r="R934" s="6">
        <v>11</v>
      </c>
      <c r="S934" s="6">
        <v>13</v>
      </c>
      <c r="T934" s="6">
        <v>1789</v>
      </c>
      <c r="U934" s="6">
        <v>0.1089</v>
      </c>
      <c r="V934" s="6">
        <v>0.76470000000000005</v>
      </c>
      <c r="W934" s="6">
        <v>0.82709999999999995</v>
      </c>
      <c r="X934" s="6">
        <v>2</v>
      </c>
      <c r="Y934" s="6">
        <v>48</v>
      </c>
      <c r="Z934" s="6">
        <v>8</v>
      </c>
      <c r="AA934" s="6">
        <v>719</v>
      </c>
      <c r="AB934" s="6">
        <v>0.47520000000000001</v>
      </c>
      <c r="AC934" s="6">
        <v>0.47060000000000002</v>
      </c>
      <c r="AD934" s="6">
        <v>0.33239999999999997</v>
      </c>
      <c r="AT934" s="6" t="str">
        <f t="shared" si="43"/>
        <v/>
      </c>
      <c r="AU934" s="6" t="str">
        <f t="shared" si="44"/>
        <v/>
      </c>
      <c r="AV934" s="6">
        <f t="shared" si="45"/>
        <v>162.63636363636363</v>
      </c>
      <c r="AW934" s="7">
        <f t="shared" si="46"/>
        <v>14.979166666666666</v>
      </c>
      <c r="AX934" s="6" t="str">
        <f t="shared" si="47"/>
        <v/>
      </c>
      <c r="AY934" s="6" t="str">
        <f t="shared" si="48"/>
        <v/>
      </c>
      <c r="BA934" s="6">
        <f>VLOOKUP(A934, ALL_AP_DATA!$A$2:$F$3600, 6, FALSE)</f>
        <v>101</v>
      </c>
      <c r="BB934" s="6">
        <f>VLOOKUP(A934, projmetadata!$A$2:$D$2036, 4, FALSE)</f>
        <v>18987</v>
      </c>
      <c r="BC934" s="6" t="e">
        <f t="array" aca="1" ref="BC934" ca="1">_xludf.IFS(I934&lt;&gt;0, F934/I934, P934&lt;&gt;0, M934/P934, W934&lt;&gt;0, T934/W934, AD934&lt;&gt;0, AA934/AD934, AK934&lt;&gt;0, AH934/AK934, AR934&lt;&gt;0, AO934/AR934, TRUE, 0)</f>
        <v>#NAME?</v>
      </c>
      <c r="BE934" s="6" t="e">
        <f t="shared" ca="1" si="40"/>
        <v>#NAME?</v>
      </c>
      <c r="BF934" s="6" t="e">
        <f t="shared" ca="1" si="41"/>
        <v>#NAME?</v>
      </c>
      <c r="BG934" s="6"/>
      <c r="BH934" s="6">
        <f>VLOOKUP(A934, ALL_AP_DATA!$A$2:$D$3600, 3, FALSE)</f>
        <v>54</v>
      </c>
      <c r="BI934" s="6">
        <f>VLOOKUP(A934, ALL_AP_DATA!$A$2:$E$3600, 5, FALSE)</f>
        <v>2163</v>
      </c>
      <c r="BJ934" s="6">
        <f t="shared" si="49"/>
        <v>21.415841584158414</v>
      </c>
      <c r="BK934" s="6">
        <f t="shared" si="42"/>
        <v>0.53465346534653468</v>
      </c>
    </row>
    <row r="935" spans="1:63" ht="15.75" customHeight="1" x14ac:dyDescent="0.2">
      <c r="A935" s="6" t="s">
        <v>994</v>
      </c>
      <c r="B935" s="6" t="s">
        <v>64</v>
      </c>
      <c r="C935" s="6">
        <v>5</v>
      </c>
      <c r="D935" s="6">
        <v>13</v>
      </c>
      <c r="E935" s="6">
        <v>1</v>
      </c>
      <c r="F935" s="6">
        <v>1</v>
      </c>
      <c r="G935" s="6">
        <v>2.5899999999999999E-2</v>
      </c>
      <c r="H935" s="6">
        <v>1</v>
      </c>
      <c r="I935" s="6">
        <v>1</v>
      </c>
      <c r="X935" s="6">
        <v>11</v>
      </c>
      <c r="Y935" s="6">
        <v>60</v>
      </c>
      <c r="Z935" s="6">
        <v>1</v>
      </c>
      <c r="AA935" s="6">
        <v>1</v>
      </c>
      <c r="AB935" s="6">
        <v>0.1195</v>
      </c>
      <c r="AC935" s="6">
        <v>1</v>
      </c>
      <c r="AD935" s="6">
        <v>1</v>
      </c>
      <c r="AE935" s="6">
        <v>13</v>
      </c>
      <c r="AF935" s="6">
        <v>42</v>
      </c>
      <c r="AG935" s="6">
        <v>0</v>
      </c>
      <c r="AH935" s="6">
        <v>0</v>
      </c>
      <c r="AI935" s="6">
        <v>8.3699999999999997E-2</v>
      </c>
      <c r="AJ935" s="6">
        <v>0</v>
      </c>
      <c r="AK935" s="6">
        <v>0</v>
      </c>
      <c r="AT935" s="6">
        <f t="shared" si="43"/>
        <v>7.6923076923076927E-2</v>
      </c>
      <c r="AU935" s="6" t="str">
        <f t="shared" si="44"/>
        <v/>
      </c>
      <c r="AV935" s="6" t="str">
        <f t="shared" si="45"/>
        <v/>
      </c>
      <c r="AW935" s="7">
        <f t="shared" si="46"/>
        <v>1.6666666666666666E-2</v>
      </c>
      <c r="AX935" s="6">
        <f t="shared" si="47"/>
        <v>0</v>
      </c>
      <c r="AY935" s="6" t="str">
        <f t="shared" si="48"/>
        <v/>
      </c>
      <c r="BA935" s="6">
        <f>VLOOKUP(A935, ALL_AP_DATA!$A$2:$F$3600, 6, FALSE)</f>
        <v>502</v>
      </c>
      <c r="BB935" s="6">
        <f>VLOOKUP(A935, projmetadata!$A$2:$D$2036, 4, FALSE)</f>
        <v>27168</v>
      </c>
      <c r="BC935" s="6" t="e">
        <f t="array" aca="1" ref="BC935" ca="1">_xludf.IFS(I935&lt;&gt;0, F935/I935, P935&lt;&gt;0, M935/P935, W935&lt;&gt;0, T935/W935, AD935&lt;&gt;0, AA935/AD935, AK935&lt;&gt;0, AH935/AK935, AR935&lt;&gt;0, AO935/AR935, TRUE, 0)</f>
        <v>#NAME?</v>
      </c>
      <c r="BE935" s="6" t="e">
        <f t="shared" ca="1" si="40"/>
        <v>#NAME?</v>
      </c>
      <c r="BF935" s="6" t="e">
        <f t="shared" ca="1" si="41"/>
        <v>#NAME?</v>
      </c>
      <c r="BG935" s="6"/>
      <c r="BH935" s="6">
        <f>VLOOKUP(A935, ALL_AP_DATA!$A$2:$D$3600, 3, FALSE)</f>
        <v>87</v>
      </c>
      <c r="BI935" s="6">
        <f>VLOOKUP(A935, ALL_AP_DATA!$A$2:$E$3600, 5, FALSE)</f>
        <v>1</v>
      </c>
      <c r="BJ935" s="6">
        <f t="shared" si="49"/>
        <v>1.9920318725099601E-3</v>
      </c>
      <c r="BK935" s="6">
        <f t="shared" si="42"/>
        <v>0.17330677290836655</v>
      </c>
    </row>
    <row r="936" spans="1:63" ht="15.75" customHeight="1" x14ac:dyDescent="0.2">
      <c r="A936" s="6" t="s">
        <v>995</v>
      </c>
      <c r="B936" s="6" t="s">
        <v>64</v>
      </c>
      <c r="C936" s="6">
        <v>4</v>
      </c>
      <c r="D936" s="6">
        <v>143</v>
      </c>
      <c r="E936" s="6">
        <v>91</v>
      </c>
      <c r="F936" s="6">
        <v>7906</v>
      </c>
      <c r="G936" s="6">
        <v>0.38540000000000002</v>
      </c>
      <c r="H936" s="6">
        <v>0.5796</v>
      </c>
      <c r="I936" s="6">
        <v>0.5151</v>
      </c>
      <c r="J936" s="6">
        <v>2</v>
      </c>
      <c r="K936" s="6">
        <v>34</v>
      </c>
      <c r="L936" s="6">
        <v>97</v>
      </c>
      <c r="M936" s="6">
        <v>8038</v>
      </c>
      <c r="N936" s="6">
        <v>9.1600000000000001E-2</v>
      </c>
      <c r="O936" s="6">
        <v>0.61780000000000002</v>
      </c>
      <c r="P936" s="6">
        <v>0.52370000000000005</v>
      </c>
      <c r="Q936" s="6">
        <v>11</v>
      </c>
      <c r="R936" s="6">
        <v>56</v>
      </c>
      <c r="S936" s="6">
        <v>125</v>
      </c>
      <c r="T936" s="6">
        <v>11380</v>
      </c>
      <c r="U936" s="6">
        <v>0.15090000000000001</v>
      </c>
      <c r="V936" s="6">
        <v>0.79620000000000002</v>
      </c>
      <c r="W936" s="6">
        <v>0.74139999999999995</v>
      </c>
      <c r="X936" s="6">
        <v>4</v>
      </c>
      <c r="Y936" s="6">
        <v>68</v>
      </c>
      <c r="Z936" s="6">
        <v>57</v>
      </c>
      <c r="AA936" s="6">
        <v>2174</v>
      </c>
      <c r="AB936" s="6">
        <v>0.18329999999999999</v>
      </c>
      <c r="AC936" s="6">
        <v>0.36309999999999998</v>
      </c>
      <c r="AD936" s="6">
        <v>0.1416</v>
      </c>
      <c r="AE936" s="6">
        <v>41</v>
      </c>
      <c r="AF936" s="6">
        <v>165</v>
      </c>
      <c r="AG936" s="6">
        <v>131</v>
      </c>
      <c r="AH936" s="6">
        <v>10417</v>
      </c>
      <c r="AI936" s="6">
        <v>0.44469999999999998</v>
      </c>
      <c r="AJ936" s="6">
        <v>0.83440000000000003</v>
      </c>
      <c r="AK936" s="6">
        <v>0.67869999999999997</v>
      </c>
      <c r="AL936" s="6">
        <v>2</v>
      </c>
      <c r="AM936" s="6">
        <v>45</v>
      </c>
      <c r="AN936" s="6">
        <v>129</v>
      </c>
      <c r="AO936" s="6">
        <v>10860</v>
      </c>
      <c r="AP936" s="6">
        <v>0.12130000000000001</v>
      </c>
      <c r="AQ936" s="6">
        <v>0.82169999999999999</v>
      </c>
      <c r="AR936" s="6">
        <v>0.70750000000000002</v>
      </c>
      <c r="AT936" s="6">
        <f t="shared" si="43"/>
        <v>55.286713286713287</v>
      </c>
      <c r="AU936" s="6">
        <f t="shared" si="44"/>
        <v>236.41176470588235</v>
      </c>
      <c r="AV936" s="6">
        <f t="shared" si="45"/>
        <v>203.21428571428572</v>
      </c>
      <c r="AW936" s="7">
        <f t="shared" si="46"/>
        <v>31.970588235294116</v>
      </c>
      <c r="AX936" s="6">
        <f t="shared" si="47"/>
        <v>63.133333333333333</v>
      </c>
      <c r="AY936" s="6">
        <f t="shared" si="48"/>
        <v>241.33333333333334</v>
      </c>
      <c r="BA936" s="6">
        <f>VLOOKUP(A936, ALL_AP_DATA!$A$2:$F$3600, 6, FALSE)</f>
        <v>371</v>
      </c>
      <c r="BB936" s="6">
        <f>VLOOKUP(A936, projmetadata!$A$2:$D$2036, 4, FALSE)</f>
        <v>96121</v>
      </c>
      <c r="BC936" s="6" t="e">
        <f t="array" aca="1" ref="BC936" ca="1">_xludf.IFS(I936&lt;&gt;0, F936/I936, P936&lt;&gt;0, M936/P936, W936&lt;&gt;0, T936/W936, AD936&lt;&gt;0, AA936/AD936, AK936&lt;&gt;0, AH936/AK936, AR936&lt;&gt;0, AO936/AR936, TRUE, 0)</f>
        <v>#NAME?</v>
      </c>
      <c r="BE936" s="6" t="e">
        <f t="shared" ca="1" si="40"/>
        <v>#NAME?</v>
      </c>
      <c r="BF936" s="6" t="e">
        <f t="shared" ca="1" si="41"/>
        <v>#NAME?</v>
      </c>
      <c r="BG936" s="6"/>
      <c r="BH936" s="6">
        <f>VLOOKUP(A936, ALL_AP_DATA!$A$2:$D$3600, 3, FALSE)</f>
        <v>247</v>
      </c>
      <c r="BI936" s="6">
        <f>VLOOKUP(A936, ALL_AP_DATA!$A$2:$E$3600, 5, FALSE)</f>
        <v>15349</v>
      </c>
      <c r="BJ936" s="6">
        <f t="shared" si="49"/>
        <v>41.37196765498652</v>
      </c>
      <c r="BK936" s="6">
        <f t="shared" si="42"/>
        <v>0.66576819407008081</v>
      </c>
    </row>
    <row r="937" spans="1:63" ht="15.75" customHeight="1" x14ac:dyDescent="0.2">
      <c r="A937" s="6" t="s">
        <v>996</v>
      </c>
      <c r="B937" s="6" t="s">
        <v>64</v>
      </c>
      <c r="C937" s="6">
        <v>82</v>
      </c>
      <c r="D937" s="6">
        <v>546</v>
      </c>
      <c r="E937" s="6">
        <v>410</v>
      </c>
      <c r="F937" s="6">
        <v>18592</v>
      </c>
      <c r="G937" s="6">
        <v>0.1129</v>
      </c>
      <c r="H937" s="6">
        <v>0.45910000000000001</v>
      </c>
      <c r="I937" s="6">
        <v>0.20519999999999999</v>
      </c>
      <c r="J937" s="6">
        <v>7</v>
      </c>
      <c r="K937" s="6">
        <v>67</v>
      </c>
      <c r="L937" s="6">
        <v>176</v>
      </c>
      <c r="M937" s="6">
        <v>11449</v>
      </c>
      <c r="N937" s="6">
        <v>1.3899999999999999E-2</v>
      </c>
      <c r="O937" s="6">
        <v>0.1971</v>
      </c>
      <c r="P937" s="6">
        <v>0.12640000000000001</v>
      </c>
      <c r="Q937" s="6">
        <v>93</v>
      </c>
      <c r="R937" s="6">
        <v>529</v>
      </c>
      <c r="S937" s="6">
        <v>722</v>
      </c>
      <c r="T937" s="6">
        <v>75406</v>
      </c>
      <c r="U937" s="6">
        <v>0.1094</v>
      </c>
      <c r="V937" s="6">
        <v>0.8085</v>
      </c>
      <c r="W937" s="6">
        <v>0.83220000000000005</v>
      </c>
      <c r="X937" s="6">
        <v>281</v>
      </c>
      <c r="Y937" s="6">
        <v>1417</v>
      </c>
      <c r="Z937" s="6">
        <v>561</v>
      </c>
      <c r="AA937" s="6">
        <v>31011</v>
      </c>
      <c r="AB937" s="6">
        <v>0.29299999999999998</v>
      </c>
      <c r="AC937" s="6">
        <v>0.62819999999999998</v>
      </c>
      <c r="AD937" s="6">
        <v>0.34229999999999999</v>
      </c>
      <c r="AE937" s="6">
        <v>500</v>
      </c>
      <c r="AF937" s="6">
        <v>1901</v>
      </c>
      <c r="AG937" s="6">
        <v>661</v>
      </c>
      <c r="AH937" s="6">
        <v>47058</v>
      </c>
      <c r="AI937" s="6">
        <v>0.39300000000000002</v>
      </c>
      <c r="AJ937" s="6">
        <v>0.74019999999999997</v>
      </c>
      <c r="AK937" s="6">
        <v>0.51939999999999997</v>
      </c>
      <c r="AL937" s="6">
        <v>2</v>
      </c>
      <c r="AM937" s="6">
        <v>26</v>
      </c>
      <c r="AN937" s="6">
        <v>61</v>
      </c>
      <c r="AO937" s="6">
        <v>2747</v>
      </c>
      <c r="AP937" s="6">
        <v>5.4000000000000003E-3</v>
      </c>
      <c r="AQ937" s="6">
        <v>6.83E-2</v>
      </c>
      <c r="AR937" s="6">
        <v>3.0300000000000001E-2</v>
      </c>
      <c r="AT937" s="6">
        <f t="shared" si="43"/>
        <v>34.051282051282051</v>
      </c>
      <c r="AU937" s="6">
        <f t="shared" si="44"/>
        <v>170.88059701492537</v>
      </c>
      <c r="AV937" s="6">
        <f t="shared" si="45"/>
        <v>142.5444234404537</v>
      </c>
      <c r="AW937" s="7">
        <f t="shared" si="46"/>
        <v>21.884968242766409</v>
      </c>
      <c r="AX937" s="6">
        <f t="shared" si="47"/>
        <v>24.754339821146765</v>
      </c>
      <c r="AY937" s="6">
        <f t="shared" si="48"/>
        <v>105.65384615384616</v>
      </c>
      <c r="BA937" s="6">
        <f>VLOOKUP(A937, ALL_AP_DATA!$A$2:$F$3600, 6, FALSE)</f>
        <v>4837</v>
      </c>
      <c r="BB937" s="6">
        <f>VLOOKUP(A937, projmetadata!$A$2:$D$2036, 4, FALSE)</f>
        <v>346273</v>
      </c>
      <c r="BC937" s="6" t="e">
        <f t="array" aca="1" ref="BC937" ca="1">_xludf.IFS(I937&lt;&gt;0, F937/I937, P937&lt;&gt;0, M937/P937, W937&lt;&gt;0, T937/W937, AD937&lt;&gt;0, AA937/AD937, AK937&lt;&gt;0, AH937/AK937, AR937&lt;&gt;0, AO937/AR937, TRUE, 0)</f>
        <v>#NAME?</v>
      </c>
      <c r="BE937" s="6" t="e">
        <f t="shared" ca="1" si="40"/>
        <v>#NAME?</v>
      </c>
      <c r="BF937" s="6" t="e">
        <f t="shared" ca="1" si="41"/>
        <v>#NAME?</v>
      </c>
      <c r="BG937" s="6"/>
      <c r="BH937" s="6">
        <f>VLOOKUP(A937, ALL_AP_DATA!$A$2:$D$3600, 3, FALSE)</f>
        <v>2955</v>
      </c>
      <c r="BI937" s="6">
        <f>VLOOKUP(A937, ALL_AP_DATA!$A$2:$E$3600, 5, FALSE)</f>
        <v>90607</v>
      </c>
      <c r="BJ937" s="6">
        <f t="shared" si="49"/>
        <v>18.732065329749844</v>
      </c>
      <c r="BK937" s="6">
        <f t="shared" si="42"/>
        <v>0.61091585693611739</v>
      </c>
    </row>
    <row r="938" spans="1:63" ht="15.75" customHeight="1" x14ac:dyDescent="0.2">
      <c r="A938" s="6" t="s">
        <v>997</v>
      </c>
      <c r="B938" s="6" t="s">
        <v>61</v>
      </c>
      <c r="C938" s="6">
        <v>5</v>
      </c>
      <c r="D938" s="6">
        <v>40</v>
      </c>
      <c r="E938" s="6">
        <v>319</v>
      </c>
      <c r="F938" s="6">
        <v>6875</v>
      </c>
      <c r="G938" s="6">
        <v>7.6899999999999996E-2</v>
      </c>
      <c r="H938" s="6">
        <v>0.28739999999999999</v>
      </c>
      <c r="I938" s="6">
        <v>0.18079999999999999</v>
      </c>
      <c r="J938" s="6">
        <v>2</v>
      </c>
      <c r="K938" s="6">
        <v>14</v>
      </c>
      <c r="L938" s="6">
        <v>158</v>
      </c>
      <c r="M938" s="6">
        <v>3141</v>
      </c>
      <c r="N938" s="6">
        <v>2.69E-2</v>
      </c>
      <c r="O938" s="6">
        <v>0.14230000000000001</v>
      </c>
      <c r="P938" s="6">
        <v>8.2600000000000007E-2</v>
      </c>
      <c r="Q938" s="6">
        <v>30</v>
      </c>
      <c r="R938" s="6">
        <v>136</v>
      </c>
      <c r="S938" s="6">
        <v>879</v>
      </c>
      <c r="T938" s="6">
        <v>27541</v>
      </c>
      <c r="U938" s="6">
        <v>0.26150000000000001</v>
      </c>
      <c r="V938" s="6">
        <v>0.79190000000000005</v>
      </c>
      <c r="W938" s="6">
        <v>0.72440000000000004</v>
      </c>
      <c r="X938" s="6">
        <v>80</v>
      </c>
      <c r="Y938" s="6">
        <v>289</v>
      </c>
      <c r="Z938" s="6">
        <v>864</v>
      </c>
      <c r="AA938" s="6">
        <v>27705</v>
      </c>
      <c r="AB938" s="6">
        <v>0.55579999999999996</v>
      </c>
      <c r="AC938" s="6">
        <v>0.77839999999999998</v>
      </c>
      <c r="AD938" s="6">
        <v>0.72870000000000001</v>
      </c>
      <c r="AE938" s="6">
        <v>24</v>
      </c>
      <c r="AF938" s="6">
        <v>60</v>
      </c>
      <c r="AG938" s="6">
        <v>223</v>
      </c>
      <c r="AH938" s="6">
        <v>7367</v>
      </c>
      <c r="AI938" s="6">
        <v>0.1154</v>
      </c>
      <c r="AJ938" s="6">
        <v>0.2009</v>
      </c>
      <c r="AK938" s="6">
        <v>0.1938</v>
      </c>
      <c r="AT938" s="6">
        <f t="shared" si="43"/>
        <v>171.875</v>
      </c>
      <c r="AU938" s="6">
        <f t="shared" si="44"/>
        <v>224.35714285714286</v>
      </c>
      <c r="AV938" s="6">
        <f t="shared" si="45"/>
        <v>202.50735294117646</v>
      </c>
      <c r="AW938" s="7">
        <f t="shared" si="46"/>
        <v>95.865051903114193</v>
      </c>
      <c r="AX938" s="6">
        <f t="shared" si="47"/>
        <v>122.78333333333333</v>
      </c>
      <c r="AY938" s="6" t="str">
        <f t="shared" si="48"/>
        <v/>
      </c>
      <c r="BA938" s="6">
        <f>VLOOKUP(A938, ALL_AP_DATA!$A$2:$F$3600, 6, FALSE)</f>
        <v>520</v>
      </c>
      <c r="BB938" s="6">
        <f>VLOOKUP(A938, projmetadata!$A$2:$D$2036, 4, FALSE)</f>
        <v>53061</v>
      </c>
      <c r="BC938" s="6" t="e">
        <f t="array" aca="1" ref="BC938" ca="1">_xludf.IFS(I938&lt;&gt;0, F938/I938, P938&lt;&gt;0, M938/P938, W938&lt;&gt;0, T938/W938, AD938&lt;&gt;0, AA938/AD938, AK938&lt;&gt;0, AH938/AK938, AR938&lt;&gt;0, AO938/AR938, TRUE, 0)</f>
        <v>#NAME?</v>
      </c>
      <c r="BE938" s="6" t="e">
        <f t="shared" ca="1" si="40"/>
        <v>#NAME?</v>
      </c>
      <c r="BF938" s="6" t="e">
        <f t="shared" ca="1" si="41"/>
        <v>#NAME?</v>
      </c>
      <c r="BG938" s="6"/>
      <c r="BH938" s="6">
        <f>VLOOKUP(A938, ALL_AP_DATA!$A$2:$D$3600, 3, FALSE)</f>
        <v>347</v>
      </c>
      <c r="BI938" s="6">
        <f>VLOOKUP(A938, ALL_AP_DATA!$A$2:$E$3600, 5, FALSE)</f>
        <v>38018</v>
      </c>
      <c r="BJ938" s="6">
        <f t="shared" si="49"/>
        <v>73.111538461538458</v>
      </c>
      <c r="BK938" s="6">
        <f t="shared" si="42"/>
        <v>0.66730769230769227</v>
      </c>
    </row>
    <row r="939" spans="1:63" ht="15.75" customHeight="1" x14ac:dyDescent="0.2">
      <c r="A939" s="6" t="s">
        <v>998</v>
      </c>
      <c r="B939" s="6" t="s">
        <v>61</v>
      </c>
      <c r="Q939" s="6">
        <v>14</v>
      </c>
      <c r="R939" s="6">
        <v>71</v>
      </c>
      <c r="S939" s="6">
        <v>205</v>
      </c>
      <c r="T939" s="6">
        <v>17209</v>
      </c>
      <c r="U939" s="6">
        <v>0.1237</v>
      </c>
      <c r="V939" s="6">
        <v>0.65500000000000003</v>
      </c>
      <c r="W939" s="6">
        <v>0.68899999999999995</v>
      </c>
      <c r="X939" s="6">
        <v>7</v>
      </c>
      <c r="Y939" s="6">
        <v>203</v>
      </c>
      <c r="Z939" s="6">
        <v>229</v>
      </c>
      <c r="AA939" s="6">
        <v>13491</v>
      </c>
      <c r="AB939" s="6">
        <v>0.35370000000000001</v>
      </c>
      <c r="AC939" s="6">
        <v>0.73160000000000003</v>
      </c>
      <c r="AD939" s="6">
        <v>0.54010000000000002</v>
      </c>
      <c r="AE939" s="6">
        <v>17</v>
      </c>
      <c r="AF939" s="6">
        <v>103</v>
      </c>
      <c r="AG939" s="6">
        <v>111</v>
      </c>
      <c r="AH939" s="6">
        <v>2462</v>
      </c>
      <c r="AI939" s="6">
        <v>0.1794</v>
      </c>
      <c r="AJ939" s="6">
        <v>0.35460000000000003</v>
      </c>
      <c r="AK939" s="6">
        <v>9.8599999999999993E-2</v>
      </c>
      <c r="AL939" s="6">
        <v>4</v>
      </c>
      <c r="AM939" s="6">
        <v>30</v>
      </c>
      <c r="AN939" s="6">
        <v>136</v>
      </c>
      <c r="AO939" s="6">
        <v>6392</v>
      </c>
      <c r="AP939" s="6">
        <v>5.2299999999999999E-2</v>
      </c>
      <c r="AQ939" s="6">
        <v>0.4345</v>
      </c>
      <c r="AR939" s="6">
        <v>0.25590000000000002</v>
      </c>
      <c r="AT939" s="6" t="str">
        <f t="shared" si="43"/>
        <v/>
      </c>
      <c r="AU939" s="6" t="str">
        <f t="shared" si="44"/>
        <v/>
      </c>
      <c r="AV939" s="6">
        <f t="shared" si="45"/>
        <v>242.38028169014083</v>
      </c>
      <c r="AW939" s="7">
        <f t="shared" si="46"/>
        <v>66.458128078817737</v>
      </c>
      <c r="AX939" s="6">
        <f t="shared" si="47"/>
        <v>23.902912621359224</v>
      </c>
      <c r="AY939" s="6">
        <f t="shared" si="48"/>
        <v>213.06666666666666</v>
      </c>
      <c r="BA939" s="6">
        <f>VLOOKUP(A939, ALL_AP_DATA!$A$2:$F$3600, 6, FALSE)</f>
        <v>574</v>
      </c>
      <c r="BB939" s="6">
        <f>VLOOKUP(A939, projmetadata!$A$2:$D$2036, 4, FALSE)</f>
        <v>111615</v>
      </c>
      <c r="BC939" s="6" t="e">
        <f t="array" aca="1" ref="BC939" ca="1">_xludf.IFS(I939&lt;&gt;0, F939/I939, P939&lt;&gt;0, M939/P939, W939&lt;&gt;0, T939/W939, AD939&lt;&gt;0, AA939/AD939, AK939&lt;&gt;0, AH939/AK939, AR939&lt;&gt;0, AO939/AR939, TRUE, 0)</f>
        <v>#NAME?</v>
      </c>
      <c r="BE939" s="6" t="e">
        <f t="shared" ca="1" si="40"/>
        <v>#NAME?</v>
      </c>
      <c r="BF939" s="6" t="e">
        <f t="shared" ca="1" si="41"/>
        <v>#NAME?</v>
      </c>
      <c r="BG939" s="6"/>
      <c r="BH939" s="6">
        <f>VLOOKUP(A939, ALL_AP_DATA!$A$2:$D$3600, 3, FALSE)</f>
        <v>290</v>
      </c>
      <c r="BI939" s="6">
        <f>VLOOKUP(A939, ALL_AP_DATA!$A$2:$E$3600, 5, FALSE)</f>
        <v>24977</v>
      </c>
      <c r="BJ939" s="6">
        <f t="shared" si="49"/>
        <v>43.513937282229968</v>
      </c>
      <c r="BK939" s="6">
        <f t="shared" si="42"/>
        <v>0.50522648083623689</v>
      </c>
    </row>
    <row r="940" spans="1:63" ht="15.75" customHeight="1" x14ac:dyDescent="0.2">
      <c r="A940" s="6" t="s">
        <v>999</v>
      </c>
      <c r="B940" s="6" t="s">
        <v>61</v>
      </c>
      <c r="C940" s="6">
        <v>5</v>
      </c>
      <c r="D940" s="6">
        <v>23</v>
      </c>
      <c r="E940" s="6">
        <v>17</v>
      </c>
      <c r="F940" s="6">
        <v>242</v>
      </c>
      <c r="G940" s="6">
        <v>1.6899999999999998E-2</v>
      </c>
      <c r="H940" s="6">
        <v>0.20730000000000001</v>
      </c>
      <c r="I940" s="6">
        <v>6.0000000000000001E-3</v>
      </c>
      <c r="Q940" s="6">
        <v>8</v>
      </c>
      <c r="R940" s="6">
        <v>20</v>
      </c>
      <c r="S940" s="6">
        <v>40</v>
      </c>
      <c r="T940" s="6">
        <v>1511</v>
      </c>
      <c r="U940" s="6">
        <v>1.47E-2</v>
      </c>
      <c r="V940" s="6">
        <v>0.48780000000000001</v>
      </c>
      <c r="W940" s="6">
        <v>3.78E-2</v>
      </c>
      <c r="X940" s="6">
        <v>187</v>
      </c>
      <c r="Y940" s="6">
        <v>560</v>
      </c>
      <c r="Z940" s="6">
        <v>78</v>
      </c>
      <c r="AA940" s="6">
        <v>2331</v>
      </c>
      <c r="AB940" s="6">
        <v>0.41149999999999998</v>
      </c>
      <c r="AC940" s="6">
        <v>0.95120000000000005</v>
      </c>
      <c r="AD940" s="6">
        <v>5.8299999999999998E-2</v>
      </c>
      <c r="AE940" s="6">
        <v>66</v>
      </c>
      <c r="AF940" s="6">
        <v>303</v>
      </c>
      <c r="AG940" s="6">
        <v>43</v>
      </c>
      <c r="AH940" s="6">
        <v>1613</v>
      </c>
      <c r="AI940" s="6">
        <v>0.22259999999999999</v>
      </c>
      <c r="AJ940" s="6">
        <v>0.52439999999999998</v>
      </c>
      <c r="AK940" s="6">
        <v>4.0300000000000002E-2</v>
      </c>
      <c r="AT940" s="6">
        <f t="shared" si="43"/>
        <v>10.521739130434783</v>
      </c>
      <c r="AU940" s="6" t="str">
        <f t="shared" si="44"/>
        <v/>
      </c>
      <c r="AV940" s="6">
        <f t="shared" si="45"/>
        <v>75.55</v>
      </c>
      <c r="AW940" s="7">
        <f t="shared" si="46"/>
        <v>4.1624999999999996</v>
      </c>
      <c r="AX940" s="6">
        <f t="shared" si="47"/>
        <v>5.3234323432343231</v>
      </c>
      <c r="AY940" s="6" t="str">
        <f t="shared" si="48"/>
        <v/>
      </c>
      <c r="BA940" s="6">
        <f>VLOOKUP(A940, ALL_AP_DATA!$A$2:$F$3600, 6, FALSE)</f>
        <v>1361</v>
      </c>
      <c r="BB940" s="6">
        <f>VLOOKUP(A940, projmetadata!$A$2:$D$2036, 4, FALSE)</f>
        <v>364979</v>
      </c>
      <c r="BC940" s="6" t="e">
        <f t="array" aca="1" ref="BC940" ca="1">_xludf.IFS(I940&lt;&gt;0, F940/I940, P940&lt;&gt;0, M940/P940, W940&lt;&gt;0, T940/W940, AD940&lt;&gt;0, AA940/AD940, AK940&lt;&gt;0, AH940/AK940, AR940&lt;&gt;0, AO940/AR940, TRUE, 0)</f>
        <v>#NAME?</v>
      </c>
      <c r="BE940" s="6" t="e">
        <f t="shared" ca="1" si="40"/>
        <v>#NAME?</v>
      </c>
      <c r="BF940" s="6" t="e">
        <f t="shared" ca="1" si="41"/>
        <v>#NAME?</v>
      </c>
      <c r="BG940" s="6"/>
      <c r="BH940" s="6">
        <f>VLOOKUP(A940, ALL_AP_DATA!$A$2:$D$3600, 3, FALSE)</f>
        <v>687</v>
      </c>
      <c r="BI940" s="6">
        <f>VLOOKUP(A940, ALL_AP_DATA!$A$2:$E$3600, 5, FALSE)</f>
        <v>40000</v>
      </c>
      <c r="BJ940" s="6">
        <f t="shared" si="49"/>
        <v>29.390154298310065</v>
      </c>
      <c r="BK940" s="6">
        <f t="shared" si="42"/>
        <v>0.50477590007347539</v>
      </c>
    </row>
    <row r="941" spans="1:63" ht="15.75" customHeight="1" x14ac:dyDescent="0.2">
      <c r="A941" s="6" t="s">
        <v>1000</v>
      </c>
      <c r="B941" s="6" t="s">
        <v>64</v>
      </c>
      <c r="C941" s="6">
        <v>6</v>
      </c>
      <c r="D941" s="6">
        <v>192</v>
      </c>
      <c r="E941" s="6">
        <v>14</v>
      </c>
      <c r="F941" s="6">
        <v>666</v>
      </c>
      <c r="G941" s="6">
        <v>0.40339999999999998</v>
      </c>
      <c r="H941" s="6">
        <v>0.82350000000000001</v>
      </c>
      <c r="I941" s="6">
        <v>0.37419999999999998</v>
      </c>
      <c r="Q941" s="6">
        <v>1</v>
      </c>
      <c r="R941" s="6">
        <v>2</v>
      </c>
      <c r="S941" s="6">
        <v>4</v>
      </c>
      <c r="T941" s="6">
        <v>295</v>
      </c>
      <c r="U941" s="6">
        <v>4.1999999999999997E-3</v>
      </c>
      <c r="V941" s="6">
        <v>0.23530000000000001</v>
      </c>
      <c r="W941" s="6">
        <v>0.16569999999999999</v>
      </c>
      <c r="X941" s="6">
        <v>26</v>
      </c>
      <c r="Y941" s="6">
        <v>283</v>
      </c>
      <c r="Z941" s="6">
        <v>16</v>
      </c>
      <c r="AA941" s="6">
        <v>565</v>
      </c>
      <c r="AB941" s="6">
        <v>0.59450000000000003</v>
      </c>
      <c r="AC941" s="6">
        <v>0.94120000000000004</v>
      </c>
      <c r="AD941" s="6">
        <v>0.31740000000000002</v>
      </c>
      <c r="AE941" s="6">
        <v>39</v>
      </c>
      <c r="AF941" s="6">
        <v>264</v>
      </c>
      <c r="AG941" s="6">
        <v>15</v>
      </c>
      <c r="AH941" s="6">
        <v>657</v>
      </c>
      <c r="AI941" s="6">
        <v>0.55459999999999998</v>
      </c>
      <c r="AJ941" s="6">
        <v>0.88239999999999996</v>
      </c>
      <c r="AK941" s="6">
        <v>0.36909999999999998</v>
      </c>
      <c r="AT941" s="6">
        <f t="shared" si="43"/>
        <v>3.46875</v>
      </c>
      <c r="AU941" s="6" t="str">
        <f t="shared" si="44"/>
        <v/>
      </c>
      <c r="AV941" s="6">
        <f t="shared" si="45"/>
        <v>147.5</v>
      </c>
      <c r="AW941" s="7">
        <f t="shared" si="46"/>
        <v>1.9964664310954063</v>
      </c>
      <c r="AX941" s="6">
        <f t="shared" si="47"/>
        <v>2.4886363636363638</v>
      </c>
      <c r="AY941" s="6" t="str">
        <f t="shared" si="48"/>
        <v/>
      </c>
      <c r="BA941" s="6">
        <f>VLOOKUP(A941, ALL_AP_DATA!$A$2:$F$3600, 6, FALSE)</f>
        <v>476</v>
      </c>
      <c r="BB941" s="6">
        <f>VLOOKUP(A941, projmetadata!$A$2:$D$2036, 4, FALSE)</f>
        <v>55511</v>
      </c>
      <c r="BC941" s="6" t="e">
        <f t="array" aca="1" ref="BC941" ca="1">_xludf.IFS(I941&lt;&gt;0, F941/I941, P941&lt;&gt;0, M941/P941, W941&lt;&gt;0, T941/W941, AD941&lt;&gt;0, AA941/AD941, AK941&lt;&gt;0, AH941/AK941, AR941&lt;&gt;0, AO941/AR941, TRUE, 0)</f>
        <v>#NAME?</v>
      </c>
      <c r="BE941" s="6" t="e">
        <f t="shared" ca="1" si="40"/>
        <v>#NAME?</v>
      </c>
      <c r="BF941" s="6" t="e">
        <f t="shared" ca="1" si="41"/>
        <v>#NAME?</v>
      </c>
      <c r="BG941" s="6"/>
      <c r="BH941" s="6">
        <f>VLOOKUP(A941, ALL_AP_DATA!$A$2:$D$3600, 3, FALSE)</f>
        <v>343</v>
      </c>
      <c r="BI941" s="6">
        <f>VLOOKUP(A941, ALL_AP_DATA!$A$2:$E$3600, 5, FALSE)</f>
        <v>1780</v>
      </c>
      <c r="BJ941" s="6">
        <f t="shared" si="49"/>
        <v>3.7394957983193278</v>
      </c>
      <c r="BK941" s="6">
        <f t="shared" si="42"/>
        <v>0.72058823529411764</v>
      </c>
    </row>
    <row r="942" spans="1:63" ht="15.75" customHeight="1" x14ac:dyDescent="0.2">
      <c r="A942" s="6" t="s">
        <v>1001</v>
      </c>
      <c r="B942" s="6" t="s">
        <v>64</v>
      </c>
      <c r="C942" s="6">
        <v>13</v>
      </c>
      <c r="D942" s="6">
        <v>109</v>
      </c>
      <c r="E942" s="6">
        <v>99</v>
      </c>
      <c r="F942" s="6">
        <v>2281</v>
      </c>
      <c r="G942" s="6">
        <v>0.1217</v>
      </c>
      <c r="H942" s="6">
        <v>0.63870000000000005</v>
      </c>
      <c r="I942" s="6">
        <v>0.28339999999999999</v>
      </c>
      <c r="Q942" s="6">
        <v>13</v>
      </c>
      <c r="R942" s="6">
        <v>37</v>
      </c>
      <c r="S942" s="6">
        <v>79</v>
      </c>
      <c r="T942" s="6">
        <v>3920</v>
      </c>
      <c r="U942" s="6">
        <v>4.1300000000000003E-2</v>
      </c>
      <c r="V942" s="6">
        <v>0.50970000000000004</v>
      </c>
      <c r="W942" s="6">
        <v>0.48709999999999998</v>
      </c>
      <c r="X942" s="6">
        <v>42</v>
      </c>
      <c r="Y942" s="6">
        <v>152</v>
      </c>
      <c r="Z942" s="6">
        <v>104</v>
      </c>
      <c r="AA942" s="6">
        <v>2709</v>
      </c>
      <c r="AB942" s="6">
        <v>0.1696</v>
      </c>
      <c r="AC942" s="6">
        <v>0.67100000000000004</v>
      </c>
      <c r="AD942" s="6">
        <v>0.33660000000000001</v>
      </c>
      <c r="AE942" s="6">
        <v>39</v>
      </c>
      <c r="AF942" s="6">
        <v>155</v>
      </c>
      <c r="AG942" s="6">
        <v>99</v>
      </c>
      <c r="AH942" s="6">
        <v>3227</v>
      </c>
      <c r="AI942" s="6">
        <v>0.17299999999999999</v>
      </c>
      <c r="AJ942" s="6">
        <v>0.63870000000000005</v>
      </c>
      <c r="AK942" s="6">
        <v>0.40100000000000002</v>
      </c>
      <c r="AT942" s="6">
        <f t="shared" si="43"/>
        <v>20.926605504587155</v>
      </c>
      <c r="AU942" s="6" t="str">
        <f t="shared" si="44"/>
        <v/>
      </c>
      <c r="AV942" s="6">
        <f t="shared" si="45"/>
        <v>105.94594594594595</v>
      </c>
      <c r="AW942" s="7">
        <f t="shared" si="46"/>
        <v>17.82236842105263</v>
      </c>
      <c r="AX942" s="6">
        <f t="shared" si="47"/>
        <v>20.819354838709678</v>
      </c>
      <c r="AY942" s="6" t="str">
        <f t="shared" si="48"/>
        <v/>
      </c>
      <c r="BA942" s="6">
        <f>VLOOKUP(A942, ALL_AP_DATA!$A$2:$F$3600, 6, FALSE)</f>
        <v>896</v>
      </c>
      <c r="BB942" s="6">
        <f>VLOOKUP(A942, projmetadata!$A$2:$D$2036, 4, FALSE)</f>
        <v>41165</v>
      </c>
      <c r="BC942" s="6" t="e">
        <f t="array" aca="1" ref="BC942" ca="1">_xludf.IFS(I942&lt;&gt;0, F942/I942, P942&lt;&gt;0, M942/P942, W942&lt;&gt;0, T942/W942, AD942&lt;&gt;0, AA942/AD942, AK942&lt;&gt;0, AH942/AK942, AR942&lt;&gt;0, AO942/AR942, TRUE, 0)</f>
        <v>#NAME?</v>
      </c>
      <c r="BE942" s="6" t="e">
        <f t="shared" ca="1" si="40"/>
        <v>#NAME?</v>
      </c>
      <c r="BF942" s="6" t="e">
        <f t="shared" ca="1" si="41"/>
        <v>#NAME?</v>
      </c>
      <c r="BG942" s="6"/>
      <c r="BH942" s="6">
        <f>VLOOKUP(A942, ALL_AP_DATA!$A$2:$D$3600, 3, FALSE)</f>
        <v>267</v>
      </c>
      <c r="BI942" s="6">
        <f>VLOOKUP(A942, ALL_AP_DATA!$A$2:$E$3600, 5, FALSE)</f>
        <v>8048</v>
      </c>
      <c r="BJ942" s="6">
        <f t="shared" si="49"/>
        <v>8.9821428571428577</v>
      </c>
      <c r="BK942" s="6">
        <f t="shared" si="42"/>
        <v>0.29799107142857145</v>
      </c>
    </row>
    <row r="943" spans="1:63" ht="15.75" customHeight="1" x14ac:dyDescent="0.2">
      <c r="A943" s="6" t="s">
        <v>1002</v>
      </c>
      <c r="B943" s="6" t="s">
        <v>64</v>
      </c>
      <c r="C943" s="6">
        <v>15</v>
      </c>
      <c r="D943" s="6">
        <v>122</v>
      </c>
      <c r="E943" s="6">
        <v>26</v>
      </c>
      <c r="F943" s="6">
        <v>323</v>
      </c>
      <c r="G943" s="6">
        <v>9.7500000000000003E-2</v>
      </c>
      <c r="H943" s="6">
        <v>0.43330000000000002</v>
      </c>
      <c r="I943" s="6">
        <v>0.1263</v>
      </c>
      <c r="Q943" s="6">
        <v>4</v>
      </c>
      <c r="R943" s="6">
        <v>19</v>
      </c>
      <c r="S943" s="6">
        <v>25</v>
      </c>
      <c r="T943" s="6">
        <v>650</v>
      </c>
      <c r="U943" s="6">
        <v>1.52E-2</v>
      </c>
      <c r="V943" s="6">
        <v>0.41670000000000001</v>
      </c>
      <c r="W943" s="6">
        <v>0.25409999999999999</v>
      </c>
      <c r="X943" s="6">
        <v>47</v>
      </c>
      <c r="Y943" s="6">
        <v>178</v>
      </c>
      <c r="Z943" s="6">
        <v>36</v>
      </c>
      <c r="AA943" s="6">
        <v>390</v>
      </c>
      <c r="AB943" s="6">
        <v>0.14230000000000001</v>
      </c>
      <c r="AC943" s="6">
        <v>0.6</v>
      </c>
      <c r="AD943" s="6">
        <v>0.1525</v>
      </c>
      <c r="AE943" s="6">
        <v>48</v>
      </c>
      <c r="AF943" s="6">
        <v>199</v>
      </c>
      <c r="AG943" s="6">
        <v>34</v>
      </c>
      <c r="AH943" s="6">
        <v>376</v>
      </c>
      <c r="AI943" s="6">
        <v>0.15909999999999999</v>
      </c>
      <c r="AJ943" s="6">
        <v>0.56669999999999998</v>
      </c>
      <c r="AK943" s="6">
        <v>0.14699999999999999</v>
      </c>
      <c r="AT943" s="6">
        <f t="shared" si="43"/>
        <v>2.6475409836065573</v>
      </c>
      <c r="AU943" s="6" t="str">
        <f t="shared" si="44"/>
        <v/>
      </c>
      <c r="AV943" s="6">
        <f t="shared" si="45"/>
        <v>34.210526315789473</v>
      </c>
      <c r="AW943" s="7">
        <f t="shared" si="46"/>
        <v>2.191011235955056</v>
      </c>
      <c r="AX943" s="6">
        <f t="shared" si="47"/>
        <v>1.8894472361809045</v>
      </c>
      <c r="AY943" s="6" t="str">
        <f t="shared" si="48"/>
        <v/>
      </c>
      <c r="BA943" s="6">
        <f>VLOOKUP(A943, ALL_AP_DATA!$A$2:$F$3600, 6, FALSE)</f>
        <v>1251</v>
      </c>
      <c r="BB943" s="6">
        <f>VLOOKUP(A943, projmetadata!$A$2:$D$2036, 4, FALSE)</f>
        <v>61715</v>
      </c>
      <c r="BC943" s="6" t="e">
        <f t="array" aca="1" ref="BC943" ca="1">_xludf.IFS(I943&lt;&gt;0, F943/I943, P943&lt;&gt;0, M943/P943, W943&lt;&gt;0, T943/W943, AD943&lt;&gt;0, AA943/AD943, AK943&lt;&gt;0, AH943/AK943, AR943&lt;&gt;0, AO943/AR943, TRUE, 0)</f>
        <v>#NAME?</v>
      </c>
      <c r="BE943" s="6" t="e">
        <f t="shared" ca="1" si="40"/>
        <v>#NAME?</v>
      </c>
      <c r="BF943" s="6" t="e">
        <f t="shared" ca="1" si="41"/>
        <v>#NAME?</v>
      </c>
      <c r="BG943" s="6"/>
      <c r="BH943" s="6">
        <f>VLOOKUP(A943, ALL_AP_DATA!$A$2:$D$3600, 3, FALSE)</f>
        <v>326</v>
      </c>
      <c r="BI943" s="6">
        <f>VLOOKUP(A943, ALL_AP_DATA!$A$2:$E$3600, 5, FALSE)</f>
        <v>2558</v>
      </c>
      <c r="BJ943" s="6">
        <f t="shared" si="49"/>
        <v>2.0447641886490806</v>
      </c>
      <c r="BK943" s="6">
        <f t="shared" si="42"/>
        <v>0.26059152677857716</v>
      </c>
    </row>
    <row r="944" spans="1:63" ht="15.75" customHeight="1" x14ac:dyDescent="0.2">
      <c r="A944" s="6" t="s">
        <v>1003</v>
      </c>
      <c r="B944" s="6" t="s">
        <v>64</v>
      </c>
      <c r="C944" s="6">
        <v>4</v>
      </c>
      <c r="D944" s="6">
        <v>33</v>
      </c>
      <c r="E944" s="6">
        <v>59</v>
      </c>
      <c r="F944" s="6">
        <v>1704</v>
      </c>
      <c r="G944" s="6">
        <v>6.6100000000000006E-2</v>
      </c>
      <c r="H944" s="6">
        <v>0.25990000000000002</v>
      </c>
      <c r="I944" s="6">
        <v>0.1898</v>
      </c>
      <c r="Q944" s="6">
        <v>13</v>
      </c>
      <c r="R944" s="6">
        <v>57</v>
      </c>
      <c r="S944" s="6">
        <v>118</v>
      </c>
      <c r="T944" s="6">
        <v>3378</v>
      </c>
      <c r="U944" s="6">
        <v>0.1142</v>
      </c>
      <c r="V944" s="6">
        <v>0.51980000000000004</v>
      </c>
      <c r="W944" s="6">
        <v>0.37619999999999998</v>
      </c>
      <c r="X944" s="6">
        <v>21</v>
      </c>
      <c r="Y944" s="6">
        <v>111</v>
      </c>
      <c r="Z944" s="6">
        <v>110</v>
      </c>
      <c r="AA944" s="6">
        <v>3303</v>
      </c>
      <c r="AB944" s="6">
        <v>0.22239999999999999</v>
      </c>
      <c r="AC944" s="6">
        <v>0.48459999999999998</v>
      </c>
      <c r="AD944" s="6">
        <v>0.3679</v>
      </c>
      <c r="AE944" s="6">
        <v>23</v>
      </c>
      <c r="AF944" s="6">
        <v>118</v>
      </c>
      <c r="AG944" s="6">
        <v>138</v>
      </c>
      <c r="AH944" s="6">
        <v>4552</v>
      </c>
      <c r="AI944" s="6">
        <v>0.23649999999999999</v>
      </c>
      <c r="AJ944" s="6">
        <v>0.6079</v>
      </c>
      <c r="AK944" s="6">
        <v>0.50700000000000001</v>
      </c>
      <c r="AL944" s="6">
        <v>1</v>
      </c>
      <c r="AM944" s="6">
        <v>30</v>
      </c>
      <c r="AN944" s="6">
        <v>46</v>
      </c>
      <c r="AO944" s="6">
        <v>1747</v>
      </c>
      <c r="AP944" s="6">
        <v>6.0100000000000001E-2</v>
      </c>
      <c r="AQ944" s="6">
        <v>0.2026</v>
      </c>
      <c r="AR944" s="6">
        <v>0.1946</v>
      </c>
      <c r="AT944" s="6">
        <f t="shared" si="43"/>
        <v>51.636363636363633</v>
      </c>
      <c r="AU944" s="6" t="str">
        <f t="shared" si="44"/>
        <v/>
      </c>
      <c r="AV944" s="6">
        <f t="shared" si="45"/>
        <v>59.263157894736842</v>
      </c>
      <c r="AW944" s="7">
        <f t="shared" si="46"/>
        <v>29.756756756756758</v>
      </c>
      <c r="AX944" s="6">
        <f t="shared" si="47"/>
        <v>38.576271186440678</v>
      </c>
      <c r="AY944" s="6">
        <f t="shared" si="48"/>
        <v>58.233333333333334</v>
      </c>
      <c r="BA944" s="6">
        <f>VLOOKUP(A944, ALL_AP_DATA!$A$2:$F$3600, 6, FALSE)</f>
        <v>499</v>
      </c>
      <c r="BB944" s="6">
        <f>VLOOKUP(A944, projmetadata!$A$2:$D$2036, 4, FALSE)</f>
        <v>28812</v>
      </c>
      <c r="BC944" s="6" t="e">
        <f t="array" aca="1" ref="BC944" ca="1">_xludf.IFS(I944&lt;&gt;0, F944/I944, P944&lt;&gt;0, M944/P944, W944&lt;&gt;0, T944/W944, AD944&lt;&gt;0, AA944/AD944, AK944&lt;&gt;0, AH944/AK944, AR944&lt;&gt;0, AO944/AR944, TRUE, 0)</f>
        <v>#NAME?</v>
      </c>
      <c r="BE944" s="6" t="e">
        <f t="shared" ca="1" si="40"/>
        <v>#NAME?</v>
      </c>
      <c r="BF944" s="6" t="e">
        <f t="shared" ca="1" si="41"/>
        <v>#NAME?</v>
      </c>
      <c r="BG944" s="6"/>
      <c r="BH944" s="6">
        <f>VLOOKUP(A944, ALL_AP_DATA!$A$2:$D$3600, 3, FALSE)</f>
        <v>182</v>
      </c>
      <c r="BI944" s="6">
        <f>VLOOKUP(A944, ALL_AP_DATA!$A$2:$E$3600, 5, FALSE)</f>
        <v>8979</v>
      </c>
      <c r="BJ944" s="6">
        <f t="shared" si="49"/>
        <v>17.993987975951903</v>
      </c>
      <c r="BK944" s="6">
        <f t="shared" si="42"/>
        <v>0.36472945891783565</v>
      </c>
    </row>
    <row r="945" spans="1:63" ht="15.75" customHeight="1" x14ac:dyDescent="0.2">
      <c r="A945" s="6" t="s">
        <v>1004</v>
      </c>
      <c r="B945" s="6" t="s">
        <v>64</v>
      </c>
      <c r="C945" s="6">
        <v>1</v>
      </c>
      <c r="D945" s="6">
        <v>3</v>
      </c>
      <c r="E945" s="6">
        <v>0</v>
      </c>
      <c r="F945" s="6">
        <v>0</v>
      </c>
      <c r="G945" s="6">
        <v>1.7500000000000002E-2</v>
      </c>
      <c r="H945" s="6">
        <v>0</v>
      </c>
      <c r="I945" s="6">
        <v>0</v>
      </c>
      <c r="Q945" s="6">
        <v>2</v>
      </c>
      <c r="R945" s="6">
        <v>5</v>
      </c>
      <c r="S945" s="6">
        <v>15</v>
      </c>
      <c r="T945" s="6">
        <v>507</v>
      </c>
      <c r="U945" s="6">
        <v>2.92E-2</v>
      </c>
      <c r="V945" s="6">
        <v>0.3947</v>
      </c>
      <c r="W945" s="6">
        <v>0.31180000000000002</v>
      </c>
      <c r="X945" s="6">
        <v>1</v>
      </c>
      <c r="Y945" s="6">
        <v>3</v>
      </c>
      <c r="Z945" s="6">
        <v>1</v>
      </c>
      <c r="AA945" s="6">
        <v>42</v>
      </c>
      <c r="AB945" s="6">
        <v>1.7500000000000002E-2</v>
      </c>
      <c r="AC945" s="6">
        <v>2.63E-2</v>
      </c>
      <c r="AD945" s="6">
        <v>2.58E-2</v>
      </c>
      <c r="AE945" s="6">
        <v>3</v>
      </c>
      <c r="AF945" s="6">
        <v>9</v>
      </c>
      <c r="AG945" s="6">
        <v>6</v>
      </c>
      <c r="AH945" s="6">
        <v>161</v>
      </c>
      <c r="AI945" s="6">
        <v>5.2600000000000001E-2</v>
      </c>
      <c r="AJ945" s="6">
        <v>0.15790000000000001</v>
      </c>
      <c r="AK945" s="6">
        <v>9.9000000000000005E-2</v>
      </c>
      <c r="AT945" s="6">
        <f t="shared" si="43"/>
        <v>0</v>
      </c>
      <c r="AU945" s="6" t="str">
        <f t="shared" si="44"/>
        <v/>
      </c>
      <c r="AV945" s="6">
        <f t="shared" si="45"/>
        <v>101.4</v>
      </c>
      <c r="AW945" s="7">
        <f t="shared" si="46"/>
        <v>14</v>
      </c>
      <c r="AX945" s="6">
        <f t="shared" si="47"/>
        <v>17.888888888888889</v>
      </c>
      <c r="AY945" s="6" t="str">
        <f t="shared" si="48"/>
        <v/>
      </c>
      <c r="BA945" s="6">
        <f>VLOOKUP(A945, ALL_AP_DATA!$A$2:$F$3600, 6, FALSE)</f>
        <v>171</v>
      </c>
      <c r="BB945" s="6">
        <f>VLOOKUP(A945, projmetadata!$A$2:$D$2036, 4, FALSE)</f>
        <v>4187</v>
      </c>
      <c r="BC945" s="6" t="e">
        <f t="array" aca="1" ref="BC945" ca="1">_xludf.IFS(I945&lt;&gt;0, F945/I945, P945&lt;&gt;0, M945/P945, W945&lt;&gt;0, T945/W945, AD945&lt;&gt;0, AA945/AD945, AK945&lt;&gt;0, AH945/AK945, AR945&lt;&gt;0, AO945/AR945, TRUE, 0)</f>
        <v>#NAME?</v>
      </c>
      <c r="BE945" s="6" t="e">
        <f t="shared" ca="1" si="40"/>
        <v>#NAME?</v>
      </c>
      <c r="BF945" s="6" t="e">
        <f t="shared" ca="1" si="41"/>
        <v>#NAME?</v>
      </c>
      <c r="BG945" s="6"/>
      <c r="BH945" s="6">
        <f>VLOOKUP(A945, ALL_AP_DATA!$A$2:$D$3600, 3, FALSE)</f>
        <v>20</v>
      </c>
      <c r="BI945" s="6">
        <f>VLOOKUP(A945, ALL_AP_DATA!$A$2:$E$3600, 5, FALSE)</f>
        <v>1626</v>
      </c>
      <c r="BJ945" s="6">
        <f t="shared" si="49"/>
        <v>9.5087719298245617</v>
      </c>
      <c r="BK945" s="6">
        <f t="shared" si="42"/>
        <v>0.11695906432748537</v>
      </c>
    </row>
    <row r="946" spans="1:63" ht="15.75" customHeight="1" x14ac:dyDescent="0.2">
      <c r="A946" s="6" t="s">
        <v>1005</v>
      </c>
      <c r="B946" s="6" t="s">
        <v>64</v>
      </c>
      <c r="X946" s="6">
        <v>4</v>
      </c>
      <c r="Y946" s="6">
        <v>57</v>
      </c>
      <c r="Z946" s="6">
        <v>2</v>
      </c>
      <c r="AA946" s="6">
        <v>435</v>
      </c>
      <c r="AB946" s="6">
        <v>0.56440000000000001</v>
      </c>
      <c r="AC946" s="6">
        <v>0.66669999999999996</v>
      </c>
      <c r="AD946" s="6">
        <v>0.99770000000000003</v>
      </c>
      <c r="AE946" s="6">
        <v>9</v>
      </c>
      <c r="AF946" s="6">
        <v>33</v>
      </c>
      <c r="AG946" s="6">
        <v>3</v>
      </c>
      <c r="AH946" s="6">
        <v>436</v>
      </c>
      <c r="AI946" s="6">
        <v>0.32669999999999999</v>
      </c>
      <c r="AJ946" s="6">
        <v>1</v>
      </c>
      <c r="AK946" s="6">
        <v>1</v>
      </c>
      <c r="AT946" s="6" t="str">
        <f t="shared" si="43"/>
        <v/>
      </c>
      <c r="AU946" s="6" t="str">
        <f t="shared" si="44"/>
        <v/>
      </c>
      <c r="AV946" s="6" t="str">
        <f t="shared" si="45"/>
        <v/>
      </c>
      <c r="AW946" s="7">
        <f t="shared" si="46"/>
        <v>7.6315789473684212</v>
      </c>
      <c r="AX946" s="6">
        <f t="shared" si="47"/>
        <v>13.212121212121213</v>
      </c>
      <c r="AY946" s="6" t="str">
        <f t="shared" si="48"/>
        <v/>
      </c>
      <c r="BA946" s="6">
        <f>VLOOKUP(A946, ALL_AP_DATA!$A$2:$F$3600, 6, FALSE)</f>
        <v>101</v>
      </c>
      <c r="BB946" s="6">
        <f>VLOOKUP(A946, projmetadata!$A$2:$D$2036, 4, FALSE)</f>
        <v>8661</v>
      </c>
      <c r="BC946" s="6" t="e">
        <f t="array" aca="1" ref="BC946" ca="1">_xludf.IFS(I946&lt;&gt;0, F946/I946, P946&lt;&gt;0, M946/P946, W946&lt;&gt;0, T946/W946, AD946&lt;&gt;0, AA946/AD946, AK946&lt;&gt;0, AH946/AK946, AR946&lt;&gt;0, AO946/AR946, TRUE, 0)</f>
        <v>#NAME?</v>
      </c>
      <c r="BE946" s="6" t="e">
        <f t="shared" ca="1" si="40"/>
        <v>#NAME?</v>
      </c>
      <c r="BF946" s="6" t="e">
        <f t="shared" ca="1" si="41"/>
        <v>#NAME?</v>
      </c>
      <c r="BG946" s="6"/>
      <c r="BH946" s="6">
        <f>VLOOKUP(A946, ALL_AP_DATA!$A$2:$D$3600, 3, FALSE)</f>
        <v>76</v>
      </c>
      <c r="BI946" s="6">
        <f>VLOOKUP(A946, ALL_AP_DATA!$A$2:$E$3600, 5, FALSE)</f>
        <v>436</v>
      </c>
      <c r="BJ946" s="6">
        <f t="shared" si="49"/>
        <v>4.3168316831683171</v>
      </c>
      <c r="BK946" s="6">
        <f t="shared" si="42"/>
        <v>0.75247524752475248</v>
      </c>
    </row>
    <row r="947" spans="1:63" ht="15.75" customHeight="1" x14ac:dyDescent="0.2">
      <c r="A947" s="6" t="s">
        <v>1006</v>
      </c>
      <c r="B947" s="6" t="s">
        <v>64</v>
      </c>
      <c r="C947" s="6">
        <v>14</v>
      </c>
      <c r="D947" s="6">
        <v>102</v>
      </c>
      <c r="E947" s="6">
        <v>33</v>
      </c>
      <c r="F947" s="6">
        <v>3476</v>
      </c>
      <c r="G947" s="6">
        <v>0.14979999999999999</v>
      </c>
      <c r="H947" s="6">
        <v>0.57889999999999997</v>
      </c>
      <c r="I947" s="6">
        <v>0.25879999999999997</v>
      </c>
      <c r="Q947" s="6">
        <v>7</v>
      </c>
      <c r="R947" s="6">
        <v>30</v>
      </c>
      <c r="S947" s="6">
        <v>44</v>
      </c>
      <c r="T947" s="6">
        <v>7795</v>
      </c>
      <c r="U947" s="6">
        <v>4.41E-2</v>
      </c>
      <c r="V947" s="6">
        <v>0.77190000000000003</v>
      </c>
      <c r="W947" s="6">
        <v>0.58040000000000003</v>
      </c>
      <c r="X947" s="6">
        <v>30</v>
      </c>
      <c r="Y947" s="6">
        <v>327</v>
      </c>
      <c r="Z947" s="6">
        <v>51</v>
      </c>
      <c r="AA947" s="6">
        <v>8281</v>
      </c>
      <c r="AB947" s="6">
        <v>0.48020000000000002</v>
      </c>
      <c r="AC947" s="6">
        <v>0.89470000000000005</v>
      </c>
      <c r="AD947" s="6">
        <v>0.61660000000000004</v>
      </c>
      <c r="AE947" s="6">
        <v>105</v>
      </c>
      <c r="AF947" s="6">
        <v>382</v>
      </c>
      <c r="AG947" s="6">
        <v>51</v>
      </c>
      <c r="AH947" s="6">
        <v>8414</v>
      </c>
      <c r="AI947" s="6">
        <v>0.56089999999999995</v>
      </c>
      <c r="AJ947" s="6">
        <v>0.89470000000000005</v>
      </c>
      <c r="AK947" s="6">
        <v>0.62649999999999995</v>
      </c>
      <c r="AL947" s="6">
        <v>1</v>
      </c>
      <c r="AM947" s="6">
        <v>15</v>
      </c>
      <c r="AN947" s="6">
        <v>37</v>
      </c>
      <c r="AO947" s="6">
        <v>4552</v>
      </c>
      <c r="AP947" s="6">
        <v>2.1999999999999999E-2</v>
      </c>
      <c r="AQ947" s="6">
        <v>0.64910000000000001</v>
      </c>
      <c r="AR947" s="6">
        <v>0.33889999999999998</v>
      </c>
      <c r="AT947" s="6">
        <f t="shared" si="43"/>
        <v>34.078431372549019</v>
      </c>
      <c r="AU947" s="6" t="str">
        <f t="shared" si="44"/>
        <v/>
      </c>
      <c r="AV947" s="6">
        <f t="shared" si="45"/>
        <v>259.83333333333331</v>
      </c>
      <c r="AW947" s="7">
        <f t="shared" si="46"/>
        <v>25.324159021406729</v>
      </c>
      <c r="AX947" s="6">
        <f t="shared" si="47"/>
        <v>22.026178010471206</v>
      </c>
      <c r="AY947" s="6">
        <f t="shared" si="48"/>
        <v>303.46666666666664</v>
      </c>
      <c r="BA947" s="6">
        <f>VLOOKUP(A947, ALL_AP_DATA!$A$2:$F$3600, 6, FALSE)</f>
        <v>681</v>
      </c>
      <c r="BB947" s="6">
        <f>VLOOKUP(A947, projmetadata!$A$2:$D$2036, 4, FALSE)</f>
        <v>205841</v>
      </c>
      <c r="BC947" s="6" t="e">
        <f t="array" aca="1" ref="BC947" ca="1">_xludf.IFS(I947&lt;&gt;0, F947/I947, P947&lt;&gt;0, M947/P947, W947&lt;&gt;0, T947/W947, AD947&lt;&gt;0, AA947/AD947, AK947&lt;&gt;0, AH947/AK947, AR947&lt;&gt;0, AO947/AR947, TRUE, 0)</f>
        <v>#NAME?</v>
      </c>
      <c r="BE947" s="6" t="e">
        <f t="shared" ca="1" si="40"/>
        <v>#NAME?</v>
      </c>
      <c r="BF947" s="6" t="e">
        <f t="shared" ca="1" si="41"/>
        <v>#NAME?</v>
      </c>
      <c r="BG947" s="6"/>
      <c r="BH947" s="6">
        <f>VLOOKUP(A947, ALL_AP_DATA!$A$2:$D$3600, 3, FALSE)</f>
        <v>507</v>
      </c>
      <c r="BI947" s="6">
        <f>VLOOKUP(A947, ALL_AP_DATA!$A$2:$E$3600, 5, FALSE)</f>
        <v>13431</v>
      </c>
      <c r="BJ947" s="6">
        <f t="shared" si="49"/>
        <v>19.722466960352424</v>
      </c>
      <c r="BK947" s="6">
        <f t="shared" si="42"/>
        <v>0.74449339207048459</v>
      </c>
    </row>
    <row r="948" spans="1:63" ht="15.75" customHeight="1" x14ac:dyDescent="0.2">
      <c r="A948" s="6" t="s">
        <v>1007</v>
      </c>
      <c r="B948" s="6" t="s">
        <v>64</v>
      </c>
      <c r="C948" s="6">
        <v>27</v>
      </c>
      <c r="D948" s="6">
        <v>130</v>
      </c>
      <c r="E948" s="6">
        <v>126</v>
      </c>
      <c r="F948" s="6">
        <v>4207</v>
      </c>
      <c r="G948" s="6">
        <v>7.5800000000000006E-2</v>
      </c>
      <c r="H948" s="6">
        <v>0.2409</v>
      </c>
      <c r="I948" s="6">
        <v>7.4200000000000002E-2</v>
      </c>
      <c r="J948" s="6">
        <v>1</v>
      </c>
      <c r="K948" s="6">
        <v>11</v>
      </c>
      <c r="L948" s="6">
        <v>20</v>
      </c>
      <c r="M948" s="6">
        <v>962</v>
      </c>
      <c r="N948" s="6">
        <v>6.4000000000000003E-3</v>
      </c>
      <c r="O948" s="6">
        <v>3.8199999999999998E-2</v>
      </c>
      <c r="P948" s="6">
        <v>1.7000000000000001E-2</v>
      </c>
      <c r="Q948" s="6">
        <v>53</v>
      </c>
      <c r="R948" s="6">
        <v>178</v>
      </c>
      <c r="S948" s="6">
        <v>248</v>
      </c>
      <c r="T948" s="6">
        <v>18783</v>
      </c>
      <c r="U948" s="6">
        <v>0.1038</v>
      </c>
      <c r="V948" s="6">
        <v>0.47420000000000001</v>
      </c>
      <c r="W948" s="6">
        <v>0.33110000000000001</v>
      </c>
      <c r="X948" s="6">
        <v>86</v>
      </c>
      <c r="Y948" s="6">
        <v>387</v>
      </c>
      <c r="Z948" s="6">
        <v>229</v>
      </c>
      <c r="AA948" s="6">
        <v>9599</v>
      </c>
      <c r="AB948" s="6">
        <v>0.22570000000000001</v>
      </c>
      <c r="AC948" s="6">
        <v>0.43790000000000001</v>
      </c>
      <c r="AD948" s="6">
        <v>0.16919999999999999</v>
      </c>
      <c r="AE948" s="6">
        <v>106</v>
      </c>
      <c r="AF948" s="6">
        <v>506</v>
      </c>
      <c r="AG948" s="6">
        <v>279</v>
      </c>
      <c r="AH948" s="6">
        <v>21650</v>
      </c>
      <c r="AI948" s="6">
        <v>0.29499999999999998</v>
      </c>
      <c r="AJ948" s="6">
        <v>0.53349999999999997</v>
      </c>
      <c r="AK948" s="6">
        <v>0.38159999999999999</v>
      </c>
      <c r="AT948" s="6">
        <f t="shared" si="43"/>
        <v>32.361538461538458</v>
      </c>
      <c r="AU948" s="6">
        <f t="shared" si="44"/>
        <v>87.454545454545453</v>
      </c>
      <c r="AV948" s="6">
        <f t="shared" si="45"/>
        <v>105.52247191011236</v>
      </c>
      <c r="AW948" s="7">
        <f t="shared" si="46"/>
        <v>24.80361757105943</v>
      </c>
      <c r="AX948" s="6">
        <f t="shared" si="47"/>
        <v>42.786561264822133</v>
      </c>
      <c r="AY948" s="6" t="str">
        <f t="shared" si="48"/>
        <v/>
      </c>
      <c r="BA948" s="6">
        <f>VLOOKUP(A948, ALL_AP_DATA!$A$2:$F$3600, 6, FALSE)</f>
        <v>1715</v>
      </c>
      <c r="BB948" s="6">
        <f>VLOOKUP(A948, projmetadata!$A$2:$D$2036, 4, FALSE)</f>
        <v>122887</v>
      </c>
      <c r="BC948" s="6" t="e">
        <f t="array" aca="1" ref="BC948" ca="1">_xludf.IFS(I948&lt;&gt;0, F948/I948, P948&lt;&gt;0, M948/P948, W948&lt;&gt;0, T948/W948, AD948&lt;&gt;0, AA948/AD948, AK948&lt;&gt;0, AH948/AK948, AR948&lt;&gt;0, AO948/AR948, TRUE, 0)</f>
        <v>#NAME?</v>
      </c>
      <c r="BE948" s="6" t="e">
        <f t="shared" ca="1" si="40"/>
        <v>#NAME?</v>
      </c>
      <c r="BF948" s="6" t="e">
        <f t="shared" ca="1" si="41"/>
        <v>#NAME?</v>
      </c>
      <c r="BG948" s="6"/>
      <c r="BH948" s="6">
        <f>VLOOKUP(A948, ALL_AP_DATA!$A$2:$D$3600, 3, FALSE)</f>
        <v>792</v>
      </c>
      <c r="BI948" s="6">
        <f>VLOOKUP(A948, ALL_AP_DATA!$A$2:$E$3600, 5, FALSE)</f>
        <v>56732</v>
      </c>
      <c r="BJ948" s="6">
        <f t="shared" si="49"/>
        <v>33.079883381924198</v>
      </c>
      <c r="BK948" s="6">
        <f t="shared" si="42"/>
        <v>0.46180758017492712</v>
      </c>
    </row>
    <row r="949" spans="1:63" ht="15.75" customHeight="1" x14ac:dyDescent="0.2">
      <c r="A949" s="6" t="s">
        <v>1008</v>
      </c>
      <c r="B949" s="6" t="s">
        <v>61</v>
      </c>
      <c r="J949" s="6">
        <v>3</v>
      </c>
      <c r="K949" s="6">
        <v>13</v>
      </c>
      <c r="L949" s="6">
        <v>21</v>
      </c>
      <c r="M949" s="6">
        <v>2441</v>
      </c>
      <c r="N949" s="6">
        <v>5.8599999999999999E-2</v>
      </c>
      <c r="O949" s="6">
        <v>0.15329999999999999</v>
      </c>
      <c r="P949" s="6">
        <v>0.193</v>
      </c>
      <c r="Q949" s="6">
        <v>13</v>
      </c>
      <c r="R949" s="6">
        <v>36</v>
      </c>
      <c r="S949" s="6">
        <v>74</v>
      </c>
      <c r="T949" s="6">
        <v>6779</v>
      </c>
      <c r="U949" s="6">
        <v>0.16220000000000001</v>
      </c>
      <c r="V949" s="6">
        <v>0.54010000000000002</v>
      </c>
      <c r="W949" s="6">
        <v>0.53590000000000004</v>
      </c>
      <c r="X949" s="6">
        <v>19</v>
      </c>
      <c r="Y949" s="6">
        <v>153</v>
      </c>
      <c r="Z949" s="6">
        <v>119</v>
      </c>
      <c r="AA949" s="6">
        <v>9713</v>
      </c>
      <c r="AB949" s="6">
        <v>0.68920000000000003</v>
      </c>
      <c r="AC949" s="6">
        <v>0.86860000000000004</v>
      </c>
      <c r="AD949" s="6">
        <v>0.76780000000000004</v>
      </c>
      <c r="AE949" s="6">
        <v>7</v>
      </c>
      <c r="AF949" s="6">
        <v>66</v>
      </c>
      <c r="AG949" s="6">
        <v>86</v>
      </c>
      <c r="AH949" s="6">
        <v>3998</v>
      </c>
      <c r="AI949" s="6">
        <v>0.29730000000000001</v>
      </c>
      <c r="AJ949" s="6">
        <v>0.62770000000000004</v>
      </c>
      <c r="AK949" s="6">
        <v>0.316</v>
      </c>
      <c r="AT949" s="6" t="str">
        <f t="shared" si="43"/>
        <v/>
      </c>
      <c r="AU949" s="6">
        <f t="shared" si="44"/>
        <v>187.76923076923077</v>
      </c>
      <c r="AV949" s="6">
        <f t="shared" si="45"/>
        <v>188.30555555555554</v>
      </c>
      <c r="AW949" s="7">
        <f t="shared" si="46"/>
        <v>63.483660130718953</v>
      </c>
      <c r="AX949" s="6">
        <f t="shared" si="47"/>
        <v>60.575757575757578</v>
      </c>
      <c r="AY949" s="6" t="str">
        <f t="shared" si="48"/>
        <v/>
      </c>
      <c r="BA949" s="6">
        <f>VLOOKUP(A949, ALL_AP_DATA!$A$2:$F$3600, 6, FALSE)</f>
        <v>222</v>
      </c>
      <c r="BB949" s="6">
        <f>VLOOKUP(A949, projmetadata!$A$2:$D$2036, 4, FALSE)</f>
        <v>70934</v>
      </c>
      <c r="BC949" s="6" t="e">
        <f t="array" aca="1" ref="BC949" ca="1">_xludf.IFS(I949&lt;&gt;0, F949/I949, P949&lt;&gt;0, M949/P949, W949&lt;&gt;0, T949/W949, AD949&lt;&gt;0, AA949/AD949, AK949&lt;&gt;0, AH949/AK949, AR949&lt;&gt;0, AO949/AR949, TRUE, 0)</f>
        <v>#NAME?</v>
      </c>
      <c r="BE949" s="6" t="e">
        <f t="shared" ca="1" si="40"/>
        <v>#NAME?</v>
      </c>
      <c r="BF949" s="6" t="e">
        <f t="shared" ca="1" si="41"/>
        <v>#NAME?</v>
      </c>
      <c r="BG949" s="6"/>
      <c r="BH949" s="6">
        <f>VLOOKUP(A949, ALL_AP_DATA!$A$2:$D$3600, 3, FALSE)</f>
        <v>164</v>
      </c>
      <c r="BI949" s="6">
        <f>VLOOKUP(A949, ALL_AP_DATA!$A$2:$E$3600, 5, FALSE)</f>
        <v>12650</v>
      </c>
      <c r="BJ949" s="6">
        <f t="shared" si="49"/>
        <v>56.981981981981981</v>
      </c>
      <c r="BK949" s="6">
        <f t="shared" si="42"/>
        <v>0.73873873873873874</v>
      </c>
    </row>
    <row r="950" spans="1:63" ht="15.75" customHeight="1" x14ac:dyDescent="0.2">
      <c r="A950" s="6" t="s">
        <v>1009</v>
      </c>
      <c r="B950" s="6" t="s">
        <v>61</v>
      </c>
      <c r="Q950" s="6">
        <v>10</v>
      </c>
      <c r="R950" s="6">
        <v>41</v>
      </c>
      <c r="S950" s="6">
        <v>58</v>
      </c>
      <c r="T950" s="6">
        <v>7100</v>
      </c>
      <c r="U950" s="6">
        <v>0.24260000000000001</v>
      </c>
      <c r="V950" s="6">
        <v>0.77329999999999999</v>
      </c>
      <c r="W950" s="6">
        <v>0.2364</v>
      </c>
      <c r="X950" s="6">
        <v>11</v>
      </c>
      <c r="Y950" s="6">
        <v>57</v>
      </c>
      <c r="Z950" s="6">
        <v>27</v>
      </c>
      <c r="AA950" s="6">
        <v>1299</v>
      </c>
      <c r="AB950" s="6">
        <v>0.33729999999999999</v>
      </c>
      <c r="AC950" s="6">
        <v>0.36</v>
      </c>
      <c r="AD950" s="6">
        <v>4.3299999999999998E-2</v>
      </c>
      <c r="AE950" s="6">
        <v>6</v>
      </c>
      <c r="AF950" s="6">
        <v>19</v>
      </c>
      <c r="AG950" s="6">
        <v>30</v>
      </c>
      <c r="AH950" s="6">
        <v>1342</v>
      </c>
      <c r="AI950" s="6">
        <v>0.1124</v>
      </c>
      <c r="AJ950" s="6">
        <v>0.4</v>
      </c>
      <c r="AK950" s="6">
        <v>4.4699999999999997E-2</v>
      </c>
      <c r="AL950" s="6">
        <v>1</v>
      </c>
      <c r="AM950" s="6">
        <v>12</v>
      </c>
      <c r="AN950" s="6">
        <v>21</v>
      </c>
      <c r="AO950" s="6">
        <v>1497</v>
      </c>
      <c r="AP950" s="6">
        <v>7.0999999999999994E-2</v>
      </c>
      <c r="AQ950" s="6">
        <v>0.28000000000000003</v>
      </c>
      <c r="AR950" s="6">
        <v>4.99E-2</v>
      </c>
      <c r="AT950" s="6" t="str">
        <f t="shared" si="43"/>
        <v/>
      </c>
      <c r="AU950" s="6" t="str">
        <f t="shared" si="44"/>
        <v/>
      </c>
      <c r="AV950" s="6">
        <f t="shared" si="45"/>
        <v>173.17073170731706</v>
      </c>
      <c r="AW950" s="7">
        <f t="shared" si="46"/>
        <v>22.789473684210527</v>
      </c>
      <c r="AX950" s="6">
        <f t="shared" si="47"/>
        <v>70.631578947368425</v>
      </c>
      <c r="AY950" s="6">
        <f t="shared" si="48"/>
        <v>124.75</v>
      </c>
      <c r="BA950" s="6">
        <f>VLOOKUP(A950, ALL_AP_DATA!$A$2:$F$3600, 6, FALSE)</f>
        <v>169</v>
      </c>
      <c r="BB950" s="6">
        <f>VLOOKUP(A950, projmetadata!$A$2:$D$2036, 4, FALSE)</f>
        <v>24543</v>
      </c>
      <c r="BC950" s="6" t="e">
        <f t="array" aca="1" ref="BC950" ca="1">_xludf.IFS(I950&lt;&gt;0, F950/I950, P950&lt;&gt;0, M950/P950, W950&lt;&gt;0, T950/W950, AD950&lt;&gt;0, AA950/AD950, AK950&lt;&gt;0, AH950/AK950, AR950&lt;&gt;0, AO950/AR950, TRUE, 0)</f>
        <v>#NAME?</v>
      </c>
      <c r="BE950" s="6" t="e">
        <f t="shared" ca="1" si="40"/>
        <v>#NAME?</v>
      </c>
      <c r="BF950" s="6" t="e">
        <f t="shared" ca="1" si="41"/>
        <v>#NAME?</v>
      </c>
      <c r="BG950" s="6"/>
      <c r="BH950" s="6">
        <f>VLOOKUP(A950, ALL_AP_DATA!$A$2:$D$3600, 3, FALSE)</f>
        <v>94</v>
      </c>
      <c r="BI950" s="6">
        <f>VLOOKUP(A950, ALL_AP_DATA!$A$2:$E$3600, 5, FALSE)</f>
        <v>30028</v>
      </c>
      <c r="BJ950" s="6">
        <f t="shared" si="49"/>
        <v>177.68047337278105</v>
      </c>
      <c r="BK950" s="6">
        <f t="shared" si="42"/>
        <v>0.55621301775147924</v>
      </c>
    </row>
    <row r="951" spans="1:63" ht="15.75" customHeight="1" x14ac:dyDescent="0.2">
      <c r="A951" s="6" t="s">
        <v>1010</v>
      </c>
      <c r="B951" s="6" t="s">
        <v>64</v>
      </c>
      <c r="C951" s="6">
        <v>52</v>
      </c>
      <c r="D951" s="6">
        <v>277</v>
      </c>
      <c r="E951" s="6">
        <v>17</v>
      </c>
      <c r="F951" s="6">
        <v>655</v>
      </c>
      <c r="G951" s="6">
        <v>6.6199999999999995E-2</v>
      </c>
      <c r="H951" s="6">
        <v>0.36959999999999998</v>
      </c>
      <c r="I951" s="6">
        <v>0.2024</v>
      </c>
      <c r="Q951" s="6">
        <v>2</v>
      </c>
      <c r="R951" s="6">
        <v>6</v>
      </c>
      <c r="S951" s="6">
        <v>15</v>
      </c>
      <c r="T951" s="6">
        <v>772</v>
      </c>
      <c r="U951" s="6">
        <v>1.4E-3</v>
      </c>
      <c r="V951" s="6">
        <v>0.3261</v>
      </c>
      <c r="W951" s="6">
        <v>0.23860000000000001</v>
      </c>
      <c r="X951" s="6">
        <v>99</v>
      </c>
      <c r="Y951" s="6">
        <v>489</v>
      </c>
      <c r="Z951" s="6">
        <v>23</v>
      </c>
      <c r="AA951" s="6">
        <v>990</v>
      </c>
      <c r="AB951" s="6">
        <v>0.1169</v>
      </c>
      <c r="AC951" s="6">
        <v>0.5</v>
      </c>
      <c r="AD951" s="6">
        <v>0.30590000000000001</v>
      </c>
      <c r="AE951" s="6">
        <v>182</v>
      </c>
      <c r="AF951" s="6">
        <v>948</v>
      </c>
      <c r="AG951" s="6">
        <v>18</v>
      </c>
      <c r="AH951" s="6">
        <v>959</v>
      </c>
      <c r="AI951" s="6">
        <v>0.22670000000000001</v>
      </c>
      <c r="AJ951" s="6">
        <v>0.39129999999999998</v>
      </c>
      <c r="AK951" s="6">
        <v>0.2964</v>
      </c>
      <c r="AT951" s="6">
        <f t="shared" si="43"/>
        <v>2.3646209386281587</v>
      </c>
      <c r="AU951" s="6" t="str">
        <f t="shared" si="44"/>
        <v/>
      </c>
      <c r="AV951" s="6">
        <f t="shared" si="45"/>
        <v>128.66666666666666</v>
      </c>
      <c r="AW951" s="7">
        <f t="shared" si="46"/>
        <v>2.0245398773006134</v>
      </c>
      <c r="AX951" s="6">
        <f t="shared" si="47"/>
        <v>1.0116033755274261</v>
      </c>
      <c r="AY951" s="6" t="str">
        <f t="shared" si="48"/>
        <v/>
      </c>
      <c r="BA951" s="6">
        <f>VLOOKUP(A951, ALL_AP_DATA!$A$2:$F$3600, 6, FALSE)</f>
        <v>4182</v>
      </c>
      <c r="BB951" s="6">
        <f>VLOOKUP(A951, projmetadata!$A$2:$D$2036, 4, FALSE)</f>
        <v>355776</v>
      </c>
      <c r="BC951" s="6" t="e">
        <f t="array" aca="1" ref="BC951" ca="1">_xludf.IFS(I951&lt;&gt;0, F951/I951, P951&lt;&gt;0, M951/P951, W951&lt;&gt;0, T951/W951, AD951&lt;&gt;0, AA951/AD951, AK951&lt;&gt;0, AH951/AK951, AR951&lt;&gt;0, AO951/AR951, TRUE, 0)</f>
        <v>#NAME?</v>
      </c>
      <c r="BE951" s="6" t="e">
        <f t="shared" ca="1" si="40"/>
        <v>#NAME?</v>
      </c>
      <c r="BF951" s="6" t="e">
        <f t="shared" ca="1" si="41"/>
        <v>#NAME?</v>
      </c>
      <c r="BG951" s="6"/>
      <c r="BH951" s="6">
        <f>VLOOKUP(A951, ALL_AP_DATA!$A$2:$D$3600, 3, FALSE)</f>
        <v>1274</v>
      </c>
      <c r="BI951" s="6">
        <f>VLOOKUP(A951, ALL_AP_DATA!$A$2:$E$3600, 5, FALSE)</f>
        <v>3236</v>
      </c>
      <c r="BJ951" s="6">
        <f t="shared" si="49"/>
        <v>0.77379244380679102</v>
      </c>
      <c r="BK951" s="6">
        <f t="shared" si="42"/>
        <v>0.30463892874222859</v>
      </c>
    </row>
    <row r="952" spans="1:63" ht="15.75" customHeight="1" x14ac:dyDescent="0.2">
      <c r="A952" s="6" t="s">
        <v>1011</v>
      </c>
      <c r="B952" s="6" t="s">
        <v>64</v>
      </c>
      <c r="C952" s="6">
        <v>3</v>
      </c>
      <c r="D952" s="6">
        <v>36</v>
      </c>
      <c r="E952" s="6">
        <v>52</v>
      </c>
      <c r="F952" s="6">
        <v>4698</v>
      </c>
      <c r="G952" s="6">
        <v>0.12770000000000001</v>
      </c>
      <c r="H952" s="6">
        <v>0.61180000000000001</v>
      </c>
      <c r="I952" s="6">
        <v>0.30580000000000002</v>
      </c>
      <c r="J952" s="6">
        <v>3</v>
      </c>
      <c r="K952" s="6">
        <v>30</v>
      </c>
      <c r="L952" s="6">
        <v>62</v>
      </c>
      <c r="M952" s="6">
        <v>7412</v>
      </c>
      <c r="N952" s="6">
        <v>0.10639999999999999</v>
      </c>
      <c r="O952" s="6">
        <v>0.72940000000000005</v>
      </c>
      <c r="P952" s="6">
        <v>0.48249999999999998</v>
      </c>
      <c r="Q952" s="6">
        <v>13</v>
      </c>
      <c r="R952" s="6">
        <v>60</v>
      </c>
      <c r="S952" s="6">
        <v>76</v>
      </c>
      <c r="T952" s="6">
        <v>11196</v>
      </c>
      <c r="U952" s="6">
        <v>0.21279999999999999</v>
      </c>
      <c r="V952" s="6">
        <v>0.89410000000000001</v>
      </c>
      <c r="W952" s="6">
        <v>0.7288</v>
      </c>
      <c r="X952" s="6">
        <v>7</v>
      </c>
      <c r="Y952" s="6">
        <v>144</v>
      </c>
      <c r="Z952" s="6">
        <v>69</v>
      </c>
      <c r="AA952" s="6">
        <v>8457</v>
      </c>
      <c r="AB952" s="6">
        <v>0.51060000000000005</v>
      </c>
      <c r="AC952" s="6">
        <v>0.81179999999999997</v>
      </c>
      <c r="AD952" s="6">
        <v>0.55049999999999999</v>
      </c>
      <c r="AE952" s="6">
        <v>33</v>
      </c>
      <c r="AF952" s="6">
        <v>142</v>
      </c>
      <c r="AG952" s="6">
        <v>78</v>
      </c>
      <c r="AH952" s="6">
        <v>10529</v>
      </c>
      <c r="AI952" s="6">
        <v>0.50349999999999995</v>
      </c>
      <c r="AJ952" s="6">
        <v>0.91759999999999997</v>
      </c>
      <c r="AK952" s="6">
        <v>0.68540000000000001</v>
      </c>
      <c r="AL952" s="6">
        <v>1</v>
      </c>
      <c r="AM952" s="6">
        <v>29</v>
      </c>
      <c r="AN952" s="6">
        <v>65</v>
      </c>
      <c r="AO952" s="6">
        <v>8422</v>
      </c>
      <c r="AP952" s="6">
        <v>0.1028</v>
      </c>
      <c r="AQ952" s="6">
        <v>0.76470000000000005</v>
      </c>
      <c r="AR952" s="6">
        <v>0.54820000000000002</v>
      </c>
      <c r="AT952" s="6">
        <f t="shared" si="43"/>
        <v>130.5</v>
      </c>
      <c r="AU952" s="6">
        <f t="shared" si="44"/>
        <v>247.06666666666666</v>
      </c>
      <c r="AV952" s="6">
        <f t="shared" si="45"/>
        <v>186.6</v>
      </c>
      <c r="AW952" s="7">
        <f t="shared" si="46"/>
        <v>58.729166666666664</v>
      </c>
      <c r="AX952" s="6">
        <f t="shared" si="47"/>
        <v>74.147887323943664</v>
      </c>
      <c r="AY952" s="6">
        <f t="shared" si="48"/>
        <v>290.41379310344826</v>
      </c>
      <c r="BA952" s="6">
        <f>VLOOKUP(A952, ALL_AP_DATA!$A$2:$F$3600, 6, FALSE)</f>
        <v>282</v>
      </c>
      <c r="BB952" s="6">
        <f>VLOOKUP(A952, projmetadata!$A$2:$D$2036, 4, FALSE)</f>
        <v>37264</v>
      </c>
      <c r="BC952" s="6" t="e">
        <f t="array" aca="1" ref="BC952" ca="1">_xludf.IFS(I952&lt;&gt;0, F952/I952, P952&lt;&gt;0, M952/P952, W952&lt;&gt;0, T952/W952, AD952&lt;&gt;0, AA952/AD952, AK952&lt;&gt;0, AH952/AK952, AR952&lt;&gt;0, AO952/AR952, TRUE, 0)</f>
        <v>#NAME?</v>
      </c>
      <c r="BE952" s="6" t="e">
        <f t="shared" ca="1" si="40"/>
        <v>#NAME?</v>
      </c>
      <c r="BF952" s="6" t="e">
        <f t="shared" ca="1" si="41"/>
        <v>#NAME?</v>
      </c>
      <c r="BG952" s="6"/>
      <c r="BH952" s="6">
        <f>VLOOKUP(A952, ALL_AP_DATA!$A$2:$D$3600, 3, FALSE)</f>
        <v>219</v>
      </c>
      <c r="BI952" s="6">
        <f>VLOOKUP(A952, ALL_AP_DATA!$A$2:$E$3600, 5, FALSE)</f>
        <v>15362</v>
      </c>
      <c r="BJ952" s="6">
        <f t="shared" si="49"/>
        <v>54.475177304964539</v>
      </c>
      <c r="BK952" s="6">
        <f t="shared" si="42"/>
        <v>0.77659574468085102</v>
      </c>
    </row>
    <row r="953" spans="1:63" ht="15.75" customHeight="1" x14ac:dyDescent="0.2">
      <c r="A953" s="6" t="s">
        <v>1012</v>
      </c>
      <c r="B953" s="6" t="s">
        <v>61</v>
      </c>
      <c r="Q953" s="6">
        <v>40</v>
      </c>
      <c r="R953" s="6">
        <v>150</v>
      </c>
      <c r="S953" s="6">
        <v>172</v>
      </c>
      <c r="T953" s="6">
        <v>55199</v>
      </c>
      <c r="U953" s="6">
        <v>8.5900000000000004E-2</v>
      </c>
      <c r="V953" s="6">
        <v>0.57909999999999995</v>
      </c>
      <c r="W953" s="6">
        <v>0.32240000000000002</v>
      </c>
      <c r="X953" s="6">
        <v>15</v>
      </c>
      <c r="Y953" s="6">
        <v>512</v>
      </c>
      <c r="Z953" s="6">
        <v>147</v>
      </c>
      <c r="AA953" s="6">
        <v>19962</v>
      </c>
      <c r="AB953" s="6">
        <v>0.29310000000000003</v>
      </c>
      <c r="AC953" s="6">
        <v>0.49490000000000001</v>
      </c>
      <c r="AD953" s="6">
        <v>0.1166</v>
      </c>
      <c r="AT953" s="6" t="str">
        <f t="shared" si="43"/>
        <v/>
      </c>
      <c r="AU953" s="6" t="str">
        <f t="shared" si="44"/>
        <v/>
      </c>
      <c r="AV953" s="6">
        <f t="shared" si="45"/>
        <v>367.99333333333334</v>
      </c>
      <c r="AW953" s="7">
        <f t="shared" si="46"/>
        <v>38.98828125</v>
      </c>
      <c r="AX953" s="6" t="str">
        <f t="shared" si="47"/>
        <v/>
      </c>
      <c r="AY953" s="6" t="str">
        <f t="shared" si="48"/>
        <v/>
      </c>
      <c r="BA953" s="6">
        <f>VLOOKUP(A953, ALL_AP_DATA!$A$2:$F$3600, 6, FALSE)</f>
        <v>1747</v>
      </c>
      <c r="BB953" s="6">
        <f>VLOOKUP(A953, projmetadata!$A$2:$D$2036, 4, FALSE)</f>
        <v>418055</v>
      </c>
      <c r="BC953" s="6" t="e">
        <f t="array" aca="1" ref="BC953" ca="1">_xludf.IFS(I953&lt;&gt;0, F953/I953, P953&lt;&gt;0, M953/P953, W953&lt;&gt;0, T953/W953, AD953&lt;&gt;0, AA953/AD953, AK953&lt;&gt;0, AH953/AK953, AR953&lt;&gt;0, AO953/AR953, TRUE, 0)</f>
        <v>#NAME?</v>
      </c>
      <c r="BE953" s="6" t="e">
        <f t="shared" ca="1" si="40"/>
        <v>#NAME?</v>
      </c>
      <c r="BF953" s="6" t="e">
        <f t="shared" ca="1" si="41"/>
        <v>#NAME?</v>
      </c>
      <c r="BG953" s="6"/>
      <c r="BH953" s="6">
        <f>VLOOKUP(A953, ALL_AP_DATA!$A$2:$D$3600, 3, FALSE)</f>
        <v>620</v>
      </c>
      <c r="BI953" s="6">
        <f>VLOOKUP(A953, ALL_AP_DATA!$A$2:$E$3600, 5, FALSE)</f>
        <v>171237</v>
      </c>
      <c r="BJ953" s="6">
        <f t="shared" si="49"/>
        <v>98.017744705208926</v>
      </c>
      <c r="BK953" s="6">
        <f t="shared" si="42"/>
        <v>0.35489410417859185</v>
      </c>
    </row>
    <row r="954" spans="1:63" ht="15.75" customHeight="1" x14ac:dyDescent="0.2">
      <c r="A954" s="6" t="s">
        <v>1013</v>
      </c>
      <c r="B954" s="6" t="s">
        <v>61</v>
      </c>
      <c r="C954" s="6">
        <v>1</v>
      </c>
      <c r="D954" s="6">
        <v>2</v>
      </c>
      <c r="E954" s="6">
        <v>0</v>
      </c>
      <c r="F954" s="6">
        <v>0</v>
      </c>
      <c r="G954" s="6">
        <v>6.1000000000000004E-3</v>
      </c>
      <c r="H954" s="6">
        <v>0</v>
      </c>
      <c r="I954" s="6">
        <v>0</v>
      </c>
      <c r="X954" s="6">
        <v>18</v>
      </c>
      <c r="Y954" s="6">
        <v>114</v>
      </c>
      <c r="Z954" s="6">
        <v>0</v>
      </c>
      <c r="AA954" s="6">
        <v>0</v>
      </c>
      <c r="AB954" s="6">
        <v>0.34860000000000002</v>
      </c>
      <c r="AC954" s="6">
        <v>0</v>
      </c>
      <c r="AD954" s="6">
        <v>0</v>
      </c>
      <c r="AE954" s="6">
        <v>3</v>
      </c>
      <c r="AF954" s="6">
        <v>11</v>
      </c>
      <c r="AG954" s="6">
        <v>0</v>
      </c>
      <c r="AH954" s="6">
        <v>0</v>
      </c>
      <c r="AI954" s="6">
        <v>3.3599999999999998E-2</v>
      </c>
      <c r="AJ954" s="6">
        <v>0</v>
      </c>
      <c r="AK954" s="6">
        <v>0</v>
      </c>
      <c r="AT954" s="6">
        <f t="shared" si="43"/>
        <v>0</v>
      </c>
      <c r="AU954" s="6" t="str">
        <f t="shared" si="44"/>
        <v/>
      </c>
      <c r="AV954" s="6" t="str">
        <f t="shared" si="45"/>
        <v/>
      </c>
      <c r="AW954" s="7">
        <f t="shared" si="46"/>
        <v>0</v>
      </c>
      <c r="AX954" s="6">
        <f t="shared" si="47"/>
        <v>0</v>
      </c>
      <c r="AY954" s="6" t="str">
        <f t="shared" si="48"/>
        <v/>
      </c>
      <c r="BA954" s="6">
        <f>VLOOKUP(A954, ALL_AP_DATA!$A$2:$F$3600, 6, FALSE)</f>
        <v>327</v>
      </c>
      <c r="BB954" s="6">
        <f>VLOOKUP(A954, projmetadata!$A$2:$D$2036, 4, FALSE)</f>
        <v>45405</v>
      </c>
      <c r="BC954" s="6" t="e">
        <f t="array" aca="1" ref="BC954" ca="1">_xludf.IFS(I954&lt;&gt;0, F954/I954, P954&lt;&gt;0, M954/P954, W954&lt;&gt;0, T954/W954, AD954&lt;&gt;0, AA954/AD954, AK954&lt;&gt;0, AH954/AK954, AR954&lt;&gt;0, AO954/AR954, TRUE, 0)</f>
        <v>#NAME?</v>
      </c>
      <c r="BE954" s="6" t="e">
        <f t="shared" ca="1" si="40"/>
        <v>#NAME?</v>
      </c>
      <c r="BF954" s="6" t="e">
        <f t="shared" ca="1" si="41"/>
        <v>#NAME?</v>
      </c>
      <c r="BG954" s="6"/>
      <c r="BH954" s="6">
        <f>VLOOKUP(A954, ALL_AP_DATA!$A$2:$D$3600, 3, FALSE)</f>
        <v>120</v>
      </c>
      <c r="BI954" s="6">
        <f>VLOOKUP(A954, ALL_AP_DATA!$A$2:$E$3600, 5, FALSE)</f>
        <v>208</v>
      </c>
      <c r="BJ954" s="6">
        <f t="shared" si="49"/>
        <v>0.63608562691131498</v>
      </c>
      <c r="BK954" s="6">
        <f t="shared" si="42"/>
        <v>0.3669724770642202</v>
      </c>
    </row>
    <row r="955" spans="1:63" ht="15.75" customHeight="1" x14ac:dyDescent="0.2">
      <c r="A955" s="6" t="s">
        <v>1014</v>
      </c>
      <c r="B955" s="6" t="s">
        <v>61</v>
      </c>
      <c r="J955" s="6">
        <v>2</v>
      </c>
      <c r="K955" s="6">
        <v>16</v>
      </c>
      <c r="L955" s="6">
        <v>59</v>
      </c>
      <c r="M955" s="6">
        <v>3324</v>
      </c>
      <c r="N955" s="6">
        <v>1.0500000000000001E-2</v>
      </c>
      <c r="O955" s="6">
        <v>0.11260000000000001</v>
      </c>
      <c r="P955" s="6">
        <v>4.9200000000000001E-2</v>
      </c>
      <c r="Q955" s="6">
        <v>78</v>
      </c>
      <c r="R955" s="6">
        <v>379</v>
      </c>
      <c r="S955" s="6">
        <v>448</v>
      </c>
      <c r="T955" s="6">
        <v>53291</v>
      </c>
      <c r="U955" s="6">
        <v>0.2487</v>
      </c>
      <c r="V955" s="6">
        <v>0.85499999999999998</v>
      </c>
      <c r="W955" s="6">
        <v>0.78920000000000001</v>
      </c>
      <c r="X955" s="6">
        <v>62</v>
      </c>
      <c r="Y955" s="6">
        <v>596</v>
      </c>
      <c r="Z955" s="6">
        <v>380</v>
      </c>
      <c r="AA955" s="6">
        <v>29228</v>
      </c>
      <c r="AB955" s="6">
        <v>0.3911</v>
      </c>
      <c r="AC955" s="6">
        <v>0.72519999999999996</v>
      </c>
      <c r="AD955" s="6">
        <v>0.43290000000000001</v>
      </c>
      <c r="AE955" s="6">
        <v>51</v>
      </c>
      <c r="AF955" s="6">
        <v>415</v>
      </c>
      <c r="AG955" s="6">
        <v>337</v>
      </c>
      <c r="AH955" s="6">
        <v>27682</v>
      </c>
      <c r="AI955" s="6">
        <v>0.27229999999999999</v>
      </c>
      <c r="AJ955" s="6">
        <v>0.6431</v>
      </c>
      <c r="AK955" s="6">
        <v>0.41</v>
      </c>
      <c r="AL955" s="6">
        <v>4</v>
      </c>
      <c r="AM955" s="6">
        <v>106</v>
      </c>
      <c r="AN955" s="6">
        <v>237</v>
      </c>
      <c r="AO955" s="6">
        <v>17659</v>
      </c>
      <c r="AP955" s="6">
        <v>6.9599999999999995E-2</v>
      </c>
      <c r="AQ955" s="6">
        <v>0.45229999999999998</v>
      </c>
      <c r="AR955" s="6">
        <v>0.26150000000000001</v>
      </c>
      <c r="AT955" s="6" t="str">
        <f t="shared" si="43"/>
        <v/>
      </c>
      <c r="AU955" s="6">
        <f t="shared" si="44"/>
        <v>207.75</v>
      </c>
      <c r="AV955" s="6">
        <f t="shared" si="45"/>
        <v>140.6094986807388</v>
      </c>
      <c r="AW955" s="7">
        <f t="shared" si="46"/>
        <v>49.040268456375841</v>
      </c>
      <c r="AX955" s="6">
        <f t="shared" si="47"/>
        <v>66.703614457831321</v>
      </c>
      <c r="AY955" s="6">
        <f t="shared" si="48"/>
        <v>166.59433962264151</v>
      </c>
      <c r="BA955" s="6">
        <f>VLOOKUP(A955, ALL_AP_DATA!$A$2:$F$3600, 6, FALSE)</f>
        <v>1524</v>
      </c>
      <c r="BB955" s="6">
        <f>VLOOKUP(A955, projmetadata!$A$2:$D$2036, 4, FALSE)</f>
        <v>220858</v>
      </c>
      <c r="BC955" s="6" t="e">
        <f t="array" aca="1" ref="BC955" ca="1">_xludf.IFS(I955&lt;&gt;0, F955/I955, P955&lt;&gt;0, M955/P955, W955&lt;&gt;0, T955/W955, AD955&lt;&gt;0, AA955/AD955, AK955&lt;&gt;0, AH955/AK955, AR955&lt;&gt;0, AO955/AR955, TRUE, 0)</f>
        <v>#NAME?</v>
      </c>
      <c r="BE955" s="6" t="e">
        <f t="shared" ca="1" si="40"/>
        <v>#NAME?</v>
      </c>
      <c r="BF955" s="6" t="e">
        <f t="shared" ca="1" si="41"/>
        <v>#NAME?</v>
      </c>
      <c r="BG955" s="6"/>
      <c r="BH955" s="6">
        <f>VLOOKUP(A955, ALL_AP_DATA!$A$2:$D$3600, 3, FALSE)</f>
        <v>979</v>
      </c>
      <c r="BI955" s="6">
        <f>VLOOKUP(A955, ALL_AP_DATA!$A$2:$E$3600, 5, FALSE)</f>
        <v>67524</v>
      </c>
      <c r="BJ955" s="6">
        <f t="shared" si="49"/>
        <v>44.30708661417323</v>
      </c>
      <c r="BK955" s="6">
        <f t="shared" si="42"/>
        <v>0.6423884514435696</v>
      </c>
    </row>
    <row r="956" spans="1:63" ht="15.75" customHeight="1" x14ac:dyDescent="0.2">
      <c r="A956" s="6" t="s">
        <v>1015</v>
      </c>
      <c r="B956" s="6" t="s">
        <v>64</v>
      </c>
      <c r="C956" s="6">
        <v>86</v>
      </c>
      <c r="D956" s="6">
        <v>564</v>
      </c>
      <c r="E956" s="6">
        <v>454</v>
      </c>
      <c r="F956" s="6">
        <v>15692</v>
      </c>
      <c r="G956" s="6">
        <v>9.1399999999999995E-2</v>
      </c>
      <c r="H956" s="6">
        <v>0.49349999999999999</v>
      </c>
      <c r="I956" s="6">
        <v>0.2001</v>
      </c>
      <c r="J956" s="6">
        <v>2</v>
      </c>
      <c r="K956" s="6">
        <v>12</v>
      </c>
      <c r="L956" s="6">
        <v>16</v>
      </c>
      <c r="M956" s="6">
        <v>872</v>
      </c>
      <c r="N956" s="6">
        <v>1.9E-3</v>
      </c>
      <c r="O956" s="6">
        <v>1.7399999999999999E-2</v>
      </c>
      <c r="P956" s="6">
        <v>1.11E-2</v>
      </c>
      <c r="Q956" s="6">
        <v>109</v>
      </c>
      <c r="R956" s="6">
        <v>429</v>
      </c>
      <c r="S956" s="6">
        <v>594</v>
      </c>
      <c r="T956" s="6">
        <v>43976</v>
      </c>
      <c r="U956" s="6">
        <v>6.9500000000000006E-2</v>
      </c>
      <c r="V956" s="6">
        <v>0.64570000000000005</v>
      </c>
      <c r="W956" s="6">
        <v>0.56069999999999998</v>
      </c>
      <c r="X956" s="6">
        <v>193</v>
      </c>
      <c r="Y956" s="6">
        <v>1425</v>
      </c>
      <c r="Z956" s="6">
        <v>542</v>
      </c>
      <c r="AA956" s="6">
        <v>23898</v>
      </c>
      <c r="AB956" s="6">
        <v>0.23100000000000001</v>
      </c>
      <c r="AC956" s="6">
        <v>0.58909999999999996</v>
      </c>
      <c r="AD956" s="6">
        <v>0.30470000000000003</v>
      </c>
      <c r="AE956" s="6">
        <v>709</v>
      </c>
      <c r="AF956" s="6">
        <v>3130</v>
      </c>
      <c r="AG956" s="6">
        <v>815</v>
      </c>
      <c r="AH956" s="6">
        <v>59127</v>
      </c>
      <c r="AI956" s="6">
        <v>0.50729999999999997</v>
      </c>
      <c r="AJ956" s="6">
        <v>0.88590000000000002</v>
      </c>
      <c r="AK956" s="6">
        <v>0.75380000000000003</v>
      </c>
      <c r="AT956" s="6">
        <f t="shared" si="43"/>
        <v>27.822695035460992</v>
      </c>
      <c r="AU956" s="6">
        <f t="shared" si="44"/>
        <v>72.666666666666671</v>
      </c>
      <c r="AV956" s="6">
        <f t="shared" si="45"/>
        <v>102.5081585081585</v>
      </c>
      <c r="AW956" s="7">
        <f t="shared" si="46"/>
        <v>16.770526315789475</v>
      </c>
      <c r="AX956" s="6">
        <f t="shared" si="47"/>
        <v>18.89041533546326</v>
      </c>
      <c r="AY956" s="6" t="str">
        <f t="shared" si="48"/>
        <v/>
      </c>
      <c r="BA956" s="6">
        <f>VLOOKUP(A956, ALL_AP_DATA!$A$2:$F$3600, 6, FALSE)</f>
        <v>6170</v>
      </c>
      <c r="BB956" s="6">
        <f>VLOOKUP(A956, projmetadata!$A$2:$D$2036, 4, FALSE)</f>
        <v>688818</v>
      </c>
      <c r="BC956" s="6" t="e">
        <f t="array" aca="1" ref="BC956" ca="1">_xludf.IFS(I956&lt;&gt;0, F956/I956, P956&lt;&gt;0, M956/P956, W956&lt;&gt;0, T956/W956, AD956&lt;&gt;0, AA956/AD956, AK956&lt;&gt;0, AH956/AK956, AR956&lt;&gt;0, AO956/AR956, TRUE, 0)</f>
        <v>#NAME?</v>
      </c>
      <c r="BE956" s="6" t="e">
        <f t="shared" ca="1" si="40"/>
        <v>#NAME?</v>
      </c>
      <c r="BF956" s="6" t="e">
        <f t="shared" ca="1" si="41"/>
        <v>#NAME?</v>
      </c>
      <c r="BG956" s="6"/>
      <c r="BH956" s="6">
        <f>VLOOKUP(A956, ALL_AP_DATA!$A$2:$D$3600, 3, FALSE)</f>
        <v>3828</v>
      </c>
      <c r="BI956" s="6">
        <f>VLOOKUP(A956, ALL_AP_DATA!$A$2:$E$3600, 5, FALSE)</f>
        <v>78435</v>
      </c>
      <c r="BJ956" s="6">
        <f t="shared" si="49"/>
        <v>12.712317666126419</v>
      </c>
      <c r="BK956" s="6">
        <f t="shared" si="42"/>
        <v>0.6204213938411669</v>
      </c>
    </row>
    <row r="957" spans="1:63" ht="15.75" customHeight="1" x14ac:dyDescent="0.2">
      <c r="A957" s="6" t="s">
        <v>1016</v>
      </c>
      <c r="B957" s="6" t="s">
        <v>64</v>
      </c>
      <c r="C957" s="6">
        <v>9</v>
      </c>
      <c r="D957" s="6">
        <v>62</v>
      </c>
      <c r="E957" s="6">
        <v>47</v>
      </c>
      <c r="F957" s="6">
        <v>2762</v>
      </c>
      <c r="G957" s="6">
        <v>7.1300000000000002E-2</v>
      </c>
      <c r="H957" s="6">
        <v>0.25130000000000002</v>
      </c>
      <c r="I957" s="6">
        <v>0.123</v>
      </c>
      <c r="J957" s="6">
        <v>1</v>
      </c>
      <c r="K957" s="6">
        <v>14</v>
      </c>
      <c r="L957" s="6">
        <v>88</v>
      </c>
      <c r="M957" s="6">
        <v>2224</v>
      </c>
      <c r="N957" s="6">
        <v>1.61E-2</v>
      </c>
      <c r="O957" s="6">
        <v>0.47060000000000002</v>
      </c>
      <c r="P957" s="6">
        <v>9.9000000000000005E-2</v>
      </c>
      <c r="Q957" s="6">
        <v>18</v>
      </c>
      <c r="R957" s="6">
        <v>154</v>
      </c>
      <c r="S957" s="6">
        <v>153</v>
      </c>
      <c r="T957" s="6">
        <v>15241</v>
      </c>
      <c r="U957" s="6">
        <v>0.1772</v>
      </c>
      <c r="V957" s="6">
        <v>0.81820000000000004</v>
      </c>
      <c r="W957" s="6">
        <v>0.67859999999999998</v>
      </c>
      <c r="X957" s="6">
        <v>71</v>
      </c>
      <c r="Y957" s="6">
        <v>353</v>
      </c>
      <c r="Z957" s="6">
        <v>151</v>
      </c>
      <c r="AA957" s="6">
        <v>10125</v>
      </c>
      <c r="AB957" s="6">
        <v>0.40620000000000001</v>
      </c>
      <c r="AC957" s="6">
        <v>0.8075</v>
      </c>
      <c r="AD957" s="6">
        <v>0.45079999999999998</v>
      </c>
      <c r="AE957" s="6">
        <v>108</v>
      </c>
      <c r="AF957" s="6">
        <v>470</v>
      </c>
      <c r="AG957" s="6">
        <v>154</v>
      </c>
      <c r="AH957" s="6">
        <v>12527</v>
      </c>
      <c r="AI957" s="6">
        <v>0.54090000000000005</v>
      </c>
      <c r="AJ957" s="6">
        <v>0.82350000000000001</v>
      </c>
      <c r="AK957" s="6">
        <v>0.55779999999999996</v>
      </c>
      <c r="AL957" s="6">
        <v>1</v>
      </c>
      <c r="AM957" s="6">
        <v>37</v>
      </c>
      <c r="AN957" s="6">
        <v>88</v>
      </c>
      <c r="AO957" s="6">
        <v>4070</v>
      </c>
      <c r="AP957" s="6">
        <v>4.2599999999999999E-2</v>
      </c>
      <c r="AQ957" s="6">
        <v>0.47060000000000002</v>
      </c>
      <c r="AR957" s="6">
        <v>0.1812</v>
      </c>
      <c r="AT957" s="6">
        <f t="shared" si="43"/>
        <v>44.548387096774192</v>
      </c>
      <c r="AU957" s="6">
        <f t="shared" si="44"/>
        <v>158.85714285714286</v>
      </c>
      <c r="AV957" s="6">
        <f t="shared" si="45"/>
        <v>98.967532467532465</v>
      </c>
      <c r="AW957" s="7">
        <f t="shared" si="46"/>
        <v>28.682719546742209</v>
      </c>
      <c r="AX957" s="6">
        <f t="shared" si="47"/>
        <v>26.653191489361703</v>
      </c>
      <c r="AY957" s="6">
        <f t="shared" si="48"/>
        <v>110</v>
      </c>
      <c r="BA957" s="6">
        <f>VLOOKUP(A957, ALL_AP_DATA!$A$2:$F$3600, 6, FALSE)</f>
        <v>869</v>
      </c>
      <c r="BB957" s="6">
        <f>VLOOKUP(A957, projmetadata!$A$2:$D$2036, 4, FALSE)</f>
        <v>66532</v>
      </c>
      <c r="BC957" s="6" t="e">
        <f t="array" aca="1" ref="BC957" ca="1">_xludf.IFS(I957&lt;&gt;0, F957/I957, P957&lt;&gt;0, M957/P957, W957&lt;&gt;0, T957/W957, AD957&lt;&gt;0, AA957/AD957, AK957&lt;&gt;0, AH957/AK957, AR957&lt;&gt;0, AO957/AR957, TRUE, 0)</f>
        <v>#NAME?</v>
      </c>
      <c r="BE957" s="6" t="e">
        <f t="shared" ca="1" si="40"/>
        <v>#NAME?</v>
      </c>
      <c r="BF957" s="6" t="e">
        <f t="shared" ca="1" si="41"/>
        <v>#NAME?</v>
      </c>
      <c r="BG957" s="6"/>
      <c r="BH957" s="6">
        <f>VLOOKUP(A957, ALL_AP_DATA!$A$2:$D$3600, 3, FALSE)</f>
        <v>651</v>
      </c>
      <c r="BI957" s="6">
        <f>VLOOKUP(A957, ALL_AP_DATA!$A$2:$E$3600, 5, FALSE)</f>
        <v>22459</v>
      </c>
      <c r="BJ957" s="6">
        <f t="shared" si="49"/>
        <v>25.84464902186421</v>
      </c>
      <c r="BK957" s="6">
        <f t="shared" si="42"/>
        <v>0.74913693901035672</v>
      </c>
    </row>
    <row r="958" spans="1:63" ht="15.75" customHeight="1" x14ac:dyDescent="0.2">
      <c r="A958" s="6" t="s">
        <v>1017</v>
      </c>
      <c r="B958" s="6" t="s">
        <v>64</v>
      </c>
      <c r="C958" s="6">
        <v>40</v>
      </c>
      <c r="D958" s="6">
        <v>142</v>
      </c>
      <c r="E958" s="6">
        <v>34</v>
      </c>
      <c r="F958" s="6">
        <v>2730</v>
      </c>
      <c r="G958" s="6">
        <v>0.1237</v>
      </c>
      <c r="H958" s="6">
        <v>0.61819999999999997</v>
      </c>
      <c r="I958" s="6">
        <v>0.46939999999999998</v>
      </c>
      <c r="Q958" s="6">
        <v>12</v>
      </c>
      <c r="R958" s="6">
        <v>53</v>
      </c>
      <c r="S958" s="6">
        <v>41</v>
      </c>
      <c r="T958" s="6">
        <v>3463</v>
      </c>
      <c r="U958" s="6">
        <v>4.6199999999999998E-2</v>
      </c>
      <c r="V958" s="6">
        <v>0.74550000000000005</v>
      </c>
      <c r="W958" s="6">
        <v>0.59540000000000004</v>
      </c>
      <c r="X958" s="6">
        <v>26</v>
      </c>
      <c r="Y958" s="6">
        <v>148</v>
      </c>
      <c r="Z958" s="6">
        <v>37</v>
      </c>
      <c r="AA958" s="6">
        <v>2346</v>
      </c>
      <c r="AB958" s="6">
        <v>0.12889999999999999</v>
      </c>
      <c r="AC958" s="6">
        <v>0.67269999999999996</v>
      </c>
      <c r="AD958" s="6">
        <v>0.40339999999999998</v>
      </c>
      <c r="AE958" s="6">
        <v>101</v>
      </c>
      <c r="AF958" s="6">
        <v>393</v>
      </c>
      <c r="AG958" s="6">
        <v>48</v>
      </c>
      <c r="AH958" s="6">
        <v>3572</v>
      </c>
      <c r="AI958" s="6">
        <v>0.34229999999999999</v>
      </c>
      <c r="AJ958" s="6">
        <v>0.87270000000000003</v>
      </c>
      <c r="AK958" s="6">
        <v>0.61419999999999997</v>
      </c>
      <c r="AT958" s="6">
        <f t="shared" si="43"/>
        <v>19.225352112676056</v>
      </c>
      <c r="AU958" s="6" t="str">
        <f t="shared" si="44"/>
        <v/>
      </c>
      <c r="AV958" s="6">
        <f t="shared" si="45"/>
        <v>65.339622641509436</v>
      </c>
      <c r="AW958" s="7">
        <f t="shared" si="46"/>
        <v>15.851351351351351</v>
      </c>
      <c r="AX958" s="6">
        <f t="shared" si="47"/>
        <v>9.0890585241730282</v>
      </c>
      <c r="AY958" s="6" t="str">
        <f t="shared" si="48"/>
        <v/>
      </c>
      <c r="BA958" s="6">
        <f>VLOOKUP(A958, ALL_AP_DATA!$A$2:$F$3600, 6, FALSE)</f>
        <v>1148</v>
      </c>
      <c r="BB958" s="6">
        <f>VLOOKUP(A958, projmetadata!$A$2:$D$2036, 4, FALSE)</f>
        <v>62059</v>
      </c>
      <c r="BC958" s="6" t="e">
        <f t="array" aca="1" ref="BC958" ca="1">_xludf.IFS(I958&lt;&gt;0, F958/I958, P958&lt;&gt;0, M958/P958, W958&lt;&gt;0, T958/W958, AD958&lt;&gt;0, AA958/AD958, AK958&lt;&gt;0, AH958/AK958, AR958&lt;&gt;0, AO958/AR958, TRUE, 0)</f>
        <v>#NAME?</v>
      </c>
      <c r="BE958" s="6" t="e">
        <f t="shared" ca="1" si="40"/>
        <v>#NAME?</v>
      </c>
      <c r="BF958" s="6" t="e">
        <f t="shared" ca="1" si="41"/>
        <v>#NAME?</v>
      </c>
      <c r="BG958" s="6"/>
      <c r="BH958" s="6">
        <f>VLOOKUP(A958, ALL_AP_DATA!$A$2:$D$3600, 3, FALSE)</f>
        <v>547</v>
      </c>
      <c r="BI958" s="6">
        <f>VLOOKUP(A958, ALL_AP_DATA!$A$2:$E$3600, 5, FALSE)</f>
        <v>5816</v>
      </c>
      <c r="BJ958" s="6">
        <f t="shared" si="49"/>
        <v>5.0662020905923342</v>
      </c>
      <c r="BK958" s="6">
        <f t="shared" si="42"/>
        <v>0.47648083623693382</v>
      </c>
    </row>
    <row r="959" spans="1:63" ht="15.75" customHeight="1" x14ac:dyDescent="0.2">
      <c r="A959" s="6" t="s">
        <v>1018</v>
      </c>
      <c r="B959" s="6" t="s">
        <v>64</v>
      </c>
      <c r="C959" s="6">
        <v>2</v>
      </c>
      <c r="D959" s="6">
        <v>7</v>
      </c>
      <c r="E959" s="6">
        <v>0</v>
      </c>
      <c r="F959" s="6">
        <v>0</v>
      </c>
      <c r="G959" s="6">
        <v>4.7E-2</v>
      </c>
      <c r="H959" s="6">
        <v>0</v>
      </c>
      <c r="I959" s="6">
        <v>0</v>
      </c>
      <c r="X959" s="6">
        <v>3</v>
      </c>
      <c r="Y959" s="6">
        <v>40</v>
      </c>
      <c r="Z959" s="6">
        <v>0</v>
      </c>
      <c r="AA959" s="6">
        <v>0</v>
      </c>
      <c r="AB959" s="6">
        <v>0.26850000000000002</v>
      </c>
      <c r="AC959" s="6">
        <v>0</v>
      </c>
      <c r="AD959" s="6">
        <v>0</v>
      </c>
      <c r="AE959" s="6">
        <v>11</v>
      </c>
      <c r="AF959" s="6">
        <v>35</v>
      </c>
      <c r="AG959" s="6">
        <v>1</v>
      </c>
      <c r="AH959" s="6">
        <v>3</v>
      </c>
      <c r="AI959" s="6">
        <v>0.2349</v>
      </c>
      <c r="AJ959" s="6">
        <v>0.25</v>
      </c>
      <c r="AK959" s="6">
        <v>2.0799999999999999E-2</v>
      </c>
      <c r="AT959" s="6">
        <f t="shared" si="43"/>
        <v>0</v>
      </c>
      <c r="AU959" s="6" t="str">
        <f t="shared" si="44"/>
        <v/>
      </c>
      <c r="AV959" s="6" t="str">
        <f t="shared" si="45"/>
        <v/>
      </c>
      <c r="AW959" s="7">
        <f t="shared" si="46"/>
        <v>0</v>
      </c>
      <c r="AX959" s="6">
        <f t="shared" si="47"/>
        <v>8.5714285714285715E-2</v>
      </c>
      <c r="AY959" s="6" t="str">
        <f t="shared" si="48"/>
        <v/>
      </c>
      <c r="BA959" s="6">
        <f>VLOOKUP(A959, ALL_AP_DATA!$A$2:$F$3600, 6, FALSE)</f>
        <v>149</v>
      </c>
      <c r="BB959" s="6">
        <f>VLOOKUP(A959, projmetadata!$A$2:$D$2036, 4, FALSE)</f>
        <v>11823</v>
      </c>
      <c r="BC959" s="6" t="e">
        <f t="array" aca="1" ref="BC959" ca="1">_xludf.IFS(I959&lt;&gt;0, F959/I959, P959&lt;&gt;0, M959/P959, W959&lt;&gt;0, T959/W959, AD959&lt;&gt;0, AA959/AD959, AK959&lt;&gt;0, AH959/AK959, AR959&lt;&gt;0, AO959/AR959, TRUE, 0)</f>
        <v>#NAME?</v>
      </c>
      <c r="BE959" s="6" t="e">
        <f t="shared" ca="1" si="40"/>
        <v>#NAME?</v>
      </c>
      <c r="BF959" s="6" t="e">
        <f t="shared" ca="1" si="41"/>
        <v>#NAME?</v>
      </c>
      <c r="BG959" s="6"/>
      <c r="BH959" s="6">
        <f>VLOOKUP(A959, ALL_AP_DATA!$A$2:$D$3600, 3, FALSE)</f>
        <v>68</v>
      </c>
      <c r="BI959" s="6">
        <f>VLOOKUP(A959, ALL_AP_DATA!$A$2:$E$3600, 5, FALSE)</f>
        <v>144</v>
      </c>
      <c r="BJ959" s="6">
        <f t="shared" si="49"/>
        <v>0.96644295302013428</v>
      </c>
      <c r="BK959" s="6">
        <f t="shared" si="42"/>
        <v>0.4563758389261745</v>
      </c>
    </row>
    <row r="960" spans="1:63" ht="15.75" customHeight="1" x14ac:dyDescent="0.2">
      <c r="A960" s="6" t="s">
        <v>1019</v>
      </c>
      <c r="B960" s="6" t="s">
        <v>64</v>
      </c>
      <c r="C960" s="6">
        <v>39</v>
      </c>
      <c r="D960" s="6">
        <v>173</v>
      </c>
      <c r="E960" s="6">
        <v>104</v>
      </c>
      <c r="F960" s="6">
        <v>7076</v>
      </c>
      <c r="G960" s="6">
        <v>9.2499999999999999E-2</v>
      </c>
      <c r="H960" s="6">
        <v>0.48830000000000001</v>
      </c>
      <c r="I960" s="6">
        <v>0.25169999999999998</v>
      </c>
      <c r="J960" s="6">
        <v>1</v>
      </c>
      <c r="K960" s="6">
        <v>12</v>
      </c>
      <c r="L960" s="6">
        <v>29</v>
      </c>
      <c r="M960" s="6">
        <v>2983</v>
      </c>
      <c r="N960" s="6">
        <v>6.4000000000000003E-3</v>
      </c>
      <c r="O960" s="6">
        <v>0.13619999999999999</v>
      </c>
      <c r="P960" s="6">
        <v>0.1061</v>
      </c>
      <c r="Q960" s="6">
        <v>18</v>
      </c>
      <c r="R960" s="6">
        <v>84</v>
      </c>
      <c r="S960" s="6">
        <v>112</v>
      </c>
      <c r="T960" s="6">
        <v>14786</v>
      </c>
      <c r="U960" s="6">
        <v>4.4900000000000002E-2</v>
      </c>
      <c r="V960" s="6">
        <v>0.52580000000000005</v>
      </c>
      <c r="W960" s="6">
        <v>0.52600000000000002</v>
      </c>
      <c r="X960" s="6">
        <v>15</v>
      </c>
      <c r="Y960" s="6">
        <v>202</v>
      </c>
      <c r="Z960" s="6">
        <v>89</v>
      </c>
      <c r="AA960" s="6">
        <v>4758</v>
      </c>
      <c r="AB960" s="6">
        <v>0.108</v>
      </c>
      <c r="AC960" s="6">
        <v>0.4178</v>
      </c>
      <c r="AD960" s="6">
        <v>0.16930000000000001</v>
      </c>
      <c r="AE960" s="6">
        <v>237</v>
      </c>
      <c r="AF960" s="6">
        <v>1068</v>
      </c>
      <c r="AG960" s="6">
        <v>191</v>
      </c>
      <c r="AH960" s="6">
        <v>24673</v>
      </c>
      <c r="AI960" s="6">
        <v>0.57110000000000005</v>
      </c>
      <c r="AJ960" s="6">
        <v>0.89670000000000005</v>
      </c>
      <c r="AK960" s="6">
        <v>0.87780000000000002</v>
      </c>
      <c r="AL960" s="6">
        <v>2</v>
      </c>
      <c r="AM960" s="6">
        <v>32</v>
      </c>
      <c r="AN960" s="6">
        <v>71</v>
      </c>
      <c r="AO960" s="6">
        <v>7052</v>
      </c>
      <c r="AP960" s="6">
        <v>1.7100000000000001E-2</v>
      </c>
      <c r="AQ960" s="6">
        <v>0.33329999999999999</v>
      </c>
      <c r="AR960" s="6">
        <v>0.25090000000000001</v>
      </c>
      <c r="AT960" s="6">
        <f t="shared" si="43"/>
        <v>40.901734104046241</v>
      </c>
      <c r="AU960" s="6">
        <f t="shared" si="44"/>
        <v>248.58333333333334</v>
      </c>
      <c r="AV960" s="6">
        <f t="shared" si="45"/>
        <v>176.02380952380952</v>
      </c>
      <c r="AW960" s="7">
        <f t="shared" si="46"/>
        <v>23.554455445544555</v>
      </c>
      <c r="AX960" s="6">
        <f t="shared" si="47"/>
        <v>23.102059925093634</v>
      </c>
      <c r="AY960" s="6">
        <f t="shared" si="48"/>
        <v>220.375</v>
      </c>
      <c r="BA960" s="6">
        <f>VLOOKUP(A960, ALL_AP_DATA!$A$2:$F$3600, 6, FALSE)</f>
        <v>1870</v>
      </c>
      <c r="BB960" s="6">
        <f>VLOOKUP(A960, projmetadata!$A$2:$D$2036, 4, FALSE)</f>
        <v>302912</v>
      </c>
      <c r="BC960" s="6" t="e">
        <f t="array" aca="1" ref="BC960" ca="1">_xludf.IFS(I960&lt;&gt;0, F960/I960, P960&lt;&gt;0, M960/P960, W960&lt;&gt;0, T960/W960, AD960&lt;&gt;0, AA960/AD960, AK960&lt;&gt;0, AH960/AK960, AR960&lt;&gt;0, AO960/AR960, TRUE, 0)</f>
        <v>#NAME?</v>
      </c>
      <c r="BE960" s="6" t="e">
        <f t="shared" ca="1" si="40"/>
        <v>#NAME?</v>
      </c>
      <c r="BF960" s="6" t="e">
        <f t="shared" ca="1" si="41"/>
        <v>#NAME?</v>
      </c>
      <c r="BG960" s="6"/>
      <c r="BH960" s="6">
        <f>VLOOKUP(A960, ALL_AP_DATA!$A$2:$D$3600, 3, FALSE)</f>
        <v>1194</v>
      </c>
      <c r="BI960" s="6">
        <f>VLOOKUP(A960, ALL_AP_DATA!$A$2:$E$3600, 5, FALSE)</f>
        <v>28108</v>
      </c>
      <c r="BJ960" s="6">
        <f t="shared" si="49"/>
        <v>15.031016042780749</v>
      </c>
      <c r="BK960" s="6">
        <f t="shared" si="42"/>
        <v>0.63850267379679149</v>
      </c>
    </row>
    <row r="961" spans="1:63" ht="15.75" customHeight="1" x14ac:dyDescent="0.2">
      <c r="A961" s="6" t="s">
        <v>1020</v>
      </c>
      <c r="B961" s="6" t="s">
        <v>64</v>
      </c>
      <c r="C961" s="6">
        <v>3</v>
      </c>
      <c r="D961" s="6">
        <v>27</v>
      </c>
      <c r="E961" s="6">
        <v>7</v>
      </c>
      <c r="F961" s="6">
        <v>397</v>
      </c>
      <c r="G961" s="6">
        <v>0.2571</v>
      </c>
      <c r="H961" s="6">
        <v>1</v>
      </c>
      <c r="I961" s="6">
        <v>0.35010000000000002</v>
      </c>
      <c r="AE961" s="6">
        <v>7</v>
      </c>
      <c r="AF961" s="6">
        <v>29</v>
      </c>
      <c r="AG961" s="6">
        <v>7</v>
      </c>
      <c r="AH961" s="6">
        <v>671</v>
      </c>
      <c r="AI961" s="6">
        <v>0.2762</v>
      </c>
      <c r="AJ961" s="6">
        <v>1</v>
      </c>
      <c r="AK961" s="6">
        <v>0.5917</v>
      </c>
      <c r="AT961" s="6">
        <f t="shared" si="43"/>
        <v>14.703703703703704</v>
      </c>
      <c r="AU961" s="6" t="str">
        <f t="shared" si="44"/>
        <v/>
      </c>
      <c r="AV961" s="6" t="str">
        <f t="shared" si="45"/>
        <v/>
      </c>
      <c r="AW961" s="7" t="str">
        <f t="shared" si="46"/>
        <v/>
      </c>
      <c r="AX961" s="6">
        <f t="shared" si="47"/>
        <v>23.137931034482758</v>
      </c>
      <c r="AY961" s="6" t="str">
        <f t="shared" si="48"/>
        <v/>
      </c>
      <c r="BA961" s="6">
        <f>VLOOKUP(A961, ALL_AP_DATA!$A$2:$F$3600, 6, FALSE)</f>
        <v>105</v>
      </c>
      <c r="BB961" s="6">
        <f>VLOOKUP(A961, projmetadata!$A$2:$D$2036, 4, FALSE)</f>
        <v>10582</v>
      </c>
      <c r="BC961" s="6" t="e">
        <f t="array" aca="1" ref="BC961" ca="1">_xludf.IFS(I961&lt;&gt;0, F961/I961, P961&lt;&gt;0, M961/P961, W961&lt;&gt;0, T961/W961, AD961&lt;&gt;0, AA961/AD961, AK961&lt;&gt;0, AH961/AK961, AR961&lt;&gt;0, AO961/AR961, TRUE, 0)</f>
        <v>#NAME?</v>
      </c>
      <c r="BE961" s="6" t="e">
        <f t="shared" ca="1" si="40"/>
        <v>#NAME?</v>
      </c>
      <c r="BF961" s="6" t="e">
        <f t="shared" ca="1" si="41"/>
        <v>#NAME?</v>
      </c>
      <c r="BG961" s="6"/>
      <c r="BH961" s="6">
        <f>VLOOKUP(A961, ALL_AP_DATA!$A$2:$D$3600, 3, FALSE)</f>
        <v>45</v>
      </c>
      <c r="BI961" s="6">
        <f>VLOOKUP(A961, ALL_AP_DATA!$A$2:$E$3600, 5, FALSE)</f>
        <v>1134</v>
      </c>
      <c r="BJ961" s="6">
        <f t="shared" si="49"/>
        <v>10.8</v>
      </c>
      <c r="BK961" s="6">
        <f t="shared" si="42"/>
        <v>0.42857142857142855</v>
      </c>
    </row>
    <row r="962" spans="1:63" ht="15.75" customHeight="1" x14ac:dyDescent="0.2">
      <c r="A962" s="6" t="s">
        <v>1021</v>
      </c>
      <c r="B962" s="6" t="s">
        <v>64</v>
      </c>
      <c r="C962" s="6">
        <v>15</v>
      </c>
      <c r="D962" s="6">
        <v>52</v>
      </c>
      <c r="E962" s="6">
        <v>0</v>
      </c>
      <c r="F962" s="6">
        <v>0</v>
      </c>
      <c r="G962" s="6">
        <v>0.06</v>
      </c>
      <c r="H962" s="6">
        <v>0</v>
      </c>
      <c r="I962" s="6">
        <v>0</v>
      </c>
      <c r="X962" s="6">
        <v>14</v>
      </c>
      <c r="Y962" s="6">
        <v>141</v>
      </c>
      <c r="Z962" s="6">
        <v>0</v>
      </c>
      <c r="AA962" s="6">
        <v>0</v>
      </c>
      <c r="AB962" s="6">
        <v>0.16259999999999999</v>
      </c>
      <c r="AC962" s="6">
        <v>0</v>
      </c>
      <c r="AD962" s="6">
        <v>0</v>
      </c>
      <c r="AE962" s="6">
        <v>84</v>
      </c>
      <c r="AF962" s="6">
        <v>385</v>
      </c>
      <c r="AG962" s="6">
        <v>0</v>
      </c>
      <c r="AH962" s="6">
        <v>0</v>
      </c>
      <c r="AI962" s="6">
        <v>0.44409999999999999</v>
      </c>
      <c r="AJ962" s="6">
        <v>0</v>
      </c>
      <c r="AK962" s="6">
        <v>0</v>
      </c>
      <c r="AT962" s="6">
        <f t="shared" si="43"/>
        <v>0</v>
      </c>
      <c r="AU962" s="6" t="str">
        <f t="shared" si="44"/>
        <v/>
      </c>
      <c r="AV962" s="6" t="str">
        <f t="shared" si="45"/>
        <v/>
      </c>
      <c r="AW962" s="7">
        <f t="shared" si="46"/>
        <v>0</v>
      </c>
      <c r="AX962" s="6">
        <f t="shared" si="47"/>
        <v>0</v>
      </c>
      <c r="AY962" s="6" t="str">
        <f t="shared" si="48"/>
        <v/>
      </c>
      <c r="BA962" s="6">
        <f>VLOOKUP(A962, ALL_AP_DATA!$A$2:$F$3600, 6, FALSE)</f>
        <v>867</v>
      </c>
      <c r="BB962" s="6">
        <f>VLOOKUP(A962, projmetadata!$A$2:$D$2036, 4, FALSE)</f>
        <v>69580</v>
      </c>
      <c r="BC962" s="6" t="e">
        <f t="array" aca="1" ref="BC962" ca="1">_xludf.IFS(I962&lt;&gt;0, F962/I962, P962&lt;&gt;0, M962/P962, W962&lt;&gt;0, T962/W962, AD962&lt;&gt;0, AA962/AD962, AK962&lt;&gt;0, AH962/AK962, AR962&lt;&gt;0, AO962/AR962, TRUE, 0)</f>
        <v>#NAME?</v>
      </c>
      <c r="BE962" s="6" t="e">
        <f t="shared" ca="1" si="40"/>
        <v>#NAME?</v>
      </c>
      <c r="BF962" s="6" t="e">
        <f t="shared" ca="1" si="41"/>
        <v>#NAME?</v>
      </c>
      <c r="BG962" s="6"/>
      <c r="BH962" s="6">
        <f>VLOOKUP(A962, ALL_AP_DATA!$A$2:$D$3600, 3, FALSE)</f>
        <v>451</v>
      </c>
      <c r="BI962" s="6">
        <f>VLOOKUP(A962, ALL_AP_DATA!$A$2:$E$3600, 5, FALSE)</f>
        <v>0</v>
      </c>
      <c r="BJ962" s="6">
        <f t="shared" si="49"/>
        <v>0</v>
      </c>
      <c r="BK962" s="6">
        <f t="shared" si="42"/>
        <v>0.52018454440599771</v>
      </c>
    </row>
    <row r="963" spans="1:63" ht="15.75" customHeight="1" x14ac:dyDescent="0.2">
      <c r="A963" s="6" t="s">
        <v>1022</v>
      </c>
      <c r="B963" s="6" t="s">
        <v>61</v>
      </c>
      <c r="J963" s="6">
        <v>7</v>
      </c>
      <c r="K963" s="6">
        <v>29</v>
      </c>
      <c r="L963" s="6">
        <v>153</v>
      </c>
      <c r="M963" s="6">
        <v>8455</v>
      </c>
      <c r="N963" s="6">
        <v>5.4600000000000003E-2</v>
      </c>
      <c r="O963" s="6">
        <v>0.86929999999999996</v>
      </c>
      <c r="P963" s="6">
        <v>0.4113</v>
      </c>
      <c r="Q963" s="6">
        <v>3</v>
      </c>
      <c r="R963" s="6">
        <v>35</v>
      </c>
      <c r="S963" s="6">
        <v>161</v>
      </c>
      <c r="T963" s="6">
        <v>8892</v>
      </c>
      <c r="U963" s="6">
        <v>6.59E-2</v>
      </c>
      <c r="V963" s="6">
        <v>0.91479999999999995</v>
      </c>
      <c r="W963" s="6">
        <v>0.4325</v>
      </c>
      <c r="X963" s="6">
        <v>31</v>
      </c>
      <c r="Y963" s="6">
        <v>369</v>
      </c>
      <c r="Z963" s="6">
        <v>161</v>
      </c>
      <c r="AA963" s="6">
        <v>8691</v>
      </c>
      <c r="AB963" s="6">
        <v>0.69489999999999996</v>
      </c>
      <c r="AC963" s="6">
        <v>0.91479999999999995</v>
      </c>
      <c r="AD963" s="6">
        <v>0.42280000000000001</v>
      </c>
      <c r="AE963" s="6">
        <v>7</v>
      </c>
      <c r="AF963" s="6">
        <v>39</v>
      </c>
      <c r="AG963" s="6">
        <v>19</v>
      </c>
      <c r="AH963" s="6">
        <v>576</v>
      </c>
      <c r="AI963" s="6">
        <v>7.3400000000000007E-2</v>
      </c>
      <c r="AJ963" s="6">
        <v>0.108</v>
      </c>
      <c r="AK963" s="6">
        <v>2.8000000000000001E-2</v>
      </c>
      <c r="AL963" s="6">
        <v>2</v>
      </c>
      <c r="AM963" s="6">
        <v>27</v>
      </c>
      <c r="AN963" s="6">
        <v>153</v>
      </c>
      <c r="AO963" s="6">
        <v>8452</v>
      </c>
      <c r="AP963" s="6">
        <v>5.0799999999999998E-2</v>
      </c>
      <c r="AQ963" s="6">
        <v>0.86929999999999996</v>
      </c>
      <c r="AR963" s="6">
        <v>0.41110000000000002</v>
      </c>
      <c r="AT963" s="6" t="str">
        <f t="shared" si="43"/>
        <v/>
      </c>
      <c r="AU963" s="6">
        <f t="shared" si="44"/>
        <v>291.55172413793105</v>
      </c>
      <c r="AV963" s="6">
        <f t="shared" si="45"/>
        <v>254.05714285714285</v>
      </c>
      <c r="AW963" s="7">
        <f t="shared" si="46"/>
        <v>23.552845528455286</v>
      </c>
      <c r="AX963" s="6">
        <f t="shared" si="47"/>
        <v>14.76923076923077</v>
      </c>
      <c r="AY963" s="6">
        <f t="shared" si="48"/>
        <v>313.03703703703701</v>
      </c>
      <c r="BA963" s="6">
        <f>VLOOKUP(A963, ALL_AP_DATA!$A$2:$F$3600, 6, FALSE)</f>
        <v>531</v>
      </c>
      <c r="BB963" s="6">
        <f>VLOOKUP(A963, projmetadata!$A$2:$D$2036, 4, FALSE)</f>
        <v>83935</v>
      </c>
      <c r="BC963" s="6" t="e">
        <f t="array" aca="1" ref="BC963" ca="1">_xludf.IFS(I963&lt;&gt;0, F963/I963, P963&lt;&gt;0, M963/P963, W963&lt;&gt;0, T963/W963, AD963&lt;&gt;0, AA963/AD963, AK963&lt;&gt;0, AH963/AK963, AR963&lt;&gt;0, AO963/AR963, TRUE, 0)</f>
        <v>#NAME?</v>
      </c>
      <c r="BE963" s="6" t="e">
        <f t="shared" ca="1" si="40"/>
        <v>#NAME?</v>
      </c>
      <c r="BF963" s="6" t="e">
        <f t="shared" ca="1" si="41"/>
        <v>#NAME?</v>
      </c>
      <c r="BG963" s="6"/>
      <c r="BH963" s="6">
        <f>VLOOKUP(A963, ALL_AP_DATA!$A$2:$D$3600, 3, FALSE)</f>
        <v>375</v>
      </c>
      <c r="BI963" s="6">
        <f>VLOOKUP(A963, ALL_AP_DATA!$A$2:$E$3600, 5, FALSE)</f>
        <v>20558</v>
      </c>
      <c r="BJ963" s="6">
        <f t="shared" si="49"/>
        <v>38.715630885122408</v>
      </c>
      <c r="BK963" s="6">
        <f t="shared" si="42"/>
        <v>0.70621468926553677</v>
      </c>
    </row>
    <row r="964" spans="1:63" ht="15.75" customHeight="1" x14ac:dyDescent="0.2">
      <c r="A964" s="6" t="s">
        <v>1023</v>
      </c>
      <c r="B964" s="6" t="s">
        <v>61</v>
      </c>
      <c r="Q964" s="6">
        <v>10</v>
      </c>
      <c r="R964" s="6">
        <v>34</v>
      </c>
      <c r="S964" s="6">
        <v>65</v>
      </c>
      <c r="T964" s="6">
        <v>2947</v>
      </c>
      <c r="U964" s="6">
        <v>0.1201</v>
      </c>
      <c r="V964" s="6">
        <v>0.56520000000000004</v>
      </c>
      <c r="W964" s="6">
        <v>0.18049999999999999</v>
      </c>
      <c r="X964" s="6">
        <v>7</v>
      </c>
      <c r="Y964" s="6">
        <v>195</v>
      </c>
      <c r="Z964" s="6">
        <v>90</v>
      </c>
      <c r="AA964" s="6">
        <v>4209</v>
      </c>
      <c r="AB964" s="6">
        <v>0.68899999999999995</v>
      </c>
      <c r="AC964" s="6">
        <v>0.78259999999999996</v>
      </c>
      <c r="AD964" s="6">
        <v>0.25769999999999998</v>
      </c>
      <c r="AE964" s="6">
        <v>9</v>
      </c>
      <c r="AF964" s="6">
        <v>46</v>
      </c>
      <c r="AG964" s="6">
        <v>34</v>
      </c>
      <c r="AH964" s="6">
        <v>991</v>
      </c>
      <c r="AI964" s="6">
        <v>0.16250000000000001</v>
      </c>
      <c r="AJ964" s="6">
        <v>0.29570000000000002</v>
      </c>
      <c r="AK964" s="6">
        <v>6.0699999999999997E-2</v>
      </c>
      <c r="AT964" s="6" t="str">
        <f t="shared" si="43"/>
        <v/>
      </c>
      <c r="AU964" s="6" t="str">
        <f t="shared" si="44"/>
        <v/>
      </c>
      <c r="AV964" s="6">
        <f t="shared" si="45"/>
        <v>86.67647058823529</v>
      </c>
      <c r="AW964" s="7">
        <f t="shared" si="46"/>
        <v>21.584615384615386</v>
      </c>
      <c r="AX964" s="6">
        <f t="shared" si="47"/>
        <v>21.543478260869566</v>
      </c>
      <c r="AY964" s="6" t="str">
        <f t="shared" si="48"/>
        <v/>
      </c>
      <c r="BA964" s="6">
        <f>VLOOKUP(A964, ALL_AP_DATA!$A$2:$F$3600, 6, FALSE)</f>
        <v>283</v>
      </c>
      <c r="BB964" s="6">
        <f>VLOOKUP(A964, projmetadata!$A$2:$D$2036, 4, FALSE)</f>
        <v>78049</v>
      </c>
      <c r="BC964" s="6" t="e">
        <f t="array" aca="1" ref="BC964" ca="1">_xludf.IFS(I964&lt;&gt;0, F964/I964, P964&lt;&gt;0, M964/P964, W964&lt;&gt;0, T964/W964, AD964&lt;&gt;0, AA964/AD964, AK964&lt;&gt;0, AH964/AK964, AR964&lt;&gt;0, AO964/AR964, TRUE, 0)</f>
        <v>#NAME?</v>
      </c>
      <c r="BE964" s="6" t="e">
        <f t="shared" ca="1" si="40"/>
        <v>#NAME?</v>
      </c>
      <c r="BF964" s="6" t="e">
        <f t="shared" ca="1" si="41"/>
        <v>#NAME?</v>
      </c>
      <c r="BG964" s="6"/>
      <c r="BH964" s="6">
        <f>VLOOKUP(A964, ALL_AP_DATA!$A$2:$D$3600, 3, FALSE)</f>
        <v>202</v>
      </c>
      <c r="BI964" s="6">
        <f>VLOOKUP(A964, ALL_AP_DATA!$A$2:$E$3600, 5, FALSE)</f>
        <v>16330</v>
      </c>
      <c r="BJ964" s="6">
        <f t="shared" si="49"/>
        <v>57.703180212014132</v>
      </c>
      <c r="BK964" s="6">
        <f t="shared" si="42"/>
        <v>0.71378091872791516</v>
      </c>
    </row>
    <row r="965" spans="1:63" ht="15.75" customHeight="1" x14ac:dyDescent="0.2">
      <c r="A965" s="6" t="s">
        <v>1024</v>
      </c>
      <c r="B965" s="6" t="s">
        <v>64</v>
      </c>
      <c r="C965" s="6">
        <v>47</v>
      </c>
      <c r="D965" s="6">
        <v>134</v>
      </c>
      <c r="E965" s="6">
        <v>60</v>
      </c>
      <c r="F965" s="6">
        <v>2263</v>
      </c>
      <c r="G965" s="6">
        <v>3.1399999999999997E-2</v>
      </c>
      <c r="H965" s="6">
        <v>0.15190000000000001</v>
      </c>
      <c r="I965" s="6">
        <v>3.9300000000000002E-2</v>
      </c>
      <c r="Q965" s="6">
        <v>71</v>
      </c>
      <c r="R965" s="6">
        <v>346</v>
      </c>
      <c r="S965" s="6">
        <v>284</v>
      </c>
      <c r="T965" s="6">
        <v>35530</v>
      </c>
      <c r="U965" s="6">
        <v>8.1100000000000005E-2</v>
      </c>
      <c r="V965" s="6">
        <v>0.71899999999999997</v>
      </c>
      <c r="W965" s="6">
        <v>0.61780000000000002</v>
      </c>
      <c r="X965" s="6">
        <v>96</v>
      </c>
      <c r="Y965" s="6">
        <v>683</v>
      </c>
      <c r="Z965" s="6">
        <v>165</v>
      </c>
      <c r="AA965" s="6">
        <v>10426</v>
      </c>
      <c r="AB965" s="6">
        <v>0.16020000000000001</v>
      </c>
      <c r="AC965" s="6">
        <v>0.41770000000000002</v>
      </c>
      <c r="AD965" s="6">
        <v>0.18129999999999999</v>
      </c>
      <c r="AE965" s="6">
        <v>302</v>
      </c>
      <c r="AF965" s="6">
        <v>1412</v>
      </c>
      <c r="AG965" s="6">
        <v>260</v>
      </c>
      <c r="AH965" s="6">
        <v>28932</v>
      </c>
      <c r="AI965" s="6">
        <v>0.33110000000000001</v>
      </c>
      <c r="AJ965" s="6">
        <v>0.65820000000000001</v>
      </c>
      <c r="AK965" s="6">
        <v>0.50309999999999999</v>
      </c>
      <c r="AL965" s="6">
        <v>1</v>
      </c>
      <c r="AM965" s="6">
        <v>55</v>
      </c>
      <c r="AN965" s="6">
        <v>80</v>
      </c>
      <c r="AO965" s="6">
        <v>7581</v>
      </c>
      <c r="AP965" s="6">
        <v>1.29E-2</v>
      </c>
      <c r="AQ965" s="6">
        <v>0.20250000000000001</v>
      </c>
      <c r="AR965" s="6">
        <v>0.1318</v>
      </c>
      <c r="AT965" s="6">
        <f t="shared" si="43"/>
        <v>16.888059701492537</v>
      </c>
      <c r="AU965" s="6" t="str">
        <f t="shared" si="44"/>
        <v/>
      </c>
      <c r="AV965" s="6">
        <f t="shared" si="45"/>
        <v>102.6878612716763</v>
      </c>
      <c r="AW965" s="7">
        <f t="shared" si="46"/>
        <v>15.265007320644216</v>
      </c>
      <c r="AX965" s="6">
        <f t="shared" si="47"/>
        <v>20.490084985835693</v>
      </c>
      <c r="AY965" s="6">
        <f t="shared" si="48"/>
        <v>137.83636363636364</v>
      </c>
      <c r="BA965" s="6">
        <f>VLOOKUP(A965, ALL_AP_DATA!$A$2:$F$3600, 6, FALSE)</f>
        <v>4264</v>
      </c>
      <c r="BB965" s="6">
        <f>VLOOKUP(A965, projmetadata!$A$2:$D$2036, 4, FALSE)</f>
        <v>261141</v>
      </c>
      <c r="BC965" s="6" t="e">
        <f t="array" aca="1" ref="BC965" ca="1">_xludf.IFS(I965&lt;&gt;0, F965/I965, P965&lt;&gt;0, M965/P965, W965&lt;&gt;0, T965/W965, AD965&lt;&gt;0, AA965/AD965, AK965&lt;&gt;0, AH965/AK965, AR965&lt;&gt;0, AO965/AR965, TRUE, 0)</f>
        <v>#NAME?</v>
      </c>
      <c r="BE965" s="6" t="e">
        <f t="shared" ca="1" si="40"/>
        <v>#NAME?</v>
      </c>
      <c r="BF965" s="6" t="e">
        <f t="shared" ca="1" si="41"/>
        <v>#NAME?</v>
      </c>
      <c r="BG965" s="6"/>
      <c r="BH965" s="6">
        <f>VLOOKUP(A965, ALL_AP_DATA!$A$2:$D$3600, 3, FALSE)</f>
        <v>1977</v>
      </c>
      <c r="BI965" s="6">
        <f>VLOOKUP(A965, ALL_AP_DATA!$A$2:$E$3600, 5, FALSE)</f>
        <v>57510</v>
      </c>
      <c r="BJ965" s="6">
        <f t="shared" si="49"/>
        <v>13.487335834896811</v>
      </c>
      <c r="BK965" s="6">
        <f t="shared" si="42"/>
        <v>0.46364915572232646</v>
      </c>
    </row>
    <row r="966" spans="1:63" ht="15.75" customHeight="1" x14ac:dyDescent="0.2">
      <c r="A966" s="6" t="s">
        <v>1025</v>
      </c>
      <c r="B966" s="6" t="s">
        <v>61</v>
      </c>
      <c r="C966" s="6">
        <v>1</v>
      </c>
      <c r="D966" s="6">
        <v>35</v>
      </c>
      <c r="E966" s="6">
        <v>203</v>
      </c>
      <c r="F966" s="6">
        <v>13478</v>
      </c>
      <c r="G966" s="6">
        <v>0.1118</v>
      </c>
      <c r="H966" s="6">
        <v>0.74360000000000004</v>
      </c>
      <c r="I966" s="6">
        <v>0.45529999999999998</v>
      </c>
      <c r="J966" s="6">
        <v>4</v>
      </c>
      <c r="K966" s="6">
        <v>37</v>
      </c>
      <c r="L966" s="6">
        <v>231</v>
      </c>
      <c r="M966" s="6">
        <v>18303</v>
      </c>
      <c r="N966" s="6">
        <v>0.1182</v>
      </c>
      <c r="O966" s="6">
        <v>0.84619999999999995</v>
      </c>
      <c r="P966" s="6">
        <v>0.61829999999999996</v>
      </c>
      <c r="Q966" s="6">
        <v>10</v>
      </c>
      <c r="R966" s="6">
        <v>64</v>
      </c>
      <c r="S966" s="6">
        <v>259</v>
      </c>
      <c r="T966" s="6">
        <v>24964</v>
      </c>
      <c r="U966" s="6">
        <v>0.20449999999999999</v>
      </c>
      <c r="V966" s="6">
        <v>0.94869999999999999</v>
      </c>
      <c r="W966" s="6">
        <v>0.84330000000000005</v>
      </c>
      <c r="X966" s="6">
        <v>2</v>
      </c>
      <c r="Y966" s="6">
        <v>39</v>
      </c>
      <c r="Z966" s="6">
        <v>177</v>
      </c>
      <c r="AA966" s="6">
        <v>11226</v>
      </c>
      <c r="AB966" s="6">
        <v>0.1246</v>
      </c>
      <c r="AC966" s="6">
        <v>0.64839999999999998</v>
      </c>
      <c r="AD966" s="6">
        <v>0.37919999999999998</v>
      </c>
      <c r="AE966" s="6">
        <v>9</v>
      </c>
      <c r="AF966" s="6">
        <v>44</v>
      </c>
      <c r="AG966" s="6">
        <v>122</v>
      </c>
      <c r="AH966" s="6">
        <v>4197</v>
      </c>
      <c r="AI966" s="6">
        <v>0.1406</v>
      </c>
      <c r="AJ966" s="6">
        <v>0.44690000000000002</v>
      </c>
      <c r="AK966" s="6">
        <v>0.14180000000000001</v>
      </c>
      <c r="AL966" s="6">
        <v>2</v>
      </c>
      <c r="AM966" s="6">
        <v>41</v>
      </c>
      <c r="AN966" s="6">
        <v>226</v>
      </c>
      <c r="AO966" s="6">
        <v>22114</v>
      </c>
      <c r="AP966" s="6">
        <v>0.13100000000000001</v>
      </c>
      <c r="AQ966" s="6">
        <v>0.82779999999999998</v>
      </c>
      <c r="AR966" s="6">
        <v>0.74709999999999999</v>
      </c>
      <c r="AT966" s="6">
        <f t="shared" si="43"/>
        <v>385.08571428571429</v>
      </c>
      <c r="AU966" s="6">
        <f t="shared" si="44"/>
        <v>494.67567567567568</v>
      </c>
      <c r="AV966" s="6">
        <f t="shared" si="45"/>
        <v>390.0625</v>
      </c>
      <c r="AW966" s="7">
        <f t="shared" si="46"/>
        <v>287.84615384615387</v>
      </c>
      <c r="AX966" s="6">
        <f t="shared" si="47"/>
        <v>95.38636363636364</v>
      </c>
      <c r="AY966" s="6">
        <f t="shared" si="48"/>
        <v>539.36585365853659</v>
      </c>
      <c r="BA966" s="6">
        <f>VLOOKUP(A966, ALL_AP_DATA!$A$2:$F$3600, 6, FALSE)</f>
        <v>313</v>
      </c>
      <c r="BB966" s="6">
        <f>VLOOKUP(A966, projmetadata!$A$2:$D$2036, 4, FALSE)</f>
        <v>109811</v>
      </c>
      <c r="BC966" s="6" t="e">
        <f t="array" aca="1" ref="BC966" ca="1">_xludf.IFS(I966&lt;&gt;0, F966/I966, P966&lt;&gt;0, M966/P966, W966&lt;&gt;0, T966/W966, AD966&lt;&gt;0, AA966/AD966, AK966&lt;&gt;0, AH966/AK966, AR966&lt;&gt;0, AO966/AR966, TRUE, 0)</f>
        <v>#NAME?</v>
      </c>
      <c r="BE966" s="6" t="e">
        <f t="shared" ca="1" si="40"/>
        <v>#NAME?</v>
      </c>
      <c r="BF966" s="6" t="e">
        <f t="shared" ca="1" si="41"/>
        <v>#NAME?</v>
      </c>
      <c r="BG966" s="6"/>
      <c r="BH966" s="6">
        <f>VLOOKUP(A966, ALL_AP_DATA!$A$2:$D$3600, 3, FALSE)</f>
        <v>114</v>
      </c>
      <c r="BI966" s="6">
        <f>VLOOKUP(A966, ALL_AP_DATA!$A$2:$E$3600, 5, FALSE)</f>
        <v>29601</v>
      </c>
      <c r="BJ966" s="6">
        <f t="shared" si="49"/>
        <v>94.571884984025559</v>
      </c>
      <c r="BK966" s="6">
        <f t="shared" si="42"/>
        <v>0.36421725239616615</v>
      </c>
    </row>
    <row r="967" spans="1:63" ht="15.75" customHeight="1" x14ac:dyDescent="0.2">
      <c r="A967" s="6" t="s">
        <v>1026</v>
      </c>
      <c r="B967" s="6" t="s">
        <v>64</v>
      </c>
      <c r="C967" s="6">
        <v>7</v>
      </c>
      <c r="D967" s="6">
        <v>29</v>
      </c>
      <c r="E967" s="6">
        <v>6</v>
      </c>
      <c r="F967" s="6">
        <v>146</v>
      </c>
      <c r="G967" s="6">
        <v>5.3199999999999997E-2</v>
      </c>
      <c r="H967" s="6">
        <v>0.21429999999999999</v>
      </c>
      <c r="I967" s="6">
        <v>3.7699999999999997E-2</v>
      </c>
      <c r="Q967" s="6">
        <v>3</v>
      </c>
      <c r="R967" s="6">
        <v>17</v>
      </c>
      <c r="S967" s="6">
        <v>11</v>
      </c>
      <c r="T967" s="6">
        <v>607</v>
      </c>
      <c r="U967" s="6">
        <v>3.1199999999999999E-2</v>
      </c>
      <c r="V967" s="6">
        <v>0.39290000000000003</v>
      </c>
      <c r="W967" s="6">
        <v>0.15679999999999999</v>
      </c>
      <c r="X967" s="6">
        <v>18</v>
      </c>
      <c r="Y967" s="6">
        <v>113</v>
      </c>
      <c r="Z967" s="6">
        <v>15</v>
      </c>
      <c r="AA967" s="6">
        <v>676</v>
      </c>
      <c r="AB967" s="6">
        <v>0.20730000000000001</v>
      </c>
      <c r="AC967" s="6">
        <v>0.53569999999999995</v>
      </c>
      <c r="AD967" s="6">
        <v>0.17460000000000001</v>
      </c>
      <c r="AE967" s="6">
        <v>37</v>
      </c>
      <c r="AF967" s="6">
        <v>128</v>
      </c>
      <c r="AG967" s="6">
        <v>20</v>
      </c>
      <c r="AH967" s="6">
        <v>1598</v>
      </c>
      <c r="AI967" s="6">
        <v>0.2349</v>
      </c>
      <c r="AJ967" s="6">
        <v>0.71430000000000005</v>
      </c>
      <c r="AK967" s="6">
        <v>0.4128</v>
      </c>
      <c r="AT967" s="6">
        <f t="shared" si="43"/>
        <v>5.0344827586206895</v>
      </c>
      <c r="AU967" s="6" t="str">
        <f t="shared" si="44"/>
        <v/>
      </c>
      <c r="AV967" s="6">
        <f t="shared" si="45"/>
        <v>35.705882352941174</v>
      </c>
      <c r="AW967" s="7">
        <f t="shared" si="46"/>
        <v>5.9823008849557526</v>
      </c>
      <c r="AX967" s="6">
        <f t="shared" si="47"/>
        <v>12.484375</v>
      </c>
      <c r="AY967" s="6" t="str">
        <f t="shared" si="48"/>
        <v/>
      </c>
      <c r="BA967" s="6">
        <f>VLOOKUP(A967, ALL_AP_DATA!$A$2:$F$3600, 6, FALSE)</f>
        <v>545</v>
      </c>
      <c r="BB967" s="6">
        <f>VLOOKUP(A967, projmetadata!$A$2:$D$2036, 4, FALSE)</f>
        <v>35639</v>
      </c>
      <c r="BC967" s="6" t="e">
        <f t="array" aca="1" ref="BC967" ca="1">_xludf.IFS(I967&lt;&gt;0, F967/I967, P967&lt;&gt;0, M967/P967, W967&lt;&gt;0, T967/W967, AD967&lt;&gt;0, AA967/AD967, AK967&lt;&gt;0, AH967/AK967, AR967&lt;&gt;0, AO967/AR967, TRUE, 0)</f>
        <v>#NAME?</v>
      </c>
      <c r="BE967" s="6" t="e">
        <f t="shared" ca="1" si="40"/>
        <v>#NAME?</v>
      </c>
      <c r="BF967" s="6" t="e">
        <f t="shared" ca="1" si="41"/>
        <v>#NAME?</v>
      </c>
      <c r="BG967" s="6"/>
      <c r="BH967" s="6">
        <f>VLOOKUP(A967, ALL_AP_DATA!$A$2:$D$3600, 3, FALSE)</f>
        <v>209</v>
      </c>
      <c r="BI967" s="6">
        <f>VLOOKUP(A967, ALL_AP_DATA!$A$2:$E$3600, 5, FALSE)</f>
        <v>3871</v>
      </c>
      <c r="BJ967" s="6">
        <f t="shared" si="49"/>
        <v>7.1027522935779812</v>
      </c>
      <c r="BK967" s="6">
        <f t="shared" si="42"/>
        <v>0.38348623853211011</v>
      </c>
    </row>
    <row r="968" spans="1:63" ht="15.75" customHeight="1" x14ac:dyDescent="0.2">
      <c r="A968" s="6" t="s">
        <v>1027</v>
      </c>
      <c r="B968" s="6" t="s">
        <v>64</v>
      </c>
      <c r="C968" s="6">
        <v>2</v>
      </c>
      <c r="D968" s="6">
        <v>54</v>
      </c>
      <c r="E968" s="6">
        <v>1</v>
      </c>
      <c r="F968" s="6">
        <v>2</v>
      </c>
      <c r="G968" s="6">
        <v>0.13300000000000001</v>
      </c>
      <c r="H968" s="6">
        <v>0.33329999999999999</v>
      </c>
      <c r="I968" s="6">
        <v>0.4</v>
      </c>
      <c r="X968" s="6">
        <v>15</v>
      </c>
      <c r="Y968" s="6">
        <v>174</v>
      </c>
      <c r="Z968" s="6">
        <v>2</v>
      </c>
      <c r="AA968" s="6">
        <v>3</v>
      </c>
      <c r="AB968" s="6">
        <v>0.42859999999999998</v>
      </c>
      <c r="AC968" s="6">
        <v>0.66669999999999996</v>
      </c>
      <c r="AD968" s="6">
        <v>0.6</v>
      </c>
      <c r="AE968" s="6">
        <v>15</v>
      </c>
      <c r="AF968" s="6">
        <v>154</v>
      </c>
      <c r="AG968" s="6">
        <v>1</v>
      </c>
      <c r="AH968" s="6">
        <v>2</v>
      </c>
      <c r="AI968" s="6">
        <v>0.37930000000000003</v>
      </c>
      <c r="AJ968" s="6">
        <v>0.33329999999999999</v>
      </c>
      <c r="AK968" s="6">
        <v>0.4</v>
      </c>
      <c r="AT968" s="6">
        <f t="shared" si="43"/>
        <v>3.7037037037037035E-2</v>
      </c>
      <c r="AU968" s="6" t="str">
        <f t="shared" si="44"/>
        <v/>
      </c>
      <c r="AV968" s="6" t="str">
        <f t="shared" si="45"/>
        <v/>
      </c>
      <c r="AW968" s="7">
        <f t="shared" si="46"/>
        <v>1.7241379310344827E-2</v>
      </c>
      <c r="AX968" s="6">
        <f t="shared" si="47"/>
        <v>1.2987012987012988E-2</v>
      </c>
      <c r="AY968" s="6" t="str">
        <f t="shared" si="48"/>
        <v/>
      </c>
      <c r="BA968" s="6">
        <f>VLOOKUP(A968, ALL_AP_DATA!$A$2:$F$3600, 6, FALSE)</f>
        <v>406</v>
      </c>
      <c r="BB968" s="6">
        <f>VLOOKUP(A968, projmetadata!$A$2:$D$2036, 4, FALSE)</f>
        <v>43471</v>
      </c>
      <c r="BC968" s="6" t="e">
        <f t="array" aca="1" ref="BC968" ca="1">_xludf.IFS(I968&lt;&gt;0, F968/I968, P968&lt;&gt;0, M968/P968, W968&lt;&gt;0, T968/W968, AD968&lt;&gt;0, AA968/AD968, AK968&lt;&gt;0, AH968/AK968, AR968&lt;&gt;0, AO968/AR968, TRUE, 0)</f>
        <v>#NAME?</v>
      </c>
      <c r="BE968" s="6" t="e">
        <f t="shared" ca="1" si="40"/>
        <v>#NAME?</v>
      </c>
      <c r="BF968" s="6" t="e">
        <f t="shared" ca="1" si="41"/>
        <v>#NAME?</v>
      </c>
      <c r="BG968" s="6"/>
      <c r="BH968" s="6">
        <f>VLOOKUP(A968, ALL_AP_DATA!$A$2:$D$3600, 3, FALSE)</f>
        <v>226</v>
      </c>
      <c r="BI968" s="6">
        <f>VLOOKUP(A968, ALL_AP_DATA!$A$2:$E$3600, 5, FALSE)</f>
        <v>5</v>
      </c>
      <c r="BJ968" s="6">
        <f t="shared" si="49"/>
        <v>1.2315270935960592E-2</v>
      </c>
      <c r="BK968" s="6">
        <f t="shared" si="42"/>
        <v>0.55665024630541871</v>
      </c>
    </row>
    <row r="969" spans="1:63" ht="15.75" customHeight="1" x14ac:dyDescent="0.2">
      <c r="A969" s="6" t="s">
        <v>1028</v>
      </c>
      <c r="B969" s="6" t="s">
        <v>61</v>
      </c>
      <c r="X969" s="6">
        <v>6</v>
      </c>
      <c r="Y969" s="6">
        <v>136</v>
      </c>
      <c r="Z969" s="6">
        <v>0</v>
      </c>
      <c r="AA969" s="6">
        <v>0</v>
      </c>
      <c r="AB969" s="6">
        <v>0.56899999999999995</v>
      </c>
      <c r="AC969" s="6">
        <v>0</v>
      </c>
      <c r="AD969" s="6">
        <v>0</v>
      </c>
      <c r="AE969" s="6">
        <v>17</v>
      </c>
      <c r="AF969" s="6">
        <v>66</v>
      </c>
      <c r="AG969" s="6">
        <v>0</v>
      </c>
      <c r="AH969" s="6">
        <v>0</v>
      </c>
      <c r="AI969" s="6">
        <v>0.2762</v>
      </c>
      <c r="AJ969" s="6">
        <v>0</v>
      </c>
      <c r="AK969" s="6">
        <v>0</v>
      </c>
      <c r="AT969" s="6" t="str">
        <f t="shared" si="43"/>
        <v/>
      </c>
      <c r="AU969" s="6" t="str">
        <f t="shared" si="44"/>
        <v/>
      </c>
      <c r="AV969" s="6" t="str">
        <f t="shared" si="45"/>
        <v/>
      </c>
      <c r="AW969" s="7">
        <f t="shared" si="46"/>
        <v>0</v>
      </c>
      <c r="AX969" s="6">
        <f t="shared" si="47"/>
        <v>0</v>
      </c>
      <c r="AY969" s="6" t="str">
        <f t="shared" si="48"/>
        <v/>
      </c>
      <c r="BA969" s="6">
        <f>VLOOKUP(A969, ALL_AP_DATA!$A$2:$F$3600, 6, FALSE)</f>
        <v>239</v>
      </c>
      <c r="BB969" s="6">
        <f>VLOOKUP(A969, projmetadata!$A$2:$D$2036, 4, FALSE)</f>
        <v>32685</v>
      </c>
      <c r="BC969" s="6" t="e">
        <f t="array" aca="1" ref="BC969" ca="1">_xludf.IFS(I969&lt;&gt;0, F969/I969, P969&lt;&gt;0, M969/P969, W969&lt;&gt;0, T969/W969, AD969&lt;&gt;0, AA969/AD969, AK969&lt;&gt;0, AH969/AK969, AR969&lt;&gt;0, AO969/AR969, TRUE, 0)</f>
        <v>#NAME?</v>
      </c>
      <c r="BE969" s="6" t="e">
        <f t="shared" ca="1" si="40"/>
        <v>#NAME?</v>
      </c>
      <c r="BF969" s="6" t="e">
        <f t="shared" ca="1" si="41"/>
        <v>#NAME?</v>
      </c>
      <c r="BG969" s="6"/>
      <c r="BH969" s="6">
        <f>VLOOKUP(A969, ALL_AP_DATA!$A$2:$D$3600, 3, FALSE)</f>
        <v>157</v>
      </c>
      <c r="BI969" s="6">
        <f>VLOOKUP(A969, ALL_AP_DATA!$A$2:$E$3600, 5, FALSE)</f>
        <v>0</v>
      </c>
      <c r="BJ969" s="6">
        <f t="shared" si="49"/>
        <v>0</v>
      </c>
      <c r="BK969" s="6">
        <f t="shared" si="42"/>
        <v>0.65690376569037656</v>
      </c>
    </row>
    <row r="970" spans="1:63" ht="15.75" customHeight="1" x14ac:dyDescent="0.2">
      <c r="A970" s="6" t="s">
        <v>1029</v>
      </c>
      <c r="B970" s="6" t="s">
        <v>61</v>
      </c>
      <c r="Q970" s="6">
        <v>2</v>
      </c>
      <c r="R970" s="6">
        <v>10</v>
      </c>
      <c r="S970" s="6">
        <v>27</v>
      </c>
      <c r="T970" s="6">
        <v>2843</v>
      </c>
      <c r="U970" s="6">
        <v>4.9799999999999997E-2</v>
      </c>
      <c r="V970" s="6">
        <v>0.77139999999999997</v>
      </c>
      <c r="W970" s="6">
        <v>0.74970000000000003</v>
      </c>
      <c r="X970" s="6">
        <v>4</v>
      </c>
      <c r="Y970" s="6">
        <v>67</v>
      </c>
      <c r="Z970" s="6">
        <v>10</v>
      </c>
      <c r="AA970" s="6">
        <v>668</v>
      </c>
      <c r="AB970" s="6">
        <v>0.33329999999999999</v>
      </c>
      <c r="AC970" s="6">
        <v>0.28570000000000001</v>
      </c>
      <c r="AD970" s="6">
        <v>0.1762</v>
      </c>
      <c r="AE970" s="6">
        <v>6</v>
      </c>
      <c r="AF970" s="6">
        <v>23</v>
      </c>
      <c r="AG970" s="6">
        <v>26</v>
      </c>
      <c r="AH970" s="6">
        <v>3056</v>
      </c>
      <c r="AI970" s="6">
        <v>0.1144</v>
      </c>
      <c r="AJ970" s="6">
        <v>0.7429</v>
      </c>
      <c r="AK970" s="6">
        <v>0.80589999999999995</v>
      </c>
      <c r="AT970" s="6" t="str">
        <f t="shared" si="43"/>
        <v/>
      </c>
      <c r="AU970" s="6" t="str">
        <f t="shared" si="44"/>
        <v/>
      </c>
      <c r="AV970" s="6">
        <f t="shared" si="45"/>
        <v>284.3</v>
      </c>
      <c r="AW970" s="7">
        <f t="shared" si="46"/>
        <v>9.9701492537313428</v>
      </c>
      <c r="AX970" s="6">
        <f t="shared" si="47"/>
        <v>132.86956521739131</v>
      </c>
      <c r="AY970" s="6" t="str">
        <f t="shared" si="48"/>
        <v/>
      </c>
      <c r="BA970" s="6">
        <f>VLOOKUP(A970, ALL_AP_DATA!$A$2:$F$3600, 6, FALSE)</f>
        <v>201</v>
      </c>
      <c r="BB970" s="6">
        <f>VLOOKUP(A970, projmetadata!$A$2:$D$2036, 4, FALSE)</f>
        <v>27858</v>
      </c>
      <c r="BC970" s="6" t="e">
        <f t="array" aca="1" ref="BC970" ca="1">_xludf.IFS(I970&lt;&gt;0, F970/I970, P970&lt;&gt;0, M970/P970, W970&lt;&gt;0, T970/W970, AD970&lt;&gt;0, AA970/AD970, AK970&lt;&gt;0, AH970/AK970, AR970&lt;&gt;0, AO970/AR970, TRUE, 0)</f>
        <v>#NAME?</v>
      </c>
      <c r="BE970" s="6" t="e">
        <f t="shared" ca="1" si="40"/>
        <v>#NAME?</v>
      </c>
      <c r="BF970" s="6" t="e">
        <f t="shared" ca="1" si="41"/>
        <v>#NAME?</v>
      </c>
      <c r="BG970" s="6"/>
      <c r="BH970" s="6">
        <f>VLOOKUP(A970, ALL_AP_DATA!$A$2:$D$3600, 3, FALSE)</f>
        <v>81</v>
      </c>
      <c r="BI970" s="6">
        <f>VLOOKUP(A970, ALL_AP_DATA!$A$2:$E$3600, 5, FALSE)</f>
        <v>3792</v>
      </c>
      <c r="BJ970" s="6">
        <f t="shared" si="49"/>
        <v>18.865671641791046</v>
      </c>
      <c r="BK970" s="6">
        <f t="shared" si="42"/>
        <v>0.40298507462686567</v>
      </c>
    </row>
    <row r="971" spans="1:63" ht="15.75" customHeight="1" x14ac:dyDescent="0.2">
      <c r="A971" s="6" t="s">
        <v>1030</v>
      </c>
      <c r="B971" s="6" t="s">
        <v>61</v>
      </c>
      <c r="X971" s="6">
        <v>4</v>
      </c>
      <c r="Y971" s="6">
        <v>55</v>
      </c>
      <c r="Z971" s="6">
        <v>0</v>
      </c>
      <c r="AA971" s="6">
        <v>0</v>
      </c>
      <c r="AB971" s="6">
        <v>0.36909999999999998</v>
      </c>
      <c r="AC971" s="6">
        <v>0</v>
      </c>
      <c r="AD971" s="6">
        <v>0</v>
      </c>
      <c r="AE971" s="6">
        <v>7</v>
      </c>
      <c r="AF971" s="6">
        <v>42</v>
      </c>
      <c r="AG971" s="6">
        <v>0</v>
      </c>
      <c r="AH971" s="6">
        <v>0</v>
      </c>
      <c r="AI971" s="6">
        <v>0.28189999999999998</v>
      </c>
      <c r="AJ971" s="6">
        <v>0</v>
      </c>
      <c r="AK971" s="6">
        <v>0</v>
      </c>
      <c r="AT971" s="6" t="str">
        <f t="shared" si="43"/>
        <v/>
      </c>
      <c r="AU971" s="6" t="str">
        <f t="shared" si="44"/>
        <v/>
      </c>
      <c r="AV971" s="6" t="str">
        <f t="shared" si="45"/>
        <v/>
      </c>
      <c r="AW971" s="7">
        <f t="shared" si="46"/>
        <v>0</v>
      </c>
      <c r="AX971" s="6">
        <f t="shared" si="47"/>
        <v>0</v>
      </c>
      <c r="AY971" s="6" t="str">
        <f t="shared" si="48"/>
        <v/>
      </c>
      <c r="BA971" s="6">
        <f>VLOOKUP(A971, ALL_AP_DATA!$A$2:$F$3600, 6, FALSE)</f>
        <v>149</v>
      </c>
      <c r="BB971" s="6">
        <f>VLOOKUP(A971, projmetadata!$A$2:$D$2036, 4, FALSE)</f>
        <v>31294</v>
      </c>
      <c r="BC971" s="6" t="e">
        <f t="array" aca="1" ref="BC971" ca="1">_xludf.IFS(I971&lt;&gt;0, F971/I971, P971&lt;&gt;0, M971/P971, W971&lt;&gt;0, T971/W971, AD971&lt;&gt;0, AA971/AD971, AK971&lt;&gt;0, AH971/AK971, AR971&lt;&gt;0, AO971/AR971, TRUE, 0)</f>
        <v>#NAME?</v>
      </c>
      <c r="BE971" s="6" t="e">
        <f t="shared" ca="1" si="40"/>
        <v>#NAME?</v>
      </c>
      <c r="BF971" s="6" t="e">
        <f t="shared" ca="1" si="41"/>
        <v>#NAME?</v>
      </c>
      <c r="BG971" s="6"/>
      <c r="BH971" s="6">
        <f>VLOOKUP(A971, ALL_AP_DATA!$A$2:$D$3600, 3, FALSE)</f>
        <v>71</v>
      </c>
      <c r="BI971" s="6">
        <f>VLOOKUP(A971, ALL_AP_DATA!$A$2:$E$3600, 5, FALSE)</f>
        <v>0</v>
      </c>
      <c r="BJ971" s="6">
        <f t="shared" si="49"/>
        <v>0</v>
      </c>
      <c r="BK971" s="6">
        <f t="shared" si="42"/>
        <v>0.47651006711409394</v>
      </c>
    </row>
    <row r="972" spans="1:63" ht="15.75" customHeight="1" x14ac:dyDescent="0.2">
      <c r="A972" s="6" t="s">
        <v>1031</v>
      </c>
      <c r="B972" s="6" t="s">
        <v>61</v>
      </c>
      <c r="Q972" s="6">
        <v>1</v>
      </c>
      <c r="R972" s="6">
        <v>2</v>
      </c>
      <c r="S972" s="6">
        <v>2</v>
      </c>
      <c r="T972" s="6">
        <v>38</v>
      </c>
      <c r="U972" s="6">
        <v>9.4999999999999998E-3</v>
      </c>
      <c r="V972" s="6">
        <v>0.16669999999999999</v>
      </c>
      <c r="W972" s="6">
        <v>0.1138</v>
      </c>
      <c r="X972" s="6">
        <v>10</v>
      </c>
      <c r="Y972" s="6">
        <v>87</v>
      </c>
      <c r="Z972" s="6">
        <v>8</v>
      </c>
      <c r="AA972" s="6">
        <v>232</v>
      </c>
      <c r="AB972" s="6">
        <v>0.4123</v>
      </c>
      <c r="AC972" s="6">
        <v>0.66669999999999996</v>
      </c>
      <c r="AD972" s="6">
        <v>0.6946</v>
      </c>
      <c r="AE972" s="6">
        <v>5</v>
      </c>
      <c r="AF972" s="6">
        <v>26</v>
      </c>
      <c r="AG972" s="6">
        <v>4</v>
      </c>
      <c r="AH972" s="6">
        <v>130</v>
      </c>
      <c r="AI972" s="6">
        <v>0.1232</v>
      </c>
      <c r="AJ972" s="6">
        <v>0.33329999999999999</v>
      </c>
      <c r="AK972" s="6">
        <v>0.38919999999999999</v>
      </c>
      <c r="AT972" s="6" t="str">
        <f t="shared" si="43"/>
        <v/>
      </c>
      <c r="AU972" s="6" t="str">
        <f t="shared" si="44"/>
        <v/>
      </c>
      <c r="AV972" s="6">
        <f t="shared" si="45"/>
        <v>19</v>
      </c>
      <c r="AW972" s="7">
        <f t="shared" si="46"/>
        <v>2.6666666666666665</v>
      </c>
      <c r="AX972" s="6">
        <f t="shared" si="47"/>
        <v>5</v>
      </c>
      <c r="AY972" s="6" t="str">
        <f t="shared" si="48"/>
        <v/>
      </c>
      <c r="BA972" s="6">
        <f>VLOOKUP(A972, ALL_AP_DATA!$A$2:$F$3600, 6, FALSE)</f>
        <v>211</v>
      </c>
      <c r="BB972" s="6">
        <f>VLOOKUP(A972, projmetadata!$A$2:$D$2036, 4, FALSE)</f>
        <v>8660</v>
      </c>
      <c r="BC972" s="6" t="e">
        <f t="array" aca="1" ref="BC972" ca="1">_xludf.IFS(I972&lt;&gt;0, F972/I972, P972&lt;&gt;0, M972/P972, W972&lt;&gt;0, T972/W972, AD972&lt;&gt;0, AA972/AD972, AK972&lt;&gt;0, AH972/AK972, AR972&lt;&gt;0, AO972/AR972, TRUE, 0)</f>
        <v>#NAME?</v>
      </c>
      <c r="BE972" s="6" t="e">
        <f t="shared" ca="1" si="40"/>
        <v>#NAME?</v>
      </c>
      <c r="BF972" s="6" t="e">
        <f t="shared" ca="1" si="41"/>
        <v>#NAME?</v>
      </c>
      <c r="BG972" s="6"/>
      <c r="BH972" s="6">
        <f>VLOOKUP(A972, ALL_AP_DATA!$A$2:$D$3600, 3, FALSE)</f>
        <v>96</v>
      </c>
      <c r="BI972" s="6">
        <f>VLOOKUP(A972, ALL_AP_DATA!$A$2:$E$3600, 5, FALSE)</f>
        <v>334</v>
      </c>
      <c r="BJ972" s="6">
        <f t="shared" si="49"/>
        <v>1.5829383886255923</v>
      </c>
      <c r="BK972" s="6">
        <f t="shared" si="42"/>
        <v>0.45497630331753552</v>
      </c>
    </row>
    <row r="973" spans="1:63" ht="15.75" customHeight="1" x14ac:dyDescent="0.2">
      <c r="A973" s="6" t="s">
        <v>1032</v>
      </c>
      <c r="B973" s="6" t="s">
        <v>61</v>
      </c>
      <c r="Q973" s="6">
        <v>1</v>
      </c>
      <c r="R973" s="6">
        <v>3</v>
      </c>
      <c r="S973" s="6">
        <v>8</v>
      </c>
      <c r="T973" s="6">
        <v>172</v>
      </c>
      <c r="U973" s="6">
        <v>2.7799999999999998E-2</v>
      </c>
      <c r="V973" s="6">
        <v>0.3478</v>
      </c>
      <c r="W973" s="6">
        <v>0.2838</v>
      </c>
      <c r="AE973" s="6">
        <v>2</v>
      </c>
      <c r="AF973" s="6">
        <v>22</v>
      </c>
      <c r="AG973" s="6">
        <v>4</v>
      </c>
      <c r="AH973" s="6">
        <v>137</v>
      </c>
      <c r="AI973" s="6">
        <v>0.20369999999999999</v>
      </c>
      <c r="AJ973" s="6">
        <v>0.1739</v>
      </c>
      <c r="AK973" s="6">
        <v>0.2261</v>
      </c>
      <c r="AT973" s="6" t="str">
        <f t="shared" si="43"/>
        <v/>
      </c>
      <c r="AU973" s="6" t="str">
        <f t="shared" si="44"/>
        <v/>
      </c>
      <c r="AV973" s="6">
        <f t="shared" si="45"/>
        <v>57.333333333333336</v>
      </c>
      <c r="AW973" s="7" t="str">
        <f t="shared" si="46"/>
        <v/>
      </c>
      <c r="AX973" s="6">
        <f t="shared" si="47"/>
        <v>6.2272727272727275</v>
      </c>
      <c r="AY973" s="6" t="str">
        <f t="shared" si="48"/>
        <v/>
      </c>
      <c r="BA973" s="6">
        <f>VLOOKUP(A973, ALL_AP_DATA!$A$2:$F$3600, 6, FALSE)</f>
        <v>108</v>
      </c>
      <c r="BB973" s="6">
        <f>VLOOKUP(A973, projmetadata!$A$2:$D$2036, 4, FALSE)</f>
        <v>7286</v>
      </c>
      <c r="BC973" s="6" t="e">
        <f t="array" aca="1" ref="BC973" ca="1">_xludf.IFS(I973&lt;&gt;0, F973/I973, P973&lt;&gt;0, M973/P973, W973&lt;&gt;0, T973/W973, AD973&lt;&gt;0, AA973/AD973, AK973&lt;&gt;0, AH973/AK973, AR973&lt;&gt;0, AO973/AR973, TRUE, 0)</f>
        <v>#NAME?</v>
      </c>
      <c r="BE973" s="6" t="e">
        <f t="shared" ca="1" si="40"/>
        <v>#NAME?</v>
      </c>
      <c r="BF973" s="6" t="e">
        <f t="shared" ca="1" si="41"/>
        <v>#NAME?</v>
      </c>
      <c r="BG973" s="6"/>
      <c r="BH973" s="6">
        <f>VLOOKUP(A973, ALL_AP_DATA!$A$2:$D$3600, 3, FALSE)</f>
        <v>25</v>
      </c>
      <c r="BI973" s="6">
        <f>VLOOKUP(A973, ALL_AP_DATA!$A$2:$E$3600, 5, FALSE)</f>
        <v>606</v>
      </c>
      <c r="BJ973" s="6">
        <f t="shared" si="49"/>
        <v>5.6111111111111107</v>
      </c>
      <c r="BK973" s="6">
        <f t="shared" si="42"/>
        <v>0.23148148148148148</v>
      </c>
    </row>
    <row r="974" spans="1:63" ht="15.75" customHeight="1" x14ac:dyDescent="0.2">
      <c r="A974" s="6" t="s">
        <v>1033</v>
      </c>
      <c r="B974" s="6" t="s">
        <v>61</v>
      </c>
      <c r="Q974" s="6">
        <v>7</v>
      </c>
      <c r="R974" s="6">
        <v>23</v>
      </c>
      <c r="S974" s="6">
        <v>63</v>
      </c>
      <c r="T974" s="6">
        <v>4807</v>
      </c>
      <c r="U974" s="6">
        <v>6.08E-2</v>
      </c>
      <c r="V974" s="6">
        <v>0.68479999999999996</v>
      </c>
      <c r="W974" s="6">
        <v>0.52190000000000003</v>
      </c>
      <c r="X974" s="6">
        <v>6</v>
      </c>
      <c r="Y974" s="6">
        <v>20</v>
      </c>
      <c r="Z974" s="6">
        <v>13</v>
      </c>
      <c r="AA974" s="6">
        <v>395</v>
      </c>
      <c r="AB974" s="6">
        <v>5.2900000000000003E-2</v>
      </c>
      <c r="AC974" s="6">
        <v>0.14130000000000001</v>
      </c>
      <c r="AD974" s="6">
        <v>4.2900000000000001E-2</v>
      </c>
      <c r="AE974" s="6">
        <v>3</v>
      </c>
      <c r="AF974" s="6">
        <v>8</v>
      </c>
      <c r="AG974" s="6">
        <v>0</v>
      </c>
      <c r="AH974" s="6">
        <v>0</v>
      </c>
      <c r="AI974" s="6">
        <v>2.12E-2</v>
      </c>
      <c r="AJ974" s="6">
        <v>0</v>
      </c>
      <c r="AK974" s="6">
        <v>0</v>
      </c>
      <c r="AT974" s="6" t="str">
        <f t="shared" si="43"/>
        <v/>
      </c>
      <c r="AU974" s="6" t="str">
        <f t="shared" si="44"/>
        <v/>
      </c>
      <c r="AV974" s="6">
        <f t="shared" si="45"/>
        <v>209</v>
      </c>
      <c r="AW974" s="7">
        <f t="shared" si="46"/>
        <v>19.75</v>
      </c>
      <c r="AX974" s="6">
        <f t="shared" si="47"/>
        <v>0</v>
      </c>
      <c r="AY974" s="6" t="str">
        <f t="shared" si="48"/>
        <v/>
      </c>
      <c r="BA974" s="6">
        <f>VLOOKUP(A974, ALL_AP_DATA!$A$2:$F$3600, 6, FALSE)</f>
        <v>378</v>
      </c>
      <c r="BB974" s="6">
        <f>VLOOKUP(A974, projmetadata!$A$2:$D$2036, 4, FALSE)</f>
        <v>30720</v>
      </c>
      <c r="BC974" s="6" t="e">
        <f t="array" aca="1" ref="BC974" ca="1">_xludf.IFS(I974&lt;&gt;0, F974/I974, P974&lt;&gt;0, M974/P974, W974&lt;&gt;0, T974/W974, AD974&lt;&gt;0, AA974/AD974, AK974&lt;&gt;0, AH974/AK974, AR974&lt;&gt;0, AO974/AR974, TRUE, 0)</f>
        <v>#NAME?</v>
      </c>
      <c r="BE974" s="6" t="e">
        <f t="shared" ca="1" si="40"/>
        <v>#NAME?</v>
      </c>
      <c r="BF974" s="6" t="e">
        <f t="shared" ca="1" si="41"/>
        <v>#NAME?</v>
      </c>
      <c r="BG974" s="6"/>
      <c r="BH974" s="6">
        <f>VLOOKUP(A974, ALL_AP_DATA!$A$2:$D$3600, 3, FALSE)</f>
        <v>49</v>
      </c>
      <c r="BI974" s="6">
        <f>VLOOKUP(A974, ALL_AP_DATA!$A$2:$E$3600, 5, FALSE)</f>
        <v>9211</v>
      </c>
      <c r="BJ974" s="6">
        <f t="shared" si="49"/>
        <v>24.367724867724867</v>
      </c>
      <c r="BK974" s="6">
        <f t="shared" si="42"/>
        <v>0.12962962962962962</v>
      </c>
    </row>
    <row r="975" spans="1:63" ht="15.75" customHeight="1" x14ac:dyDescent="0.2">
      <c r="A975" s="6" t="s">
        <v>1034</v>
      </c>
      <c r="B975" s="6" t="s">
        <v>61</v>
      </c>
      <c r="C975" s="6">
        <v>5</v>
      </c>
      <c r="D975" s="6">
        <v>22</v>
      </c>
      <c r="E975" s="6">
        <v>51</v>
      </c>
      <c r="F975" s="6">
        <v>1263</v>
      </c>
      <c r="G975" s="6">
        <v>3.4500000000000003E-2</v>
      </c>
      <c r="H975" s="6">
        <v>0.15</v>
      </c>
      <c r="I975" s="6">
        <v>5.6399999999999999E-2</v>
      </c>
      <c r="J975" s="6">
        <v>6</v>
      </c>
      <c r="K975" s="6">
        <v>56</v>
      </c>
      <c r="L975" s="6">
        <v>310</v>
      </c>
      <c r="M975" s="6">
        <v>19429</v>
      </c>
      <c r="N975" s="6">
        <v>8.7800000000000003E-2</v>
      </c>
      <c r="O975" s="6">
        <v>0.91180000000000005</v>
      </c>
      <c r="P975" s="6">
        <v>0.86799999999999999</v>
      </c>
      <c r="Q975" s="6">
        <v>14</v>
      </c>
      <c r="R975" s="6">
        <v>74</v>
      </c>
      <c r="S975" s="6">
        <v>311</v>
      </c>
      <c r="T975" s="6">
        <v>20296</v>
      </c>
      <c r="U975" s="6">
        <v>0.11600000000000001</v>
      </c>
      <c r="V975" s="6">
        <v>0.91469999999999996</v>
      </c>
      <c r="W975" s="6">
        <v>0.90680000000000005</v>
      </c>
      <c r="X975" s="6">
        <v>58</v>
      </c>
      <c r="Y975" s="6">
        <v>253</v>
      </c>
      <c r="Z975" s="6">
        <v>330</v>
      </c>
      <c r="AA975" s="6">
        <v>21289</v>
      </c>
      <c r="AB975" s="6">
        <v>0.39660000000000001</v>
      </c>
      <c r="AC975" s="6">
        <v>0.97060000000000002</v>
      </c>
      <c r="AD975" s="6">
        <v>0.95109999999999995</v>
      </c>
      <c r="AE975" s="6">
        <v>17</v>
      </c>
      <c r="AF975" s="6">
        <v>115</v>
      </c>
      <c r="AG975" s="6">
        <v>245</v>
      </c>
      <c r="AH975" s="6">
        <v>13654</v>
      </c>
      <c r="AI975" s="6">
        <v>0.18029999999999999</v>
      </c>
      <c r="AJ975" s="6">
        <v>0.72060000000000002</v>
      </c>
      <c r="AK975" s="6">
        <v>0.61</v>
      </c>
      <c r="AL975" s="6">
        <v>7</v>
      </c>
      <c r="AM975" s="6">
        <v>65</v>
      </c>
      <c r="AN975" s="6">
        <v>310</v>
      </c>
      <c r="AO975" s="6">
        <v>19651</v>
      </c>
      <c r="AP975" s="6">
        <v>0.1019</v>
      </c>
      <c r="AQ975" s="6">
        <v>0.91180000000000005</v>
      </c>
      <c r="AR975" s="6">
        <v>0.87790000000000001</v>
      </c>
      <c r="AT975" s="6">
        <f t="shared" si="43"/>
        <v>57.409090909090907</v>
      </c>
      <c r="AU975" s="6">
        <f t="shared" si="44"/>
        <v>346.94642857142856</v>
      </c>
      <c r="AV975" s="6">
        <f t="shared" si="45"/>
        <v>274.27027027027026</v>
      </c>
      <c r="AW975" s="7">
        <f t="shared" si="46"/>
        <v>84.146245059288532</v>
      </c>
      <c r="AX975" s="6">
        <f t="shared" si="47"/>
        <v>118.7304347826087</v>
      </c>
      <c r="AY975" s="6">
        <f t="shared" si="48"/>
        <v>302.32307692307694</v>
      </c>
      <c r="BA975" s="6">
        <f>VLOOKUP(A975, ALL_AP_DATA!$A$2:$F$3600, 6, FALSE)</f>
        <v>638</v>
      </c>
      <c r="BB975" s="6">
        <f>VLOOKUP(A975, projmetadata!$A$2:$D$2036, 4, FALSE)</f>
        <v>271425</v>
      </c>
      <c r="BC975" s="6" t="e">
        <f t="array" aca="1" ref="BC975" ca="1">_xludf.IFS(I975&lt;&gt;0, F975/I975, P975&lt;&gt;0, M975/P975, W975&lt;&gt;0, T975/W975, AD975&lt;&gt;0, AA975/AD975, AK975&lt;&gt;0, AH975/AK975, AR975&lt;&gt;0, AO975/AR975, TRUE, 0)</f>
        <v>#NAME?</v>
      </c>
      <c r="BE975" s="6" t="e">
        <f t="shared" ca="1" si="40"/>
        <v>#NAME?</v>
      </c>
      <c r="BF975" s="6" t="e">
        <f t="shared" ca="1" si="41"/>
        <v>#NAME?</v>
      </c>
      <c r="BG975" s="6"/>
      <c r="BH975" s="6">
        <f>VLOOKUP(A975, ALL_AP_DATA!$A$2:$D$3600, 3, FALSE)</f>
        <v>293</v>
      </c>
      <c r="BI975" s="6">
        <f>VLOOKUP(A975, ALL_AP_DATA!$A$2:$E$3600, 5, FALSE)</f>
        <v>22383</v>
      </c>
      <c r="BJ975" s="6">
        <f t="shared" si="49"/>
        <v>35.08307210031348</v>
      </c>
      <c r="BK975" s="6">
        <f t="shared" si="42"/>
        <v>0.45924764890282133</v>
      </c>
    </row>
    <row r="976" spans="1:63" ht="15.75" customHeight="1" x14ac:dyDescent="0.2">
      <c r="A976" s="6" t="s">
        <v>1035</v>
      </c>
      <c r="B976" s="6" t="s">
        <v>64</v>
      </c>
      <c r="C976" s="6">
        <v>24</v>
      </c>
      <c r="D976" s="6">
        <v>80</v>
      </c>
      <c r="E976" s="6">
        <v>26</v>
      </c>
      <c r="F976" s="6">
        <v>833</v>
      </c>
      <c r="G976" s="6">
        <v>0.12939999999999999</v>
      </c>
      <c r="H976" s="6">
        <v>0.36109999999999998</v>
      </c>
      <c r="I976" s="6">
        <v>0.20749999999999999</v>
      </c>
      <c r="Q976" s="6">
        <v>9</v>
      </c>
      <c r="R976" s="6">
        <v>41</v>
      </c>
      <c r="S976" s="6">
        <v>33</v>
      </c>
      <c r="T976" s="6">
        <v>1815</v>
      </c>
      <c r="U976" s="6">
        <v>6.6299999999999998E-2</v>
      </c>
      <c r="V976" s="6">
        <v>0.45829999999999999</v>
      </c>
      <c r="W976" s="6">
        <v>0.45219999999999999</v>
      </c>
      <c r="X976" s="6">
        <v>31</v>
      </c>
      <c r="Y976" s="6">
        <v>148</v>
      </c>
      <c r="Z976" s="6">
        <v>31</v>
      </c>
      <c r="AA976" s="6">
        <v>1022</v>
      </c>
      <c r="AB976" s="6">
        <v>0.23949999999999999</v>
      </c>
      <c r="AC976" s="6">
        <v>0.43059999999999998</v>
      </c>
      <c r="AD976" s="6">
        <v>0.25459999999999999</v>
      </c>
      <c r="AE976" s="6">
        <v>27</v>
      </c>
      <c r="AF976" s="6">
        <v>149</v>
      </c>
      <c r="AG976" s="6">
        <v>39</v>
      </c>
      <c r="AH976" s="6">
        <v>1256</v>
      </c>
      <c r="AI976" s="6">
        <v>0.24110000000000001</v>
      </c>
      <c r="AJ976" s="6">
        <v>0.54169999999999996</v>
      </c>
      <c r="AK976" s="6">
        <v>0.31290000000000001</v>
      </c>
      <c r="AT976" s="6">
        <f t="shared" si="43"/>
        <v>10.4125</v>
      </c>
      <c r="AU976" s="6" t="str">
        <f t="shared" si="44"/>
        <v/>
      </c>
      <c r="AV976" s="6">
        <f t="shared" si="45"/>
        <v>44.268292682926827</v>
      </c>
      <c r="AW976" s="7">
        <f t="shared" si="46"/>
        <v>6.9054054054054053</v>
      </c>
      <c r="AX976" s="6">
        <f t="shared" si="47"/>
        <v>8.4295302013422813</v>
      </c>
      <c r="AY976" s="6" t="str">
        <f t="shared" si="48"/>
        <v/>
      </c>
      <c r="BA976" s="6">
        <f>VLOOKUP(A976, ALL_AP_DATA!$A$2:$F$3600, 6, FALSE)</f>
        <v>618</v>
      </c>
      <c r="BB976" s="6">
        <f>VLOOKUP(A976, projmetadata!$A$2:$D$2036, 4, FALSE)</f>
        <v>59605</v>
      </c>
      <c r="BC976" s="6" t="e">
        <f t="array" aca="1" ref="BC976" ca="1">_xludf.IFS(I976&lt;&gt;0, F976/I976, P976&lt;&gt;0, M976/P976, W976&lt;&gt;0, T976/W976, AD976&lt;&gt;0, AA976/AD976, AK976&lt;&gt;0, AH976/AK976, AR976&lt;&gt;0, AO976/AR976, TRUE, 0)</f>
        <v>#NAME?</v>
      </c>
      <c r="BE976" s="6" t="e">
        <f t="shared" ca="1" si="40"/>
        <v>#NAME?</v>
      </c>
      <c r="BF976" s="6" t="e">
        <f t="shared" ca="1" si="41"/>
        <v>#NAME?</v>
      </c>
      <c r="BG976" s="6"/>
      <c r="BH976" s="6">
        <f>VLOOKUP(A976, ALL_AP_DATA!$A$2:$D$3600, 3, FALSE)</f>
        <v>277</v>
      </c>
      <c r="BI976" s="6">
        <f>VLOOKUP(A976, ALL_AP_DATA!$A$2:$E$3600, 5, FALSE)</f>
        <v>4014</v>
      </c>
      <c r="BJ976" s="6">
        <f t="shared" si="49"/>
        <v>6.4951456310679614</v>
      </c>
      <c r="BK976" s="6">
        <f t="shared" si="42"/>
        <v>0.4482200647249191</v>
      </c>
    </row>
    <row r="977" spans="1:63" ht="15.75" customHeight="1" x14ac:dyDescent="0.2">
      <c r="A977" s="6" t="s">
        <v>1036</v>
      </c>
      <c r="B977" s="6" t="s">
        <v>64</v>
      </c>
      <c r="C977" s="6">
        <v>19</v>
      </c>
      <c r="D977" s="6">
        <v>300</v>
      </c>
      <c r="E977" s="6">
        <v>4</v>
      </c>
      <c r="F977" s="6">
        <v>87</v>
      </c>
      <c r="G977" s="6">
        <v>0.17230000000000001</v>
      </c>
      <c r="H977" s="6">
        <v>0.1111</v>
      </c>
      <c r="I977" s="6">
        <v>3.32E-2</v>
      </c>
      <c r="Q977" s="6">
        <v>2</v>
      </c>
      <c r="R977" s="6">
        <v>4</v>
      </c>
      <c r="S977" s="6">
        <v>10</v>
      </c>
      <c r="T977" s="6">
        <v>1584</v>
      </c>
      <c r="U977" s="6">
        <v>2.3E-3</v>
      </c>
      <c r="V977" s="6">
        <v>0.27779999999999999</v>
      </c>
      <c r="W977" s="6">
        <v>0.60429999999999995</v>
      </c>
      <c r="X977" s="6">
        <v>98</v>
      </c>
      <c r="Y977" s="6">
        <v>693</v>
      </c>
      <c r="Z977" s="6">
        <v>28</v>
      </c>
      <c r="AA977" s="6">
        <v>2264</v>
      </c>
      <c r="AB977" s="6">
        <v>0.39800000000000002</v>
      </c>
      <c r="AC977" s="6">
        <v>0.77780000000000005</v>
      </c>
      <c r="AD977" s="6">
        <v>0.86380000000000001</v>
      </c>
      <c r="AE977" s="6">
        <v>130</v>
      </c>
      <c r="AF977" s="6">
        <v>596</v>
      </c>
      <c r="AG977" s="6">
        <v>29</v>
      </c>
      <c r="AH977" s="6">
        <v>2355</v>
      </c>
      <c r="AI977" s="6">
        <v>0.34229999999999999</v>
      </c>
      <c r="AJ977" s="6">
        <v>0.80559999999999998</v>
      </c>
      <c r="AK977" s="6">
        <v>0.89849999999999997</v>
      </c>
      <c r="AT977" s="6">
        <f t="shared" si="43"/>
        <v>0.28999999999999998</v>
      </c>
      <c r="AU977" s="6" t="str">
        <f t="shared" si="44"/>
        <v/>
      </c>
      <c r="AV977" s="6">
        <f t="shared" si="45"/>
        <v>396</v>
      </c>
      <c r="AW977" s="7">
        <f t="shared" si="46"/>
        <v>3.2669552669552671</v>
      </c>
      <c r="AX977" s="6">
        <f t="shared" si="47"/>
        <v>3.9513422818791946</v>
      </c>
      <c r="AY977" s="6" t="str">
        <f t="shared" si="48"/>
        <v/>
      </c>
      <c r="BA977" s="6">
        <f>VLOOKUP(A977, ALL_AP_DATA!$A$2:$F$3600, 6, FALSE)</f>
        <v>1741</v>
      </c>
      <c r="BB977" s="6">
        <f>VLOOKUP(A977, projmetadata!$A$2:$D$2036, 4, FALSE)</f>
        <v>99765</v>
      </c>
      <c r="BC977" s="6" t="e">
        <f t="array" aca="1" ref="BC977" ca="1">_xludf.IFS(I977&lt;&gt;0, F977/I977, P977&lt;&gt;0, M977/P977, W977&lt;&gt;0, T977/W977, AD977&lt;&gt;0, AA977/AD977, AK977&lt;&gt;0, AH977/AK977, AR977&lt;&gt;0, AO977/AR977, TRUE, 0)</f>
        <v>#NAME?</v>
      </c>
      <c r="BE977" s="6" t="e">
        <f t="shared" ca="1" si="40"/>
        <v>#NAME?</v>
      </c>
      <c r="BF977" s="6" t="e">
        <f t="shared" ca="1" si="41"/>
        <v>#NAME?</v>
      </c>
      <c r="BG977" s="6"/>
      <c r="BH977" s="6">
        <f>VLOOKUP(A977, ALL_AP_DATA!$A$2:$D$3600, 3, FALSE)</f>
        <v>990</v>
      </c>
      <c r="BI977" s="6">
        <f>VLOOKUP(A977, ALL_AP_DATA!$A$2:$E$3600, 5, FALSE)</f>
        <v>2621</v>
      </c>
      <c r="BJ977" s="6">
        <f t="shared" si="49"/>
        <v>1.5054566341183229</v>
      </c>
      <c r="BK977" s="6">
        <f t="shared" si="42"/>
        <v>0.56863871338311311</v>
      </c>
    </row>
    <row r="978" spans="1:63" ht="15.75" customHeight="1" x14ac:dyDescent="0.2">
      <c r="A978" s="6" t="s">
        <v>1037</v>
      </c>
      <c r="B978" s="6" t="s">
        <v>61</v>
      </c>
      <c r="C978" s="6">
        <v>5</v>
      </c>
      <c r="D978" s="6">
        <v>12</v>
      </c>
      <c r="E978" s="6">
        <v>25</v>
      </c>
      <c r="F978" s="6">
        <v>1008</v>
      </c>
      <c r="G978" s="6">
        <v>3.15E-2</v>
      </c>
      <c r="H978" s="6">
        <v>0.12889999999999999</v>
      </c>
      <c r="I978" s="6">
        <v>6.3100000000000003E-2</v>
      </c>
      <c r="Q978" s="6">
        <v>17</v>
      </c>
      <c r="R978" s="6">
        <v>107</v>
      </c>
      <c r="S978" s="6">
        <v>150</v>
      </c>
      <c r="T978" s="6">
        <v>9493</v>
      </c>
      <c r="U978" s="6">
        <v>0.28079999999999999</v>
      </c>
      <c r="V978" s="6">
        <v>0.7732</v>
      </c>
      <c r="W978" s="6">
        <v>0.59470000000000001</v>
      </c>
      <c r="X978" s="6">
        <v>12</v>
      </c>
      <c r="Y978" s="6">
        <v>50</v>
      </c>
      <c r="Z978" s="6">
        <v>75</v>
      </c>
      <c r="AA978" s="6">
        <v>3235</v>
      </c>
      <c r="AB978" s="6">
        <v>0.13120000000000001</v>
      </c>
      <c r="AC978" s="6">
        <v>0.3866</v>
      </c>
      <c r="AD978" s="6">
        <v>0.2026</v>
      </c>
      <c r="AE978" s="6">
        <v>14</v>
      </c>
      <c r="AF978" s="6">
        <v>50</v>
      </c>
      <c r="AG978" s="6">
        <v>75</v>
      </c>
      <c r="AH978" s="6">
        <v>5238</v>
      </c>
      <c r="AI978" s="6">
        <v>0.13120000000000001</v>
      </c>
      <c r="AJ978" s="6">
        <v>0.3866</v>
      </c>
      <c r="AK978" s="6">
        <v>0.3281</v>
      </c>
      <c r="AL978" s="6">
        <v>2</v>
      </c>
      <c r="AM978" s="6">
        <v>57</v>
      </c>
      <c r="AN978" s="6">
        <v>109</v>
      </c>
      <c r="AO978" s="6">
        <v>5988</v>
      </c>
      <c r="AP978" s="6">
        <v>0.14960000000000001</v>
      </c>
      <c r="AQ978" s="6">
        <v>0.56189999999999996</v>
      </c>
      <c r="AR978" s="6">
        <v>0.37509999999999999</v>
      </c>
      <c r="AT978" s="6">
        <f t="shared" si="43"/>
        <v>84</v>
      </c>
      <c r="AU978" s="6" t="str">
        <f t="shared" si="44"/>
        <v/>
      </c>
      <c r="AV978" s="6">
        <f t="shared" si="45"/>
        <v>88.719626168224295</v>
      </c>
      <c r="AW978" s="7">
        <f t="shared" si="46"/>
        <v>64.7</v>
      </c>
      <c r="AX978" s="6">
        <f t="shared" si="47"/>
        <v>104.76</v>
      </c>
      <c r="AY978" s="6">
        <f t="shared" si="48"/>
        <v>105.05263157894737</v>
      </c>
      <c r="BA978" s="6">
        <f>VLOOKUP(A978, ALL_AP_DATA!$A$2:$F$3600, 6, FALSE)</f>
        <v>381</v>
      </c>
      <c r="BB978" s="6">
        <f>VLOOKUP(A978, projmetadata!$A$2:$D$2036, 4, FALSE)</f>
        <v>30378</v>
      </c>
      <c r="BC978" s="6" t="e">
        <f t="array" aca="1" ref="BC978" ca="1">_xludf.IFS(I978&lt;&gt;0, F978/I978, P978&lt;&gt;0, M978/P978, W978&lt;&gt;0, T978/W978, AD978&lt;&gt;0, AA978/AD978, AK978&lt;&gt;0, AH978/AK978, AR978&lt;&gt;0, AO978/AR978, TRUE, 0)</f>
        <v>#NAME?</v>
      </c>
      <c r="BE978" s="6" t="e">
        <f t="shared" ca="1" si="40"/>
        <v>#NAME?</v>
      </c>
      <c r="BF978" s="6" t="e">
        <f t="shared" ca="1" si="41"/>
        <v>#NAME?</v>
      </c>
      <c r="BG978" s="6"/>
      <c r="BH978" s="6">
        <f>VLOOKUP(A978, ALL_AP_DATA!$A$2:$D$3600, 3, FALSE)</f>
        <v>160</v>
      </c>
      <c r="BI978" s="6">
        <f>VLOOKUP(A978, ALL_AP_DATA!$A$2:$E$3600, 5, FALSE)</f>
        <v>15964</v>
      </c>
      <c r="BJ978" s="6">
        <f t="shared" si="49"/>
        <v>41.900262467191602</v>
      </c>
      <c r="BK978" s="6">
        <f t="shared" si="42"/>
        <v>0.41994750656167978</v>
      </c>
    </row>
    <row r="979" spans="1:63" ht="15.75" customHeight="1" x14ac:dyDescent="0.2">
      <c r="A979" s="6" t="s">
        <v>1038</v>
      </c>
      <c r="B979" s="6" t="s">
        <v>64</v>
      </c>
      <c r="C979" s="6">
        <v>2</v>
      </c>
      <c r="D979" s="6">
        <v>4</v>
      </c>
      <c r="E979" s="6">
        <v>1</v>
      </c>
      <c r="F979" s="6">
        <v>1</v>
      </c>
      <c r="G979" s="6">
        <v>3.6999999999999998E-2</v>
      </c>
      <c r="H979" s="6">
        <v>0.25</v>
      </c>
      <c r="I979" s="6">
        <v>6.4999999999999997E-3</v>
      </c>
      <c r="X979" s="6">
        <v>1</v>
      </c>
      <c r="Y979" s="6">
        <v>9</v>
      </c>
      <c r="Z979" s="6">
        <v>0</v>
      </c>
      <c r="AA979" s="6">
        <v>0</v>
      </c>
      <c r="AB979" s="6">
        <v>8.3299999999999999E-2</v>
      </c>
      <c r="AC979" s="6">
        <v>0</v>
      </c>
      <c r="AD979" s="6">
        <v>0</v>
      </c>
      <c r="AE979" s="6">
        <v>3</v>
      </c>
      <c r="AF979" s="6">
        <v>10</v>
      </c>
      <c r="AG979" s="6">
        <v>1</v>
      </c>
      <c r="AH979" s="6">
        <v>1</v>
      </c>
      <c r="AI979" s="6">
        <v>9.2600000000000002E-2</v>
      </c>
      <c r="AJ979" s="6">
        <v>0.25</v>
      </c>
      <c r="AK979" s="6">
        <v>6.4999999999999997E-3</v>
      </c>
      <c r="AT979" s="6">
        <f t="shared" si="43"/>
        <v>0.25</v>
      </c>
      <c r="AU979" s="6" t="str">
        <f t="shared" si="44"/>
        <v/>
      </c>
      <c r="AV979" s="6" t="str">
        <f t="shared" si="45"/>
        <v/>
      </c>
      <c r="AW979" s="7">
        <f t="shared" si="46"/>
        <v>0</v>
      </c>
      <c r="AX979" s="6">
        <f t="shared" si="47"/>
        <v>0.1</v>
      </c>
      <c r="AY979" s="6" t="str">
        <f t="shared" si="48"/>
        <v/>
      </c>
      <c r="BA979" s="6">
        <f>VLOOKUP(A979, ALL_AP_DATA!$A$2:$F$3600, 6, FALSE)</f>
        <v>108</v>
      </c>
      <c r="BB979" s="6">
        <f>VLOOKUP(A979, projmetadata!$A$2:$D$2036, 4, FALSE)</f>
        <v>3939</v>
      </c>
      <c r="BC979" s="6" t="e">
        <f t="array" aca="1" ref="BC979" ca="1">_xludf.IFS(I979&lt;&gt;0, F979/I979, P979&lt;&gt;0, M979/P979, W979&lt;&gt;0, T979/W979, AD979&lt;&gt;0, AA979/AD979, AK979&lt;&gt;0, AH979/AK979, AR979&lt;&gt;0, AO979/AR979, TRUE, 0)</f>
        <v>#NAME?</v>
      </c>
      <c r="BE979" s="6" t="e">
        <f t="shared" ca="1" si="40"/>
        <v>#NAME?</v>
      </c>
      <c r="BF979" s="6" t="e">
        <f t="shared" ca="1" si="41"/>
        <v>#NAME?</v>
      </c>
      <c r="BG979" s="6"/>
      <c r="BH979" s="6">
        <f>VLOOKUP(A979, ALL_AP_DATA!$A$2:$D$3600, 3, FALSE)</f>
        <v>21</v>
      </c>
      <c r="BI979" s="6">
        <f>VLOOKUP(A979, ALL_AP_DATA!$A$2:$E$3600, 5, FALSE)</f>
        <v>154</v>
      </c>
      <c r="BJ979" s="6">
        <f t="shared" si="49"/>
        <v>1.4259259259259258</v>
      </c>
      <c r="BK979" s="6">
        <f t="shared" si="42"/>
        <v>0.19444444444444445</v>
      </c>
    </row>
    <row r="980" spans="1:63" ht="15.75" customHeight="1" x14ac:dyDescent="0.2">
      <c r="A980" s="6" t="s">
        <v>1039</v>
      </c>
      <c r="B980" s="6" t="s">
        <v>61</v>
      </c>
      <c r="Q980" s="6">
        <v>6</v>
      </c>
      <c r="R980" s="6">
        <v>21</v>
      </c>
      <c r="S980" s="6">
        <v>38</v>
      </c>
      <c r="T980" s="6">
        <v>3849</v>
      </c>
      <c r="U980" s="6">
        <v>9.1700000000000004E-2</v>
      </c>
      <c r="V980" s="6">
        <v>0.255</v>
      </c>
      <c r="W980" s="6">
        <v>8.09E-2</v>
      </c>
      <c r="X980" s="6">
        <v>10</v>
      </c>
      <c r="Y980" s="6">
        <v>101</v>
      </c>
      <c r="Z980" s="6">
        <v>93</v>
      </c>
      <c r="AA980" s="6">
        <v>14582</v>
      </c>
      <c r="AB980" s="6">
        <v>0.441</v>
      </c>
      <c r="AC980" s="6">
        <v>0.62419999999999998</v>
      </c>
      <c r="AD980" s="6">
        <v>0.30640000000000001</v>
      </c>
      <c r="AE980" s="6">
        <v>2</v>
      </c>
      <c r="AF980" s="6">
        <v>11</v>
      </c>
      <c r="AG980" s="6">
        <v>41</v>
      </c>
      <c r="AH980" s="6">
        <v>4838</v>
      </c>
      <c r="AI980" s="6">
        <v>4.8000000000000001E-2</v>
      </c>
      <c r="AJ980" s="6">
        <v>0.2752</v>
      </c>
      <c r="AK980" s="6">
        <v>0.1017</v>
      </c>
      <c r="AT980" s="6" t="str">
        <f t="shared" si="43"/>
        <v/>
      </c>
      <c r="AU980" s="6" t="str">
        <f t="shared" si="44"/>
        <v/>
      </c>
      <c r="AV980" s="6">
        <f t="shared" si="45"/>
        <v>183.28571428571428</v>
      </c>
      <c r="AW980" s="7">
        <f t="shared" si="46"/>
        <v>144.37623762376236</v>
      </c>
      <c r="AX980" s="6">
        <f t="shared" si="47"/>
        <v>439.81818181818181</v>
      </c>
      <c r="AY980" s="6" t="str">
        <f t="shared" si="48"/>
        <v/>
      </c>
      <c r="BA980" s="6">
        <f>VLOOKUP(A980, ALL_AP_DATA!$A$2:$F$3600, 6, FALSE)</f>
        <v>229</v>
      </c>
      <c r="BB980" s="6">
        <f>VLOOKUP(A980, projmetadata!$A$2:$D$2036, 4, FALSE)</f>
        <v>55631</v>
      </c>
      <c r="BC980" s="6" t="e">
        <f t="array" aca="1" ref="BC980" ca="1">_xludf.IFS(I980&lt;&gt;0, F980/I980, P980&lt;&gt;0, M980/P980, W980&lt;&gt;0, T980/W980, AD980&lt;&gt;0, AA980/AD980, AK980&lt;&gt;0, AH980/AK980, AR980&lt;&gt;0, AO980/AR980, TRUE, 0)</f>
        <v>#NAME?</v>
      </c>
      <c r="BE980" s="6" t="e">
        <f t="shared" ref="BE980:BE1048" ca="1" si="50">BC980/BB980</f>
        <v>#NAME?</v>
      </c>
      <c r="BF980" s="6" t="e">
        <f t="shared" ref="BF980:BF1048" ca="1" si="51">BC980/BA980</f>
        <v>#NAME?</v>
      </c>
      <c r="BG980" s="6"/>
      <c r="BH980" s="6">
        <f>VLOOKUP(A980, ALL_AP_DATA!$A$2:$D$3600, 3, FALSE)</f>
        <v>113</v>
      </c>
      <c r="BI980" s="6">
        <f>VLOOKUP(A980, ALL_AP_DATA!$A$2:$E$3600, 5, FALSE)</f>
        <v>47585</v>
      </c>
      <c r="BJ980" s="6">
        <f t="shared" si="49"/>
        <v>207.7947598253275</v>
      </c>
      <c r="BK980" s="6">
        <f t="shared" ref="BK980:BK1048" si="52">BH980/BA980</f>
        <v>0.49344978165938863</v>
      </c>
    </row>
    <row r="981" spans="1:63" ht="15.75" customHeight="1" x14ac:dyDescent="0.2">
      <c r="A981" s="6" t="s">
        <v>1040</v>
      </c>
      <c r="B981" s="6" t="s">
        <v>64</v>
      </c>
      <c r="C981" s="6">
        <v>488</v>
      </c>
      <c r="D981" s="6">
        <v>1986</v>
      </c>
      <c r="E981" s="6">
        <v>0</v>
      </c>
      <c r="F981" s="6">
        <v>0</v>
      </c>
      <c r="G981" s="6">
        <v>8.9499999999999996E-2</v>
      </c>
      <c r="H981" s="6">
        <v>0</v>
      </c>
      <c r="I981" s="6">
        <v>0</v>
      </c>
      <c r="X981" s="6">
        <v>22</v>
      </c>
      <c r="Y981" s="6">
        <v>142</v>
      </c>
      <c r="Z981" s="6">
        <v>0</v>
      </c>
      <c r="AA981" s="6">
        <v>0</v>
      </c>
      <c r="AB981" s="6">
        <v>6.4000000000000003E-3</v>
      </c>
      <c r="AC981" s="6">
        <v>0</v>
      </c>
      <c r="AD981" s="6">
        <v>0</v>
      </c>
      <c r="AE981" s="6">
        <v>529</v>
      </c>
      <c r="AF981" s="6">
        <v>7181</v>
      </c>
      <c r="AG981" s="6">
        <v>0</v>
      </c>
      <c r="AH981" s="6">
        <v>0</v>
      </c>
      <c r="AI981" s="6">
        <v>0.32350000000000001</v>
      </c>
      <c r="AJ981" s="6">
        <v>0</v>
      </c>
      <c r="AK981" s="6">
        <v>0</v>
      </c>
      <c r="AT981" s="6">
        <f t="shared" si="43"/>
        <v>0</v>
      </c>
      <c r="AU981" s="6" t="str">
        <f t="shared" si="44"/>
        <v/>
      </c>
      <c r="AV981" s="6" t="str">
        <f t="shared" si="45"/>
        <v/>
      </c>
      <c r="AW981" s="7">
        <f t="shared" si="46"/>
        <v>0</v>
      </c>
      <c r="AX981" s="6">
        <f t="shared" si="47"/>
        <v>0</v>
      </c>
      <c r="AY981" s="6" t="str">
        <f t="shared" si="48"/>
        <v/>
      </c>
      <c r="BA981" s="6">
        <f>VLOOKUP(A981, ALL_AP_DATA!$A$2:$F$3600, 6, FALSE)</f>
        <v>22198</v>
      </c>
      <c r="BB981" s="6">
        <f>VLOOKUP(A981, projmetadata!$A$2:$D$2036, 4, FALSE)</f>
        <v>3850674</v>
      </c>
      <c r="BC981" s="6" t="e">
        <f t="array" aca="1" ref="BC981" ca="1">_xludf.IFS(I981&lt;&gt;0, F981/I981, P981&lt;&gt;0, M981/P981, W981&lt;&gt;0, T981/W981, AD981&lt;&gt;0, AA981/AD981, AK981&lt;&gt;0, AH981/AK981, AR981&lt;&gt;0, AO981/AR981, TRUE, 0)</f>
        <v>#NAME?</v>
      </c>
      <c r="BE981" s="6" t="e">
        <f t="shared" ca="1" si="50"/>
        <v>#NAME?</v>
      </c>
      <c r="BF981" s="6" t="e">
        <f t="shared" ca="1" si="51"/>
        <v>#NAME?</v>
      </c>
      <c r="BG981" s="6"/>
      <c r="BH981" s="6">
        <f>VLOOKUP(A981, ALL_AP_DATA!$A$2:$D$3600, 3, FALSE)</f>
        <v>7295</v>
      </c>
      <c r="BI981" s="6">
        <f>VLOOKUP(A981, ALL_AP_DATA!$A$2:$E$3600, 5, FALSE)</f>
        <v>0</v>
      </c>
      <c r="BJ981" s="6">
        <f t="shared" si="49"/>
        <v>0</v>
      </c>
      <c r="BK981" s="6">
        <f t="shared" si="52"/>
        <v>0.32863321019911707</v>
      </c>
    </row>
    <row r="982" spans="1:63" ht="15.75" customHeight="1" x14ac:dyDescent="0.2">
      <c r="A982" s="6" t="s">
        <v>1041</v>
      </c>
      <c r="B982" s="6" t="s">
        <v>61</v>
      </c>
      <c r="C982" s="6">
        <v>1</v>
      </c>
      <c r="D982" s="6">
        <v>2</v>
      </c>
      <c r="E982" s="6">
        <v>0</v>
      </c>
      <c r="F982" s="6">
        <v>0</v>
      </c>
      <c r="G982" s="6">
        <v>1.2999999999999999E-3</v>
      </c>
      <c r="H982" s="6">
        <v>0</v>
      </c>
      <c r="I982" s="6">
        <v>0</v>
      </c>
      <c r="Q982" s="6">
        <v>2</v>
      </c>
      <c r="R982" s="6">
        <v>5</v>
      </c>
      <c r="S982" s="6">
        <v>5</v>
      </c>
      <c r="T982" s="6">
        <v>94</v>
      </c>
      <c r="U982" s="6">
        <v>3.3E-3</v>
      </c>
      <c r="V982" s="6">
        <v>0.625</v>
      </c>
      <c r="W982" s="6">
        <v>0.30719999999999997</v>
      </c>
      <c r="X982" s="6">
        <v>22</v>
      </c>
      <c r="Y982" s="6">
        <v>657</v>
      </c>
      <c r="Z982" s="6">
        <v>0</v>
      </c>
      <c r="AA982" s="6">
        <v>0</v>
      </c>
      <c r="AB982" s="6">
        <v>0.43419999999999997</v>
      </c>
      <c r="AC982" s="6">
        <v>0</v>
      </c>
      <c r="AD982" s="6">
        <v>0</v>
      </c>
      <c r="AE982" s="6">
        <v>58</v>
      </c>
      <c r="AF982" s="6">
        <v>285</v>
      </c>
      <c r="AG982" s="6">
        <v>1</v>
      </c>
      <c r="AH982" s="6">
        <v>9</v>
      </c>
      <c r="AI982" s="6">
        <v>0.18840000000000001</v>
      </c>
      <c r="AJ982" s="6">
        <v>0.125</v>
      </c>
      <c r="AK982" s="6">
        <v>2.9399999999999999E-2</v>
      </c>
      <c r="AT982" s="6">
        <f t="shared" si="43"/>
        <v>0</v>
      </c>
      <c r="AU982" s="6" t="str">
        <f t="shared" si="44"/>
        <v/>
      </c>
      <c r="AV982" s="6">
        <f t="shared" si="45"/>
        <v>18.8</v>
      </c>
      <c r="AW982" s="7">
        <f t="shared" si="46"/>
        <v>0</v>
      </c>
      <c r="AX982" s="6">
        <f t="shared" si="47"/>
        <v>3.1578947368421054E-2</v>
      </c>
      <c r="AY982" s="6" t="str">
        <f t="shared" si="48"/>
        <v/>
      </c>
      <c r="BA982" s="6">
        <f>VLOOKUP(A982, ALL_AP_DATA!$A$2:$F$3600, 6, FALSE)</f>
        <v>1513</v>
      </c>
      <c r="BB982" s="6">
        <f>VLOOKUP(A982, projmetadata!$A$2:$D$2036, 4, FALSE)</f>
        <v>328876</v>
      </c>
      <c r="BC982" s="6" t="e">
        <f t="array" aca="1" ref="BC982" ca="1">_xludf.IFS(I982&lt;&gt;0, F982/I982, P982&lt;&gt;0, M982/P982, W982&lt;&gt;0, T982/W982, AD982&lt;&gt;0, AA982/AD982, AK982&lt;&gt;0, AH982/AK982, AR982&lt;&gt;0, AO982/AR982, TRUE, 0)</f>
        <v>#NAME?</v>
      </c>
      <c r="BE982" s="6" t="e">
        <f t="shared" ca="1" si="50"/>
        <v>#NAME?</v>
      </c>
      <c r="BF982" s="6" t="e">
        <f t="shared" ca="1" si="51"/>
        <v>#NAME?</v>
      </c>
      <c r="BG982" s="6"/>
      <c r="BH982" s="6">
        <f>VLOOKUP(A982, ALL_AP_DATA!$A$2:$D$3600, 3, FALSE)</f>
        <v>786</v>
      </c>
      <c r="BI982" s="6">
        <f>VLOOKUP(A982, ALL_AP_DATA!$A$2:$E$3600, 5, FALSE)</f>
        <v>306</v>
      </c>
      <c r="BJ982" s="6">
        <f t="shared" si="49"/>
        <v>0.20224719101123595</v>
      </c>
      <c r="BK982" s="6">
        <f t="shared" si="52"/>
        <v>0.51949768671513552</v>
      </c>
    </row>
    <row r="983" spans="1:63" ht="15.75" customHeight="1" x14ac:dyDescent="0.2">
      <c r="A983" s="6" t="s">
        <v>1042</v>
      </c>
      <c r="B983" s="6" t="s">
        <v>64</v>
      </c>
      <c r="C983" s="6">
        <v>1</v>
      </c>
      <c r="D983" s="6">
        <v>76</v>
      </c>
      <c r="E983" s="6">
        <v>13</v>
      </c>
      <c r="F983" s="6">
        <v>156</v>
      </c>
      <c r="G983" s="6">
        <v>0.28039999999999998</v>
      </c>
      <c r="H983" s="6">
        <v>0.92859999999999998</v>
      </c>
      <c r="I983" s="6">
        <v>0.1681</v>
      </c>
      <c r="X983" s="6">
        <v>3</v>
      </c>
      <c r="Y983" s="6">
        <v>112</v>
      </c>
      <c r="Z983" s="6">
        <v>11</v>
      </c>
      <c r="AA983" s="6">
        <v>129</v>
      </c>
      <c r="AB983" s="6">
        <v>0.4133</v>
      </c>
      <c r="AC983" s="6">
        <v>0.78569999999999995</v>
      </c>
      <c r="AD983" s="6">
        <v>0.13900000000000001</v>
      </c>
      <c r="AE983" s="6">
        <v>25</v>
      </c>
      <c r="AF983" s="6">
        <v>118</v>
      </c>
      <c r="AG983" s="6">
        <v>13</v>
      </c>
      <c r="AH983" s="6">
        <v>223</v>
      </c>
      <c r="AI983" s="6">
        <v>0.43540000000000001</v>
      </c>
      <c r="AJ983" s="6">
        <v>0.92859999999999998</v>
      </c>
      <c r="AK983" s="6">
        <v>0.24030000000000001</v>
      </c>
      <c r="AT983" s="6">
        <f t="shared" si="43"/>
        <v>2.0526315789473686</v>
      </c>
      <c r="AU983" s="6" t="str">
        <f t="shared" si="44"/>
        <v/>
      </c>
      <c r="AV983" s="6" t="str">
        <f t="shared" si="45"/>
        <v/>
      </c>
      <c r="AW983" s="7">
        <f t="shared" si="46"/>
        <v>1.1517857142857142</v>
      </c>
      <c r="AX983" s="6">
        <f t="shared" si="47"/>
        <v>1.8898305084745763</v>
      </c>
      <c r="AY983" s="6" t="str">
        <f t="shared" si="48"/>
        <v/>
      </c>
      <c r="BA983" s="6">
        <f>VLOOKUP(A983, ALL_AP_DATA!$A$2:$F$3600, 6, FALSE)</f>
        <v>271</v>
      </c>
      <c r="BB983" s="6">
        <f>VLOOKUP(A983, projmetadata!$A$2:$D$2036, 4, FALSE)</f>
        <v>25863</v>
      </c>
      <c r="BC983" s="6" t="e">
        <f t="array" aca="1" ref="BC983" ca="1">_xludf.IFS(I983&lt;&gt;0, F983/I983, P983&lt;&gt;0, M983/P983, W983&lt;&gt;0, T983/W983, AD983&lt;&gt;0, AA983/AD983, AK983&lt;&gt;0, AH983/AK983, AR983&lt;&gt;0, AO983/AR983, TRUE, 0)</f>
        <v>#NAME?</v>
      </c>
      <c r="BE983" s="6" t="e">
        <f t="shared" ca="1" si="50"/>
        <v>#NAME?</v>
      </c>
      <c r="BF983" s="6" t="e">
        <f t="shared" ca="1" si="51"/>
        <v>#NAME?</v>
      </c>
      <c r="BG983" s="6"/>
      <c r="BH983" s="6">
        <f>VLOOKUP(A983, ALL_AP_DATA!$A$2:$D$3600, 3, FALSE)</f>
        <v>176</v>
      </c>
      <c r="BI983" s="6">
        <f>VLOOKUP(A983, ALL_AP_DATA!$A$2:$E$3600, 5, FALSE)</f>
        <v>928</v>
      </c>
      <c r="BJ983" s="6">
        <f t="shared" si="49"/>
        <v>3.4243542435424352</v>
      </c>
      <c r="BK983" s="6">
        <f t="shared" si="52"/>
        <v>0.64944649446494462</v>
      </c>
    </row>
    <row r="984" spans="1:63" ht="15.75" customHeight="1" x14ac:dyDescent="0.2">
      <c r="A984" s="6" t="s">
        <v>1043</v>
      </c>
      <c r="B984" s="6" t="s">
        <v>64</v>
      </c>
      <c r="C984" s="6">
        <v>15</v>
      </c>
      <c r="D984" s="6">
        <v>240</v>
      </c>
      <c r="E984" s="6">
        <v>62</v>
      </c>
      <c r="F984" s="6">
        <v>13037</v>
      </c>
      <c r="G984" s="6">
        <v>0.29559999999999997</v>
      </c>
      <c r="H984" s="6">
        <v>0.84930000000000005</v>
      </c>
      <c r="I984" s="6">
        <v>0.53759999999999997</v>
      </c>
      <c r="J984" s="6">
        <v>4</v>
      </c>
      <c r="K984" s="6">
        <v>36</v>
      </c>
      <c r="L984" s="6">
        <v>41</v>
      </c>
      <c r="M984" s="6">
        <v>10979</v>
      </c>
      <c r="N984" s="6">
        <v>4.4299999999999999E-2</v>
      </c>
      <c r="O984" s="6">
        <v>0.56159999999999999</v>
      </c>
      <c r="P984" s="6">
        <v>0.45279999999999998</v>
      </c>
      <c r="Q984" s="6">
        <v>23</v>
      </c>
      <c r="R984" s="6">
        <v>82</v>
      </c>
      <c r="S984" s="6">
        <v>55</v>
      </c>
      <c r="T984" s="6">
        <v>15661</v>
      </c>
      <c r="U984" s="6">
        <v>0.10100000000000001</v>
      </c>
      <c r="V984" s="6">
        <v>0.75339999999999996</v>
      </c>
      <c r="W984" s="6">
        <v>0.64580000000000004</v>
      </c>
      <c r="X984" s="6">
        <v>45</v>
      </c>
      <c r="Y984" s="6">
        <v>318</v>
      </c>
      <c r="Z984" s="6">
        <v>57</v>
      </c>
      <c r="AA984" s="6">
        <v>14253</v>
      </c>
      <c r="AB984" s="6">
        <v>0.3916</v>
      </c>
      <c r="AC984" s="6">
        <v>0.78080000000000005</v>
      </c>
      <c r="AD984" s="6">
        <v>0.58779999999999999</v>
      </c>
      <c r="AE984" s="6">
        <v>116</v>
      </c>
      <c r="AF984" s="6">
        <v>541</v>
      </c>
      <c r="AG984" s="6">
        <v>66</v>
      </c>
      <c r="AH984" s="6">
        <v>19959</v>
      </c>
      <c r="AI984" s="6">
        <v>0.6663</v>
      </c>
      <c r="AJ984" s="6">
        <v>0.90410000000000001</v>
      </c>
      <c r="AK984" s="6">
        <v>0.82310000000000005</v>
      </c>
      <c r="AL984" s="6">
        <v>1</v>
      </c>
      <c r="AM984" s="6">
        <v>32</v>
      </c>
      <c r="AN984" s="6">
        <v>40</v>
      </c>
      <c r="AO984" s="6">
        <v>10517</v>
      </c>
      <c r="AP984" s="6">
        <v>3.9399999999999998E-2</v>
      </c>
      <c r="AQ984" s="6">
        <v>0.54790000000000005</v>
      </c>
      <c r="AR984" s="6">
        <v>0.43369999999999997</v>
      </c>
      <c r="AT984" s="6">
        <f t="shared" si="43"/>
        <v>54.320833333333333</v>
      </c>
      <c r="AU984" s="6">
        <f t="shared" si="44"/>
        <v>304.97222222222223</v>
      </c>
      <c r="AV984" s="6">
        <f t="shared" si="45"/>
        <v>190.98780487804879</v>
      </c>
      <c r="AW984" s="7">
        <f t="shared" si="46"/>
        <v>44.820754716981135</v>
      </c>
      <c r="AX984" s="6">
        <f t="shared" si="47"/>
        <v>36.892791127541592</v>
      </c>
      <c r="AY984" s="6">
        <f t="shared" si="48"/>
        <v>328.65625</v>
      </c>
      <c r="BA984" s="6">
        <f>VLOOKUP(A984, ALL_AP_DATA!$A$2:$F$3600, 6, FALSE)</f>
        <v>812</v>
      </c>
      <c r="BB984" s="6">
        <f>VLOOKUP(A984, projmetadata!$A$2:$D$2036, 4, FALSE)</f>
        <v>95623</v>
      </c>
      <c r="BC984" s="6" t="e">
        <f t="array" aca="1" ref="BC984" ca="1">_xludf.IFS(I984&lt;&gt;0, F984/I984, P984&lt;&gt;0, M984/P984, W984&lt;&gt;0, T984/W984, AD984&lt;&gt;0, AA984/AD984, AK984&lt;&gt;0, AH984/AK984, AR984&lt;&gt;0, AO984/AR984, TRUE, 0)</f>
        <v>#NAME?</v>
      </c>
      <c r="BE984" s="6" t="e">
        <f t="shared" ca="1" si="50"/>
        <v>#NAME?</v>
      </c>
      <c r="BF984" s="6" t="e">
        <f t="shared" ca="1" si="51"/>
        <v>#NAME?</v>
      </c>
      <c r="BG984" s="6"/>
      <c r="BH984" s="6">
        <f>VLOOKUP(A984, ALL_AP_DATA!$A$2:$D$3600, 3, FALSE)</f>
        <v>644</v>
      </c>
      <c r="BI984" s="6">
        <f>VLOOKUP(A984, ALL_AP_DATA!$A$2:$E$3600, 5, FALSE)</f>
        <v>24249</v>
      </c>
      <c r="BJ984" s="6">
        <f t="shared" si="49"/>
        <v>29.863300492610836</v>
      </c>
      <c r="BK984" s="6">
        <f t="shared" si="52"/>
        <v>0.7931034482758621</v>
      </c>
    </row>
    <row r="985" spans="1:63" ht="15.75" customHeight="1" x14ac:dyDescent="0.2">
      <c r="A985" s="6" t="s">
        <v>1044</v>
      </c>
      <c r="B985" s="6" t="s">
        <v>64</v>
      </c>
      <c r="C985" s="6">
        <v>3</v>
      </c>
      <c r="D985" s="6">
        <v>34</v>
      </c>
      <c r="E985" s="6">
        <v>55</v>
      </c>
      <c r="F985" s="6">
        <v>3211</v>
      </c>
      <c r="G985" s="6">
        <v>0.17710000000000001</v>
      </c>
      <c r="H985" s="6">
        <v>0.77459999999999996</v>
      </c>
      <c r="I985" s="6">
        <v>0.34970000000000001</v>
      </c>
      <c r="J985" s="6">
        <v>1</v>
      </c>
      <c r="K985" s="6">
        <v>10</v>
      </c>
      <c r="L985" s="6">
        <v>32</v>
      </c>
      <c r="M985" s="6">
        <v>1590</v>
      </c>
      <c r="N985" s="6">
        <v>5.21E-2</v>
      </c>
      <c r="O985" s="6">
        <v>0.45069999999999999</v>
      </c>
      <c r="P985" s="6">
        <v>0.17319999999999999</v>
      </c>
      <c r="Q985" s="6">
        <v>16</v>
      </c>
      <c r="R985" s="6">
        <v>70</v>
      </c>
      <c r="S985" s="6">
        <v>67</v>
      </c>
      <c r="T985" s="6">
        <v>6567</v>
      </c>
      <c r="U985" s="6">
        <v>0.36459999999999998</v>
      </c>
      <c r="V985" s="6">
        <v>0.94369999999999998</v>
      </c>
      <c r="W985" s="6">
        <v>0.71519999999999995</v>
      </c>
      <c r="X985" s="6">
        <v>13</v>
      </c>
      <c r="Y985" s="6">
        <v>50</v>
      </c>
      <c r="Z985" s="6">
        <v>56</v>
      </c>
      <c r="AA985" s="6">
        <v>3615</v>
      </c>
      <c r="AB985" s="6">
        <v>0.26040000000000002</v>
      </c>
      <c r="AC985" s="6">
        <v>0.78869999999999996</v>
      </c>
      <c r="AD985" s="6">
        <v>0.39369999999999999</v>
      </c>
      <c r="AE985" s="6">
        <v>7</v>
      </c>
      <c r="AF985" s="6">
        <v>35</v>
      </c>
      <c r="AG985" s="6">
        <v>42</v>
      </c>
      <c r="AH985" s="6">
        <v>3091</v>
      </c>
      <c r="AI985" s="6">
        <v>0.18229999999999999</v>
      </c>
      <c r="AJ985" s="6">
        <v>0.59150000000000003</v>
      </c>
      <c r="AK985" s="6">
        <v>0.33660000000000001</v>
      </c>
      <c r="AT985" s="6">
        <f t="shared" si="43"/>
        <v>94.441176470588232</v>
      </c>
      <c r="AU985" s="6">
        <f t="shared" si="44"/>
        <v>159</v>
      </c>
      <c r="AV985" s="6">
        <f t="shared" si="45"/>
        <v>93.814285714285717</v>
      </c>
      <c r="AW985" s="7">
        <f t="shared" si="46"/>
        <v>72.3</v>
      </c>
      <c r="AX985" s="6">
        <f t="shared" si="47"/>
        <v>88.314285714285717</v>
      </c>
      <c r="AY985" s="6" t="str">
        <f t="shared" si="48"/>
        <v/>
      </c>
      <c r="BA985" s="6">
        <f>VLOOKUP(A985, ALL_AP_DATA!$A$2:$F$3600, 6, FALSE)</f>
        <v>192</v>
      </c>
      <c r="BB985" s="6">
        <f>VLOOKUP(A985, projmetadata!$A$2:$D$2036, 4, FALSE)</f>
        <v>14073</v>
      </c>
      <c r="BC985" s="6" t="e">
        <f t="array" aca="1" ref="BC985" ca="1">_xludf.IFS(I985&lt;&gt;0, F985/I985, P985&lt;&gt;0, M985/P985, W985&lt;&gt;0, T985/W985, AD985&lt;&gt;0, AA985/AD985, AK985&lt;&gt;0, AH985/AK985, AR985&lt;&gt;0, AO985/AR985, TRUE, 0)</f>
        <v>#NAME?</v>
      </c>
      <c r="BE985" s="6" t="e">
        <f t="shared" ca="1" si="50"/>
        <v>#NAME?</v>
      </c>
      <c r="BF985" s="6" t="e">
        <f t="shared" ca="1" si="51"/>
        <v>#NAME?</v>
      </c>
      <c r="BG985" s="6"/>
      <c r="BH985" s="6">
        <f>VLOOKUP(A985, ALL_AP_DATA!$A$2:$D$3600, 3, FALSE)</f>
        <v>106</v>
      </c>
      <c r="BI985" s="6">
        <f>VLOOKUP(A985, ALL_AP_DATA!$A$2:$E$3600, 5, FALSE)</f>
        <v>9182</v>
      </c>
      <c r="BJ985" s="6">
        <f t="shared" si="49"/>
        <v>47.822916666666664</v>
      </c>
      <c r="BK985" s="6">
        <f t="shared" si="52"/>
        <v>0.55208333333333337</v>
      </c>
    </row>
    <row r="986" spans="1:63" ht="15.75" customHeight="1" x14ac:dyDescent="0.2">
      <c r="A986" s="6" t="s">
        <v>1045</v>
      </c>
      <c r="B986" s="6" t="s">
        <v>61</v>
      </c>
      <c r="J986" s="6">
        <v>19</v>
      </c>
      <c r="K986" s="6">
        <v>161</v>
      </c>
      <c r="L986" s="6">
        <v>1075</v>
      </c>
      <c r="M986" s="6">
        <v>71045</v>
      </c>
      <c r="N986" s="6">
        <v>0.26179999999999998</v>
      </c>
      <c r="O986" s="6">
        <v>0.80159999999999998</v>
      </c>
      <c r="P986" s="6">
        <v>0.55740000000000001</v>
      </c>
      <c r="Q986" s="6">
        <v>57</v>
      </c>
      <c r="R986" s="6">
        <v>402</v>
      </c>
      <c r="S986" s="6">
        <v>1299</v>
      </c>
      <c r="T986" s="6">
        <v>117149</v>
      </c>
      <c r="U986" s="6">
        <v>0.65369999999999995</v>
      </c>
      <c r="V986" s="6">
        <v>0.96870000000000001</v>
      </c>
      <c r="W986" s="6">
        <v>0.91920000000000002</v>
      </c>
      <c r="X986" s="6">
        <v>68</v>
      </c>
      <c r="Y986" s="6">
        <v>258</v>
      </c>
      <c r="Z986" s="6">
        <v>1036</v>
      </c>
      <c r="AA986" s="6">
        <v>70411</v>
      </c>
      <c r="AB986" s="6">
        <v>0.41949999999999998</v>
      </c>
      <c r="AC986" s="6">
        <v>0.77259999999999995</v>
      </c>
      <c r="AD986" s="6">
        <v>0.55249999999999999</v>
      </c>
      <c r="AE986" s="6">
        <v>31</v>
      </c>
      <c r="AF986" s="6">
        <v>136</v>
      </c>
      <c r="AG986" s="6">
        <v>900</v>
      </c>
      <c r="AH986" s="6">
        <v>60243</v>
      </c>
      <c r="AI986" s="6">
        <v>0.22109999999999999</v>
      </c>
      <c r="AJ986" s="6">
        <v>0.67110000000000003</v>
      </c>
      <c r="AK986" s="6">
        <v>0.47270000000000001</v>
      </c>
      <c r="AL986" s="6">
        <v>25</v>
      </c>
      <c r="AM986" s="6">
        <v>286</v>
      </c>
      <c r="AN986" s="6">
        <v>1203</v>
      </c>
      <c r="AO986" s="6">
        <v>102563</v>
      </c>
      <c r="AP986" s="6">
        <v>0.46500000000000002</v>
      </c>
      <c r="AQ986" s="6">
        <v>0.89710000000000001</v>
      </c>
      <c r="AR986" s="6">
        <v>0.80479999999999996</v>
      </c>
      <c r="AT986" s="6" t="str">
        <f t="shared" si="43"/>
        <v/>
      </c>
      <c r="AU986" s="6">
        <f t="shared" si="44"/>
        <v>441.27329192546586</v>
      </c>
      <c r="AV986" s="6">
        <f t="shared" si="45"/>
        <v>291.41542288557213</v>
      </c>
      <c r="AW986" s="7">
        <f t="shared" si="46"/>
        <v>272.91085271317831</v>
      </c>
      <c r="AX986" s="6">
        <f t="shared" si="47"/>
        <v>442.96323529411762</v>
      </c>
      <c r="AY986" s="6">
        <f t="shared" si="48"/>
        <v>358.61188811188811</v>
      </c>
      <c r="BA986" s="6">
        <f>VLOOKUP(A986, ALL_AP_DATA!$A$2:$F$3600, 6, FALSE)</f>
        <v>615</v>
      </c>
      <c r="BB986" s="6">
        <f>VLOOKUP(A986, projmetadata!$A$2:$D$2036, 4, FALSE)</f>
        <v>54248</v>
      </c>
      <c r="BC986" s="6" t="e">
        <f t="array" aca="1" ref="BC986" ca="1">_xludf.IFS(I986&lt;&gt;0, F986/I986, P986&lt;&gt;0, M986/P986, W986&lt;&gt;0, T986/W986, AD986&lt;&gt;0, AA986/AD986, AK986&lt;&gt;0, AH986/AK986, AR986&lt;&gt;0, AO986/AR986, TRUE, 0)</f>
        <v>#NAME?</v>
      </c>
      <c r="BE986" s="6" t="e">
        <f t="shared" ca="1" si="50"/>
        <v>#NAME?</v>
      </c>
      <c r="BF986" s="6" t="e">
        <f t="shared" ca="1" si="51"/>
        <v>#NAME?</v>
      </c>
      <c r="BG986" s="6"/>
      <c r="BH986" s="6">
        <f>VLOOKUP(A986, ALL_AP_DATA!$A$2:$D$3600, 3, FALSE)</f>
        <v>481</v>
      </c>
      <c r="BI986" s="6">
        <f>VLOOKUP(A986, ALL_AP_DATA!$A$2:$E$3600, 5, FALSE)</f>
        <v>127447</v>
      </c>
      <c r="BJ986" s="6">
        <f t="shared" si="49"/>
        <v>207.23089430894308</v>
      </c>
      <c r="BK986" s="6">
        <f t="shared" si="52"/>
        <v>0.78211382113821137</v>
      </c>
    </row>
    <row r="987" spans="1:63" ht="15.75" customHeight="1" x14ac:dyDescent="0.2">
      <c r="A987" s="6" t="s">
        <v>1046</v>
      </c>
      <c r="B987" s="6" t="s">
        <v>61</v>
      </c>
      <c r="C987" s="6">
        <v>7</v>
      </c>
      <c r="D987" s="6">
        <v>15</v>
      </c>
      <c r="E987" s="6">
        <v>20</v>
      </c>
      <c r="F987" s="6">
        <v>465</v>
      </c>
      <c r="G987" s="6">
        <v>1.3100000000000001E-2</v>
      </c>
      <c r="H987" s="6">
        <v>0.30299999999999999</v>
      </c>
      <c r="I987" s="6">
        <v>9.1499999999999998E-2</v>
      </c>
      <c r="J987" s="6">
        <v>1</v>
      </c>
      <c r="K987" s="6">
        <v>14</v>
      </c>
      <c r="L987" s="6">
        <v>22</v>
      </c>
      <c r="M987" s="6">
        <v>1278</v>
      </c>
      <c r="N987" s="6">
        <v>1.2200000000000001E-2</v>
      </c>
      <c r="O987" s="6">
        <v>0.33329999999999999</v>
      </c>
      <c r="P987" s="6">
        <v>0.2515</v>
      </c>
      <c r="Q987" s="6">
        <v>12</v>
      </c>
      <c r="R987" s="6">
        <v>69</v>
      </c>
      <c r="S987" s="6">
        <v>52</v>
      </c>
      <c r="T987" s="6">
        <v>3111</v>
      </c>
      <c r="U987" s="6">
        <v>6.0199999999999997E-2</v>
      </c>
      <c r="V987" s="6">
        <v>0.78790000000000004</v>
      </c>
      <c r="W987" s="6">
        <v>0.61229999999999996</v>
      </c>
      <c r="X987" s="6">
        <v>33</v>
      </c>
      <c r="Y987" s="6">
        <v>620</v>
      </c>
      <c r="Z987" s="6">
        <v>62</v>
      </c>
      <c r="AA987" s="6">
        <v>3567</v>
      </c>
      <c r="AB987" s="6">
        <v>0.54100000000000004</v>
      </c>
      <c r="AC987" s="6">
        <v>0.93940000000000001</v>
      </c>
      <c r="AD987" s="6">
        <v>0.70199999999999996</v>
      </c>
      <c r="AE987" s="6">
        <v>50</v>
      </c>
      <c r="AF987" s="6">
        <v>228</v>
      </c>
      <c r="AG987" s="6">
        <v>38</v>
      </c>
      <c r="AH987" s="6">
        <v>1638</v>
      </c>
      <c r="AI987" s="6">
        <v>0.19900000000000001</v>
      </c>
      <c r="AJ987" s="6">
        <v>0.57579999999999998</v>
      </c>
      <c r="AK987" s="6">
        <v>0.32240000000000002</v>
      </c>
      <c r="AL987" s="6">
        <v>2</v>
      </c>
      <c r="AM987" s="6">
        <v>39</v>
      </c>
      <c r="AN987" s="6">
        <v>35</v>
      </c>
      <c r="AO987" s="6">
        <v>2366</v>
      </c>
      <c r="AP987" s="6">
        <v>3.4000000000000002E-2</v>
      </c>
      <c r="AQ987" s="6">
        <v>0.53029999999999999</v>
      </c>
      <c r="AR987" s="6">
        <v>0.4657</v>
      </c>
      <c r="AT987" s="6">
        <f t="shared" si="43"/>
        <v>31</v>
      </c>
      <c r="AU987" s="6">
        <f t="shared" si="44"/>
        <v>91.285714285714292</v>
      </c>
      <c r="AV987" s="6">
        <f t="shared" si="45"/>
        <v>45.086956521739133</v>
      </c>
      <c r="AW987" s="7">
        <f t="shared" si="46"/>
        <v>5.7532258064516126</v>
      </c>
      <c r="AX987" s="6">
        <f t="shared" si="47"/>
        <v>7.1842105263157894</v>
      </c>
      <c r="AY987" s="6">
        <f t="shared" si="48"/>
        <v>60.666666666666664</v>
      </c>
      <c r="BA987" s="6">
        <f>VLOOKUP(A987, ALL_AP_DATA!$A$2:$F$3600, 6, FALSE)</f>
        <v>1146</v>
      </c>
      <c r="BB987" s="6">
        <f>VLOOKUP(A987, projmetadata!$A$2:$D$2036, 4, FALSE)</f>
        <v>182256</v>
      </c>
      <c r="BC987" s="6" t="e">
        <f t="array" aca="1" ref="BC987" ca="1">_xludf.IFS(I987&lt;&gt;0, F987/I987, P987&lt;&gt;0, M987/P987, W987&lt;&gt;0, T987/W987, AD987&lt;&gt;0, AA987/AD987, AK987&lt;&gt;0, AH987/AK987, AR987&lt;&gt;0, AO987/AR987, TRUE, 0)</f>
        <v>#NAME?</v>
      </c>
      <c r="BE987" s="6" t="e">
        <f t="shared" ca="1" si="50"/>
        <v>#NAME?</v>
      </c>
      <c r="BF987" s="6" t="e">
        <f t="shared" ca="1" si="51"/>
        <v>#NAME?</v>
      </c>
      <c r="BG987" s="6"/>
      <c r="BH987" s="6">
        <f>VLOOKUP(A987, ALL_AP_DATA!$A$2:$D$3600, 3, FALSE)</f>
        <v>727</v>
      </c>
      <c r="BI987" s="6">
        <f>VLOOKUP(A987, ALL_AP_DATA!$A$2:$E$3600, 5, FALSE)</f>
        <v>5081</v>
      </c>
      <c r="BJ987" s="6">
        <f t="shared" si="49"/>
        <v>4.4336823734729496</v>
      </c>
      <c r="BK987" s="6">
        <f t="shared" si="52"/>
        <v>0.63438045375218155</v>
      </c>
    </row>
    <row r="988" spans="1:63" ht="15.75" customHeight="1" x14ac:dyDescent="0.2">
      <c r="A988" s="6" t="s">
        <v>1047</v>
      </c>
      <c r="B988" s="6" t="s">
        <v>61</v>
      </c>
      <c r="C988" s="6">
        <v>5</v>
      </c>
      <c r="D988" s="6">
        <v>10</v>
      </c>
      <c r="E988" s="6">
        <v>146</v>
      </c>
      <c r="F988" s="6">
        <v>4649</v>
      </c>
      <c r="G988" s="6">
        <v>3.3E-3</v>
      </c>
      <c r="H988" s="6">
        <v>5.5899999999999998E-2</v>
      </c>
      <c r="I988" s="6">
        <v>1.3599999999999999E-2</v>
      </c>
      <c r="J988" s="6">
        <v>18</v>
      </c>
      <c r="K988" s="6">
        <v>209</v>
      </c>
      <c r="L988" s="6">
        <v>1259</v>
      </c>
      <c r="M988" s="6">
        <v>115830</v>
      </c>
      <c r="N988" s="6">
        <v>6.9400000000000003E-2</v>
      </c>
      <c r="O988" s="6">
        <v>0.48159999999999997</v>
      </c>
      <c r="P988" s="6">
        <v>0.33810000000000001</v>
      </c>
      <c r="Q988" s="6">
        <v>139</v>
      </c>
      <c r="R988" s="6">
        <v>797</v>
      </c>
      <c r="S988" s="6">
        <v>2394</v>
      </c>
      <c r="T988" s="6">
        <v>304098</v>
      </c>
      <c r="U988" s="6">
        <v>0.26450000000000001</v>
      </c>
      <c r="V988" s="6">
        <v>0.91579999999999995</v>
      </c>
      <c r="W988" s="6">
        <v>0.88770000000000004</v>
      </c>
      <c r="X988" s="6">
        <v>122</v>
      </c>
      <c r="Y988" s="6">
        <v>837</v>
      </c>
      <c r="Z988" s="6">
        <v>1829</v>
      </c>
      <c r="AA988" s="6">
        <v>157297</v>
      </c>
      <c r="AB988" s="6">
        <v>0.27779999999999999</v>
      </c>
      <c r="AC988" s="6">
        <v>0.69969999999999999</v>
      </c>
      <c r="AD988" s="6">
        <v>0.4592</v>
      </c>
      <c r="AE988" s="6">
        <v>75</v>
      </c>
      <c r="AF988" s="6">
        <v>429</v>
      </c>
      <c r="AG988" s="6">
        <v>1322</v>
      </c>
      <c r="AH988" s="6">
        <v>97598</v>
      </c>
      <c r="AI988" s="6">
        <v>0.1424</v>
      </c>
      <c r="AJ988" s="6">
        <v>0.50570000000000004</v>
      </c>
      <c r="AK988" s="6">
        <v>0.28489999999999999</v>
      </c>
      <c r="AL988" s="6">
        <v>12</v>
      </c>
      <c r="AM988" s="6">
        <v>290</v>
      </c>
      <c r="AN988" s="6">
        <v>1589</v>
      </c>
      <c r="AO988" s="6">
        <v>154466</v>
      </c>
      <c r="AP988" s="6">
        <v>9.6199999999999994E-2</v>
      </c>
      <c r="AQ988" s="6">
        <v>0.6079</v>
      </c>
      <c r="AR988" s="6">
        <v>0.45090000000000002</v>
      </c>
      <c r="AT988" s="6">
        <f t="shared" si="43"/>
        <v>464.9</v>
      </c>
      <c r="AU988" s="6">
        <f t="shared" si="44"/>
        <v>554.21052631578948</v>
      </c>
      <c r="AV988" s="6">
        <f t="shared" si="45"/>
        <v>381.55332496863235</v>
      </c>
      <c r="AW988" s="7">
        <f t="shared" si="46"/>
        <v>187.92951015531662</v>
      </c>
      <c r="AX988" s="6">
        <f t="shared" si="47"/>
        <v>227.5011655011655</v>
      </c>
      <c r="AY988" s="6">
        <f t="shared" si="48"/>
        <v>532.64137931034486</v>
      </c>
      <c r="BA988" s="6">
        <f>VLOOKUP(A988, ALL_AP_DATA!$A$2:$F$3600, 6, FALSE)</f>
        <v>3013</v>
      </c>
      <c r="BB988" s="6">
        <f>VLOOKUP(A988, projmetadata!$A$2:$D$2036, 4, FALSE)</f>
        <v>439285</v>
      </c>
      <c r="BC988" s="6" t="e">
        <f t="array" aca="1" ref="BC988" ca="1">_xludf.IFS(I988&lt;&gt;0, F988/I988, P988&lt;&gt;0, M988/P988, W988&lt;&gt;0, T988/W988, AD988&lt;&gt;0, AA988/AD988, AK988&lt;&gt;0, AH988/AK988, AR988&lt;&gt;0, AO988/AR988, TRUE, 0)</f>
        <v>#NAME?</v>
      </c>
      <c r="BE988" s="6" t="e">
        <f t="shared" ca="1" si="50"/>
        <v>#NAME?</v>
      </c>
      <c r="BF988" s="6" t="e">
        <f t="shared" ca="1" si="51"/>
        <v>#NAME?</v>
      </c>
      <c r="BG988" s="6"/>
      <c r="BH988" s="6">
        <f>VLOOKUP(A988, ALL_AP_DATA!$A$2:$D$3600, 3, FALSE)</f>
        <v>1484</v>
      </c>
      <c r="BI988" s="6">
        <f>VLOOKUP(A988, ALL_AP_DATA!$A$2:$E$3600, 5, FALSE)</f>
        <v>342559</v>
      </c>
      <c r="BJ988" s="6">
        <f t="shared" si="49"/>
        <v>113.69366080318619</v>
      </c>
      <c r="BK988" s="6">
        <f t="shared" si="52"/>
        <v>0.49253235977431131</v>
      </c>
    </row>
    <row r="989" spans="1:63" ht="15.75" customHeight="1" x14ac:dyDescent="0.2">
      <c r="A989" s="6" t="s">
        <v>1048</v>
      </c>
      <c r="B989" s="6" t="s">
        <v>64</v>
      </c>
      <c r="C989" s="6">
        <v>4</v>
      </c>
      <c r="D989" s="6">
        <v>21</v>
      </c>
      <c r="E989" s="6">
        <v>19</v>
      </c>
      <c r="F989" s="6">
        <v>1622</v>
      </c>
      <c r="G989" s="6">
        <v>0.18920000000000001</v>
      </c>
      <c r="H989" s="6">
        <v>0.82609999999999995</v>
      </c>
      <c r="I989" s="6">
        <v>0.50690000000000002</v>
      </c>
      <c r="J989" s="6">
        <v>3</v>
      </c>
      <c r="K989" s="6">
        <v>34</v>
      </c>
      <c r="L989" s="6">
        <v>19</v>
      </c>
      <c r="M989" s="6">
        <v>2348</v>
      </c>
      <c r="N989" s="6">
        <v>0.30630000000000002</v>
      </c>
      <c r="O989" s="6">
        <v>0.82609999999999995</v>
      </c>
      <c r="P989" s="6">
        <v>0.73380000000000001</v>
      </c>
      <c r="Q989" s="6">
        <v>3</v>
      </c>
      <c r="R989" s="6">
        <v>52</v>
      </c>
      <c r="S989" s="6">
        <v>21</v>
      </c>
      <c r="T989" s="6">
        <v>2878</v>
      </c>
      <c r="U989" s="6">
        <v>0.46850000000000003</v>
      </c>
      <c r="V989" s="6">
        <v>0.91300000000000003</v>
      </c>
      <c r="W989" s="6">
        <v>0.89939999999999998</v>
      </c>
      <c r="X989" s="6">
        <v>7</v>
      </c>
      <c r="Y989" s="6">
        <v>41</v>
      </c>
      <c r="Z989" s="6">
        <v>19</v>
      </c>
      <c r="AA989" s="6">
        <v>2226</v>
      </c>
      <c r="AB989" s="6">
        <v>0.36940000000000001</v>
      </c>
      <c r="AC989" s="6">
        <v>0.82609999999999995</v>
      </c>
      <c r="AD989" s="6">
        <v>0.6956</v>
      </c>
      <c r="AE989" s="6">
        <v>1</v>
      </c>
      <c r="AF989" s="6">
        <v>15</v>
      </c>
      <c r="AG989" s="6">
        <v>11</v>
      </c>
      <c r="AH989" s="6">
        <v>854</v>
      </c>
      <c r="AI989" s="6">
        <v>0.1351</v>
      </c>
      <c r="AJ989" s="6">
        <v>0.4783</v>
      </c>
      <c r="AK989" s="6">
        <v>0.26690000000000003</v>
      </c>
      <c r="AL989" s="6">
        <v>3</v>
      </c>
      <c r="AM989" s="6">
        <v>43</v>
      </c>
      <c r="AN989" s="6">
        <v>21</v>
      </c>
      <c r="AO989" s="6">
        <v>2768</v>
      </c>
      <c r="AP989" s="6">
        <v>0.38740000000000002</v>
      </c>
      <c r="AQ989" s="6">
        <v>0.91300000000000003</v>
      </c>
      <c r="AR989" s="6">
        <v>0.86499999999999999</v>
      </c>
      <c r="AT989" s="6">
        <f t="shared" si="43"/>
        <v>77.238095238095241</v>
      </c>
      <c r="AU989" s="6">
        <f t="shared" si="44"/>
        <v>69.058823529411768</v>
      </c>
      <c r="AV989" s="6">
        <f t="shared" si="45"/>
        <v>55.346153846153847</v>
      </c>
      <c r="AW989" s="7">
        <f t="shared" si="46"/>
        <v>54.292682926829265</v>
      </c>
      <c r="AX989" s="6">
        <f t="shared" si="47"/>
        <v>56.93333333333333</v>
      </c>
      <c r="AY989" s="6">
        <f t="shared" si="48"/>
        <v>64.372093023255815</v>
      </c>
      <c r="BA989" s="6">
        <f>VLOOKUP(A989, ALL_AP_DATA!$A$2:$F$3600, 6, FALSE)</f>
        <v>111</v>
      </c>
      <c r="BB989" s="6">
        <f>VLOOKUP(A989, projmetadata!$A$2:$D$2036, 4, FALSE)</f>
        <v>7524</v>
      </c>
      <c r="BC989" s="6" t="e">
        <f t="array" aca="1" ref="BC989" ca="1">_xludf.IFS(I989&lt;&gt;0, F989/I989, P989&lt;&gt;0, M989/P989, W989&lt;&gt;0, T989/W989, AD989&lt;&gt;0, AA989/AD989, AK989&lt;&gt;0, AH989/AK989, AR989&lt;&gt;0, AO989/AR989, TRUE, 0)</f>
        <v>#NAME?</v>
      </c>
      <c r="BE989" s="6" t="e">
        <f t="shared" ca="1" si="50"/>
        <v>#NAME?</v>
      </c>
      <c r="BF989" s="6" t="e">
        <f t="shared" ca="1" si="51"/>
        <v>#NAME?</v>
      </c>
      <c r="BG989" s="6"/>
      <c r="BH989" s="6">
        <f>VLOOKUP(A989, ALL_AP_DATA!$A$2:$D$3600, 3, FALSE)</f>
        <v>68</v>
      </c>
      <c r="BI989" s="6">
        <f>VLOOKUP(A989, ALL_AP_DATA!$A$2:$E$3600, 5, FALSE)</f>
        <v>3200</v>
      </c>
      <c r="BJ989" s="6">
        <f t="shared" si="49"/>
        <v>28.828828828828829</v>
      </c>
      <c r="BK989" s="6">
        <f t="shared" si="52"/>
        <v>0.61261261261261257</v>
      </c>
    </row>
    <row r="990" spans="1:63" ht="15.75" customHeight="1" x14ac:dyDescent="0.2">
      <c r="A990" s="6" t="s">
        <v>1049</v>
      </c>
      <c r="B990" s="6" t="s">
        <v>64</v>
      </c>
      <c r="C990" s="6">
        <v>4</v>
      </c>
      <c r="D990" s="6">
        <v>67</v>
      </c>
      <c r="E990" s="6">
        <v>71</v>
      </c>
      <c r="F990" s="6">
        <v>2577</v>
      </c>
      <c r="G990" s="6">
        <v>0.1348</v>
      </c>
      <c r="H990" s="6">
        <v>0.5726</v>
      </c>
      <c r="I990" s="6">
        <v>0.2732</v>
      </c>
      <c r="Q990" s="6">
        <v>8</v>
      </c>
      <c r="R990" s="6">
        <v>28</v>
      </c>
      <c r="S990" s="6">
        <v>64</v>
      </c>
      <c r="T990" s="6">
        <v>2725</v>
      </c>
      <c r="U990" s="6">
        <v>5.6300000000000003E-2</v>
      </c>
      <c r="V990" s="6">
        <v>0.5161</v>
      </c>
      <c r="W990" s="6">
        <v>0.28889999999999999</v>
      </c>
      <c r="X990" s="6">
        <v>54</v>
      </c>
      <c r="Y990" s="6">
        <v>100</v>
      </c>
      <c r="Z990" s="6">
        <v>82</v>
      </c>
      <c r="AA990" s="6">
        <v>3395</v>
      </c>
      <c r="AB990" s="6">
        <v>0.20119999999999999</v>
      </c>
      <c r="AC990" s="6">
        <v>0.6613</v>
      </c>
      <c r="AD990" s="6">
        <v>0.3599</v>
      </c>
      <c r="AE990" s="6">
        <v>12</v>
      </c>
      <c r="AF990" s="6">
        <v>79</v>
      </c>
      <c r="AG990" s="6">
        <v>21</v>
      </c>
      <c r="AH990" s="6">
        <v>1111</v>
      </c>
      <c r="AI990" s="6">
        <v>0.159</v>
      </c>
      <c r="AJ990" s="6">
        <v>0.1694</v>
      </c>
      <c r="AK990" s="6">
        <v>0.1178</v>
      </c>
      <c r="AT990" s="6">
        <f t="shared" si="43"/>
        <v>38.462686567164177</v>
      </c>
      <c r="AU990" s="6" t="str">
        <f t="shared" si="44"/>
        <v/>
      </c>
      <c r="AV990" s="6">
        <f t="shared" si="45"/>
        <v>97.321428571428569</v>
      </c>
      <c r="AW990" s="7">
        <f t="shared" si="46"/>
        <v>33.950000000000003</v>
      </c>
      <c r="AX990" s="6">
        <f t="shared" si="47"/>
        <v>14.063291139240507</v>
      </c>
      <c r="AY990" s="6" t="str">
        <f t="shared" si="48"/>
        <v/>
      </c>
      <c r="BA990" s="6">
        <f>VLOOKUP(A990, ALL_AP_DATA!$A$2:$F$3600, 6, FALSE)</f>
        <v>497</v>
      </c>
      <c r="BB990" s="6">
        <f>VLOOKUP(A990, projmetadata!$A$2:$D$2036, 4, FALSE)</f>
        <v>32874</v>
      </c>
      <c r="BC990" s="6" t="e">
        <f t="array" aca="1" ref="BC990" ca="1">_xludf.IFS(I990&lt;&gt;0, F990/I990, P990&lt;&gt;0, M990/P990, W990&lt;&gt;0, T990/W990, AD990&lt;&gt;0, AA990/AD990, AK990&lt;&gt;0, AH990/AK990, AR990&lt;&gt;0, AO990/AR990, TRUE, 0)</f>
        <v>#NAME?</v>
      </c>
      <c r="BE990" s="6" t="e">
        <f t="shared" ca="1" si="50"/>
        <v>#NAME?</v>
      </c>
      <c r="BF990" s="6" t="e">
        <f t="shared" ca="1" si="51"/>
        <v>#NAME?</v>
      </c>
      <c r="BG990" s="6"/>
      <c r="BH990" s="6">
        <f>VLOOKUP(A990, ALL_AP_DATA!$A$2:$D$3600, 3, FALSE)</f>
        <v>193</v>
      </c>
      <c r="BI990" s="6">
        <f>VLOOKUP(A990, ALL_AP_DATA!$A$2:$E$3600, 5, FALSE)</f>
        <v>9432</v>
      </c>
      <c r="BJ990" s="6">
        <f t="shared" si="49"/>
        <v>18.977867203219315</v>
      </c>
      <c r="BK990" s="6">
        <f t="shared" si="52"/>
        <v>0.38832997987927564</v>
      </c>
    </row>
    <row r="991" spans="1:63" ht="15.75" customHeight="1" x14ac:dyDescent="0.2">
      <c r="A991" s="6" t="s">
        <v>1050</v>
      </c>
      <c r="B991" s="6" t="s">
        <v>61</v>
      </c>
      <c r="C991" s="6">
        <v>3</v>
      </c>
      <c r="D991" s="6">
        <v>7</v>
      </c>
      <c r="E991" s="6">
        <v>8</v>
      </c>
      <c r="F991" s="6">
        <v>61</v>
      </c>
      <c r="G991" s="6">
        <v>7.1999999999999998E-3</v>
      </c>
      <c r="H991" s="6">
        <v>0.1096</v>
      </c>
      <c r="I991" s="6">
        <v>2.2499999999999999E-2</v>
      </c>
      <c r="Q991" s="6">
        <v>3</v>
      </c>
      <c r="R991" s="6">
        <v>8</v>
      </c>
      <c r="S991" s="6">
        <v>6</v>
      </c>
      <c r="T991" s="6">
        <v>149</v>
      </c>
      <c r="U991" s="6">
        <v>8.2000000000000007E-3</v>
      </c>
      <c r="V991" s="6">
        <v>8.2199999999999995E-2</v>
      </c>
      <c r="W991" s="6">
        <v>5.5E-2</v>
      </c>
      <c r="X991" s="6">
        <v>44</v>
      </c>
      <c r="Y991" s="6">
        <v>207</v>
      </c>
      <c r="Z991" s="6">
        <v>59</v>
      </c>
      <c r="AA991" s="6">
        <v>1347</v>
      </c>
      <c r="AB991" s="6">
        <v>0.2114</v>
      </c>
      <c r="AC991" s="6">
        <v>0.80820000000000003</v>
      </c>
      <c r="AD991" s="6">
        <v>0.49740000000000001</v>
      </c>
      <c r="AE991" s="6">
        <v>30</v>
      </c>
      <c r="AF991" s="6">
        <v>121</v>
      </c>
      <c r="AG991" s="6">
        <v>45</v>
      </c>
      <c r="AH991" s="6">
        <v>1785</v>
      </c>
      <c r="AI991" s="6">
        <v>0.1236</v>
      </c>
      <c r="AJ991" s="6">
        <v>0.61639999999999995</v>
      </c>
      <c r="AK991" s="6">
        <v>0.65920000000000001</v>
      </c>
      <c r="AT991" s="6">
        <f t="shared" si="43"/>
        <v>8.7142857142857135</v>
      </c>
      <c r="AU991" s="6" t="str">
        <f t="shared" si="44"/>
        <v/>
      </c>
      <c r="AV991" s="6">
        <f t="shared" si="45"/>
        <v>18.625</v>
      </c>
      <c r="AW991" s="7">
        <f t="shared" si="46"/>
        <v>6.5072463768115938</v>
      </c>
      <c r="AX991" s="6">
        <f t="shared" si="47"/>
        <v>14.75206611570248</v>
      </c>
      <c r="AY991" s="6" t="str">
        <f t="shared" si="48"/>
        <v/>
      </c>
      <c r="BA991" s="6">
        <f>VLOOKUP(A991, ALL_AP_DATA!$A$2:$F$3600, 6, FALSE)</f>
        <v>979</v>
      </c>
      <c r="BB991" s="6">
        <f>VLOOKUP(A991, projmetadata!$A$2:$D$2036, 4, FALSE)</f>
        <v>123426</v>
      </c>
      <c r="BC991" s="6" t="e">
        <f t="array" aca="1" ref="BC991" ca="1">_xludf.IFS(I991&lt;&gt;0, F991/I991, P991&lt;&gt;0, M991/P991, W991&lt;&gt;0, T991/W991, AD991&lt;&gt;0, AA991/AD991, AK991&lt;&gt;0, AH991/AK991, AR991&lt;&gt;0, AO991/AR991, TRUE, 0)</f>
        <v>#NAME?</v>
      </c>
      <c r="BE991" s="6" t="e">
        <f t="shared" ca="1" si="50"/>
        <v>#NAME?</v>
      </c>
      <c r="BF991" s="6" t="e">
        <f t="shared" ca="1" si="51"/>
        <v>#NAME?</v>
      </c>
      <c r="BG991" s="6"/>
      <c r="BH991" s="6">
        <f>VLOOKUP(A991, ALL_AP_DATA!$A$2:$D$3600, 3, FALSE)</f>
        <v>250</v>
      </c>
      <c r="BI991" s="6">
        <f>VLOOKUP(A991, ALL_AP_DATA!$A$2:$E$3600, 5, FALSE)</f>
        <v>2708</v>
      </c>
      <c r="BJ991" s="6">
        <f t="shared" si="49"/>
        <v>2.7660878447395301</v>
      </c>
      <c r="BK991" s="6">
        <f t="shared" si="52"/>
        <v>0.25536261491317669</v>
      </c>
    </row>
    <row r="992" spans="1:63" ht="15.75" customHeight="1" x14ac:dyDescent="0.2">
      <c r="A992" s="6" t="s">
        <v>1051</v>
      </c>
      <c r="B992" s="6" t="s">
        <v>61</v>
      </c>
      <c r="C992" s="6">
        <v>2</v>
      </c>
      <c r="D992" s="6">
        <v>5</v>
      </c>
      <c r="E992" s="6">
        <v>0</v>
      </c>
      <c r="F992" s="6">
        <v>0</v>
      </c>
      <c r="G992" s="6">
        <v>3.0000000000000001E-3</v>
      </c>
      <c r="H992" s="6">
        <v>0</v>
      </c>
      <c r="I992" s="6">
        <v>0</v>
      </c>
      <c r="X992" s="6">
        <v>28</v>
      </c>
      <c r="Y992" s="6">
        <v>357</v>
      </c>
      <c r="Z992" s="6">
        <v>13</v>
      </c>
      <c r="AA992" s="6">
        <v>662</v>
      </c>
      <c r="AB992" s="6">
        <v>0.21609999999999999</v>
      </c>
      <c r="AC992" s="6">
        <v>0.26</v>
      </c>
      <c r="AD992" s="6">
        <v>0.1452</v>
      </c>
      <c r="AE992" s="6">
        <v>44</v>
      </c>
      <c r="AF992" s="6">
        <v>292</v>
      </c>
      <c r="AG992" s="6">
        <v>37</v>
      </c>
      <c r="AH992" s="6">
        <v>3702</v>
      </c>
      <c r="AI992" s="6">
        <v>0.17680000000000001</v>
      </c>
      <c r="AJ992" s="6">
        <v>0.74</v>
      </c>
      <c r="AK992" s="6">
        <v>0.81220000000000003</v>
      </c>
      <c r="AT992" s="6">
        <f t="shared" si="43"/>
        <v>0</v>
      </c>
      <c r="AU992" s="6" t="str">
        <f t="shared" si="44"/>
        <v/>
      </c>
      <c r="AV992" s="6" t="str">
        <f t="shared" si="45"/>
        <v/>
      </c>
      <c r="AW992" s="7">
        <f t="shared" si="46"/>
        <v>1.8543417366946779</v>
      </c>
      <c r="AX992" s="6">
        <f t="shared" si="47"/>
        <v>12.678082191780822</v>
      </c>
      <c r="AY992" s="6" t="str">
        <f t="shared" si="48"/>
        <v/>
      </c>
      <c r="BA992" s="6">
        <f>VLOOKUP(A992, ALL_AP_DATA!$A$2:$F$3600, 6, FALSE)</f>
        <v>1652</v>
      </c>
      <c r="BB992" s="6">
        <f>VLOOKUP(A992, projmetadata!$A$2:$D$2036, 4, FALSE)</f>
        <v>389553</v>
      </c>
      <c r="BC992" s="6" t="e">
        <f t="array" aca="1" ref="BC992" ca="1">_xludf.IFS(I992&lt;&gt;0, F992/I992, P992&lt;&gt;0, M992/P992, W992&lt;&gt;0, T992/W992, AD992&lt;&gt;0, AA992/AD992, AK992&lt;&gt;0, AH992/AK992, AR992&lt;&gt;0, AO992/AR992, TRUE, 0)</f>
        <v>#NAME?</v>
      </c>
      <c r="BE992" s="6" t="e">
        <f t="shared" ca="1" si="50"/>
        <v>#NAME?</v>
      </c>
      <c r="BF992" s="6" t="e">
        <f t="shared" ca="1" si="51"/>
        <v>#NAME?</v>
      </c>
      <c r="BG992" s="6"/>
      <c r="BH992" s="6">
        <f>VLOOKUP(A992, ALL_AP_DATA!$A$2:$D$3600, 3, FALSE)</f>
        <v>544</v>
      </c>
      <c r="BI992" s="6">
        <f>VLOOKUP(A992, ALL_AP_DATA!$A$2:$E$3600, 5, FALSE)</f>
        <v>4558</v>
      </c>
      <c r="BJ992" s="6">
        <f t="shared" si="49"/>
        <v>2.7590799031476996</v>
      </c>
      <c r="BK992" s="6">
        <f t="shared" si="52"/>
        <v>0.32929782082324455</v>
      </c>
    </row>
    <row r="993" spans="1:63" ht="15.75" customHeight="1" x14ac:dyDescent="0.2">
      <c r="A993" s="6" t="s">
        <v>1052</v>
      </c>
      <c r="B993" s="6" t="s">
        <v>61</v>
      </c>
      <c r="C993" s="6">
        <v>1</v>
      </c>
      <c r="D993" s="6">
        <v>9</v>
      </c>
      <c r="E993" s="6">
        <v>34</v>
      </c>
      <c r="F993" s="6">
        <v>1234</v>
      </c>
      <c r="G993" s="6">
        <v>5.7700000000000001E-2</v>
      </c>
      <c r="H993" s="6">
        <v>0.65380000000000005</v>
      </c>
      <c r="I993" s="6">
        <v>3.1099999999999999E-2</v>
      </c>
      <c r="J993" s="6">
        <v>1</v>
      </c>
      <c r="K993" s="6">
        <v>8</v>
      </c>
      <c r="L993" s="6">
        <v>37</v>
      </c>
      <c r="M993" s="6">
        <v>1332</v>
      </c>
      <c r="N993" s="6">
        <v>5.1299999999999998E-2</v>
      </c>
      <c r="O993" s="6">
        <v>0.71150000000000002</v>
      </c>
      <c r="P993" s="6">
        <v>3.3500000000000002E-2</v>
      </c>
      <c r="Q993" s="6">
        <v>8</v>
      </c>
      <c r="R993" s="6">
        <v>34</v>
      </c>
      <c r="S993" s="6">
        <v>51</v>
      </c>
      <c r="T993" s="6">
        <v>5854</v>
      </c>
      <c r="U993" s="6">
        <v>0.21790000000000001</v>
      </c>
      <c r="V993" s="6">
        <v>0.98080000000000001</v>
      </c>
      <c r="W993" s="6">
        <v>0.14729999999999999</v>
      </c>
      <c r="X993" s="6">
        <v>37</v>
      </c>
      <c r="Y993" s="6">
        <v>15</v>
      </c>
      <c r="Z993" s="6">
        <v>36</v>
      </c>
      <c r="AA993" s="6">
        <v>1275</v>
      </c>
      <c r="AB993" s="6">
        <v>9.6199999999999994E-2</v>
      </c>
      <c r="AC993" s="6">
        <v>0.69230000000000003</v>
      </c>
      <c r="AD993" s="6">
        <v>3.2099999999999997E-2</v>
      </c>
      <c r="AE993" s="6">
        <v>6</v>
      </c>
      <c r="AF993" s="6">
        <v>29</v>
      </c>
      <c r="AG993" s="6">
        <v>47</v>
      </c>
      <c r="AH993" s="6">
        <v>2485</v>
      </c>
      <c r="AI993" s="6">
        <v>0.18590000000000001</v>
      </c>
      <c r="AJ993" s="6">
        <v>0.90380000000000005</v>
      </c>
      <c r="AK993" s="6">
        <v>6.25E-2</v>
      </c>
      <c r="AT993" s="6">
        <f t="shared" si="43"/>
        <v>137.11111111111111</v>
      </c>
      <c r="AU993" s="6">
        <f t="shared" si="44"/>
        <v>166.5</v>
      </c>
      <c r="AV993" s="6">
        <f t="shared" si="45"/>
        <v>172.1764705882353</v>
      </c>
      <c r="AW993" s="7">
        <f t="shared" si="46"/>
        <v>85</v>
      </c>
      <c r="AX993" s="6">
        <f t="shared" si="47"/>
        <v>85.689655172413794</v>
      </c>
      <c r="AY993" s="6" t="str">
        <f t="shared" si="48"/>
        <v/>
      </c>
      <c r="BA993" s="6">
        <f>VLOOKUP(A993, ALL_AP_DATA!$A$2:$F$3600, 6, FALSE)</f>
        <v>156</v>
      </c>
      <c r="BB993" s="6">
        <f>VLOOKUP(A993, projmetadata!$A$2:$D$2036, 4, FALSE)</f>
        <v>70593</v>
      </c>
      <c r="BC993" s="6" t="e">
        <f t="array" aca="1" ref="BC993" ca="1">_xludf.IFS(I993&lt;&gt;0, F993/I993, P993&lt;&gt;0, M993/P993, W993&lt;&gt;0, T993/W993, AD993&lt;&gt;0, AA993/AD993, AK993&lt;&gt;0, AH993/AK993, AR993&lt;&gt;0, AO993/AR993, TRUE, 0)</f>
        <v>#NAME?</v>
      </c>
      <c r="BE993" s="6" t="e">
        <f t="shared" ca="1" si="50"/>
        <v>#NAME?</v>
      </c>
      <c r="BF993" s="6" t="e">
        <f t="shared" ca="1" si="51"/>
        <v>#NAME?</v>
      </c>
      <c r="BG993" s="6"/>
      <c r="BH993" s="6">
        <f>VLOOKUP(A993, ALL_AP_DATA!$A$2:$D$3600, 3, FALSE)</f>
        <v>52</v>
      </c>
      <c r="BI993" s="6">
        <f>VLOOKUP(A993, ALL_AP_DATA!$A$2:$E$3600, 5, FALSE)</f>
        <v>39738</v>
      </c>
      <c r="BJ993" s="6">
        <f t="shared" si="49"/>
        <v>254.73076923076923</v>
      </c>
      <c r="BK993" s="6">
        <f t="shared" si="52"/>
        <v>0.33333333333333331</v>
      </c>
    </row>
    <row r="994" spans="1:63" ht="15.75" customHeight="1" x14ac:dyDescent="0.2">
      <c r="A994" s="6" t="s">
        <v>1053</v>
      </c>
      <c r="B994" s="6" t="s">
        <v>64</v>
      </c>
      <c r="C994" s="6">
        <v>3</v>
      </c>
      <c r="D994" s="6">
        <v>41</v>
      </c>
      <c r="E994" s="6">
        <v>0</v>
      </c>
      <c r="F994" s="6">
        <v>0</v>
      </c>
      <c r="G994" s="6">
        <v>0.30370000000000003</v>
      </c>
      <c r="H994" s="6">
        <v>0</v>
      </c>
      <c r="I994" s="6">
        <v>0</v>
      </c>
      <c r="X994" s="6">
        <v>13</v>
      </c>
      <c r="Y994" s="6">
        <v>57</v>
      </c>
      <c r="Z994" s="6">
        <v>0</v>
      </c>
      <c r="AA994" s="6">
        <v>0</v>
      </c>
      <c r="AB994" s="6">
        <v>0.42220000000000002</v>
      </c>
      <c r="AC994" s="6">
        <v>0</v>
      </c>
      <c r="AD994" s="6">
        <v>0</v>
      </c>
      <c r="AE994" s="6">
        <v>10</v>
      </c>
      <c r="AF994" s="6">
        <v>33</v>
      </c>
      <c r="AG994" s="6">
        <v>0</v>
      </c>
      <c r="AH994" s="6">
        <v>0</v>
      </c>
      <c r="AI994" s="6">
        <v>0.24440000000000001</v>
      </c>
      <c r="AJ994" s="6">
        <v>0</v>
      </c>
      <c r="AK994" s="6">
        <v>0</v>
      </c>
      <c r="AT994" s="6">
        <f t="shared" si="43"/>
        <v>0</v>
      </c>
      <c r="AU994" s="6" t="str">
        <f t="shared" si="44"/>
        <v/>
      </c>
      <c r="AV994" s="6" t="str">
        <f t="shared" si="45"/>
        <v/>
      </c>
      <c r="AW994" s="7">
        <f t="shared" si="46"/>
        <v>0</v>
      </c>
      <c r="AX994" s="6">
        <f t="shared" si="47"/>
        <v>0</v>
      </c>
      <c r="AY994" s="6" t="str">
        <f t="shared" si="48"/>
        <v/>
      </c>
      <c r="BA994" s="6">
        <f>VLOOKUP(A994, ALL_AP_DATA!$A$2:$F$3600, 6, FALSE)</f>
        <v>135</v>
      </c>
      <c r="BB994" s="6">
        <f>VLOOKUP(A994, projmetadata!$A$2:$D$2036, 4, FALSE)</f>
        <v>15268</v>
      </c>
      <c r="BC994" s="6" t="e">
        <f t="array" aca="1" ref="BC994" ca="1">_xludf.IFS(I994&lt;&gt;0, F994/I994, P994&lt;&gt;0, M994/P994, W994&lt;&gt;0, T994/W994, AD994&lt;&gt;0, AA994/AD994, AK994&lt;&gt;0, AH994/AK994, AR994&lt;&gt;0, AO994/AR994, TRUE, 0)</f>
        <v>#NAME?</v>
      </c>
      <c r="BE994" s="6" t="e">
        <f t="shared" ca="1" si="50"/>
        <v>#NAME?</v>
      </c>
      <c r="BF994" s="6" t="e">
        <f t="shared" ca="1" si="51"/>
        <v>#NAME?</v>
      </c>
      <c r="BG994" s="6"/>
      <c r="BH994" s="6">
        <f>VLOOKUP(A994, ALL_AP_DATA!$A$2:$D$3600, 3, FALSE)</f>
        <v>78</v>
      </c>
      <c r="BI994" s="6">
        <f>VLOOKUP(A994, ALL_AP_DATA!$A$2:$E$3600, 5, FALSE)</f>
        <v>0</v>
      </c>
      <c r="BJ994" s="6">
        <f t="shared" si="49"/>
        <v>0</v>
      </c>
      <c r="BK994" s="6">
        <f t="shared" si="52"/>
        <v>0.57777777777777772</v>
      </c>
    </row>
    <row r="995" spans="1:63" ht="15.75" customHeight="1" x14ac:dyDescent="0.2">
      <c r="A995" s="6" t="s">
        <v>1054</v>
      </c>
      <c r="B995" s="6" t="s">
        <v>61</v>
      </c>
      <c r="C995" s="6">
        <v>1</v>
      </c>
      <c r="D995" s="6">
        <v>2</v>
      </c>
      <c r="E995" s="6">
        <v>0</v>
      </c>
      <c r="F995" s="6">
        <v>0</v>
      </c>
      <c r="G995" s="6">
        <v>1.1000000000000001E-3</v>
      </c>
      <c r="H995" s="6">
        <v>0</v>
      </c>
      <c r="I995" s="6">
        <v>0</v>
      </c>
      <c r="Q995" s="6">
        <v>10</v>
      </c>
      <c r="R995" s="6">
        <v>36</v>
      </c>
      <c r="S995" s="6">
        <v>250</v>
      </c>
      <c r="T995" s="6">
        <v>14093</v>
      </c>
      <c r="U995" s="6">
        <v>2.01E-2</v>
      </c>
      <c r="V995" s="6">
        <v>0.52300000000000002</v>
      </c>
      <c r="W995" s="6">
        <v>0.60470000000000002</v>
      </c>
      <c r="X995" s="6">
        <v>30</v>
      </c>
      <c r="Y995" s="6">
        <v>335</v>
      </c>
      <c r="Z995" s="6">
        <v>254</v>
      </c>
      <c r="AA995" s="6">
        <v>10685</v>
      </c>
      <c r="AB995" s="6">
        <v>0.1867</v>
      </c>
      <c r="AC995" s="6">
        <v>0.53139999999999998</v>
      </c>
      <c r="AD995" s="6">
        <v>0.45850000000000002</v>
      </c>
      <c r="AE995" s="6">
        <v>4</v>
      </c>
      <c r="AF995" s="6">
        <v>24</v>
      </c>
      <c r="AG995" s="6">
        <v>79</v>
      </c>
      <c r="AH995" s="6">
        <v>1147</v>
      </c>
      <c r="AI995" s="6">
        <v>1.34E-2</v>
      </c>
      <c r="AJ995" s="6">
        <v>0.1653</v>
      </c>
      <c r="AK995" s="6">
        <v>4.9200000000000001E-2</v>
      </c>
      <c r="AL995" s="6">
        <v>1</v>
      </c>
      <c r="AM995" s="6">
        <v>17</v>
      </c>
      <c r="AN995" s="6">
        <v>154</v>
      </c>
      <c r="AO995" s="6">
        <v>10003</v>
      </c>
      <c r="AP995" s="6">
        <v>9.4999999999999998E-3</v>
      </c>
      <c r="AQ995" s="6">
        <v>0.32219999999999999</v>
      </c>
      <c r="AR995" s="6">
        <v>0.42920000000000003</v>
      </c>
      <c r="AT995" s="6">
        <f t="shared" si="43"/>
        <v>0</v>
      </c>
      <c r="AU995" s="6" t="str">
        <f t="shared" si="44"/>
        <v/>
      </c>
      <c r="AV995" s="6">
        <f t="shared" si="45"/>
        <v>391.47222222222223</v>
      </c>
      <c r="AW995" s="7">
        <f t="shared" si="46"/>
        <v>31.895522388059703</v>
      </c>
      <c r="AX995" s="6">
        <f t="shared" si="47"/>
        <v>47.791666666666664</v>
      </c>
      <c r="AY995" s="6">
        <f t="shared" si="48"/>
        <v>588.41176470588232</v>
      </c>
      <c r="BA995" s="6">
        <f>VLOOKUP(A995, ALL_AP_DATA!$A$2:$F$3600, 6, FALSE)</f>
        <v>1794</v>
      </c>
      <c r="BB995" s="6">
        <f>VLOOKUP(A995, projmetadata!$A$2:$D$2036, 4, FALSE)</f>
        <v>143160</v>
      </c>
      <c r="BC995" s="6" t="e">
        <f t="array" aca="1" ref="BC995" ca="1">_xludf.IFS(I995&lt;&gt;0, F995/I995, P995&lt;&gt;0, M995/P995, W995&lt;&gt;0, T995/W995, AD995&lt;&gt;0, AA995/AD995, AK995&lt;&gt;0, AH995/AK995, AR995&lt;&gt;0, AO995/AR995, TRUE, 0)</f>
        <v>#NAME?</v>
      </c>
      <c r="BE995" s="6" t="e">
        <f t="shared" ca="1" si="50"/>
        <v>#NAME?</v>
      </c>
      <c r="BF995" s="6" t="e">
        <f t="shared" ca="1" si="51"/>
        <v>#NAME?</v>
      </c>
      <c r="BG995" s="6"/>
      <c r="BH995" s="6">
        <f>VLOOKUP(A995, ALL_AP_DATA!$A$2:$D$3600, 3, FALSE)</f>
        <v>367</v>
      </c>
      <c r="BI995" s="6">
        <f>VLOOKUP(A995, ALL_AP_DATA!$A$2:$E$3600, 5, FALSE)</f>
        <v>23306</v>
      </c>
      <c r="BJ995" s="6">
        <f t="shared" si="49"/>
        <v>12.99108138238573</v>
      </c>
      <c r="BK995" s="6">
        <f t="shared" si="52"/>
        <v>0.20457079152731328</v>
      </c>
    </row>
    <row r="996" spans="1:63" ht="15.75" customHeight="1" x14ac:dyDescent="0.2">
      <c r="A996" s="6" t="s">
        <v>1055</v>
      </c>
      <c r="B996" s="6" t="s">
        <v>64</v>
      </c>
      <c r="C996" s="6">
        <v>35</v>
      </c>
      <c r="D996" s="6">
        <v>137</v>
      </c>
      <c r="E996" s="6">
        <v>57</v>
      </c>
      <c r="F996" s="6">
        <v>3006</v>
      </c>
      <c r="G996" s="6">
        <v>6.7000000000000004E-2</v>
      </c>
      <c r="H996" s="6">
        <v>0.19589999999999999</v>
      </c>
      <c r="I996" s="6">
        <v>0.1158</v>
      </c>
      <c r="Q996" s="6">
        <v>22</v>
      </c>
      <c r="R996" s="6">
        <v>65</v>
      </c>
      <c r="S996" s="6">
        <v>100</v>
      </c>
      <c r="T996" s="6">
        <v>9403</v>
      </c>
      <c r="U996" s="6">
        <v>3.1800000000000002E-2</v>
      </c>
      <c r="V996" s="6">
        <v>0.34360000000000002</v>
      </c>
      <c r="W996" s="6">
        <v>0.36220000000000002</v>
      </c>
      <c r="X996" s="6">
        <v>45</v>
      </c>
      <c r="Y996" s="6">
        <v>337</v>
      </c>
      <c r="Z996" s="6">
        <v>66</v>
      </c>
      <c r="AA996" s="6">
        <v>2598</v>
      </c>
      <c r="AB996" s="6">
        <v>0.1648</v>
      </c>
      <c r="AC996" s="6">
        <v>0.2268</v>
      </c>
      <c r="AD996" s="6">
        <v>0.10009999999999999</v>
      </c>
      <c r="AE996" s="6">
        <v>207</v>
      </c>
      <c r="AF996" s="6">
        <v>929</v>
      </c>
      <c r="AG996" s="6">
        <v>239</v>
      </c>
      <c r="AH996" s="6">
        <v>18100</v>
      </c>
      <c r="AI996" s="6">
        <v>0.45429999999999998</v>
      </c>
      <c r="AJ996" s="6">
        <v>0.82130000000000003</v>
      </c>
      <c r="AK996" s="6">
        <v>0.69720000000000004</v>
      </c>
      <c r="AT996" s="6">
        <f t="shared" si="43"/>
        <v>21.941605839416059</v>
      </c>
      <c r="AU996" s="6" t="str">
        <f t="shared" si="44"/>
        <v/>
      </c>
      <c r="AV996" s="6">
        <f t="shared" si="45"/>
        <v>144.66153846153847</v>
      </c>
      <c r="AW996" s="7">
        <f t="shared" si="46"/>
        <v>7.7091988130563802</v>
      </c>
      <c r="AX996" s="6">
        <f t="shared" si="47"/>
        <v>19.483315392895587</v>
      </c>
      <c r="AY996" s="6" t="str">
        <f t="shared" si="48"/>
        <v/>
      </c>
      <c r="BA996" s="6">
        <f>VLOOKUP(A996, ALL_AP_DATA!$A$2:$F$3600, 6, FALSE)</f>
        <v>2045</v>
      </c>
      <c r="BB996" s="6">
        <f>VLOOKUP(A996, projmetadata!$A$2:$D$2036, 4, FALSE)</f>
        <v>250052</v>
      </c>
      <c r="BC996" s="6" t="e">
        <f t="array" aca="1" ref="BC996" ca="1">_xludf.IFS(I996&lt;&gt;0, F996/I996, P996&lt;&gt;0, M996/P996, W996&lt;&gt;0, T996/W996, AD996&lt;&gt;0, AA996/AD996, AK996&lt;&gt;0, AH996/AK996, AR996&lt;&gt;0, AO996/AR996, TRUE, 0)</f>
        <v>#NAME?</v>
      </c>
      <c r="BE996" s="6" t="e">
        <f t="shared" ca="1" si="50"/>
        <v>#NAME?</v>
      </c>
      <c r="BF996" s="6" t="e">
        <f t="shared" ca="1" si="51"/>
        <v>#NAME?</v>
      </c>
      <c r="BG996" s="6"/>
      <c r="BH996" s="6">
        <f>VLOOKUP(A996, ALL_AP_DATA!$A$2:$D$3600, 3, FALSE)</f>
        <v>1145</v>
      </c>
      <c r="BI996" s="6">
        <f>VLOOKUP(A996, ALL_AP_DATA!$A$2:$E$3600, 5, FALSE)</f>
        <v>25962</v>
      </c>
      <c r="BJ996" s="6">
        <f t="shared" si="49"/>
        <v>12.695354523227383</v>
      </c>
      <c r="BK996" s="6">
        <f t="shared" si="52"/>
        <v>0.55990220048899753</v>
      </c>
    </row>
    <row r="997" spans="1:63" ht="15.75" customHeight="1" x14ac:dyDescent="0.2">
      <c r="A997" s="6" t="s">
        <v>1056</v>
      </c>
      <c r="B997" s="6" t="s">
        <v>64</v>
      </c>
      <c r="C997" s="6">
        <v>4</v>
      </c>
      <c r="D997" s="6">
        <v>9</v>
      </c>
      <c r="E997" s="6">
        <v>0</v>
      </c>
      <c r="F997" s="6">
        <v>0</v>
      </c>
      <c r="G997" s="6">
        <v>1.35E-2</v>
      </c>
      <c r="H997" s="6">
        <v>0</v>
      </c>
      <c r="I997" s="6">
        <v>0</v>
      </c>
      <c r="Q997" s="6">
        <v>1</v>
      </c>
      <c r="R997" s="6">
        <v>2</v>
      </c>
      <c r="S997" s="6">
        <v>6</v>
      </c>
      <c r="T997" s="6">
        <v>24</v>
      </c>
      <c r="U997" s="6">
        <v>3.0000000000000001E-3</v>
      </c>
      <c r="V997" s="6">
        <v>0.54549999999999998</v>
      </c>
      <c r="W997" s="6">
        <v>9.8000000000000004E-2</v>
      </c>
      <c r="X997" s="6">
        <v>10</v>
      </c>
      <c r="Y997" s="6">
        <v>74</v>
      </c>
      <c r="Z997" s="6">
        <v>0</v>
      </c>
      <c r="AA997" s="6">
        <v>0</v>
      </c>
      <c r="AB997" s="6">
        <v>0.1109</v>
      </c>
      <c r="AC997" s="6">
        <v>0</v>
      </c>
      <c r="AD997" s="6">
        <v>0</v>
      </c>
      <c r="AE997" s="6">
        <v>46</v>
      </c>
      <c r="AF997" s="6">
        <v>203</v>
      </c>
      <c r="AG997" s="6">
        <v>0</v>
      </c>
      <c r="AH997" s="6">
        <v>0</v>
      </c>
      <c r="AI997" s="6">
        <v>0.30430000000000001</v>
      </c>
      <c r="AJ997" s="6">
        <v>0</v>
      </c>
      <c r="AK997" s="6">
        <v>0</v>
      </c>
      <c r="AT997" s="6">
        <f t="shared" si="43"/>
        <v>0</v>
      </c>
      <c r="AU997" s="6" t="str">
        <f t="shared" si="44"/>
        <v/>
      </c>
      <c r="AV997" s="6">
        <f t="shared" si="45"/>
        <v>12</v>
      </c>
      <c r="AW997" s="7">
        <f t="shared" si="46"/>
        <v>0</v>
      </c>
      <c r="AX997" s="6">
        <f t="shared" si="47"/>
        <v>0</v>
      </c>
      <c r="AY997" s="6" t="str">
        <f t="shared" si="48"/>
        <v/>
      </c>
      <c r="BA997" s="6">
        <f>VLOOKUP(A997, ALL_AP_DATA!$A$2:$F$3600, 6, FALSE)</f>
        <v>667</v>
      </c>
      <c r="BB997" s="6">
        <f>VLOOKUP(A997, projmetadata!$A$2:$D$2036, 4, FALSE)</f>
        <v>57826</v>
      </c>
      <c r="BC997" s="6" t="e">
        <f t="array" aca="1" ref="BC997" ca="1">_xludf.IFS(I997&lt;&gt;0, F997/I997, P997&lt;&gt;0, M997/P997, W997&lt;&gt;0, T997/W997, AD997&lt;&gt;0, AA997/AD997, AK997&lt;&gt;0, AH997/AK997, AR997&lt;&gt;0, AO997/AR997, TRUE, 0)</f>
        <v>#NAME?</v>
      </c>
      <c r="BE997" s="6" t="e">
        <f t="shared" ca="1" si="50"/>
        <v>#NAME?</v>
      </c>
      <c r="BF997" s="6" t="e">
        <f t="shared" ca="1" si="51"/>
        <v>#NAME?</v>
      </c>
      <c r="BG997" s="6"/>
      <c r="BH997" s="6">
        <f>VLOOKUP(A997, ALL_AP_DATA!$A$2:$D$3600, 3, FALSE)</f>
        <v>250</v>
      </c>
      <c r="BI997" s="6">
        <f>VLOOKUP(A997, ALL_AP_DATA!$A$2:$E$3600, 5, FALSE)</f>
        <v>245</v>
      </c>
      <c r="BJ997" s="6">
        <f t="shared" si="49"/>
        <v>0.36731634182908546</v>
      </c>
      <c r="BK997" s="6">
        <f t="shared" si="52"/>
        <v>0.3748125937031484</v>
      </c>
    </row>
    <row r="998" spans="1:63" ht="15.75" customHeight="1" x14ac:dyDescent="0.2">
      <c r="A998" s="6" t="s">
        <v>1057</v>
      </c>
      <c r="B998" s="6" t="s">
        <v>61</v>
      </c>
      <c r="Q998" s="6">
        <v>5</v>
      </c>
      <c r="R998" s="6">
        <v>22</v>
      </c>
      <c r="S998" s="6">
        <v>41</v>
      </c>
      <c r="T998" s="6">
        <v>3268</v>
      </c>
      <c r="U998" s="6">
        <v>9.3600000000000003E-2</v>
      </c>
      <c r="V998" s="6">
        <v>0.78849999999999998</v>
      </c>
      <c r="W998" s="6">
        <v>0.7722</v>
      </c>
      <c r="X998" s="6">
        <v>23</v>
      </c>
      <c r="Y998" s="6">
        <v>192</v>
      </c>
      <c r="Z998" s="6">
        <v>52</v>
      </c>
      <c r="AA998" s="6">
        <v>4027</v>
      </c>
      <c r="AB998" s="6">
        <v>0.81699999999999995</v>
      </c>
      <c r="AC998" s="6">
        <v>1</v>
      </c>
      <c r="AD998" s="6">
        <v>0.9516</v>
      </c>
      <c r="AT998" s="6" t="str">
        <f t="shared" si="43"/>
        <v/>
      </c>
      <c r="AU998" s="6" t="str">
        <f t="shared" si="44"/>
        <v/>
      </c>
      <c r="AV998" s="6">
        <f t="shared" si="45"/>
        <v>148.54545454545453</v>
      </c>
      <c r="AW998" s="7">
        <f t="shared" si="46"/>
        <v>20.973958333333332</v>
      </c>
      <c r="AX998" s="6" t="str">
        <f t="shared" si="47"/>
        <v/>
      </c>
      <c r="AY998" s="6" t="str">
        <f t="shared" si="48"/>
        <v/>
      </c>
      <c r="BA998" s="6">
        <f>VLOOKUP(A998, ALL_AP_DATA!$A$2:$F$3600, 6, FALSE)</f>
        <v>235</v>
      </c>
      <c r="BB998" s="6">
        <f>VLOOKUP(A998, projmetadata!$A$2:$D$2036, 4, FALSE)</f>
        <v>18378</v>
      </c>
      <c r="BC998" s="6" t="e">
        <f t="array" aca="1" ref="BC998" ca="1">_xludf.IFS(I998&lt;&gt;0, F998/I998, P998&lt;&gt;0, M998/P998, W998&lt;&gt;0, T998/W998, AD998&lt;&gt;0, AA998/AD998, AK998&lt;&gt;0, AH998/AK998, AR998&lt;&gt;0, AO998/AR998, TRUE, 0)</f>
        <v>#NAME?</v>
      </c>
      <c r="BE998" s="6" t="e">
        <f t="shared" ca="1" si="50"/>
        <v>#NAME?</v>
      </c>
      <c r="BF998" s="6" t="e">
        <f t="shared" ca="1" si="51"/>
        <v>#NAME?</v>
      </c>
      <c r="BG998" s="6"/>
      <c r="BH998" s="6">
        <f>VLOOKUP(A998, ALL_AP_DATA!$A$2:$D$3600, 3, FALSE)</f>
        <v>192</v>
      </c>
      <c r="BI998" s="6">
        <f>VLOOKUP(A998, ALL_AP_DATA!$A$2:$E$3600, 5, FALSE)</f>
        <v>4232</v>
      </c>
      <c r="BJ998" s="6">
        <f t="shared" si="49"/>
        <v>18.008510638297871</v>
      </c>
      <c r="BK998" s="6">
        <f t="shared" si="52"/>
        <v>0.81702127659574464</v>
      </c>
    </row>
    <row r="999" spans="1:63" ht="15.75" customHeight="1" x14ac:dyDescent="0.2">
      <c r="A999" s="6" t="s">
        <v>1058</v>
      </c>
      <c r="B999" s="6" t="s">
        <v>61</v>
      </c>
      <c r="X999" s="6">
        <v>12</v>
      </c>
      <c r="Y999" s="6">
        <v>80</v>
      </c>
      <c r="Z999" s="6">
        <v>8</v>
      </c>
      <c r="AA999" s="6">
        <v>410</v>
      </c>
      <c r="AB999" s="6">
        <v>0.25559999999999999</v>
      </c>
      <c r="AC999" s="6">
        <v>0.47060000000000002</v>
      </c>
      <c r="AD999" s="6">
        <v>0.10920000000000001</v>
      </c>
      <c r="AE999" s="6">
        <v>12</v>
      </c>
      <c r="AF999" s="6">
        <v>39</v>
      </c>
      <c r="AG999" s="6">
        <v>9</v>
      </c>
      <c r="AH999" s="6">
        <v>63</v>
      </c>
      <c r="AI999" s="6">
        <v>0.1246</v>
      </c>
      <c r="AJ999" s="6">
        <v>0.52939999999999998</v>
      </c>
      <c r="AK999" s="6">
        <v>1.6799999999999999E-2</v>
      </c>
      <c r="AT999" s="6" t="str">
        <f t="shared" si="43"/>
        <v/>
      </c>
      <c r="AU999" s="6" t="str">
        <f t="shared" si="44"/>
        <v/>
      </c>
      <c r="AV999" s="6" t="str">
        <f t="shared" si="45"/>
        <v/>
      </c>
      <c r="AW999" s="7">
        <f t="shared" si="46"/>
        <v>5.125</v>
      </c>
      <c r="AX999" s="6">
        <f t="shared" si="47"/>
        <v>1.6153846153846154</v>
      </c>
      <c r="AY999" s="6" t="str">
        <f t="shared" si="48"/>
        <v/>
      </c>
      <c r="BA999" s="6">
        <f>VLOOKUP(A999, ALL_AP_DATA!$A$2:$F$3600, 6, FALSE)</f>
        <v>313</v>
      </c>
      <c r="BB999" s="6">
        <f>VLOOKUP(A999, projmetadata!$A$2:$D$2036, 4, FALSE)</f>
        <v>93674</v>
      </c>
      <c r="BC999" s="6" t="e">
        <f t="array" aca="1" ref="BC999" ca="1">_xludf.IFS(I999&lt;&gt;0, F999/I999, P999&lt;&gt;0, M999/P999, W999&lt;&gt;0, T999/W999, AD999&lt;&gt;0, AA999/AD999, AK999&lt;&gt;0, AH999/AK999, AR999&lt;&gt;0, AO999/AR999, TRUE, 0)</f>
        <v>#NAME?</v>
      </c>
      <c r="BE999" s="6" t="e">
        <f t="shared" ca="1" si="50"/>
        <v>#NAME?</v>
      </c>
      <c r="BF999" s="6" t="e">
        <f t="shared" ca="1" si="51"/>
        <v>#NAME?</v>
      </c>
      <c r="BG999" s="6"/>
      <c r="BH999" s="6">
        <f>VLOOKUP(A999, ALL_AP_DATA!$A$2:$D$3600, 3, FALSE)</f>
        <v>98</v>
      </c>
      <c r="BI999" s="6">
        <f>VLOOKUP(A999, ALL_AP_DATA!$A$2:$E$3600, 5, FALSE)</f>
        <v>3754</v>
      </c>
      <c r="BJ999" s="6">
        <f t="shared" si="49"/>
        <v>11.993610223642172</v>
      </c>
      <c r="BK999" s="6">
        <f t="shared" si="52"/>
        <v>0.31309904153354634</v>
      </c>
    </row>
    <row r="1000" spans="1:63" ht="15.75" customHeight="1" x14ac:dyDescent="0.2">
      <c r="A1000" s="6" t="s">
        <v>1059</v>
      </c>
      <c r="B1000" s="6" t="s">
        <v>64</v>
      </c>
      <c r="C1000" s="6">
        <v>14</v>
      </c>
      <c r="D1000" s="6">
        <v>245</v>
      </c>
      <c r="E1000" s="6">
        <v>0</v>
      </c>
      <c r="F1000" s="6">
        <v>0</v>
      </c>
      <c r="G1000" s="6">
        <v>0.23630000000000001</v>
      </c>
      <c r="H1000" s="6">
        <v>0</v>
      </c>
      <c r="I1000" s="6">
        <v>0</v>
      </c>
      <c r="X1000" s="6">
        <v>78</v>
      </c>
      <c r="Y1000" s="6">
        <v>596</v>
      </c>
      <c r="Z1000" s="6">
        <v>0</v>
      </c>
      <c r="AA1000" s="6">
        <v>0</v>
      </c>
      <c r="AB1000" s="6">
        <v>0.57469999999999999</v>
      </c>
      <c r="AC1000" s="6">
        <v>0</v>
      </c>
      <c r="AD1000" s="6">
        <v>0</v>
      </c>
      <c r="AE1000" s="6">
        <v>151</v>
      </c>
      <c r="AF1000" s="6">
        <v>466</v>
      </c>
      <c r="AG1000" s="6">
        <v>0</v>
      </c>
      <c r="AH1000" s="6">
        <v>0</v>
      </c>
      <c r="AI1000" s="6">
        <v>0.44940000000000002</v>
      </c>
      <c r="AJ1000" s="6">
        <v>0</v>
      </c>
      <c r="AK1000" s="6">
        <v>0</v>
      </c>
      <c r="AT1000" s="6">
        <f t="shared" si="43"/>
        <v>0</v>
      </c>
      <c r="AU1000" s="6" t="str">
        <f t="shared" si="44"/>
        <v/>
      </c>
      <c r="AV1000" s="6" t="str">
        <f t="shared" si="45"/>
        <v/>
      </c>
      <c r="AW1000" s="7">
        <f t="shared" si="46"/>
        <v>0</v>
      </c>
      <c r="AX1000" s="6">
        <f t="shared" si="47"/>
        <v>0</v>
      </c>
      <c r="AY1000" s="6" t="str">
        <f t="shared" si="48"/>
        <v/>
      </c>
      <c r="BA1000" s="6">
        <f>VLOOKUP(A1000, ALL_AP_DATA!$A$2:$F$3600, 6, FALSE)</f>
        <v>1037</v>
      </c>
      <c r="BB1000" s="6">
        <f>VLOOKUP(A1000, projmetadata!$A$2:$D$2036, 4, FALSE)</f>
        <v>95064</v>
      </c>
      <c r="BC1000" s="6" t="e">
        <f t="array" aca="1" ref="BC1000" ca="1">_xludf.IFS(I1000&lt;&gt;0, F1000/I1000, P1000&lt;&gt;0, M1000/P1000, W1000&lt;&gt;0, T1000/W1000, AD1000&lt;&gt;0, AA1000/AD1000, AK1000&lt;&gt;0, AH1000/AK1000, AR1000&lt;&gt;0, AO1000/AR1000, TRUE, 0)</f>
        <v>#NAME?</v>
      </c>
      <c r="BE1000" s="6" t="e">
        <f t="shared" ca="1" si="50"/>
        <v>#NAME?</v>
      </c>
      <c r="BF1000" s="6" t="e">
        <f t="shared" ca="1" si="51"/>
        <v>#NAME?</v>
      </c>
      <c r="BG1000" s="6"/>
      <c r="BH1000" s="6">
        <f>VLOOKUP(A1000, ALL_AP_DATA!$A$2:$D$3600, 3, FALSE)</f>
        <v>756</v>
      </c>
      <c r="BI1000" s="6">
        <f>VLOOKUP(A1000, ALL_AP_DATA!$A$2:$E$3600, 5, FALSE)</f>
        <v>0</v>
      </c>
      <c r="BJ1000" s="6">
        <f t="shared" si="49"/>
        <v>0</v>
      </c>
      <c r="BK1000" s="6">
        <f t="shared" si="52"/>
        <v>0.72902603664416588</v>
      </c>
    </row>
    <row r="1001" spans="1:63" ht="15.75" customHeight="1" x14ac:dyDescent="0.2">
      <c r="A1001" s="6" t="s">
        <v>1060</v>
      </c>
      <c r="B1001" s="6" t="s">
        <v>64</v>
      </c>
      <c r="C1001" s="6">
        <v>15</v>
      </c>
      <c r="D1001" s="6">
        <v>202</v>
      </c>
      <c r="E1001" s="6">
        <v>8</v>
      </c>
      <c r="F1001" s="6">
        <v>572</v>
      </c>
      <c r="G1001" s="6">
        <v>0.20100000000000001</v>
      </c>
      <c r="H1001" s="6">
        <v>0.5</v>
      </c>
      <c r="I1001" s="6">
        <v>0.1067</v>
      </c>
      <c r="Q1001" s="6">
        <v>3</v>
      </c>
      <c r="R1001" s="6">
        <v>7</v>
      </c>
      <c r="S1001" s="6">
        <v>6</v>
      </c>
      <c r="T1001" s="6">
        <v>692</v>
      </c>
      <c r="U1001" s="6">
        <v>7.0000000000000001E-3</v>
      </c>
      <c r="V1001" s="6">
        <v>0.375</v>
      </c>
      <c r="W1001" s="6">
        <v>0.129</v>
      </c>
      <c r="X1001" s="6">
        <v>57</v>
      </c>
      <c r="Y1001" s="6">
        <v>400</v>
      </c>
      <c r="Z1001" s="6">
        <v>9</v>
      </c>
      <c r="AA1001" s="6">
        <v>772</v>
      </c>
      <c r="AB1001" s="6">
        <v>0.39800000000000002</v>
      </c>
      <c r="AC1001" s="6">
        <v>0.5625</v>
      </c>
      <c r="AD1001" s="6">
        <v>0.1439</v>
      </c>
      <c r="AE1001" s="6">
        <v>89</v>
      </c>
      <c r="AF1001" s="6">
        <v>541</v>
      </c>
      <c r="AG1001" s="6">
        <v>11</v>
      </c>
      <c r="AH1001" s="6">
        <v>3288</v>
      </c>
      <c r="AI1001" s="6">
        <v>0.5383</v>
      </c>
      <c r="AJ1001" s="6">
        <v>0.6875</v>
      </c>
      <c r="AK1001" s="6">
        <v>0.61309999999999998</v>
      </c>
      <c r="AT1001" s="6">
        <f t="shared" si="43"/>
        <v>2.8316831683168315</v>
      </c>
      <c r="AU1001" s="6" t="str">
        <f t="shared" si="44"/>
        <v/>
      </c>
      <c r="AV1001" s="6">
        <f t="shared" si="45"/>
        <v>98.857142857142861</v>
      </c>
      <c r="AW1001" s="7">
        <f t="shared" si="46"/>
        <v>1.93</v>
      </c>
      <c r="AX1001" s="6">
        <f t="shared" si="47"/>
        <v>6.0776340110905727</v>
      </c>
      <c r="AY1001" s="6" t="str">
        <f t="shared" si="48"/>
        <v/>
      </c>
      <c r="BA1001" s="6">
        <f>VLOOKUP(A1001, ALL_AP_DATA!$A$2:$F$3600, 6, FALSE)</f>
        <v>1005</v>
      </c>
      <c r="BB1001" s="6">
        <f>VLOOKUP(A1001, projmetadata!$A$2:$D$2036, 4, FALSE)</f>
        <v>78602</v>
      </c>
      <c r="BC1001" s="6" t="e">
        <f t="array" aca="1" ref="BC1001" ca="1">_xludf.IFS(I1001&lt;&gt;0, F1001/I1001, P1001&lt;&gt;0, M1001/P1001, W1001&lt;&gt;0, T1001/W1001, AD1001&lt;&gt;0, AA1001/AD1001, AK1001&lt;&gt;0, AH1001/AK1001, AR1001&lt;&gt;0, AO1001/AR1001, TRUE, 0)</f>
        <v>#NAME?</v>
      </c>
      <c r="BE1001" s="6" t="e">
        <f t="shared" ca="1" si="50"/>
        <v>#NAME?</v>
      </c>
      <c r="BF1001" s="6" t="e">
        <f t="shared" ca="1" si="51"/>
        <v>#NAME?</v>
      </c>
      <c r="BG1001" s="6"/>
      <c r="BH1001" s="6">
        <f>VLOOKUP(A1001, ALL_AP_DATA!$A$2:$D$3600, 3, FALSE)</f>
        <v>687</v>
      </c>
      <c r="BI1001" s="6">
        <f>VLOOKUP(A1001, ALL_AP_DATA!$A$2:$E$3600, 5, FALSE)</f>
        <v>5363</v>
      </c>
      <c r="BJ1001" s="6">
        <f t="shared" si="49"/>
        <v>5.3363184079601993</v>
      </c>
      <c r="BK1001" s="6">
        <f t="shared" si="52"/>
        <v>0.68358208955223876</v>
      </c>
    </row>
    <row r="1002" spans="1:63" ht="15.75" customHeight="1" x14ac:dyDescent="0.2">
      <c r="A1002" s="6" t="s">
        <v>1061</v>
      </c>
      <c r="B1002" s="6" t="s">
        <v>61</v>
      </c>
      <c r="Q1002" s="6">
        <v>2</v>
      </c>
      <c r="R1002" s="6">
        <v>6</v>
      </c>
      <c r="S1002" s="6">
        <v>5</v>
      </c>
      <c r="T1002" s="6">
        <v>1295</v>
      </c>
      <c r="U1002" s="6">
        <v>1.7100000000000001E-2</v>
      </c>
      <c r="V1002" s="6">
        <v>0.23810000000000001</v>
      </c>
      <c r="W1002" s="6">
        <v>0.4723</v>
      </c>
      <c r="X1002" s="6">
        <v>16</v>
      </c>
      <c r="Y1002" s="6">
        <v>125</v>
      </c>
      <c r="Z1002" s="6">
        <v>12</v>
      </c>
      <c r="AA1002" s="6">
        <v>301</v>
      </c>
      <c r="AB1002" s="6">
        <v>0.35610000000000003</v>
      </c>
      <c r="AC1002" s="6">
        <v>0.57140000000000002</v>
      </c>
      <c r="AD1002" s="6">
        <v>0.10979999999999999</v>
      </c>
      <c r="AE1002" s="6">
        <v>6</v>
      </c>
      <c r="AF1002" s="6">
        <v>22</v>
      </c>
      <c r="AG1002" s="6">
        <v>5</v>
      </c>
      <c r="AH1002" s="6">
        <v>140</v>
      </c>
      <c r="AI1002" s="6">
        <v>6.2700000000000006E-2</v>
      </c>
      <c r="AJ1002" s="6">
        <v>0.23810000000000001</v>
      </c>
      <c r="AK1002" s="6">
        <v>5.11E-2</v>
      </c>
      <c r="AT1002" s="6" t="str">
        <f t="shared" si="43"/>
        <v/>
      </c>
      <c r="AU1002" s="6" t="str">
        <f t="shared" si="44"/>
        <v/>
      </c>
      <c r="AV1002" s="6">
        <f t="shared" si="45"/>
        <v>215.83333333333334</v>
      </c>
      <c r="AW1002" s="7">
        <f t="shared" si="46"/>
        <v>2.4079999999999999</v>
      </c>
      <c r="AX1002" s="6">
        <f t="shared" si="47"/>
        <v>6.3636363636363633</v>
      </c>
      <c r="AY1002" s="6" t="str">
        <f t="shared" si="48"/>
        <v/>
      </c>
      <c r="BA1002" s="6">
        <f>VLOOKUP(A1002, ALL_AP_DATA!$A$2:$F$3600, 6, FALSE)</f>
        <v>351</v>
      </c>
      <c r="BB1002" s="6">
        <f>VLOOKUP(A1002, projmetadata!$A$2:$D$2036, 4, FALSE)</f>
        <v>46638</v>
      </c>
      <c r="BC1002" s="6" t="e">
        <f t="array" aca="1" ref="BC1002" ca="1">_xludf.IFS(I1002&lt;&gt;0, F1002/I1002, P1002&lt;&gt;0, M1002/P1002, W1002&lt;&gt;0, T1002/W1002, AD1002&lt;&gt;0, AA1002/AD1002, AK1002&lt;&gt;0, AH1002/AK1002, AR1002&lt;&gt;0, AO1002/AR1002, TRUE, 0)</f>
        <v>#NAME?</v>
      </c>
      <c r="BE1002" s="6" t="e">
        <f t="shared" ca="1" si="50"/>
        <v>#NAME?</v>
      </c>
      <c r="BF1002" s="6" t="e">
        <f t="shared" ca="1" si="51"/>
        <v>#NAME?</v>
      </c>
      <c r="BG1002" s="6"/>
      <c r="BH1002" s="6">
        <f>VLOOKUP(A1002, ALL_AP_DATA!$A$2:$D$3600, 3, FALSE)</f>
        <v>139</v>
      </c>
      <c r="BI1002" s="6">
        <f>VLOOKUP(A1002, ALL_AP_DATA!$A$2:$E$3600, 5, FALSE)</f>
        <v>2742</v>
      </c>
      <c r="BJ1002" s="6">
        <f t="shared" si="49"/>
        <v>7.8119658119658117</v>
      </c>
      <c r="BK1002" s="6">
        <f t="shared" si="52"/>
        <v>0.39601139601139601</v>
      </c>
    </row>
    <row r="1003" spans="1:63" ht="15.75" customHeight="1" x14ac:dyDescent="0.2">
      <c r="A1003" s="6" t="s">
        <v>1062</v>
      </c>
      <c r="B1003" s="6" t="s">
        <v>61</v>
      </c>
      <c r="C1003" s="6">
        <v>3</v>
      </c>
      <c r="D1003" s="6">
        <v>7</v>
      </c>
      <c r="E1003" s="6">
        <v>0</v>
      </c>
      <c r="F1003" s="6">
        <v>0</v>
      </c>
      <c r="G1003" s="6">
        <v>1.0699999999999999E-2</v>
      </c>
      <c r="H1003" s="6">
        <v>0</v>
      </c>
      <c r="I1003" s="6">
        <v>0</v>
      </c>
      <c r="Q1003" s="6">
        <v>5</v>
      </c>
      <c r="R1003" s="6">
        <v>14</v>
      </c>
      <c r="S1003" s="6">
        <v>9</v>
      </c>
      <c r="T1003" s="6">
        <v>492</v>
      </c>
      <c r="U1003" s="6">
        <v>2.1399999999999999E-2</v>
      </c>
      <c r="V1003" s="6">
        <v>0.75</v>
      </c>
      <c r="W1003" s="6">
        <v>0.85119999999999996</v>
      </c>
      <c r="X1003" s="6">
        <v>40</v>
      </c>
      <c r="Y1003" s="6">
        <v>398</v>
      </c>
      <c r="Z1003" s="6">
        <v>11</v>
      </c>
      <c r="AA1003" s="6">
        <v>568</v>
      </c>
      <c r="AB1003" s="6">
        <v>0.60950000000000004</v>
      </c>
      <c r="AC1003" s="6">
        <v>0.91669999999999996</v>
      </c>
      <c r="AD1003" s="6">
        <v>0.98270000000000002</v>
      </c>
      <c r="AE1003" s="6">
        <v>6</v>
      </c>
      <c r="AF1003" s="6">
        <v>29</v>
      </c>
      <c r="AG1003" s="6">
        <v>1</v>
      </c>
      <c r="AH1003" s="6">
        <v>12</v>
      </c>
      <c r="AI1003" s="6">
        <v>4.4400000000000002E-2</v>
      </c>
      <c r="AJ1003" s="6">
        <v>8.3299999999999999E-2</v>
      </c>
      <c r="AK1003" s="6">
        <v>2.0799999999999999E-2</v>
      </c>
      <c r="AT1003" s="6">
        <f t="shared" si="43"/>
        <v>0</v>
      </c>
      <c r="AU1003" s="6" t="str">
        <f t="shared" si="44"/>
        <v/>
      </c>
      <c r="AV1003" s="6">
        <f t="shared" si="45"/>
        <v>35.142857142857146</v>
      </c>
      <c r="AW1003" s="7">
        <f t="shared" si="46"/>
        <v>1.4271356783919598</v>
      </c>
      <c r="AX1003" s="6">
        <f t="shared" si="47"/>
        <v>0.41379310344827586</v>
      </c>
      <c r="AY1003" s="6" t="str">
        <f t="shared" si="48"/>
        <v/>
      </c>
      <c r="BA1003" s="6">
        <f>VLOOKUP(A1003, ALL_AP_DATA!$A$2:$F$3600, 6, FALSE)</f>
        <v>653</v>
      </c>
      <c r="BB1003" s="6">
        <f>VLOOKUP(A1003, projmetadata!$A$2:$D$2036, 4, FALSE)</f>
        <v>64871</v>
      </c>
      <c r="BC1003" s="6" t="e">
        <f t="array" aca="1" ref="BC1003" ca="1">_xludf.IFS(I1003&lt;&gt;0, F1003/I1003, P1003&lt;&gt;0, M1003/P1003, W1003&lt;&gt;0, T1003/W1003, AD1003&lt;&gt;0, AA1003/AD1003, AK1003&lt;&gt;0, AH1003/AK1003, AR1003&lt;&gt;0, AO1003/AR1003, TRUE, 0)</f>
        <v>#NAME?</v>
      </c>
      <c r="BE1003" s="6" t="e">
        <f t="shared" ca="1" si="50"/>
        <v>#NAME?</v>
      </c>
      <c r="BF1003" s="6" t="e">
        <f t="shared" ca="1" si="51"/>
        <v>#NAME?</v>
      </c>
      <c r="BG1003" s="6"/>
      <c r="BH1003" s="6">
        <f>VLOOKUP(A1003, ALL_AP_DATA!$A$2:$D$3600, 3, FALSE)</f>
        <v>403</v>
      </c>
      <c r="BI1003" s="6">
        <f>VLOOKUP(A1003, ALL_AP_DATA!$A$2:$E$3600, 5, FALSE)</f>
        <v>578</v>
      </c>
      <c r="BJ1003" s="6">
        <f t="shared" si="49"/>
        <v>0.88514548238897395</v>
      </c>
      <c r="BK1003" s="6">
        <f t="shared" si="52"/>
        <v>0.61715160796324653</v>
      </c>
    </row>
    <row r="1004" spans="1:63" ht="15.75" customHeight="1" x14ac:dyDescent="0.2">
      <c r="A1004" s="6" t="s">
        <v>1063</v>
      </c>
      <c r="B1004" s="6" t="s">
        <v>61</v>
      </c>
      <c r="J1004" s="6">
        <v>1</v>
      </c>
      <c r="K1004" s="6">
        <v>10</v>
      </c>
      <c r="L1004" s="6">
        <v>196</v>
      </c>
      <c r="M1004" s="6">
        <v>4775</v>
      </c>
      <c r="N1004" s="6">
        <v>2.3800000000000002E-2</v>
      </c>
      <c r="O1004" s="6">
        <v>0.44550000000000001</v>
      </c>
      <c r="P1004" s="6">
        <v>0.20200000000000001</v>
      </c>
      <c r="Q1004" s="6">
        <v>16</v>
      </c>
      <c r="R1004" s="6">
        <v>94</v>
      </c>
      <c r="S1004" s="6">
        <v>397</v>
      </c>
      <c r="T1004" s="6">
        <v>20322</v>
      </c>
      <c r="U1004" s="6">
        <v>0.2238</v>
      </c>
      <c r="V1004" s="6">
        <v>0.90229999999999999</v>
      </c>
      <c r="W1004" s="6">
        <v>0.85960000000000003</v>
      </c>
      <c r="X1004" s="6">
        <v>6</v>
      </c>
      <c r="Y1004" s="6">
        <v>111</v>
      </c>
      <c r="Z1004" s="6">
        <v>294</v>
      </c>
      <c r="AA1004" s="6">
        <v>8916</v>
      </c>
      <c r="AB1004" s="6">
        <v>0.26429999999999998</v>
      </c>
      <c r="AC1004" s="6">
        <v>0.66820000000000002</v>
      </c>
      <c r="AD1004" s="6">
        <v>0.37709999999999999</v>
      </c>
      <c r="AE1004" s="6">
        <v>28</v>
      </c>
      <c r="AF1004" s="6">
        <v>117</v>
      </c>
      <c r="AG1004" s="6">
        <v>309</v>
      </c>
      <c r="AH1004" s="6">
        <v>11335</v>
      </c>
      <c r="AI1004" s="6">
        <v>0.27860000000000001</v>
      </c>
      <c r="AJ1004" s="6">
        <v>0.70230000000000004</v>
      </c>
      <c r="AK1004" s="6">
        <v>0.47949999999999998</v>
      </c>
      <c r="AL1004" s="6">
        <v>3</v>
      </c>
      <c r="AM1004" s="6">
        <v>54</v>
      </c>
      <c r="AN1004" s="6">
        <v>283</v>
      </c>
      <c r="AO1004" s="6">
        <v>14693</v>
      </c>
      <c r="AP1004" s="6">
        <v>0.12859999999999999</v>
      </c>
      <c r="AQ1004" s="6">
        <v>0.64319999999999999</v>
      </c>
      <c r="AR1004" s="6">
        <v>0.62150000000000005</v>
      </c>
      <c r="AT1004" s="6" t="str">
        <f t="shared" si="43"/>
        <v/>
      </c>
      <c r="AU1004" s="6">
        <f t="shared" si="44"/>
        <v>477.5</v>
      </c>
      <c r="AV1004" s="6">
        <f t="shared" si="45"/>
        <v>216.19148936170214</v>
      </c>
      <c r="AW1004" s="7">
        <f t="shared" si="46"/>
        <v>80.324324324324323</v>
      </c>
      <c r="AX1004" s="6">
        <f t="shared" si="47"/>
        <v>96.880341880341874</v>
      </c>
      <c r="AY1004" s="6">
        <f t="shared" si="48"/>
        <v>272.09259259259261</v>
      </c>
      <c r="BA1004" s="6">
        <f>VLOOKUP(A1004, ALL_AP_DATA!$A$2:$F$3600, 6, FALSE)</f>
        <v>420</v>
      </c>
      <c r="BB1004" s="6">
        <f>VLOOKUP(A1004, projmetadata!$A$2:$D$2036, 4, FALSE)</f>
        <v>57508</v>
      </c>
      <c r="BC1004" s="6" t="e">
        <f t="array" aca="1" ref="BC1004" ca="1">_xludf.IFS(I1004&lt;&gt;0, F1004/I1004, P1004&lt;&gt;0, M1004/P1004, W1004&lt;&gt;0, T1004/W1004, AD1004&lt;&gt;0, AA1004/AD1004, AK1004&lt;&gt;0, AH1004/AK1004, AR1004&lt;&gt;0, AO1004/AR1004, TRUE, 0)</f>
        <v>#NAME?</v>
      </c>
      <c r="BE1004" s="6" t="e">
        <f t="shared" ca="1" si="50"/>
        <v>#NAME?</v>
      </c>
      <c r="BF1004" s="6" t="e">
        <f t="shared" ca="1" si="51"/>
        <v>#NAME?</v>
      </c>
      <c r="BG1004" s="6"/>
      <c r="BH1004" s="6">
        <f>VLOOKUP(A1004, ALL_AP_DATA!$A$2:$D$3600, 3, FALSE)</f>
        <v>225</v>
      </c>
      <c r="BI1004" s="6">
        <f>VLOOKUP(A1004, ALL_AP_DATA!$A$2:$E$3600, 5, FALSE)</f>
        <v>23641</v>
      </c>
      <c r="BJ1004" s="6">
        <f t="shared" si="49"/>
        <v>56.288095238095238</v>
      </c>
      <c r="BK1004" s="6">
        <f t="shared" si="52"/>
        <v>0.5357142857142857</v>
      </c>
    </row>
    <row r="1005" spans="1:63" ht="15.75" customHeight="1" x14ac:dyDescent="0.2">
      <c r="A1005" s="6" t="s">
        <v>1064</v>
      </c>
      <c r="B1005" s="6" t="s">
        <v>64</v>
      </c>
      <c r="C1005" s="6">
        <v>2</v>
      </c>
      <c r="D1005" s="6">
        <v>6</v>
      </c>
      <c r="E1005" s="6">
        <v>0</v>
      </c>
      <c r="F1005" s="6">
        <v>0</v>
      </c>
      <c r="G1005" s="6">
        <v>3.5999999999999999E-3</v>
      </c>
      <c r="H1005" s="6">
        <v>0</v>
      </c>
      <c r="I1005" s="6">
        <v>0</v>
      </c>
      <c r="X1005" s="6">
        <v>59</v>
      </c>
      <c r="Y1005" s="6">
        <v>621</v>
      </c>
      <c r="Z1005" s="6">
        <v>3</v>
      </c>
      <c r="AA1005" s="6">
        <v>243</v>
      </c>
      <c r="AB1005" s="6">
        <v>0.36880000000000002</v>
      </c>
      <c r="AC1005" s="6">
        <v>0.13039999999999999</v>
      </c>
      <c r="AD1005" s="6">
        <v>0.59850000000000003</v>
      </c>
      <c r="AE1005" s="6">
        <v>351</v>
      </c>
      <c r="AF1005" s="6">
        <v>881</v>
      </c>
      <c r="AG1005" s="6">
        <v>17</v>
      </c>
      <c r="AH1005" s="6">
        <v>242</v>
      </c>
      <c r="AI1005" s="6">
        <v>0.5232</v>
      </c>
      <c r="AJ1005" s="6">
        <v>0.73909999999999998</v>
      </c>
      <c r="AK1005" s="6">
        <v>0.59609999999999996</v>
      </c>
      <c r="AT1005" s="6">
        <f t="shared" si="43"/>
        <v>0</v>
      </c>
      <c r="AU1005" s="6" t="str">
        <f t="shared" si="44"/>
        <v/>
      </c>
      <c r="AV1005" s="6" t="str">
        <f t="shared" si="45"/>
        <v/>
      </c>
      <c r="AW1005" s="7">
        <f t="shared" si="46"/>
        <v>0.39130434782608697</v>
      </c>
      <c r="AX1005" s="6">
        <f t="shared" si="47"/>
        <v>0.27468785471055618</v>
      </c>
      <c r="AY1005" s="6" t="str">
        <f t="shared" si="48"/>
        <v/>
      </c>
      <c r="BA1005" s="6">
        <f>VLOOKUP(A1005, ALL_AP_DATA!$A$2:$F$3600, 6, FALSE)</f>
        <v>1684</v>
      </c>
      <c r="BB1005" s="6">
        <f>VLOOKUP(A1005, projmetadata!$A$2:$D$2036, 4, FALSE)</f>
        <v>77469</v>
      </c>
      <c r="BC1005" s="6" t="e">
        <f t="array" aca="1" ref="BC1005" ca="1">_xludf.IFS(I1005&lt;&gt;0, F1005/I1005, P1005&lt;&gt;0, M1005/P1005, W1005&lt;&gt;0, T1005/W1005, AD1005&lt;&gt;0, AA1005/AD1005, AK1005&lt;&gt;0, AH1005/AK1005, AR1005&lt;&gt;0, AO1005/AR1005, TRUE, 0)</f>
        <v>#NAME?</v>
      </c>
      <c r="BE1005" s="6" t="e">
        <f t="shared" ca="1" si="50"/>
        <v>#NAME?</v>
      </c>
      <c r="BF1005" s="6" t="e">
        <f t="shared" ca="1" si="51"/>
        <v>#NAME?</v>
      </c>
      <c r="BG1005" s="6"/>
      <c r="BH1005" s="6">
        <f>VLOOKUP(A1005, ALL_AP_DATA!$A$2:$D$3600, 3, FALSE)</f>
        <v>1174</v>
      </c>
      <c r="BI1005" s="6">
        <f>VLOOKUP(A1005, ALL_AP_DATA!$A$2:$E$3600, 5, FALSE)</f>
        <v>406</v>
      </c>
      <c r="BJ1005" s="6">
        <f t="shared" si="49"/>
        <v>0.24109263657957244</v>
      </c>
      <c r="BK1005" s="6">
        <f t="shared" si="52"/>
        <v>0.69714964370546317</v>
      </c>
    </row>
    <row r="1006" spans="1:63" ht="15.75" customHeight="1" x14ac:dyDescent="0.2">
      <c r="A1006" s="6" t="s">
        <v>1065</v>
      </c>
      <c r="B1006" s="6" t="s">
        <v>64</v>
      </c>
      <c r="C1006" s="6">
        <v>51</v>
      </c>
      <c r="D1006" s="6">
        <v>144</v>
      </c>
      <c r="E1006" s="6">
        <v>135</v>
      </c>
      <c r="F1006" s="6">
        <v>6356</v>
      </c>
      <c r="G1006" s="6">
        <v>0.11700000000000001</v>
      </c>
      <c r="H1006" s="6">
        <v>0.36990000000000001</v>
      </c>
      <c r="I1006" s="6">
        <v>0.10349999999999999</v>
      </c>
      <c r="J1006" s="6">
        <v>5</v>
      </c>
      <c r="K1006" s="6">
        <v>48</v>
      </c>
      <c r="L1006" s="6">
        <v>86</v>
      </c>
      <c r="M1006" s="6">
        <v>7542</v>
      </c>
      <c r="N1006" s="6">
        <v>3.9E-2</v>
      </c>
      <c r="O1006" s="6">
        <v>0.2356</v>
      </c>
      <c r="P1006" s="6">
        <v>0.12280000000000001</v>
      </c>
      <c r="Q1006" s="6">
        <v>48</v>
      </c>
      <c r="R1006" s="6">
        <v>250</v>
      </c>
      <c r="S1006" s="6">
        <v>284</v>
      </c>
      <c r="T1006" s="6">
        <v>39787</v>
      </c>
      <c r="U1006" s="6">
        <v>0.2031</v>
      </c>
      <c r="V1006" s="6">
        <v>0.77810000000000001</v>
      </c>
      <c r="W1006" s="6">
        <v>0.64770000000000005</v>
      </c>
      <c r="X1006" s="6">
        <v>24</v>
      </c>
      <c r="Y1006" s="6">
        <v>167</v>
      </c>
      <c r="Z1006" s="6">
        <v>133</v>
      </c>
      <c r="AA1006" s="6">
        <v>10334</v>
      </c>
      <c r="AB1006" s="6">
        <v>0.13569999999999999</v>
      </c>
      <c r="AC1006" s="6">
        <v>0.3644</v>
      </c>
      <c r="AD1006" s="6">
        <v>0.16819999999999999</v>
      </c>
      <c r="AE1006" s="6">
        <v>110</v>
      </c>
      <c r="AF1006" s="6">
        <v>513</v>
      </c>
      <c r="AG1006" s="6">
        <v>280</v>
      </c>
      <c r="AH1006" s="6">
        <v>36132</v>
      </c>
      <c r="AI1006" s="6">
        <v>0.41670000000000001</v>
      </c>
      <c r="AJ1006" s="6">
        <v>0.7671</v>
      </c>
      <c r="AK1006" s="6">
        <v>0.58819999999999995</v>
      </c>
      <c r="AL1006" s="6">
        <v>5</v>
      </c>
      <c r="AM1006" s="6">
        <v>83</v>
      </c>
      <c r="AN1006" s="6">
        <v>137</v>
      </c>
      <c r="AO1006" s="6">
        <v>16244</v>
      </c>
      <c r="AP1006" s="6">
        <v>6.7400000000000002E-2</v>
      </c>
      <c r="AQ1006" s="6">
        <v>0.37530000000000002</v>
      </c>
      <c r="AR1006" s="6">
        <v>0.26450000000000001</v>
      </c>
      <c r="AT1006" s="6">
        <f t="shared" si="43"/>
        <v>44.138888888888886</v>
      </c>
      <c r="AU1006" s="6">
        <f t="shared" si="44"/>
        <v>157.125</v>
      </c>
      <c r="AV1006" s="6">
        <f t="shared" si="45"/>
        <v>159.148</v>
      </c>
      <c r="AW1006" s="7">
        <f t="shared" si="46"/>
        <v>61.880239520958085</v>
      </c>
      <c r="AX1006" s="6">
        <f t="shared" si="47"/>
        <v>70.432748538011694</v>
      </c>
      <c r="AY1006" s="6">
        <f t="shared" si="48"/>
        <v>195.71084337349399</v>
      </c>
      <c r="BA1006" s="6">
        <f>VLOOKUP(A1006, ALL_AP_DATA!$A$2:$F$3600, 6, FALSE)</f>
        <v>1231</v>
      </c>
      <c r="BB1006" s="6">
        <f>VLOOKUP(A1006, projmetadata!$A$2:$D$2036, 4, FALSE)</f>
        <v>96778</v>
      </c>
      <c r="BC1006" s="6" t="e">
        <f t="array" aca="1" ref="BC1006" ca="1">_xludf.IFS(I1006&lt;&gt;0, F1006/I1006, P1006&lt;&gt;0, M1006/P1006, W1006&lt;&gt;0, T1006/W1006, AD1006&lt;&gt;0, AA1006/AD1006, AK1006&lt;&gt;0, AH1006/AK1006, AR1006&lt;&gt;0, AO1006/AR1006, TRUE, 0)</f>
        <v>#NAME?</v>
      </c>
      <c r="BE1006" s="6" t="e">
        <f t="shared" ca="1" si="50"/>
        <v>#NAME?</v>
      </c>
      <c r="BF1006" s="6" t="e">
        <f t="shared" ca="1" si="51"/>
        <v>#NAME?</v>
      </c>
      <c r="BG1006" s="6"/>
      <c r="BH1006" s="6">
        <f>VLOOKUP(A1006, ALL_AP_DATA!$A$2:$D$3600, 3, FALSE)</f>
        <v>708</v>
      </c>
      <c r="BI1006" s="6">
        <f>VLOOKUP(A1006, ALL_AP_DATA!$A$2:$E$3600, 5, FALSE)</f>
        <v>61424</v>
      </c>
      <c r="BJ1006" s="6">
        <f t="shared" si="49"/>
        <v>49.897644191714051</v>
      </c>
      <c r="BK1006" s="6">
        <f t="shared" si="52"/>
        <v>0.5751421608448416</v>
      </c>
    </row>
    <row r="1007" spans="1:63" ht="15.75" customHeight="1" x14ac:dyDescent="0.2">
      <c r="A1007" s="6" t="s">
        <v>1066</v>
      </c>
      <c r="B1007" s="6" t="s">
        <v>64</v>
      </c>
      <c r="C1007" s="6">
        <v>56</v>
      </c>
      <c r="D1007" s="6">
        <v>135</v>
      </c>
      <c r="E1007" s="6">
        <v>148</v>
      </c>
      <c r="F1007" s="6">
        <v>6955</v>
      </c>
      <c r="G1007" s="6">
        <v>5.3999999999999999E-2</v>
      </c>
      <c r="H1007" s="6">
        <v>0.24540000000000001</v>
      </c>
      <c r="I1007" s="6">
        <v>9.5399999999999999E-2</v>
      </c>
      <c r="Q1007" s="6">
        <v>87</v>
      </c>
      <c r="R1007" s="6">
        <v>285</v>
      </c>
      <c r="S1007" s="6">
        <v>340</v>
      </c>
      <c r="T1007" s="6">
        <v>29281</v>
      </c>
      <c r="U1007" s="6">
        <v>0.114</v>
      </c>
      <c r="V1007" s="6">
        <v>0.56379999999999997</v>
      </c>
      <c r="W1007" s="6">
        <v>0.4017</v>
      </c>
      <c r="X1007" s="6">
        <v>34</v>
      </c>
      <c r="Y1007" s="6">
        <v>182</v>
      </c>
      <c r="Z1007" s="6">
        <v>180</v>
      </c>
      <c r="AA1007" s="6">
        <v>8504</v>
      </c>
      <c r="AB1007" s="6">
        <v>7.2800000000000004E-2</v>
      </c>
      <c r="AC1007" s="6">
        <v>0.29849999999999999</v>
      </c>
      <c r="AD1007" s="6">
        <v>0.1167</v>
      </c>
      <c r="AE1007" s="6">
        <v>48</v>
      </c>
      <c r="AF1007" s="6">
        <v>337</v>
      </c>
      <c r="AG1007" s="6">
        <v>246</v>
      </c>
      <c r="AH1007" s="6">
        <v>15852</v>
      </c>
      <c r="AI1007" s="6">
        <v>0.1348</v>
      </c>
      <c r="AJ1007" s="6">
        <v>0.40799999999999997</v>
      </c>
      <c r="AK1007" s="6">
        <v>0.2175</v>
      </c>
      <c r="AL1007" s="6">
        <v>1</v>
      </c>
      <c r="AM1007" s="6">
        <v>18</v>
      </c>
      <c r="AN1007" s="6">
        <v>55</v>
      </c>
      <c r="AO1007" s="6">
        <v>3454</v>
      </c>
      <c r="AP1007" s="6">
        <v>7.1999999999999998E-3</v>
      </c>
      <c r="AQ1007" s="6">
        <v>9.1200000000000003E-2</v>
      </c>
      <c r="AR1007" s="6">
        <v>4.7399999999999998E-2</v>
      </c>
      <c r="AT1007" s="6">
        <f t="shared" si="43"/>
        <v>51.518518518518519</v>
      </c>
      <c r="AU1007" s="6" t="str">
        <f t="shared" si="44"/>
        <v/>
      </c>
      <c r="AV1007" s="6">
        <f t="shared" si="45"/>
        <v>102.74035087719298</v>
      </c>
      <c r="AW1007" s="7">
        <f t="shared" si="46"/>
        <v>46.725274725274723</v>
      </c>
      <c r="AX1007" s="6">
        <f t="shared" si="47"/>
        <v>47.038575667655785</v>
      </c>
      <c r="AY1007" s="6">
        <f t="shared" si="48"/>
        <v>191.88888888888889</v>
      </c>
      <c r="BA1007" s="6">
        <f>VLOOKUP(A1007, ALL_AP_DATA!$A$2:$F$3600, 6, FALSE)</f>
        <v>2500</v>
      </c>
      <c r="BB1007" s="6">
        <f>VLOOKUP(A1007, projmetadata!$A$2:$D$2036, 4, FALSE)</f>
        <v>125308</v>
      </c>
      <c r="BC1007" s="6" t="e">
        <f t="array" aca="1" ref="BC1007" ca="1">_xludf.IFS(I1007&lt;&gt;0, F1007/I1007, P1007&lt;&gt;0, M1007/P1007, W1007&lt;&gt;0, T1007/W1007, AD1007&lt;&gt;0, AA1007/AD1007, AK1007&lt;&gt;0, AH1007/AK1007, AR1007&lt;&gt;0, AO1007/AR1007, TRUE, 0)</f>
        <v>#NAME?</v>
      </c>
      <c r="BE1007" s="6" t="e">
        <f t="shared" ca="1" si="50"/>
        <v>#NAME?</v>
      </c>
      <c r="BF1007" s="6" t="e">
        <f t="shared" ca="1" si="51"/>
        <v>#NAME?</v>
      </c>
      <c r="BG1007" s="6"/>
      <c r="BH1007" s="6">
        <f>VLOOKUP(A1007, ALL_AP_DATA!$A$2:$D$3600, 3, FALSE)</f>
        <v>771</v>
      </c>
      <c r="BI1007" s="6">
        <f>VLOOKUP(A1007, ALL_AP_DATA!$A$2:$E$3600, 5, FALSE)</f>
        <v>72890</v>
      </c>
      <c r="BJ1007" s="6">
        <f t="shared" si="49"/>
        <v>29.155999999999999</v>
      </c>
      <c r="BK1007" s="6">
        <f t="shared" si="52"/>
        <v>0.30840000000000001</v>
      </c>
    </row>
    <row r="1008" spans="1:63" ht="15.75" customHeight="1" x14ac:dyDescent="0.2">
      <c r="A1008" s="6" t="s">
        <v>1067</v>
      </c>
      <c r="B1008" s="6" t="s">
        <v>61</v>
      </c>
      <c r="J1008" s="6">
        <v>12</v>
      </c>
      <c r="K1008" s="6">
        <v>116</v>
      </c>
      <c r="L1008" s="6">
        <v>548</v>
      </c>
      <c r="M1008" s="6">
        <v>50457</v>
      </c>
      <c r="N1008" s="6">
        <v>6.1400000000000003E-2</v>
      </c>
      <c r="O1008" s="6">
        <v>0.59760000000000002</v>
      </c>
      <c r="P1008" s="6">
        <v>0.40699999999999997</v>
      </c>
      <c r="Q1008" s="6">
        <v>48</v>
      </c>
      <c r="R1008" s="6">
        <v>324</v>
      </c>
      <c r="S1008" s="6">
        <v>844</v>
      </c>
      <c r="T1008" s="6">
        <v>99020</v>
      </c>
      <c r="U1008" s="6">
        <v>0.17150000000000001</v>
      </c>
      <c r="V1008" s="6">
        <v>0.9204</v>
      </c>
      <c r="W1008" s="6">
        <v>0.79879999999999995</v>
      </c>
      <c r="X1008" s="6">
        <v>177</v>
      </c>
      <c r="Y1008" s="6">
        <v>903</v>
      </c>
      <c r="Z1008" s="6">
        <v>856</v>
      </c>
      <c r="AA1008" s="6">
        <v>96102</v>
      </c>
      <c r="AB1008" s="6">
        <v>0.47799999999999998</v>
      </c>
      <c r="AC1008" s="6">
        <v>0.9335</v>
      </c>
      <c r="AD1008" s="6">
        <v>0.7752</v>
      </c>
      <c r="AE1008" s="6">
        <v>18</v>
      </c>
      <c r="AF1008" s="6">
        <v>79</v>
      </c>
      <c r="AG1008" s="6">
        <v>443</v>
      </c>
      <c r="AH1008" s="6">
        <v>37253</v>
      </c>
      <c r="AI1008" s="6">
        <v>4.1799999999999997E-2</v>
      </c>
      <c r="AJ1008" s="6">
        <v>0.48309999999999997</v>
      </c>
      <c r="AK1008" s="6">
        <v>0.30049999999999999</v>
      </c>
      <c r="AL1008" s="6">
        <v>13</v>
      </c>
      <c r="AM1008" s="6">
        <v>183</v>
      </c>
      <c r="AN1008" s="6">
        <v>714</v>
      </c>
      <c r="AO1008" s="6">
        <v>71955</v>
      </c>
      <c r="AP1008" s="6">
        <v>9.69E-2</v>
      </c>
      <c r="AQ1008" s="6">
        <v>0.77859999999999996</v>
      </c>
      <c r="AR1008" s="6">
        <v>0.58040000000000003</v>
      </c>
      <c r="AT1008" s="6" t="str">
        <f t="shared" si="43"/>
        <v/>
      </c>
      <c r="AU1008" s="6">
        <f t="shared" si="44"/>
        <v>434.97413793103448</v>
      </c>
      <c r="AV1008" s="6">
        <f t="shared" si="45"/>
        <v>305.61728395061726</v>
      </c>
      <c r="AW1008" s="7">
        <f t="shared" si="46"/>
        <v>106.42524916943522</v>
      </c>
      <c r="AX1008" s="6">
        <f t="shared" si="47"/>
        <v>471.55696202531647</v>
      </c>
      <c r="AY1008" s="6">
        <f t="shared" si="48"/>
        <v>393.19672131147541</v>
      </c>
      <c r="BA1008" s="6">
        <f>VLOOKUP(A1008, ALL_AP_DATA!$A$2:$F$3600, 6, FALSE)</f>
        <v>1889</v>
      </c>
      <c r="BB1008" s="6">
        <f>VLOOKUP(A1008, projmetadata!$A$2:$D$2036, 4, FALSE)</f>
        <v>524752</v>
      </c>
      <c r="BC1008" s="6" t="e">
        <f t="array" aca="1" ref="BC1008" ca="1">_xludf.IFS(I1008&lt;&gt;0, F1008/I1008, P1008&lt;&gt;0, M1008/P1008, W1008&lt;&gt;0, T1008/W1008, AD1008&lt;&gt;0, AA1008/AD1008, AK1008&lt;&gt;0, AH1008/AK1008, AR1008&lt;&gt;0, AO1008/AR1008, TRUE, 0)</f>
        <v>#NAME?</v>
      </c>
      <c r="BE1008" s="6" t="e">
        <f t="shared" ca="1" si="50"/>
        <v>#NAME?</v>
      </c>
      <c r="BF1008" s="6" t="e">
        <f t="shared" ca="1" si="51"/>
        <v>#NAME?</v>
      </c>
      <c r="BG1008" s="6"/>
      <c r="BH1008" s="6">
        <f>VLOOKUP(A1008, ALL_AP_DATA!$A$2:$D$3600, 3, FALSE)</f>
        <v>956</v>
      </c>
      <c r="BI1008" s="6">
        <f>VLOOKUP(A1008, ALL_AP_DATA!$A$2:$E$3600, 5, FALSE)</f>
        <v>123967</v>
      </c>
      <c r="BJ1008" s="6">
        <f t="shared" si="49"/>
        <v>65.625727898358917</v>
      </c>
      <c r="BK1008" s="6">
        <f t="shared" si="52"/>
        <v>0.50608787718369508</v>
      </c>
    </row>
    <row r="1009" spans="1:63" ht="15.75" customHeight="1" x14ac:dyDescent="0.2">
      <c r="A1009" s="6" t="s">
        <v>1068</v>
      </c>
      <c r="B1009" s="6" t="s">
        <v>61</v>
      </c>
      <c r="Q1009" s="6">
        <v>12</v>
      </c>
      <c r="R1009" s="6">
        <v>39</v>
      </c>
      <c r="S1009" s="6">
        <v>213</v>
      </c>
      <c r="T1009" s="6">
        <v>6092</v>
      </c>
      <c r="U1009" s="6">
        <v>0.1066</v>
      </c>
      <c r="V1009" s="6">
        <v>0.68489999999999995</v>
      </c>
      <c r="W1009" s="6">
        <v>0.61040000000000005</v>
      </c>
      <c r="X1009" s="6">
        <v>1</v>
      </c>
      <c r="Y1009" s="6">
        <v>9</v>
      </c>
      <c r="Z1009" s="6">
        <v>55</v>
      </c>
      <c r="AA1009" s="6">
        <v>920</v>
      </c>
      <c r="AB1009" s="6">
        <v>2.46E-2</v>
      </c>
      <c r="AC1009" s="6">
        <v>0.17680000000000001</v>
      </c>
      <c r="AD1009" s="6">
        <v>9.2200000000000004E-2</v>
      </c>
      <c r="AE1009" s="6">
        <v>6</v>
      </c>
      <c r="AF1009" s="6">
        <v>24</v>
      </c>
      <c r="AG1009" s="6">
        <v>80</v>
      </c>
      <c r="AH1009" s="6">
        <v>3002</v>
      </c>
      <c r="AI1009" s="6">
        <v>6.5600000000000006E-2</v>
      </c>
      <c r="AJ1009" s="6">
        <v>0.25719999999999998</v>
      </c>
      <c r="AK1009" s="6">
        <v>0.30080000000000001</v>
      </c>
      <c r="AL1009" s="6">
        <v>2</v>
      </c>
      <c r="AM1009" s="6">
        <v>24</v>
      </c>
      <c r="AN1009" s="6">
        <v>122</v>
      </c>
      <c r="AO1009" s="6">
        <v>4116</v>
      </c>
      <c r="AP1009" s="6">
        <v>6.5600000000000006E-2</v>
      </c>
      <c r="AQ1009" s="6">
        <v>0.39229999999999998</v>
      </c>
      <c r="AR1009" s="6">
        <v>0.41239999999999999</v>
      </c>
      <c r="AT1009" s="6" t="str">
        <f t="shared" si="43"/>
        <v/>
      </c>
      <c r="AU1009" s="6" t="str">
        <f t="shared" si="44"/>
        <v/>
      </c>
      <c r="AV1009" s="6">
        <f t="shared" si="45"/>
        <v>156.2051282051282</v>
      </c>
      <c r="AW1009" s="7">
        <f t="shared" si="46"/>
        <v>102.22222222222223</v>
      </c>
      <c r="AX1009" s="6">
        <f t="shared" si="47"/>
        <v>125.08333333333333</v>
      </c>
      <c r="AY1009" s="6">
        <f t="shared" si="48"/>
        <v>171.5</v>
      </c>
      <c r="BA1009" s="6">
        <f>VLOOKUP(A1009, ALL_AP_DATA!$A$2:$F$3600, 6, FALSE)</f>
        <v>366</v>
      </c>
      <c r="BB1009" s="6">
        <f>VLOOKUP(A1009, projmetadata!$A$2:$D$2036, 4, FALSE)</f>
        <v>31471</v>
      </c>
      <c r="BC1009" s="6" t="e">
        <f t="array" aca="1" ref="BC1009" ca="1">_xludf.IFS(I1009&lt;&gt;0, F1009/I1009, P1009&lt;&gt;0, M1009/P1009, W1009&lt;&gt;0, T1009/W1009, AD1009&lt;&gt;0, AA1009/AD1009, AK1009&lt;&gt;0, AH1009/AK1009, AR1009&lt;&gt;0, AO1009/AR1009, TRUE, 0)</f>
        <v>#NAME?</v>
      </c>
      <c r="BE1009" s="6" t="e">
        <f t="shared" ca="1" si="50"/>
        <v>#NAME?</v>
      </c>
      <c r="BF1009" s="6" t="e">
        <f t="shared" ca="1" si="51"/>
        <v>#NAME?</v>
      </c>
      <c r="BG1009" s="6"/>
      <c r="BH1009" s="6">
        <f>VLOOKUP(A1009, ALL_AP_DATA!$A$2:$D$3600, 3, FALSE)</f>
        <v>63</v>
      </c>
      <c r="BI1009" s="6">
        <f>VLOOKUP(A1009, ALL_AP_DATA!$A$2:$E$3600, 5, FALSE)</f>
        <v>9980</v>
      </c>
      <c r="BJ1009" s="6">
        <f t="shared" si="49"/>
        <v>27.26775956284153</v>
      </c>
      <c r="BK1009" s="6">
        <f t="shared" si="52"/>
        <v>0.1721311475409836</v>
      </c>
    </row>
    <row r="1010" spans="1:63" ht="15.75" customHeight="1" x14ac:dyDescent="0.2">
      <c r="A1010" s="6" t="s">
        <v>1069</v>
      </c>
      <c r="B1010" s="6" t="s">
        <v>64</v>
      </c>
      <c r="C1010" s="6">
        <v>6</v>
      </c>
      <c r="D1010" s="6">
        <v>86</v>
      </c>
      <c r="E1010" s="6">
        <v>13</v>
      </c>
      <c r="F1010" s="6">
        <v>665</v>
      </c>
      <c r="G1010" s="6">
        <v>0.21229999999999999</v>
      </c>
      <c r="H1010" s="6">
        <v>0.65</v>
      </c>
      <c r="I1010" s="6">
        <v>0.2898</v>
      </c>
      <c r="Q1010" s="6">
        <v>1</v>
      </c>
      <c r="R1010" s="6">
        <v>5</v>
      </c>
      <c r="S1010" s="6">
        <v>3</v>
      </c>
      <c r="T1010" s="6">
        <v>124</v>
      </c>
      <c r="U1010" s="6">
        <v>1.23E-2</v>
      </c>
      <c r="V1010" s="6">
        <v>0.15</v>
      </c>
      <c r="W1010" s="6">
        <v>5.3999999999999999E-2</v>
      </c>
      <c r="X1010" s="6">
        <v>19</v>
      </c>
      <c r="Y1010" s="6">
        <v>173</v>
      </c>
      <c r="Z1010" s="6">
        <v>18</v>
      </c>
      <c r="AA1010" s="6">
        <v>1166</v>
      </c>
      <c r="AB1010" s="6">
        <v>0.42720000000000002</v>
      </c>
      <c r="AC1010" s="6">
        <v>0.9</v>
      </c>
      <c r="AD1010" s="6">
        <v>0.5081</v>
      </c>
      <c r="AE1010" s="6">
        <v>28</v>
      </c>
      <c r="AF1010" s="6">
        <v>194</v>
      </c>
      <c r="AG1010" s="6">
        <v>16</v>
      </c>
      <c r="AH1010" s="6">
        <v>1535</v>
      </c>
      <c r="AI1010" s="6">
        <v>0.47899999999999998</v>
      </c>
      <c r="AJ1010" s="6">
        <v>0.8</v>
      </c>
      <c r="AK1010" s="6">
        <v>0.66879999999999995</v>
      </c>
      <c r="AT1010" s="6">
        <f t="shared" si="43"/>
        <v>7.7325581395348841</v>
      </c>
      <c r="AU1010" s="6" t="str">
        <f t="shared" si="44"/>
        <v/>
      </c>
      <c r="AV1010" s="6">
        <f t="shared" si="45"/>
        <v>24.8</v>
      </c>
      <c r="AW1010" s="7">
        <f t="shared" si="46"/>
        <v>6.7398843930635834</v>
      </c>
      <c r="AX1010" s="6">
        <f t="shared" si="47"/>
        <v>7.9123711340206189</v>
      </c>
      <c r="AY1010" s="6" t="str">
        <f t="shared" si="48"/>
        <v/>
      </c>
      <c r="BA1010" s="6">
        <f>VLOOKUP(A1010, ALL_AP_DATA!$A$2:$F$3600, 6, FALSE)</f>
        <v>405</v>
      </c>
      <c r="BB1010" s="6">
        <f>VLOOKUP(A1010, projmetadata!$A$2:$D$2036, 4, FALSE)</f>
        <v>113274</v>
      </c>
      <c r="BC1010" s="6" t="e">
        <f t="array" aca="1" ref="BC1010" ca="1">_xludf.IFS(I1010&lt;&gt;0, F1010/I1010, P1010&lt;&gt;0, M1010/P1010, W1010&lt;&gt;0, T1010/W1010, AD1010&lt;&gt;0, AA1010/AD1010, AK1010&lt;&gt;0, AH1010/AK1010, AR1010&lt;&gt;0, AO1010/AR1010, TRUE, 0)</f>
        <v>#NAME?</v>
      </c>
      <c r="BE1010" s="6" t="e">
        <f t="shared" ca="1" si="50"/>
        <v>#NAME?</v>
      </c>
      <c r="BF1010" s="6" t="e">
        <f t="shared" ca="1" si="51"/>
        <v>#NAME?</v>
      </c>
      <c r="BG1010" s="6"/>
      <c r="BH1010" s="6">
        <f>VLOOKUP(A1010, ALL_AP_DATA!$A$2:$D$3600, 3, FALSE)</f>
        <v>282</v>
      </c>
      <c r="BI1010" s="6">
        <f>VLOOKUP(A1010, ALL_AP_DATA!$A$2:$E$3600, 5, FALSE)</f>
        <v>2295</v>
      </c>
      <c r="BJ1010" s="6">
        <f t="shared" si="49"/>
        <v>5.666666666666667</v>
      </c>
      <c r="BK1010" s="6">
        <f t="shared" si="52"/>
        <v>0.6962962962962963</v>
      </c>
    </row>
    <row r="1011" spans="1:63" ht="15.75" customHeight="1" x14ac:dyDescent="0.2">
      <c r="A1011" s="6" t="s">
        <v>1070</v>
      </c>
      <c r="B1011" s="6" t="s">
        <v>61</v>
      </c>
      <c r="Q1011" s="6">
        <v>14</v>
      </c>
      <c r="R1011" s="6">
        <v>37</v>
      </c>
      <c r="S1011" s="6">
        <v>54</v>
      </c>
      <c r="T1011" s="6">
        <v>2140</v>
      </c>
      <c r="U1011" s="6">
        <v>3.0599999999999999E-2</v>
      </c>
      <c r="V1011" s="6">
        <v>0.38569999999999999</v>
      </c>
      <c r="W1011" s="6">
        <v>0.35310000000000002</v>
      </c>
      <c r="X1011" s="6">
        <v>140</v>
      </c>
      <c r="Y1011" s="6">
        <v>773</v>
      </c>
      <c r="Z1011" s="6">
        <v>135</v>
      </c>
      <c r="AA1011" s="6">
        <v>5756</v>
      </c>
      <c r="AB1011" s="6">
        <v>0.63880000000000003</v>
      </c>
      <c r="AC1011" s="6">
        <v>0.96430000000000005</v>
      </c>
      <c r="AD1011" s="6">
        <v>0.94969999999999999</v>
      </c>
      <c r="AE1011" s="6">
        <v>12</v>
      </c>
      <c r="AF1011" s="6">
        <v>47</v>
      </c>
      <c r="AG1011" s="6">
        <v>19</v>
      </c>
      <c r="AH1011" s="6">
        <v>348</v>
      </c>
      <c r="AI1011" s="6">
        <v>3.8800000000000001E-2</v>
      </c>
      <c r="AJ1011" s="6">
        <v>0.13569999999999999</v>
      </c>
      <c r="AK1011" s="6">
        <v>5.74E-2</v>
      </c>
      <c r="AT1011" s="6" t="str">
        <f t="shared" si="43"/>
        <v/>
      </c>
      <c r="AU1011" s="6" t="str">
        <f t="shared" si="44"/>
        <v/>
      </c>
      <c r="AV1011" s="6">
        <f t="shared" si="45"/>
        <v>57.837837837837839</v>
      </c>
      <c r="AW1011" s="7">
        <f t="shared" si="46"/>
        <v>7.4463130659767138</v>
      </c>
      <c r="AX1011" s="6">
        <f t="shared" si="47"/>
        <v>7.4042553191489358</v>
      </c>
      <c r="AY1011" s="6" t="str">
        <f t="shared" si="48"/>
        <v/>
      </c>
      <c r="BA1011" s="6">
        <f>VLOOKUP(A1011, ALL_AP_DATA!$A$2:$F$3600, 6, FALSE)</f>
        <v>1210</v>
      </c>
      <c r="BB1011" s="6">
        <f>VLOOKUP(A1011, projmetadata!$A$2:$D$2036, 4, FALSE)</f>
        <v>322886</v>
      </c>
      <c r="BC1011" s="6" t="e">
        <f t="array" aca="1" ref="BC1011" ca="1">_xludf.IFS(I1011&lt;&gt;0, F1011/I1011, P1011&lt;&gt;0, M1011/P1011, W1011&lt;&gt;0, T1011/W1011, AD1011&lt;&gt;0, AA1011/AD1011, AK1011&lt;&gt;0, AH1011/AK1011, AR1011&lt;&gt;0, AO1011/AR1011, TRUE, 0)</f>
        <v>#NAME?</v>
      </c>
      <c r="BE1011" s="6" t="e">
        <f t="shared" ca="1" si="50"/>
        <v>#NAME?</v>
      </c>
      <c r="BF1011" s="6" t="e">
        <f t="shared" ca="1" si="51"/>
        <v>#NAME?</v>
      </c>
      <c r="BG1011" s="6"/>
      <c r="BH1011" s="6">
        <f>VLOOKUP(A1011, ALL_AP_DATA!$A$2:$D$3600, 3, FALSE)</f>
        <v>779</v>
      </c>
      <c r="BI1011" s="6">
        <f>VLOOKUP(A1011, ALL_AP_DATA!$A$2:$E$3600, 5, FALSE)</f>
        <v>6061</v>
      </c>
      <c r="BJ1011" s="6">
        <f t="shared" si="49"/>
        <v>5.0090909090909088</v>
      </c>
      <c r="BK1011" s="6">
        <f t="shared" si="52"/>
        <v>0.64380165289256197</v>
      </c>
    </row>
    <row r="1012" spans="1:63" ht="15.75" customHeight="1" x14ac:dyDescent="0.2">
      <c r="A1012" s="6" t="s">
        <v>1071</v>
      </c>
      <c r="B1012" s="6" t="s">
        <v>61</v>
      </c>
      <c r="Q1012" s="6">
        <v>2</v>
      </c>
      <c r="R1012" s="6">
        <v>7</v>
      </c>
      <c r="S1012" s="6">
        <v>6</v>
      </c>
      <c r="T1012" s="6">
        <v>1979</v>
      </c>
      <c r="U1012" s="6">
        <v>6.0299999999999999E-2</v>
      </c>
      <c r="V1012" s="6">
        <v>0.85709999999999997</v>
      </c>
      <c r="W1012" s="6">
        <v>0.98409999999999997</v>
      </c>
      <c r="X1012" s="6">
        <v>4</v>
      </c>
      <c r="Y1012" s="6">
        <v>10</v>
      </c>
      <c r="Z1012" s="6">
        <v>2</v>
      </c>
      <c r="AA1012" s="6">
        <v>114</v>
      </c>
      <c r="AB1012" s="6">
        <v>8.6199999999999999E-2</v>
      </c>
      <c r="AC1012" s="6">
        <v>0.28570000000000001</v>
      </c>
      <c r="AD1012" s="6">
        <v>5.67E-2</v>
      </c>
      <c r="AE1012" s="6">
        <v>1</v>
      </c>
      <c r="AF1012" s="6">
        <v>9</v>
      </c>
      <c r="AG1012" s="6">
        <v>0</v>
      </c>
      <c r="AH1012" s="6">
        <v>0</v>
      </c>
      <c r="AI1012" s="6">
        <v>7.7600000000000002E-2</v>
      </c>
      <c r="AJ1012" s="6">
        <v>0</v>
      </c>
      <c r="AK1012" s="6">
        <v>0</v>
      </c>
      <c r="AT1012" s="6" t="str">
        <f t="shared" si="43"/>
        <v/>
      </c>
      <c r="AU1012" s="6" t="str">
        <f t="shared" si="44"/>
        <v/>
      </c>
      <c r="AV1012" s="6">
        <f t="shared" si="45"/>
        <v>282.71428571428572</v>
      </c>
      <c r="AW1012" s="7">
        <f t="shared" si="46"/>
        <v>11.4</v>
      </c>
      <c r="AX1012" s="6">
        <f t="shared" si="47"/>
        <v>0</v>
      </c>
      <c r="AY1012" s="6" t="str">
        <f t="shared" si="48"/>
        <v/>
      </c>
      <c r="BA1012" s="6">
        <f>VLOOKUP(A1012, ALL_AP_DATA!$A$2:$F$3600, 6, FALSE)</f>
        <v>116</v>
      </c>
      <c r="BB1012" s="6">
        <f>VLOOKUP(A1012, projmetadata!$A$2:$D$2036, 4, FALSE)</f>
        <v>75875</v>
      </c>
      <c r="BC1012" s="6" t="e">
        <f t="array" aca="1" ref="BC1012" ca="1">_xludf.IFS(I1012&lt;&gt;0, F1012/I1012, P1012&lt;&gt;0, M1012/P1012, W1012&lt;&gt;0, T1012/W1012, AD1012&lt;&gt;0, AA1012/AD1012, AK1012&lt;&gt;0, AH1012/AK1012, AR1012&lt;&gt;0, AO1012/AR1012, TRUE, 0)</f>
        <v>#NAME?</v>
      </c>
      <c r="BE1012" s="6" t="e">
        <f t="shared" ca="1" si="50"/>
        <v>#NAME?</v>
      </c>
      <c r="BF1012" s="6" t="e">
        <f t="shared" ca="1" si="51"/>
        <v>#NAME?</v>
      </c>
      <c r="BG1012" s="6"/>
      <c r="BH1012" s="6">
        <f>VLOOKUP(A1012, ALL_AP_DATA!$A$2:$D$3600, 3, FALSE)</f>
        <v>21</v>
      </c>
      <c r="BI1012" s="6">
        <f>VLOOKUP(A1012, ALL_AP_DATA!$A$2:$E$3600, 5, FALSE)</f>
        <v>2011</v>
      </c>
      <c r="BJ1012" s="6">
        <f t="shared" si="49"/>
        <v>17.336206896551722</v>
      </c>
      <c r="BK1012" s="6">
        <f t="shared" si="52"/>
        <v>0.18103448275862069</v>
      </c>
    </row>
    <row r="1013" spans="1:63" ht="15.75" customHeight="1" x14ac:dyDescent="0.2">
      <c r="A1013" s="6" t="s">
        <v>1072</v>
      </c>
      <c r="B1013" s="6" t="s">
        <v>64</v>
      </c>
      <c r="C1013" s="6">
        <v>10</v>
      </c>
      <c r="D1013" s="6">
        <v>210</v>
      </c>
      <c r="E1013" s="6">
        <v>10</v>
      </c>
      <c r="F1013" s="6">
        <v>560</v>
      </c>
      <c r="G1013" s="6">
        <v>0.1356</v>
      </c>
      <c r="H1013" s="6">
        <v>0.3226</v>
      </c>
      <c r="I1013" s="6">
        <v>0.38569999999999999</v>
      </c>
      <c r="Q1013" s="6">
        <v>2</v>
      </c>
      <c r="R1013" s="6">
        <v>5</v>
      </c>
      <c r="S1013" s="6">
        <v>5</v>
      </c>
      <c r="T1013" s="6">
        <v>359</v>
      </c>
      <c r="U1013" s="6">
        <v>3.2000000000000002E-3</v>
      </c>
      <c r="V1013" s="6">
        <v>0.1613</v>
      </c>
      <c r="W1013" s="6">
        <v>0.2472</v>
      </c>
      <c r="X1013" s="6">
        <v>75</v>
      </c>
      <c r="Y1013" s="6">
        <v>286</v>
      </c>
      <c r="Z1013" s="6">
        <v>10</v>
      </c>
      <c r="AA1013" s="6">
        <v>591</v>
      </c>
      <c r="AB1013" s="6">
        <v>0.18459999999999999</v>
      </c>
      <c r="AC1013" s="6">
        <v>0.3226</v>
      </c>
      <c r="AD1013" s="6">
        <v>0.40699999999999997</v>
      </c>
      <c r="AE1013" s="6">
        <v>125</v>
      </c>
      <c r="AF1013" s="6">
        <v>427</v>
      </c>
      <c r="AG1013" s="6">
        <v>20</v>
      </c>
      <c r="AH1013" s="6">
        <v>630</v>
      </c>
      <c r="AI1013" s="6">
        <v>0.2757</v>
      </c>
      <c r="AJ1013" s="6">
        <v>0.6452</v>
      </c>
      <c r="AK1013" s="6">
        <v>0.43390000000000001</v>
      </c>
      <c r="AT1013" s="6">
        <f t="shared" si="43"/>
        <v>2.6666666666666665</v>
      </c>
      <c r="AU1013" s="6" t="str">
        <f t="shared" si="44"/>
        <v/>
      </c>
      <c r="AV1013" s="6">
        <f t="shared" si="45"/>
        <v>71.8</v>
      </c>
      <c r="AW1013" s="7">
        <f t="shared" si="46"/>
        <v>2.0664335664335662</v>
      </c>
      <c r="AX1013" s="6">
        <f t="shared" si="47"/>
        <v>1.4754098360655739</v>
      </c>
      <c r="AY1013" s="6" t="str">
        <f t="shared" si="48"/>
        <v/>
      </c>
      <c r="BA1013" s="6">
        <f>VLOOKUP(A1013, ALL_AP_DATA!$A$2:$F$3600, 6, FALSE)</f>
        <v>1549</v>
      </c>
      <c r="BB1013" s="6">
        <f>VLOOKUP(A1013, projmetadata!$A$2:$D$2036, 4, FALSE)</f>
        <v>82550</v>
      </c>
      <c r="BC1013" s="6" t="e">
        <f t="array" aca="1" ref="BC1013" ca="1">_xludf.IFS(I1013&lt;&gt;0, F1013/I1013, P1013&lt;&gt;0, M1013/P1013, W1013&lt;&gt;0, T1013/W1013, AD1013&lt;&gt;0, AA1013/AD1013, AK1013&lt;&gt;0, AH1013/AK1013, AR1013&lt;&gt;0, AO1013/AR1013, TRUE, 0)</f>
        <v>#NAME?</v>
      </c>
      <c r="BE1013" s="6" t="e">
        <f t="shared" ca="1" si="50"/>
        <v>#NAME?</v>
      </c>
      <c r="BF1013" s="6" t="e">
        <f t="shared" ca="1" si="51"/>
        <v>#NAME?</v>
      </c>
      <c r="BG1013" s="6"/>
      <c r="BH1013" s="6">
        <f>VLOOKUP(A1013, ALL_AP_DATA!$A$2:$D$3600, 3, FALSE)</f>
        <v>595</v>
      </c>
      <c r="BI1013" s="6">
        <f>VLOOKUP(A1013, ALL_AP_DATA!$A$2:$E$3600, 5, FALSE)</f>
        <v>1452</v>
      </c>
      <c r="BJ1013" s="6">
        <f t="shared" si="49"/>
        <v>0.93737895416397676</v>
      </c>
      <c r="BK1013" s="6">
        <f t="shared" si="52"/>
        <v>0.38411878631375079</v>
      </c>
    </row>
    <row r="1014" spans="1:63" ht="15.75" customHeight="1" x14ac:dyDescent="0.2">
      <c r="A1014" s="6" t="s">
        <v>1073</v>
      </c>
      <c r="B1014" s="6" t="s">
        <v>64</v>
      </c>
      <c r="C1014" s="6">
        <v>3</v>
      </c>
      <c r="D1014" s="6">
        <v>32</v>
      </c>
      <c r="E1014" s="6">
        <v>55</v>
      </c>
      <c r="F1014" s="6">
        <v>1595</v>
      </c>
      <c r="G1014" s="6">
        <v>0.1226</v>
      </c>
      <c r="H1014" s="6">
        <v>0.38190000000000002</v>
      </c>
      <c r="I1014" s="6">
        <v>0.14269999999999999</v>
      </c>
      <c r="J1014" s="6">
        <v>1</v>
      </c>
      <c r="K1014" s="6">
        <v>16</v>
      </c>
      <c r="L1014" s="6">
        <v>45</v>
      </c>
      <c r="M1014" s="6">
        <v>1773</v>
      </c>
      <c r="N1014" s="6">
        <v>6.13E-2</v>
      </c>
      <c r="O1014" s="6">
        <v>0.3125</v>
      </c>
      <c r="P1014" s="6">
        <v>0.15859999999999999</v>
      </c>
      <c r="Q1014" s="6">
        <v>11</v>
      </c>
      <c r="R1014" s="6">
        <v>34</v>
      </c>
      <c r="S1014" s="6">
        <v>75</v>
      </c>
      <c r="T1014" s="6">
        <v>3583</v>
      </c>
      <c r="U1014" s="6">
        <v>0.1303</v>
      </c>
      <c r="V1014" s="6">
        <v>0.52080000000000004</v>
      </c>
      <c r="W1014" s="6">
        <v>0.3206</v>
      </c>
      <c r="X1014" s="6">
        <v>18</v>
      </c>
      <c r="Y1014" s="6">
        <v>86</v>
      </c>
      <c r="Z1014" s="6">
        <v>74</v>
      </c>
      <c r="AA1014" s="6">
        <v>3541</v>
      </c>
      <c r="AB1014" s="6">
        <v>0.32950000000000002</v>
      </c>
      <c r="AC1014" s="6">
        <v>0.51390000000000002</v>
      </c>
      <c r="AD1014" s="6">
        <v>0.31680000000000003</v>
      </c>
      <c r="AE1014" s="6">
        <v>35</v>
      </c>
      <c r="AF1014" s="6">
        <v>115</v>
      </c>
      <c r="AG1014" s="6">
        <v>111</v>
      </c>
      <c r="AH1014" s="6">
        <v>4560</v>
      </c>
      <c r="AI1014" s="6">
        <v>0.44059999999999999</v>
      </c>
      <c r="AJ1014" s="6">
        <v>0.77080000000000004</v>
      </c>
      <c r="AK1014" s="6">
        <v>0.40799999999999997</v>
      </c>
      <c r="AT1014" s="6">
        <f t="shared" si="43"/>
        <v>49.84375</v>
      </c>
      <c r="AU1014" s="6">
        <f t="shared" si="44"/>
        <v>110.8125</v>
      </c>
      <c r="AV1014" s="6">
        <f t="shared" si="45"/>
        <v>105.38235294117646</v>
      </c>
      <c r="AW1014" s="7">
        <f t="shared" si="46"/>
        <v>41.174418604651166</v>
      </c>
      <c r="AX1014" s="6">
        <f t="shared" si="47"/>
        <v>39.652173913043477</v>
      </c>
      <c r="AY1014" s="6" t="str">
        <f t="shared" si="48"/>
        <v/>
      </c>
      <c r="BA1014" s="6">
        <f>VLOOKUP(A1014, ALL_AP_DATA!$A$2:$F$3600, 6, FALSE)</f>
        <v>261</v>
      </c>
      <c r="BB1014" s="6">
        <f>VLOOKUP(A1014, projmetadata!$A$2:$D$2036, 4, FALSE)</f>
        <v>146020</v>
      </c>
      <c r="BC1014" s="6" t="e">
        <f t="array" aca="1" ref="BC1014" ca="1">_xludf.IFS(I1014&lt;&gt;0, F1014/I1014, P1014&lt;&gt;0, M1014/P1014, W1014&lt;&gt;0, T1014/W1014, AD1014&lt;&gt;0, AA1014/AD1014, AK1014&lt;&gt;0, AH1014/AK1014, AR1014&lt;&gt;0, AO1014/AR1014, TRUE, 0)</f>
        <v>#NAME?</v>
      </c>
      <c r="BE1014" s="6" t="e">
        <f t="shared" ca="1" si="50"/>
        <v>#NAME?</v>
      </c>
      <c r="BF1014" s="6" t="e">
        <f t="shared" ca="1" si="51"/>
        <v>#NAME?</v>
      </c>
      <c r="BG1014" s="6"/>
      <c r="BH1014" s="6">
        <f>VLOOKUP(A1014, ALL_AP_DATA!$A$2:$D$3600, 3, FALSE)</f>
        <v>158</v>
      </c>
      <c r="BI1014" s="6">
        <f>VLOOKUP(A1014, ALL_AP_DATA!$A$2:$E$3600, 5, FALSE)</f>
        <v>11176</v>
      </c>
      <c r="BJ1014" s="6">
        <f t="shared" si="49"/>
        <v>42.819923371647512</v>
      </c>
      <c r="BK1014" s="6">
        <f t="shared" si="52"/>
        <v>0.6053639846743295</v>
      </c>
    </row>
    <row r="1015" spans="1:63" ht="15.75" customHeight="1" x14ac:dyDescent="0.2">
      <c r="A1015" s="6" t="s">
        <v>1074</v>
      </c>
      <c r="B1015" s="6" t="s">
        <v>64</v>
      </c>
      <c r="C1015" s="6">
        <v>11</v>
      </c>
      <c r="D1015" s="6">
        <v>24</v>
      </c>
      <c r="E1015" s="6">
        <v>15</v>
      </c>
      <c r="F1015" s="6">
        <v>622</v>
      </c>
      <c r="G1015" s="6">
        <v>1.4800000000000001E-2</v>
      </c>
      <c r="H1015" s="6">
        <v>2.46E-2</v>
      </c>
      <c r="I1015" s="6">
        <v>1.1299999999999999E-2</v>
      </c>
      <c r="Q1015" s="6">
        <v>104</v>
      </c>
      <c r="R1015" s="6">
        <v>391</v>
      </c>
      <c r="S1015" s="6">
        <v>503</v>
      </c>
      <c r="T1015" s="6">
        <v>31292</v>
      </c>
      <c r="U1015" s="6">
        <v>0.2417</v>
      </c>
      <c r="V1015" s="6">
        <v>0.8246</v>
      </c>
      <c r="W1015" s="6">
        <v>0.56669999999999998</v>
      </c>
      <c r="X1015" s="6">
        <v>22</v>
      </c>
      <c r="Y1015" s="6">
        <v>113</v>
      </c>
      <c r="Z1015" s="6">
        <v>89</v>
      </c>
      <c r="AA1015" s="6">
        <v>3239</v>
      </c>
      <c r="AB1015" s="6">
        <v>6.9800000000000001E-2</v>
      </c>
      <c r="AC1015" s="6">
        <v>0.1459</v>
      </c>
      <c r="AD1015" s="6">
        <v>5.8700000000000002E-2</v>
      </c>
      <c r="AE1015" s="6">
        <v>38</v>
      </c>
      <c r="AF1015" s="6">
        <v>201</v>
      </c>
      <c r="AG1015" s="6">
        <v>281</v>
      </c>
      <c r="AH1015" s="6">
        <v>10166</v>
      </c>
      <c r="AI1015" s="6">
        <v>0.1242</v>
      </c>
      <c r="AJ1015" s="6">
        <v>0.4607</v>
      </c>
      <c r="AK1015" s="6">
        <v>0.18410000000000001</v>
      </c>
      <c r="AT1015" s="6">
        <f t="shared" si="43"/>
        <v>25.916666666666668</v>
      </c>
      <c r="AU1015" s="6" t="str">
        <f t="shared" si="44"/>
        <v/>
      </c>
      <c r="AV1015" s="6">
        <f t="shared" si="45"/>
        <v>80.030690537084396</v>
      </c>
      <c r="AW1015" s="7">
        <f t="shared" si="46"/>
        <v>28.663716814159294</v>
      </c>
      <c r="AX1015" s="6">
        <f t="shared" si="47"/>
        <v>50.5771144278607</v>
      </c>
      <c r="AY1015" s="6" t="str">
        <f t="shared" si="48"/>
        <v/>
      </c>
      <c r="BA1015" s="6">
        <f>VLOOKUP(A1015, ALL_AP_DATA!$A$2:$F$3600, 6, FALSE)</f>
        <v>1618</v>
      </c>
      <c r="BB1015" s="6">
        <f>VLOOKUP(A1015, projmetadata!$A$2:$D$2036, 4, FALSE)</f>
        <v>65161</v>
      </c>
      <c r="BC1015" s="6" t="e">
        <f t="array" aca="1" ref="BC1015" ca="1">_xludf.IFS(I1015&lt;&gt;0, F1015/I1015, P1015&lt;&gt;0, M1015/P1015, W1015&lt;&gt;0, T1015/W1015, AD1015&lt;&gt;0, AA1015/AD1015, AK1015&lt;&gt;0, AH1015/AK1015, AR1015&lt;&gt;0, AO1015/AR1015, TRUE, 0)</f>
        <v>#NAME?</v>
      </c>
      <c r="BE1015" s="6" t="e">
        <f t="shared" ca="1" si="50"/>
        <v>#NAME?</v>
      </c>
      <c r="BF1015" s="6" t="e">
        <f t="shared" ca="1" si="51"/>
        <v>#NAME?</v>
      </c>
      <c r="BG1015" s="6"/>
      <c r="BH1015" s="6">
        <f>VLOOKUP(A1015, ALL_AP_DATA!$A$2:$D$3600, 3, FALSE)</f>
        <v>596</v>
      </c>
      <c r="BI1015" s="6">
        <f>VLOOKUP(A1015, ALL_AP_DATA!$A$2:$E$3600, 5, FALSE)</f>
        <v>55218</v>
      </c>
      <c r="BJ1015" s="6">
        <f t="shared" si="49"/>
        <v>34.127317676143385</v>
      </c>
      <c r="BK1015" s="6">
        <f t="shared" si="52"/>
        <v>0.36835599505562422</v>
      </c>
    </row>
    <row r="1016" spans="1:63" ht="15.75" customHeight="1" x14ac:dyDescent="0.2">
      <c r="A1016" s="6" t="s">
        <v>1075</v>
      </c>
      <c r="B1016" s="6" t="s">
        <v>64</v>
      </c>
      <c r="C1016" s="6">
        <v>113</v>
      </c>
      <c r="D1016" s="6">
        <v>725</v>
      </c>
      <c r="E1016" s="6">
        <v>61</v>
      </c>
      <c r="F1016" s="6">
        <v>2967</v>
      </c>
      <c r="G1016" s="6">
        <v>0.26579999999999998</v>
      </c>
      <c r="H1016" s="6">
        <v>0.40939999999999999</v>
      </c>
      <c r="I1016" s="6">
        <v>0.17810000000000001</v>
      </c>
      <c r="Q1016" s="6">
        <v>21</v>
      </c>
      <c r="R1016" s="6">
        <v>97</v>
      </c>
      <c r="S1016" s="6">
        <v>71</v>
      </c>
      <c r="T1016" s="6">
        <v>7609</v>
      </c>
      <c r="U1016" s="6">
        <v>3.56E-2</v>
      </c>
      <c r="V1016" s="6">
        <v>0.47649999999999998</v>
      </c>
      <c r="W1016" s="6">
        <v>0.45669999999999999</v>
      </c>
      <c r="X1016" s="6">
        <v>283</v>
      </c>
      <c r="Y1016" s="6">
        <v>902</v>
      </c>
      <c r="Z1016" s="6">
        <v>81</v>
      </c>
      <c r="AA1016" s="6">
        <v>4229</v>
      </c>
      <c r="AB1016" s="6">
        <v>0.3306</v>
      </c>
      <c r="AC1016" s="6">
        <v>0.54359999999999997</v>
      </c>
      <c r="AD1016" s="6">
        <v>0.25380000000000003</v>
      </c>
      <c r="AE1016" s="6">
        <v>202</v>
      </c>
      <c r="AF1016" s="6">
        <v>1210</v>
      </c>
      <c r="AG1016" s="6">
        <v>94</v>
      </c>
      <c r="AH1016" s="6">
        <v>6102</v>
      </c>
      <c r="AI1016" s="6">
        <v>0.44350000000000001</v>
      </c>
      <c r="AJ1016" s="6">
        <v>0.63090000000000002</v>
      </c>
      <c r="AK1016" s="6">
        <v>0.36620000000000003</v>
      </c>
      <c r="AT1016" s="6">
        <f t="shared" si="43"/>
        <v>4.0924137931034483</v>
      </c>
      <c r="AU1016" s="6" t="str">
        <f t="shared" si="44"/>
        <v/>
      </c>
      <c r="AV1016" s="6">
        <f t="shared" si="45"/>
        <v>78.44329896907216</v>
      </c>
      <c r="AW1016" s="7">
        <f t="shared" si="46"/>
        <v>4.688470066518847</v>
      </c>
      <c r="AX1016" s="6">
        <f t="shared" si="47"/>
        <v>5.0429752066115698</v>
      </c>
      <c r="AY1016" s="6" t="str">
        <f t="shared" si="48"/>
        <v/>
      </c>
      <c r="BA1016" s="6">
        <f>VLOOKUP(A1016, ALL_AP_DATA!$A$2:$F$3600, 6, FALSE)</f>
        <v>2728</v>
      </c>
      <c r="BB1016" s="6">
        <f>VLOOKUP(A1016, projmetadata!$A$2:$D$2036, 4, FALSE)</f>
        <v>199361</v>
      </c>
      <c r="BC1016" s="6" t="e">
        <f t="array" aca="1" ref="BC1016" ca="1">_xludf.IFS(I1016&lt;&gt;0, F1016/I1016, P1016&lt;&gt;0, M1016/P1016, W1016&lt;&gt;0, T1016/W1016, AD1016&lt;&gt;0, AA1016/AD1016, AK1016&lt;&gt;0, AH1016/AK1016, AR1016&lt;&gt;0, AO1016/AR1016, TRUE, 0)</f>
        <v>#NAME?</v>
      </c>
      <c r="BE1016" s="6" t="e">
        <f t="shared" ca="1" si="50"/>
        <v>#NAME?</v>
      </c>
      <c r="BF1016" s="6" t="e">
        <f t="shared" ca="1" si="51"/>
        <v>#NAME?</v>
      </c>
      <c r="BG1016" s="6"/>
      <c r="BH1016" s="6">
        <f>VLOOKUP(A1016, ALL_AP_DATA!$A$2:$D$3600, 3, FALSE)</f>
        <v>1700</v>
      </c>
      <c r="BI1016" s="6">
        <f>VLOOKUP(A1016, ALL_AP_DATA!$A$2:$E$3600, 5, FALSE)</f>
        <v>16661</v>
      </c>
      <c r="BJ1016" s="6">
        <f t="shared" si="49"/>
        <v>6.1074046920821115</v>
      </c>
      <c r="BK1016" s="6">
        <f t="shared" si="52"/>
        <v>0.62316715542521994</v>
      </c>
    </row>
    <row r="1017" spans="1:63" ht="15.75" customHeight="1" x14ac:dyDescent="0.2">
      <c r="A1017" s="6" t="s">
        <v>1076</v>
      </c>
      <c r="B1017" s="6" t="s">
        <v>61</v>
      </c>
      <c r="C1017" s="6">
        <v>6</v>
      </c>
      <c r="D1017" s="6">
        <v>19</v>
      </c>
      <c r="E1017" s="6">
        <v>59</v>
      </c>
      <c r="F1017" s="6">
        <v>7738</v>
      </c>
      <c r="G1017" s="6">
        <v>2.2700000000000001E-2</v>
      </c>
      <c r="H1017" s="6">
        <v>9.7500000000000003E-2</v>
      </c>
      <c r="I1017" s="6">
        <v>8.8700000000000001E-2</v>
      </c>
      <c r="J1017" s="6">
        <v>3</v>
      </c>
      <c r="K1017" s="6">
        <v>29</v>
      </c>
      <c r="L1017" s="6">
        <v>128</v>
      </c>
      <c r="M1017" s="6">
        <v>14456</v>
      </c>
      <c r="N1017" s="6">
        <v>3.4700000000000002E-2</v>
      </c>
      <c r="O1017" s="6">
        <v>0.21160000000000001</v>
      </c>
      <c r="P1017" s="6">
        <v>0.1658</v>
      </c>
      <c r="Q1017" s="6">
        <v>40</v>
      </c>
      <c r="R1017" s="6">
        <v>195</v>
      </c>
      <c r="S1017" s="6">
        <v>438</v>
      </c>
      <c r="T1017" s="6">
        <v>73066</v>
      </c>
      <c r="U1017" s="6">
        <v>0.23330000000000001</v>
      </c>
      <c r="V1017" s="6">
        <v>0.72399999999999998</v>
      </c>
      <c r="W1017" s="6">
        <v>0.83789999999999998</v>
      </c>
      <c r="X1017" s="6">
        <v>21</v>
      </c>
      <c r="Y1017" s="6">
        <v>235</v>
      </c>
      <c r="Z1017" s="6">
        <v>283</v>
      </c>
      <c r="AA1017" s="6">
        <v>19688</v>
      </c>
      <c r="AB1017" s="6">
        <v>0.28110000000000002</v>
      </c>
      <c r="AC1017" s="6">
        <v>0.46779999999999999</v>
      </c>
      <c r="AD1017" s="6">
        <v>0.2258</v>
      </c>
      <c r="AE1017" s="6">
        <v>24</v>
      </c>
      <c r="AF1017" s="6">
        <v>208</v>
      </c>
      <c r="AG1017" s="6">
        <v>340</v>
      </c>
      <c r="AH1017" s="6">
        <v>47185</v>
      </c>
      <c r="AI1017" s="6">
        <v>0.24879999999999999</v>
      </c>
      <c r="AJ1017" s="6">
        <v>0.56200000000000006</v>
      </c>
      <c r="AK1017" s="6">
        <v>0.54110000000000003</v>
      </c>
      <c r="AL1017" s="6">
        <v>6</v>
      </c>
      <c r="AM1017" s="6">
        <v>68</v>
      </c>
      <c r="AN1017" s="6">
        <v>255</v>
      </c>
      <c r="AO1017" s="6">
        <v>50883</v>
      </c>
      <c r="AP1017" s="6">
        <v>8.1299999999999997E-2</v>
      </c>
      <c r="AQ1017" s="6">
        <v>0.42149999999999999</v>
      </c>
      <c r="AR1017" s="6">
        <v>0.58350000000000002</v>
      </c>
      <c r="AT1017" s="6">
        <f t="shared" si="43"/>
        <v>407.26315789473682</v>
      </c>
      <c r="AU1017" s="6">
        <f t="shared" si="44"/>
        <v>498.48275862068965</v>
      </c>
      <c r="AV1017" s="6">
        <f t="shared" si="45"/>
        <v>374.69743589743592</v>
      </c>
      <c r="AW1017" s="7">
        <f t="shared" si="46"/>
        <v>83.778723404255317</v>
      </c>
      <c r="AX1017" s="6">
        <f t="shared" si="47"/>
        <v>226.85096153846155</v>
      </c>
      <c r="AY1017" s="6">
        <f t="shared" si="48"/>
        <v>748.27941176470586</v>
      </c>
      <c r="BA1017" s="6">
        <f>VLOOKUP(A1017, ALL_AP_DATA!$A$2:$F$3600, 6, FALSE)</f>
        <v>836</v>
      </c>
      <c r="BB1017" s="6">
        <f>VLOOKUP(A1017, projmetadata!$A$2:$D$2036, 4, FALSE)</f>
        <v>257764</v>
      </c>
      <c r="BC1017" s="6" t="e">
        <f t="array" aca="1" ref="BC1017" ca="1">_xludf.IFS(I1017&lt;&gt;0, F1017/I1017, P1017&lt;&gt;0, M1017/P1017, W1017&lt;&gt;0, T1017/W1017, AD1017&lt;&gt;0, AA1017/AD1017, AK1017&lt;&gt;0, AH1017/AK1017, AR1017&lt;&gt;0, AO1017/AR1017, TRUE, 0)</f>
        <v>#NAME?</v>
      </c>
      <c r="BE1017" s="6" t="e">
        <f t="shared" ca="1" si="50"/>
        <v>#NAME?</v>
      </c>
      <c r="BF1017" s="6" t="e">
        <f t="shared" ca="1" si="51"/>
        <v>#NAME?</v>
      </c>
      <c r="BG1017" s="6"/>
      <c r="BH1017" s="6">
        <f>VLOOKUP(A1017, ALL_AP_DATA!$A$2:$D$3600, 3, FALSE)</f>
        <v>457</v>
      </c>
      <c r="BI1017" s="6">
        <f>VLOOKUP(A1017, ALL_AP_DATA!$A$2:$E$3600, 5, FALSE)</f>
        <v>87205</v>
      </c>
      <c r="BJ1017" s="6">
        <f t="shared" si="49"/>
        <v>104.3122009569378</v>
      </c>
      <c r="BK1017" s="6">
        <f t="shared" si="52"/>
        <v>0.54665071770334928</v>
      </c>
    </row>
    <row r="1018" spans="1:63" ht="15.75" customHeight="1" x14ac:dyDescent="0.2">
      <c r="A1018" s="6" t="s">
        <v>1077</v>
      </c>
      <c r="B1018" s="6" t="s">
        <v>64</v>
      </c>
      <c r="C1018" s="6">
        <v>46</v>
      </c>
      <c r="D1018" s="6">
        <v>526</v>
      </c>
      <c r="E1018" s="6">
        <v>10</v>
      </c>
      <c r="F1018" s="6">
        <v>2187</v>
      </c>
      <c r="G1018" s="6">
        <v>0.17929999999999999</v>
      </c>
      <c r="H1018" s="6">
        <v>0.5</v>
      </c>
      <c r="I1018" s="6">
        <v>0.49280000000000002</v>
      </c>
      <c r="Q1018" s="6">
        <v>1</v>
      </c>
      <c r="R1018" s="6">
        <v>2</v>
      </c>
      <c r="S1018" s="6">
        <v>2</v>
      </c>
      <c r="T1018" s="6">
        <v>151</v>
      </c>
      <c r="U1018" s="6">
        <v>6.9999999999999999E-4</v>
      </c>
      <c r="V1018" s="6">
        <v>0.1</v>
      </c>
      <c r="W1018" s="6">
        <v>3.4000000000000002E-2</v>
      </c>
      <c r="X1018" s="6">
        <v>93</v>
      </c>
      <c r="Y1018" s="6">
        <v>1010</v>
      </c>
      <c r="Z1018" s="6">
        <v>9</v>
      </c>
      <c r="AA1018" s="6">
        <v>324</v>
      </c>
      <c r="AB1018" s="6">
        <v>0.34420000000000001</v>
      </c>
      <c r="AC1018" s="6">
        <v>0.45</v>
      </c>
      <c r="AD1018" s="6">
        <v>7.2999999999999995E-2</v>
      </c>
      <c r="AE1018" s="6">
        <v>250</v>
      </c>
      <c r="AF1018" s="6">
        <v>1048</v>
      </c>
      <c r="AG1018" s="6">
        <v>13</v>
      </c>
      <c r="AH1018" s="6">
        <v>1187</v>
      </c>
      <c r="AI1018" s="6">
        <v>0.35720000000000002</v>
      </c>
      <c r="AJ1018" s="6">
        <v>0.65</v>
      </c>
      <c r="AK1018" s="6">
        <v>0.26750000000000002</v>
      </c>
      <c r="AT1018" s="6">
        <f t="shared" si="43"/>
        <v>4.1577946768060841</v>
      </c>
      <c r="AU1018" s="6" t="str">
        <f t="shared" si="44"/>
        <v/>
      </c>
      <c r="AV1018" s="6">
        <f t="shared" si="45"/>
        <v>75.5</v>
      </c>
      <c r="AW1018" s="7">
        <f t="shared" si="46"/>
        <v>0.3207920792079208</v>
      </c>
      <c r="AX1018" s="6">
        <f t="shared" si="47"/>
        <v>1.1326335877862594</v>
      </c>
      <c r="AY1018" s="6" t="str">
        <f t="shared" si="48"/>
        <v/>
      </c>
      <c r="BA1018" s="6">
        <f>VLOOKUP(A1018, ALL_AP_DATA!$A$2:$F$3600, 6, FALSE)</f>
        <v>2934</v>
      </c>
      <c r="BB1018" s="6">
        <f>VLOOKUP(A1018, projmetadata!$A$2:$D$2036, 4, FALSE)</f>
        <v>253541</v>
      </c>
      <c r="BC1018" s="6" t="e">
        <f t="array" aca="1" ref="BC1018" ca="1">_xludf.IFS(I1018&lt;&gt;0, F1018/I1018, P1018&lt;&gt;0, M1018/P1018, W1018&lt;&gt;0, T1018/W1018, AD1018&lt;&gt;0, AA1018/AD1018, AK1018&lt;&gt;0, AH1018/AK1018, AR1018&lt;&gt;0, AO1018/AR1018, TRUE, 0)</f>
        <v>#NAME?</v>
      </c>
      <c r="BE1018" s="6" t="e">
        <f t="shared" ca="1" si="50"/>
        <v>#NAME?</v>
      </c>
      <c r="BF1018" s="6" t="e">
        <f t="shared" ca="1" si="51"/>
        <v>#NAME?</v>
      </c>
      <c r="BG1018" s="6"/>
      <c r="BH1018" s="6">
        <f>VLOOKUP(A1018, ALL_AP_DATA!$A$2:$D$3600, 3, FALSE)</f>
        <v>1604</v>
      </c>
      <c r="BI1018" s="6">
        <f>VLOOKUP(A1018, ALL_AP_DATA!$A$2:$E$3600, 5, FALSE)</f>
        <v>4438</v>
      </c>
      <c r="BJ1018" s="6">
        <f t="shared" si="49"/>
        <v>1.512610770279482</v>
      </c>
      <c r="BK1018" s="6">
        <f t="shared" si="52"/>
        <v>0.54669393319700066</v>
      </c>
    </row>
    <row r="1019" spans="1:63" ht="15.75" customHeight="1" x14ac:dyDescent="0.2">
      <c r="A1019" s="6" t="s">
        <v>1078</v>
      </c>
      <c r="B1019" s="6" t="s">
        <v>64</v>
      </c>
      <c r="C1019" s="6">
        <v>9</v>
      </c>
      <c r="D1019" s="6">
        <v>66</v>
      </c>
      <c r="E1019" s="6">
        <v>1</v>
      </c>
      <c r="F1019" s="6">
        <v>98</v>
      </c>
      <c r="G1019" s="6">
        <v>0.18379999999999999</v>
      </c>
      <c r="H1019" s="6">
        <v>0.33329999999999999</v>
      </c>
      <c r="I1019" s="6">
        <v>0.27610000000000001</v>
      </c>
      <c r="X1019" s="6">
        <v>8</v>
      </c>
      <c r="Y1019" s="6">
        <v>119</v>
      </c>
      <c r="Z1019" s="6">
        <v>2</v>
      </c>
      <c r="AA1019" s="6">
        <v>89</v>
      </c>
      <c r="AB1019" s="6">
        <v>0.33150000000000002</v>
      </c>
      <c r="AC1019" s="6">
        <v>0.66669999999999996</v>
      </c>
      <c r="AD1019" s="6">
        <v>0.25069999999999998</v>
      </c>
      <c r="AE1019" s="6">
        <v>46</v>
      </c>
      <c r="AF1019" s="6">
        <v>132</v>
      </c>
      <c r="AG1019" s="6">
        <v>2</v>
      </c>
      <c r="AH1019" s="6">
        <v>115</v>
      </c>
      <c r="AI1019" s="6">
        <v>0.36770000000000003</v>
      </c>
      <c r="AJ1019" s="6">
        <v>0.66669999999999996</v>
      </c>
      <c r="AK1019" s="6">
        <v>0.32390000000000002</v>
      </c>
      <c r="AT1019" s="6">
        <f t="shared" si="43"/>
        <v>1.4848484848484849</v>
      </c>
      <c r="AU1019" s="6" t="str">
        <f t="shared" si="44"/>
        <v/>
      </c>
      <c r="AV1019" s="6" t="str">
        <f t="shared" si="45"/>
        <v/>
      </c>
      <c r="AW1019" s="7">
        <f t="shared" si="46"/>
        <v>0.74789915966386555</v>
      </c>
      <c r="AX1019" s="6">
        <f t="shared" si="47"/>
        <v>0.87121212121212122</v>
      </c>
      <c r="AY1019" s="6" t="str">
        <f t="shared" si="48"/>
        <v/>
      </c>
      <c r="BA1019" s="6">
        <f>VLOOKUP(A1019, ALL_AP_DATA!$A$2:$F$3600, 6, FALSE)</f>
        <v>359</v>
      </c>
      <c r="BB1019" s="6">
        <f>VLOOKUP(A1019, projmetadata!$A$2:$D$2036, 4, FALSE)</f>
        <v>31547</v>
      </c>
      <c r="BC1019" s="6" t="e">
        <f t="array" aca="1" ref="BC1019" ca="1">_xludf.IFS(I1019&lt;&gt;0, F1019/I1019, P1019&lt;&gt;0, M1019/P1019, W1019&lt;&gt;0, T1019/W1019, AD1019&lt;&gt;0, AA1019/AD1019, AK1019&lt;&gt;0, AH1019/AK1019, AR1019&lt;&gt;0, AO1019/AR1019, TRUE, 0)</f>
        <v>#NAME?</v>
      </c>
      <c r="BE1019" s="6" t="e">
        <f t="shared" ca="1" si="50"/>
        <v>#NAME?</v>
      </c>
      <c r="BF1019" s="6" t="e">
        <f t="shared" ca="1" si="51"/>
        <v>#NAME?</v>
      </c>
      <c r="BG1019" s="6"/>
      <c r="BH1019" s="6">
        <f>VLOOKUP(A1019, ALL_AP_DATA!$A$2:$D$3600, 3, FALSE)</f>
        <v>183</v>
      </c>
      <c r="BI1019" s="6">
        <f>VLOOKUP(A1019, ALL_AP_DATA!$A$2:$E$3600, 5, FALSE)</f>
        <v>355</v>
      </c>
      <c r="BJ1019" s="6">
        <f t="shared" si="49"/>
        <v>0.9888579387186629</v>
      </c>
      <c r="BK1019" s="6">
        <f t="shared" si="52"/>
        <v>0.50974930362116988</v>
      </c>
    </row>
    <row r="1020" spans="1:63" ht="15.75" customHeight="1" x14ac:dyDescent="0.2">
      <c r="A1020" s="6" t="s">
        <v>1079</v>
      </c>
      <c r="B1020" s="6" t="s">
        <v>64</v>
      </c>
      <c r="C1020" s="6">
        <v>41</v>
      </c>
      <c r="D1020" s="6">
        <v>547</v>
      </c>
      <c r="E1020" s="6">
        <v>43</v>
      </c>
      <c r="F1020" s="6">
        <v>1289</v>
      </c>
      <c r="G1020" s="6">
        <v>7.6700000000000004E-2</v>
      </c>
      <c r="H1020" s="6">
        <v>0.5181</v>
      </c>
      <c r="I1020" s="6">
        <v>0.30320000000000003</v>
      </c>
      <c r="Q1020" s="6">
        <v>6</v>
      </c>
      <c r="R1020" s="6">
        <v>15</v>
      </c>
      <c r="S1020" s="6">
        <v>27</v>
      </c>
      <c r="T1020" s="6">
        <v>866</v>
      </c>
      <c r="U1020" s="6">
        <v>2.0999999999999999E-3</v>
      </c>
      <c r="V1020" s="6">
        <v>0.32529999999999998</v>
      </c>
      <c r="W1020" s="6">
        <v>0.20369999999999999</v>
      </c>
      <c r="X1020" s="6">
        <v>134</v>
      </c>
      <c r="Y1020" s="6">
        <v>1169</v>
      </c>
      <c r="Z1020" s="6">
        <v>43</v>
      </c>
      <c r="AA1020" s="6">
        <v>1240</v>
      </c>
      <c r="AB1020" s="6">
        <v>0.16389999999999999</v>
      </c>
      <c r="AC1020" s="6">
        <v>0.5181</v>
      </c>
      <c r="AD1020" s="6">
        <v>0.29160000000000003</v>
      </c>
      <c r="AE1020" s="6">
        <v>238</v>
      </c>
      <c r="AF1020" s="6">
        <v>1083</v>
      </c>
      <c r="AG1020" s="6">
        <v>54</v>
      </c>
      <c r="AH1020" s="6">
        <v>1755</v>
      </c>
      <c r="AI1020" s="6">
        <v>0.15179999999999999</v>
      </c>
      <c r="AJ1020" s="6">
        <v>0.65059999999999996</v>
      </c>
      <c r="AK1020" s="6">
        <v>0.41270000000000001</v>
      </c>
      <c r="AT1020" s="6">
        <f t="shared" si="43"/>
        <v>2.3564899451553929</v>
      </c>
      <c r="AU1020" s="6" t="str">
        <f t="shared" si="44"/>
        <v/>
      </c>
      <c r="AV1020" s="6">
        <f t="shared" si="45"/>
        <v>57.733333333333334</v>
      </c>
      <c r="AW1020" s="7">
        <f t="shared" si="46"/>
        <v>1.0607356715141145</v>
      </c>
      <c r="AX1020" s="6">
        <f t="shared" si="47"/>
        <v>1.6204986149584488</v>
      </c>
      <c r="AY1020" s="6" t="str">
        <f t="shared" si="48"/>
        <v/>
      </c>
      <c r="BA1020" s="6">
        <f>VLOOKUP(A1020, ALL_AP_DATA!$A$2:$F$3600, 6, FALSE)</f>
        <v>7133</v>
      </c>
      <c r="BB1020" s="6">
        <f>VLOOKUP(A1020, projmetadata!$A$2:$D$2036, 4, FALSE)</f>
        <v>453742</v>
      </c>
      <c r="BC1020" s="6" t="e">
        <f t="array" aca="1" ref="BC1020" ca="1">_xludf.IFS(I1020&lt;&gt;0, F1020/I1020, P1020&lt;&gt;0, M1020/P1020, W1020&lt;&gt;0, T1020/W1020, AD1020&lt;&gt;0, AA1020/AD1020, AK1020&lt;&gt;0, AH1020/AK1020, AR1020&lt;&gt;0, AO1020/AR1020, TRUE, 0)</f>
        <v>#NAME?</v>
      </c>
      <c r="BE1020" s="6" t="e">
        <f t="shared" ca="1" si="50"/>
        <v>#NAME?</v>
      </c>
      <c r="BF1020" s="6" t="e">
        <f t="shared" ca="1" si="51"/>
        <v>#NAME?</v>
      </c>
      <c r="BG1020" s="6"/>
      <c r="BH1020" s="6">
        <f>VLOOKUP(A1020, ALL_AP_DATA!$A$2:$D$3600, 3, FALSE)</f>
        <v>1789</v>
      </c>
      <c r="BI1020" s="6">
        <f>VLOOKUP(A1020, ALL_AP_DATA!$A$2:$E$3600, 5, FALSE)</f>
        <v>4252</v>
      </c>
      <c r="BJ1020" s="6">
        <f t="shared" si="49"/>
        <v>0.59610262161783256</v>
      </c>
      <c r="BK1020" s="6">
        <f t="shared" si="52"/>
        <v>0.25080611243516054</v>
      </c>
    </row>
    <row r="1021" spans="1:63" ht="15.75" customHeight="1" x14ac:dyDescent="0.2">
      <c r="A1021" s="6" t="s">
        <v>1080</v>
      </c>
      <c r="B1021" s="6" t="s">
        <v>64</v>
      </c>
      <c r="C1021" s="6">
        <v>3</v>
      </c>
      <c r="D1021" s="6">
        <v>9</v>
      </c>
      <c r="E1021" s="6">
        <v>0</v>
      </c>
      <c r="F1021" s="6">
        <v>0</v>
      </c>
      <c r="G1021" s="6">
        <v>3.0200000000000001E-2</v>
      </c>
      <c r="H1021" s="6">
        <v>0</v>
      </c>
      <c r="I1021" s="6">
        <v>0</v>
      </c>
      <c r="Q1021" s="6">
        <v>1</v>
      </c>
      <c r="R1021" s="6">
        <v>2</v>
      </c>
      <c r="S1021" s="6">
        <v>2</v>
      </c>
      <c r="T1021" s="6">
        <v>16</v>
      </c>
      <c r="U1021" s="6">
        <v>6.7000000000000002E-3</v>
      </c>
      <c r="V1021" s="6">
        <v>0.66669999999999996</v>
      </c>
      <c r="W1021" s="6">
        <v>0.2424</v>
      </c>
      <c r="X1021" s="6">
        <v>3</v>
      </c>
      <c r="Y1021" s="6">
        <v>12</v>
      </c>
      <c r="Z1021" s="6">
        <v>0</v>
      </c>
      <c r="AA1021" s="6">
        <v>0</v>
      </c>
      <c r="AB1021" s="6">
        <v>4.0300000000000002E-2</v>
      </c>
      <c r="AC1021" s="6">
        <v>0</v>
      </c>
      <c r="AD1021" s="6">
        <v>0</v>
      </c>
      <c r="AE1021" s="6">
        <v>8</v>
      </c>
      <c r="AF1021" s="6">
        <v>28</v>
      </c>
      <c r="AG1021" s="6">
        <v>0</v>
      </c>
      <c r="AH1021" s="6">
        <v>0</v>
      </c>
      <c r="AI1021" s="6">
        <v>9.4E-2</v>
      </c>
      <c r="AJ1021" s="6">
        <v>0</v>
      </c>
      <c r="AK1021" s="6">
        <v>0</v>
      </c>
      <c r="AT1021" s="6">
        <f t="shared" si="43"/>
        <v>0</v>
      </c>
      <c r="AU1021" s="6" t="str">
        <f t="shared" si="44"/>
        <v/>
      </c>
      <c r="AV1021" s="6">
        <f t="shared" si="45"/>
        <v>8</v>
      </c>
      <c r="AW1021" s="7">
        <f t="shared" si="46"/>
        <v>0</v>
      </c>
      <c r="AX1021" s="6">
        <f t="shared" si="47"/>
        <v>0</v>
      </c>
      <c r="AY1021" s="6" t="str">
        <f t="shared" si="48"/>
        <v/>
      </c>
      <c r="BA1021" s="6">
        <f>VLOOKUP(A1021, ALL_AP_DATA!$A$2:$F$3600, 6, FALSE)</f>
        <v>298</v>
      </c>
      <c r="BB1021" s="6">
        <f>VLOOKUP(A1021, projmetadata!$A$2:$D$2036, 4, FALSE)</f>
        <v>14511</v>
      </c>
      <c r="BC1021" s="6" t="e">
        <f t="array" aca="1" ref="BC1021" ca="1">_xludf.IFS(I1021&lt;&gt;0, F1021/I1021, P1021&lt;&gt;0, M1021/P1021, W1021&lt;&gt;0, T1021/W1021, AD1021&lt;&gt;0, AA1021/AD1021, AK1021&lt;&gt;0, AH1021/AK1021, AR1021&lt;&gt;0, AO1021/AR1021, TRUE, 0)</f>
        <v>#NAME?</v>
      </c>
      <c r="BE1021" s="6" t="e">
        <f t="shared" ca="1" si="50"/>
        <v>#NAME?</v>
      </c>
      <c r="BF1021" s="6" t="e">
        <f t="shared" ca="1" si="51"/>
        <v>#NAME?</v>
      </c>
      <c r="BG1021" s="6"/>
      <c r="BH1021" s="6">
        <f>VLOOKUP(A1021, ALL_AP_DATA!$A$2:$D$3600, 3, FALSE)</f>
        <v>46</v>
      </c>
      <c r="BI1021" s="6">
        <f>VLOOKUP(A1021, ALL_AP_DATA!$A$2:$E$3600, 5, FALSE)</f>
        <v>66</v>
      </c>
      <c r="BJ1021" s="6">
        <f t="shared" si="49"/>
        <v>0.22147651006711411</v>
      </c>
      <c r="BK1021" s="6">
        <f t="shared" si="52"/>
        <v>0.15436241610738255</v>
      </c>
    </row>
    <row r="1022" spans="1:63" ht="15.75" customHeight="1" x14ac:dyDescent="0.2">
      <c r="A1022" s="6" t="s">
        <v>1081</v>
      </c>
      <c r="B1022" s="6" t="s">
        <v>64</v>
      </c>
      <c r="C1022" s="6">
        <v>6</v>
      </c>
      <c r="D1022" s="6">
        <v>16</v>
      </c>
      <c r="E1022" s="6">
        <v>0</v>
      </c>
      <c r="F1022" s="6">
        <v>0</v>
      </c>
      <c r="G1022" s="6">
        <v>2.9100000000000001E-2</v>
      </c>
      <c r="H1022" s="6">
        <v>0</v>
      </c>
      <c r="I1022" s="6">
        <v>0</v>
      </c>
      <c r="X1022" s="6">
        <v>6</v>
      </c>
      <c r="Y1022" s="6">
        <v>51</v>
      </c>
      <c r="Z1022" s="6">
        <v>0</v>
      </c>
      <c r="AA1022" s="6">
        <v>0</v>
      </c>
      <c r="AB1022" s="6">
        <v>9.2899999999999996E-2</v>
      </c>
      <c r="AC1022" s="6">
        <v>0</v>
      </c>
      <c r="AD1022" s="6">
        <v>0</v>
      </c>
      <c r="AE1022" s="6">
        <v>32</v>
      </c>
      <c r="AF1022" s="6">
        <v>154</v>
      </c>
      <c r="AG1022" s="6">
        <v>3</v>
      </c>
      <c r="AH1022" s="6">
        <v>74</v>
      </c>
      <c r="AI1022" s="6">
        <v>0.28050000000000003</v>
      </c>
      <c r="AJ1022" s="6">
        <v>0.6</v>
      </c>
      <c r="AK1022" s="6">
        <v>0.75509999999999999</v>
      </c>
      <c r="AT1022" s="6">
        <f t="shared" ref="AT1022:AT1276" si="53">IF(D1022 = 0, "", F1022 / D1022)</f>
        <v>0</v>
      </c>
      <c r="AU1022" s="6" t="str">
        <f t="shared" ref="AU1022:AU1276" si="54">IF(K1022 = 0, "", M1022 / K1022)</f>
        <v/>
      </c>
      <c r="AV1022" s="6" t="str">
        <f t="shared" ref="AV1022:AV1276" si="55">IF(R1022 = 0, "", T1022 / R1022)</f>
        <v/>
      </c>
      <c r="AW1022" s="7">
        <f t="shared" ref="AW1022:AW1276" si="56">IF(Y1022 = 0, "", AA1022 / Y1022)</f>
        <v>0</v>
      </c>
      <c r="AX1022" s="6">
        <f t="shared" ref="AX1022:AX1276" si="57">IF(AF1022 = 0, "", AH1022 / AF1022)</f>
        <v>0.48051948051948051</v>
      </c>
      <c r="AY1022" s="6" t="str">
        <f t="shared" ref="AY1022:AY1276" si="58">IF(AM1022 = 0, "", AO1022 / AM1022)</f>
        <v/>
      </c>
      <c r="BA1022" s="6">
        <f>VLOOKUP(A1022, ALL_AP_DATA!$A$2:$F$3600, 6, FALSE)</f>
        <v>549</v>
      </c>
      <c r="BB1022" s="6">
        <f>VLOOKUP(A1022, projmetadata!$A$2:$D$2036, 4, FALSE)</f>
        <v>25050</v>
      </c>
      <c r="BC1022" s="6" t="e">
        <f t="array" aca="1" ref="BC1022" ca="1">_xludf.IFS(I1022&lt;&gt;0, F1022/I1022, P1022&lt;&gt;0, M1022/P1022, W1022&lt;&gt;0, T1022/W1022, AD1022&lt;&gt;0, AA1022/AD1022, AK1022&lt;&gt;0, AH1022/AK1022, AR1022&lt;&gt;0, AO1022/AR1022, TRUE, 0)</f>
        <v>#NAME?</v>
      </c>
      <c r="BE1022" s="6" t="e">
        <f t="shared" ca="1" si="50"/>
        <v>#NAME?</v>
      </c>
      <c r="BF1022" s="6" t="e">
        <f t="shared" ca="1" si="51"/>
        <v>#NAME?</v>
      </c>
      <c r="BG1022" s="6"/>
      <c r="BH1022" s="6">
        <f>VLOOKUP(A1022, ALL_AP_DATA!$A$2:$D$3600, 3, FALSE)</f>
        <v>178</v>
      </c>
      <c r="BI1022" s="6">
        <f>VLOOKUP(A1022, ALL_AP_DATA!$A$2:$E$3600, 5, FALSE)</f>
        <v>98</v>
      </c>
      <c r="BJ1022" s="6">
        <f t="shared" ref="BJ1022:BJ1276" si="59">BI1022/BA1022</f>
        <v>0.1785063752276867</v>
      </c>
      <c r="BK1022" s="6">
        <f t="shared" si="52"/>
        <v>0.32422586520947178</v>
      </c>
    </row>
    <row r="1023" spans="1:63" ht="15.75" customHeight="1" x14ac:dyDescent="0.2">
      <c r="A1023" s="6" t="s">
        <v>1082</v>
      </c>
      <c r="B1023" s="6" t="s">
        <v>64</v>
      </c>
      <c r="C1023" s="6">
        <v>6</v>
      </c>
      <c r="D1023" s="6">
        <v>15</v>
      </c>
      <c r="E1023" s="6">
        <v>31</v>
      </c>
      <c r="F1023" s="6">
        <v>15054</v>
      </c>
      <c r="G1023" s="6">
        <v>5.0799999999999998E-2</v>
      </c>
      <c r="H1023" s="6">
        <v>0.43659999999999999</v>
      </c>
      <c r="I1023" s="6">
        <v>0.3085</v>
      </c>
      <c r="Q1023" s="6">
        <v>5</v>
      </c>
      <c r="R1023" s="6">
        <v>35</v>
      </c>
      <c r="S1023" s="6">
        <v>43</v>
      </c>
      <c r="T1023" s="6">
        <v>43058</v>
      </c>
      <c r="U1023" s="6">
        <v>0.1186</v>
      </c>
      <c r="V1023" s="6">
        <v>0.60560000000000003</v>
      </c>
      <c r="W1023" s="6">
        <v>0.88239999999999996</v>
      </c>
      <c r="X1023" s="6">
        <v>5</v>
      </c>
      <c r="Y1023" s="6">
        <v>106</v>
      </c>
      <c r="Z1023" s="6">
        <v>43</v>
      </c>
      <c r="AA1023" s="6">
        <v>3925</v>
      </c>
      <c r="AB1023" s="6">
        <v>0.35930000000000001</v>
      </c>
      <c r="AC1023" s="6">
        <v>0.60560000000000003</v>
      </c>
      <c r="AD1023" s="6">
        <v>8.0399999999999999E-2</v>
      </c>
      <c r="AE1023" s="6">
        <v>11</v>
      </c>
      <c r="AF1023" s="6">
        <v>99</v>
      </c>
      <c r="AG1023" s="6">
        <v>40</v>
      </c>
      <c r="AH1023" s="6">
        <v>18407</v>
      </c>
      <c r="AI1023" s="6">
        <v>0.33560000000000001</v>
      </c>
      <c r="AJ1023" s="6">
        <v>0.56340000000000001</v>
      </c>
      <c r="AK1023" s="6">
        <v>0.37719999999999998</v>
      </c>
      <c r="AT1023" s="6">
        <f t="shared" si="53"/>
        <v>1003.6</v>
      </c>
      <c r="AU1023" s="6" t="str">
        <f t="shared" si="54"/>
        <v/>
      </c>
      <c r="AV1023" s="6">
        <f t="shared" si="55"/>
        <v>1230.2285714285715</v>
      </c>
      <c r="AW1023" s="7">
        <f t="shared" si="56"/>
        <v>37.028301886792455</v>
      </c>
      <c r="AX1023" s="6">
        <f t="shared" si="57"/>
        <v>185.92929292929293</v>
      </c>
      <c r="AY1023" s="6" t="str">
        <f t="shared" si="58"/>
        <v/>
      </c>
      <c r="BA1023" s="6">
        <f>VLOOKUP(A1023, ALL_AP_DATA!$A$2:$F$3600, 6, FALSE)</f>
        <v>295</v>
      </c>
      <c r="BB1023" s="6">
        <f>VLOOKUP(A1023, projmetadata!$A$2:$D$2036, 4, FALSE)</f>
        <v>29377</v>
      </c>
      <c r="BC1023" s="6" t="e">
        <f t="array" aca="1" ref="BC1023" ca="1">_xludf.IFS(I1023&lt;&gt;0, F1023/I1023, P1023&lt;&gt;0, M1023/P1023, W1023&lt;&gt;0, T1023/W1023, AD1023&lt;&gt;0, AA1023/AD1023, AK1023&lt;&gt;0, AH1023/AK1023, AR1023&lt;&gt;0, AO1023/AR1023, TRUE, 0)</f>
        <v>#NAME?</v>
      </c>
      <c r="BE1023" s="6" t="e">
        <f t="shared" ca="1" si="50"/>
        <v>#NAME?</v>
      </c>
      <c r="BF1023" s="6" t="e">
        <f t="shared" ca="1" si="51"/>
        <v>#NAME?</v>
      </c>
      <c r="BG1023" s="6"/>
      <c r="BH1023" s="6">
        <f>VLOOKUP(A1023, ALL_AP_DATA!$A$2:$D$3600, 3, FALSE)</f>
        <v>156</v>
      </c>
      <c r="BI1023" s="6">
        <f>VLOOKUP(A1023, ALL_AP_DATA!$A$2:$E$3600, 5, FALSE)</f>
        <v>48794</v>
      </c>
      <c r="BJ1023" s="6">
        <f t="shared" si="59"/>
        <v>165.40338983050847</v>
      </c>
      <c r="BK1023" s="6">
        <f t="shared" si="52"/>
        <v>0.52881355932203389</v>
      </c>
    </row>
    <row r="1024" spans="1:63" ht="15.75" customHeight="1" x14ac:dyDescent="0.2">
      <c r="A1024" s="6" t="s">
        <v>1083</v>
      </c>
      <c r="B1024" s="6" t="s">
        <v>64</v>
      </c>
      <c r="C1024" s="6">
        <v>1</v>
      </c>
      <c r="D1024" s="6">
        <v>2</v>
      </c>
      <c r="E1024" s="6">
        <v>0</v>
      </c>
      <c r="F1024" s="6">
        <v>0</v>
      </c>
      <c r="G1024" s="6">
        <v>1.2E-2</v>
      </c>
      <c r="H1024" s="6">
        <v>0</v>
      </c>
      <c r="I1024" s="6">
        <v>0</v>
      </c>
      <c r="X1024" s="6">
        <v>11</v>
      </c>
      <c r="Y1024" s="6">
        <v>49</v>
      </c>
      <c r="Z1024" s="6">
        <v>3</v>
      </c>
      <c r="AA1024" s="6">
        <v>25</v>
      </c>
      <c r="AB1024" s="6">
        <v>0.29520000000000002</v>
      </c>
      <c r="AC1024" s="6">
        <v>1</v>
      </c>
      <c r="AD1024" s="6">
        <v>0.29070000000000001</v>
      </c>
      <c r="AE1024" s="6">
        <v>9</v>
      </c>
      <c r="AF1024" s="6">
        <v>30</v>
      </c>
      <c r="AG1024" s="6">
        <v>3</v>
      </c>
      <c r="AH1024" s="6">
        <v>40</v>
      </c>
      <c r="AI1024" s="6">
        <v>0.1807</v>
      </c>
      <c r="AJ1024" s="6">
        <v>1</v>
      </c>
      <c r="AK1024" s="6">
        <v>0.46510000000000001</v>
      </c>
      <c r="AT1024" s="6">
        <f t="shared" si="53"/>
        <v>0</v>
      </c>
      <c r="AU1024" s="6" t="str">
        <f t="shared" si="54"/>
        <v/>
      </c>
      <c r="AV1024" s="6" t="str">
        <f t="shared" si="55"/>
        <v/>
      </c>
      <c r="AW1024" s="7">
        <f t="shared" si="56"/>
        <v>0.51020408163265307</v>
      </c>
      <c r="AX1024" s="6">
        <f t="shared" si="57"/>
        <v>1.3333333333333333</v>
      </c>
      <c r="AY1024" s="6" t="str">
        <f t="shared" si="58"/>
        <v/>
      </c>
      <c r="BA1024" s="6">
        <f>VLOOKUP(A1024, ALL_AP_DATA!$A$2:$F$3600, 6, FALSE)</f>
        <v>166</v>
      </c>
      <c r="BB1024" s="6">
        <f>VLOOKUP(A1024, projmetadata!$A$2:$D$2036, 4, FALSE)</f>
        <v>11931</v>
      </c>
      <c r="BC1024" s="6" t="e">
        <f t="array" aca="1" ref="BC1024" ca="1">_xludf.IFS(I1024&lt;&gt;0, F1024/I1024, P1024&lt;&gt;0, M1024/P1024, W1024&lt;&gt;0, T1024/W1024, AD1024&lt;&gt;0, AA1024/AD1024, AK1024&lt;&gt;0, AH1024/AK1024, AR1024&lt;&gt;0, AO1024/AR1024, TRUE, 0)</f>
        <v>#NAME?</v>
      </c>
      <c r="BE1024" s="6" t="e">
        <f t="shared" ca="1" si="50"/>
        <v>#NAME?</v>
      </c>
      <c r="BF1024" s="6" t="e">
        <f t="shared" ca="1" si="51"/>
        <v>#NAME?</v>
      </c>
      <c r="BG1024" s="6"/>
      <c r="BH1024" s="6">
        <f>VLOOKUP(A1024, ALL_AP_DATA!$A$2:$D$3600, 3, FALSE)</f>
        <v>73</v>
      </c>
      <c r="BI1024" s="6">
        <f>VLOOKUP(A1024, ALL_AP_DATA!$A$2:$E$3600, 5, FALSE)</f>
        <v>86</v>
      </c>
      <c r="BJ1024" s="6">
        <f t="shared" si="59"/>
        <v>0.51807228915662651</v>
      </c>
      <c r="BK1024" s="6">
        <f t="shared" si="52"/>
        <v>0.43975903614457829</v>
      </c>
    </row>
    <row r="1025" spans="1:63" ht="15.75" customHeight="1" x14ac:dyDescent="0.2">
      <c r="A1025" s="6" t="s">
        <v>1084</v>
      </c>
      <c r="B1025" s="6" t="s">
        <v>64</v>
      </c>
      <c r="C1025" s="6">
        <v>4</v>
      </c>
      <c r="D1025" s="6">
        <v>16</v>
      </c>
      <c r="E1025" s="6">
        <v>32</v>
      </c>
      <c r="F1025" s="6">
        <v>905</v>
      </c>
      <c r="G1025" s="6">
        <v>2.1399999999999999E-2</v>
      </c>
      <c r="H1025" s="6">
        <v>0.41560000000000002</v>
      </c>
      <c r="I1025" s="6">
        <v>0.11799999999999999</v>
      </c>
      <c r="Q1025" s="6">
        <v>5</v>
      </c>
      <c r="R1025" s="6">
        <v>15</v>
      </c>
      <c r="S1025" s="6">
        <v>57</v>
      </c>
      <c r="T1025" s="6">
        <v>3804</v>
      </c>
      <c r="U1025" s="6">
        <v>2.01E-2</v>
      </c>
      <c r="V1025" s="6">
        <v>0.74029999999999996</v>
      </c>
      <c r="W1025" s="6">
        <v>0.496</v>
      </c>
      <c r="X1025" s="6">
        <v>5</v>
      </c>
      <c r="Y1025" s="6">
        <v>62</v>
      </c>
      <c r="Z1025" s="6">
        <v>7</v>
      </c>
      <c r="AA1025" s="6">
        <v>736</v>
      </c>
      <c r="AB1025" s="6">
        <v>8.3099999999999993E-2</v>
      </c>
      <c r="AC1025" s="6">
        <v>9.0899999999999995E-2</v>
      </c>
      <c r="AD1025" s="6">
        <v>9.6000000000000002E-2</v>
      </c>
      <c r="AE1025" s="6">
        <v>33</v>
      </c>
      <c r="AF1025" s="6">
        <v>202</v>
      </c>
      <c r="AG1025" s="6">
        <v>48</v>
      </c>
      <c r="AH1025" s="6">
        <v>4329</v>
      </c>
      <c r="AI1025" s="6">
        <v>0.27079999999999999</v>
      </c>
      <c r="AJ1025" s="6">
        <v>0.62339999999999995</v>
      </c>
      <c r="AK1025" s="6">
        <v>0.5645</v>
      </c>
      <c r="AT1025" s="6">
        <f t="shared" si="53"/>
        <v>56.5625</v>
      </c>
      <c r="AU1025" s="6" t="str">
        <f t="shared" si="54"/>
        <v/>
      </c>
      <c r="AV1025" s="6">
        <f t="shared" si="55"/>
        <v>253.6</v>
      </c>
      <c r="AW1025" s="7">
        <f t="shared" si="56"/>
        <v>11.870967741935484</v>
      </c>
      <c r="AX1025" s="6">
        <f t="shared" si="57"/>
        <v>21.43069306930693</v>
      </c>
      <c r="AY1025" s="6" t="str">
        <f t="shared" si="58"/>
        <v/>
      </c>
      <c r="BA1025" s="6">
        <f>VLOOKUP(A1025, ALL_AP_DATA!$A$2:$F$3600, 6, FALSE)</f>
        <v>746</v>
      </c>
      <c r="BB1025" s="6">
        <f>VLOOKUP(A1025, projmetadata!$A$2:$D$2036, 4, FALSE)</f>
        <v>52190</v>
      </c>
      <c r="BC1025" s="6" t="e">
        <f t="array" aca="1" ref="BC1025" ca="1">_xludf.IFS(I1025&lt;&gt;0, F1025/I1025, P1025&lt;&gt;0, M1025/P1025, W1025&lt;&gt;0, T1025/W1025, AD1025&lt;&gt;0, AA1025/AD1025, AK1025&lt;&gt;0, AH1025/AK1025, AR1025&lt;&gt;0, AO1025/AR1025, TRUE, 0)</f>
        <v>#NAME?</v>
      </c>
      <c r="BE1025" s="6" t="e">
        <f t="shared" ca="1" si="50"/>
        <v>#NAME?</v>
      </c>
      <c r="BF1025" s="6" t="e">
        <f t="shared" ca="1" si="51"/>
        <v>#NAME?</v>
      </c>
      <c r="BG1025" s="6"/>
      <c r="BH1025" s="6">
        <f>VLOOKUP(A1025, ALL_AP_DATA!$A$2:$D$3600, 3, FALSE)</f>
        <v>274</v>
      </c>
      <c r="BI1025" s="6">
        <f>VLOOKUP(A1025, ALL_AP_DATA!$A$2:$E$3600, 5, FALSE)</f>
        <v>7669</v>
      </c>
      <c r="BJ1025" s="6">
        <f t="shared" si="59"/>
        <v>10.280160857908847</v>
      </c>
      <c r="BK1025" s="6">
        <f t="shared" si="52"/>
        <v>0.36729222520107241</v>
      </c>
    </row>
    <row r="1026" spans="1:63" ht="15.75" customHeight="1" x14ac:dyDescent="0.2">
      <c r="A1026" s="6" t="s">
        <v>1085</v>
      </c>
      <c r="B1026" s="6" t="s">
        <v>61</v>
      </c>
      <c r="J1026" s="6">
        <v>2</v>
      </c>
      <c r="K1026" s="6">
        <v>20</v>
      </c>
      <c r="L1026" s="6">
        <v>45</v>
      </c>
      <c r="M1026" s="6">
        <v>1519</v>
      </c>
      <c r="N1026" s="6">
        <v>4.6300000000000001E-2</v>
      </c>
      <c r="O1026" s="6">
        <v>0.1822</v>
      </c>
      <c r="P1026" s="6">
        <v>7.1499999999999994E-2</v>
      </c>
      <c r="Q1026" s="6">
        <v>26</v>
      </c>
      <c r="R1026" s="6">
        <v>114</v>
      </c>
      <c r="S1026" s="6">
        <v>196</v>
      </c>
      <c r="T1026" s="6">
        <v>15493</v>
      </c>
      <c r="U1026" s="6">
        <v>0.26390000000000002</v>
      </c>
      <c r="V1026" s="6">
        <v>0.79349999999999998</v>
      </c>
      <c r="W1026" s="6">
        <v>0.72960000000000003</v>
      </c>
      <c r="X1026" s="6">
        <v>36</v>
      </c>
      <c r="Y1026" s="6">
        <v>214</v>
      </c>
      <c r="Z1026" s="6">
        <v>211</v>
      </c>
      <c r="AA1026" s="6">
        <v>14721</v>
      </c>
      <c r="AB1026" s="6">
        <v>0.49540000000000001</v>
      </c>
      <c r="AC1026" s="6">
        <v>0.85429999999999995</v>
      </c>
      <c r="AD1026" s="6">
        <v>0.69330000000000003</v>
      </c>
      <c r="AE1026" s="6">
        <v>8</v>
      </c>
      <c r="AF1026" s="6">
        <v>33</v>
      </c>
      <c r="AG1026" s="6">
        <v>117</v>
      </c>
      <c r="AH1026" s="6">
        <v>8080</v>
      </c>
      <c r="AI1026" s="6">
        <v>7.6399999999999996E-2</v>
      </c>
      <c r="AJ1026" s="6">
        <v>0.47370000000000001</v>
      </c>
      <c r="AK1026" s="6">
        <v>0.3805</v>
      </c>
      <c r="AL1026" s="6">
        <v>3</v>
      </c>
      <c r="AM1026" s="6">
        <v>46</v>
      </c>
      <c r="AN1026" s="6">
        <v>126</v>
      </c>
      <c r="AO1026" s="6">
        <v>10450</v>
      </c>
      <c r="AP1026" s="6">
        <v>0.1065</v>
      </c>
      <c r="AQ1026" s="6">
        <v>0.5101</v>
      </c>
      <c r="AR1026" s="6">
        <v>0.49209999999999998</v>
      </c>
      <c r="AT1026" s="6" t="str">
        <f t="shared" si="53"/>
        <v/>
      </c>
      <c r="AU1026" s="6">
        <f t="shared" si="54"/>
        <v>75.95</v>
      </c>
      <c r="AV1026" s="6">
        <f t="shared" si="55"/>
        <v>135.90350877192984</v>
      </c>
      <c r="AW1026" s="7">
        <f t="shared" si="56"/>
        <v>68.789719626168221</v>
      </c>
      <c r="AX1026" s="6">
        <f t="shared" si="57"/>
        <v>244.84848484848484</v>
      </c>
      <c r="AY1026" s="6">
        <f t="shared" si="58"/>
        <v>227.17391304347825</v>
      </c>
      <c r="BA1026" s="6">
        <f>VLOOKUP(A1026, ALL_AP_DATA!$A$2:$F$3600, 6, FALSE)</f>
        <v>432</v>
      </c>
      <c r="BB1026" s="6">
        <f>VLOOKUP(A1026, projmetadata!$A$2:$D$2036, 4, FALSE)</f>
        <v>44796</v>
      </c>
      <c r="BC1026" s="6" t="e">
        <f t="array" aca="1" ref="BC1026" ca="1">_xludf.IFS(I1026&lt;&gt;0, F1026/I1026, P1026&lt;&gt;0, M1026/P1026, W1026&lt;&gt;0, T1026/W1026, AD1026&lt;&gt;0, AA1026/AD1026, AK1026&lt;&gt;0, AH1026/AK1026, AR1026&lt;&gt;0, AO1026/AR1026, TRUE, 0)</f>
        <v>#NAME?</v>
      </c>
      <c r="BE1026" s="6" t="e">
        <f t="shared" ca="1" si="50"/>
        <v>#NAME?</v>
      </c>
      <c r="BF1026" s="6" t="e">
        <f t="shared" ca="1" si="51"/>
        <v>#NAME?</v>
      </c>
      <c r="BG1026" s="6"/>
      <c r="BH1026" s="6">
        <f>VLOOKUP(A1026, ALL_AP_DATA!$A$2:$D$3600, 3, FALSE)</f>
        <v>258</v>
      </c>
      <c r="BI1026" s="6">
        <f>VLOOKUP(A1026, ALL_AP_DATA!$A$2:$E$3600, 5, FALSE)</f>
        <v>21234</v>
      </c>
      <c r="BJ1026" s="6">
        <f t="shared" si="59"/>
        <v>49.152777777777779</v>
      </c>
      <c r="BK1026" s="6">
        <f t="shared" si="52"/>
        <v>0.59722222222222221</v>
      </c>
    </row>
    <row r="1027" spans="1:63" ht="15.75" customHeight="1" x14ac:dyDescent="0.2">
      <c r="A1027" s="6" t="s">
        <v>1086</v>
      </c>
      <c r="B1027" s="6" t="s">
        <v>64</v>
      </c>
      <c r="J1027" s="6">
        <v>1</v>
      </c>
      <c r="K1027" s="6">
        <v>10</v>
      </c>
      <c r="L1027" s="6">
        <v>2</v>
      </c>
      <c r="M1027" s="6">
        <v>386</v>
      </c>
      <c r="N1027" s="6">
        <v>2.3199999999999998E-2</v>
      </c>
      <c r="O1027" s="6">
        <v>0.2</v>
      </c>
      <c r="P1027" s="6">
        <v>0.46560000000000001</v>
      </c>
      <c r="Q1027" s="6">
        <v>4</v>
      </c>
      <c r="R1027" s="6">
        <v>38</v>
      </c>
      <c r="S1027" s="6">
        <v>7</v>
      </c>
      <c r="T1027" s="6">
        <v>814</v>
      </c>
      <c r="U1027" s="6">
        <v>8.8200000000000001E-2</v>
      </c>
      <c r="V1027" s="6">
        <v>0.7</v>
      </c>
      <c r="W1027" s="6">
        <v>0.9819</v>
      </c>
      <c r="X1027" s="6">
        <v>3</v>
      </c>
      <c r="Y1027" s="6">
        <v>27</v>
      </c>
      <c r="Z1027" s="6">
        <v>4</v>
      </c>
      <c r="AA1027" s="6">
        <v>252</v>
      </c>
      <c r="AB1027" s="6">
        <v>6.2600000000000003E-2</v>
      </c>
      <c r="AC1027" s="6">
        <v>0.4</v>
      </c>
      <c r="AD1027" s="6">
        <v>0.30399999999999999</v>
      </c>
      <c r="AE1027" s="6">
        <v>22</v>
      </c>
      <c r="AF1027" s="6">
        <v>121</v>
      </c>
      <c r="AG1027" s="6">
        <v>9</v>
      </c>
      <c r="AH1027" s="6">
        <v>454</v>
      </c>
      <c r="AI1027" s="6">
        <v>0.28070000000000001</v>
      </c>
      <c r="AJ1027" s="6">
        <v>0.9</v>
      </c>
      <c r="AK1027" s="6">
        <v>0.54759999999999998</v>
      </c>
      <c r="AT1027" s="6" t="str">
        <f t="shared" si="53"/>
        <v/>
      </c>
      <c r="AU1027" s="6">
        <f t="shared" si="54"/>
        <v>38.6</v>
      </c>
      <c r="AV1027" s="6">
        <f t="shared" si="55"/>
        <v>21.421052631578949</v>
      </c>
      <c r="AW1027" s="7">
        <f t="shared" si="56"/>
        <v>9.3333333333333339</v>
      </c>
      <c r="AX1027" s="6">
        <f t="shared" si="57"/>
        <v>3.7520661157024793</v>
      </c>
      <c r="AY1027" s="6" t="str">
        <f t="shared" si="58"/>
        <v/>
      </c>
      <c r="BA1027" s="6">
        <f>VLOOKUP(A1027, ALL_AP_DATA!$A$2:$F$3600, 6, FALSE)</f>
        <v>431</v>
      </c>
      <c r="BB1027" s="6">
        <f>VLOOKUP(A1027, projmetadata!$A$2:$D$2036, 4, FALSE)</f>
        <v>20161</v>
      </c>
      <c r="BC1027" s="6" t="e">
        <f t="array" aca="1" ref="BC1027" ca="1">_xludf.IFS(I1027&lt;&gt;0, F1027/I1027, P1027&lt;&gt;0, M1027/P1027, W1027&lt;&gt;0, T1027/W1027, AD1027&lt;&gt;0, AA1027/AD1027, AK1027&lt;&gt;0, AH1027/AK1027, AR1027&lt;&gt;0, AO1027/AR1027, TRUE, 0)</f>
        <v>#NAME?</v>
      </c>
      <c r="BE1027" s="6" t="e">
        <f t="shared" ca="1" si="50"/>
        <v>#NAME?</v>
      </c>
      <c r="BF1027" s="6" t="e">
        <f t="shared" ca="1" si="51"/>
        <v>#NAME?</v>
      </c>
      <c r="BG1027" s="6"/>
      <c r="BH1027" s="6">
        <f>VLOOKUP(A1027, ALL_AP_DATA!$A$2:$D$3600, 3, FALSE)</f>
        <v>147</v>
      </c>
      <c r="BI1027" s="6">
        <f>VLOOKUP(A1027, ALL_AP_DATA!$A$2:$E$3600, 5, FALSE)</f>
        <v>829</v>
      </c>
      <c r="BJ1027" s="6">
        <f t="shared" si="59"/>
        <v>1.9234338747099768</v>
      </c>
      <c r="BK1027" s="6">
        <f t="shared" si="52"/>
        <v>0.34106728538283065</v>
      </c>
    </row>
    <row r="1028" spans="1:63" ht="15.75" customHeight="1" x14ac:dyDescent="0.2">
      <c r="A1028" s="6" t="s">
        <v>1087</v>
      </c>
      <c r="B1028" s="6" t="s">
        <v>64</v>
      </c>
      <c r="C1028" s="6">
        <v>51</v>
      </c>
      <c r="D1028" s="6">
        <v>254</v>
      </c>
      <c r="E1028" s="6">
        <v>17</v>
      </c>
      <c r="F1028" s="6">
        <v>1611</v>
      </c>
      <c r="G1028" s="6">
        <v>7.8700000000000006E-2</v>
      </c>
      <c r="H1028" s="6">
        <v>0.19320000000000001</v>
      </c>
      <c r="I1028" s="6">
        <v>0.1694</v>
      </c>
      <c r="Q1028" s="6">
        <v>3</v>
      </c>
      <c r="R1028" s="6">
        <v>9</v>
      </c>
      <c r="S1028" s="6">
        <v>19</v>
      </c>
      <c r="T1028" s="6">
        <v>1013</v>
      </c>
      <c r="U1028" s="6">
        <v>2.8E-3</v>
      </c>
      <c r="V1028" s="6">
        <v>0.21590000000000001</v>
      </c>
      <c r="W1028" s="6">
        <v>0.1065</v>
      </c>
      <c r="X1028" s="6">
        <v>54</v>
      </c>
      <c r="Y1028" s="6">
        <v>322</v>
      </c>
      <c r="Z1028" s="6">
        <v>3</v>
      </c>
      <c r="AA1028" s="6">
        <v>133</v>
      </c>
      <c r="AB1028" s="6">
        <v>9.98E-2</v>
      </c>
      <c r="AC1028" s="6">
        <v>3.4099999999999998E-2</v>
      </c>
      <c r="AD1028" s="6">
        <v>1.4E-2</v>
      </c>
      <c r="AE1028" s="6">
        <v>243</v>
      </c>
      <c r="AF1028" s="6">
        <v>1162</v>
      </c>
      <c r="AG1028" s="6">
        <v>35</v>
      </c>
      <c r="AH1028" s="6">
        <v>4047</v>
      </c>
      <c r="AI1028" s="6">
        <v>0.36</v>
      </c>
      <c r="AJ1028" s="6">
        <v>0.3977</v>
      </c>
      <c r="AK1028" s="6">
        <v>0.42559999999999998</v>
      </c>
      <c r="AT1028" s="6">
        <f t="shared" si="53"/>
        <v>6.3425196850393704</v>
      </c>
      <c r="AU1028" s="6" t="str">
        <f t="shared" si="54"/>
        <v/>
      </c>
      <c r="AV1028" s="6">
        <f t="shared" si="55"/>
        <v>112.55555555555556</v>
      </c>
      <c r="AW1028" s="7">
        <f t="shared" si="56"/>
        <v>0.41304347826086957</v>
      </c>
      <c r="AX1028" s="6">
        <f t="shared" si="57"/>
        <v>3.4827882960413081</v>
      </c>
      <c r="AY1028" s="6" t="str">
        <f t="shared" si="58"/>
        <v/>
      </c>
      <c r="BA1028" s="6">
        <f>VLOOKUP(A1028, ALL_AP_DATA!$A$2:$F$3600, 6, FALSE)</f>
        <v>3228</v>
      </c>
      <c r="BB1028" s="6">
        <f>VLOOKUP(A1028, projmetadata!$A$2:$D$2036, 4, FALSE)</f>
        <v>281217</v>
      </c>
      <c r="BC1028" s="6" t="e">
        <f t="array" aca="1" ref="BC1028" ca="1">_xludf.IFS(I1028&lt;&gt;0, F1028/I1028, P1028&lt;&gt;0, M1028/P1028, W1028&lt;&gt;0, T1028/W1028, AD1028&lt;&gt;0, AA1028/AD1028, AK1028&lt;&gt;0, AH1028/AK1028, AR1028&lt;&gt;0, AO1028/AR1028, TRUE, 0)</f>
        <v>#NAME?</v>
      </c>
      <c r="BE1028" s="6" t="e">
        <f t="shared" ca="1" si="50"/>
        <v>#NAME?</v>
      </c>
      <c r="BF1028" s="6" t="e">
        <f t="shared" ca="1" si="51"/>
        <v>#NAME?</v>
      </c>
      <c r="BG1028" s="6"/>
      <c r="BH1028" s="6">
        <f>VLOOKUP(A1028, ALL_AP_DATA!$A$2:$D$3600, 3, FALSE)</f>
        <v>1358</v>
      </c>
      <c r="BI1028" s="6">
        <f>VLOOKUP(A1028, ALL_AP_DATA!$A$2:$E$3600, 5, FALSE)</f>
        <v>9509</v>
      </c>
      <c r="BJ1028" s="6">
        <f t="shared" si="59"/>
        <v>2.9457868649318462</v>
      </c>
      <c r="BK1028" s="6">
        <f t="shared" si="52"/>
        <v>0.42069392812887235</v>
      </c>
    </row>
    <row r="1029" spans="1:63" ht="15.75" customHeight="1" x14ac:dyDescent="0.2">
      <c r="A1029" s="6" t="s">
        <v>1088</v>
      </c>
      <c r="B1029" s="6" t="s">
        <v>64</v>
      </c>
      <c r="C1029" s="6">
        <v>19</v>
      </c>
      <c r="D1029" s="6">
        <v>57</v>
      </c>
      <c r="E1029" s="6">
        <v>66</v>
      </c>
      <c r="F1029" s="6">
        <v>4456</v>
      </c>
      <c r="G1029" s="6">
        <v>0.1183</v>
      </c>
      <c r="H1029" s="6">
        <v>0.27500000000000002</v>
      </c>
      <c r="I1029" s="6">
        <v>0.1842</v>
      </c>
      <c r="J1029" s="6">
        <v>1</v>
      </c>
      <c r="K1029" s="6">
        <v>12</v>
      </c>
      <c r="L1029" s="6">
        <v>43</v>
      </c>
      <c r="M1029" s="6">
        <v>3023</v>
      </c>
      <c r="N1029" s="6">
        <v>2.4899999999999999E-2</v>
      </c>
      <c r="O1029" s="6">
        <v>0.1792</v>
      </c>
      <c r="P1029" s="6">
        <v>0.125</v>
      </c>
      <c r="Q1029" s="6">
        <v>19</v>
      </c>
      <c r="R1029" s="6">
        <v>110</v>
      </c>
      <c r="S1029" s="6">
        <v>181</v>
      </c>
      <c r="T1029" s="6">
        <v>20441</v>
      </c>
      <c r="U1029" s="6">
        <v>0.22819999999999999</v>
      </c>
      <c r="V1029" s="6">
        <v>0.75419999999999998</v>
      </c>
      <c r="W1029" s="6">
        <v>0.84489999999999998</v>
      </c>
      <c r="X1029" s="6">
        <v>8</v>
      </c>
      <c r="Y1029" s="6">
        <v>112</v>
      </c>
      <c r="Z1029" s="6">
        <v>90</v>
      </c>
      <c r="AA1029" s="6">
        <v>5618</v>
      </c>
      <c r="AB1029" s="6">
        <v>0.2324</v>
      </c>
      <c r="AC1029" s="6">
        <v>0.375</v>
      </c>
      <c r="AD1029" s="6">
        <v>0.23219999999999999</v>
      </c>
      <c r="AE1029" s="6">
        <v>16</v>
      </c>
      <c r="AF1029" s="6">
        <v>119</v>
      </c>
      <c r="AG1029" s="6">
        <v>105</v>
      </c>
      <c r="AH1029" s="6">
        <v>9708</v>
      </c>
      <c r="AI1029" s="6">
        <v>0.24690000000000001</v>
      </c>
      <c r="AJ1029" s="6">
        <v>0.4375</v>
      </c>
      <c r="AK1029" s="6">
        <v>0.40129999999999999</v>
      </c>
      <c r="AL1029" s="6">
        <v>1</v>
      </c>
      <c r="AM1029" s="6">
        <v>17</v>
      </c>
      <c r="AN1029" s="6">
        <v>74</v>
      </c>
      <c r="AO1029" s="6">
        <v>5530</v>
      </c>
      <c r="AP1029" s="6">
        <v>3.5299999999999998E-2</v>
      </c>
      <c r="AQ1029" s="6">
        <v>0.30830000000000002</v>
      </c>
      <c r="AR1029" s="6">
        <v>0.2286</v>
      </c>
      <c r="AT1029" s="6">
        <f t="shared" si="53"/>
        <v>78.175438596491233</v>
      </c>
      <c r="AU1029" s="6">
        <f t="shared" si="54"/>
        <v>251.91666666666666</v>
      </c>
      <c r="AV1029" s="6">
        <f t="shared" si="55"/>
        <v>185.82727272727271</v>
      </c>
      <c r="AW1029" s="7">
        <f t="shared" si="56"/>
        <v>50.160714285714285</v>
      </c>
      <c r="AX1029" s="6">
        <f t="shared" si="57"/>
        <v>81.579831932773104</v>
      </c>
      <c r="AY1029" s="6">
        <f t="shared" si="58"/>
        <v>325.29411764705884</v>
      </c>
      <c r="BA1029" s="6">
        <f>VLOOKUP(A1029, ALL_AP_DATA!$A$2:$F$3600, 6, FALSE)</f>
        <v>482</v>
      </c>
      <c r="BB1029" s="6">
        <f>VLOOKUP(A1029, projmetadata!$A$2:$D$2036, 4, FALSE)</f>
        <v>36466</v>
      </c>
      <c r="BC1029" s="6" t="e">
        <f t="array" aca="1" ref="BC1029" ca="1">_xludf.IFS(I1029&lt;&gt;0, F1029/I1029, P1029&lt;&gt;0, M1029/P1029, W1029&lt;&gt;0, T1029/W1029, AD1029&lt;&gt;0, AA1029/AD1029, AK1029&lt;&gt;0, AH1029/AK1029, AR1029&lt;&gt;0, AO1029/AR1029, TRUE, 0)</f>
        <v>#NAME?</v>
      </c>
      <c r="BE1029" s="6" t="e">
        <f t="shared" ca="1" si="50"/>
        <v>#NAME?</v>
      </c>
      <c r="BF1029" s="6" t="e">
        <f t="shared" ca="1" si="51"/>
        <v>#NAME?</v>
      </c>
      <c r="BG1029" s="6"/>
      <c r="BH1029" s="6">
        <f>VLOOKUP(A1029, ALL_AP_DATA!$A$2:$D$3600, 3, FALSE)</f>
        <v>248</v>
      </c>
      <c r="BI1029" s="6">
        <f>VLOOKUP(A1029, ALL_AP_DATA!$A$2:$E$3600, 5, FALSE)</f>
        <v>24193</v>
      </c>
      <c r="BJ1029" s="6">
        <f t="shared" si="59"/>
        <v>50.192946058091287</v>
      </c>
      <c r="BK1029" s="6">
        <f t="shared" si="52"/>
        <v>0.51452282157676343</v>
      </c>
    </row>
    <row r="1030" spans="1:63" ht="15.75" customHeight="1" x14ac:dyDescent="0.2">
      <c r="A1030" s="6" t="s">
        <v>1089</v>
      </c>
      <c r="B1030" s="6" t="s">
        <v>61</v>
      </c>
      <c r="C1030" s="6">
        <v>3</v>
      </c>
      <c r="D1030" s="6">
        <v>6</v>
      </c>
      <c r="E1030" s="6">
        <v>0</v>
      </c>
      <c r="F1030" s="6">
        <v>0</v>
      </c>
      <c r="G1030" s="6">
        <v>4.8999999999999998E-3</v>
      </c>
      <c r="H1030" s="6">
        <v>0</v>
      </c>
      <c r="I1030" s="6">
        <v>0</v>
      </c>
      <c r="Q1030" s="6">
        <v>8</v>
      </c>
      <c r="R1030" s="6">
        <v>36</v>
      </c>
      <c r="S1030" s="6">
        <v>23</v>
      </c>
      <c r="T1030" s="6">
        <v>2996</v>
      </c>
      <c r="U1030" s="6">
        <v>2.9100000000000001E-2</v>
      </c>
      <c r="V1030" s="6">
        <v>0.1966</v>
      </c>
      <c r="W1030" s="6">
        <v>0.19700000000000001</v>
      </c>
      <c r="X1030" s="6">
        <v>62</v>
      </c>
      <c r="Y1030" s="6">
        <v>188</v>
      </c>
      <c r="Z1030" s="6">
        <v>55</v>
      </c>
      <c r="AA1030" s="6">
        <v>3017</v>
      </c>
      <c r="AB1030" s="6">
        <v>0.15210000000000001</v>
      </c>
      <c r="AC1030" s="6">
        <v>0.47010000000000002</v>
      </c>
      <c r="AD1030" s="6">
        <v>0.19839999999999999</v>
      </c>
      <c r="AE1030" s="6">
        <v>46</v>
      </c>
      <c r="AF1030" s="6">
        <v>166</v>
      </c>
      <c r="AG1030" s="6">
        <v>55</v>
      </c>
      <c r="AH1030" s="6">
        <v>3278</v>
      </c>
      <c r="AI1030" s="6">
        <v>0.1343</v>
      </c>
      <c r="AJ1030" s="6">
        <v>0.47010000000000002</v>
      </c>
      <c r="AK1030" s="6">
        <v>0.21560000000000001</v>
      </c>
      <c r="AT1030" s="6">
        <f t="shared" si="53"/>
        <v>0</v>
      </c>
      <c r="AU1030" s="6" t="str">
        <f t="shared" si="54"/>
        <v/>
      </c>
      <c r="AV1030" s="6">
        <f t="shared" si="55"/>
        <v>83.222222222222229</v>
      </c>
      <c r="AW1030" s="7">
        <f t="shared" si="56"/>
        <v>16.047872340425531</v>
      </c>
      <c r="AX1030" s="6">
        <f t="shared" si="57"/>
        <v>19.746987951807228</v>
      </c>
      <c r="AY1030" s="6" t="str">
        <f t="shared" si="58"/>
        <v/>
      </c>
      <c r="BA1030" s="6">
        <f>VLOOKUP(A1030, ALL_AP_DATA!$A$2:$F$3600, 6, FALSE)</f>
        <v>1236</v>
      </c>
      <c r="BB1030" s="6">
        <f>VLOOKUP(A1030, projmetadata!$A$2:$D$2036, 4, FALSE)</f>
        <v>145675</v>
      </c>
      <c r="BC1030" s="6" t="e">
        <f t="array" aca="1" ref="BC1030" ca="1">_xludf.IFS(I1030&lt;&gt;0, F1030/I1030, P1030&lt;&gt;0, M1030/P1030, W1030&lt;&gt;0, T1030/W1030, AD1030&lt;&gt;0, AA1030/AD1030, AK1030&lt;&gt;0, AH1030/AK1030, AR1030&lt;&gt;0, AO1030/AR1030, TRUE, 0)</f>
        <v>#NAME?</v>
      </c>
      <c r="BE1030" s="6" t="e">
        <f t="shared" ca="1" si="50"/>
        <v>#NAME?</v>
      </c>
      <c r="BF1030" s="6" t="e">
        <f t="shared" ca="1" si="51"/>
        <v>#NAME?</v>
      </c>
      <c r="BG1030" s="6"/>
      <c r="BH1030" s="6">
        <f>VLOOKUP(A1030, ALL_AP_DATA!$A$2:$D$3600, 3, FALSE)</f>
        <v>314</v>
      </c>
      <c r="BI1030" s="6">
        <f>VLOOKUP(A1030, ALL_AP_DATA!$A$2:$E$3600, 5, FALSE)</f>
        <v>15205</v>
      </c>
      <c r="BJ1030" s="6">
        <f t="shared" si="59"/>
        <v>12.30177993527508</v>
      </c>
      <c r="BK1030" s="6">
        <f t="shared" si="52"/>
        <v>0.25404530744336568</v>
      </c>
    </row>
    <row r="1031" spans="1:63" ht="15.75" customHeight="1" x14ac:dyDescent="0.2">
      <c r="A1031" s="6" t="s">
        <v>1090</v>
      </c>
      <c r="B1031" s="6" t="s">
        <v>61</v>
      </c>
      <c r="C1031" s="6">
        <v>5</v>
      </c>
      <c r="D1031" s="6">
        <v>19</v>
      </c>
      <c r="E1031" s="6">
        <v>1</v>
      </c>
      <c r="F1031" s="6">
        <v>4</v>
      </c>
      <c r="G1031" s="6">
        <v>1.29E-2</v>
      </c>
      <c r="H1031" s="6">
        <v>0.02</v>
      </c>
      <c r="I1031" s="6">
        <v>1.2999999999999999E-3</v>
      </c>
      <c r="Q1031" s="6">
        <v>5</v>
      </c>
      <c r="R1031" s="6">
        <v>16</v>
      </c>
      <c r="S1031" s="6">
        <v>19</v>
      </c>
      <c r="T1031" s="6">
        <v>1784</v>
      </c>
      <c r="U1031" s="6">
        <v>1.09E-2</v>
      </c>
      <c r="V1031" s="6">
        <v>0.38</v>
      </c>
      <c r="W1031" s="6">
        <v>0.59409999999999996</v>
      </c>
      <c r="X1031" s="6">
        <v>62</v>
      </c>
      <c r="Y1031" s="6">
        <v>506</v>
      </c>
      <c r="Z1031" s="6">
        <v>43</v>
      </c>
      <c r="AA1031" s="6">
        <v>2269</v>
      </c>
      <c r="AB1031" s="6">
        <v>0.34449999999999997</v>
      </c>
      <c r="AC1031" s="6">
        <v>0.86</v>
      </c>
      <c r="AD1031" s="6">
        <v>0.75560000000000005</v>
      </c>
      <c r="AE1031" s="6">
        <v>38</v>
      </c>
      <c r="AF1031" s="6">
        <v>189</v>
      </c>
      <c r="AG1031" s="6">
        <v>27</v>
      </c>
      <c r="AH1031" s="6">
        <v>444</v>
      </c>
      <c r="AI1031" s="6">
        <v>0.12870000000000001</v>
      </c>
      <c r="AJ1031" s="6">
        <v>0.54</v>
      </c>
      <c r="AK1031" s="6">
        <v>0.1479</v>
      </c>
      <c r="AT1031" s="6">
        <f t="shared" si="53"/>
        <v>0.21052631578947367</v>
      </c>
      <c r="AU1031" s="6" t="str">
        <f t="shared" si="54"/>
        <v/>
      </c>
      <c r="AV1031" s="6">
        <f t="shared" si="55"/>
        <v>111.5</v>
      </c>
      <c r="AW1031" s="7">
        <f t="shared" si="56"/>
        <v>4.4841897233201582</v>
      </c>
      <c r="AX1031" s="6">
        <f t="shared" si="57"/>
        <v>2.3492063492063493</v>
      </c>
      <c r="AY1031" s="6" t="str">
        <f t="shared" si="58"/>
        <v/>
      </c>
      <c r="BA1031" s="6">
        <f>VLOOKUP(A1031, ALL_AP_DATA!$A$2:$F$3600, 6, FALSE)</f>
        <v>1469</v>
      </c>
      <c r="BB1031" s="6">
        <f>VLOOKUP(A1031, projmetadata!$A$2:$D$2036, 4, FALSE)</f>
        <v>238271</v>
      </c>
      <c r="BC1031" s="6" t="e">
        <f t="array" aca="1" ref="BC1031" ca="1">_xludf.IFS(I1031&lt;&gt;0, F1031/I1031, P1031&lt;&gt;0, M1031/P1031, W1031&lt;&gt;0, T1031/W1031, AD1031&lt;&gt;0, AA1031/AD1031, AK1031&lt;&gt;0, AH1031/AK1031, AR1031&lt;&gt;0, AO1031/AR1031, TRUE, 0)</f>
        <v>#NAME?</v>
      </c>
      <c r="BE1031" s="6" t="e">
        <f t="shared" ca="1" si="50"/>
        <v>#NAME?</v>
      </c>
      <c r="BF1031" s="6" t="e">
        <f t="shared" ca="1" si="51"/>
        <v>#NAME?</v>
      </c>
      <c r="BG1031" s="6"/>
      <c r="BH1031" s="6">
        <f>VLOOKUP(A1031, ALL_AP_DATA!$A$2:$D$3600, 3, FALSE)</f>
        <v>614</v>
      </c>
      <c r="BI1031" s="6">
        <f>VLOOKUP(A1031, ALL_AP_DATA!$A$2:$E$3600, 5, FALSE)</f>
        <v>3003</v>
      </c>
      <c r="BJ1031" s="6">
        <f t="shared" si="59"/>
        <v>2.0442477876106193</v>
      </c>
      <c r="BK1031" s="6">
        <f t="shared" si="52"/>
        <v>0.4179714091218516</v>
      </c>
    </row>
    <row r="1032" spans="1:63" ht="15.75" customHeight="1" x14ac:dyDescent="0.2">
      <c r="A1032" s="6" t="s">
        <v>1091</v>
      </c>
      <c r="B1032" s="6" t="s">
        <v>64</v>
      </c>
      <c r="C1032" s="6">
        <v>3</v>
      </c>
      <c r="D1032" s="6">
        <v>11</v>
      </c>
      <c r="E1032" s="6">
        <v>0</v>
      </c>
      <c r="F1032" s="6">
        <v>0</v>
      </c>
      <c r="G1032" s="6">
        <v>1.24E-2</v>
      </c>
      <c r="H1032" s="6">
        <v>0</v>
      </c>
      <c r="I1032" s="6">
        <v>0</v>
      </c>
      <c r="Q1032" s="6">
        <v>1</v>
      </c>
      <c r="R1032" s="6">
        <v>3</v>
      </c>
      <c r="S1032" s="6">
        <v>2</v>
      </c>
      <c r="T1032" s="6">
        <v>35</v>
      </c>
      <c r="U1032" s="6">
        <v>3.3999999999999998E-3</v>
      </c>
      <c r="V1032" s="6">
        <v>0.1333</v>
      </c>
      <c r="W1032" s="6">
        <v>5.8000000000000003E-2</v>
      </c>
      <c r="X1032" s="6">
        <v>24</v>
      </c>
      <c r="Y1032" s="6">
        <v>109</v>
      </c>
      <c r="Z1032" s="6">
        <v>7</v>
      </c>
      <c r="AA1032" s="6">
        <v>153</v>
      </c>
      <c r="AB1032" s="6">
        <v>0.1229</v>
      </c>
      <c r="AC1032" s="6">
        <v>0.4667</v>
      </c>
      <c r="AD1032" s="6">
        <v>0.25369999999999998</v>
      </c>
      <c r="AE1032" s="6">
        <v>39</v>
      </c>
      <c r="AF1032" s="6">
        <v>268</v>
      </c>
      <c r="AG1032" s="6">
        <v>7</v>
      </c>
      <c r="AH1032" s="6">
        <v>125</v>
      </c>
      <c r="AI1032" s="6">
        <v>0.30209999999999998</v>
      </c>
      <c r="AJ1032" s="6">
        <v>0.4667</v>
      </c>
      <c r="AK1032" s="6">
        <v>0.20730000000000001</v>
      </c>
      <c r="AT1032" s="6">
        <f t="shared" si="53"/>
        <v>0</v>
      </c>
      <c r="AU1032" s="6" t="str">
        <f t="shared" si="54"/>
        <v/>
      </c>
      <c r="AV1032" s="6">
        <f t="shared" si="55"/>
        <v>11.666666666666666</v>
      </c>
      <c r="AW1032" s="7">
        <f t="shared" si="56"/>
        <v>1.4036697247706422</v>
      </c>
      <c r="AX1032" s="6">
        <f t="shared" si="57"/>
        <v>0.46641791044776121</v>
      </c>
      <c r="AY1032" s="6" t="str">
        <f t="shared" si="58"/>
        <v/>
      </c>
      <c r="BA1032" s="6">
        <f>VLOOKUP(A1032, ALL_AP_DATA!$A$2:$F$3600, 6, FALSE)</f>
        <v>887</v>
      </c>
      <c r="BB1032" s="6">
        <f>VLOOKUP(A1032, projmetadata!$A$2:$D$2036, 4, FALSE)</f>
        <v>62002</v>
      </c>
      <c r="BC1032" s="6" t="e">
        <f t="array" aca="1" ref="BC1032" ca="1">_xludf.IFS(I1032&lt;&gt;0, F1032/I1032, P1032&lt;&gt;0, M1032/P1032, W1032&lt;&gt;0, T1032/W1032, AD1032&lt;&gt;0, AA1032/AD1032, AK1032&lt;&gt;0, AH1032/AK1032, AR1032&lt;&gt;0, AO1032/AR1032, TRUE, 0)</f>
        <v>#NAME?</v>
      </c>
      <c r="BE1032" s="6" t="e">
        <f t="shared" ca="1" si="50"/>
        <v>#NAME?</v>
      </c>
      <c r="BF1032" s="6" t="e">
        <f t="shared" ca="1" si="51"/>
        <v>#NAME?</v>
      </c>
      <c r="BG1032" s="6"/>
      <c r="BH1032" s="6">
        <f>VLOOKUP(A1032, ALL_AP_DATA!$A$2:$D$3600, 3, FALSE)</f>
        <v>348</v>
      </c>
      <c r="BI1032" s="6">
        <f>VLOOKUP(A1032, ALL_AP_DATA!$A$2:$E$3600, 5, FALSE)</f>
        <v>603</v>
      </c>
      <c r="BJ1032" s="6">
        <f t="shared" si="59"/>
        <v>0.67981961668545654</v>
      </c>
      <c r="BK1032" s="6">
        <f t="shared" si="52"/>
        <v>0.39233370913190529</v>
      </c>
    </row>
    <row r="1033" spans="1:63" ht="15.75" customHeight="1" x14ac:dyDescent="0.2">
      <c r="A1033" s="6" t="s">
        <v>1092</v>
      </c>
      <c r="B1033" s="6" t="s">
        <v>64</v>
      </c>
      <c r="C1033" s="6">
        <v>30</v>
      </c>
      <c r="D1033" s="6">
        <v>126</v>
      </c>
      <c r="E1033" s="6">
        <v>31</v>
      </c>
      <c r="F1033" s="6">
        <v>1725</v>
      </c>
      <c r="G1033" s="6">
        <v>0.35899999999999999</v>
      </c>
      <c r="H1033" s="6">
        <v>0.86109999999999998</v>
      </c>
      <c r="I1033" s="6">
        <v>0.53910000000000002</v>
      </c>
      <c r="Q1033" s="6">
        <v>2</v>
      </c>
      <c r="R1033" s="6">
        <v>11</v>
      </c>
      <c r="S1033" s="6">
        <v>7</v>
      </c>
      <c r="T1033" s="6">
        <v>257</v>
      </c>
      <c r="U1033" s="6">
        <v>3.1300000000000001E-2</v>
      </c>
      <c r="V1033" s="6">
        <v>0.19439999999999999</v>
      </c>
      <c r="W1033" s="6">
        <v>8.0299999999999996E-2</v>
      </c>
      <c r="X1033" s="6">
        <v>19</v>
      </c>
      <c r="Y1033" s="6">
        <v>177</v>
      </c>
      <c r="Z1033" s="6">
        <v>33</v>
      </c>
      <c r="AA1033" s="6">
        <v>2508</v>
      </c>
      <c r="AB1033" s="6">
        <v>0.50429999999999997</v>
      </c>
      <c r="AC1033" s="6">
        <v>0.91669999999999996</v>
      </c>
      <c r="AD1033" s="6">
        <v>0.78369999999999995</v>
      </c>
      <c r="AE1033" s="6">
        <v>21</v>
      </c>
      <c r="AF1033" s="6">
        <v>105</v>
      </c>
      <c r="AG1033" s="6">
        <v>29</v>
      </c>
      <c r="AH1033" s="6">
        <v>1713</v>
      </c>
      <c r="AI1033" s="6">
        <v>0.29909999999999998</v>
      </c>
      <c r="AJ1033" s="6">
        <v>0.80559999999999998</v>
      </c>
      <c r="AK1033" s="6">
        <v>0.5353</v>
      </c>
      <c r="AT1033" s="6">
        <f t="shared" si="53"/>
        <v>13.69047619047619</v>
      </c>
      <c r="AU1033" s="6" t="str">
        <f t="shared" si="54"/>
        <v/>
      </c>
      <c r="AV1033" s="6">
        <f t="shared" si="55"/>
        <v>23.363636363636363</v>
      </c>
      <c r="AW1033" s="7">
        <f t="shared" si="56"/>
        <v>14.169491525423728</v>
      </c>
      <c r="AX1033" s="6">
        <f t="shared" si="57"/>
        <v>16.314285714285713</v>
      </c>
      <c r="AY1033" s="6" t="str">
        <f t="shared" si="58"/>
        <v/>
      </c>
      <c r="BA1033" s="6">
        <f>VLOOKUP(A1033, ALL_AP_DATA!$A$2:$F$3600, 6, FALSE)</f>
        <v>351</v>
      </c>
      <c r="BB1033" s="6">
        <f>VLOOKUP(A1033, projmetadata!$A$2:$D$2036, 4, FALSE)</f>
        <v>19855</v>
      </c>
      <c r="BC1033" s="6" t="e">
        <f t="array" aca="1" ref="BC1033" ca="1">_xludf.IFS(I1033&lt;&gt;0, F1033/I1033, P1033&lt;&gt;0, M1033/P1033, W1033&lt;&gt;0, T1033/W1033, AD1033&lt;&gt;0, AA1033/AD1033, AK1033&lt;&gt;0, AH1033/AK1033, AR1033&lt;&gt;0, AO1033/AR1033, TRUE, 0)</f>
        <v>#NAME?</v>
      </c>
      <c r="BE1033" s="6" t="e">
        <f t="shared" ca="1" si="50"/>
        <v>#NAME?</v>
      </c>
      <c r="BF1033" s="6" t="e">
        <f t="shared" ca="1" si="51"/>
        <v>#NAME?</v>
      </c>
      <c r="BG1033" s="6"/>
      <c r="BH1033" s="6">
        <f>VLOOKUP(A1033, ALL_AP_DATA!$A$2:$D$3600, 3, FALSE)</f>
        <v>223</v>
      </c>
      <c r="BI1033" s="6">
        <f>VLOOKUP(A1033, ALL_AP_DATA!$A$2:$E$3600, 5, FALSE)</f>
        <v>3200</v>
      </c>
      <c r="BJ1033" s="6">
        <f t="shared" si="59"/>
        <v>9.116809116809117</v>
      </c>
      <c r="BK1033" s="6">
        <f t="shared" si="52"/>
        <v>0.63532763532763536</v>
      </c>
    </row>
    <row r="1034" spans="1:63" ht="15.75" customHeight="1" x14ac:dyDescent="0.2">
      <c r="A1034" s="6" t="s">
        <v>1093</v>
      </c>
      <c r="B1034" s="6" t="s">
        <v>64</v>
      </c>
      <c r="C1034" s="6">
        <v>18</v>
      </c>
      <c r="D1034" s="6">
        <v>121</v>
      </c>
      <c r="E1034" s="6">
        <v>10</v>
      </c>
      <c r="F1034" s="6">
        <v>184</v>
      </c>
      <c r="G1034" s="6">
        <v>7.3499999999999996E-2</v>
      </c>
      <c r="H1034" s="6">
        <v>0.28570000000000001</v>
      </c>
      <c r="I1034" s="6">
        <v>0.11269999999999999</v>
      </c>
      <c r="Q1034" s="6">
        <v>6</v>
      </c>
      <c r="R1034" s="6">
        <v>20</v>
      </c>
      <c r="S1034" s="6">
        <v>26</v>
      </c>
      <c r="T1034" s="6">
        <v>1175</v>
      </c>
      <c r="U1034" s="6">
        <v>1.2200000000000001E-2</v>
      </c>
      <c r="V1034" s="6">
        <v>0.7429</v>
      </c>
      <c r="W1034" s="6">
        <v>0.72</v>
      </c>
      <c r="X1034" s="6">
        <v>20</v>
      </c>
      <c r="Y1034" s="6">
        <v>574</v>
      </c>
      <c r="Z1034" s="6">
        <v>17</v>
      </c>
      <c r="AA1034" s="6">
        <v>560</v>
      </c>
      <c r="AB1034" s="6">
        <v>0.34870000000000001</v>
      </c>
      <c r="AC1034" s="6">
        <v>0.48570000000000002</v>
      </c>
      <c r="AD1034" s="6">
        <v>0.34310000000000002</v>
      </c>
      <c r="AE1034" s="6">
        <v>177</v>
      </c>
      <c r="AF1034" s="6">
        <v>835</v>
      </c>
      <c r="AG1034" s="6">
        <v>17</v>
      </c>
      <c r="AH1034" s="6">
        <v>724</v>
      </c>
      <c r="AI1034" s="6">
        <v>0.50729999999999997</v>
      </c>
      <c r="AJ1034" s="6">
        <v>0.48570000000000002</v>
      </c>
      <c r="AK1034" s="6">
        <v>0.44359999999999999</v>
      </c>
      <c r="AT1034" s="6">
        <f t="shared" si="53"/>
        <v>1.5206611570247934</v>
      </c>
      <c r="AU1034" s="6" t="str">
        <f t="shared" si="54"/>
        <v/>
      </c>
      <c r="AV1034" s="6">
        <f t="shared" si="55"/>
        <v>58.75</v>
      </c>
      <c r="AW1034" s="7">
        <f t="shared" si="56"/>
        <v>0.97560975609756095</v>
      </c>
      <c r="AX1034" s="6">
        <f t="shared" si="57"/>
        <v>0.86706586826347309</v>
      </c>
      <c r="AY1034" s="6" t="str">
        <f t="shared" si="58"/>
        <v/>
      </c>
      <c r="BA1034" s="6">
        <f>VLOOKUP(A1034, ALL_AP_DATA!$A$2:$F$3600, 6, FALSE)</f>
        <v>1646</v>
      </c>
      <c r="BB1034" s="6">
        <f>VLOOKUP(A1034, projmetadata!$A$2:$D$2036, 4, FALSE)</f>
        <v>172802</v>
      </c>
      <c r="BC1034" s="6" t="e">
        <f t="array" aca="1" ref="BC1034" ca="1">_xludf.IFS(I1034&lt;&gt;0, F1034/I1034, P1034&lt;&gt;0, M1034/P1034, W1034&lt;&gt;0, T1034/W1034, AD1034&lt;&gt;0, AA1034/AD1034, AK1034&lt;&gt;0, AH1034/AK1034, AR1034&lt;&gt;0, AO1034/AR1034, TRUE, 0)</f>
        <v>#NAME?</v>
      </c>
      <c r="BE1034" s="6" t="e">
        <f t="shared" ca="1" si="50"/>
        <v>#NAME?</v>
      </c>
      <c r="BF1034" s="6" t="e">
        <f t="shared" ca="1" si="51"/>
        <v>#NAME?</v>
      </c>
      <c r="BG1034" s="6"/>
      <c r="BH1034" s="6">
        <f>VLOOKUP(A1034, ALL_AP_DATA!$A$2:$D$3600, 3, FALSE)</f>
        <v>1078</v>
      </c>
      <c r="BI1034" s="6">
        <f>VLOOKUP(A1034, ALL_AP_DATA!$A$2:$E$3600, 5, FALSE)</f>
        <v>1632</v>
      </c>
      <c r="BJ1034" s="6">
        <f t="shared" si="59"/>
        <v>0.99149453219927097</v>
      </c>
      <c r="BK1034" s="6">
        <f t="shared" si="52"/>
        <v>0.65492102065613611</v>
      </c>
    </row>
    <row r="1035" spans="1:63" ht="15.75" customHeight="1" x14ac:dyDescent="0.2">
      <c r="A1035" s="6" t="s">
        <v>1094</v>
      </c>
      <c r="B1035" s="6" t="s">
        <v>64</v>
      </c>
      <c r="C1035" s="6">
        <v>2</v>
      </c>
      <c r="D1035" s="6">
        <v>24</v>
      </c>
      <c r="E1035" s="6">
        <v>8</v>
      </c>
      <c r="F1035" s="6">
        <v>163</v>
      </c>
      <c r="G1035" s="6">
        <v>0.1951</v>
      </c>
      <c r="H1035" s="6">
        <v>0.88890000000000002</v>
      </c>
      <c r="I1035" s="6">
        <v>0.2329</v>
      </c>
      <c r="X1035" s="6">
        <v>11</v>
      </c>
      <c r="Y1035" s="6">
        <v>61</v>
      </c>
      <c r="Z1035" s="6">
        <v>9</v>
      </c>
      <c r="AA1035" s="6">
        <v>266</v>
      </c>
      <c r="AB1035" s="6">
        <v>0.49590000000000001</v>
      </c>
      <c r="AC1035" s="6">
        <v>1</v>
      </c>
      <c r="AD1035" s="6">
        <v>0.38</v>
      </c>
      <c r="AE1035" s="6">
        <v>26</v>
      </c>
      <c r="AF1035" s="6">
        <v>74</v>
      </c>
      <c r="AG1035" s="6">
        <v>7</v>
      </c>
      <c r="AH1035" s="6">
        <v>554</v>
      </c>
      <c r="AI1035" s="6">
        <v>0.60160000000000002</v>
      </c>
      <c r="AJ1035" s="6">
        <v>0.77780000000000005</v>
      </c>
      <c r="AK1035" s="6">
        <v>0.79139999999999999</v>
      </c>
      <c r="AT1035" s="6">
        <f t="shared" si="53"/>
        <v>6.791666666666667</v>
      </c>
      <c r="AU1035" s="6" t="str">
        <f t="shared" si="54"/>
        <v/>
      </c>
      <c r="AV1035" s="6" t="str">
        <f t="shared" si="55"/>
        <v/>
      </c>
      <c r="AW1035" s="7">
        <f t="shared" si="56"/>
        <v>4.360655737704918</v>
      </c>
      <c r="AX1035" s="6">
        <f t="shared" si="57"/>
        <v>7.4864864864864868</v>
      </c>
      <c r="AY1035" s="6" t="str">
        <f t="shared" si="58"/>
        <v/>
      </c>
      <c r="BA1035" s="6">
        <f>VLOOKUP(A1035, ALL_AP_DATA!$A$2:$F$3600, 6, FALSE)</f>
        <v>123</v>
      </c>
      <c r="BB1035" s="6">
        <f>VLOOKUP(A1035, projmetadata!$A$2:$D$2036, 4, FALSE)</f>
        <v>12809</v>
      </c>
      <c r="BC1035" s="6" t="e">
        <f t="array" aca="1" ref="BC1035" ca="1">_xludf.IFS(I1035&lt;&gt;0, F1035/I1035, P1035&lt;&gt;0, M1035/P1035, W1035&lt;&gt;0, T1035/W1035, AD1035&lt;&gt;0, AA1035/AD1035, AK1035&lt;&gt;0, AH1035/AK1035, AR1035&lt;&gt;0, AO1035/AR1035, TRUE, 0)</f>
        <v>#NAME?</v>
      </c>
      <c r="BE1035" s="6" t="e">
        <f t="shared" ca="1" si="50"/>
        <v>#NAME?</v>
      </c>
      <c r="BF1035" s="6" t="e">
        <f t="shared" ca="1" si="51"/>
        <v>#NAME?</v>
      </c>
      <c r="BG1035" s="6"/>
      <c r="BH1035" s="6">
        <f>VLOOKUP(A1035, ALL_AP_DATA!$A$2:$D$3600, 3, FALSE)</f>
        <v>99</v>
      </c>
      <c r="BI1035" s="6">
        <f>VLOOKUP(A1035, ALL_AP_DATA!$A$2:$E$3600, 5, FALSE)</f>
        <v>700</v>
      </c>
      <c r="BJ1035" s="6">
        <f t="shared" si="59"/>
        <v>5.691056910569106</v>
      </c>
      <c r="BK1035" s="6">
        <f t="shared" si="52"/>
        <v>0.80487804878048785</v>
      </c>
    </row>
    <row r="1036" spans="1:63" ht="15.75" customHeight="1" x14ac:dyDescent="0.2">
      <c r="A1036" s="6" t="s">
        <v>1095</v>
      </c>
      <c r="B1036" s="6" t="s">
        <v>64</v>
      </c>
      <c r="C1036" s="6">
        <v>32</v>
      </c>
      <c r="D1036" s="6">
        <v>88</v>
      </c>
      <c r="E1036" s="6">
        <v>22</v>
      </c>
      <c r="F1036" s="6">
        <v>522</v>
      </c>
      <c r="G1036" s="6">
        <v>0.10920000000000001</v>
      </c>
      <c r="H1036" s="6">
        <v>0.44</v>
      </c>
      <c r="I1036" s="6">
        <v>0.22309999999999999</v>
      </c>
      <c r="Q1036" s="6">
        <v>2</v>
      </c>
      <c r="R1036" s="6">
        <v>5</v>
      </c>
      <c r="S1036" s="6">
        <v>5</v>
      </c>
      <c r="T1036" s="6">
        <v>67</v>
      </c>
      <c r="U1036" s="6">
        <v>6.1999999999999998E-3</v>
      </c>
      <c r="V1036" s="6">
        <v>0.1</v>
      </c>
      <c r="W1036" s="6">
        <v>2.86E-2</v>
      </c>
      <c r="X1036" s="6">
        <v>43</v>
      </c>
      <c r="Y1036" s="6">
        <v>179</v>
      </c>
      <c r="Z1036" s="6">
        <v>35</v>
      </c>
      <c r="AA1036" s="6">
        <v>962</v>
      </c>
      <c r="AB1036" s="6">
        <v>0.22209999999999999</v>
      </c>
      <c r="AC1036" s="6">
        <v>0.7</v>
      </c>
      <c r="AD1036" s="6">
        <v>0.41110000000000002</v>
      </c>
      <c r="AE1036" s="6">
        <v>71</v>
      </c>
      <c r="AF1036" s="6">
        <v>397</v>
      </c>
      <c r="AG1036" s="6">
        <v>40</v>
      </c>
      <c r="AH1036" s="6">
        <v>1078</v>
      </c>
      <c r="AI1036" s="6">
        <v>0.49259999999999998</v>
      </c>
      <c r="AJ1036" s="6">
        <v>0.8</v>
      </c>
      <c r="AK1036" s="6">
        <v>0.4607</v>
      </c>
      <c r="AT1036" s="6">
        <f t="shared" si="53"/>
        <v>5.9318181818181817</v>
      </c>
      <c r="AU1036" s="6" t="str">
        <f t="shared" si="54"/>
        <v/>
      </c>
      <c r="AV1036" s="6">
        <f t="shared" si="55"/>
        <v>13.4</v>
      </c>
      <c r="AW1036" s="7">
        <f t="shared" si="56"/>
        <v>5.3743016759776534</v>
      </c>
      <c r="AX1036" s="6">
        <f t="shared" si="57"/>
        <v>2.7153652392947105</v>
      </c>
      <c r="AY1036" s="6" t="str">
        <f t="shared" si="58"/>
        <v/>
      </c>
      <c r="BA1036" s="6">
        <f>VLOOKUP(A1036, ALL_AP_DATA!$A$2:$F$3600, 6, FALSE)</f>
        <v>806</v>
      </c>
      <c r="BB1036" s="6">
        <f>VLOOKUP(A1036, projmetadata!$A$2:$D$2036, 4, FALSE)</f>
        <v>47641</v>
      </c>
      <c r="BC1036" s="6" t="e">
        <f t="array" aca="1" ref="BC1036" ca="1">_xludf.IFS(I1036&lt;&gt;0, F1036/I1036, P1036&lt;&gt;0, M1036/P1036, W1036&lt;&gt;0, T1036/W1036, AD1036&lt;&gt;0, AA1036/AD1036, AK1036&lt;&gt;0, AH1036/AK1036, AR1036&lt;&gt;0, AO1036/AR1036, TRUE, 0)</f>
        <v>#NAME?</v>
      </c>
      <c r="BE1036" s="6" t="e">
        <f t="shared" ca="1" si="50"/>
        <v>#NAME?</v>
      </c>
      <c r="BF1036" s="6" t="e">
        <f t="shared" ca="1" si="51"/>
        <v>#NAME?</v>
      </c>
      <c r="BG1036" s="6"/>
      <c r="BH1036" s="6">
        <f>VLOOKUP(A1036, ALL_AP_DATA!$A$2:$D$3600, 3, FALSE)</f>
        <v>508</v>
      </c>
      <c r="BI1036" s="6">
        <f>VLOOKUP(A1036, ALL_AP_DATA!$A$2:$E$3600, 5, FALSE)</f>
        <v>2340</v>
      </c>
      <c r="BJ1036" s="6">
        <f t="shared" si="59"/>
        <v>2.903225806451613</v>
      </c>
      <c r="BK1036" s="6">
        <f t="shared" si="52"/>
        <v>0.63027295285359797</v>
      </c>
    </row>
    <row r="1037" spans="1:63" ht="15.75" customHeight="1" x14ac:dyDescent="0.2">
      <c r="A1037" s="6" t="s">
        <v>1096</v>
      </c>
      <c r="B1037" s="6" t="s">
        <v>64</v>
      </c>
      <c r="C1037" s="6">
        <v>10</v>
      </c>
      <c r="D1037" s="6">
        <v>88</v>
      </c>
      <c r="E1037" s="6">
        <v>17</v>
      </c>
      <c r="F1037" s="6">
        <v>409</v>
      </c>
      <c r="G1037" s="6">
        <v>0.27589999999999998</v>
      </c>
      <c r="H1037" s="6">
        <v>0.5</v>
      </c>
      <c r="I1037" s="6">
        <v>0.38300000000000001</v>
      </c>
      <c r="Q1037" s="6">
        <v>1</v>
      </c>
      <c r="R1037" s="6">
        <v>3</v>
      </c>
      <c r="S1037" s="6">
        <v>3</v>
      </c>
      <c r="T1037" s="6">
        <v>65</v>
      </c>
      <c r="U1037" s="6">
        <v>9.4000000000000004E-3</v>
      </c>
      <c r="V1037" s="6">
        <v>8.8200000000000001E-2</v>
      </c>
      <c r="W1037" s="6">
        <v>6.0900000000000003E-2</v>
      </c>
      <c r="X1037" s="6">
        <v>19</v>
      </c>
      <c r="Y1037" s="6">
        <v>174</v>
      </c>
      <c r="Z1037" s="6">
        <v>19</v>
      </c>
      <c r="AA1037" s="6">
        <v>682</v>
      </c>
      <c r="AB1037" s="6">
        <v>0.54549999999999998</v>
      </c>
      <c r="AC1037" s="6">
        <v>0.55879999999999996</v>
      </c>
      <c r="AD1037" s="6">
        <v>0.63859999999999995</v>
      </c>
      <c r="AE1037" s="6">
        <v>33</v>
      </c>
      <c r="AF1037" s="6">
        <v>119</v>
      </c>
      <c r="AG1037" s="6">
        <v>22</v>
      </c>
      <c r="AH1037" s="6">
        <v>640</v>
      </c>
      <c r="AI1037" s="6">
        <v>0.373</v>
      </c>
      <c r="AJ1037" s="6">
        <v>0.64710000000000001</v>
      </c>
      <c r="AK1037" s="6">
        <v>0.59930000000000005</v>
      </c>
      <c r="AT1037" s="6">
        <f t="shared" si="53"/>
        <v>4.6477272727272725</v>
      </c>
      <c r="AU1037" s="6" t="str">
        <f t="shared" si="54"/>
        <v/>
      </c>
      <c r="AV1037" s="6">
        <f t="shared" si="55"/>
        <v>21.666666666666668</v>
      </c>
      <c r="AW1037" s="7">
        <f t="shared" si="56"/>
        <v>3.9195402298850577</v>
      </c>
      <c r="AX1037" s="6">
        <f t="shared" si="57"/>
        <v>5.3781512605042021</v>
      </c>
      <c r="AY1037" s="6" t="str">
        <f t="shared" si="58"/>
        <v/>
      </c>
      <c r="BA1037" s="6">
        <f>VLOOKUP(A1037, ALL_AP_DATA!$A$2:$F$3600, 6, FALSE)</f>
        <v>319</v>
      </c>
      <c r="BB1037" s="6">
        <f>VLOOKUP(A1037, projmetadata!$A$2:$D$2036, 4, FALSE)</f>
        <v>34346</v>
      </c>
      <c r="BC1037" s="6" t="e">
        <f t="array" aca="1" ref="BC1037" ca="1">_xludf.IFS(I1037&lt;&gt;0, F1037/I1037, P1037&lt;&gt;0, M1037/P1037, W1037&lt;&gt;0, T1037/W1037, AD1037&lt;&gt;0, AA1037/AD1037, AK1037&lt;&gt;0, AH1037/AK1037, AR1037&lt;&gt;0, AO1037/AR1037, TRUE, 0)</f>
        <v>#NAME?</v>
      </c>
      <c r="BE1037" s="6" t="e">
        <f t="shared" ca="1" si="50"/>
        <v>#NAME?</v>
      </c>
      <c r="BF1037" s="6" t="e">
        <f t="shared" ca="1" si="51"/>
        <v>#NAME?</v>
      </c>
      <c r="BG1037" s="6"/>
      <c r="BH1037" s="6">
        <f>VLOOKUP(A1037, ALL_AP_DATA!$A$2:$D$3600, 3, FALSE)</f>
        <v>218</v>
      </c>
      <c r="BI1037" s="6">
        <f>VLOOKUP(A1037, ALL_AP_DATA!$A$2:$E$3600, 5, FALSE)</f>
        <v>1068</v>
      </c>
      <c r="BJ1037" s="6">
        <f t="shared" si="59"/>
        <v>3.3479623824451412</v>
      </c>
      <c r="BK1037" s="6">
        <f t="shared" si="52"/>
        <v>0.68338557993730409</v>
      </c>
    </row>
    <row r="1038" spans="1:63" ht="15.75" customHeight="1" x14ac:dyDescent="0.2">
      <c r="A1038" s="6" t="s">
        <v>1097</v>
      </c>
      <c r="B1038" s="6" t="s">
        <v>64</v>
      </c>
      <c r="C1038" s="6">
        <v>4</v>
      </c>
      <c r="D1038" s="6">
        <v>10</v>
      </c>
      <c r="E1038" s="6">
        <v>0</v>
      </c>
      <c r="F1038" s="6">
        <v>0</v>
      </c>
      <c r="G1038" s="6">
        <v>3.85E-2</v>
      </c>
      <c r="H1038" s="6">
        <v>0</v>
      </c>
      <c r="I1038" s="6">
        <v>0</v>
      </c>
      <c r="Q1038" s="6">
        <v>2</v>
      </c>
      <c r="R1038" s="6">
        <v>4</v>
      </c>
      <c r="S1038" s="6">
        <v>5</v>
      </c>
      <c r="T1038" s="6">
        <v>68</v>
      </c>
      <c r="U1038" s="6">
        <v>1.54E-2</v>
      </c>
      <c r="V1038" s="6">
        <v>0.83330000000000004</v>
      </c>
      <c r="W1038" s="6">
        <v>0.15490000000000001</v>
      </c>
      <c r="X1038" s="6">
        <v>13</v>
      </c>
      <c r="Y1038" s="6">
        <v>102</v>
      </c>
      <c r="Z1038" s="6">
        <v>3</v>
      </c>
      <c r="AA1038" s="6">
        <v>130</v>
      </c>
      <c r="AB1038" s="6">
        <v>0.39229999999999998</v>
      </c>
      <c r="AC1038" s="6">
        <v>0.5</v>
      </c>
      <c r="AD1038" s="6">
        <v>0.29609999999999997</v>
      </c>
      <c r="AE1038" s="6">
        <v>26</v>
      </c>
      <c r="AF1038" s="6">
        <v>127</v>
      </c>
      <c r="AG1038" s="6">
        <v>4</v>
      </c>
      <c r="AH1038" s="6">
        <v>181</v>
      </c>
      <c r="AI1038" s="6">
        <v>0.48849999999999999</v>
      </c>
      <c r="AJ1038" s="6">
        <v>0.66669999999999996</v>
      </c>
      <c r="AK1038" s="6">
        <v>0.4123</v>
      </c>
      <c r="AT1038" s="6">
        <f t="shared" si="53"/>
        <v>0</v>
      </c>
      <c r="AU1038" s="6" t="str">
        <f t="shared" si="54"/>
        <v/>
      </c>
      <c r="AV1038" s="6">
        <f t="shared" si="55"/>
        <v>17</v>
      </c>
      <c r="AW1038" s="7">
        <f t="shared" si="56"/>
        <v>1.2745098039215685</v>
      </c>
      <c r="AX1038" s="6">
        <f t="shared" si="57"/>
        <v>1.4251968503937007</v>
      </c>
      <c r="AY1038" s="6" t="str">
        <f t="shared" si="58"/>
        <v/>
      </c>
      <c r="BA1038" s="6">
        <f>VLOOKUP(A1038, ALL_AP_DATA!$A$2:$F$3600, 6, FALSE)</f>
        <v>260</v>
      </c>
      <c r="BB1038" s="6">
        <f>VLOOKUP(A1038, projmetadata!$A$2:$D$2036, 4, FALSE)</f>
        <v>17247</v>
      </c>
      <c r="BC1038" s="6" t="e">
        <f t="array" aca="1" ref="BC1038" ca="1">_xludf.IFS(I1038&lt;&gt;0, F1038/I1038, P1038&lt;&gt;0, M1038/P1038, W1038&lt;&gt;0, T1038/W1038, AD1038&lt;&gt;0, AA1038/AD1038, AK1038&lt;&gt;0, AH1038/AK1038, AR1038&lt;&gt;0, AO1038/AR1038, TRUE, 0)</f>
        <v>#NAME?</v>
      </c>
      <c r="BE1038" s="6" t="e">
        <f t="shared" ca="1" si="50"/>
        <v>#NAME?</v>
      </c>
      <c r="BF1038" s="6" t="e">
        <f t="shared" ca="1" si="51"/>
        <v>#NAME?</v>
      </c>
      <c r="BG1038" s="6"/>
      <c r="BH1038" s="6">
        <f>VLOOKUP(A1038, ALL_AP_DATA!$A$2:$D$3600, 3, FALSE)</f>
        <v>169</v>
      </c>
      <c r="BI1038" s="6">
        <f>VLOOKUP(A1038, ALL_AP_DATA!$A$2:$E$3600, 5, FALSE)</f>
        <v>439</v>
      </c>
      <c r="BJ1038" s="6">
        <f t="shared" si="59"/>
        <v>1.6884615384615385</v>
      </c>
      <c r="BK1038" s="6">
        <f t="shared" si="52"/>
        <v>0.65</v>
      </c>
    </row>
    <row r="1039" spans="1:63" ht="15.75" customHeight="1" x14ac:dyDescent="0.2">
      <c r="A1039" s="6" t="s">
        <v>1098</v>
      </c>
      <c r="B1039" s="6" t="s">
        <v>64</v>
      </c>
      <c r="C1039" s="6">
        <v>4</v>
      </c>
      <c r="D1039" s="6">
        <v>8</v>
      </c>
      <c r="E1039" s="6">
        <v>0</v>
      </c>
      <c r="F1039" s="6">
        <v>0</v>
      </c>
      <c r="G1039" s="6">
        <v>4.4200000000000003E-2</v>
      </c>
      <c r="H1039" s="6">
        <v>0</v>
      </c>
      <c r="I1039" s="6">
        <v>0</v>
      </c>
      <c r="X1039" s="6">
        <v>4</v>
      </c>
      <c r="Y1039" s="6">
        <v>52</v>
      </c>
      <c r="Z1039" s="6">
        <v>0</v>
      </c>
      <c r="AA1039" s="6">
        <v>0</v>
      </c>
      <c r="AB1039" s="6">
        <v>0.2873</v>
      </c>
      <c r="AC1039" s="6">
        <v>0</v>
      </c>
      <c r="AD1039" s="6">
        <v>0</v>
      </c>
      <c r="AE1039" s="6">
        <v>8</v>
      </c>
      <c r="AF1039" s="6">
        <v>32</v>
      </c>
      <c r="AG1039" s="6">
        <v>0</v>
      </c>
      <c r="AH1039" s="6">
        <v>0</v>
      </c>
      <c r="AI1039" s="6">
        <v>0.17680000000000001</v>
      </c>
      <c r="AJ1039" s="6">
        <v>0</v>
      </c>
      <c r="AK1039" s="6">
        <v>0</v>
      </c>
      <c r="AT1039" s="6">
        <f t="shared" si="53"/>
        <v>0</v>
      </c>
      <c r="AU1039" s="6" t="str">
        <f t="shared" si="54"/>
        <v/>
      </c>
      <c r="AV1039" s="6" t="str">
        <f t="shared" si="55"/>
        <v/>
      </c>
      <c r="AW1039" s="7">
        <f t="shared" si="56"/>
        <v>0</v>
      </c>
      <c r="AX1039" s="6">
        <f t="shared" si="57"/>
        <v>0</v>
      </c>
      <c r="AY1039" s="6" t="str">
        <f t="shared" si="58"/>
        <v/>
      </c>
      <c r="BA1039" s="6">
        <f>VLOOKUP(A1039, ALL_AP_DATA!$A$2:$F$3600, 6, FALSE)</f>
        <v>181</v>
      </c>
      <c r="BB1039" s="6">
        <f>VLOOKUP(A1039, projmetadata!$A$2:$D$2036, 4, FALSE)</f>
        <v>9790</v>
      </c>
      <c r="BC1039" s="6" t="e">
        <f t="array" aca="1" ref="BC1039" ca="1">_xludf.IFS(I1039&lt;&gt;0, F1039/I1039, P1039&lt;&gt;0, M1039/P1039, W1039&lt;&gt;0, T1039/W1039, AD1039&lt;&gt;0, AA1039/AD1039, AK1039&lt;&gt;0, AH1039/AK1039, AR1039&lt;&gt;0, AO1039/AR1039, TRUE, 0)</f>
        <v>#NAME?</v>
      </c>
      <c r="BE1039" s="6" t="e">
        <f t="shared" ca="1" si="50"/>
        <v>#NAME?</v>
      </c>
      <c r="BF1039" s="6" t="e">
        <f t="shared" ca="1" si="51"/>
        <v>#NAME?</v>
      </c>
      <c r="BG1039" s="6"/>
      <c r="BH1039" s="6">
        <f>VLOOKUP(A1039, ALL_AP_DATA!$A$2:$D$3600, 3, FALSE)</f>
        <v>74</v>
      </c>
      <c r="BI1039" s="6">
        <f>VLOOKUP(A1039, ALL_AP_DATA!$A$2:$E$3600, 5, FALSE)</f>
        <v>0</v>
      </c>
      <c r="BJ1039" s="6">
        <f t="shared" si="59"/>
        <v>0</v>
      </c>
      <c r="BK1039" s="6">
        <f t="shared" si="52"/>
        <v>0.40883977900552487</v>
      </c>
    </row>
    <row r="1040" spans="1:63" ht="15.75" customHeight="1" x14ac:dyDescent="0.2">
      <c r="A1040" s="6" t="s">
        <v>1099</v>
      </c>
      <c r="B1040" s="6" t="s">
        <v>64</v>
      </c>
      <c r="C1040" s="6">
        <v>27</v>
      </c>
      <c r="D1040" s="6">
        <v>113</v>
      </c>
      <c r="E1040" s="6">
        <v>25</v>
      </c>
      <c r="F1040" s="6">
        <v>1085</v>
      </c>
      <c r="G1040" s="6">
        <v>0.1449</v>
      </c>
      <c r="H1040" s="6">
        <v>0.60980000000000001</v>
      </c>
      <c r="I1040" s="6">
        <v>0.18759999999999999</v>
      </c>
      <c r="Q1040" s="6">
        <v>6</v>
      </c>
      <c r="R1040" s="6">
        <v>18</v>
      </c>
      <c r="S1040" s="6">
        <v>16</v>
      </c>
      <c r="T1040" s="6">
        <v>2014</v>
      </c>
      <c r="U1040" s="6">
        <v>2.3099999999999999E-2</v>
      </c>
      <c r="V1040" s="6">
        <v>0.39019999999999999</v>
      </c>
      <c r="W1040" s="6">
        <v>0.34820000000000001</v>
      </c>
      <c r="X1040" s="6">
        <v>44</v>
      </c>
      <c r="Y1040" s="6">
        <v>230</v>
      </c>
      <c r="Z1040" s="6">
        <v>26</v>
      </c>
      <c r="AA1040" s="6">
        <v>1848</v>
      </c>
      <c r="AB1040" s="6">
        <v>0.2949</v>
      </c>
      <c r="AC1040" s="6">
        <v>0.6341</v>
      </c>
      <c r="AD1040" s="6">
        <v>0.31950000000000001</v>
      </c>
      <c r="AE1040" s="6">
        <v>79</v>
      </c>
      <c r="AF1040" s="6">
        <v>413</v>
      </c>
      <c r="AG1040" s="6">
        <v>37</v>
      </c>
      <c r="AH1040" s="6">
        <v>4533</v>
      </c>
      <c r="AI1040" s="6">
        <v>0.52949999999999997</v>
      </c>
      <c r="AJ1040" s="6">
        <v>0.90239999999999998</v>
      </c>
      <c r="AK1040" s="6">
        <v>0.78369999999999995</v>
      </c>
      <c r="AT1040" s="6">
        <f t="shared" si="53"/>
        <v>9.6017699115044248</v>
      </c>
      <c r="AU1040" s="6" t="str">
        <f t="shared" si="54"/>
        <v/>
      </c>
      <c r="AV1040" s="6">
        <f t="shared" si="55"/>
        <v>111.88888888888889</v>
      </c>
      <c r="AW1040" s="7">
        <f t="shared" si="56"/>
        <v>8.034782608695652</v>
      </c>
      <c r="AX1040" s="6">
        <f t="shared" si="57"/>
        <v>10.975786924939467</v>
      </c>
      <c r="AY1040" s="6" t="str">
        <f t="shared" si="58"/>
        <v/>
      </c>
      <c r="BA1040" s="6">
        <f>VLOOKUP(A1040, ALL_AP_DATA!$A$2:$F$3600, 6, FALSE)</f>
        <v>780</v>
      </c>
      <c r="BB1040" s="6">
        <f>VLOOKUP(A1040, projmetadata!$A$2:$D$2036, 4, FALSE)</f>
        <v>102723</v>
      </c>
      <c r="BC1040" s="6" t="e">
        <f t="array" aca="1" ref="BC1040" ca="1">_xludf.IFS(I1040&lt;&gt;0, F1040/I1040, P1040&lt;&gt;0, M1040/P1040, W1040&lt;&gt;0, T1040/W1040, AD1040&lt;&gt;0, AA1040/AD1040, AK1040&lt;&gt;0, AH1040/AK1040, AR1040&lt;&gt;0, AO1040/AR1040, TRUE, 0)</f>
        <v>#NAME?</v>
      </c>
      <c r="BE1040" s="6" t="e">
        <f t="shared" ca="1" si="50"/>
        <v>#NAME?</v>
      </c>
      <c r="BF1040" s="6" t="e">
        <f t="shared" ca="1" si="51"/>
        <v>#NAME?</v>
      </c>
      <c r="BG1040" s="6"/>
      <c r="BH1040" s="6">
        <f>VLOOKUP(A1040, ALL_AP_DATA!$A$2:$D$3600, 3, FALSE)</f>
        <v>516</v>
      </c>
      <c r="BI1040" s="6">
        <f>VLOOKUP(A1040, ALL_AP_DATA!$A$2:$E$3600, 5, FALSE)</f>
        <v>5784</v>
      </c>
      <c r="BJ1040" s="6">
        <f t="shared" si="59"/>
        <v>7.4153846153846157</v>
      </c>
      <c r="BK1040" s="6">
        <f t="shared" si="52"/>
        <v>0.66153846153846152</v>
      </c>
    </row>
    <row r="1041" spans="1:63" ht="15.75" customHeight="1" x14ac:dyDescent="0.2">
      <c r="A1041" s="6" t="s">
        <v>1100</v>
      </c>
      <c r="B1041" s="6" t="s">
        <v>64</v>
      </c>
      <c r="C1041" s="6">
        <v>7</v>
      </c>
      <c r="D1041" s="6">
        <v>49</v>
      </c>
      <c r="E1041" s="6">
        <v>6</v>
      </c>
      <c r="F1041" s="6">
        <v>136</v>
      </c>
      <c r="G1041" s="6">
        <v>0.1047</v>
      </c>
      <c r="H1041" s="6">
        <v>0.5</v>
      </c>
      <c r="I1041" s="6">
        <v>0.19400000000000001</v>
      </c>
      <c r="X1041" s="6">
        <v>9</v>
      </c>
      <c r="Y1041" s="6">
        <v>130</v>
      </c>
      <c r="Z1041" s="6">
        <v>3</v>
      </c>
      <c r="AA1041" s="6">
        <v>91</v>
      </c>
      <c r="AB1041" s="6">
        <v>0.27779999999999999</v>
      </c>
      <c r="AC1041" s="6">
        <v>0.25</v>
      </c>
      <c r="AD1041" s="6">
        <v>0.1298</v>
      </c>
      <c r="AE1041" s="6">
        <v>47</v>
      </c>
      <c r="AF1041" s="6">
        <v>220</v>
      </c>
      <c r="AG1041" s="6">
        <v>9</v>
      </c>
      <c r="AH1041" s="6">
        <v>613</v>
      </c>
      <c r="AI1041" s="6">
        <v>0.47010000000000002</v>
      </c>
      <c r="AJ1041" s="6">
        <v>0.75</v>
      </c>
      <c r="AK1041" s="6">
        <v>0.87450000000000006</v>
      </c>
      <c r="AT1041" s="6">
        <f t="shared" si="53"/>
        <v>2.7755102040816326</v>
      </c>
      <c r="AU1041" s="6" t="str">
        <f t="shared" si="54"/>
        <v/>
      </c>
      <c r="AV1041" s="6" t="str">
        <f t="shared" si="55"/>
        <v/>
      </c>
      <c r="AW1041" s="7">
        <f t="shared" si="56"/>
        <v>0.7</v>
      </c>
      <c r="AX1041" s="6">
        <f t="shared" si="57"/>
        <v>2.7863636363636362</v>
      </c>
      <c r="AY1041" s="6" t="str">
        <f t="shared" si="58"/>
        <v/>
      </c>
      <c r="BA1041" s="6">
        <f>VLOOKUP(A1041, ALL_AP_DATA!$A$2:$F$3600, 6, FALSE)</f>
        <v>468</v>
      </c>
      <c r="BB1041" s="6">
        <f>VLOOKUP(A1041, projmetadata!$A$2:$D$2036, 4, FALSE)</f>
        <v>32151</v>
      </c>
      <c r="BC1041" s="6" t="e">
        <f t="array" aca="1" ref="BC1041" ca="1">_xludf.IFS(I1041&lt;&gt;0, F1041/I1041, P1041&lt;&gt;0, M1041/P1041, W1041&lt;&gt;0, T1041/W1041, AD1041&lt;&gt;0, AA1041/AD1041, AK1041&lt;&gt;0, AH1041/AK1041, AR1041&lt;&gt;0, AO1041/AR1041, TRUE, 0)</f>
        <v>#NAME?</v>
      </c>
      <c r="BE1041" s="6" t="e">
        <f t="shared" ca="1" si="50"/>
        <v>#NAME?</v>
      </c>
      <c r="BF1041" s="6" t="e">
        <f t="shared" ca="1" si="51"/>
        <v>#NAME?</v>
      </c>
      <c r="BG1041" s="6"/>
      <c r="BH1041" s="6">
        <f>VLOOKUP(A1041, ALL_AP_DATA!$A$2:$D$3600, 3, FALSE)</f>
        <v>280</v>
      </c>
      <c r="BI1041" s="6">
        <f>VLOOKUP(A1041, ALL_AP_DATA!$A$2:$E$3600, 5, FALSE)</f>
        <v>701</v>
      </c>
      <c r="BJ1041" s="6">
        <f t="shared" si="59"/>
        <v>1.4978632478632479</v>
      </c>
      <c r="BK1041" s="6">
        <f t="shared" si="52"/>
        <v>0.59829059829059827</v>
      </c>
    </row>
    <row r="1042" spans="1:63" ht="15.75" customHeight="1" x14ac:dyDescent="0.2">
      <c r="A1042" s="6" t="s">
        <v>1101</v>
      </c>
      <c r="B1042" s="6" t="s">
        <v>61</v>
      </c>
      <c r="C1042" s="6">
        <v>1</v>
      </c>
      <c r="D1042" s="6">
        <v>2</v>
      </c>
      <c r="E1042" s="6">
        <v>0</v>
      </c>
      <c r="F1042" s="6">
        <v>0</v>
      </c>
      <c r="G1042" s="6">
        <v>1.2999999999999999E-3</v>
      </c>
      <c r="H1042" s="6">
        <v>0</v>
      </c>
      <c r="I1042" s="6">
        <v>0</v>
      </c>
      <c r="Q1042" s="6">
        <v>2</v>
      </c>
      <c r="R1042" s="6">
        <v>4</v>
      </c>
      <c r="S1042" s="6">
        <v>5</v>
      </c>
      <c r="T1042" s="6">
        <v>43</v>
      </c>
      <c r="U1042" s="6">
        <v>2.5999999999999999E-3</v>
      </c>
      <c r="V1042" s="6">
        <v>0.33329999999999999</v>
      </c>
      <c r="W1042" s="6">
        <v>0.14630000000000001</v>
      </c>
      <c r="X1042" s="6">
        <v>105</v>
      </c>
      <c r="Y1042" s="6">
        <v>844</v>
      </c>
      <c r="Z1042" s="6">
        <v>13</v>
      </c>
      <c r="AA1042" s="6">
        <v>229</v>
      </c>
      <c r="AB1042" s="6">
        <v>0.54520000000000002</v>
      </c>
      <c r="AC1042" s="6">
        <v>0.86670000000000003</v>
      </c>
      <c r="AD1042" s="6">
        <v>0.77890000000000004</v>
      </c>
      <c r="AE1042" s="6">
        <v>21</v>
      </c>
      <c r="AF1042" s="6">
        <v>85</v>
      </c>
      <c r="AG1042" s="6">
        <v>5</v>
      </c>
      <c r="AH1042" s="6">
        <v>133</v>
      </c>
      <c r="AI1042" s="6">
        <v>5.4899999999999997E-2</v>
      </c>
      <c r="AJ1042" s="6">
        <v>0.33329999999999999</v>
      </c>
      <c r="AK1042" s="6">
        <v>0.45240000000000002</v>
      </c>
      <c r="AT1042" s="6">
        <f t="shared" si="53"/>
        <v>0</v>
      </c>
      <c r="AU1042" s="6" t="str">
        <f t="shared" si="54"/>
        <v/>
      </c>
      <c r="AV1042" s="6">
        <f t="shared" si="55"/>
        <v>10.75</v>
      </c>
      <c r="AW1042" s="7">
        <f t="shared" si="56"/>
        <v>0.27132701421800948</v>
      </c>
      <c r="AX1042" s="6">
        <f t="shared" si="57"/>
        <v>1.5647058823529412</v>
      </c>
      <c r="AY1042" s="6" t="str">
        <f t="shared" si="58"/>
        <v/>
      </c>
      <c r="BA1042" s="6">
        <f>VLOOKUP(A1042, ALL_AP_DATA!$A$2:$F$3600, 6, FALSE)</f>
        <v>1548</v>
      </c>
      <c r="BB1042" s="6">
        <f>VLOOKUP(A1042, projmetadata!$A$2:$D$2036, 4, FALSE)</f>
        <v>265750</v>
      </c>
      <c r="BC1042" s="6" t="e">
        <f t="array" aca="1" ref="BC1042" ca="1">_xludf.IFS(I1042&lt;&gt;0, F1042/I1042, P1042&lt;&gt;0, M1042/P1042, W1042&lt;&gt;0, T1042/W1042, AD1042&lt;&gt;0, AA1042/AD1042, AK1042&lt;&gt;0, AH1042/AK1042, AR1042&lt;&gt;0, AO1042/AR1042, TRUE, 0)</f>
        <v>#NAME?</v>
      </c>
      <c r="BE1042" s="6" t="e">
        <f t="shared" ca="1" si="50"/>
        <v>#NAME?</v>
      </c>
      <c r="BF1042" s="6" t="e">
        <f t="shared" ca="1" si="51"/>
        <v>#NAME?</v>
      </c>
      <c r="BG1042" s="6"/>
      <c r="BH1042" s="6">
        <f>VLOOKUP(A1042, ALL_AP_DATA!$A$2:$D$3600, 3, FALSE)</f>
        <v>881</v>
      </c>
      <c r="BI1042" s="6">
        <f>VLOOKUP(A1042, ALL_AP_DATA!$A$2:$E$3600, 5, FALSE)</f>
        <v>294</v>
      </c>
      <c r="BJ1042" s="6">
        <f t="shared" si="59"/>
        <v>0.18992248062015504</v>
      </c>
      <c r="BK1042" s="6">
        <f t="shared" si="52"/>
        <v>0.56912144702842382</v>
      </c>
    </row>
    <row r="1043" spans="1:63" ht="15.75" customHeight="1" x14ac:dyDescent="0.2">
      <c r="A1043" s="6" t="s">
        <v>1102</v>
      </c>
      <c r="B1043" s="6" t="s">
        <v>61</v>
      </c>
      <c r="C1043" s="6">
        <v>1</v>
      </c>
      <c r="D1043" s="6">
        <v>2</v>
      </c>
      <c r="E1043" s="6">
        <v>0</v>
      </c>
      <c r="F1043" s="6">
        <v>0</v>
      </c>
      <c r="G1043" s="6">
        <v>7.7000000000000002E-3</v>
      </c>
      <c r="H1043" s="6">
        <v>0</v>
      </c>
      <c r="I1043" s="6">
        <v>0</v>
      </c>
      <c r="X1043" s="6">
        <v>10</v>
      </c>
      <c r="Y1043" s="6">
        <v>203</v>
      </c>
      <c r="Z1043" s="6">
        <v>26</v>
      </c>
      <c r="AA1043" s="6">
        <v>1052</v>
      </c>
      <c r="AB1043" s="6">
        <v>0.77780000000000005</v>
      </c>
      <c r="AC1043" s="6">
        <v>0.89659999999999995</v>
      </c>
      <c r="AD1043" s="6">
        <v>0.58509999999999995</v>
      </c>
      <c r="AE1043" s="6">
        <v>15</v>
      </c>
      <c r="AF1043" s="6">
        <v>172</v>
      </c>
      <c r="AG1043" s="6">
        <v>26</v>
      </c>
      <c r="AH1043" s="6">
        <v>1042</v>
      </c>
      <c r="AI1043" s="6">
        <v>0.65900000000000003</v>
      </c>
      <c r="AJ1043" s="6">
        <v>0.89659999999999995</v>
      </c>
      <c r="AK1043" s="6">
        <v>0.57950000000000002</v>
      </c>
      <c r="AT1043" s="6">
        <f t="shared" si="53"/>
        <v>0</v>
      </c>
      <c r="AU1043" s="6" t="str">
        <f t="shared" si="54"/>
        <v/>
      </c>
      <c r="AV1043" s="6" t="str">
        <f t="shared" si="55"/>
        <v/>
      </c>
      <c r="AW1043" s="7">
        <f t="shared" si="56"/>
        <v>5.1822660098522171</v>
      </c>
      <c r="AX1043" s="6">
        <f t="shared" si="57"/>
        <v>6.058139534883721</v>
      </c>
      <c r="AY1043" s="6" t="str">
        <f t="shared" si="58"/>
        <v/>
      </c>
      <c r="BA1043" s="6">
        <f>VLOOKUP(A1043, ALL_AP_DATA!$A$2:$F$3600, 6, FALSE)</f>
        <v>261</v>
      </c>
      <c r="BB1043" s="6">
        <f>VLOOKUP(A1043, projmetadata!$A$2:$D$2036, 4, FALSE)</f>
        <v>148759</v>
      </c>
      <c r="BC1043" s="6" t="e">
        <f t="array" aca="1" ref="BC1043" ca="1">_xludf.IFS(I1043&lt;&gt;0, F1043/I1043, P1043&lt;&gt;0, M1043/P1043, W1043&lt;&gt;0, T1043/W1043, AD1043&lt;&gt;0, AA1043/AD1043, AK1043&lt;&gt;0, AH1043/AK1043, AR1043&lt;&gt;0, AO1043/AR1043, TRUE, 0)</f>
        <v>#NAME?</v>
      </c>
      <c r="BE1043" s="6" t="e">
        <f t="shared" ca="1" si="50"/>
        <v>#NAME?</v>
      </c>
      <c r="BF1043" s="6" t="e">
        <f t="shared" ca="1" si="51"/>
        <v>#NAME?</v>
      </c>
      <c r="BG1043" s="6"/>
      <c r="BH1043" s="6">
        <f>VLOOKUP(A1043, ALL_AP_DATA!$A$2:$D$3600, 3, FALSE)</f>
        <v>223</v>
      </c>
      <c r="BI1043" s="6">
        <f>VLOOKUP(A1043, ALL_AP_DATA!$A$2:$E$3600, 5, FALSE)</f>
        <v>1798</v>
      </c>
      <c r="BJ1043" s="6">
        <f t="shared" si="59"/>
        <v>6.8888888888888893</v>
      </c>
      <c r="BK1043" s="6">
        <f t="shared" si="52"/>
        <v>0.85440613026819923</v>
      </c>
    </row>
    <row r="1044" spans="1:63" ht="15.75" customHeight="1" x14ac:dyDescent="0.2">
      <c r="A1044" s="6" t="s">
        <v>1103</v>
      </c>
      <c r="B1044" s="6" t="s">
        <v>61</v>
      </c>
      <c r="C1044" s="6">
        <v>1</v>
      </c>
      <c r="D1044" s="6">
        <v>4</v>
      </c>
      <c r="E1044" s="6">
        <v>0</v>
      </c>
      <c r="F1044" s="6">
        <v>0</v>
      </c>
      <c r="G1044" s="6">
        <v>1.6999999999999999E-3</v>
      </c>
      <c r="H1044" s="6">
        <v>0</v>
      </c>
      <c r="I1044" s="6">
        <v>0</v>
      </c>
      <c r="Q1044" s="6">
        <v>18</v>
      </c>
      <c r="R1044" s="6">
        <v>50</v>
      </c>
      <c r="S1044" s="6">
        <v>49</v>
      </c>
      <c r="T1044" s="6">
        <v>4823</v>
      </c>
      <c r="U1044" s="6">
        <v>2.0799999999999999E-2</v>
      </c>
      <c r="V1044" s="6">
        <v>0.2475</v>
      </c>
      <c r="W1044" s="6">
        <v>0.20250000000000001</v>
      </c>
      <c r="X1044" s="6">
        <v>52</v>
      </c>
      <c r="Y1044" s="6">
        <v>885</v>
      </c>
      <c r="Z1044" s="6">
        <v>123</v>
      </c>
      <c r="AA1044" s="6">
        <v>5107</v>
      </c>
      <c r="AB1044" s="6">
        <v>0.36799999999999999</v>
      </c>
      <c r="AC1044" s="6">
        <v>0.62119999999999997</v>
      </c>
      <c r="AD1044" s="6">
        <v>0.2145</v>
      </c>
      <c r="AE1044" s="6">
        <v>50</v>
      </c>
      <c r="AF1044" s="6">
        <v>322</v>
      </c>
      <c r="AG1044" s="6">
        <v>76</v>
      </c>
      <c r="AH1044" s="6">
        <v>3563</v>
      </c>
      <c r="AI1044" s="6">
        <v>0.13389999999999999</v>
      </c>
      <c r="AJ1044" s="6">
        <v>0.38379999999999997</v>
      </c>
      <c r="AK1044" s="6">
        <v>0.14960000000000001</v>
      </c>
      <c r="AT1044" s="6">
        <f t="shared" si="53"/>
        <v>0</v>
      </c>
      <c r="AU1044" s="6" t="str">
        <f t="shared" si="54"/>
        <v/>
      </c>
      <c r="AV1044" s="6">
        <f t="shared" si="55"/>
        <v>96.46</v>
      </c>
      <c r="AW1044" s="7">
        <f t="shared" si="56"/>
        <v>5.7706214689265538</v>
      </c>
      <c r="AX1044" s="6">
        <f t="shared" si="57"/>
        <v>11.065217391304348</v>
      </c>
      <c r="AY1044" s="6" t="str">
        <f t="shared" si="58"/>
        <v/>
      </c>
      <c r="BA1044" s="6">
        <f>VLOOKUP(A1044, ALL_AP_DATA!$A$2:$F$3600, 6, FALSE)</f>
        <v>2405</v>
      </c>
      <c r="BB1044" s="6">
        <f>VLOOKUP(A1044, projmetadata!$A$2:$D$2036, 4, FALSE)</f>
        <v>522371</v>
      </c>
      <c r="BC1044" s="6" t="e">
        <f t="array" aca="1" ref="BC1044" ca="1">_xludf.IFS(I1044&lt;&gt;0, F1044/I1044, P1044&lt;&gt;0, M1044/P1044, W1044&lt;&gt;0, T1044/W1044, AD1044&lt;&gt;0, AA1044/AD1044, AK1044&lt;&gt;0, AH1044/AK1044, AR1044&lt;&gt;0, AO1044/AR1044, TRUE, 0)</f>
        <v>#NAME?</v>
      </c>
      <c r="BE1044" s="6" t="e">
        <f t="shared" ca="1" si="50"/>
        <v>#NAME?</v>
      </c>
      <c r="BF1044" s="6" t="e">
        <f t="shared" ca="1" si="51"/>
        <v>#NAME?</v>
      </c>
      <c r="BG1044" s="6"/>
      <c r="BH1044" s="6">
        <f>VLOOKUP(A1044, ALL_AP_DATA!$A$2:$D$3600, 3, FALSE)</f>
        <v>1067</v>
      </c>
      <c r="BI1044" s="6">
        <f>VLOOKUP(A1044, ALL_AP_DATA!$A$2:$E$3600, 5, FALSE)</f>
        <v>23812</v>
      </c>
      <c r="BJ1044" s="6">
        <f t="shared" si="59"/>
        <v>9.9010395010395005</v>
      </c>
      <c r="BK1044" s="6">
        <f t="shared" si="52"/>
        <v>0.44365904365904368</v>
      </c>
    </row>
    <row r="1045" spans="1:63" ht="15.75" customHeight="1" x14ac:dyDescent="0.2">
      <c r="A1045" s="6" t="s">
        <v>1104</v>
      </c>
      <c r="B1045" s="6" t="s">
        <v>61</v>
      </c>
      <c r="J1045" s="6">
        <v>1</v>
      </c>
      <c r="K1045" s="6">
        <v>11</v>
      </c>
      <c r="L1045" s="6">
        <v>54</v>
      </c>
      <c r="M1045" s="6">
        <v>2440</v>
      </c>
      <c r="N1045" s="6">
        <v>9.6500000000000002E-2</v>
      </c>
      <c r="O1045" s="6">
        <v>0.83079999999999998</v>
      </c>
      <c r="P1045" s="6">
        <v>0.9345</v>
      </c>
      <c r="Q1045" s="6">
        <v>4</v>
      </c>
      <c r="R1045" s="6">
        <v>10</v>
      </c>
      <c r="S1045" s="6">
        <v>58</v>
      </c>
      <c r="T1045" s="6">
        <v>2375</v>
      </c>
      <c r="U1045" s="6">
        <v>8.77E-2</v>
      </c>
      <c r="V1045" s="6">
        <v>0.89229999999999998</v>
      </c>
      <c r="W1045" s="6">
        <v>0.90959999999999996</v>
      </c>
      <c r="X1045" s="6">
        <v>1</v>
      </c>
      <c r="Y1045" s="6">
        <v>33</v>
      </c>
      <c r="Z1045" s="6">
        <v>59</v>
      </c>
      <c r="AA1045" s="6">
        <v>2379</v>
      </c>
      <c r="AB1045" s="6">
        <v>0.28949999999999998</v>
      </c>
      <c r="AC1045" s="6">
        <v>0.90769999999999995</v>
      </c>
      <c r="AD1045" s="6">
        <v>0.91110000000000002</v>
      </c>
      <c r="AT1045" s="6" t="str">
        <f t="shared" si="53"/>
        <v/>
      </c>
      <c r="AU1045" s="6">
        <f t="shared" si="54"/>
        <v>221.81818181818181</v>
      </c>
      <c r="AV1045" s="6">
        <f t="shared" si="55"/>
        <v>237.5</v>
      </c>
      <c r="AW1045" s="7">
        <f t="shared" si="56"/>
        <v>72.090909090909093</v>
      </c>
      <c r="AX1045" s="6" t="str">
        <f t="shared" si="57"/>
        <v/>
      </c>
      <c r="AY1045" s="6" t="str">
        <f t="shared" si="58"/>
        <v/>
      </c>
      <c r="BA1045" s="6">
        <f>VLOOKUP(A1045, ALL_AP_DATA!$A$2:$F$3600, 6, FALSE)</f>
        <v>114</v>
      </c>
      <c r="BB1045" s="6">
        <f>VLOOKUP(A1045, projmetadata!$A$2:$D$2036, 4, FALSE)</f>
        <v>32776</v>
      </c>
      <c r="BC1045" s="6" t="e">
        <f t="array" aca="1" ref="BC1045" ca="1">_xludf.IFS(I1045&lt;&gt;0, F1045/I1045, P1045&lt;&gt;0, M1045/P1045, W1045&lt;&gt;0, T1045/W1045, AD1045&lt;&gt;0, AA1045/AD1045, AK1045&lt;&gt;0, AH1045/AK1045, AR1045&lt;&gt;0, AO1045/AR1045, TRUE, 0)</f>
        <v>#NAME?</v>
      </c>
      <c r="BE1045" s="6" t="e">
        <f t="shared" ca="1" si="50"/>
        <v>#NAME?</v>
      </c>
      <c r="BF1045" s="6" t="e">
        <f t="shared" ca="1" si="51"/>
        <v>#NAME?</v>
      </c>
      <c r="BG1045" s="6"/>
      <c r="BH1045" s="6">
        <f>VLOOKUP(A1045, ALL_AP_DATA!$A$2:$D$3600, 3, FALSE)</f>
        <v>40</v>
      </c>
      <c r="BI1045" s="6">
        <f>VLOOKUP(A1045, ALL_AP_DATA!$A$2:$E$3600, 5, FALSE)</f>
        <v>2611</v>
      </c>
      <c r="BJ1045" s="6">
        <f t="shared" si="59"/>
        <v>22.903508771929825</v>
      </c>
      <c r="BK1045" s="6">
        <f t="shared" si="52"/>
        <v>0.35087719298245612</v>
      </c>
    </row>
    <row r="1046" spans="1:63" ht="15.75" customHeight="1" x14ac:dyDescent="0.2">
      <c r="A1046" s="6" t="s">
        <v>1105</v>
      </c>
      <c r="B1046" s="6" t="s">
        <v>61</v>
      </c>
      <c r="C1046" s="6">
        <v>3</v>
      </c>
      <c r="D1046" s="6">
        <v>6</v>
      </c>
      <c r="E1046" s="6">
        <v>3</v>
      </c>
      <c r="F1046" s="6">
        <v>378</v>
      </c>
      <c r="G1046" s="6">
        <v>1.9E-3</v>
      </c>
      <c r="H1046" s="6">
        <v>1.9E-3</v>
      </c>
      <c r="I1046" s="6">
        <v>1.6999999999999999E-3</v>
      </c>
      <c r="J1046" s="6">
        <v>27</v>
      </c>
      <c r="K1046" s="6">
        <v>197</v>
      </c>
      <c r="L1046" s="6">
        <v>1092</v>
      </c>
      <c r="M1046" s="6">
        <v>88331</v>
      </c>
      <c r="N1046" s="6">
        <v>6.2399999999999997E-2</v>
      </c>
      <c r="O1046" s="6">
        <v>0.68769999999999998</v>
      </c>
      <c r="P1046" s="6">
        <v>0.39369999999999999</v>
      </c>
      <c r="Q1046" s="6">
        <v>88</v>
      </c>
      <c r="R1046" s="6">
        <v>351</v>
      </c>
      <c r="S1046" s="6">
        <v>1331</v>
      </c>
      <c r="T1046" s="6">
        <v>131046</v>
      </c>
      <c r="U1046" s="6">
        <v>0.11119999999999999</v>
      </c>
      <c r="V1046" s="6">
        <v>0.83819999999999995</v>
      </c>
      <c r="W1046" s="6">
        <v>0.58409999999999995</v>
      </c>
      <c r="X1046" s="6">
        <v>151</v>
      </c>
      <c r="Y1046" s="6">
        <v>2167</v>
      </c>
      <c r="Z1046" s="6">
        <v>1459</v>
      </c>
      <c r="AA1046" s="6">
        <v>136257</v>
      </c>
      <c r="AB1046" s="6">
        <v>0.68659999999999999</v>
      </c>
      <c r="AC1046" s="6">
        <v>0.91879999999999995</v>
      </c>
      <c r="AD1046" s="6">
        <v>0.60740000000000005</v>
      </c>
      <c r="AE1046" s="6">
        <v>130</v>
      </c>
      <c r="AF1046" s="6">
        <v>579</v>
      </c>
      <c r="AG1046" s="6">
        <v>985</v>
      </c>
      <c r="AH1046" s="6">
        <v>69456</v>
      </c>
      <c r="AI1046" s="6">
        <v>0.1835</v>
      </c>
      <c r="AJ1046" s="6">
        <v>0.62029999999999996</v>
      </c>
      <c r="AK1046" s="6">
        <v>0.30959999999999999</v>
      </c>
      <c r="AL1046" s="6">
        <v>10</v>
      </c>
      <c r="AM1046" s="6">
        <v>170</v>
      </c>
      <c r="AN1046" s="6">
        <v>1068</v>
      </c>
      <c r="AO1046" s="6">
        <v>80132</v>
      </c>
      <c r="AP1046" s="6">
        <v>5.3900000000000003E-2</v>
      </c>
      <c r="AQ1046" s="6">
        <v>0.67249999999999999</v>
      </c>
      <c r="AR1046" s="6">
        <v>0.35720000000000002</v>
      </c>
      <c r="AT1046" s="6">
        <f t="shared" si="53"/>
        <v>63</v>
      </c>
      <c r="AU1046" s="6">
        <f t="shared" si="54"/>
        <v>448.38071065989845</v>
      </c>
      <c r="AV1046" s="6">
        <f t="shared" si="55"/>
        <v>373.35042735042737</v>
      </c>
      <c r="AW1046" s="7">
        <f t="shared" si="56"/>
        <v>62.878172588832484</v>
      </c>
      <c r="AX1046" s="6">
        <f t="shared" si="57"/>
        <v>119.95854922279793</v>
      </c>
      <c r="AY1046" s="6">
        <f t="shared" si="58"/>
        <v>471.36470588235295</v>
      </c>
      <c r="BA1046" s="6">
        <f>VLOOKUP(A1046, ALL_AP_DATA!$A$2:$F$3600, 6, FALSE)</f>
        <v>3156</v>
      </c>
      <c r="BB1046" s="6">
        <f>VLOOKUP(A1046, projmetadata!$A$2:$D$2036, 4, FALSE)</f>
        <v>1178249</v>
      </c>
      <c r="BC1046" s="6" t="e">
        <f t="array" aca="1" ref="BC1046" ca="1">_xludf.IFS(I1046&lt;&gt;0, F1046/I1046, P1046&lt;&gt;0, M1046/P1046, W1046&lt;&gt;0, T1046/W1046, AD1046&lt;&gt;0, AA1046/AD1046, AK1046&lt;&gt;0, AH1046/AK1046, AR1046&lt;&gt;0, AO1046/AR1046, TRUE, 0)</f>
        <v>#NAME?</v>
      </c>
      <c r="BE1046" s="6" t="e">
        <f t="shared" ca="1" si="50"/>
        <v>#NAME?</v>
      </c>
      <c r="BF1046" s="6" t="e">
        <f t="shared" ca="1" si="51"/>
        <v>#NAME?</v>
      </c>
      <c r="BG1046" s="6"/>
      <c r="BH1046" s="6">
        <f>VLOOKUP(A1046, ALL_AP_DATA!$A$2:$D$3600, 3, FALSE)</f>
        <v>2294</v>
      </c>
      <c r="BI1046" s="6">
        <f>VLOOKUP(A1046, ALL_AP_DATA!$A$2:$E$3600, 5, FALSE)</f>
        <v>224339</v>
      </c>
      <c r="BJ1046" s="6">
        <f t="shared" si="59"/>
        <v>71.083333333333329</v>
      </c>
      <c r="BK1046" s="6">
        <f t="shared" si="52"/>
        <v>0.72686945500633715</v>
      </c>
    </row>
    <row r="1047" spans="1:63" ht="15.75" customHeight="1" x14ac:dyDescent="0.2">
      <c r="A1047" s="6" t="s">
        <v>1106</v>
      </c>
      <c r="B1047" s="6" t="s">
        <v>64</v>
      </c>
      <c r="C1047" s="6">
        <v>19</v>
      </c>
      <c r="D1047" s="6">
        <v>598</v>
      </c>
      <c r="E1047" s="6">
        <v>888</v>
      </c>
      <c r="F1047" s="6">
        <v>26439</v>
      </c>
      <c r="G1047" s="6">
        <v>0.46679999999999999</v>
      </c>
      <c r="H1047" s="6">
        <v>0.5585</v>
      </c>
      <c r="I1047" s="6">
        <v>0.33379999999999999</v>
      </c>
      <c r="J1047" s="6">
        <v>1</v>
      </c>
      <c r="K1047" s="6">
        <v>16</v>
      </c>
      <c r="L1047" s="6">
        <v>68</v>
      </c>
      <c r="M1047" s="6">
        <v>2171</v>
      </c>
      <c r="N1047" s="6">
        <v>1.2500000000000001E-2</v>
      </c>
      <c r="O1047" s="6">
        <v>4.2799999999999998E-2</v>
      </c>
      <c r="P1047" s="6">
        <v>2.7400000000000001E-2</v>
      </c>
      <c r="Q1047" s="6">
        <v>65</v>
      </c>
      <c r="R1047" s="6">
        <v>293</v>
      </c>
      <c r="S1047" s="6">
        <v>1060</v>
      </c>
      <c r="T1047" s="6">
        <v>55865</v>
      </c>
      <c r="U1047" s="6">
        <v>0.22869999999999999</v>
      </c>
      <c r="V1047" s="6">
        <v>0.66669999999999996</v>
      </c>
      <c r="W1047" s="6">
        <v>0.70530000000000004</v>
      </c>
      <c r="X1047" s="6">
        <v>74</v>
      </c>
      <c r="Y1047" s="6">
        <v>490</v>
      </c>
      <c r="Z1047" s="6">
        <v>814</v>
      </c>
      <c r="AA1047" s="6">
        <v>26652</v>
      </c>
      <c r="AB1047" s="6">
        <v>0.38250000000000001</v>
      </c>
      <c r="AC1047" s="6">
        <v>0.51190000000000002</v>
      </c>
      <c r="AD1047" s="6">
        <v>0.33650000000000002</v>
      </c>
      <c r="AE1047" s="6">
        <v>111</v>
      </c>
      <c r="AF1047" s="6">
        <v>656</v>
      </c>
      <c r="AG1047" s="6">
        <v>1224</v>
      </c>
      <c r="AH1047" s="6">
        <v>48890</v>
      </c>
      <c r="AI1047" s="6">
        <v>0.5121</v>
      </c>
      <c r="AJ1047" s="6">
        <v>0.76980000000000004</v>
      </c>
      <c r="AK1047" s="6">
        <v>0.61719999999999997</v>
      </c>
      <c r="AL1047" s="6">
        <v>3</v>
      </c>
      <c r="AM1047" s="6">
        <v>50</v>
      </c>
      <c r="AN1047" s="6">
        <v>298</v>
      </c>
      <c r="AO1047" s="6">
        <v>13930</v>
      </c>
      <c r="AP1047" s="6">
        <v>3.9E-2</v>
      </c>
      <c r="AQ1047" s="6">
        <v>0.18740000000000001</v>
      </c>
      <c r="AR1047" s="6">
        <v>0.1759</v>
      </c>
      <c r="AT1047" s="6">
        <f t="shared" si="53"/>
        <v>44.212374581939798</v>
      </c>
      <c r="AU1047" s="6">
        <f t="shared" si="54"/>
        <v>135.6875</v>
      </c>
      <c r="AV1047" s="6">
        <f t="shared" si="55"/>
        <v>190.66552901023891</v>
      </c>
      <c r="AW1047" s="7">
        <f t="shared" si="56"/>
        <v>54.391836734693875</v>
      </c>
      <c r="AX1047" s="6">
        <f t="shared" si="57"/>
        <v>74.527439024390247</v>
      </c>
      <c r="AY1047" s="6">
        <f t="shared" si="58"/>
        <v>278.60000000000002</v>
      </c>
      <c r="BA1047" s="6">
        <f>VLOOKUP(A1047, ALL_AP_DATA!$A$2:$F$3600, 6, FALSE)</f>
        <v>1281</v>
      </c>
      <c r="BB1047" s="6">
        <f>VLOOKUP(A1047, projmetadata!$A$2:$D$2036, 4, FALSE)</f>
        <v>164664</v>
      </c>
      <c r="BC1047" s="6" t="e">
        <f t="array" aca="1" ref="BC1047" ca="1">_xludf.IFS(I1047&lt;&gt;0, F1047/I1047, P1047&lt;&gt;0, M1047/P1047, W1047&lt;&gt;0, T1047/W1047, AD1047&lt;&gt;0, AA1047/AD1047, AK1047&lt;&gt;0, AH1047/AK1047, AR1047&lt;&gt;0, AO1047/AR1047, TRUE, 0)</f>
        <v>#NAME?</v>
      </c>
      <c r="BE1047" s="6" t="e">
        <f t="shared" ca="1" si="50"/>
        <v>#NAME?</v>
      </c>
      <c r="BF1047" s="6" t="e">
        <f t="shared" ca="1" si="51"/>
        <v>#NAME?</v>
      </c>
      <c r="BG1047" s="6"/>
      <c r="BH1047" s="6">
        <f>VLOOKUP(A1047, ALL_AP_DATA!$A$2:$D$3600, 3, FALSE)</f>
        <v>1047</v>
      </c>
      <c r="BI1047" s="6">
        <f>VLOOKUP(A1047, ALL_AP_DATA!$A$2:$E$3600, 5, FALSE)</f>
        <v>79210</v>
      </c>
      <c r="BJ1047" s="6">
        <f t="shared" si="59"/>
        <v>61.834504293520688</v>
      </c>
      <c r="BK1047" s="6">
        <f t="shared" si="52"/>
        <v>0.81733021077283374</v>
      </c>
    </row>
    <row r="1048" spans="1:63" ht="15.75" customHeight="1" x14ac:dyDescent="0.2">
      <c r="A1048" s="6" t="s">
        <v>1107</v>
      </c>
      <c r="B1048" s="6" t="s">
        <v>64</v>
      </c>
      <c r="C1048" s="6">
        <v>3</v>
      </c>
      <c r="D1048" s="6">
        <v>6</v>
      </c>
      <c r="E1048" s="6">
        <v>0</v>
      </c>
      <c r="F1048" s="6">
        <v>0</v>
      </c>
      <c r="G1048" s="6">
        <v>1.0200000000000001E-2</v>
      </c>
      <c r="H1048" s="6">
        <v>0</v>
      </c>
      <c r="I1048" s="6">
        <v>0</v>
      </c>
      <c r="Q1048" s="6">
        <v>1</v>
      </c>
      <c r="R1048" s="6">
        <v>7</v>
      </c>
      <c r="S1048" s="6">
        <v>2</v>
      </c>
      <c r="T1048" s="6">
        <v>172</v>
      </c>
      <c r="U1048" s="6">
        <v>1.1900000000000001E-2</v>
      </c>
      <c r="V1048" s="6">
        <v>0.25</v>
      </c>
      <c r="W1048" s="6">
        <v>0.35389999999999999</v>
      </c>
      <c r="AE1048" s="6">
        <v>30</v>
      </c>
      <c r="AF1048" s="6">
        <v>223</v>
      </c>
      <c r="AG1048" s="6">
        <v>6</v>
      </c>
      <c r="AH1048" s="6">
        <v>177</v>
      </c>
      <c r="AI1048" s="6">
        <v>0.37930000000000003</v>
      </c>
      <c r="AJ1048" s="6">
        <v>0.75</v>
      </c>
      <c r="AK1048" s="6">
        <v>0.36420000000000002</v>
      </c>
      <c r="AT1048" s="6">
        <f t="shared" si="53"/>
        <v>0</v>
      </c>
      <c r="AU1048" s="6" t="str">
        <f t="shared" si="54"/>
        <v/>
      </c>
      <c r="AV1048" s="6">
        <f t="shared" si="55"/>
        <v>24.571428571428573</v>
      </c>
      <c r="AW1048" s="7" t="str">
        <f t="shared" si="56"/>
        <v/>
      </c>
      <c r="AX1048" s="6">
        <f t="shared" si="57"/>
        <v>0.79372197309417036</v>
      </c>
      <c r="AY1048" s="6" t="str">
        <f t="shared" si="58"/>
        <v/>
      </c>
      <c r="BA1048" s="6">
        <f>VLOOKUP(A1048, ALL_AP_DATA!$A$2:$F$3600, 6, FALSE)</f>
        <v>588</v>
      </c>
      <c r="BB1048" s="6">
        <f>VLOOKUP(A1048, projmetadata!$A$2:$D$2036, 4, FALSE)</f>
        <v>26836</v>
      </c>
      <c r="BC1048" s="6" t="e">
        <f t="array" aca="1" ref="BC1048" ca="1">_xludf.IFS(I1048&lt;&gt;0, F1048/I1048, P1048&lt;&gt;0, M1048/P1048, W1048&lt;&gt;0, T1048/W1048, AD1048&lt;&gt;0, AA1048/AD1048, AK1048&lt;&gt;0, AH1048/AK1048, AR1048&lt;&gt;0, AO1048/AR1048, TRUE, 0)</f>
        <v>#NAME?</v>
      </c>
      <c r="BE1048" s="6" t="e">
        <f t="shared" ca="1" si="50"/>
        <v>#NAME?</v>
      </c>
      <c r="BF1048" s="6" t="e">
        <f t="shared" ca="1" si="51"/>
        <v>#NAME?</v>
      </c>
      <c r="BG1048" s="6"/>
      <c r="BH1048" s="6">
        <f>VLOOKUP(A1048, ALL_AP_DATA!$A$2:$D$3600, 3, FALSE)</f>
        <v>232</v>
      </c>
      <c r="BI1048" s="6">
        <f>VLOOKUP(A1048, ALL_AP_DATA!$A$2:$E$3600, 5, FALSE)</f>
        <v>486</v>
      </c>
      <c r="BJ1048" s="6">
        <f t="shared" si="59"/>
        <v>0.82653061224489799</v>
      </c>
      <c r="BK1048" s="6">
        <f t="shared" si="52"/>
        <v>0.39455782312925169</v>
      </c>
    </row>
    <row r="1049" spans="1:63" ht="15.75" customHeight="1" x14ac:dyDescent="0.2">
      <c r="A1049" s="6" t="s">
        <v>1108</v>
      </c>
      <c r="B1049" s="6" t="s">
        <v>61</v>
      </c>
      <c r="C1049" s="6">
        <v>1</v>
      </c>
      <c r="D1049" s="6">
        <v>21</v>
      </c>
      <c r="E1049" s="6">
        <v>178</v>
      </c>
      <c r="F1049" s="6">
        <v>8934</v>
      </c>
      <c r="G1049" s="6">
        <v>3.5499999999999997E-2</v>
      </c>
      <c r="H1049" s="6">
        <v>0.15859999999999999</v>
      </c>
      <c r="I1049" s="6">
        <v>0.1389</v>
      </c>
      <c r="J1049" s="6">
        <v>12</v>
      </c>
      <c r="K1049" s="6">
        <v>103</v>
      </c>
      <c r="L1049" s="6">
        <v>833</v>
      </c>
      <c r="M1049" s="6">
        <v>48100</v>
      </c>
      <c r="N1049" s="6">
        <v>0.17399999999999999</v>
      </c>
      <c r="O1049" s="6">
        <v>0.74239999999999995</v>
      </c>
      <c r="P1049" s="6">
        <v>0.74780000000000002</v>
      </c>
      <c r="Q1049" s="6">
        <v>53</v>
      </c>
      <c r="R1049" s="6">
        <v>169</v>
      </c>
      <c r="S1049" s="6">
        <v>964</v>
      </c>
      <c r="T1049" s="6">
        <v>56606</v>
      </c>
      <c r="U1049" s="6">
        <v>0.28549999999999998</v>
      </c>
      <c r="V1049" s="6">
        <v>0.85919999999999996</v>
      </c>
      <c r="W1049" s="6">
        <v>0.88</v>
      </c>
      <c r="X1049" s="6">
        <v>7</v>
      </c>
      <c r="Y1049" s="6">
        <v>319</v>
      </c>
      <c r="Z1049" s="6">
        <v>964</v>
      </c>
      <c r="AA1049" s="6">
        <v>55222</v>
      </c>
      <c r="AB1049" s="6">
        <v>0.53890000000000005</v>
      </c>
      <c r="AC1049" s="6">
        <v>0.85919999999999996</v>
      </c>
      <c r="AD1049" s="6">
        <v>0.85850000000000004</v>
      </c>
      <c r="AE1049" s="6">
        <v>51</v>
      </c>
      <c r="AF1049" s="6">
        <v>227</v>
      </c>
      <c r="AG1049" s="6">
        <v>800</v>
      </c>
      <c r="AH1049" s="6">
        <v>34365</v>
      </c>
      <c r="AI1049" s="6">
        <v>0.38340000000000002</v>
      </c>
      <c r="AJ1049" s="6">
        <v>0.71299999999999997</v>
      </c>
      <c r="AK1049" s="6">
        <v>0.5343</v>
      </c>
      <c r="AL1049" s="6">
        <v>7</v>
      </c>
      <c r="AM1049" s="6">
        <v>109</v>
      </c>
      <c r="AN1049" s="6">
        <v>851</v>
      </c>
      <c r="AO1049" s="6">
        <v>48554</v>
      </c>
      <c r="AP1049" s="6">
        <v>0.18410000000000001</v>
      </c>
      <c r="AQ1049" s="6">
        <v>0.75849999999999995</v>
      </c>
      <c r="AR1049" s="6">
        <v>0.75480000000000003</v>
      </c>
      <c r="AT1049" s="6">
        <f t="shared" si="53"/>
        <v>425.42857142857144</v>
      </c>
      <c r="AU1049" s="6">
        <f t="shared" si="54"/>
        <v>466.99029126213594</v>
      </c>
      <c r="AV1049" s="6">
        <f t="shared" si="55"/>
        <v>334.94674556213016</v>
      </c>
      <c r="AW1049" s="7">
        <f t="shared" si="56"/>
        <v>173.10971786833855</v>
      </c>
      <c r="AX1049" s="6">
        <f t="shared" si="57"/>
        <v>151.3876651982379</v>
      </c>
      <c r="AY1049" s="6">
        <f t="shared" si="58"/>
        <v>445.44954128440367</v>
      </c>
      <c r="BA1049" s="6">
        <f>VLOOKUP(A1049, ALL_AP_DATA!$A$2:$F$3600, 6, FALSE)</f>
        <v>592</v>
      </c>
      <c r="BB1049" s="6"/>
      <c r="BC1049" s="6" t="e">
        <f t="array" aca="1" ref="BC1049" ca="1">_xludf.IFS(I1049&lt;&gt;0, F1049/I1049, P1049&lt;&gt;0, M1049/P1049, W1049&lt;&gt;0, T1049/W1049, AD1049&lt;&gt;0, AA1049/AD1049, AK1049&lt;&gt;0, AH1049/AK1049, AR1049&lt;&gt;0, AO1049/AR1049, TRUE, 0)</f>
        <v>#NAME?</v>
      </c>
      <c r="BE1049" s="6"/>
      <c r="BF1049" s="6"/>
      <c r="BG1049" s="6"/>
      <c r="BH1049" s="6">
        <f>VLOOKUP(A1049, ALL_AP_DATA!$A$2:$D$3600, 3, FALSE)</f>
        <v>430</v>
      </c>
      <c r="BI1049" s="6">
        <f>VLOOKUP(A1049, ALL_AP_DATA!$A$2:$E$3600, 5, FALSE)</f>
        <v>64323</v>
      </c>
      <c r="BJ1049" s="6">
        <f t="shared" si="59"/>
        <v>108.65371621621621</v>
      </c>
      <c r="BK1049" s="6"/>
    </row>
    <row r="1050" spans="1:63" ht="15.75" customHeight="1" x14ac:dyDescent="0.2">
      <c r="A1050" s="6" t="s">
        <v>1109</v>
      </c>
      <c r="B1050" s="6" t="s">
        <v>64</v>
      </c>
      <c r="C1050" s="6">
        <v>2</v>
      </c>
      <c r="D1050" s="6">
        <v>69</v>
      </c>
      <c r="E1050" s="6">
        <v>10</v>
      </c>
      <c r="F1050" s="6">
        <v>498</v>
      </c>
      <c r="G1050" s="6">
        <v>0.187</v>
      </c>
      <c r="H1050" s="6">
        <v>0.47620000000000001</v>
      </c>
      <c r="I1050" s="6">
        <v>0.1535</v>
      </c>
      <c r="Q1050" s="6">
        <v>1</v>
      </c>
      <c r="R1050" s="6">
        <v>5</v>
      </c>
      <c r="S1050" s="6">
        <v>4</v>
      </c>
      <c r="T1050" s="6">
        <v>258</v>
      </c>
      <c r="U1050" s="6">
        <v>1.3599999999999999E-2</v>
      </c>
      <c r="V1050" s="6">
        <v>0.1905</v>
      </c>
      <c r="W1050" s="6">
        <v>7.9500000000000001E-2</v>
      </c>
      <c r="X1050" s="6">
        <v>17</v>
      </c>
      <c r="Y1050" s="6">
        <v>172</v>
      </c>
      <c r="Z1050" s="6">
        <v>12</v>
      </c>
      <c r="AA1050" s="6">
        <v>782</v>
      </c>
      <c r="AB1050" s="6">
        <v>0.46610000000000001</v>
      </c>
      <c r="AC1050" s="6">
        <v>0.57140000000000002</v>
      </c>
      <c r="AD1050" s="6">
        <v>0.24099999999999999</v>
      </c>
      <c r="AE1050" s="6">
        <v>23</v>
      </c>
      <c r="AF1050" s="6">
        <v>181</v>
      </c>
      <c r="AG1050" s="6">
        <v>12</v>
      </c>
      <c r="AH1050" s="6">
        <v>827</v>
      </c>
      <c r="AI1050" s="6">
        <v>0.49049999999999999</v>
      </c>
      <c r="AJ1050" s="6">
        <v>0.57140000000000002</v>
      </c>
      <c r="AK1050" s="6">
        <v>0.25490000000000002</v>
      </c>
      <c r="AT1050" s="6">
        <f t="shared" si="53"/>
        <v>7.2173913043478262</v>
      </c>
      <c r="AU1050" s="6" t="str">
        <f t="shared" si="54"/>
        <v/>
      </c>
      <c r="AV1050" s="6">
        <f t="shared" si="55"/>
        <v>51.6</v>
      </c>
      <c r="AW1050" s="7">
        <f t="shared" si="56"/>
        <v>4.5465116279069768</v>
      </c>
      <c r="AX1050" s="6">
        <f t="shared" si="57"/>
        <v>4.569060773480663</v>
      </c>
      <c r="AY1050" s="6" t="str">
        <f t="shared" si="58"/>
        <v/>
      </c>
      <c r="BA1050" s="6">
        <f>VLOOKUP(A1050, ALL_AP_DATA!$A$2:$F$3600, 6, FALSE)</f>
        <v>369</v>
      </c>
      <c r="BB1050" s="6">
        <f>VLOOKUP(A1050, projmetadata!$A$2:$D$2036, 4, FALSE)</f>
        <v>23859</v>
      </c>
      <c r="BC1050" s="6" t="e">
        <f t="array" aca="1" ref="BC1050" ca="1">_xludf.IFS(I1050&lt;&gt;0, F1050/I1050, P1050&lt;&gt;0, M1050/P1050, W1050&lt;&gt;0, T1050/W1050, AD1050&lt;&gt;0, AA1050/AD1050, AK1050&lt;&gt;0, AH1050/AK1050, AR1050&lt;&gt;0, AO1050/AR1050, TRUE, 0)</f>
        <v>#NAME?</v>
      </c>
      <c r="BE1050" s="6" t="e">
        <f t="shared" ref="BE1050:BE1304" ca="1" si="60">BC1050/BB1050</f>
        <v>#NAME?</v>
      </c>
      <c r="BF1050" s="6" t="e">
        <f t="shared" ref="BF1050:BF1304" ca="1" si="61">BC1050/BA1050</f>
        <v>#NAME?</v>
      </c>
      <c r="BG1050" s="6"/>
      <c r="BH1050" s="6">
        <f>VLOOKUP(A1050, ALL_AP_DATA!$A$2:$D$3600, 3, FALSE)</f>
        <v>234</v>
      </c>
      <c r="BI1050" s="6">
        <f>VLOOKUP(A1050, ALL_AP_DATA!$A$2:$E$3600, 5, FALSE)</f>
        <v>3245</v>
      </c>
      <c r="BJ1050" s="6">
        <f t="shared" si="59"/>
        <v>8.794037940379404</v>
      </c>
      <c r="BK1050" s="6">
        <f t="shared" ref="BK1050:BK1304" si="62">BH1050/BA1050</f>
        <v>0.63414634146341464</v>
      </c>
    </row>
    <row r="1051" spans="1:63" ht="15.75" customHeight="1" x14ac:dyDescent="0.2">
      <c r="A1051" s="6" t="s">
        <v>1110</v>
      </c>
      <c r="B1051" s="6" t="s">
        <v>61</v>
      </c>
      <c r="C1051" s="6">
        <v>4</v>
      </c>
      <c r="D1051" s="6">
        <v>20</v>
      </c>
      <c r="E1051" s="6">
        <v>1</v>
      </c>
      <c r="F1051" s="6">
        <v>2</v>
      </c>
      <c r="G1051" s="6">
        <v>1.1900000000000001E-2</v>
      </c>
      <c r="H1051" s="6">
        <v>5.7000000000000002E-3</v>
      </c>
      <c r="I1051" s="6">
        <v>1E-4</v>
      </c>
      <c r="J1051" s="6">
        <v>1</v>
      </c>
      <c r="K1051" s="6">
        <v>18</v>
      </c>
      <c r="L1051" s="6">
        <v>19</v>
      </c>
      <c r="M1051" s="6">
        <v>695</v>
      </c>
      <c r="N1051" s="6">
        <v>1.0699999999999999E-2</v>
      </c>
      <c r="O1051" s="6">
        <v>0.1086</v>
      </c>
      <c r="P1051" s="6">
        <v>2.8899999999999999E-2</v>
      </c>
      <c r="Q1051" s="6">
        <v>24</v>
      </c>
      <c r="R1051" s="6">
        <v>108</v>
      </c>
      <c r="S1051" s="6">
        <v>117</v>
      </c>
      <c r="T1051" s="6">
        <v>14480</v>
      </c>
      <c r="U1051" s="6">
        <v>6.4100000000000004E-2</v>
      </c>
      <c r="V1051" s="6">
        <v>0.66859999999999997</v>
      </c>
      <c r="W1051" s="6">
        <v>0.60119999999999996</v>
      </c>
      <c r="X1051" s="6">
        <v>103</v>
      </c>
      <c r="Y1051" s="6">
        <v>849</v>
      </c>
      <c r="Z1051" s="6">
        <v>116</v>
      </c>
      <c r="AA1051" s="6">
        <v>7236</v>
      </c>
      <c r="AB1051" s="6">
        <v>0.50390000000000001</v>
      </c>
      <c r="AC1051" s="6">
        <v>0.66290000000000004</v>
      </c>
      <c r="AD1051" s="6">
        <v>0.3004</v>
      </c>
      <c r="AE1051" s="6">
        <v>129</v>
      </c>
      <c r="AF1051" s="6">
        <v>526</v>
      </c>
      <c r="AG1051" s="6">
        <v>104</v>
      </c>
      <c r="AH1051" s="6">
        <v>7894</v>
      </c>
      <c r="AI1051" s="6">
        <v>0.31219999999999998</v>
      </c>
      <c r="AJ1051" s="6">
        <v>0.59430000000000005</v>
      </c>
      <c r="AK1051" s="6">
        <v>0.32769999999999999</v>
      </c>
      <c r="AL1051" s="6">
        <v>3</v>
      </c>
      <c r="AM1051" s="6">
        <v>45</v>
      </c>
      <c r="AN1051" s="6">
        <v>51</v>
      </c>
      <c r="AO1051" s="6">
        <v>8098</v>
      </c>
      <c r="AP1051" s="6">
        <v>2.6700000000000002E-2</v>
      </c>
      <c r="AQ1051" s="6">
        <v>0.29139999999999999</v>
      </c>
      <c r="AR1051" s="6">
        <v>0.3362</v>
      </c>
      <c r="AT1051" s="6">
        <f t="shared" si="53"/>
        <v>0.1</v>
      </c>
      <c r="AU1051" s="6">
        <f t="shared" si="54"/>
        <v>38.611111111111114</v>
      </c>
      <c r="AV1051" s="6">
        <f t="shared" si="55"/>
        <v>134.07407407407408</v>
      </c>
      <c r="AW1051" s="7">
        <f t="shared" si="56"/>
        <v>8.5229681978798588</v>
      </c>
      <c r="AX1051" s="6">
        <f t="shared" si="57"/>
        <v>15.007604562737642</v>
      </c>
      <c r="AY1051" s="6">
        <f t="shared" si="58"/>
        <v>179.95555555555555</v>
      </c>
      <c r="BA1051" s="6">
        <f>VLOOKUP(A1051, ALL_AP_DATA!$A$2:$F$3600, 6, FALSE)</f>
        <v>1685</v>
      </c>
      <c r="BB1051" s="6">
        <f>VLOOKUP(A1051, projmetadata!$A$2:$D$2036, 4, FALSE)</f>
        <v>387309</v>
      </c>
      <c r="BC1051" s="6" t="e">
        <f t="array" aca="1" ref="BC1051" ca="1">_xludf.IFS(I1051&lt;&gt;0, F1051/I1051, P1051&lt;&gt;0, M1051/P1051, W1051&lt;&gt;0, T1051/W1051, AD1051&lt;&gt;0, AA1051/AD1051, AK1051&lt;&gt;0, AH1051/AK1051, AR1051&lt;&gt;0, AO1051/AR1051, TRUE, 0)</f>
        <v>#NAME?</v>
      </c>
      <c r="BE1051" s="6" t="e">
        <f t="shared" ca="1" si="60"/>
        <v>#NAME?</v>
      </c>
      <c r="BF1051" s="6" t="e">
        <f t="shared" ca="1" si="61"/>
        <v>#NAME?</v>
      </c>
      <c r="BG1051" s="6"/>
      <c r="BH1051" s="6">
        <f>VLOOKUP(A1051, ALL_AP_DATA!$A$2:$D$3600, 3, FALSE)</f>
        <v>1069</v>
      </c>
      <c r="BI1051" s="6">
        <f>VLOOKUP(A1051, ALL_AP_DATA!$A$2:$E$3600, 5, FALSE)</f>
        <v>24086</v>
      </c>
      <c r="BJ1051" s="6">
        <f t="shared" si="59"/>
        <v>14.294362017804154</v>
      </c>
      <c r="BK1051" s="6">
        <f t="shared" si="62"/>
        <v>0.63442136498516322</v>
      </c>
    </row>
    <row r="1052" spans="1:63" ht="15.75" customHeight="1" x14ac:dyDescent="0.2">
      <c r="A1052" s="6" t="s">
        <v>1111</v>
      </c>
      <c r="B1052" s="6" t="s">
        <v>64</v>
      </c>
      <c r="X1052" s="6">
        <v>3</v>
      </c>
      <c r="Y1052" s="6">
        <v>24</v>
      </c>
      <c r="Z1052" s="6">
        <v>9</v>
      </c>
      <c r="AA1052" s="6">
        <v>125</v>
      </c>
      <c r="AB1052" s="6">
        <v>0.21429999999999999</v>
      </c>
      <c r="AC1052" s="6">
        <v>0.52939999999999998</v>
      </c>
      <c r="AD1052" s="6">
        <v>0.27650000000000002</v>
      </c>
      <c r="AE1052" s="6">
        <v>10</v>
      </c>
      <c r="AF1052" s="6">
        <v>38</v>
      </c>
      <c r="AG1052" s="6">
        <v>10</v>
      </c>
      <c r="AH1052" s="6">
        <v>213</v>
      </c>
      <c r="AI1052" s="6">
        <v>0.33929999999999999</v>
      </c>
      <c r="AJ1052" s="6">
        <v>0.58819999999999995</v>
      </c>
      <c r="AK1052" s="6">
        <v>0.47120000000000001</v>
      </c>
      <c r="AT1052" s="6" t="str">
        <f t="shared" si="53"/>
        <v/>
      </c>
      <c r="AU1052" s="6" t="str">
        <f t="shared" si="54"/>
        <v/>
      </c>
      <c r="AV1052" s="6" t="str">
        <f t="shared" si="55"/>
        <v/>
      </c>
      <c r="AW1052" s="7">
        <f t="shared" si="56"/>
        <v>5.208333333333333</v>
      </c>
      <c r="AX1052" s="6">
        <f t="shared" si="57"/>
        <v>5.6052631578947372</v>
      </c>
      <c r="AY1052" s="6" t="str">
        <f t="shared" si="58"/>
        <v/>
      </c>
      <c r="BA1052" s="6">
        <f>VLOOKUP(A1052, ALL_AP_DATA!$A$2:$F$3600, 6, FALSE)</f>
        <v>112</v>
      </c>
      <c r="BB1052" s="6">
        <f>VLOOKUP(A1052, projmetadata!$A$2:$D$2036, 4, FALSE)</f>
        <v>10157</v>
      </c>
      <c r="BC1052" s="6" t="e">
        <f t="array" aca="1" ref="BC1052" ca="1">_xludf.IFS(I1052&lt;&gt;0, F1052/I1052, P1052&lt;&gt;0, M1052/P1052, W1052&lt;&gt;0, T1052/W1052, AD1052&lt;&gt;0, AA1052/AD1052, AK1052&lt;&gt;0, AH1052/AK1052, AR1052&lt;&gt;0, AO1052/AR1052, TRUE, 0)</f>
        <v>#NAME?</v>
      </c>
      <c r="BE1052" s="6" t="e">
        <f t="shared" ca="1" si="60"/>
        <v>#NAME?</v>
      </c>
      <c r="BF1052" s="6" t="e">
        <f t="shared" ca="1" si="61"/>
        <v>#NAME?</v>
      </c>
      <c r="BG1052" s="6"/>
      <c r="BH1052" s="6">
        <f>VLOOKUP(A1052, ALL_AP_DATA!$A$2:$D$3600, 3, FALSE)</f>
        <v>47</v>
      </c>
      <c r="BI1052" s="6">
        <f>VLOOKUP(A1052, ALL_AP_DATA!$A$2:$E$3600, 5, FALSE)</f>
        <v>452</v>
      </c>
      <c r="BJ1052" s="6">
        <f t="shared" si="59"/>
        <v>4.0357142857142856</v>
      </c>
      <c r="BK1052" s="6">
        <f t="shared" si="62"/>
        <v>0.41964285714285715</v>
      </c>
    </row>
    <row r="1053" spans="1:63" ht="15.75" customHeight="1" x14ac:dyDescent="0.2">
      <c r="A1053" s="6" t="s">
        <v>1112</v>
      </c>
      <c r="B1053" s="6" t="s">
        <v>61</v>
      </c>
      <c r="J1053" s="6">
        <v>2</v>
      </c>
      <c r="K1053" s="6">
        <v>12</v>
      </c>
      <c r="L1053" s="6">
        <v>61</v>
      </c>
      <c r="M1053" s="6">
        <v>10994</v>
      </c>
      <c r="N1053" s="6">
        <v>5.6300000000000003E-2</v>
      </c>
      <c r="O1053" s="6">
        <v>0.67779999999999996</v>
      </c>
      <c r="P1053" s="6">
        <v>0.62319999999999998</v>
      </c>
      <c r="Q1053" s="6">
        <v>10</v>
      </c>
      <c r="R1053" s="6">
        <v>46</v>
      </c>
      <c r="S1053" s="6">
        <v>77</v>
      </c>
      <c r="T1053" s="6">
        <v>14423</v>
      </c>
      <c r="U1053" s="6">
        <v>0.216</v>
      </c>
      <c r="V1053" s="6">
        <v>0.85560000000000003</v>
      </c>
      <c r="W1053" s="6">
        <v>0.8175</v>
      </c>
      <c r="X1053" s="6">
        <v>1</v>
      </c>
      <c r="Y1053" s="6">
        <v>181</v>
      </c>
      <c r="Z1053" s="6">
        <v>85</v>
      </c>
      <c r="AA1053" s="6">
        <v>9234</v>
      </c>
      <c r="AB1053" s="6">
        <v>0.8498</v>
      </c>
      <c r="AC1053" s="6">
        <v>0.94440000000000002</v>
      </c>
      <c r="AD1053" s="6">
        <v>0.52339999999999998</v>
      </c>
      <c r="AE1053" s="6">
        <v>2</v>
      </c>
      <c r="AF1053" s="6">
        <v>25</v>
      </c>
      <c r="AG1053" s="6">
        <v>43</v>
      </c>
      <c r="AH1053" s="6">
        <v>2923</v>
      </c>
      <c r="AI1053" s="6">
        <v>0.1174</v>
      </c>
      <c r="AJ1053" s="6">
        <v>0.4778</v>
      </c>
      <c r="AK1053" s="6">
        <v>0.16569999999999999</v>
      </c>
      <c r="AL1053" s="6">
        <v>2</v>
      </c>
      <c r="AM1053" s="6">
        <v>28</v>
      </c>
      <c r="AN1053" s="6">
        <v>70</v>
      </c>
      <c r="AO1053" s="6">
        <v>12436</v>
      </c>
      <c r="AP1053" s="6">
        <v>0.13150000000000001</v>
      </c>
      <c r="AQ1053" s="6">
        <v>0.77780000000000005</v>
      </c>
      <c r="AR1053" s="6">
        <v>0.70489999999999997</v>
      </c>
      <c r="AT1053" s="6" t="str">
        <f t="shared" si="53"/>
        <v/>
      </c>
      <c r="AU1053" s="6">
        <f t="shared" si="54"/>
        <v>916.16666666666663</v>
      </c>
      <c r="AV1053" s="6">
        <f t="shared" si="55"/>
        <v>313.54347826086956</v>
      </c>
      <c r="AW1053" s="7">
        <f t="shared" si="56"/>
        <v>51.016574585635361</v>
      </c>
      <c r="AX1053" s="6">
        <f t="shared" si="57"/>
        <v>116.92</v>
      </c>
      <c r="AY1053" s="6">
        <f t="shared" si="58"/>
        <v>444.14285714285717</v>
      </c>
      <c r="BA1053" s="6">
        <f>VLOOKUP(A1053, ALL_AP_DATA!$A$2:$F$3600, 6, FALSE)</f>
        <v>213</v>
      </c>
      <c r="BB1053" s="6">
        <f>VLOOKUP(A1053, projmetadata!$A$2:$D$2036, 4, FALSE)</f>
        <v>35973</v>
      </c>
      <c r="BC1053" s="6" t="e">
        <f t="array" aca="1" ref="BC1053" ca="1">_xludf.IFS(I1053&lt;&gt;0, F1053/I1053, P1053&lt;&gt;0, M1053/P1053, W1053&lt;&gt;0, T1053/W1053, AD1053&lt;&gt;0, AA1053/AD1053, AK1053&lt;&gt;0, AH1053/AK1053, AR1053&lt;&gt;0, AO1053/AR1053, TRUE, 0)</f>
        <v>#NAME?</v>
      </c>
      <c r="BE1053" s="6" t="e">
        <f t="shared" ca="1" si="60"/>
        <v>#NAME?</v>
      </c>
      <c r="BF1053" s="6" t="e">
        <f t="shared" ca="1" si="61"/>
        <v>#NAME?</v>
      </c>
      <c r="BG1053" s="6"/>
      <c r="BH1053" s="6">
        <f>VLOOKUP(A1053, ALL_AP_DATA!$A$2:$D$3600, 3, FALSE)</f>
        <v>184</v>
      </c>
      <c r="BI1053" s="6">
        <f>VLOOKUP(A1053, ALL_AP_DATA!$A$2:$E$3600, 5, FALSE)</f>
        <v>17642</v>
      </c>
      <c r="BJ1053" s="6">
        <f t="shared" si="59"/>
        <v>82.826291079812208</v>
      </c>
      <c r="BK1053" s="6">
        <f t="shared" si="62"/>
        <v>0.863849765258216</v>
      </c>
    </row>
    <row r="1054" spans="1:63" ht="15.75" customHeight="1" x14ac:dyDescent="0.2">
      <c r="A1054" s="6" t="s">
        <v>1113</v>
      </c>
      <c r="B1054" s="6" t="s">
        <v>64</v>
      </c>
      <c r="C1054" s="6">
        <v>6</v>
      </c>
      <c r="D1054" s="6">
        <v>40</v>
      </c>
      <c r="E1054" s="6">
        <v>65</v>
      </c>
      <c r="F1054" s="6">
        <v>2706</v>
      </c>
      <c r="G1054" s="6">
        <v>7.6200000000000004E-2</v>
      </c>
      <c r="H1054" s="6">
        <v>0.46760000000000002</v>
      </c>
      <c r="I1054" s="6">
        <v>0.1981</v>
      </c>
      <c r="Q1054" s="6">
        <v>13</v>
      </c>
      <c r="R1054" s="6">
        <v>36</v>
      </c>
      <c r="S1054" s="6">
        <v>93</v>
      </c>
      <c r="T1054" s="6">
        <v>8540</v>
      </c>
      <c r="U1054" s="6">
        <v>6.8599999999999994E-2</v>
      </c>
      <c r="V1054" s="6">
        <v>0.66910000000000003</v>
      </c>
      <c r="W1054" s="6">
        <v>0.62509999999999999</v>
      </c>
      <c r="X1054" s="6">
        <v>25</v>
      </c>
      <c r="Y1054" s="6">
        <v>184</v>
      </c>
      <c r="Z1054" s="6">
        <v>102</v>
      </c>
      <c r="AA1054" s="6">
        <v>4445</v>
      </c>
      <c r="AB1054" s="6">
        <v>0.35049999999999998</v>
      </c>
      <c r="AC1054" s="6">
        <v>0.73380000000000001</v>
      </c>
      <c r="AD1054" s="6">
        <v>0.32540000000000002</v>
      </c>
      <c r="AE1054" s="6">
        <v>33</v>
      </c>
      <c r="AF1054" s="6">
        <v>109</v>
      </c>
      <c r="AG1054" s="6">
        <v>74</v>
      </c>
      <c r="AH1054" s="6">
        <v>2672</v>
      </c>
      <c r="AI1054" s="6">
        <v>0.20760000000000001</v>
      </c>
      <c r="AJ1054" s="6">
        <v>0.53239999999999998</v>
      </c>
      <c r="AK1054" s="6">
        <v>0.1956</v>
      </c>
      <c r="AT1054" s="6">
        <f t="shared" si="53"/>
        <v>67.650000000000006</v>
      </c>
      <c r="AU1054" s="6" t="str">
        <f t="shared" si="54"/>
        <v/>
      </c>
      <c r="AV1054" s="6">
        <f t="shared" si="55"/>
        <v>237.22222222222223</v>
      </c>
      <c r="AW1054" s="7">
        <f t="shared" si="56"/>
        <v>24.157608695652176</v>
      </c>
      <c r="AX1054" s="6">
        <f t="shared" si="57"/>
        <v>24.513761467889907</v>
      </c>
      <c r="AY1054" s="6" t="str">
        <f t="shared" si="58"/>
        <v/>
      </c>
      <c r="BA1054" s="6">
        <f>VLOOKUP(A1054, ALL_AP_DATA!$A$2:$F$3600, 6, FALSE)</f>
        <v>525</v>
      </c>
      <c r="BB1054" s="6">
        <f>VLOOKUP(A1054, projmetadata!$A$2:$D$2036, 4, FALSE)</f>
        <v>78986</v>
      </c>
      <c r="BC1054" s="6" t="e">
        <f t="array" aca="1" ref="BC1054" ca="1">_xludf.IFS(I1054&lt;&gt;0, F1054/I1054, P1054&lt;&gt;0, M1054/P1054, W1054&lt;&gt;0, T1054/W1054, AD1054&lt;&gt;0, AA1054/AD1054, AK1054&lt;&gt;0, AH1054/AK1054, AR1054&lt;&gt;0, AO1054/AR1054, TRUE, 0)</f>
        <v>#NAME?</v>
      </c>
      <c r="BE1054" s="6" t="e">
        <f t="shared" ca="1" si="60"/>
        <v>#NAME?</v>
      </c>
      <c r="BF1054" s="6" t="e">
        <f t="shared" ca="1" si="61"/>
        <v>#NAME?</v>
      </c>
      <c r="BG1054" s="6"/>
      <c r="BH1054" s="6">
        <f>VLOOKUP(A1054, ALL_AP_DATA!$A$2:$D$3600, 3, FALSE)</f>
        <v>264</v>
      </c>
      <c r="BI1054" s="6">
        <f>VLOOKUP(A1054, ALL_AP_DATA!$A$2:$E$3600, 5, FALSE)</f>
        <v>13661</v>
      </c>
      <c r="BJ1054" s="6">
        <f t="shared" si="59"/>
        <v>26.02095238095238</v>
      </c>
      <c r="BK1054" s="6">
        <f t="shared" si="62"/>
        <v>0.50285714285714289</v>
      </c>
    </row>
    <row r="1055" spans="1:63" ht="15.75" customHeight="1" x14ac:dyDescent="0.2">
      <c r="A1055" s="6" t="s">
        <v>1114</v>
      </c>
      <c r="B1055" s="6" t="s">
        <v>61</v>
      </c>
      <c r="J1055" s="6">
        <v>2</v>
      </c>
      <c r="K1055" s="6">
        <v>21</v>
      </c>
      <c r="L1055" s="6">
        <v>97</v>
      </c>
      <c r="M1055" s="6">
        <v>4771</v>
      </c>
      <c r="N1055" s="6">
        <v>4.2900000000000001E-2</v>
      </c>
      <c r="O1055" s="6">
        <v>0.33110000000000001</v>
      </c>
      <c r="P1055" s="6">
        <v>0.29249999999999998</v>
      </c>
      <c r="Q1055" s="6">
        <v>17</v>
      </c>
      <c r="R1055" s="6">
        <v>87</v>
      </c>
      <c r="S1055" s="6">
        <v>223</v>
      </c>
      <c r="T1055" s="6">
        <v>12883</v>
      </c>
      <c r="U1055" s="6">
        <v>0.1779</v>
      </c>
      <c r="V1055" s="6">
        <v>0.7611</v>
      </c>
      <c r="W1055" s="6">
        <v>0.78969999999999996</v>
      </c>
      <c r="X1055" s="6">
        <v>9</v>
      </c>
      <c r="Y1055" s="6">
        <v>194</v>
      </c>
      <c r="Z1055" s="6">
        <v>168</v>
      </c>
      <c r="AA1055" s="6">
        <v>7240</v>
      </c>
      <c r="AB1055" s="6">
        <v>0.3967</v>
      </c>
      <c r="AC1055" s="6">
        <v>0.57340000000000002</v>
      </c>
      <c r="AD1055" s="6">
        <v>0.44379999999999997</v>
      </c>
      <c r="AE1055" s="6">
        <v>18</v>
      </c>
      <c r="AF1055" s="6">
        <v>223</v>
      </c>
      <c r="AG1055" s="6">
        <v>217</v>
      </c>
      <c r="AH1055" s="6">
        <v>11804</v>
      </c>
      <c r="AI1055" s="6">
        <v>0.45600000000000002</v>
      </c>
      <c r="AJ1055" s="6">
        <v>0.74060000000000004</v>
      </c>
      <c r="AK1055" s="6">
        <v>0.72360000000000002</v>
      </c>
      <c r="AL1055" s="6">
        <v>5</v>
      </c>
      <c r="AM1055" s="6">
        <v>45</v>
      </c>
      <c r="AN1055" s="6">
        <v>183</v>
      </c>
      <c r="AO1055" s="6">
        <v>10531</v>
      </c>
      <c r="AP1055" s="6">
        <v>9.1999999999999998E-2</v>
      </c>
      <c r="AQ1055" s="6">
        <v>0.62460000000000004</v>
      </c>
      <c r="AR1055" s="6">
        <v>0.64559999999999995</v>
      </c>
      <c r="AT1055" s="6" t="str">
        <f t="shared" si="53"/>
        <v/>
      </c>
      <c r="AU1055" s="6">
        <f t="shared" si="54"/>
        <v>227.1904761904762</v>
      </c>
      <c r="AV1055" s="6">
        <f t="shared" si="55"/>
        <v>148.08045977011494</v>
      </c>
      <c r="AW1055" s="7">
        <f t="shared" si="56"/>
        <v>37.319587628865982</v>
      </c>
      <c r="AX1055" s="6">
        <f t="shared" si="57"/>
        <v>52.932735426008968</v>
      </c>
      <c r="AY1055" s="6">
        <f t="shared" si="58"/>
        <v>234.02222222222221</v>
      </c>
      <c r="BA1055" s="6">
        <f>VLOOKUP(A1055, ALL_AP_DATA!$A$2:$F$3600, 6, FALSE)</f>
        <v>489</v>
      </c>
      <c r="BB1055" s="6">
        <f>VLOOKUP(A1055, projmetadata!$A$2:$D$2036, 4, FALSE)</f>
        <v>91194</v>
      </c>
      <c r="BC1055" s="6" t="e">
        <f t="array" aca="1" ref="BC1055" ca="1">_xludf.IFS(I1055&lt;&gt;0, F1055/I1055, P1055&lt;&gt;0, M1055/P1055, W1055&lt;&gt;0, T1055/W1055, AD1055&lt;&gt;0, AA1055/AD1055, AK1055&lt;&gt;0, AH1055/AK1055, AR1055&lt;&gt;0, AO1055/AR1055, TRUE, 0)</f>
        <v>#NAME?</v>
      </c>
      <c r="BE1055" s="6" t="e">
        <f t="shared" ca="1" si="60"/>
        <v>#NAME?</v>
      </c>
      <c r="BF1055" s="6" t="e">
        <f t="shared" ca="1" si="61"/>
        <v>#NAME?</v>
      </c>
      <c r="BG1055" s="6"/>
      <c r="BH1055" s="6">
        <f>VLOOKUP(A1055, ALL_AP_DATA!$A$2:$D$3600, 3, FALSE)</f>
        <v>366</v>
      </c>
      <c r="BI1055" s="6">
        <f>VLOOKUP(A1055, ALL_AP_DATA!$A$2:$E$3600, 5, FALSE)</f>
        <v>16313</v>
      </c>
      <c r="BJ1055" s="6">
        <f t="shared" si="59"/>
        <v>33.359918200408998</v>
      </c>
      <c r="BK1055" s="6">
        <f t="shared" si="62"/>
        <v>0.74846625766871167</v>
      </c>
    </row>
    <row r="1056" spans="1:63" ht="15.75" customHeight="1" x14ac:dyDescent="0.2">
      <c r="A1056" s="6" t="s">
        <v>1115</v>
      </c>
      <c r="B1056" s="6" t="s">
        <v>64</v>
      </c>
      <c r="C1056" s="6">
        <v>31</v>
      </c>
      <c r="D1056" s="6">
        <v>236</v>
      </c>
      <c r="E1056" s="6">
        <v>32</v>
      </c>
      <c r="F1056" s="6">
        <v>1311</v>
      </c>
      <c r="G1056" s="6">
        <v>0.1144</v>
      </c>
      <c r="H1056" s="6">
        <v>0.44440000000000002</v>
      </c>
      <c r="I1056" s="6">
        <v>0.27339999999999998</v>
      </c>
      <c r="Q1056" s="6">
        <v>2</v>
      </c>
      <c r="R1056" s="6">
        <v>5</v>
      </c>
      <c r="S1056" s="6">
        <v>7</v>
      </c>
      <c r="T1056" s="6">
        <v>636</v>
      </c>
      <c r="U1056" s="6">
        <v>2.3999999999999998E-3</v>
      </c>
      <c r="V1056" s="6">
        <v>9.7199999999999995E-2</v>
      </c>
      <c r="W1056" s="6">
        <v>0.1326</v>
      </c>
      <c r="X1056" s="6">
        <v>46</v>
      </c>
      <c r="Y1056" s="6">
        <v>217</v>
      </c>
      <c r="Z1056" s="6">
        <v>28</v>
      </c>
      <c r="AA1056" s="6">
        <v>1165</v>
      </c>
      <c r="AB1056" s="6">
        <v>0.1052</v>
      </c>
      <c r="AC1056" s="6">
        <v>0.38890000000000002</v>
      </c>
      <c r="AD1056" s="6">
        <v>0.2429</v>
      </c>
      <c r="AE1056" s="6">
        <v>204</v>
      </c>
      <c r="AF1056" s="6">
        <v>795</v>
      </c>
      <c r="AG1056" s="6">
        <v>42</v>
      </c>
      <c r="AH1056" s="6">
        <v>1486</v>
      </c>
      <c r="AI1056" s="6">
        <v>0.38540000000000002</v>
      </c>
      <c r="AJ1056" s="6">
        <v>0.58330000000000004</v>
      </c>
      <c r="AK1056" s="6">
        <v>0.30980000000000002</v>
      </c>
      <c r="AT1056" s="6">
        <f t="shared" si="53"/>
        <v>5.5550847457627119</v>
      </c>
      <c r="AU1056" s="6" t="str">
        <f t="shared" si="54"/>
        <v/>
      </c>
      <c r="AV1056" s="6">
        <f t="shared" si="55"/>
        <v>127.2</v>
      </c>
      <c r="AW1056" s="7">
        <f t="shared" si="56"/>
        <v>5.3686635944700463</v>
      </c>
      <c r="AX1056" s="6">
        <f t="shared" si="57"/>
        <v>1.8691823899371069</v>
      </c>
      <c r="AY1056" s="6" t="str">
        <f t="shared" si="58"/>
        <v/>
      </c>
      <c r="BA1056" s="6">
        <f>VLOOKUP(A1056, ALL_AP_DATA!$A$2:$F$3600, 6, FALSE)</f>
        <v>2063</v>
      </c>
      <c r="BB1056" s="6">
        <f>VLOOKUP(A1056, projmetadata!$A$2:$D$2036, 4, FALSE)</f>
        <v>191475</v>
      </c>
      <c r="BC1056" s="6" t="e">
        <f t="array" aca="1" ref="BC1056" ca="1">_xludf.IFS(I1056&lt;&gt;0, F1056/I1056, P1056&lt;&gt;0, M1056/P1056, W1056&lt;&gt;0, T1056/W1056, AD1056&lt;&gt;0, AA1056/AD1056, AK1056&lt;&gt;0, AH1056/AK1056, AR1056&lt;&gt;0, AO1056/AR1056, TRUE, 0)</f>
        <v>#NAME?</v>
      </c>
      <c r="BE1056" s="6" t="e">
        <f t="shared" ca="1" si="60"/>
        <v>#NAME?</v>
      </c>
      <c r="BF1056" s="6" t="e">
        <f t="shared" ca="1" si="61"/>
        <v>#NAME?</v>
      </c>
      <c r="BG1056" s="6"/>
      <c r="BH1056" s="6">
        <f>VLOOKUP(A1056, ALL_AP_DATA!$A$2:$D$3600, 3, FALSE)</f>
        <v>948</v>
      </c>
      <c r="BI1056" s="6">
        <f>VLOOKUP(A1056, ALL_AP_DATA!$A$2:$E$3600, 5, FALSE)</f>
        <v>4796</v>
      </c>
      <c r="BJ1056" s="6">
        <f t="shared" si="59"/>
        <v>2.3247697527872031</v>
      </c>
      <c r="BK1056" s="6">
        <f t="shared" si="62"/>
        <v>0.45952496364517692</v>
      </c>
    </row>
    <row r="1057" spans="1:63" ht="15.75" customHeight="1" x14ac:dyDescent="0.2">
      <c r="A1057" s="6" t="s">
        <v>1116</v>
      </c>
      <c r="B1057" s="6" t="s">
        <v>64</v>
      </c>
      <c r="C1057" s="6">
        <v>5</v>
      </c>
      <c r="D1057" s="6">
        <v>80</v>
      </c>
      <c r="E1057" s="6">
        <v>1</v>
      </c>
      <c r="F1057" s="6">
        <v>48</v>
      </c>
      <c r="G1057" s="6">
        <v>0.45450000000000002</v>
      </c>
      <c r="H1057" s="6">
        <v>4.1700000000000001E-2</v>
      </c>
      <c r="I1057" s="6">
        <v>2.1299999999999999E-2</v>
      </c>
      <c r="X1057" s="6">
        <v>7</v>
      </c>
      <c r="Y1057" s="6">
        <v>100</v>
      </c>
      <c r="Z1057" s="6">
        <v>1</v>
      </c>
      <c r="AA1057" s="6">
        <v>323</v>
      </c>
      <c r="AB1057" s="6">
        <v>0.56820000000000004</v>
      </c>
      <c r="AC1057" s="6">
        <v>4.1700000000000001E-2</v>
      </c>
      <c r="AD1057" s="6">
        <v>0.1434</v>
      </c>
      <c r="AE1057" s="6">
        <v>17</v>
      </c>
      <c r="AF1057" s="6">
        <v>67</v>
      </c>
      <c r="AG1057" s="6">
        <v>24</v>
      </c>
      <c r="AH1057" s="6">
        <v>2233</v>
      </c>
      <c r="AI1057" s="6">
        <v>0.38069999999999998</v>
      </c>
      <c r="AJ1057" s="6">
        <v>1</v>
      </c>
      <c r="AK1057" s="6">
        <v>0.99160000000000004</v>
      </c>
      <c r="AT1057" s="6">
        <f t="shared" si="53"/>
        <v>0.6</v>
      </c>
      <c r="AU1057" s="6" t="str">
        <f t="shared" si="54"/>
        <v/>
      </c>
      <c r="AV1057" s="6" t="str">
        <f t="shared" si="55"/>
        <v/>
      </c>
      <c r="AW1057" s="7">
        <f t="shared" si="56"/>
        <v>3.23</v>
      </c>
      <c r="AX1057" s="6">
        <f t="shared" si="57"/>
        <v>33.328358208955223</v>
      </c>
      <c r="AY1057" s="6" t="str">
        <f t="shared" si="58"/>
        <v/>
      </c>
      <c r="BA1057" s="6">
        <f>VLOOKUP(A1057, ALL_AP_DATA!$A$2:$F$3600, 6, FALSE)</f>
        <v>176</v>
      </c>
      <c r="BB1057" s="6">
        <f>VLOOKUP(A1057, projmetadata!$A$2:$D$2036, 4, FALSE)</f>
        <v>32571</v>
      </c>
      <c r="BC1057" s="6" t="e">
        <f t="array" aca="1" ref="BC1057" ca="1">_xludf.IFS(I1057&lt;&gt;0, F1057/I1057, P1057&lt;&gt;0, M1057/P1057, W1057&lt;&gt;0, T1057/W1057, AD1057&lt;&gt;0, AA1057/AD1057, AK1057&lt;&gt;0, AH1057/AK1057, AR1057&lt;&gt;0, AO1057/AR1057, TRUE, 0)</f>
        <v>#NAME?</v>
      </c>
      <c r="BE1057" s="6" t="e">
        <f t="shared" ca="1" si="60"/>
        <v>#NAME?</v>
      </c>
      <c r="BF1057" s="6" t="e">
        <f t="shared" ca="1" si="61"/>
        <v>#NAME?</v>
      </c>
      <c r="BG1057" s="6"/>
      <c r="BH1057" s="6">
        <f>VLOOKUP(A1057, ALL_AP_DATA!$A$2:$D$3600, 3, FALSE)</f>
        <v>135</v>
      </c>
      <c r="BI1057" s="6">
        <f>VLOOKUP(A1057, ALL_AP_DATA!$A$2:$E$3600, 5, FALSE)</f>
        <v>2252</v>
      </c>
      <c r="BJ1057" s="6">
        <f t="shared" si="59"/>
        <v>12.795454545454545</v>
      </c>
      <c r="BK1057" s="6">
        <f t="shared" si="62"/>
        <v>0.76704545454545459</v>
      </c>
    </row>
    <row r="1058" spans="1:63" ht="15.75" customHeight="1" x14ac:dyDescent="0.2">
      <c r="A1058" s="6" t="s">
        <v>1117</v>
      </c>
      <c r="B1058" s="6" t="s">
        <v>61</v>
      </c>
      <c r="X1058" s="6">
        <v>3</v>
      </c>
      <c r="Y1058" s="6">
        <v>26</v>
      </c>
      <c r="Z1058" s="6">
        <v>0</v>
      </c>
      <c r="AA1058" s="6">
        <v>0</v>
      </c>
      <c r="AB1058" s="6">
        <v>0.1275</v>
      </c>
      <c r="AC1058" s="6">
        <v>0</v>
      </c>
      <c r="AD1058" s="6">
        <v>0</v>
      </c>
      <c r="AE1058" s="6">
        <v>7</v>
      </c>
      <c r="AF1058" s="6">
        <v>27</v>
      </c>
      <c r="AG1058" s="6">
        <v>0</v>
      </c>
      <c r="AH1058" s="6">
        <v>0</v>
      </c>
      <c r="AI1058" s="6">
        <v>0.13239999999999999</v>
      </c>
      <c r="AJ1058" s="6">
        <v>0</v>
      </c>
      <c r="AK1058" s="6">
        <v>0</v>
      </c>
      <c r="AT1058" s="6" t="str">
        <f t="shared" si="53"/>
        <v/>
      </c>
      <c r="AU1058" s="6" t="str">
        <f t="shared" si="54"/>
        <v/>
      </c>
      <c r="AV1058" s="6" t="str">
        <f t="shared" si="55"/>
        <v/>
      </c>
      <c r="AW1058" s="7">
        <f t="shared" si="56"/>
        <v>0</v>
      </c>
      <c r="AX1058" s="6">
        <f t="shared" si="57"/>
        <v>0</v>
      </c>
      <c r="AY1058" s="6" t="str">
        <f t="shared" si="58"/>
        <v/>
      </c>
      <c r="BA1058" s="6">
        <f>VLOOKUP(A1058, ALL_AP_DATA!$A$2:$F$3600, 6, FALSE)</f>
        <v>204</v>
      </c>
      <c r="BB1058" s="6">
        <f>VLOOKUP(A1058, projmetadata!$A$2:$D$2036, 4, FALSE)</f>
        <v>38560</v>
      </c>
      <c r="BC1058" s="6" t="e">
        <f t="array" aca="1" ref="BC1058" ca="1">_xludf.IFS(I1058&lt;&gt;0, F1058/I1058, P1058&lt;&gt;0, M1058/P1058, W1058&lt;&gt;0, T1058/W1058, AD1058&lt;&gt;0, AA1058/AD1058, AK1058&lt;&gt;0, AH1058/AK1058, AR1058&lt;&gt;0, AO1058/AR1058, TRUE, 0)</f>
        <v>#NAME?</v>
      </c>
      <c r="BE1058" s="6" t="e">
        <f t="shared" ca="1" si="60"/>
        <v>#NAME?</v>
      </c>
      <c r="BF1058" s="6" t="e">
        <f t="shared" ca="1" si="61"/>
        <v>#NAME?</v>
      </c>
      <c r="BG1058" s="6"/>
      <c r="BH1058" s="6">
        <f>VLOOKUP(A1058, ALL_AP_DATA!$A$2:$D$3600, 3, FALSE)</f>
        <v>44</v>
      </c>
      <c r="BI1058" s="6">
        <f>VLOOKUP(A1058, ALL_AP_DATA!$A$2:$E$3600, 5, FALSE)</f>
        <v>109</v>
      </c>
      <c r="BJ1058" s="6">
        <f t="shared" si="59"/>
        <v>0.53431372549019607</v>
      </c>
      <c r="BK1058" s="6">
        <f t="shared" si="62"/>
        <v>0.21568627450980393</v>
      </c>
    </row>
    <row r="1059" spans="1:63" ht="15.75" customHeight="1" x14ac:dyDescent="0.2">
      <c r="A1059" s="6" t="s">
        <v>1118</v>
      </c>
      <c r="B1059" s="6" t="s">
        <v>64</v>
      </c>
      <c r="C1059" s="6">
        <v>6</v>
      </c>
      <c r="D1059" s="6">
        <v>21</v>
      </c>
      <c r="E1059" s="6">
        <v>0</v>
      </c>
      <c r="F1059" s="6">
        <v>0</v>
      </c>
      <c r="G1059" s="6">
        <v>3.85E-2</v>
      </c>
      <c r="H1059" s="6">
        <v>0</v>
      </c>
      <c r="I1059" s="6">
        <v>0</v>
      </c>
      <c r="X1059" s="6">
        <v>14</v>
      </c>
      <c r="Y1059" s="6">
        <v>73</v>
      </c>
      <c r="Z1059" s="6">
        <v>0</v>
      </c>
      <c r="AA1059" s="6">
        <v>0</v>
      </c>
      <c r="AB1059" s="6">
        <v>0.13389999999999999</v>
      </c>
      <c r="AC1059" s="6">
        <v>0</v>
      </c>
      <c r="AD1059" s="6">
        <v>0</v>
      </c>
      <c r="AE1059" s="6">
        <v>45</v>
      </c>
      <c r="AF1059" s="6">
        <v>201</v>
      </c>
      <c r="AG1059" s="6">
        <v>2</v>
      </c>
      <c r="AH1059" s="6">
        <v>56</v>
      </c>
      <c r="AI1059" s="6">
        <v>0.36880000000000002</v>
      </c>
      <c r="AJ1059" s="6">
        <v>1</v>
      </c>
      <c r="AK1059" s="6">
        <v>0.9032</v>
      </c>
      <c r="AT1059" s="6">
        <f t="shared" si="53"/>
        <v>0</v>
      </c>
      <c r="AU1059" s="6" t="str">
        <f t="shared" si="54"/>
        <v/>
      </c>
      <c r="AV1059" s="6" t="str">
        <f t="shared" si="55"/>
        <v/>
      </c>
      <c r="AW1059" s="7">
        <f t="shared" si="56"/>
        <v>0</v>
      </c>
      <c r="AX1059" s="6">
        <f t="shared" si="57"/>
        <v>0.27860696517412936</v>
      </c>
      <c r="AY1059" s="6" t="str">
        <f t="shared" si="58"/>
        <v/>
      </c>
      <c r="BA1059" s="6">
        <f>VLOOKUP(A1059, ALL_AP_DATA!$A$2:$F$3600, 6, FALSE)</f>
        <v>545</v>
      </c>
      <c r="BB1059" s="6">
        <f>VLOOKUP(A1059, projmetadata!$A$2:$D$2036, 4, FALSE)</f>
        <v>45879</v>
      </c>
      <c r="BC1059" s="6" t="e">
        <f t="array" aca="1" ref="BC1059" ca="1">_xludf.IFS(I1059&lt;&gt;0, F1059/I1059, P1059&lt;&gt;0, M1059/P1059, W1059&lt;&gt;0, T1059/W1059, AD1059&lt;&gt;0, AA1059/AD1059, AK1059&lt;&gt;0, AH1059/AK1059, AR1059&lt;&gt;0, AO1059/AR1059, TRUE, 0)</f>
        <v>#NAME?</v>
      </c>
      <c r="BE1059" s="6" t="e">
        <f t="shared" ca="1" si="60"/>
        <v>#NAME?</v>
      </c>
      <c r="BF1059" s="6" t="e">
        <f t="shared" ca="1" si="61"/>
        <v>#NAME?</v>
      </c>
      <c r="BG1059" s="6"/>
      <c r="BH1059" s="6">
        <f>VLOOKUP(A1059, ALL_AP_DATA!$A$2:$D$3600, 3, FALSE)</f>
        <v>240</v>
      </c>
      <c r="BI1059" s="6">
        <f>VLOOKUP(A1059, ALL_AP_DATA!$A$2:$E$3600, 5, FALSE)</f>
        <v>62</v>
      </c>
      <c r="BJ1059" s="6">
        <f t="shared" si="59"/>
        <v>0.11376146788990826</v>
      </c>
      <c r="BK1059" s="6">
        <f t="shared" si="62"/>
        <v>0.44036697247706424</v>
      </c>
    </row>
    <row r="1060" spans="1:63" ht="15.75" customHeight="1" x14ac:dyDescent="0.2">
      <c r="A1060" s="6" t="s">
        <v>1119</v>
      </c>
      <c r="B1060" s="6" t="s">
        <v>64</v>
      </c>
      <c r="C1060" s="6">
        <v>21</v>
      </c>
      <c r="D1060" s="6">
        <v>99</v>
      </c>
      <c r="E1060" s="6">
        <v>33</v>
      </c>
      <c r="F1060" s="6">
        <v>3298</v>
      </c>
      <c r="G1060" s="6">
        <v>5.7299999999999997E-2</v>
      </c>
      <c r="H1060" s="6">
        <v>0.48530000000000001</v>
      </c>
      <c r="I1060" s="6">
        <v>0.31869999999999998</v>
      </c>
      <c r="Q1060" s="6">
        <v>8</v>
      </c>
      <c r="R1060" s="6">
        <v>26</v>
      </c>
      <c r="S1060" s="6">
        <v>28</v>
      </c>
      <c r="T1060" s="6">
        <v>4830</v>
      </c>
      <c r="U1060" s="6">
        <v>1.5100000000000001E-2</v>
      </c>
      <c r="V1060" s="6">
        <v>0.4118</v>
      </c>
      <c r="W1060" s="6">
        <v>0.4667</v>
      </c>
      <c r="X1060" s="6">
        <v>50</v>
      </c>
      <c r="Y1060" s="6">
        <v>283</v>
      </c>
      <c r="Z1060" s="6">
        <v>25</v>
      </c>
      <c r="AA1060" s="6">
        <v>2320</v>
      </c>
      <c r="AB1060" s="6">
        <v>0.16389999999999999</v>
      </c>
      <c r="AC1060" s="6">
        <v>0.36759999999999998</v>
      </c>
      <c r="AD1060" s="6">
        <v>0.22420000000000001</v>
      </c>
      <c r="AE1060" s="6">
        <v>162</v>
      </c>
      <c r="AF1060" s="6">
        <v>727</v>
      </c>
      <c r="AG1060" s="6">
        <v>61</v>
      </c>
      <c r="AH1060" s="6">
        <v>7061</v>
      </c>
      <c r="AI1060" s="6">
        <v>0.42099999999999999</v>
      </c>
      <c r="AJ1060" s="6">
        <v>0.89710000000000001</v>
      </c>
      <c r="AK1060" s="6">
        <v>0.68230000000000002</v>
      </c>
      <c r="AT1060" s="6">
        <f t="shared" si="53"/>
        <v>33.313131313131315</v>
      </c>
      <c r="AU1060" s="6" t="str">
        <f t="shared" si="54"/>
        <v/>
      </c>
      <c r="AV1060" s="6">
        <f t="shared" si="55"/>
        <v>185.76923076923077</v>
      </c>
      <c r="AW1060" s="7">
        <f t="shared" si="56"/>
        <v>8.1978798586572434</v>
      </c>
      <c r="AX1060" s="6">
        <f t="shared" si="57"/>
        <v>9.7125171939477308</v>
      </c>
      <c r="AY1060" s="6" t="str">
        <f t="shared" si="58"/>
        <v/>
      </c>
      <c r="BA1060" s="6">
        <f>VLOOKUP(A1060, ALL_AP_DATA!$A$2:$F$3600, 6, FALSE)</f>
        <v>1727</v>
      </c>
      <c r="BB1060" s="6">
        <f>VLOOKUP(A1060, projmetadata!$A$2:$D$2036, 4, FALSE)</f>
        <v>112982</v>
      </c>
      <c r="BC1060" s="6" t="e">
        <f t="array" aca="1" ref="BC1060" ca="1">_xludf.IFS(I1060&lt;&gt;0, F1060/I1060, P1060&lt;&gt;0, M1060/P1060, W1060&lt;&gt;0, T1060/W1060, AD1060&lt;&gt;0, AA1060/AD1060, AK1060&lt;&gt;0, AH1060/AK1060, AR1060&lt;&gt;0, AO1060/AR1060, TRUE, 0)</f>
        <v>#NAME?</v>
      </c>
      <c r="BE1060" s="6" t="e">
        <f t="shared" ca="1" si="60"/>
        <v>#NAME?</v>
      </c>
      <c r="BF1060" s="6" t="e">
        <f t="shared" ca="1" si="61"/>
        <v>#NAME?</v>
      </c>
      <c r="BG1060" s="6"/>
      <c r="BH1060" s="6">
        <f>VLOOKUP(A1060, ALL_AP_DATA!$A$2:$D$3600, 3, FALSE)</f>
        <v>836</v>
      </c>
      <c r="BI1060" s="6">
        <f>VLOOKUP(A1060, ALL_AP_DATA!$A$2:$E$3600, 5, FALSE)</f>
        <v>10349</v>
      </c>
      <c r="BJ1060" s="6">
        <f t="shared" si="59"/>
        <v>5.9924724956572089</v>
      </c>
      <c r="BK1060" s="6">
        <f t="shared" si="62"/>
        <v>0.48407643312101911</v>
      </c>
    </row>
    <row r="1061" spans="1:63" ht="15.75" customHeight="1" x14ac:dyDescent="0.2">
      <c r="A1061" s="6" t="s">
        <v>1120</v>
      </c>
      <c r="B1061" s="6" t="s">
        <v>64</v>
      </c>
      <c r="C1061" s="6">
        <v>2</v>
      </c>
      <c r="D1061" s="6">
        <v>4</v>
      </c>
      <c r="E1061" s="6">
        <v>3</v>
      </c>
      <c r="F1061" s="6">
        <v>7</v>
      </c>
      <c r="G1061" s="6">
        <v>2.0199999999999999E-2</v>
      </c>
      <c r="H1061" s="6">
        <v>0.2727</v>
      </c>
      <c r="I1061" s="6">
        <v>6.25E-2</v>
      </c>
      <c r="X1061" s="6">
        <v>2</v>
      </c>
      <c r="Y1061" s="6">
        <v>7</v>
      </c>
      <c r="Z1061" s="6">
        <v>1</v>
      </c>
      <c r="AA1061" s="6">
        <v>8</v>
      </c>
      <c r="AB1061" s="6">
        <v>3.5400000000000001E-2</v>
      </c>
      <c r="AC1061" s="6">
        <v>9.0899999999999995E-2</v>
      </c>
      <c r="AD1061" s="6">
        <v>7.1400000000000005E-2</v>
      </c>
      <c r="AE1061" s="6">
        <v>7</v>
      </c>
      <c r="AF1061" s="6">
        <v>28</v>
      </c>
      <c r="AG1061" s="6">
        <v>3</v>
      </c>
      <c r="AH1061" s="6">
        <v>17</v>
      </c>
      <c r="AI1061" s="6">
        <v>0.1414</v>
      </c>
      <c r="AJ1061" s="6">
        <v>0.2727</v>
      </c>
      <c r="AK1061" s="6">
        <v>0.15179999999999999</v>
      </c>
      <c r="AT1061" s="6">
        <f t="shared" si="53"/>
        <v>1.75</v>
      </c>
      <c r="AU1061" s="6" t="str">
        <f t="shared" si="54"/>
        <v/>
      </c>
      <c r="AV1061" s="6" t="str">
        <f t="shared" si="55"/>
        <v/>
      </c>
      <c r="AW1061" s="7">
        <f t="shared" si="56"/>
        <v>1.1428571428571428</v>
      </c>
      <c r="AX1061" s="6">
        <f t="shared" si="57"/>
        <v>0.6071428571428571</v>
      </c>
      <c r="AY1061" s="6" t="str">
        <f t="shared" si="58"/>
        <v/>
      </c>
      <c r="BA1061" s="6">
        <f>VLOOKUP(A1061, ALL_AP_DATA!$A$2:$F$3600, 6, FALSE)</f>
        <v>198</v>
      </c>
      <c r="BB1061" s="6">
        <f>VLOOKUP(A1061, projmetadata!$A$2:$D$2036, 4, FALSE)</f>
        <v>18778</v>
      </c>
      <c r="BC1061" s="6" t="e">
        <f t="array" aca="1" ref="BC1061" ca="1">_xludf.IFS(I1061&lt;&gt;0, F1061/I1061, P1061&lt;&gt;0, M1061/P1061, W1061&lt;&gt;0, T1061/W1061, AD1061&lt;&gt;0, AA1061/AD1061, AK1061&lt;&gt;0, AH1061/AK1061, AR1061&lt;&gt;0, AO1061/AR1061, TRUE, 0)</f>
        <v>#NAME?</v>
      </c>
      <c r="BE1061" s="6" t="e">
        <f t="shared" ca="1" si="60"/>
        <v>#NAME?</v>
      </c>
      <c r="BF1061" s="6" t="e">
        <f t="shared" ca="1" si="61"/>
        <v>#NAME?</v>
      </c>
      <c r="BG1061" s="6"/>
      <c r="BH1061" s="6">
        <f>VLOOKUP(A1061, ALL_AP_DATA!$A$2:$D$3600, 3, FALSE)</f>
        <v>30</v>
      </c>
      <c r="BI1061" s="6">
        <f>VLOOKUP(A1061, ALL_AP_DATA!$A$2:$E$3600, 5, FALSE)</f>
        <v>112</v>
      </c>
      <c r="BJ1061" s="6">
        <f t="shared" si="59"/>
        <v>0.56565656565656564</v>
      </c>
      <c r="BK1061" s="6">
        <f t="shared" si="62"/>
        <v>0.15151515151515152</v>
      </c>
    </row>
    <row r="1062" spans="1:63" ht="15.75" customHeight="1" x14ac:dyDescent="0.2">
      <c r="A1062" s="6" t="s">
        <v>1121</v>
      </c>
      <c r="B1062" s="6" t="s">
        <v>64</v>
      </c>
      <c r="C1062" s="6">
        <v>6</v>
      </c>
      <c r="D1062" s="6">
        <v>17</v>
      </c>
      <c r="E1062" s="6">
        <v>52</v>
      </c>
      <c r="F1062" s="6">
        <v>772</v>
      </c>
      <c r="G1062" s="6">
        <v>4.9399999999999999E-2</v>
      </c>
      <c r="H1062" s="6">
        <v>0.44440000000000002</v>
      </c>
      <c r="I1062" s="6">
        <v>0.21240000000000001</v>
      </c>
      <c r="Q1062" s="6">
        <v>4</v>
      </c>
      <c r="R1062" s="6">
        <v>13</v>
      </c>
      <c r="S1062" s="6">
        <v>28</v>
      </c>
      <c r="T1062" s="6">
        <v>701</v>
      </c>
      <c r="U1062" s="6">
        <v>3.78E-2</v>
      </c>
      <c r="V1062" s="6">
        <v>0.23930000000000001</v>
      </c>
      <c r="W1062" s="6">
        <v>0.19289999999999999</v>
      </c>
      <c r="X1062" s="6">
        <v>1</v>
      </c>
      <c r="Y1062" s="6">
        <v>94</v>
      </c>
      <c r="Z1062" s="6">
        <v>91</v>
      </c>
      <c r="AA1062" s="6">
        <v>2928</v>
      </c>
      <c r="AB1062" s="6">
        <v>0.27329999999999999</v>
      </c>
      <c r="AC1062" s="6">
        <v>0.77780000000000005</v>
      </c>
      <c r="AD1062" s="6">
        <v>0.80569999999999997</v>
      </c>
      <c r="AE1062" s="6">
        <v>5</v>
      </c>
      <c r="AF1062" s="6">
        <v>52</v>
      </c>
      <c r="AG1062" s="6">
        <v>82</v>
      </c>
      <c r="AH1062" s="6">
        <v>1643</v>
      </c>
      <c r="AI1062" s="6">
        <v>0.1512</v>
      </c>
      <c r="AJ1062" s="6">
        <v>0.70089999999999997</v>
      </c>
      <c r="AK1062" s="6">
        <v>0.4521</v>
      </c>
      <c r="AL1062" s="6">
        <v>1</v>
      </c>
      <c r="AM1062" s="6">
        <v>11</v>
      </c>
      <c r="AN1062" s="6">
        <v>68</v>
      </c>
      <c r="AO1062" s="6">
        <v>1308</v>
      </c>
      <c r="AP1062" s="6">
        <v>3.2000000000000001E-2</v>
      </c>
      <c r="AQ1062" s="6">
        <v>0.58120000000000005</v>
      </c>
      <c r="AR1062" s="6">
        <v>0.3599</v>
      </c>
      <c r="AT1062" s="6">
        <f t="shared" si="53"/>
        <v>45.411764705882355</v>
      </c>
      <c r="AU1062" s="6" t="str">
        <f t="shared" si="54"/>
        <v/>
      </c>
      <c r="AV1062" s="6">
        <f t="shared" si="55"/>
        <v>53.92307692307692</v>
      </c>
      <c r="AW1062" s="7">
        <f t="shared" si="56"/>
        <v>31.148936170212767</v>
      </c>
      <c r="AX1062" s="6">
        <f t="shared" si="57"/>
        <v>31.596153846153847</v>
      </c>
      <c r="AY1062" s="6">
        <f t="shared" si="58"/>
        <v>118.90909090909091</v>
      </c>
      <c r="BA1062" s="6">
        <f>VLOOKUP(A1062, ALL_AP_DATA!$A$2:$F$3600, 6, FALSE)</f>
        <v>344</v>
      </c>
      <c r="BB1062" s="6">
        <f>VLOOKUP(A1062, projmetadata!$A$2:$D$2036, 4, FALSE)</f>
        <v>67662</v>
      </c>
      <c r="BC1062" s="6" t="e">
        <f t="array" aca="1" ref="BC1062" ca="1">_xludf.IFS(I1062&lt;&gt;0, F1062/I1062, P1062&lt;&gt;0, M1062/P1062, W1062&lt;&gt;0, T1062/W1062, AD1062&lt;&gt;0, AA1062/AD1062, AK1062&lt;&gt;0, AH1062/AK1062, AR1062&lt;&gt;0, AO1062/AR1062, TRUE, 0)</f>
        <v>#NAME?</v>
      </c>
      <c r="BE1062" s="6" t="e">
        <f t="shared" ca="1" si="60"/>
        <v>#NAME?</v>
      </c>
      <c r="BF1062" s="6" t="e">
        <f t="shared" ca="1" si="61"/>
        <v>#NAME?</v>
      </c>
      <c r="BG1062" s="6"/>
      <c r="BH1062" s="6">
        <f>VLOOKUP(A1062, ALL_AP_DATA!$A$2:$D$3600, 3, FALSE)</f>
        <v>135</v>
      </c>
      <c r="BI1062" s="6">
        <f>VLOOKUP(A1062, ALL_AP_DATA!$A$2:$E$3600, 5, FALSE)</f>
        <v>3634</v>
      </c>
      <c r="BJ1062" s="6">
        <f t="shared" si="59"/>
        <v>10.563953488372093</v>
      </c>
      <c r="BK1062" s="6">
        <f t="shared" si="62"/>
        <v>0.39244186046511625</v>
      </c>
    </row>
    <row r="1063" spans="1:63" ht="15.75" customHeight="1" x14ac:dyDescent="0.2">
      <c r="A1063" s="6" t="s">
        <v>1122</v>
      </c>
      <c r="B1063" s="6" t="s">
        <v>61</v>
      </c>
      <c r="Q1063" s="6">
        <v>12</v>
      </c>
      <c r="R1063" s="6">
        <v>67</v>
      </c>
      <c r="S1063" s="6">
        <v>117</v>
      </c>
      <c r="T1063" s="6">
        <v>11518</v>
      </c>
      <c r="U1063" s="6">
        <v>0.51539999999999997</v>
      </c>
      <c r="V1063" s="6">
        <v>0.97499999999999998</v>
      </c>
      <c r="W1063" s="6">
        <v>0.95799999999999996</v>
      </c>
      <c r="X1063" s="6">
        <v>6</v>
      </c>
      <c r="Y1063" s="6">
        <v>47</v>
      </c>
      <c r="Z1063" s="6">
        <v>97</v>
      </c>
      <c r="AA1063" s="6">
        <v>5723</v>
      </c>
      <c r="AB1063" s="6">
        <v>0.36149999999999999</v>
      </c>
      <c r="AC1063" s="6">
        <v>0.80830000000000002</v>
      </c>
      <c r="AD1063" s="6">
        <v>0.47599999999999998</v>
      </c>
      <c r="AE1063" s="6">
        <v>1</v>
      </c>
      <c r="AF1063" s="6">
        <v>3</v>
      </c>
      <c r="AG1063" s="6">
        <v>7</v>
      </c>
      <c r="AH1063" s="6">
        <v>622</v>
      </c>
      <c r="AI1063" s="6">
        <v>2.3099999999999999E-2</v>
      </c>
      <c r="AJ1063" s="6">
        <v>5.8299999999999998E-2</v>
      </c>
      <c r="AK1063" s="6">
        <v>5.1700000000000003E-2</v>
      </c>
      <c r="AL1063" s="6">
        <v>1</v>
      </c>
      <c r="AM1063" s="6">
        <v>22</v>
      </c>
      <c r="AN1063" s="6">
        <v>82</v>
      </c>
      <c r="AO1063" s="6">
        <v>4634</v>
      </c>
      <c r="AP1063" s="6">
        <v>0.16919999999999999</v>
      </c>
      <c r="AQ1063" s="6">
        <v>0.68330000000000002</v>
      </c>
      <c r="AR1063" s="6">
        <v>0.38540000000000002</v>
      </c>
      <c r="AT1063" s="6" t="str">
        <f t="shared" si="53"/>
        <v/>
      </c>
      <c r="AU1063" s="6" t="str">
        <f t="shared" si="54"/>
        <v/>
      </c>
      <c r="AV1063" s="6">
        <f t="shared" si="55"/>
        <v>171.91044776119404</v>
      </c>
      <c r="AW1063" s="7">
        <f t="shared" si="56"/>
        <v>121.76595744680851</v>
      </c>
      <c r="AX1063" s="6">
        <f t="shared" si="57"/>
        <v>207.33333333333334</v>
      </c>
      <c r="AY1063" s="6">
        <f t="shared" si="58"/>
        <v>210.63636363636363</v>
      </c>
      <c r="BA1063" s="6">
        <f>VLOOKUP(A1063, ALL_AP_DATA!$A$2:$F$3600, 6, FALSE)</f>
        <v>130</v>
      </c>
      <c r="BB1063" s="6">
        <f>VLOOKUP(A1063, projmetadata!$A$2:$D$2036, 4, FALSE)</f>
        <v>16090</v>
      </c>
      <c r="BC1063" s="6" t="e">
        <f t="array" aca="1" ref="BC1063" ca="1">_xludf.IFS(I1063&lt;&gt;0, F1063/I1063, P1063&lt;&gt;0, M1063/P1063, W1063&lt;&gt;0, T1063/W1063, AD1063&lt;&gt;0, AA1063/AD1063, AK1063&lt;&gt;0, AH1063/AK1063, AR1063&lt;&gt;0, AO1063/AR1063, TRUE, 0)</f>
        <v>#NAME?</v>
      </c>
      <c r="BE1063" s="6" t="e">
        <f t="shared" ca="1" si="60"/>
        <v>#NAME?</v>
      </c>
      <c r="BF1063" s="6" t="e">
        <f t="shared" ca="1" si="61"/>
        <v>#NAME?</v>
      </c>
      <c r="BG1063" s="6"/>
      <c r="BH1063" s="6">
        <f>VLOOKUP(A1063, ALL_AP_DATA!$A$2:$D$3600, 3, FALSE)</f>
        <v>84</v>
      </c>
      <c r="BI1063" s="6">
        <f>VLOOKUP(A1063, ALL_AP_DATA!$A$2:$E$3600, 5, FALSE)</f>
        <v>12023</v>
      </c>
      <c r="BJ1063" s="6">
        <f t="shared" si="59"/>
        <v>92.484615384615381</v>
      </c>
      <c r="BK1063" s="6">
        <f t="shared" si="62"/>
        <v>0.64615384615384619</v>
      </c>
    </row>
    <row r="1064" spans="1:63" ht="15.75" customHeight="1" x14ac:dyDescent="0.2">
      <c r="A1064" s="6" t="s">
        <v>1123</v>
      </c>
      <c r="B1064" s="6" t="s">
        <v>64</v>
      </c>
      <c r="C1064" s="6">
        <v>1</v>
      </c>
      <c r="D1064" s="6">
        <v>17</v>
      </c>
      <c r="E1064" s="6">
        <v>2</v>
      </c>
      <c r="F1064" s="6">
        <v>44</v>
      </c>
      <c r="G1064" s="6">
        <v>3.9199999999999999E-2</v>
      </c>
      <c r="H1064" s="6">
        <v>1.14E-2</v>
      </c>
      <c r="I1064" s="6">
        <v>3.3999999999999998E-3</v>
      </c>
      <c r="Q1064" s="6">
        <v>17</v>
      </c>
      <c r="R1064" s="6">
        <v>65</v>
      </c>
      <c r="S1064" s="6">
        <v>111</v>
      </c>
      <c r="T1064" s="6">
        <v>7944</v>
      </c>
      <c r="U1064" s="6">
        <v>0.14979999999999999</v>
      </c>
      <c r="V1064" s="6">
        <v>0.63070000000000004</v>
      </c>
      <c r="W1064" s="6">
        <v>0.61350000000000005</v>
      </c>
      <c r="X1064" s="6">
        <v>7</v>
      </c>
      <c r="Y1064" s="6">
        <v>39</v>
      </c>
      <c r="Z1064" s="6">
        <v>33</v>
      </c>
      <c r="AA1064" s="6">
        <v>878</v>
      </c>
      <c r="AB1064" s="6">
        <v>8.9899999999999994E-2</v>
      </c>
      <c r="AC1064" s="6">
        <v>0.1875</v>
      </c>
      <c r="AD1064" s="6">
        <v>6.7799999999999999E-2</v>
      </c>
      <c r="AE1064" s="6">
        <v>6</v>
      </c>
      <c r="AF1064" s="6">
        <v>30</v>
      </c>
      <c r="AG1064" s="6">
        <v>15</v>
      </c>
      <c r="AH1064" s="6">
        <v>375</v>
      </c>
      <c r="AI1064" s="6">
        <v>6.9099999999999995E-2</v>
      </c>
      <c r="AJ1064" s="6">
        <v>8.5199999999999998E-2</v>
      </c>
      <c r="AK1064" s="6">
        <v>2.9000000000000001E-2</v>
      </c>
      <c r="AT1064" s="6">
        <f t="shared" si="53"/>
        <v>2.5882352941176472</v>
      </c>
      <c r="AU1064" s="6" t="str">
        <f t="shared" si="54"/>
        <v/>
      </c>
      <c r="AV1064" s="6">
        <f t="shared" si="55"/>
        <v>122.21538461538462</v>
      </c>
      <c r="AW1064" s="7">
        <f t="shared" si="56"/>
        <v>22.512820512820515</v>
      </c>
      <c r="AX1064" s="6">
        <f t="shared" si="57"/>
        <v>12.5</v>
      </c>
      <c r="AY1064" s="6" t="str">
        <f t="shared" si="58"/>
        <v/>
      </c>
      <c r="BA1064" s="6">
        <f>VLOOKUP(A1064, ALL_AP_DATA!$A$2:$F$3600, 6, FALSE)</f>
        <v>434</v>
      </c>
      <c r="BB1064" s="6">
        <f>VLOOKUP(A1064, projmetadata!$A$2:$D$2036, 4, FALSE)</f>
        <v>23081</v>
      </c>
      <c r="BC1064" s="6" t="e">
        <f t="array" aca="1" ref="BC1064" ca="1">_xludf.IFS(I1064&lt;&gt;0, F1064/I1064, P1064&lt;&gt;0, M1064/P1064, W1064&lt;&gt;0, T1064/W1064, AD1064&lt;&gt;0, AA1064/AD1064, AK1064&lt;&gt;0, AH1064/AK1064, AR1064&lt;&gt;0, AO1064/AR1064, TRUE, 0)</f>
        <v>#NAME?</v>
      </c>
      <c r="BE1064" s="6" t="e">
        <f t="shared" ca="1" si="60"/>
        <v>#NAME?</v>
      </c>
      <c r="BF1064" s="6" t="e">
        <f t="shared" ca="1" si="61"/>
        <v>#NAME?</v>
      </c>
      <c r="BG1064" s="6"/>
      <c r="BH1064" s="6">
        <f>VLOOKUP(A1064, ALL_AP_DATA!$A$2:$D$3600, 3, FALSE)</f>
        <v>120</v>
      </c>
      <c r="BI1064" s="6">
        <f>VLOOKUP(A1064, ALL_AP_DATA!$A$2:$E$3600, 5, FALSE)</f>
        <v>12948</v>
      </c>
      <c r="BJ1064" s="6">
        <f t="shared" si="59"/>
        <v>29.83410138248848</v>
      </c>
      <c r="BK1064" s="6">
        <f t="shared" si="62"/>
        <v>0.27649769585253459</v>
      </c>
    </row>
    <row r="1065" spans="1:63" ht="15.75" customHeight="1" x14ac:dyDescent="0.2">
      <c r="A1065" s="6" t="s">
        <v>1124</v>
      </c>
      <c r="B1065" s="6" t="s">
        <v>64</v>
      </c>
      <c r="C1065" s="6">
        <v>65</v>
      </c>
      <c r="D1065" s="6">
        <v>148</v>
      </c>
      <c r="E1065" s="6">
        <v>34</v>
      </c>
      <c r="F1065" s="6">
        <v>2008</v>
      </c>
      <c r="G1065" s="6">
        <v>2.41E-2</v>
      </c>
      <c r="H1065" s="6">
        <v>0.1</v>
      </c>
      <c r="I1065" s="6">
        <v>3.7400000000000003E-2</v>
      </c>
      <c r="Q1065" s="6">
        <v>73</v>
      </c>
      <c r="R1065" s="6">
        <v>244</v>
      </c>
      <c r="S1065" s="6">
        <v>192</v>
      </c>
      <c r="T1065" s="6">
        <v>21089</v>
      </c>
      <c r="U1065" s="6">
        <v>3.9699999999999999E-2</v>
      </c>
      <c r="V1065" s="6">
        <v>0.56469999999999998</v>
      </c>
      <c r="W1065" s="6">
        <v>0.39250000000000002</v>
      </c>
      <c r="X1065" s="6">
        <v>206</v>
      </c>
      <c r="Y1065" s="6">
        <v>1662</v>
      </c>
      <c r="Z1065" s="6">
        <v>163</v>
      </c>
      <c r="AA1065" s="6">
        <v>14592</v>
      </c>
      <c r="AB1065" s="6">
        <v>0.27039999999999997</v>
      </c>
      <c r="AC1065" s="6">
        <v>0.47939999999999999</v>
      </c>
      <c r="AD1065" s="6">
        <v>0.27150000000000002</v>
      </c>
      <c r="AE1065" s="6">
        <v>419</v>
      </c>
      <c r="AF1065" s="6">
        <v>1883</v>
      </c>
      <c r="AG1065" s="6">
        <v>208</v>
      </c>
      <c r="AH1065" s="6">
        <v>18880</v>
      </c>
      <c r="AI1065" s="6">
        <v>0.30640000000000001</v>
      </c>
      <c r="AJ1065" s="6">
        <v>0.61180000000000001</v>
      </c>
      <c r="AK1065" s="6">
        <v>0.3513</v>
      </c>
      <c r="AT1065" s="6">
        <f t="shared" si="53"/>
        <v>13.567567567567568</v>
      </c>
      <c r="AU1065" s="6" t="str">
        <f t="shared" si="54"/>
        <v/>
      </c>
      <c r="AV1065" s="6">
        <f t="shared" si="55"/>
        <v>86.430327868852459</v>
      </c>
      <c r="AW1065" s="7">
        <f t="shared" si="56"/>
        <v>8.7797833935018055</v>
      </c>
      <c r="AX1065" s="6">
        <f t="shared" si="57"/>
        <v>10.026553372278279</v>
      </c>
      <c r="AY1065" s="6" t="str">
        <f t="shared" si="58"/>
        <v/>
      </c>
      <c r="BA1065" s="6">
        <f>VLOOKUP(A1065, ALL_AP_DATA!$A$2:$F$3600, 6, FALSE)</f>
        <v>6146</v>
      </c>
      <c r="BB1065" s="6">
        <f>VLOOKUP(A1065, projmetadata!$A$2:$D$2036, 4, FALSE)</f>
        <v>352608</v>
      </c>
      <c r="BC1065" s="6" t="e">
        <f t="array" aca="1" ref="BC1065" ca="1">_xludf.IFS(I1065&lt;&gt;0, F1065/I1065, P1065&lt;&gt;0, M1065/P1065, W1065&lt;&gt;0, T1065/W1065, AD1065&lt;&gt;0, AA1065/AD1065, AK1065&lt;&gt;0, AH1065/AK1065, AR1065&lt;&gt;0, AO1065/AR1065, TRUE, 0)</f>
        <v>#NAME?</v>
      </c>
      <c r="BE1065" s="6" t="e">
        <f t="shared" ca="1" si="60"/>
        <v>#NAME?</v>
      </c>
      <c r="BF1065" s="6" t="e">
        <f t="shared" ca="1" si="61"/>
        <v>#NAME?</v>
      </c>
      <c r="BG1065" s="6"/>
      <c r="BH1065" s="6">
        <f>VLOOKUP(A1065, ALL_AP_DATA!$A$2:$D$3600, 3, FALSE)</f>
        <v>3071</v>
      </c>
      <c r="BI1065" s="6">
        <f>VLOOKUP(A1065, ALL_AP_DATA!$A$2:$E$3600, 5, FALSE)</f>
        <v>53736</v>
      </c>
      <c r="BJ1065" s="6">
        <f t="shared" si="59"/>
        <v>8.7432476407419468</v>
      </c>
      <c r="BK1065" s="6">
        <f t="shared" si="62"/>
        <v>0.49967458509599738</v>
      </c>
    </row>
    <row r="1066" spans="1:63" ht="15.75" customHeight="1" x14ac:dyDescent="0.2">
      <c r="A1066" s="6" t="s">
        <v>1125</v>
      </c>
      <c r="B1066" s="6" t="s">
        <v>61</v>
      </c>
      <c r="C1066" s="6">
        <v>4</v>
      </c>
      <c r="D1066" s="6">
        <v>10</v>
      </c>
      <c r="E1066" s="6">
        <v>46</v>
      </c>
      <c r="F1066" s="6">
        <v>875</v>
      </c>
      <c r="G1066" s="6">
        <v>1.61E-2</v>
      </c>
      <c r="H1066" s="6">
        <v>6.3600000000000004E-2</v>
      </c>
      <c r="I1066" s="6">
        <v>7.9000000000000008E-3</v>
      </c>
      <c r="J1066" s="6">
        <v>5</v>
      </c>
      <c r="K1066" s="6">
        <v>47</v>
      </c>
      <c r="L1066" s="6">
        <v>417</v>
      </c>
      <c r="M1066" s="6">
        <v>42563</v>
      </c>
      <c r="N1066" s="6">
        <v>7.5399999999999995E-2</v>
      </c>
      <c r="O1066" s="6">
        <v>0.57679999999999998</v>
      </c>
      <c r="P1066" s="6">
        <v>0.38300000000000001</v>
      </c>
      <c r="Q1066" s="6">
        <v>30</v>
      </c>
      <c r="R1066" s="6">
        <v>239</v>
      </c>
      <c r="S1066" s="6">
        <v>700</v>
      </c>
      <c r="T1066" s="6">
        <v>105112</v>
      </c>
      <c r="U1066" s="6">
        <v>0.3836</v>
      </c>
      <c r="V1066" s="6">
        <v>0.96819999999999995</v>
      </c>
      <c r="W1066" s="6">
        <v>0.94589999999999996</v>
      </c>
      <c r="X1066" s="6">
        <v>21</v>
      </c>
      <c r="Y1066" s="6">
        <v>119</v>
      </c>
      <c r="Z1066" s="6">
        <v>346</v>
      </c>
      <c r="AA1066" s="6">
        <v>32040</v>
      </c>
      <c r="AB1066" s="6">
        <v>0.191</v>
      </c>
      <c r="AC1066" s="6">
        <v>0.47860000000000003</v>
      </c>
      <c r="AD1066" s="6">
        <v>0.2883</v>
      </c>
      <c r="AE1066" s="6">
        <v>33</v>
      </c>
      <c r="AF1066" s="6">
        <v>190</v>
      </c>
      <c r="AG1066" s="6">
        <v>427</v>
      </c>
      <c r="AH1066" s="6">
        <v>41411</v>
      </c>
      <c r="AI1066" s="6">
        <v>0.30499999999999999</v>
      </c>
      <c r="AJ1066" s="6">
        <v>0.59060000000000001</v>
      </c>
      <c r="AK1066" s="6">
        <v>0.37269999999999998</v>
      </c>
      <c r="AL1066" s="6">
        <v>9</v>
      </c>
      <c r="AM1066" s="6">
        <v>164</v>
      </c>
      <c r="AN1066" s="6">
        <v>641</v>
      </c>
      <c r="AO1066" s="6">
        <v>87765</v>
      </c>
      <c r="AP1066" s="6">
        <v>0.26319999999999999</v>
      </c>
      <c r="AQ1066" s="6">
        <v>0.88660000000000005</v>
      </c>
      <c r="AR1066" s="6">
        <v>0.78979999999999995</v>
      </c>
      <c r="AT1066" s="6">
        <f t="shared" si="53"/>
        <v>87.5</v>
      </c>
      <c r="AU1066" s="6">
        <f t="shared" si="54"/>
        <v>905.59574468085111</v>
      </c>
      <c r="AV1066" s="6">
        <f t="shared" si="55"/>
        <v>439.79916317991632</v>
      </c>
      <c r="AW1066" s="7">
        <f t="shared" si="56"/>
        <v>269.24369747899158</v>
      </c>
      <c r="AX1066" s="6">
        <f t="shared" si="57"/>
        <v>217.95263157894738</v>
      </c>
      <c r="AY1066" s="6">
        <f t="shared" si="58"/>
        <v>535.15243902439022</v>
      </c>
      <c r="BA1066" s="6">
        <f>VLOOKUP(A1066, ALL_AP_DATA!$A$2:$F$3600, 6, FALSE)</f>
        <v>623</v>
      </c>
      <c r="BB1066" s="6">
        <f>VLOOKUP(A1066, projmetadata!$A$2:$D$2036, 4, FALSE)</f>
        <v>85670</v>
      </c>
      <c r="BC1066" s="6" t="e">
        <f t="array" aca="1" ref="BC1066" ca="1">_xludf.IFS(I1066&lt;&gt;0, F1066/I1066, P1066&lt;&gt;0, M1066/P1066, W1066&lt;&gt;0, T1066/W1066, AD1066&lt;&gt;0, AA1066/AD1066, AK1066&lt;&gt;0, AH1066/AK1066, AR1066&lt;&gt;0, AO1066/AR1066, TRUE, 0)</f>
        <v>#NAME?</v>
      </c>
      <c r="BE1066" s="6" t="e">
        <f t="shared" ca="1" si="60"/>
        <v>#NAME?</v>
      </c>
      <c r="BF1066" s="6" t="e">
        <f t="shared" ca="1" si="61"/>
        <v>#NAME?</v>
      </c>
      <c r="BG1066" s="6"/>
      <c r="BH1066" s="6">
        <f>VLOOKUP(A1066, ALL_AP_DATA!$A$2:$D$3600, 3, FALSE)</f>
        <v>393</v>
      </c>
      <c r="BI1066" s="6">
        <f>VLOOKUP(A1066, ALL_AP_DATA!$A$2:$E$3600, 5, FALSE)</f>
        <v>111121</v>
      </c>
      <c r="BJ1066" s="6">
        <f t="shared" si="59"/>
        <v>178.36436597110753</v>
      </c>
      <c r="BK1066" s="6">
        <f t="shared" si="62"/>
        <v>0.6308186195826645</v>
      </c>
    </row>
    <row r="1067" spans="1:63" ht="15.75" customHeight="1" x14ac:dyDescent="0.2">
      <c r="A1067" s="6" t="s">
        <v>1126</v>
      </c>
      <c r="B1067" s="6" t="s">
        <v>64</v>
      </c>
      <c r="C1067" s="6">
        <v>26</v>
      </c>
      <c r="D1067" s="6">
        <v>1714</v>
      </c>
      <c r="E1067" s="6">
        <v>177</v>
      </c>
      <c r="F1067" s="6">
        <v>20354</v>
      </c>
      <c r="G1067" s="6">
        <v>0.5968</v>
      </c>
      <c r="H1067" s="6">
        <v>0.92669999999999997</v>
      </c>
      <c r="I1067" s="6">
        <v>0.80500000000000005</v>
      </c>
      <c r="J1067" s="6">
        <v>1</v>
      </c>
      <c r="K1067" s="6">
        <v>13</v>
      </c>
      <c r="L1067" s="6">
        <v>27</v>
      </c>
      <c r="M1067" s="6">
        <v>1043</v>
      </c>
      <c r="N1067" s="6">
        <v>4.4999999999999997E-3</v>
      </c>
      <c r="O1067" s="6">
        <v>0.1414</v>
      </c>
      <c r="P1067" s="6">
        <v>4.1200000000000001E-2</v>
      </c>
      <c r="Q1067" s="6">
        <v>24</v>
      </c>
      <c r="R1067" s="6">
        <v>157</v>
      </c>
      <c r="S1067" s="6">
        <v>147</v>
      </c>
      <c r="T1067" s="6">
        <v>12430</v>
      </c>
      <c r="U1067" s="6">
        <v>5.4699999999999999E-2</v>
      </c>
      <c r="V1067" s="6">
        <v>0.76959999999999995</v>
      </c>
      <c r="W1067" s="6">
        <v>0.49159999999999998</v>
      </c>
      <c r="X1067" s="6">
        <v>220</v>
      </c>
      <c r="Y1067" s="6">
        <v>2066</v>
      </c>
      <c r="Z1067" s="6">
        <v>177</v>
      </c>
      <c r="AA1067" s="6">
        <v>20367</v>
      </c>
      <c r="AB1067" s="6">
        <v>0.71940000000000004</v>
      </c>
      <c r="AC1067" s="6">
        <v>0.92669999999999997</v>
      </c>
      <c r="AD1067" s="6">
        <v>0.80549999999999999</v>
      </c>
      <c r="AE1067" s="6">
        <v>206</v>
      </c>
      <c r="AF1067" s="6">
        <v>1185</v>
      </c>
      <c r="AG1067" s="6">
        <v>147</v>
      </c>
      <c r="AH1067" s="6">
        <v>14316</v>
      </c>
      <c r="AI1067" s="6">
        <v>0.41260000000000002</v>
      </c>
      <c r="AJ1067" s="6">
        <v>0.76959999999999995</v>
      </c>
      <c r="AK1067" s="6">
        <v>0.56620000000000004</v>
      </c>
      <c r="AT1067" s="6">
        <f t="shared" si="53"/>
        <v>11.87514585764294</v>
      </c>
      <c r="AU1067" s="6">
        <f t="shared" si="54"/>
        <v>80.230769230769226</v>
      </c>
      <c r="AV1067" s="6">
        <f t="shared" si="55"/>
        <v>79.171974522292999</v>
      </c>
      <c r="AW1067" s="7">
        <f t="shared" si="56"/>
        <v>9.8581800580832528</v>
      </c>
      <c r="AX1067" s="6">
        <f t="shared" si="57"/>
        <v>12.081012658227849</v>
      </c>
      <c r="AY1067" s="6" t="str">
        <f t="shared" si="58"/>
        <v/>
      </c>
      <c r="BA1067" s="6">
        <f>VLOOKUP(A1067, ALL_AP_DATA!$A$2:$F$3600, 6, FALSE)</f>
        <v>2872</v>
      </c>
      <c r="BB1067" s="6">
        <f>VLOOKUP(A1067, projmetadata!$A$2:$D$2036, 4, FALSE)</f>
        <v>217263</v>
      </c>
      <c r="BC1067" s="6" t="e">
        <f t="array" aca="1" ref="BC1067" ca="1">_xludf.IFS(I1067&lt;&gt;0, F1067/I1067, P1067&lt;&gt;0, M1067/P1067, W1067&lt;&gt;0, T1067/W1067, AD1067&lt;&gt;0, AA1067/AD1067, AK1067&lt;&gt;0, AH1067/AK1067, AR1067&lt;&gt;0, AO1067/AR1067, TRUE, 0)</f>
        <v>#NAME?</v>
      </c>
      <c r="BE1067" s="6" t="e">
        <f t="shared" ca="1" si="60"/>
        <v>#NAME?</v>
      </c>
      <c r="BF1067" s="6" t="e">
        <f t="shared" ca="1" si="61"/>
        <v>#NAME?</v>
      </c>
      <c r="BG1067" s="6"/>
      <c r="BH1067" s="6">
        <f>VLOOKUP(A1067, ALL_AP_DATA!$A$2:$D$3600, 3, FALSE)</f>
        <v>2410</v>
      </c>
      <c r="BI1067" s="6">
        <f>VLOOKUP(A1067, ALL_AP_DATA!$A$2:$E$3600, 5, FALSE)</f>
        <v>25285</v>
      </c>
      <c r="BJ1067" s="6">
        <f t="shared" si="59"/>
        <v>8.803969359331477</v>
      </c>
      <c r="BK1067" s="6">
        <f t="shared" si="62"/>
        <v>0.83913649025069637</v>
      </c>
    </row>
    <row r="1068" spans="1:63" ht="15.75" customHeight="1" x14ac:dyDescent="0.2">
      <c r="A1068" s="6" t="s">
        <v>1127</v>
      </c>
      <c r="B1068" s="6" t="s">
        <v>64</v>
      </c>
      <c r="Q1068" s="6">
        <v>1</v>
      </c>
      <c r="R1068" s="6">
        <v>3</v>
      </c>
      <c r="S1068" s="6">
        <v>4</v>
      </c>
      <c r="T1068" s="6">
        <v>241</v>
      </c>
      <c r="U1068" s="6">
        <v>1.7299999999999999E-2</v>
      </c>
      <c r="V1068" s="6">
        <v>0.57140000000000002</v>
      </c>
      <c r="W1068" s="6">
        <v>0.1898</v>
      </c>
      <c r="X1068" s="6">
        <v>2</v>
      </c>
      <c r="Y1068" s="6">
        <v>20</v>
      </c>
      <c r="Z1068" s="6">
        <v>3</v>
      </c>
      <c r="AA1068" s="6">
        <v>111</v>
      </c>
      <c r="AB1068" s="6">
        <v>0.11559999999999999</v>
      </c>
      <c r="AC1068" s="6">
        <v>0.42859999999999998</v>
      </c>
      <c r="AD1068" s="6">
        <v>8.7400000000000005E-2</v>
      </c>
      <c r="AE1068" s="6">
        <v>17</v>
      </c>
      <c r="AF1068" s="6">
        <v>68</v>
      </c>
      <c r="AG1068" s="6">
        <v>6</v>
      </c>
      <c r="AH1068" s="6">
        <v>726</v>
      </c>
      <c r="AI1068" s="6">
        <v>0.3931</v>
      </c>
      <c r="AJ1068" s="6">
        <v>0.85709999999999997</v>
      </c>
      <c r="AK1068" s="6">
        <v>0.57169999999999999</v>
      </c>
      <c r="AT1068" s="6" t="str">
        <f t="shared" si="53"/>
        <v/>
      </c>
      <c r="AU1068" s="6" t="str">
        <f t="shared" si="54"/>
        <v/>
      </c>
      <c r="AV1068" s="6">
        <f t="shared" si="55"/>
        <v>80.333333333333329</v>
      </c>
      <c r="AW1068" s="7">
        <f t="shared" si="56"/>
        <v>5.55</v>
      </c>
      <c r="AX1068" s="6">
        <f t="shared" si="57"/>
        <v>10.676470588235293</v>
      </c>
      <c r="AY1068" s="6" t="str">
        <f t="shared" si="58"/>
        <v/>
      </c>
      <c r="BA1068" s="6">
        <f>VLOOKUP(A1068, ALL_AP_DATA!$A$2:$F$3600, 6, FALSE)</f>
        <v>173</v>
      </c>
      <c r="BB1068" s="6">
        <f>VLOOKUP(A1068, projmetadata!$A$2:$D$2036, 4, FALSE)</f>
        <v>14979</v>
      </c>
      <c r="BC1068" s="6" t="e">
        <f t="array" aca="1" ref="BC1068" ca="1">_xludf.IFS(I1068&lt;&gt;0, F1068/I1068, P1068&lt;&gt;0, M1068/P1068, W1068&lt;&gt;0, T1068/W1068, AD1068&lt;&gt;0, AA1068/AD1068, AK1068&lt;&gt;0, AH1068/AK1068, AR1068&lt;&gt;0, AO1068/AR1068, TRUE, 0)</f>
        <v>#NAME?</v>
      </c>
      <c r="BE1068" s="6" t="e">
        <f t="shared" ca="1" si="60"/>
        <v>#NAME?</v>
      </c>
      <c r="BF1068" s="6" t="e">
        <f t="shared" ca="1" si="61"/>
        <v>#NAME?</v>
      </c>
      <c r="BG1068" s="6"/>
      <c r="BH1068" s="6">
        <f>VLOOKUP(A1068, ALL_AP_DATA!$A$2:$D$3600, 3, FALSE)</f>
        <v>75</v>
      </c>
      <c r="BI1068" s="6">
        <f>VLOOKUP(A1068, ALL_AP_DATA!$A$2:$E$3600, 5, FALSE)</f>
        <v>1270</v>
      </c>
      <c r="BJ1068" s="6">
        <f t="shared" si="59"/>
        <v>7.3410404624277454</v>
      </c>
      <c r="BK1068" s="6">
        <f t="shared" si="62"/>
        <v>0.43352601156069365</v>
      </c>
    </row>
    <row r="1069" spans="1:63" ht="15.75" customHeight="1" x14ac:dyDescent="0.2">
      <c r="A1069" s="6" t="s">
        <v>1128</v>
      </c>
      <c r="B1069" s="6" t="s">
        <v>64</v>
      </c>
      <c r="C1069" s="6">
        <v>6</v>
      </c>
      <c r="D1069" s="6">
        <v>25</v>
      </c>
      <c r="E1069" s="6">
        <v>0</v>
      </c>
      <c r="F1069" s="6">
        <v>0</v>
      </c>
      <c r="G1069" s="6">
        <v>5.6300000000000003E-2</v>
      </c>
      <c r="H1069" s="6">
        <v>0</v>
      </c>
      <c r="I1069" s="6">
        <v>0</v>
      </c>
      <c r="X1069" s="6">
        <v>24</v>
      </c>
      <c r="Y1069" s="6">
        <v>124</v>
      </c>
      <c r="Z1069" s="6">
        <v>1</v>
      </c>
      <c r="AA1069" s="6">
        <v>83</v>
      </c>
      <c r="AB1069" s="6">
        <v>0.27929999999999999</v>
      </c>
      <c r="AC1069" s="6">
        <v>0.25</v>
      </c>
      <c r="AD1069" s="6">
        <v>0.79810000000000003</v>
      </c>
      <c r="AE1069" s="6">
        <v>40</v>
      </c>
      <c r="AF1069" s="6">
        <v>117</v>
      </c>
      <c r="AG1069" s="6">
        <v>2</v>
      </c>
      <c r="AH1069" s="6">
        <v>85</v>
      </c>
      <c r="AI1069" s="6">
        <v>0.26350000000000001</v>
      </c>
      <c r="AJ1069" s="6">
        <v>0.5</v>
      </c>
      <c r="AK1069" s="6">
        <v>0.81730000000000003</v>
      </c>
      <c r="AT1069" s="6">
        <f t="shared" si="53"/>
        <v>0</v>
      </c>
      <c r="AU1069" s="6" t="str">
        <f t="shared" si="54"/>
        <v/>
      </c>
      <c r="AV1069" s="6" t="str">
        <f t="shared" si="55"/>
        <v/>
      </c>
      <c r="AW1069" s="7">
        <f t="shared" si="56"/>
        <v>0.66935483870967738</v>
      </c>
      <c r="AX1069" s="6">
        <f t="shared" si="57"/>
        <v>0.72649572649572647</v>
      </c>
      <c r="AY1069" s="6" t="str">
        <f t="shared" si="58"/>
        <v/>
      </c>
      <c r="BA1069" s="6">
        <f>VLOOKUP(A1069, ALL_AP_DATA!$A$2:$F$3600, 6, FALSE)</f>
        <v>444</v>
      </c>
      <c r="BB1069" s="6">
        <f>VLOOKUP(A1069, projmetadata!$A$2:$D$2036, 4, FALSE)</f>
        <v>20411</v>
      </c>
      <c r="BC1069" s="6" t="e">
        <f t="array" aca="1" ref="BC1069" ca="1">_xludf.IFS(I1069&lt;&gt;0, F1069/I1069, P1069&lt;&gt;0, M1069/P1069, W1069&lt;&gt;0, T1069/W1069, AD1069&lt;&gt;0, AA1069/AD1069, AK1069&lt;&gt;0, AH1069/AK1069, AR1069&lt;&gt;0, AO1069/AR1069, TRUE, 0)</f>
        <v>#NAME?</v>
      </c>
      <c r="BE1069" s="6" t="e">
        <f t="shared" ca="1" si="60"/>
        <v>#NAME?</v>
      </c>
      <c r="BF1069" s="6" t="e">
        <f t="shared" ca="1" si="61"/>
        <v>#NAME?</v>
      </c>
      <c r="BG1069" s="6"/>
      <c r="BH1069" s="6">
        <f>VLOOKUP(A1069, ALL_AP_DATA!$A$2:$D$3600, 3, FALSE)</f>
        <v>202</v>
      </c>
      <c r="BI1069" s="6">
        <f>VLOOKUP(A1069, ALL_AP_DATA!$A$2:$E$3600, 5, FALSE)</f>
        <v>104</v>
      </c>
      <c r="BJ1069" s="6">
        <f t="shared" si="59"/>
        <v>0.23423423423423423</v>
      </c>
      <c r="BK1069" s="6">
        <f t="shared" si="62"/>
        <v>0.45495495495495497</v>
      </c>
    </row>
    <row r="1070" spans="1:63" ht="15.75" customHeight="1" x14ac:dyDescent="0.2">
      <c r="A1070" s="6" t="s">
        <v>1129</v>
      </c>
      <c r="B1070" s="6" t="s">
        <v>64</v>
      </c>
      <c r="C1070" s="6">
        <v>6</v>
      </c>
      <c r="D1070" s="6">
        <v>14</v>
      </c>
      <c r="E1070" s="6">
        <v>1</v>
      </c>
      <c r="F1070" s="6">
        <v>27</v>
      </c>
      <c r="G1070" s="6">
        <v>9.8599999999999993E-2</v>
      </c>
      <c r="H1070" s="6">
        <v>9.0899999999999995E-2</v>
      </c>
      <c r="I1070" s="6">
        <v>1.7000000000000001E-2</v>
      </c>
      <c r="Q1070" s="6">
        <v>1</v>
      </c>
      <c r="R1070" s="6">
        <v>3</v>
      </c>
      <c r="S1070" s="6">
        <v>2</v>
      </c>
      <c r="T1070" s="6">
        <v>491</v>
      </c>
      <c r="U1070" s="6">
        <v>2.1100000000000001E-2</v>
      </c>
      <c r="V1070" s="6">
        <v>0.18179999999999999</v>
      </c>
      <c r="W1070" s="6">
        <v>0.30840000000000001</v>
      </c>
      <c r="X1070" s="6">
        <v>3</v>
      </c>
      <c r="Y1070" s="6">
        <v>19</v>
      </c>
      <c r="Z1070" s="6">
        <v>2</v>
      </c>
      <c r="AA1070" s="6">
        <v>165</v>
      </c>
      <c r="AB1070" s="6">
        <v>0.1338</v>
      </c>
      <c r="AC1070" s="6">
        <v>0.18179999999999999</v>
      </c>
      <c r="AD1070" s="6">
        <v>0.1036</v>
      </c>
      <c r="AE1070" s="6">
        <v>11</v>
      </c>
      <c r="AF1070" s="6">
        <v>44</v>
      </c>
      <c r="AG1070" s="6">
        <v>7</v>
      </c>
      <c r="AH1070" s="6">
        <v>934</v>
      </c>
      <c r="AI1070" s="6">
        <v>0.30990000000000001</v>
      </c>
      <c r="AJ1070" s="6">
        <v>0.63639999999999997</v>
      </c>
      <c r="AK1070" s="6">
        <v>0.5867</v>
      </c>
      <c r="AT1070" s="6">
        <f t="shared" si="53"/>
        <v>1.9285714285714286</v>
      </c>
      <c r="AU1070" s="6" t="str">
        <f t="shared" si="54"/>
        <v/>
      </c>
      <c r="AV1070" s="6">
        <f t="shared" si="55"/>
        <v>163.66666666666666</v>
      </c>
      <c r="AW1070" s="7">
        <f t="shared" si="56"/>
        <v>8.6842105263157894</v>
      </c>
      <c r="AX1070" s="6">
        <f t="shared" si="57"/>
        <v>21.227272727272727</v>
      </c>
      <c r="AY1070" s="6" t="str">
        <f t="shared" si="58"/>
        <v/>
      </c>
      <c r="BA1070" s="6">
        <f>VLOOKUP(A1070, ALL_AP_DATA!$A$2:$F$3600, 6, FALSE)</f>
        <v>142</v>
      </c>
      <c r="BB1070" s="6">
        <f>VLOOKUP(A1070, projmetadata!$A$2:$D$2036, 4, FALSE)</f>
        <v>28439</v>
      </c>
      <c r="BC1070" s="6" t="e">
        <f t="array" aca="1" ref="BC1070" ca="1">_xludf.IFS(I1070&lt;&gt;0, F1070/I1070, P1070&lt;&gt;0, M1070/P1070, W1070&lt;&gt;0, T1070/W1070, AD1070&lt;&gt;0, AA1070/AD1070, AK1070&lt;&gt;0, AH1070/AK1070, AR1070&lt;&gt;0, AO1070/AR1070, TRUE, 0)</f>
        <v>#NAME?</v>
      </c>
      <c r="BE1070" s="6" t="e">
        <f t="shared" ca="1" si="60"/>
        <v>#NAME?</v>
      </c>
      <c r="BF1070" s="6" t="e">
        <f t="shared" ca="1" si="61"/>
        <v>#NAME?</v>
      </c>
      <c r="BG1070" s="6"/>
      <c r="BH1070" s="6">
        <f>VLOOKUP(A1070, ALL_AP_DATA!$A$2:$D$3600, 3, FALSE)</f>
        <v>65</v>
      </c>
      <c r="BI1070" s="6">
        <f>VLOOKUP(A1070, ALL_AP_DATA!$A$2:$E$3600, 5, FALSE)</f>
        <v>1592</v>
      </c>
      <c r="BJ1070" s="6">
        <f t="shared" si="59"/>
        <v>11.211267605633802</v>
      </c>
      <c r="BK1070" s="6">
        <f t="shared" si="62"/>
        <v>0.45774647887323944</v>
      </c>
    </row>
    <row r="1071" spans="1:63" ht="15.75" customHeight="1" x14ac:dyDescent="0.2">
      <c r="A1071" s="6" t="s">
        <v>1130</v>
      </c>
      <c r="B1071" s="6" t="s">
        <v>64</v>
      </c>
      <c r="C1071" s="6">
        <v>5</v>
      </c>
      <c r="D1071" s="6">
        <v>11</v>
      </c>
      <c r="E1071" s="6">
        <v>0</v>
      </c>
      <c r="F1071" s="6">
        <v>0</v>
      </c>
      <c r="G1071" s="6">
        <v>3.4500000000000003E-2</v>
      </c>
      <c r="H1071" s="6">
        <v>0</v>
      </c>
      <c r="I1071" s="6">
        <v>0</v>
      </c>
      <c r="X1071" s="6">
        <v>6</v>
      </c>
      <c r="Y1071" s="6">
        <v>54</v>
      </c>
      <c r="Z1071" s="6">
        <v>4</v>
      </c>
      <c r="AA1071" s="6">
        <v>90</v>
      </c>
      <c r="AB1071" s="6">
        <v>0.16930000000000001</v>
      </c>
      <c r="AC1071" s="6">
        <v>0.5</v>
      </c>
      <c r="AD1071" s="6">
        <v>0.52939999999999998</v>
      </c>
      <c r="AE1071" s="6">
        <v>21</v>
      </c>
      <c r="AF1071" s="6">
        <v>64</v>
      </c>
      <c r="AG1071" s="6">
        <v>5</v>
      </c>
      <c r="AH1071" s="6">
        <v>65</v>
      </c>
      <c r="AI1071" s="6">
        <v>0.2006</v>
      </c>
      <c r="AJ1071" s="6">
        <v>0.625</v>
      </c>
      <c r="AK1071" s="6">
        <v>0.38240000000000002</v>
      </c>
      <c r="AT1071" s="6">
        <f t="shared" si="53"/>
        <v>0</v>
      </c>
      <c r="AU1071" s="6" t="str">
        <f t="shared" si="54"/>
        <v/>
      </c>
      <c r="AV1071" s="6" t="str">
        <f t="shared" si="55"/>
        <v/>
      </c>
      <c r="AW1071" s="7">
        <f t="shared" si="56"/>
        <v>1.6666666666666667</v>
      </c>
      <c r="AX1071" s="6">
        <f t="shared" si="57"/>
        <v>1.015625</v>
      </c>
      <c r="AY1071" s="6" t="str">
        <f t="shared" si="58"/>
        <v/>
      </c>
      <c r="BA1071" s="6">
        <f>VLOOKUP(A1071, ALL_AP_DATA!$A$2:$F$3600, 6, FALSE)</f>
        <v>319</v>
      </c>
      <c r="BB1071" s="6">
        <f>VLOOKUP(A1071, projmetadata!$A$2:$D$2036, 4, FALSE)</f>
        <v>13717</v>
      </c>
      <c r="BC1071" s="6" t="e">
        <f t="array" aca="1" ref="BC1071" ca="1">_xludf.IFS(I1071&lt;&gt;0, F1071/I1071, P1071&lt;&gt;0, M1071/P1071, W1071&lt;&gt;0, T1071/W1071, AD1071&lt;&gt;0, AA1071/AD1071, AK1071&lt;&gt;0, AH1071/AK1071, AR1071&lt;&gt;0, AO1071/AR1071, TRUE, 0)</f>
        <v>#NAME?</v>
      </c>
      <c r="BE1071" s="6" t="e">
        <f t="shared" ca="1" si="60"/>
        <v>#NAME?</v>
      </c>
      <c r="BF1071" s="6" t="e">
        <f t="shared" ca="1" si="61"/>
        <v>#NAME?</v>
      </c>
      <c r="BG1071" s="6"/>
      <c r="BH1071" s="6">
        <f>VLOOKUP(A1071, ALL_AP_DATA!$A$2:$D$3600, 3, FALSE)</f>
        <v>101</v>
      </c>
      <c r="BI1071" s="6">
        <f>VLOOKUP(A1071, ALL_AP_DATA!$A$2:$E$3600, 5, FALSE)</f>
        <v>170</v>
      </c>
      <c r="BJ1071" s="6">
        <f t="shared" si="59"/>
        <v>0.5329153605015674</v>
      </c>
      <c r="BK1071" s="6">
        <f t="shared" si="62"/>
        <v>0.31661442006269591</v>
      </c>
    </row>
    <row r="1072" spans="1:63" ht="15.75" customHeight="1" x14ac:dyDescent="0.2">
      <c r="A1072" s="6" t="s">
        <v>1131</v>
      </c>
      <c r="B1072" s="6" t="s">
        <v>64</v>
      </c>
      <c r="C1072" s="6">
        <v>3</v>
      </c>
      <c r="D1072" s="6">
        <v>53</v>
      </c>
      <c r="E1072" s="6">
        <v>47</v>
      </c>
      <c r="F1072" s="6">
        <v>2651</v>
      </c>
      <c r="G1072" s="6">
        <v>0.14560000000000001</v>
      </c>
      <c r="H1072" s="6">
        <v>0.54020000000000001</v>
      </c>
      <c r="I1072" s="6">
        <v>0.20910000000000001</v>
      </c>
      <c r="Q1072" s="6">
        <v>12</v>
      </c>
      <c r="R1072" s="6">
        <v>48</v>
      </c>
      <c r="S1072" s="6">
        <v>61</v>
      </c>
      <c r="T1072" s="6">
        <v>3311</v>
      </c>
      <c r="U1072" s="6">
        <v>0.13189999999999999</v>
      </c>
      <c r="V1072" s="6">
        <v>0.70109999999999995</v>
      </c>
      <c r="W1072" s="6">
        <v>0.26119999999999999</v>
      </c>
      <c r="X1072" s="6">
        <v>23</v>
      </c>
      <c r="Y1072" s="6">
        <v>116</v>
      </c>
      <c r="Z1072" s="6">
        <v>52</v>
      </c>
      <c r="AA1072" s="6">
        <v>3762</v>
      </c>
      <c r="AB1072" s="6">
        <v>0.31869999999999998</v>
      </c>
      <c r="AC1072" s="6">
        <v>0.59770000000000001</v>
      </c>
      <c r="AD1072" s="6">
        <v>0.29680000000000001</v>
      </c>
      <c r="AE1072" s="6">
        <v>15</v>
      </c>
      <c r="AF1072" s="6">
        <v>90</v>
      </c>
      <c r="AG1072" s="6">
        <v>51</v>
      </c>
      <c r="AH1072" s="6">
        <v>3920</v>
      </c>
      <c r="AI1072" s="6">
        <v>0.24729999999999999</v>
      </c>
      <c r="AJ1072" s="6">
        <v>0.58620000000000005</v>
      </c>
      <c r="AK1072" s="6">
        <v>0.30919999999999997</v>
      </c>
      <c r="AT1072" s="6">
        <f t="shared" si="53"/>
        <v>50.018867924528301</v>
      </c>
      <c r="AU1072" s="6" t="str">
        <f t="shared" si="54"/>
        <v/>
      </c>
      <c r="AV1072" s="6">
        <f t="shared" si="55"/>
        <v>68.979166666666671</v>
      </c>
      <c r="AW1072" s="7">
        <f t="shared" si="56"/>
        <v>32.431034482758619</v>
      </c>
      <c r="AX1072" s="6">
        <f t="shared" si="57"/>
        <v>43.555555555555557</v>
      </c>
      <c r="AY1072" s="6" t="str">
        <f t="shared" si="58"/>
        <v/>
      </c>
      <c r="BA1072" s="6">
        <f>VLOOKUP(A1072, ALL_AP_DATA!$A$2:$F$3600, 6, FALSE)</f>
        <v>364</v>
      </c>
      <c r="BB1072" s="6">
        <f>VLOOKUP(A1072, projmetadata!$A$2:$D$2036, 4, FALSE)</f>
        <v>23791</v>
      </c>
      <c r="BC1072" s="6" t="e">
        <f t="array" aca="1" ref="BC1072" ca="1">_xludf.IFS(I1072&lt;&gt;0, F1072/I1072, P1072&lt;&gt;0, M1072/P1072, W1072&lt;&gt;0, T1072/W1072, AD1072&lt;&gt;0, AA1072/AD1072, AK1072&lt;&gt;0, AH1072/AK1072, AR1072&lt;&gt;0, AO1072/AR1072, TRUE, 0)</f>
        <v>#NAME?</v>
      </c>
      <c r="BE1072" s="6" t="e">
        <f t="shared" ca="1" si="60"/>
        <v>#NAME?</v>
      </c>
      <c r="BF1072" s="6" t="e">
        <f t="shared" ca="1" si="61"/>
        <v>#NAME?</v>
      </c>
      <c r="BG1072" s="6"/>
      <c r="BH1072" s="6">
        <f>VLOOKUP(A1072, ALL_AP_DATA!$A$2:$D$3600, 3, FALSE)</f>
        <v>188</v>
      </c>
      <c r="BI1072" s="6">
        <f>VLOOKUP(A1072, ALL_AP_DATA!$A$2:$E$3600, 5, FALSE)</f>
        <v>12676</v>
      </c>
      <c r="BJ1072" s="6">
        <f t="shared" si="59"/>
        <v>34.824175824175825</v>
      </c>
      <c r="BK1072" s="6">
        <f t="shared" si="62"/>
        <v>0.51648351648351654</v>
      </c>
    </row>
    <row r="1073" spans="1:63" ht="15.75" customHeight="1" x14ac:dyDescent="0.2">
      <c r="A1073" s="6" t="s">
        <v>1132</v>
      </c>
      <c r="B1073" s="6" t="s">
        <v>64</v>
      </c>
      <c r="C1073" s="6">
        <v>5</v>
      </c>
      <c r="D1073" s="6">
        <v>23</v>
      </c>
      <c r="E1073" s="6">
        <v>3</v>
      </c>
      <c r="F1073" s="6">
        <v>268</v>
      </c>
      <c r="G1073" s="6">
        <v>2.4500000000000001E-2</v>
      </c>
      <c r="H1073" s="6">
        <v>0.6</v>
      </c>
      <c r="I1073" s="6">
        <v>0.60499999999999998</v>
      </c>
      <c r="X1073" s="6">
        <v>18</v>
      </c>
      <c r="Y1073" s="6">
        <v>105</v>
      </c>
      <c r="Z1073" s="6">
        <v>0</v>
      </c>
      <c r="AA1073" s="6">
        <v>0</v>
      </c>
      <c r="AB1073" s="6">
        <v>0.11169999999999999</v>
      </c>
      <c r="AC1073" s="6">
        <v>0</v>
      </c>
      <c r="AD1073" s="6">
        <v>0</v>
      </c>
      <c r="AE1073" s="6">
        <v>47</v>
      </c>
      <c r="AF1073" s="6">
        <v>148</v>
      </c>
      <c r="AG1073" s="6">
        <v>3</v>
      </c>
      <c r="AH1073" s="6">
        <v>276</v>
      </c>
      <c r="AI1073" s="6">
        <v>0.15740000000000001</v>
      </c>
      <c r="AJ1073" s="6">
        <v>0.6</v>
      </c>
      <c r="AK1073" s="6">
        <v>0.623</v>
      </c>
      <c r="AT1073" s="6">
        <f t="shared" si="53"/>
        <v>11.652173913043478</v>
      </c>
      <c r="AU1073" s="6" t="str">
        <f t="shared" si="54"/>
        <v/>
      </c>
      <c r="AV1073" s="6" t="str">
        <f t="shared" si="55"/>
        <v/>
      </c>
      <c r="AW1073" s="7">
        <f t="shared" si="56"/>
        <v>0</v>
      </c>
      <c r="AX1073" s="6">
        <f t="shared" si="57"/>
        <v>1.8648648648648649</v>
      </c>
      <c r="AY1073" s="6" t="str">
        <f t="shared" si="58"/>
        <v/>
      </c>
      <c r="BA1073" s="6">
        <f>VLOOKUP(A1073, ALL_AP_DATA!$A$2:$F$3600, 6, FALSE)</f>
        <v>940</v>
      </c>
      <c r="BB1073" s="6">
        <f>VLOOKUP(A1073, projmetadata!$A$2:$D$2036, 4, FALSE)</f>
        <v>37851</v>
      </c>
      <c r="BC1073" s="6" t="e">
        <f t="array" aca="1" ref="BC1073" ca="1">_xludf.IFS(I1073&lt;&gt;0, F1073/I1073, P1073&lt;&gt;0, M1073/P1073, W1073&lt;&gt;0, T1073/W1073, AD1073&lt;&gt;0, AA1073/AD1073, AK1073&lt;&gt;0, AH1073/AK1073, AR1073&lt;&gt;0, AO1073/AR1073, TRUE, 0)</f>
        <v>#NAME?</v>
      </c>
      <c r="BE1073" s="6" t="e">
        <f t="shared" ca="1" si="60"/>
        <v>#NAME?</v>
      </c>
      <c r="BF1073" s="6" t="e">
        <f t="shared" ca="1" si="61"/>
        <v>#NAME?</v>
      </c>
      <c r="BG1073" s="6"/>
      <c r="BH1073" s="6">
        <f>VLOOKUP(A1073, ALL_AP_DATA!$A$2:$D$3600, 3, FALSE)</f>
        <v>218</v>
      </c>
      <c r="BI1073" s="6">
        <f>VLOOKUP(A1073, ALL_AP_DATA!$A$2:$E$3600, 5, FALSE)</f>
        <v>443</v>
      </c>
      <c r="BJ1073" s="6">
        <f t="shared" si="59"/>
        <v>0.47127659574468084</v>
      </c>
      <c r="BK1073" s="6">
        <f t="shared" si="62"/>
        <v>0.23191489361702128</v>
      </c>
    </row>
    <row r="1074" spans="1:63" ht="15.75" customHeight="1" x14ac:dyDescent="0.2">
      <c r="A1074" s="6" t="s">
        <v>1133</v>
      </c>
      <c r="B1074" s="6" t="s">
        <v>61</v>
      </c>
      <c r="J1074" s="6">
        <v>26</v>
      </c>
      <c r="K1074" s="6">
        <v>155</v>
      </c>
      <c r="L1074" s="6">
        <v>1005</v>
      </c>
      <c r="M1074" s="6">
        <v>34565</v>
      </c>
      <c r="N1074" s="6">
        <v>0.10979999999999999</v>
      </c>
      <c r="O1074" s="6">
        <v>0.65049999999999997</v>
      </c>
      <c r="P1074" s="6">
        <v>0.29930000000000001</v>
      </c>
      <c r="Q1074" s="6">
        <v>67</v>
      </c>
      <c r="R1074" s="6">
        <v>302</v>
      </c>
      <c r="S1074" s="6">
        <v>1293</v>
      </c>
      <c r="T1074" s="6">
        <v>60444</v>
      </c>
      <c r="U1074" s="6">
        <v>0.21390000000000001</v>
      </c>
      <c r="V1074" s="6">
        <v>0.83689999999999998</v>
      </c>
      <c r="W1074" s="6">
        <v>0.52329999999999999</v>
      </c>
      <c r="X1074" s="6">
        <v>135</v>
      </c>
      <c r="Y1074" s="6">
        <v>835</v>
      </c>
      <c r="Z1074" s="6">
        <v>1491</v>
      </c>
      <c r="AA1074" s="6">
        <v>61026</v>
      </c>
      <c r="AB1074" s="6">
        <v>0.59140000000000004</v>
      </c>
      <c r="AC1074" s="6">
        <v>0.96499999999999997</v>
      </c>
      <c r="AD1074" s="6">
        <v>0.52829999999999999</v>
      </c>
      <c r="AE1074" s="6">
        <v>48</v>
      </c>
      <c r="AF1074" s="6">
        <v>241</v>
      </c>
      <c r="AG1074" s="6">
        <v>1021</v>
      </c>
      <c r="AH1074" s="6">
        <v>27292</v>
      </c>
      <c r="AI1074" s="6">
        <v>0.17069999999999999</v>
      </c>
      <c r="AJ1074" s="6">
        <v>0.66080000000000005</v>
      </c>
      <c r="AK1074" s="6">
        <v>0.23630000000000001</v>
      </c>
      <c r="AL1074" s="6">
        <v>26</v>
      </c>
      <c r="AM1074" s="6">
        <v>233</v>
      </c>
      <c r="AN1074" s="6">
        <v>1088</v>
      </c>
      <c r="AO1074" s="6">
        <v>42595</v>
      </c>
      <c r="AP1074" s="6">
        <v>0.16500000000000001</v>
      </c>
      <c r="AQ1074" s="6">
        <v>0.70420000000000005</v>
      </c>
      <c r="AR1074" s="6">
        <v>0.36880000000000002</v>
      </c>
      <c r="AT1074" s="6" t="str">
        <f t="shared" si="53"/>
        <v/>
      </c>
      <c r="AU1074" s="6">
        <f t="shared" si="54"/>
        <v>223</v>
      </c>
      <c r="AV1074" s="6">
        <f t="shared" si="55"/>
        <v>200.14569536423841</v>
      </c>
      <c r="AW1074" s="7">
        <f t="shared" si="56"/>
        <v>73.085029940119767</v>
      </c>
      <c r="AX1074" s="6">
        <f t="shared" si="57"/>
        <v>113.24481327800829</v>
      </c>
      <c r="AY1074" s="6">
        <f t="shared" si="58"/>
        <v>182.81115879828326</v>
      </c>
      <c r="BA1074" s="6">
        <f>VLOOKUP(A1074, ALL_AP_DATA!$A$2:$F$3600, 6, FALSE)</f>
        <v>1412</v>
      </c>
      <c r="BB1074" s="6">
        <f>VLOOKUP(A1074, projmetadata!$A$2:$D$2036, 4, FALSE)</f>
        <v>485121</v>
      </c>
      <c r="BC1074" s="6" t="e">
        <f t="array" aca="1" ref="BC1074" ca="1">_xludf.IFS(I1074&lt;&gt;0, F1074/I1074, P1074&lt;&gt;0, M1074/P1074, W1074&lt;&gt;0, T1074/W1074, AD1074&lt;&gt;0, AA1074/AD1074, AK1074&lt;&gt;0, AH1074/AK1074, AR1074&lt;&gt;0, AO1074/AR1074, TRUE, 0)</f>
        <v>#NAME?</v>
      </c>
      <c r="BE1074" s="6" t="e">
        <f t="shared" ca="1" si="60"/>
        <v>#NAME?</v>
      </c>
      <c r="BF1074" s="6" t="e">
        <f t="shared" ca="1" si="61"/>
        <v>#NAME?</v>
      </c>
      <c r="BG1074" s="6"/>
      <c r="BH1074" s="6">
        <f>VLOOKUP(A1074, ALL_AP_DATA!$A$2:$D$3600, 3, FALSE)</f>
        <v>902</v>
      </c>
      <c r="BI1074" s="6">
        <f>VLOOKUP(A1074, ALL_AP_DATA!$A$2:$E$3600, 5, FALSE)</f>
        <v>115504</v>
      </c>
      <c r="BJ1074" s="6">
        <f t="shared" si="59"/>
        <v>81.801699716713884</v>
      </c>
      <c r="BK1074" s="6">
        <f t="shared" si="62"/>
        <v>0.63881019830028329</v>
      </c>
    </row>
    <row r="1075" spans="1:63" ht="15.75" customHeight="1" x14ac:dyDescent="0.2">
      <c r="A1075" s="6" t="s">
        <v>1134</v>
      </c>
      <c r="B1075" s="6" t="s">
        <v>64</v>
      </c>
      <c r="X1075" s="6">
        <v>1</v>
      </c>
      <c r="Y1075" s="6">
        <v>8</v>
      </c>
      <c r="Z1075" s="6">
        <v>2</v>
      </c>
      <c r="AA1075" s="6">
        <v>52</v>
      </c>
      <c r="AB1075" s="6">
        <v>6.2E-2</v>
      </c>
      <c r="AC1075" s="6">
        <v>0.5</v>
      </c>
      <c r="AD1075" s="6">
        <v>5.9900000000000002E-2</v>
      </c>
      <c r="AE1075" s="6">
        <v>5</v>
      </c>
      <c r="AF1075" s="6">
        <v>24</v>
      </c>
      <c r="AG1075" s="6">
        <v>2</v>
      </c>
      <c r="AH1075" s="6">
        <v>62</v>
      </c>
      <c r="AI1075" s="6">
        <v>0.186</v>
      </c>
      <c r="AJ1075" s="6">
        <v>0.5</v>
      </c>
      <c r="AK1075" s="6">
        <v>7.1400000000000005E-2</v>
      </c>
      <c r="AT1075" s="6" t="str">
        <f t="shared" si="53"/>
        <v/>
      </c>
      <c r="AU1075" s="6" t="str">
        <f t="shared" si="54"/>
        <v/>
      </c>
      <c r="AV1075" s="6" t="str">
        <f t="shared" si="55"/>
        <v/>
      </c>
      <c r="AW1075" s="7">
        <f t="shared" si="56"/>
        <v>6.5</v>
      </c>
      <c r="AX1075" s="6">
        <f t="shared" si="57"/>
        <v>2.5833333333333335</v>
      </c>
      <c r="AY1075" s="6" t="str">
        <f t="shared" si="58"/>
        <v/>
      </c>
      <c r="BA1075" s="6">
        <f>VLOOKUP(A1075, ALL_AP_DATA!$A$2:$F$3600, 6, FALSE)</f>
        <v>129</v>
      </c>
      <c r="BB1075" s="6">
        <f>VLOOKUP(A1075, projmetadata!$A$2:$D$2036, 4, FALSE)</f>
        <v>17298</v>
      </c>
      <c r="BC1075" s="6" t="e">
        <f t="array" aca="1" ref="BC1075" ca="1">_xludf.IFS(I1075&lt;&gt;0, F1075/I1075, P1075&lt;&gt;0, M1075/P1075, W1075&lt;&gt;0, T1075/W1075, AD1075&lt;&gt;0, AA1075/AD1075, AK1075&lt;&gt;0, AH1075/AK1075, AR1075&lt;&gt;0, AO1075/AR1075, TRUE, 0)</f>
        <v>#NAME?</v>
      </c>
      <c r="BE1075" s="6" t="e">
        <f t="shared" ca="1" si="60"/>
        <v>#NAME?</v>
      </c>
      <c r="BF1075" s="6" t="e">
        <f t="shared" ca="1" si="61"/>
        <v>#NAME?</v>
      </c>
      <c r="BG1075" s="6"/>
      <c r="BH1075" s="6">
        <f>VLOOKUP(A1075, ALL_AP_DATA!$A$2:$D$3600, 3, FALSE)</f>
        <v>26</v>
      </c>
      <c r="BI1075" s="6">
        <f>VLOOKUP(A1075, ALL_AP_DATA!$A$2:$E$3600, 5, FALSE)</f>
        <v>868</v>
      </c>
      <c r="BJ1075" s="6">
        <f t="shared" si="59"/>
        <v>6.7286821705426361</v>
      </c>
      <c r="BK1075" s="6">
        <f t="shared" si="62"/>
        <v>0.20155038759689922</v>
      </c>
    </row>
    <row r="1076" spans="1:63" ht="15.75" customHeight="1" x14ac:dyDescent="0.2">
      <c r="A1076" s="6" t="s">
        <v>1135</v>
      </c>
      <c r="B1076" s="6" t="s">
        <v>64</v>
      </c>
      <c r="C1076" s="6">
        <v>8</v>
      </c>
      <c r="D1076" s="6">
        <v>139</v>
      </c>
      <c r="E1076" s="6">
        <v>62</v>
      </c>
      <c r="F1076" s="6">
        <v>2995</v>
      </c>
      <c r="G1076" s="6">
        <v>0.53259999999999996</v>
      </c>
      <c r="H1076" s="6">
        <v>0.9254</v>
      </c>
      <c r="I1076" s="6">
        <v>0.96489999999999998</v>
      </c>
      <c r="Q1076" s="6">
        <v>1</v>
      </c>
      <c r="R1076" s="6">
        <v>2</v>
      </c>
      <c r="S1076" s="6">
        <v>2</v>
      </c>
      <c r="T1076" s="6">
        <v>40</v>
      </c>
      <c r="U1076" s="6">
        <v>7.7000000000000002E-3</v>
      </c>
      <c r="V1076" s="6">
        <v>2.9899999999999999E-2</v>
      </c>
      <c r="W1076" s="6">
        <v>1.29E-2</v>
      </c>
      <c r="X1076" s="6">
        <v>15</v>
      </c>
      <c r="Y1076" s="6">
        <v>162</v>
      </c>
      <c r="Z1076" s="6">
        <v>63</v>
      </c>
      <c r="AA1076" s="6">
        <v>2793</v>
      </c>
      <c r="AB1076" s="6">
        <v>0.62070000000000003</v>
      </c>
      <c r="AC1076" s="6">
        <v>0.94030000000000002</v>
      </c>
      <c r="AD1076" s="6">
        <v>0.89980000000000004</v>
      </c>
      <c r="AE1076" s="6">
        <v>28</v>
      </c>
      <c r="AF1076" s="6">
        <v>102</v>
      </c>
      <c r="AG1076" s="6">
        <v>51</v>
      </c>
      <c r="AH1076" s="6">
        <v>2200</v>
      </c>
      <c r="AI1076" s="6">
        <v>0.39079999999999998</v>
      </c>
      <c r="AJ1076" s="6">
        <v>0.76119999999999999</v>
      </c>
      <c r="AK1076" s="6">
        <v>0.70879999999999999</v>
      </c>
      <c r="AT1076" s="6">
        <f t="shared" si="53"/>
        <v>21.546762589928058</v>
      </c>
      <c r="AU1076" s="6" t="str">
        <f t="shared" si="54"/>
        <v/>
      </c>
      <c r="AV1076" s="6">
        <f t="shared" si="55"/>
        <v>20</v>
      </c>
      <c r="AW1076" s="7">
        <f t="shared" si="56"/>
        <v>17.24074074074074</v>
      </c>
      <c r="AX1076" s="6">
        <f t="shared" si="57"/>
        <v>21.568627450980394</v>
      </c>
      <c r="AY1076" s="6" t="str">
        <f t="shared" si="58"/>
        <v/>
      </c>
      <c r="BA1076" s="6">
        <f>VLOOKUP(A1076, ALL_AP_DATA!$A$2:$F$3600, 6, FALSE)</f>
        <v>261</v>
      </c>
      <c r="BB1076" s="6">
        <f>VLOOKUP(A1076, projmetadata!$A$2:$D$2036, 4, FALSE)</f>
        <v>99435</v>
      </c>
      <c r="BC1076" s="6" t="e">
        <f t="array" aca="1" ref="BC1076" ca="1">_xludf.IFS(I1076&lt;&gt;0, F1076/I1076, P1076&lt;&gt;0, M1076/P1076, W1076&lt;&gt;0, T1076/W1076, AD1076&lt;&gt;0, AA1076/AD1076, AK1076&lt;&gt;0, AH1076/AK1076, AR1076&lt;&gt;0, AO1076/AR1076, TRUE, 0)</f>
        <v>#NAME?</v>
      </c>
      <c r="BE1076" s="6" t="e">
        <f t="shared" ca="1" si="60"/>
        <v>#NAME?</v>
      </c>
      <c r="BF1076" s="6" t="e">
        <f t="shared" ca="1" si="61"/>
        <v>#NAME?</v>
      </c>
      <c r="BG1076" s="6"/>
      <c r="BH1076" s="6">
        <f>VLOOKUP(A1076, ALL_AP_DATA!$A$2:$D$3600, 3, FALSE)</f>
        <v>189</v>
      </c>
      <c r="BI1076" s="6">
        <f>VLOOKUP(A1076, ALL_AP_DATA!$A$2:$E$3600, 5, FALSE)</f>
        <v>3104</v>
      </c>
      <c r="BJ1076" s="6">
        <f t="shared" si="59"/>
        <v>11.892720306513411</v>
      </c>
      <c r="BK1076" s="6">
        <f t="shared" si="62"/>
        <v>0.72413793103448276</v>
      </c>
    </row>
    <row r="1077" spans="1:63" ht="15.75" customHeight="1" x14ac:dyDescent="0.2">
      <c r="A1077" s="6" t="s">
        <v>1136</v>
      </c>
      <c r="B1077" s="6" t="s">
        <v>64</v>
      </c>
      <c r="C1077" s="6">
        <v>7</v>
      </c>
      <c r="D1077" s="6">
        <v>387</v>
      </c>
      <c r="E1077" s="6">
        <v>30</v>
      </c>
      <c r="F1077" s="6">
        <v>6745</v>
      </c>
      <c r="G1077" s="6">
        <v>0.51459999999999995</v>
      </c>
      <c r="H1077" s="6">
        <v>0.90910000000000002</v>
      </c>
      <c r="I1077" s="6">
        <v>0.87870000000000004</v>
      </c>
      <c r="Q1077" s="6">
        <v>8</v>
      </c>
      <c r="R1077" s="6">
        <v>29</v>
      </c>
      <c r="S1077" s="6">
        <v>20</v>
      </c>
      <c r="T1077" s="6">
        <v>3112</v>
      </c>
      <c r="U1077" s="6">
        <v>3.8600000000000002E-2</v>
      </c>
      <c r="V1077" s="6">
        <v>0.60609999999999997</v>
      </c>
      <c r="W1077" s="6">
        <v>0.40539999999999998</v>
      </c>
      <c r="X1077" s="6">
        <v>28</v>
      </c>
      <c r="Y1077" s="6">
        <v>454</v>
      </c>
      <c r="Z1077" s="6">
        <v>27</v>
      </c>
      <c r="AA1077" s="6">
        <v>6802</v>
      </c>
      <c r="AB1077" s="6">
        <v>0.60370000000000001</v>
      </c>
      <c r="AC1077" s="6">
        <v>0.81820000000000004</v>
      </c>
      <c r="AD1077" s="6">
        <v>0.8861</v>
      </c>
      <c r="AE1077" s="6">
        <v>78</v>
      </c>
      <c r="AF1077" s="6">
        <v>442</v>
      </c>
      <c r="AG1077" s="6">
        <v>31</v>
      </c>
      <c r="AH1077" s="6">
        <v>6861</v>
      </c>
      <c r="AI1077" s="6">
        <v>0.58779999999999999</v>
      </c>
      <c r="AJ1077" s="6">
        <v>0.93940000000000001</v>
      </c>
      <c r="AK1077" s="6">
        <v>0.89380000000000004</v>
      </c>
      <c r="AT1077" s="6">
        <f t="shared" si="53"/>
        <v>17.428940568475451</v>
      </c>
      <c r="AU1077" s="6" t="str">
        <f t="shared" si="54"/>
        <v/>
      </c>
      <c r="AV1077" s="6">
        <f t="shared" si="55"/>
        <v>107.31034482758621</v>
      </c>
      <c r="AW1077" s="7">
        <f t="shared" si="56"/>
        <v>14.982378854625551</v>
      </c>
      <c r="AX1077" s="6">
        <f t="shared" si="57"/>
        <v>15.52262443438914</v>
      </c>
      <c r="AY1077" s="6" t="str">
        <f t="shared" si="58"/>
        <v/>
      </c>
      <c r="BA1077" s="6">
        <f>VLOOKUP(A1077, ALL_AP_DATA!$A$2:$F$3600, 6, FALSE)</f>
        <v>752</v>
      </c>
      <c r="BB1077" s="6">
        <f>VLOOKUP(A1077, projmetadata!$A$2:$D$2036, 4, FALSE)</f>
        <v>128696</v>
      </c>
      <c r="BC1077" s="6" t="e">
        <f t="array" aca="1" ref="BC1077" ca="1">_xludf.IFS(I1077&lt;&gt;0, F1077/I1077, P1077&lt;&gt;0, M1077/P1077, W1077&lt;&gt;0, T1077/W1077, AD1077&lt;&gt;0, AA1077/AD1077, AK1077&lt;&gt;0, AH1077/AK1077, AR1077&lt;&gt;0, AO1077/AR1077, TRUE, 0)</f>
        <v>#NAME?</v>
      </c>
      <c r="BE1077" s="6" t="e">
        <f t="shared" ca="1" si="60"/>
        <v>#NAME?</v>
      </c>
      <c r="BF1077" s="6" t="e">
        <f t="shared" ca="1" si="61"/>
        <v>#NAME?</v>
      </c>
      <c r="BG1077" s="6"/>
      <c r="BH1077" s="6">
        <f>VLOOKUP(A1077, ALL_AP_DATA!$A$2:$D$3600, 3, FALSE)</f>
        <v>576</v>
      </c>
      <c r="BI1077" s="6">
        <f>VLOOKUP(A1077, ALL_AP_DATA!$A$2:$E$3600, 5, FALSE)</f>
        <v>7676</v>
      </c>
      <c r="BJ1077" s="6">
        <f t="shared" si="59"/>
        <v>10.207446808510639</v>
      </c>
      <c r="BK1077" s="6">
        <f t="shared" si="62"/>
        <v>0.76595744680851063</v>
      </c>
    </row>
    <row r="1078" spans="1:63" ht="15.75" customHeight="1" x14ac:dyDescent="0.2">
      <c r="A1078" s="6" t="s">
        <v>1137</v>
      </c>
      <c r="B1078" s="6" t="s">
        <v>61</v>
      </c>
      <c r="C1078" s="6">
        <v>1</v>
      </c>
      <c r="D1078" s="6">
        <v>2</v>
      </c>
      <c r="E1078" s="6">
        <v>0</v>
      </c>
      <c r="F1078" s="6">
        <v>0</v>
      </c>
      <c r="G1078" s="6">
        <v>3.3999999999999998E-3</v>
      </c>
      <c r="H1078" s="6">
        <v>0</v>
      </c>
      <c r="I1078" s="6">
        <v>0</v>
      </c>
      <c r="Q1078" s="6">
        <v>8</v>
      </c>
      <c r="R1078" s="6">
        <v>33</v>
      </c>
      <c r="S1078" s="6">
        <v>95</v>
      </c>
      <c r="T1078" s="6">
        <v>5137</v>
      </c>
      <c r="U1078" s="6">
        <v>5.5500000000000001E-2</v>
      </c>
      <c r="V1078" s="6">
        <v>0.84819999999999995</v>
      </c>
      <c r="W1078" s="6">
        <v>0.61819999999999997</v>
      </c>
      <c r="X1078" s="6">
        <v>25</v>
      </c>
      <c r="Y1078" s="6">
        <v>272</v>
      </c>
      <c r="Z1078" s="6">
        <v>92</v>
      </c>
      <c r="AA1078" s="6">
        <v>6349</v>
      </c>
      <c r="AB1078" s="6">
        <v>0.45710000000000001</v>
      </c>
      <c r="AC1078" s="6">
        <v>0.82140000000000002</v>
      </c>
      <c r="AD1078" s="6">
        <v>0.76400000000000001</v>
      </c>
      <c r="AE1078" s="6">
        <v>9</v>
      </c>
      <c r="AF1078" s="6">
        <v>47</v>
      </c>
      <c r="AG1078" s="6">
        <v>80</v>
      </c>
      <c r="AH1078" s="6">
        <v>3986</v>
      </c>
      <c r="AI1078" s="6">
        <v>7.9000000000000001E-2</v>
      </c>
      <c r="AJ1078" s="6">
        <v>0.71430000000000005</v>
      </c>
      <c r="AK1078" s="6">
        <v>0.47970000000000002</v>
      </c>
      <c r="AT1078" s="6">
        <f t="shared" si="53"/>
        <v>0</v>
      </c>
      <c r="AU1078" s="6" t="str">
        <f t="shared" si="54"/>
        <v/>
      </c>
      <c r="AV1078" s="6">
        <f t="shared" si="55"/>
        <v>155.66666666666666</v>
      </c>
      <c r="AW1078" s="7">
        <f t="shared" si="56"/>
        <v>23.341911764705884</v>
      </c>
      <c r="AX1078" s="6">
        <f t="shared" si="57"/>
        <v>84.808510638297875</v>
      </c>
      <c r="AY1078" s="6" t="str">
        <f t="shared" si="58"/>
        <v/>
      </c>
      <c r="BA1078" s="6">
        <f>VLOOKUP(A1078, ALL_AP_DATA!$A$2:$F$3600, 6, FALSE)</f>
        <v>595</v>
      </c>
      <c r="BB1078" s="6">
        <f>VLOOKUP(A1078, projmetadata!$A$2:$D$2036, 4, FALSE)</f>
        <v>198961</v>
      </c>
      <c r="BC1078" s="6" t="e">
        <f t="array" aca="1" ref="BC1078" ca="1">_xludf.IFS(I1078&lt;&gt;0, F1078/I1078, P1078&lt;&gt;0, M1078/P1078, W1078&lt;&gt;0, T1078/W1078, AD1078&lt;&gt;0, AA1078/AD1078, AK1078&lt;&gt;0, AH1078/AK1078, AR1078&lt;&gt;0, AO1078/AR1078, TRUE, 0)</f>
        <v>#NAME?</v>
      </c>
      <c r="BE1078" s="6" t="e">
        <f t="shared" ca="1" si="60"/>
        <v>#NAME?</v>
      </c>
      <c r="BF1078" s="6" t="e">
        <f t="shared" ca="1" si="61"/>
        <v>#NAME?</v>
      </c>
      <c r="BG1078" s="6"/>
      <c r="BH1078" s="6">
        <f>VLOOKUP(A1078, ALL_AP_DATA!$A$2:$D$3600, 3, FALSE)</f>
        <v>291</v>
      </c>
      <c r="BI1078" s="6">
        <f>VLOOKUP(A1078, ALL_AP_DATA!$A$2:$E$3600, 5, FALSE)</f>
        <v>8310</v>
      </c>
      <c r="BJ1078" s="6">
        <f t="shared" si="59"/>
        <v>13.966386554621849</v>
      </c>
      <c r="BK1078" s="6">
        <f t="shared" si="62"/>
        <v>0.48907563025210082</v>
      </c>
    </row>
    <row r="1079" spans="1:63" ht="15.75" customHeight="1" x14ac:dyDescent="0.2">
      <c r="A1079" s="6" t="s">
        <v>1138</v>
      </c>
      <c r="B1079" s="6" t="s">
        <v>64</v>
      </c>
      <c r="C1079" s="6">
        <v>4</v>
      </c>
      <c r="D1079" s="6">
        <v>13</v>
      </c>
      <c r="E1079" s="6">
        <v>2</v>
      </c>
      <c r="F1079" s="6">
        <v>2246</v>
      </c>
      <c r="G1079" s="6">
        <v>8.5000000000000006E-2</v>
      </c>
      <c r="H1079" s="6">
        <v>0.1053</v>
      </c>
      <c r="I1079" s="6">
        <v>0.31219999999999998</v>
      </c>
      <c r="Q1079" s="6">
        <v>8</v>
      </c>
      <c r="R1079" s="6">
        <v>45</v>
      </c>
      <c r="S1079" s="6">
        <v>17</v>
      </c>
      <c r="T1079" s="6">
        <v>5943</v>
      </c>
      <c r="U1079" s="6">
        <v>0.29409999999999997</v>
      </c>
      <c r="V1079" s="6">
        <v>0.89470000000000005</v>
      </c>
      <c r="W1079" s="6">
        <v>0.82609999999999995</v>
      </c>
      <c r="X1079" s="6">
        <v>14</v>
      </c>
      <c r="Y1079" s="6">
        <v>82</v>
      </c>
      <c r="Z1079" s="6">
        <v>7</v>
      </c>
      <c r="AA1079" s="6">
        <v>1311</v>
      </c>
      <c r="AB1079" s="6">
        <v>0.53590000000000004</v>
      </c>
      <c r="AC1079" s="6">
        <v>0.36840000000000001</v>
      </c>
      <c r="AD1079" s="6">
        <v>0.1822</v>
      </c>
      <c r="AE1079" s="6">
        <v>14</v>
      </c>
      <c r="AF1079" s="6">
        <v>86</v>
      </c>
      <c r="AG1079" s="6">
        <v>17</v>
      </c>
      <c r="AH1079" s="6">
        <v>4614</v>
      </c>
      <c r="AI1079" s="6">
        <v>0.56210000000000004</v>
      </c>
      <c r="AJ1079" s="6">
        <v>0.89470000000000005</v>
      </c>
      <c r="AK1079" s="6">
        <v>0.64139999999999997</v>
      </c>
      <c r="AT1079" s="6">
        <f t="shared" si="53"/>
        <v>172.76923076923077</v>
      </c>
      <c r="AU1079" s="6" t="str">
        <f t="shared" si="54"/>
        <v/>
      </c>
      <c r="AV1079" s="6">
        <f t="shared" si="55"/>
        <v>132.06666666666666</v>
      </c>
      <c r="AW1079" s="7">
        <f t="shared" si="56"/>
        <v>15.987804878048781</v>
      </c>
      <c r="AX1079" s="6">
        <f t="shared" si="57"/>
        <v>53.651162790697676</v>
      </c>
      <c r="AY1079" s="6" t="str">
        <f t="shared" si="58"/>
        <v/>
      </c>
      <c r="BA1079" s="6">
        <f>VLOOKUP(A1079, ALL_AP_DATA!$A$2:$F$3600, 6, FALSE)</f>
        <v>153</v>
      </c>
      <c r="BB1079" s="6">
        <f>VLOOKUP(A1079, projmetadata!$A$2:$D$2036, 4, FALSE)</f>
        <v>12533</v>
      </c>
      <c r="BC1079" s="6" t="e">
        <f t="array" aca="1" ref="BC1079" ca="1">_xludf.IFS(I1079&lt;&gt;0, F1079/I1079, P1079&lt;&gt;0, M1079/P1079, W1079&lt;&gt;0, T1079/W1079, AD1079&lt;&gt;0, AA1079/AD1079, AK1079&lt;&gt;0, AH1079/AK1079, AR1079&lt;&gt;0, AO1079/AR1079, TRUE, 0)</f>
        <v>#NAME?</v>
      </c>
      <c r="BE1079" s="6" t="e">
        <f t="shared" ca="1" si="60"/>
        <v>#NAME?</v>
      </c>
      <c r="BF1079" s="6" t="e">
        <f t="shared" ca="1" si="61"/>
        <v>#NAME?</v>
      </c>
      <c r="BG1079" s="6"/>
      <c r="BH1079" s="6">
        <f>VLOOKUP(A1079, ALL_AP_DATA!$A$2:$D$3600, 3, FALSE)</f>
        <v>127</v>
      </c>
      <c r="BI1079" s="6">
        <f>VLOOKUP(A1079, ALL_AP_DATA!$A$2:$E$3600, 5, FALSE)</f>
        <v>7194</v>
      </c>
      <c r="BJ1079" s="6">
        <f t="shared" si="59"/>
        <v>47.019607843137258</v>
      </c>
      <c r="BK1079" s="6">
        <f t="shared" si="62"/>
        <v>0.83006535947712423</v>
      </c>
    </row>
    <row r="1080" spans="1:63" ht="15.75" customHeight="1" x14ac:dyDescent="0.2">
      <c r="A1080" s="6" t="s">
        <v>1139</v>
      </c>
      <c r="B1080" s="6" t="s">
        <v>61</v>
      </c>
      <c r="C1080" s="6">
        <v>5</v>
      </c>
      <c r="D1080" s="6">
        <v>32</v>
      </c>
      <c r="E1080" s="6">
        <v>20</v>
      </c>
      <c r="F1080" s="6">
        <v>380</v>
      </c>
      <c r="G1080" s="6">
        <v>5.5399999999999998E-2</v>
      </c>
      <c r="H1080" s="6">
        <v>9.8500000000000004E-2</v>
      </c>
      <c r="I1080" s="6">
        <v>1.35E-2</v>
      </c>
      <c r="J1080" s="6">
        <v>1</v>
      </c>
      <c r="K1080" s="6">
        <v>9</v>
      </c>
      <c r="L1080" s="6">
        <v>7</v>
      </c>
      <c r="M1080" s="6">
        <v>294</v>
      </c>
      <c r="N1080" s="6">
        <v>1.5599999999999999E-2</v>
      </c>
      <c r="O1080" s="6">
        <v>3.4500000000000003E-2</v>
      </c>
      <c r="P1080" s="6">
        <v>1.04E-2</v>
      </c>
      <c r="Q1080" s="6">
        <v>16</v>
      </c>
      <c r="R1080" s="6">
        <v>80</v>
      </c>
      <c r="S1080" s="6">
        <v>108</v>
      </c>
      <c r="T1080" s="6">
        <v>3526</v>
      </c>
      <c r="U1080" s="6">
        <v>0.1384</v>
      </c>
      <c r="V1080" s="6">
        <v>0.53200000000000003</v>
      </c>
      <c r="W1080" s="6">
        <v>0.1249</v>
      </c>
      <c r="X1080" s="6">
        <v>28</v>
      </c>
      <c r="Y1080" s="6">
        <v>444</v>
      </c>
      <c r="Z1080" s="6">
        <v>193</v>
      </c>
      <c r="AA1080" s="6">
        <v>27557</v>
      </c>
      <c r="AB1080" s="6">
        <v>0.76819999999999999</v>
      </c>
      <c r="AC1080" s="6">
        <v>0.95069999999999999</v>
      </c>
      <c r="AD1080" s="6">
        <v>0.97589999999999999</v>
      </c>
      <c r="AE1080" s="6">
        <v>38</v>
      </c>
      <c r="AF1080" s="6">
        <v>150</v>
      </c>
      <c r="AG1080" s="6">
        <v>107</v>
      </c>
      <c r="AH1080" s="6">
        <v>22635</v>
      </c>
      <c r="AI1080" s="6">
        <v>0.25950000000000001</v>
      </c>
      <c r="AJ1080" s="6">
        <v>0.52710000000000001</v>
      </c>
      <c r="AK1080" s="6">
        <v>0.80159999999999998</v>
      </c>
      <c r="AL1080" s="6">
        <v>1</v>
      </c>
      <c r="AM1080" s="6">
        <v>21</v>
      </c>
      <c r="AN1080" s="6">
        <v>7</v>
      </c>
      <c r="AO1080" s="6">
        <v>73</v>
      </c>
      <c r="AP1080" s="6">
        <v>3.6299999999999999E-2</v>
      </c>
      <c r="AQ1080" s="6">
        <v>3.4500000000000003E-2</v>
      </c>
      <c r="AR1080" s="6">
        <v>2.5999999999999999E-3</v>
      </c>
      <c r="AT1080" s="6">
        <f t="shared" si="53"/>
        <v>11.875</v>
      </c>
      <c r="AU1080" s="6">
        <f t="shared" si="54"/>
        <v>32.666666666666664</v>
      </c>
      <c r="AV1080" s="6">
        <f t="shared" si="55"/>
        <v>44.075000000000003</v>
      </c>
      <c r="AW1080" s="7">
        <f t="shared" si="56"/>
        <v>62.065315315315317</v>
      </c>
      <c r="AX1080" s="6">
        <f t="shared" si="57"/>
        <v>150.9</v>
      </c>
      <c r="AY1080" s="6">
        <f t="shared" si="58"/>
        <v>3.4761904761904763</v>
      </c>
      <c r="BA1080" s="6">
        <f>VLOOKUP(A1080, ALL_AP_DATA!$A$2:$F$3600, 6, FALSE)</f>
        <v>578</v>
      </c>
      <c r="BB1080" s="6">
        <f>VLOOKUP(A1080, projmetadata!$A$2:$D$2036, 4, FALSE)</f>
        <v>249557</v>
      </c>
      <c r="BC1080" s="6" t="e">
        <f t="array" aca="1" ref="BC1080" ca="1">_xludf.IFS(I1080&lt;&gt;0, F1080/I1080, P1080&lt;&gt;0, M1080/P1080, W1080&lt;&gt;0, T1080/W1080, AD1080&lt;&gt;0, AA1080/AD1080, AK1080&lt;&gt;0, AH1080/AK1080, AR1080&lt;&gt;0, AO1080/AR1080, TRUE, 0)</f>
        <v>#NAME?</v>
      </c>
      <c r="BE1080" s="6" t="e">
        <f t="shared" ca="1" si="60"/>
        <v>#NAME?</v>
      </c>
      <c r="BF1080" s="6" t="e">
        <f t="shared" ca="1" si="61"/>
        <v>#NAME?</v>
      </c>
      <c r="BG1080" s="6"/>
      <c r="BH1080" s="6">
        <f>VLOOKUP(A1080, ALL_AP_DATA!$A$2:$D$3600, 3, FALSE)</f>
        <v>469</v>
      </c>
      <c r="BI1080" s="6">
        <f>VLOOKUP(A1080, ALL_AP_DATA!$A$2:$E$3600, 5, FALSE)</f>
        <v>28238</v>
      </c>
      <c r="BJ1080" s="6">
        <f t="shared" si="59"/>
        <v>48.854671280276818</v>
      </c>
      <c r="BK1080" s="6">
        <f t="shared" si="62"/>
        <v>0.81141868512110726</v>
      </c>
    </row>
    <row r="1081" spans="1:63" ht="15.75" customHeight="1" x14ac:dyDescent="0.2">
      <c r="A1081" s="6" t="s">
        <v>1140</v>
      </c>
      <c r="B1081" s="6" t="s">
        <v>64</v>
      </c>
      <c r="C1081" s="6">
        <v>6</v>
      </c>
      <c r="D1081" s="6">
        <v>47</v>
      </c>
      <c r="E1081" s="6">
        <v>9</v>
      </c>
      <c r="F1081" s="6">
        <v>425</v>
      </c>
      <c r="G1081" s="6">
        <v>0.16209999999999999</v>
      </c>
      <c r="H1081" s="6">
        <v>1</v>
      </c>
      <c r="I1081" s="6">
        <v>0.35899999999999999</v>
      </c>
      <c r="X1081" s="6">
        <v>10</v>
      </c>
      <c r="Y1081" s="6">
        <v>95</v>
      </c>
      <c r="Z1081" s="6">
        <v>9</v>
      </c>
      <c r="AA1081" s="6">
        <v>595</v>
      </c>
      <c r="AB1081" s="6">
        <v>0.3276</v>
      </c>
      <c r="AC1081" s="6">
        <v>1</v>
      </c>
      <c r="AD1081" s="6">
        <v>0.50249999999999995</v>
      </c>
      <c r="AE1081" s="6">
        <v>29</v>
      </c>
      <c r="AF1081" s="6">
        <v>89</v>
      </c>
      <c r="AG1081" s="6">
        <v>9</v>
      </c>
      <c r="AH1081" s="6">
        <v>766</v>
      </c>
      <c r="AI1081" s="6">
        <v>0.30690000000000001</v>
      </c>
      <c r="AJ1081" s="6">
        <v>1</v>
      </c>
      <c r="AK1081" s="6">
        <v>0.64700000000000002</v>
      </c>
      <c r="AT1081" s="6">
        <f t="shared" si="53"/>
        <v>9.0425531914893611</v>
      </c>
      <c r="AU1081" s="6" t="str">
        <f t="shared" si="54"/>
        <v/>
      </c>
      <c r="AV1081" s="6" t="str">
        <f t="shared" si="55"/>
        <v/>
      </c>
      <c r="AW1081" s="7">
        <f t="shared" si="56"/>
        <v>6.2631578947368425</v>
      </c>
      <c r="AX1081" s="6">
        <f t="shared" si="57"/>
        <v>8.6067415730337071</v>
      </c>
      <c r="AY1081" s="6" t="str">
        <f t="shared" si="58"/>
        <v/>
      </c>
      <c r="BA1081" s="6">
        <f>VLOOKUP(A1081, ALL_AP_DATA!$A$2:$F$3600, 6, FALSE)</f>
        <v>290</v>
      </c>
      <c r="BB1081" s="6">
        <f>VLOOKUP(A1081, projmetadata!$A$2:$D$2036, 4, FALSE)</f>
        <v>27404</v>
      </c>
      <c r="BC1081" s="6" t="e">
        <f t="array" aca="1" ref="BC1081" ca="1">_xludf.IFS(I1081&lt;&gt;0, F1081/I1081, P1081&lt;&gt;0, M1081/P1081, W1081&lt;&gt;0, T1081/W1081, AD1081&lt;&gt;0, AA1081/AD1081, AK1081&lt;&gt;0, AH1081/AK1081, AR1081&lt;&gt;0, AO1081/AR1081, TRUE, 0)</f>
        <v>#NAME?</v>
      </c>
      <c r="BE1081" s="6" t="e">
        <f t="shared" ca="1" si="60"/>
        <v>#NAME?</v>
      </c>
      <c r="BF1081" s="6" t="e">
        <f t="shared" ca="1" si="61"/>
        <v>#NAME?</v>
      </c>
      <c r="BG1081" s="6"/>
      <c r="BH1081" s="6">
        <f>VLOOKUP(A1081, ALL_AP_DATA!$A$2:$D$3600, 3, FALSE)</f>
        <v>134</v>
      </c>
      <c r="BI1081" s="6">
        <f>VLOOKUP(A1081, ALL_AP_DATA!$A$2:$E$3600, 5, FALSE)</f>
        <v>1184</v>
      </c>
      <c r="BJ1081" s="6">
        <f t="shared" si="59"/>
        <v>4.0827586206896553</v>
      </c>
      <c r="BK1081" s="6">
        <f t="shared" si="62"/>
        <v>0.46206896551724136</v>
      </c>
    </row>
    <row r="1082" spans="1:63" ht="15.75" customHeight="1" x14ac:dyDescent="0.2">
      <c r="A1082" s="6" t="s">
        <v>1141</v>
      </c>
      <c r="B1082" s="6" t="s">
        <v>64</v>
      </c>
      <c r="C1082" s="6">
        <v>4</v>
      </c>
      <c r="D1082" s="6">
        <v>55</v>
      </c>
      <c r="E1082" s="6">
        <v>6</v>
      </c>
      <c r="F1082" s="6">
        <v>414</v>
      </c>
      <c r="G1082" s="6">
        <v>0.1358</v>
      </c>
      <c r="H1082" s="6">
        <v>1</v>
      </c>
      <c r="I1082" s="6">
        <v>0.4894</v>
      </c>
      <c r="Q1082" s="6">
        <v>1</v>
      </c>
      <c r="R1082" s="6">
        <v>6</v>
      </c>
      <c r="S1082" s="6">
        <v>6</v>
      </c>
      <c r="T1082" s="6">
        <v>846</v>
      </c>
      <c r="U1082" s="6">
        <v>1.4800000000000001E-2</v>
      </c>
      <c r="V1082" s="6">
        <v>1</v>
      </c>
      <c r="W1082" s="6">
        <v>1</v>
      </c>
      <c r="X1082" s="6">
        <v>2</v>
      </c>
      <c r="Y1082" s="6">
        <v>63</v>
      </c>
      <c r="Z1082" s="6">
        <v>6</v>
      </c>
      <c r="AA1082" s="6">
        <v>846</v>
      </c>
      <c r="AB1082" s="6">
        <v>0.15559999999999999</v>
      </c>
      <c r="AC1082" s="6">
        <v>1</v>
      </c>
      <c r="AD1082" s="6">
        <v>1</v>
      </c>
      <c r="AE1082" s="6">
        <v>24</v>
      </c>
      <c r="AF1082" s="6">
        <v>167</v>
      </c>
      <c r="AG1082" s="6">
        <v>6</v>
      </c>
      <c r="AH1082" s="6">
        <v>846</v>
      </c>
      <c r="AI1082" s="6">
        <v>0.4123</v>
      </c>
      <c r="AJ1082" s="6">
        <v>1</v>
      </c>
      <c r="AK1082" s="6">
        <v>1</v>
      </c>
      <c r="AT1082" s="6">
        <f t="shared" si="53"/>
        <v>7.5272727272727273</v>
      </c>
      <c r="AU1082" s="6" t="str">
        <f t="shared" si="54"/>
        <v/>
      </c>
      <c r="AV1082" s="6">
        <f t="shared" si="55"/>
        <v>141</v>
      </c>
      <c r="AW1082" s="7">
        <f t="shared" si="56"/>
        <v>13.428571428571429</v>
      </c>
      <c r="AX1082" s="6">
        <f t="shared" si="57"/>
        <v>5.0658682634730541</v>
      </c>
      <c r="AY1082" s="6" t="str">
        <f t="shared" si="58"/>
        <v/>
      </c>
      <c r="BA1082" s="6">
        <f>VLOOKUP(A1082, ALL_AP_DATA!$A$2:$F$3600, 6, FALSE)</f>
        <v>405</v>
      </c>
      <c r="BB1082" s="6">
        <f>VLOOKUP(A1082, projmetadata!$A$2:$D$2036, 4, FALSE)</f>
        <v>72237</v>
      </c>
      <c r="BC1082" s="6" t="e">
        <f t="array" aca="1" ref="BC1082" ca="1">_xludf.IFS(I1082&lt;&gt;0, F1082/I1082, P1082&lt;&gt;0, M1082/P1082, W1082&lt;&gt;0, T1082/W1082, AD1082&lt;&gt;0, AA1082/AD1082, AK1082&lt;&gt;0, AH1082/AK1082, AR1082&lt;&gt;0, AO1082/AR1082, TRUE, 0)</f>
        <v>#NAME?</v>
      </c>
      <c r="BE1082" s="6" t="e">
        <f t="shared" ca="1" si="60"/>
        <v>#NAME?</v>
      </c>
      <c r="BF1082" s="6" t="e">
        <f t="shared" ca="1" si="61"/>
        <v>#NAME?</v>
      </c>
      <c r="BG1082" s="6"/>
      <c r="BH1082" s="6">
        <f>VLOOKUP(A1082, ALL_AP_DATA!$A$2:$D$3600, 3, FALSE)</f>
        <v>180</v>
      </c>
      <c r="BI1082" s="6">
        <f>VLOOKUP(A1082, ALL_AP_DATA!$A$2:$E$3600, 5, FALSE)</f>
        <v>846</v>
      </c>
      <c r="BJ1082" s="6">
        <f t="shared" si="59"/>
        <v>2.088888888888889</v>
      </c>
      <c r="BK1082" s="6">
        <f t="shared" si="62"/>
        <v>0.44444444444444442</v>
      </c>
    </row>
    <row r="1083" spans="1:63" ht="15.75" customHeight="1" x14ac:dyDescent="0.2">
      <c r="A1083" s="6" t="s">
        <v>1142</v>
      </c>
      <c r="B1083" s="6" t="s">
        <v>61</v>
      </c>
      <c r="C1083" s="6">
        <v>4</v>
      </c>
      <c r="D1083" s="6">
        <v>9</v>
      </c>
      <c r="E1083" s="6">
        <v>14</v>
      </c>
      <c r="F1083" s="6">
        <v>250</v>
      </c>
      <c r="G1083" s="6">
        <v>1.7500000000000002E-2</v>
      </c>
      <c r="H1083" s="6">
        <v>6.83E-2</v>
      </c>
      <c r="I1083" s="6">
        <v>1.54E-2</v>
      </c>
      <c r="J1083" s="6">
        <v>1</v>
      </c>
      <c r="K1083" s="6">
        <v>11</v>
      </c>
      <c r="L1083" s="6">
        <v>57</v>
      </c>
      <c r="M1083" s="6">
        <v>1179</v>
      </c>
      <c r="N1083" s="6">
        <v>2.1399999999999999E-2</v>
      </c>
      <c r="O1083" s="6">
        <v>0.27800000000000002</v>
      </c>
      <c r="P1083" s="6">
        <v>7.2800000000000004E-2</v>
      </c>
      <c r="Q1083" s="6">
        <v>17</v>
      </c>
      <c r="R1083" s="6">
        <v>62</v>
      </c>
      <c r="S1083" s="6">
        <v>140</v>
      </c>
      <c r="T1083" s="6">
        <v>10346</v>
      </c>
      <c r="U1083" s="6">
        <v>0.12039999999999999</v>
      </c>
      <c r="V1083" s="6">
        <v>0.68289999999999995</v>
      </c>
      <c r="W1083" s="6">
        <v>0.63929999999999998</v>
      </c>
      <c r="X1083" s="6">
        <v>12</v>
      </c>
      <c r="Y1083" s="6">
        <v>159</v>
      </c>
      <c r="Z1083" s="6">
        <v>117</v>
      </c>
      <c r="AA1083" s="6">
        <v>4981</v>
      </c>
      <c r="AB1083" s="6">
        <v>0.30869999999999997</v>
      </c>
      <c r="AC1083" s="6">
        <v>0.57069999999999999</v>
      </c>
      <c r="AD1083" s="6">
        <v>0.30780000000000002</v>
      </c>
      <c r="AE1083" s="6">
        <v>47</v>
      </c>
      <c r="AF1083" s="6">
        <v>165</v>
      </c>
      <c r="AG1083" s="6">
        <v>135</v>
      </c>
      <c r="AH1083" s="6">
        <v>8252</v>
      </c>
      <c r="AI1083" s="6">
        <v>0.32040000000000002</v>
      </c>
      <c r="AJ1083" s="6">
        <v>0.65849999999999997</v>
      </c>
      <c r="AK1083" s="6">
        <v>0.50990000000000002</v>
      </c>
      <c r="AL1083" s="6">
        <v>1</v>
      </c>
      <c r="AM1083" s="6">
        <v>15</v>
      </c>
      <c r="AN1083" s="6">
        <v>60</v>
      </c>
      <c r="AO1083" s="6">
        <v>3103</v>
      </c>
      <c r="AP1083" s="6">
        <v>2.9100000000000001E-2</v>
      </c>
      <c r="AQ1083" s="6">
        <v>0.29270000000000002</v>
      </c>
      <c r="AR1083" s="6">
        <v>0.19170000000000001</v>
      </c>
      <c r="AT1083" s="6">
        <f t="shared" si="53"/>
        <v>27.777777777777779</v>
      </c>
      <c r="AU1083" s="6">
        <f t="shared" si="54"/>
        <v>107.18181818181819</v>
      </c>
      <c r="AV1083" s="6">
        <f t="shared" si="55"/>
        <v>166.87096774193549</v>
      </c>
      <c r="AW1083" s="7">
        <f t="shared" si="56"/>
        <v>31.327044025157232</v>
      </c>
      <c r="AX1083" s="6">
        <f t="shared" si="57"/>
        <v>50.012121212121215</v>
      </c>
      <c r="AY1083" s="6">
        <f t="shared" si="58"/>
        <v>206.86666666666667</v>
      </c>
      <c r="BA1083" s="6">
        <f>VLOOKUP(A1083, ALL_AP_DATA!$A$2:$F$3600, 6, FALSE)</f>
        <v>515</v>
      </c>
      <c r="BB1083" s="6">
        <f>VLOOKUP(A1083, projmetadata!$A$2:$D$2036, 4, FALSE)</f>
        <v>93683</v>
      </c>
      <c r="BC1083" s="6" t="e">
        <f t="array" aca="1" ref="BC1083" ca="1">_xludf.IFS(I1083&lt;&gt;0, F1083/I1083, P1083&lt;&gt;0, M1083/P1083, W1083&lt;&gt;0, T1083/W1083, AD1083&lt;&gt;0, AA1083/AD1083, AK1083&lt;&gt;0, AH1083/AK1083, AR1083&lt;&gt;0, AO1083/AR1083, TRUE, 0)</f>
        <v>#NAME?</v>
      </c>
      <c r="BE1083" s="6" t="e">
        <f t="shared" ca="1" si="60"/>
        <v>#NAME?</v>
      </c>
      <c r="BF1083" s="6" t="e">
        <f t="shared" ca="1" si="61"/>
        <v>#NAME?</v>
      </c>
      <c r="BG1083" s="6"/>
      <c r="BH1083" s="6">
        <f>VLOOKUP(A1083, ALL_AP_DATA!$A$2:$D$3600, 3, FALSE)</f>
        <v>279</v>
      </c>
      <c r="BI1083" s="6">
        <f>VLOOKUP(A1083, ALL_AP_DATA!$A$2:$E$3600, 5, FALSE)</f>
        <v>16184</v>
      </c>
      <c r="BJ1083" s="6">
        <f t="shared" si="59"/>
        <v>31.425242718446601</v>
      </c>
      <c r="BK1083" s="6">
        <f t="shared" si="62"/>
        <v>0.54174757281553398</v>
      </c>
    </row>
    <row r="1084" spans="1:63" ht="15.75" customHeight="1" x14ac:dyDescent="0.2">
      <c r="A1084" s="6" t="s">
        <v>1143</v>
      </c>
      <c r="B1084" s="6" t="s">
        <v>61</v>
      </c>
      <c r="J1084" s="6">
        <v>9</v>
      </c>
      <c r="K1084" s="6">
        <v>36</v>
      </c>
      <c r="L1084" s="6">
        <v>357</v>
      </c>
      <c r="M1084" s="6">
        <v>29121</v>
      </c>
      <c r="N1084" s="6">
        <v>0.16220000000000001</v>
      </c>
      <c r="O1084" s="6">
        <v>0.65500000000000003</v>
      </c>
      <c r="P1084" s="6">
        <v>0.4496</v>
      </c>
      <c r="Q1084" s="6">
        <v>14</v>
      </c>
      <c r="R1084" s="6">
        <v>54</v>
      </c>
      <c r="S1084" s="6">
        <v>389</v>
      </c>
      <c r="T1084" s="6">
        <v>42619</v>
      </c>
      <c r="U1084" s="6">
        <v>0.2432</v>
      </c>
      <c r="V1084" s="6">
        <v>0.71379999999999999</v>
      </c>
      <c r="W1084" s="6">
        <v>0.65790000000000004</v>
      </c>
      <c r="X1084" s="6">
        <v>9</v>
      </c>
      <c r="Y1084" s="6">
        <v>95</v>
      </c>
      <c r="Z1084" s="6">
        <v>471</v>
      </c>
      <c r="AA1084" s="6">
        <v>52022</v>
      </c>
      <c r="AB1084" s="6">
        <v>0.4279</v>
      </c>
      <c r="AC1084" s="6">
        <v>0.86419999999999997</v>
      </c>
      <c r="AD1084" s="6">
        <v>0.80310000000000004</v>
      </c>
      <c r="AE1084" s="6">
        <v>7</v>
      </c>
      <c r="AF1084" s="6">
        <v>18</v>
      </c>
      <c r="AG1084" s="6">
        <v>138</v>
      </c>
      <c r="AH1084" s="6">
        <v>4435</v>
      </c>
      <c r="AI1084" s="6">
        <v>8.1100000000000005E-2</v>
      </c>
      <c r="AJ1084" s="6">
        <v>0.25319999999999998</v>
      </c>
      <c r="AK1084" s="6">
        <v>6.8500000000000005E-2</v>
      </c>
      <c r="AL1084" s="6">
        <v>6</v>
      </c>
      <c r="AM1084" s="6">
        <v>37</v>
      </c>
      <c r="AN1084" s="6">
        <v>369</v>
      </c>
      <c r="AO1084" s="6">
        <v>35247</v>
      </c>
      <c r="AP1084" s="6">
        <v>0.16669999999999999</v>
      </c>
      <c r="AQ1084" s="6">
        <v>0.67710000000000004</v>
      </c>
      <c r="AR1084" s="6">
        <v>0.54410000000000003</v>
      </c>
      <c r="AT1084" s="6" t="str">
        <f t="shared" si="53"/>
        <v/>
      </c>
      <c r="AU1084" s="6">
        <f t="shared" si="54"/>
        <v>808.91666666666663</v>
      </c>
      <c r="AV1084" s="6">
        <f t="shared" si="55"/>
        <v>789.24074074074076</v>
      </c>
      <c r="AW1084" s="7">
        <f t="shared" si="56"/>
        <v>547.6</v>
      </c>
      <c r="AX1084" s="6">
        <f t="shared" si="57"/>
        <v>246.38888888888889</v>
      </c>
      <c r="AY1084" s="6">
        <f t="shared" si="58"/>
        <v>952.62162162162167</v>
      </c>
      <c r="BA1084" s="6">
        <f>VLOOKUP(A1084, ALL_AP_DATA!$A$2:$F$3600, 6, FALSE)</f>
        <v>222</v>
      </c>
      <c r="BB1084" s="6">
        <f>VLOOKUP(A1084, projmetadata!$A$2:$D$2036, 4, FALSE)</f>
        <v>107000</v>
      </c>
      <c r="BC1084" s="6" t="e">
        <f t="array" aca="1" ref="BC1084" ca="1">_xludf.IFS(I1084&lt;&gt;0, F1084/I1084, P1084&lt;&gt;0, M1084/P1084, W1084&lt;&gt;0, T1084/W1084, AD1084&lt;&gt;0, AA1084/AD1084, AK1084&lt;&gt;0, AH1084/AK1084, AR1084&lt;&gt;0, AO1084/AR1084, TRUE, 0)</f>
        <v>#NAME?</v>
      </c>
      <c r="BE1084" s="6" t="e">
        <f t="shared" ca="1" si="60"/>
        <v>#NAME?</v>
      </c>
      <c r="BF1084" s="6" t="e">
        <f t="shared" ca="1" si="61"/>
        <v>#NAME?</v>
      </c>
      <c r="BG1084" s="6"/>
      <c r="BH1084" s="6">
        <f>VLOOKUP(A1084, ALL_AP_DATA!$A$2:$D$3600, 3, FALSE)</f>
        <v>114</v>
      </c>
      <c r="BI1084" s="6">
        <f>VLOOKUP(A1084, ALL_AP_DATA!$A$2:$E$3600, 5, FALSE)</f>
        <v>64777</v>
      </c>
      <c r="BJ1084" s="6">
        <f t="shared" si="59"/>
        <v>291.7882882882883</v>
      </c>
      <c r="BK1084" s="6">
        <f t="shared" si="62"/>
        <v>0.51351351351351349</v>
      </c>
    </row>
    <row r="1085" spans="1:63" ht="15.75" customHeight="1" x14ac:dyDescent="0.2">
      <c r="A1085" s="6" t="s">
        <v>1144</v>
      </c>
      <c r="B1085" s="6" t="s">
        <v>61</v>
      </c>
      <c r="J1085" s="6">
        <v>1</v>
      </c>
      <c r="K1085" s="6">
        <v>11</v>
      </c>
      <c r="L1085" s="6">
        <v>175</v>
      </c>
      <c r="M1085" s="6">
        <v>7069</v>
      </c>
      <c r="N1085" s="6">
        <v>2.3300000000000001E-2</v>
      </c>
      <c r="O1085" s="6">
        <v>0.3493</v>
      </c>
      <c r="P1085" s="6">
        <v>0.2331</v>
      </c>
      <c r="Q1085" s="6">
        <v>15</v>
      </c>
      <c r="R1085" s="6">
        <v>84</v>
      </c>
      <c r="S1085" s="6">
        <v>475</v>
      </c>
      <c r="T1085" s="6">
        <v>29279</v>
      </c>
      <c r="U1085" s="6">
        <v>0.17799999999999999</v>
      </c>
      <c r="V1085" s="6">
        <v>0.94810000000000005</v>
      </c>
      <c r="W1085" s="6">
        <v>0.96530000000000005</v>
      </c>
      <c r="X1085" s="6">
        <v>18</v>
      </c>
      <c r="Y1085" s="6">
        <v>346</v>
      </c>
      <c r="Z1085" s="6">
        <v>368</v>
      </c>
      <c r="AA1085" s="6">
        <v>19469</v>
      </c>
      <c r="AB1085" s="6">
        <v>0.73309999999999997</v>
      </c>
      <c r="AC1085" s="6">
        <v>0.73450000000000004</v>
      </c>
      <c r="AD1085" s="6">
        <v>0.64190000000000003</v>
      </c>
      <c r="AE1085" s="6">
        <v>8</v>
      </c>
      <c r="AF1085" s="6">
        <v>25</v>
      </c>
      <c r="AG1085" s="6">
        <v>211</v>
      </c>
      <c r="AH1085" s="6">
        <v>11546</v>
      </c>
      <c r="AI1085" s="6">
        <v>5.2999999999999999E-2</v>
      </c>
      <c r="AJ1085" s="6">
        <v>0.42120000000000002</v>
      </c>
      <c r="AK1085" s="6">
        <v>0.38069999999999998</v>
      </c>
      <c r="AL1085" s="6">
        <v>3</v>
      </c>
      <c r="AM1085" s="6">
        <v>34</v>
      </c>
      <c r="AN1085" s="6">
        <v>282</v>
      </c>
      <c r="AO1085" s="6">
        <v>20021</v>
      </c>
      <c r="AP1085" s="6">
        <v>7.1999999999999995E-2</v>
      </c>
      <c r="AQ1085" s="6">
        <v>0.56289999999999996</v>
      </c>
      <c r="AR1085" s="6">
        <v>0.66010000000000002</v>
      </c>
      <c r="AT1085" s="6" t="str">
        <f t="shared" si="53"/>
        <v/>
      </c>
      <c r="AU1085" s="6">
        <f t="shared" si="54"/>
        <v>642.63636363636363</v>
      </c>
      <c r="AV1085" s="6">
        <f t="shared" si="55"/>
        <v>348.5595238095238</v>
      </c>
      <c r="AW1085" s="7">
        <f t="shared" si="56"/>
        <v>56.26878612716763</v>
      </c>
      <c r="AX1085" s="6">
        <f t="shared" si="57"/>
        <v>461.84</v>
      </c>
      <c r="AY1085" s="6">
        <f t="shared" si="58"/>
        <v>588.85294117647061</v>
      </c>
      <c r="BA1085" s="6">
        <f>VLOOKUP(A1085, ALL_AP_DATA!$A$2:$F$3600, 6, FALSE)</f>
        <v>472</v>
      </c>
      <c r="BB1085" s="6">
        <f>VLOOKUP(A1085, projmetadata!$A$2:$D$2036, 4, FALSE)</f>
        <v>66686</v>
      </c>
      <c r="BC1085" s="6" t="e">
        <f t="array" aca="1" ref="BC1085" ca="1">_xludf.IFS(I1085&lt;&gt;0, F1085/I1085, P1085&lt;&gt;0, M1085/P1085, W1085&lt;&gt;0, T1085/W1085, AD1085&lt;&gt;0, AA1085/AD1085, AK1085&lt;&gt;0, AH1085/AK1085, AR1085&lt;&gt;0, AO1085/AR1085, TRUE, 0)</f>
        <v>#NAME?</v>
      </c>
      <c r="BE1085" s="6" t="e">
        <f t="shared" ca="1" si="60"/>
        <v>#NAME?</v>
      </c>
      <c r="BF1085" s="6" t="e">
        <f t="shared" ca="1" si="61"/>
        <v>#NAME?</v>
      </c>
      <c r="BG1085" s="6"/>
      <c r="BH1085" s="6">
        <f>VLOOKUP(A1085, ALL_AP_DATA!$A$2:$D$3600, 3, FALSE)</f>
        <v>384</v>
      </c>
      <c r="BI1085" s="6">
        <f>VLOOKUP(A1085, ALL_AP_DATA!$A$2:$E$3600, 5, FALSE)</f>
        <v>30332</v>
      </c>
      <c r="BJ1085" s="6">
        <f t="shared" si="59"/>
        <v>64.262711864406782</v>
      </c>
      <c r="BK1085" s="6">
        <f t="shared" si="62"/>
        <v>0.81355932203389836</v>
      </c>
    </row>
    <row r="1086" spans="1:63" ht="15.75" customHeight="1" x14ac:dyDescent="0.2">
      <c r="A1086" s="6" t="s">
        <v>1145</v>
      </c>
      <c r="B1086" s="6" t="s">
        <v>64</v>
      </c>
      <c r="C1086" s="6">
        <v>48</v>
      </c>
      <c r="D1086" s="6">
        <v>296</v>
      </c>
      <c r="E1086" s="6">
        <v>2204</v>
      </c>
      <c r="F1086" s="6">
        <v>87943</v>
      </c>
      <c r="G1086" s="6">
        <v>9.1200000000000003E-2</v>
      </c>
      <c r="H1086" s="6">
        <v>0.64029999999999998</v>
      </c>
      <c r="I1086" s="6">
        <v>0.26640000000000003</v>
      </c>
      <c r="J1086" s="6">
        <v>43</v>
      </c>
      <c r="K1086" s="6">
        <v>402</v>
      </c>
      <c r="L1086" s="6">
        <v>2438</v>
      </c>
      <c r="M1086" s="6">
        <v>177680</v>
      </c>
      <c r="N1086" s="6">
        <v>0.12379999999999999</v>
      </c>
      <c r="O1086" s="6">
        <v>0.70830000000000004</v>
      </c>
      <c r="P1086" s="6">
        <v>0.5383</v>
      </c>
      <c r="Q1086" s="6">
        <v>179</v>
      </c>
      <c r="R1086" s="6">
        <v>985</v>
      </c>
      <c r="S1086" s="6">
        <v>3172</v>
      </c>
      <c r="T1086" s="6">
        <v>292527</v>
      </c>
      <c r="U1086" s="6">
        <v>0.3034</v>
      </c>
      <c r="V1086" s="6">
        <v>0.92159999999999997</v>
      </c>
      <c r="W1086" s="6">
        <v>0.88619999999999999</v>
      </c>
      <c r="X1086" s="6">
        <v>126</v>
      </c>
      <c r="Y1086" s="6">
        <v>817</v>
      </c>
      <c r="Z1086" s="6">
        <v>2479</v>
      </c>
      <c r="AA1086" s="6">
        <v>124139</v>
      </c>
      <c r="AB1086" s="6">
        <v>0.25159999999999999</v>
      </c>
      <c r="AC1086" s="6">
        <v>0.72019999999999995</v>
      </c>
      <c r="AD1086" s="6">
        <v>0.37609999999999999</v>
      </c>
      <c r="AE1086" s="6">
        <v>331</v>
      </c>
      <c r="AF1086" s="6">
        <v>1372</v>
      </c>
      <c r="AG1086" s="6">
        <v>3042</v>
      </c>
      <c r="AH1086" s="6">
        <v>226413</v>
      </c>
      <c r="AI1086" s="6">
        <v>0.42249999999999999</v>
      </c>
      <c r="AJ1086" s="6">
        <v>0.88380000000000003</v>
      </c>
      <c r="AK1086" s="6">
        <v>0.68589999999999995</v>
      </c>
      <c r="AL1086" s="6">
        <v>31</v>
      </c>
      <c r="AM1086" s="6">
        <v>592</v>
      </c>
      <c r="AN1086" s="6">
        <v>2731</v>
      </c>
      <c r="AO1086" s="6">
        <v>232263</v>
      </c>
      <c r="AP1086" s="6">
        <v>0.18229999999999999</v>
      </c>
      <c r="AQ1086" s="6">
        <v>0.79339999999999999</v>
      </c>
      <c r="AR1086" s="6">
        <v>0.7036</v>
      </c>
      <c r="AT1086" s="6">
        <f t="shared" si="53"/>
        <v>297.10472972972974</v>
      </c>
      <c r="AU1086" s="6">
        <f t="shared" si="54"/>
        <v>441.99004975124376</v>
      </c>
      <c r="AV1086" s="6">
        <f t="shared" si="55"/>
        <v>296.98172588832489</v>
      </c>
      <c r="AW1086" s="7">
        <f t="shared" si="56"/>
        <v>151.94492044063648</v>
      </c>
      <c r="AX1086" s="6">
        <f t="shared" si="57"/>
        <v>165.02405247813411</v>
      </c>
      <c r="AY1086" s="6">
        <f t="shared" si="58"/>
        <v>392.33614864864865</v>
      </c>
      <c r="BA1086" s="6">
        <f>VLOOKUP(A1086, ALL_AP_DATA!$A$2:$F$3600, 6, FALSE)</f>
        <v>3247</v>
      </c>
      <c r="BB1086" s="6">
        <f>VLOOKUP(A1086, projmetadata!$A$2:$D$2036, 4, FALSE)</f>
        <v>445494</v>
      </c>
      <c r="BC1086" s="6" t="e">
        <f t="array" aca="1" ref="BC1086" ca="1">_xludf.IFS(I1086&lt;&gt;0, F1086/I1086, P1086&lt;&gt;0, M1086/P1086, W1086&lt;&gt;0, T1086/W1086, AD1086&lt;&gt;0, AA1086/AD1086, AK1086&lt;&gt;0, AH1086/AK1086, AR1086&lt;&gt;0, AO1086/AR1086, TRUE, 0)</f>
        <v>#NAME?</v>
      </c>
      <c r="BE1086" s="6" t="e">
        <f t="shared" ca="1" si="60"/>
        <v>#NAME?</v>
      </c>
      <c r="BF1086" s="6" t="e">
        <f t="shared" ca="1" si="61"/>
        <v>#NAME?</v>
      </c>
      <c r="BG1086" s="6"/>
      <c r="BH1086" s="6">
        <f>VLOOKUP(A1086, ALL_AP_DATA!$A$2:$D$3600, 3, FALSE)</f>
        <v>2057</v>
      </c>
      <c r="BI1086" s="6">
        <f>VLOOKUP(A1086, ALL_AP_DATA!$A$2:$E$3600, 5, FALSE)</f>
        <v>330084</v>
      </c>
      <c r="BJ1086" s="6">
        <f t="shared" si="59"/>
        <v>101.65814598090545</v>
      </c>
      <c r="BK1086" s="6">
        <f t="shared" si="62"/>
        <v>0.63350785340314131</v>
      </c>
    </row>
    <row r="1087" spans="1:63" ht="15.75" customHeight="1" x14ac:dyDescent="0.2">
      <c r="A1087" s="6" t="s">
        <v>1146</v>
      </c>
      <c r="B1087" s="6" t="s">
        <v>61</v>
      </c>
      <c r="Q1087" s="6">
        <v>4</v>
      </c>
      <c r="R1087" s="6">
        <v>13</v>
      </c>
      <c r="S1087" s="6">
        <v>27</v>
      </c>
      <c r="T1087" s="6">
        <v>1742</v>
      </c>
      <c r="U1087" s="6">
        <v>6.9900000000000004E-2</v>
      </c>
      <c r="V1087" s="6">
        <v>0.58699999999999997</v>
      </c>
      <c r="W1087" s="6">
        <v>0.495</v>
      </c>
      <c r="AE1087" s="6">
        <v>7</v>
      </c>
      <c r="AF1087" s="6">
        <v>33</v>
      </c>
      <c r="AG1087" s="6">
        <v>23</v>
      </c>
      <c r="AH1087" s="6">
        <v>571</v>
      </c>
      <c r="AI1087" s="6">
        <v>0.1774</v>
      </c>
      <c r="AJ1087" s="6">
        <v>0.5</v>
      </c>
      <c r="AK1087" s="6">
        <v>0.1623</v>
      </c>
      <c r="AT1087" s="6" t="str">
        <f t="shared" si="53"/>
        <v/>
      </c>
      <c r="AU1087" s="6" t="str">
        <f t="shared" si="54"/>
        <v/>
      </c>
      <c r="AV1087" s="6">
        <f t="shared" si="55"/>
        <v>134</v>
      </c>
      <c r="AW1087" s="7" t="str">
        <f t="shared" si="56"/>
        <v/>
      </c>
      <c r="AX1087" s="6">
        <f t="shared" si="57"/>
        <v>17.303030303030305</v>
      </c>
      <c r="AY1087" s="6" t="str">
        <f t="shared" si="58"/>
        <v/>
      </c>
      <c r="BA1087" s="6">
        <f>VLOOKUP(A1087, ALL_AP_DATA!$A$2:$F$3600, 6, FALSE)</f>
        <v>186</v>
      </c>
      <c r="BB1087" s="6">
        <f>VLOOKUP(A1087, projmetadata!$A$2:$D$2036, 4, FALSE)</f>
        <v>35486</v>
      </c>
      <c r="BC1087" s="6" t="e">
        <f t="array" aca="1" ref="BC1087" ca="1">_xludf.IFS(I1087&lt;&gt;0, F1087/I1087, P1087&lt;&gt;0, M1087/P1087, W1087&lt;&gt;0, T1087/W1087, AD1087&lt;&gt;0, AA1087/AD1087, AK1087&lt;&gt;0, AH1087/AK1087, AR1087&lt;&gt;0, AO1087/AR1087, TRUE, 0)</f>
        <v>#NAME?</v>
      </c>
      <c r="BE1087" s="6" t="e">
        <f t="shared" ca="1" si="60"/>
        <v>#NAME?</v>
      </c>
      <c r="BF1087" s="6" t="e">
        <f t="shared" ca="1" si="61"/>
        <v>#NAME?</v>
      </c>
      <c r="BG1087" s="6"/>
      <c r="BH1087" s="6">
        <f>VLOOKUP(A1087, ALL_AP_DATA!$A$2:$D$3600, 3, FALSE)</f>
        <v>40</v>
      </c>
      <c r="BI1087" s="6">
        <f>VLOOKUP(A1087, ALL_AP_DATA!$A$2:$E$3600, 5, FALSE)</f>
        <v>3519</v>
      </c>
      <c r="BJ1087" s="6">
        <f t="shared" si="59"/>
        <v>18.919354838709676</v>
      </c>
      <c r="BK1087" s="6">
        <f t="shared" si="62"/>
        <v>0.21505376344086022</v>
      </c>
    </row>
    <row r="1088" spans="1:63" ht="15.75" customHeight="1" x14ac:dyDescent="0.2">
      <c r="A1088" s="6" t="s">
        <v>1147</v>
      </c>
      <c r="B1088" s="6" t="s">
        <v>64</v>
      </c>
      <c r="C1088" s="6">
        <v>3</v>
      </c>
      <c r="D1088" s="6">
        <v>11</v>
      </c>
      <c r="E1088" s="6">
        <v>0</v>
      </c>
      <c r="F1088" s="6">
        <v>0</v>
      </c>
      <c r="G1088" s="6">
        <v>7.5300000000000006E-2</v>
      </c>
      <c r="H1088" s="6">
        <v>0</v>
      </c>
      <c r="I1088" s="6">
        <v>0</v>
      </c>
      <c r="X1088" s="6">
        <v>3</v>
      </c>
      <c r="Y1088" s="6">
        <v>41</v>
      </c>
      <c r="Z1088" s="6">
        <v>0</v>
      </c>
      <c r="AA1088" s="6">
        <v>0</v>
      </c>
      <c r="AB1088" s="6">
        <v>0.28079999999999999</v>
      </c>
      <c r="AC1088" s="6">
        <v>0</v>
      </c>
      <c r="AD1088" s="6">
        <v>0</v>
      </c>
      <c r="AE1088" s="6">
        <v>17</v>
      </c>
      <c r="AF1088" s="6">
        <v>57</v>
      </c>
      <c r="AG1088" s="6">
        <v>2</v>
      </c>
      <c r="AH1088" s="6">
        <v>14</v>
      </c>
      <c r="AI1088" s="6">
        <v>0.39040000000000002</v>
      </c>
      <c r="AJ1088" s="6">
        <v>0.5</v>
      </c>
      <c r="AK1088" s="6">
        <v>0.29170000000000001</v>
      </c>
      <c r="AT1088" s="6">
        <f t="shared" si="53"/>
        <v>0</v>
      </c>
      <c r="AU1088" s="6" t="str">
        <f t="shared" si="54"/>
        <v/>
      </c>
      <c r="AV1088" s="6" t="str">
        <f t="shared" si="55"/>
        <v/>
      </c>
      <c r="AW1088" s="7">
        <f t="shared" si="56"/>
        <v>0</v>
      </c>
      <c r="AX1088" s="6">
        <f t="shared" si="57"/>
        <v>0.24561403508771928</v>
      </c>
      <c r="AY1088" s="6" t="str">
        <f t="shared" si="58"/>
        <v/>
      </c>
      <c r="BA1088" s="6">
        <f>VLOOKUP(A1088, ALL_AP_DATA!$A$2:$F$3600, 6, FALSE)</f>
        <v>146</v>
      </c>
      <c r="BB1088" s="6">
        <f>VLOOKUP(A1088, projmetadata!$A$2:$D$2036, 4, FALSE)</f>
        <v>9797</v>
      </c>
      <c r="BC1088" s="6" t="e">
        <f t="array" aca="1" ref="BC1088" ca="1">_xludf.IFS(I1088&lt;&gt;0, F1088/I1088, P1088&lt;&gt;0, M1088/P1088, W1088&lt;&gt;0, T1088/W1088, AD1088&lt;&gt;0, AA1088/AD1088, AK1088&lt;&gt;0, AH1088/AK1088, AR1088&lt;&gt;0, AO1088/AR1088, TRUE, 0)</f>
        <v>#NAME?</v>
      </c>
      <c r="BE1088" s="6" t="e">
        <f t="shared" ca="1" si="60"/>
        <v>#NAME?</v>
      </c>
      <c r="BF1088" s="6" t="e">
        <f t="shared" ca="1" si="61"/>
        <v>#NAME?</v>
      </c>
      <c r="BG1088" s="6"/>
      <c r="BH1088" s="6">
        <f>VLOOKUP(A1088, ALL_AP_DATA!$A$2:$D$3600, 3, FALSE)</f>
        <v>76</v>
      </c>
      <c r="BI1088" s="6">
        <f>VLOOKUP(A1088, ALL_AP_DATA!$A$2:$E$3600, 5, FALSE)</f>
        <v>48</v>
      </c>
      <c r="BJ1088" s="6">
        <f t="shared" si="59"/>
        <v>0.32876712328767121</v>
      </c>
      <c r="BK1088" s="6">
        <f t="shared" si="62"/>
        <v>0.52054794520547942</v>
      </c>
    </row>
    <row r="1089" spans="1:63" ht="15.75" customHeight="1" x14ac:dyDescent="0.2">
      <c r="A1089" s="6" t="s">
        <v>1148</v>
      </c>
      <c r="B1089" s="6" t="s">
        <v>61</v>
      </c>
      <c r="C1089" s="6">
        <v>3</v>
      </c>
      <c r="D1089" s="6">
        <v>6</v>
      </c>
      <c r="E1089" s="6">
        <v>37</v>
      </c>
      <c r="F1089" s="6">
        <v>816</v>
      </c>
      <c r="G1089" s="6">
        <v>1.5599999999999999E-2</v>
      </c>
      <c r="H1089" s="6">
        <v>9.8699999999999996E-2</v>
      </c>
      <c r="I1089" s="6">
        <v>3.9600000000000003E-2</v>
      </c>
      <c r="J1089" s="6">
        <v>1</v>
      </c>
      <c r="K1089" s="6">
        <v>12</v>
      </c>
      <c r="L1089" s="6">
        <v>100</v>
      </c>
      <c r="M1089" s="6">
        <v>2042</v>
      </c>
      <c r="N1089" s="6">
        <v>3.1199999999999999E-2</v>
      </c>
      <c r="O1089" s="6">
        <v>0.26669999999999999</v>
      </c>
      <c r="P1089" s="6">
        <v>9.9000000000000005E-2</v>
      </c>
      <c r="Q1089" s="6">
        <v>23</v>
      </c>
      <c r="R1089" s="6">
        <v>104</v>
      </c>
      <c r="S1089" s="6">
        <v>312</v>
      </c>
      <c r="T1089" s="6">
        <v>15395</v>
      </c>
      <c r="U1089" s="6">
        <v>0.27010000000000001</v>
      </c>
      <c r="V1089" s="6">
        <v>0.83199999999999996</v>
      </c>
      <c r="W1089" s="6">
        <v>0.74650000000000005</v>
      </c>
      <c r="X1089" s="6">
        <v>13</v>
      </c>
      <c r="Y1089" s="6">
        <v>160</v>
      </c>
      <c r="Z1089" s="6">
        <v>291</v>
      </c>
      <c r="AA1089" s="6">
        <v>12011</v>
      </c>
      <c r="AB1089" s="6">
        <v>0.41560000000000002</v>
      </c>
      <c r="AC1089" s="6">
        <v>0.77600000000000002</v>
      </c>
      <c r="AD1089" s="6">
        <v>0.58240000000000003</v>
      </c>
      <c r="AE1089" s="6">
        <v>31</v>
      </c>
      <c r="AF1089" s="6">
        <v>117</v>
      </c>
      <c r="AG1089" s="6">
        <v>306</v>
      </c>
      <c r="AH1089" s="6">
        <v>12400</v>
      </c>
      <c r="AI1089" s="6">
        <v>0.3039</v>
      </c>
      <c r="AJ1089" s="6">
        <v>0.81599999999999995</v>
      </c>
      <c r="AK1089" s="6">
        <v>0.60129999999999995</v>
      </c>
      <c r="AL1089" s="6">
        <v>2</v>
      </c>
      <c r="AM1089" s="6">
        <v>30</v>
      </c>
      <c r="AN1089" s="6">
        <v>213</v>
      </c>
      <c r="AO1089" s="6">
        <v>8880</v>
      </c>
      <c r="AP1089" s="6">
        <v>7.7899999999999997E-2</v>
      </c>
      <c r="AQ1089" s="6">
        <v>0.56799999999999995</v>
      </c>
      <c r="AR1089" s="6">
        <v>0.43059999999999998</v>
      </c>
      <c r="AT1089" s="6">
        <f t="shared" si="53"/>
        <v>136</v>
      </c>
      <c r="AU1089" s="6">
        <f t="shared" si="54"/>
        <v>170.16666666666666</v>
      </c>
      <c r="AV1089" s="6">
        <f t="shared" si="55"/>
        <v>148.02884615384616</v>
      </c>
      <c r="AW1089" s="7">
        <f t="shared" si="56"/>
        <v>75.068749999999994</v>
      </c>
      <c r="AX1089" s="6">
        <f t="shared" si="57"/>
        <v>105.98290598290598</v>
      </c>
      <c r="AY1089" s="6">
        <f t="shared" si="58"/>
        <v>296</v>
      </c>
      <c r="BA1089" s="6">
        <f>VLOOKUP(A1089, ALL_AP_DATA!$A$2:$F$3600, 6, FALSE)</f>
        <v>385</v>
      </c>
      <c r="BB1089" s="6">
        <f>VLOOKUP(A1089, projmetadata!$A$2:$D$2036, 4, FALSE)</f>
        <v>56927</v>
      </c>
      <c r="BC1089" s="6" t="e">
        <f t="array" aca="1" ref="BC1089" ca="1">_xludf.IFS(I1089&lt;&gt;0, F1089/I1089, P1089&lt;&gt;0, M1089/P1089, W1089&lt;&gt;0, T1089/W1089, AD1089&lt;&gt;0, AA1089/AD1089, AK1089&lt;&gt;0, AH1089/AK1089, AR1089&lt;&gt;0, AO1089/AR1089, TRUE, 0)</f>
        <v>#NAME?</v>
      </c>
      <c r="BE1089" s="6" t="e">
        <f t="shared" ca="1" si="60"/>
        <v>#NAME?</v>
      </c>
      <c r="BF1089" s="6" t="e">
        <f t="shared" ca="1" si="61"/>
        <v>#NAME?</v>
      </c>
      <c r="BG1089" s="6"/>
      <c r="BH1089" s="6">
        <f>VLOOKUP(A1089, ALL_AP_DATA!$A$2:$D$3600, 3, FALSE)</f>
        <v>240</v>
      </c>
      <c r="BI1089" s="6">
        <f>VLOOKUP(A1089, ALL_AP_DATA!$A$2:$E$3600, 5, FALSE)</f>
        <v>20622</v>
      </c>
      <c r="BJ1089" s="6">
        <f t="shared" si="59"/>
        <v>53.563636363636363</v>
      </c>
      <c r="BK1089" s="6">
        <f t="shared" si="62"/>
        <v>0.62337662337662336</v>
      </c>
    </row>
    <row r="1090" spans="1:63" ht="15.75" customHeight="1" x14ac:dyDescent="0.2">
      <c r="A1090" s="6" t="s">
        <v>1149</v>
      </c>
      <c r="B1090" s="6" t="s">
        <v>61</v>
      </c>
      <c r="C1090" s="6">
        <v>4</v>
      </c>
      <c r="D1090" s="6">
        <v>9</v>
      </c>
      <c r="E1090" s="6">
        <v>36</v>
      </c>
      <c r="F1090" s="6">
        <v>746</v>
      </c>
      <c r="G1090" s="6">
        <v>2.0899999999999998E-2</v>
      </c>
      <c r="H1090" s="6">
        <v>0.22359999999999999</v>
      </c>
      <c r="I1090" s="6">
        <v>6.3299999999999995E-2</v>
      </c>
      <c r="Q1090" s="6">
        <v>23</v>
      </c>
      <c r="R1090" s="6">
        <v>82</v>
      </c>
      <c r="S1090" s="6">
        <v>130</v>
      </c>
      <c r="T1090" s="6">
        <v>7298</v>
      </c>
      <c r="U1090" s="6">
        <v>0.19070000000000001</v>
      </c>
      <c r="V1090" s="6">
        <v>0.8075</v>
      </c>
      <c r="W1090" s="6">
        <v>0.61960000000000004</v>
      </c>
      <c r="X1090" s="6">
        <v>33</v>
      </c>
      <c r="Y1090" s="6">
        <v>245</v>
      </c>
      <c r="Z1090" s="6">
        <v>130</v>
      </c>
      <c r="AA1090" s="6">
        <v>5879</v>
      </c>
      <c r="AB1090" s="6">
        <v>0.56979999999999997</v>
      </c>
      <c r="AC1090" s="6">
        <v>0.8075</v>
      </c>
      <c r="AD1090" s="6">
        <v>0.49909999999999999</v>
      </c>
      <c r="AE1090" s="6">
        <v>42</v>
      </c>
      <c r="AF1090" s="6">
        <v>120</v>
      </c>
      <c r="AG1090" s="6">
        <v>119</v>
      </c>
      <c r="AH1090" s="6">
        <v>6286</v>
      </c>
      <c r="AI1090" s="6">
        <v>0.27910000000000001</v>
      </c>
      <c r="AJ1090" s="6">
        <v>0.73909999999999998</v>
      </c>
      <c r="AK1090" s="6">
        <v>0.53369999999999995</v>
      </c>
      <c r="AT1090" s="6">
        <f t="shared" si="53"/>
        <v>82.888888888888886</v>
      </c>
      <c r="AU1090" s="6" t="str">
        <f t="shared" si="54"/>
        <v/>
      </c>
      <c r="AV1090" s="6">
        <f t="shared" si="55"/>
        <v>89</v>
      </c>
      <c r="AW1090" s="7">
        <f t="shared" si="56"/>
        <v>23.995918367346938</v>
      </c>
      <c r="AX1090" s="6">
        <f t="shared" si="57"/>
        <v>52.383333333333333</v>
      </c>
      <c r="AY1090" s="6" t="str">
        <f t="shared" si="58"/>
        <v/>
      </c>
      <c r="BA1090" s="6">
        <f>VLOOKUP(A1090, ALL_AP_DATA!$A$2:$F$3600, 6, FALSE)</f>
        <v>430</v>
      </c>
      <c r="BB1090" s="6">
        <f>VLOOKUP(A1090, projmetadata!$A$2:$D$2036, 4, FALSE)</f>
        <v>47300</v>
      </c>
      <c r="BC1090" s="6" t="e">
        <f t="array" aca="1" ref="BC1090" ca="1">_xludf.IFS(I1090&lt;&gt;0, F1090/I1090, P1090&lt;&gt;0, M1090/P1090, W1090&lt;&gt;0, T1090/W1090, AD1090&lt;&gt;0, AA1090/AD1090, AK1090&lt;&gt;0, AH1090/AK1090, AR1090&lt;&gt;0, AO1090/AR1090, TRUE, 0)</f>
        <v>#NAME?</v>
      </c>
      <c r="BE1090" s="6" t="e">
        <f t="shared" ca="1" si="60"/>
        <v>#NAME?</v>
      </c>
      <c r="BF1090" s="6" t="e">
        <f t="shared" ca="1" si="61"/>
        <v>#NAME?</v>
      </c>
      <c r="BG1090" s="6"/>
      <c r="BH1090" s="6">
        <f>VLOOKUP(A1090, ALL_AP_DATA!$A$2:$D$3600, 3, FALSE)</f>
        <v>293</v>
      </c>
      <c r="BI1090" s="6">
        <f>VLOOKUP(A1090, ALL_AP_DATA!$A$2:$E$3600, 5, FALSE)</f>
        <v>11779</v>
      </c>
      <c r="BJ1090" s="6">
        <f t="shared" si="59"/>
        <v>27.393023255813954</v>
      </c>
      <c r="BK1090" s="6">
        <f t="shared" si="62"/>
        <v>0.68139534883720931</v>
      </c>
    </row>
    <row r="1091" spans="1:63" ht="15.75" customHeight="1" x14ac:dyDescent="0.2">
      <c r="A1091" s="6" t="s">
        <v>1150</v>
      </c>
      <c r="B1091" s="6" t="s">
        <v>64</v>
      </c>
      <c r="C1091" s="6">
        <v>1</v>
      </c>
      <c r="D1091" s="6">
        <v>5</v>
      </c>
      <c r="E1091" s="6">
        <v>0</v>
      </c>
      <c r="F1091" s="6">
        <v>0</v>
      </c>
      <c r="G1091" s="6">
        <v>1.6E-2</v>
      </c>
      <c r="H1091" s="6">
        <v>0</v>
      </c>
      <c r="I1091" s="6">
        <v>0</v>
      </c>
      <c r="X1091" s="6">
        <v>7</v>
      </c>
      <c r="Y1091" s="6">
        <v>40</v>
      </c>
      <c r="Z1091" s="6">
        <v>2</v>
      </c>
      <c r="AA1091" s="6">
        <v>51</v>
      </c>
      <c r="AB1091" s="6">
        <v>0.12820000000000001</v>
      </c>
      <c r="AC1091" s="6">
        <v>0.33329999999999999</v>
      </c>
      <c r="AD1091" s="6">
        <v>0.13639999999999999</v>
      </c>
      <c r="AE1091" s="6">
        <v>31</v>
      </c>
      <c r="AF1091" s="6">
        <v>157</v>
      </c>
      <c r="AG1091" s="6">
        <v>3</v>
      </c>
      <c r="AH1091" s="6">
        <v>107</v>
      </c>
      <c r="AI1091" s="6">
        <v>0.50319999999999998</v>
      </c>
      <c r="AJ1091" s="6">
        <v>0.5</v>
      </c>
      <c r="AK1091" s="6">
        <v>0.28610000000000002</v>
      </c>
      <c r="AT1091" s="6">
        <f t="shared" si="53"/>
        <v>0</v>
      </c>
      <c r="AU1091" s="6" t="str">
        <f t="shared" si="54"/>
        <v/>
      </c>
      <c r="AV1091" s="6" t="str">
        <f t="shared" si="55"/>
        <v/>
      </c>
      <c r="AW1091" s="7">
        <f t="shared" si="56"/>
        <v>1.2749999999999999</v>
      </c>
      <c r="AX1091" s="6">
        <f t="shared" si="57"/>
        <v>0.68152866242038213</v>
      </c>
      <c r="AY1091" s="6" t="str">
        <f t="shared" si="58"/>
        <v/>
      </c>
      <c r="BA1091" s="6">
        <f>VLOOKUP(A1091, ALL_AP_DATA!$A$2:$F$3600, 6, FALSE)</f>
        <v>312</v>
      </c>
      <c r="BB1091" s="6">
        <f>VLOOKUP(A1091, projmetadata!$A$2:$D$2036, 4, FALSE)</f>
        <v>25810</v>
      </c>
      <c r="BC1091" s="6" t="e">
        <f t="array" aca="1" ref="BC1091" ca="1">_xludf.IFS(I1091&lt;&gt;0, F1091/I1091, P1091&lt;&gt;0, M1091/P1091, W1091&lt;&gt;0, T1091/W1091, AD1091&lt;&gt;0, AA1091/AD1091, AK1091&lt;&gt;0, AH1091/AK1091, AR1091&lt;&gt;0, AO1091/AR1091, TRUE, 0)</f>
        <v>#NAME?</v>
      </c>
      <c r="BE1091" s="6" t="e">
        <f t="shared" ca="1" si="60"/>
        <v>#NAME?</v>
      </c>
      <c r="BF1091" s="6" t="e">
        <f t="shared" ca="1" si="61"/>
        <v>#NAME?</v>
      </c>
      <c r="BG1091" s="6"/>
      <c r="BH1091" s="6">
        <f>VLOOKUP(A1091, ALL_AP_DATA!$A$2:$D$3600, 3, FALSE)</f>
        <v>165</v>
      </c>
      <c r="BI1091" s="6">
        <f>VLOOKUP(A1091, ALL_AP_DATA!$A$2:$E$3600, 5, FALSE)</f>
        <v>374</v>
      </c>
      <c r="BJ1091" s="6">
        <f t="shared" si="59"/>
        <v>1.1987179487179487</v>
      </c>
      <c r="BK1091" s="6">
        <f t="shared" si="62"/>
        <v>0.52884615384615385</v>
      </c>
    </row>
    <row r="1092" spans="1:63" ht="15.75" customHeight="1" x14ac:dyDescent="0.2">
      <c r="A1092" s="6" t="s">
        <v>1151</v>
      </c>
      <c r="B1092" s="6" t="s">
        <v>61</v>
      </c>
      <c r="Q1092" s="6">
        <v>16</v>
      </c>
      <c r="R1092" s="6">
        <v>53</v>
      </c>
      <c r="S1092" s="6">
        <v>219</v>
      </c>
      <c r="T1092" s="6">
        <v>39616</v>
      </c>
      <c r="U1092" s="6">
        <v>0.18210000000000001</v>
      </c>
      <c r="V1092" s="6">
        <v>0.8488</v>
      </c>
      <c r="W1092" s="6">
        <v>0.93430000000000002</v>
      </c>
      <c r="X1092" s="6">
        <v>4</v>
      </c>
      <c r="Y1092" s="6">
        <v>121</v>
      </c>
      <c r="Z1092" s="6">
        <v>202</v>
      </c>
      <c r="AA1092" s="6">
        <v>32945</v>
      </c>
      <c r="AB1092" s="6">
        <v>0.4158</v>
      </c>
      <c r="AC1092" s="6">
        <v>0.78290000000000004</v>
      </c>
      <c r="AD1092" s="6">
        <v>0.77700000000000002</v>
      </c>
      <c r="AE1092" s="6">
        <v>15</v>
      </c>
      <c r="AF1092" s="6">
        <v>120</v>
      </c>
      <c r="AG1092" s="6">
        <v>185</v>
      </c>
      <c r="AH1092" s="6">
        <v>23146</v>
      </c>
      <c r="AI1092" s="6">
        <v>0.41239999999999999</v>
      </c>
      <c r="AJ1092" s="6">
        <v>0.71709999999999996</v>
      </c>
      <c r="AK1092" s="6">
        <v>0.54590000000000005</v>
      </c>
      <c r="AT1092" s="6" t="str">
        <f t="shared" si="53"/>
        <v/>
      </c>
      <c r="AU1092" s="6" t="str">
        <f t="shared" si="54"/>
        <v/>
      </c>
      <c r="AV1092" s="6">
        <f t="shared" si="55"/>
        <v>747.47169811320759</v>
      </c>
      <c r="AW1092" s="7">
        <f t="shared" si="56"/>
        <v>272.27272727272725</v>
      </c>
      <c r="AX1092" s="6">
        <f t="shared" si="57"/>
        <v>192.88333333333333</v>
      </c>
      <c r="AY1092" s="6" t="str">
        <f t="shared" si="58"/>
        <v/>
      </c>
      <c r="BA1092" s="6">
        <f>VLOOKUP(A1092, ALL_AP_DATA!$A$2:$F$3600, 6, FALSE)</f>
        <v>291</v>
      </c>
      <c r="BB1092" s="6">
        <f>VLOOKUP(A1092, projmetadata!$A$2:$D$2036, 4, FALSE)</f>
        <v>62185</v>
      </c>
      <c r="BC1092" s="6" t="e">
        <f t="array" aca="1" ref="BC1092" ca="1">_xludf.IFS(I1092&lt;&gt;0, F1092/I1092, P1092&lt;&gt;0, M1092/P1092, W1092&lt;&gt;0, T1092/W1092, AD1092&lt;&gt;0, AA1092/AD1092, AK1092&lt;&gt;0, AH1092/AK1092, AR1092&lt;&gt;0, AO1092/AR1092, TRUE, 0)</f>
        <v>#NAME?</v>
      </c>
      <c r="BE1092" s="6" t="e">
        <f t="shared" ca="1" si="60"/>
        <v>#NAME?</v>
      </c>
      <c r="BF1092" s="6" t="e">
        <f t="shared" ca="1" si="61"/>
        <v>#NAME?</v>
      </c>
      <c r="BG1092" s="6"/>
      <c r="BH1092" s="6">
        <f>VLOOKUP(A1092, ALL_AP_DATA!$A$2:$D$3600, 3, FALSE)</f>
        <v>204</v>
      </c>
      <c r="BI1092" s="6">
        <f>VLOOKUP(A1092, ALL_AP_DATA!$A$2:$E$3600, 5, FALSE)</f>
        <v>42401</v>
      </c>
      <c r="BJ1092" s="6">
        <f t="shared" si="59"/>
        <v>145.70790378006873</v>
      </c>
      <c r="BK1092" s="6">
        <f t="shared" si="62"/>
        <v>0.7010309278350515</v>
      </c>
    </row>
    <row r="1093" spans="1:63" ht="15.75" customHeight="1" x14ac:dyDescent="0.2">
      <c r="A1093" s="6" t="s">
        <v>1152</v>
      </c>
      <c r="B1093" s="6" t="s">
        <v>61</v>
      </c>
      <c r="C1093" s="6">
        <v>8</v>
      </c>
      <c r="D1093" s="6">
        <v>54</v>
      </c>
      <c r="E1093" s="6">
        <v>208</v>
      </c>
      <c r="F1093" s="6">
        <v>6181</v>
      </c>
      <c r="G1093" s="6">
        <v>7.7999999999999996E-3</v>
      </c>
      <c r="H1093" s="6">
        <v>5.57E-2</v>
      </c>
      <c r="I1093" s="6">
        <v>2.1399999999999999E-2</v>
      </c>
      <c r="J1093" s="6">
        <v>28</v>
      </c>
      <c r="K1093" s="6">
        <v>312</v>
      </c>
      <c r="L1093" s="6">
        <v>2094</v>
      </c>
      <c r="M1093" s="6">
        <v>125393</v>
      </c>
      <c r="N1093" s="6">
        <v>4.4999999999999998E-2</v>
      </c>
      <c r="O1093" s="6">
        <v>0.56030000000000002</v>
      </c>
      <c r="P1093" s="6">
        <v>0.43430000000000002</v>
      </c>
      <c r="Q1093" s="6">
        <v>215</v>
      </c>
      <c r="R1093" s="6">
        <v>914</v>
      </c>
      <c r="S1093" s="6">
        <v>2900</v>
      </c>
      <c r="T1093" s="6">
        <v>212847</v>
      </c>
      <c r="U1093" s="6">
        <v>0.1318</v>
      </c>
      <c r="V1093" s="6">
        <v>0.77600000000000002</v>
      </c>
      <c r="W1093" s="6">
        <v>0.73719999999999997</v>
      </c>
      <c r="X1093" s="6">
        <v>280</v>
      </c>
      <c r="Y1093" s="6">
        <v>2567</v>
      </c>
      <c r="Z1093" s="6">
        <v>2768</v>
      </c>
      <c r="AA1093" s="6">
        <v>149503</v>
      </c>
      <c r="AB1093" s="6">
        <v>0.37009999999999998</v>
      </c>
      <c r="AC1093" s="6">
        <v>0.74070000000000003</v>
      </c>
      <c r="AD1093" s="6">
        <v>0.51780000000000004</v>
      </c>
      <c r="AE1093" s="6">
        <v>299</v>
      </c>
      <c r="AF1093" s="6">
        <v>1645</v>
      </c>
      <c r="AG1093" s="6">
        <v>2465</v>
      </c>
      <c r="AH1093" s="6">
        <v>101654</v>
      </c>
      <c r="AI1093" s="6">
        <v>0.23719999999999999</v>
      </c>
      <c r="AJ1093" s="6">
        <v>0.65959999999999996</v>
      </c>
      <c r="AK1093" s="6">
        <v>0.35210000000000002</v>
      </c>
      <c r="AL1093" s="6">
        <v>11</v>
      </c>
      <c r="AM1093" s="6">
        <v>162</v>
      </c>
      <c r="AN1093" s="6">
        <v>1416</v>
      </c>
      <c r="AO1093" s="6">
        <v>61640</v>
      </c>
      <c r="AP1093" s="6">
        <v>2.3400000000000001E-2</v>
      </c>
      <c r="AQ1093" s="6">
        <v>0.37890000000000001</v>
      </c>
      <c r="AR1093" s="6">
        <v>0.2135</v>
      </c>
      <c r="AT1093" s="6">
        <f t="shared" si="53"/>
        <v>114.46296296296296</v>
      </c>
      <c r="AU1093" s="6">
        <f t="shared" si="54"/>
        <v>401.90064102564105</v>
      </c>
      <c r="AV1093" s="6">
        <f t="shared" si="55"/>
        <v>232.87417943107221</v>
      </c>
      <c r="AW1093" s="7">
        <f t="shared" si="56"/>
        <v>58.240358395013637</v>
      </c>
      <c r="AX1093" s="6">
        <f t="shared" si="57"/>
        <v>61.795744680851065</v>
      </c>
      <c r="AY1093" s="6">
        <f t="shared" si="58"/>
        <v>380.49382716049382</v>
      </c>
      <c r="BA1093" s="6">
        <f>VLOOKUP(A1093, ALL_AP_DATA!$A$2:$F$3600, 6, FALSE)</f>
        <v>6936</v>
      </c>
      <c r="BB1093" s="6">
        <f>VLOOKUP(A1093, projmetadata!$A$2:$D$2036, 4, FALSE)</f>
        <v>1319148</v>
      </c>
      <c r="BC1093" s="6" t="e">
        <f t="array" aca="1" ref="BC1093" ca="1">_xludf.IFS(I1093&lt;&gt;0, F1093/I1093, P1093&lt;&gt;0, M1093/P1093, W1093&lt;&gt;0, T1093/W1093, AD1093&lt;&gt;0, AA1093/AD1093, AK1093&lt;&gt;0, AH1093/AK1093, AR1093&lt;&gt;0, AO1093/AR1093, TRUE, 0)</f>
        <v>#NAME?</v>
      </c>
      <c r="BE1093" s="6" t="e">
        <f t="shared" ca="1" si="60"/>
        <v>#NAME?</v>
      </c>
      <c r="BF1093" s="6" t="e">
        <f t="shared" ca="1" si="61"/>
        <v>#NAME?</v>
      </c>
      <c r="BG1093" s="6"/>
      <c r="BH1093" s="6">
        <f>VLOOKUP(A1093, ALL_AP_DATA!$A$2:$D$3600, 3, FALSE)</f>
        <v>3539</v>
      </c>
      <c r="BI1093" s="6">
        <f>VLOOKUP(A1093, ALL_AP_DATA!$A$2:$E$3600, 5, FALSE)</f>
        <v>288729</v>
      </c>
      <c r="BJ1093" s="6">
        <f t="shared" si="59"/>
        <v>41.627595155709344</v>
      </c>
      <c r="BK1093" s="6">
        <f t="shared" si="62"/>
        <v>0.5102364475201846</v>
      </c>
    </row>
    <row r="1094" spans="1:63" ht="15.75" customHeight="1" x14ac:dyDescent="0.2">
      <c r="A1094" s="6" t="s">
        <v>1153</v>
      </c>
      <c r="B1094" s="6" t="s">
        <v>64</v>
      </c>
      <c r="C1094" s="6">
        <v>125</v>
      </c>
      <c r="D1094" s="6">
        <v>514</v>
      </c>
      <c r="E1094" s="6">
        <v>1086</v>
      </c>
      <c r="F1094" s="6">
        <v>39798</v>
      </c>
      <c r="G1094" s="6">
        <v>4.0800000000000003E-2</v>
      </c>
      <c r="H1094" s="6">
        <v>0.28420000000000001</v>
      </c>
      <c r="I1094" s="6">
        <v>0.1217</v>
      </c>
      <c r="J1094" s="6">
        <v>17</v>
      </c>
      <c r="K1094" s="6">
        <v>119</v>
      </c>
      <c r="L1094" s="6">
        <v>468</v>
      </c>
      <c r="M1094" s="6">
        <v>25724</v>
      </c>
      <c r="N1094" s="6">
        <v>9.4999999999999998E-3</v>
      </c>
      <c r="O1094" s="6">
        <v>0.1225</v>
      </c>
      <c r="P1094" s="6">
        <v>7.8700000000000006E-2</v>
      </c>
      <c r="Q1094" s="6">
        <v>410</v>
      </c>
      <c r="R1094" s="6">
        <v>1959</v>
      </c>
      <c r="S1094" s="6">
        <v>3071</v>
      </c>
      <c r="T1094" s="6">
        <v>222676</v>
      </c>
      <c r="U1094" s="6">
        <v>0.15559999999999999</v>
      </c>
      <c r="V1094" s="6">
        <v>0.80369999999999997</v>
      </c>
      <c r="W1094" s="6">
        <v>0.68089999999999995</v>
      </c>
      <c r="X1094" s="6">
        <v>161</v>
      </c>
      <c r="Y1094" s="6">
        <v>1209</v>
      </c>
      <c r="Z1094" s="6">
        <v>1518</v>
      </c>
      <c r="AA1094" s="6">
        <v>62570</v>
      </c>
      <c r="AB1094" s="6">
        <v>9.6000000000000002E-2</v>
      </c>
      <c r="AC1094" s="6">
        <v>0.39729999999999999</v>
      </c>
      <c r="AD1094" s="6">
        <v>0.1913</v>
      </c>
      <c r="AE1094" s="6">
        <v>450</v>
      </c>
      <c r="AF1094" s="6">
        <v>1852</v>
      </c>
      <c r="AG1094" s="6">
        <v>2051</v>
      </c>
      <c r="AH1094" s="6">
        <v>97535</v>
      </c>
      <c r="AI1094" s="6">
        <v>0.14710000000000001</v>
      </c>
      <c r="AJ1094" s="6">
        <v>0.53680000000000005</v>
      </c>
      <c r="AK1094" s="6">
        <v>0.29820000000000002</v>
      </c>
      <c r="AT1094" s="6">
        <f t="shared" si="53"/>
        <v>77.42801556420234</v>
      </c>
      <c r="AU1094" s="6">
        <f t="shared" si="54"/>
        <v>216.16806722689077</v>
      </c>
      <c r="AV1094" s="6">
        <f t="shared" si="55"/>
        <v>113.66819806023481</v>
      </c>
      <c r="AW1094" s="7">
        <f t="shared" si="56"/>
        <v>51.753515301902397</v>
      </c>
      <c r="AX1094" s="6">
        <f t="shared" si="57"/>
        <v>52.664686825053998</v>
      </c>
      <c r="AY1094" s="6" t="str">
        <f t="shared" si="58"/>
        <v/>
      </c>
      <c r="BA1094" s="6">
        <f>VLOOKUP(A1094, ALL_AP_DATA!$A$2:$F$3600, 6, FALSE)</f>
        <v>12588</v>
      </c>
      <c r="BB1094" s="6">
        <f>VLOOKUP(A1094, projmetadata!$A$2:$D$2036, 4, FALSE)</f>
        <v>715840</v>
      </c>
      <c r="BC1094" s="6" t="e">
        <f t="array" aca="1" ref="BC1094" ca="1">_xludf.IFS(I1094&lt;&gt;0, F1094/I1094, P1094&lt;&gt;0, M1094/P1094, W1094&lt;&gt;0, T1094/W1094, AD1094&lt;&gt;0, AA1094/AD1094, AK1094&lt;&gt;0, AH1094/AK1094, AR1094&lt;&gt;0, AO1094/AR1094, TRUE, 0)</f>
        <v>#NAME?</v>
      </c>
      <c r="BE1094" s="6" t="e">
        <f t="shared" ca="1" si="60"/>
        <v>#NAME?</v>
      </c>
      <c r="BF1094" s="6" t="e">
        <f t="shared" ca="1" si="61"/>
        <v>#NAME?</v>
      </c>
      <c r="BG1094" s="6"/>
      <c r="BH1094" s="6">
        <f>VLOOKUP(A1094, ALL_AP_DATA!$A$2:$D$3600, 3, FALSE)</f>
        <v>4079</v>
      </c>
      <c r="BI1094" s="6">
        <f>VLOOKUP(A1094, ALL_AP_DATA!$A$2:$E$3600, 5, FALSE)</f>
        <v>327039</v>
      </c>
      <c r="BJ1094" s="6">
        <f t="shared" si="59"/>
        <v>25.980219256434701</v>
      </c>
      <c r="BK1094" s="6">
        <f t="shared" si="62"/>
        <v>0.32403876707975848</v>
      </c>
    </row>
    <row r="1095" spans="1:63" ht="15.75" customHeight="1" x14ac:dyDescent="0.2">
      <c r="A1095" s="6" t="s">
        <v>1154</v>
      </c>
      <c r="B1095" s="6" t="s">
        <v>64</v>
      </c>
      <c r="C1095" s="6">
        <v>11</v>
      </c>
      <c r="D1095" s="6">
        <v>35</v>
      </c>
      <c r="E1095" s="6">
        <v>5</v>
      </c>
      <c r="F1095" s="6">
        <v>827</v>
      </c>
      <c r="G1095" s="6">
        <v>7.5600000000000001E-2</v>
      </c>
      <c r="H1095" s="6">
        <v>0.2</v>
      </c>
      <c r="I1095" s="6">
        <v>9.4299999999999995E-2</v>
      </c>
      <c r="X1095" s="6">
        <v>13</v>
      </c>
      <c r="Y1095" s="6">
        <v>118</v>
      </c>
      <c r="Z1095" s="6">
        <v>16</v>
      </c>
      <c r="AA1095" s="6">
        <v>1469</v>
      </c>
      <c r="AB1095" s="6">
        <v>0.25490000000000002</v>
      </c>
      <c r="AC1095" s="6">
        <v>0.64</v>
      </c>
      <c r="AD1095" s="6">
        <v>0.16739999999999999</v>
      </c>
      <c r="AE1095" s="6">
        <v>58</v>
      </c>
      <c r="AF1095" s="6">
        <v>244</v>
      </c>
      <c r="AG1095" s="6">
        <v>23</v>
      </c>
      <c r="AH1095" s="6">
        <v>6871</v>
      </c>
      <c r="AI1095" s="6">
        <v>0.52700000000000002</v>
      </c>
      <c r="AJ1095" s="6">
        <v>0.92</v>
      </c>
      <c r="AK1095" s="6">
        <v>0.78320000000000001</v>
      </c>
      <c r="AT1095" s="6">
        <f t="shared" si="53"/>
        <v>23.62857142857143</v>
      </c>
      <c r="AU1095" s="6" t="str">
        <f t="shared" si="54"/>
        <v/>
      </c>
      <c r="AV1095" s="6" t="str">
        <f t="shared" si="55"/>
        <v/>
      </c>
      <c r="AW1095" s="7">
        <f t="shared" si="56"/>
        <v>12.449152542372881</v>
      </c>
      <c r="AX1095" s="6">
        <f t="shared" si="57"/>
        <v>28.159836065573771</v>
      </c>
      <c r="AY1095" s="6" t="str">
        <f t="shared" si="58"/>
        <v/>
      </c>
      <c r="BA1095" s="6">
        <f>VLOOKUP(A1095, ALL_AP_DATA!$A$2:$F$3600, 6, FALSE)</f>
        <v>463</v>
      </c>
      <c r="BB1095" s="6">
        <f>VLOOKUP(A1095, projmetadata!$A$2:$D$2036, 4, FALSE)</f>
        <v>46495</v>
      </c>
      <c r="BC1095" s="6" t="e">
        <f t="array" aca="1" ref="BC1095" ca="1">_xludf.IFS(I1095&lt;&gt;0, F1095/I1095, P1095&lt;&gt;0, M1095/P1095, W1095&lt;&gt;0, T1095/W1095, AD1095&lt;&gt;0, AA1095/AD1095, AK1095&lt;&gt;0, AH1095/AK1095, AR1095&lt;&gt;0, AO1095/AR1095, TRUE, 0)</f>
        <v>#NAME?</v>
      </c>
      <c r="BE1095" s="6" t="e">
        <f t="shared" ca="1" si="60"/>
        <v>#NAME?</v>
      </c>
      <c r="BF1095" s="6" t="e">
        <f t="shared" ca="1" si="61"/>
        <v>#NAME?</v>
      </c>
      <c r="BG1095" s="6"/>
      <c r="BH1095" s="6">
        <f>VLOOKUP(A1095, ALL_AP_DATA!$A$2:$D$3600, 3, FALSE)</f>
        <v>283</v>
      </c>
      <c r="BI1095" s="6">
        <f>VLOOKUP(A1095, ALL_AP_DATA!$A$2:$E$3600, 5, FALSE)</f>
        <v>8773</v>
      </c>
      <c r="BJ1095" s="6">
        <f t="shared" si="59"/>
        <v>18.948164146868251</v>
      </c>
      <c r="BK1095" s="6">
        <f t="shared" si="62"/>
        <v>0.61123110151187909</v>
      </c>
    </row>
    <row r="1096" spans="1:63" ht="15.75" customHeight="1" x14ac:dyDescent="0.2">
      <c r="A1096" s="6" t="s">
        <v>1155</v>
      </c>
      <c r="B1096" s="6" t="s">
        <v>64</v>
      </c>
      <c r="C1096" s="6">
        <v>11</v>
      </c>
      <c r="D1096" s="6">
        <v>106</v>
      </c>
      <c r="E1096" s="6">
        <v>13</v>
      </c>
      <c r="F1096" s="6">
        <v>326</v>
      </c>
      <c r="G1096" s="6">
        <v>0.19450000000000001</v>
      </c>
      <c r="H1096" s="6">
        <v>0.59089999999999998</v>
      </c>
      <c r="I1096" s="6">
        <v>0.14369999999999999</v>
      </c>
      <c r="Q1096" s="6">
        <v>3</v>
      </c>
      <c r="R1096" s="6">
        <v>8</v>
      </c>
      <c r="S1096" s="6">
        <v>14</v>
      </c>
      <c r="T1096" s="6">
        <v>213</v>
      </c>
      <c r="U1096" s="6">
        <v>1.47E-2</v>
      </c>
      <c r="V1096" s="6">
        <v>0.63639999999999997</v>
      </c>
      <c r="W1096" s="6">
        <v>9.3899999999999997E-2</v>
      </c>
      <c r="X1096" s="6">
        <v>15</v>
      </c>
      <c r="Y1096" s="6">
        <v>149</v>
      </c>
      <c r="Z1096" s="6">
        <v>14</v>
      </c>
      <c r="AA1096" s="6">
        <v>609</v>
      </c>
      <c r="AB1096" s="6">
        <v>0.27339999999999998</v>
      </c>
      <c r="AC1096" s="6">
        <v>0.63639999999999997</v>
      </c>
      <c r="AD1096" s="6">
        <v>0.26840000000000003</v>
      </c>
      <c r="AE1096" s="6">
        <v>54</v>
      </c>
      <c r="AF1096" s="6">
        <v>202</v>
      </c>
      <c r="AG1096" s="6">
        <v>14</v>
      </c>
      <c r="AH1096" s="6">
        <v>679</v>
      </c>
      <c r="AI1096" s="6">
        <v>0.37059999999999998</v>
      </c>
      <c r="AJ1096" s="6">
        <v>0.63639999999999997</v>
      </c>
      <c r="AK1096" s="6">
        <v>0.29930000000000001</v>
      </c>
      <c r="AT1096" s="6">
        <f t="shared" si="53"/>
        <v>3.0754716981132075</v>
      </c>
      <c r="AU1096" s="6" t="str">
        <f t="shared" si="54"/>
        <v/>
      </c>
      <c r="AV1096" s="6">
        <f t="shared" si="55"/>
        <v>26.625</v>
      </c>
      <c r="AW1096" s="7">
        <f t="shared" si="56"/>
        <v>4.0872483221476514</v>
      </c>
      <c r="AX1096" s="6">
        <f t="shared" si="57"/>
        <v>3.3613861386138613</v>
      </c>
      <c r="AY1096" s="6" t="str">
        <f t="shared" si="58"/>
        <v/>
      </c>
      <c r="BA1096" s="6">
        <f>VLOOKUP(A1096, ALL_AP_DATA!$A$2:$F$3600, 6, FALSE)</f>
        <v>545</v>
      </c>
      <c r="BB1096" s="6">
        <f>VLOOKUP(A1096, projmetadata!$A$2:$D$2036, 4, FALSE)</f>
        <v>50514</v>
      </c>
      <c r="BC1096" s="6" t="e">
        <f t="array" aca="1" ref="BC1096" ca="1">_xludf.IFS(I1096&lt;&gt;0, F1096/I1096, P1096&lt;&gt;0, M1096/P1096, W1096&lt;&gt;0, T1096/W1096, AD1096&lt;&gt;0, AA1096/AD1096, AK1096&lt;&gt;0, AH1096/AK1096, AR1096&lt;&gt;0, AO1096/AR1096, TRUE, 0)</f>
        <v>#NAME?</v>
      </c>
      <c r="BE1096" s="6" t="e">
        <f t="shared" ca="1" si="60"/>
        <v>#NAME?</v>
      </c>
      <c r="BF1096" s="6" t="e">
        <f t="shared" ca="1" si="61"/>
        <v>#NAME?</v>
      </c>
      <c r="BG1096" s="6"/>
      <c r="BH1096" s="6">
        <f>VLOOKUP(A1096, ALL_AP_DATA!$A$2:$D$3600, 3, FALSE)</f>
        <v>295</v>
      </c>
      <c r="BI1096" s="6">
        <f>VLOOKUP(A1096, ALL_AP_DATA!$A$2:$E$3600, 5, FALSE)</f>
        <v>2269</v>
      </c>
      <c r="BJ1096" s="6">
        <f t="shared" si="59"/>
        <v>4.1633027522935784</v>
      </c>
      <c r="BK1096" s="6">
        <f t="shared" si="62"/>
        <v>0.54128440366972475</v>
      </c>
    </row>
    <row r="1097" spans="1:63" ht="15.75" customHeight="1" x14ac:dyDescent="0.2">
      <c r="A1097" s="6" t="s">
        <v>1156</v>
      </c>
      <c r="B1097" s="6" t="s">
        <v>64</v>
      </c>
      <c r="C1097" s="6">
        <v>40</v>
      </c>
      <c r="D1097" s="6">
        <v>259</v>
      </c>
      <c r="E1097" s="6">
        <v>32</v>
      </c>
      <c r="F1097" s="6">
        <v>1854</v>
      </c>
      <c r="G1097" s="6">
        <v>0.1217</v>
      </c>
      <c r="H1097" s="6">
        <v>0.35160000000000002</v>
      </c>
      <c r="I1097" s="6">
        <v>0.2298</v>
      </c>
      <c r="Q1097" s="6">
        <v>14</v>
      </c>
      <c r="R1097" s="6">
        <v>51</v>
      </c>
      <c r="S1097" s="6">
        <v>32</v>
      </c>
      <c r="T1097" s="6">
        <v>2060</v>
      </c>
      <c r="U1097" s="6">
        <v>2.4E-2</v>
      </c>
      <c r="V1097" s="6">
        <v>0.35160000000000002</v>
      </c>
      <c r="W1097" s="6">
        <v>0.25540000000000002</v>
      </c>
      <c r="X1097" s="6">
        <v>14</v>
      </c>
      <c r="Y1097" s="6">
        <v>325</v>
      </c>
      <c r="Z1097" s="6">
        <v>41</v>
      </c>
      <c r="AA1097" s="6">
        <v>1793</v>
      </c>
      <c r="AB1097" s="6">
        <v>0.1527</v>
      </c>
      <c r="AC1097" s="6">
        <v>0.45050000000000001</v>
      </c>
      <c r="AD1097" s="6">
        <v>0.2223</v>
      </c>
      <c r="AE1097" s="6">
        <v>150</v>
      </c>
      <c r="AF1097" s="6">
        <v>890</v>
      </c>
      <c r="AG1097" s="6">
        <v>73</v>
      </c>
      <c r="AH1097" s="6">
        <v>6019</v>
      </c>
      <c r="AI1097" s="6">
        <v>0.41820000000000002</v>
      </c>
      <c r="AJ1097" s="6">
        <v>0.80220000000000002</v>
      </c>
      <c r="AK1097" s="6">
        <v>0.74609999999999999</v>
      </c>
      <c r="AT1097" s="6">
        <f t="shared" si="53"/>
        <v>7.1583011583011587</v>
      </c>
      <c r="AU1097" s="6" t="str">
        <f t="shared" si="54"/>
        <v/>
      </c>
      <c r="AV1097" s="6">
        <f t="shared" si="55"/>
        <v>40.392156862745097</v>
      </c>
      <c r="AW1097" s="7">
        <f t="shared" si="56"/>
        <v>5.516923076923077</v>
      </c>
      <c r="AX1097" s="6">
        <f t="shared" si="57"/>
        <v>6.7629213483146069</v>
      </c>
      <c r="AY1097" s="6" t="str">
        <f t="shared" si="58"/>
        <v/>
      </c>
      <c r="BA1097" s="6">
        <f>VLOOKUP(A1097, ALL_AP_DATA!$A$2:$F$3600, 6, FALSE)</f>
        <v>2128</v>
      </c>
      <c r="BB1097" s="6">
        <f>VLOOKUP(A1097, projmetadata!$A$2:$D$2036, 4, FALSE)</f>
        <v>119120</v>
      </c>
      <c r="BC1097" s="6" t="e">
        <f t="array" aca="1" ref="BC1097" ca="1">_xludf.IFS(I1097&lt;&gt;0, F1097/I1097, P1097&lt;&gt;0, M1097/P1097, W1097&lt;&gt;0, T1097/W1097, AD1097&lt;&gt;0, AA1097/AD1097, AK1097&lt;&gt;0, AH1097/AK1097, AR1097&lt;&gt;0, AO1097/AR1097, TRUE, 0)</f>
        <v>#NAME?</v>
      </c>
      <c r="BE1097" s="6" t="e">
        <f t="shared" ca="1" si="60"/>
        <v>#NAME?</v>
      </c>
      <c r="BF1097" s="6" t="e">
        <f t="shared" ca="1" si="61"/>
        <v>#NAME?</v>
      </c>
      <c r="BG1097" s="6"/>
      <c r="BH1097" s="6">
        <f>VLOOKUP(A1097, ALL_AP_DATA!$A$2:$D$3600, 3, FALSE)</f>
        <v>1056</v>
      </c>
      <c r="BI1097" s="6">
        <f>VLOOKUP(A1097, ALL_AP_DATA!$A$2:$E$3600, 5, FALSE)</f>
        <v>8067</v>
      </c>
      <c r="BJ1097" s="6">
        <f t="shared" si="59"/>
        <v>3.7908834586466167</v>
      </c>
      <c r="BK1097" s="6">
        <f t="shared" si="62"/>
        <v>0.49624060150375937</v>
      </c>
    </row>
    <row r="1098" spans="1:63" ht="15.75" customHeight="1" x14ac:dyDescent="0.2">
      <c r="A1098" s="6" t="s">
        <v>1157</v>
      </c>
      <c r="B1098" s="6" t="s">
        <v>64</v>
      </c>
      <c r="C1098" s="6">
        <v>3</v>
      </c>
      <c r="D1098" s="6">
        <v>32</v>
      </c>
      <c r="E1098" s="6">
        <v>24</v>
      </c>
      <c r="F1098" s="6">
        <v>441</v>
      </c>
      <c r="G1098" s="6">
        <v>9.8500000000000004E-2</v>
      </c>
      <c r="H1098" s="6">
        <v>0.3</v>
      </c>
      <c r="I1098" s="6">
        <v>0.1275</v>
      </c>
      <c r="Q1098" s="6">
        <v>5</v>
      </c>
      <c r="R1098" s="6">
        <v>12</v>
      </c>
      <c r="S1098" s="6">
        <v>28</v>
      </c>
      <c r="T1098" s="6">
        <v>1253</v>
      </c>
      <c r="U1098" s="6">
        <v>3.6900000000000002E-2</v>
      </c>
      <c r="V1098" s="6">
        <v>0.35</v>
      </c>
      <c r="W1098" s="6">
        <v>0.36230000000000001</v>
      </c>
      <c r="X1098" s="6">
        <v>6</v>
      </c>
      <c r="Y1098" s="6">
        <v>86</v>
      </c>
      <c r="Z1098" s="6">
        <v>28</v>
      </c>
      <c r="AA1098" s="6">
        <v>809</v>
      </c>
      <c r="AB1098" s="6">
        <v>0.2646</v>
      </c>
      <c r="AC1098" s="6">
        <v>0.35</v>
      </c>
      <c r="AD1098" s="6">
        <v>0.23400000000000001</v>
      </c>
      <c r="AE1098" s="6">
        <v>32</v>
      </c>
      <c r="AF1098" s="6">
        <v>138</v>
      </c>
      <c r="AG1098" s="6">
        <v>62</v>
      </c>
      <c r="AH1098" s="6">
        <v>2424</v>
      </c>
      <c r="AI1098" s="6">
        <v>0.42459999999999998</v>
      </c>
      <c r="AJ1098" s="6">
        <v>0.77500000000000002</v>
      </c>
      <c r="AK1098" s="6">
        <v>0.70099999999999996</v>
      </c>
      <c r="AT1098" s="6">
        <f t="shared" si="53"/>
        <v>13.78125</v>
      </c>
      <c r="AU1098" s="6" t="str">
        <f t="shared" si="54"/>
        <v/>
      </c>
      <c r="AV1098" s="6">
        <f t="shared" si="55"/>
        <v>104.41666666666667</v>
      </c>
      <c r="AW1098" s="7">
        <f t="shared" si="56"/>
        <v>9.4069767441860463</v>
      </c>
      <c r="AX1098" s="6">
        <f t="shared" si="57"/>
        <v>17.565217391304348</v>
      </c>
      <c r="AY1098" s="6" t="str">
        <f t="shared" si="58"/>
        <v/>
      </c>
      <c r="BA1098" s="6">
        <f>VLOOKUP(A1098, ALL_AP_DATA!$A$2:$F$3600, 6, FALSE)</f>
        <v>325</v>
      </c>
      <c r="BB1098" s="6">
        <f>VLOOKUP(A1098, projmetadata!$A$2:$D$2036, 4, FALSE)</f>
        <v>39548</v>
      </c>
      <c r="BC1098" s="6" t="e">
        <f t="array" aca="1" ref="BC1098" ca="1">_xludf.IFS(I1098&lt;&gt;0, F1098/I1098, P1098&lt;&gt;0, M1098/P1098, W1098&lt;&gt;0, T1098/W1098, AD1098&lt;&gt;0, AA1098/AD1098, AK1098&lt;&gt;0, AH1098/AK1098, AR1098&lt;&gt;0, AO1098/AR1098, TRUE, 0)</f>
        <v>#NAME?</v>
      </c>
      <c r="BE1098" s="6" t="e">
        <f t="shared" ca="1" si="60"/>
        <v>#NAME?</v>
      </c>
      <c r="BF1098" s="6" t="e">
        <f t="shared" ca="1" si="61"/>
        <v>#NAME?</v>
      </c>
      <c r="BG1098" s="6"/>
      <c r="BH1098" s="6">
        <f>VLOOKUP(A1098, ALL_AP_DATA!$A$2:$D$3600, 3, FALSE)</f>
        <v>188</v>
      </c>
      <c r="BI1098" s="6">
        <f>VLOOKUP(A1098, ALL_AP_DATA!$A$2:$E$3600, 5, FALSE)</f>
        <v>3458</v>
      </c>
      <c r="BJ1098" s="6">
        <f t="shared" si="59"/>
        <v>10.64</v>
      </c>
      <c r="BK1098" s="6">
        <f t="shared" si="62"/>
        <v>0.57846153846153847</v>
      </c>
    </row>
    <row r="1099" spans="1:63" ht="15.75" customHeight="1" x14ac:dyDescent="0.2">
      <c r="A1099" s="6" t="s">
        <v>1158</v>
      </c>
      <c r="B1099" s="6" t="s">
        <v>64</v>
      </c>
      <c r="C1099" s="6">
        <v>5</v>
      </c>
      <c r="D1099" s="6">
        <v>54</v>
      </c>
      <c r="E1099" s="6">
        <v>60</v>
      </c>
      <c r="F1099" s="6">
        <v>1580</v>
      </c>
      <c r="G1099" s="6">
        <v>0.14360000000000001</v>
      </c>
      <c r="H1099" s="6">
        <v>0.60609999999999997</v>
      </c>
      <c r="I1099" s="6">
        <v>0.34489999999999998</v>
      </c>
      <c r="Q1099" s="6">
        <v>8</v>
      </c>
      <c r="R1099" s="6">
        <v>27</v>
      </c>
      <c r="S1099" s="6">
        <v>37</v>
      </c>
      <c r="T1099" s="6">
        <v>2604</v>
      </c>
      <c r="U1099" s="6">
        <v>7.1800000000000003E-2</v>
      </c>
      <c r="V1099" s="6">
        <v>0.37369999999999998</v>
      </c>
      <c r="W1099" s="6">
        <v>0.56840000000000002</v>
      </c>
      <c r="X1099" s="6">
        <v>8</v>
      </c>
      <c r="Y1099" s="6">
        <v>157</v>
      </c>
      <c r="Z1099" s="6">
        <v>72</v>
      </c>
      <c r="AA1099" s="6">
        <v>2112</v>
      </c>
      <c r="AB1099" s="6">
        <v>0.41760000000000003</v>
      </c>
      <c r="AC1099" s="6">
        <v>0.72729999999999995</v>
      </c>
      <c r="AD1099" s="6">
        <v>0.46100000000000002</v>
      </c>
      <c r="AE1099" s="6">
        <v>36</v>
      </c>
      <c r="AF1099" s="6">
        <v>127</v>
      </c>
      <c r="AG1099" s="6">
        <v>63</v>
      </c>
      <c r="AH1099" s="6">
        <v>2277</v>
      </c>
      <c r="AI1099" s="6">
        <v>0.33779999999999999</v>
      </c>
      <c r="AJ1099" s="6">
        <v>0.63639999999999997</v>
      </c>
      <c r="AK1099" s="6">
        <v>0.49709999999999999</v>
      </c>
      <c r="AL1099" s="6">
        <v>1</v>
      </c>
      <c r="AM1099" s="6">
        <v>17</v>
      </c>
      <c r="AN1099" s="6">
        <v>27</v>
      </c>
      <c r="AO1099" s="6">
        <v>2416</v>
      </c>
      <c r="AP1099" s="6">
        <v>4.5199999999999997E-2</v>
      </c>
      <c r="AQ1099" s="6">
        <v>0.2727</v>
      </c>
      <c r="AR1099" s="6">
        <v>0.52739999999999998</v>
      </c>
      <c r="AT1099" s="6">
        <f t="shared" si="53"/>
        <v>29.25925925925926</v>
      </c>
      <c r="AU1099" s="6" t="str">
        <f t="shared" si="54"/>
        <v/>
      </c>
      <c r="AV1099" s="6">
        <f t="shared" si="55"/>
        <v>96.444444444444443</v>
      </c>
      <c r="AW1099" s="7">
        <f t="shared" si="56"/>
        <v>13.452229299363058</v>
      </c>
      <c r="AX1099" s="6">
        <f t="shared" si="57"/>
        <v>17.929133858267715</v>
      </c>
      <c r="AY1099" s="6">
        <f t="shared" si="58"/>
        <v>142.11764705882354</v>
      </c>
      <c r="BA1099" s="6">
        <f>VLOOKUP(A1099, ALL_AP_DATA!$A$2:$F$3600, 6, FALSE)</f>
        <v>376</v>
      </c>
      <c r="BB1099" s="6">
        <f>VLOOKUP(A1099, projmetadata!$A$2:$D$2036, 4, FALSE)</f>
        <v>33306</v>
      </c>
      <c r="BC1099" s="6" t="e">
        <f t="array" aca="1" ref="BC1099" ca="1">_xludf.IFS(I1099&lt;&gt;0, F1099/I1099, P1099&lt;&gt;0, M1099/P1099, W1099&lt;&gt;0, T1099/W1099, AD1099&lt;&gt;0, AA1099/AD1099, AK1099&lt;&gt;0, AH1099/AK1099, AR1099&lt;&gt;0, AO1099/AR1099, TRUE, 0)</f>
        <v>#NAME?</v>
      </c>
      <c r="BE1099" s="6" t="e">
        <f t="shared" ca="1" si="60"/>
        <v>#NAME?</v>
      </c>
      <c r="BF1099" s="6" t="e">
        <f t="shared" ca="1" si="61"/>
        <v>#NAME?</v>
      </c>
      <c r="BG1099" s="6"/>
      <c r="BH1099" s="6">
        <f>VLOOKUP(A1099, ALL_AP_DATA!$A$2:$D$3600, 3, FALSE)</f>
        <v>236</v>
      </c>
      <c r="BI1099" s="6">
        <f>VLOOKUP(A1099, ALL_AP_DATA!$A$2:$E$3600, 5, FALSE)</f>
        <v>4581</v>
      </c>
      <c r="BJ1099" s="6">
        <f t="shared" si="59"/>
        <v>12.183510638297872</v>
      </c>
      <c r="BK1099" s="6">
        <f t="shared" si="62"/>
        <v>0.62765957446808507</v>
      </c>
    </row>
    <row r="1100" spans="1:63" ht="15.75" customHeight="1" x14ac:dyDescent="0.2">
      <c r="A1100" s="6" t="s">
        <v>1159</v>
      </c>
      <c r="B1100" s="6" t="s">
        <v>64</v>
      </c>
      <c r="Q1100" s="6">
        <v>2</v>
      </c>
      <c r="R1100" s="6">
        <v>4</v>
      </c>
      <c r="S1100" s="6">
        <v>6</v>
      </c>
      <c r="T1100" s="6">
        <v>285</v>
      </c>
      <c r="U1100" s="6">
        <v>1.5299999999999999E-2</v>
      </c>
      <c r="V1100" s="6">
        <v>0.42859999999999998</v>
      </c>
      <c r="W1100" s="6">
        <v>0.30609999999999998</v>
      </c>
      <c r="X1100" s="6">
        <v>3</v>
      </c>
      <c r="Y1100" s="6">
        <v>16</v>
      </c>
      <c r="Z1100" s="6">
        <v>1</v>
      </c>
      <c r="AA1100" s="6">
        <v>12</v>
      </c>
      <c r="AB1100" s="6">
        <v>6.13E-2</v>
      </c>
      <c r="AC1100" s="6">
        <v>7.1400000000000005E-2</v>
      </c>
      <c r="AD1100" s="6">
        <v>1.29E-2</v>
      </c>
      <c r="AE1100" s="6">
        <v>2</v>
      </c>
      <c r="AF1100" s="6">
        <v>9</v>
      </c>
      <c r="AG1100" s="6">
        <v>1</v>
      </c>
      <c r="AH1100" s="6">
        <v>20</v>
      </c>
      <c r="AI1100" s="6">
        <v>3.4500000000000003E-2</v>
      </c>
      <c r="AJ1100" s="6">
        <v>7.1400000000000005E-2</v>
      </c>
      <c r="AK1100" s="6">
        <v>2.1499999999999998E-2</v>
      </c>
      <c r="AT1100" s="6" t="str">
        <f t="shared" si="53"/>
        <v/>
      </c>
      <c r="AU1100" s="6" t="str">
        <f t="shared" si="54"/>
        <v/>
      </c>
      <c r="AV1100" s="6">
        <f t="shared" si="55"/>
        <v>71.25</v>
      </c>
      <c r="AW1100" s="7">
        <f t="shared" si="56"/>
        <v>0.75</v>
      </c>
      <c r="AX1100" s="6">
        <f t="shared" si="57"/>
        <v>2.2222222222222223</v>
      </c>
      <c r="AY1100" s="6" t="str">
        <f t="shared" si="58"/>
        <v/>
      </c>
      <c r="BA1100" s="6">
        <f>VLOOKUP(A1100, ALL_AP_DATA!$A$2:$F$3600, 6, FALSE)</f>
        <v>261</v>
      </c>
      <c r="BB1100" s="6">
        <f>VLOOKUP(A1100, projmetadata!$A$2:$D$2036, 4, FALSE)</f>
        <v>10022</v>
      </c>
      <c r="BC1100" s="6" t="e">
        <f t="array" aca="1" ref="BC1100" ca="1">_xludf.IFS(I1100&lt;&gt;0, F1100/I1100, P1100&lt;&gt;0, M1100/P1100, W1100&lt;&gt;0, T1100/W1100, AD1100&lt;&gt;0, AA1100/AD1100, AK1100&lt;&gt;0, AH1100/AK1100, AR1100&lt;&gt;0, AO1100/AR1100, TRUE, 0)</f>
        <v>#NAME?</v>
      </c>
      <c r="BE1100" s="6" t="e">
        <f t="shared" ca="1" si="60"/>
        <v>#NAME?</v>
      </c>
      <c r="BF1100" s="6" t="e">
        <f t="shared" ca="1" si="61"/>
        <v>#NAME?</v>
      </c>
      <c r="BG1100" s="6"/>
      <c r="BH1100" s="6">
        <f>VLOOKUP(A1100, ALL_AP_DATA!$A$2:$D$3600, 3, FALSE)</f>
        <v>29</v>
      </c>
      <c r="BI1100" s="6">
        <f>VLOOKUP(A1100, ALL_AP_DATA!$A$2:$E$3600, 5, FALSE)</f>
        <v>931</v>
      </c>
      <c r="BJ1100" s="6">
        <f t="shared" si="59"/>
        <v>3.5670498084291187</v>
      </c>
      <c r="BK1100" s="6">
        <f t="shared" si="62"/>
        <v>0.1111111111111111</v>
      </c>
    </row>
    <row r="1101" spans="1:63" ht="15.75" customHeight="1" x14ac:dyDescent="0.2">
      <c r="A1101" s="6" t="s">
        <v>1160</v>
      </c>
      <c r="B1101" s="6" t="s">
        <v>64</v>
      </c>
      <c r="C1101" s="6">
        <v>1</v>
      </c>
      <c r="D1101" s="6">
        <v>2</v>
      </c>
      <c r="E1101" s="6">
        <v>4</v>
      </c>
      <c r="F1101" s="6">
        <v>590</v>
      </c>
      <c r="G1101" s="6">
        <v>1.7899999999999999E-2</v>
      </c>
      <c r="H1101" s="6">
        <v>0.1111</v>
      </c>
      <c r="I1101" s="6">
        <v>0.1211</v>
      </c>
      <c r="Q1101" s="6">
        <v>7</v>
      </c>
      <c r="R1101" s="6">
        <v>31</v>
      </c>
      <c r="S1101" s="6">
        <v>30</v>
      </c>
      <c r="T1101" s="6">
        <v>3304</v>
      </c>
      <c r="U1101" s="6">
        <v>0.27679999999999999</v>
      </c>
      <c r="V1101" s="6">
        <v>0.83330000000000004</v>
      </c>
      <c r="W1101" s="6">
        <v>0.6784</v>
      </c>
      <c r="X1101" s="6">
        <v>3</v>
      </c>
      <c r="Y1101" s="6">
        <v>15</v>
      </c>
      <c r="Z1101" s="6">
        <v>13</v>
      </c>
      <c r="AA1101" s="6">
        <v>1304</v>
      </c>
      <c r="AB1101" s="6">
        <v>0.13389999999999999</v>
      </c>
      <c r="AC1101" s="6">
        <v>0.36109999999999998</v>
      </c>
      <c r="AD1101" s="6">
        <v>0.26779999999999998</v>
      </c>
      <c r="AE1101" s="6">
        <v>1</v>
      </c>
      <c r="AF1101" s="6">
        <v>4</v>
      </c>
      <c r="AG1101" s="6">
        <v>8</v>
      </c>
      <c r="AH1101" s="6">
        <v>535</v>
      </c>
      <c r="AI1101" s="6">
        <v>3.5700000000000003E-2</v>
      </c>
      <c r="AJ1101" s="6">
        <v>0.22220000000000001</v>
      </c>
      <c r="AK1101" s="6">
        <v>0.1099</v>
      </c>
      <c r="AT1101" s="6">
        <f t="shared" si="53"/>
        <v>295</v>
      </c>
      <c r="AU1101" s="6" t="str">
        <f t="shared" si="54"/>
        <v/>
      </c>
      <c r="AV1101" s="6">
        <f t="shared" si="55"/>
        <v>106.58064516129032</v>
      </c>
      <c r="AW1101" s="7">
        <f t="shared" si="56"/>
        <v>86.933333333333337</v>
      </c>
      <c r="AX1101" s="6">
        <f t="shared" si="57"/>
        <v>133.75</v>
      </c>
      <c r="AY1101" s="6" t="str">
        <f t="shared" si="58"/>
        <v/>
      </c>
      <c r="BA1101" s="6">
        <f>VLOOKUP(A1101, ALL_AP_DATA!$A$2:$F$3600, 6, FALSE)</f>
        <v>112</v>
      </c>
      <c r="BB1101" s="6">
        <f>VLOOKUP(A1101, projmetadata!$A$2:$D$2036, 4, FALSE)</f>
        <v>6365</v>
      </c>
      <c r="BC1101" s="6" t="e">
        <f t="array" aca="1" ref="BC1101" ca="1">_xludf.IFS(I1101&lt;&gt;0, F1101/I1101, P1101&lt;&gt;0, M1101/P1101, W1101&lt;&gt;0, T1101/W1101, AD1101&lt;&gt;0, AA1101/AD1101, AK1101&lt;&gt;0, AH1101/AK1101, AR1101&lt;&gt;0, AO1101/AR1101, TRUE, 0)</f>
        <v>#NAME?</v>
      </c>
      <c r="BE1101" s="6" t="e">
        <f t="shared" ca="1" si="60"/>
        <v>#NAME?</v>
      </c>
      <c r="BF1101" s="6" t="e">
        <f t="shared" ca="1" si="61"/>
        <v>#NAME?</v>
      </c>
      <c r="BG1101" s="6"/>
      <c r="BH1101" s="6">
        <f>VLOOKUP(A1101, ALL_AP_DATA!$A$2:$D$3600, 3, FALSE)</f>
        <v>46</v>
      </c>
      <c r="BI1101" s="6">
        <f>VLOOKUP(A1101, ALL_AP_DATA!$A$2:$E$3600, 5, FALSE)</f>
        <v>4870</v>
      </c>
      <c r="BJ1101" s="6">
        <f t="shared" si="59"/>
        <v>43.482142857142854</v>
      </c>
      <c r="BK1101" s="6">
        <f t="shared" si="62"/>
        <v>0.4107142857142857</v>
      </c>
    </row>
    <row r="1102" spans="1:63" ht="15.75" customHeight="1" x14ac:dyDescent="0.2">
      <c r="A1102" s="6" t="s">
        <v>1161</v>
      </c>
      <c r="B1102" s="6" t="s">
        <v>61</v>
      </c>
      <c r="J1102" s="6">
        <v>18</v>
      </c>
      <c r="K1102" s="6">
        <v>48</v>
      </c>
      <c r="L1102" s="6">
        <v>396</v>
      </c>
      <c r="M1102" s="6">
        <v>28763</v>
      </c>
      <c r="N1102" s="6">
        <v>0.125</v>
      </c>
      <c r="O1102" s="6">
        <v>0.97299999999999998</v>
      </c>
      <c r="P1102" s="6">
        <v>0.95489999999999997</v>
      </c>
      <c r="Q1102" s="6">
        <v>8</v>
      </c>
      <c r="R1102" s="6">
        <v>43</v>
      </c>
      <c r="S1102" s="6">
        <v>386</v>
      </c>
      <c r="T1102" s="6">
        <v>28641</v>
      </c>
      <c r="U1102" s="6">
        <v>0.112</v>
      </c>
      <c r="V1102" s="6">
        <v>0.94840000000000002</v>
      </c>
      <c r="W1102" s="6">
        <v>0.95079999999999998</v>
      </c>
      <c r="X1102" s="6">
        <v>16</v>
      </c>
      <c r="Y1102" s="6">
        <v>233</v>
      </c>
      <c r="Z1102" s="6">
        <v>407</v>
      </c>
      <c r="AA1102" s="6">
        <v>29959</v>
      </c>
      <c r="AB1102" s="6">
        <v>0.60680000000000001</v>
      </c>
      <c r="AC1102" s="6">
        <v>1</v>
      </c>
      <c r="AD1102" s="6">
        <v>0.99460000000000004</v>
      </c>
      <c r="AE1102" s="6">
        <v>6</v>
      </c>
      <c r="AF1102" s="6">
        <v>53</v>
      </c>
      <c r="AG1102" s="6">
        <v>375</v>
      </c>
      <c r="AH1102" s="6">
        <v>24861</v>
      </c>
      <c r="AI1102" s="6">
        <v>0.13800000000000001</v>
      </c>
      <c r="AJ1102" s="6">
        <v>0.9214</v>
      </c>
      <c r="AK1102" s="6">
        <v>0.82530000000000003</v>
      </c>
      <c r="AL1102" s="6">
        <v>16</v>
      </c>
      <c r="AM1102" s="6">
        <v>51</v>
      </c>
      <c r="AN1102" s="6">
        <v>397</v>
      </c>
      <c r="AO1102" s="6">
        <v>29039</v>
      </c>
      <c r="AP1102" s="6">
        <v>0.1328</v>
      </c>
      <c r="AQ1102" s="6">
        <v>0.97540000000000004</v>
      </c>
      <c r="AR1102" s="6">
        <v>0.96399999999999997</v>
      </c>
      <c r="AT1102" s="6" t="str">
        <f t="shared" si="53"/>
        <v/>
      </c>
      <c r="AU1102" s="6">
        <f t="shared" si="54"/>
        <v>599.22916666666663</v>
      </c>
      <c r="AV1102" s="6">
        <f t="shared" si="55"/>
        <v>666.06976744186045</v>
      </c>
      <c r="AW1102" s="7">
        <f t="shared" si="56"/>
        <v>128.57939914163092</v>
      </c>
      <c r="AX1102" s="6">
        <f t="shared" si="57"/>
        <v>469.07547169811323</v>
      </c>
      <c r="AY1102" s="6">
        <f t="shared" si="58"/>
        <v>569.39215686274508</v>
      </c>
      <c r="BA1102" s="6">
        <f>VLOOKUP(A1102, ALL_AP_DATA!$A$2:$F$3600, 6, FALSE)</f>
        <v>384</v>
      </c>
      <c r="BB1102" s="6">
        <f>VLOOKUP(A1102, projmetadata!$A$2:$D$2036, 4, FALSE)</f>
        <v>240422</v>
      </c>
      <c r="BC1102" s="6" t="e">
        <f t="array" aca="1" ref="BC1102" ca="1">_xludf.IFS(I1102&lt;&gt;0, F1102/I1102, P1102&lt;&gt;0, M1102/P1102, W1102&lt;&gt;0, T1102/W1102, AD1102&lt;&gt;0, AA1102/AD1102, AK1102&lt;&gt;0, AH1102/AK1102, AR1102&lt;&gt;0, AO1102/AR1102, TRUE, 0)</f>
        <v>#NAME?</v>
      </c>
      <c r="BE1102" s="6" t="e">
        <f t="shared" ca="1" si="60"/>
        <v>#NAME?</v>
      </c>
      <c r="BF1102" s="6" t="e">
        <f t="shared" ca="1" si="61"/>
        <v>#NAME?</v>
      </c>
      <c r="BG1102" s="6"/>
      <c r="BH1102" s="6">
        <f>VLOOKUP(A1102, ALL_AP_DATA!$A$2:$D$3600, 3, FALSE)</f>
        <v>238</v>
      </c>
      <c r="BI1102" s="6">
        <f>VLOOKUP(A1102, ALL_AP_DATA!$A$2:$E$3600, 5, FALSE)</f>
        <v>30122</v>
      </c>
      <c r="BJ1102" s="6">
        <f t="shared" si="59"/>
        <v>78.442708333333329</v>
      </c>
      <c r="BK1102" s="6">
        <f t="shared" si="62"/>
        <v>0.61979166666666663</v>
      </c>
    </row>
    <row r="1103" spans="1:63" ht="15.75" customHeight="1" x14ac:dyDescent="0.2">
      <c r="A1103" s="6" t="s">
        <v>1162</v>
      </c>
      <c r="B1103" s="6" t="s">
        <v>64</v>
      </c>
      <c r="C1103" s="6">
        <v>24</v>
      </c>
      <c r="D1103" s="6">
        <v>124</v>
      </c>
      <c r="E1103" s="6">
        <v>28</v>
      </c>
      <c r="F1103" s="6">
        <v>1915</v>
      </c>
      <c r="G1103" s="6">
        <v>0.1409</v>
      </c>
      <c r="H1103" s="6">
        <v>0.4516</v>
      </c>
      <c r="I1103" s="6">
        <v>0.27879999999999999</v>
      </c>
      <c r="Q1103" s="6">
        <v>5</v>
      </c>
      <c r="R1103" s="6">
        <v>17</v>
      </c>
      <c r="S1103" s="6">
        <v>19</v>
      </c>
      <c r="T1103" s="6">
        <v>2251</v>
      </c>
      <c r="U1103" s="6">
        <v>1.9300000000000001E-2</v>
      </c>
      <c r="V1103" s="6">
        <v>0.30649999999999999</v>
      </c>
      <c r="W1103" s="6">
        <v>0.32779999999999998</v>
      </c>
      <c r="X1103" s="6">
        <v>85</v>
      </c>
      <c r="Y1103" s="6">
        <v>575</v>
      </c>
      <c r="Z1103" s="6">
        <v>48</v>
      </c>
      <c r="AA1103" s="6">
        <v>5528</v>
      </c>
      <c r="AB1103" s="6">
        <v>0.65339999999999998</v>
      </c>
      <c r="AC1103" s="6">
        <v>0.7742</v>
      </c>
      <c r="AD1103" s="6">
        <v>0.80489999999999995</v>
      </c>
      <c r="AE1103" s="6">
        <v>122</v>
      </c>
      <c r="AF1103" s="6">
        <v>354</v>
      </c>
      <c r="AG1103" s="6">
        <v>46</v>
      </c>
      <c r="AH1103" s="6">
        <v>5346</v>
      </c>
      <c r="AI1103" s="6">
        <v>0.40229999999999999</v>
      </c>
      <c r="AJ1103" s="6">
        <v>0.7419</v>
      </c>
      <c r="AK1103" s="6">
        <v>0.77839999999999998</v>
      </c>
      <c r="AT1103" s="6">
        <f t="shared" si="53"/>
        <v>15.443548387096774</v>
      </c>
      <c r="AU1103" s="6" t="str">
        <f t="shared" si="54"/>
        <v/>
      </c>
      <c r="AV1103" s="6">
        <f t="shared" si="55"/>
        <v>132.41176470588235</v>
      </c>
      <c r="AW1103" s="7">
        <f t="shared" si="56"/>
        <v>9.6139130434782611</v>
      </c>
      <c r="AX1103" s="6">
        <f t="shared" si="57"/>
        <v>15.101694915254237</v>
      </c>
      <c r="AY1103" s="6" t="str">
        <f t="shared" si="58"/>
        <v/>
      </c>
      <c r="BA1103" s="6">
        <f>VLOOKUP(A1103, ALL_AP_DATA!$A$2:$F$3600, 6, FALSE)</f>
        <v>880</v>
      </c>
      <c r="BB1103" s="6">
        <f>VLOOKUP(A1103, projmetadata!$A$2:$D$2036, 4, FALSE)</f>
        <v>44862</v>
      </c>
      <c r="BC1103" s="6" t="e">
        <f t="array" aca="1" ref="BC1103" ca="1">_xludf.IFS(I1103&lt;&gt;0, F1103/I1103, P1103&lt;&gt;0, M1103/P1103, W1103&lt;&gt;0, T1103/W1103, AD1103&lt;&gt;0, AA1103/AD1103, AK1103&lt;&gt;0, AH1103/AK1103, AR1103&lt;&gt;0, AO1103/AR1103, TRUE, 0)</f>
        <v>#NAME?</v>
      </c>
      <c r="BE1103" s="6" t="e">
        <f t="shared" ca="1" si="60"/>
        <v>#NAME?</v>
      </c>
      <c r="BF1103" s="6" t="e">
        <f t="shared" ca="1" si="61"/>
        <v>#NAME?</v>
      </c>
      <c r="BG1103" s="6"/>
      <c r="BH1103" s="6">
        <f>VLOOKUP(A1103, ALL_AP_DATA!$A$2:$D$3600, 3, FALSE)</f>
        <v>626</v>
      </c>
      <c r="BI1103" s="6">
        <f>VLOOKUP(A1103, ALL_AP_DATA!$A$2:$E$3600, 5, FALSE)</f>
        <v>6868</v>
      </c>
      <c r="BJ1103" s="6">
        <f t="shared" si="59"/>
        <v>7.8045454545454547</v>
      </c>
      <c r="BK1103" s="6">
        <f t="shared" si="62"/>
        <v>0.71136363636363631</v>
      </c>
    </row>
    <row r="1104" spans="1:63" ht="15.75" customHeight="1" x14ac:dyDescent="0.2">
      <c r="A1104" s="6" t="s">
        <v>1163</v>
      </c>
      <c r="B1104" s="6" t="s">
        <v>64</v>
      </c>
      <c r="C1104" s="6">
        <v>64</v>
      </c>
      <c r="D1104" s="6">
        <v>589</v>
      </c>
      <c r="E1104" s="6">
        <v>273</v>
      </c>
      <c r="F1104" s="6">
        <v>78594</v>
      </c>
      <c r="G1104" s="6">
        <v>0.1676</v>
      </c>
      <c r="H1104" s="6">
        <v>0.48749999999999999</v>
      </c>
      <c r="I1104" s="6">
        <v>0.4229</v>
      </c>
      <c r="J1104" s="6">
        <v>10</v>
      </c>
      <c r="K1104" s="6">
        <v>115</v>
      </c>
      <c r="L1104" s="6">
        <v>295</v>
      </c>
      <c r="M1104" s="6">
        <v>35848</v>
      </c>
      <c r="N1104" s="6">
        <v>3.27E-2</v>
      </c>
      <c r="O1104" s="6">
        <v>0.52680000000000005</v>
      </c>
      <c r="P1104" s="6">
        <v>0.19289999999999999</v>
      </c>
      <c r="Q1104" s="6">
        <v>74</v>
      </c>
      <c r="R1104" s="6">
        <v>362</v>
      </c>
      <c r="S1104" s="6">
        <v>449</v>
      </c>
      <c r="T1104" s="6">
        <v>150866</v>
      </c>
      <c r="U1104" s="6">
        <v>0.10299999999999999</v>
      </c>
      <c r="V1104" s="6">
        <v>0.80179999999999996</v>
      </c>
      <c r="W1104" s="6">
        <v>0.81179999999999997</v>
      </c>
      <c r="X1104" s="6">
        <v>102</v>
      </c>
      <c r="Y1104" s="6">
        <v>915</v>
      </c>
      <c r="Z1104" s="6">
        <v>359</v>
      </c>
      <c r="AA1104" s="6">
        <v>48661</v>
      </c>
      <c r="AB1104" s="6">
        <v>0.26029999999999998</v>
      </c>
      <c r="AC1104" s="6">
        <v>0.6411</v>
      </c>
      <c r="AD1104" s="6">
        <v>0.26190000000000002</v>
      </c>
      <c r="AE1104" s="6">
        <v>291</v>
      </c>
      <c r="AF1104" s="6">
        <v>1659</v>
      </c>
      <c r="AG1104" s="6">
        <v>492</v>
      </c>
      <c r="AH1104" s="6">
        <v>129874</v>
      </c>
      <c r="AI1104" s="6">
        <v>0.47199999999999998</v>
      </c>
      <c r="AJ1104" s="6">
        <v>0.87860000000000005</v>
      </c>
      <c r="AK1104" s="6">
        <v>0.69889999999999997</v>
      </c>
      <c r="AL1104" s="6">
        <v>4</v>
      </c>
      <c r="AM1104" s="6">
        <v>62</v>
      </c>
      <c r="AN1104" s="6">
        <v>197</v>
      </c>
      <c r="AO1104" s="6">
        <v>23160</v>
      </c>
      <c r="AP1104" s="6">
        <v>1.7600000000000001E-2</v>
      </c>
      <c r="AQ1104" s="6">
        <v>0.3518</v>
      </c>
      <c r="AR1104" s="6">
        <v>0.1246</v>
      </c>
      <c r="AT1104" s="6">
        <f t="shared" si="53"/>
        <v>133.43633276740238</v>
      </c>
      <c r="AU1104" s="6">
        <f t="shared" si="54"/>
        <v>311.7217391304348</v>
      </c>
      <c r="AV1104" s="6">
        <f t="shared" si="55"/>
        <v>416.75690607734805</v>
      </c>
      <c r="AW1104" s="7">
        <f t="shared" si="56"/>
        <v>53.181420765027319</v>
      </c>
      <c r="AX1104" s="6">
        <f t="shared" si="57"/>
        <v>78.284508740204942</v>
      </c>
      <c r="AY1104" s="6">
        <f t="shared" si="58"/>
        <v>373.54838709677421</v>
      </c>
      <c r="BA1104" s="6">
        <f>VLOOKUP(A1104, ALL_AP_DATA!$A$2:$F$3600, 6, FALSE)</f>
        <v>3515</v>
      </c>
      <c r="BB1104" s="6">
        <f>VLOOKUP(A1104, projmetadata!$A$2:$D$2036, 4, FALSE)</f>
        <v>301528</v>
      </c>
      <c r="BC1104" s="6" t="e">
        <f t="array" aca="1" ref="BC1104" ca="1">_xludf.IFS(I1104&lt;&gt;0, F1104/I1104, P1104&lt;&gt;0, M1104/P1104, W1104&lt;&gt;0, T1104/W1104, AD1104&lt;&gt;0, AA1104/AD1104, AK1104&lt;&gt;0, AH1104/AK1104, AR1104&lt;&gt;0, AO1104/AR1104, TRUE, 0)</f>
        <v>#NAME?</v>
      </c>
      <c r="BE1104" s="6" t="e">
        <f t="shared" ca="1" si="60"/>
        <v>#NAME?</v>
      </c>
      <c r="BF1104" s="6" t="e">
        <f t="shared" ca="1" si="61"/>
        <v>#NAME?</v>
      </c>
      <c r="BG1104" s="6"/>
      <c r="BH1104" s="6">
        <f>VLOOKUP(A1104, ALL_AP_DATA!$A$2:$D$3600, 3, FALSE)</f>
        <v>2164</v>
      </c>
      <c r="BI1104" s="6">
        <f>VLOOKUP(A1104, ALL_AP_DATA!$A$2:$E$3600, 5, FALSE)</f>
        <v>185832</v>
      </c>
      <c r="BJ1104" s="6">
        <f t="shared" si="59"/>
        <v>52.868278805120909</v>
      </c>
      <c r="BK1104" s="6">
        <f t="shared" si="62"/>
        <v>0.61564722617354195</v>
      </c>
    </row>
    <row r="1105" spans="1:63" ht="15.75" customHeight="1" x14ac:dyDescent="0.2">
      <c r="A1105" s="6" t="s">
        <v>1164</v>
      </c>
      <c r="B1105" s="6" t="s">
        <v>61</v>
      </c>
      <c r="C1105" s="6">
        <v>4</v>
      </c>
      <c r="D1105" s="6">
        <v>10</v>
      </c>
      <c r="E1105" s="6">
        <v>9</v>
      </c>
      <c r="F1105" s="6">
        <v>1491</v>
      </c>
      <c r="G1105" s="6">
        <v>1.04E-2</v>
      </c>
      <c r="H1105" s="6">
        <v>2.7900000000000001E-2</v>
      </c>
      <c r="I1105" s="6">
        <v>3.6400000000000002E-2</v>
      </c>
      <c r="Q1105" s="6">
        <v>27</v>
      </c>
      <c r="R1105" s="6">
        <v>145</v>
      </c>
      <c r="S1105" s="6">
        <v>209</v>
      </c>
      <c r="T1105" s="6">
        <v>31600</v>
      </c>
      <c r="U1105" s="6">
        <v>0.15029999999999999</v>
      </c>
      <c r="V1105" s="6">
        <v>0.64710000000000001</v>
      </c>
      <c r="W1105" s="6">
        <v>0.7722</v>
      </c>
      <c r="X1105" s="6">
        <v>34</v>
      </c>
      <c r="Y1105" s="6">
        <v>324</v>
      </c>
      <c r="Z1105" s="6">
        <v>240</v>
      </c>
      <c r="AA1105" s="6">
        <v>14644</v>
      </c>
      <c r="AB1105" s="6">
        <v>0.33579999999999999</v>
      </c>
      <c r="AC1105" s="6">
        <v>0.74299999999999999</v>
      </c>
      <c r="AD1105" s="6">
        <v>0.35780000000000001</v>
      </c>
      <c r="AE1105" s="6">
        <v>19</v>
      </c>
      <c r="AF1105" s="6">
        <v>79</v>
      </c>
      <c r="AG1105" s="6">
        <v>118</v>
      </c>
      <c r="AH1105" s="6">
        <v>14943</v>
      </c>
      <c r="AI1105" s="6">
        <v>8.1900000000000001E-2</v>
      </c>
      <c r="AJ1105" s="6">
        <v>0.36530000000000001</v>
      </c>
      <c r="AK1105" s="6">
        <v>0.36509999999999998</v>
      </c>
      <c r="AT1105" s="6">
        <f t="shared" si="53"/>
        <v>149.1</v>
      </c>
      <c r="AU1105" s="6" t="str">
        <f t="shared" si="54"/>
        <v/>
      </c>
      <c r="AV1105" s="6">
        <f t="shared" si="55"/>
        <v>217.93103448275863</v>
      </c>
      <c r="AW1105" s="7">
        <f t="shared" si="56"/>
        <v>45.197530864197532</v>
      </c>
      <c r="AX1105" s="6">
        <f t="shared" si="57"/>
        <v>189.15189873417722</v>
      </c>
      <c r="AY1105" s="6" t="str">
        <f t="shared" si="58"/>
        <v/>
      </c>
      <c r="BA1105" s="6">
        <f>VLOOKUP(A1105, ALL_AP_DATA!$A$2:$F$3600, 6, FALSE)</f>
        <v>965</v>
      </c>
      <c r="BB1105" s="6">
        <f>VLOOKUP(A1105, projmetadata!$A$2:$D$2036, 4, FALSE)</f>
        <v>121350</v>
      </c>
      <c r="BC1105" s="6" t="e">
        <f t="array" aca="1" ref="BC1105" ca="1">_xludf.IFS(I1105&lt;&gt;0, F1105/I1105, P1105&lt;&gt;0, M1105/P1105, W1105&lt;&gt;0, T1105/W1105, AD1105&lt;&gt;0, AA1105/AD1105, AK1105&lt;&gt;0, AH1105/AK1105, AR1105&lt;&gt;0, AO1105/AR1105, TRUE, 0)</f>
        <v>#NAME?</v>
      </c>
      <c r="BE1105" s="6" t="e">
        <f t="shared" ca="1" si="60"/>
        <v>#NAME?</v>
      </c>
      <c r="BF1105" s="6" t="e">
        <f t="shared" ca="1" si="61"/>
        <v>#NAME?</v>
      </c>
      <c r="BG1105" s="6"/>
      <c r="BH1105" s="6">
        <f>VLOOKUP(A1105, ALL_AP_DATA!$A$2:$D$3600, 3, FALSE)</f>
        <v>422</v>
      </c>
      <c r="BI1105" s="6">
        <f>VLOOKUP(A1105, ALL_AP_DATA!$A$2:$E$3600, 5, FALSE)</f>
        <v>40924</v>
      </c>
      <c r="BJ1105" s="6">
        <f t="shared" si="59"/>
        <v>42.408290155440412</v>
      </c>
      <c r="BK1105" s="6">
        <f t="shared" si="62"/>
        <v>0.43730569948186526</v>
      </c>
    </row>
    <row r="1106" spans="1:63" ht="15.75" customHeight="1" x14ac:dyDescent="0.2">
      <c r="A1106" s="6" t="s">
        <v>1165</v>
      </c>
      <c r="B1106" s="6" t="s">
        <v>64</v>
      </c>
      <c r="C1106" s="6">
        <v>10</v>
      </c>
      <c r="D1106" s="6">
        <v>367</v>
      </c>
      <c r="E1106" s="6">
        <v>137</v>
      </c>
      <c r="F1106" s="6">
        <v>20835</v>
      </c>
      <c r="G1106" s="6">
        <v>0.39379999999999998</v>
      </c>
      <c r="H1106" s="6">
        <v>0.66830000000000001</v>
      </c>
      <c r="I1106" s="6">
        <v>0.45540000000000003</v>
      </c>
      <c r="Q1106" s="6">
        <v>20</v>
      </c>
      <c r="R1106" s="6">
        <v>85</v>
      </c>
      <c r="S1106" s="6">
        <v>109</v>
      </c>
      <c r="T1106" s="6">
        <v>19789</v>
      </c>
      <c r="U1106" s="6">
        <v>9.1200000000000003E-2</v>
      </c>
      <c r="V1106" s="6">
        <v>0.53169999999999995</v>
      </c>
      <c r="W1106" s="6">
        <v>0.4325</v>
      </c>
      <c r="X1106" s="6">
        <v>7</v>
      </c>
      <c r="Y1106" s="6">
        <v>368</v>
      </c>
      <c r="Z1106" s="6">
        <v>135</v>
      </c>
      <c r="AA1106" s="6">
        <v>21108</v>
      </c>
      <c r="AB1106" s="6">
        <v>0.39479999999999998</v>
      </c>
      <c r="AC1106" s="6">
        <v>0.65849999999999997</v>
      </c>
      <c r="AD1106" s="6">
        <v>0.46129999999999999</v>
      </c>
      <c r="AE1106" s="6">
        <v>68</v>
      </c>
      <c r="AF1106" s="6">
        <v>754</v>
      </c>
      <c r="AG1106" s="6">
        <v>197</v>
      </c>
      <c r="AH1106" s="6">
        <v>41384</v>
      </c>
      <c r="AI1106" s="6">
        <v>0.80900000000000005</v>
      </c>
      <c r="AJ1106" s="6">
        <v>0.96099999999999997</v>
      </c>
      <c r="AK1106" s="6">
        <v>0.90449999999999997</v>
      </c>
      <c r="AL1106" s="6">
        <v>2</v>
      </c>
      <c r="AM1106" s="6">
        <v>27</v>
      </c>
      <c r="AN1106" s="6">
        <v>92</v>
      </c>
      <c r="AO1106" s="6">
        <v>11455</v>
      </c>
      <c r="AP1106" s="6">
        <v>2.9000000000000001E-2</v>
      </c>
      <c r="AQ1106" s="6">
        <v>0.44879999999999998</v>
      </c>
      <c r="AR1106" s="6">
        <v>0.25040000000000001</v>
      </c>
      <c r="AT1106" s="6">
        <f t="shared" si="53"/>
        <v>56.771117166212534</v>
      </c>
      <c r="AU1106" s="6" t="str">
        <f t="shared" si="54"/>
        <v/>
      </c>
      <c r="AV1106" s="6">
        <f t="shared" si="55"/>
        <v>232.81176470588235</v>
      </c>
      <c r="AW1106" s="7">
        <f t="shared" si="56"/>
        <v>57.358695652173914</v>
      </c>
      <c r="AX1106" s="6">
        <f t="shared" si="57"/>
        <v>54.885941644562337</v>
      </c>
      <c r="AY1106" s="6">
        <f t="shared" si="58"/>
        <v>424.25925925925924</v>
      </c>
      <c r="BA1106" s="6">
        <f>VLOOKUP(A1106, ALL_AP_DATA!$A$2:$F$3600, 6, FALSE)</f>
        <v>932</v>
      </c>
      <c r="BB1106" s="6">
        <f>VLOOKUP(A1106, projmetadata!$A$2:$D$2036, 4, FALSE)</f>
        <v>186343</v>
      </c>
      <c r="BC1106" s="6" t="e">
        <f t="array" aca="1" ref="BC1106" ca="1">_xludf.IFS(I1106&lt;&gt;0, F1106/I1106, P1106&lt;&gt;0, M1106/P1106, W1106&lt;&gt;0, T1106/W1106, AD1106&lt;&gt;0, AA1106/AD1106, AK1106&lt;&gt;0, AH1106/AK1106, AR1106&lt;&gt;0, AO1106/AR1106, TRUE, 0)</f>
        <v>#NAME?</v>
      </c>
      <c r="BE1106" s="6" t="e">
        <f t="shared" ca="1" si="60"/>
        <v>#NAME?</v>
      </c>
      <c r="BF1106" s="6" t="e">
        <f t="shared" ca="1" si="61"/>
        <v>#NAME?</v>
      </c>
      <c r="BG1106" s="6"/>
      <c r="BH1106" s="6">
        <f>VLOOKUP(A1106, ALL_AP_DATA!$A$2:$D$3600, 3, FALSE)</f>
        <v>782</v>
      </c>
      <c r="BI1106" s="6">
        <f>VLOOKUP(A1106, ALL_AP_DATA!$A$2:$E$3600, 5, FALSE)</f>
        <v>45753</v>
      </c>
      <c r="BJ1106" s="6">
        <f t="shared" si="59"/>
        <v>49.091201716738198</v>
      </c>
      <c r="BK1106" s="6">
        <f t="shared" si="62"/>
        <v>0.83905579399141628</v>
      </c>
    </row>
    <row r="1107" spans="1:63" ht="15.75" customHeight="1" x14ac:dyDescent="0.2">
      <c r="A1107" s="6" t="s">
        <v>1166</v>
      </c>
      <c r="B1107" s="6" t="s">
        <v>64</v>
      </c>
      <c r="C1107" s="6">
        <v>18</v>
      </c>
      <c r="D1107" s="6">
        <v>66</v>
      </c>
      <c r="E1107" s="6">
        <v>2</v>
      </c>
      <c r="F1107" s="6">
        <v>77</v>
      </c>
      <c r="G1107" s="6">
        <v>0.13950000000000001</v>
      </c>
      <c r="H1107" s="6">
        <v>0.66669999999999996</v>
      </c>
      <c r="I1107" s="6">
        <v>0.5423</v>
      </c>
      <c r="X1107" s="6">
        <v>2</v>
      </c>
      <c r="Y1107" s="6">
        <v>17</v>
      </c>
      <c r="Z1107" s="6">
        <v>1</v>
      </c>
      <c r="AA1107" s="6">
        <v>23</v>
      </c>
      <c r="AB1107" s="6">
        <v>3.5900000000000001E-2</v>
      </c>
      <c r="AC1107" s="6">
        <v>0.33329999999999999</v>
      </c>
      <c r="AD1107" s="6">
        <v>0.16200000000000001</v>
      </c>
      <c r="AE1107" s="6">
        <v>58</v>
      </c>
      <c r="AF1107" s="6">
        <v>245</v>
      </c>
      <c r="AG1107" s="6">
        <v>3</v>
      </c>
      <c r="AH1107" s="6">
        <v>121</v>
      </c>
      <c r="AI1107" s="6">
        <v>0.51800000000000002</v>
      </c>
      <c r="AJ1107" s="6">
        <v>1</v>
      </c>
      <c r="AK1107" s="6">
        <v>0.85209999999999997</v>
      </c>
      <c r="AT1107" s="6">
        <f t="shared" si="53"/>
        <v>1.1666666666666667</v>
      </c>
      <c r="AU1107" s="6" t="str">
        <f t="shared" si="54"/>
        <v/>
      </c>
      <c r="AV1107" s="6" t="str">
        <f t="shared" si="55"/>
        <v/>
      </c>
      <c r="AW1107" s="7">
        <f t="shared" si="56"/>
        <v>1.3529411764705883</v>
      </c>
      <c r="AX1107" s="6">
        <f t="shared" si="57"/>
        <v>0.49387755102040815</v>
      </c>
      <c r="AY1107" s="6" t="str">
        <f t="shared" si="58"/>
        <v/>
      </c>
      <c r="BA1107" s="6">
        <f>VLOOKUP(A1107, ALL_AP_DATA!$A$2:$F$3600, 6, FALSE)</f>
        <v>473</v>
      </c>
      <c r="BB1107" s="6">
        <f>VLOOKUP(A1107, projmetadata!$A$2:$D$2036, 4, FALSE)</f>
        <v>55329</v>
      </c>
      <c r="BC1107" s="6" t="e">
        <f t="array" aca="1" ref="BC1107" ca="1">_xludf.IFS(I1107&lt;&gt;0, F1107/I1107, P1107&lt;&gt;0, M1107/P1107, W1107&lt;&gt;0, T1107/W1107, AD1107&lt;&gt;0, AA1107/AD1107, AK1107&lt;&gt;0, AH1107/AK1107, AR1107&lt;&gt;0, AO1107/AR1107, TRUE, 0)</f>
        <v>#NAME?</v>
      </c>
      <c r="BE1107" s="6" t="e">
        <f t="shared" ca="1" si="60"/>
        <v>#NAME?</v>
      </c>
      <c r="BF1107" s="6" t="e">
        <f t="shared" ca="1" si="61"/>
        <v>#NAME?</v>
      </c>
      <c r="BG1107" s="6"/>
      <c r="BH1107" s="6">
        <f>VLOOKUP(A1107, ALL_AP_DATA!$A$2:$D$3600, 3, FALSE)</f>
        <v>264</v>
      </c>
      <c r="BI1107" s="6">
        <f>VLOOKUP(A1107, ALL_AP_DATA!$A$2:$E$3600, 5, FALSE)</f>
        <v>142</v>
      </c>
      <c r="BJ1107" s="6">
        <f t="shared" si="59"/>
        <v>0.30021141649048627</v>
      </c>
      <c r="BK1107" s="6">
        <f t="shared" si="62"/>
        <v>0.55813953488372092</v>
      </c>
    </row>
    <row r="1108" spans="1:63" ht="15.75" customHeight="1" x14ac:dyDescent="0.2">
      <c r="A1108" s="6" t="s">
        <v>1167</v>
      </c>
      <c r="B1108" s="6" t="s">
        <v>64</v>
      </c>
      <c r="C1108" s="6">
        <v>11</v>
      </c>
      <c r="D1108" s="6">
        <v>138</v>
      </c>
      <c r="E1108" s="6">
        <v>33</v>
      </c>
      <c r="F1108" s="6">
        <v>1009</v>
      </c>
      <c r="G1108" s="6">
        <v>0.2069</v>
      </c>
      <c r="H1108" s="6">
        <v>0.76739999999999997</v>
      </c>
      <c r="I1108" s="6">
        <v>0.60309999999999997</v>
      </c>
      <c r="J1108" s="6">
        <v>1</v>
      </c>
      <c r="K1108" s="6">
        <v>7</v>
      </c>
      <c r="L1108" s="6">
        <v>22</v>
      </c>
      <c r="M1108" s="6">
        <v>750</v>
      </c>
      <c r="N1108" s="6">
        <v>1.0500000000000001E-2</v>
      </c>
      <c r="O1108" s="6">
        <v>0.51160000000000005</v>
      </c>
      <c r="P1108" s="6">
        <v>0.44829999999999998</v>
      </c>
      <c r="Q1108" s="6">
        <v>4</v>
      </c>
      <c r="R1108" s="6">
        <v>9</v>
      </c>
      <c r="S1108" s="6">
        <v>23</v>
      </c>
      <c r="T1108" s="6">
        <v>793</v>
      </c>
      <c r="U1108" s="6">
        <v>1.35E-2</v>
      </c>
      <c r="V1108" s="6">
        <v>0.53490000000000004</v>
      </c>
      <c r="W1108" s="6">
        <v>0.47399999999999998</v>
      </c>
      <c r="X1108" s="6">
        <v>35</v>
      </c>
      <c r="Y1108" s="6">
        <v>257</v>
      </c>
      <c r="Z1108" s="6">
        <v>37</v>
      </c>
      <c r="AA1108" s="6">
        <v>1230</v>
      </c>
      <c r="AB1108" s="6">
        <v>0.38529999999999998</v>
      </c>
      <c r="AC1108" s="6">
        <v>0.86050000000000004</v>
      </c>
      <c r="AD1108" s="6">
        <v>0.73519999999999996</v>
      </c>
      <c r="AE1108" s="6">
        <v>50</v>
      </c>
      <c r="AF1108" s="6">
        <v>292</v>
      </c>
      <c r="AG1108" s="6">
        <v>36</v>
      </c>
      <c r="AH1108" s="6">
        <v>1455</v>
      </c>
      <c r="AI1108" s="6">
        <v>0.43780000000000002</v>
      </c>
      <c r="AJ1108" s="6">
        <v>0.83720000000000006</v>
      </c>
      <c r="AK1108" s="6">
        <v>0.86970000000000003</v>
      </c>
      <c r="AT1108" s="6">
        <f t="shared" si="53"/>
        <v>7.3115942028985508</v>
      </c>
      <c r="AU1108" s="6">
        <f t="shared" si="54"/>
        <v>107.14285714285714</v>
      </c>
      <c r="AV1108" s="6">
        <f t="shared" si="55"/>
        <v>88.111111111111114</v>
      </c>
      <c r="AW1108" s="7">
        <f t="shared" si="56"/>
        <v>4.7859922178988326</v>
      </c>
      <c r="AX1108" s="6">
        <f t="shared" si="57"/>
        <v>4.9828767123287667</v>
      </c>
      <c r="AY1108" s="6" t="str">
        <f t="shared" si="58"/>
        <v/>
      </c>
      <c r="BA1108" s="6">
        <f>VLOOKUP(A1108, ALL_AP_DATA!$A$2:$F$3600, 6, FALSE)</f>
        <v>667</v>
      </c>
      <c r="BB1108" s="6">
        <f>VLOOKUP(A1108, projmetadata!$A$2:$D$2036, 4, FALSE)</f>
        <v>107437</v>
      </c>
      <c r="BC1108" s="6" t="e">
        <f t="array" aca="1" ref="BC1108" ca="1">_xludf.IFS(I1108&lt;&gt;0, F1108/I1108, P1108&lt;&gt;0, M1108/P1108, W1108&lt;&gt;0, T1108/W1108, AD1108&lt;&gt;0, AA1108/AD1108, AK1108&lt;&gt;0, AH1108/AK1108, AR1108&lt;&gt;0, AO1108/AR1108, TRUE, 0)</f>
        <v>#NAME?</v>
      </c>
      <c r="BE1108" s="6" t="e">
        <f t="shared" ca="1" si="60"/>
        <v>#NAME?</v>
      </c>
      <c r="BF1108" s="6" t="e">
        <f t="shared" ca="1" si="61"/>
        <v>#NAME?</v>
      </c>
      <c r="BG1108" s="6"/>
      <c r="BH1108" s="6">
        <f>VLOOKUP(A1108, ALL_AP_DATA!$A$2:$D$3600, 3, FALSE)</f>
        <v>398</v>
      </c>
      <c r="BI1108" s="6">
        <f>VLOOKUP(A1108, ALL_AP_DATA!$A$2:$E$3600, 5, FALSE)</f>
        <v>1673</v>
      </c>
      <c r="BJ1108" s="6">
        <f t="shared" si="59"/>
        <v>2.5082458770614693</v>
      </c>
      <c r="BK1108" s="6">
        <f t="shared" si="62"/>
        <v>0.59670164917541224</v>
      </c>
    </row>
    <row r="1109" spans="1:63" ht="15.75" customHeight="1" x14ac:dyDescent="0.2">
      <c r="A1109" s="6" t="s">
        <v>1168</v>
      </c>
      <c r="B1109" s="6" t="s">
        <v>64</v>
      </c>
      <c r="C1109" s="6">
        <v>5</v>
      </c>
      <c r="D1109" s="6">
        <v>18</v>
      </c>
      <c r="E1109" s="6">
        <v>2</v>
      </c>
      <c r="F1109" s="6">
        <v>38</v>
      </c>
      <c r="G1109" s="6">
        <v>0.13239999999999999</v>
      </c>
      <c r="H1109" s="6">
        <v>0.1333</v>
      </c>
      <c r="I1109" s="6">
        <v>1.03E-2</v>
      </c>
      <c r="Q1109" s="6">
        <v>5</v>
      </c>
      <c r="R1109" s="6">
        <v>23</v>
      </c>
      <c r="S1109" s="6">
        <v>13</v>
      </c>
      <c r="T1109" s="6">
        <v>2272</v>
      </c>
      <c r="U1109" s="6">
        <v>0.1691</v>
      </c>
      <c r="V1109" s="6">
        <v>0.86670000000000003</v>
      </c>
      <c r="W1109" s="6">
        <v>0.61719999999999997</v>
      </c>
      <c r="X1109" s="6">
        <v>14</v>
      </c>
      <c r="Y1109" s="6">
        <v>34</v>
      </c>
      <c r="Z1109" s="6">
        <v>7</v>
      </c>
      <c r="AA1109" s="6">
        <v>227</v>
      </c>
      <c r="AB1109" s="6">
        <v>0.25</v>
      </c>
      <c r="AC1109" s="6">
        <v>0.4667</v>
      </c>
      <c r="AD1109" s="6">
        <v>6.1699999999999998E-2</v>
      </c>
      <c r="AE1109" s="6">
        <v>14</v>
      </c>
      <c r="AF1109" s="6">
        <v>54</v>
      </c>
      <c r="AG1109" s="6">
        <v>12</v>
      </c>
      <c r="AH1109" s="6">
        <v>1740</v>
      </c>
      <c r="AI1109" s="6">
        <v>0.39710000000000001</v>
      </c>
      <c r="AJ1109" s="6">
        <v>0.8</v>
      </c>
      <c r="AK1109" s="6">
        <v>0.47270000000000001</v>
      </c>
      <c r="AT1109" s="6">
        <f t="shared" si="53"/>
        <v>2.1111111111111112</v>
      </c>
      <c r="AU1109" s="6" t="str">
        <f t="shared" si="54"/>
        <v/>
      </c>
      <c r="AV1109" s="6">
        <f t="shared" si="55"/>
        <v>98.782608695652172</v>
      </c>
      <c r="AW1109" s="7">
        <f t="shared" si="56"/>
        <v>6.6764705882352944</v>
      </c>
      <c r="AX1109" s="6">
        <f t="shared" si="57"/>
        <v>32.222222222222221</v>
      </c>
      <c r="AY1109" s="6" t="str">
        <f t="shared" si="58"/>
        <v/>
      </c>
      <c r="BA1109" s="6">
        <f>VLOOKUP(A1109, ALL_AP_DATA!$A$2:$F$3600, 6, FALSE)</f>
        <v>136</v>
      </c>
      <c r="BB1109" s="6">
        <f>VLOOKUP(A1109, projmetadata!$A$2:$D$2036, 4, FALSE)</f>
        <v>6492</v>
      </c>
      <c r="BC1109" s="6" t="e">
        <f t="array" aca="1" ref="BC1109" ca="1">_xludf.IFS(I1109&lt;&gt;0, F1109/I1109, P1109&lt;&gt;0, M1109/P1109, W1109&lt;&gt;0, T1109/W1109, AD1109&lt;&gt;0, AA1109/AD1109, AK1109&lt;&gt;0, AH1109/AK1109, AR1109&lt;&gt;0, AO1109/AR1109, TRUE, 0)</f>
        <v>#NAME?</v>
      </c>
      <c r="BE1109" s="6" t="e">
        <f t="shared" ca="1" si="60"/>
        <v>#NAME?</v>
      </c>
      <c r="BF1109" s="6" t="e">
        <f t="shared" ca="1" si="61"/>
        <v>#NAME?</v>
      </c>
      <c r="BG1109" s="6"/>
      <c r="BH1109" s="6">
        <f>VLOOKUP(A1109, ALL_AP_DATA!$A$2:$D$3600, 3, FALSE)</f>
        <v>83</v>
      </c>
      <c r="BI1109" s="6">
        <f>VLOOKUP(A1109, ALL_AP_DATA!$A$2:$E$3600, 5, FALSE)</f>
        <v>3681</v>
      </c>
      <c r="BJ1109" s="6">
        <f t="shared" si="59"/>
        <v>27.066176470588236</v>
      </c>
      <c r="BK1109" s="6">
        <f t="shared" si="62"/>
        <v>0.61029411764705888</v>
      </c>
    </row>
    <row r="1110" spans="1:63" ht="15.75" customHeight="1" x14ac:dyDescent="0.2">
      <c r="A1110" s="6" t="s">
        <v>1169</v>
      </c>
      <c r="B1110" s="6" t="s">
        <v>61</v>
      </c>
      <c r="Q1110" s="6">
        <v>5</v>
      </c>
      <c r="R1110" s="6">
        <v>14</v>
      </c>
      <c r="S1110" s="6">
        <v>21</v>
      </c>
      <c r="T1110" s="6">
        <v>1713</v>
      </c>
      <c r="U1110" s="6">
        <v>0.13730000000000001</v>
      </c>
      <c r="V1110" s="6">
        <v>0.56759999999999999</v>
      </c>
      <c r="W1110" s="6">
        <v>8.5900000000000004E-2</v>
      </c>
      <c r="AE1110" s="6">
        <v>4</v>
      </c>
      <c r="AF1110" s="6">
        <v>22</v>
      </c>
      <c r="AG1110" s="6">
        <v>11</v>
      </c>
      <c r="AH1110" s="6">
        <v>702</v>
      </c>
      <c r="AI1110" s="6">
        <v>0.2157</v>
      </c>
      <c r="AJ1110" s="6">
        <v>0.29730000000000001</v>
      </c>
      <c r="AK1110" s="6">
        <v>3.5200000000000002E-2</v>
      </c>
      <c r="AT1110" s="6" t="str">
        <f t="shared" si="53"/>
        <v/>
      </c>
      <c r="AU1110" s="6" t="str">
        <f t="shared" si="54"/>
        <v/>
      </c>
      <c r="AV1110" s="6">
        <f t="shared" si="55"/>
        <v>122.35714285714286</v>
      </c>
      <c r="AW1110" s="7" t="str">
        <f t="shared" si="56"/>
        <v/>
      </c>
      <c r="AX1110" s="6">
        <f t="shared" si="57"/>
        <v>31.90909090909091</v>
      </c>
      <c r="AY1110" s="6" t="str">
        <f t="shared" si="58"/>
        <v/>
      </c>
      <c r="BA1110" s="6">
        <f>VLOOKUP(A1110, ALL_AP_DATA!$A$2:$F$3600, 6, FALSE)</f>
        <v>102</v>
      </c>
      <c r="BB1110" s="6">
        <f>VLOOKUP(A1110, projmetadata!$A$2:$D$2036, 4, FALSE)</f>
        <v>43696</v>
      </c>
      <c r="BC1110" s="6" t="e">
        <f t="array" aca="1" ref="BC1110" ca="1">_xludf.IFS(I1110&lt;&gt;0, F1110/I1110, P1110&lt;&gt;0, M1110/P1110, W1110&lt;&gt;0, T1110/W1110, AD1110&lt;&gt;0, AA1110/AD1110, AK1110&lt;&gt;0, AH1110/AK1110, AR1110&lt;&gt;0, AO1110/AR1110, TRUE, 0)</f>
        <v>#NAME?</v>
      </c>
      <c r="BE1110" s="6" t="e">
        <f t="shared" ca="1" si="60"/>
        <v>#NAME?</v>
      </c>
      <c r="BF1110" s="6" t="e">
        <f t="shared" ca="1" si="61"/>
        <v>#NAME?</v>
      </c>
      <c r="BG1110" s="6"/>
      <c r="BH1110" s="6">
        <f>VLOOKUP(A1110, ALL_AP_DATA!$A$2:$D$3600, 3, FALSE)</f>
        <v>32</v>
      </c>
      <c r="BI1110" s="6">
        <f>VLOOKUP(A1110, ALL_AP_DATA!$A$2:$E$3600, 5, FALSE)</f>
        <v>19947</v>
      </c>
      <c r="BJ1110" s="6">
        <f t="shared" si="59"/>
        <v>195.55882352941177</v>
      </c>
      <c r="BK1110" s="6">
        <f t="shared" si="62"/>
        <v>0.31372549019607843</v>
      </c>
    </row>
    <row r="1111" spans="1:63" ht="15.75" customHeight="1" x14ac:dyDescent="0.2">
      <c r="A1111" s="6" t="s">
        <v>1170</v>
      </c>
      <c r="B1111" s="6" t="s">
        <v>64</v>
      </c>
      <c r="C1111" s="6">
        <v>13</v>
      </c>
      <c r="D1111" s="6">
        <v>62</v>
      </c>
      <c r="E1111" s="6">
        <v>5</v>
      </c>
      <c r="F1111" s="6">
        <v>242</v>
      </c>
      <c r="G1111" s="6">
        <v>8.9099999999999999E-2</v>
      </c>
      <c r="H1111" s="6">
        <v>0.83330000000000004</v>
      </c>
      <c r="I1111" s="6">
        <v>0.51490000000000002</v>
      </c>
      <c r="Q1111" s="6">
        <v>1</v>
      </c>
      <c r="R1111" s="6">
        <v>4</v>
      </c>
      <c r="S1111" s="6">
        <v>4</v>
      </c>
      <c r="T1111" s="6">
        <v>80</v>
      </c>
      <c r="U1111" s="6">
        <v>5.7000000000000002E-3</v>
      </c>
      <c r="V1111" s="6">
        <v>0.66669999999999996</v>
      </c>
      <c r="W1111" s="6">
        <v>0.17019999999999999</v>
      </c>
      <c r="X1111" s="6">
        <v>41</v>
      </c>
      <c r="Y1111" s="6">
        <v>231</v>
      </c>
      <c r="Z1111" s="6">
        <v>6</v>
      </c>
      <c r="AA1111" s="6">
        <v>375</v>
      </c>
      <c r="AB1111" s="6">
        <v>0.33189999999999997</v>
      </c>
      <c r="AC1111" s="6">
        <v>1</v>
      </c>
      <c r="AD1111" s="6">
        <v>0.79790000000000005</v>
      </c>
      <c r="AE1111" s="6">
        <v>122</v>
      </c>
      <c r="AF1111" s="6">
        <v>330</v>
      </c>
      <c r="AG1111" s="6">
        <v>6</v>
      </c>
      <c r="AH1111" s="6">
        <v>431</v>
      </c>
      <c r="AI1111" s="6">
        <v>0.47410000000000002</v>
      </c>
      <c r="AJ1111" s="6">
        <v>1</v>
      </c>
      <c r="AK1111" s="6">
        <v>0.91700000000000004</v>
      </c>
      <c r="AT1111" s="6">
        <f t="shared" si="53"/>
        <v>3.903225806451613</v>
      </c>
      <c r="AU1111" s="6" t="str">
        <f t="shared" si="54"/>
        <v/>
      </c>
      <c r="AV1111" s="6">
        <f t="shared" si="55"/>
        <v>20</v>
      </c>
      <c r="AW1111" s="7">
        <f t="shared" si="56"/>
        <v>1.6233766233766234</v>
      </c>
      <c r="AX1111" s="6">
        <f t="shared" si="57"/>
        <v>1.3060606060606061</v>
      </c>
      <c r="AY1111" s="6" t="str">
        <f t="shared" si="58"/>
        <v/>
      </c>
      <c r="BA1111" s="6">
        <f>VLOOKUP(A1111, ALL_AP_DATA!$A$2:$F$3600, 6, FALSE)</f>
        <v>696</v>
      </c>
      <c r="BB1111" s="6">
        <f>VLOOKUP(A1111, projmetadata!$A$2:$D$2036, 4, FALSE)</f>
        <v>62551</v>
      </c>
      <c r="BC1111" s="6" t="e">
        <f t="array" aca="1" ref="BC1111" ca="1">_xludf.IFS(I1111&lt;&gt;0, F1111/I1111, P1111&lt;&gt;0, M1111/P1111, W1111&lt;&gt;0, T1111/W1111, AD1111&lt;&gt;0, AA1111/AD1111, AK1111&lt;&gt;0, AH1111/AK1111, AR1111&lt;&gt;0, AO1111/AR1111, TRUE, 0)</f>
        <v>#NAME?</v>
      </c>
      <c r="BE1111" s="6" t="e">
        <f t="shared" ca="1" si="60"/>
        <v>#NAME?</v>
      </c>
      <c r="BF1111" s="6" t="e">
        <f t="shared" ca="1" si="61"/>
        <v>#NAME?</v>
      </c>
      <c r="BG1111" s="6"/>
      <c r="BH1111" s="6">
        <f>VLOOKUP(A1111, ALL_AP_DATA!$A$2:$D$3600, 3, FALSE)</f>
        <v>416</v>
      </c>
      <c r="BI1111" s="6">
        <f>VLOOKUP(A1111, ALL_AP_DATA!$A$2:$E$3600, 5, FALSE)</f>
        <v>470</v>
      </c>
      <c r="BJ1111" s="6">
        <f t="shared" si="59"/>
        <v>0.67528735632183912</v>
      </c>
      <c r="BK1111" s="6">
        <f t="shared" si="62"/>
        <v>0.5977011494252874</v>
      </c>
    </row>
    <row r="1112" spans="1:63" ht="15.75" customHeight="1" x14ac:dyDescent="0.2">
      <c r="A1112" s="6" t="s">
        <v>1171</v>
      </c>
      <c r="B1112" s="6" t="s">
        <v>61</v>
      </c>
      <c r="C1112" s="6">
        <v>5</v>
      </c>
      <c r="D1112" s="6">
        <v>57</v>
      </c>
      <c r="E1112" s="6">
        <v>372</v>
      </c>
      <c r="F1112" s="6">
        <v>27036</v>
      </c>
      <c r="G1112" s="6">
        <v>0.1298</v>
      </c>
      <c r="H1112" s="6">
        <v>0.52249999999999996</v>
      </c>
      <c r="I1112" s="6">
        <v>0.23799999999999999</v>
      </c>
      <c r="J1112" s="6">
        <v>8</v>
      </c>
      <c r="K1112" s="6">
        <v>76</v>
      </c>
      <c r="L1112" s="6">
        <v>366</v>
      </c>
      <c r="M1112" s="6">
        <v>41433</v>
      </c>
      <c r="N1112" s="6">
        <v>0.1731</v>
      </c>
      <c r="O1112" s="6">
        <v>0.51400000000000001</v>
      </c>
      <c r="P1112" s="6">
        <v>0.36480000000000001</v>
      </c>
      <c r="Q1112" s="6">
        <v>46</v>
      </c>
      <c r="R1112" s="6">
        <v>194</v>
      </c>
      <c r="S1112" s="6">
        <v>650</v>
      </c>
      <c r="T1112" s="6">
        <v>91691</v>
      </c>
      <c r="U1112" s="6">
        <v>0.44190000000000002</v>
      </c>
      <c r="V1112" s="6">
        <v>0.91290000000000004</v>
      </c>
      <c r="W1112" s="6">
        <v>0.80720000000000003</v>
      </c>
      <c r="X1112" s="6">
        <v>19</v>
      </c>
      <c r="Y1112" s="6">
        <v>235</v>
      </c>
      <c r="Z1112" s="6">
        <v>584</v>
      </c>
      <c r="AA1112" s="6">
        <v>81464</v>
      </c>
      <c r="AB1112" s="6">
        <v>0.5353</v>
      </c>
      <c r="AC1112" s="6">
        <v>0.82020000000000004</v>
      </c>
      <c r="AD1112" s="6">
        <v>0.71719999999999995</v>
      </c>
      <c r="AE1112" s="6">
        <v>28</v>
      </c>
      <c r="AF1112" s="6">
        <v>141</v>
      </c>
      <c r="AG1112" s="6">
        <v>588</v>
      </c>
      <c r="AH1112" s="6">
        <v>67763</v>
      </c>
      <c r="AI1112" s="6">
        <v>0.32119999999999999</v>
      </c>
      <c r="AJ1112" s="6">
        <v>0.82579999999999998</v>
      </c>
      <c r="AK1112" s="6">
        <v>0.59660000000000002</v>
      </c>
      <c r="AL1112" s="6">
        <v>10</v>
      </c>
      <c r="AM1112" s="6">
        <v>109</v>
      </c>
      <c r="AN1112" s="6">
        <v>476</v>
      </c>
      <c r="AO1112" s="6">
        <v>56317</v>
      </c>
      <c r="AP1112" s="6">
        <v>0.24829999999999999</v>
      </c>
      <c r="AQ1112" s="6">
        <v>0.66849999999999998</v>
      </c>
      <c r="AR1112" s="6">
        <v>0.49580000000000002</v>
      </c>
      <c r="AT1112" s="6">
        <f t="shared" si="53"/>
        <v>474.31578947368422</v>
      </c>
      <c r="AU1112" s="6">
        <f t="shared" si="54"/>
        <v>545.17105263157896</v>
      </c>
      <c r="AV1112" s="6">
        <f t="shared" si="55"/>
        <v>472.63402061855669</v>
      </c>
      <c r="AW1112" s="7">
        <f t="shared" si="56"/>
        <v>346.65531914893614</v>
      </c>
      <c r="AX1112" s="6">
        <f t="shared" si="57"/>
        <v>480.58865248226948</v>
      </c>
      <c r="AY1112" s="6">
        <f t="shared" si="58"/>
        <v>516.66972477064223</v>
      </c>
      <c r="BA1112" s="6">
        <f>VLOOKUP(A1112, ALL_AP_DATA!$A$2:$F$3600, 6, FALSE)</f>
        <v>439</v>
      </c>
      <c r="BB1112" s="6">
        <f>VLOOKUP(A1112, projmetadata!$A$2:$D$2036, 4, FALSE)</f>
        <v>86918</v>
      </c>
      <c r="BC1112" s="6" t="e">
        <f t="array" aca="1" ref="BC1112" ca="1">_xludf.IFS(I1112&lt;&gt;0, F1112/I1112, P1112&lt;&gt;0, M1112/P1112, W1112&lt;&gt;0, T1112/W1112, AD1112&lt;&gt;0, AA1112/AD1112, AK1112&lt;&gt;0, AH1112/AK1112, AR1112&lt;&gt;0, AO1112/AR1112, TRUE, 0)</f>
        <v>#NAME?</v>
      </c>
      <c r="BE1112" s="6" t="e">
        <f t="shared" ca="1" si="60"/>
        <v>#NAME?</v>
      </c>
      <c r="BF1112" s="6" t="e">
        <f t="shared" ca="1" si="61"/>
        <v>#NAME?</v>
      </c>
      <c r="BG1112" s="6"/>
      <c r="BH1112" s="6">
        <f>VLOOKUP(A1112, ALL_AP_DATA!$A$2:$D$3600, 3, FALSE)</f>
        <v>342</v>
      </c>
      <c r="BI1112" s="6">
        <f>VLOOKUP(A1112, ALL_AP_DATA!$A$2:$E$3600, 5, FALSE)</f>
        <v>113589</v>
      </c>
      <c r="BJ1112" s="6">
        <f t="shared" si="59"/>
        <v>258.74487471526197</v>
      </c>
      <c r="BK1112" s="6">
        <f t="shared" si="62"/>
        <v>0.77904328018223234</v>
      </c>
    </row>
    <row r="1113" spans="1:63" ht="15.75" customHeight="1" x14ac:dyDescent="0.2">
      <c r="A1113" s="6" t="s">
        <v>1172</v>
      </c>
      <c r="B1113" s="6" t="s">
        <v>64</v>
      </c>
      <c r="C1113" s="6">
        <v>3</v>
      </c>
      <c r="D1113" s="6">
        <v>7</v>
      </c>
      <c r="E1113" s="6">
        <v>82</v>
      </c>
      <c r="F1113" s="6">
        <v>3930</v>
      </c>
      <c r="G1113" s="6">
        <v>3.8699999999999998E-2</v>
      </c>
      <c r="H1113" s="6">
        <v>0.30709999999999998</v>
      </c>
      <c r="I1113" s="6">
        <v>9.8500000000000004E-2</v>
      </c>
      <c r="J1113" s="6">
        <v>4</v>
      </c>
      <c r="K1113" s="6">
        <v>46</v>
      </c>
      <c r="L1113" s="6">
        <v>195</v>
      </c>
      <c r="M1113" s="6">
        <v>21396</v>
      </c>
      <c r="N1113" s="6">
        <v>0.25409999999999999</v>
      </c>
      <c r="O1113" s="6">
        <v>0.73029999999999995</v>
      </c>
      <c r="P1113" s="6">
        <v>0.53610000000000002</v>
      </c>
      <c r="Q1113" s="6">
        <v>17</v>
      </c>
      <c r="R1113" s="6">
        <v>122</v>
      </c>
      <c r="S1113" s="6">
        <v>262</v>
      </c>
      <c r="T1113" s="6">
        <v>37561</v>
      </c>
      <c r="U1113" s="6">
        <v>0.67400000000000004</v>
      </c>
      <c r="V1113" s="6">
        <v>0.98129999999999995</v>
      </c>
      <c r="W1113" s="6">
        <v>0.94120000000000004</v>
      </c>
      <c r="X1113" s="6">
        <v>6</v>
      </c>
      <c r="Y1113" s="6">
        <v>17</v>
      </c>
      <c r="Z1113" s="6">
        <v>73</v>
      </c>
      <c r="AA1113" s="6">
        <v>5224</v>
      </c>
      <c r="AB1113" s="6">
        <v>9.3899999999999997E-2</v>
      </c>
      <c r="AC1113" s="6">
        <v>0.27339999999999998</v>
      </c>
      <c r="AD1113" s="6">
        <v>0.13089999999999999</v>
      </c>
      <c r="AE1113" s="6">
        <v>8</v>
      </c>
      <c r="AF1113" s="6">
        <v>20</v>
      </c>
      <c r="AG1113" s="6">
        <v>124</v>
      </c>
      <c r="AH1113" s="6">
        <v>8864</v>
      </c>
      <c r="AI1113" s="6">
        <v>0.1105</v>
      </c>
      <c r="AJ1113" s="6">
        <v>0.46439999999999998</v>
      </c>
      <c r="AK1113" s="6">
        <v>0.22209999999999999</v>
      </c>
      <c r="AL1113" s="6">
        <v>6</v>
      </c>
      <c r="AM1113" s="6">
        <v>92</v>
      </c>
      <c r="AN1113" s="6">
        <v>215</v>
      </c>
      <c r="AO1113" s="6">
        <v>30977</v>
      </c>
      <c r="AP1113" s="6">
        <v>0.50829999999999997</v>
      </c>
      <c r="AQ1113" s="6">
        <v>0.80520000000000003</v>
      </c>
      <c r="AR1113" s="6">
        <v>0.7762</v>
      </c>
      <c r="AT1113" s="6">
        <f t="shared" si="53"/>
        <v>561.42857142857144</v>
      </c>
      <c r="AU1113" s="6">
        <f t="shared" si="54"/>
        <v>465.13043478260869</v>
      </c>
      <c r="AV1113" s="6">
        <f t="shared" si="55"/>
        <v>307.87704918032784</v>
      </c>
      <c r="AW1113" s="7">
        <f t="shared" si="56"/>
        <v>307.29411764705884</v>
      </c>
      <c r="AX1113" s="6">
        <f t="shared" si="57"/>
        <v>443.2</v>
      </c>
      <c r="AY1113" s="6">
        <f t="shared" si="58"/>
        <v>336.70652173913044</v>
      </c>
      <c r="BA1113" s="6">
        <f>VLOOKUP(A1113, ALL_AP_DATA!$A$2:$F$3600, 6, FALSE)</f>
        <v>181</v>
      </c>
      <c r="BB1113" s="6">
        <f>VLOOKUP(A1113, projmetadata!$A$2:$D$2036, 4, FALSE)</f>
        <v>16860</v>
      </c>
      <c r="BC1113" s="6" t="e">
        <f t="array" aca="1" ref="BC1113" ca="1">_xludf.IFS(I1113&lt;&gt;0, F1113/I1113, P1113&lt;&gt;0, M1113/P1113, W1113&lt;&gt;0, T1113/W1113, AD1113&lt;&gt;0, AA1113/AD1113, AK1113&lt;&gt;0, AH1113/AK1113, AR1113&lt;&gt;0, AO1113/AR1113, TRUE, 0)</f>
        <v>#NAME?</v>
      </c>
      <c r="BE1113" s="6" t="e">
        <f t="shared" ca="1" si="60"/>
        <v>#NAME?</v>
      </c>
      <c r="BF1113" s="6" t="e">
        <f t="shared" ca="1" si="61"/>
        <v>#NAME?</v>
      </c>
      <c r="BG1113" s="6"/>
      <c r="BH1113" s="6">
        <f>VLOOKUP(A1113, ALL_AP_DATA!$A$2:$D$3600, 3, FALSE)</f>
        <v>133</v>
      </c>
      <c r="BI1113" s="6">
        <f>VLOOKUP(A1113, ALL_AP_DATA!$A$2:$E$3600, 5, FALSE)</f>
        <v>39908</v>
      </c>
      <c r="BJ1113" s="6">
        <f t="shared" si="59"/>
        <v>220.48618784530387</v>
      </c>
      <c r="BK1113" s="6">
        <f t="shared" si="62"/>
        <v>0.73480662983425415</v>
      </c>
    </row>
    <row r="1114" spans="1:63" ht="15.75" customHeight="1" x14ac:dyDescent="0.2">
      <c r="A1114" s="6" t="s">
        <v>1173</v>
      </c>
      <c r="B1114" s="6" t="s">
        <v>64</v>
      </c>
      <c r="C1114" s="6">
        <v>11</v>
      </c>
      <c r="D1114" s="6">
        <v>232</v>
      </c>
      <c r="E1114" s="6">
        <v>307</v>
      </c>
      <c r="F1114" s="6">
        <v>16468</v>
      </c>
      <c r="G1114" s="6">
        <v>0.11260000000000001</v>
      </c>
      <c r="H1114" s="6">
        <v>0.73099999999999998</v>
      </c>
      <c r="I1114" s="6">
        <v>0.42659999999999998</v>
      </c>
      <c r="J1114" s="6">
        <v>4</v>
      </c>
      <c r="K1114" s="6">
        <v>39</v>
      </c>
      <c r="L1114" s="6">
        <v>111</v>
      </c>
      <c r="M1114" s="6">
        <v>4854</v>
      </c>
      <c r="N1114" s="6">
        <v>1.89E-2</v>
      </c>
      <c r="O1114" s="6">
        <v>0.26429999999999998</v>
      </c>
      <c r="P1114" s="6">
        <v>0.12570000000000001</v>
      </c>
      <c r="Q1114" s="6">
        <v>40</v>
      </c>
      <c r="R1114" s="6">
        <v>187</v>
      </c>
      <c r="S1114" s="6">
        <v>319</v>
      </c>
      <c r="T1114" s="6">
        <v>25337</v>
      </c>
      <c r="U1114" s="6">
        <v>9.0700000000000003E-2</v>
      </c>
      <c r="V1114" s="6">
        <v>0.75949999999999995</v>
      </c>
      <c r="W1114" s="6">
        <v>0.65639999999999998</v>
      </c>
      <c r="X1114" s="6">
        <v>116</v>
      </c>
      <c r="Y1114" s="6">
        <v>1207</v>
      </c>
      <c r="Z1114" s="6">
        <v>388</v>
      </c>
      <c r="AA1114" s="6">
        <v>34407</v>
      </c>
      <c r="AB1114" s="6">
        <v>0.58560000000000001</v>
      </c>
      <c r="AC1114" s="6">
        <v>0.92379999999999995</v>
      </c>
      <c r="AD1114" s="6">
        <v>0.89129999999999998</v>
      </c>
      <c r="AE1114" s="6">
        <v>198</v>
      </c>
      <c r="AF1114" s="6">
        <v>924</v>
      </c>
      <c r="AG1114" s="6">
        <v>390</v>
      </c>
      <c r="AH1114" s="6">
        <v>29928</v>
      </c>
      <c r="AI1114" s="6">
        <v>0.44829999999999998</v>
      </c>
      <c r="AJ1114" s="6">
        <v>0.92859999999999998</v>
      </c>
      <c r="AK1114" s="6">
        <v>0.77529999999999999</v>
      </c>
      <c r="AL1114" s="6">
        <v>3</v>
      </c>
      <c r="AM1114" s="6">
        <v>48</v>
      </c>
      <c r="AN1114" s="6">
        <v>198</v>
      </c>
      <c r="AO1114" s="6">
        <v>8283</v>
      </c>
      <c r="AP1114" s="6">
        <v>2.3300000000000001E-2</v>
      </c>
      <c r="AQ1114" s="6">
        <v>0.47139999999999999</v>
      </c>
      <c r="AR1114" s="6">
        <v>0.21460000000000001</v>
      </c>
      <c r="AT1114" s="6">
        <f t="shared" si="53"/>
        <v>70.982758620689651</v>
      </c>
      <c r="AU1114" s="6">
        <f t="shared" si="54"/>
        <v>124.46153846153847</v>
      </c>
      <c r="AV1114" s="6">
        <f t="shared" si="55"/>
        <v>135.49197860962568</v>
      </c>
      <c r="AW1114" s="7">
        <f t="shared" si="56"/>
        <v>28.506213753106877</v>
      </c>
      <c r="AX1114" s="6">
        <f t="shared" si="57"/>
        <v>32.38961038961039</v>
      </c>
      <c r="AY1114" s="6">
        <f t="shared" si="58"/>
        <v>172.5625</v>
      </c>
      <c r="BA1114" s="6">
        <f>VLOOKUP(A1114, ALL_AP_DATA!$A$2:$F$3600, 6, FALSE)</f>
        <v>2061</v>
      </c>
      <c r="BB1114" s="6">
        <f>VLOOKUP(A1114, projmetadata!$A$2:$D$2036, 4, FALSE)</f>
        <v>217765</v>
      </c>
      <c r="BC1114" s="6" t="e">
        <f t="array" aca="1" ref="BC1114" ca="1">_xludf.IFS(I1114&lt;&gt;0, F1114/I1114, P1114&lt;&gt;0, M1114/P1114, W1114&lt;&gt;0, T1114/W1114, AD1114&lt;&gt;0, AA1114/AD1114, AK1114&lt;&gt;0, AH1114/AK1114, AR1114&lt;&gt;0, AO1114/AR1114, TRUE, 0)</f>
        <v>#NAME?</v>
      </c>
      <c r="BE1114" s="6" t="e">
        <f t="shared" ca="1" si="60"/>
        <v>#NAME?</v>
      </c>
      <c r="BF1114" s="6" t="e">
        <f t="shared" ca="1" si="61"/>
        <v>#NAME?</v>
      </c>
      <c r="BG1114" s="6"/>
      <c r="BH1114" s="6">
        <f>VLOOKUP(A1114, ALL_AP_DATA!$A$2:$D$3600, 3, FALSE)</f>
        <v>1444</v>
      </c>
      <c r="BI1114" s="6">
        <f>VLOOKUP(A1114, ALL_AP_DATA!$A$2:$E$3600, 5, FALSE)</f>
        <v>38602</v>
      </c>
      <c r="BJ1114" s="6">
        <f t="shared" si="59"/>
        <v>18.729742843279961</v>
      </c>
      <c r="BK1114" s="6">
        <f t="shared" si="62"/>
        <v>0.70063076176613293</v>
      </c>
    </row>
    <row r="1115" spans="1:63" ht="15.75" customHeight="1" x14ac:dyDescent="0.2">
      <c r="A1115" s="6" t="s">
        <v>1174</v>
      </c>
      <c r="B1115" s="6" t="s">
        <v>61</v>
      </c>
      <c r="C1115" s="6">
        <v>1</v>
      </c>
      <c r="D1115" s="6">
        <v>3</v>
      </c>
      <c r="E1115" s="6">
        <v>0</v>
      </c>
      <c r="F1115" s="6">
        <v>0</v>
      </c>
      <c r="G1115" s="6">
        <v>1.4200000000000001E-2</v>
      </c>
      <c r="H1115" s="6">
        <v>0</v>
      </c>
      <c r="I1115" s="6">
        <v>0</v>
      </c>
      <c r="J1115" s="6">
        <v>1</v>
      </c>
      <c r="K1115" s="6">
        <v>12</v>
      </c>
      <c r="L1115" s="6">
        <v>108</v>
      </c>
      <c r="M1115" s="6">
        <v>5907</v>
      </c>
      <c r="N1115" s="6">
        <v>5.6899999999999999E-2</v>
      </c>
      <c r="O1115" s="6">
        <v>0.55100000000000005</v>
      </c>
      <c r="P1115" s="6">
        <v>0.29320000000000002</v>
      </c>
      <c r="Q1115" s="6">
        <v>10</v>
      </c>
      <c r="R1115" s="6">
        <v>35</v>
      </c>
      <c r="S1115" s="6">
        <v>174</v>
      </c>
      <c r="T1115" s="6">
        <v>15466</v>
      </c>
      <c r="U1115" s="6">
        <v>0.16589999999999999</v>
      </c>
      <c r="V1115" s="6">
        <v>0.88780000000000003</v>
      </c>
      <c r="W1115" s="6">
        <v>0.76759999999999995</v>
      </c>
      <c r="X1115" s="6">
        <v>3</v>
      </c>
      <c r="Y1115" s="6">
        <v>27</v>
      </c>
      <c r="Z1115" s="6">
        <v>0</v>
      </c>
      <c r="AA1115" s="6">
        <v>0</v>
      </c>
      <c r="AB1115" s="6">
        <v>0.128</v>
      </c>
      <c r="AC1115" s="6">
        <v>0</v>
      </c>
      <c r="AD1115" s="6">
        <v>0</v>
      </c>
      <c r="AE1115" s="6">
        <v>7</v>
      </c>
      <c r="AF1115" s="6">
        <v>23</v>
      </c>
      <c r="AG1115" s="6">
        <v>67</v>
      </c>
      <c r="AH1115" s="6">
        <v>2762</v>
      </c>
      <c r="AI1115" s="6">
        <v>0.109</v>
      </c>
      <c r="AJ1115" s="6">
        <v>0.34179999999999999</v>
      </c>
      <c r="AK1115" s="6">
        <v>0.1371</v>
      </c>
      <c r="AT1115" s="6">
        <f t="shared" si="53"/>
        <v>0</v>
      </c>
      <c r="AU1115" s="6">
        <f t="shared" si="54"/>
        <v>492.25</v>
      </c>
      <c r="AV1115" s="6">
        <f t="shared" si="55"/>
        <v>441.8857142857143</v>
      </c>
      <c r="AW1115" s="7">
        <f t="shared" si="56"/>
        <v>0</v>
      </c>
      <c r="AX1115" s="6">
        <f t="shared" si="57"/>
        <v>120.08695652173913</v>
      </c>
      <c r="AY1115" s="6" t="str">
        <f t="shared" si="58"/>
        <v/>
      </c>
      <c r="BA1115" s="6">
        <f>VLOOKUP(A1115, ALL_AP_DATA!$A$2:$F$3600, 6, FALSE)</f>
        <v>211</v>
      </c>
      <c r="BB1115" s="6">
        <f>VLOOKUP(A1115, projmetadata!$A$2:$D$2036, 4, FALSE)</f>
        <v>74619</v>
      </c>
      <c r="BC1115" s="6" t="e">
        <f t="array" aca="1" ref="BC1115" ca="1">_xludf.IFS(I1115&lt;&gt;0, F1115/I1115, P1115&lt;&gt;0, M1115/P1115, W1115&lt;&gt;0, T1115/W1115, AD1115&lt;&gt;0, AA1115/AD1115, AK1115&lt;&gt;0, AH1115/AK1115, AR1115&lt;&gt;0, AO1115/AR1115, TRUE, 0)</f>
        <v>#NAME?</v>
      </c>
      <c r="BE1115" s="6" t="e">
        <f t="shared" ca="1" si="60"/>
        <v>#NAME?</v>
      </c>
      <c r="BF1115" s="6" t="e">
        <f t="shared" ca="1" si="61"/>
        <v>#NAME?</v>
      </c>
      <c r="BG1115" s="6"/>
      <c r="BH1115" s="6">
        <f>VLOOKUP(A1115, ALL_AP_DATA!$A$2:$D$3600, 3, FALSE)</f>
        <v>66</v>
      </c>
      <c r="BI1115" s="6">
        <f>VLOOKUP(A1115, ALL_AP_DATA!$A$2:$E$3600, 5, FALSE)</f>
        <v>20148</v>
      </c>
      <c r="BJ1115" s="6">
        <f t="shared" si="59"/>
        <v>95.488151658767777</v>
      </c>
      <c r="BK1115" s="6">
        <f t="shared" si="62"/>
        <v>0.3127962085308057</v>
      </c>
    </row>
    <row r="1116" spans="1:63" ht="15.75" customHeight="1" x14ac:dyDescent="0.2">
      <c r="A1116" s="6" t="s">
        <v>1175</v>
      </c>
      <c r="B1116" s="6" t="s">
        <v>64</v>
      </c>
      <c r="C1116" s="6">
        <v>5</v>
      </c>
      <c r="D1116" s="6">
        <v>27</v>
      </c>
      <c r="E1116" s="6">
        <v>10</v>
      </c>
      <c r="F1116" s="6">
        <v>577</v>
      </c>
      <c r="G1116" s="6">
        <v>8.4099999999999994E-2</v>
      </c>
      <c r="H1116" s="6">
        <v>0.15629999999999999</v>
      </c>
      <c r="I1116" s="6">
        <v>5.0799999999999998E-2</v>
      </c>
      <c r="Q1116" s="6">
        <v>8</v>
      </c>
      <c r="R1116" s="6">
        <v>40</v>
      </c>
      <c r="S1116" s="6">
        <v>37</v>
      </c>
      <c r="T1116" s="6">
        <v>4929</v>
      </c>
      <c r="U1116" s="6">
        <v>0.1246</v>
      </c>
      <c r="V1116" s="6">
        <v>0.57809999999999995</v>
      </c>
      <c r="W1116" s="6">
        <v>0.43409999999999999</v>
      </c>
      <c r="X1116" s="6">
        <v>10</v>
      </c>
      <c r="Y1116" s="6">
        <v>98</v>
      </c>
      <c r="Z1116" s="6">
        <v>25</v>
      </c>
      <c r="AA1116" s="6">
        <v>1638</v>
      </c>
      <c r="AB1116" s="6">
        <v>0.30530000000000002</v>
      </c>
      <c r="AC1116" s="6">
        <v>0.3906</v>
      </c>
      <c r="AD1116" s="6">
        <v>0.14430000000000001</v>
      </c>
      <c r="AE1116" s="6">
        <v>29</v>
      </c>
      <c r="AF1116" s="6">
        <v>174</v>
      </c>
      <c r="AG1116" s="6">
        <v>46</v>
      </c>
      <c r="AH1116" s="6">
        <v>7035</v>
      </c>
      <c r="AI1116" s="6">
        <v>0.54210000000000003</v>
      </c>
      <c r="AJ1116" s="6">
        <v>0.71879999999999999</v>
      </c>
      <c r="AK1116" s="6">
        <v>0.61960000000000004</v>
      </c>
      <c r="AT1116" s="6">
        <f t="shared" si="53"/>
        <v>21.37037037037037</v>
      </c>
      <c r="AU1116" s="6" t="str">
        <f t="shared" si="54"/>
        <v/>
      </c>
      <c r="AV1116" s="6">
        <f t="shared" si="55"/>
        <v>123.22499999999999</v>
      </c>
      <c r="AW1116" s="7">
        <f t="shared" si="56"/>
        <v>16.714285714285715</v>
      </c>
      <c r="AX1116" s="6">
        <f t="shared" si="57"/>
        <v>40.431034482758619</v>
      </c>
      <c r="AY1116" s="6" t="str">
        <f t="shared" si="58"/>
        <v/>
      </c>
      <c r="BA1116" s="6">
        <f>VLOOKUP(A1116, ALL_AP_DATA!$A$2:$F$3600, 6, FALSE)</f>
        <v>321</v>
      </c>
      <c r="BB1116" s="6">
        <f>VLOOKUP(A1116, projmetadata!$A$2:$D$2036, 4, FALSE)</f>
        <v>28329</v>
      </c>
      <c r="BC1116" s="6" t="e">
        <f t="array" aca="1" ref="BC1116" ca="1">_xludf.IFS(I1116&lt;&gt;0, F1116/I1116, P1116&lt;&gt;0, M1116/P1116, W1116&lt;&gt;0, T1116/W1116, AD1116&lt;&gt;0, AA1116/AD1116, AK1116&lt;&gt;0, AH1116/AK1116, AR1116&lt;&gt;0, AO1116/AR1116, TRUE, 0)</f>
        <v>#NAME?</v>
      </c>
      <c r="BE1116" s="6" t="e">
        <f t="shared" ca="1" si="60"/>
        <v>#NAME?</v>
      </c>
      <c r="BF1116" s="6" t="e">
        <f t="shared" ca="1" si="61"/>
        <v>#NAME?</v>
      </c>
      <c r="BG1116" s="6"/>
      <c r="BH1116" s="6">
        <f>VLOOKUP(A1116, ALL_AP_DATA!$A$2:$D$3600, 3, FALSE)</f>
        <v>216</v>
      </c>
      <c r="BI1116" s="6">
        <f>VLOOKUP(A1116, ALL_AP_DATA!$A$2:$E$3600, 5, FALSE)</f>
        <v>11355</v>
      </c>
      <c r="BJ1116" s="6">
        <f t="shared" si="59"/>
        <v>35.373831775700936</v>
      </c>
      <c r="BK1116" s="6">
        <f t="shared" si="62"/>
        <v>0.67289719626168221</v>
      </c>
    </row>
    <row r="1117" spans="1:63" ht="15.75" customHeight="1" x14ac:dyDescent="0.2">
      <c r="A1117" s="6" t="s">
        <v>1176</v>
      </c>
      <c r="B1117" s="6" t="s">
        <v>61</v>
      </c>
      <c r="C1117" s="6">
        <v>5</v>
      </c>
      <c r="D1117" s="6">
        <v>12</v>
      </c>
      <c r="E1117" s="6">
        <v>8</v>
      </c>
      <c r="F1117" s="6">
        <v>259</v>
      </c>
      <c r="G1117" s="6">
        <v>5.4999999999999997E-3</v>
      </c>
      <c r="H1117" s="6">
        <v>1.0699999999999999E-2</v>
      </c>
      <c r="I1117" s="6">
        <v>2.2000000000000001E-3</v>
      </c>
      <c r="J1117" s="6">
        <v>3</v>
      </c>
      <c r="K1117" s="6">
        <v>23</v>
      </c>
      <c r="L1117" s="6">
        <v>144</v>
      </c>
      <c r="M1117" s="6">
        <v>16666</v>
      </c>
      <c r="N1117" s="6">
        <v>1.06E-2</v>
      </c>
      <c r="O1117" s="6">
        <v>0.192</v>
      </c>
      <c r="P1117" s="6">
        <v>0.14410000000000001</v>
      </c>
      <c r="Q1117" s="6">
        <v>38</v>
      </c>
      <c r="R1117" s="6">
        <v>178</v>
      </c>
      <c r="S1117" s="6">
        <v>568</v>
      </c>
      <c r="T1117" s="6">
        <v>69384</v>
      </c>
      <c r="U1117" s="6">
        <v>8.1900000000000001E-2</v>
      </c>
      <c r="V1117" s="6">
        <v>0.75729999999999997</v>
      </c>
      <c r="W1117" s="6">
        <v>0.60009999999999997</v>
      </c>
      <c r="X1117" s="6">
        <v>107</v>
      </c>
      <c r="Y1117" s="6">
        <v>809</v>
      </c>
      <c r="Z1117" s="6">
        <v>658</v>
      </c>
      <c r="AA1117" s="6">
        <v>61548</v>
      </c>
      <c r="AB1117" s="6">
        <v>0.37209999999999999</v>
      </c>
      <c r="AC1117" s="6">
        <v>0.87729999999999997</v>
      </c>
      <c r="AD1117" s="6">
        <v>0.5323</v>
      </c>
      <c r="AE1117" s="6">
        <v>122</v>
      </c>
      <c r="AF1117" s="6">
        <v>761</v>
      </c>
      <c r="AG1117" s="6">
        <v>673</v>
      </c>
      <c r="AH1117" s="6">
        <v>61156</v>
      </c>
      <c r="AI1117" s="6">
        <v>0.35</v>
      </c>
      <c r="AJ1117" s="6">
        <v>0.89729999999999999</v>
      </c>
      <c r="AK1117" s="6">
        <v>0.52890000000000004</v>
      </c>
      <c r="AL1117" s="6">
        <v>9</v>
      </c>
      <c r="AM1117" s="6">
        <v>107</v>
      </c>
      <c r="AN1117" s="6">
        <v>414</v>
      </c>
      <c r="AO1117" s="6">
        <v>42505</v>
      </c>
      <c r="AP1117" s="6">
        <v>4.9200000000000001E-2</v>
      </c>
      <c r="AQ1117" s="6">
        <v>0.55200000000000005</v>
      </c>
      <c r="AR1117" s="6">
        <v>0.36759999999999998</v>
      </c>
      <c r="AT1117" s="6">
        <f t="shared" si="53"/>
        <v>21.583333333333332</v>
      </c>
      <c r="AU1117" s="6">
        <f t="shared" si="54"/>
        <v>724.60869565217388</v>
      </c>
      <c r="AV1117" s="6">
        <f t="shared" si="55"/>
        <v>389.79775280898878</v>
      </c>
      <c r="AW1117" s="7">
        <f t="shared" si="56"/>
        <v>76.079110012360943</v>
      </c>
      <c r="AX1117" s="6">
        <f t="shared" si="57"/>
        <v>80.362680683311439</v>
      </c>
      <c r="AY1117" s="6">
        <f t="shared" si="58"/>
        <v>397.24299065420558</v>
      </c>
      <c r="BA1117" s="6">
        <f>VLOOKUP(A1117, ALL_AP_DATA!$A$2:$F$3600, 6, FALSE)</f>
        <v>2174</v>
      </c>
      <c r="BB1117" s="6">
        <f>VLOOKUP(A1117, projmetadata!$A$2:$D$2036, 4, FALSE)</f>
        <v>1070336</v>
      </c>
      <c r="BC1117" s="6" t="e">
        <f t="array" aca="1" ref="BC1117" ca="1">_xludf.IFS(I1117&lt;&gt;0, F1117/I1117, P1117&lt;&gt;0, M1117/P1117, W1117&lt;&gt;0, T1117/W1117, AD1117&lt;&gt;0, AA1117/AD1117, AK1117&lt;&gt;0, AH1117/AK1117, AR1117&lt;&gt;0, AO1117/AR1117, TRUE, 0)</f>
        <v>#NAME?</v>
      </c>
      <c r="BE1117" s="6" t="e">
        <f t="shared" ca="1" si="60"/>
        <v>#NAME?</v>
      </c>
      <c r="BF1117" s="6" t="e">
        <f t="shared" ca="1" si="61"/>
        <v>#NAME?</v>
      </c>
      <c r="BG1117" s="6"/>
      <c r="BH1117" s="6">
        <f>VLOOKUP(A1117, ALL_AP_DATA!$A$2:$D$3600, 3, FALSE)</f>
        <v>1170</v>
      </c>
      <c r="BI1117" s="6">
        <f>VLOOKUP(A1117, ALL_AP_DATA!$A$2:$E$3600, 5, FALSE)</f>
        <v>115618</v>
      </c>
      <c r="BJ1117" s="6">
        <f t="shared" si="59"/>
        <v>53.182152713891448</v>
      </c>
      <c r="BK1117" s="6">
        <f t="shared" si="62"/>
        <v>0.53817847286108556</v>
      </c>
    </row>
    <row r="1118" spans="1:63" ht="15.75" customHeight="1" x14ac:dyDescent="0.2">
      <c r="A1118" s="6" t="s">
        <v>1177</v>
      </c>
      <c r="B1118" s="6" t="s">
        <v>64</v>
      </c>
      <c r="C1118" s="6">
        <v>6</v>
      </c>
      <c r="D1118" s="6">
        <v>36</v>
      </c>
      <c r="E1118" s="6">
        <v>7</v>
      </c>
      <c r="F1118" s="6">
        <v>119</v>
      </c>
      <c r="G1118" s="6">
        <v>7.0199999999999999E-2</v>
      </c>
      <c r="H1118" s="6">
        <v>0.4667</v>
      </c>
      <c r="I1118" s="6">
        <v>0.32779999999999998</v>
      </c>
      <c r="X1118" s="6">
        <v>10</v>
      </c>
      <c r="Y1118" s="6">
        <v>153</v>
      </c>
      <c r="Z1118" s="6">
        <v>6</v>
      </c>
      <c r="AA1118" s="6">
        <v>124</v>
      </c>
      <c r="AB1118" s="6">
        <v>0.29820000000000002</v>
      </c>
      <c r="AC1118" s="6">
        <v>0.4</v>
      </c>
      <c r="AD1118" s="6">
        <v>0.34160000000000001</v>
      </c>
      <c r="AE1118" s="6">
        <v>77</v>
      </c>
      <c r="AF1118" s="6">
        <v>226</v>
      </c>
      <c r="AG1118" s="6">
        <v>12</v>
      </c>
      <c r="AH1118" s="6">
        <v>224</v>
      </c>
      <c r="AI1118" s="6">
        <v>0.4405</v>
      </c>
      <c r="AJ1118" s="6">
        <v>0.8</v>
      </c>
      <c r="AK1118" s="6">
        <v>0.61709999999999998</v>
      </c>
      <c r="AT1118" s="6">
        <f t="shared" si="53"/>
        <v>3.3055555555555554</v>
      </c>
      <c r="AU1118" s="6" t="str">
        <f t="shared" si="54"/>
        <v/>
      </c>
      <c r="AV1118" s="6" t="str">
        <f t="shared" si="55"/>
        <v/>
      </c>
      <c r="AW1118" s="7">
        <f t="shared" si="56"/>
        <v>0.81045751633986929</v>
      </c>
      <c r="AX1118" s="6">
        <f t="shared" si="57"/>
        <v>0.99115044247787609</v>
      </c>
      <c r="AY1118" s="6" t="str">
        <f t="shared" si="58"/>
        <v/>
      </c>
      <c r="BA1118" s="6">
        <f>VLOOKUP(A1118, ALL_AP_DATA!$A$2:$F$3600, 6, FALSE)</f>
        <v>513</v>
      </c>
      <c r="BB1118" s="6">
        <f>VLOOKUP(A1118, projmetadata!$A$2:$D$2036, 4, FALSE)</f>
        <v>29488</v>
      </c>
      <c r="BC1118" s="6" t="e">
        <f t="array" aca="1" ref="BC1118" ca="1">_xludf.IFS(I1118&lt;&gt;0, F1118/I1118, P1118&lt;&gt;0, M1118/P1118, W1118&lt;&gt;0, T1118/W1118, AD1118&lt;&gt;0, AA1118/AD1118, AK1118&lt;&gt;0, AH1118/AK1118, AR1118&lt;&gt;0, AO1118/AR1118, TRUE, 0)</f>
        <v>#NAME?</v>
      </c>
      <c r="BE1118" s="6" t="e">
        <f t="shared" ca="1" si="60"/>
        <v>#NAME?</v>
      </c>
      <c r="BF1118" s="6" t="e">
        <f t="shared" ca="1" si="61"/>
        <v>#NAME?</v>
      </c>
      <c r="BG1118" s="6"/>
      <c r="BH1118" s="6">
        <f>VLOOKUP(A1118, ALL_AP_DATA!$A$2:$D$3600, 3, FALSE)</f>
        <v>295</v>
      </c>
      <c r="BI1118" s="6">
        <f>VLOOKUP(A1118, ALL_AP_DATA!$A$2:$E$3600, 5, FALSE)</f>
        <v>363</v>
      </c>
      <c r="BJ1118" s="6">
        <f t="shared" si="59"/>
        <v>0.70760233918128657</v>
      </c>
      <c r="BK1118" s="6">
        <f t="shared" si="62"/>
        <v>0.57504873294346981</v>
      </c>
    </row>
    <row r="1119" spans="1:63" ht="15.75" customHeight="1" x14ac:dyDescent="0.2">
      <c r="A1119" s="6" t="s">
        <v>1178</v>
      </c>
      <c r="B1119" s="6" t="s">
        <v>64</v>
      </c>
      <c r="C1119" s="6">
        <v>12</v>
      </c>
      <c r="D1119" s="6">
        <v>35</v>
      </c>
      <c r="E1119" s="6">
        <v>44</v>
      </c>
      <c r="F1119" s="6">
        <v>3240</v>
      </c>
      <c r="G1119" s="6">
        <v>3.7600000000000001E-2</v>
      </c>
      <c r="H1119" s="6">
        <v>0.3826</v>
      </c>
      <c r="I1119" s="6">
        <v>0.23300000000000001</v>
      </c>
      <c r="Q1119" s="6">
        <v>16</v>
      </c>
      <c r="R1119" s="6">
        <v>76</v>
      </c>
      <c r="S1119" s="6">
        <v>58</v>
      </c>
      <c r="T1119" s="6">
        <v>8245</v>
      </c>
      <c r="U1119" s="6">
        <v>8.1600000000000006E-2</v>
      </c>
      <c r="V1119" s="6">
        <v>0.50429999999999997</v>
      </c>
      <c r="W1119" s="6">
        <v>0.59299999999999997</v>
      </c>
      <c r="X1119" s="6">
        <v>25</v>
      </c>
      <c r="Y1119" s="6">
        <v>84</v>
      </c>
      <c r="Z1119" s="6">
        <v>63</v>
      </c>
      <c r="AA1119" s="6">
        <v>3897</v>
      </c>
      <c r="AB1119" s="6">
        <v>9.0200000000000002E-2</v>
      </c>
      <c r="AC1119" s="6">
        <v>0.54779999999999995</v>
      </c>
      <c r="AD1119" s="6">
        <v>0.28029999999999999</v>
      </c>
      <c r="AE1119" s="6">
        <v>67</v>
      </c>
      <c r="AF1119" s="6">
        <v>260</v>
      </c>
      <c r="AG1119" s="6">
        <v>50</v>
      </c>
      <c r="AH1119" s="6">
        <v>4311</v>
      </c>
      <c r="AI1119" s="6">
        <v>0.27929999999999999</v>
      </c>
      <c r="AJ1119" s="6">
        <v>0.43480000000000002</v>
      </c>
      <c r="AK1119" s="6">
        <v>0.31009999999999999</v>
      </c>
      <c r="AL1119" s="6">
        <v>1</v>
      </c>
      <c r="AM1119" s="6">
        <v>27</v>
      </c>
      <c r="AN1119" s="6">
        <v>15</v>
      </c>
      <c r="AO1119" s="6">
        <v>3690</v>
      </c>
      <c r="AP1119" s="6">
        <v>2.9000000000000001E-2</v>
      </c>
      <c r="AQ1119" s="6">
        <v>0.13039999999999999</v>
      </c>
      <c r="AR1119" s="6">
        <v>0.26540000000000002</v>
      </c>
      <c r="AT1119" s="6">
        <f t="shared" si="53"/>
        <v>92.571428571428569</v>
      </c>
      <c r="AU1119" s="6" t="str">
        <f t="shared" si="54"/>
        <v/>
      </c>
      <c r="AV1119" s="6">
        <f t="shared" si="55"/>
        <v>108.48684210526316</v>
      </c>
      <c r="AW1119" s="7">
        <f t="shared" si="56"/>
        <v>46.392857142857146</v>
      </c>
      <c r="AX1119" s="6">
        <f t="shared" si="57"/>
        <v>16.580769230769231</v>
      </c>
      <c r="AY1119" s="6">
        <f t="shared" si="58"/>
        <v>136.66666666666666</v>
      </c>
      <c r="BA1119" s="6">
        <f>VLOOKUP(A1119, ALL_AP_DATA!$A$2:$F$3600, 6, FALSE)</f>
        <v>931</v>
      </c>
      <c r="BB1119" s="6">
        <f>VLOOKUP(A1119, projmetadata!$A$2:$D$2036, 4, FALSE)</f>
        <v>60903</v>
      </c>
      <c r="BC1119" s="6" t="e">
        <f t="array" aca="1" ref="BC1119" ca="1">_xludf.IFS(I1119&lt;&gt;0, F1119/I1119, P1119&lt;&gt;0, M1119/P1119, W1119&lt;&gt;0, T1119/W1119, AD1119&lt;&gt;0, AA1119/AD1119, AK1119&lt;&gt;0, AH1119/AK1119, AR1119&lt;&gt;0, AO1119/AR1119, TRUE, 0)</f>
        <v>#NAME?</v>
      </c>
      <c r="BE1119" s="6" t="e">
        <f t="shared" ca="1" si="60"/>
        <v>#NAME?</v>
      </c>
      <c r="BF1119" s="6" t="e">
        <f t="shared" ca="1" si="61"/>
        <v>#NAME?</v>
      </c>
      <c r="BG1119" s="6"/>
      <c r="BH1119" s="6">
        <f>VLOOKUP(A1119, ALL_AP_DATA!$A$2:$D$3600, 3, FALSE)</f>
        <v>349</v>
      </c>
      <c r="BI1119" s="6">
        <f>VLOOKUP(A1119, ALL_AP_DATA!$A$2:$E$3600, 5, FALSE)</f>
        <v>13904</v>
      </c>
      <c r="BJ1119" s="6">
        <f t="shared" si="59"/>
        <v>14.934479054779807</v>
      </c>
      <c r="BK1119" s="6">
        <f t="shared" si="62"/>
        <v>0.37486573576799143</v>
      </c>
    </row>
    <row r="1120" spans="1:63" ht="15.75" customHeight="1" x14ac:dyDescent="0.2">
      <c r="A1120" s="6" t="s">
        <v>1179</v>
      </c>
      <c r="B1120" s="6" t="s">
        <v>64</v>
      </c>
      <c r="C1120" s="6">
        <v>1</v>
      </c>
      <c r="D1120" s="6">
        <v>3</v>
      </c>
      <c r="E1120" s="6">
        <v>0</v>
      </c>
      <c r="F1120" s="6">
        <v>0</v>
      </c>
      <c r="G1120" s="6">
        <v>1.0999999999999999E-2</v>
      </c>
      <c r="H1120" s="6">
        <v>0</v>
      </c>
      <c r="I1120" s="6">
        <v>0</v>
      </c>
      <c r="X1120" s="6">
        <v>6</v>
      </c>
      <c r="Y1120" s="6">
        <v>36</v>
      </c>
      <c r="Z1120" s="6">
        <v>0</v>
      </c>
      <c r="AA1120" s="6">
        <v>0</v>
      </c>
      <c r="AB1120" s="6">
        <v>0.13239999999999999</v>
      </c>
      <c r="AC1120" s="6">
        <v>0</v>
      </c>
      <c r="AD1120" s="6">
        <v>0</v>
      </c>
      <c r="AE1120" s="6">
        <v>20</v>
      </c>
      <c r="AF1120" s="6">
        <v>66</v>
      </c>
      <c r="AG1120" s="6">
        <v>1</v>
      </c>
      <c r="AH1120" s="6">
        <v>2</v>
      </c>
      <c r="AI1120" s="6">
        <v>0.24260000000000001</v>
      </c>
      <c r="AJ1120" s="6">
        <v>1</v>
      </c>
      <c r="AK1120" s="6">
        <v>1</v>
      </c>
      <c r="AT1120" s="6">
        <f t="shared" si="53"/>
        <v>0</v>
      </c>
      <c r="AU1120" s="6" t="str">
        <f t="shared" si="54"/>
        <v/>
      </c>
      <c r="AV1120" s="6" t="str">
        <f t="shared" si="55"/>
        <v/>
      </c>
      <c r="AW1120" s="7">
        <f t="shared" si="56"/>
        <v>0</v>
      </c>
      <c r="AX1120" s="6">
        <f t="shared" si="57"/>
        <v>3.0303030303030304E-2</v>
      </c>
      <c r="AY1120" s="6" t="str">
        <f t="shared" si="58"/>
        <v/>
      </c>
      <c r="BA1120" s="6">
        <f>VLOOKUP(A1120, ALL_AP_DATA!$A$2:$F$3600, 6, FALSE)</f>
        <v>272</v>
      </c>
      <c r="BB1120" s="6">
        <f>VLOOKUP(A1120, projmetadata!$A$2:$D$2036, 4, FALSE)</f>
        <v>14402</v>
      </c>
      <c r="BC1120" s="6" t="e">
        <f t="array" aca="1" ref="BC1120" ca="1">_xludf.IFS(I1120&lt;&gt;0, F1120/I1120, P1120&lt;&gt;0, M1120/P1120, W1120&lt;&gt;0, T1120/W1120, AD1120&lt;&gt;0, AA1120/AD1120, AK1120&lt;&gt;0, AH1120/AK1120, AR1120&lt;&gt;0, AO1120/AR1120, TRUE, 0)</f>
        <v>#NAME?</v>
      </c>
      <c r="BE1120" s="6" t="e">
        <f t="shared" ca="1" si="60"/>
        <v>#NAME?</v>
      </c>
      <c r="BF1120" s="6" t="e">
        <f t="shared" ca="1" si="61"/>
        <v>#NAME?</v>
      </c>
      <c r="BG1120" s="6"/>
      <c r="BH1120" s="6">
        <f>VLOOKUP(A1120, ALL_AP_DATA!$A$2:$D$3600, 3, FALSE)</f>
        <v>84</v>
      </c>
      <c r="BI1120" s="6">
        <f>VLOOKUP(A1120, ALL_AP_DATA!$A$2:$E$3600, 5, FALSE)</f>
        <v>2</v>
      </c>
      <c r="BJ1120" s="6">
        <f t="shared" si="59"/>
        <v>7.3529411764705881E-3</v>
      </c>
      <c r="BK1120" s="6">
        <f t="shared" si="62"/>
        <v>0.30882352941176472</v>
      </c>
    </row>
    <row r="1121" spans="1:63" ht="15.75" customHeight="1" x14ac:dyDescent="0.2">
      <c r="A1121" s="6" t="s">
        <v>1180</v>
      </c>
      <c r="B1121" s="6" t="s">
        <v>64</v>
      </c>
      <c r="C1121" s="6">
        <v>5</v>
      </c>
      <c r="D1121" s="6">
        <v>12</v>
      </c>
      <c r="E1121" s="6">
        <v>2</v>
      </c>
      <c r="F1121" s="6">
        <v>39</v>
      </c>
      <c r="G1121" s="6">
        <v>2.4299999999999999E-2</v>
      </c>
      <c r="H1121" s="6">
        <v>7.1400000000000005E-2</v>
      </c>
      <c r="I1121" s="6">
        <v>2.3400000000000001E-2</v>
      </c>
      <c r="Q1121" s="6">
        <v>2</v>
      </c>
      <c r="R1121" s="6">
        <v>5</v>
      </c>
      <c r="S1121" s="6">
        <v>4</v>
      </c>
      <c r="T1121" s="6">
        <v>61</v>
      </c>
      <c r="U1121" s="6">
        <v>1.01E-2</v>
      </c>
      <c r="V1121" s="6">
        <v>0.1429</v>
      </c>
      <c r="W1121" s="6">
        <v>3.6600000000000001E-2</v>
      </c>
      <c r="X1121" s="6">
        <v>20</v>
      </c>
      <c r="Y1121" s="6">
        <v>82</v>
      </c>
      <c r="Z1121" s="6">
        <v>13</v>
      </c>
      <c r="AA1121" s="6">
        <v>373</v>
      </c>
      <c r="AB1121" s="6">
        <v>0.16600000000000001</v>
      </c>
      <c r="AC1121" s="6">
        <v>0.46429999999999999</v>
      </c>
      <c r="AD1121" s="6">
        <v>0.22359999999999999</v>
      </c>
      <c r="AE1121" s="6">
        <v>32</v>
      </c>
      <c r="AF1121" s="6">
        <v>116</v>
      </c>
      <c r="AG1121" s="6">
        <v>13</v>
      </c>
      <c r="AH1121" s="6">
        <v>704</v>
      </c>
      <c r="AI1121" s="6">
        <v>0.23480000000000001</v>
      </c>
      <c r="AJ1121" s="6">
        <v>0.46429999999999999</v>
      </c>
      <c r="AK1121" s="6">
        <v>0.42209999999999998</v>
      </c>
      <c r="AT1121" s="6">
        <f t="shared" si="53"/>
        <v>3.25</v>
      </c>
      <c r="AU1121" s="6" t="str">
        <f t="shared" si="54"/>
        <v/>
      </c>
      <c r="AV1121" s="6">
        <f t="shared" si="55"/>
        <v>12.2</v>
      </c>
      <c r="AW1121" s="7">
        <f t="shared" si="56"/>
        <v>4.5487804878048781</v>
      </c>
      <c r="AX1121" s="6">
        <f t="shared" si="57"/>
        <v>6.068965517241379</v>
      </c>
      <c r="AY1121" s="6" t="str">
        <f t="shared" si="58"/>
        <v/>
      </c>
      <c r="BA1121" s="6">
        <f>VLOOKUP(A1121, ALL_AP_DATA!$A$2:$F$3600, 6, FALSE)</f>
        <v>494</v>
      </c>
      <c r="BB1121" s="6">
        <f>VLOOKUP(A1121, projmetadata!$A$2:$D$2036, 4, FALSE)</f>
        <v>39853</v>
      </c>
      <c r="BC1121" s="6" t="e">
        <f t="array" aca="1" ref="BC1121" ca="1">_xludf.IFS(I1121&lt;&gt;0, F1121/I1121, P1121&lt;&gt;0, M1121/P1121, W1121&lt;&gt;0, T1121/W1121, AD1121&lt;&gt;0, AA1121/AD1121, AK1121&lt;&gt;0, AH1121/AK1121, AR1121&lt;&gt;0, AO1121/AR1121, TRUE, 0)</f>
        <v>#NAME?</v>
      </c>
      <c r="BE1121" s="6" t="e">
        <f t="shared" ca="1" si="60"/>
        <v>#NAME?</v>
      </c>
      <c r="BF1121" s="6" t="e">
        <f t="shared" ca="1" si="61"/>
        <v>#NAME?</v>
      </c>
      <c r="BG1121" s="6"/>
      <c r="BH1121" s="6">
        <f>VLOOKUP(A1121, ALL_AP_DATA!$A$2:$D$3600, 3, FALSE)</f>
        <v>175</v>
      </c>
      <c r="BI1121" s="6">
        <f>VLOOKUP(A1121, ALL_AP_DATA!$A$2:$E$3600, 5, FALSE)</f>
        <v>1668</v>
      </c>
      <c r="BJ1121" s="6">
        <f t="shared" si="59"/>
        <v>3.3765182186234819</v>
      </c>
      <c r="BK1121" s="6">
        <f t="shared" si="62"/>
        <v>0.354251012145749</v>
      </c>
    </row>
    <row r="1122" spans="1:63" ht="15.75" customHeight="1" x14ac:dyDescent="0.2">
      <c r="A1122" s="6" t="s">
        <v>1181</v>
      </c>
      <c r="B1122" s="6" t="s">
        <v>64</v>
      </c>
      <c r="C1122" s="6">
        <v>5</v>
      </c>
      <c r="D1122" s="6">
        <v>16</v>
      </c>
      <c r="E1122" s="6">
        <v>1</v>
      </c>
      <c r="F1122" s="6">
        <v>2</v>
      </c>
      <c r="G1122" s="6">
        <v>5.9700000000000003E-2</v>
      </c>
      <c r="H1122" s="6">
        <v>0.25</v>
      </c>
      <c r="I1122" s="6">
        <v>1E-3</v>
      </c>
      <c r="Q1122" s="6">
        <v>2</v>
      </c>
      <c r="R1122" s="6">
        <v>8</v>
      </c>
      <c r="S1122" s="6">
        <v>3</v>
      </c>
      <c r="T1122" s="6">
        <v>1806</v>
      </c>
      <c r="U1122" s="6">
        <v>2.9899999999999999E-2</v>
      </c>
      <c r="V1122" s="6">
        <v>0.75</v>
      </c>
      <c r="W1122" s="6">
        <v>0.93140000000000001</v>
      </c>
      <c r="X1122" s="6">
        <v>7</v>
      </c>
      <c r="Y1122" s="6">
        <v>53</v>
      </c>
      <c r="Z1122" s="6">
        <v>1</v>
      </c>
      <c r="AA1122" s="6">
        <v>4</v>
      </c>
      <c r="AB1122" s="6">
        <v>0.1978</v>
      </c>
      <c r="AC1122" s="6">
        <v>0.25</v>
      </c>
      <c r="AD1122" s="6">
        <v>2.0999999999999999E-3</v>
      </c>
      <c r="AE1122" s="6">
        <v>18</v>
      </c>
      <c r="AF1122" s="6">
        <v>60</v>
      </c>
      <c r="AG1122" s="6">
        <v>3</v>
      </c>
      <c r="AH1122" s="6">
        <v>462</v>
      </c>
      <c r="AI1122" s="6">
        <v>0.22389999999999999</v>
      </c>
      <c r="AJ1122" s="6">
        <v>0.75</v>
      </c>
      <c r="AK1122" s="6">
        <v>0.23830000000000001</v>
      </c>
      <c r="AT1122" s="6">
        <f t="shared" si="53"/>
        <v>0.125</v>
      </c>
      <c r="AU1122" s="6" t="str">
        <f t="shared" si="54"/>
        <v/>
      </c>
      <c r="AV1122" s="6">
        <f t="shared" si="55"/>
        <v>225.75</v>
      </c>
      <c r="AW1122" s="7">
        <f t="shared" si="56"/>
        <v>7.5471698113207544E-2</v>
      </c>
      <c r="AX1122" s="6">
        <f t="shared" si="57"/>
        <v>7.7</v>
      </c>
      <c r="AY1122" s="6" t="str">
        <f t="shared" si="58"/>
        <v/>
      </c>
      <c r="BA1122" s="6">
        <f>VLOOKUP(A1122, ALL_AP_DATA!$A$2:$F$3600, 6, FALSE)</f>
        <v>268</v>
      </c>
      <c r="BB1122" s="6">
        <f>VLOOKUP(A1122, projmetadata!$A$2:$D$2036, 4, FALSE)</f>
        <v>14674</v>
      </c>
      <c r="BC1122" s="6" t="e">
        <f t="array" aca="1" ref="BC1122" ca="1">_xludf.IFS(I1122&lt;&gt;0, F1122/I1122, P1122&lt;&gt;0, M1122/P1122, W1122&lt;&gt;0, T1122/W1122, AD1122&lt;&gt;0, AA1122/AD1122, AK1122&lt;&gt;0, AH1122/AK1122, AR1122&lt;&gt;0, AO1122/AR1122, TRUE, 0)</f>
        <v>#NAME?</v>
      </c>
      <c r="BE1122" s="6" t="e">
        <f t="shared" ca="1" si="60"/>
        <v>#NAME?</v>
      </c>
      <c r="BF1122" s="6" t="e">
        <f t="shared" ca="1" si="61"/>
        <v>#NAME?</v>
      </c>
      <c r="BG1122" s="6"/>
      <c r="BH1122" s="6">
        <f>VLOOKUP(A1122, ALL_AP_DATA!$A$2:$D$3600, 3, FALSE)</f>
        <v>98</v>
      </c>
      <c r="BI1122" s="6">
        <f>VLOOKUP(A1122, ALL_AP_DATA!$A$2:$E$3600, 5, FALSE)</f>
        <v>1939</v>
      </c>
      <c r="BJ1122" s="6">
        <f t="shared" si="59"/>
        <v>7.2350746268656714</v>
      </c>
      <c r="BK1122" s="6">
        <f t="shared" si="62"/>
        <v>0.36567164179104478</v>
      </c>
    </row>
    <row r="1123" spans="1:63" ht="15.75" customHeight="1" x14ac:dyDescent="0.2">
      <c r="A1123" s="6" t="s">
        <v>1182</v>
      </c>
      <c r="B1123" s="6" t="s">
        <v>61</v>
      </c>
      <c r="C1123" s="6">
        <v>15</v>
      </c>
      <c r="D1123" s="6">
        <v>61</v>
      </c>
      <c r="E1123" s="6">
        <v>45</v>
      </c>
      <c r="F1123" s="6">
        <v>2079</v>
      </c>
      <c r="G1123" s="6">
        <v>3.0300000000000001E-2</v>
      </c>
      <c r="H1123" s="6">
        <v>0.14660000000000001</v>
      </c>
      <c r="I1123" s="6">
        <v>3.7100000000000001E-2</v>
      </c>
      <c r="J1123" s="6">
        <v>8</v>
      </c>
      <c r="K1123" s="6">
        <v>19</v>
      </c>
      <c r="L1123" s="6">
        <v>22</v>
      </c>
      <c r="M1123" s="6">
        <v>1540</v>
      </c>
      <c r="N1123" s="6">
        <v>9.4000000000000004E-3</v>
      </c>
      <c r="O1123" s="6">
        <v>7.17E-2</v>
      </c>
      <c r="P1123" s="6">
        <v>2.75E-2</v>
      </c>
      <c r="Q1123" s="6">
        <v>34</v>
      </c>
      <c r="R1123" s="6">
        <v>134</v>
      </c>
      <c r="S1123" s="6">
        <v>183</v>
      </c>
      <c r="T1123" s="6">
        <v>32497</v>
      </c>
      <c r="U1123" s="6">
        <v>6.6600000000000006E-2</v>
      </c>
      <c r="V1123" s="6">
        <v>0.59609999999999996</v>
      </c>
      <c r="W1123" s="6">
        <v>0.57979999999999998</v>
      </c>
      <c r="X1123" s="6">
        <v>76</v>
      </c>
      <c r="Y1123" s="6">
        <v>538</v>
      </c>
      <c r="Z1123" s="6">
        <v>150</v>
      </c>
      <c r="AA1123" s="6">
        <v>12287</v>
      </c>
      <c r="AB1123" s="6">
        <v>0.26729999999999998</v>
      </c>
      <c r="AC1123" s="6">
        <v>0.48859999999999998</v>
      </c>
      <c r="AD1123" s="6">
        <v>0.21920000000000001</v>
      </c>
      <c r="AE1123" s="6">
        <v>107</v>
      </c>
      <c r="AF1123" s="6">
        <v>631</v>
      </c>
      <c r="AG1123" s="6">
        <v>209</v>
      </c>
      <c r="AH1123" s="6">
        <v>20684</v>
      </c>
      <c r="AI1123" s="6">
        <v>0.3135</v>
      </c>
      <c r="AJ1123" s="6">
        <v>0.68079999999999996</v>
      </c>
      <c r="AK1123" s="6">
        <v>0.36909999999999998</v>
      </c>
      <c r="AT1123" s="6">
        <f t="shared" si="53"/>
        <v>34.081967213114751</v>
      </c>
      <c r="AU1123" s="6">
        <f t="shared" si="54"/>
        <v>81.05263157894737</v>
      </c>
      <c r="AV1123" s="6">
        <f t="shared" si="55"/>
        <v>242.51492537313433</v>
      </c>
      <c r="AW1123" s="7">
        <f t="shared" si="56"/>
        <v>22.838289962825279</v>
      </c>
      <c r="AX1123" s="6">
        <f t="shared" si="57"/>
        <v>32.7797147385103</v>
      </c>
      <c r="AY1123" s="6" t="str">
        <f t="shared" si="58"/>
        <v/>
      </c>
      <c r="BA1123" s="6">
        <f>VLOOKUP(A1123, ALL_AP_DATA!$A$2:$F$3600, 6, FALSE)</f>
        <v>2013</v>
      </c>
      <c r="BB1123" s="6">
        <f>VLOOKUP(A1123, projmetadata!$A$2:$D$2036, 4, FALSE)</f>
        <v>317398</v>
      </c>
      <c r="BC1123" s="6" t="e">
        <f t="array" aca="1" ref="BC1123" ca="1">_xludf.IFS(I1123&lt;&gt;0, F1123/I1123, P1123&lt;&gt;0, M1123/P1123, W1123&lt;&gt;0, T1123/W1123, AD1123&lt;&gt;0, AA1123/AD1123, AK1123&lt;&gt;0, AH1123/AK1123, AR1123&lt;&gt;0, AO1123/AR1123, TRUE, 0)</f>
        <v>#NAME?</v>
      </c>
      <c r="BE1123" s="6" t="e">
        <f t="shared" ca="1" si="60"/>
        <v>#NAME?</v>
      </c>
      <c r="BF1123" s="6" t="e">
        <f t="shared" ca="1" si="61"/>
        <v>#NAME?</v>
      </c>
      <c r="BG1123" s="6"/>
      <c r="BH1123" s="6">
        <f>VLOOKUP(A1123, ALL_AP_DATA!$A$2:$D$3600, 3, FALSE)</f>
        <v>1000</v>
      </c>
      <c r="BI1123" s="6">
        <f>VLOOKUP(A1123, ALL_AP_DATA!$A$2:$E$3600, 5, FALSE)</f>
        <v>56045</v>
      </c>
      <c r="BJ1123" s="6">
        <f t="shared" si="59"/>
        <v>27.84153005464481</v>
      </c>
      <c r="BK1123" s="6">
        <f t="shared" si="62"/>
        <v>0.49677098857426727</v>
      </c>
    </row>
    <row r="1124" spans="1:63" ht="15.75" customHeight="1" x14ac:dyDescent="0.2">
      <c r="A1124" s="6" t="s">
        <v>1183</v>
      </c>
      <c r="B1124" s="6" t="s">
        <v>61</v>
      </c>
      <c r="C1124" s="6">
        <v>1</v>
      </c>
      <c r="D1124" s="6">
        <v>4</v>
      </c>
      <c r="E1124" s="6">
        <v>0</v>
      </c>
      <c r="F1124" s="6">
        <v>0</v>
      </c>
      <c r="G1124" s="6">
        <v>3.3E-3</v>
      </c>
      <c r="H1124" s="6">
        <v>0</v>
      </c>
      <c r="I1124" s="6">
        <v>0</v>
      </c>
      <c r="Q1124" s="6">
        <v>2</v>
      </c>
      <c r="R1124" s="6">
        <v>9</v>
      </c>
      <c r="S1124" s="6">
        <v>10</v>
      </c>
      <c r="T1124" s="6">
        <v>182</v>
      </c>
      <c r="U1124" s="6">
        <v>7.4000000000000003E-3</v>
      </c>
      <c r="V1124" s="6">
        <v>0.2273</v>
      </c>
      <c r="W1124" s="6">
        <v>6.9999999999999999E-4</v>
      </c>
      <c r="X1124" s="6">
        <v>183</v>
      </c>
      <c r="Y1124" s="6">
        <v>913</v>
      </c>
      <c r="Z1124" s="6">
        <v>41</v>
      </c>
      <c r="AA1124" s="6">
        <v>1542</v>
      </c>
      <c r="AB1124" s="6">
        <v>0.75449999999999995</v>
      </c>
      <c r="AC1124" s="6">
        <v>0.93179999999999996</v>
      </c>
      <c r="AD1124" s="6">
        <v>5.7999999999999996E-3</v>
      </c>
      <c r="AE1124" s="6">
        <v>89</v>
      </c>
      <c r="AF1124" s="6">
        <v>473</v>
      </c>
      <c r="AG1124" s="6">
        <v>26</v>
      </c>
      <c r="AH1124" s="6">
        <v>280</v>
      </c>
      <c r="AI1124" s="6">
        <v>0.39090000000000003</v>
      </c>
      <c r="AJ1124" s="6">
        <v>0.59089999999999998</v>
      </c>
      <c r="AK1124" s="6">
        <v>1.1000000000000001E-3</v>
      </c>
      <c r="AT1124" s="6">
        <f t="shared" si="53"/>
        <v>0</v>
      </c>
      <c r="AU1124" s="6" t="str">
        <f t="shared" si="54"/>
        <v/>
      </c>
      <c r="AV1124" s="6">
        <f t="shared" si="55"/>
        <v>20.222222222222221</v>
      </c>
      <c r="AW1124" s="7">
        <f t="shared" si="56"/>
        <v>1.6889375684556407</v>
      </c>
      <c r="AX1124" s="6">
        <f t="shared" si="57"/>
        <v>0.59196617336152224</v>
      </c>
      <c r="AY1124" s="6" t="str">
        <f t="shared" si="58"/>
        <v/>
      </c>
      <c r="BA1124" s="6">
        <f>VLOOKUP(A1124, ALL_AP_DATA!$A$2:$F$3600, 6, FALSE)</f>
        <v>1210</v>
      </c>
      <c r="BB1124" s="6">
        <f>VLOOKUP(A1124, projmetadata!$A$2:$D$2036, 4, FALSE)</f>
        <v>332371</v>
      </c>
      <c r="BC1124" s="6" t="e">
        <f t="array" aca="1" ref="BC1124" ca="1">_xludf.IFS(I1124&lt;&gt;0, F1124/I1124, P1124&lt;&gt;0, M1124/P1124, W1124&lt;&gt;0, T1124/W1124, AD1124&lt;&gt;0, AA1124/AD1124, AK1124&lt;&gt;0, AH1124/AK1124, AR1124&lt;&gt;0, AO1124/AR1124, TRUE, 0)</f>
        <v>#NAME?</v>
      </c>
      <c r="BE1124" s="6" t="e">
        <f t="shared" ca="1" si="60"/>
        <v>#NAME?</v>
      </c>
      <c r="BF1124" s="6" t="e">
        <f t="shared" ca="1" si="61"/>
        <v>#NAME?</v>
      </c>
      <c r="BG1124" s="6"/>
      <c r="BH1124" s="6">
        <f>VLOOKUP(A1124, ALL_AP_DATA!$A$2:$D$3600, 3, FALSE)</f>
        <v>979</v>
      </c>
      <c r="BI1124" s="6">
        <f>VLOOKUP(A1124, ALL_AP_DATA!$A$2:$E$3600, 5, FALSE)</f>
        <v>265531</v>
      </c>
      <c r="BJ1124" s="6">
        <f t="shared" si="59"/>
        <v>219.44710743801653</v>
      </c>
      <c r="BK1124" s="6">
        <f t="shared" si="62"/>
        <v>0.80909090909090908</v>
      </c>
    </row>
    <row r="1125" spans="1:63" ht="15.75" customHeight="1" x14ac:dyDescent="0.2">
      <c r="A1125" s="6" t="s">
        <v>1184</v>
      </c>
      <c r="B1125" s="6" t="s">
        <v>64</v>
      </c>
      <c r="C1125" s="6">
        <v>2</v>
      </c>
      <c r="D1125" s="6">
        <v>11</v>
      </c>
      <c r="E1125" s="6">
        <v>19</v>
      </c>
      <c r="F1125" s="6">
        <v>485</v>
      </c>
      <c r="G1125" s="6">
        <v>3.9E-2</v>
      </c>
      <c r="H1125" s="6">
        <v>0.76</v>
      </c>
      <c r="I1125" s="6">
        <v>0.26600000000000001</v>
      </c>
      <c r="Q1125" s="6">
        <v>3</v>
      </c>
      <c r="R1125" s="6">
        <v>7</v>
      </c>
      <c r="S1125" s="6">
        <v>7</v>
      </c>
      <c r="T1125" s="6">
        <v>300</v>
      </c>
      <c r="U1125" s="6">
        <v>2.4799999999999999E-2</v>
      </c>
      <c r="V1125" s="6">
        <v>0.28000000000000003</v>
      </c>
      <c r="W1125" s="6">
        <v>0.1646</v>
      </c>
      <c r="X1125" s="6">
        <v>2</v>
      </c>
      <c r="Y1125" s="6">
        <v>32</v>
      </c>
      <c r="Z1125" s="6">
        <v>4</v>
      </c>
      <c r="AA1125" s="6">
        <v>95</v>
      </c>
      <c r="AB1125" s="6">
        <v>0.1135</v>
      </c>
      <c r="AC1125" s="6">
        <v>0.16</v>
      </c>
      <c r="AD1125" s="6">
        <v>5.21E-2</v>
      </c>
      <c r="AE1125" s="6">
        <v>5</v>
      </c>
      <c r="AF1125" s="6">
        <v>48</v>
      </c>
      <c r="AG1125" s="6">
        <v>22</v>
      </c>
      <c r="AH1125" s="6">
        <v>1049</v>
      </c>
      <c r="AI1125" s="6">
        <v>0.17019999999999999</v>
      </c>
      <c r="AJ1125" s="6">
        <v>0.88</v>
      </c>
      <c r="AK1125" s="6">
        <v>0.57540000000000002</v>
      </c>
      <c r="AT1125" s="6">
        <f t="shared" si="53"/>
        <v>44.090909090909093</v>
      </c>
      <c r="AU1125" s="6" t="str">
        <f t="shared" si="54"/>
        <v/>
      </c>
      <c r="AV1125" s="6">
        <f t="shared" si="55"/>
        <v>42.857142857142854</v>
      </c>
      <c r="AW1125" s="7">
        <f t="shared" si="56"/>
        <v>2.96875</v>
      </c>
      <c r="AX1125" s="6">
        <f t="shared" si="57"/>
        <v>21.854166666666668</v>
      </c>
      <c r="AY1125" s="6" t="str">
        <f t="shared" si="58"/>
        <v/>
      </c>
      <c r="BA1125" s="6">
        <f>VLOOKUP(A1125, ALL_AP_DATA!$A$2:$F$3600, 6, FALSE)</f>
        <v>282</v>
      </c>
      <c r="BB1125" s="6">
        <f>VLOOKUP(A1125, projmetadata!$A$2:$D$2036, 4, FALSE)</f>
        <v>26496</v>
      </c>
      <c r="BC1125" s="6" t="e">
        <f t="array" aca="1" ref="BC1125" ca="1">_xludf.IFS(I1125&lt;&gt;0, F1125/I1125, P1125&lt;&gt;0, M1125/P1125, W1125&lt;&gt;0, T1125/W1125, AD1125&lt;&gt;0, AA1125/AD1125, AK1125&lt;&gt;0, AH1125/AK1125, AR1125&lt;&gt;0, AO1125/AR1125, TRUE, 0)</f>
        <v>#NAME?</v>
      </c>
      <c r="BE1125" s="6" t="e">
        <f t="shared" ca="1" si="60"/>
        <v>#NAME?</v>
      </c>
      <c r="BF1125" s="6" t="e">
        <f t="shared" ca="1" si="61"/>
        <v>#NAME?</v>
      </c>
      <c r="BG1125" s="6"/>
      <c r="BH1125" s="6">
        <f>VLOOKUP(A1125, ALL_AP_DATA!$A$2:$D$3600, 3, FALSE)</f>
        <v>80</v>
      </c>
      <c r="BI1125" s="6">
        <f>VLOOKUP(A1125, ALL_AP_DATA!$A$2:$E$3600, 5, FALSE)</f>
        <v>1823</v>
      </c>
      <c r="BJ1125" s="6">
        <f t="shared" si="59"/>
        <v>6.4645390070921982</v>
      </c>
      <c r="BK1125" s="6">
        <f t="shared" si="62"/>
        <v>0.28368794326241137</v>
      </c>
    </row>
    <row r="1126" spans="1:63" ht="15.75" customHeight="1" x14ac:dyDescent="0.2">
      <c r="A1126" s="6" t="s">
        <v>1185</v>
      </c>
      <c r="B1126" s="6" t="s">
        <v>64</v>
      </c>
      <c r="C1126" s="6">
        <v>7</v>
      </c>
      <c r="D1126" s="6">
        <v>21</v>
      </c>
      <c r="E1126" s="6">
        <v>0</v>
      </c>
      <c r="F1126" s="6">
        <v>0</v>
      </c>
      <c r="G1126" s="6">
        <v>6.7299999999999999E-2</v>
      </c>
      <c r="H1126" s="6">
        <v>0</v>
      </c>
      <c r="I1126" s="6">
        <v>0</v>
      </c>
      <c r="Q1126" s="6">
        <v>1</v>
      </c>
      <c r="R1126" s="6">
        <v>11</v>
      </c>
      <c r="S1126" s="6">
        <v>2</v>
      </c>
      <c r="T1126" s="6">
        <v>904</v>
      </c>
      <c r="U1126" s="6">
        <v>3.5299999999999998E-2</v>
      </c>
      <c r="V1126" s="6">
        <v>0.66669999999999996</v>
      </c>
      <c r="W1126" s="6">
        <v>0.98909999999999998</v>
      </c>
      <c r="X1126" s="6">
        <v>10</v>
      </c>
      <c r="Y1126" s="6">
        <v>65</v>
      </c>
      <c r="Z1126" s="6">
        <v>2</v>
      </c>
      <c r="AA1126" s="6">
        <v>556</v>
      </c>
      <c r="AB1126" s="6">
        <v>0.20830000000000001</v>
      </c>
      <c r="AC1126" s="6">
        <v>0.66669999999999996</v>
      </c>
      <c r="AD1126" s="6">
        <v>0.60829999999999995</v>
      </c>
      <c r="AE1126" s="6">
        <v>38</v>
      </c>
      <c r="AF1126" s="6">
        <v>133</v>
      </c>
      <c r="AG1126" s="6">
        <v>3</v>
      </c>
      <c r="AH1126" s="6">
        <v>178</v>
      </c>
      <c r="AI1126" s="6">
        <v>0.42630000000000001</v>
      </c>
      <c r="AJ1126" s="6">
        <v>1</v>
      </c>
      <c r="AK1126" s="6">
        <v>0.19470000000000001</v>
      </c>
      <c r="AT1126" s="6">
        <f t="shared" si="53"/>
        <v>0</v>
      </c>
      <c r="AU1126" s="6" t="str">
        <f t="shared" si="54"/>
        <v/>
      </c>
      <c r="AV1126" s="6">
        <f t="shared" si="55"/>
        <v>82.181818181818187</v>
      </c>
      <c r="AW1126" s="7">
        <f t="shared" si="56"/>
        <v>8.5538461538461537</v>
      </c>
      <c r="AX1126" s="6">
        <f t="shared" si="57"/>
        <v>1.3383458646616542</v>
      </c>
      <c r="AY1126" s="6" t="str">
        <f t="shared" si="58"/>
        <v/>
      </c>
      <c r="BA1126" s="6">
        <f>VLOOKUP(A1126, ALL_AP_DATA!$A$2:$F$3600, 6, FALSE)</f>
        <v>312</v>
      </c>
      <c r="BB1126" s="6">
        <f>VLOOKUP(A1126, projmetadata!$A$2:$D$2036, 4, FALSE)</f>
        <v>22988</v>
      </c>
      <c r="BC1126" s="6" t="e">
        <f t="array" aca="1" ref="BC1126" ca="1">_xludf.IFS(I1126&lt;&gt;0, F1126/I1126, P1126&lt;&gt;0, M1126/P1126, W1126&lt;&gt;0, T1126/W1126, AD1126&lt;&gt;0, AA1126/AD1126, AK1126&lt;&gt;0, AH1126/AK1126, AR1126&lt;&gt;0, AO1126/AR1126, TRUE, 0)</f>
        <v>#NAME?</v>
      </c>
      <c r="BE1126" s="6" t="e">
        <f t="shared" ca="1" si="60"/>
        <v>#NAME?</v>
      </c>
      <c r="BF1126" s="6" t="e">
        <f t="shared" ca="1" si="61"/>
        <v>#NAME?</v>
      </c>
      <c r="BG1126" s="6"/>
      <c r="BH1126" s="6">
        <f>VLOOKUP(A1126, ALL_AP_DATA!$A$2:$D$3600, 3, FALSE)</f>
        <v>176</v>
      </c>
      <c r="BI1126" s="6">
        <f>VLOOKUP(A1126, ALL_AP_DATA!$A$2:$E$3600, 5, FALSE)</f>
        <v>914</v>
      </c>
      <c r="BJ1126" s="6">
        <f t="shared" si="59"/>
        <v>2.9294871794871793</v>
      </c>
      <c r="BK1126" s="6">
        <f t="shared" si="62"/>
        <v>0.5641025641025641</v>
      </c>
    </row>
    <row r="1127" spans="1:63" ht="15.75" customHeight="1" x14ac:dyDescent="0.2">
      <c r="A1127" s="6" t="s">
        <v>1186</v>
      </c>
      <c r="B1127" s="6" t="s">
        <v>64</v>
      </c>
      <c r="C1127" s="6">
        <v>1</v>
      </c>
      <c r="D1127" s="6">
        <v>20</v>
      </c>
      <c r="E1127" s="6">
        <v>13</v>
      </c>
      <c r="F1127" s="6">
        <v>315</v>
      </c>
      <c r="G1127" s="6">
        <v>6.9699999999999998E-2</v>
      </c>
      <c r="H1127" s="6">
        <v>0.2031</v>
      </c>
      <c r="I1127" s="6">
        <v>0.15790000000000001</v>
      </c>
      <c r="Q1127" s="6">
        <v>1</v>
      </c>
      <c r="R1127" s="6">
        <v>3</v>
      </c>
      <c r="S1127" s="6">
        <v>2</v>
      </c>
      <c r="T1127" s="6">
        <v>28</v>
      </c>
      <c r="U1127" s="6">
        <v>1.0500000000000001E-2</v>
      </c>
      <c r="V1127" s="6">
        <v>3.1300000000000001E-2</v>
      </c>
      <c r="W1127" s="6">
        <v>1.4E-2</v>
      </c>
      <c r="X1127" s="6">
        <v>5</v>
      </c>
      <c r="Y1127" s="6">
        <v>140</v>
      </c>
      <c r="Z1127" s="6">
        <v>31</v>
      </c>
      <c r="AA1127" s="6">
        <v>1443</v>
      </c>
      <c r="AB1127" s="6">
        <v>0.48780000000000001</v>
      </c>
      <c r="AC1127" s="6">
        <v>0.4844</v>
      </c>
      <c r="AD1127" s="6">
        <v>0.72330000000000005</v>
      </c>
      <c r="AE1127" s="6">
        <v>4</v>
      </c>
      <c r="AF1127" s="6">
        <v>134</v>
      </c>
      <c r="AG1127" s="6">
        <v>24</v>
      </c>
      <c r="AH1127" s="6">
        <v>1391</v>
      </c>
      <c r="AI1127" s="6">
        <v>0.46689999999999998</v>
      </c>
      <c r="AJ1127" s="6">
        <v>0.375</v>
      </c>
      <c r="AK1127" s="6">
        <v>0.69720000000000004</v>
      </c>
      <c r="AT1127" s="6">
        <f t="shared" si="53"/>
        <v>15.75</v>
      </c>
      <c r="AU1127" s="6" t="str">
        <f t="shared" si="54"/>
        <v/>
      </c>
      <c r="AV1127" s="6">
        <f t="shared" si="55"/>
        <v>9.3333333333333339</v>
      </c>
      <c r="AW1127" s="7">
        <f t="shared" si="56"/>
        <v>10.307142857142857</v>
      </c>
      <c r="AX1127" s="6">
        <f t="shared" si="57"/>
        <v>10.380597014925373</v>
      </c>
      <c r="AY1127" s="6" t="str">
        <f t="shared" si="58"/>
        <v/>
      </c>
      <c r="BA1127" s="6">
        <f>VLOOKUP(A1127, ALL_AP_DATA!$A$2:$F$3600, 6, FALSE)</f>
        <v>287</v>
      </c>
      <c r="BB1127" s="6">
        <f>VLOOKUP(A1127, projmetadata!$A$2:$D$2036, 4, FALSE)</f>
        <v>23253</v>
      </c>
      <c r="BC1127" s="6" t="e">
        <f t="array" aca="1" ref="BC1127" ca="1">_xludf.IFS(I1127&lt;&gt;0, F1127/I1127, P1127&lt;&gt;0, M1127/P1127, W1127&lt;&gt;0, T1127/W1127, AD1127&lt;&gt;0, AA1127/AD1127, AK1127&lt;&gt;0, AH1127/AK1127, AR1127&lt;&gt;0, AO1127/AR1127, TRUE, 0)</f>
        <v>#NAME?</v>
      </c>
      <c r="BE1127" s="6" t="e">
        <f t="shared" ca="1" si="60"/>
        <v>#NAME?</v>
      </c>
      <c r="BF1127" s="6" t="e">
        <f t="shared" ca="1" si="61"/>
        <v>#NAME?</v>
      </c>
      <c r="BG1127" s="6"/>
      <c r="BH1127" s="6">
        <f>VLOOKUP(A1127, ALL_AP_DATA!$A$2:$D$3600, 3, FALSE)</f>
        <v>156</v>
      </c>
      <c r="BI1127" s="6">
        <f>VLOOKUP(A1127, ALL_AP_DATA!$A$2:$E$3600, 5, FALSE)</f>
        <v>1995</v>
      </c>
      <c r="BJ1127" s="6">
        <f t="shared" si="59"/>
        <v>6.9512195121951219</v>
      </c>
      <c r="BK1127" s="6">
        <f t="shared" si="62"/>
        <v>0.54355400696864109</v>
      </c>
    </row>
    <row r="1128" spans="1:63" ht="15.75" customHeight="1" x14ac:dyDescent="0.2">
      <c r="A1128" s="6" t="s">
        <v>1187</v>
      </c>
      <c r="B1128" s="6" t="s">
        <v>61</v>
      </c>
      <c r="J1128" s="6">
        <v>1</v>
      </c>
      <c r="K1128" s="6">
        <v>10</v>
      </c>
      <c r="L1128" s="6">
        <v>5</v>
      </c>
      <c r="M1128" s="6">
        <v>3008</v>
      </c>
      <c r="N1128" s="6">
        <v>7.7000000000000002E-3</v>
      </c>
      <c r="O1128" s="6">
        <v>3.4000000000000002E-2</v>
      </c>
      <c r="P1128" s="6">
        <v>0.13539999999999999</v>
      </c>
      <c r="Q1128" s="6">
        <v>16</v>
      </c>
      <c r="R1128" s="6">
        <v>60</v>
      </c>
      <c r="S1128" s="6">
        <v>70</v>
      </c>
      <c r="T1128" s="6">
        <v>9486</v>
      </c>
      <c r="U1128" s="6">
        <v>4.6199999999999998E-2</v>
      </c>
      <c r="V1128" s="6">
        <v>0.47620000000000001</v>
      </c>
      <c r="W1128" s="6">
        <v>0.42709999999999998</v>
      </c>
      <c r="X1128" s="6">
        <v>130</v>
      </c>
      <c r="Y1128" s="6">
        <v>760</v>
      </c>
      <c r="Z1128" s="6">
        <v>135</v>
      </c>
      <c r="AA1128" s="6">
        <v>14957</v>
      </c>
      <c r="AB1128" s="6">
        <v>0.58550000000000002</v>
      </c>
      <c r="AC1128" s="6">
        <v>0.91839999999999999</v>
      </c>
      <c r="AD1128" s="6">
        <v>0.67349999999999999</v>
      </c>
      <c r="AE1128" s="6">
        <v>59</v>
      </c>
      <c r="AF1128" s="6">
        <v>395</v>
      </c>
      <c r="AG1128" s="6">
        <v>121</v>
      </c>
      <c r="AH1128" s="6">
        <v>13297</v>
      </c>
      <c r="AI1128" s="6">
        <v>0.30430000000000001</v>
      </c>
      <c r="AJ1128" s="6">
        <v>0.82310000000000005</v>
      </c>
      <c r="AK1128" s="6">
        <v>0.59870000000000001</v>
      </c>
      <c r="AL1128" s="6">
        <v>1</v>
      </c>
      <c r="AM1128" s="6">
        <v>13</v>
      </c>
      <c r="AN1128" s="6">
        <v>6</v>
      </c>
      <c r="AO1128" s="6">
        <v>3425</v>
      </c>
      <c r="AP1128" s="6">
        <v>0.01</v>
      </c>
      <c r="AQ1128" s="6">
        <v>4.0800000000000003E-2</v>
      </c>
      <c r="AR1128" s="6">
        <v>0.1542</v>
      </c>
      <c r="AT1128" s="6" t="str">
        <f t="shared" si="53"/>
        <v/>
      </c>
      <c r="AU1128" s="6">
        <f t="shared" si="54"/>
        <v>300.8</v>
      </c>
      <c r="AV1128" s="6">
        <f t="shared" si="55"/>
        <v>158.1</v>
      </c>
      <c r="AW1128" s="7">
        <f t="shared" si="56"/>
        <v>19.680263157894736</v>
      </c>
      <c r="AX1128" s="6">
        <f t="shared" si="57"/>
        <v>33.663291139240506</v>
      </c>
      <c r="AY1128" s="6">
        <f t="shared" si="58"/>
        <v>263.46153846153845</v>
      </c>
      <c r="BA1128" s="6">
        <f>VLOOKUP(A1128, ALL_AP_DATA!$A$2:$F$3600, 6, FALSE)</f>
        <v>1298</v>
      </c>
      <c r="BB1128" s="6">
        <f>VLOOKUP(A1128, projmetadata!$A$2:$D$2036, 4, FALSE)</f>
        <v>273197</v>
      </c>
      <c r="BC1128" s="6" t="e">
        <f t="array" aca="1" ref="BC1128" ca="1">_xludf.IFS(I1128&lt;&gt;0, F1128/I1128, P1128&lt;&gt;0, M1128/P1128, W1128&lt;&gt;0, T1128/W1128, AD1128&lt;&gt;0, AA1128/AD1128, AK1128&lt;&gt;0, AH1128/AK1128, AR1128&lt;&gt;0, AO1128/AR1128, TRUE, 0)</f>
        <v>#NAME?</v>
      </c>
      <c r="BE1128" s="6" t="e">
        <f t="shared" ca="1" si="60"/>
        <v>#NAME?</v>
      </c>
      <c r="BF1128" s="6" t="e">
        <f t="shared" ca="1" si="61"/>
        <v>#NAME?</v>
      </c>
      <c r="BG1128" s="6"/>
      <c r="BH1128" s="6">
        <f>VLOOKUP(A1128, ALL_AP_DATA!$A$2:$D$3600, 3, FALSE)</f>
        <v>885</v>
      </c>
      <c r="BI1128" s="6">
        <f>VLOOKUP(A1128, ALL_AP_DATA!$A$2:$E$3600, 5, FALSE)</f>
        <v>22208</v>
      </c>
      <c r="BJ1128" s="6">
        <f t="shared" si="59"/>
        <v>17.109399075500772</v>
      </c>
      <c r="BK1128" s="6">
        <f t="shared" si="62"/>
        <v>0.68181818181818177</v>
      </c>
    </row>
    <row r="1129" spans="1:63" ht="15.75" customHeight="1" x14ac:dyDescent="0.2">
      <c r="A1129" s="6" t="s">
        <v>1188</v>
      </c>
      <c r="B1129" s="6" t="s">
        <v>64</v>
      </c>
      <c r="C1129" s="6">
        <v>1</v>
      </c>
      <c r="D1129" s="6">
        <v>11</v>
      </c>
      <c r="E1129" s="6">
        <v>3</v>
      </c>
      <c r="F1129" s="6">
        <v>399</v>
      </c>
      <c r="G1129" s="6">
        <v>4.7E-2</v>
      </c>
      <c r="H1129" s="6">
        <v>0.33329999999999999</v>
      </c>
      <c r="I1129" s="6">
        <v>0.49809999999999999</v>
      </c>
      <c r="X1129" s="6">
        <v>9</v>
      </c>
      <c r="Y1129" s="6">
        <v>109</v>
      </c>
      <c r="Z1129" s="6">
        <v>4</v>
      </c>
      <c r="AA1129" s="6">
        <v>579</v>
      </c>
      <c r="AB1129" s="6">
        <v>0.46579999999999999</v>
      </c>
      <c r="AC1129" s="6">
        <v>0.44440000000000002</v>
      </c>
      <c r="AD1129" s="6">
        <v>0.7228</v>
      </c>
      <c r="AE1129" s="6">
        <v>70</v>
      </c>
      <c r="AF1129" s="6">
        <v>138</v>
      </c>
      <c r="AG1129" s="6">
        <v>8</v>
      </c>
      <c r="AH1129" s="6">
        <v>624</v>
      </c>
      <c r="AI1129" s="6">
        <v>0.5897</v>
      </c>
      <c r="AJ1129" s="6">
        <v>0.88890000000000002</v>
      </c>
      <c r="AK1129" s="6">
        <v>0.77900000000000003</v>
      </c>
      <c r="AT1129" s="6">
        <f t="shared" si="53"/>
        <v>36.272727272727273</v>
      </c>
      <c r="AU1129" s="6" t="str">
        <f t="shared" si="54"/>
        <v/>
      </c>
      <c r="AV1129" s="6" t="str">
        <f t="shared" si="55"/>
        <v/>
      </c>
      <c r="AW1129" s="7">
        <f t="shared" si="56"/>
        <v>5.3119266055045875</v>
      </c>
      <c r="AX1129" s="6">
        <f t="shared" si="57"/>
        <v>4.5217391304347823</v>
      </c>
      <c r="AY1129" s="6" t="str">
        <f t="shared" si="58"/>
        <v/>
      </c>
      <c r="BA1129" s="6">
        <f>VLOOKUP(A1129, ALL_AP_DATA!$A$2:$F$3600, 6, FALSE)</f>
        <v>234</v>
      </c>
      <c r="BB1129" s="6">
        <f>VLOOKUP(A1129, projmetadata!$A$2:$D$2036, 4, FALSE)</f>
        <v>20305</v>
      </c>
      <c r="BC1129" s="6" t="e">
        <f t="array" aca="1" ref="BC1129" ca="1">_xludf.IFS(I1129&lt;&gt;0, F1129/I1129, P1129&lt;&gt;0, M1129/P1129, W1129&lt;&gt;0, T1129/W1129, AD1129&lt;&gt;0, AA1129/AD1129, AK1129&lt;&gt;0, AH1129/AK1129, AR1129&lt;&gt;0, AO1129/AR1129, TRUE, 0)</f>
        <v>#NAME?</v>
      </c>
      <c r="BE1129" s="6" t="e">
        <f t="shared" ca="1" si="60"/>
        <v>#NAME?</v>
      </c>
      <c r="BF1129" s="6" t="e">
        <f t="shared" ca="1" si="61"/>
        <v>#NAME?</v>
      </c>
      <c r="BG1129" s="6"/>
      <c r="BH1129" s="6">
        <f>VLOOKUP(A1129, ALL_AP_DATA!$A$2:$D$3600, 3, FALSE)</f>
        <v>158</v>
      </c>
      <c r="BI1129" s="6">
        <f>VLOOKUP(A1129, ALL_AP_DATA!$A$2:$E$3600, 5, FALSE)</f>
        <v>801</v>
      </c>
      <c r="BJ1129" s="6">
        <f t="shared" si="59"/>
        <v>3.4230769230769229</v>
      </c>
      <c r="BK1129" s="6">
        <f t="shared" si="62"/>
        <v>0.67521367521367526</v>
      </c>
    </row>
    <row r="1130" spans="1:63" ht="15.75" customHeight="1" x14ac:dyDescent="0.2">
      <c r="A1130" s="6" t="s">
        <v>1189</v>
      </c>
      <c r="B1130" s="6" t="s">
        <v>61</v>
      </c>
      <c r="C1130" s="6">
        <v>2</v>
      </c>
      <c r="D1130" s="6">
        <v>12</v>
      </c>
      <c r="E1130" s="6">
        <v>0</v>
      </c>
      <c r="F1130" s="6">
        <v>0</v>
      </c>
      <c r="G1130" s="6">
        <v>1.18E-2</v>
      </c>
      <c r="H1130" s="6">
        <v>0</v>
      </c>
      <c r="I1130" s="6">
        <v>0</v>
      </c>
      <c r="Q1130" s="6">
        <v>3</v>
      </c>
      <c r="R1130" s="6">
        <v>15</v>
      </c>
      <c r="S1130" s="6">
        <v>39</v>
      </c>
      <c r="T1130" s="6">
        <v>2818</v>
      </c>
      <c r="U1130" s="6">
        <v>1.4800000000000001E-2</v>
      </c>
      <c r="V1130" s="6">
        <v>0.6724</v>
      </c>
      <c r="W1130" s="6">
        <v>0.81989999999999996</v>
      </c>
      <c r="X1130" s="6">
        <v>36</v>
      </c>
      <c r="Y1130" s="6">
        <v>471</v>
      </c>
      <c r="Z1130" s="6">
        <v>54</v>
      </c>
      <c r="AA1130" s="6">
        <v>3261</v>
      </c>
      <c r="AB1130" s="6">
        <v>0.46400000000000002</v>
      </c>
      <c r="AC1130" s="6">
        <v>0.93100000000000005</v>
      </c>
      <c r="AD1130" s="6">
        <v>0.94879999999999998</v>
      </c>
      <c r="AE1130" s="6">
        <v>23</v>
      </c>
      <c r="AF1130" s="6">
        <v>106</v>
      </c>
      <c r="AG1130" s="6">
        <v>21</v>
      </c>
      <c r="AH1130" s="6">
        <v>301</v>
      </c>
      <c r="AI1130" s="6">
        <v>0.10440000000000001</v>
      </c>
      <c r="AJ1130" s="6">
        <v>0.36209999999999998</v>
      </c>
      <c r="AK1130" s="6">
        <v>8.7599999999999997E-2</v>
      </c>
      <c r="AT1130" s="6">
        <f t="shared" si="53"/>
        <v>0</v>
      </c>
      <c r="AU1130" s="6" t="str">
        <f t="shared" si="54"/>
        <v/>
      </c>
      <c r="AV1130" s="6">
        <f t="shared" si="55"/>
        <v>187.86666666666667</v>
      </c>
      <c r="AW1130" s="7">
        <f t="shared" si="56"/>
        <v>6.9235668789808917</v>
      </c>
      <c r="AX1130" s="6">
        <f t="shared" si="57"/>
        <v>2.8396226415094339</v>
      </c>
      <c r="AY1130" s="6" t="str">
        <f t="shared" si="58"/>
        <v/>
      </c>
      <c r="BA1130" s="6">
        <f>VLOOKUP(A1130, ALL_AP_DATA!$A$2:$F$3600, 6, FALSE)</f>
        <v>1015</v>
      </c>
      <c r="BB1130" s="6">
        <f>VLOOKUP(A1130, projmetadata!$A$2:$D$2036, 4, FALSE)</f>
        <v>269838</v>
      </c>
      <c r="BC1130" s="6" t="e">
        <f t="array" aca="1" ref="BC1130" ca="1">_xludf.IFS(I1130&lt;&gt;0, F1130/I1130, P1130&lt;&gt;0, M1130/P1130, W1130&lt;&gt;0, T1130/W1130, AD1130&lt;&gt;0, AA1130/AD1130, AK1130&lt;&gt;0, AH1130/AK1130, AR1130&lt;&gt;0, AO1130/AR1130, TRUE, 0)</f>
        <v>#NAME?</v>
      </c>
      <c r="BE1130" s="6" t="e">
        <f t="shared" ca="1" si="60"/>
        <v>#NAME?</v>
      </c>
      <c r="BF1130" s="6" t="e">
        <f t="shared" ca="1" si="61"/>
        <v>#NAME?</v>
      </c>
      <c r="BG1130" s="6"/>
      <c r="BH1130" s="6">
        <f>VLOOKUP(A1130, ALL_AP_DATA!$A$2:$D$3600, 3, FALSE)</f>
        <v>502</v>
      </c>
      <c r="BI1130" s="6">
        <f>VLOOKUP(A1130, ALL_AP_DATA!$A$2:$E$3600, 5, FALSE)</f>
        <v>3437</v>
      </c>
      <c r="BJ1130" s="6">
        <f t="shared" si="59"/>
        <v>3.386206896551724</v>
      </c>
      <c r="BK1130" s="6">
        <f t="shared" si="62"/>
        <v>0.49458128078817731</v>
      </c>
    </row>
    <row r="1131" spans="1:63" ht="15.75" customHeight="1" x14ac:dyDescent="0.2">
      <c r="A1131" s="6" t="s">
        <v>1190</v>
      </c>
      <c r="B1131" s="6" t="s">
        <v>64</v>
      </c>
      <c r="C1131" s="6">
        <v>1</v>
      </c>
      <c r="D1131" s="6">
        <v>13</v>
      </c>
      <c r="E1131" s="6">
        <v>32</v>
      </c>
      <c r="F1131" s="6">
        <v>502</v>
      </c>
      <c r="G1131" s="6">
        <v>4.9799999999999997E-2</v>
      </c>
      <c r="H1131" s="6">
        <v>0.252</v>
      </c>
      <c r="I1131" s="6">
        <v>8.8599999999999998E-2</v>
      </c>
      <c r="Q1131" s="6">
        <v>5</v>
      </c>
      <c r="R1131" s="6">
        <v>41</v>
      </c>
      <c r="S1131" s="6">
        <v>90</v>
      </c>
      <c r="T1131" s="6">
        <v>4097</v>
      </c>
      <c r="U1131" s="6">
        <v>0.15709999999999999</v>
      </c>
      <c r="V1131" s="6">
        <v>0.7087</v>
      </c>
      <c r="W1131" s="6">
        <v>0.72319999999999995</v>
      </c>
      <c r="X1131" s="6">
        <v>9</v>
      </c>
      <c r="Y1131" s="6">
        <v>50</v>
      </c>
      <c r="Z1131" s="6">
        <v>78</v>
      </c>
      <c r="AA1131" s="6">
        <v>2305</v>
      </c>
      <c r="AB1131" s="6">
        <v>0.19159999999999999</v>
      </c>
      <c r="AC1131" s="6">
        <v>0.61419999999999997</v>
      </c>
      <c r="AD1131" s="6">
        <v>0.40689999999999998</v>
      </c>
      <c r="AE1131" s="6">
        <v>26</v>
      </c>
      <c r="AF1131" s="6">
        <v>109</v>
      </c>
      <c r="AG1131" s="6">
        <v>100</v>
      </c>
      <c r="AH1131" s="6">
        <v>3478</v>
      </c>
      <c r="AI1131" s="6">
        <v>0.41760000000000003</v>
      </c>
      <c r="AJ1131" s="6">
        <v>0.78739999999999999</v>
      </c>
      <c r="AK1131" s="6">
        <v>0.6139</v>
      </c>
      <c r="AT1131" s="6">
        <f t="shared" si="53"/>
        <v>38.615384615384613</v>
      </c>
      <c r="AU1131" s="6" t="str">
        <f t="shared" si="54"/>
        <v/>
      </c>
      <c r="AV1131" s="6">
        <f t="shared" si="55"/>
        <v>99.926829268292678</v>
      </c>
      <c r="AW1131" s="7">
        <f t="shared" si="56"/>
        <v>46.1</v>
      </c>
      <c r="AX1131" s="6">
        <f t="shared" si="57"/>
        <v>31.908256880733944</v>
      </c>
      <c r="AY1131" s="6" t="str">
        <f t="shared" si="58"/>
        <v/>
      </c>
      <c r="BA1131" s="6">
        <f>VLOOKUP(A1131, ALL_AP_DATA!$A$2:$F$3600, 6, FALSE)</f>
        <v>261</v>
      </c>
      <c r="BB1131" s="6">
        <f>VLOOKUP(A1131, projmetadata!$A$2:$D$2036, 4, FALSE)</f>
        <v>16107</v>
      </c>
      <c r="BC1131" s="6" t="e">
        <f t="array" aca="1" ref="BC1131" ca="1">_xludf.IFS(I1131&lt;&gt;0, F1131/I1131, P1131&lt;&gt;0, M1131/P1131, W1131&lt;&gt;0, T1131/W1131, AD1131&lt;&gt;0, AA1131/AD1131, AK1131&lt;&gt;0, AH1131/AK1131, AR1131&lt;&gt;0, AO1131/AR1131, TRUE, 0)</f>
        <v>#NAME?</v>
      </c>
      <c r="BE1131" s="6" t="e">
        <f t="shared" ca="1" si="60"/>
        <v>#NAME?</v>
      </c>
      <c r="BF1131" s="6" t="e">
        <f t="shared" ca="1" si="61"/>
        <v>#NAME?</v>
      </c>
      <c r="BG1131" s="6"/>
      <c r="BH1131" s="6">
        <f>VLOOKUP(A1131, ALL_AP_DATA!$A$2:$D$3600, 3, FALSE)</f>
        <v>150</v>
      </c>
      <c r="BI1131" s="6">
        <f>VLOOKUP(A1131, ALL_AP_DATA!$A$2:$E$3600, 5, FALSE)</f>
        <v>5665</v>
      </c>
      <c r="BJ1131" s="6">
        <f t="shared" si="59"/>
        <v>21.704980842911876</v>
      </c>
      <c r="BK1131" s="6">
        <f t="shared" si="62"/>
        <v>0.57471264367816088</v>
      </c>
    </row>
    <row r="1132" spans="1:63" ht="15.75" customHeight="1" x14ac:dyDescent="0.2">
      <c r="A1132" s="6" t="s">
        <v>1191</v>
      </c>
      <c r="B1132" s="6" t="s">
        <v>64</v>
      </c>
      <c r="C1132" s="6">
        <v>5</v>
      </c>
      <c r="D1132" s="6">
        <v>45</v>
      </c>
      <c r="E1132" s="6">
        <v>2</v>
      </c>
      <c r="F1132" s="6">
        <v>127</v>
      </c>
      <c r="G1132" s="6">
        <v>0.32850000000000001</v>
      </c>
      <c r="H1132" s="6">
        <v>0.5</v>
      </c>
      <c r="I1132" s="6">
        <v>0.39689999999999998</v>
      </c>
      <c r="Q1132" s="6">
        <v>1</v>
      </c>
      <c r="R1132" s="6">
        <v>2</v>
      </c>
      <c r="S1132" s="6">
        <v>2</v>
      </c>
      <c r="T1132" s="6">
        <v>29</v>
      </c>
      <c r="U1132" s="6">
        <v>1.46E-2</v>
      </c>
      <c r="V1132" s="6">
        <v>0.5</v>
      </c>
      <c r="W1132" s="6">
        <v>9.06E-2</v>
      </c>
      <c r="X1132" s="6">
        <v>2</v>
      </c>
      <c r="Y1132" s="6">
        <v>75</v>
      </c>
      <c r="Z1132" s="6">
        <v>4</v>
      </c>
      <c r="AA1132" s="6">
        <v>158</v>
      </c>
      <c r="AB1132" s="6">
        <v>0.5474</v>
      </c>
      <c r="AC1132" s="6">
        <v>1</v>
      </c>
      <c r="AD1132" s="6">
        <v>0.49380000000000002</v>
      </c>
      <c r="AE1132" s="6">
        <v>8</v>
      </c>
      <c r="AF1132" s="6">
        <v>37</v>
      </c>
      <c r="AG1132" s="6">
        <v>2</v>
      </c>
      <c r="AH1132" s="6">
        <v>40</v>
      </c>
      <c r="AI1132" s="6">
        <v>0.27010000000000001</v>
      </c>
      <c r="AJ1132" s="6">
        <v>0.5</v>
      </c>
      <c r="AK1132" s="6">
        <v>0.125</v>
      </c>
      <c r="AT1132" s="6">
        <f t="shared" si="53"/>
        <v>2.8222222222222224</v>
      </c>
      <c r="AU1132" s="6" t="str">
        <f t="shared" si="54"/>
        <v/>
      </c>
      <c r="AV1132" s="6">
        <f t="shared" si="55"/>
        <v>14.5</v>
      </c>
      <c r="AW1132" s="7">
        <f t="shared" si="56"/>
        <v>2.1066666666666665</v>
      </c>
      <c r="AX1132" s="6">
        <f t="shared" si="57"/>
        <v>1.0810810810810811</v>
      </c>
      <c r="AY1132" s="6" t="str">
        <f t="shared" si="58"/>
        <v/>
      </c>
      <c r="BA1132" s="6">
        <f>VLOOKUP(A1132, ALL_AP_DATA!$A$2:$F$3600, 6, FALSE)</f>
        <v>137</v>
      </c>
      <c r="BB1132" s="6">
        <f>VLOOKUP(A1132, projmetadata!$A$2:$D$2036, 4, FALSE)</f>
        <v>9347</v>
      </c>
      <c r="BC1132" s="6" t="e">
        <f t="array" aca="1" ref="BC1132" ca="1">_xludf.IFS(I1132&lt;&gt;0, F1132/I1132, P1132&lt;&gt;0, M1132/P1132, W1132&lt;&gt;0, T1132/W1132, AD1132&lt;&gt;0, AA1132/AD1132, AK1132&lt;&gt;0, AH1132/AK1132, AR1132&lt;&gt;0, AO1132/AR1132, TRUE, 0)</f>
        <v>#NAME?</v>
      </c>
      <c r="BE1132" s="6" t="e">
        <f t="shared" ca="1" si="60"/>
        <v>#NAME?</v>
      </c>
      <c r="BF1132" s="6" t="e">
        <f t="shared" ca="1" si="61"/>
        <v>#NAME?</v>
      </c>
      <c r="BG1132" s="6"/>
      <c r="BH1132" s="6">
        <f>VLOOKUP(A1132, ALL_AP_DATA!$A$2:$D$3600, 3, FALSE)</f>
        <v>86</v>
      </c>
      <c r="BI1132" s="6">
        <f>VLOOKUP(A1132, ALL_AP_DATA!$A$2:$E$3600, 5, FALSE)</f>
        <v>320</v>
      </c>
      <c r="BJ1132" s="6">
        <f t="shared" si="59"/>
        <v>2.335766423357664</v>
      </c>
      <c r="BK1132" s="6">
        <f t="shared" si="62"/>
        <v>0.62773722627737227</v>
      </c>
    </row>
    <row r="1133" spans="1:63" ht="15.75" customHeight="1" x14ac:dyDescent="0.2">
      <c r="A1133" s="6" t="s">
        <v>1192</v>
      </c>
      <c r="B1133" s="6" t="s">
        <v>64</v>
      </c>
      <c r="C1133" s="6">
        <v>6</v>
      </c>
      <c r="D1133" s="6">
        <v>25</v>
      </c>
      <c r="E1133" s="6">
        <v>0</v>
      </c>
      <c r="F1133" s="6">
        <v>0</v>
      </c>
      <c r="G1133" s="6">
        <v>3.9899999999999998E-2</v>
      </c>
      <c r="H1133" s="6">
        <v>0</v>
      </c>
      <c r="I1133" s="6">
        <v>0</v>
      </c>
      <c r="Q1133" s="6">
        <v>1</v>
      </c>
      <c r="R1133" s="6">
        <v>2</v>
      </c>
      <c r="S1133" s="6">
        <v>2</v>
      </c>
      <c r="T1133" s="6">
        <v>11</v>
      </c>
      <c r="U1133" s="6">
        <v>3.2000000000000002E-3</v>
      </c>
      <c r="V1133" s="6">
        <v>0.1429</v>
      </c>
      <c r="W1133" s="6">
        <v>6.7000000000000002E-3</v>
      </c>
      <c r="X1133" s="6">
        <v>6</v>
      </c>
      <c r="Y1133" s="6">
        <v>94</v>
      </c>
      <c r="Z1133" s="6">
        <v>4</v>
      </c>
      <c r="AA1133" s="6">
        <v>66</v>
      </c>
      <c r="AB1133" s="6">
        <v>0.14990000000000001</v>
      </c>
      <c r="AC1133" s="6">
        <v>0.28570000000000001</v>
      </c>
      <c r="AD1133" s="6">
        <v>4.0300000000000002E-2</v>
      </c>
      <c r="AE1133" s="6">
        <v>90</v>
      </c>
      <c r="AF1133" s="6">
        <v>279</v>
      </c>
      <c r="AG1133" s="6">
        <v>11</v>
      </c>
      <c r="AH1133" s="6">
        <v>810</v>
      </c>
      <c r="AI1133" s="6">
        <v>0.44500000000000001</v>
      </c>
      <c r="AJ1133" s="6">
        <v>0.78569999999999995</v>
      </c>
      <c r="AK1133" s="6">
        <v>0.49509999999999998</v>
      </c>
      <c r="AT1133" s="6">
        <f t="shared" si="53"/>
        <v>0</v>
      </c>
      <c r="AU1133" s="6" t="str">
        <f t="shared" si="54"/>
        <v/>
      </c>
      <c r="AV1133" s="6">
        <f t="shared" si="55"/>
        <v>5.5</v>
      </c>
      <c r="AW1133" s="7">
        <f t="shared" si="56"/>
        <v>0.7021276595744681</v>
      </c>
      <c r="AX1133" s="6">
        <f t="shared" si="57"/>
        <v>2.903225806451613</v>
      </c>
      <c r="AY1133" s="6" t="str">
        <f t="shared" si="58"/>
        <v/>
      </c>
      <c r="BA1133" s="6">
        <f>VLOOKUP(A1133, ALL_AP_DATA!$A$2:$F$3600, 6, FALSE)</f>
        <v>627</v>
      </c>
      <c r="BB1133" s="6">
        <f>VLOOKUP(A1133, projmetadata!$A$2:$D$2036, 4, FALSE)</f>
        <v>43530</v>
      </c>
      <c r="BC1133" s="6" t="e">
        <f t="array" aca="1" ref="BC1133" ca="1">_xludf.IFS(I1133&lt;&gt;0, F1133/I1133, P1133&lt;&gt;0, M1133/P1133, W1133&lt;&gt;0, T1133/W1133, AD1133&lt;&gt;0, AA1133/AD1133, AK1133&lt;&gt;0, AH1133/AK1133, AR1133&lt;&gt;0, AO1133/AR1133, TRUE, 0)</f>
        <v>#NAME?</v>
      </c>
      <c r="BE1133" s="6" t="e">
        <f t="shared" ca="1" si="60"/>
        <v>#NAME?</v>
      </c>
      <c r="BF1133" s="6" t="e">
        <f t="shared" ca="1" si="61"/>
        <v>#NAME?</v>
      </c>
      <c r="BG1133" s="6"/>
      <c r="BH1133" s="6">
        <f>VLOOKUP(A1133, ALL_AP_DATA!$A$2:$D$3600, 3, FALSE)</f>
        <v>315</v>
      </c>
      <c r="BI1133" s="6">
        <f>VLOOKUP(A1133, ALL_AP_DATA!$A$2:$E$3600, 5, FALSE)</f>
        <v>1636</v>
      </c>
      <c r="BJ1133" s="6">
        <f t="shared" si="59"/>
        <v>2.6092503987240829</v>
      </c>
      <c r="BK1133" s="6">
        <f t="shared" si="62"/>
        <v>0.50239234449760761</v>
      </c>
    </row>
    <row r="1134" spans="1:63" ht="15.75" customHeight="1" x14ac:dyDescent="0.2">
      <c r="A1134" s="6" t="s">
        <v>1193</v>
      </c>
      <c r="B1134" s="6" t="s">
        <v>61</v>
      </c>
      <c r="J1134" s="6">
        <v>4</v>
      </c>
      <c r="K1134" s="6">
        <v>19</v>
      </c>
      <c r="L1134" s="6">
        <v>172</v>
      </c>
      <c r="M1134" s="6">
        <v>3667</v>
      </c>
      <c r="N1134" s="6">
        <v>2.2200000000000001E-2</v>
      </c>
      <c r="O1134" s="6">
        <v>0.51339999999999997</v>
      </c>
      <c r="P1134" s="6">
        <v>0.37390000000000001</v>
      </c>
      <c r="Q1134" s="6">
        <v>5</v>
      </c>
      <c r="R1134" s="6">
        <v>19</v>
      </c>
      <c r="S1134" s="6">
        <v>152</v>
      </c>
      <c r="T1134" s="6">
        <v>3717</v>
      </c>
      <c r="U1134" s="6">
        <v>2.2200000000000001E-2</v>
      </c>
      <c r="V1134" s="6">
        <v>0.45369999999999999</v>
      </c>
      <c r="W1134" s="6">
        <v>0.379</v>
      </c>
      <c r="X1134" s="6">
        <v>2</v>
      </c>
      <c r="Y1134" s="6">
        <v>567</v>
      </c>
      <c r="Z1134" s="6">
        <v>222</v>
      </c>
      <c r="AA1134" s="6">
        <v>6279</v>
      </c>
      <c r="AB1134" s="6">
        <v>0.66320000000000001</v>
      </c>
      <c r="AC1134" s="6">
        <v>0.66269999999999996</v>
      </c>
      <c r="AD1134" s="6">
        <v>0.64029999999999998</v>
      </c>
      <c r="AE1134" s="6">
        <v>8</v>
      </c>
      <c r="AF1134" s="6">
        <v>68</v>
      </c>
      <c r="AG1134" s="6">
        <v>203</v>
      </c>
      <c r="AH1134" s="6">
        <v>4645</v>
      </c>
      <c r="AI1134" s="6">
        <v>7.9500000000000001E-2</v>
      </c>
      <c r="AJ1134" s="6">
        <v>0.60599999999999998</v>
      </c>
      <c r="AK1134" s="6">
        <v>0.47360000000000002</v>
      </c>
      <c r="AT1134" s="6" t="str">
        <f t="shared" si="53"/>
        <v/>
      </c>
      <c r="AU1134" s="6">
        <f t="shared" si="54"/>
        <v>193</v>
      </c>
      <c r="AV1134" s="6">
        <f t="shared" si="55"/>
        <v>195.63157894736841</v>
      </c>
      <c r="AW1134" s="7">
        <f t="shared" si="56"/>
        <v>11.074074074074074</v>
      </c>
      <c r="AX1134" s="6">
        <f t="shared" si="57"/>
        <v>68.308823529411768</v>
      </c>
      <c r="AY1134" s="6" t="str">
        <f t="shared" si="58"/>
        <v/>
      </c>
      <c r="BA1134" s="6">
        <f>VLOOKUP(A1134, ALL_AP_DATA!$A$2:$F$3600, 6, FALSE)</f>
        <v>855</v>
      </c>
      <c r="BB1134" s="6">
        <f>VLOOKUP(A1134, projmetadata!$A$2:$D$2036, 4, FALSE)</f>
        <v>104155</v>
      </c>
      <c r="BC1134" s="6" t="e">
        <f t="array" aca="1" ref="BC1134" ca="1">_xludf.IFS(I1134&lt;&gt;0, F1134/I1134, P1134&lt;&gt;0, M1134/P1134, W1134&lt;&gt;0, T1134/W1134, AD1134&lt;&gt;0, AA1134/AD1134, AK1134&lt;&gt;0, AH1134/AK1134, AR1134&lt;&gt;0, AO1134/AR1134, TRUE, 0)</f>
        <v>#NAME?</v>
      </c>
      <c r="BE1134" s="6" t="e">
        <f t="shared" ca="1" si="60"/>
        <v>#NAME?</v>
      </c>
      <c r="BF1134" s="6" t="e">
        <f t="shared" ca="1" si="61"/>
        <v>#NAME?</v>
      </c>
      <c r="BG1134" s="6"/>
      <c r="BH1134" s="6">
        <f>VLOOKUP(A1134, ALL_AP_DATA!$A$2:$D$3600, 3, FALSE)</f>
        <v>617</v>
      </c>
      <c r="BI1134" s="6">
        <f>VLOOKUP(A1134, ALL_AP_DATA!$A$2:$E$3600, 5, FALSE)</f>
        <v>9807</v>
      </c>
      <c r="BJ1134" s="6">
        <f t="shared" si="59"/>
        <v>11.470175438596492</v>
      </c>
      <c r="BK1134" s="6">
        <f t="shared" si="62"/>
        <v>0.72163742690058474</v>
      </c>
    </row>
    <row r="1135" spans="1:63" ht="15.75" customHeight="1" x14ac:dyDescent="0.2">
      <c r="A1135" s="6" t="s">
        <v>1194</v>
      </c>
      <c r="B1135" s="6" t="s">
        <v>64</v>
      </c>
      <c r="C1135" s="6">
        <v>5</v>
      </c>
      <c r="D1135" s="6">
        <v>71</v>
      </c>
      <c r="E1135" s="6">
        <v>1</v>
      </c>
      <c r="F1135" s="6">
        <v>25</v>
      </c>
      <c r="G1135" s="6">
        <v>0.33019999999999999</v>
      </c>
      <c r="H1135" s="6">
        <v>0.33329999999999999</v>
      </c>
      <c r="I1135" s="6">
        <v>0.37880000000000003</v>
      </c>
      <c r="X1135" s="6">
        <v>4</v>
      </c>
      <c r="Y1135" s="6">
        <v>33</v>
      </c>
      <c r="Z1135" s="6">
        <v>0</v>
      </c>
      <c r="AA1135" s="6">
        <v>0</v>
      </c>
      <c r="AB1135" s="6">
        <v>0.1535</v>
      </c>
      <c r="AC1135" s="6">
        <v>0</v>
      </c>
      <c r="AD1135" s="6">
        <v>0</v>
      </c>
      <c r="AE1135" s="6">
        <v>21</v>
      </c>
      <c r="AF1135" s="6">
        <v>89</v>
      </c>
      <c r="AG1135" s="6">
        <v>1</v>
      </c>
      <c r="AH1135" s="6">
        <v>25</v>
      </c>
      <c r="AI1135" s="6">
        <v>0.41399999999999998</v>
      </c>
      <c r="AJ1135" s="6">
        <v>0.33329999999999999</v>
      </c>
      <c r="AK1135" s="6">
        <v>0.37880000000000003</v>
      </c>
      <c r="AT1135" s="6">
        <f t="shared" si="53"/>
        <v>0.352112676056338</v>
      </c>
      <c r="AU1135" s="6" t="str">
        <f t="shared" si="54"/>
        <v/>
      </c>
      <c r="AV1135" s="6" t="str">
        <f t="shared" si="55"/>
        <v/>
      </c>
      <c r="AW1135" s="7">
        <f t="shared" si="56"/>
        <v>0</v>
      </c>
      <c r="AX1135" s="6">
        <f t="shared" si="57"/>
        <v>0.2808988764044944</v>
      </c>
      <c r="AY1135" s="6" t="str">
        <f t="shared" si="58"/>
        <v/>
      </c>
      <c r="BA1135" s="6">
        <f>VLOOKUP(A1135, ALL_AP_DATA!$A$2:$F$3600, 6, FALSE)</f>
        <v>215</v>
      </c>
      <c r="BB1135" s="6">
        <f>VLOOKUP(A1135, projmetadata!$A$2:$D$2036, 4, FALSE)</f>
        <v>22533</v>
      </c>
      <c r="BC1135" s="6" t="e">
        <f t="array" aca="1" ref="BC1135" ca="1">_xludf.IFS(I1135&lt;&gt;0, F1135/I1135, P1135&lt;&gt;0, M1135/P1135, W1135&lt;&gt;0, T1135/W1135, AD1135&lt;&gt;0, AA1135/AD1135, AK1135&lt;&gt;0, AH1135/AK1135, AR1135&lt;&gt;0, AO1135/AR1135, TRUE, 0)</f>
        <v>#NAME?</v>
      </c>
      <c r="BE1135" s="6" t="e">
        <f t="shared" ca="1" si="60"/>
        <v>#NAME?</v>
      </c>
      <c r="BF1135" s="6" t="e">
        <f t="shared" ca="1" si="61"/>
        <v>#NAME?</v>
      </c>
      <c r="BG1135" s="6"/>
      <c r="BH1135" s="6">
        <f>VLOOKUP(A1135, ALL_AP_DATA!$A$2:$D$3600, 3, FALSE)</f>
        <v>131</v>
      </c>
      <c r="BI1135" s="6">
        <f>VLOOKUP(A1135, ALL_AP_DATA!$A$2:$E$3600, 5, FALSE)</f>
        <v>66</v>
      </c>
      <c r="BJ1135" s="6">
        <f t="shared" si="59"/>
        <v>0.30697674418604654</v>
      </c>
      <c r="BK1135" s="6">
        <f t="shared" si="62"/>
        <v>0.6093023255813953</v>
      </c>
    </row>
    <row r="1136" spans="1:63" ht="15.75" customHeight="1" x14ac:dyDescent="0.2">
      <c r="A1136" s="6" t="s">
        <v>1195</v>
      </c>
      <c r="B1136" s="6" t="s">
        <v>64</v>
      </c>
      <c r="C1136" s="6">
        <v>4</v>
      </c>
      <c r="D1136" s="6">
        <v>9</v>
      </c>
      <c r="E1136" s="6">
        <v>4</v>
      </c>
      <c r="F1136" s="6">
        <v>93</v>
      </c>
      <c r="G1136" s="6">
        <v>2.1000000000000001E-2</v>
      </c>
      <c r="H1136" s="6">
        <v>9.7600000000000006E-2</v>
      </c>
      <c r="I1136" s="6">
        <v>8.0999999999999996E-3</v>
      </c>
      <c r="Q1136" s="6">
        <v>6</v>
      </c>
      <c r="R1136" s="6">
        <v>24</v>
      </c>
      <c r="S1136" s="6">
        <v>31</v>
      </c>
      <c r="T1136" s="6">
        <v>4004</v>
      </c>
      <c r="U1136" s="6">
        <v>5.6099999999999997E-2</v>
      </c>
      <c r="V1136" s="6">
        <v>0.75609999999999999</v>
      </c>
      <c r="W1136" s="6">
        <v>0.34710000000000002</v>
      </c>
      <c r="X1136" s="6">
        <v>2</v>
      </c>
      <c r="Y1136" s="6">
        <v>19</v>
      </c>
      <c r="Z1136" s="6">
        <v>12</v>
      </c>
      <c r="AA1136" s="6">
        <v>679</v>
      </c>
      <c r="AB1136" s="6">
        <v>4.4400000000000002E-2</v>
      </c>
      <c r="AC1136" s="6">
        <v>0.29270000000000002</v>
      </c>
      <c r="AD1136" s="6">
        <v>5.8900000000000001E-2</v>
      </c>
      <c r="AE1136" s="6">
        <v>33</v>
      </c>
      <c r="AF1136" s="6">
        <v>162</v>
      </c>
      <c r="AG1136" s="6">
        <v>35</v>
      </c>
      <c r="AH1136" s="6">
        <v>5370</v>
      </c>
      <c r="AI1136" s="6">
        <v>0.3785</v>
      </c>
      <c r="AJ1136" s="6">
        <v>0.85370000000000001</v>
      </c>
      <c r="AK1136" s="6">
        <v>0.46560000000000001</v>
      </c>
      <c r="AT1136" s="6">
        <f t="shared" si="53"/>
        <v>10.333333333333334</v>
      </c>
      <c r="AU1136" s="6" t="str">
        <f t="shared" si="54"/>
        <v/>
      </c>
      <c r="AV1136" s="6">
        <f t="shared" si="55"/>
        <v>166.83333333333334</v>
      </c>
      <c r="AW1136" s="7">
        <f t="shared" si="56"/>
        <v>35.736842105263158</v>
      </c>
      <c r="AX1136" s="6">
        <f t="shared" si="57"/>
        <v>33.148148148148145</v>
      </c>
      <c r="AY1136" s="6" t="str">
        <f t="shared" si="58"/>
        <v/>
      </c>
      <c r="BA1136" s="6">
        <f>VLOOKUP(A1136, ALL_AP_DATA!$A$2:$F$3600, 6, FALSE)</f>
        <v>428</v>
      </c>
      <c r="BB1136" s="6">
        <f>VLOOKUP(A1136, projmetadata!$A$2:$D$2036, 4, FALSE)</f>
        <v>49504</v>
      </c>
      <c r="BC1136" s="6" t="e">
        <f t="array" aca="1" ref="BC1136" ca="1">_xludf.IFS(I1136&lt;&gt;0, F1136/I1136, P1136&lt;&gt;0, M1136/P1136, W1136&lt;&gt;0, T1136/W1136, AD1136&lt;&gt;0, AA1136/AD1136, AK1136&lt;&gt;0, AH1136/AK1136, AR1136&lt;&gt;0, AO1136/AR1136, TRUE, 0)</f>
        <v>#NAME?</v>
      </c>
      <c r="BE1136" s="6" t="e">
        <f t="shared" ca="1" si="60"/>
        <v>#NAME?</v>
      </c>
      <c r="BF1136" s="6" t="e">
        <f t="shared" ca="1" si="61"/>
        <v>#NAME?</v>
      </c>
      <c r="BG1136" s="6"/>
      <c r="BH1136" s="6">
        <f>VLOOKUP(A1136, ALL_AP_DATA!$A$2:$D$3600, 3, FALSE)</f>
        <v>190</v>
      </c>
      <c r="BI1136" s="6">
        <f>VLOOKUP(A1136, ALL_AP_DATA!$A$2:$E$3600, 5, FALSE)</f>
        <v>11534</v>
      </c>
      <c r="BJ1136" s="6">
        <f t="shared" si="59"/>
        <v>26.94859813084112</v>
      </c>
      <c r="BK1136" s="6">
        <f t="shared" si="62"/>
        <v>0.44392523364485981</v>
      </c>
    </row>
    <row r="1137" spans="1:63" ht="15.75" customHeight="1" x14ac:dyDescent="0.2">
      <c r="A1137" s="6" t="s">
        <v>1196</v>
      </c>
      <c r="B1137" s="6" t="s">
        <v>64</v>
      </c>
      <c r="C1137" s="6">
        <v>3</v>
      </c>
      <c r="D1137" s="6">
        <v>1128</v>
      </c>
      <c r="E1137" s="6">
        <v>659</v>
      </c>
      <c r="F1137" s="6">
        <v>27761</v>
      </c>
      <c r="G1137" s="6">
        <v>0.43190000000000001</v>
      </c>
      <c r="H1137" s="6">
        <v>0.88580000000000003</v>
      </c>
      <c r="I1137" s="6">
        <v>0.37959999999999999</v>
      </c>
      <c r="J1137" s="6">
        <v>6</v>
      </c>
      <c r="K1137" s="6">
        <v>51</v>
      </c>
      <c r="L1137" s="6">
        <v>328</v>
      </c>
      <c r="M1137" s="6">
        <v>17318</v>
      </c>
      <c r="N1137" s="6">
        <v>1.95E-2</v>
      </c>
      <c r="O1137" s="6">
        <v>0.44090000000000001</v>
      </c>
      <c r="P1137" s="6">
        <v>0.23680000000000001</v>
      </c>
      <c r="Q1137" s="6">
        <v>44</v>
      </c>
      <c r="R1137" s="6">
        <v>203</v>
      </c>
      <c r="S1137" s="6">
        <v>593</v>
      </c>
      <c r="T1137" s="6">
        <v>59915</v>
      </c>
      <c r="U1137" s="6">
        <v>7.7700000000000005E-2</v>
      </c>
      <c r="V1137" s="6">
        <v>0.79700000000000004</v>
      </c>
      <c r="W1137" s="6">
        <v>0.81930000000000003</v>
      </c>
      <c r="X1137" s="6">
        <v>355</v>
      </c>
      <c r="Y1137" s="6">
        <v>1531</v>
      </c>
      <c r="Z1137" s="6">
        <v>681</v>
      </c>
      <c r="AA1137" s="6">
        <v>41602</v>
      </c>
      <c r="AB1137" s="6">
        <v>0.58609999999999995</v>
      </c>
      <c r="AC1137" s="6">
        <v>0.9153</v>
      </c>
      <c r="AD1137" s="6">
        <v>0.56889999999999996</v>
      </c>
      <c r="AE1137" s="6">
        <v>354</v>
      </c>
      <c r="AF1137" s="6">
        <v>945</v>
      </c>
      <c r="AG1137" s="6">
        <v>630</v>
      </c>
      <c r="AH1137" s="6">
        <v>27702</v>
      </c>
      <c r="AI1137" s="6">
        <v>0.36180000000000001</v>
      </c>
      <c r="AJ1137" s="6">
        <v>0.8468</v>
      </c>
      <c r="AK1137" s="6">
        <v>0.37880000000000003</v>
      </c>
      <c r="AL1137" s="6">
        <v>1</v>
      </c>
      <c r="AM1137" s="6">
        <v>17</v>
      </c>
      <c r="AN1137" s="6">
        <v>151</v>
      </c>
      <c r="AO1137" s="6">
        <v>9328</v>
      </c>
      <c r="AP1137" s="6">
        <v>6.4999999999999997E-3</v>
      </c>
      <c r="AQ1137" s="6">
        <v>0.20300000000000001</v>
      </c>
      <c r="AR1137" s="6">
        <v>0.12759999999999999</v>
      </c>
      <c r="AT1137" s="6">
        <f t="shared" si="53"/>
        <v>24.61081560283688</v>
      </c>
      <c r="AU1137" s="6">
        <f t="shared" si="54"/>
        <v>339.56862745098039</v>
      </c>
      <c r="AV1137" s="6">
        <f t="shared" si="55"/>
        <v>295.14778325123154</v>
      </c>
      <c r="AW1137" s="7">
        <f t="shared" si="56"/>
        <v>27.173089483997387</v>
      </c>
      <c r="AX1137" s="6">
        <f t="shared" si="57"/>
        <v>29.314285714285713</v>
      </c>
      <c r="AY1137" s="6">
        <f t="shared" si="58"/>
        <v>548.70588235294122</v>
      </c>
      <c r="BA1137" s="6">
        <f>VLOOKUP(A1137, ALL_AP_DATA!$A$2:$F$3600, 6, FALSE)</f>
        <v>2612</v>
      </c>
      <c r="BB1137" s="6">
        <f>VLOOKUP(A1137, projmetadata!$A$2:$D$2036, 4, FALSE)</f>
        <v>286319</v>
      </c>
      <c r="BC1137" s="6" t="e">
        <f t="array" aca="1" ref="BC1137" ca="1">_xludf.IFS(I1137&lt;&gt;0, F1137/I1137, P1137&lt;&gt;0, M1137/P1137, W1137&lt;&gt;0, T1137/W1137, AD1137&lt;&gt;0, AA1137/AD1137, AK1137&lt;&gt;0, AH1137/AK1137, AR1137&lt;&gt;0, AO1137/AR1137, TRUE, 0)</f>
        <v>#NAME?</v>
      </c>
      <c r="BE1137" s="6" t="e">
        <f t="shared" ca="1" si="60"/>
        <v>#NAME?</v>
      </c>
      <c r="BF1137" s="6" t="e">
        <f t="shared" ca="1" si="61"/>
        <v>#NAME?</v>
      </c>
      <c r="BG1137" s="6"/>
      <c r="BH1137" s="6">
        <f>VLOOKUP(A1137, ALL_AP_DATA!$A$2:$D$3600, 3, FALSE)</f>
        <v>1933</v>
      </c>
      <c r="BI1137" s="6">
        <f>VLOOKUP(A1137, ALL_AP_DATA!$A$2:$E$3600, 5, FALSE)</f>
        <v>73127</v>
      </c>
      <c r="BJ1137" s="6">
        <f t="shared" si="59"/>
        <v>27.99655436447167</v>
      </c>
      <c r="BK1137" s="6">
        <f t="shared" si="62"/>
        <v>0.74004594180704442</v>
      </c>
    </row>
    <row r="1138" spans="1:63" ht="15.75" customHeight="1" x14ac:dyDescent="0.2">
      <c r="A1138" s="6" t="s">
        <v>1197</v>
      </c>
      <c r="B1138" s="6" t="s">
        <v>61</v>
      </c>
      <c r="C1138" s="6">
        <v>1</v>
      </c>
      <c r="D1138" s="6">
        <v>2</v>
      </c>
      <c r="E1138" s="6">
        <v>0</v>
      </c>
      <c r="F1138" s="6">
        <v>0</v>
      </c>
      <c r="G1138" s="6">
        <v>1.37E-2</v>
      </c>
      <c r="H1138" s="6">
        <v>0</v>
      </c>
      <c r="I1138" s="6">
        <v>0</v>
      </c>
      <c r="Q1138" s="6">
        <v>1</v>
      </c>
      <c r="R1138" s="6">
        <v>3</v>
      </c>
      <c r="S1138" s="6">
        <v>14</v>
      </c>
      <c r="T1138" s="6">
        <v>1987</v>
      </c>
      <c r="U1138" s="6">
        <v>2.0500000000000001E-2</v>
      </c>
      <c r="V1138" s="6">
        <v>0.35899999999999999</v>
      </c>
      <c r="W1138" s="6">
        <v>0.3493</v>
      </c>
      <c r="AE1138" s="6">
        <v>4</v>
      </c>
      <c r="AF1138" s="6">
        <v>38</v>
      </c>
      <c r="AG1138" s="6">
        <v>28</v>
      </c>
      <c r="AH1138" s="6">
        <v>4107</v>
      </c>
      <c r="AI1138" s="6">
        <v>0.26029999999999998</v>
      </c>
      <c r="AJ1138" s="6">
        <v>0.71789999999999998</v>
      </c>
      <c r="AK1138" s="6">
        <v>0.72189999999999999</v>
      </c>
      <c r="AT1138" s="6">
        <f t="shared" si="53"/>
        <v>0</v>
      </c>
      <c r="AU1138" s="6" t="str">
        <f t="shared" si="54"/>
        <v/>
      </c>
      <c r="AV1138" s="6">
        <f t="shared" si="55"/>
        <v>662.33333333333337</v>
      </c>
      <c r="AW1138" s="7" t="str">
        <f t="shared" si="56"/>
        <v/>
      </c>
      <c r="AX1138" s="6">
        <f t="shared" si="57"/>
        <v>108.07894736842105</v>
      </c>
      <c r="AY1138" s="6" t="str">
        <f t="shared" si="58"/>
        <v/>
      </c>
      <c r="BA1138" s="6">
        <f>VLOOKUP(A1138, ALL_AP_DATA!$A$2:$F$3600, 6, FALSE)</f>
        <v>146</v>
      </c>
      <c r="BB1138" s="6">
        <f>VLOOKUP(A1138, projmetadata!$A$2:$D$2036, 4, FALSE)</f>
        <v>24671</v>
      </c>
      <c r="BC1138" s="6" t="e">
        <f t="array" aca="1" ref="BC1138" ca="1">_xludf.IFS(I1138&lt;&gt;0, F1138/I1138, P1138&lt;&gt;0, M1138/P1138, W1138&lt;&gt;0, T1138/W1138, AD1138&lt;&gt;0, AA1138/AD1138, AK1138&lt;&gt;0, AH1138/AK1138, AR1138&lt;&gt;0, AO1138/AR1138, TRUE, 0)</f>
        <v>#NAME?</v>
      </c>
      <c r="BE1138" s="6" t="e">
        <f t="shared" ca="1" si="60"/>
        <v>#NAME?</v>
      </c>
      <c r="BF1138" s="6" t="e">
        <f t="shared" ca="1" si="61"/>
        <v>#NAME?</v>
      </c>
      <c r="BG1138" s="6"/>
      <c r="BH1138" s="6">
        <f>VLOOKUP(A1138, ALL_AP_DATA!$A$2:$D$3600, 3, FALSE)</f>
        <v>38</v>
      </c>
      <c r="BI1138" s="6">
        <f>VLOOKUP(A1138, ALL_AP_DATA!$A$2:$E$3600, 5, FALSE)</f>
        <v>5689</v>
      </c>
      <c r="BJ1138" s="6">
        <f t="shared" si="59"/>
        <v>38.965753424657535</v>
      </c>
      <c r="BK1138" s="6">
        <f t="shared" si="62"/>
        <v>0.26027397260273971</v>
      </c>
    </row>
    <row r="1139" spans="1:63" ht="15.75" customHeight="1" x14ac:dyDescent="0.2">
      <c r="A1139" s="6" t="s">
        <v>1198</v>
      </c>
      <c r="B1139" s="6" t="s">
        <v>64</v>
      </c>
      <c r="C1139" s="6">
        <v>1</v>
      </c>
      <c r="D1139" s="6">
        <v>3</v>
      </c>
      <c r="E1139" s="6">
        <v>1</v>
      </c>
      <c r="F1139" s="6">
        <v>12</v>
      </c>
      <c r="G1139" s="6">
        <v>1.7899999999999999E-2</v>
      </c>
      <c r="H1139" s="6">
        <v>1.04E-2</v>
      </c>
      <c r="I1139" s="6">
        <v>1.9E-3</v>
      </c>
      <c r="Q1139" s="6">
        <v>7</v>
      </c>
      <c r="R1139" s="6">
        <v>46</v>
      </c>
      <c r="S1139" s="6">
        <v>75</v>
      </c>
      <c r="T1139" s="6">
        <v>4247</v>
      </c>
      <c r="U1139" s="6">
        <v>0.27379999999999999</v>
      </c>
      <c r="V1139" s="6">
        <v>0.78129999999999999</v>
      </c>
      <c r="W1139" s="6">
        <v>0.66339999999999999</v>
      </c>
      <c r="X1139" s="6">
        <v>4</v>
      </c>
      <c r="Y1139" s="6">
        <v>52</v>
      </c>
      <c r="Z1139" s="6">
        <v>23</v>
      </c>
      <c r="AA1139" s="6">
        <v>1160</v>
      </c>
      <c r="AB1139" s="6">
        <v>0.3095</v>
      </c>
      <c r="AC1139" s="6">
        <v>0.23960000000000001</v>
      </c>
      <c r="AD1139" s="6">
        <v>0.1812</v>
      </c>
      <c r="AE1139" s="6">
        <v>14</v>
      </c>
      <c r="AF1139" s="6">
        <v>90</v>
      </c>
      <c r="AG1139" s="6">
        <v>74</v>
      </c>
      <c r="AH1139" s="6">
        <v>3579</v>
      </c>
      <c r="AI1139" s="6">
        <v>0.53569999999999995</v>
      </c>
      <c r="AJ1139" s="6">
        <v>0.77080000000000004</v>
      </c>
      <c r="AK1139" s="6">
        <v>0.55900000000000005</v>
      </c>
      <c r="AT1139" s="6">
        <f t="shared" si="53"/>
        <v>4</v>
      </c>
      <c r="AU1139" s="6" t="str">
        <f t="shared" si="54"/>
        <v/>
      </c>
      <c r="AV1139" s="6">
        <f t="shared" si="55"/>
        <v>92.326086956521735</v>
      </c>
      <c r="AW1139" s="7">
        <f t="shared" si="56"/>
        <v>22.307692307692307</v>
      </c>
      <c r="AX1139" s="6">
        <f t="shared" si="57"/>
        <v>39.766666666666666</v>
      </c>
      <c r="AY1139" s="6" t="str">
        <f t="shared" si="58"/>
        <v/>
      </c>
      <c r="BA1139" s="6">
        <f>VLOOKUP(A1139, ALL_AP_DATA!$A$2:$F$3600, 6, FALSE)</f>
        <v>168</v>
      </c>
      <c r="BB1139" s="6">
        <f>VLOOKUP(A1139, projmetadata!$A$2:$D$2036, 4, FALSE)</f>
        <v>21300</v>
      </c>
      <c r="BC1139" s="6" t="e">
        <f t="array" aca="1" ref="BC1139" ca="1">_xludf.IFS(I1139&lt;&gt;0, F1139/I1139, P1139&lt;&gt;0, M1139/P1139, W1139&lt;&gt;0, T1139/W1139, AD1139&lt;&gt;0, AA1139/AD1139, AK1139&lt;&gt;0, AH1139/AK1139, AR1139&lt;&gt;0, AO1139/AR1139, TRUE, 0)</f>
        <v>#NAME?</v>
      </c>
      <c r="BE1139" s="6" t="e">
        <f t="shared" ca="1" si="60"/>
        <v>#NAME?</v>
      </c>
      <c r="BF1139" s="6" t="e">
        <f t="shared" ca="1" si="61"/>
        <v>#NAME?</v>
      </c>
      <c r="BG1139" s="6"/>
      <c r="BH1139" s="6">
        <f>VLOOKUP(A1139, ALL_AP_DATA!$A$2:$D$3600, 3, FALSE)</f>
        <v>114</v>
      </c>
      <c r="BI1139" s="6">
        <f>VLOOKUP(A1139, ALL_AP_DATA!$A$2:$E$3600, 5, FALSE)</f>
        <v>6402</v>
      </c>
      <c r="BJ1139" s="6">
        <f t="shared" si="59"/>
        <v>38.107142857142854</v>
      </c>
      <c r="BK1139" s="6">
        <f t="shared" si="62"/>
        <v>0.6785714285714286</v>
      </c>
    </row>
    <row r="1140" spans="1:63" ht="15.75" customHeight="1" x14ac:dyDescent="0.2">
      <c r="A1140" s="6" t="s">
        <v>1199</v>
      </c>
      <c r="B1140" s="6" t="s">
        <v>61</v>
      </c>
      <c r="C1140" s="6">
        <v>1</v>
      </c>
      <c r="D1140" s="6">
        <v>3</v>
      </c>
      <c r="E1140" s="6">
        <v>5</v>
      </c>
      <c r="F1140" s="6">
        <v>141</v>
      </c>
      <c r="G1140" s="6">
        <v>1.09E-2</v>
      </c>
      <c r="H1140" s="6">
        <v>6.8500000000000005E-2</v>
      </c>
      <c r="I1140" s="6">
        <v>5.7999999999999996E-3</v>
      </c>
      <c r="J1140" s="6">
        <v>2</v>
      </c>
      <c r="K1140" s="6">
        <v>12</v>
      </c>
      <c r="L1140" s="6">
        <v>32</v>
      </c>
      <c r="M1140" s="6">
        <v>3473</v>
      </c>
      <c r="N1140" s="6">
        <v>4.36E-2</v>
      </c>
      <c r="O1140" s="6">
        <v>0.43840000000000001</v>
      </c>
      <c r="P1140" s="6">
        <v>0.1431</v>
      </c>
      <c r="Q1140" s="6">
        <v>9</v>
      </c>
      <c r="R1140" s="6">
        <v>52</v>
      </c>
      <c r="S1140" s="6">
        <v>58</v>
      </c>
      <c r="T1140" s="6">
        <v>9766</v>
      </c>
      <c r="U1140" s="6">
        <v>0.18909999999999999</v>
      </c>
      <c r="V1140" s="6">
        <v>0.79449999999999998</v>
      </c>
      <c r="W1140" s="6">
        <v>0.40250000000000002</v>
      </c>
      <c r="X1140" s="6">
        <v>23</v>
      </c>
      <c r="Y1140" s="6">
        <v>124</v>
      </c>
      <c r="Z1140" s="6">
        <v>48</v>
      </c>
      <c r="AA1140" s="6">
        <v>7742</v>
      </c>
      <c r="AB1140" s="6">
        <v>0.45090000000000002</v>
      </c>
      <c r="AC1140" s="6">
        <v>0.65749999999999997</v>
      </c>
      <c r="AD1140" s="6">
        <v>0.31900000000000001</v>
      </c>
      <c r="AE1140" s="6">
        <v>2</v>
      </c>
      <c r="AF1140" s="6">
        <v>8</v>
      </c>
      <c r="AG1140" s="6">
        <v>2</v>
      </c>
      <c r="AH1140" s="6">
        <v>18</v>
      </c>
      <c r="AI1140" s="6">
        <v>2.9100000000000001E-2</v>
      </c>
      <c r="AJ1140" s="6">
        <v>2.7400000000000001E-2</v>
      </c>
      <c r="AK1140" s="6">
        <v>6.9999999999999999E-4</v>
      </c>
      <c r="AT1140" s="6">
        <f t="shared" si="53"/>
        <v>47</v>
      </c>
      <c r="AU1140" s="6">
        <f t="shared" si="54"/>
        <v>289.41666666666669</v>
      </c>
      <c r="AV1140" s="6">
        <f t="shared" si="55"/>
        <v>187.80769230769232</v>
      </c>
      <c r="AW1140" s="7">
        <f t="shared" si="56"/>
        <v>62.435483870967744</v>
      </c>
      <c r="AX1140" s="6">
        <f t="shared" si="57"/>
        <v>2.25</v>
      </c>
      <c r="AY1140" s="6" t="str">
        <f t="shared" si="58"/>
        <v/>
      </c>
      <c r="BA1140" s="6">
        <f>VLOOKUP(A1140, ALL_AP_DATA!$A$2:$F$3600, 6, FALSE)</f>
        <v>275</v>
      </c>
      <c r="BB1140" s="6">
        <f>VLOOKUP(A1140, projmetadata!$A$2:$D$2036, 4, FALSE)</f>
        <v>55270</v>
      </c>
      <c r="BC1140" s="6" t="e">
        <f t="array" aca="1" ref="BC1140" ca="1">_xludf.IFS(I1140&lt;&gt;0, F1140/I1140, P1140&lt;&gt;0, M1140/P1140, W1140&lt;&gt;0, T1140/W1140, AD1140&lt;&gt;0, AA1140/AD1140, AK1140&lt;&gt;0, AH1140/AK1140, AR1140&lt;&gt;0, AO1140/AR1140, TRUE, 0)</f>
        <v>#NAME?</v>
      </c>
      <c r="BE1140" s="6" t="e">
        <f t="shared" ca="1" si="60"/>
        <v>#NAME?</v>
      </c>
      <c r="BF1140" s="6" t="e">
        <f t="shared" ca="1" si="61"/>
        <v>#NAME?</v>
      </c>
      <c r="BG1140" s="6"/>
      <c r="BH1140" s="6">
        <f>VLOOKUP(A1140, ALL_AP_DATA!$A$2:$D$3600, 3, FALSE)</f>
        <v>150</v>
      </c>
      <c r="BI1140" s="6">
        <f>VLOOKUP(A1140, ALL_AP_DATA!$A$2:$E$3600, 5, FALSE)</f>
        <v>24266</v>
      </c>
      <c r="BJ1140" s="6">
        <f t="shared" si="59"/>
        <v>88.24</v>
      </c>
      <c r="BK1140" s="6">
        <f t="shared" si="62"/>
        <v>0.54545454545454541</v>
      </c>
    </row>
    <row r="1141" spans="1:63" ht="15.75" customHeight="1" x14ac:dyDescent="0.2">
      <c r="A1141" s="6" t="s">
        <v>1200</v>
      </c>
      <c r="B1141" s="6" t="s">
        <v>64</v>
      </c>
      <c r="C1141" s="6">
        <v>68</v>
      </c>
      <c r="D1141" s="6">
        <v>235</v>
      </c>
      <c r="E1141" s="6">
        <v>351</v>
      </c>
      <c r="F1141" s="6">
        <v>14712</v>
      </c>
      <c r="G1141" s="6">
        <v>0.13039999999999999</v>
      </c>
      <c r="H1141" s="6">
        <v>0.38569999999999999</v>
      </c>
      <c r="I1141" s="6">
        <v>0.27489999999999998</v>
      </c>
      <c r="Q1141" s="6">
        <v>35</v>
      </c>
      <c r="R1141" s="6">
        <v>114</v>
      </c>
      <c r="S1141" s="6">
        <v>455</v>
      </c>
      <c r="T1141" s="6">
        <v>22590</v>
      </c>
      <c r="U1141" s="6">
        <v>6.3299999999999995E-2</v>
      </c>
      <c r="V1141" s="6">
        <v>0.5</v>
      </c>
      <c r="W1141" s="6">
        <v>0.42209999999999998</v>
      </c>
      <c r="X1141" s="6">
        <v>69</v>
      </c>
      <c r="Y1141" s="6">
        <v>373</v>
      </c>
      <c r="Z1141" s="6">
        <v>357</v>
      </c>
      <c r="AA1141" s="6">
        <v>12957</v>
      </c>
      <c r="AB1141" s="6">
        <v>0.20699999999999999</v>
      </c>
      <c r="AC1141" s="6">
        <v>0.39229999999999998</v>
      </c>
      <c r="AD1141" s="6">
        <v>0.24210000000000001</v>
      </c>
      <c r="AE1141" s="6">
        <v>53</v>
      </c>
      <c r="AF1141" s="6">
        <v>295</v>
      </c>
      <c r="AG1141" s="6">
        <v>484</v>
      </c>
      <c r="AH1141" s="6">
        <v>21894</v>
      </c>
      <c r="AI1141" s="6">
        <v>0.16370000000000001</v>
      </c>
      <c r="AJ1141" s="6">
        <v>0.53190000000000004</v>
      </c>
      <c r="AK1141" s="6">
        <v>0.40910000000000002</v>
      </c>
      <c r="AT1141" s="6">
        <f t="shared" si="53"/>
        <v>62.604255319148933</v>
      </c>
      <c r="AU1141" s="6" t="str">
        <f t="shared" si="54"/>
        <v/>
      </c>
      <c r="AV1141" s="6">
        <f t="shared" si="55"/>
        <v>198.15789473684211</v>
      </c>
      <c r="AW1141" s="7">
        <f t="shared" si="56"/>
        <v>34.737265415549601</v>
      </c>
      <c r="AX1141" s="6">
        <f t="shared" si="57"/>
        <v>74.216949152542369</v>
      </c>
      <c r="AY1141" s="6" t="str">
        <f t="shared" si="58"/>
        <v/>
      </c>
      <c r="BA1141" s="6">
        <f>VLOOKUP(A1141, ALL_AP_DATA!$A$2:$F$3600, 6, FALSE)</f>
        <v>1802</v>
      </c>
      <c r="BB1141" s="6">
        <f>VLOOKUP(A1141, projmetadata!$A$2:$D$2036, 4, FALSE)</f>
        <v>269985</v>
      </c>
      <c r="BC1141" s="6" t="e">
        <f t="array" aca="1" ref="BC1141" ca="1">_xludf.IFS(I1141&lt;&gt;0, F1141/I1141, P1141&lt;&gt;0, M1141/P1141, W1141&lt;&gt;0, T1141/W1141, AD1141&lt;&gt;0, AA1141/AD1141, AK1141&lt;&gt;0, AH1141/AK1141, AR1141&lt;&gt;0, AO1141/AR1141, TRUE, 0)</f>
        <v>#NAME?</v>
      </c>
      <c r="BE1141" s="6" t="e">
        <f t="shared" ca="1" si="60"/>
        <v>#NAME?</v>
      </c>
      <c r="BF1141" s="6" t="e">
        <f t="shared" ca="1" si="61"/>
        <v>#NAME?</v>
      </c>
      <c r="BG1141" s="6"/>
      <c r="BH1141" s="6">
        <f>VLOOKUP(A1141, ALL_AP_DATA!$A$2:$D$3600, 3, FALSE)</f>
        <v>730</v>
      </c>
      <c r="BI1141" s="6">
        <f>VLOOKUP(A1141, ALL_AP_DATA!$A$2:$E$3600, 5, FALSE)</f>
        <v>53517</v>
      </c>
      <c r="BJ1141" s="6">
        <f t="shared" si="59"/>
        <v>29.698668146503884</v>
      </c>
      <c r="BK1141" s="6">
        <f t="shared" si="62"/>
        <v>0.40510543840177582</v>
      </c>
    </row>
    <row r="1142" spans="1:63" ht="15.75" customHeight="1" x14ac:dyDescent="0.2">
      <c r="A1142" s="6" t="s">
        <v>1201</v>
      </c>
      <c r="B1142" s="6" t="s">
        <v>64</v>
      </c>
      <c r="C1142" s="6">
        <v>3</v>
      </c>
      <c r="D1142" s="6">
        <v>6</v>
      </c>
      <c r="E1142" s="6">
        <v>8</v>
      </c>
      <c r="F1142" s="6">
        <v>538</v>
      </c>
      <c r="G1142" s="6">
        <v>4.3E-3</v>
      </c>
      <c r="H1142" s="6">
        <v>2.64E-2</v>
      </c>
      <c r="I1142" s="6">
        <v>2.1999999999999999E-2</v>
      </c>
      <c r="J1142" s="6">
        <v>1</v>
      </c>
      <c r="K1142" s="6">
        <v>10</v>
      </c>
      <c r="L1142" s="6">
        <v>29</v>
      </c>
      <c r="M1142" s="6">
        <v>1673</v>
      </c>
      <c r="N1142" s="6">
        <v>7.1999999999999998E-3</v>
      </c>
      <c r="O1142" s="6">
        <v>9.5699999999999993E-2</v>
      </c>
      <c r="P1142" s="6">
        <v>6.8400000000000002E-2</v>
      </c>
      <c r="Q1142" s="6">
        <v>27</v>
      </c>
      <c r="R1142" s="6">
        <v>113</v>
      </c>
      <c r="S1142" s="6">
        <v>159</v>
      </c>
      <c r="T1142" s="6">
        <v>11553</v>
      </c>
      <c r="U1142" s="6">
        <v>8.09E-2</v>
      </c>
      <c r="V1142" s="6">
        <v>0.52480000000000004</v>
      </c>
      <c r="W1142" s="6">
        <v>0.47260000000000002</v>
      </c>
      <c r="X1142" s="6">
        <v>33</v>
      </c>
      <c r="Y1142" s="6">
        <v>105</v>
      </c>
      <c r="Z1142" s="6">
        <v>103</v>
      </c>
      <c r="AA1142" s="6">
        <v>5823</v>
      </c>
      <c r="AB1142" s="6">
        <v>7.5200000000000003E-2</v>
      </c>
      <c r="AC1142" s="6">
        <v>0.33989999999999998</v>
      </c>
      <c r="AD1142" s="6">
        <v>0.2382</v>
      </c>
      <c r="AE1142" s="6">
        <v>23</v>
      </c>
      <c r="AF1142" s="6">
        <v>103</v>
      </c>
      <c r="AG1142" s="6">
        <v>104</v>
      </c>
      <c r="AH1142" s="6">
        <v>5132</v>
      </c>
      <c r="AI1142" s="6">
        <v>7.3800000000000004E-2</v>
      </c>
      <c r="AJ1142" s="6">
        <v>0.34320000000000001</v>
      </c>
      <c r="AK1142" s="6">
        <v>0.2099</v>
      </c>
      <c r="AT1142" s="6">
        <f t="shared" si="53"/>
        <v>89.666666666666671</v>
      </c>
      <c r="AU1142" s="6">
        <f t="shared" si="54"/>
        <v>167.3</v>
      </c>
      <c r="AV1142" s="6">
        <f t="shared" si="55"/>
        <v>102.23893805309734</v>
      </c>
      <c r="AW1142" s="7">
        <f t="shared" si="56"/>
        <v>55.457142857142856</v>
      </c>
      <c r="AX1142" s="6">
        <f t="shared" si="57"/>
        <v>49.825242718446603</v>
      </c>
      <c r="AY1142" s="6" t="str">
        <f t="shared" si="58"/>
        <v/>
      </c>
      <c r="BA1142" s="6">
        <f>VLOOKUP(A1142, ALL_AP_DATA!$A$2:$F$3600, 6, FALSE)</f>
        <v>1396</v>
      </c>
      <c r="BB1142" s="6">
        <f>VLOOKUP(A1142, projmetadata!$A$2:$D$2036, 4, FALSE)</f>
        <v>52792</v>
      </c>
      <c r="BC1142" s="6" t="e">
        <f t="array" aca="1" ref="BC1142" ca="1">_xludf.IFS(I1142&lt;&gt;0, F1142/I1142, P1142&lt;&gt;0, M1142/P1142, W1142&lt;&gt;0, T1142/W1142, AD1142&lt;&gt;0, AA1142/AD1142, AK1142&lt;&gt;0, AH1142/AK1142, AR1142&lt;&gt;0, AO1142/AR1142, TRUE, 0)</f>
        <v>#NAME?</v>
      </c>
      <c r="BE1142" s="6" t="e">
        <f t="shared" ca="1" si="60"/>
        <v>#NAME?</v>
      </c>
      <c r="BF1142" s="6" t="e">
        <f t="shared" ca="1" si="61"/>
        <v>#NAME?</v>
      </c>
      <c r="BG1142" s="6"/>
      <c r="BH1142" s="6">
        <f>VLOOKUP(A1142, ALL_AP_DATA!$A$2:$D$3600, 3, FALSE)</f>
        <v>256</v>
      </c>
      <c r="BI1142" s="6">
        <f>VLOOKUP(A1142, ALL_AP_DATA!$A$2:$E$3600, 5, FALSE)</f>
        <v>24446</v>
      </c>
      <c r="BJ1142" s="6">
        <f t="shared" si="59"/>
        <v>17.511461318051577</v>
      </c>
      <c r="BK1142" s="6">
        <f t="shared" si="62"/>
        <v>0.18338108882521489</v>
      </c>
    </row>
    <row r="1143" spans="1:63" ht="15.75" customHeight="1" x14ac:dyDescent="0.2">
      <c r="A1143" s="6" t="s">
        <v>1202</v>
      </c>
      <c r="B1143" s="6" t="s">
        <v>64</v>
      </c>
      <c r="C1143" s="6">
        <v>91</v>
      </c>
      <c r="D1143" s="6">
        <v>581</v>
      </c>
      <c r="E1143" s="6">
        <v>607</v>
      </c>
      <c r="F1143" s="6">
        <v>23224</v>
      </c>
      <c r="G1143" s="6">
        <v>9.6199999999999994E-2</v>
      </c>
      <c r="H1143" s="6">
        <v>0.48249999999999998</v>
      </c>
      <c r="I1143" s="6">
        <v>0.36230000000000001</v>
      </c>
      <c r="J1143" s="6">
        <v>1</v>
      </c>
      <c r="K1143" s="6">
        <v>18</v>
      </c>
      <c r="L1143" s="6">
        <v>64</v>
      </c>
      <c r="M1143" s="6">
        <v>2213</v>
      </c>
      <c r="N1143" s="6">
        <v>3.0000000000000001E-3</v>
      </c>
      <c r="O1143" s="6">
        <v>5.0900000000000001E-2</v>
      </c>
      <c r="P1143" s="6">
        <v>3.4500000000000003E-2</v>
      </c>
      <c r="Q1143" s="6">
        <v>76</v>
      </c>
      <c r="R1143" s="6">
        <v>345</v>
      </c>
      <c r="S1143" s="6">
        <v>873</v>
      </c>
      <c r="T1143" s="6">
        <v>45731</v>
      </c>
      <c r="U1143" s="6">
        <v>5.7099999999999998E-2</v>
      </c>
      <c r="V1143" s="6">
        <v>0.69399999999999995</v>
      </c>
      <c r="W1143" s="6">
        <v>0.71330000000000005</v>
      </c>
      <c r="X1143" s="6">
        <v>134</v>
      </c>
      <c r="Y1143" s="6">
        <v>1089</v>
      </c>
      <c r="Z1143" s="6">
        <v>536</v>
      </c>
      <c r="AA1143" s="6">
        <v>20348</v>
      </c>
      <c r="AB1143" s="6">
        <v>0.18029999999999999</v>
      </c>
      <c r="AC1143" s="6">
        <v>0.42609999999999998</v>
      </c>
      <c r="AD1143" s="6">
        <v>0.31740000000000002</v>
      </c>
      <c r="AE1143" s="6">
        <v>522</v>
      </c>
      <c r="AF1143" s="6">
        <v>2071</v>
      </c>
      <c r="AG1143" s="6">
        <v>1056</v>
      </c>
      <c r="AH1143" s="6">
        <v>46075</v>
      </c>
      <c r="AI1143" s="6">
        <v>0.34279999999999999</v>
      </c>
      <c r="AJ1143" s="6">
        <v>0.83940000000000003</v>
      </c>
      <c r="AK1143" s="6">
        <v>0.71870000000000001</v>
      </c>
      <c r="AT1143" s="6">
        <f t="shared" si="53"/>
        <v>39.972461273666092</v>
      </c>
      <c r="AU1143" s="6">
        <f t="shared" si="54"/>
        <v>122.94444444444444</v>
      </c>
      <c r="AV1143" s="6">
        <f t="shared" si="55"/>
        <v>132.55362318840579</v>
      </c>
      <c r="AW1143" s="7">
        <f t="shared" si="56"/>
        <v>18.685032139577594</v>
      </c>
      <c r="AX1143" s="6">
        <f t="shared" si="57"/>
        <v>22.24770642201835</v>
      </c>
      <c r="AY1143" s="6" t="str">
        <f t="shared" si="58"/>
        <v/>
      </c>
      <c r="BA1143" s="6">
        <f>VLOOKUP(A1143, ALL_AP_DATA!$A$2:$F$3600, 6, FALSE)</f>
        <v>6041</v>
      </c>
      <c r="BB1143" s="6">
        <f>VLOOKUP(A1143, projmetadata!$A$2:$D$2036, 4, FALSE)</f>
        <v>829372</v>
      </c>
      <c r="BC1143" s="6" t="e">
        <f t="array" aca="1" ref="BC1143" ca="1">_xludf.IFS(I1143&lt;&gt;0, F1143/I1143, P1143&lt;&gt;0, M1143/P1143, W1143&lt;&gt;0, T1143/W1143, AD1143&lt;&gt;0, AA1143/AD1143, AK1143&lt;&gt;0, AH1143/AK1143, AR1143&lt;&gt;0, AO1143/AR1143, TRUE, 0)</f>
        <v>#NAME?</v>
      </c>
      <c r="BE1143" s="6" t="e">
        <f t="shared" ca="1" si="60"/>
        <v>#NAME?</v>
      </c>
      <c r="BF1143" s="6" t="e">
        <f t="shared" ca="1" si="61"/>
        <v>#NAME?</v>
      </c>
      <c r="BG1143" s="6"/>
      <c r="BH1143" s="6">
        <f>VLOOKUP(A1143, ALL_AP_DATA!$A$2:$D$3600, 3, FALSE)</f>
        <v>2958</v>
      </c>
      <c r="BI1143" s="6">
        <f>VLOOKUP(A1143, ALL_AP_DATA!$A$2:$E$3600, 5, FALSE)</f>
        <v>64110</v>
      </c>
      <c r="BJ1143" s="6">
        <f t="shared" si="59"/>
        <v>10.612481377255421</v>
      </c>
      <c r="BK1143" s="6">
        <f t="shared" si="62"/>
        <v>0.48965403078960434</v>
      </c>
    </row>
    <row r="1144" spans="1:63" ht="15.75" customHeight="1" x14ac:dyDescent="0.2">
      <c r="A1144" s="6" t="s">
        <v>1203</v>
      </c>
      <c r="B1144" s="6" t="s">
        <v>64</v>
      </c>
      <c r="C1144" s="6">
        <v>8</v>
      </c>
      <c r="D1144" s="6">
        <v>31</v>
      </c>
      <c r="E1144" s="6">
        <v>0</v>
      </c>
      <c r="F1144" s="6">
        <v>0</v>
      </c>
      <c r="G1144" s="6">
        <v>0.1469</v>
      </c>
      <c r="H1144" s="6">
        <v>0</v>
      </c>
      <c r="I1144" s="6">
        <v>0</v>
      </c>
      <c r="X1144" s="6">
        <v>8</v>
      </c>
      <c r="Y1144" s="6">
        <v>49</v>
      </c>
      <c r="Z1144" s="6">
        <v>0</v>
      </c>
      <c r="AA1144" s="6">
        <v>0</v>
      </c>
      <c r="AB1144" s="6">
        <v>0.23219999999999999</v>
      </c>
      <c r="AC1144" s="6">
        <v>0</v>
      </c>
      <c r="AD1144" s="6">
        <v>0</v>
      </c>
      <c r="AE1144" s="6">
        <v>20</v>
      </c>
      <c r="AF1144" s="6">
        <v>73</v>
      </c>
      <c r="AG1144" s="6">
        <v>0</v>
      </c>
      <c r="AH1144" s="6">
        <v>0</v>
      </c>
      <c r="AI1144" s="6">
        <v>0.34599999999999997</v>
      </c>
      <c r="AJ1144" s="6">
        <v>0</v>
      </c>
      <c r="AK1144" s="6">
        <v>0</v>
      </c>
      <c r="AT1144" s="6">
        <f t="shared" si="53"/>
        <v>0</v>
      </c>
      <c r="AU1144" s="6" t="str">
        <f t="shared" si="54"/>
        <v/>
      </c>
      <c r="AV1144" s="6" t="str">
        <f t="shared" si="55"/>
        <v/>
      </c>
      <c r="AW1144" s="7">
        <f t="shared" si="56"/>
        <v>0</v>
      </c>
      <c r="AX1144" s="6">
        <f t="shared" si="57"/>
        <v>0</v>
      </c>
      <c r="AY1144" s="6" t="str">
        <f t="shared" si="58"/>
        <v/>
      </c>
      <c r="BA1144" s="6">
        <f>VLOOKUP(A1144, ALL_AP_DATA!$A$2:$F$3600, 6, FALSE)</f>
        <v>211</v>
      </c>
      <c r="BB1144" s="6">
        <f>VLOOKUP(A1144, projmetadata!$A$2:$D$2036, 4, FALSE)</f>
        <v>26845</v>
      </c>
      <c r="BC1144" s="6" t="e">
        <f t="array" aca="1" ref="BC1144" ca="1">_xludf.IFS(I1144&lt;&gt;0, F1144/I1144, P1144&lt;&gt;0, M1144/P1144, W1144&lt;&gt;0, T1144/W1144, AD1144&lt;&gt;0, AA1144/AD1144, AK1144&lt;&gt;0, AH1144/AK1144, AR1144&lt;&gt;0, AO1144/AR1144, TRUE, 0)</f>
        <v>#NAME?</v>
      </c>
      <c r="BE1144" s="6" t="e">
        <f t="shared" ca="1" si="60"/>
        <v>#NAME?</v>
      </c>
      <c r="BF1144" s="6" t="e">
        <f t="shared" ca="1" si="61"/>
        <v>#NAME?</v>
      </c>
      <c r="BG1144" s="6"/>
      <c r="BH1144" s="6">
        <f>VLOOKUP(A1144, ALL_AP_DATA!$A$2:$D$3600, 3, FALSE)</f>
        <v>111</v>
      </c>
      <c r="BI1144" s="6">
        <f>VLOOKUP(A1144, ALL_AP_DATA!$A$2:$E$3600, 5, FALSE)</f>
        <v>0</v>
      </c>
      <c r="BJ1144" s="6">
        <f t="shared" si="59"/>
        <v>0</v>
      </c>
      <c r="BK1144" s="6">
        <f t="shared" si="62"/>
        <v>0.52606635071090047</v>
      </c>
    </row>
    <row r="1145" spans="1:63" ht="15.75" customHeight="1" x14ac:dyDescent="0.2">
      <c r="A1145" s="6" t="s">
        <v>1204</v>
      </c>
      <c r="B1145" s="6" t="s">
        <v>64</v>
      </c>
      <c r="C1145" s="6">
        <v>6</v>
      </c>
      <c r="D1145" s="6">
        <v>41</v>
      </c>
      <c r="E1145" s="6">
        <v>1</v>
      </c>
      <c r="F1145" s="6">
        <v>33</v>
      </c>
      <c r="G1145" s="6">
        <v>0.22650000000000001</v>
      </c>
      <c r="H1145" s="6">
        <v>0.25</v>
      </c>
      <c r="I1145" s="6">
        <v>0.28449999999999998</v>
      </c>
      <c r="AE1145" s="6">
        <v>19</v>
      </c>
      <c r="AF1145" s="6">
        <v>62</v>
      </c>
      <c r="AG1145" s="6">
        <v>4</v>
      </c>
      <c r="AH1145" s="6">
        <v>79</v>
      </c>
      <c r="AI1145" s="6">
        <v>0.34250000000000003</v>
      </c>
      <c r="AJ1145" s="6">
        <v>1</v>
      </c>
      <c r="AK1145" s="6">
        <v>0.68100000000000005</v>
      </c>
      <c r="AT1145" s="6">
        <f t="shared" si="53"/>
        <v>0.80487804878048785</v>
      </c>
      <c r="AU1145" s="6" t="str">
        <f t="shared" si="54"/>
        <v/>
      </c>
      <c r="AV1145" s="6" t="str">
        <f t="shared" si="55"/>
        <v/>
      </c>
      <c r="AW1145" s="7" t="str">
        <f t="shared" si="56"/>
        <v/>
      </c>
      <c r="AX1145" s="6">
        <f t="shared" si="57"/>
        <v>1.2741935483870968</v>
      </c>
      <c r="AY1145" s="6" t="str">
        <f t="shared" si="58"/>
        <v/>
      </c>
      <c r="BA1145" s="6">
        <f>VLOOKUP(A1145, ALL_AP_DATA!$A$2:$F$3600, 6, FALSE)</f>
        <v>181</v>
      </c>
      <c r="BB1145" s="6">
        <f>VLOOKUP(A1145, projmetadata!$A$2:$D$2036, 4, FALSE)</f>
        <v>17240</v>
      </c>
      <c r="BC1145" s="6" t="e">
        <f t="array" aca="1" ref="BC1145" ca="1">_xludf.IFS(I1145&lt;&gt;0, F1145/I1145, P1145&lt;&gt;0, M1145/P1145, W1145&lt;&gt;0, T1145/W1145, AD1145&lt;&gt;0, AA1145/AD1145, AK1145&lt;&gt;0, AH1145/AK1145, AR1145&lt;&gt;0, AO1145/AR1145, TRUE, 0)</f>
        <v>#NAME?</v>
      </c>
      <c r="BE1145" s="6" t="e">
        <f t="shared" ca="1" si="60"/>
        <v>#NAME?</v>
      </c>
      <c r="BF1145" s="6" t="e">
        <f t="shared" ca="1" si="61"/>
        <v>#NAME?</v>
      </c>
      <c r="BG1145" s="6"/>
      <c r="BH1145" s="6">
        <f>VLOOKUP(A1145, ALL_AP_DATA!$A$2:$D$3600, 3, FALSE)</f>
        <v>75</v>
      </c>
      <c r="BI1145" s="6">
        <f>VLOOKUP(A1145, ALL_AP_DATA!$A$2:$E$3600, 5, FALSE)</f>
        <v>116</v>
      </c>
      <c r="BJ1145" s="6">
        <f t="shared" si="59"/>
        <v>0.64088397790055252</v>
      </c>
      <c r="BK1145" s="6">
        <f t="shared" si="62"/>
        <v>0.4143646408839779</v>
      </c>
    </row>
    <row r="1146" spans="1:63" ht="15.75" customHeight="1" x14ac:dyDescent="0.2">
      <c r="A1146" s="6" t="s">
        <v>1205</v>
      </c>
      <c r="B1146" s="6" t="s">
        <v>64</v>
      </c>
      <c r="C1146" s="6">
        <v>2</v>
      </c>
      <c r="D1146" s="6">
        <v>4</v>
      </c>
      <c r="E1146" s="6">
        <v>0</v>
      </c>
      <c r="F1146" s="6">
        <v>0</v>
      </c>
      <c r="G1146" s="6">
        <v>8.6E-3</v>
      </c>
      <c r="H1146" s="6">
        <v>0</v>
      </c>
      <c r="I1146" s="6">
        <v>0</v>
      </c>
      <c r="AE1146" s="6">
        <v>12</v>
      </c>
      <c r="AF1146" s="6">
        <v>72</v>
      </c>
      <c r="AG1146" s="6">
        <v>0</v>
      </c>
      <c r="AH1146" s="6">
        <v>0</v>
      </c>
      <c r="AI1146" s="6">
        <v>0.1545</v>
      </c>
      <c r="AJ1146" s="6">
        <v>0</v>
      </c>
      <c r="AK1146" s="6">
        <v>0</v>
      </c>
      <c r="AT1146" s="6">
        <f t="shared" si="53"/>
        <v>0</v>
      </c>
      <c r="AU1146" s="6" t="str">
        <f t="shared" si="54"/>
        <v/>
      </c>
      <c r="AV1146" s="6" t="str">
        <f t="shared" si="55"/>
        <v/>
      </c>
      <c r="AW1146" s="7" t="str">
        <f t="shared" si="56"/>
        <v/>
      </c>
      <c r="AX1146" s="6">
        <f t="shared" si="57"/>
        <v>0</v>
      </c>
      <c r="AY1146" s="6" t="str">
        <f t="shared" si="58"/>
        <v/>
      </c>
      <c r="BA1146" s="6">
        <f>VLOOKUP(A1146, ALL_AP_DATA!$A$2:$F$3600, 6, FALSE)</f>
        <v>466</v>
      </c>
      <c r="BB1146" s="6">
        <f>VLOOKUP(A1146, projmetadata!$A$2:$D$2036, 4, FALSE)</f>
        <v>21471</v>
      </c>
      <c r="BC1146" s="6" t="e">
        <f t="array" aca="1" ref="BC1146" ca="1">_xludf.IFS(I1146&lt;&gt;0, F1146/I1146, P1146&lt;&gt;0, M1146/P1146, W1146&lt;&gt;0, T1146/W1146, AD1146&lt;&gt;0, AA1146/AD1146, AK1146&lt;&gt;0, AH1146/AK1146, AR1146&lt;&gt;0, AO1146/AR1146, TRUE, 0)</f>
        <v>#NAME?</v>
      </c>
      <c r="BE1146" s="6" t="e">
        <f t="shared" ca="1" si="60"/>
        <v>#NAME?</v>
      </c>
      <c r="BF1146" s="6" t="e">
        <f t="shared" ca="1" si="61"/>
        <v>#NAME?</v>
      </c>
      <c r="BG1146" s="6"/>
      <c r="BH1146" s="6">
        <f>VLOOKUP(A1146, ALL_AP_DATA!$A$2:$D$3600, 3, FALSE)</f>
        <v>75</v>
      </c>
      <c r="BI1146" s="6">
        <f>VLOOKUP(A1146, ALL_AP_DATA!$A$2:$E$3600, 5, FALSE)</f>
        <v>0</v>
      </c>
      <c r="BJ1146" s="6">
        <f t="shared" si="59"/>
        <v>0</v>
      </c>
      <c r="BK1146" s="6">
        <f t="shared" si="62"/>
        <v>0.1609442060085837</v>
      </c>
    </row>
    <row r="1147" spans="1:63" ht="15.75" customHeight="1" x14ac:dyDescent="0.2">
      <c r="A1147" s="6" t="s">
        <v>1206</v>
      </c>
      <c r="B1147" s="6" t="s">
        <v>61</v>
      </c>
      <c r="X1147" s="6">
        <v>28</v>
      </c>
      <c r="Y1147" s="6">
        <v>40</v>
      </c>
      <c r="Z1147" s="6">
        <v>1</v>
      </c>
      <c r="AA1147" s="6">
        <v>7</v>
      </c>
      <c r="AB1147" s="6">
        <v>0.1575</v>
      </c>
      <c r="AC1147" s="6">
        <v>1</v>
      </c>
      <c r="AD1147" s="6">
        <v>1</v>
      </c>
      <c r="AE1147" s="6">
        <v>6</v>
      </c>
      <c r="AF1147" s="6">
        <v>31</v>
      </c>
      <c r="AG1147" s="6">
        <v>1</v>
      </c>
      <c r="AH1147" s="6">
        <v>7</v>
      </c>
      <c r="AI1147" s="6">
        <v>0.122</v>
      </c>
      <c r="AJ1147" s="6">
        <v>1</v>
      </c>
      <c r="AK1147" s="6">
        <v>1</v>
      </c>
      <c r="AT1147" s="6" t="str">
        <f t="shared" si="53"/>
        <v/>
      </c>
      <c r="AU1147" s="6" t="str">
        <f t="shared" si="54"/>
        <v/>
      </c>
      <c r="AV1147" s="6" t="str">
        <f t="shared" si="55"/>
        <v/>
      </c>
      <c r="AW1147" s="7">
        <f t="shared" si="56"/>
        <v>0.17499999999999999</v>
      </c>
      <c r="AX1147" s="6">
        <f t="shared" si="57"/>
        <v>0.22580645161290322</v>
      </c>
      <c r="AY1147" s="6" t="str">
        <f t="shared" si="58"/>
        <v/>
      </c>
      <c r="BA1147" s="6">
        <f>VLOOKUP(A1147, ALL_AP_DATA!$A$2:$F$3600, 6, FALSE)</f>
        <v>254</v>
      </c>
      <c r="BB1147" s="6">
        <f>VLOOKUP(A1147, projmetadata!$A$2:$D$2036, 4, FALSE)</f>
        <v>143466</v>
      </c>
      <c r="BC1147" s="6" t="e">
        <f t="array" aca="1" ref="BC1147" ca="1">_xludf.IFS(I1147&lt;&gt;0, F1147/I1147, P1147&lt;&gt;0, M1147/P1147, W1147&lt;&gt;0, T1147/W1147, AD1147&lt;&gt;0, AA1147/AD1147, AK1147&lt;&gt;0, AH1147/AK1147, AR1147&lt;&gt;0, AO1147/AR1147, TRUE, 0)</f>
        <v>#NAME?</v>
      </c>
      <c r="BE1147" s="6" t="e">
        <f t="shared" ca="1" si="60"/>
        <v>#NAME?</v>
      </c>
      <c r="BF1147" s="6" t="e">
        <f t="shared" ca="1" si="61"/>
        <v>#NAME?</v>
      </c>
      <c r="BG1147" s="6"/>
      <c r="BH1147" s="6">
        <f>VLOOKUP(A1147, ALL_AP_DATA!$A$2:$D$3600, 3, FALSE)</f>
        <v>56</v>
      </c>
      <c r="BI1147" s="6">
        <f>VLOOKUP(A1147, ALL_AP_DATA!$A$2:$E$3600, 5, FALSE)</f>
        <v>7</v>
      </c>
      <c r="BJ1147" s="6">
        <f t="shared" si="59"/>
        <v>2.7559055118110236E-2</v>
      </c>
      <c r="BK1147" s="6">
        <f t="shared" si="62"/>
        <v>0.22047244094488189</v>
      </c>
    </row>
    <row r="1148" spans="1:63" ht="15.75" customHeight="1" x14ac:dyDescent="0.2">
      <c r="A1148" s="6" t="s">
        <v>1207</v>
      </c>
      <c r="B1148" s="6" t="s">
        <v>64</v>
      </c>
      <c r="C1148" s="6">
        <v>14</v>
      </c>
      <c r="D1148" s="6">
        <v>164</v>
      </c>
      <c r="E1148" s="6">
        <v>1</v>
      </c>
      <c r="F1148" s="6">
        <v>39</v>
      </c>
      <c r="G1148" s="6">
        <v>7.8600000000000003E-2</v>
      </c>
      <c r="H1148" s="6">
        <v>0.5</v>
      </c>
      <c r="I1148" s="6">
        <v>0.2074</v>
      </c>
      <c r="X1148" s="6">
        <v>524</v>
      </c>
      <c r="Y1148" s="6">
        <v>1848</v>
      </c>
      <c r="Z1148" s="6">
        <v>1</v>
      </c>
      <c r="AA1148" s="6">
        <v>144</v>
      </c>
      <c r="AB1148" s="6">
        <v>0.88590000000000002</v>
      </c>
      <c r="AC1148" s="6">
        <v>0.5</v>
      </c>
      <c r="AD1148" s="6">
        <v>0.76600000000000001</v>
      </c>
      <c r="AE1148" s="6">
        <v>37</v>
      </c>
      <c r="AF1148" s="6">
        <v>736</v>
      </c>
      <c r="AG1148" s="6">
        <v>1</v>
      </c>
      <c r="AH1148" s="6">
        <v>100</v>
      </c>
      <c r="AI1148" s="6">
        <v>0.3528</v>
      </c>
      <c r="AJ1148" s="6">
        <v>0.5</v>
      </c>
      <c r="AK1148" s="6">
        <v>0.53190000000000004</v>
      </c>
      <c r="AT1148" s="6">
        <f t="shared" si="53"/>
        <v>0.23780487804878048</v>
      </c>
      <c r="AU1148" s="6" t="str">
        <f t="shared" si="54"/>
        <v/>
      </c>
      <c r="AV1148" s="6" t="str">
        <f t="shared" si="55"/>
        <v/>
      </c>
      <c r="AW1148" s="7">
        <f t="shared" si="56"/>
        <v>7.792207792207792E-2</v>
      </c>
      <c r="AX1148" s="6">
        <f t="shared" si="57"/>
        <v>0.1358695652173913</v>
      </c>
      <c r="AY1148" s="6" t="str">
        <f t="shared" si="58"/>
        <v/>
      </c>
      <c r="BA1148" s="6">
        <f>VLOOKUP(A1148, ALL_AP_DATA!$A$2:$F$3600, 6, FALSE)</f>
        <v>2086</v>
      </c>
      <c r="BB1148" s="6">
        <f>VLOOKUP(A1148, projmetadata!$A$2:$D$2036, 4, FALSE)</f>
        <v>346637</v>
      </c>
      <c r="BC1148" s="6" t="e">
        <f t="array" aca="1" ref="BC1148" ca="1">_xludf.IFS(I1148&lt;&gt;0, F1148/I1148, P1148&lt;&gt;0, M1148/P1148, W1148&lt;&gt;0, T1148/W1148, AD1148&lt;&gt;0, AA1148/AD1148, AK1148&lt;&gt;0, AH1148/AK1148, AR1148&lt;&gt;0, AO1148/AR1148, TRUE, 0)</f>
        <v>#NAME?</v>
      </c>
      <c r="BE1148" s="6" t="e">
        <f t="shared" ca="1" si="60"/>
        <v>#NAME?</v>
      </c>
      <c r="BF1148" s="6" t="e">
        <f t="shared" ca="1" si="61"/>
        <v>#NAME?</v>
      </c>
      <c r="BG1148" s="6"/>
      <c r="BH1148" s="6">
        <f>VLOOKUP(A1148, ALL_AP_DATA!$A$2:$D$3600, 3, FALSE)</f>
        <v>1895</v>
      </c>
      <c r="BI1148" s="6">
        <f>VLOOKUP(A1148, ALL_AP_DATA!$A$2:$E$3600, 5, FALSE)</f>
        <v>188</v>
      </c>
      <c r="BJ1148" s="6">
        <f t="shared" si="59"/>
        <v>9.0124640460210931E-2</v>
      </c>
      <c r="BK1148" s="6">
        <f t="shared" si="62"/>
        <v>0.90843720038350906</v>
      </c>
    </row>
    <row r="1149" spans="1:63" ht="15.75" customHeight="1" x14ac:dyDescent="0.2">
      <c r="A1149" s="6" t="s">
        <v>1208</v>
      </c>
      <c r="B1149" s="6" t="s">
        <v>64</v>
      </c>
      <c r="C1149" s="6">
        <v>26</v>
      </c>
      <c r="D1149" s="6">
        <v>448</v>
      </c>
      <c r="E1149" s="6">
        <v>24</v>
      </c>
      <c r="F1149" s="6">
        <v>4243</v>
      </c>
      <c r="G1149" s="6">
        <v>0.3009</v>
      </c>
      <c r="H1149" s="6">
        <v>0.72729999999999995</v>
      </c>
      <c r="I1149" s="6">
        <v>0.3634</v>
      </c>
      <c r="Q1149" s="6">
        <v>8</v>
      </c>
      <c r="R1149" s="6">
        <v>32</v>
      </c>
      <c r="S1149" s="6">
        <v>20</v>
      </c>
      <c r="T1149" s="6">
        <v>8154</v>
      </c>
      <c r="U1149" s="6">
        <v>2.1499999999999998E-2</v>
      </c>
      <c r="V1149" s="6">
        <v>0.60609999999999997</v>
      </c>
      <c r="W1149" s="6">
        <v>0.69840000000000002</v>
      </c>
      <c r="X1149" s="6">
        <v>113</v>
      </c>
      <c r="Y1149" s="6">
        <v>765</v>
      </c>
      <c r="Z1149" s="6">
        <v>29</v>
      </c>
      <c r="AA1149" s="6">
        <v>8930</v>
      </c>
      <c r="AB1149" s="6">
        <v>0.51380000000000003</v>
      </c>
      <c r="AC1149" s="6">
        <v>0.87880000000000003</v>
      </c>
      <c r="AD1149" s="6">
        <v>0.76480000000000004</v>
      </c>
      <c r="AE1149" s="6">
        <v>50</v>
      </c>
      <c r="AF1149" s="6">
        <v>436</v>
      </c>
      <c r="AG1149" s="6">
        <v>24</v>
      </c>
      <c r="AH1149" s="6">
        <v>6354</v>
      </c>
      <c r="AI1149" s="6">
        <v>0.2928</v>
      </c>
      <c r="AJ1149" s="6">
        <v>0.72729999999999995</v>
      </c>
      <c r="AK1149" s="6">
        <v>0.54420000000000002</v>
      </c>
      <c r="AT1149" s="6">
        <f t="shared" si="53"/>
        <v>9.4709821428571423</v>
      </c>
      <c r="AU1149" s="6" t="str">
        <f t="shared" si="54"/>
        <v/>
      </c>
      <c r="AV1149" s="6">
        <f t="shared" si="55"/>
        <v>254.8125</v>
      </c>
      <c r="AW1149" s="7">
        <f t="shared" si="56"/>
        <v>11.673202614379084</v>
      </c>
      <c r="AX1149" s="6">
        <f t="shared" si="57"/>
        <v>14.573394495412844</v>
      </c>
      <c r="AY1149" s="6" t="str">
        <f t="shared" si="58"/>
        <v/>
      </c>
      <c r="BA1149" s="6">
        <f>VLOOKUP(A1149, ALL_AP_DATA!$A$2:$F$3600, 6, FALSE)</f>
        <v>1489</v>
      </c>
      <c r="BB1149" s="6">
        <f>VLOOKUP(A1149, projmetadata!$A$2:$D$2036, 4, FALSE)</f>
        <v>169127</v>
      </c>
      <c r="BC1149" s="6" t="e">
        <f t="array" aca="1" ref="BC1149" ca="1">_xludf.IFS(I1149&lt;&gt;0, F1149/I1149, P1149&lt;&gt;0, M1149/P1149, W1149&lt;&gt;0, T1149/W1149, AD1149&lt;&gt;0, AA1149/AD1149, AK1149&lt;&gt;0, AH1149/AK1149, AR1149&lt;&gt;0, AO1149/AR1149, TRUE, 0)</f>
        <v>#NAME?</v>
      </c>
      <c r="BE1149" s="6" t="e">
        <f t="shared" ca="1" si="60"/>
        <v>#NAME?</v>
      </c>
      <c r="BF1149" s="6" t="e">
        <f t="shared" ca="1" si="61"/>
        <v>#NAME?</v>
      </c>
      <c r="BG1149" s="6"/>
      <c r="BH1149" s="6">
        <f>VLOOKUP(A1149, ALL_AP_DATA!$A$2:$D$3600, 3, FALSE)</f>
        <v>952</v>
      </c>
      <c r="BI1149" s="6">
        <f>VLOOKUP(A1149, ALL_AP_DATA!$A$2:$E$3600, 5, FALSE)</f>
        <v>11676</v>
      </c>
      <c r="BJ1149" s="6">
        <f t="shared" si="59"/>
        <v>7.8415043653458696</v>
      </c>
      <c r="BK1149" s="6">
        <f t="shared" si="62"/>
        <v>0.63935527199462727</v>
      </c>
    </row>
    <row r="1150" spans="1:63" ht="15.75" customHeight="1" x14ac:dyDescent="0.2">
      <c r="A1150" s="6" t="s">
        <v>1209</v>
      </c>
      <c r="B1150" s="6" t="s">
        <v>64</v>
      </c>
      <c r="C1150" s="6">
        <v>6</v>
      </c>
      <c r="D1150" s="6">
        <v>13</v>
      </c>
      <c r="E1150" s="6">
        <v>11</v>
      </c>
      <c r="F1150" s="6">
        <v>1244</v>
      </c>
      <c r="G1150" s="6">
        <v>4.1300000000000003E-2</v>
      </c>
      <c r="H1150" s="6">
        <v>0.30559999999999998</v>
      </c>
      <c r="I1150" s="6">
        <v>0.1658</v>
      </c>
      <c r="Q1150" s="6">
        <v>9</v>
      </c>
      <c r="R1150" s="6">
        <v>22</v>
      </c>
      <c r="S1150" s="6">
        <v>22</v>
      </c>
      <c r="T1150" s="6">
        <v>2347</v>
      </c>
      <c r="U1150" s="6">
        <v>6.9800000000000001E-2</v>
      </c>
      <c r="V1150" s="6">
        <v>0.61109999999999998</v>
      </c>
      <c r="W1150" s="6">
        <v>0.31280000000000002</v>
      </c>
      <c r="X1150" s="6">
        <v>11</v>
      </c>
      <c r="Y1150" s="6">
        <v>39</v>
      </c>
      <c r="Z1150" s="6">
        <v>15</v>
      </c>
      <c r="AA1150" s="6">
        <v>1912</v>
      </c>
      <c r="AB1150" s="6">
        <v>0.12379999999999999</v>
      </c>
      <c r="AC1150" s="6">
        <v>0.41670000000000001</v>
      </c>
      <c r="AD1150" s="6">
        <v>0.25490000000000002</v>
      </c>
      <c r="AE1150" s="6">
        <v>14</v>
      </c>
      <c r="AF1150" s="6">
        <v>121</v>
      </c>
      <c r="AG1150" s="6">
        <v>27</v>
      </c>
      <c r="AH1150" s="6">
        <v>3312</v>
      </c>
      <c r="AI1150" s="6">
        <v>0.3841</v>
      </c>
      <c r="AJ1150" s="6">
        <v>0.75</v>
      </c>
      <c r="AK1150" s="6">
        <v>0.4415</v>
      </c>
      <c r="AT1150" s="6">
        <f t="shared" si="53"/>
        <v>95.692307692307693</v>
      </c>
      <c r="AU1150" s="6" t="str">
        <f t="shared" si="54"/>
        <v/>
      </c>
      <c r="AV1150" s="6">
        <f t="shared" si="55"/>
        <v>106.68181818181819</v>
      </c>
      <c r="AW1150" s="7">
        <f t="shared" si="56"/>
        <v>49.025641025641029</v>
      </c>
      <c r="AX1150" s="6">
        <f t="shared" si="57"/>
        <v>27.371900826446282</v>
      </c>
      <c r="AY1150" s="6" t="str">
        <f t="shared" si="58"/>
        <v/>
      </c>
      <c r="BA1150" s="6">
        <f>VLOOKUP(A1150, ALL_AP_DATA!$A$2:$F$3600, 6, FALSE)</f>
        <v>315</v>
      </c>
      <c r="BB1150" s="6">
        <f>VLOOKUP(A1150, projmetadata!$A$2:$D$2036, 4, FALSE)</f>
        <v>15735</v>
      </c>
      <c r="BC1150" s="6" t="e">
        <f t="array" aca="1" ref="BC1150" ca="1">_xludf.IFS(I1150&lt;&gt;0, F1150/I1150, P1150&lt;&gt;0, M1150/P1150, W1150&lt;&gt;0, T1150/W1150, AD1150&lt;&gt;0, AA1150/AD1150, AK1150&lt;&gt;0, AH1150/AK1150, AR1150&lt;&gt;0, AO1150/AR1150, TRUE, 0)</f>
        <v>#NAME?</v>
      </c>
      <c r="BE1150" s="6" t="e">
        <f t="shared" ca="1" si="60"/>
        <v>#NAME?</v>
      </c>
      <c r="BF1150" s="6" t="e">
        <f t="shared" ca="1" si="61"/>
        <v>#NAME?</v>
      </c>
      <c r="BG1150" s="6"/>
      <c r="BH1150" s="6">
        <f>VLOOKUP(A1150, ALL_AP_DATA!$A$2:$D$3600, 3, FALSE)</f>
        <v>151</v>
      </c>
      <c r="BI1150" s="6">
        <f>VLOOKUP(A1150, ALL_AP_DATA!$A$2:$E$3600, 5, FALSE)</f>
        <v>7502</v>
      </c>
      <c r="BJ1150" s="6">
        <f t="shared" si="59"/>
        <v>23.815873015873017</v>
      </c>
      <c r="BK1150" s="6">
        <f t="shared" si="62"/>
        <v>0.47936507936507938</v>
      </c>
    </row>
    <row r="1151" spans="1:63" ht="15.75" customHeight="1" x14ac:dyDescent="0.2">
      <c r="A1151" s="6" t="s">
        <v>1210</v>
      </c>
      <c r="B1151" s="6" t="s">
        <v>64</v>
      </c>
      <c r="C1151" s="6">
        <v>6</v>
      </c>
      <c r="D1151" s="6">
        <v>13</v>
      </c>
      <c r="E1151" s="6">
        <v>11</v>
      </c>
      <c r="F1151" s="6">
        <v>1244</v>
      </c>
      <c r="G1151" s="6">
        <v>4.1300000000000003E-2</v>
      </c>
      <c r="H1151" s="6">
        <v>0.30559999999999998</v>
      </c>
      <c r="I1151" s="6">
        <v>0.1658</v>
      </c>
      <c r="Q1151" s="6">
        <v>9</v>
      </c>
      <c r="R1151" s="6">
        <v>22</v>
      </c>
      <c r="S1151" s="6">
        <v>22</v>
      </c>
      <c r="T1151" s="6">
        <v>2347</v>
      </c>
      <c r="U1151" s="6">
        <v>6.9800000000000001E-2</v>
      </c>
      <c r="V1151" s="6">
        <v>0.61109999999999998</v>
      </c>
      <c r="W1151" s="6">
        <v>0.31280000000000002</v>
      </c>
      <c r="X1151" s="6">
        <v>11</v>
      </c>
      <c r="Y1151" s="6">
        <v>39</v>
      </c>
      <c r="Z1151" s="6">
        <v>15</v>
      </c>
      <c r="AA1151" s="6">
        <v>1912</v>
      </c>
      <c r="AB1151" s="6">
        <v>0.12379999999999999</v>
      </c>
      <c r="AC1151" s="6">
        <v>0.41670000000000001</v>
      </c>
      <c r="AD1151" s="6">
        <v>0.25490000000000002</v>
      </c>
      <c r="AE1151" s="6">
        <v>14</v>
      </c>
      <c r="AF1151" s="6">
        <v>121</v>
      </c>
      <c r="AG1151" s="6">
        <v>27</v>
      </c>
      <c r="AH1151" s="6">
        <v>3312</v>
      </c>
      <c r="AI1151" s="6">
        <v>0.3841</v>
      </c>
      <c r="AJ1151" s="6">
        <v>0.75</v>
      </c>
      <c r="AK1151" s="6">
        <v>0.4415</v>
      </c>
      <c r="AT1151" s="6">
        <f t="shared" si="53"/>
        <v>95.692307692307693</v>
      </c>
      <c r="AU1151" s="6" t="str">
        <f t="shared" si="54"/>
        <v/>
      </c>
      <c r="AV1151" s="6">
        <f t="shared" si="55"/>
        <v>106.68181818181819</v>
      </c>
      <c r="AW1151" s="7">
        <f t="shared" si="56"/>
        <v>49.025641025641029</v>
      </c>
      <c r="AX1151" s="6">
        <f t="shared" si="57"/>
        <v>27.371900826446282</v>
      </c>
      <c r="AY1151" s="6" t="str">
        <f t="shared" si="58"/>
        <v/>
      </c>
      <c r="BA1151" s="6">
        <f>VLOOKUP(A1151, ALL_AP_DATA!$A$2:$F$3600, 6, FALSE)</f>
        <v>315</v>
      </c>
      <c r="BB1151" s="6">
        <f>VLOOKUP(A1151, projmetadata!$A$2:$D$2036, 4, FALSE)</f>
        <v>15735</v>
      </c>
      <c r="BC1151" s="6" t="e">
        <f t="array" aca="1" ref="BC1151" ca="1">_xludf.IFS(I1151&lt;&gt;0, F1151/I1151, P1151&lt;&gt;0, M1151/P1151, W1151&lt;&gt;0, T1151/W1151, AD1151&lt;&gt;0, AA1151/AD1151, AK1151&lt;&gt;0, AH1151/AK1151, AR1151&lt;&gt;0, AO1151/AR1151, TRUE, 0)</f>
        <v>#NAME?</v>
      </c>
      <c r="BE1151" s="6" t="e">
        <f t="shared" ca="1" si="60"/>
        <v>#NAME?</v>
      </c>
      <c r="BF1151" s="6" t="e">
        <f t="shared" ca="1" si="61"/>
        <v>#NAME?</v>
      </c>
      <c r="BG1151" s="6"/>
      <c r="BH1151" s="6">
        <f>VLOOKUP(A1151, ALL_AP_DATA!$A$2:$D$3600, 3, FALSE)</f>
        <v>151</v>
      </c>
      <c r="BI1151" s="6">
        <f>VLOOKUP(A1151, ALL_AP_DATA!$A$2:$E$3600, 5, FALSE)</f>
        <v>7502</v>
      </c>
      <c r="BJ1151" s="6">
        <f t="shared" si="59"/>
        <v>23.815873015873017</v>
      </c>
      <c r="BK1151" s="6">
        <f t="shared" si="62"/>
        <v>0.47936507936507938</v>
      </c>
    </row>
    <row r="1152" spans="1:63" ht="15.75" customHeight="1" x14ac:dyDescent="0.2">
      <c r="A1152" s="6" t="s">
        <v>1211</v>
      </c>
      <c r="B1152" s="6" t="s">
        <v>64</v>
      </c>
      <c r="C1152" s="6">
        <v>4</v>
      </c>
      <c r="D1152" s="6">
        <v>21</v>
      </c>
      <c r="E1152" s="6">
        <v>12</v>
      </c>
      <c r="F1152" s="6">
        <v>738</v>
      </c>
      <c r="G1152" s="6">
        <v>7.8399999999999997E-2</v>
      </c>
      <c r="H1152" s="6">
        <v>0.4138</v>
      </c>
      <c r="I1152" s="6">
        <v>0.22120000000000001</v>
      </c>
      <c r="Q1152" s="6">
        <v>3</v>
      </c>
      <c r="R1152" s="6">
        <v>6</v>
      </c>
      <c r="S1152" s="6">
        <v>7</v>
      </c>
      <c r="T1152" s="6">
        <v>321</v>
      </c>
      <c r="U1152" s="6">
        <v>2.24E-2</v>
      </c>
      <c r="V1152" s="6">
        <v>0.2414</v>
      </c>
      <c r="W1152" s="6">
        <v>9.6199999999999994E-2</v>
      </c>
      <c r="X1152" s="6">
        <v>9</v>
      </c>
      <c r="Y1152" s="6">
        <v>74</v>
      </c>
      <c r="Z1152" s="6">
        <v>15</v>
      </c>
      <c r="AA1152" s="6">
        <v>448</v>
      </c>
      <c r="AB1152" s="6">
        <v>0.27610000000000001</v>
      </c>
      <c r="AC1152" s="6">
        <v>0.51719999999999999</v>
      </c>
      <c r="AD1152" s="6">
        <v>0.1343</v>
      </c>
      <c r="AE1152" s="6">
        <v>20</v>
      </c>
      <c r="AF1152" s="6">
        <v>92</v>
      </c>
      <c r="AG1152" s="6">
        <v>19</v>
      </c>
      <c r="AH1152" s="6">
        <v>1715</v>
      </c>
      <c r="AI1152" s="6">
        <v>0.34329999999999999</v>
      </c>
      <c r="AJ1152" s="6">
        <v>0.6552</v>
      </c>
      <c r="AK1152" s="6">
        <v>0.5141</v>
      </c>
      <c r="AT1152" s="6">
        <f t="shared" si="53"/>
        <v>35.142857142857146</v>
      </c>
      <c r="AU1152" s="6" t="str">
        <f t="shared" si="54"/>
        <v/>
      </c>
      <c r="AV1152" s="6">
        <f t="shared" si="55"/>
        <v>53.5</v>
      </c>
      <c r="AW1152" s="7">
        <f t="shared" si="56"/>
        <v>6.0540540540540544</v>
      </c>
      <c r="AX1152" s="6">
        <f t="shared" si="57"/>
        <v>18.641304347826086</v>
      </c>
      <c r="AY1152" s="6" t="str">
        <f t="shared" si="58"/>
        <v/>
      </c>
      <c r="BA1152" s="6">
        <f>VLOOKUP(A1152, ALL_AP_DATA!$A$2:$F$3600, 6, FALSE)</f>
        <v>268</v>
      </c>
      <c r="BB1152" s="6">
        <f>VLOOKUP(A1152, projmetadata!$A$2:$D$2036, 4, FALSE)</f>
        <v>13546</v>
      </c>
      <c r="BC1152" s="6" t="e">
        <f t="array" aca="1" ref="BC1152" ca="1">_xludf.IFS(I1152&lt;&gt;0, F1152/I1152, P1152&lt;&gt;0, M1152/P1152, W1152&lt;&gt;0, T1152/W1152, AD1152&lt;&gt;0, AA1152/AD1152, AK1152&lt;&gt;0, AH1152/AK1152, AR1152&lt;&gt;0, AO1152/AR1152, TRUE, 0)</f>
        <v>#NAME?</v>
      </c>
      <c r="BE1152" s="6" t="e">
        <f t="shared" ca="1" si="60"/>
        <v>#NAME?</v>
      </c>
      <c r="BF1152" s="6" t="e">
        <f t="shared" ca="1" si="61"/>
        <v>#NAME?</v>
      </c>
      <c r="BG1152" s="6"/>
      <c r="BH1152" s="6">
        <f>VLOOKUP(A1152, ALL_AP_DATA!$A$2:$D$3600, 3, FALSE)</f>
        <v>136</v>
      </c>
      <c r="BI1152" s="6">
        <f>VLOOKUP(A1152, ALL_AP_DATA!$A$2:$E$3600, 5, FALSE)</f>
        <v>3336</v>
      </c>
      <c r="BJ1152" s="6">
        <f t="shared" si="59"/>
        <v>12.447761194029852</v>
      </c>
      <c r="BK1152" s="6">
        <f t="shared" si="62"/>
        <v>0.5074626865671642</v>
      </c>
    </row>
    <row r="1153" spans="1:63" ht="15.75" customHeight="1" x14ac:dyDescent="0.2">
      <c r="A1153" s="6" t="s">
        <v>1212</v>
      </c>
      <c r="B1153" s="6" t="s">
        <v>61</v>
      </c>
      <c r="C1153" s="6">
        <v>1</v>
      </c>
      <c r="D1153" s="6">
        <v>17</v>
      </c>
      <c r="E1153" s="6">
        <v>7</v>
      </c>
      <c r="F1153" s="6">
        <v>174</v>
      </c>
      <c r="G1153" s="6">
        <v>6.54E-2</v>
      </c>
      <c r="H1153" s="6">
        <v>0.1</v>
      </c>
      <c r="I1153" s="6">
        <v>3.0800000000000001E-2</v>
      </c>
      <c r="Q1153" s="6">
        <v>4</v>
      </c>
      <c r="R1153" s="6">
        <v>10</v>
      </c>
      <c r="S1153" s="6">
        <v>24</v>
      </c>
      <c r="T1153" s="6">
        <v>2411</v>
      </c>
      <c r="U1153" s="6">
        <v>3.85E-2</v>
      </c>
      <c r="V1153" s="6">
        <v>0.34289999999999998</v>
      </c>
      <c r="W1153" s="6">
        <v>0.42630000000000001</v>
      </c>
      <c r="X1153" s="6">
        <v>1</v>
      </c>
      <c r="Y1153" s="6">
        <v>95</v>
      </c>
      <c r="Z1153" s="6">
        <v>54</v>
      </c>
      <c r="AA1153" s="6">
        <v>4378</v>
      </c>
      <c r="AB1153" s="6">
        <v>0.3654</v>
      </c>
      <c r="AC1153" s="6">
        <v>0.77139999999999997</v>
      </c>
      <c r="AD1153" s="6">
        <v>0.7742</v>
      </c>
      <c r="AE1153" s="6">
        <v>5</v>
      </c>
      <c r="AF1153" s="6">
        <v>24</v>
      </c>
      <c r="AG1153" s="6">
        <v>23</v>
      </c>
      <c r="AH1153" s="6">
        <v>721</v>
      </c>
      <c r="AI1153" s="6">
        <v>9.2299999999999993E-2</v>
      </c>
      <c r="AJ1153" s="6">
        <v>0.3286</v>
      </c>
      <c r="AK1153" s="6">
        <v>0.1275</v>
      </c>
      <c r="AT1153" s="6">
        <f t="shared" si="53"/>
        <v>10.235294117647058</v>
      </c>
      <c r="AU1153" s="6" t="str">
        <f t="shared" si="54"/>
        <v/>
      </c>
      <c r="AV1153" s="6">
        <f t="shared" si="55"/>
        <v>241.1</v>
      </c>
      <c r="AW1153" s="7">
        <f t="shared" si="56"/>
        <v>46.084210526315786</v>
      </c>
      <c r="AX1153" s="6">
        <f t="shared" si="57"/>
        <v>30.041666666666668</v>
      </c>
      <c r="AY1153" s="6" t="str">
        <f t="shared" si="58"/>
        <v/>
      </c>
      <c r="BA1153" s="6">
        <f>VLOOKUP(A1153, ALL_AP_DATA!$A$2:$F$3600, 6, FALSE)</f>
        <v>260</v>
      </c>
      <c r="BB1153" s="6">
        <f>VLOOKUP(A1153, projmetadata!$A$2:$D$2036, 4, FALSE)</f>
        <v>42517</v>
      </c>
      <c r="BC1153" s="6" t="e">
        <f t="array" aca="1" ref="BC1153" ca="1">_xludf.IFS(I1153&lt;&gt;0, F1153/I1153, P1153&lt;&gt;0, M1153/P1153, W1153&lt;&gt;0, T1153/W1153, AD1153&lt;&gt;0, AA1153/AD1153, AK1153&lt;&gt;0, AH1153/AK1153, AR1153&lt;&gt;0, AO1153/AR1153, TRUE, 0)</f>
        <v>#NAME?</v>
      </c>
      <c r="BE1153" s="6" t="e">
        <f t="shared" ca="1" si="60"/>
        <v>#NAME?</v>
      </c>
      <c r="BF1153" s="6" t="e">
        <f t="shared" ca="1" si="61"/>
        <v>#NAME?</v>
      </c>
      <c r="BG1153" s="6"/>
      <c r="BH1153" s="6">
        <f>VLOOKUP(A1153, ALL_AP_DATA!$A$2:$D$3600, 3, FALSE)</f>
        <v>123</v>
      </c>
      <c r="BI1153" s="6">
        <f>VLOOKUP(A1153, ALL_AP_DATA!$A$2:$E$3600, 5, FALSE)</f>
        <v>5655</v>
      </c>
      <c r="BJ1153" s="6">
        <f t="shared" si="59"/>
        <v>21.75</v>
      </c>
      <c r="BK1153" s="6">
        <f t="shared" si="62"/>
        <v>0.47307692307692306</v>
      </c>
    </row>
    <row r="1154" spans="1:63" ht="15.75" customHeight="1" x14ac:dyDescent="0.2">
      <c r="A1154" s="6" t="s">
        <v>1213</v>
      </c>
      <c r="B1154" s="6" t="s">
        <v>61</v>
      </c>
      <c r="C1154" s="6">
        <v>2</v>
      </c>
      <c r="D1154" s="6">
        <v>38</v>
      </c>
      <c r="E1154" s="6">
        <v>462</v>
      </c>
      <c r="F1154" s="6">
        <v>14498</v>
      </c>
      <c r="G1154" s="6">
        <v>0.1027</v>
      </c>
      <c r="H1154" s="6">
        <v>0.61760000000000004</v>
      </c>
      <c r="I1154" s="6">
        <v>0.42759999999999998</v>
      </c>
      <c r="J1154" s="6">
        <v>3</v>
      </c>
      <c r="K1154" s="6">
        <v>44</v>
      </c>
      <c r="L1154" s="6">
        <v>462</v>
      </c>
      <c r="M1154" s="6">
        <v>20963</v>
      </c>
      <c r="N1154" s="6">
        <v>0.11890000000000001</v>
      </c>
      <c r="O1154" s="6">
        <v>0.61760000000000004</v>
      </c>
      <c r="P1154" s="6">
        <v>0.61829999999999996</v>
      </c>
      <c r="Q1154" s="6">
        <v>14</v>
      </c>
      <c r="R1154" s="6">
        <v>88</v>
      </c>
      <c r="S1154" s="6">
        <v>580</v>
      </c>
      <c r="T1154" s="6">
        <v>24099</v>
      </c>
      <c r="U1154" s="6">
        <v>0.23780000000000001</v>
      </c>
      <c r="V1154" s="6">
        <v>0.77539999999999998</v>
      </c>
      <c r="W1154" s="6">
        <v>0.71079999999999999</v>
      </c>
      <c r="X1154" s="6">
        <v>18</v>
      </c>
      <c r="Y1154" s="6">
        <v>299</v>
      </c>
      <c r="Z1154" s="6">
        <v>687</v>
      </c>
      <c r="AA1154" s="6">
        <v>31862</v>
      </c>
      <c r="AB1154" s="6">
        <v>0.80810000000000004</v>
      </c>
      <c r="AC1154" s="6">
        <v>0.91839999999999999</v>
      </c>
      <c r="AD1154" s="6">
        <v>0.93969999999999998</v>
      </c>
      <c r="AE1154" s="6">
        <v>14</v>
      </c>
      <c r="AF1154" s="6">
        <v>98</v>
      </c>
      <c r="AG1154" s="6">
        <v>568</v>
      </c>
      <c r="AH1154" s="6">
        <v>23885</v>
      </c>
      <c r="AI1154" s="6">
        <v>0.26490000000000002</v>
      </c>
      <c r="AJ1154" s="6">
        <v>0.75939999999999996</v>
      </c>
      <c r="AK1154" s="6">
        <v>0.70440000000000003</v>
      </c>
      <c r="AL1154" s="6">
        <v>2</v>
      </c>
      <c r="AM1154" s="6">
        <v>55</v>
      </c>
      <c r="AN1154" s="6">
        <v>483</v>
      </c>
      <c r="AO1154" s="6">
        <v>22282</v>
      </c>
      <c r="AP1154" s="6">
        <v>0.14860000000000001</v>
      </c>
      <c r="AQ1154" s="6">
        <v>0.64570000000000005</v>
      </c>
      <c r="AR1154" s="6">
        <v>0.65720000000000001</v>
      </c>
      <c r="AT1154" s="6">
        <f t="shared" si="53"/>
        <v>381.5263157894737</v>
      </c>
      <c r="AU1154" s="6">
        <f t="shared" si="54"/>
        <v>476.43181818181819</v>
      </c>
      <c r="AV1154" s="6">
        <f t="shared" si="55"/>
        <v>273.85227272727275</v>
      </c>
      <c r="AW1154" s="7">
        <f t="shared" si="56"/>
        <v>106.56187290969899</v>
      </c>
      <c r="AX1154" s="6">
        <f t="shared" si="57"/>
        <v>243.72448979591837</v>
      </c>
      <c r="AY1154" s="6">
        <f t="shared" si="58"/>
        <v>405.12727272727273</v>
      </c>
      <c r="BA1154" s="6">
        <f>VLOOKUP(A1154, ALL_AP_DATA!$A$2:$F$3600, 6, FALSE)</f>
        <v>370</v>
      </c>
      <c r="BB1154" s="6">
        <f>VLOOKUP(A1154, projmetadata!$A$2:$D$2036, 4, FALSE)</f>
        <v>62336</v>
      </c>
      <c r="BC1154" s="6" t="e">
        <f t="array" aca="1" ref="BC1154" ca="1">_xludf.IFS(I1154&lt;&gt;0, F1154/I1154, P1154&lt;&gt;0, M1154/P1154, W1154&lt;&gt;0, T1154/W1154, AD1154&lt;&gt;0, AA1154/AD1154, AK1154&lt;&gt;0, AH1154/AK1154, AR1154&lt;&gt;0, AO1154/AR1154, TRUE, 0)</f>
        <v>#NAME?</v>
      </c>
      <c r="BE1154" s="6" t="e">
        <f t="shared" ca="1" si="60"/>
        <v>#NAME?</v>
      </c>
      <c r="BF1154" s="6" t="e">
        <f t="shared" ca="1" si="61"/>
        <v>#NAME?</v>
      </c>
      <c r="BG1154" s="6"/>
      <c r="BH1154" s="6">
        <f>VLOOKUP(A1154, ALL_AP_DATA!$A$2:$D$3600, 3, FALSE)</f>
        <v>322</v>
      </c>
      <c r="BI1154" s="6">
        <f>VLOOKUP(A1154, ALL_AP_DATA!$A$2:$E$3600, 5, FALSE)</f>
        <v>33906</v>
      </c>
      <c r="BJ1154" s="6">
        <f t="shared" si="59"/>
        <v>91.637837837837836</v>
      </c>
      <c r="BK1154" s="6">
        <f t="shared" si="62"/>
        <v>0.87027027027027026</v>
      </c>
    </row>
    <row r="1155" spans="1:63" ht="15.75" customHeight="1" x14ac:dyDescent="0.2">
      <c r="A1155" s="6" t="s">
        <v>1214</v>
      </c>
      <c r="B1155" s="6" t="s">
        <v>64</v>
      </c>
      <c r="C1155" s="6">
        <v>3</v>
      </c>
      <c r="D1155" s="6">
        <v>8</v>
      </c>
      <c r="E1155" s="6">
        <v>9</v>
      </c>
      <c r="F1155" s="6">
        <v>339</v>
      </c>
      <c r="G1155" s="6">
        <v>5.4800000000000001E-2</v>
      </c>
      <c r="H1155" s="6">
        <v>0.13239999999999999</v>
      </c>
      <c r="I1155" s="6">
        <v>9.2999999999999999E-2</v>
      </c>
      <c r="Q1155" s="6">
        <v>4</v>
      </c>
      <c r="R1155" s="6">
        <v>11</v>
      </c>
      <c r="S1155" s="6">
        <v>42</v>
      </c>
      <c r="T1155" s="6">
        <v>1570</v>
      </c>
      <c r="U1155" s="6">
        <v>7.5300000000000006E-2</v>
      </c>
      <c r="V1155" s="6">
        <v>0.61760000000000004</v>
      </c>
      <c r="W1155" s="6">
        <v>0.43049999999999999</v>
      </c>
      <c r="X1155" s="6">
        <v>5</v>
      </c>
      <c r="Y1155" s="6">
        <v>46</v>
      </c>
      <c r="Z1155" s="6">
        <v>17</v>
      </c>
      <c r="AA1155" s="6">
        <v>722</v>
      </c>
      <c r="AB1155" s="6">
        <v>0.31509999999999999</v>
      </c>
      <c r="AC1155" s="6">
        <v>0.25</v>
      </c>
      <c r="AD1155" s="6">
        <v>0.19800000000000001</v>
      </c>
      <c r="AE1155" s="6">
        <v>7</v>
      </c>
      <c r="AF1155" s="6">
        <v>50</v>
      </c>
      <c r="AG1155" s="6">
        <v>46</v>
      </c>
      <c r="AH1155" s="6">
        <v>1791</v>
      </c>
      <c r="AI1155" s="6">
        <v>0.34250000000000003</v>
      </c>
      <c r="AJ1155" s="6">
        <v>0.67649999999999999</v>
      </c>
      <c r="AK1155" s="6">
        <v>0.49109999999999998</v>
      </c>
      <c r="AT1155" s="6">
        <f t="shared" si="53"/>
        <v>42.375</v>
      </c>
      <c r="AU1155" s="6" t="str">
        <f t="shared" si="54"/>
        <v/>
      </c>
      <c r="AV1155" s="6">
        <f t="shared" si="55"/>
        <v>142.72727272727272</v>
      </c>
      <c r="AW1155" s="7">
        <f t="shared" si="56"/>
        <v>15.695652173913043</v>
      </c>
      <c r="AX1155" s="6">
        <f t="shared" si="57"/>
        <v>35.82</v>
      </c>
      <c r="AY1155" s="6" t="str">
        <f t="shared" si="58"/>
        <v/>
      </c>
      <c r="BA1155" s="6">
        <f>VLOOKUP(A1155, ALL_AP_DATA!$A$2:$F$3600, 6, FALSE)</f>
        <v>146</v>
      </c>
      <c r="BB1155" s="6">
        <f>VLOOKUP(A1155, projmetadata!$A$2:$D$2036, 4, FALSE)</f>
        <v>11072</v>
      </c>
      <c r="BC1155" s="6" t="e">
        <f t="array" aca="1" ref="BC1155" ca="1">_xludf.IFS(I1155&lt;&gt;0, F1155/I1155, P1155&lt;&gt;0, M1155/P1155, W1155&lt;&gt;0, T1155/W1155, AD1155&lt;&gt;0, AA1155/AD1155, AK1155&lt;&gt;0, AH1155/AK1155, AR1155&lt;&gt;0, AO1155/AR1155, TRUE, 0)</f>
        <v>#NAME?</v>
      </c>
      <c r="BE1155" s="6" t="e">
        <f t="shared" ca="1" si="60"/>
        <v>#NAME?</v>
      </c>
      <c r="BF1155" s="6" t="e">
        <f t="shared" ca="1" si="61"/>
        <v>#NAME?</v>
      </c>
      <c r="BG1155" s="6"/>
      <c r="BH1155" s="6">
        <f>VLOOKUP(A1155, ALL_AP_DATA!$A$2:$D$3600, 3, FALSE)</f>
        <v>82</v>
      </c>
      <c r="BI1155" s="6">
        <f>VLOOKUP(A1155, ALL_AP_DATA!$A$2:$E$3600, 5, FALSE)</f>
        <v>3647</v>
      </c>
      <c r="BJ1155" s="6">
        <f t="shared" si="59"/>
        <v>24.979452054794521</v>
      </c>
      <c r="BK1155" s="6">
        <f t="shared" si="62"/>
        <v>0.56164383561643838</v>
      </c>
    </row>
    <row r="1156" spans="1:63" ht="15.75" customHeight="1" x14ac:dyDescent="0.2">
      <c r="A1156" s="6" t="s">
        <v>1215</v>
      </c>
      <c r="B1156" s="6" t="s">
        <v>64</v>
      </c>
      <c r="C1156" s="6">
        <v>26</v>
      </c>
      <c r="D1156" s="6">
        <v>119</v>
      </c>
      <c r="E1156" s="6">
        <v>99</v>
      </c>
      <c r="F1156" s="6">
        <v>2428</v>
      </c>
      <c r="G1156" s="6">
        <v>7.5200000000000003E-2</v>
      </c>
      <c r="H1156" s="6">
        <v>0.24690000000000001</v>
      </c>
      <c r="I1156" s="6">
        <v>8.6499999999999994E-2</v>
      </c>
      <c r="Q1156" s="6">
        <v>26</v>
      </c>
      <c r="R1156" s="6">
        <v>101</v>
      </c>
      <c r="S1156" s="6">
        <v>212</v>
      </c>
      <c r="T1156" s="6">
        <v>12799</v>
      </c>
      <c r="U1156" s="6">
        <v>6.3799999999999996E-2</v>
      </c>
      <c r="V1156" s="6">
        <v>0.52869999999999995</v>
      </c>
      <c r="W1156" s="6">
        <v>0.45579999999999998</v>
      </c>
      <c r="X1156" s="6">
        <v>29</v>
      </c>
      <c r="Y1156" s="6">
        <v>442</v>
      </c>
      <c r="Z1156" s="6">
        <v>69</v>
      </c>
      <c r="AA1156" s="6">
        <v>2221</v>
      </c>
      <c r="AB1156" s="6">
        <v>0.27939999999999998</v>
      </c>
      <c r="AC1156" s="6">
        <v>0.1721</v>
      </c>
      <c r="AD1156" s="6">
        <v>7.9100000000000004E-2</v>
      </c>
      <c r="AE1156" s="6">
        <v>121</v>
      </c>
      <c r="AF1156" s="6">
        <v>762</v>
      </c>
      <c r="AG1156" s="6">
        <v>333</v>
      </c>
      <c r="AH1156" s="6">
        <v>18688</v>
      </c>
      <c r="AI1156" s="6">
        <v>0.48170000000000002</v>
      </c>
      <c r="AJ1156" s="6">
        <v>0.83040000000000003</v>
      </c>
      <c r="AK1156" s="6">
        <v>0.66559999999999997</v>
      </c>
      <c r="AT1156" s="6">
        <f t="shared" si="53"/>
        <v>20.403361344537814</v>
      </c>
      <c r="AU1156" s="6" t="str">
        <f t="shared" si="54"/>
        <v/>
      </c>
      <c r="AV1156" s="6">
        <f t="shared" si="55"/>
        <v>126.72277227722772</v>
      </c>
      <c r="AW1156" s="7">
        <f t="shared" si="56"/>
        <v>5.0248868778280542</v>
      </c>
      <c r="AX1156" s="6">
        <f t="shared" si="57"/>
        <v>24.524934383202101</v>
      </c>
      <c r="AY1156" s="6" t="str">
        <f t="shared" si="58"/>
        <v/>
      </c>
      <c r="BA1156" s="6">
        <f>VLOOKUP(A1156, ALL_AP_DATA!$A$2:$F$3600, 6, FALSE)</f>
        <v>1582</v>
      </c>
      <c r="BB1156" s="6">
        <f>VLOOKUP(A1156, projmetadata!$A$2:$D$2036, 4, FALSE)</f>
        <v>114686</v>
      </c>
      <c r="BC1156" s="6" t="e">
        <f t="array" aca="1" ref="BC1156" ca="1">_xludf.IFS(I1156&lt;&gt;0, F1156/I1156, P1156&lt;&gt;0, M1156/P1156, W1156&lt;&gt;0, T1156/W1156, AD1156&lt;&gt;0, AA1156/AD1156, AK1156&lt;&gt;0, AH1156/AK1156, AR1156&lt;&gt;0, AO1156/AR1156, TRUE, 0)</f>
        <v>#NAME?</v>
      </c>
      <c r="BE1156" s="6" t="e">
        <f t="shared" ca="1" si="60"/>
        <v>#NAME?</v>
      </c>
      <c r="BF1156" s="6" t="e">
        <f t="shared" ca="1" si="61"/>
        <v>#NAME?</v>
      </c>
      <c r="BG1156" s="6"/>
      <c r="BH1156" s="6">
        <f>VLOOKUP(A1156, ALL_AP_DATA!$A$2:$D$3600, 3, FALSE)</f>
        <v>1029</v>
      </c>
      <c r="BI1156" s="6">
        <f>VLOOKUP(A1156, ALL_AP_DATA!$A$2:$E$3600, 5, FALSE)</f>
        <v>28078</v>
      </c>
      <c r="BJ1156" s="6">
        <f t="shared" si="59"/>
        <v>17.748419721871048</v>
      </c>
      <c r="BK1156" s="6">
        <f t="shared" si="62"/>
        <v>0.65044247787610621</v>
      </c>
    </row>
    <row r="1157" spans="1:63" ht="15.75" customHeight="1" x14ac:dyDescent="0.2">
      <c r="A1157" s="6" t="s">
        <v>1216</v>
      </c>
      <c r="B1157" s="6" t="s">
        <v>61</v>
      </c>
      <c r="C1157" s="6">
        <v>3</v>
      </c>
      <c r="D1157" s="6">
        <v>7</v>
      </c>
      <c r="E1157" s="6">
        <v>0</v>
      </c>
      <c r="F1157" s="6">
        <v>0</v>
      </c>
      <c r="G1157" s="6">
        <v>2.5000000000000001E-3</v>
      </c>
      <c r="H1157" s="6">
        <v>0</v>
      </c>
      <c r="I1157" s="6">
        <v>0</v>
      </c>
      <c r="X1157" s="6">
        <v>88</v>
      </c>
      <c r="Y1157" s="6">
        <v>558</v>
      </c>
      <c r="Z1157" s="6">
        <v>0</v>
      </c>
      <c r="AA1157" s="6">
        <v>0</v>
      </c>
      <c r="AB1157" s="6">
        <v>0.20039999999999999</v>
      </c>
      <c r="AC1157" s="6">
        <v>0</v>
      </c>
      <c r="AD1157" s="6">
        <v>0</v>
      </c>
      <c r="AT1157" s="6">
        <f t="shared" si="53"/>
        <v>0</v>
      </c>
      <c r="AU1157" s="6" t="str">
        <f t="shared" si="54"/>
        <v/>
      </c>
      <c r="AV1157" s="6" t="str">
        <f t="shared" si="55"/>
        <v/>
      </c>
      <c r="AW1157" s="7">
        <f t="shared" si="56"/>
        <v>0</v>
      </c>
      <c r="AX1157" s="6" t="str">
        <f t="shared" si="57"/>
        <v/>
      </c>
      <c r="AY1157" s="6" t="str">
        <f t="shared" si="58"/>
        <v/>
      </c>
      <c r="BA1157" s="6">
        <f>VLOOKUP(A1157, ALL_AP_DATA!$A$2:$F$3600, 6, FALSE)</f>
        <v>2785</v>
      </c>
      <c r="BB1157" s="6">
        <f>VLOOKUP(A1157, projmetadata!$A$2:$D$2036, 4, FALSE)</f>
        <v>384129</v>
      </c>
      <c r="BC1157" s="6" t="e">
        <f t="array" aca="1" ref="BC1157" ca="1">_xludf.IFS(I1157&lt;&gt;0, F1157/I1157, P1157&lt;&gt;0, M1157/P1157, W1157&lt;&gt;0, T1157/W1157, AD1157&lt;&gt;0, AA1157/AD1157, AK1157&lt;&gt;0, AH1157/AK1157, AR1157&lt;&gt;0, AO1157/AR1157, TRUE, 0)</f>
        <v>#NAME?</v>
      </c>
      <c r="BE1157" s="6" t="e">
        <f t="shared" ca="1" si="60"/>
        <v>#NAME?</v>
      </c>
      <c r="BF1157" s="6" t="e">
        <f t="shared" ca="1" si="61"/>
        <v>#NAME?</v>
      </c>
      <c r="BG1157" s="6"/>
      <c r="BH1157" s="6">
        <f>VLOOKUP(A1157, ALL_AP_DATA!$A$2:$D$3600, 3, FALSE)</f>
        <v>558</v>
      </c>
      <c r="BI1157" s="6">
        <f>VLOOKUP(A1157, ALL_AP_DATA!$A$2:$E$3600, 5, FALSE)</f>
        <v>0</v>
      </c>
      <c r="BJ1157" s="6">
        <f t="shared" si="59"/>
        <v>0</v>
      </c>
      <c r="BK1157" s="6">
        <f t="shared" si="62"/>
        <v>0.20035906642728904</v>
      </c>
    </row>
    <row r="1158" spans="1:63" ht="15.75" customHeight="1" x14ac:dyDescent="0.2">
      <c r="A1158" s="6" t="s">
        <v>1217</v>
      </c>
      <c r="B1158" s="6" t="s">
        <v>64</v>
      </c>
      <c r="Q1158" s="6">
        <v>1</v>
      </c>
      <c r="R1158" s="6">
        <v>2</v>
      </c>
      <c r="S1158" s="6">
        <v>2</v>
      </c>
      <c r="T1158" s="6">
        <v>46</v>
      </c>
      <c r="U1158" s="6">
        <v>1.21E-2</v>
      </c>
      <c r="V1158" s="6">
        <v>0.125</v>
      </c>
      <c r="W1158" s="6">
        <v>0.20180000000000001</v>
      </c>
      <c r="AE1158" s="6">
        <v>1</v>
      </c>
      <c r="AF1158" s="6">
        <v>101</v>
      </c>
      <c r="AG1158" s="6">
        <v>15</v>
      </c>
      <c r="AH1158" s="6">
        <v>82</v>
      </c>
      <c r="AI1158" s="6">
        <v>0.61209999999999998</v>
      </c>
      <c r="AJ1158" s="6">
        <v>0.9375</v>
      </c>
      <c r="AK1158" s="6">
        <v>0.35959999999999998</v>
      </c>
      <c r="AT1158" s="6" t="str">
        <f t="shared" si="53"/>
        <v/>
      </c>
      <c r="AU1158" s="6" t="str">
        <f t="shared" si="54"/>
        <v/>
      </c>
      <c r="AV1158" s="6">
        <f t="shared" si="55"/>
        <v>23</v>
      </c>
      <c r="AW1158" s="7" t="str">
        <f t="shared" si="56"/>
        <v/>
      </c>
      <c r="AX1158" s="6">
        <f t="shared" si="57"/>
        <v>0.81188118811881194</v>
      </c>
      <c r="AY1158" s="6" t="str">
        <f t="shared" si="58"/>
        <v/>
      </c>
      <c r="BA1158" s="6">
        <f>VLOOKUP(A1158, ALL_AP_DATA!$A$2:$F$3600, 6, FALSE)</f>
        <v>165</v>
      </c>
      <c r="BB1158" s="6">
        <f>VLOOKUP(A1158, projmetadata!$A$2:$D$2036, 4, FALSE)</f>
        <v>10375</v>
      </c>
      <c r="BC1158" s="6" t="e">
        <f t="array" aca="1" ref="BC1158" ca="1">_xludf.IFS(I1158&lt;&gt;0, F1158/I1158, P1158&lt;&gt;0, M1158/P1158, W1158&lt;&gt;0, T1158/W1158, AD1158&lt;&gt;0, AA1158/AD1158, AK1158&lt;&gt;0, AH1158/AK1158, AR1158&lt;&gt;0, AO1158/AR1158, TRUE, 0)</f>
        <v>#NAME?</v>
      </c>
      <c r="BE1158" s="6" t="e">
        <f t="shared" ca="1" si="60"/>
        <v>#NAME?</v>
      </c>
      <c r="BF1158" s="6" t="e">
        <f t="shared" ca="1" si="61"/>
        <v>#NAME?</v>
      </c>
      <c r="BG1158" s="6"/>
      <c r="BH1158" s="6">
        <f>VLOOKUP(A1158, ALL_AP_DATA!$A$2:$D$3600, 3, FALSE)</f>
        <v>102</v>
      </c>
      <c r="BI1158" s="6">
        <f>VLOOKUP(A1158, ALL_AP_DATA!$A$2:$E$3600, 5, FALSE)</f>
        <v>228</v>
      </c>
      <c r="BJ1158" s="6">
        <f t="shared" si="59"/>
        <v>1.3818181818181818</v>
      </c>
      <c r="BK1158" s="6">
        <f t="shared" si="62"/>
        <v>0.61818181818181817</v>
      </c>
    </row>
    <row r="1159" spans="1:63" ht="15.75" customHeight="1" x14ac:dyDescent="0.2">
      <c r="A1159" s="6" t="s">
        <v>1218</v>
      </c>
      <c r="B1159" s="6" t="s">
        <v>61</v>
      </c>
      <c r="C1159" s="6">
        <v>1</v>
      </c>
      <c r="D1159" s="6">
        <v>2</v>
      </c>
      <c r="E1159" s="6">
        <v>5</v>
      </c>
      <c r="F1159" s="6">
        <v>9398</v>
      </c>
      <c r="G1159" s="6">
        <v>1.12E-2</v>
      </c>
      <c r="H1159" s="6">
        <v>0.1163</v>
      </c>
      <c r="I1159" s="6">
        <v>3.73E-2</v>
      </c>
      <c r="J1159" s="6">
        <v>3</v>
      </c>
      <c r="K1159" s="6">
        <v>19</v>
      </c>
      <c r="L1159" s="6">
        <v>24</v>
      </c>
      <c r="M1159" s="6">
        <v>11572</v>
      </c>
      <c r="N1159" s="6">
        <v>0.1067</v>
      </c>
      <c r="O1159" s="6">
        <v>0.55810000000000004</v>
      </c>
      <c r="P1159" s="6">
        <v>4.5999999999999999E-2</v>
      </c>
      <c r="Q1159" s="6">
        <v>2</v>
      </c>
      <c r="R1159" s="6">
        <v>27</v>
      </c>
      <c r="S1159" s="6">
        <v>33</v>
      </c>
      <c r="T1159" s="6">
        <v>19830</v>
      </c>
      <c r="U1159" s="6">
        <v>0.1517</v>
      </c>
      <c r="V1159" s="6">
        <v>0.76739999999999997</v>
      </c>
      <c r="W1159" s="6">
        <v>7.8799999999999995E-2</v>
      </c>
      <c r="X1159" s="6">
        <v>8</v>
      </c>
      <c r="Y1159" s="6">
        <v>107</v>
      </c>
      <c r="Z1159" s="6">
        <v>34</v>
      </c>
      <c r="AA1159" s="6">
        <v>9839</v>
      </c>
      <c r="AB1159" s="6">
        <v>0.60109999999999997</v>
      </c>
      <c r="AC1159" s="6">
        <v>0.79069999999999996</v>
      </c>
      <c r="AD1159" s="6">
        <v>3.9100000000000003E-2</v>
      </c>
      <c r="AE1159" s="6">
        <v>11</v>
      </c>
      <c r="AF1159" s="6">
        <v>44</v>
      </c>
      <c r="AG1159" s="6">
        <v>28</v>
      </c>
      <c r="AH1159" s="6">
        <v>11166</v>
      </c>
      <c r="AI1159" s="6">
        <v>0.2472</v>
      </c>
      <c r="AJ1159" s="6">
        <v>0.6512</v>
      </c>
      <c r="AK1159" s="6">
        <v>4.4400000000000002E-2</v>
      </c>
      <c r="AL1159" s="6">
        <v>5</v>
      </c>
      <c r="AM1159" s="6">
        <v>27</v>
      </c>
      <c r="AN1159" s="6">
        <v>33</v>
      </c>
      <c r="AO1159" s="6">
        <v>19830</v>
      </c>
      <c r="AP1159" s="6">
        <v>0.1517</v>
      </c>
      <c r="AQ1159" s="6">
        <v>0.76739999999999997</v>
      </c>
      <c r="AR1159" s="6">
        <v>7.8799999999999995E-2</v>
      </c>
      <c r="AT1159" s="6">
        <f t="shared" si="53"/>
        <v>4699</v>
      </c>
      <c r="AU1159" s="6">
        <f t="shared" si="54"/>
        <v>609.0526315789474</v>
      </c>
      <c r="AV1159" s="6">
        <f t="shared" si="55"/>
        <v>734.44444444444446</v>
      </c>
      <c r="AW1159" s="7">
        <f t="shared" si="56"/>
        <v>91.953271028037378</v>
      </c>
      <c r="AX1159" s="6">
        <f t="shared" si="57"/>
        <v>253.77272727272728</v>
      </c>
      <c r="AY1159" s="6">
        <f t="shared" si="58"/>
        <v>734.44444444444446</v>
      </c>
      <c r="BA1159" s="6">
        <f>VLOOKUP(A1159, ALL_AP_DATA!$A$2:$F$3600, 6, FALSE)</f>
        <v>178</v>
      </c>
      <c r="BB1159" s="6">
        <f>VLOOKUP(A1159, projmetadata!$A$2:$D$2036, 4, FALSE)</f>
        <v>191084</v>
      </c>
      <c r="BC1159" s="6" t="e">
        <f t="array" aca="1" ref="BC1159" ca="1">_xludf.IFS(I1159&lt;&gt;0, F1159/I1159, P1159&lt;&gt;0, M1159/P1159, W1159&lt;&gt;0, T1159/W1159, AD1159&lt;&gt;0, AA1159/AD1159, AK1159&lt;&gt;0, AH1159/AK1159, AR1159&lt;&gt;0, AO1159/AR1159, TRUE, 0)</f>
        <v>#NAME?</v>
      </c>
      <c r="BE1159" s="6" t="e">
        <f t="shared" ca="1" si="60"/>
        <v>#NAME?</v>
      </c>
      <c r="BF1159" s="6" t="e">
        <f t="shared" ca="1" si="61"/>
        <v>#NAME?</v>
      </c>
      <c r="BG1159" s="6"/>
      <c r="BH1159" s="6">
        <f>VLOOKUP(A1159, ALL_AP_DATA!$A$2:$D$3600, 3, FALSE)</f>
        <v>134</v>
      </c>
      <c r="BI1159" s="6">
        <f>VLOOKUP(A1159, ALL_AP_DATA!$A$2:$E$3600, 5, FALSE)</f>
        <v>251712</v>
      </c>
      <c r="BJ1159" s="6">
        <f t="shared" si="59"/>
        <v>1414.1123595505619</v>
      </c>
      <c r="BK1159" s="6">
        <f t="shared" si="62"/>
        <v>0.7528089887640449</v>
      </c>
    </row>
    <row r="1160" spans="1:63" ht="15.75" customHeight="1" x14ac:dyDescent="0.2">
      <c r="A1160" s="6" t="s">
        <v>1219</v>
      </c>
      <c r="B1160" s="6" t="s">
        <v>61</v>
      </c>
      <c r="C1160" s="6">
        <v>5</v>
      </c>
      <c r="D1160" s="6">
        <v>11</v>
      </c>
      <c r="E1160" s="6">
        <v>58</v>
      </c>
      <c r="F1160" s="6">
        <v>950</v>
      </c>
      <c r="G1160" s="6">
        <v>2.3E-3</v>
      </c>
      <c r="H1160" s="6">
        <v>4.7000000000000002E-3</v>
      </c>
      <c r="I1160" s="6">
        <v>1.5E-3</v>
      </c>
      <c r="J1160" s="6">
        <v>56</v>
      </c>
      <c r="K1160" s="6">
        <v>496</v>
      </c>
      <c r="L1160" s="6">
        <v>5444</v>
      </c>
      <c r="M1160" s="6">
        <v>235944</v>
      </c>
      <c r="N1160" s="6">
        <v>0.1019</v>
      </c>
      <c r="O1160" s="6">
        <v>0.4415</v>
      </c>
      <c r="P1160" s="6">
        <v>0.36899999999999999</v>
      </c>
      <c r="Q1160" s="6">
        <v>434</v>
      </c>
      <c r="R1160" s="6">
        <v>1871</v>
      </c>
      <c r="S1160" s="6">
        <v>10184</v>
      </c>
      <c r="T1160" s="6">
        <v>482972</v>
      </c>
      <c r="U1160" s="6">
        <v>0.38440000000000002</v>
      </c>
      <c r="V1160" s="6">
        <v>0.82589999999999997</v>
      </c>
      <c r="W1160" s="6">
        <v>0.75539999999999996</v>
      </c>
      <c r="X1160" s="6">
        <v>328</v>
      </c>
      <c r="Y1160" s="6">
        <v>2829</v>
      </c>
      <c r="Z1160" s="6">
        <v>9971</v>
      </c>
      <c r="AA1160" s="6">
        <v>449850</v>
      </c>
      <c r="AB1160" s="6">
        <v>0.58130000000000004</v>
      </c>
      <c r="AC1160" s="6">
        <v>0.80859999999999999</v>
      </c>
      <c r="AD1160" s="6">
        <v>0.7036</v>
      </c>
      <c r="AE1160" s="6">
        <v>227</v>
      </c>
      <c r="AF1160" s="6">
        <v>1844</v>
      </c>
      <c r="AG1160" s="6">
        <v>9264</v>
      </c>
      <c r="AH1160" s="6">
        <v>419723</v>
      </c>
      <c r="AI1160" s="6">
        <v>0.37890000000000001</v>
      </c>
      <c r="AJ1160" s="6">
        <v>0.75129999999999997</v>
      </c>
      <c r="AK1160" s="6">
        <v>0.65639999999999998</v>
      </c>
      <c r="AL1160" s="6">
        <v>22</v>
      </c>
      <c r="AM1160" s="6">
        <v>519</v>
      </c>
      <c r="AN1160" s="6">
        <v>5432</v>
      </c>
      <c r="AO1160" s="6">
        <v>234623</v>
      </c>
      <c r="AP1160" s="6">
        <v>0.1066</v>
      </c>
      <c r="AQ1160" s="6">
        <v>0.4405</v>
      </c>
      <c r="AR1160" s="6">
        <v>0.3669</v>
      </c>
      <c r="AT1160" s="6">
        <f t="shared" si="53"/>
        <v>86.36363636363636</v>
      </c>
      <c r="AU1160" s="6">
        <f t="shared" si="54"/>
        <v>475.69354838709677</v>
      </c>
      <c r="AV1160" s="6">
        <f t="shared" si="55"/>
        <v>258.13575628006413</v>
      </c>
      <c r="AW1160" s="7">
        <f t="shared" si="56"/>
        <v>159.01378579003182</v>
      </c>
      <c r="AX1160" s="6">
        <f t="shared" si="57"/>
        <v>227.6155097613883</v>
      </c>
      <c r="AY1160" s="6">
        <f t="shared" si="58"/>
        <v>452.06743737957612</v>
      </c>
      <c r="BA1160" s="6">
        <f>VLOOKUP(A1160, ALL_AP_DATA!$A$2:$F$3600, 6, FALSE)</f>
        <v>4867</v>
      </c>
      <c r="BB1160" s="6">
        <f>VLOOKUP(A1160, projmetadata!$A$2:$D$2036, 4, FALSE)</f>
        <v>579916</v>
      </c>
      <c r="BC1160" s="6" t="e">
        <f t="array" aca="1" ref="BC1160" ca="1">_xludf.IFS(I1160&lt;&gt;0, F1160/I1160, P1160&lt;&gt;0, M1160/P1160, W1160&lt;&gt;0, T1160/W1160, AD1160&lt;&gt;0, AA1160/AD1160, AK1160&lt;&gt;0, AH1160/AK1160, AR1160&lt;&gt;0, AO1160/AR1160, TRUE, 0)</f>
        <v>#NAME?</v>
      </c>
      <c r="BE1160" s="6" t="e">
        <f t="shared" ca="1" si="60"/>
        <v>#NAME?</v>
      </c>
      <c r="BF1160" s="6" t="e">
        <f t="shared" ca="1" si="61"/>
        <v>#NAME?</v>
      </c>
      <c r="BG1160" s="6"/>
      <c r="BH1160" s="6">
        <f>VLOOKUP(A1160, ALL_AP_DATA!$A$2:$D$3600, 3, FALSE)</f>
        <v>3731</v>
      </c>
      <c r="BI1160" s="6">
        <f>VLOOKUP(A1160, ALL_AP_DATA!$A$2:$E$3600, 5, FALSE)</f>
        <v>639396</v>
      </c>
      <c r="BJ1160" s="6">
        <f t="shared" si="59"/>
        <v>131.37374152455311</v>
      </c>
      <c r="BK1160" s="6">
        <f t="shared" si="62"/>
        <v>0.76659132936100272</v>
      </c>
    </row>
    <row r="1161" spans="1:63" ht="15.75" customHeight="1" x14ac:dyDescent="0.2">
      <c r="A1161" s="6" t="s">
        <v>1220</v>
      </c>
      <c r="B1161" s="6" t="s">
        <v>61</v>
      </c>
      <c r="C1161" s="6">
        <v>2</v>
      </c>
      <c r="D1161" s="6">
        <v>16</v>
      </c>
      <c r="E1161" s="6">
        <v>370</v>
      </c>
      <c r="F1161" s="6">
        <v>8654</v>
      </c>
      <c r="G1161" s="6">
        <v>5.4999999999999997E-3</v>
      </c>
      <c r="H1161" s="6">
        <v>0.1363</v>
      </c>
      <c r="I1161" s="6">
        <v>3.3599999999999998E-2</v>
      </c>
      <c r="J1161" s="6">
        <v>66</v>
      </c>
      <c r="K1161" s="6">
        <v>293</v>
      </c>
      <c r="L1161" s="6">
        <v>2046</v>
      </c>
      <c r="M1161" s="6">
        <v>168747</v>
      </c>
      <c r="N1161" s="6">
        <v>0.1</v>
      </c>
      <c r="O1161" s="6">
        <v>0.75360000000000005</v>
      </c>
      <c r="P1161" s="6">
        <v>0.65439999999999998</v>
      </c>
      <c r="Q1161" s="6">
        <v>86</v>
      </c>
      <c r="R1161" s="6">
        <v>461</v>
      </c>
      <c r="S1161" s="6">
        <v>2410</v>
      </c>
      <c r="T1161" s="6">
        <v>231630</v>
      </c>
      <c r="U1161" s="6">
        <v>0.1573</v>
      </c>
      <c r="V1161" s="6">
        <v>0.88770000000000004</v>
      </c>
      <c r="W1161" s="6">
        <v>0.89829999999999999</v>
      </c>
      <c r="X1161" s="6">
        <v>150</v>
      </c>
      <c r="Y1161" s="6">
        <v>1400</v>
      </c>
      <c r="Z1161" s="6">
        <v>2470</v>
      </c>
      <c r="AA1161" s="6">
        <v>200062</v>
      </c>
      <c r="AB1161" s="6">
        <v>0.47770000000000001</v>
      </c>
      <c r="AC1161" s="6">
        <v>0.90980000000000005</v>
      </c>
      <c r="AD1161" s="6">
        <v>0.77590000000000003</v>
      </c>
      <c r="AE1161" s="6">
        <v>115</v>
      </c>
      <c r="AF1161" s="6">
        <v>643</v>
      </c>
      <c r="AG1161" s="6">
        <v>2068</v>
      </c>
      <c r="AH1161" s="6">
        <v>143278</v>
      </c>
      <c r="AI1161" s="6">
        <v>0.21940000000000001</v>
      </c>
      <c r="AJ1161" s="6">
        <v>0.76170000000000004</v>
      </c>
      <c r="AK1161" s="6">
        <v>0.55569999999999997</v>
      </c>
      <c r="AL1161" s="6">
        <v>33</v>
      </c>
      <c r="AM1161" s="6">
        <v>366</v>
      </c>
      <c r="AN1161" s="6">
        <v>2257</v>
      </c>
      <c r="AO1161" s="6">
        <v>204762</v>
      </c>
      <c r="AP1161" s="6">
        <v>0.1249</v>
      </c>
      <c r="AQ1161" s="6">
        <v>0.83130000000000004</v>
      </c>
      <c r="AR1161" s="6">
        <v>0.79410000000000003</v>
      </c>
      <c r="AT1161" s="6">
        <f t="shared" si="53"/>
        <v>540.875</v>
      </c>
      <c r="AU1161" s="6">
        <f t="shared" si="54"/>
        <v>575.92832764505124</v>
      </c>
      <c r="AV1161" s="6">
        <f t="shared" si="55"/>
        <v>502.45119305856832</v>
      </c>
      <c r="AW1161" s="7">
        <f t="shared" si="56"/>
        <v>142.90142857142857</v>
      </c>
      <c r="AX1161" s="6">
        <f t="shared" si="57"/>
        <v>222.82737169517884</v>
      </c>
      <c r="AY1161" s="6">
        <f t="shared" si="58"/>
        <v>559.45901639344265</v>
      </c>
      <c r="BA1161" s="6">
        <f>VLOOKUP(A1161, ALL_AP_DATA!$A$2:$F$3600, 6, FALSE)</f>
        <v>2931</v>
      </c>
      <c r="BB1161" s="6">
        <f>VLOOKUP(A1161, projmetadata!$A$2:$D$2036, 4, FALSE)</f>
        <v>1730650</v>
      </c>
      <c r="BC1161" s="6" t="e">
        <f t="array" aca="1" ref="BC1161" ca="1">_xludf.IFS(I1161&lt;&gt;0, F1161/I1161, P1161&lt;&gt;0, M1161/P1161, W1161&lt;&gt;0, T1161/W1161, AD1161&lt;&gt;0, AA1161/AD1161, AK1161&lt;&gt;0, AH1161/AK1161, AR1161&lt;&gt;0, AO1161/AR1161, TRUE, 0)</f>
        <v>#NAME?</v>
      </c>
      <c r="BE1161" s="6" t="e">
        <f t="shared" ca="1" si="60"/>
        <v>#NAME?</v>
      </c>
      <c r="BF1161" s="6" t="e">
        <f t="shared" ca="1" si="61"/>
        <v>#NAME?</v>
      </c>
      <c r="BG1161" s="6"/>
      <c r="BH1161" s="6">
        <f>VLOOKUP(A1161, ALL_AP_DATA!$A$2:$D$3600, 3, FALSE)</f>
        <v>1711</v>
      </c>
      <c r="BI1161" s="6">
        <f>VLOOKUP(A1161, ALL_AP_DATA!$A$2:$E$3600, 5, FALSE)</f>
        <v>257848</v>
      </c>
      <c r="BJ1161" s="6">
        <f t="shared" si="59"/>
        <v>87.972705561241895</v>
      </c>
      <c r="BK1161" s="6">
        <f t="shared" si="62"/>
        <v>0.58375980893892865</v>
      </c>
    </row>
    <row r="1162" spans="1:63" ht="15.75" customHeight="1" x14ac:dyDescent="0.2">
      <c r="A1162" s="6" t="s">
        <v>1221</v>
      </c>
      <c r="B1162" s="6" t="s">
        <v>64</v>
      </c>
      <c r="C1162" s="6">
        <v>3</v>
      </c>
      <c r="D1162" s="6">
        <v>13</v>
      </c>
      <c r="E1162" s="6">
        <v>0</v>
      </c>
      <c r="F1162" s="6">
        <v>0</v>
      </c>
      <c r="G1162" s="6">
        <v>2.6599999999999999E-2</v>
      </c>
      <c r="H1162" s="6">
        <v>0</v>
      </c>
      <c r="I1162" s="6">
        <v>0</v>
      </c>
      <c r="X1162" s="6">
        <v>9</v>
      </c>
      <c r="Y1162" s="6">
        <v>54</v>
      </c>
      <c r="Z1162" s="6">
        <v>0</v>
      </c>
      <c r="AA1162" s="6">
        <v>0</v>
      </c>
      <c r="AB1162" s="6">
        <v>0.1104</v>
      </c>
      <c r="AC1162" s="6">
        <v>0</v>
      </c>
      <c r="AD1162" s="6">
        <v>0</v>
      </c>
      <c r="AE1162" s="6">
        <v>17</v>
      </c>
      <c r="AF1162" s="6">
        <v>67</v>
      </c>
      <c r="AG1162" s="6">
        <v>1</v>
      </c>
      <c r="AH1162" s="6">
        <v>6</v>
      </c>
      <c r="AI1162" s="6">
        <v>0.13700000000000001</v>
      </c>
      <c r="AJ1162" s="6">
        <v>0.5</v>
      </c>
      <c r="AK1162" s="6">
        <v>6.1199999999999997E-2</v>
      </c>
      <c r="AT1162" s="6">
        <f t="shared" si="53"/>
        <v>0</v>
      </c>
      <c r="AU1162" s="6" t="str">
        <f t="shared" si="54"/>
        <v/>
      </c>
      <c r="AV1162" s="6" t="str">
        <f t="shared" si="55"/>
        <v/>
      </c>
      <c r="AW1162" s="7">
        <f t="shared" si="56"/>
        <v>0</v>
      </c>
      <c r="AX1162" s="6">
        <f t="shared" si="57"/>
        <v>8.9552238805970144E-2</v>
      </c>
      <c r="AY1162" s="6" t="str">
        <f t="shared" si="58"/>
        <v/>
      </c>
      <c r="BA1162" s="6">
        <f>VLOOKUP(A1162, ALL_AP_DATA!$A$2:$F$3600, 6, FALSE)</f>
        <v>489</v>
      </c>
      <c r="BB1162" s="6">
        <f>VLOOKUP(A1162, projmetadata!$A$2:$D$2036, 4, FALSE)</f>
        <v>28079</v>
      </c>
      <c r="BC1162" s="6" t="e">
        <f t="array" aca="1" ref="BC1162" ca="1">_xludf.IFS(I1162&lt;&gt;0, F1162/I1162, P1162&lt;&gt;0, M1162/P1162, W1162&lt;&gt;0, T1162/W1162, AD1162&lt;&gt;0, AA1162/AD1162, AK1162&lt;&gt;0, AH1162/AK1162, AR1162&lt;&gt;0, AO1162/AR1162, TRUE, 0)</f>
        <v>#NAME?</v>
      </c>
      <c r="BE1162" s="6" t="e">
        <f t="shared" ca="1" si="60"/>
        <v>#NAME?</v>
      </c>
      <c r="BF1162" s="6" t="e">
        <f t="shared" ca="1" si="61"/>
        <v>#NAME?</v>
      </c>
      <c r="BG1162" s="6"/>
      <c r="BH1162" s="6">
        <f>VLOOKUP(A1162, ALL_AP_DATA!$A$2:$D$3600, 3, FALSE)</f>
        <v>107</v>
      </c>
      <c r="BI1162" s="6">
        <f>VLOOKUP(A1162, ALL_AP_DATA!$A$2:$E$3600, 5, FALSE)</f>
        <v>98</v>
      </c>
      <c r="BJ1162" s="6">
        <f t="shared" si="59"/>
        <v>0.20040899795501022</v>
      </c>
      <c r="BK1162" s="6">
        <f t="shared" si="62"/>
        <v>0.21881390593047034</v>
      </c>
    </row>
    <row r="1163" spans="1:63" ht="15.75" customHeight="1" x14ac:dyDescent="0.2">
      <c r="A1163" s="6" t="s">
        <v>1222</v>
      </c>
      <c r="B1163" s="6" t="s">
        <v>61</v>
      </c>
      <c r="C1163" s="6">
        <v>2</v>
      </c>
      <c r="D1163" s="6">
        <v>4</v>
      </c>
      <c r="E1163" s="6">
        <v>1</v>
      </c>
      <c r="F1163" s="6">
        <v>319</v>
      </c>
      <c r="G1163" s="6">
        <v>1.2200000000000001E-2</v>
      </c>
      <c r="H1163" s="6">
        <v>1.6899999999999998E-2</v>
      </c>
      <c r="I1163" s="6">
        <v>0.1138</v>
      </c>
      <c r="Q1163" s="6">
        <v>2</v>
      </c>
      <c r="R1163" s="6">
        <v>8</v>
      </c>
      <c r="S1163" s="6">
        <v>13</v>
      </c>
      <c r="T1163" s="6">
        <v>340</v>
      </c>
      <c r="U1163" s="6">
        <v>2.4400000000000002E-2</v>
      </c>
      <c r="V1163" s="6">
        <v>0.2203</v>
      </c>
      <c r="W1163" s="6">
        <v>0.12130000000000001</v>
      </c>
      <c r="X1163" s="6">
        <v>11</v>
      </c>
      <c r="Y1163" s="6">
        <v>138</v>
      </c>
      <c r="Z1163" s="6">
        <v>29</v>
      </c>
      <c r="AA1163" s="6">
        <v>1655</v>
      </c>
      <c r="AB1163" s="6">
        <v>0.42070000000000002</v>
      </c>
      <c r="AC1163" s="6">
        <v>0.49149999999999999</v>
      </c>
      <c r="AD1163" s="6">
        <v>0.59019999999999995</v>
      </c>
      <c r="AE1163" s="6">
        <v>20</v>
      </c>
      <c r="AF1163" s="6">
        <v>102</v>
      </c>
      <c r="AG1163" s="6">
        <v>23</v>
      </c>
      <c r="AH1163" s="6">
        <v>1268</v>
      </c>
      <c r="AI1163" s="6">
        <v>0.311</v>
      </c>
      <c r="AJ1163" s="6">
        <v>0.38979999999999998</v>
      </c>
      <c r="AK1163" s="6">
        <v>0.45219999999999999</v>
      </c>
      <c r="AT1163" s="6">
        <f t="shared" si="53"/>
        <v>79.75</v>
      </c>
      <c r="AU1163" s="6" t="str">
        <f t="shared" si="54"/>
        <v/>
      </c>
      <c r="AV1163" s="6">
        <f t="shared" si="55"/>
        <v>42.5</v>
      </c>
      <c r="AW1163" s="7">
        <f t="shared" si="56"/>
        <v>11.992753623188406</v>
      </c>
      <c r="AX1163" s="6">
        <f t="shared" si="57"/>
        <v>12.431372549019608</v>
      </c>
      <c r="AY1163" s="6" t="str">
        <f t="shared" si="58"/>
        <v/>
      </c>
      <c r="BA1163" s="6">
        <f>VLOOKUP(A1163, ALL_AP_DATA!$A$2:$F$3600, 6, FALSE)</f>
        <v>328</v>
      </c>
      <c r="BB1163" s="6">
        <f>VLOOKUP(A1163, projmetadata!$A$2:$D$2036, 4, FALSE)</f>
        <v>41318</v>
      </c>
      <c r="BC1163" s="6" t="e">
        <f t="array" aca="1" ref="BC1163" ca="1">_xludf.IFS(I1163&lt;&gt;0, F1163/I1163, P1163&lt;&gt;0, M1163/P1163, W1163&lt;&gt;0, T1163/W1163, AD1163&lt;&gt;0, AA1163/AD1163, AK1163&lt;&gt;0, AH1163/AK1163, AR1163&lt;&gt;0, AO1163/AR1163, TRUE, 0)</f>
        <v>#NAME?</v>
      </c>
      <c r="BE1163" s="6" t="e">
        <f t="shared" ca="1" si="60"/>
        <v>#NAME?</v>
      </c>
      <c r="BF1163" s="6" t="e">
        <f t="shared" ca="1" si="61"/>
        <v>#NAME?</v>
      </c>
      <c r="BG1163" s="6"/>
      <c r="BH1163" s="6">
        <f>VLOOKUP(A1163, ALL_AP_DATA!$A$2:$D$3600, 3, FALSE)</f>
        <v>187</v>
      </c>
      <c r="BI1163" s="6">
        <f>VLOOKUP(A1163, ALL_AP_DATA!$A$2:$E$3600, 5, FALSE)</f>
        <v>2804</v>
      </c>
      <c r="BJ1163" s="6">
        <f t="shared" si="59"/>
        <v>8.5487804878048781</v>
      </c>
      <c r="BK1163" s="6">
        <f t="shared" si="62"/>
        <v>0.57012195121951215</v>
      </c>
    </row>
    <row r="1164" spans="1:63" ht="15.75" customHeight="1" x14ac:dyDescent="0.2">
      <c r="A1164" s="6" t="s">
        <v>1223</v>
      </c>
      <c r="B1164" s="6" t="s">
        <v>64</v>
      </c>
      <c r="C1164" s="6">
        <v>3</v>
      </c>
      <c r="D1164" s="6">
        <v>7</v>
      </c>
      <c r="E1164" s="6">
        <v>0</v>
      </c>
      <c r="F1164" s="6">
        <v>0</v>
      </c>
      <c r="G1164" s="6">
        <v>3.0200000000000001E-2</v>
      </c>
      <c r="H1164" s="6">
        <v>0</v>
      </c>
      <c r="I1164" s="6">
        <v>0</v>
      </c>
      <c r="Q1164" s="6">
        <v>1</v>
      </c>
      <c r="R1164" s="6">
        <v>4</v>
      </c>
      <c r="S1164" s="6">
        <v>2</v>
      </c>
      <c r="T1164" s="6">
        <v>188</v>
      </c>
      <c r="U1164" s="6">
        <v>1.72E-2</v>
      </c>
      <c r="V1164" s="6">
        <v>0.66669999999999996</v>
      </c>
      <c r="W1164" s="6">
        <v>0.92159999999999997</v>
      </c>
      <c r="X1164" s="6">
        <v>2</v>
      </c>
      <c r="Y1164" s="6">
        <v>28</v>
      </c>
      <c r="Z1164" s="6">
        <v>2</v>
      </c>
      <c r="AA1164" s="6">
        <v>164</v>
      </c>
      <c r="AB1164" s="6">
        <v>0.1207</v>
      </c>
      <c r="AC1164" s="6">
        <v>0.66669999999999996</v>
      </c>
      <c r="AD1164" s="6">
        <v>0.80389999999999995</v>
      </c>
      <c r="AE1164" s="6">
        <v>22</v>
      </c>
      <c r="AF1164" s="6">
        <v>103</v>
      </c>
      <c r="AG1164" s="6">
        <v>3</v>
      </c>
      <c r="AH1164" s="6">
        <v>92</v>
      </c>
      <c r="AI1164" s="6">
        <v>0.44400000000000001</v>
      </c>
      <c r="AJ1164" s="6">
        <v>1</v>
      </c>
      <c r="AK1164" s="6">
        <v>0.45100000000000001</v>
      </c>
      <c r="AT1164" s="6">
        <f t="shared" si="53"/>
        <v>0</v>
      </c>
      <c r="AU1164" s="6" t="str">
        <f t="shared" si="54"/>
        <v/>
      </c>
      <c r="AV1164" s="6">
        <f t="shared" si="55"/>
        <v>47</v>
      </c>
      <c r="AW1164" s="7">
        <f t="shared" si="56"/>
        <v>5.8571428571428568</v>
      </c>
      <c r="AX1164" s="6">
        <f t="shared" si="57"/>
        <v>0.89320388349514568</v>
      </c>
      <c r="AY1164" s="6" t="str">
        <f t="shared" si="58"/>
        <v/>
      </c>
      <c r="BA1164" s="6">
        <f>VLOOKUP(A1164, ALL_AP_DATA!$A$2:$F$3600, 6, FALSE)</f>
        <v>232</v>
      </c>
      <c r="BB1164" s="6">
        <f>VLOOKUP(A1164, projmetadata!$A$2:$D$2036, 4, FALSE)</f>
        <v>14643</v>
      </c>
      <c r="BC1164" s="6" t="e">
        <f t="array" aca="1" ref="BC1164" ca="1">_xludf.IFS(I1164&lt;&gt;0, F1164/I1164, P1164&lt;&gt;0, M1164/P1164, W1164&lt;&gt;0, T1164/W1164, AD1164&lt;&gt;0, AA1164/AD1164, AK1164&lt;&gt;0, AH1164/AK1164, AR1164&lt;&gt;0, AO1164/AR1164, TRUE, 0)</f>
        <v>#NAME?</v>
      </c>
      <c r="BE1164" s="6" t="e">
        <f t="shared" ca="1" si="60"/>
        <v>#NAME?</v>
      </c>
      <c r="BF1164" s="6" t="e">
        <f t="shared" ca="1" si="61"/>
        <v>#NAME?</v>
      </c>
      <c r="BG1164" s="6"/>
      <c r="BH1164" s="6">
        <f>VLOOKUP(A1164, ALL_AP_DATA!$A$2:$D$3600, 3, FALSE)</f>
        <v>113</v>
      </c>
      <c r="BI1164" s="6">
        <f>VLOOKUP(A1164, ALL_AP_DATA!$A$2:$E$3600, 5, FALSE)</f>
        <v>204</v>
      </c>
      <c r="BJ1164" s="6">
        <f t="shared" si="59"/>
        <v>0.87931034482758619</v>
      </c>
      <c r="BK1164" s="6">
        <f t="shared" si="62"/>
        <v>0.48706896551724138</v>
      </c>
    </row>
    <row r="1165" spans="1:63" ht="15.75" customHeight="1" x14ac:dyDescent="0.2">
      <c r="A1165" s="6" t="s">
        <v>1224</v>
      </c>
      <c r="B1165" s="6" t="s">
        <v>64</v>
      </c>
      <c r="C1165" s="6">
        <v>16</v>
      </c>
      <c r="D1165" s="6">
        <v>88</v>
      </c>
      <c r="E1165" s="6">
        <v>363</v>
      </c>
      <c r="F1165" s="6">
        <v>8476</v>
      </c>
      <c r="G1165" s="6">
        <v>1.37E-2</v>
      </c>
      <c r="H1165" s="6">
        <v>0.1366</v>
      </c>
      <c r="I1165" s="6">
        <v>3.3500000000000002E-2</v>
      </c>
      <c r="J1165" s="6">
        <v>15</v>
      </c>
      <c r="K1165" s="6">
        <v>201</v>
      </c>
      <c r="L1165" s="6">
        <v>897</v>
      </c>
      <c r="M1165" s="6">
        <v>40643</v>
      </c>
      <c r="N1165" s="6">
        <v>3.1199999999999999E-2</v>
      </c>
      <c r="O1165" s="6">
        <v>0.33750000000000002</v>
      </c>
      <c r="P1165" s="6">
        <v>0.16059999999999999</v>
      </c>
      <c r="Q1165" s="6">
        <v>326</v>
      </c>
      <c r="R1165" s="6">
        <v>1505</v>
      </c>
      <c r="S1165" s="6">
        <v>2258</v>
      </c>
      <c r="T1165" s="6">
        <v>155457</v>
      </c>
      <c r="U1165" s="6">
        <v>0.23350000000000001</v>
      </c>
      <c r="V1165" s="6">
        <v>0.84950000000000003</v>
      </c>
      <c r="W1165" s="6">
        <v>0.61450000000000005</v>
      </c>
      <c r="X1165" s="6">
        <v>184</v>
      </c>
      <c r="Y1165" s="6">
        <v>612</v>
      </c>
      <c r="Z1165" s="6">
        <v>768</v>
      </c>
      <c r="AA1165" s="6">
        <v>30977</v>
      </c>
      <c r="AB1165" s="6">
        <v>9.4899999999999998E-2</v>
      </c>
      <c r="AC1165" s="6">
        <v>0.28889999999999999</v>
      </c>
      <c r="AD1165" s="6">
        <v>0.12239999999999999</v>
      </c>
      <c r="AE1165" s="6">
        <v>304</v>
      </c>
      <c r="AF1165" s="6">
        <v>2164</v>
      </c>
      <c r="AG1165" s="6">
        <v>1914</v>
      </c>
      <c r="AH1165" s="6">
        <v>106334</v>
      </c>
      <c r="AI1165" s="6">
        <v>0.3357</v>
      </c>
      <c r="AJ1165" s="6">
        <v>0.72009999999999996</v>
      </c>
      <c r="AK1165" s="6">
        <v>0.42030000000000001</v>
      </c>
      <c r="AL1165" s="6">
        <v>4</v>
      </c>
      <c r="AM1165" s="6">
        <v>180</v>
      </c>
      <c r="AN1165" s="6">
        <v>878</v>
      </c>
      <c r="AO1165" s="6">
        <v>38488</v>
      </c>
      <c r="AP1165" s="6">
        <v>2.7900000000000001E-2</v>
      </c>
      <c r="AQ1165" s="6">
        <v>0.33029999999999998</v>
      </c>
      <c r="AR1165" s="6">
        <v>0.15210000000000001</v>
      </c>
      <c r="AT1165" s="6">
        <f t="shared" si="53"/>
        <v>96.318181818181813</v>
      </c>
      <c r="AU1165" s="6">
        <f t="shared" si="54"/>
        <v>202.20398009950247</v>
      </c>
      <c r="AV1165" s="6">
        <f t="shared" si="55"/>
        <v>103.2936877076412</v>
      </c>
      <c r="AW1165" s="7">
        <f t="shared" si="56"/>
        <v>50.616013071895424</v>
      </c>
      <c r="AX1165" s="6">
        <f t="shared" si="57"/>
        <v>49.137707948243992</v>
      </c>
      <c r="AY1165" s="6">
        <f t="shared" si="58"/>
        <v>213.82222222222222</v>
      </c>
      <c r="BA1165" s="6">
        <f>VLOOKUP(A1165, ALL_AP_DATA!$A$2:$F$3600, 6, FALSE)</f>
        <v>6446</v>
      </c>
      <c r="BB1165" s="6">
        <f>VLOOKUP(A1165, projmetadata!$A$2:$D$2036, 4, FALSE)</f>
        <v>248999</v>
      </c>
      <c r="BC1165" s="6" t="e">
        <f t="array" aca="1" ref="BC1165" ca="1">_xludf.IFS(I1165&lt;&gt;0, F1165/I1165, P1165&lt;&gt;0, M1165/P1165, W1165&lt;&gt;0, T1165/W1165, AD1165&lt;&gt;0, AA1165/AD1165, AK1165&lt;&gt;0, AH1165/AK1165, AR1165&lt;&gt;0, AO1165/AR1165, TRUE, 0)</f>
        <v>#NAME?</v>
      </c>
      <c r="BE1165" s="6" t="e">
        <f t="shared" ca="1" si="60"/>
        <v>#NAME?</v>
      </c>
      <c r="BF1165" s="6" t="e">
        <f t="shared" ca="1" si="61"/>
        <v>#NAME?</v>
      </c>
      <c r="BG1165" s="6"/>
      <c r="BH1165" s="6">
        <f>VLOOKUP(A1165, ALL_AP_DATA!$A$2:$D$3600, 3, FALSE)</f>
        <v>3309</v>
      </c>
      <c r="BI1165" s="6">
        <f>VLOOKUP(A1165, ALL_AP_DATA!$A$2:$E$3600, 5, FALSE)</f>
        <v>252998</v>
      </c>
      <c r="BJ1165" s="6">
        <f t="shared" si="59"/>
        <v>39.248836487744335</v>
      </c>
      <c r="BK1165" s="6">
        <f t="shared" si="62"/>
        <v>0.5133416071982625</v>
      </c>
    </row>
    <row r="1166" spans="1:63" ht="15.75" customHeight="1" x14ac:dyDescent="0.2">
      <c r="A1166" s="6" t="s">
        <v>1225</v>
      </c>
      <c r="B1166" s="6" t="s">
        <v>64</v>
      </c>
      <c r="C1166" s="6">
        <v>9</v>
      </c>
      <c r="D1166" s="6">
        <v>58</v>
      </c>
      <c r="E1166" s="6">
        <v>4</v>
      </c>
      <c r="F1166" s="6">
        <v>24</v>
      </c>
      <c r="G1166" s="6">
        <v>8.0600000000000005E-2</v>
      </c>
      <c r="H1166" s="6">
        <v>0.18179999999999999</v>
      </c>
      <c r="I1166" s="6">
        <v>2.4799999999999999E-2</v>
      </c>
      <c r="Q1166" s="6">
        <v>1</v>
      </c>
      <c r="R1166" s="6">
        <v>6</v>
      </c>
      <c r="S1166" s="6">
        <v>2</v>
      </c>
      <c r="T1166" s="6">
        <v>24</v>
      </c>
      <c r="U1166" s="6">
        <v>8.3000000000000001E-3</v>
      </c>
      <c r="V1166" s="6">
        <v>9.0899999999999995E-2</v>
      </c>
      <c r="W1166" s="6">
        <v>2.4799999999999999E-2</v>
      </c>
      <c r="X1166" s="6">
        <v>20</v>
      </c>
      <c r="Y1166" s="6">
        <v>97</v>
      </c>
      <c r="Z1166" s="6">
        <v>0</v>
      </c>
      <c r="AA1166" s="6">
        <v>0</v>
      </c>
      <c r="AB1166" s="6">
        <v>0.13469999999999999</v>
      </c>
      <c r="AC1166" s="6">
        <v>0</v>
      </c>
      <c r="AD1166" s="6">
        <v>0</v>
      </c>
      <c r="AE1166" s="6">
        <v>110</v>
      </c>
      <c r="AF1166" s="6">
        <v>295</v>
      </c>
      <c r="AG1166" s="6">
        <v>16</v>
      </c>
      <c r="AH1166" s="6">
        <v>651</v>
      </c>
      <c r="AI1166" s="6">
        <v>0.40970000000000001</v>
      </c>
      <c r="AJ1166" s="6">
        <v>0.72729999999999995</v>
      </c>
      <c r="AK1166" s="6">
        <v>0.67179999999999995</v>
      </c>
      <c r="AT1166" s="6">
        <f t="shared" si="53"/>
        <v>0.41379310344827586</v>
      </c>
      <c r="AU1166" s="6" t="str">
        <f t="shared" si="54"/>
        <v/>
      </c>
      <c r="AV1166" s="6">
        <f t="shared" si="55"/>
        <v>4</v>
      </c>
      <c r="AW1166" s="7">
        <f t="shared" si="56"/>
        <v>0</v>
      </c>
      <c r="AX1166" s="6">
        <f t="shared" si="57"/>
        <v>2.2067796610169492</v>
      </c>
      <c r="AY1166" s="6" t="str">
        <f t="shared" si="58"/>
        <v/>
      </c>
      <c r="BA1166" s="6">
        <f>VLOOKUP(A1166, ALL_AP_DATA!$A$2:$F$3600, 6, FALSE)</f>
        <v>720</v>
      </c>
      <c r="BB1166" s="6">
        <f>VLOOKUP(A1166, projmetadata!$A$2:$D$2036, 4, FALSE)</f>
        <v>35957</v>
      </c>
      <c r="BC1166" s="6" t="e">
        <f t="array" aca="1" ref="BC1166" ca="1">_xludf.IFS(I1166&lt;&gt;0, F1166/I1166, P1166&lt;&gt;0, M1166/P1166, W1166&lt;&gt;0, T1166/W1166, AD1166&lt;&gt;0, AA1166/AD1166, AK1166&lt;&gt;0, AH1166/AK1166, AR1166&lt;&gt;0, AO1166/AR1166, TRUE, 0)</f>
        <v>#NAME?</v>
      </c>
      <c r="BE1166" s="6" t="e">
        <f t="shared" ca="1" si="60"/>
        <v>#NAME?</v>
      </c>
      <c r="BF1166" s="6" t="e">
        <f t="shared" ca="1" si="61"/>
        <v>#NAME?</v>
      </c>
      <c r="BG1166" s="6"/>
      <c r="BH1166" s="6">
        <f>VLOOKUP(A1166, ALL_AP_DATA!$A$2:$D$3600, 3, FALSE)</f>
        <v>335</v>
      </c>
      <c r="BI1166" s="6">
        <f>VLOOKUP(A1166, ALL_AP_DATA!$A$2:$E$3600, 5, FALSE)</f>
        <v>969</v>
      </c>
      <c r="BJ1166" s="6">
        <f t="shared" si="59"/>
        <v>1.3458333333333334</v>
      </c>
      <c r="BK1166" s="6">
        <f t="shared" si="62"/>
        <v>0.46527777777777779</v>
      </c>
    </row>
    <row r="1167" spans="1:63" ht="15.75" customHeight="1" x14ac:dyDescent="0.2">
      <c r="A1167" s="6" t="s">
        <v>1226</v>
      </c>
      <c r="B1167" s="6" t="s">
        <v>61</v>
      </c>
      <c r="C1167" s="6">
        <v>2</v>
      </c>
      <c r="D1167" s="6">
        <v>7</v>
      </c>
      <c r="E1167" s="6">
        <v>2</v>
      </c>
      <c r="F1167" s="6">
        <v>8</v>
      </c>
      <c r="G1167" s="6">
        <v>3.5999999999999999E-3</v>
      </c>
      <c r="H1167" s="6">
        <v>6.1000000000000004E-3</v>
      </c>
      <c r="I1167" s="6">
        <v>2.9999999999999997E-4</v>
      </c>
      <c r="Q1167" s="6">
        <v>27</v>
      </c>
      <c r="R1167" s="6">
        <v>114</v>
      </c>
      <c r="S1167" s="6">
        <v>249</v>
      </c>
      <c r="T1167" s="6">
        <v>14223</v>
      </c>
      <c r="U1167" s="6">
        <v>5.8700000000000002E-2</v>
      </c>
      <c r="V1167" s="6">
        <v>0.76149999999999995</v>
      </c>
      <c r="W1167" s="6">
        <v>0.56520000000000004</v>
      </c>
      <c r="X1167" s="6">
        <v>50</v>
      </c>
      <c r="Y1167" s="6">
        <v>741</v>
      </c>
      <c r="Z1167" s="6">
        <v>263</v>
      </c>
      <c r="AA1167" s="6">
        <v>14235</v>
      </c>
      <c r="AB1167" s="6">
        <v>0.38159999999999999</v>
      </c>
      <c r="AC1167" s="6">
        <v>0.80430000000000001</v>
      </c>
      <c r="AD1167" s="6">
        <v>0.56569999999999998</v>
      </c>
      <c r="AE1167" s="6">
        <v>77</v>
      </c>
      <c r="AF1167" s="6">
        <v>433</v>
      </c>
      <c r="AG1167" s="6">
        <v>206</v>
      </c>
      <c r="AH1167" s="6">
        <v>8072</v>
      </c>
      <c r="AI1167" s="6">
        <v>0.223</v>
      </c>
      <c r="AJ1167" s="6">
        <v>0.63</v>
      </c>
      <c r="AK1167" s="6">
        <v>0.32079999999999997</v>
      </c>
      <c r="AL1167" s="6">
        <v>1</v>
      </c>
      <c r="AM1167" s="6">
        <v>30</v>
      </c>
      <c r="AN1167" s="6">
        <v>179</v>
      </c>
      <c r="AO1167" s="6">
        <v>7605</v>
      </c>
      <c r="AP1167" s="6">
        <v>1.54E-2</v>
      </c>
      <c r="AQ1167" s="6">
        <v>0.5474</v>
      </c>
      <c r="AR1167" s="6">
        <v>0.30220000000000002</v>
      </c>
      <c r="AT1167" s="6">
        <f t="shared" si="53"/>
        <v>1.1428571428571428</v>
      </c>
      <c r="AU1167" s="6" t="str">
        <f t="shared" si="54"/>
        <v/>
      </c>
      <c r="AV1167" s="6">
        <f t="shared" si="55"/>
        <v>124.76315789473684</v>
      </c>
      <c r="AW1167" s="7">
        <f t="shared" si="56"/>
        <v>19.210526315789473</v>
      </c>
      <c r="AX1167" s="6">
        <f t="shared" si="57"/>
        <v>18.64203233256351</v>
      </c>
      <c r="AY1167" s="6">
        <f t="shared" si="58"/>
        <v>253.5</v>
      </c>
      <c r="BA1167" s="6">
        <f>VLOOKUP(A1167, ALL_AP_DATA!$A$2:$F$3600, 6, FALSE)</f>
        <v>1942</v>
      </c>
      <c r="BB1167" s="6">
        <f>VLOOKUP(A1167, projmetadata!$A$2:$D$2036, 4, FALSE)</f>
        <v>251173</v>
      </c>
      <c r="BC1167" s="6" t="e">
        <f t="array" aca="1" ref="BC1167" ca="1">_xludf.IFS(I1167&lt;&gt;0, F1167/I1167, P1167&lt;&gt;0, M1167/P1167, W1167&lt;&gt;0, T1167/W1167, AD1167&lt;&gt;0, AA1167/AD1167, AK1167&lt;&gt;0, AH1167/AK1167, AR1167&lt;&gt;0, AO1167/AR1167, TRUE, 0)</f>
        <v>#NAME?</v>
      </c>
      <c r="BE1167" s="6" t="e">
        <f t="shared" ca="1" si="60"/>
        <v>#NAME?</v>
      </c>
      <c r="BF1167" s="6" t="e">
        <f t="shared" ca="1" si="61"/>
        <v>#NAME?</v>
      </c>
      <c r="BG1167" s="6"/>
      <c r="BH1167" s="6">
        <f>VLOOKUP(A1167, ALL_AP_DATA!$A$2:$D$3600, 3, FALSE)</f>
        <v>991</v>
      </c>
      <c r="BI1167" s="6">
        <f>VLOOKUP(A1167, ALL_AP_DATA!$A$2:$E$3600, 5, FALSE)</f>
        <v>25165</v>
      </c>
      <c r="BJ1167" s="6">
        <f t="shared" si="59"/>
        <v>12.958290422245108</v>
      </c>
      <c r="BK1167" s="6">
        <f t="shared" si="62"/>
        <v>0.51029866117404732</v>
      </c>
    </row>
    <row r="1168" spans="1:63" ht="15.75" customHeight="1" x14ac:dyDescent="0.2">
      <c r="A1168" s="6" t="s">
        <v>1227</v>
      </c>
      <c r="B1168" s="6" t="s">
        <v>61</v>
      </c>
      <c r="Q1168" s="6">
        <v>9</v>
      </c>
      <c r="R1168" s="6">
        <v>41</v>
      </c>
      <c r="S1168" s="6">
        <v>237</v>
      </c>
      <c r="T1168" s="6">
        <v>9240</v>
      </c>
      <c r="U1168" s="6">
        <v>0.13619999999999999</v>
      </c>
      <c r="V1168" s="6">
        <v>0.76449999999999996</v>
      </c>
      <c r="W1168" s="6">
        <v>0.80900000000000005</v>
      </c>
      <c r="X1168" s="6">
        <v>20</v>
      </c>
      <c r="Y1168" s="6">
        <v>196</v>
      </c>
      <c r="Z1168" s="6">
        <v>293</v>
      </c>
      <c r="AA1168" s="6">
        <v>10393</v>
      </c>
      <c r="AB1168" s="6">
        <v>0.6512</v>
      </c>
      <c r="AC1168" s="6">
        <v>0.94520000000000004</v>
      </c>
      <c r="AD1168" s="6">
        <v>0.90990000000000004</v>
      </c>
      <c r="AE1168" s="6">
        <v>7</v>
      </c>
      <c r="AF1168" s="6">
        <v>29</v>
      </c>
      <c r="AG1168" s="6">
        <v>126</v>
      </c>
      <c r="AH1168" s="6">
        <v>2596</v>
      </c>
      <c r="AI1168" s="6">
        <v>9.6299999999999997E-2</v>
      </c>
      <c r="AJ1168" s="6">
        <v>0.40649999999999997</v>
      </c>
      <c r="AK1168" s="6">
        <v>0.2273</v>
      </c>
      <c r="AT1168" s="6" t="str">
        <f t="shared" si="53"/>
        <v/>
      </c>
      <c r="AU1168" s="6" t="str">
        <f t="shared" si="54"/>
        <v/>
      </c>
      <c r="AV1168" s="6">
        <f t="shared" si="55"/>
        <v>225.36585365853659</v>
      </c>
      <c r="AW1168" s="7">
        <f t="shared" si="56"/>
        <v>53.025510204081634</v>
      </c>
      <c r="AX1168" s="6">
        <f t="shared" si="57"/>
        <v>89.517241379310349</v>
      </c>
      <c r="AY1168" s="6" t="str">
        <f t="shared" si="58"/>
        <v/>
      </c>
      <c r="BA1168" s="6">
        <f>VLOOKUP(A1168, ALL_AP_DATA!$A$2:$F$3600, 6, FALSE)</f>
        <v>301</v>
      </c>
      <c r="BB1168" s="6">
        <f>VLOOKUP(A1168, projmetadata!$A$2:$D$2036, 4, FALSE)</f>
        <v>51354</v>
      </c>
      <c r="BC1168" s="6" t="e">
        <f t="array" aca="1" ref="BC1168" ca="1">_xludf.IFS(I1168&lt;&gt;0, F1168/I1168, P1168&lt;&gt;0, M1168/P1168, W1168&lt;&gt;0, T1168/W1168, AD1168&lt;&gt;0, AA1168/AD1168, AK1168&lt;&gt;0, AH1168/AK1168, AR1168&lt;&gt;0, AO1168/AR1168, TRUE, 0)</f>
        <v>#NAME?</v>
      </c>
      <c r="BE1168" s="6" t="e">
        <f t="shared" ca="1" si="60"/>
        <v>#NAME?</v>
      </c>
      <c r="BF1168" s="6" t="e">
        <f t="shared" ca="1" si="61"/>
        <v>#NAME?</v>
      </c>
      <c r="BG1168" s="6"/>
      <c r="BH1168" s="6">
        <f>VLOOKUP(A1168, ALL_AP_DATA!$A$2:$D$3600, 3, FALSE)</f>
        <v>209</v>
      </c>
      <c r="BI1168" s="6">
        <f>VLOOKUP(A1168, ALL_AP_DATA!$A$2:$E$3600, 5, FALSE)</f>
        <v>11422</v>
      </c>
      <c r="BJ1168" s="6">
        <f t="shared" si="59"/>
        <v>37.946843853820596</v>
      </c>
      <c r="BK1168" s="6">
        <f t="shared" si="62"/>
        <v>0.69435215946843853</v>
      </c>
    </row>
    <row r="1169" spans="1:63" ht="15.75" customHeight="1" x14ac:dyDescent="0.2">
      <c r="A1169" s="6" t="s">
        <v>1228</v>
      </c>
      <c r="B1169" s="6" t="s">
        <v>64</v>
      </c>
      <c r="C1169" s="6">
        <v>6</v>
      </c>
      <c r="D1169" s="6">
        <v>19</v>
      </c>
      <c r="E1169" s="6">
        <v>1</v>
      </c>
      <c r="F1169" s="6">
        <v>7</v>
      </c>
      <c r="G1169" s="6">
        <v>6.9900000000000004E-2</v>
      </c>
      <c r="H1169" s="6">
        <v>0.2</v>
      </c>
      <c r="I1169" s="6">
        <v>4.0899999999999999E-2</v>
      </c>
      <c r="X1169" s="6">
        <v>8</v>
      </c>
      <c r="Y1169" s="6">
        <v>51</v>
      </c>
      <c r="Z1169" s="6">
        <v>3</v>
      </c>
      <c r="AA1169" s="6">
        <v>38</v>
      </c>
      <c r="AB1169" s="6">
        <v>0.1875</v>
      </c>
      <c r="AC1169" s="6">
        <v>0.6</v>
      </c>
      <c r="AD1169" s="6">
        <v>0.22220000000000001</v>
      </c>
      <c r="AE1169" s="6">
        <v>27</v>
      </c>
      <c r="AF1169" s="6">
        <v>127</v>
      </c>
      <c r="AG1169" s="6">
        <v>4</v>
      </c>
      <c r="AH1169" s="6">
        <v>124</v>
      </c>
      <c r="AI1169" s="6">
        <v>0.46689999999999998</v>
      </c>
      <c r="AJ1169" s="6">
        <v>0.8</v>
      </c>
      <c r="AK1169" s="6">
        <v>0.72509999999999997</v>
      </c>
      <c r="AT1169" s="6">
        <f t="shared" si="53"/>
        <v>0.36842105263157893</v>
      </c>
      <c r="AU1169" s="6" t="str">
        <f t="shared" si="54"/>
        <v/>
      </c>
      <c r="AV1169" s="6" t="str">
        <f t="shared" si="55"/>
        <v/>
      </c>
      <c r="AW1169" s="7">
        <f t="shared" si="56"/>
        <v>0.74509803921568629</v>
      </c>
      <c r="AX1169" s="6">
        <f t="shared" si="57"/>
        <v>0.97637795275590555</v>
      </c>
      <c r="AY1169" s="6" t="str">
        <f t="shared" si="58"/>
        <v/>
      </c>
      <c r="BA1169" s="6">
        <f>VLOOKUP(A1169, ALL_AP_DATA!$A$2:$F$3600, 6, FALSE)</f>
        <v>272</v>
      </c>
      <c r="BB1169" s="6">
        <f>VLOOKUP(A1169, projmetadata!$A$2:$D$2036, 4, FALSE)</f>
        <v>21792</v>
      </c>
      <c r="BC1169" s="6" t="e">
        <f t="array" aca="1" ref="BC1169" ca="1">_xludf.IFS(I1169&lt;&gt;0, F1169/I1169, P1169&lt;&gt;0, M1169/P1169, W1169&lt;&gt;0, T1169/W1169, AD1169&lt;&gt;0, AA1169/AD1169, AK1169&lt;&gt;0, AH1169/AK1169, AR1169&lt;&gt;0, AO1169/AR1169, TRUE, 0)</f>
        <v>#NAME?</v>
      </c>
      <c r="BE1169" s="6" t="e">
        <f t="shared" ca="1" si="60"/>
        <v>#NAME?</v>
      </c>
      <c r="BF1169" s="6" t="e">
        <f t="shared" ca="1" si="61"/>
        <v>#NAME?</v>
      </c>
      <c r="BG1169" s="6"/>
      <c r="BH1169" s="6">
        <f>VLOOKUP(A1169, ALL_AP_DATA!$A$2:$D$3600, 3, FALSE)</f>
        <v>155</v>
      </c>
      <c r="BI1169" s="6">
        <f>VLOOKUP(A1169, ALL_AP_DATA!$A$2:$E$3600, 5, FALSE)</f>
        <v>171</v>
      </c>
      <c r="BJ1169" s="6">
        <f t="shared" si="59"/>
        <v>0.62867647058823528</v>
      </c>
      <c r="BK1169" s="6">
        <f t="shared" si="62"/>
        <v>0.56985294117647056</v>
      </c>
    </row>
    <row r="1170" spans="1:63" ht="15.75" customHeight="1" x14ac:dyDescent="0.2">
      <c r="A1170" s="6" t="s">
        <v>1229</v>
      </c>
      <c r="B1170" s="6" t="s">
        <v>64</v>
      </c>
      <c r="C1170" s="6">
        <v>9</v>
      </c>
      <c r="D1170" s="6">
        <v>229</v>
      </c>
      <c r="E1170" s="6">
        <v>18</v>
      </c>
      <c r="F1170" s="6">
        <v>844</v>
      </c>
      <c r="G1170" s="6">
        <v>0.22389999999999999</v>
      </c>
      <c r="H1170" s="6">
        <v>0.64290000000000003</v>
      </c>
      <c r="I1170" s="6">
        <v>0.43530000000000002</v>
      </c>
      <c r="Q1170" s="6">
        <v>3</v>
      </c>
      <c r="R1170" s="6">
        <v>7</v>
      </c>
      <c r="S1170" s="6">
        <v>11</v>
      </c>
      <c r="T1170" s="6">
        <v>512</v>
      </c>
      <c r="U1170" s="6">
        <v>6.7999999999999996E-3</v>
      </c>
      <c r="V1170" s="6">
        <v>0.39290000000000003</v>
      </c>
      <c r="W1170" s="6">
        <v>0.2641</v>
      </c>
      <c r="X1170" s="6">
        <v>102</v>
      </c>
      <c r="Y1170" s="6">
        <v>358</v>
      </c>
      <c r="Z1170" s="6">
        <v>19</v>
      </c>
      <c r="AA1170" s="6">
        <v>892</v>
      </c>
      <c r="AB1170" s="6">
        <v>0.35</v>
      </c>
      <c r="AC1170" s="6">
        <v>0.67859999999999998</v>
      </c>
      <c r="AD1170" s="6">
        <v>0.46</v>
      </c>
      <c r="AE1170" s="6">
        <v>81</v>
      </c>
      <c r="AF1170" s="6">
        <v>418</v>
      </c>
      <c r="AG1170" s="6">
        <v>20</v>
      </c>
      <c r="AH1170" s="6">
        <v>1026</v>
      </c>
      <c r="AI1170" s="6">
        <v>0.40860000000000002</v>
      </c>
      <c r="AJ1170" s="6">
        <v>0.71430000000000005</v>
      </c>
      <c r="AK1170" s="6">
        <v>0.52910000000000001</v>
      </c>
      <c r="AT1170" s="6">
        <f t="shared" si="53"/>
        <v>3.6855895196506552</v>
      </c>
      <c r="AU1170" s="6" t="str">
        <f t="shared" si="54"/>
        <v/>
      </c>
      <c r="AV1170" s="6">
        <f t="shared" si="55"/>
        <v>73.142857142857139</v>
      </c>
      <c r="AW1170" s="7">
        <f t="shared" si="56"/>
        <v>2.4916201117318435</v>
      </c>
      <c r="AX1170" s="6">
        <f t="shared" si="57"/>
        <v>2.4545454545454546</v>
      </c>
      <c r="AY1170" s="6" t="str">
        <f t="shared" si="58"/>
        <v/>
      </c>
      <c r="BA1170" s="6">
        <f>VLOOKUP(A1170, ALL_AP_DATA!$A$2:$F$3600, 6, FALSE)</f>
        <v>1023</v>
      </c>
      <c r="BB1170" s="6">
        <f>VLOOKUP(A1170, projmetadata!$A$2:$D$2036, 4, FALSE)</f>
        <v>154056</v>
      </c>
      <c r="BC1170" s="6" t="e">
        <f t="array" aca="1" ref="BC1170" ca="1">_xludf.IFS(I1170&lt;&gt;0, F1170/I1170, P1170&lt;&gt;0, M1170/P1170, W1170&lt;&gt;0, T1170/W1170, AD1170&lt;&gt;0, AA1170/AD1170, AK1170&lt;&gt;0, AH1170/AK1170, AR1170&lt;&gt;0, AO1170/AR1170, TRUE, 0)</f>
        <v>#NAME?</v>
      </c>
      <c r="BE1170" s="6" t="e">
        <f t="shared" ca="1" si="60"/>
        <v>#NAME?</v>
      </c>
      <c r="BF1170" s="6" t="e">
        <f t="shared" ca="1" si="61"/>
        <v>#NAME?</v>
      </c>
      <c r="BG1170" s="6"/>
      <c r="BH1170" s="6">
        <f>VLOOKUP(A1170, ALL_AP_DATA!$A$2:$D$3600, 3, FALSE)</f>
        <v>568</v>
      </c>
      <c r="BI1170" s="6">
        <f>VLOOKUP(A1170, ALL_AP_DATA!$A$2:$E$3600, 5, FALSE)</f>
        <v>1939</v>
      </c>
      <c r="BJ1170" s="6">
        <f t="shared" si="59"/>
        <v>1.8954056695992181</v>
      </c>
      <c r="BK1170" s="6">
        <f t="shared" si="62"/>
        <v>0.55522971652003905</v>
      </c>
    </row>
    <row r="1171" spans="1:63" ht="15.75" customHeight="1" x14ac:dyDescent="0.2">
      <c r="A1171" s="6" t="s">
        <v>1230</v>
      </c>
      <c r="B1171" s="6" t="s">
        <v>64</v>
      </c>
      <c r="C1171" s="6">
        <v>4</v>
      </c>
      <c r="D1171" s="6">
        <v>42</v>
      </c>
      <c r="E1171" s="6">
        <v>178</v>
      </c>
      <c r="F1171" s="6">
        <v>8884</v>
      </c>
      <c r="G1171" s="6">
        <v>0.13170000000000001</v>
      </c>
      <c r="H1171" s="6">
        <v>0.45519999999999999</v>
      </c>
      <c r="I1171" s="6">
        <v>0.23469999999999999</v>
      </c>
      <c r="J1171" s="6">
        <v>4</v>
      </c>
      <c r="K1171" s="6">
        <v>36</v>
      </c>
      <c r="L1171" s="6">
        <v>224</v>
      </c>
      <c r="M1171" s="6">
        <v>13979</v>
      </c>
      <c r="N1171" s="6">
        <v>0.1129</v>
      </c>
      <c r="O1171" s="6">
        <v>0.57289999999999996</v>
      </c>
      <c r="P1171" s="6">
        <v>0.36930000000000002</v>
      </c>
      <c r="Q1171" s="6">
        <v>23</v>
      </c>
      <c r="R1171" s="6">
        <v>132</v>
      </c>
      <c r="S1171" s="6">
        <v>376</v>
      </c>
      <c r="T1171" s="6">
        <v>33496</v>
      </c>
      <c r="U1171" s="6">
        <v>0.4138</v>
      </c>
      <c r="V1171" s="6">
        <v>0.96160000000000001</v>
      </c>
      <c r="W1171" s="6">
        <v>0.88480000000000003</v>
      </c>
      <c r="X1171" s="6">
        <v>21</v>
      </c>
      <c r="Y1171" s="6">
        <v>145</v>
      </c>
      <c r="Z1171" s="6">
        <v>328</v>
      </c>
      <c r="AA1171" s="6">
        <v>28487</v>
      </c>
      <c r="AB1171" s="6">
        <v>0.45450000000000002</v>
      </c>
      <c r="AC1171" s="6">
        <v>0.83889999999999998</v>
      </c>
      <c r="AD1171" s="6">
        <v>0.75249999999999995</v>
      </c>
      <c r="AE1171" s="6">
        <v>12</v>
      </c>
      <c r="AF1171" s="6">
        <v>57</v>
      </c>
      <c r="AG1171" s="6">
        <v>278</v>
      </c>
      <c r="AH1171" s="6">
        <v>20325</v>
      </c>
      <c r="AI1171" s="6">
        <v>0.1787</v>
      </c>
      <c r="AJ1171" s="6">
        <v>0.71099999999999997</v>
      </c>
      <c r="AK1171" s="6">
        <v>0.53690000000000004</v>
      </c>
      <c r="AL1171" s="6">
        <v>2</v>
      </c>
      <c r="AM1171" s="6">
        <v>98</v>
      </c>
      <c r="AN1171" s="6">
        <v>361</v>
      </c>
      <c r="AO1171" s="6">
        <v>31627</v>
      </c>
      <c r="AP1171" s="6">
        <v>0.30719999999999997</v>
      </c>
      <c r="AQ1171" s="6">
        <v>0.92330000000000001</v>
      </c>
      <c r="AR1171" s="6">
        <v>0.83550000000000002</v>
      </c>
      <c r="AT1171" s="6">
        <f t="shared" si="53"/>
        <v>211.52380952380952</v>
      </c>
      <c r="AU1171" s="6">
        <f t="shared" si="54"/>
        <v>388.30555555555554</v>
      </c>
      <c r="AV1171" s="6">
        <f t="shared" si="55"/>
        <v>253.75757575757575</v>
      </c>
      <c r="AW1171" s="7">
        <f t="shared" si="56"/>
        <v>196.46206896551723</v>
      </c>
      <c r="AX1171" s="6">
        <f t="shared" si="57"/>
        <v>356.57894736842104</v>
      </c>
      <c r="AY1171" s="6">
        <f t="shared" si="58"/>
        <v>322.72448979591837</v>
      </c>
      <c r="BA1171" s="6">
        <f>VLOOKUP(A1171, ALL_AP_DATA!$A$2:$F$3600, 6, FALSE)</f>
        <v>319</v>
      </c>
      <c r="BB1171" s="6">
        <f>VLOOKUP(A1171, projmetadata!$A$2:$D$2036, 4, FALSE)</f>
        <v>26897</v>
      </c>
      <c r="BC1171" s="6" t="e">
        <f t="array" aca="1" ref="BC1171" ca="1">_xludf.IFS(I1171&lt;&gt;0, F1171/I1171, P1171&lt;&gt;0, M1171/P1171, W1171&lt;&gt;0, T1171/W1171, AD1171&lt;&gt;0, AA1171/AD1171, AK1171&lt;&gt;0, AH1171/AK1171, AR1171&lt;&gt;0, AO1171/AR1171, TRUE, 0)</f>
        <v>#NAME?</v>
      </c>
      <c r="BE1171" s="6" t="e">
        <f t="shared" ca="1" si="60"/>
        <v>#NAME?</v>
      </c>
      <c r="BF1171" s="6" t="e">
        <f t="shared" ca="1" si="61"/>
        <v>#NAME?</v>
      </c>
      <c r="BG1171" s="6"/>
      <c r="BH1171" s="6">
        <f>VLOOKUP(A1171, ALL_AP_DATA!$A$2:$D$3600, 3, FALSE)</f>
        <v>216</v>
      </c>
      <c r="BI1171" s="6">
        <f>VLOOKUP(A1171, ALL_AP_DATA!$A$2:$E$3600, 5, FALSE)</f>
        <v>37856</v>
      </c>
      <c r="BJ1171" s="6">
        <f t="shared" si="59"/>
        <v>118.67084639498432</v>
      </c>
      <c r="BK1171" s="6">
        <f t="shared" si="62"/>
        <v>0.67711598746081503</v>
      </c>
    </row>
    <row r="1172" spans="1:63" ht="15.75" customHeight="1" x14ac:dyDescent="0.2">
      <c r="A1172" s="6" t="s">
        <v>1231</v>
      </c>
      <c r="B1172" s="6" t="s">
        <v>61</v>
      </c>
      <c r="C1172" s="6">
        <v>3</v>
      </c>
      <c r="D1172" s="6">
        <v>19</v>
      </c>
      <c r="E1172" s="6">
        <v>0</v>
      </c>
      <c r="F1172" s="6">
        <v>0</v>
      </c>
      <c r="G1172" s="6">
        <v>2.0500000000000001E-2</v>
      </c>
      <c r="H1172" s="6">
        <v>0</v>
      </c>
      <c r="I1172" s="6">
        <v>0</v>
      </c>
      <c r="X1172" s="6">
        <v>27</v>
      </c>
      <c r="Y1172" s="6">
        <v>402</v>
      </c>
      <c r="Z1172" s="6">
        <v>3</v>
      </c>
      <c r="AA1172" s="6">
        <v>706</v>
      </c>
      <c r="AB1172" s="6">
        <v>0.43459999999999999</v>
      </c>
      <c r="AC1172" s="6">
        <v>0.75</v>
      </c>
      <c r="AD1172" s="6">
        <v>0.76319999999999999</v>
      </c>
      <c r="AE1172" s="6">
        <v>60</v>
      </c>
      <c r="AF1172" s="6">
        <v>426</v>
      </c>
      <c r="AG1172" s="6">
        <v>3</v>
      </c>
      <c r="AH1172" s="6">
        <v>437</v>
      </c>
      <c r="AI1172" s="6">
        <v>0.46050000000000002</v>
      </c>
      <c r="AJ1172" s="6">
        <v>0.75</v>
      </c>
      <c r="AK1172" s="6">
        <v>0.47239999999999999</v>
      </c>
      <c r="AT1172" s="6">
        <f t="shared" si="53"/>
        <v>0</v>
      </c>
      <c r="AU1172" s="6" t="str">
        <f t="shared" si="54"/>
        <v/>
      </c>
      <c r="AV1172" s="6" t="str">
        <f t="shared" si="55"/>
        <v/>
      </c>
      <c r="AW1172" s="7">
        <f t="shared" si="56"/>
        <v>1.7562189054726369</v>
      </c>
      <c r="AX1172" s="6">
        <f t="shared" si="57"/>
        <v>1.0258215962441315</v>
      </c>
      <c r="AY1172" s="6" t="str">
        <f t="shared" si="58"/>
        <v/>
      </c>
      <c r="BA1172" s="6">
        <f>VLOOKUP(A1172, ALL_AP_DATA!$A$2:$F$3600, 6, FALSE)</f>
        <v>925</v>
      </c>
      <c r="BB1172" s="6">
        <f>VLOOKUP(A1172, projmetadata!$A$2:$D$2036, 4, FALSE)</f>
        <v>267407</v>
      </c>
      <c r="BC1172" s="6" t="e">
        <f t="array" aca="1" ref="BC1172" ca="1">_xludf.IFS(I1172&lt;&gt;0, F1172/I1172, P1172&lt;&gt;0, M1172/P1172, W1172&lt;&gt;0, T1172/W1172, AD1172&lt;&gt;0, AA1172/AD1172, AK1172&lt;&gt;0, AH1172/AK1172, AR1172&lt;&gt;0, AO1172/AR1172, TRUE, 0)</f>
        <v>#NAME?</v>
      </c>
      <c r="BE1172" s="6" t="e">
        <f t="shared" ca="1" si="60"/>
        <v>#NAME?</v>
      </c>
      <c r="BF1172" s="6" t="e">
        <f t="shared" ca="1" si="61"/>
        <v>#NAME?</v>
      </c>
      <c r="BG1172" s="6"/>
      <c r="BH1172" s="6">
        <f>VLOOKUP(A1172, ALL_AP_DATA!$A$2:$D$3600, 3, FALSE)</f>
        <v>603</v>
      </c>
      <c r="BI1172" s="6">
        <f>VLOOKUP(A1172, ALL_AP_DATA!$A$2:$E$3600, 5, FALSE)</f>
        <v>925</v>
      </c>
      <c r="BJ1172" s="6">
        <f t="shared" si="59"/>
        <v>1</v>
      </c>
      <c r="BK1172" s="6">
        <f t="shared" si="62"/>
        <v>0.65189189189189189</v>
      </c>
    </row>
    <row r="1173" spans="1:63" ht="15.75" customHeight="1" x14ac:dyDescent="0.2">
      <c r="A1173" s="6" t="s">
        <v>1232</v>
      </c>
      <c r="B1173" s="6" t="s">
        <v>61</v>
      </c>
      <c r="C1173" s="6">
        <v>1</v>
      </c>
      <c r="D1173" s="6">
        <v>10</v>
      </c>
      <c r="E1173" s="6">
        <v>33</v>
      </c>
      <c r="F1173" s="6">
        <v>6211</v>
      </c>
      <c r="G1173" s="6">
        <v>3.95E-2</v>
      </c>
      <c r="H1173" s="6">
        <v>0.28949999999999998</v>
      </c>
      <c r="I1173" s="6">
        <v>0.151</v>
      </c>
      <c r="Q1173" s="6">
        <v>10</v>
      </c>
      <c r="R1173" s="6">
        <v>63</v>
      </c>
      <c r="S1173" s="6">
        <v>97</v>
      </c>
      <c r="T1173" s="6">
        <v>39490</v>
      </c>
      <c r="U1173" s="6">
        <v>0.249</v>
      </c>
      <c r="V1173" s="6">
        <v>0.85089999999999999</v>
      </c>
      <c r="W1173" s="6">
        <v>0.96030000000000004</v>
      </c>
      <c r="X1173" s="6">
        <v>12</v>
      </c>
      <c r="Y1173" s="6">
        <v>43</v>
      </c>
      <c r="Z1173" s="6">
        <v>58</v>
      </c>
      <c r="AA1173" s="6">
        <v>31013</v>
      </c>
      <c r="AB1173" s="6">
        <v>0.17</v>
      </c>
      <c r="AC1173" s="6">
        <v>0.50880000000000003</v>
      </c>
      <c r="AD1173" s="6">
        <v>0.75419999999999998</v>
      </c>
      <c r="AE1173" s="6">
        <v>4</v>
      </c>
      <c r="AF1173" s="6">
        <v>17</v>
      </c>
      <c r="AG1173" s="6">
        <v>56</v>
      </c>
      <c r="AH1173" s="6">
        <v>30103</v>
      </c>
      <c r="AI1173" s="6">
        <v>6.7199999999999996E-2</v>
      </c>
      <c r="AJ1173" s="6">
        <v>0.49120000000000003</v>
      </c>
      <c r="AK1173" s="6">
        <v>0.73199999999999998</v>
      </c>
      <c r="AT1173" s="6">
        <f t="shared" si="53"/>
        <v>621.1</v>
      </c>
      <c r="AU1173" s="6" t="str">
        <f t="shared" si="54"/>
        <v/>
      </c>
      <c r="AV1173" s="6">
        <f t="shared" si="55"/>
        <v>626.82539682539687</v>
      </c>
      <c r="AW1173" s="7">
        <f t="shared" si="56"/>
        <v>721.23255813953483</v>
      </c>
      <c r="AX1173" s="6">
        <f t="shared" si="57"/>
        <v>1770.7647058823529</v>
      </c>
      <c r="AY1173" s="6" t="str">
        <f t="shared" si="58"/>
        <v/>
      </c>
      <c r="BA1173" s="6">
        <f>VLOOKUP(A1173, ALL_AP_DATA!$A$2:$F$3600, 6, FALSE)</f>
        <v>253</v>
      </c>
      <c r="BB1173" s="6">
        <f>VLOOKUP(A1173, projmetadata!$A$2:$D$2036, 4, FALSE)</f>
        <v>61818</v>
      </c>
      <c r="BC1173" s="6" t="e">
        <f t="array" aca="1" ref="BC1173" ca="1">_xludf.IFS(I1173&lt;&gt;0, F1173/I1173, P1173&lt;&gt;0, M1173/P1173, W1173&lt;&gt;0, T1173/W1173, AD1173&lt;&gt;0, AA1173/AD1173, AK1173&lt;&gt;0, AH1173/AK1173, AR1173&lt;&gt;0, AO1173/AR1173, TRUE, 0)</f>
        <v>#NAME?</v>
      </c>
      <c r="BE1173" s="6" t="e">
        <f t="shared" ca="1" si="60"/>
        <v>#NAME?</v>
      </c>
      <c r="BF1173" s="6" t="e">
        <f t="shared" ca="1" si="61"/>
        <v>#NAME?</v>
      </c>
      <c r="BG1173" s="6"/>
      <c r="BH1173" s="6">
        <f>VLOOKUP(A1173, ALL_AP_DATA!$A$2:$D$3600, 3, FALSE)</f>
        <v>87</v>
      </c>
      <c r="BI1173" s="6">
        <f>VLOOKUP(A1173, ALL_AP_DATA!$A$2:$E$3600, 5, FALSE)</f>
        <v>41123</v>
      </c>
      <c r="BJ1173" s="6">
        <f t="shared" si="59"/>
        <v>162.54150197628459</v>
      </c>
      <c r="BK1173" s="6">
        <f t="shared" si="62"/>
        <v>0.34387351778656128</v>
      </c>
    </row>
    <row r="1174" spans="1:63" ht="15.75" customHeight="1" x14ac:dyDescent="0.2">
      <c r="A1174" s="6" t="s">
        <v>1233</v>
      </c>
      <c r="B1174" s="6" t="s">
        <v>64</v>
      </c>
      <c r="C1174" s="6">
        <v>2</v>
      </c>
      <c r="D1174" s="6">
        <v>29</v>
      </c>
      <c r="E1174" s="6">
        <v>47</v>
      </c>
      <c r="F1174" s="6">
        <v>4232</v>
      </c>
      <c r="G1174" s="6">
        <v>0.20860000000000001</v>
      </c>
      <c r="H1174" s="6">
        <v>0.7581</v>
      </c>
      <c r="I1174" s="6">
        <v>0.67910000000000004</v>
      </c>
      <c r="J1174" s="6">
        <v>1</v>
      </c>
      <c r="K1174" s="6">
        <v>6</v>
      </c>
      <c r="L1174" s="6">
        <v>23</v>
      </c>
      <c r="M1174" s="6">
        <v>3311</v>
      </c>
      <c r="N1174" s="6">
        <v>4.3200000000000002E-2</v>
      </c>
      <c r="O1174" s="6">
        <v>0.371</v>
      </c>
      <c r="P1174" s="6">
        <v>0.53129999999999999</v>
      </c>
      <c r="Q1174" s="6">
        <v>7</v>
      </c>
      <c r="R1174" s="6">
        <v>22</v>
      </c>
      <c r="S1174" s="6">
        <v>46</v>
      </c>
      <c r="T1174" s="6">
        <v>4409</v>
      </c>
      <c r="U1174" s="6">
        <v>0.1583</v>
      </c>
      <c r="V1174" s="6">
        <v>0.7419</v>
      </c>
      <c r="W1174" s="6">
        <v>0.70750000000000002</v>
      </c>
      <c r="X1174" s="6">
        <v>8</v>
      </c>
      <c r="Y1174" s="6">
        <v>38</v>
      </c>
      <c r="Z1174" s="6">
        <v>43</v>
      </c>
      <c r="AA1174" s="6">
        <v>3695</v>
      </c>
      <c r="AB1174" s="6">
        <v>0.27339999999999998</v>
      </c>
      <c r="AC1174" s="6">
        <v>0.69350000000000001</v>
      </c>
      <c r="AD1174" s="6">
        <v>0.59289999999999998</v>
      </c>
      <c r="AE1174" s="6">
        <v>2</v>
      </c>
      <c r="AF1174" s="6">
        <v>19</v>
      </c>
      <c r="AG1174" s="6">
        <v>24</v>
      </c>
      <c r="AH1174" s="6">
        <v>2552</v>
      </c>
      <c r="AI1174" s="6">
        <v>0.13669999999999999</v>
      </c>
      <c r="AJ1174" s="6">
        <v>0.3871</v>
      </c>
      <c r="AK1174" s="6">
        <v>0.40949999999999998</v>
      </c>
      <c r="AT1174" s="6">
        <f t="shared" si="53"/>
        <v>145.93103448275863</v>
      </c>
      <c r="AU1174" s="6">
        <f t="shared" si="54"/>
        <v>551.83333333333337</v>
      </c>
      <c r="AV1174" s="6">
        <f t="shared" si="55"/>
        <v>200.40909090909091</v>
      </c>
      <c r="AW1174" s="7">
        <f t="shared" si="56"/>
        <v>97.236842105263165</v>
      </c>
      <c r="AX1174" s="6">
        <f t="shared" si="57"/>
        <v>134.31578947368422</v>
      </c>
      <c r="AY1174" s="6" t="str">
        <f t="shared" si="58"/>
        <v/>
      </c>
      <c r="BA1174" s="6">
        <f>VLOOKUP(A1174, ALL_AP_DATA!$A$2:$F$3600, 6, FALSE)</f>
        <v>139</v>
      </c>
      <c r="BB1174" s="6">
        <f>VLOOKUP(A1174, projmetadata!$A$2:$D$2036, 4, FALSE)</f>
        <v>31164</v>
      </c>
      <c r="BC1174" s="6" t="e">
        <f t="array" aca="1" ref="BC1174" ca="1">_xludf.IFS(I1174&lt;&gt;0, F1174/I1174, P1174&lt;&gt;0, M1174/P1174, W1174&lt;&gt;0, T1174/W1174, AD1174&lt;&gt;0, AA1174/AD1174, AK1174&lt;&gt;0, AH1174/AK1174, AR1174&lt;&gt;0, AO1174/AR1174, TRUE, 0)</f>
        <v>#NAME?</v>
      </c>
      <c r="BE1174" s="6" t="e">
        <f t="shared" ca="1" si="60"/>
        <v>#NAME?</v>
      </c>
      <c r="BF1174" s="6" t="e">
        <f t="shared" ca="1" si="61"/>
        <v>#NAME?</v>
      </c>
      <c r="BG1174" s="6"/>
      <c r="BH1174" s="6">
        <f>VLOOKUP(A1174, ALL_AP_DATA!$A$2:$D$3600, 3, FALSE)</f>
        <v>61</v>
      </c>
      <c r="BI1174" s="6">
        <f>VLOOKUP(A1174, ALL_AP_DATA!$A$2:$E$3600, 5, FALSE)</f>
        <v>6232</v>
      </c>
      <c r="BJ1174" s="6">
        <f t="shared" si="59"/>
        <v>44.834532374100718</v>
      </c>
      <c r="BK1174" s="6">
        <f t="shared" si="62"/>
        <v>0.43884892086330934</v>
      </c>
    </row>
    <row r="1175" spans="1:63" ht="15.75" customHeight="1" x14ac:dyDescent="0.2">
      <c r="A1175" s="6" t="s">
        <v>1234</v>
      </c>
      <c r="B1175" s="6" t="s">
        <v>64</v>
      </c>
      <c r="C1175" s="6">
        <v>4</v>
      </c>
      <c r="D1175" s="6">
        <v>95</v>
      </c>
      <c r="E1175" s="6">
        <v>19</v>
      </c>
      <c r="F1175" s="6">
        <v>828</v>
      </c>
      <c r="G1175" s="6">
        <v>0.41849999999999998</v>
      </c>
      <c r="H1175" s="6">
        <v>0.67859999999999998</v>
      </c>
      <c r="I1175" s="6">
        <v>0.57340000000000002</v>
      </c>
      <c r="Q1175" s="6">
        <v>3</v>
      </c>
      <c r="R1175" s="6">
        <v>8</v>
      </c>
      <c r="S1175" s="6">
        <v>9</v>
      </c>
      <c r="T1175" s="6">
        <v>430</v>
      </c>
      <c r="U1175" s="6">
        <v>3.5200000000000002E-2</v>
      </c>
      <c r="V1175" s="6">
        <v>0.32140000000000002</v>
      </c>
      <c r="W1175" s="6">
        <v>0.29780000000000001</v>
      </c>
      <c r="X1175" s="6">
        <v>13</v>
      </c>
      <c r="Y1175" s="6">
        <v>131</v>
      </c>
      <c r="Z1175" s="6">
        <v>23</v>
      </c>
      <c r="AA1175" s="6">
        <v>933</v>
      </c>
      <c r="AB1175" s="6">
        <v>0.57709999999999995</v>
      </c>
      <c r="AC1175" s="6">
        <v>0.82140000000000002</v>
      </c>
      <c r="AD1175" s="6">
        <v>0.64610000000000001</v>
      </c>
      <c r="AE1175" s="6">
        <v>14</v>
      </c>
      <c r="AF1175" s="6">
        <v>126</v>
      </c>
      <c r="AG1175" s="6">
        <v>19</v>
      </c>
      <c r="AH1175" s="6">
        <v>927</v>
      </c>
      <c r="AI1175" s="6">
        <v>0.55510000000000004</v>
      </c>
      <c r="AJ1175" s="6">
        <v>0.67859999999999998</v>
      </c>
      <c r="AK1175" s="6">
        <v>0.64200000000000002</v>
      </c>
      <c r="AT1175" s="6">
        <f t="shared" si="53"/>
        <v>8.715789473684211</v>
      </c>
      <c r="AU1175" s="6" t="str">
        <f t="shared" si="54"/>
        <v/>
      </c>
      <c r="AV1175" s="6">
        <f t="shared" si="55"/>
        <v>53.75</v>
      </c>
      <c r="AW1175" s="7">
        <f t="shared" si="56"/>
        <v>7.1221374045801529</v>
      </c>
      <c r="AX1175" s="6">
        <f t="shared" si="57"/>
        <v>7.3571428571428568</v>
      </c>
      <c r="AY1175" s="6" t="str">
        <f t="shared" si="58"/>
        <v/>
      </c>
      <c r="BA1175" s="6">
        <f>VLOOKUP(A1175, ALL_AP_DATA!$A$2:$F$3600, 6, FALSE)</f>
        <v>227</v>
      </c>
      <c r="BB1175" s="6">
        <f>VLOOKUP(A1175, projmetadata!$A$2:$D$2036, 4, FALSE)</f>
        <v>21007</v>
      </c>
      <c r="BC1175" s="6" t="e">
        <f t="array" aca="1" ref="BC1175" ca="1">_xludf.IFS(I1175&lt;&gt;0, F1175/I1175, P1175&lt;&gt;0, M1175/P1175, W1175&lt;&gt;0, T1175/W1175, AD1175&lt;&gt;0, AA1175/AD1175, AK1175&lt;&gt;0, AH1175/AK1175, AR1175&lt;&gt;0, AO1175/AR1175, TRUE, 0)</f>
        <v>#NAME?</v>
      </c>
      <c r="BE1175" s="6" t="e">
        <f t="shared" ca="1" si="60"/>
        <v>#NAME?</v>
      </c>
      <c r="BF1175" s="6" t="e">
        <f t="shared" ca="1" si="61"/>
        <v>#NAME?</v>
      </c>
      <c r="BG1175" s="6"/>
      <c r="BH1175" s="6">
        <f>VLOOKUP(A1175, ALL_AP_DATA!$A$2:$D$3600, 3, FALSE)</f>
        <v>156</v>
      </c>
      <c r="BI1175" s="6">
        <f>VLOOKUP(A1175, ALL_AP_DATA!$A$2:$E$3600, 5, FALSE)</f>
        <v>1444</v>
      </c>
      <c r="BJ1175" s="6">
        <f t="shared" si="59"/>
        <v>6.3612334801762112</v>
      </c>
      <c r="BK1175" s="6">
        <f t="shared" si="62"/>
        <v>0.68722466960352424</v>
      </c>
    </row>
    <row r="1176" spans="1:63" ht="15.75" customHeight="1" x14ac:dyDescent="0.2">
      <c r="A1176" s="6" t="s">
        <v>1235</v>
      </c>
      <c r="B1176" s="6" t="s">
        <v>61</v>
      </c>
      <c r="C1176" s="6">
        <v>1</v>
      </c>
      <c r="D1176" s="6">
        <v>2</v>
      </c>
      <c r="E1176" s="6">
        <v>0</v>
      </c>
      <c r="F1176" s="6">
        <v>0</v>
      </c>
      <c r="G1176" s="6">
        <v>9.9000000000000008E-3</v>
      </c>
      <c r="H1176" s="6">
        <v>0</v>
      </c>
      <c r="I1176" s="6">
        <v>0</v>
      </c>
      <c r="X1176" s="6">
        <v>3</v>
      </c>
      <c r="Y1176" s="6">
        <v>27</v>
      </c>
      <c r="Z1176" s="6">
        <v>1</v>
      </c>
      <c r="AA1176" s="6">
        <v>284</v>
      </c>
      <c r="AB1176" s="6">
        <v>0.13370000000000001</v>
      </c>
      <c r="AC1176" s="6">
        <v>1</v>
      </c>
      <c r="AD1176" s="6">
        <v>0.63819999999999999</v>
      </c>
      <c r="AE1176" s="6">
        <v>3</v>
      </c>
      <c r="AF1176" s="6">
        <v>38</v>
      </c>
      <c r="AG1176" s="6">
        <v>1</v>
      </c>
      <c r="AH1176" s="6">
        <v>336</v>
      </c>
      <c r="AI1176" s="6">
        <v>0.18809999999999999</v>
      </c>
      <c r="AJ1176" s="6">
        <v>1</v>
      </c>
      <c r="AK1176" s="6">
        <v>0.75509999999999999</v>
      </c>
      <c r="AT1176" s="6">
        <f t="shared" si="53"/>
        <v>0</v>
      </c>
      <c r="AU1176" s="6" t="str">
        <f t="shared" si="54"/>
        <v/>
      </c>
      <c r="AV1176" s="6" t="str">
        <f t="shared" si="55"/>
        <v/>
      </c>
      <c r="AW1176" s="7">
        <f t="shared" si="56"/>
        <v>10.518518518518519</v>
      </c>
      <c r="AX1176" s="6">
        <f t="shared" si="57"/>
        <v>8.8421052631578956</v>
      </c>
      <c r="AY1176" s="6" t="str">
        <f t="shared" si="58"/>
        <v/>
      </c>
      <c r="BA1176" s="6">
        <f>VLOOKUP(A1176, ALL_AP_DATA!$A$2:$F$3600, 6, FALSE)</f>
        <v>202</v>
      </c>
      <c r="BB1176" s="6">
        <f>VLOOKUP(A1176, projmetadata!$A$2:$D$2036, 4, FALSE)</f>
        <v>48708</v>
      </c>
      <c r="BC1176" s="6" t="e">
        <f t="array" aca="1" ref="BC1176" ca="1">_xludf.IFS(I1176&lt;&gt;0, F1176/I1176, P1176&lt;&gt;0, M1176/P1176, W1176&lt;&gt;0, T1176/W1176, AD1176&lt;&gt;0, AA1176/AD1176, AK1176&lt;&gt;0, AH1176/AK1176, AR1176&lt;&gt;0, AO1176/AR1176, TRUE, 0)</f>
        <v>#NAME?</v>
      </c>
      <c r="BE1176" s="6" t="e">
        <f t="shared" ca="1" si="60"/>
        <v>#NAME?</v>
      </c>
      <c r="BF1176" s="6" t="e">
        <f t="shared" ca="1" si="61"/>
        <v>#NAME?</v>
      </c>
      <c r="BG1176" s="6"/>
      <c r="BH1176" s="6">
        <f>VLOOKUP(A1176, ALL_AP_DATA!$A$2:$D$3600, 3, FALSE)</f>
        <v>46</v>
      </c>
      <c r="BI1176" s="6">
        <f>VLOOKUP(A1176, ALL_AP_DATA!$A$2:$E$3600, 5, FALSE)</f>
        <v>445</v>
      </c>
      <c r="BJ1176" s="6">
        <f t="shared" si="59"/>
        <v>2.2029702970297032</v>
      </c>
      <c r="BK1176" s="6">
        <f t="shared" si="62"/>
        <v>0.22772277227722773</v>
      </c>
    </row>
    <row r="1177" spans="1:63" ht="15.75" customHeight="1" x14ac:dyDescent="0.2">
      <c r="A1177" s="6" t="s">
        <v>1236</v>
      </c>
      <c r="B1177" s="6" t="s">
        <v>64</v>
      </c>
      <c r="AE1177" s="6">
        <v>13</v>
      </c>
      <c r="AF1177" s="6">
        <v>31</v>
      </c>
      <c r="AG1177" s="6">
        <v>3</v>
      </c>
      <c r="AH1177" s="6">
        <v>12</v>
      </c>
      <c r="AI1177" s="6">
        <v>0.1216</v>
      </c>
      <c r="AJ1177" s="6">
        <v>1</v>
      </c>
      <c r="AK1177" s="6">
        <v>1</v>
      </c>
      <c r="AT1177" s="6" t="str">
        <f t="shared" si="53"/>
        <v/>
      </c>
      <c r="AU1177" s="6" t="str">
        <f t="shared" si="54"/>
        <v/>
      </c>
      <c r="AV1177" s="6" t="str">
        <f t="shared" si="55"/>
        <v/>
      </c>
      <c r="AW1177" s="7" t="str">
        <f t="shared" si="56"/>
        <v/>
      </c>
      <c r="AX1177" s="6">
        <f t="shared" si="57"/>
        <v>0.38709677419354838</v>
      </c>
      <c r="AY1177" s="6" t="str">
        <f t="shared" si="58"/>
        <v/>
      </c>
      <c r="BA1177" s="6">
        <f>VLOOKUP(A1177, ALL_AP_DATA!$A$2:$F$3600, 6, FALSE)</f>
        <v>255</v>
      </c>
      <c r="BB1177" s="6">
        <f>VLOOKUP(A1177, projmetadata!$A$2:$D$2036, 4, FALSE)</f>
        <v>8980</v>
      </c>
      <c r="BC1177" s="6" t="e">
        <f t="array" aca="1" ref="BC1177" ca="1">_xludf.IFS(I1177&lt;&gt;0, F1177/I1177, P1177&lt;&gt;0, M1177/P1177, W1177&lt;&gt;0, T1177/W1177, AD1177&lt;&gt;0, AA1177/AD1177, AK1177&lt;&gt;0, AH1177/AK1177, AR1177&lt;&gt;0, AO1177/AR1177, TRUE, 0)</f>
        <v>#NAME?</v>
      </c>
      <c r="BE1177" s="6" t="e">
        <f t="shared" ca="1" si="60"/>
        <v>#NAME?</v>
      </c>
      <c r="BF1177" s="6" t="e">
        <f t="shared" ca="1" si="61"/>
        <v>#NAME?</v>
      </c>
      <c r="BG1177" s="6"/>
      <c r="BH1177" s="6">
        <f>VLOOKUP(A1177, ALL_AP_DATA!$A$2:$D$3600, 3, FALSE)</f>
        <v>31</v>
      </c>
      <c r="BI1177" s="6">
        <f>VLOOKUP(A1177, ALL_AP_DATA!$A$2:$E$3600, 5, FALSE)</f>
        <v>12</v>
      </c>
      <c r="BJ1177" s="6">
        <f t="shared" si="59"/>
        <v>4.7058823529411764E-2</v>
      </c>
      <c r="BK1177" s="6">
        <f t="shared" si="62"/>
        <v>0.12156862745098039</v>
      </c>
    </row>
    <row r="1178" spans="1:63" ht="15.75" customHeight="1" x14ac:dyDescent="0.2">
      <c r="A1178" s="6" t="s">
        <v>1237</v>
      </c>
      <c r="B1178" s="6" t="s">
        <v>64</v>
      </c>
      <c r="C1178" s="6">
        <v>3</v>
      </c>
      <c r="D1178" s="6">
        <v>104</v>
      </c>
      <c r="E1178" s="6">
        <v>12</v>
      </c>
      <c r="F1178" s="6">
        <v>1586</v>
      </c>
      <c r="G1178" s="6">
        <v>0.1857</v>
      </c>
      <c r="H1178" s="6">
        <v>0.35289999999999999</v>
      </c>
      <c r="I1178" s="6">
        <v>0.67030000000000001</v>
      </c>
      <c r="Q1178" s="6">
        <v>2</v>
      </c>
      <c r="R1178" s="6">
        <v>7</v>
      </c>
      <c r="S1178" s="6">
        <v>6</v>
      </c>
      <c r="T1178" s="6">
        <v>653</v>
      </c>
      <c r="U1178" s="6">
        <v>1.2500000000000001E-2</v>
      </c>
      <c r="V1178" s="6">
        <v>0.17649999999999999</v>
      </c>
      <c r="W1178" s="6">
        <v>0.27600000000000002</v>
      </c>
      <c r="X1178" s="6">
        <v>19</v>
      </c>
      <c r="Y1178" s="6">
        <v>275</v>
      </c>
      <c r="Z1178" s="6">
        <v>18</v>
      </c>
      <c r="AA1178" s="6">
        <v>1996</v>
      </c>
      <c r="AB1178" s="6">
        <v>0.49109999999999998</v>
      </c>
      <c r="AC1178" s="6">
        <v>0.52939999999999998</v>
      </c>
      <c r="AD1178" s="6">
        <v>0.84360000000000002</v>
      </c>
      <c r="AE1178" s="6">
        <v>66</v>
      </c>
      <c r="AF1178" s="6">
        <v>263</v>
      </c>
      <c r="AG1178" s="6">
        <v>13</v>
      </c>
      <c r="AH1178" s="6">
        <v>249</v>
      </c>
      <c r="AI1178" s="6">
        <v>0.46960000000000002</v>
      </c>
      <c r="AJ1178" s="6">
        <v>0.38240000000000002</v>
      </c>
      <c r="AK1178" s="6">
        <v>0.1052</v>
      </c>
      <c r="AT1178" s="6">
        <f t="shared" si="53"/>
        <v>15.25</v>
      </c>
      <c r="AU1178" s="6" t="str">
        <f t="shared" si="54"/>
        <v/>
      </c>
      <c r="AV1178" s="6">
        <f t="shared" si="55"/>
        <v>93.285714285714292</v>
      </c>
      <c r="AW1178" s="7">
        <f t="shared" si="56"/>
        <v>7.2581818181818178</v>
      </c>
      <c r="AX1178" s="6">
        <f t="shared" si="57"/>
        <v>0.94676806083650189</v>
      </c>
      <c r="AY1178" s="6" t="str">
        <f t="shared" si="58"/>
        <v/>
      </c>
      <c r="BA1178" s="6">
        <f>VLOOKUP(A1178, ALL_AP_DATA!$A$2:$F$3600, 6, FALSE)</f>
        <v>560</v>
      </c>
      <c r="BB1178" s="6">
        <f>VLOOKUP(A1178, projmetadata!$A$2:$D$2036, 4, FALSE)</f>
        <v>64983</v>
      </c>
      <c r="BC1178" s="6" t="e">
        <f t="array" aca="1" ref="BC1178" ca="1">_xludf.IFS(I1178&lt;&gt;0, F1178/I1178, P1178&lt;&gt;0, M1178/P1178, W1178&lt;&gt;0, T1178/W1178, AD1178&lt;&gt;0, AA1178/AD1178, AK1178&lt;&gt;0, AH1178/AK1178, AR1178&lt;&gt;0, AO1178/AR1178, TRUE, 0)</f>
        <v>#NAME?</v>
      </c>
      <c r="BE1178" s="6" t="e">
        <f t="shared" ca="1" si="60"/>
        <v>#NAME?</v>
      </c>
      <c r="BF1178" s="6" t="e">
        <f t="shared" ca="1" si="61"/>
        <v>#NAME?</v>
      </c>
      <c r="BG1178" s="6"/>
      <c r="BH1178" s="6">
        <f>VLOOKUP(A1178, ALL_AP_DATA!$A$2:$D$3600, 3, FALSE)</f>
        <v>380</v>
      </c>
      <c r="BI1178" s="6">
        <f>VLOOKUP(A1178, ALL_AP_DATA!$A$2:$E$3600, 5, FALSE)</f>
        <v>2366</v>
      </c>
      <c r="BJ1178" s="6">
        <f t="shared" si="59"/>
        <v>4.2249999999999996</v>
      </c>
      <c r="BK1178" s="6">
        <f t="shared" si="62"/>
        <v>0.6785714285714286</v>
      </c>
    </row>
    <row r="1179" spans="1:63" ht="15.75" customHeight="1" x14ac:dyDescent="0.2">
      <c r="A1179" s="6" t="s">
        <v>1238</v>
      </c>
      <c r="B1179" s="6" t="s">
        <v>64</v>
      </c>
      <c r="C1179" s="6">
        <v>3</v>
      </c>
      <c r="D1179" s="6">
        <v>104</v>
      </c>
      <c r="E1179" s="6">
        <v>12</v>
      </c>
      <c r="F1179" s="6">
        <v>1586</v>
      </c>
      <c r="G1179" s="6">
        <v>0.1857</v>
      </c>
      <c r="H1179" s="6">
        <v>0.35289999999999999</v>
      </c>
      <c r="I1179" s="6">
        <v>0.67030000000000001</v>
      </c>
      <c r="Q1179" s="6">
        <v>2</v>
      </c>
      <c r="R1179" s="6">
        <v>7</v>
      </c>
      <c r="S1179" s="6">
        <v>6</v>
      </c>
      <c r="T1179" s="6">
        <v>653</v>
      </c>
      <c r="U1179" s="6">
        <v>1.2500000000000001E-2</v>
      </c>
      <c r="V1179" s="6">
        <v>0.17649999999999999</v>
      </c>
      <c r="W1179" s="6">
        <v>0.27600000000000002</v>
      </c>
      <c r="X1179" s="6">
        <v>19</v>
      </c>
      <c r="Y1179" s="6">
        <v>275</v>
      </c>
      <c r="Z1179" s="6">
        <v>18</v>
      </c>
      <c r="AA1179" s="6">
        <v>1996</v>
      </c>
      <c r="AB1179" s="6">
        <v>0.49109999999999998</v>
      </c>
      <c r="AC1179" s="6">
        <v>0.52939999999999998</v>
      </c>
      <c r="AD1179" s="6">
        <v>0.84360000000000002</v>
      </c>
      <c r="AE1179" s="6">
        <v>66</v>
      </c>
      <c r="AF1179" s="6">
        <v>263</v>
      </c>
      <c r="AG1179" s="6">
        <v>13</v>
      </c>
      <c r="AH1179" s="6">
        <v>249</v>
      </c>
      <c r="AI1179" s="6">
        <v>0.46960000000000002</v>
      </c>
      <c r="AJ1179" s="6">
        <v>0.38240000000000002</v>
      </c>
      <c r="AK1179" s="6">
        <v>0.1052</v>
      </c>
      <c r="AT1179" s="6">
        <f t="shared" si="53"/>
        <v>15.25</v>
      </c>
      <c r="AU1179" s="6" t="str">
        <f t="shared" si="54"/>
        <v/>
      </c>
      <c r="AV1179" s="6">
        <f t="shared" si="55"/>
        <v>93.285714285714292</v>
      </c>
      <c r="AW1179" s="7">
        <f t="shared" si="56"/>
        <v>7.2581818181818178</v>
      </c>
      <c r="AX1179" s="6">
        <f t="shared" si="57"/>
        <v>0.94676806083650189</v>
      </c>
      <c r="AY1179" s="6" t="str">
        <f t="shared" si="58"/>
        <v/>
      </c>
      <c r="BA1179" s="6">
        <f>VLOOKUP(A1179, ALL_AP_DATA!$A$2:$F$3600, 6, FALSE)</f>
        <v>560</v>
      </c>
      <c r="BB1179" s="6">
        <f>VLOOKUP(A1179, projmetadata!$A$2:$D$2036, 4, FALSE)</f>
        <v>64983</v>
      </c>
      <c r="BC1179" s="6" t="e">
        <f t="array" aca="1" ref="BC1179" ca="1">_xludf.IFS(I1179&lt;&gt;0, F1179/I1179, P1179&lt;&gt;0, M1179/P1179, W1179&lt;&gt;0, T1179/W1179, AD1179&lt;&gt;0, AA1179/AD1179, AK1179&lt;&gt;0, AH1179/AK1179, AR1179&lt;&gt;0, AO1179/AR1179, TRUE, 0)</f>
        <v>#NAME?</v>
      </c>
      <c r="BE1179" s="6" t="e">
        <f t="shared" ca="1" si="60"/>
        <v>#NAME?</v>
      </c>
      <c r="BF1179" s="6" t="e">
        <f t="shared" ca="1" si="61"/>
        <v>#NAME?</v>
      </c>
      <c r="BG1179" s="6"/>
      <c r="BH1179" s="6">
        <f>VLOOKUP(A1179, ALL_AP_DATA!$A$2:$D$3600, 3, FALSE)</f>
        <v>380</v>
      </c>
      <c r="BI1179" s="6">
        <f>VLOOKUP(A1179, ALL_AP_DATA!$A$2:$E$3600, 5, FALSE)</f>
        <v>2366</v>
      </c>
      <c r="BJ1179" s="6">
        <f t="shared" si="59"/>
        <v>4.2249999999999996</v>
      </c>
      <c r="BK1179" s="6">
        <f t="shared" si="62"/>
        <v>0.6785714285714286</v>
      </c>
    </row>
    <row r="1180" spans="1:63" ht="15.75" customHeight="1" x14ac:dyDescent="0.2">
      <c r="A1180" s="6" t="s">
        <v>1239</v>
      </c>
      <c r="B1180" s="6" t="s">
        <v>64</v>
      </c>
      <c r="C1180" s="6">
        <v>16</v>
      </c>
      <c r="D1180" s="6">
        <v>123</v>
      </c>
      <c r="E1180" s="6">
        <v>112</v>
      </c>
      <c r="F1180" s="6">
        <v>28588</v>
      </c>
      <c r="G1180" s="6">
        <v>0.25840000000000002</v>
      </c>
      <c r="H1180" s="6">
        <v>0.68289999999999995</v>
      </c>
      <c r="I1180" s="6">
        <v>0.55159999999999998</v>
      </c>
      <c r="J1180" s="6">
        <v>11</v>
      </c>
      <c r="K1180" s="6">
        <v>56</v>
      </c>
      <c r="L1180" s="6">
        <v>105</v>
      </c>
      <c r="M1180" s="6">
        <v>38790</v>
      </c>
      <c r="N1180" s="6">
        <v>0.1176</v>
      </c>
      <c r="O1180" s="6">
        <v>0.64019999999999999</v>
      </c>
      <c r="P1180" s="6">
        <v>0.74850000000000005</v>
      </c>
      <c r="Q1180" s="6">
        <v>20</v>
      </c>
      <c r="R1180" s="6">
        <v>103</v>
      </c>
      <c r="S1180" s="6">
        <v>138</v>
      </c>
      <c r="T1180" s="6">
        <v>48596</v>
      </c>
      <c r="U1180" s="6">
        <v>0.21640000000000001</v>
      </c>
      <c r="V1180" s="6">
        <v>0.84150000000000003</v>
      </c>
      <c r="W1180" s="6">
        <v>0.93769999999999998</v>
      </c>
      <c r="X1180" s="6">
        <v>2</v>
      </c>
      <c r="Y1180" s="6">
        <v>57</v>
      </c>
      <c r="Z1180" s="6">
        <v>59</v>
      </c>
      <c r="AA1180" s="6">
        <v>4407</v>
      </c>
      <c r="AB1180" s="6">
        <v>0.1197</v>
      </c>
      <c r="AC1180" s="6">
        <v>0.35980000000000001</v>
      </c>
      <c r="AD1180" s="6">
        <v>8.5000000000000006E-2</v>
      </c>
      <c r="AE1180" s="6">
        <v>46</v>
      </c>
      <c r="AF1180" s="6">
        <v>222</v>
      </c>
      <c r="AG1180" s="6">
        <v>139</v>
      </c>
      <c r="AH1180" s="6">
        <v>39836</v>
      </c>
      <c r="AI1180" s="6">
        <v>0.46639999999999998</v>
      </c>
      <c r="AJ1180" s="6">
        <v>0.84760000000000002</v>
      </c>
      <c r="AK1180" s="6">
        <v>0.76870000000000005</v>
      </c>
      <c r="AL1180" s="6">
        <v>6</v>
      </c>
      <c r="AM1180" s="6">
        <v>55</v>
      </c>
      <c r="AN1180" s="6">
        <v>95</v>
      </c>
      <c r="AO1180" s="6">
        <v>39081</v>
      </c>
      <c r="AP1180" s="6">
        <v>0.11550000000000001</v>
      </c>
      <c r="AQ1180" s="6">
        <v>0.57930000000000004</v>
      </c>
      <c r="AR1180" s="6">
        <v>0.75409999999999999</v>
      </c>
      <c r="AT1180" s="6">
        <f t="shared" si="53"/>
        <v>232.42276422764229</v>
      </c>
      <c r="AU1180" s="6">
        <f t="shared" si="54"/>
        <v>692.67857142857144</v>
      </c>
      <c r="AV1180" s="6">
        <f t="shared" si="55"/>
        <v>471.80582524271847</v>
      </c>
      <c r="AW1180" s="7">
        <f t="shared" si="56"/>
        <v>77.315789473684205</v>
      </c>
      <c r="AX1180" s="6">
        <f t="shared" si="57"/>
        <v>179.44144144144144</v>
      </c>
      <c r="AY1180" s="6">
        <f t="shared" si="58"/>
        <v>710.56363636363642</v>
      </c>
      <c r="BA1180" s="6">
        <f>VLOOKUP(A1180, ALL_AP_DATA!$A$2:$F$3600, 6, FALSE)</f>
        <v>476</v>
      </c>
      <c r="BB1180" s="6">
        <f>VLOOKUP(A1180, projmetadata!$A$2:$D$2036, 4, FALSE)</f>
        <v>78267</v>
      </c>
      <c r="BC1180" s="6" t="e">
        <f t="array" aca="1" ref="BC1180" ca="1">_xludf.IFS(I1180&lt;&gt;0, F1180/I1180, P1180&lt;&gt;0, M1180/P1180, W1180&lt;&gt;0, T1180/W1180, AD1180&lt;&gt;0, AA1180/AD1180, AK1180&lt;&gt;0, AH1180/AK1180, AR1180&lt;&gt;0, AO1180/AR1180, TRUE, 0)</f>
        <v>#NAME?</v>
      </c>
      <c r="BE1180" s="6" t="e">
        <f t="shared" ca="1" si="60"/>
        <v>#NAME?</v>
      </c>
      <c r="BF1180" s="6" t="e">
        <f t="shared" ca="1" si="61"/>
        <v>#NAME?</v>
      </c>
      <c r="BG1180" s="6"/>
      <c r="BH1180" s="6">
        <f>VLOOKUP(A1180, ALL_AP_DATA!$A$2:$D$3600, 3, FALSE)</f>
        <v>309</v>
      </c>
      <c r="BI1180" s="6">
        <f>VLOOKUP(A1180, ALL_AP_DATA!$A$2:$E$3600, 5, FALSE)</f>
        <v>51824</v>
      </c>
      <c r="BJ1180" s="6">
        <f t="shared" si="59"/>
        <v>108.87394957983193</v>
      </c>
      <c r="BK1180" s="6">
        <f t="shared" si="62"/>
        <v>0.64915966386554624</v>
      </c>
    </row>
    <row r="1181" spans="1:63" ht="15.75" customHeight="1" x14ac:dyDescent="0.2">
      <c r="A1181" s="6" t="s">
        <v>1240</v>
      </c>
      <c r="B1181" s="6" t="s">
        <v>64</v>
      </c>
      <c r="C1181" s="6">
        <v>6</v>
      </c>
      <c r="D1181" s="6">
        <v>13</v>
      </c>
      <c r="E1181" s="6">
        <v>27</v>
      </c>
      <c r="F1181" s="6">
        <v>106</v>
      </c>
      <c r="G1181" s="6">
        <v>4.9099999999999998E-2</v>
      </c>
      <c r="H1181" s="6">
        <v>0.47370000000000001</v>
      </c>
      <c r="I1181" s="6">
        <v>2.9000000000000001E-2</v>
      </c>
      <c r="Q1181" s="6">
        <v>4</v>
      </c>
      <c r="R1181" s="6">
        <v>19</v>
      </c>
      <c r="S1181" s="6">
        <v>39</v>
      </c>
      <c r="T1181" s="6">
        <v>1859</v>
      </c>
      <c r="U1181" s="6">
        <v>7.17E-2</v>
      </c>
      <c r="V1181" s="6">
        <v>0.68420000000000003</v>
      </c>
      <c r="W1181" s="6">
        <v>0.50829999999999997</v>
      </c>
      <c r="X1181" s="6">
        <v>1</v>
      </c>
      <c r="Y1181" s="6">
        <v>19</v>
      </c>
      <c r="Z1181" s="6">
        <v>1</v>
      </c>
      <c r="AA1181" s="6">
        <v>18</v>
      </c>
      <c r="AB1181" s="6">
        <v>7.17E-2</v>
      </c>
      <c r="AC1181" s="6">
        <v>1.7500000000000002E-2</v>
      </c>
      <c r="AD1181" s="6">
        <v>4.8999999999999998E-3</v>
      </c>
      <c r="AE1181" s="6">
        <v>9</v>
      </c>
      <c r="AF1181" s="6">
        <v>79</v>
      </c>
      <c r="AG1181" s="6">
        <v>31</v>
      </c>
      <c r="AH1181" s="6">
        <v>1665</v>
      </c>
      <c r="AI1181" s="6">
        <v>0.29809999999999998</v>
      </c>
      <c r="AJ1181" s="6">
        <v>0.54390000000000005</v>
      </c>
      <c r="AK1181" s="6">
        <v>0.45529999999999998</v>
      </c>
      <c r="AT1181" s="6">
        <f t="shared" si="53"/>
        <v>8.1538461538461533</v>
      </c>
      <c r="AU1181" s="6" t="str">
        <f t="shared" si="54"/>
        <v/>
      </c>
      <c r="AV1181" s="6">
        <f t="shared" si="55"/>
        <v>97.84210526315789</v>
      </c>
      <c r="AW1181" s="7">
        <f t="shared" si="56"/>
        <v>0.94736842105263153</v>
      </c>
      <c r="AX1181" s="6">
        <f t="shared" si="57"/>
        <v>21.075949367088608</v>
      </c>
      <c r="AY1181" s="6" t="str">
        <f t="shared" si="58"/>
        <v/>
      </c>
      <c r="BA1181" s="6">
        <f>VLOOKUP(A1181, ALL_AP_DATA!$A$2:$F$3600, 6, FALSE)</f>
        <v>265</v>
      </c>
      <c r="BB1181" s="6">
        <f>VLOOKUP(A1181, projmetadata!$A$2:$D$2036, 4, FALSE)</f>
        <v>20747</v>
      </c>
      <c r="BC1181" s="6" t="e">
        <f t="array" aca="1" ref="BC1181" ca="1">_xludf.IFS(I1181&lt;&gt;0, F1181/I1181, P1181&lt;&gt;0, M1181/P1181, W1181&lt;&gt;0, T1181/W1181, AD1181&lt;&gt;0, AA1181/AD1181, AK1181&lt;&gt;0, AH1181/AK1181, AR1181&lt;&gt;0, AO1181/AR1181, TRUE, 0)</f>
        <v>#NAME?</v>
      </c>
      <c r="BE1181" s="6" t="e">
        <f t="shared" ca="1" si="60"/>
        <v>#NAME?</v>
      </c>
      <c r="BF1181" s="6" t="e">
        <f t="shared" ca="1" si="61"/>
        <v>#NAME?</v>
      </c>
      <c r="BG1181" s="6"/>
      <c r="BH1181" s="6">
        <f>VLOOKUP(A1181, ALL_AP_DATA!$A$2:$D$3600, 3, FALSE)</f>
        <v>106</v>
      </c>
      <c r="BI1181" s="6">
        <f>VLOOKUP(A1181, ALL_AP_DATA!$A$2:$E$3600, 5, FALSE)</f>
        <v>3657</v>
      </c>
      <c r="BJ1181" s="6">
        <f t="shared" si="59"/>
        <v>13.8</v>
      </c>
      <c r="BK1181" s="6">
        <f t="shared" si="62"/>
        <v>0.4</v>
      </c>
    </row>
    <row r="1182" spans="1:63" ht="15.75" customHeight="1" x14ac:dyDescent="0.2">
      <c r="A1182" s="6" t="s">
        <v>1241</v>
      </c>
      <c r="B1182" s="6" t="s">
        <v>64</v>
      </c>
      <c r="C1182" s="6">
        <v>9</v>
      </c>
      <c r="D1182" s="6">
        <v>23</v>
      </c>
      <c r="E1182" s="6">
        <v>36</v>
      </c>
      <c r="F1182" s="6">
        <v>2877</v>
      </c>
      <c r="G1182" s="6">
        <v>8.9800000000000005E-2</v>
      </c>
      <c r="H1182" s="6">
        <v>0.37109999999999999</v>
      </c>
      <c r="I1182" s="6">
        <v>0.2399</v>
      </c>
      <c r="Q1182" s="6">
        <v>15</v>
      </c>
      <c r="R1182" s="6">
        <v>51</v>
      </c>
      <c r="S1182" s="6">
        <v>74</v>
      </c>
      <c r="T1182" s="6">
        <v>8076</v>
      </c>
      <c r="U1182" s="6">
        <v>0.19919999999999999</v>
      </c>
      <c r="V1182" s="6">
        <v>0.76290000000000002</v>
      </c>
      <c r="W1182" s="6">
        <v>0.67359999999999998</v>
      </c>
      <c r="X1182" s="6">
        <v>8</v>
      </c>
      <c r="Y1182" s="6">
        <v>72</v>
      </c>
      <c r="Z1182" s="6">
        <v>49</v>
      </c>
      <c r="AA1182" s="6">
        <v>3748</v>
      </c>
      <c r="AB1182" s="6">
        <v>0.28129999999999999</v>
      </c>
      <c r="AC1182" s="6">
        <v>0.50519999999999998</v>
      </c>
      <c r="AD1182" s="6">
        <v>0.31259999999999999</v>
      </c>
      <c r="AE1182" s="6">
        <v>16</v>
      </c>
      <c r="AF1182" s="6">
        <v>73</v>
      </c>
      <c r="AG1182" s="6">
        <v>59</v>
      </c>
      <c r="AH1182" s="6">
        <v>6244</v>
      </c>
      <c r="AI1182" s="6">
        <v>0.28520000000000001</v>
      </c>
      <c r="AJ1182" s="6">
        <v>0.60819999999999996</v>
      </c>
      <c r="AK1182" s="6">
        <v>0.52080000000000004</v>
      </c>
      <c r="AT1182" s="6">
        <f t="shared" si="53"/>
        <v>125.08695652173913</v>
      </c>
      <c r="AU1182" s="6" t="str">
        <f t="shared" si="54"/>
        <v/>
      </c>
      <c r="AV1182" s="6">
        <f t="shared" si="55"/>
        <v>158.35294117647058</v>
      </c>
      <c r="AW1182" s="7">
        <f t="shared" si="56"/>
        <v>52.055555555555557</v>
      </c>
      <c r="AX1182" s="6">
        <f t="shared" si="57"/>
        <v>85.534246575342465</v>
      </c>
      <c r="AY1182" s="6" t="str">
        <f t="shared" si="58"/>
        <v/>
      </c>
      <c r="BA1182" s="6">
        <f>VLOOKUP(A1182, ALL_AP_DATA!$A$2:$F$3600, 6, FALSE)</f>
        <v>256</v>
      </c>
      <c r="BB1182" s="6">
        <f>VLOOKUP(A1182, projmetadata!$A$2:$D$2036, 4, FALSE)</f>
        <v>13543</v>
      </c>
      <c r="BC1182" s="6" t="e">
        <f t="array" aca="1" ref="BC1182" ca="1">_xludf.IFS(I1182&lt;&gt;0, F1182/I1182, P1182&lt;&gt;0, M1182/P1182, W1182&lt;&gt;0, T1182/W1182, AD1182&lt;&gt;0, AA1182/AD1182, AK1182&lt;&gt;0, AH1182/AK1182, AR1182&lt;&gt;0, AO1182/AR1182, TRUE, 0)</f>
        <v>#NAME?</v>
      </c>
      <c r="BE1182" s="6" t="e">
        <f t="shared" ca="1" si="60"/>
        <v>#NAME?</v>
      </c>
      <c r="BF1182" s="6" t="e">
        <f t="shared" ca="1" si="61"/>
        <v>#NAME?</v>
      </c>
      <c r="BG1182" s="6"/>
      <c r="BH1182" s="6">
        <f>VLOOKUP(A1182, ALL_AP_DATA!$A$2:$D$3600, 3, FALSE)</f>
        <v>141</v>
      </c>
      <c r="BI1182" s="6">
        <f>VLOOKUP(A1182, ALL_AP_DATA!$A$2:$E$3600, 5, FALSE)</f>
        <v>11990</v>
      </c>
      <c r="BJ1182" s="6">
        <f t="shared" si="59"/>
        <v>46.8359375</v>
      </c>
      <c r="BK1182" s="6">
        <f t="shared" si="62"/>
        <v>0.55078125</v>
      </c>
    </row>
    <row r="1183" spans="1:63" ht="15.75" customHeight="1" x14ac:dyDescent="0.2">
      <c r="A1183" s="6" t="s">
        <v>1242</v>
      </c>
      <c r="B1183" s="6" t="s">
        <v>61</v>
      </c>
      <c r="Q1183" s="6">
        <v>5</v>
      </c>
      <c r="R1183" s="6">
        <v>20</v>
      </c>
      <c r="S1183" s="6">
        <v>24</v>
      </c>
      <c r="T1183" s="6">
        <v>4288</v>
      </c>
      <c r="U1183" s="6">
        <v>7.3300000000000004E-2</v>
      </c>
      <c r="V1183" s="6">
        <v>0.55810000000000004</v>
      </c>
      <c r="W1183" s="6">
        <v>0.41959999999999997</v>
      </c>
      <c r="X1183" s="6">
        <v>8</v>
      </c>
      <c r="Y1183" s="6">
        <v>81</v>
      </c>
      <c r="Z1183" s="6">
        <v>17</v>
      </c>
      <c r="AA1183" s="6">
        <v>2861</v>
      </c>
      <c r="AB1183" s="6">
        <v>0.29670000000000002</v>
      </c>
      <c r="AC1183" s="6">
        <v>0.39529999999999998</v>
      </c>
      <c r="AD1183" s="6">
        <v>0.27989999999999998</v>
      </c>
      <c r="AE1183" s="6">
        <v>12</v>
      </c>
      <c r="AF1183" s="6">
        <v>79</v>
      </c>
      <c r="AG1183" s="6">
        <v>22</v>
      </c>
      <c r="AH1183" s="6">
        <v>5357</v>
      </c>
      <c r="AI1183" s="6">
        <v>0.28939999999999999</v>
      </c>
      <c r="AJ1183" s="6">
        <v>0.51160000000000005</v>
      </c>
      <c r="AK1183" s="6">
        <v>0.5242</v>
      </c>
      <c r="AT1183" s="6" t="str">
        <f t="shared" si="53"/>
        <v/>
      </c>
      <c r="AU1183" s="6" t="str">
        <f t="shared" si="54"/>
        <v/>
      </c>
      <c r="AV1183" s="6">
        <f t="shared" si="55"/>
        <v>214.4</v>
      </c>
      <c r="AW1183" s="7">
        <f t="shared" si="56"/>
        <v>35.320987654320987</v>
      </c>
      <c r="AX1183" s="6">
        <f t="shared" si="57"/>
        <v>67.810126582278485</v>
      </c>
      <c r="AY1183" s="6" t="str">
        <f t="shared" si="58"/>
        <v/>
      </c>
      <c r="BA1183" s="6">
        <f>VLOOKUP(A1183, ALL_AP_DATA!$A$2:$F$3600, 6, FALSE)</f>
        <v>273</v>
      </c>
      <c r="BB1183" s="6">
        <f>VLOOKUP(A1183, projmetadata!$A$2:$D$2036, 4, FALSE)</f>
        <v>70495</v>
      </c>
      <c r="BC1183" s="6" t="e">
        <f t="array" aca="1" ref="BC1183" ca="1">_xludf.IFS(I1183&lt;&gt;0, F1183/I1183, P1183&lt;&gt;0, M1183/P1183, W1183&lt;&gt;0, T1183/W1183, AD1183&lt;&gt;0, AA1183/AD1183, AK1183&lt;&gt;0, AH1183/AK1183, AR1183&lt;&gt;0, AO1183/AR1183, TRUE, 0)</f>
        <v>#NAME?</v>
      </c>
      <c r="BE1183" s="6" t="e">
        <f t="shared" ca="1" si="60"/>
        <v>#NAME?</v>
      </c>
      <c r="BF1183" s="6" t="e">
        <f t="shared" ca="1" si="61"/>
        <v>#NAME?</v>
      </c>
      <c r="BG1183" s="6"/>
      <c r="BH1183" s="6">
        <f>VLOOKUP(A1183, ALL_AP_DATA!$A$2:$D$3600, 3, FALSE)</f>
        <v>141</v>
      </c>
      <c r="BI1183" s="6">
        <f>VLOOKUP(A1183, ALL_AP_DATA!$A$2:$E$3600, 5, FALSE)</f>
        <v>10220</v>
      </c>
      <c r="BJ1183" s="6">
        <f t="shared" si="59"/>
        <v>37.435897435897438</v>
      </c>
      <c r="BK1183" s="6">
        <f t="shared" si="62"/>
        <v>0.51648351648351654</v>
      </c>
    </row>
    <row r="1184" spans="1:63" ht="15.75" customHeight="1" x14ac:dyDescent="0.2">
      <c r="A1184" s="6" t="s">
        <v>1243</v>
      </c>
      <c r="B1184" s="6" t="s">
        <v>64</v>
      </c>
      <c r="C1184" s="6">
        <v>8</v>
      </c>
      <c r="D1184" s="6">
        <v>21</v>
      </c>
      <c r="E1184" s="6">
        <v>1</v>
      </c>
      <c r="F1184" s="6">
        <v>391</v>
      </c>
      <c r="G1184" s="6">
        <v>0.18579999999999999</v>
      </c>
      <c r="H1184" s="6">
        <v>5.8799999999999998E-2</v>
      </c>
      <c r="I1184" s="6">
        <v>0.25140000000000001</v>
      </c>
      <c r="AE1184" s="6">
        <v>5</v>
      </c>
      <c r="AF1184" s="6">
        <v>22</v>
      </c>
      <c r="AG1184" s="6">
        <v>2</v>
      </c>
      <c r="AH1184" s="6">
        <v>598</v>
      </c>
      <c r="AI1184" s="6">
        <v>0.19470000000000001</v>
      </c>
      <c r="AJ1184" s="6">
        <v>0.1176</v>
      </c>
      <c r="AK1184" s="6">
        <v>0.3846</v>
      </c>
      <c r="AT1184" s="6">
        <f t="shared" si="53"/>
        <v>18.61904761904762</v>
      </c>
      <c r="AU1184" s="6" t="str">
        <f t="shared" si="54"/>
        <v/>
      </c>
      <c r="AV1184" s="6" t="str">
        <f t="shared" si="55"/>
        <v/>
      </c>
      <c r="AW1184" s="7" t="str">
        <f t="shared" si="56"/>
        <v/>
      </c>
      <c r="AX1184" s="6">
        <f t="shared" si="57"/>
        <v>27.181818181818183</v>
      </c>
      <c r="AY1184" s="6" t="str">
        <f t="shared" si="58"/>
        <v/>
      </c>
      <c r="BA1184" s="6">
        <f>VLOOKUP(A1184, ALL_AP_DATA!$A$2:$F$3600, 6, FALSE)</f>
        <v>113</v>
      </c>
      <c r="BB1184" s="6">
        <f>VLOOKUP(A1184, projmetadata!$A$2:$D$2036, 4, FALSE)</f>
        <v>7223</v>
      </c>
      <c r="BC1184" s="6" t="e">
        <f t="array" aca="1" ref="BC1184" ca="1">_xludf.IFS(I1184&lt;&gt;0, F1184/I1184, P1184&lt;&gt;0, M1184/P1184, W1184&lt;&gt;0, T1184/W1184, AD1184&lt;&gt;0, AA1184/AD1184, AK1184&lt;&gt;0, AH1184/AK1184, AR1184&lt;&gt;0, AO1184/AR1184, TRUE, 0)</f>
        <v>#NAME?</v>
      </c>
      <c r="BE1184" s="6" t="e">
        <f t="shared" ca="1" si="60"/>
        <v>#NAME?</v>
      </c>
      <c r="BF1184" s="6" t="e">
        <f t="shared" ca="1" si="61"/>
        <v>#NAME?</v>
      </c>
      <c r="BG1184" s="6"/>
      <c r="BH1184" s="6">
        <f>VLOOKUP(A1184, ALL_AP_DATA!$A$2:$D$3600, 3, FALSE)</f>
        <v>35</v>
      </c>
      <c r="BI1184" s="6">
        <f>VLOOKUP(A1184, ALL_AP_DATA!$A$2:$E$3600, 5, FALSE)</f>
        <v>1555</v>
      </c>
      <c r="BJ1184" s="6">
        <f t="shared" si="59"/>
        <v>13.761061946902656</v>
      </c>
      <c r="BK1184" s="6">
        <f t="shared" si="62"/>
        <v>0.30973451327433627</v>
      </c>
    </row>
    <row r="1185" spans="1:63" ht="15.75" customHeight="1" x14ac:dyDescent="0.2">
      <c r="A1185" s="6" t="s">
        <v>1244</v>
      </c>
      <c r="B1185" s="6" t="s">
        <v>64</v>
      </c>
      <c r="C1185" s="6">
        <v>4</v>
      </c>
      <c r="D1185" s="6">
        <v>20</v>
      </c>
      <c r="E1185" s="6">
        <v>44</v>
      </c>
      <c r="F1185" s="6">
        <v>2821</v>
      </c>
      <c r="G1185" s="6">
        <v>8.6199999999999999E-2</v>
      </c>
      <c r="H1185" s="6">
        <v>0.7097</v>
      </c>
      <c r="I1185" s="6">
        <v>0.41</v>
      </c>
      <c r="Q1185" s="6">
        <v>9</v>
      </c>
      <c r="R1185" s="6">
        <v>26</v>
      </c>
      <c r="S1185" s="6">
        <v>55</v>
      </c>
      <c r="T1185" s="6">
        <v>4798</v>
      </c>
      <c r="U1185" s="6">
        <v>0.11210000000000001</v>
      </c>
      <c r="V1185" s="6">
        <v>0.8871</v>
      </c>
      <c r="W1185" s="6">
        <v>0.69740000000000002</v>
      </c>
      <c r="X1185" s="6">
        <v>1</v>
      </c>
      <c r="Y1185" s="6">
        <v>93</v>
      </c>
      <c r="Z1185" s="6">
        <v>56</v>
      </c>
      <c r="AA1185" s="6">
        <v>5196</v>
      </c>
      <c r="AB1185" s="6">
        <v>0.40089999999999998</v>
      </c>
      <c r="AC1185" s="6">
        <v>0.9032</v>
      </c>
      <c r="AD1185" s="6">
        <v>0.75519999999999998</v>
      </c>
      <c r="AE1185" s="6">
        <v>8</v>
      </c>
      <c r="AF1185" s="6">
        <v>36</v>
      </c>
      <c r="AG1185" s="6">
        <v>48</v>
      </c>
      <c r="AH1185" s="6">
        <v>2934</v>
      </c>
      <c r="AI1185" s="6">
        <v>0.1552</v>
      </c>
      <c r="AJ1185" s="6">
        <v>0.7742</v>
      </c>
      <c r="AK1185" s="6">
        <v>0.42649999999999999</v>
      </c>
      <c r="AT1185" s="6">
        <f t="shared" si="53"/>
        <v>141.05000000000001</v>
      </c>
      <c r="AU1185" s="6" t="str">
        <f t="shared" si="54"/>
        <v/>
      </c>
      <c r="AV1185" s="6">
        <f t="shared" si="55"/>
        <v>184.53846153846155</v>
      </c>
      <c r="AW1185" s="7">
        <f t="shared" si="56"/>
        <v>55.87096774193548</v>
      </c>
      <c r="AX1185" s="6">
        <f t="shared" si="57"/>
        <v>81.5</v>
      </c>
      <c r="AY1185" s="6" t="str">
        <f t="shared" si="58"/>
        <v/>
      </c>
      <c r="BA1185" s="6">
        <f>VLOOKUP(A1185, ALL_AP_DATA!$A$2:$F$3600, 6, FALSE)</f>
        <v>232</v>
      </c>
      <c r="BB1185" s="6">
        <f>VLOOKUP(A1185, projmetadata!$A$2:$D$2036, 4, FALSE)</f>
        <v>22788</v>
      </c>
      <c r="BC1185" s="6" t="e">
        <f t="array" aca="1" ref="BC1185" ca="1">_xludf.IFS(I1185&lt;&gt;0, F1185/I1185, P1185&lt;&gt;0, M1185/P1185, W1185&lt;&gt;0, T1185/W1185, AD1185&lt;&gt;0, AA1185/AD1185, AK1185&lt;&gt;0, AH1185/AK1185, AR1185&lt;&gt;0, AO1185/AR1185, TRUE, 0)</f>
        <v>#NAME?</v>
      </c>
      <c r="BE1185" s="6" t="e">
        <f t="shared" ca="1" si="60"/>
        <v>#NAME?</v>
      </c>
      <c r="BF1185" s="6" t="e">
        <f t="shared" ca="1" si="61"/>
        <v>#NAME?</v>
      </c>
      <c r="BG1185" s="6"/>
      <c r="BH1185" s="6">
        <f>VLOOKUP(A1185, ALL_AP_DATA!$A$2:$D$3600, 3, FALSE)</f>
        <v>116</v>
      </c>
      <c r="BI1185" s="6">
        <f>VLOOKUP(A1185, ALL_AP_DATA!$A$2:$E$3600, 5, FALSE)</f>
        <v>6880</v>
      </c>
      <c r="BJ1185" s="6">
        <f t="shared" si="59"/>
        <v>29.655172413793103</v>
      </c>
      <c r="BK1185" s="6">
        <f t="shared" si="62"/>
        <v>0.5</v>
      </c>
    </row>
    <row r="1186" spans="1:63" ht="15.75" customHeight="1" x14ac:dyDescent="0.2">
      <c r="A1186" s="6" t="s">
        <v>1245</v>
      </c>
      <c r="B1186" s="6" t="s">
        <v>64</v>
      </c>
      <c r="C1186" s="6">
        <v>3</v>
      </c>
      <c r="D1186" s="6">
        <v>15</v>
      </c>
      <c r="E1186" s="6">
        <v>3</v>
      </c>
      <c r="F1186" s="6">
        <v>56</v>
      </c>
      <c r="G1186" s="6">
        <v>9.3799999999999994E-2</v>
      </c>
      <c r="H1186" s="6">
        <v>0.5</v>
      </c>
      <c r="I1186" s="6">
        <v>9.35E-2</v>
      </c>
      <c r="X1186" s="6">
        <v>3</v>
      </c>
      <c r="Y1186" s="6">
        <v>61</v>
      </c>
      <c r="Z1186" s="6">
        <v>1</v>
      </c>
      <c r="AA1186" s="6">
        <v>51</v>
      </c>
      <c r="AB1186" s="6">
        <v>0.38119999999999998</v>
      </c>
      <c r="AC1186" s="6">
        <v>0.16669999999999999</v>
      </c>
      <c r="AD1186" s="6">
        <v>8.5099999999999995E-2</v>
      </c>
      <c r="AE1186" s="6">
        <v>1</v>
      </c>
      <c r="AF1186" s="6">
        <v>4</v>
      </c>
      <c r="AG1186" s="6">
        <v>0</v>
      </c>
      <c r="AH1186" s="6">
        <v>0</v>
      </c>
      <c r="AI1186" s="6">
        <v>2.5000000000000001E-2</v>
      </c>
      <c r="AJ1186" s="6">
        <v>0</v>
      </c>
      <c r="AK1186" s="6">
        <v>0</v>
      </c>
      <c r="AT1186" s="6">
        <f t="shared" si="53"/>
        <v>3.7333333333333334</v>
      </c>
      <c r="AU1186" s="6" t="str">
        <f t="shared" si="54"/>
        <v/>
      </c>
      <c r="AV1186" s="6" t="str">
        <f t="shared" si="55"/>
        <v/>
      </c>
      <c r="AW1186" s="7">
        <f t="shared" si="56"/>
        <v>0.83606557377049184</v>
      </c>
      <c r="AX1186" s="6">
        <f t="shared" si="57"/>
        <v>0</v>
      </c>
      <c r="AY1186" s="6" t="str">
        <f t="shared" si="58"/>
        <v/>
      </c>
      <c r="BA1186" s="6">
        <f>VLOOKUP(A1186, ALL_AP_DATA!$A$2:$F$3600, 6, FALSE)</f>
        <v>160</v>
      </c>
      <c r="BB1186" s="6">
        <f>VLOOKUP(A1186, projmetadata!$A$2:$D$2036, 4, FALSE)</f>
        <v>8297</v>
      </c>
      <c r="BC1186" s="6" t="e">
        <f t="array" aca="1" ref="BC1186" ca="1">_xludf.IFS(I1186&lt;&gt;0, F1186/I1186, P1186&lt;&gt;0, M1186/P1186, W1186&lt;&gt;0, T1186/W1186, AD1186&lt;&gt;0, AA1186/AD1186, AK1186&lt;&gt;0, AH1186/AK1186, AR1186&lt;&gt;0, AO1186/AR1186, TRUE, 0)</f>
        <v>#NAME?</v>
      </c>
      <c r="BE1186" s="6" t="e">
        <f t="shared" ca="1" si="60"/>
        <v>#NAME?</v>
      </c>
      <c r="BF1186" s="6" t="e">
        <f t="shared" ca="1" si="61"/>
        <v>#NAME?</v>
      </c>
      <c r="BG1186" s="6"/>
      <c r="BH1186" s="6">
        <f>VLOOKUP(A1186, ALL_AP_DATA!$A$2:$D$3600, 3, FALSE)</f>
        <v>68</v>
      </c>
      <c r="BI1186" s="6">
        <f>VLOOKUP(A1186, ALL_AP_DATA!$A$2:$E$3600, 5, FALSE)</f>
        <v>599</v>
      </c>
      <c r="BJ1186" s="6">
        <f t="shared" si="59"/>
        <v>3.7437499999999999</v>
      </c>
      <c r="BK1186" s="6">
        <f t="shared" si="62"/>
        <v>0.42499999999999999</v>
      </c>
    </row>
    <row r="1187" spans="1:63" ht="15.75" customHeight="1" x14ac:dyDescent="0.2">
      <c r="A1187" s="6" t="s">
        <v>1246</v>
      </c>
      <c r="B1187" s="6" t="s">
        <v>64</v>
      </c>
      <c r="C1187" s="6">
        <v>3</v>
      </c>
      <c r="D1187" s="6">
        <v>7</v>
      </c>
      <c r="E1187" s="6">
        <v>3</v>
      </c>
      <c r="F1187" s="6">
        <v>128</v>
      </c>
      <c r="G1187" s="6">
        <v>1.34E-2</v>
      </c>
      <c r="H1187" s="6">
        <v>0.12</v>
      </c>
      <c r="I1187" s="6">
        <v>2.41E-2</v>
      </c>
      <c r="Q1187" s="6">
        <v>4</v>
      </c>
      <c r="R1187" s="6">
        <v>20</v>
      </c>
      <c r="S1187" s="6">
        <v>10</v>
      </c>
      <c r="T1187" s="6">
        <v>1365</v>
      </c>
      <c r="U1187" s="6">
        <v>3.8399999999999997E-2</v>
      </c>
      <c r="V1187" s="6">
        <v>0.4</v>
      </c>
      <c r="W1187" s="6">
        <v>0.25729999999999997</v>
      </c>
      <c r="X1187" s="6">
        <v>1</v>
      </c>
      <c r="Y1187" s="6">
        <v>6</v>
      </c>
      <c r="Z1187" s="6">
        <v>8</v>
      </c>
      <c r="AA1187" s="6">
        <v>969</v>
      </c>
      <c r="AB1187" s="6">
        <v>1.15E-2</v>
      </c>
      <c r="AC1187" s="6">
        <v>0.32</v>
      </c>
      <c r="AD1187" s="6">
        <v>0.1827</v>
      </c>
      <c r="AE1187" s="6">
        <v>24</v>
      </c>
      <c r="AF1187" s="6">
        <v>93</v>
      </c>
      <c r="AG1187" s="6">
        <v>15</v>
      </c>
      <c r="AH1187" s="6">
        <v>1675</v>
      </c>
      <c r="AI1187" s="6">
        <v>0.17849999999999999</v>
      </c>
      <c r="AJ1187" s="6">
        <v>0.6</v>
      </c>
      <c r="AK1187" s="6">
        <v>0.31569999999999998</v>
      </c>
      <c r="AT1187" s="6">
        <f t="shared" si="53"/>
        <v>18.285714285714285</v>
      </c>
      <c r="AU1187" s="6" t="str">
        <f t="shared" si="54"/>
        <v/>
      </c>
      <c r="AV1187" s="6">
        <f t="shared" si="55"/>
        <v>68.25</v>
      </c>
      <c r="AW1187" s="7">
        <f t="shared" si="56"/>
        <v>161.5</v>
      </c>
      <c r="AX1187" s="6">
        <f t="shared" si="57"/>
        <v>18.010752688172044</v>
      </c>
      <c r="AY1187" s="6" t="str">
        <f t="shared" si="58"/>
        <v/>
      </c>
      <c r="BA1187" s="6">
        <f>VLOOKUP(A1187, ALL_AP_DATA!$A$2:$F$3600, 6, FALSE)</f>
        <v>521</v>
      </c>
      <c r="BB1187" s="6">
        <f>VLOOKUP(A1187, projmetadata!$A$2:$D$2036, 4, FALSE)</f>
        <v>20565</v>
      </c>
      <c r="BC1187" s="6" t="e">
        <f t="array" aca="1" ref="BC1187" ca="1">_xludf.IFS(I1187&lt;&gt;0, F1187/I1187, P1187&lt;&gt;0, M1187/P1187, W1187&lt;&gt;0, T1187/W1187, AD1187&lt;&gt;0, AA1187/AD1187, AK1187&lt;&gt;0, AH1187/AK1187, AR1187&lt;&gt;0, AO1187/AR1187, TRUE, 0)</f>
        <v>#NAME?</v>
      </c>
      <c r="BE1187" s="6" t="e">
        <f t="shared" ca="1" si="60"/>
        <v>#NAME?</v>
      </c>
      <c r="BF1187" s="6" t="e">
        <f t="shared" ca="1" si="61"/>
        <v>#NAME?</v>
      </c>
      <c r="BG1187" s="6"/>
      <c r="BH1187" s="6">
        <f>VLOOKUP(A1187, ALL_AP_DATA!$A$2:$D$3600, 3, FALSE)</f>
        <v>112</v>
      </c>
      <c r="BI1187" s="6">
        <f>VLOOKUP(A1187, ALL_AP_DATA!$A$2:$E$3600, 5, FALSE)</f>
        <v>5305</v>
      </c>
      <c r="BJ1187" s="6">
        <f t="shared" si="59"/>
        <v>10.182341650671786</v>
      </c>
      <c r="BK1187" s="6">
        <f t="shared" si="62"/>
        <v>0.21497120921305182</v>
      </c>
    </row>
    <row r="1188" spans="1:63" ht="15.75" customHeight="1" x14ac:dyDescent="0.2">
      <c r="A1188" s="6" t="s">
        <v>1247</v>
      </c>
      <c r="B1188" s="6" t="s">
        <v>64</v>
      </c>
      <c r="C1188" s="6">
        <v>1</v>
      </c>
      <c r="D1188" s="6">
        <v>2</v>
      </c>
      <c r="E1188" s="6">
        <v>0</v>
      </c>
      <c r="F1188" s="6">
        <v>0</v>
      </c>
      <c r="G1188" s="6">
        <v>1.5900000000000001E-2</v>
      </c>
      <c r="H1188" s="6">
        <v>0</v>
      </c>
      <c r="I1188" s="6">
        <v>0</v>
      </c>
      <c r="X1188" s="6">
        <v>3</v>
      </c>
      <c r="Y1188" s="6">
        <v>26</v>
      </c>
      <c r="Z1188" s="6">
        <v>6</v>
      </c>
      <c r="AA1188" s="6">
        <v>36</v>
      </c>
      <c r="AB1188" s="6">
        <v>0.20630000000000001</v>
      </c>
      <c r="AC1188" s="6">
        <v>1</v>
      </c>
      <c r="AD1188" s="6">
        <v>0.66669999999999996</v>
      </c>
      <c r="AE1188" s="6">
        <v>3</v>
      </c>
      <c r="AF1188" s="6">
        <v>11</v>
      </c>
      <c r="AG1188" s="6">
        <v>5</v>
      </c>
      <c r="AH1188" s="6">
        <v>17</v>
      </c>
      <c r="AI1188" s="6">
        <v>8.7300000000000003E-2</v>
      </c>
      <c r="AJ1188" s="6">
        <v>0.83330000000000004</v>
      </c>
      <c r="AK1188" s="6">
        <v>0.31480000000000002</v>
      </c>
      <c r="AT1188" s="6">
        <f t="shared" si="53"/>
        <v>0</v>
      </c>
      <c r="AU1188" s="6" t="str">
        <f t="shared" si="54"/>
        <v/>
      </c>
      <c r="AV1188" s="6" t="str">
        <f t="shared" si="55"/>
        <v/>
      </c>
      <c r="AW1188" s="7">
        <f t="shared" si="56"/>
        <v>1.3846153846153846</v>
      </c>
      <c r="AX1188" s="6">
        <f t="shared" si="57"/>
        <v>1.5454545454545454</v>
      </c>
      <c r="AY1188" s="6" t="str">
        <f t="shared" si="58"/>
        <v/>
      </c>
      <c r="BA1188" s="6">
        <f>VLOOKUP(A1188, ALL_AP_DATA!$A$2:$F$3600, 6, FALSE)</f>
        <v>126</v>
      </c>
      <c r="BB1188" s="6">
        <f>VLOOKUP(A1188, projmetadata!$A$2:$D$2036, 4, FALSE)</f>
        <v>8930</v>
      </c>
      <c r="BC1188" s="6" t="e">
        <f t="array" aca="1" ref="BC1188" ca="1">_xludf.IFS(I1188&lt;&gt;0, F1188/I1188, P1188&lt;&gt;0, M1188/P1188, W1188&lt;&gt;0, T1188/W1188, AD1188&lt;&gt;0, AA1188/AD1188, AK1188&lt;&gt;0, AH1188/AK1188, AR1188&lt;&gt;0, AO1188/AR1188, TRUE, 0)</f>
        <v>#NAME?</v>
      </c>
      <c r="BE1188" s="6" t="e">
        <f t="shared" ca="1" si="60"/>
        <v>#NAME?</v>
      </c>
      <c r="BF1188" s="6" t="e">
        <f t="shared" ca="1" si="61"/>
        <v>#NAME?</v>
      </c>
      <c r="BG1188" s="6"/>
      <c r="BH1188" s="6">
        <f>VLOOKUP(A1188, ALL_AP_DATA!$A$2:$D$3600, 3, FALSE)</f>
        <v>31</v>
      </c>
      <c r="BI1188" s="6">
        <f>VLOOKUP(A1188, ALL_AP_DATA!$A$2:$E$3600, 5, FALSE)</f>
        <v>54</v>
      </c>
      <c r="BJ1188" s="6">
        <f t="shared" si="59"/>
        <v>0.42857142857142855</v>
      </c>
      <c r="BK1188" s="6">
        <f t="shared" si="62"/>
        <v>0.24603174603174602</v>
      </c>
    </row>
    <row r="1189" spans="1:63" ht="15.75" customHeight="1" x14ac:dyDescent="0.2">
      <c r="A1189" s="6" t="s">
        <v>1248</v>
      </c>
      <c r="B1189" s="6" t="s">
        <v>64</v>
      </c>
      <c r="C1189" s="6">
        <v>3</v>
      </c>
      <c r="D1189" s="6">
        <v>215</v>
      </c>
      <c r="E1189" s="6">
        <v>55</v>
      </c>
      <c r="F1189" s="6">
        <v>3218</v>
      </c>
      <c r="G1189" s="6">
        <v>0.25469999999999998</v>
      </c>
      <c r="H1189" s="6">
        <v>0.6875</v>
      </c>
      <c r="I1189" s="6">
        <v>0.28599999999999998</v>
      </c>
      <c r="Q1189" s="6">
        <v>12</v>
      </c>
      <c r="R1189" s="6">
        <v>40</v>
      </c>
      <c r="S1189" s="6">
        <v>43</v>
      </c>
      <c r="T1189" s="6">
        <v>6945</v>
      </c>
      <c r="U1189" s="6">
        <v>4.7399999999999998E-2</v>
      </c>
      <c r="V1189" s="6">
        <v>0.53749999999999998</v>
      </c>
      <c r="W1189" s="6">
        <v>0.61719999999999997</v>
      </c>
      <c r="X1189" s="6">
        <v>27</v>
      </c>
      <c r="Y1189" s="6">
        <v>311</v>
      </c>
      <c r="Z1189" s="6">
        <v>54</v>
      </c>
      <c r="AA1189" s="6">
        <v>3163</v>
      </c>
      <c r="AB1189" s="6">
        <v>0.36849999999999999</v>
      </c>
      <c r="AC1189" s="6">
        <v>0.67500000000000004</v>
      </c>
      <c r="AD1189" s="6">
        <v>0.28110000000000002</v>
      </c>
      <c r="AE1189" s="6">
        <v>38</v>
      </c>
      <c r="AF1189" s="6">
        <v>314</v>
      </c>
      <c r="AG1189" s="6">
        <v>55</v>
      </c>
      <c r="AH1189" s="6">
        <v>3479</v>
      </c>
      <c r="AI1189" s="6">
        <v>0.372</v>
      </c>
      <c r="AJ1189" s="6">
        <v>0.6875</v>
      </c>
      <c r="AK1189" s="6">
        <v>0.30919999999999997</v>
      </c>
      <c r="AL1189" s="6">
        <v>1</v>
      </c>
      <c r="AM1189" s="6">
        <v>13</v>
      </c>
      <c r="AN1189" s="6">
        <v>10</v>
      </c>
      <c r="AO1189" s="6">
        <v>2464</v>
      </c>
      <c r="AP1189" s="6">
        <v>1.54E-2</v>
      </c>
      <c r="AQ1189" s="6">
        <v>0.125</v>
      </c>
      <c r="AR1189" s="6">
        <v>0.219</v>
      </c>
      <c r="AT1189" s="6">
        <f t="shared" si="53"/>
        <v>14.967441860465117</v>
      </c>
      <c r="AU1189" s="6" t="str">
        <f t="shared" si="54"/>
        <v/>
      </c>
      <c r="AV1189" s="6">
        <f t="shared" si="55"/>
        <v>173.625</v>
      </c>
      <c r="AW1189" s="7">
        <f t="shared" si="56"/>
        <v>10.170418006430868</v>
      </c>
      <c r="AX1189" s="6">
        <f t="shared" si="57"/>
        <v>11.079617834394904</v>
      </c>
      <c r="AY1189" s="6">
        <f t="shared" si="58"/>
        <v>189.53846153846155</v>
      </c>
      <c r="BA1189" s="6">
        <f>VLOOKUP(A1189, ALL_AP_DATA!$A$2:$F$3600, 6, FALSE)</f>
        <v>844</v>
      </c>
      <c r="BB1189" s="6">
        <f>VLOOKUP(A1189, projmetadata!$A$2:$D$2036, 4, FALSE)</f>
        <v>76849</v>
      </c>
      <c r="BC1189" s="6" t="e">
        <f t="array" aca="1" ref="BC1189" ca="1">_xludf.IFS(I1189&lt;&gt;0, F1189/I1189, P1189&lt;&gt;0, M1189/P1189, W1189&lt;&gt;0, T1189/W1189, AD1189&lt;&gt;0, AA1189/AD1189, AK1189&lt;&gt;0, AH1189/AK1189, AR1189&lt;&gt;0, AO1189/AR1189, TRUE, 0)</f>
        <v>#NAME?</v>
      </c>
      <c r="BE1189" s="6" t="e">
        <f t="shared" ca="1" si="60"/>
        <v>#NAME?</v>
      </c>
      <c r="BF1189" s="6" t="e">
        <f t="shared" ca="1" si="61"/>
        <v>#NAME?</v>
      </c>
      <c r="BG1189" s="6"/>
      <c r="BH1189" s="6">
        <f>VLOOKUP(A1189, ALL_AP_DATA!$A$2:$D$3600, 3, FALSE)</f>
        <v>463</v>
      </c>
      <c r="BI1189" s="6">
        <f>VLOOKUP(A1189, ALL_AP_DATA!$A$2:$E$3600, 5, FALSE)</f>
        <v>11253</v>
      </c>
      <c r="BJ1189" s="6">
        <f t="shared" si="59"/>
        <v>13.332938388625593</v>
      </c>
      <c r="BK1189" s="6">
        <f t="shared" si="62"/>
        <v>0.54857819905213268</v>
      </c>
    </row>
    <row r="1190" spans="1:63" ht="15.75" customHeight="1" x14ac:dyDescent="0.2">
      <c r="A1190" s="6" t="s">
        <v>1249</v>
      </c>
      <c r="B1190" s="6" t="s">
        <v>64</v>
      </c>
      <c r="C1190" s="6">
        <v>1</v>
      </c>
      <c r="D1190" s="6">
        <v>26</v>
      </c>
      <c r="E1190" s="6">
        <v>4</v>
      </c>
      <c r="F1190" s="6">
        <v>112</v>
      </c>
      <c r="G1190" s="6">
        <v>0.114</v>
      </c>
      <c r="H1190" s="6">
        <v>0.33329999999999999</v>
      </c>
      <c r="I1190" s="6">
        <v>0.1091</v>
      </c>
      <c r="Q1190" s="6">
        <v>1</v>
      </c>
      <c r="R1190" s="6">
        <v>2</v>
      </c>
      <c r="S1190" s="6">
        <v>3</v>
      </c>
      <c r="T1190" s="6">
        <v>14</v>
      </c>
      <c r="U1190" s="6">
        <v>8.8000000000000005E-3</v>
      </c>
      <c r="V1190" s="6">
        <v>0.25</v>
      </c>
      <c r="W1190" s="6">
        <v>1.3599999999999999E-2</v>
      </c>
      <c r="X1190" s="6">
        <v>2</v>
      </c>
      <c r="Y1190" s="6">
        <v>33</v>
      </c>
      <c r="Z1190" s="6">
        <v>4</v>
      </c>
      <c r="AA1190" s="6">
        <v>105</v>
      </c>
      <c r="AB1190" s="6">
        <v>0.1447</v>
      </c>
      <c r="AC1190" s="6">
        <v>0.33329999999999999</v>
      </c>
      <c r="AD1190" s="6">
        <v>0.1022</v>
      </c>
      <c r="AE1190" s="6">
        <v>8</v>
      </c>
      <c r="AF1190" s="6">
        <v>34</v>
      </c>
      <c r="AG1190" s="6">
        <v>4</v>
      </c>
      <c r="AH1190" s="6">
        <v>21</v>
      </c>
      <c r="AI1190" s="6">
        <v>0.14910000000000001</v>
      </c>
      <c r="AJ1190" s="6">
        <v>0.33329999999999999</v>
      </c>
      <c r="AK1190" s="6">
        <v>2.0400000000000001E-2</v>
      </c>
      <c r="AT1190" s="6">
        <f t="shared" si="53"/>
        <v>4.3076923076923075</v>
      </c>
      <c r="AU1190" s="6" t="str">
        <f t="shared" si="54"/>
        <v/>
      </c>
      <c r="AV1190" s="6">
        <f t="shared" si="55"/>
        <v>7</v>
      </c>
      <c r="AW1190" s="7">
        <f t="shared" si="56"/>
        <v>3.1818181818181817</v>
      </c>
      <c r="AX1190" s="6">
        <f t="shared" si="57"/>
        <v>0.61764705882352944</v>
      </c>
      <c r="AY1190" s="6" t="str">
        <f t="shared" si="58"/>
        <v/>
      </c>
      <c r="BA1190" s="6">
        <f>VLOOKUP(A1190, ALL_AP_DATA!$A$2:$F$3600, 6, FALSE)</f>
        <v>228</v>
      </c>
      <c r="BB1190" s="6">
        <f>VLOOKUP(A1190, projmetadata!$A$2:$D$2036, 4, FALSE)</f>
        <v>16068</v>
      </c>
      <c r="BC1190" s="6" t="e">
        <f t="array" aca="1" ref="BC1190" ca="1">_xludf.IFS(I1190&lt;&gt;0, F1190/I1190, P1190&lt;&gt;0, M1190/P1190, W1190&lt;&gt;0, T1190/W1190, AD1190&lt;&gt;0, AA1190/AD1190, AK1190&lt;&gt;0, AH1190/AK1190, AR1190&lt;&gt;0, AO1190/AR1190, TRUE, 0)</f>
        <v>#NAME?</v>
      </c>
      <c r="BE1190" s="6" t="e">
        <f t="shared" ca="1" si="60"/>
        <v>#NAME?</v>
      </c>
      <c r="BF1190" s="6" t="e">
        <f t="shared" ca="1" si="61"/>
        <v>#NAME?</v>
      </c>
      <c r="BG1190" s="6"/>
      <c r="BH1190" s="6">
        <f>VLOOKUP(A1190, ALL_AP_DATA!$A$2:$D$3600, 3, FALSE)</f>
        <v>64</v>
      </c>
      <c r="BI1190" s="6">
        <f>VLOOKUP(A1190, ALL_AP_DATA!$A$2:$E$3600, 5, FALSE)</f>
        <v>1027</v>
      </c>
      <c r="BJ1190" s="6">
        <f t="shared" si="59"/>
        <v>4.5043859649122808</v>
      </c>
      <c r="BK1190" s="6">
        <f t="shared" si="62"/>
        <v>0.2807017543859649</v>
      </c>
    </row>
    <row r="1191" spans="1:63" ht="15.75" customHeight="1" x14ac:dyDescent="0.2">
      <c r="A1191" s="6" t="s">
        <v>1250</v>
      </c>
      <c r="B1191" s="6" t="s">
        <v>64</v>
      </c>
      <c r="C1191" s="6">
        <v>7</v>
      </c>
      <c r="D1191" s="6">
        <v>48</v>
      </c>
      <c r="E1191" s="6">
        <v>57</v>
      </c>
      <c r="F1191" s="6">
        <v>1534</v>
      </c>
      <c r="G1191" s="6">
        <v>7.0000000000000007E-2</v>
      </c>
      <c r="H1191" s="6">
        <v>0.64770000000000005</v>
      </c>
      <c r="I1191" s="6">
        <v>0.3054</v>
      </c>
      <c r="J1191" s="6">
        <v>1</v>
      </c>
      <c r="K1191" s="6">
        <v>10</v>
      </c>
      <c r="L1191" s="6">
        <v>44</v>
      </c>
      <c r="M1191" s="6">
        <v>1127</v>
      </c>
      <c r="N1191" s="6">
        <v>1.46E-2</v>
      </c>
      <c r="O1191" s="6">
        <v>0.5</v>
      </c>
      <c r="P1191" s="6">
        <v>0.22439999999999999</v>
      </c>
      <c r="Q1191" s="6">
        <v>10</v>
      </c>
      <c r="R1191" s="6">
        <v>30</v>
      </c>
      <c r="S1191" s="6">
        <v>63</v>
      </c>
      <c r="T1191" s="6">
        <v>2245</v>
      </c>
      <c r="U1191" s="6">
        <v>4.3700000000000003E-2</v>
      </c>
      <c r="V1191" s="6">
        <v>0.71589999999999998</v>
      </c>
      <c r="W1191" s="6">
        <v>0.44690000000000002</v>
      </c>
      <c r="X1191" s="6">
        <v>50</v>
      </c>
      <c r="Y1191" s="6">
        <v>147</v>
      </c>
      <c r="Z1191" s="6">
        <v>61</v>
      </c>
      <c r="AA1191" s="6">
        <v>2866</v>
      </c>
      <c r="AB1191" s="6">
        <v>0.21429999999999999</v>
      </c>
      <c r="AC1191" s="6">
        <v>0.69320000000000004</v>
      </c>
      <c r="AD1191" s="6">
        <v>0.5706</v>
      </c>
      <c r="AE1191" s="6">
        <v>43</v>
      </c>
      <c r="AF1191" s="6">
        <v>125</v>
      </c>
      <c r="AG1191" s="6">
        <v>33</v>
      </c>
      <c r="AH1191" s="6">
        <v>1255</v>
      </c>
      <c r="AI1191" s="6">
        <v>0.1822</v>
      </c>
      <c r="AJ1191" s="6">
        <v>0.375</v>
      </c>
      <c r="AK1191" s="6">
        <v>0.24990000000000001</v>
      </c>
      <c r="AT1191" s="6">
        <f t="shared" si="53"/>
        <v>31.958333333333332</v>
      </c>
      <c r="AU1191" s="6">
        <f t="shared" si="54"/>
        <v>112.7</v>
      </c>
      <c r="AV1191" s="6">
        <f t="shared" si="55"/>
        <v>74.833333333333329</v>
      </c>
      <c r="AW1191" s="7">
        <f t="shared" si="56"/>
        <v>19.496598639455783</v>
      </c>
      <c r="AX1191" s="6">
        <f t="shared" si="57"/>
        <v>10.039999999999999</v>
      </c>
      <c r="AY1191" s="6" t="str">
        <f t="shared" si="58"/>
        <v/>
      </c>
      <c r="BA1191" s="6">
        <f>VLOOKUP(A1191, ALL_AP_DATA!$A$2:$F$3600, 6, FALSE)</f>
        <v>686</v>
      </c>
      <c r="BB1191" s="6">
        <f>VLOOKUP(A1191, projmetadata!$A$2:$D$2036, 4, FALSE)</f>
        <v>37256</v>
      </c>
      <c r="BC1191" s="6" t="e">
        <f t="array" aca="1" ref="BC1191" ca="1">_xludf.IFS(I1191&lt;&gt;0, F1191/I1191, P1191&lt;&gt;0, M1191/P1191, W1191&lt;&gt;0, T1191/W1191, AD1191&lt;&gt;0, AA1191/AD1191, AK1191&lt;&gt;0, AH1191/AK1191, AR1191&lt;&gt;0, AO1191/AR1191, TRUE, 0)</f>
        <v>#NAME?</v>
      </c>
      <c r="BE1191" s="6" t="e">
        <f t="shared" ca="1" si="60"/>
        <v>#NAME?</v>
      </c>
      <c r="BF1191" s="6" t="e">
        <f t="shared" ca="1" si="61"/>
        <v>#NAME?</v>
      </c>
      <c r="BG1191" s="6"/>
      <c r="BH1191" s="6">
        <f>VLOOKUP(A1191, ALL_AP_DATA!$A$2:$D$3600, 3, FALSE)</f>
        <v>260</v>
      </c>
      <c r="BI1191" s="6">
        <f>VLOOKUP(A1191, ALL_AP_DATA!$A$2:$E$3600, 5, FALSE)</f>
        <v>5023</v>
      </c>
      <c r="BJ1191" s="6">
        <f t="shared" si="59"/>
        <v>7.3221574344023326</v>
      </c>
      <c r="BK1191" s="6">
        <f t="shared" si="62"/>
        <v>0.37900874635568516</v>
      </c>
    </row>
    <row r="1192" spans="1:63" ht="15.75" customHeight="1" x14ac:dyDescent="0.2">
      <c r="A1192" s="6" t="s">
        <v>1251</v>
      </c>
      <c r="B1192" s="6" t="s">
        <v>64</v>
      </c>
      <c r="C1192" s="6">
        <v>9</v>
      </c>
      <c r="D1192" s="6">
        <v>54</v>
      </c>
      <c r="E1192" s="6">
        <v>99</v>
      </c>
      <c r="F1192" s="6">
        <v>5471</v>
      </c>
      <c r="G1192" s="6">
        <v>5.3900000000000003E-2</v>
      </c>
      <c r="H1192" s="6">
        <v>0.48770000000000002</v>
      </c>
      <c r="I1192" s="6">
        <v>0.19620000000000001</v>
      </c>
      <c r="J1192" s="6">
        <v>3</v>
      </c>
      <c r="K1192" s="6">
        <v>23</v>
      </c>
      <c r="L1192" s="6">
        <v>62</v>
      </c>
      <c r="M1192" s="6">
        <v>3942</v>
      </c>
      <c r="N1192" s="6">
        <v>2.3E-2</v>
      </c>
      <c r="O1192" s="6">
        <v>0.3054</v>
      </c>
      <c r="P1192" s="6">
        <v>0.14130000000000001</v>
      </c>
      <c r="Q1192" s="6">
        <v>27</v>
      </c>
      <c r="R1192" s="6">
        <v>103</v>
      </c>
      <c r="S1192" s="6">
        <v>144</v>
      </c>
      <c r="T1192" s="6">
        <v>16070</v>
      </c>
      <c r="U1192" s="6">
        <v>0.1028</v>
      </c>
      <c r="V1192" s="6">
        <v>0.70940000000000003</v>
      </c>
      <c r="W1192" s="6">
        <v>0.57620000000000005</v>
      </c>
      <c r="X1192" s="6">
        <v>30</v>
      </c>
      <c r="Y1192" s="6">
        <v>211</v>
      </c>
      <c r="Z1192" s="6">
        <v>118</v>
      </c>
      <c r="AA1192" s="6">
        <v>5757</v>
      </c>
      <c r="AB1192" s="6">
        <v>0.21060000000000001</v>
      </c>
      <c r="AC1192" s="6">
        <v>0.58130000000000004</v>
      </c>
      <c r="AD1192" s="6">
        <v>0.2064</v>
      </c>
      <c r="AE1192" s="6">
        <v>51</v>
      </c>
      <c r="AF1192" s="6">
        <v>267</v>
      </c>
      <c r="AG1192" s="6">
        <v>128</v>
      </c>
      <c r="AH1192" s="6">
        <v>12090</v>
      </c>
      <c r="AI1192" s="6">
        <v>0.26650000000000001</v>
      </c>
      <c r="AJ1192" s="6">
        <v>0.63049999999999995</v>
      </c>
      <c r="AK1192" s="6">
        <v>0.4335</v>
      </c>
      <c r="AT1192" s="6">
        <f t="shared" si="53"/>
        <v>101.31481481481481</v>
      </c>
      <c r="AU1192" s="6">
        <f t="shared" si="54"/>
        <v>171.39130434782609</v>
      </c>
      <c r="AV1192" s="6">
        <f t="shared" si="55"/>
        <v>156.01941747572815</v>
      </c>
      <c r="AW1192" s="7">
        <f t="shared" si="56"/>
        <v>27.284360189573459</v>
      </c>
      <c r="AX1192" s="6">
        <f t="shared" si="57"/>
        <v>45.280898876404493</v>
      </c>
      <c r="AY1192" s="6" t="str">
        <f t="shared" si="58"/>
        <v/>
      </c>
      <c r="BA1192" s="6">
        <f>VLOOKUP(A1192, ALL_AP_DATA!$A$2:$F$3600, 6, FALSE)</f>
        <v>1002</v>
      </c>
      <c r="BB1192" s="6">
        <f>VLOOKUP(A1192, projmetadata!$A$2:$D$2036, 4, FALSE)</f>
        <v>81544</v>
      </c>
      <c r="BC1192" s="6" t="e">
        <f t="array" aca="1" ref="BC1192" ca="1">_xludf.IFS(I1192&lt;&gt;0, F1192/I1192, P1192&lt;&gt;0, M1192/P1192, W1192&lt;&gt;0, T1192/W1192, AD1192&lt;&gt;0, AA1192/AD1192, AK1192&lt;&gt;0, AH1192/AK1192, AR1192&lt;&gt;0, AO1192/AR1192, TRUE, 0)</f>
        <v>#NAME?</v>
      </c>
      <c r="BE1192" s="6" t="e">
        <f t="shared" ca="1" si="60"/>
        <v>#NAME?</v>
      </c>
      <c r="BF1192" s="6" t="e">
        <f t="shared" ca="1" si="61"/>
        <v>#NAME?</v>
      </c>
      <c r="BG1192" s="6"/>
      <c r="BH1192" s="6">
        <f>VLOOKUP(A1192, ALL_AP_DATA!$A$2:$D$3600, 3, FALSE)</f>
        <v>430</v>
      </c>
      <c r="BI1192" s="6">
        <f>VLOOKUP(A1192, ALL_AP_DATA!$A$2:$E$3600, 5, FALSE)</f>
        <v>27890</v>
      </c>
      <c r="BJ1192" s="6">
        <f t="shared" si="59"/>
        <v>27.834331337325349</v>
      </c>
      <c r="BK1192" s="6">
        <f t="shared" si="62"/>
        <v>0.42914171656686628</v>
      </c>
    </row>
    <row r="1193" spans="1:63" ht="15.75" customHeight="1" x14ac:dyDescent="0.2">
      <c r="A1193" s="6" t="s">
        <v>1252</v>
      </c>
      <c r="B1193" s="6" t="s">
        <v>64</v>
      </c>
      <c r="C1193" s="6">
        <v>1</v>
      </c>
      <c r="D1193" s="6">
        <v>3</v>
      </c>
      <c r="E1193" s="6">
        <v>0</v>
      </c>
      <c r="F1193" s="6">
        <v>0</v>
      </c>
      <c r="G1193" s="6">
        <v>1.4500000000000001E-2</v>
      </c>
      <c r="H1193" s="6">
        <v>0</v>
      </c>
      <c r="I1193" s="6">
        <v>0</v>
      </c>
      <c r="X1193" s="6">
        <v>2</v>
      </c>
      <c r="Y1193" s="6">
        <v>40</v>
      </c>
      <c r="Z1193" s="6">
        <v>0</v>
      </c>
      <c r="AA1193" s="6">
        <v>0</v>
      </c>
      <c r="AB1193" s="6">
        <v>0.19320000000000001</v>
      </c>
      <c r="AC1193" s="6">
        <v>0</v>
      </c>
      <c r="AD1193" s="6">
        <v>0</v>
      </c>
      <c r="AE1193" s="6">
        <v>5</v>
      </c>
      <c r="AF1193" s="6">
        <v>64</v>
      </c>
      <c r="AG1193" s="6">
        <v>0</v>
      </c>
      <c r="AH1193" s="6">
        <v>0</v>
      </c>
      <c r="AI1193" s="6">
        <v>0.30919999999999997</v>
      </c>
      <c r="AJ1193" s="6">
        <v>0</v>
      </c>
      <c r="AK1193" s="6">
        <v>0</v>
      </c>
      <c r="AT1193" s="6">
        <f t="shared" si="53"/>
        <v>0</v>
      </c>
      <c r="AU1193" s="6" t="str">
        <f t="shared" si="54"/>
        <v/>
      </c>
      <c r="AV1193" s="6" t="str">
        <f t="shared" si="55"/>
        <v/>
      </c>
      <c r="AW1193" s="7">
        <f t="shared" si="56"/>
        <v>0</v>
      </c>
      <c r="AX1193" s="6">
        <f t="shared" si="57"/>
        <v>0</v>
      </c>
      <c r="AY1193" s="6" t="str">
        <f t="shared" si="58"/>
        <v/>
      </c>
      <c r="BA1193" s="6">
        <f>VLOOKUP(A1193, ALL_AP_DATA!$A$2:$F$3600, 6, FALSE)</f>
        <v>207</v>
      </c>
      <c r="BB1193" s="6">
        <f>VLOOKUP(A1193, projmetadata!$A$2:$D$2036, 4, FALSE)</f>
        <v>9372</v>
      </c>
      <c r="BC1193" s="6" t="e">
        <f t="array" aca="1" ref="BC1193" ca="1">_xludf.IFS(I1193&lt;&gt;0, F1193/I1193, P1193&lt;&gt;0, M1193/P1193, W1193&lt;&gt;0, T1193/W1193, AD1193&lt;&gt;0, AA1193/AD1193, AK1193&lt;&gt;0, AH1193/AK1193, AR1193&lt;&gt;0, AO1193/AR1193, TRUE, 0)</f>
        <v>#NAME?</v>
      </c>
      <c r="BE1193" s="6" t="e">
        <f t="shared" ca="1" si="60"/>
        <v>#NAME?</v>
      </c>
      <c r="BF1193" s="6" t="e">
        <f t="shared" ca="1" si="61"/>
        <v>#NAME?</v>
      </c>
      <c r="BG1193" s="6"/>
      <c r="BH1193" s="6">
        <f>VLOOKUP(A1193, ALL_AP_DATA!$A$2:$D$3600, 3, FALSE)</f>
        <v>68</v>
      </c>
      <c r="BI1193" s="6">
        <f>VLOOKUP(A1193, ALL_AP_DATA!$A$2:$E$3600, 5, FALSE)</f>
        <v>720</v>
      </c>
      <c r="BJ1193" s="6">
        <f t="shared" si="59"/>
        <v>3.4782608695652173</v>
      </c>
      <c r="BK1193" s="6">
        <f t="shared" si="62"/>
        <v>0.32850241545893721</v>
      </c>
    </row>
    <row r="1194" spans="1:63" ht="15.75" customHeight="1" x14ac:dyDescent="0.2">
      <c r="A1194" s="6" t="s">
        <v>1253</v>
      </c>
      <c r="B1194" s="6" t="s">
        <v>64</v>
      </c>
      <c r="C1194" s="6">
        <v>1</v>
      </c>
      <c r="D1194" s="6">
        <v>26</v>
      </c>
      <c r="E1194" s="6">
        <v>4</v>
      </c>
      <c r="F1194" s="6">
        <v>112</v>
      </c>
      <c r="G1194" s="6">
        <v>0.114</v>
      </c>
      <c r="H1194" s="6">
        <v>0.33329999999999999</v>
      </c>
      <c r="I1194" s="6">
        <v>0.1091</v>
      </c>
      <c r="Q1194" s="6">
        <v>1</v>
      </c>
      <c r="R1194" s="6">
        <v>2</v>
      </c>
      <c r="S1194" s="6">
        <v>3</v>
      </c>
      <c r="T1194" s="6">
        <v>14</v>
      </c>
      <c r="U1194" s="6">
        <v>8.8000000000000005E-3</v>
      </c>
      <c r="V1194" s="6">
        <v>0.25</v>
      </c>
      <c r="W1194" s="6">
        <v>1.3599999999999999E-2</v>
      </c>
      <c r="X1194" s="6">
        <v>2</v>
      </c>
      <c r="Y1194" s="6">
        <v>33</v>
      </c>
      <c r="Z1194" s="6">
        <v>4</v>
      </c>
      <c r="AA1194" s="6">
        <v>105</v>
      </c>
      <c r="AB1194" s="6">
        <v>0.1447</v>
      </c>
      <c r="AC1194" s="6">
        <v>0.33329999999999999</v>
      </c>
      <c r="AD1194" s="6">
        <v>0.1022</v>
      </c>
      <c r="AE1194" s="6">
        <v>8</v>
      </c>
      <c r="AF1194" s="6">
        <v>34</v>
      </c>
      <c r="AG1194" s="6">
        <v>4</v>
      </c>
      <c r="AH1194" s="6">
        <v>21</v>
      </c>
      <c r="AI1194" s="6">
        <v>0.14910000000000001</v>
      </c>
      <c r="AJ1194" s="6">
        <v>0.33329999999999999</v>
      </c>
      <c r="AK1194" s="6">
        <v>2.0400000000000001E-2</v>
      </c>
      <c r="AT1194" s="6">
        <f t="shared" si="53"/>
        <v>4.3076923076923075</v>
      </c>
      <c r="AU1194" s="6" t="str">
        <f t="shared" si="54"/>
        <v/>
      </c>
      <c r="AV1194" s="6">
        <f t="shared" si="55"/>
        <v>7</v>
      </c>
      <c r="AW1194" s="7">
        <f t="shared" si="56"/>
        <v>3.1818181818181817</v>
      </c>
      <c r="AX1194" s="6">
        <f t="shared" si="57"/>
        <v>0.61764705882352944</v>
      </c>
      <c r="AY1194" s="6" t="str">
        <f t="shared" si="58"/>
        <v/>
      </c>
      <c r="BA1194" s="6">
        <f>VLOOKUP(A1194, ALL_AP_DATA!$A$2:$F$3600, 6, FALSE)</f>
        <v>228</v>
      </c>
      <c r="BB1194" s="6">
        <f>VLOOKUP(A1194, projmetadata!$A$2:$D$2036, 4, FALSE)</f>
        <v>16071</v>
      </c>
      <c r="BC1194" s="6" t="e">
        <f t="array" aca="1" ref="BC1194" ca="1">_xludf.IFS(I1194&lt;&gt;0, F1194/I1194, P1194&lt;&gt;0, M1194/P1194, W1194&lt;&gt;0, T1194/W1194, AD1194&lt;&gt;0, AA1194/AD1194, AK1194&lt;&gt;0, AH1194/AK1194, AR1194&lt;&gt;0, AO1194/AR1194, TRUE, 0)</f>
        <v>#NAME?</v>
      </c>
      <c r="BE1194" s="6" t="e">
        <f t="shared" ca="1" si="60"/>
        <v>#NAME?</v>
      </c>
      <c r="BF1194" s="6" t="e">
        <f t="shared" ca="1" si="61"/>
        <v>#NAME?</v>
      </c>
      <c r="BG1194" s="6"/>
      <c r="BH1194" s="6">
        <f>VLOOKUP(A1194, ALL_AP_DATA!$A$2:$D$3600, 3, FALSE)</f>
        <v>64</v>
      </c>
      <c r="BI1194" s="6">
        <f>VLOOKUP(A1194, ALL_AP_DATA!$A$2:$E$3600, 5, FALSE)</f>
        <v>1027</v>
      </c>
      <c r="BJ1194" s="6">
        <f t="shared" si="59"/>
        <v>4.5043859649122808</v>
      </c>
      <c r="BK1194" s="6">
        <f t="shared" si="62"/>
        <v>0.2807017543859649</v>
      </c>
    </row>
    <row r="1195" spans="1:63" ht="15.75" customHeight="1" x14ac:dyDescent="0.2">
      <c r="A1195" s="6" t="s">
        <v>1254</v>
      </c>
      <c r="B1195" s="6" t="s">
        <v>64</v>
      </c>
      <c r="C1195" s="6">
        <v>19</v>
      </c>
      <c r="D1195" s="6">
        <v>214</v>
      </c>
      <c r="E1195" s="6">
        <v>11</v>
      </c>
      <c r="F1195" s="6">
        <v>340</v>
      </c>
      <c r="G1195" s="6">
        <v>0.18509999999999999</v>
      </c>
      <c r="H1195" s="6">
        <v>0.55000000000000004</v>
      </c>
      <c r="I1195" s="6">
        <v>7.0300000000000001E-2</v>
      </c>
      <c r="Q1195" s="6">
        <v>2</v>
      </c>
      <c r="R1195" s="6">
        <v>6</v>
      </c>
      <c r="S1195" s="6">
        <v>5</v>
      </c>
      <c r="T1195" s="6">
        <v>353</v>
      </c>
      <c r="U1195" s="6">
        <v>5.1999999999999998E-3</v>
      </c>
      <c r="V1195" s="6">
        <v>0.25</v>
      </c>
      <c r="W1195" s="6">
        <v>7.2999999999999995E-2</v>
      </c>
      <c r="X1195" s="6">
        <v>55</v>
      </c>
      <c r="Y1195" s="6">
        <v>373</v>
      </c>
      <c r="Z1195" s="6">
        <v>10</v>
      </c>
      <c r="AA1195" s="6">
        <v>1278</v>
      </c>
      <c r="AB1195" s="6">
        <v>0.32269999999999999</v>
      </c>
      <c r="AC1195" s="6">
        <v>0.5</v>
      </c>
      <c r="AD1195" s="6">
        <v>0.26419999999999999</v>
      </c>
      <c r="AE1195" s="6">
        <v>197</v>
      </c>
      <c r="AF1195" s="6">
        <v>598</v>
      </c>
      <c r="AG1195" s="6">
        <v>18</v>
      </c>
      <c r="AH1195" s="6">
        <v>2609</v>
      </c>
      <c r="AI1195" s="6">
        <v>0.51729999999999998</v>
      </c>
      <c r="AJ1195" s="6">
        <v>0.9</v>
      </c>
      <c r="AK1195" s="6">
        <v>0.5393</v>
      </c>
      <c r="AT1195" s="6">
        <f t="shared" si="53"/>
        <v>1.5887850467289719</v>
      </c>
      <c r="AU1195" s="6" t="str">
        <f t="shared" si="54"/>
        <v/>
      </c>
      <c r="AV1195" s="6">
        <f t="shared" si="55"/>
        <v>58.833333333333336</v>
      </c>
      <c r="AW1195" s="7">
        <f t="shared" si="56"/>
        <v>3.4262734584450403</v>
      </c>
      <c r="AX1195" s="6">
        <f t="shared" si="57"/>
        <v>4.3628762541806019</v>
      </c>
      <c r="AY1195" s="6" t="str">
        <f t="shared" si="58"/>
        <v/>
      </c>
      <c r="BA1195" s="6">
        <f>VLOOKUP(A1195, ALL_AP_DATA!$A$2:$F$3600, 6, FALSE)</f>
        <v>1156</v>
      </c>
      <c r="BB1195" s="6">
        <f>VLOOKUP(A1195, projmetadata!$A$2:$D$2036, 4, FALSE)</f>
        <v>140279</v>
      </c>
      <c r="BC1195" s="6" t="e">
        <f t="array" aca="1" ref="BC1195" ca="1">_xludf.IFS(I1195&lt;&gt;0, F1195/I1195, P1195&lt;&gt;0, M1195/P1195, W1195&lt;&gt;0, T1195/W1195, AD1195&lt;&gt;0, AA1195/AD1195, AK1195&lt;&gt;0, AH1195/AK1195, AR1195&lt;&gt;0, AO1195/AR1195, TRUE, 0)</f>
        <v>#NAME?</v>
      </c>
      <c r="BE1195" s="6" t="e">
        <f t="shared" ca="1" si="60"/>
        <v>#NAME?</v>
      </c>
      <c r="BF1195" s="6" t="e">
        <f t="shared" ca="1" si="61"/>
        <v>#NAME?</v>
      </c>
      <c r="BG1195" s="6"/>
      <c r="BH1195" s="6">
        <f>VLOOKUP(A1195, ALL_AP_DATA!$A$2:$D$3600, 3, FALSE)</f>
        <v>729</v>
      </c>
      <c r="BI1195" s="6">
        <f>VLOOKUP(A1195, ALL_AP_DATA!$A$2:$E$3600, 5, FALSE)</f>
        <v>4838</v>
      </c>
      <c r="BJ1195" s="6">
        <f t="shared" si="59"/>
        <v>4.1851211072664363</v>
      </c>
      <c r="BK1195" s="6">
        <f t="shared" si="62"/>
        <v>0.63062283737024216</v>
      </c>
    </row>
    <row r="1196" spans="1:63" ht="15.75" customHeight="1" x14ac:dyDescent="0.2">
      <c r="A1196" s="6" t="s">
        <v>1255</v>
      </c>
      <c r="B1196" s="6" t="s">
        <v>61</v>
      </c>
      <c r="Q1196" s="6">
        <v>3</v>
      </c>
      <c r="R1196" s="6">
        <v>9</v>
      </c>
      <c r="S1196" s="6">
        <v>78</v>
      </c>
      <c r="T1196" s="6">
        <v>6074</v>
      </c>
      <c r="U1196" s="6">
        <v>1.14E-2</v>
      </c>
      <c r="V1196" s="6">
        <v>0.87639999999999996</v>
      </c>
      <c r="W1196" s="6">
        <v>0.97789999999999999</v>
      </c>
      <c r="X1196" s="6">
        <v>1</v>
      </c>
      <c r="Y1196" s="6">
        <v>6</v>
      </c>
      <c r="Z1196" s="6">
        <v>0</v>
      </c>
      <c r="AA1196" s="6">
        <v>0</v>
      </c>
      <c r="AB1196" s="6">
        <v>7.6E-3</v>
      </c>
      <c r="AC1196" s="6">
        <v>0</v>
      </c>
      <c r="AD1196" s="6">
        <v>0</v>
      </c>
      <c r="AE1196" s="6">
        <v>9</v>
      </c>
      <c r="AF1196" s="6">
        <v>64</v>
      </c>
      <c r="AG1196" s="6">
        <v>7</v>
      </c>
      <c r="AH1196" s="6">
        <v>416</v>
      </c>
      <c r="AI1196" s="6">
        <v>8.0799999999999997E-2</v>
      </c>
      <c r="AJ1196" s="6">
        <v>7.8700000000000006E-2</v>
      </c>
      <c r="AK1196" s="6">
        <v>6.7000000000000004E-2</v>
      </c>
      <c r="AT1196" s="6" t="str">
        <f t="shared" si="53"/>
        <v/>
      </c>
      <c r="AU1196" s="6" t="str">
        <f t="shared" si="54"/>
        <v/>
      </c>
      <c r="AV1196" s="6">
        <f t="shared" si="55"/>
        <v>674.88888888888891</v>
      </c>
      <c r="AW1196" s="7">
        <f t="shared" si="56"/>
        <v>0</v>
      </c>
      <c r="AX1196" s="6">
        <f t="shared" si="57"/>
        <v>6.5</v>
      </c>
      <c r="AY1196" s="6" t="str">
        <f t="shared" si="58"/>
        <v/>
      </c>
      <c r="BA1196" s="6">
        <f>VLOOKUP(A1196, ALL_AP_DATA!$A$2:$F$3600, 6, FALSE)</f>
        <v>792</v>
      </c>
      <c r="BB1196" s="6">
        <f>VLOOKUP(A1196, projmetadata!$A$2:$D$2036, 4, FALSE)</f>
        <v>276904</v>
      </c>
      <c r="BC1196" s="6" t="e">
        <f t="array" aca="1" ref="BC1196" ca="1">_xludf.IFS(I1196&lt;&gt;0, F1196/I1196, P1196&lt;&gt;0, M1196/P1196, W1196&lt;&gt;0, T1196/W1196, AD1196&lt;&gt;0, AA1196/AD1196, AK1196&lt;&gt;0, AH1196/AK1196, AR1196&lt;&gt;0, AO1196/AR1196, TRUE, 0)</f>
        <v>#NAME?</v>
      </c>
      <c r="BE1196" s="6" t="e">
        <f t="shared" ca="1" si="60"/>
        <v>#NAME?</v>
      </c>
      <c r="BF1196" s="6" t="e">
        <f t="shared" ca="1" si="61"/>
        <v>#NAME?</v>
      </c>
      <c r="BG1196" s="6"/>
      <c r="BH1196" s="6">
        <f>VLOOKUP(A1196, ALL_AP_DATA!$A$2:$D$3600, 3, FALSE)</f>
        <v>78</v>
      </c>
      <c r="BI1196" s="6">
        <f>VLOOKUP(A1196, ALL_AP_DATA!$A$2:$E$3600, 5, FALSE)</f>
        <v>6211</v>
      </c>
      <c r="BJ1196" s="6">
        <f t="shared" si="59"/>
        <v>7.8421717171717171</v>
      </c>
      <c r="BK1196" s="6">
        <f t="shared" si="62"/>
        <v>9.8484848484848481E-2</v>
      </c>
    </row>
    <row r="1197" spans="1:63" ht="15.75" customHeight="1" x14ac:dyDescent="0.2">
      <c r="A1197" s="6" t="s">
        <v>1256</v>
      </c>
      <c r="B1197" s="6" t="s">
        <v>61</v>
      </c>
      <c r="C1197" s="6">
        <v>2</v>
      </c>
      <c r="D1197" s="6">
        <v>4</v>
      </c>
      <c r="E1197" s="6">
        <v>4</v>
      </c>
      <c r="F1197" s="6">
        <v>426</v>
      </c>
      <c r="G1197" s="6">
        <v>2.5999999999999999E-2</v>
      </c>
      <c r="H1197" s="6">
        <v>3.0800000000000001E-2</v>
      </c>
      <c r="I1197" s="6">
        <v>1.3299999999999999E-2</v>
      </c>
      <c r="Q1197" s="6">
        <v>9</v>
      </c>
      <c r="R1197" s="6">
        <v>61</v>
      </c>
      <c r="S1197" s="6">
        <v>111</v>
      </c>
      <c r="T1197" s="6">
        <v>7643</v>
      </c>
      <c r="U1197" s="6">
        <v>0.39610000000000001</v>
      </c>
      <c r="V1197" s="6">
        <v>0.8538</v>
      </c>
      <c r="W1197" s="6">
        <v>0.23949999999999999</v>
      </c>
      <c r="X1197" s="6">
        <v>4</v>
      </c>
      <c r="Y1197" s="6">
        <v>78</v>
      </c>
      <c r="Z1197" s="6">
        <v>110</v>
      </c>
      <c r="AA1197" s="6">
        <v>11741</v>
      </c>
      <c r="AB1197" s="6">
        <v>0.50649999999999995</v>
      </c>
      <c r="AC1197" s="6">
        <v>0.84619999999999995</v>
      </c>
      <c r="AD1197" s="6">
        <v>0.3679</v>
      </c>
      <c r="AE1197" s="6">
        <v>6</v>
      </c>
      <c r="AF1197" s="6">
        <v>28</v>
      </c>
      <c r="AG1197" s="6">
        <v>52</v>
      </c>
      <c r="AH1197" s="6">
        <v>1348</v>
      </c>
      <c r="AI1197" s="6">
        <v>0.18179999999999999</v>
      </c>
      <c r="AJ1197" s="6">
        <v>0.4</v>
      </c>
      <c r="AK1197" s="6">
        <v>4.2200000000000001E-2</v>
      </c>
      <c r="AL1197" s="6">
        <v>1</v>
      </c>
      <c r="AM1197" s="6">
        <v>32</v>
      </c>
      <c r="AN1197" s="6">
        <v>68</v>
      </c>
      <c r="AO1197" s="6">
        <v>4803</v>
      </c>
      <c r="AP1197" s="6">
        <v>0.20780000000000001</v>
      </c>
      <c r="AQ1197" s="6">
        <v>0.52310000000000001</v>
      </c>
      <c r="AR1197" s="6">
        <v>0.15049999999999999</v>
      </c>
      <c r="AT1197" s="6">
        <f t="shared" si="53"/>
        <v>106.5</v>
      </c>
      <c r="AU1197" s="6" t="str">
        <f t="shared" si="54"/>
        <v/>
      </c>
      <c r="AV1197" s="6">
        <f t="shared" si="55"/>
        <v>125.29508196721312</v>
      </c>
      <c r="AW1197" s="7">
        <f t="shared" si="56"/>
        <v>150.52564102564102</v>
      </c>
      <c r="AX1197" s="6">
        <f t="shared" si="57"/>
        <v>48.142857142857146</v>
      </c>
      <c r="AY1197" s="6">
        <f t="shared" si="58"/>
        <v>150.09375</v>
      </c>
      <c r="BA1197" s="6">
        <f>VLOOKUP(A1197, ALL_AP_DATA!$A$2:$F$3600, 6, FALSE)</f>
        <v>154</v>
      </c>
      <c r="BB1197" s="6">
        <f>VLOOKUP(A1197, projmetadata!$A$2:$D$2036, 4, FALSE)</f>
        <v>47407</v>
      </c>
      <c r="BC1197" s="6" t="e">
        <f t="array" aca="1" ref="BC1197" ca="1">_xludf.IFS(I1197&lt;&gt;0, F1197/I1197, P1197&lt;&gt;0, M1197/P1197, W1197&lt;&gt;0, T1197/W1197, AD1197&lt;&gt;0, AA1197/AD1197, AK1197&lt;&gt;0, AH1197/AK1197, AR1197&lt;&gt;0, AO1197/AR1197, TRUE, 0)</f>
        <v>#NAME?</v>
      </c>
      <c r="BE1197" s="6" t="e">
        <f t="shared" ca="1" si="60"/>
        <v>#NAME?</v>
      </c>
      <c r="BF1197" s="6" t="e">
        <f t="shared" ca="1" si="61"/>
        <v>#NAME?</v>
      </c>
      <c r="BG1197" s="6"/>
      <c r="BH1197" s="6">
        <f>VLOOKUP(A1197, ALL_AP_DATA!$A$2:$D$3600, 3, FALSE)</f>
        <v>105</v>
      </c>
      <c r="BI1197" s="6">
        <f>VLOOKUP(A1197, ALL_AP_DATA!$A$2:$E$3600, 5, FALSE)</f>
        <v>31912</v>
      </c>
      <c r="BJ1197" s="6">
        <f t="shared" si="59"/>
        <v>207.22077922077921</v>
      </c>
      <c r="BK1197" s="6">
        <f t="shared" si="62"/>
        <v>0.68181818181818177</v>
      </c>
    </row>
    <row r="1198" spans="1:63" ht="15.75" customHeight="1" x14ac:dyDescent="0.2">
      <c r="A1198" s="6" t="s">
        <v>1257</v>
      </c>
      <c r="B1198" s="6" t="s">
        <v>61</v>
      </c>
      <c r="Q1198" s="6">
        <v>2</v>
      </c>
      <c r="R1198" s="6">
        <v>4</v>
      </c>
      <c r="S1198" s="6">
        <v>7</v>
      </c>
      <c r="T1198" s="6">
        <v>551</v>
      </c>
      <c r="U1198" s="6">
        <v>1.2200000000000001E-2</v>
      </c>
      <c r="V1198" s="6">
        <v>0.17949999999999999</v>
      </c>
      <c r="W1198" s="6">
        <v>0.27800000000000002</v>
      </c>
      <c r="X1198" s="6">
        <v>23</v>
      </c>
      <c r="Y1198" s="6">
        <v>137</v>
      </c>
      <c r="Z1198" s="6">
        <v>31</v>
      </c>
      <c r="AA1198" s="6">
        <v>1073</v>
      </c>
      <c r="AB1198" s="6">
        <v>0.41899999999999998</v>
      </c>
      <c r="AC1198" s="6">
        <v>0.79490000000000005</v>
      </c>
      <c r="AD1198" s="6">
        <v>0.54139999999999999</v>
      </c>
      <c r="AE1198" s="6">
        <v>16</v>
      </c>
      <c r="AF1198" s="6">
        <v>48</v>
      </c>
      <c r="AG1198" s="6">
        <v>19</v>
      </c>
      <c r="AH1198" s="6">
        <v>802</v>
      </c>
      <c r="AI1198" s="6">
        <v>0.14680000000000001</v>
      </c>
      <c r="AJ1198" s="6">
        <v>0.48720000000000002</v>
      </c>
      <c r="AK1198" s="6">
        <v>0.40460000000000002</v>
      </c>
      <c r="AT1198" s="6" t="str">
        <f t="shared" si="53"/>
        <v/>
      </c>
      <c r="AU1198" s="6" t="str">
        <f t="shared" si="54"/>
        <v/>
      </c>
      <c r="AV1198" s="6">
        <f t="shared" si="55"/>
        <v>137.75</v>
      </c>
      <c r="AW1198" s="7">
        <f t="shared" si="56"/>
        <v>7.8321167883211675</v>
      </c>
      <c r="AX1198" s="6">
        <f t="shared" si="57"/>
        <v>16.708333333333332</v>
      </c>
      <c r="AY1198" s="6" t="str">
        <f t="shared" si="58"/>
        <v/>
      </c>
      <c r="BA1198" s="6">
        <f>VLOOKUP(A1198, ALL_AP_DATA!$A$2:$F$3600, 6, FALSE)</f>
        <v>327</v>
      </c>
      <c r="BB1198" s="6">
        <f>VLOOKUP(A1198, projmetadata!$A$2:$D$2036, 4, FALSE)</f>
        <v>132565</v>
      </c>
      <c r="BC1198" s="6" t="e">
        <f t="array" aca="1" ref="BC1198" ca="1">_xludf.IFS(I1198&lt;&gt;0, F1198/I1198, P1198&lt;&gt;0, M1198/P1198, W1198&lt;&gt;0, T1198/W1198, AD1198&lt;&gt;0, AA1198/AD1198, AK1198&lt;&gt;0, AH1198/AK1198, AR1198&lt;&gt;0, AO1198/AR1198, TRUE, 0)</f>
        <v>#NAME?</v>
      </c>
      <c r="BE1198" s="6" t="e">
        <f t="shared" ca="1" si="60"/>
        <v>#NAME?</v>
      </c>
      <c r="BF1198" s="6" t="e">
        <f t="shared" ca="1" si="61"/>
        <v>#NAME?</v>
      </c>
      <c r="BG1198" s="6"/>
      <c r="BH1198" s="6">
        <f>VLOOKUP(A1198, ALL_AP_DATA!$A$2:$D$3600, 3, FALSE)</f>
        <v>147</v>
      </c>
      <c r="BI1198" s="6">
        <f>VLOOKUP(A1198, ALL_AP_DATA!$A$2:$E$3600, 5, FALSE)</f>
        <v>1982</v>
      </c>
      <c r="BJ1198" s="6">
        <f t="shared" si="59"/>
        <v>6.0611620795107033</v>
      </c>
      <c r="BK1198" s="6">
        <f t="shared" si="62"/>
        <v>0.44954128440366975</v>
      </c>
    </row>
    <row r="1199" spans="1:63" ht="15.75" customHeight="1" x14ac:dyDescent="0.2">
      <c r="A1199" s="6" t="s">
        <v>1258</v>
      </c>
      <c r="B1199" s="6" t="s">
        <v>64</v>
      </c>
      <c r="C1199" s="6">
        <v>1</v>
      </c>
      <c r="D1199" s="6">
        <v>28</v>
      </c>
      <c r="E1199" s="6">
        <v>5</v>
      </c>
      <c r="F1199" s="6">
        <v>202</v>
      </c>
      <c r="G1199" s="6">
        <v>0.1022</v>
      </c>
      <c r="H1199" s="6">
        <v>0.23810000000000001</v>
      </c>
      <c r="I1199" s="6">
        <v>6.6600000000000006E-2</v>
      </c>
      <c r="Q1199" s="6">
        <v>4</v>
      </c>
      <c r="R1199" s="6">
        <v>26</v>
      </c>
      <c r="S1199" s="6">
        <v>16</v>
      </c>
      <c r="T1199" s="6">
        <v>1736</v>
      </c>
      <c r="U1199" s="6">
        <v>9.4899999999999998E-2</v>
      </c>
      <c r="V1199" s="6">
        <v>0.76190000000000002</v>
      </c>
      <c r="W1199" s="6">
        <v>0.57269999999999999</v>
      </c>
      <c r="X1199" s="6">
        <v>7</v>
      </c>
      <c r="Y1199" s="6">
        <v>128</v>
      </c>
      <c r="Z1199" s="6">
        <v>17</v>
      </c>
      <c r="AA1199" s="6">
        <v>1438</v>
      </c>
      <c r="AB1199" s="6">
        <v>0.4672</v>
      </c>
      <c r="AC1199" s="6">
        <v>0.8095</v>
      </c>
      <c r="AD1199" s="6">
        <v>0.47439999999999999</v>
      </c>
      <c r="AE1199" s="6">
        <v>30</v>
      </c>
      <c r="AF1199" s="6">
        <v>90</v>
      </c>
      <c r="AG1199" s="6">
        <v>15</v>
      </c>
      <c r="AH1199" s="6">
        <v>1184</v>
      </c>
      <c r="AI1199" s="6">
        <v>0.32850000000000001</v>
      </c>
      <c r="AJ1199" s="6">
        <v>0.71430000000000005</v>
      </c>
      <c r="AK1199" s="6">
        <v>0.3906</v>
      </c>
      <c r="AT1199" s="6">
        <f t="shared" si="53"/>
        <v>7.2142857142857144</v>
      </c>
      <c r="AU1199" s="6" t="str">
        <f t="shared" si="54"/>
        <v/>
      </c>
      <c r="AV1199" s="6">
        <f t="shared" si="55"/>
        <v>66.769230769230774</v>
      </c>
      <c r="AW1199" s="7">
        <f t="shared" si="56"/>
        <v>11.234375</v>
      </c>
      <c r="AX1199" s="6">
        <f t="shared" si="57"/>
        <v>13.155555555555555</v>
      </c>
      <c r="AY1199" s="6" t="str">
        <f t="shared" si="58"/>
        <v/>
      </c>
      <c r="BA1199" s="6">
        <f>VLOOKUP(A1199, ALL_AP_DATA!$A$2:$F$3600, 6, FALSE)</f>
        <v>274</v>
      </c>
      <c r="BB1199" s="6">
        <f>VLOOKUP(A1199, projmetadata!$A$2:$D$2036, 4, FALSE)</f>
        <v>23097</v>
      </c>
      <c r="BC1199" s="6" t="e">
        <f t="array" aca="1" ref="BC1199" ca="1">_xludf.IFS(I1199&lt;&gt;0, F1199/I1199, P1199&lt;&gt;0, M1199/P1199, W1199&lt;&gt;0, T1199/W1199, AD1199&lt;&gt;0, AA1199/AD1199, AK1199&lt;&gt;0, AH1199/AK1199, AR1199&lt;&gt;0, AO1199/AR1199, TRUE, 0)</f>
        <v>#NAME?</v>
      </c>
      <c r="BE1199" s="6" t="e">
        <f t="shared" ca="1" si="60"/>
        <v>#NAME?</v>
      </c>
      <c r="BF1199" s="6" t="e">
        <f t="shared" ca="1" si="61"/>
        <v>#NAME?</v>
      </c>
      <c r="BG1199" s="6"/>
      <c r="BH1199" s="6">
        <f>VLOOKUP(A1199, ALL_AP_DATA!$A$2:$D$3600, 3, FALSE)</f>
        <v>156</v>
      </c>
      <c r="BI1199" s="6">
        <f>VLOOKUP(A1199, ALL_AP_DATA!$A$2:$E$3600, 5, FALSE)</f>
        <v>3031</v>
      </c>
      <c r="BJ1199" s="6">
        <f t="shared" si="59"/>
        <v>11.062043795620438</v>
      </c>
      <c r="BK1199" s="6">
        <f t="shared" si="62"/>
        <v>0.56934306569343063</v>
      </c>
    </row>
    <row r="1200" spans="1:63" ht="15.75" customHeight="1" x14ac:dyDescent="0.2">
      <c r="A1200" s="6" t="s">
        <v>1259</v>
      </c>
      <c r="B1200" s="6" t="s">
        <v>64</v>
      </c>
      <c r="C1200" s="6">
        <v>6</v>
      </c>
      <c r="D1200" s="6">
        <v>18</v>
      </c>
      <c r="E1200" s="6">
        <v>8</v>
      </c>
      <c r="F1200" s="6">
        <v>173</v>
      </c>
      <c r="G1200" s="6">
        <v>2.5399999999999999E-2</v>
      </c>
      <c r="H1200" s="6">
        <v>0.17019999999999999</v>
      </c>
      <c r="I1200" s="6">
        <v>2.6700000000000002E-2</v>
      </c>
      <c r="Q1200" s="6">
        <v>8</v>
      </c>
      <c r="R1200" s="6">
        <v>23</v>
      </c>
      <c r="S1200" s="6">
        <v>21</v>
      </c>
      <c r="T1200" s="6">
        <v>1444</v>
      </c>
      <c r="U1200" s="6">
        <v>3.2399999999999998E-2</v>
      </c>
      <c r="V1200" s="6">
        <v>0.44679999999999997</v>
      </c>
      <c r="W1200" s="6">
        <v>0.2225</v>
      </c>
      <c r="X1200" s="6">
        <v>12</v>
      </c>
      <c r="Y1200" s="6">
        <v>70</v>
      </c>
      <c r="Z1200" s="6">
        <v>15</v>
      </c>
      <c r="AA1200" s="6">
        <v>922</v>
      </c>
      <c r="AB1200" s="6">
        <v>9.8699999999999996E-2</v>
      </c>
      <c r="AC1200" s="6">
        <v>0.31909999999999999</v>
      </c>
      <c r="AD1200" s="6">
        <v>0.1421</v>
      </c>
      <c r="AE1200" s="6">
        <v>50</v>
      </c>
      <c r="AF1200" s="6">
        <v>172</v>
      </c>
      <c r="AG1200" s="6">
        <v>37</v>
      </c>
      <c r="AH1200" s="6">
        <v>2630</v>
      </c>
      <c r="AI1200" s="6">
        <v>0.24260000000000001</v>
      </c>
      <c r="AJ1200" s="6">
        <v>0.78720000000000001</v>
      </c>
      <c r="AK1200" s="6">
        <v>0.4052</v>
      </c>
      <c r="AT1200" s="6">
        <f t="shared" si="53"/>
        <v>9.6111111111111107</v>
      </c>
      <c r="AU1200" s="6" t="str">
        <f t="shared" si="54"/>
        <v/>
      </c>
      <c r="AV1200" s="6">
        <f t="shared" si="55"/>
        <v>62.782608695652172</v>
      </c>
      <c r="AW1200" s="7">
        <f t="shared" si="56"/>
        <v>13.171428571428571</v>
      </c>
      <c r="AX1200" s="6">
        <f t="shared" si="57"/>
        <v>15.290697674418604</v>
      </c>
      <c r="AY1200" s="6" t="str">
        <f t="shared" si="58"/>
        <v/>
      </c>
      <c r="BA1200" s="6">
        <f>VLOOKUP(A1200, ALL_AP_DATA!$A$2:$F$3600, 6, FALSE)</f>
        <v>709</v>
      </c>
      <c r="BB1200" s="6">
        <f>VLOOKUP(A1200, projmetadata!$A$2:$D$2036, 4, FALSE)</f>
        <v>33201</v>
      </c>
      <c r="BC1200" s="6" t="e">
        <f t="array" aca="1" ref="BC1200" ca="1">_xludf.IFS(I1200&lt;&gt;0, F1200/I1200, P1200&lt;&gt;0, M1200/P1200, W1200&lt;&gt;0, T1200/W1200, AD1200&lt;&gt;0, AA1200/AD1200, AK1200&lt;&gt;0, AH1200/AK1200, AR1200&lt;&gt;0, AO1200/AR1200, TRUE, 0)</f>
        <v>#NAME?</v>
      </c>
      <c r="BE1200" s="6" t="e">
        <f t="shared" ca="1" si="60"/>
        <v>#NAME?</v>
      </c>
      <c r="BF1200" s="6" t="e">
        <f t="shared" ca="1" si="61"/>
        <v>#NAME?</v>
      </c>
      <c r="BG1200" s="6"/>
      <c r="BH1200" s="6">
        <f>VLOOKUP(A1200, ALL_AP_DATA!$A$2:$D$3600, 3, FALSE)</f>
        <v>233</v>
      </c>
      <c r="BI1200" s="6">
        <f>VLOOKUP(A1200, ALL_AP_DATA!$A$2:$E$3600, 5, FALSE)</f>
        <v>6490</v>
      </c>
      <c r="BJ1200" s="6">
        <f t="shared" si="59"/>
        <v>9.1537376586741885</v>
      </c>
      <c r="BK1200" s="6">
        <f t="shared" si="62"/>
        <v>0.32863187588152326</v>
      </c>
    </row>
    <row r="1201" spans="1:63" ht="15.75" customHeight="1" x14ac:dyDescent="0.2">
      <c r="A1201" s="6" t="s">
        <v>1260</v>
      </c>
      <c r="B1201" s="6" t="s">
        <v>64</v>
      </c>
      <c r="C1201" s="6">
        <v>15</v>
      </c>
      <c r="D1201" s="6">
        <v>76</v>
      </c>
      <c r="E1201" s="6">
        <v>38</v>
      </c>
      <c r="F1201" s="6">
        <v>1164</v>
      </c>
      <c r="G1201" s="6">
        <v>8.2299999999999998E-2</v>
      </c>
      <c r="H1201" s="6">
        <v>0.55879999999999996</v>
      </c>
      <c r="I1201" s="6">
        <v>0.1716</v>
      </c>
      <c r="Q1201" s="6">
        <v>3</v>
      </c>
      <c r="R1201" s="6">
        <v>8</v>
      </c>
      <c r="S1201" s="6">
        <v>19</v>
      </c>
      <c r="T1201" s="6">
        <v>712</v>
      </c>
      <c r="U1201" s="6">
        <v>8.6999999999999994E-3</v>
      </c>
      <c r="V1201" s="6">
        <v>0.27939999999999998</v>
      </c>
      <c r="W1201" s="6">
        <v>0.105</v>
      </c>
      <c r="X1201" s="6">
        <v>67</v>
      </c>
      <c r="Y1201" s="6">
        <v>378</v>
      </c>
      <c r="Z1201" s="6">
        <v>55</v>
      </c>
      <c r="AA1201" s="6">
        <v>4261</v>
      </c>
      <c r="AB1201" s="6">
        <v>0.40949999999999998</v>
      </c>
      <c r="AC1201" s="6">
        <v>0.80879999999999996</v>
      </c>
      <c r="AD1201" s="6">
        <v>0.62809999999999999</v>
      </c>
      <c r="AE1201" s="6">
        <v>82</v>
      </c>
      <c r="AF1201" s="6">
        <v>360</v>
      </c>
      <c r="AG1201" s="6">
        <v>60</v>
      </c>
      <c r="AH1201" s="6">
        <v>3320</v>
      </c>
      <c r="AI1201" s="6">
        <v>0.39</v>
      </c>
      <c r="AJ1201" s="6">
        <v>0.88239999999999996</v>
      </c>
      <c r="AK1201" s="6">
        <v>0.4894</v>
      </c>
      <c r="AT1201" s="6">
        <f t="shared" si="53"/>
        <v>15.315789473684211</v>
      </c>
      <c r="AU1201" s="6" t="str">
        <f t="shared" si="54"/>
        <v/>
      </c>
      <c r="AV1201" s="6">
        <f t="shared" si="55"/>
        <v>89</v>
      </c>
      <c r="AW1201" s="7">
        <f t="shared" si="56"/>
        <v>11.272486772486772</v>
      </c>
      <c r="AX1201" s="6">
        <f t="shared" si="57"/>
        <v>9.2222222222222214</v>
      </c>
      <c r="AY1201" s="6" t="str">
        <f t="shared" si="58"/>
        <v/>
      </c>
      <c r="BA1201" s="6">
        <f>VLOOKUP(A1201, ALL_AP_DATA!$A$2:$F$3600, 6, FALSE)</f>
        <v>923</v>
      </c>
      <c r="BB1201" s="6">
        <f>VLOOKUP(A1201, projmetadata!$A$2:$D$2036, 4, FALSE)</f>
        <v>113768</v>
      </c>
      <c r="BC1201" s="6" t="e">
        <f t="array" aca="1" ref="BC1201" ca="1">_xludf.IFS(I1201&lt;&gt;0, F1201/I1201, P1201&lt;&gt;0, M1201/P1201, W1201&lt;&gt;0, T1201/W1201, AD1201&lt;&gt;0, AA1201/AD1201, AK1201&lt;&gt;0, AH1201/AK1201, AR1201&lt;&gt;0, AO1201/AR1201, TRUE, 0)</f>
        <v>#NAME?</v>
      </c>
      <c r="BE1201" s="6" t="e">
        <f t="shared" ca="1" si="60"/>
        <v>#NAME?</v>
      </c>
      <c r="BF1201" s="6" t="e">
        <f t="shared" ca="1" si="61"/>
        <v>#NAME?</v>
      </c>
      <c r="BG1201" s="6"/>
      <c r="BH1201" s="6">
        <f>VLOOKUP(A1201, ALL_AP_DATA!$A$2:$D$3600, 3, FALSE)</f>
        <v>572</v>
      </c>
      <c r="BI1201" s="6">
        <f>VLOOKUP(A1201, ALL_AP_DATA!$A$2:$E$3600, 5, FALSE)</f>
        <v>6784</v>
      </c>
      <c r="BJ1201" s="6">
        <f t="shared" si="59"/>
        <v>7.3499458288190684</v>
      </c>
      <c r="BK1201" s="6">
        <f t="shared" si="62"/>
        <v>0.61971830985915488</v>
      </c>
    </row>
    <row r="1202" spans="1:63" ht="15.75" customHeight="1" x14ac:dyDescent="0.2">
      <c r="A1202" s="6" t="s">
        <v>1261</v>
      </c>
      <c r="B1202" s="6" t="s">
        <v>61</v>
      </c>
      <c r="X1202" s="6">
        <v>1</v>
      </c>
      <c r="Y1202" s="6">
        <v>11</v>
      </c>
      <c r="Z1202" s="6">
        <v>0</v>
      </c>
      <c r="AA1202" s="6">
        <v>0</v>
      </c>
      <c r="AB1202" s="6">
        <v>6.59E-2</v>
      </c>
      <c r="AC1202" s="6">
        <v>0</v>
      </c>
      <c r="AD1202" s="6">
        <v>0</v>
      </c>
      <c r="AE1202" s="6">
        <v>4</v>
      </c>
      <c r="AF1202" s="6">
        <v>12</v>
      </c>
      <c r="AG1202" s="6">
        <v>2</v>
      </c>
      <c r="AH1202" s="6">
        <v>56</v>
      </c>
      <c r="AI1202" s="6">
        <v>7.1900000000000006E-2</v>
      </c>
      <c r="AJ1202" s="6">
        <v>0.5</v>
      </c>
      <c r="AK1202" s="6">
        <v>0.2772</v>
      </c>
      <c r="AT1202" s="6" t="str">
        <f t="shared" si="53"/>
        <v/>
      </c>
      <c r="AU1202" s="6" t="str">
        <f t="shared" si="54"/>
        <v/>
      </c>
      <c r="AV1202" s="6" t="str">
        <f t="shared" si="55"/>
        <v/>
      </c>
      <c r="AW1202" s="7">
        <f t="shared" si="56"/>
        <v>0</v>
      </c>
      <c r="AX1202" s="6">
        <f t="shared" si="57"/>
        <v>4.666666666666667</v>
      </c>
      <c r="AY1202" s="6" t="str">
        <f t="shared" si="58"/>
        <v/>
      </c>
      <c r="BA1202" s="6">
        <f>VLOOKUP(A1202, ALL_AP_DATA!$A$2:$F$3600, 6, FALSE)</f>
        <v>167</v>
      </c>
      <c r="BB1202" s="6">
        <f>VLOOKUP(A1202, projmetadata!$A$2:$D$2036, 4, FALSE)</f>
        <v>37983</v>
      </c>
      <c r="BC1202" s="6" t="e">
        <f t="array" aca="1" ref="BC1202" ca="1">_xludf.IFS(I1202&lt;&gt;0, F1202/I1202, P1202&lt;&gt;0, M1202/P1202, W1202&lt;&gt;0, T1202/W1202, AD1202&lt;&gt;0, AA1202/AD1202, AK1202&lt;&gt;0, AH1202/AK1202, AR1202&lt;&gt;0, AO1202/AR1202, TRUE, 0)</f>
        <v>#NAME?</v>
      </c>
      <c r="BE1202" s="6" t="e">
        <f t="shared" ca="1" si="60"/>
        <v>#NAME?</v>
      </c>
      <c r="BF1202" s="6" t="e">
        <f t="shared" ca="1" si="61"/>
        <v>#NAME?</v>
      </c>
      <c r="BG1202" s="6"/>
      <c r="BH1202" s="6">
        <f>VLOOKUP(A1202, ALL_AP_DATA!$A$2:$D$3600, 3, FALSE)</f>
        <v>19</v>
      </c>
      <c r="BI1202" s="6">
        <f>VLOOKUP(A1202, ALL_AP_DATA!$A$2:$E$3600, 5, FALSE)</f>
        <v>202</v>
      </c>
      <c r="BJ1202" s="6">
        <f t="shared" si="59"/>
        <v>1.2095808383233533</v>
      </c>
      <c r="BK1202" s="6">
        <f t="shared" si="62"/>
        <v>0.11377245508982035</v>
      </c>
    </row>
    <row r="1203" spans="1:63" ht="15.75" customHeight="1" x14ac:dyDescent="0.2">
      <c r="A1203" s="6" t="s">
        <v>1262</v>
      </c>
      <c r="B1203" s="6" t="s">
        <v>64</v>
      </c>
      <c r="C1203" s="6">
        <v>15</v>
      </c>
      <c r="D1203" s="6">
        <v>46</v>
      </c>
      <c r="E1203" s="6">
        <v>9</v>
      </c>
      <c r="F1203" s="6">
        <v>186</v>
      </c>
      <c r="G1203" s="6">
        <v>4.1200000000000001E-2</v>
      </c>
      <c r="H1203" s="6">
        <v>0.1452</v>
      </c>
      <c r="I1203" s="6">
        <v>2.4799999999999999E-2</v>
      </c>
      <c r="Q1203" s="6">
        <v>6</v>
      </c>
      <c r="R1203" s="6">
        <v>19</v>
      </c>
      <c r="S1203" s="6">
        <v>16</v>
      </c>
      <c r="T1203" s="6">
        <v>794</v>
      </c>
      <c r="U1203" s="6">
        <v>1.7000000000000001E-2</v>
      </c>
      <c r="V1203" s="6">
        <v>0.2581</v>
      </c>
      <c r="W1203" s="6">
        <v>0.1057</v>
      </c>
      <c r="X1203" s="6">
        <v>27</v>
      </c>
      <c r="Y1203" s="6">
        <v>111</v>
      </c>
      <c r="Z1203" s="6">
        <v>24</v>
      </c>
      <c r="AA1203" s="6">
        <v>1164</v>
      </c>
      <c r="AB1203" s="6">
        <v>9.9500000000000005E-2</v>
      </c>
      <c r="AC1203" s="6">
        <v>0.3871</v>
      </c>
      <c r="AD1203" s="6">
        <v>0.155</v>
      </c>
      <c r="AE1203" s="6">
        <v>87</v>
      </c>
      <c r="AF1203" s="6">
        <v>476</v>
      </c>
      <c r="AG1203" s="6">
        <v>36</v>
      </c>
      <c r="AH1203" s="6">
        <v>4158</v>
      </c>
      <c r="AI1203" s="6">
        <v>0.42649999999999999</v>
      </c>
      <c r="AJ1203" s="6">
        <v>0.5806</v>
      </c>
      <c r="AK1203" s="6">
        <v>0.55359999999999998</v>
      </c>
      <c r="AT1203" s="6">
        <f t="shared" si="53"/>
        <v>4.0434782608695654</v>
      </c>
      <c r="AU1203" s="6" t="str">
        <f t="shared" si="54"/>
        <v/>
      </c>
      <c r="AV1203" s="6">
        <f t="shared" si="55"/>
        <v>41.789473684210527</v>
      </c>
      <c r="AW1203" s="7">
        <f t="shared" si="56"/>
        <v>10.486486486486486</v>
      </c>
      <c r="AX1203" s="6">
        <f t="shared" si="57"/>
        <v>8.735294117647058</v>
      </c>
      <c r="AY1203" s="6" t="str">
        <f t="shared" si="58"/>
        <v/>
      </c>
      <c r="BA1203" s="6">
        <f>VLOOKUP(A1203, ALL_AP_DATA!$A$2:$F$3600, 6, FALSE)</f>
        <v>1116</v>
      </c>
      <c r="BB1203" s="6">
        <f>VLOOKUP(A1203, projmetadata!$A$2:$D$2036, 4, FALSE)</f>
        <v>77245</v>
      </c>
      <c r="BC1203" s="6" t="e">
        <f t="array" aca="1" ref="BC1203" ca="1">_xludf.IFS(I1203&lt;&gt;0, F1203/I1203, P1203&lt;&gt;0, M1203/P1203, W1203&lt;&gt;0, T1203/W1203, AD1203&lt;&gt;0, AA1203/AD1203, AK1203&lt;&gt;0, AH1203/AK1203, AR1203&lt;&gt;0, AO1203/AR1203, TRUE, 0)</f>
        <v>#NAME?</v>
      </c>
      <c r="BE1203" s="6" t="e">
        <f t="shared" ca="1" si="60"/>
        <v>#NAME?</v>
      </c>
      <c r="BF1203" s="6" t="e">
        <f t="shared" ca="1" si="61"/>
        <v>#NAME?</v>
      </c>
      <c r="BG1203" s="6"/>
      <c r="BH1203" s="6">
        <f>VLOOKUP(A1203, ALL_AP_DATA!$A$2:$D$3600, 3, FALSE)</f>
        <v>559</v>
      </c>
      <c r="BI1203" s="6">
        <f>VLOOKUP(A1203, ALL_AP_DATA!$A$2:$E$3600, 5, FALSE)</f>
        <v>7511</v>
      </c>
      <c r="BJ1203" s="6">
        <f t="shared" si="59"/>
        <v>6.7302867383512543</v>
      </c>
      <c r="BK1203" s="6">
        <f t="shared" si="62"/>
        <v>0.50089605734767029</v>
      </c>
    </row>
    <row r="1204" spans="1:63" ht="15.75" customHeight="1" x14ac:dyDescent="0.2">
      <c r="A1204" s="6" t="s">
        <v>1263</v>
      </c>
      <c r="B1204" s="6" t="s">
        <v>61</v>
      </c>
      <c r="Q1204" s="6">
        <v>3</v>
      </c>
      <c r="R1204" s="6">
        <v>6</v>
      </c>
      <c r="S1204" s="6">
        <v>8</v>
      </c>
      <c r="T1204" s="6">
        <v>780</v>
      </c>
      <c r="U1204" s="6">
        <v>1.32E-2</v>
      </c>
      <c r="V1204" s="6">
        <v>0.3478</v>
      </c>
      <c r="W1204" s="6">
        <v>0.30940000000000001</v>
      </c>
      <c r="X1204" s="6">
        <v>3</v>
      </c>
      <c r="Y1204" s="6">
        <v>24</v>
      </c>
      <c r="Z1204" s="6">
        <v>13</v>
      </c>
      <c r="AA1204" s="6">
        <v>1241</v>
      </c>
      <c r="AB1204" s="6">
        <v>5.2900000000000003E-2</v>
      </c>
      <c r="AC1204" s="6">
        <v>0.56520000000000004</v>
      </c>
      <c r="AD1204" s="6">
        <v>0.49230000000000002</v>
      </c>
      <c r="AE1204" s="6">
        <v>6</v>
      </c>
      <c r="AF1204" s="6">
        <v>162</v>
      </c>
      <c r="AG1204" s="6">
        <v>11</v>
      </c>
      <c r="AH1204" s="6">
        <v>96</v>
      </c>
      <c r="AI1204" s="6">
        <v>0.35680000000000001</v>
      </c>
      <c r="AJ1204" s="6">
        <v>0.4783</v>
      </c>
      <c r="AK1204" s="6">
        <v>3.8100000000000002E-2</v>
      </c>
      <c r="AT1204" s="6" t="str">
        <f t="shared" si="53"/>
        <v/>
      </c>
      <c r="AU1204" s="6" t="str">
        <f t="shared" si="54"/>
        <v/>
      </c>
      <c r="AV1204" s="6">
        <f t="shared" si="55"/>
        <v>130</v>
      </c>
      <c r="AW1204" s="7">
        <f t="shared" si="56"/>
        <v>51.708333333333336</v>
      </c>
      <c r="AX1204" s="6">
        <f t="shared" si="57"/>
        <v>0.59259259259259256</v>
      </c>
      <c r="AY1204" s="6" t="str">
        <f t="shared" si="58"/>
        <v/>
      </c>
      <c r="BA1204" s="6">
        <f>VLOOKUP(A1204, ALL_AP_DATA!$A$2:$F$3600, 6, FALSE)</f>
        <v>454</v>
      </c>
      <c r="BB1204" s="6">
        <f>VLOOKUP(A1204, projmetadata!$A$2:$D$2036, 4, FALSE)</f>
        <v>42061</v>
      </c>
      <c r="BC1204" s="6" t="e">
        <f t="array" aca="1" ref="BC1204" ca="1">_xludf.IFS(I1204&lt;&gt;0, F1204/I1204, P1204&lt;&gt;0, M1204/P1204, W1204&lt;&gt;0, T1204/W1204, AD1204&lt;&gt;0, AA1204/AD1204, AK1204&lt;&gt;0, AH1204/AK1204, AR1204&lt;&gt;0, AO1204/AR1204, TRUE, 0)</f>
        <v>#NAME?</v>
      </c>
      <c r="BE1204" s="6" t="e">
        <f t="shared" ca="1" si="60"/>
        <v>#NAME?</v>
      </c>
      <c r="BF1204" s="6" t="e">
        <f t="shared" ca="1" si="61"/>
        <v>#NAME?</v>
      </c>
      <c r="BG1204" s="6"/>
      <c r="BH1204" s="6">
        <f>VLOOKUP(A1204, ALL_AP_DATA!$A$2:$D$3600, 3, FALSE)</f>
        <v>183</v>
      </c>
      <c r="BI1204" s="6">
        <f>VLOOKUP(A1204, ALL_AP_DATA!$A$2:$E$3600, 5, FALSE)</f>
        <v>2521</v>
      </c>
      <c r="BJ1204" s="6">
        <f t="shared" si="59"/>
        <v>5.5528634361233484</v>
      </c>
      <c r="BK1204" s="6">
        <f t="shared" si="62"/>
        <v>0.40308370044052866</v>
      </c>
    </row>
    <row r="1205" spans="1:63" ht="15.75" customHeight="1" x14ac:dyDescent="0.2">
      <c r="A1205" s="6" t="s">
        <v>1264</v>
      </c>
      <c r="B1205" s="6" t="s">
        <v>64</v>
      </c>
      <c r="C1205" s="6">
        <v>41</v>
      </c>
      <c r="D1205" s="6">
        <v>151</v>
      </c>
      <c r="E1205" s="6">
        <v>342</v>
      </c>
      <c r="F1205" s="6">
        <v>10272</v>
      </c>
      <c r="G1205" s="6">
        <v>8.4500000000000006E-2</v>
      </c>
      <c r="H1205" s="6">
        <v>0.63100000000000001</v>
      </c>
      <c r="I1205" s="6">
        <v>0.39639999999999997</v>
      </c>
      <c r="J1205" s="6">
        <v>2</v>
      </c>
      <c r="K1205" s="6">
        <v>17</v>
      </c>
      <c r="L1205" s="6">
        <v>171</v>
      </c>
      <c r="M1205" s="6">
        <v>3558</v>
      </c>
      <c r="N1205" s="6">
        <v>9.4999999999999998E-3</v>
      </c>
      <c r="O1205" s="6">
        <v>0.3155</v>
      </c>
      <c r="P1205" s="6">
        <v>0.13730000000000001</v>
      </c>
      <c r="Q1205" s="6">
        <v>28</v>
      </c>
      <c r="R1205" s="6">
        <v>86</v>
      </c>
      <c r="S1205" s="6">
        <v>314</v>
      </c>
      <c r="T1205" s="6">
        <v>11535</v>
      </c>
      <c r="U1205" s="6">
        <v>4.82E-2</v>
      </c>
      <c r="V1205" s="6">
        <v>0.57930000000000004</v>
      </c>
      <c r="W1205" s="6">
        <v>0.4451</v>
      </c>
      <c r="X1205" s="6">
        <v>53</v>
      </c>
      <c r="Y1205" s="6">
        <v>394</v>
      </c>
      <c r="Z1205" s="6">
        <v>371</v>
      </c>
      <c r="AA1205" s="6">
        <v>10857</v>
      </c>
      <c r="AB1205" s="6">
        <v>0.22059999999999999</v>
      </c>
      <c r="AC1205" s="6">
        <v>0.6845</v>
      </c>
      <c r="AD1205" s="6">
        <v>0.41899999999999998</v>
      </c>
      <c r="AE1205" s="6">
        <v>69</v>
      </c>
      <c r="AF1205" s="6">
        <v>335</v>
      </c>
      <c r="AG1205" s="6">
        <v>325</v>
      </c>
      <c r="AH1205" s="6">
        <v>9312</v>
      </c>
      <c r="AI1205" s="6">
        <v>0.18759999999999999</v>
      </c>
      <c r="AJ1205" s="6">
        <v>0.59960000000000002</v>
      </c>
      <c r="AK1205" s="6">
        <v>0.35930000000000001</v>
      </c>
      <c r="AT1205" s="6">
        <f t="shared" si="53"/>
        <v>68.026490066225165</v>
      </c>
      <c r="AU1205" s="6">
        <f t="shared" si="54"/>
        <v>209.29411764705881</v>
      </c>
      <c r="AV1205" s="6">
        <f t="shared" si="55"/>
        <v>134.12790697674419</v>
      </c>
      <c r="AW1205" s="7">
        <f t="shared" si="56"/>
        <v>27.555837563451778</v>
      </c>
      <c r="AX1205" s="6">
        <f t="shared" si="57"/>
        <v>27.797014925373134</v>
      </c>
      <c r="AY1205" s="6" t="str">
        <f t="shared" si="58"/>
        <v/>
      </c>
      <c r="BA1205" s="6">
        <f>VLOOKUP(A1205, ALL_AP_DATA!$A$2:$F$3600, 6, FALSE)</f>
        <v>1786</v>
      </c>
      <c r="BB1205" s="6">
        <f>VLOOKUP(A1205, projmetadata!$A$2:$D$2036, 4, FALSE)</f>
        <v>81676</v>
      </c>
      <c r="BC1205" s="6" t="e">
        <f t="array" aca="1" ref="BC1205" ca="1">_xludf.IFS(I1205&lt;&gt;0, F1205/I1205, P1205&lt;&gt;0, M1205/P1205, W1205&lt;&gt;0, T1205/W1205, AD1205&lt;&gt;0, AA1205/AD1205, AK1205&lt;&gt;0, AH1205/AK1205, AR1205&lt;&gt;0, AO1205/AR1205, TRUE, 0)</f>
        <v>#NAME?</v>
      </c>
      <c r="BE1205" s="6" t="e">
        <f t="shared" ca="1" si="60"/>
        <v>#NAME?</v>
      </c>
      <c r="BF1205" s="6" t="e">
        <f t="shared" ca="1" si="61"/>
        <v>#NAME?</v>
      </c>
      <c r="BG1205" s="6"/>
      <c r="BH1205" s="6">
        <f>VLOOKUP(A1205, ALL_AP_DATA!$A$2:$D$3600, 3, FALSE)</f>
        <v>667</v>
      </c>
      <c r="BI1205" s="6">
        <f>VLOOKUP(A1205, ALL_AP_DATA!$A$2:$E$3600, 5, FALSE)</f>
        <v>25914</v>
      </c>
      <c r="BJ1205" s="6">
        <f t="shared" si="59"/>
        <v>14.509518477043674</v>
      </c>
      <c r="BK1205" s="6">
        <f t="shared" si="62"/>
        <v>0.37346024636058228</v>
      </c>
    </row>
    <row r="1206" spans="1:63" ht="15.75" customHeight="1" x14ac:dyDescent="0.2">
      <c r="A1206" s="6" t="s">
        <v>1265</v>
      </c>
      <c r="B1206" s="6" t="s">
        <v>61</v>
      </c>
      <c r="C1206" s="6">
        <v>1</v>
      </c>
      <c r="D1206" s="6">
        <v>2</v>
      </c>
      <c r="E1206" s="6">
        <v>6</v>
      </c>
      <c r="F1206" s="6">
        <v>27</v>
      </c>
      <c r="G1206" s="6">
        <v>1.52E-2</v>
      </c>
      <c r="H1206" s="6">
        <v>0.1154</v>
      </c>
      <c r="I1206" s="6">
        <v>1.0699999999999999E-2</v>
      </c>
      <c r="Q1206" s="6">
        <v>2</v>
      </c>
      <c r="R1206" s="6">
        <v>5</v>
      </c>
      <c r="S1206" s="6">
        <v>14</v>
      </c>
      <c r="T1206" s="6">
        <v>349</v>
      </c>
      <c r="U1206" s="6">
        <v>3.7900000000000003E-2</v>
      </c>
      <c r="V1206" s="6">
        <v>0.26919999999999999</v>
      </c>
      <c r="W1206" s="6">
        <v>0.13780000000000001</v>
      </c>
      <c r="X1206" s="6">
        <v>4</v>
      </c>
      <c r="Y1206" s="6">
        <v>60</v>
      </c>
      <c r="Z1206" s="6">
        <v>43</v>
      </c>
      <c r="AA1206" s="6">
        <v>2009</v>
      </c>
      <c r="AB1206" s="6">
        <v>0.45450000000000002</v>
      </c>
      <c r="AC1206" s="6">
        <v>0.82689999999999997</v>
      </c>
      <c r="AD1206" s="6">
        <v>0.79310000000000003</v>
      </c>
      <c r="AT1206" s="6">
        <f t="shared" si="53"/>
        <v>13.5</v>
      </c>
      <c r="AU1206" s="6" t="str">
        <f t="shared" si="54"/>
        <v/>
      </c>
      <c r="AV1206" s="6">
        <f t="shared" si="55"/>
        <v>69.8</v>
      </c>
      <c r="AW1206" s="7">
        <f t="shared" si="56"/>
        <v>33.483333333333334</v>
      </c>
      <c r="AX1206" s="6" t="str">
        <f t="shared" si="57"/>
        <v/>
      </c>
      <c r="AY1206" s="6" t="str">
        <f t="shared" si="58"/>
        <v/>
      </c>
      <c r="BA1206" s="6">
        <f>VLOOKUP(A1206, ALL_AP_DATA!$A$2:$F$3600, 6, FALSE)</f>
        <v>132</v>
      </c>
      <c r="BB1206" s="6">
        <f>VLOOKUP(A1206, projmetadata!$A$2:$D$2036, 4, FALSE)</f>
        <v>44104</v>
      </c>
      <c r="BC1206" s="6" t="e">
        <f t="array" aca="1" ref="BC1206" ca="1">_xludf.IFS(I1206&lt;&gt;0, F1206/I1206, P1206&lt;&gt;0, M1206/P1206, W1206&lt;&gt;0, T1206/W1206, AD1206&lt;&gt;0, AA1206/AD1206, AK1206&lt;&gt;0, AH1206/AK1206, AR1206&lt;&gt;0, AO1206/AR1206, TRUE, 0)</f>
        <v>#NAME?</v>
      </c>
      <c r="BE1206" s="6" t="e">
        <f t="shared" ca="1" si="60"/>
        <v>#NAME?</v>
      </c>
      <c r="BF1206" s="6" t="e">
        <f t="shared" ca="1" si="61"/>
        <v>#NAME?</v>
      </c>
      <c r="BG1206" s="6"/>
      <c r="BH1206" s="6">
        <f>VLOOKUP(A1206, ALL_AP_DATA!$A$2:$D$3600, 3, FALSE)</f>
        <v>62</v>
      </c>
      <c r="BI1206" s="6">
        <f>VLOOKUP(A1206, ALL_AP_DATA!$A$2:$E$3600, 5, FALSE)</f>
        <v>2533</v>
      </c>
      <c r="BJ1206" s="6">
        <f t="shared" si="59"/>
        <v>19.189393939393938</v>
      </c>
      <c r="BK1206" s="6">
        <f t="shared" si="62"/>
        <v>0.46969696969696972</v>
      </c>
    </row>
    <row r="1207" spans="1:63" ht="15.75" customHeight="1" x14ac:dyDescent="0.2">
      <c r="A1207" s="6" t="s">
        <v>1266</v>
      </c>
      <c r="B1207" s="6" t="s">
        <v>64</v>
      </c>
      <c r="C1207" s="6">
        <v>37</v>
      </c>
      <c r="D1207" s="6">
        <v>141</v>
      </c>
      <c r="E1207" s="6">
        <v>80</v>
      </c>
      <c r="F1207" s="6">
        <v>1257</v>
      </c>
      <c r="G1207" s="6">
        <v>1.9099999999999999E-2</v>
      </c>
      <c r="H1207" s="6">
        <v>0.16669999999999999</v>
      </c>
      <c r="I1207" s="6">
        <v>3.1300000000000001E-2</v>
      </c>
      <c r="Q1207" s="6">
        <v>71</v>
      </c>
      <c r="R1207" s="6">
        <v>281</v>
      </c>
      <c r="S1207" s="6">
        <v>289</v>
      </c>
      <c r="T1207" s="6">
        <v>21166</v>
      </c>
      <c r="U1207" s="6">
        <v>3.7999999999999999E-2</v>
      </c>
      <c r="V1207" s="6">
        <v>0.60209999999999997</v>
      </c>
      <c r="W1207" s="6">
        <v>0.52780000000000005</v>
      </c>
      <c r="X1207" s="6">
        <v>188</v>
      </c>
      <c r="Y1207" s="6">
        <v>906</v>
      </c>
      <c r="Z1207" s="6">
        <v>234</v>
      </c>
      <c r="AA1207" s="6">
        <v>6250</v>
      </c>
      <c r="AB1207" s="6">
        <v>0.12239999999999999</v>
      </c>
      <c r="AC1207" s="6">
        <v>0.48749999999999999</v>
      </c>
      <c r="AD1207" s="6">
        <v>0.15579999999999999</v>
      </c>
      <c r="AE1207" s="6">
        <v>325</v>
      </c>
      <c r="AF1207" s="6">
        <v>2673</v>
      </c>
      <c r="AG1207" s="6">
        <v>355</v>
      </c>
      <c r="AH1207" s="6">
        <v>19132</v>
      </c>
      <c r="AI1207" s="6">
        <v>0.36130000000000001</v>
      </c>
      <c r="AJ1207" s="6">
        <v>0.73960000000000004</v>
      </c>
      <c r="AK1207" s="6">
        <v>0.47699999999999998</v>
      </c>
      <c r="AL1207" s="6">
        <v>2</v>
      </c>
      <c r="AM1207" s="6">
        <v>31</v>
      </c>
      <c r="AN1207" s="6">
        <v>51</v>
      </c>
      <c r="AO1207" s="6">
        <v>2291</v>
      </c>
      <c r="AP1207" s="6">
        <v>4.1999999999999997E-3</v>
      </c>
      <c r="AQ1207" s="6">
        <v>0.1062</v>
      </c>
      <c r="AR1207" s="6">
        <v>5.7099999999999998E-2</v>
      </c>
      <c r="AT1207" s="6">
        <f t="shared" si="53"/>
        <v>8.914893617021276</v>
      </c>
      <c r="AU1207" s="6" t="str">
        <f t="shared" si="54"/>
        <v/>
      </c>
      <c r="AV1207" s="6">
        <f t="shared" si="55"/>
        <v>75.32384341637011</v>
      </c>
      <c r="AW1207" s="7">
        <f t="shared" si="56"/>
        <v>6.8984547461368653</v>
      </c>
      <c r="AX1207" s="6">
        <f t="shared" si="57"/>
        <v>7.1575009352787129</v>
      </c>
      <c r="AY1207" s="6">
        <f t="shared" si="58"/>
        <v>73.903225806451616</v>
      </c>
      <c r="BA1207" s="6">
        <f>VLOOKUP(A1207, ALL_AP_DATA!$A$2:$F$3600, 6, FALSE)</f>
        <v>7399</v>
      </c>
      <c r="BB1207" s="6">
        <f>VLOOKUP(A1207, projmetadata!$A$2:$D$2036, 4, FALSE)</f>
        <v>521259</v>
      </c>
      <c r="BC1207" s="6" t="e">
        <f t="array" aca="1" ref="BC1207" ca="1">_xludf.IFS(I1207&lt;&gt;0, F1207/I1207, P1207&lt;&gt;0, M1207/P1207, W1207&lt;&gt;0, T1207/W1207, AD1207&lt;&gt;0, AA1207/AD1207, AK1207&lt;&gt;0, AH1207/AK1207, AR1207&lt;&gt;0, AO1207/AR1207, TRUE, 0)</f>
        <v>#NAME?</v>
      </c>
      <c r="BE1207" s="6" t="e">
        <f t="shared" ca="1" si="60"/>
        <v>#NAME?</v>
      </c>
      <c r="BF1207" s="6" t="e">
        <f t="shared" ca="1" si="61"/>
        <v>#NAME?</v>
      </c>
      <c r="BG1207" s="6"/>
      <c r="BH1207" s="6">
        <f>VLOOKUP(A1207, ALL_AP_DATA!$A$2:$D$3600, 3, FALSE)</f>
        <v>3280</v>
      </c>
      <c r="BI1207" s="6">
        <f>VLOOKUP(A1207, ALL_AP_DATA!$A$2:$E$3600, 5, FALSE)</f>
        <v>40106</v>
      </c>
      <c r="BJ1207" s="6">
        <f t="shared" si="59"/>
        <v>5.4204622246249494</v>
      </c>
      <c r="BK1207" s="6">
        <f t="shared" si="62"/>
        <v>0.44330314907419921</v>
      </c>
    </row>
    <row r="1208" spans="1:63" ht="15.75" customHeight="1" x14ac:dyDescent="0.2">
      <c r="A1208" s="6" t="s">
        <v>1267</v>
      </c>
      <c r="B1208" s="6" t="s">
        <v>64</v>
      </c>
      <c r="C1208" s="6">
        <v>1</v>
      </c>
      <c r="D1208" s="6">
        <v>2</v>
      </c>
      <c r="E1208" s="6">
        <v>6</v>
      </c>
      <c r="F1208" s="6">
        <v>125</v>
      </c>
      <c r="G1208" s="6">
        <v>5.0000000000000001E-3</v>
      </c>
      <c r="H1208" s="6">
        <v>1.9E-2</v>
      </c>
      <c r="I1208" s="6">
        <v>5.7000000000000002E-3</v>
      </c>
      <c r="Q1208" s="6">
        <v>12</v>
      </c>
      <c r="R1208" s="6">
        <v>43</v>
      </c>
      <c r="S1208" s="6">
        <v>162</v>
      </c>
      <c r="T1208" s="6">
        <v>9437</v>
      </c>
      <c r="U1208" s="6">
        <v>0.107</v>
      </c>
      <c r="V1208" s="6">
        <v>0.51429999999999998</v>
      </c>
      <c r="W1208" s="6">
        <v>0.43059999999999998</v>
      </c>
      <c r="X1208" s="6">
        <v>7</v>
      </c>
      <c r="Y1208" s="6">
        <v>64</v>
      </c>
      <c r="Z1208" s="6">
        <v>37</v>
      </c>
      <c r="AA1208" s="6">
        <v>1586</v>
      </c>
      <c r="AB1208" s="6">
        <v>0.15920000000000001</v>
      </c>
      <c r="AC1208" s="6">
        <v>0.11749999999999999</v>
      </c>
      <c r="AD1208" s="6">
        <v>7.2400000000000006E-2</v>
      </c>
      <c r="AE1208" s="6">
        <v>60</v>
      </c>
      <c r="AF1208" s="6">
        <v>204</v>
      </c>
      <c r="AG1208" s="6">
        <v>249</v>
      </c>
      <c r="AH1208" s="6">
        <v>15149</v>
      </c>
      <c r="AI1208" s="6">
        <v>0.50749999999999995</v>
      </c>
      <c r="AJ1208" s="6">
        <v>0.79049999999999998</v>
      </c>
      <c r="AK1208" s="6">
        <v>0.69120000000000004</v>
      </c>
      <c r="AT1208" s="6">
        <f t="shared" si="53"/>
        <v>62.5</v>
      </c>
      <c r="AU1208" s="6" t="str">
        <f t="shared" si="54"/>
        <v/>
      </c>
      <c r="AV1208" s="6">
        <f t="shared" si="55"/>
        <v>219.46511627906978</v>
      </c>
      <c r="AW1208" s="7">
        <f t="shared" si="56"/>
        <v>24.78125</v>
      </c>
      <c r="AX1208" s="6">
        <f t="shared" si="57"/>
        <v>74.259803921568633</v>
      </c>
      <c r="AY1208" s="6" t="str">
        <f t="shared" si="58"/>
        <v/>
      </c>
      <c r="BA1208" s="6">
        <f>VLOOKUP(A1208, ALL_AP_DATA!$A$2:$F$3600, 6, FALSE)</f>
        <v>402</v>
      </c>
      <c r="BB1208" s="6">
        <f>VLOOKUP(A1208, projmetadata!$A$2:$D$2036, 4, FALSE)</f>
        <v>36385</v>
      </c>
      <c r="BC1208" s="6" t="e">
        <f t="array" aca="1" ref="BC1208" ca="1">_xludf.IFS(I1208&lt;&gt;0, F1208/I1208, P1208&lt;&gt;0, M1208/P1208, W1208&lt;&gt;0, T1208/W1208, AD1208&lt;&gt;0, AA1208/AD1208, AK1208&lt;&gt;0, AH1208/AK1208, AR1208&lt;&gt;0, AO1208/AR1208, TRUE, 0)</f>
        <v>#NAME?</v>
      </c>
      <c r="BE1208" s="6" t="e">
        <f t="shared" ca="1" si="60"/>
        <v>#NAME?</v>
      </c>
      <c r="BF1208" s="6" t="e">
        <f t="shared" ca="1" si="61"/>
        <v>#NAME?</v>
      </c>
      <c r="BG1208" s="6"/>
      <c r="BH1208" s="6">
        <f>VLOOKUP(A1208, ALL_AP_DATA!$A$2:$D$3600, 3, FALSE)</f>
        <v>255</v>
      </c>
      <c r="BI1208" s="6">
        <f>VLOOKUP(A1208, ALL_AP_DATA!$A$2:$E$3600, 5, FALSE)</f>
        <v>21918</v>
      </c>
      <c r="BJ1208" s="6">
        <f t="shared" si="59"/>
        <v>54.522388059701491</v>
      </c>
      <c r="BK1208" s="6">
        <f t="shared" si="62"/>
        <v>0.63432835820895528</v>
      </c>
    </row>
    <row r="1209" spans="1:63" ht="15.75" customHeight="1" x14ac:dyDescent="0.2">
      <c r="A1209" s="6" t="s">
        <v>1268</v>
      </c>
      <c r="B1209" s="6" t="s">
        <v>61</v>
      </c>
      <c r="C1209" s="6">
        <v>44</v>
      </c>
      <c r="D1209" s="6">
        <v>102</v>
      </c>
      <c r="E1209" s="6">
        <v>0</v>
      </c>
      <c r="F1209" s="6">
        <v>0</v>
      </c>
      <c r="G1209" s="6">
        <v>1.6400000000000001E-2</v>
      </c>
      <c r="H1209" s="6">
        <v>0</v>
      </c>
      <c r="I1209" s="6">
        <v>0</v>
      </c>
      <c r="X1209" s="6">
        <v>359</v>
      </c>
      <c r="Y1209" s="6">
        <v>4632</v>
      </c>
      <c r="Z1209" s="6">
        <v>0</v>
      </c>
      <c r="AA1209" s="6">
        <v>0</v>
      </c>
      <c r="AB1209" s="6">
        <v>0.74590000000000001</v>
      </c>
      <c r="AC1209" s="6">
        <v>0</v>
      </c>
      <c r="AD1209" s="6">
        <v>0</v>
      </c>
      <c r="AE1209" s="6">
        <v>226</v>
      </c>
      <c r="AF1209" s="6">
        <v>1972</v>
      </c>
      <c r="AG1209" s="6">
        <v>0</v>
      </c>
      <c r="AH1209" s="6">
        <v>0</v>
      </c>
      <c r="AI1209" s="6">
        <v>0.31759999999999999</v>
      </c>
      <c r="AJ1209" s="6">
        <v>0</v>
      </c>
      <c r="AK1209" s="6">
        <v>0</v>
      </c>
      <c r="AT1209" s="6">
        <f t="shared" si="53"/>
        <v>0</v>
      </c>
      <c r="AU1209" s="6" t="str">
        <f t="shared" si="54"/>
        <v/>
      </c>
      <c r="AV1209" s="6" t="str">
        <f t="shared" si="55"/>
        <v/>
      </c>
      <c r="AW1209" s="7">
        <f t="shared" si="56"/>
        <v>0</v>
      </c>
      <c r="AX1209" s="6">
        <f t="shared" si="57"/>
        <v>0</v>
      </c>
      <c r="AY1209" s="6" t="str">
        <f t="shared" si="58"/>
        <v/>
      </c>
      <c r="BA1209" s="6">
        <f>VLOOKUP(A1209, ALL_AP_DATA!$A$2:$F$3600, 6, FALSE)</f>
        <v>6210</v>
      </c>
      <c r="BB1209" s="6">
        <f>VLOOKUP(A1209, projmetadata!$A$2:$D$2036, 4, FALSE)</f>
        <v>1879673</v>
      </c>
      <c r="BC1209" s="6" t="e">
        <f t="array" aca="1" ref="BC1209" ca="1">_xludf.IFS(I1209&lt;&gt;0, F1209/I1209, P1209&lt;&gt;0, M1209/P1209, W1209&lt;&gt;0, T1209/W1209, AD1209&lt;&gt;0, AA1209/AD1209, AK1209&lt;&gt;0, AH1209/AK1209, AR1209&lt;&gt;0, AO1209/AR1209, TRUE, 0)</f>
        <v>#NAME?</v>
      </c>
      <c r="BE1209" s="6" t="e">
        <f t="shared" ca="1" si="60"/>
        <v>#NAME?</v>
      </c>
      <c r="BF1209" s="6" t="e">
        <f t="shared" ca="1" si="61"/>
        <v>#NAME?</v>
      </c>
      <c r="BG1209" s="6"/>
      <c r="BH1209" s="6">
        <f>VLOOKUP(A1209, ALL_AP_DATA!$A$2:$D$3600, 3, FALSE)</f>
        <v>4746</v>
      </c>
      <c r="BI1209" s="6">
        <f>VLOOKUP(A1209, ALL_AP_DATA!$A$2:$E$3600, 5, FALSE)</f>
        <v>0</v>
      </c>
      <c r="BJ1209" s="6">
        <f t="shared" si="59"/>
        <v>0</v>
      </c>
      <c r="BK1209" s="6">
        <f t="shared" si="62"/>
        <v>0.76425120772946864</v>
      </c>
    </row>
    <row r="1210" spans="1:63" ht="15.75" customHeight="1" x14ac:dyDescent="0.2">
      <c r="A1210" s="6" t="s">
        <v>1269</v>
      </c>
      <c r="B1210" s="6" t="s">
        <v>64</v>
      </c>
      <c r="C1210" s="6">
        <v>2</v>
      </c>
      <c r="D1210" s="6">
        <v>30</v>
      </c>
      <c r="E1210" s="6">
        <v>8</v>
      </c>
      <c r="F1210" s="6">
        <v>95</v>
      </c>
      <c r="G1210" s="6">
        <v>0.26319999999999999</v>
      </c>
      <c r="H1210" s="6">
        <v>0.66669999999999996</v>
      </c>
      <c r="I1210" s="6">
        <v>0.19789999999999999</v>
      </c>
      <c r="Q1210" s="6">
        <v>3</v>
      </c>
      <c r="R1210" s="6">
        <v>6</v>
      </c>
      <c r="S1210" s="6">
        <v>3</v>
      </c>
      <c r="T1210" s="6">
        <v>109</v>
      </c>
      <c r="U1210" s="6">
        <v>5.2600000000000001E-2</v>
      </c>
      <c r="V1210" s="6">
        <v>0.25</v>
      </c>
      <c r="W1210" s="6">
        <v>0.2271</v>
      </c>
      <c r="X1210" s="6">
        <v>7</v>
      </c>
      <c r="Y1210" s="6">
        <v>50</v>
      </c>
      <c r="Z1210" s="6">
        <v>8</v>
      </c>
      <c r="AA1210" s="6">
        <v>130</v>
      </c>
      <c r="AB1210" s="6">
        <v>0.43859999999999999</v>
      </c>
      <c r="AC1210" s="6">
        <v>0.66669999999999996</v>
      </c>
      <c r="AD1210" s="6">
        <v>0.27079999999999999</v>
      </c>
      <c r="AE1210" s="6">
        <v>16</v>
      </c>
      <c r="AF1210" s="6">
        <v>71</v>
      </c>
      <c r="AG1210" s="6">
        <v>10</v>
      </c>
      <c r="AH1210" s="6">
        <v>377</v>
      </c>
      <c r="AI1210" s="6">
        <v>0.62280000000000002</v>
      </c>
      <c r="AJ1210" s="6">
        <v>0.83330000000000004</v>
      </c>
      <c r="AK1210" s="6">
        <v>0.78539999999999999</v>
      </c>
      <c r="AT1210" s="6">
        <f t="shared" si="53"/>
        <v>3.1666666666666665</v>
      </c>
      <c r="AU1210" s="6" t="str">
        <f t="shared" si="54"/>
        <v/>
      </c>
      <c r="AV1210" s="6">
        <f t="shared" si="55"/>
        <v>18.166666666666668</v>
      </c>
      <c r="AW1210" s="7">
        <f t="shared" si="56"/>
        <v>2.6</v>
      </c>
      <c r="AX1210" s="6">
        <f t="shared" si="57"/>
        <v>5.3098591549295771</v>
      </c>
      <c r="AY1210" s="6" t="str">
        <f t="shared" si="58"/>
        <v/>
      </c>
      <c r="BA1210" s="6">
        <f>VLOOKUP(A1210, ALL_AP_DATA!$A$2:$F$3600, 6, FALSE)</f>
        <v>114</v>
      </c>
      <c r="BB1210" s="6">
        <f>VLOOKUP(A1210, projmetadata!$A$2:$D$2036, 4, FALSE)</f>
        <v>10915</v>
      </c>
      <c r="BC1210" s="6" t="e">
        <f t="array" aca="1" ref="BC1210" ca="1">_xludf.IFS(I1210&lt;&gt;0, F1210/I1210, P1210&lt;&gt;0, M1210/P1210, W1210&lt;&gt;0, T1210/W1210, AD1210&lt;&gt;0, AA1210/AD1210, AK1210&lt;&gt;0, AH1210/AK1210, AR1210&lt;&gt;0, AO1210/AR1210, TRUE, 0)</f>
        <v>#NAME?</v>
      </c>
      <c r="BE1210" s="6" t="e">
        <f t="shared" ca="1" si="60"/>
        <v>#NAME?</v>
      </c>
      <c r="BF1210" s="6" t="e">
        <f t="shared" ca="1" si="61"/>
        <v>#NAME?</v>
      </c>
      <c r="BG1210" s="6"/>
      <c r="BH1210" s="6">
        <f>VLOOKUP(A1210, ALL_AP_DATA!$A$2:$D$3600, 3, FALSE)</f>
        <v>89</v>
      </c>
      <c r="BI1210" s="6">
        <f>VLOOKUP(A1210, ALL_AP_DATA!$A$2:$E$3600, 5, FALSE)</f>
        <v>480</v>
      </c>
      <c r="BJ1210" s="6">
        <f t="shared" si="59"/>
        <v>4.2105263157894735</v>
      </c>
      <c r="BK1210" s="6">
        <f t="shared" si="62"/>
        <v>0.7807017543859649</v>
      </c>
    </row>
    <row r="1211" spans="1:63" ht="15.75" customHeight="1" x14ac:dyDescent="0.2">
      <c r="A1211" s="6" t="s">
        <v>1270</v>
      </c>
      <c r="B1211" s="6" t="s">
        <v>61</v>
      </c>
      <c r="Q1211" s="6">
        <v>12</v>
      </c>
      <c r="R1211" s="6">
        <v>41</v>
      </c>
      <c r="S1211" s="6">
        <v>202</v>
      </c>
      <c r="T1211" s="6">
        <v>4727</v>
      </c>
      <c r="U1211" s="6">
        <v>0.39810000000000001</v>
      </c>
      <c r="V1211" s="6">
        <v>0.78290000000000004</v>
      </c>
      <c r="W1211" s="6">
        <v>0.41089999999999999</v>
      </c>
      <c r="X1211" s="6">
        <v>4</v>
      </c>
      <c r="Y1211" s="6">
        <v>50</v>
      </c>
      <c r="Z1211" s="6">
        <v>193</v>
      </c>
      <c r="AA1211" s="6">
        <v>9151</v>
      </c>
      <c r="AB1211" s="6">
        <v>0.4854</v>
      </c>
      <c r="AC1211" s="6">
        <v>0.74809999999999999</v>
      </c>
      <c r="AD1211" s="6">
        <v>0.79549999999999998</v>
      </c>
      <c r="AE1211" s="6">
        <v>4</v>
      </c>
      <c r="AF1211" s="6">
        <v>17</v>
      </c>
      <c r="AG1211" s="6">
        <v>76</v>
      </c>
      <c r="AH1211" s="6">
        <v>1417</v>
      </c>
      <c r="AI1211" s="6">
        <v>0.16500000000000001</v>
      </c>
      <c r="AJ1211" s="6">
        <v>0.29459999999999997</v>
      </c>
      <c r="AK1211" s="6">
        <v>0.1232</v>
      </c>
      <c r="AL1211" s="6">
        <v>1</v>
      </c>
      <c r="AM1211" s="6">
        <v>22</v>
      </c>
      <c r="AN1211" s="6">
        <v>175</v>
      </c>
      <c r="AO1211" s="6">
        <v>3308</v>
      </c>
      <c r="AP1211" s="6">
        <v>0.21360000000000001</v>
      </c>
      <c r="AQ1211" s="6">
        <v>0.67830000000000001</v>
      </c>
      <c r="AR1211" s="6">
        <v>0.28760000000000002</v>
      </c>
      <c r="AT1211" s="6" t="str">
        <f t="shared" si="53"/>
        <v/>
      </c>
      <c r="AU1211" s="6" t="str">
        <f t="shared" si="54"/>
        <v/>
      </c>
      <c r="AV1211" s="6">
        <f t="shared" si="55"/>
        <v>115.29268292682927</v>
      </c>
      <c r="AW1211" s="7">
        <f t="shared" si="56"/>
        <v>183.02</v>
      </c>
      <c r="AX1211" s="6">
        <f t="shared" si="57"/>
        <v>83.352941176470594</v>
      </c>
      <c r="AY1211" s="6">
        <f t="shared" si="58"/>
        <v>150.36363636363637</v>
      </c>
      <c r="BA1211" s="6">
        <f>VLOOKUP(A1211, ALL_AP_DATA!$A$2:$F$3600, 6, FALSE)</f>
        <v>103</v>
      </c>
      <c r="BB1211" s="6">
        <f>VLOOKUP(A1211, projmetadata!$A$2:$D$2036, 4, FALSE)</f>
        <v>28842</v>
      </c>
      <c r="BC1211" s="6" t="e">
        <f t="array" aca="1" ref="BC1211" ca="1">_xludf.IFS(I1211&lt;&gt;0, F1211/I1211, P1211&lt;&gt;0, M1211/P1211, W1211&lt;&gt;0, T1211/W1211, AD1211&lt;&gt;0, AA1211/AD1211, AK1211&lt;&gt;0, AH1211/AK1211, AR1211&lt;&gt;0, AO1211/AR1211, TRUE, 0)</f>
        <v>#NAME?</v>
      </c>
      <c r="BE1211" s="6" t="e">
        <f t="shared" ca="1" si="60"/>
        <v>#NAME?</v>
      </c>
      <c r="BF1211" s="6" t="e">
        <f t="shared" ca="1" si="61"/>
        <v>#NAME?</v>
      </c>
      <c r="BG1211" s="6"/>
      <c r="BH1211" s="6">
        <f>VLOOKUP(A1211, ALL_AP_DATA!$A$2:$D$3600, 3, FALSE)</f>
        <v>68</v>
      </c>
      <c r="BI1211" s="6">
        <f>VLOOKUP(A1211, ALL_AP_DATA!$A$2:$E$3600, 5, FALSE)</f>
        <v>11503</v>
      </c>
      <c r="BJ1211" s="6">
        <f t="shared" si="59"/>
        <v>111.67961165048544</v>
      </c>
      <c r="BK1211" s="6">
        <f t="shared" si="62"/>
        <v>0.66019417475728159</v>
      </c>
    </row>
    <row r="1212" spans="1:63" ht="15.75" customHeight="1" x14ac:dyDescent="0.2">
      <c r="A1212" s="6" t="s">
        <v>1271</v>
      </c>
      <c r="B1212" s="6" t="s">
        <v>64</v>
      </c>
      <c r="C1212" s="6">
        <v>8</v>
      </c>
      <c r="D1212" s="6">
        <v>53</v>
      </c>
      <c r="E1212" s="6">
        <v>20</v>
      </c>
      <c r="F1212" s="6">
        <v>1680</v>
      </c>
      <c r="G1212" s="6">
        <v>0.1111</v>
      </c>
      <c r="H1212" s="6">
        <v>0.41670000000000001</v>
      </c>
      <c r="I1212" s="6">
        <v>0.2339</v>
      </c>
      <c r="Q1212" s="6">
        <v>4</v>
      </c>
      <c r="R1212" s="6">
        <v>17</v>
      </c>
      <c r="S1212" s="6">
        <v>10</v>
      </c>
      <c r="T1212" s="6">
        <v>614</v>
      </c>
      <c r="U1212" s="6">
        <v>3.56E-2</v>
      </c>
      <c r="V1212" s="6">
        <v>0.20830000000000001</v>
      </c>
      <c r="W1212" s="6">
        <v>8.5500000000000007E-2</v>
      </c>
      <c r="X1212" s="6">
        <v>6</v>
      </c>
      <c r="Y1212" s="6">
        <v>83</v>
      </c>
      <c r="Z1212" s="6">
        <v>34</v>
      </c>
      <c r="AA1212" s="6">
        <v>2061</v>
      </c>
      <c r="AB1212" s="6">
        <v>0.17399999999999999</v>
      </c>
      <c r="AC1212" s="6">
        <v>0.70830000000000004</v>
      </c>
      <c r="AD1212" s="6">
        <v>0.28689999999999999</v>
      </c>
      <c r="AE1212" s="6">
        <v>27</v>
      </c>
      <c r="AF1212" s="6">
        <v>162</v>
      </c>
      <c r="AG1212" s="6">
        <v>28</v>
      </c>
      <c r="AH1212" s="6">
        <v>3143</v>
      </c>
      <c r="AI1212" s="6">
        <v>0.33960000000000001</v>
      </c>
      <c r="AJ1212" s="6">
        <v>0.58330000000000004</v>
      </c>
      <c r="AK1212" s="6">
        <v>0.4375</v>
      </c>
      <c r="AT1212" s="6">
        <f t="shared" si="53"/>
        <v>31.69811320754717</v>
      </c>
      <c r="AU1212" s="6" t="str">
        <f t="shared" si="54"/>
        <v/>
      </c>
      <c r="AV1212" s="6">
        <f t="shared" si="55"/>
        <v>36.117647058823529</v>
      </c>
      <c r="AW1212" s="7">
        <f t="shared" si="56"/>
        <v>24.831325301204821</v>
      </c>
      <c r="AX1212" s="6">
        <f t="shared" si="57"/>
        <v>19.401234567901234</v>
      </c>
      <c r="AY1212" s="6" t="str">
        <f t="shared" si="58"/>
        <v/>
      </c>
      <c r="BA1212" s="6">
        <f>VLOOKUP(A1212, ALL_AP_DATA!$A$2:$F$3600, 6, FALSE)</f>
        <v>477</v>
      </c>
      <c r="BB1212" s="6">
        <f>VLOOKUP(A1212, projmetadata!$A$2:$D$2036, 4, FALSE)</f>
        <v>40163</v>
      </c>
      <c r="BC1212" s="6" t="e">
        <f t="array" aca="1" ref="BC1212" ca="1">_xludf.IFS(I1212&lt;&gt;0, F1212/I1212, P1212&lt;&gt;0, M1212/P1212, W1212&lt;&gt;0, T1212/W1212, AD1212&lt;&gt;0, AA1212/AD1212, AK1212&lt;&gt;0, AH1212/AK1212, AR1212&lt;&gt;0, AO1212/AR1212, TRUE, 0)</f>
        <v>#NAME?</v>
      </c>
      <c r="BE1212" s="6" t="e">
        <f t="shared" ca="1" si="60"/>
        <v>#NAME?</v>
      </c>
      <c r="BF1212" s="6" t="e">
        <f t="shared" ca="1" si="61"/>
        <v>#NAME?</v>
      </c>
      <c r="BG1212" s="6"/>
      <c r="BH1212" s="6">
        <f>VLOOKUP(A1212, ALL_AP_DATA!$A$2:$D$3600, 3, FALSE)</f>
        <v>211</v>
      </c>
      <c r="BI1212" s="6">
        <f>VLOOKUP(A1212, ALL_AP_DATA!$A$2:$E$3600, 5, FALSE)</f>
        <v>7184</v>
      </c>
      <c r="BJ1212" s="6">
        <f t="shared" si="59"/>
        <v>15.060796645702306</v>
      </c>
      <c r="BK1212" s="6">
        <f t="shared" si="62"/>
        <v>0.44234800838574423</v>
      </c>
    </row>
    <row r="1213" spans="1:63" ht="15.75" customHeight="1" x14ac:dyDescent="0.2">
      <c r="A1213" s="6" t="s">
        <v>1272</v>
      </c>
      <c r="B1213" s="6" t="s">
        <v>61</v>
      </c>
      <c r="C1213" s="6">
        <v>1</v>
      </c>
      <c r="D1213" s="6">
        <v>2</v>
      </c>
      <c r="E1213" s="6">
        <v>0</v>
      </c>
      <c r="F1213" s="6">
        <v>0</v>
      </c>
      <c r="G1213" s="6">
        <v>5.0000000000000001E-3</v>
      </c>
      <c r="H1213" s="6">
        <v>0</v>
      </c>
      <c r="I1213" s="6">
        <v>0</v>
      </c>
      <c r="X1213" s="6">
        <v>18</v>
      </c>
      <c r="Y1213" s="6">
        <v>148</v>
      </c>
      <c r="Z1213" s="6">
        <v>2</v>
      </c>
      <c r="AA1213" s="6">
        <v>4</v>
      </c>
      <c r="AB1213" s="6">
        <v>0.37090000000000001</v>
      </c>
      <c r="AC1213" s="6">
        <v>0.66669999999999996</v>
      </c>
      <c r="AD1213" s="6">
        <v>1.2500000000000001E-2</v>
      </c>
      <c r="AE1213" s="6">
        <v>12</v>
      </c>
      <c r="AF1213" s="6">
        <v>51</v>
      </c>
      <c r="AG1213" s="6">
        <v>0</v>
      </c>
      <c r="AH1213" s="6">
        <v>0</v>
      </c>
      <c r="AI1213" s="6">
        <v>0.1278</v>
      </c>
      <c r="AJ1213" s="6">
        <v>0</v>
      </c>
      <c r="AK1213" s="6">
        <v>0</v>
      </c>
      <c r="AT1213" s="6">
        <f t="shared" si="53"/>
        <v>0</v>
      </c>
      <c r="AU1213" s="6" t="str">
        <f t="shared" si="54"/>
        <v/>
      </c>
      <c r="AV1213" s="6" t="str">
        <f t="shared" si="55"/>
        <v/>
      </c>
      <c r="AW1213" s="7">
        <f t="shared" si="56"/>
        <v>2.7027027027027029E-2</v>
      </c>
      <c r="AX1213" s="6">
        <f t="shared" si="57"/>
        <v>0</v>
      </c>
      <c r="AY1213" s="6" t="str">
        <f t="shared" si="58"/>
        <v/>
      </c>
      <c r="BA1213" s="6">
        <f>VLOOKUP(A1213, ALL_AP_DATA!$A$2:$F$3600, 6, FALSE)</f>
        <v>399</v>
      </c>
      <c r="BB1213" s="6">
        <f>VLOOKUP(A1213, projmetadata!$A$2:$D$2036, 4, FALSE)</f>
        <v>26676</v>
      </c>
      <c r="BC1213" s="6" t="e">
        <f t="array" aca="1" ref="BC1213" ca="1">_xludf.IFS(I1213&lt;&gt;0, F1213/I1213, P1213&lt;&gt;0, M1213/P1213, W1213&lt;&gt;0, T1213/W1213, AD1213&lt;&gt;0, AA1213/AD1213, AK1213&lt;&gt;0, AH1213/AK1213, AR1213&lt;&gt;0, AO1213/AR1213, TRUE, 0)</f>
        <v>#NAME?</v>
      </c>
      <c r="BE1213" s="6" t="e">
        <f t="shared" ca="1" si="60"/>
        <v>#NAME?</v>
      </c>
      <c r="BF1213" s="6" t="e">
        <f t="shared" ca="1" si="61"/>
        <v>#NAME?</v>
      </c>
      <c r="BG1213" s="6"/>
      <c r="BH1213" s="6">
        <f>VLOOKUP(A1213, ALL_AP_DATA!$A$2:$D$3600, 3, FALSE)</f>
        <v>175</v>
      </c>
      <c r="BI1213" s="6">
        <f>VLOOKUP(A1213, ALL_AP_DATA!$A$2:$E$3600, 5, FALSE)</f>
        <v>321</v>
      </c>
      <c r="BJ1213" s="6">
        <f t="shared" si="59"/>
        <v>0.80451127819548873</v>
      </c>
      <c r="BK1213" s="6">
        <f t="shared" si="62"/>
        <v>0.43859649122807015</v>
      </c>
    </row>
    <row r="1214" spans="1:63" ht="15.75" customHeight="1" x14ac:dyDescent="0.2">
      <c r="A1214" s="6" t="s">
        <v>1273</v>
      </c>
      <c r="B1214" s="6" t="s">
        <v>64</v>
      </c>
      <c r="C1214" s="6">
        <v>107</v>
      </c>
      <c r="D1214" s="6">
        <v>420</v>
      </c>
      <c r="E1214" s="6">
        <v>142</v>
      </c>
      <c r="F1214" s="6">
        <v>7640</v>
      </c>
      <c r="G1214" s="6">
        <v>0.13750000000000001</v>
      </c>
      <c r="H1214" s="6">
        <v>0.2432</v>
      </c>
      <c r="I1214" s="6">
        <v>8.7300000000000003E-2</v>
      </c>
      <c r="Q1214" s="6">
        <v>77</v>
      </c>
      <c r="R1214" s="6">
        <v>274</v>
      </c>
      <c r="S1214" s="6">
        <v>278</v>
      </c>
      <c r="T1214" s="6">
        <v>36675</v>
      </c>
      <c r="U1214" s="6">
        <v>8.9700000000000002E-2</v>
      </c>
      <c r="V1214" s="6">
        <v>0.47599999999999998</v>
      </c>
      <c r="W1214" s="6">
        <v>0.41920000000000002</v>
      </c>
      <c r="X1214" s="6">
        <v>125</v>
      </c>
      <c r="Y1214" s="6">
        <v>1175</v>
      </c>
      <c r="Z1214" s="6">
        <v>219</v>
      </c>
      <c r="AA1214" s="6">
        <v>13195</v>
      </c>
      <c r="AB1214" s="6">
        <v>0.3846</v>
      </c>
      <c r="AC1214" s="6">
        <v>0.375</v>
      </c>
      <c r="AD1214" s="6">
        <v>0.15079999999999999</v>
      </c>
      <c r="AE1214" s="6">
        <v>372</v>
      </c>
      <c r="AF1214" s="6">
        <v>1237</v>
      </c>
      <c r="AG1214" s="6">
        <v>315</v>
      </c>
      <c r="AH1214" s="6">
        <v>41911</v>
      </c>
      <c r="AI1214" s="6">
        <v>0.40489999999999998</v>
      </c>
      <c r="AJ1214" s="6">
        <v>0.53939999999999999</v>
      </c>
      <c r="AK1214" s="6">
        <v>0.47910000000000003</v>
      </c>
      <c r="AT1214" s="6">
        <f t="shared" si="53"/>
        <v>18.19047619047619</v>
      </c>
      <c r="AU1214" s="6" t="str">
        <f t="shared" si="54"/>
        <v/>
      </c>
      <c r="AV1214" s="6">
        <f t="shared" si="55"/>
        <v>133.85036496350364</v>
      </c>
      <c r="AW1214" s="7">
        <f t="shared" si="56"/>
        <v>11.229787234042552</v>
      </c>
      <c r="AX1214" s="6">
        <f t="shared" si="57"/>
        <v>33.881164106709782</v>
      </c>
      <c r="AY1214" s="6" t="str">
        <f t="shared" si="58"/>
        <v/>
      </c>
      <c r="BA1214" s="6">
        <f>VLOOKUP(A1214, ALL_AP_DATA!$A$2:$F$3600, 6, FALSE)</f>
        <v>3055</v>
      </c>
      <c r="BB1214" s="6">
        <f>VLOOKUP(A1214, projmetadata!$A$2:$D$2036, 4, FALSE)</f>
        <v>178225</v>
      </c>
      <c r="BC1214" s="6" t="e">
        <f t="array" aca="1" ref="BC1214" ca="1">_xludf.IFS(I1214&lt;&gt;0, F1214/I1214, P1214&lt;&gt;0, M1214/P1214, W1214&lt;&gt;0, T1214/W1214, AD1214&lt;&gt;0, AA1214/AD1214, AK1214&lt;&gt;0, AH1214/AK1214, AR1214&lt;&gt;0, AO1214/AR1214, TRUE, 0)</f>
        <v>#NAME?</v>
      </c>
      <c r="BE1214" s="6" t="e">
        <f t="shared" ca="1" si="60"/>
        <v>#NAME?</v>
      </c>
      <c r="BF1214" s="6" t="e">
        <f t="shared" ca="1" si="61"/>
        <v>#NAME?</v>
      </c>
      <c r="BG1214" s="6"/>
      <c r="BH1214" s="6">
        <f>VLOOKUP(A1214, ALL_AP_DATA!$A$2:$D$3600, 3, FALSE)</f>
        <v>1856</v>
      </c>
      <c r="BI1214" s="6">
        <f>VLOOKUP(A1214, ALL_AP_DATA!$A$2:$E$3600, 5, FALSE)</f>
        <v>87481</v>
      </c>
      <c r="BJ1214" s="6">
        <f t="shared" si="59"/>
        <v>28.635351882160393</v>
      </c>
      <c r="BK1214" s="6">
        <f t="shared" si="62"/>
        <v>0.60752864157119479</v>
      </c>
    </row>
    <row r="1215" spans="1:63" ht="15.75" customHeight="1" x14ac:dyDescent="0.2">
      <c r="A1215" s="6" t="s">
        <v>1274</v>
      </c>
      <c r="B1215" s="6" t="s">
        <v>64</v>
      </c>
      <c r="C1215" s="6">
        <v>26</v>
      </c>
      <c r="D1215" s="6">
        <v>90</v>
      </c>
      <c r="E1215" s="6">
        <v>12</v>
      </c>
      <c r="F1215" s="6">
        <v>1075</v>
      </c>
      <c r="G1215" s="6">
        <v>0.15310000000000001</v>
      </c>
      <c r="H1215" s="6">
        <v>0.30769999999999997</v>
      </c>
      <c r="I1215" s="6">
        <v>0.3589</v>
      </c>
      <c r="Q1215" s="6">
        <v>5</v>
      </c>
      <c r="R1215" s="6">
        <v>12</v>
      </c>
      <c r="S1215" s="6">
        <v>14</v>
      </c>
      <c r="T1215" s="6">
        <v>427</v>
      </c>
      <c r="U1215" s="6">
        <v>2.0400000000000001E-2</v>
      </c>
      <c r="V1215" s="6">
        <v>0.35899999999999999</v>
      </c>
      <c r="W1215" s="6">
        <v>0.1426</v>
      </c>
      <c r="X1215" s="6">
        <v>26</v>
      </c>
      <c r="Y1215" s="6">
        <v>328</v>
      </c>
      <c r="Z1215" s="6">
        <v>34</v>
      </c>
      <c r="AA1215" s="6">
        <v>2216</v>
      </c>
      <c r="AB1215" s="6">
        <v>0.55779999999999996</v>
      </c>
      <c r="AC1215" s="6">
        <v>0.87180000000000002</v>
      </c>
      <c r="AD1215" s="6">
        <v>0.7399</v>
      </c>
      <c r="AE1215" s="6">
        <v>39</v>
      </c>
      <c r="AF1215" s="6">
        <v>180</v>
      </c>
      <c r="AG1215" s="6">
        <v>29</v>
      </c>
      <c r="AH1215" s="6">
        <v>1485</v>
      </c>
      <c r="AI1215" s="6">
        <v>0.30609999999999998</v>
      </c>
      <c r="AJ1215" s="6">
        <v>0.74360000000000004</v>
      </c>
      <c r="AK1215" s="6">
        <v>0.49580000000000002</v>
      </c>
      <c r="AT1215" s="6">
        <f t="shared" si="53"/>
        <v>11.944444444444445</v>
      </c>
      <c r="AU1215" s="6" t="str">
        <f t="shared" si="54"/>
        <v/>
      </c>
      <c r="AV1215" s="6">
        <f t="shared" si="55"/>
        <v>35.583333333333336</v>
      </c>
      <c r="AW1215" s="7">
        <f t="shared" si="56"/>
        <v>6.7560975609756095</v>
      </c>
      <c r="AX1215" s="6">
        <f t="shared" si="57"/>
        <v>8.25</v>
      </c>
      <c r="AY1215" s="6" t="str">
        <f t="shared" si="58"/>
        <v/>
      </c>
      <c r="BA1215" s="6">
        <f>VLOOKUP(A1215, ALL_AP_DATA!$A$2:$F$3600, 6, FALSE)</f>
        <v>588</v>
      </c>
      <c r="BB1215" s="6">
        <f>VLOOKUP(A1215, projmetadata!$A$2:$D$2036, 4, FALSE)</f>
        <v>25254</v>
      </c>
      <c r="BC1215" s="6" t="e">
        <f t="array" aca="1" ref="BC1215" ca="1">_xludf.IFS(I1215&lt;&gt;0, F1215/I1215, P1215&lt;&gt;0, M1215/P1215, W1215&lt;&gt;0, T1215/W1215, AD1215&lt;&gt;0, AA1215/AD1215, AK1215&lt;&gt;0, AH1215/AK1215, AR1215&lt;&gt;0, AO1215/AR1215, TRUE, 0)</f>
        <v>#NAME?</v>
      </c>
      <c r="BE1215" s="6" t="e">
        <f t="shared" ca="1" si="60"/>
        <v>#NAME?</v>
      </c>
      <c r="BF1215" s="6" t="e">
        <f t="shared" ca="1" si="61"/>
        <v>#NAME?</v>
      </c>
      <c r="BG1215" s="6"/>
      <c r="BH1215" s="6">
        <f>VLOOKUP(A1215, ALL_AP_DATA!$A$2:$D$3600, 3, FALSE)</f>
        <v>388</v>
      </c>
      <c r="BI1215" s="6">
        <f>VLOOKUP(A1215, ALL_AP_DATA!$A$2:$E$3600, 5, FALSE)</f>
        <v>2995</v>
      </c>
      <c r="BJ1215" s="6">
        <f t="shared" si="59"/>
        <v>5.0935374149659864</v>
      </c>
      <c r="BK1215" s="6">
        <f t="shared" si="62"/>
        <v>0.65986394557823125</v>
      </c>
    </row>
    <row r="1216" spans="1:63" ht="15.75" customHeight="1" x14ac:dyDescent="0.2">
      <c r="A1216" s="6" t="s">
        <v>1275</v>
      </c>
      <c r="B1216" s="6" t="s">
        <v>64</v>
      </c>
      <c r="C1216" s="6">
        <v>48</v>
      </c>
      <c r="D1216" s="6">
        <v>333</v>
      </c>
      <c r="E1216" s="6">
        <v>0</v>
      </c>
      <c r="F1216" s="6">
        <v>0</v>
      </c>
      <c r="G1216" s="6">
        <v>7.5499999999999998E-2</v>
      </c>
      <c r="H1216" s="6">
        <v>0</v>
      </c>
      <c r="I1216" s="6">
        <v>0</v>
      </c>
      <c r="X1216" s="6">
        <v>106</v>
      </c>
      <c r="Y1216" s="6">
        <v>1229</v>
      </c>
      <c r="Z1216" s="6">
        <v>3</v>
      </c>
      <c r="AA1216" s="6">
        <v>11</v>
      </c>
      <c r="AB1216" s="6">
        <v>0.2787</v>
      </c>
      <c r="AC1216" s="6">
        <v>0.75</v>
      </c>
      <c r="AD1216" s="6">
        <v>0.84619999999999995</v>
      </c>
      <c r="AE1216" s="6">
        <v>325</v>
      </c>
      <c r="AF1216" s="6">
        <v>2387</v>
      </c>
      <c r="AG1216" s="6">
        <v>2</v>
      </c>
      <c r="AH1216" s="6">
        <v>4</v>
      </c>
      <c r="AI1216" s="6">
        <v>0.54139999999999999</v>
      </c>
      <c r="AJ1216" s="6">
        <v>0.5</v>
      </c>
      <c r="AK1216" s="6">
        <v>0.30769999999999997</v>
      </c>
      <c r="AT1216" s="6">
        <f t="shared" si="53"/>
        <v>0</v>
      </c>
      <c r="AU1216" s="6" t="str">
        <f t="shared" si="54"/>
        <v/>
      </c>
      <c r="AV1216" s="6" t="str">
        <f t="shared" si="55"/>
        <v/>
      </c>
      <c r="AW1216" s="7">
        <f t="shared" si="56"/>
        <v>8.9503661513425543E-3</v>
      </c>
      <c r="AX1216" s="6">
        <f t="shared" si="57"/>
        <v>1.6757436112274822E-3</v>
      </c>
      <c r="AY1216" s="6" t="str">
        <f t="shared" si="58"/>
        <v/>
      </c>
      <c r="BA1216" s="6">
        <f>VLOOKUP(A1216, ALL_AP_DATA!$A$2:$F$3600, 6, FALSE)</f>
        <v>4409</v>
      </c>
      <c r="BB1216" s="6">
        <f>VLOOKUP(A1216, projmetadata!$A$2:$D$2036, 4, FALSE)</f>
        <v>614468</v>
      </c>
      <c r="BC1216" s="6" t="e">
        <f t="array" aca="1" ref="BC1216" ca="1">_xludf.IFS(I1216&lt;&gt;0, F1216/I1216, P1216&lt;&gt;0, M1216/P1216, W1216&lt;&gt;0, T1216/W1216, AD1216&lt;&gt;0, AA1216/AD1216, AK1216&lt;&gt;0, AH1216/AK1216, AR1216&lt;&gt;0, AO1216/AR1216, TRUE, 0)</f>
        <v>#NAME?</v>
      </c>
      <c r="BE1216" s="6" t="e">
        <f t="shared" ca="1" si="60"/>
        <v>#NAME?</v>
      </c>
      <c r="BF1216" s="6" t="e">
        <f t="shared" ca="1" si="61"/>
        <v>#NAME?</v>
      </c>
      <c r="BG1216" s="6"/>
      <c r="BH1216" s="6">
        <f>VLOOKUP(A1216, ALL_AP_DATA!$A$2:$D$3600, 3, FALSE)</f>
        <v>2981</v>
      </c>
      <c r="BI1216" s="6">
        <f>VLOOKUP(A1216, ALL_AP_DATA!$A$2:$E$3600, 5, FALSE)</f>
        <v>13</v>
      </c>
      <c r="BJ1216" s="6">
        <f t="shared" si="59"/>
        <v>2.9485144023588114E-3</v>
      </c>
      <c r="BK1216" s="6">
        <f t="shared" si="62"/>
        <v>0.67611703334089368</v>
      </c>
    </row>
    <row r="1217" spans="1:63" ht="15.75" customHeight="1" x14ac:dyDescent="0.2">
      <c r="A1217" s="6" t="s">
        <v>1276</v>
      </c>
      <c r="B1217" s="6" t="s">
        <v>64</v>
      </c>
      <c r="C1217" s="6">
        <v>12</v>
      </c>
      <c r="D1217" s="6">
        <v>246</v>
      </c>
      <c r="E1217" s="6">
        <v>113</v>
      </c>
      <c r="F1217" s="6">
        <v>2990</v>
      </c>
      <c r="G1217" s="6">
        <v>0.1197</v>
      </c>
      <c r="H1217" s="6">
        <v>0.34350000000000003</v>
      </c>
      <c r="I1217" s="6">
        <v>0.1777</v>
      </c>
      <c r="Q1217" s="6">
        <v>12</v>
      </c>
      <c r="R1217" s="6">
        <v>30</v>
      </c>
      <c r="S1217" s="6">
        <v>81</v>
      </c>
      <c r="T1217" s="6">
        <v>3972</v>
      </c>
      <c r="U1217" s="6">
        <v>1.46E-2</v>
      </c>
      <c r="V1217" s="6">
        <v>0.2462</v>
      </c>
      <c r="W1217" s="6">
        <v>0.23599999999999999</v>
      </c>
      <c r="X1217" s="6">
        <v>112</v>
      </c>
      <c r="Y1217" s="6">
        <v>641</v>
      </c>
      <c r="Z1217" s="6">
        <v>126</v>
      </c>
      <c r="AA1217" s="6">
        <v>4170</v>
      </c>
      <c r="AB1217" s="6">
        <v>0.31190000000000001</v>
      </c>
      <c r="AC1217" s="6">
        <v>0.38300000000000001</v>
      </c>
      <c r="AD1217" s="6">
        <v>0.24779999999999999</v>
      </c>
      <c r="AE1217" s="6">
        <v>269</v>
      </c>
      <c r="AF1217" s="6">
        <v>874</v>
      </c>
      <c r="AG1217" s="6">
        <v>285</v>
      </c>
      <c r="AH1217" s="6">
        <v>13487</v>
      </c>
      <c r="AI1217" s="6">
        <v>0.42530000000000001</v>
      </c>
      <c r="AJ1217" s="6">
        <v>0.86629999999999996</v>
      </c>
      <c r="AK1217" s="6">
        <v>0.8014</v>
      </c>
      <c r="AT1217" s="6">
        <f t="shared" si="53"/>
        <v>12.154471544715447</v>
      </c>
      <c r="AU1217" s="6" t="str">
        <f t="shared" si="54"/>
        <v/>
      </c>
      <c r="AV1217" s="6">
        <f t="shared" si="55"/>
        <v>132.4</v>
      </c>
      <c r="AW1217" s="7">
        <f t="shared" si="56"/>
        <v>6.5054602184087367</v>
      </c>
      <c r="AX1217" s="6">
        <f t="shared" si="57"/>
        <v>15.431350114416476</v>
      </c>
      <c r="AY1217" s="6" t="str">
        <f t="shared" si="58"/>
        <v/>
      </c>
      <c r="BA1217" s="6">
        <f>VLOOKUP(A1217, ALL_AP_DATA!$A$2:$F$3600, 6, FALSE)</f>
        <v>2055</v>
      </c>
      <c r="BB1217" s="6">
        <f>VLOOKUP(A1217, projmetadata!$A$2:$D$2036, 4, FALSE)</f>
        <v>153587</v>
      </c>
      <c r="BC1217" s="6" t="e">
        <f t="array" aca="1" ref="BC1217" ca="1">_xludf.IFS(I1217&lt;&gt;0, F1217/I1217, P1217&lt;&gt;0, M1217/P1217, W1217&lt;&gt;0, T1217/W1217, AD1217&lt;&gt;0, AA1217/AD1217, AK1217&lt;&gt;0, AH1217/AK1217, AR1217&lt;&gt;0, AO1217/AR1217, TRUE, 0)</f>
        <v>#NAME?</v>
      </c>
      <c r="BE1217" s="6" t="e">
        <f t="shared" ca="1" si="60"/>
        <v>#NAME?</v>
      </c>
      <c r="BF1217" s="6" t="e">
        <f t="shared" ca="1" si="61"/>
        <v>#NAME?</v>
      </c>
      <c r="BG1217" s="6"/>
      <c r="BH1217" s="6">
        <f>VLOOKUP(A1217, ALL_AP_DATA!$A$2:$D$3600, 3, FALSE)</f>
        <v>1017</v>
      </c>
      <c r="BI1217" s="6">
        <f>VLOOKUP(A1217, ALL_AP_DATA!$A$2:$E$3600, 5, FALSE)</f>
        <v>16830</v>
      </c>
      <c r="BJ1217" s="6">
        <f t="shared" si="59"/>
        <v>8.1897810218978098</v>
      </c>
      <c r="BK1217" s="6">
        <f t="shared" si="62"/>
        <v>0.49489051094890513</v>
      </c>
    </row>
    <row r="1218" spans="1:63" ht="15.75" customHeight="1" x14ac:dyDescent="0.2">
      <c r="A1218" s="6" t="s">
        <v>1277</v>
      </c>
      <c r="B1218" s="6" t="s">
        <v>64</v>
      </c>
      <c r="C1218" s="6">
        <v>11</v>
      </c>
      <c r="D1218" s="6">
        <v>489</v>
      </c>
      <c r="E1218" s="6">
        <v>13</v>
      </c>
      <c r="F1218" s="6">
        <v>989</v>
      </c>
      <c r="G1218" s="6">
        <v>0.1699</v>
      </c>
      <c r="H1218" s="6">
        <v>0.2</v>
      </c>
      <c r="I1218" s="6">
        <v>0.1202</v>
      </c>
      <c r="Q1218" s="6">
        <v>6</v>
      </c>
      <c r="R1218" s="6">
        <v>16</v>
      </c>
      <c r="S1218" s="6">
        <v>16</v>
      </c>
      <c r="T1218" s="6">
        <v>2609</v>
      </c>
      <c r="U1218" s="6">
        <v>5.5999999999999999E-3</v>
      </c>
      <c r="V1218" s="6">
        <v>0.2462</v>
      </c>
      <c r="W1218" s="6">
        <v>0.317</v>
      </c>
      <c r="X1218" s="6">
        <v>68</v>
      </c>
      <c r="Y1218" s="6">
        <v>790</v>
      </c>
      <c r="Z1218" s="6">
        <v>54</v>
      </c>
      <c r="AA1218" s="6">
        <v>3283</v>
      </c>
      <c r="AB1218" s="6">
        <v>0.27450000000000002</v>
      </c>
      <c r="AC1218" s="6">
        <v>0.83079999999999998</v>
      </c>
      <c r="AD1218" s="6">
        <v>0.39900000000000002</v>
      </c>
      <c r="AE1218" s="6">
        <v>112</v>
      </c>
      <c r="AF1218" s="6">
        <v>544</v>
      </c>
      <c r="AG1218" s="6">
        <v>31</v>
      </c>
      <c r="AH1218" s="6">
        <v>2536</v>
      </c>
      <c r="AI1218" s="6">
        <v>0.189</v>
      </c>
      <c r="AJ1218" s="6">
        <v>0.47689999999999999</v>
      </c>
      <c r="AK1218" s="6">
        <v>0.30819999999999997</v>
      </c>
      <c r="AT1218" s="6">
        <f t="shared" si="53"/>
        <v>2.0224948875255624</v>
      </c>
      <c r="AU1218" s="6" t="str">
        <f t="shared" si="54"/>
        <v/>
      </c>
      <c r="AV1218" s="6">
        <f t="shared" si="55"/>
        <v>163.0625</v>
      </c>
      <c r="AW1218" s="7">
        <f t="shared" si="56"/>
        <v>4.1556962025316455</v>
      </c>
      <c r="AX1218" s="6">
        <f t="shared" si="57"/>
        <v>4.6617647058823533</v>
      </c>
      <c r="AY1218" s="6" t="str">
        <f t="shared" si="58"/>
        <v/>
      </c>
      <c r="BA1218" s="6">
        <f>VLOOKUP(A1218, ALL_AP_DATA!$A$2:$F$3600, 6, FALSE)</f>
        <v>2878</v>
      </c>
      <c r="BB1218" s="6">
        <f>VLOOKUP(A1218, projmetadata!$A$2:$D$2036, 4, FALSE)</f>
        <v>195523</v>
      </c>
      <c r="BC1218" s="6" t="e">
        <f t="array" aca="1" ref="BC1218" ca="1">_xludf.IFS(I1218&lt;&gt;0, F1218/I1218, P1218&lt;&gt;0, M1218/P1218, W1218&lt;&gt;0, T1218/W1218, AD1218&lt;&gt;0, AA1218/AD1218, AK1218&lt;&gt;0, AH1218/AK1218, AR1218&lt;&gt;0, AO1218/AR1218, TRUE, 0)</f>
        <v>#NAME?</v>
      </c>
      <c r="BE1218" s="6" t="e">
        <f t="shared" ca="1" si="60"/>
        <v>#NAME?</v>
      </c>
      <c r="BF1218" s="6" t="e">
        <f t="shared" ca="1" si="61"/>
        <v>#NAME?</v>
      </c>
      <c r="BG1218" s="6"/>
      <c r="BH1218" s="6">
        <f>VLOOKUP(A1218, ALL_AP_DATA!$A$2:$D$3600, 3, FALSE)</f>
        <v>1010</v>
      </c>
      <c r="BI1218" s="6">
        <f>VLOOKUP(A1218, ALL_AP_DATA!$A$2:$E$3600, 5, FALSE)</f>
        <v>8229</v>
      </c>
      <c r="BJ1218" s="6">
        <f t="shared" si="59"/>
        <v>2.8592772758860319</v>
      </c>
      <c r="BK1218" s="6">
        <f t="shared" si="62"/>
        <v>0.35093815149409313</v>
      </c>
    </row>
    <row r="1219" spans="1:63" ht="15.75" customHeight="1" x14ac:dyDescent="0.2">
      <c r="A1219" s="6" t="s">
        <v>1278</v>
      </c>
      <c r="B1219" s="6" t="s">
        <v>64</v>
      </c>
      <c r="C1219" s="6">
        <v>2</v>
      </c>
      <c r="D1219" s="6">
        <v>5</v>
      </c>
      <c r="E1219" s="6">
        <v>1</v>
      </c>
      <c r="F1219" s="6">
        <v>19</v>
      </c>
      <c r="G1219" s="6">
        <v>4.1700000000000001E-2</v>
      </c>
      <c r="H1219" s="6">
        <v>0.33329999999999999</v>
      </c>
      <c r="I1219" s="6">
        <v>0.105</v>
      </c>
      <c r="X1219" s="6">
        <v>2</v>
      </c>
      <c r="Y1219" s="6">
        <v>7</v>
      </c>
      <c r="Z1219" s="6">
        <v>1</v>
      </c>
      <c r="AA1219" s="6">
        <v>23</v>
      </c>
      <c r="AB1219" s="6">
        <v>5.8299999999999998E-2</v>
      </c>
      <c r="AC1219" s="6">
        <v>0.33329999999999999</v>
      </c>
      <c r="AD1219" s="6">
        <v>0.12709999999999999</v>
      </c>
      <c r="AE1219" s="6">
        <v>2</v>
      </c>
      <c r="AF1219" s="6">
        <v>11</v>
      </c>
      <c r="AG1219" s="6">
        <v>1</v>
      </c>
      <c r="AH1219" s="6">
        <v>28</v>
      </c>
      <c r="AI1219" s="6">
        <v>9.1700000000000004E-2</v>
      </c>
      <c r="AJ1219" s="6">
        <v>0.33329999999999999</v>
      </c>
      <c r="AK1219" s="6">
        <v>0.1547</v>
      </c>
      <c r="AT1219" s="6">
        <f t="shared" si="53"/>
        <v>3.8</v>
      </c>
      <c r="AU1219" s="6" t="str">
        <f t="shared" si="54"/>
        <v/>
      </c>
      <c r="AV1219" s="6" t="str">
        <f t="shared" si="55"/>
        <v/>
      </c>
      <c r="AW1219" s="7">
        <f t="shared" si="56"/>
        <v>3.2857142857142856</v>
      </c>
      <c r="AX1219" s="6">
        <f t="shared" si="57"/>
        <v>2.5454545454545454</v>
      </c>
      <c r="AY1219" s="6" t="str">
        <f t="shared" si="58"/>
        <v/>
      </c>
      <c r="BA1219" s="6">
        <f>VLOOKUP(A1219, ALL_AP_DATA!$A$2:$F$3600, 6, FALSE)</f>
        <v>120</v>
      </c>
      <c r="BB1219" s="6">
        <f>VLOOKUP(A1219, projmetadata!$A$2:$D$2036, 4, FALSE)</f>
        <v>5960</v>
      </c>
      <c r="BC1219" s="6" t="e">
        <f t="array" aca="1" ref="BC1219" ca="1">_xludf.IFS(I1219&lt;&gt;0, F1219/I1219, P1219&lt;&gt;0, M1219/P1219, W1219&lt;&gt;0, T1219/W1219, AD1219&lt;&gt;0, AA1219/AD1219, AK1219&lt;&gt;0, AH1219/AK1219, AR1219&lt;&gt;0, AO1219/AR1219, TRUE, 0)</f>
        <v>#NAME?</v>
      </c>
      <c r="BE1219" s="6" t="e">
        <f t="shared" ca="1" si="60"/>
        <v>#NAME?</v>
      </c>
      <c r="BF1219" s="6" t="e">
        <f t="shared" ca="1" si="61"/>
        <v>#NAME?</v>
      </c>
      <c r="BG1219" s="6"/>
      <c r="BH1219" s="6">
        <f>VLOOKUP(A1219, ALL_AP_DATA!$A$2:$D$3600, 3, FALSE)</f>
        <v>16</v>
      </c>
      <c r="BI1219" s="6">
        <f>VLOOKUP(A1219, ALL_AP_DATA!$A$2:$E$3600, 5, FALSE)</f>
        <v>181</v>
      </c>
      <c r="BJ1219" s="6">
        <f t="shared" si="59"/>
        <v>1.5083333333333333</v>
      </c>
      <c r="BK1219" s="6">
        <f t="shared" si="62"/>
        <v>0.13333333333333333</v>
      </c>
    </row>
    <row r="1220" spans="1:63" ht="15.75" customHeight="1" x14ac:dyDescent="0.2">
      <c r="A1220" s="6" t="s">
        <v>1279</v>
      </c>
      <c r="B1220" s="6" t="s">
        <v>64</v>
      </c>
      <c r="C1220" s="6">
        <v>4</v>
      </c>
      <c r="D1220" s="6">
        <v>10</v>
      </c>
      <c r="E1220" s="6">
        <v>0</v>
      </c>
      <c r="F1220" s="6">
        <v>0</v>
      </c>
      <c r="G1220" s="6">
        <v>1.8599999999999998E-2</v>
      </c>
      <c r="H1220" s="6">
        <v>0</v>
      </c>
      <c r="I1220" s="6">
        <v>0</v>
      </c>
      <c r="Q1220" s="6">
        <v>12</v>
      </c>
      <c r="R1220" s="6">
        <v>50</v>
      </c>
      <c r="S1220" s="6">
        <v>113</v>
      </c>
      <c r="T1220" s="6">
        <v>7053</v>
      </c>
      <c r="U1220" s="6">
        <v>9.2799999999999994E-2</v>
      </c>
      <c r="V1220" s="6">
        <v>0.76349999999999996</v>
      </c>
      <c r="W1220" s="6">
        <v>0.62870000000000004</v>
      </c>
      <c r="X1220" s="6">
        <v>1</v>
      </c>
      <c r="Y1220" s="6">
        <v>6</v>
      </c>
      <c r="Z1220" s="6">
        <v>3</v>
      </c>
      <c r="AA1220" s="6">
        <v>213</v>
      </c>
      <c r="AB1220" s="6">
        <v>1.11E-2</v>
      </c>
      <c r="AC1220" s="6">
        <v>2.0299999999999999E-2</v>
      </c>
      <c r="AD1220" s="6">
        <v>1.9E-2</v>
      </c>
      <c r="AE1220" s="6">
        <v>62</v>
      </c>
      <c r="AF1220" s="6">
        <v>285</v>
      </c>
      <c r="AG1220" s="6">
        <v>129</v>
      </c>
      <c r="AH1220" s="6">
        <v>8602</v>
      </c>
      <c r="AI1220" s="6">
        <v>0.52880000000000005</v>
      </c>
      <c r="AJ1220" s="6">
        <v>0.87160000000000004</v>
      </c>
      <c r="AK1220" s="6">
        <v>0.76670000000000005</v>
      </c>
      <c r="AL1220" s="6">
        <v>1</v>
      </c>
      <c r="AM1220" s="6">
        <v>21</v>
      </c>
      <c r="AN1220" s="6">
        <v>57</v>
      </c>
      <c r="AO1220" s="6">
        <v>4185</v>
      </c>
      <c r="AP1220" s="6">
        <v>3.9E-2</v>
      </c>
      <c r="AQ1220" s="6">
        <v>0.3851</v>
      </c>
      <c r="AR1220" s="6">
        <v>0.373</v>
      </c>
      <c r="AT1220" s="6">
        <f t="shared" si="53"/>
        <v>0</v>
      </c>
      <c r="AU1220" s="6" t="str">
        <f t="shared" si="54"/>
        <v/>
      </c>
      <c r="AV1220" s="6">
        <f t="shared" si="55"/>
        <v>141.06</v>
      </c>
      <c r="AW1220" s="7">
        <f t="shared" si="56"/>
        <v>35.5</v>
      </c>
      <c r="AX1220" s="6">
        <f t="shared" si="57"/>
        <v>30.182456140350876</v>
      </c>
      <c r="AY1220" s="6">
        <f t="shared" si="58"/>
        <v>199.28571428571428</v>
      </c>
      <c r="BA1220" s="6">
        <f>VLOOKUP(A1220, ALL_AP_DATA!$A$2:$F$3600, 6, FALSE)</f>
        <v>539</v>
      </c>
      <c r="BB1220" s="6">
        <f>VLOOKUP(A1220, projmetadata!$A$2:$D$2036, 4, FALSE)</f>
        <v>63572</v>
      </c>
      <c r="BC1220" s="6" t="e">
        <f t="array" aca="1" ref="BC1220" ca="1">_xludf.IFS(I1220&lt;&gt;0, F1220/I1220, P1220&lt;&gt;0, M1220/P1220, W1220&lt;&gt;0, T1220/W1220, AD1220&lt;&gt;0, AA1220/AD1220, AK1220&lt;&gt;0, AH1220/AK1220, AR1220&lt;&gt;0, AO1220/AR1220, TRUE, 0)</f>
        <v>#NAME?</v>
      </c>
      <c r="BE1220" s="6" t="e">
        <f t="shared" ca="1" si="60"/>
        <v>#NAME?</v>
      </c>
      <c r="BF1220" s="6" t="e">
        <f t="shared" ca="1" si="61"/>
        <v>#NAME?</v>
      </c>
      <c r="BG1220" s="6"/>
      <c r="BH1220" s="6">
        <f>VLOOKUP(A1220, ALL_AP_DATA!$A$2:$D$3600, 3, FALSE)</f>
        <v>313</v>
      </c>
      <c r="BI1220" s="6">
        <f>VLOOKUP(A1220, ALL_AP_DATA!$A$2:$E$3600, 5, FALSE)</f>
        <v>11219</v>
      </c>
      <c r="BJ1220" s="6">
        <f t="shared" si="59"/>
        <v>20.814471243042671</v>
      </c>
      <c r="BK1220" s="6">
        <f t="shared" si="62"/>
        <v>0.58070500927643787</v>
      </c>
    </row>
    <row r="1221" spans="1:63" ht="15.75" customHeight="1" x14ac:dyDescent="0.2">
      <c r="A1221" s="6" t="s">
        <v>1280</v>
      </c>
      <c r="B1221" s="6" t="s">
        <v>64</v>
      </c>
      <c r="C1221" s="6">
        <v>6</v>
      </c>
      <c r="D1221" s="6">
        <v>17</v>
      </c>
      <c r="E1221" s="6">
        <v>16</v>
      </c>
      <c r="F1221" s="6">
        <v>442</v>
      </c>
      <c r="G1221" s="6">
        <v>9.4999999999999998E-3</v>
      </c>
      <c r="H1221" s="6">
        <v>0.11940000000000001</v>
      </c>
      <c r="I1221" s="6">
        <v>4.9799999999999997E-2</v>
      </c>
      <c r="Q1221" s="6">
        <v>12</v>
      </c>
      <c r="R1221" s="6">
        <v>46</v>
      </c>
      <c r="S1221" s="6">
        <v>42</v>
      </c>
      <c r="T1221" s="6">
        <v>1976</v>
      </c>
      <c r="U1221" s="6">
        <v>2.5600000000000001E-2</v>
      </c>
      <c r="V1221" s="6">
        <v>0.31340000000000001</v>
      </c>
      <c r="W1221" s="6">
        <v>0.22270000000000001</v>
      </c>
      <c r="X1221" s="6">
        <v>14</v>
      </c>
      <c r="Y1221" s="6">
        <v>118</v>
      </c>
      <c r="Z1221" s="6">
        <v>37</v>
      </c>
      <c r="AA1221" s="6">
        <v>1332</v>
      </c>
      <c r="AB1221" s="6">
        <v>6.5699999999999995E-2</v>
      </c>
      <c r="AC1221" s="6">
        <v>0.27610000000000001</v>
      </c>
      <c r="AD1221" s="6">
        <v>0.1502</v>
      </c>
      <c r="AE1221" s="6">
        <v>130</v>
      </c>
      <c r="AF1221" s="6">
        <v>649</v>
      </c>
      <c r="AG1221" s="6">
        <v>96</v>
      </c>
      <c r="AH1221" s="6">
        <v>4787</v>
      </c>
      <c r="AI1221" s="6">
        <v>0.36120000000000002</v>
      </c>
      <c r="AJ1221" s="6">
        <v>0.71640000000000004</v>
      </c>
      <c r="AK1221" s="6">
        <v>0.53959999999999997</v>
      </c>
      <c r="AT1221" s="6">
        <f t="shared" si="53"/>
        <v>26</v>
      </c>
      <c r="AU1221" s="6" t="str">
        <f t="shared" si="54"/>
        <v/>
      </c>
      <c r="AV1221" s="6">
        <f t="shared" si="55"/>
        <v>42.956521739130437</v>
      </c>
      <c r="AW1221" s="7">
        <f t="shared" si="56"/>
        <v>11.288135593220339</v>
      </c>
      <c r="AX1221" s="6">
        <f t="shared" si="57"/>
        <v>7.3759630200308166</v>
      </c>
      <c r="AY1221" s="6" t="str">
        <f t="shared" si="58"/>
        <v/>
      </c>
      <c r="BA1221" s="6">
        <f>VLOOKUP(A1221, ALL_AP_DATA!$A$2:$F$3600, 6, FALSE)</f>
        <v>1797</v>
      </c>
      <c r="BB1221" s="6">
        <f>VLOOKUP(A1221, projmetadata!$A$2:$D$2036, 4, FALSE)</f>
        <v>114585</v>
      </c>
      <c r="BC1221" s="6" t="e">
        <f t="array" aca="1" ref="BC1221" ca="1">_xludf.IFS(I1221&lt;&gt;0, F1221/I1221, P1221&lt;&gt;0, M1221/P1221, W1221&lt;&gt;0, T1221/W1221, AD1221&lt;&gt;0, AA1221/AD1221, AK1221&lt;&gt;0, AH1221/AK1221, AR1221&lt;&gt;0, AO1221/AR1221, TRUE, 0)</f>
        <v>#NAME?</v>
      </c>
      <c r="BE1221" s="6" t="e">
        <f t="shared" ca="1" si="60"/>
        <v>#NAME?</v>
      </c>
      <c r="BF1221" s="6" t="e">
        <f t="shared" ca="1" si="61"/>
        <v>#NAME?</v>
      </c>
      <c r="BG1221" s="6"/>
      <c r="BH1221" s="6">
        <f>VLOOKUP(A1221, ALL_AP_DATA!$A$2:$D$3600, 3, FALSE)</f>
        <v>722</v>
      </c>
      <c r="BI1221" s="6">
        <f>VLOOKUP(A1221, ALL_AP_DATA!$A$2:$E$3600, 5, FALSE)</f>
        <v>8871</v>
      </c>
      <c r="BJ1221" s="6">
        <f t="shared" si="59"/>
        <v>4.9365609348914861</v>
      </c>
      <c r="BK1221" s="6">
        <f t="shared" si="62"/>
        <v>0.40178074568725652</v>
      </c>
    </row>
    <row r="1222" spans="1:63" ht="15.75" customHeight="1" x14ac:dyDescent="0.2">
      <c r="A1222" s="6" t="s">
        <v>1281</v>
      </c>
      <c r="B1222" s="6" t="s">
        <v>64</v>
      </c>
      <c r="C1222" s="6">
        <v>97</v>
      </c>
      <c r="D1222" s="6">
        <v>269</v>
      </c>
      <c r="E1222" s="6">
        <v>189</v>
      </c>
      <c r="F1222" s="6">
        <v>4589</v>
      </c>
      <c r="G1222" s="6">
        <v>4.3099999999999999E-2</v>
      </c>
      <c r="H1222" s="6">
        <v>0.18990000000000001</v>
      </c>
      <c r="I1222" s="6">
        <v>6.13E-2</v>
      </c>
      <c r="J1222" s="6">
        <v>3</v>
      </c>
      <c r="K1222" s="6">
        <v>38</v>
      </c>
      <c r="L1222" s="6">
        <v>77</v>
      </c>
      <c r="M1222" s="6">
        <v>5808</v>
      </c>
      <c r="N1222" s="6">
        <v>6.1000000000000004E-3</v>
      </c>
      <c r="O1222" s="6">
        <v>7.7399999999999997E-2</v>
      </c>
      <c r="P1222" s="6">
        <v>7.7600000000000002E-2</v>
      </c>
      <c r="Q1222" s="6">
        <v>123</v>
      </c>
      <c r="R1222" s="6">
        <v>465</v>
      </c>
      <c r="S1222" s="6">
        <v>554</v>
      </c>
      <c r="T1222" s="6">
        <v>41462</v>
      </c>
      <c r="U1222" s="6">
        <v>7.4399999999999994E-2</v>
      </c>
      <c r="V1222" s="6">
        <v>0.55679999999999996</v>
      </c>
      <c r="W1222" s="6">
        <v>0.55430000000000001</v>
      </c>
      <c r="X1222" s="6">
        <v>34</v>
      </c>
      <c r="Y1222" s="6">
        <v>335</v>
      </c>
      <c r="Z1222" s="6">
        <v>175</v>
      </c>
      <c r="AA1222" s="6">
        <v>8087</v>
      </c>
      <c r="AB1222" s="6">
        <v>5.3600000000000002E-2</v>
      </c>
      <c r="AC1222" s="6">
        <v>0.1759</v>
      </c>
      <c r="AD1222" s="6">
        <v>0.1081</v>
      </c>
      <c r="AE1222" s="6">
        <v>241</v>
      </c>
      <c r="AF1222" s="6">
        <v>1374</v>
      </c>
      <c r="AG1222" s="6">
        <v>510</v>
      </c>
      <c r="AH1222" s="6">
        <v>27038</v>
      </c>
      <c r="AI1222" s="6">
        <v>0.21990000000000001</v>
      </c>
      <c r="AJ1222" s="6">
        <v>0.51259999999999994</v>
      </c>
      <c r="AK1222" s="6">
        <v>0.36149999999999999</v>
      </c>
      <c r="AL1222" s="6">
        <v>1</v>
      </c>
      <c r="AM1222" s="6">
        <v>35</v>
      </c>
      <c r="AN1222" s="6">
        <v>64</v>
      </c>
      <c r="AO1222" s="6">
        <v>2793</v>
      </c>
      <c r="AP1222" s="6">
        <v>5.5999999999999999E-3</v>
      </c>
      <c r="AQ1222" s="6">
        <v>6.4299999999999996E-2</v>
      </c>
      <c r="AR1222" s="6">
        <v>3.73E-2</v>
      </c>
      <c r="AT1222" s="6">
        <f t="shared" si="53"/>
        <v>17.059479553903344</v>
      </c>
      <c r="AU1222" s="6">
        <f t="shared" si="54"/>
        <v>152.84210526315789</v>
      </c>
      <c r="AV1222" s="6">
        <f t="shared" si="55"/>
        <v>89.165591397849468</v>
      </c>
      <c r="AW1222" s="7">
        <f t="shared" si="56"/>
        <v>24.140298507462685</v>
      </c>
      <c r="AX1222" s="6">
        <f t="shared" si="57"/>
        <v>19.678311499272198</v>
      </c>
      <c r="AY1222" s="6">
        <f t="shared" si="58"/>
        <v>79.8</v>
      </c>
      <c r="BA1222" s="6">
        <f>VLOOKUP(A1222, ALL_AP_DATA!$A$2:$F$3600, 6, FALSE)</f>
        <v>6248</v>
      </c>
      <c r="BB1222" s="6">
        <f>VLOOKUP(A1222, projmetadata!$A$2:$D$2036, 4, FALSE)</f>
        <v>360309</v>
      </c>
      <c r="BC1222" s="6" t="e">
        <f t="array" aca="1" ref="BC1222" ca="1">_xludf.IFS(I1222&lt;&gt;0, F1222/I1222, P1222&lt;&gt;0, M1222/P1222, W1222&lt;&gt;0, T1222/W1222, AD1222&lt;&gt;0, AA1222/AD1222, AK1222&lt;&gt;0, AH1222/AK1222, AR1222&lt;&gt;0, AO1222/AR1222, TRUE, 0)</f>
        <v>#NAME?</v>
      </c>
      <c r="BE1222" s="6" t="e">
        <f t="shared" ca="1" si="60"/>
        <v>#NAME?</v>
      </c>
      <c r="BF1222" s="6" t="e">
        <f t="shared" ca="1" si="61"/>
        <v>#NAME?</v>
      </c>
      <c r="BG1222" s="6"/>
      <c r="BH1222" s="6">
        <f>VLOOKUP(A1222, ALL_AP_DATA!$A$2:$D$3600, 3, FALSE)</f>
        <v>2013</v>
      </c>
      <c r="BI1222" s="6">
        <f>VLOOKUP(A1222, ALL_AP_DATA!$A$2:$E$3600, 5, FALSE)</f>
        <v>74803</v>
      </c>
      <c r="BJ1222" s="6">
        <f t="shared" si="59"/>
        <v>11.972311139564662</v>
      </c>
      <c r="BK1222" s="6">
        <f t="shared" si="62"/>
        <v>0.32218309859154931</v>
      </c>
    </row>
    <row r="1223" spans="1:63" ht="15.75" customHeight="1" x14ac:dyDescent="0.2">
      <c r="A1223" s="6" t="s">
        <v>1282</v>
      </c>
      <c r="B1223" s="6" t="s">
        <v>64</v>
      </c>
      <c r="Q1223" s="6">
        <v>3</v>
      </c>
      <c r="R1223" s="6">
        <v>15</v>
      </c>
      <c r="S1223" s="6">
        <v>17</v>
      </c>
      <c r="T1223" s="6">
        <v>941</v>
      </c>
      <c r="U1223" s="6">
        <v>4.4999999999999998E-2</v>
      </c>
      <c r="V1223" s="6">
        <v>0.36959999999999998</v>
      </c>
      <c r="W1223" s="6">
        <v>0.42849999999999999</v>
      </c>
      <c r="X1223" s="6">
        <v>4</v>
      </c>
      <c r="Y1223" s="6">
        <v>26</v>
      </c>
      <c r="Z1223" s="6">
        <v>11</v>
      </c>
      <c r="AA1223" s="6">
        <v>261</v>
      </c>
      <c r="AB1223" s="6">
        <v>7.8100000000000003E-2</v>
      </c>
      <c r="AC1223" s="6">
        <v>0.23910000000000001</v>
      </c>
      <c r="AD1223" s="6">
        <v>0.11890000000000001</v>
      </c>
      <c r="AE1223" s="6">
        <v>19</v>
      </c>
      <c r="AF1223" s="6">
        <v>103</v>
      </c>
      <c r="AG1223" s="6">
        <v>18</v>
      </c>
      <c r="AH1223" s="6">
        <v>408</v>
      </c>
      <c r="AI1223" s="6">
        <v>0.30930000000000002</v>
      </c>
      <c r="AJ1223" s="6">
        <v>0.39129999999999998</v>
      </c>
      <c r="AK1223" s="6">
        <v>0.18579999999999999</v>
      </c>
      <c r="AT1223" s="6" t="str">
        <f t="shared" si="53"/>
        <v/>
      </c>
      <c r="AU1223" s="6" t="str">
        <f t="shared" si="54"/>
        <v/>
      </c>
      <c r="AV1223" s="6">
        <f t="shared" si="55"/>
        <v>62.733333333333334</v>
      </c>
      <c r="AW1223" s="7">
        <f t="shared" si="56"/>
        <v>10.038461538461538</v>
      </c>
      <c r="AX1223" s="6">
        <f t="shared" si="57"/>
        <v>3.9611650485436893</v>
      </c>
      <c r="AY1223" s="6" t="str">
        <f t="shared" si="58"/>
        <v/>
      </c>
      <c r="BA1223" s="6">
        <f>VLOOKUP(A1223, ALL_AP_DATA!$A$2:$F$3600, 6, FALSE)</f>
        <v>333</v>
      </c>
      <c r="BB1223" s="6">
        <f>VLOOKUP(A1223, projmetadata!$A$2:$D$2036, 4, FALSE)</f>
        <v>18388</v>
      </c>
      <c r="BC1223" s="6" t="e">
        <f t="array" aca="1" ref="BC1223" ca="1">_xludf.IFS(I1223&lt;&gt;0, F1223/I1223, P1223&lt;&gt;0, M1223/P1223, W1223&lt;&gt;0, T1223/W1223, AD1223&lt;&gt;0, AA1223/AD1223, AK1223&lt;&gt;0, AH1223/AK1223, AR1223&lt;&gt;0, AO1223/AR1223, TRUE, 0)</f>
        <v>#NAME?</v>
      </c>
      <c r="BE1223" s="6" t="e">
        <f t="shared" ca="1" si="60"/>
        <v>#NAME?</v>
      </c>
      <c r="BF1223" s="6" t="e">
        <f t="shared" ca="1" si="61"/>
        <v>#NAME?</v>
      </c>
      <c r="BG1223" s="6"/>
      <c r="BH1223" s="6">
        <f>VLOOKUP(A1223, ALL_AP_DATA!$A$2:$D$3600, 3, FALSE)</f>
        <v>131</v>
      </c>
      <c r="BI1223" s="6">
        <f>VLOOKUP(A1223, ALL_AP_DATA!$A$2:$E$3600, 5, FALSE)</f>
        <v>2196</v>
      </c>
      <c r="BJ1223" s="6">
        <f t="shared" si="59"/>
        <v>6.5945945945945947</v>
      </c>
      <c r="BK1223" s="6">
        <f t="shared" si="62"/>
        <v>0.39339339339339341</v>
      </c>
    </row>
    <row r="1224" spans="1:63" ht="15.75" customHeight="1" x14ac:dyDescent="0.2">
      <c r="A1224" s="6" t="s">
        <v>1283</v>
      </c>
      <c r="B1224" s="6" t="s">
        <v>64</v>
      </c>
      <c r="X1224" s="6">
        <v>1</v>
      </c>
      <c r="Y1224" s="6">
        <v>5</v>
      </c>
      <c r="Z1224" s="6">
        <v>0</v>
      </c>
      <c r="AA1224" s="6">
        <v>0</v>
      </c>
      <c r="AB1224" s="6">
        <v>3.3300000000000003E-2</v>
      </c>
      <c r="AC1224" s="6">
        <v>0</v>
      </c>
      <c r="AD1224" s="6">
        <v>0</v>
      </c>
      <c r="AT1224" s="6" t="str">
        <f t="shared" si="53"/>
        <v/>
      </c>
      <c r="AU1224" s="6" t="str">
        <f t="shared" si="54"/>
        <v/>
      </c>
      <c r="AV1224" s="6" t="str">
        <f t="shared" si="55"/>
        <v/>
      </c>
      <c r="AW1224" s="7">
        <f t="shared" si="56"/>
        <v>0</v>
      </c>
      <c r="AX1224" s="6" t="str">
        <f t="shared" si="57"/>
        <v/>
      </c>
      <c r="AY1224" s="6" t="str">
        <f t="shared" si="58"/>
        <v/>
      </c>
      <c r="BA1224" s="6">
        <f>VLOOKUP(A1224, ALL_AP_DATA!$A$2:$F$3600, 6, FALSE)</f>
        <v>150</v>
      </c>
      <c r="BB1224" s="6">
        <f>VLOOKUP(A1224, projmetadata!$A$2:$D$2036, 4, FALSE)</f>
        <v>4400</v>
      </c>
      <c r="BC1224" s="6" t="e">
        <f t="array" aca="1" ref="BC1224" ca="1">_xludf.IFS(I1224&lt;&gt;0, F1224/I1224, P1224&lt;&gt;0, M1224/P1224, W1224&lt;&gt;0, T1224/W1224, AD1224&lt;&gt;0, AA1224/AD1224, AK1224&lt;&gt;0, AH1224/AK1224, AR1224&lt;&gt;0, AO1224/AR1224, TRUE, 0)</f>
        <v>#NAME?</v>
      </c>
      <c r="BE1224" s="6" t="e">
        <f t="shared" ca="1" si="60"/>
        <v>#NAME?</v>
      </c>
      <c r="BF1224" s="6" t="e">
        <f t="shared" ca="1" si="61"/>
        <v>#NAME?</v>
      </c>
      <c r="BG1224" s="6"/>
      <c r="BH1224" s="6">
        <f>VLOOKUP(A1224, ALL_AP_DATA!$A$2:$D$3600, 3, FALSE)</f>
        <v>5</v>
      </c>
      <c r="BI1224" s="6">
        <f>VLOOKUP(A1224, ALL_AP_DATA!$A$2:$E$3600, 5, FALSE)</f>
        <v>0</v>
      </c>
      <c r="BJ1224" s="6">
        <f t="shared" si="59"/>
        <v>0</v>
      </c>
      <c r="BK1224" s="6">
        <f t="shared" si="62"/>
        <v>3.3333333333333333E-2</v>
      </c>
    </row>
    <row r="1225" spans="1:63" ht="15.75" customHeight="1" x14ac:dyDescent="0.2">
      <c r="A1225" s="6" t="s">
        <v>1284</v>
      </c>
      <c r="B1225" s="6" t="s">
        <v>64</v>
      </c>
      <c r="C1225" s="6">
        <v>1</v>
      </c>
      <c r="D1225" s="6">
        <v>2</v>
      </c>
      <c r="E1225" s="6">
        <v>3</v>
      </c>
      <c r="F1225" s="6">
        <v>82</v>
      </c>
      <c r="G1225" s="6">
        <v>4.3E-3</v>
      </c>
      <c r="H1225" s="6">
        <v>0.13639999999999999</v>
      </c>
      <c r="I1225" s="6">
        <v>4.6100000000000002E-2</v>
      </c>
      <c r="Q1225" s="6">
        <v>4</v>
      </c>
      <c r="R1225" s="6">
        <v>13</v>
      </c>
      <c r="S1225" s="6">
        <v>6</v>
      </c>
      <c r="T1225" s="6">
        <v>605</v>
      </c>
      <c r="U1225" s="6">
        <v>2.8000000000000001E-2</v>
      </c>
      <c r="V1225" s="6">
        <v>0.2727</v>
      </c>
      <c r="W1225" s="6">
        <v>0.34010000000000001</v>
      </c>
      <c r="X1225" s="6">
        <v>4</v>
      </c>
      <c r="Y1225" s="6">
        <v>18</v>
      </c>
      <c r="Z1225" s="6">
        <v>4</v>
      </c>
      <c r="AA1225" s="6">
        <v>196</v>
      </c>
      <c r="AB1225" s="6">
        <v>3.8699999999999998E-2</v>
      </c>
      <c r="AC1225" s="6">
        <v>0.18179999999999999</v>
      </c>
      <c r="AD1225" s="6">
        <v>0.11020000000000001</v>
      </c>
      <c r="AE1225" s="6">
        <v>4</v>
      </c>
      <c r="AF1225" s="6">
        <v>21</v>
      </c>
      <c r="AG1225" s="6">
        <v>3</v>
      </c>
      <c r="AH1225" s="6">
        <v>25</v>
      </c>
      <c r="AI1225" s="6">
        <v>4.5199999999999997E-2</v>
      </c>
      <c r="AJ1225" s="6">
        <v>0.13639999999999999</v>
      </c>
      <c r="AK1225" s="6">
        <v>1.41E-2</v>
      </c>
      <c r="AT1225" s="6">
        <f t="shared" si="53"/>
        <v>41</v>
      </c>
      <c r="AU1225" s="6" t="str">
        <f t="shared" si="54"/>
        <v/>
      </c>
      <c r="AV1225" s="6">
        <f t="shared" si="55"/>
        <v>46.53846153846154</v>
      </c>
      <c r="AW1225" s="7">
        <f t="shared" si="56"/>
        <v>10.888888888888889</v>
      </c>
      <c r="AX1225" s="6">
        <f t="shared" si="57"/>
        <v>1.1904761904761905</v>
      </c>
      <c r="AY1225" s="6" t="str">
        <f t="shared" si="58"/>
        <v/>
      </c>
      <c r="BA1225" s="6">
        <f>VLOOKUP(A1225, ALL_AP_DATA!$A$2:$F$3600, 6, FALSE)</f>
        <v>465</v>
      </c>
      <c r="BB1225" s="6">
        <f>VLOOKUP(A1225, projmetadata!$A$2:$D$2036, 4, FALSE)</f>
        <v>15653</v>
      </c>
      <c r="BC1225" s="6" t="e">
        <f t="array" aca="1" ref="BC1225" ca="1">_xludf.IFS(I1225&lt;&gt;0, F1225/I1225, P1225&lt;&gt;0, M1225/P1225, W1225&lt;&gt;0, T1225/W1225, AD1225&lt;&gt;0, AA1225/AD1225, AK1225&lt;&gt;0, AH1225/AK1225, AR1225&lt;&gt;0, AO1225/AR1225, TRUE, 0)</f>
        <v>#NAME?</v>
      </c>
      <c r="BE1225" s="6" t="e">
        <f t="shared" ca="1" si="60"/>
        <v>#NAME?</v>
      </c>
      <c r="BF1225" s="6" t="e">
        <f t="shared" ca="1" si="61"/>
        <v>#NAME?</v>
      </c>
      <c r="BG1225" s="6"/>
      <c r="BH1225" s="6">
        <f>VLOOKUP(A1225, ALL_AP_DATA!$A$2:$D$3600, 3, FALSE)</f>
        <v>43</v>
      </c>
      <c r="BI1225" s="6">
        <f>VLOOKUP(A1225, ALL_AP_DATA!$A$2:$E$3600, 5, FALSE)</f>
        <v>1779</v>
      </c>
      <c r="BJ1225" s="6">
        <f t="shared" si="59"/>
        <v>3.8258064516129031</v>
      </c>
      <c r="BK1225" s="6">
        <f t="shared" si="62"/>
        <v>9.2473118279569888E-2</v>
      </c>
    </row>
    <row r="1226" spans="1:63" ht="15.75" customHeight="1" x14ac:dyDescent="0.2">
      <c r="A1226" s="6" t="s">
        <v>1285</v>
      </c>
      <c r="B1226" s="6" t="s">
        <v>64</v>
      </c>
      <c r="C1226" s="6">
        <v>1</v>
      </c>
      <c r="D1226" s="6">
        <v>3</v>
      </c>
      <c r="E1226" s="6">
        <v>1</v>
      </c>
      <c r="F1226" s="6">
        <v>6</v>
      </c>
      <c r="G1226" s="6">
        <v>2.8000000000000001E-2</v>
      </c>
      <c r="H1226" s="6">
        <v>5.5599999999999997E-2</v>
      </c>
      <c r="I1226" s="6">
        <v>1E-3</v>
      </c>
      <c r="AT1226" s="6">
        <f t="shared" si="53"/>
        <v>2</v>
      </c>
      <c r="AU1226" s="6" t="str">
        <f t="shared" si="54"/>
        <v/>
      </c>
      <c r="AV1226" s="6" t="str">
        <f t="shared" si="55"/>
        <v/>
      </c>
      <c r="AW1226" s="7" t="str">
        <f t="shared" si="56"/>
        <v/>
      </c>
      <c r="AX1226" s="6" t="str">
        <f t="shared" si="57"/>
        <v/>
      </c>
      <c r="AY1226" s="6" t="str">
        <f t="shared" si="58"/>
        <v/>
      </c>
      <c r="BA1226" s="6">
        <f>VLOOKUP(A1226, ALL_AP_DATA!$A$2:$F$3600, 6, FALSE)</f>
        <v>107</v>
      </c>
      <c r="BB1226" s="6">
        <f>VLOOKUP(A1226, projmetadata!$A$2:$D$2036, 4, FALSE)</f>
        <v>4715</v>
      </c>
      <c r="BC1226" s="6" t="e">
        <f t="array" aca="1" ref="BC1226" ca="1">_xludf.IFS(I1226&lt;&gt;0, F1226/I1226, P1226&lt;&gt;0, M1226/P1226, W1226&lt;&gt;0, T1226/W1226, AD1226&lt;&gt;0, AA1226/AD1226, AK1226&lt;&gt;0, AH1226/AK1226, AR1226&lt;&gt;0, AO1226/AR1226, TRUE, 0)</f>
        <v>#NAME?</v>
      </c>
      <c r="BE1226" s="6" t="e">
        <f t="shared" ca="1" si="60"/>
        <v>#NAME?</v>
      </c>
      <c r="BF1226" s="6" t="e">
        <f t="shared" ca="1" si="61"/>
        <v>#NAME?</v>
      </c>
      <c r="BG1226" s="6"/>
      <c r="BH1226" s="6">
        <f>VLOOKUP(A1226, ALL_AP_DATA!$A$2:$D$3600, 3, FALSE)</f>
        <v>3</v>
      </c>
      <c r="BI1226" s="6">
        <f>VLOOKUP(A1226, ALL_AP_DATA!$A$2:$E$3600, 5, FALSE)</f>
        <v>5788</v>
      </c>
      <c r="BJ1226" s="6">
        <f t="shared" si="59"/>
        <v>54.09345794392523</v>
      </c>
      <c r="BK1226" s="6">
        <f t="shared" si="62"/>
        <v>2.8037383177570093E-2</v>
      </c>
    </row>
    <row r="1227" spans="1:63" ht="15.75" customHeight="1" x14ac:dyDescent="0.2">
      <c r="A1227" s="6" t="s">
        <v>1286</v>
      </c>
      <c r="B1227" s="6" t="s">
        <v>64</v>
      </c>
      <c r="C1227" s="6">
        <v>4</v>
      </c>
      <c r="D1227" s="6">
        <v>11</v>
      </c>
      <c r="E1227" s="6">
        <v>17</v>
      </c>
      <c r="F1227" s="6">
        <v>251</v>
      </c>
      <c r="G1227" s="6">
        <v>3.5000000000000003E-2</v>
      </c>
      <c r="H1227" s="6">
        <v>0.109</v>
      </c>
      <c r="I1227" s="6">
        <v>2.2599999999999999E-2</v>
      </c>
      <c r="Q1227" s="6">
        <v>20</v>
      </c>
      <c r="R1227" s="6">
        <v>62</v>
      </c>
      <c r="S1227" s="6">
        <v>107</v>
      </c>
      <c r="T1227" s="6">
        <v>8821</v>
      </c>
      <c r="U1227" s="6">
        <v>0.19750000000000001</v>
      </c>
      <c r="V1227" s="6">
        <v>0.68589999999999995</v>
      </c>
      <c r="W1227" s="6">
        <v>0.79259999999999997</v>
      </c>
      <c r="X1227" s="6">
        <v>11</v>
      </c>
      <c r="Y1227" s="6">
        <v>36</v>
      </c>
      <c r="Z1227" s="6">
        <v>36</v>
      </c>
      <c r="AA1227" s="6">
        <v>685</v>
      </c>
      <c r="AB1227" s="6">
        <v>0.11459999999999999</v>
      </c>
      <c r="AC1227" s="6">
        <v>0.23080000000000001</v>
      </c>
      <c r="AD1227" s="6">
        <v>6.1600000000000002E-2</v>
      </c>
      <c r="AE1227" s="6">
        <v>5</v>
      </c>
      <c r="AF1227" s="6">
        <v>28</v>
      </c>
      <c r="AG1227" s="6">
        <v>26</v>
      </c>
      <c r="AH1227" s="6">
        <v>625</v>
      </c>
      <c r="AI1227" s="6">
        <v>8.9200000000000002E-2</v>
      </c>
      <c r="AJ1227" s="6">
        <v>0.16669999999999999</v>
      </c>
      <c r="AK1227" s="6">
        <v>5.62E-2</v>
      </c>
      <c r="AT1227" s="6">
        <f t="shared" si="53"/>
        <v>22.818181818181817</v>
      </c>
      <c r="AU1227" s="6" t="str">
        <f t="shared" si="54"/>
        <v/>
      </c>
      <c r="AV1227" s="6">
        <f t="shared" si="55"/>
        <v>142.2741935483871</v>
      </c>
      <c r="AW1227" s="7">
        <f t="shared" si="56"/>
        <v>19.027777777777779</v>
      </c>
      <c r="AX1227" s="6">
        <f t="shared" si="57"/>
        <v>22.321428571428573</v>
      </c>
      <c r="AY1227" s="6" t="str">
        <f t="shared" si="58"/>
        <v/>
      </c>
      <c r="BA1227" s="6">
        <f>VLOOKUP(A1227, ALL_AP_DATA!$A$2:$F$3600, 6, FALSE)</f>
        <v>314</v>
      </c>
      <c r="BB1227" s="6">
        <f>VLOOKUP(A1227, projmetadata!$A$2:$D$2036, 4, FALSE)</f>
        <v>18053</v>
      </c>
      <c r="BC1227" s="6" t="e">
        <f t="array" aca="1" ref="BC1227" ca="1">_xludf.IFS(I1227&lt;&gt;0, F1227/I1227, P1227&lt;&gt;0, M1227/P1227, W1227&lt;&gt;0, T1227/W1227, AD1227&lt;&gt;0, AA1227/AD1227, AK1227&lt;&gt;0, AH1227/AK1227, AR1227&lt;&gt;0, AO1227/AR1227, TRUE, 0)</f>
        <v>#NAME?</v>
      </c>
      <c r="BE1227" s="6" t="e">
        <f t="shared" ca="1" si="60"/>
        <v>#NAME?</v>
      </c>
      <c r="BF1227" s="6" t="e">
        <f t="shared" ca="1" si="61"/>
        <v>#NAME?</v>
      </c>
      <c r="BG1227" s="6"/>
      <c r="BH1227" s="6">
        <f>VLOOKUP(A1227, ALL_AP_DATA!$A$2:$D$3600, 3, FALSE)</f>
        <v>115</v>
      </c>
      <c r="BI1227" s="6">
        <f>VLOOKUP(A1227, ALL_AP_DATA!$A$2:$E$3600, 5, FALSE)</f>
        <v>11129</v>
      </c>
      <c r="BJ1227" s="6">
        <f t="shared" si="59"/>
        <v>35.442675159235669</v>
      </c>
      <c r="BK1227" s="6">
        <f t="shared" si="62"/>
        <v>0.36624203821656048</v>
      </c>
    </row>
    <row r="1228" spans="1:63" ht="15.75" customHeight="1" x14ac:dyDescent="0.2">
      <c r="A1228" s="6" t="s">
        <v>1287</v>
      </c>
      <c r="B1228" s="6" t="s">
        <v>64</v>
      </c>
      <c r="C1228" s="6">
        <v>8</v>
      </c>
      <c r="D1228" s="6">
        <v>16</v>
      </c>
      <c r="E1228" s="6">
        <v>12</v>
      </c>
      <c r="F1228" s="6">
        <v>286</v>
      </c>
      <c r="G1228" s="6">
        <v>4.48E-2</v>
      </c>
      <c r="H1228" s="6">
        <v>0.10340000000000001</v>
      </c>
      <c r="I1228" s="6">
        <v>2.12E-2</v>
      </c>
      <c r="Q1228" s="6">
        <v>18</v>
      </c>
      <c r="R1228" s="6">
        <v>125</v>
      </c>
      <c r="S1228" s="6">
        <v>104</v>
      </c>
      <c r="T1228" s="6">
        <v>12442</v>
      </c>
      <c r="U1228" s="6">
        <v>0.35010000000000002</v>
      </c>
      <c r="V1228" s="6">
        <v>0.89659999999999995</v>
      </c>
      <c r="W1228" s="6">
        <v>0.92349999999999999</v>
      </c>
      <c r="X1228" s="6">
        <v>2</v>
      </c>
      <c r="Y1228" s="6">
        <v>7</v>
      </c>
      <c r="Z1228" s="6">
        <v>10</v>
      </c>
      <c r="AA1228" s="6">
        <v>150</v>
      </c>
      <c r="AB1228" s="6">
        <v>1.9599999999999999E-2</v>
      </c>
      <c r="AC1228" s="6">
        <v>8.6199999999999999E-2</v>
      </c>
      <c r="AD1228" s="6">
        <v>1.11E-2</v>
      </c>
      <c r="AE1228" s="6">
        <v>14</v>
      </c>
      <c r="AF1228" s="6">
        <v>58</v>
      </c>
      <c r="AG1228" s="6">
        <v>41</v>
      </c>
      <c r="AH1228" s="6">
        <v>1698</v>
      </c>
      <c r="AI1228" s="6">
        <v>0.16250000000000001</v>
      </c>
      <c r="AJ1228" s="6">
        <v>0.35339999999999999</v>
      </c>
      <c r="AK1228" s="6">
        <v>0.126</v>
      </c>
      <c r="AT1228" s="6">
        <f t="shared" si="53"/>
        <v>17.875</v>
      </c>
      <c r="AU1228" s="6" t="str">
        <f t="shared" si="54"/>
        <v/>
      </c>
      <c r="AV1228" s="6">
        <f t="shared" si="55"/>
        <v>99.536000000000001</v>
      </c>
      <c r="AW1228" s="7">
        <f t="shared" si="56"/>
        <v>21.428571428571427</v>
      </c>
      <c r="AX1228" s="6">
        <f t="shared" si="57"/>
        <v>29.275862068965516</v>
      </c>
      <c r="AY1228" s="6" t="str">
        <f t="shared" si="58"/>
        <v/>
      </c>
      <c r="BA1228" s="6">
        <f>VLOOKUP(A1228, ALL_AP_DATA!$A$2:$F$3600, 6, FALSE)</f>
        <v>357</v>
      </c>
      <c r="BB1228" s="6">
        <f>VLOOKUP(A1228, projmetadata!$A$2:$D$2036, 4, FALSE)</f>
        <v>26418</v>
      </c>
      <c r="BC1228" s="6" t="e">
        <f t="array" aca="1" ref="BC1228" ca="1">_xludf.IFS(I1228&lt;&gt;0, F1228/I1228, P1228&lt;&gt;0, M1228/P1228, W1228&lt;&gt;0, T1228/W1228, AD1228&lt;&gt;0, AA1228/AD1228, AK1228&lt;&gt;0, AH1228/AK1228, AR1228&lt;&gt;0, AO1228/AR1228, TRUE, 0)</f>
        <v>#NAME?</v>
      </c>
      <c r="BE1228" s="6" t="e">
        <f t="shared" ca="1" si="60"/>
        <v>#NAME?</v>
      </c>
      <c r="BF1228" s="6" t="e">
        <f t="shared" ca="1" si="61"/>
        <v>#NAME?</v>
      </c>
      <c r="BG1228" s="6"/>
      <c r="BH1228" s="6">
        <f>VLOOKUP(A1228, ALL_AP_DATA!$A$2:$D$3600, 3, FALSE)</f>
        <v>178</v>
      </c>
      <c r="BI1228" s="6">
        <f>VLOOKUP(A1228, ALL_AP_DATA!$A$2:$E$3600, 5, FALSE)</f>
        <v>13473</v>
      </c>
      <c r="BJ1228" s="6">
        <f t="shared" si="59"/>
        <v>37.739495798319325</v>
      </c>
      <c r="BK1228" s="6">
        <f t="shared" si="62"/>
        <v>0.49859943977591037</v>
      </c>
    </row>
    <row r="1229" spans="1:63" ht="15.75" customHeight="1" x14ac:dyDescent="0.2">
      <c r="A1229" s="6" t="s">
        <v>1288</v>
      </c>
      <c r="B1229" s="6" t="s">
        <v>64</v>
      </c>
      <c r="C1229" s="6">
        <v>2</v>
      </c>
      <c r="D1229" s="6">
        <v>5</v>
      </c>
      <c r="E1229" s="6">
        <v>0</v>
      </c>
      <c r="F1229" s="6">
        <v>0</v>
      </c>
      <c r="G1229" s="6">
        <v>7.3000000000000001E-3</v>
      </c>
      <c r="H1229" s="6">
        <v>0</v>
      </c>
      <c r="I1229" s="6">
        <v>0</v>
      </c>
      <c r="X1229" s="6">
        <v>5</v>
      </c>
      <c r="Y1229" s="6">
        <v>14</v>
      </c>
      <c r="Z1229" s="6">
        <v>0</v>
      </c>
      <c r="AA1229" s="6">
        <v>0</v>
      </c>
      <c r="AB1229" s="6">
        <v>2.0500000000000001E-2</v>
      </c>
      <c r="AC1229" s="6">
        <v>0</v>
      </c>
      <c r="AD1229" s="6">
        <v>0</v>
      </c>
      <c r="AE1229" s="6">
        <v>2</v>
      </c>
      <c r="AF1229" s="6">
        <v>5</v>
      </c>
      <c r="AG1229" s="6">
        <v>0</v>
      </c>
      <c r="AH1229" s="6">
        <v>0</v>
      </c>
      <c r="AI1229" s="6">
        <v>7.3000000000000001E-3</v>
      </c>
      <c r="AJ1229" s="6">
        <v>0</v>
      </c>
      <c r="AK1229" s="6">
        <v>0</v>
      </c>
      <c r="AT1229" s="6">
        <f t="shared" si="53"/>
        <v>0</v>
      </c>
      <c r="AU1229" s="6" t="str">
        <f t="shared" si="54"/>
        <v/>
      </c>
      <c r="AV1229" s="6" t="str">
        <f t="shared" si="55"/>
        <v/>
      </c>
      <c r="AW1229" s="7">
        <f t="shared" si="56"/>
        <v>0</v>
      </c>
      <c r="AX1229" s="6">
        <f t="shared" si="57"/>
        <v>0</v>
      </c>
      <c r="AY1229" s="6" t="str">
        <f t="shared" si="58"/>
        <v/>
      </c>
      <c r="BA1229" s="6">
        <f>VLOOKUP(A1229, ALL_AP_DATA!$A$2:$F$3600, 6, FALSE)</f>
        <v>684</v>
      </c>
      <c r="BB1229" s="6">
        <f>VLOOKUP(A1229, projmetadata!$A$2:$D$2036, 4, FALSE)</f>
        <v>13432</v>
      </c>
      <c r="BC1229" s="6" t="e">
        <f t="array" aca="1" ref="BC1229" ca="1">_xludf.IFS(I1229&lt;&gt;0, F1229/I1229, P1229&lt;&gt;0, M1229/P1229, W1229&lt;&gt;0, T1229/W1229, AD1229&lt;&gt;0, AA1229/AD1229, AK1229&lt;&gt;0, AH1229/AK1229, AR1229&lt;&gt;0, AO1229/AR1229, TRUE, 0)</f>
        <v>#NAME?</v>
      </c>
      <c r="BE1229" s="6" t="e">
        <f t="shared" ca="1" si="60"/>
        <v>#NAME?</v>
      </c>
      <c r="BF1229" s="6" t="e">
        <f t="shared" ca="1" si="61"/>
        <v>#NAME?</v>
      </c>
      <c r="BG1229" s="6"/>
      <c r="BH1229" s="6">
        <f>VLOOKUP(A1229, ALL_AP_DATA!$A$2:$D$3600, 3, FALSE)</f>
        <v>20</v>
      </c>
      <c r="BI1229" s="6">
        <f>VLOOKUP(A1229, ALL_AP_DATA!$A$2:$E$3600, 5, FALSE)</f>
        <v>0</v>
      </c>
      <c r="BJ1229" s="6">
        <f t="shared" si="59"/>
        <v>0</v>
      </c>
      <c r="BK1229" s="6">
        <f t="shared" si="62"/>
        <v>2.9239766081871343E-2</v>
      </c>
    </row>
    <row r="1230" spans="1:63" ht="15.75" customHeight="1" x14ac:dyDescent="0.2">
      <c r="A1230" s="6" t="s">
        <v>1289</v>
      </c>
      <c r="B1230" s="6" t="s">
        <v>64</v>
      </c>
      <c r="C1230" s="6">
        <v>8</v>
      </c>
      <c r="D1230" s="6">
        <v>34</v>
      </c>
      <c r="E1230" s="6">
        <v>26</v>
      </c>
      <c r="F1230" s="6">
        <v>533</v>
      </c>
      <c r="G1230" s="6">
        <v>7.6899999999999996E-2</v>
      </c>
      <c r="H1230" s="6">
        <v>0.27079999999999999</v>
      </c>
      <c r="I1230" s="6">
        <v>7.7200000000000005E-2</v>
      </c>
      <c r="Q1230" s="6">
        <v>13</v>
      </c>
      <c r="R1230" s="6">
        <v>42</v>
      </c>
      <c r="S1230" s="6">
        <v>49</v>
      </c>
      <c r="T1230" s="6">
        <v>2537</v>
      </c>
      <c r="U1230" s="6">
        <v>9.5000000000000001E-2</v>
      </c>
      <c r="V1230" s="6">
        <v>0.51039999999999996</v>
      </c>
      <c r="W1230" s="6">
        <v>0.36730000000000002</v>
      </c>
      <c r="X1230" s="6">
        <v>15</v>
      </c>
      <c r="Y1230" s="6">
        <v>94</v>
      </c>
      <c r="Z1230" s="6">
        <v>34</v>
      </c>
      <c r="AA1230" s="6">
        <v>2508</v>
      </c>
      <c r="AB1230" s="6">
        <v>0.2127</v>
      </c>
      <c r="AC1230" s="6">
        <v>0.35420000000000001</v>
      </c>
      <c r="AD1230" s="6">
        <v>0.36309999999999998</v>
      </c>
      <c r="AE1230" s="6">
        <v>31</v>
      </c>
      <c r="AF1230" s="6">
        <v>120</v>
      </c>
      <c r="AG1230" s="6">
        <v>52</v>
      </c>
      <c r="AH1230" s="6">
        <v>1608</v>
      </c>
      <c r="AI1230" s="6">
        <v>0.27150000000000002</v>
      </c>
      <c r="AJ1230" s="6">
        <v>0.54169999999999996</v>
      </c>
      <c r="AK1230" s="6">
        <v>0.23280000000000001</v>
      </c>
      <c r="AL1230" s="6">
        <v>1</v>
      </c>
      <c r="AM1230" s="6">
        <v>23</v>
      </c>
      <c r="AN1230" s="6">
        <v>26</v>
      </c>
      <c r="AO1230" s="6">
        <v>1644</v>
      </c>
      <c r="AP1230" s="6">
        <v>5.1999999999999998E-2</v>
      </c>
      <c r="AQ1230" s="6">
        <v>0.27079999999999999</v>
      </c>
      <c r="AR1230" s="6">
        <v>0.23799999999999999</v>
      </c>
      <c r="AT1230" s="6">
        <f t="shared" si="53"/>
        <v>15.676470588235293</v>
      </c>
      <c r="AU1230" s="6" t="str">
        <f t="shared" si="54"/>
        <v/>
      </c>
      <c r="AV1230" s="6">
        <f t="shared" si="55"/>
        <v>60.404761904761905</v>
      </c>
      <c r="AW1230" s="7">
        <f t="shared" si="56"/>
        <v>26.680851063829788</v>
      </c>
      <c r="AX1230" s="6">
        <f t="shared" si="57"/>
        <v>13.4</v>
      </c>
      <c r="AY1230" s="6">
        <f t="shared" si="58"/>
        <v>71.478260869565219</v>
      </c>
      <c r="BA1230" s="6">
        <f>VLOOKUP(A1230, ALL_AP_DATA!$A$2:$F$3600, 6, FALSE)</f>
        <v>442</v>
      </c>
      <c r="BB1230" s="6">
        <f>VLOOKUP(A1230, projmetadata!$A$2:$D$2036, 4, FALSE)</f>
        <v>27551</v>
      </c>
      <c r="BC1230" s="6" t="e">
        <f t="array" aca="1" ref="BC1230" ca="1">_xludf.IFS(I1230&lt;&gt;0, F1230/I1230, P1230&lt;&gt;0, M1230/P1230, W1230&lt;&gt;0, T1230/W1230, AD1230&lt;&gt;0, AA1230/AD1230, AK1230&lt;&gt;0, AH1230/AK1230, AR1230&lt;&gt;0, AO1230/AR1230, TRUE, 0)</f>
        <v>#NAME?</v>
      </c>
      <c r="BE1230" s="6" t="e">
        <f t="shared" ca="1" si="60"/>
        <v>#NAME?</v>
      </c>
      <c r="BF1230" s="6" t="e">
        <f t="shared" ca="1" si="61"/>
        <v>#NAME?</v>
      </c>
      <c r="BG1230" s="6"/>
      <c r="BH1230" s="6">
        <f>VLOOKUP(A1230, ALL_AP_DATA!$A$2:$D$3600, 3, FALSE)</f>
        <v>204</v>
      </c>
      <c r="BI1230" s="6">
        <f>VLOOKUP(A1230, ALL_AP_DATA!$A$2:$E$3600, 5, FALSE)</f>
        <v>6908</v>
      </c>
      <c r="BJ1230" s="6">
        <f t="shared" si="59"/>
        <v>15.628959276018099</v>
      </c>
      <c r="BK1230" s="6">
        <f t="shared" si="62"/>
        <v>0.46153846153846156</v>
      </c>
    </row>
    <row r="1231" spans="1:63" ht="15.75" customHeight="1" x14ac:dyDescent="0.2">
      <c r="A1231" s="6" t="s">
        <v>1290</v>
      </c>
      <c r="B1231" s="6" t="s">
        <v>64</v>
      </c>
      <c r="C1231" s="6">
        <v>3</v>
      </c>
      <c r="D1231" s="6">
        <v>7</v>
      </c>
      <c r="E1231" s="6">
        <v>0</v>
      </c>
      <c r="F1231" s="6">
        <v>0</v>
      </c>
      <c r="G1231" s="6">
        <v>2.0199999999999999E-2</v>
      </c>
      <c r="H1231" s="6">
        <v>0</v>
      </c>
      <c r="I1231" s="6">
        <v>0</v>
      </c>
      <c r="Q1231" s="6">
        <v>12</v>
      </c>
      <c r="R1231" s="6">
        <v>46</v>
      </c>
      <c r="S1231" s="6">
        <v>44</v>
      </c>
      <c r="T1231" s="6">
        <v>3045</v>
      </c>
      <c r="U1231" s="6">
        <v>0.13289999999999999</v>
      </c>
      <c r="V1231" s="6">
        <v>0.54320000000000002</v>
      </c>
      <c r="W1231" s="6">
        <v>0.54990000000000006</v>
      </c>
      <c r="X1231" s="6">
        <v>6</v>
      </c>
      <c r="Y1231" s="6">
        <v>91</v>
      </c>
      <c r="Z1231" s="6">
        <v>25</v>
      </c>
      <c r="AA1231" s="6">
        <v>946</v>
      </c>
      <c r="AB1231" s="6">
        <v>0.26300000000000001</v>
      </c>
      <c r="AC1231" s="6">
        <v>0.30859999999999999</v>
      </c>
      <c r="AD1231" s="6">
        <v>0.1709</v>
      </c>
      <c r="AE1231" s="6">
        <v>27</v>
      </c>
      <c r="AF1231" s="6">
        <v>134</v>
      </c>
      <c r="AG1231" s="6">
        <v>38</v>
      </c>
      <c r="AH1231" s="6">
        <v>2205</v>
      </c>
      <c r="AI1231" s="6">
        <v>0.38729999999999998</v>
      </c>
      <c r="AJ1231" s="6">
        <v>0.46910000000000002</v>
      </c>
      <c r="AK1231" s="6">
        <v>0.3982</v>
      </c>
      <c r="AT1231" s="6">
        <f t="shared" si="53"/>
        <v>0</v>
      </c>
      <c r="AU1231" s="6" t="str">
        <f t="shared" si="54"/>
        <v/>
      </c>
      <c r="AV1231" s="6">
        <f t="shared" si="55"/>
        <v>66.195652173913047</v>
      </c>
      <c r="AW1231" s="7">
        <f t="shared" si="56"/>
        <v>10.395604395604396</v>
      </c>
      <c r="AX1231" s="6">
        <f t="shared" si="57"/>
        <v>16.455223880597014</v>
      </c>
      <c r="AY1231" s="6" t="str">
        <f t="shared" si="58"/>
        <v/>
      </c>
      <c r="BA1231" s="6">
        <f>VLOOKUP(A1231, ALL_AP_DATA!$A$2:$F$3600, 6, FALSE)</f>
        <v>346</v>
      </c>
      <c r="BB1231" s="6">
        <f>VLOOKUP(A1231, projmetadata!$A$2:$D$2036, 4, FALSE)</f>
        <v>28449</v>
      </c>
      <c r="BC1231" s="6" t="e">
        <f t="array" aca="1" ref="BC1231" ca="1">_xludf.IFS(I1231&lt;&gt;0, F1231/I1231, P1231&lt;&gt;0, M1231/P1231, W1231&lt;&gt;0, T1231/W1231, AD1231&lt;&gt;0, AA1231/AD1231, AK1231&lt;&gt;0, AH1231/AK1231, AR1231&lt;&gt;0, AO1231/AR1231, TRUE, 0)</f>
        <v>#NAME?</v>
      </c>
      <c r="BE1231" s="6" t="e">
        <f t="shared" ca="1" si="60"/>
        <v>#NAME?</v>
      </c>
      <c r="BF1231" s="6" t="e">
        <f t="shared" ca="1" si="61"/>
        <v>#NAME?</v>
      </c>
      <c r="BG1231" s="6"/>
      <c r="BH1231" s="6">
        <f>VLOOKUP(A1231, ALL_AP_DATA!$A$2:$D$3600, 3, FALSE)</f>
        <v>223</v>
      </c>
      <c r="BI1231" s="6">
        <f>VLOOKUP(A1231, ALL_AP_DATA!$A$2:$E$3600, 5, FALSE)</f>
        <v>5537</v>
      </c>
      <c r="BJ1231" s="6">
        <f t="shared" si="59"/>
        <v>16.002890173410403</v>
      </c>
      <c r="BK1231" s="6">
        <f t="shared" si="62"/>
        <v>0.6445086705202312</v>
      </c>
    </row>
    <row r="1232" spans="1:63" ht="15.75" customHeight="1" x14ac:dyDescent="0.2">
      <c r="A1232" s="6" t="s">
        <v>1291</v>
      </c>
      <c r="B1232" s="6" t="s">
        <v>64</v>
      </c>
      <c r="Q1232" s="6">
        <v>1</v>
      </c>
      <c r="R1232" s="6">
        <v>5</v>
      </c>
      <c r="S1232" s="6">
        <v>2</v>
      </c>
      <c r="T1232" s="6">
        <v>240</v>
      </c>
      <c r="U1232" s="6">
        <v>3.0700000000000002E-2</v>
      </c>
      <c r="V1232" s="6">
        <v>0.33329999999999999</v>
      </c>
      <c r="W1232" s="6">
        <v>0.61380000000000001</v>
      </c>
      <c r="AT1232" s="6" t="str">
        <f t="shared" si="53"/>
        <v/>
      </c>
      <c r="AU1232" s="6" t="str">
        <f t="shared" si="54"/>
        <v/>
      </c>
      <c r="AV1232" s="6">
        <f t="shared" si="55"/>
        <v>48</v>
      </c>
      <c r="AW1232" s="7" t="str">
        <f t="shared" si="56"/>
        <v/>
      </c>
      <c r="AX1232" s="6" t="str">
        <f t="shared" si="57"/>
        <v/>
      </c>
      <c r="AY1232" s="6" t="str">
        <f t="shared" si="58"/>
        <v/>
      </c>
      <c r="BA1232" s="6">
        <f>VLOOKUP(A1232, ALL_AP_DATA!$A$2:$F$3600, 6, FALSE)</f>
        <v>163</v>
      </c>
      <c r="BB1232" s="6">
        <f>VLOOKUP(A1232, projmetadata!$A$2:$D$2036, 4, FALSE)</f>
        <v>3575</v>
      </c>
      <c r="BC1232" s="6" t="e">
        <f t="array" aca="1" ref="BC1232" ca="1">_xludf.IFS(I1232&lt;&gt;0, F1232/I1232, P1232&lt;&gt;0, M1232/P1232, W1232&lt;&gt;0, T1232/W1232, AD1232&lt;&gt;0, AA1232/AD1232, AK1232&lt;&gt;0, AH1232/AK1232, AR1232&lt;&gt;0, AO1232/AR1232, TRUE, 0)</f>
        <v>#NAME?</v>
      </c>
      <c r="BE1232" s="6" t="e">
        <f t="shared" ca="1" si="60"/>
        <v>#NAME?</v>
      </c>
      <c r="BF1232" s="6" t="e">
        <f t="shared" ca="1" si="61"/>
        <v>#NAME?</v>
      </c>
      <c r="BG1232" s="6"/>
      <c r="BH1232" s="6">
        <f>VLOOKUP(A1232, ALL_AP_DATA!$A$2:$D$3600, 3, FALSE)</f>
        <v>5</v>
      </c>
      <c r="BI1232" s="6">
        <f>VLOOKUP(A1232, ALL_AP_DATA!$A$2:$E$3600, 5, FALSE)</f>
        <v>391</v>
      </c>
      <c r="BJ1232" s="6">
        <f t="shared" si="59"/>
        <v>2.3987730061349692</v>
      </c>
      <c r="BK1232" s="6">
        <f t="shared" si="62"/>
        <v>3.0674846625766871E-2</v>
      </c>
    </row>
    <row r="1233" spans="1:63" ht="15.75" customHeight="1" x14ac:dyDescent="0.2">
      <c r="A1233" s="6" t="s">
        <v>1292</v>
      </c>
      <c r="B1233" s="6" t="s">
        <v>64</v>
      </c>
      <c r="C1233" s="6">
        <v>8</v>
      </c>
      <c r="D1233" s="6">
        <v>20</v>
      </c>
      <c r="E1233" s="6">
        <v>18</v>
      </c>
      <c r="F1233" s="6">
        <v>572</v>
      </c>
      <c r="G1233" s="6">
        <v>5.2200000000000003E-2</v>
      </c>
      <c r="H1233" s="6">
        <v>0.19570000000000001</v>
      </c>
      <c r="I1233" s="6">
        <v>7.8100000000000003E-2</v>
      </c>
      <c r="Q1233" s="6">
        <v>12</v>
      </c>
      <c r="R1233" s="6">
        <v>32</v>
      </c>
      <c r="S1233" s="6">
        <v>57</v>
      </c>
      <c r="T1233" s="6">
        <v>2911</v>
      </c>
      <c r="U1233" s="6">
        <v>8.3599999999999994E-2</v>
      </c>
      <c r="V1233" s="6">
        <v>0.61960000000000004</v>
      </c>
      <c r="W1233" s="6">
        <v>0.39760000000000001</v>
      </c>
      <c r="X1233" s="6">
        <v>27</v>
      </c>
      <c r="Y1233" s="6">
        <v>225</v>
      </c>
      <c r="Z1233" s="6">
        <v>56</v>
      </c>
      <c r="AA1233" s="6">
        <v>3329</v>
      </c>
      <c r="AB1233" s="6">
        <v>0.58750000000000002</v>
      </c>
      <c r="AC1233" s="6">
        <v>0.60870000000000002</v>
      </c>
      <c r="AD1233" s="6">
        <v>0.45469999999999999</v>
      </c>
      <c r="AE1233" s="6">
        <v>19</v>
      </c>
      <c r="AF1233" s="6">
        <v>79</v>
      </c>
      <c r="AG1233" s="6">
        <v>27</v>
      </c>
      <c r="AH1233" s="6">
        <v>968</v>
      </c>
      <c r="AI1233" s="6">
        <v>0.20630000000000001</v>
      </c>
      <c r="AJ1233" s="6">
        <v>0.29349999999999998</v>
      </c>
      <c r="AK1233" s="6">
        <v>0.13220000000000001</v>
      </c>
      <c r="AT1233" s="6">
        <f t="shared" si="53"/>
        <v>28.6</v>
      </c>
      <c r="AU1233" s="6" t="str">
        <f t="shared" si="54"/>
        <v/>
      </c>
      <c r="AV1233" s="6">
        <f t="shared" si="55"/>
        <v>90.96875</v>
      </c>
      <c r="AW1233" s="7">
        <f t="shared" si="56"/>
        <v>14.795555555555556</v>
      </c>
      <c r="AX1233" s="6">
        <f t="shared" si="57"/>
        <v>12.253164556962025</v>
      </c>
      <c r="AY1233" s="6" t="str">
        <f t="shared" si="58"/>
        <v/>
      </c>
      <c r="BA1233" s="6">
        <f>VLOOKUP(A1233, ALL_AP_DATA!$A$2:$F$3600, 6, FALSE)</f>
        <v>383</v>
      </c>
      <c r="BB1233" s="6">
        <f>VLOOKUP(A1233, projmetadata!$A$2:$D$2036, 4, FALSE)</f>
        <v>27880</v>
      </c>
      <c r="BC1233" s="6" t="e">
        <f t="array" aca="1" ref="BC1233" ca="1">_xludf.IFS(I1233&lt;&gt;0, F1233/I1233, P1233&lt;&gt;0, M1233/P1233, W1233&lt;&gt;0, T1233/W1233, AD1233&lt;&gt;0, AA1233/AD1233, AK1233&lt;&gt;0, AH1233/AK1233, AR1233&lt;&gt;0, AO1233/AR1233, TRUE, 0)</f>
        <v>#NAME?</v>
      </c>
      <c r="BE1233" s="6" t="e">
        <f t="shared" ca="1" si="60"/>
        <v>#NAME?</v>
      </c>
      <c r="BF1233" s="6" t="e">
        <f t="shared" ca="1" si="61"/>
        <v>#NAME?</v>
      </c>
      <c r="BG1233" s="6"/>
      <c r="BH1233" s="6">
        <f>VLOOKUP(A1233, ALL_AP_DATA!$A$2:$D$3600, 3, FALSE)</f>
        <v>267</v>
      </c>
      <c r="BI1233" s="6">
        <f>VLOOKUP(A1233, ALL_AP_DATA!$A$2:$E$3600, 5, FALSE)</f>
        <v>7322</v>
      </c>
      <c r="BJ1233" s="6">
        <f t="shared" si="59"/>
        <v>19.117493472584858</v>
      </c>
      <c r="BK1233" s="6">
        <f t="shared" si="62"/>
        <v>0.69712793733681466</v>
      </c>
    </row>
    <row r="1234" spans="1:63" ht="15.75" customHeight="1" x14ac:dyDescent="0.2">
      <c r="A1234" s="6" t="s">
        <v>1293</v>
      </c>
      <c r="B1234" s="6" t="s">
        <v>64</v>
      </c>
      <c r="C1234" s="6">
        <v>2</v>
      </c>
      <c r="D1234" s="6">
        <v>4</v>
      </c>
      <c r="E1234" s="6">
        <v>2</v>
      </c>
      <c r="F1234" s="6">
        <v>10</v>
      </c>
      <c r="G1234" s="6">
        <v>1.26E-2</v>
      </c>
      <c r="H1234" s="6">
        <v>2.41E-2</v>
      </c>
      <c r="I1234" s="6">
        <v>1.4E-3</v>
      </c>
      <c r="Q1234" s="6">
        <v>16</v>
      </c>
      <c r="R1234" s="6">
        <v>68</v>
      </c>
      <c r="S1234" s="6">
        <v>67</v>
      </c>
      <c r="T1234" s="6">
        <v>4579</v>
      </c>
      <c r="U1234" s="6">
        <v>0.2145</v>
      </c>
      <c r="V1234" s="6">
        <v>0.80720000000000003</v>
      </c>
      <c r="W1234" s="6">
        <v>0.63839999999999997</v>
      </c>
      <c r="X1234" s="6">
        <v>1</v>
      </c>
      <c r="Y1234" s="6">
        <v>3</v>
      </c>
      <c r="Z1234" s="6">
        <v>0</v>
      </c>
      <c r="AA1234" s="6">
        <v>0</v>
      </c>
      <c r="AB1234" s="6">
        <v>9.4999999999999998E-3</v>
      </c>
      <c r="AC1234" s="6">
        <v>0</v>
      </c>
      <c r="AD1234" s="6">
        <v>0</v>
      </c>
      <c r="AE1234" s="6">
        <v>7</v>
      </c>
      <c r="AF1234" s="6">
        <v>26</v>
      </c>
      <c r="AG1234" s="6">
        <v>32</v>
      </c>
      <c r="AH1234" s="6">
        <v>1183</v>
      </c>
      <c r="AI1234" s="6">
        <v>8.2000000000000003E-2</v>
      </c>
      <c r="AJ1234" s="6">
        <v>0.38550000000000001</v>
      </c>
      <c r="AK1234" s="6">
        <v>0.16489999999999999</v>
      </c>
      <c r="AT1234" s="6">
        <f t="shared" si="53"/>
        <v>2.5</v>
      </c>
      <c r="AU1234" s="6" t="str">
        <f t="shared" si="54"/>
        <v/>
      </c>
      <c r="AV1234" s="6">
        <f t="shared" si="55"/>
        <v>67.338235294117652</v>
      </c>
      <c r="AW1234" s="7">
        <f t="shared" si="56"/>
        <v>0</v>
      </c>
      <c r="AX1234" s="6">
        <f t="shared" si="57"/>
        <v>45.5</v>
      </c>
      <c r="AY1234" s="6" t="str">
        <f t="shared" si="58"/>
        <v/>
      </c>
      <c r="BA1234" s="6">
        <f>VLOOKUP(A1234, ALL_AP_DATA!$A$2:$F$3600, 6, FALSE)</f>
        <v>317</v>
      </c>
      <c r="BB1234" s="6">
        <f>VLOOKUP(A1234, projmetadata!$A$2:$D$2036, 4, FALSE)</f>
        <v>18334</v>
      </c>
      <c r="BC1234" s="6" t="e">
        <f t="array" aca="1" ref="BC1234" ca="1">_xludf.IFS(I1234&lt;&gt;0, F1234/I1234, P1234&lt;&gt;0, M1234/P1234, W1234&lt;&gt;0, T1234/W1234, AD1234&lt;&gt;0, AA1234/AD1234, AK1234&lt;&gt;0, AH1234/AK1234, AR1234&lt;&gt;0, AO1234/AR1234, TRUE, 0)</f>
        <v>#NAME?</v>
      </c>
      <c r="BE1234" s="6" t="e">
        <f t="shared" ca="1" si="60"/>
        <v>#NAME?</v>
      </c>
      <c r="BF1234" s="6" t="e">
        <f t="shared" ca="1" si="61"/>
        <v>#NAME?</v>
      </c>
      <c r="BG1234" s="6"/>
      <c r="BH1234" s="6">
        <f>VLOOKUP(A1234, ALL_AP_DATA!$A$2:$D$3600, 3, FALSE)</f>
        <v>87</v>
      </c>
      <c r="BI1234" s="6">
        <f>VLOOKUP(A1234, ALL_AP_DATA!$A$2:$E$3600, 5, FALSE)</f>
        <v>7173</v>
      </c>
      <c r="BJ1234" s="6">
        <f t="shared" si="59"/>
        <v>22.627760252365931</v>
      </c>
      <c r="BK1234" s="6">
        <f t="shared" si="62"/>
        <v>0.27444794952681389</v>
      </c>
    </row>
    <row r="1235" spans="1:63" ht="15.75" customHeight="1" x14ac:dyDescent="0.2">
      <c r="A1235" s="6" t="s">
        <v>1294</v>
      </c>
      <c r="B1235" s="6" t="s">
        <v>64</v>
      </c>
      <c r="C1235" s="6">
        <v>4</v>
      </c>
      <c r="D1235" s="6">
        <v>11</v>
      </c>
      <c r="E1235" s="6">
        <v>11</v>
      </c>
      <c r="F1235" s="6">
        <v>146</v>
      </c>
      <c r="G1235" s="6">
        <v>9.1700000000000004E-2</v>
      </c>
      <c r="H1235" s="6">
        <v>0.31430000000000002</v>
      </c>
      <c r="I1235" s="6">
        <v>0.1099</v>
      </c>
      <c r="Q1235" s="6">
        <v>3</v>
      </c>
      <c r="R1235" s="6">
        <v>7</v>
      </c>
      <c r="S1235" s="6">
        <v>9</v>
      </c>
      <c r="T1235" s="6">
        <v>411</v>
      </c>
      <c r="U1235" s="6">
        <v>5.8299999999999998E-2</v>
      </c>
      <c r="V1235" s="6">
        <v>0.2571</v>
      </c>
      <c r="W1235" s="6">
        <v>0.3095</v>
      </c>
      <c r="X1235" s="6">
        <v>3</v>
      </c>
      <c r="Y1235" s="6">
        <v>27</v>
      </c>
      <c r="Z1235" s="6">
        <v>14</v>
      </c>
      <c r="AA1235" s="6">
        <v>368</v>
      </c>
      <c r="AB1235" s="6">
        <v>0.22500000000000001</v>
      </c>
      <c r="AC1235" s="6">
        <v>0.4</v>
      </c>
      <c r="AD1235" s="6">
        <v>0.27710000000000001</v>
      </c>
      <c r="AE1235" s="6">
        <v>3</v>
      </c>
      <c r="AF1235" s="6">
        <v>13</v>
      </c>
      <c r="AG1235" s="6">
        <v>4</v>
      </c>
      <c r="AH1235" s="6">
        <v>26</v>
      </c>
      <c r="AI1235" s="6">
        <v>0.10829999999999999</v>
      </c>
      <c r="AJ1235" s="6">
        <v>0.1143</v>
      </c>
      <c r="AK1235" s="6">
        <v>1.9599999999999999E-2</v>
      </c>
      <c r="AT1235" s="6">
        <f t="shared" si="53"/>
        <v>13.272727272727273</v>
      </c>
      <c r="AU1235" s="6" t="str">
        <f t="shared" si="54"/>
        <v/>
      </c>
      <c r="AV1235" s="6">
        <f t="shared" si="55"/>
        <v>58.714285714285715</v>
      </c>
      <c r="AW1235" s="7">
        <f t="shared" si="56"/>
        <v>13.62962962962963</v>
      </c>
      <c r="AX1235" s="6">
        <f t="shared" si="57"/>
        <v>2</v>
      </c>
      <c r="AY1235" s="6" t="str">
        <f t="shared" si="58"/>
        <v/>
      </c>
      <c r="BA1235" s="6">
        <f>VLOOKUP(A1235, ALL_AP_DATA!$A$2:$F$3600, 6, FALSE)</f>
        <v>120</v>
      </c>
      <c r="BB1235" s="6">
        <f>VLOOKUP(A1235, projmetadata!$A$2:$D$2036, 4, FALSE)</f>
        <v>9897</v>
      </c>
      <c r="BC1235" s="6" t="e">
        <f t="array" aca="1" ref="BC1235" ca="1">_xludf.IFS(I1235&lt;&gt;0, F1235/I1235, P1235&lt;&gt;0, M1235/P1235, W1235&lt;&gt;0, T1235/W1235, AD1235&lt;&gt;0, AA1235/AD1235, AK1235&lt;&gt;0, AH1235/AK1235, AR1235&lt;&gt;0, AO1235/AR1235, TRUE, 0)</f>
        <v>#NAME?</v>
      </c>
      <c r="BE1235" s="6" t="e">
        <f t="shared" ca="1" si="60"/>
        <v>#NAME?</v>
      </c>
      <c r="BF1235" s="6" t="e">
        <f t="shared" ca="1" si="61"/>
        <v>#NAME?</v>
      </c>
      <c r="BG1235" s="6"/>
      <c r="BH1235" s="6">
        <f>VLOOKUP(A1235, ALL_AP_DATA!$A$2:$D$3600, 3, FALSE)</f>
        <v>43</v>
      </c>
      <c r="BI1235" s="6">
        <f>VLOOKUP(A1235, ALL_AP_DATA!$A$2:$E$3600, 5, FALSE)</f>
        <v>1328</v>
      </c>
      <c r="BJ1235" s="6">
        <f t="shared" si="59"/>
        <v>11.066666666666666</v>
      </c>
      <c r="BK1235" s="6">
        <f t="shared" si="62"/>
        <v>0.35833333333333334</v>
      </c>
    </row>
    <row r="1236" spans="1:63" ht="15.75" customHeight="1" x14ac:dyDescent="0.2">
      <c r="A1236" s="6" t="s">
        <v>1295</v>
      </c>
      <c r="B1236" s="6" t="s">
        <v>64</v>
      </c>
      <c r="C1236" s="6">
        <v>1</v>
      </c>
      <c r="D1236" s="6">
        <v>2</v>
      </c>
      <c r="E1236" s="6">
        <v>2</v>
      </c>
      <c r="F1236" s="6">
        <v>12</v>
      </c>
      <c r="G1236" s="6">
        <v>1.11E-2</v>
      </c>
      <c r="H1236" s="6">
        <v>3.3300000000000003E-2</v>
      </c>
      <c r="I1236" s="6">
        <v>4.5999999999999999E-3</v>
      </c>
      <c r="Q1236" s="6">
        <v>9</v>
      </c>
      <c r="R1236" s="6">
        <v>26</v>
      </c>
      <c r="S1236" s="6">
        <v>47</v>
      </c>
      <c r="T1236" s="6">
        <v>1767</v>
      </c>
      <c r="U1236" s="6">
        <v>0.1444</v>
      </c>
      <c r="V1236" s="6">
        <v>0.7833</v>
      </c>
      <c r="W1236" s="6">
        <v>0.67010000000000003</v>
      </c>
      <c r="X1236" s="6">
        <v>3</v>
      </c>
      <c r="Y1236" s="6">
        <v>24</v>
      </c>
      <c r="Z1236" s="6">
        <v>33</v>
      </c>
      <c r="AA1236" s="6">
        <v>518</v>
      </c>
      <c r="AB1236" s="6">
        <v>0.1333</v>
      </c>
      <c r="AC1236" s="6">
        <v>0.55000000000000004</v>
      </c>
      <c r="AD1236" s="6">
        <v>0.19639999999999999</v>
      </c>
      <c r="AE1236" s="6">
        <v>4</v>
      </c>
      <c r="AF1236" s="6">
        <v>12</v>
      </c>
      <c r="AG1236" s="6">
        <v>14</v>
      </c>
      <c r="AH1236" s="6">
        <v>217</v>
      </c>
      <c r="AI1236" s="6">
        <v>6.6699999999999995E-2</v>
      </c>
      <c r="AJ1236" s="6">
        <v>0.23330000000000001</v>
      </c>
      <c r="AK1236" s="6">
        <v>8.2299999999999998E-2</v>
      </c>
      <c r="AT1236" s="6">
        <f t="shared" si="53"/>
        <v>6</v>
      </c>
      <c r="AU1236" s="6" t="str">
        <f t="shared" si="54"/>
        <v/>
      </c>
      <c r="AV1236" s="6">
        <f t="shared" si="55"/>
        <v>67.961538461538467</v>
      </c>
      <c r="AW1236" s="7">
        <f t="shared" si="56"/>
        <v>21.583333333333332</v>
      </c>
      <c r="AX1236" s="6">
        <f t="shared" si="57"/>
        <v>18.083333333333332</v>
      </c>
      <c r="AY1236" s="6" t="str">
        <f t="shared" si="58"/>
        <v/>
      </c>
      <c r="BA1236" s="6">
        <f>VLOOKUP(A1236, ALL_AP_DATA!$A$2:$F$3600, 6, FALSE)</f>
        <v>180</v>
      </c>
      <c r="BB1236" s="6">
        <f>VLOOKUP(A1236, projmetadata!$A$2:$D$2036, 4, FALSE)</f>
        <v>14546</v>
      </c>
      <c r="BC1236" s="6" t="e">
        <f t="array" aca="1" ref="BC1236" ca="1">_xludf.IFS(I1236&lt;&gt;0, F1236/I1236, P1236&lt;&gt;0, M1236/P1236, W1236&lt;&gt;0, T1236/W1236, AD1236&lt;&gt;0, AA1236/AD1236, AK1236&lt;&gt;0, AH1236/AK1236, AR1236&lt;&gt;0, AO1236/AR1236, TRUE, 0)</f>
        <v>#NAME?</v>
      </c>
      <c r="BE1236" s="6" t="e">
        <f t="shared" ca="1" si="60"/>
        <v>#NAME?</v>
      </c>
      <c r="BF1236" s="6" t="e">
        <f t="shared" ca="1" si="61"/>
        <v>#NAME?</v>
      </c>
      <c r="BG1236" s="6"/>
      <c r="BH1236" s="6">
        <f>VLOOKUP(A1236, ALL_AP_DATA!$A$2:$D$3600, 3, FALSE)</f>
        <v>54</v>
      </c>
      <c r="BI1236" s="6">
        <f>VLOOKUP(A1236, ALL_AP_DATA!$A$2:$E$3600, 5, FALSE)</f>
        <v>2637</v>
      </c>
      <c r="BJ1236" s="6">
        <f t="shared" si="59"/>
        <v>14.65</v>
      </c>
      <c r="BK1236" s="6">
        <f t="shared" si="62"/>
        <v>0.3</v>
      </c>
    </row>
    <row r="1237" spans="1:63" ht="15.75" customHeight="1" x14ac:dyDescent="0.2">
      <c r="A1237" s="6" t="s">
        <v>1296</v>
      </c>
      <c r="B1237" s="6" t="s">
        <v>64</v>
      </c>
      <c r="C1237" s="6">
        <v>6</v>
      </c>
      <c r="D1237" s="6">
        <v>18</v>
      </c>
      <c r="E1237" s="6">
        <v>12</v>
      </c>
      <c r="F1237" s="6">
        <v>284</v>
      </c>
      <c r="G1237" s="6">
        <v>2.9399999999999999E-2</v>
      </c>
      <c r="H1237" s="6">
        <v>0.1237</v>
      </c>
      <c r="I1237" s="6">
        <v>4.9200000000000001E-2</v>
      </c>
      <c r="Q1237" s="6">
        <v>4</v>
      </c>
      <c r="R1237" s="6">
        <v>19</v>
      </c>
      <c r="S1237" s="6">
        <v>10</v>
      </c>
      <c r="T1237" s="6">
        <v>641</v>
      </c>
      <c r="U1237" s="6">
        <v>3.1E-2</v>
      </c>
      <c r="V1237" s="6">
        <v>0.1031</v>
      </c>
      <c r="W1237" s="6">
        <v>0.111</v>
      </c>
      <c r="X1237" s="6">
        <v>2</v>
      </c>
      <c r="Y1237" s="6">
        <v>8</v>
      </c>
      <c r="Z1237" s="6">
        <v>2</v>
      </c>
      <c r="AA1237" s="6">
        <v>12</v>
      </c>
      <c r="AB1237" s="6">
        <v>1.3100000000000001E-2</v>
      </c>
      <c r="AC1237" s="6">
        <v>2.06E-2</v>
      </c>
      <c r="AD1237" s="6">
        <v>2.0999999999999999E-3</v>
      </c>
      <c r="AE1237" s="6">
        <v>25</v>
      </c>
      <c r="AF1237" s="6">
        <v>91</v>
      </c>
      <c r="AG1237" s="6">
        <v>22</v>
      </c>
      <c r="AH1237" s="6">
        <v>1610</v>
      </c>
      <c r="AI1237" s="6">
        <v>0.14849999999999999</v>
      </c>
      <c r="AJ1237" s="6">
        <v>0.2268</v>
      </c>
      <c r="AK1237" s="6">
        <v>0.27879999999999999</v>
      </c>
      <c r="AT1237" s="6">
        <f t="shared" si="53"/>
        <v>15.777777777777779</v>
      </c>
      <c r="AU1237" s="6" t="str">
        <f t="shared" si="54"/>
        <v/>
      </c>
      <c r="AV1237" s="6">
        <f t="shared" si="55"/>
        <v>33.736842105263158</v>
      </c>
      <c r="AW1237" s="7">
        <f t="shared" si="56"/>
        <v>1.5</v>
      </c>
      <c r="AX1237" s="6">
        <f t="shared" si="57"/>
        <v>17.692307692307693</v>
      </c>
      <c r="AY1237" s="6" t="str">
        <f t="shared" si="58"/>
        <v/>
      </c>
      <c r="BA1237" s="6">
        <f>VLOOKUP(A1237, ALL_AP_DATA!$A$2:$F$3600, 6, FALSE)</f>
        <v>613</v>
      </c>
      <c r="BB1237" s="6">
        <f>VLOOKUP(A1237, projmetadata!$A$2:$D$2036, 4, FALSE)</f>
        <v>42286</v>
      </c>
      <c r="BC1237" s="6" t="e">
        <f t="array" aca="1" ref="BC1237" ca="1">_xludf.IFS(I1237&lt;&gt;0, F1237/I1237, P1237&lt;&gt;0, M1237/P1237, W1237&lt;&gt;0, T1237/W1237, AD1237&lt;&gt;0, AA1237/AD1237, AK1237&lt;&gt;0, AH1237/AK1237, AR1237&lt;&gt;0, AO1237/AR1237, TRUE, 0)</f>
        <v>#NAME?</v>
      </c>
      <c r="BE1237" s="6" t="e">
        <f t="shared" ca="1" si="60"/>
        <v>#NAME?</v>
      </c>
      <c r="BF1237" s="6" t="e">
        <f t="shared" ca="1" si="61"/>
        <v>#NAME?</v>
      </c>
      <c r="BG1237" s="6"/>
      <c r="BH1237" s="6">
        <f>VLOOKUP(A1237, ALL_AP_DATA!$A$2:$D$3600, 3, FALSE)</f>
        <v>119</v>
      </c>
      <c r="BI1237" s="6">
        <f>VLOOKUP(A1237, ALL_AP_DATA!$A$2:$E$3600, 5, FALSE)</f>
        <v>5775</v>
      </c>
      <c r="BJ1237" s="6">
        <f t="shared" si="59"/>
        <v>9.4208809135399676</v>
      </c>
      <c r="BK1237" s="6">
        <f t="shared" si="62"/>
        <v>0.19412724306688417</v>
      </c>
    </row>
    <row r="1238" spans="1:63" ht="15.75" customHeight="1" x14ac:dyDescent="0.2">
      <c r="A1238" s="6" t="s">
        <v>1297</v>
      </c>
      <c r="B1238" s="6" t="s">
        <v>64</v>
      </c>
      <c r="Q1238" s="6">
        <v>14</v>
      </c>
      <c r="R1238" s="6">
        <v>45</v>
      </c>
      <c r="S1238" s="6">
        <v>75</v>
      </c>
      <c r="T1238" s="6">
        <v>7595</v>
      </c>
      <c r="U1238" s="6">
        <v>0.1226</v>
      </c>
      <c r="V1238" s="6">
        <v>0.65790000000000004</v>
      </c>
      <c r="W1238" s="6">
        <v>0.59219999999999995</v>
      </c>
      <c r="X1238" s="6">
        <v>13</v>
      </c>
      <c r="Y1238" s="6">
        <v>100</v>
      </c>
      <c r="Z1238" s="6">
        <v>61</v>
      </c>
      <c r="AA1238" s="6">
        <v>2180</v>
      </c>
      <c r="AB1238" s="6">
        <v>0.27250000000000002</v>
      </c>
      <c r="AC1238" s="6">
        <v>0.53510000000000002</v>
      </c>
      <c r="AD1238" s="6">
        <v>0.17</v>
      </c>
      <c r="AE1238" s="6">
        <v>30</v>
      </c>
      <c r="AF1238" s="6">
        <v>115</v>
      </c>
      <c r="AG1238" s="6">
        <v>87</v>
      </c>
      <c r="AH1238" s="6">
        <v>5311</v>
      </c>
      <c r="AI1238" s="6">
        <v>0.31340000000000001</v>
      </c>
      <c r="AJ1238" s="6">
        <v>0.76319999999999999</v>
      </c>
      <c r="AK1238" s="6">
        <v>0.41410000000000002</v>
      </c>
      <c r="AT1238" s="6" t="str">
        <f t="shared" si="53"/>
        <v/>
      </c>
      <c r="AU1238" s="6" t="str">
        <f t="shared" si="54"/>
        <v/>
      </c>
      <c r="AV1238" s="6">
        <f t="shared" si="55"/>
        <v>168.77777777777777</v>
      </c>
      <c r="AW1238" s="7">
        <f t="shared" si="56"/>
        <v>21.8</v>
      </c>
      <c r="AX1238" s="6">
        <f t="shared" si="57"/>
        <v>46.182608695652171</v>
      </c>
      <c r="AY1238" s="6" t="str">
        <f t="shared" si="58"/>
        <v/>
      </c>
      <c r="BA1238" s="6">
        <f>VLOOKUP(A1238, ALL_AP_DATA!$A$2:$F$3600, 6, FALSE)</f>
        <v>367</v>
      </c>
      <c r="BB1238" s="6">
        <f>VLOOKUP(A1238, projmetadata!$A$2:$D$2036, 4, FALSE)</f>
        <v>46678</v>
      </c>
      <c r="BC1238" s="6" t="e">
        <f t="array" aca="1" ref="BC1238" ca="1">_xludf.IFS(I1238&lt;&gt;0, F1238/I1238, P1238&lt;&gt;0, M1238/P1238, W1238&lt;&gt;0, T1238/W1238, AD1238&lt;&gt;0, AA1238/AD1238, AK1238&lt;&gt;0, AH1238/AK1238, AR1238&lt;&gt;0, AO1238/AR1238, TRUE, 0)</f>
        <v>#NAME?</v>
      </c>
      <c r="BE1238" s="6" t="e">
        <f t="shared" ca="1" si="60"/>
        <v>#NAME?</v>
      </c>
      <c r="BF1238" s="6" t="e">
        <f t="shared" ca="1" si="61"/>
        <v>#NAME?</v>
      </c>
      <c r="BG1238" s="6"/>
      <c r="BH1238" s="6">
        <f>VLOOKUP(A1238, ALL_AP_DATA!$A$2:$D$3600, 3, FALSE)</f>
        <v>195</v>
      </c>
      <c r="BI1238" s="6">
        <f>VLOOKUP(A1238, ALL_AP_DATA!$A$2:$E$3600, 5, FALSE)</f>
        <v>12826</v>
      </c>
      <c r="BJ1238" s="6">
        <f t="shared" si="59"/>
        <v>34.948228882833789</v>
      </c>
      <c r="BK1238" s="6">
        <f t="shared" si="62"/>
        <v>0.53133514986376018</v>
      </c>
    </row>
    <row r="1239" spans="1:63" ht="15.75" customHeight="1" x14ac:dyDescent="0.2">
      <c r="A1239" s="6" t="s">
        <v>1298</v>
      </c>
      <c r="B1239" s="6" t="s">
        <v>64</v>
      </c>
      <c r="Q1239" s="6">
        <v>11</v>
      </c>
      <c r="R1239" s="6">
        <v>47</v>
      </c>
      <c r="S1239" s="6">
        <v>118</v>
      </c>
      <c r="T1239" s="6">
        <v>7248</v>
      </c>
      <c r="U1239" s="6">
        <v>0.33810000000000001</v>
      </c>
      <c r="V1239" s="6">
        <v>0.89390000000000003</v>
      </c>
      <c r="W1239" s="6">
        <v>0.6411</v>
      </c>
      <c r="X1239" s="6">
        <v>3</v>
      </c>
      <c r="Y1239" s="6">
        <v>39</v>
      </c>
      <c r="Z1239" s="6">
        <v>91</v>
      </c>
      <c r="AA1239" s="6">
        <v>4431</v>
      </c>
      <c r="AB1239" s="6">
        <v>0.28060000000000002</v>
      </c>
      <c r="AC1239" s="6">
        <v>0.68940000000000001</v>
      </c>
      <c r="AD1239" s="6">
        <v>0.39190000000000003</v>
      </c>
      <c r="AE1239" s="6">
        <v>7</v>
      </c>
      <c r="AF1239" s="6">
        <v>24</v>
      </c>
      <c r="AG1239" s="6">
        <v>67</v>
      </c>
      <c r="AH1239" s="6">
        <v>2663</v>
      </c>
      <c r="AI1239" s="6">
        <v>0.17269999999999999</v>
      </c>
      <c r="AJ1239" s="6">
        <v>0.50760000000000005</v>
      </c>
      <c r="AK1239" s="6">
        <v>0.23549999999999999</v>
      </c>
      <c r="AL1239" s="6">
        <v>1</v>
      </c>
      <c r="AM1239" s="6">
        <v>15</v>
      </c>
      <c r="AN1239" s="6">
        <v>64</v>
      </c>
      <c r="AO1239" s="6">
        <v>2825</v>
      </c>
      <c r="AP1239" s="6">
        <v>0.1079</v>
      </c>
      <c r="AQ1239" s="6">
        <v>0.48480000000000001</v>
      </c>
      <c r="AR1239" s="6">
        <v>0.24990000000000001</v>
      </c>
      <c r="AT1239" s="6" t="str">
        <f t="shared" si="53"/>
        <v/>
      </c>
      <c r="AU1239" s="6" t="str">
        <f t="shared" si="54"/>
        <v/>
      </c>
      <c r="AV1239" s="6">
        <f t="shared" si="55"/>
        <v>154.21276595744681</v>
      </c>
      <c r="AW1239" s="7">
        <f t="shared" si="56"/>
        <v>113.61538461538461</v>
      </c>
      <c r="AX1239" s="6">
        <f t="shared" si="57"/>
        <v>110.95833333333333</v>
      </c>
      <c r="AY1239" s="6">
        <f t="shared" si="58"/>
        <v>188.33333333333334</v>
      </c>
      <c r="BA1239" s="6">
        <f>VLOOKUP(A1239, ALL_AP_DATA!$A$2:$F$3600, 6, FALSE)</f>
        <v>139</v>
      </c>
      <c r="BB1239" s="6">
        <f>VLOOKUP(A1239, projmetadata!$A$2:$D$2036, 4, FALSE)</f>
        <v>21252</v>
      </c>
      <c r="BC1239" s="6" t="e">
        <f t="array" aca="1" ref="BC1239" ca="1">_xludf.IFS(I1239&lt;&gt;0, F1239/I1239, P1239&lt;&gt;0, M1239/P1239, W1239&lt;&gt;0, T1239/W1239, AD1239&lt;&gt;0, AA1239/AD1239, AK1239&lt;&gt;0, AH1239/AK1239, AR1239&lt;&gt;0, AO1239/AR1239, TRUE, 0)</f>
        <v>#NAME?</v>
      </c>
      <c r="BE1239" s="6" t="e">
        <f t="shared" ca="1" si="60"/>
        <v>#NAME?</v>
      </c>
      <c r="BF1239" s="6" t="e">
        <f t="shared" ca="1" si="61"/>
        <v>#NAME?</v>
      </c>
      <c r="BG1239" s="6"/>
      <c r="BH1239" s="6">
        <f>VLOOKUP(A1239, ALL_AP_DATA!$A$2:$D$3600, 3, FALSE)</f>
        <v>74</v>
      </c>
      <c r="BI1239" s="6">
        <f>VLOOKUP(A1239, ALL_AP_DATA!$A$2:$E$3600, 5, FALSE)</f>
        <v>11306</v>
      </c>
      <c r="BJ1239" s="6">
        <f t="shared" si="59"/>
        <v>81.338129496402871</v>
      </c>
      <c r="BK1239" s="6">
        <f t="shared" si="62"/>
        <v>0.53237410071942448</v>
      </c>
    </row>
    <row r="1240" spans="1:63" ht="15.75" customHeight="1" x14ac:dyDescent="0.2">
      <c r="A1240" s="6" t="s">
        <v>1299</v>
      </c>
      <c r="B1240" s="6" t="s">
        <v>64</v>
      </c>
      <c r="C1240" s="6">
        <v>4</v>
      </c>
      <c r="D1240" s="6">
        <v>8</v>
      </c>
      <c r="E1240" s="6">
        <v>9</v>
      </c>
      <c r="F1240" s="6">
        <v>656</v>
      </c>
      <c r="G1240" s="6">
        <v>3.27E-2</v>
      </c>
      <c r="H1240" s="6">
        <v>0.16669999999999999</v>
      </c>
      <c r="I1240" s="6">
        <v>0.12089999999999999</v>
      </c>
      <c r="Q1240" s="6">
        <v>8</v>
      </c>
      <c r="R1240" s="6">
        <v>36</v>
      </c>
      <c r="S1240" s="6">
        <v>36</v>
      </c>
      <c r="T1240" s="6">
        <v>2662</v>
      </c>
      <c r="U1240" s="6">
        <v>0.1469</v>
      </c>
      <c r="V1240" s="6">
        <v>0.66669999999999996</v>
      </c>
      <c r="W1240" s="6">
        <v>0.49070000000000003</v>
      </c>
      <c r="X1240" s="6">
        <v>7</v>
      </c>
      <c r="Y1240" s="6">
        <v>43</v>
      </c>
      <c r="Z1240" s="6">
        <v>13</v>
      </c>
      <c r="AA1240" s="6">
        <v>310</v>
      </c>
      <c r="AB1240" s="6">
        <v>0.17549999999999999</v>
      </c>
      <c r="AC1240" s="6">
        <v>0.2407</v>
      </c>
      <c r="AD1240" s="6">
        <v>5.7099999999999998E-2</v>
      </c>
      <c r="AE1240" s="6">
        <v>9</v>
      </c>
      <c r="AF1240" s="6">
        <v>44</v>
      </c>
      <c r="AG1240" s="6">
        <v>16</v>
      </c>
      <c r="AH1240" s="6">
        <v>570</v>
      </c>
      <c r="AI1240" s="6">
        <v>0.17960000000000001</v>
      </c>
      <c r="AJ1240" s="6">
        <v>0.29630000000000001</v>
      </c>
      <c r="AK1240" s="6">
        <v>0.1051</v>
      </c>
      <c r="AT1240" s="6">
        <f t="shared" si="53"/>
        <v>82</v>
      </c>
      <c r="AU1240" s="6" t="str">
        <f t="shared" si="54"/>
        <v/>
      </c>
      <c r="AV1240" s="6">
        <f t="shared" si="55"/>
        <v>73.944444444444443</v>
      </c>
      <c r="AW1240" s="7">
        <f t="shared" si="56"/>
        <v>7.2093023255813957</v>
      </c>
      <c r="AX1240" s="6">
        <f t="shared" si="57"/>
        <v>12.954545454545455</v>
      </c>
      <c r="AY1240" s="6" t="str">
        <f t="shared" si="58"/>
        <v/>
      </c>
      <c r="BA1240" s="6">
        <f>VLOOKUP(A1240, ALL_AP_DATA!$A$2:$F$3600, 6, FALSE)</f>
        <v>245</v>
      </c>
      <c r="BB1240" s="6">
        <f>VLOOKUP(A1240, projmetadata!$A$2:$D$2036, 4, FALSE)</f>
        <v>18562</v>
      </c>
      <c r="BC1240" s="6" t="e">
        <f t="array" aca="1" ref="BC1240" ca="1">_xludf.IFS(I1240&lt;&gt;0, F1240/I1240, P1240&lt;&gt;0, M1240/P1240, W1240&lt;&gt;0, T1240/W1240, AD1240&lt;&gt;0, AA1240/AD1240, AK1240&lt;&gt;0, AH1240/AK1240, AR1240&lt;&gt;0, AO1240/AR1240, TRUE, 0)</f>
        <v>#NAME?</v>
      </c>
      <c r="BE1240" s="6" t="e">
        <f t="shared" ca="1" si="60"/>
        <v>#NAME?</v>
      </c>
      <c r="BF1240" s="6" t="e">
        <f t="shared" ca="1" si="61"/>
        <v>#NAME?</v>
      </c>
      <c r="BG1240" s="6"/>
      <c r="BH1240" s="6">
        <f>VLOOKUP(A1240, ALL_AP_DATA!$A$2:$D$3600, 3, FALSE)</f>
        <v>116</v>
      </c>
      <c r="BI1240" s="6">
        <f>VLOOKUP(A1240, ALL_AP_DATA!$A$2:$E$3600, 5, FALSE)</f>
        <v>5425</v>
      </c>
      <c r="BJ1240" s="6">
        <f t="shared" si="59"/>
        <v>22.142857142857142</v>
      </c>
      <c r="BK1240" s="6">
        <f t="shared" si="62"/>
        <v>0.47346938775510206</v>
      </c>
    </row>
    <row r="1241" spans="1:63" ht="15.75" customHeight="1" x14ac:dyDescent="0.2">
      <c r="A1241" s="6" t="s">
        <v>1300</v>
      </c>
      <c r="B1241" s="6" t="s">
        <v>64</v>
      </c>
      <c r="Q1241" s="6">
        <v>1</v>
      </c>
      <c r="R1241" s="6">
        <v>3</v>
      </c>
      <c r="S1241" s="6">
        <v>2</v>
      </c>
      <c r="T1241" s="6">
        <v>59</v>
      </c>
      <c r="U1241" s="6">
        <v>1.5100000000000001E-2</v>
      </c>
      <c r="V1241" s="6">
        <v>0.28570000000000001</v>
      </c>
      <c r="W1241" s="6">
        <v>0.29210000000000003</v>
      </c>
      <c r="X1241" s="6">
        <v>15</v>
      </c>
      <c r="Y1241" s="6">
        <v>65</v>
      </c>
      <c r="Z1241" s="6">
        <v>0</v>
      </c>
      <c r="AA1241" s="6">
        <v>0</v>
      </c>
      <c r="AB1241" s="6">
        <v>0.3266</v>
      </c>
      <c r="AC1241" s="6">
        <v>0</v>
      </c>
      <c r="AD1241" s="6">
        <v>0</v>
      </c>
      <c r="AE1241" s="6">
        <v>11</v>
      </c>
      <c r="AF1241" s="6">
        <v>69</v>
      </c>
      <c r="AG1241" s="6">
        <v>3</v>
      </c>
      <c r="AH1241" s="6">
        <v>16</v>
      </c>
      <c r="AI1241" s="6">
        <v>0.34670000000000001</v>
      </c>
      <c r="AJ1241" s="6">
        <v>0.42859999999999998</v>
      </c>
      <c r="AK1241" s="6">
        <v>7.9200000000000007E-2</v>
      </c>
      <c r="AT1241" s="6" t="str">
        <f t="shared" si="53"/>
        <v/>
      </c>
      <c r="AU1241" s="6" t="str">
        <f t="shared" si="54"/>
        <v/>
      </c>
      <c r="AV1241" s="6">
        <f t="shared" si="55"/>
        <v>19.666666666666668</v>
      </c>
      <c r="AW1241" s="7">
        <f t="shared" si="56"/>
        <v>0</v>
      </c>
      <c r="AX1241" s="6">
        <f t="shared" si="57"/>
        <v>0.2318840579710145</v>
      </c>
      <c r="AY1241" s="6" t="str">
        <f t="shared" si="58"/>
        <v/>
      </c>
      <c r="BA1241" s="6">
        <f>VLOOKUP(A1241, ALL_AP_DATA!$A$2:$F$3600, 6, FALSE)</f>
        <v>199</v>
      </c>
      <c r="BB1241" s="6">
        <f>VLOOKUP(A1241, projmetadata!$A$2:$D$2036, 4, FALSE)</f>
        <v>8967</v>
      </c>
      <c r="BC1241" s="6" t="e">
        <f t="array" aca="1" ref="BC1241" ca="1">_xludf.IFS(I1241&lt;&gt;0, F1241/I1241, P1241&lt;&gt;0, M1241/P1241, W1241&lt;&gt;0, T1241/W1241, AD1241&lt;&gt;0, AA1241/AD1241, AK1241&lt;&gt;0, AH1241/AK1241, AR1241&lt;&gt;0, AO1241/AR1241, TRUE, 0)</f>
        <v>#NAME?</v>
      </c>
      <c r="BE1241" s="6" t="e">
        <f t="shared" ca="1" si="60"/>
        <v>#NAME?</v>
      </c>
      <c r="BF1241" s="6" t="e">
        <f t="shared" ca="1" si="61"/>
        <v>#NAME?</v>
      </c>
      <c r="BG1241" s="6"/>
      <c r="BH1241" s="6">
        <f>VLOOKUP(A1241, ALL_AP_DATA!$A$2:$D$3600, 3, FALSE)</f>
        <v>114</v>
      </c>
      <c r="BI1241" s="6">
        <f>VLOOKUP(A1241, ALL_AP_DATA!$A$2:$E$3600, 5, FALSE)</f>
        <v>202</v>
      </c>
      <c r="BJ1241" s="6">
        <f t="shared" si="59"/>
        <v>1.0150753768844221</v>
      </c>
      <c r="BK1241" s="6">
        <f t="shared" si="62"/>
        <v>0.57286432160804024</v>
      </c>
    </row>
    <row r="1242" spans="1:63" ht="15.75" customHeight="1" x14ac:dyDescent="0.2">
      <c r="A1242" s="6" t="s">
        <v>1301</v>
      </c>
      <c r="B1242" s="6" t="s">
        <v>64</v>
      </c>
      <c r="C1242" s="6">
        <v>10</v>
      </c>
      <c r="D1242" s="6">
        <v>28</v>
      </c>
      <c r="E1242" s="6">
        <v>38</v>
      </c>
      <c r="F1242" s="6">
        <v>1920</v>
      </c>
      <c r="G1242" s="6">
        <v>3.6299999999999999E-2</v>
      </c>
      <c r="H1242" s="6">
        <v>0.33040000000000003</v>
      </c>
      <c r="I1242" s="6">
        <v>0.15690000000000001</v>
      </c>
      <c r="J1242" s="6">
        <v>1</v>
      </c>
      <c r="K1242" s="6">
        <v>9</v>
      </c>
      <c r="L1242" s="6">
        <v>38</v>
      </c>
      <c r="M1242" s="6">
        <v>2606</v>
      </c>
      <c r="N1242" s="6">
        <v>1.17E-2</v>
      </c>
      <c r="O1242" s="6">
        <v>0.33040000000000003</v>
      </c>
      <c r="P1242" s="6">
        <v>0.21299999999999999</v>
      </c>
      <c r="Q1242" s="6">
        <v>21</v>
      </c>
      <c r="R1242" s="6">
        <v>69</v>
      </c>
      <c r="S1242" s="6">
        <v>92</v>
      </c>
      <c r="T1242" s="6">
        <v>9585</v>
      </c>
      <c r="U1242" s="6">
        <v>8.9499999999999996E-2</v>
      </c>
      <c r="V1242" s="6">
        <v>0.8</v>
      </c>
      <c r="W1242" s="6">
        <v>0.7833</v>
      </c>
      <c r="X1242" s="6">
        <v>7</v>
      </c>
      <c r="Y1242" s="6">
        <v>104</v>
      </c>
      <c r="Z1242" s="6">
        <v>45</v>
      </c>
      <c r="AA1242" s="6">
        <v>3767</v>
      </c>
      <c r="AB1242" s="6">
        <v>0.13489999999999999</v>
      </c>
      <c r="AC1242" s="6">
        <v>0.39129999999999998</v>
      </c>
      <c r="AD1242" s="6">
        <v>0.30780000000000002</v>
      </c>
      <c r="AE1242" s="6">
        <v>70</v>
      </c>
      <c r="AF1242" s="6">
        <v>262</v>
      </c>
      <c r="AG1242" s="6">
        <v>93</v>
      </c>
      <c r="AH1242" s="6">
        <v>8356</v>
      </c>
      <c r="AI1242" s="6">
        <v>0.33979999999999999</v>
      </c>
      <c r="AJ1242" s="6">
        <v>0.80869999999999997</v>
      </c>
      <c r="AK1242" s="6">
        <v>0.68279999999999996</v>
      </c>
      <c r="AT1242" s="6">
        <f t="shared" si="53"/>
        <v>68.571428571428569</v>
      </c>
      <c r="AU1242" s="6">
        <f t="shared" si="54"/>
        <v>289.55555555555554</v>
      </c>
      <c r="AV1242" s="6">
        <f t="shared" si="55"/>
        <v>138.91304347826087</v>
      </c>
      <c r="AW1242" s="7">
        <f t="shared" si="56"/>
        <v>36.221153846153847</v>
      </c>
      <c r="AX1242" s="6">
        <f t="shared" si="57"/>
        <v>31.893129770992367</v>
      </c>
      <c r="AY1242" s="6" t="str">
        <f t="shared" si="58"/>
        <v/>
      </c>
      <c r="BA1242" s="6">
        <f>VLOOKUP(A1242, ALL_AP_DATA!$A$2:$F$3600, 6, FALSE)</f>
        <v>771</v>
      </c>
      <c r="BB1242" s="6">
        <f>VLOOKUP(A1242, projmetadata!$A$2:$D$2036, 4, FALSE)</f>
        <v>53619</v>
      </c>
      <c r="BC1242" s="6" t="e">
        <f t="array" aca="1" ref="BC1242" ca="1">_xludf.IFS(I1242&lt;&gt;0, F1242/I1242, P1242&lt;&gt;0, M1242/P1242, W1242&lt;&gt;0, T1242/W1242, AD1242&lt;&gt;0, AA1242/AD1242, AK1242&lt;&gt;0, AH1242/AK1242, AR1242&lt;&gt;0, AO1242/AR1242, TRUE, 0)</f>
        <v>#NAME?</v>
      </c>
      <c r="BE1242" s="6" t="e">
        <f t="shared" ca="1" si="60"/>
        <v>#NAME?</v>
      </c>
      <c r="BF1242" s="6" t="e">
        <f t="shared" ca="1" si="61"/>
        <v>#NAME?</v>
      </c>
      <c r="BG1242" s="6"/>
      <c r="BH1242" s="6">
        <f>VLOOKUP(A1242, ALL_AP_DATA!$A$2:$D$3600, 3, FALSE)</f>
        <v>349</v>
      </c>
      <c r="BI1242" s="6">
        <f>VLOOKUP(A1242, ALL_AP_DATA!$A$2:$E$3600, 5, FALSE)</f>
        <v>12237</v>
      </c>
      <c r="BJ1242" s="6">
        <f t="shared" si="59"/>
        <v>15.8715953307393</v>
      </c>
      <c r="BK1242" s="6">
        <f t="shared" si="62"/>
        <v>0.45265888456549935</v>
      </c>
    </row>
    <row r="1243" spans="1:63" ht="15.75" customHeight="1" x14ac:dyDescent="0.2">
      <c r="A1243" s="6" t="s">
        <v>1302</v>
      </c>
      <c r="B1243" s="6" t="s">
        <v>64</v>
      </c>
      <c r="C1243" s="6">
        <v>18</v>
      </c>
      <c r="D1243" s="6">
        <v>46</v>
      </c>
      <c r="E1243" s="6">
        <v>92</v>
      </c>
      <c r="F1243" s="6">
        <v>5556</v>
      </c>
      <c r="G1243" s="6">
        <v>5.0700000000000002E-2</v>
      </c>
      <c r="H1243" s="6">
        <v>0.35659999999999997</v>
      </c>
      <c r="I1243" s="6">
        <v>0.17910000000000001</v>
      </c>
      <c r="J1243" s="6">
        <v>3</v>
      </c>
      <c r="K1243" s="6">
        <v>25</v>
      </c>
      <c r="L1243" s="6">
        <v>47</v>
      </c>
      <c r="M1243" s="6">
        <v>7993</v>
      </c>
      <c r="N1243" s="6">
        <v>2.75E-2</v>
      </c>
      <c r="O1243" s="6">
        <v>0.1822</v>
      </c>
      <c r="P1243" s="6">
        <v>0.2576</v>
      </c>
      <c r="Q1243" s="6">
        <v>36</v>
      </c>
      <c r="R1243" s="6">
        <v>204</v>
      </c>
      <c r="S1243" s="6">
        <v>206</v>
      </c>
      <c r="T1243" s="6">
        <v>26269</v>
      </c>
      <c r="U1243" s="6">
        <v>0.22470000000000001</v>
      </c>
      <c r="V1243" s="6">
        <v>0.7984</v>
      </c>
      <c r="W1243" s="6">
        <v>0.84660000000000002</v>
      </c>
      <c r="X1243" s="6">
        <v>12</v>
      </c>
      <c r="Y1243" s="6">
        <v>182</v>
      </c>
      <c r="Z1243" s="6">
        <v>110</v>
      </c>
      <c r="AA1243" s="6">
        <v>9282</v>
      </c>
      <c r="AB1243" s="6">
        <v>0.20039999999999999</v>
      </c>
      <c r="AC1243" s="6">
        <v>0.4264</v>
      </c>
      <c r="AD1243" s="6">
        <v>0.29909999999999998</v>
      </c>
      <c r="AE1243" s="6">
        <v>93</v>
      </c>
      <c r="AF1243" s="6">
        <v>303</v>
      </c>
      <c r="AG1243" s="6">
        <v>200</v>
      </c>
      <c r="AH1243" s="6">
        <v>14735</v>
      </c>
      <c r="AI1243" s="6">
        <v>0.3337</v>
      </c>
      <c r="AJ1243" s="6">
        <v>0.7752</v>
      </c>
      <c r="AK1243" s="6">
        <v>0.47489999999999999</v>
      </c>
      <c r="AL1243" s="6">
        <v>7</v>
      </c>
      <c r="AM1243" s="6">
        <v>85</v>
      </c>
      <c r="AN1243" s="6">
        <v>106</v>
      </c>
      <c r="AO1243" s="6">
        <v>16318</v>
      </c>
      <c r="AP1243" s="6">
        <v>9.3600000000000003E-2</v>
      </c>
      <c r="AQ1243" s="6">
        <v>0.41089999999999999</v>
      </c>
      <c r="AR1243" s="6">
        <v>0.52590000000000003</v>
      </c>
      <c r="AT1243" s="6">
        <f t="shared" si="53"/>
        <v>120.78260869565217</v>
      </c>
      <c r="AU1243" s="6">
        <f t="shared" si="54"/>
        <v>319.72000000000003</v>
      </c>
      <c r="AV1243" s="6">
        <f t="shared" si="55"/>
        <v>128.76960784313727</v>
      </c>
      <c r="AW1243" s="7">
        <f t="shared" si="56"/>
        <v>51</v>
      </c>
      <c r="AX1243" s="6">
        <f t="shared" si="57"/>
        <v>48.630363036303628</v>
      </c>
      <c r="AY1243" s="6">
        <f t="shared" si="58"/>
        <v>191.97647058823529</v>
      </c>
      <c r="BA1243" s="6">
        <f>VLOOKUP(A1243, ALL_AP_DATA!$A$2:$F$3600, 6, FALSE)</f>
        <v>908</v>
      </c>
      <c r="BB1243" s="6">
        <f>VLOOKUP(A1243, projmetadata!$A$2:$D$2036, 4, FALSE)</f>
        <v>58804</v>
      </c>
      <c r="BC1243" s="6" t="e">
        <f t="array" aca="1" ref="BC1243" ca="1">_xludf.IFS(I1243&lt;&gt;0, F1243/I1243, P1243&lt;&gt;0, M1243/P1243, W1243&lt;&gt;0, T1243/W1243, AD1243&lt;&gt;0, AA1243/AD1243, AK1243&lt;&gt;0, AH1243/AK1243, AR1243&lt;&gt;0, AO1243/AR1243, TRUE, 0)</f>
        <v>#NAME?</v>
      </c>
      <c r="BE1243" s="6" t="e">
        <f t="shared" ca="1" si="60"/>
        <v>#NAME?</v>
      </c>
      <c r="BF1243" s="6" t="e">
        <f t="shared" ca="1" si="61"/>
        <v>#NAME?</v>
      </c>
      <c r="BG1243" s="6"/>
      <c r="BH1243" s="6">
        <f>VLOOKUP(A1243, ALL_AP_DATA!$A$2:$D$3600, 3, FALSE)</f>
        <v>500</v>
      </c>
      <c r="BI1243" s="6">
        <f>VLOOKUP(A1243, ALL_AP_DATA!$A$2:$E$3600, 5, FALSE)</f>
        <v>31028</v>
      </c>
      <c r="BJ1243" s="6">
        <f t="shared" si="59"/>
        <v>34.171806167400881</v>
      </c>
      <c r="BK1243" s="6">
        <f t="shared" si="62"/>
        <v>0.5506607929515418</v>
      </c>
    </row>
    <row r="1244" spans="1:63" ht="15.75" customHeight="1" x14ac:dyDescent="0.2">
      <c r="A1244" s="6" t="s">
        <v>1303</v>
      </c>
      <c r="B1244" s="6" t="s">
        <v>64</v>
      </c>
      <c r="C1244" s="6">
        <v>11</v>
      </c>
      <c r="D1244" s="6">
        <v>55</v>
      </c>
      <c r="E1244" s="6">
        <v>80</v>
      </c>
      <c r="F1244" s="6">
        <v>4975</v>
      </c>
      <c r="G1244" s="6">
        <v>0.13</v>
      </c>
      <c r="H1244" s="6">
        <v>0.49080000000000001</v>
      </c>
      <c r="I1244" s="6">
        <v>0.22969999999999999</v>
      </c>
      <c r="Q1244" s="6">
        <v>15</v>
      </c>
      <c r="R1244" s="6">
        <v>119</v>
      </c>
      <c r="S1244" s="6">
        <v>151</v>
      </c>
      <c r="T1244" s="6">
        <v>20229</v>
      </c>
      <c r="U1244" s="6">
        <v>0.28129999999999999</v>
      </c>
      <c r="V1244" s="6">
        <v>0.9264</v>
      </c>
      <c r="W1244" s="6">
        <v>0.93400000000000005</v>
      </c>
      <c r="X1244" s="6">
        <v>21</v>
      </c>
      <c r="Y1244" s="6">
        <v>201</v>
      </c>
      <c r="Z1244" s="6">
        <v>123</v>
      </c>
      <c r="AA1244" s="6">
        <v>6758</v>
      </c>
      <c r="AB1244" s="6">
        <v>0.47520000000000001</v>
      </c>
      <c r="AC1244" s="6">
        <v>0.75460000000000005</v>
      </c>
      <c r="AD1244" s="6">
        <v>0.312</v>
      </c>
      <c r="AE1244" s="6">
        <v>47</v>
      </c>
      <c r="AF1244" s="6">
        <v>168</v>
      </c>
      <c r="AG1244" s="6">
        <v>139</v>
      </c>
      <c r="AH1244" s="6">
        <v>13460</v>
      </c>
      <c r="AI1244" s="6">
        <v>0.3972</v>
      </c>
      <c r="AJ1244" s="6">
        <v>0.8528</v>
      </c>
      <c r="AK1244" s="6">
        <v>0.62150000000000005</v>
      </c>
      <c r="AL1244" s="6">
        <v>3</v>
      </c>
      <c r="AM1244" s="6">
        <v>54</v>
      </c>
      <c r="AN1244" s="6">
        <v>119</v>
      </c>
      <c r="AO1244" s="6">
        <v>12919</v>
      </c>
      <c r="AP1244" s="6">
        <v>0.12770000000000001</v>
      </c>
      <c r="AQ1244" s="6">
        <v>0.73009999999999997</v>
      </c>
      <c r="AR1244" s="6">
        <v>0.59650000000000003</v>
      </c>
      <c r="AT1244" s="6">
        <f t="shared" si="53"/>
        <v>90.454545454545453</v>
      </c>
      <c r="AU1244" s="6" t="str">
        <f t="shared" si="54"/>
        <v/>
      </c>
      <c r="AV1244" s="6">
        <f t="shared" si="55"/>
        <v>169.99159663865547</v>
      </c>
      <c r="AW1244" s="7">
        <f t="shared" si="56"/>
        <v>33.621890547263682</v>
      </c>
      <c r="AX1244" s="6">
        <f t="shared" si="57"/>
        <v>80.11904761904762</v>
      </c>
      <c r="AY1244" s="6">
        <f t="shared" si="58"/>
        <v>239.24074074074073</v>
      </c>
      <c r="BA1244" s="6">
        <f>VLOOKUP(A1244, ALL_AP_DATA!$A$2:$F$3600, 6, FALSE)</f>
        <v>423</v>
      </c>
      <c r="BB1244" s="6">
        <f>VLOOKUP(A1244, projmetadata!$A$2:$D$2036, 4, FALSE)</f>
        <v>30514</v>
      </c>
      <c r="BC1244" s="6" t="e">
        <f t="array" aca="1" ref="BC1244" ca="1">_xludf.IFS(I1244&lt;&gt;0, F1244/I1244, P1244&lt;&gt;0, M1244/P1244, W1244&lt;&gt;0, T1244/W1244, AD1244&lt;&gt;0, AA1244/AD1244, AK1244&lt;&gt;0, AH1244/AK1244, AR1244&lt;&gt;0, AO1244/AR1244, TRUE, 0)</f>
        <v>#NAME?</v>
      </c>
      <c r="BE1244" s="6" t="e">
        <f t="shared" ca="1" si="60"/>
        <v>#NAME?</v>
      </c>
      <c r="BF1244" s="6" t="e">
        <f t="shared" ca="1" si="61"/>
        <v>#NAME?</v>
      </c>
      <c r="BG1244" s="6"/>
      <c r="BH1244" s="6">
        <f>VLOOKUP(A1244, ALL_AP_DATA!$A$2:$D$3600, 3, FALSE)</f>
        <v>306</v>
      </c>
      <c r="BI1244" s="6">
        <f>VLOOKUP(A1244, ALL_AP_DATA!$A$2:$E$3600, 5, FALSE)</f>
        <v>21659</v>
      </c>
      <c r="BJ1244" s="6">
        <f t="shared" si="59"/>
        <v>51.203309692671397</v>
      </c>
      <c r="BK1244" s="6">
        <f t="shared" si="62"/>
        <v>0.72340425531914898</v>
      </c>
    </row>
    <row r="1245" spans="1:63" ht="15.75" customHeight="1" x14ac:dyDescent="0.2">
      <c r="A1245" s="6" t="s">
        <v>1304</v>
      </c>
      <c r="B1245" s="6" t="s">
        <v>64</v>
      </c>
      <c r="C1245" s="6">
        <v>14</v>
      </c>
      <c r="D1245" s="6">
        <v>45</v>
      </c>
      <c r="E1245" s="6">
        <v>16</v>
      </c>
      <c r="F1245" s="6">
        <v>849</v>
      </c>
      <c r="G1245" s="6">
        <v>6.7799999999999999E-2</v>
      </c>
      <c r="H1245" s="6">
        <v>0.14680000000000001</v>
      </c>
      <c r="I1245" s="6">
        <v>6.7799999999999999E-2</v>
      </c>
      <c r="Q1245" s="6">
        <v>11</v>
      </c>
      <c r="R1245" s="6">
        <v>70</v>
      </c>
      <c r="S1245" s="6">
        <v>63</v>
      </c>
      <c r="T1245" s="6">
        <v>9570</v>
      </c>
      <c r="U1245" s="6">
        <v>0.10539999999999999</v>
      </c>
      <c r="V1245" s="6">
        <v>0.57799999999999996</v>
      </c>
      <c r="W1245" s="6">
        <v>0.76459999999999995</v>
      </c>
      <c r="X1245" s="6">
        <v>17</v>
      </c>
      <c r="Y1245" s="6">
        <v>146</v>
      </c>
      <c r="Z1245" s="6">
        <v>75</v>
      </c>
      <c r="AA1245" s="6">
        <v>3783</v>
      </c>
      <c r="AB1245" s="6">
        <v>0.21990000000000001</v>
      </c>
      <c r="AC1245" s="6">
        <v>0.68810000000000004</v>
      </c>
      <c r="AD1245" s="6">
        <v>0.30220000000000002</v>
      </c>
      <c r="AE1245" s="6">
        <v>43</v>
      </c>
      <c r="AF1245" s="6">
        <v>202</v>
      </c>
      <c r="AG1245" s="6">
        <v>79</v>
      </c>
      <c r="AH1245" s="6">
        <v>6402</v>
      </c>
      <c r="AI1245" s="6">
        <v>0.30420000000000003</v>
      </c>
      <c r="AJ1245" s="6">
        <v>0.7248</v>
      </c>
      <c r="AK1245" s="6">
        <v>0.51149999999999995</v>
      </c>
      <c r="AL1245" s="6">
        <v>1</v>
      </c>
      <c r="AM1245" s="6">
        <v>29</v>
      </c>
      <c r="AN1245" s="6">
        <v>42</v>
      </c>
      <c r="AO1245" s="6">
        <v>3892</v>
      </c>
      <c r="AP1245" s="6">
        <v>4.3700000000000003E-2</v>
      </c>
      <c r="AQ1245" s="6">
        <v>0.38529999999999998</v>
      </c>
      <c r="AR1245" s="6">
        <v>0.31090000000000001</v>
      </c>
      <c r="AT1245" s="6">
        <f t="shared" si="53"/>
        <v>18.866666666666667</v>
      </c>
      <c r="AU1245" s="6" t="str">
        <f t="shared" si="54"/>
        <v/>
      </c>
      <c r="AV1245" s="6">
        <f t="shared" si="55"/>
        <v>136.71428571428572</v>
      </c>
      <c r="AW1245" s="7">
        <f t="shared" si="56"/>
        <v>25.910958904109588</v>
      </c>
      <c r="AX1245" s="6">
        <f t="shared" si="57"/>
        <v>31.693069306930692</v>
      </c>
      <c r="AY1245" s="6">
        <f t="shared" si="58"/>
        <v>134.20689655172413</v>
      </c>
      <c r="BA1245" s="6">
        <f>VLOOKUP(A1245, ALL_AP_DATA!$A$2:$F$3600, 6, FALSE)</f>
        <v>664</v>
      </c>
      <c r="BB1245" s="6">
        <f>VLOOKUP(A1245, projmetadata!$A$2:$D$2036, 4, FALSE)</f>
        <v>65932</v>
      </c>
      <c r="BC1245" s="6" t="e">
        <f t="array" aca="1" ref="BC1245" ca="1">_xludf.IFS(I1245&lt;&gt;0, F1245/I1245, P1245&lt;&gt;0, M1245/P1245, W1245&lt;&gt;0, T1245/W1245, AD1245&lt;&gt;0, AA1245/AD1245, AK1245&lt;&gt;0, AH1245/AK1245, AR1245&lt;&gt;0, AO1245/AR1245, TRUE, 0)</f>
        <v>#NAME?</v>
      </c>
      <c r="BE1245" s="6" t="e">
        <f t="shared" ca="1" si="60"/>
        <v>#NAME?</v>
      </c>
      <c r="BF1245" s="6" t="e">
        <f t="shared" ca="1" si="61"/>
        <v>#NAME?</v>
      </c>
      <c r="BG1245" s="6"/>
      <c r="BH1245" s="6">
        <f>VLOOKUP(A1245, ALL_AP_DATA!$A$2:$D$3600, 3, FALSE)</f>
        <v>316</v>
      </c>
      <c r="BI1245" s="6">
        <f>VLOOKUP(A1245, ALL_AP_DATA!$A$2:$E$3600, 5, FALSE)</f>
        <v>12517</v>
      </c>
      <c r="BJ1245" s="6">
        <f t="shared" si="59"/>
        <v>18.850903614457831</v>
      </c>
      <c r="BK1245" s="6">
        <f t="shared" si="62"/>
        <v>0.4759036144578313</v>
      </c>
    </row>
    <row r="1246" spans="1:63" ht="15.75" customHeight="1" x14ac:dyDescent="0.2">
      <c r="A1246" s="6" t="s">
        <v>1305</v>
      </c>
      <c r="B1246" s="6" t="s">
        <v>64</v>
      </c>
      <c r="C1246" s="6">
        <v>9</v>
      </c>
      <c r="D1246" s="6">
        <v>18</v>
      </c>
      <c r="E1246" s="6">
        <v>2</v>
      </c>
      <c r="F1246" s="6">
        <v>483</v>
      </c>
      <c r="G1246" s="6">
        <v>2.7000000000000001E-3</v>
      </c>
      <c r="H1246" s="6">
        <v>0.125</v>
      </c>
      <c r="I1246" s="6">
        <v>0.17649999999999999</v>
      </c>
      <c r="Q1246" s="6">
        <v>1</v>
      </c>
      <c r="R1246" s="6">
        <v>3</v>
      </c>
      <c r="S1246" s="6">
        <v>2</v>
      </c>
      <c r="T1246" s="6">
        <v>106</v>
      </c>
      <c r="U1246" s="6">
        <v>4.0000000000000002E-4</v>
      </c>
      <c r="V1246" s="6">
        <v>0.125</v>
      </c>
      <c r="W1246" s="6">
        <v>3.8699999999999998E-2</v>
      </c>
      <c r="X1246" s="6">
        <v>2</v>
      </c>
      <c r="Y1246" s="6">
        <v>10</v>
      </c>
      <c r="Z1246" s="6">
        <v>2</v>
      </c>
      <c r="AA1246" s="6">
        <v>16</v>
      </c>
      <c r="AB1246" s="6">
        <v>1.5E-3</v>
      </c>
      <c r="AC1246" s="6">
        <v>0.125</v>
      </c>
      <c r="AD1246" s="6">
        <v>5.7999999999999996E-3</v>
      </c>
      <c r="AE1246" s="6">
        <v>7</v>
      </c>
      <c r="AF1246" s="6">
        <v>22</v>
      </c>
      <c r="AG1246" s="6">
        <v>2</v>
      </c>
      <c r="AH1246" s="6">
        <v>147</v>
      </c>
      <c r="AI1246" s="6">
        <v>3.3E-3</v>
      </c>
      <c r="AJ1246" s="6">
        <v>0.125</v>
      </c>
      <c r="AK1246" s="6">
        <v>5.3699999999999998E-2</v>
      </c>
      <c r="AT1246" s="6">
        <f t="shared" si="53"/>
        <v>26.833333333333332</v>
      </c>
      <c r="AU1246" s="6" t="str">
        <f t="shared" si="54"/>
        <v/>
      </c>
      <c r="AV1246" s="6">
        <f t="shared" si="55"/>
        <v>35.333333333333336</v>
      </c>
      <c r="AW1246" s="7">
        <f t="shared" si="56"/>
        <v>1.6</v>
      </c>
      <c r="AX1246" s="6">
        <f t="shared" si="57"/>
        <v>6.6818181818181817</v>
      </c>
      <c r="AY1246" s="6" t="str">
        <f t="shared" si="58"/>
        <v/>
      </c>
      <c r="BA1246" s="6">
        <f>VLOOKUP(A1246, ALL_AP_DATA!$A$2:$F$3600, 6, FALSE)</f>
        <v>6685</v>
      </c>
      <c r="BB1246" s="6">
        <f>VLOOKUP(A1246, projmetadata!$A$2:$D$2036, 4, FALSE)</f>
        <v>85158</v>
      </c>
      <c r="BC1246" s="6" t="e">
        <f t="array" aca="1" ref="BC1246" ca="1">_xludf.IFS(I1246&lt;&gt;0, F1246/I1246, P1246&lt;&gt;0, M1246/P1246, W1246&lt;&gt;0, T1246/W1246, AD1246&lt;&gt;0, AA1246/AD1246, AK1246&lt;&gt;0, AH1246/AK1246, AR1246&lt;&gt;0, AO1246/AR1246, TRUE, 0)</f>
        <v>#NAME?</v>
      </c>
      <c r="BE1246" s="6" t="e">
        <f t="shared" ca="1" si="60"/>
        <v>#NAME?</v>
      </c>
      <c r="BF1246" s="6" t="e">
        <f t="shared" ca="1" si="61"/>
        <v>#NAME?</v>
      </c>
      <c r="BG1246" s="6"/>
      <c r="BH1246" s="6">
        <f>VLOOKUP(A1246, ALL_AP_DATA!$A$2:$D$3600, 3, FALSE)</f>
        <v>53</v>
      </c>
      <c r="BI1246" s="6">
        <f>VLOOKUP(A1246, ALL_AP_DATA!$A$2:$E$3600, 5, FALSE)</f>
        <v>2736</v>
      </c>
      <c r="BJ1246" s="6">
        <f t="shared" si="59"/>
        <v>0.4092744951383695</v>
      </c>
      <c r="BK1246" s="6">
        <f t="shared" si="62"/>
        <v>7.9281974569932693E-3</v>
      </c>
    </row>
    <row r="1247" spans="1:63" ht="15.75" customHeight="1" x14ac:dyDescent="0.2">
      <c r="A1247" s="6" t="s">
        <v>1306</v>
      </c>
      <c r="B1247" s="6" t="s">
        <v>64</v>
      </c>
      <c r="C1247" s="6">
        <v>5</v>
      </c>
      <c r="D1247" s="6">
        <v>18</v>
      </c>
      <c r="E1247" s="6">
        <v>0</v>
      </c>
      <c r="F1247" s="6">
        <v>0</v>
      </c>
      <c r="G1247" s="6">
        <v>6.08E-2</v>
      </c>
      <c r="H1247" s="6">
        <v>0</v>
      </c>
      <c r="I1247" s="6">
        <v>0</v>
      </c>
      <c r="X1247" s="6">
        <v>2</v>
      </c>
      <c r="Y1247" s="6">
        <v>11</v>
      </c>
      <c r="Z1247" s="6">
        <v>0</v>
      </c>
      <c r="AA1247" s="6">
        <v>0</v>
      </c>
      <c r="AB1247" s="6">
        <v>3.7199999999999997E-2</v>
      </c>
      <c r="AC1247" s="6">
        <v>0</v>
      </c>
      <c r="AD1247" s="6">
        <v>0</v>
      </c>
      <c r="AE1247" s="6">
        <v>51</v>
      </c>
      <c r="AF1247" s="6">
        <v>139</v>
      </c>
      <c r="AG1247" s="6">
        <v>0</v>
      </c>
      <c r="AH1247" s="6">
        <v>0</v>
      </c>
      <c r="AI1247" s="6">
        <v>0.46960000000000002</v>
      </c>
      <c r="AJ1247" s="6">
        <v>0</v>
      </c>
      <c r="AK1247" s="6">
        <v>0</v>
      </c>
      <c r="AT1247" s="6">
        <f t="shared" si="53"/>
        <v>0</v>
      </c>
      <c r="AU1247" s="6" t="str">
        <f t="shared" si="54"/>
        <v/>
      </c>
      <c r="AV1247" s="6" t="str">
        <f t="shared" si="55"/>
        <v/>
      </c>
      <c r="AW1247" s="7">
        <f t="shared" si="56"/>
        <v>0</v>
      </c>
      <c r="AX1247" s="6">
        <f t="shared" si="57"/>
        <v>0</v>
      </c>
      <c r="AY1247" s="6" t="str">
        <f t="shared" si="58"/>
        <v/>
      </c>
      <c r="BA1247" s="6">
        <f>VLOOKUP(A1247, ALL_AP_DATA!$A$2:$F$3600, 6, FALSE)</f>
        <v>296</v>
      </c>
      <c r="BB1247" s="6">
        <f>VLOOKUP(A1247, projmetadata!$A$2:$D$2036, 4, FALSE)</f>
        <v>24689</v>
      </c>
      <c r="BC1247" s="6" t="e">
        <f t="array" aca="1" ref="BC1247" ca="1">_xludf.IFS(I1247&lt;&gt;0, F1247/I1247, P1247&lt;&gt;0, M1247/P1247, W1247&lt;&gt;0, T1247/W1247, AD1247&lt;&gt;0, AA1247/AD1247, AK1247&lt;&gt;0, AH1247/AK1247, AR1247&lt;&gt;0, AO1247/AR1247, TRUE, 0)</f>
        <v>#NAME?</v>
      </c>
      <c r="BE1247" s="6" t="e">
        <f t="shared" ca="1" si="60"/>
        <v>#NAME?</v>
      </c>
      <c r="BF1247" s="6" t="e">
        <f t="shared" ca="1" si="61"/>
        <v>#NAME?</v>
      </c>
      <c r="BG1247" s="6"/>
      <c r="BH1247" s="6">
        <f>VLOOKUP(A1247, ALL_AP_DATA!$A$2:$D$3600, 3, FALSE)</f>
        <v>147</v>
      </c>
      <c r="BI1247" s="6">
        <f>VLOOKUP(A1247, ALL_AP_DATA!$A$2:$E$3600, 5, FALSE)</f>
        <v>0</v>
      </c>
      <c r="BJ1247" s="6">
        <f t="shared" si="59"/>
        <v>0</v>
      </c>
      <c r="BK1247" s="6">
        <f t="shared" si="62"/>
        <v>0.4966216216216216</v>
      </c>
    </row>
    <row r="1248" spans="1:63" ht="15.75" customHeight="1" x14ac:dyDescent="0.2">
      <c r="A1248" s="6" t="s">
        <v>1307</v>
      </c>
      <c r="B1248" s="6" t="s">
        <v>64</v>
      </c>
      <c r="C1248" s="6">
        <v>87</v>
      </c>
      <c r="D1248" s="6">
        <v>354</v>
      </c>
      <c r="E1248" s="6">
        <v>258</v>
      </c>
      <c r="F1248" s="6">
        <v>7109</v>
      </c>
      <c r="G1248" s="6">
        <v>4.6800000000000001E-2</v>
      </c>
      <c r="H1248" s="6">
        <v>0.26989999999999997</v>
      </c>
      <c r="I1248" s="6">
        <v>0.11840000000000001</v>
      </c>
      <c r="J1248" s="6">
        <v>1</v>
      </c>
      <c r="K1248" s="6">
        <v>9</v>
      </c>
      <c r="L1248" s="6">
        <v>6</v>
      </c>
      <c r="M1248" s="6">
        <v>331</v>
      </c>
      <c r="N1248" s="6">
        <v>1.1999999999999999E-3</v>
      </c>
      <c r="O1248" s="6">
        <v>6.3E-3</v>
      </c>
      <c r="P1248" s="6">
        <v>5.4999999999999997E-3</v>
      </c>
      <c r="Q1248" s="6">
        <v>105</v>
      </c>
      <c r="R1248" s="6">
        <v>364</v>
      </c>
      <c r="S1248" s="6">
        <v>434</v>
      </c>
      <c r="T1248" s="6">
        <v>20835</v>
      </c>
      <c r="U1248" s="6">
        <v>4.8099999999999997E-2</v>
      </c>
      <c r="V1248" s="6">
        <v>0.45400000000000001</v>
      </c>
      <c r="W1248" s="6">
        <v>0.34689999999999999</v>
      </c>
      <c r="X1248" s="6">
        <v>28</v>
      </c>
      <c r="Y1248" s="6">
        <v>597</v>
      </c>
      <c r="Z1248" s="6">
        <v>253</v>
      </c>
      <c r="AA1248" s="6">
        <v>11350</v>
      </c>
      <c r="AB1248" s="6">
        <v>7.8899999999999998E-2</v>
      </c>
      <c r="AC1248" s="6">
        <v>0.2646</v>
      </c>
      <c r="AD1248" s="6">
        <v>0.189</v>
      </c>
      <c r="AE1248" s="6">
        <v>1006</v>
      </c>
      <c r="AF1248" s="6">
        <v>3842</v>
      </c>
      <c r="AG1248" s="6">
        <v>746</v>
      </c>
      <c r="AH1248" s="6">
        <v>40611</v>
      </c>
      <c r="AI1248" s="6">
        <v>0.50760000000000005</v>
      </c>
      <c r="AJ1248" s="6">
        <v>0.78029999999999999</v>
      </c>
      <c r="AK1248" s="6">
        <v>0.67630000000000001</v>
      </c>
      <c r="AT1248" s="6">
        <f t="shared" si="53"/>
        <v>20.081920903954803</v>
      </c>
      <c r="AU1248" s="6">
        <f t="shared" si="54"/>
        <v>36.777777777777779</v>
      </c>
      <c r="AV1248" s="6">
        <f t="shared" si="55"/>
        <v>57.239010989010985</v>
      </c>
      <c r="AW1248" s="7">
        <f t="shared" si="56"/>
        <v>19.011725293132329</v>
      </c>
      <c r="AX1248" s="6">
        <f t="shared" si="57"/>
        <v>10.570275897969807</v>
      </c>
      <c r="AY1248" s="6" t="str">
        <f t="shared" si="58"/>
        <v/>
      </c>
      <c r="BA1248" s="6">
        <f>VLOOKUP(A1248, ALL_AP_DATA!$A$2:$F$3600, 6, FALSE)</f>
        <v>7569</v>
      </c>
      <c r="BB1248" s="6">
        <f>VLOOKUP(A1248, projmetadata!$A$2:$D$2036, 4, FALSE)</f>
        <v>707066</v>
      </c>
      <c r="BC1248" s="6" t="e">
        <f t="array" aca="1" ref="BC1248" ca="1">_xludf.IFS(I1248&lt;&gt;0, F1248/I1248, P1248&lt;&gt;0, M1248/P1248, W1248&lt;&gt;0, T1248/W1248, AD1248&lt;&gt;0, AA1248/AD1248, AK1248&lt;&gt;0, AH1248/AK1248, AR1248&lt;&gt;0, AO1248/AR1248, TRUE, 0)</f>
        <v>#NAME?</v>
      </c>
      <c r="BE1248" s="6" t="e">
        <f t="shared" ca="1" si="60"/>
        <v>#NAME?</v>
      </c>
      <c r="BF1248" s="6" t="e">
        <f t="shared" ca="1" si="61"/>
        <v>#NAME?</v>
      </c>
      <c r="BG1248" s="6"/>
      <c r="BH1248" s="6">
        <f>VLOOKUP(A1248, ALL_AP_DATA!$A$2:$D$3600, 3, FALSE)</f>
        <v>4287</v>
      </c>
      <c r="BI1248" s="6">
        <f>VLOOKUP(A1248, ALL_AP_DATA!$A$2:$E$3600, 5, FALSE)</f>
        <v>60053</v>
      </c>
      <c r="BJ1248" s="6">
        <f t="shared" si="59"/>
        <v>7.9340731932884134</v>
      </c>
      <c r="BK1248" s="6">
        <f t="shared" si="62"/>
        <v>0.56638921918351171</v>
      </c>
    </row>
    <row r="1249" spans="1:63" ht="15.75" customHeight="1" x14ac:dyDescent="0.2">
      <c r="A1249" s="6" t="s">
        <v>1308</v>
      </c>
      <c r="B1249" s="6" t="s">
        <v>64</v>
      </c>
      <c r="C1249" s="6">
        <v>7</v>
      </c>
      <c r="D1249" s="6">
        <v>18</v>
      </c>
      <c r="E1249" s="6">
        <v>76</v>
      </c>
      <c r="F1249" s="6">
        <v>5339</v>
      </c>
      <c r="G1249" s="6">
        <v>6.1400000000000003E-2</v>
      </c>
      <c r="H1249" s="6">
        <v>0.36020000000000002</v>
      </c>
      <c r="I1249" s="6">
        <v>0.1477</v>
      </c>
      <c r="Q1249" s="6">
        <v>23</v>
      </c>
      <c r="R1249" s="6">
        <v>109</v>
      </c>
      <c r="S1249" s="6">
        <v>183</v>
      </c>
      <c r="T1249" s="6">
        <v>27722</v>
      </c>
      <c r="U1249" s="6">
        <v>0.372</v>
      </c>
      <c r="V1249" s="6">
        <v>0.86729999999999996</v>
      </c>
      <c r="W1249" s="6">
        <v>0.7671</v>
      </c>
      <c r="X1249" s="6">
        <v>2</v>
      </c>
      <c r="Y1249" s="6">
        <v>28</v>
      </c>
      <c r="Z1249" s="6">
        <v>44</v>
      </c>
      <c r="AA1249" s="6">
        <v>5603</v>
      </c>
      <c r="AB1249" s="6">
        <v>9.5600000000000004E-2</v>
      </c>
      <c r="AC1249" s="6">
        <v>0.20849999999999999</v>
      </c>
      <c r="AD1249" s="6">
        <v>0.155</v>
      </c>
      <c r="AE1249" s="6">
        <v>35</v>
      </c>
      <c r="AF1249" s="6">
        <v>105</v>
      </c>
      <c r="AG1249" s="6">
        <v>148</v>
      </c>
      <c r="AH1249" s="6">
        <v>20520</v>
      </c>
      <c r="AI1249" s="6">
        <v>0.3584</v>
      </c>
      <c r="AJ1249" s="6">
        <v>0.70140000000000002</v>
      </c>
      <c r="AK1249" s="6">
        <v>0.56779999999999997</v>
      </c>
      <c r="AT1249" s="6">
        <f t="shared" si="53"/>
        <v>296.61111111111109</v>
      </c>
      <c r="AU1249" s="6" t="str">
        <f t="shared" si="54"/>
        <v/>
      </c>
      <c r="AV1249" s="6">
        <f t="shared" si="55"/>
        <v>254.3302752293578</v>
      </c>
      <c r="AW1249" s="7">
        <f t="shared" si="56"/>
        <v>200.10714285714286</v>
      </c>
      <c r="AX1249" s="6">
        <f t="shared" si="57"/>
        <v>195.42857142857142</v>
      </c>
      <c r="AY1249" s="6" t="str">
        <f t="shared" si="58"/>
        <v/>
      </c>
      <c r="BA1249" s="6">
        <f>VLOOKUP(A1249, ALL_AP_DATA!$A$2:$F$3600, 6, FALSE)</f>
        <v>293</v>
      </c>
      <c r="BB1249" s="6">
        <f>VLOOKUP(A1249, projmetadata!$A$2:$D$2036, 4, FALSE)</f>
        <v>19029</v>
      </c>
      <c r="BC1249" s="6" t="e">
        <f t="array" aca="1" ref="BC1249" ca="1">_xludf.IFS(I1249&lt;&gt;0, F1249/I1249, P1249&lt;&gt;0, M1249/P1249, W1249&lt;&gt;0, T1249/W1249, AD1249&lt;&gt;0, AA1249/AD1249, AK1249&lt;&gt;0, AH1249/AK1249, AR1249&lt;&gt;0, AO1249/AR1249, TRUE, 0)</f>
        <v>#NAME?</v>
      </c>
      <c r="BE1249" s="6" t="e">
        <f t="shared" ca="1" si="60"/>
        <v>#NAME?</v>
      </c>
      <c r="BF1249" s="6" t="e">
        <f t="shared" ca="1" si="61"/>
        <v>#NAME?</v>
      </c>
      <c r="BG1249" s="6"/>
      <c r="BH1249" s="6">
        <f>VLOOKUP(A1249, ALL_AP_DATA!$A$2:$D$3600, 3, FALSE)</f>
        <v>168</v>
      </c>
      <c r="BI1249" s="6">
        <f>VLOOKUP(A1249, ALL_AP_DATA!$A$2:$E$3600, 5, FALSE)</f>
        <v>36141</v>
      </c>
      <c r="BJ1249" s="6">
        <f t="shared" si="59"/>
        <v>123.3481228668942</v>
      </c>
      <c r="BK1249" s="6">
        <f t="shared" si="62"/>
        <v>0.57337883959044367</v>
      </c>
    </row>
    <row r="1250" spans="1:63" ht="15.75" customHeight="1" x14ac:dyDescent="0.2">
      <c r="A1250" s="6" t="s">
        <v>1309</v>
      </c>
      <c r="B1250" s="6" t="s">
        <v>64</v>
      </c>
      <c r="C1250" s="6">
        <v>10</v>
      </c>
      <c r="D1250" s="6">
        <v>33</v>
      </c>
      <c r="E1250" s="6">
        <v>27</v>
      </c>
      <c r="F1250" s="6">
        <v>929</v>
      </c>
      <c r="G1250" s="6">
        <v>9.4E-2</v>
      </c>
      <c r="H1250" s="6">
        <v>0.2109</v>
      </c>
      <c r="I1250" s="6">
        <v>0.1613</v>
      </c>
      <c r="Q1250" s="6">
        <v>5</v>
      </c>
      <c r="R1250" s="6">
        <v>20</v>
      </c>
      <c r="S1250" s="6">
        <v>54</v>
      </c>
      <c r="T1250" s="6">
        <v>3359</v>
      </c>
      <c r="U1250" s="6">
        <v>5.7000000000000002E-2</v>
      </c>
      <c r="V1250" s="6">
        <v>0.4219</v>
      </c>
      <c r="W1250" s="6">
        <v>0.58330000000000004</v>
      </c>
      <c r="X1250" s="6">
        <v>3</v>
      </c>
      <c r="Y1250" s="6">
        <v>35</v>
      </c>
      <c r="Z1250" s="6">
        <v>41</v>
      </c>
      <c r="AA1250" s="6">
        <v>2000</v>
      </c>
      <c r="AB1250" s="6">
        <v>9.9699999999999997E-2</v>
      </c>
      <c r="AC1250" s="6">
        <v>0.32029999999999997</v>
      </c>
      <c r="AD1250" s="6">
        <v>0.3473</v>
      </c>
      <c r="AE1250" s="6">
        <v>20</v>
      </c>
      <c r="AF1250" s="6">
        <v>113</v>
      </c>
      <c r="AG1250" s="6">
        <v>93</v>
      </c>
      <c r="AH1250" s="6">
        <v>3868</v>
      </c>
      <c r="AI1250" s="6">
        <v>0.32190000000000002</v>
      </c>
      <c r="AJ1250" s="6">
        <v>0.72660000000000002</v>
      </c>
      <c r="AK1250" s="6">
        <v>0.67159999999999997</v>
      </c>
      <c r="AT1250" s="6">
        <f t="shared" si="53"/>
        <v>28.151515151515152</v>
      </c>
      <c r="AU1250" s="6" t="str">
        <f t="shared" si="54"/>
        <v/>
      </c>
      <c r="AV1250" s="6">
        <f t="shared" si="55"/>
        <v>167.95</v>
      </c>
      <c r="AW1250" s="7">
        <f t="shared" si="56"/>
        <v>57.142857142857146</v>
      </c>
      <c r="AX1250" s="6">
        <f t="shared" si="57"/>
        <v>34.230088495575224</v>
      </c>
      <c r="AY1250" s="6" t="str">
        <f t="shared" si="58"/>
        <v/>
      </c>
      <c r="BA1250" s="6">
        <f>VLOOKUP(A1250, ALL_AP_DATA!$A$2:$F$3600, 6, FALSE)</f>
        <v>351</v>
      </c>
      <c r="BB1250" s="6">
        <f>VLOOKUP(A1250, projmetadata!$A$2:$D$2036, 4, FALSE)</f>
        <v>28010</v>
      </c>
      <c r="BC1250" s="6" t="e">
        <f t="array" aca="1" ref="BC1250" ca="1">_xludf.IFS(I1250&lt;&gt;0, F1250/I1250, P1250&lt;&gt;0, M1250/P1250, W1250&lt;&gt;0, T1250/W1250, AD1250&lt;&gt;0, AA1250/AD1250, AK1250&lt;&gt;0, AH1250/AK1250, AR1250&lt;&gt;0, AO1250/AR1250, TRUE, 0)</f>
        <v>#NAME?</v>
      </c>
      <c r="BE1250" s="6" t="e">
        <f t="shared" ca="1" si="60"/>
        <v>#NAME?</v>
      </c>
      <c r="BF1250" s="6" t="e">
        <f t="shared" ca="1" si="61"/>
        <v>#NAME?</v>
      </c>
      <c r="BG1250" s="6"/>
      <c r="BH1250" s="6">
        <f>VLOOKUP(A1250, ALL_AP_DATA!$A$2:$D$3600, 3, FALSE)</f>
        <v>149</v>
      </c>
      <c r="BI1250" s="6">
        <f>VLOOKUP(A1250, ALL_AP_DATA!$A$2:$E$3600, 5, FALSE)</f>
        <v>5759</v>
      </c>
      <c r="BJ1250" s="6">
        <f t="shared" si="59"/>
        <v>16.407407407407408</v>
      </c>
      <c r="BK1250" s="6">
        <f t="shared" si="62"/>
        <v>0.42450142450142453</v>
      </c>
    </row>
    <row r="1251" spans="1:63" ht="15.75" customHeight="1" x14ac:dyDescent="0.2">
      <c r="A1251" s="6" t="s">
        <v>1310</v>
      </c>
      <c r="B1251" s="6" t="s">
        <v>64</v>
      </c>
      <c r="C1251" s="6">
        <v>12</v>
      </c>
      <c r="D1251" s="6">
        <v>46</v>
      </c>
      <c r="E1251" s="6">
        <v>15</v>
      </c>
      <c r="F1251" s="6">
        <v>505</v>
      </c>
      <c r="G1251" s="6">
        <v>1.4500000000000001E-2</v>
      </c>
      <c r="H1251" s="6">
        <v>6.0999999999999999E-2</v>
      </c>
      <c r="I1251" s="6">
        <v>2.3E-2</v>
      </c>
      <c r="Q1251" s="6">
        <v>30</v>
      </c>
      <c r="R1251" s="6">
        <v>105</v>
      </c>
      <c r="S1251" s="6">
        <v>123</v>
      </c>
      <c r="T1251" s="6">
        <v>9048</v>
      </c>
      <c r="U1251" s="6">
        <v>3.3099999999999997E-2</v>
      </c>
      <c r="V1251" s="6">
        <v>0.5</v>
      </c>
      <c r="W1251" s="6">
        <v>0.41199999999999998</v>
      </c>
      <c r="X1251" s="6">
        <v>6</v>
      </c>
      <c r="Y1251" s="6">
        <v>63</v>
      </c>
      <c r="Z1251" s="6">
        <v>21</v>
      </c>
      <c r="AA1251" s="6">
        <v>854</v>
      </c>
      <c r="AB1251" s="6">
        <v>1.9800000000000002E-2</v>
      </c>
      <c r="AC1251" s="6">
        <v>8.5400000000000004E-2</v>
      </c>
      <c r="AD1251" s="6">
        <v>3.8899999999999997E-2</v>
      </c>
      <c r="AE1251" s="6">
        <v>248</v>
      </c>
      <c r="AF1251" s="6">
        <v>1273</v>
      </c>
      <c r="AG1251" s="6">
        <v>204</v>
      </c>
      <c r="AH1251" s="6">
        <v>12861</v>
      </c>
      <c r="AI1251" s="6">
        <v>0.40089999999999998</v>
      </c>
      <c r="AJ1251" s="6">
        <v>0.82930000000000004</v>
      </c>
      <c r="AK1251" s="6">
        <v>0.5857</v>
      </c>
      <c r="AT1251" s="6">
        <f t="shared" si="53"/>
        <v>10.978260869565217</v>
      </c>
      <c r="AU1251" s="6" t="str">
        <f t="shared" si="54"/>
        <v/>
      </c>
      <c r="AV1251" s="6">
        <f t="shared" si="55"/>
        <v>86.171428571428578</v>
      </c>
      <c r="AW1251" s="7">
        <f t="shared" si="56"/>
        <v>13.555555555555555</v>
      </c>
      <c r="AX1251" s="6">
        <f t="shared" si="57"/>
        <v>10.102906520031421</v>
      </c>
      <c r="AY1251" s="6" t="str">
        <f t="shared" si="58"/>
        <v/>
      </c>
      <c r="BA1251" s="6">
        <f>VLOOKUP(A1251, ALL_AP_DATA!$A$2:$F$3600, 6, FALSE)</f>
        <v>3175</v>
      </c>
      <c r="BB1251" s="6">
        <f>VLOOKUP(A1251, projmetadata!$A$2:$D$2036, 4, FALSE)</f>
        <v>276500</v>
      </c>
      <c r="BC1251" s="6" t="e">
        <f t="array" aca="1" ref="BC1251" ca="1">_xludf.IFS(I1251&lt;&gt;0, F1251/I1251, P1251&lt;&gt;0, M1251/P1251, W1251&lt;&gt;0, T1251/W1251, AD1251&lt;&gt;0, AA1251/AD1251, AK1251&lt;&gt;0, AH1251/AK1251, AR1251&lt;&gt;0, AO1251/AR1251, TRUE, 0)</f>
        <v>#NAME?</v>
      </c>
      <c r="BE1251" s="6" t="e">
        <f t="shared" ca="1" si="60"/>
        <v>#NAME?</v>
      </c>
      <c r="BF1251" s="6" t="e">
        <f t="shared" ca="1" si="61"/>
        <v>#NAME?</v>
      </c>
      <c r="BG1251" s="6"/>
      <c r="BH1251" s="6">
        <f>VLOOKUP(A1251, ALL_AP_DATA!$A$2:$D$3600, 3, FALSE)</f>
        <v>1357</v>
      </c>
      <c r="BI1251" s="6">
        <f>VLOOKUP(A1251, ALL_AP_DATA!$A$2:$E$3600, 5, FALSE)</f>
        <v>21959</v>
      </c>
      <c r="BJ1251" s="6">
        <f t="shared" si="59"/>
        <v>6.9162204724409451</v>
      </c>
      <c r="BK1251" s="6">
        <f t="shared" si="62"/>
        <v>0.42740157480314961</v>
      </c>
    </row>
    <row r="1252" spans="1:63" ht="15.75" customHeight="1" x14ac:dyDescent="0.2">
      <c r="A1252" s="6" t="s">
        <v>1311</v>
      </c>
      <c r="B1252" s="6" t="s">
        <v>64</v>
      </c>
      <c r="C1252" s="6">
        <v>2</v>
      </c>
      <c r="D1252" s="6">
        <v>10</v>
      </c>
      <c r="E1252" s="6">
        <v>6</v>
      </c>
      <c r="F1252" s="6">
        <v>577</v>
      </c>
      <c r="G1252" s="6">
        <v>4.9799999999999997E-2</v>
      </c>
      <c r="H1252" s="6">
        <v>0.1714</v>
      </c>
      <c r="I1252" s="6">
        <v>0.1414</v>
      </c>
      <c r="Q1252" s="6">
        <v>6</v>
      </c>
      <c r="R1252" s="6">
        <v>21</v>
      </c>
      <c r="S1252" s="6">
        <v>25</v>
      </c>
      <c r="T1252" s="6">
        <v>1873</v>
      </c>
      <c r="U1252" s="6">
        <v>0.1045</v>
      </c>
      <c r="V1252" s="6">
        <v>0.71430000000000005</v>
      </c>
      <c r="W1252" s="6">
        <v>0.45910000000000001</v>
      </c>
      <c r="AE1252" s="6">
        <v>19</v>
      </c>
      <c r="AF1252" s="6">
        <v>78</v>
      </c>
      <c r="AG1252" s="6">
        <v>23</v>
      </c>
      <c r="AH1252" s="6">
        <v>1588</v>
      </c>
      <c r="AI1252" s="6">
        <v>0.3881</v>
      </c>
      <c r="AJ1252" s="6">
        <v>0.65710000000000002</v>
      </c>
      <c r="AK1252" s="6">
        <v>0.38919999999999999</v>
      </c>
      <c r="AT1252" s="6">
        <f t="shared" si="53"/>
        <v>57.7</v>
      </c>
      <c r="AU1252" s="6" t="str">
        <f t="shared" si="54"/>
        <v/>
      </c>
      <c r="AV1252" s="6">
        <f t="shared" si="55"/>
        <v>89.19047619047619</v>
      </c>
      <c r="AW1252" s="7" t="str">
        <f t="shared" si="56"/>
        <v/>
      </c>
      <c r="AX1252" s="6">
        <f t="shared" si="57"/>
        <v>20.358974358974358</v>
      </c>
      <c r="AY1252" s="6" t="str">
        <f t="shared" si="58"/>
        <v/>
      </c>
      <c r="BA1252" s="6">
        <f>VLOOKUP(A1252, ALL_AP_DATA!$A$2:$F$3600, 6, FALSE)</f>
        <v>201</v>
      </c>
      <c r="BB1252" s="6">
        <f>VLOOKUP(A1252, projmetadata!$A$2:$D$2036, 4, FALSE)</f>
        <v>16552</v>
      </c>
      <c r="BC1252" s="6" t="e">
        <f t="array" aca="1" ref="BC1252" ca="1">_xludf.IFS(I1252&lt;&gt;0, F1252/I1252, P1252&lt;&gt;0, M1252/P1252, W1252&lt;&gt;0, T1252/W1252, AD1252&lt;&gt;0, AA1252/AD1252, AK1252&lt;&gt;0, AH1252/AK1252, AR1252&lt;&gt;0, AO1252/AR1252, TRUE, 0)</f>
        <v>#NAME?</v>
      </c>
      <c r="BE1252" s="6" t="e">
        <f t="shared" ca="1" si="60"/>
        <v>#NAME?</v>
      </c>
      <c r="BF1252" s="6" t="e">
        <f t="shared" ca="1" si="61"/>
        <v>#NAME?</v>
      </c>
      <c r="BG1252" s="6"/>
      <c r="BH1252" s="6">
        <f>VLOOKUP(A1252, ALL_AP_DATA!$A$2:$D$3600, 3, FALSE)</f>
        <v>89</v>
      </c>
      <c r="BI1252" s="6">
        <f>VLOOKUP(A1252, ALL_AP_DATA!$A$2:$E$3600, 5, FALSE)</f>
        <v>4080</v>
      </c>
      <c r="BJ1252" s="6">
        <f t="shared" si="59"/>
        <v>20.298507462686569</v>
      </c>
      <c r="BK1252" s="6">
        <f t="shared" si="62"/>
        <v>0.44278606965174128</v>
      </c>
    </row>
    <row r="1253" spans="1:63" ht="15.75" customHeight="1" x14ac:dyDescent="0.2">
      <c r="A1253" s="6" t="s">
        <v>1312</v>
      </c>
      <c r="B1253" s="6" t="s">
        <v>64</v>
      </c>
      <c r="C1253" s="6">
        <v>1</v>
      </c>
      <c r="D1253" s="6">
        <v>2</v>
      </c>
      <c r="E1253" s="6">
        <v>3</v>
      </c>
      <c r="F1253" s="6">
        <v>29</v>
      </c>
      <c r="G1253" s="6">
        <v>7.7999999999999996E-3</v>
      </c>
      <c r="H1253" s="6">
        <v>6.25E-2</v>
      </c>
      <c r="I1253" s="6">
        <v>3.8E-3</v>
      </c>
      <c r="Q1253" s="6">
        <v>4</v>
      </c>
      <c r="R1253" s="6">
        <v>19</v>
      </c>
      <c r="S1253" s="6">
        <v>13</v>
      </c>
      <c r="T1253" s="6">
        <v>1957</v>
      </c>
      <c r="U1253" s="6">
        <v>7.4200000000000002E-2</v>
      </c>
      <c r="V1253" s="6">
        <v>0.27079999999999999</v>
      </c>
      <c r="W1253" s="6">
        <v>0.25679999999999997</v>
      </c>
      <c r="X1253" s="6">
        <v>5</v>
      </c>
      <c r="Y1253" s="6">
        <v>24</v>
      </c>
      <c r="Z1253" s="6">
        <v>4</v>
      </c>
      <c r="AA1253" s="6">
        <v>582</v>
      </c>
      <c r="AB1253" s="6">
        <v>9.3799999999999994E-2</v>
      </c>
      <c r="AC1253" s="6">
        <v>8.3299999999999999E-2</v>
      </c>
      <c r="AD1253" s="6">
        <v>7.6399999999999996E-2</v>
      </c>
      <c r="AT1253" s="6">
        <f t="shared" si="53"/>
        <v>14.5</v>
      </c>
      <c r="AU1253" s="6" t="str">
        <f t="shared" si="54"/>
        <v/>
      </c>
      <c r="AV1253" s="6">
        <f t="shared" si="55"/>
        <v>103</v>
      </c>
      <c r="AW1253" s="7">
        <f t="shared" si="56"/>
        <v>24.25</v>
      </c>
      <c r="AX1253" s="6" t="str">
        <f t="shared" si="57"/>
        <v/>
      </c>
      <c r="AY1253" s="6" t="str">
        <f t="shared" si="58"/>
        <v/>
      </c>
      <c r="BA1253" s="6">
        <f>VLOOKUP(A1253, ALL_AP_DATA!$A$2:$F$3600, 6, FALSE)</f>
        <v>256</v>
      </c>
      <c r="BB1253" s="6">
        <f>VLOOKUP(A1253, projmetadata!$A$2:$D$2036, 4, FALSE)</f>
        <v>7756</v>
      </c>
      <c r="BC1253" s="6" t="e">
        <f t="array" aca="1" ref="BC1253" ca="1">_xludf.IFS(I1253&lt;&gt;0, F1253/I1253, P1253&lt;&gt;0, M1253/P1253, W1253&lt;&gt;0, T1253/W1253, AD1253&lt;&gt;0, AA1253/AD1253, AK1253&lt;&gt;0, AH1253/AK1253, AR1253&lt;&gt;0, AO1253/AR1253, TRUE, 0)</f>
        <v>#NAME?</v>
      </c>
      <c r="BE1253" s="6" t="e">
        <f t="shared" ca="1" si="60"/>
        <v>#NAME?</v>
      </c>
      <c r="BF1253" s="6" t="e">
        <f t="shared" ca="1" si="61"/>
        <v>#NAME?</v>
      </c>
      <c r="BG1253" s="6"/>
      <c r="BH1253" s="6">
        <f>VLOOKUP(A1253, ALL_AP_DATA!$A$2:$D$3600, 3, FALSE)</f>
        <v>44</v>
      </c>
      <c r="BI1253" s="6">
        <f>VLOOKUP(A1253, ALL_AP_DATA!$A$2:$E$3600, 5, FALSE)</f>
        <v>7621</v>
      </c>
      <c r="BJ1253" s="6">
        <f t="shared" si="59"/>
        <v>29.76953125</v>
      </c>
      <c r="BK1253" s="6">
        <f t="shared" si="62"/>
        <v>0.171875</v>
      </c>
    </row>
    <row r="1254" spans="1:63" ht="15.75" customHeight="1" x14ac:dyDescent="0.2">
      <c r="A1254" s="6" t="s">
        <v>1313</v>
      </c>
      <c r="B1254" s="6" t="s">
        <v>64</v>
      </c>
      <c r="C1254" s="6">
        <v>5</v>
      </c>
      <c r="D1254" s="6">
        <v>10</v>
      </c>
      <c r="E1254" s="6">
        <v>16</v>
      </c>
      <c r="F1254" s="6">
        <v>291</v>
      </c>
      <c r="G1254" s="6">
        <v>1.9900000000000001E-2</v>
      </c>
      <c r="H1254" s="6">
        <v>3.5700000000000003E-2</v>
      </c>
      <c r="I1254" s="6">
        <v>6.4000000000000003E-3</v>
      </c>
      <c r="J1254" s="6">
        <v>5</v>
      </c>
      <c r="K1254" s="6">
        <v>61</v>
      </c>
      <c r="L1254" s="6">
        <v>277</v>
      </c>
      <c r="M1254" s="6">
        <v>17932</v>
      </c>
      <c r="N1254" s="6">
        <v>0.1215</v>
      </c>
      <c r="O1254" s="6">
        <v>0.61829999999999996</v>
      </c>
      <c r="P1254" s="6">
        <v>0.39219999999999999</v>
      </c>
      <c r="Q1254" s="6">
        <v>27</v>
      </c>
      <c r="R1254" s="6">
        <v>171</v>
      </c>
      <c r="S1254" s="6">
        <v>383</v>
      </c>
      <c r="T1254" s="6">
        <v>41038</v>
      </c>
      <c r="U1254" s="6">
        <v>0.34060000000000001</v>
      </c>
      <c r="V1254" s="6">
        <v>0.85489999999999999</v>
      </c>
      <c r="W1254" s="6">
        <v>0.89759999999999995</v>
      </c>
      <c r="X1254" s="6">
        <v>5</v>
      </c>
      <c r="Y1254" s="6">
        <v>71</v>
      </c>
      <c r="Z1254" s="6">
        <v>187</v>
      </c>
      <c r="AA1254" s="6">
        <v>9148</v>
      </c>
      <c r="AB1254" s="6">
        <v>0.1414</v>
      </c>
      <c r="AC1254" s="6">
        <v>0.41739999999999999</v>
      </c>
      <c r="AD1254" s="6">
        <v>0.2001</v>
      </c>
      <c r="AE1254" s="6">
        <v>52</v>
      </c>
      <c r="AF1254" s="6">
        <v>218</v>
      </c>
      <c r="AG1254" s="6">
        <v>383</v>
      </c>
      <c r="AH1254" s="6">
        <v>37704</v>
      </c>
      <c r="AI1254" s="6">
        <v>0.43430000000000002</v>
      </c>
      <c r="AJ1254" s="6">
        <v>0.85489999999999999</v>
      </c>
      <c r="AK1254" s="6">
        <v>0.82469999999999999</v>
      </c>
      <c r="AL1254" s="6">
        <v>3</v>
      </c>
      <c r="AM1254" s="6">
        <v>64</v>
      </c>
      <c r="AN1254" s="6">
        <v>263</v>
      </c>
      <c r="AO1254" s="6">
        <v>16110</v>
      </c>
      <c r="AP1254" s="6">
        <v>0.1275</v>
      </c>
      <c r="AQ1254" s="6">
        <v>0.58709999999999996</v>
      </c>
      <c r="AR1254" s="6">
        <v>0.35239999999999999</v>
      </c>
      <c r="AT1254" s="6">
        <f t="shared" si="53"/>
        <v>29.1</v>
      </c>
      <c r="AU1254" s="6">
        <f t="shared" si="54"/>
        <v>293.96721311475409</v>
      </c>
      <c r="AV1254" s="6">
        <f t="shared" si="55"/>
        <v>239.98830409356725</v>
      </c>
      <c r="AW1254" s="7">
        <f t="shared" si="56"/>
        <v>128.8450704225352</v>
      </c>
      <c r="AX1254" s="6">
        <f t="shared" si="57"/>
        <v>172.95412844036699</v>
      </c>
      <c r="AY1254" s="6">
        <f t="shared" si="58"/>
        <v>251.71875</v>
      </c>
      <c r="BA1254" s="6">
        <f>VLOOKUP(A1254, ALL_AP_DATA!$A$2:$F$3600, 6, FALSE)</f>
        <v>502</v>
      </c>
      <c r="BB1254" s="6">
        <f>VLOOKUP(A1254, projmetadata!$A$2:$D$2036, 4, FALSE)</f>
        <v>59302</v>
      </c>
      <c r="BC1254" s="6" t="e">
        <f t="array" aca="1" ref="BC1254" ca="1">_xludf.IFS(I1254&lt;&gt;0, F1254/I1254, P1254&lt;&gt;0, M1254/P1254, W1254&lt;&gt;0, T1254/W1254, AD1254&lt;&gt;0, AA1254/AD1254, AK1254&lt;&gt;0, AH1254/AK1254, AR1254&lt;&gt;0, AO1254/AR1254, TRUE, 0)</f>
        <v>#NAME?</v>
      </c>
      <c r="BE1254" s="6" t="e">
        <f t="shared" ca="1" si="60"/>
        <v>#NAME?</v>
      </c>
      <c r="BF1254" s="6" t="e">
        <f t="shared" ca="1" si="61"/>
        <v>#NAME?</v>
      </c>
      <c r="BG1254" s="6"/>
      <c r="BH1254" s="6">
        <f>VLOOKUP(A1254, ALL_AP_DATA!$A$2:$D$3600, 3, FALSE)</f>
        <v>294</v>
      </c>
      <c r="BI1254" s="6">
        <f>VLOOKUP(A1254, ALL_AP_DATA!$A$2:$E$3600, 5, FALSE)</f>
        <v>45718</v>
      </c>
      <c r="BJ1254" s="6">
        <f t="shared" si="59"/>
        <v>91.071713147410364</v>
      </c>
      <c r="BK1254" s="6">
        <f t="shared" si="62"/>
        <v>0.58565737051792832</v>
      </c>
    </row>
    <row r="1255" spans="1:63" ht="15.75" customHeight="1" x14ac:dyDescent="0.2">
      <c r="A1255" s="6" t="s">
        <v>1314</v>
      </c>
      <c r="B1255" s="6" t="s">
        <v>64</v>
      </c>
      <c r="C1255" s="6">
        <v>1</v>
      </c>
      <c r="D1255" s="6">
        <v>3</v>
      </c>
      <c r="E1255" s="6">
        <v>0</v>
      </c>
      <c r="F1255" s="6">
        <v>0</v>
      </c>
      <c r="G1255" s="6">
        <v>5.0000000000000001E-3</v>
      </c>
      <c r="H1255" s="6">
        <v>0</v>
      </c>
      <c r="I1255" s="6">
        <v>0</v>
      </c>
      <c r="Q1255" s="6">
        <v>7</v>
      </c>
      <c r="R1255" s="6">
        <v>22</v>
      </c>
      <c r="S1255" s="6">
        <v>21</v>
      </c>
      <c r="T1255" s="6">
        <v>2062</v>
      </c>
      <c r="U1255" s="6">
        <v>3.6900000000000002E-2</v>
      </c>
      <c r="V1255" s="6">
        <v>0.4375</v>
      </c>
      <c r="W1255" s="6">
        <v>0.52229999999999999</v>
      </c>
      <c r="X1255" s="6">
        <v>5</v>
      </c>
      <c r="Y1255" s="6">
        <v>67</v>
      </c>
      <c r="Z1255" s="6">
        <v>6</v>
      </c>
      <c r="AA1255" s="6">
        <v>156</v>
      </c>
      <c r="AB1255" s="6">
        <v>0.1124</v>
      </c>
      <c r="AC1255" s="6">
        <v>0.125</v>
      </c>
      <c r="AD1255" s="6">
        <v>3.95E-2</v>
      </c>
      <c r="AE1255" s="6">
        <v>45</v>
      </c>
      <c r="AF1255" s="6">
        <v>165</v>
      </c>
      <c r="AG1255" s="6">
        <v>20</v>
      </c>
      <c r="AH1255" s="6">
        <v>1342</v>
      </c>
      <c r="AI1255" s="6">
        <v>0.27679999999999999</v>
      </c>
      <c r="AJ1255" s="6">
        <v>0.41670000000000001</v>
      </c>
      <c r="AK1255" s="6">
        <v>0.33989999999999998</v>
      </c>
      <c r="AT1255" s="6">
        <f t="shared" si="53"/>
        <v>0</v>
      </c>
      <c r="AU1255" s="6" t="str">
        <f t="shared" si="54"/>
        <v/>
      </c>
      <c r="AV1255" s="6">
        <f t="shared" si="55"/>
        <v>93.727272727272734</v>
      </c>
      <c r="AW1255" s="7">
        <f t="shared" si="56"/>
        <v>2.3283582089552239</v>
      </c>
      <c r="AX1255" s="6">
        <f t="shared" si="57"/>
        <v>8.1333333333333329</v>
      </c>
      <c r="AY1255" s="6" t="str">
        <f t="shared" si="58"/>
        <v/>
      </c>
      <c r="BA1255" s="6">
        <f>VLOOKUP(A1255, ALL_AP_DATA!$A$2:$F$3600, 6, FALSE)</f>
        <v>596</v>
      </c>
      <c r="BB1255" s="6">
        <f>VLOOKUP(A1255, projmetadata!$A$2:$D$2036, 4, FALSE)</f>
        <v>40393</v>
      </c>
      <c r="BC1255" s="6" t="e">
        <f t="array" aca="1" ref="BC1255" ca="1">_xludf.IFS(I1255&lt;&gt;0, F1255/I1255, P1255&lt;&gt;0, M1255/P1255, W1255&lt;&gt;0, T1255/W1255, AD1255&lt;&gt;0, AA1255/AD1255, AK1255&lt;&gt;0, AH1255/AK1255, AR1255&lt;&gt;0, AO1255/AR1255, TRUE, 0)</f>
        <v>#NAME?</v>
      </c>
      <c r="BE1255" s="6" t="e">
        <f t="shared" ca="1" si="60"/>
        <v>#NAME?</v>
      </c>
      <c r="BF1255" s="6" t="e">
        <f t="shared" ca="1" si="61"/>
        <v>#NAME?</v>
      </c>
      <c r="BG1255" s="6"/>
      <c r="BH1255" s="6">
        <f>VLOOKUP(A1255, ALL_AP_DATA!$A$2:$D$3600, 3, FALSE)</f>
        <v>218</v>
      </c>
      <c r="BI1255" s="6">
        <f>VLOOKUP(A1255, ALL_AP_DATA!$A$2:$E$3600, 5, FALSE)</f>
        <v>3948</v>
      </c>
      <c r="BJ1255" s="6">
        <f t="shared" si="59"/>
        <v>6.624161073825503</v>
      </c>
      <c r="BK1255" s="6">
        <f t="shared" si="62"/>
        <v>0.36577181208053694</v>
      </c>
    </row>
    <row r="1256" spans="1:63" ht="15.75" customHeight="1" x14ac:dyDescent="0.2">
      <c r="A1256" s="6" t="s">
        <v>1315</v>
      </c>
      <c r="B1256" s="6" t="s">
        <v>64</v>
      </c>
      <c r="C1256" s="6">
        <v>4</v>
      </c>
      <c r="D1256" s="6">
        <v>53</v>
      </c>
      <c r="E1256" s="6">
        <v>24</v>
      </c>
      <c r="F1256" s="6">
        <v>2123</v>
      </c>
      <c r="G1256" s="6">
        <v>5.1299999999999998E-2</v>
      </c>
      <c r="H1256" s="6">
        <v>0.88890000000000002</v>
      </c>
      <c r="I1256" s="6">
        <v>0.49230000000000002</v>
      </c>
      <c r="Q1256" s="6">
        <v>4</v>
      </c>
      <c r="R1256" s="6">
        <v>12</v>
      </c>
      <c r="S1256" s="6">
        <v>22</v>
      </c>
      <c r="T1256" s="6">
        <v>3207</v>
      </c>
      <c r="U1256" s="6">
        <v>1.1599999999999999E-2</v>
      </c>
      <c r="V1256" s="6">
        <v>0.81479999999999997</v>
      </c>
      <c r="W1256" s="6">
        <v>0.74370000000000003</v>
      </c>
      <c r="X1256" s="6">
        <v>8</v>
      </c>
      <c r="Y1256" s="6">
        <v>108</v>
      </c>
      <c r="Z1256" s="6">
        <v>25</v>
      </c>
      <c r="AA1256" s="6">
        <v>1463</v>
      </c>
      <c r="AB1256" s="6">
        <v>0.1045</v>
      </c>
      <c r="AC1256" s="6">
        <v>0.92589999999999995</v>
      </c>
      <c r="AD1256" s="6">
        <v>0.33929999999999999</v>
      </c>
      <c r="AE1256" s="6">
        <v>29</v>
      </c>
      <c r="AF1256" s="6">
        <v>140</v>
      </c>
      <c r="AG1256" s="6">
        <v>23</v>
      </c>
      <c r="AH1256" s="6">
        <v>1218</v>
      </c>
      <c r="AI1256" s="6">
        <v>0.13550000000000001</v>
      </c>
      <c r="AJ1256" s="6">
        <v>0.85189999999999999</v>
      </c>
      <c r="AK1256" s="6">
        <v>0.28249999999999997</v>
      </c>
      <c r="AT1256" s="6">
        <f t="shared" si="53"/>
        <v>40.056603773584904</v>
      </c>
      <c r="AU1256" s="6" t="str">
        <f t="shared" si="54"/>
        <v/>
      </c>
      <c r="AV1256" s="6">
        <f t="shared" si="55"/>
        <v>267.25</v>
      </c>
      <c r="AW1256" s="7">
        <f t="shared" si="56"/>
        <v>13.546296296296296</v>
      </c>
      <c r="AX1256" s="6">
        <f t="shared" si="57"/>
        <v>8.6999999999999993</v>
      </c>
      <c r="AY1256" s="6" t="str">
        <f t="shared" si="58"/>
        <v/>
      </c>
      <c r="BA1256" s="6">
        <f>VLOOKUP(A1256, ALL_AP_DATA!$A$2:$F$3600, 6, FALSE)</f>
        <v>1033</v>
      </c>
      <c r="BB1256" s="6">
        <f>VLOOKUP(A1256, projmetadata!$A$2:$D$2036, 4, FALSE)</f>
        <v>44308</v>
      </c>
      <c r="BC1256" s="6" t="e">
        <f t="array" aca="1" ref="BC1256" ca="1">_xludf.IFS(I1256&lt;&gt;0, F1256/I1256, P1256&lt;&gt;0, M1256/P1256, W1256&lt;&gt;0, T1256/W1256, AD1256&lt;&gt;0, AA1256/AD1256, AK1256&lt;&gt;0, AH1256/AK1256, AR1256&lt;&gt;0, AO1256/AR1256, TRUE, 0)</f>
        <v>#NAME?</v>
      </c>
      <c r="BE1256" s="6" t="e">
        <f t="shared" ca="1" si="60"/>
        <v>#NAME?</v>
      </c>
      <c r="BF1256" s="6" t="e">
        <f t="shared" ca="1" si="61"/>
        <v>#NAME?</v>
      </c>
      <c r="BG1256" s="6"/>
      <c r="BH1256" s="6">
        <f>VLOOKUP(A1256, ALL_AP_DATA!$A$2:$D$3600, 3, FALSE)</f>
        <v>223</v>
      </c>
      <c r="BI1256" s="6">
        <f>VLOOKUP(A1256, ALL_AP_DATA!$A$2:$E$3600, 5, FALSE)</f>
        <v>4312</v>
      </c>
      <c r="BJ1256" s="6">
        <f t="shared" si="59"/>
        <v>4.1742497579864475</v>
      </c>
      <c r="BK1256" s="6">
        <f t="shared" si="62"/>
        <v>0.2158760890609874</v>
      </c>
    </row>
    <row r="1257" spans="1:63" ht="15.75" customHeight="1" x14ac:dyDescent="0.2">
      <c r="A1257" s="6" t="s">
        <v>1316</v>
      </c>
      <c r="B1257" s="6" t="s">
        <v>64</v>
      </c>
      <c r="Q1257" s="6">
        <v>2</v>
      </c>
      <c r="R1257" s="6">
        <v>4</v>
      </c>
      <c r="S1257" s="6">
        <v>2</v>
      </c>
      <c r="T1257" s="6">
        <v>235</v>
      </c>
      <c r="U1257" s="6">
        <v>3.8100000000000002E-2</v>
      </c>
      <c r="V1257" s="6">
        <v>0.1429</v>
      </c>
      <c r="W1257" s="6">
        <v>7.0999999999999994E-2</v>
      </c>
      <c r="AE1257" s="6">
        <v>8</v>
      </c>
      <c r="AF1257" s="6">
        <v>33</v>
      </c>
      <c r="AG1257" s="6">
        <v>5</v>
      </c>
      <c r="AH1257" s="6">
        <v>435</v>
      </c>
      <c r="AI1257" s="6">
        <v>0.31430000000000002</v>
      </c>
      <c r="AJ1257" s="6">
        <v>0.35709999999999997</v>
      </c>
      <c r="AK1257" s="6">
        <v>0.13150000000000001</v>
      </c>
      <c r="AT1257" s="6" t="str">
        <f t="shared" si="53"/>
        <v/>
      </c>
      <c r="AU1257" s="6" t="str">
        <f t="shared" si="54"/>
        <v/>
      </c>
      <c r="AV1257" s="6">
        <f t="shared" si="55"/>
        <v>58.75</v>
      </c>
      <c r="AW1257" s="7" t="str">
        <f t="shared" si="56"/>
        <v/>
      </c>
      <c r="AX1257" s="6">
        <f t="shared" si="57"/>
        <v>13.181818181818182</v>
      </c>
      <c r="AY1257" s="6" t="str">
        <f t="shared" si="58"/>
        <v/>
      </c>
      <c r="BA1257" s="6">
        <f>VLOOKUP(A1257, ALL_AP_DATA!$A$2:$F$3600, 6, FALSE)</f>
        <v>105</v>
      </c>
      <c r="BB1257" s="6">
        <f>VLOOKUP(A1257, projmetadata!$A$2:$D$2036, 4, FALSE)</f>
        <v>8378</v>
      </c>
      <c r="BC1257" s="6" t="e">
        <f t="array" aca="1" ref="BC1257" ca="1">_xludf.IFS(I1257&lt;&gt;0, F1257/I1257, P1257&lt;&gt;0, M1257/P1257, W1257&lt;&gt;0, T1257/W1257, AD1257&lt;&gt;0, AA1257/AD1257, AK1257&lt;&gt;0, AH1257/AK1257, AR1257&lt;&gt;0, AO1257/AR1257, TRUE, 0)</f>
        <v>#NAME?</v>
      </c>
      <c r="BE1257" s="6" t="e">
        <f t="shared" ca="1" si="60"/>
        <v>#NAME?</v>
      </c>
      <c r="BF1257" s="6" t="e">
        <f t="shared" ca="1" si="61"/>
        <v>#NAME?</v>
      </c>
      <c r="BG1257" s="6"/>
      <c r="BH1257" s="6">
        <f>VLOOKUP(A1257, ALL_AP_DATA!$A$2:$D$3600, 3, FALSE)</f>
        <v>37</v>
      </c>
      <c r="BI1257" s="6">
        <f>VLOOKUP(A1257, ALL_AP_DATA!$A$2:$E$3600, 5, FALSE)</f>
        <v>3308</v>
      </c>
      <c r="BJ1257" s="6">
        <f t="shared" si="59"/>
        <v>31.504761904761907</v>
      </c>
      <c r="BK1257" s="6">
        <f t="shared" si="62"/>
        <v>0.35238095238095241</v>
      </c>
    </row>
    <row r="1258" spans="1:63" ht="15.75" customHeight="1" x14ac:dyDescent="0.2">
      <c r="A1258" s="6" t="s">
        <v>1317</v>
      </c>
      <c r="B1258" s="6" t="s">
        <v>64</v>
      </c>
      <c r="C1258" s="6">
        <v>6</v>
      </c>
      <c r="D1258" s="6">
        <v>16</v>
      </c>
      <c r="E1258" s="6">
        <v>0</v>
      </c>
      <c r="F1258" s="6">
        <v>0</v>
      </c>
      <c r="G1258" s="6">
        <v>4.07E-2</v>
      </c>
      <c r="H1258" s="6">
        <v>0</v>
      </c>
      <c r="I1258" s="6">
        <v>0</v>
      </c>
      <c r="Q1258" s="6">
        <v>4</v>
      </c>
      <c r="R1258" s="6">
        <v>18</v>
      </c>
      <c r="S1258" s="6">
        <v>7</v>
      </c>
      <c r="T1258" s="6">
        <v>1901</v>
      </c>
      <c r="U1258" s="6">
        <v>4.58E-2</v>
      </c>
      <c r="V1258" s="6">
        <v>0.2414</v>
      </c>
      <c r="W1258" s="6">
        <v>0.46550000000000002</v>
      </c>
      <c r="X1258" s="6">
        <v>2</v>
      </c>
      <c r="Y1258" s="6">
        <v>11</v>
      </c>
      <c r="Z1258" s="6">
        <v>0</v>
      </c>
      <c r="AA1258" s="6">
        <v>0</v>
      </c>
      <c r="AB1258" s="6">
        <v>2.8000000000000001E-2</v>
      </c>
      <c r="AC1258" s="6">
        <v>0</v>
      </c>
      <c r="AD1258" s="6">
        <v>0</v>
      </c>
      <c r="AE1258" s="6">
        <v>21</v>
      </c>
      <c r="AF1258" s="6">
        <v>106</v>
      </c>
      <c r="AG1258" s="6">
        <v>14</v>
      </c>
      <c r="AH1258" s="6">
        <v>1181</v>
      </c>
      <c r="AI1258" s="6">
        <v>0.2697</v>
      </c>
      <c r="AJ1258" s="6">
        <v>0.48280000000000001</v>
      </c>
      <c r="AK1258" s="6">
        <v>0.28920000000000001</v>
      </c>
      <c r="AT1258" s="6">
        <f t="shared" si="53"/>
        <v>0</v>
      </c>
      <c r="AU1258" s="6" t="str">
        <f t="shared" si="54"/>
        <v/>
      </c>
      <c r="AV1258" s="6">
        <f t="shared" si="55"/>
        <v>105.61111111111111</v>
      </c>
      <c r="AW1258" s="7">
        <f t="shared" si="56"/>
        <v>0</v>
      </c>
      <c r="AX1258" s="6">
        <f t="shared" si="57"/>
        <v>11.141509433962264</v>
      </c>
      <c r="AY1258" s="6" t="str">
        <f t="shared" si="58"/>
        <v/>
      </c>
      <c r="BA1258" s="6">
        <f>VLOOKUP(A1258, ALL_AP_DATA!$A$2:$F$3600, 6, FALSE)</f>
        <v>393</v>
      </c>
      <c r="BB1258" s="6">
        <f>VLOOKUP(A1258, projmetadata!$A$2:$D$2036, 4, FALSE)</f>
        <v>22083</v>
      </c>
      <c r="BC1258" s="6" t="e">
        <f t="array" aca="1" ref="BC1258" ca="1">_xludf.IFS(I1258&lt;&gt;0, F1258/I1258, P1258&lt;&gt;0, M1258/P1258, W1258&lt;&gt;0, T1258/W1258, AD1258&lt;&gt;0, AA1258/AD1258, AK1258&lt;&gt;0, AH1258/AK1258, AR1258&lt;&gt;0, AO1258/AR1258, TRUE, 0)</f>
        <v>#NAME?</v>
      </c>
      <c r="BE1258" s="6" t="e">
        <f t="shared" ca="1" si="60"/>
        <v>#NAME?</v>
      </c>
      <c r="BF1258" s="6" t="e">
        <f t="shared" ca="1" si="61"/>
        <v>#NAME?</v>
      </c>
      <c r="BG1258" s="6"/>
      <c r="BH1258" s="6">
        <f>VLOOKUP(A1258, ALL_AP_DATA!$A$2:$D$3600, 3, FALSE)</f>
        <v>134</v>
      </c>
      <c r="BI1258" s="6">
        <f>VLOOKUP(A1258, ALL_AP_DATA!$A$2:$E$3600, 5, FALSE)</f>
        <v>4084</v>
      </c>
      <c r="BJ1258" s="6">
        <f t="shared" si="59"/>
        <v>10.391857506361323</v>
      </c>
      <c r="BK1258" s="6">
        <f t="shared" si="62"/>
        <v>0.34096692111959287</v>
      </c>
    </row>
    <row r="1259" spans="1:63" ht="15.75" customHeight="1" x14ac:dyDescent="0.2">
      <c r="A1259" s="6" t="s">
        <v>1318</v>
      </c>
      <c r="B1259" s="6" t="s">
        <v>64</v>
      </c>
      <c r="C1259" s="6">
        <v>3</v>
      </c>
      <c r="D1259" s="6">
        <v>8</v>
      </c>
      <c r="E1259" s="6">
        <v>15</v>
      </c>
      <c r="F1259" s="6">
        <v>519</v>
      </c>
      <c r="G1259" s="6">
        <v>5.33E-2</v>
      </c>
      <c r="H1259" s="6">
        <v>0.625</v>
      </c>
      <c r="I1259" s="6">
        <v>0.19359999999999999</v>
      </c>
      <c r="Q1259" s="6">
        <v>2</v>
      </c>
      <c r="R1259" s="6">
        <v>14</v>
      </c>
      <c r="S1259" s="6">
        <v>18</v>
      </c>
      <c r="T1259" s="6">
        <v>1356</v>
      </c>
      <c r="U1259" s="6">
        <v>9.3299999999999994E-2</v>
      </c>
      <c r="V1259" s="6">
        <v>0.75</v>
      </c>
      <c r="W1259" s="6">
        <v>0.50580000000000003</v>
      </c>
      <c r="X1259" s="6">
        <v>2</v>
      </c>
      <c r="Y1259" s="6">
        <v>23</v>
      </c>
      <c r="Z1259" s="6">
        <v>7</v>
      </c>
      <c r="AA1259" s="6">
        <v>171</v>
      </c>
      <c r="AB1259" s="6">
        <v>0.15329999999999999</v>
      </c>
      <c r="AC1259" s="6">
        <v>0.29170000000000001</v>
      </c>
      <c r="AD1259" s="6">
        <v>6.3799999999999996E-2</v>
      </c>
      <c r="AE1259" s="6">
        <v>21</v>
      </c>
      <c r="AF1259" s="6">
        <v>76</v>
      </c>
      <c r="AG1259" s="6">
        <v>15</v>
      </c>
      <c r="AH1259" s="6">
        <v>1240</v>
      </c>
      <c r="AI1259" s="6">
        <v>0.50670000000000004</v>
      </c>
      <c r="AJ1259" s="6">
        <v>0.625</v>
      </c>
      <c r="AK1259" s="6">
        <v>0.46250000000000002</v>
      </c>
      <c r="AT1259" s="6">
        <f t="shared" si="53"/>
        <v>64.875</v>
      </c>
      <c r="AU1259" s="6" t="str">
        <f t="shared" si="54"/>
        <v/>
      </c>
      <c r="AV1259" s="6">
        <f t="shared" si="55"/>
        <v>96.857142857142861</v>
      </c>
      <c r="AW1259" s="7">
        <f t="shared" si="56"/>
        <v>7.4347826086956523</v>
      </c>
      <c r="AX1259" s="6">
        <f t="shared" si="57"/>
        <v>16.315789473684209</v>
      </c>
      <c r="AY1259" s="6" t="str">
        <f t="shared" si="58"/>
        <v/>
      </c>
      <c r="BA1259" s="6">
        <f>VLOOKUP(A1259, ALL_AP_DATA!$A$2:$F$3600, 6, FALSE)</f>
        <v>150</v>
      </c>
      <c r="BB1259" s="6">
        <f>VLOOKUP(A1259, projmetadata!$A$2:$D$2036, 4, FALSE)</f>
        <v>10347</v>
      </c>
      <c r="BC1259" s="6" t="e">
        <f t="array" aca="1" ref="BC1259" ca="1">_xludf.IFS(I1259&lt;&gt;0, F1259/I1259, P1259&lt;&gt;0, M1259/P1259, W1259&lt;&gt;0, T1259/W1259, AD1259&lt;&gt;0, AA1259/AD1259, AK1259&lt;&gt;0, AH1259/AK1259, AR1259&lt;&gt;0, AO1259/AR1259, TRUE, 0)</f>
        <v>#NAME?</v>
      </c>
      <c r="BE1259" s="6" t="e">
        <f t="shared" ca="1" si="60"/>
        <v>#NAME?</v>
      </c>
      <c r="BF1259" s="6" t="e">
        <f t="shared" ca="1" si="61"/>
        <v>#NAME?</v>
      </c>
      <c r="BG1259" s="6"/>
      <c r="BH1259" s="6">
        <f>VLOOKUP(A1259, ALL_AP_DATA!$A$2:$D$3600, 3, FALSE)</f>
        <v>91</v>
      </c>
      <c r="BI1259" s="6">
        <f>VLOOKUP(A1259, ALL_AP_DATA!$A$2:$E$3600, 5, FALSE)</f>
        <v>2681</v>
      </c>
      <c r="BJ1259" s="6">
        <f t="shared" si="59"/>
        <v>17.873333333333335</v>
      </c>
      <c r="BK1259" s="6">
        <f t="shared" si="62"/>
        <v>0.60666666666666669</v>
      </c>
    </row>
    <row r="1260" spans="1:63" ht="15.75" customHeight="1" x14ac:dyDescent="0.2">
      <c r="A1260" s="6" t="s">
        <v>1319</v>
      </c>
      <c r="B1260" s="6" t="s">
        <v>64</v>
      </c>
      <c r="C1260" s="6">
        <v>12</v>
      </c>
      <c r="D1260" s="6">
        <v>30</v>
      </c>
      <c r="E1260" s="6">
        <v>49</v>
      </c>
      <c r="F1260" s="6">
        <v>1326</v>
      </c>
      <c r="G1260" s="6">
        <v>1.0500000000000001E-2</v>
      </c>
      <c r="H1260" s="6">
        <v>6.4600000000000005E-2</v>
      </c>
      <c r="I1260" s="6">
        <v>1.7000000000000001E-2</v>
      </c>
      <c r="J1260" s="6">
        <v>1</v>
      </c>
      <c r="K1260" s="6">
        <v>10</v>
      </c>
      <c r="L1260" s="6">
        <v>7</v>
      </c>
      <c r="M1260" s="6">
        <v>438</v>
      </c>
      <c r="N1260" s="6">
        <v>3.5000000000000001E-3</v>
      </c>
      <c r="O1260" s="6">
        <v>9.1999999999999998E-3</v>
      </c>
      <c r="P1260" s="6">
        <v>5.5999999999999999E-3</v>
      </c>
      <c r="Q1260" s="6">
        <v>104</v>
      </c>
      <c r="R1260" s="6">
        <v>472</v>
      </c>
      <c r="S1260" s="6">
        <v>523</v>
      </c>
      <c r="T1260" s="6">
        <v>57355</v>
      </c>
      <c r="U1260" s="6">
        <v>0.16470000000000001</v>
      </c>
      <c r="V1260" s="6">
        <v>0.68910000000000005</v>
      </c>
      <c r="W1260" s="6">
        <v>0.73670000000000002</v>
      </c>
      <c r="X1260" s="6">
        <v>43</v>
      </c>
      <c r="Y1260" s="6">
        <v>303</v>
      </c>
      <c r="Z1260" s="6">
        <v>259</v>
      </c>
      <c r="AA1260" s="6">
        <v>9768</v>
      </c>
      <c r="AB1260" s="6">
        <v>0.1057</v>
      </c>
      <c r="AC1260" s="6">
        <v>0.3412</v>
      </c>
      <c r="AD1260" s="6">
        <v>0.1255</v>
      </c>
      <c r="AE1260" s="6">
        <v>268</v>
      </c>
      <c r="AF1260" s="6">
        <v>1425</v>
      </c>
      <c r="AG1260" s="6">
        <v>586</v>
      </c>
      <c r="AH1260" s="6">
        <v>47607</v>
      </c>
      <c r="AI1260" s="6">
        <v>0.49719999999999998</v>
      </c>
      <c r="AJ1260" s="6">
        <v>0.77210000000000001</v>
      </c>
      <c r="AK1260" s="6">
        <v>0.61150000000000004</v>
      </c>
      <c r="AL1260" s="6">
        <v>3</v>
      </c>
      <c r="AM1260" s="6">
        <v>62</v>
      </c>
      <c r="AN1260" s="6">
        <v>81</v>
      </c>
      <c r="AO1260" s="6">
        <v>6739</v>
      </c>
      <c r="AP1260" s="6">
        <v>2.1600000000000001E-2</v>
      </c>
      <c r="AQ1260" s="6">
        <v>0.1067</v>
      </c>
      <c r="AR1260" s="6">
        <v>8.6599999999999996E-2</v>
      </c>
      <c r="AT1260" s="6">
        <f t="shared" si="53"/>
        <v>44.2</v>
      </c>
      <c r="AU1260" s="6">
        <f t="shared" si="54"/>
        <v>43.8</v>
      </c>
      <c r="AV1260" s="6">
        <f t="shared" si="55"/>
        <v>121.51483050847457</v>
      </c>
      <c r="AW1260" s="7">
        <f t="shared" si="56"/>
        <v>32.237623762376238</v>
      </c>
      <c r="AX1260" s="6">
        <f t="shared" si="57"/>
        <v>33.408421052631581</v>
      </c>
      <c r="AY1260" s="6">
        <f t="shared" si="58"/>
        <v>108.69354838709677</v>
      </c>
      <c r="BA1260" s="6">
        <f>VLOOKUP(A1260, ALL_AP_DATA!$A$2:$F$3600, 6, FALSE)</f>
        <v>2866</v>
      </c>
      <c r="BB1260" s="6">
        <f>VLOOKUP(A1260, projmetadata!$A$2:$D$2036, 4, FALSE)</f>
        <v>234892</v>
      </c>
      <c r="BC1260" s="6" t="e">
        <f t="array" aca="1" ref="BC1260" ca="1">_xludf.IFS(I1260&lt;&gt;0, F1260/I1260, P1260&lt;&gt;0, M1260/P1260, W1260&lt;&gt;0, T1260/W1260, AD1260&lt;&gt;0, AA1260/AD1260, AK1260&lt;&gt;0, AH1260/AK1260, AR1260&lt;&gt;0, AO1260/AR1260, TRUE, 0)</f>
        <v>#NAME?</v>
      </c>
      <c r="BE1260" s="6" t="e">
        <f t="shared" ca="1" si="60"/>
        <v>#NAME?</v>
      </c>
      <c r="BF1260" s="6" t="e">
        <f t="shared" ca="1" si="61"/>
        <v>#NAME?</v>
      </c>
      <c r="BG1260" s="6"/>
      <c r="BH1260" s="6">
        <f>VLOOKUP(A1260, ALL_AP_DATA!$A$2:$D$3600, 3, FALSE)</f>
        <v>1697</v>
      </c>
      <c r="BI1260" s="6">
        <f>VLOOKUP(A1260, ALL_AP_DATA!$A$2:$E$3600, 5, FALSE)</f>
        <v>77856</v>
      </c>
      <c r="BJ1260" s="6">
        <f t="shared" si="59"/>
        <v>27.165387299371947</v>
      </c>
      <c r="BK1260" s="6">
        <f t="shared" si="62"/>
        <v>0.5921144452198186</v>
      </c>
    </row>
    <row r="1261" spans="1:63" ht="15.75" customHeight="1" x14ac:dyDescent="0.2">
      <c r="A1261" s="6" t="s">
        <v>1320</v>
      </c>
      <c r="B1261" s="6" t="s">
        <v>64</v>
      </c>
      <c r="C1261" s="6">
        <v>3</v>
      </c>
      <c r="D1261" s="6">
        <v>21</v>
      </c>
      <c r="E1261" s="6">
        <v>0</v>
      </c>
      <c r="F1261" s="6">
        <v>0</v>
      </c>
      <c r="G1261" s="6">
        <v>2.7400000000000001E-2</v>
      </c>
      <c r="H1261" s="6">
        <v>0</v>
      </c>
      <c r="I1261" s="6">
        <v>0</v>
      </c>
      <c r="Q1261" s="6">
        <v>1</v>
      </c>
      <c r="R1261" s="6">
        <v>3</v>
      </c>
      <c r="S1261" s="6">
        <v>2</v>
      </c>
      <c r="T1261" s="6">
        <v>43</v>
      </c>
      <c r="U1261" s="6">
        <v>3.8999999999999998E-3</v>
      </c>
      <c r="V1261" s="6">
        <v>0.66669999999999996</v>
      </c>
      <c r="W1261" s="6">
        <v>0.33860000000000001</v>
      </c>
      <c r="X1261" s="6">
        <v>5</v>
      </c>
      <c r="Y1261" s="6">
        <v>51</v>
      </c>
      <c r="Z1261" s="6">
        <v>1</v>
      </c>
      <c r="AA1261" s="6">
        <v>7</v>
      </c>
      <c r="AB1261" s="6">
        <v>6.6500000000000004E-2</v>
      </c>
      <c r="AC1261" s="6">
        <v>0.33329999999999999</v>
      </c>
      <c r="AD1261" s="6">
        <v>5.5100000000000003E-2</v>
      </c>
      <c r="AE1261" s="6">
        <v>77</v>
      </c>
      <c r="AF1261" s="6">
        <v>308</v>
      </c>
      <c r="AG1261" s="6">
        <v>3</v>
      </c>
      <c r="AH1261" s="6">
        <v>86</v>
      </c>
      <c r="AI1261" s="6">
        <v>0.40160000000000001</v>
      </c>
      <c r="AJ1261" s="6">
        <v>1</v>
      </c>
      <c r="AK1261" s="6">
        <v>0.67720000000000002</v>
      </c>
      <c r="AT1261" s="6">
        <f t="shared" si="53"/>
        <v>0</v>
      </c>
      <c r="AU1261" s="6" t="str">
        <f t="shared" si="54"/>
        <v/>
      </c>
      <c r="AV1261" s="6">
        <f t="shared" si="55"/>
        <v>14.333333333333334</v>
      </c>
      <c r="AW1261" s="7">
        <f t="shared" si="56"/>
        <v>0.13725490196078433</v>
      </c>
      <c r="AX1261" s="6">
        <f t="shared" si="57"/>
        <v>0.2792207792207792</v>
      </c>
      <c r="AY1261" s="6" t="str">
        <f t="shared" si="58"/>
        <v/>
      </c>
      <c r="BA1261" s="6">
        <f>VLOOKUP(A1261, ALL_AP_DATA!$A$2:$F$3600, 6, FALSE)</f>
        <v>767</v>
      </c>
      <c r="BB1261" s="6">
        <f>VLOOKUP(A1261, projmetadata!$A$2:$D$2036, 4, FALSE)</f>
        <v>46776</v>
      </c>
      <c r="BC1261" s="6" t="e">
        <f t="array" aca="1" ref="BC1261" ca="1">_xludf.IFS(I1261&lt;&gt;0, F1261/I1261, P1261&lt;&gt;0, M1261/P1261, W1261&lt;&gt;0, T1261/W1261, AD1261&lt;&gt;0, AA1261/AD1261, AK1261&lt;&gt;0, AH1261/AK1261, AR1261&lt;&gt;0, AO1261/AR1261, TRUE, 0)</f>
        <v>#NAME?</v>
      </c>
      <c r="BE1261" s="6" t="e">
        <f t="shared" ca="1" si="60"/>
        <v>#NAME?</v>
      </c>
      <c r="BF1261" s="6" t="e">
        <f t="shared" ca="1" si="61"/>
        <v>#NAME?</v>
      </c>
      <c r="BG1261" s="6"/>
      <c r="BH1261" s="6">
        <f>VLOOKUP(A1261, ALL_AP_DATA!$A$2:$D$3600, 3, FALSE)</f>
        <v>331</v>
      </c>
      <c r="BI1261" s="6">
        <f>VLOOKUP(A1261, ALL_AP_DATA!$A$2:$E$3600, 5, FALSE)</f>
        <v>127</v>
      </c>
      <c r="BJ1261" s="6">
        <f t="shared" si="59"/>
        <v>0.16558018252933507</v>
      </c>
      <c r="BK1261" s="6">
        <f t="shared" si="62"/>
        <v>0.43155149934810949</v>
      </c>
    </row>
    <row r="1262" spans="1:63" ht="15.75" customHeight="1" x14ac:dyDescent="0.2">
      <c r="A1262" s="6" t="s">
        <v>1321</v>
      </c>
      <c r="B1262" s="6" t="s">
        <v>64</v>
      </c>
      <c r="C1262" s="6">
        <v>3</v>
      </c>
      <c r="D1262" s="6">
        <v>9</v>
      </c>
      <c r="E1262" s="6">
        <v>5</v>
      </c>
      <c r="F1262" s="6">
        <v>70</v>
      </c>
      <c r="G1262" s="6">
        <v>6.6199999999999995E-2</v>
      </c>
      <c r="H1262" s="6">
        <v>0.83330000000000004</v>
      </c>
      <c r="I1262" s="6">
        <v>4.6199999999999998E-2</v>
      </c>
      <c r="X1262" s="6">
        <v>10</v>
      </c>
      <c r="Y1262" s="6">
        <v>42</v>
      </c>
      <c r="Z1262" s="6">
        <v>6</v>
      </c>
      <c r="AA1262" s="6">
        <v>1379</v>
      </c>
      <c r="AB1262" s="6">
        <v>0.30880000000000002</v>
      </c>
      <c r="AC1262" s="6">
        <v>1</v>
      </c>
      <c r="AD1262" s="6">
        <v>0.90959999999999996</v>
      </c>
      <c r="AE1262" s="6">
        <v>10</v>
      </c>
      <c r="AF1262" s="6">
        <v>31</v>
      </c>
      <c r="AG1262" s="6">
        <v>4</v>
      </c>
      <c r="AH1262" s="6">
        <v>66</v>
      </c>
      <c r="AI1262" s="6">
        <v>0.22789999999999999</v>
      </c>
      <c r="AJ1262" s="6">
        <v>0.66669999999999996</v>
      </c>
      <c r="AK1262" s="6">
        <v>4.3499999999999997E-2</v>
      </c>
      <c r="AT1262" s="6">
        <f t="shared" si="53"/>
        <v>7.7777777777777777</v>
      </c>
      <c r="AU1262" s="6" t="str">
        <f t="shared" si="54"/>
        <v/>
      </c>
      <c r="AV1262" s="6" t="str">
        <f t="shared" si="55"/>
        <v/>
      </c>
      <c r="AW1262" s="7">
        <f t="shared" si="56"/>
        <v>32.833333333333336</v>
      </c>
      <c r="AX1262" s="6">
        <f t="shared" si="57"/>
        <v>2.129032258064516</v>
      </c>
      <c r="AY1262" s="6" t="str">
        <f t="shared" si="58"/>
        <v/>
      </c>
      <c r="BA1262" s="6">
        <f>VLOOKUP(A1262, ALL_AP_DATA!$A$2:$F$3600, 6, FALSE)</f>
        <v>136</v>
      </c>
      <c r="BB1262" s="6">
        <f>VLOOKUP(A1262, projmetadata!$A$2:$D$2036, 4, FALSE)</f>
        <v>11827</v>
      </c>
      <c r="BC1262" s="6" t="e">
        <f t="array" aca="1" ref="BC1262" ca="1">_xludf.IFS(I1262&lt;&gt;0, F1262/I1262, P1262&lt;&gt;0, M1262/P1262, W1262&lt;&gt;0, T1262/W1262, AD1262&lt;&gt;0, AA1262/AD1262, AK1262&lt;&gt;0, AH1262/AK1262, AR1262&lt;&gt;0, AO1262/AR1262, TRUE, 0)</f>
        <v>#NAME?</v>
      </c>
      <c r="BE1262" s="6" t="e">
        <f t="shared" ca="1" si="60"/>
        <v>#NAME?</v>
      </c>
      <c r="BF1262" s="6" t="e">
        <f t="shared" ca="1" si="61"/>
        <v>#NAME?</v>
      </c>
      <c r="BG1262" s="6"/>
      <c r="BH1262" s="6">
        <f>VLOOKUP(A1262, ALL_AP_DATA!$A$2:$D$3600, 3, FALSE)</f>
        <v>68</v>
      </c>
      <c r="BI1262" s="6">
        <f>VLOOKUP(A1262, ALL_AP_DATA!$A$2:$E$3600, 5, FALSE)</f>
        <v>1516</v>
      </c>
      <c r="BJ1262" s="6">
        <f t="shared" si="59"/>
        <v>11.147058823529411</v>
      </c>
      <c r="BK1262" s="6">
        <f t="shared" si="62"/>
        <v>0.5</v>
      </c>
    </row>
    <row r="1263" spans="1:63" ht="15.75" customHeight="1" x14ac:dyDescent="0.2">
      <c r="A1263" s="6" t="s">
        <v>1322</v>
      </c>
      <c r="B1263" s="6" t="s">
        <v>64</v>
      </c>
      <c r="C1263" s="6">
        <v>8</v>
      </c>
      <c r="D1263" s="6">
        <v>21</v>
      </c>
      <c r="E1263" s="6">
        <v>11</v>
      </c>
      <c r="F1263" s="6">
        <v>794</v>
      </c>
      <c r="G1263" s="6">
        <v>3.3599999999999998E-2</v>
      </c>
      <c r="H1263" s="6">
        <v>0.1447</v>
      </c>
      <c r="I1263" s="6">
        <v>0.20669999999999999</v>
      </c>
      <c r="Q1263" s="6">
        <v>5</v>
      </c>
      <c r="R1263" s="6">
        <v>33</v>
      </c>
      <c r="S1263" s="6">
        <v>30</v>
      </c>
      <c r="T1263" s="6">
        <v>1045</v>
      </c>
      <c r="U1263" s="6">
        <v>5.28E-2</v>
      </c>
      <c r="V1263" s="6">
        <v>0.3947</v>
      </c>
      <c r="W1263" s="6">
        <v>0.27210000000000001</v>
      </c>
      <c r="X1263" s="6">
        <v>5</v>
      </c>
      <c r="Y1263" s="6">
        <v>26</v>
      </c>
      <c r="Z1263" s="6">
        <v>5</v>
      </c>
      <c r="AA1263" s="6">
        <v>124</v>
      </c>
      <c r="AB1263" s="6">
        <v>4.1599999999999998E-2</v>
      </c>
      <c r="AC1263" s="6">
        <v>6.5799999999999997E-2</v>
      </c>
      <c r="AD1263" s="6">
        <v>3.2300000000000002E-2</v>
      </c>
      <c r="AE1263" s="6">
        <v>12</v>
      </c>
      <c r="AF1263" s="6">
        <v>78</v>
      </c>
      <c r="AG1263" s="6">
        <v>37</v>
      </c>
      <c r="AH1263" s="6">
        <v>1618</v>
      </c>
      <c r="AI1263" s="6">
        <v>0.12479999999999999</v>
      </c>
      <c r="AJ1263" s="6">
        <v>0.48680000000000001</v>
      </c>
      <c r="AK1263" s="6">
        <v>0.42120000000000002</v>
      </c>
      <c r="AT1263" s="6">
        <f t="shared" si="53"/>
        <v>37.80952380952381</v>
      </c>
      <c r="AU1263" s="6" t="str">
        <f t="shared" si="54"/>
        <v/>
      </c>
      <c r="AV1263" s="6">
        <f t="shared" si="55"/>
        <v>31.666666666666668</v>
      </c>
      <c r="AW1263" s="7">
        <f t="shared" si="56"/>
        <v>4.7692307692307692</v>
      </c>
      <c r="AX1263" s="6">
        <f t="shared" si="57"/>
        <v>20.743589743589745</v>
      </c>
      <c r="AY1263" s="6" t="str">
        <f t="shared" si="58"/>
        <v/>
      </c>
      <c r="BA1263" s="6">
        <f>VLOOKUP(A1263, ALL_AP_DATA!$A$2:$F$3600, 6, FALSE)</f>
        <v>625</v>
      </c>
      <c r="BB1263" s="6">
        <f>VLOOKUP(A1263, projmetadata!$A$2:$D$2036, 4, FALSE)</f>
        <v>28814</v>
      </c>
      <c r="BC1263" s="6" t="e">
        <f t="array" aca="1" ref="BC1263" ca="1">_xludf.IFS(I1263&lt;&gt;0, F1263/I1263, P1263&lt;&gt;0, M1263/P1263, W1263&lt;&gt;0, T1263/W1263, AD1263&lt;&gt;0, AA1263/AD1263, AK1263&lt;&gt;0, AH1263/AK1263, AR1263&lt;&gt;0, AO1263/AR1263, TRUE, 0)</f>
        <v>#NAME?</v>
      </c>
      <c r="BE1263" s="6" t="e">
        <f t="shared" ca="1" si="60"/>
        <v>#NAME?</v>
      </c>
      <c r="BF1263" s="6" t="e">
        <f t="shared" ca="1" si="61"/>
        <v>#NAME?</v>
      </c>
      <c r="BG1263" s="6"/>
      <c r="BH1263" s="6">
        <f>VLOOKUP(A1263, ALL_AP_DATA!$A$2:$D$3600, 3, FALSE)</f>
        <v>137</v>
      </c>
      <c r="BI1263" s="6">
        <f>VLOOKUP(A1263, ALL_AP_DATA!$A$2:$E$3600, 5, FALSE)</f>
        <v>3841</v>
      </c>
      <c r="BJ1263" s="6">
        <f t="shared" si="59"/>
        <v>6.1456</v>
      </c>
      <c r="BK1263" s="6">
        <f t="shared" si="62"/>
        <v>0.21920000000000001</v>
      </c>
    </row>
    <row r="1264" spans="1:63" ht="15.75" customHeight="1" x14ac:dyDescent="0.2">
      <c r="A1264" s="6" t="s">
        <v>1323</v>
      </c>
      <c r="B1264" s="6" t="s">
        <v>64</v>
      </c>
      <c r="C1264" s="6">
        <v>5</v>
      </c>
      <c r="D1264" s="6">
        <v>20</v>
      </c>
      <c r="E1264" s="6">
        <v>20</v>
      </c>
      <c r="F1264" s="6">
        <v>2554</v>
      </c>
      <c r="G1264" s="6">
        <v>7.1400000000000005E-2</v>
      </c>
      <c r="H1264" s="6">
        <v>0.27029999999999998</v>
      </c>
      <c r="I1264" s="6">
        <v>0.13819999999999999</v>
      </c>
      <c r="J1264" s="6">
        <v>1</v>
      </c>
      <c r="K1264" s="6">
        <v>10</v>
      </c>
      <c r="L1264" s="6">
        <v>7</v>
      </c>
      <c r="M1264" s="6">
        <v>2976</v>
      </c>
      <c r="N1264" s="6">
        <v>3.5700000000000003E-2</v>
      </c>
      <c r="O1264" s="6">
        <v>9.4600000000000004E-2</v>
      </c>
      <c r="P1264" s="6">
        <v>0.16109999999999999</v>
      </c>
      <c r="Q1264" s="6">
        <v>18</v>
      </c>
      <c r="R1264" s="6">
        <v>69</v>
      </c>
      <c r="S1264" s="6">
        <v>54</v>
      </c>
      <c r="T1264" s="6">
        <v>10591</v>
      </c>
      <c r="U1264" s="6">
        <v>0.24640000000000001</v>
      </c>
      <c r="V1264" s="6">
        <v>0.72970000000000002</v>
      </c>
      <c r="W1264" s="6">
        <v>0.57320000000000004</v>
      </c>
      <c r="X1264" s="6">
        <v>4</v>
      </c>
      <c r="Y1264" s="6">
        <v>32</v>
      </c>
      <c r="Z1264" s="6">
        <v>31</v>
      </c>
      <c r="AA1264" s="6">
        <v>2564</v>
      </c>
      <c r="AB1264" s="6">
        <v>0.1143</v>
      </c>
      <c r="AC1264" s="6">
        <v>0.41889999999999999</v>
      </c>
      <c r="AD1264" s="6">
        <v>0.13880000000000001</v>
      </c>
      <c r="AE1264" s="6">
        <v>20</v>
      </c>
      <c r="AF1264" s="6">
        <v>56</v>
      </c>
      <c r="AG1264" s="6">
        <v>33</v>
      </c>
      <c r="AH1264" s="6">
        <v>6392</v>
      </c>
      <c r="AI1264" s="6">
        <v>0.2</v>
      </c>
      <c r="AJ1264" s="6">
        <v>0.44590000000000002</v>
      </c>
      <c r="AK1264" s="6">
        <v>0.34589999999999999</v>
      </c>
      <c r="AL1264" s="6">
        <v>2</v>
      </c>
      <c r="AM1264" s="6">
        <v>16</v>
      </c>
      <c r="AN1264" s="6">
        <v>10</v>
      </c>
      <c r="AO1264" s="6">
        <v>3960</v>
      </c>
      <c r="AP1264" s="6">
        <v>5.7099999999999998E-2</v>
      </c>
      <c r="AQ1264" s="6">
        <v>0.1351</v>
      </c>
      <c r="AR1264" s="6">
        <v>0.21429999999999999</v>
      </c>
      <c r="AT1264" s="6">
        <f t="shared" si="53"/>
        <v>127.7</v>
      </c>
      <c r="AU1264" s="6">
        <f t="shared" si="54"/>
        <v>297.60000000000002</v>
      </c>
      <c r="AV1264" s="6">
        <f t="shared" si="55"/>
        <v>153.49275362318841</v>
      </c>
      <c r="AW1264" s="7">
        <f t="shared" si="56"/>
        <v>80.125</v>
      </c>
      <c r="AX1264" s="6">
        <f t="shared" si="57"/>
        <v>114.14285714285714</v>
      </c>
      <c r="AY1264" s="6">
        <f t="shared" si="58"/>
        <v>247.5</v>
      </c>
      <c r="BA1264" s="6">
        <f>VLOOKUP(A1264, ALL_AP_DATA!$A$2:$F$3600, 6, FALSE)</f>
        <v>280</v>
      </c>
      <c r="BB1264" s="6">
        <f>VLOOKUP(A1264, projmetadata!$A$2:$D$2036, 4, FALSE)</f>
        <v>18328</v>
      </c>
      <c r="BC1264" s="6" t="e">
        <f t="array" aca="1" ref="BC1264" ca="1">_xludf.IFS(I1264&lt;&gt;0, F1264/I1264, P1264&lt;&gt;0, M1264/P1264, W1264&lt;&gt;0, T1264/W1264, AD1264&lt;&gt;0, AA1264/AD1264, AK1264&lt;&gt;0, AH1264/AK1264, AR1264&lt;&gt;0, AO1264/AR1264, TRUE, 0)</f>
        <v>#NAME?</v>
      </c>
      <c r="BE1264" s="6" t="e">
        <f t="shared" ca="1" si="60"/>
        <v>#NAME?</v>
      </c>
      <c r="BF1264" s="6" t="e">
        <f t="shared" ca="1" si="61"/>
        <v>#NAME?</v>
      </c>
      <c r="BG1264" s="6"/>
      <c r="BH1264" s="6">
        <f>VLOOKUP(A1264, ALL_AP_DATA!$A$2:$D$3600, 3, FALSE)</f>
        <v>123</v>
      </c>
      <c r="BI1264" s="6">
        <f>VLOOKUP(A1264, ALL_AP_DATA!$A$2:$E$3600, 5, FALSE)</f>
        <v>18478</v>
      </c>
      <c r="BJ1264" s="6">
        <f t="shared" si="59"/>
        <v>65.992857142857147</v>
      </c>
      <c r="BK1264" s="6">
        <f t="shared" si="62"/>
        <v>0.43928571428571428</v>
      </c>
    </row>
    <row r="1265" spans="1:63" ht="15.75" customHeight="1" x14ac:dyDescent="0.2">
      <c r="A1265" s="6" t="s">
        <v>1324</v>
      </c>
      <c r="B1265" s="6" t="s">
        <v>64</v>
      </c>
      <c r="Q1265" s="6">
        <v>1</v>
      </c>
      <c r="R1265" s="6">
        <v>3</v>
      </c>
      <c r="S1265" s="6">
        <v>3</v>
      </c>
      <c r="T1265" s="6">
        <v>70</v>
      </c>
      <c r="U1265" s="6">
        <v>1.38E-2</v>
      </c>
      <c r="V1265" s="6">
        <v>0.25</v>
      </c>
      <c r="W1265" s="6">
        <v>9.0800000000000006E-2</v>
      </c>
      <c r="X1265" s="6">
        <v>6</v>
      </c>
      <c r="Y1265" s="6">
        <v>47</v>
      </c>
      <c r="Z1265" s="6">
        <v>4</v>
      </c>
      <c r="AA1265" s="6">
        <v>67</v>
      </c>
      <c r="AB1265" s="6">
        <v>0.21659999999999999</v>
      </c>
      <c r="AC1265" s="6">
        <v>0.33329999999999999</v>
      </c>
      <c r="AD1265" s="6">
        <v>8.6900000000000005E-2</v>
      </c>
      <c r="AE1265" s="6">
        <v>11</v>
      </c>
      <c r="AF1265" s="6">
        <v>49</v>
      </c>
      <c r="AG1265" s="6">
        <v>5</v>
      </c>
      <c r="AH1265" s="6">
        <v>61</v>
      </c>
      <c r="AI1265" s="6">
        <v>0.2258</v>
      </c>
      <c r="AJ1265" s="6">
        <v>0.41670000000000001</v>
      </c>
      <c r="AK1265" s="6">
        <v>7.9100000000000004E-2</v>
      </c>
      <c r="AT1265" s="6" t="str">
        <f t="shared" si="53"/>
        <v/>
      </c>
      <c r="AU1265" s="6" t="str">
        <f t="shared" si="54"/>
        <v/>
      </c>
      <c r="AV1265" s="6">
        <f t="shared" si="55"/>
        <v>23.333333333333332</v>
      </c>
      <c r="AW1265" s="7">
        <f t="shared" si="56"/>
        <v>1.425531914893617</v>
      </c>
      <c r="AX1265" s="6">
        <f t="shared" si="57"/>
        <v>1.2448979591836735</v>
      </c>
      <c r="AY1265" s="6" t="str">
        <f t="shared" si="58"/>
        <v/>
      </c>
      <c r="BA1265" s="6">
        <f>VLOOKUP(A1265, ALL_AP_DATA!$A$2:$F$3600, 6, FALSE)</f>
        <v>217</v>
      </c>
      <c r="BB1265" s="6">
        <f>VLOOKUP(A1265, projmetadata!$A$2:$D$2036, 4, FALSE)</f>
        <v>10828</v>
      </c>
      <c r="BC1265" s="6" t="e">
        <f t="array" aca="1" ref="BC1265" ca="1">_xludf.IFS(I1265&lt;&gt;0, F1265/I1265, P1265&lt;&gt;0, M1265/P1265, W1265&lt;&gt;0, T1265/W1265, AD1265&lt;&gt;0, AA1265/AD1265, AK1265&lt;&gt;0, AH1265/AK1265, AR1265&lt;&gt;0, AO1265/AR1265, TRUE, 0)</f>
        <v>#NAME?</v>
      </c>
      <c r="BE1265" s="6" t="e">
        <f t="shared" ca="1" si="60"/>
        <v>#NAME?</v>
      </c>
      <c r="BF1265" s="6" t="e">
        <f t="shared" ca="1" si="61"/>
        <v>#NAME?</v>
      </c>
      <c r="BG1265" s="6"/>
      <c r="BH1265" s="6">
        <f>VLOOKUP(A1265, ALL_AP_DATA!$A$2:$D$3600, 3, FALSE)</f>
        <v>84</v>
      </c>
      <c r="BI1265" s="6">
        <f>VLOOKUP(A1265, ALL_AP_DATA!$A$2:$E$3600, 5, FALSE)</f>
        <v>771</v>
      </c>
      <c r="BJ1265" s="6">
        <f t="shared" si="59"/>
        <v>3.552995391705069</v>
      </c>
      <c r="BK1265" s="6">
        <f t="shared" si="62"/>
        <v>0.38709677419354838</v>
      </c>
    </row>
    <row r="1266" spans="1:63" ht="15.75" customHeight="1" x14ac:dyDescent="0.2">
      <c r="A1266" s="6" t="s">
        <v>1325</v>
      </c>
      <c r="B1266" s="6" t="s">
        <v>64</v>
      </c>
      <c r="C1266" s="6">
        <v>1</v>
      </c>
      <c r="D1266" s="6">
        <v>23</v>
      </c>
      <c r="E1266" s="6">
        <v>0</v>
      </c>
      <c r="F1266" s="6">
        <v>0</v>
      </c>
      <c r="G1266" s="6">
        <v>0.1278</v>
      </c>
      <c r="H1266" s="6">
        <v>0</v>
      </c>
      <c r="I1266" s="6">
        <v>0</v>
      </c>
      <c r="X1266" s="6">
        <v>1</v>
      </c>
      <c r="Y1266" s="6">
        <v>45</v>
      </c>
      <c r="Z1266" s="6">
        <v>0</v>
      </c>
      <c r="AA1266" s="6">
        <v>0</v>
      </c>
      <c r="AB1266" s="6">
        <v>0.25</v>
      </c>
      <c r="AC1266" s="6">
        <v>0</v>
      </c>
      <c r="AD1266" s="6">
        <v>0</v>
      </c>
      <c r="AE1266" s="6">
        <v>10</v>
      </c>
      <c r="AF1266" s="6">
        <v>44</v>
      </c>
      <c r="AG1266" s="6">
        <v>1</v>
      </c>
      <c r="AH1266" s="6">
        <v>2</v>
      </c>
      <c r="AI1266" s="6">
        <v>0.24440000000000001</v>
      </c>
      <c r="AJ1266" s="6">
        <v>0.5</v>
      </c>
      <c r="AK1266" s="6">
        <v>0.1053</v>
      </c>
      <c r="AT1266" s="6">
        <f t="shared" si="53"/>
        <v>0</v>
      </c>
      <c r="AU1266" s="6" t="str">
        <f t="shared" si="54"/>
        <v/>
      </c>
      <c r="AV1266" s="6" t="str">
        <f t="shared" si="55"/>
        <v/>
      </c>
      <c r="AW1266" s="7">
        <f t="shared" si="56"/>
        <v>0</v>
      </c>
      <c r="AX1266" s="6">
        <f t="shared" si="57"/>
        <v>4.5454545454545456E-2</v>
      </c>
      <c r="AY1266" s="6" t="str">
        <f t="shared" si="58"/>
        <v/>
      </c>
      <c r="BA1266" s="6">
        <f>VLOOKUP(A1266, ALL_AP_DATA!$A$2:$F$3600, 6, FALSE)</f>
        <v>180</v>
      </c>
      <c r="BB1266" s="6">
        <f>VLOOKUP(A1266, projmetadata!$A$2:$D$2036, 4, FALSE)</f>
        <v>6895</v>
      </c>
      <c r="BC1266" s="6" t="e">
        <f t="array" aca="1" ref="BC1266" ca="1">_xludf.IFS(I1266&lt;&gt;0, F1266/I1266, P1266&lt;&gt;0, M1266/P1266, W1266&lt;&gt;0, T1266/W1266, AD1266&lt;&gt;0, AA1266/AD1266, AK1266&lt;&gt;0, AH1266/AK1266, AR1266&lt;&gt;0, AO1266/AR1266, TRUE, 0)</f>
        <v>#NAME?</v>
      </c>
      <c r="BE1266" s="6" t="e">
        <f t="shared" ca="1" si="60"/>
        <v>#NAME?</v>
      </c>
      <c r="BF1266" s="6" t="e">
        <f t="shared" ca="1" si="61"/>
        <v>#NAME?</v>
      </c>
      <c r="BG1266" s="6"/>
      <c r="BH1266" s="6">
        <f>VLOOKUP(A1266, ALL_AP_DATA!$A$2:$D$3600, 3, FALSE)</f>
        <v>86</v>
      </c>
      <c r="BI1266" s="6">
        <f>VLOOKUP(A1266, ALL_AP_DATA!$A$2:$E$3600, 5, FALSE)</f>
        <v>19</v>
      </c>
      <c r="BJ1266" s="6">
        <f t="shared" si="59"/>
        <v>0.10555555555555556</v>
      </c>
      <c r="BK1266" s="6">
        <f t="shared" si="62"/>
        <v>0.4777777777777778</v>
      </c>
    </row>
    <row r="1267" spans="1:63" ht="15.75" customHeight="1" x14ac:dyDescent="0.2">
      <c r="A1267" s="6" t="s">
        <v>1326</v>
      </c>
      <c r="B1267" s="6" t="s">
        <v>64</v>
      </c>
      <c r="C1267" s="6">
        <v>3</v>
      </c>
      <c r="D1267" s="6">
        <v>9</v>
      </c>
      <c r="E1267" s="6">
        <v>2</v>
      </c>
      <c r="F1267" s="6">
        <v>19</v>
      </c>
      <c r="G1267" s="6">
        <v>5.96E-2</v>
      </c>
      <c r="H1267" s="6">
        <v>0.4</v>
      </c>
      <c r="I1267" s="6">
        <v>0.12180000000000001</v>
      </c>
      <c r="X1267" s="6">
        <v>1</v>
      </c>
      <c r="Y1267" s="6">
        <v>95</v>
      </c>
      <c r="Z1267" s="6">
        <v>4</v>
      </c>
      <c r="AA1267" s="6">
        <v>148</v>
      </c>
      <c r="AB1267" s="6">
        <v>0.62909999999999999</v>
      </c>
      <c r="AC1267" s="6">
        <v>0.8</v>
      </c>
      <c r="AD1267" s="6">
        <v>0.94869999999999999</v>
      </c>
      <c r="AE1267" s="6">
        <v>2</v>
      </c>
      <c r="AF1267" s="6">
        <v>6</v>
      </c>
      <c r="AG1267" s="6">
        <v>0</v>
      </c>
      <c r="AH1267" s="6">
        <v>0</v>
      </c>
      <c r="AI1267" s="6">
        <v>3.9699999999999999E-2</v>
      </c>
      <c r="AJ1267" s="6">
        <v>0</v>
      </c>
      <c r="AK1267" s="6">
        <v>0</v>
      </c>
      <c r="AT1267" s="6">
        <f t="shared" si="53"/>
        <v>2.1111111111111112</v>
      </c>
      <c r="AU1267" s="6" t="str">
        <f t="shared" si="54"/>
        <v/>
      </c>
      <c r="AV1267" s="6" t="str">
        <f t="shared" si="55"/>
        <v/>
      </c>
      <c r="AW1267" s="7">
        <f t="shared" si="56"/>
        <v>1.5578947368421052</v>
      </c>
      <c r="AX1267" s="6">
        <f t="shared" si="57"/>
        <v>0</v>
      </c>
      <c r="AY1267" s="6" t="str">
        <f t="shared" si="58"/>
        <v/>
      </c>
      <c r="BA1267" s="6">
        <f>VLOOKUP(A1267, ALL_AP_DATA!$A$2:$F$3600, 6, FALSE)</f>
        <v>151</v>
      </c>
      <c r="BB1267" s="6">
        <f>VLOOKUP(A1267, projmetadata!$A$2:$D$2036, 4, FALSE)</f>
        <v>9009</v>
      </c>
      <c r="BC1267" s="6" t="e">
        <f t="array" aca="1" ref="BC1267" ca="1">_xludf.IFS(I1267&lt;&gt;0, F1267/I1267, P1267&lt;&gt;0, M1267/P1267, W1267&lt;&gt;0, T1267/W1267, AD1267&lt;&gt;0, AA1267/AD1267, AK1267&lt;&gt;0, AH1267/AK1267, AR1267&lt;&gt;0, AO1267/AR1267, TRUE, 0)</f>
        <v>#NAME?</v>
      </c>
      <c r="BE1267" s="6" t="e">
        <f t="shared" ca="1" si="60"/>
        <v>#NAME?</v>
      </c>
      <c r="BF1267" s="6" t="e">
        <f t="shared" ca="1" si="61"/>
        <v>#NAME?</v>
      </c>
      <c r="BG1267" s="6"/>
      <c r="BH1267" s="6">
        <f>VLOOKUP(A1267, ALL_AP_DATA!$A$2:$D$3600, 3, FALSE)</f>
        <v>97</v>
      </c>
      <c r="BI1267" s="6">
        <f>VLOOKUP(A1267, ALL_AP_DATA!$A$2:$E$3600, 5, FALSE)</f>
        <v>156</v>
      </c>
      <c r="BJ1267" s="6">
        <f t="shared" si="59"/>
        <v>1.0331125827814569</v>
      </c>
      <c r="BK1267" s="6">
        <f t="shared" si="62"/>
        <v>0.64238410596026485</v>
      </c>
    </row>
    <row r="1268" spans="1:63" ht="15.75" customHeight="1" x14ac:dyDescent="0.2">
      <c r="A1268" s="6" t="s">
        <v>1327</v>
      </c>
      <c r="B1268" s="6" t="s">
        <v>64</v>
      </c>
      <c r="C1268" s="6">
        <v>3</v>
      </c>
      <c r="D1268" s="6">
        <v>7</v>
      </c>
      <c r="E1268" s="6">
        <v>0</v>
      </c>
      <c r="F1268" s="6">
        <v>0</v>
      </c>
      <c r="G1268" s="6">
        <v>1.6899999999999998E-2</v>
      </c>
      <c r="H1268" s="6">
        <v>0</v>
      </c>
      <c r="I1268" s="6">
        <v>0</v>
      </c>
      <c r="Q1268" s="6">
        <v>13</v>
      </c>
      <c r="R1268" s="6">
        <v>71</v>
      </c>
      <c r="S1268" s="6">
        <v>49</v>
      </c>
      <c r="T1268" s="6">
        <v>7093</v>
      </c>
      <c r="U1268" s="6">
        <v>0.17150000000000001</v>
      </c>
      <c r="V1268" s="6">
        <v>0.80330000000000001</v>
      </c>
      <c r="W1268" s="6">
        <v>0.74070000000000003</v>
      </c>
      <c r="X1268" s="6">
        <v>2</v>
      </c>
      <c r="Y1268" s="6">
        <v>26</v>
      </c>
      <c r="Z1268" s="6">
        <v>12</v>
      </c>
      <c r="AA1268" s="6">
        <v>431</v>
      </c>
      <c r="AB1268" s="6">
        <v>6.2799999999999995E-2</v>
      </c>
      <c r="AC1268" s="6">
        <v>0.19670000000000001</v>
      </c>
      <c r="AD1268" s="6">
        <v>4.4999999999999998E-2</v>
      </c>
      <c r="AE1268" s="6">
        <v>33</v>
      </c>
      <c r="AF1268" s="6">
        <v>164</v>
      </c>
      <c r="AG1268" s="6">
        <v>45</v>
      </c>
      <c r="AH1268" s="6">
        <v>2755</v>
      </c>
      <c r="AI1268" s="6">
        <v>0.39610000000000001</v>
      </c>
      <c r="AJ1268" s="6">
        <v>0.73770000000000002</v>
      </c>
      <c r="AK1268" s="6">
        <v>0.28770000000000001</v>
      </c>
      <c r="AL1268" s="6">
        <v>1</v>
      </c>
      <c r="AM1268" s="6">
        <v>19</v>
      </c>
      <c r="AN1268" s="6">
        <v>12</v>
      </c>
      <c r="AO1268" s="6">
        <v>468</v>
      </c>
      <c r="AP1268" s="6">
        <v>4.5900000000000003E-2</v>
      </c>
      <c r="AQ1268" s="6">
        <v>0.19670000000000001</v>
      </c>
      <c r="AR1268" s="6">
        <v>4.8899999999999999E-2</v>
      </c>
      <c r="AT1268" s="6">
        <f t="shared" si="53"/>
        <v>0</v>
      </c>
      <c r="AU1268" s="6" t="str">
        <f t="shared" si="54"/>
        <v/>
      </c>
      <c r="AV1268" s="6">
        <f t="shared" si="55"/>
        <v>99.901408450704224</v>
      </c>
      <c r="AW1268" s="7">
        <f t="shared" si="56"/>
        <v>16.576923076923077</v>
      </c>
      <c r="AX1268" s="6">
        <f t="shared" si="57"/>
        <v>16.798780487804876</v>
      </c>
      <c r="AY1268" s="6">
        <f t="shared" si="58"/>
        <v>24.631578947368421</v>
      </c>
      <c r="BA1268" s="6">
        <f>VLOOKUP(A1268, ALL_AP_DATA!$A$2:$F$3600, 6, FALSE)</f>
        <v>414</v>
      </c>
      <c r="BB1268" s="6">
        <f>VLOOKUP(A1268, projmetadata!$A$2:$D$2036, 4, FALSE)</f>
        <v>27836</v>
      </c>
      <c r="BC1268" s="6" t="e">
        <f t="array" aca="1" ref="BC1268" ca="1">_xludf.IFS(I1268&lt;&gt;0, F1268/I1268, P1268&lt;&gt;0, M1268/P1268, W1268&lt;&gt;0, T1268/W1268, AD1268&lt;&gt;0, AA1268/AD1268, AK1268&lt;&gt;0, AH1268/AK1268, AR1268&lt;&gt;0, AO1268/AR1268, TRUE, 0)</f>
        <v>#NAME?</v>
      </c>
      <c r="BE1268" s="6" t="e">
        <f t="shared" ca="1" si="60"/>
        <v>#NAME?</v>
      </c>
      <c r="BF1268" s="6" t="e">
        <f t="shared" ca="1" si="61"/>
        <v>#NAME?</v>
      </c>
      <c r="BG1268" s="6"/>
      <c r="BH1268" s="6">
        <f>VLOOKUP(A1268, ALL_AP_DATA!$A$2:$D$3600, 3, FALSE)</f>
        <v>213</v>
      </c>
      <c r="BI1268" s="6">
        <f>VLOOKUP(A1268, ALL_AP_DATA!$A$2:$E$3600, 5, FALSE)</f>
        <v>9576</v>
      </c>
      <c r="BJ1268" s="6">
        <f t="shared" si="59"/>
        <v>23.130434782608695</v>
      </c>
      <c r="BK1268" s="6">
        <f t="shared" si="62"/>
        <v>0.51449275362318836</v>
      </c>
    </row>
    <row r="1269" spans="1:63" ht="15.75" customHeight="1" x14ac:dyDescent="0.2">
      <c r="A1269" s="6" t="s">
        <v>1328</v>
      </c>
      <c r="B1269" s="6" t="s">
        <v>64</v>
      </c>
      <c r="C1269" s="6">
        <v>5</v>
      </c>
      <c r="D1269" s="6">
        <v>15</v>
      </c>
      <c r="E1269" s="6">
        <v>1</v>
      </c>
      <c r="F1269" s="6">
        <v>8</v>
      </c>
      <c r="G1269" s="6">
        <v>2.01E-2</v>
      </c>
      <c r="H1269" s="6">
        <v>0.04</v>
      </c>
      <c r="I1269" s="6">
        <v>4.4000000000000003E-3</v>
      </c>
      <c r="Q1269" s="6">
        <v>3</v>
      </c>
      <c r="R1269" s="6">
        <v>7</v>
      </c>
      <c r="S1269" s="6">
        <v>6</v>
      </c>
      <c r="T1269" s="6">
        <v>214</v>
      </c>
      <c r="U1269" s="6">
        <v>9.4000000000000004E-3</v>
      </c>
      <c r="V1269" s="6">
        <v>0.24</v>
      </c>
      <c r="W1269" s="6">
        <v>0.1166</v>
      </c>
      <c r="X1269" s="6">
        <v>4</v>
      </c>
      <c r="Y1269" s="6">
        <v>52</v>
      </c>
      <c r="Z1269" s="6">
        <v>3</v>
      </c>
      <c r="AA1269" s="6">
        <v>415</v>
      </c>
      <c r="AB1269" s="6">
        <v>6.9500000000000006E-2</v>
      </c>
      <c r="AC1269" s="6">
        <v>0.12</v>
      </c>
      <c r="AD1269" s="6">
        <v>0.22600000000000001</v>
      </c>
      <c r="AE1269" s="6">
        <v>85</v>
      </c>
      <c r="AF1269" s="6">
        <v>330</v>
      </c>
      <c r="AG1269" s="6">
        <v>17</v>
      </c>
      <c r="AH1269" s="6">
        <v>1162</v>
      </c>
      <c r="AI1269" s="6">
        <v>0.44119999999999998</v>
      </c>
      <c r="AJ1269" s="6">
        <v>0.68</v>
      </c>
      <c r="AK1269" s="6">
        <v>0.63290000000000002</v>
      </c>
      <c r="AT1269" s="6">
        <f t="shared" si="53"/>
        <v>0.53333333333333333</v>
      </c>
      <c r="AU1269" s="6" t="str">
        <f t="shared" si="54"/>
        <v/>
      </c>
      <c r="AV1269" s="6">
        <f t="shared" si="55"/>
        <v>30.571428571428573</v>
      </c>
      <c r="AW1269" s="7">
        <f t="shared" si="56"/>
        <v>7.9807692307692308</v>
      </c>
      <c r="AX1269" s="6">
        <f t="shared" si="57"/>
        <v>3.521212121212121</v>
      </c>
      <c r="AY1269" s="6" t="str">
        <f t="shared" si="58"/>
        <v/>
      </c>
      <c r="BA1269" s="6">
        <f>VLOOKUP(A1269, ALL_AP_DATA!$A$2:$F$3600, 6, FALSE)</f>
        <v>748</v>
      </c>
      <c r="BB1269" s="6">
        <f>VLOOKUP(A1269, projmetadata!$A$2:$D$2036, 4, FALSE)</f>
        <v>42148</v>
      </c>
      <c r="BC1269" s="6" t="e">
        <f t="array" aca="1" ref="BC1269" ca="1">_xludf.IFS(I1269&lt;&gt;0, F1269/I1269, P1269&lt;&gt;0, M1269/P1269, W1269&lt;&gt;0, T1269/W1269, AD1269&lt;&gt;0, AA1269/AD1269, AK1269&lt;&gt;0, AH1269/AK1269, AR1269&lt;&gt;0, AO1269/AR1269, TRUE, 0)</f>
        <v>#NAME?</v>
      </c>
      <c r="BE1269" s="6" t="e">
        <f t="shared" ca="1" si="60"/>
        <v>#NAME?</v>
      </c>
      <c r="BF1269" s="6" t="e">
        <f t="shared" ca="1" si="61"/>
        <v>#NAME?</v>
      </c>
      <c r="BG1269" s="6"/>
      <c r="BH1269" s="6">
        <f>VLOOKUP(A1269, ALL_AP_DATA!$A$2:$D$3600, 3, FALSE)</f>
        <v>351</v>
      </c>
      <c r="BI1269" s="6">
        <f>VLOOKUP(A1269, ALL_AP_DATA!$A$2:$E$3600, 5, FALSE)</f>
        <v>1836</v>
      </c>
      <c r="BJ1269" s="6">
        <f t="shared" si="59"/>
        <v>2.4545454545454546</v>
      </c>
      <c r="BK1269" s="6">
        <f t="shared" si="62"/>
        <v>0.46925133689839571</v>
      </c>
    </row>
    <row r="1270" spans="1:63" ht="15.75" customHeight="1" x14ac:dyDescent="0.2">
      <c r="A1270" s="6" t="s">
        <v>1329</v>
      </c>
      <c r="B1270" s="6" t="s">
        <v>64</v>
      </c>
      <c r="Q1270" s="6">
        <v>1</v>
      </c>
      <c r="R1270" s="6">
        <v>2</v>
      </c>
      <c r="S1270" s="6">
        <v>2</v>
      </c>
      <c r="T1270" s="6">
        <v>24</v>
      </c>
      <c r="U1270" s="6">
        <v>2.8E-3</v>
      </c>
      <c r="V1270" s="6">
        <v>1</v>
      </c>
      <c r="W1270" s="6">
        <v>1</v>
      </c>
      <c r="X1270" s="6">
        <v>9</v>
      </c>
      <c r="Y1270" s="6">
        <v>49</v>
      </c>
      <c r="Z1270" s="6">
        <v>0</v>
      </c>
      <c r="AA1270" s="6">
        <v>0</v>
      </c>
      <c r="AB1270" s="6">
        <v>6.7400000000000002E-2</v>
      </c>
      <c r="AC1270" s="6">
        <v>0</v>
      </c>
      <c r="AD1270" s="6">
        <v>0</v>
      </c>
      <c r="AE1270" s="6">
        <v>70</v>
      </c>
      <c r="AF1270" s="6">
        <v>265</v>
      </c>
      <c r="AG1270" s="6">
        <v>0</v>
      </c>
      <c r="AH1270" s="6">
        <v>0</v>
      </c>
      <c r="AI1270" s="6">
        <v>0.36449999999999999</v>
      </c>
      <c r="AJ1270" s="6">
        <v>0</v>
      </c>
      <c r="AK1270" s="6">
        <v>0</v>
      </c>
      <c r="AT1270" s="6" t="str">
        <f t="shared" si="53"/>
        <v/>
      </c>
      <c r="AU1270" s="6" t="str">
        <f t="shared" si="54"/>
        <v/>
      </c>
      <c r="AV1270" s="6">
        <f t="shared" si="55"/>
        <v>12</v>
      </c>
      <c r="AW1270" s="7">
        <f t="shared" si="56"/>
        <v>0</v>
      </c>
      <c r="AX1270" s="6">
        <f t="shared" si="57"/>
        <v>0</v>
      </c>
      <c r="AY1270" s="6" t="str">
        <f t="shared" si="58"/>
        <v/>
      </c>
      <c r="BA1270" s="6">
        <f>VLOOKUP(A1270, ALL_AP_DATA!$A$2:$F$3600, 6, FALSE)</f>
        <v>727</v>
      </c>
      <c r="BB1270" s="6">
        <f>VLOOKUP(A1270, projmetadata!$A$2:$D$2036, 4, FALSE)</f>
        <v>39473</v>
      </c>
      <c r="BC1270" s="6" t="e">
        <f t="array" aca="1" ref="BC1270" ca="1">_xludf.IFS(I1270&lt;&gt;0, F1270/I1270, P1270&lt;&gt;0, M1270/P1270, W1270&lt;&gt;0, T1270/W1270, AD1270&lt;&gt;0, AA1270/AD1270, AK1270&lt;&gt;0, AH1270/AK1270, AR1270&lt;&gt;0, AO1270/AR1270, TRUE, 0)</f>
        <v>#NAME?</v>
      </c>
      <c r="BE1270" s="6" t="e">
        <f t="shared" ca="1" si="60"/>
        <v>#NAME?</v>
      </c>
      <c r="BF1270" s="6" t="e">
        <f t="shared" ca="1" si="61"/>
        <v>#NAME?</v>
      </c>
      <c r="BG1270" s="6"/>
      <c r="BH1270" s="6">
        <f>VLOOKUP(A1270, ALL_AP_DATA!$A$2:$D$3600, 3, FALSE)</f>
        <v>295</v>
      </c>
      <c r="BI1270" s="6">
        <f>VLOOKUP(A1270, ALL_AP_DATA!$A$2:$E$3600, 5, FALSE)</f>
        <v>24</v>
      </c>
      <c r="BJ1270" s="6">
        <f t="shared" si="59"/>
        <v>3.3012379642365884E-2</v>
      </c>
      <c r="BK1270" s="6">
        <f t="shared" si="62"/>
        <v>0.40577716643741402</v>
      </c>
    </row>
    <row r="1271" spans="1:63" ht="15.75" customHeight="1" x14ac:dyDescent="0.2">
      <c r="A1271" s="6" t="s">
        <v>1330</v>
      </c>
      <c r="B1271" s="6" t="s">
        <v>64</v>
      </c>
      <c r="X1271" s="6">
        <v>1</v>
      </c>
      <c r="Y1271" s="6">
        <v>6</v>
      </c>
      <c r="Z1271" s="6">
        <v>0</v>
      </c>
      <c r="AA1271" s="6">
        <v>0</v>
      </c>
      <c r="AB1271" s="6">
        <v>5.1299999999999998E-2</v>
      </c>
      <c r="AC1271" s="6">
        <v>0</v>
      </c>
      <c r="AD1271" s="6">
        <v>0</v>
      </c>
      <c r="AT1271" s="6" t="str">
        <f t="shared" si="53"/>
        <v/>
      </c>
      <c r="AU1271" s="6" t="str">
        <f t="shared" si="54"/>
        <v/>
      </c>
      <c r="AV1271" s="6" t="str">
        <f t="shared" si="55"/>
        <v/>
      </c>
      <c r="AW1271" s="7">
        <f t="shared" si="56"/>
        <v>0</v>
      </c>
      <c r="AX1271" s="6" t="str">
        <f t="shared" si="57"/>
        <v/>
      </c>
      <c r="AY1271" s="6" t="str">
        <f t="shared" si="58"/>
        <v/>
      </c>
      <c r="BA1271" s="6">
        <f>VLOOKUP(A1271, ALL_AP_DATA!$A$2:$F$3600, 6, FALSE)</f>
        <v>117</v>
      </c>
      <c r="BB1271" s="6">
        <f>VLOOKUP(A1271, projmetadata!$A$2:$D$2036, 4, FALSE)</f>
        <v>3147</v>
      </c>
      <c r="BC1271" s="6" t="e">
        <f t="array" aca="1" ref="BC1271" ca="1">_xludf.IFS(I1271&lt;&gt;0, F1271/I1271, P1271&lt;&gt;0, M1271/P1271, W1271&lt;&gt;0, T1271/W1271, AD1271&lt;&gt;0, AA1271/AD1271, AK1271&lt;&gt;0, AH1271/AK1271, AR1271&lt;&gt;0, AO1271/AR1271, TRUE, 0)</f>
        <v>#NAME?</v>
      </c>
      <c r="BE1271" s="6" t="e">
        <f t="shared" ca="1" si="60"/>
        <v>#NAME?</v>
      </c>
      <c r="BF1271" s="6" t="e">
        <f t="shared" ca="1" si="61"/>
        <v>#NAME?</v>
      </c>
      <c r="BG1271" s="6"/>
      <c r="BH1271" s="6">
        <f>VLOOKUP(A1271, ALL_AP_DATA!$A$2:$D$3600, 3, FALSE)</f>
        <v>6</v>
      </c>
      <c r="BI1271" s="6">
        <f>VLOOKUP(A1271, ALL_AP_DATA!$A$2:$E$3600, 5, FALSE)</f>
        <v>1743</v>
      </c>
      <c r="BJ1271" s="6">
        <f t="shared" si="59"/>
        <v>14.897435897435898</v>
      </c>
      <c r="BK1271" s="6">
        <f t="shared" si="62"/>
        <v>5.128205128205128E-2</v>
      </c>
    </row>
    <row r="1272" spans="1:63" ht="15.75" customHeight="1" x14ac:dyDescent="0.2">
      <c r="A1272" s="6" t="s">
        <v>1331</v>
      </c>
      <c r="B1272" s="6" t="s">
        <v>64</v>
      </c>
      <c r="C1272" s="6">
        <v>12</v>
      </c>
      <c r="D1272" s="6">
        <v>32</v>
      </c>
      <c r="E1272" s="6">
        <v>17</v>
      </c>
      <c r="F1272" s="6">
        <v>404</v>
      </c>
      <c r="G1272" s="6">
        <v>1.6400000000000001E-2</v>
      </c>
      <c r="H1272" s="6">
        <v>0.31480000000000002</v>
      </c>
      <c r="I1272" s="6">
        <v>9.8100000000000007E-2</v>
      </c>
      <c r="Q1272" s="6">
        <v>8</v>
      </c>
      <c r="R1272" s="6">
        <v>28</v>
      </c>
      <c r="S1272" s="6">
        <v>31</v>
      </c>
      <c r="T1272" s="6">
        <v>1403</v>
      </c>
      <c r="U1272" s="6">
        <v>1.43E-2</v>
      </c>
      <c r="V1272" s="6">
        <v>0.57410000000000005</v>
      </c>
      <c r="W1272" s="6">
        <v>0.34060000000000001</v>
      </c>
      <c r="X1272" s="6">
        <v>14</v>
      </c>
      <c r="Y1272" s="6">
        <v>56</v>
      </c>
      <c r="Z1272" s="6">
        <v>34</v>
      </c>
      <c r="AA1272" s="6">
        <v>1296</v>
      </c>
      <c r="AB1272" s="6">
        <v>2.86E-2</v>
      </c>
      <c r="AC1272" s="6">
        <v>0.62960000000000005</v>
      </c>
      <c r="AD1272" s="6">
        <v>0.31459999999999999</v>
      </c>
      <c r="AE1272" s="6">
        <v>11</v>
      </c>
      <c r="AF1272" s="6">
        <v>38</v>
      </c>
      <c r="AG1272" s="6">
        <v>22</v>
      </c>
      <c r="AH1272" s="6">
        <v>775</v>
      </c>
      <c r="AI1272" s="6">
        <v>1.9400000000000001E-2</v>
      </c>
      <c r="AJ1272" s="6">
        <v>0.40739999999999998</v>
      </c>
      <c r="AK1272" s="6">
        <v>0.18820000000000001</v>
      </c>
      <c r="AT1272" s="6">
        <f t="shared" si="53"/>
        <v>12.625</v>
      </c>
      <c r="AU1272" s="6" t="str">
        <f t="shared" si="54"/>
        <v/>
      </c>
      <c r="AV1272" s="6">
        <f t="shared" si="55"/>
        <v>50.107142857142854</v>
      </c>
      <c r="AW1272" s="7">
        <f t="shared" si="56"/>
        <v>23.142857142857142</v>
      </c>
      <c r="AX1272" s="6">
        <f t="shared" si="57"/>
        <v>20.394736842105264</v>
      </c>
      <c r="AY1272" s="6" t="str">
        <f t="shared" si="58"/>
        <v/>
      </c>
      <c r="BA1272" s="6">
        <f>VLOOKUP(A1272, ALL_AP_DATA!$A$2:$F$3600, 6, FALSE)</f>
        <v>1955</v>
      </c>
      <c r="BB1272" s="6">
        <f>VLOOKUP(A1272, projmetadata!$A$2:$D$2036, 4, FALSE)</f>
        <v>60617</v>
      </c>
      <c r="BC1272" s="6" t="e">
        <f t="array" aca="1" ref="BC1272" ca="1">_xludf.IFS(I1272&lt;&gt;0, F1272/I1272, P1272&lt;&gt;0, M1272/P1272, W1272&lt;&gt;0, T1272/W1272, AD1272&lt;&gt;0, AA1272/AD1272, AK1272&lt;&gt;0, AH1272/AK1272, AR1272&lt;&gt;0, AO1272/AR1272, TRUE, 0)</f>
        <v>#NAME?</v>
      </c>
      <c r="BE1272" s="6" t="e">
        <f t="shared" ca="1" si="60"/>
        <v>#NAME?</v>
      </c>
      <c r="BF1272" s="6" t="e">
        <f t="shared" ca="1" si="61"/>
        <v>#NAME?</v>
      </c>
      <c r="BG1272" s="6"/>
      <c r="BH1272" s="6">
        <f>VLOOKUP(A1272, ALL_AP_DATA!$A$2:$D$3600, 3, FALSE)</f>
        <v>108</v>
      </c>
      <c r="BI1272" s="6">
        <f>VLOOKUP(A1272, ALL_AP_DATA!$A$2:$E$3600, 5, FALSE)</f>
        <v>4119</v>
      </c>
      <c r="BJ1272" s="6">
        <f t="shared" si="59"/>
        <v>2.10690537084399</v>
      </c>
      <c r="BK1272" s="6">
        <f t="shared" si="62"/>
        <v>5.5242966751918157E-2</v>
      </c>
    </row>
    <row r="1273" spans="1:63" ht="15.75" customHeight="1" x14ac:dyDescent="0.2">
      <c r="A1273" s="6" t="s">
        <v>1332</v>
      </c>
      <c r="B1273" s="6" t="s">
        <v>64</v>
      </c>
      <c r="C1273" s="6">
        <v>27</v>
      </c>
      <c r="D1273" s="6">
        <v>83</v>
      </c>
      <c r="E1273" s="6">
        <v>80</v>
      </c>
      <c r="F1273" s="6">
        <v>5314</v>
      </c>
      <c r="G1273" s="6">
        <v>8.8099999999999998E-2</v>
      </c>
      <c r="H1273" s="6">
        <v>0.27679999999999999</v>
      </c>
      <c r="I1273" s="6">
        <v>0.14699999999999999</v>
      </c>
      <c r="J1273" s="6">
        <v>2</v>
      </c>
      <c r="K1273" s="6">
        <v>24</v>
      </c>
      <c r="L1273" s="6">
        <v>77</v>
      </c>
      <c r="M1273" s="6">
        <v>4948</v>
      </c>
      <c r="N1273" s="6">
        <v>2.5499999999999998E-2</v>
      </c>
      <c r="O1273" s="6">
        <v>0.26640000000000003</v>
      </c>
      <c r="P1273" s="6">
        <v>0.13689999999999999</v>
      </c>
      <c r="Q1273" s="6">
        <v>44</v>
      </c>
      <c r="R1273" s="6">
        <v>161</v>
      </c>
      <c r="S1273" s="6">
        <v>226</v>
      </c>
      <c r="T1273" s="6">
        <v>21271</v>
      </c>
      <c r="U1273" s="6">
        <v>0.1709</v>
      </c>
      <c r="V1273" s="6">
        <v>0.78200000000000003</v>
      </c>
      <c r="W1273" s="6">
        <v>0.58860000000000001</v>
      </c>
      <c r="X1273" s="6">
        <v>17</v>
      </c>
      <c r="Y1273" s="6">
        <v>255</v>
      </c>
      <c r="Z1273" s="6">
        <v>164</v>
      </c>
      <c r="AA1273" s="6">
        <v>13781</v>
      </c>
      <c r="AB1273" s="6">
        <v>0.2707</v>
      </c>
      <c r="AC1273" s="6">
        <v>0.5675</v>
      </c>
      <c r="AD1273" s="6">
        <v>0.38129999999999997</v>
      </c>
      <c r="AE1273" s="6">
        <v>37</v>
      </c>
      <c r="AF1273" s="6">
        <v>144</v>
      </c>
      <c r="AG1273" s="6">
        <v>126</v>
      </c>
      <c r="AH1273" s="6">
        <v>7554</v>
      </c>
      <c r="AI1273" s="6">
        <v>0.15290000000000001</v>
      </c>
      <c r="AJ1273" s="6">
        <v>0.436</v>
      </c>
      <c r="AK1273" s="6">
        <v>0.20899999999999999</v>
      </c>
      <c r="AL1273" s="6">
        <v>1</v>
      </c>
      <c r="AM1273" s="6">
        <v>32</v>
      </c>
      <c r="AN1273" s="6">
        <v>99</v>
      </c>
      <c r="AO1273" s="6">
        <v>7897</v>
      </c>
      <c r="AP1273" s="6">
        <v>3.4000000000000002E-2</v>
      </c>
      <c r="AQ1273" s="6">
        <v>0.34260000000000002</v>
      </c>
      <c r="AR1273" s="6">
        <v>0.2185</v>
      </c>
      <c r="AT1273" s="6">
        <f t="shared" si="53"/>
        <v>64.024096385542165</v>
      </c>
      <c r="AU1273" s="6">
        <f t="shared" si="54"/>
        <v>206.16666666666666</v>
      </c>
      <c r="AV1273" s="6">
        <f t="shared" si="55"/>
        <v>132.11801242236024</v>
      </c>
      <c r="AW1273" s="7">
        <f t="shared" si="56"/>
        <v>54.043137254901964</v>
      </c>
      <c r="AX1273" s="6">
        <f t="shared" si="57"/>
        <v>52.458333333333336</v>
      </c>
      <c r="AY1273" s="6">
        <f t="shared" si="58"/>
        <v>246.78125</v>
      </c>
      <c r="BA1273" s="6">
        <f>VLOOKUP(A1273, ALL_AP_DATA!$A$2:$F$3600, 6, FALSE)</f>
        <v>942</v>
      </c>
      <c r="BB1273" s="6">
        <f>VLOOKUP(A1273, projmetadata!$A$2:$D$2036, 4, FALSE)</f>
        <v>50889</v>
      </c>
      <c r="BC1273" s="6" t="e">
        <f t="array" aca="1" ref="BC1273" ca="1">_xludf.IFS(I1273&lt;&gt;0, F1273/I1273, P1273&lt;&gt;0, M1273/P1273, W1273&lt;&gt;0, T1273/W1273, AD1273&lt;&gt;0, AA1273/AD1273, AK1273&lt;&gt;0, AH1273/AK1273, AR1273&lt;&gt;0, AO1273/AR1273, TRUE, 0)</f>
        <v>#NAME?</v>
      </c>
      <c r="BE1273" s="6" t="e">
        <f t="shared" ca="1" si="60"/>
        <v>#NAME?</v>
      </c>
      <c r="BF1273" s="6" t="e">
        <f t="shared" ca="1" si="61"/>
        <v>#NAME?</v>
      </c>
      <c r="BG1273" s="6"/>
      <c r="BH1273" s="6">
        <f>VLOOKUP(A1273, ALL_AP_DATA!$A$2:$D$3600, 3, FALSE)</f>
        <v>465</v>
      </c>
      <c r="BI1273" s="6">
        <f>VLOOKUP(A1273, ALL_AP_DATA!$A$2:$E$3600, 5, FALSE)</f>
        <v>36140</v>
      </c>
      <c r="BJ1273" s="6">
        <f t="shared" si="59"/>
        <v>38.365180467091292</v>
      </c>
      <c r="BK1273" s="6">
        <f t="shared" si="62"/>
        <v>0.49363057324840764</v>
      </c>
    </row>
    <row r="1274" spans="1:63" ht="15.75" customHeight="1" x14ac:dyDescent="0.2">
      <c r="A1274" s="6" t="s">
        <v>1333</v>
      </c>
      <c r="B1274" s="6" t="s">
        <v>64</v>
      </c>
      <c r="C1274" s="6">
        <v>1</v>
      </c>
      <c r="D1274" s="6">
        <v>4</v>
      </c>
      <c r="E1274" s="6">
        <v>3</v>
      </c>
      <c r="F1274" s="6">
        <v>5786</v>
      </c>
      <c r="G1274" s="6">
        <v>2.01E-2</v>
      </c>
      <c r="H1274" s="6">
        <v>3.1899999999999998E-2</v>
      </c>
      <c r="I1274" s="6">
        <v>0.15329999999999999</v>
      </c>
      <c r="Q1274" s="6">
        <v>20</v>
      </c>
      <c r="R1274" s="6">
        <v>117</v>
      </c>
      <c r="S1274" s="6">
        <v>89</v>
      </c>
      <c r="T1274" s="6">
        <v>24370</v>
      </c>
      <c r="U1274" s="6">
        <v>0.58789999999999998</v>
      </c>
      <c r="V1274" s="6">
        <v>0.94679999999999997</v>
      </c>
      <c r="W1274" s="6">
        <v>0.64590000000000003</v>
      </c>
      <c r="X1274" s="6">
        <v>3</v>
      </c>
      <c r="Y1274" s="6">
        <v>17</v>
      </c>
      <c r="Z1274" s="6">
        <v>49</v>
      </c>
      <c r="AA1274" s="6">
        <v>4184</v>
      </c>
      <c r="AB1274" s="6">
        <v>8.5400000000000004E-2</v>
      </c>
      <c r="AC1274" s="6">
        <v>0.52129999999999999</v>
      </c>
      <c r="AD1274" s="6">
        <v>0.1109</v>
      </c>
      <c r="AE1274" s="6">
        <v>2</v>
      </c>
      <c r="AF1274" s="6">
        <v>7</v>
      </c>
      <c r="AG1274" s="6">
        <v>6</v>
      </c>
      <c r="AH1274" s="6">
        <v>12235</v>
      </c>
      <c r="AI1274" s="6">
        <v>3.5200000000000002E-2</v>
      </c>
      <c r="AJ1274" s="6">
        <v>6.3799999999999996E-2</v>
      </c>
      <c r="AK1274" s="6">
        <v>0.32429999999999998</v>
      </c>
      <c r="AT1274" s="6">
        <f t="shared" si="53"/>
        <v>1446.5</v>
      </c>
      <c r="AU1274" s="6" t="str">
        <f t="shared" si="54"/>
        <v/>
      </c>
      <c r="AV1274" s="6">
        <f t="shared" si="55"/>
        <v>208.2905982905983</v>
      </c>
      <c r="AW1274" s="7">
        <f t="shared" si="56"/>
        <v>246.11764705882354</v>
      </c>
      <c r="AX1274" s="6">
        <f t="shared" si="57"/>
        <v>1747.8571428571429</v>
      </c>
      <c r="AY1274" s="6" t="str">
        <f t="shared" si="58"/>
        <v/>
      </c>
      <c r="BA1274" s="6">
        <f>VLOOKUP(A1274, ALL_AP_DATA!$A$2:$F$3600, 6, FALSE)</f>
        <v>199</v>
      </c>
      <c r="BB1274" s="6">
        <f>VLOOKUP(A1274, projmetadata!$A$2:$D$2036, 4, FALSE)</f>
        <v>20300</v>
      </c>
      <c r="BC1274" s="6" t="e">
        <f t="array" aca="1" ref="BC1274" ca="1">_xludf.IFS(I1274&lt;&gt;0, F1274/I1274, P1274&lt;&gt;0, M1274/P1274, W1274&lt;&gt;0, T1274/W1274, AD1274&lt;&gt;0, AA1274/AD1274, AK1274&lt;&gt;0, AH1274/AK1274, AR1274&lt;&gt;0, AO1274/AR1274, TRUE, 0)</f>
        <v>#NAME?</v>
      </c>
      <c r="BE1274" s="6" t="e">
        <f t="shared" ca="1" si="60"/>
        <v>#NAME?</v>
      </c>
      <c r="BF1274" s="6" t="e">
        <f t="shared" ca="1" si="61"/>
        <v>#NAME?</v>
      </c>
      <c r="BG1274" s="6"/>
      <c r="BH1274" s="6">
        <f>VLOOKUP(A1274, ALL_AP_DATA!$A$2:$D$3600, 3, FALSE)</f>
        <v>125</v>
      </c>
      <c r="BI1274" s="6">
        <f>VLOOKUP(A1274, ALL_AP_DATA!$A$2:$E$3600, 5, FALSE)</f>
        <v>37731</v>
      </c>
      <c r="BJ1274" s="6">
        <f t="shared" si="59"/>
        <v>189.60301507537687</v>
      </c>
      <c r="BK1274" s="6">
        <f t="shared" si="62"/>
        <v>0.62814070351758799</v>
      </c>
    </row>
    <row r="1275" spans="1:63" ht="15.75" customHeight="1" x14ac:dyDescent="0.2">
      <c r="A1275" s="6" t="s">
        <v>1334</v>
      </c>
      <c r="B1275" s="6" t="s">
        <v>64</v>
      </c>
      <c r="C1275" s="6">
        <v>1</v>
      </c>
      <c r="D1275" s="6">
        <v>2</v>
      </c>
      <c r="E1275" s="6">
        <v>4</v>
      </c>
      <c r="F1275" s="6">
        <v>48</v>
      </c>
      <c r="G1275" s="6">
        <v>7.1000000000000004E-3</v>
      </c>
      <c r="H1275" s="6">
        <v>1</v>
      </c>
      <c r="I1275" s="6">
        <v>1</v>
      </c>
      <c r="X1275" s="6">
        <v>11</v>
      </c>
      <c r="Y1275" s="6">
        <v>133</v>
      </c>
      <c r="Z1275" s="6">
        <v>4</v>
      </c>
      <c r="AA1275" s="6">
        <v>48</v>
      </c>
      <c r="AB1275" s="6">
        <v>0.47160000000000002</v>
      </c>
      <c r="AC1275" s="6">
        <v>1</v>
      </c>
      <c r="AD1275" s="6">
        <v>1</v>
      </c>
      <c r="AE1275" s="6">
        <v>29</v>
      </c>
      <c r="AF1275" s="6">
        <v>146</v>
      </c>
      <c r="AG1275" s="6">
        <v>4</v>
      </c>
      <c r="AH1275" s="6">
        <v>48</v>
      </c>
      <c r="AI1275" s="6">
        <v>0.51770000000000005</v>
      </c>
      <c r="AJ1275" s="6">
        <v>1</v>
      </c>
      <c r="AK1275" s="6">
        <v>1</v>
      </c>
      <c r="AT1275" s="6">
        <f t="shared" si="53"/>
        <v>24</v>
      </c>
      <c r="AU1275" s="6" t="str">
        <f t="shared" si="54"/>
        <v/>
      </c>
      <c r="AV1275" s="6" t="str">
        <f t="shared" si="55"/>
        <v/>
      </c>
      <c r="AW1275" s="7">
        <f t="shared" si="56"/>
        <v>0.36090225563909772</v>
      </c>
      <c r="AX1275" s="6">
        <f t="shared" si="57"/>
        <v>0.32876712328767121</v>
      </c>
      <c r="AY1275" s="6" t="str">
        <f t="shared" si="58"/>
        <v/>
      </c>
      <c r="BA1275" s="6">
        <f>VLOOKUP(A1275, ALL_AP_DATA!$A$2:$F$3600, 6, FALSE)</f>
        <v>282</v>
      </c>
      <c r="BB1275" s="6">
        <f>VLOOKUP(A1275, projmetadata!$A$2:$D$2036, 4, FALSE)</f>
        <v>19420</v>
      </c>
      <c r="BC1275" s="6" t="e">
        <f t="array" aca="1" ref="BC1275" ca="1">_xludf.IFS(I1275&lt;&gt;0, F1275/I1275, P1275&lt;&gt;0, M1275/P1275, W1275&lt;&gt;0, T1275/W1275, AD1275&lt;&gt;0, AA1275/AD1275, AK1275&lt;&gt;0, AH1275/AK1275, AR1275&lt;&gt;0, AO1275/AR1275, TRUE, 0)</f>
        <v>#NAME?</v>
      </c>
      <c r="BE1275" s="6" t="e">
        <f t="shared" ca="1" si="60"/>
        <v>#NAME?</v>
      </c>
      <c r="BF1275" s="6" t="e">
        <f t="shared" ca="1" si="61"/>
        <v>#NAME?</v>
      </c>
      <c r="BG1275" s="6"/>
      <c r="BH1275" s="6">
        <f>VLOOKUP(A1275, ALL_AP_DATA!$A$2:$D$3600, 3, FALSE)</f>
        <v>187</v>
      </c>
      <c r="BI1275" s="6">
        <f>VLOOKUP(A1275, ALL_AP_DATA!$A$2:$E$3600, 5, FALSE)</f>
        <v>48</v>
      </c>
      <c r="BJ1275" s="6">
        <f t="shared" si="59"/>
        <v>0.1702127659574468</v>
      </c>
      <c r="BK1275" s="6">
        <f t="shared" si="62"/>
        <v>0.66312056737588654</v>
      </c>
    </row>
    <row r="1276" spans="1:63" ht="15.75" customHeight="1" x14ac:dyDescent="0.2">
      <c r="A1276" s="6" t="s">
        <v>1335</v>
      </c>
      <c r="B1276" s="6" t="s">
        <v>64</v>
      </c>
      <c r="C1276" s="6">
        <v>1</v>
      </c>
      <c r="D1276" s="6">
        <v>9</v>
      </c>
      <c r="E1276" s="6">
        <v>9</v>
      </c>
      <c r="F1276" s="6">
        <v>92</v>
      </c>
      <c r="G1276" s="6">
        <v>5.7700000000000001E-2</v>
      </c>
      <c r="H1276" s="6">
        <v>0.28129999999999999</v>
      </c>
      <c r="I1276" s="6">
        <v>8.3299999999999999E-2</v>
      </c>
      <c r="Q1276" s="6">
        <v>3</v>
      </c>
      <c r="R1276" s="6">
        <v>12</v>
      </c>
      <c r="S1276" s="6">
        <v>15</v>
      </c>
      <c r="T1276" s="6">
        <v>316</v>
      </c>
      <c r="U1276" s="6">
        <v>7.6899999999999996E-2</v>
      </c>
      <c r="V1276" s="6">
        <v>0.46879999999999999</v>
      </c>
      <c r="W1276" s="6">
        <v>0.28599999999999998</v>
      </c>
      <c r="X1276" s="6">
        <v>10</v>
      </c>
      <c r="Y1276" s="6">
        <v>45</v>
      </c>
      <c r="Z1276" s="6">
        <v>21</v>
      </c>
      <c r="AA1276" s="6">
        <v>357</v>
      </c>
      <c r="AB1276" s="6">
        <v>0.28849999999999998</v>
      </c>
      <c r="AC1276" s="6">
        <v>0.65629999999999999</v>
      </c>
      <c r="AD1276" s="6">
        <v>0.3231</v>
      </c>
      <c r="AE1276" s="6">
        <v>19</v>
      </c>
      <c r="AF1276" s="6">
        <v>47</v>
      </c>
      <c r="AG1276" s="6">
        <v>27</v>
      </c>
      <c r="AH1276" s="6">
        <v>606</v>
      </c>
      <c r="AI1276" s="6">
        <v>0.30130000000000001</v>
      </c>
      <c r="AJ1276" s="6">
        <v>0.84379999999999999</v>
      </c>
      <c r="AK1276" s="6">
        <v>0.5484</v>
      </c>
      <c r="AT1276" s="6">
        <f t="shared" si="53"/>
        <v>10.222222222222221</v>
      </c>
      <c r="AU1276" s="6" t="str">
        <f t="shared" si="54"/>
        <v/>
      </c>
      <c r="AV1276" s="6">
        <f t="shared" si="55"/>
        <v>26.333333333333332</v>
      </c>
      <c r="AW1276" s="7">
        <f t="shared" si="56"/>
        <v>7.9333333333333336</v>
      </c>
      <c r="AX1276" s="6">
        <f t="shared" si="57"/>
        <v>12.893617021276595</v>
      </c>
      <c r="AY1276" s="6" t="str">
        <f t="shared" si="58"/>
        <v/>
      </c>
      <c r="BA1276" s="6">
        <f>VLOOKUP(A1276, ALL_AP_DATA!$A$2:$F$3600, 6, FALSE)</f>
        <v>156</v>
      </c>
      <c r="BB1276" s="6">
        <f>VLOOKUP(A1276, projmetadata!$A$2:$D$2036, 4, FALSE)</f>
        <v>9126</v>
      </c>
      <c r="BC1276" s="6" t="e">
        <f t="array" aca="1" ref="BC1276" ca="1">_xludf.IFS(I1276&lt;&gt;0, F1276/I1276, P1276&lt;&gt;0, M1276/P1276, W1276&lt;&gt;0, T1276/W1276, AD1276&lt;&gt;0, AA1276/AD1276, AK1276&lt;&gt;0, AH1276/AK1276, AR1276&lt;&gt;0, AO1276/AR1276, TRUE, 0)</f>
        <v>#NAME?</v>
      </c>
      <c r="BE1276" s="6" t="e">
        <f t="shared" ca="1" si="60"/>
        <v>#NAME?</v>
      </c>
      <c r="BF1276" s="6" t="e">
        <f t="shared" ca="1" si="61"/>
        <v>#NAME?</v>
      </c>
      <c r="BG1276" s="6"/>
      <c r="BH1276" s="6">
        <f>VLOOKUP(A1276, ALL_AP_DATA!$A$2:$D$3600, 3, FALSE)</f>
        <v>77</v>
      </c>
      <c r="BI1276" s="6">
        <f>VLOOKUP(A1276, ALL_AP_DATA!$A$2:$E$3600, 5, FALSE)</f>
        <v>1105</v>
      </c>
      <c r="BJ1276" s="6">
        <f t="shared" si="59"/>
        <v>7.083333333333333</v>
      </c>
      <c r="BK1276" s="6">
        <f t="shared" si="62"/>
        <v>0.49358974358974361</v>
      </c>
    </row>
    <row r="1277" spans="1:63" ht="15.75" customHeight="1" x14ac:dyDescent="0.2">
      <c r="A1277" s="6" t="s">
        <v>1336</v>
      </c>
      <c r="B1277" s="6" t="s">
        <v>61</v>
      </c>
      <c r="Q1277" s="6">
        <v>5</v>
      </c>
      <c r="R1277" s="6">
        <v>13</v>
      </c>
      <c r="S1277" s="6">
        <v>27</v>
      </c>
      <c r="T1277" s="6">
        <v>6700</v>
      </c>
      <c r="U1277" s="6">
        <v>4.4200000000000003E-2</v>
      </c>
      <c r="V1277" s="6">
        <v>0.40300000000000002</v>
      </c>
      <c r="W1277" s="6">
        <v>0.19209999999999999</v>
      </c>
      <c r="X1277" s="6">
        <v>3</v>
      </c>
      <c r="Y1277" s="6">
        <v>87</v>
      </c>
      <c r="Z1277" s="6">
        <v>46</v>
      </c>
      <c r="AA1277" s="6">
        <v>7669</v>
      </c>
      <c r="AB1277" s="6">
        <v>0.2959</v>
      </c>
      <c r="AC1277" s="6">
        <v>0.68659999999999999</v>
      </c>
      <c r="AD1277" s="6">
        <v>0.21990000000000001</v>
      </c>
      <c r="AE1277" s="6">
        <v>12</v>
      </c>
      <c r="AF1277" s="6">
        <v>39</v>
      </c>
      <c r="AG1277" s="6">
        <v>23</v>
      </c>
      <c r="AH1277" s="6">
        <v>1201</v>
      </c>
      <c r="AI1277" s="6">
        <v>0.13270000000000001</v>
      </c>
      <c r="AJ1277" s="6">
        <v>0.34329999999999999</v>
      </c>
      <c r="AK1277" s="6">
        <v>3.44E-2</v>
      </c>
      <c r="AT1277" s="6" t="str">
        <f t="shared" ref="AT1277:AT1531" si="63">IF(D1277 = 0, "", F1277 / D1277)</f>
        <v/>
      </c>
      <c r="AU1277" s="6" t="str">
        <f t="shared" ref="AU1277:AU1531" si="64">IF(K1277 = 0, "", M1277 / K1277)</f>
        <v/>
      </c>
      <c r="AV1277" s="6">
        <f t="shared" ref="AV1277:AV1531" si="65">IF(R1277 = 0, "", T1277 / R1277)</f>
        <v>515.38461538461536</v>
      </c>
      <c r="AW1277" s="7">
        <f t="shared" ref="AW1277:AW1531" si="66">IF(Y1277 = 0, "", AA1277 / Y1277)</f>
        <v>88.149425287356323</v>
      </c>
      <c r="AX1277" s="6">
        <f t="shared" ref="AX1277:AX1531" si="67">IF(AF1277 = 0, "", AH1277 / AF1277)</f>
        <v>30.794871794871796</v>
      </c>
      <c r="AY1277" s="6" t="str">
        <f t="shared" ref="AY1277:AY1531" si="68">IF(AM1277 = 0, "", AO1277 / AM1277)</f>
        <v/>
      </c>
      <c r="BA1277" s="6">
        <f>VLOOKUP(A1277, ALL_AP_DATA!$A$2:$F$3600, 6, FALSE)</f>
        <v>294</v>
      </c>
      <c r="BB1277" s="6">
        <f>VLOOKUP(A1277, projmetadata!$A$2:$D$2036, 4, FALSE)</f>
        <v>129441</v>
      </c>
      <c r="BC1277" s="6" t="e">
        <f t="array" aca="1" ref="BC1277" ca="1">_xludf.IFS(I1277&lt;&gt;0, F1277/I1277, P1277&lt;&gt;0, M1277/P1277, W1277&lt;&gt;0, T1277/W1277, AD1277&lt;&gt;0, AA1277/AD1277, AK1277&lt;&gt;0, AH1277/AK1277, AR1277&lt;&gt;0, AO1277/AR1277, TRUE, 0)</f>
        <v>#NAME?</v>
      </c>
      <c r="BE1277" s="6" t="e">
        <f t="shared" ca="1" si="60"/>
        <v>#NAME?</v>
      </c>
      <c r="BF1277" s="6" t="e">
        <f t="shared" ca="1" si="61"/>
        <v>#NAME?</v>
      </c>
      <c r="BG1277" s="6"/>
      <c r="BH1277" s="6">
        <f>VLOOKUP(A1277, ALL_AP_DATA!$A$2:$D$3600, 3, FALSE)</f>
        <v>112</v>
      </c>
      <c r="BI1277" s="6">
        <f>VLOOKUP(A1277, ALL_AP_DATA!$A$2:$E$3600, 5, FALSE)</f>
        <v>34869</v>
      </c>
      <c r="BJ1277" s="6">
        <f t="shared" ref="BJ1277:BJ1531" si="69">BI1277/BA1277</f>
        <v>118.60204081632654</v>
      </c>
      <c r="BK1277" s="6">
        <f t="shared" si="62"/>
        <v>0.38095238095238093</v>
      </c>
    </row>
    <row r="1278" spans="1:63" ht="15.75" customHeight="1" x14ac:dyDescent="0.2">
      <c r="A1278" s="6" t="s">
        <v>1337</v>
      </c>
      <c r="B1278" s="6" t="s">
        <v>61</v>
      </c>
      <c r="C1278" s="6">
        <v>4</v>
      </c>
      <c r="D1278" s="6">
        <v>16</v>
      </c>
      <c r="E1278" s="6">
        <v>5</v>
      </c>
      <c r="F1278" s="6">
        <v>935</v>
      </c>
      <c r="G1278" s="6">
        <v>3.9399999999999998E-2</v>
      </c>
      <c r="H1278" s="6">
        <v>0.1429</v>
      </c>
      <c r="I1278" s="6">
        <v>0.11119999999999999</v>
      </c>
      <c r="Q1278" s="6">
        <v>10</v>
      </c>
      <c r="R1278" s="6">
        <v>29</v>
      </c>
      <c r="S1278" s="6">
        <v>22</v>
      </c>
      <c r="T1278" s="6">
        <v>2608</v>
      </c>
      <c r="U1278" s="6">
        <v>7.1400000000000005E-2</v>
      </c>
      <c r="V1278" s="6">
        <v>0.62860000000000005</v>
      </c>
      <c r="W1278" s="6">
        <v>0.31030000000000002</v>
      </c>
      <c r="X1278" s="6">
        <v>36</v>
      </c>
      <c r="Y1278" s="6">
        <v>286</v>
      </c>
      <c r="Z1278" s="6">
        <v>31</v>
      </c>
      <c r="AA1278" s="6">
        <v>5668</v>
      </c>
      <c r="AB1278" s="6">
        <v>0.70440000000000003</v>
      </c>
      <c r="AC1278" s="6">
        <v>0.88570000000000004</v>
      </c>
      <c r="AD1278" s="6">
        <v>0.67430000000000001</v>
      </c>
      <c r="AE1278" s="6">
        <v>16</v>
      </c>
      <c r="AF1278" s="6">
        <v>87</v>
      </c>
      <c r="AG1278" s="6">
        <v>19</v>
      </c>
      <c r="AH1278" s="6">
        <v>1999</v>
      </c>
      <c r="AI1278" s="6">
        <v>0.21429999999999999</v>
      </c>
      <c r="AJ1278" s="6">
        <v>0.54290000000000005</v>
      </c>
      <c r="AK1278" s="6">
        <v>0.23780000000000001</v>
      </c>
      <c r="AT1278" s="6">
        <f t="shared" si="63"/>
        <v>58.4375</v>
      </c>
      <c r="AU1278" s="6" t="str">
        <f t="shared" si="64"/>
        <v/>
      </c>
      <c r="AV1278" s="6">
        <f t="shared" si="65"/>
        <v>89.931034482758619</v>
      </c>
      <c r="AW1278" s="7">
        <f t="shared" si="66"/>
        <v>19.818181818181817</v>
      </c>
      <c r="AX1278" s="6">
        <f t="shared" si="67"/>
        <v>22.977011494252874</v>
      </c>
      <c r="AY1278" s="6" t="str">
        <f t="shared" si="68"/>
        <v/>
      </c>
      <c r="BA1278" s="6">
        <f>VLOOKUP(A1278, ALL_AP_DATA!$A$2:$F$3600, 6, FALSE)</f>
        <v>406</v>
      </c>
      <c r="BB1278" s="6">
        <f>VLOOKUP(A1278, projmetadata!$A$2:$D$2036, 4, FALSE)</f>
        <v>27553</v>
      </c>
      <c r="BC1278" s="6" t="e">
        <f t="array" aca="1" ref="BC1278" ca="1">_xludf.IFS(I1278&lt;&gt;0, F1278/I1278, P1278&lt;&gt;0, M1278/P1278, W1278&lt;&gt;0, T1278/W1278, AD1278&lt;&gt;0, AA1278/AD1278, AK1278&lt;&gt;0, AH1278/AK1278, AR1278&lt;&gt;0, AO1278/AR1278, TRUE, 0)</f>
        <v>#NAME?</v>
      </c>
      <c r="BE1278" s="6" t="e">
        <f t="shared" ca="1" si="60"/>
        <v>#NAME?</v>
      </c>
      <c r="BF1278" s="6" t="e">
        <f t="shared" ca="1" si="61"/>
        <v>#NAME?</v>
      </c>
      <c r="BG1278" s="6"/>
      <c r="BH1278" s="6">
        <f>VLOOKUP(A1278, ALL_AP_DATA!$A$2:$D$3600, 3, FALSE)</f>
        <v>297</v>
      </c>
      <c r="BI1278" s="6">
        <f>VLOOKUP(A1278, ALL_AP_DATA!$A$2:$E$3600, 5, FALSE)</f>
        <v>8406</v>
      </c>
      <c r="BJ1278" s="6">
        <f t="shared" si="69"/>
        <v>20.704433497536947</v>
      </c>
      <c r="BK1278" s="6">
        <f t="shared" si="62"/>
        <v>0.73152709359605916</v>
      </c>
    </row>
    <row r="1279" spans="1:63" ht="15.75" customHeight="1" x14ac:dyDescent="0.2">
      <c r="A1279" s="6" t="s">
        <v>1338</v>
      </c>
      <c r="B1279" s="6" t="s">
        <v>61</v>
      </c>
      <c r="C1279" s="6">
        <v>3</v>
      </c>
      <c r="D1279" s="6">
        <v>10</v>
      </c>
      <c r="E1279" s="6">
        <v>0</v>
      </c>
      <c r="F1279" s="6">
        <v>0</v>
      </c>
      <c r="G1279" s="6">
        <v>4.0000000000000001E-3</v>
      </c>
      <c r="H1279" s="6">
        <v>0</v>
      </c>
      <c r="I1279" s="6">
        <v>0</v>
      </c>
      <c r="J1279" s="6">
        <v>3</v>
      </c>
      <c r="K1279" s="6">
        <v>29</v>
      </c>
      <c r="L1279" s="6">
        <v>171</v>
      </c>
      <c r="M1279" s="6">
        <v>8638</v>
      </c>
      <c r="N1279" s="6">
        <v>1.1599999999999999E-2</v>
      </c>
      <c r="O1279" s="6">
        <v>0.48720000000000002</v>
      </c>
      <c r="P1279" s="6">
        <v>0.31040000000000001</v>
      </c>
      <c r="Q1279" s="6">
        <v>14</v>
      </c>
      <c r="R1279" s="6">
        <v>87</v>
      </c>
      <c r="S1279" s="6">
        <v>340</v>
      </c>
      <c r="T1279" s="6">
        <v>22996</v>
      </c>
      <c r="U1279" s="6">
        <v>3.4799999999999998E-2</v>
      </c>
      <c r="V1279" s="6">
        <v>0.96870000000000001</v>
      </c>
      <c r="W1279" s="6">
        <v>0.82630000000000003</v>
      </c>
      <c r="X1279" s="6">
        <v>129</v>
      </c>
      <c r="Y1279" s="6">
        <v>1231</v>
      </c>
      <c r="Z1279" s="6">
        <v>245</v>
      </c>
      <c r="AA1279" s="6">
        <v>25744</v>
      </c>
      <c r="AB1279" s="6">
        <v>0.49259999999999998</v>
      </c>
      <c r="AC1279" s="6">
        <v>0.69799999999999995</v>
      </c>
      <c r="AD1279" s="6">
        <v>0.92500000000000004</v>
      </c>
      <c r="AE1279" s="6">
        <v>52</v>
      </c>
      <c r="AF1279" s="6">
        <v>182</v>
      </c>
      <c r="AG1279" s="6">
        <v>199</v>
      </c>
      <c r="AH1279" s="6">
        <v>13480</v>
      </c>
      <c r="AI1279" s="6">
        <v>7.2800000000000004E-2</v>
      </c>
      <c r="AJ1279" s="6">
        <v>0.56699999999999995</v>
      </c>
      <c r="AK1279" s="6">
        <v>0.4844</v>
      </c>
      <c r="AL1279" s="6">
        <v>2</v>
      </c>
      <c r="AM1279" s="6">
        <v>36</v>
      </c>
      <c r="AN1279" s="6">
        <v>301</v>
      </c>
      <c r="AO1279" s="6">
        <v>10537</v>
      </c>
      <c r="AP1279" s="6">
        <v>1.44E-2</v>
      </c>
      <c r="AQ1279" s="6">
        <v>0.85750000000000004</v>
      </c>
      <c r="AR1279" s="6">
        <v>0.37859999999999999</v>
      </c>
      <c r="AT1279" s="6">
        <f t="shared" si="63"/>
        <v>0</v>
      </c>
      <c r="AU1279" s="6">
        <f t="shared" si="64"/>
        <v>297.86206896551727</v>
      </c>
      <c r="AV1279" s="6">
        <f t="shared" si="65"/>
        <v>264.32183908045977</v>
      </c>
      <c r="AW1279" s="7">
        <f t="shared" si="66"/>
        <v>20.913078797725426</v>
      </c>
      <c r="AX1279" s="6">
        <f t="shared" si="67"/>
        <v>74.065934065934073</v>
      </c>
      <c r="AY1279" s="6">
        <f t="shared" si="68"/>
        <v>292.69444444444446</v>
      </c>
      <c r="BA1279" s="6">
        <f>VLOOKUP(A1279, ALL_AP_DATA!$A$2:$F$3600, 6, FALSE)</f>
        <v>2499</v>
      </c>
      <c r="BB1279" s="6">
        <f>VLOOKUP(A1279, projmetadata!$A$2:$D$2036, 4, FALSE)</f>
        <v>616008</v>
      </c>
      <c r="BC1279" s="6" t="e">
        <f t="array" aca="1" ref="BC1279" ca="1">_xludf.IFS(I1279&lt;&gt;0, F1279/I1279, P1279&lt;&gt;0, M1279/P1279, W1279&lt;&gt;0, T1279/W1279, AD1279&lt;&gt;0, AA1279/AD1279, AK1279&lt;&gt;0, AH1279/AK1279, AR1279&lt;&gt;0, AO1279/AR1279, TRUE, 0)</f>
        <v>#NAME?</v>
      </c>
      <c r="BE1279" s="6" t="e">
        <f t="shared" ca="1" si="60"/>
        <v>#NAME?</v>
      </c>
      <c r="BF1279" s="6" t="e">
        <f t="shared" ca="1" si="61"/>
        <v>#NAME?</v>
      </c>
      <c r="BG1279" s="6"/>
      <c r="BH1279" s="6">
        <f>VLOOKUP(A1279, ALL_AP_DATA!$A$2:$D$3600, 3, FALSE)</f>
        <v>1257</v>
      </c>
      <c r="BI1279" s="6">
        <f>VLOOKUP(A1279, ALL_AP_DATA!$A$2:$E$3600, 5, FALSE)</f>
        <v>27831</v>
      </c>
      <c r="BJ1279" s="6">
        <f t="shared" si="69"/>
        <v>11.136854741896759</v>
      </c>
      <c r="BK1279" s="6">
        <f t="shared" si="62"/>
        <v>0.50300120048019203</v>
      </c>
    </row>
    <row r="1280" spans="1:63" ht="15.75" customHeight="1" x14ac:dyDescent="0.2">
      <c r="A1280" s="6" t="s">
        <v>1339</v>
      </c>
      <c r="B1280" s="6" t="s">
        <v>61</v>
      </c>
      <c r="C1280" s="6">
        <v>3</v>
      </c>
      <c r="D1280" s="6">
        <v>7</v>
      </c>
      <c r="E1280" s="6">
        <v>8</v>
      </c>
      <c r="F1280" s="6">
        <v>134</v>
      </c>
      <c r="G1280" s="6">
        <v>4.7000000000000002E-3</v>
      </c>
      <c r="H1280" s="6">
        <v>4.1999999999999997E-3</v>
      </c>
      <c r="I1280" s="6">
        <v>5.9999999999999995E-4</v>
      </c>
      <c r="J1280" s="6">
        <v>12</v>
      </c>
      <c r="K1280" s="6">
        <v>110</v>
      </c>
      <c r="L1280" s="6">
        <v>718</v>
      </c>
      <c r="M1280" s="6">
        <v>44825</v>
      </c>
      <c r="N1280" s="6">
        <v>7.3499999999999996E-2</v>
      </c>
      <c r="O1280" s="6">
        <v>0.37730000000000002</v>
      </c>
      <c r="P1280" s="6">
        <v>0.21690000000000001</v>
      </c>
      <c r="Q1280" s="6">
        <v>93</v>
      </c>
      <c r="R1280" s="6">
        <v>489</v>
      </c>
      <c r="S1280" s="6">
        <v>1645</v>
      </c>
      <c r="T1280" s="6">
        <v>179553</v>
      </c>
      <c r="U1280" s="6">
        <v>0.32669999999999999</v>
      </c>
      <c r="V1280" s="6">
        <v>0.86439999999999995</v>
      </c>
      <c r="W1280" s="6">
        <v>0.86870000000000003</v>
      </c>
      <c r="X1280" s="6">
        <v>81</v>
      </c>
      <c r="Y1280" s="6">
        <v>600</v>
      </c>
      <c r="Z1280" s="6">
        <v>1312</v>
      </c>
      <c r="AA1280" s="6">
        <v>117838</v>
      </c>
      <c r="AB1280" s="6">
        <v>0.40079999999999999</v>
      </c>
      <c r="AC1280" s="6">
        <v>0.68940000000000001</v>
      </c>
      <c r="AD1280" s="6">
        <v>0.57010000000000005</v>
      </c>
      <c r="AE1280" s="6">
        <v>56</v>
      </c>
      <c r="AF1280" s="6">
        <v>258</v>
      </c>
      <c r="AG1280" s="6">
        <v>1187</v>
      </c>
      <c r="AH1280" s="6">
        <v>70655</v>
      </c>
      <c r="AI1280" s="6">
        <v>0.17230000000000001</v>
      </c>
      <c r="AJ1280" s="6">
        <v>0.62380000000000002</v>
      </c>
      <c r="AK1280" s="6">
        <v>0.34189999999999998</v>
      </c>
      <c r="AL1280" s="6">
        <v>12</v>
      </c>
      <c r="AM1280" s="6">
        <v>217</v>
      </c>
      <c r="AN1280" s="6">
        <v>1190</v>
      </c>
      <c r="AO1280" s="6">
        <v>118135</v>
      </c>
      <c r="AP1280" s="6">
        <v>0.14499999999999999</v>
      </c>
      <c r="AQ1280" s="6">
        <v>0.62529999999999997</v>
      </c>
      <c r="AR1280" s="6">
        <v>0.5716</v>
      </c>
      <c r="AT1280" s="6">
        <f t="shared" si="63"/>
        <v>19.142857142857142</v>
      </c>
      <c r="AU1280" s="6">
        <f t="shared" si="64"/>
        <v>407.5</v>
      </c>
      <c r="AV1280" s="6">
        <f t="shared" si="65"/>
        <v>367.18404907975463</v>
      </c>
      <c r="AW1280" s="7">
        <f t="shared" si="66"/>
        <v>196.39666666666668</v>
      </c>
      <c r="AX1280" s="6">
        <f t="shared" si="67"/>
        <v>273.8565891472868</v>
      </c>
      <c r="AY1280" s="6">
        <f t="shared" si="68"/>
        <v>544.40092165898614</v>
      </c>
      <c r="BA1280" s="6">
        <f>VLOOKUP(A1280, ALL_AP_DATA!$A$2:$F$3600, 6, FALSE)</f>
        <v>1497</v>
      </c>
      <c r="BB1280" s="6">
        <f>VLOOKUP(A1280, projmetadata!$A$2:$D$2036, 4, FALSE)</f>
        <v>743017</v>
      </c>
      <c r="BC1280" s="6" t="e">
        <f t="array" aca="1" ref="BC1280" ca="1">_xludf.IFS(I1280&lt;&gt;0, F1280/I1280, P1280&lt;&gt;0, M1280/P1280, W1280&lt;&gt;0, T1280/W1280, AD1280&lt;&gt;0, AA1280/AD1280, AK1280&lt;&gt;0, AH1280/AK1280, AR1280&lt;&gt;0, AO1280/AR1280, TRUE, 0)</f>
        <v>#NAME?</v>
      </c>
      <c r="BE1280" s="6" t="e">
        <f t="shared" ca="1" si="60"/>
        <v>#NAME?</v>
      </c>
      <c r="BF1280" s="6" t="e">
        <f t="shared" ca="1" si="61"/>
        <v>#NAME?</v>
      </c>
      <c r="BG1280" s="6"/>
      <c r="BH1280" s="6">
        <f>VLOOKUP(A1280, ALL_AP_DATA!$A$2:$D$3600, 3, FALSE)</f>
        <v>912</v>
      </c>
      <c r="BI1280" s="6">
        <f>VLOOKUP(A1280, ALL_AP_DATA!$A$2:$E$3600, 5, FALSE)</f>
        <v>206681</v>
      </c>
      <c r="BJ1280" s="6">
        <f t="shared" si="69"/>
        <v>138.06346025384101</v>
      </c>
      <c r="BK1280" s="6">
        <f t="shared" si="62"/>
        <v>0.60921843687374755</v>
      </c>
    </row>
    <row r="1281" spans="1:63" ht="15.75" customHeight="1" x14ac:dyDescent="0.2">
      <c r="A1281" s="6" t="s">
        <v>1340</v>
      </c>
      <c r="B1281" s="6" t="s">
        <v>61</v>
      </c>
      <c r="J1281" s="6">
        <v>3</v>
      </c>
      <c r="K1281" s="6">
        <v>23</v>
      </c>
      <c r="L1281" s="6">
        <v>128</v>
      </c>
      <c r="M1281" s="6">
        <v>15712</v>
      </c>
      <c r="N1281" s="6">
        <v>0.14199999999999999</v>
      </c>
      <c r="O1281" s="6">
        <v>0.71109999999999995</v>
      </c>
      <c r="P1281" s="6">
        <v>0.69569999999999999</v>
      </c>
      <c r="Q1281" s="6">
        <v>10</v>
      </c>
      <c r="R1281" s="6">
        <v>40</v>
      </c>
      <c r="S1281" s="6">
        <v>147</v>
      </c>
      <c r="T1281" s="6">
        <v>18393</v>
      </c>
      <c r="U1281" s="6">
        <v>0.24690000000000001</v>
      </c>
      <c r="V1281" s="6">
        <v>0.81669999999999998</v>
      </c>
      <c r="W1281" s="6">
        <v>0.81440000000000001</v>
      </c>
      <c r="X1281" s="6">
        <v>2</v>
      </c>
      <c r="Y1281" s="6">
        <v>37</v>
      </c>
      <c r="Z1281" s="6">
        <v>59</v>
      </c>
      <c r="AA1281" s="6">
        <v>3989</v>
      </c>
      <c r="AB1281" s="6">
        <v>0.22839999999999999</v>
      </c>
      <c r="AC1281" s="6">
        <v>0.32779999999999998</v>
      </c>
      <c r="AD1281" s="6">
        <v>0.17660000000000001</v>
      </c>
      <c r="AE1281" s="6">
        <v>4</v>
      </c>
      <c r="AF1281" s="6">
        <v>19</v>
      </c>
      <c r="AG1281" s="6">
        <v>46</v>
      </c>
      <c r="AH1281" s="6">
        <v>2485</v>
      </c>
      <c r="AI1281" s="6">
        <v>0.1173</v>
      </c>
      <c r="AJ1281" s="6">
        <v>0.25559999999999999</v>
      </c>
      <c r="AK1281" s="6">
        <v>0.11</v>
      </c>
      <c r="AL1281" s="6">
        <v>1</v>
      </c>
      <c r="AM1281" s="6">
        <v>12</v>
      </c>
      <c r="AN1281" s="6">
        <v>101</v>
      </c>
      <c r="AO1281" s="6">
        <v>12815</v>
      </c>
      <c r="AP1281" s="6">
        <v>7.4099999999999999E-2</v>
      </c>
      <c r="AQ1281" s="6">
        <v>0.56110000000000004</v>
      </c>
      <c r="AR1281" s="6">
        <v>0.56740000000000002</v>
      </c>
      <c r="AT1281" s="6" t="str">
        <f t="shared" si="63"/>
        <v/>
      </c>
      <c r="AU1281" s="6">
        <f t="shared" si="64"/>
        <v>683.13043478260875</v>
      </c>
      <c r="AV1281" s="6">
        <f t="shared" si="65"/>
        <v>459.82499999999999</v>
      </c>
      <c r="AW1281" s="7">
        <f t="shared" si="66"/>
        <v>107.81081081081081</v>
      </c>
      <c r="AX1281" s="6">
        <f t="shared" si="67"/>
        <v>130.78947368421052</v>
      </c>
      <c r="AY1281" s="6">
        <f t="shared" si="68"/>
        <v>1067.9166666666667</v>
      </c>
      <c r="BA1281" s="6">
        <f>VLOOKUP(A1281, ALL_AP_DATA!$A$2:$F$3600, 6, FALSE)</f>
        <v>162</v>
      </c>
      <c r="BB1281" s="6">
        <f>VLOOKUP(A1281, projmetadata!$A$2:$D$2036, 4, FALSE)</f>
        <v>55068</v>
      </c>
      <c r="BC1281" s="6" t="e">
        <f t="array" aca="1" ref="BC1281" ca="1">_xludf.IFS(I1281&lt;&gt;0, F1281/I1281, P1281&lt;&gt;0, M1281/P1281, W1281&lt;&gt;0, T1281/W1281, AD1281&lt;&gt;0, AA1281/AD1281, AK1281&lt;&gt;0, AH1281/AK1281, AR1281&lt;&gt;0, AO1281/AR1281, TRUE, 0)</f>
        <v>#NAME?</v>
      </c>
      <c r="BE1281" s="6" t="e">
        <f t="shared" ca="1" si="60"/>
        <v>#NAME?</v>
      </c>
      <c r="BF1281" s="6" t="e">
        <f t="shared" ca="1" si="61"/>
        <v>#NAME?</v>
      </c>
      <c r="BG1281" s="6"/>
      <c r="BH1281" s="6">
        <f>VLOOKUP(A1281, ALL_AP_DATA!$A$2:$D$3600, 3, FALSE)</f>
        <v>73</v>
      </c>
      <c r="BI1281" s="6">
        <f>VLOOKUP(A1281, ALL_AP_DATA!$A$2:$E$3600, 5, FALSE)</f>
        <v>22585</v>
      </c>
      <c r="BJ1281" s="6">
        <f t="shared" si="69"/>
        <v>139.41358024691357</v>
      </c>
      <c r="BK1281" s="6">
        <f t="shared" si="62"/>
        <v>0.45061728395061729</v>
      </c>
    </row>
    <row r="1282" spans="1:63" ht="15.75" customHeight="1" x14ac:dyDescent="0.2">
      <c r="A1282" s="6" t="s">
        <v>1341</v>
      </c>
      <c r="B1282" s="6" t="s">
        <v>64</v>
      </c>
      <c r="C1282" s="6">
        <v>6</v>
      </c>
      <c r="D1282" s="6">
        <v>30</v>
      </c>
      <c r="E1282" s="6">
        <v>14</v>
      </c>
      <c r="F1282" s="6">
        <v>466</v>
      </c>
      <c r="G1282" s="6">
        <v>9.4299999999999995E-2</v>
      </c>
      <c r="H1282" s="6">
        <v>0.42420000000000002</v>
      </c>
      <c r="I1282" s="6">
        <v>0.10100000000000001</v>
      </c>
      <c r="Q1282" s="6">
        <v>2</v>
      </c>
      <c r="R1282" s="6">
        <v>4</v>
      </c>
      <c r="S1282" s="6">
        <v>8</v>
      </c>
      <c r="T1282" s="6">
        <v>492</v>
      </c>
      <c r="U1282" s="6">
        <v>1.26E-2</v>
      </c>
      <c r="V1282" s="6">
        <v>0.2424</v>
      </c>
      <c r="W1282" s="6">
        <v>0.1066</v>
      </c>
      <c r="X1282" s="6">
        <v>23</v>
      </c>
      <c r="Y1282" s="6">
        <v>124</v>
      </c>
      <c r="Z1282" s="6">
        <v>20</v>
      </c>
      <c r="AA1282" s="6">
        <v>924</v>
      </c>
      <c r="AB1282" s="6">
        <v>0.38990000000000002</v>
      </c>
      <c r="AC1282" s="6">
        <v>0.60609999999999997</v>
      </c>
      <c r="AD1282" s="6">
        <v>0.20019999999999999</v>
      </c>
      <c r="AE1282" s="6">
        <v>35</v>
      </c>
      <c r="AF1282" s="6">
        <v>145</v>
      </c>
      <c r="AG1282" s="6">
        <v>32</v>
      </c>
      <c r="AH1282" s="6">
        <v>2526</v>
      </c>
      <c r="AI1282" s="6">
        <v>0.45600000000000002</v>
      </c>
      <c r="AJ1282" s="6">
        <v>0.96970000000000001</v>
      </c>
      <c r="AK1282" s="6">
        <v>0.54730000000000001</v>
      </c>
      <c r="AT1282" s="6">
        <f t="shared" si="63"/>
        <v>15.533333333333333</v>
      </c>
      <c r="AU1282" s="6" t="str">
        <f t="shared" si="64"/>
        <v/>
      </c>
      <c r="AV1282" s="6">
        <f t="shared" si="65"/>
        <v>123</v>
      </c>
      <c r="AW1282" s="7">
        <f t="shared" si="66"/>
        <v>7.4516129032258061</v>
      </c>
      <c r="AX1282" s="6">
        <f t="shared" si="67"/>
        <v>17.420689655172414</v>
      </c>
      <c r="AY1282" s="6" t="str">
        <f t="shared" si="68"/>
        <v/>
      </c>
      <c r="BA1282" s="6">
        <f>VLOOKUP(A1282, ALL_AP_DATA!$A$2:$F$3600, 6, FALSE)</f>
        <v>318</v>
      </c>
      <c r="BB1282" s="6">
        <f>VLOOKUP(A1282, projmetadata!$A$2:$D$2036, 4, FALSE)</f>
        <v>22709</v>
      </c>
      <c r="BC1282" s="6" t="e">
        <f t="array" aca="1" ref="BC1282" ca="1">_xludf.IFS(I1282&lt;&gt;0, F1282/I1282, P1282&lt;&gt;0, M1282/P1282, W1282&lt;&gt;0, T1282/W1282, AD1282&lt;&gt;0, AA1282/AD1282, AK1282&lt;&gt;0, AH1282/AK1282, AR1282&lt;&gt;0, AO1282/AR1282, TRUE, 0)</f>
        <v>#NAME?</v>
      </c>
      <c r="BE1282" s="6" t="e">
        <f t="shared" ca="1" si="60"/>
        <v>#NAME?</v>
      </c>
      <c r="BF1282" s="6" t="e">
        <f t="shared" ca="1" si="61"/>
        <v>#NAME?</v>
      </c>
      <c r="BG1282" s="6"/>
      <c r="BH1282" s="6">
        <f>VLOOKUP(A1282, ALL_AP_DATA!$A$2:$D$3600, 3, FALSE)</f>
        <v>206</v>
      </c>
      <c r="BI1282" s="6">
        <f>VLOOKUP(A1282, ALL_AP_DATA!$A$2:$E$3600, 5, FALSE)</f>
        <v>4615</v>
      </c>
      <c r="BJ1282" s="6">
        <f t="shared" si="69"/>
        <v>14.512578616352201</v>
      </c>
      <c r="BK1282" s="6">
        <f t="shared" si="62"/>
        <v>0.64779874213836475</v>
      </c>
    </row>
    <row r="1283" spans="1:63" ht="15.75" customHeight="1" x14ac:dyDescent="0.2">
      <c r="A1283" s="6" t="s">
        <v>1342</v>
      </c>
      <c r="B1283" s="6" t="s">
        <v>61</v>
      </c>
      <c r="Q1283" s="6">
        <v>1</v>
      </c>
      <c r="R1283" s="6">
        <v>5</v>
      </c>
      <c r="S1283" s="6">
        <v>8</v>
      </c>
      <c r="T1283" s="6">
        <v>319</v>
      </c>
      <c r="U1283" s="6">
        <v>4.1700000000000001E-2</v>
      </c>
      <c r="V1283" s="6">
        <v>0.42109999999999997</v>
      </c>
      <c r="W1283" s="6">
        <v>0.24729999999999999</v>
      </c>
      <c r="X1283" s="6">
        <v>5</v>
      </c>
      <c r="Y1283" s="6">
        <v>69</v>
      </c>
      <c r="Z1283" s="6">
        <v>16</v>
      </c>
      <c r="AA1283" s="6">
        <v>757</v>
      </c>
      <c r="AB1283" s="6">
        <v>0.57499999999999996</v>
      </c>
      <c r="AC1283" s="6">
        <v>0.84209999999999996</v>
      </c>
      <c r="AD1283" s="6">
        <v>0.58679999999999999</v>
      </c>
      <c r="AE1283" s="6">
        <v>1</v>
      </c>
      <c r="AF1283" s="6">
        <v>6</v>
      </c>
      <c r="AG1283" s="6">
        <v>1</v>
      </c>
      <c r="AH1283" s="6">
        <v>26</v>
      </c>
      <c r="AI1283" s="6">
        <v>0.05</v>
      </c>
      <c r="AJ1283" s="6">
        <v>5.2600000000000001E-2</v>
      </c>
      <c r="AK1283" s="6">
        <v>2.0199999999999999E-2</v>
      </c>
      <c r="AT1283" s="6" t="str">
        <f t="shared" si="63"/>
        <v/>
      </c>
      <c r="AU1283" s="6" t="str">
        <f t="shared" si="64"/>
        <v/>
      </c>
      <c r="AV1283" s="6">
        <f t="shared" si="65"/>
        <v>63.8</v>
      </c>
      <c r="AW1283" s="7">
        <f t="shared" si="66"/>
        <v>10.971014492753623</v>
      </c>
      <c r="AX1283" s="6">
        <f t="shared" si="67"/>
        <v>4.333333333333333</v>
      </c>
      <c r="AY1283" s="6" t="str">
        <f t="shared" si="68"/>
        <v/>
      </c>
      <c r="BA1283" s="6">
        <f>VLOOKUP(A1283, ALL_AP_DATA!$A$2:$F$3600, 6, FALSE)</f>
        <v>120</v>
      </c>
      <c r="BB1283" s="6">
        <f>VLOOKUP(A1283, projmetadata!$A$2:$D$2036, 4, FALSE)</f>
        <v>15911</v>
      </c>
      <c r="BC1283" s="6" t="e">
        <f t="array" aca="1" ref="BC1283" ca="1">_xludf.IFS(I1283&lt;&gt;0, F1283/I1283, P1283&lt;&gt;0, M1283/P1283, W1283&lt;&gt;0, T1283/W1283, AD1283&lt;&gt;0, AA1283/AD1283, AK1283&lt;&gt;0, AH1283/AK1283, AR1283&lt;&gt;0, AO1283/AR1283, TRUE, 0)</f>
        <v>#NAME?</v>
      </c>
      <c r="BE1283" s="6" t="e">
        <f t="shared" ca="1" si="60"/>
        <v>#NAME?</v>
      </c>
      <c r="BF1283" s="6" t="e">
        <f t="shared" ca="1" si="61"/>
        <v>#NAME?</v>
      </c>
      <c r="BG1283" s="6"/>
      <c r="BH1283" s="6">
        <f>VLOOKUP(A1283, ALL_AP_DATA!$A$2:$D$3600, 3, FALSE)</f>
        <v>72</v>
      </c>
      <c r="BI1283" s="6">
        <f>VLOOKUP(A1283, ALL_AP_DATA!$A$2:$E$3600, 5, FALSE)</f>
        <v>1290</v>
      </c>
      <c r="BJ1283" s="6">
        <f t="shared" si="69"/>
        <v>10.75</v>
      </c>
      <c r="BK1283" s="6">
        <f t="shared" si="62"/>
        <v>0.6</v>
      </c>
    </row>
    <row r="1284" spans="1:63" ht="15.75" customHeight="1" x14ac:dyDescent="0.2">
      <c r="A1284" s="6" t="s">
        <v>1343</v>
      </c>
      <c r="B1284" s="6" t="s">
        <v>61</v>
      </c>
      <c r="Q1284" s="6">
        <v>13</v>
      </c>
      <c r="R1284" s="6">
        <v>57</v>
      </c>
      <c r="S1284" s="6">
        <v>110</v>
      </c>
      <c r="T1284" s="6">
        <v>9442</v>
      </c>
      <c r="U1284" s="6">
        <v>0.1633</v>
      </c>
      <c r="V1284" s="6">
        <v>0.79139999999999999</v>
      </c>
      <c r="W1284" s="6">
        <v>0.79790000000000005</v>
      </c>
      <c r="X1284" s="6">
        <v>2</v>
      </c>
      <c r="Y1284" s="6">
        <v>11</v>
      </c>
      <c r="Z1284" s="6">
        <v>13</v>
      </c>
      <c r="AA1284" s="6">
        <v>361</v>
      </c>
      <c r="AB1284" s="6">
        <v>3.15E-2</v>
      </c>
      <c r="AC1284" s="6">
        <v>9.35E-2</v>
      </c>
      <c r="AD1284" s="6">
        <v>3.0499999999999999E-2</v>
      </c>
      <c r="AE1284" s="6">
        <v>2</v>
      </c>
      <c r="AF1284" s="6">
        <v>12</v>
      </c>
      <c r="AG1284" s="6">
        <v>2</v>
      </c>
      <c r="AH1284" s="6">
        <v>247</v>
      </c>
      <c r="AI1284" s="6">
        <v>3.44E-2</v>
      </c>
      <c r="AJ1284" s="6">
        <v>1.44E-2</v>
      </c>
      <c r="AK1284" s="6">
        <v>2.0899999999999998E-2</v>
      </c>
      <c r="AT1284" s="6" t="str">
        <f t="shared" si="63"/>
        <v/>
      </c>
      <c r="AU1284" s="6" t="str">
        <f t="shared" si="64"/>
        <v/>
      </c>
      <c r="AV1284" s="6">
        <f t="shared" si="65"/>
        <v>165.64912280701753</v>
      </c>
      <c r="AW1284" s="7">
        <f t="shared" si="66"/>
        <v>32.81818181818182</v>
      </c>
      <c r="AX1284" s="6">
        <f t="shared" si="67"/>
        <v>20.583333333333332</v>
      </c>
      <c r="AY1284" s="6" t="str">
        <f t="shared" si="68"/>
        <v/>
      </c>
      <c r="BA1284" s="6">
        <f>VLOOKUP(A1284, ALL_AP_DATA!$A$2:$F$3600, 6, FALSE)</f>
        <v>349</v>
      </c>
      <c r="BB1284" s="6">
        <f>VLOOKUP(A1284, projmetadata!$A$2:$D$2036, 4, FALSE)</f>
        <v>42223</v>
      </c>
      <c r="BC1284" s="6" t="e">
        <f t="array" aca="1" ref="BC1284" ca="1">_xludf.IFS(I1284&lt;&gt;0, F1284/I1284, P1284&lt;&gt;0, M1284/P1284, W1284&lt;&gt;0, T1284/W1284, AD1284&lt;&gt;0, AA1284/AD1284, AK1284&lt;&gt;0, AH1284/AK1284, AR1284&lt;&gt;0, AO1284/AR1284, TRUE, 0)</f>
        <v>#NAME?</v>
      </c>
      <c r="BE1284" s="6" t="e">
        <f t="shared" ca="1" si="60"/>
        <v>#NAME?</v>
      </c>
      <c r="BF1284" s="6" t="e">
        <f t="shared" ca="1" si="61"/>
        <v>#NAME?</v>
      </c>
      <c r="BG1284" s="6"/>
      <c r="BH1284" s="6">
        <f>VLOOKUP(A1284, ALL_AP_DATA!$A$2:$D$3600, 3, FALSE)</f>
        <v>76</v>
      </c>
      <c r="BI1284" s="6">
        <f>VLOOKUP(A1284, ALL_AP_DATA!$A$2:$E$3600, 5, FALSE)</f>
        <v>11834</v>
      </c>
      <c r="BJ1284" s="6">
        <f t="shared" si="69"/>
        <v>33.908309455587393</v>
      </c>
      <c r="BK1284" s="6">
        <f t="shared" si="62"/>
        <v>0.2177650429799427</v>
      </c>
    </row>
    <row r="1285" spans="1:63" ht="15.75" customHeight="1" x14ac:dyDescent="0.2">
      <c r="A1285" s="6" t="s">
        <v>1344</v>
      </c>
      <c r="B1285" s="6" t="s">
        <v>64</v>
      </c>
      <c r="C1285" s="6">
        <v>4</v>
      </c>
      <c r="D1285" s="6">
        <v>29</v>
      </c>
      <c r="E1285" s="6">
        <v>0</v>
      </c>
      <c r="F1285" s="6">
        <v>0</v>
      </c>
      <c r="G1285" s="6">
        <v>0.107</v>
      </c>
      <c r="H1285" s="6">
        <v>0</v>
      </c>
      <c r="I1285" s="6">
        <v>0</v>
      </c>
      <c r="Q1285" s="6">
        <v>1</v>
      </c>
      <c r="R1285" s="6">
        <v>2</v>
      </c>
      <c r="S1285" s="6">
        <v>6</v>
      </c>
      <c r="T1285" s="6">
        <v>455</v>
      </c>
      <c r="U1285" s="6">
        <v>7.4000000000000003E-3</v>
      </c>
      <c r="V1285" s="6">
        <v>0.54549999999999998</v>
      </c>
      <c r="W1285" s="6">
        <v>0.19259999999999999</v>
      </c>
      <c r="X1285" s="6">
        <v>10</v>
      </c>
      <c r="Y1285" s="6">
        <v>106</v>
      </c>
      <c r="Z1285" s="6">
        <v>1</v>
      </c>
      <c r="AA1285" s="6">
        <v>6</v>
      </c>
      <c r="AB1285" s="6">
        <v>0.3911</v>
      </c>
      <c r="AC1285" s="6">
        <v>9.0899999999999995E-2</v>
      </c>
      <c r="AD1285" s="6">
        <v>2.5000000000000001E-3</v>
      </c>
      <c r="AE1285" s="6">
        <v>16</v>
      </c>
      <c r="AF1285" s="6">
        <v>97</v>
      </c>
      <c r="AG1285" s="6">
        <v>1</v>
      </c>
      <c r="AH1285" s="6">
        <v>502</v>
      </c>
      <c r="AI1285" s="6">
        <v>0.3579</v>
      </c>
      <c r="AJ1285" s="6">
        <v>9.0899999999999995E-2</v>
      </c>
      <c r="AK1285" s="6">
        <v>0.21249999999999999</v>
      </c>
      <c r="AT1285" s="6">
        <f t="shared" si="63"/>
        <v>0</v>
      </c>
      <c r="AU1285" s="6" t="str">
        <f t="shared" si="64"/>
        <v/>
      </c>
      <c r="AV1285" s="6">
        <f t="shared" si="65"/>
        <v>227.5</v>
      </c>
      <c r="AW1285" s="7">
        <f t="shared" si="66"/>
        <v>5.6603773584905662E-2</v>
      </c>
      <c r="AX1285" s="6">
        <f t="shared" si="67"/>
        <v>5.1752577319587632</v>
      </c>
      <c r="AY1285" s="6" t="str">
        <f t="shared" si="68"/>
        <v/>
      </c>
      <c r="BA1285" s="6">
        <f>VLOOKUP(A1285, ALL_AP_DATA!$A$2:$F$3600, 6, FALSE)</f>
        <v>271</v>
      </c>
      <c r="BB1285" s="6">
        <f>VLOOKUP(A1285, projmetadata!$A$2:$D$2036, 4, FALSE)</f>
        <v>17038</v>
      </c>
      <c r="BC1285" s="6" t="e">
        <f t="array" aca="1" ref="BC1285" ca="1">_xludf.IFS(I1285&lt;&gt;0, F1285/I1285, P1285&lt;&gt;0, M1285/P1285, W1285&lt;&gt;0, T1285/W1285, AD1285&lt;&gt;0, AA1285/AD1285, AK1285&lt;&gt;0, AH1285/AK1285, AR1285&lt;&gt;0, AO1285/AR1285, TRUE, 0)</f>
        <v>#NAME?</v>
      </c>
      <c r="BE1285" s="6" t="e">
        <f t="shared" ca="1" si="60"/>
        <v>#NAME?</v>
      </c>
      <c r="BF1285" s="6" t="e">
        <f t="shared" ca="1" si="61"/>
        <v>#NAME?</v>
      </c>
      <c r="BG1285" s="6"/>
      <c r="BH1285" s="6">
        <f>VLOOKUP(A1285, ALL_AP_DATA!$A$2:$D$3600, 3, FALSE)</f>
        <v>158</v>
      </c>
      <c r="BI1285" s="6">
        <f>VLOOKUP(A1285, ALL_AP_DATA!$A$2:$E$3600, 5, FALSE)</f>
        <v>2362</v>
      </c>
      <c r="BJ1285" s="6">
        <f t="shared" si="69"/>
        <v>8.7158671586715872</v>
      </c>
      <c r="BK1285" s="6">
        <f t="shared" si="62"/>
        <v>0.58302583025830257</v>
      </c>
    </row>
    <row r="1286" spans="1:63" ht="15.75" customHeight="1" x14ac:dyDescent="0.2">
      <c r="A1286" s="6" t="s">
        <v>1345</v>
      </c>
      <c r="B1286" s="6" t="s">
        <v>64</v>
      </c>
      <c r="C1286" s="6">
        <v>4</v>
      </c>
      <c r="D1286" s="6">
        <v>10</v>
      </c>
      <c r="E1286" s="6">
        <v>1</v>
      </c>
      <c r="F1286" s="6">
        <v>16</v>
      </c>
      <c r="G1286" s="6">
        <v>3.8800000000000001E-2</v>
      </c>
      <c r="H1286" s="6">
        <v>1</v>
      </c>
      <c r="I1286" s="6">
        <v>0.2712</v>
      </c>
      <c r="X1286" s="6">
        <v>7</v>
      </c>
      <c r="Y1286" s="6">
        <v>51</v>
      </c>
      <c r="Z1286" s="6">
        <v>1</v>
      </c>
      <c r="AA1286" s="6">
        <v>11</v>
      </c>
      <c r="AB1286" s="6">
        <v>0.19769999999999999</v>
      </c>
      <c r="AC1286" s="6">
        <v>1</v>
      </c>
      <c r="AD1286" s="6">
        <v>0.18640000000000001</v>
      </c>
      <c r="AE1286" s="6">
        <v>28</v>
      </c>
      <c r="AF1286" s="6">
        <v>101</v>
      </c>
      <c r="AG1286" s="6">
        <v>1</v>
      </c>
      <c r="AH1286" s="6">
        <v>19</v>
      </c>
      <c r="AI1286" s="6">
        <v>0.39150000000000001</v>
      </c>
      <c r="AJ1286" s="6">
        <v>1</v>
      </c>
      <c r="AK1286" s="6">
        <v>0.32200000000000001</v>
      </c>
      <c r="AT1286" s="6">
        <f t="shared" si="63"/>
        <v>1.6</v>
      </c>
      <c r="AU1286" s="6" t="str">
        <f t="shared" si="64"/>
        <v/>
      </c>
      <c r="AV1286" s="6" t="str">
        <f t="shared" si="65"/>
        <v/>
      </c>
      <c r="AW1286" s="7">
        <f t="shared" si="66"/>
        <v>0.21568627450980393</v>
      </c>
      <c r="AX1286" s="6">
        <f t="shared" si="67"/>
        <v>0.18811881188118812</v>
      </c>
      <c r="AY1286" s="6" t="str">
        <f t="shared" si="68"/>
        <v/>
      </c>
      <c r="BA1286" s="6">
        <f>VLOOKUP(A1286, ALL_AP_DATA!$A$2:$F$3600, 6, FALSE)</f>
        <v>258</v>
      </c>
      <c r="BB1286" s="6">
        <f>VLOOKUP(A1286, projmetadata!$A$2:$D$2036, 4, FALSE)</f>
        <v>18440</v>
      </c>
      <c r="BC1286" s="6" t="e">
        <f t="array" aca="1" ref="BC1286" ca="1">_xludf.IFS(I1286&lt;&gt;0, F1286/I1286, P1286&lt;&gt;0, M1286/P1286, W1286&lt;&gt;0, T1286/W1286, AD1286&lt;&gt;0, AA1286/AD1286, AK1286&lt;&gt;0, AH1286/AK1286, AR1286&lt;&gt;0, AO1286/AR1286, TRUE, 0)</f>
        <v>#NAME?</v>
      </c>
      <c r="BE1286" s="6" t="e">
        <f t="shared" ca="1" si="60"/>
        <v>#NAME?</v>
      </c>
      <c r="BF1286" s="6" t="e">
        <f t="shared" ca="1" si="61"/>
        <v>#NAME?</v>
      </c>
      <c r="BG1286" s="6"/>
      <c r="BH1286" s="6">
        <f>VLOOKUP(A1286, ALL_AP_DATA!$A$2:$D$3600, 3, FALSE)</f>
        <v>130</v>
      </c>
      <c r="BI1286" s="6">
        <f>VLOOKUP(A1286, ALL_AP_DATA!$A$2:$E$3600, 5, FALSE)</f>
        <v>59</v>
      </c>
      <c r="BJ1286" s="6">
        <f t="shared" si="69"/>
        <v>0.22868217054263565</v>
      </c>
      <c r="BK1286" s="6">
        <f t="shared" si="62"/>
        <v>0.50387596899224807</v>
      </c>
    </row>
    <row r="1287" spans="1:63" ht="15.75" customHeight="1" x14ac:dyDescent="0.2">
      <c r="A1287" s="6" t="s">
        <v>1346</v>
      </c>
      <c r="B1287" s="6" t="s">
        <v>64</v>
      </c>
      <c r="C1287" s="6">
        <v>5</v>
      </c>
      <c r="D1287" s="6">
        <v>57</v>
      </c>
      <c r="E1287" s="6">
        <v>3</v>
      </c>
      <c r="F1287" s="6">
        <v>71</v>
      </c>
      <c r="G1287" s="6">
        <v>0.1082</v>
      </c>
      <c r="H1287" s="6">
        <v>0.5</v>
      </c>
      <c r="I1287" s="6">
        <v>7.7299999999999994E-2</v>
      </c>
      <c r="X1287" s="6">
        <v>14</v>
      </c>
      <c r="Y1287" s="6">
        <v>64</v>
      </c>
      <c r="Z1287" s="6">
        <v>4</v>
      </c>
      <c r="AA1287" s="6">
        <v>97</v>
      </c>
      <c r="AB1287" s="6">
        <v>0.12139999999999999</v>
      </c>
      <c r="AC1287" s="6">
        <v>0.66669999999999996</v>
      </c>
      <c r="AD1287" s="6">
        <v>0.1057</v>
      </c>
      <c r="AE1287" s="6">
        <v>21</v>
      </c>
      <c r="AF1287" s="6">
        <v>113</v>
      </c>
      <c r="AG1287" s="6">
        <v>3</v>
      </c>
      <c r="AH1287" s="6">
        <v>73</v>
      </c>
      <c r="AI1287" s="6">
        <v>0.21440000000000001</v>
      </c>
      <c r="AJ1287" s="6">
        <v>0.5</v>
      </c>
      <c r="AK1287" s="6">
        <v>7.9500000000000001E-2</v>
      </c>
      <c r="AT1287" s="6">
        <f t="shared" si="63"/>
        <v>1.2456140350877194</v>
      </c>
      <c r="AU1287" s="6" t="str">
        <f t="shared" si="64"/>
        <v/>
      </c>
      <c r="AV1287" s="6" t="str">
        <f t="shared" si="65"/>
        <v/>
      </c>
      <c r="AW1287" s="7">
        <f t="shared" si="66"/>
        <v>1.515625</v>
      </c>
      <c r="AX1287" s="6">
        <f t="shared" si="67"/>
        <v>0.64601769911504425</v>
      </c>
      <c r="AY1287" s="6" t="str">
        <f t="shared" si="68"/>
        <v/>
      </c>
      <c r="BA1287" s="6">
        <f>VLOOKUP(A1287, ALL_AP_DATA!$A$2:$F$3600, 6, FALSE)</f>
        <v>527</v>
      </c>
      <c r="BB1287" s="6">
        <f>VLOOKUP(A1287, projmetadata!$A$2:$D$2036, 4, FALSE)</f>
        <v>39659</v>
      </c>
      <c r="BC1287" s="6" t="e">
        <f t="array" aca="1" ref="BC1287" ca="1">_xludf.IFS(I1287&lt;&gt;0, F1287/I1287, P1287&lt;&gt;0, M1287/P1287, W1287&lt;&gt;0, T1287/W1287, AD1287&lt;&gt;0, AA1287/AD1287, AK1287&lt;&gt;0, AH1287/AK1287, AR1287&lt;&gt;0, AO1287/AR1287, TRUE, 0)</f>
        <v>#NAME?</v>
      </c>
      <c r="BE1287" s="6" t="e">
        <f t="shared" ca="1" si="60"/>
        <v>#NAME?</v>
      </c>
      <c r="BF1287" s="6" t="e">
        <f t="shared" ca="1" si="61"/>
        <v>#NAME?</v>
      </c>
      <c r="BG1287" s="6"/>
      <c r="BH1287" s="6">
        <f>VLOOKUP(A1287, ALL_AP_DATA!$A$2:$D$3600, 3, FALSE)</f>
        <v>144</v>
      </c>
      <c r="BI1287" s="6">
        <f>VLOOKUP(A1287, ALL_AP_DATA!$A$2:$E$3600, 5, FALSE)</f>
        <v>918</v>
      </c>
      <c r="BJ1287" s="6">
        <f t="shared" si="69"/>
        <v>1.7419354838709677</v>
      </c>
      <c r="BK1287" s="6">
        <f t="shared" si="62"/>
        <v>0.27324478178368122</v>
      </c>
    </row>
    <row r="1288" spans="1:63" ht="15.75" customHeight="1" x14ac:dyDescent="0.2">
      <c r="A1288" s="6" t="s">
        <v>1347</v>
      </c>
      <c r="B1288" s="6" t="s">
        <v>64</v>
      </c>
      <c r="C1288" s="6">
        <v>6</v>
      </c>
      <c r="D1288" s="6">
        <v>19</v>
      </c>
      <c r="E1288" s="6">
        <v>17</v>
      </c>
      <c r="F1288" s="6">
        <v>1123</v>
      </c>
      <c r="G1288" s="6">
        <v>4.2299999999999997E-2</v>
      </c>
      <c r="H1288" s="6">
        <v>0.31480000000000002</v>
      </c>
      <c r="I1288" s="6">
        <v>0.37509999999999999</v>
      </c>
      <c r="Q1288" s="6">
        <v>2</v>
      </c>
      <c r="R1288" s="6">
        <v>10</v>
      </c>
      <c r="S1288" s="6">
        <v>20</v>
      </c>
      <c r="T1288" s="6">
        <v>1745</v>
      </c>
      <c r="U1288" s="6">
        <v>2.23E-2</v>
      </c>
      <c r="V1288" s="6">
        <v>0.37040000000000001</v>
      </c>
      <c r="W1288" s="6">
        <v>0.58279999999999998</v>
      </c>
      <c r="X1288" s="6">
        <v>18</v>
      </c>
      <c r="Y1288" s="6">
        <v>115</v>
      </c>
      <c r="Z1288" s="6">
        <v>17</v>
      </c>
      <c r="AA1288" s="6">
        <v>689</v>
      </c>
      <c r="AB1288" s="6">
        <v>0.25609999999999999</v>
      </c>
      <c r="AC1288" s="6">
        <v>0.31480000000000002</v>
      </c>
      <c r="AD1288" s="6">
        <v>0.2301</v>
      </c>
      <c r="AE1288" s="6">
        <v>26</v>
      </c>
      <c r="AF1288" s="6">
        <v>107</v>
      </c>
      <c r="AG1288" s="6">
        <v>17</v>
      </c>
      <c r="AH1288" s="6">
        <v>715</v>
      </c>
      <c r="AI1288" s="6">
        <v>0.23830000000000001</v>
      </c>
      <c r="AJ1288" s="6">
        <v>0.31480000000000002</v>
      </c>
      <c r="AK1288" s="6">
        <v>0.23880000000000001</v>
      </c>
      <c r="AT1288" s="6">
        <f t="shared" si="63"/>
        <v>59.10526315789474</v>
      </c>
      <c r="AU1288" s="6" t="str">
        <f t="shared" si="64"/>
        <v/>
      </c>
      <c r="AV1288" s="6">
        <f t="shared" si="65"/>
        <v>174.5</v>
      </c>
      <c r="AW1288" s="7">
        <f t="shared" si="66"/>
        <v>5.9913043478260866</v>
      </c>
      <c r="AX1288" s="6">
        <f t="shared" si="67"/>
        <v>6.6822429906542054</v>
      </c>
      <c r="AY1288" s="6" t="str">
        <f t="shared" si="68"/>
        <v/>
      </c>
      <c r="BA1288" s="6">
        <f>VLOOKUP(A1288, ALL_AP_DATA!$A$2:$F$3600, 6, FALSE)</f>
        <v>449</v>
      </c>
      <c r="BB1288" s="6">
        <f>VLOOKUP(A1288, projmetadata!$A$2:$D$2036, 4, FALSE)</f>
        <v>46306</v>
      </c>
      <c r="BC1288" s="6" t="e">
        <f t="array" aca="1" ref="BC1288" ca="1">_xludf.IFS(I1288&lt;&gt;0, F1288/I1288, P1288&lt;&gt;0, M1288/P1288, W1288&lt;&gt;0, T1288/W1288, AD1288&lt;&gt;0, AA1288/AD1288, AK1288&lt;&gt;0, AH1288/AK1288, AR1288&lt;&gt;0, AO1288/AR1288, TRUE, 0)</f>
        <v>#NAME?</v>
      </c>
      <c r="BE1288" s="6" t="e">
        <f t="shared" ca="1" si="60"/>
        <v>#NAME?</v>
      </c>
      <c r="BF1288" s="6" t="e">
        <f t="shared" ca="1" si="61"/>
        <v>#NAME?</v>
      </c>
      <c r="BG1288" s="6"/>
      <c r="BH1288" s="6">
        <f>VLOOKUP(A1288, ALL_AP_DATA!$A$2:$D$3600, 3, FALSE)</f>
        <v>178</v>
      </c>
      <c r="BI1288" s="6">
        <f>VLOOKUP(A1288, ALL_AP_DATA!$A$2:$E$3600, 5, FALSE)</f>
        <v>2994</v>
      </c>
      <c r="BJ1288" s="6">
        <f t="shared" si="69"/>
        <v>6.6681514476614696</v>
      </c>
      <c r="BK1288" s="6">
        <f t="shared" si="62"/>
        <v>0.39643652561247217</v>
      </c>
    </row>
    <row r="1289" spans="1:63" ht="15.75" customHeight="1" x14ac:dyDescent="0.2">
      <c r="A1289" s="6" t="s">
        <v>1348</v>
      </c>
      <c r="B1289" s="6" t="s">
        <v>64</v>
      </c>
      <c r="C1289" s="6">
        <v>11</v>
      </c>
      <c r="D1289" s="6">
        <v>47</v>
      </c>
      <c r="E1289" s="6">
        <v>88</v>
      </c>
      <c r="F1289" s="6">
        <v>3414</v>
      </c>
      <c r="G1289" s="6">
        <v>2.9100000000000001E-2</v>
      </c>
      <c r="H1289" s="6">
        <v>0.22059999999999999</v>
      </c>
      <c r="I1289" s="6">
        <v>0.1087</v>
      </c>
      <c r="Q1289" s="6">
        <v>46</v>
      </c>
      <c r="R1289" s="6">
        <v>229</v>
      </c>
      <c r="S1289" s="6">
        <v>280</v>
      </c>
      <c r="T1289" s="6">
        <v>18992</v>
      </c>
      <c r="U1289" s="6">
        <v>0.14199999999999999</v>
      </c>
      <c r="V1289" s="6">
        <v>0.70179999999999998</v>
      </c>
      <c r="W1289" s="6">
        <v>0.60470000000000002</v>
      </c>
      <c r="X1289" s="6">
        <v>78</v>
      </c>
      <c r="Y1289" s="6">
        <v>536</v>
      </c>
      <c r="Z1289" s="6">
        <v>268</v>
      </c>
      <c r="AA1289" s="6">
        <v>12116</v>
      </c>
      <c r="AB1289" s="6">
        <v>0.33229999999999998</v>
      </c>
      <c r="AC1289" s="6">
        <v>0.67169999999999996</v>
      </c>
      <c r="AD1289" s="6">
        <v>0.38579999999999998</v>
      </c>
      <c r="AE1289" s="6">
        <v>178</v>
      </c>
      <c r="AF1289" s="6">
        <v>691</v>
      </c>
      <c r="AG1289" s="6">
        <v>322</v>
      </c>
      <c r="AH1289" s="6">
        <v>19009</v>
      </c>
      <c r="AI1289" s="6">
        <v>0.4284</v>
      </c>
      <c r="AJ1289" s="6">
        <v>0.80700000000000005</v>
      </c>
      <c r="AK1289" s="6">
        <v>0.60529999999999995</v>
      </c>
      <c r="AT1289" s="6">
        <f t="shared" si="63"/>
        <v>72.638297872340431</v>
      </c>
      <c r="AU1289" s="6" t="str">
        <f t="shared" si="64"/>
        <v/>
      </c>
      <c r="AV1289" s="6">
        <f t="shared" si="65"/>
        <v>82.93449781659389</v>
      </c>
      <c r="AW1289" s="7">
        <f t="shared" si="66"/>
        <v>22.604477611940297</v>
      </c>
      <c r="AX1289" s="6">
        <f t="shared" si="67"/>
        <v>27.509406657018815</v>
      </c>
      <c r="AY1289" s="6" t="str">
        <f t="shared" si="68"/>
        <v/>
      </c>
      <c r="BA1289" s="6">
        <f>VLOOKUP(A1289, ALL_AP_DATA!$A$2:$F$3600, 6, FALSE)</f>
        <v>1613</v>
      </c>
      <c r="BB1289" s="6">
        <f>VLOOKUP(A1289, projmetadata!$A$2:$D$2036, 4, FALSE)</f>
        <v>61887</v>
      </c>
      <c r="BC1289" s="6" t="e">
        <f t="array" aca="1" ref="BC1289" ca="1">_xludf.IFS(I1289&lt;&gt;0, F1289/I1289, P1289&lt;&gt;0, M1289/P1289, W1289&lt;&gt;0, T1289/W1289, AD1289&lt;&gt;0, AA1289/AD1289, AK1289&lt;&gt;0, AH1289/AK1289, AR1289&lt;&gt;0, AO1289/AR1289, TRUE, 0)</f>
        <v>#NAME?</v>
      </c>
      <c r="BE1289" s="6" t="e">
        <f t="shared" ca="1" si="60"/>
        <v>#NAME?</v>
      </c>
      <c r="BF1289" s="6" t="e">
        <f t="shared" ca="1" si="61"/>
        <v>#NAME?</v>
      </c>
      <c r="BG1289" s="6"/>
      <c r="BH1289" s="6">
        <f>VLOOKUP(A1289, ALL_AP_DATA!$A$2:$D$3600, 3, FALSE)</f>
        <v>1000</v>
      </c>
      <c r="BI1289" s="6">
        <f>VLOOKUP(A1289, ALL_AP_DATA!$A$2:$E$3600, 5, FALSE)</f>
        <v>31405</v>
      </c>
      <c r="BJ1289" s="6">
        <f t="shared" si="69"/>
        <v>19.469931804091754</v>
      </c>
      <c r="BK1289" s="6">
        <f t="shared" si="62"/>
        <v>0.61996280223186606</v>
      </c>
    </row>
    <row r="1290" spans="1:63" ht="15.75" customHeight="1" x14ac:dyDescent="0.2">
      <c r="A1290" s="6" t="s">
        <v>1349</v>
      </c>
      <c r="B1290" s="6" t="s">
        <v>64</v>
      </c>
      <c r="C1290" s="6">
        <v>1</v>
      </c>
      <c r="D1290" s="6">
        <v>27</v>
      </c>
      <c r="E1290" s="6">
        <v>6</v>
      </c>
      <c r="F1290" s="6">
        <v>127</v>
      </c>
      <c r="G1290" s="6">
        <v>0.2477</v>
      </c>
      <c r="H1290" s="6">
        <v>0.85709999999999997</v>
      </c>
      <c r="I1290" s="6">
        <v>0.52259999999999995</v>
      </c>
      <c r="X1290" s="6">
        <v>5</v>
      </c>
      <c r="Y1290" s="6">
        <v>46</v>
      </c>
      <c r="Z1290" s="6">
        <v>6</v>
      </c>
      <c r="AA1290" s="6">
        <v>127</v>
      </c>
      <c r="AB1290" s="6">
        <v>0.42199999999999999</v>
      </c>
      <c r="AC1290" s="6">
        <v>0.85709999999999997</v>
      </c>
      <c r="AD1290" s="6">
        <v>0.52259999999999995</v>
      </c>
      <c r="AE1290" s="6">
        <v>9</v>
      </c>
      <c r="AF1290" s="6">
        <v>64</v>
      </c>
      <c r="AG1290" s="6">
        <v>7</v>
      </c>
      <c r="AH1290" s="6">
        <v>243</v>
      </c>
      <c r="AI1290" s="6">
        <v>0.58720000000000006</v>
      </c>
      <c r="AJ1290" s="6">
        <v>1</v>
      </c>
      <c r="AK1290" s="6">
        <v>1</v>
      </c>
      <c r="AT1290" s="6">
        <f t="shared" si="63"/>
        <v>4.7037037037037033</v>
      </c>
      <c r="AU1290" s="6" t="str">
        <f t="shared" si="64"/>
        <v/>
      </c>
      <c r="AV1290" s="6" t="str">
        <f t="shared" si="65"/>
        <v/>
      </c>
      <c r="AW1290" s="7">
        <f t="shared" si="66"/>
        <v>2.7608695652173911</v>
      </c>
      <c r="AX1290" s="6">
        <f t="shared" si="67"/>
        <v>3.796875</v>
      </c>
      <c r="AY1290" s="6" t="str">
        <f t="shared" si="68"/>
        <v/>
      </c>
      <c r="BA1290" s="6">
        <f>VLOOKUP(A1290, ALL_AP_DATA!$A$2:$F$3600, 6, FALSE)</f>
        <v>109</v>
      </c>
      <c r="BB1290" s="6">
        <f>VLOOKUP(A1290, projmetadata!$A$2:$D$2036, 4, FALSE)</f>
        <v>15537</v>
      </c>
      <c r="BC1290" s="6" t="e">
        <f t="array" aca="1" ref="BC1290" ca="1">_xludf.IFS(I1290&lt;&gt;0, F1290/I1290, P1290&lt;&gt;0, M1290/P1290, W1290&lt;&gt;0, T1290/W1290, AD1290&lt;&gt;0, AA1290/AD1290, AK1290&lt;&gt;0, AH1290/AK1290, AR1290&lt;&gt;0, AO1290/AR1290, TRUE, 0)</f>
        <v>#NAME?</v>
      </c>
      <c r="BE1290" s="6" t="e">
        <f t="shared" ca="1" si="60"/>
        <v>#NAME?</v>
      </c>
      <c r="BF1290" s="6" t="e">
        <f t="shared" ca="1" si="61"/>
        <v>#NAME?</v>
      </c>
      <c r="BG1290" s="6"/>
      <c r="BH1290" s="6">
        <f>VLOOKUP(A1290, ALL_AP_DATA!$A$2:$D$3600, 3, FALSE)</f>
        <v>83</v>
      </c>
      <c r="BI1290" s="6">
        <f>VLOOKUP(A1290, ALL_AP_DATA!$A$2:$E$3600, 5, FALSE)</f>
        <v>243</v>
      </c>
      <c r="BJ1290" s="6">
        <f t="shared" si="69"/>
        <v>2.2293577981651378</v>
      </c>
      <c r="BK1290" s="6">
        <f t="shared" si="62"/>
        <v>0.76146788990825687</v>
      </c>
    </row>
    <row r="1291" spans="1:63" ht="15.75" customHeight="1" x14ac:dyDescent="0.2">
      <c r="A1291" s="6" t="s">
        <v>1350</v>
      </c>
      <c r="B1291" s="6" t="s">
        <v>64</v>
      </c>
      <c r="C1291" s="6">
        <v>22</v>
      </c>
      <c r="D1291" s="6">
        <v>98</v>
      </c>
      <c r="E1291" s="6">
        <v>24</v>
      </c>
      <c r="F1291" s="6">
        <v>891</v>
      </c>
      <c r="G1291" s="6">
        <v>4.7100000000000003E-2</v>
      </c>
      <c r="H1291" s="6">
        <v>0.32879999999999998</v>
      </c>
      <c r="I1291" s="6">
        <v>0.12379999999999999</v>
      </c>
      <c r="Q1291" s="6">
        <v>7</v>
      </c>
      <c r="R1291" s="6">
        <v>25</v>
      </c>
      <c r="S1291" s="6">
        <v>35</v>
      </c>
      <c r="T1291" s="6">
        <v>2028</v>
      </c>
      <c r="U1291" s="6">
        <v>1.2E-2</v>
      </c>
      <c r="V1291" s="6">
        <v>0.47949999999999998</v>
      </c>
      <c r="W1291" s="6">
        <v>0.28179999999999999</v>
      </c>
      <c r="X1291" s="6">
        <v>66</v>
      </c>
      <c r="Y1291" s="6">
        <v>566</v>
      </c>
      <c r="Z1291" s="6">
        <v>49</v>
      </c>
      <c r="AA1291" s="6">
        <v>2586</v>
      </c>
      <c r="AB1291" s="6">
        <v>0.27189999999999998</v>
      </c>
      <c r="AC1291" s="6">
        <v>0.67120000000000002</v>
      </c>
      <c r="AD1291" s="6">
        <v>0.3594</v>
      </c>
      <c r="AE1291" s="6">
        <v>178</v>
      </c>
      <c r="AF1291" s="6">
        <v>860</v>
      </c>
      <c r="AG1291" s="6">
        <v>65</v>
      </c>
      <c r="AH1291" s="6">
        <v>4925</v>
      </c>
      <c r="AI1291" s="6">
        <v>0.41310000000000002</v>
      </c>
      <c r="AJ1291" s="6">
        <v>0.89039999999999997</v>
      </c>
      <c r="AK1291" s="6">
        <v>0.68440000000000001</v>
      </c>
      <c r="AT1291" s="6">
        <f t="shared" si="63"/>
        <v>9.091836734693878</v>
      </c>
      <c r="AU1291" s="6" t="str">
        <f t="shared" si="64"/>
        <v/>
      </c>
      <c r="AV1291" s="6">
        <f t="shared" si="65"/>
        <v>81.12</v>
      </c>
      <c r="AW1291" s="7">
        <f t="shared" si="66"/>
        <v>4.5689045936395756</v>
      </c>
      <c r="AX1291" s="6">
        <f t="shared" si="67"/>
        <v>5.7267441860465116</v>
      </c>
      <c r="AY1291" s="6" t="str">
        <f t="shared" si="68"/>
        <v/>
      </c>
      <c r="BA1291" s="6">
        <f>VLOOKUP(A1291, ALL_AP_DATA!$A$2:$F$3600, 6, FALSE)</f>
        <v>2082</v>
      </c>
      <c r="BB1291" s="6">
        <f>VLOOKUP(A1291, projmetadata!$A$2:$D$2036, 4, FALSE)</f>
        <v>186592</v>
      </c>
      <c r="BC1291" s="6" t="e">
        <f t="array" aca="1" ref="BC1291" ca="1">_xludf.IFS(I1291&lt;&gt;0, F1291/I1291, P1291&lt;&gt;0, M1291/P1291, W1291&lt;&gt;0, T1291/W1291, AD1291&lt;&gt;0, AA1291/AD1291, AK1291&lt;&gt;0, AH1291/AK1291, AR1291&lt;&gt;0, AO1291/AR1291, TRUE, 0)</f>
        <v>#NAME?</v>
      </c>
      <c r="BE1291" s="6" t="e">
        <f t="shared" ca="1" si="60"/>
        <v>#NAME?</v>
      </c>
      <c r="BF1291" s="6" t="e">
        <f t="shared" ca="1" si="61"/>
        <v>#NAME?</v>
      </c>
      <c r="BG1291" s="6"/>
      <c r="BH1291" s="6">
        <f>VLOOKUP(A1291, ALL_AP_DATA!$A$2:$D$3600, 3, FALSE)</f>
        <v>1139</v>
      </c>
      <c r="BI1291" s="6">
        <f>VLOOKUP(A1291, ALL_AP_DATA!$A$2:$E$3600, 5, FALSE)</f>
        <v>7196</v>
      </c>
      <c r="BJ1291" s="6">
        <f t="shared" si="69"/>
        <v>3.4562920268972142</v>
      </c>
      <c r="BK1291" s="6">
        <f t="shared" si="62"/>
        <v>0.54707012487992313</v>
      </c>
    </row>
    <row r="1292" spans="1:63" ht="15.75" customHeight="1" x14ac:dyDescent="0.2">
      <c r="A1292" s="6" t="s">
        <v>1351</v>
      </c>
      <c r="B1292" s="6" t="s">
        <v>64</v>
      </c>
      <c r="C1292" s="6">
        <v>1</v>
      </c>
      <c r="D1292" s="6">
        <v>6</v>
      </c>
      <c r="E1292" s="6">
        <v>39</v>
      </c>
      <c r="F1292" s="6">
        <v>783</v>
      </c>
      <c r="G1292" s="6">
        <v>5.7099999999999998E-2</v>
      </c>
      <c r="H1292" s="6">
        <v>0.47560000000000002</v>
      </c>
      <c r="I1292" s="6">
        <v>0.12429999999999999</v>
      </c>
      <c r="Q1292" s="6">
        <v>3</v>
      </c>
      <c r="R1292" s="6">
        <v>6</v>
      </c>
      <c r="S1292" s="6">
        <v>10</v>
      </c>
      <c r="T1292" s="6">
        <v>943</v>
      </c>
      <c r="U1292" s="6">
        <v>5.7099999999999998E-2</v>
      </c>
      <c r="V1292" s="6">
        <v>0.122</v>
      </c>
      <c r="W1292" s="6">
        <v>0.14979999999999999</v>
      </c>
      <c r="X1292" s="6">
        <v>1</v>
      </c>
      <c r="Y1292" s="6">
        <v>11</v>
      </c>
      <c r="Z1292" s="6">
        <v>39</v>
      </c>
      <c r="AA1292" s="6">
        <v>854</v>
      </c>
      <c r="AB1292" s="6">
        <v>0.1048</v>
      </c>
      <c r="AC1292" s="6">
        <v>0.47560000000000002</v>
      </c>
      <c r="AD1292" s="6">
        <v>0.1356</v>
      </c>
      <c r="AE1292" s="6">
        <v>1</v>
      </c>
      <c r="AF1292" s="6">
        <v>39</v>
      </c>
      <c r="AG1292" s="6">
        <v>38</v>
      </c>
      <c r="AH1292" s="6">
        <v>3147</v>
      </c>
      <c r="AI1292" s="6">
        <v>0.37140000000000001</v>
      </c>
      <c r="AJ1292" s="6">
        <v>0.46339999999999998</v>
      </c>
      <c r="AK1292" s="6">
        <v>0.49980000000000002</v>
      </c>
      <c r="AT1292" s="6">
        <f t="shared" si="63"/>
        <v>130.5</v>
      </c>
      <c r="AU1292" s="6" t="str">
        <f t="shared" si="64"/>
        <v/>
      </c>
      <c r="AV1292" s="6">
        <f t="shared" si="65"/>
        <v>157.16666666666666</v>
      </c>
      <c r="AW1292" s="7">
        <f t="shared" si="66"/>
        <v>77.63636363636364</v>
      </c>
      <c r="AX1292" s="6">
        <f t="shared" si="67"/>
        <v>80.692307692307693</v>
      </c>
      <c r="AY1292" s="6" t="str">
        <f t="shared" si="68"/>
        <v/>
      </c>
      <c r="BA1292" s="6">
        <f>VLOOKUP(A1292, ALL_AP_DATA!$A$2:$F$3600, 6, FALSE)</f>
        <v>105</v>
      </c>
      <c r="BB1292" s="6">
        <f>VLOOKUP(A1292, projmetadata!$A$2:$D$2036, 4, FALSE)</f>
        <v>5849</v>
      </c>
      <c r="BC1292" s="6" t="e">
        <f t="array" aca="1" ref="BC1292" ca="1">_xludf.IFS(I1292&lt;&gt;0, F1292/I1292, P1292&lt;&gt;0, M1292/P1292, W1292&lt;&gt;0, T1292/W1292, AD1292&lt;&gt;0, AA1292/AD1292, AK1292&lt;&gt;0, AH1292/AK1292, AR1292&lt;&gt;0, AO1292/AR1292, TRUE, 0)</f>
        <v>#NAME?</v>
      </c>
      <c r="BE1292" s="6" t="e">
        <f t="shared" ca="1" si="60"/>
        <v>#NAME?</v>
      </c>
      <c r="BF1292" s="6" t="e">
        <f t="shared" ca="1" si="61"/>
        <v>#NAME?</v>
      </c>
      <c r="BG1292" s="6"/>
      <c r="BH1292" s="6">
        <f>VLOOKUP(A1292, ALL_AP_DATA!$A$2:$D$3600, 3, FALSE)</f>
        <v>53</v>
      </c>
      <c r="BI1292" s="6">
        <f>VLOOKUP(A1292, ALL_AP_DATA!$A$2:$E$3600, 5, FALSE)</f>
        <v>6297</v>
      </c>
      <c r="BJ1292" s="6">
        <f t="shared" si="69"/>
        <v>59.971428571428568</v>
      </c>
      <c r="BK1292" s="6">
        <f t="shared" si="62"/>
        <v>0.50476190476190474</v>
      </c>
    </row>
    <row r="1293" spans="1:63" ht="15.75" customHeight="1" x14ac:dyDescent="0.2">
      <c r="A1293" s="6" t="s">
        <v>1352</v>
      </c>
      <c r="B1293" s="6" t="s">
        <v>64</v>
      </c>
      <c r="X1293" s="6">
        <v>1</v>
      </c>
      <c r="Y1293" s="6">
        <v>5</v>
      </c>
      <c r="Z1293" s="6">
        <v>1</v>
      </c>
      <c r="AA1293" s="6">
        <v>12</v>
      </c>
      <c r="AB1293" s="6">
        <v>2.92E-2</v>
      </c>
      <c r="AC1293" s="6">
        <v>0.1429</v>
      </c>
      <c r="AD1293" s="6">
        <v>0.12770000000000001</v>
      </c>
      <c r="AE1293" s="6">
        <v>13</v>
      </c>
      <c r="AF1293" s="6">
        <v>48</v>
      </c>
      <c r="AG1293" s="6">
        <v>4</v>
      </c>
      <c r="AH1293" s="6">
        <v>28</v>
      </c>
      <c r="AI1293" s="6">
        <v>0.28070000000000001</v>
      </c>
      <c r="AJ1293" s="6">
        <v>0.57140000000000002</v>
      </c>
      <c r="AK1293" s="6">
        <v>0.2979</v>
      </c>
      <c r="AT1293" s="6" t="str">
        <f t="shared" si="63"/>
        <v/>
      </c>
      <c r="AU1293" s="6" t="str">
        <f t="shared" si="64"/>
        <v/>
      </c>
      <c r="AV1293" s="6" t="str">
        <f t="shared" si="65"/>
        <v/>
      </c>
      <c r="AW1293" s="7">
        <f t="shared" si="66"/>
        <v>2.4</v>
      </c>
      <c r="AX1293" s="6">
        <f t="shared" si="67"/>
        <v>0.58333333333333337</v>
      </c>
      <c r="AY1293" s="6" t="str">
        <f t="shared" si="68"/>
        <v/>
      </c>
      <c r="BA1293" s="6">
        <f>VLOOKUP(A1293, ALL_AP_DATA!$A$2:$F$3600, 6, FALSE)</f>
        <v>171</v>
      </c>
      <c r="BB1293" s="6">
        <f>VLOOKUP(A1293, projmetadata!$A$2:$D$2036, 4, FALSE)</f>
        <v>20866</v>
      </c>
      <c r="BC1293" s="6" t="e">
        <f t="array" aca="1" ref="BC1293" ca="1">_xludf.IFS(I1293&lt;&gt;0, F1293/I1293, P1293&lt;&gt;0, M1293/P1293, W1293&lt;&gt;0, T1293/W1293, AD1293&lt;&gt;0, AA1293/AD1293, AK1293&lt;&gt;0, AH1293/AK1293, AR1293&lt;&gt;0, AO1293/AR1293, TRUE, 0)</f>
        <v>#NAME?</v>
      </c>
      <c r="BE1293" s="6" t="e">
        <f t="shared" ca="1" si="60"/>
        <v>#NAME?</v>
      </c>
      <c r="BF1293" s="6" t="e">
        <f t="shared" ca="1" si="61"/>
        <v>#NAME?</v>
      </c>
      <c r="BG1293" s="6"/>
      <c r="BH1293" s="6">
        <f>VLOOKUP(A1293, ALL_AP_DATA!$A$2:$D$3600, 3, FALSE)</f>
        <v>53</v>
      </c>
      <c r="BI1293" s="6">
        <f>VLOOKUP(A1293, ALL_AP_DATA!$A$2:$E$3600, 5, FALSE)</f>
        <v>94</v>
      </c>
      <c r="BJ1293" s="6">
        <f t="shared" si="69"/>
        <v>0.54970760233918126</v>
      </c>
      <c r="BK1293" s="6">
        <f t="shared" si="62"/>
        <v>0.30994152046783624</v>
      </c>
    </row>
    <row r="1294" spans="1:63" ht="15.75" customHeight="1" x14ac:dyDescent="0.2">
      <c r="A1294" s="6" t="s">
        <v>1353</v>
      </c>
      <c r="B1294" s="6" t="s">
        <v>64</v>
      </c>
      <c r="C1294" s="6">
        <v>9</v>
      </c>
      <c r="D1294" s="6">
        <v>36</v>
      </c>
      <c r="E1294" s="6">
        <v>42</v>
      </c>
      <c r="F1294" s="6">
        <v>2580</v>
      </c>
      <c r="G1294" s="6">
        <v>7.0499999999999993E-2</v>
      </c>
      <c r="H1294" s="6">
        <v>0.38890000000000002</v>
      </c>
      <c r="I1294" s="6">
        <v>0.29970000000000002</v>
      </c>
      <c r="Q1294" s="6">
        <v>6</v>
      </c>
      <c r="R1294" s="6">
        <v>29</v>
      </c>
      <c r="S1294" s="6">
        <v>50</v>
      </c>
      <c r="T1294" s="6">
        <v>4611</v>
      </c>
      <c r="U1294" s="6">
        <v>5.6800000000000003E-2</v>
      </c>
      <c r="V1294" s="6">
        <v>0.46300000000000002</v>
      </c>
      <c r="W1294" s="6">
        <v>0.53559999999999997</v>
      </c>
      <c r="X1294" s="6">
        <v>12</v>
      </c>
      <c r="Y1294" s="6">
        <v>65</v>
      </c>
      <c r="Z1294" s="6">
        <v>45</v>
      </c>
      <c r="AA1294" s="6">
        <v>2533</v>
      </c>
      <c r="AB1294" s="6">
        <v>0.12720000000000001</v>
      </c>
      <c r="AC1294" s="6">
        <v>0.41670000000000001</v>
      </c>
      <c r="AD1294" s="6">
        <v>0.29420000000000002</v>
      </c>
      <c r="AE1294" s="6">
        <v>54</v>
      </c>
      <c r="AF1294" s="6">
        <v>191</v>
      </c>
      <c r="AG1294" s="6">
        <v>89</v>
      </c>
      <c r="AH1294" s="6">
        <v>5502</v>
      </c>
      <c r="AI1294" s="6">
        <v>0.37380000000000002</v>
      </c>
      <c r="AJ1294" s="6">
        <v>0.82410000000000005</v>
      </c>
      <c r="AK1294" s="6">
        <v>0.6391</v>
      </c>
      <c r="AL1294" s="6">
        <v>1</v>
      </c>
      <c r="AM1294" s="6">
        <v>19</v>
      </c>
      <c r="AN1294" s="6">
        <v>45</v>
      </c>
      <c r="AO1294" s="6">
        <v>3671</v>
      </c>
      <c r="AP1294" s="6">
        <v>3.7199999999999997E-2</v>
      </c>
      <c r="AQ1294" s="6">
        <v>0.41670000000000001</v>
      </c>
      <c r="AR1294" s="6">
        <v>0.4264</v>
      </c>
      <c r="AT1294" s="6">
        <f t="shared" si="63"/>
        <v>71.666666666666671</v>
      </c>
      <c r="AU1294" s="6" t="str">
        <f t="shared" si="64"/>
        <v/>
      </c>
      <c r="AV1294" s="6">
        <f t="shared" si="65"/>
        <v>159</v>
      </c>
      <c r="AW1294" s="7">
        <f t="shared" si="66"/>
        <v>38.969230769230769</v>
      </c>
      <c r="AX1294" s="6">
        <f t="shared" si="67"/>
        <v>28.806282722513089</v>
      </c>
      <c r="AY1294" s="6">
        <f t="shared" si="68"/>
        <v>193.21052631578948</v>
      </c>
      <c r="BA1294" s="6">
        <f>VLOOKUP(A1294, ALL_AP_DATA!$A$2:$F$3600, 6, FALSE)</f>
        <v>511</v>
      </c>
      <c r="BB1294" s="6">
        <f>VLOOKUP(A1294, projmetadata!$A$2:$D$2036, 4, FALSE)</f>
        <v>33806</v>
      </c>
      <c r="BC1294" s="6" t="e">
        <f t="array" aca="1" ref="BC1294" ca="1">_xludf.IFS(I1294&lt;&gt;0, F1294/I1294, P1294&lt;&gt;0, M1294/P1294, W1294&lt;&gt;0, T1294/W1294, AD1294&lt;&gt;0, AA1294/AD1294, AK1294&lt;&gt;0, AH1294/AK1294, AR1294&lt;&gt;0, AO1294/AR1294, TRUE, 0)</f>
        <v>#NAME?</v>
      </c>
      <c r="BE1294" s="6" t="e">
        <f t="shared" ca="1" si="60"/>
        <v>#NAME?</v>
      </c>
      <c r="BF1294" s="6" t="e">
        <f t="shared" ca="1" si="61"/>
        <v>#NAME?</v>
      </c>
      <c r="BG1294" s="6"/>
      <c r="BH1294" s="6">
        <f>VLOOKUP(A1294, ALL_AP_DATA!$A$2:$D$3600, 3, FALSE)</f>
        <v>234</v>
      </c>
      <c r="BI1294" s="6">
        <f>VLOOKUP(A1294, ALL_AP_DATA!$A$2:$E$3600, 5, FALSE)</f>
        <v>8609</v>
      </c>
      <c r="BJ1294" s="6">
        <f t="shared" si="69"/>
        <v>16.847358121330725</v>
      </c>
      <c r="BK1294" s="6">
        <f t="shared" si="62"/>
        <v>0.45792563600782776</v>
      </c>
    </row>
    <row r="1295" spans="1:63" ht="15.75" customHeight="1" x14ac:dyDescent="0.2">
      <c r="A1295" s="6" t="s">
        <v>1354</v>
      </c>
      <c r="B1295" s="6" t="s">
        <v>64</v>
      </c>
      <c r="C1295" s="6">
        <v>1</v>
      </c>
      <c r="D1295" s="6">
        <v>2</v>
      </c>
      <c r="E1295" s="6">
        <v>4</v>
      </c>
      <c r="F1295" s="6">
        <v>95</v>
      </c>
      <c r="G1295" s="6">
        <v>7.4000000000000003E-3</v>
      </c>
      <c r="H1295" s="6">
        <v>0.1081</v>
      </c>
      <c r="I1295" s="6">
        <v>1.9300000000000001E-2</v>
      </c>
      <c r="Q1295" s="6">
        <v>2</v>
      </c>
      <c r="R1295" s="6">
        <v>5</v>
      </c>
      <c r="S1295" s="6">
        <v>11</v>
      </c>
      <c r="T1295" s="6">
        <v>2106</v>
      </c>
      <c r="U1295" s="6">
        <v>1.84E-2</v>
      </c>
      <c r="V1295" s="6">
        <v>0.29730000000000001</v>
      </c>
      <c r="W1295" s="6">
        <v>0.42849999999999999</v>
      </c>
      <c r="X1295" s="6">
        <v>4</v>
      </c>
      <c r="Y1295" s="6">
        <v>17</v>
      </c>
      <c r="Z1295" s="6">
        <v>10</v>
      </c>
      <c r="AA1295" s="6">
        <v>176</v>
      </c>
      <c r="AB1295" s="6">
        <v>6.25E-2</v>
      </c>
      <c r="AC1295" s="6">
        <v>0.27029999999999998</v>
      </c>
      <c r="AD1295" s="6">
        <v>3.5799999999999998E-2</v>
      </c>
      <c r="AE1295" s="6">
        <v>26</v>
      </c>
      <c r="AF1295" s="6">
        <v>156</v>
      </c>
      <c r="AG1295" s="6">
        <v>31</v>
      </c>
      <c r="AH1295" s="6">
        <v>2984</v>
      </c>
      <c r="AI1295" s="6">
        <v>0.57350000000000001</v>
      </c>
      <c r="AJ1295" s="6">
        <v>0.83779999999999999</v>
      </c>
      <c r="AK1295" s="6">
        <v>0.60709999999999997</v>
      </c>
      <c r="AT1295" s="6">
        <f t="shared" si="63"/>
        <v>47.5</v>
      </c>
      <c r="AU1295" s="6" t="str">
        <f t="shared" si="64"/>
        <v/>
      </c>
      <c r="AV1295" s="6">
        <f t="shared" si="65"/>
        <v>421.2</v>
      </c>
      <c r="AW1295" s="7">
        <f t="shared" si="66"/>
        <v>10.352941176470589</v>
      </c>
      <c r="AX1295" s="6">
        <f t="shared" si="67"/>
        <v>19.128205128205128</v>
      </c>
      <c r="AY1295" s="6" t="str">
        <f t="shared" si="68"/>
        <v/>
      </c>
      <c r="BA1295" s="6">
        <f>VLOOKUP(A1295, ALL_AP_DATA!$A$2:$F$3600, 6, FALSE)</f>
        <v>272</v>
      </c>
      <c r="BB1295" s="6">
        <f>VLOOKUP(A1295, projmetadata!$A$2:$D$2036, 4, FALSE)</f>
        <v>16923</v>
      </c>
      <c r="BC1295" s="6" t="e">
        <f t="array" aca="1" ref="BC1295" ca="1">_xludf.IFS(I1295&lt;&gt;0, F1295/I1295, P1295&lt;&gt;0, M1295/P1295, W1295&lt;&gt;0, T1295/W1295, AD1295&lt;&gt;0, AA1295/AD1295, AK1295&lt;&gt;0, AH1295/AK1295, AR1295&lt;&gt;0, AO1295/AR1295, TRUE, 0)</f>
        <v>#NAME?</v>
      </c>
      <c r="BE1295" s="6" t="e">
        <f t="shared" ca="1" si="60"/>
        <v>#NAME?</v>
      </c>
      <c r="BF1295" s="6" t="e">
        <f t="shared" ca="1" si="61"/>
        <v>#NAME?</v>
      </c>
      <c r="BG1295" s="6"/>
      <c r="BH1295" s="6">
        <f>VLOOKUP(A1295, ALL_AP_DATA!$A$2:$D$3600, 3, FALSE)</f>
        <v>164</v>
      </c>
      <c r="BI1295" s="6">
        <f>VLOOKUP(A1295, ALL_AP_DATA!$A$2:$E$3600, 5, FALSE)</f>
        <v>4915</v>
      </c>
      <c r="BJ1295" s="6">
        <f t="shared" si="69"/>
        <v>18.069852941176471</v>
      </c>
      <c r="BK1295" s="6">
        <f t="shared" si="62"/>
        <v>0.6029411764705882</v>
      </c>
    </row>
    <row r="1296" spans="1:63" ht="15.75" customHeight="1" x14ac:dyDescent="0.2">
      <c r="A1296" s="6" t="s">
        <v>1355</v>
      </c>
      <c r="B1296" s="6" t="s">
        <v>61</v>
      </c>
      <c r="C1296" s="6">
        <v>6</v>
      </c>
      <c r="D1296" s="6">
        <v>14</v>
      </c>
      <c r="E1296" s="6">
        <v>0</v>
      </c>
      <c r="F1296" s="6">
        <v>0</v>
      </c>
      <c r="G1296" s="6">
        <v>4.4999999999999997E-3</v>
      </c>
      <c r="H1296" s="6">
        <v>0</v>
      </c>
      <c r="I1296" s="6">
        <v>0</v>
      </c>
      <c r="Q1296" s="6">
        <v>2</v>
      </c>
      <c r="R1296" s="6">
        <v>5</v>
      </c>
      <c r="S1296" s="6">
        <v>10</v>
      </c>
      <c r="T1296" s="6">
        <v>192</v>
      </c>
      <c r="U1296" s="6">
        <v>1.6000000000000001E-3</v>
      </c>
      <c r="V1296" s="6">
        <v>0.20830000000000001</v>
      </c>
      <c r="W1296" s="6">
        <v>0.1079</v>
      </c>
      <c r="X1296" s="6">
        <v>155</v>
      </c>
      <c r="Y1296" s="6">
        <v>1770</v>
      </c>
      <c r="Z1296" s="6">
        <v>40</v>
      </c>
      <c r="AA1296" s="6">
        <v>1265</v>
      </c>
      <c r="AB1296" s="6">
        <v>0.56510000000000005</v>
      </c>
      <c r="AC1296" s="6">
        <v>0.83330000000000004</v>
      </c>
      <c r="AD1296" s="6">
        <v>0.71109999999999995</v>
      </c>
      <c r="AE1296" s="6">
        <v>69</v>
      </c>
      <c r="AF1296" s="6">
        <v>253</v>
      </c>
      <c r="AG1296" s="6">
        <v>25</v>
      </c>
      <c r="AH1296" s="6">
        <v>988</v>
      </c>
      <c r="AI1296" s="6">
        <v>8.0799999999999997E-2</v>
      </c>
      <c r="AJ1296" s="6">
        <v>0.52080000000000004</v>
      </c>
      <c r="AK1296" s="6">
        <v>0.5554</v>
      </c>
      <c r="AT1296" s="6">
        <f t="shared" si="63"/>
        <v>0</v>
      </c>
      <c r="AU1296" s="6" t="str">
        <f t="shared" si="64"/>
        <v/>
      </c>
      <c r="AV1296" s="6">
        <f t="shared" si="65"/>
        <v>38.4</v>
      </c>
      <c r="AW1296" s="7">
        <f t="shared" si="66"/>
        <v>0.71468926553672318</v>
      </c>
      <c r="AX1296" s="6">
        <f t="shared" si="67"/>
        <v>3.9051383399209487</v>
      </c>
      <c r="AY1296" s="6" t="str">
        <f t="shared" si="68"/>
        <v/>
      </c>
      <c r="BA1296" s="6">
        <f>VLOOKUP(A1296, ALL_AP_DATA!$A$2:$F$3600, 6, FALSE)</f>
        <v>3132</v>
      </c>
      <c r="BB1296" s="6">
        <f>VLOOKUP(A1296, projmetadata!$A$2:$D$2036, 4, FALSE)</f>
        <v>513218</v>
      </c>
      <c r="BC1296" s="6" t="e">
        <f t="array" aca="1" ref="BC1296" ca="1">_xludf.IFS(I1296&lt;&gt;0, F1296/I1296, P1296&lt;&gt;0, M1296/P1296, W1296&lt;&gt;0, T1296/W1296, AD1296&lt;&gt;0, AA1296/AD1296, AK1296&lt;&gt;0, AH1296/AK1296, AR1296&lt;&gt;0, AO1296/AR1296, TRUE, 0)</f>
        <v>#NAME?</v>
      </c>
      <c r="BE1296" s="6" t="e">
        <f t="shared" ca="1" si="60"/>
        <v>#NAME?</v>
      </c>
      <c r="BF1296" s="6" t="e">
        <f t="shared" ca="1" si="61"/>
        <v>#NAME?</v>
      </c>
      <c r="BG1296" s="6"/>
      <c r="BH1296" s="6">
        <f>VLOOKUP(A1296, ALL_AP_DATA!$A$2:$D$3600, 3, FALSE)</f>
        <v>1843</v>
      </c>
      <c r="BI1296" s="6">
        <f>VLOOKUP(A1296, ALL_AP_DATA!$A$2:$E$3600, 5, FALSE)</f>
        <v>1779</v>
      </c>
      <c r="BJ1296" s="6">
        <f t="shared" si="69"/>
        <v>0.56800766283524906</v>
      </c>
      <c r="BK1296" s="6">
        <f t="shared" si="62"/>
        <v>0.5884418901660281</v>
      </c>
    </row>
    <row r="1297" spans="1:63" ht="15.75" customHeight="1" x14ac:dyDescent="0.2">
      <c r="A1297" s="6" t="s">
        <v>1356</v>
      </c>
      <c r="B1297" s="6" t="s">
        <v>64</v>
      </c>
      <c r="C1297" s="6">
        <v>3</v>
      </c>
      <c r="D1297" s="6">
        <v>146</v>
      </c>
      <c r="E1297" s="6">
        <v>276</v>
      </c>
      <c r="F1297" s="6">
        <v>19902</v>
      </c>
      <c r="G1297" s="6">
        <v>0.65180000000000005</v>
      </c>
      <c r="H1297" s="6">
        <v>0.95499999999999996</v>
      </c>
      <c r="I1297" s="6">
        <v>0.89419999999999999</v>
      </c>
      <c r="J1297" s="6">
        <v>3</v>
      </c>
      <c r="K1297" s="6">
        <v>33</v>
      </c>
      <c r="L1297" s="6">
        <v>225</v>
      </c>
      <c r="M1297" s="6">
        <v>11530</v>
      </c>
      <c r="N1297" s="6">
        <v>0.14729999999999999</v>
      </c>
      <c r="O1297" s="6">
        <v>0.77849999999999997</v>
      </c>
      <c r="P1297" s="6">
        <v>0.51800000000000002</v>
      </c>
      <c r="Q1297" s="6">
        <v>18</v>
      </c>
      <c r="R1297" s="6">
        <v>64</v>
      </c>
      <c r="S1297" s="6">
        <v>244</v>
      </c>
      <c r="T1297" s="6">
        <v>14381</v>
      </c>
      <c r="U1297" s="6">
        <v>0.28570000000000001</v>
      </c>
      <c r="V1297" s="6">
        <v>0.84430000000000005</v>
      </c>
      <c r="W1297" s="6">
        <v>0.64610000000000001</v>
      </c>
      <c r="X1297" s="6">
        <v>12</v>
      </c>
      <c r="Y1297" s="6">
        <v>155</v>
      </c>
      <c r="Z1297" s="6">
        <v>277</v>
      </c>
      <c r="AA1297" s="6">
        <v>17604</v>
      </c>
      <c r="AB1297" s="6">
        <v>0.69199999999999995</v>
      </c>
      <c r="AC1297" s="6">
        <v>0.95850000000000002</v>
      </c>
      <c r="AD1297" s="6">
        <v>0.79090000000000005</v>
      </c>
      <c r="AE1297" s="6">
        <v>7</v>
      </c>
      <c r="AF1297" s="6">
        <v>133</v>
      </c>
      <c r="AG1297" s="6">
        <v>253</v>
      </c>
      <c r="AH1297" s="6">
        <v>15936</v>
      </c>
      <c r="AI1297" s="6">
        <v>0.59379999999999999</v>
      </c>
      <c r="AJ1297" s="6">
        <v>0.87539999999999996</v>
      </c>
      <c r="AK1297" s="6">
        <v>0.71599999999999997</v>
      </c>
      <c r="AL1297" s="6">
        <v>1</v>
      </c>
      <c r="AM1297" s="6">
        <v>28</v>
      </c>
      <c r="AN1297" s="6">
        <v>200</v>
      </c>
      <c r="AO1297" s="6">
        <v>9850</v>
      </c>
      <c r="AP1297" s="6">
        <v>0.125</v>
      </c>
      <c r="AQ1297" s="6">
        <v>0.69199999999999995</v>
      </c>
      <c r="AR1297" s="6">
        <v>0.4425</v>
      </c>
      <c r="AT1297" s="6">
        <f t="shared" si="63"/>
        <v>136.31506849315068</v>
      </c>
      <c r="AU1297" s="6">
        <f t="shared" si="64"/>
        <v>349.39393939393938</v>
      </c>
      <c r="AV1297" s="6">
        <f t="shared" si="65"/>
        <v>224.703125</v>
      </c>
      <c r="AW1297" s="7">
        <f t="shared" si="66"/>
        <v>113.5741935483871</v>
      </c>
      <c r="AX1297" s="6">
        <f t="shared" si="67"/>
        <v>119.81954887218045</v>
      </c>
      <c r="AY1297" s="6">
        <f t="shared" si="68"/>
        <v>351.78571428571428</v>
      </c>
      <c r="BA1297" s="6">
        <f>VLOOKUP(A1297, ALL_AP_DATA!$A$2:$F$3600, 6, FALSE)</f>
        <v>224</v>
      </c>
      <c r="BB1297" s="6">
        <f>VLOOKUP(A1297, projmetadata!$A$2:$D$2036, 4, FALSE)</f>
        <v>26020</v>
      </c>
      <c r="BC1297" s="6" t="e">
        <f t="array" aca="1" ref="BC1297" ca="1">_xludf.IFS(I1297&lt;&gt;0, F1297/I1297, P1297&lt;&gt;0, M1297/P1297, W1297&lt;&gt;0, T1297/W1297, AD1297&lt;&gt;0, AA1297/AD1297, AK1297&lt;&gt;0, AH1297/AK1297, AR1297&lt;&gt;0, AO1297/AR1297, TRUE, 0)</f>
        <v>#NAME?</v>
      </c>
      <c r="BE1297" s="6" t="e">
        <f t="shared" ca="1" si="60"/>
        <v>#NAME?</v>
      </c>
      <c r="BF1297" s="6" t="e">
        <f t="shared" ca="1" si="61"/>
        <v>#NAME?</v>
      </c>
      <c r="BG1297" s="6"/>
      <c r="BH1297" s="6">
        <f>VLOOKUP(A1297, ALL_AP_DATA!$A$2:$D$3600, 3, FALSE)</f>
        <v>181</v>
      </c>
      <c r="BI1297" s="6">
        <f>VLOOKUP(A1297, ALL_AP_DATA!$A$2:$E$3600, 5, FALSE)</f>
        <v>22258</v>
      </c>
      <c r="BJ1297" s="6">
        <f t="shared" si="69"/>
        <v>99.366071428571431</v>
      </c>
      <c r="BK1297" s="6">
        <f t="shared" si="62"/>
        <v>0.8080357142857143</v>
      </c>
    </row>
    <row r="1298" spans="1:63" ht="15.75" customHeight="1" x14ac:dyDescent="0.2">
      <c r="A1298" s="6" t="s">
        <v>1357</v>
      </c>
      <c r="B1298" s="6" t="s">
        <v>64</v>
      </c>
      <c r="C1298" s="6">
        <v>10</v>
      </c>
      <c r="D1298" s="6">
        <v>49</v>
      </c>
      <c r="E1298" s="6">
        <v>45</v>
      </c>
      <c r="F1298" s="6">
        <v>2179</v>
      </c>
      <c r="G1298" s="6">
        <v>5.9700000000000003E-2</v>
      </c>
      <c r="H1298" s="6">
        <v>0.53569999999999995</v>
      </c>
      <c r="I1298" s="6">
        <v>0.32900000000000001</v>
      </c>
      <c r="Q1298" s="6">
        <v>9</v>
      </c>
      <c r="R1298" s="6">
        <v>46</v>
      </c>
      <c r="S1298" s="6">
        <v>70</v>
      </c>
      <c r="T1298" s="6">
        <v>4198</v>
      </c>
      <c r="U1298" s="6">
        <v>5.6000000000000001E-2</v>
      </c>
      <c r="V1298" s="6">
        <v>0.83330000000000004</v>
      </c>
      <c r="W1298" s="6">
        <v>0.63380000000000003</v>
      </c>
      <c r="X1298" s="6">
        <v>12</v>
      </c>
      <c r="Y1298" s="6">
        <v>72</v>
      </c>
      <c r="Z1298" s="6">
        <v>48</v>
      </c>
      <c r="AA1298" s="6">
        <v>2700</v>
      </c>
      <c r="AB1298" s="6">
        <v>8.77E-2</v>
      </c>
      <c r="AC1298" s="6">
        <v>0.57140000000000002</v>
      </c>
      <c r="AD1298" s="6">
        <v>0.40760000000000002</v>
      </c>
      <c r="AE1298" s="6">
        <v>25</v>
      </c>
      <c r="AF1298" s="6">
        <v>141</v>
      </c>
      <c r="AG1298" s="6">
        <v>51</v>
      </c>
      <c r="AH1298" s="6">
        <v>3748</v>
      </c>
      <c r="AI1298" s="6">
        <v>0.17169999999999999</v>
      </c>
      <c r="AJ1298" s="6">
        <v>0.60709999999999997</v>
      </c>
      <c r="AK1298" s="6">
        <v>0.56579999999999997</v>
      </c>
      <c r="AT1298" s="6">
        <f t="shared" si="63"/>
        <v>44.469387755102041</v>
      </c>
      <c r="AU1298" s="6" t="str">
        <f t="shared" si="64"/>
        <v/>
      </c>
      <c r="AV1298" s="6">
        <f t="shared" si="65"/>
        <v>91.260869565217391</v>
      </c>
      <c r="AW1298" s="7">
        <f t="shared" si="66"/>
        <v>37.5</v>
      </c>
      <c r="AX1298" s="6">
        <f t="shared" si="67"/>
        <v>26.581560283687942</v>
      </c>
      <c r="AY1298" s="6" t="str">
        <f t="shared" si="68"/>
        <v/>
      </c>
      <c r="BA1298" s="6">
        <f>VLOOKUP(A1298, ALL_AP_DATA!$A$2:$F$3600, 6, FALSE)</f>
        <v>821</v>
      </c>
      <c r="BB1298" s="6">
        <f>VLOOKUP(A1298, projmetadata!$A$2:$D$2036, 4, FALSE)</f>
        <v>56482</v>
      </c>
      <c r="BC1298" s="6" t="e">
        <f t="array" aca="1" ref="BC1298" ca="1">_xludf.IFS(I1298&lt;&gt;0, F1298/I1298, P1298&lt;&gt;0, M1298/P1298, W1298&lt;&gt;0, T1298/W1298, AD1298&lt;&gt;0, AA1298/AD1298, AK1298&lt;&gt;0, AH1298/AK1298, AR1298&lt;&gt;0, AO1298/AR1298, TRUE, 0)</f>
        <v>#NAME?</v>
      </c>
      <c r="BE1298" s="6" t="e">
        <f t="shared" ca="1" si="60"/>
        <v>#NAME?</v>
      </c>
      <c r="BF1298" s="6" t="e">
        <f t="shared" ca="1" si="61"/>
        <v>#NAME?</v>
      </c>
      <c r="BG1298" s="6"/>
      <c r="BH1298" s="6">
        <f>VLOOKUP(A1298, ALL_AP_DATA!$A$2:$D$3600, 3, FALSE)</f>
        <v>230</v>
      </c>
      <c r="BI1298" s="6">
        <f>VLOOKUP(A1298, ALL_AP_DATA!$A$2:$E$3600, 5, FALSE)</f>
        <v>6624</v>
      </c>
      <c r="BJ1298" s="6">
        <f t="shared" si="69"/>
        <v>8.0682095006090133</v>
      </c>
      <c r="BK1298" s="6">
        <f t="shared" si="62"/>
        <v>0.28014616321559072</v>
      </c>
    </row>
    <row r="1299" spans="1:63" ht="15.75" customHeight="1" x14ac:dyDescent="0.2">
      <c r="A1299" s="6" t="s">
        <v>1358</v>
      </c>
      <c r="B1299" s="6" t="s">
        <v>61</v>
      </c>
      <c r="C1299" s="6">
        <v>9</v>
      </c>
      <c r="D1299" s="6">
        <v>193</v>
      </c>
      <c r="E1299" s="6">
        <v>3316</v>
      </c>
      <c r="F1299" s="6">
        <v>173904</v>
      </c>
      <c r="G1299" s="6">
        <v>8.1600000000000006E-2</v>
      </c>
      <c r="H1299" s="6">
        <v>0.52170000000000005</v>
      </c>
      <c r="I1299" s="6">
        <v>0.35339999999999999</v>
      </c>
      <c r="J1299" s="6">
        <v>85</v>
      </c>
      <c r="K1299" s="6">
        <v>514</v>
      </c>
      <c r="L1299" s="6">
        <v>5239</v>
      </c>
      <c r="M1299" s="6">
        <v>362021</v>
      </c>
      <c r="N1299" s="6">
        <v>0.2172</v>
      </c>
      <c r="O1299" s="6">
        <v>0.82430000000000003</v>
      </c>
      <c r="P1299" s="6">
        <v>0.73560000000000003</v>
      </c>
      <c r="Q1299" s="6">
        <v>149</v>
      </c>
      <c r="R1299" s="6">
        <v>871</v>
      </c>
      <c r="S1299" s="6">
        <v>5960</v>
      </c>
      <c r="T1299" s="6">
        <v>448920</v>
      </c>
      <c r="U1299" s="6">
        <v>0.36809999999999998</v>
      </c>
      <c r="V1299" s="6">
        <v>0.93769999999999998</v>
      </c>
      <c r="W1299" s="6">
        <v>0.91220000000000001</v>
      </c>
      <c r="X1299" s="6">
        <v>189</v>
      </c>
      <c r="Y1299" s="6">
        <v>1529</v>
      </c>
      <c r="Z1299" s="6">
        <v>5914</v>
      </c>
      <c r="AA1299" s="6">
        <v>433169</v>
      </c>
      <c r="AB1299" s="6">
        <v>0.6462</v>
      </c>
      <c r="AC1299" s="6">
        <v>0.93049999999999999</v>
      </c>
      <c r="AD1299" s="6">
        <v>0.88019999999999998</v>
      </c>
      <c r="AE1299" s="6">
        <v>190</v>
      </c>
      <c r="AF1299" s="6">
        <v>1052</v>
      </c>
      <c r="AG1299" s="6">
        <v>5726</v>
      </c>
      <c r="AH1299" s="6">
        <v>392659</v>
      </c>
      <c r="AI1299" s="6">
        <v>0.4446</v>
      </c>
      <c r="AJ1299" s="6">
        <v>0.90090000000000003</v>
      </c>
      <c r="AK1299" s="6">
        <v>0.79790000000000005</v>
      </c>
      <c r="AL1299" s="6">
        <v>46</v>
      </c>
      <c r="AM1299" s="6">
        <v>557</v>
      </c>
      <c r="AN1299" s="6">
        <v>5523</v>
      </c>
      <c r="AO1299" s="6">
        <v>387869</v>
      </c>
      <c r="AP1299" s="6">
        <v>0.2354</v>
      </c>
      <c r="AQ1299" s="6">
        <v>0.86890000000000001</v>
      </c>
      <c r="AR1299" s="6">
        <v>0.78810000000000002</v>
      </c>
      <c r="AT1299" s="6">
        <f t="shared" si="63"/>
        <v>901.05699481865281</v>
      </c>
      <c r="AU1299" s="6">
        <f t="shared" si="64"/>
        <v>704.3210116731517</v>
      </c>
      <c r="AV1299" s="6">
        <f t="shared" si="65"/>
        <v>515.40757749712975</v>
      </c>
      <c r="AW1299" s="7">
        <f t="shared" si="66"/>
        <v>283.30215827338128</v>
      </c>
      <c r="AX1299" s="6">
        <f t="shared" si="67"/>
        <v>373.25</v>
      </c>
      <c r="AY1299" s="6">
        <f t="shared" si="68"/>
        <v>696.35368043087976</v>
      </c>
      <c r="BA1299" s="6">
        <f>VLOOKUP(A1299, ALL_AP_DATA!$A$2:$F$3600, 6, FALSE)</f>
        <v>2366</v>
      </c>
      <c r="BB1299" s="6">
        <f>VLOOKUP(A1299, projmetadata!$A$2:$D$2036, 4, FALSE)</f>
        <v>914915</v>
      </c>
      <c r="BC1299" s="6" t="e">
        <f t="array" aca="1" ref="BC1299" ca="1">_xludf.IFS(I1299&lt;&gt;0, F1299/I1299, P1299&lt;&gt;0, M1299/P1299, W1299&lt;&gt;0, T1299/W1299, AD1299&lt;&gt;0, AA1299/AD1299, AK1299&lt;&gt;0, AH1299/AK1299, AR1299&lt;&gt;0, AO1299/AR1299, TRUE, 0)</f>
        <v>#NAME?</v>
      </c>
      <c r="BE1299" s="6" t="e">
        <f t="shared" ca="1" si="60"/>
        <v>#NAME?</v>
      </c>
      <c r="BF1299" s="6" t="e">
        <f t="shared" ca="1" si="61"/>
        <v>#NAME?</v>
      </c>
      <c r="BG1299" s="6"/>
      <c r="BH1299" s="6">
        <f>VLOOKUP(A1299, ALL_AP_DATA!$A$2:$D$3600, 3, FALSE)</f>
        <v>1857</v>
      </c>
      <c r="BI1299" s="6">
        <f>VLOOKUP(A1299, ALL_AP_DATA!$A$2:$E$3600, 5, FALSE)</f>
        <v>492137</v>
      </c>
      <c r="BJ1299" s="6">
        <f t="shared" si="69"/>
        <v>208.00380388841927</v>
      </c>
      <c r="BK1299" s="6">
        <f t="shared" si="62"/>
        <v>0.78486897717666948</v>
      </c>
    </row>
    <row r="1300" spans="1:63" ht="15.75" customHeight="1" x14ac:dyDescent="0.2">
      <c r="A1300" s="6" t="s">
        <v>1359</v>
      </c>
      <c r="B1300" s="6" t="s">
        <v>61</v>
      </c>
      <c r="Q1300" s="6">
        <v>1</v>
      </c>
      <c r="R1300" s="6">
        <v>3</v>
      </c>
      <c r="S1300" s="6">
        <v>8</v>
      </c>
      <c r="T1300" s="6">
        <v>196</v>
      </c>
      <c r="U1300" s="6">
        <v>7.4000000000000003E-3</v>
      </c>
      <c r="V1300" s="6">
        <v>0.1159</v>
      </c>
      <c r="W1300" s="6">
        <v>0.11600000000000001</v>
      </c>
      <c r="X1300" s="6">
        <v>4</v>
      </c>
      <c r="Y1300" s="6">
        <v>77</v>
      </c>
      <c r="Z1300" s="6">
        <v>64</v>
      </c>
      <c r="AA1300" s="6">
        <v>1369</v>
      </c>
      <c r="AB1300" s="6">
        <v>0.19059999999999999</v>
      </c>
      <c r="AC1300" s="6">
        <v>0.92749999999999999</v>
      </c>
      <c r="AD1300" s="6">
        <v>0.8105</v>
      </c>
      <c r="AT1300" s="6" t="str">
        <f t="shared" si="63"/>
        <v/>
      </c>
      <c r="AU1300" s="6" t="str">
        <f t="shared" si="64"/>
        <v/>
      </c>
      <c r="AV1300" s="6">
        <f t="shared" si="65"/>
        <v>65.333333333333329</v>
      </c>
      <c r="AW1300" s="7">
        <f t="shared" si="66"/>
        <v>17.779220779220779</v>
      </c>
      <c r="AX1300" s="6" t="str">
        <f t="shared" si="67"/>
        <v/>
      </c>
      <c r="AY1300" s="6" t="str">
        <f t="shared" si="68"/>
        <v/>
      </c>
      <c r="BA1300" s="6">
        <f>VLOOKUP(A1300, ALL_AP_DATA!$A$2:$F$3600, 6, FALSE)</f>
        <v>404</v>
      </c>
      <c r="BB1300" s="6">
        <f>VLOOKUP(A1300, projmetadata!$A$2:$D$2036, 4, FALSE)</f>
        <v>90436</v>
      </c>
      <c r="BC1300" s="6" t="e">
        <f t="array" aca="1" ref="BC1300" ca="1">_xludf.IFS(I1300&lt;&gt;0, F1300/I1300, P1300&lt;&gt;0, M1300/P1300, W1300&lt;&gt;0, T1300/W1300, AD1300&lt;&gt;0, AA1300/AD1300, AK1300&lt;&gt;0, AH1300/AK1300, AR1300&lt;&gt;0, AO1300/AR1300, TRUE, 0)</f>
        <v>#NAME?</v>
      </c>
      <c r="BE1300" s="6" t="e">
        <f t="shared" ca="1" si="60"/>
        <v>#NAME?</v>
      </c>
      <c r="BF1300" s="6" t="e">
        <f t="shared" ca="1" si="61"/>
        <v>#NAME?</v>
      </c>
      <c r="BG1300" s="6"/>
      <c r="BH1300" s="6">
        <f>VLOOKUP(A1300, ALL_AP_DATA!$A$2:$D$3600, 3, FALSE)</f>
        <v>77</v>
      </c>
      <c r="BI1300" s="6">
        <f>VLOOKUP(A1300, ALL_AP_DATA!$A$2:$E$3600, 5, FALSE)</f>
        <v>1689</v>
      </c>
      <c r="BJ1300" s="6">
        <f t="shared" si="69"/>
        <v>4.1806930693069306</v>
      </c>
      <c r="BK1300" s="6">
        <f t="shared" si="62"/>
        <v>0.1905940594059406</v>
      </c>
    </row>
    <row r="1301" spans="1:63" ht="15.75" customHeight="1" x14ac:dyDescent="0.2">
      <c r="A1301" s="6" t="s">
        <v>1360</v>
      </c>
      <c r="B1301" s="6" t="s">
        <v>61</v>
      </c>
      <c r="J1301" s="6">
        <v>5</v>
      </c>
      <c r="K1301" s="6">
        <v>31</v>
      </c>
      <c r="L1301" s="6">
        <v>140</v>
      </c>
      <c r="M1301" s="6">
        <v>4291</v>
      </c>
      <c r="N1301" s="6">
        <v>9.69E-2</v>
      </c>
      <c r="O1301" s="6">
        <v>0.4667</v>
      </c>
      <c r="P1301" s="6">
        <v>0.1759</v>
      </c>
      <c r="Q1301" s="6">
        <v>20</v>
      </c>
      <c r="R1301" s="6">
        <v>93</v>
      </c>
      <c r="S1301" s="6">
        <v>274</v>
      </c>
      <c r="T1301" s="6">
        <v>21041</v>
      </c>
      <c r="U1301" s="6">
        <v>0.29060000000000002</v>
      </c>
      <c r="V1301" s="6">
        <v>0.9133</v>
      </c>
      <c r="W1301" s="6">
        <v>0.86240000000000006</v>
      </c>
      <c r="X1301" s="6">
        <v>33</v>
      </c>
      <c r="Y1301" s="6">
        <v>142</v>
      </c>
      <c r="Z1301" s="6">
        <v>198</v>
      </c>
      <c r="AA1301" s="6">
        <v>10828</v>
      </c>
      <c r="AB1301" s="6">
        <v>0.44369999999999998</v>
      </c>
      <c r="AC1301" s="6">
        <v>0.66</v>
      </c>
      <c r="AD1301" s="6">
        <v>0.44379999999999997</v>
      </c>
      <c r="AE1301" s="6">
        <v>2</v>
      </c>
      <c r="AF1301" s="6">
        <v>6</v>
      </c>
      <c r="AG1301" s="6">
        <v>47</v>
      </c>
      <c r="AH1301" s="6">
        <v>515</v>
      </c>
      <c r="AI1301" s="6">
        <v>1.8700000000000001E-2</v>
      </c>
      <c r="AJ1301" s="6">
        <v>0.15670000000000001</v>
      </c>
      <c r="AK1301" s="6">
        <v>2.1100000000000001E-2</v>
      </c>
      <c r="AL1301" s="6">
        <v>5</v>
      </c>
      <c r="AM1301" s="6">
        <v>62</v>
      </c>
      <c r="AN1301" s="6">
        <v>224</v>
      </c>
      <c r="AO1301" s="6">
        <v>10447</v>
      </c>
      <c r="AP1301" s="6">
        <v>0.1938</v>
      </c>
      <c r="AQ1301" s="6">
        <v>0.74670000000000003</v>
      </c>
      <c r="AR1301" s="6">
        <v>0.42820000000000003</v>
      </c>
      <c r="AT1301" s="6" t="str">
        <f t="shared" si="63"/>
        <v/>
      </c>
      <c r="AU1301" s="6">
        <f t="shared" si="64"/>
        <v>138.41935483870967</v>
      </c>
      <c r="AV1301" s="6">
        <f t="shared" si="65"/>
        <v>226.24731182795699</v>
      </c>
      <c r="AW1301" s="7">
        <f t="shared" si="66"/>
        <v>76.25352112676056</v>
      </c>
      <c r="AX1301" s="6">
        <f t="shared" si="67"/>
        <v>85.833333333333329</v>
      </c>
      <c r="AY1301" s="6">
        <f t="shared" si="68"/>
        <v>168.5</v>
      </c>
      <c r="BA1301" s="6">
        <f>VLOOKUP(A1301, ALL_AP_DATA!$A$2:$F$3600, 6, FALSE)</f>
        <v>320</v>
      </c>
      <c r="BB1301" s="6">
        <f>VLOOKUP(A1301, projmetadata!$A$2:$D$2036, 4, FALSE)</f>
        <v>121942</v>
      </c>
      <c r="BC1301" s="6" t="e">
        <f t="array" aca="1" ref="BC1301" ca="1">_xludf.IFS(I1301&lt;&gt;0, F1301/I1301, P1301&lt;&gt;0, M1301/P1301, W1301&lt;&gt;0, T1301/W1301, AD1301&lt;&gt;0, AA1301/AD1301, AK1301&lt;&gt;0, AH1301/AK1301, AR1301&lt;&gt;0, AO1301/AR1301, TRUE, 0)</f>
        <v>#NAME?</v>
      </c>
      <c r="BE1301" s="6" t="e">
        <f t="shared" ca="1" si="60"/>
        <v>#NAME?</v>
      </c>
      <c r="BF1301" s="6" t="e">
        <f t="shared" ca="1" si="61"/>
        <v>#NAME?</v>
      </c>
      <c r="BG1301" s="6"/>
      <c r="BH1301" s="6">
        <f>VLOOKUP(A1301, ALL_AP_DATA!$A$2:$D$3600, 3, FALSE)</f>
        <v>186</v>
      </c>
      <c r="BI1301" s="6">
        <f>VLOOKUP(A1301, ALL_AP_DATA!$A$2:$E$3600, 5, FALSE)</f>
        <v>24397</v>
      </c>
      <c r="BJ1301" s="6">
        <f t="shared" si="69"/>
        <v>76.240624999999994</v>
      </c>
      <c r="BK1301" s="6">
        <f t="shared" si="62"/>
        <v>0.58125000000000004</v>
      </c>
    </row>
    <row r="1302" spans="1:63" ht="15.75" customHeight="1" x14ac:dyDescent="0.2">
      <c r="A1302" s="6" t="s">
        <v>1361</v>
      </c>
      <c r="B1302" s="6" t="s">
        <v>61</v>
      </c>
      <c r="Q1302" s="6">
        <v>9</v>
      </c>
      <c r="R1302" s="6">
        <v>38</v>
      </c>
      <c r="S1302" s="6">
        <v>51</v>
      </c>
      <c r="T1302" s="6">
        <v>2912</v>
      </c>
      <c r="U1302" s="6">
        <v>6.0900000000000003E-2</v>
      </c>
      <c r="V1302" s="6">
        <v>0.65380000000000005</v>
      </c>
      <c r="W1302" s="6">
        <v>0.46700000000000003</v>
      </c>
      <c r="X1302" s="6">
        <v>15</v>
      </c>
      <c r="Y1302" s="6">
        <v>247</v>
      </c>
      <c r="Z1302" s="6">
        <v>48</v>
      </c>
      <c r="AA1302" s="6">
        <v>2930</v>
      </c>
      <c r="AB1302" s="6">
        <v>0.39579999999999999</v>
      </c>
      <c r="AC1302" s="6">
        <v>0.61539999999999995</v>
      </c>
      <c r="AD1302" s="6">
        <v>0.46989999999999998</v>
      </c>
      <c r="AE1302" s="6">
        <v>35</v>
      </c>
      <c r="AF1302" s="6">
        <v>96</v>
      </c>
      <c r="AG1302" s="6">
        <v>53</v>
      </c>
      <c r="AH1302" s="6">
        <v>2375</v>
      </c>
      <c r="AI1302" s="6">
        <v>0.15379999999999999</v>
      </c>
      <c r="AJ1302" s="6">
        <v>0.67949999999999999</v>
      </c>
      <c r="AK1302" s="6">
        <v>0.38090000000000002</v>
      </c>
      <c r="AT1302" s="6" t="str">
        <f t="shared" si="63"/>
        <v/>
      </c>
      <c r="AU1302" s="6" t="str">
        <f t="shared" si="64"/>
        <v/>
      </c>
      <c r="AV1302" s="6">
        <f t="shared" si="65"/>
        <v>76.631578947368425</v>
      </c>
      <c r="AW1302" s="7">
        <f t="shared" si="66"/>
        <v>11.862348178137651</v>
      </c>
      <c r="AX1302" s="6">
        <f t="shared" si="67"/>
        <v>24.739583333333332</v>
      </c>
      <c r="AY1302" s="6" t="str">
        <f t="shared" si="68"/>
        <v/>
      </c>
      <c r="BA1302" s="6">
        <f>VLOOKUP(A1302, ALL_AP_DATA!$A$2:$F$3600, 6, FALSE)</f>
        <v>624</v>
      </c>
      <c r="BB1302" s="6">
        <f>VLOOKUP(A1302, projmetadata!$A$2:$D$2036, 4, FALSE)</f>
        <v>62267</v>
      </c>
      <c r="BC1302" s="6" t="e">
        <f t="array" aca="1" ref="BC1302" ca="1">_xludf.IFS(I1302&lt;&gt;0, F1302/I1302, P1302&lt;&gt;0, M1302/P1302, W1302&lt;&gt;0, T1302/W1302, AD1302&lt;&gt;0, AA1302/AD1302, AK1302&lt;&gt;0, AH1302/AK1302, AR1302&lt;&gt;0, AO1302/AR1302, TRUE, 0)</f>
        <v>#NAME?</v>
      </c>
      <c r="BE1302" s="6" t="e">
        <f t="shared" ca="1" si="60"/>
        <v>#NAME?</v>
      </c>
      <c r="BF1302" s="6" t="e">
        <f t="shared" ca="1" si="61"/>
        <v>#NAME?</v>
      </c>
      <c r="BG1302" s="6"/>
      <c r="BH1302" s="6">
        <f>VLOOKUP(A1302, ALL_AP_DATA!$A$2:$D$3600, 3, FALSE)</f>
        <v>299</v>
      </c>
      <c r="BI1302" s="6">
        <f>VLOOKUP(A1302, ALL_AP_DATA!$A$2:$E$3600, 5, FALSE)</f>
        <v>6236</v>
      </c>
      <c r="BJ1302" s="6">
        <f t="shared" si="69"/>
        <v>9.9935897435897427</v>
      </c>
      <c r="BK1302" s="6">
        <f t="shared" si="62"/>
        <v>0.47916666666666669</v>
      </c>
    </row>
    <row r="1303" spans="1:63" ht="15.75" customHeight="1" x14ac:dyDescent="0.2">
      <c r="A1303" s="6" t="s">
        <v>1362</v>
      </c>
      <c r="B1303" s="6" t="s">
        <v>64</v>
      </c>
      <c r="C1303" s="6">
        <v>4</v>
      </c>
      <c r="D1303" s="6">
        <v>125</v>
      </c>
      <c r="E1303" s="6">
        <v>78</v>
      </c>
      <c r="F1303" s="6">
        <v>5459</v>
      </c>
      <c r="G1303" s="6">
        <v>0.25409999999999999</v>
      </c>
      <c r="H1303" s="6">
        <v>0.79590000000000005</v>
      </c>
      <c r="I1303" s="6">
        <v>0.498</v>
      </c>
      <c r="J1303" s="6">
        <v>8</v>
      </c>
      <c r="K1303" s="6">
        <v>24</v>
      </c>
      <c r="L1303" s="6">
        <v>43</v>
      </c>
      <c r="M1303" s="6">
        <v>3325</v>
      </c>
      <c r="N1303" s="6">
        <v>4.8800000000000003E-2</v>
      </c>
      <c r="O1303" s="6">
        <v>0.43880000000000002</v>
      </c>
      <c r="P1303" s="6">
        <v>0.30330000000000001</v>
      </c>
      <c r="Q1303" s="6">
        <v>14</v>
      </c>
      <c r="R1303" s="6">
        <v>52</v>
      </c>
      <c r="S1303" s="6">
        <v>59</v>
      </c>
      <c r="T1303" s="6">
        <v>4719</v>
      </c>
      <c r="U1303" s="6">
        <v>0.1057</v>
      </c>
      <c r="V1303" s="6">
        <v>0.60199999999999998</v>
      </c>
      <c r="W1303" s="6">
        <v>0.43049999999999999</v>
      </c>
      <c r="X1303" s="6">
        <v>37</v>
      </c>
      <c r="Y1303" s="6">
        <v>191</v>
      </c>
      <c r="Z1303" s="6">
        <v>82</v>
      </c>
      <c r="AA1303" s="6">
        <v>5820</v>
      </c>
      <c r="AB1303" s="6">
        <v>0.38819999999999999</v>
      </c>
      <c r="AC1303" s="6">
        <v>0.8367</v>
      </c>
      <c r="AD1303" s="6">
        <v>0.53100000000000003</v>
      </c>
      <c r="AE1303" s="6">
        <v>40</v>
      </c>
      <c r="AF1303" s="6">
        <v>271</v>
      </c>
      <c r="AG1303" s="6">
        <v>86</v>
      </c>
      <c r="AH1303" s="6">
        <v>8889</v>
      </c>
      <c r="AI1303" s="6">
        <v>0.55079999999999996</v>
      </c>
      <c r="AJ1303" s="6">
        <v>0.87760000000000005</v>
      </c>
      <c r="AK1303" s="6">
        <v>0.81100000000000005</v>
      </c>
      <c r="AL1303" s="6">
        <v>4</v>
      </c>
      <c r="AM1303" s="6">
        <v>24</v>
      </c>
      <c r="AN1303" s="6">
        <v>43</v>
      </c>
      <c r="AO1303" s="6">
        <v>3325</v>
      </c>
      <c r="AP1303" s="6">
        <v>4.8800000000000003E-2</v>
      </c>
      <c r="AQ1303" s="6">
        <v>0.43880000000000002</v>
      </c>
      <c r="AR1303" s="6">
        <v>0.30330000000000001</v>
      </c>
      <c r="AT1303" s="6">
        <f t="shared" si="63"/>
        <v>43.671999999999997</v>
      </c>
      <c r="AU1303" s="6">
        <f t="shared" si="64"/>
        <v>138.54166666666666</v>
      </c>
      <c r="AV1303" s="6">
        <f t="shared" si="65"/>
        <v>90.75</v>
      </c>
      <c r="AW1303" s="7">
        <f t="shared" si="66"/>
        <v>30.471204188481675</v>
      </c>
      <c r="AX1303" s="6">
        <f t="shared" si="67"/>
        <v>32.800738007380076</v>
      </c>
      <c r="AY1303" s="6">
        <f t="shared" si="68"/>
        <v>138.54166666666666</v>
      </c>
      <c r="BA1303" s="6">
        <f>VLOOKUP(A1303, ALL_AP_DATA!$A$2:$F$3600, 6, FALSE)</f>
        <v>492</v>
      </c>
      <c r="BB1303" s="6">
        <f>VLOOKUP(A1303, projmetadata!$A$2:$D$2036, 4, FALSE)</f>
        <v>54619</v>
      </c>
      <c r="BC1303" s="6" t="e">
        <f t="array" aca="1" ref="BC1303" ca="1">_xludf.IFS(I1303&lt;&gt;0, F1303/I1303, P1303&lt;&gt;0, M1303/P1303, W1303&lt;&gt;0, T1303/W1303, AD1303&lt;&gt;0, AA1303/AD1303, AK1303&lt;&gt;0, AH1303/AK1303, AR1303&lt;&gt;0, AO1303/AR1303, TRUE, 0)</f>
        <v>#NAME?</v>
      </c>
      <c r="BE1303" s="6" t="e">
        <f t="shared" ca="1" si="60"/>
        <v>#NAME?</v>
      </c>
      <c r="BF1303" s="6" t="e">
        <f t="shared" ca="1" si="61"/>
        <v>#NAME?</v>
      </c>
      <c r="BG1303" s="6"/>
      <c r="BH1303" s="6">
        <f>VLOOKUP(A1303, ALL_AP_DATA!$A$2:$D$3600, 3, FALSE)</f>
        <v>348</v>
      </c>
      <c r="BI1303" s="6">
        <f>VLOOKUP(A1303, ALL_AP_DATA!$A$2:$E$3600, 5, FALSE)</f>
        <v>10961</v>
      </c>
      <c r="BJ1303" s="6">
        <f t="shared" si="69"/>
        <v>22.278455284552845</v>
      </c>
      <c r="BK1303" s="6">
        <f t="shared" si="62"/>
        <v>0.70731707317073167</v>
      </c>
    </row>
    <row r="1304" spans="1:63" ht="15.75" customHeight="1" x14ac:dyDescent="0.2">
      <c r="A1304" s="6" t="s">
        <v>1363</v>
      </c>
      <c r="B1304" s="6" t="s">
        <v>64</v>
      </c>
      <c r="C1304" s="6">
        <v>65</v>
      </c>
      <c r="D1304" s="6">
        <v>263</v>
      </c>
      <c r="E1304" s="6">
        <v>556</v>
      </c>
      <c r="F1304" s="6">
        <v>29934</v>
      </c>
      <c r="G1304" s="6">
        <v>0.108</v>
      </c>
      <c r="H1304" s="6">
        <v>0.5494</v>
      </c>
      <c r="I1304" s="6">
        <v>0.27139999999999997</v>
      </c>
      <c r="J1304" s="6">
        <v>9</v>
      </c>
      <c r="K1304" s="6">
        <v>75</v>
      </c>
      <c r="L1304" s="6">
        <v>440</v>
      </c>
      <c r="M1304" s="6">
        <v>26218</v>
      </c>
      <c r="N1304" s="6">
        <v>3.0800000000000001E-2</v>
      </c>
      <c r="O1304" s="6">
        <v>0.43480000000000002</v>
      </c>
      <c r="P1304" s="6">
        <v>0.23769999999999999</v>
      </c>
      <c r="Q1304" s="6">
        <v>93</v>
      </c>
      <c r="R1304" s="6">
        <v>398</v>
      </c>
      <c r="S1304" s="6">
        <v>844</v>
      </c>
      <c r="T1304" s="6">
        <v>77877</v>
      </c>
      <c r="U1304" s="6">
        <v>0.16339999999999999</v>
      </c>
      <c r="V1304" s="6">
        <v>0.83399999999999996</v>
      </c>
      <c r="W1304" s="6">
        <v>0.70609999999999995</v>
      </c>
      <c r="X1304" s="6">
        <v>96</v>
      </c>
      <c r="Y1304" s="6">
        <v>575</v>
      </c>
      <c r="Z1304" s="6">
        <v>626</v>
      </c>
      <c r="AA1304" s="6">
        <v>31080</v>
      </c>
      <c r="AB1304" s="6">
        <v>0.2361</v>
      </c>
      <c r="AC1304" s="6">
        <v>0.61860000000000004</v>
      </c>
      <c r="AD1304" s="6">
        <v>0.28179999999999999</v>
      </c>
      <c r="AE1304" s="6">
        <v>218</v>
      </c>
      <c r="AF1304" s="6">
        <v>1035</v>
      </c>
      <c r="AG1304" s="6">
        <v>784</v>
      </c>
      <c r="AH1304" s="6">
        <v>63343</v>
      </c>
      <c r="AI1304" s="6">
        <v>0.42509999999999998</v>
      </c>
      <c r="AJ1304" s="6">
        <v>0.77470000000000006</v>
      </c>
      <c r="AK1304" s="6">
        <v>0.57430000000000003</v>
      </c>
      <c r="AL1304" s="6">
        <v>3</v>
      </c>
      <c r="AM1304" s="6">
        <v>144</v>
      </c>
      <c r="AN1304" s="6">
        <v>663</v>
      </c>
      <c r="AO1304" s="6">
        <v>43741</v>
      </c>
      <c r="AP1304" s="6">
        <v>5.91E-2</v>
      </c>
      <c r="AQ1304" s="6">
        <v>0.65510000000000002</v>
      </c>
      <c r="AR1304" s="6">
        <v>0.39660000000000001</v>
      </c>
      <c r="AT1304" s="6">
        <f t="shared" si="63"/>
        <v>113.81749049429658</v>
      </c>
      <c r="AU1304" s="6">
        <f t="shared" si="64"/>
        <v>349.57333333333332</v>
      </c>
      <c r="AV1304" s="6">
        <f t="shared" si="65"/>
        <v>195.67085427135677</v>
      </c>
      <c r="AW1304" s="7">
        <f t="shared" si="66"/>
        <v>54.052173913043475</v>
      </c>
      <c r="AX1304" s="6">
        <f t="shared" si="67"/>
        <v>61.200966183574877</v>
      </c>
      <c r="AY1304" s="6">
        <f t="shared" si="68"/>
        <v>303.75694444444446</v>
      </c>
      <c r="BA1304" s="6">
        <f>VLOOKUP(A1304, ALL_AP_DATA!$A$2:$F$3600, 6, FALSE)</f>
        <v>2435</v>
      </c>
      <c r="BB1304" s="6">
        <f>VLOOKUP(A1304, projmetadata!$A$2:$D$2036, 4, FALSE)</f>
        <v>262335</v>
      </c>
      <c r="BC1304" s="6" t="e">
        <f t="array" aca="1" ref="BC1304" ca="1">_xludf.IFS(I1304&lt;&gt;0, F1304/I1304, P1304&lt;&gt;0, M1304/P1304, W1304&lt;&gt;0, T1304/W1304, AD1304&lt;&gt;0, AA1304/AD1304, AK1304&lt;&gt;0, AH1304/AK1304, AR1304&lt;&gt;0, AO1304/AR1304, TRUE, 0)</f>
        <v>#NAME?</v>
      </c>
      <c r="BE1304" s="6" t="e">
        <f t="shared" ca="1" si="60"/>
        <v>#NAME?</v>
      </c>
      <c r="BF1304" s="6" t="e">
        <f t="shared" ca="1" si="61"/>
        <v>#NAME?</v>
      </c>
      <c r="BG1304" s="6"/>
      <c r="BH1304" s="6">
        <f>VLOOKUP(A1304, ALL_AP_DATA!$A$2:$D$3600, 3, FALSE)</f>
        <v>1481</v>
      </c>
      <c r="BI1304" s="6">
        <f>VLOOKUP(A1304, ALL_AP_DATA!$A$2:$E$3600, 5, FALSE)</f>
        <v>110297</v>
      </c>
      <c r="BJ1304" s="6">
        <f t="shared" si="69"/>
        <v>45.296509240246408</v>
      </c>
      <c r="BK1304" s="6">
        <f t="shared" si="62"/>
        <v>0.60821355236139629</v>
      </c>
    </row>
    <row r="1305" spans="1:63" ht="15.75" customHeight="1" x14ac:dyDescent="0.2">
      <c r="A1305" s="6" t="s">
        <v>1364</v>
      </c>
      <c r="B1305" s="6" t="s">
        <v>61</v>
      </c>
      <c r="C1305" s="6">
        <v>4</v>
      </c>
      <c r="D1305" s="6">
        <v>8</v>
      </c>
      <c r="E1305" s="6">
        <v>42</v>
      </c>
      <c r="F1305" s="6">
        <v>1325</v>
      </c>
      <c r="G1305" s="6">
        <v>1.3599999999999999E-2</v>
      </c>
      <c r="H1305" s="6">
        <v>5.1400000000000001E-2</v>
      </c>
      <c r="I1305" s="6">
        <v>1.6E-2</v>
      </c>
      <c r="J1305" s="6">
        <v>8</v>
      </c>
      <c r="K1305" s="6">
        <v>115</v>
      </c>
      <c r="L1305" s="6">
        <v>624</v>
      </c>
      <c r="M1305" s="6">
        <v>40146</v>
      </c>
      <c r="N1305" s="6">
        <v>0.19589999999999999</v>
      </c>
      <c r="O1305" s="6">
        <v>0.76380000000000003</v>
      </c>
      <c r="P1305" s="6">
        <v>0.4849</v>
      </c>
      <c r="Q1305" s="6">
        <v>37</v>
      </c>
      <c r="R1305" s="6">
        <v>281</v>
      </c>
      <c r="S1305" s="6">
        <v>779</v>
      </c>
      <c r="T1305" s="6">
        <v>75264</v>
      </c>
      <c r="U1305" s="6">
        <v>0.47870000000000001</v>
      </c>
      <c r="V1305" s="6">
        <v>0.95350000000000001</v>
      </c>
      <c r="W1305" s="6">
        <v>0.90910000000000002</v>
      </c>
      <c r="X1305" s="6">
        <v>56</v>
      </c>
      <c r="Y1305" s="6">
        <v>380</v>
      </c>
      <c r="Z1305" s="6">
        <v>743</v>
      </c>
      <c r="AA1305" s="6">
        <v>61995</v>
      </c>
      <c r="AB1305" s="6">
        <v>0.64739999999999998</v>
      </c>
      <c r="AC1305" s="6">
        <v>0.90939999999999999</v>
      </c>
      <c r="AD1305" s="6">
        <v>0.74880000000000002</v>
      </c>
      <c r="AE1305" s="6">
        <v>18</v>
      </c>
      <c r="AF1305" s="6">
        <v>136</v>
      </c>
      <c r="AG1305" s="6">
        <v>556</v>
      </c>
      <c r="AH1305" s="6">
        <v>32822</v>
      </c>
      <c r="AI1305" s="6">
        <v>0.23169999999999999</v>
      </c>
      <c r="AJ1305" s="6">
        <v>0.68049999999999999</v>
      </c>
      <c r="AK1305" s="6">
        <v>0.39650000000000002</v>
      </c>
      <c r="AL1305" s="6">
        <v>15</v>
      </c>
      <c r="AM1305" s="6">
        <v>181</v>
      </c>
      <c r="AN1305" s="6">
        <v>735</v>
      </c>
      <c r="AO1305" s="6">
        <v>64713</v>
      </c>
      <c r="AP1305" s="6">
        <v>0.30830000000000002</v>
      </c>
      <c r="AQ1305" s="6">
        <v>0.89959999999999996</v>
      </c>
      <c r="AR1305" s="6">
        <v>0.78169999999999995</v>
      </c>
      <c r="AT1305" s="6">
        <f t="shared" si="63"/>
        <v>165.625</v>
      </c>
      <c r="AU1305" s="6">
        <f t="shared" si="64"/>
        <v>349.09565217391304</v>
      </c>
      <c r="AV1305" s="6">
        <f t="shared" si="65"/>
        <v>267.84341637010675</v>
      </c>
      <c r="AW1305" s="7">
        <f t="shared" si="66"/>
        <v>163.14473684210526</v>
      </c>
      <c r="AX1305" s="6">
        <f t="shared" si="67"/>
        <v>241.33823529411765</v>
      </c>
      <c r="AY1305" s="6">
        <f t="shared" si="68"/>
        <v>357.53038674033149</v>
      </c>
      <c r="BA1305" s="6">
        <f>VLOOKUP(A1305, ALL_AP_DATA!$A$2:$F$3600, 6, FALSE)</f>
        <v>587</v>
      </c>
      <c r="BB1305" s="6">
        <f>VLOOKUP(A1305, projmetadata!$A$2:$D$2036, 4, FALSE)</f>
        <v>110640</v>
      </c>
      <c r="BC1305" s="6" t="e">
        <f t="array" aca="1" ref="BC1305" ca="1">_xludf.IFS(I1305&lt;&gt;0, F1305/I1305, P1305&lt;&gt;0, M1305/P1305, W1305&lt;&gt;0, T1305/W1305, AD1305&lt;&gt;0, AA1305/AD1305, AK1305&lt;&gt;0, AH1305/AK1305, AR1305&lt;&gt;0, AO1305/AR1305, TRUE, 0)</f>
        <v>#NAME?</v>
      </c>
      <c r="BE1305" s="6" t="e">
        <f t="shared" ref="BE1305:BE1433" ca="1" si="70">BC1305/BB1305</f>
        <v>#NAME?</v>
      </c>
      <c r="BF1305" s="6" t="e">
        <f t="shared" ref="BF1305:BF1433" ca="1" si="71">BC1305/BA1305</f>
        <v>#NAME?</v>
      </c>
      <c r="BG1305" s="6"/>
      <c r="BH1305" s="6">
        <f>VLOOKUP(A1305, ALL_AP_DATA!$A$2:$D$3600, 3, FALSE)</f>
        <v>465</v>
      </c>
      <c r="BI1305" s="6">
        <f>VLOOKUP(A1305, ALL_AP_DATA!$A$2:$E$3600, 5, FALSE)</f>
        <v>82789</v>
      </c>
      <c r="BJ1305" s="6">
        <f t="shared" si="69"/>
        <v>141.0374787052811</v>
      </c>
      <c r="BK1305" s="6">
        <f t="shared" ref="BK1305:BK1433" si="72">BH1305/BA1305</f>
        <v>0.79216354344122653</v>
      </c>
    </row>
    <row r="1306" spans="1:63" ht="15.75" customHeight="1" x14ac:dyDescent="0.2">
      <c r="A1306" s="6" t="s">
        <v>1365</v>
      </c>
      <c r="B1306" s="6" t="s">
        <v>61</v>
      </c>
      <c r="X1306" s="6">
        <v>14</v>
      </c>
      <c r="Y1306" s="6">
        <v>254</v>
      </c>
      <c r="Z1306" s="6">
        <v>0</v>
      </c>
      <c r="AA1306" s="6">
        <v>0</v>
      </c>
      <c r="AB1306" s="6">
        <v>0.39689999999999998</v>
      </c>
      <c r="AC1306" s="6">
        <v>0</v>
      </c>
      <c r="AD1306" s="6">
        <v>0</v>
      </c>
      <c r="AE1306" s="6">
        <v>35</v>
      </c>
      <c r="AF1306" s="6">
        <v>151</v>
      </c>
      <c r="AG1306" s="6">
        <v>0</v>
      </c>
      <c r="AH1306" s="6">
        <v>0</v>
      </c>
      <c r="AI1306" s="6">
        <v>0.2359</v>
      </c>
      <c r="AJ1306" s="6">
        <v>0</v>
      </c>
      <c r="AK1306" s="6">
        <v>0</v>
      </c>
      <c r="AT1306" s="6" t="str">
        <f t="shared" si="63"/>
        <v/>
      </c>
      <c r="AU1306" s="6" t="str">
        <f t="shared" si="64"/>
        <v/>
      </c>
      <c r="AV1306" s="6" t="str">
        <f t="shared" si="65"/>
        <v/>
      </c>
      <c r="AW1306" s="7">
        <f t="shared" si="66"/>
        <v>0</v>
      </c>
      <c r="AX1306" s="6">
        <f t="shared" si="67"/>
        <v>0</v>
      </c>
      <c r="AY1306" s="6" t="str">
        <f t="shared" si="68"/>
        <v/>
      </c>
      <c r="BA1306" s="6">
        <f>VLOOKUP(A1306, ALL_AP_DATA!$A$2:$F$3600, 6, FALSE)</f>
        <v>640</v>
      </c>
      <c r="BB1306" s="6">
        <f>VLOOKUP(A1306, projmetadata!$A$2:$D$2036, 4, FALSE)</f>
        <v>119859</v>
      </c>
      <c r="BC1306" s="6" t="e">
        <f t="array" aca="1" ref="BC1306" ca="1">_xludf.IFS(I1306&lt;&gt;0, F1306/I1306, P1306&lt;&gt;0, M1306/P1306, W1306&lt;&gt;0, T1306/W1306, AD1306&lt;&gt;0, AA1306/AD1306, AK1306&lt;&gt;0, AH1306/AK1306, AR1306&lt;&gt;0, AO1306/AR1306, TRUE, 0)</f>
        <v>#NAME?</v>
      </c>
      <c r="BE1306" s="6" t="e">
        <f t="shared" ca="1" si="70"/>
        <v>#NAME?</v>
      </c>
      <c r="BF1306" s="6" t="e">
        <f t="shared" ca="1" si="71"/>
        <v>#NAME?</v>
      </c>
      <c r="BG1306" s="6"/>
      <c r="BH1306" s="6">
        <f>VLOOKUP(A1306, ALL_AP_DATA!$A$2:$D$3600, 3, FALSE)</f>
        <v>289</v>
      </c>
      <c r="BI1306" s="6">
        <f>VLOOKUP(A1306, ALL_AP_DATA!$A$2:$E$3600, 5, FALSE)</f>
        <v>0</v>
      </c>
      <c r="BJ1306" s="6">
        <f t="shared" si="69"/>
        <v>0</v>
      </c>
      <c r="BK1306" s="6">
        <f t="shared" si="72"/>
        <v>0.45156249999999998</v>
      </c>
    </row>
    <row r="1307" spans="1:63" ht="15.75" customHeight="1" x14ac:dyDescent="0.2">
      <c r="A1307" s="6" t="s">
        <v>1366</v>
      </c>
      <c r="B1307" s="6" t="s">
        <v>61</v>
      </c>
      <c r="C1307" s="6">
        <v>1</v>
      </c>
      <c r="D1307" s="6">
        <v>2</v>
      </c>
      <c r="E1307" s="6">
        <v>0</v>
      </c>
      <c r="F1307" s="6">
        <v>0</v>
      </c>
      <c r="G1307" s="6">
        <v>1E-3</v>
      </c>
      <c r="H1307" s="6">
        <v>0</v>
      </c>
      <c r="I1307" s="6">
        <v>0</v>
      </c>
      <c r="Q1307" s="6">
        <v>5</v>
      </c>
      <c r="R1307" s="6">
        <v>23</v>
      </c>
      <c r="S1307" s="6">
        <v>56</v>
      </c>
      <c r="T1307" s="6">
        <v>27740</v>
      </c>
      <c r="U1307" s="6">
        <v>1.11E-2</v>
      </c>
      <c r="V1307" s="6">
        <v>0.91800000000000004</v>
      </c>
      <c r="W1307" s="6">
        <v>0.9587</v>
      </c>
      <c r="X1307" s="6">
        <v>135</v>
      </c>
      <c r="Y1307" s="6">
        <v>619</v>
      </c>
      <c r="Z1307" s="6">
        <v>2</v>
      </c>
      <c r="AA1307" s="6">
        <v>1528</v>
      </c>
      <c r="AB1307" s="6">
        <v>0.29870000000000002</v>
      </c>
      <c r="AC1307" s="6">
        <v>3.2800000000000003E-2</v>
      </c>
      <c r="AD1307" s="6">
        <v>5.28E-2</v>
      </c>
      <c r="AE1307" s="6">
        <v>25</v>
      </c>
      <c r="AF1307" s="6">
        <v>135</v>
      </c>
      <c r="AG1307" s="6">
        <v>0</v>
      </c>
      <c r="AH1307" s="6">
        <v>0</v>
      </c>
      <c r="AI1307" s="6">
        <v>6.5199999999999994E-2</v>
      </c>
      <c r="AJ1307" s="6">
        <v>0</v>
      </c>
      <c r="AK1307" s="6">
        <v>0</v>
      </c>
      <c r="AT1307" s="6">
        <f t="shared" si="63"/>
        <v>0</v>
      </c>
      <c r="AU1307" s="6" t="str">
        <f t="shared" si="64"/>
        <v/>
      </c>
      <c r="AV1307" s="6">
        <f t="shared" si="65"/>
        <v>1206.0869565217392</v>
      </c>
      <c r="AW1307" s="7">
        <f t="shared" si="66"/>
        <v>2.4684975767366719</v>
      </c>
      <c r="AX1307" s="6">
        <f t="shared" si="67"/>
        <v>0</v>
      </c>
      <c r="AY1307" s="6" t="str">
        <f t="shared" si="68"/>
        <v/>
      </c>
      <c r="BA1307" s="6">
        <f>VLOOKUP(A1307, ALL_AP_DATA!$A$2:$F$3600, 6, FALSE)</f>
        <v>2072</v>
      </c>
      <c r="BB1307" s="6">
        <f>VLOOKUP(A1307, projmetadata!$A$2:$D$2036, 4, FALSE)</f>
        <v>370421</v>
      </c>
      <c r="BC1307" s="6" t="e">
        <f t="array" aca="1" ref="BC1307" ca="1">_xludf.IFS(I1307&lt;&gt;0, F1307/I1307, P1307&lt;&gt;0, M1307/P1307, W1307&lt;&gt;0, T1307/W1307, AD1307&lt;&gt;0, AA1307/AD1307, AK1307&lt;&gt;0, AH1307/AK1307, AR1307&lt;&gt;0, AO1307/AR1307, TRUE, 0)</f>
        <v>#NAME?</v>
      </c>
      <c r="BE1307" s="6" t="e">
        <f t="shared" ca="1" si="70"/>
        <v>#NAME?</v>
      </c>
      <c r="BF1307" s="6" t="e">
        <f t="shared" ca="1" si="71"/>
        <v>#NAME?</v>
      </c>
      <c r="BG1307" s="6"/>
      <c r="BH1307" s="6">
        <f>VLOOKUP(A1307, ALL_AP_DATA!$A$2:$D$3600, 3, FALSE)</f>
        <v>692</v>
      </c>
      <c r="BI1307" s="6">
        <f>VLOOKUP(A1307, ALL_AP_DATA!$A$2:$E$3600, 5, FALSE)</f>
        <v>28934</v>
      </c>
      <c r="BJ1307" s="6">
        <f t="shared" si="69"/>
        <v>13.964285714285714</v>
      </c>
      <c r="BK1307" s="6">
        <f t="shared" si="72"/>
        <v>0.33397683397683398</v>
      </c>
    </row>
    <row r="1308" spans="1:63" ht="15.75" customHeight="1" x14ac:dyDescent="0.2">
      <c r="A1308" s="6" t="s">
        <v>1367</v>
      </c>
      <c r="B1308" s="6" t="s">
        <v>61</v>
      </c>
      <c r="C1308" s="6">
        <v>1</v>
      </c>
      <c r="D1308" s="6">
        <v>3</v>
      </c>
      <c r="E1308" s="6">
        <v>58</v>
      </c>
      <c r="F1308" s="6">
        <v>1713</v>
      </c>
      <c r="G1308" s="6">
        <v>1.2E-2</v>
      </c>
      <c r="H1308" s="6">
        <v>0.1522</v>
      </c>
      <c r="I1308" s="6">
        <v>4.2200000000000001E-2</v>
      </c>
      <c r="J1308" s="6">
        <v>5</v>
      </c>
      <c r="K1308" s="6">
        <v>48</v>
      </c>
      <c r="L1308" s="6">
        <v>276</v>
      </c>
      <c r="M1308" s="6">
        <v>23910</v>
      </c>
      <c r="N1308" s="6">
        <v>0.1928</v>
      </c>
      <c r="O1308" s="6">
        <v>0.72440000000000004</v>
      </c>
      <c r="P1308" s="6">
        <v>0.5897</v>
      </c>
      <c r="Q1308" s="6">
        <v>20</v>
      </c>
      <c r="R1308" s="6">
        <v>84</v>
      </c>
      <c r="S1308" s="6">
        <v>328</v>
      </c>
      <c r="T1308" s="6">
        <v>34426</v>
      </c>
      <c r="U1308" s="6">
        <v>0.33729999999999999</v>
      </c>
      <c r="V1308" s="6">
        <v>0.8609</v>
      </c>
      <c r="W1308" s="6">
        <v>0.84909999999999997</v>
      </c>
      <c r="X1308" s="6">
        <v>3</v>
      </c>
      <c r="Y1308" s="6">
        <v>179</v>
      </c>
      <c r="Z1308" s="6">
        <v>364</v>
      </c>
      <c r="AA1308" s="6">
        <v>37414</v>
      </c>
      <c r="AB1308" s="6">
        <v>0.71889999999999998</v>
      </c>
      <c r="AC1308" s="6">
        <v>0.95540000000000003</v>
      </c>
      <c r="AD1308" s="6">
        <v>0.92279999999999995</v>
      </c>
      <c r="AE1308" s="6">
        <v>14</v>
      </c>
      <c r="AF1308" s="6">
        <v>75</v>
      </c>
      <c r="AG1308" s="6">
        <v>236</v>
      </c>
      <c r="AH1308" s="6">
        <v>20234</v>
      </c>
      <c r="AI1308" s="6">
        <v>0.30120000000000002</v>
      </c>
      <c r="AJ1308" s="6">
        <v>0.61939999999999995</v>
      </c>
      <c r="AK1308" s="6">
        <v>0.49909999999999999</v>
      </c>
      <c r="AL1308" s="6">
        <v>1</v>
      </c>
      <c r="AM1308" s="6">
        <v>18</v>
      </c>
      <c r="AN1308" s="6">
        <v>107</v>
      </c>
      <c r="AO1308" s="6">
        <v>7580</v>
      </c>
      <c r="AP1308" s="6">
        <v>7.2300000000000003E-2</v>
      </c>
      <c r="AQ1308" s="6">
        <v>0.28079999999999999</v>
      </c>
      <c r="AR1308" s="6">
        <v>0.187</v>
      </c>
      <c r="AT1308" s="6">
        <f t="shared" si="63"/>
        <v>571</v>
      </c>
      <c r="AU1308" s="6">
        <f t="shared" si="64"/>
        <v>498.125</v>
      </c>
      <c r="AV1308" s="6">
        <f t="shared" si="65"/>
        <v>409.83333333333331</v>
      </c>
      <c r="AW1308" s="7">
        <f t="shared" si="66"/>
        <v>209.0167597765363</v>
      </c>
      <c r="AX1308" s="6">
        <f t="shared" si="67"/>
        <v>269.78666666666669</v>
      </c>
      <c r="AY1308" s="6">
        <f t="shared" si="68"/>
        <v>421.11111111111109</v>
      </c>
      <c r="BA1308" s="6">
        <f>VLOOKUP(A1308, ALL_AP_DATA!$A$2:$F$3600, 6, FALSE)</f>
        <v>249</v>
      </c>
      <c r="BB1308" s="6">
        <f>VLOOKUP(A1308, projmetadata!$A$2:$D$2036, 4, FALSE)</f>
        <v>52459</v>
      </c>
      <c r="BC1308" s="6" t="e">
        <f t="array" aca="1" ref="BC1308" ca="1">_xludf.IFS(I1308&lt;&gt;0, F1308/I1308, P1308&lt;&gt;0, M1308/P1308, W1308&lt;&gt;0, T1308/W1308, AD1308&lt;&gt;0, AA1308/AD1308, AK1308&lt;&gt;0, AH1308/AK1308, AR1308&lt;&gt;0, AO1308/AR1308, TRUE, 0)</f>
        <v>#NAME?</v>
      </c>
      <c r="BE1308" s="6" t="e">
        <f t="shared" ca="1" si="70"/>
        <v>#NAME?</v>
      </c>
      <c r="BF1308" s="6" t="e">
        <f t="shared" ca="1" si="71"/>
        <v>#NAME?</v>
      </c>
      <c r="BG1308" s="6"/>
      <c r="BH1308" s="6">
        <f>VLOOKUP(A1308, ALL_AP_DATA!$A$2:$D$3600, 3, FALSE)</f>
        <v>200</v>
      </c>
      <c r="BI1308" s="6">
        <f>VLOOKUP(A1308, ALL_AP_DATA!$A$2:$E$3600, 5, FALSE)</f>
        <v>40545</v>
      </c>
      <c r="BJ1308" s="6">
        <f t="shared" si="69"/>
        <v>162.83132530120483</v>
      </c>
      <c r="BK1308" s="6">
        <f t="shared" si="72"/>
        <v>0.80321285140562249</v>
      </c>
    </row>
    <row r="1309" spans="1:63" ht="15.75" customHeight="1" x14ac:dyDescent="0.2">
      <c r="A1309" s="6" t="s">
        <v>1368</v>
      </c>
      <c r="B1309" s="6" t="s">
        <v>61</v>
      </c>
      <c r="J1309" s="6">
        <v>2</v>
      </c>
      <c r="K1309" s="6">
        <v>26</v>
      </c>
      <c r="L1309" s="6">
        <v>293</v>
      </c>
      <c r="M1309" s="6">
        <v>10019</v>
      </c>
      <c r="N1309" s="6">
        <v>8.6099999999999996E-2</v>
      </c>
      <c r="O1309" s="6">
        <v>0.5232</v>
      </c>
      <c r="P1309" s="6">
        <v>0.4461</v>
      </c>
      <c r="Q1309" s="6">
        <v>16</v>
      </c>
      <c r="R1309" s="6">
        <v>76</v>
      </c>
      <c r="S1309" s="6">
        <v>489</v>
      </c>
      <c r="T1309" s="6">
        <v>19146</v>
      </c>
      <c r="U1309" s="6">
        <v>0.25169999999999998</v>
      </c>
      <c r="V1309" s="6">
        <v>0.87319999999999998</v>
      </c>
      <c r="W1309" s="6">
        <v>0.85240000000000005</v>
      </c>
      <c r="X1309" s="6">
        <v>8</v>
      </c>
      <c r="Y1309" s="6">
        <v>164</v>
      </c>
      <c r="Z1309" s="6">
        <v>478</v>
      </c>
      <c r="AA1309" s="6">
        <v>18296</v>
      </c>
      <c r="AB1309" s="6">
        <v>0.54300000000000004</v>
      </c>
      <c r="AC1309" s="6">
        <v>0.85360000000000003</v>
      </c>
      <c r="AD1309" s="6">
        <v>0.81459999999999999</v>
      </c>
      <c r="AE1309" s="6">
        <v>12</v>
      </c>
      <c r="AF1309" s="6">
        <v>90</v>
      </c>
      <c r="AG1309" s="6">
        <v>373</v>
      </c>
      <c r="AH1309" s="6">
        <v>12227</v>
      </c>
      <c r="AI1309" s="6">
        <v>0.29799999999999999</v>
      </c>
      <c r="AJ1309" s="6">
        <v>0.66610000000000003</v>
      </c>
      <c r="AK1309" s="6">
        <v>0.5444</v>
      </c>
      <c r="AL1309" s="6">
        <v>4</v>
      </c>
      <c r="AM1309" s="6">
        <v>42</v>
      </c>
      <c r="AN1309" s="6">
        <v>423</v>
      </c>
      <c r="AO1309" s="6">
        <v>15073</v>
      </c>
      <c r="AP1309" s="6">
        <v>0.1391</v>
      </c>
      <c r="AQ1309" s="6">
        <v>0.75539999999999996</v>
      </c>
      <c r="AR1309" s="6">
        <v>0.67110000000000003</v>
      </c>
      <c r="AT1309" s="6" t="str">
        <f t="shared" si="63"/>
        <v/>
      </c>
      <c r="AU1309" s="6">
        <f t="shared" si="64"/>
        <v>385.34615384615387</v>
      </c>
      <c r="AV1309" s="6">
        <f t="shared" si="65"/>
        <v>251.92105263157896</v>
      </c>
      <c r="AW1309" s="7">
        <f t="shared" si="66"/>
        <v>111.5609756097561</v>
      </c>
      <c r="AX1309" s="6">
        <f t="shared" si="67"/>
        <v>135.85555555555555</v>
      </c>
      <c r="AY1309" s="6">
        <f t="shared" si="68"/>
        <v>358.88095238095241</v>
      </c>
      <c r="BA1309" s="6">
        <f>VLOOKUP(A1309, ALL_AP_DATA!$A$2:$F$3600, 6, FALSE)</f>
        <v>302</v>
      </c>
      <c r="BB1309" s="6">
        <f>VLOOKUP(A1309, projmetadata!$A$2:$D$2036, 4, FALSE)</f>
        <v>72349</v>
      </c>
      <c r="BC1309" s="6" t="e">
        <f t="array" aca="1" ref="BC1309" ca="1">_xludf.IFS(I1309&lt;&gt;0, F1309/I1309, P1309&lt;&gt;0, M1309/P1309, W1309&lt;&gt;0, T1309/W1309, AD1309&lt;&gt;0, AA1309/AD1309, AK1309&lt;&gt;0, AH1309/AK1309, AR1309&lt;&gt;0, AO1309/AR1309, TRUE, 0)</f>
        <v>#NAME?</v>
      </c>
      <c r="BE1309" s="6" t="e">
        <f t="shared" ca="1" si="70"/>
        <v>#NAME?</v>
      </c>
      <c r="BF1309" s="6" t="e">
        <f t="shared" ca="1" si="71"/>
        <v>#NAME?</v>
      </c>
      <c r="BG1309" s="6"/>
      <c r="BH1309" s="6">
        <f>VLOOKUP(A1309, ALL_AP_DATA!$A$2:$D$3600, 3, FALSE)</f>
        <v>196</v>
      </c>
      <c r="BI1309" s="6">
        <f>VLOOKUP(A1309, ALL_AP_DATA!$A$2:$E$3600, 5, FALSE)</f>
        <v>22460</v>
      </c>
      <c r="BJ1309" s="6">
        <f t="shared" si="69"/>
        <v>74.370860927152322</v>
      </c>
      <c r="BK1309" s="6">
        <f t="shared" si="72"/>
        <v>0.64900662251655628</v>
      </c>
    </row>
    <row r="1310" spans="1:63" ht="15.75" customHeight="1" x14ac:dyDescent="0.2">
      <c r="A1310" s="6" t="s">
        <v>1369</v>
      </c>
      <c r="B1310" s="6" t="s">
        <v>64</v>
      </c>
      <c r="C1310" s="6">
        <v>56</v>
      </c>
      <c r="D1310" s="6">
        <v>651</v>
      </c>
      <c r="E1310" s="6">
        <v>121</v>
      </c>
      <c r="F1310" s="6">
        <v>5129</v>
      </c>
      <c r="G1310" s="6">
        <v>0.28039999999999998</v>
      </c>
      <c r="H1310" s="6">
        <v>0.62050000000000005</v>
      </c>
      <c r="I1310" s="6">
        <v>0.30570000000000003</v>
      </c>
      <c r="Q1310" s="6">
        <v>31</v>
      </c>
      <c r="R1310" s="6">
        <v>92</v>
      </c>
      <c r="S1310" s="6">
        <v>133</v>
      </c>
      <c r="T1310" s="6">
        <v>8255</v>
      </c>
      <c r="U1310" s="6">
        <v>3.9600000000000003E-2</v>
      </c>
      <c r="V1310" s="6">
        <v>0.68210000000000004</v>
      </c>
      <c r="W1310" s="6">
        <v>0.49199999999999999</v>
      </c>
      <c r="X1310" s="6">
        <v>123</v>
      </c>
      <c r="Y1310" s="6">
        <v>816</v>
      </c>
      <c r="Z1310" s="6">
        <v>106</v>
      </c>
      <c r="AA1310" s="6">
        <v>5786</v>
      </c>
      <c r="AB1310" s="6">
        <v>0.35139999999999999</v>
      </c>
      <c r="AC1310" s="6">
        <v>0.54359999999999997</v>
      </c>
      <c r="AD1310" s="6">
        <v>0.3448</v>
      </c>
      <c r="AE1310" s="6">
        <v>262</v>
      </c>
      <c r="AF1310" s="6">
        <v>1410</v>
      </c>
      <c r="AG1310" s="6">
        <v>183</v>
      </c>
      <c r="AH1310" s="6">
        <v>11328</v>
      </c>
      <c r="AI1310" s="6">
        <v>0.60719999999999996</v>
      </c>
      <c r="AJ1310" s="6">
        <v>0.9385</v>
      </c>
      <c r="AK1310" s="6">
        <v>0.67510000000000003</v>
      </c>
      <c r="AT1310" s="6">
        <f t="shared" si="63"/>
        <v>7.8786482334869428</v>
      </c>
      <c r="AU1310" s="6" t="str">
        <f t="shared" si="64"/>
        <v/>
      </c>
      <c r="AV1310" s="6">
        <f t="shared" si="65"/>
        <v>89.728260869565219</v>
      </c>
      <c r="AW1310" s="7">
        <f t="shared" si="66"/>
        <v>7.090686274509804</v>
      </c>
      <c r="AX1310" s="6">
        <f t="shared" si="67"/>
        <v>8.0340425531914885</v>
      </c>
      <c r="AY1310" s="6" t="str">
        <f t="shared" si="68"/>
        <v/>
      </c>
      <c r="BA1310" s="6">
        <f>VLOOKUP(A1310, ALL_AP_DATA!$A$2:$F$3600, 6, FALSE)</f>
        <v>2322</v>
      </c>
      <c r="BB1310" s="6">
        <f>VLOOKUP(A1310, projmetadata!$A$2:$D$2036, 4, FALSE)</f>
        <v>381346</v>
      </c>
      <c r="BC1310" s="6" t="e">
        <f t="array" aca="1" ref="BC1310" ca="1">_xludf.IFS(I1310&lt;&gt;0, F1310/I1310, P1310&lt;&gt;0, M1310/P1310, W1310&lt;&gt;0, T1310/W1310, AD1310&lt;&gt;0, AA1310/AD1310, AK1310&lt;&gt;0, AH1310/AK1310, AR1310&lt;&gt;0, AO1310/AR1310, TRUE, 0)</f>
        <v>#NAME?</v>
      </c>
      <c r="BE1310" s="6" t="e">
        <f t="shared" ca="1" si="70"/>
        <v>#NAME?</v>
      </c>
      <c r="BF1310" s="6" t="e">
        <f t="shared" ca="1" si="71"/>
        <v>#NAME?</v>
      </c>
      <c r="BG1310" s="6"/>
      <c r="BH1310" s="6">
        <f>VLOOKUP(A1310, ALL_AP_DATA!$A$2:$D$3600, 3, FALSE)</f>
        <v>1662</v>
      </c>
      <c r="BI1310" s="6">
        <f>VLOOKUP(A1310, ALL_AP_DATA!$A$2:$E$3600, 5, FALSE)</f>
        <v>16779</v>
      </c>
      <c r="BJ1310" s="6">
        <f t="shared" si="69"/>
        <v>7.2260981912144704</v>
      </c>
      <c r="BK1310" s="6">
        <f t="shared" si="72"/>
        <v>0.7157622739018088</v>
      </c>
    </row>
    <row r="1311" spans="1:63" ht="15.75" customHeight="1" x14ac:dyDescent="0.2">
      <c r="A1311" s="6" t="s">
        <v>1370</v>
      </c>
      <c r="B1311" s="6" t="s">
        <v>61</v>
      </c>
      <c r="C1311" s="6">
        <v>7</v>
      </c>
      <c r="D1311" s="6">
        <v>53</v>
      </c>
      <c r="E1311" s="6">
        <v>249</v>
      </c>
      <c r="F1311" s="6">
        <v>9054</v>
      </c>
      <c r="G1311" s="6">
        <v>1.84E-2</v>
      </c>
      <c r="H1311" s="6">
        <v>0.27300000000000002</v>
      </c>
      <c r="I1311" s="6">
        <v>8.9899999999999994E-2</v>
      </c>
      <c r="J1311" s="6">
        <v>4</v>
      </c>
      <c r="K1311" s="6">
        <v>50</v>
      </c>
      <c r="L1311" s="6">
        <v>468</v>
      </c>
      <c r="M1311" s="6">
        <v>23625</v>
      </c>
      <c r="N1311" s="6">
        <v>1.7299999999999999E-2</v>
      </c>
      <c r="O1311" s="6">
        <v>0.51319999999999999</v>
      </c>
      <c r="P1311" s="6">
        <v>0.23469999999999999</v>
      </c>
      <c r="Q1311" s="6">
        <v>51</v>
      </c>
      <c r="R1311" s="6">
        <v>213</v>
      </c>
      <c r="S1311" s="6">
        <v>773</v>
      </c>
      <c r="T1311" s="6">
        <v>48271</v>
      </c>
      <c r="U1311" s="6">
        <v>7.3899999999999993E-2</v>
      </c>
      <c r="V1311" s="6">
        <v>0.84760000000000002</v>
      </c>
      <c r="W1311" s="6">
        <v>0.47949999999999998</v>
      </c>
      <c r="X1311" s="6">
        <v>88</v>
      </c>
      <c r="Y1311" s="6">
        <v>1078</v>
      </c>
      <c r="Z1311" s="6">
        <v>864</v>
      </c>
      <c r="AA1311" s="6">
        <v>52991</v>
      </c>
      <c r="AB1311" s="6">
        <v>0.37390000000000001</v>
      </c>
      <c r="AC1311" s="6">
        <v>0.94740000000000002</v>
      </c>
      <c r="AD1311" s="6">
        <v>0.52629999999999999</v>
      </c>
      <c r="AE1311" s="6">
        <v>72</v>
      </c>
      <c r="AF1311" s="6">
        <v>259</v>
      </c>
      <c r="AG1311" s="6">
        <v>628</v>
      </c>
      <c r="AH1311" s="6">
        <v>32411</v>
      </c>
      <c r="AI1311" s="6">
        <v>8.9800000000000005E-2</v>
      </c>
      <c r="AJ1311" s="6">
        <v>0.68859999999999999</v>
      </c>
      <c r="AK1311" s="6">
        <v>0.32190000000000002</v>
      </c>
      <c r="AL1311" s="6">
        <v>2</v>
      </c>
      <c r="AM1311" s="6">
        <v>36</v>
      </c>
      <c r="AN1311" s="6">
        <v>314</v>
      </c>
      <c r="AO1311" s="6">
        <v>20323</v>
      </c>
      <c r="AP1311" s="6">
        <v>1.2500000000000001E-2</v>
      </c>
      <c r="AQ1311" s="6">
        <v>0.34429999999999999</v>
      </c>
      <c r="AR1311" s="6">
        <v>0.2019</v>
      </c>
      <c r="AT1311" s="6">
        <f t="shared" si="63"/>
        <v>170.83018867924528</v>
      </c>
      <c r="AU1311" s="6">
        <f t="shared" si="64"/>
        <v>472.5</v>
      </c>
      <c r="AV1311" s="6">
        <f t="shared" si="65"/>
        <v>226.6244131455399</v>
      </c>
      <c r="AW1311" s="7">
        <f t="shared" si="66"/>
        <v>49.156771799628942</v>
      </c>
      <c r="AX1311" s="6">
        <f t="shared" si="67"/>
        <v>125.13899613899613</v>
      </c>
      <c r="AY1311" s="6">
        <f t="shared" si="68"/>
        <v>564.52777777777783</v>
      </c>
      <c r="BA1311" s="6">
        <f>VLOOKUP(A1311, ALL_AP_DATA!$A$2:$F$3600, 6, FALSE)</f>
        <v>2883</v>
      </c>
      <c r="BB1311" s="6">
        <f>VLOOKUP(A1311, projmetadata!$A$2:$D$2036, 4, FALSE)</f>
        <v>815729</v>
      </c>
      <c r="BC1311" s="6" t="e">
        <f t="array" aca="1" ref="BC1311" ca="1">_xludf.IFS(I1311&lt;&gt;0, F1311/I1311, P1311&lt;&gt;0, M1311/P1311, W1311&lt;&gt;0, T1311/W1311, AD1311&lt;&gt;0, AA1311/AD1311, AK1311&lt;&gt;0, AH1311/AK1311, AR1311&lt;&gt;0, AO1311/AR1311, TRUE, 0)</f>
        <v>#NAME?</v>
      </c>
      <c r="BE1311" s="6" t="e">
        <f t="shared" ca="1" si="70"/>
        <v>#NAME?</v>
      </c>
      <c r="BF1311" s="6" t="e">
        <f t="shared" ca="1" si="71"/>
        <v>#NAME?</v>
      </c>
      <c r="BG1311" s="6"/>
      <c r="BH1311" s="6">
        <f>VLOOKUP(A1311, ALL_AP_DATA!$A$2:$D$3600, 3, FALSE)</f>
        <v>1211</v>
      </c>
      <c r="BI1311" s="6">
        <f>VLOOKUP(A1311, ALL_AP_DATA!$A$2:$E$3600, 5, FALSE)</f>
        <v>100679</v>
      </c>
      <c r="BJ1311" s="6">
        <f t="shared" si="69"/>
        <v>34.92160943461672</v>
      </c>
      <c r="BK1311" s="6">
        <f t="shared" si="72"/>
        <v>0.42004856052722855</v>
      </c>
    </row>
    <row r="1312" spans="1:63" ht="15.75" customHeight="1" x14ac:dyDescent="0.2">
      <c r="A1312" s="6" t="s">
        <v>1371</v>
      </c>
      <c r="B1312" s="6" t="s">
        <v>64</v>
      </c>
      <c r="Q1312" s="6">
        <v>11</v>
      </c>
      <c r="R1312" s="6">
        <v>85</v>
      </c>
      <c r="S1312" s="6">
        <v>80</v>
      </c>
      <c r="T1312" s="6">
        <v>6496</v>
      </c>
      <c r="U1312" s="6">
        <v>3.8999999999999998E-3</v>
      </c>
      <c r="V1312" s="6">
        <v>0.95240000000000002</v>
      </c>
      <c r="W1312" s="6">
        <v>7.8299999999999995E-2</v>
      </c>
      <c r="AE1312" s="6">
        <v>2</v>
      </c>
      <c r="AF1312" s="6">
        <v>20</v>
      </c>
      <c r="AG1312" s="6">
        <v>84</v>
      </c>
      <c r="AH1312" s="6">
        <v>855</v>
      </c>
      <c r="AI1312" s="6">
        <v>8.9999999999999998E-4</v>
      </c>
      <c r="AJ1312" s="6">
        <v>1</v>
      </c>
      <c r="AK1312" s="6">
        <v>1.03E-2</v>
      </c>
      <c r="AL1312" s="6">
        <v>1</v>
      </c>
      <c r="AM1312" s="6">
        <v>95</v>
      </c>
      <c r="AN1312" s="6">
        <v>78</v>
      </c>
      <c r="AO1312" s="6">
        <v>7025</v>
      </c>
      <c r="AP1312" s="6">
        <v>4.3E-3</v>
      </c>
      <c r="AQ1312" s="6">
        <v>0.92859999999999998</v>
      </c>
      <c r="AR1312" s="6">
        <v>8.4599999999999995E-2</v>
      </c>
      <c r="AT1312" s="6" t="str">
        <f t="shared" si="63"/>
        <v/>
      </c>
      <c r="AU1312" s="6" t="str">
        <f t="shared" si="64"/>
        <v/>
      </c>
      <c r="AV1312" s="6">
        <f t="shared" si="65"/>
        <v>76.423529411764704</v>
      </c>
      <c r="AW1312" s="7" t="str">
        <f t="shared" si="66"/>
        <v/>
      </c>
      <c r="AX1312" s="6">
        <f t="shared" si="67"/>
        <v>42.75</v>
      </c>
      <c r="AY1312" s="6">
        <f t="shared" si="68"/>
        <v>73.94736842105263</v>
      </c>
      <c r="BA1312" s="6">
        <f>VLOOKUP(A1312, ALL_AP_DATA!$A$2:$F$3600, 6, FALSE)</f>
        <v>21991</v>
      </c>
      <c r="BB1312" s="6">
        <f>VLOOKUP(A1312, projmetadata!$A$2:$D$2036, 4, FALSE)</f>
        <v>1584147</v>
      </c>
      <c r="BC1312" s="6" t="e">
        <f t="array" aca="1" ref="BC1312" ca="1">_xludf.IFS(I1312&lt;&gt;0, F1312/I1312, P1312&lt;&gt;0, M1312/P1312, W1312&lt;&gt;0, T1312/W1312, AD1312&lt;&gt;0, AA1312/AD1312, AK1312&lt;&gt;0, AH1312/AK1312, AR1312&lt;&gt;0, AO1312/AR1312, TRUE, 0)</f>
        <v>#NAME?</v>
      </c>
      <c r="BE1312" s="6" t="e">
        <f t="shared" ca="1" si="70"/>
        <v>#NAME?</v>
      </c>
      <c r="BF1312" s="6" t="e">
        <f t="shared" ca="1" si="71"/>
        <v>#NAME?</v>
      </c>
      <c r="BG1312" s="6"/>
      <c r="BH1312" s="6">
        <f>VLOOKUP(A1312, ALL_AP_DATA!$A$2:$D$3600, 3, FALSE)</f>
        <v>117</v>
      </c>
      <c r="BI1312" s="6">
        <f>VLOOKUP(A1312, ALL_AP_DATA!$A$2:$E$3600, 5, FALSE)</f>
        <v>82995</v>
      </c>
      <c r="BJ1312" s="6">
        <f t="shared" si="69"/>
        <v>3.7740439270610704</v>
      </c>
      <c r="BK1312" s="6">
        <f t="shared" si="72"/>
        <v>5.3203583284070757E-3</v>
      </c>
    </row>
    <row r="1313" spans="1:63" ht="15.75" customHeight="1" x14ac:dyDescent="0.2">
      <c r="A1313" s="6" t="s">
        <v>1372</v>
      </c>
      <c r="B1313" s="6" t="s">
        <v>61</v>
      </c>
      <c r="Q1313" s="6">
        <v>7</v>
      </c>
      <c r="R1313" s="6">
        <v>24</v>
      </c>
      <c r="S1313" s="6">
        <v>31</v>
      </c>
      <c r="T1313" s="6">
        <v>6012</v>
      </c>
      <c r="U1313" s="6">
        <v>0.15090000000000001</v>
      </c>
      <c r="V1313" s="6">
        <v>0.43059999999999998</v>
      </c>
      <c r="W1313" s="6">
        <v>0.14680000000000001</v>
      </c>
      <c r="X1313" s="6">
        <v>113</v>
      </c>
      <c r="Y1313" s="6">
        <v>61</v>
      </c>
      <c r="Z1313" s="6">
        <v>45</v>
      </c>
      <c r="AA1313" s="6">
        <v>14277</v>
      </c>
      <c r="AB1313" s="6">
        <v>0.3836</v>
      </c>
      <c r="AC1313" s="6">
        <v>0.625</v>
      </c>
      <c r="AD1313" s="6">
        <v>0.34870000000000001</v>
      </c>
      <c r="AT1313" s="6" t="str">
        <f t="shared" si="63"/>
        <v/>
      </c>
      <c r="AU1313" s="6" t="str">
        <f t="shared" si="64"/>
        <v/>
      </c>
      <c r="AV1313" s="6">
        <f t="shared" si="65"/>
        <v>250.5</v>
      </c>
      <c r="AW1313" s="7">
        <f t="shared" si="66"/>
        <v>234.04918032786884</v>
      </c>
      <c r="AX1313" s="6" t="str">
        <f t="shared" si="67"/>
        <v/>
      </c>
      <c r="AY1313" s="6" t="str">
        <f t="shared" si="68"/>
        <v/>
      </c>
      <c r="BA1313" s="6">
        <f>VLOOKUP(A1313, ALL_AP_DATA!$A$2:$F$3600, 6, FALSE)</f>
        <v>159</v>
      </c>
      <c r="BB1313" s="6">
        <f>VLOOKUP(A1313, projmetadata!$A$2:$D$2036, 4, FALSE)</f>
        <v>36667</v>
      </c>
      <c r="BC1313" s="6" t="e">
        <f t="array" aca="1" ref="BC1313" ca="1">_xludf.IFS(I1313&lt;&gt;0, F1313/I1313, P1313&lt;&gt;0, M1313/P1313, W1313&lt;&gt;0, T1313/W1313, AD1313&lt;&gt;0, AA1313/AD1313, AK1313&lt;&gt;0, AH1313/AK1313, AR1313&lt;&gt;0, AO1313/AR1313, TRUE, 0)</f>
        <v>#NAME?</v>
      </c>
      <c r="BE1313" s="6" t="e">
        <f t="shared" ca="1" si="70"/>
        <v>#NAME?</v>
      </c>
      <c r="BF1313" s="6" t="e">
        <f t="shared" ca="1" si="71"/>
        <v>#NAME?</v>
      </c>
      <c r="BG1313" s="6"/>
      <c r="BH1313" s="6">
        <f>VLOOKUP(A1313, ALL_AP_DATA!$A$2:$D$3600, 3, FALSE)</f>
        <v>73</v>
      </c>
      <c r="BI1313" s="6">
        <f>VLOOKUP(A1313, ALL_AP_DATA!$A$2:$E$3600, 5, FALSE)</f>
        <v>40945</v>
      </c>
      <c r="BJ1313" s="6">
        <f t="shared" si="69"/>
        <v>257.51572327044028</v>
      </c>
      <c r="BK1313" s="6">
        <f t="shared" si="72"/>
        <v>0.45911949685534592</v>
      </c>
    </row>
    <row r="1314" spans="1:63" ht="15.75" customHeight="1" x14ac:dyDescent="0.2">
      <c r="A1314" s="6" t="s">
        <v>1373</v>
      </c>
      <c r="B1314" s="6" t="s">
        <v>64</v>
      </c>
      <c r="C1314" s="6">
        <v>4</v>
      </c>
      <c r="D1314" s="6">
        <v>17</v>
      </c>
      <c r="E1314" s="6">
        <v>28</v>
      </c>
      <c r="F1314" s="6">
        <v>1347</v>
      </c>
      <c r="G1314" s="6">
        <v>8.1699999999999995E-2</v>
      </c>
      <c r="H1314" s="6">
        <v>0.4118</v>
      </c>
      <c r="I1314" s="6">
        <v>5.2400000000000002E-2</v>
      </c>
      <c r="Q1314" s="6">
        <v>14</v>
      </c>
      <c r="R1314" s="6">
        <v>81</v>
      </c>
      <c r="S1314" s="6">
        <v>58</v>
      </c>
      <c r="T1314" s="6">
        <v>19899</v>
      </c>
      <c r="U1314" s="6">
        <v>0.38940000000000002</v>
      </c>
      <c r="V1314" s="6">
        <v>0.85289999999999999</v>
      </c>
      <c r="W1314" s="6">
        <v>0.77380000000000004</v>
      </c>
      <c r="X1314" s="6">
        <v>9</v>
      </c>
      <c r="Y1314" s="6">
        <v>56</v>
      </c>
      <c r="Z1314" s="6">
        <v>45</v>
      </c>
      <c r="AA1314" s="6">
        <v>2971</v>
      </c>
      <c r="AB1314" s="6">
        <v>0.26919999999999999</v>
      </c>
      <c r="AC1314" s="6">
        <v>0.66180000000000005</v>
      </c>
      <c r="AD1314" s="6">
        <v>0.11550000000000001</v>
      </c>
      <c r="AE1314" s="6">
        <v>16</v>
      </c>
      <c r="AF1314" s="6">
        <v>67</v>
      </c>
      <c r="AG1314" s="6">
        <v>54</v>
      </c>
      <c r="AH1314" s="6">
        <v>11906</v>
      </c>
      <c r="AI1314" s="6">
        <v>0.3221</v>
      </c>
      <c r="AJ1314" s="6">
        <v>0.79410000000000003</v>
      </c>
      <c r="AK1314" s="6">
        <v>0.46300000000000002</v>
      </c>
      <c r="AL1314" s="6">
        <v>2</v>
      </c>
      <c r="AM1314" s="6">
        <v>50</v>
      </c>
      <c r="AN1314" s="6">
        <v>42</v>
      </c>
      <c r="AO1314" s="6">
        <v>14880</v>
      </c>
      <c r="AP1314" s="6">
        <v>0.2404</v>
      </c>
      <c r="AQ1314" s="6">
        <v>0.61760000000000004</v>
      </c>
      <c r="AR1314" s="6">
        <v>0.5786</v>
      </c>
      <c r="AT1314" s="6">
        <f t="shared" si="63"/>
        <v>79.235294117647058</v>
      </c>
      <c r="AU1314" s="6" t="str">
        <f t="shared" si="64"/>
        <v/>
      </c>
      <c r="AV1314" s="6">
        <f t="shared" si="65"/>
        <v>245.66666666666666</v>
      </c>
      <c r="AW1314" s="7">
        <f t="shared" si="66"/>
        <v>53.053571428571431</v>
      </c>
      <c r="AX1314" s="6">
        <f t="shared" si="67"/>
        <v>177.70149253731344</v>
      </c>
      <c r="AY1314" s="6">
        <f t="shared" si="68"/>
        <v>297.60000000000002</v>
      </c>
      <c r="BA1314" s="6">
        <f>VLOOKUP(A1314, ALL_AP_DATA!$A$2:$F$3600, 6, FALSE)</f>
        <v>208</v>
      </c>
      <c r="BB1314" s="6">
        <f>VLOOKUP(A1314, projmetadata!$A$2:$D$2036, 4, FALSE)</f>
        <v>40705</v>
      </c>
      <c r="BC1314" s="6" t="e">
        <f t="array" aca="1" ref="BC1314" ca="1">_xludf.IFS(I1314&lt;&gt;0, F1314/I1314, P1314&lt;&gt;0, M1314/P1314, W1314&lt;&gt;0, T1314/W1314, AD1314&lt;&gt;0, AA1314/AD1314, AK1314&lt;&gt;0, AH1314/AK1314, AR1314&lt;&gt;0, AO1314/AR1314, TRUE, 0)</f>
        <v>#NAME?</v>
      </c>
      <c r="BE1314" s="6" t="e">
        <f t="shared" ca="1" si="70"/>
        <v>#NAME?</v>
      </c>
      <c r="BF1314" s="6" t="e">
        <f t="shared" ca="1" si="71"/>
        <v>#NAME?</v>
      </c>
      <c r="BG1314" s="6"/>
      <c r="BH1314" s="6">
        <f>VLOOKUP(A1314, ALL_AP_DATA!$A$2:$D$3600, 3, FALSE)</f>
        <v>131</v>
      </c>
      <c r="BI1314" s="6">
        <f>VLOOKUP(A1314, ALL_AP_DATA!$A$2:$E$3600, 5, FALSE)</f>
        <v>25717</v>
      </c>
      <c r="BJ1314" s="6">
        <f t="shared" si="69"/>
        <v>123.63942307692308</v>
      </c>
      <c r="BK1314" s="6">
        <f t="shared" si="72"/>
        <v>0.62980769230769229</v>
      </c>
    </row>
    <row r="1315" spans="1:63" ht="15.75" customHeight="1" x14ac:dyDescent="0.2">
      <c r="A1315" s="6" t="s">
        <v>1374</v>
      </c>
      <c r="B1315" s="6" t="s">
        <v>61</v>
      </c>
      <c r="C1315" s="6">
        <v>1</v>
      </c>
      <c r="D1315" s="6">
        <v>3</v>
      </c>
      <c r="E1315" s="6">
        <v>0</v>
      </c>
      <c r="F1315" s="6">
        <v>0</v>
      </c>
      <c r="G1315" s="6">
        <v>3.8999999999999998E-3</v>
      </c>
      <c r="H1315" s="6">
        <v>0</v>
      </c>
      <c r="I1315" s="6">
        <v>0</v>
      </c>
      <c r="X1315" s="6">
        <v>24</v>
      </c>
      <c r="Y1315" s="6">
        <v>297</v>
      </c>
      <c r="Z1315" s="6">
        <v>0</v>
      </c>
      <c r="AA1315" s="6">
        <v>0</v>
      </c>
      <c r="AB1315" s="6">
        <v>0.38869999999999999</v>
      </c>
      <c r="AC1315" s="6">
        <v>0</v>
      </c>
      <c r="AD1315" s="6">
        <v>0</v>
      </c>
      <c r="AE1315" s="6">
        <v>42</v>
      </c>
      <c r="AF1315" s="6">
        <v>184</v>
      </c>
      <c r="AG1315" s="6">
        <v>0</v>
      </c>
      <c r="AH1315" s="6">
        <v>0</v>
      </c>
      <c r="AI1315" s="6">
        <v>0.24079999999999999</v>
      </c>
      <c r="AJ1315" s="6">
        <v>0</v>
      </c>
      <c r="AK1315" s="6">
        <v>0</v>
      </c>
      <c r="AT1315" s="6">
        <f t="shared" si="63"/>
        <v>0</v>
      </c>
      <c r="AU1315" s="6" t="str">
        <f t="shared" si="64"/>
        <v/>
      </c>
      <c r="AV1315" s="6" t="str">
        <f t="shared" si="65"/>
        <v/>
      </c>
      <c r="AW1315" s="7">
        <f t="shared" si="66"/>
        <v>0</v>
      </c>
      <c r="AX1315" s="6">
        <f t="shared" si="67"/>
        <v>0</v>
      </c>
      <c r="AY1315" s="6" t="str">
        <f t="shared" si="68"/>
        <v/>
      </c>
      <c r="BA1315" s="6">
        <f>VLOOKUP(A1315, ALL_AP_DATA!$A$2:$F$3600, 6, FALSE)</f>
        <v>764</v>
      </c>
      <c r="BB1315" s="6">
        <f>VLOOKUP(A1315, projmetadata!$A$2:$D$2036, 4, FALSE)</f>
        <v>119653</v>
      </c>
      <c r="BC1315" s="6" t="e">
        <f t="array" aca="1" ref="BC1315" ca="1">_xludf.IFS(I1315&lt;&gt;0, F1315/I1315, P1315&lt;&gt;0, M1315/P1315, W1315&lt;&gt;0, T1315/W1315, AD1315&lt;&gt;0, AA1315/AD1315, AK1315&lt;&gt;0, AH1315/AK1315, AR1315&lt;&gt;0, AO1315/AR1315, TRUE, 0)</f>
        <v>#NAME?</v>
      </c>
      <c r="BE1315" s="6" t="e">
        <f t="shared" ca="1" si="70"/>
        <v>#NAME?</v>
      </c>
      <c r="BF1315" s="6" t="e">
        <f t="shared" ca="1" si="71"/>
        <v>#NAME?</v>
      </c>
      <c r="BG1315" s="6"/>
      <c r="BH1315" s="6">
        <f>VLOOKUP(A1315, ALL_AP_DATA!$A$2:$D$3600, 3, FALSE)</f>
        <v>385</v>
      </c>
      <c r="BI1315" s="6">
        <f>VLOOKUP(A1315, ALL_AP_DATA!$A$2:$E$3600, 5, FALSE)</f>
        <v>0</v>
      </c>
      <c r="BJ1315" s="6">
        <f t="shared" si="69"/>
        <v>0</v>
      </c>
      <c r="BK1315" s="6">
        <f t="shared" si="72"/>
        <v>0.50392670157068065</v>
      </c>
    </row>
    <row r="1316" spans="1:63" ht="15.75" customHeight="1" x14ac:dyDescent="0.2">
      <c r="A1316" s="6" t="s">
        <v>1375</v>
      </c>
      <c r="B1316" s="6" t="s">
        <v>64</v>
      </c>
      <c r="C1316" s="6">
        <v>7</v>
      </c>
      <c r="D1316" s="6">
        <v>15</v>
      </c>
      <c r="E1316" s="6">
        <v>0</v>
      </c>
      <c r="F1316" s="6">
        <v>0</v>
      </c>
      <c r="G1316" s="6">
        <v>7.7700000000000005E-2</v>
      </c>
      <c r="H1316" s="6">
        <v>0</v>
      </c>
      <c r="I1316" s="6">
        <v>0</v>
      </c>
      <c r="X1316" s="6">
        <v>2</v>
      </c>
      <c r="Y1316" s="6">
        <v>9</v>
      </c>
      <c r="Z1316" s="6">
        <v>0</v>
      </c>
      <c r="AA1316" s="6">
        <v>0</v>
      </c>
      <c r="AB1316" s="6">
        <v>4.6600000000000003E-2</v>
      </c>
      <c r="AC1316" s="6">
        <v>0</v>
      </c>
      <c r="AD1316" s="6">
        <v>0</v>
      </c>
      <c r="AE1316" s="6">
        <v>9</v>
      </c>
      <c r="AF1316" s="6">
        <v>33</v>
      </c>
      <c r="AG1316" s="6">
        <v>0</v>
      </c>
      <c r="AH1316" s="6">
        <v>0</v>
      </c>
      <c r="AI1316" s="6">
        <v>0.17100000000000001</v>
      </c>
      <c r="AJ1316" s="6">
        <v>0</v>
      </c>
      <c r="AK1316" s="6">
        <v>0</v>
      </c>
      <c r="AT1316" s="6">
        <f t="shared" si="63"/>
        <v>0</v>
      </c>
      <c r="AU1316" s="6" t="str">
        <f t="shared" si="64"/>
        <v/>
      </c>
      <c r="AV1316" s="6" t="str">
        <f t="shared" si="65"/>
        <v/>
      </c>
      <c r="AW1316" s="7">
        <f t="shared" si="66"/>
        <v>0</v>
      </c>
      <c r="AX1316" s="6">
        <f t="shared" si="67"/>
        <v>0</v>
      </c>
      <c r="AY1316" s="6" t="str">
        <f t="shared" si="68"/>
        <v/>
      </c>
      <c r="BA1316" s="6">
        <f>VLOOKUP(A1316, ALL_AP_DATA!$A$2:$F$3600, 6, FALSE)</f>
        <v>193</v>
      </c>
      <c r="BB1316" s="6">
        <f>VLOOKUP(A1316, projmetadata!$A$2:$D$2036, 4, FALSE)</f>
        <v>17965</v>
      </c>
      <c r="BC1316" s="6" t="e">
        <f t="array" aca="1" ref="BC1316" ca="1">_xludf.IFS(I1316&lt;&gt;0, F1316/I1316, P1316&lt;&gt;0, M1316/P1316, W1316&lt;&gt;0, T1316/W1316, AD1316&lt;&gt;0, AA1316/AD1316, AK1316&lt;&gt;0, AH1316/AK1316, AR1316&lt;&gt;0, AO1316/AR1316, TRUE, 0)</f>
        <v>#NAME?</v>
      </c>
      <c r="BE1316" s="6" t="e">
        <f t="shared" ca="1" si="70"/>
        <v>#NAME?</v>
      </c>
      <c r="BF1316" s="6" t="e">
        <f t="shared" ca="1" si="71"/>
        <v>#NAME?</v>
      </c>
      <c r="BG1316" s="6"/>
      <c r="BH1316" s="6">
        <f>VLOOKUP(A1316, ALL_AP_DATA!$A$2:$D$3600, 3, FALSE)</f>
        <v>50</v>
      </c>
      <c r="BI1316" s="6">
        <f>VLOOKUP(A1316, ALL_AP_DATA!$A$2:$E$3600, 5, FALSE)</f>
        <v>6</v>
      </c>
      <c r="BJ1316" s="6">
        <f t="shared" si="69"/>
        <v>3.1088082901554404E-2</v>
      </c>
      <c r="BK1316" s="6">
        <f t="shared" si="72"/>
        <v>0.25906735751295334</v>
      </c>
    </row>
    <row r="1317" spans="1:63" ht="15.75" customHeight="1" x14ac:dyDescent="0.2">
      <c r="A1317" s="6" t="s">
        <v>1376</v>
      </c>
      <c r="B1317" s="6" t="s">
        <v>61</v>
      </c>
      <c r="C1317" s="6">
        <v>1</v>
      </c>
      <c r="D1317" s="6">
        <v>2</v>
      </c>
      <c r="E1317" s="6">
        <v>0</v>
      </c>
      <c r="F1317" s="6">
        <v>0</v>
      </c>
      <c r="G1317" s="6">
        <v>1.6000000000000001E-3</v>
      </c>
      <c r="H1317" s="6">
        <v>0</v>
      </c>
      <c r="I1317" s="6">
        <v>0</v>
      </c>
      <c r="J1317" s="6">
        <v>5</v>
      </c>
      <c r="K1317" s="6">
        <v>54</v>
      </c>
      <c r="L1317" s="6">
        <v>488</v>
      </c>
      <c r="M1317" s="6">
        <v>36466</v>
      </c>
      <c r="N1317" s="6">
        <v>4.3999999999999997E-2</v>
      </c>
      <c r="O1317" s="6">
        <v>0.34029999999999999</v>
      </c>
      <c r="P1317" s="6">
        <v>0.25790000000000002</v>
      </c>
      <c r="Q1317" s="6">
        <v>58</v>
      </c>
      <c r="R1317" s="6">
        <v>384</v>
      </c>
      <c r="S1317" s="6">
        <v>1372</v>
      </c>
      <c r="T1317" s="6">
        <v>129781</v>
      </c>
      <c r="U1317" s="6">
        <v>0.313</v>
      </c>
      <c r="V1317" s="6">
        <v>0.95679999999999998</v>
      </c>
      <c r="W1317" s="6">
        <v>0.91800000000000004</v>
      </c>
      <c r="X1317" s="6">
        <v>31</v>
      </c>
      <c r="Y1317" s="6">
        <v>302</v>
      </c>
      <c r="Z1317" s="6">
        <v>464</v>
      </c>
      <c r="AA1317" s="6">
        <v>27658</v>
      </c>
      <c r="AB1317" s="6">
        <v>0.24610000000000001</v>
      </c>
      <c r="AC1317" s="6">
        <v>0.3236</v>
      </c>
      <c r="AD1317" s="6">
        <v>0.1956</v>
      </c>
      <c r="AE1317" s="6">
        <v>23</v>
      </c>
      <c r="AF1317" s="6">
        <v>70</v>
      </c>
      <c r="AG1317" s="6">
        <v>332</v>
      </c>
      <c r="AH1317" s="6">
        <v>14078</v>
      </c>
      <c r="AI1317" s="6">
        <v>5.7000000000000002E-2</v>
      </c>
      <c r="AJ1317" s="6">
        <v>0.23150000000000001</v>
      </c>
      <c r="AK1317" s="6">
        <v>9.9599999999999994E-2</v>
      </c>
      <c r="AL1317" s="6">
        <v>6</v>
      </c>
      <c r="AM1317" s="6">
        <v>154</v>
      </c>
      <c r="AN1317" s="6">
        <v>1023</v>
      </c>
      <c r="AO1317" s="6">
        <v>64778</v>
      </c>
      <c r="AP1317" s="6">
        <v>0.1255</v>
      </c>
      <c r="AQ1317" s="6">
        <v>0.71340000000000003</v>
      </c>
      <c r="AR1317" s="6">
        <v>0.4582</v>
      </c>
      <c r="AT1317" s="6">
        <f t="shared" si="63"/>
        <v>0</v>
      </c>
      <c r="AU1317" s="6">
        <f t="shared" si="64"/>
        <v>675.2962962962963</v>
      </c>
      <c r="AV1317" s="6">
        <f t="shared" si="65"/>
        <v>337.97135416666669</v>
      </c>
      <c r="AW1317" s="7">
        <f t="shared" si="66"/>
        <v>91.58278145695364</v>
      </c>
      <c r="AX1317" s="6">
        <f t="shared" si="67"/>
        <v>201.11428571428573</v>
      </c>
      <c r="AY1317" s="6">
        <f t="shared" si="68"/>
        <v>420.63636363636363</v>
      </c>
      <c r="BA1317" s="6">
        <f>VLOOKUP(A1317, ALL_AP_DATA!$A$2:$F$3600, 6, FALSE)</f>
        <v>1227</v>
      </c>
      <c r="BB1317" s="6">
        <f>VLOOKUP(A1317, projmetadata!$A$2:$D$2036, 4, FALSE)</f>
        <v>235118</v>
      </c>
      <c r="BC1317" s="6" t="e">
        <f t="array" aca="1" ref="BC1317" ca="1">_xludf.IFS(I1317&lt;&gt;0, F1317/I1317, P1317&lt;&gt;0, M1317/P1317, W1317&lt;&gt;0, T1317/W1317, AD1317&lt;&gt;0, AA1317/AD1317, AK1317&lt;&gt;0, AH1317/AK1317, AR1317&lt;&gt;0, AO1317/AR1317, TRUE, 0)</f>
        <v>#NAME?</v>
      </c>
      <c r="BE1317" s="6" t="e">
        <f t="shared" ca="1" si="70"/>
        <v>#NAME?</v>
      </c>
      <c r="BF1317" s="6" t="e">
        <f t="shared" ca="1" si="71"/>
        <v>#NAME?</v>
      </c>
      <c r="BG1317" s="6"/>
      <c r="BH1317" s="6">
        <f>VLOOKUP(A1317, ALL_AP_DATA!$A$2:$D$3600, 3, FALSE)</f>
        <v>607</v>
      </c>
      <c r="BI1317" s="6">
        <f>VLOOKUP(A1317, ALL_AP_DATA!$A$2:$E$3600, 5, FALSE)</f>
        <v>141370</v>
      </c>
      <c r="BJ1317" s="6">
        <f t="shared" si="69"/>
        <v>115.21597392013039</v>
      </c>
      <c r="BK1317" s="6">
        <f t="shared" si="72"/>
        <v>0.49470252648736757</v>
      </c>
    </row>
    <row r="1318" spans="1:63" ht="15.75" customHeight="1" x14ac:dyDescent="0.2">
      <c r="A1318" s="6" t="s">
        <v>1377</v>
      </c>
      <c r="B1318" s="6" t="s">
        <v>61</v>
      </c>
      <c r="Q1318" s="6">
        <v>14</v>
      </c>
      <c r="R1318" s="6">
        <v>52</v>
      </c>
      <c r="S1318" s="6">
        <v>93</v>
      </c>
      <c r="T1318" s="6">
        <v>2667</v>
      </c>
      <c r="U1318" s="6">
        <v>8.7999999999999995E-2</v>
      </c>
      <c r="V1318" s="6">
        <v>0.38429999999999997</v>
      </c>
      <c r="W1318" s="6">
        <v>9.1499999999999998E-2</v>
      </c>
      <c r="X1318" s="6">
        <v>5</v>
      </c>
      <c r="Y1318" s="6">
        <v>109</v>
      </c>
      <c r="Z1318" s="6">
        <v>103</v>
      </c>
      <c r="AA1318" s="6">
        <v>2762</v>
      </c>
      <c r="AB1318" s="6">
        <v>0.18440000000000001</v>
      </c>
      <c r="AC1318" s="6">
        <v>0.42559999999999998</v>
      </c>
      <c r="AD1318" s="6">
        <v>9.4799999999999995E-2</v>
      </c>
      <c r="AE1318" s="6">
        <v>17</v>
      </c>
      <c r="AF1318" s="6">
        <v>154</v>
      </c>
      <c r="AG1318" s="6">
        <v>109</v>
      </c>
      <c r="AH1318" s="6">
        <v>3973</v>
      </c>
      <c r="AI1318" s="6">
        <v>0.2606</v>
      </c>
      <c r="AJ1318" s="6">
        <v>0.45040000000000002</v>
      </c>
      <c r="AK1318" s="6">
        <v>0.1363</v>
      </c>
      <c r="AT1318" s="6" t="str">
        <f t="shared" si="63"/>
        <v/>
      </c>
      <c r="AU1318" s="6" t="str">
        <f t="shared" si="64"/>
        <v/>
      </c>
      <c r="AV1318" s="6">
        <f t="shared" si="65"/>
        <v>51.28846153846154</v>
      </c>
      <c r="AW1318" s="7">
        <f t="shared" si="66"/>
        <v>25.339449541284402</v>
      </c>
      <c r="AX1318" s="6">
        <f t="shared" si="67"/>
        <v>25.7987012987013</v>
      </c>
      <c r="AY1318" s="6" t="str">
        <f t="shared" si="68"/>
        <v/>
      </c>
      <c r="BA1318" s="6">
        <f>VLOOKUP(A1318, ALL_AP_DATA!$A$2:$F$3600, 6, FALSE)</f>
        <v>591</v>
      </c>
      <c r="BB1318" s="6">
        <f>VLOOKUP(A1318, projmetadata!$A$2:$D$2036, 4, FALSE)</f>
        <v>157707</v>
      </c>
      <c r="BC1318" s="6" t="e">
        <f t="array" aca="1" ref="BC1318" ca="1">_xludf.IFS(I1318&lt;&gt;0, F1318/I1318, P1318&lt;&gt;0, M1318/P1318, W1318&lt;&gt;0, T1318/W1318, AD1318&lt;&gt;0, AA1318/AD1318, AK1318&lt;&gt;0, AH1318/AK1318, AR1318&lt;&gt;0, AO1318/AR1318, TRUE, 0)</f>
        <v>#NAME?</v>
      </c>
      <c r="BE1318" s="6" t="e">
        <f t="shared" ca="1" si="70"/>
        <v>#NAME?</v>
      </c>
      <c r="BF1318" s="6" t="e">
        <f t="shared" ca="1" si="71"/>
        <v>#NAME?</v>
      </c>
      <c r="BG1318" s="6"/>
      <c r="BH1318" s="6">
        <f>VLOOKUP(A1318, ALL_AP_DATA!$A$2:$D$3600, 3, FALSE)</f>
        <v>240</v>
      </c>
      <c r="BI1318" s="6">
        <f>VLOOKUP(A1318, ALL_AP_DATA!$A$2:$E$3600, 5, FALSE)</f>
        <v>29144</v>
      </c>
      <c r="BJ1318" s="6">
        <f t="shared" si="69"/>
        <v>49.313028764805416</v>
      </c>
      <c r="BK1318" s="6">
        <f t="shared" si="72"/>
        <v>0.40609137055837563</v>
      </c>
    </row>
    <row r="1319" spans="1:63" ht="15.75" customHeight="1" x14ac:dyDescent="0.2">
      <c r="A1319" s="6" t="s">
        <v>1378</v>
      </c>
      <c r="B1319" s="6" t="s">
        <v>64</v>
      </c>
      <c r="C1319" s="6">
        <v>8</v>
      </c>
      <c r="D1319" s="6">
        <v>46</v>
      </c>
      <c r="E1319" s="6">
        <v>71</v>
      </c>
      <c r="F1319" s="6">
        <v>2954</v>
      </c>
      <c r="G1319" s="6">
        <v>8.6300000000000002E-2</v>
      </c>
      <c r="H1319" s="6">
        <v>0.33179999999999998</v>
      </c>
      <c r="I1319" s="6">
        <v>0.30890000000000001</v>
      </c>
      <c r="J1319" s="6">
        <v>1</v>
      </c>
      <c r="K1319" s="6">
        <v>10</v>
      </c>
      <c r="L1319" s="6">
        <v>46</v>
      </c>
      <c r="M1319" s="6">
        <v>2383</v>
      </c>
      <c r="N1319" s="6">
        <v>1.8800000000000001E-2</v>
      </c>
      <c r="O1319" s="6">
        <v>0.215</v>
      </c>
      <c r="P1319" s="6">
        <v>0.2492</v>
      </c>
      <c r="Q1319" s="6">
        <v>9</v>
      </c>
      <c r="R1319" s="6">
        <v>20</v>
      </c>
      <c r="S1319" s="6">
        <v>71</v>
      </c>
      <c r="T1319" s="6">
        <v>2589</v>
      </c>
      <c r="U1319" s="6">
        <v>3.7499999999999999E-2</v>
      </c>
      <c r="V1319" s="6">
        <v>0.33179999999999998</v>
      </c>
      <c r="W1319" s="6">
        <v>0.2707</v>
      </c>
      <c r="X1319" s="6">
        <v>15</v>
      </c>
      <c r="Y1319" s="6">
        <v>84</v>
      </c>
      <c r="Z1319" s="6">
        <v>88</v>
      </c>
      <c r="AA1319" s="6">
        <v>3607</v>
      </c>
      <c r="AB1319" s="6">
        <v>0.15759999999999999</v>
      </c>
      <c r="AC1319" s="6">
        <v>0.41120000000000001</v>
      </c>
      <c r="AD1319" s="6">
        <v>0.37719999999999998</v>
      </c>
      <c r="AE1319" s="6">
        <v>23</v>
      </c>
      <c r="AF1319" s="6">
        <v>170</v>
      </c>
      <c r="AG1319" s="6">
        <v>154</v>
      </c>
      <c r="AH1319" s="6">
        <v>6899</v>
      </c>
      <c r="AI1319" s="6">
        <v>0.31890000000000002</v>
      </c>
      <c r="AJ1319" s="6">
        <v>0.71960000000000002</v>
      </c>
      <c r="AK1319" s="6">
        <v>0.72140000000000004</v>
      </c>
      <c r="AT1319" s="6">
        <f t="shared" si="63"/>
        <v>64.217391304347828</v>
      </c>
      <c r="AU1319" s="6">
        <f t="shared" si="64"/>
        <v>238.3</v>
      </c>
      <c r="AV1319" s="6">
        <f t="shared" si="65"/>
        <v>129.44999999999999</v>
      </c>
      <c r="AW1319" s="7">
        <f t="shared" si="66"/>
        <v>42.94047619047619</v>
      </c>
      <c r="AX1319" s="6">
        <f t="shared" si="67"/>
        <v>40.582352941176474</v>
      </c>
      <c r="AY1319" s="6" t="str">
        <f t="shared" si="68"/>
        <v/>
      </c>
      <c r="BA1319" s="6">
        <f>VLOOKUP(A1319, ALL_AP_DATA!$A$2:$F$3600, 6, FALSE)</f>
        <v>533</v>
      </c>
      <c r="BB1319" s="6">
        <f>VLOOKUP(A1319, projmetadata!$A$2:$D$2036, 4, FALSE)</f>
        <v>33188</v>
      </c>
      <c r="BC1319" s="6" t="e">
        <f t="array" aca="1" ref="BC1319" ca="1">_xludf.IFS(I1319&lt;&gt;0, F1319/I1319, P1319&lt;&gt;0, M1319/P1319, W1319&lt;&gt;0, T1319/W1319, AD1319&lt;&gt;0, AA1319/AD1319, AK1319&lt;&gt;0, AH1319/AK1319, AR1319&lt;&gt;0, AO1319/AR1319, TRUE, 0)</f>
        <v>#NAME?</v>
      </c>
      <c r="BE1319" s="6" t="e">
        <f t="shared" ca="1" si="70"/>
        <v>#NAME?</v>
      </c>
      <c r="BF1319" s="6" t="e">
        <f t="shared" ca="1" si="71"/>
        <v>#NAME?</v>
      </c>
      <c r="BG1319" s="6"/>
      <c r="BH1319" s="6">
        <f>VLOOKUP(A1319, ALL_AP_DATA!$A$2:$D$3600, 3, FALSE)</f>
        <v>229</v>
      </c>
      <c r="BI1319" s="6">
        <f>VLOOKUP(A1319, ALL_AP_DATA!$A$2:$E$3600, 5, FALSE)</f>
        <v>9563</v>
      </c>
      <c r="BJ1319" s="6">
        <f t="shared" si="69"/>
        <v>17.941838649155724</v>
      </c>
      <c r="BK1319" s="6">
        <f t="shared" si="72"/>
        <v>0.42964352720450283</v>
      </c>
    </row>
    <row r="1320" spans="1:63" ht="15.75" customHeight="1" x14ac:dyDescent="0.2">
      <c r="A1320" s="6" t="s">
        <v>1379</v>
      </c>
      <c r="B1320" s="6" t="s">
        <v>64</v>
      </c>
      <c r="C1320" s="6">
        <v>30</v>
      </c>
      <c r="D1320" s="6">
        <v>112</v>
      </c>
      <c r="E1320" s="6">
        <v>38</v>
      </c>
      <c r="F1320" s="6">
        <v>1927</v>
      </c>
      <c r="G1320" s="6">
        <v>5.2699999999999997E-2</v>
      </c>
      <c r="H1320" s="6">
        <v>0.52780000000000005</v>
      </c>
      <c r="I1320" s="6">
        <v>0.2359</v>
      </c>
      <c r="Q1320" s="6">
        <v>6</v>
      </c>
      <c r="R1320" s="6">
        <v>17</v>
      </c>
      <c r="S1320" s="6">
        <v>35</v>
      </c>
      <c r="T1320" s="6">
        <v>1986</v>
      </c>
      <c r="U1320" s="6">
        <v>8.0000000000000002E-3</v>
      </c>
      <c r="V1320" s="6">
        <v>0.48609999999999998</v>
      </c>
      <c r="W1320" s="6">
        <v>0.24310000000000001</v>
      </c>
      <c r="X1320" s="6">
        <v>33</v>
      </c>
      <c r="Y1320" s="6">
        <v>282</v>
      </c>
      <c r="Z1320" s="6">
        <v>52</v>
      </c>
      <c r="AA1320" s="6">
        <v>2818</v>
      </c>
      <c r="AB1320" s="6">
        <v>0.13270000000000001</v>
      </c>
      <c r="AC1320" s="6">
        <v>0.72219999999999995</v>
      </c>
      <c r="AD1320" s="6">
        <v>0.34499999999999997</v>
      </c>
      <c r="AE1320" s="6">
        <v>115</v>
      </c>
      <c r="AF1320" s="6">
        <v>390</v>
      </c>
      <c r="AG1320" s="6">
        <v>49</v>
      </c>
      <c r="AH1320" s="6">
        <v>2444</v>
      </c>
      <c r="AI1320" s="6">
        <v>0.1835</v>
      </c>
      <c r="AJ1320" s="6">
        <v>0.68059999999999998</v>
      </c>
      <c r="AK1320" s="6">
        <v>0.29920000000000002</v>
      </c>
      <c r="AT1320" s="6">
        <f t="shared" si="63"/>
        <v>17.205357142857142</v>
      </c>
      <c r="AU1320" s="6" t="str">
        <f t="shared" si="64"/>
        <v/>
      </c>
      <c r="AV1320" s="6">
        <f t="shared" si="65"/>
        <v>116.82352941176471</v>
      </c>
      <c r="AW1320" s="7">
        <f t="shared" si="66"/>
        <v>9.9929078014184398</v>
      </c>
      <c r="AX1320" s="6">
        <f t="shared" si="67"/>
        <v>6.2666666666666666</v>
      </c>
      <c r="AY1320" s="6" t="str">
        <f t="shared" si="68"/>
        <v/>
      </c>
      <c r="BA1320" s="6">
        <f>VLOOKUP(A1320, ALL_AP_DATA!$A$2:$F$3600, 6, FALSE)</f>
        <v>2125</v>
      </c>
      <c r="BB1320" s="6">
        <f>VLOOKUP(A1320, projmetadata!$A$2:$D$2036, 4, FALSE)</f>
        <v>95772</v>
      </c>
      <c r="BC1320" s="6" t="e">
        <f t="array" aca="1" ref="BC1320" ca="1">_xludf.IFS(I1320&lt;&gt;0, F1320/I1320, P1320&lt;&gt;0, M1320/P1320, W1320&lt;&gt;0, T1320/W1320, AD1320&lt;&gt;0, AA1320/AD1320, AK1320&lt;&gt;0, AH1320/AK1320, AR1320&lt;&gt;0, AO1320/AR1320, TRUE, 0)</f>
        <v>#NAME?</v>
      </c>
      <c r="BE1320" s="6" t="e">
        <f t="shared" ca="1" si="70"/>
        <v>#NAME?</v>
      </c>
      <c r="BF1320" s="6" t="e">
        <f t="shared" ca="1" si="71"/>
        <v>#NAME?</v>
      </c>
      <c r="BG1320" s="6"/>
      <c r="BH1320" s="6">
        <f>VLOOKUP(A1320, ALL_AP_DATA!$A$2:$D$3600, 3, FALSE)</f>
        <v>583</v>
      </c>
      <c r="BI1320" s="6">
        <f>VLOOKUP(A1320, ALL_AP_DATA!$A$2:$E$3600, 5, FALSE)</f>
        <v>8169</v>
      </c>
      <c r="BJ1320" s="6">
        <f t="shared" si="69"/>
        <v>3.844235294117647</v>
      </c>
      <c r="BK1320" s="6">
        <f t="shared" si="72"/>
        <v>0.27435294117647058</v>
      </c>
    </row>
    <row r="1321" spans="1:63" ht="15.75" customHeight="1" x14ac:dyDescent="0.2">
      <c r="A1321" s="6" t="s">
        <v>1380</v>
      </c>
      <c r="B1321" s="6" t="s">
        <v>64</v>
      </c>
      <c r="C1321" s="6">
        <v>22</v>
      </c>
      <c r="D1321" s="6">
        <v>68</v>
      </c>
      <c r="E1321" s="6">
        <v>214</v>
      </c>
      <c r="F1321" s="6">
        <v>3886</v>
      </c>
      <c r="G1321" s="6">
        <v>2.5700000000000001E-2</v>
      </c>
      <c r="H1321" s="6">
        <v>0.14319999999999999</v>
      </c>
      <c r="I1321" s="6">
        <v>3.1300000000000001E-2</v>
      </c>
      <c r="J1321" s="6">
        <v>4</v>
      </c>
      <c r="K1321" s="6">
        <v>72</v>
      </c>
      <c r="L1321" s="6">
        <v>359</v>
      </c>
      <c r="M1321" s="6">
        <v>21179</v>
      </c>
      <c r="N1321" s="6">
        <v>2.7199999999999998E-2</v>
      </c>
      <c r="O1321" s="6">
        <v>0.24030000000000001</v>
      </c>
      <c r="P1321" s="6">
        <v>0.17050000000000001</v>
      </c>
      <c r="Q1321" s="6">
        <v>126</v>
      </c>
      <c r="R1321" s="6">
        <v>628</v>
      </c>
      <c r="S1321" s="6">
        <v>1227</v>
      </c>
      <c r="T1321" s="6">
        <v>97362</v>
      </c>
      <c r="U1321" s="6">
        <v>0.2374</v>
      </c>
      <c r="V1321" s="6">
        <v>0.82130000000000003</v>
      </c>
      <c r="W1321" s="6">
        <v>0.78400000000000003</v>
      </c>
      <c r="X1321" s="6">
        <v>94</v>
      </c>
      <c r="Y1321" s="6">
        <v>471</v>
      </c>
      <c r="Z1321" s="6">
        <v>627</v>
      </c>
      <c r="AA1321" s="6">
        <v>28558</v>
      </c>
      <c r="AB1321" s="6">
        <v>0.17810000000000001</v>
      </c>
      <c r="AC1321" s="6">
        <v>0.41970000000000002</v>
      </c>
      <c r="AD1321" s="6">
        <v>0.23</v>
      </c>
      <c r="AE1321" s="6">
        <v>166</v>
      </c>
      <c r="AF1321" s="6">
        <v>974</v>
      </c>
      <c r="AG1321" s="6">
        <v>1222</v>
      </c>
      <c r="AH1321" s="6">
        <v>82573</v>
      </c>
      <c r="AI1321" s="6">
        <v>0.36820000000000003</v>
      </c>
      <c r="AJ1321" s="6">
        <v>0.81789999999999996</v>
      </c>
      <c r="AK1321" s="6">
        <v>0.66490000000000005</v>
      </c>
      <c r="AL1321" s="6">
        <v>3</v>
      </c>
      <c r="AM1321" s="6">
        <v>80</v>
      </c>
      <c r="AN1321" s="6">
        <v>448</v>
      </c>
      <c r="AO1321" s="6">
        <v>24745</v>
      </c>
      <c r="AP1321" s="6">
        <v>3.0200000000000001E-2</v>
      </c>
      <c r="AQ1321" s="6">
        <v>0.2999</v>
      </c>
      <c r="AR1321" s="6">
        <v>0.1993</v>
      </c>
      <c r="AT1321" s="6">
        <f t="shared" si="63"/>
        <v>57.147058823529413</v>
      </c>
      <c r="AU1321" s="6">
        <f t="shared" si="64"/>
        <v>294.15277777777777</v>
      </c>
      <c r="AV1321" s="6">
        <f t="shared" si="65"/>
        <v>155.03503184713375</v>
      </c>
      <c r="AW1321" s="7">
        <f t="shared" si="66"/>
        <v>60.632696390658175</v>
      </c>
      <c r="AX1321" s="6">
        <f t="shared" si="67"/>
        <v>84.777207392197127</v>
      </c>
      <c r="AY1321" s="6">
        <f t="shared" si="68"/>
        <v>309.3125</v>
      </c>
      <c r="BA1321" s="6">
        <f>VLOOKUP(A1321, ALL_AP_DATA!$A$2:$F$3600, 6, FALSE)</f>
        <v>2645</v>
      </c>
      <c r="BB1321" s="6">
        <f>VLOOKUP(A1321, projmetadata!$A$2:$D$2036, 4, FALSE)</f>
        <v>199880</v>
      </c>
      <c r="BC1321" s="6" t="e">
        <f t="array" aca="1" ref="BC1321" ca="1">_xludf.IFS(I1321&lt;&gt;0, F1321/I1321, P1321&lt;&gt;0, M1321/P1321, W1321&lt;&gt;0, T1321/W1321, AD1321&lt;&gt;0, AA1321/AD1321, AK1321&lt;&gt;0, AH1321/AK1321, AR1321&lt;&gt;0, AO1321/AR1321, TRUE, 0)</f>
        <v>#NAME?</v>
      </c>
      <c r="BE1321" s="6" t="e">
        <f t="shared" ca="1" si="70"/>
        <v>#NAME?</v>
      </c>
      <c r="BF1321" s="6" t="e">
        <f t="shared" ca="1" si="71"/>
        <v>#NAME?</v>
      </c>
      <c r="BG1321" s="6"/>
      <c r="BH1321" s="6">
        <f>VLOOKUP(A1321, ALL_AP_DATA!$A$2:$D$3600, 3, FALSE)</f>
        <v>1470</v>
      </c>
      <c r="BI1321" s="6">
        <f>VLOOKUP(A1321, ALL_AP_DATA!$A$2:$E$3600, 5, FALSE)</f>
        <v>124181</v>
      </c>
      <c r="BJ1321" s="6">
        <f t="shared" si="69"/>
        <v>46.949338374291116</v>
      </c>
      <c r="BK1321" s="6">
        <f t="shared" si="72"/>
        <v>0.55576559546313797</v>
      </c>
    </row>
    <row r="1322" spans="1:63" ht="15.75" customHeight="1" x14ac:dyDescent="0.2">
      <c r="A1322" s="6" t="s">
        <v>1381</v>
      </c>
      <c r="B1322" s="6" t="s">
        <v>64</v>
      </c>
      <c r="C1322" s="6">
        <v>2</v>
      </c>
      <c r="D1322" s="6">
        <v>5</v>
      </c>
      <c r="E1322" s="6">
        <v>0</v>
      </c>
      <c r="F1322" s="6">
        <v>0</v>
      </c>
      <c r="G1322" s="6">
        <v>2.4899999999999999E-2</v>
      </c>
      <c r="H1322" s="6">
        <v>0</v>
      </c>
      <c r="I1322" s="6">
        <v>0</v>
      </c>
      <c r="X1322" s="6">
        <v>1</v>
      </c>
      <c r="Y1322" s="6">
        <v>4</v>
      </c>
      <c r="Z1322" s="6">
        <v>0</v>
      </c>
      <c r="AA1322" s="6">
        <v>0</v>
      </c>
      <c r="AB1322" s="6">
        <v>1.9900000000000001E-2</v>
      </c>
      <c r="AC1322" s="6">
        <v>0</v>
      </c>
      <c r="AD1322" s="6">
        <v>0</v>
      </c>
      <c r="AE1322" s="6">
        <v>2</v>
      </c>
      <c r="AF1322" s="6">
        <v>8</v>
      </c>
      <c r="AG1322" s="6">
        <v>0</v>
      </c>
      <c r="AH1322" s="6">
        <v>0</v>
      </c>
      <c r="AI1322" s="6">
        <v>3.9800000000000002E-2</v>
      </c>
      <c r="AJ1322" s="6">
        <v>0</v>
      </c>
      <c r="AK1322" s="6">
        <v>0</v>
      </c>
      <c r="AT1322" s="6">
        <f t="shared" si="63"/>
        <v>0</v>
      </c>
      <c r="AU1322" s="6" t="str">
        <f t="shared" si="64"/>
        <v/>
      </c>
      <c r="AV1322" s="6" t="str">
        <f t="shared" si="65"/>
        <v/>
      </c>
      <c r="AW1322" s="7">
        <f t="shared" si="66"/>
        <v>0</v>
      </c>
      <c r="AX1322" s="6">
        <f t="shared" si="67"/>
        <v>0</v>
      </c>
      <c r="AY1322" s="6" t="str">
        <f t="shared" si="68"/>
        <v/>
      </c>
      <c r="BA1322" s="6">
        <f>VLOOKUP(A1322, ALL_AP_DATA!$A$2:$F$3600, 6, FALSE)</f>
        <v>201</v>
      </c>
      <c r="BB1322" s="6">
        <f>VLOOKUP(A1322, projmetadata!$A$2:$D$2036, 4, FALSE)</f>
        <v>4881</v>
      </c>
      <c r="BC1322" s="6" t="e">
        <f t="array" aca="1" ref="BC1322" ca="1">_xludf.IFS(I1322&lt;&gt;0, F1322/I1322, P1322&lt;&gt;0, M1322/P1322, W1322&lt;&gt;0, T1322/W1322, AD1322&lt;&gt;0, AA1322/AD1322, AK1322&lt;&gt;0, AH1322/AK1322, AR1322&lt;&gt;0, AO1322/AR1322, TRUE, 0)</f>
        <v>#NAME?</v>
      </c>
      <c r="BE1322" s="6" t="e">
        <f t="shared" ca="1" si="70"/>
        <v>#NAME?</v>
      </c>
      <c r="BF1322" s="6" t="e">
        <f t="shared" ca="1" si="71"/>
        <v>#NAME?</v>
      </c>
      <c r="BG1322" s="6"/>
      <c r="BH1322" s="6">
        <f>VLOOKUP(A1322, ALL_AP_DATA!$A$2:$D$3600, 3, FALSE)</f>
        <v>17</v>
      </c>
      <c r="BI1322" s="6">
        <f>VLOOKUP(A1322, ALL_AP_DATA!$A$2:$E$3600, 5, FALSE)</f>
        <v>7</v>
      </c>
      <c r="BJ1322" s="6">
        <f t="shared" si="69"/>
        <v>3.482587064676617E-2</v>
      </c>
      <c r="BK1322" s="6">
        <f t="shared" si="72"/>
        <v>8.45771144278607E-2</v>
      </c>
    </row>
    <row r="1323" spans="1:63" ht="15.75" customHeight="1" x14ac:dyDescent="0.2">
      <c r="A1323" s="6" t="s">
        <v>1382</v>
      </c>
      <c r="B1323" s="6" t="s">
        <v>64</v>
      </c>
      <c r="C1323" s="6">
        <v>14</v>
      </c>
      <c r="D1323" s="6">
        <v>45</v>
      </c>
      <c r="E1323" s="6">
        <v>3</v>
      </c>
      <c r="F1323" s="6">
        <v>7</v>
      </c>
      <c r="G1323" s="6">
        <v>3.2099999999999997E-2</v>
      </c>
      <c r="H1323" s="6">
        <v>4.3499999999999997E-2</v>
      </c>
      <c r="I1323" s="6">
        <v>1.5E-3</v>
      </c>
      <c r="Q1323" s="6">
        <v>6</v>
      </c>
      <c r="R1323" s="6">
        <v>18</v>
      </c>
      <c r="S1323" s="6">
        <v>24</v>
      </c>
      <c r="T1323" s="6">
        <v>1183</v>
      </c>
      <c r="U1323" s="6">
        <v>1.2800000000000001E-2</v>
      </c>
      <c r="V1323" s="6">
        <v>0.3478</v>
      </c>
      <c r="W1323" s="6">
        <v>0.2525</v>
      </c>
      <c r="X1323" s="6">
        <v>18</v>
      </c>
      <c r="Y1323" s="6">
        <v>82</v>
      </c>
      <c r="Z1323" s="6">
        <v>17</v>
      </c>
      <c r="AA1323" s="6">
        <v>659</v>
      </c>
      <c r="AB1323" s="6">
        <v>5.8400000000000001E-2</v>
      </c>
      <c r="AC1323" s="6">
        <v>0.24640000000000001</v>
      </c>
      <c r="AD1323" s="6">
        <v>0.14069999999999999</v>
      </c>
      <c r="AE1323" s="6">
        <v>47</v>
      </c>
      <c r="AF1323" s="6">
        <v>223</v>
      </c>
      <c r="AG1323" s="6">
        <v>31</v>
      </c>
      <c r="AH1323" s="6">
        <v>722</v>
      </c>
      <c r="AI1323" s="6">
        <v>0.15890000000000001</v>
      </c>
      <c r="AJ1323" s="6">
        <v>0.44929999999999998</v>
      </c>
      <c r="AK1323" s="6">
        <v>0.15409999999999999</v>
      </c>
      <c r="AT1323" s="6">
        <f t="shared" si="63"/>
        <v>0.15555555555555556</v>
      </c>
      <c r="AU1323" s="6" t="str">
        <f t="shared" si="64"/>
        <v/>
      </c>
      <c r="AV1323" s="6">
        <f t="shared" si="65"/>
        <v>65.722222222222229</v>
      </c>
      <c r="AW1323" s="7">
        <f t="shared" si="66"/>
        <v>8.036585365853659</v>
      </c>
      <c r="AX1323" s="6">
        <f t="shared" si="67"/>
        <v>3.2376681614349776</v>
      </c>
      <c r="AY1323" s="6" t="str">
        <f t="shared" si="68"/>
        <v/>
      </c>
      <c r="BA1323" s="6">
        <f>VLOOKUP(A1323, ALL_AP_DATA!$A$2:$F$3600, 6, FALSE)</f>
        <v>1403</v>
      </c>
      <c r="BB1323" s="6">
        <f>VLOOKUP(A1323, projmetadata!$A$2:$D$2036, 4, FALSE)</f>
        <v>64480</v>
      </c>
      <c r="BC1323" s="6" t="e">
        <f t="array" aca="1" ref="BC1323" ca="1">_xludf.IFS(I1323&lt;&gt;0, F1323/I1323, P1323&lt;&gt;0, M1323/P1323, W1323&lt;&gt;0, T1323/W1323, AD1323&lt;&gt;0, AA1323/AD1323, AK1323&lt;&gt;0, AH1323/AK1323, AR1323&lt;&gt;0, AO1323/AR1323, TRUE, 0)</f>
        <v>#NAME?</v>
      </c>
      <c r="BE1323" s="6" t="e">
        <f t="shared" ca="1" si="70"/>
        <v>#NAME?</v>
      </c>
      <c r="BF1323" s="6" t="e">
        <f t="shared" ca="1" si="71"/>
        <v>#NAME?</v>
      </c>
      <c r="BG1323" s="6"/>
      <c r="BH1323" s="6">
        <f>VLOOKUP(A1323, ALL_AP_DATA!$A$2:$D$3600, 3, FALSE)</f>
        <v>309</v>
      </c>
      <c r="BI1323" s="6">
        <f>VLOOKUP(A1323, ALL_AP_DATA!$A$2:$E$3600, 5, FALSE)</f>
        <v>4685</v>
      </c>
      <c r="BJ1323" s="6">
        <f t="shared" si="69"/>
        <v>3.339272986457591</v>
      </c>
      <c r="BK1323" s="6">
        <f t="shared" si="72"/>
        <v>0.22024233784746972</v>
      </c>
    </row>
    <row r="1324" spans="1:63" ht="15.75" customHeight="1" x14ac:dyDescent="0.2">
      <c r="A1324" s="6" t="s">
        <v>1383</v>
      </c>
      <c r="B1324" s="6" t="s">
        <v>64</v>
      </c>
      <c r="C1324" s="6">
        <v>60</v>
      </c>
      <c r="D1324" s="6">
        <v>790</v>
      </c>
      <c r="E1324" s="6">
        <v>3</v>
      </c>
      <c r="F1324" s="6">
        <v>60</v>
      </c>
      <c r="G1324" s="6">
        <v>0.28100000000000003</v>
      </c>
      <c r="H1324" s="6">
        <v>0.75</v>
      </c>
      <c r="I1324" s="6">
        <v>0.85709999999999997</v>
      </c>
      <c r="X1324" s="6">
        <v>101</v>
      </c>
      <c r="Y1324" s="6">
        <v>949</v>
      </c>
      <c r="Z1324" s="6">
        <v>3</v>
      </c>
      <c r="AA1324" s="6">
        <v>60</v>
      </c>
      <c r="AB1324" s="6">
        <v>0.33760000000000001</v>
      </c>
      <c r="AC1324" s="6">
        <v>0.75</v>
      </c>
      <c r="AD1324" s="6">
        <v>0.85709999999999997</v>
      </c>
      <c r="AE1324" s="6">
        <v>300</v>
      </c>
      <c r="AF1324" s="6">
        <v>1544</v>
      </c>
      <c r="AG1324" s="6">
        <v>2</v>
      </c>
      <c r="AH1324" s="6">
        <v>10</v>
      </c>
      <c r="AI1324" s="6">
        <v>0.54930000000000001</v>
      </c>
      <c r="AJ1324" s="6">
        <v>0.5</v>
      </c>
      <c r="AK1324" s="6">
        <v>0.1429</v>
      </c>
      <c r="AT1324" s="6">
        <f t="shared" si="63"/>
        <v>7.5949367088607597E-2</v>
      </c>
      <c r="AU1324" s="6" t="str">
        <f t="shared" si="64"/>
        <v/>
      </c>
      <c r="AV1324" s="6" t="str">
        <f t="shared" si="65"/>
        <v/>
      </c>
      <c r="AW1324" s="7">
        <f t="shared" si="66"/>
        <v>6.3224446786090627E-2</v>
      </c>
      <c r="AX1324" s="6">
        <f t="shared" si="67"/>
        <v>6.4766839378238338E-3</v>
      </c>
      <c r="AY1324" s="6" t="str">
        <f t="shared" si="68"/>
        <v/>
      </c>
      <c r="BA1324" s="6">
        <f>VLOOKUP(A1324, ALL_AP_DATA!$A$2:$F$3600, 6, FALSE)</f>
        <v>2811</v>
      </c>
      <c r="BB1324" s="6">
        <f>VLOOKUP(A1324, projmetadata!$A$2:$D$2036, 4, FALSE)</f>
        <v>467438</v>
      </c>
      <c r="BC1324" s="6" t="e">
        <f t="array" aca="1" ref="BC1324" ca="1">_xludf.IFS(I1324&lt;&gt;0, F1324/I1324, P1324&lt;&gt;0, M1324/P1324, W1324&lt;&gt;0, T1324/W1324, AD1324&lt;&gt;0, AA1324/AD1324, AK1324&lt;&gt;0, AH1324/AK1324, AR1324&lt;&gt;0, AO1324/AR1324, TRUE, 0)</f>
        <v>#NAME?</v>
      </c>
      <c r="BE1324" s="6" t="e">
        <f t="shared" ca="1" si="70"/>
        <v>#NAME?</v>
      </c>
      <c r="BF1324" s="6" t="e">
        <f t="shared" ca="1" si="71"/>
        <v>#NAME?</v>
      </c>
      <c r="BG1324" s="6"/>
      <c r="BH1324" s="6">
        <f>VLOOKUP(A1324, ALL_AP_DATA!$A$2:$D$3600, 3, FALSE)</f>
        <v>1902</v>
      </c>
      <c r="BI1324" s="6">
        <f>VLOOKUP(A1324, ALL_AP_DATA!$A$2:$E$3600, 5, FALSE)</f>
        <v>70</v>
      </c>
      <c r="BJ1324" s="6">
        <f t="shared" si="69"/>
        <v>2.4902170046246886E-2</v>
      </c>
      <c r="BK1324" s="6">
        <f t="shared" si="72"/>
        <v>0.67662753468516545</v>
      </c>
    </row>
    <row r="1325" spans="1:63" ht="15.75" customHeight="1" x14ac:dyDescent="0.2">
      <c r="A1325" s="6" t="s">
        <v>1384</v>
      </c>
      <c r="B1325" s="6" t="s">
        <v>64</v>
      </c>
      <c r="C1325" s="6">
        <v>11</v>
      </c>
      <c r="D1325" s="6">
        <v>24</v>
      </c>
      <c r="E1325" s="6">
        <v>3</v>
      </c>
      <c r="F1325" s="6">
        <v>24</v>
      </c>
      <c r="G1325" s="6">
        <v>0.2286</v>
      </c>
      <c r="H1325" s="6">
        <v>0.42859999999999998</v>
      </c>
      <c r="I1325" s="6">
        <v>7.1199999999999999E-2</v>
      </c>
      <c r="AE1325" s="6">
        <v>4</v>
      </c>
      <c r="AF1325" s="6">
        <v>28</v>
      </c>
      <c r="AG1325" s="6">
        <v>1</v>
      </c>
      <c r="AH1325" s="6">
        <v>24</v>
      </c>
      <c r="AI1325" s="6">
        <v>0.26669999999999999</v>
      </c>
      <c r="AJ1325" s="6">
        <v>0.1429</v>
      </c>
      <c r="AK1325" s="6">
        <v>7.1199999999999999E-2</v>
      </c>
      <c r="AT1325" s="6">
        <f t="shared" si="63"/>
        <v>1</v>
      </c>
      <c r="AU1325" s="6" t="str">
        <f t="shared" si="64"/>
        <v/>
      </c>
      <c r="AV1325" s="6" t="str">
        <f t="shared" si="65"/>
        <v/>
      </c>
      <c r="AW1325" s="7" t="str">
        <f t="shared" si="66"/>
        <v/>
      </c>
      <c r="AX1325" s="6">
        <f t="shared" si="67"/>
        <v>0.8571428571428571</v>
      </c>
      <c r="AY1325" s="6" t="str">
        <f t="shared" si="68"/>
        <v/>
      </c>
      <c r="BA1325" s="6">
        <f>VLOOKUP(A1325, ALL_AP_DATA!$A$2:$F$3600, 6, FALSE)</f>
        <v>105</v>
      </c>
      <c r="BB1325" s="6">
        <f>VLOOKUP(A1325, projmetadata!$A$2:$D$2036, 4, FALSE)</f>
        <v>31937</v>
      </c>
      <c r="BC1325" s="6" t="e">
        <f t="array" aca="1" ref="BC1325" ca="1">_xludf.IFS(I1325&lt;&gt;0, F1325/I1325, P1325&lt;&gt;0, M1325/P1325, W1325&lt;&gt;0, T1325/W1325, AD1325&lt;&gt;0, AA1325/AD1325, AK1325&lt;&gt;0, AH1325/AK1325, AR1325&lt;&gt;0, AO1325/AR1325, TRUE, 0)</f>
        <v>#NAME?</v>
      </c>
      <c r="BE1325" s="6" t="e">
        <f t="shared" ca="1" si="70"/>
        <v>#NAME?</v>
      </c>
      <c r="BF1325" s="6" t="e">
        <f t="shared" ca="1" si="71"/>
        <v>#NAME?</v>
      </c>
      <c r="BG1325" s="6"/>
      <c r="BH1325" s="6">
        <f>VLOOKUP(A1325, ALL_AP_DATA!$A$2:$D$3600, 3, FALSE)</f>
        <v>38</v>
      </c>
      <c r="BI1325" s="6">
        <f>VLOOKUP(A1325, ALL_AP_DATA!$A$2:$E$3600, 5, FALSE)</f>
        <v>337</v>
      </c>
      <c r="BJ1325" s="6">
        <f t="shared" si="69"/>
        <v>3.2095238095238097</v>
      </c>
      <c r="BK1325" s="6">
        <f t="shared" si="72"/>
        <v>0.3619047619047619</v>
      </c>
    </row>
    <row r="1326" spans="1:63" ht="15.75" customHeight="1" x14ac:dyDescent="0.2">
      <c r="A1326" s="6" t="s">
        <v>1385</v>
      </c>
      <c r="B1326" s="6" t="s">
        <v>64</v>
      </c>
      <c r="C1326" s="6">
        <v>2</v>
      </c>
      <c r="D1326" s="6">
        <v>67</v>
      </c>
      <c r="E1326" s="6">
        <v>4</v>
      </c>
      <c r="F1326" s="6">
        <v>60</v>
      </c>
      <c r="G1326" s="6">
        <v>0.37640000000000001</v>
      </c>
      <c r="H1326" s="6">
        <v>0.8</v>
      </c>
      <c r="I1326" s="6">
        <v>0.74070000000000003</v>
      </c>
      <c r="X1326" s="6">
        <v>13</v>
      </c>
      <c r="Y1326" s="6">
        <v>99</v>
      </c>
      <c r="Z1326" s="6">
        <v>4</v>
      </c>
      <c r="AA1326" s="6">
        <v>62</v>
      </c>
      <c r="AB1326" s="6">
        <v>0.55620000000000003</v>
      </c>
      <c r="AC1326" s="6">
        <v>0.8</v>
      </c>
      <c r="AD1326" s="6">
        <v>0.76539999999999997</v>
      </c>
      <c r="AE1326" s="6">
        <v>16</v>
      </c>
      <c r="AF1326" s="6">
        <v>115</v>
      </c>
      <c r="AG1326" s="6">
        <v>5</v>
      </c>
      <c r="AH1326" s="6">
        <v>81</v>
      </c>
      <c r="AI1326" s="6">
        <v>0.64610000000000001</v>
      </c>
      <c r="AJ1326" s="6">
        <v>1</v>
      </c>
      <c r="AK1326" s="6">
        <v>1</v>
      </c>
      <c r="AT1326" s="6">
        <f t="shared" si="63"/>
        <v>0.89552238805970152</v>
      </c>
      <c r="AU1326" s="6" t="str">
        <f t="shared" si="64"/>
        <v/>
      </c>
      <c r="AV1326" s="6" t="str">
        <f t="shared" si="65"/>
        <v/>
      </c>
      <c r="AW1326" s="7">
        <f t="shared" si="66"/>
        <v>0.6262626262626263</v>
      </c>
      <c r="AX1326" s="6">
        <f t="shared" si="67"/>
        <v>0.70434782608695656</v>
      </c>
      <c r="AY1326" s="6" t="str">
        <f t="shared" si="68"/>
        <v/>
      </c>
      <c r="BA1326" s="6">
        <f>VLOOKUP(A1326, ALL_AP_DATA!$A$2:$F$3600, 6, FALSE)</f>
        <v>178</v>
      </c>
      <c r="BB1326" s="6">
        <f>VLOOKUP(A1326, projmetadata!$A$2:$D$2036, 4, FALSE)</f>
        <v>51314</v>
      </c>
      <c r="BC1326" s="6" t="e">
        <f t="array" aca="1" ref="BC1326" ca="1">_xludf.IFS(I1326&lt;&gt;0, F1326/I1326, P1326&lt;&gt;0, M1326/P1326, W1326&lt;&gt;0, T1326/W1326, AD1326&lt;&gt;0, AA1326/AD1326, AK1326&lt;&gt;0, AH1326/AK1326, AR1326&lt;&gt;0, AO1326/AR1326, TRUE, 0)</f>
        <v>#NAME?</v>
      </c>
      <c r="BE1326" s="6" t="e">
        <f t="shared" ca="1" si="70"/>
        <v>#NAME?</v>
      </c>
      <c r="BF1326" s="6" t="e">
        <f t="shared" ca="1" si="71"/>
        <v>#NAME?</v>
      </c>
      <c r="BG1326" s="6"/>
      <c r="BH1326" s="6">
        <f>VLOOKUP(A1326, ALL_AP_DATA!$A$2:$D$3600, 3, FALSE)</f>
        <v>134</v>
      </c>
      <c r="BI1326" s="6">
        <f>VLOOKUP(A1326, ALL_AP_DATA!$A$2:$E$3600, 5, FALSE)</f>
        <v>81</v>
      </c>
      <c r="BJ1326" s="6">
        <f t="shared" si="69"/>
        <v>0.4550561797752809</v>
      </c>
      <c r="BK1326" s="6">
        <f t="shared" si="72"/>
        <v>0.7528089887640449</v>
      </c>
    </row>
    <row r="1327" spans="1:63" ht="15.75" customHeight="1" x14ac:dyDescent="0.2">
      <c r="A1327" s="6" t="s">
        <v>1386</v>
      </c>
      <c r="B1327" s="6" t="s">
        <v>61</v>
      </c>
      <c r="C1327" s="6">
        <v>1</v>
      </c>
      <c r="D1327" s="6">
        <v>2</v>
      </c>
      <c r="E1327" s="6">
        <v>0</v>
      </c>
      <c r="F1327" s="6">
        <v>0</v>
      </c>
      <c r="G1327" s="6">
        <v>4.4999999999999997E-3</v>
      </c>
      <c r="H1327" s="6">
        <v>0</v>
      </c>
      <c r="I1327" s="6">
        <v>0</v>
      </c>
      <c r="Q1327" s="6">
        <v>2</v>
      </c>
      <c r="R1327" s="6">
        <v>4</v>
      </c>
      <c r="S1327" s="6">
        <v>5</v>
      </c>
      <c r="T1327" s="6">
        <v>220</v>
      </c>
      <c r="U1327" s="6">
        <v>8.9999999999999993E-3</v>
      </c>
      <c r="V1327" s="6">
        <v>6.6699999999999995E-2</v>
      </c>
      <c r="W1327" s="6">
        <v>8.5599999999999996E-2</v>
      </c>
      <c r="X1327" s="6">
        <v>16</v>
      </c>
      <c r="Y1327" s="6">
        <v>182</v>
      </c>
      <c r="Z1327" s="6">
        <v>70</v>
      </c>
      <c r="AA1327" s="6">
        <v>2480</v>
      </c>
      <c r="AB1327" s="6">
        <v>0.4118</v>
      </c>
      <c r="AC1327" s="6">
        <v>0.93330000000000002</v>
      </c>
      <c r="AD1327" s="6">
        <v>0.96540000000000004</v>
      </c>
      <c r="AE1327" s="6">
        <v>26</v>
      </c>
      <c r="AF1327" s="6">
        <v>143</v>
      </c>
      <c r="AG1327" s="6">
        <v>62</v>
      </c>
      <c r="AH1327" s="6">
        <v>2154</v>
      </c>
      <c r="AI1327" s="6">
        <v>0.32350000000000001</v>
      </c>
      <c r="AJ1327" s="6">
        <v>0.82669999999999999</v>
      </c>
      <c r="AK1327" s="6">
        <v>0.83850000000000002</v>
      </c>
      <c r="AT1327" s="6">
        <f t="shared" si="63"/>
        <v>0</v>
      </c>
      <c r="AU1327" s="6" t="str">
        <f t="shared" si="64"/>
        <v/>
      </c>
      <c r="AV1327" s="6">
        <f t="shared" si="65"/>
        <v>55</v>
      </c>
      <c r="AW1327" s="7">
        <f t="shared" si="66"/>
        <v>13.626373626373626</v>
      </c>
      <c r="AX1327" s="6">
        <f t="shared" si="67"/>
        <v>15.062937062937063</v>
      </c>
      <c r="AY1327" s="6" t="str">
        <f t="shared" si="68"/>
        <v/>
      </c>
      <c r="BA1327" s="6">
        <f>VLOOKUP(A1327, ALL_AP_DATA!$A$2:$F$3600, 6, FALSE)</f>
        <v>442</v>
      </c>
      <c r="BB1327" s="6">
        <f>VLOOKUP(A1327, projmetadata!$A$2:$D$2036, 4, FALSE)</f>
        <v>118213</v>
      </c>
      <c r="BC1327" s="6" t="e">
        <f t="array" aca="1" ref="BC1327" ca="1">_xludf.IFS(I1327&lt;&gt;0, F1327/I1327, P1327&lt;&gt;0, M1327/P1327, W1327&lt;&gt;0, T1327/W1327, AD1327&lt;&gt;0, AA1327/AD1327, AK1327&lt;&gt;0, AH1327/AK1327, AR1327&lt;&gt;0, AO1327/AR1327, TRUE, 0)</f>
        <v>#NAME?</v>
      </c>
      <c r="BE1327" s="6" t="e">
        <f t="shared" ca="1" si="70"/>
        <v>#NAME?</v>
      </c>
      <c r="BF1327" s="6" t="e">
        <f t="shared" ca="1" si="71"/>
        <v>#NAME?</v>
      </c>
      <c r="BG1327" s="6"/>
      <c r="BH1327" s="6">
        <f>VLOOKUP(A1327, ALL_AP_DATA!$A$2:$D$3600, 3, FALSE)</f>
        <v>239</v>
      </c>
      <c r="BI1327" s="6">
        <f>VLOOKUP(A1327, ALL_AP_DATA!$A$2:$E$3600, 5, FALSE)</f>
        <v>2569</v>
      </c>
      <c r="BJ1327" s="6">
        <f t="shared" si="69"/>
        <v>5.8122171945701355</v>
      </c>
      <c r="BK1327" s="6">
        <f t="shared" si="72"/>
        <v>0.54072398190045246</v>
      </c>
    </row>
    <row r="1328" spans="1:63" ht="15.75" customHeight="1" x14ac:dyDescent="0.2">
      <c r="A1328" s="6" t="s">
        <v>1387</v>
      </c>
      <c r="B1328" s="6" t="s">
        <v>61</v>
      </c>
      <c r="C1328" s="6">
        <v>1</v>
      </c>
      <c r="D1328" s="6">
        <v>3</v>
      </c>
      <c r="E1328" s="6">
        <v>5</v>
      </c>
      <c r="F1328" s="6">
        <v>471</v>
      </c>
      <c r="G1328" s="6">
        <v>2.0500000000000001E-2</v>
      </c>
      <c r="H1328" s="6">
        <v>4.5499999999999999E-2</v>
      </c>
      <c r="I1328" s="6">
        <v>3.0300000000000001E-2</v>
      </c>
      <c r="Q1328" s="6">
        <v>13</v>
      </c>
      <c r="R1328" s="6">
        <v>51</v>
      </c>
      <c r="S1328" s="6">
        <v>103</v>
      </c>
      <c r="T1328" s="6">
        <v>9546</v>
      </c>
      <c r="U1328" s="6">
        <v>0.3493</v>
      </c>
      <c r="V1328" s="6">
        <v>0.93640000000000001</v>
      </c>
      <c r="W1328" s="6">
        <v>0.61499999999999999</v>
      </c>
      <c r="X1328" s="6">
        <v>10</v>
      </c>
      <c r="Y1328" s="6">
        <v>60</v>
      </c>
      <c r="Z1328" s="6">
        <v>97</v>
      </c>
      <c r="AA1328" s="6">
        <v>10598</v>
      </c>
      <c r="AB1328" s="6">
        <v>0.41099999999999998</v>
      </c>
      <c r="AC1328" s="6">
        <v>0.88180000000000003</v>
      </c>
      <c r="AD1328" s="6">
        <v>0.68279999999999996</v>
      </c>
      <c r="AE1328" s="6">
        <v>12</v>
      </c>
      <c r="AF1328" s="6">
        <v>28</v>
      </c>
      <c r="AG1328" s="6">
        <v>20</v>
      </c>
      <c r="AH1328" s="6">
        <v>2919</v>
      </c>
      <c r="AI1328" s="6">
        <v>0.1918</v>
      </c>
      <c r="AJ1328" s="6">
        <v>0.18179999999999999</v>
      </c>
      <c r="AK1328" s="6">
        <v>0.18809999999999999</v>
      </c>
      <c r="AT1328" s="6">
        <f t="shared" si="63"/>
        <v>157</v>
      </c>
      <c r="AU1328" s="6" t="str">
        <f t="shared" si="64"/>
        <v/>
      </c>
      <c r="AV1328" s="6">
        <f t="shared" si="65"/>
        <v>187.1764705882353</v>
      </c>
      <c r="AW1328" s="7">
        <f t="shared" si="66"/>
        <v>176.63333333333333</v>
      </c>
      <c r="AX1328" s="6">
        <f t="shared" si="67"/>
        <v>104.25</v>
      </c>
      <c r="AY1328" s="6" t="str">
        <f t="shared" si="68"/>
        <v/>
      </c>
      <c r="BA1328" s="6">
        <f>VLOOKUP(A1328, ALL_AP_DATA!$A$2:$F$3600, 6, FALSE)</f>
        <v>146</v>
      </c>
      <c r="BB1328" s="6">
        <f>VLOOKUP(A1328, projmetadata!$A$2:$D$2036, 4, FALSE)</f>
        <v>12950</v>
      </c>
      <c r="BC1328" s="6" t="e">
        <f t="array" aca="1" ref="BC1328" ca="1">_xludf.IFS(I1328&lt;&gt;0, F1328/I1328, P1328&lt;&gt;0, M1328/P1328, W1328&lt;&gt;0, T1328/W1328, AD1328&lt;&gt;0, AA1328/AD1328, AK1328&lt;&gt;0, AH1328/AK1328, AR1328&lt;&gt;0, AO1328/AR1328, TRUE, 0)</f>
        <v>#NAME?</v>
      </c>
      <c r="BE1328" s="6" t="e">
        <f t="shared" ca="1" si="70"/>
        <v>#NAME?</v>
      </c>
      <c r="BF1328" s="6" t="e">
        <f t="shared" ca="1" si="71"/>
        <v>#NAME?</v>
      </c>
      <c r="BG1328" s="6"/>
      <c r="BH1328" s="6">
        <f>VLOOKUP(A1328, ALL_AP_DATA!$A$2:$D$3600, 3, FALSE)</f>
        <v>92</v>
      </c>
      <c r="BI1328" s="6">
        <f>VLOOKUP(A1328, ALL_AP_DATA!$A$2:$E$3600, 5, FALSE)</f>
        <v>15521</v>
      </c>
      <c r="BJ1328" s="6">
        <f t="shared" si="69"/>
        <v>106.3082191780822</v>
      </c>
      <c r="BK1328" s="6">
        <f t="shared" si="72"/>
        <v>0.63013698630136983</v>
      </c>
    </row>
    <row r="1329" spans="1:63" ht="15.75" customHeight="1" x14ac:dyDescent="0.2">
      <c r="A1329" s="6" t="s">
        <v>1388</v>
      </c>
      <c r="B1329" s="6" t="s">
        <v>64</v>
      </c>
      <c r="C1329" s="6">
        <v>1</v>
      </c>
      <c r="D1329" s="6">
        <v>2</v>
      </c>
      <c r="E1329" s="6">
        <v>6</v>
      </c>
      <c r="F1329" s="6">
        <v>171</v>
      </c>
      <c r="G1329" s="6">
        <v>1.6500000000000001E-2</v>
      </c>
      <c r="H1329" s="6">
        <v>0.2727</v>
      </c>
      <c r="I1329" s="6">
        <v>7.3000000000000001E-3</v>
      </c>
      <c r="X1329" s="6">
        <v>9</v>
      </c>
      <c r="Y1329" s="6">
        <v>38</v>
      </c>
      <c r="Z1329" s="6">
        <v>14</v>
      </c>
      <c r="AA1329" s="6">
        <v>849</v>
      </c>
      <c r="AB1329" s="6">
        <v>0.314</v>
      </c>
      <c r="AC1329" s="6">
        <v>0.63639999999999997</v>
      </c>
      <c r="AD1329" s="6">
        <v>3.61E-2</v>
      </c>
      <c r="AE1329" s="6">
        <v>7</v>
      </c>
      <c r="AF1329" s="6">
        <v>46</v>
      </c>
      <c r="AG1329" s="6">
        <v>17</v>
      </c>
      <c r="AH1329" s="6">
        <v>3810</v>
      </c>
      <c r="AI1329" s="6">
        <v>0.38019999999999998</v>
      </c>
      <c r="AJ1329" s="6">
        <v>0.77270000000000005</v>
      </c>
      <c r="AK1329" s="6">
        <v>0.16189999999999999</v>
      </c>
      <c r="AT1329" s="6">
        <f t="shared" si="63"/>
        <v>85.5</v>
      </c>
      <c r="AU1329" s="6" t="str">
        <f t="shared" si="64"/>
        <v/>
      </c>
      <c r="AV1329" s="6" t="str">
        <f t="shared" si="65"/>
        <v/>
      </c>
      <c r="AW1329" s="7">
        <f t="shared" si="66"/>
        <v>22.342105263157894</v>
      </c>
      <c r="AX1329" s="6">
        <f t="shared" si="67"/>
        <v>82.826086956521735</v>
      </c>
      <c r="AY1329" s="6" t="str">
        <f t="shared" si="68"/>
        <v/>
      </c>
      <c r="BA1329" s="6">
        <f>VLOOKUP(A1329, ALL_AP_DATA!$A$2:$F$3600, 6, FALSE)</f>
        <v>121</v>
      </c>
      <c r="BB1329" s="6">
        <f>VLOOKUP(A1329, projmetadata!$A$2:$D$2036, 4, FALSE)</f>
        <v>20748</v>
      </c>
      <c r="BC1329" s="6" t="e">
        <f t="array" aca="1" ref="BC1329" ca="1">_xludf.IFS(I1329&lt;&gt;0, F1329/I1329, P1329&lt;&gt;0, M1329/P1329, W1329&lt;&gt;0, T1329/W1329, AD1329&lt;&gt;0, AA1329/AD1329, AK1329&lt;&gt;0, AH1329/AK1329, AR1329&lt;&gt;0, AO1329/AR1329, TRUE, 0)</f>
        <v>#NAME?</v>
      </c>
      <c r="BE1329" s="6" t="e">
        <f t="shared" ca="1" si="70"/>
        <v>#NAME?</v>
      </c>
      <c r="BF1329" s="6" t="e">
        <f t="shared" ca="1" si="71"/>
        <v>#NAME?</v>
      </c>
      <c r="BG1329" s="6"/>
      <c r="BH1329" s="6">
        <f>VLOOKUP(A1329, ALL_AP_DATA!$A$2:$D$3600, 3, FALSE)</f>
        <v>61</v>
      </c>
      <c r="BI1329" s="6">
        <f>VLOOKUP(A1329, ALL_AP_DATA!$A$2:$E$3600, 5, FALSE)</f>
        <v>23527</v>
      </c>
      <c r="BJ1329" s="6">
        <f t="shared" si="69"/>
        <v>194.43801652892563</v>
      </c>
      <c r="BK1329" s="6">
        <f t="shared" si="72"/>
        <v>0.50413223140495866</v>
      </c>
    </row>
    <row r="1330" spans="1:63" ht="15.75" customHeight="1" x14ac:dyDescent="0.2">
      <c r="A1330" s="6" t="s">
        <v>1389</v>
      </c>
      <c r="B1330" s="6" t="s">
        <v>64</v>
      </c>
      <c r="C1330" s="6">
        <v>11</v>
      </c>
      <c r="D1330" s="6">
        <v>251</v>
      </c>
      <c r="E1330" s="6">
        <v>3</v>
      </c>
      <c r="F1330" s="6">
        <v>39</v>
      </c>
      <c r="G1330" s="6">
        <v>0.27860000000000001</v>
      </c>
      <c r="H1330" s="6">
        <v>0.375</v>
      </c>
      <c r="I1330" s="6">
        <v>3.2099999999999997E-2</v>
      </c>
      <c r="Q1330" s="6">
        <v>1</v>
      </c>
      <c r="R1330" s="6">
        <v>2</v>
      </c>
      <c r="S1330" s="6">
        <v>2</v>
      </c>
      <c r="T1330" s="6">
        <v>208</v>
      </c>
      <c r="U1330" s="6">
        <v>2.2000000000000001E-3</v>
      </c>
      <c r="V1330" s="6">
        <v>0.25</v>
      </c>
      <c r="W1330" s="6">
        <v>0.17130000000000001</v>
      </c>
      <c r="X1330" s="6">
        <v>68</v>
      </c>
      <c r="Y1330" s="6">
        <v>442</v>
      </c>
      <c r="Z1330" s="6">
        <v>6</v>
      </c>
      <c r="AA1330" s="6">
        <v>645</v>
      </c>
      <c r="AB1330" s="6">
        <v>0.49059999999999998</v>
      </c>
      <c r="AC1330" s="6">
        <v>0.75</v>
      </c>
      <c r="AD1330" s="6">
        <v>0.53129999999999999</v>
      </c>
      <c r="AE1330" s="6">
        <v>98</v>
      </c>
      <c r="AF1330" s="6">
        <v>316</v>
      </c>
      <c r="AG1330" s="6">
        <v>6</v>
      </c>
      <c r="AH1330" s="6">
        <v>483</v>
      </c>
      <c r="AI1330" s="6">
        <v>0.35070000000000001</v>
      </c>
      <c r="AJ1330" s="6">
        <v>0.75</v>
      </c>
      <c r="AK1330" s="6">
        <v>0.39789999999999998</v>
      </c>
      <c r="AT1330" s="6">
        <f t="shared" si="63"/>
        <v>0.15537848605577689</v>
      </c>
      <c r="AU1330" s="6" t="str">
        <f t="shared" si="64"/>
        <v/>
      </c>
      <c r="AV1330" s="6">
        <f t="shared" si="65"/>
        <v>104</v>
      </c>
      <c r="AW1330" s="7">
        <f t="shared" si="66"/>
        <v>1.4592760180995474</v>
      </c>
      <c r="AX1330" s="6">
        <f t="shared" si="67"/>
        <v>1.5284810126582278</v>
      </c>
      <c r="AY1330" s="6" t="str">
        <f t="shared" si="68"/>
        <v/>
      </c>
      <c r="BA1330" s="6">
        <f>VLOOKUP(A1330, ALL_AP_DATA!$A$2:$F$3600, 6, FALSE)</f>
        <v>901</v>
      </c>
      <c r="BB1330" s="6">
        <f>VLOOKUP(A1330, projmetadata!$A$2:$D$2036, 4, FALSE)</f>
        <v>67430</v>
      </c>
      <c r="BC1330" s="6" t="e">
        <f t="array" aca="1" ref="BC1330" ca="1">_xludf.IFS(I1330&lt;&gt;0, F1330/I1330, P1330&lt;&gt;0, M1330/P1330, W1330&lt;&gt;0, T1330/W1330, AD1330&lt;&gt;0, AA1330/AD1330, AK1330&lt;&gt;0, AH1330/AK1330, AR1330&lt;&gt;0, AO1330/AR1330, TRUE, 0)</f>
        <v>#NAME?</v>
      </c>
      <c r="BE1330" s="6" t="e">
        <f t="shared" ca="1" si="70"/>
        <v>#NAME?</v>
      </c>
      <c r="BF1330" s="6" t="e">
        <f t="shared" ca="1" si="71"/>
        <v>#NAME?</v>
      </c>
      <c r="BG1330" s="6"/>
      <c r="BH1330" s="6">
        <f>VLOOKUP(A1330, ALL_AP_DATA!$A$2:$D$3600, 3, FALSE)</f>
        <v>625</v>
      </c>
      <c r="BI1330" s="6">
        <f>VLOOKUP(A1330, ALL_AP_DATA!$A$2:$E$3600, 5, FALSE)</f>
        <v>1214</v>
      </c>
      <c r="BJ1330" s="6">
        <f t="shared" si="69"/>
        <v>1.3473917869034406</v>
      </c>
      <c r="BK1330" s="6">
        <f t="shared" si="72"/>
        <v>0.69367369589345174</v>
      </c>
    </row>
    <row r="1331" spans="1:63" ht="15.75" customHeight="1" x14ac:dyDescent="0.2">
      <c r="A1331" s="6" t="s">
        <v>1390</v>
      </c>
      <c r="B1331" s="6" t="s">
        <v>64</v>
      </c>
      <c r="C1331" s="6">
        <v>6</v>
      </c>
      <c r="D1331" s="6">
        <v>12</v>
      </c>
      <c r="E1331" s="6">
        <v>2</v>
      </c>
      <c r="F1331" s="6">
        <v>56</v>
      </c>
      <c r="G1331" s="6">
        <v>5.8799999999999998E-2</v>
      </c>
      <c r="H1331" s="6">
        <v>6.6699999999999995E-2</v>
      </c>
      <c r="I1331" s="6">
        <v>2.1299999999999999E-2</v>
      </c>
      <c r="Q1331" s="6">
        <v>4</v>
      </c>
      <c r="R1331" s="6">
        <v>14</v>
      </c>
      <c r="S1331" s="6">
        <v>20</v>
      </c>
      <c r="T1331" s="6">
        <v>1752</v>
      </c>
      <c r="U1331" s="6">
        <v>6.8599999999999994E-2</v>
      </c>
      <c r="V1331" s="6">
        <v>0.66669999999999996</v>
      </c>
      <c r="W1331" s="6">
        <v>0.66620000000000001</v>
      </c>
      <c r="X1331" s="6">
        <v>10</v>
      </c>
      <c r="Y1331" s="6">
        <v>86</v>
      </c>
      <c r="Z1331" s="6">
        <v>23</v>
      </c>
      <c r="AA1331" s="6">
        <v>1707</v>
      </c>
      <c r="AB1331" s="6">
        <v>0.42159999999999997</v>
      </c>
      <c r="AC1331" s="6">
        <v>0.76670000000000005</v>
      </c>
      <c r="AD1331" s="6">
        <v>0.64900000000000002</v>
      </c>
      <c r="AE1331" s="6">
        <v>8</v>
      </c>
      <c r="AF1331" s="6">
        <v>32</v>
      </c>
      <c r="AG1331" s="6">
        <v>18</v>
      </c>
      <c r="AH1331" s="6">
        <v>1508</v>
      </c>
      <c r="AI1331" s="6">
        <v>0.15690000000000001</v>
      </c>
      <c r="AJ1331" s="6">
        <v>0.6</v>
      </c>
      <c r="AK1331" s="6">
        <v>0.57340000000000002</v>
      </c>
      <c r="AT1331" s="6">
        <f t="shared" si="63"/>
        <v>4.666666666666667</v>
      </c>
      <c r="AU1331" s="6" t="str">
        <f t="shared" si="64"/>
        <v/>
      </c>
      <c r="AV1331" s="6">
        <f t="shared" si="65"/>
        <v>125.14285714285714</v>
      </c>
      <c r="AW1331" s="7">
        <f t="shared" si="66"/>
        <v>19.848837209302324</v>
      </c>
      <c r="AX1331" s="6">
        <f t="shared" si="67"/>
        <v>47.125</v>
      </c>
      <c r="AY1331" s="6" t="str">
        <f t="shared" si="68"/>
        <v/>
      </c>
      <c r="BA1331" s="6">
        <f>VLOOKUP(A1331, ALL_AP_DATA!$A$2:$F$3600, 6, FALSE)</f>
        <v>204</v>
      </c>
      <c r="BB1331" s="6">
        <f>VLOOKUP(A1331, projmetadata!$A$2:$D$2036, 4, FALSE)</f>
        <v>14724</v>
      </c>
      <c r="BC1331" s="6" t="e">
        <f t="array" aca="1" ref="BC1331" ca="1">_xludf.IFS(I1331&lt;&gt;0, F1331/I1331, P1331&lt;&gt;0, M1331/P1331, W1331&lt;&gt;0, T1331/W1331, AD1331&lt;&gt;0, AA1331/AD1331, AK1331&lt;&gt;0, AH1331/AK1331, AR1331&lt;&gt;0, AO1331/AR1331, TRUE, 0)</f>
        <v>#NAME?</v>
      </c>
      <c r="BE1331" s="6" t="e">
        <f t="shared" ca="1" si="70"/>
        <v>#NAME?</v>
      </c>
      <c r="BF1331" s="6" t="e">
        <f t="shared" ca="1" si="71"/>
        <v>#NAME?</v>
      </c>
      <c r="BG1331" s="6"/>
      <c r="BH1331" s="6">
        <f>VLOOKUP(A1331, ALL_AP_DATA!$A$2:$D$3600, 3, FALSE)</f>
        <v>119</v>
      </c>
      <c r="BI1331" s="6">
        <f>VLOOKUP(A1331, ALL_AP_DATA!$A$2:$E$3600, 5, FALSE)</f>
        <v>2630</v>
      </c>
      <c r="BJ1331" s="6">
        <f t="shared" si="69"/>
        <v>12.892156862745098</v>
      </c>
      <c r="BK1331" s="6">
        <f t="shared" si="72"/>
        <v>0.58333333333333337</v>
      </c>
    </row>
    <row r="1332" spans="1:63" ht="15.75" customHeight="1" x14ac:dyDescent="0.2">
      <c r="A1332" s="6" t="s">
        <v>1391</v>
      </c>
      <c r="B1332" s="6" t="s">
        <v>64</v>
      </c>
      <c r="C1332" s="6">
        <v>31</v>
      </c>
      <c r="D1332" s="6">
        <v>145</v>
      </c>
      <c r="E1332" s="6">
        <v>104</v>
      </c>
      <c r="F1332" s="6">
        <v>4833</v>
      </c>
      <c r="G1332" s="6">
        <v>9.0300000000000005E-2</v>
      </c>
      <c r="H1332" s="6">
        <v>0.32700000000000001</v>
      </c>
      <c r="I1332" s="6">
        <v>0.16819999999999999</v>
      </c>
      <c r="J1332" s="6">
        <v>1</v>
      </c>
      <c r="K1332" s="6">
        <v>7</v>
      </c>
      <c r="L1332" s="6">
        <v>21</v>
      </c>
      <c r="M1332" s="6">
        <v>931</v>
      </c>
      <c r="N1332" s="6">
        <v>4.4000000000000003E-3</v>
      </c>
      <c r="O1332" s="6">
        <v>6.6000000000000003E-2</v>
      </c>
      <c r="P1332" s="6">
        <v>3.2399999999999998E-2</v>
      </c>
      <c r="Q1332" s="6">
        <v>34</v>
      </c>
      <c r="R1332" s="6">
        <v>109</v>
      </c>
      <c r="S1332" s="6">
        <v>183</v>
      </c>
      <c r="T1332" s="6">
        <v>11644</v>
      </c>
      <c r="U1332" s="6">
        <v>6.7900000000000002E-2</v>
      </c>
      <c r="V1332" s="6">
        <v>0.57550000000000001</v>
      </c>
      <c r="W1332" s="6">
        <v>0.4052</v>
      </c>
      <c r="X1332" s="6">
        <v>52</v>
      </c>
      <c r="Y1332" s="6">
        <v>348</v>
      </c>
      <c r="Z1332" s="6">
        <v>114</v>
      </c>
      <c r="AA1332" s="6">
        <v>6683</v>
      </c>
      <c r="AB1332" s="6">
        <v>0.21679999999999999</v>
      </c>
      <c r="AC1332" s="6">
        <v>0.35849999999999999</v>
      </c>
      <c r="AD1332" s="6">
        <v>0.2326</v>
      </c>
      <c r="AE1332" s="6">
        <v>92</v>
      </c>
      <c r="AF1332" s="6">
        <v>645</v>
      </c>
      <c r="AG1332" s="6">
        <v>200</v>
      </c>
      <c r="AH1332" s="6">
        <v>13195</v>
      </c>
      <c r="AI1332" s="6">
        <v>0.40189999999999998</v>
      </c>
      <c r="AJ1332" s="6">
        <v>0.62890000000000001</v>
      </c>
      <c r="AK1332" s="6">
        <v>0.4592</v>
      </c>
      <c r="AT1332" s="6">
        <f t="shared" si="63"/>
        <v>33.331034482758618</v>
      </c>
      <c r="AU1332" s="6">
        <f t="shared" si="64"/>
        <v>133</v>
      </c>
      <c r="AV1332" s="6">
        <f t="shared" si="65"/>
        <v>106.8256880733945</v>
      </c>
      <c r="AW1332" s="7">
        <f t="shared" si="66"/>
        <v>19.204022988505749</v>
      </c>
      <c r="AX1332" s="6">
        <f t="shared" si="67"/>
        <v>20.45736434108527</v>
      </c>
      <c r="AY1332" s="6" t="str">
        <f t="shared" si="68"/>
        <v/>
      </c>
      <c r="BA1332" s="6">
        <f>VLOOKUP(A1332, ALL_AP_DATA!$A$2:$F$3600, 6, FALSE)</f>
        <v>1605</v>
      </c>
      <c r="BB1332" s="6">
        <f>VLOOKUP(A1332, projmetadata!$A$2:$D$2036, 4, FALSE)</f>
        <v>156029</v>
      </c>
      <c r="BC1332" s="6" t="e">
        <f t="array" aca="1" ref="BC1332" ca="1">_xludf.IFS(I1332&lt;&gt;0, F1332/I1332, P1332&lt;&gt;0, M1332/P1332, W1332&lt;&gt;0, T1332/W1332, AD1332&lt;&gt;0, AA1332/AD1332, AK1332&lt;&gt;0, AH1332/AK1332, AR1332&lt;&gt;0, AO1332/AR1332, TRUE, 0)</f>
        <v>#NAME?</v>
      </c>
      <c r="BE1332" s="6" t="e">
        <f t="shared" ca="1" si="70"/>
        <v>#NAME?</v>
      </c>
      <c r="BF1332" s="6" t="e">
        <f t="shared" ca="1" si="71"/>
        <v>#NAME?</v>
      </c>
      <c r="BG1332" s="6"/>
      <c r="BH1332" s="6">
        <f>VLOOKUP(A1332, ALL_AP_DATA!$A$2:$D$3600, 3, FALSE)</f>
        <v>898</v>
      </c>
      <c r="BI1332" s="6">
        <f>VLOOKUP(A1332, ALL_AP_DATA!$A$2:$E$3600, 5, FALSE)</f>
        <v>28733</v>
      </c>
      <c r="BJ1332" s="6">
        <f t="shared" si="69"/>
        <v>17.902180685358257</v>
      </c>
      <c r="BK1332" s="6">
        <f t="shared" si="72"/>
        <v>0.55950155763239873</v>
      </c>
    </row>
    <row r="1333" spans="1:63" ht="15.75" customHeight="1" x14ac:dyDescent="0.2">
      <c r="A1333" s="6" t="s">
        <v>1392</v>
      </c>
      <c r="B1333" s="6" t="s">
        <v>61</v>
      </c>
      <c r="J1333" s="6">
        <v>1</v>
      </c>
      <c r="K1333" s="6">
        <v>10</v>
      </c>
      <c r="L1333" s="6">
        <v>39</v>
      </c>
      <c r="M1333" s="6">
        <v>896</v>
      </c>
      <c r="N1333" s="6">
        <v>1.3899999999999999E-2</v>
      </c>
      <c r="O1333" s="6">
        <v>9.7699999999999995E-2</v>
      </c>
      <c r="P1333" s="6">
        <v>3.3799999999999997E-2</v>
      </c>
      <c r="Q1333" s="6">
        <v>26</v>
      </c>
      <c r="R1333" s="6">
        <v>127</v>
      </c>
      <c r="S1333" s="6">
        <v>296</v>
      </c>
      <c r="T1333" s="6">
        <v>21172</v>
      </c>
      <c r="U1333" s="6">
        <v>0.1759</v>
      </c>
      <c r="V1333" s="6">
        <v>0.7419</v>
      </c>
      <c r="W1333" s="6">
        <v>0.79800000000000004</v>
      </c>
      <c r="AE1333" s="6">
        <v>22</v>
      </c>
      <c r="AF1333" s="6">
        <v>108</v>
      </c>
      <c r="AG1333" s="6">
        <v>172</v>
      </c>
      <c r="AH1333" s="6">
        <v>5490</v>
      </c>
      <c r="AI1333" s="6">
        <v>0.14960000000000001</v>
      </c>
      <c r="AJ1333" s="6">
        <v>0.43109999999999998</v>
      </c>
      <c r="AK1333" s="6">
        <v>0.2069</v>
      </c>
      <c r="AL1333" s="6">
        <v>1</v>
      </c>
      <c r="AM1333" s="6">
        <v>24</v>
      </c>
      <c r="AN1333" s="6">
        <v>74</v>
      </c>
      <c r="AO1333" s="6">
        <v>2753</v>
      </c>
      <c r="AP1333" s="6">
        <v>3.32E-2</v>
      </c>
      <c r="AQ1333" s="6">
        <v>0.1855</v>
      </c>
      <c r="AR1333" s="6">
        <v>0.1038</v>
      </c>
      <c r="AT1333" s="6" t="str">
        <f t="shared" si="63"/>
        <v/>
      </c>
      <c r="AU1333" s="6">
        <f t="shared" si="64"/>
        <v>89.6</v>
      </c>
      <c r="AV1333" s="6">
        <f t="shared" si="65"/>
        <v>166.70866141732284</v>
      </c>
      <c r="AW1333" s="7" t="str">
        <f t="shared" si="66"/>
        <v/>
      </c>
      <c r="AX1333" s="6">
        <f t="shared" si="67"/>
        <v>50.833333333333336</v>
      </c>
      <c r="AY1333" s="6">
        <f t="shared" si="68"/>
        <v>114.70833333333333</v>
      </c>
      <c r="BA1333" s="6">
        <f>VLOOKUP(A1333, ALL_AP_DATA!$A$2:$F$3600, 6, FALSE)</f>
        <v>722</v>
      </c>
      <c r="BB1333" s="6">
        <f>VLOOKUP(A1333, projmetadata!$A$2:$D$2036, 4, FALSE)</f>
        <v>117254</v>
      </c>
      <c r="BC1333" s="6" t="e">
        <f t="array" aca="1" ref="BC1333" ca="1">_xludf.IFS(I1333&lt;&gt;0, F1333/I1333, P1333&lt;&gt;0, M1333/P1333, W1333&lt;&gt;0, T1333/W1333, AD1333&lt;&gt;0, AA1333/AD1333, AK1333&lt;&gt;0, AH1333/AK1333, AR1333&lt;&gt;0, AO1333/AR1333, TRUE, 0)</f>
        <v>#NAME?</v>
      </c>
      <c r="BE1333" s="6" t="e">
        <f t="shared" ca="1" si="70"/>
        <v>#NAME?</v>
      </c>
      <c r="BF1333" s="6" t="e">
        <f t="shared" ca="1" si="71"/>
        <v>#NAME?</v>
      </c>
      <c r="BG1333" s="6"/>
      <c r="BH1333" s="6">
        <f>VLOOKUP(A1333, ALL_AP_DATA!$A$2:$D$3600, 3, FALSE)</f>
        <v>202</v>
      </c>
      <c r="BI1333" s="6">
        <f>VLOOKUP(A1333, ALL_AP_DATA!$A$2:$E$3600, 5, FALSE)</f>
        <v>26531</v>
      </c>
      <c r="BJ1333" s="6">
        <f t="shared" si="69"/>
        <v>36.74653739612188</v>
      </c>
      <c r="BK1333" s="6">
        <f t="shared" si="72"/>
        <v>0.27977839335180055</v>
      </c>
    </row>
    <row r="1334" spans="1:63" ht="15.75" customHeight="1" x14ac:dyDescent="0.2">
      <c r="A1334" s="6" t="s">
        <v>1393</v>
      </c>
      <c r="B1334" s="6" t="s">
        <v>61</v>
      </c>
      <c r="C1334" s="6">
        <v>1</v>
      </c>
      <c r="D1334" s="6">
        <v>2</v>
      </c>
      <c r="E1334" s="6">
        <v>2</v>
      </c>
      <c r="F1334" s="6">
        <v>327</v>
      </c>
      <c r="G1334" s="6">
        <v>4.0000000000000001E-3</v>
      </c>
      <c r="H1334" s="6">
        <v>1.0999999999999999E-2</v>
      </c>
      <c r="I1334" s="6">
        <v>1.06E-2</v>
      </c>
      <c r="Q1334" s="6">
        <v>32</v>
      </c>
      <c r="R1334" s="6">
        <v>101</v>
      </c>
      <c r="S1334" s="6">
        <v>128</v>
      </c>
      <c r="T1334" s="6">
        <v>22586</v>
      </c>
      <c r="U1334" s="6">
        <v>0.20080000000000001</v>
      </c>
      <c r="V1334" s="6">
        <v>0.70330000000000004</v>
      </c>
      <c r="W1334" s="6">
        <v>0.73360000000000003</v>
      </c>
      <c r="X1334" s="6">
        <v>2</v>
      </c>
      <c r="Y1334" s="6">
        <v>14</v>
      </c>
      <c r="Z1334" s="6">
        <v>7</v>
      </c>
      <c r="AA1334" s="6">
        <v>1047</v>
      </c>
      <c r="AB1334" s="6">
        <v>2.7799999999999998E-2</v>
      </c>
      <c r="AC1334" s="6">
        <v>3.85E-2</v>
      </c>
      <c r="AD1334" s="6">
        <v>3.4000000000000002E-2</v>
      </c>
      <c r="AE1334" s="6">
        <v>2</v>
      </c>
      <c r="AF1334" s="6">
        <v>6</v>
      </c>
      <c r="AG1334" s="6">
        <v>8</v>
      </c>
      <c r="AH1334" s="6">
        <v>970</v>
      </c>
      <c r="AI1334" s="6">
        <v>1.1900000000000001E-2</v>
      </c>
      <c r="AJ1334" s="6">
        <v>4.3999999999999997E-2</v>
      </c>
      <c r="AK1334" s="6">
        <v>3.15E-2</v>
      </c>
      <c r="AT1334" s="6">
        <f t="shared" si="63"/>
        <v>163.5</v>
      </c>
      <c r="AU1334" s="6" t="str">
        <f t="shared" si="64"/>
        <v/>
      </c>
      <c r="AV1334" s="6">
        <f t="shared" si="65"/>
        <v>223.62376237623764</v>
      </c>
      <c r="AW1334" s="7">
        <f t="shared" si="66"/>
        <v>74.785714285714292</v>
      </c>
      <c r="AX1334" s="6">
        <f t="shared" si="67"/>
        <v>161.66666666666666</v>
      </c>
      <c r="AY1334" s="6" t="str">
        <f t="shared" si="68"/>
        <v/>
      </c>
      <c r="BA1334" s="6">
        <f>VLOOKUP(A1334, ALL_AP_DATA!$A$2:$F$3600, 6, FALSE)</f>
        <v>503</v>
      </c>
      <c r="BB1334" s="6">
        <f>VLOOKUP(A1334, projmetadata!$A$2:$D$2036, 4, FALSE)</f>
        <v>56082</v>
      </c>
      <c r="BC1334" s="6" t="e">
        <f t="array" aca="1" ref="BC1334" ca="1">_xludf.IFS(I1334&lt;&gt;0, F1334/I1334, P1334&lt;&gt;0, M1334/P1334, W1334&lt;&gt;0, T1334/W1334, AD1334&lt;&gt;0, AA1334/AD1334, AK1334&lt;&gt;0, AH1334/AK1334, AR1334&lt;&gt;0, AO1334/AR1334, TRUE, 0)</f>
        <v>#NAME?</v>
      </c>
      <c r="BE1334" s="6" t="e">
        <f t="shared" ca="1" si="70"/>
        <v>#NAME?</v>
      </c>
      <c r="BF1334" s="6" t="e">
        <f t="shared" ca="1" si="71"/>
        <v>#NAME?</v>
      </c>
      <c r="BG1334" s="6"/>
      <c r="BH1334" s="6">
        <f>VLOOKUP(A1334, ALL_AP_DATA!$A$2:$D$3600, 3, FALSE)</f>
        <v>109</v>
      </c>
      <c r="BI1334" s="6">
        <f>VLOOKUP(A1334, ALL_AP_DATA!$A$2:$E$3600, 5, FALSE)</f>
        <v>30789</v>
      </c>
      <c r="BJ1334" s="6">
        <f t="shared" si="69"/>
        <v>61.210735586481114</v>
      </c>
      <c r="BK1334" s="6">
        <f t="shared" si="72"/>
        <v>0.21669980119284293</v>
      </c>
    </row>
    <row r="1335" spans="1:63" ht="15.75" customHeight="1" x14ac:dyDescent="0.2">
      <c r="A1335" s="6" t="s">
        <v>1394</v>
      </c>
      <c r="B1335" s="6" t="s">
        <v>64</v>
      </c>
      <c r="C1335" s="6">
        <v>20</v>
      </c>
      <c r="D1335" s="6">
        <v>534</v>
      </c>
      <c r="E1335" s="6">
        <v>101</v>
      </c>
      <c r="F1335" s="6">
        <v>4250</v>
      </c>
      <c r="G1335" s="6">
        <v>0.32069999999999999</v>
      </c>
      <c r="H1335" s="6">
        <v>0.51270000000000004</v>
      </c>
      <c r="I1335" s="6">
        <v>0.27589999999999998</v>
      </c>
      <c r="J1335" s="6">
        <v>2</v>
      </c>
      <c r="K1335" s="6">
        <v>24</v>
      </c>
      <c r="L1335" s="6">
        <v>46</v>
      </c>
      <c r="M1335" s="6">
        <v>4341</v>
      </c>
      <c r="N1335" s="6">
        <v>1.44E-2</v>
      </c>
      <c r="O1335" s="6">
        <v>0.23350000000000001</v>
      </c>
      <c r="P1335" s="6">
        <v>0.28179999999999999</v>
      </c>
      <c r="Q1335" s="6">
        <v>24</v>
      </c>
      <c r="R1335" s="6">
        <v>82</v>
      </c>
      <c r="S1335" s="6">
        <v>118</v>
      </c>
      <c r="T1335" s="6">
        <v>6760</v>
      </c>
      <c r="U1335" s="6">
        <v>4.9200000000000001E-2</v>
      </c>
      <c r="V1335" s="6">
        <v>0.59899999999999998</v>
      </c>
      <c r="W1335" s="6">
        <v>0.43880000000000002</v>
      </c>
      <c r="X1335" s="6">
        <v>155</v>
      </c>
      <c r="Y1335" s="6">
        <v>813</v>
      </c>
      <c r="Z1335" s="6">
        <v>140</v>
      </c>
      <c r="AA1335" s="6">
        <v>7344</v>
      </c>
      <c r="AB1335" s="6">
        <v>0.48830000000000001</v>
      </c>
      <c r="AC1335" s="6">
        <v>0.7107</v>
      </c>
      <c r="AD1335" s="6">
        <v>0.4768</v>
      </c>
      <c r="AE1335" s="6">
        <v>133</v>
      </c>
      <c r="AF1335" s="6">
        <v>863</v>
      </c>
      <c r="AG1335" s="6">
        <v>169</v>
      </c>
      <c r="AH1335" s="6">
        <v>11173</v>
      </c>
      <c r="AI1335" s="6">
        <v>0.51829999999999998</v>
      </c>
      <c r="AJ1335" s="6">
        <v>0.8579</v>
      </c>
      <c r="AK1335" s="6">
        <v>0.72529999999999994</v>
      </c>
      <c r="AT1335" s="6">
        <f t="shared" si="63"/>
        <v>7.9588014981273405</v>
      </c>
      <c r="AU1335" s="6">
        <f t="shared" si="64"/>
        <v>180.875</v>
      </c>
      <c r="AV1335" s="6">
        <f t="shared" si="65"/>
        <v>82.439024390243901</v>
      </c>
      <c r="AW1335" s="7">
        <f t="shared" si="66"/>
        <v>9.0332103321033212</v>
      </c>
      <c r="AX1335" s="6">
        <f t="shared" si="67"/>
        <v>12.946697566628041</v>
      </c>
      <c r="AY1335" s="6" t="str">
        <f t="shared" si="68"/>
        <v/>
      </c>
      <c r="BA1335" s="6">
        <f>VLOOKUP(A1335, ALL_AP_DATA!$A$2:$F$3600, 6, FALSE)</f>
        <v>1665</v>
      </c>
      <c r="BB1335" s="6">
        <f>VLOOKUP(A1335, projmetadata!$A$2:$D$2036, 4, FALSE)</f>
        <v>166277</v>
      </c>
      <c r="BC1335" s="6" t="e">
        <f t="array" aca="1" ref="BC1335" ca="1">_xludf.IFS(I1335&lt;&gt;0, F1335/I1335, P1335&lt;&gt;0, M1335/P1335, W1335&lt;&gt;0, T1335/W1335, AD1335&lt;&gt;0, AA1335/AD1335, AK1335&lt;&gt;0, AH1335/AK1335, AR1335&lt;&gt;0, AO1335/AR1335, TRUE, 0)</f>
        <v>#NAME?</v>
      </c>
      <c r="BE1335" s="6" t="e">
        <f t="shared" ca="1" si="70"/>
        <v>#NAME?</v>
      </c>
      <c r="BF1335" s="6" t="e">
        <f t="shared" ca="1" si="71"/>
        <v>#NAME?</v>
      </c>
      <c r="BG1335" s="6"/>
      <c r="BH1335" s="6">
        <f>VLOOKUP(A1335, ALL_AP_DATA!$A$2:$D$3600, 3, FALSE)</f>
        <v>1210</v>
      </c>
      <c r="BI1335" s="6">
        <f>VLOOKUP(A1335, ALL_AP_DATA!$A$2:$E$3600, 5, FALSE)</f>
        <v>15404</v>
      </c>
      <c r="BJ1335" s="6">
        <f t="shared" si="69"/>
        <v>9.2516516516516525</v>
      </c>
      <c r="BK1335" s="6">
        <f t="shared" si="72"/>
        <v>0.72672672672672678</v>
      </c>
    </row>
    <row r="1336" spans="1:63" ht="15.75" customHeight="1" x14ac:dyDescent="0.2">
      <c r="A1336" s="6" t="s">
        <v>1395</v>
      </c>
      <c r="B1336" s="6" t="s">
        <v>61</v>
      </c>
      <c r="C1336" s="6">
        <v>2</v>
      </c>
      <c r="D1336" s="6">
        <v>4</v>
      </c>
      <c r="E1336" s="6">
        <v>0</v>
      </c>
      <c r="F1336" s="6">
        <v>0</v>
      </c>
      <c r="G1336" s="6">
        <v>1.9099999999999999E-2</v>
      </c>
      <c r="H1336" s="6">
        <v>0</v>
      </c>
      <c r="I1336" s="6">
        <v>0</v>
      </c>
      <c r="Q1336" s="6">
        <v>15</v>
      </c>
      <c r="R1336" s="6">
        <v>73</v>
      </c>
      <c r="S1336" s="6">
        <v>126</v>
      </c>
      <c r="T1336" s="6">
        <v>21334</v>
      </c>
      <c r="U1336" s="6">
        <v>0.3493</v>
      </c>
      <c r="V1336" s="6">
        <v>0.88729999999999998</v>
      </c>
      <c r="W1336" s="6">
        <v>0.59240000000000004</v>
      </c>
      <c r="X1336" s="6">
        <v>15</v>
      </c>
      <c r="Y1336" s="6">
        <v>93</v>
      </c>
      <c r="Z1336" s="6">
        <v>60</v>
      </c>
      <c r="AA1336" s="6">
        <v>6850</v>
      </c>
      <c r="AB1336" s="6">
        <v>0.44500000000000001</v>
      </c>
      <c r="AC1336" s="6">
        <v>0.42249999999999999</v>
      </c>
      <c r="AD1336" s="6">
        <v>0.19020000000000001</v>
      </c>
      <c r="AE1336" s="6">
        <v>9</v>
      </c>
      <c r="AF1336" s="6">
        <v>51</v>
      </c>
      <c r="AG1336" s="6">
        <v>82</v>
      </c>
      <c r="AH1336" s="6">
        <v>7940</v>
      </c>
      <c r="AI1336" s="6">
        <v>0.24399999999999999</v>
      </c>
      <c r="AJ1336" s="6">
        <v>0.57750000000000001</v>
      </c>
      <c r="AK1336" s="6">
        <v>0.2205</v>
      </c>
      <c r="AL1336" s="6">
        <v>1</v>
      </c>
      <c r="AM1336" s="6">
        <v>15</v>
      </c>
      <c r="AN1336" s="6">
        <v>82</v>
      </c>
      <c r="AO1336" s="6">
        <v>5999</v>
      </c>
      <c r="AP1336" s="6">
        <v>7.1800000000000003E-2</v>
      </c>
      <c r="AQ1336" s="6">
        <v>0.57750000000000001</v>
      </c>
      <c r="AR1336" s="6">
        <v>0.1666</v>
      </c>
      <c r="AT1336" s="6">
        <f t="shared" si="63"/>
        <v>0</v>
      </c>
      <c r="AU1336" s="6" t="str">
        <f t="shared" si="64"/>
        <v/>
      </c>
      <c r="AV1336" s="6">
        <f t="shared" si="65"/>
        <v>292.24657534246575</v>
      </c>
      <c r="AW1336" s="7">
        <f t="shared" si="66"/>
        <v>73.655913978494624</v>
      </c>
      <c r="AX1336" s="6">
        <f t="shared" si="67"/>
        <v>155.68627450980392</v>
      </c>
      <c r="AY1336" s="6">
        <f t="shared" si="68"/>
        <v>399.93333333333334</v>
      </c>
      <c r="BA1336" s="6">
        <f>VLOOKUP(A1336, ALL_AP_DATA!$A$2:$F$3600, 6, FALSE)</f>
        <v>209</v>
      </c>
      <c r="BB1336" s="6">
        <f>VLOOKUP(A1336, projmetadata!$A$2:$D$2036, 4, FALSE)</f>
        <v>98515</v>
      </c>
      <c r="BC1336" s="6" t="e">
        <f t="array" aca="1" ref="BC1336" ca="1">_xludf.IFS(I1336&lt;&gt;0, F1336/I1336, P1336&lt;&gt;0, M1336/P1336, W1336&lt;&gt;0, T1336/W1336, AD1336&lt;&gt;0, AA1336/AD1336, AK1336&lt;&gt;0, AH1336/AK1336, AR1336&lt;&gt;0, AO1336/AR1336, TRUE, 0)</f>
        <v>#NAME?</v>
      </c>
      <c r="BE1336" s="6" t="e">
        <f t="shared" ca="1" si="70"/>
        <v>#NAME?</v>
      </c>
      <c r="BF1336" s="6" t="e">
        <f t="shared" ca="1" si="71"/>
        <v>#NAME?</v>
      </c>
      <c r="BG1336" s="6"/>
      <c r="BH1336" s="6">
        <f>VLOOKUP(A1336, ALL_AP_DATA!$A$2:$D$3600, 3, FALSE)</f>
        <v>143</v>
      </c>
      <c r="BI1336" s="6">
        <f>VLOOKUP(A1336, ALL_AP_DATA!$A$2:$E$3600, 5, FALSE)</f>
        <v>36013</v>
      </c>
      <c r="BJ1336" s="6">
        <f t="shared" si="69"/>
        <v>172.311004784689</v>
      </c>
      <c r="BK1336" s="6">
        <f t="shared" si="72"/>
        <v>0.68421052631578949</v>
      </c>
    </row>
    <row r="1337" spans="1:63" ht="15.75" customHeight="1" x14ac:dyDescent="0.2">
      <c r="A1337" s="6" t="s">
        <v>1396</v>
      </c>
      <c r="B1337" s="6" t="s">
        <v>64</v>
      </c>
      <c r="C1337" s="6">
        <v>18</v>
      </c>
      <c r="D1337" s="6">
        <v>172</v>
      </c>
      <c r="E1337" s="6">
        <v>331</v>
      </c>
      <c r="F1337" s="6">
        <v>14905</v>
      </c>
      <c r="G1337" s="6">
        <v>0.19070000000000001</v>
      </c>
      <c r="H1337" s="6">
        <v>0.57969999999999999</v>
      </c>
      <c r="I1337" s="6">
        <v>0.31369999999999998</v>
      </c>
      <c r="J1337" s="6">
        <v>10</v>
      </c>
      <c r="K1337" s="6">
        <v>96</v>
      </c>
      <c r="L1337" s="6">
        <v>372</v>
      </c>
      <c r="M1337" s="6">
        <v>26339</v>
      </c>
      <c r="N1337" s="6">
        <v>0.10639999999999999</v>
      </c>
      <c r="O1337" s="6">
        <v>0.65149999999999997</v>
      </c>
      <c r="P1337" s="6">
        <v>0.55430000000000001</v>
      </c>
      <c r="Q1337" s="6">
        <v>47</v>
      </c>
      <c r="R1337" s="6">
        <v>212</v>
      </c>
      <c r="S1337" s="6">
        <v>479</v>
      </c>
      <c r="T1337" s="6">
        <v>39486</v>
      </c>
      <c r="U1337" s="6">
        <v>0.23499999999999999</v>
      </c>
      <c r="V1337" s="6">
        <v>0.83889999999999998</v>
      </c>
      <c r="W1337" s="6">
        <v>0.83099999999999996</v>
      </c>
      <c r="X1337" s="6">
        <v>100</v>
      </c>
      <c r="Y1337" s="6">
        <v>394</v>
      </c>
      <c r="Z1337" s="6">
        <v>335</v>
      </c>
      <c r="AA1337" s="6">
        <v>17103</v>
      </c>
      <c r="AB1337" s="6">
        <v>0.43680000000000002</v>
      </c>
      <c r="AC1337" s="6">
        <v>0.5867</v>
      </c>
      <c r="AD1337" s="6">
        <v>0.3599</v>
      </c>
      <c r="AE1337" s="6">
        <v>154</v>
      </c>
      <c r="AF1337" s="6">
        <v>458</v>
      </c>
      <c r="AG1337" s="6">
        <v>485</v>
      </c>
      <c r="AH1337" s="6">
        <v>39478</v>
      </c>
      <c r="AI1337" s="6">
        <v>0.50780000000000003</v>
      </c>
      <c r="AJ1337" s="6">
        <v>0.84940000000000004</v>
      </c>
      <c r="AK1337" s="6">
        <v>0.83089999999999997</v>
      </c>
      <c r="AL1337" s="6">
        <v>4</v>
      </c>
      <c r="AM1337" s="6">
        <v>84</v>
      </c>
      <c r="AN1337" s="6">
        <v>368</v>
      </c>
      <c r="AO1337" s="6">
        <v>25507</v>
      </c>
      <c r="AP1337" s="6">
        <v>9.3100000000000002E-2</v>
      </c>
      <c r="AQ1337" s="6">
        <v>0.64449999999999996</v>
      </c>
      <c r="AR1337" s="6">
        <v>0.53680000000000005</v>
      </c>
      <c r="AT1337" s="6">
        <f t="shared" si="63"/>
        <v>86.656976744186053</v>
      </c>
      <c r="AU1337" s="6">
        <f t="shared" si="64"/>
        <v>274.36458333333331</v>
      </c>
      <c r="AV1337" s="6">
        <f t="shared" si="65"/>
        <v>186.25471698113208</v>
      </c>
      <c r="AW1337" s="7">
        <f t="shared" si="66"/>
        <v>43.408629441624363</v>
      </c>
      <c r="AX1337" s="6">
        <f t="shared" si="67"/>
        <v>86.196506550218345</v>
      </c>
      <c r="AY1337" s="6">
        <f t="shared" si="68"/>
        <v>303.65476190476193</v>
      </c>
      <c r="BA1337" s="6">
        <f>VLOOKUP(A1337, ALL_AP_DATA!$A$2:$F$3600, 6, FALSE)</f>
        <v>902</v>
      </c>
      <c r="BB1337" s="6">
        <f>VLOOKUP(A1337, projmetadata!$A$2:$D$2036, 4, FALSE)</f>
        <v>74375</v>
      </c>
      <c r="BC1337" s="6" t="e">
        <f t="array" aca="1" ref="BC1337" ca="1">_xludf.IFS(I1337&lt;&gt;0, F1337/I1337, P1337&lt;&gt;0, M1337/P1337, W1337&lt;&gt;0, T1337/W1337, AD1337&lt;&gt;0, AA1337/AD1337, AK1337&lt;&gt;0, AH1337/AK1337, AR1337&lt;&gt;0, AO1337/AR1337, TRUE, 0)</f>
        <v>#NAME?</v>
      </c>
      <c r="BE1337" s="6" t="e">
        <f t="shared" ca="1" si="70"/>
        <v>#NAME?</v>
      </c>
      <c r="BF1337" s="6" t="e">
        <f t="shared" ca="1" si="71"/>
        <v>#NAME?</v>
      </c>
      <c r="BG1337" s="6"/>
      <c r="BH1337" s="6">
        <f>VLOOKUP(A1337, ALL_AP_DATA!$A$2:$D$3600, 3, FALSE)</f>
        <v>655</v>
      </c>
      <c r="BI1337" s="6">
        <f>VLOOKUP(A1337, ALL_AP_DATA!$A$2:$E$3600, 5, FALSE)</f>
        <v>47515</v>
      </c>
      <c r="BJ1337" s="6">
        <f t="shared" si="69"/>
        <v>52.67738359201774</v>
      </c>
      <c r="BK1337" s="6">
        <f t="shared" si="72"/>
        <v>0.72616407982261644</v>
      </c>
    </row>
    <row r="1338" spans="1:63" ht="15.75" customHeight="1" x14ac:dyDescent="0.2">
      <c r="A1338" s="6" t="s">
        <v>1397</v>
      </c>
      <c r="B1338" s="6" t="s">
        <v>64</v>
      </c>
      <c r="C1338" s="6">
        <v>8</v>
      </c>
      <c r="D1338" s="6">
        <v>27</v>
      </c>
      <c r="E1338" s="6">
        <v>12</v>
      </c>
      <c r="F1338" s="6">
        <v>408</v>
      </c>
      <c r="G1338" s="6">
        <v>0.13500000000000001</v>
      </c>
      <c r="H1338" s="6">
        <v>0.33329999999999999</v>
      </c>
      <c r="I1338" s="6">
        <v>0.2397</v>
      </c>
      <c r="Q1338" s="6">
        <v>6</v>
      </c>
      <c r="R1338" s="6">
        <v>22</v>
      </c>
      <c r="S1338" s="6">
        <v>27</v>
      </c>
      <c r="T1338" s="6">
        <v>1412</v>
      </c>
      <c r="U1338" s="6">
        <v>0.11</v>
      </c>
      <c r="V1338" s="6">
        <v>0.75</v>
      </c>
      <c r="W1338" s="6">
        <v>0.8296</v>
      </c>
      <c r="X1338" s="6">
        <v>13</v>
      </c>
      <c r="Y1338" s="6">
        <v>70</v>
      </c>
      <c r="Z1338" s="6">
        <v>26</v>
      </c>
      <c r="AA1338" s="6">
        <v>994</v>
      </c>
      <c r="AB1338" s="6">
        <v>0.35</v>
      </c>
      <c r="AC1338" s="6">
        <v>0.72219999999999995</v>
      </c>
      <c r="AD1338" s="6">
        <v>0.58399999999999996</v>
      </c>
      <c r="AE1338" s="6">
        <v>8</v>
      </c>
      <c r="AF1338" s="6">
        <v>41</v>
      </c>
      <c r="AG1338" s="6">
        <v>15</v>
      </c>
      <c r="AH1338" s="6">
        <v>379</v>
      </c>
      <c r="AI1338" s="6">
        <v>0.20499999999999999</v>
      </c>
      <c r="AJ1338" s="6">
        <v>0.41670000000000001</v>
      </c>
      <c r="AK1338" s="6">
        <v>0.22270000000000001</v>
      </c>
      <c r="AL1338" s="6">
        <v>1</v>
      </c>
      <c r="AM1338" s="6">
        <v>19</v>
      </c>
      <c r="AN1338" s="6">
        <v>27</v>
      </c>
      <c r="AO1338" s="6">
        <v>1369</v>
      </c>
      <c r="AP1338" s="6">
        <v>9.5000000000000001E-2</v>
      </c>
      <c r="AQ1338" s="6">
        <v>0.75</v>
      </c>
      <c r="AR1338" s="6">
        <v>0.80430000000000001</v>
      </c>
      <c r="AT1338" s="6">
        <f t="shared" si="63"/>
        <v>15.111111111111111</v>
      </c>
      <c r="AU1338" s="6" t="str">
        <f t="shared" si="64"/>
        <v/>
      </c>
      <c r="AV1338" s="6">
        <f t="shared" si="65"/>
        <v>64.181818181818187</v>
      </c>
      <c r="AW1338" s="7">
        <f t="shared" si="66"/>
        <v>14.2</v>
      </c>
      <c r="AX1338" s="6">
        <f t="shared" si="67"/>
        <v>9.2439024390243905</v>
      </c>
      <c r="AY1338" s="6">
        <f t="shared" si="68"/>
        <v>72.05263157894737</v>
      </c>
      <c r="BA1338" s="6">
        <f>VLOOKUP(A1338, ALL_AP_DATA!$A$2:$F$3600, 6, FALSE)</f>
        <v>200</v>
      </c>
      <c r="BB1338" s="6">
        <f>VLOOKUP(A1338, projmetadata!$A$2:$D$2036, 4, FALSE)</f>
        <v>16094</v>
      </c>
      <c r="BC1338" s="6" t="e">
        <f t="array" aca="1" ref="BC1338" ca="1">_xludf.IFS(I1338&lt;&gt;0, F1338/I1338, P1338&lt;&gt;0, M1338/P1338, W1338&lt;&gt;0, T1338/W1338, AD1338&lt;&gt;0, AA1338/AD1338, AK1338&lt;&gt;0, AH1338/AK1338, AR1338&lt;&gt;0, AO1338/AR1338, TRUE, 0)</f>
        <v>#NAME?</v>
      </c>
      <c r="BE1338" s="6" t="e">
        <f t="shared" ca="1" si="70"/>
        <v>#NAME?</v>
      </c>
      <c r="BF1338" s="6" t="e">
        <f t="shared" ca="1" si="71"/>
        <v>#NAME?</v>
      </c>
      <c r="BG1338" s="6"/>
      <c r="BH1338" s="6">
        <f>VLOOKUP(A1338, ALL_AP_DATA!$A$2:$D$3600, 3, FALSE)</f>
        <v>106</v>
      </c>
      <c r="BI1338" s="6">
        <f>VLOOKUP(A1338, ALL_AP_DATA!$A$2:$E$3600, 5, FALSE)</f>
        <v>1702</v>
      </c>
      <c r="BJ1338" s="6">
        <f t="shared" si="69"/>
        <v>8.51</v>
      </c>
      <c r="BK1338" s="6">
        <f t="shared" si="72"/>
        <v>0.53</v>
      </c>
    </row>
    <row r="1339" spans="1:63" ht="15.75" customHeight="1" x14ac:dyDescent="0.2">
      <c r="A1339" s="6" t="s">
        <v>1398</v>
      </c>
      <c r="B1339" s="6" t="s">
        <v>61</v>
      </c>
      <c r="Q1339" s="6">
        <v>51</v>
      </c>
      <c r="R1339" s="6">
        <v>216</v>
      </c>
      <c r="S1339" s="6">
        <v>1217</v>
      </c>
      <c r="T1339" s="6">
        <v>33691</v>
      </c>
      <c r="U1339" s="6">
        <v>0.2175</v>
      </c>
      <c r="V1339" s="6">
        <v>0.80649999999999999</v>
      </c>
      <c r="W1339" s="6">
        <v>0.73329999999999995</v>
      </c>
      <c r="X1339" s="6">
        <v>46</v>
      </c>
      <c r="Y1339" s="6">
        <v>572</v>
      </c>
      <c r="Z1339" s="6">
        <v>1301</v>
      </c>
      <c r="AA1339" s="6">
        <v>35437</v>
      </c>
      <c r="AB1339" s="6">
        <v>0.57599999999999996</v>
      </c>
      <c r="AC1339" s="6">
        <v>0.86219999999999997</v>
      </c>
      <c r="AD1339" s="6">
        <v>0.77129999999999999</v>
      </c>
      <c r="AE1339" s="6">
        <v>5</v>
      </c>
      <c r="AF1339" s="6">
        <v>30</v>
      </c>
      <c r="AG1339" s="6">
        <v>271</v>
      </c>
      <c r="AH1339" s="6">
        <v>5444</v>
      </c>
      <c r="AI1339" s="6">
        <v>3.0200000000000001E-2</v>
      </c>
      <c r="AJ1339" s="6">
        <v>0.17960000000000001</v>
      </c>
      <c r="AK1339" s="6">
        <v>0.11849999999999999</v>
      </c>
      <c r="AL1339" s="6">
        <v>1</v>
      </c>
      <c r="AM1339" s="6">
        <v>15</v>
      </c>
      <c r="AN1339" s="6">
        <v>245</v>
      </c>
      <c r="AO1339" s="6">
        <v>5608</v>
      </c>
      <c r="AP1339" s="6">
        <v>1.5100000000000001E-2</v>
      </c>
      <c r="AQ1339" s="6">
        <v>0.16239999999999999</v>
      </c>
      <c r="AR1339" s="6">
        <v>0.1221</v>
      </c>
      <c r="AT1339" s="6" t="str">
        <f t="shared" si="63"/>
        <v/>
      </c>
      <c r="AU1339" s="6" t="str">
        <f t="shared" si="64"/>
        <v/>
      </c>
      <c r="AV1339" s="6">
        <f t="shared" si="65"/>
        <v>155.97685185185185</v>
      </c>
      <c r="AW1339" s="7">
        <f t="shared" si="66"/>
        <v>61.9527972027972</v>
      </c>
      <c r="AX1339" s="6">
        <f t="shared" si="67"/>
        <v>181.46666666666667</v>
      </c>
      <c r="AY1339" s="6">
        <f t="shared" si="68"/>
        <v>373.86666666666667</v>
      </c>
      <c r="BA1339" s="6">
        <f>VLOOKUP(A1339, ALL_AP_DATA!$A$2:$F$3600, 6, FALSE)</f>
        <v>993</v>
      </c>
      <c r="BB1339" s="6">
        <f>VLOOKUP(A1339, projmetadata!$A$2:$D$2036, 4, FALSE)</f>
        <v>114724</v>
      </c>
      <c r="BC1339" s="6" t="e">
        <f t="array" aca="1" ref="BC1339" ca="1">_xludf.IFS(I1339&lt;&gt;0, F1339/I1339, P1339&lt;&gt;0, M1339/P1339, W1339&lt;&gt;0, T1339/W1339, AD1339&lt;&gt;0, AA1339/AD1339, AK1339&lt;&gt;0, AH1339/AK1339, AR1339&lt;&gt;0, AO1339/AR1339, TRUE, 0)</f>
        <v>#NAME?</v>
      </c>
      <c r="BE1339" s="6" t="e">
        <f t="shared" ca="1" si="70"/>
        <v>#NAME?</v>
      </c>
      <c r="BF1339" s="6" t="e">
        <f t="shared" ca="1" si="71"/>
        <v>#NAME?</v>
      </c>
      <c r="BG1339" s="6"/>
      <c r="BH1339" s="6">
        <f>VLOOKUP(A1339, ALL_AP_DATA!$A$2:$D$3600, 3, FALSE)</f>
        <v>626</v>
      </c>
      <c r="BI1339" s="6">
        <f>VLOOKUP(A1339, ALL_AP_DATA!$A$2:$E$3600, 5, FALSE)</f>
        <v>45944</v>
      </c>
      <c r="BJ1339" s="6">
        <f t="shared" si="69"/>
        <v>46.267875125881169</v>
      </c>
      <c r="BK1339" s="6">
        <f t="shared" si="72"/>
        <v>0.63041289023162139</v>
      </c>
    </row>
    <row r="1340" spans="1:63" ht="15.75" customHeight="1" x14ac:dyDescent="0.2">
      <c r="A1340" s="6" t="s">
        <v>1399</v>
      </c>
      <c r="B1340" s="6" t="s">
        <v>64</v>
      </c>
      <c r="C1340" s="6">
        <v>64</v>
      </c>
      <c r="D1340" s="6">
        <v>324</v>
      </c>
      <c r="E1340" s="6">
        <v>656</v>
      </c>
      <c r="F1340" s="6">
        <v>39983</v>
      </c>
      <c r="G1340" s="6">
        <v>0.12559999999999999</v>
      </c>
      <c r="H1340" s="6">
        <v>0.44840000000000002</v>
      </c>
      <c r="I1340" s="6">
        <v>0.38250000000000001</v>
      </c>
      <c r="J1340" s="6">
        <v>2</v>
      </c>
      <c r="K1340" s="6">
        <v>22</v>
      </c>
      <c r="L1340" s="6">
        <v>35</v>
      </c>
      <c r="M1340" s="6">
        <v>1218</v>
      </c>
      <c r="N1340" s="6">
        <v>8.5000000000000006E-3</v>
      </c>
      <c r="O1340" s="6">
        <v>2.3900000000000001E-2</v>
      </c>
      <c r="P1340" s="6">
        <v>1.17E-2</v>
      </c>
      <c r="Q1340" s="6">
        <v>62</v>
      </c>
      <c r="R1340" s="6">
        <v>328</v>
      </c>
      <c r="S1340" s="6">
        <v>911</v>
      </c>
      <c r="T1340" s="6">
        <v>85241</v>
      </c>
      <c r="U1340" s="6">
        <v>0.12709999999999999</v>
      </c>
      <c r="V1340" s="6">
        <v>0.62270000000000003</v>
      </c>
      <c r="W1340" s="6">
        <v>0.81559999999999999</v>
      </c>
      <c r="X1340" s="6">
        <v>56</v>
      </c>
      <c r="Y1340" s="6">
        <v>585</v>
      </c>
      <c r="Z1340" s="6">
        <v>677</v>
      </c>
      <c r="AA1340" s="6">
        <v>32755</v>
      </c>
      <c r="AB1340" s="6">
        <v>0.22670000000000001</v>
      </c>
      <c r="AC1340" s="6">
        <v>0.4627</v>
      </c>
      <c r="AD1340" s="6">
        <v>0.31340000000000001</v>
      </c>
      <c r="AE1340" s="6">
        <v>291</v>
      </c>
      <c r="AF1340" s="6">
        <v>1218</v>
      </c>
      <c r="AG1340" s="6">
        <v>1069</v>
      </c>
      <c r="AH1340" s="6">
        <v>57113</v>
      </c>
      <c r="AI1340" s="6">
        <v>0.47210000000000002</v>
      </c>
      <c r="AJ1340" s="6">
        <v>0.73070000000000002</v>
      </c>
      <c r="AK1340" s="6">
        <v>0.5464</v>
      </c>
      <c r="AL1340" s="6">
        <v>1</v>
      </c>
      <c r="AM1340" s="6">
        <v>14</v>
      </c>
      <c r="AN1340" s="6">
        <v>219</v>
      </c>
      <c r="AO1340" s="6">
        <v>9120</v>
      </c>
      <c r="AP1340" s="6">
        <v>5.4000000000000003E-3</v>
      </c>
      <c r="AQ1340" s="6">
        <v>0.1497</v>
      </c>
      <c r="AR1340" s="6">
        <v>8.7300000000000003E-2</v>
      </c>
      <c r="AT1340" s="6">
        <f t="shared" si="63"/>
        <v>123.40432098765432</v>
      </c>
      <c r="AU1340" s="6">
        <f t="shared" si="64"/>
        <v>55.363636363636367</v>
      </c>
      <c r="AV1340" s="6">
        <f t="shared" si="65"/>
        <v>259.8810975609756</v>
      </c>
      <c r="AW1340" s="7">
        <f t="shared" si="66"/>
        <v>55.991452991452988</v>
      </c>
      <c r="AX1340" s="6">
        <f t="shared" si="67"/>
        <v>46.890804597701148</v>
      </c>
      <c r="AY1340" s="6">
        <f t="shared" si="68"/>
        <v>651.42857142857144</v>
      </c>
      <c r="BA1340" s="6">
        <f>VLOOKUP(A1340, ALL_AP_DATA!$A$2:$F$3600, 6, FALSE)</f>
        <v>2580</v>
      </c>
      <c r="BB1340" s="6">
        <f>VLOOKUP(A1340, projmetadata!$A$2:$D$2036, 4, FALSE)</f>
        <v>357127</v>
      </c>
      <c r="BC1340" s="6" t="e">
        <f t="array" aca="1" ref="BC1340" ca="1">_xludf.IFS(I1340&lt;&gt;0, F1340/I1340, P1340&lt;&gt;0, M1340/P1340, W1340&lt;&gt;0, T1340/W1340, AD1340&lt;&gt;0, AA1340/AD1340, AK1340&lt;&gt;0, AH1340/AK1340, AR1340&lt;&gt;0, AO1340/AR1340, TRUE, 0)</f>
        <v>#NAME?</v>
      </c>
      <c r="BE1340" s="6" t="e">
        <f t="shared" ca="1" si="70"/>
        <v>#NAME?</v>
      </c>
      <c r="BF1340" s="6" t="e">
        <f t="shared" ca="1" si="71"/>
        <v>#NAME?</v>
      </c>
      <c r="BG1340" s="6"/>
      <c r="BH1340" s="6">
        <f>VLOOKUP(A1340, ALL_AP_DATA!$A$2:$D$3600, 3, FALSE)</f>
        <v>1566</v>
      </c>
      <c r="BI1340" s="6">
        <f>VLOOKUP(A1340, ALL_AP_DATA!$A$2:$E$3600, 5, FALSE)</f>
        <v>104518</v>
      </c>
      <c r="BJ1340" s="6">
        <f t="shared" si="69"/>
        <v>40.510852713178295</v>
      </c>
      <c r="BK1340" s="6">
        <f t="shared" si="72"/>
        <v>0.60697674418604652</v>
      </c>
    </row>
    <row r="1341" spans="1:63" ht="15.75" customHeight="1" x14ac:dyDescent="0.2">
      <c r="A1341" s="6" t="s">
        <v>1400</v>
      </c>
      <c r="B1341" s="6" t="s">
        <v>64</v>
      </c>
      <c r="C1341" s="6">
        <v>1</v>
      </c>
      <c r="D1341" s="6">
        <v>2</v>
      </c>
      <c r="E1341" s="6">
        <v>24</v>
      </c>
      <c r="F1341" s="6">
        <v>974</v>
      </c>
      <c r="G1341" s="6">
        <v>1.04E-2</v>
      </c>
      <c r="H1341" s="6">
        <v>0.375</v>
      </c>
      <c r="I1341" s="6">
        <v>9.9400000000000002E-2</v>
      </c>
      <c r="J1341" s="6">
        <v>1</v>
      </c>
      <c r="K1341" s="6">
        <v>12</v>
      </c>
      <c r="L1341" s="6">
        <v>37</v>
      </c>
      <c r="M1341" s="6">
        <v>2703</v>
      </c>
      <c r="N1341" s="6">
        <v>6.25E-2</v>
      </c>
      <c r="O1341" s="6">
        <v>0.57809999999999995</v>
      </c>
      <c r="P1341" s="6">
        <v>0.27579999999999999</v>
      </c>
      <c r="Q1341" s="6">
        <v>15</v>
      </c>
      <c r="R1341" s="6">
        <v>53</v>
      </c>
      <c r="S1341" s="6">
        <v>55</v>
      </c>
      <c r="T1341" s="6">
        <v>8809</v>
      </c>
      <c r="U1341" s="6">
        <v>0.27600000000000002</v>
      </c>
      <c r="V1341" s="6">
        <v>0.85940000000000005</v>
      </c>
      <c r="W1341" s="6">
        <v>0.89890000000000003</v>
      </c>
      <c r="X1341" s="6">
        <v>2</v>
      </c>
      <c r="Y1341" s="6">
        <v>10</v>
      </c>
      <c r="Z1341" s="6">
        <v>17</v>
      </c>
      <c r="AA1341" s="6">
        <v>218</v>
      </c>
      <c r="AB1341" s="6">
        <v>5.21E-2</v>
      </c>
      <c r="AC1341" s="6">
        <v>0.2656</v>
      </c>
      <c r="AD1341" s="6">
        <v>2.2200000000000001E-2</v>
      </c>
      <c r="AE1341" s="6">
        <v>13</v>
      </c>
      <c r="AF1341" s="6">
        <v>60</v>
      </c>
      <c r="AG1341" s="6">
        <v>41</v>
      </c>
      <c r="AH1341" s="6">
        <v>2948</v>
      </c>
      <c r="AI1341" s="6">
        <v>0.3125</v>
      </c>
      <c r="AJ1341" s="6">
        <v>0.64059999999999995</v>
      </c>
      <c r="AK1341" s="6">
        <v>0.30080000000000001</v>
      </c>
      <c r="AL1341" s="6">
        <v>1</v>
      </c>
      <c r="AM1341" s="6">
        <v>12</v>
      </c>
      <c r="AN1341" s="6">
        <v>43</v>
      </c>
      <c r="AO1341" s="6">
        <v>2654</v>
      </c>
      <c r="AP1341" s="6">
        <v>6.25E-2</v>
      </c>
      <c r="AQ1341" s="6">
        <v>0.67190000000000005</v>
      </c>
      <c r="AR1341" s="6">
        <v>0.27079999999999999</v>
      </c>
      <c r="AT1341" s="6">
        <f t="shared" si="63"/>
        <v>487</v>
      </c>
      <c r="AU1341" s="6">
        <f t="shared" si="64"/>
        <v>225.25</v>
      </c>
      <c r="AV1341" s="6">
        <f t="shared" si="65"/>
        <v>166.20754716981133</v>
      </c>
      <c r="AW1341" s="7">
        <f t="shared" si="66"/>
        <v>21.8</v>
      </c>
      <c r="AX1341" s="6">
        <f t="shared" si="67"/>
        <v>49.133333333333333</v>
      </c>
      <c r="AY1341" s="6">
        <f t="shared" si="68"/>
        <v>221.16666666666666</v>
      </c>
      <c r="BA1341" s="6">
        <f>VLOOKUP(A1341, ALL_AP_DATA!$A$2:$F$3600, 6, FALSE)</f>
        <v>192</v>
      </c>
      <c r="BB1341" s="6">
        <f>VLOOKUP(A1341, projmetadata!$A$2:$D$2036, 4, FALSE)</f>
        <v>13384</v>
      </c>
      <c r="BC1341" s="6" t="e">
        <f t="array" aca="1" ref="BC1341" ca="1">_xludf.IFS(I1341&lt;&gt;0, F1341/I1341, P1341&lt;&gt;0, M1341/P1341, W1341&lt;&gt;0, T1341/W1341, AD1341&lt;&gt;0, AA1341/AD1341, AK1341&lt;&gt;0, AH1341/AK1341, AR1341&lt;&gt;0, AO1341/AR1341, TRUE, 0)</f>
        <v>#NAME?</v>
      </c>
      <c r="BE1341" s="6" t="e">
        <f t="shared" ca="1" si="70"/>
        <v>#NAME?</v>
      </c>
      <c r="BF1341" s="6" t="e">
        <f t="shared" ca="1" si="71"/>
        <v>#NAME?</v>
      </c>
      <c r="BG1341" s="6"/>
      <c r="BH1341" s="6">
        <f>VLOOKUP(A1341, ALL_AP_DATA!$A$2:$D$3600, 3, FALSE)</f>
        <v>91</v>
      </c>
      <c r="BI1341" s="6">
        <f>VLOOKUP(A1341, ALL_AP_DATA!$A$2:$E$3600, 5, FALSE)</f>
        <v>9800</v>
      </c>
      <c r="BJ1341" s="6">
        <f t="shared" si="69"/>
        <v>51.041666666666664</v>
      </c>
      <c r="BK1341" s="6">
        <f t="shared" si="72"/>
        <v>0.47395833333333331</v>
      </c>
    </row>
    <row r="1342" spans="1:63" ht="15.75" customHeight="1" x14ac:dyDescent="0.2">
      <c r="A1342" s="6" t="s">
        <v>1401</v>
      </c>
      <c r="B1342" s="6" t="s">
        <v>61</v>
      </c>
      <c r="C1342" s="6">
        <v>1</v>
      </c>
      <c r="D1342" s="6">
        <v>3</v>
      </c>
      <c r="E1342" s="6">
        <v>1</v>
      </c>
      <c r="F1342" s="6">
        <v>3446</v>
      </c>
      <c r="G1342" s="6">
        <v>1.15E-2</v>
      </c>
      <c r="H1342" s="6">
        <v>1.9E-3</v>
      </c>
      <c r="I1342" s="6">
        <v>7.7999999999999996E-3</v>
      </c>
      <c r="J1342" s="6">
        <v>3</v>
      </c>
      <c r="K1342" s="6">
        <v>12</v>
      </c>
      <c r="L1342" s="6">
        <v>9</v>
      </c>
      <c r="M1342" s="6">
        <v>15405</v>
      </c>
      <c r="N1342" s="6">
        <v>4.6199999999999998E-2</v>
      </c>
      <c r="O1342" s="6">
        <v>1.7500000000000002E-2</v>
      </c>
      <c r="P1342" s="6">
        <v>3.4799999999999998E-2</v>
      </c>
      <c r="Q1342" s="6">
        <v>8</v>
      </c>
      <c r="R1342" s="6">
        <v>33</v>
      </c>
      <c r="S1342" s="6">
        <v>428</v>
      </c>
      <c r="T1342" s="6">
        <v>35209</v>
      </c>
      <c r="U1342" s="6">
        <v>0.12690000000000001</v>
      </c>
      <c r="V1342" s="6">
        <v>0.83430000000000004</v>
      </c>
      <c r="W1342" s="6">
        <v>7.9399999999999998E-2</v>
      </c>
      <c r="X1342" s="6">
        <v>7</v>
      </c>
      <c r="Y1342" s="6">
        <v>59</v>
      </c>
      <c r="Z1342" s="6">
        <v>303</v>
      </c>
      <c r="AA1342" s="6">
        <v>18033</v>
      </c>
      <c r="AB1342" s="6">
        <v>0.22689999999999999</v>
      </c>
      <c r="AC1342" s="6">
        <v>0.59060000000000001</v>
      </c>
      <c r="AD1342" s="6">
        <v>4.07E-2</v>
      </c>
      <c r="AE1342" s="6">
        <v>5</v>
      </c>
      <c r="AF1342" s="6">
        <v>29</v>
      </c>
      <c r="AG1342" s="6">
        <v>316</v>
      </c>
      <c r="AH1342" s="6">
        <v>26496</v>
      </c>
      <c r="AI1342" s="6">
        <v>0.1115</v>
      </c>
      <c r="AJ1342" s="6">
        <v>0.61599999999999999</v>
      </c>
      <c r="AK1342" s="6">
        <v>5.9799999999999999E-2</v>
      </c>
      <c r="AL1342" s="6">
        <v>1</v>
      </c>
      <c r="AM1342" s="6">
        <v>15</v>
      </c>
      <c r="AN1342" s="6">
        <v>9</v>
      </c>
      <c r="AO1342" s="6">
        <v>16021</v>
      </c>
      <c r="AP1342" s="6">
        <v>5.7700000000000001E-2</v>
      </c>
      <c r="AQ1342" s="6">
        <v>1.7500000000000002E-2</v>
      </c>
      <c r="AR1342" s="6">
        <v>3.61E-2</v>
      </c>
      <c r="AT1342" s="6">
        <f t="shared" si="63"/>
        <v>1148.6666666666667</v>
      </c>
      <c r="AU1342" s="6">
        <f t="shared" si="64"/>
        <v>1283.75</v>
      </c>
      <c r="AV1342" s="6">
        <f t="shared" si="65"/>
        <v>1066.939393939394</v>
      </c>
      <c r="AW1342" s="7">
        <f t="shared" si="66"/>
        <v>305.64406779661016</v>
      </c>
      <c r="AX1342" s="6">
        <f t="shared" si="67"/>
        <v>913.65517241379314</v>
      </c>
      <c r="AY1342" s="6">
        <f t="shared" si="68"/>
        <v>1068.0666666666666</v>
      </c>
      <c r="BA1342" s="6">
        <f>VLOOKUP(A1342, ALL_AP_DATA!$A$2:$F$3600, 6, FALSE)</f>
        <v>260</v>
      </c>
      <c r="BB1342" s="6">
        <f>VLOOKUP(A1342, projmetadata!$A$2:$D$2036, 4, FALSE)</f>
        <v>369429</v>
      </c>
      <c r="BC1342" s="6" t="e">
        <f t="array" aca="1" ref="BC1342" ca="1">_xludf.IFS(I1342&lt;&gt;0, F1342/I1342, P1342&lt;&gt;0, M1342/P1342, W1342&lt;&gt;0, T1342/W1342, AD1342&lt;&gt;0, AA1342/AD1342, AK1342&lt;&gt;0, AH1342/AK1342, AR1342&lt;&gt;0, AO1342/AR1342, TRUE, 0)</f>
        <v>#NAME?</v>
      </c>
      <c r="BE1342" s="6" t="e">
        <f t="shared" ca="1" si="70"/>
        <v>#NAME?</v>
      </c>
      <c r="BF1342" s="6" t="e">
        <f t="shared" ca="1" si="71"/>
        <v>#NAME?</v>
      </c>
      <c r="BG1342" s="6"/>
      <c r="BH1342" s="6">
        <f>VLOOKUP(A1342, ALL_AP_DATA!$A$2:$D$3600, 3, FALSE)</f>
        <v>92</v>
      </c>
      <c r="BI1342" s="6">
        <f>VLOOKUP(A1342, ALL_AP_DATA!$A$2:$E$3600, 5, FALSE)</f>
        <v>443257</v>
      </c>
      <c r="BJ1342" s="6">
        <f t="shared" si="69"/>
        <v>1704.8346153846153</v>
      </c>
      <c r="BK1342" s="6">
        <f t="shared" si="72"/>
        <v>0.35384615384615387</v>
      </c>
    </row>
    <row r="1343" spans="1:63" ht="15.75" customHeight="1" x14ac:dyDescent="0.2">
      <c r="A1343" s="6" t="s">
        <v>1402</v>
      </c>
      <c r="B1343" s="6" t="s">
        <v>61</v>
      </c>
      <c r="C1343" s="6">
        <v>2</v>
      </c>
      <c r="D1343" s="6">
        <v>4</v>
      </c>
      <c r="E1343" s="6">
        <v>2</v>
      </c>
      <c r="F1343" s="6">
        <v>31</v>
      </c>
      <c r="G1343" s="6">
        <v>1.11E-2</v>
      </c>
      <c r="H1343" s="6">
        <v>4.8800000000000003E-2</v>
      </c>
      <c r="I1343" s="6">
        <v>5.0000000000000001E-3</v>
      </c>
      <c r="J1343" s="6">
        <v>2</v>
      </c>
      <c r="K1343" s="6">
        <v>22</v>
      </c>
      <c r="L1343" s="6">
        <v>23</v>
      </c>
      <c r="M1343" s="6">
        <v>2346</v>
      </c>
      <c r="N1343" s="6">
        <v>6.0900000000000003E-2</v>
      </c>
      <c r="O1343" s="6">
        <v>0.56100000000000005</v>
      </c>
      <c r="P1343" s="6">
        <v>0.38159999999999999</v>
      </c>
      <c r="Q1343" s="6">
        <v>10</v>
      </c>
      <c r="R1343" s="6">
        <v>35</v>
      </c>
      <c r="S1343" s="6">
        <v>22</v>
      </c>
      <c r="T1343" s="6">
        <v>2850</v>
      </c>
      <c r="U1343" s="6">
        <v>9.7000000000000003E-2</v>
      </c>
      <c r="V1343" s="6">
        <v>0.53659999999999997</v>
      </c>
      <c r="W1343" s="6">
        <v>0.46360000000000001</v>
      </c>
      <c r="X1343" s="6">
        <v>1</v>
      </c>
      <c r="Y1343" s="6">
        <v>27</v>
      </c>
      <c r="Z1343" s="6">
        <v>19</v>
      </c>
      <c r="AA1343" s="6">
        <v>937</v>
      </c>
      <c r="AB1343" s="6">
        <v>7.4800000000000005E-2</v>
      </c>
      <c r="AC1343" s="6">
        <v>0.46339999999999998</v>
      </c>
      <c r="AD1343" s="6">
        <v>0.15240000000000001</v>
      </c>
      <c r="AE1343" s="6">
        <v>14</v>
      </c>
      <c r="AF1343" s="6">
        <v>44</v>
      </c>
      <c r="AG1343" s="6">
        <v>20</v>
      </c>
      <c r="AH1343" s="6">
        <v>3565</v>
      </c>
      <c r="AI1343" s="6">
        <v>0.12189999999999999</v>
      </c>
      <c r="AJ1343" s="6">
        <v>0.48780000000000001</v>
      </c>
      <c r="AK1343" s="6">
        <v>0.57999999999999996</v>
      </c>
      <c r="AT1343" s="6">
        <f t="shared" si="63"/>
        <v>7.75</v>
      </c>
      <c r="AU1343" s="6">
        <f t="shared" si="64"/>
        <v>106.63636363636364</v>
      </c>
      <c r="AV1343" s="6">
        <f t="shared" si="65"/>
        <v>81.428571428571431</v>
      </c>
      <c r="AW1343" s="7">
        <f t="shared" si="66"/>
        <v>34.703703703703702</v>
      </c>
      <c r="AX1343" s="6">
        <f t="shared" si="67"/>
        <v>81.022727272727266</v>
      </c>
      <c r="AY1343" s="6" t="str">
        <f t="shared" si="68"/>
        <v/>
      </c>
      <c r="BA1343" s="6">
        <f>VLOOKUP(A1343, ALL_AP_DATA!$A$2:$F$3600, 6, FALSE)</f>
        <v>361</v>
      </c>
      <c r="BB1343" s="6">
        <f>VLOOKUP(A1343, projmetadata!$A$2:$D$2036, 4, FALSE)</f>
        <v>100828</v>
      </c>
      <c r="BC1343" s="6" t="e">
        <f t="array" aca="1" ref="BC1343" ca="1">_xludf.IFS(I1343&lt;&gt;0, F1343/I1343, P1343&lt;&gt;0, M1343/P1343, W1343&lt;&gt;0, T1343/W1343, AD1343&lt;&gt;0, AA1343/AD1343, AK1343&lt;&gt;0, AH1343/AK1343, AR1343&lt;&gt;0, AO1343/AR1343, TRUE, 0)</f>
        <v>#NAME?</v>
      </c>
      <c r="BE1343" s="6" t="e">
        <f t="shared" ca="1" si="70"/>
        <v>#NAME?</v>
      </c>
      <c r="BF1343" s="6" t="e">
        <f t="shared" ca="1" si="71"/>
        <v>#NAME?</v>
      </c>
      <c r="BG1343" s="6"/>
      <c r="BH1343" s="6">
        <f>VLOOKUP(A1343, ALL_AP_DATA!$A$2:$D$3600, 3, FALSE)</f>
        <v>81</v>
      </c>
      <c r="BI1343" s="6">
        <f>VLOOKUP(A1343, ALL_AP_DATA!$A$2:$E$3600, 5, FALSE)</f>
        <v>6147</v>
      </c>
      <c r="BJ1343" s="6">
        <f t="shared" si="69"/>
        <v>17.02770083102493</v>
      </c>
      <c r="BK1343" s="6">
        <f t="shared" si="72"/>
        <v>0.22437673130193905</v>
      </c>
    </row>
    <row r="1344" spans="1:63" ht="15.75" customHeight="1" x14ac:dyDescent="0.2">
      <c r="A1344" s="6" t="s">
        <v>1403</v>
      </c>
      <c r="B1344" s="6" t="s">
        <v>64</v>
      </c>
      <c r="C1344" s="6">
        <v>3</v>
      </c>
      <c r="D1344" s="6">
        <v>108</v>
      </c>
      <c r="E1344" s="6">
        <v>9</v>
      </c>
      <c r="F1344" s="6">
        <v>200</v>
      </c>
      <c r="G1344" s="6">
        <v>0.23480000000000001</v>
      </c>
      <c r="H1344" s="6">
        <v>0.75</v>
      </c>
      <c r="I1344" s="6">
        <v>0.65790000000000004</v>
      </c>
      <c r="Q1344" s="6">
        <v>2</v>
      </c>
      <c r="R1344" s="6">
        <v>7</v>
      </c>
      <c r="S1344" s="6">
        <v>7</v>
      </c>
      <c r="T1344" s="6">
        <v>168</v>
      </c>
      <c r="U1344" s="6">
        <v>1.52E-2</v>
      </c>
      <c r="V1344" s="6">
        <v>0.58330000000000004</v>
      </c>
      <c r="W1344" s="6">
        <v>0.55259999999999998</v>
      </c>
      <c r="X1344" s="6">
        <v>50</v>
      </c>
      <c r="Y1344" s="6">
        <v>177</v>
      </c>
      <c r="Z1344" s="6">
        <v>10</v>
      </c>
      <c r="AA1344" s="6">
        <v>226</v>
      </c>
      <c r="AB1344" s="6">
        <v>0.38479999999999998</v>
      </c>
      <c r="AC1344" s="6">
        <v>0.83330000000000004</v>
      </c>
      <c r="AD1344" s="6">
        <v>0.74339999999999995</v>
      </c>
      <c r="AE1344" s="6">
        <v>23</v>
      </c>
      <c r="AF1344" s="6">
        <v>226</v>
      </c>
      <c r="AG1344" s="6">
        <v>11</v>
      </c>
      <c r="AH1344" s="6">
        <v>185</v>
      </c>
      <c r="AI1344" s="6">
        <v>0.49130000000000001</v>
      </c>
      <c r="AJ1344" s="6">
        <v>0.91669999999999996</v>
      </c>
      <c r="AK1344" s="6">
        <v>0.60860000000000003</v>
      </c>
      <c r="AT1344" s="6">
        <f t="shared" si="63"/>
        <v>1.8518518518518519</v>
      </c>
      <c r="AU1344" s="6" t="str">
        <f t="shared" si="64"/>
        <v/>
      </c>
      <c r="AV1344" s="6">
        <f t="shared" si="65"/>
        <v>24</v>
      </c>
      <c r="AW1344" s="7">
        <f t="shared" si="66"/>
        <v>1.2768361581920904</v>
      </c>
      <c r="AX1344" s="6">
        <f t="shared" si="67"/>
        <v>0.81858407079646023</v>
      </c>
      <c r="AY1344" s="6" t="str">
        <f t="shared" si="68"/>
        <v/>
      </c>
      <c r="BA1344" s="6">
        <f>VLOOKUP(A1344, ALL_AP_DATA!$A$2:$F$3600, 6, FALSE)</f>
        <v>460</v>
      </c>
      <c r="BB1344" s="6">
        <f>VLOOKUP(A1344, projmetadata!$A$2:$D$2036, 4, FALSE)</f>
        <v>34886</v>
      </c>
      <c r="BC1344" s="6" t="e">
        <f t="array" aca="1" ref="BC1344" ca="1">_xludf.IFS(I1344&lt;&gt;0, F1344/I1344, P1344&lt;&gt;0, M1344/P1344, W1344&lt;&gt;0, T1344/W1344, AD1344&lt;&gt;0, AA1344/AD1344, AK1344&lt;&gt;0, AH1344/AK1344, AR1344&lt;&gt;0, AO1344/AR1344, TRUE, 0)</f>
        <v>#NAME?</v>
      </c>
      <c r="BE1344" s="6" t="e">
        <f t="shared" ca="1" si="70"/>
        <v>#NAME?</v>
      </c>
      <c r="BF1344" s="6" t="e">
        <f t="shared" ca="1" si="71"/>
        <v>#NAME?</v>
      </c>
      <c r="BG1344" s="6"/>
      <c r="BH1344" s="6">
        <f>VLOOKUP(A1344, ALL_AP_DATA!$A$2:$D$3600, 3, FALSE)</f>
        <v>339</v>
      </c>
      <c r="BI1344" s="6">
        <f>VLOOKUP(A1344, ALL_AP_DATA!$A$2:$E$3600, 5, FALSE)</f>
        <v>304</v>
      </c>
      <c r="BJ1344" s="6">
        <f t="shared" si="69"/>
        <v>0.66086956521739126</v>
      </c>
      <c r="BK1344" s="6">
        <f t="shared" si="72"/>
        <v>0.7369565217391304</v>
      </c>
    </row>
    <row r="1345" spans="1:63" ht="15.75" customHeight="1" x14ac:dyDescent="0.2">
      <c r="A1345" s="6" t="s">
        <v>1404</v>
      </c>
      <c r="B1345" s="6" t="s">
        <v>64</v>
      </c>
      <c r="C1345" s="6">
        <v>2</v>
      </c>
      <c r="D1345" s="6">
        <v>44</v>
      </c>
      <c r="E1345" s="6">
        <v>34</v>
      </c>
      <c r="F1345" s="6">
        <v>2721</v>
      </c>
      <c r="G1345" s="6">
        <v>0.23780000000000001</v>
      </c>
      <c r="H1345" s="6">
        <v>0.75560000000000005</v>
      </c>
      <c r="I1345" s="6">
        <v>0.34660000000000002</v>
      </c>
      <c r="Q1345" s="6">
        <v>8</v>
      </c>
      <c r="R1345" s="6">
        <v>27</v>
      </c>
      <c r="S1345" s="6">
        <v>29</v>
      </c>
      <c r="T1345" s="6">
        <v>5746</v>
      </c>
      <c r="U1345" s="6">
        <v>0.1459</v>
      </c>
      <c r="V1345" s="6">
        <v>0.64439999999999997</v>
      </c>
      <c r="W1345" s="6">
        <v>0.7319</v>
      </c>
      <c r="AE1345" s="6">
        <v>17</v>
      </c>
      <c r="AF1345" s="6">
        <v>112</v>
      </c>
      <c r="AG1345" s="6">
        <v>35</v>
      </c>
      <c r="AH1345" s="6">
        <v>6164</v>
      </c>
      <c r="AI1345" s="6">
        <v>0.60540000000000005</v>
      </c>
      <c r="AJ1345" s="6">
        <v>0.77780000000000005</v>
      </c>
      <c r="AK1345" s="6">
        <v>0.78510000000000002</v>
      </c>
      <c r="AT1345" s="6">
        <f t="shared" si="63"/>
        <v>61.840909090909093</v>
      </c>
      <c r="AU1345" s="6" t="str">
        <f t="shared" si="64"/>
        <v/>
      </c>
      <c r="AV1345" s="6">
        <f t="shared" si="65"/>
        <v>212.81481481481481</v>
      </c>
      <c r="AW1345" s="7" t="str">
        <f t="shared" si="66"/>
        <v/>
      </c>
      <c r="AX1345" s="6">
        <f t="shared" si="67"/>
        <v>55.035714285714285</v>
      </c>
      <c r="AY1345" s="6" t="str">
        <f t="shared" si="68"/>
        <v/>
      </c>
      <c r="BA1345" s="6">
        <f>VLOOKUP(A1345, ALL_AP_DATA!$A$2:$F$3600, 6, FALSE)</f>
        <v>185</v>
      </c>
      <c r="BB1345" s="6">
        <f>VLOOKUP(A1345, projmetadata!$A$2:$D$2036, 4, FALSE)</f>
        <v>34461</v>
      </c>
      <c r="BC1345" s="6" t="e">
        <f t="array" aca="1" ref="BC1345" ca="1">_xludf.IFS(I1345&lt;&gt;0, F1345/I1345, P1345&lt;&gt;0, M1345/P1345, W1345&lt;&gt;0, T1345/W1345, AD1345&lt;&gt;0, AA1345/AD1345, AK1345&lt;&gt;0, AH1345/AK1345, AR1345&lt;&gt;0, AO1345/AR1345, TRUE, 0)</f>
        <v>#NAME?</v>
      </c>
      <c r="BE1345" s="6" t="e">
        <f t="shared" ca="1" si="70"/>
        <v>#NAME?</v>
      </c>
      <c r="BF1345" s="6" t="e">
        <f t="shared" ca="1" si="71"/>
        <v>#NAME?</v>
      </c>
      <c r="BG1345" s="6"/>
      <c r="BH1345" s="6">
        <f>VLOOKUP(A1345, ALL_AP_DATA!$A$2:$D$3600, 3, FALSE)</f>
        <v>127</v>
      </c>
      <c r="BI1345" s="6">
        <f>VLOOKUP(A1345, ALL_AP_DATA!$A$2:$E$3600, 5, FALSE)</f>
        <v>7851</v>
      </c>
      <c r="BJ1345" s="6">
        <f t="shared" si="69"/>
        <v>42.43783783783784</v>
      </c>
      <c r="BK1345" s="6">
        <f t="shared" si="72"/>
        <v>0.68648648648648647</v>
      </c>
    </row>
    <row r="1346" spans="1:63" ht="15.75" customHeight="1" x14ac:dyDescent="0.2">
      <c r="A1346" s="6" t="s">
        <v>1405</v>
      </c>
      <c r="B1346" s="6" t="s">
        <v>64</v>
      </c>
      <c r="C1346" s="6">
        <v>101</v>
      </c>
      <c r="D1346" s="6">
        <v>238</v>
      </c>
      <c r="E1346" s="6">
        <v>11</v>
      </c>
      <c r="F1346" s="6">
        <v>2071</v>
      </c>
      <c r="G1346" s="6">
        <v>1.5800000000000002E-2</v>
      </c>
      <c r="H1346" s="6">
        <v>1.6400000000000001E-2</v>
      </c>
      <c r="I1346" s="6">
        <v>2.5700000000000001E-2</v>
      </c>
      <c r="Q1346" s="6">
        <v>20</v>
      </c>
      <c r="R1346" s="6">
        <v>84</v>
      </c>
      <c r="S1346" s="6">
        <v>51</v>
      </c>
      <c r="T1346" s="6">
        <v>6197</v>
      </c>
      <c r="U1346" s="6">
        <v>5.5999999999999999E-3</v>
      </c>
      <c r="V1346" s="6">
        <v>7.6200000000000004E-2</v>
      </c>
      <c r="W1346" s="6">
        <v>7.6899999999999996E-2</v>
      </c>
      <c r="X1346" s="6">
        <v>76</v>
      </c>
      <c r="Y1346" s="6">
        <v>305</v>
      </c>
      <c r="Z1346" s="6">
        <v>8</v>
      </c>
      <c r="AA1346" s="6">
        <v>494</v>
      </c>
      <c r="AB1346" s="6">
        <v>2.0199999999999999E-2</v>
      </c>
      <c r="AC1346" s="6">
        <v>1.2E-2</v>
      </c>
      <c r="AD1346" s="6">
        <v>6.1000000000000004E-3</v>
      </c>
      <c r="AE1346" s="6">
        <v>202</v>
      </c>
      <c r="AF1346" s="6">
        <v>734</v>
      </c>
      <c r="AG1346" s="6">
        <v>16</v>
      </c>
      <c r="AH1346" s="6">
        <v>1601</v>
      </c>
      <c r="AI1346" s="6">
        <v>4.87E-2</v>
      </c>
      <c r="AJ1346" s="6">
        <v>2.3900000000000001E-2</v>
      </c>
      <c r="AK1346" s="6">
        <v>1.9900000000000001E-2</v>
      </c>
      <c r="AT1346" s="6">
        <f t="shared" si="63"/>
        <v>8.7016806722689068</v>
      </c>
      <c r="AU1346" s="6" t="str">
        <f t="shared" si="64"/>
        <v/>
      </c>
      <c r="AV1346" s="6">
        <f t="shared" si="65"/>
        <v>73.773809523809518</v>
      </c>
      <c r="AW1346" s="7">
        <f t="shared" si="66"/>
        <v>1.619672131147541</v>
      </c>
      <c r="AX1346" s="6">
        <f t="shared" si="67"/>
        <v>2.1811989100817439</v>
      </c>
      <c r="AY1346" s="6" t="str">
        <f t="shared" si="68"/>
        <v/>
      </c>
      <c r="BA1346" s="6">
        <f>VLOOKUP(A1346, ALL_AP_DATA!$A$2:$F$3600, 6, FALSE)</f>
        <v>15064</v>
      </c>
      <c r="BB1346" s="6">
        <f>VLOOKUP(A1346, projmetadata!$A$2:$D$2036, 4, FALSE)</f>
        <v>513335</v>
      </c>
      <c r="BC1346" s="6" t="e">
        <f t="array" aca="1" ref="BC1346" ca="1">_xludf.IFS(I1346&lt;&gt;0, F1346/I1346, P1346&lt;&gt;0, M1346/P1346, W1346&lt;&gt;0, T1346/W1346, AD1346&lt;&gt;0, AA1346/AD1346, AK1346&lt;&gt;0, AH1346/AK1346, AR1346&lt;&gt;0, AO1346/AR1346, TRUE, 0)</f>
        <v>#NAME?</v>
      </c>
      <c r="BE1346" s="6" t="e">
        <f t="shared" ca="1" si="70"/>
        <v>#NAME?</v>
      </c>
      <c r="BF1346" s="6" t="e">
        <f t="shared" ca="1" si="71"/>
        <v>#NAME?</v>
      </c>
      <c r="BG1346" s="6"/>
      <c r="BH1346" s="6">
        <f>VLOOKUP(A1346, ALL_AP_DATA!$A$2:$D$3600, 3, FALSE)</f>
        <v>1291</v>
      </c>
      <c r="BI1346" s="6">
        <f>VLOOKUP(A1346, ALL_AP_DATA!$A$2:$E$3600, 5, FALSE)</f>
        <v>80573</v>
      </c>
      <c r="BJ1346" s="6">
        <f t="shared" si="69"/>
        <v>5.348712161444503</v>
      </c>
      <c r="BK1346" s="6">
        <f t="shared" si="72"/>
        <v>8.5701009028146577E-2</v>
      </c>
    </row>
    <row r="1347" spans="1:63" ht="15.75" customHeight="1" x14ac:dyDescent="0.2">
      <c r="A1347" s="6" t="s">
        <v>1406</v>
      </c>
      <c r="B1347" s="6" t="s">
        <v>64</v>
      </c>
      <c r="C1347" s="6">
        <v>381</v>
      </c>
      <c r="D1347" s="6">
        <v>1391</v>
      </c>
      <c r="E1347" s="6">
        <v>52</v>
      </c>
      <c r="F1347" s="6">
        <v>10791</v>
      </c>
      <c r="G1347" s="6">
        <v>0.76770000000000005</v>
      </c>
      <c r="H1347" s="6">
        <v>0.8387</v>
      </c>
      <c r="I1347" s="6">
        <v>0.72240000000000004</v>
      </c>
      <c r="Q1347" s="6">
        <v>8</v>
      </c>
      <c r="R1347" s="6">
        <v>27</v>
      </c>
      <c r="S1347" s="6">
        <v>49</v>
      </c>
      <c r="T1347" s="6">
        <v>2357</v>
      </c>
      <c r="U1347" s="6">
        <v>1.49E-2</v>
      </c>
      <c r="V1347" s="6">
        <v>0.7903</v>
      </c>
      <c r="W1347" s="6">
        <v>0.1578</v>
      </c>
      <c r="X1347" s="6">
        <v>6</v>
      </c>
      <c r="Y1347" s="6">
        <v>74</v>
      </c>
      <c r="Z1347" s="6">
        <v>39</v>
      </c>
      <c r="AA1347" s="6">
        <v>1518</v>
      </c>
      <c r="AB1347" s="6">
        <v>4.0800000000000003E-2</v>
      </c>
      <c r="AC1347" s="6">
        <v>0.629</v>
      </c>
      <c r="AD1347" s="6">
        <v>0.1016</v>
      </c>
      <c r="AE1347" s="6">
        <v>8</v>
      </c>
      <c r="AF1347" s="6">
        <v>152</v>
      </c>
      <c r="AG1347" s="6">
        <v>15</v>
      </c>
      <c r="AH1347" s="6">
        <v>3515</v>
      </c>
      <c r="AI1347" s="6">
        <v>8.3900000000000002E-2</v>
      </c>
      <c r="AJ1347" s="6">
        <v>0.2419</v>
      </c>
      <c r="AK1347" s="6">
        <v>0.23530000000000001</v>
      </c>
      <c r="AT1347" s="6">
        <f t="shared" si="63"/>
        <v>7.7577282530553555</v>
      </c>
      <c r="AU1347" s="6" t="str">
        <f t="shared" si="64"/>
        <v/>
      </c>
      <c r="AV1347" s="6">
        <f t="shared" si="65"/>
        <v>87.296296296296291</v>
      </c>
      <c r="AW1347" s="7">
        <f t="shared" si="66"/>
        <v>20.513513513513512</v>
      </c>
      <c r="AX1347" s="6">
        <f t="shared" si="67"/>
        <v>23.125</v>
      </c>
      <c r="AY1347" s="6" t="str">
        <f t="shared" si="68"/>
        <v/>
      </c>
      <c r="BA1347" s="6">
        <f>VLOOKUP(A1347, ALL_AP_DATA!$A$2:$F$3600, 6, FALSE)</f>
        <v>1812</v>
      </c>
      <c r="BB1347" s="6">
        <f>VLOOKUP(A1347, projmetadata!$A$2:$D$2036, 4, FALSE)</f>
        <v>173657</v>
      </c>
      <c r="BC1347" s="6" t="e">
        <f t="array" aca="1" ref="BC1347" ca="1">_xludf.IFS(I1347&lt;&gt;0, F1347/I1347, P1347&lt;&gt;0, M1347/P1347, W1347&lt;&gt;0, T1347/W1347, AD1347&lt;&gt;0, AA1347/AD1347, AK1347&lt;&gt;0, AH1347/AK1347, AR1347&lt;&gt;0, AO1347/AR1347, TRUE, 0)</f>
        <v>#NAME?</v>
      </c>
      <c r="BE1347" s="6" t="e">
        <f t="shared" ca="1" si="70"/>
        <v>#NAME?</v>
      </c>
      <c r="BF1347" s="6" t="e">
        <f t="shared" ca="1" si="71"/>
        <v>#NAME?</v>
      </c>
      <c r="BG1347" s="6"/>
      <c r="BH1347" s="6">
        <f>VLOOKUP(A1347, ALL_AP_DATA!$A$2:$D$3600, 3, FALSE)</f>
        <v>1550</v>
      </c>
      <c r="BI1347" s="6">
        <f>VLOOKUP(A1347, ALL_AP_DATA!$A$2:$E$3600, 5, FALSE)</f>
        <v>14937</v>
      </c>
      <c r="BJ1347" s="6">
        <f t="shared" si="69"/>
        <v>8.2433774834437088</v>
      </c>
      <c r="BK1347" s="6">
        <f t="shared" si="72"/>
        <v>0.85540838852097134</v>
      </c>
    </row>
    <row r="1348" spans="1:63" ht="15.75" customHeight="1" x14ac:dyDescent="0.2">
      <c r="A1348" s="6" t="s">
        <v>1407</v>
      </c>
      <c r="B1348" s="6" t="s">
        <v>64</v>
      </c>
      <c r="C1348" s="6">
        <v>4</v>
      </c>
      <c r="D1348" s="6">
        <v>46</v>
      </c>
      <c r="E1348" s="6">
        <v>12</v>
      </c>
      <c r="F1348" s="6">
        <v>621</v>
      </c>
      <c r="G1348" s="6">
        <v>0.1106</v>
      </c>
      <c r="H1348" s="6">
        <v>0.13950000000000001</v>
      </c>
      <c r="I1348" s="6">
        <v>0.1181</v>
      </c>
      <c r="Q1348" s="6">
        <v>8</v>
      </c>
      <c r="R1348" s="6">
        <v>27</v>
      </c>
      <c r="S1348" s="6">
        <v>46</v>
      </c>
      <c r="T1348" s="6">
        <v>3540</v>
      </c>
      <c r="U1348" s="6">
        <v>6.4899999999999999E-2</v>
      </c>
      <c r="V1348" s="6">
        <v>0.53490000000000004</v>
      </c>
      <c r="W1348" s="6">
        <v>0.67310000000000003</v>
      </c>
      <c r="X1348" s="6">
        <v>9</v>
      </c>
      <c r="Y1348" s="6">
        <v>130</v>
      </c>
      <c r="Z1348" s="6">
        <v>37</v>
      </c>
      <c r="AA1348" s="6">
        <v>1794</v>
      </c>
      <c r="AB1348" s="6">
        <v>0.3125</v>
      </c>
      <c r="AC1348" s="6">
        <v>0.43020000000000003</v>
      </c>
      <c r="AD1348" s="6">
        <v>0.34110000000000001</v>
      </c>
      <c r="AE1348" s="6">
        <v>61</v>
      </c>
      <c r="AF1348" s="6">
        <v>164</v>
      </c>
      <c r="AG1348" s="6">
        <v>64</v>
      </c>
      <c r="AH1348" s="6">
        <v>3216</v>
      </c>
      <c r="AI1348" s="6">
        <v>0.39419999999999999</v>
      </c>
      <c r="AJ1348" s="6">
        <v>0.74419999999999997</v>
      </c>
      <c r="AK1348" s="6">
        <v>0.61150000000000004</v>
      </c>
      <c r="AT1348" s="6">
        <f t="shared" si="63"/>
        <v>13.5</v>
      </c>
      <c r="AU1348" s="6" t="str">
        <f t="shared" si="64"/>
        <v/>
      </c>
      <c r="AV1348" s="6">
        <f t="shared" si="65"/>
        <v>131.11111111111111</v>
      </c>
      <c r="AW1348" s="7">
        <f t="shared" si="66"/>
        <v>13.8</v>
      </c>
      <c r="AX1348" s="6">
        <f t="shared" si="67"/>
        <v>19.609756097560975</v>
      </c>
      <c r="AY1348" s="6" t="str">
        <f t="shared" si="68"/>
        <v/>
      </c>
      <c r="BA1348" s="6">
        <f>VLOOKUP(A1348, ALL_AP_DATA!$A$2:$F$3600, 6, FALSE)</f>
        <v>416</v>
      </c>
      <c r="BB1348" s="6">
        <f>VLOOKUP(A1348, projmetadata!$A$2:$D$2036, 4, FALSE)</f>
        <v>32362</v>
      </c>
      <c r="BC1348" s="6" t="e">
        <f t="array" aca="1" ref="BC1348" ca="1">_xludf.IFS(I1348&lt;&gt;0, F1348/I1348, P1348&lt;&gt;0, M1348/P1348, W1348&lt;&gt;0, T1348/W1348, AD1348&lt;&gt;0, AA1348/AD1348, AK1348&lt;&gt;0, AH1348/AK1348, AR1348&lt;&gt;0, AO1348/AR1348, TRUE, 0)</f>
        <v>#NAME?</v>
      </c>
      <c r="BE1348" s="6" t="e">
        <f t="shared" ca="1" si="70"/>
        <v>#NAME?</v>
      </c>
      <c r="BF1348" s="6" t="e">
        <f t="shared" ca="1" si="71"/>
        <v>#NAME?</v>
      </c>
      <c r="BG1348" s="6"/>
      <c r="BH1348" s="6">
        <f>VLOOKUP(A1348, ALL_AP_DATA!$A$2:$D$3600, 3, FALSE)</f>
        <v>220</v>
      </c>
      <c r="BI1348" s="6">
        <f>VLOOKUP(A1348, ALL_AP_DATA!$A$2:$E$3600, 5, FALSE)</f>
        <v>5259</v>
      </c>
      <c r="BJ1348" s="6">
        <f t="shared" si="69"/>
        <v>12.641826923076923</v>
      </c>
      <c r="BK1348" s="6">
        <f t="shared" si="72"/>
        <v>0.52884615384615385</v>
      </c>
    </row>
    <row r="1349" spans="1:63" ht="15.75" customHeight="1" x14ac:dyDescent="0.2">
      <c r="A1349" s="6" t="s">
        <v>1408</v>
      </c>
      <c r="B1349" s="6" t="s">
        <v>64</v>
      </c>
      <c r="C1349" s="6">
        <v>20</v>
      </c>
      <c r="D1349" s="6">
        <v>85</v>
      </c>
      <c r="E1349" s="6">
        <v>12</v>
      </c>
      <c r="F1349" s="6">
        <v>918</v>
      </c>
      <c r="G1349" s="6">
        <v>0.1265</v>
      </c>
      <c r="H1349" s="6">
        <v>0.52170000000000005</v>
      </c>
      <c r="I1349" s="6">
        <v>0.1741</v>
      </c>
      <c r="Q1349" s="6">
        <v>5</v>
      </c>
      <c r="R1349" s="6">
        <v>12</v>
      </c>
      <c r="S1349" s="6">
        <v>10</v>
      </c>
      <c r="T1349" s="6">
        <v>1179</v>
      </c>
      <c r="U1349" s="6">
        <v>1.7899999999999999E-2</v>
      </c>
      <c r="V1349" s="6">
        <v>0.43480000000000002</v>
      </c>
      <c r="W1349" s="6">
        <v>0.22359999999999999</v>
      </c>
      <c r="X1349" s="6">
        <v>10</v>
      </c>
      <c r="Y1349" s="6">
        <v>66</v>
      </c>
      <c r="Z1349" s="6">
        <v>9</v>
      </c>
      <c r="AA1349" s="6">
        <v>256</v>
      </c>
      <c r="AB1349" s="6">
        <v>9.8199999999999996E-2</v>
      </c>
      <c r="AC1349" s="6">
        <v>0.39129999999999998</v>
      </c>
      <c r="AD1349" s="6">
        <v>4.8599999999999997E-2</v>
      </c>
      <c r="AE1349" s="6">
        <v>35</v>
      </c>
      <c r="AF1349" s="6">
        <v>149</v>
      </c>
      <c r="AG1349" s="6">
        <v>12</v>
      </c>
      <c r="AH1349" s="6">
        <v>1729</v>
      </c>
      <c r="AI1349" s="6">
        <v>0.22170000000000001</v>
      </c>
      <c r="AJ1349" s="6">
        <v>0.52170000000000005</v>
      </c>
      <c r="AK1349" s="6">
        <v>0.32800000000000001</v>
      </c>
      <c r="AT1349" s="6">
        <f t="shared" si="63"/>
        <v>10.8</v>
      </c>
      <c r="AU1349" s="6" t="str">
        <f t="shared" si="64"/>
        <v/>
      </c>
      <c r="AV1349" s="6">
        <f t="shared" si="65"/>
        <v>98.25</v>
      </c>
      <c r="AW1349" s="7">
        <f t="shared" si="66"/>
        <v>3.8787878787878789</v>
      </c>
      <c r="AX1349" s="6">
        <f t="shared" si="67"/>
        <v>11.604026845637584</v>
      </c>
      <c r="AY1349" s="6" t="str">
        <f t="shared" si="68"/>
        <v/>
      </c>
      <c r="BA1349" s="6">
        <f>VLOOKUP(A1349, ALL_AP_DATA!$A$2:$F$3600, 6, FALSE)</f>
        <v>672</v>
      </c>
      <c r="BB1349" s="6">
        <f>VLOOKUP(A1349, projmetadata!$A$2:$D$2036, 4, FALSE)</f>
        <v>58910</v>
      </c>
      <c r="BC1349" s="6" t="e">
        <f t="array" aca="1" ref="BC1349" ca="1">_xludf.IFS(I1349&lt;&gt;0, F1349/I1349, P1349&lt;&gt;0, M1349/P1349, W1349&lt;&gt;0, T1349/W1349, AD1349&lt;&gt;0, AA1349/AD1349, AK1349&lt;&gt;0, AH1349/AK1349, AR1349&lt;&gt;0, AO1349/AR1349, TRUE, 0)</f>
        <v>#NAME?</v>
      </c>
      <c r="BE1349" s="6" t="e">
        <f t="shared" ca="1" si="70"/>
        <v>#NAME?</v>
      </c>
      <c r="BF1349" s="6" t="e">
        <f t="shared" ca="1" si="71"/>
        <v>#NAME?</v>
      </c>
      <c r="BG1349" s="6"/>
      <c r="BH1349" s="6">
        <f>VLOOKUP(A1349, ALL_AP_DATA!$A$2:$D$3600, 3, FALSE)</f>
        <v>244</v>
      </c>
      <c r="BI1349" s="6">
        <f>VLOOKUP(A1349, ALL_AP_DATA!$A$2:$E$3600, 5, FALSE)</f>
        <v>5272</v>
      </c>
      <c r="BJ1349" s="6">
        <f t="shared" si="69"/>
        <v>7.8452380952380949</v>
      </c>
      <c r="BK1349" s="6">
        <f t="shared" si="72"/>
        <v>0.36309523809523808</v>
      </c>
    </row>
    <row r="1350" spans="1:63" ht="15.75" customHeight="1" x14ac:dyDescent="0.2">
      <c r="A1350" s="6" t="s">
        <v>1409</v>
      </c>
      <c r="B1350" s="6" t="s">
        <v>64</v>
      </c>
      <c r="X1350" s="6">
        <v>18</v>
      </c>
      <c r="Y1350" s="6">
        <v>54</v>
      </c>
      <c r="Z1350" s="6">
        <v>0</v>
      </c>
      <c r="AA1350" s="6">
        <v>0</v>
      </c>
      <c r="AB1350" s="6">
        <v>5.2600000000000001E-2</v>
      </c>
      <c r="AC1350" s="6">
        <v>0</v>
      </c>
      <c r="AD1350" s="6">
        <v>0</v>
      </c>
      <c r="AT1350" s="6" t="str">
        <f t="shared" si="63"/>
        <v/>
      </c>
      <c r="AU1350" s="6" t="str">
        <f t="shared" si="64"/>
        <v/>
      </c>
      <c r="AV1350" s="6" t="str">
        <f t="shared" si="65"/>
        <v/>
      </c>
      <c r="AW1350" s="7">
        <f t="shared" si="66"/>
        <v>0</v>
      </c>
      <c r="AX1350" s="6" t="str">
        <f t="shared" si="67"/>
        <v/>
      </c>
      <c r="AY1350" s="6" t="str">
        <f t="shared" si="68"/>
        <v/>
      </c>
      <c r="BA1350" s="6">
        <f>VLOOKUP(A1350, ALL_AP_DATA!$A$2:$F$3600, 6, FALSE)</f>
        <v>1026</v>
      </c>
      <c r="BB1350" s="6">
        <f>VLOOKUP(A1350, projmetadata!$A$2:$D$2036, 4, FALSE)</f>
        <v>96803</v>
      </c>
      <c r="BC1350" s="6" t="e">
        <f t="array" aca="1" ref="BC1350" ca="1">_xludf.IFS(I1350&lt;&gt;0, F1350/I1350, P1350&lt;&gt;0, M1350/P1350, W1350&lt;&gt;0, T1350/W1350, AD1350&lt;&gt;0, AA1350/AD1350, AK1350&lt;&gt;0, AH1350/AK1350, AR1350&lt;&gt;0, AO1350/AR1350, TRUE, 0)</f>
        <v>#NAME?</v>
      </c>
      <c r="BE1350" s="6" t="e">
        <f t="shared" ca="1" si="70"/>
        <v>#NAME?</v>
      </c>
      <c r="BF1350" s="6" t="e">
        <f t="shared" ca="1" si="71"/>
        <v>#NAME?</v>
      </c>
      <c r="BG1350" s="6"/>
      <c r="BH1350" s="6">
        <f>VLOOKUP(A1350, ALL_AP_DATA!$A$2:$D$3600, 3, FALSE)</f>
        <v>54</v>
      </c>
      <c r="BI1350" s="6">
        <f>VLOOKUP(A1350, ALL_AP_DATA!$A$2:$E$3600, 5, FALSE)</f>
        <v>4</v>
      </c>
      <c r="BJ1350" s="6">
        <f t="shared" si="69"/>
        <v>3.8986354775828458E-3</v>
      </c>
      <c r="BK1350" s="6">
        <f t="shared" si="72"/>
        <v>5.2631578947368418E-2</v>
      </c>
    </row>
    <row r="1351" spans="1:63" ht="15.75" customHeight="1" x14ac:dyDescent="0.2">
      <c r="A1351" s="6" t="s">
        <v>1410</v>
      </c>
      <c r="B1351" s="6" t="s">
        <v>64</v>
      </c>
      <c r="C1351" s="6">
        <v>3</v>
      </c>
      <c r="D1351" s="6">
        <v>9</v>
      </c>
      <c r="E1351" s="6">
        <v>0</v>
      </c>
      <c r="F1351" s="6">
        <v>0</v>
      </c>
      <c r="G1351" s="6">
        <v>7.3800000000000004E-2</v>
      </c>
      <c r="H1351" s="6">
        <v>0</v>
      </c>
      <c r="I1351" s="6">
        <v>0</v>
      </c>
      <c r="X1351" s="6">
        <v>4</v>
      </c>
      <c r="Y1351" s="6">
        <v>58</v>
      </c>
      <c r="Z1351" s="6">
        <v>1</v>
      </c>
      <c r="AA1351" s="6">
        <v>4</v>
      </c>
      <c r="AB1351" s="6">
        <v>0.47539999999999999</v>
      </c>
      <c r="AC1351" s="6">
        <v>1</v>
      </c>
      <c r="AD1351" s="6">
        <v>1</v>
      </c>
      <c r="AE1351" s="6">
        <v>8</v>
      </c>
      <c r="AF1351" s="6">
        <v>69</v>
      </c>
      <c r="AG1351" s="6">
        <v>1</v>
      </c>
      <c r="AH1351" s="6">
        <v>4</v>
      </c>
      <c r="AI1351" s="6">
        <v>0.56559999999999999</v>
      </c>
      <c r="AJ1351" s="6">
        <v>1</v>
      </c>
      <c r="AK1351" s="6">
        <v>1</v>
      </c>
      <c r="AT1351" s="6">
        <f t="shared" si="63"/>
        <v>0</v>
      </c>
      <c r="AU1351" s="6" t="str">
        <f t="shared" si="64"/>
        <v/>
      </c>
      <c r="AV1351" s="6" t="str">
        <f t="shared" si="65"/>
        <v/>
      </c>
      <c r="AW1351" s="7">
        <f t="shared" si="66"/>
        <v>6.8965517241379309E-2</v>
      </c>
      <c r="AX1351" s="6">
        <f t="shared" si="67"/>
        <v>5.7971014492753624E-2</v>
      </c>
      <c r="AY1351" s="6" t="str">
        <f t="shared" si="68"/>
        <v/>
      </c>
      <c r="BA1351" s="6">
        <f>VLOOKUP(A1351, ALL_AP_DATA!$A$2:$F$3600, 6, FALSE)</f>
        <v>122</v>
      </c>
      <c r="BB1351" s="6">
        <f>VLOOKUP(A1351, projmetadata!$A$2:$D$2036, 4, FALSE)</f>
        <v>13674</v>
      </c>
      <c r="BC1351" s="6" t="e">
        <f t="array" aca="1" ref="BC1351" ca="1">_xludf.IFS(I1351&lt;&gt;0, F1351/I1351, P1351&lt;&gt;0, M1351/P1351, W1351&lt;&gt;0, T1351/W1351, AD1351&lt;&gt;0, AA1351/AD1351, AK1351&lt;&gt;0, AH1351/AK1351, AR1351&lt;&gt;0, AO1351/AR1351, TRUE, 0)</f>
        <v>#NAME?</v>
      </c>
      <c r="BE1351" s="6" t="e">
        <f t="shared" ca="1" si="70"/>
        <v>#NAME?</v>
      </c>
      <c r="BF1351" s="6" t="e">
        <f t="shared" ca="1" si="71"/>
        <v>#NAME?</v>
      </c>
      <c r="BG1351" s="6"/>
      <c r="BH1351" s="6">
        <f>VLOOKUP(A1351, ALL_AP_DATA!$A$2:$D$3600, 3, FALSE)</f>
        <v>81</v>
      </c>
      <c r="BI1351" s="6">
        <f>VLOOKUP(A1351, ALL_AP_DATA!$A$2:$E$3600, 5, FALSE)</f>
        <v>4</v>
      </c>
      <c r="BJ1351" s="6">
        <f t="shared" si="69"/>
        <v>3.2786885245901641E-2</v>
      </c>
      <c r="BK1351" s="6">
        <f t="shared" si="72"/>
        <v>0.66393442622950816</v>
      </c>
    </row>
    <row r="1352" spans="1:63" ht="15.75" customHeight="1" x14ac:dyDescent="0.2">
      <c r="A1352" s="6" t="s">
        <v>1411</v>
      </c>
      <c r="B1352" s="6" t="s">
        <v>64</v>
      </c>
      <c r="C1352" s="6">
        <v>32</v>
      </c>
      <c r="D1352" s="6">
        <v>464</v>
      </c>
      <c r="E1352" s="6">
        <v>56</v>
      </c>
      <c r="F1352" s="6">
        <v>11156</v>
      </c>
      <c r="G1352" s="6">
        <v>0.25</v>
      </c>
      <c r="H1352" s="6">
        <v>0.44440000000000002</v>
      </c>
      <c r="I1352" s="6">
        <v>0.26290000000000002</v>
      </c>
      <c r="J1352" s="6">
        <v>2</v>
      </c>
      <c r="K1352" s="6">
        <v>19</v>
      </c>
      <c r="L1352" s="6">
        <v>25</v>
      </c>
      <c r="M1352" s="6">
        <v>5237</v>
      </c>
      <c r="N1352" s="6">
        <v>1.0200000000000001E-2</v>
      </c>
      <c r="O1352" s="6">
        <v>0.19839999999999999</v>
      </c>
      <c r="P1352" s="6">
        <v>0.1234</v>
      </c>
      <c r="Q1352" s="6">
        <v>16</v>
      </c>
      <c r="R1352" s="6">
        <v>54</v>
      </c>
      <c r="S1352" s="6">
        <v>68</v>
      </c>
      <c r="T1352" s="6">
        <v>12847</v>
      </c>
      <c r="U1352" s="6">
        <v>2.9100000000000001E-2</v>
      </c>
      <c r="V1352" s="6">
        <v>0.53969999999999996</v>
      </c>
      <c r="W1352" s="6">
        <v>0.30270000000000002</v>
      </c>
      <c r="X1352" s="6">
        <v>108</v>
      </c>
      <c r="Y1352" s="6">
        <v>841</v>
      </c>
      <c r="Z1352" s="6">
        <v>86</v>
      </c>
      <c r="AA1352" s="6">
        <v>19133</v>
      </c>
      <c r="AB1352" s="6">
        <v>0.4531</v>
      </c>
      <c r="AC1352" s="6">
        <v>0.6825</v>
      </c>
      <c r="AD1352" s="6">
        <v>0.45079999999999998</v>
      </c>
      <c r="AE1352" s="6">
        <v>227</v>
      </c>
      <c r="AF1352" s="6">
        <v>870</v>
      </c>
      <c r="AG1352" s="6">
        <v>103</v>
      </c>
      <c r="AH1352" s="6">
        <v>26188</v>
      </c>
      <c r="AI1352" s="6">
        <v>0.46879999999999999</v>
      </c>
      <c r="AJ1352" s="6">
        <v>0.8175</v>
      </c>
      <c r="AK1352" s="6">
        <v>0.61709999999999998</v>
      </c>
      <c r="AT1352" s="6">
        <f t="shared" si="63"/>
        <v>24.043103448275861</v>
      </c>
      <c r="AU1352" s="6">
        <f t="shared" si="64"/>
        <v>275.63157894736844</v>
      </c>
      <c r="AV1352" s="6">
        <f t="shared" si="65"/>
        <v>237.90740740740742</v>
      </c>
      <c r="AW1352" s="7">
        <f t="shared" si="66"/>
        <v>22.750297265160523</v>
      </c>
      <c r="AX1352" s="6">
        <f t="shared" si="67"/>
        <v>30.101149425287357</v>
      </c>
      <c r="AY1352" s="6" t="str">
        <f t="shared" si="68"/>
        <v/>
      </c>
      <c r="BA1352" s="6">
        <f>VLOOKUP(A1352, ALL_AP_DATA!$A$2:$F$3600, 6, FALSE)</f>
        <v>1856</v>
      </c>
      <c r="BB1352" s="6">
        <f>VLOOKUP(A1352, projmetadata!$A$2:$D$2036, 4, FALSE)</f>
        <v>226340</v>
      </c>
      <c r="BC1352" s="6" t="e">
        <f t="array" aca="1" ref="BC1352" ca="1">_xludf.IFS(I1352&lt;&gt;0, F1352/I1352, P1352&lt;&gt;0, M1352/P1352, W1352&lt;&gt;0, T1352/W1352, AD1352&lt;&gt;0, AA1352/AD1352, AK1352&lt;&gt;0, AH1352/AK1352, AR1352&lt;&gt;0, AO1352/AR1352, TRUE, 0)</f>
        <v>#NAME?</v>
      </c>
      <c r="BE1352" s="6" t="e">
        <f t="shared" ca="1" si="70"/>
        <v>#NAME?</v>
      </c>
      <c r="BF1352" s="6" t="e">
        <f t="shared" ca="1" si="71"/>
        <v>#NAME?</v>
      </c>
      <c r="BG1352" s="6"/>
      <c r="BH1352" s="6">
        <f>VLOOKUP(A1352, ALL_AP_DATA!$A$2:$D$3600, 3, FALSE)</f>
        <v>1286</v>
      </c>
      <c r="BI1352" s="6">
        <f>VLOOKUP(A1352, ALL_AP_DATA!$A$2:$E$3600, 5, FALSE)</f>
        <v>42440</v>
      </c>
      <c r="BJ1352" s="6">
        <f t="shared" si="69"/>
        <v>22.866379310344829</v>
      </c>
      <c r="BK1352" s="6">
        <f t="shared" si="72"/>
        <v>0.69288793103448276</v>
      </c>
    </row>
    <row r="1353" spans="1:63" ht="15.75" customHeight="1" x14ac:dyDescent="0.2">
      <c r="A1353" s="6" t="s">
        <v>1412</v>
      </c>
      <c r="B1353" s="6" t="s">
        <v>64</v>
      </c>
      <c r="C1353" s="6">
        <v>29</v>
      </c>
      <c r="D1353" s="6">
        <v>214</v>
      </c>
      <c r="E1353" s="6">
        <v>97</v>
      </c>
      <c r="F1353" s="6">
        <v>1874</v>
      </c>
      <c r="G1353" s="6">
        <v>0.15310000000000001</v>
      </c>
      <c r="H1353" s="6">
        <v>0.5988</v>
      </c>
      <c r="I1353" s="6">
        <v>0.1837</v>
      </c>
      <c r="Q1353" s="6">
        <v>11</v>
      </c>
      <c r="R1353" s="6">
        <v>52</v>
      </c>
      <c r="S1353" s="6">
        <v>59</v>
      </c>
      <c r="T1353" s="6">
        <v>6197</v>
      </c>
      <c r="U1353" s="6">
        <v>3.7199999999999997E-2</v>
      </c>
      <c r="V1353" s="6">
        <v>0.36420000000000002</v>
      </c>
      <c r="W1353" s="6">
        <v>0.60760000000000003</v>
      </c>
      <c r="X1353" s="6">
        <v>64</v>
      </c>
      <c r="Y1353" s="6">
        <v>499</v>
      </c>
      <c r="Z1353" s="6">
        <v>98</v>
      </c>
      <c r="AA1353" s="6">
        <v>2523</v>
      </c>
      <c r="AB1353" s="6">
        <v>0.3569</v>
      </c>
      <c r="AC1353" s="6">
        <v>0.60489999999999999</v>
      </c>
      <c r="AD1353" s="6">
        <v>0.24740000000000001</v>
      </c>
      <c r="AE1353" s="6">
        <v>95</v>
      </c>
      <c r="AF1353" s="6">
        <v>536</v>
      </c>
      <c r="AG1353" s="6">
        <v>120</v>
      </c>
      <c r="AH1353" s="6">
        <v>5181</v>
      </c>
      <c r="AI1353" s="6">
        <v>0.38340000000000002</v>
      </c>
      <c r="AJ1353" s="6">
        <v>0.74070000000000003</v>
      </c>
      <c r="AK1353" s="6">
        <v>0.50800000000000001</v>
      </c>
      <c r="AT1353" s="6">
        <f t="shared" si="63"/>
        <v>8.7570093457943923</v>
      </c>
      <c r="AU1353" s="6" t="str">
        <f t="shared" si="64"/>
        <v/>
      </c>
      <c r="AV1353" s="6">
        <f t="shared" si="65"/>
        <v>119.17307692307692</v>
      </c>
      <c r="AW1353" s="7">
        <f t="shared" si="66"/>
        <v>5.0561122244488974</v>
      </c>
      <c r="AX1353" s="6">
        <f t="shared" si="67"/>
        <v>9.6660447761194028</v>
      </c>
      <c r="AY1353" s="6" t="str">
        <f t="shared" si="68"/>
        <v/>
      </c>
      <c r="BA1353" s="6">
        <f>VLOOKUP(A1353, ALL_AP_DATA!$A$2:$F$3600, 6, FALSE)</f>
        <v>1398</v>
      </c>
      <c r="BB1353" s="6">
        <f>VLOOKUP(A1353, projmetadata!$A$2:$D$2036, 4, FALSE)</f>
        <v>149392</v>
      </c>
      <c r="BC1353" s="6" t="e">
        <f t="array" aca="1" ref="BC1353" ca="1">_xludf.IFS(I1353&lt;&gt;0, F1353/I1353, P1353&lt;&gt;0, M1353/P1353, W1353&lt;&gt;0, T1353/W1353, AD1353&lt;&gt;0, AA1353/AD1353, AK1353&lt;&gt;0, AH1353/AK1353, AR1353&lt;&gt;0, AO1353/AR1353, TRUE, 0)</f>
        <v>#NAME?</v>
      </c>
      <c r="BE1353" s="6" t="e">
        <f t="shared" ca="1" si="70"/>
        <v>#NAME?</v>
      </c>
      <c r="BF1353" s="6" t="e">
        <f t="shared" ca="1" si="71"/>
        <v>#NAME?</v>
      </c>
      <c r="BG1353" s="6"/>
      <c r="BH1353" s="6">
        <f>VLOOKUP(A1353, ALL_AP_DATA!$A$2:$D$3600, 3, FALSE)</f>
        <v>839</v>
      </c>
      <c r="BI1353" s="6">
        <f>VLOOKUP(A1353, ALL_AP_DATA!$A$2:$E$3600, 5, FALSE)</f>
        <v>10199</v>
      </c>
      <c r="BJ1353" s="6">
        <f t="shared" si="69"/>
        <v>7.2954220314735334</v>
      </c>
      <c r="BK1353" s="6">
        <f t="shared" si="72"/>
        <v>0.60014306151645203</v>
      </c>
    </row>
    <row r="1354" spans="1:63" ht="15.75" customHeight="1" x14ac:dyDescent="0.2">
      <c r="A1354" s="6" t="s">
        <v>1413</v>
      </c>
      <c r="B1354" s="6" t="s">
        <v>64</v>
      </c>
      <c r="C1354" s="6">
        <v>7</v>
      </c>
      <c r="D1354" s="6">
        <v>31</v>
      </c>
      <c r="E1354" s="6">
        <v>39</v>
      </c>
      <c r="F1354" s="6">
        <v>1613</v>
      </c>
      <c r="G1354" s="6">
        <v>0.1245</v>
      </c>
      <c r="H1354" s="6">
        <v>0.8125</v>
      </c>
      <c r="I1354" s="6">
        <v>0.3569</v>
      </c>
      <c r="Q1354" s="6">
        <v>11</v>
      </c>
      <c r="R1354" s="6">
        <v>47</v>
      </c>
      <c r="S1354" s="6">
        <v>39</v>
      </c>
      <c r="T1354" s="6">
        <v>3347</v>
      </c>
      <c r="U1354" s="6">
        <v>0.1888</v>
      </c>
      <c r="V1354" s="6">
        <v>0.8125</v>
      </c>
      <c r="W1354" s="6">
        <v>0.74050000000000005</v>
      </c>
      <c r="X1354" s="6">
        <v>2</v>
      </c>
      <c r="Y1354" s="6">
        <v>56</v>
      </c>
      <c r="Z1354" s="6">
        <v>26</v>
      </c>
      <c r="AA1354" s="6">
        <v>1051</v>
      </c>
      <c r="AB1354" s="6">
        <v>0.22489999999999999</v>
      </c>
      <c r="AC1354" s="6">
        <v>0.54169999999999996</v>
      </c>
      <c r="AD1354" s="6">
        <v>0.23250000000000001</v>
      </c>
      <c r="AE1354" s="6">
        <v>19</v>
      </c>
      <c r="AF1354" s="6">
        <v>93</v>
      </c>
      <c r="AG1354" s="6">
        <v>42</v>
      </c>
      <c r="AH1354" s="6">
        <v>2109</v>
      </c>
      <c r="AI1354" s="6">
        <v>0.3735</v>
      </c>
      <c r="AJ1354" s="6">
        <v>0.875</v>
      </c>
      <c r="AK1354" s="6">
        <v>0.46660000000000001</v>
      </c>
      <c r="AL1354" s="6">
        <v>1</v>
      </c>
      <c r="AM1354" s="6">
        <v>22</v>
      </c>
      <c r="AN1354" s="6">
        <v>24</v>
      </c>
      <c r="AO1354" s="6">
        <v>2126</v>
      </c>
      <c r="AP1354" s="6">
        <v>8.8400000000000006E-2</v>
      </c>
      <c r="AQ1354" s="6">
        <v>0.5</v>
      </c>
      <c r="AR1354" s="6">
        <v>0.47039999999999998</v>
      </c>
      <c r="AT1354" s="6">
        <f t="shared" si="63"/>
        <v>52.032258064516128</v>
      </c>
      <c r="AU1354" s="6" t="str">
        <f t="shared" si="64"/>
        <v/>
      </c>
      <c r="AV1354" s="6">
        <f t="shared" si="65"/>
        <v>71.212765957446805</v>
      </c>
      <c r="AW1354" s="7">
        <f t="shared" si="66"/>
        <v>18.767857142857142</v>
      </c>
      <c r="AX1354" s="6">
        <f t="shared" si="67"/>
        <v>22.677419354838708</v>
      </c>
      <c r="AY1354" s="6">
        <f t="shared" si="68"/>
        <v>96.63636363636364</v>
      </c>
      <c r="BA1354" s="6">
        <f>VLOOKUP(A1354, ALL_AP_DATA!$A$2:$F$3600, 6, FALSE)</f>
        <v>249</v>
      </c>
      <c r="BB1354" s="6">
        <f>VLOOKUP(A1354, projmetadata!$A$2:$D$2036, 4, FALSE)</f>
        <v>16732</v>
      </c>
      <c r="BC1354" s="6" t="e">
        <f t="array" aca="1" ref="BC1354" ca="1">_xludf.IFS(I1354&lt;&gt;0, F1354/I1354, P1354&lt;&gt;0, M1354/P1354, W1354&lt;&gt;0, T1354/W1354, AD1354&lt;&gt;0, AA1354/AD1354, AK1354&lt;&gt;0, AH1354/AK1354, AR1354&lt;&gt;0, AO1354/AR1354, TRUE, 0)</f>
        <v>#NAME?</v>
      </c>
      <c r="BE1354" s="6" t="e">
        <f t="shared" ca="1" si="70"/>
        <v>#NAME?</v>
      </c>
      <c r="BF1354" s="6" t="e">
        <f t="shared" ca="1" si="71"/>
        <v>#NAME?</v>
      </c>
      <c r="BG1354" s="6"/>
      <c r="BH1354" s="6">
        <f>VLOOKUP(A1354, ALL_AP_DATA!$A$2:$D$3600, 3, FALSE)</f>
        <v>137</v>
      </c>
      <c r="BI1354" s="6">
        <f>VLOOKUP(A1354, ALL_AP_DATA!$A$2:$E$3600, 5, FALSE)</f>
        <v>4520</v>
      </c>
      <c r="BJ1354" s="6">
        <f t="shared" si="69"/>
        <v>18.152610441767067</v>
      </c>
      <c r="BK1354" s="6">
        <f t="shared" si="72"/>
        <v>0.55020080321285136</v>
      </c>
    </row>
    <row r="1355" spans="1:63" ht="15.75" customHeight="1" x14ac:dyDescent="0.2">
      <c r="A1355" s="6" t="s">
        <v>1414</v>
      </c>
      <c r="B1355" s="6" t="s">
        <v>64</v>
      </c>
      <c r="C1355" s="6">
        <v>4</v>
      </c>
      <c r="D1355" s="6">
        <v>9</v>
      </c>
      <c r="E1355" s="6">
        <v>18</v>
      </c>
      <c r="F1355" s="6">
        <v>171</v>
      </c>
      <c r="G1355" s="6">
        <v>8.4900000000000003E-2</v>
      </c>
      <c r="H1355" s="6">
        <v>0.48649999999999999</v>
      </c>
      <c r="I1355" s="6">
        <v>0.17910000000000001</v>
      </c>
      <c r="Q1355" s="6">
        <v>1</v>
      </c>
      <c r="R1355" s="6">
        <v>2</v>
      </c>
      <c r="S1355" s="6">
        <v>4</v>
      </c>
      <c r="T1355" s="6">
        <v>58</v>
      </c>
      <c r="U1355" s="6">
        <v>1.89E-2</v>
      </c>
      <c r="V1355" s="6">
        <v>0.1081</v>
      </c>
      <c r="W1355" s="6">
        <v>6.0699999999999997E-2</v>
      </c>
      <c r="X1355" s="6">
        <v>3</v>
      </c>
      <c r="Y1355" s="6">
        <v>26</v>
      </c>
      <c r="Z1355" s="6">
        <v>15</v>
      </c>
      <c r="AA1355" s="6">
        <v>203</v>
      </c>
      <c r="AB1355" s="6">
        <v>0.24529999999999999</v>
      </c>
      <c r="AC1355" s="6">
        <v>0.40539999999999998</v>
      </c>
      <c r="AD1355" s="6">
        <v>0.21260000000000001</v>
      </c>
      <c r="AE1355" s="6">
        <v>16</v>
      </c>
      <c r="AF1355" s="6">
        <v>50</v>
      </c>
      <c r="AG1355" s="6">
        <v>22</v>
      </c>
      <c r="AH1355" s="6">
        <v>429</v>
      </c>
      <c r="AI1355" s="6">
        <v>0.47170000000000001</v>
      </c>
      <c r="AJ1355" s="6">
        <v>0.59460000000000002</v>
      </c>
      <c r="AK1355" s="6">
        <v>0.44919999999999999</v>
      </c>
      <c r="AT1355" s="6">
        <f t="shared" si="63"/>
        <v>19</v>
      </c>
      <c r="AU1355" s="6" t="str">
        <f t="shared" si="64"/>
        <v/>
      </c>
      <c r="AV1355" s="6">
        <f t="shared" si="65"/>
        <v>29</v>
      </c>
      <c r="AW1355" s="7">
        <f t="shared" si="66"/>
        <v>7.8076923076923075</v>
      </c>
      <c r="AX1355" s="6">
        <f t="shared" si="67"/>
        <v>8.58</v>
      </c>
      <c r="AY1355" s="6" t="str">
        <f t="shared" si="68"/>
        <v/>
      </c>
      <c r="BA1355" s="6">
        <f>VLOOKUP(A1355, ALL_AP_DATA!$A$2:$F$3600, 6, FALSE)</f>
        <v>106</v>
      </c>
      <c r="BB1355" s="6">
        <f>VLOOKUP(A1355, projmetadata!$A$2:$D$2036, 4, FALSE)</f>
        <v>3880</v>
      </c>
      <c r="BC1355" s="6" t="e">
        <f t="array" aca="1" ref="BC1355" ca="1">_xludf.IFS(I1355&lt;&gt;0, F1355/I1355, P1355&lt;&gt;0, M1355/P1355, W1355&lt;&gt;0, T1355/W1355, AD1355&lt;&gt;0, AA1355/AD1355, AK1355&lt;&gt;0, AH1355/AK1355, AR1355&lt;&gt;0, AO1355/AR1355, TRUE, 0)</f>
        <v>#NAME?</v>
      </c>
      <c r="BE1355" s="6" t="e">
        <f t="shared" ca="1" si="70"/>
        <v>#NAME?</v>
      </c>
      <c r="BF1355" s="6" t="e">
        <f t="shared" ca="1" si="71"/>
        <v>#NAME?</v>
      </c>
      <c r="BG1355" s="6"/>
      <c r="BH1355" s="6">
        <f>VLOOKUP(A1355, ALL_AP_DATA!$A$2:$D$3600, 3, FALSE)</f>
        <v>56</v>
      </c>
      <c r="BI1355" s="6">
        <f>VLOOKUP(A1355, ALL_AP_DATA!$A$2:$E$3600, 5, FALSE)</f>
        <v>955</v>
      </c>
      <c r="BJ1355" s="6">
        <f t="shared" si="69"/>
        <v>9.0094339622641506</v>
      </c>
      <c r="BK1355" s="6">
        <f t="shared" si="72"/>
        <v>0.52830188679245282</v>
      </c>
    </row>
    <row r="1356" spans="1:63" ht="15.75" customHeight="1" x14ac:dyDescent="0.2">
      <c r="A1356" s="6" t="s">
        <v>1415</v>
      </c>
      <c r="B1356" s="6" t="s">
        <v>64</v>
      </c>
      <c r="C1356" s="6">
        <v>3</v>
      </c>
      <c r="D1356" s="6">
        <v>16</v>
      </c>
      <c r="E1356" s="6">
        <v>5</v>
      </c>
      <c r="F1356" s="6">
        <v>95</v>
      </c>
      <c r="G1356" s="6">
        <v>3.5900000000000001E-2</v>
      </c>
      <c r="H1356" s="6">
        <v>0.17860000000000001</v>
      </c>
      <c r="I1356" s="6">
        <v>6.1199999999999997E-2</v>
      </c>
      <c r="Q1356" s="6">
        <v>1</v>
      </c>
      <c r="R1356" s="6">
        <v>2</v>
      </c>
      <c r="S1356" s="6">
        <v>3</v>
      </c>
      <c r="T1356" s="6">
        <v>99</v>
      </c>
      <c r="U1356" s="6">
        <v>4.4999999999999997E-3</v>
      </c>
      <c r="V1356" s="6">
        <v>0.1071</v>
      </c>
      <c r="W1356" s="6">
        <v>6.3799999999999996E-2</v>
      </c>
      <c r="X1356" s="6">
        <v>14</v>
      </c>
      <c r="Y1356" s="6">
        <v>152</v>
      </c>
      <c r="Z1356" s="6">
        <v>13</v>
      </c>
      <c r="AA1356" s="6">
        <v>374</v>
      </c>
      <c r="AB1356" s="6">
        <v>0.34079999999999999</v>
      </c>
      <c r="AC1356" s="6">
        <v>0.46429999999999999</v>
      </c>
      <c r="AD1356" s="6">
        <v>0.24099999999999999</v>
      </c>
      <c r="AE1356" s="6">
        <v>45</v>
      </c>
      <c r="AF1356" s="6">
        <v>316</v>
      </c>
      <c r="AG1356" s="6">
        <v>25</v>
      </c>
      <c r="AH1356" s="6">
        <v>1292</v>
      </c>
      <c r="AI1356" s="6">
        <v>0.70850000000000002</v>
      </c>
      <c r="AJ1356" s="6">
        <v>0.89290000000000003</v>
      </c>
      <c r="AK1356" s="6">
        <v>0.83250000000000002</v>
      </c>
      <c r="AT1356" s="6">
        <f t="shared" si="63"/>
        <v>5.9375</v>
      </c>
      <c r="AU1356" s="6" t="str">
        <f t="shared" si="64"/>
        <v/>
      </c>
      <c r="AV1356" s="6">
        <f t="shared" si="65"/>
        <v>49.5</v>
      </c>
      <c r="AW1356" s="7">
        <f t="shared" si="66"/>
        <v>2.4605263157894739</v>
      </c>
      <c r="AX1356" s="6">
        <f t="shared" si="67"/>
        <v>4.0886075949367084</v>
      </c>
      <c r="AY1356" s="6" t="str">
        <f t="shared" si="68"/>
        <v/>
      </c>
      <c r="BA1356" s="6">
        <f>VLOOKUP(A1356, ALL_AP_DATA!$A$2:$F$3600, 6, FALSE)</f>
        <v>446</v>
      </c>
      <c r="BB1356" s="6">
        <f>VLOOKUP(A1356, projmetadata!$A$2:$D$2036, 4, FALSE)</f>
        <v>33159</v>
      </c>
      <c r="BC1356" s="6" t="e">
        <f t="array" aca="1" ref="BC1356" ca="1">_xludf.IFS(I1356&lt;&gt;0, F1356/I1356, P1356&lt;&gt;0, M1356/P1356, W1356&lt;&gt;0, T1356/W1356, AD1356&lt;&gt;0, AA1356/AD1356, AK1356&lt;&gt;0, AH1356/AK1356, AR1356&lt;&gt;0, AO1356/AR1356, TRUE, 0)</f>
        <v>#NAME?</v>
      </c>
      <c r="BE1356" s="6" t="e">
        <f t="shared" ca="1" si="70"/>
        <v>#NAME?</v>
      </c>
      <c r="BF1356" s="6" t="e">
        <f t="shared" ca="1" si="71"/>
        <v>#NAME?</v>
      </c>
      <c r="BG1356" s="6"/>
      <c r="BH1356" s="6">
        <f>VLOOKUP(A1356, ALL_AP_DATA!$A$2:$D$3600, 3, FALSE)</f>
        <v>374</v>
      </c>
      <c r="BI1356" s="6">
        <f>VLOOKUP(A1356, ALL_AP_DATA!$A$2:$E$3600, 5, FALSE)</f>
        <v>1552</v>
      </c>
      <c r="BJ1356" s="6">
        <f t="shared" si="69"/>
        <v>3.4798206278026904</v>
      </c>
      <c r="BK1356" s="6">
        <f t="shared" si="72"/>
        <v>0.83856502242152464</v>
      </c>
    </row>
    <row r="1357" spans="1:63" ht="15.75" customHeight="1" x14ac:dyDescent="0.2">
      <c r="A1357" s="6" t="s">
        <v>1416</v>
      </c>
      <c r="B1357" s="6" t="s">
        <v>61</v>
      </c>
      <c r="C1357" s="6">
        <v>14</v>
      </c>
      <c r="D1357" s="6">
        <v>45</v>
      </c>
      <c r="E1357" s="6">
        <v>273</v>
      </c>
      <c r="F1357" s="6">
        <v>16422</v>
      </c>
      <c r="G1357" s="6">
        <v>7.1499999999999994E-2</v>
      </c>
      <c r="H1357" s="6">
        <v>0.25729999999999997</v>
      </c>
      <c r="I1357" s="6">
        <v>0.1595</v>
      </c>
      <c r="J1357" s="6">
        <v>11</v>
      </c>
      <c r="K1357" s="6">
        <v>90</v>
      </c>
      <c r="L1357" s="6">
        <v>619</v>
      </c>
      <c r="M1357" s="6">
        <v>41572</v>
      </c>
      <c r="N1357" s="6">
        <v>0.1431</v>
      </c>
      <c r="O1357" s="6">
        <v>0.58340000000000003</v>
      </c>
      <c r="P1357" s="6">
        <v>0.40389999999999998</v>
      </c>
      <c r="Q1357" s="6">
        <v>43</v>
      </c>
      <c r="R1357" s="6">
        <v>248</v>
      </c>
      <c r="S1357" s="6">
        <v>985</v>
      </c>
      <c r="T1357" s="6">
        <v>89412</v>
      </c>
      <c r="U1357" s="6">
        <v>0.39429999999999998</v>
      </c>
      <c r="V1357" s="6">
        <v>0.9284</v>
      </c>
      <c r="W1357" s="6">
        <v>0.86860000000000004</v>
      </c>
      <c r="X1357" s="6">
        <v>51</v>
      </c>
      <c r="Y1357" s="6">
        <v>469</v>
      </c>
      <c r="Z1357" s="6">
        <v>951</v>
      </c>
      <c r="AA1357" s="6">
        <v>79212</v>
      </c>
      <c r="AB1357" s="6">
        <v>0.74560000000000004</v>
      </c>
      <c r="AC1357" s="6">
        <v>0.89629999999999999</v>
      </c>
      <c r="AD1357" s="6">
        <v>0.76949999999999996</v>
      </c>
      <c r="AE1357" s="6">
        <v>24</v>
      </c>
      <c r="AF1357" s="6">
        <v>173</v>
      </c>
      <c r="AG1357" s="6">
        <v>722</v>
      </c>
      <c r="AH1357" s="6">
        <v>47936</v>
      </c>
      <c r="AI1357" s="6">
        <v>0.27500000000000002</v>
      </c>
      <c r="AJ1357" s="6">
        <v>0.68049999999999999</v>
      </c>
      <c r="AK1357" s="6">
        <v>0.4657</v>
      </c>
      <c r="AL1357" s="6">
        <v>9</v>
      </c>
      <c r="AM1357" s="6">
        <v>142</v>
      </c>
      <c r="AN1357" s="6">
        <v>823</v>
      </c>
      <c r="AO1357" s="6">
        <v>58210</v>
      </c>
      <c r="AP1357" s="6">
        <v>0.2258</v>
      </c>
      <c r="AQ1357" s="6">
        <v>0.77569999999999995</v>
      </c>
      <c r="AR1357" s="6">
        <v>0.5655</v>
      </c>
      <c r="AT1357" s="6">
        <f t="shared" si="63"/>
        <v>364.93333333333334</v>
      </c>
      <c r="AU1357" s="6">
        <f t="shared" si="64"/>
        <v>461.9111111111111</v>
      </c>
      <c r="AV1357" s="6">
        <f t="shared" si="65"/>
        <v>360.53225806451616</v>
      </c>
      <c r="AW1357" s="7">
        <f t="shared" si="66"/>
        <v>168.8955223880597</v>
      </c>
      <c r="AX1357" s="6">
        <f t="shared" si="67"/>
        <v>277.08670520231215</v>
      </c>
      <c r="AY1357" s="6">
        <f t="shared" si="68"/>
        <v>409.92957746478874</v>
      </c>
      <c r="BA1357" s="6">
        <f>VLOOKUP(A1357, ALL_AP_DATA!$A$2:$F$3600, 6, FALSE)</f>
        <v>629</v>
      </c>
      <c r="BB1357" s="6">
        <f>VLOOKUP(A1357, projmetadata!$A$2:$D$2036, 4, FALSE)</f>
        <v>131975</v>
      </c>
      <c r="BC1357" s="6" t="e">
        <f t="array" aca="1" ref="BC1357" ca="1">_xludf.IFS(I1357&lt;&gt;0, F1357/I1357, P1357&lt;&gt;0, M1357/P1357, W1357&lt;&gt;0, T1357/W1357, AD1357&lt;&gt;0, AA1357/AD1357, AK1357&lt;&gt;0, AH1357/AK1357, AR1357&lt;&gt;0, AO1357/AR1357, TRUE, 0)</f>
        <v>#NAME?</v>
      </c>
      <c r="BE1357" s="6" t="e">
        <f t="shared" ca="1" si="70"/>
        <v>#NAME?</v>
      </c>
      <c r="BF1357" s="6" t="e">
        <f t="shared" ca="1" si="71"/>
        <v>#NAME?</v>
      </c>
      <c r="BG1357" s="6"/>
      <c r="BH1357" s="6">
        <f>VLOOKUP(A1357, ALL_AP_DATA!$A$2:$D$3600, 3, FALSE)</f>
        <v>537</v>
      </c>
      <c r="BI1357" s="6">
        <f>VLOOKUP(A1357, ALL_AP_DATA!$A$2:$E$3600, 5, FALSE)</f>
        <v>102935</v>
      </c>
      <c r="BJ1357" s="6">
        <f t="shared" si="69"/>
        <v>163.64864864864865</v>
      </c>
      <c r="BK1357" s="6">
        <f t="shared" si="72"/>
        <v>0.8537360890302067</v>
      </c>
    </row>
    <row r="1358" spans="1:63" ht="15.75" customHeight="1" x14ac:dyDescent="0.2">
      <c r="A1358" s="6" t="s">
        <v>1417</v>
      </c>
      <c r="B1358" s="6" t="s">
        <v>64</v>
      </c>
      <c r="C1358" s="6">
        <v>4</v>
      </c>
      <c r="D1358" s="6">
        <v>51</v>
      </c>
      <c r="E1358" s="6">
        <v>11</v>
      </c>
      <c r="F1358" s="6">
        <v>668</v>
      </c>
      <c r="G1358" s="6">
        <v>0.2</v>
      </c>
      <c r="H1358" s="6">
        <v>0.64710000000000001</v>
      </c>
      <c r="I1358" s="6">
        <v>0.42630000000000001</v>
      </c>
      <c r="J1358" s="6">
        <v>6</v>
      </c>
      <c r="K1358" s="6">
        <v>8</v>
      </c>
      <c r="L1358" s="6">
        <v>3</v>
      </c>
      <c r="M1358" s="6">
        <v>216</v>
      </c>
      <c r="N1358" s="6">
        <v>3.1399999999999997E-2</v>
      </c>
      <c r="O1358" s="6">
        <v>0.17649999999999999</v>
      </c>
      <c r="P1358" s="6">
        <v>0.13780000000000001</v>
      </c>
      <c r="X1358" s="6">
        <v>10</v>
      </c>
      <c r="Y1358" s="6">
        <v>125</v>
      </c>
      <c r="Z1358" s="6">
        <v>15</v>
      </c>
      <c r="AA1358" s="6">
        <v>1180</v>
      </c>
      <c r="AB1358" s="6">
        <v>0.49020000000000002</v>
      </c>
      <c r="AC1358" s="6">
        <v>0.88239999999999996</v>
      </c>
      <c r="AD1358" s="6">
        <v>0.753</v>
      </c>
      <c r="AE1358" s="6">
        <v>12</v>
      </c>
      <c r="AF1358" s="6">
        <v>139</v>
      </c>
      <c r="AG1358" s="6">
        <v>16</v>
      </c>
      <c r="AH1358" s="6">
        <v>1321</v>
      </c>
      <c r="AI1358" s="6">
        <v>0.54510000000000003</v>
      </c>
      <c r="AJ1358" s="6">
        <v>0.94120000000000004</v>
      </c>
      <c r="AK1358" s="6">
        <v>0.84299999999999997</v>
      </c>
      <c r="AT1358" s="6">
        <f t="shared" si="63"/>
        <v>13.098039215686274</v>
      </c>
      <c r="AU1358" s="6">
        <f t="shared" si="64"/>
        <v>27</v>
      </c>
      <c r="AV1358" s="6" t="str">
        <f t="shared" si="65"/>
        <v/>
      </c>
      <c r="AW1358" s="7">
        <f t="shared" si="66"/>
        <v>9.44</v>
      </c>
      <c r="AX1358" s="6">
        <f t="shared" si="67"/>
        <v>9.5035971223021587</v>
      </c>
      <c r="AY1358" s="6" t="str">
        <f t="shared" si="68"/>
        <v/>
      </c>
      <c r="BA1358" s="6">
        <f>VLOOKUP(A1358, ALL_AP_DATA!$A$2:$F$3600, 6, FALSE)</f>
        <v>255</v>
      </c>
      <c r="BB1358" s="6">
        <f>VLOOKUP(A1358, projmetadata!$A$2:$D$2036, 4, FALSE)</f>
        <v>68419</v>
      </c>
      <c r="BC1358" s="6" t="e">
        <f t="array" aca="1" ref="BC1358" ca="1">_xludf.IFS(I1358&lt;&gt;0, F1358/I1358, P1358&lt;&gt;0, M1358/P1358, W1358&lt;&gt;0, T1358/W1358, AD1358&lt;&gt;0, AA1358/AD1358, AK1358&lt;&gt;0, AH1358/AK1358, AR1358&lt;&gt;0, AO1358/AR1358, TRUE, 0)</f>
        <v>#NAME?</v>
      </c>
      <c r="BE1358" s="6" t="e">
        <f t="shared" ca="1" si="70"/>
        <v>#NAME?</v>
      </c>
      <c r="BF1358" s="6" t="e">
        <f t="shared" ca="1" si="71"/>
        <v>#NAME?</v>
      </c>
      <c r="BG1358" s="6"/>
      <c r="BH1358" s="6">
        <f>VLOOKUP(A1358, ALL_AP_DATA!$A$2:$D$3600, 3, FALSE)</f>
        <v>169</v>
      </c>
      <c r="BI1358" s="6">
        <f>VLOOKUP(A1358, ALL_AP_DATA!$A$2:$E$3600, 5, FALSE)</f>
        <v>1567</v>
      </c>
      <c r="BJ1358" s="6">
        <f t="shared" si="69"/>
        <v>6.1450980392156866</v>
      </c>
      <c r="BK1358" s="6">
        <f t="shared" si="72"/>
        <v>0.66274509803921566</v>
      </c>
    </row>
    <row r="1359" spans="1:63" ht="15.75" customHeight="1" x14ac:dyDescent="0.2">
      <c r="A1359" s="6" t="s">
        <v>1418</v>
      </c>
      <c r="B1359" s="6" t="s">
        <v>61</v>
      </c>
      <c r="C1359" s="6">
        <v>2</v>
      </c>
      <c r="D1359" s="6">
        <v>19</v>
      </c>
      <c r="E1359" s="6">
        <v>115</v>
      </c>
      <c r="F1359" s="6">
        <v>2048</v>
      </c>
      <c r="G1359" s="6">
        <v>3.1399999999999997E-2</v>
      </c>
      <c r="H1359" s="6">
        <v>0.14710000000000001</v>
      </c>
      <c r="I1359" s="6">
        <v>5.1999999999999998E-2</v>
      </c>
      <c r="J1359" s="6">
        <v>16</v>
      </c>
      <c r="K1359" s="6">
        <v>66</v>
      </c>
      <c r="L1359" s="6">
        <v>621</v>
      </c>
      <c r="M1359" s="6">
        <v>25598</v>
      </c>
      <c r="N1359" s="6">
        <v>0.1089</v>
      </c>
      <c r="O1359" s="6">
        <v>0.79410000000000003</v>
      </c>
      <c r="P1359" s="6">
        <v>0.64959999999999996</v>
      </c>
      <c r="Q1359" s="6">
        <v>35</v>
      </c>
      <c r="R1359" s="6">
        <v>154</v>
      </c>
      <c r="S1359" s="6">
        <v>727</v>
      </c>
      <c r="T1359" s="6">
        <v>34470</v>
      </c>
      <c r="U1359" s="6">
        <v>0.25409999999999999</v>
      </c>
      <c r="V1359" s="6">
        <v>0.92969999999999997</v>
      </c>
      <c r="W1359" s="6">
        <v>0.87470000000000003</v>
      </c>
      <c r="X1359" s="6">
        <v>55</v>
      </c>
      <c r="Y1359" s="6">
        <v>462</v>
      </c>
      <c r="Z1359" s="6">
        <v>731</v>
      </c>
      <c r="AA1359" s="6">
        <v>34423</v>
      </c>
      <c r="AB1359" s="6">
        <v>0.76239999999999997</v>
      </c>
      <c r="AC1359" s="6">
        <v>0.93479999999999996</v>
      </c>
      <c r="AD1359" s="6">
        <v>0.87350000000000005</v>
      </c>
      <c r="AE1359" s="6">
        <v>57</v>
      </c>
      <c r="AF1359" s="6">
        <v>278</v>
      </c>
      <c r="AG1359" s="6">
        <v>691</v>
      </c>
      <c r="AH1359" s="6">
        <v>31910</v>
      </c>
      <c r="AI1359" s="6">
        <v>0.4587</v>
      </c>
      <c r="AJ1359" s="6">
        <v>0.88360000000000005</v>
      </c>
      <c r="AK1359" s="6">
        <v>0.80979999999999996</v>
      </c>
      <c r="AL1359" s="6">
        <v>7</v>
      </c>
      <c r="AM1359" s="6">
        <v>69</v>
      </c>
      <c r="AN1359" s="6">
        <v>581</v>
      </c>
      <c r="AO1359" s="6">
        <v>24112</v>
      </c>
      <c r="AP1359" s="6">
        <v>0.1139</v>
      </c>
      <c r="AQ1359" s="6">
        <v>0.74299999999999999</v>
      </c>
      <c r="AR1359" s="6">
        <v>0.6119</v>
      </c>
      <c r="AT1359" s="6">
        <f t="shared" si="63"/>
        <v>107.78947368421052</v>
      </c>
      <c r="AU1359" s="6">
        <f t="shared" si="64"/>
        <v>387.84848484848487</v>
      </c>
      <c r="AV1359" s="6">
        <f t="shared" si="65"/>
        <v>223.83116883116884</v>
      </c>
      <c r="AW1359" s="7">
        <f t="shared" si="66"/>
        <v>74.508658008658003</v>
      </c>
      <c r="AX1359" s="6">
        <f t="shared" si="67"/>
        <v>114.7841726618705</v>
      </c>
      <c r="AY1359" s="6">
        <f t="shared" si="68"/>
        <v>349.44927536231882</v>
      </c>
      <c r="BA1359" s="6">
        <f>VLOOKUP(A1359, ALL_AP_DATA!$A$2:$F$3600, 6, FALSE)</f>
        <v>606</v>
      </c>
      <c r="BB1359" s="6">
        <f>VLOOKUP(A1359, projmetadata!$A$2:$D$2036, 4, FALSE)</f>
        <v>138924</v>
      </c>
      <c r="BC1359" s="6" t="e">
        <f t="array" aca="1" ref="BC1359" ca="1">_xludf.IFS(I1359&lt;&gt;0, F1359/I1359, P1359&lt;&gt;0, M1359/P1359, W1359&lt;&gt;0, T1359/W1359, AD1359&lt;&gt;0, AA1359/AD1359, AK1359&lt;&gt;0, AH1359/AK1359, AR1359&lt;&gt;0, AO1359/AR1359, TRUE, 0)</f>
        <v>#NAME?</v>
      </c>
      <c r="BE1359" s="6" t="e">
        <f t="shared" ca="1" si="70"/>
        <v>#NAME?</v>
      </c>
      <c r="BF1359" s="6" t="e">
        <f t="shared" ca="1" si="71"/>
        <v>#NAME?</v>
      </c>
      <c r="BG1359" s="6"/>
      <c r="BH1359" s="6">
        <f>VLOOKUP(A1359, ALL_AP_DATA!$A$2:$D$3600, 3, FALSE)</f>
        <v>490</v>
      </c>
      <c r="BI1359" s="6">
        <f>VLOOKUP(A1359, ALL_AP_DATA!$A$2:$E$3600, 5, FALSE)</f>
        <v>39407</v>
      </c>
      <c r="BJ1359" s="6">
        <f t="shared" si="69"/>
        <v>65.028052805280524</v>
      </c>
      <c r="BK1359" s="6">
        <f t="shared" si="72"/>
        <v>0.8085808580858086</v>
      </c>
    </row>
    <row r="1360" spans="1:63" ht="15.75" customHeight="1" x14ac:dyDescent="0.2">
      <c r="A1360" s="6" t="s">
        <v>1419</v>
      </c>
      <c r="B1360" s="6" t="s">
        <v>64</v>
      </c>
      <c r="C1360" s="6">
        <v>19</v>
      </c>
      <c r="D1360" s="6">
        <v>281</v>
      </c>
      <c r="E1360" s="6">
        <v>255</v>
      </c>
      <c r="F1360" s="6">
        <v>11175</v>
      </c>
      <c r="G1360" s="6">
        <v>0.30640000000000001</v>
      </c>
      <c r="H1360" s="6">
        <v>0.72440000000000004</v>
      </c>
      <c r="I1360" s="6">
        <v>0.4894</v>
      </c>
      <c r="J1360" s="6">
        <v>5</v>
      </c>
      <c r="K1360" s="6">
        <v>43</v>
      </c>
      <c r="L1360" s="6">
        <v>133</v>
      </c>
      <c r="M1360" s="6">
        <v>5218</v>
      </c>
      <c r="N1360" s="6">
        <v>4.6899999999999997E-2</v>
      </c>
      <c r="O1360" s="6">
        <v>0.37780000000000002</v>
      </c>
      <c r="P1360" s="6">
        <v>0.22850000000000001</v>
      </c>
      <c r="Q1360" s="6">
        <v>36</v>
      </c>
      <c r="R1360" s="6">
        <v>147</v>
      </c>
      <c r="S1360" s="6">
        <v>283</v>
      </c>
      <c r="T1360" s="6">
        <v>16297</v>
      </c>
      <c r="U1360" s="6">
        <v>0.1603</v>
      </c>
      <c r="V1360" s="6">
        <v>0.80400000000000005</v>
      </c>
      <c r="W1360" s="6">
        <v>0.7137</v>
      </c>
      <c r="X1360" s="6">
        <v>84</v>
      </c>
      <c r="Y1360" s="6">
        <v>440</v>
      </c>
      <c r="Z1360" s="6">
        <v>286</v>
      </c>
      <c r="AA1360" s="6">
        <v>14891</v>
      </c>
      <c r="AB1360" s="6">
        <v>0.4798</v>
      </c>
      <c r="AC1360" s="6">
        <v>0.8125</v>
      </c>
      <c r="AD1360" s="6">
        <v>0.6522</v>
      </c>
      <c r="AE1360" s="6">
        <v>138</v>
      </c>
      <c r="AF1360" s="6">
        <v>495</v>
      </c>
      <c r="AG1360" s="6">
        <v>314</v>
      </c>
      <c r="AH1360" s="6">
        <v>18872</v>
      </c>
      <c r="AI1360" s="6">
        <v>0.53979999999999995</v>
      </c>
      <c r="AJ1360" s="6">
        <v>0.89200000000000002</v>
      </c>
      <c r="AK1360" s="6">
        <v>0.82650000000000001</v>
      </c>
      <c r="AL1360" s="6">
        <v>4</v>
      </c>
      <c r="AM1360" s="6">
        <v>49</v>
      </c>
      <c r="AN1360" s="6">
        <v>149</v>
      </c>
      <c r="AO1360" s="6">
        <v>4866</v>
      </c>
      <c r="AP1360" s="6">
        <v>5.3400000000000003E-2</v>
      </c>
      <c r="AQ1360" s="6">
        <v>0.42330000000000001</v>
      </c>
      <c r="AR1360" s="6">
        <v>0.21310000000000001</v>
      </c>
      <c r="AT1360" s="6">
        <f t="shared" si="63"/>
        <v>39.768683274021349</v>
      </c>
      <c r="AU1360" s="6">
        <f t="shared" si="64"/>
        <v>121.34883720930233</v>
      </c>
      <c r="AV1360" s="6">
        <f t="shared" si="65"/>
        <v>110.8639455782313</v>
      </c>
      <c r="AW1360" s="7">
        <f t="shared" si="66"/>
        <v>33.843181818181819</v>
      </c>
      <c r="AX1360" s="6">
        <f t="shared" si="67"/>
        <v>38.125252525252527</v>
      </c>
      <c r="AY1360" s="6">
        <f t="shared" si="68"/>
        <v>99.306122448979593</v>
      </c>
      <c r="BA1360" s="6">
        <f>VLOOKUP(A1360, ALL_AP_DATA!$A$2:$F$3600, 6, FALSE)</f>
        <v>917</v>
      </c>
      <c r="BB1360" s="6">
        <f>VLOOKUP(A1360, projmetadata!$A$2:$D$2036, 4, FALSE)</f>
        <v>135662</v>
      </c>
      <c r="BC1360" s="6" t="e">
        <f t="array" aca="1" ref="BC1360" ca="1">_xludf.IFS(I1360&lt;&gt;0, F1360/I1360, P1360&lt;&gt;0, M1360/P1360, W1360&lt;&gt;0, T1360/W1360, AD1360&lt;&gt;0, AA1360/AD1360, AK1360&lt;&gt;0, AH1360/AK1360, AR1360&lt;&gt;0, AO1360/AR1360, TRUE, 0)</f>
        <v>#NAME?</v>
      </c>
      <c r="BE1360" s="6" t="e">
        <f t="shared" ca="1" si="70"/>
        <v>#NAME?</v>
      </c>
      <c r="BF1360" s="6" t="e">
        <f t="shared" ca="1" si="71"/>
        <v>#NAME?</v>
      </c>
      <c r="BG1360" s="6"/>
      <c r="BH1360" s="6">
        <f>VLOOKUP(A1360, ALL_AP_DATA!$A$2:$D$3600, 3, FALSE)</f>
        <v>665</v>
      </c>
      <c r="BI1360" s="6">
        <f>VLOOKUP(A1360, ALL_AP_DATA!$A$2:$E$3600, 5, FALSE)</f>
        <v>22833</v>
      </c>
      <c r="BJ1360" s="6">
        <f t="shared" si="69"/>
        <v>24.899672846237731</v>
      </c>
      <c r="BK1360" s="6">
        <f t="shared" si="72"/>
        <v>0.72519083969465647</v>
      </c>
    </row>
    <row r="1361" spans="1:63" ht="15.75" customHeight="1" x14ac:dyDescent="0.2">
      <c r="A1361" s="6" t="s">
        <v>1420</v>
      </c>
      <c r="B1361" s="6" t="s">
        <v>64</v>
      </c>
      <c r="C1361" s="6">
        <v>2</v>
      </c>
      <c r="D1361" s="6">
        <v>4</v>
      </c>
      <c r="E1361" s="6">
        <v>1</v>
      </c>
      <c r="F1361" s="6">
        <v>4</v>
      </c>
      <c r="G1361" s="6">
        <v>2.8400000000000002E-2</v>
      </c>
      <c r="H1361" s="6">
        <v>0.1429</v>
      </c>
      <c r="I1361" s="6">
        <v>5.7999999999999996E-3</v>
      </c>
      <c r="Q1361" s="6">
        <v>1</v>
      </c>
      <c r="R1361" s="6">
        <v>8</v>
      </c>
      <c r="S1361" s="6">
        <v>2</v>
      </c>
      <c r="T1361" s="6">
        <v>396</v>
      </c>
      <c r="U1361" s="6">
        <v>5.67E-2</v>
      </c>
      <c r="V1361" s="6">
        <v>0.28570000000000001</v>
      </c>
      <c r="W1361" s="6">
        <v>0.56979999999999997</v>
      </c>
      <c r="X1361" s="6">
        <v>2</v>
      </c>
      <c r="Y1361" s="6">
        <v>6</v>
      </c>
      <c r="Z1361" s="6">
        <v>1</v>
      </c>
      <c r="AA1361" s="6">
        <v>4</v>
      </c>
      <c r="AB1361" s="6">
        <v>4.2599999999999999E-2</v>
      </c>
      <c r="AC1361" s="6">
        <v>0.1429</v>
      </c>
      <c r="AD1361" s="6">
        <v>5.7999999999999996E-3</v>
      </c>
      <c r="AE1361" s="6">
        <v>3</v>
      </c>
      <c r="AF1361" s="6">
        <v>27</v>
      </c>
      <c r="AG1361" s="6">
        <v>2</v>
      </c>
      <c r="AH1361" s="6">
        <v>198</v>
      </c>
      <c r="AI1361" s="6">
        <v>0.1915</v>
      </c>
      <c r="AJ1361" s="6">
        <v>0.28570000000000001</v>
      </c>
      <c r="AK1361" s="6">
        <v>0.28489999999999999</v>
      </c>
      <c r="AT1361" s="6">
        <f t="shared" si="63"/>
        <v>1</v>
      </c>
      <c r="AU1361" s="6" t="str">
        <f t="shared" si="64"/>
        <v/>
      </c>
      <c r="AV1361" s="6">
        <f t="shared" si="65"/>
        <v>49.5</v>
      </c>
      <c r="AW1361" s="7">
        <f t="shared" si="66"/>
        <v>0.66666666666666663</v>
      </c>
      <c r="AX1361" s="6">
        <f t="shared" si="67"/>
        <v>7.333333333333333</v>
      </c>
      <c r="AY1361" s="6" t="str">
        <f t="shared" si="68"/>
        <v/>
      </c>
      <c r="BA1361" s="6">
        <f>VLOOKUP(A1361, ALL_AP_DATA!$A$2:$F$3600, 6, FALSE)</f>
        <v>141</v>
      </c>
      <c r="BB1361" s="6">
        <f>VLOOKUP(A1361, projmetadata!$A$2:$D$2036, 4, FALSE)</f>
        <v>9426</v>
      </c>
      <c r="BC1361" s="6" t="e">
        <f t="array" aca="1" ref="BC1361" ca="1">_xludf.IFS(I1361&lt;&gt;0, F1361/I1361, P1361&lt;&gt;0, M1361/P1361, W1361&lt;&gt;0, T1361/W1361, AD1361&lt;&gt;0, AA1361/AD1361, AK1361&lt;&gt;0, AH1361/AK1361, AR1361&lt;&gt;0, AO1361/AR1361, TRUE, 0)</f>
        <v>#NAME?</v>
      </c>
      <c r="BE1361" s="6" t="e">
        <f t="shared" ca="1" si="70"/>
        <v>#NAME?</v>
      </c>
      <c r="BF1361" s="6" t="e">
        <f t="shared" ca="1" si="71"/>
        <v>#NAME?</v>
      </c>
      <c r="BG1361" s="6"/>
      <c r="BH1361" s="6">
        <f>VLOOKUP(A1361, ALL_AP_DATA!$A$2:$D$3600, 3, FALSE)</f>
        <v>37</v>
      </c>
      <c r="BI1361" s="6">
        <f>VLOOKUP(A1361, ALL_AP_DATA!$A$2:$E$3600, 5, FALSE)</f>
        <v>695</v>
      </c>
      <c r="BJ1361" s="6">
        <f t="shared" si="69"/>
        <v>4.9290780141843973</v>
      </c>
      <c r="BK1361" s="6">
        <f t="shared" si="72"/>
        <v>0.26241134751773049</v>
      </c>
    </row>
    <row r="1362" spans="1:63" ht="15.75" customHeight="1" x14ac:dyDescent="0.2">
      <c r="A1362" s="6" t="s">
        <v>1421</v>
      </c>
      <c r="B1362" s="6" t="s">
        <v>64</v>
      </c>
      <c r="Q1362" s="6">
        <v>1</v>
      </c>
      <c r="R1362" s="6">
        <v>3</v>
      </c>
      <c r="S1362" s="6">
        <v>2</v>
      </c>
      <c r="T1362" s="6">
        <v>162</v>
      </c>
      <c r="U1362" s="6">
        <v>2.5600000000000001E-2</v>
      </c>
      <c r="V1362" s="6">
        <v>1</v>
      </c>
      <c r="W1362" s="6">
        <v>0.78259999999999996</v>
      </c>
      <c r="AE1362" s="6">
        <v>3</v>
      </c>
      <c r="AF1362" s="6">
        <v>9</v>
      </c>
      <c r="AG1362" s="6">
        <v>2</v>
      </c>
      <c r="AH1362" s="6">
        <v>129</v>
      </c>
      <c r="AI1362" s="6">
        <v>7.6899999999999996E-2</v>
      </c>
      <c r="AJ1362" s="6">
        <v>1</v>
      </c>
      <c r="AK1362" s="6">
        <v>0.62319999999999998</v>
      </c>
      <c r="AT1362" s="6" t="str">
        <f t="shared" si="63"/>
        <v/>
      </c>
      <c r="AU1362" s="6" t="str">
        <f t="shared" si="64"/>
        <v/>
      </c>
      <c r="AV1362" s="6">
        <f t="shared" si="65"/>
        <v>54</v>
      </c>
      <c r="AW1362" s="7" t="str">
        <f t="shared" si="66"/>
        <v/>
      </c>
      <c r="AX1362" s="6">
        <f t="shared" si="67"/>
        <v>14.333333333333334</v>
      </c>
      <c r="AY1362" s="6" t="str">
        <f t="shared" si="68"/>
        <v/>
      </c>
      <c r="BA1362" s="6">
        <f>VLOOKUP(A1362, ALL_AP_DATA!$A$2:$F$3600, 6, FALSE)</f>
        <v>117</v>
      </c>
      <c r="BB1362" s="6">
        <f>VLOOKUP(A1362, projmetadata!$A$2:$D$2036, 4, FALSE)</f>
        <v>2971</v>
      </c>
      <c r="BC1362" s="6" t="e">
        <f t="array" aca="1" ref="BC1362" ca="1">_xludf.IFS(I1362&lt;&gt;0, F1362/I1362, P1362&lt;&gt;0, M1362/P1362, W1362&lt;&gt;0, T1362/W1362, AD1362&lt;&gt;0, AA1362/AD1362, AK1362&lt;&gt;0, AH1362/AK1362, AR1362&lt;&gt;0, AO1362/AR1362, TRUE, 0)</f>
        <v>#NAME?</v>
      </c>
      <c r="BE1362" s="6" t="e">
        <f t="shared" ca="1" si="70"/>
        <v>#NAME?</v>
      </c>
      <c r="BF1362" s="6" t="e">
        <f t="shared" ca="1" si="71"/>
        <v>#NAME?</v>
      </c>
      <c r="BG1362" s="6"/>
      <c r="BH1362" s="6">
        <f>VLOOKUP(A1362, ALL_AP_DATA!$A$2:$D$3600, 3, FALSE)</f>
        <v>10</v>
      </c>
      <c r="BI1362" s="6">
        <f>VLOOKUP(A1362, ALL_AP_DATA!$A$2:$E$3600, 5, FALSE)</f>
        <v>207</v>
      </c>
      <c r="BJ1362" s="6">
        <f t="shared" si="69"/>
        <v>1.7692307692307692</v>
      </c>
      <c r="BK1362" s="6">
        <f t="shared" si="72"/>
        <v>8.5470085470085472E-2</v>
      </c>
    </row>
    <row r="1363" spans="1:63" ht="15.75" customHeight="1" x14ac:dyDescent="0.2">
      <c r="A1363" s="6" t="s">
        <v>1422</v>
      </c>
      <c r="B1363" s="6" t="s">
        <v>64</v>
      </c>
      <c r="C1363" s="6">
        <v>3</v>
      </c>
      <c r="D1363" s="6">
        <v>6</v>
      </c>
      <c r="E1363" s="6">
        <v>3</v>
      </c>
      <c r="F1363" s="6">
        <v>34</v>
      </c>
      <c r="G1363" s="6">
        <v>1.44E-2</v>
      </c>
      <c r="H1363" s="6">
        <v>0.06</v>
      </c>
      <c r="I1363" s="6">
        <v>1.06E-2</v>
      </c>
      <c r="Q1363" s="6">
        <v>3</v>
      </c>
      <c r="R1363" s="6">
        <v>6</v>
      </c>
      <c r="S1363" s="6">
        <v>13</v>
      </c>
      <c r="T1363" s="6">
        <v>608</v>
      </c>
      <c r="U1363" s="6">
        <v>1.44E-2</v>
      </c>
      <c r="V1363" s="6">
        <v>0.26</v>
      </c>
      <c r="W1363" s="6">
        <v>0.18890000000000001</v>
      </c>
      <c r="X1363" s="6">
        <v>4</v>
      </c>
      <c r="Y1363" s="6">
        <v>8</v>
      </c>
      <c r="Z1363" s="6">
        <v>3</v>
      </c>
      <c r="AA1363" s="6">
        <v>34</v>
      </c>
      <c r="AB1363" s="6">
        <v>1.9199999999999998E-2</v>
      </c>
      <c r="AC1363" s="6">
        <v>0.06</v>
      </c>
      <c r="AD1363" s="6">
        <v>1.06E-2</v>
      </c>
      <c r="AE1363" s="6">
        <v>3</v>
      </c>
      <c r="AF1363" s="6">
        <v>8</v>
      </c>
      <c r="AG1363" s="6">
        <v>3</v>
      </c>
      <c r="AH1363" s="6">
        <v>40</v>
      </c>
      <c r="AI1363" s="6">
        <v>1.9199999999999998E-2</v>
      </c>
      <c r="AJ1363" s="6">
        <v>0.06</v>
      </c>
      <c r="AK1363" s="6">
        <v>1.24E-2</v>
      </c>
      <c r="AT1363" s="6">
        <f t="shared" si="63"/>
        <v>5.666666666666667</v>
      </c>
      <c r="AU1363" s="6" t="str">
        <f t="shared" si="64"/>
        <v/>
      </c>
      <c r="AV1363" s="6">
        <f t="shared" si="65"/>
        <v>101.33333333333333</v>
      </c>
      <c r="AW1363" s="7">
        <f t="shared" si="66"/>
        <v>4.25</v>
      </c>
      <c r="AX1363" s="6">
        <f t="shared" si="67"/>
        <v>5</v>
      </c>
      <c r="AY1363" s="6" t="str">
        <f t="shared" si="68"/>
        <v/>
      </c>
      <c r="BA1363" s="6">
        <f>VLOOKUP(A1363, ALL_AP_DATA!$A$2:$F$3600, 6, FALSE)</f>
        <v>417</v>
      </c>
      <c r="BB1363" s="6">
        <f>VLOOKUP(A1363, projmetadata!$A$2:$D$2036, 4, FALSE)</f>
        <v>15458</v>
      </c>
      <c r="BC1363" s="6" t="e">
        <f t="array" aca="1" ref="BC1363" ca="1">_xludf.IFS(I1363&lt;&gt;0, F1363/I1363, P1363&lt;&gt;0, M1363/P1363, W1363&lt;&gt;0, T1363/W1363, AD1363&lt;&gt;0, AA1363/AD1363, AK1363&lt;&gt;0, AH1363/AK1363, AR1363&lt;&gt;0, AO1363/AR1363, TRUE, 0)</f>
        <v>#NAME?</v>
      </c>
      <c r="BE1363" s="6" t="e">
        <f t="shared" ca="1" si="70"/>
        <v>#NAME?</v>
      </c>
      <c r="BF1363" s="6" t="e">
        <f t="shared" ca="1" si="71"/>
        <v>#NAME?</v>
      </c>
      <c r="BG1363" s="6"/>
      <c r="BH1363" s="6">
        <f>VLOOKUP(A1363, ALL_AP_DATA!$A$2:$D$3600, 3, FALSE)</f>
        <v>19</v>
      </c>
      <c r="BI1363" s="6">
        <f>VLOOKUP(A1363, ALL_AP_DATA!$A$2:$E$3600, 5, FALSE)</f>
        <v>3219</v>
      </c>
      <c r="BJ1363" s="6">
        <f t="shared" si="69"/>
        <v>7.7194244604316546</v>
      </c>
      <c r="BK1363" s="6">
        <f t="shared" si="72"/>
        <v>4.5563549160671464E-2</v>
      </c>
    </row>
    <row r="1364" spans="1:63" ht="15.75" customHeight="1" x14ac:dyDescent="0.2">
      <c r="A1364" s="6" t="s">
        <v>1423</v>
      </c>
      <c r="B1364" s="6" t="s">
        <v>64</v>
      </c>
      <c r="C1364" s="6">
        <v>23</v>
      </c>
      <c r="D1364" s="6">
        <v>125</v>
      </c>
      <c r="E1364" s="6">
        <v>57</v>
      </c>
      <c r="F1364" s="6">
        <v>3519</v>
      </c>
      <c r="G1364" s="6">
        <v>0.17630000000000001</v>
      </c>
      <c r="H1364" s="6">
        <v>0.32200000000000001</v>
      </c>
      <c r="I1364" s="6">
        <v>0.15310000000000001</v>
      </c>
      <c r="Q1364" s="6">
        <v>24</v>
      </c>
      <c r="R1364" s="6">
        <v>116</v>
      </c>
      <c r="S1364" s="6">
        <v>129</v>
      </c>
      <c r="T1364" s="6">
        <v>14586</v>
      </c>
      <c r="U1364" s="6">
        <v>0.1636</v>
      </c>
      <c r="V1364" s="6">
        <v>0.7288</v>
      </c>
      <c r="W1364" s="6">
        <v>0.63449999999999995</v>
      </c>
      <c r="X1364" s="6">
        <v>40</v>
      </c>
      <c r="Y1364" s="6">
        <v>238</v>
      </c>
      <c r="Z1364" s="6">
        <v>119</v>
      </c>
      <c r="AA1364" s="6">
        <v>10908</v>
      </c>
      <c r="AB1364" s="6">
        <v>0.3357</v>
      </c>
      <c r="AC1364" s="6">
        <v>0.67230000000000001</v>
      </c>
      <c r="AD1364" s="6">
        <v>0.47449999999999998</v>
      </c>
      <c r="AE1364" s="6">
        <v>58</v>
      </c>
      <c r="AF1364" s="6">
        <v>352</v>
      </c>
      <c r="AG1364" s="6">
        <v>146</v>
      </c>
      <c r="AH1364" s="6">
        <v>13245</v>
      </c>
      <c r="AI1364" s="6">
        <v>0.4965</v>
      </c>
      <c r="AJ1364" s="6">
        <v>0.82489999999999997</v>
      </c>
      <c r="AK1364" s="6">
        <v>0.57620000000000005</v>
      </c>
      <c r="AT1364" s="6">
        <f t="shared" si="63"/>
        <v>28.152000000000001</v>
      </c>
      <c r="AU1364" s="6" t="str">
        <f t="shared" si="64"/>
        <v/>
      </c>
      <c r="AV1364" s="6">
        <f t="shared" si="65"/>
        <v>125.74137931034483</v>
      </c>
      <c r="AW1364" s="7">
        <f t="shared" si="66"/>
        <v>45.831932773109244</v>
      </c>
      <c r="AX1364" s="6">
        <f t="shared" si="67"/>
        <v>37.627840909090907</v>
      </c>
      <c r="AY1364" s="6" t="str">
        <f t="shared" si="68"/>
        <v/>
      </c>
      <c r="BA1364" s="6">
        <f>VLOOKUP(A1364, ALL_AP_DATA!$A$2:$F$3600, 6, FALSE)</f>
        <v>709</v>
      </c>
      <c r="BB1364" s="6">
        <f>VLOOKUP(A1364, projmetadata!$A$2:$D$2036, 4, FALSE)</f>
        <v>70737</v>
      </c>
      <c r="BC1364" s="6" t="e">
        <f t="array" aca="1" ref="BC1364" ca="1">_xludf.IFS(I1364&lt;&gt;0, F1364/I1364, P1364&lt;&gt;0, M1364/P1364, W1364&lt;&gt;0, T1364/W1364, AD1364&lt;&gt;0, AA1364/AD1364, AK1364&lt;&gt;0, AH1364/AK1364, AR1364&lt;&gt;0, AO1364/AR1364, TRUE, 0)</f>
        <v>#NAME?</v>
      </c>
      <c r="BE1364" s="6" t="e">
        <f t="shared" ca="1" si="70"/>
        <v>#NAME?</v>
      </c>
      <c r="BF1364" s="6" t="e">
        <f t="shared" ca="1" si="71"/>
        <v>#NAME?</v>
      </c>
      <c r="BG1364" s="6"/>
      <c r="BH1364" s="6">
        <f>VLOOKUP(A1364, ALL_AP_DATA!$A$2:$D$3600, 3, FALSE)</f>
        <v>487</v>
      </c>
      <c r="BI1364" s="6">
        <f>VLOOKUP(A1364, ALL_AP_DATA!$A$2:$E$3600, 5, FALSE)</f>
        <v>22987</v>
      </c>
      <c r="BJ1364" s="6">
        <f t="shared" si="69"/>
        <v>32.421720733427364</v>
      </c>
      <c r="BK1364" s="6">
        <f t="shared" si="72"/>
        <v>0.68688293370944997</v>
      </c>
    </row>
    <row r="1365" spans="1:63" ht="15.75" customHeight="1" x14ac:dyDescent="0.2">
      <c r="A1365" s="6" t="s">
        <v>1424</v>
      </c>
      <c r="B1365" s="6" t="s">
        <v>64</v>
      </c>
      <c r="C1365" s="6">
        <v>141</v>
      </c>
      <c r="D1365" s="6">
        <v>1202</v>
      </c>
      <c r="E1365" s="6">
        <v>2123</v>
      </c>
      <c r="F1365" s="6">
        <v>54585</v>
      </c>
      <c r="G1365" s="6">
        <v>0.13619999999999999</v>
      </c>
      <c r="H1365" s="6">
        <v>0.49130000000000001</v>
      </c>
      <c r="I1365" s="6">
        <v>0.2359</v>
      </c>
      <c r="J1365" s="6">
        <v>37</v>
      </c>
      <c r="K1365" s="6">
        <v>385</v>
      </c>
      <c r="L1365" s="6">
        <v>1648</v>
      </c>
      <c r="M1365" s="6">
        <v>68449</v>
      </c>
      <c r="N1365" s="6">
        <v>4.36E-2</v>
      </c>
      <c r="O1365" s="6">
        <v>0.38140000000000002</v>
      </c>
      <c r="P1365" s="6">
        <v>0.29580000000000001</v>
      </c>
      <c r="Q1365" s="6">
        <v>308</v>
      </c>
      <c r="R1365" s="6">
        <v>1461</v>
      </c>
      <c r="S1365" s="6">
        <v>3464</v>
      </c>
      <c r="T1365" s="6">
        <v>171697</v>
      </c>
      <c r="U1365" s="6">
        <v>0.16550000000000001</v>
      </c>
      <c r="V1365" s="6">
        <v>0.80169999999999997</v>
      </c>
      <c r="W1365" s="6">
        <v>0.74199999999999999</v>
      </c>
      <c r="X1365" s="6">
        <v>361</v>
      </c>
      <c r="Y1365" s="6">
        <v>2399</v>
      </c>
      <c r="Z1365" s="6">
        <v>2537</v>
      </c>
      <c r="AA1365" s="6">
        <v>89917</v>
      </c>
      <c r="AB1365" s="6">
        <v>0.27179999999999999</v>
      </c>
      <c r="AC1365" s="6">
        <v>0.58709999999999996</v>
      </c>
      <c r="AD1365" s="6">
        <v>0.3886</v>
      </c>
      <c r="AE1365" s="6">
        <v>645</v>
      </c>
      <c r="AF1365" s="6">
        <v>3657</v>
      </c>
      <c r="AG1365" s="6">
        <v>3175</v>
      </c>
      <c r="AH1365" s="6">
        <v>133845</v>
      </c>
      <c r="AI1365" s="6">
        <v>0.4143</v>
      </c>
      <c r="AJ1365" s="6">
        <v>0.73480000000000001</v>
      </c>
      <c r="AK1365" s="6">
        <v>0.57840000000000003</v>
      </c>
      <c r="AL1365" s="6">
        <v>9</v>
      </c>
      <c r="AM1365" s="6">
        <v>187</v>
      </c>
      <c r="AN1365" s="6">
        <v>611</v>
      </c>
      <c r="AO1365" s="6">
        <v>23906</v>
      </c>
      <c r="AP1365" s="6">
        <v>2.12E-2</v>
      </c>
      <c r="AQ1365" s="6">
        <v>0.1414</v>
      </c>
      <c r="AR1365" s="6">
        <v>0.1033</v>
      </c>
      <c r="AT1365" s="6">
        <f t="shared" si="63"/>
        <v>45.411813643926791</v>
      </c>
      <c r="AU1365" s="6">
        <f t="shared" si="64"/>
        <v>177.7896103896104</v>
      </c>
      <c r="AV1365" s="6">
        <f t="shared" si="65"/>
        <v>117.5201916495551</v>
      </c>
      <c r="AW1365" s="7">
        <f t="shared" si="66"/>
        <v>37.481033764068364</v>
      </c>
      <c r="AX1365" s="6">
        <f t="shared" si="67"/>
        <v>36.599671862182113</v>
      </c>
      <c r="AY1365" s="6">
        <f t="shared" si="68"/>
        <v>127.83957219251337</v>
      </c>
      <c r="BA1365" s="6">
        <f>VLOOKUP(A1365, ALL_AP_DATA!$A$2:$F$3600, 6, FALSE)</f>
        <v>8827</v>
      </c>
      <c r="BB1365" s="6">
        <f>VLOOKUP(A1365, projmetadata!$A$2:$D$2036, 4, FALSE)</f>
        <v>726577</v>
      </c>
      <c r="BC1365" s="6" t="e">
        <f t="array" aca="1" ref="BC1365" ca="1">_xludf.IFS(I1365&lt;&gt;0, F1365/I1365, P1365&lt;&gt;0, M1365/P1365, W1365&lt;&gt;0, T1365/W1365, AD1365&lt;&gt;0, AA1365/AD1365, AK1365&lt;&gt;0, AH1365/AK1365, AR1365&lt;&gt;0, AO1365/AR1365, TRUE, 0)</f>
        <v>#NAME?</v>
      </c>
      <c r="BE1365" s="6" t="e">
        <f t="shared" ca="1" si="70"/>
        <v>#NAME?</v>
      </c>
      <c r="BF1365" s="6" t="e">
        <f t="shared" ca="1" si="71"/>
        <v>#NAME?</v>
      </c>
      <c r="BG1365" s="6"/>
      <c r="BH1365" s="6">
        <f>VLOOKUP(A1365, ALL_AP_DATA!$A$2:$D$3600, 3, FALSE)</f>
        <v>5265</v>
      </c>
      <c r="BI1365" s="6">
        <f>VLOOKUP(A1365, ALL_AP_DATA!$A$2:$E$3600, 5, FALSE)</f>
        <v>231398</v>
      </c>
      <c r="BJ1365" s="6">
        <f t="shared" si="69"/>
        <v>26.214795513764585</v>
      </c>
      <c r="BK1365" s="6">
        <f t="shared" si="72"/>
        <v>0.59646539027982326</v>
      </c>
    </row>
    <row r="1366" spans="1:63" ht="15.75" customHeight="1" x14ac:dyDescent="0.2">
      <c r="A1366" s="6" t="s">
        <v>1425</v>
      </c>
      <c r="B1366" s="6" t="s">
        <v>61</v>
      </c>
      <c r="J1366" s="6">
        <v>4</v>
      </c>
      <c r="K1366" s="6">
        <v>23</v>
      </c>
      <c r="L1366" s="6">
        <v>156</v>
      </c>
      <c r="M1366" s="6">
        <v>8145</v>
      </c>
      <c r="N1366" s="6">
        <v>8.9499999999999996E-2</v>
      </c>
      <c r="O1366" s="6">
        <v>0.78</v>
      </c>
      <c r="P1366" s="6">
        <v>0.51719999999999999</v>
      </c>
      <c r="Q1366" s="6">
        <v>7</v>
      </c>
      <c r="R1366" s="6">
        <v>16</v>
      </c>
      <c r="S1366" s="6">
        <v>116</v>
      </c>
      <c r="T1366" s="6">
        <v>5040</v>
      </c>
      <c r="U1366" s="6">
        <v>6.2300000000000001E-2</v>
      </c>
      <c r="V1366" s="6">
        <v>0.57999999999999996</v>
      </c>
      <c r="W1366" s="6">
        <v>0.32</v>
      </c>
      <c r="X1366" s="6">
        <v>26</v>
      </c>
      <c r="Y1366" s="6">
        <v>138</v>
      </c>
      <c r="Z1366" s="6">
        <v>181</v>
      </c>
      <c r="AA1366" s="6">
        <v>9691</v>
      </c>
      <c r="AB1366" s="6">
        <v>0.53700000000000003</v>
      </c>
      <c r="AC1366" s="6">
        <v>0.90500000000000003</v>
      </c>
      <c r="AD1366" s="6">
        <v>0.61529999999999996</v>
      </c>
      <c r="AE1366" s="6">
        <v>4</v>
      </c>
      <c r="AF1366" s="6">
        <v>15</v>
      </c>
      <c r="AG1366" s="6">
        <v>54</v>
      </c>
      <c r="AH1366" s="6">
        <v>1180</v>
      </c>
      <c r="AI1366" s="6">
        <v>5.8400000000000001E-2</v>
      </c>
      <c r="AJ1366" s="6">
        <v>0.27</v>
      </c>
      <c r="AK1366" s="6">
        <v>7.4899999999999994E-2</v>
      </c>
      <c r="AT1366" s="6" t="str">
        <f t="shared" si="63"/>
        <v/>
      </c>
      <c r="AU1366" s="6">
        <f t="shared" si="64"/>
        <v>354.13043478260869</v>
      </c>
      <c r="AV1366" s="6">
        <f t="shared" si="65"/>
        <v>315</v>
      </c>
      <c r="AW1366" s="7">
        <f t="shared" si="66"/>
        <v>70.224637681159422</v>
      </c>
      <c r="AX1366" s="6">
        <f t="shared" si="67"/>
        <v>78.666666666666671</v>
      </c>
      <c r="AY1366" s="6" t="str">
        <f t="shared" si="68"/>
        <v/>
      </c>
      <c r="BA1366" s="6">
        <f>VLOOKUP(A1366, ALL_AP_DATA!$A$2:$F$3600, 6, FALSE)</f>
        <v>257</v>
      </c>
      <c r="BB1366" s="6">
        <f>VLOOKUP(A1366, projmetadata!$A$2:$D$2036, 4, FALSE)</f>
        <v>110052</v>
      </c>
      <c r="BC1366" s="6" t="e">
        <f t="array" aca="1" ref="BC1366" ca="1">_xludf.IFS(I1366&lt;&gt;0, F1366/I1366, P1366&lt;&gt;0, M1366/P1366, W1366&lt;&gt;0, T1366/W1366, AD1366&lt;&gt;0, AA1366/AD1366, AK1366&lt;&gt;0, AH1366/AK1366, AR1366&lt;&gt;0, AO1366/AR1366, TRUE, 0)</f>
        <v>#NAME?</v>
      </c>
      <c r="BE1366" s="6" t="e">
        <f t="shared" ca="1" si="70"/>
        <v>#NAME?</v>
      </c>
      <c r="BF1366" s="6" t="e">
        <f t="shared" ca="1" si="71"/>
        <v>#NAME?</v>
      </c>
      <c r="BG1366" s="6"/>
      <c r="BH1366" s="6">
        <f>VLOOKUP(A1366, ALL_AP_DATA!$A$2:$D$3600, 3, FALSE)</f>
        <v>145</v>
      </c>
      <c r="BI1366" s="6">
        <f>VLOOKUP(A1366, ALL_AP_DATA!$A$2:$E$3600, 5, FALSE)</f>
        <v>15749</v>
      </c>
      <c r="BJ1366" s="6">
        <f t="shared" si="69"/>
        <v>61.280155642023345</v>
      </c>
      <c r="BK1366" s="6">
        <f t="shared" si="72"/>
        <v>0.56420233463035019</v>
      </c>
    </row>
    <row r="1367" spans="1:63" ht="15.75" customHeight="1" x14ac:dyDescent="0.2">
      <c r="A1367" s="6" t="s">
        <v>1426</v>
      </c>
      <c r="B1367" s="6" t="s">
        <v>64</v>
      </c>
      <c r="C1367" s="6">
        <v>122</v>
      </c>
      <c r="D1367" s="6">
        <v>592</v>
      </c>
      <c r="E1367" s="6">
        <v>47</v>
      </c>
      <c r="F1367" s="6">
        <v>1433</v>
      </c>
      <c r="G1367" s="6">
        <v>0.24540000000000001</v>
      </c>
      <c r="H1367" s="6">
        <v>0.49469999999999997</v>
      </c>
      <c r="I1367" s="6">
        <v>0.3569</v>
      </c>
      <c r="Q1367" s="6">
        <v>3</v>
      </c>
      <c r="R1367" s="6">
        <v>6</v>
      </c>
      <c r="S1367" s="6">
        <v>15</v>
      </c>
      <c r="T1367" s="6">
        <v>134</v>
      </c>
      <c r="U1367" s="6">
        <v>2.5000000000000001E-3</v>
      </c>
      <c r="V1367" s="6">
        <v>0.15790000000000001</v>
      </c>
      <c r="W1367" s="6">
        <v>3.3399999999999999E-2</v>
      </c>
      <c r="X1367" s="6">
        <v>98</v>
      </c>
      <c r="Y1367" s="6">
        <v>705</v>
      </c>
      <c r="Z1367" s="6">
        <v>38</v>
      </c>
      <c r="AA1367" s="6">
        <v>1348</v>
      </c>
      <c r="AB1367" s="6">
        <v>0.2923</v>
      </c>
      <c r="AC1367" s="6">
        <v>0.4</v>
      </c>
      <c r="AD1367" s="6">
        <v>0.3357</v>
      </c>
      <c r="AE1367" s="6">
        <v>247</v>
      </c>
      <c r="AF1367" s="6">
        <v>1106</v>
      </c>
      <c r="AG1367" s="6">
        <v>65</v>
      </c>
      <c r="AH1367" s="6">
        <v>1708</v>
      </c>
      <c r="AI1367" s="6">
        <v>0.45850000000000002</v>
      </c>
      <c r="AJ1367" s="6">
        <v>0.68420000000000003</v>
      </c>
      <c r="AK1367" s="6">
        <v>0.4254</v>
      </c>
      <c r="AT1367" s="6">
        <f t="shared" si="63"/>
        <v>2.4206081081081079</v>
      </c>
      <c r="AU1367" s="6" t="str">
        <f t="shared" si="64"/>
        <v/>
      </c>
      <c r="AV1367" s="6">
        <f t="shared" si="65"/>
        <v>22.333333333333332</v>
      </c>
      <c r="AW1367" s="7">
        <f t="shared" si="66"/>
        <v>1.9120567375886526</v>
      </c>
      <c r="AX1367" s="6">
        <f t="shared" si="67"/>
        <v>1.5443037974683544</v>
      </c>
      <c r="AY1367" s="6" t="str">
        <f t="shared" si="68"/>
        <v/>
      </c>
      <c r="BA1367" s="6">
        <f>VLOOKUP(A1367, ALL_AP_DATA!$A$2:$F$3600, 6, FALSE)</f>
        <v>2412</v>
      </c>
      <c r="BB1367" s="6">
        <f>VLOOKUP(A1367, projmetadata!$A$2:$D$2036, 4, FALSE)</f>
        <v>298638</v>
      </c>
      <c r="BC1367" s="6" t="e">
        <f t="array" aca="1" ref="BC1367" ca="1">_xludf.IFS(I1367&lt;&gt;0, F1367/I1367, P1367&lt;&gt;0, M1367/P1367, W1367&lt;&gt;0, T1367/W1367, AD1367&lt;&gt;0, AA1367/AD1367, AK1367&lt;&gt;0, AH1367/AK1367, AR1367&lt;&gt;0, AO1367/AR1367, TRUE, 0)</f>
        <v>#NAME?</v>
      </c>
      <c r="BE1367" s="6" t="e">
        <f t="shared" ca="1" si="70"/>
        <v>#NAME?</v>
      </c>
      <c r="BF1367" s="6" t="e">
        <f t="shared" ca="1" si="71"/>
        <v>#NAME?</v>
      </c>
      <c r="BG1367" s="6"/>
      <c r="BH1367" s="6">
        <f>VLOOKUP(A1367, ALL_AP_DATA!$A$2:$D$3600, 3, FALSE)</f>
        <v>1567</v>
      </c>
      <c r="BI1367" s="6">
        <f>VLOOKUP(A1367, ALL_AP_DATA!$A$2:$E$3600, 5, FALSE)</f>
        <v>4015</v>
      </c>
      <c r="BJ1367" s="6">
        <f t="shared" si="69"/>
        <v>1.6645936981757876</v>
      </c>
      <c r="BK1367" s="6">
        <f t="shared" si="72"/>
        <v>0.64966832504145933</v>
      </c>
    </row>
    <row r="1368" spans="1:63" ht="15.75" customHeight="1" x14ac:dyDescent="0.2">
      <c r="A1368" s="6" t="s">
        <v>1427</v>
      </c>
      <c r="B1368" s="6" t="s">
        <v>61</v>
      </c>
      <c r="Q1368" s="6">
        <v>21</v>
      </c>
      <c r="R1368" s="6">
        <v>99</v>
      </c>
      <c r="S1368" s="6">
        <v>95</v>
      </c>
      <c r="T1368" s="6">
        <v>11271</v>
      </c>
      <c r="U1368" s="6">
        <v>0.1968</v>
      </c>
      <c r="V1368" s="6">
        <v>0.88790000000000002</v>
      </c>
      <c r="W1368" s="6">
        <v>0.80459999999999998</v>
      </c>
      <c r="X1368" s="6">
        <v>22</v>
      </c>
      <c r="Y1368" s="6">
        <v>278</v>
      </c>
      <c r="Z1368" s="6">
        <v>96</v>
      </c>
      <c r="AA1368" s="6">
        <v>10583</v>
      </c>
      <c r="AB1368" s="6">
        <v>0.55269999999999997</v>
      </c>
      <c r="AC1368" s="6">
        <v>0.8972</v>
      </c>
      <c r="AD1368" s="6">
        <v>0.75539999999999996</v>
      </c>
      <c r="AE1368" s="6">
        <v>20</v>
      </c>
      <c r="AF1368" s="6">
        <v>65</v>
      </c>
      <c r="AG1368" s="6">
        <v>46</v>
      </c>
      <c r="AH1368" s="6">
        <v>3075</v>
      </c>
      <c r="AI1368" s="6">
        <v>0.12920000000000001</v>
      </c>
      <c r="AJ1368" s="6">
        <v>0.4299</v>
      </c>
      <c r="AK1368" s="6">
        <v>0.2195</v>
      </c>
      <c r="AT1368" s="6" t="str">
        <f t="shared" si="63"/>
        <v/>
      </c>
      <c r="AU1368" s="6" t="str">
        <f t="shared" si="64"/>
        <v/>
      </c>
      <c r="AV1368" s="6">
        <f t="shared" si="65"/>
        <v>113.84848484848484</v>
      </c>
      <c r="AW1368" s="7">
        <f t="shared" si="66"/>
        <v>38.068345323741006</v>
      </c>
      <c r="AX1368" s="6">
        <f t="shared" si="67"/>
        <v>47.307692307692307</v>
      </c>
      <c r="AY1368" s="6" t="str">
        <f t="shared" si="68"/>
        <v/>
      </c>
      <c r="BA1368" s="6">
        <f>VLOOKUP(A1368, ALL_AP_DATA!$A$2:$F$3600, 6, FALSE)</f>
        <v>503</v>
      </c>
      <c r="BB1368" s="6">
        <f>VLOOKUP(A1368, projmetadata!$A$2:$D$2036, 4, FALSE)</f>
        <v>56705</v>
      </c>
      <c r="BC1368" s="6" t="e">
        <f t="array" aca="1" ref="BC1368" ca="1">_xludf.IFS(I1368&lt;&gt;0, F1368/I1368, P1368&lt;&gt;0, M1368/P1368, W1368&lt;&gt;0, T1368/W1368, AD1368&lt;&gt;0, AA1368/AD1368, AK1368&lt;&gt;0, AH1368/AK1368, AR1368&lt;&gt;0, AO1368/AR1368, TRUE, 0)</f>
        <v>#NAME?</v>
      </c>
      <c r="BE1368" s="6" t="e">
        <f t="shared" ca="1" si="70"/>
        <v>#NAME?</v>
      </c>
      <c r="BF1368" s="6" t="e">
        <f t="shared" ca="1" si="71"/>
        <v>#NAME?</v>
      </c>
      <c r="BG1368" s="6"/>
      <c r="BH1368" s="6">
        <f>VLOOKUP(A1368, ALL_AP_DATA!$A$2:$D$3600, 3, FALSE)</f>
        <v>330</v>
      </c>
      <c r="BI1368" s="6">
        <f>VLOOKUP(A1368, ALL_AP_DATA!$A$2:$E$3600, 5, FALSE)</f>
        <v>14009</v>
      </c>
      <c r="BJ1368" s="6">
        <f t="shared" si="69"/>
        <v>27.85089463220676</v>
      </c>
      <c r="BK1368" s="6">
        <f t="shared" si="72"/>
        <v>0.6560636182902585</v>
      </c>
    </row>
    <row r="1369" spans="1:63" ht="15.75" customHeight="1" x14ac:dyDescent="0.2">
      <c r="A1369" s="6" t="s">
        <v>1428</v>
      </c>
      <c r="B1369" s="6" t="s">
        <v>61</v>
      </c>
      <c r="C1369" s="6">
        <v>3</v>
      </c>
      <c r="D1369" s="6">
        <v>47</v>
      </c>
      <c r="E1369" s="6">
        <v>16</v>
      </c>
      <c r="F1369" s="6">
        <v>647</v>
      </c>
      <c r="G1369" s="6">
        <v>8.7499999999999994E-2</v>
      </c>
      <c r="H1369" s="6">
        <v>4.5999999999999999E-2</v>
      </c>
      <c r="I1369" s="6">
        <v>1.9199999999999998E-2</v>
      </c>
      <c r="J1369" s="6">
        <v>6</v>
      </c>
      <c r="K1369" s="6">
        <v>40</v>
      </c>
      <c r="L1369" s="6">
        <v>181</v>
      </c>
      <c r="M1369" s="6">
        <v>8741</v>
      </c>
      <c r="N1369" s="6">
        <v>7.4499999999999997E-2</v>
      </c>
      <c r="O1369" s="6">
        <v>0.52010000000000001</v>
      </c>
      <c r="P1369" s="6">
        <v>0.25929999999999997</v>
      </c>
      <c r="Q1369" s="6">
        <v>29</v>
      </c>
      <c r="R1369" s="6">
        <v>115</v>
      </c>
      <c r="S1369" s="6">
        <v>293</v>
      </c>
      <c r="T1369" s="6">
        <v>25363</v>
      </c>
      <c r="U1369" s="6">
        <v>0.2142</v>
      </c>
      <c r="V1369" s="6">
        <v>0.84199999999999997</v>
      </c>
      <c r="W1369" s="6">
        <v>0.75249999999999995</v>
      </c>
      <c r="X1369" s="6">
        <v>11</v>
      </c>
      <c r="Y1369" s="6">
        <v>394</v>
      </c>
      <c r="Z1369" s="6">
        <v>297</v>
      </c>
      <c r="AA1369" s="6">
        <v>22179</v>
      </c>
      <c r="AB1369" s="6">
        <v>0.73370000000000002</v>
      </c>
      <c r="AC1369" s="6">
        <v>0.85340000000000005</v>
      </c>
      <c r="AD1369" s="6">
        <v>0.65800000000000003</v>
      </c>
      <c r="AE1369" s="6">
        <v>27</v>
      </c>
      <c r="AF1369" s="6">
        <v>121</v>
      </c>
      <c r="AG1369" s="6">
        <v>176</v>
      </c>
      <c r="AH1369" s="6">
        <v>7595</v>
      </c>
      <c r="AI1369" s="6">
        <v>0.2253</v>
      </c>
      <c r="AJ1369" s="6">
        <v>0.50570000000000004</v>
      </c>
      <c r="AK1369" s="6">
        <v>0.2253</v>
      </c>
      <c r="AL1369" s="6">
        <v>4</v>
      </c>
      <c r="AM1369" s="6">
        <v>49</v>
      </c>
      <c r="AN1369" s="6">
        <v>202</v>
      </c>
      <c r="AO1369" s="6">
        <v>10871</v>
      </c>
      <c r="AP1369" s="6">
        <v>9.1200000000000003E-2</v>
      </c>
      <c r="AQ1369" s="6">
        <v>0.58050000000000002</v>
      </c>
      <c r="AR1369" s="6">
        <v>0.32250000000000001</v>
      </c>
      <c r="AT1369" s="6">
        <f t="shared" si="63"/>
        <v>13.76595744680851</v>
      </c>
      <c r="AU1369" s="6">
        <f t="shared" si="64"/>
        <v>218.52500000000001</v>
      </c>
      <c r="AV1369" s="6">
        <f t="shared" si="65"/>
        <v>220.54782608695652</v>
      </c>
      <c r="AW1369" s="7">
        <f t="shared" si="66"/>
        <v>56.291878172588831</v>
      </c>
      <c r="AX1369" s="6">
        <f t="shared" si="67"/>
        <v>62.768595041322314</v>
      </c>
      <c r="AY1369" s="6">
        <f t="shared" si="68"/>
        <v>221.85714285714286</v>
      </c>
      <c r="BA1369" s="6">
        <f>VLOOKUP(A1369, ALL_AP_DATA!$A$2:$F$3600, 6, FALSE)</f>
        <v>537</v>
      </c>
      <c r="BB1369" s="6">
        <f>VLOOKUP(A1369, projmetadata!$A$2:$D$2036, 4, FALSE)</f>
        <v>76737</v>
      </c>
      <c r="BC1369" s="6" t="e">
        <f t="array" aca="1" ref="BC1369" ca="1">_xludf.IFS(I1369&lt;&gt;0, F1369/I1369, P1369&lt;&gt;0, M1369/P1369, W1369&lt;&gt;0, T1369/W1369, AD1369&lt;&gt;0, AA1369/AD1369, AK1369&lt;&gt;0, AH1369/AK1369, AR1369&lt;&gt;0, AO1369/AR1369, TRUE, 0)</f>
        <v>#NAME?</v>
      </c>
      <c r="BE1369" s="6" t="e">
        <f t="shared" ca="1" si="70"/>
        <v>#NAME?</v>
      </c>
      <c r="BF1369" s="6" t="e">
        <f t="shared" ca="1" si="71"/>
        <v>#NAME?</v>
      </c>
      <c r="BG1369" s="6"/>
      <c r="BH1369" s="6">
        <f>VLOOKUP(A1369, ALL_AP_DATA!$A$2:$D$3600, 3, FALSE)</f>
        <v>417</v>
      </c>
      <c r="BI1369" s="6">
        <f>VLOOKUP(A1369, ALL_AP_DATA!$A$2:$E$3600, 5, FALSE)</f>
        <v>33706</v>
      </c>
      <c r="BJ1369" s="6">
        <f t="shared" si="69"/>
        <v>62.767225325884546</v>
      </c>
      <c r="BK1369" s="6">
        <f t="shared" si="72"/>
        <v>0.77653631284916202</v>
      </c>
    </row>
    <row r="1370" spans="1:63" ht="15.75" customHeight="1" x14ac:dyDescent="0.2">
      <c r="A1370" s="6" t="s">
        <v>1429</v>
      </c>
      <c r="B1370" s="6" t="s">
        <v>61</v>
      </c>
      <c r="J1370" s="6">
        <v>1</v>
      </c>
      <c r="K1370" s="6">
        <v>10</v>
      </c>
      <c r="L1370" s="6">
        <v>44</v>
      </c>
      <c r="M1370" s="6">
        <v>2422</v>
      </c>
      <c r="N1370" s="6">
        <v>6.8500000000000005E-2</v>
      </c>
      <c r="O1370" s="6">
        <v>0.26350000000000001</v>
      </c>
      <c r="P1370" s="6">
        <v>0.13070000000000001</v>
      </c>
      <c r="Q1370" s="6">
        <v>7</v>
      </c>
      <c r="R1370" s="6">
        <v>41</v>
      </c>
      <c r="S1370" s="6">
        <v>157</v>
      </c>
      <c r="T1370" s="6">
        <v>17898</v>
      </c>
      <c r="U1370" s="6">
        <v>0.28079999999999999</v>
      </c>
      <c r="V1370" s="6">
        <v>0.94010000000000005</v>
      </c>
      <c r="W1370" s="6">
        <v>0.96560000000000001</v>
      </c>
      <c r="X1370" s="6">
        <v>1</v>
      </c>
      <c r="Y1370" s="6">
        <v>32</v>
      </c>
      <c r="Z1370" s="6">
        <v>43</v>
      </c>
      <c r="AA1370" s="6">
        <v>2278</v>
      </c>
      <c r="AB1370" s="6">
        <v>0.21920000000000001</v>
      </c>
      <c r="AC1370" s="6">
        <v>0.25750000000000001</v>
      </c>
      <c r="AD1370" s="6">
        <v>0.1229</v>
      </c>
      <c r="AE1370" s="6">
        <v>5</v>
      </c>
      <c r="AF1370" s="6">
        <v>24</v>
      </c>
      <c r="AG1370" s="6">
        <v>138</v>
      </c>
      <c r="AH1370" s="6">
        <v>6298</v>
      </c>
      <c r="AI1370" s="6">
        <v>0.16439999999999999</v>
      </c>
      <c r="AJ1370" s="6">
        <v>0.82630000000000003</v>
      </c>
      <c r="AK1370" s="6">
        <v>0.33979999999999999</v>
      </c>
      <c r="AL1370" s="6">
        <v>1</v>
      </c>
      <c r="AM1370" s="6">
        <v>18</v>
      </c>
      <c r="AN1370" s="6">
        <v>83</v>
      </c>
      <c r="AO1370" s="6">
        <v>12216</v>
      </c>
      <c r="AP1370" s="6">
        <v>0.12330000000000001</v>
      </c>
      <c r="AQ1370" s="6">
        <v>0.497</v>
      </c>
      <c r="AR1370" s="6">
        <v>0.65900000000000003</v>
      </c>
      <c r="AT1370" s="6" t="str">
        <f t="shared" si="63"/>
        <v/>
      </c>
      <c r="AU1370" s="6">
        <f t="shared" si="64"/>
        <v>242.2</v>
      </c>
      <c r="AV1370" s="6">
        <f t="shared" si="65"/>
        <v>436.53658536585368</v>
      </c>
      <c r="AW1370" s="7">
        <f t="shared" si="66"/>
        <v>71.1875</v>
      </c>
      <c r="AX1370" s="6">
        <f t="shared" si="67"/>
        <v>262.41666666666669</v>
      </c>
      <c r="AY1370" s="6">
        <f t="shared" si="68"/>
        <v>678.66666666666663</v>
      </c>
      <c r="BA1370" s="6">
        <f>VLOOKUP(A1370, ALL_AP_DATA!$A$2:$F$3600, 6, FALSE)</f>
        <v>146</v>
      </c>
      <c r="BB1370" s="6">
        <f>VLOOKUP(A1370, projmetadata!$A$2:$D$2036, 4, FALSE)</f>
        <v>48346</v>
      </c>
      <c r="BC1370" s="6" t="e">
        <f t="array" aca="1" ref="BC1370" ca="1">_xludf.IFS(I1370&lt;&gt;0, F1370/I1370, P1370&lt;&gt;0, M1370/P1370, W1370&lt;&gt;0, T1370/W1370, AD1370&lt;&gt;0, AA1370/AD1370, AK1370&lt;&gt;0, AH1370/AK1370, AR1370&lt;&gt;0, AO1370/AR1370, TRUE, 0)</f>
        <v>#NAME?</v>
      </c>
      <c r="BE1370" s="6" t="e">
        <f t="shared" ca="1" si="70"/>
        <v>#NAME?</v>
      </c>
      <c r="BF1370" s="6" t="e">
        <f t="shared" ca="1" si="71"/>
        <v>#NAME?</v>
      </c>
      <c r="BG1370" s="6"/>
      <c r="BH1370" s="6">
        <f>VLOOKUP(A1370, ALL_AP_DATA!$A$2:$D$3600, 3, FALSE)</f>
        <v>70</v>
      </c>
      <c r="BI1370" s="6">
        <f>VLOOKUP(A1370, ALL_AP_DATA!$A$2:$E$3600, 5, FALSE)</f>
        <v>18536</v>
      </c>
      <c r="BJ1370" s="6">
        <f t="shared" si="69"/>
        <v>126.95890410958904</v>
      </c>
      <c r="BK1370" s="6">
        <f t="shared" si="72"/>
        <v>0.47945205479452052</v>
      </c>
    </row>
    <row r="1371" spans="1:63" ht="15.75" customHeight="1" x14ac:dyDescent="0.2">
      <c r="A1371" s="6" t="s">
        <v>1430</v>
      </c>
      <c r="B1371" s="6" t="s">
        <v>64</v>
      </c>
      <c r="Q1371" s="6">
        <v>3</v>
      </c>
      <c r="R1371" s="6">
        <v>12</v>
      </c>
      <c r="S1371" s="6">
        <v>13</v>
      </c>
      <c r="T1371" s="6">
        <v>172</v>
      </c>
      <c r="U1371" s="6">
        <v>4.3999999999999997E-2</v>
      </c>
      <c r="V1371" s="6">
        <v>0.5</v>
      </c>
      <c r="W1371" s="6">
        <v>0.19550000000000001</v>
      </c>
      <c r="X1371" s="6">
        <v>10</v>
      </c>
      <c r="Y1371" s="6">
        <v>87</v>
      </c>
      <c r="Z1371" s="6">
        <v>13</v>
      </c>
      <c r="AA1371" s="6">
        <v>213</v>
      </c>
      <c r="AB1371" s="6">
        <v>0.31869999999999998</v>
      </c>
      <c r="AC1371" s="6">
        <v>0.5</v>
      </c>
      <c r="AD1371" s="6">
        <v>0.24199999999999999</v>
      </c>
      <c r="AE1371" s="6">
        <v>7</v>
      </c>
      <c r="AF1371" s="6">
        <v>38</v>
      </c>
      <c r="AG1371" s="6">
        <v>8</v>
      </c>
      <c r="AH1371" s="6">
        <v>165</v>
      </c>
      <c r="AI1371" s="6">
        <v>0.13919999999999999</v>
      </c>
      <c r="AJ1371" s="6">
        <v>0.30769999999999997</v>
      </c>
      <c r="AK1371" s="6">
        <v>0.1875</v>
      </c>
      <c r="AT1371" s="6" t="str">
        <f t="shared" si="63"/>
        <v/>
      </c>
      <c r="AU1371" s="6" t="str">
        <f t="shared" si="64"/>
        <v/>
      </c>
      <c r="AV1371" s="6">
        <f t="shared" si="65"/>
        <v>14.333333333333334</v>
      </c>
      <c r="AW1371" s="7">
        <f t="shared" si="66"/>
        <v>2.4482758620689653</v>
      </c>
      <c r="AX1371" s="6">
        <f t="shared" si="67"/>
        <v>4.3421052631578947</v>
      </c>
      <c r="AY1371" s="6" t="str">
        <f t="shared" si="68"/>
        <v/>
      </c>
      <c r="BA1371" s="6">
        <f>VLOOKUP(A1371, ALL_AP_DATA!$A$2:$F$3600, 6, FALSE)</f>
        <v>273</v>
      </c>
      <c r="BB1371" s="6">
        <f>VLOOKUP(A1371, projmetadata!$A$2:$D$2036, 4, FALSE)</f>
        <v>16669</v>
      </c>
      <c r="BC1371" s="6" t="e">
        <f t="array" aca="1" ref="BC1371" ca="1">_xludf.IFS(I1371&lt;&gt;0, F1371/I1371, P1371&lt;&gt;0, M1371/P1371, W1371&lt;&gt;0, T1371/W1371, AD1371&lt;&gt;0, AA1371/AD1371, AK1371&lt;&gt;0, AH1371/AK1371, AR1371&lt;&gt;0, AO1371/AR1371, TRUE, 0)</f>
        <v>#NAME?</v>
      </c>
      <c r="BE1371" s="6" t="e">
        <f t="shared" ca="1" si="70"/>
        <v>#NAME?</v>
      </c>
      <c r="BF1371" s="6" t="e">
        <f t="shared" ca="1" si="71"/>
        <v>#NAME?</v>
      </c>
      <c r="BG1371" s="6"/>
      <c r="BH1371" s="6">
        <f>VLOOKUP(A1371, ALL_AP_DATA!$A$2:$D$3600, 3, FALSE)</f>
        <v>116</v>
      </c>
      <c r="BI1371" s="6">
        <f>VLOOKUP(A1371, ALL_AP_DATA!$A$2:$E$3600, 5, FALSE)</f>
        <v>880</v>
      </c>
      <c r="BJ1371" s="6">
        <f t="shared" si="69"/>
        <v>3.2234432234432235</v>
      </c>
      <c r="BK1371" s="6">
        <f t="shared" si="72"/>
        <v>0.4249084249084249</v>
      </c>
    </row>
    <row r="1372" spans="1:63" ht="15.75" customHeight="1" x14ac:dyDescent="0.2">
      <c r="A1372" s="6" t="s">
        <v>1431</v>
      </c>
      <c r="B1372" s="6" t="s">
        <v>61</v>
      </c>
      <c r="Q1372" s="6">
        <v>5</v>
      </c>
      <c r="R1372" s="6">
        <v>10</v>
      </c>
      <c r="S1372" s="6">
        <v>18</v>
      </c>
      <c r="T1372" s="6">
        <v>679</v>
      </c>
      <c r="U1372" s="6">
        <v>5.3499999999999999E-2</v>
      </c>
      <c r="V1372" s="6">
        <v>0.33960000000000001</v>
      </c>
      <c r="W1372" s="6">
        <v>0.224</v>
      </c>
      <c r="X1372" s="6">
        <v>1</v>
      </c>
      <c r="Y1372" s="6">
        <v>28</v>
      </c>
      <c r="Z1372" s="6">
        <v>24</v>
      </c>
      <c r="AA1372" s="6">
        <v>851</v>
      </c>
      <c r="AB1372" s="6">
        <v>0.1497</v>
      </c>
      <c r="AC1372" s="6">
        <v>0.45279999999999998</v>
      </c>
      <c r="AD1372" s="6">
        <v>0.28079999999999999</v>
      </c>
      <c r="AE1372" s="6">
        <v>11</v>
      </c>
      <c r="AF1372" s="6">
        <v>44</v>
      </c>
      <c r="AG1372" s="6">
        <v>26</v>
      </c>
      <c r="AH1372" s="6">
        <v>924</v>
      </c>
      <c r="AI1372" s="6">
        <v>0.23530000000000001</v>
      </c>
      <c r="AJ1372" s="6">
        <v>0.49059999999999998</v>
      </c>
      <c r="AK1372" s="6">
        <v>0.30480000000000002</v>
      </c>
      <c r="AT1372" s="6" t="str">
        <f t="shared" si="63"/>
        <v/>
      </c>
      <c r="AU1372" s="6" t="str">
        <f t="shared" si="64"/>
        <v/>
      </c>
      <c r="AV1372" s="6">
        <f t="shared" si="65"/>
        <v>67.900000000000006</v>
      </c>
      <c r="AW1372" s="7">
        <f t="shared" si="66"/>
        <v>30.392857142857142</v>
      </c>
      <c r="AX1372" s="6">
        <f t="shared" si="67"/>
        <v>21</v>
      </c>
      <c r="AY1372" s="6" t="str">
        <f t="shared" si="68"/>
        <v/>
      </c>
      <c r="BA1372" s="6">
        <f>VLOOKUP(A1372, ALL_AP_DATA!$A$2:$F$3600, 6, FALSE)</f>
        <v>187</v>
      </c>
      <c r="BB1372" s="6">
        <f>VLOOKUP(A1372, projmetadata!$A$2:$D$2036, 4, FALSE)</f>
        <v>20458</v>
      </c>
      <c r="BC1372" s="6" t="e">
        <f t="array" aca="1" ref="BC1372" ca="1">_xludf.IFS(I1372&lt;&gt;0, F1372/I1372, P1372&lt;&gt;0, M1372/P1372, W1372&lt;&gt;0, T1372/W1372, AD1372&lt;&gt;0, AA1372/AD1372, AK1372&lt;&gt;0, AH1372/AK1372, AR1372&lt;&gt;0, AO1372/AR1372, TRUE, 0)</f>
        <v>#NAME?</v>
      </c>
      <c r="BE1372" s="6" t="e">
        <f t="shared" ca="1" si="70"/>
        <v>#NAME?</v>
      </c>
      <c r="BF1372" s="6" t="e">
        <f t="shared" ca="1" si="71"/>
        <v>#NAME?</v>
      </c>
      <c r="BG1372" s="6"/>
      <c r="BH1372" s="6">
        <f>VLOOKUP(A1372, ALL_AP_DATA!$A$2:$D$3600, 3, FALSE)</f>
        <v>65</v>
      </c>
      <c r="BI1372" s="6">
        <f>VLOOKUP(A1372, ALL_AP_DATA!$A$2:$E$3600, 5, FALSE)</f>
        <v>3031</v>
      </c>
      <c r="BJ1372" s="6">
        <f t="shared" si="69"/>
        <v>16.208556149732619</v>
      </c>
      <c r="BK1372" s="6">
        <f t="shared" si="72"/>
        <v>0.34759358288770054</v>
      </c>
    </row>
    <row r="1373" spans="1:63" ht="15.75" customHeight="1" x14ac:dyDescent="0.2">
      <c r="A1373" s="6" t="s">
        <v>1432</v>
      </c>
      <c r="B1373" s="6" t="s">
        <v>61</v>
      </c>
      <c r="J1373" s="6">
        <v>28</v>
      </c>
      <c r="K1373" s="6">
        <v>128</v>
      </c>
      <c r="L1373" s="6">
        <v>577</v>
      </c>
      <c r="M1373" s="6">
        <v>33309</v>
      </c>
      <c r="N1373" s="6">
        <v>0.20710000000000001</v>
      </c>
      <c r="O1373" s="6">
        <v>0.78610000000000002</v>
      </c>
      <c r="P1373" s="6">
        <v>0.57640000000000002</v>
      </c>
      <c r="Q1373" s="6">
        <v>33</v>
      </c>
      <c r="R1373" s="6">
        <v>120</v>
      </c>
      <c r="S1373" s="6">
        <v>589</v>
      </c>
      <c r="T1373" s="6">
        <v>31980</v>
      </c>
      <c r="U1373" s="6">
        <v>0.19420000000000001</v>
      </c>
      <c r="V1373" s="6">
        <v>0.80249999999999999</v>
      </c>
      <c r="W1373" s="6">
        <v>0.5534</v>
      </c>
      <c r="X1373" s="6">
        <v>27</v>
      </c>
      <c r="Y1373" s="6">
        <v>367</v>
      </c>
      <c r="Z1373" s="6">
        <v>696</v>
      </c>
      <c r="AA1373" s="6">
        <v>40923</v>
      </c>
      <c r="AB1373" s="6">
        <v>0.59389999999999998</v>
      </c>
      <c r="AC1373" s="6">
        <v>0.94820000000000004</v>
      </c>
      <c r="AD1373" s="6">
        <v>0.70809999999999995</v>
      </c>
      <c r="AE1373" s="6">
        <v>51</v>
      </c>
      <c r="AF1373" s="6">
        <v>187</v>
      </c>
      <c r="AG1373" s="6">
        <v>579</v>
      </c>
      <c r="AH1373" s="6">
        <v>29720</v>
      </c>
      <c r="AI1373" s="6">
        <v>0.30259999999999998</v>
      </c>
      <c r="AJ1373" s="6">
        <v>0.78879999999999995</v>
      </c>
      <c r="AK1373" s="6">
        <v>0.51419999999999999</v>
      </c>
      <c r="AL1373" s="6">
        <v>17</v>
      </c>
      <c r="AM1373" s="6">
        <v>117</v>
      </c>
      <c r="AN1373" s="6">
        <v>558</v>
      </c>
      <c r="AO1373" s="6">
        <v>31599</v>
      </c>
      <c r="AP1373" s="6">
        <v>0.1893</v>
      </c>
      <c r="AQ1373" s="6">
        <v>0.76019999999999999</v>
      </c>
      <c r="AR1373" s="6">
        <v>0.54679999999999995</v>
      </c>
      <c r="AT1373" s="6" t="str">
        <f t="shared" si="63"/>
        <v/>
      </c>
      <c r="AU1373" s="6">
        <f t="shared" si="64"/>
        <v>260.2265625</v>
      </c>
      <c r="AV1373" s="6">
        <f t="shared" si="65"/>
        <v>266.5</v>
      </c>
      <c r="AW1373" s="7">
        <f t="shared" si="66"/>
        <v>111.50681198910081</v>
      </c>
      <c r="AX1373" s="6">
        <f t="shared" si="67"/>
        <v>158.93048128342247</v>
      </c>
      <c r="AY1373" s="6">
        <f t="shared" si="68"/>
        <v>270.07692307692309</v>
      </c>
      <c r="BA1373" s="6">
        <f>VLOOKUP(A1373, ALL_AP_DATA!$A$2:$F$3600, 6, FALSE)</f>
        <v>618</v>
      </c>
      <c r="BB1373" s="6">
        <f>VLOOKUP(A1373, projmetadata!$A$2:$D$2036, 4, FALSE)</f>
        <v>319366</v>
      </c>
      <c r="BC1373" s="6" t="e">
        <f t="array" aca="1" ref="BC1373" ca="1">_xludf.IFS(I1373&lt;&gt;0, F1373/I1373, P1373&lt;&gt;0, M1373/P1373, W1373&lt;&gt;0, T1373/W1373, AD1373&lt;&gt;0, AA1373/AD1373, AK1373&lt;&gt;0, AH1373/AK1373, AR1373&lt;&gt;0, AO1373/AR1373, TRUE, 0)</f>
        <v>#NAME?</v>
      </c>
      <c r="BE1373" s="6" t="e">
        <f t="shared" ca="1" si="70"/>
        <v>#NAME?</v>
      </c>
      <c r="BF1373" s="6" t="e">
        <f t="shared" ca="1" si="71"/>
        <v>#NAME?</v>
      </c>
      <c r="BG1373" s="6"/>
      <c r="BH1373" s="6">
        <f>VLOOKUP(A1373, ALL_AP_DATA!$A$2:$D$3600, 3, FALSE)</f>
        <v>412</v>
      </c>
      <c r="BI1373" s="6">
        <f>VLOOKUP(A1373, ALL_AP_DATA!$A$2:$E$3600, 5, FALSE)</f>
        <v>57793</v>
      </c>
      <c r="BJ1373" s="6">
        <f t="shared" si="69"/>
        <v>93.516181229773466</v>
      </c>
      <c r="BK1373" s="6">
        <f t="shared" si="72"/>
        <v>0.66666666666666663</v>
      </c>
    </row>
    <row r="1374" spans="1:63" ht="15.75" customHeight="1" x14ac:dyDescent="0.2">
      <c r="A1374" s="6" t="s">
        <v>1433</v>
      </c>
      <c r="B1374" s="6" t="s">
        <v>61</v>
      </c>
      <c r="C1374" s="6">
        <v>1</v>
      </c>
      <c r="D1374" s="6">
        <v>2</v>
      </c>
      <c r="E1374" s="6">
        <v>0</v>
      </c>
      <c r="F1374" s="6">
        <v>0</v>
      </c>
      <c r="G1374" s="6">
        <v>6.4999999999999997E-3</v>
      </c>
      <c r="H1374" s="6">
        <v>0</v>
      </c>
      <c r="I1374" s="6">
        <v>0</v>
      </c>
      <c r="Q1374" s="6">
        <v>9</v>
      </c>
      <c r="R1374" s="6">
        <v>33</v>
      </c>
      <c r="S1374" s="6">
        <v>87</v>
      </c>
      <c r="T1374" s="6">
        <v>7817</v>
      </c>
      <c r="U1374" s="6">
        <v>0.1075</v>
      </c>
      <c r="V1374" s="6">
        <v>0.81310000000000004</v>
      </c>
      <c r="W1374" s="6">
        <v>0.64729999999999999</v>
      </c>
      <c r="X1374" s="6">
        <v>6</v>
      </c>
      <c r="Y1374" s="6">
        <v>38</v>
      </c>
      <c r="Z1374" s="6">
        <v>2</v>
      </c>
      <c r="AA1374" s="6">
        <v>262</v>
      </c>
      <c r="AB1374" s="6">
        <v>0.12379999999999999</v>
      </c>
      <c r="AC1374" s="6">
        <v>1.8700000000000001E-2</v>
      </c>
      <c r="AD1374" s="6">
        <v>2.1700000000000001E-2</v>
      </c>
      <c r="AE1374" s="6">
        <v>13</v>
      </c>
      <c r="AF1374" s="6">
        <v>54</v>
      </c>
      <c r="AG1374" s="6">
        <v>63</v>
      </c>
      <c r="AH1374" s="6">
        <v>5367</v>
      </c>
      <c r="AI1374" s="6">
        <v>0.1759</v>
      </c>
      <c r="AJ1374" s="6">
        <v>0.58879999999999999</v>
      </c>
      <c r="AK1374" s="6">
        <v>0.44440000000000002</v>
      </c>
      <c r="AL1374" s="6">
        <v>1</v>
      </c>
      <c r="AM1374" s="6">
        <v>14</v>
      </c>
      <c r="AN1374" s="6">
        <v>45</v>
      </c>
      <c r="AO1374" s="6">
        <v>3505</v>
      </c>
      <c r="AP1374" s="6">
        <v>4.5600000000000002E-2</v>
      </c>
      <c r="AQ1374" s="6">
        <v>0.42059999999999997</v>
      </c>
      <c r="AR1374" s="6">
        <v>0.29020000000000001</v>
      </c>
      <c r="AT1374" s="6">
        <f t="shared" si="63"/>
        <v>0</v>
      </c>
      <c r="AU1374" s="6" t="str">
        <f t="shared" si="64"/>
        <v/>
      </c>
      <c r="AV1374" s="6">
        <f t="shared" si="65"/>
        <v>236.87878787878788</v>
      </c>
      <c r="AW1374" s="7">
        <f t="shared" si="66"/>
        <v>6.8947368421052628</v>
      </c>
      <c r="AX1374" s="6">
        <f t="shared" si="67"/>
        <v>99.388888888888886</v>
      </c>
      <c r="AY1374" s="6">
        <f t="shared" si="68"/>
        <v>250.35714285714286</v>
      </c>
      <c r="BA1374" s="6">
        <f>VLOOKUP(A1374, ALL_AP_DATA!$A$2:$F$3600, 6, FALSE)</f>
        <v>307</v>
      </c>
      <c r="BB1374" s="6">
        <f>VLOOKUP(A1374, projmetadata!$A$2:$D$2036, 4, FALSE)</f>
        <v>25533</v>
      </c>
      <c r="BC1374" s="6" t="e">
        <f t="array" aca="1" ref="BC1374" ca="1">_xludf.IFS(I1374&lt;&gt;0, F1374/I1374, P1374&lt;&gt;0, M1374/P1374, W1374&lt;&gt;0, T1374/W1374, AD1374&lt;&gt;0, AA1374/AD1374, AK1374&lt;&gt;0, AH1374/AK1374, AR1374&lt;&gt;0, AO1374/AR1374, TRUE, 0)</f>
        <v>#NAME?</v>
      </c>
      <c r="BE1374" s="6" t="e">
        <f t="shared" ca="1" si="70"/>
        <v>#NAME?</v>
      </c>
      <c r="BF1374" s="6" t="e">
        <f t="shared" ca="1" si="71"/>
        <v>#NAME?</v>
      </c>
      <c r="BG1374" s="6"/>
      <c r="BH1374" s="6">
        <f>VLOOKUP(A1374, ALL_AP_DATA!$A$2:$D$3600, 3, FALSE)</f>
        <v>104</v>
      </c>
      <c r="BI1374" s="6">
        <f>VLOOKUP(A1374, ALL_AP_DATA!$A$2:$E$3600, 5, FALSE)</f>
        <v>12076</v>
      </c>
      <c r="BJ1374" s="6">
        <f t="shared" si="69"/>
        <v>39.335504885993487</v>
      </c>
      <c r="BK1374" s="6">
        <f t="shared" si="72"/>
        <v>0.33876221498371334</v>
      </c>
    </row>
    <row r="1375" spans="1:63" ht="15.75" customHeight="1" x14ac:dyDescent="0.2">
      <c r="A1375" s="6" t="s">
        <v>1434</v>
      </c>
      <c r="B1375" s="6" t="s">
        <v>61</v>
      </c>
      <c r="Q1375" s="6">
        <v>6</v>
      </c>
      <c r="R1375" s="6">
        <v>21</v>
      </c>
      <c r="S1375" s="6">
        <v>14</v>
      </c>
      <c r="T1375" s="6">
        <v>1987</v>
      </c>
      <c r="U1375" s="6">
        <v>0.128</v>
      </c>
      <c r="V1375" s="6">
        <v>0.56000000000000005</v>
      </c>
      <c r="W1375" s="6">
        <v>0.89749999999999996</v>
      </c>
      <c r="X1375" s="6">
        <v>2</v>
      </c>
      <c r="Y1375" s="6">
        <v>8</v>
      </c>
      <c r="Z1375" s="6">
        <v>3</v>
      </c>
      <c r="AA1375" s="6">
        <v>39</v>
      </c>
      <c r="AB1375" s="6">
        <v>4.8800000000000003E-2</v>
      </c>
      <c r="AC1375" s="6">
        <v>0.12</v>
      </c>
      <c r="AD1375" s="6">
        <v>1.7600000000000001E-2</v>
      </c>
      <c r="AE1375" s="6">
        <v>3</v>
      </c>
      <c r="AF1375" s="6">
        <v>15</v>
      </c>
      <c r="AG1375" s="6">
        <v>0</v>
      </c>
      <c r="AH1375" s="6">
        <v>0</v>
      </c>
      <c r="AI1375" s="6">
        <v>9.1499999999999998E-2</v>
      </c>
      <c r="AJ1375" s="6">
        <v>0</v>
      </c>
      <c r="AK1375" s="6">
        <v>0</v>
      </c>
      <c r="AT1375" s="6" t="str">
        <f t="shared" si="63"/>
        <v/>
      </c>
      <c r="AU1375" s="6" t="str">
        <f t="shared" si="64"/>
        <v/>
      </c>
      <c r="AV1375" s="6">
        <f t="shared" si="65"/>
        <v>94.61904761904762</v>
      </c>
      <c r="AW1375" s="7">
        <f t="shared" si="66"/>
        <v>4.875</v>
      </c>
      <c r="AX1375" s="6">
        <f t="shared" si="67"/>
        <v>0</v>
      </c>
      <c r="AY1375" s="6" t="str">
        <f t="shared" si="68"/>
        <v/>
      </c>
      <c r="BA1375" s="6">
        <f>VLOOKUP(A1375, ALL_AP_DATA!$A$2:$F$3600, 6, FALSE)</f>
        <v>164</v>
      </c>
      <c r="BB1375" s="6">
        <f>VLOOKUP(A1375, projmetadata!$A$2:$D$2036, 4, FALSE)</f>
        <v>43802</v>
      </c>
      <c r="BC1375" s="6" t="e">
        <f t="array" aca="1" ref="BC1375" ca="1">_xludf.IFS(I1375&lt;&gt;0, F1375/I1375, P1375&lt;&gt;0, M1375/P1375, W1375&lt;&gt;0, T1375/W1375, AD1375&lt;&gt;0, AA1375/AD1375, AK1375&lt;&gt;0, AH1375/AK1375, AR1375&lt;&gt;0, AO1375/AR1375, TRUE, 0)</f>
        <v>#NAME?</v>
      </c>
      <c r="BE1375" s="6" t="e">
        <f t="shared" ca="1" si="70"/>
        <v>#NAME?</v>
      </c>
      <c r="BF1375" s="6" t="e">
        <f t="shared" ca="1" si="71"/>
        <v>#NAME?</v>
      </c>
      <c r="BG1375" s="6"/>
      <c r="BH1375" s="6">
        <f>VLOOKUP(A1375, ALL_AP_DATA!$A$2:$D$3600, 3, FALSE)</f>
        <v>43</v>
      </c>
      <c r="BI1375" s="6">
        <f>VLOOKUP(A1375, ALL_AP_DATA!$A$2:$E$3600, 5, FALSE)</f>
        <v>2214</v>
      </c>
      <c r="BJ1375" s="6">
        <f t="shared" si="69"/>
        <v>13.5</v>
      </c>
      <c r="BK1375" s="6">
        <f t="shared" si="72"/>
        <v>0.26219512195121952</v>
      </c>
    </row>
    <row r="1376" spans="1:63" ht="15.75" customHeight="1" x14ac:dyDescent="0.2">
      <c r="A1376" s="6" t="s">
        <v>1435</v>
      </c>
      <c r="B1376" s="6" t="s">
        <v>64</v>
      </c>
      <c r="C1376" s="6">
        <v>10</v>
      </c>
      <c r="D1376" s="6">
        <v>36</v>
      </c>
      <c r="E1376" s="6">
        <v>60</v>
      </c>
      <c r="F1376" s="6">
        <v>2463</v>
      </c>
      <c r="G1376" s="6">
        <v>5.2900000000000003E-2</v>
      </c>
      <c r="H1376" s="6">
        <v>0.50849999999999995</v>
      </c>
      <c r="I1376" s="6">
        <v>0.18559999999999999</v>
      </c>
      <c r="Q1376" s="6">
        <v>11</v>
      </c>
      <c r="R1376" s="6">
        <v>27</v>
      </c>
      <c r="S1376" s="6">
        <v>63</v>
      </c>
      <c r="T1376" s="6">
        <v>6724</v>
      </c>
      <c r="U1376" s="6">
        <v>3.9699999999999999E-2</v>
      </c>
      <c r="V1376" s="6">
        <v>0.53390000000000004</v>
      </c>
      <c r="W1376" s="6">
        <v>0.50680000000000003</v>
      </c>
      <c r="X1376" s="6">
        <v>20</v>
      </c>
      <c r="Y1376" s="6">
        <v>301</v>
      </c>
      <c r="Z1376" s="6">
        <v>65</v>
      </c>
      <c r="AA1376" s="6">
        <v>2370</v>
      </c>
      <c r="AB1376" s="6">
        <v>0.44259999999999999</v>
      </c>
      <c r="AC1376" s="6">
        <v>0.55079999999999996</v>
      </c>
      <c r="AD1376" s="6">
        <v>0.17860000000000001</v>
      </c>
      <c r="AE1376" s="6">
        <v>55</v>
      </c>
      <c r="AF1376" s="6">
        <v>341</v>
      </c>
      <c r="AG1376" s="6">
        <v>103</v>
      </c>
      <c r="AH1376" s="6">
        <v>11022</v>
      </c>
      <c r="AI1376" s="6">
        <v>0.50149999999999995</v>
      </c>
      <c r="AJ1376" s="6">
        <v>0.87290000000000001</v>
      </c>
      <c r="AK1376" s="6">
        <v>0.83069999999999999</v>
      </c>
      <c r="AT1376" s="6">
        <f t="shared" si="63"/>
        <v>68.416666666666671</v>
      </c>
      <c r="AU1376" s="6" t="str">
        <f t="shared" si="64"/>
        <v/>
      </c>
      <c r="AV1376" s="6">
        <f t="shared" si="65"/>
        <v>249.03703703703704</v>
      </c>
      <c r="AW1376" s="7">
        <f t="shared" si="66"/>
        <v>7.8737541528239205</v>
      </c>
      <c r="AX1376" s="6">
        <f t="shared" si="67"/>
        <v>32.322580645161288</v>
      </c>
      <c r="AY1376" s="6" t="str">
        <f t="shared" si="68"/>
        <v/>
      </c>
      <c r="BA1376" s="6">
        <f>VLOOKUP(A1376, ALL_AP_DATA!$A$2:$F$3600, 6, FALSE)</f>
        <v>680</v>
      </c>
      <c r="BB1376" s="6">
        <f>VLOOKUP(A1376, projmetadata!$A$2:$D$2036, 4, FALSE)</f>
        <v>54643</v>
      </c>
      <c r="BC1376" s="6" t="e">
        <f t="array" aca="1" ref="BC1376" ca="1">_xludf.IFS(I1376&lt;&gt;0, F1376/I1376, P1376&lt;&gt;0, M1376/P1376, W1376&lt;&gt;0, T1376/W1376, AD1376&lt;&gt;0, AA1376/AD1376, AK1376&lt;&gt;0, AH1376/AK1376, AR1376&lt;&gt;0, AO1376/AR1376, TRUE, 0)</f>
        <v>#NAME?</v>
      </c>
      <c r="BE1376" s="6" t="e">
        <f t="shared" ca="1" si="70"/>
        <v>#NAME?</v>
      </c>
      <c r="BF1376" s="6" t="e">
        <f t="shared" ca="1" si="71"/>
        <v>#NAME?</v>
      </c>
      <c r="BG1376" s="6"/>
      <c r="BH1376" s="6">
        <f>VLOOKUP(A1376, ALL_AP_DATA!$A$2:$D$3600, 3, FALSE)</f>
        <v>453</v>
      </c>
      <c r="BI1376" s="6">
        <f>VLOOKUP(A1376, ALL_AP_DATA!$A$2:$E$3600, 5, FALSE)</f>
        <v>13268</v>
      </c>
      <c r="BJ1376" s="6">
        <f t="shared" si="69"/>
        <v>19.511764705882353</v>
      </c>
      <c r="BK1376" s="6">
        <f t="shared" si="72"/>
        <v>0.66617647058823526</v>
      </c>
    </row>
    <row r="1377" spans="1:63" ht="15.75" customHeight="1" x14ac:dyDescent="0.2">
      <c r="A1377" s="6" t="s">
        <v>1436</v>
      </c>
      <c r="B1377" s="6" t="s">
        <v>64</v>
      </c>
      <c r="C1377" s="6">
        <v>1</v>
      </c>
      <c r="D1377" s="6">
        <v>2</v>
      </c>
      <c r="E1377" s="6">
        <v>0</v>
      </c>
      <c r="F1377" s="6">
        <v>0</v>
      </c>
      <c r="G1377" s="6">
        <v>1.5299999999999999E-2</v>
      </c>
      <c r="H1377" s="6">
        <v>0</v>
      </c>
      <c r="I1377" s="6">
        <v>0</v>
      </c>
      <c r="X1377" s="6">
        <v>2</v>
      </c>
      <c r="Y1377" s="6">
        <v>31</v>
      </c>
      <c r="Z1377" s="6">
        <v>4</v>
      </c>
      <c r="AA1377" s="6">
        <v>74</v>
      </c>
      <c r="AB1377" s="6">
        <v>0.2366</v>
      </c>
      <c r="AC1377" s="6">
        <v>0.66669999999999996</v>
      </c>
      <c r="AD1377" s="6">
        <v>0.39779999999999999</v>
      </c>
      <c r="AE1377" s="6">
        <v>11</v>
      </c>
      <c r="AF1377" s="6">
        <v>53</v>
      </c>
      <c r="AG1377" s="6">
        <v>6</v>
      </c>
      <c r="AH1377" s="6">
        <v>106</v>
      </c>
      <c r="AI1377" s="6">
        <v>0.40460000000000002</v>
      </c>
      <c r="AJ1377" s="6">
        <v>1</v>
      </c>
      <c r="AK1377" s="6">
        <v>0.56989999999999996</v>
      </c>
      <c r="AT1377" s="6">
        <f t="shared" si="63"/>
        <v>0</v>
      </c>
      <c r="AU1377" s="6" t="str">
        <f t="shared" si="64"/>
        <v/>
      </c>
      <c r="AV1377" s="6" t="str">
        <f t="shared" si="65"/>
        <v/>
      </c>
      <c r="AW1377" s="7">
        <f t="shared" si="66"/>
        <v>2.3870967741935485</v>
      </c>
      <c r="AX1377" s="6">
        <f t="shared" si="67"/>
        <v>2</v>
      </c>
      <c r="AY1377" s="6" t="str">
        <f t="shared" si="68"/>
        <v/>
      </c>
      <c r="BA1377" s="6">
        <f>VLOOKUP(A1377, ALL_AP_DATA!$A$2:$F$3600, 6, FALSE)</f>
        <v>131</v>
      </c>
      <c r="BB1377" s="6">
        <f>VLOOKUP(A1377, projmetadata!$A$2:$D$2036, 4, FALSE)</f>
        <v>7356</v>
      </c>
      <c r="BC1377" s="6" t="e">
        <f t="array" aca="1" ref="BC1377" ca="1">_xludf.IFS(I1377&lt;&gt;0, F1377/I1377, P1377&lt;&gt;0, M1377/P1377, W1377&lt;&gt;0, T1377/W1377, AD1377&lt;&gt;0, AA1377/AD1377, AK1377&lt;&gt;0, AH1377/AK1377, AR1377&lt;&gt;0, AO1377/AR1377, TRUE, 0)</f>
        <v>#NAME?</v>
      </c>
      <c r="BE1377" s="6" t="e">
        <f t="shared" ca="1" si="70"/>
        <v>#NAME?</v>
      </c>
      <c r="BF1377" s="6" t="e">
        <f t="shared" ca="1" si="71"/>
        <v>#NAME?</v>
      </c>
      <c r="BG1377" s="6"/>
      <c r="BH1377" s="6">
        <f>VLOOKUP(A1377, ALL_AP_DATA!$A$2:$D$3600, 3, FALSE)</f>
        <v>70</v>
      </c>
      <c r="BI1377" s="6">
        <f>VLOOKUP(A1377, ALL_AP_DATA!$A$2:$E$3600, 5, FALSE)</f>
        <v>186</v>
      </c>
      <c r="BJ1377" s="6">
        <f t="shared" si="69"/>
        <v>1.4198473282442747</v>
      </c>
      <c r="BK1377" s="6">
        <f t="shared" si="72"/>
        <v>0.53435114503816794</v>
      </c>
    </row>
    <row r="1378" spans="1:63" ht="15.75" customHeight="1" x14ac:dyDescent="0.2">
      <c r="A1378" s="6" t="s">
        <v>1437</v>
      </c>
      <c r="B1378" s="6" t="s">
        <v>64</v>
      </c>
      <c r="C1378" s="6">
        <v>8</v>
      </c>
      <c r="D1378" s="6">
        <v>22</v>
      </c>
      <c r="E1378" s="6">
        <v>5</v>
      </c>
      <c r="F1378" s="6">
        <v>380</v>
      </c>
      <c r="G1378" s="6">
        <v>9.2100000000000001E-2</v>
      </c>
      <c r="H1378" s="6">
        <v>0.1515</v>
      </c>
      <c r="I1378" s="6">
        <v>7.8600000000000003E-2</v>
      </c>
      <c r="Q1378" s="6">
        <v>1</v>
      </c>
      <c r="R1378" s="6">
        <v>3</v>
      </c>
      <c r="S1378" s="6">
        <v>5</v>
      </c>
      <c r="T1378" s="6">
        <v>342</v>
      </c>
      <c r="U1378" s="6">
        <v>1.26E-2</v>
      </c>
      <c r="V1378" s="6">
        <v>0.1515</v>
      </c>
      <c r="W1378" s="6">
        <v>7.0699999999999999E-2</v>
      </c>
      <c r="X1378" s="6">
        <v>4</v>
      </c>
      <c r="Y1378" s="6">
        <v>26</v>
      </c>
      <c r="Z1378" s="6">
        <v>6</v>
      </c>
      <c r="AA1378" s="6">
        <v>1013</v>
      </c>
      <c r="AB1378" s="6">
        <v>0.10879999999999999</v>
      </c>
      <c r="AC1378" s="6">
        <v>0.18179999999999999</v>
      </c>
      <c r="AD1378" s="6">
        <v>0.20949999999999999</v>
      </c>
      <c r="AE1378" s="6">
        <v>5</v>
      </c>
      <c r="AF1378" s="6">
        <v>45</v>
      </c>
      <c r="AG1378" s="6">
        <v>15</v>
      </c>
      <c r="AH1378" s="6">
        <v>1551</v>
      </c>
      <c r="AI1378" s="6">
        <v>0.1883</v>
      </c>
      <c r="AJ1378" s="6">
        <v>0.45450000000000002</v>
      </c>
      <c r="AK1378" s="6">
        <v>0.32079999999999997</v>
      </c>
      <c r="AT1378" s="6">
        <f t="shared" si="63"/>
        <v>17.272727272727273</v>
      </c>
      <c r="AU1378" s="6" t="str">
        <f t="shared" si="64"/>
        <v/>
      </c>
      <c r="AV1378" s="6">
        <f t="shared" si="65"/>
        <v>114</v>
      </c>
      <c r="AW1378" s="7">
        <f t="shared" si="66"/>
        <v>38.96153846153846</v>
      </c>
      <c r="AX1378" s="6">
        <f t="shared" si="67"/>
        <v>34.466666666666669</v>
      </c>
      <c r="AY1378" s="6" t="str">
        <f t="shared" si="68"/>
        <v/>
      </c>
      <c r="BA1378" s="6">
        <f>VLOOKUP(A1378, ALL_AP_DATA!$A$2:$F$3600, 6, FALSE)</f>
        <v>239</v>
      </c>
      <c r="BB1378" s="6">
        <f>VLOOKUP(A1378, projmetadata!$A$2:$D$2036, 4, FALSE)</f>
        <v>17074</v>
      </c>
      <c r="BC1378" s="6" t="e">
        <f t="array" aca="1" ref="BC1378" ca="1">_xludf.IFS(I1378&lt;&gt;0, F1378/I1378, P1378&lt;&gt;0, M1378/P1378, W1378&lt;&gt;0, T1378/W1378, AD1378&lt;&gt;0, AA1378/AD1378, AK1378&lt;&gt;0, AH1378/AK1378, AR1378&lt;&gt;0, AO1378/AR1378, TRUE, 0)</f>
        <v>#NAME?</v>
      </c>
      <c r="BE1378" s="6" t="e">
        <f t="shared" ca="1" si="70"/>
        <v>#NAME?</v>
      </c>
      <c r="BF1378" s="6" t="e">
        <f t="shared" ca="1" si="71"/>
        <v>#NAME?</v>
      </c>
      <c r="BG1378" s="6"/>
      <c r="BH1378" s="6">
        <f>VLOOKUP(A1378, ALL_AP_DATA!$A$2:$D$3600, 3, FALSE)</f>
        <v>76</v>
      </c>
      <c r="BI1378" s="6">
        <f>VLOOKUP(A1378, ALL_AP_DATA!$A$2:$E$3600, 5, FALSE)</f>
        <v>4835</v>
      </c>
      <c r="BJ1378" s="6">
        <f t="shared" si="69"/>
        <v>20.230125523012553</v>
      </c>
      <c r="BK1378" s="6">
        <f t="shared" si="72"/>
        <v>0.31799163179916318</v>
      </c>
    </row>
    <row r="1379" spans="1:63" ht="15.75" customHeight="1" x14ac:dyDescent="0.2">
      <c r="A1379" s="6" t="s">
        <v>1438</v>
      </c>
      <c r="B1379" s="6" t="s">
        <v>61</v>
      </c>
      <c r="Q1379" s="6">
        <v>4</v>
      </c>
      <c r="R1379" s="6">
        <v>10</v>
      </c>
      <c r="S1379" s="6">
        <v>22</v>
      </c>
      <c r="T1379" s="6">
        <v>1615</v>
      </c>
      <c r="U1379" s="6">
        <v>1.84E-2</v>
      </c>
      <c r="V1379" s="6">
        <v>0.36670000000000003</v>
      </c>
      <c r="W1379" s="6">
        <v>0.2281</v>
      </c>
      <c r="X1379" s="6">
        <v>2</v>
      </c>
      <c r="Y1379" s="6">
        <v>11</v>
      </c>
      <c r="Z1379" s="6">
        <v>0</v>
      </c>
      <c r="AA1379" s="6">
        <v>0</v>
      </c>
      <c r="AB1379" s="6">
        <v>2.0299999999999999E-2</v>
      </c>
      <c r="AC1379" s="6">
        <v>0</v>
      </c>
      <c r="AD1379" s="6">
        <v>0</v>
      </c>
      <c r="AE1379" s="6">
        <v>4</v>
      </c>
      <c r="AF1379" s="6">
        <v>17</v>
      </c>
      <c r="AG1379" s="6">
        <v>5</v>
      </c>
      <c r="AH1379" s="6">
        <v>111</v>
      </c>
      <c r="AI1379" s="6">
        <v>3.1300000000000001E-2</v>
      </c>
      <c r="AJ1379" s="6">
        <v>8.3299999999999999E-2</v>
      </c>
      <c r="AK1379" s="6">
        <v>1.5699999999999999E-2</v>
      </c>
      <c r="AT1379" s="6" t="str">
        <f t="shared" si="63"/>
        <v/>
      </c>
      <c r="AU1379" s="6" t="str">
        <f t="shared" si="64"/>
        <v/>
      </c>
      <c r="AV1379" s="6">
        <f t="shared" si="65"/>
        <v>161.5</v>
      </c>
      <c r="AW1379" s="7">
        <f t="shared" si="66"/>
        <v>0</v>
      </c>
      <c r="AX1379" s="6">
        <f t="shared" si="67"/>
        <v>6.5294117647058822</v>
      </c>
      <c r="AY1379" s="6" t="str">
        <f t="shared" si="68"/>
        <v/>
      </c>
      <c r="BA1379" s="6">
        <f>VLOOKUP(A1379, ALL_AP_DATA!$A$2:$F$3600, 6, FALSE)</f>
        <v>543</v>
      </c>
      <c r="BB1379" s="6">
        <f>VLOOKUP(A1379, projmetadata!$A$2:$D$2036, 4, FALSE)</f>
        <v>73018</v>
      </c>
      <c r="BC1379" s="6" t="e">
        <f t="array" aca="1" ref="BC1379" ca="1">_xludf.IFS(I1379&lt;&gt;0, F1379/I1379, P1379&lt;&gt;0, M1379/P1379, W1379&lt;&gt;0, T1379/W1379, AD1379&lt;&gt;0, AA1379/AD1379, AK1379&lt;&gt;0, AH1379/AK1379, AR1379&lt;&gt;0, AO1379/AR1379, TRUE, 0)</f>
        <v>#NAME?</v>
      </c>
      <c r="BE1379" s="6" t="e">
        <f t="shared" ca="1" si="70"/>
        <v>#NAME?</v>
      </c>
      <c r="BF1379" s="6" t="e">
        <f t="shared" ca="1" si="71"/>
        <v>#NAME?</v>
      </c>
      <c r="BG1379" s="6"/>
      <c r="BH1379" s="6">
        <f>VLOOKUP(A1379, ALL_AP_DATA!$A$2:$D$3600, 3, FALSE)</f>
        <v>37</v>
      </c>
      <c r="BI1379" s="6">
        <f>VLOOKUP(A1379, ALL_AP_DATA!$A$2:$E$3600, 5, FALSE)</f>
        <v>7079</v>
      </c>
      <c r="BJ1379" s="6">
        <f t="shared" si="69"/>
        <v>13.036832412523021</v>
      </c>
      <c r="BK1379" s="6">
        <f t="shared" si="72"/>
        <v>6.8139963167587483E-2</v>
      </c>
    </row>
    <row r="1380" spans="1:63" ht="15.75" customHeight="1" x14ac:dyDescent="0.2">
      <c r="A1380" s="6" t="s">
        <v>1439</v>
      </c>
      <c r="B1380" s="6" t="s">
        <v>64</v>
      </c>
      <c r="C1380" s="6">
        <v>1</v>
      </c>
      <c r="D1380" s="6">
        <v>10</v>
      </c>
      <c r="E1380" s="6">
        <v>109</v>
      </c>
      <c r="F1380" s="6">
        <v>1794</v>
      </c>
      <c r="G1380" s="6">
        <v>8.3299999999999999E-2</v>
      </c>
      <c r="H1380" s="6">
        <v>0.67279999999999995</v>
      </c>
      <c r="I1380" s="6">
        <v>0.3145</v>
      </c>
      <c r="J1380" s="6">
        <v>1</v>
      </c>
      <c r="K1380" s="6">
        <v>28</v>
      </c>
      <c r="L1380" s="6">
        <v>132</v>
      </c>
      <c r="M1380" s="6">
        <v>4433</v>
      </c>
      <c r="N1380" s="6">
        <v>0.23330000000000001</v>
      </c>
      <c r="O1380" s="6">
        <v>0.81479999999999997</v>
      </c>
      <c r="P1380" s="6">
        <v>0.77700000000000002</v>
      </c>
      <c r="Q1380" s="6">
        <v>5</v>
      </c>
      <c r="R1380" s="6">
        <v>26</v>
      </c>
      <c r="S1380" s="6">
        <v>85</v>
      </c>
      <c r="T1380" s="6">
        <v>3333</v>
      </c>
      <c r="U1380" s="6">
        <v>0.2167</v>
      </c>
      <c r="V1380" s="6">
        <v>0.52470000000000006</v>
      </c>
      <c r="W1380" s="6">
        <v>0.58420000000000005</v>
      </c>
      <c r="X1380" s="6">
        <v>2</v>
      </c>
      <c r="Y1380" s="6">
        <v>11</v>
      </c>
      <c r="Z1380" s="6">
        <v>106</v>
      </c>
      <c r="AA1380" s="6">
        <v>1742</v>
      </c>
      <c r="AB1380" s="6">
        <v>9.1700000000000004E-2</v>
      </c>
      <c r="AC1380" s="6">
        <v>0.65429999999999999</v>
      </c>
      <c r="AD1380" s="6">
        <v>0.30530000000000002</v>
      </c>
      <c r="AE1380" s="6">
        <v>3</v>
      </c>
      <c r="AF1380" s="6">
        <v>10</v>
      </c>
      <c r="AG1380" s="6">
        <v>80</v>
      </c>
      <c r="AH1380" s="6">
        <v>1348</v>
      </c>
      <c r="AI1380" s="6">
        <v>8.3299999999999999E-2</v>
      </c>
      <c r="AJ1380" s="6">
        <v>0.49380000000000002</v>
      </c>
      <c r="AK1380" s="6">
        <v>0.23630000000000001</v>
      </c>
      <c r="AL1380" s="6">
        <v>1</v>
      </c>
      <c r="AM1380" s="6">
        <v>28</v>
      </c>
      <c r="AN1380" s="6">
        <v>132</v>
      </c>
      <c r="AO1380" s="6">
        <v>4433</v>
      </c>
      <c r="AP1380" s="6">
        <v>0.23330000000000001</v>
      </c>
      <c r="AQ1380" s="6">
        <v>0.81479999999999997</v>
      </c>
      <c r="AR1380" s="6">
        <v>0.77700000000000002</v>
      </c>
      <c r="AT1380" s="6">
        <f t="shared" si="63"/>
        <v>179.4</v>
      </c>
      <c r="AU1380" s="6">
        <f t="shared" si="64"/>
        <v>158.32142857142858</v>
      </c>
      <c r="AV1380" s="6">
        <f t="shared" si="65"/>
        <v>128.19230769230768</v>
      </c>
      <c r="AW1380" s="7">
        <f t="shared" si="66"/>
        <v>158.36363636363637</v>
      </c>
      <c r="AX1380" s="6">
        <f t="shared" si="67"/>
        <v>134.80000000000001</v>
      </c>
      <c r="AY1380" s="6">
        <f t="shared" si="68"/>
        <v>158.32142857142858</v>
      </c>
      <c r="BA1380" s="6">
        <f>VLOOKUP(A1380, ALL_AP_DATA!$A$2:$F$3600, 6, FALSE)</f>
        <v>120</v>
      </c>
      <c r="BB1380" s="6">
        <f>VLOOKUP(A1380, projmetadata!$A$2:$D$2036, 4, FALSE)</f>
        <v>10255</v>
      </c>
      <c r="BC1380" s="6" t="e">
        <f t="array" aca="1" ref="BC1380" ca="1">_xludf.IFS(I1380&lt;&gt;0, F1380/I1380, P1380&lt;&gt;0, M1380/P1380, W1380&lt;&gt;0, T1380/W1380, AD1380&lt;&gt;0, AA1380/AD1380, AK1380&lt;&gt;0, AH1380/AK1380, AR1380&lt;&gt;0, AO1380/AR1380, TRUE, 0)</f>
        <v>#NAME?</v>
      </c>
      <c r="BE1380" s="6" t="e">
        <f t="shared" ca="1" si="70"/>
        <v>#NAME?</v>
      </c>
      <c r="BF1380" s="6" t="e">
        <f t="shared" ca="1" si="71"/>
        <v>#NAME?</v>
      </c>
      <c r="BG1380" s="6"/>
      <c r="BH1380" s="6">
        <f>VLOOKUP(A1380, ALL_AP_DATA!$A$2:$D$3600, 3, FALSE)</f>
        <v>36</v>
      </c>
      <c r="BI1380" s="6">
        <f>VLOOKUP(A1380, ALL_AP_DATA!$A$2:$E$3600, 5, FALSE)</f>
        <v>5705</v>
      </c>
      <c r="BJ1380" s="6">
        <f t="shared" si="69"/>
        <v>47.541666666666664</v>
      </c>
      <c r="BK1380" s="6">
        <f t="shared" si="72"/>
        <v>0.3</v>
      </c>
    </row>
    <row r="1381" spans="1:63" ht="15.75" customHeight="1" x14ac:dyDescent="0.2">
      <c r="A1381" s="6" t="s">
        <v>1440</v>
      </c>
      <c r="B1381" s="6" t="s">
        <v>61</v>
      </c>
      <c r="J1381" s="6">
        <v>5</v>
      </c>
      <c r="K1381" s="6">
        <v>33</v>
      </c>
      <c r="L1381" s="6">
        <v>242</v>
      </c>
      <c r="M1381" s="6">
        <v>9342</v>
      </c>
      <c r="N1381" s="6">
        <v>1.32E-2</v>
      </c>
      <c r="O1381" s="6">
        <v>0.3967</v>
      </c>
      <c r="P1381" s="6">
        <v>0.17349999999999999</v>
      </c>
      <c r="Q1381" s="6">
        <v>44</v>
      </c>
      <c r="R1381" s="6">
        <v>154</v>
      </c>
      <c r="S1381" s="6">
        <v>467</v>
      </c>
      <c r="T1381" s="6">
        <v>23159</v>
      </c>
      <c r="U1381" s="6">
        <v>6.1699999999999998E-2</v>
      </c>
      <c r="V1381" s="6">
        <v>0.76559999999999995</v>
      </c>
      <c r="W1381" s="6">
        <v>0.43020000000000003</v>
      </c>
      <c r="X1381" s="6">
        <v>34</v>
      </c>
      <c r="Y1381" s="6">
        <v>619</v>
      </c>
      <c r="Z1381" s="6">
        <v>332</v>
      </c>
      <c r="AA1381" s="6">
        <v>13564</v>
      </c>
      <c r="AB1381" s="6">
        <v>0.2482</v>
      </c>
      <c r="AC1381" s="6">
        <v>0.54430000000000001</v>
      </c>
      <c r="AD1381" s="6">
        <v>0.25190000000000001</v>
      </c>
      <c r="AE1381" s="6">
        <v>97</v>
      </c>
      <c r="AF1381" s="6">
        <v>554</v>
      </c>
      <c r="AG1381" s="6">
        <v>442</v>
      </c>
      <c r="AH1381" s="6">
        <v>17848</v>
      </c>
      <c r="AI1381" s="6">
        <v>0.22209999999999999</v>
      </c>
      <c r="AJ1381" s="6">
        <v>0.72460000000000002</v>
      </c>
      <c r="AK1381" s="6">
        <v>0.33150000000000002</v>
      </c>
      <c r="AL1381" s="6">
        <v>1</v>
      </c>
      <c r="AM1381" s="6">
        <v>15</v>
      </c>
      <c r="AN1381" s="6">
        <v>35</v>
      </c>
      <c r="AO1381" s="6">
        <v>747</v>
      </c>
      <c r="AP1381" s="6">
        <v>6.0000000000000001E-3</v>
      </c>
      <c r="AQ1381" s="6">
        <v>5.74E-2</v>
      </c>
      <c r="AR1381" s="6">
        <v>1.3899999999999999E-2</v>
      </c>
      <c r="AT1381" s="6" t="str">
        <f t="shared" si="63"/>
        <v/>
      </c>
      <c r="AU1381" s="6">
        <f t="shared" si="64"/>
        <v>283.09090909090907</v>
      </c>
      <c r="AV1381" s="6">
        <f t="shared" si="65"/>
        <v>150.38311688311688</v>
      </c>
      <c r="AW1381" s="7">
        <f t="shared" si="66"/>
        <v>21.912762520193862</v>
      </c>
      <c r="AX1381" s="6">
        <f t="shared" si="67"/>
        <v>32.216606498194949</v>
      </c>
      <c r="AY1381" s="6">
        <f t="shared" si="68"/>
        <v>49.8</v>
      </c>
      <c r="BA1381" s="6">
        <f>VLOOKUP(A1381, ALL_AP_DATA!$A$2:$F$3600, 6, FALSE)</f>
        <v>2494</v>
      </c>
      <c r="BB1381" s="6">
        <f>VLOOKUP(A1381, projmetadata!$A$2:$D$2036, 4, FALSE)</f>
        <v>298089</v>
      </c>
      <c r="BC1381" s="6" t="e">
        <f t="array" aca="1" ref="BC1381" ca="1">_xludf.IFS(I1381&lt;&gt;0, F1381/I1381, P1381&lt;&gt;0, M1381/P1381, W1381&lt;&gt;0, T1381/W1381, AD1381&lt;&gt;0, AA1381/AD1381, AK1381&lt;&gt;0, AH1381/AK1381, AR1381&lt;&gt;0, AO1381/AR1381, TRUE, 0)</f>
        <v>#NAME?</v>
      </c>
      <c r="BE1381" s="6" t="e">
        <f t="shared" ca="1" si="70"/>
        <v>#NAME?</v>
      </c>
      <c r="BF1381" s="6" t="e">
        <f t="shared" ca="1" si="71"/>
        <v>#NAME?</v>
      </c>
      <c r="BG1381" s="6"/>
      <c r="BH1381" s="6">
        <f>VLOOKUP(A1381, ALL_AP_DATA!$A$2:$D$3600, 3, FALSE)</f>
        <v>948</v>
      </c>
      <c r="BI1381" s="6">
        <f>VLOOKUP(A1381, ALL_AP_DATA!$A$2:$E$3600, 5, FALSE)</f>
        <v>53837</v>
      </c>
      <c r="BJ1381" s="6">
        <f t="shared" si="69"/>
        <v>21.586607858861267</v>
      </c>
      <c r="BK1381" s="6">
        <f t="shared" si="72"/>
        <v>0.38011226944667204</v>
      </c>
    </row>
    <row r="1382" spans="1:63" ht="15.75" customHeight="1" x14ac:dyDescent="0.2">
      <c r="A1382" s="6" t="s">
        <v>1441</v>
      </c>
      <c r="B1382" s="6" t="s">
        <v>61</v>
      </c>
      <c r="C1382" s="6">
        <v>1</v>
      </c>
      <c r="D1382" s="6">
        <v>2</v>
      </c>
      <c r="E1382" s="6">
        <v>0</v>
      </c>
      <c r="F1382" s="6">
        <v>0</v>
      </c>
      <c r="G1382" s="6">
        <v>6.9999999999999999E-4</v>
      </c>
      <c r="H1382" s="6">
        <v>0</v>
      </c>
      <c r="I1382" s="6">
        <v>0</v>
      </c>
      <c r="J1382" s="6">
        <v>12</v>
      </c>
      <c r="K1382" s="6">
        <v>33</v>
      </c>
      <c r="L1382" s="6">
        <v>94</v>
      </c>
      <c r="M1382" s="6">
        <v>5208</v>
      </c>
      <c r="N1382" s="6">
        <v>1.0699999999999999E-2</v>
      </c>
      <c r="O1382" s="6">
        <v>0.34810000000000002</v>
      </c>
      <c r="P1382" s="6">
        <v>0.40760000000000002</v>
      </c>
      <c r="Q1382" s="6">
        <v>19</v>
      </c>
      <c r="R1382" s="6">
        <v>60</v>
      </c>
      <c r="S1382" s="6">
        <v>132</v>
      </c>
      <c r="T1382" s="6">
        <v>6919</v>
      </c>
      <c r="U1382" s="6">
        <v>1.95E-2</v>
      </c>
      <c r="V1382" s="6">
        <v>0.4889</v>
      </c>
      <c r="W1382" s="6">
        <v>0.54159999999999997</v>
      </c>
      <c r="X1382" s="6">
        <v>170</v>
      </c>
      <c r="Y1382" s="6">
        <v>1293</v>
      </c>
      <c r="Z1382" s="6">
        <v>237</v>
      </c>
      <c r="AA1382" s="6">
        <v>10920</v>
      </c>
      <c r="AB1382" s="6">
        <v>0.42080000000000001</v>
      </c>
      <c r="AC1382" s="6">
        <v>0.87780000000000002</v>
      </c>
      <c r="AD1382" s="6">
        <v>0.85470000000000002</v>
      </c>
      <c r="AE1382" s="6">
        <v>97</v>
      </c>
      <c r="AF1382" s="6">
        <v>569</v>
      </c>
      <c r="AG1382" s="6">
        <v>146</v>
      </c>
      <c r="AH1382" s="6">
        <v>5072</v>
      </c>
      <c r="AI1382" s="6">
        <v>0.1852</v>
      </c>
      <c r="AJ1382" s="6">
        <v>0.54069999999999996</v>
      </c>
      <c r="AK1382" s="6">
        <v>0.39700000000000002</v>
      </c>
      <c r="AL1382" s="6">
        <v>3</v>
      </c>
      <c r="AM1382" s="6">
        <v>21</v>
      </c>
      <c r="AN1382" s="6">
        <v>82</v>
      </c>
      <c r="AO1382" s="6">
        <v>3057</v>
      </c>
      <c r="AP1382" s="6">
        <v>6.7999999999999996E-3</v>
      </c>
      <c r="AQ1382" s="6">
        <v>0.30370000000000003</v>
      </c>
      <c r="AR1382" s="6">
        <v>0.23930000000000001</v>
      </c>
      <c r="AT1382" s="6">
        <f t="shared" si="63"/>
        <v>0</v>
      </c>
      <c r="AU1382" s="6">
        <f t="shared" si="64"/>
        <v>157.81818181818181</v>
      </c>
      <c r="AV1382" s="6">
        <f t="shared" si="65"/>
        <v>115.31666666666666</v>
      </c>
      <c r="AW1382" s="7">
        <f t="shared" si="66"/>
        <v>8.445475638051045</v>
      </c>
      <c r="AX1382" s="6">
        <f t="shared" si="67"/>
        <v>8.9138840070298766</v>
      </c>
      <c r="AY1382" s="6">
        <f t="shared" si="68"/>
        <v>145.57142857142858</v>
      </c>
      <c r="BA1382" s="6">
        <f>VLOOKUP(A1382, ALL_AP_DATA!$A$2:$F$3600, 6, FALSE)</f>
        <v>3073</v>
      </c>
      <c r="BB1382" s="6">
        <f>VLOOKUP(A1382, projmetadata!$A$2:$D$2036, 4, FALSE)</f>
        <v>1554849</v>
      </c>
      <c r="BC1382" s="6" t="e">
        <f t="array" aca="1" ref="BC1382" ca="1">_xludf.IFS(I1382&lt;&gt;0, F1382/I1382, P1382&lt;&gt;0, M1382/P1382, W1382&lt;&gt;0, T1382/W1382, AD1382&lt;&gt;0, AA1382/AD1382, AK1382&lt;&gt;0, AH1382/AK1382, AR1382&lt;&gt;0, AO1382/AR1382, TRUE, 0)</f>
        <v>#NAME?</v>
      </c>
      <c r="BE1382" s="6" t="e">
        <f t="shared" ca="1" si="70"/>
        <v>#NAME?</v>
      </c>
      <c r="BF1382" s="6" t="e">
        <f t="shared" ca="1" si="71"/>
        <v>#NAME?</v>
      </c>
      <c r="BG1382" s="6"/>
      <c r="BH1382" s="6">
        <f>VLOOKUP(A1382, ALL_AP_DATA!$A$2:$D$3600, 3, FALSE)</f>
        <v>1580</v>
      </c>
      <c r="BI1382" s="6">
        <f>VLOOKUP(A1382, ALL_AP_DATA!$A$2:$E$3600, 5, FALSE)</f>
        <v>12776</v>
      </c>
      <c r="BJ1382" s="6">
        <f t="shared" si="69"/>
        <v>4.1575008135372604</v>
      </c>
      <c r="BK1382" s="6">
        <f t="shared" si="72"/>
        <v>0.51415554832411325</v>
      </c>
    </row>
    <row r="1383" spans="1:63" ht="15.75" customHeight="1" x14ac:dyDescent="0.2">
      <c r="A1383" s="6" t="s">
        <v>1442</v>
      </c>
      <c r="B1383" s="6" t="s">
        <v>61</v>
      </c>
      <c r="X1383" s="6">
        <v>11</v>
      </c>
      <c r="Y1383" s="6">
        <v>40</v>
      </c>
      <c r="Z1383" s="6">
        <v>1</v>
      </c>
      <c r="AA1383" s="6">
        <v>1</v>
      </c>
      <c r="AB1383" s="6">
        <v>0.25319999999999998</v>
      </c>
      <c r="AC1383" s="6">
        <v>0.25</v>
      </c>
      <c r="AD1383" s="6">
        <v>5.8799999999999998E-2</v>
      </c>
      <c r="AE1383" s="6">
        <v>1</v>
      </c>
      <c r="AF1383" s="6">
        <v>31</v>
      </c>
      <c r="AG1383" s="6">
        <v>0</v>
      </c>
      <c r="AH1383" s="6">
        <v>0</v>
      </c>
      <c r="AI1383" s="6">
        <v>0.19620000000000001</v>
      </c>
      <c r="AJ1383" s="6">
        <v>0</v>
      </c>
      <c r="AK1383" s="6">
        <v>0</v>
      </c>
      <c r="AT1383" s="6" t="str">
        <f t="shared" si="63"/>
        <v/>
      </c>
      <c r="AU1383" s="6" t="str">
        <f t="shared" si="64"/>
        <v/>
      </c>
      <c r="AV1383" s="6" t="str">
        <f t="shared" si="65"/>
        <v/>
      </c>
      <c r="AW1383" s="7">
        <f t="shared" si="66"/>
        <v>2.5000000000000001E-2</v>
      </c>
      <c r="AX1383" s="6">
        <f t="shared" si="67"/>
        <v>0</v>
      </c>
      <c r="AY1383" s="6" t="str">
        <f t="shared" si="68"/>
        <v/>
      </c>
      <c r="BA1383" s="6">
        <f>VLOOKUP(A1383, ALL_AP_DATA!$A$2:$F$3600, 6, FALSE)</f>
        <v>158</v>
      </c>
      <c r="BB1383" s="6">
        <f>VLOOKUP(A1383, projmetadata!$A$2:$D$2036, 4, FALSE)</f>
        <v>19163</v>
      </c>
      <c r="BC1383" s="6" t="e">
        <f t="array" aca="1" ref="BC1383" ca="1">_xludf.IFS(I1383&lt;&gt;0, F1383/I1383, P1383&lt;&gt;0, M1383/P1383, W1383&lt;&gt;0, T1383/W1383, AD1383&lt;&gt;0, AA1383/AD1383, AK1383&lt;&gt;0, AH1383/AK1383, AR1383&lt;&gt;0, AO1383/AR1383, TRUE, 0)</f>
        <v>#NAME?</v>
      </c>
      <c r="BE1383" s="6" t="e">
        <f t="shared" ca="1" si="70"/>
        <v>#NAME?</v>
      </c>
      <c r="BF1383" s="6" t="e">
        <f t="shared" ca="1" si="71"/>
        <v>#NAME?</v>
      </c>
      <c r="BG1383" s="6"/>
      <c r="BH1383" s="6">
        <f>VLOOKUP(A1383, ALL_AP_DATA!$A$2:$D$3600, 3, FALSE)</f>
        <v>68</v>
      </c>
      <c r="BI1383" s="6">
        <f>VLOOKUP(A1383, ALL_AP_DATA!$A$2:$E$3600, 5, FALSE)</f>
        <v>17</v>
      </c>
      <c r="BJ1383" s="6">
        <f t="shared" si="69"/>
        <v>0.10759493670886076</v>
      </c>
      <c r="BK1383" s="6">
        <f t="shared" si="72"/>
        <v>0.43037974683544306</v>
      </c>
    </row>
    <row r="1384" spans="1:63" ht="15.75" customHeight="1" x14ac:dyDescent="0.2">
      <c r="A1384" s="6" t="s">
        <v>1443</v>
      </c>
      <c r="B1384" s="6" t="s">
        <v>61</v>
      </c>
      <c r="C1384" s="6">
        <v>2</v>
      </c>
      <c r="D1384" s="6">
        <v>11</v>
      </c>
      <c r="E1384" s="6">
        <v>0</v>
      </c>
      <c r="F1384" s="6">
        <v>0</v>
      </c>
      <c r="G1384" s="6">
        <v>8.8999999999999999E-3</v>
      </c>
      <c r="H1384" s="6">
        <v>0</v>
      </c>
      <c r="I1384" s="6">
        <v>0</v>
      </c>
      <c r="Q1384" s="6">
        <v>2</v>
      </c>
      <c r="R1384" s="6">
        <v>10</v>
      </c>
      <c r="S1384" s="6">
        <v>15</v>
      </c>
      <c r="T1384" s="6">
        <v>1228</v>
      </c>
      <c r="U1384" s="6">
        <v>8.0999999999999996E-3</v>
      </c>
      <c r="V1384" s="6">
        <v>0.6522</v>
      </c>
      <c r="W1384" s="6">
        <v>0.70209999999999995</v>
      </c>
      <c r="X1384" s="6">
        <v>69</v>
      </c>
      <c r="Y1384" s="6">
        <v>646</v>
      </c>
      <c r="Z1384" s="6">
        <v>21</v>
      </c>
      <c r="AA1384" s="6">
        <v>1185</v>
      </c>
      <c r="AB1384" s="6">
        <v>0.52390000000000003</v>
      </c>
      <c r="AC1384" s="6">
        <v>0.91300000000000003</v>
      </c>
      <c r="AD1384" s="6">
        <v>0.67749999999999999</v>
      </c>
      <c r="AE1384" s="6">
        <v>63</v>
      </c>
      <c r="AF1384" s="6">
        <v>295</v>
      </c>
      <c r="AG1384" s="6">
        <v>15</v>
      </c>
      <c r="AH1384" s="6">
        <v>596</v>
      </c>
      <c r="AI1384" s="6">
        <v>0.23930000000000001</v>
      </c>
      <c r="AJ1384" s="6">
        <v>0.6522</v>
      </c>
      <c r="AK1384" s="6">
        <v>0.34079999999999999</v>
      </c>
      <c r="AT1384" s="6">
        <f t="shared" si="63"/>
        <v>0</v>
      </c>
      <c r="AU1384" s="6" t="str">
        <f t="shared" si="64"/>
        <v/>
      </c>
      <c r="AV1384" s="6">
        <f t="shared" si="65"/>
        <v>122.8</v>
      </c>
      <c r="AW1384" s="7">
        <f t="shared" si="66"/>
        <v>1.8343653250773995</v>
      </c>
      <c r="AX1384" s="6">
        <f t="shared" si="67"/>
        <v>2.0203389830508476</v>
      </c>
      <c r="AY1384" s="6" t="str">
        <f t="shared" si="68"/>
        <v/>
      </c>
      <c r="BA1384" s="6">
        <f>VLOOKUP(A1384, ALL_AP_DATA!$A$2:$F$3600, 6, FALSE)</f>
        <v>1233</v>
      </c>
      <c r="BB1384" s="6">
        <f>VLOOKUP(A1384, projmetadata!$A$2:$D$2036, 4, FALSE)</f>
        <v>196116</v>
      </c>
      <c r="BC1384" s="6" t="e">
        <f t="array" aca="1" ref="BC1384" ca="1">_xludf.IFS(I1384&lt;&gt;0, F1384/I1384, P1384&lt;&gt;0, M1384/P1384, W1384&lt;&gt;0, T1384/W1384, AD1384&lt;&gt;0, AA1384/AD1384, AK1384&lt;&gt;0, AH1384/AK1384, AR1384&lt;&gt;0, AO1384/AR1384, TRUE, 0)</f>
        <v>#NAME?</v>
      </c>
      <c r="BE1384" s="6" t="e">
        <f t="shared" ca="1" si="70"/>
        <v>#NAME?</v>
      </c>
      <c r="BF1384" s="6" t="e">
        <f t="shared" ca="1" si="71"/>
        <v>#NAME?</v>
      </c>
      <c r="BG1384" s="6"/>
      <c r="BH1384" s="6">
        <f>VLOOKUP(A1384, ALL_AP_DATA!$A$2:$D$3600, 3, FALSE)</f>
        <v>727</v>
      </c>
      <c r="BI1384" s="6">
        <f>VLOOKUP(A1384, ALL_AP_DATA!$A$2:$E$3600, 5, FALSE)</f>
        <v>1749</v>
      </c>
      <c r="BJ1384" s="6">
        <f t="shared" si="69"/>
        <v>1.4184914841849148</v>
      </c>
      <c r="BK1384" s="6">
        <f t="shared" si="72"/>
        <v>0.58961881589618814</v>
      </c>
    </row>
    <row r="1385" spans="1:63" ht="15.75" customHeight="1" x14ac:dyDescent="0.2">
      <c r="A1385" s="6" t="s">
        <v>1444</v>
      </c>
      <c r="B1385" s="6" t="s">
        <v>64</v>
      </c>
      <c r="C1385" s="6">
        <v>8</v>
      </c>
      <c r="D1385" s="6">
        <v>113</v>
      </c>
      <c r="E1385" s="6">
        <v>53</v>
      </c>
      <c r="F1385" s="6">
        <v>4084</v>
      </c>
      <c r="G1385" s="6">
        <v>0.46310000000000001</v>
      </c>
      <c r="H1385" s="6">
        <v>0.45300000000000001</v>
      </c>
      <c r="I1385" s="6">
        <v>0.3054</v>
      </c>
      <c r="Q1385" s="6">
        <v>12</v>
      </c>
      <c r="R1385" s="6">
        <v>44</v>
      </c>
      <c r="S1385" s="6">
        <v>88</v>
      </c>
      <c r="T1385" s="6">
        <v>6867</v>
      </c>
      <c r="U1385" s="6">
        <v>0.18029999999999999</v>
      </c>
      <c r="V1385" s="6">
        <v>0.75209999999999999</v>
      </c>
      <c r="W1385" s="6">
        <v>0.51359999999999995</v>
      </c>
      <c r="X1385" s="6">
        <v>13</v>
      </c>
      <c r="Y1385" s="6">
        <v>134</v>
      </c>
      <c r="Z1385" s="6">
        <v>101</v>
      </c>
      <c r="AA1385" s="6">
        <v>7067</v>
      </c>
      <c r="AB1385" s="6">
        <v>0.54920000000000002</v>
      </c>
      <c r="AC1385" s="6">
        <v>0.86319999999999997</v>
      </c>
      <c r="AD1385" s="6">
        <v>0.52849999999999997</v>
      </c>
      <c r="AE1385" s="6">
        <v>16</v>
      </c>
      <c r="AF1385" s="6">
        <v>86</v>
      </c>
      <c r="AG1385" s="6">
        <v>86</v>
      </c>
      <c r="AH1385" s="6">
        <v>6908</v>
      </c>
      <c r="AI1385" s="6">
        <v>0.35249999999999998</v>
      </c>
      <c r="AJ1385" s="6">
        <v>0.73499999999999999</v>
      </c>
      <c r="AK1385" s="6">
        <v>0.51659999999999995</v>
      </c>
      <c r="AT1385" s="6">
        <f t="shared" si="63"/>
        <v>36.141592920353979</v>
      </c>
      <c r="AU1385" s="6" t="str">
        <f t="shared" si="64"/>
        <v/>
      </c>
      <c r="AV1385" s="6">
        <f t="shared" si="65"/>
        <v>156.06818181818181</v>
      </c>
      <c r="AW1385" s="7">
        <f t="shared" si="66"/>
        <v>52.738805970149251</v>
      </c>
      <c r="AX1385" s="6">
        <f t="shared" si="67"/>
        <v>80.325581395348834</v>
      </c>
      <c r="AY1385" s="6" t="str">
        <f t="shared" si="68"/>
        <v/>
      </c>
      <c r="BA1385" s="6">
        <f>VLOOKUP(A1385, ALL_AP_DATA!$A$2:$F$3600, 6, FALSE)</f>
        <v>244</v>
      </c>
      <c r="BB1385" s="6">
        <f>VLOOKUP(A1385, projmetadata!$A$2:$D$2036, 4, FALSE)</f>
        <v>14333</v>
      </c>
      <c r="BC1385" s="6" t="e">
        <f t="array" aca="1" ref="BC1385" ca="1">_xludf.IFS(I1385&lt;&gt;0, F1385/I1385, P1385&lt;&gt;0, M1385/P1385, W1385&lt;&gt;0, T1385/W1385, AD1385&lt;&gt;0, AA1385/AD1385, AK1385&lt;&gt;0, AH1385/AK1385, AR1385&lt;&gt;0, AO1385/AR1385, TRUE, 0)</f>
        <v>#NAME?</v>
      </c>
      <c r="BE1385" s="6" t="e">
        <f t="shared" ca="1" si="70"/>
        <v>#NAME?</v>
      </c>
      <c r="BF1385" s="6" t="e">
        <f t="shared" ca="1" si="71"/>
        <v>#NAME?</v>
      </c>
      <c r="BG1385" s="6"/>
      <c r="BH1385" s="6">
        <f>VLOOKUP(A1385, ALL_AP_DATA!$A$2:$D$3600, 3, FALSE)</f>
        <v>191</v>
      </c>
      <c r="BI1385" s="6">
        <f>VLOOKUP(A1385, ALL_AP_DATA!$A$2:$E$3600, 5, FALSE)</f>
        <v>13371</v>
      </c>
      <c r="BJ1385" s="6">
        <f t="shared" si="69"/>
        <v>54.799180327868854</v>
      </c>
      <c r="BK1385" s="6">
        <f t="shared" si="72"/>
        <v>0.78278688524590168</v>
      </c>
    </row>
    <row r="1386" spans="1:63" ht="15.75" customHeight="1" x14ac:dyDescent="0.2">
      <c r="A1386" s="6" t="s">
        <v>1445</v>
      </c>
      <c r="B1386" s="6" t="s">
        <v>61</v>
      </c>
      <c r="J1386" s="6">
        <v>1</v>
      </c>
      <c r="K1386" s="6">
        <v>10</v>
      </c>
      <c r="L1386" s="6">
        <v>54</v>
      </c>
      <c r="M1386" s="6">
        <v>1989</v>
      </c>
      <c r="N1386" s="6">
        <v>7.8100000000000003E-2</v>
      </c>
      <c r="O1386" s="6">
        <v>0.5</v>
      </c>
      <c r="P1386" s="6">
        <v>0.22989999999999999</v>
      </c>
      <c r="Q1386" s="6">
        <v>10</v>
      </c>
      <c r="R1386" s="6">
        <v>43</v>
      </c>
      <c r="S1386" s="6">
        <v>100</v>
      </c>
      <c r="T1386" s="6">
        <v>7135</v>
      </c>
      <c r="U1386" s="6">
        <v>0.33589999999999998</v>
      </c>
      <c r="V1386" s="6">
        <v>0.92589999999999995</v>
      </c>
      <c r="W1386" s="6">
        <v>0.8246</v>
      </c>
      <c r="X1386" s="6">
        <v>1</v>
      </c>
      <c r="Y1386" s="6">
        <v>4</v>
      </c>
      <c r="Z1386" s="6">
        <v>9</v>
      </c>
      <c r="AA1386" s="6">
        <v>166</v>
      </c>
      <c r="AB1386" s="6">
        <v>3.1300000000000001E-2</v>
      </c>
      <c r="AC1386" s="6">
        <v>8.3299999999999999E-2</v>
      </c>
      <c r="AD1386" s="6">
        <v>1.9199999999999998E-2</v>
      </c>
      <c r="AE1386" s="6">
        <v>3</v>
      </c>
      <c r="AF1386" s="6">
        <v>11</v>
      </c>
      <c r="AG1386" s="6">
        <v>18</v>
      </c>
      <c r="AH1386" s="6">
        <v>2129</v>
      </c>
      <c r="AI1386" s="6">
        <v>8.5900000000000004E-2</v>
      </c>
      <c r="AJ1386" s="6">
        <v>0.16669999999999999</v>
      </c>
      <c r="AK1386" s="6">
        <v>0.246</v>
      </c>
      <c r="AT1386" s="6" t="str">
        <f t="shared" si="63"/>
        <v/>
      </c>
      <c r="AU1386" s="6">
        <f t="shared" si="64"/>
        <v>198.9</v>
      </c>
      <c r="AV1386" s="6">
        <f t="shared" si="65"/>
        <v>165.93023255813952</v>
      </c>
      <c r="AW1386" s="7">
        <f t="shared" si="66"/>
        <v>41.5</v>
      </c>
      <c r="AX1386" s="6">
        <f t="shared" si="67"/>
        <v>193.54545454545453</v>
      </c>
      <c r="AY1386" s="6" t="str">
        <f t="shared" si="68"/>
        <v/>
      </c>
      <c r="BA1386" s="6">
        <f>VLOOKUP(A1386, ALL_AP_DATA!$A$2:$F$3600, 6, FALSE)</f>
        <v>128</v>
      </c>
      <c r="BB1386" s="6">
        <f>VLOOKUP(A1386, projmetadata!$A$2:$D$2036, 4, FALSE)</f>
        <v>18877</v>
      </c>
      <c r="BC1386" s="6" t="e">
        <f t="array" aca="1" ref="BC1386" ca="1">_xludf.IFS(I1386&lt;&gt;0, F1386/I1386, P1386&lt;&gt;0, M1386/P1386, W1386&lt;&gt;0, T1386/W1386, AD1386&lt;&gt;0, AA1386/AD1386, AK1386&lt;&gt;0, AH1386/AK1386, AR1386&lt;&gt;0, AO1386/AR1386, TRUE, 0)</f>
        <v>#NAME?</v>
      </c>
      <c r="BE1386" s="6" t="e">
        <f t="shared" ca="1" si="70"/>
        <v>#NAME?</v>
      </c>
      <c r="BF1386" s="6" t="e">
        <f t="shared" ca="1" si="71"/>
        <v>#NAME?</v>
      </c>
      <c r="BG1386" s="6"/>
      <c r="BH1386" s="6">
        <f>VLOOKUP(A1386, ALL_AP_DATA!$A$2:$D$3600, 3, FALSE)</f>
        <v>50</v>
      </c>
      <c r="BI1386" s="6">
        <f>VLOOKUP(A1386, ALL_AP_DATA!$A$2:$E$3600, 5, FALSE)</f>
        <v>8653</v>
      </c>
      <c r="BJ1386" s="6">
        <f t="shared" si="69"/>
        <v>67.6015625</v>
      </c>
      <c r="BK1386" s="6">
        <f t="shared" si="72"/>
        <v>0.390625</v>
      </c>
    </row>
    <row r="1387" spans="1:63" ht="15.75" customHeight="1" x14ac:dyDescent="0.2">
      <c r="A1387" s="6" t="s">
        <v>1446</v>
      </c>
      <c r="B1387" s="6" t="s">
        <v>64</v>
      </c>
      <c r="C1387" s="6">
        <v>188</v>
      </c>
      <c r="D1387" s="6">
        <v>1681</v>
      </c>
      <c r="E1387" s="6">
        <v>286</v>
      </c>
      <c r="F1387" s="6">
        <v>18494</v>
      </c>
      <c r="G1387" s="6">
        <v>0.1598</v>
      </c>
      <c r="H1387" s="6">
        <v>0.35349999999999998</v>
      </c>
      <c r="I1387" s="6">
        <v>0.2127</v>
      </c>
      <c r="J1387" s="6">
        <v>2</v>
      </c>
      <c r="K1387" s="6">
        <v>22</v>
      </c>
      <c r="L1387" s="6">
        <v>51</v>
      </c>
      <c r="M1387" s="6">
        <v>4450</v>
      </c>
      <c r="N1387" s="6">
        <v>2.0999999999999999E-3</v>
      </c>
      <c r="O1387" s="6">
        <v>6.3E-2</v>
      </c>
      <c r="P1387" s="6">
        <v>5.1200000000000002E-2</v>
      </c>
      <c r="Q1387" s="6">
        <v>80</v>
      </c>
      <c r="R1387" s="6">
        <v>313</v>
      </c>
      <c r="S1387" s="6">
        <v>288</v>
      </c>
      <c r="T1387" s="6">
        <v>29623</v>
      </c>
      <c r="U1387" s="6">
        <v>2.98E-2</v>
      </c>
      <c r="V1387" s="6">
        <v>0.35599999999999998</v>
      </c>
      <c r="W1387" s="6">
        <v>0.3407</v>
      </c>
      <c r="X1387" s="6">
        <v>196</v>
      </c>
      <c r="Y1387" s="6">
        <v>1736</v>
      </c>
      <c r="Z1387" s="6">
        <v>290</v>
      </c>
      <c r="AA1387" s="6">
        <v>16317</v>
      </c>
      <c r="AB1387" s="6">
        <v>0.1651</v>
      </c>
      <c r="AC1387" s="6">
        <v>0.35849999999999999</v>
      </c>
      <c r="AD1387" s="6">
        <v>0.18759999999999999</v>
      </c>
      <c r="AE1387" s="6">
        <v>807</v>
      </c>
      <c r="AF1387" s="6">
        <v>3104</v>
      </c>
      <c r="AG1387" s="6">
        <v>375</v>
      </c>
      <c r="AH1387" s="6">
        <v>27250</v>
      </c>
      <c r="AI1387" s="6">
        <v>0.29509999999999997</v>
      </c>
      <c r="AJ1387" s="6">
        <v>0.46350000000000002</v>
      </c>
      <c r="AK1387" s="6">
        <v>0.31340000000000001</v>
      </c>
      <c r="AL1387" s="6">
        <v>1</v>
      </c>
      <c r="AM1387" s="6">
        <v>12</v>
      </c>
      <c r="AN1387" s="6">
        <v>48</v>
      </c>
      <c r="AO1387" s="6">
        <v>3471</v>
      </c>
      <c r="AP1387" s="6">
        <v>1.1000000000000001E-3</v>
      </c>
      <c r="AQ1387" s="6">
        <v>5.9299999999999999E-2</v>
      </c>
      <c r="AR1387" s="6">
        <v>3.9899999999999998E-2</v>
      </c>
      <c r="AT1387" s="6">
        <f t="shared" si="63"/>
        <v>11.001784651992862</v>
      </c>
      <c r="AU1387" s="6">
        <f t="shared" si="64"/>
        <v>202.27272727272728</v>
      </c>
      <c r="AV1387" s="6">
        <f t="shared" si="65"/>
        <v>94.642172523961662</v>
      </c>
      <c r="AW1387" s="7">
        <f t="shared" si="66"/>
        <v>9.3991935483870961</v>
      </c>
      <c r="AX1387" s="6">
        <f t="shared" si="67"/>
        <v>8.778994845360824</v>
      </c>
      <c r="AY1387" s="6">
        <f t="shared" si="68"/>
        <v>289.25</v>
      </c>
      <c r="BA1387" s="6">
        <f>VLOOKUP(A1387, ALL_AP_DATA!$A$2:$F$3600, 6, FALSE)</f>
        <v>10517</v>
      </c>
      <c r="BB1387" s="6">
        <f>VLOOKUP(A1387, projmetadata!$A$2:$D$2036, 4, FALSE)</f>
        <v>622718</v>
      </c>
      <c r="BC1387" s="6" t="e">
        <f t="array" aca="1" ref="BC1387" ca="1">_xludf.IFS(I1387&lt;&gt;0, F1387/I1387, P1387&lt;&gt;0, M1387/P1387, W1387&lt;&gt;0, T1387/W1387, AD1387&lt;&gt;0, AA1387/AD1387, AK1387&lt;&gt;0, AH1387/AK1387, AR1387&lt;&gt;0, AO1387/AR1387, TRUE, 0)</f>
        <v>#NAME?</v>
      </c>
      <c r="BE1387" s="6" t="e">
        <f t="shared" ca="1" si="70"/>
        <v>#NAME?</v>
      </c>
      <c r="BF1387" s="6" t="e">
        <f t="shared" ca="1" si="71"/>
        <v>#NAME?</v>
      </c>
      <c r="BG1387" s="6"/>
      <c r="BH1387" s="6">
        <f>VLOOKUP(A1387, ALL_AP_DATA!$A$2:$D$3600, 3, FALSE)</f>
        <v>5210</v>
      </c>
      <c r="BI1387" s="6">
        <f>VLOOKUP(A1387, ALL_AP_DATA!$A$2:$E$3600, 5, FALSE)</f>
        <v>86960</v>
      </c>
      <c r="BJ1387" s="6">
        <f t="shared" si="69"/>
        <v>8.2685176381097278</v>
      </c>
      <c r="BK1387" s="6">
        <f t="shared" si="72"/>
        <v>0.49538841875059425</v>
      </c>
    </row>
    <row r="1388" spans="1:63" ht="15.75" customHeight="1" x14ac:dyDescent="0.2">
      <c r="A1388" s="6" t="s">
        <v>1447</v>
      </c>
      <c r="B1388" s="6" t="s">
        <v>64</v>
      </c>
      <c r="C1388" s="6">
        <v>12</v>
      </c>
      <c r="D1388" s="6">
        <v>27</v>
      </c>
      <c r="E1388" s="6">
        <v>2</v>
      </c>
      <c r="F1388" s="6">
        <v>431</v>
      </c>
      <c r="G1388" s="6">
        <v>3.3500000000000002E-2</v>
      </c>
      <c r="H1388" s="6">
        <v>3.1300000000000001E-2</v>
      </c>
      <c r="I1388" s="6">
        <v>5.79E-2</v>
      </c>
      <c r="Q1388" s="6">
        <v>5</v>
      </c>
      <c r="R1388" s="6">
        <v>29</v>
      </c>
      <c r="S1388" s="6">
        <v>17</v>
      </c>
      <c r="T1388" s="6">
        <v>3669</v>
      </c>
      <c r="U1388" s="6">
        <v>3.5999999999999997E-2</v>
      </c>
      <c r="V1388" s="6">
        <v>0.2656</v>
      </c>
      <c r="W1388" s="6">
        <v>0.49270000000000003</v>
      </c>
      <c r="X1388" s="6">
        <v>10</v>
      </c>
      <c r="Y1388" s="6">
        <v>64</v>
      </c>
      <c r="Z1388" s="6">
        <v>2</v>
      </c>
      <c r="AA1388" s="6">
        <v>715</v>
      </c>
      <c r="AB1388" s="6">
        <v>7.9500000000000001E-2</v>
      </c>
      <c r="AC1388" s="6">
        <v>3.1300000000000001E-2</v>
      </c>
      <c r="AD1388" s="6">
        <v>9.6000000000000002E-2</v>
      </c>
      <c r="AE1388" s="6">
        <v>6</v>
      </c>
      <c r="AF1388" s="6">
        <v>26</v>
      </c>
      <c r="AG1388" s="6">
        <v>3</v>
      </c>
      <c r="AH1388" s="6">
        <v>510</v>
      </c>
      <c r="AI1388" s="6">
        <v>3.2300000000000002E-2</v>
      </c>
      <c r="AJ1388" s="6">
        <v>4.6899999999999997E-2</v>
      </c>
      <c r="AK1388" s="6">
        <v>6.8500000000000005E-2</v>
      </c>
      <c r="AL1388" s="6">
        <v>1</v>
      </c>
      <c r="AM1388" s="6">
        <v>19</v>
      </c>
      <c r="AN1388" s="6">
        <v>6</v>
      </c>
      <c r="AO1388" s="6">
        <v>3184</v>
      </c>
      <c r="AP1388" s="6">
        <v>2.3599999999999999E-2</v>
      </c>
      <c r="AQ1388" s="6">
        <v>9.3799999999999994E-2</v>
      </c>
      <c r="AR1388" s="6">
        <v>0.42759999999999998</v>
      </c>
      <c r="AT1388" s="6">
        <f t="shared" si="63"/>
        <v>15.962962962962964</v>
      </c>
      <c r="AU1388" s="6" t="str">
        <f t="shared" si="64"/>
        <v/>
      </c>
      <c r="AV1388" s="6">
        <f t="shared" si="65"/>
        <v>126.51724137931035</v>
      </c>
      <c r="AW1388" s="7">
        <f t="shared" si="66"/>
        <v>11.171875</v>
      </c>
      <c r="AX1388" s="6">
        <f t="shared" si="67"/>
        <v>19.615384615384617</v>
      </c>
      <c r="AY1388" s="6">
        <f t="shared" si="68"/>
        <v>167.57894736842104</v>
      </c>
      <c r="BA1388" s="6">
        <f>VLOOKUP(A1388, ALL_AP_DATA!$A$2:$F$3600, 6, FALSE)</f>
        <v>805</v>
      </c>
      <c r="BB1388" s="6">
        <f>VLOOKUP(A1388, projmetadata!$A$2:$D$2036, 4, FALSE)</f>
        <v>59531</v>
      </c>
      <c r="BC1388" s="6" t="e">
        <f t="array" aca="1" ref="BC1388" ca="1">_xludf.IFS(I1388&lt;&gt;0, F1388/I1388, P1388&lt;&gt;0, M1388/P1388, W1388&lt;&gt;0, T1388/W1388, AD1388&lt;&gt;0, AA1388/AD1388, AK1388&lt;&gt;0, AH1388/AK1388, AR1388&lt;&gt;0, AO1388/AR1388, TRUE, 0)</f>
        <v>#NAME?</v>
      </c>
      <c r="BE1388" s="6" t="e">
        <f t="shared" ca="1" si="70"/>
        <v>#NAME?</v>
      </c>
      <c r="BF1388" s="6" t="e">
        <f t="shared" ca="1" si="71"/>
        <v>#NAME?</v>
      </c>
      <c r="BG1388" s="6"/>
      <c r="BH1388" s="6">
        <f>VLOOKUP(A1388, ALL_AP_DATA!$A$2:$D$3600, 3, FALSE)</f>
        <v>123</v>
      </c>
      <c r="BI1388" s="6">
        <f>VLOOKUP(A1388, ALL_AP_DATA!$A$2:$E$3600, 5, FALSE)</f>
        <v>7446</v>
      </c>
      <c r="BJ1388" s="6">
        <f t="shared" si="69"/>
        <v>9.2496894409937891</v>
      </c>
      <c r="BK1388" s="6">
        <f t="shared" si="72"/>
        <v>0.15279503105590062</v>
      </c>
    </row>
    <row r="1389" spans="1:63" ht="15.75" customHeight="1" x14ac:dyDescent="0.2">
      <c r="A1389" s="6" t="s">
        <v>1448</v>
      </c>
      <c r="B1389" s="6" t="s">
        <v>64</v>
      </c>
      <c r="C1389" s="6">
        <v>3</v>
      </c>
      <c r="D1389" s="6">
        <v>9</v>
      </c>
      <c r="E1389" s="6">
        <v>0</v>
      </c>
      <c r="F1389" s="6">
        <v>0</v>
      </c>
      <c r="G1389" s="6">
        <v>8.9099999999999999E-2</v>
      </c>
      <c r="H1389" s="6">
        <v>0</v>
      </c>
      <c r="I1389" s="6">
        <v>0</v>
      </c>
      <c r="AE1389" s="6">
        <v>1</v>
      </c>
      <c r="AF1389" s="6">
        <v>5</v>
      </c>
      <c r="AG1389" s="6">
        <v>2</v>
      </c>
      <c r="AH1389" s="6">
        <v>534</v>
      </c>
      <c r="AI1389" s="6">
        <v>4.9500000000000002E-2</v>
      </c>
      <c r="AJ1389" s="6">
        <v>1</v>
      </c>
      <c r="AK1389" s="6">
        <v>0.88260000000000005</v>
      </c>
      <c r="AT1389" s="6">
        <f t="shared" si="63"/>
        <v>0</v>
      </c>
      <c r="AU1389" s="6" t="str">
        <f t="shared" si="64"/>
        <v/>
      </c>
      <c r="AV1389" s="6" t="str">
        <f t="shared" si="65"/>
        <v/>
      </c>
      <c r="AW1389" s="7" t="str">
        <f t="shared" si="66"/>
        <v/>
      </c>
      <c r="AX1389" s="6">
        <f t="shared" si="67"/>
        <v>106.8</v>
      </c>
      <c r="AY1389" s="6" t="str">
        <f t="shared" si="68"/>
        <v/>
      </c>
      <c r="BA1389" s="6">
        <f>VLOOKUP(A1389, ALL_AP_DATA!$A$2:$F$3600, 6, FALSE)</f>
        <v>101</v>
      </c>
      <c r="BB1389" s="6">
        <f>VLOOKUP(A1389, projmetadata!$A$2:$D$2036, 4, FALSE)</f>
        <v>9315</v>
      </c>
      <c r="BC1389" s="6" t="e">
        <f t="array" aca="1" ref="BC1389" ca="1">_xludf.IFS(I1389&lt;&gt;0, F1389/I1389, P1389&lt;&gt;0, M1389/P1389, W1389&lt;&gt;0, T1389/W1389, AD1389&lt;&gt;0, AA1389/AD1389, AK1389&lt;&gt;0, AH1389/AK1389, AR1389&lt;&gt;0, AO1389/AR1389, TRUE, 0)</f>
        <v>#NAME?</v>
      </c>
      <c r="BE1389" s="6" t="e">
        <f t="shared" ca="1" si="70"/>
        <v>#NAME?</v>
      </c>
      <c r="BF1389" s="6" t="e">
        <f t="shared" ca="1" si="71"/>
        <v>#NAME?</v>
      </c>
      <c r="BG1389" s="6"/>
      <c r="BH1389" s="6">
        <f>VLOOKUP(A1389, ALL_AP_DATA!$A$2:$D$3600, 3, FALSE)</f>
        <v>14</v>
      </c>
      <c r="BI1389" s="6">
        <f>VLOOKUP(A1389, ALL_AP_DATA!$A$2:$E$3600, 5, FALSE)</f>
        <v>605</v>
      </c>
      <c r="BJ1389" s="6">
        <f t="shared" si="69"/>
        <v>5.9900990099009901</v>
      </c>
      <c r="BK1389" s="6">
        <f t="shared" si="72"/>
        <v>0.13861386138613863</v>
      </c>
    </row>
    <row r="1390" spans="1:63" ht="15.75" customHeight="1" x14ac:dyDescent="0.2">
      <c r="A1390" s="6" t="s">
        <v>1449</v>
      </c>
      <c r="B1390" s="6" t="s">
        <v>64</v>
      </c>
      <c r="C1390" s="6">
        <v>131</v>
      </c>
      <c r="D1390" s="6">
        <v>1062</v>
      </c>
      <c r="E1390" s="6">
        <v>105</v>
      </c>
      <c r="F1390" s="6">
        <v>5251</v>
      </c>
      <c r="G1390" s="6">
        <v>0.25469999999999998</v>
      </c>
      <c r="H1390" s="6">
        <v>0.46050000000000002</v>
      </c>
      <c r="I1390" s="6">
        <v>0.30880000000000002</v>
      </c>
      <c r="Q1390" s="6">
        <v>22</v>
      </c>
      <c r="R1390" s="6">
        <v>111</v>
      </c>
      <c r="S1390" s="6">
        <v>93</v>
      </c>
      <c r="T1390" s="6">
        <v>8027</v>
      </c>
      <c r="U1390" s="6">
        <v>2.6599999999999999E-2</v>
      </c>
      <c r="V1390" s="6">
        <v>0.40789999999999998</v>
      </c>
      <c r="W1390" s="6">
        <v>0.47210000000000002</v>
      </c>
      <c r="X1390" s="6">
        <v>185</v>
      </c>
      <c r="Y1390" s="6">
        <v>1508</v>
      </c>
      <c r="Z1390" s="6">
        <v>103</v>
      </c>
      <c r="AA1390" s="6">
        <v>4410</v>
      </c>
      <c r="AB1390" s="6">
        <v>0.36159999999999998</v>
      </c>
      <c r="AC1390" s="6">
        <v>0.45179999999999998</v>
      </c>
      <c r="AD1390" s="6">
        <v>0.25940000000000002</v>
      </c>
      <c r="AE1390" s="6">
        <v>414</v>
      </c>
      <c r="AF1390" s="6">
        <v>1979</v>
      </c>
      <c r="AG1390" s="6">
        <v>165</v>
      </c>
      <c r="AH1390" s="6">
        <v>8582</v>
      </c>
      <c r="AI1390" s="6">
        <v>0.47460000000000002</v>
      </c>
      <c r="AJ1390" s="6">
        <v>0.72370000000000001</v>
      </c>
      <c r="AK1390" s="6">
        <v>0.50480000000000003</v>
      </c>
      <c r="AT1390" s="6">
        <f t="shared" si="63"/>
        <v>4.9444444444444446</v>
      </c>
      <c r="AU1390" s="6" t="str">
        <f t="shared" si="64"/>
        <v/>
      </c>
      <c r="AV1390" s="6">
        <f t="shared" si="65"/>
        <v>72.315315315315317</v>
      </c>
      <c r="AW1390" s="7">
        <f t="shared" si="66"/>
        <v>2.9244031830238728</v>
      </c>
      <c r="AX1390" s="6">
        <f t="shared" si="67"/>
        <v>4.3365336028297117</v>
      </c>
      <c r="AY1390" s="6" t="str">
        <f t="shared" si="68"/>
        <v/>
      </c>
      <c r="BA1390" s="6">
        <f>VLOOKUP(A1390, ALL_AP_DATA!$A$2:$F$3600, 6, FALSE)</f>
        <v>4170</v>
      </c>
      <c r="BB1390" s="6">
        <f>VLOOKUP(A1390, projmetadata!$A$2:$D$2036, 4, FALSE)</f>
        <v>522852</v>
      </c>
      <c r="BC1390" s="6" t="e">
        <f t="array" aca="1" ref="BC1390" ca="1">_xludf.IFS(I1390&lt;&gt;0, F1390/I1390, P1390&lt;&gt;0, M1390/P1390, W1390&lt;&gt;0, T1390/W1390, AD1390&lt;&gt;0, AA1390/AD1390, AK1390&lt;&gt;0, AH1390/AK1390, AR1390&lt;&gt;0, AO1390/AR1390, TRUE, 0)</f>
        <v>#NAME?</v>
      </c>
      <c r="BE1390" s="6" t="e">
        <f t="shared" ca="1" si="70"/>
        <v>#NAME?</v>
      </c>
      <c r="BF1390" s="6" t="e">
        <f t="shared" ca="1" si="71"/>
        <v>#NAME?</v>
      </c>
      <c r="BG1390" s="6"/>
      <c r="BH1390" s="6">
        <f>VLOOKUP(A1390, ALL_AP_DATA!$A$2:$D$3600, 3, FALSE)</f>
        <v>2862</v>
      </c>
      <c r="BI1390" s="6">
        <f>VLOOKUP(A1390, ALL_AP_DATA!$A$2:$E$3600, 5, FALSE)</f>
        <v>17002</v>
      </c>
      <c r="BJ1390" s="6">
        <f t="shared" si="69"/>
        <v>4.0772182254196645</v>
      </c>
      <c r="BK1390" s="6">
        <f t="shared" si="72"/>
        <v>0.68633093525179856</v>
      </c>
    </row>
    <row r="1391" spans="1:63" ht="15.75" customHeight="1" x14ac:dyDescent="0.2">
      <c r="A1391" s="6" t="s">
        <v>1450</v>
      </c>
      <c r="B1391" s="6" t="s">
        <v>64</v>
      </c>
      <c r="C1391" s="6">
        <v>24</v>
      </c>
      <c r="D1391" s="6">
        <v>114</v>
      </c>
      <c r="E1391" s="6">
        <v>67</v>
      </c>
      <c r="F1391" s="6">
        <v>2690</v>
      </c>
      <c r="G1391" s="6">
        <v>9.7000000000000003E-2</v>
      </c>
      <c r="H1391" s="6">
        <v>0.59289999999999998</v>
      </c>
      <c r="I1391" s="6">
        <v>0.23219999999999999</v>
      </c>
      <c r="J1391" s="6">
        <v>2</v>
      </c>
      <c r="K1391" s="6">
        <v>12</v>
      </c>
      <c r="L1391" s="6">
        <v>30</v>
      </c>
      <c r="M1391" s="6">
        <v>1527</v>
      </c>
      <c r="N1391" s="6">
        <v>1.0200000000000001E-2</v>
      </c>
      <c r="O1391" s="6">
        <v>0.26550000000000001</v>
      </c>
      <c r="P1391" s="6">
        <v>0.1318</v>
      </c>
      <c r="Q1391" s="6">
        <v>11</v>
      </c>
      <c r="R1391" s="6">
        <v>35</v>
      </c>
      <c r="S1391" s="6">
        <v>54</v>
      </c>
      <c r="T1391" s="6">
        <v>5028</v>
      </c>
      <c r="U1391" s="6">
        <v>2.98E-2</v>
      </c>
      <c r="V1391" s="6">
        <v>0.47789999999999999</v>
      </c>
      <c r="W1391" s="6">
        <v>0.434</v>
      </c>
      <c r="X1391" s="6">
        <v>20</v>
      </c>
      <c r="Y1391" s="6">
        <v>141</v>
      </c>
      <c r="Z1391" s="6">
        <v>12</v>
      </c>
      <c r="AA1391" s="6">
        <v>293</v>
      </c>
      <c r="AB1391" s="6">
        <v>0.12</v>
      </c>
      <c r="AC1391" s="6">
        <v>0.1062</v>
      </c>
      <c r="AD1391" s="6">
        <v>2.53E-2</v>
      </c>
      <c r="AE1391" s="6">
        <v>84</v>
      </c>
      <c r="AF1391" s="6">
        <v>398</v>
      </c>
      <c r="AG1391" s="6">
        <v>86</v>
      </c>
      <c r="AH1391" s="6">
        <v>7188</v>
      </c>
      <c r="AI1391" s="6">
        <v>0.3387</v>
      </c>
      <c r="AJ1391" s="6">
        <v>0.7611</v>
      </c>
      <c r="AK1391" s="6">
        <v>0.62039999999999995</v>
      </c>
      <c r="AT1391" s="6">
        <f t="shared" si="63"/>
        <v>23.596491228070175</v>
      </c>
      <c r="AU1391" s="6">
        <f t="shared" si="64"/>
        <v>127.25</v>
      </c>
      <c r="AV1391" s="6">
        <f t="shared" si="65"/>
        <v>143.65714285714284</v>
      </c>
      <c r="AW1391" s="7">
        <f t="shared" si="66"/>
        <v>2.0780141843971629</v>
      </c>
      <c r="AX1391" s="6">
        <f t="shared" si="67"/>
        <v>18.060301507537687</v>
      </c>
      <c r="AY1391" s="6" t="str">
        <f t="shared" si="68"/>
        <v/>
      </c>
      <c r="BA1391" s="6">
        <f>VLOOKUP(A1391, ALL_AP_DATA!$A$2:$F$3600, 6, FALSE)</f>
        <v>1175</v>
      </c>
      <c r="BB1391" s="6">
        <f>VLOOKUP(A1391, projmetadata!$A$2:$D$2036, 4, FALSE)</f>
        <v>124427</v>
      </c>
      <c r="BC1391" s="6" t="e">
        <f t="array" aca="1" ref="BC1391" ca="1">_xludf.IFS(I1391&lt;&gt;0, F1391/I1391, P1391&lt;&gt;0, M1391/P1391, W1391&lt;&gt;0, T1391/W1391, AD1391&lt;&gt;0, AA1391/AD1391, AK1391&lt;&gt;0, AH1391/AK1391, AR1391&lt;&gt;0, AO1391/AR1391, TRUE, 0)</f>
        <v>#NAME?</v>
      </c>
      <c r="BE1391" s="6" t="e">
        <f t="shared" ca="1" si="70"/>
        <v>#NAME?</v>
      </c>
      <c r="BF1391" s="6" t="e">
        <f t="shared" ca="1" si="71"/>
        <v>#NAME?</v>
      </c>
      <c r="BG1391" s="6"/>
      <c r="BH1391" s="6">
        <f>VLOOKUP(A1391, ALL_AP_DATA!$A$2:$D$3600, 3, FALSE)</f>
        <v>540</v>
      </c>
      <c r="BI1391" s="6">
        <f>VLOOKUP(A1391, ALL_AP_DATA!$A$2:$E$3600, 5, FALSE)</f>
        <v>11586</v>
      </c>
      <c r="BJ1391" s="6">
        <f t="shared" si="69"/>
        <v>9.8604255319148937</v>
      </c>
      <c r="BK1391" s="6">
        <f t="shared" si="72"/>
        <v>0.45957446808510638</v>
      </c>
    </row>
    <row r="1392" spans="1:63" ht="15.75" customHeight="1" x14ac:dyDescent="0.2">
      <c r="A1392" s="6" t="s">
        <v>1451</v>
      </c>
      <c r="B1392" s="6" t="s">
        <v>64</v>
      </c>
      <c r="C1392" s="6">
        <v>14</v>
      </c>
      <c r="D1392" s="6">
        <v>45</v>
      </c>
      <c r="E1392" s="6">
        <v>3</v>
      </c>
      <c r="F1392" s="6">
        <v>7</v>
      </c>
      <c r="G1392" s="6">
        <v>3.2099999999999997E-2</v>
      </c>
      <c r="H1392" s="6">
        <v>4.3499999999999997E-2</v>
      </c>
      <c r="I1392" s="6">
        <v>1.5E-3</v>
      </c>
      <c r="Q1392" s="6">
        <v>6</v>
      </c>
      <c r="R1392" s="6">
        <v>18</v>
      </c>
      <c r="S1392" s="6">
        <v>24</v>
      </c>
      <c r="T1392" s="6">
        <v>1183</v>
      </c>
      <c r="U1392" s="6">
        <v>1.2800000000000001E-2</v>
      </c>
      <c r="V1392" s="6">
        <v>0.3478</v>
      </c>
      <c r="W1392" s="6">
        <v>0.2525</v>
      </c>
      <c r="X1392" s="6">
        <v>18</v>
      </c>
      <c r="Y1392" s="6">
        <v>82</v>
      </c>
      <c r="Z1392" s="6">
        <v>17</v>
      </c>
      <c r="AA1392" s="6">
        <v>659</v>
      </c>
      <c r="AB1392" s="6">
        <v>5.8400000000000001E-2</v>
      </c>
      <c r="AC1392" s="6">
        <v>0.24640000000000001</v>
      </c>
      <c r="AD1392" s="6">
        <v>0.14069999999999999</v>
      </c>
      <c r="AE1392" s="6">
        <v>47</v>
      </c>
      <c r="AF1392" s="6">
        <v>223</v>
      </c>
      <c r="AG1392" s="6">
        <v>31</v>
      </c>
      <c r="AH1392" s="6">
        <v>722</v>
      </c>
      <c r="AI1392" s="6">
        <v>0.15890000000000001</v>
      </c>
      <c r="AJ1392" s="6">
        <v>0.44929999999999998</v>
      </c>
      <c r="AK1392" s="6">
        <v>0.15409999999999999</v>
      </c>
      <c r="AT1392" s="6">
        <f t="shared" si="63"/>
        <v>0.15555555555555556</v>
      </c>
      <c r="AU1392" s="6" t="str">
        <f t="shared" si="64"/>
        <v/>
      </c>
      <c r="AV1392" s="6">
        <f t="shared" si="65"/>
        <v>65.722222222222229</v>
      </c>
      <c r="AW1392" s="7">
        <f t="shared" si="66"/>
        <v>8.036585365853659</v>
      </c>
      <c r="AX1392" s="6">
        <f t="shared" si="67"/>
        <v>3.2376681614349776</v>
      </c>
      <c r="AY1392" s="6" t="str">
        <f t="shared" si="68"/>
        <v/>
      </c>
      <c r="BA1392" s="6">
        <f>VLOOKUP(A1392, ALL_AP_DATA!$A$2:$F$3600, 6, FALSE)</f>
        <v>1403</v>
      </c>
      <c r="BB1392" s="6">
        <f>VLOOKUP(A1392, projmetadata!$A$2:$D$2036, 4, FALSE)</f>
        <v>64480</v>
      </c>
      <c r="BC1392" s="6" t="e">
        <f t="array" aca="1" ref="BC1392" ca="1">_xludf.IFS(I1392&lt;&gt;0, F1392/I1392, P1392&lt;&gt;0, M1392/P1392, W1392&lt;&gt;0, T1392/W1392, AD1392&lt;&gt;0, AA1392/AD1392, AK1392&lt;&gt;0, AH1392/AK1392, AR1392&lt;&gt;0, AO1392/AR1392, TRUE, 0)</f>
        <v>#NAME?</v>
      </c>
      <c r="BE1392" s="6" t="e">
        <f t="shared" ca="1" si="70"/>
        <v>#NAME?</v>
      </c>
      <c r="BF1392" s="6" t="e">
        <f t="shared" ca="1" si="71"/>
        <v>#NAME?</v>
      </c>
      <c r="BG1392" s="6"/>
      <c r="BH1392" s="6">
        <f>VLOOKUP(A1392, ALL_AP_DATA!$A$2:$D$3600, 3, FALSE)</f>
        <v>309</v>
      </c>
      <c r="BI1392" s="6">
        <f>VLOOKUP(A1392, ALL_AP_DATA!$A$2:$E$3600, 5, FALSE)</f>
        <v>4685</v>
      </c>
      <c r="BJ1392" s="6">
        <f t="shared" si="69"/>
        <v>3.339272986457591</v>
      </c>
      <c r="BK1392" s="6">
        <f t="shared" si="72"/>
        <v>0.22024233784746972</v>
      </c>
    </row>
    <row r="1393" spans="1:63" ht="15.75" customHeight="1" x14ac:dyDescent="0.2">
      <c r="A1393" s="6" t="s">
        <v>1452</v>
      </c>
      <c r="B1393" s="6" t="s">
        <v>61</v>
      </c>
      <c r="C1393" s="6">
        <v>5</v>
      </c>
      <c r="D1393" s="6">
        <v>18</v>
      </c>
      <c r="E1393" s="6">
        <v>15</v>
      </c>
      <c r="F1393" s="6">
        <v>880</v>
      </c>
      <c r="G1393" s="6">
        <v>0.02</v>
      </c>
      <c r="H1393" s="6">
        <v>0.10340000000000001</v>
      </c>
      <c r="I1393" s="6">
        <v>3.9E-2</v>
      </c>
      <c r="J1393" s="6">
        <v>1</v>
      </c>
      <c r="K1393" s="6">
        <v>10</v>
      </c>
      <c r="L1393" s="6">
        <v>43</v>
      </c>
      <c r="M1393" s="6">
        <v>2078</v>
      </c>
      <c r="N1393" s="6">
        <v>1.11E-2</v>
      </c>
      <c r="O1393" s="6">
        <v>0.29659999999999997</v>
      </c>
      <c r="P1393" s="6">
        <v>9.1999999999999998E-2</v>
      </c>
      <c r="Q1393" s="6">
        <v>24</v>
      </c>
      <c r="R1393" s="6">
        <v>99</v>
      </c>
      <c r="S1393" s="6">
        <v>122</v>
      </c>
      <c r="T1393" s="6">
        <v>15052</v>
      </c>
      <c r="U1393" s="6">
        <v>0.11020000000000001</v>
      </c>
      <c r="V1393" s="6">
        <v>0.84140000000000004</v>
      </c>
      <c r="W1393" s="6">
        <v>0.6663</v>
      </c>
      <c r="X1393" s="6">
        <v>49</v>
      </c>
      <c r="Y1393" s="6">
        <v>445</v>
      </c>
      <c r="Z1393" s="6">
        <v>128</v>
      </c>
      <c r="AA1393" s="6">
        <v>15272</v>
      </c>
      <c r="AB1393" s="6">
        <v>0.4955</v>
      </c>
      <c r="AC1393" s="6">
        <v>0.88280000000000003</v>
      </c>
      <c r="AD1393" s="6">
        <v>0.67600000000000005</v>
      </c>
      <c r="AE1393" s="6">
        <v>51</v>
      </c>
      <c r="AF1393" s="6">
        <v>218</v>
      </c>
      <c r="AG1393" s="6">
        <v>127</v>
      </c>
      <c r="AH1393" s="6">
        <v>12115</v>
      </c>
      <c r="AI1393" s="6">
        <v>0.24279999999999999</v>
      </c>
      <c r="AJ1393" s="6">
        <v>0.87590000000000001</v>
      </c>
      <c r="AK1393" s="6">
        <v>0.5363</v>
      </c>
      <c r="AL1393" s="6">
        <v>1</v>
      </c>
      <c r="AM1393" s="6">
        <v>22</v>
      </c>
      <c r="AN1393" s="6">
        <v>71</v>
      </c>
      <c r="AO1393" s="6">
        <v>3572</v>
      </c>
      <c r="AP1393" s="6">
        <v>2.4500000000000001E-2</v>
      </c>
      <c r="AQ1393" s="6">
        <v>0.48970000000000002</v>
      </c>
      <c r="AR1393" s="6">
        <v>0.15809999999999999</v>
      </c>
      <c r="AT1393" s="6">
        <f t="shared" si="63"/>
        <v>48.888888888888886</v>
      </c>
      <c r="AU1393" s="6">
        <f t="shared" si="64"/>
        <v>207.8</v>
      </c>
      <c r="AV1393" s="6">
        <f t="shared" si="65"/>
        <v>152.04040404040404</v>
      </c>
      <c r="AW1393" s="7">
        <f t="shared" si="66"/>
        <v>34.319101123595509</v>
      </c>
      <c r="AX1393" s="6">
        <f t="shared" si="67"/>
        <v>55.573394495412842</v>
      </c>
      <c r="AY1393" s="6">
        <f t="shared" si="68"/>
        <v>162.36363636363637</v>
      </c>
      <c r="BA1393" s="6">
        <f>VLOOKUP(A1393, ALL_AP_DATA!$A$2:$F$3600, 6, FALSE)</f>
        <v>898</v>
      </c>
      <c r="BB1393" s="6">
        <f>VLOOKUP(A1393, projmetadata!$A$2:$D$2036, 4, FALSE)</f>
        <v>207156</v>
      </c>
      <c r="BC1393" s="6" t="e">
        <f t="array" aca="1" ref="BC1393" ca="1">_xludf.IFS(I1393&lt;&gt;0, F1393/I1393, P1393&lt;&gt;0, M1393/P1393, W1393&lt;&gt;0, T1393/W1393, AD1393&lt;&gt;0, AA1393/AD1393, AK1393&lt;&gt;0, AH1393/AK1393, AR1393&lt;&gt;0, AO1393/AR1393, TRUE, 0)</f>
        <v>#NAME?</v>
      </c>
      <c r="BE1393" s="6" t="e">
        <f t="shared" ca="1" si="70"/>
        <v>#NAME?</v>
      </c>
      <c r="BF1393" s="6" t="e">
        <f t="shared" ca="1" si="71"/>
        <v>#NAME?</v>
      </c>
      <c r="BG1393" s="6"/>
      <c r="BH1393" s="6">
        <f>VLOOKUP(A1393, ALL_AP_DATA!$A$2:$D$3600, 3, FALSE)</f>
        <v>521</v>
      </c>
      <c r="BI1393" s="6">
        <f>VLOOKUP(A1393, ALL_AP_DATA!$A$2:$E$3600, 5, FALSE)</f>
        <v>22592</v>
      </c>
      <c r="BJ1393" s="6">
        <f t="shared" si="69"/>
        <v>25.158129175946549</v>
      </c>
      <c r="BK1393" s="6">
        <f t="shared" si="72"/>
        <v>0.58017817371937641</v>
      </c>
    </row>
    <row r="1394" spans="1:63" ht="15.75" customHeight="1" x14ac:dyDescent="0.2">
      <c r="A1394" s="6" t="s">
        <v>1453</v>
      </c>
      <c r="B1394" s="6" t="s">
        <v>64</v>
      </c>
      <c r="C1394" s="6">
        <v>3</v>
      </c>
      <c r="D1394" s="6">
        <v>23</v>
      </c>
      <c r="E1394" s="6">
        <v>5</v>
      </c>
      <c r="F1394" s="6">
        <v>113</v>
      </c>
      <c r="G1394" s="6">
        <v>5.9700000000000003E-2</v>
      </c>
      <c r="H1394" s="6">
        <v>0.3846</v>
      </c>
      <c r="I1394" s="6">
        <v>0.20849999999999999</v>
      </c>
      <c r="X1394" s="6">
        <v>10</v>
      </c>
      <c r="Y1394" s="6">
        <v>97</v>
      </c>
      <c r="Z1394" s="6">
        <v>10</v>
      </c>
      <c r="AA1394" s="6">
        <v>268</v>
      </c>
      <c r="AB1394" s="6">
        <v>0.25190000000000001</v>
      </c>
      <c r="AC1394" s="6">
        <v>0.76919999999999999</v>
      </c>
      <c r="AD1394" s="6">
        <v>0.4945</v>
      </c>
      <c r="AE1394" s="6">
        <v>30</v>
      </c>
      <c r="AF1394" s="6">
        <v>182</v>
      </c>
      <c r="AG1394" s="6">
        <v>9</v>
      </c>
      <c r="AH1394" s="6">
        <v>178</v>
      </c>
      <c r="AI1394" s="6">
        <v>0.47270000000000001</v>
      </c>
      <c r="AJ1394" s="6">
        <v>0.69230000000000003</v>
      </c>
      <c r="AK1394" s="6">
        <v>0.32840000000000003</v>
      </c>
      <c r="AT1394" s="6">
        <f t="shared" si="63"/>
        <v>4.9130434782608692</v>
      </c>
      <c r="AU1394" s="6" t="str">
        <f t="shared" si="64"/>
        <v/>
      </c>
      <c r="AV1394" s="6" t="str">
        <f t="shared" si="65"/>
        <v/>
      </c>
      <c r="AW1394" s="7">
        <f t="shared" si="66"/>
        <v>2.7628865979381443</v>
      </c>
      <c r="AX1394" s="6">
        <f t="shared" si="67"/>
        <v>0.97802197802197799</v>
      </c>
      <c r="AY1394" s="6" t="str">
        <f t="shared" si="68"/>
        <v/>
      </c>
      <c r="BA1394" s="6">
        <f>VLOOKUP(A1394, ALL_AP_DATA!$A$2:$F$3600, 6, FALSE)</f>
        <v>385</v>
      </c>
      <c r="BB1394" s="6">
        <f>VLOOKUP(A1394, projmetadata!$A$2:$D$2036, 4, FALSE)</f>
        <v>60382</v>
      </c>
      <c r="BC1394" s="6" t="e">
        <f t="array" aca="1" ref="BC1394" ca="1">_xludf.IFS(I1394&lt;&gt;0, F1394/I1394, P1394&lt;&gt;0, M1394/P1394, W1394&lt;&gt;0, T1394/W1394, AD1394&lt;&gt;0, AA1394/AD1394, AK1394&lt;&gt;0, AH1394/AK1394, AR1394&lt;&gt;0, AO1394/AR1394, TRUE, 0)</f>
        <v>#NAME?</v>
      </c>
      <c r="BE1394" s="6" t="e">
        <f t="shared" ca="1" si="70"/>
        <v>#NAME?</v>
      </c>
      <c r="BF1394" s="6" t="e">
        <f t="shared" ca="1" si="71"/>
        <v>#NAME?</v>
      </c>
      <c r="BG1394" s="6"/>
      <c r="BH1394" s="6">
        <f>VLOOKUP(A1394, ALL_AP_DATA!$A$2:$D$3600, 3, FALSE)</f>
        <v>218</v>
      </c>
      <c r="BI1394" s="6">
        <f>VLOOKUP(A1394, ALL_AP_DATA!$A$2:$E$3600, 5, FALSE)</f>
        <v>542</v>
      </c>
      <c r="BJ1394" s="6">
        <f t="shared" si="69"/>
        <v>1.4077922077922078</v>
      </c>
      <c r="BK1394" s="6">
        <f t="shared" si="72"/>
        <v>0.5662337662337662</v>
      </c>
    </row>
    <row r="1395" spans="1:63" ht="15.75" customHeight="1" x14ac:dyDescent="0.2">
      <c r="A1395" s="6" t="s">
        <v>1454</v>
      </c>
      <c r="B1395" s="6" t="s">
        <v>61</v>
      </c>
      <c r="C1395" s="6">
        <v>5</v>
      </c>
      <c r="D1395" s="6">
        <v>16</v>
      </c>
      <c r="E1395" s="6">
        <v>68</v>
      </c>
      <c r="F1395" s="6">
        <v>1543</v>
      </c>
      <c r="G1395" s="6">
        <v>4.4000000000000003E-3</v>
      </c>
      <c r="H1395" s="6">
        <v>4.9599999999999998E-2</v>
      </c>
      <c r="I1395" s="6">
        <v>1.95E-2</v>
      </c>
      <c r="J1395" s="6">
        <v>3</v>
      </c>
      <c r="K1395" s="6">
        <v>34</v>
      </c>
      <c r="L1395" s="6">
        <v>121</v>
      </c>
      <c r="M1395" s="6">
        <v>2819</v>
      </c>
      <c r="N1395" s="6">
        <v>9.2999999999999992E-3</v>
      </c>
      <c r="O1395" s="6">
        <v>8.8300000000000003E-2</v>
      </c>
      <c r="P1395" s="6">
        <v>3.5700000000000003E-2</v>
      </c>
      <c r="Q1395" s="6">
        <v>70</v>
      </c>
      <c r="R1395" s="6">
        <v>280</v>
      </c>
      <c r="S1395" s="6">
        <v>867</v>
      </c>
      <c r="T1395" s="6">
        <v>46814</v>
      </c>
      <c r="U1395" s="6">
        <v>7.6300000000000007E-2</v>
      </c>
      <c r="V1395" s="6">
        <v>0.63239999999999996</v>
      </c>
      <c r="W1395" s="6">
        <v>0.59209999999999996</v>
      </c>
      <c r="X1395" s="6">
        <v>208</v>
      </c>
      <c r="Y1395" s="6">
        <v>2277</v>
      </c>
      <c r="Z1395" s="6">
        <v>1021</v>
      </c>
      <c r="AA1395" s="6">
        <v>44173</v>
      </c>
      <c r="AB1395" s="6">
        <v>0.62009999999999998</v>
      </c>
      <c r="AC1395" s="6">
        <v>0.74470000000000003</v>
      </c>
      <c r="AD1395" s="6">
        <v>0.55869999999999997</v>
      </c>
      <c r="AE1395" s="6">
        <v>163</v>
      </c>
      <c r="AF1395" s="6">
        <v>814</v>
      </c>
      <c r="AG1395" s="6">
        <v>716</v>
      </c>
      <c r="AH1395" s="6">
        <v>29592</v>
      </c>
      <c r="AI1395" s="6">
        <v>0.22170000000000001</v>
      </c>
      <c r="AJ1395" s="6">
        <v>0.5222</v>
      </c>
      <c r="AK1395" s="6">
        <v>0.37430000000000002</v>
      </c>
      <c r="AT1395" s="6">
        <f t="shared" si="63"/>
        <v>96.4375</v>
      </c>
      <c r="AU1395" s="6">
        <f t="shared" si="64"/>
        <v>82.911764705882348</v>
      </c>
      <c r="AV1395" s="6">
        <f t="shared" si="65"/>
        <v>167.19285714285715</v>
      </c>
      <c r="AW1395" s="7">
        <f t="shared" si="66"/>
        <v>19.399648660518224</v>
      </c>
      <c r="AX1395" s="6">
        <f t="shared" si="67"/>
        <v>36.353808353808354</v>
      </c>
      <c r="AY1395" s="6" t="str">
        <f t="shared" si="68"/>
        <v/>
      </c>
      <c r="BA1395" s="6">
        <f>VLOOKUP(A1395, ALL_AP_DATA!$A$2:$F$3600, 6, FALSE)</f>
        <v>3672</v>
      </c>
      <c r="BB1395" s="6">
        <f>VLOOKUP(A1395, projmetadata!$A$2:$D$2036, 4, FALSE)</f>
        <v>946778</v>
      </c>
      <c r="BC1395" s="6" t="e">
        <f t="array" aca="1" ref="BC1395" ca="1">_xludf.IFS(I1395&lt;&gt;0, F1395/I1395, P1395&lt;&gt;0, M1395/P1395, W1395&lt;&gt;0, T1395/W1395, AD1395&lt;&gt;0, AA1395/AD1395, AK1395&lt;&gt;0, AH1395/AK1395, AR1395&lt;&gt;0, AO1395/AR1395, TRUE, 0)</f>
        <v>#NAME?</v>
      </c>
      <c r="BE1395" s="6" t="e">
        <f t="shared" ca="1" si="70"/>
        <v>#NAME?</v>
      </c>
      <c r="BF1395" s="6" t="e">
        <f t="shared" ca="1" si="71"/>
        <v>#NAME?</v>
      </c>
      <c r="BG1395" s="6"/>
      <c r="BH1395" s="6">
        <f>VLOOKUP(A1395, ALL_AP_DATA!$A$2:$D$3600, 3, FALSE)</f>
        <v>2554</v>
      </c>
      <c r="BI1395" s="6">
        <f>VLOOKUP(A1395, ALL_AP_DATA!$A$2:$E$3600, 5, FALSE)</f>
        <v>79067</v>
      </c>
      <c r="BJ1395" s="6">
        <f t="shared" si="69"/>
        <v>21.532407407407408</v>
      </c>
      <c r="BK1395" s="6">
        <f t="shared" si="72"/>
        <v>0.69553376906318087</v>
      </c>
    </row>
    <row r="1396" spans="1:63" ht="15.75" customHeight="1" x14ac:dyDescent="0.2">
      <c r="A1396" s="6" t="s">
        <v>1455</v>
      </c>
      <c r="B1396" s="6" t="s">
        <v>61</v>
      </c>
      <c r="J1396" s="6">
        <v>19</v>
      </c>
      <c r="K1396" s="6">
        <v>87</v>
      </c>
      <c r="L1396" s="6">
        <v>408</v>
      </c>
      <c r="M1396" s="6">
        <v>41660</v>
      </c>
      <c r="N1396" s="6">
        <v>0.25819999999999999</v>
      </c>
      <c r="O1396" s="6">
        <v>0.78759999999999997</v>
      </c>
      <c r="P1396" s="6">
        <v>0.73329999999999995</v>
      </c>
      <c r="Q1396" s="6">
        <v>31</v>
      </c>
      <c r="R1396" s="6">
        <v>136</v>
      </c>
      <c r="S1396" s="6">
        <v>482</v>
      </c>
      <c r="T1396" s="6">
        <v>50547</v>
      </c>
      <c r="U1396" s="6">
        <v>0.40360000000000001</v>
      </c>
      <c r="V1396" s="6">
        <v>0.93049999999999999</v>
      </c>
      <c r="W1396" s="6">
        <v>0.88980000000000004</v>
      </c>
      <c r="X1396" s="6">
        <v>9</v>
      </c>
      <c r="Y1396" s="6">
        <v>119</v>
      </c>
      <c r="Z1396" s="6">
        <v>439</v>
      </c>
      <c r="AA1396" s="6">
        <v>37695</v>
      </c>
      <c r="AB1396" s="6">
        <v>0.35310000000000002</v>
      </c>
      <c r="AC1396" s="6">
        <v>0.84750000000000003</v>
      </c>
      <c r="AD1396" s="6">
        <v>0.66349999999999998</v>
      </c>
      <c r="AE1396" s="6">
        <v>3</v>
      </c>
      <c r="AF1396" s="6">
        <v>10</v>
      </c>
      <c r="AG1396" s="6">
        <v>40</v>
      </c>
      <c r="AH1396" s="6">
        <v>559</v>
      </c>
      <c r="AI1396" s="6">
        <v>2.9700000000000001E-2</v>
      </c>
      <c r="AJ1396" s="6">
        <v>7.7200000000000005E-2</v>
      </c>
      <c r="AK1396" s="6">
        <v>9.7999999999999997E-3</v>
      </c>
      <c r="AL1396" s="6">
        <v>11</v>
      </c>
      <c r="AM1396" s="6">
        <v>91</v>
      </c>
      <c r="AN1396" s="6">
        <v>423</v>
      </c>
      <c r="AO1396" s="6">
        <v>44664</v>
      </c>
      <c r="AP1396" s="6">
        <v>0.27</v>
      </c>
      <c r="AQ1396" s="6">
        <v>0.81659999999999999</v>
      </c>
      <c r="AR1396" s="6">
        <v>0.78620000000000001</v>
      </c>
      <c r="AT1396" s="6" t="str">
        <f t="shared" si="63"/>
        <v/>
      </c>
      <c r="AU1396" s="6">
        <f t="shared" si="64"/>
        <v>478.85057471264366</v>
      </c>
      <c r="AV1396" s="6">
        <f t="shared" si="65"/>
        <v>371.66911764705884</v>
      </c>
      <c r="AW1396" s="7">
        <f t="shared" si="66"/>
        <v>316.76470588235293</v>
      </c>
      <c r="AX1396" s="6">
        <f t="shared" si="67"/>
        <v>55.9</v>
      </c>
      <c r="AY1396" s="6">
        <f t="shared" si="68"/>
        <v>490.8131868131868</v>
      </c>
      <c r="BA1396" s="6">
        <f>VLOOKUP(A1396, ALL_AP_DATA!$A$2:$F$3600, 6, FALSE)</f>
        <v>337</v>
      </c>
      <c r="BB1396" s="6">
        <f>VLOOKUP(A1396, projmetadata!$A$2:$D$2036, 4, FALSE)</f>
        <v>64358</v>
      </c>
      <c r="BC1396" s="6" t="e">
        <f t="array" aca="1" ref="BC1396" ca="1">_xludf.IFS(I1396&lt;&gt;0, F1396/I1396, P1396&lt;&gt;0, M1396/P1396, W1396&lt;&gt;0, T1396/W1396, AD1396&lt;&gt;0, AA1396/AD1396, AK1396&lt;&gt;0, AH1396/AK1396, AR1396&lt;&gt;0, AO1396/AR1396, TRUE, 0)</f>
        <v>#NAME?</v>
      </c>
      <c r="BE1396" s="6" t="e">
        <f t="shared" ca="1" si="70"/>
        <v>#NAME?</v>
      </c>
      <c r="BF1396" s="6" t="e">
        <f t="shared" ca="1" si="71"/>
        <v>#NAME?</v>
      </c>
      <c r="BG1396" s="6"/>
      <c r="BH1396" s="6">
        <f>VLOOKUP(A1396, ALL_AP_DATA!$A$2:$D$3600, 3, FALSE)</f>
        <v>190</v>
      </c>
      <c r="BI1396" s="6">
        <f>VLOOKUP(A1396, ALL_AP_DATA!$A$2:$E$3600, 5, FALSE)</f>
        <v>56810</v>
      </c>
      <c r="BJ1396" s="6">
        <f t="shared" si="69"/>
        <v>168.57566765578636</v>
      </c>
      <c r="BK1396" s="6">
        <f t="shared" si="72"/>
        <v>0.56379821958456977</v>
      </c>
    </row>
    <row r="1397" spans="1:63" ht="15.75" customHeight="1" x14ac:dyDescent="0.2">
      <c r="A1397" s="6" t="s">
        <v>1456</v>
      </c>
      <c r="B1397" s="6" t="s">
        <v>64</v>
      </c>
      <c r="C1397" s="6">
        <v>4</v>
      </c>
      <c r="D1397" s="6">
        <v>76</v>
      </c>
      <c r="E1397" s="6">
        <v>85</v>
      </c>
      <c r="F1397" s="6">
        <v>2905</v>
      </c>
      <c r="G1397" s="6">
        <v>0.52410000000000001</v>
      </c>
      <c r="H1397" s="6">
        <v>0.97699999999999998</v>
      </c>
      <c r="I1397" s="6">
        <v>0.89029999999999998</v>
      </c>
      <c r="Q1397" s="6">
        <v>5</v>
      </c>
      <c r="R1397" s="6">
        <v>21</v>
      </c>
      <c r="S1397" s="6">
        <v>51</v>
      </c>
      <c r="T1397" s="6">
        <v>1215</v>
      </c>
      <c r="U1397" s="6">
        <v>0.14480000000000001</v>
      </c>
      <c r="V1397" s="6">
        <v>0.58620000000000005</v>
      </c>
      <c r="W1397" s="6">
        <v>0.37240000000000001</v>
      </c>
      <c r="X1397" s="6">
        <v>16</v>
      </c>
      <c r="Y1397" s="6">
        <v>87</v>
      </c>
      <c r="Z1397" s="6">
        <v>78</v>
      </c>
      <c r="AA1397" s="6">
        <v>2905</v>
      </c>
      <c r="AB1397" s="6">
        <v>0.6</v>
      </c>
      <c r="AC1397" s="6">
        <v>0.89659999999999995</v>
      </c>
      <c r="AD1397" s="6">
        <v>0.89029999999999998</v>
      </c>
      <c r="AE1397" s="6">
        <v>21</v>
      </c>
      <c r="AF1397" s="6">
        <v>71</v>
      </c>
      <c r="AG1397" s="6">
        <v>53</v>
      </c>
      <c r="AH1397" s="6">
        <v>1975</v>
      </c>
      <c r="AI1397" s="6">
        <v>0.48970000000000002</v>
      </c>
      <c r="AJ1397" s="6">
        <v>0.60919999999999996</v>
      </c>
      <c r="AK1397" s="6">
        <v>0.60529999999999995</v>
      </c>
      <c r="AT1397" s="6">
        <f t="shared" si="63"/>
        <v>38.223684210526315</v>
      </c>
      <c r="AU1397" s="6" t="str">
        <f t="shared" si="64"/>
        <v/>
      </c>
      <c r="AV1397" s="6">
        <f t="shared" si="65"/>
        <v>57.857142857142854</v>
      </c>
      <c r="AW1397" s="7">
        <f t="shared" si="66"/>
        <v>33.390804597701148</v>
      </c>
      <c r="AX1397" s="6">
        <f t="shared" si="67"/>
        <v>27.816901408450704</v>
      </c>
      <c r="AY1397" s="6" t="str">
        <f t="shared" si="68"/>
        <v/>
      </c>
      <c r="BA1397" s="6">
        <f>VLOOKUP(A1397, ALL_AP_DATA!$A$2:$F$3600, 6, FALSE)</f>
        <v>145</v>
      </c>
      <c r="BB1397" s="6">
        <f>VLOOKUP(A1397, projmetadata!$A$2:$D$2036, 4, FALSE)</f>
        <v>12484</v>
      </c>
      <c r="BC1397" s="6" t="e">
        <f t="array" aca="1" ref="BC1397" ca="1">_xludf.IFS(I1397&lt;&gt;0, F1397/I1397, P1397&lt;&gt;0, M1397/P1397, W1397&lt;&gt;0, T1397/W1397, AD1397&lt;&gt;0, AA1397/AD1397, AK1397&lt;&gt;0, AH1397/AK1397, AR1397&lt;&gt;0, AO1397/AR1397, TRUE, 0)</f>
        <v>#NAME?</v>
      </c>
      <c r="BE1397" s="6" t="e">
        <f t="shared" ca="1" si="70"/>
        <v>#NAME?</v>
      </c>
      <c r="BF1397" s="6" t="e">
        <f t="shared" ca="1" si="71"/>
        <v>#NAME?</v>
      </c>
      <c r="BG1397" s="6"/>
      <c r="BH1397" s="6">
        <f>VLOOKUP(A1397, ALL_AP_DATA!$A$2:$D$3600, 3, FALSE)</f>
        <v>116</v>
      </c>
      <c r="BI1397" s="6">
        <f>VLOOKUP(A1397, ALL_AP_DATA!$A$2:$E$3600, 5, FALSE)</f>
        <v>3263</v>
      </c>
      <c r="BJ1397" s="6">
        <f t="shared" si="69"/>
        <v>22.50344827586207</v>
      </c>
      <c r="BK1397" s="6">
        <f t="shared" si="72"/>
        <v>0.8</v>
      </c>
    </row>
    <row r="1398" spans="1:63" ht="15.75" customHeight="1" x14ac:dyDescent="0.2">
      <c r="A1398" s="6" t="s">
        <v>1457</v>
      </c>
      <c r="B1398" s="6" t="s">
        <v>64</v>
      </c>
      <c r="C1398" s="6">
        <v>3</v>
      </c>
      <c r="D1398" s="6">
        <v>343</v>
      </c>
      <c r="E1398" s="6">
        <v>690</v>
      </c>
      <c r="F1398" s="6">
        <v>34572</v>
      </c>
      <c r="G1398" s="6">
        <v>0.53590000000000004</v>
      </c>
      <c r="H1398" s="6">
        <v>0.96099999999999997</v>
      </c>
      <c r="I1398" s="6">
        <v>0.84219999999999995</v>
      </c>
      <c r="J1398" s="6">
        <v>12</v>
      </c>
      <c r="K1398" s="6">
        <v>72</v>
      </c>
      <c r="L1398" s="6">
        <v>516</v>
      </c>
      <c r="M1398" s="6">
        <v>21281</v>
      </c>
      <c r="N1398" s="6">
        <v>0.1125</v>
      </c>
      <c r="O1398" s="6">
        <v>0.71870000000000001</v>
      </c>
      <c r="P1398" s="6">
        <v>0.51839999999999997</v>
      </c>
      <c r="Q1398" s="6">
        <v>31</v>
      </c>
      <c r="R1398" s="6">
        <v>94</v>
      </c>
      <c r="S1398" s="6">
        <v>588</v>
      </c>
      <c r="T1398" s="6">
        <v>24981</v>
      </c>
      <c r="U1398" s="6">
        <v>0.1469</v>
      </c>
      <c r="V1398" s="6">
        <v>0.81889999999999996</v>
      </c>
      <c r="W1398" s="6">
        <v>0.60850000000000004</v>
      </c>
      <c r="X1398" s="6">
        <v>128</v>
      </c>
      <c r="Y1398" s="6">
        <v>414</v>
      </c>
      <c r="Z1398" s="6">
        <v>664</v>
      </c>
      <c r="AA1398" s="6">
        <v>33362</v>
      </c>
      <c r="AB1398" s="6">
        <v>0.64690000000000003</v>
      </c>
      <c r="AC1398" s="6">
        <v>0.92479999999999996</v>
      </c>
      <c r="AD1398" s="6">
        <v>0.81269999999999998</v>
      </c>
      <c r="AE1398" s="6">
        <v>62</v>
      </c>
      <c r="AF1398" s="6">
        <v>221</v>
      </c>
      <c r="AG1398" s="6">
        <v>548</v>
      </c>
      <c r="AH1398" s="6">
        <v>23979</v>
      </c>
      <c r="AI1398" s="6">
        <v>0.3453</v>
      </c>
      <c r="AJ1398" s="6">
        <v>0.76319999999999999</v>
      </c>
      <c r="AK1398" s="6">
        <v>0.58409999999999995</v>
      </c>
      <c r="AL1398" s="6">
        <v>2</v>
      </c>
      <c r="AM1398" s="6">
        <v>40</v>
      </c>
      <c r="AN1398" s="6">
        <v>379</v>
      </c>
      <c r="AO1398" s="6">
        <v>13655</v>
      </c>
      <c r="AP1398" s="6">
        <v>6.25E-2</v>
      </c>
      <c r="AQ1398" s="6">
        <v>0.52790000000000004</v>
      </c>
      <c r="AR1398" s="6">
        <v>0.33260000000000001</v>
      </c>
      <c r="AT1398" s="6">
        <f t="shared" si="63"/>
        <v>100.79300291545189</v>
      </c>
      <c r="AU1398" s="6">
        <f t="shared" si="64"/>
        <v>295.56944444444446</v>
      </c>
      <c r="AV1398" s="6">
        <f t="shared" si="65"/>
        <v>265.75531914893617</v>
      </c>
      <c r="AW1398" s="7">
        <f t="shared" si="66"/>
        <v>80.584541062801932</v>
      </c>
      <c r="AX1398" s="6">
        <f t="shared" si="67"/>
        <v>108.50226244343891</v>
      </c>
      <c r="AY1398" s="6">
        <f t="shared" si="68"/>
        <v>341.375</v>
      </c>
      <c r="BA1398" s="6">
        <f>VLOOKUP(A1398, ALL_AP_DATA!$A$2:$F$3600, 6, FALSE)</f>
        <v>640</v>
      </c>
      <c r="BB1398" s="6">
        <f>VLOOKUP(A1398, projmetadata!$A$2:$D$2036, 4, FALSE)</f>
        <v>69643</v>
      </c>
      <c r="BC1398" s="6" t="e">
        <f t="array" aca="1" ref="BC1398" ca="1">_xludf.IFS(I1398&lt;&gt;0, F1398/I1398, P1398&lt;&gt;0, M1398/P1398, W1398&lt;&gt;0, T1398/W1398, AD1398&lt;&gt;0, AA1398/AD1398, AK1398&lt;&gt;0, AH1398/AK1398, AR1398&lt;&gt;0, AO1398/AR1398, TRUE, 0)</f>
        <v>#NAME?</v>
      </c>
      <c r="BE1398" s="6" t="e">
        <f t="shared" ca="1" si="70"/>
        <v>#NAME?</v>
      </c>
      <c r="BF1398" s="6" t="e">
        <f t="shared" ca="1" si="71"/>
        <v>#NAME?</v>
      </c>
      <c r="BG1398" s="6"/>
      <c r="BH1398" s="6">
        <f>VLOOKUP(A1398, ALL_AP_DATA!$A$2:$D$3600, 3, FALSE)</f>
        <v>514</v>
      </c>
      <c r="BI1398" s="6">
        <f>VLOOKUP(A1398, ALL_AP_DATA!$A$2:$E$3600, 5, FALSE)</f>
        <v>41051</v>
      </c>
      <c r="BJ1398" s="6">
        <f t="shared" si="69"/>
        <v>64.142187500000006</v>
      </c>
      <c r="BK1398" s="6">
        <f t="shared" si="72"/>
        <v>0.80312499999999998</v>
      </c>
    </row>
    <row r="1399" spans="1:63" ht="15.75" customHeight="1" x14ac:dyDescent="0.2">
      <c r="A1399" s="6" t="s">
        <v>1458</v>
      </c>
      <c r="B1399" s="6" t="s">
        <v>61</v>
      </c>
      <c r="C1399" s="6">
        <v>15</v>
      </c>
      <c r="D1399" s="6">
        <v>31</v>
      </c>
      <c r="E1399" s="6">
        <v>111</v>
      </c>
      <c r="F1399" s="6">
        <v>2383</v>
      </c>
      <c r="G1399" s="6">
        <v>7.3000000000000001E-3</v>
      </c>
      <c r="H1399" s="6">
        <v>8.6900000000000005E-2</v>
      </c>
      <c r="I1399" s="6">
        <v>2.8000000000000001E-2</v>
      </c>
      <c r="Q1399" s="6">
        <v>104</v>
      </c>
      <c r="R1399" s="6">
        <v>400</v>
      </c>
      <c r="S1399" s="6">
        <v>843</v>
      </c>
      <c r="T1399" s="6">
        <v>45959</v>
      </c>
      <c r="U1399" s="6">
        <v>9.3600000000000003E-2</v>
      </c>
      <c r="V1399" s="6">
        <v>0.65959999999999996</v>
      </c>
      <c r="W1399" s="6">
        <v>0.53939999999999999</v>
      </c>
      <c r="X1399" s="6">
        <v>506</v>
      </c>
      <c r="Y1399" s="6">
        <v>2540</v>
      </c>
      <c r="Z1399" s="6">
        <v>1111</v>
      </c>
      <c r="AA1399" s="6">
        <v>62189</v>
      </c>
      <c r="AB1399" s="6">
        <v>0.59419999999999995</v>
      </c>
      <c r="AC1399" s="6">
        <v>0.86929999999999996</v>
      </c>
      <c r="AD1399" s="6">
        <v>0.7298</v>
      </c>
      <c r="AE1399" s="6">
        <v>278</v>
      </c>
      <c r="AF1399" s="6">
        <v>1387</v>
      </c>
      <c r="AG1399" s="6">
        <v>892</v>
      </c>
      <c r="AH1399" s="6">
        <v>39950</v>
      </c>
      <c r="AI1399" s="6">
        <v>0.32440000000000002</v>
      </c>
      <c r="AJ1399" s="6">
        <v>0.69799999999999995</v>
      </c>
      <c r="AK1399" s="6">
        <v>0.46879999999999999</v>
      </c>
      <c r="AT1399" s="6">
        <f t="shared" si="63"/>
        <v>76.870967741935488</v>
      </c>
      <c r="AU1399" s="6" t="str">
        <f t="shared" si="64"/>
        <v/>
      </c>
      <c r="AV1399" s="6">
        <f t="shared" si="65"/>
        <v>114.89749999999999</v>
      </c>
      <c r="AW1399" s="7">
        <f t="shared" si="66"/>
        <v>24.483858267716535</v>
      </c>
      <c r="AX1399" s="6">
        <f t="shared" si="67"/>
        <v>28.803172314347513</v>
      </c>
      <c r="AY1399" s="6" t="str">
        <f t="shared" si="68"/>
        <v/>
      </c>
      <c r="BA1399" s="6">
        <f>VLOOKUP(A1399, ALL_AP_DATA!$A$2:$F$3600, 6, FALSE)</f>
        <v>4275</v>
      </c>
      <c r="BB1399" s="6">
        <f>VLOOKUP(A1399, projmetadata!$A$2:$D$2036, 4, FALSE)</f>
        <v>722111</v>
      </c>
      <c r="BC1399" s="6" t="e">
        <f t="array" aca="1" ref="BC1399" ca="1">_xludf.IFS(I1399&lt;&gt;0, F1399/I1399, P1399&lt;&gt;0, M1399/P1399, W1399&lt;&gt;0, T1399/W1399, AD1399&lt;&gt;0, AA1399/AD1399, AK1399&lt;&gt;0, AH1399/AK1399, AR1399&lt;&gt;0, AO1399/AR1399, TRUE, 0)</f>
        <v>#NAME?</v>
      </c>
      <c r="BE1399" s="6" t="e">
        <f t="shared" ca="1" si="70"/>
        <v>#NAME?</v>
      </c>
      <c r="BF1399" s="6" t="e">
        <f t="shared" ca="1" si="71"/>
        <v>#NAME?</v>
      </c>
      <c r="BG1399" s="6"/>
      <c r="BH1399" s="6">
        <f>VLOOKUP(A1399, ALL_AP_DATA!$A$2:$D$3600, 3, FALSE)</f>
        <v>2869</v>
      </c>
      <c r="BI1399" s="6">
        <f>VLOOKUP(A1399, ALL_AP_DATA!$A$2:$E$3600, 5, FALSE)</f>
        <v>85210</v>
      </c>
      <c r="BJ1399" s="6">
        <f t="shared" si="69"/>
        <v>19.932163742690058</v>
      </c>
      <c r="BK1399" s="6">
        <f t="shared" si="72"/>
        <v>0.6711111111111111</v>
      </c>
    </row>
    <row r="1400" spans="1:63" ht="15.75" customHeight="1" x14ac:dyDescent="0.2">
      <c r="A1400" s="6" t="s">
        <v>1459</v>
      </c>
      <c r="B1400" s="6" t="s">
        <v>61</v>
      </c>
      <c r="J1400" s="6">
        <v>1</v>
      </c>
      <c r="K1400" s="6">
        <v>13</v>
      </c>
      <c r="L1400" s="6">
        <v>23</v>
      </c>
      <c r="M1400" s="6">
        <v>1396</v>
      </c>
      <c r="N1400" s="6">
        <v>1.6799999999999999E-2</v>
      </c>
      <c r="O1400" s="6">
        <v>7.6399999999999996E-2</v>
      </c>
      <c r="P1400" s="6">
        <v>2.7900000000000001E-2</v>
      </c>
      <c r="Q1400" s="6">
        <v>53</v>
      </c>
      <c r="R1400" s="6">
        <v>234</v>
      </c>
      <c r="S1400" s="6">
        <v>258</v>
      </c>
      <c r="T1400" s="6">
        <v>35044</v>
      </c>
      <c r="U1400" s="6">
        <v>0.30230000000000001</v>
      </c>
      <c r="V1400" s="6">
        <v>0.85709999999999997</v>
      </c>
      <c r="W1400" s="6">
        <v>0.70099999999999996</v>
      </c>
      <c r="X1400" s="6">
        <v>9</v>
      </c>
      <c r="Y1400" s="6">
        <v>63</v>
      </c>
      <c r="Z1400" s="6">
        <v>27</v>
      </c>
      <c r="AA1400" s="6">
        <v>673</v>
      </c>
      <c r="AB1400" s="6">
        <v>8.14E-2</v>
      </c>
      <c r="AC1400" s="6">
        <v>8.9700000000000002E-2</v>
      </c>
      <c r="AD1400" s="6">
        <v>1.35E-2</v>
      </c>
      <c r="AE1400" s="6">
        <v>14</v>
      </c>
      <c r="AF1400" s="6">
        <v>141</v>
      </c>
      <c r="AG1400" s="6">
        <v>179</v>
      </c>
      <c r="AH1400" s="6">
        <v>17822</v>
      </c>
      <c r="AI1400" s="6">
        <v>0.1822</v>
      </c>
      <c r="AJ1400" s="6">
        <v>0.59470000000000001</v>
      </c>
      <c r="AK1400" s="6">
        <v>0.35649999999999998</v>
      </c>
      <c r="AL1400" s="6">
        <v>6</v>
      </c>
      <c r="AM1400" s="6">
        <v>94</v>
      </c>
      <c r="AN1400" s="6">
        <v>167</v>
      </c>
      <c r="AO1400" s="6">
        <v>20785</v>
      </c>
      <c r="AP1400" s="6">
        <v>0.12139999999999999</v>
      </c>
      <c r="AQ1400" s="6">
        <v>0.55479999999999996</v>
      </c>
      <c r="AR1400" s="6">
        <v>0.4158</v>
      </c>
      <c r="AT1400" s="6" t="str">
        <f t="shared" si="63"/>
        <v/>
      </c>
      <c r="AU1400" s="6">
        <f t="shared" si="64"/>
        <v>107.38461538461539</v>
      </c>
      <c r="AV1400" s="6">
        <f t="shared" si="65"/>
        <v>149.76068376068375</v>
      </c>
      <c r="AW1400" s="7">
        <f t="shared" si="66"/>
        <v>10.682539682539682</v>
      </c>
      <c r="AX1400" s="6">
        <f t="shared" si="67"/>
        <v>126.39716312056737</v>
      </c>
      <c r="AY1400" s="6">
        <f t="shared" si="68"/>
        <v>221.11702127659575</v>
      </c>
      <c r="BA1400" s="6">
        <f>VLOOKUP(A1400, ALL_AP_DATA!$A$2:$F$3600, 6, FALSE)</f>
        <v>774</v>
      </c>
      <c r="BB1400" s="6">
        <f>VLOOKUP(A1400, projmetadata!$A$2:$D$2036, 4, FALSE)</f>
        <v>55856</v>
      </c>
      <c r="BC1400" s="6" t="e">
        <f t="array" aca="1" ref="BC1400" ca="1">_xludf.IFS(I1400&lt;&gt;0, F1400/I1400, P1400&lt;&gt;0, M1400/P1400, W1400&lt;&gt;0, T1400/W1400, AD1400&lt;&gt;0, AA1400/AD1400, AK1400&lt;&gt;0, AH1400/AK1400, AR1400&lt;&gt;0, AO1400/AR1400, TRUE, 0)</f>
        <v>#NAME?</v>
      </c>
      <c r="BE1400" s="6" t="e">
        <f t="shared" ca="1" si="70"/>
        <v>#NAME?</v>
      </c>
      <c r="BF1400" s="6" t="e">
        <f t="shared" ca="1" si="71"/>
        <v>#NAME?</v>
      </c>
      <c r="BG1400" s="6"/>
      <c r="BH1400" s="6">
        <f>VLOOKUP(A1400, ALL_AP_DATA!$A$2:$D$3600, 3, FALSE)</f>
        <v>346</v>
      </c>
      <c r="BI1400" s="6">
        <f>VLOOKUP(A1400, ALL_AP_DATA!$A$2:$E$3600, 5, FALSE)</f>
        <v>49992</v>
      </c>
      <c r="BJ1400" s="6">
        <f t="shared" si="69"/>
        <v>64.589147286821699</v>
      </c>
      <c r="BK1400" s="6">
        <f t="shared" si="72"/>
        <v>0.44702842377260982</v>
      </c>
    </row>
    <row r="1401" spans="1:63" ht="15.75" customHeight="1" x14ac:dyDescent="0.2">
      <c r="A1401" s="6" t="s">
        <v>1460</v>
      </c>
      <c r="B1401" s="6" t="s">
        <v>61</v>
      </c>
      <c r="J1401" s="6">
        <v>4</v>
      </c>
      <c r="K1401" s="6">
        <v>31</v>
      </c>
      <c r="L1401" s="6">
        <v>124</v>
      </c>
      <c r="M1401" s="6">
        <v>31294</v>
      </c>
      <c r="N1401" s="6">
        <v>3.2399999999999998E-2</v>
      </c>
      <c r="O1401" s="6">
        <v>0.41889999999999999</v>
      </c>
      <c r="P1401" s="6">
        <v>0.1817</v>
      </c>
      <c r="Q1401" s="6">
        <v>20</v>
      </c>
      <c r="R1401" s="6">
        <v>103</v>
      </c>
      <c r="S1401" s="6">
        <v>183</v>
      </c>
      <c r="T1401" s="6">
        <v>127233</v>
      </c>
      <c r="U1401" s="6">
        <v>0.1076</v>
      </c>
      <c r="V1401" s="6">
        <v>0.61819999999999997</v>
      </c>
      <c r="W1401" s="6">
        <v>0.73860000000000003</v>
      </c>
      <c r="X1401" s="6">
        <v>43</v>
      </c>
      <c r="Y1401" s="6">
        <v>472</v>
      </c>
      <c r="Z1401" s="6">
        <v>251</v>
      </c>
      <c r="AA1401" s="6">
        <v>48083</v>
      </c>
      <c r="AB1401" s="6">
        <v>0.49320000000000003</v>
      </c>
      <c r="AC1401" s="6">
        <v>0.84799999999999998</v>
      </c>
      <c r="AD1401" s="6">
        <v>0.27910000000000001</v>
      </c>
      <c r="AE1401" s="6">
        <v>35</v>
      </c>
      <c r="AF1401" s="6">
        <v>198</v>
      </c>
      <c r="AG1401" s="6">
        <v>189</v>
      </c>
      <c r="AH1401" s="6">
        <v>33963</v>
      </c>
      <c r="AI1401" s="6">
        <v>0.2069</v>
      </c>
      <c r="AJ1401" s="6">
        <v>0.63849999999999996</v>
      </c>
      <c r="AK1401" s="6">
        <v>0.19719999999999999</v>
      </c>
      <c r="AL1401" s="6">
        <v>2</v>
      </c>
      <c r="AM1401" s="6">
        <v>22</v>
      </c>
      <c r="AN1401" s="6">
        <v>89</v>
      </c>
      <c r="AO1401" s="6">
        <v>11912</v>
      </c>
      <c r="AP1401" s="6">
        <v>2.3E-2</v>
      </c>
      <c r="AQ1401" s="6">
        <v>0.30070000000000002</v>
      </c>
      <c r="AR1401" s="6">
        <v>6.9199999999999998E-2</v>
      </c>
      <c r="AT1401" s="6" t="str">
        <f t="shared" si="63"/>
        <v/>
      </c>
      <c r="AU1401" s="6">
        <f t="shared" si="64"/>
        <v>1009.483870967742</v>
      </c>
      <c r="AV1401" s="6">
        <f t="shared" si="65"/>
        <v>1235.2718446601941</v>
      </c>
      <c r="AW1401" s="7">
        <f t="shared" si="66"/>
        <v>101.8707627118644</v>
      </c>
      <c r="AX1401" s="6">
        <f t="shared" si="67"/>
        <v>171.53030303030303</v>
      </c>
      <c r="AY1401" s="6">
        <f t="shared" si="68"/>
        <v>541.4545454545455</v>
      </c>
      <c r="BA1401" s="6">
        <f>VLOOKUP(A1401, ALL_AP_DATA!$A$2:$F$3600, 6, FALSE)</f>
        <v>957</v>
      </c>
      <c r="BB1401" s="6">
        <f>VLOOKUP(A1401, projmetadata!$A$2:$D$2036, 4, FALSE)</f>
        <v>478205</v>
      </c>
      <c r="BC1401" s="6" t="e">
        <f t="array" aca="1" ref="BC1401" ca="1">_xludf.IFS(I1401&lt;&gt;0, F1401/I1401, P1401&lt;&gt;0, M1401/P1401, W1401&lt;&gt;0, T1401/W1401, AD1401&lt;&gt;0, AA1401/AD1401, AK1401&lt;&gt;0, AH1401/AK1401, AR1401&lt;&gt;0, AO1401/AR1401, TRUE, 0)</f>
        <v>#NAME?</v>
      </c>
      <c r="BE1401" s="6" t="e">
        <f t="shared" ca="1" si="70"/>
        <v>#NAME?</v>
      </c>
      <c r="BF1401" s="6" t="e">
        <f t="shared" ca="1" si="71"/>
        <v>#NAME?</v>
      </c>
      <c r="BG1401" s="6"/>
      <c r="BH1401" s="6">
        <f>VLOOKUP(A1401, ALL_AP_DATA!$A$2:$D$3600, 3, FALSE)</f>
        <v>547</v>
      </c>
      <c r="BI1401" s="6">
        <f>VLOOKUP(A1401, ALL_AP_DATA!$A$2:$E$3600, 5, FALSE)</f>
        <v>172251</v>
      </c>
      <c r="BJ1401" s="6">
        <f t="shared" si="69"/>
        <v>179.99059561128527</v>
      </c>
      <c r="BK1401" s="6">
        <f t="shared" si="72"/>
        <v>0.57157784743991635</v>
      </c>
    </row>
    <row r="1402" spans="1:63" ht="15.75" customHeight="1" x14ac:dyDescent="0.2">
      <c r="A1402" s="6" t="s">
        <v>1461</v>
      </c>
      <c r="B1402" s="6" t="s">
        <v>61</v>
      </c>
      <c r="J1402" s="6">
        <v>3</v>
      </c>
      <c r="K1402" s="6">
        <v>34</v>
      </c>
      <c r="L1402" s="6">
        <v>104</v>
      </c>
      <c r="M1402" s="6">
        <v>13109</v>
      </c>
      <c r="N1402" s="6">
        <v>0.1172</v>
      </c>
      <c r="O1402" s="6">
        <v>0.5333</v>
      </c>
      <c r="P1402" s="6">
        <v>0.4541</v>
      </c>
      <c r="Q1402" s="6">
        <v>18</v>
      </c>
      <c r="R1402" s="6">
        <v>106</v>
      </c>
      <c r="S1402" s="6">
        <v>158</v>
      </c>
      <c r="T1402" s="6">
        <v>23785</v>
      </c>
      <c r="U1402" s="6">
        <v>0.36549999999999999</v>
      </c>
      <c r="V1402" s="6">
        <v>0.81030000000000002</v>
      </c>
      <c r="W1402" s="6">
        <v>0.82399999999999995</v>
      </c>
      <c r="X1402" s="6">
        <v>13</v>
      </c>
      <c r="Y1402" s="6">
        <v>134</v>
      </c>
      <c r="Z1402" s="6">
        <v>168</v>
      </c>
      <c r="AA1402" s="6">
        <v>20374</v>
      </c>
      <c r="AB1402" s="6">
        <v>0.46210000000000001</v>
      </c>
      <c r="AC1402" s="6">
        <v>0.86150000000000004</v>
      </c>
      <c r="AD1402" s="6">
        <v>0.70579999999999998</v>
      </c>
      <c r="AE1402" s="6">
        <v>20</v>
      </c>
      <c r="AF1402" s="6">
        <v>78</v>
      </c>
      <c r="AG1402" s="6">
        <v>136</v>
      </c>
      <c r="AH1402" s="6">
        <v>10804</v>
      </c>
      <c r="AI1402" s="6">
        <v>0.26900000000000002</v>
      </c>
      <c r="AJ1402" s="6">
        <v>0.69740000000000002</v>
      </c>
      <c r="AK1402" s="6">
        <v>0.37430000000000002</v>
      </c>
      <c r="AL1402" s="6">
        <v>5</v>
      </c>
      <c r="AM1402" s="6">
        <v>57</v>
      </c>
      <c r="AN1402" s="6">
        <v>119</v>
      </c>
      <c r="AO1402" s="6">
        <v>15470</v>
      </c>
      <c r="AP1402" s="6">
        <v>0.1966</v>
      </c>
      <c r="AQ1402" s="6">
        <v>0.61029999999999995</v>
      </c>
      <c r="AR1402" s="6">
        <v>0.53590000000000004</v>
      </c>
      <c r="AT1402" s="6" t="str">
        <f t="shared" si="63"/>
        <v/>
      </c>
      <c r="AU1402" s="6">
        <f t="shared" si="64"/>
        <v>385.55882352941177</v>
      </c>
      <c r="AV1402" s="6">
        <f t="shared" si="65"/>
        <v>224.38679245283018</v>
      </c>
      <c r="AW1402" s="7">
        <f t="shared" si="66"/>
        <v>152.044776119403</v>
      </c>
      <c r="AX1402" s="6">
        <f t="shared" si="67"/>
        <v>138.51282051282053</v>
      </c>
      <c r="AY1402" s="6">
        <f t="shared" si="68"/>
        <v>271.40350877192981</v>
      </c>
      <c r="BA1402" s="6">
        <f>VLOOKUP(A1402, ALL_AP_DATA!$A$2:$F$3600, 6, FALSE)</f>
        <v>290</v>
      </c>
      <c r="BB1402" s="6">
        <f>VLOOKUP(A1402, projmetadata!$A$2:$D$2036, 4, FALSE)</f>
        <v>45326</v>
      </c>
      <c r="BC1402" s="6" t="e">
        <f t="array" aca="1" ref="BC1402" ca="1">_xludf.IFS(I1402&lt;&gt;0, F1402/I1402, P1402&lt;&gt;0, M1402/P1402, W1402&lt;&gt;0, T1402/W1402, AD1402&lt;&gt;0, AA1402/AD1402, AK1402&lt;&gt;0, AH1402/AK1402, AR1402&lt;&gt;0, AO1402/AR1402, TRUE, 0)</f>
        <v>#NAME?</v>
      </c>
      <c r="BE1402" s="6" t="e">
        <f t="shared" ca="1" si="70"/>
        <v>#NAME?</v>
      </c>
      <c r="BF1402" s="6" t="e">
        <f t="shared" ca="1" si="71"/>
        <v>#NAME?</v>
      </c>
      <c r="BG1402" s="6"/>
      <c r="BH1402" s="6">
        <f>VLOOKUP(A1402, ALL_AP_DATA!$A$2:$D$3600, 3, FALSE)</f>
        <v>186</v>
      </c>
      <c r="BI1402" s="6">
        <f>VLOOKUP(A1402, ALL_AP_DATA!$A$2:$E$3600, 5, FALSE)</f>
        <v>28866</v>
      </c>
      <c r="BJ1402" s="6">
        <f t="shared" si="69"/>
        <v>99.537931034482753</v>
      </c>
      <c r="BK1402" s="6">
        <f t="shared" si="72"/>
        <v>0.64137931034482754</v>
      </c>
    </row>
    <row r="1403" spans="1:63" ht="15.75" customHeight="1" x14ac:dyDescent="0.2">
      <c r="A1403" s="6" t="s">
        <v>1462</v>
      </c>
      <c r="B1403" s="6" t="s">
        <v>64</v>
      </c>
      <c r="AT1403" s="6" t="str">
        <f t="shared" si="63"/>
        <v/>
      </c>
      <c r="AU1403" s="6" t="str">
        <f t="shared" si="64"/>
        <v/>
      </c>
      <c r="AV1403" s="6" t="str">
        <f t="shared" si="65"/>
        <v/>
      </c>
      <c r="AW1403" s="7" t="str">
        <f t="shared" si="66"/>
        <v/>
      </c>
      <c r="AX1403" s="6" t="str">
        <f t="shared" si="67"/>
        <v/>
      </c>
      <c r="AY1403" s="6" t="str">
        <f t="shared" si="68"/>
        <v/>
      </c>
      <c r="BA1403" s="6">
        <f>VLOOKUP(A1403, ALL_AP_DATA!$A$2:$F$3600, 6, FALSE)</f>
        <v>250</v>
      </c>
      <c r="BB1403" s="6">
        <f>VLOOKUP(A1403, projmetadata!$A$2:$D$2036, 4, FALSE)</f>
        <v>35855</v>
      </c>
      <c r="BC1403" s="6" t="e">
        <f t="array" aca="1" ref="BC1403" ca="1">_xludf.IFS(I1403&lt;&gt;0, F1403/I1403, P1403&lt;&gt;0, M1403/P1403, W1403&lt;&gt;0, T1403/W1403, AD1403&lt;&gt;0, AA1403/AD1403, AK1403&lt;&gt;0, AH1403/AK1403, AR1403&lt;&gt;0, AO1403/AR1403, TRUE, 0)</f>
        <v>#NAME?</v>
      </c>
      <c r="BE1403" s="6" t="e">
        <f t="shared" ca="1" si="70"/>
        <v>#NAME?</v>
      </c>
      <c r="BF1403" s="6" t="e">
        <f t="shared" ca="1" si="71"/>
        <v>#NAME?</v>
      </c>
      <c r="BG1403" s="6"/>
      <c r="BH1403" s="6">
        <f>VLOOKUP(A1403, ALL_AP_DATA!$A$2:$D$3600, 3, FALSE)</f>
        <v>0</v>
      </c>
      <c r="BI1403" s="6">
        <f>VLOOKUP(A1403, ALL_AP_DATA!$A$2:$E$3600, 5, FALSE)</f>
        <v>0</v>
      </c>
      <c r="BJ1403" s="6">
        <f t="shared" si="69"/>
        <v>0</v>
      </c>
      <c r="BK1403" s="6">
        <f t="shared" si="72"/>
        <v>0</v>
      </c>
    </row>
    <row r="1404" spans="1:63" ht="15.75" customHeight="1" x14ac:dyDescent="0.2">
      <c r="A1404" s="6" t="s">
        <v>1463</v>
      </c>
      <c r="B1404" s="6" t="s">
        <v>64</v>
      </c>
      <c r="C1404" s="6">
        <v>2</v>
      </c>
      <c r="D1404" s="6">
        <v>29</v>
      </c>
      <c r="E1404" s="6">
        <v>2</v>
      </c>
      <c r="F1404" s="6">
        <v>83</v>
      </c>
      <c r="G1404" s="6">
        <v>0.11840000000000001</v>
      </c>
      <c r="H1404" s="6">
        <v>0.4</v>
      </c>
      <c r="I1404" s="6">
        <v>0.3705</v>
      </c>
      <c r="X1404" s="6">
        <v>7</v>
      </c>
      <c r="Y1404" s="6">
        <v>39</v>
      </c>
      <c r="Z1404" s="6">
        <v>3</v>
      </c>
      <c r="AA1404" s="6">
        <v>97</v>
      </c>
      <c r="AB1404" s="6">
        <v>0.15920000000000001</v>
      </c>
      <c r="AC1404" s="6">
        <v>0.6</v>
      </c>
      <c r="AD1404" s="6">
        <v>0.433</v>
      </c>
      <c r="AE1404" s="6">
        <v>17</v>
      </c>
      <c r="AF1404" s="6">
        <v>120</v>
      </c>
      <c r="AG1404" s="6">
        <v>4</v>
      </c>
      <c r="AH1404" s="6">
        <v>156</v>
      </c>
      <c r="AI1404" s="6">
        <v>0.48980000000000001</v>
      </c>
      <c r="AJ1404" s="6">
        <v>0.8</v>
      </c>
      <c r="AK1404" s="6">
        <v>0.69640000000000002</v>
      </c>
      <c r="AT1404" s="6">
        <f t="shared" si="63"/>
        <v>2.8620689655172415</v>
      </c>
      <c r="AU1404" s="6" t="str">
        <f t="shared" si="64"/>
        <v/>
      </c>
      <c r="AV1404" s="6" t="str">
        <f t="shared" si="65"/>
        <v/>
      </c>
      <c r="AW1404" s="7">
        <f t="shared" si="66"/>
        <v>2.4871794871794872</v>
      </c>
      <c r="AX1404" s="6">
        <f t="shared" si="67"/>
        <v>1.3</v>
      </c>
      <c r="AY1404" s="6" t="str">
        <f t="shared" si="68"/>
        <v/>
      </c>
      <c r="BA1404" s="6">
        <f>VLOOKUP(A1404, ALL_AP_DATA!$A$2:$F$3600, 6, FALSE)</f>
        <v>245</v>
      </c>
      <c r="BB1404" s="6">
        <f>VLOOKUP(A1404, projmetadata!$A$2:$D$2036, 4, FALSE)</f>
        <v>13096</v>
      </c>
      <c r="BC1404" s="6" t="e">
        <f t="array" aca="1" ref="BC1404" ca="1">_xludf.IFS(I1404&lt;&gt;0, F1404/I1404, P1404&lt;&gt;0, M1404/P1404, W1404&lt;&gt;0, T1404/W1404, AD1404&lt;&gt;0, AA1404/AD1404, AK1404&lt;&gt;0, AH1404/AK1404, AR1404&lt;&gt;0, AO1404/AR1404, TRUE, 0)</f>
        <v>#NAME?</v>
      </c>
      <c r="BE1404" s="6" t="e">
        <f t="shared" ca="1" si="70"/>
        <v>#NAME?</v>
      </c>
      <c r="BF1404" s="6" t="e">
        <f t="shared" ca="1" si="71"/>
        <v>#NAME?</v>
      </c>
      <c r="BG1404" s="6"/>
      <c r="BH1404" s="6">
        <f>VLOOKUP(A1404, ALL_AP_DATA!$A$2:$D$3600, 3, FALSE)</f>
        <v>138</v>
      </c>
      <c r="BI1404" s="6">
        <f>VLOOKUP(A1404, ALL_AP_DATA!$A$2:$E$3600, 5, FALSE)</f>
        <v>224</v>
      </c>
      <c r="BJ1404" s="6">
        <f t="shared" si="69"/>
        <v>0.91428571428571426</v>
      </c>
      <c r="BK1404" s="6">
        <f t="shared" si="72"/>
        <v>0.56326530612244896</v>
      </c>
    </row>
    <row r="1405" spans="1:63" ht="15.75" customHeight="1" x14ac:dyDescent="0.2">
      <c r="A1405" s="6" t="s">
        <v>1464</v>
      </c>
      <c r="B1405" s="6" t="s">
        <v>64</v>
      </c>
      <c r="C1405" s="6">
        <v>2</v>
      </c>
      <c r="D1405" s="6">
        <v>46</v>
      </c>
      <c r="E1405" s="6">
        <v>23</v>
      </c>
      <c r="F1405" s="6">
        <v>1069</v>
      </c>
      <c r="G1405" s="6">
        <v>0.3866</v>
      </c>
      <c r="H1405" s="6">
        <v>0.52270000000000005</v>
      </c>
      <c r="I1405" s="6">
        <v>0.34449999999999997</v>
      </c>
      <c r="Q1405" s="6">
        <v>2</v>
      </c>
      <c r="R1405" s="6">
        <v>6</v>
      </c>
      <c r="S1405" s="6">
        <v>16</v>
      </c>
      <c r="T1405" s="6">
        <v>660</v>
      </c>
      <c r="U1405" s="6">
        <v>5.04E-2</v>
      </c>
      <c r="V1405" s="6">
        <v>0.36359999999999998</v>
      </c>
      <c r="W1405" s="6">
        <v>0.2127</v>
      </c>
      <c r="X1405" s="6">
        <v>6</v>
      </c>
      <c r="Y1405" s="6">
        <v>57</v>
      </c>
      <c r="Z1405" s="6">
        <v>27</v>
      </c>
      <c r="AA1405" s="6">
        <v>1605</v>
      </c>
      <c r="AB1405" s="6">
        <v>0.47899999999999998</v>
      </c>
      <c r="AC1405" s="6">
        <v>0.61360000000000003</v>
      </c>
      <c r="AD1405" s="6">
        <v>0.51719999999999999</v>
      </c>
      <c r="AE1405" s="6">
        <v>16</v>
      </c>
      <c r="AF1405" s="6">
        <v>89</v>
      </c>
      <c r="AG1405" s="6">
        <v>41</v>
      </c>
      <c r="AH1405" s="6">
        <v>2851</v>
      </c>
      <c r="AI1405" s="6">
        <v>0.74790000000000001</v>
      </c>
      <c r="AJ1405" s="6">
        <v>0.93179999999999996</v>
      </c>
      <c r="AK1405" s="6">
        <v>0.91879999999999995</v>
      </c>
      <c r="AT1405" s="6">
        <f t="shared" si="63"/>
        <v>23.239130434782609</v>
      </c>
      <c r="AU1405" s="6" t="str">
        <f t="shared" si="64"/>
        <v/>
      </c>
      <c r="AV1405" s="6">
        <f t="shared" si="65"/>
        <v>110</v>
      </c>
      <c r="AW1405" s="7">
        <f t="shared" si="66"/>
        <v>28.157894736842106</v>
      </c>
      <c r="AX1405" s="6">
        <f t="shared" si="67"/>
        <v>32.033707865168537</v>
      </c>
      <c r="AY1405" s="6" t="str">
        <f t="shared" si="68"/>
        <v/>
      </c>
      <c r="BA1405" s="6">
        <f>VLOOKUP(A1405, ALL_AP_DATA!$A$2:$F$3600, 6, FALSE)</f>
        <v>119</v>
      </c>
      <c r="BB1405" s="6">
        <f>VLOOKUP(A1405, projmetadata!$A$2:$D$2036, 4, FALSE)</f>
        <v>12193</v>
      </c>
      <c r="BC1405" s="6" t="e">
        <f t="array" aca="1" ref="BC1405" ca="1">_xludf.IFS(I1405&lt;&gt;0, F1405/I1405, P1405&lt;&gt;0, M1405/P1405, W1405&lt;&gt;0, T1405/W1405, AD1405&lt;&gt;0, AA1405/AD1405, AK1405&lt;&gt;0, AH1405/AK1405, AR1405&lt;&gt;0, AO1405/AR1405, TRUE, 0)</f>
        <v>#NAME?</v>
      </c>
      <c r="BE1405" s="6" t="e">
        <f t="shared" ca="1" si="70"/>
        <v>#NAME?</v>
      </c>
      <c r="BF1405" s="6" t="e">
        <f t="shared" ca="1" si="71"/>
        <v>#NAME?</v>
      </c>
      <c r="BG1405" s="6"/>
      <c r="BH1405" s="6">
        <f>VLOOKUP(A1405, ALL_AP_DATA!$A$2:$D$3600, 3, FALSE)</f>
        <v>98</v>
      </c>
      <c r="BI1405" s="6">
        <f>VLOOKUP(A1405, ALL_AP_DATA!$A$2:$E$3600, 5, FALSE)</f>
        <v>3103</v>
      </c>
      <c r="BJ1405" s="6">
        <f t="shared" si="69"/>
        <v>26.07563025210084</v>
      </c>
      <c r="BK1405" s="6">
        <f t="shared" si="72"/>
        <v>0.82352941176470584</v>
      </c>
    </row>
    <row r="1406" spans="1:63" ht="15.75" customHeight="1" x14ac:dyDescent="0.2">
      <c r="A1406" s="6" t="s">
        <v>1465</v>
      </c>
      <c r="B1406" s="6" t="s">
        <v>64</v>
      </c>
      <c r="C1406" s="6">
        <v>7</v>
      </c>
      <c r="D1406" s="6">
        <v>20</v>
      </c>
      <c r="E1406" s="6">
        <v>5</v>
      </c>
      <c r="F1406" s="6">
        <v>229</v>
      </c>
      <c r="G1406" s="6">
        <v>5.8099999999999999E-2</v>
      </c>
      <c r="H1406" s="6">
        <v>0.26319999999999999</v>
      </c>
      <c r="I1406" s="6">
        <v>5.8900000000000001E-2</v>
      </c>
      <c r="Q1406" s="6">
        <v>2</v>
      </c>
      <c r="R1406" s="6">
        <v>10</v>
      </c>
      <c r="S1406" s="6">
        <v>3</v>
      </c>
      <c r="T1406" s="6">
        <v>505</v>
      </c>
      <c r="U1406" s="6">
        <v>2.9100000000000001E-2</v>
      </c>
      <c r="V1406" s="6">
        <v>0.15790000000000001</v>
      </c>
      <c r="W1406" s="6">
        <v>0.1298</v>
      </c>
      <c r="X1406" s="6">
        <v>4</v>
      </c>
      <c r="Y1406" s="6">
        <v>70</v>
      </c>
      <c r="Z1406" s="6">
        <v>12</v>
      </c>
      <c r="AA1406" s="6">
        <v>718</v>
      </c>
      <c r="AB1406" s="6">
        <v>0.20349999999999999</v>
      </c>
      <c r="AC1406" s="6">
        <v>0.63160000000000005</v>
      </c>
      <c r="AD1406" s="6">
        <v>0.1845</v>
      </c>
      <c r="AE1406" s="6">
        <v>33</v>
      </c>
      <c r="AF1406" s="6">
        <v>122</v>
      </c>
      <c r="AG1406" s="6">
        <v>13</v>
      </c>
      <c r="AH1406" s="6">
        <v>1261</v>
      </c>
      <c r="AI1406" s="6">
        <v>0.35470000000000002</v>
      </c>
      <c r="AJ1406" s="6">
        <v>0.68420000000000003</v>
      </c>
      <c r="AK1406" s="6">
        <v>0.3241</v>
      </c>
      <c r="AT1406" s="6">
        <f t="shared" si="63"/>
        <v>11.45</v>
      </c>
      <c r="AU1406" s="6" t="str">
        <f t="shared" si="64"/>
        <v/>
      </c>
      <c r="AV1406" s="6">
        <f t="shared" si="65"/>
        <v>50.5</v>
      </c>
      <c r="AW1406" s="7">
        <f t="shared" si="66"/>
        <v>10.257142857142858</v>
      </c>
      <c r="AX1406" s="6">
        <f t="shared" si="67"/>
        <v>10.336065573770492</v>
      </c>
      <c r="AY1406" s="6" t="str">
        <f t="shared" si="68"/>
        <v/>
      </c>
      <c r="BA1406" s="6">
        <f>VLOOKUP(A1406, ALL_AP_DATA!$A$2:$F$3600, 6, FALSE)</f>
        <v>344</v>
      </c>
      <c r="BB1406" s="6">
        <f>VLOOKUP(A1406, projmetadata!$A$2:$D$2036, 4, FALSE)</f>
        <v>34609</v>
      </c>
      <c r="BC1406" s="6" t="e">
        <f t="array" aca="1" ref="BC1406" ca="1">_xludf.IFS(I1406&lt;&gt;0, F1406/I1406, P1406&lt;&gt;0, M1406/P1406, W1406&lt;&gt;0, T1406/W1406, AD1406&lt;&gt;0, AA1406/AD1406, AK1406&lt;&gt;0, AH1406/AK1406, AR1406&lt;&gt;0, AO1406/AR1406, TRUE, 0)</f>
        <v>#NAME?</v>
      </c>
      <c r="BE1406" s="6" t="e">
        <f t="shared" ca="1" si="70"/>
        <v>#NAME?</v>
      </c>
      <c r="BF1406" s="6" t="e">
        <f t="shared" ca="1" si="71"/>
        <v>#NAME?</v>
      </c>
      <c r="BG1406" s="6"/>
      <c r="BH1406" s="6">
        <f>VLOOKUP(A1406, ALL_AP_DATA!$A$2:$D$3600, 3, FALSE)</f>
        <v>150</v>
      </c>
      <c r="BI1406" s="6">
        <f>VLOOKUP(A1406, ALL_AP_DATA!$A$2:$E$3600, 5, FALSE)</f>
        <v>3891</v>
      </c>
      <c r="BJ1406" s="6">
        <f t="shared" si="69"/>
        <v>11.311046511627907</v>
      </c>
      <c r="BK1406" s="6">
        <f t="shared" si="72"/>
        <v>0.43604651162790697</v>
      </c>
    </row>
    <row r="1407" spans="1:63" ht="15.75" customHeight="1" x14ac:dyDescent="0.2">
      <c r="A1407" s="6" t="s">
        <v>1466</v>
      </c>
      <c r="B1407" s="6" t="s">
        <v>64</v>
      </c>
      <c r="C1407" s="6">
        <v>2</v>
      </c>
      <c r="D1407" s="6">
        <v>26</v>
      </c>
      <c r="E1407" s="6">
        <v>1</v>
      </c>
      <c r="F1407" s="6">
        <v>34</v>
      </c>
      <c r="G1407" s="6">
        <v>9.7699999999999995E-2</v>
      </c>
      <c r="H1407" s="6">
        <v>1</v>
      </c>
      <c r="I1407" s="6">
        <v>0.8095</v>
      </c>
      <c r="X1407" s="6">
        <v>1</v>
      </c>
      <c r="Y1407" s="6">
        <v>10</v>
      </c>
      <c r="Z1407" s="6">
        <v>1</v>
      </c>
      <c r="AA1407" s="6">
        <v>8</v>
      </c>
      <c r="AB1407" s="6">
        <v>3.7600000000000001E-2</v>
      </c>
      <c r="AC1407" s="6">
        <v>1</v>
      </c>
      <c r="AD1407" s="6">
        <v>0.1905</v>
      </c>
      <c r="AE1407" s="6">
        <v>20</v>
      </c>
      <c r="AF1407" s="6">
        <v>110</v>
      </c>
      <c r="AG1407" s="6">
        <v>1</v>
      </c>
      <c r="AH1407" s="6">
        <v>42</v>
      </c>
      <c r="AI1407" s="6">
        <v>0.41349999999999998</v>
      </c>
      <c r="AJ1407" s="6">
        <v>1</v>
      </c>
      <c r="AK1407" s="6">
        <v>1</v>
      </c>
      <c r="AT1407" s="6">
        <f t="shared" si="63"/>
        <v>1.3076923076923077</v>
      </c>
      <c r="AU1407" s="6" t="str">
        <f t="shared" si="64"/>
        <v/>
      </c>
      <c r="AV1407" s="6" t="str">
        <f t="shared" si="65"/>
        <v/>
      </c>
      <c r="AW1407" s="7">
        <f t="shared" si="66"/>
        <v>0.8</v>
      </c>
      <c r="AX1407" s="6">
        <f t="shared" si="67"/>
        <v>0.38181818181818183</v>
      </c>
      <c r="AY1407" s="6" t="str">
        <f t="shared" si="68"/>
        <v/>
      </c>
      <c r="BA1407" s="6">
        <f>VLOOKUP(A1407, ALL_AP_DATA!$A$2:$F$3600, 6, FALSE)</f>
        <v>266</v>
      </c>
      <c r="BB1407" s="6">
        <f>VLOOKUP(A1407, projmetadata!$A$2:$D$2036, 4, FALSE)</f>
        <v>48823</v>
      </c>
      <c r="BC1407" s="6" t="e">
        <f t="array" aca="1" ref="BC1407" ca="1">_xludf.IFS(I1407&lt;&gt;0, F1407/I1407, P1407&lt;&gt;0, M1407/P1407, W1407&lt;&gt;0, T1407/W1407, AD1407&lt;&gt;0, AA1407/AD1407, AK1407&lt;&gt;0, AH1407/AK1407, AR1407&lt;&gt;0, AO1407/AR1407, TRUE, 0)</f>
        <v>#NAME?</v>
      </c>
      <c r="BE1407" s="6" t="e">
        <f t="shared" ca="1" si="70"/>
        <v>#NAME?</v>
      </c>
      <c r="BF1407" s="6" t="e">
        <f t="shared" ca="1" si="71"/>
        <v>#NAME?</v>
      </c>
      <c r="BG1407" s="6"/>
      <c r="BH1407" s="6">
        <f>VLOOKUP(A1407, ALL_AP_DATA!$A$2:$D$3600, 3, FALSE)</f>
        <v>115</v>
      </c>
      <c r="BI1407" s="6">
        <f>VLOOKUP(A1407, ALL_AP_DATA!$A$2:$E$3600, 5, FALSE)</f>
        <v>42</v>
      </c>
      <c r="BJ1407" s="6">
        <f t="shared" si="69"/>
        <v>0.15789473684210525</v>
      </c>
      <c r="BK1407" s="6">
        <f t="shared" si="72"/>
        <v>0.43233082706766918</v>
      </c>
    </row>
    <row r="1408" spans="1:63" ht="15.75" customHeight="1" x14ac:dyDescent="0.2">
      <c r="A1408" s="6" t="s">
        <v>1467</v>
      </c>
      <c r="B1408" s="6" t="s">
        <v>61</v>
      </c>
      <c r="J1408" s="6">
        <v>2</v>
      </c>
      <c r="K1408" s="6">
        <v>28</v>
      </c>
      <c r="L1408" s="6">
        <v>61</v>
      </c>
      <c r="M1408" s="6">
        <v>2340</v>
      </c>
      <c r="N1408" s="6">
        <v>4.0500000000000001E-2</v>
      </c>
      <c r="O1408" s="6">
        <v>0.38850000000000001</v>
      </c>
      <c r="P1408" s="6">
        <v>0.1333</v>
      </c>
      <c r="Q1408" s="6">
        <v>25</v>
      </c>
      <c r="R1408" s="6">
        <v>108</v>
      </c>
      <c r="S1408" s="6">
        <v>121</v>
      </c>
      <c r="T1408" s="6">
        <v>8991</v>
      </c>
      <c r="U1408" s="6">
        <v>0.15629999999999999</v>
      </c>
      <c r="V1408" s="6">
        <v>0.77070000000000005</v>
      </c>
      <c r="W1408" s="6">
        <v>0.51229999999999998</v>
      </c>
      <c r="X1408" s="6">
        <v>46</v>
      </c>
      <c r="Y1408" s="6">
        <v>362</v>
      </c>
      <c r="Z1408" s="6">
        <v>135</v>
      </c>
      <c r="AA1408" s="6">
        <v>12325</v>
      </c>
      <c r="AB1408" s="6">
        <v>0.52390000000000003</v>
      </c>
      <c r="AC1408" s="6">
        <v>0.8599</v>
      </c>
      <c r="AD1408" s="6">
        <v>0.70220000000000005</v>
      </c>
      <c r="AE1408" s="6">
        <v>40</v>
      </c>
      <c r="AF1408" s="6">
        <v>155</v>
      </c>
      <c r="AG1408" s="6">
        <v>101</v>
      </c>
      <c r="AH1408" s="6">
        <v>5356</v>
      </c>
      <c r="AI1408" s="6">
        <v>0.2243</v>
      </c>
      <c r="AJ1408" s="6">
        <v>0.64329999999999998</v>
      </c>
      <c r="AK1408" s="6">
        <v>0.30520000000000003</v>
      </c>
      <c r="AT1408" s="6" t="str">
        <f t="shared" si="63"/>
        <v/>
      </c>
      <c r="AU1408" s="6">
        <f t="shared" si="64"/>
        <v>83.571428571428569</v>
      </c>
      <c r="AV1408" s="6">
        <f t="shared" si="65"/>
        <v>83.25</v>
      </c>
      <c r="AW1408" s="7">
        <f t="shared" si="66"/>
        <v>34.046961325966848</v>
      </c>
      <c r="AX1408" s="6">
        <f t="shared" si="67"/>
        <v>34.554838709677419</v>
      </c>
      <c r="AY1408" s="6" t="str">
        <f t="shared" si="68"/>
        <v/>
      </c>
      <c r="BA1408" s="6">
        <f>VLOOKUP(A1408, ALL_AP_DATA!$A$2:$F$3600, 6, FALSE)</f>
        <v>691</v>
      </c>
      <c r="BB1408" s="6">
        <f>VLOOKUP(A1408, projmetadata!$A$2:$D$2036, 4, FALSE)</f>
        <v>54995</v>
      </c>
      <c r="BC1408" s="6" t="e">
        <f t="array" aca="1" ref="BC1408" ca="1">_xludf.IFS(I1408&lt;&gt;0, F1408/I1408, P1408&lt;&gt;0, M1408/P1408, W1408&lt;&gt;0, T1408/W1408, AD1408&lt;&gt;0, AA1408/AD1408, AK1408&lt;&gt;0, AH1408/AK1408, AR1408&lt;&gt;0, AO1408/AR1408, TRUE, 0)</f>
        <v>#NAME?</v>
      </c>
      <c r="BE1408" s="6" t="e">
        <f t="shared" ca="1" si="70"/>
        <v>#NAME?</v>
      </c>
      <c r="BF1408" s="6" t="e">
        <f t="shared" ca="1" si="71"/>
        <v>#NAME?</v>
      </c>
      <c r="BG1408" s="6"/>
      <c r="BH1408" s="6">
        <f>VLOOKUP(A1408, ALL_AP_DATA!$A$2:$D$3600, 3, FALSE)</f>
        <v>432</v>
      </c>
      <c r="BI1408" s="6">
        <f>VLOOKUP(A1408, ALL_AP_DATA!$A$2:$E$3600, 5, FALSE)</f>
        <v>17551</v>
      </c>
      <c r="BJ1408" s="6">
        <f t="shared" si="69"/>
        <v>25.399421128798842</v>
      </c>
      <c r="BK1408" s="6">
        <f t="shared" si="72"/>
        <v>0.62518089725036174</v>
      </c>
    </row>
    <row r="1409" spans="1:63" ht="15.75" customHeight="1" x14ac:dyDescent="0.2">
      <c r="A1409" s="6" t="s">
        <v>1468</v>
      </c>
      <c r="B1409" s="6" t="s">
        <v>64</v>
      </c>
      <c r="C1409" s="6">
        <v>5</v>
      </c>
      <c r="D1409" s="6">
        <v>20</v>
      </c>
      <c r="E1409" s="6">
        <v>10</v>
      </c>
      <c r="F1409" s="6">
        <v>781</v>
      </c>
      <c r="G1409" s="6">
        <v>2.8299999999999999E-2</v>
      </c>
      <c r="H1409" s="6">
        <v>0.29409999999999997</v>
      </c>
      <c r="I1409" s="6">
        <v>0.29730000000000001</v>
      </c>
      <c r="Q1409" s="6">
        <v>3</v>
      </c>
      <c r="R1409" s="6">
        <v>8</v>
      </c>
      <c r="S1409" s="6">
        <v>14</v>
      </c>
      <c r="T1409" s="6">
        <v>846</v>
      </c>
      <c r="U1409" s="6">
        <v>1.1299999999999999E-2</v>
      </c>
      <c r="V1409" s="6">
        <v>0.4118</v>
      </c>
      <c r="W1409" s="6">
        <v>0.32200000000000001</v>
      </c>
      <c r="X1409" s="6">
        <v>19</v>
      </c>
      <c r="Y1409" s="6">
        <v>153</v>
      </c>
      <c r="Z1409" s="6">
        <v>14</v>
      </c>
      <c r="AA1409" s="6">
        <v>901</v>
      </c>
      <c r="AB1409" s="6">
        <v>0.2167</v>
      </c>
      <c r="AC1409" s="6">
        <v>0.4118</v>
      </c>
      <c r="AD1409" s="6">
        <v>0.34300000000000003</v>
      </c>
      <c r="AE1409" s="6">
        <v>62</v>
      </c>
      <c r="AF1409" s="6">
        <v>262</v>
      </c>
      <c r="AG1409" s="6">
        <v>19</v>
      </c>
      <c r="AH1409" s="6">
        <v>1010</v>
      </c>
      <c r="AI1409" s="6">
        <v>0.37109999999999999</v>
      </c>
      <c r="AJ1409" s="6">
        <v>0.55879999999999996</v>
      </c>
      <c r="AK1409" s="6">
        <v>0.38450000000000001</v>
      </c>
      <c r="AT1409" s="6">
        <f t="shared" si="63"/>
        <v>39.049999999999997</v>
      </c>
      <c r="AU1409" s="6" t="str">
        <f t="shared" si="64"/>
        <v/>
      </c>
      <c r="AV1409" s="6">
        <f t="shared" si="65"/>
        <v>105.75</v>
      </c>
      <c r="AW1409" s="7">
        <f t="shared" si="66"/>
        <v>5.8888888888888893</v>
      </c>
      <c r="AX1409" s="6">
        <f t="shared" si="67"/>
        <v>3.8549618320610688</v>
      </c>
      <c r="AY1409" s="6" t="str">
        <f t="shared" si="68"/>
        <v/>
      </c>
      <c r="BA1409" s="6">
        <f>VLOOKUP(A1409, ALL_AP_DATA!$A$2:$F$3600, 6, FALSE)</f>
        <v>706</v>
      </c>
      <c r="BB1409" s="6">
        <f>VLOOKUP(A1409, projmetadata!$A$2:$D$2036, 4, FALSE)</f>
        <v>52932</v>
      </c>
      <c r="BC1409" s="6" t="e">
        <f t="array" aca="1" ref="BC1409" ca="1">_xludf.IFS(I1409&lt;&gt;0, F1409/I1409, P1409&lt;&gt;0, M1409/P1409, W1409&lt;&gt;0, T1409/W1409, AD1409&lt;&gt;0, AA1409/AD1409, AK1409&lt;&gt;0, AH1409/AK1409, AR1409&lt;&gt;0, AO1409/AR1409, TRUE, 0)</f>
        <v>#NAME?</v>
      </c>
      <c r="BE1409" s="6" t="e">
        <f t="shared" ca="1" si="70"/>
        <v>#NAME?</v>
      </c>
      <c r="BF1409" s="6" t="e">
        <f t="shared" ca="1" si="71"/>
        <v>#NAME?</v>
      </c>
      <c r="BG1409" s="6"/>
      <c r="BH1409" s="6">
        <f>VLOOKUP(A1409, ALL_AP_DATA!$A$2:$D$3600, 3, FALSE)</f>
        <v>332</v>
      </c>
      <c r="BI1409" s="6">
        <f>VLOOKUP(A1409, ALL_AP_DATA!$A$2:$E$3600, 5, FALSE)</f>
        <v>2627</v>
      </c>
      <c r="BJ1409" s="6">
        <f t="shared" si="69"/>
        <v>3.7209631728045327</v>
      </c>
      <c r="BK1409" s="6">
        <f t="shared" si="72"/>
        <v>0.47025495750708213</v>
      </c>
    </row>
    <row r="1410" spans="1:63" ht="15.75" customHeight="1" x14ac:dyDescent="0.2">
      <c r="A1410" s="6" t="s">
        <v>1469</v>
      </c>
      <c r="B1410" s="6" t="s">
        <v>61</v>
      </c>
      <c r="Q1410" s="6">
        <v>4</v>
      </c>
      <c r="R1410" s="6">
        <v>9</v>
      </c>
      <c r="S1410" s="6">
        <v>17</v>
      </c>
      <c r="T1410" s="6">
        <v>464</v>
      </c>
      <c r="U1410" s="6">
        <v>5.2600000000000001E-2</v>
      </c>
      <c r="V1410" s="6">
        <v>0.35420000000000001</v>
      </c>
      <c r="W1410" s="6">
        <v>0.12470000000000001</v>
      </c>
      <c r="AE1410" s="6">
        <v>4</v>
      </c>
      <c r="AF1410" s="6">
        <v>14</v>
      </c>
      <c r="AG1410" s="6">
        <v>17</v>
      </c>
      <c r="AH1410" s="6">
        <v>398</v>
      </c>
      <c r="AI1410" s="6">
        <v>8.1900000000000001E-2</v>
      </c>
      <c r="AJ1410" s="6">
        <v>0.35420000000000001</v>
      </c>
      <c r="AK1410" s="6">
        <v>0.107</v>
      </c>
      <c r="AT1410" s="6" t="str">
        <f t="shared" si="63"/>
        <v/>
      </c>
      <c r="AU1410" s="6" t="str">
        <f t="shared" si="64"/>
        <v/>
      </c>
      <c r="AV1410" s="6">
        <f t="shared" si="65"/>
        <v>51.555555555555557</v>
      </c>
      <c r="AW1410" s="7" t="str">
        <f t="shared" si="66"/>
        <v/>
      </c>
      <c r="AX1410" s="6">
        <f t="shared" si="67"/>
        <v>28.428571428571427</v>
      </c>
      <c r="AY1410" s="6" t="str">
        <f t="shared" si="68"/>
        <v/>
      </c>
      <c r="BA1410" s="6">
        <f>VLOOKUP(A1410, ALL_AP_DATA!$A$2:$F$3600, 6, FALSE)</f>
        <v>171</v>
      </c>
      <c r="BB1410" s="6">
        <f>VLOOKUP(A1410, projmetadata!$A$2:$D$2036, 4, FALSE)</f>
        <v>59620</v>
      </c>
      <c r="BC1410" s="6" t="e">
        <f t="array" aca="1" ref="BC1410" ca="1">_xludf.IFS(I1410&lt;&gt;0, F1410/I1410, P1410&lt;&gt;0, M1410/P1410, W1410&lt;&gt;0, T1410/W1410, AD1410&lt;&gt;0, AA1410/AD1410, AK1410&lt;&gt;0, AH1410/AK1410, AR1410&lt;&gt;0, AO1410/AR1410, TRUE, 0)</f>
        <v>#NAME?</v>
      </c>
      <c r="BE1410" s="6" t="e">
        <f t="shared" ca="1" si="70"/>
        <v>#NAME?</v>
      </c>
      <c r="BF1410" s="6" t="e">
        <f t="shared" ca="1" si="71"/>
        <v>#NAME?</v>
      </c>
      <c r="BG1410" s="6"/>
      <c r="BH1410" s="6">
        <f>VLOOKUP(A1410, ALL_AP_DATA!$A$2:$D$3600, 3, FALSE)</f>
        <v>22</v>
      </c>
      <c r="BI1410" s="6">
        <f>VLOOKUP(A1410, ALL_AP_DATA!$A$2:$E$3600, 5, FALSE)</f>
        <v>3721</v>
      </c>
      <c r="BJ1410" s="6">
        <f t="shared" si="69"/>
        <v>21.760233918128655</v>
      </c>
      <c r="BK1410" s="6">
        <f t="shared" si="72"/>
        <v>0.12865497076023391</v>
      </c>
    </row>
    <row r="1411" spans="1:63" ht="15.75" customHeight="1" x14ac:dyDescent="0.2">
      <c r="A1411" s="6" t="s">
        <v>1470</v>
      </c>
      <c r="B1411" s="6" t="s">
        <v>64</v>
      </c>
      <c r="C1411" s="6">
        <v>55</v>
      </c>
      <c r="D1411" s="6">
        <v>272</v>
      </c>
      <c r="E1411" s="6">
        <v>59</v>
      </c>
      <c r="F1411" s="6">
        <v>1605</v>
      </c>
      <c r="G1411" s="6">
        <v>4.5600000000000002E-2</v>
      </c>
      <c r="H1411" s="6">
        <v>0.49170000000000003</v>
      </c>
      <c r="I1411" s="6">
        <v>0.1082</v>
      </c>
      <c r="Q1411" s="6">
        <v>4</v>
      </c>
      <c r="R1411" s="6">
        <v>10</v>
      </c>
      <c r="S1411" s="6">
        <v>27</v>
      </c>
      <c r="T1411" s="6">
        <v>703</v>
      </c>
      <c r="U1411" s="6">
        <v>1.6999999999999999E-3</v>
      </c>
      <c r="V1411" s="6">
        <v>0.22500000000000001</v>
      </c>
      <c r="W1411" s="6">
        <v>4.7399999999999998E-2</v>
      </c>
      <c r="X1411" s="6">
        <v>202</v>
      </c>
      <c r="Y1411" s="6">
        <v>1471</v>
      </c>
      <c r="Z1411" s="6">
        <v>91</v>
      </c>
      <c r="AA1411" s="6">
        <v>3175</v>
      </c>
      <c r="AB1411" s="6">
        <v>0.24640000000000001</v>
      </c>
      <c r="AC1411" s="6">
        <v>0.75829999999999997</v>
      </c>
      <c r="AD1411" s="6">
        <v>0.214</v>
      </c>
      <c r="AE1411" s="6">
        <v>557</v>
      </c>
      <c r="AF1411" s="6">
        <v>2488</v>
      </c>
      <c r="AG1411" s="6">
        <v>86</v>
      </c>
      <c r="AH1411" s="6">
        <v>12557</v>
      </c>
      <c r="AI1411" s="6">
        <v>0.4168</v>
      </c>
      <c r="AJ1411" s="6">
        <v>0.7167</v>
      </c>
      <c r="AK1411" s="6">
        <v>0.84630000000000005</v>
      </c>
      <c r="AT1411" s="6">
        <f t="shared" si="63"/>
        <v>5.9007352941176467</v>
      </c>
      <c r="AU1411" s="6" t="str">
        <f t="shared" si="64"/>
        <v/>
      </c>
      <c r="AV1411" s="6">
        <f t="shared" si="65"/>
        <v>70.3</v>
      </c>
      <c r="AW1411" s="7">
        <f t="shared" si="66"/>
        <v>2.1583956492182188</v>
      </c>
      <c r="AX1411" s="6">
        <f t="shared" si="67"/>
        <v>5.047025723472669</v>
      </c>
      <c r="AY1411" s="6" t="str">
        <f t="shared" si="68"/>
        <v/>
      </c>
      <c r="BA1411" s="6">
        <f>VLOOKUP(A1411, ALL_AP_DATA!$A$2:$F$3600, 6, FALSE)</f>
        <v>5970</v>
      </c>
      <c r="BB1411" s="6">
        <f>VLOOKUP(A1411, projmetadata!$A$2:$D$2036, 4, FALSE)</f>
        <v>864371</v>
      </c>
      <c r="BC1411" s="6" t="e">
        <f t="array" aca="1" ref="BC1411" ca="1">_xludf.IFS(I1411&lt;&gt;0, F1411/I1411, P1411&lt;&gt;0, M1411/P1411, W1411&lt;&gt;0, T1411/W1411, AD1411&lt;&gt;0, AA1411/AD1411, AK1411&lt;&gt;0, AH1411/AK1411, AR1411&lt;&gt;0, AO1411/AR1411, TRUE, 0)</f>
        <v>#NAME?</v>
      </c>
      <c r="BE1411" s="6" t="e">
        <f t="shared" ca="1" si="70"/>
        <v>#NAME?</v>
      </c>
      <c r="BF1411" s="6" t="e">
        <f t="shared" ca="1" si="71"/>
        <v>#NAME?</v>
      </c>
      <c r="BG1411" s="6"/>
      <c r="BH1411" s="6">
        <f>VLOOKUP(A1411, ALL_AP_DATA!$A$2:$D$3600, 3, FALSE)</f>
        <v>3195</v>
      </c>
      <c r="BI1411" s="6">
        <f>VLOOKUP(A1411, ALL_AP_DATA!$A$2:$E$3600, 5, FALSE)</f>
        <v>14838</v>
      </c>
      <c r="BJ1411" s="6">
        <f t="shared" si="69"/>
        <v>2.4854271356783921</v>
      </c>
      <c r="BK1411" s="6">
        <f t="shared" si="72"/>
        <v>0.53517587939698497</v>
      </c>
    </row>
    <row r="1412" spans="1:63" ht="15.75" customHeight="1" x14ac:dyDescent="0.2">
      <c r="A1412" s="6" t="s">
        <v>1471</v>
      </c>
      <c r="B1412" s="6" t="s">
        <v>64</v>
      </c>
      <c r="C1412" s="6">
        <v>27</v>
      </c>
      <c r="D1412" s="6">
        <v>229</v>
      </c>
      <c r="E1412" s="6">
        <v>6</v>
      </c>
      <c r="F1412" s="6">
        <v>141</v>
      </c>
      <c r="G1412" s="6">
        <v>0.1096</v>
      </c>
      <c r="H1412" s="6">
        <v>0.22220000000000001</v>
      </c>
      <c r="I1412" s="6">
        <v>6.3E-3</v>
      </c>
      <c r="Q1412" s="6">
        <v>4</v>
      </c>
      <c r="R1412" s="6">
        <v>8</v>
      </c>
      <c r="S1412" s="6">
        <v>8</v>
      </c>
      <c r="T1412" s="6">
        <v>284</v>
      </c>
      <c r="U1412" s="6">
        <v>3.8E-3</v>
      </c>
      <c r="V1412" s="6">
        <v>0.29630000000000001</v>
      </c>
      <c r="W1412" s="6">
        <v>1.2800000000000001E-2</v>
      </c>
      <c r="X1412" s="6">
        <v>62</v>
      </c>
      <c r="Y1412" s="6">
        <v>641</v>
      </c>
      <c r="Z1412" s="6">
        <v>16</v>
      </c>
      <c r="AA1412" s="6">
        <v>1955</v>
      </c>
      <c r="AB1412" s="6">
        <v>0.30669999999999997</v>
      </c>
      <c r="AC1412" s="6">
        <v>0.59260000000000002</v>
      </c>
      <c r="AD1412" s="6">
        <v>8.7900000000000006E-2</v>
      </c>
      <c r="AE1412" s="6">
        <v>210</v>
      </c>
      <c r="AF1412" s="6">
        <v>825</v>
      </c>
      <c r="AG1412" s="6">
        <v>19</v>
      </c>
      <c r="AH1412" s="6">
        <v>1647</v>
      </c>
      <c r="AI1412" s="6">
        <v>0.3947</v>
      </c>
      <c r="AJ1412" s="6">
        <v>0.70369999999999999</v>
      </c>
      <c r="AK1412" s="6">
        <v>7.3999999999999996E-2</v>
      </c>
      <c r="AT1412" s="6">
        <f t="shared" si="63"/>
        <v>0.61572052401746724</v>
      </c>
      <c r="AU1412" s="6" t="str">
        <f t="shared" si="64"/>
        <v/>
      </c>
      <c r="AV1412" s="6">
        <f t="shared" si="65"/>
        <v>35.5</v>
      </c>
      <c r="AW1412" s="7">
        <f t="shared" si="66"/>
        <v>3.049921996879875</v>
      </c>
      <c r="AX1412" s="6">
        <f t="shared" si="67"/>
        <v>1.9963636363636363</v>
      </c>
      <c r="AY1412" s="6" t="str">
        <f t="shared" si="68"/>
        <v/>
      </c>
      <c r="BA1412" s="6">
        <f>VLOOKUP(A1412, ALL_AP_DATA!$A$2:$F$3600, 6, FALSE)</f>
        <v>2090</v>
      </c>
      <c r="BB1412" s="6">
        <f>VLOOKUP(A1412, projmetadata!$A$2:$D$2036, 4, FALSE)</f>
        <v>588685</v>
      </c>
      <c r="BC1412" s="6" t="e">
        <f t="array" aca="1" ref="BC1412" ca="1">_xludf.IFS(I1412&lt;&gt;0, F1412/I1412, P1412&lt;&gt;0, M1412/P1412, W1412&lt;&gt;0, T1412/W1412, AD1412&lt;&gt;0, AA1412/AD1412, AK1412&lt;&gt;0, AH1412/AK1412, AR1412&lt;&gt;0, AO1412/AR1412, TRUE, 0)</f>
        <v>#NAME?</v>
      </c>
      <c r="BE1412" s="6" t="e">
        <f t="shared" ca="1" si="70"/>
        <v>#NAME?</v>
      </c>
      <c r="BF1412" s="6" t="e">
        <f t="shared" ca="1" si="71"/>
        <v>#NAME?</v>
      </c>
      <c r="BG1412" s="6"/>
      <c r="BH1412" s="6">
        <f>VLOOKUP(A1412, ALL_AP_DATA!$A$2:$D$3600, 3, FALSE)</f>
        <v>1098</v>
      </c>
      <c r="BI1412" s="6">
        <f>VLOOKUP(A1412, ALL_AP_DATA!$A$2:$E$3600, 5, FALSE)</f>
        <v>22245</v>
      </c>
      <c r="BJ1412" s="6">
        <f t="shared" si="69"/>
        <v>10.64354066985646</v>
      </c>
      <c r="BK1412" s="6">
        <f t="shared" si="72"/>
        <v>0.52535885167464114</v>
      </c>
    </row>
    <row r="1413" spans="1:63" ht="15.75" customHeight="1" x14ac:dyDescent="0.2">
      <c r="A1413" s="6" t="s">
        <v>1472</v>
      </c>
      <c r="B1413" s="6" t="s">
        <v>64</v>
      </c>
      <c r="C1413" s="6">
        <v>2</v>
      </c>
      <c r="D1413" s="6">
        <v>12</v>
      </c>
      <c r="E1413" s="6">
        <v>2</v>
      </c>
      <c r="F1413" s="6">
        <v>264</v>
      </c>
      <c r="G1413" s="6">
        <v>6.7400000000000002E-2</v>
      </c>
      <c r="H1413" s="6">
        <v>0.5</v>
      </c>
      <c r="I1413" s="6">
        <v>0.35870000000000002</v>
      </c>
      <c r="Q1413" s="6">
        <v>2</v>
      </c>
      <c r="R1413" s="6">
        <v>9</v>
      </c>
      <c r="S1413" s="6">
        <v>3</v>
      </c>
      <c r="T1413" s="6">
        <v>302</v>
      </c>
      <c r="U1413" s="6">
        <v>5.0599999999999999E-2</v>
      </c>
      <c r="V1413" s="6">
        <v>0.75</v>
      </c>
      <c r="W1413" s="6">
        <v>0.4103</v>
      </c>
      <c r="X1413" s="6">
        <v>3</v>
      </c>
      <c r="Y1413" s="6">
        <v>41</v>
      </c>
      <c r="Z1413" s="6">
        <v>1</v>
      </c>
      <c r="AA1413" s="6">
        <v>8</v>
      </c>
      <c r="AB1413" s="6">
        <v>0.2303</v>
      </c>
      <c r="AC1413" s="6">
        <v>0.25</v>
      </c>
      <c r="AD1413" s="6">
        <v>1.09E-2</v>
      </c>
      <c r="AE1413" s="6">
        <v>19</v>
      </c>
      <c r="AF1413" s="6">
        <v>40</v>
      </c>
      <c r="AG1413" s="6">
        <v>2</v>
      </c>
      <c r="AH1413" s="6">
        <v>266</v>
      </c>
      <c r="AI1413" s="6">
        <v>0.22470000000000001</v>
      </c>
      <c r="AJ1413" s="6">
        <v>0.5</v>
      </c>
      <c r="AK1413" s="6">
        <v>0.3614</v>
      </c>
      <c r="AT1413" s="6">
        <f t="shared" si="63"/>
        <v>22</v>
      </c>
      <c r="AU1413" s="6" t="str">
        <f t="shared" si="64"/>
        <v/>
      </c>
      <c r="AV1413" s="6">
        <f t="shared" si="65"/>
        <v>33.555555555555557</v>
      </c>
      <c r="AW1413" s="7">
        <f t="shared" si="66"/>
        <v>0.1951219512195122</v>
      </c>
      <c r="AX1413" s="6">
        <f t="shared" si="67"/>
        <v>6.65</v>
      </c>
      <c r="AY1413" s="6" t="str">
        <f t="shared" si="68"/>
        <v/>
      </c>
      <c r="BA1413" s="6">
        <f>VLOOKUP(A1413, ALL_AP_DATA!$A$2:$F$3600, 6, FALSE)</f>
        <v>178</v>
      </c>
      <c r="BB1413" s="6">
        <f>VLOOKUP(A1413, projmetadata!$A$2:$D$2036, 4, FALSE)</f>
        <v>15077</v>
      </c>
      <c r="BC1413" s="6" t="e">
        <f t="array" aca="1" ref="BC1413" ca="1">_xludf.IFS(I1413&lt;&gt;0, F1413/I1413, P1413&lt;&gt;0, M1413/P1413, W1413&lt;&gt;0, T1413/W1413, AD1413&lt;&gt;0, AA1413/AD1413, AK1413&lt;&gt;0, AH1413/AK1413, AR1413&lt;&gt;0, AO1413/AR1413, TRUE, 0)</f>
        <v>#NAME?</v>
      </c>
      <c r="BE1413" s="6" t="e">
        <f t="shared" ca="1" si="70"/>
        <v>#NAME?</v>
      </c>
      <c r="BF1413" s="6" t="e">
        <f t="shared" ca="1" si="71"/>
        <v>#NAME?</v>
      </c>
      <c r="BG1413" s="6"/>
      <c r="BH1413" s="6">
        <f>VLOOKUP(A1413, ALL_AP_DATA!$A$2:$D$3600, 3, FALSE)</f>
        <v>78</v>
      </c>
      <c r="BI1413" s="6">
        <f>VLOOKUP(A1413, ALL_AP_DATA!$A$2:$E$3600, 5, FALSE)</f>
        <v>736</v>
      </c>
      <c r="BJ1413" s="6">
        <f t="shared" si="69"/>
        <v>4.1348314606741576</v>
      </c>
      <c r="BK1413" s="6">
        <f t="shared" si="72"/>
        <v>0.43820224719101125</v>
      </c>
    </row>
    <row r="1414" spans="1:63" ht="15.75" customHeight="1" x14ac:dyDescent="0.2">
      <c r="A1414" s="6" t="s">
        <v>1473</v>
      </c>
      <c r="B1414" s="6" t="s">
        <v>64</v>
      </c>
      <c r="C1414" s="6">
        <v>11</v>
      </c>
      <c r="D1414" s="6">
        <v>263</v>
      </c>
      <c r="E1414" s="6">
        <v>265</v>
      </c>
      <c r="F1414" s="6">
        <v>10069</v>
      </c>
      <c r="G1414" s="6">
        <v>0.2601</v>
      </c>
      <c r="H1414" s="6">
        <v>0.60919999999999996</v>
      </c>
      <c r="I1414" s="6">
        <v>0.39900000000000002</v>
      </c>
      <c r="J1414" s="6">
        <v>1</v>
      </c>
      <c r="K1414" s="6">
        <v>7</v>
      </c>
      <c r="L1414" s="6">
        <v>63</v>
      </c>
      <c r="M1414" s="6">
        <v>1224</v>
      </c>
      <c r="N1414" s="6">
        <v>6.8999999999999999E-3</v>
      </c>
      <c r="O1414" s="6">
        <v>0.14480000000000001</v>
      </c>
      <c r="P1414" s="6">
        <v>4.8500000000000001E-2</v>
      </c>
      <c r="Q1414" s="6">
        <v>22</v>
      </c>
      <c r="R1414" s="6">
        <v>57</v>
      </c>
      <c r="S1414" s="6">
        <v>137</v>
      </c>
      <c r="T1414" s="6">
        <v>9546</v>
      </c>
      <c r="U1414" s="6">
        <v>5.6399999999999999E-2</v>
      </c>
      <c r="V1414" s="6">
        <v>0.31490000000000001</v>
      </c>
      <c r="W1414" s="6">
        <v>0.37819999999999998</v>
      </c>
      <c r="X1414" s="6">
        <v>105</v>
      </c>
      <c r="Y1414" s="6">
        <v>378</v>
      </c>
      <c r="Z1414" s="6">
        <v>302</v>
      </c>
      <c r="AA1414" s="6">
        <v>12940</v>
      </c>
      <c r="AB1414" s="6">
        <v>0.37390000000000001</v>
      </c>
      <c r="AC1414" s="6">
        <v>0.69430000000000003</v>
      </c>
      <c r="AD1414" s="6">
        <v>0.51270000000000004</v>
      </c>
      <c r="AE1414" s="6">
        <v>99</v>
      </c>
      <c r="AF1414" s="6">
        <v>500</v>
      </c>
      <c r="AG1414" s="6">
        <v>380</v>
      </c>
      <c r="AH1414" s="6">
        <v>19321</v>
      </c>
      <c r="AI1414" s="6">
        <v>0.49459999999999998</v>
      </c>
      <c r="AJ1414" s="6">
        <v>0.87360000000000004</v>
      </c>
      <c r="AK1414" s="6">
        <v>0.76559999999999995</v>
      </c>
      <c r="AT1414" s="6">
        <f t="shared" si="63"/>
        <v>38.2851711026616</v>
      </c>
      <c r="AU1414" s="6">
        <f t="shared" si="64"/>
        <v>174.85714285714286</v>
      </c>
      <c r="AV1414" s="6">
        <f t="shared" si="65"/>
        <v>167.47368421052633</v>
      </c>
      <c r="AW1414" s="7">
        <f t="shared" si="66"/>
        <v>34.232804232804234</v>
      </c>
      <c r="AX1414" s="6">
        <f t="shared" si="67"/>
        <v>38.642000000000003</v>
      </c>
      <c r="AY1414" s="6" t="str">
        <f t="shared" si="68"/>
        <v/>
      </c>
      <c r="BA1414" s="6">
        <f>VLOOKUP(A1414, ALL_AP_DATA!$A$2:$F$3600, 6, FALSE)</f>
        <v>1011</v>
      </c>
      <c r="BB1414" s="6">
        <f>VLOOKUP(A1414, projmetadata!$A$2:$D$2036, 4, FALSE)</f>
        <v>160370</v>
      </c>
      <c r="BC1414" s="6" t="e">
        <f t="array" aca="1" ref="BC1414" ca="1">_xludf.IFS(I1414&lt;&gt;0, F1414/I1414, P1414&lt;&gt;0, M1414/P1414, W1414&lt;&gt;0, T1414/W1414, AD1414&lt;&gt;0, AA1414/AD1414, AK1414&lt;&gt;0, AH1414/AK1414, AR1414&lt;&gt;0, AO1414/AR1414, TRUE, 0)</f>
        <v>#NAME?</v>
      </c>
      <c r="BE1414" s="6" t="e">
        <f t="shared" ca="1" si="70"/>
        <v>#NAME?</v>
      </c>
      <c r="BF1414" s="6" t="e">
        <f t="shared" ca="1" si="71"/>
        <v>#NAME?</v>
      </c>
      <c r="BG1414" s="6"/>
      <c r="BH1414" s="6">
        <f>VLOOKUP(A1414, ALL_AP_DATA!$A$2:$D$3600, 3, FALSE)</f>
        <v>693</v>
      </c>
      <c r="BI1414" s="6">
        <f>VLOOKUP(A1414, ALL_AP_DATA!$A$2:$E$3600, 5, FALSE)</f>
        <v>25238</v>
      </c>
      <c r="BJ1414" s="6">
        <f t="shared" si="69"/>
        <v>24.963402571711178</v>
      </c>
      <c r="BK1414" s="6">
        <f t="shared" si="72"/>
        <v>0.68545994065281901</v>
      </c>
    </row>
    <row r="1415" spans="1:63" ht="15.75" customHeight="1" x14ac:dyDescent="0.2">
      <c r="A1415" s="6" t="s">
        <v>1474</v>
      </c>
      <c r="B1415" s="6" t="s">
        <v>64</v>
      </c>
      <c r="C1415" s="6">
        <v>10</v>
      </c>
      <c r="D1415" s="6">
        <v>82</v>
      </c>
      <c r="E1415" s="6">
        <v>20</v>
      </c>
      <c r="F1415" s="6">
        <v>466</v>
      </c>
      <c r="G1415" s="6">
        <v>0.15049999999999999</v>
      </c>
      <c r="H1415" s="6">
        <v>0.86960000000000004</v>
      </c>
      <c r="I1415" s="6">
        <v>0.1784</v>
      </c>
      <c r="Q1415" s="6">
        <v>5</v>
      </c>
      <c r="R1415" s="6">
        <v>26</v>
      </c>
      <c r="S1415" s="6">
        <v>16</v>
      </c>
      <c r="T1415" s="6">
        <v>1819</v>
      </c>
      <c r="U1415" s="6">
        <v>4.7699999999999999E-2</v>
      </c>
      <c r="V1415" s="6">
        <v>0.69569999999999999</v>
      </c>
      <c r="W1415" s="6">
        <v>0.69640000000000002</v>
      </c>
      <c r="X1415" s="6">
        <v>10</v>
      </c>
      <c r="Y1415" s="6">
        <v>105</v>
      </c>
      <c r="Z1415" s="6">
        <v>19</v>
      </c>
      <c r="AA1415" s="6">
        <v>666</v>
      </c>
      <c r="AB1415" s="6">
        <v>0.19270000000000001</v>
      </c>
      <c r="AC1415" s="6">
        <v>0.82609999999999995</v>
      </c>
      <c r="AD1415" s="6">
        <v>0.255</v>
      </c>
      <c r="AE1415" s="6">
        <v>28</v>
      </c>
      <c r="AF1415" s="6">
        <v>128</v>
      </c>
      <c r="AG1415" s="6">
        <v>16</v>
      </c>
      <c r="AH1415" s="6">
        <v>407</v>
      </c>
      <c r="AI1415" s="6">
        <v>0.2349</v>
      </c>
      <c r="AJ1415" s="6">
        <v>0.69569999999999999</v>
      </c>
      <c r="AK1415" s="6">
        <v>0.15579999999999999</v>
      </c>
      <c r="AT1415" s="6">
        <f t="shared" si="63"/>
        <v>5.6829268292682924</v>
      </c>
      <c r="AU1415" s="6" t="str">
        <f t="shared" si="64"/>
        <v/>
      </c>
      <c r="AV1415" s="6">
        <f t="shared" si="65"/>
        <v>69.961538461538467</v>
      </c>
      <c r="AW1415" s="7">
        <f t="shared" si="66"/>
        <v>6.3428571428571425</v>
      </c>
      <c r="AX1415" s="6">
        <f t="shared" si="67"/>
        <v>3.1796875</v>
      </c>
      <c r="AY1415" s="6" t="str">
        <f t="shared" si="68"/>
        <v/>
      </c>
      <c r="BA1415" s="6">
        <f>VLOOKUP(A1415, ALL_AP_DATA!$A$2:$F$3600, 6, FALSE)</f>
        <v>545</v>
      </c>
      <c r="BB1415" s="6">
        <f>VLOOKUP(A1415, projmetadata!$A$2:$D$2036, 4, FALSE)</f>
        <v>24860</v>
      </c>
      <c r="BC1415" s="6" t="e">
        <f t="array" aca="1" ref="BC1415" ca="1">_xludf.IFS(I1415&lt;&gt;0, F1415/I1415, P1415&lt;&gt;0, M1415/P1415, W1415&lt;&gt;0, T1415/W1415, AD1415&lt;&gt;0, AA1415/AD1415, AK1415&lt;&gt;0, AH1415/AK1415, AR1415&lt;&gt;0, AO1415/AR1415, TRUE, 0)</f>
        <v>#NAME?</v>
      </c>
      <c r="BE1415" s="6" t="e">
        <f t="shared" ca="1" si="70"/>
        <v>#NAME?</v>
      </c>
      <c r="BF1415" s="6" t="e">
        <f t="shared" ca="1" si="71"/>
        <v>#NAME?</v>
      </c>
      <c r="BG1415" s="6"/>
      <c r="BH1415" s="6">
        <f>VLOOKUP(A1415, ALL_AP_DATA!$A$2:$D$3600, 3, FALSE)</f>
        <v>205</v>
      </c>
      <c r="BI1415" s="6">
        <f>VLOOKUP(A1415, ALL_AP_DATA!$A$2:$E$3600, 5, FALSE)</f>
        <v>2612</v>
      </c>
      <c r="BJ1415" s="6">
        <f t="shared" si="69"/>
        <v>4.7926605504587156</v>
      </c>
      <c r="BK1415" s="6">
        <f t="shared" si="72"/>
        <v>0.37614678899082571</v>
      </c>
    </row>
    <row r="1416" spans="1:63" ht="15.75" customHeight="1" x14ac:dyDescent="0.2">
      <c r="A1416" s="6" t="s">
        <v>1475</v>
      </c>
      <c r="B1416" s="6" t="s">
        <v>61</v>
      </c>
      <c r="X1416" s="6">
        <v>3</v>
      </c>
      <c r="Y1416" s="6">
        <v>20</v>
      </c>
      <c r="Z1416" s="6">
        <v>11</v>
      </c>
      <c r="AA1416" s="6">
        <v>328</v>
      </c>
      <c r="AB1416" s="6">
        <v>0.12989999999999999</v>
      </c>
      <c r="AC1416" s="6">
        <v>0.84619999999999995</v>
      </c>
      <c r="AD1416" s="6">
        <v>0.43969999999999998</v>
      </c>
      <c r="AE1416" s="6">
        <v>3</v>
      </c>
      <c r="AF1416" s="6">
        <v>11</v>
      </c>
      <c r="AG1416" s="6">
        <v>10</v>
      </c>
      <c r="AH1416" s="6">
        <v>556</v>
      </c>
      <c r="AI1416" s="6">
        <v>7.1400000000000005E-2</v>
      </c>
      <c r="AJ1416" s="6">
        <v>0.76919999999999999</v>
      </c>
      <c r="AK1416" s="6">
        <v>0.74529999999999996</v>
      </c>
      <c r="AT1416" s="6" t="str">
        <f t="shared" si="63"/>
        <v/>
      </c>
      <c r="AU1416" s="6" t="str">
        <f t="shared" si="64"/>
        <v/>
      </c>
      <c r="AV1416" s="6" t="str">
        <f t="shared" si="65"/>
        <v/>
      </c>
      <c r="AW1416" s="7">
        <f t="shared" si="66"/>
        <v>16.399999999999999</v>
      </c>
      <c r="AX1416" s="6">
        <f t="shared" si="67"/>
        <v>50.545454545454547</v>
      </c>
      <c r="AY1416" s="6" t="str">
        <f t="shared" si="68"/>
        <v/>
      </c>
      <c r="BA1416" s="6">
        <f>VLOOKUP(A1416, ALL_AP_DATA!$A$2:$F$3600, 6, FALSE)</f>
        <v>154</v>
      </c>
      <c r="BB1416" s="6">
        <f>VLOOKUP(A1416, projmetadata!$A$2:$D$2036, 4, FALSE)</f>
        <v>32062</v>
      </c>
      <c r="BC1416" s="6" t="e">
        <f t="array" aca="1" ref="BC1416" ca="1">_xludf.IFS(I1416&lt;&gt;0, F1416/I1416, P1416&lt;&gt;0, M1416/P1416, W1416&lt;&gt;0, T1416/W1416, AD1416&lt;&gt;0, AA1416/AD1416, AK1416&lt;&gt;0, AH1416/AK1416, AR1416&lt;&gt;0, AO1416/AR1416, TRUE, 0)</f>
        <v>#NAME?</v>
      </c>
      <c r="BE1416" s="6" t="e">
        <f t="shared" ca="1" si="70"/>
        <v>#NAME?</v>
      </c>
      <c r="BF1416" s="6" t="e">
        <f t="shared" ca="1" si="71"/>
        <v>#NAME?</v>
      </c>
      <c r="BG1416" s="6"/>
      <c r="BH1416" s="6">
        <f>VLOOKUP(A1416, ALL_AP_DATA!$A$2:$D$3600, 3, FALSE)</f>
        <v>28</v>
      </c>
      <c r="BI1416" s="6">
        <f>VLOOKUP(A1416, ALL_AP_DATA!$A$2:$E$3600, 5, FALSE)</f>
        <v>746</v>
      </c>
      <c r="BJ1416" s="6">
        <f t="shared" si="69"/>
        <v>4.8441558441558445</v>
      </c>
      <c r="BK1416" s="6">
        <f t="shared" si="72"/>
        <v>0.18181818181818182</v>
      </c>
    </row>
    <row r="1417" spans="1:63" ht="15.75" customHeight="1" x14ac:dyDescent="0.2">
      <c r="A1417" s="6" t="s">
        <v>1476</v>
      </c>
      <c r="B1417" s="6" t="s">
        <v>61</v>
      </c>
      <c r="C1417" s="6">
        <v>1</v>
      </c>
      <c r="D1417" s="6">
        <v>2</v>
      </c>
      <c r="E1417" s="6">
        <v>14</v>
      </c>
      <c r="F1417" s="6">
        <v>66</v>
      </c>
      <c r="G1417" s="6">
        <v>5.4999999999999997E-3</v>
      </c>
      <c r="H1417" s="6">
        <v>3.7699999999999997E-2</v>
      </c>
      <c r="I1417" s="6">
        <v>1.9E-3</v>
      </c>
      <c r="J1417" s="6">
        <v>1</v>
      </c>
      <c r="K1417" s="6">
        <v>8</v>
      </c>
      <c r="L1417" s="6">
        <v>29</v>
      </c>
      <c r="M1417" s="6">
        <v>686</v>
      </c>
      <c r="N1417" s="6">
        <v>2.2100000000000002E-2</v>
      </c>
      <c r="O1417" s="6">
        <v>7.8200000000000006E-2</v>
      </c>
      <c r="P1417" s="6">
        <v>1.9699999999999999E-2</v>
      </c>
      <c r="Q1417" s="6">
        <v>7</v>
      </c>
      <c r="R1417" s="6">
        <v>26</v>
      </c>
      <c r="S1417" s="6">
        <v>172</v>
      </c>
      <c r="T1417" s="6">
        <v>10891</v>
      </c>
      <c r="U1417" s="6">
        <v>7.1800000000000003E-2</v>
      </c>
      <c r="V1417" s="6">
        <v>0.46360000000000001</v>
      </c>
      <c r="W1417" s="6">
        <v>0.31259999999999999</v>
      </c>
      <c r="X1417" s="6">
        <v>15</v>
      </c>
      <c r="Y1417" s="6">
        <v>168</v>
      </c>
      <c r="Z1417" s="6">
        <v>205</v>
      </c>
      <c r="AA1417" s="6">
        <v>21341</v>
      </c>
      <c r="AB1417" s="6">
        <v>0.46410000000000001</v>
      </c>
      <c r="AC1417" s="6">
        <v>0.55259999999999998</v>
      </c>
      <c r="AD1417" s="6">
        <v>0.61250000000000004</v>
      </c>
      <c r="AE1417" s="6">
        <v>8</v>
      </c>
      <c r="AF1417" s="6">
        <v>65</v>
      </c>
      <c r="AG1417" s="6">
        <v>187</v>
      </c>
      <c r="AH1417" s="6">
        <v>18762</v>
      </c>
      <c r="AI1417" s="6">
        <v>0.17960000000000001</v>
      </c>
      <c r="AJ1417" s="6">
        <v>0.504</v>
      </c>
      <c r="AK1417" s="6">
        <v>0.53849999999999998</v>
      </c>
      <c r="AT1417" s="6">
        <f t="shared" si="63"/>
        <v>33</v>
      </c>
      <c r="AU1417" s="6">
        <f t="shared" si="64"/>
        <v>85.75</v>
      </c>
      <c r="AV1417" s="6">
        <f t="shared" si="65"/>
        <v>418.88461538461536</v>
      </c>
      <c r="AW1417" s="7">
        <f t="shared" si="66"/>
        <v>127.0297619047619</v>
      </c>
      <c r="AX1417" s="6">
        <f t="shared" si="67"/>
        <v>288.64615384615382</v>
      </c>
      <c r="AY1417" s="6" t="str">
        <f t="shared" si="68"/>
        <v/>
      </c>
      <c r="BA1417" s="6">
        <f>VLOOKUP(A1417, ALL_AP_DATA!$A$2:$F$3600, 6, FALSE)</f>
        <v>362</v>
      </c>
      <c r="BB1417" s="6">
        <f>VLOOKUP(A1417, projmetadata!$A$2:$D$2036, 4, FALSE)</f>
        <v>135983</v>
      </c>
      <c r="BC1417" s="6" t="e">
        <f t="array" aca="1" ref="BC1417" ca="1">_xludf.IFS(I1417&lt;&gt;0, F1417/I1417, P1417&lt;&gt;0, M1417/P1417, W1417&lt;&gt;0, T1417/W1417, AD1417&lt;&gt;0, AA1417/AD1417, AK1417&lt;&gt;0, AH1417/AK1417, AR1417&lt;&gt;0, AO1417/AR1417, TRUE, 0)</f>
        <v>#NAME?</v>
      </c>
      <c r="BE1417" s="6" t="e">
        <f t="shared" ca="1" si="70"/>
        <v>#NAME?</v>
      </c>
      <c r="BF1417" s="6" t="e">
        <f t="shared" ca="1" si="71"/>
        <v>#NAME?</v>
      </c>
      <c r="BG1417" s="6"/>
      <c r="BH1417" s="6">
        <f>VLOOKUP(A1417, ALL_AP_DATA!$A$2:$D$3600, 3, FALSE)</f>
        <v>207</v>
      </c>
      <c r="BI1417" s="6">
        <f>VLOOKUP(A1417, ALL_AP_DATA!$A$2:$E$3600, 5, FALSE)</f>
        <v>34840</v>
      </c>
      <c r="BJ1417" s="6">
        <f t="shared" si="69"/>
        <v>96.243093922651937</v>
      </c>
      <c r="BK1417" s="6">
        <f t="shared" si="72"/>
        <v>0.57182320441988954</v>
      </c>
    </row>
    <row r="1418" spans="1:63" ht="15.75" customHeight="1" x14ac:dyDescent="0.2">
      <c r="A1418" s="6" t="s">
        <v>1477</v>
      </c>
      <c r="B1418" s="6" t="s">
        <v>61</v>
      </c>
      <c r="C1418" s="6">
        <v>1</v>
      </c>
      <c r="D1418" s="6">
        <v>2</v>
      </c>
      <c r="E1418" s="6">
        <v>4</v>
      </c>
      <c r="F1418" s="6">
        <v>68</v>
      </c>
      <c r="G1418" s="6">
        <v>4.1000000000000003E-3</v>
      </c>
      <c r="H1418" s="6">
        <v>9.5200000000000007E-2</v>
      </c>
      <c r="I1418" s="6">
        <v>1.04E-2</v>
      </c>
      <c r="Q1418" s="6">
        <v>7</v>
      </c>
      <c r="R1418" s="6">
        <v>45</v>
      </c>
      <c r="S1418" s="6">
        <v>35</v>
      </c>
      <c r="T1418" s="6">
        <v>4094</v>
      </c>
      <c r="U1418" s="6">
        <v>9.1999999999999998E-2</v>
      </c>
      <c r="V1418" s="6">
        <v>0.83330000000000004</v>
      </c>
      <c r="W1418" s="6">
        <v>0.62309999999999999</v>
      </c>
      <c r="X1418" s="6">
        <v>25</v>
      </c>
      <c r="Y1418" s="6">
        <v>281</v>
      </c>
      <c r="Z1418" s="6">
        <v>30</v>
      </c>
      <c r="AA1418" s="6">
        <v>3241</v>
      </c>
      <c r="AB1418" s="6">
        <v>0.5746</v>
      </c>
      <c r="AC1418" s="6">
        <v>0.71430000000000005</v>
      </c>
      <c r="AD1418" s="6">
        <v>0.49330000000000002</v>
      </c>
      <c r="AE1418" s="6">
        <v>14</v>
      </c>
      <c r="AF1418" s="6">
        <v>73</v>
      </c>
      <c r="AG1418" s="6">
        <v>15</v>
      </c>
      <c r="AH1418" s="6">
        <v>606</v>
      </c>
      <c r="AI1418" s="6">
        <v>0.14929999999999999</v>
      </c>
      <c r="AJ1418" s="6">
        <v>0.35709999999999997</v>
      </c>
      <c r="AK1418" s="6">
        <v>9.2200000000000004E-2</v>
      </c>
      <c r="AT1418" s="6">
        <f t="shared" si="63"/>
        <v>34</v>
      </c>
      <c r="AU1418" s="6" t="str">
        <f t="shared" si="64"/>
        <v/>
      </c>
      <c r="AV1418" s="6">
        <f t="shared" si="65"/>
        <v>90.977777777777774</v>
      </c>
      <c r="AW1418" s="7">
        <f t="shared" si="66"/>
        <v>11.533807829181494</v>
      </c>
      <c r="AX1418" s="6">
        <f t="shared" si="67"/>
        <v>8.3013698630136989</v>
      </c>
      <c r="AY1418" s="6" t="str">
        <f t="shared" si="68"/>
        <v/>
      </c>
      <c r="BA1418" s="6">
        <f>VLOOKUP(A1418, ALL_AP_DATA!$A$2:$F$3600, 6, FALSE)</f>
        <v>489</v>
      </c>
      <c r="BB1418" s="6">
        <f>VLOOKUP(A1418, projmetadata!$A$2:$D$2036, 4, FALSE)</f>
        <v>43724</v>
      </c>
      <c r="BC1418" s="6" t="e">
        <f t="array" aca="1" ref="BC1418" ca="1">_xludf.IFS(I1418&lt;&gt;0, F1418/I1418, P1418&lt;&gt;0, M1418/P1418, W1418&lt;&gt;0, T1418/W1418, AD1418&lt;&gt;0, AA1418/AD1418, AK1418&lt;&gt;0, AH1418/AK1418, AR1418&lt;&gt;0, AO1418/AR1418, TRUE, 0)</f>
        <v>#NAME?</v>
      </c>
      <c r="BE1418" s="6" t="e">
        <f t="shared" ca="1" si="70"/>
        <v>#NAME?</v>
      </c>
      <c r="BF1418" s="6" t="e">
        <f t="shared" ca="1" si="71"/>
        <v>#NAME?</v>
      </c>
      <c r="BG1418" s="6"/>
      <c r="BH1418" s="6">
        <f>VLOOKUP(A1418, ALL_AP_DATA!$A$2:$D$3600, 3, FALSE)</f>
        <v>305</v>
      </c>
      <c r="BI1418" s="6">
        <f>VLOOKUP(A1418, ALL_AP_DATA!$A$2:$E$3600, 5, FALSE)</f>
        <v>6570</v>
      </c>
      <c r="BJ1418" s="6">
        <f t="shared" si="69"/>
        <v>13.435582822085889</v>
      </c>
      <c r="BK1418" s="6">
        <f t="shared" si="72"/>
        <v>0.62372188139059304</v>
      </c>
    </row>
    <row r="1419" spans="1:63" ht="15.75" customHeight="1" x14ac:dyDescent="0.2">
      <c r="A1419" s="6" t="s">
        <v>1478</v>
      </c>
      <c r="B1419" s="6" t="s">
        <v>61</v>
      </c>
      <c r="C1419" s="6">
        <v>17</v>
      </c>
      <c r="D1419" s="6">
        <v>86</v>
      </c>
      <c r="E1419" s="6">
        <v>327</v>
      </c>
      <c r="F1419" s="6">
        <v>15407</v>
      </c>
      <c r="G1419" s="6">
        <v>5.6099999999999997E-2</v>
      </c>
      <c r="H1419" s="6">
        <v>0.20569999999999999</v>
      </c>
      <c r="I1419" s="6">
        <v>0.13780000000000001</v>
      </c>
      <c r="J1419" s="6">
        <v>4</v>
      </c>
      <c r="K1419" s="6">
        <v>52</v>
      </c>
      <c r="L1419" s="6">
        <v>442</v>
      </c>
      <c r="M1419" s="6">
        <v>14944</v>
      </c>
      <c r="N1419" s="6">
        <v>3.39E-2</v>
      </c>
      <c r="O1419" s="6">
        <v>0.27800000000000002</v>
      </c>
      <c r="P1419" s="6">
        <v>0.13370000000000001</v>
      </c>
      <c r="Q1419" s="6">
        <v>75</v>
      </c>
      <c r="R1419" s="6">
        <v>340</v>
      </c>
      <c r="S1419" s="6">
        <v>1262</v>
      </c>
      <c r="T1419" s="6">
        <v>86298</v>
      </c>
      <c r="U1419" s="6">
        <v>0.22189999999999999</v>
      </c>
      <c r="V1419" s="6">
        <v>0.79369999999999996</v>
      </c>
      <c r="W1419" s="6">
        <v>0.77200000000000002</v>
      </c>
      <c r="X1419" s="6">
        <v>151</v>
      </c>
      <c r="Y1419" s="6">
        <v>1021</v>
      </c>
      <c r="Z1419" s="6">
        <v>1420</v>
      </c>
      <c r="AA1419" s="6">
        <v>88919</v>
      </c>
      <c r="AB1419" s="6">
        <v>0.66639999999999999</v>
      </c>
      <c r="AC1419" s="6">
        <v>0.8931</v>
      </c>
      <c r="AD1419" s="6">
        <v>0.79549999999999998</v>
      </c>
      <c r="AE1419" s="6">
        <v>63</v>
      </c>
      <c r="AF1419" s="6">
        <v>297</v>
      </c>
      <c r="AG1419" s="6">
        <v>1038</v>
      </c>
      <c r="AH1419" s="6">
        <v>47138</v>
      </c>
      <c r="AI1419" s="6">
        <v>0.19389999999999999</v>
      </c>
      <c r="AJ1419" s="6">
        <v>0.65280000000000005</v>
      </c>
      <c r="AK1419" s="6">
        <v>0.42170000000000002</v>
      </c>
      <c r="AL1419" s="6">
        <v>11</v>
      </c>
      <c r="AM1419" s="6">
        <v>175</v>
      </c>
      <c r="AN1419" s="6">
        <v>958</v>
      </c>
      <c r="AO1419" s="6">
        <v>65394</v>
      </c>
      <c r="AP1419" s="6">
        <v>0.1142</v>
      </c>
      <c r="AQ1419" s="6">
        <v>0.60250000000000004</v>
      </c>
      <c r="AR1419" s="6">
        <v>0.58499999999999996</v>
      </c>
      <c r="AT1419" s="6">
        <f t="shared" si="63"/>
        <v>179.15116279069767</v>
      </c>
      <c r="AU1419" s="6">
        <f t="shared" si="64"/>
        <v>287.38461538461536</v>
      </c>
      <c r="AV1419" s="6">
        <f t="shared" si="65"/>
        <v>253.81764705882352</v>
      </c>
      <c r="AW1419" s="7">
        <f t="shared" si="66"/>
        <v>87.090107737512241</v>
      </c>
      <c r="AX1419" s="6">
        <f t="shared" si="67"/>
        <v>158.71380471380471</v>
      </c>
      <c r="AY1419" s="6">
        <f t="shared" si="68"/>
        <v>373.68</v>
      </c>
      <c r="BA1419" s="6">
        <f>VLOOKUP(A1419, ALL_AP_DATA!$A$2:$F$3600, 6, FALSE)</f>
        <v>1532</v>
      </c>
      <c r="BB1419" s="6">
        <f>VLOOKUP(A1419, projmetadata!$A$2:$D$2036, 4, FALSE)</f>
        <v>320225</v>
      </c>
      <c r="BC1419" s="6" t="e">
        <f t="array" aca="1" ref="BC1419" ca="1">_xludf.IFS(I1419&lt;&gt;0, F1419/I1419, P1419&lt;&gt;0, M1419/P1419, W1419&lt;&gt;0, T1419/W1419, AD1419&lt;&gt;0, AA1419/AD1419, AK1419&lt;&gt;0, AH1419/AK1419, AR1419&lt;&gt;0, AO1419/AR1419, TRUE, 0)</f>
        <v>#NAME?</v>
      </c>
      <c r="BE1419" s="6" t="e">
        <f t="shared" ca="1" si="70"/>
        <v>#NAME?</v>
      </c>
      <c r="BF1419" s="6" t="e">
        <f t="shared" ca="1" si="71"/>
        <v>#NAME?</v>
      </c>
      <c r="BG1419" s="6"/>
      <c r="BH1419" s="6">
        <f>VLOOKUP(A1419, ALL_AP_DATA!$A$2:$D$3600, 3, FALSE)</f>
        <v>1152</v>
      </c>
      <c r="BI1419" s="6">
        <f>VLOOKUP(A1419, ALL_AP_DATA!$A$2:$E$3600, 5, FALSE)</f>
        <v>111778</v>
      </c>
      <c r="BJ1419" s="6">
        <f t="shared" si="69"/>
        <v>72.962140992167107</v>
      </c>
      <c r="BK1419" s="6">
        <f t="shared" si="72"/>
        <v>0.75195822454308092</v>
      </c>
    </row>
    <row r="1420" spans="1:63" ht="15.75" customHeight="1" x14ac:dyDescent="0.2">
      <c r="A1420" s="6" t="s">
        <v>1479</v>
      </c>
      <c r="B1420" s="6" t="s">
        <v>61</v>
      </c>
      <c r="C1420" s="6">
        <v>1</v>
      </c>
      <c r="D1420" s="6">
        <v>25</v>
      </c>
      <c r="E1420" s="6">
        <v>22</v>
      </c>
      <c r="F1420" s="6">
        <v>385</v>
      </c>
      <c r="G1420" s="6">
        <v>1.35E-2</v>
      </c>
      <c r="H1420" s="6">
        <v>2.3800000000000002E-2</v>
      </c>
      <c r="I1420" s="6">
        <v>8.5000000000000006E-3</v>
      </c>
      <c r="J1420" s="6">
        <v>3</v>
      </c>
      <c r="K1420" s="6">
        <v>44</v>
      </c>
      <c r="L1420" s="6">
        <v>315</v>
      </c>
      <c r="M1420" s="6">
        <v>10471</v>
      </c>
      <c r="N1420" s="6">
        <v>2.3800000000000002E-2</v>
      </c>
      <c r="O1420" s="6">
        <v>0.34129999999999999</v>
      </c>
      <c r="P1420" s="6">
        <v>0.23250000000000001</v>
      </c>
      <c r="Q1420" s="6">
        <v>35</v>
      </c>
      <c r="R1420" s="6">
        <v>143</v>
      </c>
      <c r="S1420" s="6">
        <v>656</v>
      </c>
      <c r="T1420" s="6">
        <v>25977</v>
      </c>
      <c r="U1420" s="6">
        <v>7.7299999999999994E-2</v>
      </c>
      <c r="V1420" s="6">
        <v>0.7107</v>
      </c>
      <c r="W1420" s="6">
        <v>0.57669999999999999</v>
      </c>
      <c r="X1420" s="6">
        <v>57</v>
      </c>
      <c r="Y1420" s="6">
        <v>820</v>
      </c>
      <c r="Z1420" s="6">
        <v>703</v>
      </c>
      <c r="AA1420" s="6">
        <v>26540</v>
      </c>
      <c r="AB1420" s="6">
        <v>0.44350000000000001</v>
      </c>
      <c r="AC1420" s="6">
        <v>0.76160000000000005</v>
      </c>
      <c r="AD1420" s="6">
        <v>0.58919999999999995</v>
      </c>
      <c r="AE1420" s="6">
        <v>137</v>
      </c>
      <c r="AF1420" s="6">
        <v>995</v>
      </c>
      <c r="AG1420" s="6">
        <v>855</v>
      </c>
      <c r="AH1420" s="6">
        <v>38977</v>
      </c>
      <c r="AI1420" s="6">
        <v>0.53810000000000002</v>
      </c>
      <c r="AJ1420" s="6">
        <v>0.92630000000000001</v>
      </c>
      <c r="AK1420" s="6">
        <v>0.86529999999999996</v>
      </c>
      <c r="AL1420" s="6">
        <v>4</v>
      </c>
      <c r="AM1420" s="6">
        <v>55</v>
      </c>
      <c r="AN1420" s="6">
        <v>396</v>
      </c>
      <c r="AO1420" s="6">
        <v>12292</v>
      </c>
      <c r="AP1420" s="6">
        <v>2.9700000000000001E-2</v>
      </c>
      <c r="AQ1420" s="6">
        <v>0.42899999999999999</v>
      </c>
      <c r="AR1420" s="6">
        <v>0.27289999999999998</v>
      </c>
      <c r="AT1420" s="6">
        <f t="shared" si="63"/>
        <v>15.4</v>
      </c>
      <c r="AU1420" s="6">
        <f t="shared" si="64"/>
        <v>237.97727272727272</v>
      </c>
      <c r="AV1420" s="6">
        <f t="shared" si="65"/>
        <v>181.65734265734267</v>
      </c>
      <c r="AW1420" s="7">
        <f t="shared" si="66"/>
        <v>32.365853658536587</v>
      </c>
      <c r="AX1420" s="6">
        <f t="shared" si="67"/>
        <v>39.172864321608039</v>
      </c>
      <c r="AY1420" s="6">
        <f t="shared" si="68"/>
        <v>223.4909090909091</v>
      </c>
      <c r="BA1420" s="6">
        <f>VLOOKUP(A1420, ALL_AP_DATA!$A$2:$F$3600, 6, FALSE)</f>
        <v>1849</v>
      </c>
      <c r="BB1420" s="6">
        <f>VLOOKUP(A1420, projmetadata!$A$2:$D$2036, 4, FALSE)</f>
        <v>485524</v>
      </c>
      <c r="BC1420" s="6" t="e">
        <f t="array" aca="1" ref="BC1420" ca="1">_xludf.IFS(I1420&lt;&gt;0, F1420/I1420, P1420&lt;&gt;0, M1420/P1420, W1420&lt;&gt;0, T1420/W1420, AD1420&lt;&gt;0, AA1420/AD1420, AK1420&lt;&gt;0, AH1420/AK1420, AR1420&lt;&gt;0, AO1420/AR1420, TRUE, 0)</f>
        <v>#NAME?</v>
      </c>
      <c r="BE1420" s="6" t="e">
        <f t="shared" ca="1" si="70"/>
        <v>#NAME?</v>
      </c>
      <c r="BF1420" s="6" t="e">
        <f t="shared" ca="1" si="71"/>
        <v>#NAME?</v>
      </c>
      <c r="BG1420" s="6"/>
      <c r="BH1420" s="6">
        <f>VLOOKUP(A1420, ALL_AP_DATA!$A$2:$D$3600, 3, FALSE)</f>
        <v>1300</v>
      </c>
      <c r="BI1420" s="6">
        <f>VLOOKUP(A1420, ALL_AP_DATA!$A$2:$E$3600, 5, FALSE)</f>
        <v>45043</v>
      </c>
      <c r="BJ1420" s="6">
        <f t="shared" si="69"/>
        <v>24.36073553272039</v>
      </c>
      <c r="BK1420" s="6">
        <f t="shared" si="72"/>
        <v>0.70308274743104382</v>
      </c>
    </row>
    <row r="1421" spans="1:63" ht="15.75" customHeight="1" x14ac:dyDescent="0.2">
      <c r="A1421" s="6" t="s">
        <v>1480</v>
      </c>
      <c r="B1421" s="6" t="s">
        <v>61</v>
      </c>
      <c r="C1421" s="6">
        <v>3</v>
      </c>
      <c r="D1421" s="6">
        <v>14</v>
      </c>
      <c r="E1421" s="6">
        <v>140</v>
      </c>
      <c r="F1421" s="6">
        <v>2963</v>
      </c>
      <c r="G1421" s="6">
        <v>2.06E-2</v>
      </c>
      <c r="H1421" s="6">
        <v>0.22950000000000001</v>
      </c>
      <c r="I1421" s="6">
        <v>6.9400000000000003E-2</v>
      </c>
      <c r="J1421" s="6">
        <v>16</v>
      </c>
      <c r="K1421" s="6">
        <v>86</v>
      </c>
      <c r="L1421" s="6">
        <v>520</v>
      </c>
      <c r="M1421" s="6">
        <v>36958</v>
      </c>
      <c r="N1421" s="6">
        <v>0.1268</v>
      </c>
      <c r="O1421" s="6">
        <v>0.85250000000000004</v>
      </c>
      <c r="P1421" s="6">
        <v>0.86619999999999997</v>
      </c>
      <c r="Q1421" s="6">
        <v>24</v>
      </c>
      <c r="R1421" s="6">
        <v>114</v>
      </c>
      <c r="S1421" s="6">
        <v>567</v>
      </c>
      <c r="T1421" s="6">
        <v>40271</v>
      </c>
      <c r="U1421" s="6">
        <v>0.1681</v>
      </c>
      <c r="V1421" s="6">
        <v>0.92949999999999999</v>
      </c>
      <c r="W1421" s="6">
        <v>0.94379999999999997</v>
      </c>
      <c r="X1421" s="6">
        <v>32</v>
      </c>
      <c r="Y1421" s="6">
        <v>407</v>
      </c>
      <c r="Z1421" s="6">
        <v>584</v>
      </c>
      <c r="AA1421" s="6">
        <v>38910</v>
      </c>
      <c r="AB1421" s="6">
        <v>0.60029999999999994</v>
      </c>
      <c r="AC1421" s="6">
        <v>0.95740000000000003</v>
      </c>
      <c r="AD1421" s="6">
        <v>0.91190000000000004</v>
      </c>
      <c r="AE1421" s="6">
        <v>71</v>
      </c>
      <c r="AF1421" s="6">
        <v>240</v>
      </c>
      <c r="AG1421" s="6">
        <v>546</v>
      </c>
      <c r="AH1421" s="6">
        <v>36249</v>
      </c>
      <c r="AI1421" s="6">
        <v>0.35399999999999998</v>
      </c>
      <c r="AJ1421" s="6">
        <v>0.89510000000000001</v>
      </c>
      <c r="AK1421" s="6">
        <v>0.84960000000000002</v>
      </c>
      <c r="AL1421" s="6">
        <v>10</v>
      </c>
      <c r="AM1421" s="6">
        <v>91</v>
      </c>
      <c r="AN1421" s="6">
        <v>511</v>
      </c>
      <c r="AO1421" s="6">
        <v>37461</v>
      </c>
      <c r="AP1421" s="6">
        <v>0.13420000000000001</v>
      </c>
      <c r="AQ1421" s="6">
        <v>0.8377</v>
      </c>
      <c r="AR1421" s="6">
        <v>0.878</v>
      </c>
      <c r="AT1421" s="6">
        <f t="shared" si="63"/>
        <v>211.64285714285714</v>
      </c>
      <c r="AU1421" s="6">
        <f t="shared" si="64"/>
        <v>429.74418604651163</v>
      </c>
      <c r="AV1421" s="6">
        <f t="shared" si="65"/>
        <v>353.25438596491227</v>
      </c>
      <c r="AW1421" s="7">
        <f t="shared" si="66"/>
        <v>95.601965601965603</v>
      </c>
      <c r="AX1421" s="6">
        <f t="shared" si="67"/>
        <v>151.03749999999999</v>
      </c>
      <c r="AY1421" s="6">
        <f t="shared" si="68"/>
        <v>411.65934065934067</v>
      </c>
      <c r="BA1421" s="6">
        <f>VLOOKUP(A1421, ALL_AP_DATA!$A$2:$F$3600, 6, FALSE)</f>
        <v>678</v>
      </c>
      <c r="BB1421" s="6">
        <f>VLOOKUP(A1421, projmetadata!$A$2:$D$2036, 4, FALSE)</f>
        <v>148667</v>
      </c>
      <c r="BC1421" s="6" t="e">
        <f t="array" aca="1" ref="BC1421" ca="1">_xludf.IFS(I1421&lt;&gt;0, F1421/I1421, P1421&lt;&gt;0, M1421/P1421, W1421&lt;&gt;0, T1421/W1421, AD1421&lt;&gt;0, AA1421/AD1421, AK1421&lt;&gt;0, AH1421/AK1421, AR1421&lt;&gt;0, AO1421/AR1421, TRUE, 0)</f>
        <v>#NAME?</v>
      </c>
      <c r="BE1421" s="6" t="e">
        <f t="shared" ca="1" si="70"/>
        <v>#NAME?</v>
      </c>
      <c r="BF1421" s="6" t="e">
        <f t="shared" ca="1" si="71"/>
        <v>#NAME?</v>
      </c>
      <c r="BG1421" s="6"/>
      <c r="BH1421" s="6">
        <f>VLOOKUP(A1421, ALL_AP_DATA!$A$2:$D$3600, 3, FALSE)</f>
        <v>465</v>
      </c>
      <c r="BI1421" s="6">
        <f>VLOOKUP(A1421, ALL_AP_DATA!$A$2:$E$3600, 5, FALSE)</f>
        <v>42668</v>
      </c>
      <c r="BJ1421" s="6">
        <f t="shared" si="69"/>
        <v>62.932153392330385</v>
      </c>
      <c r="BK1421" s="6">
        <f t="shared" si="72"/>
        <v>0.68584070796460173</v>
      </c>
    </row>
    <row r="1422" spans="1:63" ht="15.75" customHeight="1" x14ac:dyDescent="0.2">
      <c r="A1422" s="6" t="s">
        <v>1481</v>
      </c>
      <c r="B1422" s="6" t="s">
        <v>61</v>
      </c>
      <c r="Q1422" s="6">
        <v>25</v>
      </c>
      <c r="R1422" s="6">
        <v>125</v>
      </c>
      <c r="S1422" s="6">
        <v>693</v>
      </c>
      <c r="T1422" s="6">
        <v>66230</v>
      </c>
      <c r="U1422" s="6">
        <v>0.26369999999999999</v>
      </c>
      <c r="V1422" s="6">
        <v>0.90590000000000004</v>
      </c>
      <c r="W1422" s="6">
        <v>0.91800000000000004</v>
      </c>
      <c r="AT1422" s="6" t="str">
        <f t="shared" si="63"/>
        <v/>
      </c>
      <c r="AU1422" s="6" t="str">
        <f t="shared" si="64"/>
        <v/>
      </c>
      <c r="AV1422" s="6">
        <f t="shared" si="65"/>
        <v>529.84</v>
      </c>
      <c r="AW1422" s="7" t="str">
        <f t="shared" si="66"/>
        <v/>
      </c>
      <c r="AX1422" s="6" t="str">
        <f t="shared" si="67"/>
        <v/>
      </c>
      <c r="AY1422" s="6" t="str">
        <f t="shared" si="68"/>
        <v/>
      </c>
      <c r="BA1422" s="6">
        <f>VLOOKUP(A1422, ALL_AP_DATA!$A$2:$F$3600, 6, FALSE)</f>
        <v>474</v>
      </c>
      <c r="BB1422" s="6">
        <f>VLOOKUP(A1422, projmetadata!$A$2:$D$2036, 4, FALSE)</f>
        <v>104560</v>
      </c>
      <c r="BC1422" s="6" t="e">
        <f t="array" aca="1" ref="BC1422" ca="1">_xludf.IFS(I1422&lt;&gt;0, F1422/I1422, P1422&lt;&gt;0, M1422/P1422, W1422&lt;&gt;0, T1422/W1422, AD1422&lt;&gt;0, AA1422/AD1422, AK1422&lt;&gt;0, AH1422/AK1422, AR1422&lt;&gt;0, AO1422/AR1422, TRUE, 0)</f>
        <v>#NAME?</v>
      </c>
      <c r="BE1422" s="6" t="e">
        <f t="shared" ca="1" si="70"/>
        <v>#NAME?</v>
      </c>
      <c r="BF1422" s="6" t="e">
        <f t="shared" ca="1" si="71"/>
        <v>#NAME?</v>
      </c>
      <c r="BG1422" s="6"/>
      <c r="BH1422" s="6">
        <f>VLOOKUP(A1422, ALL_AP_DATA!$A$2:$D$3600, 3, FALSE)</f>
        <v>125</v>
      </c>
      <c r="BI1422" s="6">
        <f>VLOOKUP(A1422, ALL_AP_DATA!$A$2:$E$3600, 5, FALSE)</f>
        <v>72147</v>
      </c>
      <c r="BJ1422" s="6">
        <f t="shared" si="69"/>
        <v>152.20886075949366</v>
      </c>
      <c r="BK1422" s="6">
        <f t="shared" si="72"/>
        <v>0.26371308016877637</v>
      </c>
    </row>
    <row r="1423" spans="1:63" ht="15.75" customHeight="1" x14ac:dyDescent="0.2">
      <c r="A1423" s="6" t="s">
        <v>1482</v>
      </c>
      <c r="B1423" s="6" t="s">
        <v>64</v>
      </c>
      <c r="C1423" s="6">
        <v>2</v>
      </c>
      <c r="D1423" s="6">
        <v>4</v>
      </c>
      <c r="E1423" s="6">
        <v>0</v>
      </c>
      <c r="F1423" s="6">
        <v>0</v>
      </c>
      <c r="G1423" s="6">
        <v>3.3099999999999997E-2</v>
      </c>
      <c r="H1423" s="6">
        <v>0</v>
      </c>
      <c r="I1423" s="6">
        <v>0</v>
      </c>
      <c r="Q1423" s="6">
        <v>1</v>
      </c>
      <c r="R1423" s="6">
        <v>2</v>
      </c>
      <c r="S1423" s="6">
        <v>18</v>
      </c>
      <c r="T1423" s="6">
        <v>2344</v>
      </c>
      <c r="U1423" s="6">
        <v>1.6500000000000001E-2</v>
      </c>
      <c r="V1423" s="6">
        <v>0.5</v>
      </c>
      <c r="W1423" s="6">
        <v>0.66569999999999996</v>
      </c>
      <c r="X1423" s="6">
        <v>2</v>
      </c>
      <c r="Y1423" s="6">
        <v>12</v>
      </c>
      <c r="Z1423" s="6">
        <v>0</v>
      </c>
      <c r="AA1423" s="6">
        <v>0</v>
      </c>
      <c r="AB1423" s="6">
        <v>9.9199999999999997E-2</v>
      </c>
      <c r="AC1423" s="6">
        <v>0</v>
      </c>
      <c r="AD1423" s="6">
        <v>0</v>
      </c>
      <c r="AE1423" s="6">
        <v>12</v>
      </c>
      <c r="AF1423" s="6">
        <v>54</v>
      </c>
      <c r="AG1423" s="6">
        <v>29</v>
      </c>
      <c r="AH1423" s="6">
        <v>3158</v>
      </c>
      <c r="AI1423" s="6">
        <v>0.44629999999999997</v>
      </c>
      <c r="AJ1423" s="6">
        <v>0.80559999999999998</v>
      </c>
      <c r="AK1423" s="6">
        <v>0.89690000000000003</v>
      </c>
      <c r="AT1423" s="6">
        <f t="shared" si="63"/>
        <v>0</v>
      </c>
      <c r="AU1423" s="6" t="str">
        <f t="shared" si="64"/>
        <v/>
      </c>
      <c r="AV1423" s="6">
        <f t="shared" si="65"/>
        <v>1172</v>
      </c>
      <c r="AW1423" s="7">
        <f t="shared" si="66"/>
        <v>0</v>
      </c>
      <c r="AX1423" s="6">
        <f t="shared" si="67"/>
        <v>58.481481481481481</v>
      </c>
      <c r="AY1423" s="6" t="str">
        <f t="shared" si="68"/>
        <v/>
      </c>
      <c r="BA1423" s="6">
        <f>VLOOKUP(A1423, ALL_AP_DATA!$A$2:$F$3600, 6, FALSE)</f>
        <v>121</v>
      </c>
      <c r="BB1423" s="6">
        <f>VLOOKUP(A1423, projmetadata!$A$2:$D$2036, 4, FALSE)</f>
        <v>12053</v>
      </c>
      <c r="BC1423" s="6" t="e">
        <f t="array" aca="1" ref="BC1423" ca="1">_xludf.IFS(I1423&lt;&gt;0, F1423/I1423, P1423&lt;&gt;0, M1423/P1423, W1423&lt;&gt;0, T1423/W1423, AD1423&lt;&gt;0, AA1423/AD1423, AK1423&lt;&gt;0, AH1423/AK1423, AR1423&lt;&gt;0, AO1423/AR1423, TRUE, 0)</f>
        <v>#NAME?</v>
      </c>
      <c r="BE1423" s="6" t="e">
        <f t="shared" ca="1" si="70"/>
        <v>#NAME?</v>
      </c>
      <c r="BF1423" s="6" t="e">
        <f t="shared" ca="1" si="71"/>
        <v>#NAME?</v>
      </c>
      <c r="BG1423" s="6"/>
      <c r="BH1423" s="6">
        <f>VLOOKUP(A1423, ALL_AP_DATA!$A$2:$D$3600, 3, FALSE)</f>
        <v>61</v>
      </c>
      <c r="BI1423" s="6">
        <f>VLOOKUP(A1423, ALL_AP_DATA!$A$2:$E$3600, 5, FALSE)</f>
        <v>3521</v>
      </c>
      <c r="BJ1423" s="6">
        <f t="shared" si="69"/>
        <v>29.099173553719009</v>
      </c>
      <c r="BK1423" s="6">
        <f t="shared" si="72"/>
        <v>0.50413223140495866</v>
      </c>
    </row>
    <row r="1424" spans="1:63" ht="15.75" customHeight="1" x14ac:dyDescent="0.2">
      <c r="A1424" s="6" t="s">
        <v>1483</v>
      </c>
      <c r="B1424" s="6" t="s">
        <v>61</v>
      </c>
      <c r="C1424" s="6">
        <v>4</v>
      </c>
      <c r="D1424" s="6">
        <v>48</v>
      </c>
      <c r="E1424" s="6">
        <v>0</v>
      </c>
      <c r="F1424" s="6">
        <v>0</v>
      </c>
      <c r="G1424" s="6">
        <v>6.3600000000000004E-2</v>
      </c>
      <c r="H1424" s="6">
        <v>0</v>
      </c>
      <c r="I1424" s="6">
        <v>0</v>
      </c>
      <c r="X1424" s="6">
        <v>35</v>
      </c>
      <c r="Y1424" s="6">
        <v>575</v>
      </c>
      <c r="Z1424" s="6">
        <v>0</v>
      </c>
      <c r="AA1424" s="6">
        <v>0</v>
      </c>
      <c r="AB1424" s="6">
        <v>0.76160000000000005</v>
      </c>
      <c r="AC1424" s="6">
        <v>0</v>
      </c>
      <c r="AD1424" s="6">
        <v>0</v>
      </c>
      <c r="AE1424" s="6">
        <v>44</v>
      </c>
      <c r="AF1424" s="6">
        <v>219</v>
      </c>
      <c r="AG1424" s="6">
        <v>0</v>
      </c>
      <c r="AH1424" s="6">
        <v>0</v>
      </c>
      <c r="AI1424" s="6">
        <v>0.29010000000000002</v>
      </c>
      <c r="AJ1424" s="6">
        <v>0</v>
      </c>
      <c r="AK1424" s="6">
        <v>0</v>
      </c>
      <c r="AT1424" s="6">
        <f t="shared" si="63"/>
        <v>0</v>
      </c>
      <c r="AU1424" s="6" t="str">
        <f t="shared" si="64"/>
        <v/>
      </c>
      <c r="AV1424" s="6" t="str">
        <f t="shared" si="65"/>
        <v/>
      </c>
      <c r="AW1424" s="7">
        <f t="shared" si="66"/>
        <v>0</v>
      </c>
      <c r="AX1424" s="6">
        <f t="shared" si="67"/>
        <v>0</v>
      </c>
      <c r="AY1424" s="6" t="str">
        <f t="shared" si="68"/>
        <v/>
      </c>
      <c r="BA1424" s="6">
        <f>VLOOKUP(A1424, ALL_AP_DATA!$A$2:$F$3600, 6, FALSE)</f>
        <v>755</v>
      </c>
      <c r="BB1424" s="6">
        <f>VLOOKUP(A1424, projmetadata!$A$2:$D$2036, 4, FALSE)</f>
        <v>288384</v>
      </c>
      <c r="BC1424" s="6" t="e">
        <f t="array" aca="1" ref="BC1424" ca="1">_xludf.IFS(I1424&lt;&gt;0, F1424/I1424, P1424&lt;&gt;0, M1424/P1424, W1424&lt;&gt;0, T1424/W1424, AD1424&lt;&gt;0, AA1424/AD1424, AK1424&lt;&gt;0, AH1424/AK1424, AR1424&lt;&gt;0, AO1424/AR1424, TRUE, 0)</f>
        <v>#NAME?</v>
      </c>
      <c r="BE1424" s="6" t="e">
        <f t="shared" ca="1" si="70"/>
        <v>#NAME?</v>
      </c>
      <c r="BF1424" s="6" t="e">
        <f t="shared" ca="1" si="71"/>
        <v>#NAME?</v>
      </c>
      <c r="BG1424" s="6"/>
      <c r="BH1424" s="6">
        <f>VLOOKUP(A1424, ALL_AP_DATA!$A$2:$D$3600, 3, FALSE)</f>
        <v>588</v>
      </c>
      <c r="BI1424" s="6">
        <f>VLOOKUP(A1424, ALL_AP_DATA!$A$2:$E$3600, 5, FALSE)</f>
        <v>0</v>
      </c>
      <c r="BJ1424" s="6">
        <f t="shared" si="69"/>
        <v>0</v>
      </c>
      <c r="BK1424" s="6">
        <f t="shared" si="72"/>
        <v>0.77880794701986755</v>
      </c>
    </row>
    <row r="1425" spans="1:63" ht="15.75" customHeight="1" x14ac:dyDescent="0.2">
      <c r="A1425" s="6" t="s">
        <v>1484</v>
      </c>
      <c r="B1425" s="6" t="s">
        <v>64</v>
      </c>
      <c r="C1425" s="6">
        <v>2</v>
      </c>
      <c r="D1425" s="6">
        <v>9</v>
      </c>
      <c r="E1425" s="6">
        <v>1</v>
      </c>
      <c r="F1425" s="6">
        <v>7</v>
      </c>
      <c r="G1425" s="6">
        <v>3.8300000000000001E-2</v>
      </c>
      <c r="H1425" s="6">
        <v>6.6699999999999995E-2</v>
      </c>
      <c r="I1425" s="6">
        <v>0.05</v>
      </c>
      <c r="X1425" s="6">
        <v>10</v>
      </c>
      <c r="Y1425" s="6">
        <v>47</v>
      </c>
      <c r="Z1425" s="6">
        <v>3</v>
      </c>
      <c r="AA1425" s="6">
        <v>14</v>
      </c>
      <c r="AB1425" s="6">
        <v>0.2</v>
      </c>
      <c r="AC1425" s="6">
        <v>0.2</v>
      </c>
      <c r="AD1425" s="6">
        <v>0.1</v>
      </c>
      <c r="AE1425" s="6">
        <v>3</v>
      </c>
      <c r="AF1425" s="6">
        <v>20</v>
      </c>
      <c r="AG1425" s="6">
        <v>6</v>
      </c>
      <c r="AH1425" s="6">
        <v>46</v>
      </c>
      <c r="AI1425" s="6">
        <v>8.5099999999999995E-2</v>
      </c>
      <c r="AJ1425" s="6">
        <v>0.4</v>
      </c>
      <c r="AK1425" s="6">
        <v>0.3286</v>
      </c>
      <c r="AT1425" s="6">
        <f t="shared" si="63"/>
        <v>0.77777777777777779</v>
      </c>
      <c r="AU1425" s="6" t="str">
        <f t="shared" si="64"/>
        <v/>
      </c>
      <c r="AV1425" s="6" t="str">
        <f t="shared" si="65"/>
        <v/>
      </c>
      <c r="AW1425" s="7">
        <f t="shared" si="66"/>
        <v>0.2978723404255319</v>
      </c>
      <c r="AX1425" s="6">
        <f t="shared" si="67"/>
        <v>2.2999999999999998</v>
      </c>
      <c r="AY1425" s="6" t="str">
        <f t="shared" si="68"/>
        <v/>
      </c>
      <c r="BA1425" s="6">
        <f>VLOOKUP(A1425, ALL_AP_DATA!$A$2:$F$3600, 6, FALSE)</f>
        <v>235</v>
      </c>
      <c r="BB1425" s="6">
        <f>VLOOKUP(A1425, projmetadata!$A$2:$D$2036, 4, FALSE)</f>
        <v>9488</v>
      </c>
      <c r="BC1425" s="6" t="e">
        <f t="array" aca="1" ref="BC1425" ca="1">_xludf.IFS(I1425&lt;&gt;0, F1425/I1425, P1425&lt;&gt;0, M1425/P1425, W1425&lt;&gt;0, T1425/W1425, AD1425&lt;&gt;0, AA1425/AD1425, AK1425&lt;&gt;0, AH1425/AK1425, AR1425&lt;&gt;0, AO1425/AR1425, TRUE, 0)</f>
        <v>#NAME?</v>
      </c>
      <c r="BE1425" s="6" t="e">
        <f t="shared" ca="1" si="70"/>
        <v>#NAME?</v>
      </c>
      <c r="BF1425" s="6" t="e">
        <f t="shared" ca="1" si="71"/>
        <v>#NAME?</v>
      </c>
      <c r="BG1425" s="6"/>
      <c r="BH1425" s="6">
        <f>VLOOKUP(A1425, ALL_AP_DATA!$A$2:$D$3600, 3, FALSE)</f>
        <v>66</v>
      </c>
      <c r="BI1425" s="6">
        <f>VLOOKUP(A1425, ALL_AP_DATA!$A$2:$E$3600, 5, FALSE)</f>
        <v>140</v>
      </c>
      <c r="BJ1425" s="6">
        <f t="shared" si="69"/>
        <v>0.5957446808510638</v>
      </c>
      <c r="BK1425" s="6">
        <f t="shared" si="72"/>
        <v>0.28085106382978725</v>
      </c>
    </row>
    <row r="1426" spans="1:63" ht="15.75" customHeight="1" x14ac:dyDescent="0.2">
      <c r="A1426" s="6" t="s">
        <v>1485</v>
      </c>
      <c r="B1426" s="6" t="s">
        <v>64</v>
      </c>
      <c r="AE1426" s="6">
        <v>1</v>
      </c>
      <c r="AF1426" s="6">
        <v>16</v>
      </c>
      <c r="AG1426" s="6">
        <v>0</v>
      </c>
      <c r="AH1426" s="6">
        <v>0</v>
      </c>
      <c r="AI1426" s="6">
        <v>4.2200000000000001E-2</v>
      </c>
      <c r="AJ1426" s="6">
        <v>0</v>
      </c>
      <c r="AK1426" s="6">
        <v>0</v>
      </c>
      <c r="AT1426" s="6" t="str">
        <f t="shared" si="63"/>
        <v/>
      </c>
      <c r="AU1426" s="6" t="str">
        <f t="shared" si="64"/>
        <v/>
      </c>
      <c r="AV1426" s="6" t="str">
        <f t="shared" si="65"/>
        <v/>
      </c>
      <c r="AW1426" s="7" t="str">
        <f t="shared" si="66"/>
        <v/>
      </c>
      <c r="AX1426" s="6">
        <f t="shared" si="67"/>
        <v>0</v>
      </c>
      <c r="AY1426" s="6" t="str">
        <f t="shared" si="68"/>
        <v/>
      </c>
      <c r="BA1426" s="6">
        <f>VLOOKUP(A1426, ALL_AP_DATA!$A$2:$F$3600, 6, FALSE)</f>
        <v>379</v>
      </c>
      <c r="BB1426" s="6">
        <f>VLOOKUP(A1426, projmetadata!$A$2:$D$2036, 4, FALSE)</f>
        <v>30363</v>
      </c>
      <c r="BC1426" s="6" t="e">
        <f t="array" aca="1" ref="BC1426" ca="1">_xludf.IFS(I1426&lt;&gt;0, F1426/I1426, P1426&lt;&gt;0, M1426/P1426, W1426&lt;&gt;0, T1426/W1426, AD1426&lt;&gt;0, AA1426/AD1426, AK1426&lt;&gt;0, AH1426/AK1426, AR1426&lt;&gt;0, AO1426/AR1426, TRUE, 0)</f>
        <v>#NAME?</v>
      </c>
      <c r="BE1426" s="6" t="e">
        <f t="shared" ca="1" si="70"/>
        <v>#NAME?</v>
      </c>
      <c r="BF1426" s="6" t="e">
        <f t="shared" ca="1" si="71"/>
        <v>#NAME?</v>
      </c>
      <c r="BG1426" s="6"/>
      <c r="BH1426" s="6">
        <f>VLOOKUP(A1426, ALL_AP_DATA!$A$2:$D$3600, 3, FALSE)</f>
        <v>16</v>
      </c>
      <c r="BI1426" s="6">
        <f>VLOOKUP(A1426, ALL_AP_DATA!$A$2:$E$3600, 5, FALSE)</f>
        <v>328</v>
      </c>
      <c r="BJ1426" s="6">
        <f t="shared" si="69"/>
        <v>0.86543535620052769</v>
      </c>
      <c r="BK1426" s="6">
        <f t="shared" si="72"/>
        <v>4.221635883905013E-2</v>
      </c>
    </row>
    <row r="1427" spans="1:63" ht="15.75" customHeight="1" x14ac:dyDescent="0.2">
      <c r="A1427" s="6" t="s">
        <v>1486</v>
      </c>
      <c r="B1427" s="6" t="s">
        <v>64</v>
      </c>
      <c r="C1427" s="6">
        <v>1</v>
      </c>
      <c r="D1427" s="6">
        <v>2</v>
      </c>
      <c r="E1427" s="6">
        <v>5</v>
      </c>
      <c r="F1427" s="6">
        <v>64</v>
      </c>
      <c r="G1427" s="6">
        <v>1.4999999999999999E-2</v>
      </c>
      <c r="H1427" s="6">
        <v>8.9300000000000004E-2</v>
      </c>
      <c r="I1427" s="6">
        <v>2.4500000000000001E-2</v>
      </c>
      <c r="Q1427" s="6">
        <v>4</v>
      </c>
      <c r="R1427" s="6">
        <v>10</v>
      </c>
      <c r="S1427" s="6">
        <v>28</v>
      </c>
      <c r="T1427" s="6">
        <v>577</v>
      </c>
      <c r="U1427" s="6">
        <v>7.5200000000000003E-2</v>
      </c>
      <c r="V1427" s="6">
        <v>0.5</v>
      </c>
      <c r="W1427" s="6">
        <v>0.22109999999999999</v>
      </c>
      <c r="X1427" s="6">
        <v>6</v>
      </c>
      <c r="Y1427" s="6">
        <v>44</v>
      </c>
      <c r="Z1427" s="6">
        <v>35</v>
      </c>
      <c r="AA1427" s="6">
        <v>686</v>
      </c>
      <c r="AB1427" s="6">
        <v>0.33079999999999998</v>
      </c>
      <c r="AC1427" s="6">
        <v>0.625</v>
      </c>
      <c r="AD1427" s="6">
        <v>0.26279999999999998</v>
      </c>
      <c r="AE1427" s="6">
        <v>8</v>
      </c>
      <c r="AF1427" s="6">
        <v>59</v>
      </c>
      <c r="AG1427" s="6">
        <v>43</v>
      </c>
      <c r="AH1427" s="6">
        <v>1647</v>
      </c>
      <c r="AI1427" s="6">
        <v>0.44359999999999999</v>
      </c>
      <c r="AJ1427" s="6">
        <v>0.76790000000000003</v>
      </c>
      <c r="AK1427" s="6">
        <v>0.63100000000000001</v>
      </c>
      <c r="AT1427" s="6">
        <f t="shared" si="63"/>
        <v>32</v>
      </c>
      <c r="AU1427" s="6" t="str">
        <f t="shared" si="64"/>
        <v/>
      </c>
      <c r="AV1427" s="6">
        <f t="shared" si="65"/>
        <v>57.7</v>
      </c>
      <c r="AW1427" s="7">
        <f t="shared" si="66"/>
        <v>15.590909090909092</v>
      </c>
      <c r="AX1427" s="6">
        <f t="shared" si="67"/>
        <v>27.915254237288135</v>
      </c>
      <c r="AY1427" s="6" t="str">
        <f t="shared" si="68"/>
        <v/>
      </c>
      <c r="BA1427" s="6">
        <f>VLOOKUP(A1427, ALL_AP_DATA!$A$2:$F$3600, 6, FALSE)</f>
        <v>133</v>
      </c>
      <c r="BB1427" s="6">
        <f>VLOOKUP(A1427, projmetadata!$A$2:$D$2036, 4, FALSE)</f>
        <v>16565</v>
      </c>
      <c r="BC1427" s="6" t="e">
        <f t="array" aca="1" ref="BC1427" ca="1">_xludf.IFS(I1427&lt;&gt;0, F1427/I1427, P1427&lt;&gt;0, M1427/P1427, W1427&lt;&gt;0, T1427/W1427, AD1427&lt;&gt;0, AA1427/AD1427, AK1427&lt;&gt;0, AH1427/AK1427, AR1427&lt;&gt;0, AO1427/AR1427, TRUE, 0)</f>
        <v>#NAME?</v>
      </c>
      <c r="BE1427" s="6" t="e">
        <f t="shared" ca="1" si="70"/>
        <v>#NAME?</v>
      </c>
      <c r="BF1427" s="6" t="e">
        <f t="shared" ca="1" si="71"/>
        <v>#NAME?</v>
      </c>
      <c r="BG1427" s="6"/>
      <c r="BH1427" s="6">
        <f>VLOOKUP(A1427, ALL_AP_DATA!$A$2:$D$3600, 3, FALSE)</f>
        <v>79</v>
      </c>
      <c r="BI1427" s="6">
        <f>VLOOKUP(A1427, ALL_AP_DATA!$A$2:$E$3600, 5, FALSE)</f>
        <v>2610</v>
      </c>
      <c r="BJ1427" s="6">
        <f t="shared" si="69"/>
        <v>19.624060150375939</v>
      </c>
      <c r="BK1427" s="6">
        <f t="shared" si="72"/>
        <v>0.59398496240601506</v>
      </c>
    </row>
    <row r="1428" spans="1:63" ht="15.75" customHeight="1" x14ac:dyDescent="0.2">
      <c r="A1428" s="6" t="s">
        <v>1487</v>
      </c>
      <c r="B1428" s="6" t="s">
        <v>64</v>
      </c>
      <c r="C1428" s="6">
        <v>13</v>
      </c>
      <c r="D1428" s="6">
        <v>58</v>
      </c>
      <c r="E1428" s="6">
        <v>1</v>
      </c>
      <c r="F1428" s="6">
        <v>12</v>
      </c>
      <c r="G1428" s="6">
        <v>0.14219999999999999</v>
      </c>
      <c r="H1428" s="6">
        <v>0.2</v>
      </c>
      <c r="I1428" s="6">
        <v>0.1212</v>
      </c>
      <c r="X1428" s="6">
        <v>16</v>
      </c>
      <c r="Y1428" s="6">
        <v>91</v>
      </c>
      <c r="Z1428" s="6">
        <v>1</v>
      </c>
      <c r="AA1428" s="6">
        <v>15</v>
      </c>
      <c r="AB1428" s="6">
        <v>0.223</v>
      </c>
      <c r="AC1428" s="6">
        <v>0.2</v>
      </c>
      <c r="AD1428" s="6">
        <v>0.1515</v>
      </c>
      <c r="AE1428" s="6">
        <v>19</v>
      </c>
      <c r="AF1428" s="6">
        <v>108</v>
      </c>
      <c r="AG1428" s="6">
        <v>3</v>
      </c>
      <c r="AH1428" s="6">
        <v>20</v>
      </c>
      <c r="AI1428" s="6">
        <v>0.26469999999999999</v>
      </c>
      <c r="AJ1428" s="6">
        <v>0.6</v>
      </c>
      <c r="AK1428" s="6">
        <v>0.20200000000000001</v>
      </c>
      <c r="AT1428" s="6">
        <f t="shared" si="63"/>
        <v>0.20689655172413793</v>
      </c>
      <c r="AU1428" s="6" t="str">
        <f t="shared" si="64"/>
        <v/>
      </c>
      <c r="AV1428" s="6" t="str">
        <f t="shared" si="65"/>
        <v/>
      </c>
      <c r="AW1428" s="7">
        <f t="shared" si="66"/>
        <v>0.16483516483516483</v>
      </c>
      <c r="AX1428" s="6">
        <f t="shared" si="67"/>
        <v>0.18518518518518517</v>
      </c>
      <c r="AY1428" s="6" t="str">
        <f t="shared" si="68"/>
        <v/>
      </c>
      <c r="BA1428" s="6">
        <f>VLOOKUP(A1428, ALL_AP_DATA!$A$2:$F$3600, 6, FALSE)</f>
        <v>408</v>
      </c>
      <c r="BB1428" s="6">
        <f>VLOOKUP(A1428, projmetadata!$A$2:$D$2036, 4, FALSE)</f>
        <v>42283</v>
      </c>
      <c r="BC1428" s="6" t="e">
        <f t="array" aca="1" ref="BC1428" ca="1">_xludf.IFS(I1428&lt;&gt;0, F1428/I1428, P1428&lt;&gt;0, M1428/P1428, W1428&lt;&gt;0, T1428/W1428, AD1428&lt;&gt;0, AA1428/AD1428, AK1428&lt;&gt;0, AH1428/AK1428, AR1428&lt;&gt;0, AO1428/AR1428, TRUE, 0)</f>
        <v>#NAME?</v>
      </c>
      <c r="BE1428" s="6" t="e">
        <f t="shared" ca="1" si="70"/>
        <v>#NAME?</v>
      </c>
      <c r="BF1428" s="6" t="e">
        <f t="shared" ca="1" si="71"/>
        <v>#NAME?</v>
      </c>
      <c r="BG1428" s="6"/>
      <c r="BH1428" s="6">
        <f>VLOOKUP(A1428, ALL_AP_DATA!$A$2:$D$3600, 3, FALSE)</f>
        <v>178</v>
      </c>
      <c r="BI1428" s="6">
        <f>VLOOKUP(A1428, ALL_AP_DATA!$A$2:$E$3600, 5, FALSE)</f>
        <v>99</v>
      </c>
      <c r="BJ1428" s="6">
        <f t="shared" si="69"/>
        <v>0.24264705882352941</v>
      </c>
      <c r="BK1428" s="6">
        <f t="shared" si="72"/>
        <v>0.43627450980392157</v>
      </c>
    </row>
    <row r="1429" spans="1:63" ht="15.75" customHeight="1" x14ac:dyDescent="0.2">
      <c r="A1429" s="6" t="s">
        <v>1488</v>
      </c>
      <c r="B1429" s="6" t="s">
        <v>61</v>
      </c>
      <c r="Q1429" s="6">
        <v>1</v>
      </c>
      <c r="R1429" s="6">
        <v>2</v>
      </c>
      <c r="S1429" s="6">
        <v>7</v>
      </c>
      <c r="T1429" s="6">
        <v>76</v>
      </c>
      <c r="U1429" s="6">
        <v>1.3599999999999999E-2</v>
      </c>
      <c r="V1429" s="6">
        <v>0.1842</v>
      </c>
      <c r="W1429" s="6">
        <v>6.1100000000000002E-2</v>
      </c>
      <c r="X1429" s="6">
        <v>1</v>
      </c>
      <c r="Y1429" s="6">
        <v>58</v>
      </c>
      <c r="Z1429" s="6">
        <v>24</v>
      </c>
      <c r="AA1429" s="6">
        <v>546</v>
      </c>
      <c r="AB1429" s="6">
        <v>0.39460000000000001</v>
      </c>
      <c r="AC1429" s="6">
        <v>0.63160000000000005</v>
      </c>
      <c r="AD1429" s="6">
        <v>0.43930000000000002</v>
      </c>
      <c r="AE1429" s="6">
        <v>6</v>
      </c>
      <c r="AF1429" s="6">
        <v>37</v>
      </c>
      <c r="AG1429" s="6">
        <v>13</v>
      </c>
      <c r="AH1429" s="6">
        <v>341</v>
      </c>
      <c r="AI1429" s="6">
        <v>0.25169999999999998</v>
      </c>
      <c r="AJ1429" s="6">
        <v>0.34210000000000002</v>
      </c>
      <c r="AK1429" s="6">
        <v>0.27429999999999999</v>
      </c>
      <c r="AT1429" s="6" t="str">
        <f t="shared" si="63"/>
        <v/>
      </c>
      <c r="AU1429" s="6" t="str">
        <f t="shared" si="64"/>
        <v/>
      </c>
      <c r="AV1429" s="6">
        <f t="shared" si="65"/>
        <v>38</v>
      </c>
      <c r="AW1429" s="7">
        <f t="shared" si="66"/>
        <v>9.4137931034482758</v>
      </c>
      <c r="AX1429" s="6">
        <f t="shared" si="67"/>
        <v>9.2162162162162158</v>
      </c>
      <c r="AY1429" s="6" t="str">
        <f t="shared" si="68"/>
        <v/>
      </c>
      <c r="BA1429" s="6">
        <f>VLOOKUP(A1429, ALL_AP_DATA!$A$2:$F$3600, 6, FALSE)</f>
        <v>147</v>
      </c>
      <c r="BB1429" s="6">
        <f>VLOOKUP(A1429, projmetadata!$A$2:$D$2036, 4, FALSE)</f>
        <v>40312</v>
      </c>
      <c r="BC1429" s="6" t="e">
        <f t="array" aca="1" ref="BC1429" ca="1">_xludf.IFS(I1429&lt;&gt;0, F1429/I1429, P1429&lt;&gt;0, M1429/P1429, W1429&lt;&gt;0, T1429/W1429, AD1429&lt;&gt;0, AA1429/AD1429, AK1429&lt;&gt;0, AH1429/AK1429, AR1429&lt;&gt;0, AO1429/AR1429, TRUE, 0)</f>
        <v>#NAME?</v>
      </c>
      <c r="BE1429" s="6" t="e">
        <f t="shared" ca="1" si="70"/>
        <v>#NAME?</v>
      </c>
      <c r="BF1429" s="6" t="e">
        <f t="shared" ca="1" si="71"/>
        <v>#NAME?</v>
      </c>
      <c r="BG1429" s="6"/>
      <c r="BH1429" s="6">
        <f>VLOOKUP(A1429, ALL_AP_DATA!$A$2:$D$3600, 3, FALSE)</f>
        <v>72</v>
      </c>
      <c r="BI1429" s="6">
        <f>VLOOKUP(A1429, ALL_AP_DATA!$A$2:$E$3600, 5, FALSE)</f>
        <v>1243</v>
      </c>
      <c r="BJ1429" s="6">
        <f t="shared" si="69"/>
        <v>8.4557823129251695</v>
      </c>
      <c r="BK1429" s="6">
        <f t="shared" si="72"/>
        <v>0.48979591836734693</v>
      </c>
    </row>
    <row r="1430" spans="1:63" ht="15.75" customHeight="1" x14ac:dyDescent="0.2">
      <c r="A1430" s="6" t="s">
        <v>1489</v>
      </c>
      <c r="B1430" s="6" t="s">
        <v>64</v>
      </c>
      <c r="C1430" s="6">
        <v>3</v>
      </c>
      <c r="D1430" s="6">
        <v>26</v>
      </c>
      <c r="E1430" s="6">
        <v>77</v>
      </c>
      <c r="F1430" s="6">
        <v>2034</v>
      </c>
      <c r="G1430" s="6">
        <v>0.08</v>
      </c>
      <c r="H1430" s="6">
        <v>0.4667</v>
      </c>
      <c r="I1430" s="6">
        <v>0.1976</v>
      </c>
      <c r="Q1430" s="6">
        <v>10</v>
      </c>
      <c r="R1430" s="6">
        <v>32</v>
      </c>
      <c r="S1430" s="6">
        <v>76</v>
      </c>
      <c r="T1430" s="6">
        <v>3595</v>
      </c>
      <c r="U1430" s="6">
        <v>9.8500000000000004E-2</v>
      </c>
      <c r="V1430" s="6">
        <v>0.46060000000000001</v>
      </c>
      <c r="W1430" s="6">
        <v>0.3493</v>
      </c>
      <c r="X1430" s="6">
        <v>29</v>
      </c>
      <c r="Y1430" s="6">
        <v>120</v>
      </c>
      <c r="Z1430" s="6">
        <v>112</v>
      </c>
      <c r="AA1430" s="6">
        <v>4037</v>
      </c>
      <c r="AB1430" s="6">
        <v>0.36919999999999997</v>
      </c>
      <c r="AC1430" s="6">
        <v>0.67879999999999996</v>
      </c>
      <c r="AD1430" s="6">
        <v>0.39219999999999999</v>
      </c>
      <c r="AE1430" s="6">
        <v>33</v>
      </c>
      <c r="AF1430" s="6">
        <v>90</v>
      </c>
      <c r="AG1430" s="6">
        <v>80</v>
      </c>
      <c r="AH1430" s="6">
        <v>2941</v>
      </c>
      <c r="AI1430" s="6">
        <v>0.27689999999999998</v>
      </c>
      <c r="AJ1430" s="6">
        <v>0.48480000000000001</v>
      </c>
      <c r="AK1430" s="6">
        <v>0.28570000000000001</v>
      </c>
      <c r="AT1430" s="6">
        <f t="shared" si="63"/>
        <v>78.230769230769226</v>
      </c>
      <c r="AU1430" s="6" t="str">
        <f t="shared" si="64"/>
        <v/>
      </c>
      <c r="AV1430" s="6">
        <f t="shared" si="65"/>
        <v>112.34375</v>
      </c>
      <c r="AW1430" s="7">
        <f t="shared" si="66"/>
        <v>33.641666666666666</v>
      </c>
      <c r="AX1430" s="6">
        <f t="shared" si="67"/>
        <v>32.677777777777777</v>
      </c>
      <c r="AY1430" s="6" t="str">
        <f t="shared" si="68"/>
        <v/>
      </c>
      <c r="BA1430" s="6">
        <f>VLOOKUP(A1430, ALL_AP_DATA!$A$2:$F$3600, 6, FALSE)</f>
        <v>325</v>
      </c>
      <c r="BB1430" s="6">
        <f>VLOOKUP(A1430, projmetadata!$A$2:$D$2036, 4, FALSE)</f>
        <v>22055</v>
      </c>
      <c r="BC1430" s="6" t="e">
        <f t="array" aca="1" ref="BC1430" ca="1">_xludf.IFS(I1430&lt;&gt;0, F1430/I1430, P1430&lt;&gt;0, M1430/P1430, W1430&lt;&gt;0, T1430/W1430, AD1430&lt;&gt;0, AA1430/AD1430, AK1430&lt;&gt;0, AH1430/AK1430, AR1430&lt;&gt;0, AO1430/AR1430, TRUE, 0)</f>
        <v>#NAME?</v>
      </c>
      <c r="BE1430" s="6" t="e">
        <f t="shared" ca="1" si="70"/>
        <v>#NAME?</v>
      </c>
      <c r="BF1430" s="6" t="e">
        <f t="shared" ca="1" si="71"/>
        <v>#NAME?</v>
      </c>
      <c r="BG1430" s="6"/>
      <c r="BH1430" s="6">
        <f>VLOOKUP(A1430, ALL_AP_DATA!$A$2:$D$3600, 3, FALSE)</f>
        <v>175</v>
      </c>
      <c r="BI1430" s="6">
        <f>VLOOKUP(A1430, ALL_AP_DATA!$A$2:$E$3600, 5, FALSE)</f>
        <v>10293</v>
      </c>
      <c r="BJ1430" s="6">
        <f t="shared" si="69"/>
        <v>31.670769230769231</v>
      </c>
      <c r="BK1430" s="6">
        <f t="shared" si="72"/>
        <v>0.53846153846153844</v>
      </c>
    </row>
    <row r="1431" spans="1:63" ht="15.75" customHeight="1" x14ac:dyDescent="0.25">
      <c r="A1431" s="8" t="s">
        <v>1490</v>
      </c>
      <c r="B1431" s="9" t="s">
        <v>1491</v>
      </c>
      <c r="C1431" s="9">
        <v>2</v>
      </c>
      <c r="D1431" s="9">
        <v>4</v>
      </c>
      <c r="E1431" s="9">
        <v>0</v>
      </c>
      <c r="F1431" s="9">
        <v>0</v>
      </c>
      <c r="G1431" s="9">
        <v>3.4500000000000003E-2</v>
      </c>
      <c r="H1431" s="9">
        <v>0</v>
      </c>
      <c r="I1431" s="9">
        <v>0</v>
      </c>
      <c r="J1431" s="8"/>
      <c r="K1431" s="8"/>
      <c r="L1431" s="8"/>
      <c r="M1431" s="8"/>
      <c r="N1431" s="8"/>
      <c r="O1431" s="8"/>
      <c r="P1431" s="8"/>
      <c r="Q1431" s="8"/>
      <c r="R1431" s="8"/>
      <c r="S1431" s="8"/>
      <c r="T1431" s="8"/>
      <c r="U1431" s="8"/>
      <c r="V1431" s="8"/>
      <c r="W1431" s="8"/>
      <c r="X1431" s="9">
        <v>3</v>
      </c>
      <c r="Y1431" s="9">
        <v>9</v>
      </c>
      <c r="Z1431" s="9">
        <v>0</v>
      </c>
      <c r="AA1431" s="9">
        <v>0</v>
      </c>
      <c r="AB1431" s="9">
        <v>7.7600000000000002E-2</v>
      </c>
      <c r="AC1431" s="9">
        <v>0</v>
      </c>
      <c r="AD1431" s="9">
        <v>0</v>
      </c>
      <c r="AE1431" s="8"/>
      <c r="AF1431" s="8"/>
      <c r="AG1431" s="8"/>
      <c r="AH1431" s="8"/>
      <c r="AI1431" s="8"/>
      <c r="AJ1431" s="8"/>
      <c r="AK1431" s="8"/>
      <c r="AL1431" s="8"/>
      <c r="AM1431" s="8"/>
      <c r="AN1431" s="8"/>
      <c r="AO1431" s="8"/>
      <c r="AP1431" s="8"/>
      <c r="AQ1431" s="8"/>
      <c r="AR1431" s="8"/>
      <c r="AT1431" s="6">
        <f t="shared" si="63"/>
        <v>0</v>
      </c>
      <c r="AU1431" s="6" t="str">
        <f t="shared" si="64"/>
        <v/>
      </c>
      <c r="AV1431" s="6" t="str">
        <f t="shared" si="65"/>
        <v/>
      </c>
      <c r="AW1431" s="7">
        <f t="shared" si="66"/>
        <v>0</v>
      </c>
      <c r="AX1431" s="6" t="str">
        <f t="shared" si="67"/>
        <v/>
      </c>
      <c r="AY1431" s="6" t="str">
        <f t="shared" si="68"/>
        <v/>
      </c>
      <c r="BA1431" s="6">
        <f>VLOOKUP(A1431, ALL_AP_DATA!$A$2:$F$3600, 6, FALSE)</f>
        <v>116</v>
      </c>
      <c r="BB1431" s="6">
        <f>VLOOKUP(A1431, projmetadata!$A$2:$D$2036, 4, FALSE)</f>
        <v>22421</v>
      </c>
      <c r="BC1431" s="6" t="e">
        <f t="array" aca="1" ref="BC1431" ca="1">_xludf.IFS(I1431&lt;&gt;0, F1431/I1431, P1431&lt;&gt;0, M1431/P1431, W1431&lt;&gt;0, T1431/W1431, AD1431&lt;&gt;0, AA1431/AD1431, AK1431&lt;&gt;0, AH1431/AK1431, AR1431&lt;&gt;0, AO1431/AR1431, TRUE, 0)</f>
        <v>#NAME?</v>
      </c>
      <c r="BE1431" s="6" t="e">
        <f t="shared" ca="1" si="70"/>
        <v>#NAME?</v>
      </c>
      <c r="BF1431" s="6" t="e">
        <f t="shared" ca="1" si="71"/>
        <v>#NAME?</v>
      </c>
      <c r="BG1431" s="6"/>
      <c r="BH1431" s="6">
        <f>VLOOKUP(A1431, ALL_AP_DATA!$A$2:$D$3600, 3, FALSE)</f>
        <v>2</v>
      </c>
      <c r="BI1431" s="6">
        <f>VLOOKUP(A1431, ALL_AP_DATA!$A$2:$E$3600, 5, FALSE)</f>
        <v>24</v>
      </c>
      <c r="BJ1431" s="6">
        <f t="shared" si="69"/>
        <v>0.20689655172413793</v>
      </c>
      <c r="BK1431" s="6">
        <f t="shared" si="72"/>
        <v>1.7241379310344827E-2</v>
      </c>
    </row>
    <row r="1432" spans="1:63" ht="15.75" customHeight="1" x14ac:dyDescent="0.25">
      <c r="A1432" s="8" t="s">
        <v>1492</v>
      </c>
      <c r="B1432" s="9" t="s">
        <v>1491</v>
      </c>
      <c r="C1432" s="9">
        <v>4</v>
      </c>
      <c r="D1432" s="9">
        <v>12</v>
      </c>
      <c r="E1432" s="9">
        <v>23</v>
      </c>
      <c r="F1432" s="9">
        <v>378</v>
      </c>
      <c r="G1432" s="9">
        <v>6.9400000000000003E-2</v>
      </c>
      <c r="H1432" s="9">
        <v>0.15440000000000001</v>
      </c>
      <c r="I1432" s="9">
        <v>1.77E-2</v>
      </c>
      <c r="J1432" s="8"/>
      <c r="K1432" s="8"/>
      <c r="L1432" s="8"/>
      <c r="M1432" s="8"/>
      <c r="N1432" s="8"/>
      <c r="O1432" s="8"/>
      <c r="P1432" s="8"/>
      <c r="Q1432" s="9">
        <v>11</v>
      </c>
      <c r="R1432" s="9">
        <v>35</v>
      </c>
      <c r="S1432" s="9">
        <v>118</v>
      </c>
      <c r="T1432" s="9">
        <v>10203</v>
      </c>
      <c r="U1432" s="9">
        <v>0.20230000000000001</v>
      </c>
      <c r="V1432" s="9">
        <v>0.79190000000000005</v>
      </c>
      <c r="W1432" s="9">
        <v>0.4773</v>
      </c>
      <c r="X1432" s="9">
        <v>7</v>
      </c>
      <c r="Y1432" s="9">
        <v>31</v>
      </c>
      <c r="Z1432" s="9">
        <v>85</v>
      </c>
      <c r="AA1432" s="9">
        <v>1871</v>
      </c>
      <c r="AB1432" s="9">
        <v>0.1792</v>
      </c>
      <c r="AC1432" s="9">
        <v>0.57050000000000001</v>
      </c>
      <c r="AD1432" s="9">
        <v>8.7499999999999994E-2</v>
      </c>
      <c r="AE1432" s="9">
        <v>2</v>
      </c>
      <c r="AF1432" s="9">
        <v>8</v>
      </c>
      <c r="AG1432" s="9">
        <v>18</v>
      </c>
      <c r="AH1432" s="9">
        <v>398</v>
      </c>
      <c r="AI1432" s="9">
        <v>4.6199999999999998E-2</v>
      </c>
      <c r="AJ1432" s="9">
        <v>0.1208</v>
      </c>
      <c r="AK1432" s="9">
        <v>1.8599999999999998E-2</v>
      </c>
      <c r="AL1432" s="8"/>
      <c r="AM1432" s="8"/>
      <c r="AN1432" s="8"/>
      <c r="AO1432" s="8"/>
      <c r="AP1432" s="8"/>
      <c r="AQ1432" s="8"/>
      <c r="AR1432" s="8"/>
      <c r="AT1432" s="6">
        <f t="shared" si="63"/>
        <v>31.5</v>
      </c>
      <c r="AU1432" s="6" t="str">
        <f t="shared" si="64"/>
        <v/>
      </c>
      <c r="AV1432" s="6">
        <f t="shared" si="65"/>
        <v>291.51428571428573</v>
      </c>
      <c r="AW1432" s="7">
        <f t="shared" si="66"/>
        <v>60.354838709677416</v>
      </c>
      <c r="AX1432" s="6">
        <f t="shared" si="67"/>
        <v>49.75</v>
      </c>
      <c r="AY1432" s="6" t="str">
        <f t="shared" si="68"/>
        <v/>
      </c>
      <c r="BA1432" s="6">
        <f>VLOOKUP(A1432, ALL_AP_DATA!$A$2:$F$3600, 6, FALSE)</f>
        <v>173</v>
      </c>
      <c r="BB1432" s="6">
        <f>VLOOKUP(A1432, projmetadata!$A$2:$D$2036, 4, FALSE)</f>
        <v>8892</v>
      </c>
      <c r="BC1432" s="6" t="e">
        <f t="array" aca="1" ref="BC1432" ca="1">_xludf.IFS(I1432&lt;&gt;0, F1432/I1432, P1432&lt;&gt;0, M1432/P1432, W1432&lt;&gt;0, T1432/W1432, AD1432&lt;&gt;0, AA1432/AD1432, AK1432&lt;&gt;0, AH1432/AK1432, AR1432&lt;&gt;0, AO1432/AR1432, TRUE, 0)</f>
        <v>#NAME?</v>
      </c>
      <c r="BE1432" s="6" t="e">
        <f t="shared" ca="1" si="70"/>
        <v>#NAME?</v>
      </c>
      <c r="BF1432" s="6" t="e">
        <f t="shared" ca="1" si="71"/>
        <v>#NAME?</v>
      </c>
      <c r="BG1432" s="6"/>
      <c r="BH1432" s="6">
        <f>VLOOKUP(A1432, ALL_AP_DATA!$A$2:$D$3600, 3, FALSE)</f>
        <v>43</v>
      </c>
      <c r="BI1432" s="6">
        <f>VLOOKUP(A1432, ALL_AP_DATA!$A$2:$E$3600, 5, FALSE)</f>
        <v>21375</v>
      </c>
      <c r="BJ1432" s="6">
        <f t="shared" si="69"/>
        <v>123.55491329479769</v>
      </c>
      <c r="BK1432" s="6">
        <f t="shared" si="72"/>
        <v>0.24855491329479767</v>
      </c>
    </row>
    <row r="1433" spans="1:63" ht="15.75" customHeight="1" x14ac:dyDescent="0.25">
      <c r="A1433" s="8" t="s">
        <v>1493</v>
      </c>
      <c r="B1433" s="9" t="s">
        <v>1491</v>
      </c>
      <c r="C1433" s="9">
        <v>3</v>
      </c>
      <c r="D1433" s="9">
        <v>12</v>
      </c>
      <c r="E1433" s="9">
        <v>0</v>
      </c>
      <c r="F1433" s="9">
        <v>0</v>
      </c>
      <c r="G1433" s="9">
        <v>5.5E-2</v>
      </c>
      <c r="H1433" s="9">
        <v>0</v>
      </c>
      <c r="I1433" s="9">
        <v>0</v>
      </c>
      <c r="J1433" s="8"/>
      <c r="K1433" s="8"/>
      <c r="L1433" s="8"/>
      <c r="M1433" s="8"/>
      <c r="N1433" s="8"/>
      <c r="O1433" s="8"/>
      <c r="P1433" s="8"/>
      <c r="Q1433" s="8"/>
      <c r="R1433" s="8"/>
      <c r="S1433" s="8"/>
      <c r="T1433" s="8"/>
      <c r="U1433" s="8"/>
      <c r="V1433" s="8"/>
      <c r="W1433" s="8"/>
      <c r="X1433" s="9">
        <v>5</v>
      </c>
      <c r="Y1433" s="9">
        <v>25</v>
      </c>
      <c r="Z1433" s="9">
        <v>2</v>
      </c>
      <c r="AA1433" s="9">
        <v>21</v>
      </c>
      <c r="AB1433" s="9">
        <v>0.1147</v>
      </c>
      <c r="AC1433" s="9">
        <v>0.15379999999999999</v>
      </c>
      <c r="AD1433" s="9">
        <v>0.51219999999999999</v>
      </c>
      <c r="AE1433" s="9">
        <v>2</v>
      </c>
      <c r="AF1433" s="9">
        <v>7</v>
      </c>
      <c r="AG1433" s="9">
        <v>0</v>
      </c>
      <c r="AH1433" s="9">
        <v>0</v>
      </c>
      <c r="AI1433" s="9">
        <v>3.2099999999999997E-2</v>
      </c>
      <c r="AJ1433" s="9">
        <v>0</v>
      </c>
      <c r="AK1433" s="9">
        <v>0</v>
      </c>
      <c r="AL1433" s="8"/>
      <c r="AM1433" s="8"/>
      <c r="AN1433" s="8"/>
      <c r="AO1433" s="8"/>
      <c r="AP1433" s="8"/>
      <c r="AQ1433" s="8"/>
      <c r="AR1433" s="8"/>
      <c r="AT1433" s="6">
        <f t="shared" si="63"/>
        <v>0</v>
      </c>
      <c r="AU1433" s="6" t="str">
        <f t="shared" si="64"/>
        <v/>
      </c>
      <c r="AV1433" s="6" t="str">
        <f t="shared" si="65"/>
        <v/>
      </c>
      <c r="AW1433" s="7">
        <f t="shared" si="66"/>
        <v>0.84</v>
      </c>
      <c r="AX1433" s="6">
        <f t="shared" si="67"/>
        <v>0</v>
      </c>
      <c r="AY1433" s="6" t="str">
        <f t="shared" si="68"/>
        <v/>
      </c>
      <c r="BA1433" s="6">
        <f>VLOOKUP(A1433, ALL_AP_DATA!$A$2:$F$3600, 6, FALSE)</f>
        <v>218</v>
      </c>
      <c r="BB1433" s="6">
        <f>VLOOKUP(A1433, projmetadata!$A$2:$D$2036, 4, FALSE)</f>
        <v>18810</v>
      </c>
      <c r="BC1433" s="6" t="e">
        <f t="array" aca="1" ref="BC1433" ca="1">_xludf.IFS(I1433&lt;&gt;0, F1433/I1433, P1433&lt;&gt;0, M1433/P1433, W1433&lt;&gt;0, T1433/W1433, AD1433&lt;&gt;0, AA1433/AD1433, AK1433&lt;&gt;0, AH1433/AK1433, AR1433&lt;&gt;0, AO1433/AR1433, TRUE, 0)</f>
        <v>#NAME?</v>
      </c>
      <c r="BE1433" s="6" t="e">
        <f t="shared" ca="1" si="70"/>
        <v>#NAME?</v>
      </c>
      <c r="BF1433" s="6" t="e">
        <f t="shared" ca="1" si="71"/>
        <v>#NAME?</v>
      </c>
      <c r="BG1433" s="6"/>
      <c r="BH1433" s="6">
        <f>VLOOKUP(A1433, ALL_AP_DATA!$A$2:$D$3600, 3, FALSE)</f>
        <v>18</v>
      </c>
      <c r="BI1433" s="6">
        <f>VLOOKUP(A1433, ALL_AP_DATA!$A$2:$E$3600, 5, FALSE)</f>
        <v>41</v>
      </c>
      <c r="BJ1433" s="6">
        <f t="shared" si="69"/>
        <v>0.18807339449541285</v>
      </c>
      <c r="BK1433" s="6">
        <f t="shared" si="72"/>
        <v>8.2568807339449546E-2</v>
      </c>
    </row>
    <row r="1434" spans="1:63" ht="15.75" customHeight="1" x14ac:dyDescent="0.25">
      <c r="A1434" s="8" t="s">
        <v>1494</v>
      </c>
      <c r="B1434" s="9" t="s">
        <v>1491</v>
      </c>
      <c r="C1434" s="9">
        <v>2</v>
      </c>
      <c r="D1434" s="9">
        <v>23</v>
      </c>
      <c r="E1434" s="9">
        <v>432</v>
      </c>
      <c r="F1434" s="9">
        <v>7142</v>
      </c>
      <c r="G1434" s="9">
        <v>8.6499999999999994E-2</v>
      </c>
      <c r="H1434" s="9">
        <v>0.32240000000000002</v>
      </c>
      <c r="I1434" s="9">
        <v>0.15740000000000001</v>
      </c>
      <c r="J1434" s="9">
        <v>4</v>
      </c>
      <c r="K1434" s="9">
        <v>44</v>
      </c>
      <c r="L1434" s="9">
        <v>552</v>
      </c>
      <c r="M1434" s="9">
        <v>9788</v>
      </c>
      <c r="N1434" s="9">
        <v>0.16539999999999999</v>
      </c>
      <c r="O1434" s="9">
        <v>0.41189999999999999</v>
      </c>
      <c r="P1434" s="9">
        <v>0.21560000000000001</v>
      </c>
      <c r="Q1434" s="9">
        <v>30</v>
      </c>
      <c r="R1434" s="9">
        <v>159</v>
      </c>
      <c r="S1434" s="9">
        <v>1285</v>
      </c>
      <c r="T1434" s="9">
        <v>40079</v>
      </c>
      <c r="U1434" s="9">
        <v>0.59770000000000001</v>
      </c>
      <c r="V1434" s="9">
        <v>0.95899999999999996</v>
      </c>
      <c r="W1434" s="9">
        <v>0.88300000000000001</v>
      </c>
      <c r="X1434" s="9">
        <v>4</v>
      </c>
      <c r="Y1434" s="9">
        <v>33</v>
      </c>
      <c r="Z1434" s="9">
        <v>551</v>
      </c>
      <c r="AA1434" s="9">
        <v>9913</v>
      </c>
      <c r="AB1434" s="9">
        <v>0.1241</v>
      </c>
      <c r="AC1434" s="9">
        <v>0.41120000000000001</v>
      </c>
      <c r="AD1434" s="9">
        <v>0.21840000000000001</v>
      </c>
      <c r="AE1434" s="8"/>
      <c r="AF1434" s="8"/>
      <c r="AG1434" s="8"/>
      <c r="AH1434" s="8"/>
      <c r="AI1434" s="8"/>
      <c r="AJ1434" s="8"/>
      <c r="AK1434" s="8"/>
      <c r="AL1434" s="9">
        <v>8</v>
      </c>
      <c r="AM1434" s="9">
        <v>86</v>
      </c>
      <c r="AN1434" s="9">
        <v>1089</v>
      </c>
      <c r="AO1434" s="9">
        <v>23860</v>
      </c>
      <c r="AP1434" s="9">
        <v>0.32329999999999998</v>
      </c>
      <c r="AQ1434" s="9">
        <v>0.81269999999999998</v>
      </c>
      <c r="AR1434" s="9">
        <v>0.52569999999999995</v>
      </c>
      <c r="AT1434" s="6">
        <f t="shared" si="63"/>
        <v>310.52173913043481</v>
      </c>
      <c r="AU1434" s="6">
        <f t="shared" si="64"/>
        <v>222.45454545454547</v>
      </c>
      <c r="AV1434" s="6">
        <f t="shared" si="65"/>
        <v>252.06918238993711</v>
      </c>
      <c r="AW1434" s="7">
        <f t="shared" si="66"/>
        <v>300.39393939393938</v>
      </c>
      <c r="AX1434" s="6" t="str">
        <f t="shared" si="67"/>
        <v/>
      </c>
      <c r="AY1434" s="6">
        <f t="shared" si="68"/>
        <v>277.44186046511629</v>
      </c>
      <c r="BA1434" s="6">
        <f>VLOOKUP(A1434, ALL_AP_DATA!$A$2:$F$3600, 6, FALSE)</f>
        <v>266</v>
      </c>
      <c r="BB1434" s="6"/>
      <c r="BC1434" s="6" t="e">
        <f t="array" aca="1" ref="BC1434" ca="1">_xludf.IFS(I1434&lt;&gt;0, F1434/I1434, P1434&lt;&gt;0, M1434/P1434, W1434&lt;&gt;0, T1434/W1434, AD1434&lt;&gt;0, AA1434/AD1434, AK1434&lt;&gt;0, AH1434/AK1434, AR1434&lt;&gt;0, AO1434/AR1434, TRUE, 0)</f>
        <v>#NAME?</v>
      </c>
      <c r="BE1434" s="6"/>
      <c r="BF1434" s="6"/>
      <c r="BG1434" s="6"/>
      <c r="BH1434" s="6">
        <f>VLOOKUP(A1434, ALL_AP_DATA!$A$2:$D$3600, 3, FALSE)</f>
        <v>163</v>
      </c>
      <c r="BI1434" s="6">
        <f>VLOOKUP(A1434, ALL_AP_DATA!$A$2:$E$3600, 5, FALSE)</f>
        <v>45389</v>
      </c>
      <c r="BJ1434" s="6">
        <f t="shared" si="69"/>
        <v>170.63533834586465</v>
      </c>
      <c r="BK1434" s="6"/>
    </row>
    <row r="1435" spans="1:63" ht="15.75" customHeight="1" x14ac:dyDescent="0.25">
      <c r="A1435" s="8" t="s">
        <v>1495</v>
      </c>
      <c r="B1435" s="9" t="s">
        <v>1491</v>
      </c>
      <c r="C1435" s="9">
        <v>2</v>
      </c>
      <c r="D1435" s="9">
        <v>4</v>
      </c>
      <c r="E1435" s="9">
        <v>0</v>
      </c>
      <c r="F1435" s="9">
        <v>0</v>
      </c>
      <c r="G1435" s="9">
        <v>2.8799999999999999E-2</v>
      </c>
      <c r="H1435" s="9">
        <v>0</v>
      </c>
      <c r="I1435" s="9">
        <v>0</v>
      </c>
      <c r="J1435" s="8"/>
      <c r="K1435" s="8"/>
      <c r="L1435" s="8"/>
      <c r="M1435" s="8"/>
      <c r="N1435" s="8"/>
      <c r="O1435" s="8"/>
      <c r="P1435" s="8"/>
      <c r="Q1435" s="8"/>
      <c r="R1435" s="8"/>
      <c r="S1435" s="8"/>
      <c r="T1435" s="8"/>
      <c r="U1435" s="8"/>
      <c r="V1435" s="8"/>
      <c r="W1435" s="8"/>
      <c r="X1435" s="9">
        <v>4</v>
      </c>
      <c r="Y1435" s="9">
        <v>30</v>
      </c>
      <c r="Z1435" s="9">
        <v>0</v>
      </c>
      <c r="AA1435" s="9">
        <v>0</v>
      </c>
      <c r="AB1435" s="9">
        <v>0.21579999999999999</v>
      </c>
      <c r="AC1435" s="9">
        <v>0</v>
      </c>
      <c r="AD1435" s="9">
        <v>0</v>
      </c>
      <c r="AE1435" s="9">
        <v>2</v>
      </c>
      <c r="AF1435" s="9">
        <v>6</v>
      </c>
      <c r="AG1435" s="9">
        <v>0</v>
      </c>
      <c r="AH1435" s="9">
        <v>0</v>
      </c>
      <c r="AI1435" s="9">
        <v>4.3200000000000002E-2</v>
      </c>
      <c r="AJ1435" s="9">
        <v>0</v>
      </c>
      <c r="AK1435" s="9">
        <v>0</v>
      </c>
      <c r="AL1435" s="8"/>
      <c r="AM1435" s="8"/>
      <c r="AN1435" s="8"/>
      <c r="AO1435" s="8"/>
      <c r="AP1435" s="8"/>
      <c r="AQ1435" s="8"/>
      <c r="AR1435" s="8"/>
      <c r="AT1435" s="6">
        <f t="shared" si="63"/>
        <v>0</v>
      </c>
      <c r="AU1435" s="6" t="str">
        <f t="shared" si="64"/>
        <v/>
      </c>
      <c r="AV1435" s="6" t="str">
        <f t="shared" si="65"/>
        <v/>
      </c>
      <c r="AW1435" s="7">
        <f t="shared" si="66"/>
        <v>0</v>
      </c>
      <c r="AX1435" s="6">
        <f t="shared" si="67"/>
        <v>0</v>
      </c>
      <c r="AY1435" s="6" t="str">
        <f t="shared" si="68"/>
        <v/>
      </c>
      <c r="BA1435" s="6">
        <f>VLOOKUP(A1435, ALL_AP_DATA!$A$2:$F$3600, 6, FALSE)</f>
        <v>139</v>
      </c>
      <c r="BB1435" s="6">
        <f>VLOOKUP(A1435, projmetadata!$A$2:$D$2036, 4, FALSE)</f>
        <v>8923</v>
      </c>
      <c r="BC1435" s="6" t="e">
        <f t="array" aca="1" ref="BC1435" ca="1">_xludf.IFS(I1435&lt;&gt;0, F1435/I1435, P1435&lt;&gt;0, M1435/P1435, W1435&lt;&gt;0, T1435/W1435, AD1435&lt;&gt;0, AA1435/AD1435, AK1435&lt;&gt;0, AH1435/AK1435, AR1435&lt;&gt;0, AO1435/AR1435, TRUE, 0)</f>
        <v>#NAME?</v>
      </c>
      <c r="BE1435" s="6" t="e">
        <f t="shared" ref="BE1435:BE1478" ca="1" si="73">BC1435/BB1435</f>
        <v>#NAME?</v>
      </c>
      <c r="BF1435" s="6" t="e">
        <f t="shared" ref="BF1435:BF1478" ca="1" si="74">BC1435/BA1435</f>
        <v>#NAME?</v>
      </c>
      <c r="BG1435" s="6"/>
      <c r="BH1435" s="6">
        <f>VLOOKUP(A1435, ALL_AP_DATA!$A$2:$D$3600, 3, FALSE)</f>
        <v>4</v>
      </c>
      <c r="BI1435" s="6">
        <f>VLOOKUP(A1435, ALL_AP_DATA!$A$2:$E$3600, 5, FALSE)</f>
        <v>153</v>
      </c>
      <c r="BJ1435" s="6">
        <f t="shared" si="69"/>
        <v>1.1007194244604317</v>
      </c>
      <c r="BK1435" s="6">
        <f t="shared" ref="BK1435:BK1478" si="75">BH1435/BA1435</f>
        <v>2.8776978417266189E-2</v>
      </c>
    </row>
    <row r="1436" spans="1:63" ht="15.75" customHeight="1" x14ac:dyDescent="0.25">
      <c r="A1436" s="8" t="s">
        <v>1496</v>
      </c>
      <c r="B1436" s="9" t="s">
        <v>1491</v>
      </c>
      <c r="C1436" s="9">
        <v>1</v>
      </c>
      <c r="D1436" s="9">
        <v>2</v>
      </c>
      <c r="E1436" s="9">
        <v>6</v>
      </c>
      <c r="F1436" s="9">
        <v>62</v>
      </c>
      <c r="G1436" s="9">
        <v>1.4200000000000001E-2</v>
      </c>
      <c r="H1436" s="9">
        <v>0.46150000000000002</v>
      </c>
      <c r="I1436" s="9">
        <v>2.3599999999999999E-2</v>
      </c>
      <c r="J1436" s="8"/>
      <c r="K1436" s="8"/>
      <c r="L1436" s="8"/>
      <c r="M1436" s="8"/>
      <c r="N1436" s="8"/>
      <c r="O1436" s="8"/>
      <c r="P1436" s="8"/>
      <c r="Q1436" s="9">
        <v>4</v>
      </c>
      <c r="R1436" s="9">
        <v>20</v>
      </c>
      <c r="S1436" s="9">
        <v>12</v>
      </c>
      <c r="T1436" s="9">
        <v>1035</v>
      </c>
      <c r="U1436" s="9">
        <v>0.14180000000000001</v>
      </c>
      <c r="V1436" s="9">
        <v>0.92310000000000003</v>
      </c>
      <c r="W1436" s="9">
        <v>0.39369999999999999</v>
      </c>
      <c r="X1436" s="9">
        <v>1</v>
      </c>
      <c r="Y1436" s="9">
        <v>17</v>
      </c>
      <c r="Z1436" s="9">
        <v>3</v>
      </c>
      <c r="AA1436" s="9">
        <v>101</v>
      </c>
      <c r="AB1436" s="9">
        <v>0.1206</v>
      </c>
      <c r="AC1436" s="9">
        <v>0.23080000000000001</v>
      </c>
      <c r="AD1436" s="9">
        <v>3.8399999999999997E-2</v>
      </c>
      <c r="AE1436" s="8"/>
      <c r="AF1436" s="8"/>
      <c r="AG1436" s="8"/>
      <c r="AH1436" s="8"/>
      <c r="AI1436" s="8"/>
      <c r="AJ1436" s="8"/>
      <c r="AK1436" s="8"/>
      <c r="AL1436" s="8"/>
      <c r="AM1436" s="8"/>
      <c r="AN1436" s="8"/>
      <c r="AO1436" s="8"/>
      <c r="AP1436" s="8"/>
      <c r="AQ1436" s="8"/>
      <c r="AR1436" s="8"/>
      <c r="AT1436" s="6">
        <f t="shared" si="63"/>
        <v>31</v>
      </c>
      <c r="AU1436" s="6" t="str">
        <f t="shared" si="64"/>
        <v/>
      </c>
      <c r="AV1436" s="6">
        <f t="shared" si="65"/>
        <v>51.75</v>
      </c>
      <c r="AW1436" s="7">
        <f t="shared" si="66"/>
        <v>5.9411764705882355</v>
      </c>
      <c r="AX1436" s="6" t="str">
        <f t="shared" si="67"/>
        <v/>
      </c>
      <c r="AY1436" s="6" t="str">
        <f t="shared" si="68"/>
        <v/>
      </c>
      <c r="BA1436" s="6">
        <f>VLOOKUP(A1436, ALL_AP_DATA!$A$2:$F$3600, 6, FALSE)</f>
        <v>141</v>
      </c>
      <c r="BB1436" s="6">
        <f>VLOOKUP(A1436, projmetadata!$A$2:$D$2036, 4, FALSE)</f>
        <v>7240</v>
      </c>
      <c r="BC1436" s="6" t="e">
        <f t="array" aca="1" ref="BC1436" ca="1">_xludf.IFS(I1436&lt;&gt;0, F1436/I1436, P1436&lt;&gt;0, M1436/P1436, W1436&lt;&gt;0, T1436/W1436, AD1436&lt;&gt;0, AA1436/AD1436, AK1436&lt;&gt;0, AH1436/AK1436, AR1436&lt;&gt;0, AO1436/AR1436, TRUE, 0)</f>
        <v>#NAME?</v>
      </c>
      <c r="BE1436" s="6" t="e">
        <f t="shared" ca="1" si="73"/>
        <v>#NAME?</v>
      </c>
      <c r="BF1436" s="6" t="e">
        <f t="shared" ca="1" si="74"/>
        <v>#NAME?</v>
      </c>
      <c r="BG1436" s="6"/>
      <c r="BH1436" s="6">
        <f>VLOOKUP(A1436, ALL_AP_DATA!$A$2:$D$3600, 3, FALSE)</f>
        <v>37</v>
      </c>
      <c r="BI1436" s="6">
        <f>VLOOKUP(A1436, ALL_AP_DATA!$A$2:$E$3600, 5, FALSE)</f>
        <v>2629</v>
      </c>
      <c r="BJ1436" s="6">
        <f t="shared" si="69"/>
        <v>18.645390070921987</v>
      </c>
      <c r="BK1436" s="6">
        <f t="shared" si="75"/>
        <v>0.26241134751773049</v>
      </c>
    </row>
    <row r="1437" spans="1:63" ht="15.75" customHeight="1" x14ac:dyDescent="0.25">
      <c r="A1437" s="8" t="s">
        <v>1497</v>
      </c>
      <c r="B1437" s="9" t="s">
        <v>1491</v>
      </c>
      <c r="C1437" s="9">
        <v>1</v>
      </c>
      <c r="D1437" s="9">
        <v>2</v>
      </c>
      <c r="E1437" s="9">
        <v>19</v>
      </c>
      <c r="F1437" s="9">
        <v>676</v>
      </c>
      <c r="G1437" s="9">
        <v>8.6999999999999994E-3</v>
      </c>
      <c r="H1437" s="9">
        <v>3.78E-2</v>
      </c>
      <c r="I1437" s="9">
        <v>1.6199999999999999E-2</v>
      </c>
      <c r="J1437" s="9">
        <v>4</v>
      </c>
      <c r="K1437" s="9">
        <v>18</v>
      </c>
      <c r="L1437" s="9">
        <v>163</v>
      </c>
      <c r="M1437" s="9">
        <v>10591</v>
      </c>
      <c r="N1437" s="9">
        <v>7.7899999999999997E-2</v>
      </c>
      <c r="O1437" s="9">
        <v>0.32469999999999999</v>
      </c>
      <c r="P1437" s="9">
        <v>0.25319999999999998</v>
      </c>
      <c r="Q1437" s="9">
        <v>16</v>
      </c>
      <c r="R1437" s="9">
        <v>109</v>
      </c>
      <c r="S1437" s="9">
        <v>475</v>
      </c>
      <c r="T1437" s="9">
        <v>36523</v>
      </c>
      <c r="U1437" s="9">
        <v>0.47189999999999999</v>
      </c>
      <c r="V1437" s="9">
        <v>0.94620000000000004</v>
      </c>
      <c r="W1437" s="9">
        <v>0.87329999999999997</v>
      </c>
      <c r="X1437" s="9">
        <v>9</v>
      </c>
      <c r="Y1437" s="9">
        <v>40</v>
      </c>
      <c r="Z1437" s="9">
        <v>48</v>
      </c>
      <c r="AA1437" s="9">
        <v>1251</v>
      </c>
      <c r="AB1437" s="9">
        <v>0.17319999999999999</v>
      </c>
      <c r="AC1437" s="9">
        <v>9.5600000000000004E-2</v>
      </c>
      <c r="AD1437" s="9">
        <v>2.9899999999999999E-2</v>
      </c>
      <c r="AE1437" s="8"/>
      <c r="AF1437" s="8"/>
      <c r="AG1437" s="8"/>
      <c r="AH1437" s="8"/>
      <c r="AI1437" s="8"/>
      <c r="AJ1437" s="8"/>
      <c r="AK1437" s="8"/>
      <c r="AL1437" s="9">
        <v>3</v>
      </c>
      <c r="AM1437" s="9">
        <v>62</v>
      </c>
      <c r="AN1437" s="9">
        <v>337</v>
      </c>
      <c r="AO1437" s="9">
        <v>27935</v>
      </c>
      <c r="AP1437" s="9">
        <v>0.26840000000000003</v>
      </c>
      <c r="AQ1437" s="9">
        <v>0.67130000000000001</v>
      </c>
      <c r="AR1437" s="9">
        <v>0.66790000000000005</v>
      </c>
      <c r="AT1437" s="6">
        <f t="shared" si="63"/>
        <v>338</v>
      </c>
      <c r="AU1437" s="6">
        <f t="shared" si="64"/>
        <v>588.38888888888891</v>
      </c>
      <c r="AV1437" s="6">
        <f t="shared" si="65"/>
        <v>335.07339449541286</v>
      </c>
      <c r="AW1437" s="7">
        <f t="shared" si="66"/>
        <v>31.274999999999999</v>
      </c>
      <c r="AX1437" s="6" t="str">
        <f t="shared" si="67"/>
        <v/>
      </c>
      <c r="AY1437" s="6">
        <f t="shared" si="68"/>
        <v>450.56451612903226</v>
      </c>
      <c r="BA1437" s="6">
        <f>VLOOKUP(A1437, ALL_AP_DATA!$A$2:$F$3600, 6, FALSE)</f>
        <v>231</v>
      </c>
      <c r="BB1437" s="6">
        <f>VLOOKUP(A1437, projmetadata!$A$2:$D$2036, 4, FALSE)</f>
        <v>13552</v>
      </c>
      <c r="BC1437" s="6" t="e">
        <f t="array" aca="1" ref="BC1437" ca="1">_xludf.IFS(I1437&lt;&gt;0, F1437/I1437, P1437&lt;&gt;0, M1437/P1437, W1437&lt;&gt;0, T1437/W1437, AD1437&lt;&gt;0, AA1437/AD1437, AK1437&lt;&gt;0, AH1437/AK1437, AR1437&lt;&gt;0, AO1437/AR1437, TRUE, 0)</f>
        <v>#NAME?</v>
      </c>
      <c r="BE1437" s="6" t="e">
        <f t="shared" ca="1" si="73"/>
        <v>#NAME?</v>
      </c>
      <c r="BF1437" s="6" t="e">
        <f t="shared" ca="1" si="74"/>
        <v>#NAME?</v>
      </c>
      <c r="BG1437" s="6"/>
      <c r="BH1437" s="6">
        <f>VLOOKUP(A1437, ALL_AP_DATA!$A$2:$D$3600, 3, FALSE)</f>
        <v>113</v>
      </c>
      <c r="BI1437" s="6">
        <f>VLOOKUP(A1437, ALL_AP_DATA!$A$2:$E$3600, 5, FALSE)</f>
        <v>41823</v>
      </c>
      <c r="BJ1437" s="6">
        <f t="shared" si="69"/>
        <v>181.05194805194805</v>
      </c>
      <c r="BK1437" s="6">
        <f t="shared" si="75"/>
        <v>0.48917748917748916</v>
      </c>
    </row>
    <row r="1438" spans="1:63" ht="15.75" customHeight="1" x14ac:dyDescent="0.25">
      <c r="A1438" s="8" t="s">
        <v>1498</v>
      </c>
      <c r="B1438" s="9" t="s">
        <v>1491</v>
      </c>
      <c r="C1438" s="9">
        <v>3</v>
      </c>
      <c r="D1438" s="9">
        <v>10</v>
      </c>
      <c r="E1438" s="9">
        <v>2</v>
      </c>
      <c r="F1438" s="9">
        <v>446</v>
      </c>
      <c r="G1438" s="9">
        <v>2.9499999999999998E-2</v>
      </c>
      <c r="H1438" s="9">
        <v>8.6999999999999994E-2</v>
      </c>
      <c r="I1438" s="9">
        <v>2.4400000000000002E-2</v>
      </c>
      <c r="J1438" s="8"/>
      <c r="K1438" s="8"/>
      <c r="L1438" s="8"/>
      <c r="M1438" s="8"/>
      <c r="N1438" s="8"/>
      <c r="O1438" s="8"/>
      <c r="P1438" s="8"/>
      <c r="Q1438" s="9">
        <v>2</v>
      </c>
      <c r="R1438" s="9">
        <v>13</v>
      </c>
      <c r="S1438" s="9">
        <v>16</v>
      </c>
      <c r="T1438" s="9">
        <v>773</v>
      </c>
      <c r="U1438" s="9">
        <v>3.8300000000000001E-2</v>
      </c>
      <c r="V1438" s="9">
        <v>0.69569999999999999</v>
      </c>
      <c r="W1438" s="9">
        <v>4.2200000000000001E-2</v>
      </c>
      <c r="X1438" s="9">
        <v>18</v>
      </c>
      <c r="Y1438" s="9">
        <v>78</v>
      </c>
      <c r="Z1438" s="9">
        <v>6</v>
      </c>
      <c r="AA1438" s="9">
        <v>1002</v>
      </c>
      <c r="AB1438" s="9">
        <v>0.2301</v>
      </c>
      <c r="AC1438" s="9">
        <v>0.26090000000000002</v>
      </c>
      <c r="AD1438" s="9">
        <v>5.4699999999999999E-2</v>
      </c>
      <c r="AE1438" s="9">
        <v>4</v>
      </c>
      <c r="AF1438" s="9">
        <v>19</v>
      </c>
      <c r="AG1438" s="9">
        <v>3</v>
      </c>
      <c r="AH1438" s="9">
        <v>89</v>
      </c>
      <c r="AI1438" s="9">
        <v>5.6000000000000001E-2</v>
      </c>
      <c r="AJ1438" s="9">
        <v>0.13039999999999999</v>
      </c>
      <c r="AK1438" s="9">
        <v>4.8999999999999998E-3</v>
      </c>
      <c r="AL1438" s="8"/>
      <c r="AM1438" s="8"/>
      <c r="AN1438" s="8"/>
      <c r="AO1438" s="8"/>
      <c r="AP1438" s="8"/>
      <c r="AQ1438" s="8"/>
      <c r="AR1438" s="8"/>
      <c r="AT1438" s="6">
        <f t="shared" si="63"/>
        <v>44.6</v>
      </c>
      <c r="AU1438" s="6" t="str">
        <f t="shared" si="64"/>
        <v/>
      </c>
      <c r="AV1438" s="6">
        <f t="shared" si="65"/>
        <v>59.46153846153846</v>
      </c>
      <c r="AW1438" s="7">
        <f t="shared" si="66"/>
        <v>12.846153846153847</v>
      </c>
      <c r="AX1438" s="6">
        <f t="shared" si="67"/>
        <v>4.6842105263157894</v>
      </c>
      <c r="AY1438" s="6" t="str">
        <f t="shared" si="68"/>
        <v/>
      </c>
      <c r="BA1438" s="6">
        <f>VLOOKUP(A1438, ALL_AP_DATA!$A$2:$F$3600, 6, FALSE)</f>
        <v>339</v>
      </c>
      <c r="BB1438" s="6">
        <f>VLOOKUP(A1438, projmetadata!$A$2:$D$2036, 4, FALSE)</f>
        <v>28563</v>
      </c>
      <c r="BC1438" s="6" t="e">
        <f t="array" aca="1" ref="BC1438" ca="1">_xludf.IFS(I1438&lt;&gt;0, F1438/I1438, P1438&lt;&gt;0, M1438/P1438, W1438&lt;&gt;0, T1438/W1438, AD1438&lt;&gt;0, AA1438/AD1438, AK1438&lt;&gt;0, AH1438/AK1438, AR1438&lt;&gt;0, AO1438/AR1438, TRUE, 0)</f>
        <v>#NAME?</v>
      </c>
      <c r="BE1438" s="6" t="e">
        <f t="shared" ca="1" si="73"/>
        <v>#NAME?</v>
      </c>
      <c r="BF1438" s="6" t="e">
        <f t="shared" ca="1" si="74"/>
        <v>#NAME?</v>
      </c>
      <c r="BG1438" s="6"/>
      <c r="BH1438" s="6">
        <f>VLOOKUP(A1438, ALL_AP_DATA!$A$2:$D$3600, 3, FALSE)</f>
        <v>30</v>
      </c>
      <c r="BI1438" s="6">
        <f>VLOOKUP(A1438, ALL_AP_DATA!$A$2:$E$3600, 5, FALSE)</f>
        <v>18305</v>
      </c>
      <c r="BJ1438" s="6">
        <f t="shared" si="69"/>
        <v>53.997050147492622</v>
      </c>
      <c r="BK1438" s="6">
        <f t="shared" si="75"/>
        <v>8.8495575221238937E-2</v>
      </c>
    </row>
    <row r="1439" spans="1:63" ht="15.75" customHeight="1" x14ac:dyDescent="0.25">
      <c r="A1439" s="8" t="s">
        <v>1499</v>
      </c>
      <c r="B1439" s="9" t="s">
        <v>1491</v>
      </c>
      <c r="C1439" s="9">
        <v>3</v>
      </c>
      <c r="D1439" s="9">
        <v>59</v>
      </c>
      <c r="E1439" s="9">
        <v>177</v>
      </c>
      <c r="F1439" s="9">
        <v>9906</v>
      </c>
      <c r="G1439" s="9">
        <v>9.8799999999999999E-2</v>
      </c>
      <c r="H1439" s="9">
        <v>0.41160000000000002</v>
      </c>
      <c r="I1439" s="9">
        <v>0.27460000000000001</v>
      </c>
      <c r="J1439" s="9">
        <v>5</v>
      </c>
      <c r="K1439" s="9">
        <v>23</v>
      </c>
      <c r="L1439" s="9">
        <v>167</v>
      </c>
      <c r="M1439" s="9">
        <v>9381</v>
      </c>
      <c r="N1439" s="9">
        <v>3.85E-2</v>
      </c>
      <c r="O1439" s="9">
        <v>0.38840000000000002</v>
      </c>
      <c r="P1439" s="9">
        <v>0.26</v>
      </c>
      <c r="Q1439" s="9">
        <v>23</v>
      </c>
      <c r="R1439" s="9">
        <v>116</v>
      </c>
      <c r="S1439" s="9">
        <v>368</v>
      </c>
      <c r="T1439" s="9">
        <v>28522</v>
      </c>
      <c r="U1439" s="9">
        <v>0.1943</v>
      </c>
      <c r="V1439" s="9">
        <v>0.85580000000000001</v>
      </c>
      <c r="W1439" s="9">
        <v>0.79059999999999997</v>
      </c>
      <c r="X1439" s="9">
        <v>56</v>
      </c>
      <c r="Y1439" s="9">
        <v>158</v>
      </c>
      <c r="Z1439" s="9">
        <v>222</v>
      </c>
      <c r="AA1439" s="9">
        <v>13590</v>
      </c>
      <c r="AB1439" s="9">
        <v>0.26469999999999999</v>
      </c>
      <c r="AC1439" s="9">
        <v>0.51629999999999998</v>
      </c>
      <c r="AD1439" s="9">
        <v>0.37669999999999998</v>
      </c>
      <c r="AE1439" s="9">
        <v>13</v>
      </c>
      <c r="AF1439" s="9">
        <v>50</v>
      </c>
      <c r="AG1439" s="9">
        <v>154</v>
      </c>
      <c r="AH1439" s="9">
        <v>5285</v>
      </c>
      <c r="AI1439" s="9">
        <v>8.3799999999999999E-2</v>
      </c>
      <c r="AJ1439" s="9">
        <v>0.35809999999999997</v>
      </c>
      <c r="AK1439" s="9">
        <v>0.14649999999999999</v>
      </c>
      <c r="AL1439" s="9">
        <v>1</v>
      </c>
      <c r="AM1439" s="9">
        <v>26</v>
      </c>
      <c r="AN1439" s="9">
        <v>206</v>
      </c>
      <c r="AO1439" s="9">
        <v>12340</v>
      </c>
      <c r="AP1439" s="9">
        <v>4.36E-2</v>
      </c>
      <c r="AQ1439" s="9">
        <v>0.47910000000000003</v>
      </c>
      <c r="AR1439" s="9">
        <v>0.34200000000000003</v>
      </c>
      <c r="AT1439" s="6">
        <f t="shared" si="63"/>
        <v>167.89830508474577</v>
      </c>
      <c r="AU1439" s="6">
        <f t="shared" si="64"/>
        <v>407.86956521739131</v>
      </c>
      <c r="AV1439" s="6">
        <f t="shared" si="65"/>
        <v>245.87931034482759</v>
      </c>
      <c r="AW1439" s="7">
        <f t="shared" si="66"/>
        <v>86.012658227848107</v>
      </c>
      <c r="AX1439" s="6">
        <f t="shared" si="67"/>
        <v>105.7</v>
      </c>
      <c r="AY1439" s="6">
        <f t="shared" si="68"/>
        <v>474.61538461538464</v>
      </c>
      <c r="BA1439" s="6">
        <f>VLOOKUP(A1439, ALL_AP_DATA!$A$2:$F$3600, 6, FALSE)</f>
        <v>596</v>
      </c>
      <c r="BB1439" s="6">
        <f>VLOOKUP(A1439, projmetadata!$A$2:$D$2036, 4, FALSE)</f>
        <v>43685</v>
      </c>
      <c r="BC1439" s="6" t="e">
        <f t="array" aca="1" ref="BC1439" ca="1">_xludf.IFS(I1439&lt;&gt;0, F1439/I1439, P1439&lt;&gt;0, M1439/P1439, W1439&lt;&gt;0, T1439/W1439, AD1439&lt;&gt;0, AA1439/AD1439, AK1439&lt;&gt;0, AH1439/AK1439, AR1439&lt;&gt;0, AO1439/AR1439, TRUE, 0)</f>
        <v>#NAME?</v>
      </c>
      <c r="BE1439" s="6" t="e">
        <f t="shared" ca="1" si="73"/>
        <v>#NAME?</v>
      </c>
      <c r="BF1439" s="6" t="e">
        <f t="shared" ca="1" si="74"/>
        <v>#NAME?</v>
      </c>
      <c r="BG1439" s="6"/>
      <c r="BH1439" s="6">
        <f>VLOOKUP(A1439, ALL_AP_DATA!$A$2:$D$3600, 3, FALSE)</f>
        <v>161</v>
      </c>
      <c r="BI1439" s="6">
        <f>VLOOKUP(A1439, ALL_AP_DATA!$A$2:$E$3600, 5, FALSE)</f>
        <v>36077</v>
      </c>
      <c r="BJ1439" s="6">
        <f t="shared" si="69"/>
        <v>60.531879194630875</v>
      </c>
      <c r="BK1439" s="6">
        <f t="shared" si="75"/>
        <v>0.27013422818791949</v>
      </c>
    </row>
    <row r="1440" spans="1:63" ht="15.75" customHeight="1" x14ac:dyDescent="0.25">
      <c r="A1440" s="8" t="s">
        <v>1500</v>
      </c>
      <c r="B1440" s="9" t="s">
        <v>1491</v>
      </c>
      <c r="C1440" s="9">
        <v>11</v>
      </c>
      <c r="D1440" s="9">
        <v>23</v>
      </c>
      <c r="E1440" s="9">
        <v>112</v>
      </c>
      <c r="F1440" s="9">
        <v>5147</v>
      </c>
      <c r="G1440" s="9">
        <v>8.0000000000000002E-3</v>
      </c>
      <c r="H1440" s="9">
        <v>6.0900000000000003E-2</v>
      </c>
      <c r="I1440" s="9">
        <v>8.3999999999999995E-3</v>
      </c>
      <c r="J1440" s="8"/>
      <c r="K1440" s="8"/>
      <c r="L1440" s="8"/>
      <c r="M1440" s="8"/>
      <c r="N1440" s="8"/>
      <c r="O1440" s="8"/>
      <c r="P1440" s="8"/>
      <c r="Q1440" s="9">
        <v>173</v>
      </c>
      <c r="R1440" s="9">
        <v>916</v>
      </c>
      <c r="S1440" s="9">
        <v>1492</v>
      </c>
      <c r="T1440" s="9">
        <v>247276</v>
      </c>
      <c r="U1440" s="9">
        <v>0.31680000000000003</v>
      </c>
      <c r="V1440" s="9">
        <v>0.81179999999999997</v>
      </c>
      <c r="W1440" s="9">
        <v>0.4042</v>
      </c>
      <c r="X1440" s="9">
        <v>44</v>
      </c>
      <c r="Y1440" s="9">
        <v>203</v>
      </c>
      <c r="Z1440" s="9">
        <v>451</v>
      </c>
      <c r="AA1440" s="9">
        <v>25143</v>
      </c>
      <c r="AB1440" s="9">
        <v>7.0199999999999999E-2</v>
      </c>
      <c r="AC1440" s="9">
        <v>0.24540000000000001</v>
      </c>
      <c r="AD1440" s="9">
        <v>4.1099999999999998E-2</v>
      </c>
      <c r="AE1440" s="9">
        <v>7</v>
      </c>
      <c r="AF1440" s="9">
        <v>47</v>
      </c>
      <c r="AG1440" s="9">
        <v>67</v>
      </c>
      <c r="AH1440" s="9">
        <v>3370</v>
      </c>
      <c r="AI1440" s="9">
        <v>1.6299999999999999E-2</v>
      </c>
      <c r="AJ1440" s="9">
        <v>3.6499999999999998E-2</v>
      </c>
      <c r="AK1440" s="9">
        <v>5.4999999999999997E-3</v>
      </c>
      <c r="AL1440" s="8"/>
      <c r="AM1440" s="8"/>
      <c r="AN1440" s="8"/>
      <c r="AO1440" s="8"/>
      <c r="AP1440" s="8"/>
      <c r="AQ1440" s="8"/>
      <c r="AR1440" s="8"/>
      <c r="AT1440" s="6">
        <f t="shared" si="63"/>
        <v>223.78260869565219</v>
      </c>
      <c r="AU1440" s="6" t="str">
        <f t="shared" si="64"/>
        <v/>
      </c>
      <c r="AV1440" s="6">
        <f t="shared" si="65"/>
        <v>269.95196506550218</v>
      </c>
      <c r="AW1440" s="7">
        <f t="shared" si="66"/>
        <v>123.85714285714286</v>
      </c>
      <c r="AX1440" s="6">
        <f t="shared" si="67"/>
        <v>71.702127659574472</v>
      </c>
      <c r="AY1440" s="6" t="str">
        <f t="shared" si="68"/>
        <v/>
      </c>
      <c r="BA1440" s="6">
        <f>VLOOKUP(A1440, ALL_AP_DATA!$A$2:$F$3600, 6, FALSE)</f>
        <v>2891</v>
      </c>
      <c r="BB1440" s="6">
        <f>VLOOKUP(A1440, projmetadata!$A$2:$D$2036, 4, FALSE)</f>
        <v>87683</v>
      </c>
      <c r="BC1440" s="6" t="e">
        <f t="array" aca="1" ref="BC1440" ca="1">_xludf.IFS(I1440&lt;&gt;0, F1440/I1440, P1440&lt;&gt;0, M1440/P1440, W1440&lt;&gt;0, T1440/W1440, AD1440&lt;&gt;0, AA1440/AD1440, AK1440&lt;&gt;0, AH1440/AK1440, AR1440&lt;&gt;0, AO1440/AR1440, TRUE, 0)</f>
        <v>#NAME?</v>
      </c>
      <c r="BE1440" s="6" t="e">
        <f t="shared" ca="1" si="73"/>
        <v>#NAME?</v>
      </c>
      <c r="BF1440" s="6" t="e">
        <f t="shared" ca="1" si="74"/>
        <v>#NAME?</v>
      </c>
      <c r="BG1440" s="6"/>
      <c r="BH1440" s="6">
        <f>VLOOKUP(A1440, ALL_AP_DATA!$A$2:$D$3600, 3, FALSE)</f>
        <v>967</v>
      </c>
      <c r="BI1440" s="6">
        <f>VLOOKUP(A1440, ALL_AP_DATA!$A$2:$E$3600, 5, FALSE)</f>
        <v>611803</v>
      </c>
      <c r="BJ1440" s="6">
        <f t="shared" si="69"/>
        <v>211.62331373227258</v>
      </c>
      <c r="BK1440" s="6">
        <f t="shared" si="75"/>
        <v>0.3344863369076444</v>
      </c>
    </row>
    <row r="1441" spans="1:63" ht="15.75" customHeight="1" x14ac:dyDescent="0.25">
      <c r="A1441" s="8" t="s">
        <v>1501</v>
      </c>
      <c r="B1441" s="9" t="s">
        <v>1491</v>
      </c>
      <c r="C1441" s="9">
        <v>2</v>
      </c>
      <c r="D1441" s="9">
        <v>4</v>
      </c>
      <c r="E1441" s="9">
        <v>0</v>
      </c>
      <c r="F1441" s="9">
        <v>0</v>
      </c>
      <c r="G1441" s="9">
        <v>1.03E-2</v>
      </c>
      <c r="H1441" s="9">
        <v>0</v>
      </c>
      <c r="I1441" s="9">
        <v>0</v>
      </c>
      <c r="J1441" s="8"/>
      <c r="K1441" s="8"/>
      <c r="L1441" s="8"/>
      <c r="M1441" s="8"/>
      <c r="N1441" s="8"/>
      <c r="O1441" s="8"/>
      <c r="P1441" s="8"/>
      <c r="Q1441" s="9">
        <v>8</v>
      </c>
      <c r="R1441" s="9">
        <v>22</v>
      </c>
      <c r="S1441" s="9">
        <v>66</v>
      </c>
      <c r="T1441" s="9">
        <v>3519</v>
      </c>
      <c r="U1441" s="9">
        <v>5.6800000000000003E-2</v>
      </c>
      <c r="V1441" s="9">
        <v>0.77649999999999997</v>
      </c>
      <c r="W1441" s="9">
        <v>0.56999999999999995</v>
      </c>
      <c r="X1441" s="9">
        <v>14</v>
      </c>
      <c r="Y1441" s="9">
        <v>56</v>
      </c>
      <c r="Z1441" s="9">
        <v>55</v>
      </c>
      <c r="AA1441" s="9">
        <v>1759</v>
      </c>
      <c r="AB1441" s="9">
        <v>0.1447</v>
      </c>
      <c r="AC1441" s="9">
        <v>0.64710000000000001</v>
      </c>
      <c r="AD1441" s="9">
        <v>0.28489999999999999</v>
      </c>
      <c r="AE1441" s="9">
        <v>8</v>
      </c>
      <c r="AF1441" s="9">
        <v>28</v>
      </c>
      <c r="AG1441" s="9">
        <v>36</v>
      </c>
      <c r="AH1441" s="9">
        <v>1020</v>
      </c>
      <c r="AI1441" s="9">
        <v>7.2400000000000006E-2</v>
      </c>
      <c r="AJ1441" s="9">
        <v>0.42349999999999999</v>
      </c>
      <c r="AK1441" s="9">
        <v>0.16520000000000001</v>
      </c>
      <c r="AL1441" s="8"/>
      <c r="AM1441" s="8"/>
      <c r="AN1441" s="8"/>
      <c r="AO1441" s="8"/>
      <c r="AP1441" s="8"/>
      <c r="AQ1441" s="8"/>
      <c r="AR1441" s="8"/>
      <c r="AT1441" s="6">
        <f t="shared" si="63"/>
        <v>0</v>
      </c>
      <c r="AU1441" s="6" t="str">
        <f t="shared" si="64"/>
        <v/>
      </c>
      <c r="AV1441" s="6">
        <f t="shared" si="65"/>
        <v>159.95454545454547</v>
      </c>
      <c r="AW1441" s="7">
        <f t="shared" si="66"/>
        <v>31.410714285714285</v>
      </c>
      <c r="AX1441" s="6">
        <f t="shared" si="67"/>
        <v>36.428571428571431</v>
      </c>
      <c r="AY1441" s="6" t="str">
        <f t="shared" si="68"/>
        <v/>
      </c>
      <c r="BA1441" s="6">
        <f>VLOOKUP(A1441, ALL_AP_DATA!$A$2:$F$3600, 6, FALSE)</f>
        <v>387</v>
      </c>
      <c r="BB1441" s="6">
        <f>VLOOKUP(A1441, projmetadata!$A$2:$D$2036, 4, FALSE)</f>
        <v>27733</v>
      </c>
      <c r="BC1441" s="6" t="e">
        <f t="array" aca="1" ref="BC1441" ca="1">_xludf.IFS(I1441&lt;&gt;0, F1441/I1441, P1441&lt;&gt;0, M1441/P1441, W1441&lt;&gt;0, T1441/W1441, AD1441&lt;&gt;0, AA1441/AD1441, AK1441&lt;&gt;0, AH1441/AK1441, AR1441&lt;&gt;0, AO1441/AR1441, TRUE, 0)</f>
        <v>#NAME?</v>
      </c>
      <c r="BE1441" s="6" t="e">
        <f t="shared" ca="1" si="73"/>
        <v>#NAME?</v>
      </c>
      <c r="BF1441" s="6" t="e">
        <f t="shared" ca="1" si="74"/>
        <v>#NAME?</v>
      </c>
      <c r="BG1441" s="6"/>
      <c r="BH1441" s="6">
        <f>VLOOKUP(A1441, ALL_AP_DATA!$A$2:$D$3600, 3, FALSE)</f>
        <v>56</v>
      </c>
      <c r="BI1441" s="6">
        <f>VLOOKUP(A1441, ALL_AP_DATA!$A$2:$E$3600, 5, FALSE)</f>
        <v>6174</v>
      </c>
      <c r="BJ1441" s="6">
        <f t="shared" si="69"/>
        <v>15.953488372093023</v>
      </c>
      <c r="BK1441" s="6">
        <f t="shared" si="75"/>
        <v>0.14470284237726097</v>
      </c>
    </row>
    <row r="1442" spans="1:63" ht="15.75" customHeight="1" x14ac:dyDescent="0.25">
      <c r="A1442" s="8" t="s">
        <v>1502</v>
      </c>
      <c r="B1442" s="9" t="s">
        <v>1491</v>
      </c>
      <c r="C1442" s="8"/>
      <c r="D1442" s="8"/>
      <c r="E1442" s="8"/>
      <c r="F1442" s="8"/>
      <c r="G1442" s="8"/>
      <c r="H1442" s="8"/>
      <c r="I1442" s="8"/>
      <c r="J1442" s="8"/>
      <c r="K1442" s="8"/>
      <c r="L1442" s="8"/>
      <c r="M1442" s="8"/>
      <c r="N1442" s="8"/>
      <c r="O1442" s="8"/>
      <c r="P1442" s="8"/>
      <c r="Q1442" s="9">
        <v>3</v>
      </c>
      <c r="R1442" s="9">
        <v>13</v>
      </c>
      <c r="S1442" s="9">
        <v>19</v>
      </c>
      <c r="T1442" s="9">
        <v>1741</v>
      </c>
      <c r="U1442" s="9">
        <v>4.5900000000000003E-2</v>
      </c>
      <c r="V1442" s="9">
        <v>0.76</v>
      </c>
      <c r="W1442" s="9">
        <v>0.42430000000000001</v>
      </c>
      <c r="X1442" s="9">
        <v>5</v>
      </c>
      <c r="Y1442" s="9">
        <v>6</v>
      </c>
      <c r="Z1442" s="9">
        <v>0</v>
      </c>
      <c r="AA1442" s="9">
        <v>0</v>
      </c>
      <c r="AB1442" s="9">
        <v>2.12E-2</v>
      </c>
      <c r="AC1442" s="9">
        <v>0</v>
      </c>
      <c r="AD1442" s="9">
        <v>0</v>
      </c>
      <c r="AE1442" s="8"/>
      <c r="AF1442" s="8"/>
      <c r="AG1442" s="8"/>
      <c r="AH1442" s="8"/>
      <c r="AI1442" s="8"/>
      <c r="AJ1442" s="8"/>
      <c r="AK1442" s="8"/>
      <c r="AL1442" s="8"/>
      <c r="AM1442" s="8"/>
      <c r="AN1442" s="8"/>
      <c r="AO1442" s="8"/>
      <c r="AP1442" s="8"/>
      <c r="AQ1442" s="8"/>
      <c r="AR1442" s="8"/>
      <c r="AT1442" s="6" t="str">
        <f t="shared" si="63"/>
        <v/>
      </c>
      <c r="AU1442" s="6" t="str">
        <f t="shared" si="64"/>
        <v/>
      </c>
      <c r="AV1442" s="6">
        <f t="shared" si="65"/>
        <v>133.92307692307693</v>
      </c>
      <c r="AW1442" s="7">
        <f t="shared" si="66"/>
        <v>0</v>
      </c>
      <c r="AX1442" s="6" t="str">
        <f t="shared" si="67"/>
        <v/>
      </c>
      <c r="AY1442" s="6" t="str">
        <f t="shared" si="68"/>
        <v/>
      </c>
      <c r="BA1442" s="6">
        <f>VLOOKUP(A1442, ALL_AP_DATA!$A$2:$F$3600, 6, FALSE)</f>
        <v>283</v>
      </c>
      <c r="BB1442" s="6">
        <f>VLOOKUP(A1442, projmetadata!$A$2:$D$2036, 4, FALSE)</f>
        <v>12118</v>
      </c>
      <c r="BC1442" s="6" t="e">
        <f t="array" aca="1" ref="BC1442" ca="1">_xludf.IFS(I1442&lt;&gt;0, F1442/I1442, P1442&lt;&gt;0, M1442/P1442, W1442&lt;&gt;0, T1442/W1442, AD1442&lt;&gt;0, AA1442/AD1442, AK1442&lt;&gt;0, AH1442/AK1442, AR1442&lt;&gt;0, AO1442/AR1442, TRUE, 0)</f>
        <v>#NAME?</v>
      </c>
      <c r="BE1442" s="6" t="e">
        <f t="shared" ca="1" si="73"/>
        <v>#NAME?</v>
      </c>
      <c r="BF1442" s="6" t="e">
        <f t="shared" ca="1" si="74"/>
        <v>#NAME?</v>
      </c>
      <c r="BG1442" s="6"/>
      <c r="BH1442" s="6">
        <f>VLOOKUP(A1442, ALL_AP_DATA!$A$2:$D$3600, 3, FALSE)</f>
        <v>13</v>
      </c>
      <c r="BI1442" s="6">
        <f>VLOOKUP(A1442, ALL_AP_DATA!$A$2:$E$3600, 5, FALSE)</f>
        <v>4103</v>
      </c>
      <c r="BJ1442" s="6">
        <f t="shared" si="69"/>
        <v>14.498233215547703</v>
      </c>
      <c r="BK1442" s="6">
        <f t="shared" si="75"/>
        <v>4.5936395759717315E-2</v>
      </c>
    </row>
    <row r="1443" spans="1:63" ht="15.75" customHeight="1" x14ac:dyDescent="0.25">
      <c r="A1443" s="8" t="s">
        <v>1503</v>
      </c>
      <c r="B1443" s="9" t="s">
        <v>1491</v>
      </c>
      <c r="C1443" s="9">
        <v>2</v>
      </c>
      <c r="D1443" s="9">
        <v>5</v>
      </c>
      <c r="E1443" s="9">
        <v>0</v>
      </c>
      <c r="F1443" s="9">
        <v>0</v>
      </c>
      <c r="G1443" s="9">
        <v>3.1099999999999999E-2</v>
      </c>
      <c r="H1443" s="9">
        <v>0</v>
      </c>
      <c r="I1443" s="9">
        <v>0</v>
      </c>
      <c r="J1443" s="8"/>
      <c r="K1443" s="8"/>
      <c r="L1443" s="8"/>
      <c r="M1443" s="8"/>
      <c r="N1443" s="8"/>
      <c r="O1443" s="8"/>
      <c r="P1443" s="8"/>
      <c r="Q1443" s="8"/>
      <c r="R1443" s="8"/>
      <c r="S1443" s="8"/>
      <c r="T1443" s="8"/>
      <c r="U1443" s="8"/>
      <c r="V1443" s="8"/>
      <c r="W1443" s="8"/>
      <c r="X1443" s="9">
        <v>6</v>
      </c>
      <c r="Y1443" s="9">
        <v>43</v>
      </c>
      <c r="Z1443" s="9">
        <v>0</v>
      </c>
      <c r="AA1443" s="9">
        <v>0</v>
      </c>
      <c r="AB1443" s="9">
        <v>0.2671</v>
      </c>
      <c r="AC1443" s="9">
        <v>0</v>
      </c>
      <c r="AD1443" s="9">
        <v>0</v>
      </c>
      <c r="AE1443" s="9">
        <v>3</v>
      </c>
      <c r="AF1443" s="9">
        <v>17</v>
      </c>
      <c r="AG1443" s="9">
        <v>0</v>
      </c>
      <c r="AH1443" s="9">
        <v>0</v>
      </c>
      <c r="AI1443" s="9">
        <v>0.1056</v>
      </c>
      <c r="AJ1443" s="9">
        <v>0</v>
      </c>
      <c r="AK1443" s="9">
        <v>0</v>
      </c>
      <c r="AL1443" s="8"/>
      <c r="AM1443" s="8"/>
      <c r="AN1443" s="8"/>
      <c r="AO1443" s="8"/>
      <c r="AP1443" s="8"/>
      <c r="AQ1443" s="8"/>
      <c r="AR1443" s="8"/>
      <c r="AT1443" s="6">
        <f t="shared" si="63"/>
        <v>0</v>
      </c>
      <c r="AU1443" s="6" t="str">
        <f t="shared" si="64"/>
        <v/>
      </c>
      <c r="AV1443" s="6" t="str">
        <f t="shared" si="65"/>
        <v/>
      </c>
      <c r="AW1443" s="7">
        <f t="shared" si="66"/>
        <v>0</v>
      </c>
      <c r="AX1443" s="6">
        <f t="shared" si="67"/>
        <v>0</v>
      </c>
      <c r="AY1443" s="6" t="str">
        <f t="shared" si="68"/>
        <v/>
      </c>
      <c r="BA1443" s="6">
        <f>VLOOKUP(A1443, ALL_AP_DATA!$A$2:$F$3600, 6, FALSE)</f>
        <v>161</v>
      </c>
      <c r="BB1443" s="6">
        <f>VLOOKUP(A1443, projmetadata!$A$2:$D$2036, 4, FALSE)</f>
        <v>8217</v>
      </c>
      <c r="BC1443" s="6" t="e">
        <f t="array" aca="1" ref="BC1443" ca="1">_xludf.IFS(I1443&lt;&gt;0, F1443/I1443, P1443&lt;&gt;0, M1443/P1443, W1443&lt;&gt;0, T1443/W1443, AD1443&lt;&gt;0, AA1443/AD1443, AK1443&lt;&gt;0, AH1443/AK1443, AR1443&lt;&gt;0, AO1443/AR1443, TRUE, 0)</f>
        <v>#NAME?</v>
      </c>
      <c r="BE1443" s="6" t="e">
        <f t="shared" ca="1" si="73"/>
        <v>#NAME?</v>
      </c>
      <c r="BF1443" s="6" t="e">
        <f t="shared" ca="1" si="74"/>
        <v>#NAME?</v>
      </c>
      <c r="BG1443" s="6"/>
      <c r="BH1443" s="6">
        <f>VLOOKUP(A1443, ALL_AP_DATA!$A$2:$D$3600, 3, FALSE)</f>
        <v>6</v>
      </c>
      <c r="BI1443" s="6">
        <f>VLOOKUP(A1443, ALL_AP_DATA!$A$2:$E$3600, 5, FALSE)</f>
        <v>41</v>
      </c>
      <c r="BJ1443" s="6">
        <f t="shared" si="69"/>
        <v>0.25465838509316768</v>
      </c>
      <c r="BK1443" s="6">
        <f t="shared" si="75"/>
        <v>3.7267080745341616E-2</v>
      </c>
    </row>
    <row r="1444" spans="1:63" ht="15.75" customHeight="1" x14ac:dyDescent="0.25">
      <c r="A1444" s="8" t="s">
        <v>1504</v>
      </c>
      <c r="B1444" s="9" t="s">
        <v>1491</v>
      </c>
      <c r="C1444" s="9">
        <v>2</v>
      </c>
      <c r="D1444" s="9">
        <v>4</v>
      </c>
      <c r="E1444" s="9">
        <v>2</v>
      </c>
      <c r="F1444" s="9">
        <v>23</v>
      </c>
      <c r="G1444" s="9">
        <v>2.12E-2</v>
      </c>
      <c r="H1444" s="9">
        <v>1.03E-2</v>
      </c>
      <c r="I1444" s="9">
        <v>2.8E-3</v>
      </c>
      <c r="J1444" s="8"/>
      <c r="K1444" s="8"/>
      <c r="L1444" s="8"/>
      <c r="M1444" s="8"/>
      <c r="N1444" s="8"/>
      <c r="O1444" s="8"/>
      <c r="P1444" s="8"/>
      <c r="Q1444" s="9">
        <v>14</v>
      </c>
      <c r="R1444" s="9">
        <v>72</v>
      </c>
      <c r="S1444" s="9">
        <v>172</v>
      </c>
      <c r="T1444" s="9">
        <v>7169</v>
      </c>
      <c r="U1444" s="9">
        <v>0.38100000000000001</v>
      </c>
      <c r="V1444" s="9">
        <v>0.8821</v>
      </c>
      <c r="W1444" s="9">
        <v>0.87719999999999998</v>
      </c>
      <c r="X1444" s="8"/>
      <c r="Y1444" s="8"/>
      <c r="Z1444" s="8"/>
      <c r="AA1444" s="8"/>
      <c r="AB1444" s="8"/>
      <c r="AC1444" s="8"/>
      <c r="AD1444" s="8"/>
      <c r="AE1444" s="9">
        <v>1</v>
      </c>
      <c r="AF1444" s="9">
        <v>5</v>
      </c>
      <c r="AG1444" s="9">
        <v>3</v>
      </c>
      <c r="AH1444" s="9">
        <v>27</v>
      </c>
      <c r="AI1444" s="9">
        <v>2.6499999999999999E-2</v>
      </c>
      <c r="AJ1444" s="9">
        <v>1.54E-2</v>
      </c>
      <c r="AK1444" s="9">
        <v>3.3E-3</v>
      </c>
      <c r="AL1444" s="8"/>
      <c r="AM1444" s="8"/>
      <c r="AN1444" s="8"/>
      <c r="AO1444" s="8"/>
      <c r="AP1444" s="8"/>
      <c r="AQ1444" s="8"/>
      <c r="AR1444" s="8"/>
      <c r="AT1444" s="6">
        <f t="shared" si="63"/>
        <v>5.75</v>
      </c>
      <c r="AU1444" s="6" t="str">
        <f t="shared" si="64"/>
        <v/>
      </c>
      <c r="AV1444" s="6">
        <f t="shared" si="65"/>
        <v>99.569444444444443</v>
      </c>
      <c r="AW1444" s="7" t="str">
        <f t="shared" si="66"/>
        <v/>
      </c>
      <c r="AX1444" s="6">
        <f t="shared" si="67"/>
        <v>5.4</v>
      </c>
      <c r="AY1444" s="6" t="str">
        <f t="shared" si="68"/>
        <v/>
      </c>
      <c r="BA1444" s="6">
        <f>VLOOKUP(A1444, ALL_AP_DATA!$A$2:$F$3600, 6, FALSE)</f>
        <v>189</v>
      </c>
      <c r="BB1444" s="6">
        <f>VLOOKUP(A1444, projmetadata!$A$2:$D$2036, 4, FALSE)</f>
        <v>6423</v>
      </c>
      <c r="BC1444" s="6" t="e">
        <f t="array" aca="1" ref="BC1444" ca="1">_xludf.IFS(I1444&lt;&gt;0, F1444/I1444, P1444&lt;&gt;0, M1444/P1444, W1444&lt;&gt;0, T1444/W1444, AD1444&lt;&gt;0, AA1444/AD1444, AK1444&lt;&gt;0, AH1444/AK1444, AR1444&lt;&gt;0, AO1444/AR1444, TRUE, 0)</f>
        <v>#NAME?</v>
      </c>
      <c r="BE1444" s="6" t="e">
        <f t="shared" ca="1" si="73"/>
        <v>#NAME?</v>
      </c>
      <c r="BF1444" s="6" t="e">
        <f t="shared" ca="1" si="74"/>
        <v>#NAME?</v>
      </c>
      <c r="BG1444" s="6"/>
      <c r="BH1444" s="6">
        <f>VLOOKUP(A1444, ALL_AP_DATA!$A$2:$D$3600, 3, FALSE)</f>
        <v>80</v>
      </c>
      <c r="BI1444" s="6">
        <f>VLOOKUP(A1444, ALL_AP_DATA!$A$2:$E$3600, 5, FALSE)</f>
        <v>8173</v>
      </c>
      <c r="BJ1444" s="6">
        <f t="shared" si="69"/>
        <v>43.24338624338624</v>
      </c>
      <c r="BK1444" s="6">
        <f t="shared" si="75"/>
        <v>0.42328042328042326</v>
      </c>
    </row>
    <row r="1445" spans="1:63" ht="15.75" customHeight="1" x14ac:dyDescent="0.25">
      <c r="A1445" s="8" t="s">
        <v>1505</v>
      </c>
      <c r="B1445" s="9" t="s">
        <v>1491</v>
      </c>
      <c r="C1445" s="9">
        <v>2</v>
      </c>
      <c r="D1445" s="9">
        <v>8</v>
      </c>
      <c r="E1445" s="9">
        <v>10</v>
      </c>
      <c r="F1445" s="9">
        <v>191</v>
      </c>
      <c r="G1445" s="9">
        <v>3.1699999999999999E-2</v>
      </c>
      <c r="H1445" s="9">
        <v>0.1111</v>
      </c>
      <c r="I1445" s="9">
        <v>3.3000000000000002E-2</v>
      </c>
      <c r="J1445" s="8"/>
      <c r="K1445" s="8"/>
      <c r="L1445" s="8"/>
      <c r="M1445" s="8"/>
      <c r="N1445" s="8"/>
      <c r="O1445" s="8"/>
      <c r="P1445" s="8"/>
      <c r="Q1445" s="9">
        <v>2</v>
      </c>
      <c r="R1445" s="9">
        <v>6</v>
      </c>
      <c r="S1445" s="9">
        <v>23</v>
      </c>
      <c r="T1445" s="9">
        <v>263</v>
      </c>
      <c r="U1445" s="9">
        <v>2.3800000000000002E-2</v>
      </c>
      <c r="V1445" s="9">
        <v>0.25559999999999999</v>
      </c>
      <c r="W1445" s="9">
        <v>4.5400000000000003E-2</v>
      </c>
      <c r="X1445" s="9">
        <v>27</v>
      </c>
      <c r="Y1445" s="9">
        <v>28</v>
      </c>
      <c r="Z1445" s="9">
        <v>23</v>
      </c>
      <c r="AA1445" s="9">
        <v>1125</v>
      </c>
      <c r="AB1445" s="9">
        <v>0.1111</v>
      </c>
      <c r="AC1445" s="9">
        <v>0.25559999999999999</v>
      </c>
      <c r="AD1445" s="9">
        <v>0.19420000000000001</v>
      </c>
      <c r="AE1445" s="9">
        <v>3</v>
      </c>
      <c r="AF1445" s="9">
        <v>10</v>
      </c>
      <c r="AG1445" s="9">
        <v>0</v>
      </c>
      <c r="AH1445" s="9">
        <v>0</v>
      </c>
      <c r="AI1445" s="9">
        <v>3.9699999999999999E-2</v>
      </c>
      <c r="AJ1445" s="9">
        <v>0</v>
      </c>
      <c r="AK1445" s="9">
        <v>0</v>
      </c>
      <c r="AL1445" s="8"/>
      <c r="AM1445" s="8"/>
      <c r="AN1445" s="8"/>
      <c r="AO1445" s="8"/>
      <c r="AP1445" s="8"/>
      <c r="AQ1445" s="8"/>
      <c r="AR1445" s="8"/>
      <c r="AT1445" s="6">
        <f t="shared" si="63"/>
        <v>23.875</v>
      </c>
      <c r="AU1445" s="6" t="str">
        <f t="shared" si="64"/>
        <v/>
      </c>
      <c r="AV1445" s="6">
        <f t="shared" si="65"/>
        <v>43.833333333333336</v>
      </c>
      <c r="AW1445" s="7">
        <f t="shared" si="66"/>
        <v>40.178571428571431</v>
      </c>
      <c r="AX1445" s="6">
        <f t="shared" si="67"/>
        <v>0</v>
      </c>
      <c r="AY1445" s="6" t="str">
        <f t="shared" si="68"/>
        <v/>
      </c>
      <c r="BA1445" s="6">
        <f>VLOOKUP(A1445, ALL_AP_DATA!$A$2:$F$3600, 6, FALSE)</f>
        <v>252</v>
      </c>
      <c r="BB1445" s="6">
        <f>VLOOKUP(A1445, projmetadata!$A$2:$D$2036, 4, FALSE)</f>
        <v>19877</v>
      </c>
      <c r="BC1445" s="6" t="e">
        <f t="array" aca="1" ref="BC1445" ca="1">_xludf.IFS(I1445&lt;&gt;0, F1445/I1445, P1445&lt;&gt;0, M1445/P1445, W1445&lt;&gt;0, T1445/W1445, AD1445&lt;&gt;0, AA1445/AD1445, AK1445&lt;&gt;0, AH1445/AK1445, AR1445&lt;&gt;0, AO1445/AR1445, TRUE, 0)</f>
        <v>#NAME?</v>
      </c>
      <c r="BE1445" s="6" t="e">
        <f t="shared" ca="1" si="73"/>
        <v>#NAME?</v>
      </c>
      <c r="BF1445" s="6" t="e">
        <f t="shared" ca="1" si="74"/>
        <v>#NAME?</v>
      </c>
      <c r="BG1445" s="6"/>
      <c r="BH1445" s="6">
        <f>VLOOKUP(A1445, ALL_AP_DATA!$A$2:$D$3600, 3, FALSE)</f>
        <v>25</v>
      </c>
      <c r="BI1445" s="6">
        <f>VLOOKUP(A1445, ALL_AP_DATA!$A$2:$E$3600, 5, FALSE)</f>
        <v>5794</v>
      </c>
      <c r="BJ1445" s="6">
        <f t="shared" si="69"/>
        <v>22.99206349206349</v>
      </c>
      <c r="BK1445" s="6">
        <f t="shared" si="75"/>
        <v>9.9206349206349201E-2</v>
      </c>
    </row>
    <row r="1446" spans="1:63" ht="15.75" customHeight="1" x14ac:dyDescent="0.25">
      <c r="A1446" s="8" t="s">
        <v>1506</v>
      </c>
      <c r="B1446" s="9" t="s">
        <v>1491</v>
      </c>
      <c r="C1446" s="9">
        <v>4</v>
      </c>
      <c r="D1446" s="9">
        <v>10</v>
      </c>
      <c r="E1446" s="9">
        <v>9</v>
      </c>
      <c r="F1446" s="9">
        <v>207</v>
      </c>
      <c r="G1446" s="9">
        <v>4.8800000000000003E-2</v>
      </c>
      <c r="H1446" s="9">
        <v>0.26469999999999999</v>
      </c>
      <c r="I1446" s="9">
        <v>5.33E-2</v>
      </c>
      <c r="J1446" s="8"/>
      <c r="K1446" s="8"/>
      <c r="L1446" s="8"/>
      <c r="M1446" s="8"/>
      <c r="N1446" s="8"/>
      <c r="O1446" s="8"/>
      <c r="P1446" s="8"/>
      <c r="Q1446" s="9">
        <v>5</v>
      </c>
      <c r="R1446" s="9">
        <v>17</v>
      </c>
      <c r="S1446" s="9">
        <v>23</v>
      </c>
      <c r="T1446" s="9">
        <v>1440</v>
      </c>
      <c r="U1446" s="9">
        <v>8.2900000000000001E-2</v>
      </c>
      <c r="V1446" s="9">
        <v>0.67649999999999999</v>
      </c>
      <c r="W1446" s="9">
        <v>0.37059999999999998</v>
      </c>
      <c r="X1446" s="9">
        <v>20</v>
      </c>
      <c r="Y1446" s="9">
        <v>38</v>
      </c>
      <c r="Z1446" s="9">
        <v>13</v>
      </c>
      <c r="AA1446" s="9">
        <v>472</v>
      </c>
      <c r="AB1446" s="9">
        <v>0.18540000000000001</v>
      </c>
      <c r="AC1446" s="9">
        <v>0.38240000000000002</v>
      </c>
      <c r="AD1446" s="9">
        <v>0.1215</v>
      </c>
      <c r="AE1446" s="9">
        <v>5</v>
      </c>
      <c r="AF1446" s="9">
        <v>32</v>
      </c>
      <c r="AG1446" s="9">
        <v>20</v>
      </c>
      <c r="AH1446" s="9">
        <v>1401</v>
      </c>
      <c r="AI1446" s="9">
        <v>0.15609999999999999</v>
      </c>
      <c r="AJ1446" s="9">
        <v>0.58819999999999995</v>
      </c>
      <c r="AK1446" s="9">
        <v>0.36049999999999999</v>
      </c>
      <c r="AL1446" s="8"/>
      <c r="AM1446" s="8"/>
      <c r="AN1446" s="8"/>
      <c r="AO1446" s="8"/>
      <c r="AP1446" s="8"/>
      <c r="AQ1446" s="8"/>
      <c r="AR1446" s="8"/>
      <c r="AT1446" s="6">
        <f t="shared" si="63"/>
        <v>20.7</v>
      </c>
      <c r="AU1446" s="6" t="str">
        <f t="shared" si="64"/>
        <v/>
      </c>
      <c r="AV1446" s="6">
        <f t="shared" si="65"/>
        <v>84.705882352941174</v>
      </c>
      <c r="AW1446" s="7">
        <f t="shared" si="66"/>
        <v>12.421052631578947</v>
      </c>
      <c r="AX1446" s="6">
        <f t="shared" si="67"/>
        <v>43.78125</v>
      </c>
      <c r="AY1446" s="6" t="str">
        <f t="shared" si="68"/>
        <v/>
      </c>
      <c r="BA1446" s="6">
        <f>VLOOKUP(A1446, ALL_AP_DATA!$A$2:$F$3600, 6, FALSE)</f>
        <v>205</v>
      </c>
      <c r="BB1446" s="6">
        <f>VLOOKUP(A1446, projmetadata!$A$2:$D$2036, 4, FALSE)</f>
        <v>28041</v>
      </c>
      <c r="BC1446" s="6" t="e">
        <f t="array" aca="1" ref="BC1446" ca="1">_xludf.IFS(I1446&lt;&gt;0, F1446/I1446, P1446&lt;&gt;0, M1446/P1446, W1446&lt;&gt;0, T1446/W1446, AD1446&lt;&gt;0, AA1446/AD1446, AK1446&lt;&gt;0, AH1446/AK1446, AR1446&lt;&gt;0, AO1446/AR1446, TRUE, 0)</f>
        <v>#NAME?</v>
      </c>
      <c r="BE1446" s="6" t="e">
        <f t="shared" ca="1" si="73"/>
        <v>#NAME?</v>
      </c>
      <c r="BF1446" s="6" t="e">
        <f t="shared" ca="1" si="74"/>
        <v>#NAME?</v>
      </c>
      <c r="BG1446" s="6"/>
      <c r="BH1446" s="6">
        <f>VLOOKUP(A1446, ALL_AP_DATA!$A$2:$D$3600, 3, FALSE)</f>
        <v>21</v>
      </c>
      <c r="BI1446" s="6">
        <f>VLOOKUP(A1446, ALL_AP_DATA!$A$2:$E$3600, 5, FALSE)</f>
        <v>3886</v>
      </c>
      <c r="BJ1446" s="6">
        <f t="shared" si="69"/>
        <v>18.956097560975611</v>
      </c>
      <c r="BK1446" s="6">
        <f t="shared" si="75"/>
        <v>0.1024390243902439</v>
      </c>
    </row>
    <row r="1447" spans="1:63" ht="15.75" customHeight="1" x14ac:dyDescent="0.25">
      <c r="A1447" s="8" t="s">
        <v>1507</v>
      </c>
      <c r="B1447" s="9" t="s">
        <v>1491</v>
      </c>
      <c r="C1447" s="9">
        <v>5</v>
      </c>
      <c r="D1447" s="9">
        <v>47</v>
      </c>
      <c r="E1447" s="9">
        <v>97</v>
      </c>
      <c r="F1447" s="9">
        <v>6080</v>
      </c>
      <c r="G1447" s="9">
        <v>0.1638</v>
      </c>
      <c r="H1447" s="9">
        <v>0.44700000000000001</v>
      </c>
      <c r="I1447" s="9">
        <v>0.1709</v>
      </c>
      <c r="J1447" s="8"/>
      <c r="K1447" s="8"/>
      <c r="L1447" s="8"/>
      <c r="M1447" s="8"/>
      <c r="N1447" s="8"/>
      <c r="O1447" s="8"/>
      <c r="P1447" s="8"/>
      <c r="Q1447" s="9">
        <v>11</v>
      </c>
      <c r="R1447" s="9">
        <v>42</v>
      </c>
      <c r="S1447" s="9">
        <v>128</v>
      </c>
      <c r="T1447" s="9">
        <v>10203</v>
      </c>
      <c r="U1447" s="9">
        <v>0.14630000000000001</v>
      </c>
      <c r="V1447" s="9">
        <v>0.58989999999999998</v>
      </c>
      <c r="W1447" s="9">
        <v>0.2868</v>
      </c>
      <c r="X1447" s="9">
        <v>15</v>
      </c>
      <c r="Y1447" s="9">
        <v>95</v>
      </c>
      <c r="Z1447" s="9">
        <v>129</v>
      </c>
      <c r="AA1447" s="9">
        <v>5187</v>
      </c>
      <c r="AB1447" s="9">
        <v>0.33100000000000002</v>
      </c>
      <c r="AC1447" s="9">
        <v>0.59450000000000003</v>
      </c>
      <c r="AD1447" s="9">
        <v>0.14580000000000001</v>
      </c>
      <c r="AE1447" s="9">
        <v>8</v>
      </c>
      <c r="AF1447" s="9">
        <v>29</v>
      </c>
      <c r="AG1447" s="9">
        <v>82</v>
      </c>
      <c r="AH1447" s="9">
        <v>3251</v>
      </c>
      <c r="AI1447" s="9">
        <v>0.10100000000000001</v>
      </c>
      <c r="AJ1447" s="9">
        <v>0.37790000000000001</v>
      </c>
      <c r="AK1447" s="9">
        <v>9.1399999999999995E-2</v>
      </c>
      <c r="AL1447" s="8"/>
      <c r="AM1447" s="8"/>
      <c r="AN1447" s="8"/>
      <c r="AO1447" s="8"/>
      <c r="AP1447" s="8"/>
      <c r="AQ1447" s="8"/>
      <c r="AR1447" s="8"/>
      <c r="AT1447" s="6">
        <f t="shared" si="63"/>
        <v>129.36170212765958</v>
      </c>
      <c r="AU1447" s="6" t="str">
        <f t="shared" si="64"/>
        <v/>
      </c>
      <c r="AV1447" s="6">
        <f t="shared" si="65"/>
        <v>242.92857142857142</v>
      </c>
      <c r="AW1447" s="7">
        <f t="shared" si="66"/>
        <v>54.6</v>
      </c>
      <c r="AX1447" s="6">
        <f t="shared" si="67"/>
        <v>112.10344827586206</v>
      </c>
      <c r="AY1447" s="6" t="str">
        <f t="shared" si="68"/>
        <v/>
      </c>
      <c r="BA1447" s="6">
        <f>VLOOKUP(A1447, ALL_AP_DATA!$A$2:$F$3600, 6, FALSE)</f>
        <v>286</v>
      </c>
      <c r="BB1447" s="6">
        <f>VLOOKUP(A1447, projmetadata!$A$2:$D$2036, 4, FALSE)</f>
        <v>43346</v>
      </c>
      <c r="BC1447" s="6" t="e">
        <f t="array" aca="1" ref="BC1447" ca="1">_xludf.IFS(I1447&lt;&gt;0, F1447/I1447, P1447&lt;&gt;0, M1447/P1447, W1447&lt;&gt;0, T1447/W1447, AD1447&lt;&gt;0, AA1447/AD1447, AK1447&lt;&gt;0, AH1447/AK1447, AR1447&lt;&gt;0, AO1447/AR1447, TRUE, 0)</f>
        <v>#NAME?</v>
      </c>
      <c r="BE1447" s="6" t="e">
        <f t="shared" ca="1" si="73"/>
        <v>#NAME?</v>
      </c>
      <c r="BF1447" s="6" t="e">
        <f t="shared" ca="1" si="74"/>
        <v>#NAME?</v>
      </c>
      <c r="BG1447" s="6"/>
      <c r="BH1447" s="6">
        <f>VLOOKUP(A1447, ALL_AP_DATA!$A$2:$D$3600, 3, FALSE)</f>
        <v>93</v>
      </c>
      <c r="BI1447" s="6">
        <f>VLOOKUP(A1447, ALL_AP_DATA!$A$2:$E$3600, 5, FALSE)</f>
        <v>35580</v>
      </c>
      <c r="BJ1447" s="6">
        <f t="shared" si="69"/>
        <v>124.4055944055944</v>
      </c>
      <c r="BK1447" s="6">
        <f t="shared" si="75"/>
        <v>0.32517482517482516</v>
      </c>
    </row>
    <row r="1448" spans="1:63" ht="15.75" customHeight="1" x14ac:dyDescent="0.25">
      <c r="A1448" s="8" t="s">
        <v>1508</v>
      </c>
      <c r="B1448" s="9" t="s">
        <v>1491</v>
      </c>
      <c r="C1448" s="8"/>
      <c r="D1448" s="8"/>
      <c r="E1448" s="8"/>
      <c r="F1448" s="8"/>
      <c r="G1448" s="8"/>
      <c r="H1448" s="8"/>
      <c r="I1448" s="8"/>
      <c r="J1448" s="8"/>
      <c r="K1448" s="8"/>
      <c r="L1448" s="8"/>
      <c r="M1448" s="8"/>
      <c r="N1448" s="8"/>
      <c r="O1448" s="8"/>
      <c r="P1448" s="8"/>
      <c r="Q1448" s="9">
        <v>7</v>
      </c>
      <c r="R1448" s="9">
        <v>46</v>
      </c>
      <c r="S1448" s="9">
        <v>84</v>
      </c>
      <c r="T1448" s="9">
        <v>143347</v>
      </c>
      <c r="U1448" s="9">
        <v>0.25140000000000001</v>
      </c>
      <c r="V1448" s="9">
        <v>0.67200000000000004</v>
      </c>
      <c r="W1448" s="9">
        <v>0.97489999999999999</v>
      </c>
      <c r="X1448" s="9">
        <v>12</v>
      </c>
      <c r="Y1448" s="9">
        <v>55</v>
      </c>
      <c r="Z1448" s="9">
        <v>32</v>
      </c>
      <c r="AA1448" s="9">
        <v>1764</v>
      </c>
      <c r="AB1448" s="9">
        <v>0.30049999999999999</v>
      </c>
      <c r="AC1448" s="9">
        <v>0.25600000000000001</v>
      </c>
      <c r="AD1448" s="9">
        <v>1.2E-2</v>
      </c>
      <c r="AE1448" s="8"/>
      <c r="AF1448" s="8"/>
      <c r="AG1448" s="8"/>
      <c r="AH1448" s="8"/>
      <c r="AI1448" s="8"/>
      <c r="AJ1448" s="8"/>
      <c r="AK1448" s="8"/>
      <c r="AL1448" s="8"/>
      <c r="AM1448" s="8"/>
      <c r="AN1448" s="8"/>
      <c r="AO1448" s="8"/>
      <c r="AP1448" s="8"/>
      <c r="AQ1448" s="8"/>
      <c r="AR1448" s="8"/>
      <c r="AT1448" s="6" t="str">
        <f t="shared" si="63"/>
        <v/>
      </c>
      <c r="AU1448" s="6" t="str">
        <f t="shared" si="64"/>
        <v/>
      </c>
      <c r="AV1448" s="6">
        <f t="shared" si="65"/>
        <v>3116.2391304347825</v>
      </c>
      <c r="AW1448" s="7">
        <f t="shared" si="66"/>
        <v>32.072727272727271</v>
      </c>
      <c r="AX1448" s="6" t="str">
        <f t="shared" si="67"/>
        <v/>
      </c>
      <c r="AY1448" s="6" t="str">
        <f t="shared" si="68"/>
        <v/>
      </c>
      <c r="BA1448" s="6">
        <f>VLOOKUP(A1448, ALL_AP_DATA!$A$2:$F$3600, 6, FALSE)</f>
        <v>183</v>
      </c>
      <c r="BB1448" s="6">
        <f>VLOOKUP(A1448, projmetadata!$A$2:$D$2036, 4, FALSE)</f>
        <v>14228</v>
      </c>
      <c r="BC1448" s="6" t="e">
        <f t="array" aca="1" ref="BC1448" ca="1">_xludf.IFS(I1448&lt;&gt;0, F1448/I1448, P1448&lt;&gt;0, M1448/P1448, W1448&lt;&gt;0, T1448/W1448, AD1448&lt;&gt;0, AA1448/AD1448, AK1448&lt;&gt;0, AH1448/AK1448, AR1448&lt;&gt;0, AO1448/AR1448, TRUE, 0)</f>
        <v>#NAME?</v>
      </c>
      <c r="BE1448" s="6" t="e">
        <f t="shared" ca="1" si="73"/>
        <v>#NAME?</v>
      </c>
      <c r="BF1448" s="6" t="e">
        <f t="shared" ca="1" si="74"/>
        <v>#NAME?</v>
      </c>
      <c r="BG1448" s="6"/>
      <c r="BH1448" s="6">
        <f>VLOOKUP(A1448, ALL_AP_DATA!$A$2:$D$3600, 3, FALSE)</f>
        <v>48</v>
      </c>
      <c r="BI1448" s="6">
        <f>VLOOKUP(A1448, ALL_AP_DATA!$A$2:$E$3600, 5, FALSE)</f>
        <v>147038</v>
      </c>
      <c r="BJ1448" s="6">
        <f t="shared" si="69"/>
        <v>803.48633879781426</v>
      </c>
      <c r="BK1448" s="6">
        <f t="shared" si="75"/>
        <v>0.26229508196721313</v>
      </c>
    </row>
    <row r="1449" spans="1:63" ht="15.75" customHeight="1" x14ac:dyDescent="0.25">
      <c r="A1449" s="8" t="s">
        <v>1509</v>
      </c>
      <c r="B1449" s="9" t="s">
        <v>1491</v>
      </c>
      <c r="C1449" s="9">
        <v>1</v>
      </c>
      <c r="D1449" s="9">
        <v>2</v>
      </c>
      <c r="E1449" s="9">
        <v>27</v>
      </c>
      <c r="F1449" s="9">
        <v>613</v>
      </c>
      <c r="G1449" s="9">
        <v>6.6E-3</v>
      </c>
      <c r="H1449" s="9">
        <v>8.7900000000000006E-2</v>
      </c>
      <c r="I1449" s="9">
        <v>4.1999999999999997E-3</v>
      </c>
      <c r="J1449" s="9">
        <v>1</v>
      </c>
      <c r="K1449" s="9">
        <v>9</v>
      </c>
      <c r="L1449" s="9">
        <v>73</v>
      </c>
      <c r="M1449" s="9">
        <v>7096</v>
      </c>
      <c r="N1449" s="9">
        <v>2.9499999999999998E-2</v>
      </c>
      <c r="O1449" s="9">
        <v>0.23780000000000001</v>
      </c>
      <c r="P1449" s="9">
        <v>4.87E-2</v>
      </c>
      <c r="Q1449" s="9">
        <v>19</v>
      </c>
      <c r="R1449" s="9">
        <v>119</v>
      </c>
      <c r="S1449" s="9">
        <v>282</v>
      </c>
      <c r="T1449" s="9">
        <v>111230</v>
      </c>
      <c r="U1449" s="9">
        <v>0.39019999999999999</v>
      </c>
      <c r="V1449" s="9">
        <v>0.91859999999999997</v>
      </c>
      <c r="W1449" s="9">
        <v>0.76380000000000003</v>
      </c>
      <c r="X1449" s="9">
        <v>3</v>
      </c>
      <c r="Y1449" s="9">
        <v>16</v>
      </c>
      <c r="Z1449" s="9">
        <v>79</v>
      </c>
      <c r="AA1449" s="9">
        <v>5969</v>
      </c>
      <c r="AB1449" s="9">
        <v>5.2499999999999998E-2</v>
      </c>
      <c r="AC1449" s="9">
        <v>0.25729999999999997</v>
      </c>
      <c r="AD1449" s="9">
        <v>4.1000000000000002E-2</v>
      </c>
      <c r="AE1449" s="8"/>
      <c r="AF1449" s="8"/>
      <c r="AG1449" s="8"/>
      <c r="AH1449" s="8"/>
      <c r="AI1449" s="8"/>
      <c r="AJ1449" s="8"/>
      <c r="AK1449" s="8"/>
      <c r="AL1449" s="8"/>
      <c r="AM1449" s="8"/>
      <c r="AN1449" s="8"/>
      <c r="AO1449" s="8"/>
      <c r="AP1449" s="8"/>
      <c r="AQ1449" s="8"/>
      <c r="AR1449" s="8"/>
      <c r="AT1449" s="6">
        <f t="shared" si="63"/>
        <v>306.5</v>
      </c>
      <c r="AU1449" s="6">
        <f t="shared" si="64"/>
        <v>788.44444444444446</v>
      </c>
      <c r="AV1449" s="6">
        <f t="shared" si="65"/>
        <v>934.70588235294122</v>
      </c>
      <c r="AW1449" s="7">
        <f t="shared" si="66"/>
        <v>373.0625</v>
      </c>
      <c r="AX1449" s="6" t="str">
        <f t="shared" si="67"/>
        <v/>
      </c>
      <c r="AY1449" s="6" t="str">
        <f t="shared" si="68"/>
        <v/>
      </c>
      <c r="BA1449" s="6">
        <f>VLOOKUP(A1449, ALL_AP_DATA!$A$2:$F$3600, 6, FALSE)</f>
        <v>305</v>
      </c>
      <c r="BB1449" s="6">
        <f>VLOOKUP(A1449, projmetadata!$A$2:$D$2036, 4, FALSE)</f>
        <v>8765</v>
      </c>
      <c r="BC1449" s="6" t="e">
        <f t="array" aca="1" ref="BC1449" ca="1">_xludf.IFS(I1449&lt;&gt;0, F1449/I1449, P1449&lt;&gt;0, M1449/P1449, W1449&lt;&gt;0, T1449/W1449, AD1449&lt;&gt;0, AA1449/AD1449, AK1449&lt;&gt;0, AH1449/AK1449, AR1449&lt;&gt;0, AO1449/AR1449, TRUE, 0)</f>
        <v>#NAME?</v>
      </c>
      <c r="BE1449" s="6" t="e">
        <f t="shared" ca="1" si="73"/>
        <v>#NAME?</v>
      </c>
      <c r="BF1449" s="6" t="e">
        <f t="shared" ca="1" si="74"/>
        <v>#NAME?</v>
      </c>
      <c r="BG1449" s="6"/>
      <c r="BH1449" s="6">
        <f>VLOOKUP(A1449, ALL_AP_DATA!$A$2:$D$3600, 3, FALSE)</f>
        <v>121</v>
      </c>
      <c r="BI1449" s="6">
        <f>VLOOKUP(A1449, ALL_AP_DATA!$A$2:$E$3600, 5, FALSE)</f>
        <v>145631</v>
      </c>
      <c r="BJ1449" s="6">
        <f t="shared" si="69"/>
        <v>477.47868852459015</v>
      </c>
      <c r="BK1449" s="6">
        <f t="shared" si="75"/>
        <v>0.39672131147540984</v>
      </c>
    </row>
    <row r="1450" spans="1:63" ht="15.75" customHeight="1" x14ac:dyDescent="0.25">
      <c r="A1450" s="8" t="s">
        <v>1510</v>
      </c>
      <c r="B1450" s="9" t="s">
        <v>1491</v>
      </c>
      <c r="C1450" s="9">
        <v>1</v>
      </c>
      <c r="D1450" s="9">
        <v>2</v>
      </c>
      <c r="E1450" s="9">
        <v>24</v>
      </c>
      <c r="F1450" s="9">
        <v>163</v>
      </c>
      <c r="G1450" s="9">
        <v>1.03E-2</v>
      </c>
      <c r="H1450" s="9">
        <v>7.9200000000000007E-2</v>
      </c>
      <c r="I1450" s="9">
        <v>1.34E-2</v>
      </c>
      <c r="J1450" s="9">
        <v>1</v>
      </c>
      <c r="K1450" s="9">
        <v>12</v>
      </c>
      <c r="L1450" s="9">
        <v>99</v>
      </c>
      <c r="M1450" s="9">
        <v>2223</v>
      </c>
      <c r="N1450" s="9">
        <v>6.1499999999999999E-2</v>
      </c>
      <c r="O1450" s="9">
        <v>0.32669999999999999</v>
      </c>
      <c r="P1450" s="9">
        <v>0.18229999999999999</v>
      </c>
      <c r="Q1450" s="9">
        <v>20</v>
      </c>
      <c r="R1450" s="9">
        <v>69</v>
      </c>
      <c r="S1450" s="9">
        <v>266</v>
      </c>
      <c r="T1450" s="9">
        <v>7827</v>
      </c>
      <c r="U1450" s="9">
        <v>0.3538</v>
      </c>
      <c r="V1450" s="9">
        <v>0.87790000000000001</v>
      </c>
      <c r="W1450" s="9">
        <v>0.64170000000000005</v>
      </c>
      <c r="X1450" s="9">
        <v>9</v>
      </c>
      <c r="Y1450" s="9">
        <v>69</v>
      </c>
      <c r="Z1450" s="9">
        <v>156</v>
      </c>
      <c r="AA1450" s="9">
        <v>4202</v>
      </c>
      <c r="AB1450" s="9">
        <v>0.3538</v>
      </c>
      <c r="AC1450" s="9">
        <v>0.51490000000000002</v>
      </c>
      <c r="AD1450" s="9">
        <v>0.34449999999999997</v>
      </c>
      <c r="AE1450" s="9">
        <v>1</v>
      </c>
      <c r="AF1450" s="9">
        <v>14</v>
      </c>
      <c r="AG1450" s="9">
        <v>73</v>
      </c>
      <c r="AH1450" s="9">
        <v>1370</v>
      </c>
      <c r="AI1450" s="9">
        <v>7.1800000000000003E-2</v>
      </c>
      <c r="AJ1450" s="9">
        <v>0.2409</v>
      </c>
      <c r="AK1450" s="9">
        <v>0.1123</v>
      </c>
      <c r="AL1450" s="8"/>
      <c r="AM1450" s="8"/>
      <c r="AN1450" s="8"/>
      <c r="AO1450" s="8"/>
      <c r="AP1450" s="8"/>
      <c r="AQ1450" s="8"/>
      <c r="AR1450" s="8"/>
      <c r="AT1450" s="6">
        <f t="shared" si="63"/>
        <v>81.5</v>
      </c>
      <c r="AU1450" s="6">
        <f t="shared" si="64"/>
        <v>185.25</v>
      </c>
      <c r="AV1450" s="6">
        <f t="shared" si="65"/>
        <v>113.43478260869566</v>
      </c>
      <c r="AW1450" s="7">
        <f t="shared" si="66"/>
        <v>60.89855072463768</v>
      </c>
      <c r="AX1450" s="6">
        <f t="shared" si="67"/>
        <v>97.857142857142861</v>
      </c>
      <c r="AY1450" s="6" t="str">
        <f t="shared" si="68"/>
        <v/>
      </c>
      <c r="BA1450" s="6">
        <f>VLOOKUP(A1450, ALL_AP_DATA!$A$2:$F$3600, 6, FALSE)</f>
        <v>195</v>
      </c>
      <c r="BB1450" s="6">
        <f>VLOOKUP(A1450, projmetadata!$A$2:$D$2036, 4, FALSE)</f>
        <v>11289</v>
      </c>
      <c r="BC1450" s="6" t="e">
        <f t="array" aca="1" ref="BC1450" ca="1">_xludf.IFS(I1450&lt;&gt;0, F1450/I1450, P1450&lt;&gt;0, M1450/P1450, W1450&lt;&gt;0, T1450/W1450, AD1450&lt;&gt;0, AA1450/AD1450, AK1450&lt;&gt;0, AH1450/AK1450, AR1450&lt;&gt;0, AO1450/AR1450, TRUE, 0)</f>
        <v>#NAME?</v>
      </c>
      <c r="BE1450" s="6" t="e">
        <f t="shared" ca="1" si="73"/>
        <v>#NAME?</v>
      </c>
      <c r="BF1450" s="6" t="e">
        <f t="shared" ca="1" si="74"/>
        <v>#NAME?</v>
      </c>
      <c r="BG1450" s="6"/>
      <c r="BH1450" s="6">
        <f>VLOOKUP(A1450, ALL_AP_DATA!$A$2:$D$3600, 3, FALSE)</f>
        <v>81</v>
      </c>
      <c r="BI1450" s="6">
        <f>VLOOKUP(A1450, ALL_AP_DATA!$A$2:$E$3600, 5, FALSE)</f>
        <v>12197</v>
      </c>
      <c r="BJ1450" s="6">
        <f t="shared" si="69"/>
        <v>62.54871794871795</v>
      </c>
      <c r="BK1450" s="6">
        <f t="shared" si="75"/>
        <v>0.41538461538461541</v>
      </c>
    </row>
    <row r="1451" spans="1:63" ht="15.75" customHeight="1" x14ac:dyDescent="0.25">
      <c r="A1451" s="8" t="s">
        <v>1511</v>
      </c>
      <c r="B1451" s="9" t="s">
        <v>1491</v>
      </c>
      <c r="C1451" s="9">
        <v>10</v>
      </c>
      <c r="D1451" s="9">
        <v>28</v>
      </c>
      <c r="E1451" s="9">
        <v>93</v>
      </c>
      <c r="F1451" s="9">
        <v>3203</v>
      </c>
      <c r="G1451" s="9">
        <v>5.6800000000000003E-2</v>
      </c>
      <c r="H1451" s="9">
        <v>0.2031</v>
      </c>
      <c r="I1451" s="9">
        <v>4.6100000000000002E-2</v>
      </c>
      <c r="J1451" s="8"/>
      <c r="K1451" s="8"/>
      <c r="L1451" s="8"/>
      <c r="M1451" s="8"/>
      <c r="N1451" s="8"/>
      <c r="O1451" s="8"/>
      <c r="P1451" s="8"/>
      <c r="Q1451" s="9">
        <v>28</v>
      </c>
      <c r="R1451" s="9">
        <v>110</v>
      </c>
      <c r="S1451" s="9">
        <v>337</v>
      </c>
      <c r="T1451" s="9">
        <v>62512</v>
      </c>
      <c r="U1451" s="9">
        <v>0.22309999999999999</v>
      </c>
      <c r="V1451" s="9">
        <v>0.73580000000000001</v>
      </c>
      <c r="W1451" s="9">
        <v>0.89929999999999999</v>
      </c>
      <c r="X1451" s="9">
        <v>20</v>
      </c>
      <c r="Y1451" s="9">
        <v>63</v>
      </c>
      <c r="Z1451" s="9">
        <v>125</v>
      </c>
      <c r="AA1451" s="9">
        <v>4846</v>
      </c>
      <c r="AB1451" s="9">
        <v>0.1278</v>
      </c>
      <c r="AC1451" s="9">
        <v>0.27289999999999998</v>
      </c>
      <c r="AD1451" s="9">
        <v>6.9699999999999998E-2</v>
      </c>
      <c r="AE1451" s="9">
        <v>5</v>
      </c>
      <c r="AF1451" s="9">
        <v>29</v>
      </c>
      <c r="AG1451" s="9">
        <v>72</v>
      </c>
      <c r="AH1451" s="9">
        <v>2642</v>
      </c>
      <c r="AI1451" s="9">
        <v>5.8799999999999998E-2</v>
      </c>
      <c r="AJ1451" s="9">
        <v>0.15720000000000001</v>
      </c>
      <c r="AK1451" s="9">
        <v>3.7999999999999999E-2</v>
      </c>
      <c r="AL1451" s="8"/>
      <c r="AM1451" s="8"/>
      <c r="AN1451" s="8"/>
      <c r="AO1451" s="8"/>
      <c r="AP1451" s="8"/>
      <c r="AQ1451" s="8"/>
      <c r="AR1451" s="8"/>
      <c r="AT1451" s="6">
        <f t="shared" si="63"/>
        <v>114.39285714285714</v>
      </c>
      <c r="AU1451" s="6" t="str">
        <f t="shared" si="64"/>
        <v/>
      </c>
      <c r="AV1451" s="6">
        <f t="shared" si="65"/>
        <v>568.29090909090905</v>
      </c>
      <c r="AW1451" s="7">
        <f t="shared" si="66"/>
        <v>76.920634920634924</v>
      </c>
      <c r="AX1451" s="6">
        <f t="shared" si="67"/>
        <v>91.103448275862064</v>
      </c>
      <c r="AY1451" s="6" t="str">
        <f t="shared" si="68"/>
        <v/>
      </c>
      <c r="BA1451" s="6">
        <f>VLOOKUP(A1451, ALL_AP_DATA!$A$2:$F$3600, 6, FALSE)</f>
        <v>493</v>
      </c>
      <c r="BB1451" s="6">
        <f>VLOOKUP(A1451, projmetadata!$A$2:$D$2036, 4, FALSE)</f>
        <v>59816</v>
      </c>
      <c r="BC1451" s="6" t="e">
        <f t="array" aca="1" ref="BC1451" ca="1">_xludf.IFS(I1451&lt;&gt;0, F1451/I1451, P1451&lt;&gt;0, M1451/P1451, W1451&lt;&gt;0, T1451/W1451, AD1451&lt;&gt;0, AA1451/AD1451, AK1451&lt;&gt;0, AH1451/AK1451, AR1451&lt;&gt;0, AO1451/AR1451, TRUE, 0)</f>
        <v>#NAME?</v>
      </c>
      <c r="BE1451" s="6" t="e">
        <f t="shared" ca="1" si="73"/>
        <v>#NAME?</v>
      </c>
      <c r="BF1451" s="6" t="e">
        <f t="shared" ca="1" si="74"/>
        <v>#NAME?</v>
      </c>
      <c r="BG1451" s="6"/>
      <c r="BH1451" s="6">
        <f>VLOOKUP(A1451, ALL_AP_DATA!$A$2:$D$3600, 3, FALSE)</f>
        <v>149</v>
      </c>
      <c r="BI1451" s="6">
        <f>VLOOKUP(A1451, ALL_AP_DATA!$A$2:$E$3600, 5, FALSE)</f>
        <v>69514</v>
      </c>
      <c r="BJ1451" s="6">
        <f t="shared" si="69"/>
        <v>141.00202839756594</v>
      </c>
      <c r="BK1451" s="6">
        <f t="shared" si="75"/>
        <v>0.30223123732251522</v>
      </c>
    </row>
    <row r="1452" spans="1:63" ht="15.75" customHeight="1" x14ac:dyDescent="0.25">
      <c r="A1452" s="8" t="s">
        <v>1512</v>
      </c>
      <c r="B1452" s="9" t="s">
        <v>1491</v>
      </c>
      <c r="C1452" s="9">
        <v>3</v>
      </c>
      <c r="D1452" s="9">
        <v>16</v>
      </c>
      <c r="E1452" s="9">
        <v>3</v>
      </c>
      <c r="F1452" s="9">
        <v>105</v>
      </c>
      <c r="G1452" s="9">
        <v>8.5999999999999993E-2</v>
      </c>
      <c r="H1452" s="9">
        <v>3.7499999999999999E-2</v>
      </c>
      <c r="I1452" s="9">
        <v>1.67E-2</v>
      </c>
      <c r="J1452" s="8"/>
      <c r="K1452" s="8"/>
      <c r="L1452" s="8"/>
      <c r="M1452" s="8"/>
      <c r="N1452" s="8"/>
      <c r="O1452" s="8"/>
      <c r="P1452" s="8"/>
      <c r="Q1452" s="9">
        <v>7</v>
      </c>
      <c r="R1452" s="9">
        <v>34</v>
      </c>
      <c r="S1452" s="9">
        <v>63</v>
      </c>
      <c r="T1452" s="9">
        <v>3684</v>
      </c>
      <c r="U1452" s="9">
        <v>0.18279999999999999</v>
      </c>
      <c r="V1452" s="9">
        <v>0.78749999999999998</v>
      </c>
      <c r="W1452" s="9">
        <v>0.58709999999999996</v>
      </c>
      <c r="X1452" s="9">
        <v>15</v>
      </c>
      <c r="Y1452" s="9">
        <v>77</v>
      </c>
      <c r="Z1452" s="9">
        <v>40</v>
      </c>
      <c r="AA1452" s="9">
        <v>2212</v>
      </c>
      <c r="AB1452" s="9">
        <v>0.41399999999999998</v>
      </c>
      <c r="AC1452" s="9">
        <v>0.5</v>
      </c>
      <c r="AD1452" s="9">
        <v>0.35249999999999998</v>
      </c>
      <c r="AE1452" s="9">
        <v>3</v>
      </c>
      <c r="AF1452" s="9">
        <v>15</v>
      </c>
      <c r="AG1452" s="9">
        <v>9</v>
      </c>
      <c r="AH1452" s="9">
        <v>723</v>
      </c>
      <c r="AI1452" s="9">
        <v>8.0600000000000005E-2</v>
      </c>
      <c r="AJ1452" s="9">
        <v>0.1125</v>
      </c>
      <c r="AK1452" s="9">
        <v>0.1152</v>
      </c>
      <c r="AL1452" s="8"/>
      <c r="AM1452" s="8"/>
      <c r="AN1452" s="8"/>
      <c r="AO1452" s="8"/>
      <c r="AP1452" s="8"/>
      <c r="AQ1452" s="8"/>
      <c r="AR1452" s="8"/>
      <c r="AT1452" s="6">
        <f t="shared" si="63"/>
        <v>6.5625</v>
      </c>
      <c r="AU1452" s="6" t="str">
        <f t="shared" si="64"/>
        <v/>
      </c>
      <c r="AV1452" s="6">
        <f t="shared" si="65"/>
        <v>108.35294117647059</v>
      </c>
      <c r="AW1452" s="7">
        <f t="shared" si="66"/>
        <v>28.727272727272727</v>
      </c>
      <c r="AX1452" s="6">
        <f t="shared" si="67"/>
        <v>48.2</v>
      </c>
      <c r="AY1452" s="6" t="str">
        <f t="shared" si="68"/>
        <v/>
      </c>
      <c r="BA1452" s="6">
        <f>VLOOKUP(A1452, ALL_AP_DATA!$A$2:$F$3600, 6, FALSE)</f>
        <v>186</v>
      </c>
      <c r="BB1452" s="6">
        <f>VLOOKUP(A1452, projmetadata!$A$2:$D$2036, 4, FALSE)</f>
        <v>14490</v>
      </c>
      <c r="BC1452" s="6" t="e">
        <f t="array" aca="1" ref="BC1452" ca="1">_xludf.IFS(I1452&lt;&gt;0, F1452/I1452, P1452&lt;&gt;0, M1452/P1452, W1452&lt;&gt;0, T1452/W1452, AD1452&lt;&gt;0, AA1452/AD1452, AK1452&lt;&gt;0, AH1452/AK1452, AR1452&lt;&gt;0, AO1452/AR1452, TRUE, 0)</f>
        <v>#NAME?</v>
      </c>
      <c r="BE1452" s="6" t="e">
        <f t="shared" ca="1" si="73"/>
        <v>#NAME?</v>
      </c>
      <c r="BF1452" s="6" t="e">
        <f t="shared" ca="1" si="74"/>
        <v>#NAME?</v>
      </c>
      <c r="BG1452" s="6"/>
      <c r="BH1452" s="6">
        <f>VLOOKUP(A1452, ALL_AP_DATA!$A$2:$D$3600, 3, FALSE)</f>
        <v>54</v>
      </c>
      <c r="BI1452" s="6">
        <f>VLOOKUP(A1452, ALL_AP_DATA!$A$2:$E$3600, 5, FALSE)</f>
        <v>6275</v>
      </c>
      <c r="BJ1452" s="6">
        <f t="shared" si="69"/>
        <v>33.736559139784944</v>
      </c>
      <c r="BK1452" s="6">
        <f t="shared" si="75"/>
        <v>0.29032258064516131</v>
      </c>
    </row>
    <row r="1453" spans="1:63" ht="15.75" customHeight="1" x14ac:dyDescent="0.25">
      <c r="A1453" s="8" t="s">
        <v>1513</v>
      </c>
      <c r="B1453" s="9" t="s">
        <v>1491</v>
      </c>
      <c r="C1453" s="9">
        <v>34</v>
      </c>
      <c r="D1453" s="9">
        <v>215</v>
      </c>
      <c r="E1453" s="9">
        <v>568</v>
      </c>
      <c r="F1453" s="9">
        <v>33388</v>
      </c>
      <c r="G1453" s="9">
        <v>1.8499999999999999E-2</v>
      </c>
      <c r="H1453" s="9">
        <v>0.1105</v>
      </c>
      <c r="I1453" s="9">
        <v>2.4500000000000001E-2</v>
      </c>
      <c r="J1453" s="9">
        <v>5</v>
      </c>
      <c r="K1453" s="9">
        <v>37</v>
      </c>
      <c r="L1453" s="9">
        <v>554</v>
      </c>
      <c r="M1453" s="9">
        <v>26717</v>
      </c>
      <c r="N1453" s="9">
        <v>3.2000000000000002E-3</v>
      </c>
      <c r="O1453" s="9">
        <v>0.10780000000000001</v>
      </c>
      <c r="P1453" s="9">
        <v>1.9599999999999999E-2</v>
      </c>
      <c r="Q1453" s="9">
        <v>667</v>
      </c>
      <c r="R1453" s="9">
        <v>3673</v>
      </c>
      <c r="S1453" s="9">
        <v>4654</v>
      </c>
      <c r="T1453" s="9">
        <v>991180</v>
      </c>
      <c r="U1453" s="9">
        <v>0.31630000000000003</v>
      </c>
      <c r="V1453" s="9">
        <v>0.90539999999999998</v>
      </c>
      <c r="W1453" s="9">
        <v>0.72609999999999997</v>
      </c>
      <c r="X1453" s="9">
        <v>434</v>
      </c>
      <c r="Y1453" s="9">
        <v>2206</v>
      </c>
      <c r="Z1453" s="9">
        <v>967</v>
      </c>
      <c r="AA1453" s="9">
        <v>79062</v>
      </c>
      <c r="AB1453" s="9">
        <v>0.19</v>
      </c>
      <c r="AC1453" s="9">
        <v>0.18809999999999999</v>
      </c>
      <c r="AD1453" s="9">
        <v>5.79E-2</v>
      </c>
      <c r="AE1453" s="9">
        <v>26</v>
      </c>
      <c r="AF1453" s="9">
        <v>198</v>
      </c>
      <c r="AG1453" s="9">
        <v>516</v>
      </c>
      <c r="AH1453" s="9">
        <v>31511</v>
      </c>
      <c r="AI1453" s="9">
        <v>1.7000000000000001E-2</v>
      </c>
      <c r="AJ1453" s="9">
        <v>0.1004</v>
      </c>
      <c r="AK1453" s="9">
        <v>2.3099999999999999E-2</v>
      </c>
      <c r="AL1453" s="9">
        <v>1</v>
      </c>
      <c r="AM1453" s="9">
        <v>56</v>
      </c>
      <c r="AN1453" s="9">
        <v>910</v>
      </c>
      <c r="AO1453" s="9">
        <v>44567</v>
      </c>
      <c r="AP1453" s="9">
        <v>4.7999999999999996E-3</v>
      </c>
      <c r="AQ1453" s="9">
        <v>0.17699999999999999</v>
      </c>
      <c r="AR1453" s="9">
        <v>3.2599999999999997E-2</v>
      </c>
      <c r="AT1453" s="6">
        <f t="shared" si="63"/>
        <v>155.29302325581395</v>
      </c>
      <c r="AU1453" s="6">
        <f t="shared" si="64"/>
        <v>722.08108108108104</v>
      </c>
      <c r="AV1453" s="6">
        <f t="shared" si="65"/>
        <v>269.85570378437245</v>
      </c>
      <c r="AW1453" s="7">
        <f t="shared" si="66"/>
        <v>35.839528558476879</v>
      </c>
      <c r="AX1453" s="6">
        <f t="shared" si="67"/>
        <v>159.14646464646464</v>
      </c>
      <c r="AY1453" s="6">
        <f t="shared" si="68"/>
        <v>795.83928571428567</v>
      </c>
      <c r="BA1453" s="6">
        <f>VLOOKUP(A1453, ALL_AP_DATA!$A$2:$F$3600, 6, FALSE)</f>
        <v>11613</v>
      </c>
      <c r="BB1453" s="6">
        <f>VLOOKUP(A1453, projmetadata!$A$2:$D$2036, 4, FALSE)</f>
        <v>537713</v>
      </c>
      <c r="BC1453" s="6" t="e">
        <f t="array" aca="1" ref="BC1453" ca="1">_xludf.IFS(I1453&lt;&gt;0, F1453/I1453, P1453&lt;&gt;0, M1453/P1453, W1453&lt;&gt;0, T1453/W1453, AD1453&lt;&gt;0, AA1453/AD1453, AK1453&lt;&gt;0, AH1453/AK1453, AR1453&lt;&gt;0, AO1453/AR1453, TRUE, 0)</f>
        <v>#NAME?</v>
      </c>
      <c r="BE1453" s="6" t="e">
        <f t="shared" ca="1" si="73"/>
        <v>#NAME?</v>
      </c>
      <c r="BF1453" s="6" t="e">
        <f t="shared" ca="1" si="74"/>
        <v>#NAME?</v>
      </c>
      <c r="BG1453" s="6"/>
      <c r="BH1453" s="6">
        <f>VLOOKUP(A1453, ALL_AP_DATA!$A$2:$D$3600, 3, FALSE)</f>
        <v>3996</v>
      </c>
      <c r="BI1453" s="6">
        <f>VLOOKUP(A1453, ALL_AP_DATA!$A$2:$E$3600, 5, FALSE)</f>
        <v>1365163</v>
      </c>
      <c r="BJ1453" s="6">
        <f t="shared" si="69"/>
        <v>117.55472315508482</v>
      </c>
      <c r="BK1453" s="6">
        <f t="shared" si="75"/>
        <v>0.34409713252389562</v>
      </c>
    </row>
    <row r="1454" spans="1:63" ht="15.75" customHeight="1" x14ac:dyDescent="0.25">
      <c r="A1454" s="8" t="s">
        <v>1514</v>
      </c>
      <c r="B1454" s="9" t="s">
        <v>1491</v>
      </c>
      <c r="C1454" s="9">
        <v>9</v>
      </c>
      <c r="D1454" s="9">
        <v>27</v>
      </c>
      <c r="E1454" s="9">
        <v>125</v>
      </c>
      <c r="F1454" s="9">
        <v>7785</v>
      </c>
      <c r="G1454" s="9">
        <v>1.9E-2</v>
      </c>
      <c r="H1454" s="9">
        <v>0.18490000000000001</v>
      </c>
      <c r="I1454" s="9">
        <v>2.4299999999999999E-2</v>
      </c>
      <c r="J1454" s="9">
        <v>2</v>
      </c>
      <c r="K1454" s="9">
        <v>23</v>
      </c>
      <c r="L1454" s="9">
        <v>154</v>
      </c>
      <c r="M1454" s="9">
        <v>7933</v>
      </c>
      <c r="N1454" s="9">
        <v>1.6199999999999999E-2</v>
      </c>
      <c r="O1454" s="9">
        <v>0.2278</v>
      </c>
      <c r="P1454" s="9">
        <v>2.4799999999999999E-2</v>
      </c>
      <c r="Q1454" s="9">
        <v>107</v>
      </c>
      <c r="R1454" s="9">
        <v>587</v>
      </c>
      <c r="S1454" s="9">
        <v>610</v>
      </c>
      <c r="T1454" s="9">
        <v>109160</v>
      </c>
      <c r="U1454" s="9">
        <v>0.41370000000000001</v>
      </c>
      <c r="V1454" s="9">
        <v>0.90239999999999998</v>
      </c>
      <c r="W1454" s="9">
        <v>0.34100000000000003</v>
      </c>
      <c r="X1454" s="9">
        <v>34</v>
      </c>
      <c r="Y1454" s="9">
        <v>257</v>
      </c>
      <c r="Z1454" s="9">
        <v>278</v>
      </c>
      <c r="AA1454" s="9">
        <v>41833</v>
      </c>
      <c r="AB1454" s="9">
        <v>0.18110000000000001</v>
      </c>
      <c r="AC1454" s="9">
        <v>0.41120000000000001</v>
      </c>
      <c r="AD1454" s="9">
        <v>0.13070000000000001</v>
      </c>
      <c r="AE1454" s="9">
        <v>8</v>
      </c>
      <c r="AF1454" s="9">
        <v>25</v>
      </c>
      <c r="AG1454" s="9">
        <v>143</v>
      </c>
      <c r="AH1454" s="9">
        <v>9450</v>
      </c>
      <c r="AI1454" s="9">
        <v>1.7600000000000001E-2</v>
      </c>
      <c r="AJ1454" s="9">
        <v>0.21149999999999999</v>
      </c>
      <c r="AK1454" s="9">
        <v>2.9499999999999998E-2</v>
      </c>
      <c r="AL1454" s="9">
        <v>1</v>
      </c>
      <c r="AM1454" s="9">
        <v>34</v>
      </c>
      <c r="AN1454" s="9">
        <v>172</v>
      </c>
      <c r="AO1454" s="9">
        <v>10221</v>
      </c>
      <c r="AP1454" s="9">
        <v>2.4E-2</v>
      </c>
      <c r="AQ1454" s="9">
        <v>0.25440000000000002</v>
      </c>
      <c r="AR1454" s="9">
        <v>3.1899999999999998E-2</v>
      </c>
      <c r="AT1454" s="6">
        <f t="shared" si="63"/>
        <v>288.33333333333331</v>
      </c>
      <c r="AU1454" s="6">
        <f t="shared" si="64"/>
        <v>344.91304347826087</v>
      </c>
      <c r="AV1454" s="6">
        <f t="shared" si="65"/>
        <v>185.9625212947189</v>
      </c>
      <c r="AW1454" s="7">
        <f t="shared" si="66"/>
        <v>162.77431906614785</v>
      </c>
      <c r="AX1454" s="6">
        <f t="shared" si="67"/>
        <v>378</v>
      </c>
      <c r="AY1454" s="6">
        <f t="shared" si="68"/>
        <v>300.61764705882354</v>
      </c>
      <c r="BA1454" s="6">
        <f>VLOOKUP(A1454, ALL_AP_DATA!$A$2:$F$3600, 6, FALSE)</f>
        <v>1419</v>
      </c>
      <c r="BB1454" s="6">
        <f>VLOOKUP(A1454, projmetadata!$A$2:$D$2036, 4, FALSE)</f>
        <v>86915</v>
      </c>
      <c r="BC1454" s="6" t="e">
        <f t="array" aca="1" ref="BC1454" ca="1">_xludf.IFS(I1454&lt;&gt;0, F1454/I1454, P1454&lt;&gt;0, M1454/P1454, W1454&lt;&gt;0, T1454/W1454, AD1454&lt;&gt;0, AA1454/AD1454, AK1454&lt;&gt;0, AH1454/AK1454, AR1454&lt;&gt;0, AO1454/AR1454, TRUE, 0)</f>
        <v>#NAME?</v>
      </c>
      <c r="BE1454" s="6" t="e">
        <f t="shared" ca="1" si="73"/>
        <v>#NAME?</v>
      </c>
      <c r="BF1454" s="6" t="e">
        <f t="shared" ca="1" si="74"/>
        <v>#NAME?</v>
      </c>
      <c r="BG1454" s="6"/>
      <c r="BH1454" s="6">
        <f>VLOOKUP(A1454, ALL_AP_DATA!$A$2:$D$3600, 3, FALSE)</f>
        <v>708</v>
      </c>
      <c r="BI1454" s="6">
        <f>VLOOKUP(A1454, ALL_AP_DATA!$A$2:$E$3600, 5, FALSE)</f>
        <v>320160</v>
      </c>
      <c r="BJ1454" s="6">
        <f t="shared" si="69"/>
        <v>225.62367864693445</v>
      </c>
      <c r="BK1454" s="6">
        <f t="shared" si="75"/>
        <v>0.4989429175475687</v>
      </c>
    </row>
    <row r="1455" spans="1:63" ht="15.75" customHeight="1" x14ac:dyDescent="0.25">
      <c r="A1455" s="8" t="s">
        <v>1515</v>
      </c>
      <c r="B1455" s="9" t="s">
        <v>1491</v>
      </c>
      <c r="C1455" s="9">
        <v>13</v>
      </c>
      <c r="D1455" s="9">
        <v>47</v>
      </c>
      <c r="E1455" s="9">
        <v>88</v>
      </c>
      <c r="F1455" s="9">
        <v>6085</v>
      </c>
      <c r="G1455" s="9">
        <v>1.9400000000000001E-2</v>
      </c>
      <c r="H1455" s="9">
        <v>0.21260000000000001</v>
      </c>
      <c r="I1455" s="9">
        <v>5.1400000000000001E-2</v>
      </c>
      <c r="J1455" s="9">
        <v>3</v>
      </c>
      <c r="K1455" s="9">
        <v>27</v>
      </c>
      <c r="L1455" s="9">
        <v>129</v>
      </c>
      <c r="M1455" s="9">
        <v>8409</v>
      </c>
      <c r="N1455" s="9">
        <v>1.12E-2</v>
      </c>
      <c r="O1455" s="9">
        <v>0.31159999999999999</v>
      </c>
      <c r="P1455" s="9">
        <v>7.1099999999999997E-2</v>
      </c>
      <c r="Q1455" s="9">
        <v>47</v>
      </c>
      <c r="R1455" s="9">
        <v>266</v>
      </c>
      <c r="S1455" s="9">
        <v>302</v>
      </c>
      <c r="T1455" s="9">
        <v>45328</v>
      </c>
      <c r="U1455" s="9">
        <v>0.11</v>
      </c>
      <c r="V1455" s="9">
        <v>0.72950000000000004</v>
      </c>
      <c r="W1455" s="9">
        <v>0.38300000000000001</v>
      </c>
      <c r="X1455" s="9">
        <v>110</v>
      </c>
      <c r="Y1455" s="9">
        <v>178</v>
      </c>
      <c r="Z1455" s="9">
        <v>116</v>
      </c>
      <c r="AA1455" s="9">
        <v>10633</v>
      </c>
      <c r="AB1455" s="9">
        <v>7.3599999999999999E-2</v>
      </c>
      <c r="AC1455" s="9">
        <v>0.2802</v>
      </c>
      <c r="AD1455" s="9">
        <v>8.9800000000000005E-2</v>
      </c>
      <c r="AE1455" s="9">
        <v>9</v>
      </c>
      <c r="AF1455" s="9">
        <v>26</v>
      </c>
      <c r="AG1455" s="9">
        <v>7</v>
      </c>
      <c r="AH1455" s="9">
        <v>1119</v>
      </c>
      <c r="AI1455" s="9">
        <v>1.0699999999999999E-2</v>
      </c>
      <c r="AJ1455" s="9">
        <v>1.6899999999999998E-2</v>
      </c>
      <c r="AK1455" s="9">
        <v>9.4999999999999998E-3</v>
      </c>
      <c r="AL1455" s="9">
        <v>2</v>
      </c>
      <c r="AM1455" s="9">
        <v>27</v>
      </c>
      <c r="AN1455" s="9">
        <v>127</v>
      </c>
      <c r="AO1455" s="9">
        <v>8635</v>
      </c>
      <c r="AP1455" s="9">
        <v>1.12E-2</v>
      </c>
      <c r="AQ1455" s="9">
        <v>0.30680000000000002</v>
      </c>
      <c r="AR1455" s="9">
        <v>7.2999999999999995E-2</v>
      </c>
      <c r="AT1455" s="6">
        <f t="shared" si="63"/>
        <v>129.46808510638297</v>
      </c>
      <c r="AU1455" s="6">
        <f t="shared" si="64"/>
        <v>311.44444444444446</v>
      </c>
      <c r="AV1455" s="6">
        <f t="shared" si="65"/>
        <v>170.40601503759399</v>
      </c>
      <c r="AW1455" s="7">
        <f t="shared" si="66"/>
        <v>59.735955056179776</v>
      </c>
      <c r="AX1455" s="6">
        <f t="shared" si="67"/>
        <v>43.03846153846154</v>
      </c>
      <c r="AY1455" s="6">
        <f t="shared" si="68"/>
        <v>319.81481481481484</v>
      </c>
      <c r="BA1455" s="6">
        <f>VLOOKUP(A1455, ALL_AP_DATA!$A$2:$F$3600, 6, FALSE)</f>
        <v>2419</v>
      </c>
      <c r="BB1455" s="6">
        <f>VLOOKUP(A1455, projmetadata!$A$2:$D$2036, 4, FALSE)</f>
        <v>99661</v>
      </c>
      <c r="BC1455" s="6" t="e">
        <f t="array" aca="1" ref="BC1455" ca="1">_xludf.IFS(I1455&lt;&gt;0, F1455/I1455, P1455&lt;&gt;0, M1455/P1455, W1455&lt;&gt;0, T1455/W1455, AD1455&lt;&gt;0, AA1455/AD1455, AK1455&lt;&gt;0, AH1455/AK1455, AR1455&lt;&gt;0, AO1455/AR1455, TRUE, 0)</f>
        <v>#NAME?</v>
      </c>
      <c r="BE1455" s="6" t="e">
        <f t="shared" ca="1" si="73"/>
        <v>#NAME?</v>
      </c>
      <c r="BF1455" s="6" t="e">
        <f t="shared" ca="1" si="74"/>
        <v>#NAME?</v>
      </c>
      <c r="BG1455" s="6"/>
      <c r="BH1455" s="6">
        <f>VLOOKUP(A1455, ALL_AP_DATA!$A$2:$D$3600, 3, FALSE)</f>
        <v>322</v>
      </c>
      <c r="BI1455" s="6">
        <f>VLOOKUP(A1455, ALL_AP_DATA!$A$2:$E$3600, 5, FALSE)</f>
        <v>118345</v>
      </c>
      <c r="BJ1455" s="6">
        <f t="shared" si="69"/>
        <v>48.923108722612653</v>
      </c>
      <c r="BK1455" s="6">
        <f t="shared" si="75"/>
        <v>0.13311285655229432</v>
      </c>
    </row>
    <row r="1456" spans="1:63" ht="15.75" customHeight="1" x14ac:dyDescent="0.25">
      <c r="A1456" s="8" t="s">
        <v>1516</v>
      </c>
      <c r="B1456" s="9" t="s">
        <v>1491</v>
      </c>
      <c r="C1456" s="9">
        <v>5</v>
      </c>
      <c r="D1456" s="9">
        <v>20</v>
      </c>
      <c r="E1456" s="9">
        <v>161</v>
      </c>
      <c r="F1456" s="9">
        <v>3648</v>
      </c>
      <c r="G1456" s="9">
        <v>2.5100000000000001E-2</v>
      </c>
      <c r="H1456" s="9">
        <v>0.1193</v>
      </c>
      <c r="I1456" s="9">
        <v>1.4E-2</v>
      </c>
      <c r="J1456" s="9">
        <v>1</v>
      </c>
      <c r="K1456" s="9">
        <v>7</v>
      </c>
      <c r="L1456" s="9">
        <v>148</v>
      </c>
      <c r="M1456" s="9">
        <v>4485</v>
      </c>
      <c r="N1456" s="9">
        <v>8.8000000000000005E-3</v>
      </c>
      <c r="O1456" s="9">
        <v>0.10970000000000001</v>
      </c>
      <c r="P1456" s="9">
        <v>1.72E-2</v>
      </c>
      <c r="Q1456" s="9">
        <v>62</v>
      </c>
      <c r="R1456" s="9">
        <v>340</v>
      </c>
      <c r="S1456" s="9">
        <v>1238</v>
      </c>
      <c r="T1456" s="9">
        <v>214526</v>
      </c>
      <c r="U1456" s="9">
        <v>0.42709999999999998</v>
      </c>
      <c r="V1456" s="9">
        <v>0.91769999999999996</v>
      </c>
      <c r="W1456" s="9">
        <v>0.82069999999999999</v>
      </c>
      <c r="X1456" s="9">
        <v>11</v>
      </c>
      <c r="Y1456" s="9">
        <v>26</v>
      </c>
      <c r="Z1456" s="9">
        <v>151</v>
      </c>
      <c r="AA1456" s="9">
        <v>4214</v>
      </c>
      <c r="AB1456" s="9">
        <v>3.27E-2</v>
      </c>
      <c r="AC1456" s="9">
        <v>0.1119</v>
      </c>
      <c r="AD1456" s="9">
        <v>1.61E-2</v>
      </c>
      <c r="AE1456" s="9">
        <v>1</v>
      </c>
      <c r="AF1456" s="9">
        <v>14</v>
      </c>
      <c r="AG1456" s="9">
        <v>106</v>
      </c>
      <c r="AH1456" s="9">
        <v>1657</v>
      </c>
      <c r="AI1456" s="9">
        <v>1.7600000000000001E-2</v>
      </c>
      <c r="AJ1456" s="9">
        <v>7.8600000000000003E-2</v>
      </c>
      <c r="AK1456" s="9">
        <v>6.3E-3</v>
      </c>
      <c r="AL1456" s="8"/>
      <c r="AM1456" s="8"/>
      <c r="AN1456" s="8"/>
      <c r="AO1456" s="8"/>
      <c r="AP1456" s="8"/>
      <c r="AQ1456" s="8"/>
      <c r="AR1456" s="8"/>
      <c r="AT1456" s="6">
        <f t="shared" si="63"/>
        <v>182.4</v>
      </c>
      <c r="AU1456" s="6">
        <f t="shared" si="64"/>
        <v>640.71428571428567</v>
      </c>
      <c r="AV1456" s="6">
        <f t="shared" si="65"/>
        <v>630.9588235294118</v>
      </c>
      <c r="AW1456" s="7">
        <f t="shared" si="66"/>
        <v>162.07692307692307</v>
      </c>
      <c r="AX1456" s="6">
        <f t="shared" si="67"/>
        <v>118.35714285714286</v>
      </c>
      <c r="AY1456" s="6" t="str">
        <f t="shared" si="68"/>
        <v/>
      </c>
      <c r="BA1456" s="6">
        <f>VLOOKUP(A1456, ALL_AP_DATA!$A$2:$F$3600, 6, FALSE)</f>
        <v>796</v>
      </c>
      <c r="BB1456" s="6">
        <f>VLOOKUP(A1456, projmetadata!$A$2:$D$2036, 4, FALSE)</f>
        <v>20571</v>
      </c>
      <c r="BC1456" s="6" t="e">
        <f t="array" aca="1" ref="BC1456" ca="1">_xludf.IFS(I1456&lt;&gt;0, F1456/I1456, P1456&lt;&gt;0, M1456/P1456, W1456&lt;&gt;0, T1456/W1456, AD1456&lt;&gt;0, AA1456/AD1456, AK1456&lt;&gt;0, AH1456/AK1456, AR1456&lt;&gt;0, AO1456/AR1456, TRUE, 0)</f>
        <v>#NAME?</v>
      </c>
      <c r="BE1456" s="6" t="e">
        <f t="shared" ca="1" si="73"/>
        <v>#NAME?</v>
      </c>
      <c r="BF1456" s="6" t="e">
        <f t="shared" ca="1" si="74"/>
        <v>#NAME?</v>
      </c>
      <c r="BG1456" s="6"/>
      <c r="BH1456" s="6">
        <f>VLOOKUP(A1456, ALL_AP_DATA!$A$2:$D$3600, 3, FALSE)</f>
        <v>351</v>
      </c>
      <c r="BI1456" s="6">
        <f>VLOOKUP(A1456, ALL_AP_DATA!$A$2:$E$3600, 5, FALSE)</f>
        <v>261389</v>
      </c>
      <c r="BJ1456" s="6">
        <f t="shared" si="69"/>
        <v>328.3781407035176</v>
      </c>
      <c r="BK1456" s="6">
        <f t="shared" si="75"/>
        <v>0.44095477386934673</v>
      </c>
    </row>
    <row r="1457" spans="1:63" ht="15.75" customHeight="1" x14ac:dyDescent="0.25">
      <c r="A1457" s="8" t="s">
        <v>1517</v>
      </c>
      <c r="B1457" s="9" t="s">
        <v>1491</v>
      </c>
      <c r="C1457" s="9">
        <v>9</v>
      </c>
      <c r="D1457" s="9">
        <v>61</v>
      </c>
      <c r="E1457" s="9">
        <v>143</v>
      </c>
      <c r="F1457" s="9">
        <v>6867</v>
      </c>
      <c r="G1457" s="9">
        <v>3.6499999999999998E-2</v>
      </c>
      <c r="H1457" s="9">
        <v>0.32429999999999998</v>
      </c>
      <c r="I1457" s="9">
        <v>8.4500000000000006E-2</v>
      </c>
      <c r="J1457" s="9">
        <v>4</v>
      </c>
      <c r="K1457" s="9">
        <v>30</v>
      </c>
      <c r="L1457" s="9">
        <v>100</v>
      </c>
      <c r="M1457" s="9">
        <v>4985</v>
      </c>
      <c r="N1457" s="9">
        <v>1.7999999999999999E-2</v>
      </c>
      <c r="O1457" s="9">
        <v>0.2268</v>
      </c>
      <c r="P1457" s="9">
        <v>6.13E-2</v>
      </c>
      <c r="Q1457" s="9">
        <v>49</v>
      </c>
      <c r="R1457" s="9">
        <v>163</v>
      </c>
      <c r="S1457" s="9">
        <v>293</v>
      </c>
      <c r="T1457" s="9">
        <v>29430</v>
      </c>
      <c r="U1457" s="9">
        <v>9.7600000000000006E-2</v>
      </c>
      <c r="V1457" s="9">
        <v>0.66439999999999999</v>
      </c>
      <c r="W1457" s="9">
        <v>0.36209999999999998</v>
      </c>
      <c r="X1457" s="9">
        <v>267</v>
      </c>
      <c r="Y1457" s="9">
        <v>540</v>
      </c>
      <c r="Z1457" s="9">
        <v>284</v>
      </c>
      <c r="AA1457" s="9">
        <v>27563</v>
      </c>
      <c r="AB1457" s="9">
        <v>0.32340000000000002</v>
      </c>
      <c r="AC1457" s="9">
        <v>0.64400000000000002</v>
      </c>
      <c r="AD1457" s="9">
        <v>0.3392</v>
      </c>
      <c r="AE1457" s="9">
        <v>36</v>
      </c>
      <c r="AF1457" s="9">
        <v>220</v>
      </c>
      <c r="AG1457" s="9">
        <v>228</v>
      </c>
      <c r="AH1457" s="9">
        <v>16444</v>
      </c>
      <c r="AI1457" s="9">
        <v>0.13170000000000001</v>
      </c>
      <c r="AJ1457" s="9">
        <v>0.51700000000000002</v>
      </c>
      <c r="AK1457" s="9">
        <v>0.20230000000000001</v>
      </c>
      <c r="AL1457" s="9">
        <v>1</v>
      </c>
      <c r="AM1457" s="9">
        <v>23</v>
      </c>
      <c r="AN1457" s="9">
        <v>88</v>
      </c>
      <c r="AO1457" s="9">
        <v>4665</v>
      </c>
      <c r="AP1457" s="9">
        <v>1.38E-2</v>
      </c>
      <c r="AQ1457" s="9">
        <v>0.19950000000000001</v>
      </c>
      <c r="AR1457" s="9">
        <v>5.74E-2</v>
      </c>
      <c r="AT1457" s="6">
        <f t="shared" si="63"/>
        <v>112.57377049180327</v>
      </c>
      <c r="AU1457" s="6">
        <f t="shared" si="64"/>
        <v>166.16666666666666</v>
      </c>
      <c r="AV1457" s="6">
        <f t="shared" si="65"/>
        <v>180.5521472392638</v>
      </c>
      <c r="AW1457" s="7">
        <f t="shared" si="66"/>
        <v>51.042592592592591</v>
      </c>
      <c r="AX1457" s="6">
        <f t="shared" si="67"/>
        <v>74.74545454545455</v>
      </c>
      <c r="AY1457" s="6">
        <f t="shared" si="68"/>
        <v>202.82608695652175</v>
      </c>
      <c r="BA1457" s="6">
        <f>VLOOKUP(A1457, ALL_AP_DATA!$A$2:$F$3600, 6, FALSE)</f>
        <v>1670</v>
      </c>
      <c r="BB1457" s="6">
        <f>VLOOKUP(A1457, projmetadata!$A$2:$D$2036, 4, FALSE)</f>
        <v>93117</v>
      </c>
      <c r="BC1457" s="6" t="e">
        <f t="array" aca="1" ref="BC1457" ca="1">_xludf.IFS(I1457&lt;&gt;0, F1457/I1457, P1457&lt;&gt;0, M1457/P1457, W1457&lt;&gt;0, T1457/W1457, AD1457&lt;&gt;0, AA1457/AD1457, AK1457&lt;&gt;0, AH1457/AK1457, AR1457&lt;&gt;0, AO1457/AR1457, TRUE, 0)</f>
        <v>#NAME?</v>
      </c>
      <c r="BE1457" s="6" t="e">
        <f t="shared" ca="1" si="73"/>
        <v>#NAME?</v>
      </c>
      <c r="BF1457" s="6" t="e">
        <f t="shared" ca="1" si="74"/>
        <v>#NAME?</v>
      </c>
      <c r="BG1457" s="6"/>
      <c r="BH1457" s="6">
        <f>VLOOKUP(A1457, ALL_AP_DATA!$A$2:$D$3600, 3, FALSE)</f>
        <v>204</v>
      </c>
      <c r="BI1457" s="6">
        <f>VLOOKUP(A1457, ALL_AP_DATA!$A$2:$E$3600, 5, FALSE)</f>
        <v>81269</v>
      </c>
      <c r="BJ1457" s="6">
        <f t="shared" si="69"/>
        <v>48.664071856287428</v>
      </c>
      <c r="BK1457" s="6">
        <f t="shared" si="75"/>
        <v>0.12215568862275449</v>
      </c>
    </row>
    <row r="1458" spans="1:63" ht="15.75" customHeight="1" x14ac:dyDescent="0.25">
      <c r="A1458" s="8" t="s">
        <v>1518</v>
      </c>
      <c r="B1458" s="9" t="s">
        <v>1491</v>
      </c>
      <c r="C1458" s="9">
        <v>2</v>
      </c>
      <c r="D1458" s="9">
        <v>37</v>
      </c>
      <c r="E1458" s="9">
        <v>230</v>
      </c>
      <c r="F1458" s="9">
        <v>3107</v>
      </c>
      <c r="G1458" s="9">
        <v>8.9200000000000002E-2</v>
      </c>
      <c r="H1458" s="9">
        <v>0.24890000000000001</v>
      </c>
      <c r="I1458" s="9">
        <v>0.1487</v>
      </c>
      <c r="J1458" s="9">
        <v>2</v>
      </c>
      <c r="K1458" s="9">
        <v>24</v>
      </c>
      <c r="L1458" s="9">
        <v>215</v>
      </c>
      <c r="M1458" s="9">
        <v>4203</v>
      </c>
      <c r="N1458" s="9">
        <v>5.7799999999999997E-2</v>
      </c>
      <c r="O1458" s="9">
        <v>0.23269999999999999</v>
      </c>
      <c r="P1458" s="9">
        <v>0.2011</v>
      </c>
      <c r="Q1458" s="9">
        <v>38</v>
      </c>
      <c r="R1458" s="9">
        <v>130</v>
      </c>
      <c r="S1458" s="9">
        <v>724</v>
      </c>
      <c r="T1458" s="9">
        <v>14473</v>
      </c>
      <c r="U1458" s="9">
        <v>0.31330000000000002</v>
      </c>
      <c r="V1458" s="9">
        <v>0.78349999999999997</v>
      </c>
      <c r="W1458" s="9">
        <v>0.69259999999999999</v>
      </c>
      <c r="X1458" s="9">
        <v>2</v>
      </c>
      <c r="Y1458" s="9">
        <v>154</v>
      </c>
      <c r="Z1458" s="9">
        <v>373</v>
      </c>
      <c r="AA1458" s="9">
        <v>7969</v>
      </c>
      <c r="AB1458" s="9">
        <v>0.37109999999999999</v>
      </c>
      <c r="AC1458" s="9">
        <v>0.4037</v>
      </c>
      <c r="AD1458" s="9">
        <v>0.38129999999999997</v>
      </c>
      <c r="AE1458" s="9">
        <v>3</v>
      </c>
      <c r="AF1458" s="9">
        <v>50</v>
      </c>
      <c r="AG1458" s="9">
        <v>209</v>
      </c>
      <c r="AH1458" s="9">
        <v>2890</v>
      </c>
      <c r="AI1458" s="9">
        <v>0.1205</v>
      </c>
      <c r="AJ1458" s="9">
        <v>0.22620000000000001</v>
      </c>
      <c r="AK1458" s="9">
        <v>0.13830000000000001</v>
      </c>
      <c r="AL1458" s="9">
        <v>1</v>
      </c>
      <c r="AM1458" s="9">
        <v>25</v>
      </c>
      <c r="AN1458" s="9">
        <v>235</v>
      </c>
      <c r="AO1458" s="9">
        <v>4667</v>
      </c>
      <c r="AP1458" s="9">
        <v>6.0199999999999997E-2</v>
      </c>
      <c r="AQ1458" s="9">
        <v>0.25430000000000003</v>
      </c>
      <c r="AR1458" s="9">
        <v>0.2233</v>
      </c>
      <c r="AT1458" s="6">
        <f t="shared" si="63"/>
        <v>83.972972972972968</v>
      </c>
      <c r="AU1458" s="6">
        <f t="shared" si="64"/>
        <v>175.125</v>
      </c>
      <c r="AV1458" s="6">
        <f t="shared" si="65"/>
        <v>111.33076923076923</v>
      </c>
      <c r="AW1458" s="7">
        <f t="shared" si="66"/>
        <v>51.746753246753244</v>
      </c>
      <c r="AX1458" s="6">
        <f t="shared" si="67"/>
        <v>57.8</v>
      </c>
      <c r="AY1458" s="6">
        <f t="shared" si="68"/>
        <v>186.68</v>
      </c>
      <c r="BA1458" s="6">
        <f>VLOOKUP(A1458, ALL_AP_DATA!$A$2:$F$3600, 6, FALSE)</f>
        <v>415</v>
      </c>
      <c r="BB1458" s="6">
        <f>VLOOKUP(A1458, projmetadata!$A$2:$D$2036, 4, FALSE)</f>
        <v>37986</v>
      </c>
      <c r="BC1458" s="6" t="e">
        <f t="array" aca="1" ref="BC1458" ca="1">_xludf.IFS(I1458&lt;&gt;0, F1458/I1458, P1458&lt;&gt;0, M1458/P1458, W1458&lt;&gt;0, T1458/W1458, AD1458&lt;&gt;0, AA1458/AD1458, AK1458&lt;&gt;0, AH1458/AK1458, AR1458&lt;&gt;0, AO1458/AR1458, TRUE, 0)</f>
        <v>#NAME?</v>
      </c>
      <c r="BE1458" s="6" t="e">
        <f t="shared" ca="1" si="73"/>
        <v>#NAME?</v>
      </c>
      <c r="BF1458" s="6" t="e">
        <f t="shared" ca="1" si="74"/>
        <v>#NAME?</v>
      </c>
      <c r="BG1458" s="6"/>
      <c r="BH1458" s="6">
        <f>VLOOKUP(A1458, ALL_AP_DATA!$A$2:$D$3600, 3, FALSE)</f>
        <v>189</v>
      </c>
      <c r="BI1458" s="6">
        <f>VLOOKUP(A1458, ALL_AP_DATA!$A$2:$E$3600, 5, FALSE)</f>
        <v>20898</v>
      </c>
      <c r="BJ1458" s="6">
        <f t="shared" si="69"/>
        <v>50.356626506024099</v>
      </c>
      <c r="BK1458" s="6">
        <f t="shared" si="75"/>
        <v>0.45542168674698796</v>
      </c>
    </row>
    <row r="1459" spans="1:63" ht="15.75" customHeight="1" x14ac:dyDescent="0.25">
      <c r="A1459" s="8" t="s">
        <v>1519</v>
      </c>
      <c r="B1459" s="9" t="s">
        <v>1491</v>
      </c>
      <c r="C1459" s="9">
        <v>1</v>
      </c>
      <c r="D1459" s="9">
        <v>3</v>
      </c>
      <c r="E1459" s="9">
        <v>403</v>
      </c>
      <c r="F1459" s="9">
        <v>7321</v>
      </c>
      <c r="G1459" s="9">
        <v>9.7999999999999997E-3</v>
      </c>
      <c r="H1459" s="9">
        <v>0.1769</v>
      </c>
      <c r="I1459" s="9">
        <v>2.9499999999999998E-2</v>
      </c>
      <c r="J1459" s="9">
        <v>2</v>
      </c>
      <c r="K1459" s="9">
        <v>25</v>
      </c>
      <c r="L1459" s="9">
        <v>915</v>
      </c>
      <c r="M1459" s="9">
        <v>28915</v>
      </c>
      <c r="N1459" s="9">
        <v>8.1699999999999995E-2</v>
      </c>
      <c r="O1459" s="9">
        <v>0.4017</v>
      </c>
      <c r="P1459" s="9">
        <v>0.1163</v>
      </c>
      <c r="Q1459" s="9">
        <v>33</v>
      </c>
      <c r="R1459" s="9">
        <v>233</v>
      </c>
      <c r="S1459" s="9">
        <v>2234</v>
      </c>
      <c r="T1459" s="9">
        <v>224305</v>
      </c>
      <c r="U1459" s="9">
        <v>0.76139999999999997</v>
      </c>
      <c r="V1459" s="9">
        <v>0.98070000000000002</v>
      </c>
      <c r="W1459" s="9">
        <v>0.90249999999999997</v>
      </c>
      <c r="X1459" s="9">
        <v>4</v>
      </c>
      <c r="Y1459" s="9">
        <v>53</v>
      </c>
      <c r="Z1459" s="9">
        <v>1118</v>
      </c>
      <c r="AA1459" s="9">
        <v>41771</v>
      </c>
      <c r="AB1459" s="9">
        <v>0.17319999999999999</v>
      </c>
      <c r="AC1459" s="9">
        <v>0.49080000000000001</v>
      </c>
      <c r="AD1459" s="9">
        <v>0.1681</v>
      </c>
      <c r="AE1459" s="9">
        <v>3</v>
      </c>
      <c r="AF1459" s="9">
        <v>11</v>
      </c>
      <c r="AG1459" s="9">
        <v>110</v>
      </c>
      <c r="AH1459" s="9">
        <v>3378</v>
      </c>
      <c r="AI1459" s="9">
        <v>3.5900000000000001E-2</v>
      </c>
      <c r="AJ1459" s="9">
        <v>4.8300000000000003E-2</v>
      </c>
      <c r="AK1459" s="9">
        <v>1.3599999999999999E-2</v>
      </c>
      <c r="AL1459" s="9">
        <v>2</v>
      </c>
      <c r="AM1459" s="9">
        <v>52</v>
      </c>
      <c r="AN1459" s="9">
        <v>1468</v>
      </c>
      <c r="AO1459" s="9">
        <v>125762</v>
      </c>
      <c r="AP1459" s="9">
        <v>0.1699</v>
      </c>
      <c r="AQ1459" s="9">
        <v>0.64439999999999997</v>
      </c>
      <c r="AR1459" s="9">
        <v>0.50600000000000001</v>
      </c>
      <c r="AT1459" s="6">
        <f t="shared" si="63"/>
        <v>2440.3333333333335</v>
      </c>
      <c r="AU1459" s="6">
        <f t="shared" si="64"/>
        <v>1156.5999999999999</v>
      </c>
      <c r="AV1459" s="6">
        <f t="shared" si="65"/>
        <v>962.68240343347634</v>
      </c>
      <c r="AW1459" s="7">
        <f t="shared" si="66"/>
        <v>788.13207547169816</v>
      </c>
      <c r="AX1459" s="6">
        <f t="shared" si="67"/>
        <v>307.09090909090907</v>
      </c>
      <c r="AY1459" s="6">
        <f t="shared" si="68"/>
        <v>2418.5</v>
      </c>
      <c r="BA1459" s="6">
        <f>VLOOKUP(A1459, ALL_AP_DATA!$A$2:$F$3600, 6, FALSE)</f>
        <v>306</v>
      </c>
      <c r="BB1459" s="6">
        <f>VLOOKUP(A1459, projmetadata!$A$2:$D$2036, 4, FALSE)</f>
        <v>15431</v>
      </c>
      <c r="BC1459" s="6" t="e">
        <f t="array" aca="1" ref="BC1459" ca="1">_xludf.IFS(I1459&lt;&gt;0, F1459/I1459, P1459&lt;&gt;0, M1459/P1459, W1459&lt;&gt;0, T1459/W1459, AD1459&lt;&gt;0, AA1459/AD1459, AK1459&lt;&gt;0, AH1459/AK1459, AR1459&lt;&gt;0, AO1459/AR1459, TRUE, 0)</f>
        <v>#NAME?</v>
      </c>
      <c r="BE1459" s="6" t="e">
        <f t="shared" ca="1" si="73"/>
        <v>#NAME?</v>
      </c>
      <c r="BF1459" s="6" t="e">
        <f t="shared" ca="1" si="74"/>
        <v>#NAME?</v>
      </c>
      <c r="BG1459" s="6"/>
      <c r="BH1459" s="6">
        <f>VLOOKUP(A1459, ALL_AP_DATA!$A$2:$D$3600, 3, FALSE)</f>
        <v>234</v>
      </c>
      <c r="BI1459" s="6">
        <f>VLOOKUP(A1459, ALL_AP_DATA!$A$2:$E$3600, 5, FALSE)</f>
        <v>248540</v>
      </c>
      <c r="BJ1459" s="6">
        <f t="shared" si="69"/>
        <v>812.22222222222217</v>
      </c>
      <c r="BK1459" s="6">
        <f t="shared" si="75"/>
        <v>0.76470588235294112</v>
      </c>
    </row>
    <row r="1460" spans="1:63" ht="15.75" customHeight="1" x14ac:dyDescent="0.25">
      <c r="A1460" s="8" t="s">
        <v>1520</v>
      </c>
      <c r="B1460" s="9" t="s">
        <v>1491</v>
      </c>
      <c r="C1460" s="9">
        <v>4</v>
      </c>
      <c r="D1460" s="9">
        <v>15</v>
      </c>
      <c r="E1460" s="9">
        <v>0</v>
      </c>
      <c r="F1460" s="9">
        <v>0</v>
      </c>
      <c r="G1460" s="9">
        <v>6.8500000000000005E-2</v>
      </c>
      <c r="H1460" s="9">
        <v>0</v>
      </c>
      <c r="I1460" s="9">
        <v>0</v>
      </c>
      <c r="J1460" s="8"/>
      <c r="K1460" s="8"/>
      <c r="L1460" s="8"/>
      <c r="M1460" s="8"/>
      <c r="N1460" s="8"/>
      <c r="O1460" s="8"/>
      <c r="P1460" s="8"/>
      <c r="Q1460" s="8"/>
      <c r="R1460" s="8"/>
      <c r="S1460" s="8"/>
      <c r="T1460" s="8"/>
      <c r="U1460" s="8"/>
      <c r="V1460" s="8"/>
      <c r="W1460" s="8"/>
      <c r="X1460" s="8"/>
      <c r="Y1460" s="8"/>
      <c r="Z1460" s="8"/>
      <c r="AA1460" s="8"/>
      <c r="AB1460" s="8"/>
      <c r="AC1460" s="8"/>
      <c r="AD1460" s="8"/>
      <c r="AE1460" s="9">
        <v>2</v>
      </c>
      <c r="AF1460" s="9">
        <v>13</v>
      </c>
      <c r="AG1460" s="9">
        <v>0</v>
      </c>
      <c r="AH1460" s="9">
        <v>0</v>
      </c>
      <c r="AI1460" s="9">
        <v>5.9400000000000001E-2</v>
      </c>
      <c r="AJ1460" s="9">
        <v>0</v>
      </c>
      <c r="AK1460" s="9">
        <v>0</v>
      </c>
      <c r="AL1460" s="8"/>
      <c r="AM1460" s="8"/>
      <c r="AN1460" s="8"/>
      <c r="AO1460" s="8"/>
      <c r="AP1460" s="8"/>
      <c r="AQ1460" s="8"/>
      <c r="AR1460" s="8"/>
      <c r="AT1460" s="6">
        <f t="shared" si="63"/>
        <v>0</v>
      </c>
      <c r="AU1460" s="6" t="str">
        <f t="shared" si="64"/>
        <v/>
      </c>
      <c r="AV1460" s="6" t="str">
        <f t="shared" si="65"/>
        <v/>
      </c>
      <c r="AW1460" s="7" t="str">
        <f t="shared" si="66"/>
        <v/>
      </c>
      <c r="AX1460" s="6">
        <f t="shared" si="67"/>
        <v>0</v>
      </c>
      <c r="AY1460" s="6" t="str">
        <f t="shared" si="68"/>
        <v/>
      </c>
      <c r="BA1460" s="6">
        <f>VLOOKUP(A1460, ALL_AP_DATA!$A$2:$F$3600, 6, FALSE)</f>
        <v>219</v>
      </c>
      <c r="BB1460" s="6">
        <f>VLOOKUP(A1460, projmetadata!$A$2:$D$2036, 4, FALSE)</f>
        <v>10674</v>
      </c>
      <c r="BC1460" s="6" t="e">
        <f t="array" aca="1" ref="BC1460" ca="1">_xludf.IFS(I1460&lt;&gt;0, F1460/I1460, P1460&lt;&gt;0, M1460/P1460, W1460&lt;&gt;0, T1460/W1460, AD1460&lt;&gt;0, AA1460/AD1460, AK1460&lt;&gt;0, AH1460/AK1460, AR1460&lt;&gt;0, AO1460/AR1460, TRUE, 0)</f>
        <v>#NAME?</v>
      </c>
      <c r="BE1460" s="6" t="e">
        <f t="shared" ca="1" si="73"/>
        <v>#NAME?</v>
      </c>
      <c r="BF1460" s="6" t="e">
        <f t="shared" ca="1" si="74"/>
        <v>#NAME?</v>
      </c>
      <c r="BG1460" s="6"/>
      <c r="BH1460" s="6">
        <f>VLOOKUP(A1460, ALL_AP_DATA!$A$2:$D$3600, 3, FALSE)</f>
        <v>29</v>
      </c>
      <c r="BI1460" s="6">
        <f>VLOOKUP(A1460, ALL_AP_DATA!$A$2:$E$3600, 5, FALSE)</f>
        <v>32</v>
      </c>
      <c r="BJ1460" s="6">
        <f t="shared" si="69"/>
        <v>0.14611872146118721</v>
      </c>
      <c r="BK1460" s="6">
        <f t="shared" si="75"/>
        <v>0.13242009132420091</v>
      </c>
    </row>
    <row r="1461" spans="1:63" ht="15.75" customHeight="1" x14ac:dyDescent="0.25">
      <c r="A1461" s="8" t="s">
        <v>1521</v>
      </c>
      <c r="B1461" s="9" t="s">
        <v>1491</v>
      </c>
      <c r="C1461" s="9">
        <v>1</v>
      </c>
      <c r="D1461" s="9">
        <v>126</v>
      </c>
      <c r="E1461" s="9">
        <v>61</v>
      </c>
      <c r="F1461" s="9">
        <v>3517</v>
      </c>
      <c r="G1461" s="9">
        <v>0.29509999999999997</v>
      </c>
      <c r="H1461" s="9">
        <v>0.4919</v>
      </c>
      <c r="I1461" s="9">
        <v>0.3901</v>
      </c>
      <c r="J1461" s="8"/>
      <c r="K1461" s="8"/>
      <c r="L1461" s="8"/>
      <c r="M1461" s="8"/>
      <c r="N1461" s="8"/>
      <c r="O1461" s="8"/>
      <c r="P1461" s="8"/>
      <c r="Q1461" s="9">
        <v>15</v>
      </c>
      <c r="R1461" s="9">
        <v>51</v>
      </c>
      <c r="S1461" s="9">
        <v>81</v>
      </c>
      <c r="T1461" s="9">
        <v>3884</v>
      </c>
      <c r="U1461" s="9">
        <v>0.11940000000000001</v>
      </c>
      <c r="V1461" s="9">
        <v>0.6532</v>
      </c>
      <c r="W1461" s="9">
        <v>0.43080000000000002</v>
      </c>
      <c r="X1461" s="9">
        <v>1</v>
      </c>
      <c r="Y1461" s="9">
        <v>186</v>
      </c>
      <c r="Z1461" s="9">
        <v>65</v>
      </c>
      <c r="AA1461" s="9">
        <v>5004</v>
      </c>
      <c r="AB1461" s="9">
        <v>0.43559999999999999</v>
      </c>
      <c r="AC1461" s="9">
        <v>0.5242</v>
      </c>
      <c r="AD1461" s="9">
        <v>0.55510000000000004</v>
      </c>
      <c r="AE1461" s="9">
        <v>2</v>
      </c>
      <c r="AF1461" s="9">
        <v>27</v>
      </c>
      <c r="AG1461" s="9">
        <v>38</v>
      </c>
      <c r="AH1461" s="9">
        <v>1035</v>
      </c>
      <c r="AI1461" s="9">
        <v>6.3200000000000006E-2</v>
      </c>
      <c r="AJ1461" s="9">
        <v>0.30649999999999999</v>
      </c>
      <c r="AK1461" s="9">
        <v>0.1148</v>
      </c>
      <c r="AL1461" s="8"/>
      <c r="AM1461" s="8"/>
      <c r="AN1461" s="8"/>
      <c r="AO1461" s="8"/>
      <c r="AP1461" s="8"/>
      <c r="AQ1461" s="8"/>
      <c r="AR1461" s="8"/>
      <c r="AT1461" s="6">
        <f t="shared" si="63"/>
        <v>27.912698412698411</v>
      </c>
      <c r="AU1461" s="6" t="str">
        <f t="shared" si="64"/>
        <v/>
      </c>
      <c r="AV1461" s="6">
        <f t="shared" si="65"/>
        <v>76.156862745098039</v>
      </c>
      <c r="AW1461" s="7">
        <f t="shared" si="66"/>
        <v>26.903225806451612</v>
      </c>
      <c r="AX1461" s="6">
        <f t="shared" si="67"/>
        <v>38.333333333333336</v>
      </c>
      <c r="AY1461" s="6" t="str">
        <f t="shared" si="68"/>
        <v/>
      </c>
      <c r="BA1461" s="6">
        <f>VLOOKUP(A1461, ALL_AP_DATA!$A$2:$F$3600, 6, FALSE)</f>
        <v>427</v>
      </c>
      <c r="BB1461" s="6">
        <f>VLOOKUP(A1461, projmetadata!$A$2:$D$2036, 4, FALSE)</f>
        <v>27637</v>
      </c>
      <c r="BC1461" s="6" t="e">
        <f t="array" aca="1" ref="BC1461" ca="1">_xludf.IFS(I1461&lt;&gt;0, F1461/I1461, P1461&lt;&gt;0, M1461/P1461, W1461&lt;&gt;0, T1461/W1461, AD1461&lt;&gt;0, AA1461/AD1461, AK1461&lt;&gt;0, AH1461/AK1461, AR1461&lt;&gt;0, AO1461/AR1461, TRUE, 0)</f>
        <v>#NAME?</v>
      </c>
      <c r="BE1461" s="6" t="e">
        <f t="shared" ca="1" si="73"/>
        <v>#NAME?</v>
      </c>
      <c r="BF1461" s="6" t="e">
        <f t="shared" ca="1" si="74"/>
        <v>#NAME?</v>
      </c>
      <c r="BG1461" s="6"/>
      <c r="BH1461" s="6">
        <f>VLOOKUP(A1461, ALL_AP_DATA!$A$2:$D$3600, 3, FALSE)</f>
        <v>70</v>
      </c>
      <c r="BI1461" s="6">
        <f>VLOOKUP(A1461, ALL_AP_DATA!$A$2:$E$3600, 5, FALSE)</f>
        <v>9015</v>
      </c>
      <c r="BJ1461" s="6">
        <f t="shared" si="69"/>
        <v>21.112412177985949</v>
      </c>
      <c r="BK1461" s="6">
        <f t="shared" si="75"/>
        <v>0.16393442622950818</v>
      </c>
    </row>
    <row r="1462" spans="1:63" ht="15.75" customHeight="1" x14ac:dyDescent="0.25">
      <c r="A1462" s="8" t="s">
        <v>1522</v>
      </c>
      <c r="B1462" s="9" t="s">
        <v>1491</v>
      </c>
      <c r="C1462" s="9">
        <v>11</v>
      </c>
      <c r="D1462" s="9">
        <v>87</v>
      </c>
      <c r="E1462" s="9">
        <v>50</v>
      </c>
      <c r="F1462" s="9">
        <v>2705</v>
      </c>
      <c r="G1462" s="9">
        <v>0.151</v>
      </c>
      <c r="H1462" s="9">
        <v>8.5599999999999996E-2</v>
      </c>
      <c r="I1462" s="9">
        <v>2.7099999999999999E-2</v>
      </c>
      <c r="J1462" s="8"/>
      <c r="K1462" s="8"/>
      <c r="L1462" s="8"/>
      <c r="M1462" s="8"/>
      <c r="N1462" s="8"/>
      <c r="O1462" s="8"/>
      <c r="P1462" s="8"/>
      <c r="Q1462" s="9">
        <v>3</v>
      </c>
      <c r="R1462" s="9">
        <v>31</v>
      </c>
      <c r="S1462" s="9">
        <v>365</v>
      </c>
      <c r="T1462" s="9">
        <v>61357</v>
      </c>
      <c r="U1462" s="9">
        <v>5.3800000000000001E-2</v>
      </c>
      <c r="V1462" s="9">
        <v>0.625</v>
      </c>
      <c r="W1462" s="9">
        <v>0.61519999999999997</v>
      </c>
      <c r="X1462" s="9">
        <v>11</v>
      </c>
      <c r="Y1462" s="9">
        <v>367</v>
      </c>
      <c r="Z1462" s="9">
        <v>473</v>
      </c>
      <c r="AA1462" s="9">
        <v>33712</v>
      </c>
      <c r="AB1462" s="9">
        <v>0.63719999999999999</v>
      </c>
      <c r="AC1462" s="9">
        <v>0.80989999999999995</v>
      </c>
      <c r="AD1462" s="9">
        <v>0.33800000000000002</v>
      </c>
      <c r="AE1462" s="8"/>
      <c r="AF1462" s="8"/>
      <c r="AG1462" s="8"/>
      <c r="AH1462" s="8"/>
      <c r="AI1462" s="8"/>
      <c r="AJ1462" s="8"/>
      <c r="AK1462" s="8"/>
      <c r="AL1462" s="8"/>
      <c r="AM1462" s="8"/>
      <c r="AN1462" s="8"/>
      <c r="AO1462" s="8"/>
      <c r="AP1462" s="8"/>
      <c r="AQ1462" s="8"/>
      <c r="AR1462" s="8"/>
      <c r="AT1462" s="6">
        <f t="shared" si="63"/>
        <v>31.091954022988507</v>
      </c>
      <c r="AU1462" s="6" t="str">
        <f t="shared" si="64"/>
        <v/>
      </c>
      <c r="AV1462" s="6">
        <f t="shared" si="65"/>
        <v>1979.258064516129</v>
      </c>
      <c r="AW1462" s="7">
        <f t="shared" si="66"/>
        <v>91.858310626703002</v>
      </c>
      <c r="AX1462" s="6" t="str">
        <f t="shared" si="67"/>
        <v/>
      </c>
      <c r="AY1462" s="6" t="str">
        <f t="shared" si="68"/>
        <v/>
      </c>
      <c r="BA1462" s="6">
        <f>VLOOKUP(A1462, ALL_AP_DATA!$A$2:$F$3600, 6, FALSE)</f>
        <v>576</v>
      </c>
      <c r="BB1462" s="6">
        <f>VLOOKUP(A1462, projmetadata!$A$2:$D$2036, 4, FALSE)</f>
        <v>64882</v>
      </c>
      <c r="BC1462" s="6" t="e">
        <f t="array" aca="1" ref="BC1462" ca="1">_xludf.IFS(I1462&lt;&gt;0, F1462/I1462, P1462&lt;&gt;0, M1462/P1462, W1462&lt;&gt;0, T1462/W1462, AD1462&lt;&gt;0, AA1462/AD1462, AK1462&lt;&gt;0, AH1462/AK1462, AR1462&lt;&gt;0, AO1462/AR1462, TRUE, 0)</f>
        <v>#NAME?</v>
      </c>
      <c r="BE1462" s="6" t="e">
        <f t="shared" ca="1" si="73"/>
        <v>#NAME?</v>
      </c>
      <c r="BF1462" s="6" t="e">
        <f t="shared" ca="1" si="74"/>
        <v>#NAME?</v>
      </c>
      <c r="BG1462" s="6"/>
      <c r="BH1462" s="6">
        <f>VLOOKUP(A1462, ALL_AP_DATA!$A$2:$D$3600, 3, FALSE)</f>
        <v>128</v>
      </c>
      <c r="BI1462" s="6">
        <f>VLOOKUP(A1462, ALL_AP_DATA!$A$2:$E$3600, 5, FALSE)</f>
        <v>99730</v>
      </c>
      <c r="BJ1462" s="6">
        <f t="shared" si="69"/>
        <v>173.14236111111111</v>
      </c>
      <c r="BK1462" s="6">
        <f t="shared" si="75"/>
        <v>0.22222222222222221</v>
      </c>
    </row>
    <row r="1463" spans="1:63" ht="15.75" customHeight="1" x14ac:dyDescent="0.25">
      <c r="A1463" s="8" t="s">
        <v>1523</v>
      </c>
      <c r="B1463" s="9" t="s">
        <v>1491</v>
      </c>
      <c r="C1463" s="9">
        <v>4</v>
      </c>
      <c r="D1463" s="9">
        <v>18</v>
      </c>
      <c r="E1463" s="9">
        <v>23</v>
      </c>
      <c r="F1463" s="9">
        <v>1488</v>
      </c>
      <c r="G1463" s="9">
        <v>4.9700000000000001E-2</v>
      </c>
      <c r="H1463" s="9">
        <v>9.8299999999999998E-2</v>
      </c>
      <c r="I1463" s="9">
        <v>1.6799999999999999E-2</v>
      </c>
      <c r="J1463" s="9">
        <v>2</v>
      </c>
      <c r="K1463" s="9">
        <v>25</v>
      </c>
      <c r="L1463" s="9">
        <v>86</v>
      </c>
      <c r="M1463" s="9">
        <v>4120</v>
      </c>
      <c r="N1463" s="9">
        <v>6.9099999999999995E-2</v>
      </c>
      <c r="O1463" s="9">
        <v>0.36749999999999999</v>
      </c>
      <c r="P1463" s="9">
        <v>4.6600000000000003E-2</v>
      </c>
      <c r="Q1463" s="9">
        <v>20</v>
      </c>
      <c r="R1463" s="9">
        <v>108</v>
      </c>
      <c r="S1463" s="9">
        <v>160</v>
      </c>
      <c r="T1463" s="9">
        <v>33912</v>
      </c>
      <c r="U1463" s="9">
        <v>0.29830000000000001</v>
      </c>
      <c r="V1463" s="9">
        <v>0.68379999999999996</v>
      </c>
      <c r="W1463" s="9">
        <v>0.3836</v>
      </c>
      <c r="X1463" s="9">
        <v>20</v>
      </c>
      <c r="Y1463" s="9">
        <v>87</v>
      </c>
      <c r="Z1463" s="9">
        <v>86</v>
      </c>
      <c r="AA1463" s="9">
        <v>8934</v>
      </c>
      <c r="AB1463" s="9">
        <v>0.24030000000000001</v>
      </c>
      <c r="AC1463" s="9">
        <v>0.36749999999999999</v>
      </c>
      <c r="AD1463" s="9">
        <v>0.1011</v>
      </c>
      <c r="AE1463" s="9">
        <v>1</v>
      </c>
      <c r="AF1463" s="9">
        <v>3</v>
      </c>
      <c r="AG1463" s="9">
        <v>10</v>
      </c>
      <c r="AH1463" s="9">
        <v>279</v>
      </c>
      <c r="AI1463" s="9">
        <v>8.3000000000000001E-3</v>
      </c>
      <c r="AJ1463" s="9">
        <v>4.2700000000000002E-2</v>
      </c>
      <c r="AK1463" s="9">
        <v>3.2000000000000002E-3</v>
      </c>
      <c r="AL1463" s="9">
        <v>1</v>
      </c>
      <c r="AM1463" s="9">
        <v>32</v>
      </c>
      <c r="AN1463" s="9">
        <v>67</v>
      </c>
      <c r="AO1463" s="9">
        <v>11236</v>
      </c>
      <c r="AP1463" s="9">
        <v>8.8400000000000006E-2</v>
      </c>
      <c r="AQ1463" s="9">
        <v>0.2863</v>
      </c>
      <c r="AR1463" s="9">
        <v>0.12709999999999999</v>
      </c>
      <c r="AT1463" s="6">
        <f t="shared" si="63"/>
        <v>82.666666666666671</v>
      </c>
      <c r="AU1463" s="6">
        <f t="shared" si="64"/>
        <v>164.8</v>
      </c>
      <c r="AV1463" s="6">
        <f t="shared" si="65"/>
        <v>314</v>
      </c>
      <c r="AW1463" s="7">
        <f t="shared" si="66"/>
        <v>102.68965517241379</v>
      </c>
      <c r="AX1463" s="6">
        <f t="shared" si="67"/>
        <v>93</v>
      </c>
      <c r="AY1463" s="6">
        <f t="shared" si="68"/>
        <v>351.125</v>
      </c>
      <c r="BA1463" s="6">
        <f>VLOOKUP(A1463, ALL_AP_DATA!$A$2:$F$3600, 6, FALSE)</f>
        <v>362</v>
      </c>
      <c r="BB1463" s="6">
        <f>VLOOKUP(A1463, projmetadata!$A$2:$D$2036, 4, FALSE)</f>
        <v>41745</v>
      </c>
      <c r="BC1463" s="6" t="e">
        <f t="array" aca="1" ref="BC1463" ca="1">_xludf.IFS(I1463&lt;&gt;0, F1463/I1463, P1463&lt;&gt;0, M1463/P1463, W1463&lt;&gt;0, T1463/W1463, AD1463&lt;&gt;0, AA1463/AD1463, AK1463&lt;&gt;0, AH1463/AK1463, AR1463&lt;&gt;0, AO1463/AR1463, TRUE, 0)</f>
        <v>#NAME?</v>
      </c>
      <c r="BE1463" s="6" t="e">
        <f t="shared" ca="1" si="73"/>
        <v>#NAME?</v>
      </c>
      <c r="BF1463" s="6" t="e">
        <f t="shared" ca="1" si="74"/>
        <v>#NAME?</v>
      </c>
      <c r="BG1463" s="6"/>
      <c r="BH1463" s="6">
        <f>VLOOKUP(A1463, ALL_AP_DATA!$A$2:$D$3600, 3, FALSE)</f>
        <v>110</v>
      </c>
      <c r="BI1463" s="6">
        <f>VLOOKUP(A1463, ALL_AP_DATA!$A$2:$E$3600, 5, FALSE)</f>
        <v>88406</v>
      </c>
      <c r="BJ1463" s="6">
        <f t="shared" si="69"/>
        <v>244.21546961325967</v>
      </c>
      <c r="BK1463" s="6">
        <f t="shared" si="75"/>
        <v>0.30386740331491713</v>
      </c>
    </row>
    <row r="1464" spans="1:63" ht="15.75" customHeight="1" x14ac:dyDescent="0.25">
      <c r="A1464" s="8" t="s">
        <v>1524</v>
      </c>
      <c r="B1464" s="9" t="s">
        <v>1491</v>
      </c>
      <c r="C1464" s="9">
        <v>7</v>
      </c>
      <c r="D1464" s="9">
        <v>64</v>
      </c>
      <c r="E1464" s="9">
        <v>11</v>
      </c>
      <c r="F1464" s="9">
        <v>296</v>
      </c>
      <c r="G1464" s="9">
        <v>0.1011</v>
      </c>
      <c r="H1464" s="9">
        <v>6.59E-2</v>
      </c>
      <c r="I1464" s="9">
        <v>2.3699999999999999E-2</v>
      </c>
      <c r="J1464" s="8"/>
      <c r="K1464" s="8"/>
      <c r="L1464" s="8"/>
      <c r="M1464" s="8"/>
      <c r="N1464" s="8"/>
      <c r="O1464" s="8"/>
      <c r="P1464" s="8"/>
      <c r="Q1464" s="9">
        <v>17</v>
      </c>
      <c r="R1464" s="9">
        <v>137</v>
      </c>
      <c r="S1464" s="9">
        <v>125</v>
      </c>
      <c r="T1464" s="9">
        <v>8551</v>
      </c>
      <c r="U1464" s="9">
        <v>0.21640000000000001</v>
      </c>
      <c r="V1464" s="9">
        <v>0.74850000000000005</v>
      </c>
      <c r="W1464" s="9">
        <v>0.68489999999999995</v>
      </c>
      <c r="X1464" s="9">
        <v>60</v>
      </c>
      <c r="Y1464" s="9">
        <v>351</v>
      </c>
      <c r="Z1464" s="9">
        <v>47</v>
      </c>
      <c r="AA1464" s="9">
        <v>2523</v>
      </c>
      <c r="AB1464" s="9">
        <v>0.55449999999999999</v>
      </c>
      <c r="AC1464" s="9">
        <v>0.28139999999999998</v>
      </c>
      <c r="AD1464" s="9">
        <v>0.2021</v>
      </c>
      <c r="AE1464" s="9">
        <v>1</v>
      </c>
      <c r="AF1464" s="9">
        <v>18</v>
      </c>
      <c r="AG1464" s="9">
        <v>2</v>
      </c>
      <c r="AH1464" s="9">
        <v>26</v>
      </c>
      <c r="AI1464" s="9">
        <v>2.8400000000000002E-2</v>
      </c>
      <c r="AJ1464" s="9">
        <v>1.2E-2</v>
      </c>
      <c r="AK1464" s="9">
        <v>2.0999999999999999E-3</v>
      </c>
      <c r="AL1464" s="8"/>
      <c r="AM1464" s="8"/>
      <c r="AN1464" s="8"/>
      <c r="AO1464" s="8"/>
      <c r="AP1464" s="8"/>
      <c r="AQ1464" s="8"/>
      <c r="AR1464" s="8"/>
      <c r="AT1464" s="6">
        <f t="shared" si="63"/>
        <v>4.625</v>
      </c>
      <c r="AU1464" s="6" t="str">
        <f t="shared" si="64"/>
        <v/>
      </c>
      <c r="AV1464" s="6">
        <f t="shared" si="65"/>
        <v>62.416058394160586</v>
      </c>
      <c r="AW1464" s="7">
        <f t="shared" si="66"/>
        <v>7.1880341880341883</v>
      </c>
      <c r="AX1464" s="6">
        <f t="shared" si="67"/>
        <v>1.4444444444444444</v>
      </c>
      <c r="AY1464" s="6" t="str">
        <f t="shared" si="68"/>
        <v/>
      </c>
      <c r="BA1464" s="6">
        <f>VLOOKUP(A1464, ALL_AP_DATA!$A$2:$F$3600, 6, FALSE)</f>
        <v>633</v>
      </c>
      <c r="BB1464" s="6">
        <f>VLOOKUP(A1464, projmetadata!$A$2:$D$2036, 4, FALSE)</f>
        <v>39698</v>
      </c>
      <c r="BC1464" s="6" t="e">
        <f t="array" aca="1" ref="BC1464" ca="1">_xludf.IFS(I1464&lt;&gt;0, F1464/I1464, P1464&lt;&gt;0, M1464/P1464, W1464&lt;&gt;0, T1464/W1464, AD1464&lt;&gt;0, AA1464/AD1464, AK1464&lt;&gt;0, AH1464/AK1464, AR1464&lt;&gt;0, AO1464/AR1464, TRUE, 0)</f>
        <v>#NAME?</v>
      </c>
      <c r="BE1464" s="6" t="e">
        <f t="shared" ca="1" si="73"/>
        <v>#NAME?</v>
      </c>
      <c r="BF1464" s="6" t="e">
        <f t="shared" ca="1" si="74"/>
        <v>#NAME?</v>
      </c>
      <c r="BG1464" s="6"/>
      <c r="BH1464" s="6">
        <f>VLOOKUP(A1464, ALL_AP_DATA!$A$2:$D$3600, 3, FALSE)</f>
        <v>200</v>
      </c>
      <c r="BI1464" s="6">
        <f>VLOOKUP(A1464, ALL_AP_DATA!$A$2:$E$3600, 5, FALSE)</f>
        <v>12485</v>
      </c>
      <c r="BJ1464" s="6">
        <f t="shared" si="69"/>
        <v>19.723538704581358</v>
      </c>
      <c r="BK1464" s="6">
        <f t="shared" si="75"/>
        <v>0.31595576619273302</v>
      </c>
    </row>
    <row r="1465" spans="1:63" ht="15.75" customHeight="1" x14ac:dyDescent="0.25">
      <c r="A1465" s="8" t="s">
        <v>1525</v>
      </c>
      <c r="B1465" s="9" t="s">
        <v>1491</v>
      </c>
      <c r="C1465" s="9">
        <v>1</v>
      </c>
      <c r="D1465" s="9">
        <v>16</v>
      </c>
      <c r="E1465" s="9">
        <v>0</v>
      </c>
      <c r="F1465" s="9">
        <v>0</v>
      </c>
      <c r="G1465" s="9">
        <v>9.5200000000000007E-2</v>
      </c>
      <c r="H1465" s="9">
        <v>0</v>
      </c>
      <c r="I1465" s="9">
        <v>0</v>
      </c>
      <c r="J1465" s="8"/>
      <c r="K1465" s="8"/>
      <c r="L1465" s="8"/>
      <c r="M1465" s="8"/>
      <c r="N1465" s="8"/>
      <c r="O1465" s="8"/>
      <c r="P1465" s="8"/>
      <c r="Q1465" s="9">
        <v>2</v>
      </c>
      <c r="R1465" s="9">
        <v>4</v>
      </c>
      <c r="S1465" s="9">
        <v>10</v>
      </c>
      <c r="T1465" s="9">
        <v>142</v>
      </c>
      <c r="U1465" s="9">
        <v>2.3800000000000002E-2</v>
      </c>
      <c r="V1465" s="9">
        <v>0.52629999999999999</v>
      </c>
      <c r="W1465" s="9">
        <v>0.4</v>
      </c>
      <c r="X1465" s="9">
        <v>1</v>
      </c>
      <c r="Y1465" s="9">
        <v>121</v>
      </c>
      <c r="Z1465" s="9">
        <v>0</v>
      </c>
      <c r="AA1465" s="9">
        <v>0</v>
      </c>
      <c r="AB1465" s="9">
        <v>0.72019999999999995</v>
      </c>
      <c r="AC1465" s="9">
        <v>0</v>
      </c>
      <c r="AD1465" s="9">
        <v>0</v>
      </c>
      <c r="AE1465" s="8"/>
      <c r="AF1465" s="8"/>
      <c r="AG1465" s="8"/>
      <c r="AH1465" s="8"/>
      <c r="AI1465" s="8"/>
      <c r="AJ1465" s="8"/>
      <c r="AK1465" s="8"/>
      <c r="AL1465" s="8"/>
      <c r="AM1465" s="8"/>
      <c r="AN1465" s="8"/>
      <c r="AO1465" s="8"/>
      <c r="AP1465" s="8"/>
      <c r="AQ1465" s="8"/>
      <c r="AR1465" s="8"/>
      <c r="AT1465" s="6">
        <f t="shared" si="63"/>
        <v>0</v>
      </c>
      <c r="AU1465" s="6" t="str">
        <f t="shared" si="64"/>
        <v/>
      </c>
      <c r="AV1465" s="6">
        <f t="shared" si="65"/>
        <v>35.5</v>
      </c>
      <c r="AW1465" s="7">
        <f t="shared" si="66"/>
        <v>0</v>
      </c>
      <c r="AX1465" s="6" t="str">
        <f t="shared" si="67"/>
        <v/>
      </c>
      <c r="AY1465" s="6" t="str">
        <f t="shared" si="68"/>
        <v/>
      </c>
      <c r="BA1465" s="6">
        <f>VLOOKUP(A1465, ALL_AP_DATA!$A$2:$F$3600, 6, FALSE)</f>
        <v>168</v>
      </c>
      <c r="BB1465" s="6">
        <f>VLOOKUP(A1465, projmetadata!$A$2:$D$2036, 4, FALSE)</f>
        <v>36676</v>
      </c>
      <c r="BC1465" s="6" t="e">
        <f t="array" aca="1" ref="BC1465" ca="1">_xludf.IFS(I1465&lt;&gt;0, F1465/I1465, P1465&lt;&gt;0, M1465/P1465, W1465&lt;&gt;0, T1465/W1465, AD1465&lt;&gt;0, AA1465/AD1465, AK1465&lt;&gt;0, AH1465/AK1465, AR1465&lt;&gt;0, AO1465/AR1465, TRUE, 0)</f>
        <v>#NAME?</v>
      </c>
      <c r="BE1465" s="6" t="e">
        <f t="shared" ca="1" si="73"/>
        <v>#NAME?</v>
      </c>
      <c r="BF1465" s="6" t="e">
        <f t="shared" ca="1" si="74"/>
        <v>#NAME?</v>
      </c>
      <c r="BG1465" s="6"/>
      <c r="BH1465" s="6">
        <f>VLOOKUP(A1465, ALL_AP_DATA!$A$2:$D$3600, 3, FALSE)</f>
        <v>20</v>
      </c>
      <c r="BI1465" s="6">
        <f>VLOOKUP(A1465, ALL_AP_DATA!$A$2:$E$3600, 5, FALSE)</f>
        <v>355</v>
      </c>
      <c r="BJ1465" s="6">
        <f t="shared" si="69"/>
        <v>2.1130952380952381</v>
      </c>
      <c r="BK1465" s="6">
        <f t="shared" si="75"/>
        <v>0.11904761904761904</v>
      </c>
    </row>
    <row r="1466" spans="1:63" ht="15.75" customHeight="1" x14ac:dyDescent="0.25">
      <c r="A1466" s="8" t="s">
        <v>1526</v>
      </c>
      <c r="B1466" s="9" t="s">
        <v>1491</v>
      </c>
      <c r="C1466" s="9">
        <v>4</v>
      </c>
      <c r="D1466" s="9">
        <v>19</v>
      </c>
      <c r="E1466" s="9">
        <v>1</v>
      </c>
      <c r="F1466" s="9">
        <v>2</v>
      </c>
      <c r="G1466" s="9">
        <v>0.17760000000000001</v>
      </c>
      <c r="H1466" s="9">
        <v>0.5</v>
      </c>
      <c r="I1466" s="9">
        <v>0.16669999999999999</v>
      </c>
      <c r="J1466" s="8"/>
      <c r="K1466" s="8"/>
      <c r="L1466" s="8"/>
      <c r="M1466" s="8"/>
      <c r="N1466" s="8"/>
      <c r="O1466" s="8"/>
      <c r="P1466" s="8"/>
      <c r="Q1466" s="8"/>
      <c r="R1466" s="8"/>
      <c r="S1466" s="8"/>
      <c r="T1466" s="8"/>
      <c r="U1466" s="8"/>
      <c r="V1466" s="8"/>
      <c r="W1466" s="8"/>
      <c r="X1466" s="9">
        <v>9</v>
      </c>
      <c r="Y1466" s="9">
        <v>29</v>
      </c>
      <c r="Z1466" s="9">
        <v>1</v>
      </c>
      <c r="AA1466" s="9">
        <v>2</v>
      </c>
      <c r="AB1466" s="9">
        <v>0.27100000000000002</v>
      </c>
      <c r="AC1466" s="9">
        <v>0.5</v>
      </c>
      <c r="AD1466" s="9">
        <v>0.16669999999999999</v>
      </c>
      <c r="AE1466" s="9">
        <v>5</v>
      </c>
      <c r="AF1466" s="9">
        <v>16</v>
      </c>
      <c r="AG1466" s="9">
        <v>0</v>
      </c>
      <c r="AH1466" s="9">
        <v>0</v>
      </c>
      <c r="AI1466" s="9">
        <v>0.14949999999999999</v>
      </c>
      <c r="AJ1466" s="9">
        <v>0</v>
      </c>
      <c r="AK1466" s="9">
        <v>0</v>
      </c>
      <c r="AL1466" s="8"/>
      <c r="AM1466" s="8"/>
      <c r="AN1466" s="8"/>
      <c r="AO1466" s="8"/>
      <c r="AP1466" s="8"/>
      <c r="AQ1466" s="8"/>
      <c r="AR1466" s="8"/>
      <c r="AT1466" s="6">
        <f t="shared" si="63"/>
        <v>0.10526315789473684</v>
      </c>
      <c r="AU1466" s="6" t="str">
        <f t="shared" si="64"/>
        <v/>
      </c>
      <c r="AV1466" s="6" t="str">
        <f t="shared" si="65"/>
        <v/>
      </c>
      <c r="AW1466" s="7">
        <f t="shared" si="66"/>
        <v>6.8965517241379309E-2</v>
      </c>
      <c r="AX1466" s="6">
        <f t="shared" si="67"/>
        <v>0</v>
      </c>
      <c r="AY1466" s="6" t="str">
        <f t="shared" si="68"/>
        <v/>
      </c>
      <c r="BA1466" s="6">
        <f>VLOOKUP(A1466, ALL_AP_DATA!$A$2:$F$3600, 6, FALSE)</f>
        <v>107</v>
      </c>
      <c r="BB1466" s="6">
        <f>VLOOKUP(A1466, projmetadata!$A$2:$D$2036, 4, FALSE)</f>
        <v>8063</v>
      </c>
      <c r="BC1466" s="6" t="e">
        <f t="array" aca="1" ref="BC1466" ca="1">_xludf.IFS(I1466&lt;&gt;0, F1466/I1466, P1466&lt;&gt;0, M1466/P1466, W1466&lt;&gt;0, T1466/W1466, AD1466&lt;&gt;0, AA1466/AD1466, AK1466&lt;&gt;0, AH1466/AK1466, AR1466&lt;&gt;0, AO1466/AR1466, TRUE, 0)</f>
        <v>#NAME?</v>
      </c>
      <c r="BE1466" s="6" t="e">
        <f t="shared" ca="1" si="73"/>
        <v>#NAME?</v>
      </c>
      <c r="BF1466" s="6" t="e">
        <f t="shared" ca="1" si="74"/>
        <v>#NAME?</v>
      </c>
      <c r="BG1466" s="6"/>
      <c r="BH1466" s="6">
        <f>VLOOKUP(A1466, ALL_AP_DATA!$A$2:$D$3600, 3, FALSE)</f>
        <v>5</v>
      </c>
      <c r="BI1466" s="6">
        <f>VLOOKUP(A1466, ALL_AP_DATA!$A$2:$E$3600, 5, FALSE)</f>
        <v>12</v>
      </c>
      <c r="BJ1466" s="6">
        <f t="shared" si="69"/>
        <v>0.11214953271028037</v>
      </c>
      <c r="BK1466" s="6">
        <f t="shared" si="75"/>
        <v>4.6728971962616821E-2</v>
      </c>
    </row>
    <row r="1467" spans="1:63" ht="15.75" customHeight="1" x14ac:dyDescent="0.25">
      <c r="A1467" s="8" t="s">
        <v>1527</v>
      </c>
      <c r="B1467" s="9" t="s">
        <v>1491</v>
      </c>
      <c r="C1467" s="9">
        <v>3</v>
      </c>
      <c r="D1467" s="9">
        <v>6</v>
      </c>
      <c r="E1467" s="9">
        <v>1</v>
      </c>
      <c r="F1467" s="9">
        <v>1</v>
      </c>
      <c r="G1467" s="9">
        <v>5.4100000000000002E-2</v>
      </c>
      <c r="H1467" s="9">
        <v>1.5599999999999999E-2</v>
      </c>
      <c r="I1467" s="9">
        <v>1.8E-3</v>
      </c>
      <c r="J1467" s="8"/>
      <c r="K1467" s="8"/>
      <c r="L1467" s="8"/>
      <c r="M1467" s="8"/>
      <c r="N1467" s="8"/>
      <c r="O1467" s="8"/>
      <c r="P1467" s="8"/>
      <c r="Q1467" s="9">
        <v>3</v>
      </c>
      <c r="R1467" s="9">
        <v>7</v>
      </c>
      <c r="S1467" s="9">
        <v>32</v>
      </c>
      <c r="T1467" s="9">
        <v>210</v>
      </c>
      <c r="U1467" s="9">
        <v>6.3100000000000003E-2</v>
      </c>
      <c r="V1467" s="9">
        <v>0.5</v>
      </c>
      <c r="W1467" s="9">
        <v>0.37230000000000002</v>
      </c>
      <c r="X1467" s="9">
        <v>14</v>
      </c>
      <c r="Y1467" s="9">
        <v>32</v>
      </c>
      <c r="Z1467" s="9">
        <v>10</v>
      </c>
      <c r="AA1467" s="9">
        <v>74</v>
      </c>
      <c r="AB1467" s="9">
        <v>0.2883</v>
      </c>
      <c r="AC1467" s="9">
        <v>0.15629999999999999</v>
      </c>
      <c r="AD1467" s="9">
        <v>0.13120000000000001</v>
      </c>
      <c r="AE1467" s="9">
        <v>5</v>
      </c>
      <c r="AF1467" s="9">
        <v>24</v>
      </c>
      <c r="AG1467" s="9">
        <v>7</v>
      </c>
      <c r="AH1467" s="9">
        <v>43</v>
      </c>
      <c r="AI1467" s="9">
        <v>0.2162</v>
      </c>
      <c r="AJ1467" s="9">
        <v>0.1094</v>
      </c>
      <c r="AK1467" s="9">
        <v>7.6200000000000004E-2</v>
      </c>
      <c r="AL1467" s="8"/>
      <c r="AM1467" s="8"/>
      <c r="AN1467" s="8"/>
      <c r="AO1467" s="8"/>
      <c r="AP1467" s="8"/>
      <c r="AQ1467" s="8"/>
      <c r="AR1467" s="8"/>
      <c r="AT1467" s="6">
        <f t="shared" si="63"/>
        <v>0.16666666666666666</v>
      </c>
      <c r="AU1467" s="6" t="str">
        <f t="shared" si="64"/>
        <v/>
      </c>
      <c r="AV1467" s="6">
        <f t="shared" si="65"/>
        <v>30</v>
      </c>
      <c r="AW1467" s="7">
        <f t="shared" si="66"/>
        <v>2.3125</v>
      </c>
      <c r="AX1467" s="6">
        <f t="shared" si="67"/>
        <v>1.7916666666666667</v>
      </c>
      <c r="AY1467" s="6" t="str">
        <f t="shared" si="68"/>
        <v/>
      </c>
      <c r="BA1467" s="6">
        <f>VLOOKUP(A1467, ALL_AP_DATA!$A$2:$F$3600, 6, FALSE)</f>
        <v>111</v>
      </c>
      <c r="BB1467" s="6">
        <f>VLOOKUP(A1467, projmetadata!$A$2:$D$2036, 4, FALSE)</f>
        <v>5187</v>
      </c>
      <c r="BC1467" s="6" t="e">
        <f t="array" aca="1" ref="BC1467" ca="1">_xludf.IFS(I1467&lt;&gt;0, F1467/I1467, P1467&lt;&gt;0, M1467/P1467, W1467&lt;&gt;0, T1467/W1467, AD1467&lt;&gt;0, AA1467/AD1467, AK1467&lt;&gt;0, AH1467/AK1467, AR1467&lt;&gt;0, AO1467/AR1467, TRUE, 0)</f>
        <v>#NAME?</v>
      </c>
      <c r="BE1467" s="6" t="e">
        <f t="shared" ca="1" si="73"/>
        <v>#NAME?</v>
      </c>
      <c r="BF1467" s="6" t="e">
        <f t="shared" ca="1" si="74"/>
        <v>#NAME?</v>
      </c>
      <c r="BG1467" s="6"/>
      <c r="BH1467" s="6">
        <f>VLOOKUP(A1467, ALL_AP_DATA!$A$2:$D$3600, 3, FALSE)</f>
        <v>14</v>
      </c>
      <c r="BI1467" s="6">
        <f>VLOOKUP(A1467, ALL_AP_DATA!$A$2:$E$3600, 5, FALSE)</f>
        <v>564</v>
      </c>
      <c r="BJ1467" s="6">
        <f t="shared" si="69"/>
        <v>5.0810810810810807</v>
      </c>
      <c r="BK1467" s="6">
        <f t="shared" si="75"/>
        <v>0.12612612612612611</v>
      </c>
    </row>
    <row r="1468" spans="1:63" ht="15.75" customHeight="1" x14ac:dyDescent="0.25">
      <c r="A1468" s="8" t="s">
        <v>1528</v>
      </c>
      <c r="B1468" s="9" t="s">
        <v>1491</v>
      </c>
      <c r="C1468" s="9">
        <v>1</v>
      </c>
      <c r="D1468" s="9">
        <v>29</v>
      </c>
      <c r="E1468" s="9">
        <v>71</v>
      </c>
      <c r="F1468" s="9">
        <v>1073</v>
      </c>
      <c r="G1468" s="9">
        <v>0.1716</v>
      </c>
      <c r="H1468" s="9">
        <v>0.51449999999999996</v>
      </c>
      <c r="I1468" s="9">
        <v>0.29530000000000001</v>
      </c>
      <c r="J1468" s="8"/>
      <c r="K1468" s="8"/>
      <c r="L1468" s="8"/>
      <c r="M1468" s="8"/>
      <c r="N1468" s="8"/>
      <c r="O1468" s="8"/>
      <c r="P1468" s="8"/>
      <c r="Q1468" s="9">
        <v>5</v>
      </c>
      <c r="R1468" s="9">
        <v>16</v>
      </c>
      <c r="S1468" s="9">
        <v>79</v>
      </c>
      <c r="T1468" s="9">
        <v>2041</v>
      </c>
      <c r="U1468" s="9">
        <v>9.4700000000000006E-2</v>
      </c>
      <c r="V1468" s="9">
        <v>0.57250000000000001</v>
      </c>
      <c r="W1468" s="9">
        <v>0.56159999999999999</v>
      </c>
      <c r="X1468" s="9">
        <v>15</v>
      </c>
      <c r="Y1468" s="9">
        <v>75</v>
      </c>
      <c r="Z1468" s="9">
        <v>98</v>
      </c>
      <c r="AA1468" s="9">
        <v>1508</v>
      </c>
      <c r="AB1468" s="9">
        <v>0.44379999999999997</v>
      </c>
      <c r="AC1468" s="9">
        <v>0.71009999999999995</v>
      </c>
      <c r="AD1468" s="9">
        <v>0.41499999999999998</v>
      </c>
      <c r="AE1468" s="9">
        <v>13</v>
      </c>
      <c r="AF1468" s="9">
        <v>33</v>
      </c>
      <c r="AG1468" s="9">
        <v>64</v>
      </c>
      <c r="AH1468" s="9">
        <v>1175</v>
      </c>
      <c r="AI1468" s="9">
        <v>0.1953</v>
      </c>
      <c r="AJ1468" s="9">
        <v>0.46379999999999999</v>
      </c>
      <c r="AK1468" s="9">
        <v>0.32329999999999998</v>
      </c>
      <c r="AL1468" s="8"/>
      <c r="AM1468" s="8"/>
      <c r="AN1468" s="8"/>
      <c r="AO1468" s="8"/>
      <c r="AP1468" s="8"/>
      <c r="AQ1468" s="8"/>
      <c r="AR1468" s="8"/>
      <c r="AT1468" s="6">
        <f t="shared" si="63"/>
        <v>37</v>
      </c>
      <c r="AU1468" s="6" t="str">
        <f t="shared" si="64"/>
        <v/>
      </c>
      <c r="AV1468" s="6">
        <f t="shared" si="65"/>
        <v>127.5625</v>
      </c>
      <c r="AW1468" s="7">
        <f t="shared" si="66"/>
        <v>20.106666666666666</v>
      </c>
      <c r="AX1468" s="6">
        <f t="shared" si="67"/>
        <v>35.606060606060609</v>
      </c>
      <c r="AY1468" s="6" t="str">
        <f t="shared" si="68"/>
        <v/>
      </c>
      <c r="BA1468" s="6">
        <f>VLOOKUP(A1468, ALL_AP_DATA!$A$2:$F$3600, 6, FALSE)</f>
        <v>169</v>
      </c>
      <c r="BB1468" s="6">
        <f>VLOOKUP(A1468, projmetadata!$A$2:$D$2036, 4, FALSE)</f>
        <v>15823</v>
      </c>
      <c r="BC1468" s="6" t="e">
        <f t="array" aca="1" ref="BC1468" ca="1">_xludf.IFS(I1468&lt;&gt;0, F1468/I1468, P1468&lt;&gt;0, M1468/P1468, W1468&lt;&gt;0, T1468/W1468, AD1468&lt;&gt;0, AA1468/AD1468, AK1468&lt;&gt;0, AH1468/AK1468, AR1468&lt;&gt;0, AO1468/AR1468, TRUE, 0)</f>
        <v>#NAME?</v>
      </c>
      <c r="BE1468" s="6" t="e">
        <f t="shared" ca="1" si="73"/>
        <v>#NAME?</v>
      </c>
      <c r="BF1468" s="6" t="e">
        <f t="shared" ca="1" si="74"/>
        <v>#NAME?</v>
      </c>
      <c r="BG1468" s="6"/>
      <c r="BH1468" s="6">
        <f>VLOOKUP(A1468, ALL_AP_DATA!$A$2:$D$3600, 3, FALSE)</f>
        <v>70</v>
      </c>
      <c r="BI1468" s="6">
        <f>VLOOKUP(A1468, ALL_AP_DATA!$A$2:$E$3600, 5, FALSE)</f>
        <v>3634</v>
      </c>
      <c r="BJ1468" s="6">
        <f t="shared" si="69"/>
        <v>21.502958579881657</v>
      </c>
      <c r="BK1468" s="6">
        <f t="shared" si="75"/>
        <v>0.41420118343195267</v>
      </c>
    </row>
    <row r="1469" spans="1:63" ht="15.75" customHeight="1" x14ac:dyDescent="0.25">
      <c r="A1469" s="8" t="s">
        <v>1529</v>
      </c>
      <c r="B1469" s="9" t="s">
        <v>1491</v>
      </c>
      <c r="C1469" s="9">
        <v>2</v>
      </c>
      <c r="D1469" s="9">
        <v>40</v>
      </c>
      <c r="E1469" s="9">
        <v>313</v>
      </c>
      <c r="F1469" s="9">
        <v>12618</v>
      </c>
      <c r="G1469" s="9">
        <v>0.23530000000000001</v>
      </c>
      <c r="H1469" s="9">
        <v>0.64400000000000002</v>
      </c>
      <c r="I1469" s="9">
        <v>0.52580000000000005</v>
      </c>
      <c r="J1469" s="9">
        <v>10</v>
      </c>
      <c r="K1469" s="9">
        <v>33</v>
      </c>
      <c r="L1469" s="9">
        <v>299</v>
      </c>
      <c r="M1469" s="9">
        <v>12649</v>
      </c>
      <c r="N1469" s="9">
        <v>0.19409999999999999</v>
      </c>
      <c r="O1469" s="9">
        <v>0.61519999999999997</v>
      </c>
      <c r="P1469" s="9">
        <v>0.52710000000000001</v>
      </c>
      <c r="Q1469" s="9">
        <v>19</v>
      </c>
      <c r="R1469" s="9">
        <v>77</v>
      </c>
      <c r="S1469" s="9">
        <v>435</v>
      </c>
      <c r="T1469" s="9">
        <v>20319</v>
      </c>
      <c r="U1469" s="9">
        <v>0.45290000000000002</v>
      </c>
      <c r="V1469" s="9">
        <v>0.89510000000000001</v>
      </c>
      <c r="W1469" s="9">
        <v>0.84670000000000001</v>
      </c>
      <c r="X1469" s="9">
        <v>11</v>
      </c>
      <c r="Y1469" s="9">
        <v>82</v>
      </c>
      <c r="Z1469" s="9">
        <v>283</v>
      </c>
      <c r="AA1469" s="9">
        <v>10352</v>
      </c>
      <c r="AB1469" s="9">
        <v>0.4824</v>
      </c>
      <c r="AC1469" s="9">
        <v>0.58230000000000004</v>
      </c>
      <c r="AD1469" s="9">
        <v>0.43140000000000001</v>
      </c>
      <c r="AE1469" s="9">
        <v>1</v>
      </c>
      <c r="AF1469" s="9">
        <v>9</v>
      </c>
      <c r="AG1469" s="9">
        <v>50</v>
      </c>
      <c r="AH1469" s="9">
        <v>511</v>
      </c>
      <c r="AI1469" s="9">
        <v>5.2900000000000003E-2</v>
      </c>
      <c r="AJ1469" s="9">
        <v>0.10290000000000001</v>
      </c>
      <c r="AK1469" s="9">
        <v>2.1299999999999999E-2</v>
      </c>
      <c r="AL1469" s="8"/>
      <c r="AM1469" s="8"/>
      <c r="AN1469" s="8"/>
      <c r="AO1469" s="8"/>
      <c r="AP1469" s="8"/>
      <c r="AQ1469" s="8"/>
      <c r="AR1469" s="8"/>
      <c r="AT1469" s="6">
        <f t="shared" si="63"/>
        <v>315.45</v>
      </c>
      <c r="AU1469" s="6">
        <f t="shared" si="64"/>
        <v>383.30303030303031</v>
      </c>
      <c r="AV1469" s="6">
        <f t="shared" si="65"/>
        <v>263.88311688311688</v>
      </c>
      <c r="AW1469" s="7">
        <f t="shared" si="66"/>
        <v>126.2439024390244</v>
      </c>
      <c r="AX1469" s="6">
        <f t="shared" si="67"/>
        <v>56.777777777777779</v>
      </c>
      <c r="AY1469" s="6" t="str">
        <f t="shared" si="68"/>
        <v/>
      </c>
      <c r="BA1469" s="6">
        <f>VLOOKUP(A1469, ALL_AP_DATA!$A$2:$F$3600, 6, FALSE)</f>
        <v>170</v>
      </c>
      <c r="BB1469" s="6">
        <f>VLOOKUP(A1469, projmetadata!$A$2:$D$2036, 4, FALSE)</f>
        <v>30129</v>
      </c>
      <c r="BC1469" s="6" t="e">
        <f t="array" aca="1" ref="BC1469" ca="1">_xludf.IFS(I1469&lt;&gt;0, F1469/I1469, P1469&lt;&gt;0, M1469/P1469, W1469&lt;&gt;0, T1469/W1469, AD1469&lt;&gt;0, AA1469/AD1469, AK1469&lt;&gt;0, AH1469/AK1469, AR1469&lt;&gt;0, AO1469/AR1469, TRUE, 0)</f>
        <v>#NAME?</v>
      </c>
      <c r="BE1469" s="6" t="e">
        <f t="shared" ca="1" si="73"/>
        <v>#NAME?</v>
      </c>
      <c r="BF1469" s="6" t="e">
        <f t="shared" ca="1" si="74"/>
        <v>#NAME?</v>
      </c>
      <c r="BG1469" s="6"/>
      <c r="BH1469" s="6">
        <f>VLOOKUP(A1469, ALL_AP_DATA!$A$2:$D$3600, 3, FALSE)</f>
        <v>106</v>
      </c>
      <c r="BI1469" s="6">
        <f>VLOOKUP(A1469, ALL_AP_DATA!$A$2:$E$3600, 5, FALSE)</f>
        <v>23999</v>
      </c>
      <c r="BJ1469" s="6">
        <f t="shared" si="69"/>
        <v>141.1705882352941</v>
      </c>
      <c r="BK1469" s="6">
        <f t="shared" si="75"/>
        <v>0.62352941176470589</v>
      </c>
    </row>
    <row r="1470" spans="1:63" ht="15.75" customHeight="1" x14ac:dyDescent="0.25">
      <c r="A1470" s="8" t="s">
        <v>1530</v>
      </c>
      <c r="B1470" s="9" t="s">
        <v>1491</v>
      </c>
      <c r="C1470" s="9">
        <v>2</v>
      </c>
      <c r="D1470" s="9">
        <v>44</v>
      </c>
      <c r="E1470" s="9">
        <v>156</v>
      </c>
      <c r="F1470" s="9">
        <v>4934</v>
      </c>
      <c r="G1470" s="9">
        <v>0.1164</v>
      </c>
      <c r="H1470" s="9">
        <v>0.1855</v>
      </c>
      <c r="I1470" s="9">
        <v>0.15049999999999999</v>
      </c>
      <c r="J1470" s="9">
        <v>21</v>
      </c>
      <c r="K1470" s="9">
        <v>68</v>
      </c>
      <c r="L1470" s="9">
        <v>192</v>
      </c>
      <c r="M1470" s="9">
        <v>9819</v>
      </c>
      <c r="N1470" s="9">
        <v>0.1799</v>
      </c>
      <c r="O1470" s="9">
        <v>0.2283</v>
      </c>
      <c r="P1470" s="9">
        <v>0.29959999999999998</v>
      </c>
      <c r="Q1470" s="9">
        <v>41</v>
      </c>
      <c r="R1470" s="9">
        <v>278</v>
      </c>
      <c r="S1470" s="9">
        <v>794</v>
      </c>
      <c r="T1470" s="9">
        <v>31688</v>
      </c>
      <c r="U1470" s="9">
        <v>0.73540000000000005</v>
      </c>
      <c r="V1470" s="9">
        <v>0.94410000000000005</v>
      </c>
      <c r="W1470" s="9">
        <v>0.96679999999999999</v>
      </c>
      <c r="X1470" s="9">
        <v>3</v>
      </c>
      <c r="Y1470" s="9">
        <v>121</v>
      </c>
      <c r="Z1470" s="9">
        <v>199</v>
      </c>
      <c r="AA1470" s="9">
        <v>10348</v>
      </c>
      <c r="AB1470" s="9">
        <v>0.3201</v>
      </c>
      <c r="AC1470" s="9">
        <v>0.2366</v>
      </c>
      <c r="AD1470" s="9">
        <v>0.31569999999999998</v>
      </c>
      <c r="AE1470" s="9">
        <v>8</v>
      </c>
      <c r="AF1470" s="9">
        <v>56</v>
      </c>
      <c r="AG1470" s="9">
        <v>163</v>
      </c>
      <c r="AH1470" s="9">
        <v>7725</v>
      </c>
      <c r="AI1470" s="9">
        <v>0.14810000000000001</v>
      </c>
      <c r="AJ1470" s="9">
        <v>0.1938</v>
      </c>
      <c r="AK1470" s="9">
        <v>0.23569999999999999</v>
      </c>
      <c r="AL1470" s="9">
        <v>12</v>
      </c>
      <c r="AM1470" s="9">
        <v>123</v>
      </c>
      <c r="AN1470" s="9">
        <v>602</v>
      </c>
      <c r="AO1470" s="9">
        <v>22211</v>
      </c>
      <c r="AP1470" s="9">
        <v>0.32540000000000002</v>
      </c>
      <c r="AQ1470" s="9">
        <v>0.71579999999999999</v>
      </c>
      <c r="AR1470" s="9">
        <v>0.67759999999999998</v>
      </c>
      <c r="AT1470" s="6">
        <f t="shared" si="63"/>
        <v>112.13636363636364</v>
      </c>
      <c r="AU1470" s="6">
        <f t="shared" si="64"/>
        <v>144.39705882352942</v>
      </c>
      <c r="AV1470" s="6">
        <f t="shared" si="65"/>
        <v>113.98561151079137</v>
      </c>
      <c r="AW1470" s="7">
        <f t="shared" si="66"/>
        <v>85.52066115702479</v>
      </c>
      <c r="AX1470" s="6">
        <f t="shared" si="67"/>
        <v>137.94642857142858</v>
      </c>
      <c r="AY1470" s="6">
        <f t="shared" si="68"/>
        <v>180.57723577235771</v>
      </c>
      <c r="BA1470" s="6">
        <f>VLOOKUP(A1470, ALL_AP_DATA!$A$2:$F$3600, 6, FALSE)</f>
        <v>378</v>
      </c>
      <c r="BB1470" s="6">
        <f>VLOOKUP(A1470, projmetadata!$A$2:$D$2036, 4, FALSE)</f>
        <v>42010</v>
      </c>
      <c r="BC1470" s="6" t="e">
        <f t="array" aca="1" ref="BC1470" ca="1">_xludf.IFS(I1470&lt;&gt;0, F1470/I1470, P1470&lt;&gt;0, M1470/P1470, W1470&lt;&gt;0, T1470/W1470, AD1470&lt;&gt;0, AA1470/AD1470, AK1470&lt;&gt;0, AH1470/AK1470, AR1470&lt;&gt;0, AO1470/AR1470, TRUE, 0)</f>
        <v>#NAME?</v>
      </c>
      <c r="BE1470" s="6" t="e">
        <f t="shared" ca="1" si="73"/>
        <v>#NAME?</v>
      </c>
      <c r="BF1470" s="6" t="e">
        <f t="shared" ca="1" si="74"/>
        <v>#NAME?</v>
      </c>
      <c r="BG1470" s="6"/>
      <c r="BH1470" s="6">
        <f>VLOOKUP(A1470, ALL_AP_DATA!$A$2:$D$3600, 3, FALSE)</f>
        <v>284</v>
      </c>
      <c r="BI1470" s="6">
        <f>VLOOKUP(A1470, ALL_AP_DATA!$A$2:$E$3600, 5, FALSE)</f>
        <v>32777</v>
      </c>
      <c r="BJ1470" s="6">
        <f t="shared" si="69"/>
        <v>86.711640211640216</v>
      </c>
      <c r="BK1470" s="6">
        <f t="shared" si="75"/>
        <v>0.75132275132275128</v>
      </c>
    </row>
    <row r="1471" spans="1:63" ht="15.75" customHeight="1" x14ac:dyDescent="0.25">
      <c r="A1471" s="8" t="s">
        <v>1531</v>
      </c>
      <c r="B1471" s="9" t="s">
        <v>1491</v>
      </c>
      <c r="C1471" s="9">
        <v>2</v>
      </c>
      <c r="D1471" s="9">
        <v>6</v>
      </c>
      <c r="E1471" s="9">
        <v>18</v>
      </c>
      <c r="F1471" s="9">
        <v>590</v>
      </c>
      <c r="G1471" s="9">
        <v>1.5599999999999999E-2</v>
      </c>
      <c r="H1471" s="9">
        <v>5.0799999999999998E-2</v>
      </c>
      <c r="I1471" s="9">
        <v>1.49E-2</v>
      </c>
      <c r="J1471" s="8"/>
      <c r="K1471" s="8"/>
      <c r="L1471" s="8"/>
      <c r="M1471" s="8"/>
      <c r="N1471" s="8"/>
      <c r="O1471" s="8"/>
      <c r="P1471" s="8"/>
      <c r="Q1471" s="9">
        <v>27</v>
      </c>
      <c r="R1471" s="9">
        <v>97</v>
      </c>
      <c r="S1471" s="9">
        <v>289</v>
      </c>
      <c r="T1471" s="9">
        <v>34852</v>
      </c>
      <c r="U1471" s="9">
        <v>0.25259999999999999</v>
      </c>
      <c r="V1471" s="9">
        <v>0.81640000000000001</v>
      </c>
      <c r="W1471" s="9">
        <v>0.87849999999999995</v>
      </c>
      <c r="X1471" s="9">
        <v>1</v>
      </c>
      <c r="Y1471" s="9">
        <v>10</v>
      </c>
      <c r="Z1471" s="9">
        <v>65</v>
      </c>
      <c r="AA1471" s="9">
        <v>1365</v>
      </c>
      <c r="AB1471" s="9">
        <v>2.5999999999999999E-2</v>
      </c>
      <c r="AC1471" s="9">
        <v>0.18360000000000001</v>
      </c>
      <c r="AD1471" s="9">
        <v>3.44E-2</v>
      </c>
      <c r="AE1471" s="8"/>
      <c r="AF1471" s="8"/>
      <c r="AG1471" s="8"/>
      <c r="AH1471" s="8"/>
      <c r="AI1471" s="8"/>
      <c r="AJ1471" s="8"/>
      <c r="AK1471" s="8"/>
      <c r="AL1471" s="8"/>
      <c r="AM1471" s="8"/>
      <c r="AN1471" s="8"/>
      <c r="AO1471" s="8"/>
      <c r="AP1471" s="8"/>
      <c r="AQ1471" s="8"/>
      <c r="AR1471" s="8"/>
      <c r="AT1471" s="6">
        <f t="shared" si="63"/>
        <v>98.333333333333329</v>
      </c>
      <c r="AU1471" s="6" t="str">
        <f t="shared" si="64"/>
        <v/>
      </c>
      <c r="AV1471" s="6">
        <f t="shared" si="65"/>
        <v>359.29896907216494</v>
      </c>
      <c r="AW1471" s="7">
        <f t="shared" si="66"/>
        <v>136.5</v>
      </c>
      <c r="AX1471" s="6" t="str">
        <f t="shared" si="67"/>
        <v/>
      </c>
      <c r="AY1471" s="6" t="str">
        <f t="shared" si="68"/>
        <v/>
      </c>
      <c r="BA1471" s="6">
        <f>VLOOKUP(A1471, ALL_AP_DATA!$A$2:$F$3600, 6, FALSE)</f>
        <v>384</v>
      </c>
      <c r="BB1471" s="6">
        <f>VLOOKUP(A1471, projmetadata!$A$2:$D$2036, 4, FALSE)</f>
        <v>10614</v>
      </c>
      <c r="BC1471" s="6" t="e">
        <f t="array" aca="1" ref="BC1471" ca="1">_xludf.IFS(I1471&lt;&gt;0, F1471/I1471, P1471&lt;&gt;0, M1471/P1471, W1471&lt;&gt;0, T1471/W1471, AD1471&lt;&gt;0, AA1471/AD1471, AK1471&lt;&gt;0, AH1471/AK1471, AR1471&lt;&gt;0, AO1471/AR1471, TRUE, 0)</f>
        <v>#NAME?</v>
      </c>
      <c r="BE1471" s="6" t="e">
        <f t="shared" ca="1" si="73"/>
        <v>#NAME?</v>
      </c>
      <c r="BF1471" s="6" t="e">
        <f t="shared" ca="1" si="74"/>
        <v>#NAME?</v>
      </c>
      <c r="BG1471" s="6"/>
      <c r="BH1471" s="6">
        <f>VLOOKUP(A1471, ALL_AP_DATA!$A$2:$D$3600, 3, FALSE)</f>
        <v>102</v>
      </c>
      <c r="BI1471" s="6">
        <f>VLOOKUP(A1471, ALL_AP_DATA!$A$2:$E$3600, 5, FALSE)</f>
        <v>39672</v>
      </c>
      <c r="BJ1471" s="6">
        <f t="shared" si="69"/>
        <v>103.3125</v>
      </c>
      <c r="BK1471" s="6">
        <f t="shared" si="75"/>
        <v>0.265625</v>
      </c>
    </row>
    <row r="1472" spans="1:63" ht="15.75" customHeight="1" x14ac:dyDescent="0.25">
      <c r="A1472" s="8" t="s">
        <v>1532</v>
      </c>
      <c r="B1472" s="9" t="s">
        <v>1491</v>
      </c>
      <c r="C1472" s="9">
        <v>32</v>
      </c>
      <c r="D1472" s="9">
        <v>381</v>
      </c>
      <c r="E1472" s="9">
        <v>984</v>
      </c>
      <c r="F1472" s="9">
        <v>55260</v>
      </c>
      <c r="G1472" s="9">
        <v>6.8699999999999997E-2</v>
      </c>
      <c r="H1472" s="9">
        <v>0.28949999999999998</v>
      </c>
      <c r="I1472" s="9">
        <v>0.16070000000000001</v>
      </c>
      <c r="J1472" s="9">
        <v>17</v>
      </c>
      <c r="K1472" s="9">
        <v>123</v>
      </c>
      <c r="L1472" s="9">
        <v>833</v>
      </c>
      <c r="M1472" s="9">
        <v>63552</v>
      </c>
      <c r="N1472" s="9">
        <v>2.2200000000000001E-2</v>
      </c>
      <c r="O1472" s="9">
        <v>0.24510000000000001</v>
      </c>
      <c r="P1472" s="9">
        <v>0.18479999999999999</v>
      </c>
      <c r="Q1472" s="9">
        <v>234</v>
      </c>
      <c r="R1472" s="9">
        <v>1264</v>
      </c>
      <c r="S1472" s="9">
        <v>2844</v>
      </c>
      <c r="T1472" s="9">
        <v>267286</v>
      </c>
      <c r="U1472" s="9">
        <v>0.2281</v>
      </c>
      <c r="V1472" s="9">
        <v>0.8367</v>
      </c>
      <c r="W1472" s="9">
        <v>0.77739999999999998</v>
      </c>
      <c r="X1472" s="9">
        <v>451</v>
      </c>
      <c r="Y1472" s="9">
        <v>1069</v>
      </c>
      <c r="Z1472" s="9">
        <v>1493</v>
      </c>
      <c r="AA1472" s="9">
        <v>113580</v>
      </c>
      <c r="AB1472" s="9">
        <v>0.19289999999999999</v>
      </c>
      <c r="AC1472" s="9">
        <v>0.43919999999999998</v>
      </c>
      <c r="AD1472" s="9">
        <v>0.33029999999999998</v>
      </c>
      <c r="AE1472" s="9">
        <v>58</v>
      </c>
      <c r="AF1472" s="9">
        <v>678</v>
      </c>
      <c r="AG1472" s="9">
        <v>1260</v>
      </c>
      <c r="AH1472" s="9">
        <v>84526</v>
      </c>
      <c r="AI1472" s="9">
        <v>0.12230000000000001</v>
      </c>
      <c r="AJ1472" s="9">
        <v>0.37069999999999997</v>
      </c>
      <c r="AK1472" s="9">
        <v>0.24579999999999999</v>
      </c>
      <c r="AL1472" s="9">
        <v>9</v>
      </c>
      <c r="AM1472" s="9">
        <v>181</v>
      </c>
      <c r="AN1472" s="9">
        <v>1313</v>
      </c>
      <c r="AO1472" s="9">
        <v>76233</v>
      </c>
      <c r="AP1472" s="9">
        <v>3.27E-2</v>
      </c>
      <c r="AQ1472" s="9">
        <v>0.38629999999999998</v>
      </c>
      <c r="AR1472" s="9">
        <v>0.22170000000000001</v>
      </c>
      <c r="AT1472" s="6">
        <f t="shared" si="63"/>
        <v>145.03937007874015</v>
      </c>
      <c r="AU1472" s="6">
        <f t="shared" si="64"/>
        <v>516.68292682926824</v>
      </c>
      <c r="AV1472" s="6">
        <f t="shared" si="65"/>
        <v>211.46044303797467</v>
      </c>
      <c r="AW1472" s="7">
        <f t="shared" si="66"/>
        <v>106.24883068288119</v>
      </c>
      <c r="AX1472" s="6">
        <f t="shared" si="67"/>
        <v>124.66961651917404</v>
      </c>
      <c r="AY1472" s="6">
        <f t="shared" si="68"/>
        <v>421.17679558011048</v>
      </c>
      <c r="BA1472" s="6">
        <f>VLOOKUP(A1472, ALL_AP_DATA!$A$2:$F$3600, 6, FALSE)</f>
        <v>5542</v>
      </c>
      <c r="BB1472" s="6">
        <f>VLOOKUP(A1472, projmetadata!$A$2:$D$2036, 4, FALSE)</f>
        <v>328373</v>
      </c>
      <c r="BC1472" s="6" t="e">
        <f t="array" aca="1" ref="BC1472" ca="1">_xludf.IFS(I1472&lt;&gt;0, F1472/I1472, P1472&lt;&gt;0, M1472/P1472, W1472&lt;&gt;0, T1472/W1472, AD1472&lt;&gt;0, AA1472/AD1472, AK1472&lt;&gt;0, AH1472/AK1472, AR1472&lt;&gt;0, AO1472/AR1472, TRUE, 0)</f>
        <v>#NAME?</v>
      </c>
      <c r="BE1472" s="6" t="e">
        <f t="shared" ca="1" si="73"/>
        <v>#NAME?</v>
      </c>
      <c r="BF1472" s="6" t="e">
        <f t="shared" ca="1" si="74"/>
        <v>#NAME?</v>
      </c>
      <c r="BG1472" s="6"/>
      <c r="BH1472" s="6">
        <f>VLOOKUP(A1472, ALL_AP_DATA!$A$2:$D$3600, 3, FALSE)</f>
        <v>1511</v>
      </c>
      <c r="BI1472" s="6">
        <f>VLOOKUP(A1472, ALL_AP_DATA!$A$2:$E$3600, 5, FALSE)</f>
        <v>343831</v>
      </c>
      <c r="BJ1472" s="6">
        <f t="shared" si="69"/>
        <v>62.040959942259114</v>
      </c>
      <c r="BK1472" s="6">
        <f t="shared" si="75"/>
        <v>0.27264525442078674</v>
      </c>
    </row>
    <row r="1473" spans="1:63" ht="15.75" customHeight="1" x14ac:dyDescent="0.25">
      <c r="A1473" s="8" t="s">
        <v>1533</v>
      </c>
      <c r="B1473" s="9" t="s">
        <v>1491</v>
      </c>
      <c r="C1473" s="9">
        <v>3</v>
      </c>
      <c r="D1473" s="9">
        <v>7</v>
      </c>
      <c r="E1473" s="9">
        <v>21</v>
      </c>
      <c r="F1473" s="9">
        <v>146</v>
      </c>
      <c r="G1473" s="9">
        <v>2.3E-2</v>
      </c>
      <c r="H1473" s="9">
        <v>0.1313</v>
      </c>
      <c r="I1473" s="9">
        <v>3.3500000000000002E-2</v>
      </c>
      <c r="J1473" s="8"/>
      <c r="K1473" s="8"/>
      <c r="L1473" s="8"/>
      <c r="M1473" s="8"/>
      <c r="N1473" s="8"/>
      <c r="O1473" s="8"/>
      <c r="P1473" s="8"/>
      <c r="Q1473" s="9">
        <v>16</v>
      </c>
      <c r="R1473" s="9">
        <v>62</v>
      </c>
      <c r="S1473" s="9">
        <v>90</v>
      </c>
      <c r="T1473" s="9">
        <v>2263</v>
      </c>
      <c r="U1473" s="9">
        <v>0.2039</v>
      </c>
      <c r="V1473" s="9">
        <v>0.5625</v>
      </c>
      <c r="W1473" s="9">
        <v>0.51919999999999999</v>
      </c>
      <c r="X1473" s="9">
        <v>4</v>
      </c>
      <c r="Y1473" s="9">
        <v>19</v>
      </c>
      <c r="Z1473" s="9">
        <v>34</v>
      </c>
      <c r="AA1473" s="9">
        <v>280</v>
      </c>
      <c r="AB1473" s="9">
        <v>6.25E-2</v>
      </c>
      <c r="AC1473" s="9">
        <v>0.21249999999999999</v>
      </c>
      <c r="AD1473" s="9">
        <v>6.4199999999999993E-2</v>
      </c>
      <c r="AE1473" s="8"/>
      <c r="AF1473" s="8"/>
      <c r="AG1473" s="8"/>
      <c r="AH1473" s="8"/>
      <c r="AI1473" s="8"/>
      <c r="AJ1473" s="8"/>
      <c r="AK1473" s="8"/>
      <c r="AL1473" s="8"/>
      <c r="AM1473" s="8"/>
      <c r="AN1473" s="8"/>
      <c r="AO1473" s="8"/>
      <c r="AP1473" s="8"/>
      <c r="AQ1473" s="8"/>
      <c r="AR1473" s="8"/>
      <c r="AT1473" s="6">
        <f t="shared" si="63"/>
        <v>20.857142857142858</v>
      </c>
      <c r="AU1473" s="6" t="str">
        <f t="shared" si="64"/>
        <v/>
      </c>
      <c r="AV1473" s="6">
        <f t="shared" si="65"/>
        <v>36.5</v>
      </c>
      <c r="AW1473" s="7">
        <f t="shared" si="66"/>
        <v>14.736842105263158</v>
      </c>
      <c r="AX1473" s="6" t="str">
        <f t="shared" si="67"/>
        <v/>
      </c>
      <c r="AY1473" s="6" t="str">
        <f t="shared" si="68"/>
        <v/>
      </c>
      <c r="BA1473" s="6">
        <f>VLOOKUP(A1473, ALL_AP_DATA!$A$2:$F$3600, 6, FALSE)</f>
        <v>304</v>
      </c>
      <c r="BB1473" s="6">
        <f>VLOOKUP(A1473, projmetadata!$A$2:$D$2036, 4, FALSE)</f>
        <v>6964</v>
      </c>
      <c r="BC1473" s="6" t="e">
        <f t="array" aca="1" ref="BC1473" ca="1">_xludf.IFS(I1473&lt;&gt;0, F1473/I1473, P1473&lt;&gt;0, M1473/P1473, W1473&lt;&gt;0, T1473/W1473, AD1473&lt;&gt;0, AA1473/AD1473, AK1473&lt;&gt;0, AH1473/AK1473, AR1473&lt;&gt;0, AO1473/AR1473, TRUE, 0)</f>
        <v>#NAME?</v>
      </c>
      <c r="BE1473" s="6" t="e">
        <f t="shared" ca="1" si="73"/>
        <v>#NAME?</v>
      </c>
      <c r="BF1473" s="6" t="e">
        <f t="shared" ca="1" si="74"/>
        <v>#NAME?</v>
      </c>
      <c r="BG1473" s="6"/>
      <c r="BH1473" s="6">
        <f>VLOOKUP(A1473, ALL_AP_DATA!$A$2:$D$3600, 3, FALSE)</f>
        <v>69</v>
      </c>
      <c r="BI1473" s="6">
        <f>VLOOKUP(A1473, ALL_AP_DATA!$A$2:$E$3600, 5, FALSE)</f>
        <v>4359</v>
      </c>
      <c r="BJ1473" s="6">
        <f t="shared" si="69"/>
        <v>14.338815789473685</v>
      </c>
      <c r="BK1473" s="6">
        <f t="shared" si="75"/>
        <v>0.22697368421052633</v>
      </c>
    </row>
    <row r="1474" spans="1:63" ht="15.75" customHeight="1" x14ac:dyDescent="0.25">
      <c r="A1474" s="8" t="s">
        <v>1534</v>
      </c>
      <c r="B1474" s="9" t="s">
        <v>1491</v>
      </c>
      <c r="C1474" s="8"/>
      <c r="D1474" s="8"/>
      <c r="E1474" s="8"/>
      <c r="F1474" s="8"/>
      <c r="G1474" s="8"/>
      <c r="H1474" s="8"/>
      <c r="I1474" s="8"/>
      <c r="J1474" s="8"/>
      <c r="K1474" s="8"/>
      <c r="L1474" s="8"/>
      <c r="M1474" s="8"/>
      <c r="N1474" s="8"/>
      <c r="O1474" s="8"/>
      <c r="P1474" s="8"/>
      <c r="Q1474" s="9">
        <v>8</v>
      </c>
      <c r="R1474" s="9">
        <v>225</v>
      </c>
      <c r="S1474" s="9">
        <v>1050</v>
      </c>
      <c r="T1474" s="9">
        <v>121870</v>
      </c>
      <c r="U1474" s="9">
        <v>0.43859999999999999</v>
      </c>
      <c r="V1474" s="9">
        <v>0.98040000000000005</v>
      </c>
      <c r="W1474" s="9">
        <v>0.88229999999999997</v>
      </c>
      <c r="X1474" s="9">
        <v>7</v>
      </c>
      <c r="Y1474" s="9">
        <v>144</v>
      </c>
      <c r="Z1474" s="9">
        <v>690</v>
      </c>
      <c r="AA1474" s="9">
        <v>33412</v>
      </c>
      <c r="AB1474" s="9">
        <v>0.28070000000000001</v>
      </c>
      <c r="AC1474" s="9">
        <v>0.64429999999999998</v>
      </c>
      <c r="AD1474" s="9">
        <v>0.2419</v>
      </c>
      <c r="AE1474" s="8"/>
      <c r="AF1474" s="8"/>
      <c r="AG1474" s="8"/>
      <c r="AH1474" s="8"/>
      <c r="AI1474" s="8"/>
      <c r="AJ1474" s="8"/>
      <c r="AK1474" s="8"/>
      <c r="AL1474" s="8"/>
      <c r="AM1474" s="8"/>
      <c r="AN1474" s="8"/>
      <c r="AO1474" s="8"/>
      <c r="AP1474" s="8"/>
      <c r="AQ1474" s="8"/>
      <c r="AR1474" s="8"/>
      <c r="AT1474" s="6" t="str">
        <f t="shared" si="63"/>
        <v/>
      </c>
      <c r="AU1474" s="6" t="str">
        <f t="shared" si="64"/>
        <v/>
      </c>
      <c r="AV1474" s="6">
        <f t="shared" si="65"/>
        <v>541.64444444444439</v>
      </c>
      <c r="AW1474" s="7">
        <f t="shared" si="66"/>
        <v>232.02777777777777</v>
      </c>
      <c r="AX1474" s="6" t="str">
        <f t="shared" si="67"/>
        <v/>
      </c>
      <c r="AY1474" s="6" t="str">
        <f t="shared" si="68"/>
        <v/>
      </c>
      <c r="BA1474" s="6">
        <f>VLOOKUP(A1474, ALL_AP_DATA!$A$2:$F$3600, 6, FALSE)</f>
        <v>513</v>
      </c>
      <c r="BB1474" s="6">
        <f>VLOOKUP(A1474, projmetadata!$A$2:$D$2036, 4, FALSE)</f>
        <v>52900</v>
      </c>
      <c r="BC1474" s="6" t="e">
        <f t="array" aca="1" ref="BC1474" ca="1">_xludf.IFS(I1474&lt;&gt;0, F1474/I1474, P1474&lt;&gt;0, M1474/P1474, W1474&lt;&gt;0, T1474/W1474, AD1474&lt;&gt;0, AA1474/AD1474, AK1474&lt;&gt;0, AH1474/AK1474, AR1474&lt;&gt;0, AO1474/AR1474, TRUE, 0)</f>
        <v>#NAME?</v>
      </c>
      <c r="BE1474" s="6" t="e">
        <f t="shared" ca="1" si="73"/>
        <v>#NAME?</v>
      </c>
      <c r="BF1474" s="6" t="e">
        <f t="shared" ca="1" si="74"/>
        <v>#NAME?</v>
      </c>
      <c r="BG1474" s="6"/>
      <c r="BH1474" s="6">
        <f>VLOOKUP(A1474, ALL_AP_DATA!$A$2:$D$3600, 3, FALSE)</f>
        <v>225</v>
      </c>
      <c r="BI1474" s="6">
        <f>VLOOKUP(A1474, ALL_AP_DATA!$A$2:$E$3600, 5, FALSE)</f>
        <v>138123</v>
      </c>
      <c r="BJ1474" s="6">
        <f t="shared" si="69"/>
        <v>269.24561403508773</v>
      </c>
      <c r="BK1474" s="6">
        <f t="shared" si="75"/>
        <v>0.43859649122807015</v>
      </c>
    </row>
    <row r="1475" spans="1:63" ht="15.75" customHeight="1" x14ac:dyDescent="0.25">
      <c r="A1475" s="8" t="s">
        <v>1535</v>
      </c>
      <c r="B1475" s="9" t="s">
        <v>1491</v>
      </c>
      <c r="C1475" s="8"/>
      <c r="D1475" s="8"/>
      <c r="E1475" s="8"/>
      <c r="F1475" s="8"/>
      <c r="G1475" s="8"/>
      <c r="H1475" s="8"/>
      <c r="I1475" s="8"/>
      <c r="J1475" s="8"/>
      <c r="K1475" s="8"/>
      <c r="L1475" s="8"/>
      <c r="M1475" s="8"/>
      <c r="N1475" s="8"/>
      <c r="O1475" s="8"/>
      <c r="P1475" s="8"/>
      <c r="Q1475" s="9">
        <v>3</v>
      </c>
      <c r="R1475" s="9">
        <v>12</v>
      </c>
      <c r="S1475" s="9">
        <v>42</v>
      </c>
      <c r="T1475" s="9">
        <v>659</v>
      </c>
      <c r="U1475" s="9">
        <v>2.8400000000000002E-2</v>
      </c>
      <c r="V1475" s="9">
        <v>0.59150000000000003</v>
      </c>
      <c r="W1475" s="9">
        <v>0.15310000000000001</v>
      </c>
      <c r="X1475" s="8"/>
      <c r="Y1475" s="8"/>
      <c r="Z1475" s="8"/>
      <c r="AA1475" s="8"/>
      <c r="AB1475" s="8"/>
      <c r="AC1475" s="8"/>
      <c r="AD1475" s="8"/>
      <c r="AE1475" s="8"/>
      <c r="AF1475" s="8"/>
      <c r="AG1475" s="8"/>
      <c r="AH1475" s="8"/>
      <c r="AI1475" s="8"/>
      <c r="AJ1475" s="8"/>
      <c r="AK1475" s="8"/>
      <c r="AL1475" s="8"/>
      <c r="AM1475" s="8"/>
      <c r="AN1475" s="8"/>
      <c r="AO1475" s="8"/>
      <c r="AP1475" s="8"/>
      <c r="AQ1475" s="8"/>
      <c r="AR1475" s="8"/>
      <c r="AT1475" s="6" t="str">
        <f t="shared" si="63"/>
        <v/>
      </c>
      <c r="AU1475" s="6" t="str">
        <f t="shared" si="64"/>
        <v/>
      </c>
      <c r="AV1475" s="6">
        <f t="shared" si="65"/>
        <v>54.916666666666664</v>
      </c>
      <c r="AW1475" s="7" t="str">
        <f t="shared" si="66"/>
        <v/>
      </c>
      <c r="AX1475" s="6" t="str">
        <f t="shared" si="67"/>
        <v/>
      </c>
      <c r="AY1475" s="6" t="str">
        <f t="shared" si="68"/>
        <v/>
      </c>
      <c r="BA1475" s="6">
        <f>VLOOKUP(A1475, ALL_AP_DATA!$A$2:$F$3600, 6, FALSE)</f>
        <v>422</v>
      </c>
      <c r="BB1475" s="6">
        <f>VLOOKUP(A1475, projmetadata!$A$2:$D$2036, 4, FALSE)</f>
        <v>14753</v>
      </c>
      <c r="BC1475" s="6" t="e">
        <f t="array" aca="1" ref="BC1475" ca="1">_xludf.IFS(I1475&lt;&gt;0, F1475/I1475, P1475&lt;&gt;0, M1475/P1475, W1475&lt;&gt;0, T1475/W1475, AD1475&lt;&gt;0, AA1475/AD1475, AK1475&lt;&gt;0, AH1475/AK1475, AR1475&lt;&gt;0, AO1475/AR1475, TRUE, 0)</f>
        <v>#NAME?</v>
      </c>
      <c r="BE1475" s="6" t="e">
        <f t="shared" ca="1" si="73"/>
        <v>#NAME?</v>
      </c>
      <c r="BF1475" s="6" t="e">
        <f t="shared" ca="1" si="74"/>
        <v>#NAME?</v>
      </c>
      <c r="BG1475" s="6"/>
      <c r="BH1475" s="6">
        <f>VLOOKUP(A1475, ALL_AP_DATA!$A$2:$D$3600, 3, FALSE)</f>
        <v>12</v>
      </c>
      <c r="BI1475" s="6">
        <f>VLOOKUP(A1475, ALL_AP_DATA!$A$2:$E$3600, 5, FALSE)</f>
        <v>4303</v>
      </c>
      <c r="BJ1475" s="6">
        <f t="shared" si="69"/>
        <v>10.196682464454977</v>
      </c>
      <c r="BK1475" s="6">
        <f t="shared" si="75"/>
        <v>2.843601895734597E-2</v>
      </c>
    </row>
    <row r="1476" spans="1:63" ht="15.75" customHeight="1" x14ac:dyDescent="0.25">
      <c r="A1476" s="8" t="s">
        <v>1536</v>
      </c>
      <c r="B1476" s="9" t="s">
        <v>1491</v>
      </c>
      <c r="C1476" s="9">
        <v>7</v>
      </c>
      <c r="D1476" s="9">
        <v>41</v>
      </c>
      <c r="E1476" s="9">
        <v>54</v>
      </c>
      <c r="F1476" s="9">
        <v>6256</v>
      </c>
      <c r="G1476" s="9">
        <v>6.1100000000000002E-2</v>
      </c>
      <c r="H1476" s="9">
        <v>0.2278</v>
      </c>
      <c r="I1476" s="9">
        <v>0.16200000000000001</v>
      </c>
      <c r="J1476" s="8"/>
      <c r="K1476" s="8"/>
      <c r="L1476" s="8"/>
      <c r="M1476" s="8"/>
      <c r="N1476" s="8"/>
      <c r="O1476" s="8"/>
      <c r="P1476" s="8"/>
      <c r="Q1476" s="9">
        <v>7</v>
      </c>
      <c r="R1476" s="9">
        <v>121</v>
      </c>
      <c r="S1476" s="9">
        <v>232</v>
      </c>
      <c r="T1476" s="9">
        <v>23000</v>
      </c>
      <c r="U1476" s="9">
        <v>0.18029999999999999</v>
      </c>
      <c r="V1476" s="9">
        <v>0.97889999999999999</v>
      </c>
      <c r="W1476" s="9">
        <v>0.59570000000000001</v>
      </c>
      <c r="X1476" s="9">
        <v>25</v>
      </c>
      <c r="Y1476" s="9">
        <v>141</v>
      </c>
      <c r="Z1476" s="9">
        <v>122</v>
      </c>
      <c r="AA1476" s="9">
        <v>13789</v>
      </c>
      <c r="AB1476" s="9">
        <v>0.21010000000000001</v>
      </c>
      <c r="AC1476" s="9">
        <v>0.51480000000000004</v>
      </c>
      <c r="AD1476" s="9">
        <v>0.35709999999999997</v>
      </c>
      <c r="AE1476" s="9">
        <v>18</v>
      </c>
      <c r="AF1476" s="9">
        <v>75</v>
      </c>
      <c r="AG1476" s="9">
        <v>46</v>
      </c>
      <c r="AH1476" s="9">
        <v>5034</v>
      </c>
      <c r="AI1476" s="9">
        <v>0.1118</v>
      </c>
      <c r="AJ1476" s="9">
        <v>0.19409999999999999</v>
      </c>
      <c r="AK1476" s="9">
        <v>0.13039999999999999</v>
      </c>
      <c r="AL1476" s="8"/>
      <c r="AM1476" s="8"/>
      <c r="AN1476" s="8"/>
      <c r="AO1476" s="8"/>
      <c r="AP1476" s="8"/>
      <c r="AQ1476" s="8"/>
      <c r="AR1476" s="8"/>
      <c r="AT1476" s="6">
        <f t="shared" si="63"/>
        <v>152.58536585365854</v>
      </c>
      <c r="AU1476" s="6" t="str">
        <f t="shared" si="64"/>
        <v/>
      </c>
      <c r="AV1476" s="6">
        <f t="shared" si="65"/>
        <v>190.08264462809916</v>
      </c>
      <c r="AW1476" s="7">
        <f t="shared" si="66"/>
        <v>97.794326241134755</v>
      </c>
      <c r="AX1476" s="6">
        <f t="shared" si="67"/>
        <v>67.12</v>
      </c>
      <c r="AY1476" s="6" t="str">
        <f t="shared" si="68"/>
        <v/>
      </c>
      <c r="BA1476" s="6">
        <f>VLOOKUP(A1476, ALL_AP_DATA!$A$2:$F$3600, 6, FALSE)</f>
        <v>671</v>
      </c>
      <c r="BB1476" s="6">
        <f>VLOOKUP(A1476, projmetadata!$A$2:$D$2036, 4, FALSE)</f>
        <v>58026</v>
      </c>
      <c r="BC1476" s="6" t="e">
        <f t="array" aca="1" ref="BC1476" ca="1">_xludf.IFS(I1476&lt;&gt;0, F1476/I1476, P1476&lt;&gt;0, M1476/P1476, W1476&lt;&gt;0, T1476/W1476, AD1476&lt;&gt;0, AA1476/AD1476, AK1476&lt;&gt;0, AH1476/AK1476, AR1476&lt;&gt;0, AO1476/AR1476, TRUE, 0)</f>
        <v>#NAME?</v>
      </c>
      <c r="BE1476" s="6" t="e">
        <f t="shared" ca="1" si="73"/>
        <v>#NAME?</v>
      </c>
      <c r="BF1476" s="6" t="e">
        <f t="shared" ca="1" si="74"/>
        <v>#NAME?</v>
      </c>
      <c r="BG1476" s="6"/>
      <c r="BH1476" s="6">
        <f>VLOOKUP(A1476, ALL_AP_DATA!$A$2:$D$3600, 3, FALSE)</f>
        <v>137</v>
      </c>
      <c r="BI1476" s="6">
        <f>VLOOKUP(A1476, ALL_AP_DATA!$A$2:$E$3600, 5, FALSE)</f>
        <v>38609</v>
      </c>
      <c r="BJ1476" s="6">
        <f t="shared" si="69"/>
        <v>57.539493293591654</v>
      </c>
      <c r="BK1476" s="6">
        <f t="shared" si="75"/>
        <v>0.20417287630402384</v>
      </c>
    </row>
    <row r="1477" spans="1:63" ht="15.75" customHeight="1" x14ac:dyDescent="0.25">
      <c r="A1477" s="8" t="s">
        <v>1537</v>
      </c>
      <c r="B1477" s="9" t="s">
        <v>1491</v>
      </c>
      <c r="C1477" s="9">
        <v>13</v>
      </c>
      <c r="D1477" s="9">
        <v>64</v>
      </c>
      <c r="E1477" s="9">
        <v>69</v>
      </c>
      <c r="F1477" s="9">
        <v>864</v>
      </c>
      <c r="G1477" s="9">
        <v>0.1056</v>
      </c>
      <c r="H1477" s="9">
        <v>0.39660000000000001</v>
      </c>
      <c r="I1477" s="9">
        <v>0.16850000000000001</v>
      </c>
      <c r="J1477" s="8"/>
      <c r="K1477" s="8"/>
      <c r="L1477" s="8"/>
      <c r="M1477" s="8"/>
      <c r="N1477" s="8"/>
      <c r="O1477" s="8"/>
      <c r="P1477" s="8"/>
      <c r="Q1477" s="9">
        <v>13</v>
      </c>
      <c r="R1477" s="9">
        <v>49</v>
      </c>
      <c r="S1477" s="9">
        <v>106</v>
      </c>
      <c r="T1477" s="9">
        <v>2940</v>
      </c>
      <c r="U1477" s="9">
        <v>8.09E-2</v>
      </c>
      <c r="V1477" s="9">
        <v>0.60919999999999996</v>
      </c>
      <c r="W1477" s="9">
        <v>0.57330000000000003</v>
      </c>
      <c r="X1477" s="9">
        <v>90</v>
      </c>
      <c r="Y1477" s="9">
        <v>135</v>
      </c>
      <c r="Z1477" s="9">
        <v>104</v>
      </c>
      <c r="AA1477" s="9">
        <v>2201</v>
      </c>
      <c r="AB1477" s="9">
        <v>0.2228</v>
      </c>
      <c r="AC1477" s="9">
        <v>0.59770000000000001</v>
      </c>
      <c r="AD1477" s="9">
        <v>0.42920000000000003</v>
      </c>
      <c r="AE1477" s="9">
        <v>11</v>
      </c>
      <c r="AF1477" s="9">
        <v>38</v>
      </c>
      <c r="AG1477" s="9">
        <v>44</v>
      </c>
      <c r="AH1477" s="9">
        <v>533</v>
      </c>
      <c r="AI1477" s="9">
        <v>6.2700000000000006E-2</v>
      </c>
      <c r="AJ1477" s="9">
        <v>0.25290000000000001</v>
      </c>
      <c r="AK1477" s="9">
        <v>0.10390000000000001</v>
      </c>
      <c r="AL1477" s="8"/>
      <c r="AM1477" s="8"/>
      <c r="AN1477" s="8"/>
      <c r="AO1477" s="8"/>
      <c r="AP1477" s="8"/>
      <c r="AQ1477" s="8"/>
      <c r="AR1477" s="8"/>
      <c r="AT1477" s="6">
        <f t="shared" si="63"/>
        <v>13.5</v>
      </c>
      <c r="AU1477" s="6" t="str">
        <f t="shared" si="64"/>
        <v/>
      </c>
      <c r="AV1477" s="6">
        <f t="shared" si="65"/>
        <v>60</v>
      </c>
      <c r="AW1477" s="7">
        <f t="shared" si="66"/>
        <v>16.303703703703704</v>
      </c>
      <c r="AX1477" s="6">
        <f t="shared" si="67"/>
        <v>14.026315789473685</v>
      </c>
      <c r="AY1477" s="6" t="str">
        <f t="shared" si="68"/>
        <v/>
      </c>
      <c r="BA1477" s="6">
        <f>VLOOKUP(A1477, ALL_AP_DATA!$A$2:$F$3600, 6, FALSE)</f>
        <v>606</v>
      </c>
      <c r="BB1477" s="6">
        <f>VLOOKUP(A1477, projmetadata!$A$2:$D$2036, 4, FALSE)</f>
        <v>79913</v>
      </c>
      <c r="BC1477" s="6" t="e">
        <f t="array" aca="1" ref="BC1477" ca="1">_xludf.IFS(I1477&lt;&gt;0, F1477/I1477, P1477&lt;&gt;0, M1477/P1477, W1477&lt;&gt;0, T1477/W1477, AD1477&lt;&gt;0, AA1477/AD1477, AK1477&lt;&gt;0, AH1477/AK1477, AR1477&lt;&gt;0, AO1477/AR1477, TRUE, 0)</f>
        <v>#NAME?</v>
      </c>
      <c r="BE1477" s="6" t="e">
        <f t="shared" ca="1" si="73"/>
        <v>#NAME?</v>
      </c>
      <c r="BF1477" s="6" t="e">
        <f t="shared" ca="1" si="74"/>
        <v>#NAME?</v>
      </c>
      <c r="BG1477" s="6"/>
      <c r="BH1477" s="6">
        <f>VLOOKUP(A1477, ALL_AP_DATA!$A$2:$D$3600, 3, FALSE)</f>
        <v>107</v>
      </c>
      <c r="BI1477" s="6">
        <f>VLOOKUP(A1477, ALL_AP_DATA!$A$2:$E$3600, 5, FALSE)</f>
        <v>5128</v>
      </c>
      <c r="BJ1477" s="6">
        <f t="shared" si="69"/>
        <v>8.4620462046204619</v>
      </c>
      <c r="BK1477" s="6">
        <f t="shared" si="75"/>
        <v>0.17656765676567657</v>
      </c>
    </row>
    <row r="1478" spans="1:63" ht="15.75" customHeight="1" x14ac:dyDescent="0.25">
      <c r="A1478" s="8" t="s">
        <v>1538</v>
      </c>
      <c r="B1478" s="9" t="s">
        <v>1491</v>
      </c>
      <c r="C1478" s="9">
        <v>5</v>
      </c>
      <c r="D1478" s="9">
        <v>28</v>
      </c>
      <c r="E1478" s="9">
        <v>2</v>
      </c>
      <c r="F1478" s="9">
        <v>45</v>
      </c>
      <c r="G1478" s="9">
        <v>7.0499999999999993E-2</v>
      </c>
      <c r="H1478" s="9">
        <v>4.0800000000000003E-2</v>
      </c>
      <c r="I1478" s="9">
        <v>5.9999999999999995E-4</v>
      </c>
      <c r="J1478" s="8"/>
      <c r="K1478" s="8"/>
      <c r="L1478" s="8"/>
      <c r="M1478" s="8"/>
      <c r="N1478" s="8"/>
      <c r="O1478" s="8"/>
      <c r="P1478" s="8"/>
      <c r="Q1478" s="9">
        <v>3</v>
      </c>
      <c r="R1478" s="9">
        <v>12</v>
      </c>
      <c r="S1478" s="9">
        <v>15</v>
      </c>
      <c r="T1478" s="9">
        <v>4488</v>
      </c>
      <c r="U1478" s="9">
        <v>3.0200000000000001E-2</v>
      </c>
      <c r="V1478" s="9">
        <v>0.30609999999999998</v>
      </c>
      <c r="W1478" s="9">
        <v>6.4199999999999993E-2</v>
      </c>
      <c r="X1478" s="9">
        <v>8</v>
      </c>
      <c r="Y1478" s="9">
        <v>29</v>
      </c>
      <c r="Z1478" s="9">
        <v>13</v>
      </c>
      <c r="AA1478" s="9">
        <v>36862</v>
      </c>
      <c r="AB1478" s="9">
        <v>7.2999999999999995E-2</v>
      </c>
      <c r="AC1478" s="9">
        <v>0.26529999999999998</v>
      </c>
      <c r="AD1478" s="9">
        <v>0.52710000000000001</v>
      </c>
      <c r="AE1478" s="9">
        <v>4</v>
      </c>
      <c r="AF1478" s="9">
        <v>240</v>
      </c>
      <c r="AG1478" s="9">
        <v>9</v>
      </c>
      <c r="AH1478" s="9">
        <v>36603</v>
      </c>
      <c r="AI1478" s="9">
        <v>0.60450000000000004</v>
      </c>
      <c r="AJ1478" s="9">
        <v>0.1837</v>
      </c>
      <c r="AK1478" s="9">
        <v>0.52339999999999998</v>
      </c>
      <c r="AL1478" s="8"/>
      <c r="AM1478" s="8"/>
      <c r="AN1478" s="8"/>
      <c r="AO1478" s="8"/>
      <c r="AP1478" s="8"/>
      <c r="AQ1478" s="8"/>
      <c r="AR1478" s="8"/>
      <c r="AT1478" s="6">
        <f t="shared" si="63"/>
        <v>1.6071428571428572</v>
      </c>
      <c r="AU1478" s="6" t="str">
        <f t="shared" si="64"/>
        <v/>
      </c>
      <c r="AV1478" s="6">
        <f t="shared" si="65"/>
        <v>374</v>
      </c>
      <c r="AW1478" s="7">
        <f t="shared" si="66"/>
        <v>1271.1034482758621</v>
      </c>
      <c r="AX1478" s="6">
        <f t="shared" si="67"/>
        <v>152.51249999999999</v>
      </c>
      <c r="AY1478" s="6" t="str">
        <f t="shared" si="68"/>
        <v/>
      </c>
      <c r="BA1478" s="6">
        <f>VLOOKUP(A1478, ALL_AP_DATA!$A$2:$F$3600, 6, FALSE)</f>
        <v>397</v>
      </c>
      <c r="BB1478" s="6">
        <f>VLOOKUP(A1478, projmetadata!$A$2:$D$2036, 4, FALSE)</f>
        <v>23734</v>
      </c>
      <c r="BC1478" s="6" t="e">
        <f t="array" aca="1" ref="BC1478" ca="1">_xludf.IFS(I1478&lt;&gt;0, F1478/I1478, P1478&lt;&gt;0, M1478/P1478, W1478&lt;&gt;0, T1478/W1478, AD1478&lt;&gt;0, AA1478/AD1478, AK1478&lt;&gt;0, AH1478/AK1478, AR1478&lt;&gt;0, AO1478/AR1478, TRUE, 0)</f>
        <v>#NAME?</v>
      </c>
      <c r="BE1478" s="6" t="e">
        <f t="shared" ca="1" si="73"/>
        <v>#NAME?</v>
      </c>
      <c r="BF1478" s="6" t="e">
        <f t="shared" ca="1" si="74"/>
        <v>#NAME?</v>
      </c>
      <c r="BG1478" s="6"/>
      <c r="BH1478" s="6">
        <f>VLOOKUP(A1478, ALL_AP_DATA!$A$2:$D$3600, 3, FALSE)</f>
        <v>53</v>
      </c>
      <c r="BI1478" s="6">
        <f>VLOOKUP(A1478, ALL_AP_DATA!$A$2:$E$3600, 5, FALSE)</f>
        <v>69928</v>
      </c>
      <c r="BJ1478" s="6">
        <f t="shared" si="69"/>
        <v>176.14105793450881</v>
      </c>
      <c r="BK1478" s="6">
        <f t="shared" si="75"/>
        <v>0.13350125944584382</v>
      </c>
    </row>
    <row r="1479" spans="1:63" ht="15.75" customHeight="1" x14ac:dyDescent="0.25">
      <c r="A1479" s="8" t="s">
        <v>1539</v>
      </c>
      <c r="B1479" s="9" t="s">
        <v>1491</v>
      </c>
      <c r="C1479" s="9">
        <v>5</v>
      </c>
      <c r="D1479" s="9">
        <v>27</v>
      </c>
      <c r="E1479" s="9">
        <v>388</v>
      </c>
      <c r="F1479" s="9">
        <v>8486</v>
      </c>
      <c r="G1479" s="9">
        <v>1.5800000000000002E-2</v>
      </c>
      <c r="H1479" s="9">
        <v>0.12130000000000001</v>
      </c>
      <c r="I1479" s="9">
        <v>3.2800000000000003E-2</v>
      </c>
      <c r="J1479" s="9">
        <v>5</v>
      </c>
      <c r="K1479" s="9">
        <v>46</v>
      </c>
      <c r="L1479" s="9">
        <v>552</v>
      </c>
      <c r="M1479" s="9">
        <v>15286</v>
      </c>
      <c r="N1479" s="9">
        <v>2.69E-2</v>
      </c>
      <c r="O1479" s="9">
        <v>0.1726</v>
      </c>
      <c r="P1479" s="9">
        <v>5.8999999999999997E-2</v>
      </c>
      <c r="Q1479" s="9">
        <v>150</v>
      </c>
      <c r="R1479" s="9">
        <v>924</v>
      </c>
      <c r="S1479" s="9">
        <v>3079</v>
      </c>
      <c r="T1479" s="9">
        <v>234788</v>
      </c>
      <c r="U1479" s="9">
        <v>0.54039999999999999</v>
      </c>
      <c r="V1479" s="9">
        <v>0.96250000000000002</v>
      </c>
      <c r="W1479" s="9">
        <v>0.90620000000000001</v>
      </c>
      <c r="X1479" s="9">
        <v>10</v>
      </c>
      <c r="Y1479" s="9">
        <v>59</v>
      </c>
      <c r="Z1479" s="9">
        <v>509</v>
      </c>
      <c r="AA1479" s="9">
        <v>14191</v>
      </c>
      <c r="AB1479" s="9">
        <v>3.4500000000000003E-2</v>
      </c>
      <c r="AC1479" s="9">
        <v>0.15909999999999999</v>
      </c>
      <c r="AD1479" s="9">
        <v>5.4800000000000001E-2</v>
      </c>
      <c r="AE1479" s="9">
        <v>2</v>
      </c>
      <c r="AF1479" s="9">
        <v>8</v>
      </c>
      <c r="AG1479" s="9">
        <v>50</v>
      </c>
      <c r="AH1479" s="9">
        <v>1136</v>
      </c>
      <c r="AI1479" s="9">
        <v>4.7000000000000002E-3</v>
      </c>
      <c r="AJ1479" s="9">
        <v>1.5599999999999999E-2</v>
      </c>
      <c r="AK1479" s="9">
        <v>4.4000000000000003E-3</v>
      </c>
      <c r="AL1479" s="9">
        <v>4</v>
      </c>
      <c r="AM1479" s="9">
        <v>173</v>
      </c>
      <c r="AN1479" s="9">
        <v>1391</v>
      </c>
      <c r="AO1479" s="9">
        <v>77139</v>
      </c>
      <c r="AP1479" s="9">
        <v>0.1012</v>
      </c>
      <c r="AQ1479" s="9">
        <v>0.43480000000000002</v>
      </c>
      <c r="AR1479" s="9">
        <v>0.29770000000000002</v>
      </c>
      <c r="AT1479" s="6">
        <f t="shared" si="63"/>
        <v>314.2962962962963</v>
      </c>
      <c r="AU1479" s="6">
        <f t="shared" si="64"/>
        <v>332.30434782608694</v>
      </c>
      <c r="AV1479" s="6">
        <f t="shared" si="65"/>
        <v>254.09956709956711</v>
      </c>
      <c r="AW1479" s="7">
        <f t="shared" si="66"/>
        <v>240.52542372881356</v>
      </c>
      <c r="AX1479" s="6">
        <f t="shared" si="67"/>
        <v>142</v>
      </c>
      <c r="AY1479" s="6">
        <f t="shared" si="68"/>
        <v>445.8901734104046</v>
      </c>
      <c r="BA1479" s="6">
        <f>VLOOKUP(A1479, ALL_AP_DATA!$A$2:$F$3600, 6, FALSE)</f>
        <v>1710</v>
      </c>
      <c r="BB1479" s="6"/>
      <c r="BC1479" s="6" t="e">
        <f t="array" aca="1" ref="BC1479" ca="1">_xludf.IFS(I1479&lt;&gt;0, F1479/I1479, P1479&lt;&gt;0, M1479/P1479, W1479&lt;&gt;0, T1479/W1479, AD1479&lt;&gt;0, AA1479/AD1479, AK1479&lt;&gt;0, AH1479/AK1479, AR1479&lt;&gt;0, AO1479/AR1479, TRUE, 0)</f>
        <v>#NAME?</v>
      </c>
      <c r="BE1479" s="6"/>
      <c r="BF1479" s="6"/>
      <c r="BG1479" s="6"/>
      <c r="BH1479" s="6">
        <f>VLOOKUP(A1479, ALL_AP_DATA!$A$2:$D$3600, 3, FALSE)</f>
        <v>929</v>
      </c>
      <c r="BI1479" s="6">
        <f>VLOOKUP(A1479, ALL_AP_DATA!$A$2:$E$3600, 5, FALSE)</f>
        <v>259083</v>
      </c>
      <c r="BJ1479" s="6">
        <f t="shared" si="69"/>
        <v>151.51052631578946</v>
      </c>
      <c r="BK1479" s="6"/>
    </row>
    <row r="1480" spans="1:63" ht="15.75" customHeight="1" x14ac:dyDescent="0.25">
      <c r="A1480" s="8" t="s">
        <v>1540</v>
      </c>
      <c r="B1480" s="9" t="s">
        <v>1491</v>
      </c>
      <c r="C1480" s="9">
        <v>30</v>
      </c>
      <c r="D1480" s="9">
        <v>116</v>
      </c>
      <c r="E1480" s="9">
        <v>215</v>
      </c>
      <c r="F1480" s="9">
        <v>8871</v>
      </c>
      <c r="G1480" s="9">
        <v>3.4599999999999999E-2</v>
      </c>
      <c r="H1480" s="9">
        <v>0.1825</v>
      </c>
      <c r="I1480" s="9">
        <v>4.9000000000000002E-2</v>
      </c>
      <c r="J1480" s="8"/>
      <c r="K1480" s="8"/>
      <c r="L1480" s="8"/>
      <c r="M1480" s="8"/>
      <c r="N1480" s="8"/>
      <c r="O1480" s="8"/>
      <c r="P1480" s="8"/>
      <c r="Q1480" s="9">
        <v>112</v>
      </c>
      <c r="R1480" s="9">
        <v>375</v>
      </c>
      <c r="S1480" s="9">
        <v>777</v>
      </c>
      <c r="T1480" s="9">
        <v>81435</v>
      </c>
      <c r="U1480" s="9">
        <v>0.1118</v>
      </c>
      <c r="V1480" s="9">
        <v>0.65959999999999996</v>
      </c>
      <c r="W1480" s="9">
        <v>0.45</v>
      </c>
      <c r="X1480" s="9">
        <v>132</v>
      </c>
      <c r="Y1480" s="9">
        <v>305</v>
      </c>
      <c r="Z1480" s="9">
        <v>399</v>
      </c>
      <c r="AA1480" s="9">
        <v>16000</v>
      </c>
      <c r="AB1480" s="9">
        <v>9.0999999999999998E-2</v>
      </c>
      <c r="AC1480" s="9">
        <v>0.3387</v>
      </c>
      <c r="AD1480" s="9">
        <v>8.8400000000000006E-2</v>
      </c>
      <c r="AE1480" s="9">
        <v>25</v>
      </c>
      <c r="AF1480" s="9">
        <v>105</v>
      </c>
      <c r="AG1480" s="9">
        <v>167</v>
      </c>
      <c r="AH1480" s="9">
        <v>5749</v>
      </c>
      <c r="AI1480" s="9">
        <v>3.1300000000000001E-2</v>
      </c>
      <c r="AJ1480" s="9">
        <v>0.14180000000000001</v>
      </c>
      <c r="AK1480" s="9">
        <v>3.1800000000000002E-2</v>
      </c>
      <c r="AL1480" s="8"/>
      <c r="AM1480" s="8"/>
      <c r="AN1480" s="8"/>
      <c r="AO1480" s="8"/>
      <c r="AP1480" s="8"/>
      <c r="AQ1480" s="8"/>
      <c r="AR1480" s="8"/>
      <c r="AT1480" s="6">
        <f t="shared" si="63"/>
        <v>76.474137931034477</v>
      </c>
      <c r="AU1480" s="6" t="str">
        <f t="shared" si="64"/>
        <v/>
      </c>
      <c r="AV1480" s="6">
        <f t="shared" si="65"/>
        <v>217.16</v>
      </c>
      <c r="AW1480" s="7">
        <f t="shared" si="66"/>
        <v>52.459016393442624</v>
      </c>
      <c r="AX1480" s="6">
        <f t="shared" si="67"/>
        <v>54.752380952380953</v>
      </c>
      <c r="AY1480" s="6" t="str">
        <f t="shared" si="68"/>
        <v/>
      </c>
      <c r="BA1480" s="6">
        <f>VLOOKUP(A1480, ALL_AP_DATA!$A$2:$F$3600, 6, FALSE)</f>
        <v>3353</v>
      </c>
      <c r="BB1480" s="6">
        <f>VLOOKUP(A1480, projmetadata!$A$2:$D$2036, 4, FALSE)</f>
        <v>153900</v>
      </c>
      <c r="BC1480" s="6" t="e">
        <f t="array" aca="1" ref="BC1480" ca="1">_xludf.IFS(I1480&lt;&gt;0, F1480/I1480, P1480&lt;&gt;0, M1480/P1480, W1480&lt;&gt;0, T1480/W1480, AD1480&lt;&gt;0, AA1480/AD1480, AK1480&lt;&gt;0, AH1480/AK1480, AR1480&lt;&gt;0, AO1480/AR1480, TRUE, 0)</f>
        <v>#NAME?</v>
      </c>
      <c r="BE1480" s="6" t="e">
        <f t="shared" ref="BE1480:BE1521" ca="1" si="76">BC1480/BB1480</f>
        <v>#NAME?</v>
      </c>
      <c r="BF1480" s="6" t="e">
        <f t="shared" ref="BF1480:BF1521" ca="1" si="77">BC1480/BA1480</f>
        <v>#NAME?</v>
      </c>
      <c r="BG1480" s="6"/>
      <c r="BH1480" s="6">
        <f>VLOOKUP(A1480, ALL_AP_DATA!$A$2:$D$3600, 3, FALSE)</f>
        <v>517</v>
      </c>
      <c r="BI1480" s="6">
        <f>VLOOKUP(A1480, ALL_AP_DATA!$A$2:$E$3600, 5, FALSE)</f>
        <v>180972</v>
      </c>
      <c r="BJ1480" s="6">
        <f t="shared" si="69"/>
        <v>53.973158365642711</v>
      </c>
      <c r="BK1480" s="6">
        <f t="shared" ref="BK1480:BK1521" si="78">BH1480/BA1480</f>
        <v>0.15419027736355503</v>
      </c>
    </row>
    <row r="1481" spans="1:63" ht="15.75" customHeight="1" x14ac:dyDescent="0.25">
      <c r="A1481" s="8" t="s">
        <v>1541</v>
      </c>
      <c r="B1481" s="9" t="s">
        <v>1491</v>
      </c>
      <c r="C1481" s="9">
        <v>5</v>
      </c>
      <c r="D1481" s="9">
        <v>11</v>
      </c>
      <c r="E1481" s="9">
        <v>7</v>
      </c>
      <c r="F1481" s="9">
        <v>699</v>
      </c>
      <c r="G1481" s="9">
        <v>3.1199999999999999E-2</v>
      </c>
      <c r="H1481" s="9">
        <v>7.6899999999999996E-2</v>
      </c>
      <c r="I1481" s="9">
        <v>1.54E-2</v>
      </c>
      <c r="J1481" s="8"/>
      <c r="K1481" s="8"/>
      <c r="L1481" s="8"/>
      <c r="M1481" s="8"/>
      <c r="N1481" s="8"/>
      <c r="O1481" s="8"/>
      <c r="P1481" s="8"/>
      <c r="Q1481" s="9">
        <v>9</v>
      </c>
      <c r="R1481" s="9">
        <v>60</v>
      </c>
      <c r="S1481" s="9">
        <v>56</v>
      </c>
      <c r="T1481" s="9">
        <v>22336</v>
      </c>
      <c r="U1481" s="9">
        <v>0.17</v>
      </c>
      <c r="V1481" s="9">
        <v>0.61539999999999995</v>
      </c>
      <c r="W1481" s="9">
        <v>0.49149999999999999</v>
      </c>
      <c r="X1481" s="9">
        <v>15</v>
      </c>
      <c r="Y1481" s="9">
        <v>55</v>
      </c>
      <c r="Z1481" s="9">
        <v>32</v>
      </c>
      <c r="AA1481" s="9">
        <v>2445</v>
      </c>
      <c r="AB1481" s="9">
        <v>0.15579999999999999</v>
      </c>
      <c r="AC1481" s="9">
        <v>0.35160000000000002</v>
      </c>
      <c r="AD1481" s="9">
        <v>5.3800000000000001E-2</v>
      </c>
      <c r="AE1481" s="9">
        <v>1</v>
      </c>
      <c r="AF1481" s="9">
        <v>3</v>
      </c>
      <c r="AG1481" s="9">
        <v>0</v>
      </c>
      <c r="AH1481" s="9">
        <v>0</v>
      </c>
      <c r="AI1481" s="9">
        <v>8.5000000000000006E-3</v>
      </c>
      <c r="AJ1481" s="9">
        <v>0</v>
      </c>
      <c r="AK1481" s="9">
        <v>0</v>
      </c>
      <c r="AL1481" s="8"/>
      <c r="AM1481" s="8"/>
      <c r="AN1481" s="8"/>
      <c r="AO1481" s="8"/>
      <c r="AP1481" s="8"/>
      <c r="AQ1481" s="8"/>
      <c r="AR1481" s="8"/>
      <c r="AT1481" s="6">
        <f t="shared" si="63"/>
        <v>63.545454545454547</v>
      </c>
      <c r="AU1481" s="6" t="str">
        <f t="shared" si="64"/>
        <v/>
      </c>
      <c r="AV1481" s="6">
        <f t="shared" si="65"/>
        <v>372.26666666666665</v>
      </c>
      <c r="AW1481" s="7">
        <f t="shared" si="66"/>
        <v>44.454545454545453</v>
      </c>
      <c r="AX1481" s="6">
        <f t="shared" si="67"/>
        <v>0</v>
      </c>
      <c r="AY1481" s="6" t="str">
        <f t="shared" si="68"/>
        <v/>
      </c>
      <c r="BA1481" s="6">
        <f>VLOOKUP(A1481, ALL_AP_DATA!$A$2:$F$3600, 6, FALSE)</f>
        <v>353</v>
      </c>
      <c r="BB1481" s="6">
        <f>VLOOKUP(A1481, projmetadata!$A$2:$D$2036, 4, FALSE)</f>
        <v>29936</v>
      </c>
      <c r="BC1481" s="6" t="e">
        <f t="array" aca="1" ref="BC1481" ca="1">_xludf.IFS(I1481&lt;&gt;0, F1481/I1481, P1481&lt;&gt;0, M1481/P1481, W1481&lt;&gt;0, T1481/W1481, AD1481&lt;&gt;0, AA1481/AD1481, AK1481&lt;&gt;0, AH1481/AK1481, AR1481&lt;&gt;0, AO1481/AR1481, TRUE, 0)</f>
        <v>#NAME?</v>
      </c>
      <c r="BE1481" s="6" t="e">
        <f t="shared" ca="1" si="76"/>
        <v>#NAME?</v>
      </c>
      <c r="BF1481" s="6" t="e">
        <f t="shared" ca="1" si="77"/>
        <v>#NAME?</v>
      </c>
      <c r="BG1481" s="6"/>
      <c r="BH1481" s="6">
        <f>VLOOKUP(A1481, ALL_AP_DATA!$A$2:$D$3600, 3, FALSE)</f>
        <v>77</v>
      </c>
      <c r="BI1481" s="6">
        <f>VLOOKUP(A1481, ALL_AP_DATA!$A$2:$E$3600, 5, FALSE)</f>
        <v>45448</v>
      </c>
      <c r="BJ1481" s="6">
        <f t="shared" si="69"/>
        <v>128.74787535410766</v>
      </c>
      <c r="BK1481" s="6">
        <f t="shared" si="78"/>
        <v>0.21813031161473087</v>
      </c>
    </row>
    <row r="1482" spans="1:63" ht="15.75" customHeight="1" x14ac:dyDescent="0.25">
      <c r="A1482" s="8" t="s">
        <v>1542</v>
      </c>
      <c r="B1482" s="9" t="s">
        <v>1491</v>
      </c>
      <c r="C1482" s="8"/>
      <c r="D1482" s="8"/>
      <c r="E1482" s="8"/>
      <c r="F1482" s="8"/>
      <c r="G1482" s="8"/>
      <c r="H1482" s="8"/>
      <c r="I1482" s="8"/>
      <c r="J1482" s="8"/>
      <c r="K1482" s="8"/>
      <c r="L1482" s="8"/>
      <c r="M1482" s="8"/>
      <c r="N1482" s="8"/>
      <c r="O1482" s="8"/>
      <c r="P1482" s="8"/>
      <c r="Q1482" s="9">
        <v>9</v>
      </c>
      <c r="R1482" s="9">
        <v>45</v>
      </c>
      <c r="S1482" s="9">
        <v>70</v>
      </c>
      <c r="T1482" s="9">
        <v>7768</v>
      </c>
      <c r="U1482" s="9">
        <v>0.14660000000000001</v>
      </c>
      <c r="V1482" s="9">
        <v>0.72919999999999996</v>
      </c>
      <c r="W1482" s="9">
        <v>0.375</v>
      </c>
      <c r="X1482" s="9">
        <v>14</v>
      </c>
      <c r="Y1482" s="9">
        <v>234</v>
      </c>
      <c r="Z1482" s="9">
        <v>74</v>
      </c>
      <c r="AA1482" s="9">
        <v>14453</v>
      </c>
      <c r="AB1482" s="9">
        <v>0.76219999999999999</v>
      </c>
      <c r="AC1482" s="9">
        <v>0.77080000000000004</v>
      </c>
      <c r="AD1482" s="9">
        <v>0.69779999999999998</v>
      </c>
      <c r="AE1482" s="9">
        <v>4</v>
      </c>
      <c r="AF1482" s="9">
        <v>117</v>
      </c>
      <c r="AG1482" s="9">
        <v>59</v>
      </c>
      <c r="AH1482" s="9">
        <v>10102</v>
      </c>
      <c r="AI1482" s="9">
        <v>0.38109999999999999</v>
      </c>
      <c r="AJ1482" s="9">
        <v>0.61460000000000004</v>
      </c>
      <c r="AK1482" s="9">
        <v>0.48770000000000002</v>
      </c>
      <c r="AL1482" s="8"/>
      <c r="AM1482" s="8"/>
      <c r="AN1482" s="8"/>
      <c r="AO1482" s="8"/>
      <c r="AP1482" s="8"/>
      <c r="AQ1482" s="8"/>
      <c r="AR1482" s="8"/>
      <c r="AT1482" s="6" t="str">
        <f t="shared" si="63"/>
        <v/>
      </c>
      <c r="AU1482" s="6" t="str">
        <f t="shared" si="64"/>
        <v/>
      </c>
      <c r="AV1482" s="6">
        <f t="shared" si="65"/>
        <v>172.62222222222223</v>
      </c>
      <c r="AW1482" s="7">
        <f t="shared" si="66"/>
        <v>61.764957264957268</v>
      </c>
      <c r="AX1482" s="6">
        <f t="shared" si="67"/>
        <v>86.341880341880341</v>
      </c>
      <c r="AY1482" s="6" t="str">
        <f t="shared" si="68"/>
        <v/>
      </c>
      <c r="BA1482" s="6">
        <f>VLOOKUP(A1482, ALL_AP_DATA!$A$2:$F$3600, 6, FALSE)</f>
        <v>307</v>
      </c>
      <c r="BB1482" s="6">
        <f>VLOOKUP(A1482, projmetadata!$A$2:$D$2036, 4, FALSE)</f>
        <v>42879</v>
      </c>
      <c r="BC1482" s="6" t="e">
        <f t="array" aca="1" ref="BC1482" ca="1">_xludf.IFS(I1482&lt;&gt;0, F1482/I1482, P1482&lt;&gt;0, M1482/P1482, W1482&lt;&gt;0, T1482/W1482, AD1482&lt;&gt;0, AA1482/AD1482, AK1482&lt;&gt;0, AH1482/AK1482, AR1482&lt;&gt;0, AO1482/AR1482, TRUE, 0)</f>
        <v>#NAME?</v>
      </c>
      <c r="BE1482" s="6" t="e">
        <f t="shared" ca="1" si="76"/>
        <v>#NAME?</v>
      </c>
      <c r="BF1482" s="6" t="e">
        <f t="shared" ca="1" si="77"/>
        <v>#NAME?</v>
      </c>
      <c r="BG1482" s="6"/>
      <c r="BH1482" s="6">
        <f>VLOOKUP(A1482, ALL_AP_DATA!$A$2:$D$3600, 3, FALSE)</f>
        <v>153</v>
      </c>
      <c r="BI1482" s="6">
        <f>VLOOKUP(A1482, ALL_AP_DATA!$A$2:$E$3600, 5, FALSE)</f>
        <v>20712</v>
      </c>
      <c r="BJ1482" s="6">
        <f t="shared" si="69"/>
        <v>67.465798045602611</v>
      </c>
      <c r="BK1482" s="6">
        <f t="shared" si="78"/>
        <v>0.49837133550488599</v>
      </c>
    </row>
    <row r="1483" spans="1:63" ht="15.75" customHeight="1" x14ac:dyDescent="0.25">
      <c r="A1483" s="8" t="s">
        <v>1543</v>
      </c>
      <c r="B1483" s="9" t="s">
        <v>1491</v>
      </c>
      <c r="C1483" s="9">
        <v>22</v>
      </c>
      <c r="D1483" s="9">
        <v>222</v>
      </c>
      <c r="E1483" s="9">
        <v>773</v>
      </c>
      <c r="F1483" s="9">
        <v>25984</v>
      </c>
      <c r="G1483" s="9">
        <v>0.1729</v>
      </c>
      <c r="H1483" s="9">
        <v>0.35349999999999998</v>
      </c>
      <c r="I1483" s="9">
        <v>0.20069999999999999</v>
      </c>
      <c r="J1483" s="9">
        <v>4</v>
      </c>
      <c r="K1483" s="9">
        <v>33</v>
      </c>
      <c r="L1483" s="9">
        <v>266</v>
      </c>
      <c r="M1483" s="9">
        <v>9487</v>
      </c>
      <c r="N1483" s="9">
        <v>2.5700000000000001E-2</v>
      </c>
      <c r="O1483" s="9">
        <v>0.1216</v>
      </c>
      <c r="P1483" s="9">
        <v>7.3300000000000004E-2</v>
      </c>
      <c r="Q1483" s="9">
        <v>73</v>
      </c>
      <c r="R1483" s="9">
        <v>316</v>
      </c>
      <c r="S1483" s="9">
        <v>1715</v>
      </c>
      <c r="T1483" s="9">
        <v>92452</v>
      </c>
      <c r="U1483" s="9">
        <v>0.24610000000000001</v>
      </c>
      <c r="V1483" s="9">
        <v>0.78420000000000001</v>
      </c>
      <c r="W1483" s="9">
        <v>0.71409999999999996</v>
      </c>
      <c r="X1483" s="9">
        <v>128</v>
      </c>
      <c r="Y1483" s="9">
        <v>514</v>
      </c>
      <c r="Z1483" s="9">
        <v>1105</v>
      </c>
      <c r="AA1483" s="9">
        <v>46079</v>
      </c>
      <c r="AB1483" s="9">
        <v>0.40029999999999999</v>
      </c>
      <c r="AC1483" s="9">
        <v>0.50529999999999997</v>
      </c>
      <c r="AD1483" s="9">
        <v>0.35589999999999999</v>
      </c>
      <c r="AE1483" s="9">
        <v>55</v>
      </c>
      <c r="AF1483" s="9">
        <v>273</v>
      </c>
      <c r="AG1483" s="9">
        <v>953</v>
      </c>
      <c r="AH1483" s="9">
        <v>37578</v>
      </c>
      <c r="AI1483" s="9">
        <v>0.21260000000000001</v>
      </c>
      <c r="AJ1483" s="9">
        <v>0.43580000000000002</v>
      </c>
      <c r="AK1483" s="9">
        <v>0.29020000000000001</v>
      </c>
      <c r="AL1483" s="8"/>
      <c r="AM1483" s="8"/>
      <c r="AN1483" s="8"/>
      <c r="AO1483" s="8"/>
      <c r="AP1483" s="8"/>
      <c r="AQ1483" s="8"/>
      <c r="AR1483" s="8"/>
      <c r="AT1483" s="6">
        <f t="shared" si="63"/>
        <v>117.04504504504504</v>
      </c>
      <c r="AU1483" s="6">
        <f t="shared" si="64"/>
        <v>287.4848484848485</v>
      </c>
      <c r="AV1483" s="6">
        <f t="shared" si="65"/>
        <v>292.56962025316454</v>
      </c>
      <c r="AW1483" s="7">
        <f t="shared" si="66"/>
        <v>89.647859922178995</v>
      </c>
      <c r="AX1483" s="6">
        <f t="shared" si="67"/>
        <v>137.64835164835165</v>
      </c>
      <c r="AY1483" s="6" t="str">
        <f t="shared" si="68"/>
        <v/>
      </c>
      <c r="BA1483" s="6">
        <f>VLOOKUP(A1483, ALL_AP_DATA!$A$2:$F$3600, 6, FALSE)</f>
        <v>1284</v>
      </c>
      <c r="BB1483" s="6">
        <f>VLOOKUP(A1483, projmetadata!$A$2:$D$2036, 4, FALSE)</f>
        <v>166142</v>
      </c>
      <c r="BC1483" s="6" t="e">
        <f t="array" aca="1" ref="BC1483" ca="1">_xludf.IFS(I1483&lt;&gt;0, F1483/I1483, P1483&lt;&gt;0, M1483/P1483, W1483&lt;&gt;0, T1483/W1483, AD1483&lt;&gt;0, AA1483/AD1483, AK1483&lt;&gt;0, AH1483/AK1483, AR1483&lt;&gt;0, AO1483/AR1483, TRUE, 0)</f>
        <v>#NAME?</v>
      </c>
      <c r="BE1483" s="6" t="e">
        <f t="shared" ca="1" si="76"/>
        <v>#NAME?</v>
      </c>
      <c r="BF1483" s="6" t="e">
        <f t="shared" ca="1" si="77"/>
        <v>#NAME?</v>
      </c>
      <c r="BG1483" s="6"/>
      <c r="BH1483" s="6">
        <f>VLOOKUP(A1483, ALL_AP_DATA!$A$2:$D$3600, 3, FALSE)</f>
        <v>463</v>
      </c>
      <c r="BI1483" s="6">
        <f>VLOOKUP(A1483, ALL_AP_DATA!$A$2:$E$3600, 5, FALSE)</f>
        <v>129468</v>
      </c>
      <c r="BJ1483" s="6">
        <f t="shared" si="69"/>
        <v>100.83177570093459</v>
      </c>
      <c r="BK1483" s="6">
        <f t="shared" si="78"/>
        <v>0.36059190031152649</v>
      </c>
    </row>
    <row r="1484" spans="1:63" ht="15.75" customHeight="1" x14ac:dyDescent="0.25">
      <c r="A1484" s="8" t="s">
        <v>1544</v>
      </c>
      <c r="B1484" s="9" t="s">
        <v>1491</v>
      </c>
      <c r="C1484" s="9">
        <v>48</v>
      </c>
      <c r="D1484" s="9">
        <v>99</v>
      </c>
      <c r="E1484" s="9">
        <v>138</v>
      </c>
      <c r="F1484" s="9">
        <v>3830</v>
      </c>
      <c r="G1484" s="9">
        <v>0.1467</v>
      </c>
      <c r="H1484" s="9">
        <v>0.22700000000000001</v>
      </c>
      <c r="I1484" s="9">
        <v>0.1</v>
      </c>
      <c r="J1484" s="8"/>
      <c r="K1484" s="8"/>
      <c r="L1484" s="8"/>
      <c r="M1484" s="8"/>
      <c r="N1484" s="8"/>
      <c r="O1484" s="8"/>
      <c r="P1484" s="8"/>
      <c r="Q1484" s="9">
        <v>31</v>
      </c>
      <c r="R1484" s="9">
        <v>108</v>
      </c>
      <c r="S1484" s="9">
        <v>395</v>
      </c>
      <c r="T1484" s="9">
        <v>26252</v>
      </c>
      <c r="U1484" s="9">
        <v>0.16</v>
      </c>
      <c r="V1484" s="9">
        <v>0.64970000000000006</v>
      </c>
      <c r="W1484" s="9">
        <v>0.68540000000000001</v>
      </c>
      <c r="X1484" s="9">
        <v>43</v>
      </c>
      <c r="Y1484" s="9">
        <v>85</v>
      </c>
      <c r="Z1484" s="9">
        <v>157</v>
      </c>
      <c r="AA1484" s="9">
        <v>7952</v>
      </c>
      <c r="AB1484" s="9">
        <v>0.12590000000000001</v>
      </c>
      <c r="AC1484" s="9">
        <v>0.25819999999999999</v>
      </c>
      <c r="AD1484" s="9">
        <v>0.20760000000000001</v>
      </c>
      <c r="AE1484" s="9">
        <v>2</v>
      </c>
      <c r="AF1484" s="9">
        <v>14</v>
      </c>
      <c r="AG1484" s="9">
        <v>47</v>
      </c>
      <c r="AH1484" s="9">
        <v>1229</v>
      </c>
      <c r="AI1484" s="9">
        <v>2.07E-2</v>
      </c>
      <c r="AJ1484" s="9">
        <v>7.7299999999999994E-2</v>
      </c>
      <c r="AK1484" s="9">
        <v>3.2099999999999997E-2</v>
      </c>
      <c r="AL1484" s="8"/>
      <c r="AM1484" s="8"/>
      <c r="AN1484" s="8"/>
      <c r="AO1484" s="8"/>
      <c r="AP1484" s="8"/>
      <c r="AQ1484" s="8"/>
      <c r="AR1484" s="8"/>
      <c r="AT1484" s="6">
        <f t="shared" si="63"/>
        <v>38.686868686868685</v>
      </c>
      <c r="AU1484" s="6" t="str">
        <f t="shared" si="64"/>
        <v/>
      </c>
      <c r="AV1484" s="6">
        <f t="shared" si="65"/>
        <v>243.07407407407408</v>
      </c>
      <c r="AW1484" s="7">
        <f t="shared" si="66"/>
        <v>93.552941176470583</v>
      </c>
      <c r="AX1484" s="6">
        <f t="shared" si="67"/>
        <v>87.785714285714292</v>
      </c>
      <c r="AY1484" s="6" t="str">
        <f t="shared" si="68"/>
        <v/>
      </c>
      <c r="BA1484" s="6">
        <f>VLOOKUP(A1484, ALL_AP_DATA!$A$2:$F$3600, 6, FALSE)</f>
        <v>675</v>
      </c>
      <c r="BB1484" s="6">
        <f>VLOOKUP(A1484, projmetadata!$A$2:$D$2036, 4, FALSE)</f>
        <v>42060</v>
      </c>
      <c r="BC1484" s="6" t="e">
        <f t="array" aca="1" ref="BC1484" ca="1">_xludf.IFS(I1484&lt;&gt;0, F1484/I1484, P1484&lt;&gt;0, M1484/P1484, W1484&lt;&gt;0, T1484/W1484, AD1484&lt;&gt;0, AA1484/AD1484, AK1484&lt;&gt;0, AH1484/AK1484, AR1484&lt;&gt;0, AO1484/AR1484, TRUE, 0)</f>
        <v>#NAME?</v>
      </c>
      <c r="BE1484" s="6" t="e">
        <f t="shared" ca="1" si="76"/>
        <v>#NAME?</v>
      </c>
      <c r="BF1484" s="6" t="e">
        <f t="shared" ca="1" si="77"/>
        <v>#NAME?</v>
      </c>
      <c r="BG1484" s="6"/>
      <c r="BH1484" s="6">
        <f>VLOOKUP(A1484, ALL_AP_DATA!$A$2:$D$3600, 3, FALSE)</f>
        <v>199</v>
      </c>
      <c r="BI1484" s="6">
        <f>VLOOKUP(A1484, ALL_AP_DATA!$A$2:$E$3600, 5, FALSE)</f>
        <v>38299</v>
      </c>
      <c r="BJ1484" s="6">
        <f t="shared" si="69"/>
        <v>56.739259259259256</v>
      </c>
      <c r="BK1484" s="6">
        <f t="shared" si="78"/>
        <v>0.29481481481481481</v>
      </c>
    </row>
    <row r="1485" spans="1:63" ht="15.75" customHeight="1" x14ac:dyDescent="0.25">
      <c r="A1485" s="8" t="s">
        <v>1545</v>
      </c>
      <c r="B1485" s="9" t="s">
        <v>1491</v>
      </c>
      <c r="C1485" s="9">
        <v>3</v>
      </c>
      <c r="D1485" s="9">
        <v>25</v>
      </c>
      <c r="E1485" s="9">
        <v>63</v>
      </c>
      <c r="F1485" s="9">
        <v>4488</v>
      </c>
      <c r="G1485" s="9">
        <v>0.16339999999999999</v>
      </c>
      <c r="H1485" s="9">
        <v>0.58330000000000004</v>
      </c>
      <c r="I1485" s="9">
        <v>0.40810000000000002</v>
      </c>
      <c r="J1485" s="9">
        <v>3</v>
      </c>
      <c r="K1485" s="9">
        <v>28</v>
      </c>
      <c r="L1485" s="9">
        <v>65</v>
      </c>
      <c r="M1485" s="9">
        <v>7397</v>
      </c>
      <c r="N1485" s="9">
        <v>0.183</v>
      </c>
      <c r="O1485" s="9">
        <v>0.60189999999999999</v>
      </c>
      <c r="P1485" s="9">
        <v>0.67259999999999998</v>
      </c>
      <c r="Q1485" s="9">
        <v>6</v>
      </c>
      <c r="R1485" s="9">
        <v>30</v>
      </c>
      <c r="S1485" s="9">
        <v>80</v>
      </c>
      <c r="T1485" s="9">
        <v>8241</v>
      </c>
      <c r="U1485" s="9">
        <v>0.1961</v>
      </c>
      <c r="V1485" s="9">
        <v>0.74070000000000003</v>
      </c>
      <c r="W1485" s="9">
        <v>0.74929999999999997</v>
      </c>
      <c r="X1485" s="9">
        <v>4</v>
      </c>
      <c r="Y1485" s="9">
        <v>134</v>
      </c>
      <c r="Z1485" s="9">
        <v>98</v>
      </c>
      <c r="AA1485" s="9">
        <v>10248</v>
      </c>
      <c r="AB1485" s="9">
        <v>0.87580000000000002</v>
      </c>
      <c r="AC1485" s="9">
        <v>0.90739999999999998</v>
      </c>
      <c r="AD1485" s="9">
        <v>0.93179999999999996</v>
      </c>
      <c r="AE1485" s="9">
        <v>8</v>
      </c>
      <c r="AF1485" s="9">
        <v>55</v>
      </c>
      <c r="AG1485" s="9">
        <v>77</v>
      </c>
      <c r="AH1485" s="9">
        <v>6452</v>
      </c>
      <c r="AI1485" s="9">
        <v>0.35949999999999999</v>
      </c>
      <c r="AJ1485" s="9">
        <v>0.71299999999999997</v>
      </c>
      <c r="AK1485" s="9">
        <v>0.5867</v>
      </c>
      <c r="AL1485" s="9">
        <v>2</v>
      </c>
      <c r="AM1485" s="9">
        <v>34</v>
      </c>
      <c r="AN1485" s="9">
        <v>72</v>
      </c>
      <c r="AO1485" s="9">
        <v>7947</v>
      </c>
      <c r="AP1485" s="9">
        <v>0.22220000000000001</v>
      </c>
      <c r="AQ1485" s="9">
        <v>0.66669999999999996</v>
      </c>
      <c r="AR1485" s="9">
        <v>0.72260000000000002</v>
      </c>
      <c r="AT1485" s="6">
        <f t="shared" si="63"/>
        <v>179.52</v>
      </c>
      <c r="AU1485" s="6">
        <f t="shared" si="64"/>
        <v>264.17857142857144</v>
      </c>
      <c r="AV1485" s="6">
        <f t="shared" si="65"/>
        <v>274.7</v>
      </c>
      <c r="AW1485" s="7">
        <f t="shared" si="66"/>
        <v>76.477611940298502</v>
      </c>
      <c r="AX1485" s="6">
        <f t="shared" si="67"/>
        <v>117.30909090909091</v>
      </c>
      <c r="AY1485" s="6">
        <f t="shared" si="68"/>
        <v>233.73529411764707</v>
      </c>
      <c r="BA1485" s="6">
        <f>VLOOKUP(A1485, ALL_AP_DATA!$A$2:$F$3600, 6, FALSE)</f>
        <v>153</v>
      </c>
      <c r="BB1485" s="6">
        <f>VLOOKUP(A1485, projmetadata!$A$2:$D$2036, 4, FALSE)</f>
        <v>34337</v>
      </c>
      <c r="BC1485" s="6" t="e">
        <f t="array" aca="1" ref="BC1485" ca="1">_xludf.IFS(I1485&lt;&gt;0, F1485/I1485, P1485&lt;&gt;0, M1485/P1485, W1485&lt;&gt;0, T1485/W1485, AD1485&lt;&gt;0, AA1485/AD1485, AK1485&lt;&gt;0, AH1485/AK1485, AR1485&lt;&gt;0, AO1485/AR1485, TRUE, 0)</f>
        <v>#NAME?</v>
      </c>
      <c r="BE1485" s="6" t="e">
        <f t="shared" ca="1" si="76"/>
        <v>#NAME?</v>
      </c>
      <c r="BF1485" s="6" t="e">
        <f t="shared" ca="1" si="77"/>
        <v>#NAME?</v>
      </c>
      <c r="BG1485" s="6"/>
      <c r="BH1485" s="6">
        <f>VLOOKUP(A1485, ALL_AP_DATA!$A$2:$D$3600, 3, FALSE)</f>
        <v>64</v>
      </c>
      <c r="BI1485" s="6">
        <f>VLOOKUP(A1485, ALL_AP_DATA!$A$2:$E$3600, 5, FALSE)</f>
        <v>10998</v>
      </c>
      <c r="BJ1485" s="6">
        <f t="shared" si="69"/>
        <v>71.882352941176464</v>
      </c>
      <c r="BK1485" s="6">
        <f t="shared" si="78"/>
        <v>0.41830065359477125</v>
      </c>
    </row>
    <row r="1486" spans="1:63" ht="15.75" customHeight="1" x14ac:dyDescent="0.25">
      <c r="A1486" s="8" t="s">
        <v>1546</v>
      </c>
      <c r="B1486" s="9" t="s">
        <v>1491</v>
      </c>
      <c r="C1486" s="9">
        <v>12</v>
      </c>
      <c r="D1486" s="9">
        <v>57</v>
      </c>
      <c r="E1486" s="9">
        <v>145</v>
      </c>
      <c r="F1486" s="9">
        <v>2677</v>
      </c>
      <c r="G1486" s="9">
        <v>0.18870000000000001</v>
      </c>
      <c r="H1486" s="9">
        <v>0.49149999999999999</v>
      </c>
      <c r="I1486" s="9">
        <v>0.34399999999999997</v>
      </c>
      <c r="J1486" s="8"/>
      <c r="K1486" s="8"/>
      <c r="L1486" s="8"/>
      <c r="M1486" s="8"/>
      <c r="N1486" s="8"/>
      <c r="O1486" s="8"/>
      <c r="P1486" s="8"/>
      <c r="Q1486" s="9">
        <v>6</v>
      </c>
      <c r="R1486" s="9">
        <v>20</v>
      </c>
      <c r="S1486" s="9">
        <v>131</v>
      </c>
      <c r="T1486" s="9">
        <v>2792</v>
      </c>
      <c r="U1486" s="9">
        <v>6.6199999999999995E-2</v>
      </c>
      <c r="V1486" s="9">
        <v>0.44409999999999999</v>
      </c>
      <c r="W1486" s="9">
        <v>0.35880000000000001</v>
      </c>
      <c r="X1486" s="9">
        <v>20</v>
      </c>
      <c r="Y1486" s="9">
        <v>97</v>
      </c>
      <c r="Z1486" s="9">
        <v>198</v>
      </c>
      <c r="AA1486" s="9">
        <v>4571</v>
      </c>
      <c r="AB1486" s="9">
        <v>0.32119999999999999</v>
      </c>
      <c r="AC1486" s="9">
        <v>0.67120000000000002</v>
      </c>
      <c r="AD1486" s="9">
        <v>0.58750000000000002</v>
      </c>
      <c r="AE1486" s="9">
        <v>13</v>
      </c>
      <c r="AF1486" s="9">
        <v>67</v>
      </c>
      <c r="AG1486" s="9">
        <v>105</v>
      </c>
      <c r="AH1486" s="9">
        <v>1636</v>
      </c>
      <c r="AI1486" s="9">
        <v>0.22189999999999999</v>
      </c>
      <c r="AJ1486" s="9">
        <v>0.35589999999999999</v>
      </c>
      <c r="AK1486" s="9">
        <v>0.21029999999999999</v>
      </c>
      <c r="AL1486" s="8"/>
      <c r="AM1486" s="8"/>
      <c r="AN1486" s="8"/>
      <c r="AO1486" s="8"/>
      <c r="AP1486" s="8"/>
      <c r="AQ1486" s="8"/>
      <c r="AR1486" s="8"/>
      <c r="AT1486" s="6">
        <f t="shared" si="63"/>
        <v>46.964912280701753</v>
      </c>
      <c r="AU1486" s="6" t="str">
        <f t="shared" si="64"/>
        <v/>
      </c>
      <c r="AV1486" s="6">
        <f t="shared" si="65"/>
        <v>139.6</v>
      </c>
      <c r="AW1486" s="7">
        <f t="shared" si="66"/>
        <v>47.123711340206185</v>
      </c>
      <c r="AX1486" s="6">
        <f t="shared" si="67"/>
        <v>24.417910447761194</v>
      </c>
      <c r="AY1486" s="6" t="str">
        <f t="shared" si="68"/>
        <v/>
      </c>
      <c r="BA1486" s="6">
        <f>VLOOKUP(A1486, ALL_AP_DATA!$A$2:$F$3600, 6, FALSE)</f>
        <v>302</v>
      </c>
      <c r="BB1486" s="6">
        <f>VLOOKUP(A1486, projmetadata!$A$2:$D$2036, 4, FALSE)</f>
        <v>54998</v>
      </c>
      <c r="BC1486" s="6" t="e">
        <f t="array" aca="1" ref="BC1486" ca="1">_xludf.IFS(I1486&lt;&gt;0, F1486/I1486, P1486&lt;&gt;0, M1486/P1486, W1486&lt;&gt;0, T1486/W1486, AD1486&lt;&gt;0, AA1486/AD1486, AK1486&lt;&gt;0, AH1486/AK1486, AR1486&lt;&gt;0, AO1486/AR1486, TRUE, 0)</f>
        <v>#NAME?</v>
      </c>
      <c r="BE1486" s="6" t="e">
        <f t="shared" ca="1" si="76"/>
        <v>#NAME?</v>
      </c>
      <c r="BF1486" s="6" t="e">
        <f t="shared" ca="1" si="77"/>
        <v>#NAME?</v>
      </c>
      <c r="BG1486" s="6"/>
      <c r="BH1486" s="6">
        <f>VLOOKUP(A1486, ALL_AP_DATA!$A$2:$D$3600, 3, FALSE)</f>
        <v>98</v>
      </c>
      <c r="BI1486" s="6">
        <f>VLOOKUP(A1486, ALL_AP_DATA!$A$2:$E$3600, 5, FALSE)</f>
        <v>7781</v>
      </c>
      <c r="BJ1486" s="6">
        <f t="shared" si="69"/>
        <v>25.764900662251655</v>
      </c>
      <c r="BK1486" s="6">
        <f t="shared" si="78"/>
        <v>0.32450331125827814</v>
      </c>
    </row>
    <row r="1487" spans="1:63" ht="15.75" customHeight="1" x14ac:dyDescent="0.25">
      <c r="A1487" s="8" t="s">
        <v>1547</v>
      </c>
      <c r="B1487" s="9" t="s">
        <v>1491</v>
      </c>
      <c r="C1487" s="9">
        <v>2</v>
      </c>
      <c r="D1487" s="9">
        <v>10</v>
      </c>
      <c r="E1487" s="9">
        <v>49</v>
      </c>
      <c r="F1487" s="9">
        <v>1156</v>
      </c>
      <c r="G1487" s="9">
        <v>3.8300000000000001E-2</v>
      </c>
      <c r="H1487" s="9">
        <v>0.1628</v>
      </c>
      <c r="I1487" s="9">
        <v>2.12E-2</v>
      </c>
      <c r="J1487" s="9">
        <v>3</v>
      </c>
      <c r="K1487" s="9">
        <v>14</v>
      </c>
      <c r="L1487" s="9">
        <v>64</v>
      </c>
      <c r="M1487" s="9">
        <v>2331</v>
      </c>
      <c r="N1487" s="9">
        <v>5.3600000000000002E-2</v>
      </c>
      <c r="O1487" s="9">
        <v>0.21260000000000001</v>
      </c>
      <c r="P1487" s="9">
        <v>4.2799999999999998E-2</v>
      </c>
      <c r="Q1487" s="9">
        <v>14</v>
      </c>
      <c r="R1487" s="9">
        <v>80</v>
      </c>
      <c r="S1487" s="9">
        <v>148</v>
      </c>
      <c r="T1487" s="9">
        <v>21669</v>
      </c>
      <c r="U1487" s="9">
        <v>0.30649999999999999</v>
      </c>
      <c r="V1487" s="9">
        <v>0.49170000000000003</v>
      </c>
      <c r="W1487" s="9">
        <v>0.3982</v>
      </c>
      <c r="X1487" s="9">
        <v>19</v>
      </c>
      <c r="Y1487" s="9">
        <v>96</v>
      </c>
      <c r="Z1487" s="9">
        <v>127</v>
      </c>
      <c r="AA1487" s="9">
        <v>5452</v>
      </c>
      <c r="AB1487" s="9">
        <v>0.36780000000000002</v>
      </c>
      <c r="AC1487" s="9">
        <v>0.4219</v>
      </c>
      <c r="AD1487" s="9">
        <v>0.1002</v>
      </c>
      <c r="AE1487" s="9">
        <v>10</v>
      </c>
      <c r="AF1487" s="9">
        <v>48</v>
      </c>
      <c r="AG1487" s="9">
        <v>86</v>
      </c>
      <c r="AH1487" s="9">
        <v>2956</v>
      </c>
      <c r="AI1487" s="9">
        <v>0.18390000000000001</v>
      </c>
      <c r="AJ1487" s="9">
        <v>0.28570000000000001</v>
      </c>
      <c r="AK1487" s="9">
        <v>5.4300000000000001E-2</v>
      </c>
      <c r="AL1487" s="9">
        <v>1</v>
      </c>
      <c r="AM1487" s="9">
        <v>22</v>
      </c>
      <c r="AN1487" s="9">
        <v>39</v>
      </c>
      <c r="AO1487" s="9">
        <v>1309</v>
      </c>
      <c r="AP1487" s="9">
        <v>8.43E-2</v>
      </c>
      <c r="AQ1487" s="9">
        <v>0.12959999999999999</v>
      </c>
      <c r="AR1487" s="9">
        <v>2.41E-2</v>
      </c>
      <c r="AT1487" s="6">
        <f t="shared" si="63"/>
        <v>115.6</v>
      </c>
      <c r="AU1487" s="6">
        <f t="shared" si="64"/>
        <v>166.5</v>
      </c>
      <c r="AV1487" s="6">
        <f t="shared" si="65"/>
        <v>270.86250000000001</v>
      </c>
      <c r="AW1487" s="7">
        <f t="shared" si="66"/>
        <v>56.791666666666664</v>
      </c>
      <c r="AX1487" s="6">
        <f t="shared" si="67"/>
        <v>61.583333333333336</v>
      </c>
      <c r="AY1487" s="6">
        <f t="shared" si="68"/>
        <v>59.5</v>
      </c>
      <c r="BA1487" s="6">
        <f>VLOOKUP(A1487, ALL_AP_DATA!$A$2:$F$3600, 6, FALSE)</f>
        <v>261</v>
      </c>
      <c r="BB1487" s="6">
        <f>VLOOKUP(A1487, projmetadata!$A$2:$D$2036, 4, FALSE)</f>
        <v>10030</v>
      </c>
      <c r="BC1487" s="6" t="e">
        <f t="array" aca="1" ref="BC1487" ca="1">_xludf.IFS(I1487&lt;&gt;0, F1487/I1487, P1487&lt;&gt;0, M1487/P1487, W1487&lt;&gt;0, T1487/W1487, AD1487&lt;&gt;0, AA1487/AD1487, AK1487&lt;&gt;0, AH1487/AK1487, AR1487&lt;&gt;0, AO1487/AR1487, TRUE, 0)</f>
        <v>#NAME?</v>
      </c>
      <c r="BE1487" s="6" t="e">
        <f t="shared" ca="1" si="76"/>
        <v>#NAME?</v>
      </c>
      <c r="BF1487" s="6" t="e">
        <f t="shared" ca="1" si="77"/>
        <v>#NAME?</v>
      </c>
      <c r="BG1487" s="6"/>
      <c r="BH1487" s="6">
        <f>VLOOKUP(A1487, ALL_AP_DATA!$A$2:$D$3600, 3, FALSE)</f>
        <v>84</v>
      </c>
      <c r="BI1487" s="6">
        <f>VLOOKUP(A1487, ALL_AP_DATA!$A$2:$E$3600, 5, FALSE)</f>
        <v>54412</v>
      </c>
      <c r="BJ1487" s="6">
        <f t="shared" si="69"/>
        <v>208.4750957854406</v>
      </c>
      <c r="BK1487" s="6">
        <f t="shared" si="78"/>
        <v>0.32183908045977011</v>
      </c>
    </row>
    <row r="1488" spans="1:63" ht="15.75" customHeight="1" x14ac:dyDescent="0.25">
      <c r="A1488" s="8" t="s">
        <v>1548</v>
      </c>
      <c r="B1488" s="9" t="s">
        <v>1491</v>
      </c>
      <c r="C1488" s="9">
        <v>4</v>
      </c>
      <c r="D1488" s="9">
        <v>18</v>
      </c>
      <c r="E1488" s="9">
        <v>0</v>
      </c>
      <c r="F1488" s="9">
        <v>0</v>
      </c>
      <c r="G1488" s="9">
        <v>3.6600000000000001E-2</v>
      </c>
      <c r="H1488" s="9">
        <v>0</v>
      </c>
      <c r="I1488" s="9">
        <v>0</v>
      </c>
      <c r="J1488" s="8"/>
      <c r="K1488" s="8"/>
      <c r="L1488" s="8"/>
      <c r="M1488" s="8"/>
      <c r="N1488" s="8"/>
      <c r="O1488" s="8"/>
      <c r="P1488" s="8"/>
      <c r="Q1488" s="9">
        <v>18</v>
      </c>
      <c r="R1488" s="9">
        <v>80</v>
      </c>
      <c r="S1488" s="9">
        <v>172</v>
      </c>
      <c r="T1488" s="9">
        <v>12298</v>
      </c>
      <c r="U1488" s="9">
        <v>0.16259999999999999</v>
      </c>
      <c r="V1488" s="9">
        <v>0.78900000000000003</v>
      </c>
      <c r="W1488" s="9">
        <v>0.7026</v>
      </c>
      <c r="X1488" s="9">
        <v>6</v>
      </c>
      <c r="Y1488" s="9">
        <v>28</v>
      </c>
      <c r="Z1488" s="9">
        <v>0</v>
      </c>
      <c r="AA1488" s="9">
        <v>0</v>
      </c>
      <c r="AB1488" s="9">
        <v>5.6899999999999999E-2</v>
      </c>
      <c r="AC1488" s="9">
        <v>0</v>
      </c>
      <c r="AD1488" s="9">
        <v>0</v>
      </c>
      <c r="AE1488" s="9">
        <v>3</v>
      </c>
      <c r="AF1488" s="9">
        <v>12</v>
      </c>
      <c r="AG1488" s="9">
        <v>0</v>
      </c>
      <c r="AH1488" s="9">
        <v>0</v>
      </c>
      <c r="AI1488" s="9">
        <v>2.4400000000000002E-2</v>
      </c>
      <c r="AJ1488" s="9">
        <v>0</v>
      </c>
      <c r="AK1488" s="9">
        <v>0</v>
      </c>
      <c r="AL1488" s="8"/>
      <c r="AM1488" s="8"/>
      <c r="AN1488" s="8"/>
      <c r="AO1488" s="8"/>
      <c r="AP1488" s="8"/>
      <c r="AQ1488" s="8"/>
      <c r="AR1488" s="8"/>
      <c r="AT1488" s="6">
        <f t="shared" si="63"/>
        <v>0</v>
      </c>
      <c r="AU1488" s="6" t="str">
        <f t="shared" si="64"/>
        <v/>
      </c>
      <c r="AV1488" s="6">
        <f t="shared" si="65"/>
        <v>153.72499999999999</v>
      </c>
      <c r="AW1488" s="7">
        <f t="shared" si="66"/>
        <v>0</v>
      </c>
      <c r="AX1488" s="6">
        <f t="shared" si="67"/>
        <v>0</v>
      </c>
      <c r="AY1488" s="6" t="str">
        <f t="shared" si="68"/>
        <v/>
      </c>
      <c r="BA1488" s="6">
        <f>VLOOKUP(A1488, ALL_AP_DATA!$A$2:$F$3600, 6, FALSE)</f>
        <v>492</v>
      </c>
      <c r="BB1488" s="6">
        <f>VLOOKUP(A1488, projmetadata!$A$2:$D$2036, 4, FALSE)</f>
        <v>45353</v>
      </c>
      <c r="BC1488" s="6" t="e">
        <f t="array" aca="1" ref="BC1488" ca="1">_xludf.IFS(I1488&lt;&gt;0, F1488/I1488, P1488&lt;&gt;0, M1488/P1488, W1488&lt;&gt;0, T1488/W1488, AD1488&lt;&gt;0, AA1488/AD1488, AK1488&lt;&gt;0, AH1488/AK1488, AR1488&lt;&gt;0, AO1488/AR1488, TRUE, 0)</f>
        <v>#NAME?</v>
      </c>
      <c r="BE1488" s="6" t="e">
        <f t="shared" ca="1" si="76"/>
        <v>#NAME?</v>
      </c>
      <c r="BF1488" s="6" t="e">
        <f t="shared" ca="1" si="77"/>
        <v>#NAME?</v>
      </c>
      <c r="BG1488" s="6"/>
      <c r="BH1488" s="6">
        <f>VLOOKUP(A1488, ALL_AP_DATA!$A$2:$D$3600, 3, FALSE)</f>
        <v>110</v>
      </c>
      <c r="BI1488" s="6">
        <f>VLOOKUP(A1488, ALL_AP_DATA!$A$2:$E$3600, 5, FALSE)</f>
        <v>17503</v>
      </c>
      <c r="BJ1488" s="6">
        <f t="shared" si="69"/>
        <v>35.575203252032523</v>
      </c>
      <c r="BK1488" s="6">
        <f t="shared" si="78"/>
        <v>0.22357723577235772</v>
      </c>
    </row>
    <row r="1489" spans="1:63" ht="15.75" customHeight="1" x14ac:dyDescent="0.25">
      <c r="A1489" s="8" t="s">
        <v>1549</v>
      </c>
      <c r="B1489" s="9" t="s">
        <v>1491</v>
      </c>
      <c r="C1489" s="9">
        <v>12</v>
      </c>
      <c r="D1489" s="9">
        <v>164</v>
      </c>
      <c r="E1489" s="9">
        <v>6</v>
      </c>
      <c r="F1489" s="9">
        <v>323</v>
      </c>
      <c r="G1489" s="9">
        <v>0.2268</v>
      </c>
      <c r="H1489" s="9">
        <v>0.85709999999999997</v>
      </c>
      <c r="I1489" s="9">
        <v>0.79949999999999999</v>
      </c>
      <c r="J1489" s="8"/>
      <c r="K1489" s="8"/>
      <c r="L1489" s="8"/>
      <c r="M1489" s="8"/>
      <c r="N1489" s="8"/>
      <c r="O1489" s="8"/>
      <c r="P1489" s="8"/>
      <c r="Q1489" s="9">
        <v>1</v>
      </c>
      <c r="R1489" s="9">
        <v>2</v>
      </c>
      <c r="S1489" s="9">
        <v>2</v>
      </c>
      <c r="T1489" s="9">
        <v>87</v>
      </c>
      <c r="U1489" s="9">
        <v>2.8E-3</v>
      </c>
      <c r="V1489" s="9">
        <v>0.28570000000000001</v>
      </c>
      <c r="W1489" s="9">
        <v>0.21529999999999999</v>
      </c>
      <c r="X1489" s="9">
        <v>98</v>
      </c>
      <c r="Y1489" s="9">
        <v>307</v>
      </c>
      <c r="Z1489" s="9">
        <v>7</v>
      </c>
      <c r="AA1489" s="9">
        <v>328</v>
      </c>
      <c r="AB1489" s="9">
        <v>0.42459999999999998</v>
      </c>
      <c r="AC1489" s="9">
        <v>1</v>
      </c>
      <c r="AD1489" s="9">
        <v>0.81189999999999996</v>
      </c>
      <c r="AE1489" s="9">
        <v>12</v>
      </c>
      <c r="AF1489" s="9">
        <v>43</v>
      </c>
      <c r="AG1489" s="9">
        <v>2</v>
      </c>
      <c r="AH1489" s="9">
        <v>215</v>
      </c>
      <c r="AI1489" s="9">
        <v>5.9499999999999997E-2</v>
      </c>
      <c r="AJ1489" s="9">
        <v>0.28570000000000001</v>
      </c>
      <c r="AK1489" s="9">
        <v>0.53220000000000001</v>
      </c>
      <c r="AL1489" s="8"/>
      <c r="AM1489" s="8"/>
      <c r="AN1489" s="8"/>
      <c r="AO1489" s="8"/>
      <c r="AP1489" s="8"/>
      <c r="AQ1489" s="8"/>
      <c r="AR1489" s="8"/>
      <c r="AT1489" s="6">
        <f t="shared" si="63"/>
        <v>1.9695121951219512</v>
      </c>
      <c r="AU1489" s="6" t="str">
        <f t="shared" si="64"/>
        <v/>
      </c>
      <c r="AV1489" s="6">
        <f t="shared" si="65"/>
        <v>43.5</v>
      </c>
      <c r="AW1489" s="7">
        <f t="shared" si="66"/>
        <v>1.0684039087947883</v>
      </c>
      <c r="AX1489" s="6">
        <f t="shared" si="67"/>
        <v>5</v>
      </c>
      <c r="AY1489" s="6" t="str">
        <f t="shared" si="68"/>
        <v/>
      </c>
      <c r="BA1489" s="6">
        <f>VLOOKUP(A1489, ALL_AP_DATA!$A$2:$F$3600, 6, FALSE)</f>
        <v>723</v>
      </c>
      <c r="BB1489" s="6">
        <f>VLOOKUP(A1489, projmetadata!$A$2:$D$2036, 4, FALSE)</f>
        <v>81045</v>
      </c>
      <c r="BC1489" s="6" t="e">
        <f t="array" aca="1" ref="BC1489" ca="1">_xludf.IFS(I1489&lt;&gt;0, F1489/I1489, P1489&lt;&gt;0, M1489/P1489, W1489&lt;&gt;0, T1489/W1489, AD1489&lt;&gt;0, AA1489/AD1489, AK1489&lt;&gt;0, AH1489/AK1489, AR1489&lt;&gt;0, AO1489/AR1489, TRUE, 0)</f>
        <v>#NAME?</v>
      </c>
      <c r="BE1489" s="6" t="e">
        <f t="shared" ca="1" si="76"/>
        <v>#NAME?</v>
      </c>
      <c r="BF1489" s="6" t="e">
        <f t="shared" ca="1" si="77"/>
        <v>#NAME?</v>
      </c>
      <c r="BG1489" s="6"/>
      <c r="BH1489" s="6">
        <f>VLOOKUP(A1489, ALL_AP_DATA!$A$2:$D$3600, 3, FALSE)</f>
        <v>106</v>
      </c>
      <c r="BI1489" s="6">
        <f>VLOOKUP(A1489, ALL_AP_DATA!$A$2:$E$3600, 5, FALSE)</f>
        <v>404</v>
      </c>
      <c r="BJ1489" s="6">
        <f t="shared" si="69"/>
        <v>0.55878284923928079</v>
      </c>
      <c r="BK1489" s="6">
        <f t="shared" si="78"/>
        <v>0.14661134163208853</v>
      </c>
    </row>
    <row r="1490" spans="1:63" ht="15.75" customHeight="1" x14ac:dyDescent="0.25">
      <c r="A1490" s="8" t="s">
        <v>1550</v>
      </c>
      <c r="B1490" s="9" t="s">
        <v>1491</v>
      </c>
      <c r="C1490" s="9">
        <v>12</v>
      </c>
      <c r="D1490" s="9">
        <v>47</v>
      </c>
      <c r="E1490" s="9">
        <v>126</v>
      </c>
      <c r="F1490" s="9">
        <v>3041</v>
      </c>
      <c r="G1490" s="9">
        <v>3.2399999999999998E-2</v>
      </c>
      <c r="H1490" s="9">
        <v>0.11070000000000001</v>
      </c>
      <c r="I1490" s="9">
        <v>3.7900000000000003E-2</v>
      </c>
      <c r="J1490" s="9">
        <v>1</v>
      </c>
      <c r="K1490" s="9">
        <v>7</v>
      </c>
      <c r="L1490" s="9">
        <v>51</v>
      </c>
      <c r="M1490" s="9">
        <v>2026</v>
      </c>
      <c r="N1490" s="9">
        <v>4.7999999999999996E-3</v>
      </c>
      <c r="O1490" s="9">
        <v>4.48E-2</v>
      </c>
      <c r="P1490" s="9">
        <v>2.52E-2</v>
      </c>
      <c r="Q1490" s="9">
        <v>71</v>
      </c>
      <c r="R1490" s="9">
        <v>283</v>
      </c>
      <c r="S1490" s="9">
        <v>839</v>
      </c>
      <c r="T1490" s="9">
        <v>57999</v>
      </c>
      <c r="U1490" s="9">
        <v>0.19489999999999999</v>
      </c>
      <c r="V1490" s="9">
        <v>0.73729999999999996</v>
      </c>
      <c r="W1490" s="9">
        <v>0.72199999999999998</v>
      </c>
      <c r="X1490" s="9">
        <v>199</v>
      </c>
      <c r="Y1490" s="9">
        <v>427</v>
      </c>
      <c r="Z1490" s="9">
        <v>445</v>
      </c>
      <c r="AA1490" s="9">
        <v>20561</v>
      </c>
      <c r="AB1490" s="9">
        <v>0.29409999999999997</v>
      </c>
      <c r="AC1490" s="9">
        <v>0.39100000000000001</v>
      </c>
      <c r="AD1490" s="9">
        <v>0.25600000000000001</v>
      </c>
      <c r="AE1490" s="9">
        <v>16</v>
      </c>
      <c r="AF1490" s="9">
        <v>63</v>
      </c>
      <c r="AG1490" s="9">
        <v>109</v>
      </c>
      <c r="AH1490" s="9">
        <v>2962</v>
      </c>
      <c r="AI1490" s="9">
        <v>4.3400000000000001E-2</v>
      </c>
      <c r="AJ1490" s="9">
        <v>9.5799999999999996E-2</v>
      </c>
      <c r="AK1490" s="9">
        <v>3.6900000000000002E-2</v>
      </c>
      <c r="AL1490" s="8"/>
      <c r="AM1490" s="8"/>
      <c r="AN1490" s="8"/>
      <c r="AO1490" s="8"/>
      <c r="AP1490" s="8"/>
      <c r="AQ1490" s="8"/>
      <c r="AR1490" s="8"/>
      <c r="AT1490" s="6">
        <f t="shared" si="63"/>
        <v>64.702127659574472</v>
      </c>
      <c r="AU1490" s="6">
        <f t="shared" si="64"/>
        <v>289.42857142857144</v>
      </c>
      <c r="AV1490" s="6">
        <f t="shared" si="65"/>
        <v>204.9434628975265</v>
      </c>
      <c r="AW1490" s="7">
        <f t="shared" si="66"/>
        <v>48.152224824355969</v>
      </c>
      <c r="AX1490" s="6">
        <f t="shared" si="67"/>
        <v>47.015873015873019</v>
      </c>
      <c r="AY1490" s="6" t="str">
        <f t="shared" si="68"/>
        <v/>
      </c>
      <c r="BA1490" s="6">
        <f>VLOOKUP(A1490, ALL_AP_DATA!$A$2:$F$3600, 6, FALSE)</f>
        <v>1452</v>
      </c>
      <c r="BB1490" s="6">
        <f>VLOOKUP(A1490, projmetadata!$A$2:$D$2036, 4, FALSE)</f>
        <v>134366</v>
      </c>
      <c r="BC1490" s="6" t="e">
        <f t="array" aca="1" ref="BC1490" ca="1">_xludf.IFS(I1490&lt;&gt;0, F1490/I1490, P1490&lt;&gt;0, M1490/P1490, W1490&lt;&gt;0, T1490/W1490, AD1490&lt;&gt;0, AA1490/AD1490, AK1490&lt;&gt;0, AH1490/AK1490, AR1490&lt;&gt;0, AO1490/AR1490, TRUE, 0)</f>
        <v>#NAME?</v>
      </c>
      <c r="BE1490" s="6" t="e">
        <f t="shared" ca="1" si="76"/>
        <v>#NAME?</v>
      </c>
      <c r="BF1490" s="6" t="e">
        <f t="shared" ca="1" si="77"/>
        <v>#NAME?</v>
      </c>
      <c r="BG1490" s="6"/>
      <c r="BH1490" s="6">
        <f>VLOOKUP(A1490, ALL_AP_DATA!$A$2:$D$3600, 3, FALSE)</f>
        <v>357</v>
      </c>
      <c r="BI1490" s="6">
        <f>VLOOKUP(A1490, ALL_AP_DATA!$A$2:$E$3600, 5, FALSE)</f>
        <v>80331</v>
      </c>
      <c r="BJ1490" s="6">
        <f t="shared" si="69"/>
        <v>55.324380165289256</v>
      </c>
      <c r="BK1490" s="6">
        <f t="shared" si="78"/>
        <v>0.24586776859504134</v>
      </c>
    </row>
    <row r="1491" spans="1:63" ht="15.75" customHeight="1" x14ac:dyDescent="0.25">
      <c r="A1491" s="8" t="s">
        <v>1551</v>
      </c>
      <c r="B1491" s="9" t="s">
        <v>1491</v>
      </c>
      <c r="C1491" s="9">
        <v>3</v>
      </c>
      <c r="D1491" s="9">
        <v>21</v>
      </c>
      <c r="E1491" s="9">
        <v>24</v>
      </c>
      <c r="F1491" s="9">
        <v>866</v>
      </c>
      <c r="G1491" s="9">
        <v>0.12570000000000001</v>
      </c>
      <c r="H1491" s="9">
        <v>0.27589999999999998</v>
      </c>
      <c r="I1491" s="9">
        <v>0.27810000000000001</v>
      </c>
      <c r="J1491" s="8"/>
      <c r="K1491" s="8"/>
      <c r="L1491" s="8"/>
      <c r="M1491" s="8"/>
      <c r="N1491" s="8"/>
      <c r="O1491" s="8"/>
      <c r="P1491" s="8"/>
      <c r="Q1491" s="9">
        <v>5</v>
      </c>
      <c r="R1491" s="9">
        <v>10</v>
      </c>
      <c r="S1491" s="9">
        <v>25</v>
      </c>
      <c r="T1491" s="9">
        <v>808</v>
      </c>
      <c r="U1491" s="9">
        <v>5.9900000000000002E-2</v>
      </c>
      <c r="V1491" s="9">
        <v>0.28739999999999999</v>
      </c>
      <c r="W1491" s="9">
        <v>0.25950000000000001</v>
      </c>
      <c r="X1491" s="9">
        <v>6</v>
      </c>
      <c r="Y1491" s="9">
        <v>120</v>
      </c>
      <c r="Z1491" s="9">
        <v>75</v>
      </c>
      <c r="AA1491" s="9">
        <v>2937</v>
      </c>
      <c r="AB1491" s="9">
        <v>0.71860000000000002</v>
      </c>
      <c r="AC1491" s="9">
        <v>0.86209999999999998</v>
      </c>
      <c r="AD1491" s="9">
        <v>0.94320000000000004</v>
      </c>
      <c r="AE1491" s="9">
        <v>1</v>
      </c>
      <c r="AF1491" s="9">
        <v>13</v>
      </c>
      <c r="AG1491" s="9">
        <v>16</v>
      </c>
      <c r="AH1491" s="9">
        <v>483</v>
      </c>
      <c r="AI1491" s="9">
        <v>7.7799999999999994E-2</v>
      </c>
      <c r="AJ1491" s="9">
        <v>0.18390000000000001</v>
      </c>
      <c r="AK1491" s="9">
        <v>0.15509999999999999</v>
      </c>
      <c r="AL1491" s="8"/>
      <c r="AM1491" s="8"/>
      <c r="AN1491" s="8"/>
      <c r="AO1491" s="8"/>
      <c r="AP1491" s="8"/>
      <c r="AQ1491" s="8"/>
      <c r="AR1491" s="8"/>
      <c r="AT1491" s="6">
        <f t="shared" si="63"/>
        <v>41.238095238095241</v>
      </c>
      <c r="AU1491" s="6" t="str">
        <f t="shared" si="64"/>
        <v/>
      </c>
      <c r="AV1491" s="6">
        <f t="shared" si="65"/>
        <v>80.8</v>
      </c>
      <c r="AW1491" s="7">
        <f t="shared" si="66"/>
        <v>24.475000000000001</v>
      </c>
      <c r="AX1491" s="6">
        <f t="shared" si="67"/>
        <v>37.153846153846153</v>
      </c>
      <c r="AY1491" s="6" t="str">
        <f t="shared" si="68"/>
        <v/>
      </c>
      <c r="BA1491" s="6">
        <f>VLOOKUP(A1491, ALL_AP_DATA!$A$2:$F$3600, 6, FALSE)</f>
        <v>167</v>
      </c>
      <c r="BB1491" s="6">
        <f>VLOOKUP(A1491, projmetadata!$A$2:$D$2036, 4, FALSE)</f>
        <v>62861</v>
      </c>
      <c r="BC1491" s="6" t="e">
        <f t="array" aca="1" ref="BC1491" ca="1">_xludf.IFS(I1491&lt;&gt;0, F1491/I1491, P1491&lt;&gt;0, M1491/P1491, W1491&lt;&gt;0, T1491/W1491, AD1491&lt;&gt;0, AA1491/AD1491, AK1491&lt;&gt;0, AH1491/AK1491, AR1491&lt;&gt;0, AO1491/AR1491, TRUE, 0)</f>
        <v>#NAME?</v>
      </c>
      <c r="BE1491" s="6" t="e">
        <f t="shared" ca="1" si="76"/>
        <v>#NAME?</v>
      </c>
      <c r="BF1491" s="6" t="e">
        <f t="shared" ca="1" si="77"/>
        <v>#NAME?</v>
      </c>
      <c r="BG1491" s="6"/>
      <c r="BH1491" s="6">
        <f>VLOOKUP(A1491, ALL_AP_DATA!$A$2:$D$3600, 3, FALSE)</f>
        <v>30</v>
      </c>
      <c r="BI1491" s="6">
        <f>VLOOKUP(A1491, ALL_AP_DATA!$A$2:$E$3600, 5, FALSE)</f>
        <v>3114</v>
      </c>
      <c r="BJ1491" s="6">
        <f t="shared" si="69"/>
        <v>18.646706586826348</v>
      </c>
      <c r="BK1491" s="6">
        <f t="shared" si="78"/>
        <v>0.17964071856287425</v>
      </c>
    </row>
    <row r="1492" spans="1:63" ht="15.75" customHeight="1" x14ac:dyDescent="0.25">
      <c r="A1492" s="8" t="s">
        <v>1552</v>
      </c>
      <c r="B1492" s="9" t="s">
        <v>1491</v>
      </c>
      <c r="C1492" s="9">
        <v>7</v>
      </c>
      <c r="D1492" s="9">
        <v>103</v>
      </c>
      <c r="E1492" s="9">
        <v>126</v>
      </c>
      <c r="F1492" s="9">
        <v>3984</v>
      </c>
      <c r="G1492" s="9">
        <v>0.2384</v>
      </c>
      <c r="H1492" s="9">
        <v>0.375</v>
      </c>
      <c r="I1492" s="9">
        <v>0.28749999999999998</v>
      </c>
      <c r="J1492" s="9">
        <v>1</v>
      </c>
      <c r="K1492" s="9">
        <v>7</v>
      </c>
      <c r="L1492" s="9">
        <v>53</v>
      </c>
      <c r="M1492" s="9">
        <v>3042</v>
      </c>
      <c r="N1492" s="9">
        <v>1.6199999999999999E-2</v>
      </c>
      <c r="O1492" s="9">
        <v>0.15770000000000001</v>
      </c>
      <c r="P1492" s="9">
        <v>0.2195</v>
      </c>
      <c r="Q1492" s="9">
        <v>18</v>
      </c>
      <c r="R1492" s="9">
        <v>62</v>
      </c>
      <c r="S1492" s="9">
        <v>205</v>
      </c>
      <c r="T1492" s="9">
        <v>7104</v>
      </c>
      <c r="U1492" s="9">
        <v>0.14349999999999999</v>
      </c>
      <c r="V1492" s="9">
        <v>0.61009999999999998</v>
      </c>
      <c r="W1492" s="9">
        <v>0.51259999999999994</v>
      </c>
      <c r="X1492" s="9">
        <v>96</v>
      </c>
      <c r="Y1492" s="9">
        <v>226</v>
      </c>
      <c r="Z1492" s="9">
        <v>172</v>
      </c>
      <c r="AA1492" s="9">
        <v>8841</v>
      </c>
      <c r="AB1492" s="9">
        <v>0.52310000000000001</v>
      </c>
      <c r="AC1492" s="9">
        <v>0.51190000000000002</v>
      </c>
      <c r="AD1492" s="9">
        <v>0.63790000000000002</v>
      </c>
      <c r="AE1492" s="9">
        <v>12</v>
      </c>
      <c r="AF1492" s="9">
        <v>70</v>
      </c>
      <c r="AG1492" s="9">
        <v>94</v>
      </c>
      <c r="AH1492" s="9">
        <v>3674</v>
      </c>
      <c r="AI1492" s="9">
        <v>0.16200000000000001</v>
      </c>
      <c r="AJ1492" s="9">
        <v>0.27979999999999999</v>
      </c>
      <c r="AK1492" s="9">
        <v>0.2651</v>
      </c>
      <c r="AL1492" s="8"/>
      <c r="AM1492" s="8"/>
      <c r="AN1492" s="8"/>
      <c r="AO1492" s="8"/>
      <c r="AP1492" s="8"/>
      <c r="AQ1492" s="8"/>
      <c r="AR1492" s="8"/>
      <c r="AT1492" s="6">
        <f t="shared" si="63"/>
        <v>38.679611650485434</v>
      </c>
      <c r="AU1492" s="6">
        <f t="shared" si="64"/>
        <v>434.57142857142856</v>
      </c>
      <c r="AV1492" s="6">
        <f t="shared" si="65"/>
        <v>114.58064516129032</v>
      </c>
      <c r="AW1492" s="7">
        <f t="shared" si="66"/>
        <v>39.119469026548671</v>
      </c>
      <c r="AX1492" s="6">
        <f t="shared" si="67"/>
        <v>52.485714285714288</v>
      </c>
      <c r="AY1492" s="6" t="str">
        <f t="shared" si="68"/>
        <v/>
      </c>
      <c r="BA1492" s="6">
        <f>VLOOKUP(A1492, ALL_AP_DATA!$A$2:$F$3600, 6, FALSE)</f>
        <v>432</v>
      </c>
      <c r="BB1492" s="6">
        <f>VLOOKUP(A1492, projmetadata!$A$2:$D$2036, 4, FALSE)</f>
        <v>55318</v>
      </c>
      <c r="BC1492" s="6" t="e">
        <f t="array" aca="1" ref="BC1492" ca="1">_xludf.IFS(I1492&lt;&gt;0, F1492/I1492, P1492&lt;&gt;0, M1492/P1492, W1492&lt;&gt;0, T1492/W1492, AD1492&lt;&gt;0, AA1492/AD1492, AK1492&lt;&gt;0, AH1492/AK1492, AR1492&lt;&gt;0, AO1492/AR1492, TRUE, 0)</f>
        <v>#NAME?</v>
      </c>
      <c r="BE1492" s="6" t="e">
        <f t="shared" ca="1" si="76"/>
        <v>#NAME?</v>
      </c>
      <c r="BF1492" s="6" t="e">
        <f t="shared" ca="1" si="77"/>
        <v>#NAME?</v>
      </c>
      <c r="BG1492" s="6"/>
      <c r="BH1492" s="6">
        <f>VLOOKUP(A1492, ALL_AP_DATA!$A$2:$D$3600, 3, FALSE)</f>
        <v>109</v>
      </c>
      <c r="BI1492" s="6">
        <f>VLOOKUP(A1492, ALL_AP_DATA!$A$2:$E$3600, 5, FALSE)</f>
        <v>13859</v>
      </c>
      <c r="BJ1492" s="6">
        <f t="shared" si="69"/>
        <v>32.081018518518519</v>
      </c>
      <c r="BK1492" s="6">
        <f t="shared" si="78"/>
        <v>0.25231481481481483</v>
      </c>
    </row>
    <row r="1493" spans="1:63" ht="15.75" customHeight="1" x14ac:dyDescent="0.25">
      <c r="A1493" s="8" t="s">
        <v>1553</v>
      </c>
      <c r="B1493" s="9" t="s">
        <v>1491</v>
      </c>
      <c r="C1493" s="9">
        <v>2</v>
      </c>
      <c r="D1493" s="9">
        <v>8</v>
      </c>
      <c r="E1493" s="9">
        <v>0</v>
      </c>
      <c r="F1493" s="9">
        <v>0</v>
      </c>
      <c r="G1493" s="9">
        <v>5.5599999999999997E-2</v>
      </c>
      <c r="H1493" s="9">
        <v>0</v>
      </c>
      <c r="I1493" s="9">
        <v>0</v>
      </c>
      <c r="J1493" s="8"/>
      <c r="K1493" s="8"/>
      <c r="L1493" s="8"/>
      <c r="M1493" s="8"/>
      <c r="N1493" s="8"/>
      <c r="O1493" s="8"/>
      <c r="P1493" s="8"/>
      <c r="Q1493" s="8"/>
      <c r="R1493" s="8"/>
      <c r="S1493" s="8"/>
      <c r="T1493" s="8"/>
      <c r="U1493" s="8"/>
      <c r="V1493" s="8"/>
      <c r="W1493" s="8"/>
      <c r="X1493" s="9">
        <v>10</v>
      </c>
      <c r="Y1493" s="9">
        <v>55</v>
      </c>
      <c r="Z1493" s="9">
        <v>12</v>
      </c>
      <c r="AA1493" s="9">
        <v>52</v>
      </c>
      <c r="AB1493" s="9">
        <v>0.38190000000000002</v>
      </c>
      <c r="AC1493" s="9">
        <v>0.46150000000000002</v>
      </c>
      <c r="AD1493" s="9">
        <v>0.115</v>
      </c>
      <c r="AE1493" s="8"/>
      <c r="AF1493" s="8"/>
      <c r="AG1493" s="8"/>
      <c r="AH1493" s="8"/>
      <c r="AI1493" s="8"/>
      <c r="AJ1493" s="8"/>
      <c r="AK1493" s="8"/>
      <c r="AL1493" s="8"/>
      <c r="AM1493" s="8"/>
      <c r="AN1493" s="8"/>
      <c r="AO1493" s="8"/>
      <c r="AP1493" s="8"/>
      <c r="AQ1493" s="8"/>
      <c r="AR1493" s="8"/>
      <c r="AT1493" s="6">
        <f t="shared" si="63"/>
        <v>0</v>
      </c>
      <c r="AU1493" s="6" t="str">
        <f t="shared" si="64"/>
        <v/>
      </c>
      <c r="AV1493" s="6" t="str">
        <f t="shared" si="65"/>
        <v/>
      </c>
      <c r="AW1493" s="7">
        <f t="shared" si="66"/>
        <v>0.94545454545454544</v>
      </c>
      <c r="AX1493" s="6" t="str">
        <f t="shared" si="67"/>
        <v/>
      </c>
      <c r="AY1493" s="6" t="str">
        <f t="shared" si="68"/>
        <v/>
      </c>
      <c r="BA1493" s="6">
        <f>VLOOKUP(A1493, ALL_AP_DATA!$A$2:$F$3600, 6, FALSE)</f>
        <v>144</v>
      </c>
      <c r="BB1493" s="6">
        <f>VLOOKUP(A1493, projmetadata!$A$2:$D$2036, 4, FALSE)</f>
        <v>9141</v>
      </c>
      <c r="BC1493" s="6" t="e">
        <f t="array" aca="1" ref="BC1493" ca="1">_xludf.IFS(I1493&lt;&gt;0, F1493/I1493, P1493&lt;&gt;0, M1493/P1493, W1493&lt;&gt;0, T1493/W1493, AD1493&lt;&gt;0, AA1493/AD1493, AK1493&lt;&gt;0, AH1493/AK1493, AR1493&lt;&gt;0, AO1493/AR1493, TRUE, 0)</f>
        <v>#NAME?</v>
      </c>
      <c r="BE1493" s="6" t="e">
        <f t="shared" ca="1" si="76"/>
        <v>#NAME?</v>
      </c>
      <c r="BF1493" s="6" t="e">
        <f t="shared" ca="1" si="77"/>
        <v>#NAME?</v>
      </c>
      <c r="BG1493" s="6"/>
      <c r="BH1493" s="6">
        <f>VLOOKUP(A1493, ALL_AP_DATA!$A$2:$D$3600, 3, FALSE)</f>
        <v>2</v>
      </c>
      <c r="BI1493" s="6">
        <f>VLOOKUP(A1493, ALL_AP_DATA!$A$2:$E$3600, 5, FALSE)</f>
        <v>452</v>
      </c>
      <c r="BJ1493" s="6">
        <f t="shared" si="69"/>
        <v>3.1388888888888888</v>
      </c>
      <c r="BK1493" s="6">
        <f t="shared" si="78"/>
        <v>1.3888888888888888E-2</v>
      </c>
    </row>
    <row r="1494" spans="1:63" ht="15.75" customHeight="1" x14ac:dyDescent="0.25">
      <c r="A1494" s="8" t="s">
        <v>1554</v>
      </c>
      <c r="B1494" s="9" t="s">
        <v>1491</v>
      </c>
      <c r="C1494" s="9">
        <v>3</v>
      </c>
      <c r="D1494" s="9">
        <v>23</v>
      </c>
      <c r="E1494" s="9">
        <v>21</v>
      </c>
      <c r="F1494" s="9">
        <v>177</v>
      </c>
      <c r="G1494" s="9">
        <v>7.6899999999999996E-2</v>
      </c>
      <c r="H1494" s="9">
        <v>7.8100000000000003E-2</v>
      </c>
      <c r="I1494" s="9">
        <v>1.0500000000000001E-2</v>
      </c>
      <c r="J1494" s="8"/>
      <c r="K1494" s="8"/>
      <c r="L1494" s="8"/>
      <c r="M1494" s="8"/>
      <c r="N1494" s="8"/>
      <c r="O1494" s="8"/>
      <c r="P1494" s="8"/>
      <c r="Q1494" s="9">
        <v>15</v>
      </c>
      <c r="R1494" s="9">
        <v>82</v>
      </c>
      <c r="S1494" s="9">
        <v>143</v>
      </c>
      <c r="T1494" s="9">
        <v>10144</v>
      </c>
      <c r="U1494" s="9">
        <v>0.2742</v>
      </c>
      <c r="V1494" s="9">
        <v>0.53159999999999996</v>
      </c>
      <c r="W1494" s="9">
        <v>0.60060000000000002</v>
      </c>
      <c r="X1494" s="9">
        <v>11</v>
      </c>
      <c r="Y1494" s="9">
        <v>75</v>
      </c>
      <c r="Z1494" s="9">
        <v>61</v>
      </c>
      <c r="AA1494" s="9">
        <v>553</v>
      </c>
      <c r="AB1494" s="9">
        <v>0.25080000000000002</v>
      </c>
      <c r="AC1494" s="9">
        <v>0.2268</v>
      </c>
      <c r="AD1494" s="9">
        <v>3.27E-2</v>
      </c>
      <c r="AE1494" s="9">
        <v>4</v>
      </c>
      <c r="AF1494" s="9">
        <v>19</v>
      </c>
      <c r="AG1494" s="9">
        <v>1</v>
      </c>
      <c r="AH1494" s="9">
        <v>19</v>
      </c>
      <c r="AI1494" s="9">
        <v>6.3500000000000001E-2</v>
      </c>
      <c r="AJ1494" s="9">
        <v>3.7000000000000002E-3</v>
      </c>
      <c r="AK1494" s="9">
        <v>1.1000000000000001E-3</v>
      </c>
      <c r="AL1494" s="8"/>
      <c r="AM1494" s="8"/>
      <c r="AN1494" s="8"/>
      <c r="AO1494" s="8"/>
      <c r="AP1494" s="8"/>
      <c r="AQ1494" s="8"/>
      <c r="AR1494" s="8"/>
      <c r="AT1494" s="6">
        <f t="shared" si="63"/>
        <v>7.6956521739130439</v>
      </c>
      <c r="AU1494" s="6" t="str">
        <f t="shared" si="64"/>
        <v/>
      </c>
      <c r="AV1494" s="6">
        <f t="shared" si="65"/>
        <v>123.70731707317073</v>
      </c>
      <c r="AW1494" s="7">
        <f t="shared" si="66"/>
        <v>7.3733333333333331</v>
      </c>
      <c r="AX1494" s="6">
        <f t="shared" si="67"/>
        <v>1</v>
      </c>
      <c r="AY1494" s="6" t="str">
        <f t="shared" si="68"/>
        <v/>
      </c>
      <c r="BA1494" s="6">
        <f>VLOOKUP(A1494, ALL_AP_DATA!$A$2:$F$3600, 6, FALSE)</f>
        <v>299</v>
      </c>
      <c r="BB1494" s="6">
        <f>VLOOKUP(A1494, projmetadata!$A$2:$D$2036, 4, FALSE)</f>
        <v>10461</v>
      </c>
      <c r="BC1494" s="6" t="e">
        <f t="array" aca="1" ref="BC1494" ca="1">_xludf.IFS(I1494&lt;&gt;0, F1494/I1494, P1494&lt;&gt;0, M1494/P1494, W1494&lt;&gt;0, T1494/W1494, AD1494&lt;&gt;0, AA1494/AD1494, AK1494&lt;&gt;0, AH1494/AK1494, AR1494&lt;&gt;0, AO1494/AR1494, TRUE, 0)</f>
        <v>#NAME?</v>
      </c>
      <c r="BE1494" s="6" t="e">
        <f t="shared" ca="1" si="76"/>
        <v>#NAME?</v>
      </c>
      <c r="BF1494" s="6" t="e">
        <f t="shared" ca="1" si="77"/>
        <v>#NAME?</v>
      </c>
      <c r="BG1494" s="6"/>
      <c r="BH1494" s="6">
        <f>VLOOKUP(A1494, ALL_AP_DATA!$A$2:$D$3600, 3, FALSE)</f>
        <v>103</v>
      </c>
      <c r="BI1494" s="6">
        <f>VLOOKUP(A1494, ALL_AP_DATA!$A$2:$E$3600, 5, FALSE)</f>
        <v>16890</v>
      </c>
      <c r="BJ1494" s="6">
        <f t="shared" si="69"/>
        <v>56.488294314381271</v>
      </c>
      <c r="BK1494" s="6">
        <f t="shared" si="78"/>
        <v>0.34448160535117056</v>
      </c>
    </row>
    <row r="1495" spans="1:63" ht="15.75" customHeight="1" x14ac:dyDescent="0.25">
      <c r="A1495" s="8" t="s">
        <v>1555</v>
      </c>
      <c r="B1495" s="9" t="s">
        <v>1491</v>
      </c>
      <c r="C1495" s="9">
        <v>7</v>
      </c>
      <c r="D1495" s="9">
        <v>33</v>
      </c>
      <c r="E1495" s="9">
        <v>64</v>
      </c>
      <c r="F1495" s="9">
        <v>5254</v>
      </c>
      <c r="G1495" s="9">
        <v>5.4899999999999997E-2</v>
      </c>
      <c r="H1495" s="9">
        <v>0.24709999999999999</v>
      </c>
      <c r="I1495" s="9">
        <v>0.20480000000000001</v>
      </c>
      <c r="J1495" s="9">
        <v>3</v>
      </c>
      <c r="K1495" s="9">
        <v>28</v>
      </c>
      <c r="L1495" s="9">
        <v>57</v>
      </c>
      <c r="M1495" s="9">
        <v>4125</v>
      </c>
      <c r="N1495" s="9">
        <v>4.6600000000000003E-2</v>
      </c>
      <c r="O1495" s="9">
        <v>0.22009999999999999</v>
      </c>
      <c r="P1495" s="9">
        <v>0.1608</v>
      </c>
      <c r="Q1495" s="9">
        <v>36</v>
      </c>
      <c r="R1495" s="9">
        <v>172</v>
      </c>
      <c r="S1495" s="9">
        <v>225</v>
      </c>
      <c r="T1495" s="9">
        <v>20867</v>
      </c>
      <c r="U1495" s="9">
        <v>0.28620000000000001</v>
      </c>
      <c r="V1495" s="9">
        <v>0.86870000000000003</v>
      </c>
      <c r="W1495" s="9">
        <v>0.81340000000000001</v>
      </c>
      <c r="X1495" s="9">
        <v>10</v>
      </c>
      <c r="Y1495" s="9">
        <v>32</v>
      </c>
      <c r="Z1495" s="9">
        <v>64</v>
      </c>
      <c r="AA1495" s="9">
        <v>3500</v>
      </c>
      <c r="AB1495" s="9">
        <v>5.3199999999999997E-2</v>
      </c>
      <c r="AC1495" s="9">
        <v>0.24709999999999999</v>
      </c>
      <c r="AD1495" s="9">
        <v>0.13639999999999999</v>
      </c>
      <c r="AE1495" s="9">
        <v>4</v>
      </c>
      <c r="AF1495" s="9">
        <v>20</v>
      </c>
      <c r="AG1495" s="9">
        <v>28</v>
      </c>
      <c r="AH1495" s="9">
        <v>2590</v>
      </c>
      <c r="AI1495" s="9">
        <v>3.3300000000000003E-2</v>
      </c>
      <c r="AJ1495" s="9">
        <v>0.1081</v>
      </c>
      <c r="AK1495" s="9">
        <v>0.10100000000000001</v>
      </c>
      <c r="AL1495" s="8"/>
      <c r="AM1495" s="8"/>
      <c r="AN1495" s="8"/>
      <c r="AO1495" s="8"/>
      <c r="AP1495" s="8"/>
      <c r="AQ1495" s="8"/>
      <c r="AR1495" s="8"/>
      <c r="AT1495" s="6">
        <f t="shared" si="63"/>
        <v>159.21212121212122</v>
      </c>
      <c r="AU1495" s="6">
        <f t="shared" si="64"/>
        <v>147.32142857142858</v>
      </c>
      <c r="AV1495" s="6">
        <f t="shared" si="65"/>
        <v>121.31976744186046</v>
      </c>
      <c r="AW1495" s="7">
        <f t="shared" si="66"/>
        <v>109.375</v>
      </c>
      <c r="AX1495" s="6">
        <f t="shared" si="67"/>
        <v>129.5</v>
      </c>
      <c r="AY1495" s="6" t="str">
        <f t="shared" si="68"/>
        <v/>
      </c>
      <c r="BA1495" s="6">
        <f>VLOOKUP(A1495, ALL_AP_DATA!$A$2:$F$3600, 6, FALSE)</f>
        <v>601</v>
      </c>
      <c r="BB1495" s="6">
        <f>VLOOKUP(A1495, projmetadata!$A$2:$D$2036, 4, FALSE)</f>
        <v>48672</v>
      </c>
      <c r="BC1495" s="6" t="e">
        <f t="array" aca="1" ref="BC1495" ca="1">_xludf.IFS(I1495&lt;&gt;0, F1495/I1495, P1495&lt;&gt;0, M1495/P1495, W1495&lt;&gt;0, T1495/W1495, AD1495&lt;&gt;0, AA1495/AD1495, AK1495&lt;&gt;0, AH1495/AK1495, AR1495&lt;&gt;0, AO1495/AR1495, TRUE, 0)</f>
        <v>#NAME?</v>
      </c>
      <c r="BE1495" s="6" t="e">
        <f t="shared" ca="1" si="76"/>
        <v>#NAME?</v>
      </c>
      <c r="BF1495" s="6" t="e">
        <f t="shared" ca="1" si="77"/>
        <v>#NAME?</v>
      </c>
      <c r="BG1495" s="6"/>
      <c r="BH1495" s="6">
        <f>VLOOKUP(A1495, ALL_AP_DATA!$A$2:$D$3600, 3, FALSE)</f>
        <v>184</v>
      </c>
      <c r="BI1495" s="6">
        <f>VLOOKUP(A1495, ALL_AP_DATA!$A$2:$E$3600, 5, FALSE)</f>
        <v>25655</v>
      </c>
      <c r="BJ1495" s="6">
        <f t="shared" si="69"/>
        <v>42.687188019966719</v>
      </c>
      <c r="BK1495" s="6">
        <f t="shared" si="78"/>
        <v>0.30615640599001664</v>
      </c>
    </row>
    <row r="1496" spans="1:63" ht="15.75" customHeight="1" x14ac:dyDescent="0.25">
      <c r="A1496" s="8" t="s">
        <v>1556</v>
      </c>
      <c r="B1496" s="9" t="s">
        <v>1491</v>
      </c>
      <c r="C1496" s="9">
        <v>2</v>
      </c>
      <c r="D1496" s="9">
        <v>32</v>
      </c>
      <c r="E1496" s="9">
        <v>3</v>
      </c>
      <c r="F1496" s="9">
        <v>27</v>
      </c>
      <c r="G1496" s="9">
        <v>0.25600000000000001</v>
      </c>
      <c r="H1496" s="9">
        <v>7.1400000000000005E-2</v>
      </c>
      <c r="I1496" s="9">
        <v>2.7400000000000001E-2</v>
      </c>
      <c r="J1496" s="8"/>
      <c r="K1496" s="8"/>
      <c r="L1496" s="8"/>
      <c r="M1496" s="8"/>
      <c r="N1496" s="8"/>
      <c r="O1496" s="8"/>
      <c r="P1496" s="8"/>
      <c r="Q1496" s="8"/>
      <c r="R1496" s="8"/>
      <c r="S1496" s="8"/>
      <c r="T1496" s="8"/>
      <c r="U1496" s="8"/>
      <c r="V1496" s="8"/>
      <c r="W1496" s="8"/>
      <c r="X1496" s="9">
        <v>6</v>
      </c>
      <c r="Y1496" s="9">
        <v>89</v>
      </c>
      <c r="Z1496" s="9">
        <v>17</v>
      </c>
      <c r="AA1496" s="9">
        <v>134</v>
      </c>
      <c r="AB1496" s="9">
        <v>0.71199999999999997</v>
      </c>
      <c r="AC1496" s="9">
        <v>0.40479999999999999</v>
      </c>
      <c r="AD1496" s="9">
        <v>0.1358</v>
      </c>
      <c r="AE1496" s="9">
        <v>4</v>
      </c>
      <c r="AF1496" s="9">
        <v>17</v>
      </c>
      <c r="AG1496" s="9">
        <v>2</v>
      </c>
      <c r="AH1496" s="9">
        <v>3</v>
      </c>
      <c r="AI1496" s="9">
        <v>0.13600000000000001</v>
      </c>
      <c r="AJ1496" s="9">
        <v>4.7600000000000003E-2</v>
      </c>
      <c r="AK1496" s="9">
        <v>3.0000000000000001E-3</v>
      </c>
      <c r="AL1496" s="8"/>
      <c r="AM1496" s="8"/>
      <c r="AN1496" s="8"/>
      <c r="AO1496" s="8"/>
      <c r="AP1496" s="8"/>
      <c r="AQ1496" s="8"/>
      <c r="AR1496" s="8"/>
      <c r="AT1496" s="6">
        <f t="shared" si="63"/>
        <v>0.84375</v>
      </c>
      <c r="AU1496" s="6" t="str">
        <f t="shared" si="64"/>
        <v/>
      </c>
      <c r="AV1496" s="6" t="str">
        <f t="shared" si="65"/>
        <v/>
      </c>
      <c r="AW1496" s="7">
        <f t="shared" si="66"/>
        <v>1.5056179775280898</v>
      </c>
      <c r="AX1496" s="6">
        <f t="shared" si="67"/>
        <v>0.17647058823529413</v>
      </c>
      <c r="AY1496" s="6" t="str">
        <f t="shared" si="68"/>
        <v/>
      </c>
      <c r="BA1496" s="6">
        <f>VLOOKUP(A1496, ALL_AP_DATA!$A$2:$F$3600, 6, FALSE)</f>
        <v>125</v>
      </c>
      <c r="BB1496" s="6">
        <f>VLOOKUP(A1496, projmetadata!$A$2:$D$2036, 4, FALSE)</f>
        <v>17519</v>
      </c>
      <c r="BC1496" s="6" t="e">
        <f t="array" aca="1" ref="BC1496" ca="1">_xludf.IFS(I1496&lt;&gt;0, F1496/I1496, P1496&lt;&gt;0, M1496/P1496, W1496&lt;&gt;0, T1496/W1496, AD1496&lt;&gt;0, AA1496/AD1496, AK1496&lt;&gt;0, AH1496/AK1496, AR1496&lt;&gt;0, AO1496/AR1496, TRUE, 0)</f>
        <v>#NAME?</v>
      </c>
      <c r="BE1496" s="6" t="e">
        <f t="shared" ca="1" si="76"/>
        <v>#NAME?</v>
      </c>
      <c r="BF1496" s="6" t="e">
        <f t="shared" ca="1" si="77"/>
        <v>#NAME?</v>
      </c>
      <c r="BG1496" s="6"/>
      <c r="BH1496" s="6">
        <f>VLOOKUP(A1496, ALL_AP_DATA!$A$2:$D$3600, 3, FALSE)</f>
        <v>14</v>
      </c>
      <c r="BI1496" s="6">
        <f>VLOOKUP(A1496, ALL_AP_DATA!$A$2:$E$3600, 5, FALSE)</f>
        <v>987</v>
      </c>
      <c r="BJ1496" s="6">
        <f t="shared" si="69"/>
        <v>7.8959999999999999</v>
      </c>
      <c r="BK1496" s="6">
        <f t="shared" si="78"/>
        <v>0.112</v>
      </c>
    </row>
    <row r="1497" spans="1:63" ht="15.75" customHeight="1" x14ac:dyDescent="0.25">
      <c r="A1497" s="8" t="s">
        <v>1557</v>
      </c>
      <c r="B1497" s="9" t="s">
        <v>1491</v>
      </c>
      <c r="C1497" s="9">
        <v>2</v>
      </c>
      <c r="D1497" s="9">
        <v>39</v>
      </c>
      <c r="E1497" s="9">
        <v>156</v>
      </c>
      <c r="F1497" s="9">
        <v>10527</v>
      </c>
      <c r="G1497" s="9">
        <v>7.85E-2</v>
      </c>
      <c r="H1497" s="9">
        <v>0.32569999999999999</v>
      </c>
      <c r="I1497" s="9">
        <v>0.22020000000000001</v>
      </c>
      <c r="J1497" s="9">
        <v>8</v>
      </c>
      <c r="K1497" s="9">
        <v>58</v>
      </c>
      <c r="L1497" s="9">
        <v>216</v>
      </c>
      <c r="M1497" s="9">
        <v>13557</v>
      </c>
      <c r="N1497" s="9">
        <v>0.1167</v>
      </c>
      <c r="O1497" s="9">
        <v>0.45090000000000002</v>
      </c>
      <c r="P1497" s="9">
        <v>0.28360000000000002</v>
      </c>
      <c r="Q1497" s="9">
        <v>38</v>
      </c>
      <c r="R1497" s="9">
        <v>163</v>
      </c>
      <c r="S1497" s="9">
        <v>393</v>
      </c>
      <c r="T1497" s="9">
        <v>27478</v>
      </c>
      <c r="U1497" s="9">
        <v>0.32800000000000001</v>
      </c>
      <c r="V1497" s="9">
        <v>0.82050000000000001</v>
      </c>
      <c r="W1497" s="9">
        <v>0.57489999999999997</v>
      </c>
      <c r="X1497" s="9">
        <v>17</v>
      </c>
      <c r="Y1497" s="9">
        <v>91</v>
      </c>
      <c r="Z1497" s="9">
        <v>220</v>
      </c>
      <c r="AA1497" s="9">
        <v>14705</v>
      </c>
      <c r="AB1497" s="9">
        <v>0.18310000000000001</v>
      </c>
      <c r="AC1497" s="9">
        <v>0.45929999999999999</v>
      </c>
      <c r="AD1497" s="9">
        <v>0.30759999999999998</v>
      </c>
      <c r="AE1497" s="9">
        <v>1</v>
      </c>
      <c r="AF1497" s="9">
        <v>25</v>
      </c>
      <c r="AG1497" s="9">
        <v>135</v>
      </c>
      <c r="AH1497" s="9">
        <v>7435</v>
      </c>
      <c r="AI1497" s="9">
        <v>5.0299999999999997E-2</v>
      </c>
      <c r="AJ1497" s="9">
        <v>0.28179999999999999</v>
      </c>
      <c r="AK1497" s="9">
        <v>0.15559999999999999</v>
      </c>
      <c r="AL1497" s="9">
        <v>8</v>
      </c>
      <c r="AM1497" s="9">
        <v>80</v>
      </c>
      <c r="AN1497" s="9">
        <v>261</v>
      </c>
      <c r="AO1497" s="9">
        <v>19425</v>
      </c>
      <c r="AP1497" s="9">
        <v>0.161</v>
      </c>
      <c r="AQ1497" s="9">
        <v>0.54490000000000005</v>
      </c>
      <c r="AR1497" s="9">
        <v>0.40639999999999998</v>
      </c>
      <c r="AT1497" s="6">
        <f t="shared" si="63"/>
        <v>269.92307692307691</v>
      </c>
      <c r="AU1497" s="6">
        <f t="shared" si="64"/>
        <v>233.74137931034483</v>
      </c>
      <c r="AV1497" s="6">
        <f t="shared" si="65"/>
        <v>168.57668711656441</v>
      </c>
      <c r="AW1497" s="7">
        <f t="shared" si="66"/>
        <v>161.5934065934066</v>
      </c>
      <c r="AX1497" s="6">
        <f t="shared" si="67"/>
        <v>297.39999999999998</v>
      </c>
      <c r="AY1497" s="6">
        <f t="shared" si="68"/>
        <v>242.8125</v>
      </c>
      <c r="BA1497" s="6">
        <f>VLOOKUP(A1497, ALL_AP_DATA!$A$2:$F$3600, 6, FALSE)</f>
        <v>497</v>
      </c>
      <c r="BB1497" s="6">
        <f>VLOOKUP(A1497, projmetadata!$A$2:$D$2036, 4, FALSE)</f>
        <v>26207</v>
      </c>
      <c r="BC1497" s="6" t="e">
        <f t="array" aca="1" ref="BC1497" ca="1">_xludf.IFS(I1497&lt;&gt;0, F1497/I1497, P1497&lt;&gt;0, M1497/P1497, W1497&lt;&gt;0, T1497/W1497, AD1497&lt;&gt;0, AA1497/AD1497, AK1497&lt;&gt;0, AH1497/AK1497, AR1497&lt;&gt;0, AO1497/AR1497, TRUE, 0)</f>
        <v>#NAME?</v>
      </c>
      <c r="BE1497" s="6" t="e">
        <f t="shared" ca="1" si="76"/>
        <v>#NAME?</v>
      </c>
      <c r="BF1497" s="6" t="e">
        <f t="shared" ca="1" si="77"/>
        <v>#NAME?</v>
      </c>
      <c r="BG1497" s="6"/>
      <c r="BH1497" s="6">
        <f>VLOOKUP(A1497, ALL_AP_DATA!$A$2:$D$3600, 3, FALSE)</f>
        <v>176</v>
      </c>
      <c r="BI1497" s="6">
        <f>VLOOKUP(A1497, ALL_AP_DATA!$A$2:$E$3600, 5, FALSE)</f>
        <v>47798</v>
      </c>
      <c r="BJ1497" s="6">
        <f t="shared" si="69"/>
        <v>96.17303822937626</v>
      </c>
      <c r="BK1497" s="6">
        <f t="shared" si="78"/>
        <v>0.35412474849094566</v>
      </c>
    </row>
    <row r="1498" spans="1:63" ht="15.75" customHeight="1" x14ac:dyDescent="0.25">
      <c r="A1498" s="8" t="s">
        <v>1558</v>
      </c>
      <c r="B1498" s="9" t="s">
        <v>1491</v>
      </c>
      <c r="C1498" s="9">
        <v>30</v>
      </c>
      <c r="D1498" s="9">
        <v>248</v>
      </c>
      <c r="E1498" s="9">
        <v>209</v>
      </c>
      <c r="F1498" s="9">
        <v>7248</v>
      </c>
      <c r="G1498" s="9">
        <v>4.0800000000000003E-2</v>
      </c>
      <c r="H1498" s="9">
        <v>7.3700000000000002E-2</v>
      </c>
      <c r="I1498" s="9">
        <v>5.4999999999999997E-3</v>
      </c>
      <c r="J1498" s="9">
        <v>5</v>
      </c>
      <c r="K1498" s="9">
        <v>22</v>
      </c>
      <c r="L1498" s="9">
        <v>125</v>
      </c>
      <c r="M1498" s="9">
        <v>4652</v>
      </c>
      <c r="N1498" s="9">
        <v>3.5999999999999999E-3</v>
      </c>
      <c r="O1498" s="9">
        <v>4.41E-2</v>
      </c>
      <c r="P1498" s="9">
        <v>3.5000000000000001E-3</v>
      </c>
      <c r="Q1498" s="9">
        <v>332</v>
      </c>
      <c r="R1498" s="9">
        <v>1773</v>
      </c>
      <c r="S1498" s="9">
        <v>2607</v>
      </c>
      <c r="T1498" s="9">
        <v>1231431</v>
      </c>
      <c r="U1498" s="9">
        <v>0.29170000000000001</v>
      </c>
      <c r="V1498" s="9">
        <v>0.91890000000000005</v>
      </c>
      <c r="W1498" s="9">
        <v>0.93379999999999996</v>
      </c>
      <c r="X1498" s="9">
        <v>236</v>
      </c>
      <c r="Y1498" s="9">
        <v>568</v>
      </c>
      <c r="Z1498" s="9">
        <v>565</v>
      </c>
      <c r="AA1498" s="9">
        <v>26039</v>
      </c>
      <c r="AB1498" s="9">
        <v>9.3399999999999997E-2</v>
      </c>
      <c r="AC1498" s="9">
        <v>0.19919999999999999</v>
      </c>
      <c r="AD1498" s="9">
        <v>1.9699999999999999E-2</v>
      </c>
      <c r="AE1498" s="9">
        <v>20</v>
      </c>
      <c r="AF1498" s="9">
        <v>94</v>
      </c>
      <c r="AG1498" s="9">
        <v>57</v>
      </c>
      <c r="AH1498" s="9">
        <v>986</v>
      </c>
      <c r="AI1498" s="9">
        <v>1.55E-2</v>
      </c>
      <c r="AJ1498" s="9">
        <v>2.01E-2</v>
      </c>
      <c r="AK1498" s="9">
        <v>6.9999999999999999E-4</v>
      </c>
      <c r="AL1498" s="8"/>
      <c r="AM1498" s="8"/>
      <c r="AN1498" s="8"/>
      <c r="AO1498" s="8"/>
      <c r="AP1498" s="8"/>
      <c r="AQ1498" s="8"/>
      <c r="AR1498" s="8"/>
      <c r="AT1498" s="6">
        <f t="shared" si="63"/>
        <v>29.225806451612904</v>
      </c>
      <c r="AU1498" s="6">
        <f t="shared" si="64"/>
        <v>211.45454545454547</v>
      </c>
      <c r="AV1498" s="6">
        <f t="shared" si="65"/>
        <v>694.54653130287647</v>
      </c>
      <c r="AW1498" s="7">
        <f t="shared" si="66"/>
        <v>45.843309859154928</v>
      </c>
      <c r="AX1498" s="6">
        <f t="shared" si="67"/>
        <v>10.48936170212766</v>
      </c>
      <c r="AY1498" s="6" t="str">
        <f t="shared" si="68"/>
        <v/>
      </c>
      <c r="BA1498" s="6">
        <f>VLOOKUP(A1498, ALL_AP_DATA!$A$2:$F$3600, 6, FALSE)</f>
        <v>6079</v>
      </c>
      <c r="BB1498" s="6">
        <f>VLOOKUP(A1498, projmetadata!$A$2:$D$2036, 4, FALSE)</f>
        <v>231936</v>
      </c>
      <c r="BC1498" s="6" t="e">
        <f t="array" aca="1" ref="BC1498" ca="1">_xludf.IFS(I1498&lt;&gt;0, F1498/I1498, P1498&lt;&gt;0, M1498/P1498, W1498&lt;&gt;0, T1498/W1498, AD1498&lt;&gt;0, AA1498/AD1498, AK1498&lt;&gt;0, AH1498/AK1498, AR1498&lt;&gt;0, AO1498/AR1498, TRUE, 0)</f>
        <v>#NAME?</v>
      </c>
      <c r="BE1498" s="6" t="e">
        <f t="shared" ca="1" si="76"/>
        <v>#NAME?</v>
      </c>
      <c r="BF1498" s="6" t="e">
        <f t="shared" ca="1" si="77"/>
        <v>#NAME?</v>
      </c>
      <c r="BG1498" s="6"/>
      <c r="BH1498" s="6">
        <f>VLOOKUP(A1498, ALL_AP_DATA!$A$2:$D$3600, 3, FALSE)</f>
        <v>2081</v>
      </c>
      <c r="BI1498" s="6">
        <f>VLOOKUP(A1498, ALL_AP_DATA!$A$2:$E$3600, 5, FALSE)</f>
        <v>1318701</v>
      </c>
      <c r="BJ1498" s="6">
        <f t="shared" si="69"/>
        <v>216.92729067280803</v>
      </c>
      <c r="BK1498" s="6">
        <f t="shared" si="78"/>
        <v>0.34232604046718212</v>
      </c>
    </row>
    <row r="1499" spans="1:63" ht="15.75" customHeight="1" x14ac:dyDescent="0.25">
      <c r="A1499" s="8" t="s">
        <v>1559</v>
      </c>
      <c r="B1499" s="9" t="s">
        <v>1491</v>
      </c>
      <c r="C1499" s="9">
        <v>4</v>
      </c>
      <c r="D1499" s="9">
        <v>25</v>
      </c>
      <c r="E1499" s="9">
        <v>88</v>
      </c>
      <c r="F1499" s="9">
        <v>3435</v>
      </c>
      <c r="G1499" s="9">
        <v>4.8300000000000003E-2</v>
      </c>
      <c r="H1499" s="9">
        <v>0.17710000000000001</v>
      </c>
      <c r="I1499" s="9">
        <v>5.3E-3</v>
      </c>
      <c r="J1499" s="9">
        <v>1</v>
      </c>
      <c r="K1499" s="9">
        <v>19</v>
      </c>
      <c r="L1499" s="9">
        <v>68</v>
      </c>
      <c r="M1499" s="9">
        <v>3475</v>
      </c>
      <c r="N1499" s="9">
        <v>3.6700000000000003E-2</v>
      </c>
      <c r="O1499" s="9">
        <v>0.1368</v>
      </c>
      <c r="P1499" s="9">
        <v>5.3E-3</v>
      </c>
      <c r="Q1499" s="9">
        <v>27</v>
      </c>
      <c r="R1499" s="9">
        <v>112</v>
      </c>
      <c r="S1499" s="9">
        <v>370</v>
      </c>
      <c r="T1499" s="9">
        <v>586513</v>
      </c>
      <c r="U1499" s="9">
        <v>0.2162</v>
      </c>
      <c r="V1499" s="9">
        <v>0.74450000000000005</v>
      </c>
      <c r="W1499" s="9">
        <v>0.89729999999999999</v>
      </c>
      <c r="X1499" s="9">
        <v>5</v>
      </c>
      <c r="Y1499" s="9">
        <v>44</v>
      </c>
      <c r="Z1499" s="9">
        <v>100</v>
      </c>
      <c r="AA1499" s="9">
        <v>3966</v>
      </c>
      <c r="AB1499" s="9">
        <v>8.4900000000000003E-2</v>
      </c>
      <c r="AC1499" s="9">
        <v>0.20119999999999999</v>
      </c>
      <c r="AD1499" s="9">
        <v>6.1000000000000004E-3</v>
      </c>
      <c r="AE1499" s="9">
        <v>3</v>
      </c>
      <c r="AF1499" s="9">
        <v>13</v>
      </c>
      <c r="AG1499" s="9">
        <v>61</v>
      </c>
      <c r="AH1499" s="9">
        <v>2150</v>
      </c>
      <c r="AI1499" s="9">
        <v>2.5100000000000001E-2</v>
      </c>
      <c r="AJ1499" s="9">
        <v>0.1227</v>
      </c>
      <c r="AK1499" s="9">
        <v>3.3E-3</v>
      </c>
      <c r="AL1499" s="8"/>
      <c r="AM1499" s="8"/>
      <c r="AN1499" s="8"/>
      <c r="AO1499" s="8"/>
      <c r="AP1499" s="8"/>
      <c r="AQ1499" s="8"/>
      <c r="AR1499" s="8"/>
      <c r="AT1499" s="6">
        <f t="shared" si="63"/>
        <v>137.4</v>
      </c>
      <c r="AU1499" s="6">
        <f t="shared" si="64"/>
        <v>182.89473684210526</v>
      </c>
      <c r="AV1499" s="6">
        <f t="shared" si="65"/>
        <v>5236.7232142857147</v>
      </c>
      <c r="AW1499" s="7">
        <f t="shared" si="66"/>
        <v>90.13636363636364</v>
      </c>
      <c r="AX1499" s="6">
        <f t="shared" si="67"/>
        <v>165.38461538461539</v>
      </c>
      <c r="AY1499" s="6" t="str">
        <f t="shared" si="68"/>
        <v/>
      </c>
      <c r="BA1499" s="6">
        <f>VLOOKUP(A1499, ALL_AP_DATA!$A$2:$F$3600, 6, FALSE)</f>
        <v>518</v>
      </c>
      <c r="BB1499" s="6">
        <f>VLOOKUP(A1499, projmetadata!$A$2:$D$2036, 4, FALSE)</f>
        <v>41099</v>
      </c>
      <c r="BC1499" s="6" t="e">
        <f t="array" aca="1" ref="BC1499" ca="1">_xludf.IFS(I1499&lt;&gt;0, F1499/I1499, P1499&lt;&gt;0, M1499/P1499, W1499&lt;&gt;0, T1499/W1499, AD1499&lt;&gt;0, AA1499/AD1499, AK1499&lt;&gt;0, AH1499/AK1499, AR1499&lt;&gt;0, AO1499/AR1499, TRUE, 0)</f>
        <v>#NAME?</v>
      </c>
      <c r="BE1499" s="6" t="e">
        <f t="shared" ca="1" si="76"/>
        <v>#NAME?</v>
      </c>
      <c r="BF1499" s="6" t="e">
        <f t="shared" ca="1" si="77"/>
        <v>#NAME?</v>
      </c>
      <c r="BG1499" s="6"/>
      <c r="BH1499" s="6">
        <f>VLOOKUP(A1499, ALL_AP_DATA!$A$2:$D$3600, 3, FALSE)</f>
        <v>127</v>
      </c>
      <c r="BI1499" s="6">
        <f>VLOOKUP(A1499, ALL_AP_DATA!$A$2:$E$3600, 5, FALSE)</f>
        <v>653661</v>
      </c>
      <c r="BJ1499" s="6">
        <f t="shared" si="69"/>
        <v>1261.8938223938223</v>
      </c>
      <c r="BK1499" s="6">
        <f t="shared" si="78"/>
        <v>0.24517374517374518</v>
      </c>
    </row>
    <row r="1500" spans="1:63" ht="15.75" customHeight="1" x14ac:dyDescent="0.25">
      <c r="A1500" s="8" t="s">
        <v>1560</v>
      </c>
      <c r="B1500" s="9" t="s">
        <v>1491</v>
      </c>
      <c r="C1500" s="9">
        <v>5</v>
      </c>
      <c r="D1500" s="9">
        <v>49</v>
      </c>
      <c r="E1500" s="9">
        <v>405</v>
      </c>
      <c r="F1500" s="9">
        <v>26381</v>
      </c>
      <c r="G1500" s="9">
        <v>4.4400000000000002E-2</v>
      </c>
      <c r="H1500" s="9">
        <v>0.38829999999999998</v>
      </c>
      <c r="I1500" s="9">
        <v>0.16020000000000001</v>
      </c>
      <c r="J1500" s="9">
        <v>8</v>
      </c>
      <c r="K1500" s="9">
        <v>50</v>
      </c>
      <c r="L1500" s="9">
        <v>393</v>
      </c>
      <c r="M1500" s="9">
        <v>31025</v>
      </c>
      <c r="N1500" s="9">
        <v>4.53E-2</v>
      </c>
      <c r="O1500" s="9">
        <v>0.37680000000000002</v>
      </c>
      <c r="P1500" s="9">
        <v>0.1885</v>
      </c>
      <c r="Q1500" s="9">
        <v>65</v>
      </c>
      <c r="R1500" s="9">
        <v>289</v>
      </c>
      <c r="S1500" s="9">
        <v>774</v>
      </c>
      <c r="T1500" s="9">
        <v>89293</v>
      </c>
      <c r="U1500" s="9">
        <v>0.26200000000000001</v>
      </c>
      <c r="V1500" s="9">
        <v>0.74209999999999998</v>
      </c>
      <c r="W1500" s="9">
        <v>0.54239999999999999</v>
      </c>
      <c r="X1500" s="9">
        <v>17</v>
      </c>
      <c r="Y1500" s="9">
        <v>91</v>
      </c>
      <c r="Z1500" s="9">
        <v>424</v>
      </c>
      <c r="AA1500" s="9">
        <v>30961</v>
      </c>
      <c r="AB1500" s="9">
        <v>8.2500000000000004E-2</v>
      </c>
      <c r="AC1500" s="9">
        <v>0.40649999999999997</v>
      </c>
      <c r="AD1500" s="9">
        <v>0.18809999999999999</v>
      </c>
      <c r="AE1500" s="9">
        <v>4</v>
      </c>
      <c r="AF1500" s="9">
        <v>21</v>
      </c>
      <c r="AG1500" s="9">
        <v>226</v>
      </c>
      <c r="AH1500" s="9">
        <v>11578</v>
      </c>
      <c r="AI1500" s="9">
        <v>1.9E-2</v>
      </c>
      <c r="AJ1500" s="9">
        <v>0.2167</v>
      </c>
      <c r="AK1500" s="9">
        <v>7.0300000000000001E-2</v>
      </c>
      <c r="AL1500" s="9">
        <v>5</v>
      </c>
      <c r="AM1500" s="9">
        <v>80</v>
      </c>
      <c r="AN1500" s="9">
        <v>504</v>
      </c>
      <c r="AO1500" s="9">
        <v>38824</v>
      </c>
      <c r="AP1500" s="9">
        <v>7.2499999999999995E-2</v>
      </c>
      <c r="AQ1500" s="9">
        <v>0.48320000000000002</v>
      </c>
      <c r="AR1500" s="9">
        <v>0.23580000000000001</v>
      </c>
      <c r="AT1500" s="6">
        <f t="shared" si="63"/>
        <v>538.38775510204084</v>
      </c>
      <c r="AU1500" s="6">
        <f t="shared" si="64"/>
        <v>620.5</v>
      </c>
      <c r="AV1500" s="6">
        <f t="shared" si="65"/>
        <v>308.97231833910035</v>
      </c>
      <c r="AW1500" s="7">
        <f t="shared" si="66"/>
        <v>340.23076923076923</v>
      </c>
      <c r="AX1500" s="6">
        <f t="shared" si="67"/>
        <v>551.33333333333337</v>
      </c>
      <c r="AY1500" s="6">
        <f t="shared" si="68"/>
        <v>485.3</v>
      </c>
      <c r="BA1500" s="6">
        <f>VLOOKUP(A1500, ALL_AP_DATA!$A$2:$F$3600, 6, FALSE)</f>
        <v>1103</v>
      </c>
      <c r="BB1500" s="6">
        <f>VLOOKUP(A1500, projmetadata!$A$2:$D$2036, 4, FALSE)</f>
        <v>136701</v>
      </c>
      <c r="BC1500" s="6" t="e">
        <f t="array" aca="1" ref="BC1500" ca="1">_xludf.IFS(I1500&lt;&gt;0, F1500/I1500, P1500&lt;&gt;0, M1500/P1500, W1500&lt;&gt;0, T1500/W1500, AD1500&lt;&gt;0, AA1500/AD1500, AK1500&lt;&gt;0, AH1500/AK1500, AR1500&lt;&gt;0, AO1500/AR1500, TRUE, 0)</f>
        <v>#NAME?</v>
      </c>
      <c r="BE1500" s="6" t="e">
        <f t="shared" ca="1" si="76"/>
        <v>#NAME?</v>
      </c>
      <c r="BF1500" s="6" t="e">
        <f t="shared" ca="1" si="77"/>
        <v>#NAME?</v>
      </c>
      <c r="BG1500" s="6"/>
      <c r="BH1500" s="6">
        <f>VLOOKUP(A1500, ALL_AP_DATA!$A$2:$D$3600, 3, FALSE)</f>
        <v>324</v>
      </c>
      <c r="BI1500" s="6">
        <f>VLOOKUP(A1500, ALL_AP_DATA!$A$2:$E$3600, 5, FALSE)</f>
        <v>164631</v>
      </c>
      <c r="BJ1500" s="6">
        <f t="shared" si="69"/>
        <v>149.25747960108794</v>
      </c>
      <c r="BK1500" s="6">
        <f t="shared" si="78"/>
        <v>0.29374433363553942</v>
      </c>
    </row>
    <row r="1501" spans="1:63" ht="15.75" customHeight="1" x14ac:dyDescent="0.25">
      <c r="A1501" s="8" t="s">
        <v>1561</v>
      </c>
      <c r="B1501" s="9" t="s">
        <v>1491</v>
      </c>
      <c r="C1501" s="9">
        <v>5</v>
      </c>
      <c r="D1501" s="9">
        <v>14</v>
      </c>
      <c r="E1501" s="9">
        <v>6</v>
      </c>
      <c r="F1501" s="9">
        <v>326</v>
      </c>
      <c r="G1501" s="9">
        <v>9.7199999999999995E-2</v>
      </c>
      <c r="H1501" s="9">
        <v>8.3299999999999999E-2</v>
      </c>
      <c r="I1501" s="9">
        <v>0.108</v>
      </c>
      <c r="J1501" s="8"/>
      <c r="K1501" s="8"/>
      <c r="L1501" s="8"/>
      <c r="M1501" s="8"/>
      <c r="N1501" s="8"/>
      <c r="O1501" s="8"/>
      <c r="P1501" s="8"/>
      <c r="Q1501" s="9">
        <v>4</v>
      </c>
      <c r="R1501" s="9">
        <v>11</v>
      </c>
      <c r="S1501" s="9">
        <v>24</v>
      </c>
      <c r="T1501" s="9">
        <v>1844</v>
      </c>
      <c r="U1501" s="9">
        <v>7.6399999999999996E-2</v>
      </c>
      <c r="V1501" s="9">
        <v>0.33329999999999999</v>
      </c>
      <c r="W1501" s="9">
        <v>0.61099999999999999</v>
      </c>
      <c r="X1501" s="9">
        <v>6</v>
      </c>
      <c r="Y1501" s="9">
        <v>43</v>
      </c>
      <c r="Z1501" s="9">
        <v>21</v>
      </c>
      <c r="AA1501" s="9">
        <v>1019</v>
      </c>
      <c r="AB1501" s="9">
        <v>0.29859999999999998</v>
      </c>
      <c r="AC1501" s="9">
        <v>0.29170000000000001</v>
      </c>
      <c r="AD1501" s="9">
        <v>0.33760000000000001</v>
      </c>
      <c r="AE1501" s="8"/>
      <c r="AF1501" s="8"/>
      <c r="AG1501" s="8"/>
      <c r="AH1501" s="8"/>
      <c r="AI1501" s="8"/>
      <c r="AJ1501" s="8"/>
      <c r="AK1501" s="8"/>
      <c r="AL1501" s="8"/>
      <c r="AM1501" s="8"/>
      <c r="AN1501" s="8"/>
      <c r="AO1501" s="8"/>
      <c r="AP1501" s="8"/>
      <c r="AQ1501" s="8"/>
      <c r="AR1501" s="8"/>
      <c r="AT1501" s="6">
        <f t="shared" si="63"/>
        <v>23.285714285714285</v>
      </c>
      <c r="AU1501" s="6" t="str">
        <f t="shared" si="64"/>
        <v/>
      </c>
      <c r="AV1501" s="6">
        <f t="shared" si="65"/>
        <v>167.63636363636363</v>
      </c>
      <c r="AW1501" s="7">
        <f t="shared" si="66"/>
        <v>23.697674418604652</v>
      </c>
      <c r="AX1501" s="6" t="str">
        <f t="shared" si="67"/>
        <v/>
      </c>
      <c r="AY1501" s="6" t="str">
        <f t="shared" si="68"/>
        <v/>
      </c>
      <c r="BA1501" s="6">
        <f>VLOOKUP(A1501, ALL_AP_DATA!$A$2:$F$3600, 6, FALSE)</f>
        <v>144</v>
      </c>
      <c r="BB1501" s="6">
        <f>VLOOKUP(A1501, projmetadata!$A$2:$D$2036, 4, FALSE)</f>
        <v>8888</v>
      </c>
      <c r="BC1501" s="6" t="e">
        <f t="array" aca="1" ref="BC1501" ca="1">_xludf.IFS(I1501&lt;&gt;0, F1501/I1501, P1501&lt;&gt;0, M1501/P1501, W1501&lt;&gt;0, T1501/W1501, AD1501&lt;&gt;0, AA1501/AD1501, AK1501&lt;&gt;0, AH1501/AK1501, AR1501&lt;&gt;0, AO1501/AR1501, TRUE, 0)</f>
        <v>#NAME?</v>
      </c>
      <c r="BE1501" s="6" t="e">
        <f t="shared" ca="1" si="76"/>
        <v>#NAME?</v>
      </c>
      <c r="BF1501" s="6" t="e">
        <f t="shared" ca="1" si="77"/>
        <v>#NAME?</v>
      </c>
      <c r="BG1501" s="6"/>
      <c r="BH1501" s="6">
        <f>VLOOKUP(A1501, ALL_AP_DATA!$A$2:$D$3600, 3, FALSE)</f>
        <v>24</v>
      </c>
      <c r="BI1501" s="6">
        <f>VLOOKUP(A1501, ALL_AP_DATA!$A$2:$E$3600, 5, FALSE)</f>
        <v>3018</v>
      </c>
      <c r="BJ1501" s="6">
        <f t="shared" si="69"/>
        <v>20.958333333333332</v>
      </c>
      <c r="BK1501" s="6">
        <f t="shared" si="78"/>
        <v>0.16666666666666666</v>
      </c>
    </row>
    <row r="1502" spans="1:63" ht="15.75" customHeight="1" x14ac:dyDescent="0.25">
      <c r="A1502" s="8" t="s">
        <v>1562</v>
      </c>
      <c r="B1502" s="9" t="s">
        <v>1491</v>
      </c>
      <c r="C1502" s="9">
        <v>7</v>
      </c>
      <c r="D1502" s="9">
        <v>16</v>
      </c>
      <c r="E1502" s="9">
        <v>26</v>
      </c>
      <c r="F1502" s="9">
        <v>1755</v>
      </c>
      <c r="G1502" s="9">
        <v>2.8199999999999999E-2</v>
      </c>
      <c r="H1502" s="9">
        <v>6.3700000000000007E-2</v>
      </c>
      <c r="I1502" s="9">
        <v>3.7100000000000001E-2</v>
      </c>
      <c r="J1502" s="8"/>
      <c r="K1502" s="8"/>
      <c r="L1502" s="8"/>
      <c r="M1502" s="8"/>
      <c r="N1502" s="8"/>
      <c r="O1502" s="8"/>
      <c r="P1502" s="8"/>
      <c r="Q1502" s="9">
        <v>32</v>
      </c>
      <c r="R1502" s="9">
        <v>119</v>
      </c>
      <c r="S1502" s="9">
        <v>299</v>
      </c>
      <c r="T1502" s="9">
        <v>27636</v>
      </c>
      <c r="U1502" s="9">
        <v>0.2099</v>
      </c>
      <c r="V1502" s="9">
        <v>0.73280000000000001</v>
      </c>
      <c r="W1502" s="9">
        <v>0.58360000000000001</v>
      </c>
      <c r="X1502" s="9">
        <v>132</v>
      </c>
      <c r="Y1502" s="9">
        <v>94</v>
      </c>
      <c r="Z1502" s="9">
        <v>119</v>
      </c>
      <c r="AA1502" s="9">
        <v>11931</v>
      </c>
      <c r="AB1502" s="9">
        <v>0.1658</v>
      </c>
      <c r="AC1502" s="9">
        <v>0.29170000000000001</v>
      </c>
      <c r="AD1502" s="9">
        <v>0.25190000000000001</v>
      </c>
      <c r="AE1502" s="8"/>
      <c r="AF1502" s="8"/>
      <c r="AG1502" s="8"/>
      <c r="AH1502" s="8"/>
      <c r="AI1502" s="8"/>
      <c r="AJ1502" s="8"/>
      <c r="AK1502" s="8"/>
      <c r="AL1502" s="8"/>
      <c r="AM1502" s="8"/>
      <c r="AN1502" s="8"/>
      <c r="AO1502" s="8"/>
      <c r="AP1502" s="8"/>
      <c r="AQ1502" s="8"/>
      <c r="AR1502" s="8"/>
      <c r="AT1502" s="6">
        <f t="shared" si="63"/>
        <v>109.6875</v>
      </c>
      <c r="AU1502" s="6" t="str">
        <f t="shared" si="64"/>
        <v/>
      </c>
      <c r="AV1502" s="6">
        <f t="shared" si="65"/>
        <v>232.23529411764707</v>
      </c>
      <c r="AW1502" s="7">
        <f t="shared" si="66"/>
        <v>126.92553191489361</v>
      </c>
      <c r="AX1502" s="6" t="str">
        <f t="shared" si="67"/>
        <v/>
      </c>
      <c r="AY1502" s="6" t="str">
        <f t="shared" si="68"/>
        <v/>
      </c>
      <c r="BA1502" s="6">
        <f>VLOOKUP(A1502, ALL_AP_DATA!$A$2:$F$3600, 6, FALSE)</f>
        <v>567</v>
      </c>
      <c r="BB1502" s="6">
        <f>VLOOKUP(A1502, projmetadata!$A$2:$D$2036, 4, FALSE)</f>
        <v>24814</v>
      </c>
      <c r="BC1502" s="6" t="e">
        <f t="array" aca="1" ref="BC1502" ca="1">_xludf.IFS(I1502&lt;&gt;0, F1502/I1502, P1502&lt;&gt;0, M1502/P1502, W1502&lt;&gt;0, T1502/W1502, AD1502&lt;&gt;0, AA1502/AD1502, AK1502&lt;&gt;0, AH1502/AK1502, AR1502&lt;&gt;0, AO1502/AR1502, TRUE, 0)</f>
        <v>#NAME?</v>
      </c>
      <c r="BE1502" s="6" t="e">
        <f t="shared" ca="1" si="76"/>
        <v>#NAME?</v>
      </c>
      <c r="BF1502" s="6" t="e">
        <f t="shared" ca="1" si="77"/>
        <v>#NAME?</v>
      </c>
      <c r="BG1502" s="6"/>
      <c r="BH1502" s="6">
        <f>VLOOKUP(A1502, ALL_AP_DATA!$A$2:$D$3600, 3, FALSE)</f>
        <v>130</v>
      </c>
      <c r="BI1502" s="6">
        <f>VLOOKUP(A1502, ALL_AP_DATA!$A$2:$E$3600, 5, FALSE)</f>
        <v>47356</v>
      </c>
      <c r="BJ1502" s="6">
        <f t="shared" si="69"/>
        <v>83.520282186948847</v>
      </c>
      <c r="BK1502" s="6">
        <f t="shared" si="78"/>
        <v>0.2292768959435626</v>
      </c>
    </row>
    <row r="1503" spans="1:63" ht="15.75" customHeight="1" x14ac:dyDescent="0.25">
      <c r="A1503" s="8" t="s">
        <v>1563</v>
      </c>
      <c r="B1503" s="9" t="s">
        <v>1491</v>
      </c>
      <c r="C1503" s="9">
        <v>7</v>
      </c>
      <c r="D1503" s="9">
        <v>98</v>
      </c>
      <c r="E1503" s="9">
        <v>29</v>
      </c>
      <c r="F1503" s="9">
        <v>566</v>
      </c>
      <c r="G1503" s="9">
        <v>0.30630000000000002</v>
      </c>
      <c r="H1503" s="9">
        <v>0.42649999999999999</v>
      </c>
      <c r="I1503" s="9">
        <v>0.219</v>
      </c>
      <c r="J1503" s="8"/>
      <c r="K1503" s="8"/>
      <c r="L1503" s="8"/>
      <c r="M1503" s="8"/>
      <c r="N1503" s="8"/>
      <c r="O1503" s="8"/>
      <c r="P1503" s="8"/>
      <c r="Q1503" s="9">
        <v>5</v>
      </c>
      <c r="R1503" s="9">
        <v>13</v>
      </c>
      <c r="S1503" s="9">
        <v>15</v>
      </c>
      <c r="T1503" s="9">
        <v>577</v>
      </c>
      <c r="U1503" s="9">
        <v>4.0599999999999997E-2</v>
      </c>
      <c r="V1503" s="9">
        <v>0.22059999999999999</v>
      </c>
      <c r="W1503" s="9">
        <v>0.2233</v>
      </c>
      <c r="X1503" s="9">
        <v>21</v>
      </c>
      <c r="Y1503" s="9">
        <v>158</v>
      </c>
      <c r="Z1503" s="9">
        <v>40</v>
      </c>
      <c r="AA1503" s="9">
        <v>831</v>
      </c>
      <c r="AB1503" s="9">
        <v>0.49380000000000002</v>
      </c>
      <c r="AC1503" s="9">
        <v>0.58819999999999995</v>
      </c>
      <c r="AD1503" s="9">
        <v>0.3216</v>
      </c>
      <c r="AE1503" s="9">
        <v>10</v>
      </c>
      <c r="AF1503" s="9">
        <v>87</v>
      </c>
      <c r="AG1503" s="9">
        <v>32</v>
      </c>
      <c r="AH1503" s="9">
        <v>517</v>
      </c>
      <c r="AI1503" s="9">
        <v>0.27189999999999998</v>
      </c>
      <c r="AJ1503" s="9">
        <v>0.47060000000000002</v>
      </c>
      <c r="AK1503" s="9">
        <v>0.2001</v>
      </c>
      <c r="AL1503" s="8"/>
      <c r="AM1503" s="8"/>
      <c r="AN1503" s="8"/>
      <c r="AO1503" s="8"/>
      <c r="AP1503" s="8"/>
      <c r="AQ1503" s="8"/>
      <c r="AR1503" s="8"/>
      <c r="AT1503" s="6">
        <f t="shared" si="63"/>
        <v>5.7755102040816331</v>
      </c>
      <c r="AU1503" s="6" t="str">
        <f t="shared" si="64"/>
        <v/>
      </c>
      <c r="AV1503" s="6">
        <f t="shared" si="65"/>
        <v>44.384615384615387</v>
      </c>
      <c r="AW1503" s="7">
        <f t="shared" si="66"/>
        <v>5.2594936708860756</v>
      </c>
      <c r="AX1503" s="6">
        <f t="shared" si="67"/>
        <v>5.9425287356321839</v>
      </c>
      <c r="AY1503" s="6" t="str">
        <f t="shared" si="68"/>
        <v/>
      </c>
      <c r="BA1503" s="6">
        <f>VLOOKUP(A1503, ALL_AP_DATA!$A$2:$F$3600, 6, FALSE)</f>
        <v>320</v>
      </c>
      <c r="BB1503" s="6">
        <f>VLOOKUP(A1503, projmetadata!$A$2:$D$2036, 4, FALSE)</f>
        <v>44425</v>
      </c>
      <c r="BC1503" s="6" t="e">
        <f t="array" aca="1" ref="BC1503" ca="1">_xludf.IFS(I1503&lt;&gt;0, F1503/I1503, P1503&lt;&gt;0, M1503/P1503, W1503&lt;&gt;0, T1503/W1503, AD1503&lt;&gt;0, AA1503/AD1503, AK1503&lt;&gt;0, AH1503/AK1503, AR1503&lt;&gt;0, AO1503/AR1503, TRUE, 0)</f>
        <v>#NAME?</v>
      </c>
      <c r="BE1503" s="6" t="e">
        <f t="shared" ca="1" si="76"/>
        <v>#NAME?</v>
      </c>
      <c r="BF1503" s="6" t="e">
        <f t="shared" ca="1" si="77"/>
        <v>#NAME?</v>
      </c>
      <c r="BG1503" s="6"/>
      <c r="BH1503" s="6">
        <f>VLOOKUP(A1503, ALL_AP_DATA!$A$2:$D$3600, 3, FALSE)</f>
        <v>79</v>
      </c>
      <c r="BI1503" s="6">
        <f>VLOOKUP(A1503, ALL_AP_DATA!$A$2:$E$3600, 5, FALSE)</f>
        <v>2584</v>
      </c>
      <c r="BJ1503" s="6">
        <f t="shared" si="69"/>
        <v>8.0749999999999993</v>
      </c>
      <c r="BK1503" s="6">
        <f t="shared" si="78"/>
        <v>0.24687500000000001</v>
      </c>
    </row>
    <row r="1504" spans="1:63" ht="15.75" customHeight="1" x14ac:dyDescent="0.25">
      <c r="A1504" s="8" t="s">
        <v>1564</v>
      </c>
      <c r="B1504" s="9" t="s">
        <v>1491</v>
      </c>
      <c r="C1504" s="9">
        <v>8</v>
      </c>
      <c r="D1504" s="9">
        <v>22</v>
      </c>
      <c r="E1504" s="9">
        <v>106</v>
      </c>
      <c r="F1504" s="9">
        <v>2122</v>
      </c>
      <c r="G1504" s="9">
        <v>3.3500000000000002E-2</v>
      </c>
      <c r="H1504" s="9">
        <v>0.20039999999999999</v>
      </c>
      <c r="I1504" s="9">
        <v>5.3999999999999999E-2</v>
      </c>
      <c r="J1504" s="8"/>
      <c r="K1504" s="8"/>
      <c r="L1504" s="8"/>
      <c r="M1504" s="8"/>
      <c r="N1504" s="8"/>
      <c r="O1504" s="8"/>
      <c r="P1504" s="8"/>
      <c r="Q1504" s="9">
        <v>58</v>
      </c>
      <c r="R1504" s="9">
        <v>214</v>
      </c>
      <c r="S1504" s="9">
        <v>435</v>
      </c>
      <c r="T1504" s="9">
        <v>23508</v>
      </c>
      <c r="U1504" s="9">
        <v>0.32569999999999999</v>
      </c>
      <c r="V1504" s="9">
        <v>0.82230000000000003</v>
      </c>
      <c r="W1504" s="9">
        <v>0.59799999999999998</v>
      </c>
      <c r="X1504" s="9">
        <v>24</v>
      </c>
      <c r="Y1504" s="9">
        <v>111</v>
      </c>
      <c r="Z1504" s="9">
        <v>323</v>
      </c>
      <c r="AA1504" s="9">
        <v>11139</v>
      </c>
      <c r="AB1504" s="9">
        <v>0.16889999999999999</v>
      </c>
      <c r="AC1504" s="9">
        <v>0.61060000000000003</v>
      </c>
      <c r="AD1504" s="9">
        <v>0.28339999999999999</v>
      </c>
      <c r="AE1504" s="9">
        <v>12</v>
      </c>
      <c r="AF1504" s="9">
        <v>46</v>
      </c>
      <c r="AG1504" s="9">
        <v>154</v>
      </c>
      <c r="AH1504" s="9">
        <v>4719</v>
      </c>
      <c r="AI1504" s="9">
        <v>7.0000000000000007E-2</v>
      </c>
      <c r="AJ1504" s="9">
        <v>0.29110000000000003</v>
      </c>
      <c r="AK1504" s="9">
        <v>0.1201</v>
      </c>
      <c r="AL1504" s="8"/>
      <c r="AM1504" s="8"/>
      <c r="AN1504" s="8"/>
      <c r="AO1504" s="8"/>
      <c r="AP1504" s="8"/>
      <c r="AQ1504" s="8"/>
      <c r="AR1504" s="8"/>
      <c r="AT1504" s="6">
        <f t="shared" si="63"/>
        <v>96.454545454545453</v>
      </c>
      <c r="AU1504" s="6" t="str">
        <f t="shared" si="64"/>
        <v/>
      </c>
      <c r="AV1504" s="6">
        <f t="shared" si="65"/>
        <v>109.85046728971963</v>
      </c>
      <c r="AW1504" s="7">
        <f t="shared" si="66"/>
        <v>100.35135135135135</v>
      </c>
      <c r="AX1504" s="6">
        <f t="shared" si="67"/>
        <v>102.58695652173913</v>
      </c>
      <c r="AY1504" s="6" t="str">
        <f t="shared" si="68"/>
        <v/>
      </c>
      <c r="BA1504" s="6">
        <f>VLOOKUP(A1504, ALL_AP_DATA!$A$2:$F$3600, 6, FALSE)</f>
        <v>657</v>
      </c>
      <c r="BB1504" s="6">
        <f>VLOOKUP(A1504, projmetadata!$A$2:$D$2036, 4, FALSE)</f>
        <v>42976</v>
      </c>
      <c r="BC1504" s="6" t="e">
        <f t="array" aca="1" ref="BC1504" ca="1">_xludf.IFS(I1504&lt;&gt;0, F1504/I1504, P1504&lt;&gt;0, M1504/P1504, W1504&lt;&gt;0, T1504/W1504, AD1504&lt;&gt;0, AA1504/AD1504, AK1504&lt;&gt;0, AH1504/AK1504, AR1504&lt;&gt;0, AO1504/AR1504, TRUE, 0)</f>
        <v>#NAME?</v>
      </c>
      <c r="BE1504" s="6" t="e">
        <f t="shared" ca="1" si="76"/>
        <v>#NAME?</v>
      </c>
      <c r="BF1504" s="6" t="e">
        <f t="shared" ca="1" si="77"/>
        <v>#NAME?</v>
      </c>
      <c r="BG1504" s="6"/>
      <c r="BH1504" s="6">
        <f>VLOOKUP(A1504, ALL_AP_DATA!$A$2:$D$3600, 3, FALSE)</f>
        <v>264</v>
      </c>
      <c r="BI1504" s="6">
        <f>VLOOKUP(A1504, ALL_AP_DATA!$A$2:$E$3600, 5, FALSE)</f>
        <v>39308</v>
      </c>
      <c r="BJ1504" s="6">
        <f t="shared" si="69"/>
        <v>59.829528158295282</v>
      </c>
      <c r="BK1504" s="6">
        <f t="shared" si="78"/>
        <v>0.40182648401826482</v>
      </c>
    </row>
    <row r="1505" spans="1:63" ht="15.75" customHeight="1" x14ac:dyDescent="0.25">
      <c r="A1505" s="8" t="s">
        <v>1565</v>
      </c>
      <c r="B1505" s="9" t="s">
        <v>1491</v>
      </c>
      <c r="C1505" s="9">
        <v>2</v>
      </c>
      <c r="D1505" s="9">
        <v>4</v>
      </c>
      <c r="E1505" s="9">
        <v>1</v>
      </c>
      <c r="F1505" s="9">
        <v>103</v>
      </c>
      <c r="G1505" s="9">
        <v>1.61E-2</v>
      </c>
      <c r="H1505" s="9">
        <v>1.8200000000000001E-2</v>
      </c>
      <c r="I1505" s="9">
        <v>3.0000000000000001E-3</v>
      </c>
      <c r="J1505" s="8"/>
      <c r="K1505" s="8"/>
      <c r="L1505" s="8"/>
      <c r="M1505" s="8"/>
      <c r="N1505" s="8"/>
      <c r="O1505" s="8"/>
      <c r="P1505" s="8"/>
      <c r="Q1505" s="9">
        <v>9</v>
      </c>
      <c r="R1505" s="9">
        <v>20</v>
      </c>
      <c r="S1505" s="9">
        <v>31</v>
      </c>
      <c r="T1505" s="9">
        <v>32132</v>
      </c>
      <c r="U1505" s="9">
        <v>8.0299999999999996E-2</v>
      </c>
      <c r="V1505" s="9">
        <v>0.56359999999999999</v>
      </c>
      <c r="W1505" s="9">
        <v>0.9375</v>
      </c>
      <c r="X1505" s="8"/>
      <c r="Y1505" s="8"/>
      <c r="Z1505" s="8"/>
      <c r="AA1505" s="8"/>
      <c r="AB1505" s="8"/>
      <c r="AC1505" s="8"/>
      <c r="AD1505" s="8"/>
      <c r="AE1505" s="9">
        <v>4</v>
      </c>
      <c r="AF1505" s="9">
        <v>4</v>
      </c>
      <c r="AG1505" s="9">
        <v>1</v>
      </c>
      <c r="AH1505" s="9">
        <v>103</v>
      </c>
      <c r="AI1505" s="9">
        <v>1.61E-2</v>
      </c>
      <c r="AJ1505" s="9">
        <v>1.8200000000000001E-2</v>
      </c>
      <c r="AK1505" s="9">
        <v>3.0000000000000001E-3</v>
      </c>
      <c r="AL1505" s="8"/>
      <c r="AM1505" s="8"/>
      <c r="AN1505" s="8"/>
      <c r="AO1505" s="8"/>
      <c r="AP1505" s="8"/>
      <c r="AQ1505" s="8"/>
      <c r="AR1505" s="8"/>
      <c r="AT1505" s="6">
        <f t="shared" si="63"/>
        <v>25.75</v>
      </c>
      <c r="AU1505" s="6" t="str">
        <f t="shared" si="64"/>
        <v/>
      </c>
      <c r="AV1505" s="6">
        <f t="shared" si="65"/>
        <v>1606.6</v>
      </c>
      <c r="AW1505" s="7" t="str">
        <f t="shared" si="66"/>
        <v/>
      </c>
      <c r="AX1505" s="6">
        <f t="shared" si="67"/>
        <v>25.75</v>
      </c>
      <c r="AY1505" s="6" t="str">
        <f t="shared" si="68"/>
        <v/>
      </c>
      <c r="BA1505" s="6">
        <f>VLOOKUP(A1505, ALL_AP_DATA!$A$2:$F$3600, 6, FALSE)</f>
        <v>249</v>
      </c>
      <c r="BB1505" s="6">
        <f>VLOOKUP(A1505, projmetadata!$A$2:$D$2036, 4, FALSE)</f>
        <v>5663</v>
      </c>
      <c r="BC1505" s="6" t="e">
        <f t="array" aca="1" ref="BC1505" ca="1">_xludf.IFS(I1505&lt;&gt;0, F1505/I1505, P1505&lt;&gt;0, M1505/P1505, W1505&lt;&gt;0, T1505/W1505, AD1505&lt;&gt;0, AA1505/AD1505, AK1505&lt;&gt;0, AH1505/AK1505, AR1505&lt;&gt;0, AO1505/AR1505, TRUE, 0)</f>
        <v>#NAME?</v>
      </c>
      <c r="BE1505" s="6" t="e">
        <f t="shared" ca="1" si="76"/>
        <v>#NAME?</v>
      </c>
      <c r="BF1505" s="6" t="e">
        <f t="shared" ca="1" si="77"/>
        <v>#NAME?</v>
      </c>
      <c r="BG1505" s="6"/>
      <c r="BH1505" s="6">
        <f>VLOOKUP(A1505, ALL_AP_DATA!$A$2:$D$3600, 3, FALSE)</f>
        <v>24</v>
      </c>
      <c r="BI1505" s="6">
        <f>VLOOKUP(A1505, ALL_AP_DATA!$A$2:$E$3600, 5, FALSE)</f>
        <v>34275</v>
      </c>
      <c r="BJ1505" s="6">
        <f t="shared" si="69"/>
        <v>137.65060240963857</v>
      </c>
      <c r="BK1505" s="6">
        <f t="shared" si="78"/>
        <v>9.6385542168674704E-2</v>
      </c>
    </row>
    <row r="1506" spans="1:63" ht="15.75" customHeight="1" x14ac:dyDescent="0.25">
      <c r="A1506" s="8" t="s">
        <v>1566</v>
      </c>
      <c r="B1506" s="9" t="s">
        <v>1491</v>
      </c>
      <c r="C1506" s="9">
        <v>30</v>
      </c>
      <c r="D1506" s="9">
        <v>244</v>
      </c>
      <c r="E1506" s="9">
        <v>478</v>
      </c>
      <c r="F1506" s="9">
        <v>11845</v>
      </c>
      <c r="G1506" s="9">
        <v>7.7399999999999997E-2</v>
      </c>
      <c r="H1506" s="9">
        <v>0.39439999999999997</v>
      </c>
      <c r="I1506" s="9">
        <v>0.20849999999999999</v>
      </c>
      <c r="J1506" s="9">
        <v>4</v>
      </c>
      <c r="K1506" s="9">
        <v>30</v>
      </c>
      <c r="L1506" s="9">
        <v>150</v>
      </c>
      <c r="M1506" s="9">
        <v>4033</v>
      </c>
      <c r="N1506" s="9">
        <v>9.4999999999999998E-3</v>
      </c>
      <c r="O1506" s="9">
        <v>0.12379999999999999</v>
      </c>
      <c r="P1506" s="9">
        <v>7.0999999999999994E-2</v>
      </c>
      <c r="Q1506" s="9">
        <v>71</v>
      </c>
      <c r="R1506" s="9">
        <v>284</v>
      </c>
      <c r="S1506" s="9">
        <v>870</v>
      </c>
      <c r="T1506" s="9">
        <v>32721</v>
      </c>
      <c r="U1506" s="9">
        <v>9.01E-2</v>
      </c>
      <c r="V1506" s="9">
        <v>0.71779999999999999</v>
      </c>
      <c r="W1506" s="9">
        <v>0.57589999999999997</v>
      </c>
      <c r="X1506" s="9">
        <v>389</v>
      </c>
      <c r="Y1506" s="9">
        <v>801</v>
      </c>
      <c r="Z1506" s="9">
        <v>790</v>
      </c>
      <c r="AA1506" s="9">
        <v>29020</v>
      </c>
      <c r="AB1506" s="9">
        <v>0.254</v>
      </c>
      <c r="AC1506" s="9">
        <v>0.65180000000000005</v>
      </c>
      <c r="AD1506" s="9">
        <v>0.51070000000000004</v>
      </c>
      <c r="AE1506" s="9">
        <v>68</v>
      </c>
      <c r="AF1506" s="9">
        <v>332</v>
      </c>
      <c r="AG1506" s="9">
        <v>554</v>
      </c>
      <c r="AH1506" s="9">
        <v>15977</v>
      </c>
      <c r="AI1506" s="9">
        <v>0.1053</v>
      </c>
      <c r="AJ1506" s="9">
        <v>0.45710000000000001</v>
      </c>
      <c r="AK1506" s="9">
        <v>0.28120000000000001</v>
      </c>
      <c r="AL1506" s="8"/>
      <c r="AM1506" s="8"/>
      <c r="AN1506" s="8"/>
      <c r="AO1506" s="8"/>
      <c r="AP1506" s="8"/>
      <c r="AQ1506" s="8"/>
      <c r="AR1506" s="8"/>
      <c r="AT1506" s="6">
        <f t="shared" si="63"/>
        <v>48.545081967213115</v>
      </c>
      <c r="AU1506" s="6">
        <f t="shared" si="64"/>
        <v>134.43333333333334</v>
      </c>
      <c r="AV1506" s="6">
        <f t="shared" si="65"/>
        <v>115.21478873239437</v>
      </c>
      <c r="AW1506" s="7">
        <f t="shared" si="66"/>
        <v>36.229712858926341</v>
      </c>
      <c r="AX1506" s="6">
        <f t="shared" si="67"/>
        <v>48.123493975903614</v>
      </c>
      <c r="AY1506" s="6" t="str">
        <f t="shared" si="68"/>
        <v/>
      </c>
      <c r="BA1506" s="6">
        <f>VLOOKUP(A1506, ALL_AP_DATA!$A$2:$F$3600, 6, FALSE)</f>
        <v>3153</v>
      </c>
      <c r="BB1506" s="6">
        <f>VLOOKUP(A1506, projmetadata!$A$2:$D$2036, 4, FALSE)</f>
        <v>325685</v>
      </c>
      <c r="BC1506" s="6" t="e">
        <f t="array" aca="1" ref="BC1506" ca="1">_xludf.IFS(I1506&lt;&gt;0, F1506/I1506, P1506&lt;&gt;0, M1506/P1506, W1506&lt;&gt;0, T1506/W1506, AD1506&lt;&gt;0, AA1506/AD1506, AK1506&lt;&gt;0, AH1506/AK1506, AR1506&lt;&gt;0, AO1506/AR1506, TRUE, 0)</f>
        <v>#NAME?</v>
      </c>
      <c r="BE1506" s="6" t="e">
        <f t="shared" ca="1" si="76"/>
        <v>#NAME?</v>
      </c>
      <c r="BF1506" s="6" t="e">
        <f t="shared" ca="1" si="77"/>
        <v>#NAME?</v>
      </c>
      <c r="BG1506" s="6"/>
      <c r="BH1506" s="6">
        <f>VLOOKUP(A1506, ALL_AP_DATA!$A$2:$D$3600, 3, FALSE)</f>
        <v>466</v>
      </c>
      <c r="BI1506" s="6">
        <f>VLOOKUP(A1506, ALL_AP_DATA!$A$2:$E$3600, 5, FALSE)</f>
        <v>56819</v>
      </c>
      <c r="BJ1506" s="6">
        <f t="shared" si="69"/>
        <v>18.020615287028228</v>
      </c>
      <c r="BK1506" s="6">
        <f t="shared" si="78"/>
        <v>0.14779575007928958</v>
      </c>
    </row>
    <row r="1507" spans="1:63" ht="15.75" customHeight="1" x14ac:dyDescent="0.25">
      <c r="A1507" s="8" t="s">
        <v>1567</v>
      </c>
      <c r="B1507" s="9" t="s">
        <v>1491</v>
      </c>
      <c r="C1507" s="9">
        <v>2</v>
      </c>
      <c r="D1507" s="9">
        <v>20</v>
      </c>
      <c r="E1507" s="9">
        <v>31</v>
      </c>
      <c r="F1507" s="9">
        <v>679</v>
      </c>
      <c r="G1507" s="9">
        <v>2.5499999999999998E-2</v>
      </c>
      <c r="H1507" s="9">
        <v>0.25409999999999999</v>
      </c>
      <c r="I1507" s="9">
        <v>7.4999999999999997E-2</v>
      </c>
      <c r="J1507" s="8"/>
      <c r="K1507" s="8"/>
      <c r="L1507" s="8"/>
      <c r="M1507" s="8"/>
      <c r="N1507" s="8"/>
      <c r="O1507" s="8"/>
      <c r="P1507" s="8"/>
      <c r="Q1507" s="9">
        <v>11</v>
      </c>
      <c r="R1507" s="9">
        <v>36</v>
      </c>
      <c r="S1507" s="9">
        <v>66</v>
      </c>
      <c r="T1507" s="9">
        <v>2002</v>
      </c>
      <c r="U1507" s="9">
        <v>4.5900000000000003E-2</v>
      </c>
      <c r="V1507" s="9">
        <v>0.54100000000000004</v>
      </c>
      <c r="W1507" s="9">
        <v>0.221</v>
      </c>
      <c r="X1507" s="9">
        <v>81</v>
      </c>
      <c r="Y1507" s="9">
        <v>158</v>
      </c>
      <c r="Z1507" s="9">
        <v>55</v>
      </c>
      <c r="AA1507" s="9">
        <v>1787</v>
      </c>
      <c r="AB1507" s="9">
        <v>0.20130000000000001</v>
      </c>
      <c r="AC1507" s="9">
        <v>0.45079999999999998</v>
      </c>
      <c r="AD1507" s="9">
        <v>0.1973</v>
      </c>
      <c r="AE1507" s="9">
        <v>4</v>
      </c>
      <c r="AF1507" s="9">
        <v>17</v>
      </c>
      <c r="AG1507" s="9">
        <v>11</v>
      </c>
      <c r="AH1507" s="9">
        <v>314</v>
      </c>
      <c r="AI1507" s="9">
        <v>2.1700000000000001E-2</v>
      </c>
      <c r="AJ1507" s="9">
        <v>9.0200000000000002E-2</v>
      </c>
      <c r="AK1507" s="9">
        <v>3.4700000000000002E-2</v>
      </c>
      <c r="AL1507" s="8"/>
      <c r="AM1507" s="8"/>
      <c r="AN1507" s="8"/>
      <c r="AO1507" s="8"/>
      <c r="AP1507" s="8"/>
      <c r="AQ1507" s="8"/>
      <c r="AR1507" s="8"/>
      <c r="AT1507" s="6">
        <f t="shared" si="63"/>
        <v>33.950000000000003</v>
      </c>
      <c r="AU1507" s="6" t="str">
        <f t="shared" si="64"/>
        <v/>
      </c>
      <c r="AV1507" s="6">
        <f t="shared" si="65"/>
        <v>55.611111111111114</v>
      </c>
      <c r="AW1507" s="7">
        <f t="shared" si="66"/>
        <v>11.310126582278482</v>
      </c>
      <c r="AX1507" s="6">
        <f t="shared" si="67"/>
        <v>18.470588235294116</v>
      </c>
      <c r="AY1507" s="6" t="str">
        <f t="shared" si="68"/>
        <v/>
      </c>
      <c r="BA1507" s="6">
        <f>VLOOKUP(A1507, ALL_AP_DATA!$A$2:$F$3600, 6, FALSE)</f>
        <v>785</v>
      </c>
      <c r="BB1507" s="6">
        <f>VLOOKUP(A1507, projmetadata!$A$2:$D$2036, 4, FALSE)</f>
        <v>18127</v>
      </c>
      <c r="BC1507" s="6" t="e">
        <f t="array" aca="1" ref="BC1507" ca="1">_xludf.IFS(I1507&lt;&gt;0, F1507/I1507, P1507&lt;&gt;0, M1507/P1507, W1507&lt;&gt;0, T1507/W1507, AD1507&lt;&gt;0, AA1507/AD1507, AK1507&lt;&gt;0, AH1507/AK1507, AR1507&lt;&gt;0, AO1507/AR1507, TRUE, 0)</f>
        <v>#NAME?</v>
      </c>
      <c r="BE1507" s="6" t="e">
        <f t="shared" ca="1" si="76"/>
        <v>#NAME?</v>
      </c>
      <c r="BF1507" s="6" t="e">
        <f t="shared" ca="1" si="77"/>
        <v>#NAME?</v>
      </c>
      <c r="BG1507" s="6"/>
      <c r="BH1507" s="6">
        <f>VLOOKUP(A1507, ALL_AP_DATA!$A$2:$D$3600, 3, FALSE)</f>
        <v>49</v>
      </c>
      <c r="BI1507" s="6">
        <f>VLOOKUP(A1507, ALL_AP_DATA!$A$2:$E$3600, 5, FALSE)</f>
        <v>9059</v>
      </c>
      <c r="BJ1507" s="6">
        <f t="shared" si="69"/>
        <v>11.540127388535032</v>
      </c>
      <c r="BK1507" s="6">
        <f t="shared" si="78"/>
        <v>6.2420382165605096E-2</v>
      </c>
    </row>
    <row r="1508" spans="1:63" ht="15.75" customHeight="1" x14ac:dyDescent="0.25">
      <c r="A1508" s="8" t="s">
        <v>1568</v>
      </c>
      <c r="B1508" s="9" t="s">
        <v>1491</v>
      </c>
      <c r="C1508" s="9">
        <v>3</v>
      </c>
      <c r="D1508" s="9">
        <v>72</v>
      </c>
      <c r="E1508" s="9">
        <v>24</v>
      </c>
      <c r="F1508" s="9">
        <v>375</v>
      </c>
      <c r="G1508" s="9">
        <v>0.13900000000000001</v>
      </c>
      <c r="H1508" s="9">
        <v>0.19670000000000001</v>
      </c>
      <c r="I1508" s="9">
        <v>2E-3</v>
      </c>
      <c r="J1508" s="8"/>
      <c r="K1508" s="8"/>
      <c r="L1508" s="8"/>
      <c r="M1508" s="8"/>
      <c r="N1508" s="8"/>
      <c r="O1508" s="8"/>
      <c r="P1508" s="8"/>
      <c r="Q1508" s="9">
        <v>9</v>
      </c>
      <c r="R1508" s="9">
        <v>52</v>
      </c>
      <c r="S1508" s="9">
        <v>71</v>
      </c>
      <c r="T1508" s="9">
        <v>174323</v>
      </c>
      <c r="U1508" s="9">
        <v>0.1004</v>
      </c>
      <c r="V1508" s="9">
        <v>0.58199999999999996</v>
      </c>
      <c r="W1508" s="9">
        <v>0.94889999999999997</v>
      </c>
      <c r="X1508" s="9">
        <v>50</v>
      </c>
      <c r="Y1508" s="9">
        <v>180</v>
      </c>
      <c r="Z1508" s="9">
        <v>34</v>
      </c>
      <c r="AA1508" s="9">
        <v>764</v>
      </c>
      <c r="AB1508" s="9">
        <v>0.34749999999999998</v>
      </c>
      <c r="AC1508" s="9">
        <v>0.2787</v>
      </c>
      <c r="AD1508" s="9">
        <v>4.1999999999999997E-3</v>
      </c>
      <c r="AE1508" s="9">
        <v>8</v>
      </c>
      <c r="AF1508" s="9">
        <v>37</v>
      </c>
      <c r="AG1508" s="9">
        <v>9</v>
      </c>
      <c r="AH1508" s="9">
        <v>210</v>
      </c>
      <c r="AI1508" s="9">
        <v>7.1400000000000005E-2</v>
      </c>
      <c r="AJ1508" s="9">
        <v>7.3800000000000004E-2</v>
      </c>
      <c r="AK1508" s="9">
        <v>1.1000000000000001E-3</v>
      </c>
      <c r="AL1508" s="8"/>
      <c r="AM1508" s="8"/>
      <c r="AN1508" s="8"/>
      <c r="AO1508" s="8"/>
      <c r="AP1508" s="8"/>
      <c r="AQ1508" s="8"/>
      <c r="AR1508" s="8"/>
      <c r="AT1508" s="6">
        <f t="shared" si="63"/>
        <v>5.208333333333333</v>
      </c>
      <c r="AU1508" s="6" t="str">
        <f t="shared" si="64"/>
        <v/>
      </c>
      <c r="AV1508" s="6">
        <f t="shared" si="65"/>
        <v>3352.3653846153848</v>
      </c>
      <c r="AW1508" s="7">
        <f t="shared" si="66"/>
        <v>4.2444444444444445</v>
      </c>
      <c r="AX1508" s="6">
        <f t="shared" si="67"/>
        <v>5.6756756756756754</v>
      </c>
      <c r="AY1508" s="6" t="str">
        <f t="shared" si="68"/>
        <v/>
      </c>
      <c r="BA1508" s="6">
        <f>VLOOKUP(A1508, ALL_AP_DATA!$A$2:$F$3600, 6, FALSE)</f>
        <v>518</v>
      </c>
      <c r="BB1508" s="6">
        <f>VLOOKUP(A1508, projmetadata!$A$2:$D$2036, 4, FALSE)</f>
        <v>44765</v>
      </c>
      <c r="BC1508" s="6" t="e">
        <f t="array" aca="1" ref="BC1508" ca="1">_xludf.IFS(I1508&lt;&gt;0, F1508/I1508, P1508&lt;&gt;0, M1508/P1508, W1508&lt;&gt;0, T1508/W1508, AD1508&lt;&gt;0, AA1508/AD1508, AK1508&lt;&gt;0, AH1508/AK1508, AR1508&lt;&gt;0, AO1508/AR1508, TRUE, 0)</f>
        <v>#NAME?</v>
      </c>
      <c r="BE1508" s="6" t="e">
        <f t="shared" ca="1" si="76"/>
        <v>#NAME?</v>
      </c>
      <c r="BF1508" s="6" t="e">
        <f t="shared" ca="1" si="77"/>
        <v>#NAME?</v>
      </c>
      <c r="BG1508" s="6"/>
      <c r="BH1508" s="6">
        <f>VLOOKUP(A1508, ALL_AP_DATA!$A$2:$D$3600, 3, FALSE)</f>
        <v>71</v>
      </c>
      <c r="BI1508" s="6">
        <f>VLOOKUP(A1508, ALL_AP_DATA!$A$2:$E$3600, 5, FALSE)</f>
        <v>183703</v>
      </c>
      <c r="BJ1508" s="6">
        <f t="shared" si="69"/>
        <v>354.63899613899616</v>
      </c>
      <c r="BK1508" s="6">
        <f t="shared" si="78"/>
        <v>0.13706563706563707</v>
      </c>
    </row>
    <row r="1509" spans="1:63" ht="15.75" customHeight="1" x14ac:dyDescent="0.25">
      <c r="A1509" s="8" t="s">
        <v>1569</v>
      </c>
      <c r="B1509" s="9" t="s">
        <v>1491</v>
      </c>
      <c r="C1509" s="9">
        <v>1</v>
      </c>
      <c r="D1509" s="9">
        <v>2</v>
      </c>
      <c r="E1509" s="9">
        <v>0</v>
      </c>
      <c r="F1509" s="9">
        <v>0</v>
      </c>
      <c r="G1509" s="9">
        <v>7.6E-3</v>
      </c>
      <c r="H1509" s="9">
        <v>0</v>
      </c>
      <c r="I1509" s="9">
        <v>0</v>
      </c>
      <c r="J1509" s="8"/>
      <c r="K1509" s="8"/>
      <c r="L1509" s="8"/>
      <c r="M1509" s="8"/>
      <c r="N1509" s="8"/>
      <c r="O1509" s="8"/>
      <c r="P1509" s="8"/>
      <c r="Q1509" s="9">
        <v>4</v>
      </c>
      <c r="R1509" s="9">
        <v>16</v>
      </c>
      <c r="S1509" s="9">
        <v>33</v>
      </c>
      <c r="T1509" s="9">
        <v>2025</v>
      </c>
      <c r="U1509" s="9">
        <v>6.0600000000000001E-2</v>
      </c>
      <c r="V1509" s="9">
        <v>0.50770000000000004</v>
      </c>
      <c r="W1509" s="9">
        <v>0.72760000000000002</v>
      </c>
      <c r="X1509" s="9">
        <v>1</v>
      </c>
      <c r="Y1509" s="9">
        <v>2</v>
      </c>
      <c r="Z1509" s="9">
        <v>0</v>
      </c>
      <c r="AA1509" s="9">
        <v>0</v>
      </c>
      <c r="AB1509" s="9">
        <v>7.6E-3</v>
      </c>
      <c r="AC1509" s="9">
        <v>0</v>
      </c>
      <c r="AD1509" s="9">
        <v>0</v>
      </c>
      <c r="AE1509" s="9">
        <v>2</v>
      </c>
      <c r="AF1509" s="9">
        <v>7</v>
      </c>
      <c r="AG1509" s="9">
        <v>0</v>
      </c>
      <c r="AH1509" s="9">
        <v>0</v>
      </c>
      <c r="AI1509" s="9">
        <v>2.6499999999999999E-2</v>
      </c>
      <c r="AJ1509" s="9">
        <v>0</v>
      </c>
      <c r="AK1509" s="9">
        <v>0</v>
      </c>
      <c r="AL1509" s="8"/>
      <c r="AM1509" s="8"/>
      <c r="AN1509" s="8"/>
      <c r="AO1509" s="8"/>
      <c r="AP1509" s="8"/>
      <c r="AQ1509" s="8"/>
      <c r="AR1509" s="8"/>
      <c r="AT1509" s="6">
        <f t="shared" si="63"/>
        <v>0</v>
      </c>
      <c r="AU1509" s="6" t="str">
        <f t="shared" si="64"/>
        <v/>
      </c>
      <c r="AV1509" s="6">
        <f t="shared" si="65"/>
        <v>126.5625</v>
      </c>
      <c r="AW1509" s="7">
        <f t="shared" si="66"/>
        <v>0</v>
      </c>
      <c r="AX1509" s="6">
        <f t="shared" si="67"/>
        <v>0</v>
      </c>
      <c r="AY1509" s="6" t="str">
        <f t="shared" si="68"/>
        <v/>
      </c>
      <c r="BA1509" s="6">
        <f>VLOOKUP(A1509, ALL_AP_DATA!$A$2:$F$3600, 6, FALSE)</f>
        <v>264</v>
      </c>
      <c r="BB1509" s="6">
        <f>VLOOKUP(A1509, projmetadata!$A$2:$D$2036, 4, FALSE)</f>
        <v>15108</v>
      </c>
      <c r="BC1509" s="6" t="e">
        <f t="array" aca="1" ref="BC1509" ca="1">_xludf.IFS(I1509&lt;&gt;0, F1509/I1509, P1509&lt;&gt;0, M1509/P1509, W1509&lt;&gt;0, T1509/W1509, AD1509&lt;&gt;0, AA1509/AD1509, AK1509&lt;&gt;0, AH1509/AK1509, AR1509&lt;&gt;0, AO1509/AR1509, TRUE, 0)</f>
        <v>#NAME?</v>
      </c>
      <c r="BE1509" s="6" t="e">
        <f t="shared" ca="1" si="76"/>
        <v>#NAME?</v>
      </c>
      <c r="BF1509" s="6" t="e">
        <f t="shared" ca="1" si="77"/>
        <v>#NAME?</v>
      </c>
      <c r="BG1509" s="6"/>
      <c r="BH1509" s="6">
        <f>VLOOKUP(A1509, ALL_AP_DATA!$A$2:$D$3600, 3, FALSE)</f>
        <v>20</v>
      </c>
      <c r="BI1509" s="6">
        <f>VLOOKUP(A1509, ALL_AP_DATA!$A$2:$E$3600, 5, FALSE)</f>
        <v>2783</v>
      </c>
      <c r="BJ1509" s="6">
        <f t="shared" si="69"/>
        <v>10.541666666666666</v>
      </c>
      <c r="BK1509" s="6">
        <f t="shared" si="78"/>
        <v>7.575757575757576E-2</v>
      </c>
    </row>
    <row r="1510" spans="1:63" ht="15.75" customHeight="1" x14ac:dyDescent="0.25">
      <c r="A1510" s="8" t="s">
        <v>1570</v>
      </c>
      <c r="B1510" s="9" t="s">
        <v>1491</v>
      </c>
      <c r="C1510" s="9">
        <v>1</v>
      </c>
      <c r="D1510" s="9">
        <v>3</v>
      </c>
      <c r="E1510" s="9">
        <v>7</v>
      </c>
      <c r="F1510" s="9">
        <v>253</v>
      </c>
      <c r="G1510" s="9">
        <v>1.83E-2</v>
      </c>
      <c r="H1510" s="9">
        <v>0.1129</v>
      </c>
      <c r="I1510" s="9">
        <v>4.65E-2</v>
      </c>
      <c r="J1510" s="9">
        <v>2</v>
      </c>
      <c r="K1510" s="9">
        <v>13</v>
      </c>
      <c r="L1510" s="9">
        <v>29</v>
      </c>
      <c r="M1510" s="9">
        <v>3866</v>
      </c>
      <c r="N1510" s="9">
        <v>7.9299999999999995E-2</v>
      </c>
      <c r="O1510" s="9">
        <v>0.4677</v>
      </c>
      <c r="P1510" s="9">
        <v>0.71089999999999998</v>
      </c>
      <c r="Q1510" s="9">
        <v>6</v>
      </c>
      <c r="R1510" s="9">
        <v>26</v>
      </c>
      <c r="S1510" s="9">
        <v>46</v>
      </c>
      <c r="T1510" s="9">
        <v>4780</v>
      </c>
      <c r="U1510" s="9">
        <v>0.1585</v>
      </c>
      <c r="V1510" s="9">
        <v>0.7419</v>
      </c>
      <c r="W1510" s="9">
        <v>0.879</v>
      </c>
      <c r="X1510" s="9">
        <v>36</v>
      </c>
      <c r="Y1510" s="9">
        <v>79</v>
      </c>
      <c r="Z1510" s="9">
        <v>42</v>
      </c>
      <c r="AA1510" s="9">
        <v>4845</v>
      </c>
      <c r="AB1510" s="9">
        <v>0.48170000000000002</v>
      </c>
      <c r="AC1510" s="9">
        <v>0.6774</v>
      </c>
      <c r="AD1510" s="9">
        <v>0.89100000000000001</v>
      </c>
      <c r="AE1510" s="9">
        <v>4</v>
      </c>
      <c r="AF1510" s="9">
        <v>23</v>
      </c>
      <c r="AG1510" s="9">
        <v>18</v>
      </c>
      <c r="AH1510" s="9">
        <v>2718</v>
      </c>
      <c r="AI1510" s="9">
        <v>0.14019999999999999</v>
      </c>
      <c r="AJ1510" s="9">
        <v>0.2903</v>
      </c>
      <c r="AK1510" s="9">
        <v>0.49980000000000002</v>
      </c>
      <c r="AL1510" s="8"/>
      <c r="AM1510" s="8"/>
      <c r="AN1510" s="8"/>
      <c r="AO1510" s="8"/>
      <c r="AP1510" s="8"/>
      <c r="AQ1510" s="8"/>
      <c r="AR1510" s="8"/>
      <c r="AT1510" s="6">
        <f t="shared" si="63"/>
        <v>84.333333333333329</v>
      </c>
      <c r="AU1510" s="6">
        <f t="shared" si="64"/>
        <v>297.38461538461536</v>
      </c>
      <c r="AV1510" s="6">
        <f t="shared" si="65"/>
        <v>183.84615384615384</v>
      </c>
      <c r="AW1510" s="7">
        <f t="shared" si="66"/>
        <v>61.329113924050631</v>
      </c>
      <c r="AX1510" s="6">
        <f t="shared" si="67"/>
        <v>118.17391304347827</v>
      </c>
      <c r="AY1510" s="6" t="str">
        <f t="shared" si="68"/>
        <v/>
      </c>
      <c r="BA1510" s="6">
        <f>VLOOKUP(A1510, ALL_AP_DATA!$A$2:$F$3600, 6, FALSE)</f>
        <v>164</v>
      </c>
      <c r="BB1510" s="6">
        <f>VLOOKUP(A1510, projmetadata!$A$2:$D$2036, 4, FALSE)</f>
        <v>23850</v>
      </c>
      <c r="BC1510" s="6" t="e">
        <f t="array" aca="1" ref="BC1510" ca="1">_xludf.IFS(I1510&lt;&gt;0, F1510/I1510, P1510&lt;&gt;0, M1510/P1510, W1510&lt;&gt;0, T1510/W1510, AD1510&lt;&gt;0, AA1510/AD1510, AK1510&lt;&gt;0, AH1510/AK1510, AR1510&lt;&gt;0, AO1510/AR1510, TRUE, 0)</f>
        <v>#NAME?</v>
      </c>
      <c r="BE1510" s="6" t="e">
        <f t="shared" ca="1" si="76"/>
        <v>#NAME?</v>
      </c>
      <c r="BF1510" s="6" t="e">
        <f t="shared" ca="1" si="77"/>
        <v>#NAME?</v>
      </c>
      <c r="BG1510" s="6"/>
      <c r="BH1510" s="6">
        <f>VLOOKUP(A1510, ALL_AP_DATA!$A$2:$D$3600, 3, FALSE)</f>
        <v>30</v>
      </c>
      <c r="BI1510" s="6">
        <f>VLOOKUP(A1510, ALL_AP_DATA!$A$2:$E$3600, 5, FALSE)</f>
        <v>5438</v>
      </c>
      <c r="BJ1510" s="6">
        <f t="shared" si="69"/>
        <v>33.158536585365852</v>
      </c>
      <c r="BK1510" s="6">
        <f t="shared" si="78"/>
        <v>0.18292682926829268</v>
      </c>
    </row>
    <row r="1511" spans="1:63" ht="15.75" customHeight="1" x14ac:dyDescent="0.25">
      <c r="A1511" s="8" t="s">
        <v>1571</v>
      </c>
      <c r="B1511" s="9" t="s">
        <v>1491</v>
      </c>
      <c r="C1511" s="9">
        <v>15</v>
      </c>
      <c r="D1511" s="9">
        <v>41</v>
      </c>
      <c r="E1511" s="9">
        <v>22</v>
      </c>
      <c r="F1511" s="9">
        <v>1317</v>
      </c>
      <c r="G1511" s="9">
        <v>4.7399999999999998E-2</v>
      </c>
      <c r="H1511" s="9">
        <v>0.14380000000000001</v>
      </c>
      <c r="I1511" s="9">
        <v>0.17460000000000001</v>
      </c>
      <c r="J1511" s="8"/>
      <c r="K1511" s="8"/>
      <c r="L1511" s="8"/>
      <c r="M1511" s="8"/>
      <c r="N1511" s="8"/>
      <c r="O1511" s="8"/>
      <c r="P1511" s="8"/>
      <c r="Q1511" s="9">
        <v>6</v>
      </c>
      <c r="R1511" s="9">
        <v>15</v>
      </c>
      <c r="S1511" s="9">
        <v>57</v>
      </c>
      <c r="T1511" s="9">
        <v>2972</v>
      </c>
      <c r="U1511" s="9">
        <v>1.7299999999999999E-2</v>
      </c>
      <c r="V1511" s="9">
        <v>0.3725</v>
      </c>
      <c r="W1511" s="9">
        <v>0.39400000000000002</v>
      </c>
      <c r="X1511" s="9">
        <v>52</v>
      </c>
      <c r="Y1511" s="9">
        <v>100</v>
      </c>
      <c r="Z1511" s="9">
        <v>39</v>
      </c>
      <c r="AA1511" s="9">
        <v>1528</v>
      </c>
      <c r="AB1511" s="9">
        <v>0.11559999999999999</v>
      </c>
      <c r="AC1511" s="9">
        <v>0.25490000000000002</v>
      </c>
      <c r="AD1511" s="9">
        <v>0.2026</v>
      </c>
      <c r="AE1511" s="9">
        <v>15</v>
      </c>
      <c r="AF1511" s="9">
        <v>33</v>
      </c>
      <c r="AG1511" s="9">
        <v>18</v>
      </c>
      <c r="AH1511" s="9">
        <v>1237</v>
      </c>
      <c r="AI1511" s="9">
        <v>3.8199999999999998E-2</v>
      </c>
      <c r="AJ1511" s="9">
        <v>0.1176</v>
      </c>
      <c r="AK1511" s="9">
        <v>0.16400000000000001</v>
      </c>
      <c r="AL1511" s="8"/>
      <c r="AM1511" s="8"/>
      <c r="AN1511" s="8"/>
      <c r="AO1511" s="8"/>
      <c r="AP1511" s="8"/>
      <c r="AQ1511" s="8"/>
      <c r="AR1511" s="8"/>
      <c r="AT1511" s="6">
        <f t="shared" si="63"/>
        <v>32.121951219512198</v>
      </c>
      <c r="AU1511" s="6" t="str">
        <f t="shared" si="64"/>
        <v/>
      </c>
      <c r="AV1511" s="6">
        <f t="shared" si="65"/>
        <v>198.13333333333333</v>
      </c>
      <c r="AW1511" s="7">
        <f t="shared" si="66"/>
        <v>15.28</v>
      </c>
      <c r="AX1511" s="6">
        <f t="shared" si="67"/>
        <v>37.484848484848484</v>
      </c>
      <c r="AY1511" s="6" t="str">
        <f t="shared" si="68"/>
        <v/>
      </c>
      <c r="BA1511" s="6">
        <f>VLOOKUP(A1511, ALL_AP_DATA!$A$2:$F$3600, 6, FALSE)</f>
        <v>865</v>
      </c>
      <c r="BB1511" s="6">
        <f>VLOOKUP(A1511, projmetadata!$A$2:$D$2036, 4, FALSE)</f>
        <v>40531</v>
      </c>
      <c r="BC1511" s="6" t="e">
        <f t="array" aca="1" ref="BC1511" ca="1">_xludf.IFS(I1511&lt;&gt;0, F1511/I1511, P1511&lt;&gt;0, M1511/P1511, W1511&lt;&gt;0, T1511/W1511, AD1511&lt;&gt;0, AA1511/AD1511, AK1511&lt;&gt;0, AH1511/AK1511, AR1511&lt;&gt;0, AO1511/AR1511, TRUE, 0)</f>
        <v>#NAME?</v>
      </c>
      <c r="BE1511" s="6" t="e">
        <f t="shared" ca="1" si="76"/>
        <v>#NAME?</v>
      </c>
      <c r="BF1511" s="6" t="e">
        <f t="shared" ca="1" si="77"/>
        <v>#NAME?</v>
      </c>
      <c r="BG1511" s="6"/>
      <c r="BH1511" s="6">
        <f>VLOOKUP(A1511, ALL_AP_DATA!$A$2:$D$3600, 3, FALSE)</f>
        <v>59</v>
      </c>
      <c r="BI1511" s="6">
        <f>VLOOKUP(A1511, ALL_AP_DATA!$A$2:$E$3600, 5, FALSE)</f>
        <v>7543</v>
      </c>
      <c r="BJ1511" s="6">
        <f t="shared" si="69"/>
        <v>8.7202312138728324</v>
      </c>
      <c r="BK1511" s="6">
        <f t="shared" si="78"/>
        <v>6.8208092485549127E-2</v>
      </c>
    </row>
    <row r="1512" spans="1:63" ht="15.75" customHeight="1" x14ac:dyDescent="0.25">
      <c r="A1512" s="8" t="s">
        <v>1572</v>
      </c>
      <c r="B1512" s="9" t="s">
        <v>1491</v>
      </c>
      <c r="C1512" s="9">
        <v>4</v>
      </c>
      <c r="D1512" s="9">
        <v>46</v>
      </c>
      <c r="E1512" s="9">
        <v>27</v>
      </c>
      <c r="F1512" s="9">
        <v>542</v>
      </c>
      <c r="G1512" s="9">
        <v>0.20910000000000001</v>
      </c>
      <c r="H1512" s="9">
        <v>0.1862</v>
      </c>
      <c r="I1512" s="9">
        <v>0.24360000000000001</v>
      </c>
      <c r="J1512" s="8"/>
      <c r="K1512" s="8"/>
      <c r="L1512" s="8"/>
      <c r="M1512" s="8"/>
      <c r="N1512" s="8"/>
      <c r="O1512" s="8"/>
      <c r="P1512" s="8"/>
      <c r="Q1512" s="9">
        <v>6</v>
      </c>
      <c r="R1512" s="9">
        <v>13</v>
      </c>
      <c r="S1512" s="9">
        <v>37</v>
      </c>
      <c r="T1512" s="9">
        <v>419</v>
      </c>
      <c r="U1512" s="9">
        <v>5.91E-2</v>
      </c>
      <c r="V1512" s="9">
        <v>0.25519999999999998</v>
      </c>
      <c r="W1512" s="9">
        <v>0.1883</v>
      </c>
      <c r="X1512" s="9">
        <v>18</v>
      </c>
      <c r="Y1512" s="9">
        <v>127</v>
      </c>
      <c r="Z1512" s="9">
        <v>42</v>
      </c>
      <c r="AA1512" s="9">
        <v>846</v>
      </c>
      <c r="AB1512" s="9">
        <v>0.57730000000000004</v>
      </c>
      <c r="AC1512" s="9">
        <v>0.28970000000000001</v>
      </c>
      <c r="AD1512" s="9">
        <v>0.38019999999999998</v>
      </c>
      <c r="AE1512" s="9">
        <v>13</v>
      </c>
      <c r="AF1512" s="9">
        <v>54</v>
      </c>
      <c r="AG1512" s="9">
        <v>27</v>
      </c>
      <c r="AH1512" s="9">
        <v>528</v>
      </c>
      <c r="AI1512" s="9">
        <v>0.2455</v>
      </c>
      <c r="AJ1512" s="9">
        <v>0.1862</v>
      </c>
      <c r="AK1512" s="9">
        <v>0.23730000000000001</v>
      </c>
      <c r="AL1512" s="8"/>
      <c r="AM1512" s="8"/>
      <c r="AN1512" s="8"/>
      <c r="AO1512" s="8"/>
      <c r="AP1512" s="8"/>
      <c r="AQ1512" s="8"/>
      <c r="AR1512" s="8"/>
      <c r="AT1512" s="6">
        <f t="shared" si="63"/>
        <v>11.782608695652174</v>
      </c>
      <c r="AU1512" s="6" t="str">
        <f t="shared" si="64"/>
        <v/>
      </c>
      <c r="AV1512" s="6">
        <f t="shared" si="65"/>
        <v>32.230769230769234</v>
      </c>
      <c r="AW1512" s="7">
        <f t="shared" si="66"/>
        <v>6.6614173228346454</v>
      </c>
      <c r="AX1512" s="6">
        <f t="shared" si="67"/>
        <v>9.7777777777777786</v>
      </c>
      <c r="AY1512" s="6" t="str">
        <f t="shared" si="68"/>
        <v/>
      </c>
      <c r="BA1512" s="6">
        <f>VLOOKUP(A1512, ALL_AP_DATA!$A$2:$F$3600, 6, FALSE)</f>
        <v>220</v>
      </c>
      <c r="BB1512" s="6">
        <f>VLOOKUP(A1512, projmetadata!$A$2:$D$2036, 4, FALSE)</f>
        <v>28407</v>
      </c>
      <c r="BC1512" s="6" t="e">
        <f t="array" aca="1" ref="BC1512" ca="1">_xludf.IFS(I1512&lt;&gt;0, F1512/I1512, P1512&lt;&gt;0, M1512/P1512, W1512&lt;&gt;0, T1512/W1512, AD1512&lt;&gt;0, AA1512/AD1512, AK1512&lt;&gt;0, AH1512/AK1512, AR1512&lt;&gt;0, AO1512/AR1512, TRUE, 0)</f>
        <v>#NAME?</v>
      </c>
      <c r="BE1512" s="6" t="e">
        <f t="shared" ca="1" si="76"/>
        <v>#NAME?</v>
      </c>
      <c r="BF1512" s="6" t="e">
        <f t="shared" ca="1" si="77"/>
        <v>#NAME?</v>
      </c>
      <c r="BG1512" s="6"/>
      <c r="BH1512" s="6">
        <f>VLOOKUP(A1512, ALL_AP_DATA!$A$2:$D$3600, 3, FALSE)</f>
        <v>30</v>
      </c>
      <c r="BI1512" s="6">
        <f>VLOOKUP(A1512, ALL_AP_DATA!$A$2:$E$3600, 5, FALSE)</f>
        <v>2225</v>
      </c>
      <c r="BJ1512" s="6">
        <f t="shared" si="69"/>
        <v>10.113636363636363</v>
      </c>
      <c r="BK1512" s="6">
        <f t="shared" si="78"/>
        <v>0.13636363636363635</v>
      </c>
    </row>
    <row r="1513" spans="1:63" ht="15" customHeight="1" x14ac:dyDescent="0.25">
      <c r="A1513" s="8" t="s">
        <v>1573</v>
      </c>
      <c r="B1513" s="9" t="s">
        <v>1491</v>
      </c>
      <c r="C1513" s="9">
        <v>1</v>
      </c>
      <c r="D1513" s="9">
        <v>6</v>
      </c>
      <c r="E1513" s="9">
        <v>2</v>
      </c>
      <c r="F1513" s="9">
        <v>15</v>
      </c>
      <c r="G1513" s="9">
        <v>3.0300000000000001E-2</v>
      </c>
      <c r="H1513" s="9">
        <v>0.66669999999999996</v>
      </c>
      <c r="I1513" s="9">
        <v>7.9399999999999998E-2</v>
      </c>
      <c r="J1513" s="8"/>
      <c r="K1513" s="8"/>
      <c r="L1513" s="8"/>
      <c r="M1513" s="8"/>
      <c r="N1513" s="8"/>
      <c r="O1513" s="8"/>
      <c r="P1513" s="8"/>
      <c r="Q1513" s="8"/>
      <c r="R1513" s="8"/>
      <c r="S1513" s="8"/>
      <c r="T1513" s="8"/>
      <c r="U1513" s="8"/>
      <c r="V1513" s="8"/>
      <c r="W1513" s="8"/>
      <c r="X1513" s="9">
        <v>4</v>
      </c>
      <c r="Y1513" s="9">
        <v>40</v>
      </c>
      <c r="Z1513" s="9">
        <v>2</v>
      </c>
      <c r="AA1513" s="9">
        <v>91</v>
      </c>
      <c r="AB1513" s="9">
        <v>0.20200000000000001</v>
      </c>
      <c r="AC1513" s="9">
        <v>0.66669999999999996</v>
      </c>
      <c r="AD1513" s="9">
        <v>0.48149999999999998</v>
      </c>
      <c r="AE1513" s="9">
        <v>2</v>
      </c>
      <c r="AF1513" s="9">
        <v>8</v>
      </c>
      <c r="AG1513" s="9">
        <v>1</v>
      </c>
      <c r="AH1513" s="9">
        <v>2</v>
      </c>
      <c r="AI1513" s="9">
        <v>4.0399999999999998E-2</v>
      </c>
      <c r="AJ1513" s="9">
        <v>0.33329999999999999</v>
      </c>
      <c r="AK1513" s="9">
        <v>1.06E-2</v>
      </c>
      <c r="AL1513" s="8"/>
      <c r="AM1513" s="8"/>
      <c r="AN1513" s="8"/>
      <c r="AO1513" s="8"/>
      <c r="AP1513" s="8"/>
      <c r="AQ1513" s="8"/>
      <c r="AR1513" s="8"/>
      <c r="AT1513" s="6">
        <f t="shared" si="63"/>
        <v>2.5</v>
      </c>
      <c r="AU1513" s="6" t="str">
        <f t="shared" si="64"/>
        <v/>
      </c>
      <c r="AV1513" s="6" t="str">
        <f t="shared" si="65"/>
        <v/>
      </c>
      <c r="AW1513" s="7">
        <f t="shared" si="66"/>
        <v>2.2749999999999999</v>
      </c>
      <c r="AX1513" s="6">
        <f t="shared" si="67"/>
        <v>0.25</v>
      </c>
      <c r="AY1513" s="6" t="str">
        <f t="shared" si="68"/>
        <v/>
      </c>
      <c r="BA1513" s="6">
        <f>VLOOKUP(A1513, ALL_AP_DATA!$A$2:$F$3600, 6, FALSE)</f>
        <v>198</v>
      </c>
      <c r="BB1513" s="6">
        <f>VLOOKUP(A1513, projmetadata!$A$2:$D$2036, 4, FALSE)</f>
        <v>15490</v>
      </c>
      <c r="BC1513" s="6" t="e">
        <f t="array" aca="1" ref="BC1513" ca="1">_xludf.IFS(I1513&lt;&gt;0, F1513/I1513, P1513&lt;&gt;0, M1513/P1513, W1513&lt;&gt;0, T1513/W1513, AD1513&lt;&gt;0, AA1513/AD1513, AK1513&lt;&gt;0, AH1513/AK1513, AR1513&lt;&gt;0, AO1513/AR1513, TRUE, 0)</f>
        <v>#NAME?</v>
      </c>
      <c r="BE1513" s="6" t="e">
        <f t="shared" ca="1" si="76"/>
        <v>#NAME?</v>
      </c>
      <c r="BF1513" s="6" t="e">
        <f t="shared" ca="1" si="77"/>
        <v>#NAME?</v>
      </c>
      <c r="BG1513" s="6"/>
      <c r="BH1513" s="6">
        <f>VLOOKUP(A1513, ALL_AP_DATA!$A$2:$D$3600, 3, FALSE)</f>
        <v>4</v>
      </c>
      <c r="BI1513" s="6">
        <f>VLOOKUP(A1513, ALL_AP_DATA!$A$2:$E$3600, 5, FALSE)</f>
        <v>189</v>
      </c>
      <c r="BJ1513" s="6">
        <f t="shared" si="69"/>
        <v>0.95454545454545459</v>
      </c>
      <c r="BK1513" s="6">
        <f t="shared" si="78"/>
        <v>2.0202020202020204E-2</v>
      </c>
    </row>
    <row r="1514" spans="1:63" ht="15" customHeight="1" x14ac:dyDescent="0.25">
      <c r="A1514" s="8" t="s">
        <v>1574</v>
      </c>
      <c r="B1514" s="9" t="s">
        <v>1491</v>
      </c>
      <c r="C1514" s="9">
        <v>1</v>
      </c>
      <c r="D1514" s="9">
        <v>2</v>
      </c>
      <c r="E1514" s="9">
        <v>2</v>
      </c>
      <c r="F1514" s="9">
        <v>9</v>
      </c>
      <c r="G1514" s="9">
        <v>2.0999999999999999E-3</v>
      </c>
      <c r="H1514" s="9">
        <v>2.3E-3</v>
      </c>
      <c r="I1514" s="9">
        <v>1E-4</v>
      </c>
      <c r="J1514" s="8"/>
      <c r="K1514" s="8"/>
      <c r="L1514" s="8"/>
      <c r="M1514" s="8"/>
      <c r="N1514" s="8"/>
      <c r="O1514" s="8"/>
      <c r="P1514" s="8"/>
      <c r="Q1514" s="9">
        <v>79</v>
      </c>
      <c r="R1514" s="9">
        <v>361</v>
      </c>
      <c r="S1514" s="9">
        <v>679</v>
      </c>
      <c r="T1514" s="9">
        <v>64137</v>
      </c>
      <c r="U1514" s="9">
        <v>0.37369999999999998</v>
      </c>
      <c r="V1514" s="9">
        <v>0.79420000000000002</v>
      </c>
      <c r="W1514" s="9">
        <v>0.71970000000000001</v>
      </c>
      <c r="X1514" s="9">
        <v>1</v>
      </c>
      <c r="Y1514" s="9">
        <v>4</v>
      </c>
      <c r="Z1514" s="9">
        <v>21</v>
      </c>
      <c r="AA1514" s="9">
        <v>192</v>
      </c>
      <c r="AB1514" s="9">
        <v>4.1000000000000003E-3</v>
      </c>
      <c r="AC1514" s="9">
        <v>2.46E-2</v>
      </c>
      <c r="AD1514" s="9">
        <v>2.2000000000000001E-3</v>
      </c>
      <c r="AE1514" s="8"/>
      <c r="AF1514" s="8"/>
      <c r="AG1514" s="8"/>
      <c r="AH1514" s="8"/>
      <c r="AI1514" s="8"/>
      <c r="AJ1514" s="8"/>
      <c r="AK1514" s="8"/>
      <c r="AL1514" s="8"/>
      <c r="AM1514" s="8"/>
      <c r="AN1514" s="8"/>
      <c r="AO1514" s="8"/>
      <c r="AP1514" s="8"/>
      <c r="AQ1514" s="8"/>
      <c r="AR1514" s="8"/>
      <c r="AT1514" s="6">
        <f t="shared" si="63"/>
        <v>4.5</v>
      </c>
      <c r="AU1514" s="6" t="str">
        <f t="shared" si="64"/>
        <v/>
      </c>
      <c r="AV1514" s="6">
        <f t="shared" si="65"/>
        <v>177.66481994459835</v>
      </c>
      <c r="AW1514" s="7">
        <f t="shared" si="66"/>
        <v>48</v>
      </c>
      <c r="AX1514" s="6" t="str">
        <f t="shared" si="67"/>
        <v/>
      </c>
      <c r="AY1514" s="6" t="str">
        <f t="shared" si="68"/>
        <v/>
      </c>
      <c r="BA1514" s="6">
        <f>VLOOKUP(A1514, ALL_AP_DATA!$A$2:$F$3600, 6, FALSE)</f>
        <v>966</v>
      </c>
      <c r="BB1514" s="6">
        <f>VLOOKUP(A1514, projmetadata!$A$2:$D$2036, 4, FALSE)</f>
        <v>9525</v>
      </c>
      <c r="BC1514" s="6" t="e">
        <f t="array" aca="1" ref="BC1514" ca="1">_xludf.IFS(I1514&lt;&gt;0, F1514/I1514, P1514&lt;&gt;0, M1514/P1514, W1514&lt;&gt;0, T1514/W1514, AD1514&lt;&gt;0, AA1514/AD1514, AK1514&lt;&gt;0, AH1514/AK1514, AR1514&lt;&gt;0, AO1514/AR1514, TRUE, 0)</f>
        <v>#NAME?</v>
      </c>
      <c r="BE1514" s="6" t="e">
        <f t="shared" ca="1" si="76"/>
        <v>#NAME?</v>
      </c>
      <c r="BF1514" s="6" t="e">
        <f t="shared" ca="1" si="77"/>
        <v>#NAME?</v>
      </c>
      <c r="BG1514" s="6"/>
      <c r="BH1514" s="6">
        <f>VLOOKUP(A1514, ALL_AP_DATA!$A$2:$D$3600, 3, FALSE)</f>
        <v>363</v>
      </c>
      <c r="BI1514" s="6">
        <f>VLOOKUP(A1514, ALL_AP_DATA!$A$2:$E$3600, 5, FALSE)</f>
        <v>89115</v>
      </c>
      <c r="BJ1514" s="6">
        <f t="shared" si="69"/>
        <v>92.25155279503106</v>
      </c>
      <c r="BK1514" s="6">
        <f t="shared" si="78"/>
        <v>0.37577639751552794</v>
      </c>
    </row>
    <row r="1515" spans="1:63" ht="15" customHeight="1" x14ac:dyDescent="0.25">
      <c r="A1515" s="8" t="s">
        <v>1575</v>
      </c>
      <c r="B1515" s="9" t="s">
        <v>1491</v>
      </c>
      <c r="C1515" s="8"/>
      <c r="D1515" s="8"/>
      <c r="E1515" s="8"/>
      <c r="F1515" s="8"/>
      <c r="G1515" s="8"/>
      <c r="H1515" s="8"/>
      <c r="I1515" s="8"/>
      <c r="J1515" s="8"/>
      <c r="K1515" s="8"/>
      <c r="L1515" s="8"/>
      <c r="M1515" s="8"/>
      <c r="N1515" s="8"/>
      <c r="O1515" s="8"/>
      <c r="P1515" s="8"/>
      <c r="Q1515" s="9">
        <v>5</v>
      </c>
      <c r="R1515" s="9">
        <v>16</v>
      </c>
      <c r="S1515" s="9">
        <v>46</v>
      </c>
      <c r="T1515" s="9">
        <v>1001</v>
      </c>
      <c r="U1515" s="9">
        <v>0.10059999999999999</v>
      </c>
      <c r="V1515" s="9">
        <v>0.66669999999999996</v>
      </c>
      <c r="W1515" s="9">
        <v>0.40350000000000003</v>
      </c>
      <c r="X1515" s="9">
        <v>5</v>
      </c>
      <c r="Y1515" s="9">
        <v>57</v>
      </c>
      <c r="Z1515" s="9">
        <v>32</v>
      </c>
      <c r="AA1515" s="9">
        <v>743</v>
      </c>
      <c r="AB1515" s="9">
        <v>0.35849999999999999</v>
      </c>
      <c r="AC1515" s="9">
        <v>0.46379999999999999</v>
      </c>
      <c r="AD1515" s="9">
        <v>0.29949999999999999</v>
      </c>
      <c r="AE1515" s="9">
        <v>3</v>
      </c>
      <c r="AF1515" s="9">
        <v>10</v>
      </c>
      <c r="AG1515" s="9">
        <v>11</v>
      </c>
      <c r="AH1515" s="9">
        <v>164</v>
      </c>
      <c r="AI1515" s="9">
        <v>6.2899999999999998E-2</v>
      </c>
      <c r="AJ1515" s="9">
        <v>0.15939999999999999</v>
      </c>
      <c r="AK1515" s="9">
        <v>6.6100000000000006E-2</v>
      </c>
      <c r="AL1515" s="8"/>
      <c r="AM1515" s="8"/>
      <c r="AN1515" s="8"/>
      <c r="AO1515" s="8"/>
      <c r="AP1515" s="8"/>
      <c r="AQ1515" s="8"/>
      <c r="AR1515" s="8"/>
      <c r="AT1515" s="6" t="str">
        <f t="shared" si="63"/>
        <v/>
      </c>
      <c r="AU1515" s="6" t="str">
        <f t="shared" si="64"/>
        <v/>
      </c>
      <c r="AV1515" s="6">
        <f t="shared" si="65"/>
        <v>62.5625</v>
      </c>
      <c r="AW1515" s="7">
        <f t="shared" si="66"/>
        <v>13.035087719298245</v>
      </c>
      <c r="AX1515" s="6">
        <f t="shared" si="67"/>
        <v>16.399999999999999</v>
      </c>
      <c r="AY1515" s="6" t="str">
        <f t="shared" si="68"/>
        <v/>
      </c>
      <c r="BA1515" s="6">
        <f>VLOOKUP(A1515, ALL_AP_DATA!$A$2:$F$3600, 6, FALSE)</f>
        <v>159</v>
      </c>
      <c r="BB1515" s="6">
        <f>VLOOKUP(A1515, projmetadata!$A$2:$D$2036, 4, FALSE)</f>
        <v>20743</v>
      </c>
      <c r="BC1515" s="6" t="e">
        <f t="array" aca="1" ref="BC1515" ca="1">_xludf.IFS(I1515&lt;&gt;0, F1515/I1515, P1515&lt;&gt;0, M1515/P1515, W1515&lt;&gt;0, T1515/W1515, AD1515&lt;&gt;0, AA1515/AD1515, AK1515&lt;&gt;0, AH1515/AK1515, AR1515&lt;&gt;0, AO1515/AR1515, TRUE, 0)</f>
        <v>#NAME?</v>
      </c>
      <c r="BE1515" s="6" t="e">
        <f t="shared" ca="1" si="76"/>
        <v>#NAME?</v>
      </c>
      <c r="BF1515" s="6" t="e">
        <f t="shared" ca="1" si="77"/>
        <v>#NAME?</v>
      </c>
      <c r="BG1515" s="6"/>
      <c r="BH1515" s="6">
        <f>VLOOKUP(A1515, ALL_AP_DATA!$A$2:$D$3600, 3, FALSE)</f>
        <v>44</v>
      </c>
      <c r="BI1515" s="6">
        <f>VLOOKUP(A1515, ALL_AP_DATA!$A$2:$E$3600, 5, FALSE)</f>
        <v>2481</v>
      </c>
      <c r="BJ1515" s="6">
        <f t="shared" si="69"/>
        <v>15.60377358490566</v>
      </c>
      <c r="BK1515" s="6">
        <f t="shared" si="78"/>
        <v>0.27672955974842767</v>
      </c>
    </row>
    <row r="1516" spans="1:63" ht="15" customHeight="1" x14ac:dyDescent="0.25">
      <c r="A1516" s="8" t="s">
        <v>1576</v>
      </c>
      <c r="B1516" s="9" t="s">
        <v>1491</v>
      </c>
      <c r="C1516" s="9">
        <v>8</v>
      </c>
      <c r="D1516" s="9">
        <v>155</v>
      </c>
      <c r="E1516" s="9">
        <v>215</v>
      </c>
      <c r="F1516" s="9">
        <v>9651</v>
      </c>
      <c r="G1516" s="9">
        <v>0.17979999999999999</v>
      </c>
      <c r="H1516" s="9">
        <v>0.22850000000000001</v>
      </c>
      <c r="I1516" s="9">
        <v>0.1484</v>
      </c>
      <c r="J1516" s="9">
        <v>1</v>
      </c>
      <c r="K1516" s="9">
        <v>16</v>
      </c>
      <c r="L1516" s="9">
        <v>73</v>
      </c>
      <c r="M1516" s="9">
        <v>2974</v>
      </c>
      <c r="N1516" s="9">
        <v>1.8599999999999998E-2</v>
      </c>
      <c r="O1516" s="9">
        <v>7.7600000000000002E-2</v>
      </c>
      <c r="P1516" s="9">
        <v>4.5699999999999998E-2</v>
      </c>
      <c r="Q1516" s="9">
        <v>54</v>
      </c>
      <c r="R1516" s="9">
        <v>293</v>
      </c>
      <c r="S1516" s="9">
        <v>854</v>
      </c>
      <c r="T1516" s="9">
        <v>54163</v>
      </c>
      <c r="U1516" s="9">
        <v>0.33989999999999998</v>
      </c>
      <c r="V1516" s="9">
        <v>0.90749999999999997</v>
      </c>
      <c r="W1516" s="9">
        <v>0.83279999999999998</v>
      </c>
      <c r="X1516" s="9">
        <v>25</v>
      </c>
      <c r="Y1516" s="9">
        <v>194</v>
      </c>
      <c r="Z1516" s="9">
        <v>314</v>
      </c>
      <c r="AA1516" s="9">
        <v>11070</v>
      </c>
      <c r="AB1516" s="9">
        <v>0.22509999999999999</v>
      </c>
      <c r="AC1516" s="9">
        <v>0.3337</v>
      </c>
      <c r="AD1516" s="9">
        <v>0.17019999999999999</v>
      </c>
      <c r="AE1516" s="9">
        <v>11</v>
      </c>
      <c r="AF1516" s="9">
        <v>141</v>
      </c>
      <c r="AG1516" s="9">
        <v>184</v>
      </c>
      <c r="AH1516" s="9">
        <v>9286</v>
      </c>
      <c r="AI1516" s="9">
        <v>0.1636</v>
      </c>
      <c r="AJ1516" s="9">
        <v>0.19550000000000001</v>
      </c>
      <c r="AK1516" s="9">
        <v>0.14280000000000001</v>
      </c>
      <c r="AL1516" s="9">
        <v>1</v>
      </c>
      <c r="AM1516" s="9">
        <v>46</v>
      </c>
      <c r="AN1516" s="9">
        <v>209</v>
      </c>
      <c r="AO1516" s="9">
        <v>10338</v>
      </c>
      <c r="AP1516" s="9">
        <v>5.3400000000000003E-2</v>
      </c>
      <c r="AQ1516" s="9">
        <v>0.22209999999999999</v>
      </c>
      <c r="AR1516" s="9">
        <v>0.159</v>
      </c>
      <c r="AT1516" s="6">
        <f t="shared" si="63"/>
        <v>62.264516129032259</v>
      </c>
      <c r="AU1516" s="6">
        <f t="shared" si="64"/>
        <v>185.875</v>
      </c>
      <c r="AV1516" s="6">
        <f t="shared" si="65"/>
        <v>184.8566552901024</v>
      </c>
      <c r="AW1516" s="7">
        <f t="shared" si="66"/>
        <v>57.061855670103093</v>
      </c>
      <c r="AX1516" s="6">
        <f t="shared" si="67"/>
        <v>65.858156028368796</v>
      </c>
      <c r="AY1516" s="6">
        <f t="shared" si="68"/>
        <v>224.7391304347826</v>
      </c>
      <c r="BA1516" s="6">
        <f>VLOOKUP(A1516, ALL_AP_DATA!$A$2:$F$3600, 6, FALSE)</f>
        <v>862</v>
      </c>
      <c r="BB1516" s="6">
        <f>VLOOKUP(A1516, projmetadata!$A$2:$D$2036, 4, FALSE)</f>
        <v>58728</v>
      </c>
      <c r="BC1516" s="6" t="e">
        <f t="array" aca="1" ref="BC1516" ca="1">_xludf.IFS(I1516&lt;&gt;0, F1516/I1516, P1516&lt;&gt;0, M1516/P1516, W1516&lt;&gt;0, T1516/W1516, AD1516&lt;&gt;0, AA1516/AD1516, AK1516&lt;&gt;0, AH1516/AK1516, AR1516&lt;&gt;0, AO1516/AR1516, TRUE, 0)</f>
        <v>#NAME?</v>
      </c>
      <c r="BE1516" s="6" t="e">
        <f t="shared" ca="1" si="76"/>
        <v>#NAME?</v>
      </c>
      <c r="BF1516" s="6" t="e">
        <f t="shared" ca="1" si="77"/>
        <v>#NAME?</v>
      </c>
      <c r="BG1516" s="6"/>
      <c r="BH1516" s="6">
        <f>VLOOKUP(A1516, ALL_AP_DATA!$A$2:$D$3600, 3, FALSE)</f>
        <v>353</v>
      </c>
      <c r="BI1516" s="6">
        <f>VLOOKUP(A1516, ALL_AP_DATA!$A$2:$E$3600, 5, FALSE)</f>
        <v>65039</v>
      </c>
      <c r="BJ1516" s="6">
        <f t="shared" si="69"/>
        <v>75.451276102088173</v>
      </c>
      <c r="BK1516" s="6">
        <f t="shared" si="78"/>
        <v>0.40951276102088169</v>
      </c>
    </row>
    <row r="1517" spans="1:63" ht="15" customHeight="1" x14ac:dyDescent="0.25">
      <c r="A1517" s="8" t="s">
        <v>1577</v>
      </c>
      <c r="B1517" s="9" t="s">
        <v>1491</v>
      </c>
      <c r="C1517" s="9">
        <v>1</v>
      </c>
      <c r="D1517" s="9">
        <v>4</v>
      </c>
      <c r="E1517" s="9">
        <v>27</v>
      </c>
      <c r="F1517" s="9">
        <v>1743</v>
      </c>
      <c r="G1517" s="9">
        <v>7.7000000000000002E-3</v>
      </c>
      <c r="H1517" s="9">
        <v>0.19420000000000001</v>
      </c>
      <c r="I1517" s="9">
        <v>5.0500000000000003E-2</v>
      </c>
      <c r="J1517" s="9">
        <v>4</v>
      </c>
      <c r="K1517" s="9">
        <v>27</v>
      </c>
      <c r="L1517" s="9">
        <v>58</v>
      </c>
      <c r="M1517" s="9">
        <v>8198</v>
      </c>
      <c r="N1517" s="9">
        <v>5.21E-2</v>
      </c>
      <c r="O1517" s="9">
        <v>0.4173</v>
      </c>
      <c r="P1517" s="9">
        <v>0.23749999999999999</v>
      </c>
      <c r="Q1517" s="9">
        <v>19</v>
      </c>
      <c r="R1517" s="9">
        <v>94</v>
      </c>
      <c r="S1517" s="9">
        <v>121</v>
      </c>
      <c r="T1517" s="9">
        <v>19995</v>
      </c>
      <c r="U1517" s="9">
        <v>0.18149999999999999</v>
      </c>
      <c r="V1517" s="9">
        <v>0.87050000000000005</v>
      </c>
      <c r="W1517" s="9">
        <v>0.57930000000000004</v>
      </c>
      <c r="X1517" s="9">
        <v>70</v>
      </c>
      <c r="Y1517" s="9">
        <v>102</v>
      </c>
      <c r="Z1517" s="9">
        <v>72</v>
      </c>
      <c r="AA1517" s="9">
        <v>12791</v>
      </c>
      <c r="AB1517" s="9">
        <v>0.19689999999999999</v>
      </c>
      <c r="AC1517" s="9">
        <v>0.51800000000000002</v>
      </c>
      <c r="AD1517" s="9">
        <v>0.37059999999999998</v>
      </c>
      <c r="AE1517" s="9">
        <v>2</v>
      </c>
      <c r="AF1517" s="9">
        <v>6</v>
      </c>
      <c r="AG1517" s="9">
        <v>34</v>
      </c>
      <c r="AH1517" s="9">
        <v>2100</v>
      </c>
      <c r="AI1517" s="9">
        <v>1.1599999999999999E-2</v>
      </c>
      <c r="AJ1517" s="9">
        <v>0.24460000000000001</v>
      </c>
      <c r="AK1517" s="9">
        <v>6.08E-2</v>
      </c>
      <c r="AL1517" s="9">
        <v>2</v>
      </c>
      <c r="AM1517" s="9">
        <v>31</v>
      </c>
      <c r="AN1517" s="9">
        <v>57</v>
      </c>
      <c r="AO1517" s="9">
        <v>12357</v>
      </c>
      <c r="AP1517" s="9">
        <v>5.9799999999999999E-2</v>
      </c>
      <c r="AQ1517" s="9">
        <v>0.41010000000000002</v>
      </c>
      <c r="AR1517" s="9">
        <v>0.35799999999999998</v>
      </c>
      <c r="AT1517" s="6">
        <f t="shared" si="63"/>
        <v>435.75</v>
      </c>
      <c r="AU1517" s="6">
        <f t="shared" si="64"/>
        <v>303.62962962962962</v>
      </c>
      <c r="AV1517" s="6">
        <f t="shared" si="65"/>
        <v>212.71276595744681</v>
      </c>
      <c r="AW1517" s="7">
        <f t="shared" si="66"/>
        <v>125.40196078431373</v>
      </c>
      <c r="AX1517" s="6">
        <f t="shared" si="67"/>
        <v>350</v>
      </c>
      <c r="AY1517" s="6">
        <f t="shared" si="68"/>
        <v>398.61290322580646</v>
      </c>
      <c r="BA1517" s="6">
        <f>VLOOKUP(A1517, ALL_AP_DATA!$A$2:$F$3600, 6, FALSE)</f>
        <v>518</v>
      </c>
      <c r="BB1517" s="6">
        <f>VLOOKUP(A1517, projmetadata!$A$2:$D$2036, 4, FALSE)</f>
        <v>41027</v>
      </c>
      <c r="BC1517" s="6" t="e">
        <f t="array" aca="1" ref="BC1517" ca="1">_xludf.IFS(I1517&lt;&gt;0, F1517/I1517, P1517&lt;&gt;0, M1517/P1517, W1517&lt;&gt;0, T1517/W1517, AD1517&lt;&gt;0, AA1517/AD1517, AK1517&lt;&gt;0, AH1517/AK1517, AR1517&lt;&gt;0, AO1517/AR1517, TRUE, 0)</f>
        <v>#NAME?</v>
      </c>
      <c r="BE1517" s="6" t="e">
        <f t="shared" ca="1" si="76"/>
        <v>#NAME?</v>
      </c>
      <c r="BF1517" s="6" t="e">
        <f t="shared" ca="1" si="77"/>
        <v>#NAME?</v>
      </c>
      <c r="BG1517" s="6"/>
      <c r="BH1517" s="6">
        <f>VLOOKUP(A1517, ALL_AP_DATA!$A$2:$D$3600, 3, FALSE)</f>
        <v>115</v>
      </c>
      <c r="BI1517" s="6">
        <f>VLOOKUP(A1517, ALL_AP_DATA!$A$2:$E$3600, 5, FALSE)</f>
        <v>34518</v>
      </c>
      <c r="BJ1517" s="6">
        <f t="shared" si="69"/>
        <v>66.637065637065632</v>
      </c>
      <c r="BK1517" s="6">
        <f t="shared" si="78"/>
        <v>0.22200772200772201</v>
      </c>
    </row>
    <row r="1518" spans="1:63" ht="15" customHeight="1" x14ac:dyDescent="0.25">
      <c r="A1518" s="8" t="s">
        <v>1578</v>
      </c>
      <c r="B1518" s="9" t="s">
        <v>1491</v>
      </c>
      <c r="C1518" s="9">
        <v>18</v>
      </c>
      <c r="D1518" s="9">
        <v>140</v>
      </c>
      <c r="E1518" s="9">
        <v>519</v>
      </c>
      <c r="F1518" s="9">
        <v>42690</v>
      </c>
      <c r="G1518" s="9">
        <v>0.1651</v>
      </c>
      <c r="H1518" s="9">
        <v>0.58579999999999999</v>
      </c>
      <c r="I1518" s="9">
        <v>0.35560000000000003</v>
      </c>
      <c r="J1518" s="9">
        <v>33</v>
      </c>
      <c r="K1518" s="9">
        <v>122</v>
      </c>
      <c r="L1518" s="9">
        <v>585</v>
      </c>
      <c r="M1518" s="9">
        <v>60532</v>
      </c>
      <c r="N1518" s="9">
        <v>0.1439</v>
      </c>
      <c r="O1518" s="9">
        <v>0.6603</v>
      </c>
      <c r="P1518" s="9">
        <v>0.50419999999999998</v>
      </c>
      <c r="Q1518" s="9">
        <v>49</v>
      </c>
      <c r="R1518" s="9">
        <v>303</v>
      </c>
      <c r="S1518" s="9">
        <v>817</v>
      </c>
      <c r="T1518" s="9">
        <v>97041</v>
      </c>
      <c r="U1518" s="9">
        <v>0.35730000000000001</v>
      </c>
      <c r="V1518" s="9">
        <v>0.92210000000000003</v>
      </c>
      <c r="W1518" s="9">
        <v>0.80830000000000002</v>
      </c>
      <c r="X1518" s="9">
        <v>57</v>
      </c>
      <c r="Y1518" s="9">
        <v>334</v>
      </c>
      <c r="Z1518" s="9">
        <v>683</v>
      </c>
      <c r="AA1518" s="9">
        <v>84587</v>
      </c>
      <c r="AB1518" s="9">
        <v>0.39389999999999997</v>
      </c>
      <c r="AC1518" s="9">
        <v>0.77090000000000003</v>
      </c>
      <c r="AD1518" s="9">
        <v>0.70450000000000002</v>
      </c>
      <c r="AE1518" s="9">
        <v>22</v>
      </c>
      <c r="AF1518" s="9">
        <v>115</v>
      </c>
      <c r="AG1518" s="9">
        <v>430</v>
      </c>
      <c r="AH1518" s="9">
        <v>35875</v>
      </c>
      <c r="AI1518" s="9">
        <v>0.1356</v>
      </c>
      <c r="AJ1518" s="9">
        <v>0.48530000000000001</v>
      </c>
      <c r="AK1518" s="9">
        <v>0.29880000000000001</v>
      </c>
      <c r="AL1518" s="9">
        <v>15</v>
      </c>
      <c r="AM1518" s="9">
        <v>166</v>
      </c>
      <c r="AN1518" s="9">
        <v>717</v>
      </c>
      <c r="AO1518" s="9">
        <v>83288</v>
      </c>
      <c r="AP1518" s="9">
        <v>0.1958</v>
      </c>
      <c r="AQ1518" s="9">
        <v>0.80930000000000002</v>
      </c>
      <c r="AR1518" s="9">
        <v>0.69369999999999998</v>
      </c>
      <c r="AT1518" s="6">
        <f t="shared" si="63"/>
        <v>304.92857142857144</v>
      </c>
      <c r="AU1518" s="6">
        <f t="shared" si="64"/>
        <v>496.1639344262295</v>
      </c>
      <c r="AV1518" s="6">
        <f t="shared" si="65"/>
        <v>320.26732673267327</v>
      </c>
      <c r="AW1518" s="7">
        <f t="shared" si="66"/>
        <v>253.25449101796409</v>
      </c>
      <c r="AX1518" s="6">
        <f t="shared" si="67"/>
        <v>311.95652173913044</v>
      </c>
      <c r="AY1518" s="6">
        <f t="shared" si="68"/>
        <v>501.73493975903614</v>
      </c>
      <c r="BA1518" s="6">
        <f>VLOOKUP(A1518, ALL_AP_DATA!$A$2:$F$3600, 6, FALSE)</f>
        <v>848</v>
      </c>
      <c r="BB1518" s="6">
        <f>VLOOKUP(A1518, projmetadata!$A$2:$D$2036, 4, FALSE)</f>
        <v>150921</v>
      </c>
      <c r="BC1518" s="6" t="e">
        <f t="array" aca="1" ref="BC1518" ca="1">_xludf.IFS(I1518&lt;&gt;0, F1518/I1518, P1518&lt;&gt;0, M1518/P1518, W1518&lt;&gt;0, T1518/W1518, AD1518&lt;&gt;0, AA1518/AD1518, AK1518&lt;&gt;0, AH1518/AK1518, AR1518&lt;&gt;0, AO1518/AR1518, TRUE, 0)</f>
        <v>#NAME?</v>
      </c>
      <c r="BE1518" s="6" t="e">
        <f t="shared" ca="1" si="76"/>
        <v>#NAME?</v>
      </c>
      <c r="BF1518" s="6" t="e">
        <f t="shared" ca="1" si="77"/>
        <v>#NAME?</v>
      </c>
      <c r="BG1518" s="6"/>
      <c r="BH1518" s="6">
        <f>VLOOKUP(A1518, ALL_AP_DATA!$A$2:$D$3600, 3, FALSE)</f>
        <v>370</v>
      </c>
      <c r="BI1518" s="6">
        <f>VLOOKUP(A1518, ALL_AP_DATA!$A$2:$E$3600, 5, FALSE)</f>
        <v>120059</v>
      </c>
      <c r="BJ1518" s="6">
        <f t="shared" si="69"/>
        <v>141.57900943396226</v>
      </c>
      <c r="BK1518" s="6">
        <f t="shared" si="78"/>
        <v>0.43632075471698112</v>
      </c>
    </row>
    <row r="1519" spans="1:63" ht="15" customHeight="1" x14ac:dyDescent="0.25">
      <c r="A1519" s="8" t="s">
        <v>1579</v>
      </c>
      <c r="B1519" s="9" t="s">
        <v>1491</v>
      </c>
      <c r="C1519" s="9">
        <v>1</v>
      </c>
      <c r="D1519" s="9">
        <v>2</v>
      </c>
      <c r="E1519" s="9">
        <v>7</v>
      </c>
      <c r="F1519" s="9">
        <v>203</v>
      </c>
      <c r="G1519" s="9">
        <v>7.3000000000000001E-3</v>
      </c>
      <c r="H1519" s="9">
        <v>4.9299999999999997E-2</v>
      </c>
      <c r="I1519" s="9">
        <v>7.9000000000000008E-3</v>
      </c>
      <c r="J1519" s="9">
        <v>3</v>
      </c>
      <c r="K1519" s="9">
        <v>42</v>
      </c>
      <c r="L1519" s="9">
        <v>48</v>
      </c>
      <c r="M1519" s="9">
        <v>11833</v>
      </c>
      <c r="N1519" s="9">
        <v>0.1527</v>
      </c>
      <c r="O1519" s="9">
        <v>0.33800000000000002</v>
      </c>
      <c r="P1519" s="9">
        <v>0.46250000000000002</v>
      </c>
      <c r="Q1519" s="9">
        <v>16</v>
      </c>
      <c r="R1519" s="9">
        <v>114</v>
      </c>
      <c r="S1519" s="9">
        <v>102</v>
      </c>
      <c r="T1519" s="9">
        <v>20348</v>
      </c>
      <c r="U1519" s="9">
        <v>0.41449999999999998</v>
      </c>
      <c r="V1519" s="9">
        <v>0.71830000000000005</v>
      </c>
      <c r="W1519" s="9">
        <v>0.79520000000000002</v>
      </c>
      <c r="X1519" s="9">
        <v>14</v>
      </c>
      <c r="Y1519" s="9">
        <v>77</v>
      </c>
      <c r="Z1519" s="9">
        <v>68</v>
      </c>
      <c r="AA1519" s="9">
        <v>12246</v>
      </c>
      <c r="AB1519" s="9">
        <v>0.28000000000000003</v>
      </c>
      <c r="AC1519" s="9">
        <v>0.47889999999999999</v>
      </c>
      <c r="AD1519" s="9">
        <v>0.47860000000000003</v>
      </c>
      <c r="AE1519" s="8"/>
      <c r="AF1519" s="8"/>
      <c r="AG1519" s="8"/>
      <c r="AH1519" s="8"/>
      <c r="AI1519" s="8"/>
      <c r="AJ1519" s="8"/>
      <c r="AK1519" s="8"/>
      <c r="AL1519" s="8"/>
      <c r="AM1519" s="8"/>
      <c r="AN1519" s="8"/>
      <c r="AO1519" s="8"/>
      <c r="AP1519" s="8"/>
      <c r="AQ1519" s="8"/>
      <c r="AR1519" s="8"/>
      <c r="AT1519" s="6">
        <f t="shared" si="63"/>
        <v>101.5</v>
      </c>
      <c r="AU1519" s="6">
        <f t="shared" si="64"/>
        <v>281.73809523809524</v>
      </c>
      <c r="AV1519" s="6">
        <f t="shared" si="65"/>
        <v>178.49122807017545</v>
      </c>
      <c r="AW1519" s="7">
        <f t="shared" si="66"/>
        <v>159.03896103896105</v>
      </c>
      <c r="AX1519" s="6" t="str">
        <f t="shared" si="67"/>
        <v/>
      </c>
      <c r="AY1519" s="6" t="str">
        <f t="shared" si="68"/>
        <v/>
      </c>
      <c r="BA1519" s="6">
        <f>VLOOKUP(A1519, ALL_AP_DATA!$A$2:$F$3600, 6, FALSE)</f>
        <v>275</v>
      </c>
      <c r="BB1519" s="6">
        <f>VLOOKUP(A1519, projmetadata!$A$2:$D$2036, 4, FALSE)</f>
        <v>49424</v>
      </c>
      <c r="BC1519" s="6" t="e">
        <f t="array" aca="1" ref="BC1519" ca="1">_xludf.IFS(I1519&lt;&gt;0, F1519/I1519, P1519&lt;&gt;0, M1519/P1519, W1519&lt;&gt;0, T1519/W1519, AD1519&lt;&gt;0, AA1519/AD1519, AK1519&lt;&gt;0, AH1519/AK1519, AR1519&lt;&gt;0, AO1519/AR1519, TRUE, 0)</f>
        <v>#NAME?</v>
      </c>
      <c r="BE1519" s="6" t="e">
        <f t="shared" ca="1" si="76"/>
        <v>#NAME?</v>
      </c>
      <c r="BF1519" s="6" t="e">
        <f t="shared" ca="1" si="77"/>
        <v>#NAME?</v>
      </c>
      <c r="BG1519" s="6"/>
      <c r="BH1519" s="6">
        <f>VLOOKUP(A1519, ALL_AP_DATA!$A$2:$D$3600, 3, FALSE)</f>
        <v>139</v>
      </c>
      <c r="BI1519" s="6">
        <f>VLOOKUP(A1519, ALL_AP_DATA!$A$2:$E$3600, 5, FALSE)</f>
        <v>25587</v>
      </c>
      <c r="BJ1519" s="6">
        <f t="shared" si="69"/>
        <v>93.043636363636367</v>
      </c>
      <c r="BK1519" s="6">
        <f t="shared" si="78"/>
        <v>0.50545454545454549</v>
      </c>
    </row>
    <row r="1520" spans="1:63" ht="15" customHeight="1" x14ac:dyDescent="0.25">
      <c r="A1520" s="8" t="s">
        <v>1580</v>
      </c>
      <c r="B1520" s="9" t="s">
        <v>1491</v>
      </c>
      <c r="C1520" s="9">
        <v>6</v>
      </c>
      <c r="D1520" s="9">
        <v>154</v>
      </c>
      <c r="E1520" s="9">
        <v>713</v>
      </c>
      <c r="F1520" s="9">
        <v>24359</v>
      </c>
      <c r="G1520" s="9">
        <v>0.31819999999999998</v>
      </c>
      <c r="H1520" s="9">
        <v>0.72089999999999999</v>
      </c>
      <c r="I1520" s="9">
        <v>0.56379999999999997</v>
      </c>
      <c r="J1520" s="9">
        <v>13</v>
      </c>
      <c r="K1520" s="9">
        <v>76</v>
      </c>
      <c r="L1520" s="9">
        <v>704</v>
      </c>
      <c r="M1520" s="9">
        <v>24920</v>
      </c>
      <c r="N1520" s="9">
        <v>0.157</v>
      </c>
      <c r="O1520" s="9">
        <v>0.71179999999999999</v>
      </c>
      <c r="P1520" s="9">
        <v>0.57679999999999998</v>
      </c>
      <c r="Q1520" s="9">
        <v>34</v>
      </c>
      <c r="R1520" s="9">
        <v>144</v>
      </c>
      <c r="S1520" s="9">
        <v>826</v>
      </c>
      <c r="T1520" s="9">
        <v>32543</v>
      </c>
      <c r="U1520" s="9">
        <v>0.29749999999999999</v>
      </c>
      <c r="V1520" s="9">
        <v>0.83520000000000005</v>
      </c>
      <c r="W1520" s="9">
        <v>0.75329999999999997</v>
      </c>
      <c r="X1520" s="9">
        <v>60</v>
      </c>
      <c r="Y1520" s="9">
        <v>275</v>
      </c>
      <c r="Z1520" s="9">
        <v>826</v>
      </c>
      <c r="AA1520" s="9">
        <v>29939</v>
      </c>
      <c r="AB1520" s="9">
        <v>0.56820000000000004</v>
      </c>
      <c r="AC1520" s="9">
        <v>0.83520000000000005</v>
      </c>
      <c r="AD1520" s="9">
        <v>0.69299999999999995</v>
      </c>
      <c r="AE1520" s="9">
        <v>14</v>
      </c>
      <c r="AF1520" s="9">
        <v>127</v>
      </c>
      <c r="AG1520" s="9">
        <v>690</v>
      </c>
      <c r="AH1520" s="9">
        <v>21673</v>
      </c>
      <c r="AI1520" s="9">
        <v>0.26240000000000002</v>
      </c>
      <c r="AJ1520" s="9">
        <v>0.69769999999999999</v>
      </c>
      <c r="AK1520" s="9">
        <v>0.50170000000000003</v>
      </c>
      <c r="AL1520" s="9">
        <v>8</v>
      </c>
      <c r="AM1520" s="9">
        <v>96</v>
      </c>
      <c r="AN1520" s="9">
        <v>731</v>
      </c>
      <c r="AO1520" s="9">
        <v>27170</v>
      </c>
      <c r="AP1520" s="9">
        <v>0.1983</v>
      </c>
      <c r="AQ1520" s="9">
        <v>0.73909999999999998</v>
      </c>
      <c r="AR1520" s="9">
        <v>0.62890000000000001</v>
      </c>
      <c r="AT1520" s="6">
        <f t="shared" si="63"/>
        <v>158.17532467532467</v>
      </c>
      <c r="AU1520" s="6">
        <f t="shared" si="64"/>
        <v>327.89473684210526</v>
      </c>
      <c r="AV1520" s="6">
        <f t="shared" si="65"/>
        <v>225.99305555555554</v>
      </c>
      <c r="AW1520" s="7">
        <f t="shared" si="66"/>
        <v>108.86909090909091</v>
      </c>
      <c r="AX1520" s="6">
        <f t="shared" si="67"/>
        <v>170.65354330708661</v>
      </c>
      <c r="AY1520" s="6">
        <f t="shared" si="68"/>
        <v>283.02083333333331</v>
      </c>
      <c r="BA1520" s="6">
        <f>VLOOKUP(A1520, ALL_AP_DATA!$A$2:$F$3600, 6, FALSE)</f>
        <v>484</v>
      </c>
      <c r="BB1520" s="6">
        <f>VLOOKUP(A1520, projmetadata!$A$2:$D$2036, 4, FALSE)</f>
        <v>72421</v>
      </c>
      <c r="BC1520" s="6" t="e">
        <f t="array" aca="1" ref="BC1520" ca="1">_xludf.IFS(I1520&lt;&gt;0, F1520/I1520, P1520&lt;&gt;0, M1520/P1520, W1520&lt;&gt;0, T1520/W1520, AD1520&lt;&gt;0, AA1520/AD1520, AK1520&lt;&gt;0, AH1520/AK1520, AR1520&lt;&gt;0, AO1520/AR1520, TRUE, 0)</f>
        <v>#NAME?</v>
      </c>
      <c r="BE1520" s="6" t="e">
        <f t="shared" ca="1" si="76"/>
        <v>#NAME?</v>
      </c>
      <c r="BF1520" s="6" t="e">
        <f t="shared" ca="1" si="77"/>
        <v>#NAME?</v>
      </c>
      <c r="BG1520" s="6"/>
      <c r="BH1520" s="6">
        <f>VLOOKUP(A1520, ALL_AP_DATA!$A$2:$D$3600, 3, FALSE)</f>
        <v>255</v>
      </c>
      <c r="BI1520" s="6">
        <f>VLOOKUP(A1520, ALL_AP_DATA!$A$2:$E$3600, 5, FALSE)</f>
        <v>43203</v>
      </c>
      <c r="BJ1520" s="6">
        <f t="shared" si="69"/>
        <v>89.262396694214871</v>
      </c>
      <c r="BK1520" s="6">
        <f t="shared" si="78"/>
        <v>0.52685950413223137</v>
      </c>
    </row>
    <row r="1521" spans="1:63" ht="15" customHeight="1" x14ac:dyDescent="0.25">
      <c r="A1521" s="8" t="s">
        <v>1581</v>
      </c>
      <c r="B1521" s="9" t="s">
        <v>1491</v>
      </c>
      <c r="C1521" s="9">
        <v>2</v>
      </c>
      <c r="D1521" s="9">
        <v>31</v>
      </c>
      <c r="E1521" s="9">
        <v>101</v>
      </c>
      <c r="F1521" s="9">
        <v>2689</v>
      </c>
      <c r="G1521" s="9">
        <v>2.2100000000000002E-2</v>
      </c>
      <c r="H1521" s="9">
        <v>5.6899999999999999E-2</v>
      </c>
      <c r="I1521" s="9">
        <v>8.3999999999999995E-3</v>
      </c>
      <c r="J1521" s="9">
        <v>1</v>
      </c>
      <c r="K1521" s="9">
        <v>9</v>
      </c>
      <c r="L1521" s="9">
        <v>96</v>
      </c>
      <c r="M1521" s="9">
        <v>4439</v>
      </c>
      <c r="N1521" s="9">
        <v>6.4000000000000003E-3</v>
      </c>
      <c r="O1521" s="9">
        <v>5.4100000000000002E-2</v>
      </c>
      <c r="P1521" s="9">
        <v>1.38E-2</v>
      </c>
      <c r="Q1521" s="9">
        <v>89</v>
      </c>
      <c r="R1521" s="9">
        <v>674</v>
      </c>
      <c r="S1521" s="9">
        <v>1647</v>
      </c>
      <c r="T1521" s="9">
        <v>253644</v>
      </c>
      <c r="U1521" s="9">
        <v>0.48010000000000003</v>
      </c>
      <c r="V1521" s="9">
        <v>0.9284</v>
      </c>
      <c r="W1521" s="9">
        <v>0.7893</v>
      </c>
      <c r="X1521" s="9">
        <v>19</v>
      </c>
      <c r="Y1521" s="9">
        <v>111</v>
      </c>
      <c r="Z1521" s="9">
        <v>237</v>
      </c>
      <c r="AA1521" s="9">
        <v>10748</v>
      </c>
      <c r="AB1521" s="9">
        <v>7.9100000000000004E-2</v>
      </c>
      <c r="AC1521" s="9">
        <v>0.1336</v>
      </c>
      <c r="AD1521" s="9">
        <v>3.3399999999999999E-2</v>
      </c>
      <c r="AE1521" s="9">
        <v>7</v>
      </c>
      <c r="AF1521" s="9">
        <v>44</v>
      </c>
      <c r="AG1521" s="9">
        <v>123</v>
      </c>
      <c r="AH1521" s="9">
        <v>3969</v>
      </c>
      <c r="AI1521" s="9">
        <v>3.1300000000000001E-2</v>
      </c>
      <c r="AJ1521" s="9">
        <v>6.93E-2</v>
      </c>
      <c r="AK1521" s="9">
        <v>1.24E-2</v>
      </c>
      <c r="AL1521" s="8"/>
      <c r="AM1521" s="8"/>
      <c r="AN1521" s="8"/>
      <c r="AO1521" s="8"/>
      <c r="AP1521" s="8"/>
      <c r="AQ1521" s="8"/>
      <c r="AR1521" s="8"/>
      <c r="AT1521" s="6">
        <f t="shared" si="63"/>
        <v>86.741935483870961</v>
      </c>
      <c r="AU1521" s="6">
        <f t="shared" si="64"/>
        <v>493.22222222222223</v>
      </c>
      <c r="AV1521" s="6">
        <f t="shared" si="65"/>
        <v>376.32640949554894</v>
      </c>
      <c r="AW1521" s="7">
        <f t="shared" si="66"/>
        <v>96.828828828828833</v>
      </c>
      <c r="AX1521" s="6">
        <f t="shared" si="67"/>
        <v>90.204545454545453</v>
      </c>
      <c r="AY1521" s="6" t="str">
        <f t="shared" si="68"/>
        <v/>
      </c>
      <c r="BA1521" s="6">
        <f>VLOOKUP(A1521, ALL_AP_DATA!$A$2:$F$3600, 6, FALSE)</f>
        <v>1404</v>
      </c>
      <c r="BB1521" s="6">
        <f>VLOOKUP(A1521, projmetadata!$A$2:$D$2036, 4, FALSE)</f>
        <v>27993</v>
      </c>
      <c r="BC1521" s="6" t="e">
        <f t="array" aca="1" ref="BC1521" ca="1">_xludf.IFS(I1521&lt;&gt;0, F1521/I1521, P1521&lt;&gt;0, M1521/P1521, W1521&lt;&gt;0, T1521/W1521, AD1521&lt;&gt;0, AA1521/AD1521, AK1521&lt;&gt;0, AH1521/AK1521, AR1521&lt;&gt;0, AO1521/AR1521, TRUE, 0)</f>
        <v>#NAME?</v>
      </c>
      <c r="BE1521" s="6" t="e">
        <f t="shared" ca="1" si="76"/>
        <v>#NAME?</v>
      </c>
      <c r="BF1521" s="6" t="e">
        <f t="shared" ca="1" si="77"/>
        <v>#NAME?</v>
      </c>
      <c r="BG1521" s="6"/>
      <c r="BH1521" s="6">
        <f>VLOOKUP(A1521, ALL_AP_DATA!$A$2:$D$3600, 3, FALSE)</f>
        <v>708</v>
      </c>
      <c r="BI1521" s="6">
        <f>VLOOKUP(A1521, ALL_AP_DATA!$A$2:$E$3600, 5, FALSE)</f>
        <v>321338</v>
      </c>
      <c r="BJ1521" s="6">
        <f t="shared" si="69"/>
        <v>228.87321937321937</v>
      </c>
      <c r="BK1521" s="6">
        <f t="shared" si="78"/>
        <v>0.50427350427350426</v>
      </c>
    </row>
    <row r="1522" spans="1:63" ht="15" customHeight="1" x14ac:dyDescent="0.25">
      <c r="A1522" s="8" t="s">
        <v>1582</v>
      </c>
      <c r="B1522" s="9" t="s">
        <v>1491</v>
      </c>
      <c r="C1522" s="9">
        <v>17</v>
      </c>
      <c r="D1522" s="9">
        <v>56</v>
      </c>
      <c r="E1522" s="9">
        <v>109</v>
      </c>
      <c r="F1522" s="9">
        <v>4063</v>
      </c>
      <c r="G1522" s="9">
        <v>1.32E-2</v>
      </c>
      <c r="H1522" s="9">
        <v>4.9000000000000002E-2</v>
      </c>
      <c r="I1522" s="9">
        <v>1.5299999999999999E-2</v>
      </c>
      <c r="J1522" s="8"/>
      <c r="K1522" s="8"/>
      <c r="L1522" s="8"/>
      <c r="M1522" s="8"/>
      <c r="N1522" s="8"/>
      <c r="O1522" s="8"/>
      <c r="P1522" s="8"/>
      <c r="Q1522" s="9">
        <v>172</v>
      </c>
      <c r="R1522" s="9">
        <v>806</v>
      </c>
      <c r="S1522" s="9">
        <v>1569</v>
      </c>
      <c r="T1522" s="9">
        <v>136877</v>
      </c>
      <c r="U1522" s="9">
        <v>0.1905</v>
      </c>
      <c r="V1522" s="9">
        <v>0.70550000000000002</v>
      </c>
      <c r="W1522" s="9">
        <v>0.51439999999999997</v>
      </c>
      <c r="X1522" s="9">
        <v>48</v>
      </c>
      <c r="Y1522" s="9">
        <v>249</v>
      </c>
      <c r="Z1522" s="9">
        <v>358</v>
      </c>
      <c r="AA1522" s="9">
        <v>21245</v>
      </c>
      <c r="AB1522" s="9">
        <v>5.8900000000000001E-2</v>
      </c>
      <c r="AC1522" s="9">
        <v>0.161</v>
      </c>
      <c r="AD1522" s="9">
        <v>7.9799999999999996E-2</v>
      </c>
      <c r="AE1522" s="9">
        <v>48</v>
      </c>
      <c r="AF1522" s="9">
        <v>289</v>
      </c>
      <c r="AG1522" s="9">
        <v>404</v>
      </c>
      <c r="AH1522" s="9">
        <v>22115</v>
      </c>
      <c r="AI1522" s="9">
        <v>6.83E-2</v>
      </c>
      <c r="AJ1522" s="9">
        <v>0.1817</v>
      </c>
      <c r="AK1522" s="9">
        <v>8.3099999999999993E-2</v>
      </c>
      <c r="AL1522" s="8"/>
      <c r="AM1522" s="8"/>
      <c r="AN1522" s="8"/>
      <c r="AO1522" s="8"/>
      <c r="AP1522" s="8"/>
      <c r="AQ1522" s="8"/>
      <c r="AR1522" s="8"/>
      <c r="AT1522" s="6">
        <f t="shared" si="63"/>
        <v>72.553571428571431</v>
      </c>
      <c r="AU1522" s="6" t="str">
        <f t="shared" si="64"/>
        <v/>
      </c>
      <c r="AV1522" s="6">
        <f t="shared" si="65"/>
        <v>169.82258064516128</v>
      </c>
      <c r="AW1522" s="7">
        <f t="shared" si="66"/>
        <v>85.321285140562253</v>
      </c>
      <c r="AX1522" s="6">
        <f t="shared" si="67"/>
        <v>76.522491349480973</v>
      </c>
      <c r="AY1522" s="6" t="str">
        <f t="shared" si="68"/>
        <v/>
      </c>
      <c r="BA1522" s="6">
        <f>VLOOKUP(A1522, ALL_AP_DATA!$A$2:$F$3600, 6, FALSE)</f>
        <v>4230</v>
      </c>
      <c r="BB1522" s="6"/>
      <c r="BC1522" s="6" t="e">
        <f t="array" aca="1" ref="BC1522" ca="1">_xludf.IFS(I1522&lt;&gt;0, F1522/I1522, P1522&lt;&gt;0, M1522/P1522, W1522&lt;&gt;0, T1522/W1522, AD1522&lt;&gt;0, AA1522/AD1522, AK1522&lt;&gt;0, AH1522/AK1522, AR1522&lt;&gt;0, AO1522/AR1522, TRUE, 0)</f>
        <v>#NAME?</v>
      </c>
      <c r="BE1522" s="6"/>
      <c r="BF1522" s="6"/>
      <c r="BG1522" s="6"/>
      <c r="BH1522" s="6">
        <f>VLOOKUP(A1522, ALL_AP_DATA!$A$2:$D$3600, 3, FALSE)</f>
        <v>869</v>
      </c>
      <c r="BI1522" s="6">
        <f>VLOOKUP(A1522, ALL_AP_DATA!$A$2:$E$3600, 5, FALSE)</f>
        <v>266112</v>
      </c>
      <c r="BJ1522" s="6">
        <f t="shared" si="69"/>
        <v>62.910638297872339</v>
      </c>
      <c r="BK1522" s="6"/>
    </row>
    <row r="1523" spans="1:63" ht="15" customHeight="1" x14ac:dyDescent="0.25">
      <c r="A1523" s="8" t="s">
        <v>1583</v>
      </c>
      <c r="B1523" s="9" t="s">
        <v>1491</v>
      </c>
      <c r="C1523" s="9">
        <v>13</v>
      </c>
      <c r="D1523" s="9">
        <v>48</v>
      </c>
      <c r="E1523" s="9">
        <v>115</v>
      </c>
      <c r="F1523" s="9">
        <v>14961</v>
      </c>
      <c r="G1523" s="9">
        <v>0.1348</v>
      </c>
      <c r="H1523" s="9">
        <v>0.42280000000000001</v>
      </c>
      <c r="I1523" s="9">
        <v>0.32029999999999997</v>
      </c>
      <c r="J1523" s="9">
        <v>1</v>
      </c>
      <c r="K1523" s="9">
        <v>8</v>
      </c>
      <c r="L1523" s="9">
        <v>56</v>
      </c>
      <c r="M1523" s="9">
        <v>2989</v>
      </c>
      <c r="N1523" s="9">
        <v>2.2499999999999999E-2</v>
      </c>
      <c r="O1523" s="9">
        <v>0.2059</v>
      </c>
      <c r="P1523" s="9">
        <v>6.4000000000000001E-2</v>
      </c>
      <c r="Q1523" s="9">
        <v>17</v>
      </c>
      <c r="R1523" s="9">
        <v>94</v>
      </c>
      <c r="S1523" s="9">
        <v>236</v>
      </c>
      <c r="T1523" s="9">
        <v>31827</v>
      </c>
      <c r="U1523" s="9">
        <v>0.26400000000000001</v>
      </c>
      <c r="V1523" s="9">
        <v>0.86760000000000004</v>
      </c>
      <c r="W1523" s="9">
        <v>0.68130000000000002</v>
      </c>
      <c r="X1523" s="9">
        <v>29</v>
      </c>
      <c r="Y1523" s="9">
        <v>79</v>
      </c>
      <c r="Z1523" s="9">
        <v>151</v>
      </c>
      <c r="AA1523" s="9">
        <v>18138</v>
      </c>
      <c r="AB1523" s="9">
        <v>0.22189999999999999</v>
      </c>
      <c r="AC1523" s="9">
        <v>0.55510000000000004</v>
      </c>
      <c r="AD1523" s="9">
        <v>0.38829999999999998</v>
      </c>
      <c r="AE1523" s="9">
        <v>5</v>
      </c>
      <c r="AF1523" s="9">
        <v>21</v>
      </c>
      <c r="AG1523" s="9">
        <v>49</v>
      </c>
      <c r="AH1523" s="9">
        <v>1421</v>
      </c>
      <c r="AI1523" s="9">
        <v>5.8999999999999997E-2</v>
      </c>
      <c r="AJ1523" s="9">
        <v>0.18010000000000001</v>
      </c>
      <c r="AK1523" s="9">
        <v>3.04E-2</v>
      </c>
      <c r="AL1523" s="8"/>
      <c r="AM1523" s="8"/>
      <c r="AN1523" s="8"/>
      <c r="AO1523" s="8"/>
      <c r="AP1523" s="8"/>
      <c r="AQ1523" s="8"/>
      <c r="AR1523" s="8"/>
      <c r="AT1523" s="6">
        <f t="shared" si="63"/>
        <v>311.6875</v>
      </c>
      <c r="AU1523" s="6">
        <f t="shared" si="64"/>
        <v>373.625</v>
      </c>
      <c r="AV1523" s="6">
        <f t="shared" si="65"/>
        <v>338.58510638297872</v>
      </c>
      <c r="AW1523" s="7">
        <f t="shared" si="66"/>
        <v>229.59493670886076</v>
      </c>
      <c r="AX1523" s="6">
        <f t="shared" si="67"/>
        <v>67.666666666666671</v>
      </c>
      <c r="AY1523" s="6" t="str">
        <f t="shared" si="68"/>
        <v/>
      </c>
      <c r="BA1523" s="6">
        <f>VLOOKUP(A1523, ALL_AP_DATA!$A$2:$F$3600, 6, FALSE)</f>
        <v>356</v>
      </c>
      <c r="BB1523" s="6">
        <f>VLOOKUP(A1523, projmetadata!$A$2:$D$2036, 4, FALSE)</f>
        <v>32289</v>
      </c>
      <c r="BC1523" s="6" t="e">
        <f t="array" aca="1" ref="BC1523" ca="1">_xludf.IFS(I1523&lt;&gt;0, F1523/I1523, P1523&lt;&gt;0, M1523/P1523, W1523&lt;&gt;0, T1523/W1523, AD1523&lt;&gt;0, AA1523/AD1523, AK1523&lt;&gt;0, AH1523/AK1523, AR1523&lt;&gt;0, AO1523/AR1523, TRUE, 0)</f>
        <v>#NAME?</v>
      </c>
      <c r="BE1523" s="6" t="e">
        <f t="shared" ref="BE1523:BE1719" ca="1" si="79">BC1523/BB1523</f>
        <v>#NAME?</v>
      </c>
      <c r="BF1523" s="6" t="e">
        <f t="shared" ref="BF1523:BF1719" ca="1" si="80">BC1523/BA1523</f>
        <v>#NAME?</v>
      </c>
      <c r="BG1523" s="6"/>
      <c r="BH1523" s="6">
        <f>VLOOKUP(A1523, ALL_AP_DATA!$A$2:$D$3600, 3, FALSE)</f>
        <v>122</v>
      </c>
      <c r="BI1523" s="6">
        <f>VLOOKUP(A1523, ALL_AP_DATA!$A$2:$E$3600, 5, FALSE)</f>
        <v>46715</v>
      </c>
      <c r="BJ1523" s="6">
        <f t="shared" si="69"/>
        <v>131.22191011235955</v>
      </c>
      <c r="BK1523" s="6">
        <f t="shared" ref="BK1523:BK1719" si="81">BH1523/BA1523</f>
        <v>0.34269662921348315</v>
      </c>
    </row>
    <row r="1524" spans="1:63" ht="15" customHeight="1" x14ac:dyDescent="0.25">
      <c r="A1524" s="8" t="s">
        <v>1584</v>
      </c>
      <c r="B1524" s="9" t="s">
        <v>1491</v>
      </c>
      <c r="C1524" s="9">
        <v>17</v>
      </c>
      <c r="D1524" s="9">
        <v>67</v>
      </c>
      <c r="E1524" s="9">
        <v>278</v>
      </c>
      <c r="F1524" s="9">
        <v>9513</v>
      </c>
      <c r="G1524" s="9">
        <v>5.4699999999999999E-2</v>
      </c>
      <c r="H1524" s="9">
        <v>0.45200000000000001</v>
      </c>
      <c r="I1524" s="9">
        <v>0.14460000000000001</v>
      </c>
      <c r="J1524" s="9">
        <v>7</v>
      </c>
      <c r="K1524" s="9">
        <v>77</v>
      </c>
      <c r="L1524" s="9">
        <v>396</v>
      </c>
      <c r="M1524" s="9">
        <v>23468</v>
      </c>
      <c r="N1524" s="9">
        <v>6.2899999999999998E-2</v>
      </c>
      <c r="O1524" s="9">
        <v>0.64390000000000003</v>
      </c>
      <c r="P1524" s="9">
        <v>0.35670000000000002</v>
      </c>
      <c r="Q1524" s="9">
        <v>48</v>
      </c>
      <c r="R1524" s="9">
        <v>223</v>
      </c>
      <c r="S1524" s="9">
        <v>541</v>
      </c>
      <c r="T1524" s="9">
        <v>44186</v>
      </c>
      <c r="U1524" s="9">
        <v>0.182</v>
      </c>
      <c r="V1524" s="9">
        <v>0.87970000000000004</v>
      </c>
      <c r="W1524" s="9">
        <v>0.67169999999999996</v>
      </c>
      <c r="X1524" s="9">
        <v>277</v>
      </c>
      <c r="Y1524" s="9">
        <v>523</v>
      </c>
      <c r="Z1524" s="9">
        <v>500</v>
      </c>
      <c r="AA1524" s="9">
        <v>41570</v>
      </c>
      <c r="AB1524" s="9">
        <v>0.4269</v>
      </c>
      <c r="AC1524" s="9">
        <v>0.81299999999999994</v>
      </c>
      <c r="AD1524" s="9">
        <v>0.63190000000000002</v>
      </c>
      <c r="AE1524" s="9">
        <v>28</v>
      </c>
      <c r="AF1524" s="9">
        <v>112</v>
      </c>
      <c r="AG1524" s="9">
        <v>272</v>
      </c>
      <c r="AH1524" s="9">
        <v>11908</v>
      </c>
      <c r="AI1524" s="9">
        <v>9.1399999999999995E-2</v>
      </c>
      <c r="AJ1524" s="9">
        <v>0.44230000000000003</v>
      </c>
      <c r="AK1524" s="9">
        <v>0.18099999999999999</v>
      </c>
      <c r="AL1524" s="9">
        <v>4</v>
      </c>
      <c r="AM1524" s="9">
        <v>99</v>
      </c>
      <c r="AN1524" s="9">
        <v>457</v>
      </c>
      <c r="AO1524" s="9">
        <v>31131</v>
      </c>
      <c r="AP1524" s="9">
        <v>8.0799999999999997E-2</v>
      </c>
      <c r="AQ1524" s="9">
        <v>0.74309999999999998</v>
      </c>
      <c r="AR1524" s="9">
        <v>0.47320000000000001</v>
      </c>
      <c r="AT1524" s="6">
        <f t="shared" si="63"/>
        <v>141.98507462686567</v>
      </c>
      <c r="AU1524" s="6">
        <f t="shared" si="64"/>
        <v>304.77922077922079</v>
      </c>
      <c r="AV1524" s="6">
        <f t="shared" si="65"/>
        <v>198.14349775784754</v>
      </c>
      <c r="AW1524" s="7">
        <f t="shared" si="66"/>
        <v>79.48374760994264</v>
      </c>
      <c r="AX1524" s="6">
        <f t="shared" si="67"/>
        <v>106.32142857142857</v>
      </c>
      <c r="AY1524" s="6">
        <f t="shared" si="68"/>
        <v>314.45454545454544</v>
      </c>
      <c r="BA1524" s="6">
        <f>VLOOKUP(A1524, ALL_AP_DATA!$A$2:$F$3600, 6, FALSE)</f>
        <v>1225</v>
      </c>
      <c r="BB1524" s="6">
        <f>VLOOKUP(A1524, projmetadata!$A$2:$D$2036, 4, FALSE)</f>
        <v>61493</v>
      </c>
      <c r="BC1524" s="6" t="e">
        <f t="array" aca="1" ref="BC1524" ca="1">_xludf.IFS(I1524&lt;&gt;0, F1524/I1524, P1524&lt;&gt;0, M1524/P1524, W1524&lt;&gt;0, T1524/W1524, AD1524&lt;&gt;0, AA1524/AD1524, AK1524&lt;&gt;0, AH1524/AK1524, AR1524&lt;&gt;0, AO1524/AR1524, TRUE, 0)</f>
        <v>#NAME?</v>
      </c>
      <c r="BE1524" s="6" t="e">
        <f t="shared" ca="1" si="79"/>
        <v>#NAME?</v>
      </c>
      <c r="BF1524" s="6" t="e">
        <f t="shared" ca="1" si="80"/>
        <v>#NAME?</v>
      </c>
      <c r="BG1524" s="6"/>
      <c r="BH1524" s="6">
        <f>VLOOKUP(A1524, ALL_AP_DATA!$A$2:$D$3600, 3, FALSE)</f>
        <v>277</v>
      </c>
      <c r="BI1524" s="6">
        <f>VLOOKUP(A1524, ALL_AP_DATA!$A$2:$E$3600, 5, FALSE)</f>
        <v>65785</v>
      </c>
      <c r="BJ1524" s="6">
        <f t="shared" si="69"/>
        <v>53.70204081632653</v>
      </c>
      <c r="BK1524" s="6">
        <f t="shared" si="81"/>
        <v>0.22612244897959183</v>
      </c>
    </row>
    <row r="1525" spans="1:63" ht="15" customHeight="1" x14ac:dyDescent="0.25">
      <c r="A1525" s="8" t="s">
        <v>1585</v>
      </c>
      <c r="B1525" s="9" t="s">
        <v>1491</v>
      </c>
      <c r="C1525" s="9">
        <v>2</v>
      </c>
      <c r="D1525" s="9">
        <v>4</v>
      </c>
      <c r="E1525" s="9">
        <v>8</v>
      </c>
      <c r="F1525" s="9">
        <v>155</v>
      </c>
      <c r="G1525" s="9">
        <v>5.5999999999999999E-3</v>
      </c>
      <c r="H1525" s="9">
        <v>2.5700000000000001E-2</v>
      </c>
      <c r="I1525" s="9">
        <v>1.2999999999999999E-3</v>
      </c>
      <c r="J1525" s="8"/>
      <c r="K1525" s="8"/>
      <c r="L1525" s="8"/>
      <c r="M1525" s="8"/>
      <c r="N1525" s="8"/>
      <c r="O1525" s="8"/>
      <c r="P1525" s="8"/>
      <c r="Q1525" s="9">
        <v>5</v>
      </c>
      <c r="R1525" s="9">
        <v>16</v>
      </c>
      <c r="S1525" s="9">
        <v>128</v>
      </c>
      <c r="T1525" s="9">
        <v>3215</v>
      </c>
      <c r="U1525" s="9">
        <v>2.24E-2</v>
      </c>
      <c r="V1525" s="9">
        <v>0.41160000000000002</v>
      </c>
      <c r="W1525" s="9">
        <v>2.7799999999999998E-2</v>
      </c>
      <c r="X1525" s="9">
        <v>1</v>
      </c>
      <c r="Y1525" s="9">
        <v>8</v>
      </c>
      <c r="Z1525" s="9">
        <v>8</v>
      </c>
      <c r="AA1525" s="9">
        <v>98</v>
      </c>
      <c r="AB1525" s="9">
        <v>1.12E-2</v>
      </c>
      <c r="AC1525" s="9">
        <v>2.5700000000000001E-2</v>
      </c>
      <c r="AD1525" s="9">
        <v>8.0000000000000004E-4</v>
      </c>
      <c r="AE1525" s="8"/>
      <c r="AF1525" s="8"/>
      <c r="AG1525" s="8"/>
      <c r="AH1525" s="8"/>
      <c r="AI1525" s="8"/>
      <c r="AJ1525" s="8"/>
      <c r="AK1525" s="8"/>
      <c r="AL1525" s="8"/>
      <c r="AM1525" s="8"/>
      <c r="AN1525" s="8"/>
      <c r="AO1525" s="8"/>
      <c r="AP1525" s="8"/>
      <c r="AQ1525" s="8"/>
      <c r="AR1525" s="8"/>
      <c r="AT1525" s="6">
        <f t="shared" si="63"/>
        <v>38.75</v>
      </c>
      <c r="AU1525" s="6" t="str">
        <f t="shared" si="64"/>
        <v/>
      </c>
      <c r="AV1525" s="6">
        <f t="shared" si="65"/>
        <v>200.9375</v>
      </c>
      <c r="AW1525" s="7">
        <f t="shared" si="66"/>
        <v>12.25</v>
      </c>
      <c r="AX1525" s="6" t="str">
        <f t="shared" si="67"/>
        <v/>
      </c>
      <c r="AY1525" s="6" t="str">
        <f t="shared" si="68"/>
        <v/>
      </c>
      <c r="BA1525" s="6">
        <f>VLOOKUP(A1525, ALL_AP_DATA!$A$2:$F$3600, 6, FALSE)</f>
        <v>715</v>
      </c>
      <c r="BB1525" s="6">
        <f>VLOOKUP(A1525, projmetadata!$A$2:$D$2036, 4, FALSE)</f>
        <v>283639</v>
      </c>
      <c r="BC1525" s="6" t="e">
        <f t="array" aca="1" ref="BC1525" ca="1">_xludf.IFS(I1525&lt;&gt;0, F1525/I1525, P1525&lt;&gt;0, M1525/P1525, W1525&lt;&gt;0, T1525/W1525, AD1525&lt;&gt;0, AA1525/AD1525, AK1525&lt;&gt;0, AH1525/AK1525, AR1525&lt;&gt;0, AO1525/AR1525, TRUE, 0)</f>
        <v>#NAME?</v>
      </c>
      <c r="BE1525" s="6" t="e">
        <f t="shared" ca="1" si="79"/>
        <v>#NAME?</v>
      </c>
      <c r="BF1525" s="6" t="e">
        <f t="shared" ca="1" si="80"/>
        <v>#NAME?</v>
      </c>
      <c r="BG1525" s="6"/>
      <c r="BH1525" s="6">
        <f>VLOOKUP(A1525, ALL_AP_DATA!$A$2:$D$3600, 3, FALSE)</f>
        <v>25</v>
      </c>
      <c r="BI1525" s="6">
        <f>VLOOKUP(A1525, ALL_AP_DATA!$A$2:$E$3600, 5, FALSE)</f>
        <v>115561</v>
      </c>
      <c r="BJ1525" s="6">
        <f t="shared" si="69"/>
        <v>161.62377622377622</v>
      </c>
      <c r="BK1525" s="6">
        <f t="shared" si="81"/>
        <v>3.4965034965034968E-2</v>
      </c>
    </row>
    <row r="1526" spans="1:63" ht="15" customHeight="1" x14ac:dyDescent="0.25">
      <c r="A1526" s="8" t="s">
        <v>1586</v>
      </c>
      <c r="B1526" s="9" t="s">
        <v>1491</v>
      </c>
      <c r="C1526" s="9">
        <v>6</v>
      </c>
      <c r="D1526" s="9">
        <v>24</v>
      </c>
      <c r="E1526" s="9">
        <v>18</v>
      </c>
      <c r="F1526" s="9">
        <v>299</v>
      </c>
      <c r="G1526" s="9">
        <v>7.8200000000000006E-2</v>
      </c>
      <c r="H1526" s="9">
        <v>0.20930000000000001</v>
      </c>
      <c r="I1526" s="9">
        <v>6.7400000000000002E-2</v>
      </c>
      <c r="J1526" s="8"/>
      <c r="K1526" s="8"/>
      <c r="L1526" s="8"/>
      <c r="M1526" s="8"/>
      <c r="N1526" s="8"/>
      <c r="O1526" s="8"/>
      <c r="P1526" s="8"/>
      <c r="Q1526" s="9">
        <v>9</v>
      </c>
      <c r="R1526" s="9">
        <v>28</v>
      </c>
      <c r="S1526" s="9">
        <v>55</v>
      </c>
      <c r="T1526" s="9">
        <v>1370</v>
      </c>
      <c r="U1526" s="9">
        <v>9.1200000000000003E-2</v>
      </c>
      <c r="V1526" s="9">
        <v>0.63949999999999996</v>
      </c>
      <c r="W1526" s="9">
        <v>0.30880000000000002</v>
      </c>
      <c r="X1526" s="9">
        <v>16</v>
      </c>
      <c r="Y1526" s="9">
        <v>142</v>
      </c>
      <c r="Z1526" s="9">
        <v>37</v>
      </c>
      <c r="AA1526" s="9">
        <v>1668</v>
      </c>
      <c r="AB1526" s="9">
        <v>0.46250000000000002</v>
      </c>
      <c r="AC1526" s="9">
        <v>0.43020000000000003</v>
      </c>
      <c r="AD1526" s="9">
        <v>0.37590000000000001</v>
      </c>
      <c r="AE1526" s="9">
        <v>2</v>
      </c>
      <c r="AF1526" s="9">
        <v>14</v>
      </c>
      <c r="AG1526" s="9">
        <v>18</v>
      </c>
      <c r="AH1526" s="9">
        <v>433</v>
      </c>
      <c r="AI1526" s="9">
        <v>4.5600000000000002E-2</v>
      </c>
      <c r="AJ1526" s="9">
        <v>0.20930000000000001</v>
      </c>
      <c r="AK1526" s="9">
        <v>9.7600000000000006E-2</v>
      </c>
      <c r="AL1526" s="8"/>
      <c r="AM1526" s="8"/>
      <c r="AN1526" s="8"/>
      <c r="AO1526" s="8"/>
      <c r="AP1526" s="8"/>
      <c r="AQ1526" s="8"/>
      <c r="AR1526" s="8"/>
      <c r="AT1526" s="6">
        <f t="shared" si="63"/>
        <v>12.458333333333334</v>
      </c>
      <c r="AU1526" s="6" t="str">
        <f t="shared" si="64"/>
        <v/>
      </c>
      <c r="AV1526" s="6">
        <f t="shared" si="65"/>
        <v>48.928571428571431</v>
      </c>
      <c r="AW1526" s="7">
        <f t="shared" si="66"/>
        <v>11.746478873239436</v>
      </c>
      <c r="AX1526" s="6">
        <f t="shared" si="67"/>
        <v>30.928571428571427</v>
      </c>
      <c r="AY1526" s="6" t="str">
        <f t="shared" si="68"/>
        <v/>
      </c>
      <c r="BA1526" s="6">
        <f>VLOOKUP(A1526, ALL_AP_DATA!$A$2:$F$3600, 6, FALSE)</f>
        <v>307</v>
      </c>
      <c r="BB1526" s="6">
        <f>VLOOKUP(A1526, projmetadata!$A$2:$D$2036, 4, FALSE)</f>
        <v>28912</v>
      </c>
      <c r="BC1526" s="6" t="e">
        <f t="array" aca="1" ref="BC1526" ca="1">_xludf.IFS(I1526&lt;&gt;0, F1526/I1526, P1526&lt;&gt;0, M1526/P1526, W1526&lt;&gt;0, T1526/W1526, AD1526&lt;&gt;0, AA1526/AD1526, AK1526&lt;&gt;0, AH1526/AK1526, AR1526&lt;&gt;0, AO1526/AR1526, TRUE, 0)</f>
        <v>#NAME?</v>
      </c>
      <c r="BE1526" s="6" t="e">
        <f t="shared" ca="1" si="79"/>
        <v>#NAME?</v>
      </c>
      <c r="BF1526" s="6" t="e">
        <f t="shared" ca="1" si="80"/>
        <v>#NAME?</v>
      </c>
      <c r="BG1526" s="6"/>
      <c r="BH1526" s="6">
        <f>VLOOKUP(A1526, ALL_AP_DATA!$A$2:$D$3600, 3, FALSE)</f>
        <v>51</v>
      </c>
      <c r="BI1526" s="6">
        <f>VLOOKUP(A1526, ALL_AP_DATA!$A$2:$E$3600, 5, FALSE)</f>
        <v>4437</v>
      </c>
      <c r="BJ1526" s="6">
        <f t="shared" si="69"/>
        <v>14.452768729641694</v>
      </c>
      <c r="BK1526" s="6">
        <f t="shared" si="81"/>
        <v>0.16612377850162866</v>
      </c>
    </row>
    <row r="1527" spans="1:63" ht="15" customHeight="1" x14ac:dyDescent="0.25">
      <c r="A1527" s="8" t="s">
        <v>1587</v>
      </c>
      <c r="B1527" s="9" t="s">
        <v>1491</v>
      </c>
      <c r="C1527" s="9">
        <v>4</v>
      </c>
      <c r="D1527" s="9">
        <v>16</v>
      </c>
      <c r="E1527" s="9">
        <v>18</v>
      </c>
      <c r="F1527" s="9">
        <v>456</v>
      </c>
      <c r="G1527" s="9">
        <v>1.1599999999999999E-2</v>
      </c>
      <c r="H1527" s="9">
        <v>3.9199999999999999E-2</v>
      </c>
      <c r="I1527" s="9">
        <v>1.21E-2</v>
      </c>
      <c r="J1527" s="8"/>
      <c r="K1527" s="8"/>
      <c r="L1527" s="8"/>
      <c r="M1527" s="8"/>
      <c r="N1527" s="8"/>
      <c r="O1527" s="8"/>
      <c r="P1527" s="8"/>
      <c r="Q1527" s="9">
        <v>8</v>
      </c>
      <c r="R1527" s="9">
        <v>43</v>
      </c>
      <c r="S1527" s="9">
        <v>370</v>
      </c>
      <c r="T1527" s="9">
        <v>4707</v>
      </c>
      <c r="U1527" s="9">
        <v>3.1099999999999999E-2</v>
      </c>
      <c r="V1527" s="9">
        <v>0.80610000000000004</v>
      </c>
      <c r="W1527" s="9">
        <v>0.12520000000000001</v>
      </c>
      <c r="X1527" s="9">
        <v>7</v>
      </c>
      <c r="Y1527" s="9">
        <v>30</v>
      </c>
      <c r="Z1527" s="9">
        <v>24</v>
      </c>
      <c r="AA1527" s="9">
        <v>714</v>
      </c>
      <c r="AB1527" s="9">
        <v>2.1700000000000001E-2</v>
      </c>
      <c r="AC1527" s="9">
        <v>5.2299999999999999E-2</v>
      </c>
      <c r="AD1527" s="9">
        <v>1.9E-2</v>
      </c>
      <c r="AE1527" s="9">
        <v>1</v>
      </c>
      <c r="AF1527" s="9">
        <v>4</v>
      </c>
      <c r="AG1527" s="9">
        <v>4</v>
      </c>
      <c r="AH1527" s="9">
        <v>100</v>
      </c>
      <c r="AI1527" s="9">
        <v>2.8999999999999998E-3</v>
      </c>
      <c r="AJ1527" s="9">
        <v>8.6999999999999994E-3</v>
      </c>
      <c r="AK1527" s="9">
        <v>2.7000000000000001E-3</v>
      </c>
      <c r="AL1527" s="8"/>
      <c r="AM1527" s="8"/>
      <c r="AN1527" s="8"/>
      <c r="AO1527" s="8"/>
      <c r="AP1527" s="8"/>
      <c r="AQ1527" s="8"/>
      <c r="AR1527" s="8"/>
      <c r="AT1527" s="6">
        <f t="shared" si="63"/>
        <v>28.5</v>
      </c>
      <c r="AU1527" s="6" t="str">
        <f t="shared" si="64"/>
        <v/>
      </c>
      <c r="AV1527" s="6">
        <f t="shared" si="65"/>
        <v>109.46511627906976</v>
      </c>
      <c r="AW1527" s="7">
        <f t="shared" si="66"/>
        <v>23.8</v>
      </c>
      <c r="AX1527" s="6">
        <f t="shared" si="67"/>
        <v>25</v>
      </c>
      <c r="AY1527" s="6" t="str">
        <f t="shared" si="68"/>
        <v/>
      </c>
      <c r="BA1527" s="6">
        <f>VLOOKUP(A1527, ALL_AP_DATA!$A$2:$F$3600, 6, FALSE)</f>
        <v>1384</v>
      </c>
      <c r="BB1527" s="6">
        <f>VLOOKUP(A1527, projmetadata!$A$2:$D$2036, 4, FALSE)</f>
        <v>48759</v>
      </c>
      <c r="BC1527" s="6" t="e">
        <f t="array" aca="1" ref="BC1527" ca="1">_xludf.IFS(I1527&lt;&gt;0, F1527/I1527, P1527&lt;&gt;0, M1527/P1527, W1527&lt;&gt;0, T1527/W1527, AD1527&lt;&gt;0, AA1527/AD1527, AK1527&lt;&gt;0, AH1527/AK1527, AR1527&lt;&gt;0, AO1527/AR1527, TRUE, 0)</f>
        <v>#NAME?</v>
      </c>
      <c r="BE1527" s="6" t="e">
        <f t="shared" ca="1" si="79"/>
        <v>#NAME?</v>
      </c>
      <c r="BF1527" s="6" t="e">
        <f t="shared" ca="1" si="80"/>
        <v>#NAME?</v>
      </c>
      <c r="BG1527" s="6"/>
      <c r="BH1527" s="6">
        <f>VLOOKUP(A1527, ALL_AP_DATA!$A$2:$D$3600, 3, FALSE)</f>
        <v>67</v>
      </c>
      <c r="BI1527" s="6">
        <f>VLOOKUP(A1527, ALL_AP_DATA!$A$2:$E$3600, 5, FALSE)</f>
        <v>37605</v>
      </c>
      <c r="BJ1527" s="6">
        <f t="shared" si="69"/>
        <v>27.171242774566473</v>
      </c>
      <c r="BK1527" s="6">
        <f t="shared" si="81"/>
        <v>4.8410404624277453E-2</v>
      </c>
    </row>
    <row r="1528" spans="1:63" ht="15" customHeight="1" x14ac:dyDescent="0.25">
      <c r="A1528" s="8" t="s">
        <v>1588</v>
      </c>
      <c r="B1528" s="9" t="s">
        <v>1491</v>
      </c>
      <c r="C1528" s="9">
        <v>20</v>
      </c>
      <c r="D1528" s="9">
        <v>73</v>
      </c>
      <c r="E1528" s="9">
        <v>315</v>
      </c>
      <c r="F1528" s="9">
        <v>10536</v>
      </c>
      <c r="G1528" s="9">
        <v>0.13930000000000001</v>
      </c>
      <c r="H1528" s="9">
        <v>0.41560000000000002</v>
      </c>
      <c r="I1528" s="9">
        <v>0.25140000000000001</v>
      </c>
      <c r="J1528" s="9">
        <v>17</v>
      </c>
      <c r="K1528" s="9">
        <v>70</v>
      </c>
      <c r="L1528" s="9">
        <v>337</v>
      </c>
      <c r="M1528" s="9">
        <v>16850</v>
      </c>
      <c r="N1528" s="9">
        <v>0.1336</v>
      </c>
      <c r="O1528" s="9">
        <v>0.4446</v>
      </c>
      <c r="P1528" s="9">
        <v>0.40210000000000001</v>
      </c>
      <c r="Q1528" s="9">
        <v>39</v>
      </c>
      <c r="R1528" s="9">
        <v>160</v>
      </c>
      <c r="S1528" s="9">
        <v>619</v>
      </c>
      <c r="T1528" s="9">
        <v>30433</v>
      </c>
      <c r="U1528" s="9">
        <v>0.30530000000000002</v>
      </c>
      <c r="V1528" s="9">
        <v>0.81659999999999999</v>
      </c>
      <c r="W1528" s="9">
        <v>0.72629999999999995</v>
      </c>
      <c r="X1528" s="9">
        <v>64</v>
      </c>
      <c r="Y1528" s="9">
        <v>148</v>
      </c>
      <c r="Z1528" s="9">
        <v>417</v>
      </c>
      <c r="AA1528" s="9">
        <v>20745</v>
      </c>
      <c r="AB1528" s="9">
        <v>0.28239999999999998</v>
      </c>
      <c r="AC1528" s="9">
        <v>0.55010000000000003</v>
      </c>
      <c r="AD1528" s="9">
        <v>0.49509999999999998</v>
      </c>
      <c r="AE1528" s="9">
        <v>29</v>
      </c>
      <c r="AF1528" s="9">
        <v>91</v>
      </c>
      <c r="AG1528" s="9">
        <v>350</v>
      </c>
      <c r="AH1528" s="9">
        <v>15506</v>
      </c>
      <c r="AI1528" s="9">
        <v>0.17369999999999999</v>
      </c>
      <c r="AJ1528" s="9">
        <v>0.4617</v>
      </c>
      <c r="AK1528" s="9">
        <v>0.37009999999999998</v>
      </c>
      <c r="AL1528" s="9">
        <v>10</v>
      </c>
      <c r="AM1528" s="9">
        <v>95</v>
      </c>
      <c r="AN1528" s="9">
        <v>535</v>
      </c>
      <c r="AO1528" s="9">
        <v>25641</v>
      </c>
      <c r="AP1528" s="9">
        <v>0.18129999999999999</v>
      </c>
      <c r="AQ1528" s="9">
        <v>0.70579999999999998</v>
      </c>
      <c r="AR1528" s="9">
        <v>0.6119</v>
      </c>
      <c r="AT1528" s="6">
        <f t="shared" si="63"/>
        <v>144.32876712328766</v>
      </c>
      <c r="AU1528" s="6">
        <f t="shared" si="64"/>
        <v>240.71428571428572</v>
      </c>
      <c r="AV1528" s="6">
        <f t="shared" si="65"/>
        <v>190.20625000000001</v>
      </c>
      <c r="AW1528" s="7">
        <f t="shared" si="66"/>
        <v>140.16891891891891</v>
      </c>
      <c r="AX1528" s="6">
        <f t="shared" si="67"/>
        <v>170.39560439560441</v>
      </c>
      <c r="AY1528" s="6">
        <f t="shared" si="68"/>
        <v>269.90526315789475</v>
      </c>
      <c r="BA1528" s="6">
        <f>VLOOKUP(A1528, ALL_AP_DATA!$A$2:$F$3600, 6, FALSE)</f>
        <v>524</v>
      </c>
      <c r="BB1528" s="6">
        <f>VLOOKUP(A1528, projmetadata!$A$2:$D$2036, 4, FALSE)</f>
        <v>45662</v>
      </c>
      <c r="BC1528" s="6" t="e">
        <f t="array" aca="1" ref="BC1528" ca="1">_xludf.IFS(I1528&lt;&gt;0, F1528/I1528, P1528&lt;&gt;0, M1528/P1528, W1528&lt;&gt;0, T1528/W1528, AD1528&lt;&gt;0, AA1528/AD1528, AK1528&lt;&gt;0, AH1528/AK1528, AR1528&lt;&gt;0, AO1528/AR1528, TRUE, 0)</f>
        <v>#NAME?</v>
      </c>
      <c r="BE1528" s="6" t="e">
        <f t="shared" ca="1" si="79"/>
        <v>#NAME?</v>
      </c>
      <c r="BF1528" s="6" t="e">
        <f t="shared" ca="1" si="80"/>
        <v>#NAME?</v>
      </c>
      <c r="BG1528" s="6"/>
      <c r="BH1528" s="6">
        <f>VLOOKUP(A1528, ALL_AP_DATA!$A$2:$D$3600, 3, FALSE)</f>
        <v>207</v>
      </c>
      <c r="BI1528" s="6">
        <f>VLOOKUP(A1528, ALL_AP_DATA!$A$2:$E$3600, 5, FALSE)</f>
        <v>41902</v>
      </c>
      <c r="BJ1528" s="6">
        <f t="shared" si="69"/>
        <v>79.965648854961827</v>
      </c>
      <c r="BK1528" s="6">
        <f t="shared" si="81"/>
        <v>0.39503816793893132</v>
      </c>
    </row>
    <row r="1529" spans="1:63" ht="15" customHeight="1" x14ac:dyDescent="0.25">
      <c r="A1529" s="8" t="s">
        <v>1589</v>
      </c>
      <c r="B1529" s="9" t="s">
        <v>1491</v>
      </c>
      <c r="C1529" s="9">
        <v>4</v>
      </c>
      <c r="D1529" s="9">
        <v>15</v>
      </c>
      <c r="E1529" s="9">
        <v>22</v>
      </c>
      <c r="F1529" s="9">
        <v>441</v>
      </c>
      <c r="G1529" s="9">
        <v>2.7799999999999998E-2</v>
      </c>
      <c r="H1529" s="9">
        <v>0.1</v>
      </c>
      <c r="I1529" s="9">
        <v>2.5999999999999999E-2</v>
      </c>
      <c r="J1529" s="8"/>
      <c r="K1529" s="8"/>
      <c r="L1529" s="8"/>
      <c r="M1529" s="8"/>
      <c r="N1529" s="8"/>
      <c r="O1529" s="8"/>
      <c r="P1529" s="8"/>
      <c r="Q1529" s="9">
        <v>1</v>
      </c>
      <c r="R1529" s="9">
        <v>79</v>
      </c>
      <c r="S1529" s="9">
        <v>214</v>
      </c>
      <c r="T1529" s="9">
        <v>10751</v>
      </c>
      <c r="U1529" s="9">
        <v>0.14630000000000001</v>
      </c>
      <c r="V1529" s="9">
        <v>0.97270000000000001</v>
      </c>
      <c r="W1529" s="9">
        <v>0.63390000000000002</v>
      </c>
      <c r="X1529" s="9">
        <v>17</v>
      </c>
      <c r="Y1529" s="9">
        <v>109</v>
      </c>
      <c r="Z1529" s="9">
        <v>59</v>
      </c>
      <c r="AA1529" s="9">
        <v>1321</v>
      </c>
      <c r="AB1529" s="9">
        <v>0.2019</v>
      </c>
      <c r="AC1529" s="9">
        <v>0.26819999999999999</v>
      </c>
      <c r="AD1529" s="9">
        <v>7.7899999999999997E-2</v>
      </c>
      <c r="AE1529" s="9">
        <v>1</v>
      </c>
      <c r="AF1529" s="9">
        <v>23</v>
      </c>
      <c r="AG1529" s="9">
        <v>4</v>
      </c>
      <c r="AH1529" s="9">
        <v>141</v>
      </c>
      <c r="AI1529" s="9">
        <v>4.2599999999999999E-2</v>
      </c>
      <c r="AJ1529" s="9">
        <v>1.8200000000000001E-2</v>
      </c>
      <c r="AK1529" s="9">
        <v>8.3000000000000001E-3</v>
      </c>
      <c r="AL1529" s="8"/>
      <c r="AM1529" s="8"/>
      <c r="AN1529" s="8"/>
      <c r="AO1529" s="8"/>
      <c r="AP1529" s="8"/>
      <c r="AQ1529" s="8"/>
      <c r="AR1529" s="8"/>
      <c r="AT1529" s="6">
        <f t="shared" si="63"/>
        <v>29.4</v>
      </c>
      <c r="AU1529" s="6" t="str">
        <f t="shared" si="64"/>
        <v/>
      </c>
      <c r="AV1529" s="6">
        <f t="shared" si="65"/>
        <v>136.08860759493672</v>
      </c>
      <c r="AW1529" s="7">
        <f t="shared" si="66"/>
        <v>12.119266055045872</v>
      </c>
      <c r="AX1529" s="6">
        <f t="shared" si="67"/>
        <v>6.1304347826086953</v>
      </c>
      <c r="AY1529" s="6" t="str">
        <f t="shared" si="68"/>
        <v/>
      </c>
      <c r="BA1529" s="6">
        <f>VLOOKUP(A1529, ALL_AP_DATA!$A$2:$F$3600, 6, FALSE)</f>
        <v>540</v>
      </c>
      <c r="BB1529" s="6">
        <f>VLOOKUP(A1529, projmetadata!$A$2:$D$2036, 4, FALSE)</f>
        <v>24104</v>
      </c>
      <c r="BC1529" s="6" t="e">
        <f t="array" aca="1" ref="BC1529" ca="1">_xludf.IFS(I1529&lt;&gt;0, F1529/I1529, P1529&lt;&gt;0, M1529/P1529, W1529&lt;&gt;0, T1529/W1529, AD1529&lt;&gt;0, AA1529/AD1529, AK1529&lt;&gt;0, AH1529/AK1529, AR1529&lt;&gt;0, AO1529/AR1529, TRUE, 0)</f>
        <v>#NAME?</v>
      </c>
      <c r="BE1529" s="6" t="e">
        <f t="shared" ca="1" si="79"/>
        <v>#NAME?</v>
      </c>
      <c r="BF1529" s="6" t="e">
        <f t="shared" ca="1" si="80"/>
        <v>#NAME?</v>
      </c>
      <c r="BG1529" s="6"/>
      <c r="BH1529" s="6">
        <f>VLOOKUP(A1529, ALL_AP_DATA!$A$2:$D$3600, 3, FALSE)</f>
        <v>84</v>
      </c>
      <c r="BI1529" s="6">
        <f>VLOOKUP(A1529, ALL_AP_DATA!$A$2:$E$3600, 5, FALSE)</f>
        <v>16960</v>
      </c>
      <c r="BJ1529" s="6">
        <f t="shared" si="69"/>
        <v>31.407407407407408</v>
      </c>
      <c r="BK1529" s="6">
        <f t="shared" si="81"/>
        <v>0.15555555555555556</v>
      </c>
    </row>
    <row r="1530" spans="1:63" ht="15" customHeight="1" x14ac:dyDescent="0.25">
      <c r="A1530" s="8" t="s">
        <v>1590</v>
      </c>
      <c r="B1530" s="9" t="s">
        <v>1491</v>
      </c>
      <c r="C1530" s="9">
        <v>6</v>
      </c>
      <c r="D1530" s="9">
        <v>22</v>
      </c>
      <c r="E1530" s="9">
        <v>22</v>
      </c>
      <c r="F1530" s="9">
        <v>281</v>
      </c>
      <c r="G1530" s="9">
        <v>0.13500000000000001</v>
      </c>
      <c r="H1530" s="9">
        <v>0.24440000000000001</v>
      </c>
      <c r="I1530" s="9">
        <v>6.5299999999999997E-2</v>
      </c>
      <c r="J1530" s="8"/>
      <c r="K1530" s="8"/>
      <c r="L1530" s="8"/>
      <c r="M1530" s="8"/>
      <c r="N1530" s="8"/>
      <c r="O1530" s="8"/>
      <c r="P1530" s="8"/>
      <c r="Q1530" s="9">
        <v>1</v>
      </c>
      <c r="R1530" s="9">
        <v>2</v>
      </c>
      <c r="S1530" s="9">
        <v>2</v>
      </c>
      <c r="T1530" s="9">
        <v>17</v>
      </c>
      <c r="U1530" s="9">
        <v>1.23E-2</v>
      </c>
      <c r="V1530" s="9">
        <v>2.2200000000000001E-2</v>
      </c>
      <c r="W1530" s="9">
        <v>3.8999999999999998E-3</v>
      </c>
      <c r="X1530" s="9">
        <v>14</v>
      </c>
      <c r="Y1530" s="9">
        <v>52</v>
      </c>
      <c r="Z1530" s="9">
        <v>35</v>
      </c>
      <c r="AA1530" s="9">
        <v>2179</v>
      </c>
      <c r="AB1530" s="9">
        <v>0.31900000000000001</v>
      </c>
      <c r="AC1530" s="9">
        <v>0.38890000000000002</v>
      </c>
      <c r="AD1530" s="9">
        <v>0.50629999999999997</v>
      </c>
      <c r="AE1530" s="9">
        <v>2</v>
      </c>
      <c r="AF1530" s="9">
        <v>11</v>
      </c>
      <c r="AG1530" s="9">
        <v>11</v>
      </c>
      <c r="AH1530" s="9">
        <v>234</v>
      </c>
      <c r="AI1530" s="9">
        <v>6.7500000000000004E-2</v>
      </c>
      <c r="AJ1530" s="9">
        <v>0.1222</v>
      </c>
      <c r="AK1530" s="9">
        <v>5.4399999999999997E-2</v>
      </c>
      <c r="AL1530" s="8"/>
      <c r="AM1530" s="8"/>
      <c r="AN1530" s="8"/>
      <c r="AO1530" s="8"/>
      <c r="AP1530" s="8"/>
      <c r="AQ1530" s="8"/>
      <c r="AR1530" s="8"/>
      <c r="AT1530" s="6">
        <f t="shared" si="63"/>
        <v>12.772727272727273</v>
      </c>
      <c r="AU1530" s="6" t="str">
        <f t="shared" si="64"/>
        <v/>
      </c>
      <c r="AV1530" s="6">
        <f t="shared" si="65"/>
        <v>8.5</v>
      </c>
      <c r="AW1530" s="7">
        <f t="shared" si="66"/>
        <v>41.903846153846153</v>
      </c>
      <c r="AX1530" s="6">
        <f t="shared" si="67"/>
        <v>21.272727272727273</v>
      </c>
      <c r="AY1530" s="6" t="str">
        <f t="shared" si="68"/>
        <v/>
      </c>
      <c r="BA1530" s="6">
        <f>VLOOKUP(A1530, ALL_AP_DATA!$A$2:$F$3600, 6, FALSE)</f>
        <v>163</v>
      </c>
      <c r="BB1530" s="6">
        <f>VLOOKUP(A1530, projmetadata!$A$2:$D$2036, 4, FALSE)</f>
        <v>16413</v>
      </c>
      <c r="BC1530" s="6" t="e">
        <f t="array" aca="1" ref="BC1530" ca="1">_xludf.IFS(I1530&lt;&gt;0, F1530/I1530, P1530&lt;&gt;0, M1530/P1530, W1530&lt;&gt;0, T1530/W1530, AD1530&lt;&gt;0, AA1530/AD1530, AK1530&lt;&gt;0, AH1530/AK1530, AR1530&lt;&gt;0, AO1530/AR1530, TRUE, 0)</f>
        <v>#NAME?</v>
      </c>
      <c r="BE1530" s="6" t="e">
        <f t="shared" ca="1" si="79"/>
        <v>#NAME?</v>
      </c>
      <c r="BF1530" s="6" t="e">
        <f t="shared" ca="1" si="80"/>
        <v>#NAME?</v>
      </c>
      <c r="BG1530" s="6"/>
      <c r="BH1530" s="6">
        <f>VLOOKUP(A1530, ALL_AP_DATA!$A$2:$D$3600, 3, FALSE)</f>
        <v>21</v>
      </c>
      <c r="BI1530" s="6">
        <f>VLOOKUP(A1530, ALL_AP_DATA!$A$2:$E$3600, 5, FALSE)</f>
        <v>4304</v>
      </c>
      <c r="BJ1530" s="6">
        <f t="shared" si="69"/>
        <v>26.404907975460123</v>
      </c>
      <c r="BK1530" s="6">
        <f t="shared" si="81"/>
        <v>0.12883435582822086</v>
      </c>
    </row>
    <row r="1531" spans="1:63" ht="15" customHeight="1" x14ac:dyDescent="0.25">
      <c r="A1531" s="8" t="s">
        <v>1591</v>
      </c>
      <c r="B1531" s="9" t="s">
        <v>1491</v>
      </c>
      <c r="C1531" s="9">
        <v>9</v>
      </c>
      <c r="D1531" s="9">
        <v>36</v>
      </c>
      <c r="E1531" s="9">
        <v>559</v>
      </c>
      <c r="F1531" s="9">
        <v>18609</v>
      </c>
      <c r="G1531" s="9">
        <v>4.8899999999999999E-2</v>
      </c>
      <c r="H1531" s="9">
        <v>0.155</v>
      </c>
      <c r="I1531" s="9">
        <v>0.1255</v>
      </c>
      <c r="J1531" s="9">
        <v>7</v>
      </c>
      <c r="K1531" s="9">
        <v>55</v>
      </c>
      <c r="L1531" s="9">
        <v>1141</v>
      </c>
      <c r="M1531" s="9">
        <v>44833</v>
      </c>
      <c r="N1531" s="9">
        <v>7.4700000000000003E-2</v>
      </c>
      <c r="O1531" s="9">
        <v>0.31640000000000001</v>
      </c>
      <c r="P1531" s="9">
        <v>0.30230000000000001</v>
      </c>
      <c r="Q1531" s="9">
        <v>101</v>
      </c>
      <c r="R1531" s="9">
        <v>372</v>
      </c>
      <c r="S1531" s="9">
        <v>3199</v>
      </c>
      <c r="T1531" s="9">
        <v>130795</v>
      </c>
      <c r="U1531" s="9">
        <v>0.50539999999999996</v>
      </c>
      <c r="V1531" s="9">
        <v>0.8871</v>
      </c>
      <c r="W1531" s="9">
        <v>0.8821</v>
      </c>
      <c r="X1531" s="9">
        <v>64</v>
      </c>
      <c r="Y1531" s="9">
        <v>188</v>
      </c>
      <c r="Z1531" s="9">
        <v>1966</v>
      </c>
      <c r="AA1531" s="9">
        <v>81107</v>
      </c>
      <c r="AB1531" s="9">
        <v>0.25540000000000002</v>
      </c>
      <c r="AC1531" s="9">
        <v>0.54520000000000002</v>
      </c>
      <c r="AD1531" s="9">
        <v>0.54700000000000004</v>
      </c>
      <c r="AE1531" s="9">
        <v>3</v>
      </c>
      <c r="AF1531" s="9">
        <v>8</v>
      </c>
      <c r="AG1531" s="9">
        <v>172</v>
      </c>
      <c r="AH1531" s="9">
        <v>4976</v>
      </c>
      <c r="AI1531" s="9">
        <v>1.09E-2</v>
      </c>
      <c r="AJ1531" s="9">
        <v>4.7699999999999999E-2</v>
      </c>
      <c r="AK1531" s="9">
        <v>3.3599999999999998E-2</v>
      </c>
      <c r="AL1531" s="9">
        <v>3</v>
      </c>
      <c r="AM1531" s="9">
        <v>45</v>
      </c>
      <c r="AN1531" s="9">
        <v>880</v>
      </c>
      <c r="AO1531" s="9">
        <v>41293</v>
      </c>
      <c r="AP1531" s="9">
        <v>6.1100000000000002E-2</v>
      </c>
      <c r="AQ1531" s="9">
        <v>0.24399999999999999</v>
      </c>
      <c r="AR1531" s="9">
        <v>0.27850000000000003</v>
      </c>
      <c r="AT1531" s="6">
        <f t="shared" si="63"/>
        <v>516.91666666666663</v>
      </c>
      <c r="AU1531" s="6">
        <f t="shared" si="64"/>
        <v>815.14545454545453</v>
      </c>
      <c r="AV1531" s="6">
        <f t="shared" si="65"/>
        <v>351.59946236559142</v>
      </c>
      <c r="AW1531" s="7">
        <f t="shared" si="66"/>
        <v>431.42021276595744</v>
      </c>
      <c r="AX1531" s="6">
        <f t="shared" si="67"/>
        <v>622</v>
      </c>
      <c r="AY1531" s="6">
        <f t="shared" si="68"/>
        <v>917.62222222222226</v>
      </c>
      <c r="BA1531" s="6">
        <f>VLOOKUP(A1531, ALL_AP_DATA!$A$2:$F$3600, 6, FALSE)</f>
        <v>736</v>
      </c>
      <c r="BB1531" s="6">
        <f>VLOOKUP(A1531, projmetadata!$A$2:$D$2036, 4, FALSE)</f>
        <v>68133</v>
      </c>
      <c r="BC1531" s="6" t="e">
        <f t="array" aca="1" ref="BC1531" ca="1">_xludf.IFS(I1531&lt;&gt;0, F1531/I1531, P1531&lt;&gt;0, M1531/P1531, W1531&lt;&gt;0, T1531/W1531, AD1531&lt;&gt;0, AA1531/AD1531, AK1531&lt;&gt;0, AH1531/AK1531, AR1531&lt;&gt;0, AO1531/AR1531, TRUE, 0)</f>
        <v>#NAME?</v>
      </c>
      <c r="BE1531" s="6" t="e">
        <f t="shared" ca="1" si="79"/>
        <v>#NAME?</v>
      </c>
      <c r="BF1531" s="6" t="e">
        <f t="shared" ca="1" si="80"/>
        <v>#NAME?</v>
      </c>
      <c r="BG1531" s="6"/>
      <c r="BH1531" s="6">
        <f>VLOOKUP(A1531, ALL_AP_DATA!$A$2:$D$3600, 3, FALSE)</f>
        <v>397</v>
      </c>
      <c r="BI1531" s="6">
        <f>VLOOKUP(A1531, ALL_AP_DATA!$A$2:$E$3600, 5, FALSE)</f>
        <v>148282</v>
      </c>
      <c r="BJ1531" s="6">
        <f t="shared" si="69"/>
        <v>201.47010869565219</v>
      </c>
      <c r="BK1531" s="6">
        <f t="shared" si="81"/>
        <v>0.53940217391304346</v>
      </c>
    </row>
    <row r="1532" spans="1:63" ht="15" customHeight="1" x14ac:dyDescent="0.25">
      <c r="A1532" s="8" t="s">
        <v>1592</v>
      </c>
      <c r="B1532" s="9" t="s">
        <v>1491</v>
      </c>
      <c r="C1532" s="9">
        <v>9</v>
      </c>
      <c r="D1532" s="9">
        <v>38</v>
      </c>
      <c r="E1532" s="9">
        <v>1102</v>
      </c>
      <c r="F1532" s="9">
        <v>35931</v>
      </c>
      <c r="G1532" s="9">
        <v>6.6900000000000001E-2</v>
      </c>
      <c r="H1532" s="9">
        <v>0.33510000000000001</v>
      </c>
      <c r="I1532" s="9">
        <v>0.20799999999999999</v>
      </c>
      <c r="J1532" s="9">
        <v>6</v>
      </c>
      <c r="K1532" s="9">
        <v>70</v>
      </c>
      <c r="L1532" s="9">
        <v>2031</v>
      </c>
      <c r="M1532" s="9">
        <v>80703</v>
      </c>
      <c r="N1532" s="9">
        <v>0.1232</v>
      </c>
      <c r="O1532" s="9">
        <v>0.61750000000000005</v>
      </c>
      <c r="P1532" s="9">
        <v>0.46710000000000002</v>
      </c>
      <c r="Q1532" s="9">
        <v>47</v>
      </c>
      <c r="R1532" s="9">
        <v>266</v>
      </c>
      <c r="S1532" s="9">
        <v>3013</v>
      </c>
      <c r="T1532" s="9">
        <v>161891</v>
      </c>
      <c r="U1532" s="9">
        <v>0.46829999999999999</v>
      </c>
      <c r="V1532" s="9">
        <v>0.91610000000000003</v>
      </c>
      <c r="W1532" s="9">
        <v>0.93700000000000006</v>
      </c>
      <c r="X1532" s="9">
        <v>26</v>
      </c>
      <c r="Y1532" s="9">
        <v>130</v>
      </c>
      <c r="Z1532" s="9">
        <v>1808</v>
      </c>
      <c r="AA1532" s="9">
        <v>44904</v>
      </c>
      <c r="AB1532" s="9">
        <v>0.22889999999999999</v>
      </c>
      <c r="AC1532" s="9">
        <v>0.54969999999999997</v>
      </c>
      <c r="AD1532" s="9">
        <v>0.25990000000000002</v>
      </c>
      <c r="AE1532" s="9">
        <v>10</v>
      </c>
      <c r="AF1532" s="9">
        <v>62</v>
      </c>
      <c r="AG1532" s="9">
        <v>744</v>
      </c>
      <c r="AH1532" s="9">
        <v>18472</v>
      </c>
      <c r="AI1532" s="9">
        <v>0.10920000000000001</v>
      </c>
      <c r="AJ1532" s="9">
        <v>0.22620000000000001</v>
      </c>
      <c r="AK1532" s="9">
        <v>0.1069</v>
      </c>
      <c r="AL1532" s="9">
        <v>6</v>
      </c>
      <c r="AM1532" s="9">
        <v>171</v>
      </c>
      <c r="AN1532" s="9">
        <v>2566</v>
      </c>
      <c r="AO1532" s="9">
        <v>147473</v>
      </c>
      <c r="AP1532" s="9">
        <v>0.30109999999999998</v>
      </c>
      <c r="AQ1532" s="9">
        <v>0.7802</v>
      </c>
      <c r="AR1532" s="9">
        <v>0.85350000000000004</v>
      </c>
      <c r="AT1532" s="6">
        <f t="shared" ref="AT1532:AT1786" si="82">IF(D1532 = 0, "", F1532 / D1532)</f>
        <v>945.5526315789474</v>
      </c>
      <c r="AU1532" s="6">
        <f t="shared" ref="AU1532:AU1786" si="83">IF(K1532 = 0, "", M1532 / K1532)</f>
        <v>1152.9000000000001</v>
      </c>
      <c r="AV1532" s="6">
        <f t="shared" ref="AV1532:AV1786" si="84">IF(R1532 = 0, "", T1532 / R1532)</f>
        <v>608.61278195488717</v>
      </c>
      <c r="AW1532" s="7">
        <f t="shared" ref="AW1532:AW1786" si="85">IF(Y1532 = 0, "", AA1532 / Y1532)</f>
        <v>345.4153846153846</v>
      </c>
      <c r="AX1532" s="6">
        <f t="shared" ref="AX1532:AX1786" si="86">IF(AF1532 = 0, "", AH1532 / AF1532)</f>
        <v>297.93548387096774</v>
      </c>
      <c r="AY1532" s="6">
        <f t="shared" ref="AY1532:AY1786" si="87">IF(AM1532 = 0, "", AO1532 / AM1532)</f>
        <v>862.41520467836256</v>
      </c>
      <c r="BA1532" s="6">
        <f>VLOOKUP(A1532, ALL_AP_DATA!$A$2:$F$3600, 6, FALSE)</f>
        <v>568</v>
      </c>
      <c r="BB1532" s="6">
        <f>VLOOKUP(A1532, projmetadata!$A$2:$D$2036, 4, FALSE)</f>
        <v>45651</v>
      </c>
      <c r="BC1532" s="6" t="e">
        <f t="array" aca="1" ref="BC1532" ca="1">_xludf.IFS(I1532&lt;&gt;0, F1532/I1532, P1532&lt;&gt;0, M1532/P1532, W1532&lt;&gt;0, T1532/W1532, AD1532&lt;&gt;0, AA1532/AD1532, AK1532&lt;&gt;0, AH1532/AK1532, AR1532&lt;&gt;0, AO1532/AR1532, TRUE, 0)</f>
        <v>#NAME?</v>
      </c>
      <c r="BE1532" s="6" t="e">
        <f t="shared" ca="1" si="79"/>
        <v>#NAME?</v>
      </c>
      <c r="BF1532" s="6" t="e">
        <f t="shared" ca="1" si="80"/>
        <v>#NAME?</v>
      </c>
      <c r="BG1532" s="6"/>
      <c r="BH1532" s="6">
        <f>VLOOKUP(A1532, ALL_AP_DATA!$A$2:$D$3600, 3, FALSE)</f>
        <v>302</v>
      </c>
      <c r="BI1532" s="6">
        <f>VLOOKUP(A1532, ALL_AP_DATA!$A$2:$E$3600, 5, FALSE)</f>
        <v>172779</v>
      </c>
      <c r="BJ1532" s="6">
        <f t="shared" ref="BJ1532:BJ1786" si="88">BI1532/BA1532</f>
        <v>304.18838028169012</v>
      </c>
      <c r="BK1532" s="6">
        <f t="shared" si="81"/>
        <v>0.53169014084507038</v>
      </c>
    </row>
    <row r="1533" spans="1:63" ht="15" customHeight="1" x14ac:dyDescent="0.25">
      <c r="A1533" s="8" t="s">
        <v>1593</v>
      </c>
      <c r="B1533" s="9" t="s">
        <v>1491</v>
      </c>
      <c r="C1533" s="9">
        <v>3</v>
      </c>
      <c r="D1533" s="9">
        <v>184</v>
      </c>
      <c r="E1533" s="9">
        <v>117</v>
      </c>
      <c r="F1533" s="9">
        <v>4270</v>
      </c>
      <c r="G1533" s="9">
        <v>0.45100000000000001</v>
      </c>
      <c r="H1533" s="9">
        <v>0.44319999999999998</v>
      </c>
      <c r="I1533" s="9">
        <v>4.6100000000000002E-2</v>
      </c>
      <c r="J1533" s="8"/>
      <c r="K1533" s="8"/>
      <c r="L1533" s="8"/>
      <c r="M1533" s="8"/>
      <c r="N1533" s="8"/>
      <c r="O1533" s="8"/>
      <c r="P1533" s="8"/>
      <c r="Q1533" s="9">
        <v>10</v>
      </c>
      <c r="R1533" s="9">
        <v>32</v>
      </c>
      <c r="S1533" s="9">
        <v>87</v>
      </c>
      <c r="T1533" s="9">
        <v>4163</v>
      </c>
      <c r="U1533" s="9">
        <v>7.8399999999999997E-2</v>
      </c>
      <c r="V1533" s="9">
        <v>0.32950000000000002</v>
      </c>
      <c r="W1533" s="9">
        <v>4.4999999999999998E-2</v>
      </c>
      <c r="X1533" s="9">
        <v>20</v>
      </c>
      <c r="Y1533" s="9">
        <v>243</v>
      </c>
      <c r="Z1533" s="9">
        <v>149</v>
      </c>
      <c r="AA1533" s="9">
        <v>6183</v>
      </c>
      <c r="AB1533" s="9">
        <v>0.59560000000000002</v>
      </c>
      <c r="AC1533" s="9">
        <v>0.56440000000000001</v>
      </c>
      <c r="AD1533" s="9">
        <v>6.6799999999999998E-2</v>
      </c>
      <c r="AE1533" s="9">
        <v>13</v>
      </c>
      <c r="AF1533" s="9">
        <v>128</v>
      </c>
      <c r="AG1533" s="9">
        <v>103</v>
      </c>
      <c r="AH1533" s="9">
        <v>3598</v>
      </c>
      <c r="AI1533" s="9">
        <v>0.31369999999999998</v>
      </c>
      <c r="AJ1533" s="9">
        <v>0.39019999999999999</v>
      </c>
      <c r="AK1533" s="9">
        <v>3.8899999999999997E-2</v>
      </c>
      <c r="AL1533" s="8"/>
      <c r="AM1533" s="8"/>
      <c r="AN1533" s="8"/>
      <c r="AO1533" s="8"/>
      <c r="AP1533" s="8"/>
      <c r="AQ1533" s="8"/>
      <c r="AR1533" s="8"/>
      <c r="AT1533" s="6">
        <f t="shared" si="82"/>
        <v>23.206521739130434</v>
      </c>
      <c r="AU1533" s="6" t="str">
        <f t="shared" si="83"/>
        <v/>
      </c>
      <c r="AV1533" s="6">
        <f t="shared" si="84"/>
        <v>130.09375</v>
      </c>
      <c r="AW1533" s="7">
        <f t="shared" si="85"/>
        <v>25.444444444444443</v>
      </c>
      <c r="AX1533" s="6">
        <f t="shared" si="86"/>
        <v>28.109375</v>
      </c>
      <c r="AY1533" s="6" t="str">
        <f t="shared" si="87"/>
        <v/>
      </c>
      <c r="BA1533" s="6">
        <f>VLOOKUP(A1533, ALL_AP_DATA!$A$2:$F$3600, 6, FALSE)</f>
        <v>408</v>
      </c>
      <c r="BB1533" s="6">
        <f>VLOOKUP(A1533, projmetadata!$A$2:$D$2036, 4, FALSE)</f>
        <v>88020</v>
      </c>
      <c r="BC1533" s="6" t="e">
        <f t="array" aca="1" ref="BC1533" ca="1">_xludf.IFS(I1533&lt;&gt;0, F1533/I1533, P1533&lt;&gt;0, M1533/P1533, W1533&lt;&gt;0, T1533/W1533, AD1533&lt;&gt;0, AA1533/AD1533, AK1533&lt;&gt;0, AH1533/AK1533, AR1533&lt;&gt;0, AO1533/AR1533, TRUE, 0)</f>
        <v>#NAME?</v>
      </c>
      <c r="BE1533" s="6" t="e">
        <f t="shared" ca="1" si="79"/>
        <v>#NAME?</v>
      </c>
      <c r="BF1533" s="6" t="e">
        <f t="shared" ca="1" si="80"/>
        <v>#NAME?</v>
      </c>
      <c r="BG1533" s="6"/>
      <c r="BH1533" s="6">
        <f>VLOOKUP(A1533, ALL_AP_DATA!$A$2:$D$3600, 3, FALSE)</f>
        <v>107</v>
      </c>
      <c r="BI1533" s="6">
        <f>VLOOKUP(A1533, ALL_AP_DATA!$A$2:$E$3600, 5, FALSE)</f>
        <v>92577</v>
      </c>
      <c r="BJ1533" s="6">
        <f t="shared" si="88"/>
        <v>226.90441176470588</v>
      </c>
      <c r="BK1533" s="6">
        <f t="shared" si="81"/>
        <v>0.26225490196078433</v>
      </c>
    </row>
    <row r="1534" spans="1:63" ht="15" customHeight="1" x14ac:dyDescent="0.25">
      <c r="A1534" s="8" t="s">
        <v>1594</v>
      </c>
      <c r="B1534" s="9" t="s">
        <v>1491</v>
      </c>
      <c r="C1534" s="9">
        <v>4</v>
      </c>
      <c r="D1534" s="9">
        <v>18</v>
      </c>
      <c r="E1534" s="9">
        <v>99</v>
      </c>
      <c r="F1534" s="9">
        <v>3105</v>
      </c>
      <c r="G1534" s="9">
        <v>6.8199999999999997E-2</v>
      </c>
      <c r="H1534" s="9">
        <v>0.15540000000000001</v>
      </c>
      <c r="I1534" s="9">
        <v>0.12590000000000001</v>
      </c>
      <c r="J1534" s="9">
        <v>1</v>
      </c>
      <c r="K1534" s="9">
        <v>9</v>
      </c>
      <c r="L1534" s="9">
        <v>112</v>
      </c>
      <c r="M1534" s="9">
        <v>2445</v>
      </c>
      <c r="N1534" s="9">
        <v>3.4099999999999998E-2</v>
      </c>
      <c r="O1534" s="9">
        <v>0.17580000000000001</v>
      </c>
      <c r="P1534" s="9">
        <v>9.9199999999999997E-2</v>
      </c>
      <c r="Q1534" s="9">
        <v>9</v>
      </c>
      <c r="R1534" s="9">
        <v>67</v>
      </c>
      <c r="S1534" s="9">
        <v>502</v>
      </c>
      <c r="T1534" s="9">
        <v>16349</v>
      </c>
      <c r="U1534" s="9">
        <v>0.25380000000000003</v>
      </c>
      <c r="V1534" s="9">
        <v>0.78810000000000002</v>
      </c>
      <c r="W1534" s="9">
        <v>0.66300000000000003</v>
      </c>
      <c r="X1534" s="9">
        <v>6</v>
      </c>
      <c r="Y1534" s="9">
        <v>212</v>
      </c>
      <c r="Z1534" s="9">
        <v>566</v>
      </c>
      <c r="AA1534" s="9">
        <v>18739</v>
      </c>
      <c r="AB1534" s="9">
        <v>0.80300000000000005</v>
      </c>
      <c r="AC1534" s="9">
        <v>0.88849999999999996</v>
      </c>
      <c r="AD1534" s="9">
        <v>0.76</v>
      </c>
      <c r="AE1534" s="9">
        <v>4</v>
      </c>
      <c r="AF1534" s="9">
        <v>28</v>
      </c>
      <c r="AG1534" s="9">
        <v>102</v>
      </c>
      <c r="AH1534" s="9">
        <v>2237</v>
      </c>
      <c r="AI1534" s="9">
        <v>0.1061</v>
      </c>
      <c r="AJ1534" s="9">
        <v>0.16009999999999999</v>
      </c>
      <c r="AK1534" s="9">
        <v>9.0700000000000003E-2</v>
      </c>
      <c r="AL1534" s="8"/>
      <c r="AM1534" s="8"/>
      <c r="AN1534" s="8"/>
      <c r="AO1534" s="8"/>
      <c r="AP1534" s="8"/>
      <c r="AQ1534" s="8"/>
      <c r="AR1534" s="8"/>
      <c r="AT1534" s="6">
        <f t="shared" si="82"/>
        <v>172.5</v>
      </c>
      <c r="AU1534" s="6">
        <f t="shared" si="83"/>
        <v>271.66666666666669</v>
      </c>
      <c r="AV1534" s="6">
        <f t="shared" si="84"/>
        <v>244.01492537313433</v>
      </c>
      <c r="AW1534" s="7">
        <f t="shared" si="85"/>
        <v>88.39150943396227</v>
      </c>
      <c r="AX1534" s="6">
        <f t="shared" si="86"/>
        <v>79.892857142857139</v>
      </c>
      <c r="AY1534" s="6" t="str">
        <f t="shared" si="87"/>
        <v/>
      </c>
      <c r="BA1534" s="6">
        <f>VLOOKUP(A1534, ALL_AP_DATA!$A$2:$F$3600, 6, FALSE)</f>
        <v>264</v>
      </c>
      <c r="BB1534" s="6">
        <f>VLOOKUP(A1534, projmetadata!$A$2:$D$2036, 4, FALSE)</f>
        <v>34427</v>
      </c>
      <c r="BC1534" s="6" t="e">
        <f t="array" aca="1" ref="BC1534" ca="1">_xludf.IFS(I1534&lt;&gt;0, F1534/I1534, P1534&lt;&gt;0, M1534/P1534, W1534&lt;&gt;0, T1534/W1534, AD1534&lt;&gt;0, AA1534/AD1534, AK1534&lt;&gt;0, AH1534/AK1534, AR1534&lt;&gt;0, AO1534/AR1534, TRUE, 0)</f>
        <v>#NAME?</v>
      </c>
      <c r="BE1534" s="6" t="e">
        <f t="shared" ca="1" si="79"/>
        <v>#NAME?</v>
      </c>
      <c r="BF1534" s="6" t="e">
        <f t="shared" ca="1" si="80"/>
        <v>#NAME?</v>
      </c>
      <c r="BG1534" s="6"/>
      <c r="BH1534" s="6">
        <f>VLOOKUP(A1534, ALL_AP_DATA!$A$2:$D$3600, 3, FALSE)</f>
        <v>226</v>
      </c>
      <c r="BI1534" s="6">
        <f>VLOOKUP(A1534, ALL_AP_DATA!$A$2:$E$3600, 5, FALSE)</f>
        <v>24658</v>
      </c>
      <c r="BJ1534" s="6">
        <f t="shared" si="88"/>
        <v>93.401515151515156</v>
      </c>
      <c r="BK1534" s="6">
        <f t="shared" si="81"/>
        <v>0.85606060606060608</v>
      </c>
    </row>
    <row r="1535" spans="1:63" ht="15" customHeight="1" x14ac:dyDescent="0.25">
      <c r="A1535" s="8" t="s">
        <v>1595</v>
      </c>
      <c r="B1535" s="9" t="s">
        <v>1491</v>
      </c>
      <c r="C1535" s="9">
        <v>11</v>
      </c>
      <c r="D1535" s="9">
        <v>37</v>
      </c>
      <c r="E1535" s="9">
        <v>61</v>
      </c>
      <c r="F1535" s="9">
        <v>2772</v>
      </c>
      <c r="G1535" s="9">
        <v>0.1341</v>
      </c>
      <c r="H1535" s="9">
        <v>0.27350000000000002</v>
      </c>
      <c r="I1535" s="9">
        <v>0.12870000000000001</v>
      </c>
      <c r="J1535" s="8"/>
      <c r="K1535" s="8"/>
      <c r="L1535" s="8"/>
      <c r="M1535" s="8"/>
      <c r="N1535" s="8"/>
      <c r="O1535" s="8"/>
      <c r="P1535" s="8"/>
      <c r="Q1535" s="9">
        <v>13</v>
      </c>
      <c r="R1535" s="9">
        <v>62</v>
      </c>
      <c r="S1535" s="9">
        <v>182</v>
      </c>
      <c r="T1535" s="9">
        <v>9780</v>
      </c>
      <c r="U1535" s="9">
        <v>0.22459999999999999</v>
      </c>
      <c r="V1535" s="9">
        <v>0.81610000000000005</v>
      </c>
      <c r="W1535" s="9">
        <v>0.45400000000000001</v>
      </c>
      <c r="X1535" s="9">
        <v>10</v>
      </c>
      <c r="Y1535" s="9">
        <v>104</v>
      </c>
      <c r="Z1535" s="9">
        <v>132</v>
      </c>
      <c r="AA1535" s="9">
        <v>8903</v>
      </c>
      <c r="AB1535" s="9">
        <v>0.37680000000000002</v>
      </c>
      <c r="AC1535" s="9">
        <v>0.59189999999999998</v>
      </c>
      <c r="AD1535" s="9">
        <v>0.4133</v>
      </c>
      <c r="AE1535" s="9">
        <v>10</v>
      </c>
      <c r="AF1535" s="9">
        <v>72</v>
      </c>
      <c r="AG1535" s="9">
        <v>119</v>
      </c>
      <c r="AH1535" s="9">
        <v>7717</v>
      </c>
      <c r="AI1535" s="9">
        <v>0.26090000000000002</v>
      </c>
      <c r="AJ1535" s="9">
        <v>0.53359999999999996</v>
      </c>
      <c r="AK1535" s="9">
        <v>0.35830000000000001</v>
      </c>
      <c r="AL1535" s="8"/>
      <c r="AM1535" s="8"/>
      <c r="AN1535" s="8"/>
      <c r="AO1535" s="8"/>
      <c r="AP1535" s="8"/>
      <c r="AQ1535" s="8"/>
      <c r="AR1535" s="8"/>
      <c r="AT1535" s="6">
        <f t="shared" si="82"/>
        <v>74.918918918918919</v>
      </c>
      <c r="AU1535" s="6" t="str">
        <f t="shared" si="83"/>
        <v/>
      </c>
      <c r="AV1535" s="6">
        <f t="shared" si="84"/>
        <v>157.74193548387098</v>
      </c>
      <c r="AW1535" s="7">
        <f t="shared" si="85"/>
        <v>85.605769230769226</v>
      </c>
      <c r="AX1535" s="6">
        <f t="shared" si="86"/>
        <v>107.18055555555556</v>
      </c>
      <c r="AY1535" s="6" t="str">
        <f t="shared" si="87"/>
        <v/>
      </c>
      <c r="BA1535" s="6">
        <f>VLOOKUP(A1535, ALL_AP_DATA!$A$2:$F$3600, 6, FALSE)</f>
        <v>276</v>
      </c>
      <c r="BB1535" s="6">
        <f>VLOOKUP(A1535, projmetadata!$A$2:$D$2036, 4, FALSE)</f>
        <v>29653</v>
      </c>
      <c r="BC1535" s="6" t="e">
        <f t="array" aca="1" ref="BC1535" ca="1">_xludf.IFS(I1535&lt;&gt;0, F1535/I1535, P1535&lt;&gt;0, M1535/P1535, W1535&lt;&gt;0, T1535/W1535, AD1535&lt;&gt;0, AA1535/AD1535, AK1535&lt;&gt;0, AH1535/AK1535, AR1535&lt;&gt;0, AO1535/AR1535, TRUE, 0)</f>
        <v>#NAME?</v>
      </c>
      <c r="BE1535" s="6" t="e">
        <f t="shared" ca="1" si="79"/>
        <v>#NAME?</v>
      </c>
      <c r="BF1535" s="6" t="e">
        <f t="shared" ca="1" si="80"/>
        <v>#NAME?</v>
      </c>
      <c r="BG1535" s="6"/>
      <c r="BH1535" s="6">
        <f>VLOOKUP(A1535, ALL_AP_DATA!$A$2:$D$3600, 3, FALSE)</f>
        <v>91</v>
      </c>
      <c r="BI1535" s="6">
        <f>VLOOKUP(A1535, ALL_AP_DATA!$A$2:$E$3600, 5, FALSE)</f>
        <v>21540</v>
      </c>
      <c r="BJ1535" s="6">
        <f t="shared" si="88"/>
        <v>78.043478260869563</v>
      </c>
      <c r="BK1535" s="6">
        <f t="shared" si="81"/>
        <v>0.32971014492753625</v>
      </c>
    </row>
    <row r="1536" spans="1:63" ht="15" customHeight="1" x14ac:dyDescent="0.25">
      <c r="A1536" s="8" t="s">
        <v>1596</v>
      </c>
      <c r="B1536" s="9" t="s">
        <v>1491</v>
      </c>
      <c r="C1536" s="9">
        <v>10</v>
      </c>
      <c r="D1536" s="9">
        <v>109</v>
      </c>
      <c r="E1536" s="9">
        <v>13</v>
      </c>
      <c r="F1536" s="9">
        <v>176</v>
      </c>
      <c r="G1536" s="9">
        <v>0.31409999999999999</v>
      </c>
      <c r="H1536" s="9">
        <v>0.61899999999999999</v>
      </c>
      <c r="I1536" s="9">
        <v>0.73029999999999995</v>
      </c>
      <c r="J1536" s="8"/>
      <c r="K1536" s="8"/>
      <c r="L1536" s="8"/>
      <c r="M1536" s="8"/>
      <c r="N1536" s="8"/>
      <c r="O1536" s="8"/>
      <c r="P1536" s="8"/>
      <c r="Q1536" s="8"/>
      <c r="R1536" s="8"/>
      <c r="S1536" s="8"/>
      <c r="T1536" s="8"/>
      <c r="U1536" s="8"/>
      <c r="V1536" s="8"/>
      <c r="W1536" s="8"/>
      <c r="X1536" s="9">
        <v>14</v>
      </c>
      <c r="Y1536" s="9">
        <v>115</v>
      </c>
      <c r="Z1536" s="9">
        <v>13</v>
      </c>
      <c r="AA1536" s="9">
        <v>88</v>
      </c>
      <c r="AB1536" s="9">
        <v>0.33139999999999997</v>
      </c>
      <c r="AC1536" s="9">
        <v>0.61899999999999999</v>
      </c>
      <c r="AD1536" s="9">
        <v>0.36509999999999998</v>
      </c>
      <c r="AE1536" s="9">
        <v>5</v>
      </c>
      <c r="AF1536" s="9">
        <v>15</v>
      </c>
      <c r="AG1536" s="9">
        <v>1</v>
      </c>
      <c r="AH1536" s="9">
        <v>2</v>
      </c>
      <c r="AI1536" s="9">
        <v>4.3200000000000002E-2</v>
      </c>
      <c r="AJ1536" s="9">
        <v>4.7600000000000003E-2</v>
      </c>
      <c r="AK1536" s="9">
        <v>8.3000000000000001E-3</v>
      </c>
      <c r="AL1536" s="8"/>
      <c r="AM1536" s="8"/>
      <c r="AN1536" s="8"/>
      <c r="AO1536" s="8"/>
      <c r="AP1536" s="8"/>
      <c r="AQ1536" s="8"/>
      <c r="AR1536" s="8"/>
      <c r="AT1536" s="6">
        <f t="shared" si="82"/>
        <v>1.6146788990825689</v>
      </c>
      <c r="AU1536" s="6" t="str">
        <f t="shared" si="83"/>
        <v/>
      </c>
      <c r="AV1536" s="6" t="str">
        <f t="shared" si="84"/>
        <v/>
      </c>
      <c r="AW1536" s="7">
        <f t="shared" si="85"/>
        <v>0.76521739130434785</v>
      </c>
      <c r="AX1536" s="6">
        <f t="shared" si="86"/>
        <v>0.13333333333333333</v>
      </c>
      <c r="AY1536" s="6" t="str">
        <f t="shared" si="87"/>
        <v/>
      </c>
      <c r="BA1536" s="6">
        <f>VLOOKUP(A1536, ALL_AP_DATA!$A$2:$F$3600, 6, FALSE)</f>
        <v>347</v>
      </c>
      <c r="BB1536" s="6">
        <f>VLOOKUP(A1536, projmetadata!$A$2:$D$2036, 4, FALSE)</f>
        <v>48724</v>
      </c>
      <c r="BC1536" s="6" t="e">
        <f t="array" aca="1" ref="BC1536" ca="1">_xludf.IFS(I1536&lt;&gt;0, F1536/I1536, P1536&lt;&gt;0, M1536/P1536, W1536&lt;&gt;0, T1536/W1536, AD1536&lt;&gt;0, AA1536/AD1536, AK1536&lt;&gt;0, AH1536/AK1536, AR1536&lt;&gt;0, AO1536/AR1536, TRUE, 0)</f>
        <v>#NAME?</v>
      </c>
      <c r="BE1536" s="6" t="e">
        <f t="shared" ca="1" si="79"/>
        <v>#NAME?</v>
      </c>
      <c r="BF1536" s="6" t="e">
        <f t="shared" ca="1" si="80"/>
        <v>#NAME?</v>
      </c>
      <c r="BG1536" s="6"/>
      <c r="BH1536" s="6">
        <f>VLOOKUP(A1536, ALL_AP_DATA!$A$2:$D$3600, 3, FALSE)</f>
        <v>100</v>
      </c>
      <c r="BI1536" s="6">
        <f>VLOOKUP(A1536, ALL_AP_DATA!$A$2:$E$3600, 5, FALSE)</f>
        <v>241</v>
      </c>
      <c r="BJ1536" s="6">
        <f t="shared" si="88"/>
        <v>0.6945244956772334</v>
      </c>
      <c r="BK1536" s="6">
        <f t="shared" si="81"/>
        <v>0.28818443804034583</v>
      </c>
    </row>
    <row r="1537" spans="1:63" ht="15" customHeight="1" x14ac:dyDescent="0.25">
      <c r="A1537" s="8" t="s">
        <v>1597</v>
      </c>
      <c r="B1537" s="9" t="s">
        <v>1491</v>
      </c>
      <c r="C1537" s="9">
        <v>2</v>
      </c>
      <c r="D1537" s="9">
        <v>24</v>
      </c>
      <c r="E1537" s="9">
        <v>92</v>
      </c>
      <c r="F1537" s="9">
        <v>1296</v>
      </c>
      <c r="G1537" s="9">
        <v>8.8900000000000007E-2</v>
      </c>
      <c r="H1537" s="9">
        <v>0.28839999999999999</v>
      </c>
      <c r="I1537" s="9">
        <v>3.5000000000000003E-2</v>
      </c>
      <c r="J1537" s="8"/>
      <c r="K1537" s="8"/>
      <c r="L1537" s="8"/>
      <c r="M1537" s="8"/>
      <c r="N1537" s="8"/>
      <c r="O1537" s="8"/>
      <c r="P1537" s="8"/>
      <c r="Q1537" s="9">
        <v>16</v>
      </c>
      <c r="R1537" s="9">
        <v>69</v>
      </c>
      <c r="S1537" s="9">
        <v>244</v>
      </c>
      <c r="T1537" s="9">
        <v>28946</v>
      </c>
      <c r="U1537" s="9">
        <v>0.25559999999999999</v>
      </c>
      <c r="V1537" s="9">
        <v>0.76490000000000002</v>
      </c>
      <c r="W1537" s="9">
        <v>0.78100000000000003</v>
      </c>
      <c r="X1537" s="9">
        <v>4</v>
      </c>
      <c r="Y1537" s="9">
        <v>57</v>
      </c>
      <c r="Z1537" s="9">
        <v>110</v>
      </c>
      <c r="AA1537" s="9">
        <v>1663</v>
      </c>
      <c r="AB1537" s="9">
        <v>0.21110000000000001</v>
      </c>
      <c r="AC1537" s="9">
        <v>0.3448</v>
      </c>
      <c r="AD1537" s="9">
        <v>4.4900000000000002E-2</v>
      </c>
      <c r="AE1537" s="9">
        <v>2</v>
      </c>
      <c r="AF1537" s="9">
        <v>9</v>
      </c>
      <c r="AG1537" s="9">
        <v>8</v>
      </c>
      <c r="AH1537" s="9">
        <v>40</v>
      </c>
      <c r="AI1537" s="9">
        <v>3.3300000000000003E-2</v>
      </c>
      <c r="AJ1537" s="9">
        <v>2.5100000000000001E-2</v>
      </c>
      <c r="AK1537" s="9">
        <v>1.1000000000000001E-3</v>
      </c>
      <c r="AL1537" s="8"/>
      <c r="AM1537" s="8"/>
      <c r="AN1537" s="8"/>
      <c r="AO1537" s="8"/>
      <c r="AP1537" s="8"/>
      <c r="AQ1537" s="8"/>
      <c r="AR1537" s="8"/>
      <c r="AT1537" s="6">
        <f t="shared" si="82"/>
        <v>54</v>
      </c>
      <c r="AU1537" s="6" t="str">
        <f t="shared" si="83"/>
        <v/>
      </c>
      <c r="AV1537" s="6">
        <f t="shared" si="84"/>
        <v>419.50724637681162</v>
      </c>
      <c r="AW1537" s="7">
        <f t="shared" si="85"/>
        <v>29.17543859649123</v>
      </c>
      <c r="AX1537" s="6">
        <f t="shared" si="86"/>
        <v>4.4444444444444446</v>
      </c>
      <c r="AY1537" s="6" t="str">
        <f t="shared" si="87"/>
        <v/>
      </c>
      <c r="BA1537" s="6">
        <f>VLOOKUP(A1537, ALL_AP_DATA!$A$2:$F$3600, 6, FALSE)</f>
        <v>270</v>
      </c>
      <c r="BB1537" s="6">
        <f>VLOOKUP(A1537, projmetadata!$A$2:$D$2036, 4, FALSE)</f>
        <v>13367</v>
      </c>
      <c r="BC1537" s="6" t="e">
        <f t="array" aca="1" ref="BC1537" ca="1">_xludf.IFS(I1537&lt;&gt;0, F1537/I1537, P1537&lt;&gt;0, M1537/P1537, W1537&lt;&gt;0, T1537/W1537, AD1537&lt;&gt;0, AA1537/AD1537, AK1537&lt;&gt;0, AH1537/AK1537, AR1537&lt;&gt;0, AO1537/AR1537, TRUE, 0)</f>
        <v>#NAME?</v>
      </c>
      <c r="BE1537" s="6" t="e">
        <f t="shared" ca="1" si="79"/>
        <v>#NAME?</v>
      </c>
      <c r="BF1537" s="6" t="e">
        <f t="shared" ca="1" si="80"/>
        <v>#NAME?</v>
      </c>
      <c r="BG1537" s="6"/>
      <c r="BH1537" s="6">
        <f>VLOOKUP(A1537, ALL_AP_DATA!$A$2:$D$3600, 3, FALSE)</f>
        <v>76</v>
      </c>
      <c r="BI1537" s="6">
        <f>VLOOKUP(A1537, ALL_AP_DATA!$A$2:$E$3600, 5, FALSE)</f>
        <v>37065</v>
      </c>
      <c r="BJ1537" s="6">
        <f t="shared" si="88"/>
        <v>137.27777777777777</v>
      </c>
      <c r="BK1537" s="6">
        <f t="shared" si="81"/>
        <v>0.2814814814814815</v>
      </c>
    </row>
    <row r="1538" spans="1:63" ht="15" customHeight="1" x14ac:dyDescent="0.25">
      <c r="A1538" s="8" t="s">
        <v>1598</v>
      </c>
      <c r="B1538" s="9" t="s">
        <v>1491</v>
      </c>
      <c r="C1538" s="9">
        <v>18</v>
      </c>
      <c r="D1538" s="9">
        <v>47</v>
      </c>
      <c r="E1538" s="9">
        <v>34</v>
      </c>
      <c r="F1538" s="9">
        <v>2834</v>
      </c>
      <c r="G1538" s="9">
        <v>6.3600000000000004E-2</v>
      </c>
      <c r="H1538" s="9">
        <v>0.2152</v>
      </c>
      <c r="I1538" s="9">
        <v>8.3299999999999999E-2</v>
      </c>
      <c r="J1538" s="8"/>
      <c r="K1538" s="8"/>
      <c r="L1538" s="8"/>
      <c r="M1538" s="8"/>
      <c r="N1538" s="8"/>
      <c r="O1538" s="8"/>
      <c r="P1538" s="8"/>
      <c r="Q1538" s="9">
        <v>29</v>
      </c>
      <c r="R1538" s="9">
        <v>122</v>
      </c>
      <c r="S1538" s="9">
        <v>124</v>
      </c>
      <c r="T1538" s="9">
        <v>18144</v>
      </c>
      <c r="U1538" s="9">
        <v>0.1651</v>
      </c>
      <c r="V1538" s="9">
        <v>0.78480000000000005</v>
      </c>
      <c r="W1538" s="9">
        <v>0.53339999999999999</v>
      </c>
      <c r="X1538" s="9">
        <v>37</v>
      </c>
      <c r="Y1538" s="9">
        <v>169</v>
      </c>
      <c r="Z1538" s="9">
        <v>71</v>
      </c>
      <c r="AA1538" s="9">
        <v>8494</v>
      </c>
      <c r="AB1538" s="9">
        <v>0.22869999999999999</v>
      </c>
      <c r="AC1538" s="9">
        <v>0.44940000000000002</v>
      </c>
      <c r="AD1538" s="9">
        <v>0.24970000000000001</v>
      </c>
      <c r="AE1538" s="9">
        <v>3</v>
      </c>
      <c r="AF1538" s="9">
        <v>16</v>
      </c>
      <c r="AG1538" s="9">
        <v>41</v>
      </c>
      <c r="AH1538" s="9">
        <v>1814</v>
      </c>
      <c r="AI1538" s="9">
        <v>2.1700000000000001E-2</v>
      </c>
      <c r="AJ1538" s="9">
        <v>0.25950000000000001</v>
      </c>
      <c r="AK1538" s="9">
        <v>5.33E-2</v>
      </c>
      <c r="AL1538" s="8"/>
      <c r="AM1538" s="8"/>
      <c r="AN1538" s="8"/>
      <c r="AO1538" s="8"/>
      <c r="AP1538" s="8"/>
      <c r="AQ1538" s="8"/>
      <c r="AR1538" s="8"/>
      <c r="AT1538" s="6">
        <f t="shared" si="82"/>
        <v>60.297872340425535</v>
      </c>
      <c r="AU1538" s="6" t="str">
        <f t="shared" si="83"/>
        <v/>
      </c>
      <c r="AV1538" s="6">
        <f t="shared" si="84"/>
        <v>148.72131147540983</v>
      </c>
      <c r="AW1538" s="7">
        <f t="shared" si="85"/>
        <v>50.260355029585796</v>
      </c>
      <c r="AX1538" s="6">
        <f t="shared" si="86"/>
        <v>113.375</v>
      </c>
      <c r="AY1538" s="6" t="str">
        <f t="shared" si="87"/>
        <v/>
      </c>
      <c r="BA1538" s="6">
        <f>VLOOKUP(A1538, ALL_AP_DATA!$A$2:$F$3600, 6, FALSE)</f>
        <v>739</v>
      </c>
      <c r="BB1538" s="6">
        <f>VLOOKUP(A1538, projmetadata!$A$2:$D$2036, 4, FALSE)</f>
        <v>66115</v>
      </c>
      <c r="BC1538" s="6" t="e">
        <f t="array" aca="1" ref="BC1538" ca="1">_xludf.IFS(I1538&lt;&gt;0, F1538/I1538, P1538&lt;&gt;0, M1538/P1538, W1538&lt;&gt;0, T1538/W1538, AD1538&lt;&gt;0, AA1538/AD1538, AK1538&lt;&gt;0, AH1538/AK1538, AR1538&lt;&gt;0, AO1538/AR1538, TRUE, 0)</f>
        <v>#NAME?</v>
      </c>
      <c r="BE1538" s="6" t="e">
        <f t="shared" ca="1" si="79"/>
        <v>#NAME?</v>
      </c>
      <c r="BF1538" s="6" t="e">
        <f t="shared" ca="1" si="80"/>
        <v>#NAME?</v>
      </c>
      <c r="BG1538" s="6"/>
      <c r="BH1538" s="6">
        <f>VLOOKUP(A1538, ALL_AP_DATA!$A$2:$D$3600, 3, FALSE)</f>
        <v>271</v>
      </c>
      <c r="BI1538" s="6">
        <f>VLOOKUP(A1538, ALL_AP_DATA!$A$2:$E$3600, 5, FALSE)</f>
        <v>34017</v>
      </c>
      <c r="BJ1538" s="6">
        <f t="shared" si="88"/>
        <v>46.031123139377534</v>
      </c>
      <c r="BK1538" s="6">
        <f t="shared" si="81"/>
        <v>0.36671177266576455</v>
      </c>
    </row>
    <row r="1539" spans="1:63" ht="15" customHeight="1" x14ac:dyDescent="0.25">
      <c r="A1539" s="8" t="s">
        <v>1599</v>
      </c>
      <c r="B1539" s="9" t="s">
        <v>1491</v>
      </c>
      <c r="C1539" s="9">
        <v>5</v>
      </c>
      <c r="D1539" s="9">
        <v>16</v>
      </c>
      <c r="E1539" s="9">
        <v>68</v>
      </c>
      <c r="F1539" s="9">
        <v>881</v>
      </c>
      <c r="G1539" s="9">
        <v>0.1081</v>
      </c>
      <c r="H1539" s="9">
        <v>0.2586</v>
      </c>
      <c r="I1539" s="9">
        <v>5.5300000000000002E-2</v>
      </c>
      <c r="J1539" s="8"/>
      <c r="K1539" s="8"/>
      <c r="L1539" s="8"/>
      <c r="M1539" s="8"/>
      <c r="N1539" s="8"/>
      <c r="O1539" s="8"/>
      <c r="P1539" s="8"/>
      <c r="Q1539" s="9">
        <v>6</v>
      </c>
      <c r="R1539" s="9">
        <v>21</v>
      </c>
      <c r="S1539" s="9">
        <v>130</v>
      </c>
      <c r="T1539" s="9">
        <v>3762</v>
      </c>
      <c r="U1539" s="9">
        <v>0.1419</v>
      </c>
      <c r="V1539" s="9">
        <v>0.49430000000000002</v>
      </c>
      <c r="W1539" s="9">
        <v>0.2361</v>
      </c>
      <c r="X1539" s="9">
        <v>3</v>
      </c>
      <c r="Y1539" s="9">
        <v>49</v>
      </c>
      <c r="Z1539" s="9">
        <v>129</v>
      </c>
      <c r="AA1539" s="9">
        <v>2745</v>
      </c>
      <c r="AB1539" s="9">
        <v>0.33110000000000001</v>
      </c>
      <c r="AC1539" s="9">
        <v>0.49049999999999999</v>
      </c>
      <c r="AD1539" s="9">
        <v>0.17230000000000001</v>
      </c>
      <c r="AE1539" s="9">
        <v>1</v>
      </c>
      <c r="AF1539" s="9">
        <v>2</v>
      </c>
      <c r="AG1539" s="9">
        <v>3</v>
      </c>
      <c r="AH1539" s="9">
        <v>30</v>
      </c>
      <c r="AI1539" s="9">
        <v>1.35E-2</v>
      </c>
      <c r="AJ1539" s="9">
        <v>1.14E-2</v>
      </c>
      <c r="AK1539" s="9">
        <v>1.9E-3</v>
      </c>
      <c r="AL1539" s="8"/>
      <c r="AM1539" s="8"/>
      <c r="AN1539" s="8"/>
      <c r="AO1539" s="8"/>
      <c r="AP1539" s="8"/>
      <c r="AQ1539" s="8"/>
      <c r="AR1539" s="8"/>
      <c r="AT1539" s="6">
        <f t="shared" si="82"/>
        <v>55.0625</v>
      </c>
      <c r="AU1539" s="6" t="str">
        <f t="shared" si="83"/>
        <v/>
      </c>
      <c r="AV1539" s="6">
        <f t="shared" si="84"/>
        <v>179.14285714285714</v>
      </c>
      <c r="AW1539" s="7">
        <f t="shared" si="85"/>
        <v>56.020408163265309</v>
      </c>
      <c r="AX1539" s="6">
        <f t="shared" si="86"/>
        <v>15</v>
      </c>
      <c r="AY1539" s="6" t="str">
        <f t="shared" si="87"/>
        <v/>
      </c>
      <c r="BA1539" s="6">
        <f>VLOOKUP(A1539, ALL_AP_DATA!$A$2:$F$3600, 6, FALSE)</f>
        <v>148</v>
      </c>
      <c r="BB1539" s="6">
        <f>VLOOKUP(A1539, projmetadata!$A$2:$D$2036, 4, FALSE)</f>
        <v>18855</v>
      </c>
      <c r="BC1539" s="6" t="e">
        <f t="array" aca="1" ref="BC1539" ca="1">_xludf.IFS(I1539&lt;&gt;0, F1539/I1539, P1539&lt;&gt;0, M1539/P1539, W1539&lt;&gt;0, T1539/W1539, AD1539&lt;&gt;0, AA1539/AD1539, AK1539&lt;&gt;0, AH1539/AK1539, AR1539&lt;&gt;0, AO1539/AR1539, TRUE, 0)</f>
        <v>#NAME?</v>
      </c>
      <c r="BE1539" s="6" t="e">
        <f t="shared" ca="1" si="79"/>
        <v>#NAME?</v>
      </c>
      <c r="BF1539" s="6" t="e">
        <f t="shared" ca="1" si="80"/>
        <v>#NAME?</v>
      </c>
      <c r="BG1539" s="6"/>
      <c r="BH1539" s="6">
        <f>VLOOKUP(A1539, ALL_AP_DATA!$A$2:$D$3600, 3, FALSE)</f>
        <v>32</v>
      </c>
      <c r="BI1539" s="6">
        <f>VLOOKUP(A1539, ALL_AP_DATA!$A$2:$E$3600, 5, FALSE)</f>
        <v>15933</v>
      </c>
      <c r="BJ1539" s="6">
        <f t="shared" si="88"/>
        <v>107.6554054054054</v>
      </c>
      <c r="BK1539" s="6">
        <f t="shared" si="81"/>
        <v>0.21621621621621623</v>
      </c>
    </row>
    <row r="1540" spans="1:63" ht="15" customHeight="1" x14ac:dyDescent="0.25">
      <c r="A1540" s="8" t="s">
        <v>1600</v>
      </c>
      <c r="B1540" s="9" t="s">
        <v>1491</v>
      </c>
      <c r="C1540" s="9">
        <v>19</v>
      </c>
      <c r="D1540" s="9">
        <v>200</v>
      </c>
      <c r="E1540" s="9">
        <v>42</v>
      </c>
      <c r="F1540" s="9">
        <v>746</v>
      </c>
      <c r="G1540" s="9">
        <v>0.16059999999999999</v>
      </c>
      <c r="H1540" s="9">
        <v>8.9700000000000002E-2</v>
      </c>
      <c r="I1540" s="9">
        <v>3.2000000000000002E-3</v>
      </c>
      <c r="J1540" s="8"/>
      <c r="K1540" s="8"/>
      <c r="L1540" s="8"/>
      <c r="M1540" s="8"/>
      <c r="N1540" s="8"/>
      <c r="O1540" s="8"/>
      <c r="P1540" s="8"/>
      <c r="Q1540" s="9">
        <v>7</v>
      </c>
      <c r="R1540" s="9">
        <v>17</v>
      </c>
      <c r="S1540" s="9">
        <v>87</v>
      </c>
      <c r="T1540" s="9">
        <v>35911</v>
      </c>
      <c r="U1540" s="9">
        <v>1.37E-2</v>
      </c>
      <c r="V1540" s="9">
        <v>0.18590000000000001</v>
      </c>
      <c r="W1540" s="9">
        <v>0.1552</v>
      </c>
      <c r="X1540" s="9">
        <v>285</v>
      </c>
      <c r="Y1540" s="9">
        <v>870</v>
      </c>
      <c r="Z1540" s="9">
        <v>78</v>
      </c>
      <c r="AA1540" s="9">
        <v>2496</v>
      </c>
      <c r="AB1540" s="9">
        <v>0.69879999999999998</v>
      </c>
      <c r="AC1540" s="9">
        <v>0.16669999999999999</v>
      </c>
      <c r="AD1540" s="9">
        <v>1.0800000000000001E-2</v>
      </c>
      <c r="AE1540" s="9">
        <v>53</v>
      </c>
      <c r="AF1540" s="9">
        <v>243</v>
      </c>
      <c r="AG1540" s="9">
        <v>38</v>
      </c>
      <c r="AH1540" s="9">
        <v>867</v>
      </c>
      <c r="AI1540" s="9">
        <v>0.19520000000000001</v>
      </c>
      <c r="AJ1540" s="9">
        <v>8.1199999999999994E-2</v>
      </c>
      <c r="AK1540" s="9">
        <v>3.7000000000000002E-3</v>
      </c>
      <c r="AL1540" s="8"/>
      <c r="AM1540" s="8"/>
      <c r="AN1540" s="8"/>
      <c r="AO1540" s="8"/>
      <c r="AP1540" s="8"/>
      <c r="AQ1540" s="8"/>
      <c r="AR1540" s="8"/>
      <c r="AT1540" s="6">
        <f t="shared" si="82"/>
        <v>3.73</v>
      </c>
      <c r="AU1540" s="6" t="str">
        <f t="shared" si="83"/>
        <v/>
      </c>
      <c r="AV1540" s="6">
        <f t="shared" si="84"/>
        <v>2112.4117647058824</v>
      </c>
      <c r="AW1540" s="7">
        <f t="shared" si="85"/>
        <v>2.8689655172413793</v>
      </c>
      <c r="AX1540" s="6">
        <f t="shared" si="86"/>
        <v>3.5679012345679011</v>
      </c>
      <c r="AY1540" s="6" t="str">
        <f t="shared" si="87"/>
        <v/>
      </c>
      <c r="BA1540" s="6">
        <f>VLOOKUP(A1540, ALL_AP_DATA!$A$2:$F$3600, 6, FALSE)</f>
        <v>1245</v>
      </c>
      <c r="BB1540" s="6">
        <f>VLOOKUP(A1540, projmetadata!$A$2:$D$2036, 4, FALSE)</f>
        <v>199077</v>
      </c>
      <c r="BC1540" s="6" t="e">
        <f t="array" aca="1" ref="BC1540" ca="1">_xludf.IFS(I1540&lt;&gt;0, F1540/I1540, P1540&lt;&gt;0, M1540/P1540, W1540&lt;&gt;0, T1540/W1540, AD1540&lt;&gt;0, AA1540/AD1540, AK1540&lt;&gt;0, AH1540/AK1540, AR1540&lt;&gt;0, AO1540/AR1540, TRUE, 0)</f>
        <v>#NAME?</v>
      </c>
      <c r="BE1540" s="6" t="e">
        <f t="shared" ca="1" si="79"/>
        <v>#NAME?</v>
      </c>
      <c r="BF1540" s="6" t="e">
        <f t="shared" ca="1" si="80"/>
        <v>#NAME?</v>
      </c>
      <c r="BG1540" s="6"/>
      <c r="BH1540" s="6">
        <f>VLOOKUP(A1540, ALL_AP_DATA!$A$2:$D$3600, 3, FALSE)</f>
        <v>486</v>
      </c>
      <c r="BI1540" s="6">
        <f>VLOOKUP(A1540, ALL_AP_DATA!$A$2:$E$3600, 5, FALSE)</f>
        <v>231409</v>
      </c>
      <c r="BJ1540" s="6">
        <f t="shared" si="88"/>
        <v>185.8706827309237</v>
      </c>
      <c r="BK1540" s="6">
        <f t="shared" si="81"/>
        <v>0.39036144578313253</v>
      </c>
    </row>
    <row r="1541" spans="1:63" ht="15" customHeight="1" x14ac:dyDescent="0.25">
      <c r="A1541" s="8" t="s">
        <v>1601</v>
      </c>
      <c r="B1541" s="9" t="s">
        <v>1491</v>
      </c>
      <c r="C1541" s="9">
        <v>9</v>
      </c>
      <c r="D1541" s="9">
        <v>24</v>
      </c>
      <c r="E1541" s="9">
        <v>6</v>
      </c>
      <c r="F1541" s="9">
        <v>51</v>
      </c>
      <c r="G1541" s="9">
        <v>0.1371</v>
      </c>
      <c r="H1541" s="9">
        <v>7.3200000000000001E-2</v>
      </c>
      <c r="I1541" s="9">
        <v>1.7600000000000001E-2</v>
      </c>
      <c r="J1541" s="8"/>
      <c r="K1541" s="8"/>
      <c r="L1541" s="8"/>
      <c r="M1541" s="8"/>
      <c r="N1541" s="8"/>
      <c r="O1541" s="8"/>
      <c r="P1541" s="8"/>
      <c r="Q1541" s="9">
        <v>6</v>
      </c>
      <c r="R1541" s="9">
        <v>21</v>
      </c>
      <c r="S1541" s="9">
        <v>28</v>
      </c>
      <c r="T1541" s="9">
        <v>1628</v>
      </c>
      <c r="U1541" s="9">
        <v>0.12</v>
      </c>
      <c r="V1541" s="9">
        <v>0.34150000000000003</v>
      </c>
      <c r="W1541" s="9">
        <v>0.56159999999999999</v>
      </c>
      <c r="X1541" s="9">
        <v>6</v>
      </c>
      <c r="Y1541" s="9">
        <v>92</v>
      </c>
      <c r="Z1541" s="9">
        <v>20</v>
      </c>
      <c r="AA1541" s="9">
        <v>751</v>
      </c>
      <c r="AB1541" s="9">
        <v>0.52569999999999995</v>
      </c>
      <c r="AC1541" s="9">
        <v>0.24390000000000001</v>
      </c>
      <c r="AD1541" s="9">
        <v>0.2591</v>
      </c>
      <c r="AE1541" s="9">
        <v>10</v>
      </c>
      <c r="AF1541" s="9">
        <v>41</v>
      </c>
      <c r="AG1541" s="9">
        <v>14</v>
      </c>
      <c r="AH1541" s="9">
        <v>531</v>
      </c>
      <c r="AI1541" s="9">
        <v>0.23430000000000001</v>
      </c>
      <c r="AJ1541" s="9">
        <v>0.17069999999999999</v>
      </c>
      <c r="AK1541" s="9">
        <v>0.1832</v>
      </c>
      <c r="AL1541" s="8"/>
      <c r="AM1541" s="8"/>
      <c r="AN1541" s="8"/>
      <c r="AO1541" s="8"/>
      <c r="AP1541" s="8"/>
      <c r="AQ1541" s="8"/>
      <c r="AR1541" s="8"/>
      <c r="AT1541" s="6">
        <f t="shared" si="82"/>
        <v>2.125</v>
      </c>
      <c r="AU1541" s="6" t="str">
        <f t="shared" si="83"/>
        <v/>
      </c>
      <c r="AV1541" s="6">
        <f t="shared" si="84"/>
        <v>77.523809523809518</v>
      </c>
      <c r="AW1541" s="7">
        <f t="shared" si="85"/>
        <v>8.1630434782608692</v>
      </c>
      <c r="AX1541" s="6">
        <f t="shared" si="86"/>
        <v>12.951219512195122</v>
      </c>
      <c r="AY1541" s="6" t="str">
        <f t="shared" si="87"/>
        <v/>
      </c>
      <c r="BA1541" s="6">
        <f>VLOOKUP(A1541, ALL_AP_DATA!$A$2:$F$3600, 6, FALSE)</f>
        <v>175</v>
      </c>
      <c r="BB1541" s="6">
        <f>VLOOKUP(A1541, projmetadata!$A$2:$D$2036, 4, FALSE)</f>
        <v>7665</v>
      </c>
      <c r="BC1541" s="6" t="e">
        <f t="array" aca="1" ref="BC1541" ca="1">_xludf.IFS(I1541&lt;&gt;0, F1541/I1541, P1541&lt;&gt;0, M1541/P1541, W1541&lt;&gt;0, T1541/W1541, AD1541&lt;&gt;0, AA1541/AD1541, AK1541&lt;&gt;0, AH1541/AK1541, AR1541&lt;&gt;0, AO1541/AR1541, TRUE, 0)</f>
        <v>#NAME?</v>
      </c>
      <c r="BE1541" s="6" t="e">
        <f t="shared" ca="1" si="79"/>
        <v>#NAME?</v>
      </c>
      <c r="BF1541" s="6" t="e">
        <f t="shared" ca="1" si="80"/>
        <v>#NAME?</v>
      </c>
      <c r="BG1541" s="6"/>
      <c r="BH1541" s="6">
        <f>VLOOKUP(A1541, ALL_AP_DATA!$A$2:$D$3600, 3, FALSE)</f>
        <v>67</v>
      </c>
      <c r="BI1541" s="6">
        <f>VLOOKUP(A1541, ALL_AP_DATA!$A$2:$E$3600, 5, FALSE)</f>
        <v>2899</v>
      </c>
      <c r="BJ1541" s="6">
        <f t="shared" si="88"/>
        <v>16.565714285714286</v>
      </c>
      <c r="BK1541" s="6">
        <f t="shared" si="81"/>
        <v>0.38285714285714284</v>
      </c>
    </row>
    <row r="1542" spans="1:63" ht="15" customHeight="1" x14ac:dyDescent="0.25">
      <c r="A1542" s="8" t="s">
        <v>1602</v>
      </c>
      <c r="B1542" s="9" t="s">
        <v>1491</v>
      </c>
      <c r="C1542" s="9">
        <v>3</v>
      </c>
      <c r="D1542" s="9">
        <v>11</v>
      </c>
      <c r="E1542" s="9">
        <v>44</v>
      </c>
      <c r="F1542" s="9">
        <v>1780</v>
      </c>
      <c r="G1542" s="9">
        <v>5.6399999999999999E-2</v>
      </c>
      <c r="H1542" s="9">
        <v>0.32350000000000001</v>
      </c>
      <c r="I1542" s="9">
        <v>0.251</v>
      </c>
      <c r="J1542" s="8"/>
      <c r="K1542" s="8"/>
      <c r="L1542" s="8"/>
      <c r="M1542" s="8"/>
      <c r="N1542" s="8"/>
      <c r="O1542" s="8"/>
      <c r="P1542" s="8"/>
      <c r="Q1542" s="9">
        <v>11</v>
      </c>
      <c r="R1542" s="9">
        <v>43</v>
      </c>
      <c r="S1542" s="9">
        <v>81</v>
      </c>
      <c r="T1542" s="9">
        <v>5677</v>
      </c>
      <c r="U1542" s="9">
        <v>0.2205</v>
      </c>
      <c r="V1542" s="9">
        <v>0.59560000000000002</v>
      </c>
      <c r="W1542" s="9">
        <v>0.80059999999999998</v>
      </c>
      <c r="X1542" s="9">
        <v>7</v>
      </c>
      <c r="Y1542" s="9">
        <v>39</v>
      </c>
      <c r="Z1542" s="9">
        <v>60</v>
      </c>
      <c r="AA1542" s="9">
        <v>4331</v>
      </c>
      <c r="AB1542" s="9">
        <v>0.2</v>
      </c>
      <c r="AC1542" s="9">
        <v>0.44119999999999998</v>
      </c>
      <c r="AD1542" s="9">
        <v>0.61080000000000001</v>
      </c>
      <c r="AE1542" s="9">
        <v>2</v>
      </c>
      <c r="AF1542" s="9">
        <v>5</v>
      </c>
      <c r="AG1542" s="9">
        <v>35</v>
      </c>
      <c r="AH1542" s="9">
        <v>1303</v>
      </c>
      <c r="AI1542" s="9">
        <v>2.5600000000000001E-2</v>
      </c>
      <c r="AJ1542" s="9">
        <v>0.25740000000000002</v>
      </c>
      <c r="AK1542" s="9">
        <v>0.18379999999999999</v>
      </c>
      <c r="AL1542" s="8"/>
      <c r="AM1542" s="8"/>
      <c r="AN1542" s="8"/>
      <c r="AO1542" s="8"/>
      <c r="AP1542" s="8"/>
      <c r="AQ1542" s="8"/>
      <c r="AR1542" s="8"/>
      <c r="AT1542" s="6">
        <f t="shared" si="82"/>
        <v>161.81818181818181</v>
      </c>
      <c r="AU1542" s="6" t="str">
        <f t="shared" si="83"/>
        <v/>
      </c>
      <c r="AV1542" s="6">
        <f t="shared" si="84"/>
        <v>132.02325581395348</v>
      </c>
      <c r="AW1542" s="7">
        <f t="shared" si="85"/>
        <v>111.05128205128206</v>
      </c>
      <c r="AX1542" s="6">
        <f t="shared" si="86"/>
        <v>260.60000000000002</v>
      </c>
      <c r="AY1542" s="6" t="str">
        <f t="shared" si="87"/>
        <v/>
      </c>
      <c r="BA1542" s="6">
        <f>VLOOKUP(A1542, ALL_AP_DATA!$A$2:$F$3600, 6, FALSE)</f>
        <v>195</v>
      </c>
      <c r="BB1542" s="6">
        <f>VLOOKUP(A1542, projmetadata!$A$2:$D$2036, 4, FALSE)</f>
        <v>7603</v>
      </c>
      <c r="BC1542" s="6" t="e">
        <f t="array" aca="1" ref="BC1542" ca="1">_xludf.IFS(I1542&lt;&gt;0, F1542/I1542, P1542&lt;&gt;0, M1542/P1542, W1542&lt;&gt;0, T1542/W1542, AD1542&lt;&gt;0, AA1542/AD1542, AK1542&lt;&gt;0, AH1542/AK1542, AR1542&lt;&gt;0, AO1542/AR1542, TRUE, 0)</f>
        <v>#NAME?</v>
      </c>
      <c r="BE1542" s="6" t="e">
        <f t="shared" ca="1" si="79"/>
        <v>#NAME?</v>
      </c>
      <c r="BF1542" s="6" t="e">
        <f t="shared" ca="1" si="80"/>
        <v>#NAME?</v>
      </c>
      <c r="BG1542" s="6"/>
      <c r="BH1542" s="6">
        <f>VLOOKUP(A1542, ALL_AP_DATA!$A$2:$D$3600, 3, FALSE)</f>
        <v>45</v>
      </c>
      <c r="BI1542" s="6">
        <f>VLOOKUP(A1542, ALL_AP_DATA!$A$2:$E$3600, 5, FALSE)</f>
        <v>7091</v>
      </c>
      <c r="BJ1542" s="6">
        <f t="shared" si="88"/>
        <v>36.364102564102566</v>
      </c>
      <c r="BK1542" s="6">
        <f t="shared" si="81"/>
        <v>0.23076923076923078</v>
      </c>
    </row>
    <row r="1543" spans="1:63" ht="15" customHeight="1" x14ac:dyDescent="0.25">
      <c r="A1543" s="8" t="s">
        <v>1603</v>
      </c>
      <c r="B1543" s="9" t="s">
        <v>1491</v>
      </c>
      <c r="C1543" s="9">
        <v>22</v>
      </c>
      <c r="D1543" s="9">
        <v>239</v>
      </c>
      <c r="E1543" s="9">
        <v>375</v>
      </c>
      <c r="F1543" s="9">
        <v>37950</v>
      </c>
      <c r="G1543" s="9">
        <v>9.8100000000000007E-2</v>
      </c>
      <c r="H1543" s="9">
        <v>0.38150000000000001</v>
      </c>
      <c r="I1543" s="9">
        <v>9.8000000000000004E-2</v>
      </c>
      <c r="J1543" s="9">
        <v>11</v>
      </c>
      <c r="K1543" s="9">
        <v>109</v>
      </c>
      <c r="L1543" s="9">
        <v>419</v>
      </c>
      <c r="M1543" s="9">
        <v>63259</v>
      </c>
      <c r="N1543" s="9">
        <v>4.4699999999999997E-2</v>
      </c>
      <c r="O1543" s="9">
        <v>0.42620000000000002</v>
      </c>
      <c r="P1543" s="9">
        <v>0.16339999999999999</v>
      </c>
      <c r="Q1543" s="9">
        <v>89</v>
      </c>
      <c r="R1543" s="9">
        <v>607</v>
      </c>
      <c r="S1543" s="9">
        <v>834</v>
      </c>
      <c r="T1543" s="9">
        <v>172802</v>
      </c>
      <c r="U1543" s="9">
        <v>0.2492</v>
      </c>
      <c r="V1543" s="9">
        <v>0.84840000000000004</v>
      </c>
      <c r="W1543" s="9">
        <v>0.44629999999999997</v>
      </c>
      <c r="X1543" s="9">
        <v>204</v>
      </c>
      <c r="Y1543" s="9">
        <v>656</v>
      </c>
      <c r="Z1543" s="9">
        <v>499</v>
      </c>
      <c r="AA1543" s="9">
        <v>59556</v>
      </c>
      <c r="AB1543" s="9">
        <v>0.26929999999999998</v>
      </c>
      <c r="AC1543" s="9">
        <v>0.50760000000000005</v>
      </c>
      <c r="AD1543" s="9">
        <v>0.15379999999999999</v>
      </c>
      <c r="AE1543" s="9">
        <v>50</v>
      </c>
      <c r="AF1543" s="9">
        <v>307</v>
      </c>
      <c r="AG1543" s="9">
        <v>384</v>
      </c>
      <c r="AH1543" s="9">
        <v>63328</v>
      </c>
      <c r="AI1543" s="9">
        <v>0.126</v>
      </c>
      <c r="AJ1543" s="9">
        <v>0.3906</v>
      </c>
      <c r="AK1543" s="9">
        <v>0.1636</v>
      </c>
      <c r="AL1543" s="9">
        <v>9</v>
      </c>
      <c r="AM1543" s="9">
        <v>211</v>
      </c>
      <c r="AN1543" s="9">
        <v>619</v>
      </c>
      <c r="AO1543" s="9">
        <v>103416</v>
      </c>
      <c r="AP1543" s="9">
        <v>8.6599999999999996E-2</v>
      </c>
      <c r="AQ1543" s="9">
        <v>0.62970000000000004</v>
      </c>
      <c r="AR1543" s="9">
        <v>0.2671</v>
      </c>
      <c r="AT1543" s="6">
        <f t="shared" si="82"/>
        <v>158.78661087866109</v>
      </c>
      <c r="AU1543" s="6">
        <f t="shared" si="83"/>
        <v>580.35779816513764</v>
      </c>
      <c r="AV1543" s="6">
        <f t="shared" si="84"/>
        <v>284.68204283360791</v>
      </c>
      <c r="AW1543" s="7">
        <f t="shared" si="85"/>
        <v>90.786585365853654</v>
      </c>
      <c r="AX1543" s="6">
        <f t="shared" si="86"/>
        <v>206.2801302931596</v>
      </c>
      <c r="AY1543" s="6">
        <f t="shared" si="87"/>
        <v>490.12322274881518</v>
      </c>
      <c r="BA1543" s="6">
        <f>VLOOKUP(A1543, ALL_AP_DATA!$A$2:$F$3600, 6, FALSE)</f>
        <v>2436</v>
      </c>
      <c r="BB1543" s="6">
        <f>VLOOKUP(A1543, projmetadata!$A$2:$D$2036, 4, FALSE)</f>
        <v>227419</v>
      </c>
      <c r="BC1543" s="6" t="e">
        <f t="array" aca="1" ref="BC1543" ca="1">_xludf.IFS(I1543&lt;&gt;0, F1543/I1543, P1543&lt;&gt;0, M1543/P1543, W1543&lt;&gt;0, T1543/W1543, AD1543&lt;&gt;0, AA1543/AD1543, AK1543&lt;&gt;0, AH1543/AK1543, AR1543&lt;&gt;0, AO1543/AR1543, TRUE, 0)</f>
        <v>#NAME?</v>
      </c>
      <c r="BE1543" s="6" t="e">
        <f t="shared" ca="1" si="79"/>
        <v>#NAME?</v>
      </c>
      <c r="BF1543" s="6" t="e">
        <f t="shared" ca="1" si="80"/>
        <v>#NAME?</v>
      </c>
      <c r="BG1543" s="6"/>
      <c r="BH1543" s="6">
        <f>VLOOKUP(A1543, ALL_AP_DATA!$A$2:$D$3600, 3, FALSE)</f>
        <v>730</v>
      </c>
      <c r="BI1543" s="6">
        <f>VLOOKUP(A1543, ALL_AP_DATA!$A$2:$E$3600, 5, FALSE)</f>
        <v>387173</v>
      </c>
      <c r="BJ1543" s="6">
        <f t="shared" si="88"/>
        <v>158.93801313628899</v>
      </c>
      <c r="BK1543" s="6">
        <f t="shared" si="81"/>
        <v>0.29967159277504107</v>
      </c>
    </row>
    <row r="1544" spans="1:63" ht="15" customHeight="1" x14ac:dyDescent="0.25">
      <c r="A1544" s="8" t="s">
        <v>1604</v>
      </c>
      <c r="B1544" s="9" t="s">
        <v>1491</v>
      </c>
      <c r="C1544" s="9">
        <v>2</v>
      </c>
      <c r="D1544" s="9">
        <v>5</v>
      </c>
      <c r="E1544" s="9">
        <v>3</v>
      </c>
      <c r="F1544" s="9">
        <v>60</v>
      </c>
      <c r="G1544" s="9">
        <v>2.86E-2</v>
      </c>
      <c r="H1544" s="9">
        <v>6.1199999999999997E-2</v>
      </c>
      <c r="I1544" s="9">
        <v>3.09E-2</v>
      </c>
      <c r="J1544" s="8"/>
      <c r="K1544" s="8"/>
      <c r="L1544" s="8"/>
      <c r="M1544" s="8"/>
      <c r="N1544" s="8"/>
      <c r="O1544" s="8"/>
      <c r="P1544" s="8"/>
      <c r="Q1544" s="9">
        <v>2</v>
      </c>
      <c r="R1544" s="9">
        <v>6</v>
      </c>
      <c r="S1544" s="9">
        <v>19</v>
      </c>
      <c r="T1544" s="9">
        <v>1298</v>
      </c>
      <c r="U1544" s="9">
        <v>3.4299999999999997E-2</v>
      </c>
      <c r="V1544" s="9">
        <v>0.38779999999999998</v>
      </c>
      <c r="W1544" s="9">
        <v>0.66769999999999996</v>
      </c>
      <c r="X1544" s="9">
        <v>7</v>
      </c>
      <c r="Y1544" s="9">
        <v>44</v>
      </c>
      <c r="Z1544" s="9">
        <v>30</v>
      </c>
      <c r="AA1544" s="9">
        <v>384</v>
      </c>
      <c r="AB1544" s="9">
        <v>0.25140000000000001</v>
      </c>
      <c r="AC1544" s="9">
        <v>0.61219999999999997</v>
      </c>
      <c r="AD1544" s="9">
        <v>0.19750000000000001</v>
      </c>
      <c r="AE1544" s="9">
        <v>2</v>
      </c>
      <c r="AF1544" s="9">
        <v>7</v>
      </c>
      <c r="AG1544" s="9">
        <v>9</v>
      </c>
      <c r="AH1544" s="9">
        <v>47</v>
      </c>
      <c r="AI1544" s="9">
        <v>0.04</v>
      </c>
      <c r="AJ1544" s="9">
        <v>0.1837</v>
      </c>
      <c r="AK1544" s="9">
        <v>2.4199999999999999E-2</v>
      </c>
      <c r="AL1544" s="8"/>
      <c r="AM1544" s="8"/>
      <c r="AN1544" s="8"/>
      <c r="AO1544" s="8"/>
      <c r="AP1544" s="8"/>
      <c r="AQ1544" s="8"/>
      <c r="AR1544" s="8"/>
      <c r="AT1544" s="6">
        <f t="shared" si="82"/>
        <v>12</v>
      </c>
      <c r="AU1544" s="6" t="str">
        <f t="shared" si="83"/>
        <v/>
      </c>
      <c r="AV1544" s="6">
        <f t="shared" si="84"/>
        <v>216.33333333333334</v>
      </c>
      <c r="AW1544" s="7">
        <f t="shared" si="85"/>
        <v>8.7272727272727266</v>
      </c>
      <c r="AX1544" s="6">
        <f t="shared" si="86"/>
        <v>6.7142857142857144</v>
      </c>
      <c r="AY1544" s="6" t="str">
        <f t="shared" si="87"/>
        <v/>
      </c>
      <c r="BA1544" s="6">
        <f>VLOOKUP(A1544, ALL_AP_DATA!$A$2:$F$3600, 6, FALSE)</f>
        <v>175</v>
      </c>
      <c r="BB1544" s="6">
        <f>VLOOKUP(A1544, projmetadata!$A$2:$D$2036, 4, FALSE)</f>
        <v>8570</v>
      </c>
      <c r="BC1544" s="6" t="e">
        <f t="array" aca="1" ref="BC1544" ca="1">_xludf.IFS(I1544&lt;&gt;0, F1544/I1544, P1544&lt;&gt;0, M1544/P1544, W1544&lt;&gt;0, T1544/W1544, AD1544&lt;&gt;0, AA1544/AD1544, AK1544&lt;&gt;0, AH1544/AK1544, AR1544&lt;&gt;0, AO1544/AR1544, TRUE, 0)</f>
        <v>#NAME?</v>
      </c>
      <c r="BE1544" s="6" t="e">
        <f t="shared" ca="1" si="79"/>
        <v>#NAME?</v>
      </c>
      <c r="BF1544" s="6" t="e">
        <f t="shared" ca="1" si="80"/>
        <v>#NAME?</v>
      </c>
      <c r="BG1544" s="6"/>
      <c r="BH1544" s="6">
        <f>VLOOKUP(A1544, ALL_AP_DATA!$A$2:$D$3600, 3, FALSE)</f>
        <v>15</v>
      </c>
      <c r="BI1544" s="6">
        <f>VLOOKUP(A1544, ALL_AP_DATA!$A$2:$E$3600, 5, FALSE)</f>
        <v>1944</v>
      </c>
      <c r="BJ1544" s="6">
        <f t="shared" si="88"/>
        <v>11.108571428571429</v>
      </c>
      <c r="BK1544" s="6">
        <f t="shared" si="81"/>
        <v>8.5714285714285715E-2</v>
      </c>
    </row>
    <row r="1545" spans="1:63" ht="15" customHeight="1" x14ac:dyDescent="0.25">
      <c r="A1545" s="8" t="s">
        <v>1605</v>
      </c>
      <c r="B1545" s="9" t="s">
        <v>1491</v>
      </c>
      <c r="C1545" s="9">
        <v>2</v>
      </c>
      <c r="D1545" s="9">
        <v>18</v>
      </c>
      <c r="E1545" s="9">
        <v>51</v>
      </c>
      <c r="F1545" s="9">
        <v>1652</v>
      </c>
      <c r="G1545" s="9">
        <v>5.5599999999999997E-2</v>
      </c>
      <c r="H1545" s="9">
        <v>0.18090000000000001</v>
      </c>
      <c r="I1545" s="9">
        <v>4.9700000000000001E-2</v>
      </c>
      <c r="J1545" s="8"/>
      <c r="K1545" s="8"/>
      <c r="L1545" s="8"/>
      <c r="M1545" s="8"/>
      <c r="N1545" s="8"/>
      <c r="O1545" s="8"/>
      <c r="P1545" s="8"/>
      <c r="Q1545" s="9">
        <v>32</v>
      </c>
      <c r="R1545" s="9">
        <v>134</v>
      </c>
      <c r="S1545" s="9">
        <v>248</v>
      </c>
      <c r="T1545" s="9">
        <v>27499</v>
      </c>
      <c r="U1545" s="9">
        <v>0.41360000000000002</v>
      </c>
      <c r="V1545" s="9">
        <v>0.87939999999999996</v>
      </c>
      <c r="W1545" s="9">
        <v>0.82689999999999997</v>
      </c>
      <c r="X1545" s="9">
        <v>30</v>
      </c>
      <c r="Y1545" s="9">
        <v>137</v>
      </c>
      <c r="Z1545" s="9">
        <v>131</v>
      </c>
      <c r="AA1545" s="9">
        <v>11571</v>
      </c>
      <c r="AB1545" s="9">
        <v>0.42280000000000001</v>
      </c>
      <c r="AC1545" s="9">
        <v>0.46450000000000002</v>
      </c>
      <c r="AD1545" s="9">
        <v>0.34789999999999999</v>
      </c>
      <c r="AE1545" s="9">
        <v>3</v>
      </c>
      <c r="AF1545" s="9">
        <v>43</v>
      </c>
      <c r="AG1545" s="9">
        <v>74</v>
      </c>
      <c r="AH1545" s="9">
        <v>4182</v>
      </c>
      <c r="AI1545" s="9">
        <v>0.13270000000000001</v>
      </c>
      <c r="AJ1545" s="9">
        <v>0.26240000000000002</v>
      </c>
      <c r="AK1545" s="9">
        <v>0.12570000000000001</v>
      </c>
      <c r="AL1545" s="9">
        <v>1</v>
      </c>
      <c r="AM1545" s="9">
        <v>18</v>
      </c>
      <c r="AN1545" s="9">
        <v>79</v>
      </c>
      <c r="AO1545" s="9">
        <v>6206</v>
      </c>
      <c r="AP1545" s="9">
        <v>5.5599999999999997E-2</v>
      </c>
      <c r="AQ1545" s="9">
        <v>0.28010000000000002</v>
      </c>
      <c r="AR1545" s="9">
        <v>0.18659999999999999</v>
      </c>
      <c r="AT1545" s="6">
        <f t="shared" si="82"/>
        <v>91.777777777777771</v>
      </c>
      <c r="AU1545" s="6" t="str">
        <f t="shared" si="83"/>
        <v/>
      </c>
      <c r="AV1545" s="6">
        <f t="shared" si="84"/>
        <v>205.21641791044777</v>
      </c>
      <c r="AW1545" s="7">
        <f t="shared" si="85"/>
        <v>84.459854014598534</v>
      </c>
      <c r="AX1545" s="6">
        <f t="shared" si="86"/>
        <v>97.255813953488371</v>
      </c>
      <c r="AY1545" s="6">
        <f t="shared" si="87"/>
        <v>344.77777777777777</v>
      </c>
      <c r="BA1545" s="6">
        <f>VLOOKUP(A1545, ALL_AP_DATA!$A$2:$F$3600, 6, FALSE)</f>
        <v>324</v>
      </c>
      <c r="BB1545" s="6">
        <f>VLOOKUP(A1545, projmetadata!$A$2:$D$2036, 4, FALSE)</f>
        <v>13146</v>
      </c>
      <c r="BC1545" s="6" t="e">
        <f t="array" aca="1" ref="BC1545" ca="1">_xludf.IFS(I1545&lt;&gt;0, F1545/I1545, P1545&lt;&gt;0, M1545/P1545, W1545&lt;&gt;0, T1545/W1545, AD1545&lt;&gt;0, AA1545/AD1545, AK1545&lt;&gt;0, AH1545/AK1545, AR1545&lt;&gt;0, AO1545/AR1545, TRUE, 0)</f>
        <v>#NAME?</v>
      </c>
      <c r="BE1545" s="6" t="e">
        <f t="shared" ca="1" si="79"/>
        <v>#NAME?</v>
      </c>
      <c r="BF1545" s="6" t="e">
        <f t="shared" ca="1" si="80"/>
        <v>#NAME?</v>
      </c>
      <c r="BG1545" s="6"/>
      <c r="BH1545" s="6">
        <f>VLOOKUP(A1545, ALL_AP_DATA!$A$2:$D$3600, 3, FALSE)</f>
        <v>142</v>
      </c>
      <c r="BI1545" s="6">
        <f>VLOOKUP(A1545, ALL_AP_DATA!$A$2:$E$3600, 5, FALSE)</f>
        <v>33257</v>
      </c>
      <c r="BJ1545" s="6">
        <f t="shared" si="88"/>
        <v>102.64506172839506</v>
      </c>
      <c r="BK1545" s="6">
        <f t="shared" si="81"/>
        <v>0.43827160493827161</v>
      </c>
    </row>
    <row r="1546" spans="1:63" ht="15" customHeight="1" x14ac:dyDescent="0.25">
      <c r="A1546" s="8" t="s">
        <v>1606</v>
      </c>
      <c r="B1546" s="9" t="s">
        <v>1491</v>
      </c>
      <c r="C1546" s="9">
        <v>1</v>
      </c>
      <c r="D1546" s="9">
        <v>8</v>
      </c>
      <c r="E1546" s="9">
        <v>114</v>
      </c>
      <c r="F1546" s="9">
        <v>1964</v>
      </c>
      <c r="G1546" s="9">
        <v>1.2500000000000001E-2</v>
      </c>
      <c r="H1546" s="9">
        <v>0.34760000000000002</v>
      </c>
      <c r="I1546" s="9">
        <v>7.6999999999999999E-2</v>
      </c>
      <c r="J1546" s="8"/>
      <c r="K1546" s="8"/>
      <c r="L1546" s="8"/>
      <c r="M1546" s="8"/>
      <c r="N1546" s="8"/>
      <c r="O1546" s="8"/>
      <c r="P1546" s="8"/>
      <c r="Q1546" s="9">
        <v>27</v>
      </c>
      <c r="R1546" s="9">
        <v>175</v>
      </c>
      <c r="S1546" s="9">
        <v>294</v>
      </c>
      <c r="T1546" s="9">
        <v>19146</v>
      </c>
      <c r="U1546" s="9">
        <v>0.27389999999999998</v>
      </c>
      <c r="V1546" s="9">
        <v>0.89629999999999999</v>
      </c>
      <c r="W1546" s="9">
        <v>0.75039999999999996</v>
      </c>
      <c r="X1546" s="9">
        <v>4</v>
      </c>
      <c r="Y1546" s="9">
        <v>31</v>
      </c>
      <c r="Z1546" s="9">
        <v>122</v>
      </c>
      <c r="AA1546" s="9">
        <v>2194</v>
      </c>
      <c r="AB1546" s="9">
        <v>4.8500000000000001E-2</v>
      </c>
      <c r="AC1546" s="9">
        <v>0.372</v>
      </c>
      <c r="AD1546" s="9">
        <v>8.5999999999999993E-2</v>
      </c>
      <c r="AE1546" s="8"/>
      <c r="AF1546" s="8"/>
      <c r="AG1546" s="8"/>
      <c r="AH1546" s="8"/>
      <c r="AI1546" s="8"/>
      <c r="AJ1546" s="8"/>
      <c r="AK1546" s="8"/>
      <c r="AL1546" s="9">
        <v>1</v>
      </c>
      <c r="AM1546" s="9">
        <v>38</v>
      </c>
      <c r="AN1546" s="9">
        <v>207</v>
      </c>
      <c r="AO1546" s="9">
        <v>8756</v>
      </c>
      <c r="AP1546" s="9">
        <v>5.9499999999999997E-2</v>
      </c>
      <c r="AQ1546" s="9">
        <v>0.63109999999999999</v>
      </c>
      <c r="AR1546" s="9">
        <v>0.34320000000000001</v>
      </c>
      <c r="AT1546" s="6">
        <f t="shared" si="82"/>
        <v>245.5</v>
      </c>
      <c r="AU1546" s="6" t="str">
        <f t="shared" si="83"/>
        <v/>
      </c>
      <c r="AV1546" s="6">
        <f t="shared" si="84"/>
        <v>109.40571428571428</v>
      </c>
      <c r="AW1546" s="7">
        <f t="shared" si="85"/>
        <v>70.774193548387103</v>
      </c>
      <c r="AX1546" s="6" t="str">
        <f t="shared" si="86"/>
        <v/>
      </c>
      <c r="AY1546" s="6">
        <f t="shared" si="87"/>
        <v>230.42105263157896</v>
      </c>
      <c r="BA1546" s="6">
        <f>VLOOKUP(A1546, ALL_AP_DATA!$A$2:$F$3600, 6, FALSE)</f>
        <v>639</v>
      </c>
      <c r="BB1546" s="6">
        <f>VLOOKUP(A1546, projmetadata!$A$2:$D$2036, 4, FALSE)</f>
        <v>19415</v>
      </c>
      <c r="BC1546" s="6" t="e">
        <f t="array" aca="1" ref="BC1546" ca="1">_xludf.IFS(I1546&lt;&gt;0, F1546/I1546, P1546&lt;&gt;0, M1546/P1546, W1546&lt;&gt;0, T1546/W1546, AD1546&lt;&gt;0, AA1546/AD1546, AK1546&lt;&gt;0, AH1546/AK1546, AR1546&lt;&gt;0, AO1546/AR1546, TRUE, 0)</f>
        <v>#NAME?</v>
      </c>
      <c r="BE1546" s="6" t="e">
        <f t="shared" ca="1" si="79"/>
        <v>#NAME?</v>
      </c>
      <c r="BF1546" s="6" t="e">
        <f t="shared" ca="1" si="80"/>
        <v>#NAME?</v>
      </c>
      <c r="BG1546" s="6"/>
      <c r="BH1546" s="6">
        <f>VLOOKUP(A1546, ALL_AP_DATA!$A$2:$D$3600, 3, FALSE)</f>
        <v>179</v>
      </c>
      <c r="BI1546" s="6">
        <f>VLOOKUP(A1546, ALL_AP_DATA!$A$2:$E$3600, 5, FALSE)</f>
        <v>25513</v>
      </c>
      <c r="BJ1546" s="6">
        <f t="shared" si="88"/>
        <v>39.926447574334901</v>
      </c>
      <c r="BK1546" s="6">
        <f t="shared" si="81"/>
        <v>0.28012519561815336</v>
      </c>
    </row>
    <row r="1547" spans="1:63" ht="15" customHeight="1" x14ac:dyDescent="0.25">
      <c r="A1547" s="8" t="s">
        <v>1607</v>
      </c>
      <c r="B1547" s="9" t="s">
        <v>1491</v>
      </c>
      <c r="C1547" s="9">
        <v>2</v>
      </c>
      <c r="D1547" s="9">
        <v>7</v>
      </c>
      <c r="E1547" s="9">
        <v>20</v>
      </c>
      <c r="F1547" s="9">
        <v>1106</v>
      </c>
      <c r="G1547" s="9">
        <v>1.26E-2</v>
      </c>
      <c r="H1547" s="9">
        <v>5.0799999999999998E-2</v>
      </c>
      <c r="I1547" s="9">
        <v>1.52E-2</v>
      </c>
      <c r="J1547" s="8"/>
      <c r="K1547" s="8"/>
      <c r="L1547" s="8"/>
      <c r="M1547" s="8"/>
      <c r="N1547" s="8"/>
      <c r="O1547" s="8"/>
      <c r="P1547" s="8"/>
      <c r="Q1547" s="9">
        <v>46</v>
      </c>
      <c r="R1547" s="9">
        <v>278</v>
      </c>
      <c r="S1547" s="9">
        <v>354</v>
      </c>
      <c r="T1547" s="9">
        <v>64248</v>
      </c>
      <c r="U1547" s="9">
        <v>0.49909999999999999</v>
      </c>
      <c r="V1547" s="9">
        <v>0.89849999999999997</v>
      </c>
      <c r="W1547" s="9">
        <v>0.88380000000000003</v>
      </c>
      <c r="X1547" s="9">
        <v>2</v>
      </c>
      <c r="Y1547" s="9">
        <v>22</v>
      </c>
      <c r="Z1547" s="9">
        <v>84</v>
      </c>
      <c r="AA1547" s="9">
        <v>6116</v>
      </c>
      <c r="AB1547" s="9">
        <v>3.95E-2</v>
      </c>
      <c r="AC1547" s="9">
        <v>0.2132</v>
      </c>
      <c r="AD1547" s="9">
        <v>8.4099999999999994E-2</v>
      </c>
      <c r="AE1547" s="8"/>
      <c r="AF1547" s="8"/>
      <c r="AG1547" s="8"/>
      <c r="AH1547" s="8"/>
      <c r="AI1547" s="8"/>
      <c r="AJ1547" s="8"/>
      <c r="AK1547" s="8"/>
      <c r="AL1547" s="8"/>
      <c r="AM1547" s="8"/>
      <c r="AN1547" s="8"/>
      <c r="AO1547" s="8"/>
      <c r="AP1547" s="8"/>
      <c r="AQ1547" s="8"/>
      <c r="AR1547" s="8"/>
      <c r="AT1547" s="6">
        <f t="shared" si="82"/>
        <v>158</v>
      </c>
      <c r="AU1547" s="6" t="str">
        <f t="shared" si="83"/>
        <v/>
      </c>
      <c r="AV1547" s="6">
        <f t="shared" si="84"/>
        <v>231.10791366906474</v>
      </c>
      <c r="AW1547" s="7">
        <f t="shared" si="85"/>
        <v>278</v>
      </c>
      <c r="AX1547" s="6" t="str">
        <f t="shared" si="86"/>
        <v/>
      </c>
      <c r="AY1547" s="6" t="str">
        <f t="shared" si="87"/>
        <v/>
      </c>
      <c r="BA1547" s="6">
        <f>VLOOKUP(A1547, ALL_AP_DATA!$A$2:$F$3600, 6, FALSE)</f>
        <v>557</v>
      </c>
      <c r="BB1547" s="6">
        <f>VLOOKUP(A1547, projmetadata!$A$2:$D$2036, 4, FALSE)</f>
        <v>13274</v>
      </c>
      <c r="BC1547" s="6" t="e">
        <f t="array" aca="1" ref="BC1547" ca="1">_xludf.IFS(I1547&lt;&gt;0, F1547/I1547, P1547&lt;&gt;0, M1547/P1547, W1547&lt;&gt;0, T1547/W1547, AD1547&lt;&gt;0, AA1547/AD1547, AK1547&lt;&gt;0, AH1547/AK1547, AR1547&lt;&gt;0, AO1547/AR1547, TRUE, 0)</f>
        <v>#NAME?</v>
      </c>
      <c r="BE1547" s="6" t="e">
        <f t="shared" ca="1" si="79"/>
        <v>#NAME?</v>
      </c>
      <c r="BF1547" s="6" t="e">
        <f t="shared" ca="1" si="80"/>
        <v>#NAME?</v>
      </c>
      <c r="BG1547" s="6"/>
      <c r="BH1547" s="6">
        <f>VLOOKUP(A1547, ALL_AP_DATA!$A$2:$D$3600, 3, FALSE)</f>
        <v>284</v>
      </c>
      <c r="BI1547" s="6">
        <f>VLOOKUP(A1547, ALL_AP_DATA!$A$2:$E$3600, 5, FALSE)</f>
        <v>72694</v>
      </c>
      <c r="BJ1547" s="6">
        <f t="shared" si="88"/>
        <v>130.50987432675043</v>
      </c>
      <c r="BK1547" s="6">
        <f t="shared" si="81"/>
        <v>0.50987432675044886</v>
      </c>
    </row>
    <row r="1548" spans="1:63" ht="15" customHeight="1" x14ac:dyDescent="0.25">
      <c r="A1548" s="8" t="s">
        <v>1608</v>
      </c>
      <c r="B1548" s="9" t="s">
        <v>1491</v>
      </c>
      <c r="C1548" s="9">
        <v>244</v>
      </c>
      <c r="D1548" s="9">
        <v>793</v>
      </c>
      <c r="E1548" s="9">
        <v>2722</v>
      </c>
      <c r="F1548" s="9">
        <v>115235</v>
      </c>
      <c r="G1548" s="9">
        <v>5.5599999999999997E-2</v>
      </c>
      <c r="H1548" s="9">
        <v>0.21390000000000001</v>
      </c>
      <c r="I1548" s="9">
        <v>9.1399999999999995E-2</v>
      </c>
      <c r="J1548" s="9">
        <v>42</v>
      </c>
      <c r="K1548" s="9">
        <v>378</v>
      </c>
      <c r="L1548" s="9">
        <v>2354</v>
      </c>
      <c r="M1548" s="9">
        <v>125185</v>
      </c>
      <c r="N1548" s="9">
        <v>2.6499999999999999E-2</v>
      </c>
      <c r="O1548" s="9">
        <v>0.185</v>
      </c>
      <c r="P1548" s="9">
        <v>9.9299999999999999E-2</v>
      </c>
      <c r="Q1548" s="9">
        <v>906</v>
      </c>
      <c r="R1548" s="9">
        <v>4508</v>
      </c>
      <c r="S1548" s="9">
        <v>11429</v>
      </c>
      <c r="T1548" s="9">
        <v>988157</v>
      </c>
      <c r="U1548" s="9">
        <v>0.316</v>
      </c>
      <c r="V1548" s="9">
        <v>0.89800000000000002</v>
      </c>
      <c r="W1548" s="9">
        <v>0.78369999999999995</v>
      </c>
      <c r="X1548" s="9">
        <v>505</v>
      </c>
      <c r="Y1548" s="9">
        <v>1668</v>
      </c>
      <c r="Z1548" s="9">
        <v>4506</v>
      </c>
      <c r="AA1548" s="9">
        <v>249873</v>
      </c>
      <c r="AB1548" s="9">
        <v>0.1169</v>
      </c>
      <c r="AC1548" s="9">
        <v>0.35410000000000003</v>
      </c>
      <c r="AD1548" s="9">
        <v>0.19819999999999999</v>
      </c>
      <c r="AE1548" s="9">
        <v>63</v>
      </c>
      <c r="AF1548" s="9">
        <v>1487</v>
      </c>
      <c r="AG1548" s="9">
        <v>3958</v>
      </c>
      <c r="AH1548" s="9">
        <v>235873</v>
      </c>
      <c r="AI1548" s="9">
        <v>0.1042</v>
      </c>
      <c r="AJ1548" s="9">
        <v>0.311</v>
      </c>
      <c r="AK1548" s="9">
        <v>0.18709999999999999</v>
      </c>
      <c r="AL1548" s="9">
        <v>10</v>
      </c>
      <c r="AM1548" s="9">
        <v>201</v>
      </c>
      <c r="AN1548" s="9">
        <v>2034</v>
      </c>
      <c r="AO1548" s="9">
        <v>68266</v>
      </c>
      <c r="AP1548" s="9">
        <v>1.41E-2</v>
      </c>
      <c r="AQ1548" s="9">
        <v>0.1598</v>
      </c>
      <c r="AR1548" s="9">
        <v>5.4100000000000002E-2</v>
      </c>
      <c r="AT1548" s="6">
        <f t="shared" si="82"/>
        <v>145.31525851197983</v>
      </c>
      <c r="AU1548" s="6">
        <f t="shared" si="83"/>
        <v>331.17724867724866</v>
      </c>
      <c r="AV1548" s="6">
        <f t="shared" si="84"/>
        <v>219.20075421472936</v>
      </c>
      <c r="AW1548" s="7">
        <f t="shared" si="85"/>
        <v>149.80395683453239</v>
      </c>
      <c r="AX1548" s="6">
        <f t="shared" si="86"/>
        <v>158.62340282447883</v>
      </c>
      <c r="AY1548" s="6">
        <f t="shared" si="87"/>
        <v>339.6318407960199</v>
      </c>
      <c r="BA1548" s="6">
        <f>VLOOKUP(A1548, ALL_AP_DATA!$A$2:$F$3600, 6, FALSE)</f>
        <v>14267</v>
      </c>
      <c r="BB1548" s="6">
        <f>VLOOKUP(A1548, projmetadata!$A$2:$D$2036, 4, FALSE)</f>
        <v>1062453</v>
      </c>
      <c r="BC1548" s="6" t="e">
        <f t="array" aca="1" ref="BC1548" ca="1">_xludf.IFS(I1548&lt;&gt;0, F1548/I1548, P1548&lt;&gt;0, M1548/P1548, W1548&lt;&gt;0, T1548/W1548, AD1548&lt;&gt;0, AA1548/AD1548, AK1548&lt;&gt;0, AH1548/AK1548, AR1548&lt;&gt;0, AO1548/AR1548, TRUE, 0)</f>
        <v>#NAME?</v>
      </c>
      <c r="BE1548" s="6" t="e">
        <f t="shared" ca="1" si="79"/>
        <v>#NAME?</v>
      </c>
      <c r="BF1548" s="6" t="e">
        <f t="shared" ca="1" si="80"/>
        <v>#NAME?</v>
      </c>
      <c r="BG1548" s="6"/>
      <c r="BH1548" s="6">
        <f>VLOOKUP(A1548, ALL_AP_DATA!$A$2:$D$3600, 3, FALSE)</f>
        <v>4976</v>
      </c>
      <c r="BI1548" s="6">
        <f>VLOOKUP(A1548, ALL_AP_DATA!$A$2:$E$3600, 5, FALSE)</f>
        <v>1260861</v>
      </c>
      <c r="BJ1548" s="6">
        <f t="shared" si="88"/>
        <v>88.376042615826734</v>
      </c>
      <c r="BK1548" s="6">
        <f t="shared" si="81"/>
        <v>0.34877689773603421</v>
      </c>
    </row>
    <row r="1549" spans="1:63" ht="15" customHeight="1" x14ac:dyDescent="0.25">
      <c r="A1549" s="8" t="s">
        <v>1609</v>
      </c>
      <c r="B1549" s="9" t="s">
        <v>1491</v>
      </c>
      <c r="C1549" s="9">
        <v>19</v>
      </c>
      <c r="D1549" s="9">
        <v>63</v>
      </c>
      <c r="E1549" s="9">
        <v>21</v>
      </c>
      <c r="F1549" s="9">
        <v>2829</v>
      </c>
      <c r="G1549" s="9">
        <v>5.4399999999999997E-2</v>
      </c>
      <c r="H1549" s="9">
        <v>0.17499999999999999</v>
      </c>
      <c r="I1549" s="9">
        <v>0.1525</v>
      </c>
      <c r="J1549" s="8"/>
      <c r="K1549" s="8"/>
      <c r="L1549" s="8"/>
      <c r="M1549" s="8"/>
      <c r="N1549" s="8"/>
      <c r="O1549" s="8"/>
      <c r="P1549" s="8"/>
      <c r="Q1549" s="9">
        <v>8</v>
      </c>
      <c r="R1549" s="9">
        <v>32</v>
      </c>
      <c r="S1549" s="9">
        <v>52</v>
      </c>
      <c r="T1549" s="9">
        <v>10815</v>
      </c>
      <c r="U1549" s="9">
        <v>2.76E-2</v>
      </c>
      <c r="V1549" s="9">
        <v>0.43330000000000002</v>
      </c>
      <c r="W1549" s="9">
        <v>0.58309999999999995</v>
      </c>
      <c r="X1549" s="9">
        <v>187</v>
      </c>
      <c r="Y1549" s="9">
        <v>386</v>
      </c>
      <c r="Z1549" s="9">
        <v>52</v>
      </c>
      <c r="AA1549" s="9">
        <v>4731</v>
      </c>
      <c r="AB1549" s="9">
        <v>0.33329999999999999</v>
      </c>
      <c r="AC1549" s="9">
        <v>0.43330000000000002</v>
      </c>
      <c r="AD1549" s="9">
        <v>0.25509999999999999</v>
      </c>
      <c r="AE1549" s="9">
        <v>21</v>
      </c>
      <c r="AF1549" s="9">
        <v>140</v>
      </c>
      <c r="AG1549" s="9">
        <v>26</v>
      </c>
      <c r="AH1549" s="9">
        <v>3263</v>
      </c>
      <c r="AI1549" s="9">
        <v>0.12089999999999999</v>
      </c>
      <c r="AJ1549" s="9">
        <v>0.2167</v>
      </c>
      <c r="AK1549" s="9">
        <v>0.1759</v>
      </c>
      <c r="AL1549" s="8"/>
      <c r="AM1549" s="8"/>
      <c r="AN1549" s="8"/>
      <c r="AO1549" s="8"/>
      <c r="AP1549" s="8"/>
      <c r="AQ1549" s="8"/>
      <c r="AR1549" s="8"/>
      <c r="AT1549" s="6">
        <f t="shared" si="82"/>
        <v>44.904761904761905</v>
      </c>
      <c r="AU1549" s="6" t="str">
        <f t="shared" si="83"/>
        <v/>
      </c>
      <c r="AV1549" s="6">
        <f t="shared" si="84"/>
        <v>337.96875</v>
      </c>
      <c r="AW1549" s="7">
        <f t="shared" si="85"/>
        <v>12.256476683937823</v>
      </c>
      <c r="AX1549" s="6">
        <f t="shared" si="86"/>
        <v>23.307142857142857</v>
      </c>
      <c r="AY1549" s="6" t="str">
        <f t="shared" si="87"/>
        <v/>
      </c>
      <c r="BA1549" s="6">
        <f>VLOOKUP(A1549, ALL_AP_DATA!$A$2:$F$3600, 6, FALSE)</f>
        <v>1158</v>
      </c>
      <c r="BB1549" s="6">
        <f>VLOOKUP(A1549, projmetadata!$A$2:$D$2036, 4, FALSE)</f>
        <v>93961</v>
      </c>
      <c r="BC1549" s="6" t="e">
        <f t="array" aca="1" ref="BC1549" ca="1">_xludf.IFS(I1549&lt;&gt;0, F1549/I1549, P1549&lt;&gt;0, M1549/P1549, W1549&lt;&gt;0, T1549/W1549, AD1549&lt;&gt;0, AA1549/AD1549, AK1549&lt;&gt;0, AH1549/AK1549, AR1549&lt;&gt;0, AO1549/AR1549, TRUE, 0)</f>
        <v>#NAME?</v>
      </c>
      <c r="BE1549" s="6" t="e">
        <f t="shared" ca="1" si="79"/>
        <v>#NAME?</v>
      </c>
      <c r="BF1549" s="6" t="e">
        <f t="shared" ca="1" si="80"/>
        <v>#NAME?</v>
      </c>
      <c r="BG1549" s="6"/>
      <c r="BH1549" s="6">
        <f>VLOOKUP(A1549, ALL_AP_DATA!$A$2:$D$3600, 3, FALSE)</f>
        <v>88</v>
      </c>
      <c r="BI1549" s="6">
        <f>VLOOKUP(A1549, ALL_AP_DATA!$A$2:$E$3600, 5, FALSE)</f>
        <v>18548</v>
      </c>
      <c r="BJ1549" s="6">
        <f t="shared" si="88"/>
        <v>16.017271157167531</v>
      </c>
      <c r="BK1549" s="6">
        <f t="shared" si="81"/>
        <v>7.599309153713299E-2</v>
      </c>
    </row>
    <row r="1550" spans="1:63" ht="15" customHeight="1" x14ac:dyDescent="0.25">
      <c r="A1550" s="8" t="s">
        <v>1610</v>
      </c>
      <c r="B1550" s="9" t="s">
        <v>1491</v>
      </c>
      <c r="C1550" s="9">
        <v>11</v>
      </c>
      <c r="D1550" s="9">
        <v>30</v>
      </c>
      <c r="E1550" s="9">
        <v>31</v>
      </c>
      <c r="F1550" s="9">
        <v>955</v>
      </c>
      <c r="G1550" s="9">
        <v>7.6700000000000004E-2</v>
      </c>
      <c r="H1550" s="9">
        <v>0.1188</v>
      </c>
      <c r="I1550" s="9">
        <v>1.9300000000000001E-2</v>
      </c>
      <c r="J1550" s="8"/>
      <c r="K1550" s="8"/>
      <c r="L1550" s="8"/>
      <c r="M1550" s="8"/>
      <c r="N1550" s="8"/>
      <c r="O1550" s="8"/>
      <c r="P1550" s="8"/>
      <c r="Q1550" s="9">
        <v>20</v>
      </c>
      <c r="R1550" s="9">
        <v>105</v>
      </c>
      <c r="S1550" s="9">
        <v>223</v>
      </c>
      <c r="T1550" s="9">
        <v>43249</v>
      </c>
      <c r="U1550" s="9">
        <v>0.26850000000000002</v>
      </c>
      <c r="V1550" s="9">
        <v>0.85440000000000005</v>
      </c>
      <c r="W1550" s="9">
        <v>0.87570000000000003</v>
      </c>
      <c r="X1550" s="9">
        <v>26</v>
      </c>
      <c r="Y1550" s="9">
        <v>115</v>
      </c>
      <c r="Z1550" s="9">
        <v>115</v>
      </c>
      <c r="AA1550" s="9">
        <v>8883</v>
      </c>
      <c r="AB1550" s="9">
        <v>0.29409999999999997</v>
      </c>
      <c r="AC1550" s="9">
        <v>0.44059999999999999</v>
      </c>
      <c r="AD1550" s="9">
        <v>0.1799</v>
      </c>
      <c r="AE1550" s="9">
        <v>8</v>
      </c>
      <c r="AF1550" s="9">
        <v>35</v>
      </c>
      <c r="AG1550" s="9">
        <v>37</v>
      </c>
      <c r="AH1550" s="9">
        <v>2697</v>
      </c>
      <c r="AI1550" s="9">
        <v>8.9499999999999996E-2</v>
      </c>
      <c r="AJ1550" s="9">
        <v>0.14180000000000001</v>
      </c>
      <c r="AK1550" s="9">
        <v>5.4600000000000003E-2</v>
      </c>
      <c r="AL1550" s="8"/>
      <c r="AM1550" s="8"/>
      <c r="AN1550" s="8"/>
      <c r="AO1550" s="8"/>
      <c r="AP1550" s="8"/>
      <c r="AQ1550" s="8"/>
      <c r="AR1550" s="8"/>
      <c r="AT1550" s="6">
        <f t="shared" si="82"/>
        <v>31.833333333333332</v>
      </c>
      <c r="AU1550" s="6" t="str">
        <f t="shared" si="83"/>
        <v/>
      </c>
      <c r="AV1550" s="6">
        <f t="shared" si="84"/>
        <v>411.89523809523808</v>
      </c>
      <c r="AW1550" s="7">
        <f t="shared" si="85"/>
        <v>77.243478260869566</v>
      </c>
      <c r="AX1550" s="6">
        <f t="shared" si="86"/>
        <v>77.057142857142864</v>
      </c>
      <c r="AY1550" s="6" t="str">
        <f t="shared" si="87"/>
        <v/>
      </c>
      <c r="BA1550" s="6">
        <f>VLOOKUP(A1550, ALL_AP_DATA!$A$2:$F$3600, 6, FALSE)</f>
        <v>391</v>
      </c>
      <c r="BB1550" s="6">
        <f>VLOOKUP(A1550, projmetadata!$A$2:$D$2036, 4, FALSE)</f>
        <v>38180</v>
      </c>
      <c r="BC1550" s="6" t="e">
        <f t="array" aca="1" ref="BC1550" ca="1">_xludf.IFS(I1550&lt;&gt;0, F1550/I1550, P1550&lt;&gt;0, M1550/P1550, W1550&lt;&gt;0, T1550/W1550, AD1550&lt;&gt;0, AA1550/AD1550, AK1550&lt;&gt;0, AH1550/AK1550, AR1550&lt;&gt;0, AO1550/AR1550, TRUE, 0)</f>
        <v>#NAME?</v>
      </c>
      <c r="BE1550" s="6" t="e">
        <f t="shared" ca="1" si="79"/>
        <v>#NAME?</v>
      </c>
      <c r="BF1550" s="6" t="e">
        <f t="shared" ca="1" si="80"/>
        <v>#NAME?</v>
      </c>
      <c r="BG1550" s="6"/>
      <c r="BH1550" s="6">
        <f>VLOOKUP(A1550, ALL_AP_DATA!$A$2:$D$3600, 3, FALSE)</f>
        <v>128</v>
      </c>
      <c r="BI1550" s="6">
        <f>VLOOKUP(A1550, ALL_AP_DATA!$A$2:$E$3600, 5, FALSE)</f>
        <v>49386</v>
      </c>
      <c r="BJ1550" s="6">
        <f t="shared" si="88"/>
        <v>126.30690537084399</v>
      </c>
      <c r="BK1550" s="6">
        <f t="shared" si="81"/>
        <v>0.32736572890025578</v>
      </c>
    </row>
    <row r="1551" spans="1:63" ht="15" customHeight="1" x14ac:dyDescent="0.25">
      <c r="A1551" s="8" t="s">
        <v>1611</v>
      </c>
      <c r="B1551" s="9" t="s">
        <v>1491</v>
      </c>
      <c r="C1551" s="9">
        <v>1</v>
      </c>
      <c r="D1551" s="9">
        <v>35</v>
      </c>
      <c r="E1551" s="9">
        <v>84</v>
      </c>
      <c r="F1551" s="9">
        <v>2833</v>
      </c>
      <c r="G1551" s="9">
        <v>0.14169999999999999</v>
      </c>
      <c r="H1551" s="9">
        <v>0.25769999999999998</v>
      </c>
      <c r="I1551" s="9">
        <v>0.12889999999999999</v>
      </c>
      <c r="J1551" s="9">
        <v>2</v>
      </c>
      <c r="K1551" s="9">
        <v>23</v>
      </c>
      <c r="L1551" s="9">
        <v>88</v>
      </c>
      <c r="M1551" s="9">
        <v>3400</v>
      </c>
      <c r="N1551" s="9">
        <v>9.3100000000000002E-2</v>
      </c>
      <c r="O1551" s="9">
        <v>0.26989999999999997</v>
      </c>
      <c r="P1551" s="9">
        <v>0.1547</v>
      </c>
      <c r="Q1551" s="9">
        <v>18</v>
      </c>
      <c r="R1551" s="9">
        <v>124</v>
      </c>
      <c r="S1551" s="9">
        <v>267</v>
      </c>
      <c r="T1551" s="9">
        <v>18799</v>
      </c>
      <c r="U1551" s="9">
        <v>0.502</v>
      </c>
      <c r="V1551" s="9">
        <v>0.81899999999999995</v>
      </c>
      <c r="W1551" s="9">
        <v>0.85540000000000005</v>
      </c>
      <c r="X1551" s="9">
        <v>13</v>
      </c>
      <c r="Y1551" s="9">
        <v>78</v>
      </c>
      <c r="Z1551" s="9">
        <v>117</v>
      </c>
      <c r="AA1551" s="9">
        <v>5680</v>
      </c>
      <c r="AB1551" s="9">
        <v>0.31580000000000003</v>
      </c>
      <c r="AC1551" s="9">
        <v>0.3589</v>
      </c>
      <c r="AD1551" s="9">
        <v>0.25850000000000001</v>
      </c>
      <c r="AE1551" s="9">
        <v>2</v>
      </c>
      <c r="AF1551" s="9">
        <v>8</v>
      </c>
      <c r="AG1551" s="9">
        <v>33</v>
      </c>
      <c r="AH1551" s="9">
        <v>719</v>
      </c>
      <c r="AI1551" s="9">
        <v>3.2399999999999998E-2</v>
      </c>
      <c r="AJ1551" s="9">
        <v>0.1012</v>
      </c>
      <c r="AK1551" s="9">
        <v>3.27E-2</v>
      </c>
      <c r="AL1551" s="9">
        <v>1</v>
      </c>
      <c r="AM1551" s="9">
        <v>27</v>
      </c>
      <c r="AN1551" s="9">
        <v>167</v>
      </c>
      <c r="AO1551" s="9">
        <v>7333</v>
      </c>
      <c r="AP1551" s="9">
        <v>0.10929999999999999</v>
      </c>
      <c r="AQ1551" s="9">
        <v>0.51229999999999998</v>
      </c>
      <c r="AR1551" s="9">
        <v>0.3337</v>
      </c>
      <c r="AT1551" s="6">
        <f t="shared" si="82"/>
        <v>80.942857142857136</v>
      </c>
      <c r="AU1551" s="6">
        <f t="shared" si="83"/>
        <v>147.82608695652175</v>
      </c>
      <c r="AV1551" s="6">
        <f t="shared" si="84"/>
        <v>151.60483870967741</v>
      </c>
      <c r="AW1551" s="7">
        <f t="shared" si="85"/>
        <v>72.820512820512818</v>
      </c>
      <c r="AX1551" s="6">
        <f t="shared" si="86"/>
        <v>89.875</v>
      </c>
      <c r="AY1551" s="6">
        <f t="shared" si="87"/>
        <v>271.59259259259261</v>
      </c>
      <c r="BA1551" s="6">
        <f>VLOOKUP(A1551, ALL_AP_DATA!$A$2:$F$3600, 6, FALSE)</f>
        <v>247</v>
      </c>
      <c r="BB1551" s="6">
        <f>VLOOKUP(A1551, projmetadata!$A$2:$D$2036, 4, FALSE)</f>
        <v>12066</v>
      </c>
      <c r="BC1551" s="6" t="e">
        <f t="array" aca="1" ref="BC1551" ca="1">_xludf.IFS(I1551&lt;&gt;0, F1551/I1551, P1551&lt;&gt;0, M1551/P1551, W1551&lt;&gt;0, T1551/W1551, AD1551&lt;&gt;0, AA1551/AD1551, AK1551&lt;&gt;0, AH1551/AK1551, AR1551&lt;&gt;0, AO1551/AR1551, TRUE, 0)</f>
        <v>#NAME?</v>
      </c>
      <c r="BE1551" s="6" t="e">
        <f t="shared" ca="1" si="79"/>
        <v>#NAME?</v>
      </c>
      <c r="BF1551" s="6" t="e">
        <f t="shared" ca="1" si="80"/>
        <v>#NAME?</v>
      </c>
      <c r="BG1551" s="6"/>
      <c r="BH1551" s="6">
        <f>VLOOKUP(A1551, ALL_AP_DATA!$A$2:$D$3600, 3, FALSE)</f>
        <v>130</v>
      </c>
      <c r="BI1551" s="6">
        <f>VLOOKUP(A1551, ALL_AP_DATA!$A$2:$E$3600, 5, FALSE)</f>
        <v>21976</v>
      </c>
      <c r="BJ1551" s="6">
        <f t="shared" si="88"/>
        <v>88.97165991902834</v>
      </c>
      <c r="BK1551" s="6">
        <f t="shared" si="81"/>
        <v>0.52631578947368418</v>
      </c>
    </row>
    <row r="1552" spans="1:63" ht="15" customHeight="1" x14ac:dyDescent="0.25">
      <c r="A1552" s="8" t="s">
        <v>1612</v>
      </c>
      <c r="B1552" s="9" t="s">
        <v>1491</v>
      </c>
      <c r="C1552" s="9">
        <v>1</v>
      </c>
      <c r="D1552" s="9">
        <v>11</v>
      </c>
      <c r="E1552" s="9">
        <v>55</v>
      </c>
      <c r="F1552" s="9">
        <v>510</v>
      </c>
      <c r="G1552" s="9">
        <v>6.59E-2</v>
      </c>
      <c r="H1552" s="9">
        <v>0.25580000000000003</v>
      </c>
      <c r="I1552" s="9">
        <v>0.16450000000000001</v>
      </c>
      <c r="J1552" s="9">
        <v>9</v>
      </c>
      <c r="K1552" s="9">
        <v>27</v>
      </c>
      <c r="L1552" s="9">
        <v>67</v>
      </c>
      <c r="M1552" s="9">
        <v>1351</v>
      </c>
      <c r="N1552" s="9">
        <v>0.16170000000000001</v>
      </c>
      <c r="O1552" s="9">
        <v>0.31159999999999999</v>
      </c>
      <c r="P1552" s="9">
        <v>0.43580000000000002</v>
      </c>
      <c r="Q1552" s="9">
        <v>6</v>
      </c>
      <c r="R1552" s="9">
        <v>43</v>
      </c>
      <c r="S1552" s="9">
        <v>169</v>
      </c>
      <c r="T1552" s="9">
        <v>2239</v>
      </c>
      <c r="U1552" s="9">
        <v>0.25750000000000001</v>
      </c>
      <c r="V1552" s="9">
        <v>0.78600000000000003</v>
      </c>
      <c r="W1552" s="9">
        <v>0.72230000000000005</v>
      </c>
      <c r="X1552" s="9">
        <v>1</v>
      </c>
      <c r="Y1552" s="9">
        <v>61</v>
      </c>
      <c r="Z1552" s="9">
        <v>105</v>
      </c>
      <c r="AA1552" s="9">
        <v>1765</v>
      </c>
      <c r="AB1552" s="9">
        <v>0.36530000000000001</v>
      </c>
      <c r="AC1552" s="9">
        <v>0.4884</v>
      </c>
      <c r="AD1552" s="9">
        <v>0.56940000000000002</v>
      </c>
      <c r="AE1552" s="9">
        <v>2</v>
      </c>
      <c r="AF1552" s="9">
        <v>28</v>
      </c>
      <c r="AG1552" s="9">
        <v>73</v>
      </c>
      <c r="AH1552" s="9">
        <v>1158</v>
      </c>
      <c r="AI1552" s="9">
        <v>0.16769999999999999</v>
      </c>
      <c r="AJ1552" s="9">
        <v>0.33950000000000002</v>
      </c>
      <c r="AK1552" s="9">
        <v>0.3735</v>
      </c>
      <c r="AL1552" s="9">
        <v>10</v>
      </c>
      <c r="AM1552" s="9">
        <v>32</v>
      </c>
      <c r="AN1552" s="9">
        <v>126</v>
      </c>
      <c r="AO1552" s="9">
        <v>1744</v>
      </c>
      <c r="AP1552" s="9">
        <v>0.19159999999999999</v>
      </c>
      <c r="AQ1552" s="9">
        <v>0.58599999999999997</v>
      </c>
      <c r="AR1552" s="9">
        <v>0.56259999999999999</v>
      </c>
      <c r="AT1552" s="6">
        <f t="shared" si="82"/>
        <v>46.363636363636367</v>
      </c>
      <c r="AU1552" s="6">
        <f t="shared" si="83"/>
        <v>50.037037037037038</v>
      </c>
      <c r="AV1552" s="6">
        <f t="shared" si="84"/>
        <v>52.069767441860463</v>
      </c>
      <c r="AW1552" s="7">
        <f t="shared" si="85"/>
        <v>28.934426229508198</v>
      </c>
      <c r="AX1552" s="6">
        <f t="shared" si="86"/>
        <v>41.357142857142854</v>
      </c>
      <c r="AY1552" s="6">
        <f t="shared" si="87"/>
        <v>54.5</v>
      </c>
      <c r="BA1552" s="6">
        <f>VLOOKUP(A1552, ALL_AP_DATA!$A$2:$F$3600, 6, FALSE)</f>
        <v>167</v>
      </c>
      <c r="BB1552" s="6">
        <f>VLOOKUP(A1552, projmetadata!$A$2:$D$2036, 4, FALSE)</f>
        <v>9644</v>
      </c>
      <c r="BC1552" s="6" t="e">
        <f t="array" aca="1" ref="BC1552" ca="1">_xludf.IFS(I1552&lt;&gt;0, F1552/I1552, P1552&lt;&gt;0, M1552/P1552, W1552&lt;&gt;0, T1552/W1552, AD1552&lt;&gt;0, AA1552/AD1552, AK1552&lt;&gt;0, AH1552/AK1552, AR1552&lt;&gt;0, AO1552/AR1552, TRUE, 0)</f>
        <v>#NAME?</v>
      </c>
      <c r="BE1552" s="6" t="e">
        <f t="shared" ca="1" si="79"/>
        <v>#NAME?</v>
      </c>
      <c r="BF1552" s="6" t="e">
        <f t="shared" ca="1" si="80"/>
        <v>#NAME?</v>
      </c>
      <c r="BG1552" s="6"/>
      <c r="BH1552" s="6">
        <f>VLOOKUP(A1552, ALL_AP_DATA!$A$2:$D$3600, 3, FALSE)</f>
        <v>46</v>
      </c>
      <c r="BI1552" s="6">
        <f>VLOOKUP(A1552, ALL_AP_DATA!$A$2:$E$3600, 5, FALSE)</f>
        <v>3100</v>
      </c>
      <c r="BJ1552" s="6">
        <f t="shared" si="88"/>
        <v>18.562874251497007</v>
      </c>
      <c r="BK1552" s="6">
        <f t="shared" si="81"/>
        <v>0.27544910179640719</v>
      </c>
    </row>
    <row r="1553" spans="1:63" ht="15" customHeight="1" x14ac:dyDescent="0.25">
      <c r="A1553" s="8" t="s">
        <v>1613</v>
      </c>
      <c r="B1553" s="9" t="s">
        <v>1491</v>
      </c>
      <c r="C1553" s="9">
        <v>6</v>
      </c>
      <c r="D1553" s="9">
        <v>40</v>
      </c>
      <c r="E1553" s="9">
        <v>169</v>
      </c>
      <c r="F1553" s="9">
        <v>6673</v>
      </c>
      <c r="G1553" s="9">
        <v>3.6299999999999999E-2</v>
      </c>
      <c r="H1553" s="9">
        <v>0.29089999999999999</v>
      </c>
      <c r="I1553" s="9">
        <v>0.1048</v>
      </c>
      <c r="J1553" s="9">
        <v>1</v>
      </c>
      <c r="K1553" s="9">
        <v>11</v>
      </c>
      <c r="L1553" s="9">
        <v>123</v>
      </c>
      <c r="M1553" s="9">
        <v>5051</v>
      </c>
      <c r="N1553" s="9">
        <v>0.01</v>
      </c>
      <c r="O1553" s="9">
        <v>0.2117</v>
      </c>
      <c r="P1553" s="9">
        <v>7.9299999999999995E-2</v>
      </c>
      <c r="Q1553" s="9">
        <v>72</v>
      </c>
      <c r="R1553" s="9">
        <v>325</v>
      </c>
      <c r="S1553" s="9">
        <v>506</v>
      </c>
      <c r="T1553" s="9">
        <v>57497</v>
      </c>
      <c r="U1553" s="9">
        <v>0.29470000000000002</v>
      </c>
      <c r="V1553" s="9">
        <v>0.87090000000000001</v>
      </c>
      <c r="W1553" s="9">
        <v>0.90269999999999995</v>
      </c>
      <c r="X1553" s="9">
        <v>28</v>
      </c>
      <c r="Y1553" s="9">
        <v>97</v>
      </c>
      <c r="Z1553" s="9">
        <v>238</v>
      </c>
      <c r="AA1553" s="9">
        <v>15281</v>
      </c>
      <c r="AB1553" s="9">
        <v>8.7900000000000006E-2</v>
      </c>
      <c r="AC1553" s="9">
        <v>0.40960000000000002</v>
      </c>
      <c r="AD1553" s="9">
        <v>0.2399</v>
      </c>
      <c r="AE1553" s="9">
        <v>6</v>
      </c>
      <c r="AF1553" s="9">
        <v>24</v>
      </c>
      <c r="AG1553" s="9">
        <v>111</v>
      </c>
      <c r="AH1553" s="9">
        <v>4644</v>
      </c>
      <c r="AI1553" s="9">
        <v>2.18E-2</v>
      </c>
      <c r="AJ1553" s="9">
        <v>0.191</v>
      </c>
      <c r="AK1553" s="9">
        <v>7.2900000000000006E-2</v>
      </c>
      <c r="AL1553" s="9">
        <v>1</v>
      </c>
      <c r="AM1553" s="9">
        <v>20</v>
      </c>
      <c r="AN1553" s="9">
        <v>151</v>
      </c>
      <c r="AO1553" s="9">
        <v>12790</v>
      </c>
      <c r="AP1553" s="9">
        <v>1.8100000000000002E-2</v>
      </c>
      <c r="AQ1553" s="9">
        <v>0.25990000000000002</v>
      </c>
      <c r="AR1553" s="9">
        <v>0.20080000000000001</v>
      </c>
      <c r="AT1553" s="6">
        <f t="shared" si="82"/>
        <v>166.82499999999999</v>
      </c>
      <c r="AU1553" s="6">
        <f t="shared" si="83"/>
        <v>459.18181818181819</v>
      </c>
      <c r="AV1553" s="6">
        <f t="shared" si="84"/>
        <v>176.91384615384615</v>
      </c>
      <c r="AW1553" s="7">
        <f t="shared" si="85"/>
        <v>157.53608247422682</v>
      </c>
      <c r="AX1553" s="6">
        <f t="shared" si="86"/>
        <v>193.5</v>
      </c>
      <c r="AY1553" s="6">
        <f t="shared" si="87"/>
        <v>639.5</v>
      </c>
      <c r="BA1553" s="6">
        <f>VLOOKUP(A1553, ALL_AP_DATA!$A$2:$F$3600, 6, FALSE)</f>
        <v>1103</v>
      </c>
      <c r="BB1553" s="6">
        <f>VLOOKUP(A1553, projmetadata!$A$2:$D$2036, 4, FALSE)</f>
        <v>28489</v>
      </c>
      <c r="BC1553" s="6" t="e">
        <f t="array" aca="1" ref="BC1553" ca="1">_xludf.IFS(I1553&lt;&gt;0, F1553/I1553, P1553&lt;&gt;0, M1553/P1553, W1553&lt;&gt;0, T1553/W1553, AD1553&lt;&gt;0, AA1553/AD1553, AK1553&lt;&gt;0, AH1553/AK1553, AR1553&lt;&gt;0, AO1553/AR1553, TRUE, 0)</f>
        <v>#NAME?</v>
      </c>
      <c r="BE1553" s="6" t="e">
        <f t="shared" ca="1" si="79"/>
        <v>#NAME?</v>
      </c>
      <c r="BF1553" s="6" t="e">
        <f t="shared" ca="1" si="80"/>
        <v>#NAME?</v>
      </c>
      <c r="BG1553" s="6"/>
      <c r="BH1553" s="6">
        <f>VLOOKUP(A1553, ALL_AP_DATA!$A$2:$D$3600, 3, FALSE)</f>
        <v>333</v>
      </c>
      <c r="BI1553" s="6">
        <f>VLOOKUP(A1553, ALL_AP_DATA!$A$2:$E$3600, 5, FALSE)</f>
        <v>63692</v>
      </c>
      <c r="BJ1553" s="6">
        <f t="shared" si="88"/>
        <v>57.744333635539441</v>
      </c>
      <c r="BK1553" s="6">
        <f t="shared" si="81"/>
        <v>0.30190389845874888</v>
      </c>
    </row>
    <row r="1554" spans="1:63" ht="15" customHeight="1" x14ac:dyDescent="0.25">
      <c r="A1554" s="8" t="s">
        <v>1614</v>
      </c>
      <c r="B1554" s="9" t="s">
        <v>1491</v>
      </c>
      <c r="C1554" s="9">
        <v>8</v>
      </c>
      <c r="D1554" s="9">
        <v>35</v>
      </c>
      <c r="E1554" s="9">
        <v>240</v>
      </c>
      <c r="F1554" s="9">
        <v>7676</v>
      </c>
      <c r="G1554" s="9">
        <v>7.1599999999999997E-2</v>
      </c>
      <c r="H1554" s="9">
        <v>0.36199999999999999</v>
      </c>
      <c r="I1554" s="9">
        <v>0.33629999999999999</v>
      </c>
      <c r="J1554" s="9">
        <v>1</v>
      </c>
      <c r="K1554" s="9">
        <v>8</v>
      </c>
      <c r="L1554" s="9">
        <v>101</v>
      </c>
      <c r="M1554" s="9">
        <v>1788</v>
      </c>
      <c r="N1554" s="9">
        <v>1.6400000000000001E-2</v>
      </c>
      <c r="O1554" s="9">
        <v>0.15229999999999999</v>
      </c>
      <c r="P1554" s="9">
        <v>7.8299999999999995E-2</v>
      </c>
      <c r="Q1554" s="9">
        <v>19</v>
      </c>
      <c r="R1554" s="9">
        <v>131</v>
      </c>
      <c r="S1554" s="9">
        <v>609</v>
      </c>
      <c r="T1554" s="9">
        <v>20278</v>
      </c>
      <c r="U1554" s="9">
        <v>0.26790000000000003</v>
      </c>
      <c r="V1554" s="9">
        <v>0.91859999999999997</v>
      </c>
      <c r="W1554" s="9">
        <v>0.88829999999999998</v>
      </c>
      <c r="X1554" s="9">
        <v>16</v>
      </c>
      <c r="Y1554" s="9">
        <v>107</v>
      </c>
      <c r="Z1554" s="9">
        <v>262</v>
      </c>
      <c r="AA1554" s="9">
        <v>7345</v>
      </c>
      <c r="AB1554" s="9">
        <v>0.21879999999999999</v>
      </c>
      <c r="AC1554" s="9">
        <v>0.3952</v>
      </c>
      <c r="AD1554" s="9">
        <v>0.32179999999999997</v>
      </c>
      <c r="AE1554" s="9">
        <v>3</v>
      </c>
      <c r="AF1554" s="9">
        <v>17</v>
      </c>
      <c r="AG1554" s="9">
        <v>121</v>
      </c>
      <c r="AH1554" s="9">
        <v>2362</v>
      </c>
      <c r="AI1554" s="9">
        <v>3.4799999999999998E-2</v>
      </c>
      <c r="AJ1554" s="9">
        <v>0.1825</v>
      </c>
      <c r="AK1554" s="9">
        <v>0.10349999999999999</v>
      </c>
      <c r="AL1554" s="8"/>
      <c r="AM1554" s="8"/>
      <c r="AN1554" s="8"/>
      <c r="AO1554" s="8"/>
      <c r="AP1554" s="8"/>
      <c r="AQ1554" s="8"/>
      <c r="AR1554" s="8"/>
      <c r="AT1554" s="6">
        <f t="shared" si="82"/>
        <v>219.31428571428572</v>
      </c>
      <c r="AU1554" s="6">
        <f t="shared" si="83"/>
        <v>223.5</v>
      </c>
      <c r="AV1554" s="6">
        <f t="shared" si="84"/>
        <v>154.79389312977099</v>
      </c>
      <c r="AW1554" s="7">
        <f t="shared" si="85"/>
        <v>68.644859813084111</v>
      </c>
      <c r="AX1554" s="6">
        <f t="shared" si="86"/>
        <v>138.94117647058823</v>
      </c>
      <c r="AY1554" s="6" t="str">
        <f t="shared" si="87"/>
        <v/>
      </c>
      <c r="BA1554" s="6">
        <f>VLOOKUP(A1554, ALL_AP_DATA!$A$2:$F$3600, 6, FALSE)</f>
        <v>489</v>
      </c>
      <c r="BB1554" s="6">
        <f>VLOOKUP(A1554, projmetadata!$A$2:$D$2036, 4, FALSE)</f>
        <v>43475</v>
      </c>
      <c r="BC1554" s="6" t="e">
        <f t="array" aca="1" ref="BC1554" ca="1">_xludf.IFS(I1554&lt;&gt;0, F1554/I1554, P1554&lt;&gt;0, M1554/P1554, W1554&lt;&gt;0, T1554/W1554, AD1554&lt;&gt;0, AA1554/AD1554, AK1554&lt;&gt;0, AH1554/AK1554, AR1554&lt;&gt;0, AO1554/AR1554, TRUE, 0)</f>
        <v>#NAME?</v>
      </c>
      <c r="BE1554" s="6" t="e">
        <f t="shared" ca="1" si="79"/>
        <v>#NAME?</v>
      </c>
      <c r="BF1554" s="6" t="e">
        <f t="shared" ca="1" si="80"/>
        <v>#NAME?</v>
      </c>
      <c r="BG1554" s="6"/>
      <c r="BH1554" s="6">
        <f>VLOOKUP(A1554, ALL_AP_DATA!$A$2:$D$3600, 3, FALSE)</f>
        <v>141</v>
      </c>
      <c r="BI1554" s="6">
        <f>VLOOKUP(A1554, ALL_AP_DATA!$A$2:$E$3600, 5, FALSE)</f>
        <v>22827</v>
      </c>
      <c r="BJ1554" s="6">
        <f t="shared" si="88"/>
        <v>46.680981595092021</v>
      </c>
      <c r="BK1554" s="6">
        <f t="shared" si="81"/>
        <v>0.28834355828220859</v>
      </c>
    </row>
    <row r="1555" spans="1:63" ht="15" customHeight="1" x14ac:dyDescent="0.25">
      <c r="A1555" s="8" t="s">
        <v>1615</v>
      </c>
      <c r="B1555" s="9" t="s">
        <v>1491</v>
      </c>
      <c r="C1555" s="9">
        <v>1</v>
      </c>
      <c r="D1555" s="9">
        <v>9</v>
      </c>
      <c r="E1555" s="9">
        <v>8</v>
      </c>
      <c r="F1555" s="9">
        <v>91</v>
      </c>
      <c r="G1555" s="9">
        <v>5.6300000000000003E-2</v>
      </c>
      <c r="H1555" s="9">
        <v>1.29E-2</v>
      </c>
      <c r="I1555" s="9">
        <v>5.8999999999999999E-3</v>
      </c>
      <c r="J1555" s="9">
        <v>1</v>
      </c>
      <c r="K1555" s="9">
        <v>14</v>
      </c>
      <c r="L1555" s="9">
        <v>144</v>
      </c>
      <c r="M1555" s="9">
        <v>2994</v>
      </c>
      <c r="N1555" s="9">
        <v>8.7499999999999994E-2</v>
      </c>
      <c r="O1555" s="9">
        <v>0.2326</v>
      </c>
      <c r="P1555" s="9">
        <v>0.1928</v>
      </c>
      <c r="Q1555" s="9">
        <v>11</v>
      </c>
      <c r="R1555" s="9">
        <v>49</v>
      </c>
      <c r="S1555" s="9">
        <v>543</v>
      </c>
      <c r="T1555" s="9">
        <v>14154</v>
      </c>
      <c r="U1555" s="9">
        <v>0.30630000000000002</v>
      </c>
      <c r="V1555" s="9">
        <v>0.87719999999999998</v>
      </c>
      <c r="W1555" s="9">
        <v>0.91159999999999997</v>
      </c>
      <c r="X1555" s="8"/>
      <c r="Y1555" s="8"/>
      <c r="Z1555" s="8"/>
      <c r="AA1555" s="8"/>
      <c r="AB1555" s="8"/>
      <c r="AC1555" s="8"/>
      <c r="AD1555" s="8"/>
      <c r="AE1555" s="8"/>
      <c r="AF1555" s="8"/>
      <c r="AG1555" s="8"/>
      <c r="AH1555" s="8"/>
      <c r="AI1555" s="8"/>
      <c r="AJ1555" s="8"/>
      <c r="AK1555" s="8"/>
      <c r="AL1555" s="8"/>
      <c r="AM1555" s="8"/>
      <c r="AN1555" s="8"/>
      <c r="AO1555" s="8"/>
      <c r="AP1555" s="8"/>
      <c r="AQ1555" s="8"/>
      <c r="AR1555" s="8"/>
      <c r="AT1555" s="6">
        <f t="shared" si="82"/>
        <v>10.111111111111111</v>
      </c>
      <c r="AU1555" s="6">
        <f t="shared" si="83"/>
        <v>213.85714285714286</v>
      </c>
      <c r="AV1555" s="6">
        <f t="shared" si="84"/>
        <v>288.85714285714283</v>
      </c>
      <c r="AW1555" s="7" t="str">
        <f t="shared" si="85"/>
        <v/>
      </c>
      <c r="AX1555" s="6" t="str">
        <f t="shared" si="86"/>
        <v/>
      </c>
      <c r="AY1555" s="6" t="str">
        <f t="shared" si="87"/>
        <v/>
      </c>
      <c r="BA1555" s="6">
        <f>VLOOKUP(A1555, ALL_AP_DATA!$A$2:$F$3600, 6, FALSE)</f>
        <v>160</v>
      </c>
      <c r="BB1555" s="6">
        <f>VLOOKUP(A1555, projmetadata!$A$2:$D$2036, 4, FALSE)</f>
        <v>12080</v>
      </c>
      <c r="BC1555" s="6" t="e">
        <f t="array" aca="1" ref="BC1555" ca="1">_xludf.IFS(I1555&lt;&gt;0, F1555/I1555, P1555&lt;&gt;0, M1555/P1555, W1555&lt;&gt;0, T1555/W1555, AD1555&lt;&gt;0, AA1555/AD1555, AK1555&lt;&gt;0, AH1555/AK1555, AR1555&lt;&gt;0, AO1555/AR1555, TRUE, 0)</f>
        <v>#NAME?</v>
      </c>
      <c r="BE1555" s="6" t="e">
        <f t="shared" ca="1" si="79"/>
        <v>#NAME?</v>
      </c>
      <c r="BF1555" s="6" t="e">
        <f t="shared" ca="1" si="80"/>
        <v>#NAME?</v>
      </c>
      <c r="BG1555" s="6"/>
      <c r="BH1555" s="6">
        <f>VLOOKUP(A1555, ALL_AP_DATA!$A$2:$D$3600, 3, FALSE)</f>
        <v>57</v>
      </c>
      <c r="BI1555" s="6">
        <f>VLOOKUP(A1555, ALL_AP_DATA!$A$2:$E$3600, 5, FALSE)</f>
        <v>15527</v>
      </c>
      <c r="BJ1555" s="6">
        <f t="shared" si="88"/>
        <v>97.043750000000003</v>
      </c>
      <c r="BK1555" s="6">
        <f t="shared" si="81"/>
        <v>0.35625000000000001</v>
      </c>
    </row>
    <row r="1556" spans="1:63" ht="15" customHeight="1" x14ac:dyDescent="0.25">
      <c r="A1556" s="8" t="s">
        <v>1616</v>
      </c>
      <c r="B1556" s="9" t="s">
        <v>1491</v>
      </c>
      <c r="C1556" s="9">
        <v>6</v>
      </c>
      <c r="D1556" s="9">
        <v>17</v>
      </c>
      <c r="E1556" s="9">
        <v>86</v>
      </c>
      <c r="F1556" s="9">
        <v>2420</v>
      </c>
      <c r="G1556" s="9">
        <v>4.53E-2</v>
      </c>
      <c r="H1556" s="9">
        <v>0.18659999999999999</v>
      </c>
      <c r="I1556" s="9">
        <v>5.1999999999999998E-2</v>
      </c>
      <c r="J1556" s="9">
        <v>2</v>
      </c>
      <c r="K1556" s="9">
        <v>25</v>
      </c>
      <c r="L1556" s="9">
        <v>78</v>
      </c>
      <c r="M1556" s="9">
        <v>7005</v>
      </c>
      <c r="N1556" s="9">
        <v>6.6699999999999995E-2</v>
      </c>
      <c r="O1556" s="9">
        <v>0.16919999999999999</v>
      </c>
      <c r="P1556" s="9">
        <v>0.15040000000000001</v>
      </c>
      <c r="Q1556" s="9">
        <v>43</v>
      </c>
      <c r="R1556" s="9">
        <v>190</v>
      </c>
      <c r="S1556" s="9">
        <v>375</v>
      </c>
      <c r="T1556" s="9">
        <v>33698</v>
      </c>
      <c r="U1556" s="9">
        <v>0.50670000000000004</v>
      </c>
      <c r="V1556" s="9">
        <v>0.81340000000000001</v>
      </c>
      <c r="W1556" s="9">
        <v>0.72350000000000003</v>
      </c>
      <c r="X1556" s="9">
        <v>10</v>
      </c>
      <c r="Y1556" s="9">
        <v>97</v>
      </c>
      <c r="Z1556" s="9">
        <v>224</v>
      </c>
      <c r="AA1556" s="9">
        <v>21565</v>
      </c>
      <c r="AB1556" s="9">
        <v>0.25869999999999999</v>
      </c>
      <c r="AC1556" s="9">
        <v>0.4859</v>
      </c>
      <c r="AD1556" s="9">
        <v>0.46300000000000002</v>
      </c>
      <c r="AE1556" s="9">
        <v>7</v>
      </c>
      <c r="AF1556" s="9">
        <v>49</v>
      </c>
      <c r="AG1556" s="9">
        <v>131</v>
      </c>
      <c r="AH1556" s="9">
        <v>10384</v>
      </c>
      <c r="AI1556" s="9">
        <v>0.13070000000000001</v>
      </c>
      <c r="AJ1556" s="9">
        <v>0.28420000000000001</v>
      </c>
      <c r="AK1556" s="9">
        <v>0.22289999999999999</v>
      </c>
      <c r="AL1556" s="9">
        <v>4</v>
      </c>
      <c r="AM1556" s="9">
        <v>51</v>
      </c>
      <c r="AN1556" s="9">
        <v>147</v>
      </c>
      <c r="AO1556" s="9">
        <v>10907</v>
      </c>
      <c r="AP1556" s="9">
        <v>0.13600000000000001</v>
      </c>
      <c r="AQ1556" s="9">
        <v>0.31890000000000002</v>
      </c>
      <c r="AR1556" s="9">
        <v>0.23419999999999999</v>
      </c>
      <c r="AT1556" s="6">
        <f t="shared" si="82"/>
        <v>142.35294117647058</v>
      </c>
      <c r="AU1556" s="6">
        <f t="shared" si="83"/>
        <v>280.2</v>
      </c>
      <c r="AV1556" s="6">
        <f t="shared" si="84"/>
        <v>177.3578947368421</v>
      </c>
      <c r="AW1556" s="7">
        <f t="shared" si="85"/>
        <v>222.31958762886597</v>
      </c>
      <c r="AX1556" s="6">
        <f t="shared" si="86"/>
        <v>211.91836734693877</v>
      </c>
      <c r="AY1556" s="6">
        <f t="shared" si="87"/>
        <v>213.86274509803923</v>
      </c>
      <c r="BA1556" s="6">
        <f>VLOOKUP(A1556, ALL_AP_DATA!$A$2:$F$3600, 6, FALSE)</f>
        <v>375</v>
      </c>
      <c r="BB1556" s="6">
        <f>VLOOKUP(A1556, projmetadata!$A$2:$D$2036, 4, FALSE)</f>
        <v>40064</v>
      </c>
      <c r="BC1556" s="6" t="e">
        <f t="array" aca="1" ref="BC1556" ca="1">_xludf.IFS(I1556&lt;&gt;0, F1556/I1556, P1556&lt;&gt;0, M1556/P1556, W1556&lt;&gt;0, T1556/W1556, AD1556&lt;&gt;0, AA1556/AD1556, AK1556&lt;&gt;0, AH1556/AK1556, AR1556&lt;&gt;0, AO1556/AR1556, TRUE, 0)</f>
        <v>#NAME?</v>
      </c>
      <c r="BE1556" s="6" t="e">
        <f t="shared" ca="1" si="79"/>
        <v>#NAME?</v>
      </c>
      <c r="BF1556" s="6" t="e">
        <f t="shared" ca="1" si="80"/>
        <v>#NAME?</v>
      </c>
      <c r="BG1556" s="6"/>
      <c r="BH1556" s="6">
        <f>VLOOKUP(A1556, ALL_AP_DATA!$A$2:$D$3600, 3, FALSE)</f>
        <v>215</v>
      </c>
      <c r="BI1556" s="6">
        <f>VLOOKUP(A1556, ALL_AP_DATA!$A$2:$E$3600, 5, FALSE)</f>
        <v>46579</v>
      </c>
      <c r="BJ1556" s="6">
        <f t="shared" si="88"/>
        <v>124.21066666666667</v>
      </c>
      <c r="BK1556" s="6">
        <f t="shared" si="81"/>
        <v>0.57333333333333336</v>
      </c>
    </row>
    <row r="1557" spans="1:63" ht="15" customHeight="1" x14ac:dyDescent="0.25">
      <c r="A1557" s="8" t="s">
        <v>1617</v>
      </c>
      <c r="B1557" s="9" t="s">
        <v>1491</v>
      </c>
      <c r="C1557" s="9">
        <v>6</v>
      </c>
      <c r="D1557" s="9">
        <v>15</v>
      </c>
      <c r="E1557" s="9">
        <v>13</v>
      </c>
      <c r="F1557" s="9">
        <v>870</v>
      </c>
      <c r="G1557" s="9">
        <v>7.6899999999999996E-2</v>
      </c>
      <c r="H1557" s="9">
        <v>0.25</v>
      </c>
      <c r="I1557" s="9">
        <v>9.74E-2</v>
      </c>
      <c r="J1557" s="8"/>
      <c r="K1557" s="8"/>
      <c r="L1557" s="8"/>
      <c r="M1557" s="8"/>
      <c r="N1557" s="8"/>
      <c r="O1557" s="8"/>
      <c r="P1557" s="8"/>
      <c r="Q1557" s="9">
        <v>10</v>
      </c>
      <c r="R1557" s="9">
        <v>43</v>
      </c>
      <c r="S1557" s="9">
        <v>37</v>
      </c>
      <c r="T1557" s="9">
        <v>5113</v>
      </c>
      <c r="U1557" s="9">
        <v>0.2205</v>
      </c>
      <c r="V1557" s="9">
        <v>0.71150000000000002</v>
      </c>
      <c r="W1557" s="9">
        <v>0.57240000000000002</v>
      </c>
      <c r="X1557" s="9">
        <v>16</v>
      </c>
      <c r="Y1557" s="9">
        <v>55</v>
      </c>
      <c r="Z1557" s="9">
        <v>20</v>
      </c>
      <c r="AA1557" s="9">
        <v>1377</v>
      </c>
      <c r="AB1557" s="9">
        <v>0.28210000000000002</v>
      </c>
      <c r="AC1557" s="9">
        <v>0.3846</v>
      </c>
      <c r="AD1557" s="9">
        <v>0.15409999999999999</v>
      </c>
      <c r="AE1557" s="9">
        <v>2</v>
      </c>
      <c r="AF1557" s="9">
        <v>18</v>
      </c>
      <c r="AG1557" s="9">
        <v>13</v>
      </c>
      <c r="AH1557" s="9">
        <v>1937</v>
      </c>
      <c r="AI1557" s="9">
        <v>9.2299999999999993E-2</v>
      </c>
      <c r="AJ1557" s="9">
        <v>0.25</v>
      </c>
      <c r="AK1557" s="9">
        <v>0.21679999999999999</v>
      </c>
      <c r="AL1557" s="8"/>
      <c r="AM1557" s="8"/>
      <c r="AN1557" s="8"/>
      <c r="AO1557" s="8"/>
      <c r="AP1557" s="8"/>
      <c r="AQ1557" s="8"/>
      <c r="AR1557" s="8"/>
      <c r="AT1557" s="6">
        <f t="shared" si="82"/>
        <v>58</v>
      </c>
      <c r="AU1557" s="6" t="str">
        <f t="shared" si="83"/>
        <v/>
      </c>
      <c r="AV1557" s="6">
        <f t="shared" si="84"/>
        <v>118.90697674418605</v>
      </c>
      <c r="AW1557" s="7">
        <f t="shared" si="85"/>
        <v>25.036363636363635</v>
      </c>
      <c r="AX1557" s="6">
        <f t="shared" si="86"/>
        <v>107.61111111111111</v>
      </c>
      <c r="AY1557" s="6" t="str">
        <f t="shared" si="87"/>
        <v/>
      </c>
      <c r="BA1557" s="6">
        <f>VLOOKUP(A1557, ALL_AP_DATA!$A$2:$F$3600, 6, FALSE)</f>
        <v>195</v>
      </c>
      <c r="BB1557" s="6">
        <f>VLOOKUP(A1557, projmetadata!$A$2:$D$2036, 4, FALSE)</f>
        <v>13627</v>
      </c>
      <c r="BC1557" s="6" t="e">
        <f t="array" aca="1" ref="BC1557" ca="1">_xludf.IFS(I1557&lt;&gt;0, F1557/I1557, P1557&lt;&gt;0, M1557/P1557, W1557&lt;&gt;0, T1557/W1557, AD1557&lt;&gt;0, AA1557/AD1557, AK1557&lt;&gt;0, AH1557/AK1557, AR1557&lt;&gt;0, AO1557/AR1557, TRUE, 0)</f>
        <v>#NAME?</v>
      </c>
      <c r="BE1557" s="6" t="e">
        <f t="shared" ca="1" si="79"/>
        <v>#NAME?</v>
      </c>
      <c r="BF1557" s="6" t="e">
        <f t="shared" ca="1" si="80"/>
        <v>#NAME?</v>
      </c>
      <c r="BG1557" s="6"/>
      <c r="BH1557" s="6">
        <f>VLOOKUP(A1557, ALL_AP_DATA!$A$2:$D$3600, 3, FALSE)</f>
        <v>78</v>
      </c>
      <c r="BI1557" s="6">
        <f>VLOOKUP(A1557, ALL_AP_DATA!$A$2:$E$3600, 5, FALSE)</f>
        <v>8933</v>
      </c>
      <c r="BJ1557" s="6">
        <f t="shared" si="88"/>
        <v>45.810256410256407</v>
      </c>
      <c r="BK1557" s="6">
        <f t="shared" si="81"/>
        <v>0.4</v>
      </c>
    </row>
    <row r="1558" spans="1:63" ht="15" customHeight="1" x14ac:dyDescent="0.25">
      <c r="A1558" s="8" t="s">
        <v>1618</v>
      </c>
      <c r="B1558" s="9" t="s">
        <v>1491</v>
      </c>
      <c r="C1558" s="9">
        <v>7</v>
      </c>
      <c r="D1558" s="9">
        <v>44</v>
      </c>
      <c r="E1558" s="9">
        <v>48</v>
      </c>
      <c r="F1558" s="9">
        <v>5905</v>
      </c>
      <c r="G1558" s="9">
        <v>0.1366</v>
      </c>
      <c r="H1558" s="9">
        <v>0.2424</v>
      </c>
      <c r="I1558" s="9">
        <v>0.379</v>
      </c>
      <c r="J1558" s="8"/>
      <c r="K1558" s="8"/>
      <c r="L1558" s="8"/>
      <c r="M1558" s="8"/>
      <c r="N1558" s="8"/>
      <c r="O1558" s="8"/>
      <c r="P1558" s="8"/>
      <c r="Q1558" s="9">
        <v>5</v>
      </c>
      <c r="R1558" s="9">
        <v>27</v>
      </c>
      <c r="S1558" s="9">
        <v>64</v>
      </c>
      <c r="T1558" s="9">
        <v>6766</v>
      </c>
      <c r="U1558" s="9">
        <v>8.3900000000000002E-2</v>
      </c>
      <c r="V1558" s="9">
        <v>0.32319999999999999</v>
      </c>
      <c r="W1558" s="9">
        <v>0.43430000000000002</v>
      </c>
      <c r="X1558" s="9">
        <v>34</v>
      </c>
      <c r="Y1558" s="9">
        <v>207</v>
      </c>
      <c r="Z1558" s="9">
        <v>144</v>
      </c>
      <c r="AA1558" s="9">
        <v>11881</v>
      </c>
      <c r="AB1558" s="9">
        <v>0.64290000000000003</v>
      </c>
      <c r="AC1558" s="9">
        <v>0.72729999999999995</v>
      </c>
      <c r="AD1558" s="9">
        <v>0.76259999999999994</v>
      </c>
      <c r="AE1558" s="9">
        <v>12</v>
      </c>
      <c r="AF1558" s="9">
        <v>128</v>
      </c>
      <c r="AG1558" s="9">
        <v>81</v>
      </c>
      <c r="AH1558" s="9">
        <v>8133</v>
      </c>
      <c r="AI1558" s="9">
        <v>0.39750000000000002</v>
      </c>
      <c r="AJ1558" s="9">
        <v>0.40910000000000002</v>
      </c>
      <c r="AK1558" s="9">
        <v>0.52200000000000002</v>
      </c>
      <c r="AL1558" s="8"/>
      <c r="AM1558" s="8"/>
      <c r="AN1558" s="8"/>
      <c r="AO1558" s="8"/>
      <c r="AP1558" s="8"/>
      <c r="AQ1558" s="8"/>
      <c r="AR1558" s="8"/>
      <c r="AT1558" s="6">
        <f t="shared" si="82"/>
        <v>134.20454545454547</v>
      </c>
      <c r="AU1558" s="6" t="str">
        <f t="shared" si="83"/>
        <v/>
      </c>
      <c r="AV1558" s="6">
        <f t="shared" si="84"/>
        <v>250.59259259259258</v>
      </c>
      <c r="AW1558" s="7">
        <f t="shared" si="85"/>
        <v>57.396135265700487</v>
      </c>
      <c r="AX1558" s="6">
        <f t="shared" si="86"/>
        <v>63.5390625</v>
      </c>
      <c r="AY1558" s="6" t="str">
        <f t="shared" si="87"/>
        <v/>
      </c>
      <c r="BA1558" s="6">
        <f>VLOOKUP(A1558, ALL_AP_DATA!$A$2:$F$3600, 6, FALSE)</f>
        <v>322</v>
      </c>
      <c r="BB1558" s="6">
        <f>VLOOKUP(A1558, projmetadata!$A$2:$D$2036, 4, FALSE)</f>
        <v>120318</v>
      </c>
      <c r="BC1558" s="6" t="e">
        <f t="array" aca="1" ref="BC1558" ca="1">_xludf.IFS(I1558&lt;&gt;0, F1558/I1558, P1558&lt;&gt;0, M1558/P1558, W1558&lt;&gt;0, T1558/W1558, AD1558&lt;&gt;0, AA1558/AD1558, AK1558&lt;&gt;0, AH1558/AK1558, AR1558&lt;&gt;0, AO1558/AR1558, TRUE, 0)</f>
        <v>#NAME?</v>
      </c>
      <c r="BE1558" s="6" t="e">
        <f t="shared" ca="1" si="79"/>
        <v>#NAME?</v>
      </c>
      <c r="BF1558" s="6" t="e">
        <f t="shared" ca="1" si="80"/>
        <v>#NAME?</v>
      </c>
      <c r="BG1558" s="6"/>
      <c r="BH1558" s="6">
        <f>VLOOKUP(A1558, ALL_AP_DATA!$A$2:$D$3600, 3, FALSE)</f>
        <v>78</v>
      </c>
      <c r="BI1558" s="6">
        <f>VLOOKUP(A1558, ALL_AP_DATA!$A$2:$E$3600, 5, FALSE)</f>
        <v>15580</v>
      </c>
      <c r="BJ1558" s="6">
        <f t="shared" si="88"/>
        <v>48.385093167701861</v>
      </c>
      <c r="BK1558" s="6">
        <f t="shared" si="81"/>
        <v>0.24223602484472051</v>
      </c>
    </row>
    <row r="1559" spans="1:63" ht="15" customHeight="1" x14ac:dyDescent="0.25">
      <c r="A1559" s="8" t="s">
        <v>1619</v>
      </c>
      <c r="B1559" s="9" t="s">
        <v>1491</v>
      </c>
      <c r="C1559" s="9">
        <v>17</v>
      </c>
      <c r="D1559" s="9">
        <v>45</v>
      </c>
      <c r="E1559" s="9">
        <v>11</v>
      </c>
      <c r="F1559" s="9">
        <v>1269</v>
      </c>
      <c r="G1559" s="9">
        <v>4.3900000000000002E-2</v>
      </c>
      <c r="H1559" s="9">
        <v>2.6499999999999999E-2</v>
      </c>
      <c r="I1559" s="9">
        <v>2.76E-2</v>
      </c>
      <c r="J1559" s="8"/>
      <c r="K1559" s="8"/>
      <c r="L1559" s="8"/>
      <c r="M1559" s="8"/>
      <c r="N1559" s="8"/>
      <c r="O1559" s="8"/>
      <c r="P1559" s="8"/>
      <c r="Q1559" s="9">
        <v>14</v>
      </c>
      <c r="R1559" s="9">
        <v>87</v>
      </c>
      <c r="S1559" s="9">
        <v>136</v>
      </c>
      <c r="T1559" s="9">
        <v>23959</v>
      </c>
      <c r="U1559" s="9">
        <v>8.4900000000000003E-2</v>
      </c>
      <c r="V1559" s="9">
        <v>0.32769999999999999</v>
      </c>
      <c r="W1559" s="9">
        <v>0.52159999999999995</v>
      </c>
      <c r="X1559" s="9">
        <v>45</v>
      </c>
      <c r="Y1559" s="9">
        <v>187</v>
      </c>
      <c r="Z1559" s="9">
        <v>22</v>
      </c>
      <c r="AA1559" s="9">
        <v>1437</v>
      </c>
      <c r="AB1559" s="9">
        <v>0.18240000000000001</v>
      </c>
      <c r="AC1559" s="9">
        <v>5.2999999999999999E-2</v>
      </c>
      <c r="AD1559" s="9">
        <v>3.1300000000000001E-2</v>
      </c>
      <c r="AE1559" s="9">
        <v>9</v>
      </c>
      <c r="AF1559" s="9">
        <v>41</v>
      </c>
      <c r="AG1559" s="9">
        <v>1</v>
      </c>
      <c r="AH1559" s="9">
        <v>9</v>
      </c>
      <c r="AI1559" s="9">
        <v>0.04</v>
      </c>
      <c r="AJ1559" s="9">
        <v>2.3999999999999998E-3</v>
      </c>
      <c r="AK1559" s="9">
        <v>2.0000000000000001E-4</v>
      </c>
      <c r="AL1559" s="8"/>
      <c r="AM1559" s="8"/>
      <c r="AN1559" s="8"/>
      <c r="AO1559" s="8"/>
      <c r="AP1559" s="8"/>
      <c r="AQ1559" s="8"/>
      <c r="AR1559" s="8"/>
      <c r="AT1559" s="6">
        <f t="shared" si="82"/>
        <v>28.2</v>
      </c>
      <c r="AU1559" s="6" t="str">
        <f t="shared" si="83"/>
        <v/>
      </c>
      <c r="AV1559" s="6">
        <f t="shared" si="84"/>
        <v>275.39080459770116</v>
      </c>
      <c r="AW1559" s="7">
        <f t="shared" si="85"/>
        <v>7.6844919786096257</v>
      </c>
      <c r="AX1559" s="6">
        <f t="shared" si="86"/>
        <v>0.21951219512195122</v>
      </c>
      <c r="AY1559" s="6" t="str">
        <f t="shared" si="87"/>
        <v/>
      </c>
      <c r="BA1559" s="6">
        <f>VLOOKUP(A1559, ALL_AP_DATA!$A$2:$F$3600, 6, FALSE)</f>
        <v>1025</v>
      </c>
      <c r="BB1559" s="6">
        <f>VLOOKUP(A1559, projmetadata!$A$2:$D$2036, 4, FALSE)</f>
        <v>89946</v>
      </c>
      <c r="BC1559" s="6" t="e">
        <f t="array" aca="1" ref="BC1559" ca="1">_xludf.IFS(I1559&lt;&gt;0, F1559/I1559, P1559&lt;&gt;0, M1559/P1559, W1559&lt;&gt;0, T1559/W1559, AD1559&lt;&gt;0, AA1559/AD1559, AK1559&lt;&gt;0, AH1559/AK1559, AR1559&lt;&gt;0, AO1559/AR1559, TRUE, 0)</f>
        <v>#NAME?</v>
      </c>
      <c r="BE1559" s="6" t="e">
        <f t="shared" ca="1" si="79"/>
        <v>#NAME?</v>
      </c>
      <c r="BF1559" s="6" t="e">
        <f t="shared" ca="1" si="80"/>
        <v>#NAME?</v>
      </c>
      <c r="BG1559" s="6"/>
      <c r="BH1559" s="6">
        <f>VLOOKUP(A1559, ALL_AP_DATA!$A$2:$D$3600, 3, FALSE)</f>
        <v>253</v>
      </c>
      <c r="BI1559" s="6">
        <f>VLOOKUP(A1559, ALL_AP_DATA!$A$2:$E$3600, 5, FALSE)</f>
        <v>45933</v>
      </c>
      <c r="BJ1559" s="6">
        <f t="shared" si="88"/>
        <v>44.812682926829268</v>
      </c>
      <c r="BK1559" s="6">
        <f t="shared" si="81"/>
        <v>0.24682926829268292</v>
      </c>
    </row>
    <row r="1560" spans="1:63" ht="15" customHeight="1" x14ac:dyDescent="0.25">
      <c r="A1560" s="8" t="s">
        <v>1620</v>
      </c>
      <c r="B1560" s="9" t="s">
        <v>1491</v>
      </c>
      <c r="C1560" s="9">
        <v>3</v>
      </c>
      <c r="D1560" s="9">
        <v>29</v>
      </c>
      <c r="E1560" s="9">
        <v>24</v>
      </c>
      <c r="F1560" s="9">
        <v>832</v>
      </c>
      <c r="G1560" s="9">
        <v>0.2014</v>
      </c>
      <c r="H1560" s="9">
        <v>0.6</v>
      </c>
      <c r="I1560" s="9">
        <v>0.64049999999999996</v>
      </c>
      <c r="J1560" s="8"/>
      <c r="K1560" s="8"/>
      <c r="L1560" s="8"/>
      <c r="M1560" s="8"/>
      <c r="N1560" s="8"/>
      <c r="O1560" s="8"/>
      <c r="P1560" s="8"/>
      <c r="Q1560" s="9">
        <v>1</v>
      </c>
      <c r="R1560" s="9">
        <v>5</v>
      </c>
      <c r="S1560" s="9">
        <v>24</v>
      </c>
      <c r="T1560" s="9">
        <v>894</v>
      </c>
      <c r="U1560" s="9">
        <v>3.4700000000000002E-2</v>
      </c>
      <c r="V1560" s="9">
        <v>0.6</v>
      </c>
      <c r="W1560" s="9">
        <v>0.68820000000000003</v>
      </c>
      <c r="X1560" s="9">
        <v>6</v>
      </c>
      <c r="Y1560" s="9">
        <v>40</v>
      </c>
      <c r="Z1560" s="9">
        <v>30</v>
      </c>
      <c r="AA1560" s="9">
        <v>920</v>
      </c>
      <c r="AB1560" s="9">
        <v>0.27779999999999999</v>
      </c>
      <c r="AC1560" s="9">
        <v>0.75</v>
      </c>
      <c r="AD1560" s="9">
        <v>0.70820000000000005</v>
      </c>
      <c r="AE1560" s="9">
        <v>9</v>
      </c>
      <c r="AF1560" s="9">
        <v>25</v>
      </c>
      <c r="AG1560" s="9">
        <v>27</v>
      </c>
      <c r="AH1560" s="9">
        <v>897</v>
      </c>
      <c r="AI1560" s="9">
        <v>0.1736</v>
      </c>
      <c r="AJ1560" s="9">
        <v>0.67500000000000004</v>
      </c>
      <c r="AK1560" s="9">
        <v>0.6905</v>
      </c>
      <c r="AL1560" s="8"/>
      <c r="AM1560" s="8"/>
      <c r="AN1560" s="8"/>
      <c r="AO1560" s="8"/>
      <c r="AP1560" s="8"/>
      <c r="AQ1560" s="8"/>
      <c r="AR1560" s="8"/>
      <c r="AT1560" s="6">
        <f t="shared" si="82"/>
        <v>28.689655172413794</v>
      </c>
      <c r="AU1560" s="6" t="str">
        <f t="shared" si="83"/>
        <v/>
      </c>
      <c r="AV1560" s="6">
        <f t="shared" si="84"/>
        <v>178.8</v>
      </c>
      <c r="AW1560" s="7">
        <f t="shared" si="85"/>
        <v>23</v>
      </c>
      <c r="AX1560" s="6">
        <f t="shared" si="86"/>
        <v>35.880000000000003</v>
      </c>
      <c r="AY1560" s="6" t="str">
        <f t="shared" si="87"/>
        <v/>
      </c>
      <c r="BA1560" s="6">
        <f>VLOOKUP(A1560, ALL_AP_DATA!$A$2:$F$3600, 6, FALSE)</f>
        <v>144</v>
      </c>
      <c r="BB1560" s="6">
        <f>VLOOKUP(A1560, projmetadata!$A$2:$D$2036, 4, FALSE)</f>
        <v>20681</v>
      </c>
      <c r="BC1560" s="6" t="e">
        <f t="array" aca="1" ref="BC1560" ca="1">_xludf.IFS(I1560&lt;&gt;0, F1560/I1560, P1560&lt;&gt;0, M1560/P1560, W1560&lt;&gt;0, T1560/W1560, AD1560&lt;&gt;0, AA1560/AD1560, AK1560&lt;&gt;0, AH1560/AK1560, AR1560&lt;&gt;0, AO1560/AR1560, TRUE, 0)</f>
        <v>#NAME?</v>
      </c>
      <c r="BE1560" s="6" t="e">
        <f t="shared" ca="1" si="79"/>
        <v>#NAME?</v>
      </c>
      <c r="BF1560" s="6" t="e">
        <f t="shared" ca="1" si="80"/>
        <v>#NAME?</v>
      </c>
      <c r="BG1560" s="6"/>
      <c r="BH1560" s="6">
        <f>VLOOKUP(A1560, ALL_AP_DATA!$A$2:$D$3600, 3, FALSE)</f>
        <v>39</v>
      </c>
      <c r="BI1560" s="6">
        <f>VLOOKUP(A1560, ALL_AP_DATA!$A$2:$E$3600, 5, FALSE)</f>
        <v>1299</v>
      </c>
      <c r="BJ1560" s="6">
        <f t="shared" si="88"/>
        <v>9.0208333333333339</v>
      </c>
      <c r="BK1560" s="6">
        <f t="shared" si="81"/>
        <v>0.27083333333333331</v>
      </c>
    </row>
    <row r="1561" spans="1:63" ht="15" customHeight="1" x14ac:dyDescent="0.25">
      <c r="A1561" s="8" t="s">
        <v>1621</v>
      </c>
      <c r="B1561" s="9" t="s">
        <v>1491</v>
      </c>
      <c r="C1561" s="9">
        <v>2</v>
      </c>
      <c r="D1561" s="9">
        <v>68</v>
      </c>
      <c r="E1561" s="9">
        <v>281</v>
      </c>
      <c r="F1561" s="9">
        <v>7481</v>
      </c>
      <c r="G1561" s="9">
        <v>0.15279999999999999</v>
      </c>
      <c r="H1561" s="9">
        <v>0.41749999999999998</v>
      </c>
      <c r="I1561" s="9">
        <v>0.28670000000000001</v>
      </c>
      <c r="J1561" s="9">
        <v>1</v>
      </c>
      <c r="K1561" s="9">
        <v>8</v>
      </c>
      <c r="L1561" s="9">
        <v>117</v>
      </c>
      <c r="M1561" s="9">
        <v>2379</v>
      </c>
      <c r="N1561" s="9">
        <v>1.7999999999999999E-2</v>
      </c>
      <c r="O1561" s="9">
        <v>0.17380000000000001</v>
      </c>
      <c r="P1561" s="9">
        <v>9.1200000000000003E-2</v>
      </c>
      <c r="Q1561" s="9">
        <v>20</v>
      </c>
      <c r="R1561" s="9">
        <v>72</v>
      </c>
      <c r="S1561" s="9">
        <v>369</v>
      </c>
      <c r="T1561" s="9">
        <v>11139</v>
      </c>
      <c r="U1561" s="9">
        <v>0.1618</v>
      </c>
      <c r="V1561" s="9">
        <v>0.54830000000000001</v>
      </c>
      <c r="W1561" s="9">
        <v>0.42699999999999999</v>
      </c>
      <c r="X1561" s="9">
        <v>17</v>
      </c>
      <c r="Y1561" s="9">
        <v>152</v>
      </c>
      <c r="Z1561" s="9">
        <v>376</v>
      </c>
      <c r="AA1561" s="9">
        <v>11044</v>
      </c>
      <c r="AB1561" s="9">
        <v>0.34160000000000001</v>
      </c>
      <c r="AC1561" s="9">
        <v>0.55869999999999997</v>
      </c>
      <c r="AD1561" s="9">
        <v>0.42330000000000001</v>
      </c>
      <c r="AE1561" s="9">
        <v>6</v>
      </c>
      <c r="AF1561" s="9">
        <v>17</v>
      </c>
      <c r="AG1561" s="9">
        <v>150</v>
      </c>
      <c r="AH1561" s="9">
        <v>3805</v>
      </c>
      <c r="AI1561" s="9">
        <v>3.8199999999999998E-2</v>
      </c>
      <c r="AJ1561" s="9">
        <v>0.22289999999999999</v>
      </c>
      <c r="AK1561" s="9">
        <v>0.14580000000000001</v>
      </c>
      <c r="AL1561" s="8"/>
      <c r="AM1561" s="8"/>
      <c r="AN1561" s="8"/>
      <c r="AO1561" s="8"/>
      <c r="AP1561" s="8"/>
      <c r="AQ1561" s="8"/>
      <c r="AR1561" s="8"/>
      <c r="AT1561" s="6">
        <f t="shared" si="82"/>
        <v>110.01470588235294</v>
      </c>
      <c r="AU1561" s="6">
        <f t="shared" si="83"/>
        <v>297.375</v>
      </c>
      <c r="AV1561" s="6">
        <f t="shared" si="84"/>
        <v>154.70833333333334</v>
      </c>
      <c r="AW1561" s="7">
        <f t="shared" si="85"/>
        <v>72.65789473684211</v>
      </c>
      <c r="AX1561" s="6">
        <f t="shared" si="86"/>
        <v>223.8235294117647</v>
      </c>
      <c r="AY1561" s="6" t="str">
        <f t="shared" si="87"/>
        <v/>
      </c>
      <c r="BA1561" s="6">
        <f>VLOOKUP(A1561, ALL_AP_DATA!$A$2:$F$3600, 6, FALSE)</f>
        <v>445</v>
      </c>
      <c r="BB1561" s="6">
        <f>VLOOKUP(A1561, projmetadata!$A$2:$D$2036, 4, FALSE)</f>
        <v>37942</v>
      </c>
      <c r="BC1561" s="6" t="e">
        <f t="array" aca="1" ref="BC1561" ca="1">_xludf.IFS(I1561&lt;&gt;0, F1561/I1561, P1561&lt;&gt;0, M1561/P1561, W1561&lt;&gt;0, T1561/W1561, AD1561&lt;&gt;0, AA1561/AD1561, AK1561&lt;&gt;0, AH1561/AK1561, AR1561&lt;&gt;0, AO1561/AR1561, TRUE, 0)</f>
        <v>#NAME?</v>
      </c>
      <c r="BE1561" s="6" t="e">
        <f t="shared" ca="1" si="79"/>
        <v>#NAME?</v>
      </c>
      <c r="BF1561" s="6" t="e">
        <f t="shared" ca="1" si="80"/>
        <v>#NAME?</v>
      </c>
      <c r="BG1561" s="6"/>
      <c r="BH1561" s="6">
        <f>VLOOKUP(A1561, ALL_AP_DATA!$A$2:$D$3600, 3, FALSE)</f>
        <v>105</v>
      </c>
      <c r="BI1561" s="6">
        <f>VLOOKUP(A1561, ALL_AP_DATA!$A$2:$E$3600, 5, FALSE)</f>
        <v>26089</v>
      </c>
      <c r="BJ1561" s="6">
        <f t="shared" si="88"/>
        <v>58.626966292134831</v>
      </c>
      <c r="BK1561" s="6">
        <f t="shared" si="81"/>
        <v>0.23595505617977527</v>
      </c>
    </row>
    <row r="1562" spans="1:63" ht="15" customHeight="1" x14ac:dyDescent="0.25">
      <c r="A1562" s="8" t="s">
        <v>1622</v>
      </c>
      <c r="B1562" s="9" t="s">
        <v>1491</v>
      </c>
      <c r="C1562" s="9">
        <v>1</v>
      </c>
      <c r="D1562" s="9">
        <v>17</v>
      </c>
      <c r="E1562" s="9">
        <v>182</v>
      </c>
      <c r="F1562" s="9">
        <v>3167</v>
      </c>
      <c r="G1562" s="9">
        <v>0.1037</v>
      </c>
      <c r="H1562" s="9">
        <v>0.42520000000000002</v>
      </c>
      <c r="I1562" s="9">
        <v>0.1852</v>
      </c>
      <c r="J1562" s="9">
        <v>2</v>
      </c>
      <c r="K1562" s="9">
        <v>18</v>
      </c>
      <c r="L1562" s="9">
        <v>257</v>
      </c>
      <c r="M1562" s="9">
        <v>6401</v>
      </c>
      <c r="N1562" s="9">
        <v>0.10979999999999999</v>
      </c>
      <c r="O1562" s="9">
        <v>0.60050000000000003</v>
      </c>
      <c r="P1562" s="9">
        <v>0.37430000000000002</v>
      </c>
      <c r="Q1562" s="9">
        <v>8</v>
      </c>
      <c r="R1562" s="9">
        <v>40</v>
      </c>
      <c r="S1562" s="9">
        <v>341</v>
      </c>
      <c r="T1562" s="9">
        <v>12748</v>
      </c>
      <c r="U1562" s="9">
        <v>0.24390000000000001</v>
      </c>
      <c r="V1562" s="9">
        <v>0.79669999999999996</v>
      </c>
      <c r="W1562" s="9">
        <v>0.74550000000000005</v>
      </c>
      <c r="X1562" s="9">
        <v>1</v>
      </c>
      <c r="Y1562" s="9">
        <v>5</v>
      </c>
      <c r="Z1562" s="9">
        <v>76</v>
      </c>
      <c r="AA1562" s="9">
        <v>830</v>
      </c>
      <c r="AB1562" s="9">
        <v>3.0499999999999999E-2</v>
      </c>
      <c r="AC1562" s="9">
        <v>0.17760000000000001</v>
      </c>
      <c r="AD1562" s="9">
        <v>4.8500000000000001E-2</v>
      </c>
      <c r="AE1562" s="8"/>
      <c r="AF1562" s="8"/>
      <c r="AG1562" s="8"/>
      <c r="AH1562" s="8"/>
      <c r="AI1562" s="8"/>
      <c r="AJ1562" s="8"/>
      <c r="AK1562" s="8"/>
      <c r="AL1562" s="9">
        <v>1</v>
      </c>
      <c r="AM1562" s="9">
        <v>24</v>
      </c>
      <c r="AN1562" s="9">
        <v>292</v>
      </c>
      <c r="AO1562" s="9">
        <v>11722</v>
      </c>
      <c r="AP1562" s="9">
        <v>0.14630000000000001</v>
      </c>
      <c r="AQ1562" s="9">
        <v>0.68220000000000003</v>
      </c>
      <c r="AR1562" s="9">
        <v>0.6855</v>
      </c>
      <c r="AT1562" s="6">
        <f t="shared" si="82"/>
        <v>186.29411764705881</v>
      </c>
      <c r="AU1562" s="6">
        <f t="shared" si="83"/>
        <v>355.61111111111109</v>
      </c>
      <c r="AV1562" s="6">
        <f t="shared" si="84"/>
        <v>318.7</v>
      </c>
      <c r="AW1562" s="7">
        <f t="shared" si="85"/>
        <v>166</v>
      </c>
      <c r="AX1562" s="6" t="str">
        <f t="shared" si="86"/>
        <v/>
      </c>
      <c r="AY1562" s="6">
        <f t="shared" si="87"/>
        <v>488.41666666666669</v>
      </c>
      <c r="BA1562" s="6">
        <f>VLOOKUP(A1562, ALL_AP_DATA!$A$2:$F$3600, 6, FALSE)</f>
        <v>164</v>
      </c>
      <c r="BB1562" s="6">
        <f>VLOOKUP(A1562, projmetadata!$A$2:$D$2036, 4, FALSE)</f>
        <v>18829</v>
      </c>
      <c r="BC1562" s="6" t="e">
        <f t="array" aca="1" ref="BC1562" ca="1">_xludf.IFS(I1562&lt;&gt;0, F1562/I1562, P1562&lt;&gt;0, M1562/P1562, W1562&lt;&gt;0, T1562/W1562, AD1562&lt;&gt;0, AA1562/AD1562, AK1562&lt;&gt;0, AH1562/AK1562, AR1562&lt;&gt;0, AO1562/AR1562, TRUE, 0)</f>
        <v>#NAME?</v>
      </c>
      <c r="BE1562" s="6" t="e">
        <f t="shared" ca="1" si="79"/>
        <v>#NAME?</v>
      </c>
      <c r="BF1562" s="6" t="e">
        <f t="shared" ca="1" si="80"/>
        <v>#NAME?</v>
      </c>
      <c r="BG1562" s="6"/>
      <c r="BH1562" s="6">
        <f>VLOOKUP(A1562, ALL_AP_DATA!$A$2:$D$3600, 3, FALSE)</f>
        <v>46</v>
      </c>
      <c r="BI1562" s="6">
        <f>VLOOKUP(A1562, ALL_AP_DATA!$A$2:$E$3600, 5, FALSE)</f>
        <v>17100</v>
      </c>
      <c r="BJ1562" s="6">
        <f t="shared" si="88"/>
        <v>104.26829268292683</v>
      </c>
      <c r="BK1562" s="6">
        <f t="shared" si="81"/>
        <v>0.28048780487804881</v>
      </c>
    </row>
    <row r="1563" spans="1:63" ht="15" customHeight="1" x14ac:dyDescent="0.25">
      <c r="A1563" s="8" t="s">
        <v>1623</v>
      </c>
      <c r="B1563" s="9" t="s">
        <v>1491</v>
      </c>
      <c r="C1563" s="9">
        <v>3</v>
      </c>
      <c r="D1563" s="9">
        <v>145</v>
      </c>
      <c r="E1563" s="9">
        <v>1092</v>
      </c>
      <c r="F1563" s="9">
        <v>78296</v>
      </c>
      <c r="G1563" s="9">
        <v>0.1812</v>
      </c>
      <c r="H1563" s="9">
        <v>0.50600000000000001</v>
      </c>
      <c r="I1563" s="9">
        <v>0.37119999999999997</v>
      </c>
      <c r="J1563" s="9">
        <v>20</v>
      </c>
      <c r="K1563" s="9">
        <v>105</v>
      </c>
      <c r="L1563" s="9">
        <v>1456</v>
      </c>
      <c r="M1563" s="9">
        <v>116404</v>
      </c>
      <c r="N1563" s="9">
        <v>0.1313</v>
      </c>
      <c r="O1563" s="9">
        <v>0.67469999999999997</v>
      </c>
      <c r="P1563" s="9">
        <v>0.55189999999999995</v>
      </c>
      <c r="Q1563" s="9">
        <v>69</v>
      </c>
      <c r="R1563" s="9">
        <v>346</v>
      </c>
      <c r="S1563" s="9">
        <v>2056</v>
      </c>
      <c r="T1563" s="9">
        <v>192614</v>
      </c>
      <c r="U1563" s="9">
        <v>0.4325</v>
      </c>
      <c r="V1563" s="9">
        <v>0.95269999999999999</v>
      </c>
      <c r="W1563" s="9">
        <v>0.9133</v>
      </c>
      <c r="X1563" s="9">
        <v>55</v>
      </c>
      <c r="Y1563" s="9">
        <v>335</v>
      </c>
      <c r="Z1563" s="9">
        <v>1601</v>
      </c>
      <c r="AA1563" s="9">
        <v>138135</v>
      </c>
      <c r="AB1563" s="9">
        <v>0.41880000000000001</v>
      </c>
      <c r="AC1563" s="9">
        <v>0.7419</v>
      </c>
      <c r="AD1563" s="9">
        <v>0.65500000000000003</v>
      </c>
      <c r="AE1563" s="9">
        <v>13</v>
      </c>
      <c r="AF1563" s="9">
        <v>138</v>
      </c>
      <c r="AG1563" s="9">
        <v>1182</v>
      </c>
      <c r="AH1563" s="9">
        <v>86123</v>
      </c>
      <c r="AI1563" s="9">
        <v>0.17249999999999999</v>
      </c>
      <c r="AJ1563" s="9">
        <v>0.54769999999999996</v>
      </c>
      <c r="AK1563" s="9">
        <v>0.40839999999999999</v>
      </c>
      <c r="AL1563" s="9">
        <v>13</v>
      </c>
      <c r="AM1563" s="9">
        <v>186</v>
      </c>
      <c r="AN1563" s="9">
        <v>1736</v>
      </c>
      <c r="AO1563" s="9">
        <v>152372</v>
      </c>
      <c r="AP1563" s="9">
        <v>0.23250000000000001</v>
      </c>
      <c r="AQ1563" s="9">
        <v>0.8044</v>
      </c>
      <c r="AR1563" s="9">
        <v>0.72250000000000003</v>
      </c>
      <c r="AT1563" s="6">
        <f t="shared" si="82"/>
        <v>539.97241379310344</v>
      </c>
      <c r="AU1563" s="6">
        <f t="shared" si="83"/>
        <v>1108.6095238095238</v>
      </c>
      <c r="AV1563" s="6">
        <f t="shared" si="84"/>
        <v>556.6878612716763</v>
      </c>
      <c r="AW1563" s="7">
        <f t="shared" si="85"/>
        <v>412.34328358208955</v>
      </c>
      <c r="AX1563" s="6">
        <f t="shared" si="86"/>
        <v>624.0797101449275</v>
      </c>
      <c r="AY1563" s="6">
        <f t="shared" si="87"/>
        <v>819.20430107526886</v>
      </c>
      <c r="BA1563" s="6">
        <f>VLOOKUP(A1563, ALL_AP_DATA!$A$2:$F$3600, 6, FALSE)</f>
        <v>800</v>
      </c>
      <c r="BB1563" s="6">
        <f>VLOOKUP(A1563, projmetadata!$A$2:$D$2036, 4, FALSE)</f>
        <v>114420</v>
      </c>
      <c r="BC1563" s="6" t="e">
        <f t="array" aca="1" ref="BC1563" ca="1">_xludf.IFS(I1563&lt;&gt;0, F1563/I1563, P1563&lt;&gt;0, M1563/P1563, W1563&lt;&gt;0, T1563/W1563, AD1563&lt;&gt;0, AA1563/AD1563, AK1563&lt;&gt;0, AH1563/AK1563, AR1563&lt;&gt;0, AO1563/AR1563, TRUE, 0)</f>
        <v>#NAME?</v>
      </c>
      <c r="BE1563" s="6" t="e">
        <f t="shared" ca="1" si="79"/>
        <v>#NAME?</v>
      </c>
      <c r="BF1563" s="6" t="e">
        <f t="shared" ca="1" si="80"/>
        <v>#NAME?</v>
      </c>
      <c r="BG1563" s="6"/>
      <c r="BH1563" s="6">
        <f>VLOOKUP(A1563, ALL_AP_DATA!$A$2:$D$3600, 3, FALSE)</f>
        <v>409</v>
      </c>
      <c r="BI1563" s="6">
        <f>VLOOKUP(A1563, ALL_AP_DATA!$A$2:$E$3600, 5, FALSE)</f>
        <v>210900</v>
      </c>
      <c r="BJ1563" s="6">
        <f t="shared" si="88"/>
        <v>263.625</v>
      </c>
      <c r="BK1563" s="6">
        <f t="shared" si="81"/>
        <v>0.51124999999999998</v>
      </c>
    </row>
    <row r="1564" spans="1:63" ht="15" customHeight="1" x14ac:dyDescent="0.25">
      <c r="A1564" s="8" t="s">
        <v>1624</v>
      </c>
      <c r="B1564" s="9" t="s">
        <v>1491</v>
      </c>
      <c r="C1564" s="9">
        <v>12</v>
      </c>
      <c r="D1564" s="9">
        <v>36</v>
      </c>
      <c r="E1564" s="9">
        <v>65</v>
      </c>
      <c r="F1564" s="9">
        <v>877</v>
      </c>
      <c r="G1564" s="9">
        <v>2.0400000000000001E-2</v>
      </c>
      <c r="H1564" s="9">
        <v>7.17E-2</v>
      </c>
      <c r="I1564" s="9">
        <v>1.2999999999999999E-2</v>
      </c>
      <c r="J1564" s="8"/>
      <c r="K1564" s="8"/>
      <c r="L1564" s="8"/>
      <c r="M1564" s="8"/>
      <c r="N1564" s="8"/>
      <c r="O1564" s="8"/>
      <c r="P1564" s="8"/>
      <c r="Q1564" s="9">
        <v>52</v>
      </c>
      <c r="R1564" s="9">
        <v>284</v>
      </c>
      <c r="S1564" s="9">
        <v>786</v>
      </c>
      <c r="T1564" s="9">
        <v>57503</v>
      </c>
      <c r="U1564" s="9">
        <v>0.161</v>
      </c>
      <c r="V1564" s="9">
        <v>0.86660000000000004</v>
      </c>
      <c r="W1564" s="9">
        <v>0.85450000000000004</v>
      </c>
      <c r="X1564" s="9">
        <v>104</v>
      </c>
      <c r="Y1564" s="9">
        <v>239</v>
      </c>
      <c r="Z1564" s="9">
        <v>291</v>
      </c>
      <c r="AA1564" s="9">
        <v>6189</v>
      </c>
      <c r="AB1564" s="9">
        <v>0.13550000000000001</v>
      </c>
      <c r="AC1564" s="9">
        <v>0.32079999999999997</v>
      </c>
      <c r="AD1564" s="9">
        <v>9.1999999999999998E-2</v>
      </c>
      <c r="AE1564" s="9">
        <v>9</v>
      </c>
      <c r="AF1564" s="9">
        <v>25</v>
      </c>
      <c r="AG1564" s="9">
        <v>1</v>
      </c>
      <c r="AH1564" s="9">
        <v>0</v>
      </c>
      <c r="AI1564" s="9">
        <v>1.4200000000000001E-2</v>
      </c>
      <c r="AJ1564" s="9">
        <v>1.1000000000000001E-3</v>
      </c>
      <c r="AK1564" s="9">
        <v>0</v>
      </c>
      <c r="AL1564" s="8"/>
      <c r="AM1564" s="8"/>
      <c r="AN1564" s="8"/>
      <c r="AO1564" s="8"/>
      <c r="AP1564" s="8"/>
      <c r="AQ1564" s="8"/>
      <c r="AR1564" s="8"/>
      <c r="AT1564" s="6">
        <f t="shared" si="82"/>
        <v>24.361111111111111</v>
      </c>
      <c r="AU1564" s="6" t="str">
        <f t="shared" si="83"/>
        <v/>
      </c>
      <c r="AV1564" s="6">
        <f t="shared" si="84"/>
        <v>202.47535211267606</v>
      </c>
      <c r="AW1564" s="7">
        <f t="shared" si="85"/>
        <v>25.89539748953975</v>
      </c>
      <c r="AX1564" s="6">
        <f t="shared" si="86"/>
        <v>0</v>
      </c>
      <c r="AY1564" s="6" t="str">
        <f t="shared" si="87"/>
        <v/>
      </c>
      <c r="BA1564" s="6">
        <f>VLOOKUP(A1564, ALL_AP_DATA!$A$2:$F$3600, 6, FALSE)</f>
        <v>1764</v>
      </c>
      <c r="BB1564" s="6">
        <f>VLOOKUP(A1564, projmetadata!$A$2:$D$2036, 4, FALSE)</f>
        <v>45614</v>
      </c>
      <c r="BC1564" s="6" t="e">
        <f t="array" aca="1" ref="BC1564" ca="1">_xludf.IFS(I1564&lt;&gt;0, F1564/I1564, P1564&lt;&gt;0, M1564/P1564, W1564&lt;&gt;0, T1564/W1564, AD1564&lt;&gt;0, AA1564/AD1564, AK1564&lt;&gt;0, AH1564/AK1564, AR1564&lt;&gt;0, AO1564/AR1564, TRUE, 0)</f>
        <v>#NAME?</v>
      </c>
      <c r="BE1564" s="6" t="e">
        <f t="shared" ca="1" si="79"/>
        <v>#NAME?</v>
      </c>
      <c r="BF1564" s="6" t="e">
        <f t="shared" ca="1" si="80"/>
        <v>#NAME?</v>
      </c>
      <c r="BG1564" s="6"/>
      <c r="BH1564" s="6">
        <f>VLOOKUP(A1564, ALL_AP_DATA!$A$2:$D$3600, 3, FALSE)</f>
        <v>400</v>
      </c>
      <c r="BI1564" s="6">
        <f>VLOOKUP(A1564, ALL_AP_DATA!$A$2:$E$3600, 5, FALSE)</f>
        <v>67298</v>
      </c>
      <c r="BJ1564" s="6">
        <f t="shared" si="88"/>
        <v>38.150793650793652</v>
      </c>
      <c r="BK1564" s="6">
        <f t="shared" si="81"/>
        <v>0.22675736961451248</v>
      </c>
    </row>
    <row r="1565" spans="1:63" ht="15" customHeight="1" x14ac:dyDescent="0.25">
      <c r="A1565" s="8" t="s">
        <v>1625</v>
      </c>
      <c r="B1565" s="9" t="s">
        <v>1491</v>
      </c>
      <c r="C1565" s="9">
        <v>3</v>
      </c>
      <c r="D1565" s="9">
        <v>7</v>
      </c>
      <c r="E1565" s="9">
        <v>9</v>
      </c>
      <c r="F1565" s="9">
        <v>353</v>
      </c>
      <c r="G1565" s="9">
        <v>3.8899999999999997E-2</v>
      </c>
      <c r="H1565" s="9">
        <v>0.1268</v>
      </c>
      <c r="I1565" s="9">
        <v>5.57E-2</v>
      </c>
      <c r="J1565" s="8"/>
      <c r="K1565" s="8"/>
      <c r="L1565" s="8"/>
      <c r="M1565" s="8"/>
      <c r="N1565" s="8"/>
      <c r="O1565" s="8"/>
      <c r="P1565" s="8"/>
      <c r="Q1565" s="9">
        <v>4</v>
      </c>
      <c r="R1565" s="9">
        <v>17</v>
      </c>
      <c r="S1565" s="9">
        <v>40</v>
      </c>
      <c r="T1565" s="9">
        <v>1283</v>
      </c>
      <c r="U1565" s="9">
        <v>9.4399999999999998E-2</v>
      </c>
      <c r="V1565" s="9">
        <v>0.56340000000000001</v>
      </c>
      <c r="W1565" s="9">
        <v>0.2024</v>
      </c>
      <c r="X1565" s="9">
        <v>21</v>
      </c>
      <c r="Y1565" s="9">
        <v>69</v>
      </c>
      <c r="Z1565" s="9">
        <v>56</v>
      </c>
      <c r="AA1565" s="9">
        <v>3753</v>
      </c>
      <c r="AB1565" s="9">
        <v>0.38329999999999997</v>
      </c>
      <c r="AC1565" s="9">
        <v>0.78869999999999996</v>
      </c>
      <c r="AD1565" s="9">
        <v>0.59199999999999997</v>
      </c>
      <c r="AE1565" s="9">
        <v>5</v>
      </c>
      <c r="AF1565" s="9">
        <v>25</v>
      </c>
      <c r="AG1565" s="9">
        <v>36</v>
      </c>
      <c r="AH1565" s="9">
        <v>2212</v>
      </c>
      <c r="AI1565" s="9">
        <v>0.1389</v>
      </c>
      <c r="AJ1565" s="9">
        <v>0.50700000000000001</v>
      </c>
      <c r="AK1565" s="9">
        <v>0.34899999999999998</v>
      </c>
      <c r="AL1565" s="8"/>
      <c r="AM1565" s="8"/>
      <c r="AN1565" s="8"/>
      <c r="AO1565" s="8"/>
      <c r="AP1565" s="8"/>
      <c r="AQ1565" s="8"/>
      <c r="AR1565" s="8"/>
      <c r="AT1565" s="6">
        <f t="shared" si="82"/>
        <v>50.428571428571431</v>
      </c>
      <c r="AU1565" s="6" t="str">
        <f t="shared" si="83"/>
        <v/>
      </c>
      <c r="AV1565" s="6">
        <f t="shared" si="84"/>
        <v>75.470588235294116</v>
      </c>
      <c r="AW1565" s="7">
        <f t="shared" si="85"/>
        <v>54.391304347826086</v>
      </c>
      <c r="AX1565" s="6">
        <f t="shared" si="86"/>
        <v>88.48</v>
      </c>
      <c r="AY1565" s="6" t="str">
        <f t="shared" si="87"/>
        <v/>
      </c>
      <c r="BA1565" s="6">
        <f>VLOOKUP(A1565, ALL_AP_DATA!$A$2:$F$3600, 6, FALSE)</f>
        <v>180</v>
      </c>
      <c r="BB1565" s="6">
        <f>VLOOKUP(A1565, projmetadata!$A$2:$D$2036, 4, FALSE)</f>
        <v>21123</v>
      </c>
      <c r="BC1565" s="6" t="e">
        <f t="array" aca="1" ref="BC1565" ca="1">_xludf.IFS(I1565&lt;&gt;0, F1565/I1565, P1565&lt;&gt;0, M1565/P1565, W1565&lt;&gt;0, T1565/W1565, AD1565&lt;&gt;0, AA1565/AD1565, AK1565&lt;&gt;0, AH1565/AK1565, AR1565&lt;&gt;0, AO1565/AR1565, TRUE, 0)</f>
        <v>#NAME?</v>
      </c>
      <c r="BE1565" s="6" t="e">
        <f t="shared" ca="1" si="79"/>
        <v>#NAME?</v>
      </c>
      <c r="BF1565" s="6" t="e">
        <f t="shared" ca="1" si="80"/>
        <v>#NAME?</v>
      </c>
      <c r="BG1565" s="6"/>
      <c r="BH1565" s="6">
        <f>VLOOKUP(A1565, ALL_AP_DATA!$A$2:$D$3600, 3, FALSE)</f>
        <v>31</v>
      </c>
      <c r="BI1565" s="6">
        <f>VLOOKUP(A1565, ALL_AP_DATA!$A$2:$E$3600, 5, FALSE)</f>
        <v>6339</v>
      </c>
      <c r="BJ1565" s="6">
        <f t="shared" si="88"/>
        <v>35.216666666666669</v>
      </c>
      <c r="BK1565" s="6">
        <f t="shared" si="81"/>
        <v>0.17222222222222222</v>
      </c>
    </row>
    <row r="1566" spans="1:63" ht="15" customHeight="1" x14ac:dyDescent="0.25">
      <c r="A1566" s="8" t="s">
        <v>1626</v>
      </c>
      <c r="B1566" s="9" t="s">
        <v>1491</v>
      </c>
      <c r="C1566" s="9">
        <v>1</v>
      </c>
      <c r="D1566" s="9">
        <v>32</v>
      </c>
      <c r="E1566" s="9">
        <v>10</v>
      </c>
      <c r="F1566" s="9">
        <v>58</v>
      </c>
      <c r="G1566" s="9">
        <v>0.14219999999999999</v>
      </c>
      <c r="H1566" s="9">
        <v>4.0800000000000003E-2</v>
      </c>
      <c r="I1566" s="9">
        <v>8.9999999999999998E-4</v>
      </c>
      <c r="J1566" s="8"/>
      <c r="K1566" s="8"/>
      <c r="L1566" s="8"/>
      <c r="M1566" s="8"/>
      <c r="N1566" s="8"/>
      <c r="O1566" s="8"/>
      <c r="P1566" s="8"/>
      <c r="Q1566" s="9">
        <v>8</v>
      </c>
      <c r="R1566" s="9">
        <v>25</v>
      </c>
      <c r="S1566" s="9">
        <v>232</v>
      </c>
      <c r="T1566" s="9">
        <v>64912</v>
      </c>
      <c r="U1566" s="9">
        <v>0.1111</v>
      </c>
      <c r="V1566" s="9">
        <v>0.94689999999999996</v>
      </c>
      <c r="W1566" s="9">
        <v>0.9849</v>
      </c>
      <c r="X1566" s="9">
        <v>15</v>
      </c>
      <c r="Y1566" s="9">
        <v>103</v>
      </c>
      <c r="Z1566" s="9">
        <v>20</v>
      </c>
      <c r="AA1566" s="9">
        <v>406</v>
      </c>
      <c r="AB1566" s="9">
        <v>0.45779999999999998</v>
      </c>
      <c r="AC1566" s="9">
        <v>8.1600000000000006E-2</v>
      </c>
      <c r="AD1566" s="9">
        <v>6.1999999999999998E-3</v>
      </c>
      <c r="AE1566" s="9">
        <v>7</v>
      </c>
      <c r="AF1566" s="9">
        <v>48</v>
      </c>
      <c r="AG1566" s="9">
        <v>14</v>
      </c>
      <c r="AH1566" s="9">
        <v>330</v>
      </c>
      <c r="AI1566" s="9">
        <v>0.21329999999999999</v>
      </c>
      <c r="AJ1566" s="9">
        <v>5.7099999999999998E-2</v>
      </c>
      <c r="AK1566" s="9">
        <v>5.0000000000000001E-3</v>
      </c>
      <c r="AL1566" s="8"/>
      <c r="AM1566" s="8"/>
      <c r="AN1566" s="8"/>
      <c r="AO1566" s="8"/>
      <c r="AP1566" s="8"/>
      <c r="AQ1566" s="8"/>
      <c r="AR1566" s="8"/>
      <c r="AT1566" s="6">
        <f t="shared" si="82"/>
        <v>1.8125</v>
      </c>
      <c r="AU1566" s="6" t="str">
        <f t="shared" si="83"/>
        <v/>
      </c>
      <c r="AV1566" s="6">
        <f t="shared" si="84"/>
        <v>2596.48</v>
      </c>
      <c r="AW1566" s="7">
        <f t="shared" si="85"/>
        <v>3.941747572815534</v>
      </c>
      <c r="AX1566" s="6">
        <f t="shared" si="86"/>
        <v>6.875</v>
      </c>
      <c r="AY1566" s="6" t="str">
        <f t="shared" si="87"/>
        <v/>
      </c>
      <c r="BA1566" s="6">
        <f>VLOOKUP(A1566, ALL_AP_DATA!$A$2:$F$3600, 6, FALSE)</f>
        <v>225</v>
      </c>
      <c r="BB1566" s="6">
        <f>VLOOKUP(A1566, projmetadata!$A$2:$D$2036, 4, FALSE)</f>
        <v>24813</v>
      </c>
      <c r="BC1566" s="6" t="e">
        <f t="array" aca="1" ref="BC1566" ca="1">_xludf.IFS(I1566&lt;&gt;0, F1566/I1566, P1566&lt;&gt;0, M1566/P1566, W1566&lt;&gt;0, T1566/W1566, AD1566&lt;&gt;0, AA1566/AD1566, AK1566&lt;&gt;0, AH1566/AK1566, AR1566&lt;&gt;0, AO1566/AR1566, TRUE, 0)</f>
        <v>#NAME?</v>
      </c>
      <c r="BE1566" s="6" t="e">
        <f t="shared" ca="1" si="79"/>
        <v>#NAME?</v>
      </c>
      <c r="BF1566" s="6" t="e">
        <f t="shared" ca="1" si="80"/>
        <v>#NAME?</v>
      </c>
      <c r="BG1566" s="6"/>
      <c r="BH1566" s="6">
        <f>VLOOKUP(A1566, ALL_AP_DATA!$A$2:$D$3600, 3, FALSE)</f>
        <v>34</v>
      </c>
      <c r="BI1566" s="6">
        <f>VLOOKUP(A1566, ALL_AP_DATA!$A$2:$E$3600, 5, FALSE)</f>
        <v>65905</v>
      </c>
      <c r="BJ1566" s="6">
        <f t="shared" si="88"/>
        <v>292.9111111111111</v>
      </c>
      <c r="BK1566" s="6">
        <f t="shared" si="81"/>
        <v>0.15111111111111111</v>
      </c>
    </row>
    <row r="1567" spans="1:63" ht="15" customHeight="1" x14ac:dyDescent="0.25">
      <c r="A1567" s="8" t="s">
        <v>1627</v>
      </c>
      <c r="B1567" s="9" t="s">
        <v>1491</v>
      </c>
      <c r="C1567" s="9">
        <v>1</v>
      </c>
      <c r="D1567" s="9">
        <v>75</v>
      </c>
      <c r="E1567" s="9">
        <v>1013</v>
      </c>
      <c r="F1567" s="9">
        <v>32685</v>
      </c>
      <c r="G1567" s="9">
        <v>0.1678</v>
      </c>
      <c r="H1567" s="9">
        <v>0.37930000000000003</v>
      </c>
      <c r="I1567" s="9">
        <v>0.13539999999999999</v>
      </c>
      <c r="J1567" s="9">
        <v>11</v>
      </c>
      <c r="K1567" s="9">
        <v>57</v>
      </c>
      <c r="L1567" s="9">
        <v>1032</v>
      </c>
      <c r="M1567" s="9">
        <v>31681</v>
      </c>
      <c r="N1567" s="9">
        <v>0.1275</v>
      </c>
      <c r="O1567" s="9">
        <v>0.38640000000000002</v>
      </c>
      <c r="P1567" s="9">
        <v>0.13120000000000001</v>
      </c>
      <c r="Q1567" s="9">
        <v>45</v>
      </c>
      <c r="R1567" s="9">
        <v>249</v>
      </c>
      <c r="S1567" s="9">
        <v>2502</v>
      </c>
      <c r="T1567" s="9">
        <v>234403</v>
      </c>
      <c r="U1567" s="9">
        <v>0.55700000000000005</v>
      </c>
      <c r="V1567" s="9">
        <v>0.93669999999999998</v>
      </c>
      <c r="W1567" s="9">
        <v>0.97089999999999999</v>
      </c>
      <c r="X1567" s="9">
        <v>29</v>
      </c>
      <c r="Y1567" s="9">
        <v>148</v>
      </c>
      <c r="Z1567" s="9">
        <v>1282</v>
      </c>
      <c r="AA1567" s="9">
        <v>41008</v>
      </c>
      <c r="AB1567" s="9">
        <v>0.33110000000000001</v>
      </c>
      <c r="AC1567" s="9">
        <v>0.48</v>
      </c>
      <c r="AD1567" s="9">
        <v>0.16980000000000001</v>
      </c>
      <c r="AE1567" s="9">
        <v>6</v>
      </c>
      <c r="AF1567" s="9">
        <v>24</v>
      </c>
      <c r="AG1567" s="9">
        <v>471</v>
      </c>
      <c r="AH1567" s="9">
        <v>11474</v>
      </c>
      <c r="AI1567" s="9">
        <v>5.3699999999999998E-2</v>
      </c>
      <c r="AJ1567" s="9">
        <v>0.17630000000000001</v>
      </c>
      <c r="AK1567" s="9">
        <v>4.7500000000000001E-2</v>
      </c>
      <c r="AL1567" s="9">
        <v>5</v>
      </c>
      <c r="AM1567" s="9">
        <v>100</v>
      </c>
      <c r="AN1567" s="9">
        <v>1863</v>
      </c>
      <c r="AO1567" s="9">
        <v>55854</v>
      </c>
      <c r="AP1567" s="9">
        <v>0.22370000000000001</v>
      </c>
      <c r="AQ1567" s="9">
        <v>0.69750000000000001</v>
      </c>
      <c r="AR1567" s="9">
        <v>0.23130000000000001</v>
      </c>
      <c r="AT1567" s="6">
        <f t="shared" si="82"/>
        <v>435.8</v>
      </c>
      <c r="AU1567" s="6">
        <f t="shared" si="83"/>
        <v>555.80701754385962</v>
      </c>
      <c r="AV1567" s="6">
        <f t="shared" si="84"/>
        <v>941.37751004016059</v>
      </c>
      <c r="AW1567" s="7">
        <f t="shared" si="85"/>
        <v>277.08108108108109</v>
      </c>
      <c r="AX1567" s="6">
        <f t="shared" si="86"/>
        <v>478.08333333333331</v>
      </c>
      <c r="AY1567" s="6">
        <f t="shared" si="87"/>
        <v>558.54</v>
      </c>
      <c r="BA1567" s="6">
        <f>VLOOKUP(A1567, ALL_AP_DATA!$A$2:$F$3600, 6, FALSE)</f>
        <v>447</v>
      </c>
      <c r="BB1567" s="6">
        <f>VLOOKUP(A1567, projmetadata!$A$2:$D$2036, 4, FALSE)</f>
        <v>45291</v>
      </c>
      <c r="BC1567" s="6" t="e">
        <f t="array" aca="1" ref="BC1567" ca="1">_xludf.IFS(I1567&lt;&gt;0, F1567/I1567, P1567&lt;&gt;0, M1567/P1567, W1567&lt;&gt;0, T1567/W1567, AD1567&lt;&gt;0, AA1567/AD1567, AK1567&lt;&gt;0, AH1567/AK1567, AR1567&lt;&gt;0, AO1567/AR1567, TRUE, 0)</f>
        <v>#NAME?</v>
      </c>
      <c r="BE1567" s="6" t="e">
        <f t="shared" ca="1" si="79"/>
        <v>#NAME?</v>
      </c>
      <c r="BF1567" s="6" t="e">
        <f t="shared" ca="1" si="80"/>
        <v>#NAME?</v>
      </c>
      <c r="BG1567" s="6"/>
      <c r="BH1567" s="6">
        <f>VLOOKUP(A1567, ALL_AP_DATA!$A$2:$D$3600, 3, FALSE)</f>
        <v>268</v>
      </c>
      <c r="BI1567" s="6">
        <f>VLOOKUP(A1567, ALL_AP_DATA!$A$2:$E$3600, 5, FALSE)</f>
        <v>241438</v>
      </c>
      <c r="BJ1567" s="6">
        <f t="shared" si="88"/>
        <v>540.12975391498878</v>
      </c>
      <c r="BK1567" s="6">
        <f t="shared" si="81"/>
        <v>0.59955257270693507</v>
      </c>
    </row>
    <row r="1568" spans="1:63" ht="15" customHeight="1" x14ac:dyDescent="0.25">
      <c r="A1568" s="8" t="s">
        <v>1628</v>
      </c>
      <c r="B1568" s="9" t="s">
        <v>1491</v>
      </c>
      <c r="C1568" s="9">
        <v>15</v>
      </c>
      <c r="D1568" s="9">
        <v>88</v>
      </c>
      <c r="E1568" s="9">
        <v>69</v>
      </c>
      <c r="F1568" s="9">
        <v>4092</v>
      </c>
      <c r="G1568" s="9">
        <v>0.1719</v>
      </c>
      <c r="H1568" s="9">
        <v>0.42330000000000001</v>
      </c>
      <c r="I1568" s="9">
        <v>0.44400000000000001</v>
      </c>
      <c r="J1568" s="8"/>
      <c r="K1568" s="8"/>
      <c r="L1568" s="8"/>
      <c r="M1568" s="8"/>
      <c r="N1568" s="8"/>
      <c r="O1568" s="8"/>
      <c r="P1568" s="8"/>
      <c r="Q1568" s="9">
        <v>10</v>
      </c>
      <c r="R1568" s="9">
        <v>26</v>
      </c>
      <c r="S1568" s="9">
        <v>64</v>
      </c>
      <c r="T1568" s="9">
        <v>4216</v>
      </c>
      <c r="U1568" s="9">
        <v>5.0799999999999998E-2</v>
      </c>
      <c r="V1568" s="9">
        <v>0.3926</v>
      </c>
      <c r="W1568" s="9">
        <v>0.45739999999999997</v>
      </c>
      <c r="X1568" s="9">
        <v>64</v>
      </c>
      <c r="Y1568" s="9">
        <v>320</v>
      </c>
      <c r="Z1568" s="9">
        <v>105</v>
      </c>
      <c r="AA1568" s="9">
        <v>5698</v>
      </c>
      <c r="AB1568" s="9">
        <v>0.625</v>
      </c>
      <c r="AC1568" s="9">
        <v>0.64419999999999999</v>
      </c>
      <c r="AD1568" s="9">
        <v>0.61819999999999997</v>
      </c>
      <c r="AE1568" s="9">
        <v>30</v>
      </c>
      <c r="AF1568" s="9">
        <v>146</v>
      </c>
      <c r="AG1568" s="9">
        <v>68</v>
      </c>
      <c r="AH1568" s="9">
        <v>4189</v>
      </c>
      <c r="AI1568" s="9">
        <v>0.28520000000000001</v>
      </c>
      <c r="AJ1568" s="9">
        <v>0.41720000000000002</v>
      </c>
      <c r="AK1568" s="9">
        <v>0.45450000000000002</v>
      </c>
      <c r="AL1568" s="8"/>
      <c r="AM1568" s="8"/>
      <c r="AN1568" s="8"/>
      <c r="AO1568" s="8"/>
      <c r="AP1568" s="8"/>
      <c r="AQ1568" s="8"/>
      <c r="AR1568" s="8"/>
      <c r="AT1568" s="6">
        <f t="shared" si="82"/>
        <v>46.5</v>
      </c>
      <c r="AU1568" s="6" t="str">
        <f t="shared" si="83"/>
        <v/>
      </c>
      <c r="AV1568" s="6">
        <f t="shared" si="84"/>
        <v>162.15384615384616</v>
      </c>
      <c r="AW1568" s="7">
        <f t="shared" si="85"/>
        <v>17.806249999999999</v>
      </c>
      <c r="AX1568" s="6">
        <f t="shared" si="86"/>
        <v>28.69178082191781</v>
      </c>
      <c r="AY1568" s="6" t="str">
        <f t="shared" si="87"/>
        <v/>
      </c>
      <c r="BA1568" s="6">
        <f>VLOOKUP(A1568, ALL_AP_DATA!$A$2:$F$3600, 6, FALSE)</f>
        <v>512</v>
      </c>
      <c r="BB1568" s="6">
        <f>VLOOKUP(A1568, projmetadata!$A$2:$D$2036, 4, FALSE)</f>
        <v>56082</v>
      </c>
      <c r="BC1568" s="6" t="e">
        <f t="array" aca="1" ref="BC1568" ca="1">_xludf.IFS(I1568&lt;&gt;0, F1568/I1568, P1568&lt;&gt;0, M1568/P1568, W1568&lt;&gt;0, T1568/W1568, AD1568&lt;&gt;0, AA1568/AD1568, AK1568&lt;&gt;0, AH1568/AK1568, AR1568&lt;&gt;0, AO1568/AR1568, TRUE, 0)</f>
        <v>#NAME?</v>
      </c>
      <c r="BE1568" s="6" t="e">
        <f t="shared" ca="1" si="79"/>
        <v>#NAME?</v>
      </c>
      <c r="BF1568" s="6" t="e">
        <f t="shared" ca="1" si="80"/>
        <v>#NAME?</v>
      </c>
      <c r="BG1568" s="6"/>
      <c r="BH1568" s="6">
        <f>VLOOKUP(A1568, ALL_AP_DATA!$A$2:$D$3600, 3, FALSE)</f>
        <v>123</v>
      </c>
      <c r="BI1568" s="6">
        <f>VLOOKUP(A1568, ALL_AP_DATA!$A$2:$E$3600, 5, FALSE)</f>
        <v>9217</v>
      </c>
      <c r="BJ1568" s="6">
        <f t="shared" si="88"/>
        <v>18.001953125</v>
      </c>
      <c r="BK1568" s="6">
        <f t="shared" si="81"/>
        <v>0.240234375</v>
      </c>
    </row>
    <row r="1569" spans="1:63" ht="15" customHeight="1" x14ac:dyDescent="0.25">
      <c r="A1569" s="8" t="s">
        <v>1629</v>
      </c>
      <c r="B1569" s="9" t="s">
        <v>1491</v>
      </c>
      <c r="C1569" s="9">
        <v>1</v>
      </c>
      <c r="D1569" s="9">
        <v>12</v>
      </c>
      <c r="E1569" s="9">
        <v>19</v>
      </c>
      <c r="F1569" s="9">
        <v>172</v>
      </c>
      <c r="G1569" s="9">
        <v>7.7399999999999997E-2</v>
      </c>
      <c r="H1569" s="9">
        <v>0.1696</v>
      </c>
      <c r="I1569" s="9">
        <v>7.8100000000000003E-2</v>
      </c>
      <c r="J1569" s="8"/>
      <c r="K1569" s="8"/>
      <c r="L1569" s="8"/>
      <c r="M1569" s="8"/>
      <c r="N1569" s="8"/>
      <c r="O1569" s="8"/>
      <c r="P1569" s="8"/>
      <c r="Q1569" s="9">
        <v>8</v>
      </c>
      <c r="R1569" s="9">
        <v>20</v>
      </c>
      <c r="S1569" s="9">
        <v>62</v>
      </c>
      <c r="T1569" s="9">
        <v>1265</v>
      </c>
      <c r="U1569" s="9">
        <v>0.129</v>
      </c>
      <c r="V1569" s="9">
        <v>0.55359999999999998</v>
      </c>
      <c r="W1569" s="9">
        <v>0.57469999999999999</v>
      </c>
      <c r="X1569" s="9">
        <v>9</v>
      </c>
      <c r="Y1569" s="9">
        <v>75</v>
      </c>
      <c r="Z1569" s="9">
        <v>52</v>
      </c>
      <c r="AA1569" s="9">
        <v>527</v>
      </c>
      <c r="AB1569" s="9">
        <v>0.4839</v>
      </c>
      <c r="AC1569" s="9">
        <v>0.46429999999999999</v>
      </c>
      <c r="AD1569" s="9">
        <v>0.2394</v>
      </c>
      <c r="AE1569" s="9">
        <v>1</v>
      </c>
      <c r="AF1569" s="9">
        <v>2</v>
      </c>
      <c r="AG1569" s="9">
        <v>2</v>
      </c>
      <c r="AH1569" s="9">
        <v>9</v>
      </c>
      <c r="AI1569" s="9">
        <v>1.29E-2</v>
      </c>
      <c r="AJ1569" s="9">
        <v>1.7899999999999999E-2</v>
      </c>
      <c r="AK1569" s="9">
        <v>4.1000000000000003E-3</v>
      </c>
      <c r="AL1569" s="8"/>
      <c r="AM1569" s="8"/>
      <c r="AN1569" s="8"/>
      <c r="AO1569" s="8"/>
      <c r="AP1569" s="8"/>
      <c r="AQ1569" s="8"/>
      <c r="AR1569" s="8"/>
      <c r="AT1569" s="6">
        <f t="shared" si="82"/>
        <v>14.333333333333334</v>
      </c>
      <c r="AU1569" s="6" t="str">
        <f t="shared" si="83"/>
        <v/>
      </c>
      <c r="AV1569" s="6">
        <f t="shared" si="84"/>
        <v>63.25</v>
      </c>
      <c r="AW1569" s="7">
        <f t="shared" si="85"/>
        <v>7.0266666666666664</v>
      </c>
      <c r="AX1569" s="6">
        <f t="shared" si="86"/>
        <v>4.5</v>
      </c>
      <c r="AY1569" s="6" t="str">
        <f t="shared" si="87"/>
        <v/>
      </c>
      <c r="BA1569" s="6">
        <f>VLOOKUP(A1569, ALL_AP_DATA!$A$2:$F$3600, 6, FALSE)</f>
        <v>156</v>
      </c>
      <c r="BB1569" s="6">
        <f>VLOOKUP(A1569, projmetadata!$A$2:$D$2036, 4, FALSE)</f>
        <v>7190</v>
      </c>
      <c r="BC1569" s="6" t="e">
        <f t="array" aca="1" ref="BC1569" ca="1">_xludf.IFS(I1569&lt;&gt;0, F1569/I1569, P1569&lt;&gt;0, M1569/P1569, W1569&lt;&gt;0, T1569/W1569, AD1569&lt;&gt;0, AA1569/AD1569, AK1569&lt;&gt;0, AH1569/AK1569, AR1569&lt;&gt;0, AO1569/AR1569, TRUE, 0)</f>
        <v>#NAME?</v>
      </c>
      <c r="BE1569" s="6" t="e">
        <f t="shared" ca="1" si="79"/>
        <v>#NAME?</v>
      </c>
      <c r="BF1569" s="6" t="e">
        <f t="shared" ca="1" si="80"/>
        <v>#NAME?</v>
      </c>
      <c r="BG1569" s="6"/>
      <c r="BH1569" s="6">
        <f>VLOOKUP(A1569, ALL_AP_DATA!$A$2:$D$3600, 3, FALSE)</f>
        <v>82</v>
      </c>
      <c r="BI1569" s="6">
        <f>VLOOKUP(A1569, ALL_AP_DATA!$A$2:$E$3600, 5, FALSE)</f>
        <v>2201</v>
      </c>
      <c r="BJ1569" s="6">
        <f t="shared" si="88"/>
        <v>14.108974358974359</v>
      </c>
      <c r="BK1569" s="6">
        <f t="shared" si="81"/>
        <v>0.52564102564102566</v>
      </c>
    </row>
    <row r="1570" spans="1:63" ht="15" customHeight="1" x14ac:dyDescent="0.25">
      <c r="A1570" s="8" t="s">
        <v>1630</v>
      </c>
      <c r="B1570" s="9" t="s">
        <v>1491</v>
      </c>
      <c r="C1570" s="9">
        <v>2</v>
      </c>
      <c r="D1570" s="9">
        <v>27</v>
      </c>
      <c r="E1570" s="9">
        <v>169</v>
      </c>
      <c r="F1570" s="9">
        <v>17770</v>
      </c>
      <c r="G1570" s="9">
        <v>0.20150000000000001</v>
      </c>
      <c r="H1570" s="9">
        <v>0.72529999999999994</v>
      </c>
      <c r="I1570" s="9">
        <v>0.39529999999999998</v>
      </c>
      <c r="J1570" s="9">
        <v>12</v>
      </c>
      <c r="K1570" s="9">
        <v>35</v>
      </c>
      <c r="L1570" s="9">
        <v>165</v>
      </c>
      <c r="M1570" s="9">
        <v>20828</v>
      </c>
      <c r="N1570" s="9">
        <v>0.26119999999999999</v>
      </c>
      <c r="O1570" s="9">
        <v>0.70820000000000005</v>
      </c>
      <c r="P1570" s="9">
        <v>0.46339999999999998</v>
      </c>
      <c r="Q1570" s="9">
        <v>14</v>
      </c>
      <c r="R1570" s="9">
        <v>63</v>
      </c>
      <c r="S1570" s="9">
        <v>218</v>
      </c>
      <c r="T1570" s="9">
        <v>29321</v>
      </c>
      <c r="U1570" s="9">
        <v>0.47010000000000002</v>
      </c>
      <c r="V1570" s="9">
        <v>0.93559999999999999</v>
      </c>
      <c r="W1570" s="9">
        <v>0.65229999999999999</v>
      </c>
      <c r="X1570" s="9">
        <v>6</v>
      </c>
      <c r="Y1570" s="9">
        <v>71</v>
      </c>
      <c r="Z1570" s="9">
        <v>169</v>
      </c>
      <c r="AA1570" s="9">
        <v>21550</v>
      </c>
      <c r="AB1570" s="9">
        <v>0.52990000000000004</v>
      </c>
      <c r="AC1570" s="9">
        <v>0.72529999999999994</v>
      </c>
      <c r="AD1570" s="9">
        <v>0.47939999999999999</v>
      </c>
      <c r="AE1570" s="9">
        <v>3</v>
      </c>
      <c r="AF1570" s="9">
        <v>16</v>
      </c>
      <c r="AG1570" s="9">
        <v>120</v>
      </c>
      <c r="AH1570" s="9">
        <v>11899</v>
      </c>
      <c r="AI1570" s="9">
        <v>0.11940000000000001</v>
      </c>
      <c r="AJ1570" s="9">
        <v>0.51500000000000001</v>
      </c>
      <c r="AK1570" s="9">
        <v>0.26469999999999999</v>
      </c>
      <c r="AL1570" s="9">
        <v>7</v>
      </c>
      <c r="AM1570" s="9">
        <v>44</v>
      </c>
      <c r="AN1570" s="9">
        <v>187</v>
      </c>
      <c r="AO1570" s="9">
        <v>24354</v>
      </c>
      <c r="AP1570" s="9">
        <v>0.32840000000000003</v>
      </c>
      <c r="AQ1570" s="9">
        <v>0.80259999999999998</v>
      </c>
      <c r="AR1570" s="9">
        <v>0.54179999999999995</v>
      </c>
      <c r="AT1570" s="6">
        <f t="shared" si="82"/>
        <v>658.14814814814815</v>
      </c>
      <c r="AU1570" s="6">
        <f t="shared" si="83"/>
        <v>595.08571428571429</v>
      </c>
      <c r="AV1570" s="6">
        <f t="shared" si="84"/>
        <v>465.41269841269843</v>
      </c>
      <c r="AW1570" s="7">
        <f t="shared" si="85"/>
        <v>303.52112676056339</v>
      </c>
      <c r="AX1570" s="6">
        <f t="shared" si="86"/>
        <v>743.6875</v>
      </c>
      <c r="AY1570" s="6">
        <f t="shared" si="87"/>
        <v>553.5</v>
      </c>
      <c r="BA1570" s="6">
        <f>VLOOKUP(A1570, ALL_AP_DATA!$A$2:$F$3600, 6, FALSE)</f>
        <v>134</v>
      </c>
      <c r="BB1570" s="6">
        <f>VLOOKUP(A1570, projmetadata!$A$2:$D$2036, 4, FALSE)</f>
        <v>38726</v>
      </c>
      <c r="BC1570" s="6" t="e">
        <f t="array" aca="1" ref="BC1570" ca="1">_xludf.IFS(I1570&lt;&gt;0, F1570/I1570, P1570&lt;&gt;0, M1570/P1570, W1570&lt;&gt;0, T1570/W1570, AD1570&lt;&gt;0, AA1570/AD1570, AK1570&lt;&gt;0, AH1570/AK1570, AR1570&lt;&gt;0, AO1570/AR1570, TRUE, 0)</f>
        <v>#NAME?</v>
      </c>
      <c r="BE1570" s="6" t="e">
        <f t="shared" ca="1" si="79"/>
        <v>#NAME?</v>
      </c>
      <c r="BF1570" s="6" t="e">
        <f t="shared" ca="1" si="80"/>
        <v>#NAME?</v>
      </c>
      <c r="BG1570" s="6"/>
      <c r="BH1570" s="6">
        <f>VLOOKUP(A1570, ALL_AP_DATA!$A$2:$D$3600, 3, FALSE)</f>
        <v>68</v>
      </c>
      <c r="BI1570" s="6">
        <f>VLOOKUP(A1570, ALL_AP_DATA!$A$2:$E$3600, 5, FALSE)</f>
        <v>44950</v>
      </c>
      <c r="BJ1570" s="6">
        <f t="shared" si="88"/>
        <v>335.44776119402985</v>
      </c>
      <c r="BK1570" s="6">
        <f t="shared" si="81"/>
        <v>0.5074626865671642</v>
      </c>
    </row>
    <row r="1571" spans="1:63" ht="15" customHeight="1" x14ac:dyDescent="0.25">
      <c r="A1571" s="8" t="s">
        <v>1631</v>
      </c>
      <c r="B1571" s="9" t="s">
        <v>1491</v>
      </c>
      <c r="C1571" s="9">
        <v>3</v>
      </c>
      <c r="D1571" s="9">
        <v>9</v>
      </c>
      <c r="E1571" s="9">
        <v>5</v>
      </c>
      <c r="F1571" s="9">
        <v>94</v>
      </c>
      <c r="G1571" s="9">
        <v>1.21E-2</v>
      </c>
      <c r="H1571" s="9">
        <v>1.1299999999999999E-2</v>
      </c>
      <c r="I1571" s="9">
        <v>1.6000000000000001E-3</v>
      </c>
      <c r="J1571" s="8"/>
      <c r="K1571" s="8"/>
      <c r="L1571" s="8"/>
      <c r="M1571" s="8"/>
      <c r="N1571" s="8"/>
      <c r="O1571" s="8"/>
      <c r="P1571" s="8"/>
      <c r="Q1571" s="9">
        <v>53</v>
      </c>
      <c r="R1571" s="9">
        <v>226</v>
      </c>
      <c r="S1571" s="9">
        <v>367</v>
      </c>
      <c r="T1571" s="9">
        <v>45633</v>
      </c>
      <c r="U1571" s="9">
        <v>0.30420000000000003</v>
      </c>
      <c r="V1571" s="9">
        <v>0.83220000000000005</v>
      </c>
      <c r="W1571" s="9">
        <v>0.77569999999999995</v>
      </c>
      <c r="X1571" s="9">
        <v>41</v>
      </c>
      <c r="Y1571" s="9">
        <v>193</v>
      </c>
      <c r="Z1571" s="9">
        <v>161</v>
      </c>
      <c r="AA1571" s="9">
        <v>14557</v>
      </c>
      <c r="AB1571" s="9">
        <v>0.25979999999999998</v>
      </c>
      <c r="AC1571" s="9">
        <v>0.36509999999999998</v>
      </c>
      <c r="AD1571" s="9">
        <v>0.24740000000000001</v>
      </c>
      <c r="AE1571" s="9">
        <v>9</v>
      </c>
      <c r="AF1571" s="9">
        <v>39</v>
      </c>
      <c r="AG1571" s="9">
        <v>67</v>
      </c>
      <c r="AH1571" s="9">
        <v>5662</v>
      </c>
      <c r="AI1571" s="9">
        <v>5.2499999999999998E-2</v>
      </c>
      <c r="AJ1571" s="9">
        <v>0.15190000000000001</v>
      </c>
      <c r="AK1571" s="9">
        <v>9.6199999999999994E-2</v>
      </c>
      <c r="AL1571" s="8"/>
      <c r="AM1571" s="8"/>
      <c r="AN1571" s="8"/>
      <c r="AO1571" s="8"/>
      <c r="AP1571" s="8"/>
      <c r="AQ1571" s="8"/>
      <c r="AR1571" s="8"/>
      <c r="AT1571" s="6">
        <f t="shared" si="82"/>
        <v>10.444444444444445</v>
      </c>
      <c r="AU1571" s="6" t="str">
        <f t="shared" si="83"/>
        <v/>
      </c>
      <c r="AV1571" s="6">
        <f t="shared" si="84"/>
        <v>201.91592920353983</v>
      </c>
      <c r="AW1571" s="7">
        <f t="shared" si="85"/>
        <v>75.424870466321238</v>
      </c>
      <c r="AX1571" s="6">
        <f t="shared" si="86"/>
        <v>145.17948717948718</v>
      </c>
      <c r="AY1571" s="6" t="str">
        <f t="shared" si="87"/>
        <v/>
      </c>
      <c r="BA1571" s="6">
        <f>VLOOKUP(A1571, ALL_AP_DATA!$A$2:$F$3600, 6, FALSE)</f>
        <v>743</v>
      </c>
      <c r="BB1571" s="6">
        <f>VLOOKUP(A1571, projmetadata!$A$2:$D$2036, 4, FALSE)</f>
        <v>47665</v>
      </c>
      <c r="BC1571" s="6" t="e">
        <f t="array" aca="1" ref="BC1571" ca="1">_xludf.IFS(I1571&lt;&gt;0, F1571/I1571, P1571&lt;&gt;0, M1571/P1571, W1571&lt;&gt;0, T1571/W1571, AD1571&lt;&gt;0, AA1571/AD1571, AK1571&lt;&gt;0, AH1571/AK1571, AR1571&lt;&gt;0, AO1571/AR1571, TRUE, 0)</f>
        <v>#NAME?</v>
      </c>
      <c r="BE1571" s="6" t="e">
        <f t="shared" ca="1" si="79"/>
        <v>#NAME?</v>
      </c>
      <c r="BF1571" s="6" t="e">
        <f t="shared" ca="1" si="80"/>
        <v>#NAME?</v>
      </c>
      <c r="BG1571" s="6"/>
      <c r="BH1571" s="6">
        <f>VLOOKUP(A1571, ALL_AP_DATA!$A$2:$D$3600, 3, FALSE)</f>
        <v>240</v>
      </c>
      <c r="BI1571" s="6">
        <f>VLOOKUP(A1571, ALL_AP_DATA!$A$2:$E$3600, 5, FALSE)</f>
        <v>58830</v>
      </c>
      <c r="BJ1571" s="6">
        <f t="shared" si="88"/>
        <v>79.179004037685061</v>
      </c>
      <c r="BK1571" s="6">
        <f t="shared" si="81"/>
        <v>0.32301480484522205</v>
      </c>
    </row>
    <row r="1572" spans="1:63" ht="15" customHeight="1" x14ac:dyDescent="0.25">
      <c r="A1572" s="8" t="s">
        <v>1632</v>
      </c>
      <c r="B1572" s="9" t="s">
        <v>1491</v>
      </c>
      <c r="C1572" s="9">
        <v>7</v>
      </c>
      <c r="D1572" s="9">
        <v>22</v>
      </c>
      <c r="E1572" s="9">
        <v>145</v>
      </c>
      <c r="F1572" s="9">
        <v>4420</v>
      </c>
      <c r="G1572" s="9">
        <v>2.6599999999999999E-2</v>
      </c>
      <c r="H1572" s="9">
        <v>0.18809999999999999</v>
      </c>
      <c r="I1572" s="9">
        <v>2.0999999999999999E-3</v>
      </c>
      <c r="J1572" s="9">
        <v>6</v>
      </c>
      <c r="K1572" s="9">
        <v>31</v>
      </c>
      <c r="L1572" s="9">
        <v>266</v>
      </c>
      <c r="M1572" s="9">
        <v>10324</v>
      </c>
      <c r="N1572" s="9">
        <v>3.7400000000000003E-2</v>
      </c>
      <c r="O1572" s="9">
        <v>0.34499999999999997</v>
      </c>
      <c r="P1572" s="9">
        <v>4.7999999999999996E-3</v>
      </c>
      <c r="Q1572" s="9">
        <v>47</v>
      </c>
      <c r="R1572" s="9">
        <v>283</v>
      </c>
      <c r="S1572" s="9">
        <v>709</v>
      </c>
      <c r="T1572" s="9">
        <v>2130231</v>
      </c>
      <c r="U1572" s="9">
        <v>0.34179999999999999</v>
      </c>
      <c r="V1572" s="9">
        <v>0.91959999999999997</v>
      </c>
      <c r="W1572" s="9">
        <v>0.99260000000000004</v>
      </c>
      <c r="X1572" s="9">
        <v>44</v>
      </c>
      <c r="Y1572" s="9">
        <v>80</v>
      </c>
      <c r="Z1572" s="9">
        <v>304</v>
      </c>
      <c r="AA1572" s="9">
        <v>13632</v>
      </c>
      <c r="AB1572" s="9">
        <v>9.6600000000000005E-2</v>
      </c>
      <c r="AC1572" s="9">
        <v>0.39429999999999998</v>
      </c>
      <c r="AD1572" s="9">
        <v>6.4000000000000003E-3</v>
      </c>
      <c r="AE1572" s="9">
        <v>1</v>
      </c>
      <c r="AF1572" s="9">
        <v>2</v>
      </c>
      <c r="AG1572" s="9">
        <v>34</v>
      </c>
      <c r="AH1572" s="9">
        <v>592</v>
      </c>
      <c r="AI1572" s="9">
        <v>2.3999999999999998E-3</v>
      </c>
      <c r="AJ1572" s="9">
        <v>4.41E-2</v>
      </c>
      <c r="AK1572" s="9">
        <v>2.9999999999999997E-4</v>
      </c>
      <c r="AL1572" s="9">
        <v>2</v>
      </c>
      <c r="AM1572" s="9">
        <v>57</v>
      </c>
      <c r="AN1572" s="9">
        <v>366</v>
      </c>
      <c r="AO1572" s="9">
        <v>204094</v>
      </c>
      <c r="AP1572" s="9">
        <v>6.88E-2</v>
      </c>
      <c r="AQ1572" s="9">
        <v>0.47470000000000001</v>
      </c>
      <c r="AR1572" s="9">
        <v>9.5100000000000004E-2</v>
      </c>
      <c r="AT1572" s="6">
        <f t="shared" si="82"/>
        <v>200.90909090909091</v>
      </c>
      <c r="AU1572" s="6">
        <f t="shared" si="83"/>
        <v>333.03225806451616</v>
      </c>
      <c r="AV1572" s="6">
        <f t="shared" si="84"/>
        <v>7527.3180212014131</v>
      </c>
      <c r="AW1572" s="7">
        <f t="shared" si="85"/>
        <v>170.4</v>
      </c>
      <c r="AX1572" s="6">
        <f t="shared" si="86"/>
        <v>296</v>
      </c>
      <c r="AY1572" s="6">
        <f t="shared" si="87"/>
        <v>3580.5964912280701</v>
      </c>
      <c r="BA1572" s="6">
        <f>VLOOKUP(A1572, ALL_AP_DATA!$A$2:$F$3600, 6, FALSE)</f>
        <v>828</v>
      </c>
      <c r="BB1572" s="6">
        <f>VLOOKUP(A1572, projmetadata!$A$2:$D$2036, 4, FALSE)</f>
        <v>22151</v>
      </c>
      <c r="BC1572" s="6" t="e">
        <f t="array" aca="1" ref="BC1572" ca="1">_xludf.IFS(I1572&lt;&gt;0, F1572/I1572, P1572&lt;&gt;0, M1572/P1572, W1572&lt;&gt;0, T1572/W1572, AD1572&lt;&gt;0, AA1572/AD1572, AK1572&lt;&gt;0, AH1572/AK1572, AR1572&lt;&gt;0, AO1572/AR1572, TRUE, 0)</f>
        <v>#NAME?</v>
      </c>
      <c r="BE1572" s="6" t="e">
        <f t="shared" ca="1" si="79"/>
        <v>#NAME?</v>
      </c>
      <c r="BF1572" s="6" t="e">
        <f t="shared" ca="1" si="80"/>
        <v>#NAME?</v>
      </c>
      <c r="BG1572" s="6"/>
      <c r="BH1572" s="6">
        <f>VLOOKUP(A1572, ALL_AP_DATA!$A$2:$D$3600, 3, FALSE)</f>
        <v>297</v>
      </c>
      <c r="BI1572" s="6">
        <f>VLOOKUP(A1572, ALL_AP_DATA!$A$2:$E$3600, 5, FALSE)</f>
        <v>2146024</v>
      </c>
      <c r="BJ1572" s="6">
        <f t="shared" si="88"/>
        <v>2591.8164251207731</v>
      </c>
      <c r="BK1572" s="6">
        <f t="shared" si="81"/>
        <v>0.35869565217391303</v>
      </c>
    </row>
    <row r="1573" spans="1:63" ht="15" customHeight="1" x14ac:dyDescent="0.25">
      <c r="A1573" s="8" t="s">
        <v>1633</v>
      </c>
      <c r="B1573" s="9" t="s">
        <v>1491</v>
      </c>
      <c r="C1573" s="9">
        <v>7</v>
      </c>
      <c r="D1573" s="9">
        <v>38</v>
      </c>
      <c r="E1573" s="9">
        <v>192</v>
      </c>
      <c r="F1573" s="9">
        <v>3678</v>
      </c>
      <c r="G1573" s="9">
        <v>0.1027</v>
      </c>
      <c r="H1573" s="9">
        <v>0.22589999999999999</v>
      </c>
      <c r="I1573" s="9">
        <v>6.9000000000000006E-2</v>
      </c>
      <c r="J1573" s="9">
        <v>5</v>
      </c>
      <c r="K1573" s="9">
        <v>29</v>
      </c>
      <c r="L1573" s="9">
        <v>238</v>
      </c>
      <c r="M1573" s="9">
        <v>6528</v>
      </c>
      <c r="N1573" s="9">
        <v>7.8399999999999997E-2</v>
      </c>
      <c r="O1573" s="9">
        <v>0.28000000000000003</v>
      </c>
      <c r="P1573" s="9">
        <v>0.12239999999999999</v>
      </c>
      <c r="Q1573" s="9">
        <v>24</v>
      </c>
      <c r="R1573" s="9">
        <v>97</v>
      </c>
      <c r="S1573" s="9">
        <v>685</v>
      </c>
      <c r="T1573" s="9">
        <v>43911</v>
      </c>
      <c r="U1573" s="9">
        <v>0.26219999999999999</v>
      </c>
      <c r="V1573" s="9">
        <v>0.80589999999999995</v>
      </c>
      <c r="W1573" s="9">
        <v>0.82340000000000002</v>
      </c>
      <c r="X1573" s="9">
        <v>40</v>
      </c>
      <c r="Y1573" s="9">
        <v>126</v>
      </c>
      <c r="Z1573" s="9">
        <v>328</v>
      </c>
      <c r="AA1573" s="9">
        <v>6924</v>
      </c>
      <c r="AB1573" s="9">
        <v>0.34050000000000002</v>
      </c>
      <c r="AC1573" s="9">
        <v>0.38590000000000002</v>
      </c>
      <c r="AD1573" s="9">
        <v>0.1298</v>
      </c>
      <c r="AE1573" s="9">
        <v>7</v>
      </c>
      <c r="AF1573" s="9">
        <v>26</v>
      </c>
      <c r="AG1573" s="9">
        <v>159</v>
      </c>
      <c r="AH1573" s="9">
        <v>2709</v>
      </c>
      <c r="AI1573" s="9">
        <v>7.0300000000000001E-2</v>
      </c>
      <c r="AJ1573" s="9">
        <v>0.18709999999999999</v>
      </c>
      <c r="AK1573" s="9">
        <v>5.0799999999999998E-2</v>
      </c>
      <c r="AL1573" s="8"/>
      <c r="AM1573" s="8"/>
      <c r="AN1573" s="8"/>
      <c r="AO1573" s="8"/>
      <c r="AP1573" s="8"/>
      <c r="AQ1573" s="8"/>
      <c r="AR1573" s="8"/>
      <c r="AT1573" s="6">
        <f t="shared" si="82"/>
        <v>96.78947368421052</v>
      </c>
      <c r="AU1573" s="6">
        <f t="shared" si="83"/>
        <v>225.10344827586206</v>
      </c>
      <c r="AV1573" s="6">
        <f t="shared" si="84"/>
        <v>452.69072164948454</v>
      </c>
      <c r="AW1573" s="7">
        <f t="shared" si="85"/>
        <v>54.952380952380949</v>
      </c>
      <c r="AX1573" s="6">
        <f t="shared" si="86"/>
        <v>104.19230769230769</v>
      </c>
      <c r="AY1573" s="6" t="str">
        <f t="shared" si="87"/>
        <v/>
      </c>
      <c r="BA1573" s="6">
        <f>VLOOKUP(A1573, ALL_AP_DATA!$A$2:$F$3600, 6, FALSE)</f>
        <v>370</v>
      </c>
      <c r="BB1573" s="6">
        <f>VLOOKUP(A1573, projmetadata!$A$2:$D$2036, 4, FALSE)</f>
        <v>64103</v>
      </c>
      <c r="BC1573" s="6" t="e">
        <f t="array" aca="1" ref="BC1573" ca="1">_xludf.IFS(I1573&lt;&gt;0, F1573/I1573, P1573&lt;&gt;0, M1573/P1573, W1573&lt;&gt;0, T1573/W1573, AD1573&lt;&gt;0, AA1573/AD1573, AK1573&lt;&gt;0, AH1573/AK1573, AR1573&lt;&gt;0, AO1573/AR1573, TRUE, 0)</f>
        <v>#NAME?</v>
      </c>
      <c r="BE1573" s="6" t="e">
        <f t="shared" ca="1" si="79"/>
        <v>#NAME?</v>
      </c>
      <c r="BF1573" s="6" t="e">
        <f t="shared" ca="1" si="80"/>
        <v>#NAME?</v>
      </c>
      <c r="BG1573" s="6"/>
      <c r="BH1573" s="6">
        <f>VLOOKUP(A1573, ALL_AP_DATA!$A$2:$D$3600, 3, FALSE)</f>
        <v>133</v>
      </c>
      <c r="BI1573" s="6">
        <f>VLOOKUP(A1573, ALL_AP_DATA!$A$2:$E$3600, 5, FALSE)</f>
        <v>53331</v>
      </c>
      <c r="BJ1573" s="6">
        <f t="shared" si="88"/>
        <v>144.13783783783785</v>
      </c>
      <c r="BK1573" s="6">
        <f t="shared" si="81"/>
        <v>0.35945945945945945</v>
      </c>
    </row>
    <row r="1574" spans="1:63" ht="15" customHeight="1" x14ac:dyDescent="0.25">
      <c r="A1574" s="8" t="s">
        <v>1634</v>
      </c>
      <c r="B1574" s="9" t="s">
        <v>1491</v>
      </c>
      <c r="C1574" s="9">
        <v>13</v>
      </c>
      <c r="D1574" s="9">
        <v>44</v>
      </c>
      <c r="E1574" s="9">
        <v>67</v>
      </c>
      <c r="F1574" s="9">
        <v>1347</v>
      </c>
      <c r="G1574" s="9">
        <v>5.3499999999999999E-2</v>
      </c>
      <c r="H1574" s="9">
        <v>0.1759</v>
      </c>
      <c r="I1574" s="9">
        <v>8.8000000000000005E-3</v>
      </c>
      <c r="J1574" s="8"/>
      <c r="K1574" s="8"/>
      <c r="L1574" s="8"/>
      <c r="M1574" s="8"/>
      <c r="N1574" s="8"/>
      <c r="O1574" s="8"/>
      <c r="P1574" s="8"/>
      <c r="Q1574" s="9">
        <v>14</v>
      </c>
      <c r="R1574" s="9">
        <v>42</v>
      </c>
      <c r="S1574" s="9">
        <v>211</v>
      </c>
      <c r="T1574" s="9">
        <v>132162</v>
      </c>
      <c r="U1574" s="9">
        <v>5.0999999999999997E-2</v>
      </c>
      <c r="V1574" s="9">
        <v>0.55379999999999996</v>
      </c>
      <c r="W1574" s="9">
        <v>0.86250000000000004</v>
      </c>
      <c r="X1574" s="9">
        <v>38</v>
      </c>
      <c r="Y1574" s="9">
        <v>244</v>
      </c>
      <c r="Z1574" s="9">
        <v>160</v>
      </c>
      <c r="AA1574" s="9">
        <v>9080</v>
      </c>
      <c r="AB1574" s="9">
        <v>0.29649999999999999</v>
      </c>
      <c r="AC1574" s="9">
        <v>0.4199</v>
      </c>
      <c r="AD1574" s="9">
        <v>5.9299999999999999E-2</v>
      </c>
      <c r="AE1574" s="9">
        <v>23</v>
      </c>
      <c r="AF1574" s="9">
        <v>239</v>
      </c>
      <c r="AG1574" s="9">
        <v>145</v>
      </c>
      <c r="AH1574" s="9">
        <v>8595</v>
      </c>
      <c r="AI1574" s="9">
        <v>0.29039999999999999</v>
      </c>
      <c r="AJ1574" s="9">
        <v>0.38059999999999999</v>
      </c>
      <c r="AK1574" s="9">
        <v>5.6099999999999997E-2</v>
      </c>
      <c r="AL1574" s="8"/>
      <c r="AM1574" s="8"/>
      <c r="AN1574" s="8"/>
      <c r="AO1574" s="8"/>
      <c r="AP1574" s="8"/>
      <c r="AQ1574" s="8"/>
      <c r="AR1574" s="8"/>
      <c r="AT1574" s="6">
        <f t="shared" si="82"/>
        <v>30.613636363636363</v>
      </c>
      <c r="AU1574" s="6" t="str">
        <f t="shared" si="83"/>
        <v/>
      </c>
      <c r="AV1574" s="6">
        <f t="shared" si="84"/>
        <v>3146.7142857142858</v>
      </c>
      <c r="AW1574" s="7">
        <f t="shared" si="85"/>
        <v>37.213114754098363</v>
      </c>
      <c r="AX1574" s="6">
        <f t="shared" si="86"/>
        <v>35.962343096234306</v>
      </c>
      <c r="AY1574" s="6" t="str">
        <f t="shared" si="87"/>
        <v/>
      </c>
      <c r="BA1574" s="6">
        <f>VLOOKUP(A1574, ALL_AP_DATA!$A$2:$F$3600, 6, FALSE)</f>
        <v>823</v>
      </c>
      <c r="BB1574" s="6">
        <f>VLOOKUP(A1574, projmetadata!$A$2:$D$2036, 4, FALSE)</f>
        <v>176226</v>
      </c>
      <c r="BC1574" s="6" t="e">
        <f t="array" aca="1" ref="BC1574" ca="1">_xludf.IFS(I1574&lt;&gt;0, F1574/I1574, P1574&lt;&gt;0, M1574/P1574, W1574&lt;&gt;0, T1574/W1574, AD1574&lt;&gt;0, AA1574/AD1574, AK1574&lt;&gt;0, AH1574/AK1574, AR1574&lt;&gt;0, AO1574/AR1574, TRUE, 0)</f>
        <v>#NAME?</v>
      </c>
      <c r="BE1574" s="6" t="e">
        <f t="shared" ca="1" si="79"/>
        <v>#NAME?</v>
      </c>
      <c r="BF1574" s="6" t="e">
        <f t="shared" ca="1" si="80"/>
        <v>#NAME?</v>
      </c>
      <c r="BG1574" s="6"/>
      <c r="BH1574" s="6">
        <f>VLOOKUP(A1574, ALL_AP_DATA!$A$2:$D$3600, 3, FALSE)</f>
        <v>98</v>
      </c>
      <c r="BI1574" s="6">
        <f>VLOOKUP(A1574, ALL_AP_DATA!$A$2:$E$3600, 5, FALSE)</f>
        <v>153224</v>
      </c>
      <c r="BJ1574" s="6">
        <f t="shared" si="88"/>
        <v>186.17739975698663</v>
      </c>
      <c r="BK1574" s="6">
        <f t="shared" si="81"/>
        <v>0.11907654921020656</v>
      </c>
    </row>
    <row r="1575" spans="1:63" ht="15" customHeight="1" x14ac:dyDescent="0.25">
      <c r="A1575" s="8" t="s">
        <v>1635</v>
      </c>
      <c r="B1575" s="9" t="s">
        <v>1491</v>
      </c>
      <c r="C1575" s="9">
        <v>7</v>
      </c>
      <c r="D1575" s="9">
        <v>30</v>
      </c>
      <c r="E1575" s="9">
        <v>13</v>
      </c>
      <c r="F1575" s="9">
        <v>418</v>
      </c>
      <c r="G1575" s="9">
        <v>0.13100000000000001</v>
      </c>
      <c r="H1575" s="9">
        <v>0.125</v>
      </c>
      <c r="I1575" s="9">
        <v>1.15E-2</v>
      </c>
      <c r="J1575" s="8"/>
      <c r="K1575" s="8"/>
      <c r="L1575" s="8"/>
      <c r="M1575" s="8"/>
      <c r="N1575" s="8"/>
      <c r="O1575" s="8"/>
      <c r="P1575" s="8"/>
      <c r="Q1575" s="9">
        <v>10</v>
      </c>
      <c r="R1575" s="9">
        <v>37</v>
      </c>
      <c r="S1575" s="9">
        <v>71</v>
      </c>
      <c r="T1575" s="9">
        <v>35245</v>
      </c>
      <c r="U1575" s="9">
        <v>0.16159999999999999</v>
      </c>
      <c r="V1575" s="9">
        <v>0.68269999999999997</v>
      </c>
      <c r="W1575" s="9">
        <v>0.96799999999999997</v>
      </c>
      <c r="X1575" s="9">
        <v>6</v>
      </c>
      <c r="Y1575" s="9">
        <v>61</v>
      </c>
      <c r="Z1575" s="9">
        <v>24</v>
      </c>
      <c r="AA1575" s="9">
        <v>716</v>
      </c>
      <c r="AB1575" s="9">
        <v>0.26640000000000003</v>
      </c>
      <c r="AC1575" s="9">
        <v>0.23080000000000001</v>
      </c>
      <c r="AD1575" s="9">
        <v>1.9699999999999999E-2</v>
      </c>
      <c r="AE1575" s="9">
        <v>8</v>
      </c>
      <c r="AF1575" s="9">
        <v>43</v>
      </c>
      <c r="AG1575" s="9">
        <v>14</v>
      </c>
      <c r="AH1575" s="9">
        <v>346</v>
      </c>
      <c r="AI1575" s="9">
        <v>0.18779999999999999</v>
      </c>
      <c r="AJ1575" s="9">
        <v>0.1346</v>
      </c>
      <c r="AK1575" s="9">
        <v>9.4999999999999998E-3</v>
      </c>
      <c r="AL1575" s="8"/>
      <c r="AM1575" s="8"/>
      <c r="AN1575" s="8"/>
      <c r="AO1575" s="8"/>
      <c r="AP1575" s="8"/>
      <c r="AQ1575" s="8"/>
      <c r="AR1575" s="8"/>
      <c r="AT1575" s="6">
        <f t="shared" si="82"/>
        <v>13.933333333333334</v>
      </c>
      <c r="AU1575" s="6" t="str">
        <f t="shared" si="83"/>
        <v/>
      </c>
      <c r="AV1575" s="6">
        <f t="shared" si="84"/>
        <v>952.56756756756761</v>
      </c>
      <c r="AW1575" s="7">
        <f t="shared" si="85"/>
        <v>11.737704918032787</v>
      </c>
      <c r="AX1575" s="6">
        <f t="shared" si="86"/>
        <v>8.0465116279069768</v>
      </c>
      <c r="AY1575" s="6" t="str">
        <f t="shared" si="87"/>
        <v/>
      </c>
      <c r="BA1575" s="6">
        <f>VLOOKUP(A1575, ALL_AP_DATA!$A$2:$F$3600, 6, FALSE)</f>
        <v>229</v>
      </c>
      <c r="BB1575" s="6">
        <f>VLOOKUP(A1575, projmetadata!$A$2:$D$2036, 4, FALSE)</f>
        <v>14179</v>
      </c>
      <c r="BC1575" s="6" t="e">
        <f t="array" aca="1" ref="BC1575" ca="1">_xludf.IFS(I1575&lt;&gt;0, F1575/I1575, P1575&lt;&gt;0, M1575/P1575, W1575&lt;&gt;0, T1575/W1575, AD1575&lt;&gt;0, AA1575/AD1575, AK1575&lt;&gt;0, AH1575/AK1575, AR1575&lt;&gt;0, AO1575/AR1575, TRUE, 0)</f>
        <v>#NAME?</v>
      </c>
      <c r="BE1575" s="6" t="e">
        <f t="shared" ca="1" si="79"/>
        <v>#NAME?</v>
      </c>
      <c r="BF1575" s="6" t="e">
        <f t="shared" ca="1" si="80"/>
        <v>#NAME?</v>
      </c>
      <c r="BG1575" s="6"/>
      <c r="BH1575" s="6">
        <f>VLOOKUP(A1575, ALL_AP_DATA!$A$2:$D$3600, 3, FALSE)</f>
        <v>118</v>
      </c>
      <c r="BI1575" s="6">
        <f>VLOOKUP(A1575, ALL_AP_DATA!$A$2:$E$3600, 5, FALSE)</f>
        <v>36412</v>
      </c>
      <c r="BJ1575" s="6">
        <f t="shared" si="88"/>
        <v>159.00436681222706</v>
      </c>
      <c r="BK1575" s="6">
        <f t="shared" si="81"/>
        <v>0.51528384279475981</v>
      </c>
    </row>
    <row r="1576" spans="1:63" ht="15" customHeight="1" x14ac:dyDescent="0.25">
      <c r="A1576" s="8" t="s">
        <v>1636</v>
      </c>
      <c r="B1576" s="9" t="s">
        <v>1491</v>
      </c>
      <c r="C1576" s="9">
        <v>5</v>
      </c>
      <c r="D1576" s="9">
        <v>14</v>
      </c>
      <c r="E1576" s="9">
        <v>73</v>
      </c>
      <c r="F1576" s="9">
        <v>2664</v>
      </c>
      <c r="G1576" s="9">
        <v>6.6000000000000003E-2</v>
      </c>
      <c r="H1576" s="9">
        <v>0.1714</v>
      </c>
      <c r="I1576" s="9">
        <v>0.1021</v>
      </c>
      <c r="J1576" s="8"/>
      <c r="K1576" s="8"/>
      <c r="L1576" s="8"/>
      <c r="M1576" s="8"/>
      <c r="N1576" s="8"/>
      <c r="O1576" s="8"/>
      <c r="P1576" s="8"/>
      <c r="Q1576" s="9">
        <v>13</v>
      </c>
      <c r="R1576" s="9">
        <v>39</v>
      </c>
      <c r="S1576" s="9">
        <v>223</v>
      </c>
      <c r="T1576" s="9">
        <v>14236</v>
      </c>
      <c r="U1576" s="9">
        <v>0.184</v>
      </c>
      <c r="V1576" s="9">
        <v>0.52349999999999997</v>
      </c>
      <c r="W1576" s="9">
        <v>0.54549999999999998</v>
      </c>
      <c r="X1576" s="9">
        <v>7</v>
      </c>
      <c r="Y1576" s="9">
        <v>50</v>
      </c>
      <c r="Z1576" s="9">
        <v>164</v>
      </c>
      <c r="AA1576" s="9">
        <v>7222</v>
      </c>
      <c r="AB1576" s="9">
        <v>0.23580000000000001</v>
      </c>
      <c r="AC1576" s="9">
        <v>0.38500000000000001</v>
      </c>
      <c r="AD1576" s="9">
        <v>0.2767</v>
      </c>
      <c r="AE1576" s="9">
        <v>2</v>
      </c>
      <c r="AF1576" s="9">
        <v>16</v>
      </c>
      <c r="AG1576" s="9">
        <v>30</v>
      </c>
      <c r="AH1576" s="9">
        <v>391</v>
      </c>
      <c r="AI1576" s="9">
        <v>7.5499999999999998E-2</v>
      </c>
      <c r="AJ1576" s="9">
        <v>7.0400000000000004E-2</v>
      </c>
      <c r="AK1576" s="9">
        <v>1.4999999999999999E-2</v>
      </c>
      <c r="AL1576" s="8"/>
      <c r="AM1576" s="8"/>
      <c r="AN1576" s="8"/>
      <c r="AO1576" s="8"/>
      <c r="AP1576" s="8"/>
      <c r="AQ1576" s="8"/>
      <c r="AR1576" s="8"/>
      <c r="AT1576" s="6">
        <f t="shared" si="82"/>
        <v>190.28571428571428</v>
      </c>
      <c r="AU1576" s="6" t="str">
        <f t="shared" si="83"/>
        <v/>
      </c>
      <c r="AV1576" s="6">
        <f t="shared" si="84"/>
        <v>365.02564102564105</v>
      </c>
      <c r="AW1576" s="7">
        <f t="shared" si="85"/>
        <v>144.44</v>
      </c>
      <c r="AX1576" s="6">
        <f t="shared" si="86"/>
        <v>24.4375</v>
      </c>
      <c r="AY1576" s="6" t="str">
        <f t="shared" si="87"/>
        <v/>
      </c>
      <c r="BA1576" s="6">
        <f>VLOOKUP(A1576, ALL_AP_DATA!$A$2:$F$3600, 6, FALSE)</f>
        <v>212</v>
      </c>
      <c r="BB1576" s="6">
        <f>VLOOKUP(A1576, projmetadata!$A$2:$D$2036, 4, FALSE)</f>
        <v>14372</v>
      </c>
      <c r="BC1576" s="6" t="e">
        <f t="array" aca="1" ref="BC1576" ca="1">_xludf.IFS(I1576&lt;&gt;0, F1576/I1576, P1576&lt;&gt;0, M1576/P1576, W1576&lt;&gt;0, T1576/W1576, AD1576&lt;&gt;0, AA1576/AD1576, AK1576&lt;&gt;0, AH1576/AK1576, AR1576&lt;&gt;0, AO1576/AR1576, TRUE, 0)</f>
        <v>#NAME?</v>
      </c>
      <c r="BE1576" s="6" t="e">
        <f t="shared" ca="1" si="79"/>
        <v>#NAME?</v>
      </c>
      <c r="BF1576" s="6" t="e">
        <f t="shared" ca="1" si="80"/>
        <v>#NAME?</v>
      </c>
      <c r="BG1576" s="6"/>
      <c r="BH1576" s="6">
        <f>VLOOKUP(A1576, ALL_AP_DATA!$A$2:$D$3600, 3, FALSE)</f>
        <v>78</v>
      </c>
      <c r="BI1576" s="6">
        <f>VLOOKUP(A1576, ALL_AP_DATA!$A$2:$E$3600, 5, FALSE)</f>
        <v>26098</v>
      </c>
      <c r="BJ1576" s="6">
        <f t="shared" si="88"/>
        <v>123.10377358490567</v>
      </c>
      <c r="BK1576" s="6">
        <f t="shared" si="81"/>
        <v>0.36792452830188677</v>
      </c>
    </row>
    <row r="1577" spans="1:63" ht="15" customHeight="1" x14ac:dyDescent="0.25">
      <c r="A1577" s="8" t="s">
        <v>1637</v>
      </c>
      <c r="B1577" s="9" t="s">
        <v>1491</v>
      </c>
      <c r="C1577" s="9">
        <v>5</v>
      </c>
      <c r="D1577" s="9">
        <v>278</v>
      </c>
      <c r="E1577" s="9">
        <v>671</v>
      </c>
      <c r="F1577" s="9">
        <v>46500</v>
      </c>
      <c r="G1577" s="9">
        <v>0.19620000000000001</v>
      </c>
      <c r="H1577" s="9">
        <v>0.57650000000000001</v>
      </c>
      <c r="I1577" s="9">
        <v>0.2868</v>
      </c>
      <c r="J1577" s="9">
        <v>5</v>
      </c>
      <c r="K1577" s="9">
        <v>33</v>
      </c>
      <c r="L1577" s="9">
        <v>505</v>
      </c>
      <c r="M1577" s="9">
        <v>21985</v>
      </c>
      <c r="N1577" s="9">
        <v>2.3300000000000001E-2</v>
      </c>
      <c r="O1577" s="9">
        <v>0.43380000000000002</v>
      </c>
      <c r="P1577" s="9">
        <v>0.1356</v>
      </c>
      <c r="Q1577" s="9">
        <v>55</v>
      </c>
      <c r="R1577" s="9">
        <v>263</v>
      </c>
      <c r="S1577" s="9">
        <v>1123</v>
      </c>
      <c r="T1577" s="9">
        <v>109720</v>
      </c>
      <c r="U1577" s="9">
        <v>0.18559999999999999</v>
      </c>
      <c r="V1577" s="9">
        <v>0.96479999999999999</v>
      </c>
      <c r="W1577" s="9">
        <v>0.67659999999999998</v>
      </c>
      <c r="X1577" s="9">
        <v>143</v>
      </c>
      <c r="Y1577" s="9">
        <v>412</v>
      </c>
      <c r="Z1577" s="9">
        <v>754</v>
      </c>
      <c r="AA1577" s="9">
        <v>54294</v>
      </c>
      <c r="AB1577" s="9">
        <v>0.2908</v>
      </c>
      <c r="AC1577" s="9">
        <v>0.64780000000000004</v>
      </c>
      <c r="AD1577" s="9">
        <v>0.33479999999999999</v>
      </c>
      <c r="AE1577" s="9">
        <v>35</v>
      </c>
      <c r="AF1577" s="9">
        <v>226</v>
      </c>
      <c r="AG1577" s="9">
        <v>491</v>
      </c>
      <c r="AH1577" s="9">
        <v>32070</v>
      </c>
      <c r="AI1577" s="9">
        <v>0.1595</v>
      </c>
      <c r="AJ1577" s="9">
        <v>0.42180000000000001</v>
      </c>
      <c r="AK1577" s="9">
        <v>0.1978</v>
      </c>
      <c r="AL1577" s="9">
        <v>5</v>
      </c>
      <c r="AM1577" s="9">
        <v>137</v>
      </c>
      <c r="AN1577" s="9">
        <v>1041</v>
      </c>
      <c r="AO1577" s="9">
        <v>84315</v>
      </c>
      <c r="AP1577" s="9">
        <v>9.6699999999999994E-2</v>
      </c>
      <c r="AQ1577" s="9">
        <v>0.89429999999999998</v>
      </c>
      <c r="AR1577" s="9">
        <v>0.51990000000000003</v>
      </c>
      <c r="AT1577" s="6">
        <f t="shared" si="82"/>
        <v>167.26618705035972</v>
      </c>
      <c r="AU1577" s="6">
        <f t="shared" si="83"/>
        <v>666.21212121212125</v>
      </c>
      <c r="AV1577" s="6">
        <f t="shared" si="84"/>
        <v>417.18631178707227</v>
      </c>
      <c r="AW1577" s="7">
        <f t="shared" si="85"/>
        <v>131.78155339805826</v>
      </c>
      <c r="AX1577" s="6">
        <f t="shared" si="86"/>
        <v>141.90265486725664</v>
      </c>
      <c r="AY1577" s="6">
        <f t="shared" si="87"/>
        <v>615.43795620437959</v>
      </c>
      <c r="BA1577" s="6">
        <f>VLOOKUP(A1577, ALL_AP_DATA!$A$2:$F$3600, 6, FALSE)</f>
        <v>1417</v>
      </c>
      <c r="BB1577" s="6">
        <f>VLOOKUP(A1577, projmetadata!$A$2:$D$2036, 4, FALSE)</f>
        <v>88403</v>
      </c>
      <c r="BC1577" s="6" t="e">
        <f t="array" aca="1" ref="BC1577" ca="1">_xludf.IFS(I1577&lt;&gt;0, F1577/I1577, P1577&lt;&gt;0, M1577/P1577, W1577&lt;&gt;0, T1577/W1577, AD1577&lt;&gt;0, AA1577/AD1577, AK1577&lt;&gt;0, AH1577/AK1577, AR1577&lt;&gt;0, AO1577/AR1577, TRUE, 0)</f>
        <v>#NAME?</v>
      </c>
      <c r="BE1577" s="6" t="e">
        <f t="shared" ca="1" si="79"/>
        <v>#NAME?</v>
      </c>
      <c r="BF1577" s="6" t="e">
        <f t="shared" ca="1" si="80"/>
        <v>#NAME?</v>
      </c>
      <c r="BG1577" s="6"/>
      <c r="BH1577" s="6">
        <f>VLOOKUP(A1577, ALL_AP_DATA!$A$2:$D$3600, 3, FALSE)</f>
        <v>370</v>
      </c>
      <c r="BI1577" s="6">
        <f>VLOOKUP(A1577, ALL_AP_DATA!$A$2:$E$3600, 5, FALSE)</f>
        <v>162160</v>
      </c>
      <c r="BJ1577" s="6">
        <f t="shared" si="88"/>
        <v>114.43895553987296</v>
      </c>
      <c r="BK1577" s="6">
        <f t="shared" si="81"/>
        <v>0.26111503175723361</v>
      </c>
    </row>
    <row r="1578" spans="1:63" ht="15" customHeight="1" x14ac:dyDescent="0.25">
      <c r="A1578" s="8" t="s">
        <v>1638</v>
      </c>
      <c r="B1578" s="9" t="s">
        <v>1491</v>
      </c>
      <c r="C1578" s="8"/>
      <c r="D1578" s="8"/>
      <c r="E1578" s="8"/>
      <c r="F1578" s="8"/>
      <c r="G1578" s="8"/>
      <c r="H1578" s="8"/>
      <c r="I1578" s="8"/>
      <c r="J1578" s="8"/>
      <c r="K1578" s="8"/>
      <c r="L1578" s="8"/>
      <c r="M1578" s="8"/>
      <c r="N1578" s="8"/>
      <c r="O1578" s="8"/>
      <c r="P1578" s="8"/>
      <c r="Q1578" s="9">
        <v>3</v>
      </c>
      <c r="R1578" s="9">
        <v>8</v>
      </c>
      <c r="S1578" s="9">
        <v>17</v>
      </c>
      <c r="T1578" s="9">
        <v>369</v>
      </c>
      <c r="U1578" s="9">
        <v>4.9099999999999998E-2</v>
      </c>
      <c r="V1578" s="9">
        <v>0.45950000000000002</v>
      </c>
      <c r="W1578" s="9">
        <v>0.32029999999999997</v>
      </c>
      <c r="X1578" s="9">
        <v>1</v>
      </c>
      <c r="Y1578" s="9">
        <v>41</v>
      </c>
      <c r="Z1578" s="9">
        <v>16</v>
      </c>
      <c r="AA1578" s="9">
        <v>674</v>
      </c>
      <c r="AB1578" s="9">
        <v>0.2515</v>
      </c>
      <c r="AC1578" s="9">
        <v>0.43240000000000001</v>
      </c>
      <c r="AD1578" s="9">
        <v>0.58509999999999995</v>
      </c>
      <c r="AE1578" s="8"/>
      <c r="AF1578" s="8"/>
      <c r="AG1578" s="8"/>
      <c r="AH1578" s="8"/>
      <c r="AI1578" s="8"/>
      <c r="AJ1578" s="8"/>
      <c r="AK1578" s="8"/>
      <c r="AL1578" s="8"/>
      <c r="AM1578" s="8"/>
      <c r="AN1578" s="8"/>
      <c r="AO1578" s="8"/>
      <c r="AP1578" s="8"/>
      <c r="AQ1578" s="8"/>
      <c r="AR1578" s="8"/>
      <c r="AT1578" s="6" t="str">
        <f t="shared" si="82"/>
        <v/>
      </c>
      <c r="AU1578" s="6" t="str">
        <f t="shared" si="83"/>
        <v/>
      </c>
      <c r="AV1578" s="6">
        <f t="shared" si="84"/>
        <v>46.125</v>
      </c>
      <c r="AW1578" s="7">
        <f t="shared" si="85"/>
        <v>16.439024390243901</v>
      </c>
      <c r="AX1578" s="6" t="str">
        <f t="shared" si="86"/>
        <v/>
      </c>
      <c r="AY1578" s="6" t="str">
        <f t="shared" si="87"/>
        <v/>
      </c>
      <c r="BA1578" s="6">
        <f>VLOOKUP(A1578, ALL_AP_DATA!$A$2:$F$3600, 6, FALSE)</f>
        <v>163</v>
      </c>
      <c r="BB1578" s="6">
        <f>VLOOKUP(A1578, projmetadata!$A$2:$D$2036, 4, FALSE)</f>
        <v>10573</v>
      </c>
      <c r="BC1578" s="6" t="e">
        <f t="array" aca="1" ref="BC1578" ca="1">_xludf.IFS(I1578&lt;&gt;0, F1578/I1578, P1578&lt;&gt;0, M1578/P1578, W1578&lt;&gt;0, T1578/W1578, AD1578&lt;&gt;0, AA1578/AD1578, AK1578&lt;&gt;0, AH1578/AK1578, AR1578&lt;&gt;0, AO1578/AR1578, TRUE, 0)</f>
        <v>#NAME?</v>
      </c>
      <c r="BE1578" s="6" t="e">
        <f t="shared" ca="1" si="79"/>
        <v>#NAME?</v>
      </c>
      <c r="BF1578" s="6" t="e">
        <f t="shared" ca="1" si="80"/>
        <v>#NAME?</v>
      </c>
      <c r="BG1578" s="6"/>
      <c r="BH1578" s="6">
        <f>VLOOKUP(A1578, ALL_AP_DATA!$A$2:$D$3600, 3, FALSE)</f>
        <v>8</v>
      </c>
      <c r="BI1578" s="6">
        <f>VLOOKUP(A1578, ALL_AP_DATA!$A$2:$E$3600, 5, FALSE)</f>
        <v>1152</v>
      </c>
      <c r="BJ1578" s="6">
        <f t="shared" si="88"/>
        <v>7.0674846625766872</v>
      </c>
      <c r="BK1578" s="6">
        <f t="shared" si="81"/>
        <v>4.9079754601226995E-2</v>
      </c>
    </row>
    <row r="1579" spans="1:63" ht="15" customHeight="1" x14ac:dyDescent="0.25">
      <c r="A1579" s="8" t="s">
        <v>1639</v>
      </c>
      <c r="B1579" s="9" t="s">
        <v>1491</v>
      </c>
      <c r="C1579" s="9">
        <v>4</v>
      </c>
      <c r="D1579" s="9">
        <v>43</v>
      </c>
      <c r="E1579" s="9">
        <v>27</v>
      </c>
      <c r="F1579" s="9">
        <v>585</v>
      </c>
      <c r="G1579" s="9">
        <v>0.15640000000000001</v>
      </c>
      <c r="H1579" s="9">
        <v>0.28420000000000001</v>
      </c>
      <c r="I1579" s="9">
        <v>0.12470000000000001</v>
      </c>
      <c r="J1579" s="9">
        <v>3</v>
      </c>
      <c r="K1579" s="9">
        <v>11</v>
      </c>
      <c r="L1579" s="9">
        <v>18</v>
      </c>
      <c r="M1579" s="9">
        <v>482</v>
      </c>
      <c r="N1579" s="9">
        <v>0.04</v>
      </c>
      <c r="O1579" s="9">
        <v>0.1895</v>
      </c>
      <c r="P1579" s="9">
        <v>0.1027</v>
      </c>
      <c r="Q1579" s="9">
        <v>6</v>
      </c>
      <c r="R1579" s="9">
        <v>30</v>
      </c>
      <c r="S1579" s="9">
        <v>52</v>
      </c>
      <c r="T1579" s="9">
        <v>2220</v>
      </c>
      <c r="U1579" s="9">
        <v>0.1091</v>
      </c>
      <c r="V1579" s="9">
        <v>0.5474</v>
      </c>
      <c r="W1579" s="9">
        <v>0.47310000000000002</v>
      </c>
      <c r="X1579" s="9">
        <v>17</v>
      </c>
      <c r="Y1579" s="9">
        <v>230</v>
      </c>
      <c r="Z1579" s="9">
        <v>52</v>
      </c>
      <c r="AA1579" s="9">
        <v>2423</v>
      </c>
      <c r="AB1579" s="9">
        <v>0.83640000000000003</v>
      </c>
      <c r="AC1579" s="9">
        <v>0.5474</v>
      </c>
      <c r="AD1579" s="9">
        <v>0.51639999999999997</v>
      </c>
      <c r="AE1579" s="9">
        <v>9</v>
      </c>
      <c r="AF1579" s="9">
        <v>77</v>
      </c>
      <c r="AG1579" s="9">
        <v>32</v>
      </c>
      <c r="AH1579" s="9">
        <v>837</v>
      </c>
      <c r="AI1579" s="9">
        <v>0.28000000000000003</v>
      </c>
      <c r="AJ1579" s="9">
        <v>0.33679999999999999</v>
      </c>
      <c r="AK1579" s="9">
        <v>0.1784</v>
      </c>
      <c r="AL1579" s="8"/>
      <c r="AM1579" s="8"/>
      <c r="AN1579" s="8"/>
      <c r="AO1579" s="8"/>
      <c r="AP1579" s="8"/>
      <c r="AQ1579" s="8"/>
      <c r="AR1579" s="8"/>
      <c r="AT1579" s="6">
        <f t="shared" si="82"/>
        <v>13.604651162790697</v>
      </c>
      <c r="AU1579" s="6">
        <f t="shared" si="83"/>
        <v>43.81818181818182</v>
      </c>
      <c r="AV1579" s="6">
        <f t="shared" si="84"/>
        <v>74</v>
      </c>
      <c r="AW1579" s="7">
        <f t="shared" si="85"/>
        <v>10.534782608695652</v>
      </c>
      <c r="AX1579" s="6">
        <f t="shared" si="86"/>
        <v>10.870129870129871</v>
      </c>
      <c r="AY1579" s="6" t="str">
        <f t="shared" si="87"/>
        <v/>
      </c>
      <c r="BA1579" s="6">
        <f>VLOOKUP(A1579, ALL_AP_DATA!$A$2:$F$3600, 6, FALSE)</f>
        <v>275</v>
      </c>
      <c r="BB1579" s="6">
        <f>VLOOKUP(A1579, projmetadata!$A$2:$D$2036, 4, FALSE)</f>
        <v>37681</v>
      </c>
      <c r="BC1579" s="6" t="e">
        <f t="array" aca="1" ref="BC1579" ca="1">_xludf.IFS(I1579&lt;&gt;0, F1579/I1579, P1579&lt;&gt;0, M1579/P1579, W1579&lt;&gt;0, T1579/W1579, AD1579&lt;&gt;0, AA1579/AD1579, AK1579&lt;&gt;0, AH1579/AK1579, AR1579&lt;&gt;0, AO1579/AR1579, TRUE, 0)</f>
        <v>#NAME?</v>
      </c>
      <c r="BE1579" s="6" t="e">
        <f t="shared" ca="1" si="79"/>
        <v>#NAME?</v>
      </c>
      <c r="BF1579" s="6" t="e">
        <f t="shared" ca="1" si="80"/>
        <v>#NAME?</v>
      </c>
      <c r="BG1579" s="6"/>
      <c r="BH1579" s="6">
        <f>VLOOKUP(A1579, ALL_AP_DATA!$A$2:$D$3600, 3, FALSE)</f>
        <v>42</v>
      </c>
      <c r="BI1579" s="6">
        <f>VLOOKUP(A1579, ALL_AP_DATA!$A$2:$E$3600, 5, FALSE)</f>
        <v>4692</v>
      </c>
      <c r="BJ1579" s="6">
        <f t="shared" si="88"/>
        <v>17.061818181818182</v>
      </c>
      <c r="BK1579" s="6">
        <f t="shared" si="81"/>
        <v>0.15272727272727274</v>
      </c>
    </row>
    <row r="1580" spans="1:63" ht="15" customHeight="1" x14ac:dyDescent="0.25">
      <c r="A1580" s="8" t="s">
        <v>1640</v>
      </c>
      <c r="B1580" s="9" t="s">
        <v>1491</v>
      </c>
      <c r="C1580" s="9">
        <v>5</v>
      </c>
      <c r="D1580" s="9">
        <v>51</v>
      </c>
      <c r="E1580" s="9">
        <v>408</v>
      </c>
      <c r="F1580" s="9">
        <v>8208</v>
      </c>
      <c r="G1580" s="9">
        <v>0.1532</v>
      </c>
      <c r="H1580" s="9">
        <v>0.64449999999999996</v>
      </c>
      <c r="I1580" s="9">
        <v>0.1636</v>
      </c>
      <c r="J1580" s="9">
        <v>4</v>
      </c>
      <c r="K1580" s="9">
        <v>39</v>
      </c>
      <c r="L1580" s="9">
        <v>403</v>
      </c>
      <c r="M1580" s="9">
        <v>7814</v>
      </c>
      <c r="N1580" s="9">
        <v>0.1171</v>
      </c>
      <c r="O1580" s="9">
        <v>0.63670000000000004</v>
      </c>
      <c r="P1580" s="9">
        <v>0.15579999999999999</v>
      </c>
      <c r="Q1580" s="9">
        <v>26</v>
      </c>
      <c r="R1580" s="9">
        <v>99</v>
      </c>
      <c r="S1580" s="9">
        <v>497</v>
      </c>
      <c r="T1580" s="9">
        <v>17614</v>
      </c>
      <c r="U1580" s="9">
        <v>0.29730000000000001</v>
      </c>
      <c r="V1580" s="9">
        <v>0.78520000000000001</v>
      </c>
      <c r="W1580" s="9">
        <v>0.35110000000000002</v>
      </c>
      <c r="X1580" s="9">
        <v>35</v>
      </c>
      <c r="Y1580" s="9">
        <v>181</v>
      </c>
      <c r="Z1580" s="9">
        <v>518</v>
      </c>
      <c r="AA1580" s="9">
        <v>12900</v>
      </c>
      <c r="AB1580" s="9">
        <v>0.54349999999999998</v>
      </c>
      <c r="AC1580" s="9">
        <v>0.81830000000000003</v>
      </c>
      <c r="AD1580" s="9">
        <v>0.25719999999999998</v>
      </c>
      <c r="AE1580" s="9">
        <v>12</v>
      </c>
      <c r="AF1580" s="9">
        <v>40</v>
      </c>
      <c r="AG1580" s="9">
        <v>312</v>
      </c>
      <c r="AH1580" s="9">
        <v>5242</v>
      </c>
      <c r="AI1580" s="9">
        <v>0.1201</v>
      </c>
      <c r="AJ1580" s="9">
        <v>0.4929</v>
      </c>
      <c r="AK1580" s="9">
        <v>0.1045</v>
      </c>
      <c r="AL1580" s="9">
        <v>3</v>
      </c>
      <c r="AM1580" s="9">
        <v>43</v>
      </c>
      <c r="AN1580" s="9">
        <v>412</v>
      </c>
      <c r="AO1580" s="9">
        <v>8205</v>
      </c>
      <c r="AP1580" s="9">
        <v>0.12909999999999999</v>
      </c>
      <c r="AQ1580" s="9">
        <v>0.65090000000000003</v>
      </c>
      <c r="AR1580" s="9">
        <v>0.1636</v>
      </c>
      <c r="AT1580" s="6">
        <f t="shared" si="82"/>
        <v>160.94117647058823</v>
      </c>
      <c r="AU1580" s="6">
        <f t="shared" si="83"/>
        <v>200.35897435897436</v>
      </c>
      <c r="AV1580" s="6">
        <f t="shared" si="84"/>
        <v>177.91919191919192</v>
      </c>
      <c r="AW1580" s="7">
        <f t="shared" si="85"/>
        <v>71.270718232044203</v>
      </c>
      <c r="AX1580" s="6">
        <f t="shared" si="86"/>
        <v>131.05000000000001</v>
      </c>
      <c r="AY1580" s="6">
        <f t="shared" si="87"/>
        <v>190.81395348837211</v>
      </c>
      <c r="BA1580" s="6">
        <f>VLOOKUP(A1580, ALL_AP_DATA!$A$2:$F$3600, 6, FALSE)</f>
        <v>333</v>
      </c>
      <c r="BB1580" s="6">
        <f>VLOOKUP(A1580, projmetadata!$A$2:$D$2036, 4, FALSE)</f>
        <v>29601</v>
      </c>
      <c r="BC1580" s="6" t="e">
        <f t="array" aca="1" ref="BC1580" ca="1">_xludf.IFS(I1580&lt;&gt;0, F1580/I1580, P1580&lt;&gt;0, M1580/P1580, W1580&lt;&gt;0, T1580/W1580, AD1580&lt;&gt;0, AA1580/AD1580, AK1580&lt;&gt;0, AH1580/AK1580, AR1580&lt;&gt;0, AO1580/AR1580, TRUE, 0)</f>
        <v>#NAME?</v>
      </c>
      <c r="BE1580" s="6" t="e">
        <f t="shared" ca="1" si="79"/>
        <v>#NAME?</v>
      </c>
      <c r="BF1580" s="6" t="e">
        <f t="shared" ca="1" si="80"/>
        <v>#NAME?</v>
      </c>
      <c r="BG1580" s="6"/>
      <c r="BH1580" s="6">
        <f>VLOOKUP(A1580, ALL_AP_DATA!$A$2:$D$3600, 3, FALSE)</f>
        <v>127</v>
      </c>
      <c r="BI1580" s="6">
        <f>VLOOKUP(A1580, ALL_AP_DATA!$A$2:$E$3600, 5, FALSE)</f>
        <v>50163</v>
      </c>
      <c r="BJ1580" s="6">
        <f t="shared" si="88"/>
        <v>150.63963963963963</v>
      </c>
      <c r="BK1580" s="6">
        <f t="shared" si="81"/>
        <v>0.38138138138138139</v>
      </c>
    </row>
    <row r="1581" spans="1:63" ht="15" customHeight="1" x14ac:dyDescent="0.25">
      <c r="A1581" s="8" t="s">
        <v>1641</v>
      </c>
      <c r="B1581" s="9" t="s">
        <v>1491</v>
      </c>
      <c r="C1581" s="9">
        <v>4</v>
      </c>
      <c r="D1581" s="9">
        <v>8</v>
      </c>
      <c r="E1581" s="9">
        <v>19</v>
      </c>
      <c r="F1581" s="9">
        <v>833</v>
      </c>
      <c r="G1581" s="9">
        <v>1.9300000000000001E-2</v>
      </c>
      <c r="H1581" s="9">
        <v>8.0500000000000002E-2</v>
      </c>
      <c r="I1581" s="9">
        <v>3.4299999999999997E-2</v>
      </c>
      <c r="J1581" s="8"/>
      <c r="K1581" s="8"/>
      <c r="L1581" s="8"/>
      <c r="M1581" s="8"/>
      <c r="N1581" s="8"/>
      <c r="O1581" s="8"/>
      <c r="P1581" s="8"/>
      <c r="Q1581" s="9">
        <v>30</v>
      </c>
      <c r="R1581" s="9">
        <v>116</v>
      </c>
      <c r="S1581" s="9">
        <v>167</v>
      </c>
      <c r="T1581" s="9">
        <v>9944</v>
      </c>
      <c r="U1581" s="9">
        <v>0.27950000000000003</v>
      </c>
      <c r="V1581" s="9">
        <v>0.70760000000000001</v>
      </c>
      <c r="W1581" s="9">
        <v>0.4098</v>
      </c>
      <c r="X1581" s="9">
        <v>15</v>
      </c>
      <c r="Y1581" s="9">
        <v>86</v>
      </c>
      <c r="Z1581" s="9">
        <v>86</v>
      </c>
      <c r="AA1581" s="9">
        <v>5820</v>
      </c>
      <c r="AB1581" s="9">
        <v>0.2072</v>
      </c>
      <c r="AC1581" s="9">
        <v>0.3644</v>
      </c>
      <c r="AD1581" s="9">
        <v>0.2399</v>
      </c>
      <c r="AE1581" s="9">
        <v>7</v>
      </c>
      <c r="AF1581" s="9">
        <v>40</v>
      </c>
      <c r="AG1581" s="9">
        <v>60</v>
      </c>
      <c r="AH1581" s="9">
        <v>3924</v>
      </c>
      <c r="AI1581" s="9">
        <v>9.64E-2</v>
      </c>
      <c r="AJ1581" s="9">
        <v>0.25419999999999998</v>
      </c>
      <c r="AK1581" s="9">
        <v>0.16170000000000001</v>
      </c>
      <c r="AL1581" s="8"/>
      <c r="AM1581" s="8"/>
      <c r="AN1581" s="8"/>
      <c r="AO1581" s="8"/>
      <c r="AP1581" s="8"/>
      <c r="AQ1581" s="8"/>
      <c r="AR1581" s="8"/>
      <c r="AT1581" s="6">
        <f t="shared" si="82"/>
        <v>104.125</v>
      </c>
      <c r="AU1581" s="6" t="str">
        <f t="shared" si="83"/>
        <v/>
      </c>
      <c r="AV1581" s="6">
        <f t="shared" si="84"/>
        <v>85.724137931034477</v>
      </c>
      <c r="AW1581" s="7">
        <f t="shared" si="85"/>
        <v>67.674418604651166</v>
      </c>
      <c r="AX1581" s="6">
        <f t="shared" si="86"/>
        <v>98.1</v>
      </c>
      <c r="AY1581" s="6" t="str">
        <f t="shared" si="87"/>
        <v/>
      </c>
      <c r="BA1581" s="6">
        <f>VLOOKUP(A1581, ALL_AP_DATA!$A$2:$F$3600, 6, FALSE)</f>
        <v>415</v>
      </c>
      <c r="BB1581" s="6">
        <f>VLOOKUP(A1581, projmetadata!$A$2:$D$2036, 4, FALSE)</f>
        <v>46086</v>
      </c>
      <c r="BC1581" s="6" t="e">
        <f t="array" aca="1" ref="BC1581" ca="1">_xludf.IFS(I1581&lt;&gt;0, F1581/I1581, P1581&lt;&gt;0, M1581/P1581, W1581&lt;&gt;0, T1581/W1581, AD1581&lt;&gt;0, AA1581/AD1581, AK1581&lt;&gt;0, AH1581/AK1581, AR1581&lt;&gt;0, AO1581/AR1581, TRUE, 0)</f>
        <v>#NAME?</v>
      </c>
      <c r="BE1581" s="6" t="e">
        <f t="shared" ca="1" si="79"/>
        <v>#NAME?</v>
      </c>
      <c r="BF1581" s="6" t="e">
        <f t="shared" ca="1" si="80"/>
        <v>#NAME?</v>
      </c>
      <c r="BG1581" s="6"/>
      <c r="BH1581" s="6">
        <f>VLOOKUP(A1581, ALL_AP_DATA!$A$2:$D$3600, 3, FALSE)</f>
        <v>127</v>
      </c>
      <c r="BI1581" s="6">
        <f>VLOOKUP(A1581, ALL_AP_DATA!$A$2:$E$3600, 5, FALSE)</f>
        <v>24263</v>
      </c>
      <c r="BJ1581" s="6">
        <f t="shared" si="88"/>
        <v>58.465060240963858</v>
      </c>
      <c r="BK1581" s="6">
        <f t="shared" si="81"/>
        <v>0.30602409638554218</v>
      </c>
    </row>
    <row r="1582" spans="1:63" ht="15" customHeight="1" x14ac:dyDescent="0.25">
      <c r="A1582" s="8" t="s">
        <v>1642</v>
      </c>
      <c r="B1582" s="9" t="s">
        <v>1491</v>
      </c>
      <c r="C1582" s="9">
        <v>1</v>
      </c>
      <c r="D1582" s="9">
        <v>38</v>
      </c>
      <c r="E1582" s="9">
        <v>240</v>
      </c>
      <c r="F1582" s="9">
        <v>11357</v>
      </c>
      <c r="G1582" s="9">
        <v>0.2676</v>
      </c>
      <c r="H1582" s="9">
        <v>0.56069999999999998</v>
      </c>
      <c r="I1582" s="9">
        <v>0.56030000000000002</v>
      </c>
      <c r="J1582" s="9">
        <v>1</v>
      </c>
      <c r="K1582" s="9">
        <v>9</v>
      </c>
      <c r="L1582" s="9">
        <v>99</v>
      </c>
      <c r="M1582" s="9">
        <v>2331</v>
      </c>
      <c r="N1582" s="9">
        <v>6.3399999999999998E-2</v>
      </c>
      <c r="O1582" s="9">
        <v>0.23130000000000001</v>
      </c>
      <c r="P1582" s="9">
        <v>0.115</v>
      </c>
      <c r="Q1582" s="9">
        <v>13</v>
      </c>
      <c r="R1582" s="9">
        <v>53</v>
      </c>
      <c r="S1582" s="9">
        <v>301</v>
      </c>
      <c r="T1582" s="9">
        <v>16690</v>
      </c>
      <c r="U1582" s="9">
        <v>0.37319999999999998</v>
      </c>
      <c r="V1582" s="9">
        <v>0.70330000000000004</v>
      </c>
      <c r="W1582" s="9">
        <v>0.82330000000000003</v>
      </c>
      <c r="X1582" s="9">
        <v>16</v>
      </c>
      <c r="Y1582" s="9">
        <v>78</v>
      </c>
      <c r="Z1582" s="9">
        <v>317</v>
      </c>
      <c r="AA1582" s="9">
        <v>14364</v>
      </c>
      <c r="AB1582" s="9">
        <v>0.54930000000000001</v>
      </c>
      <c r="AC1582" s="9">
        <v>0.74070000000000003</v>
      </c>
      <c r="AD1582" s="9">
        <v>0.70860000000000001</v>
      </c>
      <c r="AE1582" s="9">
        <v>13</v>
      </c>
      <c r="AF1582" s="9">
        <v>44</v>
      </c>
      <c r="AG1582" s="9">
        <v>275</v>
      </c>
      <c r="AH1582" s="9">
        <v>12706</v>
      </c>
      <c r="AI1582" s="9">
        <v>0.30990000000000001</v>
      </c>
      <c r="AJ1582" s="9">
        <v>0.64249999999999996</v>
      </c>
      <c r="AK1582" s="9">
        <v>0.62680000000000002</v>
      </c>
      <c r="AL1582" s="8"/>
      <c r="AM1582" s="8"/>
      <c r="AN1582" s="8"/>
      <c r="AO1582" s="8"/>
      <c r="AP1582" s="8"/>
      <c r="AQ1582" s="8"/>
      <c r="AR1582" s="8"/>
      <c r="AT1582" s="6">
        <f t="shared" si="82"/>
        <v>298.86842105263156</v>
      </c>
      <c r="AU1582" s="6">
        <f t="shared" si="83"/>
        <v>259</v>
      </c>
      <c r="AV1582" s="6">
        <f t="shared" si="84"/>
        <v>314.90566037735852</v>
      </c>
      <c r="AW1582" s="7">
        <f t="shared" si="85"/>
        <v>184.15384615384616</v>
      </c>
      <c r="AX1582" s="6">
        <f t="shared" si="86"/>
        <v>288.77272727272725</v>
      </c>
      <c r="AY1582" s="6" t="str">
        <f t="shared" si="87"/>
        <v/>
      </c>
      <c r="BA1582" s="6">
        <f>VLOOKUP(A1582, ALL_AP_DATA!$A$2:$F$3600, 6, FALSE)</f>
        <v>142</v>
      </c>
      <c r="BB1582" s="6">
        <f>VLOOKUP(A1582, projmetadata!$A$2:$D$2036, 4, FALSE)</f>
        <v>16847</v>
      </c>
      <c r="BC1582" s="6" t="e">
        <f t="array" aca="1" ref="BC1582" ca="1">_xludf.IFS(I1582&lt;&gt;0, F1582/I1582, P1582&lt;&gt;0, M1582/P1582, W1582&lt;&gt;0, T1582/W1582, AD1582&lt;&gt;0, AA1582/AD1582, AK1582&lt;&gt;0, AH1582/AK1582, AR1582&lt;&gt;0, AO1582/AR1582, TRUE, 0)</f>
        <v>#NAME?</v>
      </c>
      <c r="BE1582" s="6" t="e">
        <f t="shared" ca="1" si="79"/>
        <v>#NAME?</v>
      </c>
      <c r="BF1582" s="6" t="e">
        <f t="shared" ca="1" si="80"/>
        <v>#NAME?</v>
      </c>
      <c r="BG1582" s="6"/>
      <c r="BH1582" s="6">
        <f>VLOOKUP(A1582, ALL_AP_DATA!$A$2:$D$3600, 3, FALSE)</f>
        <v>66</v>
      </c>
      <c r="BI1582" s="6">
        <f>VLOOKUP(A1582, ALL_AP_DATA!$A$2:$E$3600, 5, FALSE)</f>
        <v>20271</v>
      </c>
      <c r="BJ1582" s="6">
        <f t="shared" si="88"/>
        <v>142.75352112676057</v>
      </c>
      <c r="BK1582" s="6">
        <f t="shared" si="81"/>
        <v>0.46478873239436619</v>
      </c>
    </row>
    <row r="1583" spans="1:63" ht="15" customHeight="1" x14ac:dyDescent="0.25">
      <c r="A1583" s="8" t="s">
        <v>1643</v>
      </c>
      <c r="B1583" s="9" t="s">
        <v>1491</v>
      </c>
      <c r="C1583" s="9">
        <v>33</v>
      </c>
      <c r="D1583" s="9">
        <v>238</v>
      </c>
      <c r="E1583" s="9">
        <v>1162</v>
      </c>
      <c r="F1583" s="9">
        <v>40092</v>
      </c>
      <c r="G1583" s="9">
        <v>0.1293</v>
      </c>
      <c r="H1583" s="9">
        <v>0.43630000000000002</v>
      </c>
      <c r="I1583" s="9">
        <v>0.21099999999999999</v>
      </c>
      <c r="J1583" s="9">
        <v>22</v>
      </c>
      <c r="K1583" s="9">
        <v>91</v>
      </c>
      <c r="L1583" s="9">
        <v>1390</v>
      </c>
      <c r="M1583" s="9">
        <v>48563</v>
      </c>
      <c r="N1583" s="9">
        <v>4.9399999999999999E-2</v>
      </c>
      <c r="O1583" s="9">
        <v>0.52200000000000002</v>
      </c>
      <c r="P1583" s="9">
        <v>0.25559999999999999</v>
      </c>
      <c r="Q1583" s="9">
        <v>110</v>
      </c>
      <c r="R1583" s="9">
        <v>565</v>
      </c>
      <c r="S1583" s="9">
        <v>2370</v>
      </c>
      <c r="T1583" s="9">
        <v>164240</v>
      </c>
      <c r="U1583" s="9">
        <v>0.30690000000000001</v>
      </c>
      <c r="V1583" s="9">
        <v>0.89</v>
      </c>
      <c r="W1583" s="9">
        <v>0.86429999999999996</v>
      </c>
      <c r="X1583" s="9">
        <v>45</v>
      </c>
      <c r="Y1583" s="9">
        <v>260</v>
      </c>
      <c r="Z1583" s="9">
        <v>1548</v>
      </c>
      <c r="AA1583" s="9">
        <v>57914</v>
      </c>
      <c r="AB1583" s="9">
        <v>0.14119999999999999</v>
      </c>
      <c r="AC1583" s="9">
        <v>0.58130000000000004</v>
      </c>
      <c r="AD1583" s="9">
        <v>0.30480000000000002</v>
      </c>
      <c r="AE1583" s="9">
        <v>12</v>
      </c>
      <c r="AF1583" s="9">
        <v>46</v>
      </c>
      <c r="AG1583" s="9">
        <v>1019</v>
      </c>
      <c r="AH1583" s="9">
        <v>32446</v>
      </c>
      <c r="AI1583" s="9">
        <v>2.5000000000000001E-2</v>
      </c>
      <c r="AJ1583" s="9">
        <v>0.38269999999999998</v>
      </c>
      <c r="AK1583" s="9">
        <v>0.17069999999999999</v>
      </c>
      <c r="AL1583" s="9">
        <v>13</v>
      </c>
      <c r="AM1583" s="9">
        <v>173</v>
      </c>
      <c r="AN1583" s="9">
        <v>1809</v>
      </c>
      <c r="AO1583" s="9">
        <v>76712</v>
      </c>
      <c r="AP1583" s="9">
        <v>9.4E-2</v>
      </c>
      <c r="AQ1583" s="9">
        <v>0.67930000000000001</v>
      </c>
      <c r="AR1583" s="9">
        <v>0.4037</v>
      </c>
      <c r="AT1583" s="6">
        <f t="shared" si="82"/>
        <v>168.45378151260505</v>
      </c>
      <c r="AU1583" s="6">
        <f t="shared" si="83"/>
        <v>533.65934065934061</v>
      </c>
      <c r="AV1583" s="6">
        <f t="shared" si="84"/>
        <v>290.69026548672565</v>
      </c>
      <c r="AW1583" s="7">
        <f t="shared" si="85"/>
        <v>222.74615384615385</v>
      </c>
      <c r="AX1583" s="6">
        <f t="shared" si="86"/>
        <v>705.3478260869565</v>
      </c>
      <c r="AY1583" s="6">
        <f t="shared" si="87"/>
        <v>443.4219653179191</v>
      </c>
      <c r="BA1583" s="6">
        <f>VLOOKUP(A1583, ALL_AP_DATA!$A$2:$F$3600, 6, FALSE)</f>
        <v>1841</v>
      </c>
      <c r="BB1583" s="6">
        <f>VLOOKUP(A1583, projmetadata!$A$2:$D$2036, 4, FALSE)</f>
        <v>128924</v>
      </c>
      <c r="BC1583" s="6" t="e">
        <f t="array" aca="1" ref="BC1583" ca="1">_xludf.IFS(I1583&lt;&gt;0, F1583/I1583, P1583&lt;&gt;0, M1583/P1583, W1583&lt;&gt;0, T1583/W1583, AD1583&lt;&gt;0, AA1583/AD1583, AK1583&lt;&gt;0, AH1583/AK1583, AR1583&lt;&gt;0, AO1583/AR1583, TRUE, 0)</f>
        <v>#NAME?</v>
      </c>
      <c r="BE1583" s="6" t="e">
        <f t="shared" ca="1" si="79"/>
        <v>#NAME?</v>
      </c>
      <c r="BF1583" s="6" t="e">
        <f t="shared" ca="1" si="80"/>
        <v>#NAME?</v>
      </c>
      <c r="BG1583" s="6"/>
      <c r="BH1583" s="6">
        <f>VLOOKUP(A1583, ALL_AP_DATA!$A$2:$D$3600, 3, FALSE)</f>
        <v>758</v>
      </c>
      <c r="BI1583" s="6">
        <f>VLOOKUP(A1583, ALL_AP_DATA!$A$2:$E$3600, 5, FALSE)</f>
        <v>190026</v>
      </c>
      <c r="BJ1583" s="6">
        <f t="shared" si="88"/>
        <v>103.21890277023357</v>
      </c>
      <c r="BK1583" s="6">
        <f t="shared" si="81"/>
        <v>0.41173275393807712</v>
      </c>
    </row>
    <row r="1584" spans="1:63" ht="15" customHeight="1" x14ac:dyDescent="0.25">
      <c r="A1584" s="8" t="s">
        <v>1644</v>
      </c>
      <c r="B1584" s="9" t="s">
        <v>1491</v>
      </c>
      <c r="C1584" s="9">
        <v>11</v>
      </c>
      <c r="D1584" s="9">
        <v>56</v>
      </c>
      <c r="E1584" s="9">
        <v>108</v>
      </c>
      <c r="F1584" s="9">
        <v>3772</v>
      </c>
      <c r="G1584" s="9">
        <v>0.1152</v>
      </c>
      <c r="H1584" s="9">
        <v>0.40300000000000002</v>
      </c>
      <c r="I1584" s="9">
        <v>0.13619999999999999</v>
      </c>
      <c r="J1584" s="8"/>
      <c r="K1584" s="8"/>
      <c r="L1584" s="8"/>
      <c r="M1584" s="8"/>
      <c r="N1584" s="8"/>
      <c r="O1584" s="8"/>
      <c r="P1584" s="8"/>
      <c r="Q1584" s="9">
        <v>25</v>
      </c>
      <c r="R1584" s="9">
        <v>88</v>
      </c>
      <c r="S1584" s="9">
        <v>222</v>
      </c>
      <c r="T1584" s="9">
        <v>14228</v>
      </c>
      <c r="U1584" s="9">
        <v>0.18110000000000001</v>
      </c>
      <c r="V1584" s="9">
        <v>0.82840000000000003</v>
      </c>
      <c r="W1584" s="9">
        <v>0.51380000000000003</v>
      </c>
      <c r="X1584" s="9">
        <v>44</v>
      </c>
      <c r="Y1584" s="9">
        <v>186</v>
      </c>
      <c r="Z1584" s="9">
        <v>181</v>
      </c>
      <c r="AA1584" s="9">
        <v>9061</v>
      </c>
      <c r="AB1584" s="9">
        <v>0.38269999999999998</v>
      </c>
      <c r="AC1584" s="9">
        <v>0.6754</v>
      </c>
      <c r="AD1584" s="9">
        <v>0.32719999999999999</v>
      </c>
      <c r="AE1584" s="9">
        <v>6</v>
      </c>
      <c r="AF1584" s="9">
        <v>49</v>
      </c>
      <c r="AG1584" s="9">
        <v>132</v>
      </c>
      <c r="AH1584" s="9">
        <v>5247</v>
      </c>
      <c r="AI1584" s="9">
        <v>0.1008</v>
      </c>
      <c r="AJ1584" s="9">
        <v>0.49249999999999999</v>
      </c>
      <c r="AK1584" s="9">
        <v>0.1895</v>
      </c>
      <c r="AL1584" s="8"/>
      <c r="AM1584" s="8"/>
      <c r="AN1584" s="8"/>
      <c r="AO1584" s="8"/>
      <c r="AP1584" s="8"/>
      <c r="AQ1584" s="8"/>
      <c r="AR1584" s="8"/>
      <c r="AT1584" s="6">
        <f t="shared" si="82"/>
        <v>67.357142857142861</v>
      </c>
      <c r="AU1584" s="6" t="str">
        <f t="shared" si="83"/>
        <v/>
      </c>
      <c r="AV1584" s="6">
        <f t="shared" si="84"/>
        <v>161.68181818181819</v>
      </c>
      <c r="AW1584" s="7">
        <f t="shared" si="85"/>
        <v>48.715053763440864</v>
      </c>
      <c r="AX1584" s="6">
        <f t="shared" si="86"/>
        <v>107.08163265306122</v>
      </c>
      <c r="AY1584" s="6" t="str">
        <f t="shared" si="87"/>
        <v/>
      </c>
      <c r="BA1584" s="6">
        <f>VLOOKUP(A1584, ALL_AP_DATA!$A$2:$F$3600, 6, FALSE)</f>
        <v>486</v>
      </c>
      <c r="BB1584" s="6">
        <f>VLOOKUP(A1584, projmetadata!$A$2:$D$2036, 4, FALSE)</f>
        <v>33147</v>
      </c>
      <c r="BC1584" s="6" t="e">
        <f t="array" aca="1" ref="BC1584" ca="1">_xludf.IFS(I1584&lt;&gt;0, F1584/I1584, P1584&lt;&gt;0, M1584/P1584, W1584&lt;&gt;0, T1584/W1584, AD1584&lt;&gt;0, AA1584/AD1584, AK1584&lt;&gt;0, AH1584/AK1584, AR1584&lt;&gt;0, AO1584/AR1584, TRUE, 0)</f>
        <v>#NAME?</v>
      </c>
      <c r="BE1584" s="6" t="e">
        <f t="shared" ca="1" si="79"/>
        <v>#NAME?</v>
      </c>
      <c r="BF1584" s="6" t="e">
        <f t="shared" ca="1" si="80"/>
        <v>#NAME?</v>
      </c>
      <c r="BG1584" s="6"/>
      <c r="BH1584" s="6">
        <f>VLOOKUP(A1584, ALL_AP_DATA!$A$2:$D$3600, 3, FALSE)</f>
        <v>130</v>
      </c>
      <c r="BI1584" s="6">
        <f>VLOOKUP(A1584, ALL_AP_DATA!$A$2:$E$3600, 5, FALSE)</f>
        <v>27693</v>
      </c>
      <c r="BJ1584" s="6">
        <f t="shared" si="88"/>
        <v>56.981481481481481</v>
      </c>
      <c r="BK1584" s="6">
        <f t="shared" si="81"/>
        <v>0.26748971193415638</v>
      </c>
    </row>
    <row r="1585" spans="1:63" ht="15" customHeight="1" x14ac:dyDescent="0.25">
      <c r="A1585" s="8" t="s">
        <v>1645</v>
      </c>
      <c r="B1585" s="9" t="s">
        <v>1491</v>
      </c>
      <c r="C1585" s="8"/>
      <c r="D1585" s="8"/>
      <c r="E1585" s="8"/>
      <c r="F1585" s="8"/>
      <c r="G1585" s="8"/>
      <c r="H1585" s="8"/>
      <c r="I1585" s="8"/>
      <c r="J1585" s="8"/>
      <c r="K1585" s="8"/>
      <c r="L1585" s="8"/>
      <c r="M1585" s="8"/>
      <c r="N1585" s="8"/>
      <c r="O1585" s="8"/>
      <c r="P1585" s="8"/>
      <c r="Q1585" s="9">
        <v>6</v>
      </c>
      <c r="R1585" s="9">
        <v>31</v>
      </c>
      <c r="S1585" s="9">
        <v>167</v>
      </c>
      <c r="T1585" s="9">
        <v>4676</v>
      </c>
      <c r="U1585" s="9">
        <v>0.21529999999999999</v>
      </c>
      <c r="V1585" s="9">
        <v>0.78769999999999996</v>
      </c>
      <c r="W1585" s="9">
        <v>0.12520000000000001</v>
      </c>
      <c r="X1585" s="9">
        <v>1</v>
      </c>
      <c r="Y1585" s="9">
        <v>24</v>
      </c>
      <c r="Z1585" s="9">
        <v>47</v>
      </c>
      <c r="AA1585" s="9">
        <v>857</v>
      </c>
      <c r="AB1585" s="9">
        <v>0.16669999999999999</v>
      </c>
      <c r="AC1585" s="9">
        <v>0.22170000000000001</v>
      </c>
      <c r="AD1585" s="9">
        <v>2.3E-2</v>
      </c>
      <c r="AE1585" s="9">
        <v>1</v>
      </c>
      <c r="AF1585" s="9">
        <v>3</v>
      </c>
      <c r="AG1585" s="9">
        <v>16</v>
      </c>
      <c r="AH1585" s="9">
        <v>212</v>
      </c>
      <c r="AI1585" s="9">
        <v>2.0799999999999999E-2</v>
      </c>
      <c r="AJ1585" s="9">
        <v>7.5499999999999998E-2</v>
      </c>
      <c r="AK1585" s="9">
        <v>5.7000000000000002E-3</v>
      </c>
      <c r="AL1585" s="8"/>
      <c r="AM1585" s="8"/>
      <c r="AN1585" s="8"/>
      <c r="AO1585" s="8"/>
      <c r="AP1585" s="8"/>
      <c r="AQ1585" s="8"/>
      <c r="AR1585" s="8"/>
      <c r="AT1585" s="6" t="str">
        <f t="shared" si="82"/>
        <v/>
      </c>
      <c r="AU1585" s="6" t="str">
        <f t="shared" si="83"/>
        <v/>
      </c>
      <c r="AV1585" s="6">
        <f t="shared" si="84"/>
        <v>150.83870967741936</v>
      </c>
      <c r="AW1585" s="7">
        <f t="shared" si="85"/>
        <v>35.708333333333336</v>
      </c>
      <c r="AX1585" s="6">
        <f t="shared" si="86"/>
        <v>70.666666666666671</v>
      </c>
      <c r="AY1585" s="6" t="str">
        <f t="shared" si="87"/>
        <v/>
      </c>
      <c r="BA1585" s="6">
        <f>VLOOKUP(A1585, ALL_AP_DATA!$A$2:$F$3600, 6, FALSE)</f>
        <v>144</v>
      </c>
      <c r="BB1585" s="6">
        <f>VLOOKUP(A1585, projmetadata!$A$2:$D$2036, 4, FALSE)</f>
        <v>38232</v>
      </c>
      <c r="BC1585" s="6" t="e">
        <f t="array" aca="1" ref="BC1585" ca="1">_xludf.IFS(I1585&lt;&gt;0, F1585/I1585, P1585&lt;&gt;0, M1585/P1585, W1585&lt;&gt;0, T1585/W1585, AD1585&lt;&gt;0, AA1585/AD1585, AK1585&lt;&gt;0, AH1585/AK1585, AR1585&lt;&gt;0, AO1585/AR1585, TRUE, 0)</f>
        <v>#NAME?</v>
      </c>
      <c r="BE1585" s="6" t="e">
        <f t="shared" ca="1" si="79"/>
        <v>#NAME?</v>
      </c>
      <c r="BF1585" s="6" t="e">
        <f t="shared" ca="1" si="80"/>
        <v>#NAME?</v>
      </c>
      <c r="BG1585" s="6"/>
      <c r="BH1585" s="6">
        <f>VLOOKUP(A1585, ALL_AP_DATA!$A$2:$D$3600, 3, FALSE)</f>
        <v>33</v>
      </c>
      <c r="BI1585" s="6">
        <f>VLOOKUP(A1585, ALL_AP_DATA!$A$2:$E$3600, 5, FALSE)</f>
        <v>37342</v>
      </c>
      <c r="BJ1585" s="6">
        <f t="shared" si="88"/>
        <v>259.31944444444446</v>
      </c>
      <c r="BK1585" s="6">
        <f t="shared" si="81"/>
        <v>0.22916666666666666</v>
      </c>
    </row>
    <row r="1586" spans="1:63" ht="15" customHeight="1" x14ac:dyDescent="0.25">
      <c r="A1586" s="8" t="s">
        <v>1646</v>
      </c>
      <c r="B1586" s="9" t="s">
        <v>1491</v>
      </c>
      <c r="C1586" s="9">
        <v>19</v>
      </c>
      <c r="D1586" s="9">
        <v>54</v>
      </c>
      <c r="E1586" s="9">
        <v>379</v>
      </c>
      <c r="F1586" s="9">
        <v>7794</v>
      </c>
      <c r="G1586" s="9">
        <v>4.3799999999999999E-2</v>
      </c>
      <c r="H1586" s="9">
        <v>0.2447</v>
      </c>
      <c r="I1586" s="9">
        <v>0.1069</v>
      </c>
      <c r="J1586" s="8"/>
      <c r="K1586" s="8"/>
      <c r="L1586" s="8"/>
      <c r="M1586" s="8"/>
      <c r="N1586" s="8"/>
      <c r="O1586" s="8"/>
      <c r="P1586" s="8"/>
      <c r="Q1586" s="9">
        <v>26</v>
      </c>
      <c r="R1586" s="9">
        <v>161</v>
      </c>
      <c r="S1586" s="9">
        <v>1371</v>
      </c>
      <c r="T1586" s="9">
        <v>55268</v>
      </c>
      <c r="U1586" s="9">
        <v>0.13059999999999999</v>
      </c>
      <c r="V1586" s="9">
        <v>0.8851</v>
      </c>
      <c r="W1586" s="9">
        <v>0.75819999999999999</v>
      </c>
      <c r="X1586" s="9">
        <v>98</v>
      </c>
      <c r="Y1586" s="9">
        <v>124</v>
      </c>
      <c r="Z1586" s="9">
        <v>630</v>
      </c>
      <c r="AA1586" s="9">
        <v>16440</v>
      </c>
      <c r="AB1586" s="9">
        <v>0.10059999999999999</v>
      </c>
      <c r="AC1586" s="9">
        <v>0.40670000000000001</v>
      </c>
      <c r="AD1586" s="9">
        <v>0.22550000000000001</v>
      </c>
      <c r="AE1586" s="9">
        <v>3</v>
      </c>
      <c r="AF1586" s="9">
        <v>10</v>
      </c>
      <c r="AG1586" s="9">
        <v>24</v>
      </c>
      <c r="AH1586" s="9">
        <v>660</v>
      </c>
      <c r="AI1586" s="9">
        <v>8.0999999999999996E-3</v>
      </c>
      <c r="AJ1586" s="9">
        <v>1.55E-2</v>
      </c>
      <c r="AK1586" s="9">
        <v>9.1000000000000004E-3</v>
      </c>
      <c r="AL1586" s="8"/>
      <c r="AM1586" s="8"/>
      <c r="AN1586" s="8"/>
      <c r="AO1586" s="8"/>
      <c r="AP1586" s="8"/>
      <c r="AQ1586" s="8"/>
      <c r="AR1586" s="8"/>
      <c r="AT1586" s="6">
        <f t="shared" si="82"/>
        <v>144.33333333333334</v>
      </c>
      <c r="AU1586" s="6" t="str">
        <f t="shared" si="83"/>
        <v/>
      </c>
      <c r="AV1586" s="6">
        <f t="shared" si="84"/>
        <v>343.27950310559004</v>
      </c>
      <c r="AW1586" s="7">
        <f t="shared" si="85"/>
        <v>132.58064516129033</v>
      </c>
      <c r="AX1586" s="6">
        <f t="shared" si="86"/>
        <v>66</v>
      </c>
      <c r="AY1586" s="6" t="str">
        <f t="shared" si="87"/>
        <v/>
      </c>
      <c r="BA1586" s="6">
        <f>VLOOKUP(A1586, ALL_AP_DATA!$A$2:$F$3600, 6, FALSE)</f>
        <v>1233</v>
      </c>
      <c r="BB1586" s="6">
        <f>VLOOKUP(A1586, projmetadata!$A$2:$D$2036, 4, FALSE)</f>
        <v>15574</v>
      </c>
      <c r="BC1586" s="6" t="e">
        <f t="array" aca="1" ref="BC1586" ca="1">_xludf.IFS(I1586&lt;&gt;0, F1586/I1586, P1586&lt;&gt;0, M1586/P1586, W1586&lt;&gt;0, T1586/W1586, AD1586&lt;&gt;0, AA1586/AD1586, AK1586&lt;&gt;0, AH1586/AK1586, AR1586&lt;&gt;0, AO1586/AR1586, TRUE, 0)</f>
        <v>#NAME?</v>
      </c>
      <c r="BE1586" s="6" t="e">
        <f t="shared" ca="1" si="79"/>
        <v>#NAME?</v>
      </c>
      <c r="BF1586" s="6" t="e">
        <f t="shared" ca="1" si="80"/>
        <v>#NAME?</v>
      </c>
      <c r="BG1586" s="6"/>
      <c r="BH1586" s="6">
        <f>VLOOKUP(A1586, ALL_AP_DATA!$A$2:$D$3600, 3, FALSE)</f>
        <v>217</v>
      </c>
      <c r="BI1586" s="6">
        <f>VLOOKUP(A1586, ALL_AP_DATA!$A$2:$E$3600, 5, FALSE)</f>
        <v>72892</v>
      </c>
      <c r="BJ1586" s="6">
        <f t="shared" si="88"/>
        <v>59.117599351175997</v>
      </c>
      <c r="BK1586" s="6">
        <f t="shared" si="81"/>
        <v>0.17599351175993511</v>
      </c>
    </row>
    <row r="1587" spans="1:63" ht="15" customHeight="1" x14ac:dyDescent="0.25">
      <c r="A1587" s="8" t="s">
        <v>1647</v>
      </c>
      <c r="B1587" s="9" t="s">
        <v>1491</v>
      </c>
      <c r="C1587" s="9">
        <v>23</v>
      </c>
      <c r="D1587" s="9">
        <v>152</v>
      </c>
      <c r="E1587" s="9">
        <v>209</v>
      </c>
      <c r="F1587" s="9">
        <v>18609</v>
      </c>
      <c r="G1587" s="9">
        <v>0.11700000000000001</v>
      </c>
      <c r="H1587" s="9">
        <v>0.35189999999999999</v>
      </c>
      <c r="I1587" s="9">
        <v>7.4999999999999997E-3</v>
      </c>
      <c r="J1587" s="9">
        <v>25</v>
      </c>
      <c r="K1587" s="9">
        <v>93</v>
      </c>
      <c r="L1587" s="9">
        <v>228</v>
      </c>
      <c r="M1587" s="9">
        <v>26050</v>
      </c>
      <c r="N1587" s="9">
        <v>7.1599999999999997E-2</v>
      </c>
      <c r="O1587" s="9">
        <v>0.38379999999999997</v>
      </c>
      <c r="P1587" s="9">
        <v>1.0500000000000001E-2</v>
      </c>
      <c r="Q1587" s="9">
        <v>56</v>
      </c>
      <c r="R1587" s="9">
        <v>293</v>
      </c>
      <c r="S1587" s="9">
        <v>487</v>
      </c>
      <c r="T1587" s="9">
        <v>59313</v>
      </c>
      <c r="U1587" s="9">
        <v>0.22559999999999999</v>
      </c>
      <c r="V1587" s="9">
        <v>0.81989999999999996</v>
      </c>
      <c r="W1587" s="9">
        <v>2.3800000000000002E-2</v>
      </c>
      <c r="X1587" s="9">
        <v>216</v>
      </c>
      <c r="Y1587" s="9">
        <v>426</v>
      </c>
      <c r="Z1587" s="9">
        <v>314</v>
      </c>
      <c r="AA1587" s="9">
        <v>36912</v>
      </c>
      <c r="AB1587" s="9">
        <v>0.32790000000000002</v>
      </c>
      <c r="AC1587" s="9">
        <v>0.52859999999999996</v>
      </c>
      <c r="AD1587" s="9">
        <v>1.4800000000000001E-2</v>
      </c>
      <c r="AE1587" s="9">
        <v>17</v>
      </c>
      <c r="AF1587" s="9">
        <v>126</v>
      </c>
      <c r="AG1587" s="9">
        <v>145</v>
      </c>
      <c r="AH1587" s="9">
        <v>13650</v>
      </c>
      <c r="AI1587" s="9">
        <v>9.7000000000000003E-2</v>
      </c>
      <c r="AJ1587" s="9">
        <v>0.24410000000000001</v>
      </c>
      <c r="AK1587" s="9">
        <v>5.4999999999999997E-3</v>
      </c>
      <c r="AL1587" s="9">
        <v>19</v>
      </c>
      <c r="AM1587" s="9">
        <v>112</v>
      </c>
      <c r="AN1587" s="9">
        <v>311</v>
      </c>
      <c r="AO1587" s="9">
        <v>30919</v>
      </c>
      <c r="AP1587" s="9">
        <v>8.6199999999999999E-2</v>
      </c>
      <c r="AQ1587" s="9">
        <v>0.52359999999999995</v>
      </c>
      <c r="AR1587" s="9">
        <v>1.24E-2</v>
      </c>
      <c r="AT1587" s="6">
        <f t="shared" si="82"/>
        <v>122.42763157894737</v>
      </c>
      <c r="AU1587" s="6">
        <f t="shared" si="83"/>
        <v>280.10752688172045</v>
      </c>
      <c r="AV1587" s="6">
        <f t="shared" si="84"/>
        <v>202.4334470989761</v>
      </c>
      <c r="AW1587" s="7">
        <f t="shared" si="85"/>
        <v>86.647887323943664</v>
      </c>
      <c r="AX1587" s="6">
        <f t="shared" si="86"/>
        <v>108.33333333333333</v>
      </c>
      <c r="AY1587" s="6">
        <f t="shared" si="87"/>
        <v>276.0625</v>
      </c>
      <c r="BA1587" s="6">
        <f>VLOOKUP(A1587, ALL_AP_DATA!$A$2:$F$3600, 6, FALSE)</f>
        <v>1299</v>
      </c>
      <c r="BB1587" s="6">
        <f>VLOOKUP(A1587, projmetadata!$A$2:$D$2036, 4, FALSE)</f>
        <v>92209</v>
      </c>
      <c r="BC1587" s="6" t="e">
        <f t="array" aca="1" ref="BC1587" ca="1">_xludf.IFS(I1587&lt;&gt;0, F1587/I1587, P1587&lt;&gt;0, M1587/P1587, W1587&lt;&gt;0, T1587/W1587, AD1587&lt;&gt;0, AA1587/AD1587, AK1587&lt;&gt;0, AH1587/AK1587, AR1587&lt;&gt;0, AO1587/AR1587, TRUE, 0)</f>
        <v>#NAME?</v>
      </c>
      <c r="BE1587" s="6" t="e">
        <f t="shared" ca="1" si="79"/>
        <v>#NAME?</v>
      </c>
      <c r="BF1587" s="6" t="e">
        <f t="shared" ca="1" si="80"/>
        <v>#NAME?</v>
      </c>
      <c r="BG1587" s="6"/>
      <c r="BH1587" s="6">
        <f>VLOOKUP(A1587, ALL_AP_DATA!$A$2:$D$3600, 3, FALSE)</f>
        <v>396</v>
      </c>
      <c r="BI1587" s="6">
        <f>VLOOKUP(A1587, ALL_AP_DATA!$A$2:$E$3600, 5, FALSE)</f>
        <v>2491218</v>
      </c>
      <c r="BJ1587" s="6">
        <f t="shared" si="88"/>
        <v>1917.796766743649</v>
      </c>
      <c r="BK1587" s="6">
        <f t="shared" si="81"/>
        <v>0.30484988452655887</v>
      </c>
    </row>
    <row r="1588" spans="1:63" ht="15" customHeight="1" x14ac:dyDescent="0.25">
      <c r="A1588" s="8" t="s">
        <v>1648</v>
      </c>
      <c r="B1588" s="9" t="s">
        <v>1491</v>
      </c>
      <c r="C1588" s="9">
        <v>2</v>
      </c>
      <c r="D1588" s="9">
        <v>4</v>
      </c>
      <c r="E1588" s="9">
        <v>0</v>
      </c>
      <c r="F1588" s="9">
        <v>0</v>
      </c>
      <c r="G1588" s="9">
        <v>1.54E-2</v>
      </c>
      <c r="H1588" s="9">
        <v>0</v>
      </c>
      <c r="I1588" s="9">
        <v>0</v>
      </c>
      <c r="J1588" s="8"/>
      <c r="K1588" s="8"/>
      <c r="L1588" s="8"/>
      <c r="M1588" s="8"/>
      <c r="N1588" s="8"/>
      <c r="O1588" s="8"/>
      <c r="P1588" s="8"/>
      <c r="Q1588" s="9">
        <v>6</v>
      </c>
      <c r="R1588" s="9">
        <v>35</v>
      </c>
      <c r="S1588" s="9">
        <v>51</v>
      </c>
      <c r="T1588" s="9">
        <v>3476</v>
      </c>
      <c r="U1588" s="9">
        <v>0.1351</v>
      </c>
      <c r="V1588" s="9">
        <v>0.6623</v>
      </c>
      <c r="W1588" s="9">
        <v>0.52139999999999997</v>
      </c>
      <c r="X1588" s="8"/>
      <c r="Y1588" s="8"/>
      <c r="Z1588" s="8"/>
      <c r="AA1588" s="8"/>
      <c r="AB1588" s="8"/>
      <c r="AC1588" s="8"/>
      <c r="AD1588" s="8"/>
      <c r="AE1588" s="9">
        <v>1</v>
      </c>
      <c r="AF1588" s="9">
        <v>3</v>
      </c>
      <c r="AG1588" s="9">
        <v>0</v>
      </c>
      <c r="AH1588" s="9">
        <v>0</v>
      </c>
      <c r="AI1588" s="9">
        <v>1.1599999999999999E-2</v>
      </c>
      <c r="AJ1588" s="9">
        <v>0</v>
      </c>
      <c r="AK1588" s="9">
        <v>0</v>
      </c>
      <c r="AL1588" s="8"/>
      <c r="AM1588" s="8"/>
      <c r="AN1588" s="8"/>
      <c r="AO1588" s="8"/>
      <c r="AP1588" s="8"/>
      <c r="AQ1588" s="8"/>
      <c r="AR1588" s="8"/>
      <c r="AT1588" s="6">
        <f t="shared" si="82"/>
        <v>0</v>
      </c>
      <c r="AU1588" s="6" t="str">
        <f t="shared" si="83"/>
        <v/>
      </c>
      <c r="AV1588" s="6">
        <f t="shared" si="84"/>
        <v>99.314285714285717</v>
      </c>
      <c r="AW1588" s="7" t="str">
        <f t="shared" si="85"/>
        <v/>
      </c>
      <c r="AX1588" s="6">
        <f t="shared" si="86"/>
        <v>0</v>
      </c>
      <c r="AY1588" s="6" t="str">
        <f t="shared" si="87"/>
        <v/>
      </c>
      <c r="BA1588" s="6">
        <f>VLOOKUP(A1588, ALL_AP_DATA!$A$2:$F$3600, 6, FALSE)</f>
        <v>259</v>
      </c>
      <c r="BB1588" s="6">
        <f>VLOOKUP(A1588, projmetadata!$A$2:$D$2036, 4, FALSE)</f>
        <v>16417</v>
      </c>
      <c r="BC1588" s="6" t="e">
        <f t="array" aca="1" ref="BC1588" ca="1">_xludf.IFS(I1588&lt;&gt;0, F1588/I1588, P1588&lt;&gt;0, M1588/P1588, W1588&lt;&gt;0, T1588/W1588, AD1588&lt;&gt;0, AA1588/AD1588, AK1588&lt;&gt;0, AH1588/AK1588, AR1588&lt;&gt;0, AO1588/AR1588, TRUE, 0)</f>
        <v>#NAME?</v>
      </c>
      <c r="BE1588" s="6" t="e">
        <f t="shared" ca="1" si="79"/>
        <v>#NAME?</v>
      </c>
      <c r="BF1588" s="6" t="e">
        <f t="shared" ca="1" si="80"/>
        <v>#NAME?</v>
      </c>
      <c r="BG1588" s="6"/>
      <c r="BH1588" s="6">
        <f>VLOOKUP(A1588, ALL_AP_DATA!$A$2:$D$3600, 3, FALSE)</f>
        <v>42</v>
      </c>
      <c r="BI1588" s="6">
        <f>VLOOKUP(A1588, ALL_AP_DATA!$A$2:$E$3600, 5, FALSE)</f>
        <v>6667</v>
      </c>
      <c r="BJ1588" s="6">
        <f t="shared" si="88"/>
        <v>25.74131274131274</v>
      </c>
      <c r="BK1588" s="6">
        <f t="shared" si="81"/>
        <v>0.16216216216216217</v>
      </c>
    </row>
    <row r="1589" spans="1:63" ht="15" customHeight="1" x14ac:dyDescent="0.25">
      <c r="A1589" s="8" t="s">
        <v>1649</v>
      </c>
      <c r="B1589" s="9" t="s">
        <v>1491</v>
      </c>
      <c r="C1589" s="9">
        <v>30</v>
      </c>
      <c r="D1589" s="9">
        <v>69</v>
      </c>
      <c r="E1589" s="9">
        <v>17</v>
      </c>
      <c r="F1589" s="9">
        <v>848</v>
      </c>
      <c r="G1589" s="9">
        <v>3.1800000000000002E-2</v>
      </c>
      <c r="H1589" s="9">
        <v>3.5400000000000001E-2</v>
      </c>
      <c r="I1589" s="9">
        <v>1.1900000000000001E-2</v>
      </c>
      <c r="J1589" s="8"/>
      <c r="K1589" s="8"/>
      <c r="L1589" s="8"/>
      <c r="M1589" s="8"/>
      <c r="N1589" s="8"/>
      <c r="O1589" s="8"/>
      <c r="P1589" s="8"/>
      <c r="Q1589" s="9">
        <v>70</v>
      </c>
      <c r="R1589" s="9">
        <v>261</v>
      </c>
      <c r="S1589" s="9">
        <v>375</v>
      </c>
      <c r="T1589" s="9">
        <v>43747</v>
      </c>
      <c r="U1589" s="9">
        <v>0.1203</v>
      </c>
      <c r="V1589" s="9">
        <v>0.78129999999999999</v>
      </c>
      <c r="W1589" s="9">
        <v>0.61350000000000005</v>
      </c>
      <c r="X1589" s="9">
        <v>19</v>
      </c>
      <c r="Y1589" s="9">
        <v>149</v>
      </c>
      <c r="Z1589" s="9">
        <v>110</v>
      </c>
      <c r="AA1589" s="9">
        <v>13932</v>
      </c>
      <c r="AB1589" s="9">
        <v>6.8699999999999997E-2</v>
      </c>
      <c r="AC1589" s="9">
        <v>0.22919999999999999</v>
      </c>
      <c r="AD1589" s="9">
        <v>0.19539999999999999</v>
      </c>
      <c r="AE1589" s="9">
        <v>14</v>
      </c>
      <c r="AF1589" s="9">
        <v>71</v>
      </c>
      <c r="AG1589" s="9">
        <v>85</v>
      </c>
      <c r="AH1589" s="9">
        <v>7618</v>
      </c>
      <c r="AI1589" s="9">
        <v>3.27E-2</v>
      </c>
      <c r="AJ1589" s="9">
        <v>0.17710000000000001</v>
      </c>
      <c r="AK1589" s="9">
        <v>0.10680000000000001</v>
      </c>
      <c r="AL1589" s="8"/>
      <c r="AM1589" s="8"/>
      <c r="AN1589" s="8"/>
      <c r="AO1589" s="8"/>
      <c r="AP1589" s="8"/>
      <c r="AQ1589" s="8"/>
      <c r="AR1589" s="8"/>
      <c r="AT1589" s="6">
        <f t="shared" si="82"/>
        <v>12.289855072463768</v>
      </c>
      <c r="AU1589" s="6" t="str">
        <f t="shared" si="83"/>
        <v/>
      </c>
      <c r="AV1589" s="6">
        <f t="shared" si="84"/>
        <v>167.61302681992336</v>
      </c>
      <c r="AW1589" s="7">
        <f t="shared" si="85"/>
        <v>93.503355704697981</v>
      </c>
      <c r="AX1589" s="6">
        <f t="shared" si="86"/>
        <v>107.29577464788733</v>
      </c>
      <c r="AY1589" s="6" t="str">
        <f t="shared" si="87"/>
        <v/>
      </c>
      <c r="BA1589" s="6">
        <f>VLOOKUP(A1589, ALL_AP_DATA!$A$2:$F$3600, 6, FALSE)</f>
        <v>2169</v>
      </c>
      <c r="BB1589" s="6">
        <f>VLOOKUP(A1589, projmetadata!$A$2:$D$2036, 4, FALSE)</f>
        <v>83001</v>
      </c>
      <c r="BC1589" s="6" t="e">
        <f t="array" aca="1" ref="BC1589" ca="1">_xludf.IFS(I1589&lt;&gt;0, F1589/I1589, P1589&lt;&gt;0, M1589/P1589, W1589&lt;&gt;0, T1589/W1589, AD1589&lt;&gt;0, AA1589/AD1589, AK1589&lt;&gt;0, AH1589/AK1589, AR1589&lt;&gt;0, AO1589/AR1589, TRUE, 0)</f>
        <v>#NAME?</v>
      </c>
      <c r="BE1589" s="6" t="e">
        <f t="shared" ca="1" si="79"/>
        <v>#NAME?</v>
      </c>
      <c r="BF1589" s="6" t="e">
        <f t="shared" ca="1" si="80"/>
        <v>#NAME?</v>
      </c>
      <c r="BG1589" s="6"/>
      <c r="BH1589" s="6">
        <f>VLOOKUP(A1589, ALL_AP_DATA!$A$2:$D$3600, 3, FALSE)</f>
        <v>368</v>
      </c>
      <c r="BI1589" s="6">
        <f>VLOOKUP(A1589, ALL_AP_DATA!$A$2:$E$3600, 5, FALSE)</f>
        <v>71310</v>
      </c>
      <c r="BJ1589" s="6">
        <f t="shared" si="88"/>
        <v>32.876901798063621</v>
      </c>
      <c r="BK1589" s="6">
        <f t="shared" si="81"/>
        <v>0.16966343937298295</v>
      </c>
    </row>
    <row r="1590" spans="1:63" ht="15" customHeight="1" x14ac:dyDescent="0.25">
      <c r="A1590" s="8" t="s">
        <v>1650</v>
      </c>
      <c r="B1590" s="9" t="s">
        <v>1491</v>
      </c>
      <c r="C1590" s="9">
        <v>3</v>
      </c>
      <c r="D1590" s="9">
        <v>40</v>
      </c>
      <c r="E1590" s="9">
        <v>0</v>
      </c>
      <c r="F1590" s="9">
        <v>0</v>
      </c>
      <c r="G1590" s="9">
        <v>5.8299999999999998E-2</v>
      </c>
      <c r="H1590" s="9">
        <v>0</v>
      </c>
      <c r="I1590" s="9">
        <v>0</v>
      </c>
      <c r="J1590" s="8"/>
      <c r="K1590" s="8"/>
      <c r="L1590" s="8"/>
      <c r="M1590" s="8"/>
      <c r="N1590" s="8"/>
      <c r="O1590" s="8"/>
      <c r="P1590" s="8"/>
      <c r="Q1590" s="9">
        <v>33</v>
      </c>
      <c r="R1590" s="9">
        <v>166</v>
      </c>
      <c r="S1590" s="9">
        <v>265</v>
      </c>
      <c r="T1590" s="9">
        <v>26219</v>
      </c>
      <c r="U1590" s="9">
        <v>0.24199999999999999</v>
      </c>
      <c r="V1590" s="9">
        <v>0.88329999999999997</v>
      </c>
      <c r="W1590" s="9">
        <v>0.74050000000000005</v>
      </c>
      <c r="X1590" s="9">
        <v>56</v>
      </c>
      <c r="Y1590" s="9">
        <v>192</v>
      </c>
      <c r="Z1590" s="9">
        <v>2</v>
      </c>
      <c r="AA1590" s="9">
        <v>40</v>
      </c>
      <c r="AB1590" s="9">
        <v>0.27989999999999998</v>
      </c>
      <c r="AC1590" s="9">
        <v>6.7000000000000002E-3</v>
      </c>
      <c r="AD1590" s="9">
        <v>1.1000000000000001E-3</v>
      </c>
      <c r="AE1590" s="9">
        <v>16</v>
      </c>
      <c r="AF1590" s="9">
        <v>52</v>
      </c>
      <c r="AG1590" s="9">
        <v>2</v>
      </c>
      <c r="AH1590" s="9">
        <v>72</v>
      </c>
      <c r="AI1590" s="9">
        <v>7.5800000000000006E-2</v>
      </c>
      <c r="AJ1590" s="9">
        <v>6.7000000000000002E-3</v>
      </c>
      <c r="AK1590" s="9">
        <v>2E-3</v>
      </c>
      <c r="AL1590" s="8"/>
      <c r="AM1590" s="8"/>
      <c r="AN1590" s="8"/>
      <c r="AO1590" s="8"/>
      <c r="AP1590" s="8"/>
      <c r="AQ1590" s="8"/>
      <c r="AR1590" s="8"/>
      <c r="AT1590" s="6">
        <f t="shared" si="82"/>
        <v>0</v>
      </c>
      <c r="AU1590" s="6" t="str">
        <f t="shared" si="83"/>
        <v/>
      </c>
      <c r="AV1590" s="6">
        <f t="shared" si="84"/>
        <v>157.94578313253012</v>
      </c>
      <c r="AW1590" s="7">
        <f t="shared" si="85"/>
        <v>0.20833333333333334</v>
      </c>
      <c r="AX1590" s="6">
        <f t="shared" si="86"/>
        <v>1.3846153846153846</v>
      </c>
      <c r="AY1590" s="6" t="str">
        <f t="shared" si="87"/>
        <v/>
      </c>
      <c r="BA1590" s="6">
        <f>VLOOKUP(A1590, ALL_AP_DATA!$A$2:$F$3600, 6, FALSE)</f>
        <v>686</v>
      </c>
      <c r="BB1590" s="6">
        <f>VLOOKUP(A1590, projmetadata!$A$2:$D$2036, 4, FALSE)</f>
        <v>13035</v>
      </c>
      <c r="BC1590" s="6" t="e">
        <f t="array" aca="1" ref="BC1590" ca="1">_xludf.IFS(I1590&lt;&gt;0, F1590/I1590, P1590&lt;&gt;0, M1590/P1590, W1590&lt;&gt;0, T1590/W1590, AD1590&lt;&gt;0, AA1590/AD1590, AK1590&lt;&gt;0, AH1590/AK1590, AR1590&lt;&gt;0, AO1590/AR1590, TRUE, 0)</f>
        <v>#NAME?</v>
      </c>
      <c r="BE1590" s="6" t="e">
        <f t="shared" ca="1" si="79"/>
        <v>#NAME?</v>
      </c>
      <c r="BF1590" s="6" t="e">
        <f t="shared" ca="1" si="80"/>
        <v>#NAME?</v>
      </c>
      <c r="BG1590" s="6"/>
      <c r="BH1590" s="6">
        <f>VLOOKUP(A1590, ALL_AP_DATA!$A$2:$D$3600, 3, FALSE)</f>
        <v>183</v>
      </c>
      <c r="BI1590" s="6">
        <f>VLOOKUP(A1590, ALL_AP_DATA!$A$2:$E$3600, 5, FALSE)</f>
        <v>35408</v>
      </c>
      <c r="BJ1590" s="6">
        <f t="shared" si="88"/>
        <v>51.615160349854229</v>
      </c>
      <c r="BK1590" s="6">
        <f t="shared" si="81"/>
        <v>0.26676384839650147</v>
      </c>
    </row>
    <row r="1591" spans="1:63" ht="15" customHeight="1" x14ac:dyDescent="0.25">
      <c r="A1591" s="8" t="s">
        <v>1651</v>
      </c>
      <c r="B1591" s="9" t="s">
        <v>1491</v>
      </c>
      <c r="C1591" s="9">
        <v>2</v>
      </c>
      <c r="D1591" s="9">
        <v>68</v>
      </c>
      <c r="E1591" s="9">
        <v>175</v>
      </c>
      <c r="F1591" s="9">
        <v>10003</v>
      </c>
      <c r="G1591" s="9">
        <v>0.1174</v>
      </c>
      <c r="H1591" s="9">
        <v>0.63180000000000003</v>
      </c>
      <c r="I1591" s="9">
        <v>0.15720000000000001</v>
      </c>
      <c r="J1591" s="9">
        <v>15</v>
      </c>
      <c r="K1591" s="9">
        <v>65</v>
      </c>
      <c r="L1591" s="9">
        <v>176</v>
      </c>
      <c r="M1591" s="9">
        <v>10629</v>
      </c>
      <c r="N1591" s="9">
        <v>0.1123</v>
      </c>
      <c r="O1591" s="9">
        <v>0.63539999999999996</v>
      </c>
      <c r="P1591" s="9">
        <v>0.16700000000000001</v>
      </c>
      <c r="Q1591" s="9">
        <v>31</v>
      </c>
      <c r="R1591" s="9">
        <v>160</v>
      </c>
      <c r="S1591" s="9">
        <v>233</v>
      </c>
      <c r="T1591" s="9">
        <v>29139</v>
      </c>
      <c r="U1591" s="9">
        <v>0.27629999999999999</v>
      </c>
      <c r="V1591" s="9">
        <v>0.84119999999999995</v>
      </c>
      <c r="W1591" s="9">
        <v>0.45789999999999997</v>
      </c>
      <c r="X1591" s="9">
        <v>3</v>
      </c>
      <c r="Y1591" s="9">
        <v>155</v>
      </c>
      <c r="Z1591" s="9">
        <v>213</v>
      </c>
      <c r="AA1591" s="9">
        <v>13788</v>
      </c>
      <c r="AB1591" s="9">
        <v>0.26769999999999999</v>
      </c>
      <c r="AC1591" s="9">
        <v>0.76900000000000002</v>
      </c>
      <c r="AD1591" s="9">
        <v>0.2167</v>
      </c>
      <c r="AE1591" s="9">
        <v>12</v>
      </c>
      <c r="AF1591" s="9">
        <v>79</v>
      </c>
      <c r="AG1591" s="9">
        <v>187</v>
      </c>
      <c r="AH1591" s="9">
        <v>12001</v>
      </c>
      <c r="AI1591" s="9">
        <v>0.13639999999999999</v>
      </c>
      <c r="AJ1591" s="9">
        <v>0.67510000000000003</v>
      </c>
      <c r="AK1591" s="9">
        <v>0.18859999999999999</v>
      </c>
      <c r="AL1591" s="9">
        <v>10</v>
      </c>
      <c r="AM1591" s="9">
        <v>88</v>
      </c>
      <c r="AN1591" s="9">
        <v>206</v>
      </c>
      <c r="AO1591" s="9">
        <v>16825</v>
      </c>
      <c r="AP1591" s="9">
        <v>0.152</v>
      </c>
      <c r="AQ1591" s="9">
        <v>0.74370000000000003</v>
      </c>
      <c r="AR1591" s="9">
        <v>0.26440000000000002</v>
      </c>
      <c r="AT1591" s="6">
        <f t="shared" si="82"/>
        <v>147.10294117647058</v>
      </c>
      <c r="AU1591" s="6">
        <f t="shared" si="83"/>
        <v>163.52307692307693</v>
      </c>
      <c r="AV1591" s="6">
        <f t="shared" si="84"/>
        <v>182.11875000000001</v>
      </c>
      <c r="AW1591" s="7">
        <f t="shared" si="85"/>
        <v>88.954838709677418</v>
      </c>
      <c r="AX1591" s="6">
        <f t="shared" si="86"/>
        <v>151.91139240506328</v>
      </c>
      <c r="AY1591" s="6">
        <f t="shared" si="87"/>
        <v>191.19318181818181</v>
      </c>
      <c r="BA1591" s="6">
        <f>VLOOKUP(A1591, ALL_AP_DATA!$A$2:$F$3600, 6, FALSE)</f>
        <v>579</v>
      </c>
      <c r="BB1591" s="6">
        <f>VLOOKUP(A1591, projmetadata!$A$2:$D$2036, 4, FALSE)</f>
        <v>48028</v>
      </c>
      <c r="BC1591" s="6" t="e">
        <f t="array" aca="1" ref="BC1591" ca="1">_xludf.IFS(I1591&lt;&gt;0, F1591/I1591, P1591&lt;&gt;0, M1591/P1591, W1591&lt;&gt;0, T1591/W1591, AD1591&lt;&gt;0, AA1591/AD1591, AK1591&lt;&gt;0, AH1591/AK1591, AR1591&lt;&gt;0, AO1591/AR1591, TRUE, 0)</f>
        <v>#NAME?</v>
      </c>
      <c r="BE1591" s="6" t="e">
        <f t="shared" ca="1" si="79"/>
        <v>#NAME?</v>
      </c>
      <c r="BF1591" s="6" t="e">
        <f t="shared" ca="1" si="80"/>
        <v>#NAME?</v>
      </c>
      <c r="BG1591" s="6"/>
      <c r="BH1591" s="6">
        <f>VLOOKUP(A1591, ALL_AP_DATA!$A$2:$D$3600, 3, FALSE)</f>
        <v>189</v>
      </c>
      <c r="BI1591" s="6">
        <f>VLOOKUP(A1591, ALL_AP_DATA!$A$2:$E$3600, 5, FALSE)</f>
        <v>63640</v>
      </c>
      <c r="BJ1591" s="6">
        <f t="shared" si="88"/>
        <v>109.91364421416235</v>
      </c>
      <c r="BK1591" s="6">
        <f t="shared" si="81"/>
        <v>0.32642487046632124</v>
      </c>
    </row>
    <row r="1592" spans="1:63" ht="15" customHeight="1" x14ac:dyDescent="0.25">
      <c r="A1592" s="8" t="s">
        <v>1652</v>
      </c>
      <c r="B1592" s="9" t="s">
        <v>1491</v>
      </c>
      <c r="C1592" s="9">
        <v>5</v>
      </c>
      <c r="D1592" s="9">
        <v>12</v>
      </c>
      <c r="E1592" s="9">
        <v>112</v>
      </c>
      <c r="F1592" s="9">
        <v>1499</v>
      </c>
      <c r="G1592" s="9">
        <v>5.7000000000000002E-3</v>
      </c>
      <c r="H1592" s="9">
        <v>4.2700000000000002E-2</v>
      </c>
      <c r="I1592" s="9">
        <v>9.7000000000000003E-3</v>
      </c>
      <c r="J1592" s="8"/>
      <c r="K1592" s="8"/>
      <c r="L1592" s="8"/>
      <c r="M1592" s="8"/>
      <c r="N1592" s="8"/>
      <c r="O1592" s="8"/>
      <c r="P1592" s="8"/>
      <c r="Q1592" s="9">
        <v>166</v>
      </c>
      <c r="R1592" s="9">
        <v>731</v>
      </c>
      <c r="S1592" s="9">
        <v>2169</v>
      </c>
      <c r="T1592" s="9">
        <v>135670</v>
      </c>
      <c r="U1592" s="9">
        <v>0.34739999999999999</v>
      </c>
      <c r="V1592" s="9">
        <v>0.82599999999999996</v>
      </c>
      <c r="W1592" s="9">
        <v>0.88200000000000001</v>
      </c>
      <c r="X1592" s="9">
        <v>46</v>
      </c>
      <c r="Y1592" s="9">
        <v>71</v>
      </c>
      <c r="Z1592" s="9">
        <v>93</v>
      </c>
      <c r="AA1592" s="9">
        <v>2623</v>
      </c>
      <c r="AB1592" s="9">
        <v>3.3700000000000001E-2</v>
      </c>
      <c r="AC1592" s="9">
        <v>3.5400000000000001E-2</v>
      </c>
      <c r="AD1592" s="9">
        <v>1.7100000000000001E-2</v>
      </c>
      <c r="AE1592" s="9">
        <v>15</v>
      </c>
      <c r="AF1592" s="9">
        <v>52</v>
      </c>
      <c r="AG1592" s="9">
        <v>35</v>
      </c>
      <c r="AH1592" s="9">
        <v>292</v>
      </c>
      <c r="AI1592" s="9">
        <v>2.47E-2</v>
      </c>
      <c r="AJ1592" s="9">
        <v>1.3299999999999999E-2</v>
      </c>
      <c r="AK1592" s="9">
        <v>1.9E-3</v>
      </c>
      <c r="AL1592" s="8"/>
      <c r="AM1592" s="8"/>
      <c r="AN1592" s="8"/>
      <c r="AO1592" s="8"/>
      <c r="AP1592" s="8"/>
      <c r="AQ1592" s="8"/>
      <c r="AR1592" s="8"/>
      <c r="AT1592" s="6">
        <f t="shared" si="82"/>
        <v>124.91666666666667</v>
      </c>
      <c r="AU1592" s="6" t="str">
        <f t="shared" si="83"/>
        <v/>
      </c>
      <c r="AV1592" s="6">
        <f t="shared" si="84"/>
        <v>185.59507523939808</v>
      </c>
      <c r="AW1592" s="7">
        <f t="shared" si="85"/>
        <v>36.943661971830984</v>
      </c>
      <c r="AX1592" s="6">
        <f t="shared" si="86"/>
        <v>5.615384615384615</v>
      </c>
      <c r="AY1592" s="6" t="str">
        <f t="shared" si="87"/>
        <v/>
      </c>
      <c r="BA1592" s="6">
        <f>VLOOKUP(A1592, ALL_AP_DATA!$A$2:$F$3600, 6, FALSE)</f>
        <v>2104</v>
      </c>
      <c r="BB1592" s="6">
        <f>VLOOKUP(A1592, projmetadata!$A$2:$D$2036, 4, FALSE)</f>
        <v>31801</v>
      </c>
      <c r="BC1592" s="6" t="e">
        <f t="array" aca="1" ref="BC1592" ca="1">_xludf.IFS(I1592&lt;&gt;0, F1592/I1592, P1592&lt;&gt;0, M1592/P1592, W1592&lt;&gt;0, T1592/W1592, AD1592&lt;&gt;0, AA1592/AD1592, AK1592&lt;&gt;0, AH1592/AK1592, AR1592&lt;&gt;0, AO1592/AR1592, TRUE, 0)</f>
        <v>#NAME?</v>
      </c>
      <c r="BE1592" s="6" t="e">
        <f t="shared" ca="1" si="79"/>
        <v>#NAME?</v>
      </c>
      <c r="BF1592" s="6" t="e">
        <f t="shared" ca="1" si="80"/>
        <v>#NAME?</v>
      </c>
      <c r="BG1592" s="6"/>
      <c r="BH1592" s="6">
        <f>VLOOKUP(A1592, ALL_AP_DATA!$A$2:$D$3600, 3, FALSE)</f>
        <v>797</v>
      </c>
      <c r="BI1592" s="6">
        <f>VLOOKUP(A1592, ALL_AP_DATA!$A$2:$E$3600, 5, FALSE)</f>
        <v>153821</v>
      </c>
      <c r="BJ1592" s="6">
        <f t="shared" si="88"/>
        <v>73.108840304182507</v>
      </c>
      <c r="BK1592" s="6">
        <f t="shared" si="81"/>
        <v>0.37880228136882127</v>
      </c>
    </row>
    <row r="1593" spans="1:63" ht="15" customHeight="1" x14ac:dyDescent="0.25">
      <c r="A1593" s="8" t="s">
        <v>1653</v>
      </c>
      <c r="B1593" s="9" t="s">
        <v>1491</v>
      </c>
      <c r="C1593" s="9">
        <v>5</v>
      </c>
      <c r="D1593" s="9">
        <v>16</v>
      </c>
      <c r="E1593" s="9">
        <v>3</v>
      </c>
      <c r="F1593" s="9">
        <v>18</v>
      </c>
      <c r="G1593" s="9">
        <v>9.2999999999999999E-2</v>
      </c>
      <c r="H1593" s="9">
        <v>3.4099999999999998E-2</v>
      </c>
      <c r="I1593" s="9">
        <v>1.1900000000000001E-2</v>
      </c>
      <c r="J1593" s="8"/>
      <c r="K1593" s="8"/>
      <c r="L1593" s="8"/>
      <c r="M1593" s="8"/>
      <c r="N1593" s="8"/>
      <c r="O1593" s="8"/>
      <c r="P1593" s="8"/>
      <c r="Q1593" s="9">
        <v>4</v>
      </c>
      <c r="R1593" s="9">
        <v>11</v>
      </c>
      <c r="S1593" s="9">
        <v>40</v>
      </c>
      <c r="T1593" s="9">
        <v>406</v>
      </c>
      <c r="U1593" s="9">
        <v>6.4000000000000001E-2</v>
      </c>
      <c r="V1593" s="9">
        <v>0.45450000000000002</v>
      </c>
      <c r="W1593" s="9">
        <v>0.26750000000000002</v>
      </c>
      <c r="X1593" s="9">
        <v>11</v>
      </c>
      <c r="Y1593" s="9">
        <v>57</v>
      </c>
      <c r="Z1593" s="9">
        <v>21</v>
      </c>
      <c r="AA1593" s="9">
        <v>459</v>
      </c>
      <c r="AB1593" s="9">
        <v>0.33139999999999997</v>
      </c>
      <c r="AC1593" s="9">
        <v>0.23860000000000001</v>
      </c>
      <c r="AD1593" s="9">
        <v>0.3024</v>
      </c>
      <c r="AE1593" s="9">
        <v>4</v>
      </c>
      <c r="AF1593" s="9">
        <v>29</v>
      </c>
      <c r="AG1593" s="9">
        <v>7</v>
      </c>
      <c r="AH1593" s="9">
        <v>199</v>
      </c>
      <c r="AI1593" s="9">
        <v>0.1686</v>
      </c>
      <c r="AJ1593" s="9">
        <v>7.9500000000000001E-2</v>
      </c>
      <c r="AK1593" s="9">
        <v>0.13109999999999999</v>
      </c>
      <c r="AL1593" s="8"/>
      <c r="AM1593" s="8"/>
      <c r="AN1593" s="8"/>
      <c r="AO1593" s="8"/>
      <c r="AP1593" s="8"/>
      <c r="AQ1593" s="8"/>
      <c r="AR1593" s="8"/>
      <c r="AT1593" s="6">
        <f t="shared" si="82"/>
        <v>1.125</v>
      </c>
      <c r="AU1593" s="6" t="str">
        <f t="shared" si="83"/>
        <v/>
      </c>
      <c r="AV1593" s="6">
        <f t="shared" si="84"/>
        <v>36.909090909090907</v>
      </c>
      <c r="AW1593" s="7">
        <f t="shared" si="85"/>
        <v>8.0526315789473681</v>
      </c>
      <c r="AX1593" s="6">
        <f t="shared" si="86"/>
        <v>6.8620689655172411</v>
      </c>
      <c r="AY1593" s="6" t="str">
        <f t="shared" si="87"/>
        <v/>
      </c>
      <c r="BA1593" s="6">
        <f>VLOOKUP(A1593, ALL_AP_DATA!$A$2:$F$3600, 6, FALSE)</f>
        <v>172</v>
      </c>
      <c r="BB1593" s="6">
        <f>VLOOKUP(A1593, projmetadata!$A$2:$D$2036, 4, FALSE)</f>
        <v>15801</v>
      </c>
      <c r="BC1593" s="6" t="e">
        <f t="array" aca="1" ref="BC1593" ca="1">_xludf.IFS(I1593&lt;&gt;0, F1593/I1593, P1593&lt;&gt;0, M1593/P1593, W1593&lt;&gt;0, T1593/W1593, AD1593&lt;&gt;0, AA1593/AD1593, AK1593&lt;&gt;0, AH1593/AK1593, AR1593&lt;&gt;0, AO1593/AR1593, TRUE, 0)</f>
        <v>#NAME?</v>
      </c>
      <c r="BE1593" s="6" t="e">
        <f t="shared" ca="1" si="79"/>
        <v>#NAME?</v>
      </c>
      <c r="BF1593" s="6" t="e">
        <f t="shared" ca="1" si="80"/>
        <v>#NAME?</v>
      </c>
      <c r="BG1593" s="6"/>
      <c r="BH1593" s="6">
        <f>VLOOKUP(A1593, ALL_AP_DATA!$A$2:$D$3600, 3, FALSE)</f>
        <v>32</v>
      </c>
      <c r="BI1593" s="6">
        <f>VLOOKUP(A1593, ALL_AP_DATA!$A$2:$E$3600, 5, FALSE)</f>
        <v>1518</v>
      </c>
      <c r="BJ1593" s="6">
        <f t="shared" si="88"/>
        <v>8.8255813953488378</v>
      </c>
      <c r="BK1593" s="6">
        <f t="shared" si="81"/>
        <v>0.18604651162790697</v>
      </c>
    </row>
    <row r="1594" spans="1:63" ht="15" customHeight="1" x14ac:dyDescent="0.25">
      <c r="A1594" s="8" t="s">
        <v>1654</v>
      </c>
      <c r="B1594" s="9" t="s">
        <v>1491</v>
      </c>
      <c r="C1594" s="9">
        <v>33</v>
      </c>
      <c r="D1594" s="9">
        <v>131</v>
      </c>
      <c r="E1594" s="9">
        <v>222</v>
      </c>
      <c r="F1594" s="9">
        <v>11474</v>
      </c>
      <c r="G1594" s="9">
        <v>7.2800000000000004E-2</v>
      </c>
      <c r="H1594" s="9">
        <v>0.26619999999999999</v>
      </c>
      <c r="I1594" s="9">
        <v>3.6400000000000002E-2</v>
      </c>
      <c r="J1594" s="9">
        <v>3</v>
      </c>
      <c r="K1594" s="9">
        <v>26</v>
      </c>
      <c r="L1594" s="9">
        <v>72</v>
      </c>
      <c r="M1594" s="9">
        <v>10321</v>
      </c>
      <c r="N1594" s="9">
        <v>1.44E-2</v>
      </c>
      <c r="O1594" s="9">
        <v>8.6300000000000002E-2</v>
      </c>
      <c r="P1594" s="9">
        <v>3.27E-2</v>
      </c>
      <c r="Q1594" s="9">
        <v>60</v>
      </c>
      <c r="R1594" s="9">
        <v>307</v>
      </c>
      <c r="S1594" s="9">
        <v>763</v>
      </c>
      <c r="T1594" s="9">
        <v>115553</v>
      </c>
      <c r="U1594" s="9">
        <v>0.1706</v>
      </c>
      <c r="V1594" s="9">
        <v>0.91490000000000005</v>
      </c>
      <c r="W1594" s="9">
        <v>0.36659999999999998</v>
      </c>
      <c r="X1594" s="9">
        <v>838</v>
      </c>
      <c r="Y1594" s="9">
        <v>310</v>
      </c>
      <c r="Z1594" s="9">
        <v>590</v>
      </c>
      <c r="AA1594" s="9">
        <v>34639</v>
      </c>
      <c r="AB1594" s="9">
        <v>0.17219999999999999</v>
      </c>
      <c r="AC1594" s="9">
        <v>0.70740000000000003</v>
      </c>
      <c r="AD1594" s="9">
        <v>0.1099</v>
      </c>
      <c r="AE1594" s="9">
        <v>31</v>
      </c>
      <c r="AF1594" s="9">
        <v>312</v>
      </c>
      <c r="AG1594" s="9">
        <v>353</v>
      </c>
      <c r="AH1594" s="9">
        <v>16161</v>
      </c>
      <c r="AI1594" s="9">
        <v>0.17330000000000001</v>
      </c>
      <c r="AJ1594" s="9">
        <v>0.42330000000000001</v>
      </c>
      <c r="AK1594" s="9">
        <v>5.1299999999999998E-2</v>
      </c>
      <c r="AL1594" s="8"/>
      <c r="AM1594" s="8"/>
      <c r="AN1594" s="8"/>
      <c r="AO1594" s="8"/>
      <c r="AP1594" s="8"/>
      <c r="AQ1594" s="8"/>
      <c r="AR1594" s="8"/>
      <c r="AT1594" s="6">
        <f t="shared" si="82"/>
        <v>87.587786259541986</v>
      </c>
      <c r="AU1594" s="6">
        <f t="shared" si="83"/>
        <v>396.96153846153845</v>
      </c>
      <c r="AV1594" s="6">
        <f t="shared" si="84"/>
        <v>376.39413680781757</v>
      </c>
      <c r="AW1594" s="7">
        <f t="shared" si="85"/>
        <v>111.73870967741935</v>
      </c>
      <c r="AX1594" s="6">
        <f t="shared" si="86"/>
        <v>51.79807692307692</v>
      </c>
      <c r="AY1594" s="6" t="str">
        <f t="shared" si="87"/>
        <v/>
      </c>
      <c r="BA1594" s="6">
        <f>VLOOKUP(A1594, ALL_AP_DATA!$A$2:$F$3600, 6, FALSE)</f>
        <v>1800</v>
      </c>
      <c r="BB1594" s="6">
        <f>VLOOKUP(A1594, projmetadata!$A$2:$D$2036, 4, FALSE)</f>
        <v>240379</v>
      </c>
      <c r="BC1594" s="6" t="e">
        <f t="array" aca="1" ref="BC1594" ca="1">_xludf.IFS(I1594&lt;&gt;0, F1594/I1594, P1594&lt;&gt;0, M1594/P1594, W1594&lt;&gt;0, T1594/W1594, AD1594&lt;&gt;0, AA1594/AD1594, AK1594&lt;&gt;0, AH1594/AK1594, AR1594&lt;&gt;0, AO1594/AR1594, TRUE, 0)</f>
        <v>#NAME?</v>
      </c>
      <c r="BE1594" s="6" t="e">
        <f t="shared" ca="1" si="79"/>
        <v>#NAME?</v>
      </c>
      <c r="BF1594" s="6" t="e">
        <f t="shared" ca="1" si="80"/>
        <v>#NAME?</v>
      </c>
      <c r="BG1594" s="6"/>
      <c r="BH1594" s="6">
        <f>VLOOKUP(A1594, ALL_AP_DATA!$A$2:$D$3600, 3, FALSE)</f>
        <v>498</v>
      </c>
      <c r="BI1594" s="6">
        <f>VLOOKUP(A1594, ALL_AP_DATA!$A$2:$E$3600, 5, FALSE)</f>
        <v>315160</v>
      </c>
      <c r="BJ1594" s="6">
        <f t="shared" si="88"/>
        <v>175.0888888888889</v>
      </c>
      <c r="BK1594" s="6">
        <f t="shared" si="81"/>
        <v>0.27666666666666667</v>
      </c>
    </row>
    <row r="1595" spans="1:63" ht="15" customHeight="1" x14ac:dyDescent="0.25">
      <c r="A1595" s="8" t="s">
        <v>1655</v>
      </c>
      <c r="B1595" s="9" t="s">
        <v>1491</v>
      </c>
      <c r="C1595" s="9">
        <v>3</v>
      </c>
      <c r="D1595" s="9">
        <v>8</v>
      </c>
      <c r="E1595" s="9">
        <v>41</v>
      </c>
      <c r="F1595" s="9">
        <v>1013</v>
      </c>
      <c r="G1595" s="9">
        <v>5.16E-2</v>
      </c>
      <c r="H1595" s="9">
        <v>0.29709999999999998</v>
      </c>
      <c r="I1595" s="9">
        <v>0.17730000000000001</v>
      </c>
      <c r="J1595" s="9">
        <v>1</v>
      </c>
      <c r="K1595" s="9">
        <v>24</v>
      </c>
      <c r="L1595" s="9">
        <v>64</v>
      </c>
      <c r="M1595" s="9">
        <v>2699</v>
      </c>
      <c r="N1595" s="9">
        <v>0.15479999999999999</v>
      </c>
      <c r="O1595" s="9">
        <v>0.46379999999999999</v>
      </c>
      <c r="P1595" s="9">
        <v>0.4723</v>
      </c>
      <c r="Q1595" s="9">
        <v>6</v>
      </c>
      <c r="R1595" s="9">
        <v>43</v>
      </c>
      <c r="S1595" s="9">
        <v>111</v>
      </c>
      <c r="T1595" s="9">
        <v>4585</v>
      </c>
      <c r="U1595" s="9">
        <v>0.27739999999999998</v>
      </c>
      <c r="V1595" s="9">
        <v>0.80430000000000001</v>
      </c>
      <c r="W1595" s="9">
        <v>0.80230000000000001</v>
      </c>
      <c r="X1595" s="9">
        <v>17</v>
      </c>
      <c r="Y1595" s="9">
        <v>70</v>
      </c>
      <c r="Z1595" s="9">
        <v>86</v>
      </c>
      <c r="AA1595" s="9">
        <v>2607</v>
      </c>
      <c r="AB1595" s="9">
        <v>0.4516</v>
      </c>
      <c r="AC1595" s="9">
        <v>0.62319999999999998</v>
      </c>
      <c r="AD1595" s="9">
        <v>0.45619999999999999</v>
      </c>
      <c r="AE1595" s="9">
        <v>3</v>
      </c>
      <c r="AF1595" s="9">
        <v>37</v>
      </c>
      <c r="AG1595" s="9">
        <v>53</v>
      </c>
      <c r="AH1595" s="9">
        <v>2213</v>
      </c>
      <c r="AI1595" s="9">
        <v>0.2387</v>
      </c>
      <c r="AJ1595" s="9">
        <v>0.3841</v>
      </c>
      <c r="AK1595" s="9">
        <v>0.38719999999999999</v>
      </c>
      <c r="AL1595" s="9">
        <v>1</v>
      </c>
      <c r="AM1595" s="9">
        <v>35</v>
      </c>
      <c r="AN1595" s="9">
        <v>110</v>
      </c>
      <c r="AO1595" s="9">
        <v>4019</v>
      </c>
      <c r="AP1595" s="9">
        <v>0.2258</v>
      </c>
      <c r="AQ1595" s="9">
        <v>0.79710000000000003</v>
      </c>
      <c r="AR1595" s="9">
        <v>0.70320000000000005</v>
      </c>
      <c r="AT1595" s="6">
        <f t="shared" si="82"/>
        <v>126.625</v>
      </c>
      <c r="AU1595" s="6">
        <f t="shared" si="83"/>
        <v>112.45833333333333</v>
      </c>
      <c r="AV1595" s="6">
        <f t="shared" si="84"/>
        <v>106.62790697674419</v>
      </c>
      <c r="AW1595" s="7">
        <f t="shared" si="85"/>
        <v>37.24285714285714</v>
      </c>
      <c r="AX1595" s="6">
        <f t="shared" si="86"/>
        <v>59.810810810810814</v>
      </c>
      <c r="AY1595" s="6">
        <f t="shared" si="87"/>
        <v>114.82857142857142</v>
      </c>
      <c r="BA1595" s="6">
        <f>VLOOKUP(A1595, ALL_AP_DATA!$A$2:$F$3600, 6, FALSE)</f>
        <v>155</v>
      </c>
      <c r="BB1595" s="6">
        <f>VLOOKUP(A1595, projmetadata!$A$2:$D$2036, 4, FALSE)</f>
        <v>6894</v>
      </c>
      <c r="BC1595" s="6" t="e">
        <f t="array" aca="1" ref="BC1595" ca="1">_xludf.IFS(I1595&lt;&gt;0, F1595/I1595, P1595&lt;&gt;0, M1595/P1595, W1595&lt;&gt;0, T1595/W1595, AD1595&lt;&gt;0, AA1595/AD1595, AK1595&lt;&gt;0, AH1595/AK1595, AR1595&lt;&gt;0, AO1595/AR1595, TRUE, 0)</f>
        <v>#NAME?</v>
      </c>
      <c r="BE1595" s="6" t="e">
        <f t="shared" ca="1" si="79"/>
        <v>#NAME?</v>
      </c>
      <c r="BF1595" s="6" t="e">
        <f t="shared" ca="1" si="80"/>
        <v>#NAME?</v>
      </c>
      <c r="BG1595" s="6"/>
      <c r="BH1595" s="6">
        <f>VLOOKUP(A1595, ALL_AP_DATA!$A$2:$D$3600, 3, FALSE)</f>
        <v>46</v>
      </c>
      <c r="BI1595" s="6">
        <f>VLOOKUP(A1595, ALL_AP_DATA!$A$2:$E$3600, 5, FALSE)</f>
        <v>5715</v>
      </c>
      <c r="BJ1595" s="6">
        <f t="shared" si="88"/>
        <v>36.87096774193548</v>
      </c>
      <c r="BK1595" s="6">
        <f t="shared" si="81"/>
        <v>0.29677419354838708</v>
      </c>
    </row>
    <row r="1596" spans="1:63" ht="15" customHeight="1" x14ac:dyDescent="0.25">
      <c r="A1596" s="8" t="s">
        <v>1656</v>
      </c>
      <c r="B1596" s="9" t="s">
        <v>1491</v>
      </c>
      <c r="C1596" s="9">
        <v>2</v>
      </c>
      <c r="D1596" s="9">
        <v>40</v>
      </c>
      <c r="E1596" s="9">
        <v>3</v>
      </c>
      <c r="F1596" s="9">
        <v>36</v>
      </c>
      <c r="G1596" s="9">
        <v>0.25969999999999999</v>
      </c>
      <c r="H1596" s="9">
        <v>0.25</v>
      </c>
      <c r="I1596" s="9">
        <v>0.33329999999999999</v>
      </c>
      <c r="J1596" s="8"/>
      <c r="K1596" s="8"/>
      <c r="L1596" s="8"/>
      <c r="M1596" s="8"/>
      <c r="N1596" s="8"/>
      <c r="O1596" s="8"/>
      <c r="P1596" s="8"/>
      <c r="Q1596" s="9">
        <v>1</v>
      </c>
      <c r="R1596" s="9">
        <v>2</v>
      </c>
      <c r="S1596" s="9">
        <v>4</v>
      </c>
      <c r="T1596" s="9">
        <v>39</v>
      </c>
      <c r="U1596" s="9">
        <v>1.2999999999999999E-2</v>
      </c>
      <c r="V1596" s="9">
        <v>0.33329999999999999</v>
      </c>
      <c r="W1596" s="9">
        <v>0.36109999999999998</v>
      </c>
      <c r="X1596" s="9">
        <v>4</v>
      </c>
      <c r="Y1596" s="9">
        <v>46</v>
      </c>
      <c r="Z1596" s="9">
        <v>2</v>
      </c>
      <c r="AA1596" s="9">
        <v>19</v>
      </c>
      <c r="AB1596" s="9">
        <v>0.29870000000000002</v>
      </c>
      <c r="AC1596" s="9">
        <v>0.16669999999999999</v>
      </c>
      <c r="AD1596" s="9">
        <v>0.1759</v>
      </c>
      <c r="AE1596" s="9">
        <v>2</v>
      </c>
      <c r="AF1596" s="9">
        <v>8</v>
      </c>
      <c r="AG1596" s="9">
        <v>1</v>
      </c>
      <c r="AH1596" s="9">
        <v>2</v>
      </c>
      <c r="AI1596" s="9">
        <v>5.1900000000000002E-2</v>
      </c>
      <c r="AJ1596" s="9">
        <v>8.3299999999999999E-2</v>
      </c>
      <c r="AK1596" s="9">
        <v>1.8499999999999999E-2</v>
      </c>
      <c r="AL1596" s="8"/>
      <c r="AM1596" s="8"/>
      <c r="AN1596" s="8"/>
      <c r="AO1596" s="8"/>
      <c r="AP1596" s="8"/>
      <c r="AQ1596" s="8"/>
      <c r="AR1596" s="8"/>
      <c r="AT1596" s="6">
        <f t="shared" si="82"/>
        <v>0.9</v>
      </c>
      <c r="AU1596" s="6" t="str">
        <f t="shared" si="83"/>
        <v/>
      </c>
      <c r="AV1596" s="6">
        <f t="shared" si="84"/>
        <v>19.5</v>
      </c>
      <c r="AW1596" s="7">
        <f t="shared" si="85"/>
        <v>0.41304347826086957</v>
      </c>
      <c r="AX1596" s="6">
        <f t="shared" si="86"/>
        <v>0.25</v>
      </c>
      <c r="AY1596" s="6" t="str">
        <f t="shared" si="87"/>
        <v/>
      </c>
      <c r="BA1596" s="6">
        <f>VLOOKUP(A1596, ALL_AP_DATA!$A$2:$F$3600, 6, FALSE)</f>
        <v>154</v>
      </c>
      <c r="BB1596" s="6">
        <f>VLOOKUP(A1596, projmetadata!$A$2:$D$2036, 4, FALSE)</f>
        <v>17001</v>
      </c>
      <c r="BC1596" s="6" t="e">
        <f t="array" aca="1" ref="BC1596" ca="1">_xludf.IFS(I1596&lt;&gt;0, F1596/I1596, P1596&lt;&gt;0, M1596/P1596, W1596&lt;&gt;0, T1596/W1596, AD1596&lt;&gt;0, AA1596/AD1596, AK1596&lt;&gt;0, AH1596/AK1596, AR1596&lt;&gt;0, AO1596/AR1596, TRUE, 0)</f>
        <v>#NAME?</v>
      </c>
      <c r="BE1596" s="6" t="e">
        <f t="shared" ca="1" si="79"/>
        <v>#NAME?</v>
      </c>
      <c r="BF1596" s="6" t="e">
        <f t="shared" ca="1" si="80"/>
        <v>#NAME?</v>
      </c>
      <c r="BG1596" s="6"/>
      <c r="BH1596" s="6">
        <f>VLOOKUP(A1596, ALL_AP_DATA!$A$2:$D$3600, 3, FALSE)</f>
        <v>13</v>
      </c>
      <c r="BI1596" s="6">
        <f>VLOOKUP(A1596, ALL_AP_DATA!$A$2:$E$3600, 5, FALSE)</f>
        <v>108</v>
      </c>
      <c r="BJ1596" s="6">
        <f t="shared" si="88"/>
        <v>0.70129870129870131</v>
      </c>
      <c r="BK1596" s="6">
        <f t="shared" si="81"/>
        <v>8.4415584415584416E-2</v>
      </c>
    </row>
    <row r="1597" spans="1:63" ht="15" customHeight="1" x14ac:dyDescent="0.25">
      <c r="A1597" s="8" t="s">
        <v>1657</v>
      </c>
      <c r="B1597" s="9" t="s">
        <v>1491</v>
      </c>
      <c r="C1597" s="9">
        <v>4</v>
      </c>
      <c r="D1597" s="9">
        <v>38</v>
      </c>
      <c r="E1597" s="9">
        <v>62</v>
      </c>
      <c r="F1597" s="9">
        <v>1210</v>
      </c>
      <c r="G1597" s="9">
        <v>0.123</v>
      </c>
      <c r="H1597" s="9">
        <v>0.25309999999999999</v>
      </c>
      <c r="I1597" s="9">
        <v>0.14779999999999999</v>
      </c>
      <c r="J1597" s="8"/>
      <c r="K1597" s="8"/>
      <c r="L1597" s="8"/>
      <c r="M1597" s="8"/>
      <c r="N1597" s="8"/>
      <c r="O1597" s="8"/>
      <c r="P1597" s="8"/>
      <c r="Q1597" s="9">
        <v>11</v>
      </c>
      <c r="R1597" s="9">
        <v>42</v>
      </c>
      <c r="S1597" s="9">
        <v>95</v>
      </c>
      <c r="T1597" s="9">
        <v>3153</v>
      </c>
      <c r="U1597" s="9">
        <v>0.13589999999999999</v>
      </c>
      <c r="V1597" s="9">
        <v>0.38779999999999998</v>
      </c>
      <c r="W1597" s="9">
        <v>0.38519999999999999</v>
      </c>
      <c r="X1597" s="9">
        <v>34</v>
      </c>
      <c r="Y1597" s="9">
        <v>104</v>
      </c>
      <c r="Z1597" s="9">
        <v>144</v>
      </c>
      <c r="AA1597" s="9">
        <v>5335</v>
      </c>
      <c r="AB1597" s="9">
        <v>0.33660000000000001</v>
      </c>
      <c r="AC1597" s="9">
        <v>0.58779999999999999</v>
      </c>
      <c r="AD1597" s="9">
        <v>0.65180000000000005</v>
      </c>
      <c r="AE1597" s="9">
        <v>3</v>
      </c>
      <c r="AF1597" s="9">
        <v>24</v>
      </c>
      <c r="AG1597" s="9">
        <v>40</v>
      </c>
      <c r="AH1597" s="9">
        <v>701</v>
      </c>
      <c r="AI1597" s="9">
        <v>7.7700000000000005E-2</v>
      </c>
      <c r="AJ1597" s="9">
        <v>0.1633</v>
      </c>
      <c r="AK1597" s="9">
        <v>8.5599999999999996E-2</v>
      </c>
      <c r="AL1597" s="9">
        <v>1</v>
      </c>
      <c r="AM1597" s="9">
        <v>19</v>
      </c>
      <c r="AN1597" s="9">
        <v>46</v>
      </c>
      <c r="AO1597" s="9">
        <v>1694</v>
      </c>
      <c r="AP1597" s="9">
        <v>6.1499999999999999E-2</v>
      </c>
      <c r="AQ1597" s="9">
        <v>0.18779999999999999</v>
      </c>
      <c r="AR1597" s="9">
        <v>0.20699999999999999</v>
      </c>
      <c r="AT1597" s="6">
        <f t="shared" si="82"/>
        <v>31.842105263157894</v>
      </c>
      <c r="AU1597" s="6" t="str">
        <f t="shared" si="83"/>
        <v/>
      </c>
      <c r="AV1597" s="6">
        <f t="shared" si="84"/>
        <v>75.071428571428569</v>
      </c>
      <c r="AW1597" s="7">
        <f t="shared" si="85"/>
        <v>51.29807692307692</v>
      </c>
      <c r="AX1597" s="6">
        <f t="shared" si="86"/>
        <v>29.208333333333332</v>
      </c>
      <c r="AY1597" s="6">
        <f t="shared" si="87"/>
        <v>89.15789473684211</v>
      </c>
      <c r="BA1597" s="6">
        <f>VLOOKUP(A1597, ALL_AP_DATA!$A$2:$F$3600, 6, FALSE)</f>
        <v>309</v>
      </c>
      <c r="BB1597" s="6">
        <f>VLOOKUP(A1597, projmetadata!$A$2:$D$2036, 4, FALSE)</f>
        <v>23708</v>
      </c>
      <c r="BC1597" s="6" t="e">
        <f t="array" aca="1" ref="BC1597" ca="1">_xludf.IFS(I1597&lt;&gt;0, F1597/I1597, P1597&lt;&gt;0, M1597/P1597, W1597&lt;&gt;0, T1597/W1597, AD1597&lt;&gt;0, AA1597/AD1597, AK1597&lt;&gt;0, AH1597/AK1597, AR1597&lt;&gt;0, AO1597/AR1597, TRUE, 0)</f>
        <v>#NAME?</v>
      </c>
      <c r="BE1597" s="6" t="e">
        <f t="shared" ca="1" si="79"/>
        <v>#NAME?</v>
      </c>
      <c r="BF1597" s="6" t="e">
        <f t="shared" ca="1" si="80"/>
        <v>#NAME?</v>
      </c>
      <c r="BG1597" s="6"/>
      <c r="BH1597" s="6">
        <f>VLOOKUP(A1597, ALL_AP_DATA!$A$2:$D$3600, 3, FALSE)</f>
        <v>77</v>
      </c>
      <c r="BI1597" s="6">
        <f>VLOOKUP(A1597, ALL_AP_DATA!$A$2:$E$3600, 5, FALSE)</f>
        <v>8185</v>
      </c>
      <c r="BJ1597" s="6">
        <f t="shared" si="88"/>
        <v>26.488673139158575</v>
      </c>
      <c r="BK1597" s="6">
        <f t="shared" si="81"/>
        <v>0.24919093851132687</v>
      </c>
    </row>
    <row r="1598" spans="1:63" ht="15" customHeight="1" x14ac:dyDescent="0.25">
      <c r="A1598" s="8" t="s">
        <v>1658</v>
      </c>
      <c r="B1598" s="9" t="s">
        <v>1491</v>
      </c>
      <c r="C1598" s="9">
        <v>5</v>
      </c>
      <c r="D1598" s="9">
        <v>68</v>
      </c>
      <c r="E1598" s="9">
        <v>119</v>
      </c>
      <c r="F1598" s="9">
        <v>10841</v>
      </c>
      <c r="G1598" s="9">
        <v>0.24909999999999999</v>
      </c>
      <c r="H1598" s="9">
        <v>0.28949999999999998</v>
      </c>
      <c r="I1598" s="9">
        <v>0.20319999999999999</v>
      </c>
      <c r="J1598" s="9">
        <v>11</v>
      </c>
      <c r="K1598" s="9">
        <v>29</v>
      </c>
      <c r="L1598" s="9">
        <v>110</v>
      </c>
      <c r="M1598" s="9">
        <v>8276</v>
      </c>
      <c r="N1598" s="9">
        <v>0.1062</v>
      </c>
      <c r="O1598" s="9">
        <v>0.2676</v>
      </c>
      <c r="P1598" s="9">
        <v>0.15509999999999999</v>
      </c>
      <c r="Q1598" s="9">
        <v>14</v>
      </c>
      <c r="R1598" s="9">
        <v>67</v>
      </c>
      <c r="S1598" s="9">
        <v>196</v>
      </c>
      <c r="T1598" s="9">
        <v>21528</v>
      </c>
      <c r="U1598" s="9">
        <v>0.24540000000000001</v>
      </c>
      <c r="V1598" s="9">
        <v>0.47689999999999999</v>
      </c>
      <c r="W1598" s="9">
        <v>0.40339999999999998</v>
      </c>
      <c r="X1598" s="9">
        <v>8</v>
      </c>
      <c r="Y1598" s="9">
        <v>141</v>
      </c>
      <c r="Z1598" s="9">
        <v>177</v>
      </c>
      <c r="AA1598" s="9">
        <v>15225</v>
      </c>
      <c r="AB1598" s="9">
        <v>0.51649999999999996</v>
      </c>
      <c r="AC1598" s="9">
        <v>0.43070000000000003</v>
      </c>
      <c r="AD1598" s="9">
        <v>0.2853</v>
      </c>
      <c r="AE1598" s="9">
        <v>15</v>
      </c>
      <c r="AF1598" s="9">
        <v>40</v>
      </c>
      <c r="AG1598" s="9">
        <v>81</v>
      </c>
      <c r="AH1598" s="9">
        <v>6987</v>
      </c>
      <c r="AI1598" s="9">
        <v>0.14649999999999999</v>
      </c>
      <c r="AJ1598" s="9">
        <v>0.1971</v>
      </c>
      <c r="AK1598" s="9">
        <v>0.13089999999999999</v>
      </c>
      <c r="AL1598" s="9">
        <v>1</v>
      </c>
      <c r="AM1598" s="9">
        <v>22</v>
      </c>
      <c r="AN1598" s="9">
        <v>66</v>
      </c>
      <c r="AO1598" s="9">
        <v>3106</v>
      </c>
      <c r="AP1598" s="9">
        <v>8.0600000000000005E-2</v>
      </c>
      <c r="AQ1598" s="9">
        <v>0.16059999999999999</v>
      </c>
      <c r="AR1598" s="9">
        <v>5.8200000000000002E-2</v>
      </c>
      <c r="AT1598" s="6">
        <f t="shared" si="82"/>
        <v>159.4264705882353</v>
      </c>
      <c r="AU1598" s="6">
        <f t="shared" si="83"/>
        <v>285.37931034482756</v>
      </c>
      <c r="AV1598" s="6">
        <f t="shared" si="84"/>
        <v>321.31343283582089</v>
      </c>
      <c r="AW1598" s="7">
        <f t="shared" si="85"/>
        <v>107.97872340425532</v>
      </c>
      <c r="AX1598" s="6">
        <f t="shared" si="86"/>
        <v>174.67500000000001</v>
      </c>
      <c r="AY1598" s="6">
        <f t="shared" si="87"/>
        <v>141.18181818181819</v>
      </c>
      <c r="BA1598" s="6">
        <f>VLOOKUP(A1598, ALL_AP_DATA!$A$2:$F$3600, 6, FALSE)</f>
        <v>273</v>
      </c>
      <c r="BB1598" s="6">
        <f>VLOOKUP(A1598, projmetadata!$A$2:$D$2036, 4, FALSE)</f>
        <v>46333</v>
      </c>
      <c r="BC1598" s="6" t="e">
        <f t="array" aca="1" ref="BC1598" ca="1">_xludf.IFS(I1598&lt;&gt;0, F1598/I1598, P1598&lt;&gt;0, M1598/P1598, W1598&lt;&gt;0, T1598/W1598, AD1598&lt;&gt;0, AA1598/AD1598, AK1598&lt;&gt;0, AH1598/AK1598, AR1598&lt;&gt;0, AO1598/AR1598, TRUE, 0)</f>
        <v>#NAME?</v>
      </c>
      <c r="BE1598" s="6" t="e">
        <f t="shared" ca="1" si="79"/>
        <v>#NAME?</v>
      </c>
      <c r="BF1598" s="6" t="e">
        <f t="shared" ca="1" si="80"/>
        <v>#NAME?</v>
      </c>
      <c r="BG1598" s="6"/>
      <c r="BH1598" s="6">
        <f>VLOOKUP(A1598, ALL_AP_DATA!$A$2:$D$3600, 3, FALSE)</f>
        <v>92</v>
      </c>
      <c r="BI1598" s="6">
        <f>VLOOKUP(A1598, ALL_AP_DATA!$A$2:$E$3600, 5, FALSE)</f>
        <v>53360</v>
      </c>
      <c r="BJ1598" s="6">
        <f t="shared" si="88"/>
        <v>195.45787545787545</v>
      </c>
      <c r="BK1598" s="6">
        <f t="shared" si="81"/>
        <v>0.33699633699633702</v>
      </c>
    </row>
    <row r="1599" spans="1:63" ht="15" customHeight="1" x14ac:dyDescent="0.25">
      <c r="A1599" s="8" t="s">
        <v>1659</v>
      </c>
      <c r="B1599" s="9" t="s">
        <v>1491</v>
      </c>
      <c r="C1599" s="9">
        <v>2</v>
      </c>
      <c r="D1599" s="9">
        <v>169</v>
      </c>
      <c r="E1599" s="9">
        <v>493</v>
      </c>
      <c r="F1599" s="9">
        <v>20037</v>
      </c>
      <c r="G1599" s="9">
        <v>0.2354</v>
      </c>
      <c r="H1599" s="9">
        <v>0.71450000000000002</v>
      </c>
      <c r="I1599" s="9">
        <v>0.33879999999999999</v>
      </c>
      <c r="J1599" s="9">
        <v>19</v>
      </c>
      <c r="K1599" s="9">
        <v>73</v>
      </c>
      <c r="L1599" s="9">
        <v>407</v>
      </c>
      <c r="M1599" s="9">
        <v>15859</v>
      </c>
      <c r="N1599" s="9">
        <v>0.1017</v>
      </c>
      <c r="O1599" s="9">
        <v>0.58989999999999998</v>
      </c>
      <c r="P1599" s="9">
        <v>0.26819999999999999</v>
      </c>
      <c r="Q1599" s="9">
        <v>46</v>
      </c>
      <c r="R1599" s="9">
        <v>263</v>
      </c>
      <c r="S1599" s="9">
        <v>611</v>
      </c>
      <c r="T1599" s="9">
        <v>47197</v>
      </c>
      <c r="U1599" s="9">
        <v>0.36630000000000001</v>
      </c>
      <c r="V1599" s="9">
        <v>0.88549999999999995</v>
      </c>
      <c r="W1599" s="9">
        <v>0.79810000000000003</v>
      </c>
      <c r="X1599" s="9">
        <v>17</v>
      </c>
      <c r="Y1599" s="9">
        <v>213</v>
      </c>
      <c r="Z1599" s="9">
        <v>512</v>
      </c>
      <c r="AA1599" s="9">
        <v>21642</v>
      </c>
      <c r="AB1599" s="9">
        <v>0.29670000000000002</v>
      </c>
      <c r="AC1599" s="9">
        <v>0.74199999999999999</v>
      </c>
      <c r="AD1599" s="9">
        <v>0.36599999999999999</v>
      </c>
      <c r="AE1599" s="9">
        <v>11</v>
      </c>
      <c r="AF1599" s="9">
        <v>114</v>
      </c>
      <c r="AG1599" s="9">
        <v>448</v>
      </c>
      <c r="AH1599" s="9">
        <v>16498</v>
      </c>
      <c r="AI1599" s="9">
        <v>0.1588</v>
      </c>
      <c r="AJ1599" s="9">
        <v>0.64929999999999999</v>
      </c>
      <c r="AK1599" s="9">
        <v>0.27900000000000003</v>
      </c>
      <c r="AL1599" s="9">
        <v>13</v>
      </c>
      <c r="AM1599" s="9">
        <v>135</v>
      </c>
      <c r="AN1599" s="9">
        <v>460</v>
      </c>
      <c r="AO1599" s="9">
        <v>31796</v>
      </c>
      <c r="AP1599" s="9">
        <v>0.188</v>
      </c>
      <c r="AQ1599" s="9">
        <v>0.66669999999999996</v>
      </c>
      <c r="AR1599" s="9">
        <v>0.53759999999999997</v>
      </c>
      <c r="AT1599" s="6">
        <f t="shared" si="82"/>
        <v>118.56213017751479</v>
      </c>
      <c r="AU1599" s="6">
        <f t="shared" si="83"/>
        <v>217.24657534246575</v>
      </c>
      <c r="AV1599" s="6">
        <f t="shared" si="84"/>
        <v>179.45627376425855</v>
      </c>
      <c r="AW1599" s="7">
        <f t="shared" si="85"/>
        <v>101.6056338028169</v>
      </c>
      <c r="AX1599" s="6">
        <f t="shared" si="86"/>
        <v>144.71929824561403</v>
      </c>
      <c r="AY1599" s="6">
        <f t="shared" si="87"/>
        <v>235.52592592592592</v>
      </c>
      <c r="BA1599" s="6">
        <f>VLOOKUP(A1599, ALL_AP_DATA!$A$2:$F$3600, 6, FALSE)</f>
        <v>718</v>
      </c>
      <c r="BB1599" s="6">
        <f>VLOOKUP(A1599, projmetadata!$A$2:$D$2036, 4, FALSE)</f>
        <v>75052</v>
      </c>
      <c r="BC1599" s="6" t="e">
        <f t="array" aca="1" ref="BC1599" ca="1">_xludf.IFS(I1599&lt;&gt;0, F1599/I1599, P1599&lt;&gt;0, M1599/P1599, W1599&lt;&gt;0, T1599/W1599, AD1599&lt;&gt;0, AA1599/AD1599, AK1599&lt;&gt;0, AH1599/AK1599, AR1599&lt;&gt;0, AO1599/AR1599, TRUE, 0)</f>
        <v>#NAME?</v>
      </c>
      <c r="BE1599" s="6" t="e">
        <f t="shared" ca="1" si="79"/>
        <v>#NAME?</v>
      </c>
      <c r="BF1599" s="6" t="e">
        <f t="shared" ca="1" si="80"/>
        <v>#NAME?</v>
      </c>
      <c r="BG1599" s="6"/>
      <c r="BH1599" s="6">
        <f>VLOOKUP(A1599, ALL_AP_DATA!$A$2:$D$3600, 3, FALSE)</f>
        <v>319</v>
      </c>
      <c r="BI1599" s="6">
        <f>VLOOKUP(A1599, ALL_AP_DATA!$A$2:$E$3600, 5, FALSE)</f>
        <v>59139</v>
      </c>
      <c r="BJ1599" s="6">
        <f t="shared" si="88"/>
        <v>82.366295264623957</v>
      </c>
      <c r="BK1599" s="6">
        <f t="shared" si="81"/>
        <v>0.44428969359331477</v>
      </c>
    </row>
    <row r="1600" spans="1:63" ht="15" customHeight="1" x14ac:dyDescent="0.25">
      <c r="A1600" s="8" t="s">
        <v>1660</v>
      </c>
      <c r="B1600" s="9" t="s">
        <v>1491</v>
      </c>
      <c r="C1600" s="9">
        <v>2</v>
      </c>
      <c r="D1600" s="9">
        <v>5</v>
      </c>
      <c r="E1600" s="9">
        <v>7</v>
      </c>
      <c r="F1600" s="9">
        <v>116</v>
      </c>
      <c r="G1600" s="9">
        <v>3.8199999999999998E-2</v>
      </c>
      <c r="H1600" s="9">
        <v>0.36840000000000001</v>
      </c>
      <c r="I1600" s="9">
        <v>7.9899999999999999E-2</v>
      </c>
      <c r="J1600" s="8"/>
      <c r="K1600" s="8"/>
      <c r="L1600" s="8"/>
      <c r="M1600" s="8"/>
      <c r="N1600" s="8"/>
      <c r="O1600" s="8"/>
      <c r="P1600" s="8"/>
      <c r="Q1600" s="9">
        <v>3</v>
      </c>
      <c r="R1600" s="9">
        <v>17</v>
      </c>
      <c r="S1600" s="9">
        <v>15</v>
      </c>
      <c r="T1600" s="9">
        <v>1062</v>
      </c>
      <c r="U1600" s="9">
        <v>0.1298</v>
      </c>
      <c r="V1600" s="9">
        <v>0.78949999999999998</v>
      </c>
      <c r="W1600" s="9">
        <v>0.7319</v>
      </c>
      <c r="X1600" s="9">
        <v>18</v>
      </c>
      <c r="Y1600" s="9">
        <v>88</v>
      </c>
      <c r="Z1600" s="9">
        <v>9</v>
      </c>
      <c r="AA1600" s="9">
        <v>633</v>
      </c>
      <c r="AB1600" s="9">
        <v>0.67179999999999995</v>
      </c>
      <c r="AC1600" s="9">
        <v>0.47370000000000001</v>
      </c>
      <c r="AD1600" s="9">
        <v>0.43630000000000002</v>
      </c>
      <c r="AE1600" s="9">
        <v>5</v>
      </c>
      <c r="AF1600" s="9">
        <v>21</v>
      </c>
      <c r="AG1600" s="9">
        <v>7</v>
      </c>
      <c r="AH1600" s="9">
        <v>384</v>
      </c>
      <c r="AI1600" s="9">
        <v>0.1603</v>
      </c>
      <c r="AJ1600" s="9">
        <v>0.36840000000000001</v>
      </c>
      <c r="AK1600" s="9">
        <v>0.2646</v>
      </c>
      <c r="AL1600" s="8"/>
      <c r="AM1600" s="8"/>
      <c r="AN1600" s="8"/>
      <c r="AO1600" s="8"/>
      <c r="AP1600" s="8"/>
      <c r="AQ1600" s="8"/>
      <c r="AR1600" s="8"/>
      <c r="AT1600" s="6">
        <f t="shared" si="82"/>
        <v>23.2</v>
      </c>
      <c r="AU1600" s="6" t="str">
        <f t="shared" si="83"/>
        <v/>
      </c>
      <c r="AV1600" s="6">
        <f t="shared" si="84"/>
        <v>62.470588235294116</v>
      </c>
      <c r="AW1600" s="7">
        <f t="shared" si="85"/>
        <v>7.1931818181818183</v>
      </c>
      <c r="AX1600" s="6">
        <f t="shared" si="86"/>
        <v>18.285714285714285</v>
      </c>
      <c r="AY1600" s="6" t="str">
        <f t="shared" si="87"/>
        <v/>
      </c>
      <c r="BA1600" s="6">
        <f>VLOOKUP(A1600, ALL_AP_DATA!$A$2:$F$3600, 6, FALSE)</f>
        <v>131</v>
      </c>
      <c r="BB1600" s="6">
        <f>VLOOKUP(A1600, projmetadata!$A$2:$D$2036, 4, FALSE)</f>
        <v>14436</v>
      </c>
      <c r="BC1600" s="6" t="e">
        <f t="array" aca="1" ref="BC1600" ca="1">_xludf.IFS(I1600&lt;&gt;0, F1600/I1600, P1600&lt;&gt;0, M1600/P1600, W1600&lt;&gt;0, T1600/W1600, AD1600&lt;&gt;0, AA1600/AD1600, AK1600&lt;&gt;0, AH1600/AK1600, AR1600&lt;&gt;0, AO1600/AR1600, TRUE, 0)</f>
        <v>#NAME?</v>
      </c>
      <c r="BE1600" s="6" t="e">
        <f t="shared" ca="1" si="79"/>
        <v>#NAME?</v>
      </c>
      <c r="BF1600" s="6" t="e">
        <f t="shared" ca="1" si="80"/>
        <v>#NAME?</v>
      </c>
      <c r="BG1600" s="6"/>
      <c r="BH1600" s="6">
        <f>VLOOKUP(A1600, ALL_AP_DATA!$A$2:$D$3600, 3, FALSE)</f>
        <v>24</v>
      </c>
      <c r="BI1600" s="6">
        <f>VLOOKUP(A1600, ALL_AP_DATA!$A$2:$E$3600, 5, FALSE)</f>
        <v>1451</v>
      </c>
      <c r="BJ1600" s="6">
        <f t="shared" si="88"/>
        <v>11.076335877862595</v>
      </c>
      <c r="BK1600" s="6">
        <f t="shared" si="81"/>
        <v>0.18320610687022901</v>
      </c>
    </row>
    <row r="1601" spans="1:63" ht="15" customHeight="1" x14ac:dyDescent="0.25">
      <c r="A1601" s="8" t="s">
        <v>1661</v>
      </c>
      <c r="B1601" s="9" t="s">
        <v>1491</v>
      </c>
      <c r="C1601" s="9">
        <v>2</v>
      </c>
      <c r="D1601" s="9">
        <v>4</v>
      </c>
      <c r="E1601" s="9">
        <v>17</v>
      </c>
      <c r="F1601" s="9">
        <v>322</v>
      </c>
      <c r="G1601" s="9">
        <v>1.9199999999999998E-2</v>
      </c>
      <c r="H1601" s="9">
        <v>7.2999999999999995E-2</v>
      </c>
      <c r="I1601" s="9">
        <v>7.4000000000000003E-3</v>
      </c>
      <c r="J1601" s="8"/>
      <c r="K1601" s="8"/>
      <c r="L1601" s="8"/>
      <c r="M1601" s="8"/>
      <c r="N1601" s="8"/>
      <c r="O1601" s="8"/>
      <c r="P1601" s="8"/>
      <c r="Q1601" s="9">
        <v>13</v>
      </c>
      <c r="R1601" s="9">
        <v>58</v>
      </c>
      <c r="S1601" s="9">
        <v>161</v>
      </c>
      <c r="T1601" s="9">
        <v>36493</v>
      </c>
      <c r="U1601" s="9">
        <v>0.27879999999999999</v>
      </c>
      <c r="V1601" s="9">
        <v>0.69099999999999995</v>
      </c>
      <c r="W1601" s="9">
        <v>0.8427</v>
      </c>
      <c r="X1601" s="8"/>
      <c r="Y1601" s="8"/>
      <c r="Z1601" s="8"/>
      <c r="AA1601" s="8"/>
      <c r="AB1601" s="8"/>
      <c r="AC1601" s="8"/>
      <c r="AD1601" s="8"/>
      <c r="AE1601" s="9">
        <v>5</v>
      </c>
      <c r="AF1601" s="9">
        <v>14</v>
      </c>
      <c r="AG1601" s="9">
        <v>27</v>
      </c>
      <c r="AH1601" s="9">
        <v>1457</v>
      </c>
      <c r="AI1601" s="9">
        <v>6.7299999999999999E-2</v>
      </c>
      <c r="AJ1601" s="9">
        <v>0.1159</v>
      </c>
      <c r="AK1601" s="9">
        <v>3.3599999999999998E-2</v>
      </c>
      <c r="AL1601" s="8"/>
      <c r="AM1601" s="8"/>
      <c r="AN1601" s="8"/>
      <c r="AO1601" s="8"/>
      <c r="AP1601" s="8"/>
      <c r="AQ1601" s="8"/>
      <c r="AR1601" s="8"/>
      <c r="AT1601" s="6">
        <f t="shared" si="82"/>
        <v>80.5</v>
      </c>
      <c r="AU1601" s="6" t="str">
        <f t="shared" si="83"/>
        <v/>
      </c>
      <c r="AV1601" s="6">
        <f t="shared" si="84"/>
        <v>629.18965517241384</v>
      </c>
      <c r="AW1601" s="7" t="str">
        <f t="shared" si="85"/>
        <v/>
      </c>
      <c r="AX1601" s="6">
        <f t="shared" si="86"/>
        <v>104.07142857142857</v>
      </c>
      <c r="AY1601" s="6" t="str">
        <f t="shared" si="87"/>
        <v/>
      </c>
      <c r="BA1601" s="6">
        <f>VLOOKUP(A1601, ALL_AP_DATA!$A$2:$F$3600, 6, FALSE)</f>
        <v>208</v>
      </c>
      <c r="BB1601" s="6">
        <f>VLOOKUP(A1601, projmetadata!$A$2:$D$2036, 4, FALSE)</f>
        <v>9144</v>
      </c>
      <c r="BC1601" s="6" t="e">
        <f t="array" aca="1" ref="BC1601" ca="1">_xludf.IFS(I1601&lt;&gt;0, F1601/I1601, P1601&lt;&gt;0, M1601/P1601, W1601&lt;&gt;0, T1601/W1601, AD1601&lt;&gt;0, AA1601/AD1601, AK1601&lt;&gt;0, AH1601/AK1601, AR1601&lt;&gt;0, AO1601/AR1601, TRUE, 0)</f>
        <v>#NAME?</v>
      </c>
      <c r="BE1601" s="6" t="e">
        <f t="shared" ca="1" si="79"/>
        <v>#NAME?</v>
      </c>
      <c r="BF1601" s="6" t="e">
        <f t="shared" ca="1" si="80"/>
        <v>#NAME?</v>
      </c>
      <c r="BG1601" s="6"/>
      <c r="BH1601" s="6">
        <f>VLOOKUP(A1601, ALL_AP_DATA!$A$2:$D$3600, 3, FALSE)</f>
        <v>68</v>
      </c>
      <c r="BI1601" s="6">
        <f>VLOOKUP(A1601, ALL_AP_DATA!$A$2:$E$3600, 5, FALSE)</f>
        <v>43305</v>
      </c>
      <c r="BJ1601" s="6">
        <f t="shared" si="88"/>
        <v>208.19711538461539</v>
      </c>
      <c r="BK1601" s="6">
        <f t="shared" si="81"/>
        <v>0.32692307692307693</v>
      </c>
    </row>
    <row r="1602" spans="1:63" ht="15" customHeight="1" x14ac:dyDescent="0.25">
      <c r="A1602" s="8" t="s">
        <v>1662</v>
      </c>
      <c r="B1602" s="9" t="s">
        <v>1491</v>
      </c>
      <c r="C1602" s="9">
        <v>12</v>
      </c>
      <c r="D1602" s="9">
        <v>44</v>
      </c>
      <c r="E1602" s="9">
        <v>58</v>
      </c>
      <c r="F1602" s="9">
        <v>3285</v>
      </c>
      <c r="G1602" s="9">
        <v>0.1462</v>
      </c>
      <c r="H1602" s="9">
        <v>0.3841</v>
      </c>
      <c r="I1602" s="9">
        <v>0.21440000000000001</v>
      </c>
      <c r="J1602" s="9">
        <v>2</v>
      </c>
      <c r="K1602" s="9">
        <v>14</v>
      </c>
      <c r="L1602" s="9">
        <v>45</v>
      </c>
      <c r="M1602" s="9">
        <v>1663</v>
      </c>
      <c r="N1602" s="9">
        <v>4.65E-2</v>
      </c>
      <c r="O1602" s="9">
        <v>0.29799999999999999</v>
      </c>
      <c r="P1602" s="9">
        <v>0.1085</v>
      </c>
      <c r="Q1602" s="9">
        <v>15</v>
      </c>
      <c r="R1602" s="9">
        <v>62</v>
      </c>
      <c r="S1602" s="9">
        <v>112</v>
      </c>
      <c r="T1602" s="9">
        <v>8698</v>
      </c>
      <c r="U1602" s="9">
        <v>0.20599999999999999</v>
      </c>
      <c r="V1602" s="9">
        <v>0.74170000000000003</v>
      </c>
      <c r="W1602" s="9">
        <v>0.56769999999999998</v>
      </c>
      <c r="X1602" s="9">
        <v>49</v>
      </c>
      <c r="Y1602" s="9">
        <v>158</v>
      </c>
      <c r="Z1602" s="9">
        <v>87</v>
      </c>
      <c r="AA1602" s="9">
        <v>6878</v>
      </c>
      <c r="AB1602" s="9">
        <v>0.52490000000000003</v>
      </c>
      <c r="AC1602" s="9">
        <v>0.57620000000000005</v>
      </c>
      <c r="AD1602" s="9">
        <v>0.44890000000000002</v>
      </c>
      <c r="AE1602" s="9">
        <v>8</v>
      </c>
      <c r="AF1602" s="9">
        <v>62</v>
      </c>
      <c r="AG1602" s="9">
        <v>75</v>
      </c>
      <c r="AH1602" s="9">
        <v>5652</v>
      </c>
      <c r="AI1602" s="9">
        <v>0.20599999999999999</v>
      </c>
      <c r="AJ1602" s="9">
        <v>0.49669999999999997</v>
      </c>
      <c r="AK1602" s="9">
        <v>0.36890000000000001</v>
      </c>
      <c r="AL1602" s="8"/>
      <c r="AM1602" s="8"/>
      <c r="AN1602" s="8"/>
      <c r="AO1602" s="8"/>
      <c r="AP1602" s="8"/>
      <c r="AQ1602" s="8"/>
      <c r="AR1602" s="8"/>
      <c r="AT1602" s="6">
        <f t="shared" si="82"/>
        <v>74.659090909090907</v>
      </c>
      <c r="AU1602" s="6">
        <f t="shared" si="83"/>
        <v>118.78571428571429</v>
      </c>
      <c r="AV1602" s="6">
        <f t="shared" si="84"/>
        <v>140.29032258064515</v>
      </c>
      <c r="AW1602" s="7">
        <f t="shared" si="85"/>
        <v>43.531645569620252</v>
      </c>
      <c r="AX1602" s="6">
        <f t="shared" si="86"/>
        <v>91.161290322580641</v>
      </c>
      <c r="AY1602" s="6" t="str">
        <f t="shared" si="87"/>
        <v/>
      </c>
      <c r="BA1602" s="6">
        <f>VLOOKUP(A1602, ALL_AP_DATA!$A$2:$F$3600, 6, FALSE)</f>
        <v>301</v>
      </c>
      <c r="BB1602" s="6">
        <f>VLOOKUP(A1602, projmetadata!$A$2:$D$2036, 4, FALSE)</f>
        <v>38873</v>
      </c>
      <c r="BC1602" s="6" t="e">
        <f t="array" aca="1" ref="BC1602" ca="1">_xludf.IFS(I1602&lt;&gt;0, F1602/I1602, P1602&lt;&gt;0, M1602/P1602, W1602&lt;&gt;0, T1602/W1602, AD1602&lt;&gt;0, AA1602/AD1602, AK1602&lt;&gt;0, AH1602/AK1602, AR1602&lt;&gt;0, AO1602/AR1602, TRUE, 0)</f>
        <v>#NAME?</v>
      </c>
      <c r="BE1602" s="6" t="e">
        <f t="shared" ca="1" si="79"/>
        <v>#NAME?</v>
      </c>
      <c r="BF1602" s="6" t="e">
        <f t="shared" ca="1" si="80"/>
        <v>#NAME?</v>
      </c>
      <c r="BG1602" s="6"/>
      <c r="BH1602" s="6">
        <f>VLOOKUP(A1602, ALL_AP_DATA!$A$2:$D$3600, 3, FALSE)</f>
        <v>102</v>
      </c>
      <c r="BI1602" s="6">
        <f>VLOOKUP(A1602, ALL_AP_DATA!$A$2:$E$3600, 5, FALSE)</f>
        <v>15321</v>
      </c>
      <c r="BJ1602" s="6">
        <f t="shared" si="88"/>
        <v>50.900332225913623</v>
      </c>
      <c r="BK1602" s="6">
        <f t="shared" si="81"/>
        <v>0.33887043189368771</v>
      </c>
    </row>
    <row r="1603" spans="1:63" ht="15" customHeight="1" x14ac:dyDescent="0.25">
      <c r="A1603" s="8" t="s">
        <v>1663</v>
      </c>
      <c r="B1603" s="9" t="s">
        <v>1491</v>
      </c>
      <c r="C1603" s="9">
        <v>21</v>
      </c>
      <c r="D1603" s="9">
        <v>58</v>
      </c>
      <c r="E1603" s="9">
        <v>302</v>
      </c>
      <c r="F1603" s="9">
        <v>7619</v>
      </c>
      <c r="G1603" s="9">
        <v>3.8300000000000001E-2</v>
      </c>
      <c r="H1603" s="9">
        <v>0.14349999999999999</v>
      </c>
      <c r="I1603" s="9">
        <v>3.6900000000000002E-2</v>
      </c>
      <c r="J1603" s="9">
        <v>3</v>
      </c>
      <c r="K1603" s="9">
        <v>26</v>
      </c>
      <c r="L1603" s="9">
        <v>327</v>
      </c>
      <c r="M1603" s="9">
        <v>10802</v>
      </c>
      <c r="N1603" s="9">
        <v>1.72E-2</v>
      </c>
      <c r="O1603" s="9">
        <v>0.15529999999999999</v>
      </c>
      <c r="P1603" s="9">
        <v>5.2299999999999999E-2</v>
      </c>
      <c r="Q1603" s="9">
        <v>109</v>
      </c>
      <c r="R1603" s="9">
        <v>722</v>
      </c>
      <c r="S1603" s="9">
        <v>2011</v>
      </c>
      <c r="T1603" s="9">
        <v>190603</v>
      </c>
      <c r="U1603" s="9">
        <v>0.4763</v>
      </c>
      <c r="V1603" s="9">
        <v>0.95530000000000004</v>
      </c>
      <c r="W1603" s="9">
        <v>0.92230000000000001</v>
      </c>
      <c r="X1603" s="9">
        <v>22</v>
      </c>
      <c r="Y1603" s="9">
        <v>81</v>
      </c>
      <c r="Z1603" s="9">
        <v>432</v>
      </c>
      <c r="AA1603" s="9">
        <v>12273</v>
      </c>
      <c r="AB1603" s="9">
        <v>5.3400000000000003E-2</v>
      </c>
      <c r="AC1603" s="9">
        <v>0.20519999999999999</v>
      </c>
      <c r="AD1603" s="9">
        <v>5.9400000000000001E-2</v>
      </c>
      <c r="AE1603" s="9">
        <v>6</v>
      </c>
      <c r="AF1603" s="9">
        <v>17</v>
      </c>
      <c r="AG1603" s="9">
        <v>195</v>
      </c>
      <c r="AH1603" s="9">
        <v>6001</v>
      </c>
      <c r="AI1603" s="9">
        <v>1.12E-2</v>
      </c>
      <c r="AJ1603" s="9">
        <v>9.2600000000000002E-2</v>
      </c>
      <c r="AK1603" s="9">
        <v>2.9000000000000001E-2</v>
      </c>
      <c r="AL1603" s="9">
        <v>5</v>
      </c>
      <c r="AM1603" s="9">
        <v>155</v>
      </c>
      <c r="AN1603" s="9">
        <v>1330</v>
      </c>
      <c r="AO1603" s="9">
        <v>69564</v>
      </c>
      <c r="AP1603" s="9">
        <v>0.1022</v>
      </c>
      <c r="AQ1603" s="9">
        <v>0.63180000000000003</v>
      </c>
      <c r="AR1603" s="9">
        <v>0.33660000000000001</v>
      </c>
      <c r="AT1603" s="6">
        <f t="shared" si="82"/>
        <v>131.36206896551724</v>
      </c>
      <c r="AU1603" s="6">
        <f t="shared" si="83"/>
        <v>415.46153846153845</v>
      </c>
      <c r="AV1603" s="6">
        <f t="shared" si="84"/>
        <v>263.99307479224376</v>
      </c>
      <c r="AW1603" s="7">
        <f t="shared" si="85"/>
        <v>151.5185185185185</v>
      </c>
      <c r="AX1603" s="6">
        <f t="shared" si="86"/>
        <v>353</v>
      </c>
      <c r="AY1603" s="6">
        <f t="shared" si="87"/>
        <v>448.8</v>
      </c>
      <c r="BA1603" s="6">
        <f>VLOOKUP(A1603, ALL_AP_DATA!$A$2:$F$3600, 6, FALSE)</f>
        <v>1516</v>
      </c>
      <c r="BB1603" s="6">
        <f>VLOOKUP(A1603, projmetadata!$A$2:$D$2036, 4, FALSE)</f>
        <v>73885</v>
      </c>
      <c r="BC1603" s="6" t="e">
        <f t="array" aca="1" ref="BC1603" ca="1">_xludf.IFS(I1603&lt;&gt;0, F1603/I1603, P1603&lt;&gt;0, M1603/P1603, W1603&lt;&gt;0, T1603/W1603, AD1603&lt;&gt;0, AA1603/AD1603, AK1603&lt;&gt;0, AH1603/AK1603, AR1603&lt;&gt;0, AO1603/AR1603, TRUE, 0)</f>
        <v>#NAME?</v>
      </c>
      <c r="BE1603" s="6" t="e">
        <f t="shared" ca="1" si="79"/>
        <v>#NAME?</v>
      </c>
      <c r="BF1603" s="6" t="e">
        <f t="shared" ca="1" si="80"/>
        <v>#NAME?</v>
      </c>
      <c r="BG1603" s="6"/>
      <c r="BH1603" s="6">
        <f>VLOOKUP(A1603, ALL_AP_DATA!$A$2:$D$3600, 3, FALSE)</f>
        <v>770</v>
      </c>
      <c r="BI1603" s="6">
        <f>VLOOKUP(A1603, ALL_AP_DATA!$A$2:$E$3600, 5, FALSE)</f>
        <v>206659</v>
      </c>
      <c r="BJ1603" s="6">
        <f t="shared" si="88"/>
        <v>136.31860158311346</v>
      </c>
      <c r="BK1603" s="6">
        <f t="shared" si="81"/>
        <v>0.5079155672823219</v>
      </c>
    </row>
    <row r="1604" spans="1:63" ht="15" customHeight="1" x14ac:dyDescent="0.25">
      <c r="A1604" s="8" t="s">
        <v>1664</v>
      </c>
      <c r="B1604" s="9" t="s">
        <v>1491</v>
      </c>
      <c r="C1604" s="9">
        <v>6</v>
      </c>
      <c r="D1604" s="9">
        <v>24</v>
      </c>
      <c r="E1604" s="9">
        <v>13</v>
      </c>
      <c r="F1604" s="9">
        <v>370</v>
      </c>
      <c r="G1604" s="9">
        <v>3.3099999999999997E-2</v>
      </c>
      <c r="H1604" s="9">
        <v>4.41E-2</v>
      </c>
      <c r="I1604" s="9">
        <v>1.3100000000000001E-2</v>
      </c>
      <c r="J1604" s="8"/>
      <c r="K1604" s="8"/>
      <c r="L1604" s="8"/>
      <c r="M1604" s="8"/>
      <c r="N1604" s="8"/>
      <c r="O1604" s="8"/>
      <c r="P1604" s="8"/>
      <c r="Q1604" s="9">
        <v>30</v>
      </c>
      <c r="R1604" s="9">
        <v>79</v>
      </c>
      <c r="S1604" s="9">
        <v>198</v>
      </c>
      <c r="T1604" s="9">
        <v>15826</v>
      </c>
      <c r="U1604" s="9">
        <v>0.109</v>
      </c>
      <c r="V1604" s="9">
        <v>0.67120000000000002</v>
      </c>
      <c r="W1604" s="9">
        <v>0.55879999999999996</v>
      </c>
      <c r="X1604" s="9">
        <v>44</v>
      </c>
      <c r="Y1604" s="9">
        <v>284</v>
      </c>
      <c r="Z1604" s="9">
        <v>183</v>
      </c>
      <c r="AA1604" s="9">
        <v>14935</v>
      </c>
      <c r="AB1604" s="9">
        <v>0.39169999999999999</v>
      </c>
      <c r="AC1604" s="9">
        <v>0.62029999999999996</v>
      </c>
      <c r="AD1604" s="9">
        <v>0.52739999999999998</v>
      </c>
      <c r="AE1604" s="9">
        <v>4</v>
      </c>
      <c r="AF1604" s="9">
        <v>189</v>
      </c>
      <c r="AG1604" s="9">
        <v>127</v>
      </c>
      <c r="AH1604" s="9">
        <v>12260</v>
      </c>
      <c r="AI1604" s="9">
        <v>0.26069999999999999</v>
      </c>
      <c r="AJ1604" s="9">
        <v>0.43049999999999999</v>
      </c>
      <c r="AK1604" s="9">
        <v>0.43290000000000001</v>
      </c>
      <c r="AL1604" s="8"/>
      <c r="AM1604" s="8"/>
      <c r="AN1604" s="8"/>
      <c r="AO1604" s="8"/>
      <c r="AP1604" s="8"/>
      <c r="AQ1604" s="8"/>
      <c r="AR1604" s="8"/>
      <c r="AT1604" s="6">
        <f t="shared" si="82"/>
        <v>15.416666666666666</v>
      </c>
      <c r="AU1604" s="6" t="str">
        <f t="shared" si="83"/>
        <v/>
      </c>
      <c r="AV1604" s="6">
        <f t="shared" si="84"/>
        <v>200.32911392405063</v>
      </c>
      <c r="AW1604" s="7">
        <f t="shared" si="85"/>
        <v>52.588028169014088</v>
      </c>
      <c r="AX1604" s="6">
        <f t="shared" si="86"/>
        <v>64.867724867724874</v>
      </c>
      <c r="AY1604" s="6" t="str">
        <f t="shared" si="87"/>
        <v/>
      </c>
      <c r="BA1604" s="6">
        <f>VLOOKUP(A1604, ALL_AP_DATA!$A$2:$F$3600, 6, FALSE)</f>
        <v>725</v>
      </c>
      <c r="BB1604" s="6">
        <f>VLOOKUP(A1604, projmetadata!$A$2:$D$2036, 4, FALSE)</f>
        <v>81608</v>
      </c>
      <c r="BC1604" s="6" t="e">
        <f t="array" aca="1" ref="BC1604" ca="1">_xludf.IFS(I1604&lt;&gt;0, F1604/I1604, P1604&lt;&gt;0, M1604/P1604, W1604&lt;&gt;0, T1604/W1604, AD1604&lt;&gt;0, AA1604/AD1604, AK1604&lt;&gt;0, AH1604/AK1604, AR1604&lt;&gt;0, AO1604/AR1604, TRUE, 0)</f>
        <v>#NAME?</v>
      </c>
      <c r="BE1604" s="6" t="e">
        <f t="shared" ca="1" si="79"/>
        <v>#NAME?</v>
      </c>
      <c r="BF1604" s="6" t="e">
        <f t="shared" ca="1" si="80"/>
        <v>#NAME?</v>
      </c>
      <c r="BG1604" s="6"/>
      <c r="BH1604" s="6">
        <f>VLOOKUP(A1604, ALL_AP_DATA!$A$2:$D$3600, 3, FALSE)</f>
        <v>141</v>
      </c>
      <c r="BI1604" s="6">
        <f>VLOOKUP(A1604, ALL_AP_DATA!$A$2:$E$3600, 5, FALSE)</f>
        <v>28320</v>
      </c>
      <c r="BJ1604" s="6">
        <f t="shared" si="88"/>
        <v>39.062068965517241</v>
      </c>
      <c r="BK1604" s="6">
        <f t="shared" si="81"/>
        <v>0.19448275862068964</v>
      </c>
    </row>
    <row r="1605" spans="1:63" ht="15" customHeight="1" x14ac:dyDescent="0.25">
      <c r="A1605" s="8" t="s">
        <v>1665</v>
      </c>
      <c r="B1605" s="9" t="s">
        <v>1491</v>
      </c>
      <c r="C1605" s="9">
        <v>3</v>
      </c>
      <c r="D1605" s="9">
        <v>33</v>
      </c>
      <c r="E1605" s="9">
        <v>30</v>
      </c>
      <c r="F1605" s="9">
        <v>3339</v>
      </c>
      <c r="G1605" s="9">
        <v>7.1900000000000006E-2</v>
      </c>
      <c r="H1605" s="9">
        <v>0.14560000000000001</v>
      </c>
      <c r="I1605" s="9">
        <v>0.1865</v>
      </c>
      <c r="J1605" s="8"/>
      <c r="K1605" s="8"/>
      <c r="L1605" s="8"/>
      <c r="M1605" s="8"/>
      <c r="N1605" s="8"/>
      <c r="O1605" s="8"/>
      <c r="P1605" s="8"/>
      <c r="Q1605" s="9">
        <v>16</v>
      </c>
      <c r="R1605" s="9">
        <v>57</v>
      </c>
      <c r="S1605" s="9">
        <v>128</v>
      </c>
      <c r="T1605" s="9">
        <v>6414</v>
      </c>
      <c r="U1605" s="9">
        <v>0.1242</v>
      </c>
      <c r="V1605" s="9">
        <v>0.62139999999999995</v>
      </c>
      <c r="W1605" s="9">
        <v>0.35820000000000002</v>
      </c>
      <c r="X1605" s="9">
        <v>50</v>
      </c>
      <c r="Y1605" s="9">
        <v>258</v>
      </c>
      <c r="Z1605" s="9">
        <v>111</v>
      </c>
      <c r="AA1605" s="9">
        <v>8029</v>
      </c>
      <c r="AB1605" s="9">
        <v>0.56210000000000004</v>
      </c>
      <c r="AC1605" s="9">
        <v>0.53879999999999995</v>
      </c>
      <c r="AD1605" s="9">
        <v>0.44840000000000002</v>
      </c>
      <c r="AE1605" s="9">
        <v>19</v>
      </c>
      <c r="AF1605" s="9">
        <v>98</v>
      </c>
      <c r="AG1605" s="9">
        <v>40</v>
      </c>
      <c r="AH1605" s="9">
        <v>3280</v>
      </c>
      <c r="AI1605" s="9">
        <v>0.2135</v>
      </c>
      <c r="AJ1605" s="9">
        <v>0.19420000000000001</v>
      </c>
      <c r="AK1605" s="9">
        <v>0.1832</v>
      </c>
      <c r="AL1605" s="8"/>
      <c r="AM1605" s="8"/>
      <c r="AN1605" s="8"/>
      <c r="AO1605" s="8"/>
      <c r="AP1605" s="8"/>
      <c r="AQ1605" s="8"/>
      <c r="AR1605" s="8"/>
      <c r="AT1605" s="6">
        <f t="shared" si="82"/>
        <v>101.18181818181819</v>
      </c>
      <c r="AU1605" s="6" t="str">
        <f t="shared" si="83"/>
        <v/>
      </c>
      <c r="AV1605" s="6">
        <f t="shared" si="84"/>
        <v>112.52631578947368</v>
      </c>
      <c r="AW1605" s="7">
        <f t="shared" si="85"/>
        <v>31.120155038759691</v>
      </c>
      <c r="AX1605" s="6">
        <f t="shared" si="86"/>
        <v>33.469387755102041</v>
      </c>
      <c r="AY1605" s="6" t="str">
        <f t="shared" si="87"/>
        <v/>
      </c>
      <c r="BA1605" s="6">
        <f>VLOOKUP(A1605, ALL_AP_DATA!$A$2:$F$3600, 6, FALSE)</f>
        <v>459</v>
      </c>
      <c r="BB1605" s="6">
        <f>VLOOKUP(A1605, projmetadata!$A$2:$D$2036, 4, FALSE)</f>
        <v>79102</v>
      </c>
      <c r="BC1605" s="6" t="e">
        <f t="array" aca="1" ref="BC1605" ca="1">_xludf.IFS(I1605&lt;&gt;0, F1605/I1605, P1605&lt;&gt;0, M1605/P1605, W1605&lt;&gt;0, T1605/W1605, AD1605&lt;&gt;0, AA1605/AD1605, AK1605&lt;&gt;0, AH1605/AK1605, AR1605&lt;&gt;0, AO1605/AR1605, TRUE, 0)</f>
        <v>#NAME?</v>
      </c>
      <c r="BE1605" s="6" t="e">
        <f t="shared" ca="1" si="79"/>
        <v>#NAME?</v>
      </c>
      <c r="BF1605" s="6" t="e">
        <f t="shared" ca="1" si="80"/>
        <v>#NAME?</v>
      </c>
      <c r="BG1605" s="6"/>
      <c r="BH1605" s="6">
        <f>VLOOKUP(A1605, ALL_AP_DATA!$A$2:$D$3600, 3, FALSE)</f>
        <v>121</v>
      </c>
      <c r="BI1605" s="6">
        <f>VLOOKUP(A1605, ALL_AP_DATA!$A$2:$E$3600, 5, FALSE)</f>
        <v>17906</v>
      </c>
      <c r="BJ1605" s="6">
        <f t="shared" si="88"/>
        <v>39.010893246187365</v>
      </c>
      <c r="BK1605" s="6">
        <f t="shared" si="81"/>
        <v>0.26361655773420478</v>
      </c>
    </row>
    <row r="1606" spans="1:63" ht="15" customHeight="1" x14ac:dyDescent="0.25">
      <c r="A1606" s="8" t="s">
        <v>1666</v>
      </c>
      <c r="B1606" s="9" t="s">
        <v>1491</v>
      </c>
      <c r="C1606" s="9">
        <v>27</v>
      </c>
      <c r="D1606" s="9">
        <v>80</v>
      </c>
      <c r="E1606" s="9">
        <v>24</v>
      </c>
      <c r="F1606" s="9">
        <v>1332</v>
      </c>
      <c r="G1606" s="9">
        <v>4.6300000000000001E-2</v>
      </c>
      <c r="H1606" s="9">
        <v>4.5499999999999999E-2</v>
      </c>
      <c r="I1606" s="9">
        <v>1.2500000000000001E-2</v>
      </c>
      <c r="J1606" s="8"/>
      <c r="K1606" s="8"/>
      <c r="L1606" s="8"/>
      <c r="M1606" s="8"/>
      <c r="N1606" s="8"/>
      <c r="O1606" s="8"/>
      <c r="P1606" s="8"/>
      <c r="Q1606" s="9">
        <v>64</v>
      </c>
      <c r="R1606" s="9">
        <v>334</v>
      </c>
      <c r="S1606" s="9">
        <v>427</v>
      </c>
      <c r="T1606" s="9">
        <v>70773</v>
      </c>
      <c r="U1606" s="9">
        <v>0.19320000000000001</v>
      </c>
      <c r="V1606" s="9">
        <v>0.81020000000000003</v>
      </c>
      <c r="W1606" s="9">
        <v>0.66620000000000001</v>
      </c>
      <c r="X1606" s="9">
        <v>75</v>
      </c>
      <c r="Y1606" s="9">
        <v>190</v>
      </c>
      <c r="Z1606" s="9">
        <v>76</v>
      </c>
      <c r="AA1606" s="9">
        <v>2785</v>
      </c>
      <c r="AB1606" s="9">
        <v>0.1099</v>
      </c>
      <c r="AC1606" s="9">
        <v>0.14419999999999999</v>
      </c>
      <c r="AD1606" s="9">
        <v>2.6200000000000001E-2</v>
      </c>
      <c r="AE1606" s="9">
        <v>24</v>
      </c>
      <c r="AF1606" s="9">
        <v>103</v>
      </c>
      <c r="AG1606" s="9">
        <v>44</v>
      </c>
      <c r="AH1606" s="9">
        <v>1798</v>
      </c>
      <c r="AI1606" s="9">
        <v>5.96E-2</v>
      </c>
      <c r="AJ1606" s="9">
        <v>8.3500000000000005E-2</v>
      </c>
      <c r="AK1606" s="9">
        <v>1.6899999999999998E-2</v>
      </c>
      <c r="AL1606" s="8"/>
      <c r="AM1606" s="8"/>
      <c r="AN1606" s="8"/>
      <c r="AO1606" s="8"/>
      <c r="AP1606" s="8"/>
      <c r="AQ1606" s="8"/>
      <c r="AR1606" s="8"/>
      <c r="AT1606" s="6">
        <f t="shared" si="82"/>
        <v>16.649999999999999</v>
      </c>
      <c r="AU1606" s="6" t="str">
        <f t="shared" si="83"/>
        <v/>
      </c>
      <c r="AV1606" s="6">
        <f t="shared" si="84"/>
        <v>211.89520958083833</v>
      </c>
      <c r="AW1606" s="7">
        <f t="shared" si="85"/>
        <v>14.657894736842104</v>
      </c>
      <c r="AX1606" s="6">
        <f t="shared" si="86"/>
        <v>17.456310679611651</v>
      </c>
      <c r="AY1606" s="6" t="str">
        <f t="shared" si="87"/>
        <v/>
      </c>
      <c r="BA1606" s="6">
        <f>VLOOKUP(A1606, ALL_AP_DATA!$A$2:$F$3600, 6, FALSE)</f>
        <v>1729</v>
      </c>
      <c r="BB1606" s="6">
        <f>VLOOKUP(A1606, projmetadata!$A$2:$D$2036, 4, FALSE)</f>
        <v>83045</v>
      </c>
      <c r="BC1606" s="6" t="e">
        <f t="array" aca="1" ref="BC1606" ca="1">_xludf.IFS(I1606&lt;&gt;0, F1606/I1606, P1606&lt;&gt;0, M1606/P1606, W1606&lt;&gt;0, T1606/W1606, AD1606&lt;&gt;0, AA1606/AD1606, AK1606&lt;&gt;0, AH1606/AK1606, AR1606&lt;&gt;0, AO1606/AR1606, TRUE, 0)</f>
        <v>#NAME?</v>
      </c>
      <c r="BE1606" s="6" t="e">
        <f t="shared" ca="1" si="79"/>
        <v>#NAME?</v>
      </c>
      <c r="BF1606" s="6" t="e">
        <f t="shared" ca="1" si="80"/>
        <v>#NAME?</v>
      </c>
      <c r="BG1606" s="6"/>
      <c r="BH1606" s="6">
        <f>VLOOKUP(A1606, ALL_AP_DATA!$A$2:$D$3600, 3, FALSE)</f>
        <v>467</v>
      </c>
      <c r="BI1606" s="6">
        <f>VLOOKUP(A1606, ALL_AP_DATA!$A$2:$E$3600, 5, FALSE)</f>
        <v>106232</v>
      </c>
      <c r="BJ1606" s="6">
        <f t="shared" si="88"/>
        <v>61.441295546558706</v>
      </c>
      <c r="BK1606" s="6">
        <f t="shared" si="81"/>
        <v>0.2700983227299017</v>
      </c>
    </row>
    <row r="1607" spans="1:63" ht="15" customHeight="1" x14ac:dyDescent="0.25">
      <c r="A1607" s="8" t="s">
        <v>1667</v>
      </c>
      <c r="B1607" s="9" t="s">
        <v>1491</v>
      </c>
      <c r="C1607" s="9">
        <v>5</v>
      </c>
      <c r="D1607" s="9">
        <v>23</v>
      </c>
      <c r="E1607" s="9">
        <v>13</v>
      </c>
      <c r="F1607" s="9">
        <v>97</v>
      </c>
      <c r="G1607" s="9">
        <v>7.5700000000000003E-2</v>
      </c>
      <c r="H1607" s="9">
        <v>0.46429999999999999</v>
      </c>
      <c r="I1607" s="9">
        <v>0.25</v>
      </c>
      <c r="J1607" s="8"/>
      <c r="K1607" s="8"/>
      <c r="L1607" s="8"/>
      <c r="M1607" s="8"/>
      <c r="N1607" s="8"/>
      <c r="O1607" s="8"/>
      <c r="P1607" s="8"/>
      <c r="Q1607" s="9">
        <v>1</v>
      </c>
      <c r="R1607" s="9">
        <v>4</v>
      </c>
      <c r="S1607" s="9">
        <v>8</v>
      </c>
      <c r="T1607" s="9">
        <v>65</v>
      </c>
      <c r="U1607" s="9">
        <v>1.32E-2</v>
      </c>
      <c r="V1607" s="9">
        <v>0.28570000000000001</v>
      </c>
      <c r="W1607" s="9">
        <v>0.16750000000000001</v>
      </c>
      <c r="X1607" s="9">
        <v>12</v>
      </c>
      <c r="Y1607" s="9">
        <v>110</v>
      </c>
      <c r="Z1607" s="9">
        <v>20</v>
      </c>
      <c r="AA1607" s="9">
        <v>267</v>
      </c>
      <c r="AB1607" s="9">
        <v>0.36180000000000001</v>
      </c>
      <c r="AC1607" s="9">
        <v>0.71430000000000005</v>
      </c>
      <c r="AD1607" s="9">
        <v>0.68810000000000004</v>
      </c>
      <c r="AE1607" s="9">
        <v>4</v>
      </c>
      <c r="AF1607" s="9">
        <v>23</v>
      </c>
      <c r="AG1607" s="9">
        <v>4</v>
      </c>
      <c r="AH1607" s="9">
        <v>121</v>
      </c>
      <c r="AI1607" s="9">
        <v>7.5700000000000003E-2</v>
      </c>
      <c r="AJ1607" s="9">
        <v>0.1429</v>
      </c>
      <c r="AK1607" s="9">
        <v>0.31190000000000001</v>
      </c>
      <c r="AL1607" s="8"/>
      <c r="AM1607" s="8"/>
      <c r="AN1607" s="8"/>
      <c r="AO1607" s="8"/>
      <c r="AP1607" s="8"/>
      <c r="AQ1607" s="8"/>
      <c r="AR1607" s="8"/>
      <c r="AT1607" s="6">
        <f t="shared" si="82"/>
        <v>4.2173913043478262</v>
      </c>
      <c r="AU1607" s="6" t="str">
        <f t="shared" si="83"/>
        <v/>
      </c>
      <c r="AV1607" s="6">
        <f t="shared" si="84"/>
        <v>16.25</v>
      </c>
      <c r="AW1607" s="7">
        <f t="shared" si="85"/>
        <v>2.4272727272727272</v>
      </c>
      <c r="AX1607" s="6">
        <f t="shared" si="86"/>
        <v>5.2608695652173916</v>
      </c>
      <c r="AY1607" s="6" t="str">
        <f t="shared" si="87"/>
        <v/>
      </c>
      <c r="BA1607" s="6">
        <f>VLOOKUP(A1607, ALL_AP_DATA!$A$2:$F$3600, 6, FALSE)</f>
        <v>304</v>
      </c>
      <c r="BB1607" s="6">
        <f>VLOOKUP(A1607, projmetadata!$A$2:$D$2036, 4, FALSE)</f>
        <v>16676</v>
      </c>
      <c r="BC1607" s="6" t="e">
        <f t="array" aca="1" ref="BC1607" ca="1">_xludf.IFS(I1607&lt;&gt;0, F1607/I1607, P1607&lt;&gt;0, M1607/P1607, W1607&lt;&gt;0, T1607/W1607, AD1607&lt;&gt;0, AA1607/AD1607, AK1607&lt;&gt;0, AH1607/AK1607, AR1607&lt;&gt;0, AO1607/AR1607, TRUE, 0)</f>
        <v>#NAME?</v>
      </c>
      <c r="BE1607" s="6" t="e">
        <f t="shared" ca="1" si="79"/>
        <v>#NAME?</v>
      </c>
      <c r="BF1607" s="6" t="e">
        <f t="shared" ca="1" si="80"/>
        <v>#NAME?</v>
      </c>
      <c r="BG1607" s="6"/>
      <c r="BH1607" s="6">
        <f>VLOOKUP(A1607, ALL_AP_DATA!$A$2:$D$3600, 3, FALSE)</f>
        <v>21</v>
      </c>
      <c r="BI1607" s="6">
        <f>VLOOKUP(A1607, ALL_AP_DATA!$A$2:$E$3600, 5, FALSE)</f>
        <v>388</v>
      </c>
      <c r="BJ1607" s="6">
        <f t="shared" si="88"/>
        <v>1.2763157894736843</v>
      </c>
      <c r="BK1607" s="6">
        <f t="shared" si="81"/>
        <v>6.9078947368421059E-2</v>
      </c>
    </row>
    <row r="1608" spans="1:63" ht="15" customHeight="1" x14ac:dyDescent="0.25">
      <c r="A1608" s="8" t="s">
        <v>1668</v>
      </c>
      <c r="B1608" s="9" t="s">
        <v>1491</v>
      </c>
      <c r="C1608" s="9">
        <v>12</v>
      </c>
      <c r="D1608" s="9">
        <v>291</v>
      </c>
      <c r="E1608" s="9">
        <v>277</v>
      </c>
      <c r="F1608" s="9">
        <v>25925</v>
      </c>
      <c r="G1608" s="9">
        <v>0.1676</v>
      </c>
      <c r="H1608" s="9">
        <v>0.50919999999999999</v>
      </c>
      <c r="I1608" s="9">
        <v>0.25359999999999999</v>
      </c>
      <c r="J1608" s="9">
        <v>7</v>
      </c>
      <c r="K1608" s="9">
        <v>64</v>
      </c>
      <c r="L1608" s="9">
        <v>205</v>
      </c>
      <c r="M1608" s="9">
        <v>31134</v>
      </c>
      <c r="N1608" s="9">
        <v>3.6900000000000002E-2</v>
      </c>
      <c r="O1608" s="9">
        <v>0.37680000000000002</v>
      </c>
      <c r="P1608" s="9">
        <v>0.30459999999999998</v>
      </c>
      <c r="Q1608" s="9">
        <v>50</v>
      </c>
      <c r="R1608" s="9">
        <v>198</v>
      </c>
      <c r="S1608" s="9">
        <v>395</v>
      </c>
      <c r="T1608" s="9">
        <v>66053</v>
      </c>
      <c r="U1608" s="9">
        <v>0.11409999999999999</v>
      </c>
      <c r="V1608" s="9">
        <v>0.72609999999999997</v>
      </c>
      <c r="W1608" s="9">
        <v>0.6462</v>
      </c>
      <c r="X1608" s="9">
        <v>277</v>
      </c>
      <c r="Y1608" s="9">
        <v>873</v>
      </c>
      <c r="Z1608" s="9">
        <v>366</v>
      </c>
      <c r="AA1608" s="9">
        <v>54416</v>
      </c>
      <c r="AB1608" s="9">
        <v>0.50290000000000001</v>
      </c>
      <c r="AC1608" s="9">
        <v>0.67279999999999995</v>
      </c>
      <c r="AD1608" s="9">
        <v>0.5323</v>
      </c>
      <c r="AE1608" s="9">
        <v>32</v>
      </c>
      <c r="AF1608" s="9">
        <v>419</v>
      </c>
      <c r="AG1608" s="9">
        <v>284</v>
      </c>
      <c r="AH1608" s="9">
        <v>37172</v>
      </c>
      <c r="AI1608" s="9">
        <v>0.2414</v>
      </c>
      <c r="AJ1608" s="9">
        <v>0.52210000000000001</v>
      </c>
      <c r="AK1608" s="9">
        <v>0.36370000000000002</v>
      </c>
      <c r="AL1608" s="9">
        <v>5</v>
      </c>
      <c r="AM1608" s="9">
        <v>82</v>
      </c>
      <c r="AN1608" s="9">
        <v>284</v>
      </c>
      <c r="AO1608" s="9">
        <v>38906</v>
      </c>
      <c r="AP1608" s="9">
        <v>4.7199999999999999E-2</v>
      </c>
      <c r="AQ1608" s="9">
        <v>0.52210000000000001</v>
      </c>
      <c r="AR1608" s="9">
        <v>0.38059999999999999</v>
      </c>
      <c r="AT1608" s="6">
        <f t="shared" si="82"/>
        <v>89.089347079037807</v>
      </c>
      <c r="AU1608" s="6">
        <f t="shared" si="83"/>
        <v>486.46875</v>
      </c>
      <c r="AV1608" s="6">
        <f t="shared" si="84"/>
        <v>333.6010101010101</v>
      </c>
      <c r="AW1608" s="7">
        <f t="shared" si="85"/>
        <v>62.332187857961053</v>
      </c>
      <c r="AX1608" s="6">
        <f t="shared" si="86"/>
        <v>88.71599045346062</v>
      </c>
      <c r="AY1608" s="6">
        <f t="shared" si="87"/>
        <v>474.46341463414632</v>
      </c>
      <c r="BA1608" s="6">
        <f>VLOOKUP(A1608, ALL_AP_DATA!$A$2:$F$3600, 6, FALSE)</f>
        <v>1736</v>
      </c>
      <c r="BB1608" s="6">
        <f>VLOOKUP(A1608, projmetadata!$A$2:$D$2036, 4, FALSE)</f>
        <v>386378</v>
      </c>
      <c r="BC1608" s="6" t="e">
        <f t="array" aca="1" ref="BC1608" ca="1">_xludf.IFS(I1608&lt;&gt;0, F1608/I1608, P1608&lt;&gt;0, M1608/P1608, W1608&lt;&gt;0, T1608/W1608, AD1608&lt;&gt;0, AA1608/AD1608, AK1608&lt;&gt;0, AH1608/AK1608, AR1608&lt;&gt;0, AO1608/AR1608, TRUE, 0)</f>
        <v>#NAME?</v>
      </c>
      <c r="BE1608" s="6" t="e">
        <f t="shared" ca="1" si="79"/>
        <v>#NAME?</v>
      </c>
      <c r="BF1608" s="6" t="e">
        <f t="shared" ca="1" si="80"/>
        <v>#NAME?</v>
      </c>
      <c r="BG1608" s="6"/>
      <c r="BH1608" s="6">
        <f>VLOOKUP(A1608, ALL_AP_DATA!$A$2:$D$3600, 3, FALSE)</f>
        <v>330</v>
      </c>
      <c r="BI1608" s="6">
        <f>VLOOKUP(A1608, ALL_AP_DATA!$A$2:$E$3600, 5, FALSE)</f>
        <v>102219</v>
      </c>
      <c r="BJ1608" s="6">
        <f t="shared" si="88"/>
        <v>58.881912442396313</v>
      </c>
      <c r="BK1608" s="6">
        <f t="shared" si="81"/>
        <v>0.19009216589861752</v>
      </c>
    </row>
    <row r="1609" spans="1:63" ht="15" customHeight="1" x14ac:dyDescent="0.25">
      <c r="A1609" s="8" t="s">
        <v>1669</v>
      </c>
      <c r="B1609" s="9" t="s">
        <v>1491</v>
      </c>
      <c r="C1609" s="9">
        <v>9</v>
      </c>
      <c r="D1609" s="9">
        <v>115</v>
      </c>
      <c r="E1609" s="9">
        <v>544</v>
      </c>
      <c r="F1609" s="9">
        <v>16225</v>
      </c>
      <c r="G1609" s="9">
        <v>7.4200000000000002E-2</v>
      </c>
      <c r="H1609" s="9">
        <v>0.2228</v>
      </c>
      <c r="I1609" s="9">
        <v>6.1100000000000002E-2</v>
      </c>
      <c r="J1609" s="9">
        <v>3</v>
      </c>
      <c r="K1609" s="9">
        <v>21</v>
      </c>
      <c r="L1609" s="9">
        <v>209</v>
      </c>
      <c r="M1609" s="9">
        <v>6213</v>
      </c>
      <c r="N1609" s="9">
        <v>1.35E-2</v>
      </c>
      <c r="O1609" s="9">
        <v>8.5599999999999996E-2</v>
      </c>
      <c r="P1609" s="9">
        <v>2.3400000000000001E-2</v>
      </c>
      <c r="Q1609" s="9">
        <v>108</v>
      </c>
      <c r="R1609" s="9">
        <v>549</v>
      </c>
      <c r="S1609" s="9">
        <v>1938</v>
      </c>
      <c r="T1609" s="9">
        <v>199000</v>
      </c>
      <c r="U1609" s="9">
        <v>0.35420000000000001</v>
      </c>
      <c r="V1609" s="9">
        <v>0.79359999999999997</v>
      </c>
      <c r="W1609" s="9">
        <v>0.74919999999999998</v>
      </c>
      <c r="X1609" s="9">
        <v>56</v>
      </c>
      <c r="Y1609" s="9">
        <v>306</v>
      </c>
      <c r="Z1609" s="9">
        <v>911</v>
      </c>
      <c r="AA1609" s="9">
        <v>31523</v>
      </c>
      <c r="AB1609" s="9">
        <v>0.19739999999999999</v>
      </c>
      <c r="AC1609" s="9">
        <v>0.37309999999999999</v>
      </c>
      <c r="AD1609" s="9">
        <v>0.1187</v>
      </c>
      <c r="AE1609" s="9">
        <v>5</v>
      </c>
      <c r="AF1609" s="9">
        <v>30</v>
      </c>
      <c r="AG1609" s="9">
        <v>81</v>
      </c>
      <c r="AH1609" s="9">
        <v>1212</v>
      </c>
      <c r="AI1609" s="9">
        <v>1.9400000000000001E-2</v>
      </c>
      <c r="AJ1609" s="9">
        <v>3.32E-2</v>
      </c>
      <c r="AK1609" s="9">
        <v>4.5999999999999999E-3</v>
      </c>
      <c r="AL1609" s="9">
        <v>2</v>
      </c>
      <c r="AM1609" s="9">
        <v>33</v>
      </c>
      <c r="AN1609" s="9">
        <v>304</v>
      </c>
      <c r="AO1609" s="9">
        <v>9990</v>
      </c>
      <c r="AP1609" s="9">
        <v>2.1299999999999999E-2</v>
      </c>
      <c r="AQ1609" s="9">
        <v>0.1245</v>
      </c>
      <c r="AR1609" s="9">
        <v>3.7600000000000001E-2</v>
      </c>
      <c r="AT1609" s="6">
        <f t="shared" si="82"/>
        <v>141.08695652173913</v>
      </c>
      <c r="AU1609" s="6">
        <f t="shared" si="83"/>
        <v>295.85714285714283</v>
      </c>
      <c r="AV1609" s="6">
        <f t="shared" si="84"/>
        <v>362.47723132969037</v>
      </c>
      <c r="AW1609" s="7">
        <f t="shared" si="85"/>
        <v>103.01633986928104</v>
      </c>
      <c r="AX1609" s="6">
        <f t="shared" si="86"/>
        <v>40.4</v>
      </c>
      <c r="AY1609" s="6">
        <f t="shared" si="87"/>
        <v>302.72727272727275</v>
      </c>
      <c r="BA1609" s="6">
        <f>VLOOKUP(A1609, ALL_AP_DATA!$A$2:$F$3600, 6, FALSE)</f>
        <v>1550</v>
      </c>
      <c r="BB1609" s="6">
        <f>VLOOKUP(A1609, projmetadata!$A$2:$D$2036, 4, FALSE)</f>
        <v>143831</v>
      </c>
      <c r="BC1609" s="6" t="e">
        <f t="array" aca="1" ref="BC1609" ca="1">_xludf.IFS(I1609&lt;&gt;0, F1609/I1609, P1609&lt;&gt;0, M1609/P1609, W1609&lt;&gt;0, T1609/W1609, AD1609&lt;&gt;0, AA1609/AD1609, AK1609&lt;&gt;0, AH1609/AK1609, AR1609&lt;&gt;0, AO1609/AR1609, TRUE, 0)</f>
        <v>#NAME?</v>
      </c>
      <c r="BE1609" s="6" t="e">
        <f t="shared" ca="1" si="79"/>
        <v>#NAME?</v>
      </c>
      <c r="BF1609" s="6" t="e">
        <f t="shared" ca="1" si="80"/>
        <v>#NAME?</v>
      </c>
      <c r="BG1609" s="6"/>
      <c r="BH1609" s="6">
        <f>VLOOKUP(A1609, ALL_AP_DATA!$A$2:$D$3600, 3, FALSE)</f>
        <v>617</v>
      </c>
      <c r="BI1609" s="6">
        <f>VLOOKUP(A1609, ALL_AP_DATA!$A$2:$E$3600, 5, FALSE)</f>
        <v>265614</v>
      </c>
      <c r="BJ1609" s="6">
        <f t="shared" si="88"/>
        <v>171.36387096774195</v>
      </c>
      <c r="BK1609" s="6">
        <f t="shared" si="81"/>
        <v>0.39806451612903226</v>
      </c>
    </row>
    <row r="1610" spans="1:63" ht="15" customHeight="1" x14ac:dyDescent="0.25">
      <c r="A1610" s="8" t="s">
        <v>1670</v>
      </c>
      <c r="B1610" s="9" t="s">
        <v>1491</v>
      </c>
      <c r="C1610" s="9">
        <v>3</v>
      </c>
      <c r="D1610" s="9">
        <v>9</v>
      </c>
      <c r="E1610" s="9">
        <v>19</v>
      </c>
      <c r="F1610" s="9">
        <v>189</v>
      </c>
      <c r="G1610" s="9">
        <v>5.6300000000000003E-2</v>
      </c>
      <c r="H1610" s="9">
        <v>0.22889999999999999</v>
      </c>
      <c r="I1610" s="9">
        <v>9.7999999999999997E-3</v>
      </c>
      <c r="J1610" s="8"/>
      <c r="K1610" s="8"/>
      <c r="L1610" s="8"/>
      <c r="M1610" s="8"/>
      <c r="N1610" s="8"/>
      <c r="O1610" s="8"/>
      <c r="P1610" s="8"/>
      <c r="Q1610" s="9">
        <v>4</v>
      </c>
      <c r="R1610" s="9">
        <v>14</v>
      </c>
      <c r="S1610" s="9">
        <v>43</v>
      </c>
      <c r="T1610" s="9">
        <v>17489</v>
      </c>
      <c r="U1610" s="9">
        <v>8.7499999999999994E-2</v>
      </c>
      <c r="V1610" s="9">
        <v>0.5181</v>
      </c>
      <c r="W1610" s="9">
        <v>0.90459999999999996</v>
      </c>
      <c r="X1610" s="9">
        <v>2</v>
      </c>
      <c r="Y1610" s="9">
        <v>19</v>
      </c>
      <c r="Z1610" s="9">
        <v>22</v>
      </c>
      <c r="AA1610" s="9">
        <v>320</v>
      </c>
      <c r="AB1610" s="9">
        <v>0.1187</v>
      </c>
      <c r="AC1610" s="9">
        <v>0.2651</v>
      </c>
      <c r="AD1610" s="9">
        <v>1.66E-2</v>
      </c>
      <c r="AE1610" s="9">
        <v>1</v>
      </c>
      <c r="AF1610" s="9">
        <v>4</v>
      </c>
      <c r="AG1610" s="9">
        <v>14</v>
      </c>
      <c r="AH1610" s="9">
        <v>373</v>
      </c>
      <c r="AI1610" s="9">
        <v>2.5000000000000001E-2</v>
      </c>
      <c r="AJ1610" s="9">
        <v>0.16869999999999999</v>
      </c>
      <c r="AK1610" s="9">
        <v>1.9300000000000001E-2</v>
      </c>
      <c r="AL1610" s="8"/>
      <c r="AM1610" s="8"/>
      <c r="AN1610" s="8"/>
      <c r="AO1610" s="8"/>
      <c r="AP1610" s="8"/>
      <c r="AQ1610" s="8"/>
      <c r="AR1610" s="8"/>
      <c r="AT1610" s="6">
        <f t="shared" si="82"/>
        <v>21</v>
      </c>
      <c r="AU1610" s="6" t="str">
        <f t="shared" si="83"/>
        <v/>
      </c>
      <c r="AV1610" s="6">
        <f t="shared" si="84"/>
        <v>1249.2142857142858</v>
      </c>
      <c r="AW1610" s="7">
        <f t="shared" si="85"/>
        <v>16.842105263157894</v>
      </c>
      <c r="AX1610" s="6">
        <f t="shared" si="86"/>
        <v>93.25</v>
      </c>
      <c r="AY1610" s="6" t="str">
        <f t="shared" si="87"/>
        <v/>
      </c>
      <c r="BA1610" s="6">
        <f>VLOOKUP(A1610, ALL_AP_DATA!$A$2:$F$3600, 6, FALSE)</f>
        <v>160</v>
      </c>
      <c r="BB1610" s="6">
        <f>VLOOKUP(A1610, projmetadata!$A$2:$D$2036, 4, FALSE)</f>
        <v>6984</v>
      </c>
      <c r="BC1610" s="6" t="e">
        <f t="array" aca="1" ref="BC1610" ca="1">_xludf.IFS(I1610&lt;&gt;0, F1610/I1610, P1610&lt;&gt;0, M1610/P1610, W1610&lt;&gt;0, T1610/W1610, AD1610&lt;&gt;0, AA1610/AD1610, AK1610&lt;&gt;0, AH1610/AK1610, AR1610&lt;&gt;0, AO1610/AR1610, TRUE, 0)</f>
        <v>#NAME?</v>
      </c>
      <c r="BE1610" s="6" t="e">
        <f t="shared" ca="1" si="79"/>
        <v>#NAME?</v>
      </c>
      <c r="BF1610" s="6" t="e">
        <f t="shared" ca="1" si="80"/>
        <v>#NAME?</v>
      </c>
      <c r="BG1610" s="6"/>
      <c r="BH1610" s="6">
        <f>VLOOKUP(A1610, ALL_AP_DATA!$A$2:$D$3600, 3, FALSE)</f>
        <v>28</v>
      </c>
      <c r="BI1610" s="6">
        <f>VLOOKUP(A1610, ALL_AP_DATA!$A$2:$E$3600, 5, FALSE)</f>
        <v>19333</v>
      </c>
      <c r="BJ1610" s="6">
        <f t="shared" si="88"/>
        <v>120.83125</v>
      </c>
      <c r="BK1610" s="6">
        <f t="shared" si="81"/>
        <v>0.17499999999999999</v>
      </c>
    </row>
    <row r="1611" spans="1:63" ht="15" customHeight="1" x14ac:dyDescent="0.25">
      <c r="A1611" s="8" t="s">
        <v>1671</v>
      </c>
      <c r="B1611" s="9" t="s">
        <v>1491</v>
      </c>
      <c r="C1611" s="9">
        <v>6</v>
      </c>
      <c r="D1611" s="9">
        <v>26</v>
      </c>
      <c r="E1611" s="9">
        <v>26</v>
      </c>
      <c r="F1611" s="9">
        <v>2871</v>
      </c>
      <c r="G1611" s="9">
        <v>4.0599999999999997E-2</v>
      </c>
      <c r="H1611" s="9">
        <v>8.1299999999999997E-2</v>
      </c>
      <c r="I1611" s="9">
        <v>2.98E-2</v>
      </c>
      <c r="J1611" s="8"/>
      <c r="K1611" s="8"/>
      <c r="L1611" s="8"/>
      <c r="M1611" s="8"/>
      <c r="N1611" s="8"/>
      <c r="O1611" s="8"/>
      <c r="P1611" s="8"/>
      <c r="Q1611" s="9">
        <v>27</v>
      </c>
      <c r="R1611" s="9">
        <v>203</v>
      </c>
      <c r="S1611" s="9">
        <v>284</v>
      </c>
      <c r="T1611" s="9">
        <v>89835</v>
      </c>
      <c r="U1611" s="9">
        <v>0.31669999999999998</v>
      </c>
      <c r="V1611" s="9">
        <v>0.88749999999999996</v>
      </c>
      <c r="W1611" s="9">
        <v>0.93110000000000004</v>
      </c>
      <c r="X1611" s="9">
        <v>36</v>
      </c>
      <c r="Y1611" s="9">
        <v>110</v>
      </c>
      <c r="Z1611" s="9">
        <v>29</v>
      </c>
      <c r="AA1611" s="9">
        <v>2912</v>
      </c>
      <c r="AB1611" s="9">
        <v>0.1716</v>
      </c>
      <c r="AC1611" s="9">
        <v>9.06E-2</v>
      </c>
      <c r="AD1611" s="9">
        <v>3.0200000000000001E-2</v>
      </c>
      <c r="AE1611" s="9">
        <v>10</v>
      </c>
      <c r="AF1611" s="9">
        <v>88</v>
      </c>
      <c r="AG1611" s="9">
        <v>9</v>
      </c>
      <c r="AH1611" s="9">
        <v>352</v>
      </c>
      <c r="AI1611" s="9">
        <v>0.13730000000000001</v>
      </c>
      <c r="AJ1611" s="9">
        <v>2.81E-2</v>
      </c>
      <c r="AK1611" s="9">
        <v>3.5999999999999999E-3</v>
      </c>
      <c r="AL1611" s="8"/>
      <c r="AM1611" s="8"/>
      <c r="AN1611" s="8"/>
      <c r="AO1611" s="8"/>
      <c r="AP1611" s="8"/>
      <c r="AQ1611" s="8"/>
      <c r="AR1611" s="8"/>
      <c r="AT1611" s="6">
        <f t="shared" si="82"/>
        <v>110.42307692307692</v>
      </c>
      <c r="AU1611" s="6" t="str">
        <f t="shared" si="83"/>
        <v/>
      </c>
      <c r="AV1611" s="6">
        <f t="shared" si="84"/>
        <v>442.53694581280786</v>
      </c>
      <c r="AW1611" s="7">
        <f t="shared" si="85"/>
        <v>26.472727272727273</v>
      </c>
      <c r="AX1611" s="6">
        <f t="shared" si="86"/>
        <v>4</v>
      </c>
      <c r="AY1611" s="6" t="str">
        <f t="shared" si="87"/>
        <v/>
      </c>
      <c r="BA1611" s="6">
        <f>VLOOKUP(A1611, ALL_AP_DATA!$A$2:$F$3600, 6, FALSE)</f>
        <v>641</v>
      </c>
      <c r="BB1611" s="6">
        <f>VLOOKUP(A1611, projmetadata!$A$2:$D$2036, 4, FALSE)</f>
        <v>11178</v>
      </c>
      <c r="BC1611" s="6" t="e">
        <f t="array" aca="1" ref="BC1611" ca="1">_xludf.IFS(I1611&lt;&gt;0, F1611/I1611, P1611&lt;&gt;0, M1611/P1611, W1611&lt;&gt;0, T1611/W1611, AD1611&lt;&gt;0, AA1611/AD1611, AK1611&lt;&gt;0, AH1611/AK1611, AR1611&lt;&gt;0, AO1611/AR1611, TRUE, 0)</f>
        <v>#NAME?</v>
      </c>
      <c r="BE1611" s="6" t="e">
        <f t="shared" ca="1" si="79"/>
        <v>#NAME?</v>
      </c>
      <c r="BF1611" s="6" t="e">
        <f t="shared" ca="1" si="80"/>
        <v>#NAME?</v>
      </c>
      <c r="BG1611" s="6"/>
      <c r="BH1611" s="6">
        <f>VLOOKUP(A1611, ALL_AP_DATA!$A$2:$D$3600, 3, FALSE)</f>
        <v>321</v>
      </c>
      <c r="BI1611" s="6">
        <f>VLOOKUP(A1611, ALL_AP_DATA!$A$2:$E$3600, 5, FALSE)</f>
        <v>96479</v>
      </c>
      <c r="BJ1611" s="6">
        <f t="shared" si="88"/>
        <v>150.51326053042121</v>
      </c>
      <c r="BK1611" s="6">
        <f t="shared" si="81"/>
        <v>0.50078003120124803</v>
      </c>
    </row>
    <row r="1612" spans="1:63" ht="15" customHeight="1" x14ac:dyDescent="0.25">
      <c r="A1612" s="8" t="s">
        <v>1672</v>
      </c>
      <c r="B1612" s="9" t="s">
        <v>1491</v>
      </c>
      <c r="C1612" s="9">
        <v>5</v>
      </c>
      <c r="D1612" s="9">
        <v>167</v>
      </c>
      <c r="E1612" s="9">
        <v>323</v>
      </c>
      <c r="F1612" s="9">
        <v>37112</v>
      </c>
      <c r="G1612" s="9">
        <v>4.2700000000000002E-2</v>
      </c>
      <c r="H1612" s="9">
        <v>0.23799999999999999</v>
      </c>
      <c r="I1612" s="9">
        <v>7.7200000000000005E-2</v>
      </c>
      <c r="J1612" s="9">
        <v>16</v>
      </c>
      <c r="K1612" s="9">
        <v>106</v>
      </c>
      <c r="L1612" s="9">
        <v>291</v>
      </c>
      <c r="M1612" s="9">
        <v>73550</v>
      </c>
      <c r="N1612" s="9">
        <v>2.7099999999999999E-2</v>
      </c>
      <c r="O1612" s="9">
        <v>0.21440000000000001</v>
      </c>
      <c r="P1612" s="9">
        <v>0.15290000000000001</v>
      </c>
      <c r="Q1612" s="9">
        <v>254</v>
      </c>
      <c r="R1612" s="9">
        <v>1326</v>
      </c>
      <c r="S1612" s="9">
        <v>1240</v>
      </c>
      <c r="T1612" s="9">
        <v>341094</v>
      </c>
      <c r="U1612" s="9">
        <v>0.33889999999999998</v>
      </c>
      <c r="V1612" s="9">
        <v>0.91379999999999995</v>
      </c>
      <c r="W1612" s="9">
        <v>0.70920000000000005</v>
      </c>
      <c r="X1612" s="9">
        <v>204</v>
      </c>
      <c r="Y1612" s="9">
        <v>633</v>
      </c>
      <c r="Z1612" s="9">
        <v>443</v>
      </c>
      <c r="AA1612" s="9">
        <v>124501</v>
      </c>
      <c r="AB1612" s="9">
        <v>0.1618</v>
      </c>
      <c r="AC1612" s="9">
        <v>0.32650000000000001</v>
      </c>
      <c r="AD1612" s="9">
        <v>0.25890000000000002</v>
      </c>
      <c r="AE1612" s="9">
        <v>9</v>
      </c>
      <c r="AF1612" s="9">
        <v>242</v>
      </c>
      <c r="AG1612" s="9">
        <v>296</v>
      </c>
      <c r="AH1612" s="9">
        <v>74288</v>
      </c>
      <c r="AI1612" s="9">
        <v>6.1800000000000001E-2</v>
      </c>
      <c r="AJ1612" s="9">
        <v>0.21809999999999999</v>
      </c>
      <c r="AK1612" s="9">
        <v>0.1545</v>
      </c>
      <c r="AL1612" s="9">
        <v>8</v>
      </c>
      <c r="AM1612" s="9">
        <v>184</v>
      </c>
      <c r="AN1612" s="9">
        <v>543</v>
      </c>
      <c r="AO1612" s="9">
        <v>104944</v>
      </c>
      <c r="AP1612" s="9">
        <v>4.7E-2</v>
      </c>
      <c r="AQ1612" s="9">
        <v>0.40010000000000001</v>
      </c>
      <c r="AR1612" s="9">
        <v>0.21820000000000001</v>
      </c>
      <c r="AT1612" s="6">
        <f t="shared" si="82"/>
        <v>222.22754491017963</v>
      </c>
      <c r="AU1612" s="6">
        <f t="shared" si="83"/>
        <v>693.86792452830184</v>
      </c>
      <c r="AV1612" s="6">
        <f t="shared" si="84"/>
        <v>257.23529411764707</v>
      </c>
      <c r="AW1612" s="7">
        <f t="shared" si="85"/>
        <v>196.68404423380727</v>
      </c>
      <c r="AX1612" s="6">
        <f t="shared" si="86"/>
        <v>306.97520661157023</v>
      </c>
      <c r="AY1612" s="6">
        <f t="shared" si="87"/>
        <v>570.3478260869565</v>
      </c>
      <c r="BA1612" s="6">
        <f>VLOOKUP(A1612, ALL_AP_DATA!$A$2:$F$3600, 6, FALSE)</f>
        <v>3913</v>
      </c>
      <c r="BB1612" s="6">
        <f>VLOOKUP(A1612, projmetadata!$A$2:$D$2036, 4, FALSE)</f>
        <v>234134</v>
      </c>
      <c r="BC1612" s="6" t="e">
        <f t="array" aca="1" ref="BC1612" ca="1">_xludf.IFS(I1612&lt;&gt;0, F1612/I1612, P1612&lt;&gt;0, M1612/P1612, W1612&lt;&gt;0, T1612/W1612, AD1612&lt;&gt;0, AA1612/AD1612, AK1612&lt;&gt;0, AH1612/AK1612, AR1612&lt;&gt;0, AO1612/AR1612, TRUE, 0)</f>
        <v>#NAME?</v>
      </c>
      <c r="BE1612" s="6" t="e">
        <f t="shared" ca="1" si="79"/>
        <v>#NAME?</v>
      </c>
      <c r="BF1612" s="6" t="e">
        <f t="shared" ca="1" si="80"/>
        <v>#NAME?</v>
      </c>
      <c r="BG1612" s="6"/>
      <c r="BH1612" s="6">
        <f>VLOOKUP(A1612, ALL_AP_DATA!$A$2:$D$3600, 3, FALSE)</f>
        <v>1410</v>
      </c>
      <c r="BI1612" s="6">
        <f>VLOOKUP(A1612, ALL_AP_DATA!$A$2:$E$3600, 5, FALSE)</f>
        <v>480928</v>
      </c>
      <c r="BJ1612" s="6">
        <f t="shared" si="88"/>
        <v>122.90518783542039</v>
      </c>
      <c r="BK1612" s="6">
        <f t="shared" si="81"/>
        <v>0.3603373370815231</v>
      </c>
    </row>
    <row r="1613" spans="1:63" ht="15" customHeight="1" x14ac:dyDescent="0.25">
      <c r="A1613" s="8" t="s">
        <v>1673</v>
      </c>
      <c r="B1613" s="9" t="s">
        <v>1491</v>
      </c>
      <c r="C1613" s="9">
        <v>8</v>
      </c>
      <c r="D1613" s="9">
        <v>28</v>
      </c>
      <c r="E1613" s="9">
        <v>302</v>
      </c>
      <c r="F1613" s="9">
        <v>6331</v>
      </c>
      <c r="G1613" s="9">
        <v>4.7399999999999998E-2</v>
      </c>
      <c r="H1613" s="9">
        <v>0.15060000000000001</v>
      </c>
      <c r="I1613" s="9">
        <v>9.4799999999999995E-2</v>
      </c>
      <c r="J1613" s="9">
        <v>2</v>
      </c>
      <c r="K1613" s="9">
        <v>20</v>
      </c>
      <c r="L1613" s="9">
        <v>365</v>
      </c>
      <c r="M1613" s="9">
        <v>9548</v>
      </c>
      <c r="N1613" s="9">
        <v>3.3799999999999997E-2</v>
      </c>
      <c r="O1613" s="9">
        <v>0.182</v>
      </c>
      <c r="P1613" s="9">
        <v>0.14299999999999999</v>
      </c>
      <c r="Q1613" s="9">
        <v>57</v>
      </c>
      <c r="R1613" s="9">
        <v>222</v>
      </c>
      <c r="S1613" s="9">
        <v>1342</v>
      </c>
      <c r="T1613" s="9">
        <v>45976</v>
      </c>
      <c r="U1613" s="9">
        <v>0.37559999999999999</v>
      </c>
      <c r="V1613" s="9">
        <v>0.66930000000000001</v>
      </c>
      <c r="W1613" s="9">
        <v>0.68859999999999999</v>
      </c>
      <c r="X1613" s="9">
        <v>42</v>
      </c>
      <c r="Y1613" s="9">
        <v>144</v>
      </c>
      <c r="Z1613" s="9">
        <v>963</v>
      </c>
      <c r="AA1613" s="9">
        <v>21392</v>
      </c>
      <c r="AB1613" s="9">
        <v>0.2437</v>
      </c>
      <c r="AC1613" s="9">
        <v>0.4803</v>
      </c>
      <c r="AD1613" s="9">
        <v>0.32040000000000002</v>
      </c>
      <c r="AE1613" s="9">
        <v>7</v>
      </c>
      <c r="AF1613" s="9">
        <v>25</v>
      </c>
      <c r="AG1613" s="9">
        <v>124</v>
      </c>
      <c r="AH1613" s="9">
        <v>2213</v>
      </c>
      <c r="AI1613" s="9">
        <v>4.2299999999999997E-2</v>
      </c>
      <c r="AJ1613" s="9">
        <v>6.1800000000000001E-2</v>
      </c>
      <c r="AK1613" s="9">
        <v>3.3099999999999997E-2</v>
      </c>
      <c r="AL1613" s="8"/>
      <c r="AM1613" s="8"/>
      <c r="AN1613" s="8"/>
      <c r="AO1613" s="8"/>
      <c r="AP1613" s="8"/>
      <c r="AQ1613" s="8"/>
      <c r="AR1613" s="8"/>
      <c r="AT1613" s="6">
        <f t="shared" si="82"/>
        <v>226.10714285714286</v>
      </c>
      <c r="AU1613" s="6">
        <f t="shared" si="83"/>
        <v>477.4</v>
      </c>
      <c r="AV1613" s="6">
        <f t="shared" si="84"/>
        <v>207.09909909909911</v>
      </c>
      <c r="AW1613" s="7">
        <f t="shared" si="85"/>
        <v>148.55555555555554</v>
      </c>
      <c r="AX1613" s="6">
        <f t="shared" si="86"/>
        <v>88.52</v>
      </c>
      <c r="AY1613" s="6" t="str">
        <f t="shared" si="87"/>
        <v/>
      </c>
      <c r="BA1613" s="6">
        <f>VLOOKUP(A1613, ALL_AP_DATA!$A$2:$F$3600, 6, FALSE)</f>
        <v>591</v>
      </c>
      <c r="BB1613" s="6">
        <f>VLOOKUP(A1613, projmetadata!$A$2:$D$2036, 4, FALSE)</f>
        <v>38087</v>
      </c>
      <c r="BC1613" s="6" t="e">
        <f t="array" aca="1" ref="BC1613" ca="1">_xludf.IFS(I1613&lt;&gt;0, F1613/I1613, P1613&lt;&gt;0, M1613/P1613, W1613&lt;&gt;0, T1613/W1613, AD1613&lt;&gt;0, AA1613/AD1613, AK1613&lt;&gt;0, AH1613/AK1613, AR1613&lt;&gt;0, AO1613/AR1613, TRUE, 0)</f>
        <v>#NAME?</v>
      </c>
      <c r="BE1613" s="6" t="e">
        <f t="shared" ca="1" si="79"/>
        <v>#NAME?</v>
      </c>
      <c r="BF1613" s="6" t="e">
        <f t="shared" ca="1" si="80"/>
        <v>#NAME?</v>
      </c>
      <c r="BG1613" s="6"/>
      <c r="BH1613" s="6">
        <f>VLOOKUP(A1613, ALL_AP_DATA!$A$2:$D$3600, 3, FALSE)</f>
        <v>256</v>
      </c>
      <c r="BI1613" s="6">
        <f>VLOOKUP(A1613, ALL_AP_DATA!$A$2:$E$3600, 5, FALSE)</f>
        <v>66772</v>
      </c>
      <c r="BJ1613" s="6">
        <f t="shared" si="88"/>
        <v>112.98138747884941</v>
      </c>
      <c r="BK1613" s="6">
        <f t="shared" si="81"/>
        <v>0.43316412859560066</v>
      </c>
    </row>
    <row r="1614" spans="1:63" ht="15" customHeight="1" x14ac:dyDescent="0.25">
      <c r="A1614" s="8" t="s">
        <v>1674</v>
      </c>
      <c r="B1614" s="9" t="s">
        <v>1491</v>
      </c>
      <c r="C1614" s="9">
        <v>4</v>
      </c>
      <c r="D1614" s="9">
        <v>45</v>
      </c>
      <c r="E1614" s="9">
        <v>20</v>
      </c>
      <c r="F1614" s="9">
        <v>405</v>
      </c>
      <c r="G1614" s="9">
        <v>0.2009</v>
      </c>
      <c r="H1614" s="9">
        <v>0.28989999999999999</v>
      </c>
      <c r="I1614" s="9">
        <v>7.2999999999999995E-2</v>
      </c>
      <c r="J1614" s="8"/>
      <c r="K1614" s="8"/>
      <c r="L1614" s="8"/>
      <c r="M1614" s="8"/>
      <c r="N1614" s="8"/>
      <c r="O1614" s="8"/>
      <c r="P1614" s="8"/>
      <c r="Q1614" s="9">
        <v>9</v>
      </c>
      <c r="R1614" s="9">
        <v>34</v>
      </c>
      <c r="S1614" s="9">
        <v>47</v>
      </c>
      <c r="T1614" s="9">
        <v>4418</v>
      </c>
      <c r="U1614" s="9">
        <v>0.15179999999999999</v>
      </c>
      <c r="V1614" s="9">
        <v>0.68120000000000003</v>
      </c>
      <c r="W1614" s="9">
        <v>0.79679999999999995</v>
      </c>
      <c r="X1614" s="9">
        <v>20</v>
      </c>
      <c r="Y1614" s="9">
        <v>159</v>
      </c>
      <c r="Z1614" s="9">
        <v>53</v>
      </c>
      <c r="AA1614" s="9">
        <v>3926</v>
      </c>
      <c r="AB1614" s="9">
        <v>0.70979999999999999</v>
      </c>
      <c r="AC1614" s="9">
        <v>0.7681</v>
      </c>
      <c r="AD1614" s="9">
        <v>0.70799999999999996</v>
      </c>
      <c r="AE1614" s="9">
        <v>8</v>
      </c>
      <c r="AF1614" s="9">
        <v>39</v>
      </c>
      <c r="AG1614" s="9">
        <v>14</v>
      </c>
      <c r="AH1614" s="9">
        <v>348</v>
      </c>
      <c r="AI1614" s="9">
        <v>0.1741</v>
      </c>
      <c r="AJ1614" s="9">
        <v>0.2029</v>
      </c>
      <c r="AK1614" s="9">
        <v>6.2799999999999995E-2</v>
      </c>
      <c r="AL1614" s="8"/>
      <c r="AM1614" s="8"/>
      <c r="AN1614" s="8"/>
      <c r="AO1614" s="8"/>
      <c r="AP1614" s="8"/>
      <c r="AQ1614" s="8"/>
      <c r="AR1614" s="8"/>
      <c r="AT1614" s="6">
        <f t="shared" si="82"/>
        <v>9</v>
      </c>
      <c r="AU1614" s="6" t="str">
        <f t="shared" si="83"/>
        <v/>
      </c>
      <c r="AV1614" s="6">
        <f t="shared" si="84"/>
        <v>129.94117647058823</v>
      </c>
      <c r="AW1614" s="7">
        <f t="shared" si="85"/>
        <v>24.691823899371069</v>
      </c>
      <c r="AX1614" s="6">
        <f t="shared" si="86"/>
        <v>8.9230769230769234</v>
      </c>
      <c r="AY1614" s="6" t="str">
        <f t="shared" si="87"/>
        <v/>
      </c>
      <c r="BA1614" s="6">
        <f>VLOOKUP(A1614, ALL_AP_DATA!$A$2:$F$3600, 6, FALSE)</f>
        <v>224</v>
      </c>
      <c r="BB1614" s="6">
        <f>VLOOKUP(A1614, projmetadata!$A$2:$D$2036, 4, FALSE)</f>
        <v>38406</v>
      </c>
      <c r="BC1614" s="6" t="e">
        <f t="array" aca="1" ref="BC1614" ca="1">_xludf.IFS(I1614&lt;&gt;0, F1614/I1614, P1614&lt;&gt;0, M1614/P1614, W1614&lt;&gt;0, T1614/W1614, AD1614&lt;&gt;0, AA1614/AD1614, AK1614&lt;&gt;0, AH1614/AK1614, AR1614&lt;&gt;0, AO1614/AR1614, TRUE, 0)</f>
        <v>#NAME?</v>
      </c>
      <c r="BE1614" s="6" t="e">
        <f t="shared" ca="1" si="79"/>
        <v>#NAME?</v>
      </c>
      <c r="BF1614" s="6" t="e">
        <f t="shared" ca="1" si="80"/>
        <v>#NAME?</v>
      </c>
      <c r="BG1614" s="6"/>
      <c r="BH1614" s="6">
        <f>VLOOKUP(A1614, ALL_AP_DATA!$A$2:$D$3600, 3, FALSE)</f>
        <v>144</v>
      </c>
      <c r="BI1614" s="6">
        <f>VLOOKUP(A1614, ALL_AP_DATA!$A$2:$E$3600, 5, FALSE)</f>
        <v>5545</v>
      </c>
      <c r="BJ1614" s="6">
        <f t="shared" si="88"/>
        <v>24.754464285714285</v>
      </c>
      <c r="BK1614" s="6">
        <f t="shared" si="81"/>
        <v>0.6428571428571429</v>
      </c>
    </row>
    <row r="1615" spans="1:63" ht="15" customHeight="1" x14ac:dyDescent="0.25">
      <c r="A1615" s="8" t="s">
        <v>1675</v>
      </c>
      <c r="B1615" s="9" t="s">
        <v>1491</v>
      </c>
      <c r="C1615" s="9">
        <v>1</v>
      </c>
      <c r="D1615" s="9">
        <v>2</v>
      </c>
      <c r="E1615" s="9">
        <v>16</v>
      </c>
      <c r="F1615" s="9">
        <v>114</v>
      </c>
      <c r="G1615" s="9">
        <v>1.15E-2</v>
      </c>
      <c r="H1615" s="9">
        <v>4.2200000000000001E-2</v>
      </c>
      <c r="I1615" s="9">
        <v>6.1999999999999998E-3</v>
      </c>
      <c r="J1615" s="8"/>
      <c r="K1615" s="8"/>
      <c r="L1615" s="8"/>
      <c r="M1615" s="8"/>
      <c r="N1615" s="8"/>
      <c r="O1615" s="8"/>
      <c r="P1615" s="8"/>
      <c r="Q1615" s="9">
        <v>11</v>
      </c>
      <c r="R1615" s="9">
        <v>45</v>
      </c>
      <c r="S1615" s="9">
        <v>288</v>
      </c>
      <c r="T1615" s="9">
        <v>11126</v>
      </c>
      <c r="U1615" s="9">
        <v>0.2586</v>
      </c>
      <c r="V1615" s="9">
        <v>0.75990000000000002</v>
      </c>
      <c r="W1615" s="9">
        <v>0.60899999999999999</v>
      </c>
      <c r="X1615" s="9">
        <v>2</v>
      </c>
      <c r="Y1615" s="9">
        <v>9</v>
      </c>
      <c r="Z1615" s="9">
        <v>60</v>
      </c>
      <c r="AA1615" s="9">
        <v>1970</v>
      </c>
      <c r="AB1615" s="9">
        <v>5.1700000000000003E-2</v>
      </c>
      <c r="AC1615" s="9">
        <v>0.1583</v>
      </c>
      <c r="AD1615" s="9">
        <v>0.10780000000000001</v>
      </c>
      <c r="AE1615" s="8"/>
      <c r="AF1615" s="8"/>
      <c r="AG1615" s="8"/>
      <c r="AH1615" s="8"/>
      <c r="AI1615" s="8"/>
      <c r="AJ1615" s="8"/>
      <c r="AK1615" s="8"/>
      <c r="AL1615" s="8"/>
      <c r="AM1615" s="8"/>
      <c r="AN1615" s="8"/>
      <c r="AO1615" s="8"/>
      <c r="AP1615" s="8"/>
      <c r="AQ1615" s="8"/>
      <c r="AR1615" s="8"/>
      <c r="AT1615" s="6">
        <f t="shared" si="82"/>
        <v>57</v>
      </c>
      <c r="AU1615" s="6" t="str">
        <f t="shared" si="83"/>
        <v/>
      </c>
      <c r="AV1615" s="6">
        <f t="shared" si="84"/>
        <v>247.24444444444444</v>
      </c>
      <c r="AW1615" s="7">
        <f t="shared" si="85"/>
        <v>218.88888888888889</v>
      </c>
      <c r="AX1615" s="6" t="str">
        <f t="shared" si="86"/>
        <v/>
      </c>
      <c r="AY1615" s="6" t="str">
        <f t="shared" si="87"/>
        <v/>
      </c>
      <c r="BA1615" s="6">
        <f>VLOOKUP(A1615, ALL_AP_DATA!$A$2:$F$3600, 6, FALSE)</f>
        <v>174</v>
      </c>
      <c r="BB1615" s="6">
        <f>VLOOKUP(A1615, projmetadata!$A$2:$D$2036, 4, FALSE)</f>
        <v>4855</v>
      </c>
      <c r="BC1615" s="6" t="e">
        <f t="array" aca="1" ref="BC1615" ca="1">_xludf.IFS(I1615&lt;&gt;0, F1615/I1615, P1615&lt;&gt;0, M1615/P1615, W1615&lt;&gt;0, T1615/W1615, AD1615&lt;&gt;0, AA1615/AD1615, AK1615&lt;&gt;0, AH1615/AK1615, AR1615&lt;&gt;0, AO1615/AR1615, TRUE, 0)</f>
        <v>#NAME?</v>
      </c>
      <c r="BE1615" s="6" t="e">
        <f t="shared" ca="1" si="79"/>
        <v>#NAME?</v>
      </c>
      <c r="BF1615" s="6" t="e">
        <f t="shared" ca="1" si="80"/>
        <v>#NAME?</v>
      </c>
      <c r="BG1615" s="6"/>
      <c r="BH1615" s="6">
        <f>VLOOKUP(A1615, ALL_AP_DATA!$A$2:$D$3600, 3, FALSE)</f>
        <v>48</v>
      </c>
      <c r="BI1615" s="6">
        <f>VLOOKUP(A1615, ALL_AP_DATA!$A$2:$E$3600, 5, FALSE)</f>
        <v>18270</v>
      </c>
      <c r="BJ1615" s="6">
        <f t="shared" si="88"/>
        <v>105</v>
      </c>
      <c r="BK1615" s="6">
        <f t="shared" si="81"/>
        <v>0.27586206896551724</v>
      </c>
    </row>
    <row r="1616" spans="1:63" ht="15" customHeight="1" x14ac:dyDescent="0.25">
      <c r="A1616" s="8" t="s">
        <v>1676</v>
      </c>
      <c r="B1616" s="9" t="s">
        <v>1491</v>
      </c>
      <c r="C1616" s="9">
        <v>1</v>
      </c>
      <c r="D1616" s="9">
        <v>12</v>
      </c>
      <c r="E1616" s="9">
        <v>17</v>
      </c>
      <c r="F1616" s="9">
        <v>309</v>
      </c>
      <c r="G1616" s="9">
        <v>4.9399999999999999E-2</v>
      </c>
      <c r="H1616" s="9">
        <v>0.35420000000000001</v>
      </c>
      <c r="I1616" s="9">
        <v>4.9000000000000002E-2</v>
      </c>
      <c r="J1616" s="8"/>
      <c r="K1616" s="8"/>
      <c r="L1616" s="8"/>
      <c r="M1616" s="8"/>
      <c r="N1616" s="8"/>
      <c r="O1616" s="8"/>
      <c r="P1616" s="8"/>
      <c r="Q1616" s="9">
        <v>7</v>
      </c>
      <c r="R1616" s="9">
        <v>20</v>
      </c>
      <c r="S1616" s="9">
        <v>27</v>
      </c>
      <c r="T1616" s="9">
        <v>3900</v>
      </c>
      <c r="U1616" s="9">
        <v>8.2299999999999998E-2</v>
      </c>
      <c r="V1616" s="9">
        <v>0.5625</v>
      </c>
      <c r="W1616" s="9">
        <v>0.61880000000000002</v>
      </c>
      <c r="X1616" s="9">
        <v>4</v>
      </c>
      <c r="Y1616" s="9">
        <v>17</v>
      </c>
      <c r="Z1616" s="9">
        <v>22</v>
      </c>
      <c r="AA1616" s="9">
        <v>439</v>
      </c>
      <c r="AB1616" s="9">
        <v>7.0000000000000007E-2</v>
      </c>
      <c r="AC1616" s="9">
        <v>0.45829999999999999</v>
      </c>
      <c r="AD1616" s="9">
        <v>6.9599999999999995E-2</v>
      </c>
      <c r="AE1616" s="9">
        <v>3</v>
      </c>
      <c r="AF1616" s="9">
        <v>16</v>
      </c>
      <c r="AG1616" s="9">
        <v>18</v>
      </c>
      <c r="AH1616" s="9">
        <v>358</v>
      </c>
      <c r="AI1616" s="9">
        <v>6.5799999999999997E-2</v>
      </c>
      <c r="AJ1616" s="9">
        <v>0.375</v>
      </c>
      <c r="AK1616" s="9">
        <v>5.6800000000000003E-2</v>
      </c>
      <c r="AL1616" s="8"/>
      <c r="AM1616" s="8"/>
      <c r="AN1616" s="8"/>
      <c r="AO1616" s="8"/>
      <c r="AP1616" s="8"/>
      <c r="AQ1616" s="8"/>
      <c r="AR1616" s="8"/>
      <c r="AT1616" s="6">
        <f t="shared" si="82"/>
        <v>25.75</v>
      </c>
      <c r="AU1616" s="6" t="str">
        <f t="shared" si="83"/>
        <v/>
      </c>
      <c r="AV1616" s="6">
        <f t="shared" si="84"/>
        <v>195</v>
      </c>
      <c r="AW1616" s="7">
        <f t="shared" si="85"/>
        <v>25.823529411764707</v>
      </c>
      <c r="AX1616" s="6">
        <f t="shared" si="86"/>
        <v>22.375</v>
      </c>
      <c r="AY1616" s="6" t="str">
        <f t="shared" si="87"/>
        <v/>
      </c>
      <c r="BA1616" s="6">
        <f>VLOOKUP(A1616, ALL_AP_DATA!$A$2:$F$3600, 6, FALSE)</f>
        <v>243</v>
      </c>
      <c r="BB1616" s="6">
        <f>VLOOKUP(A1616, projmetadata!$A$2:$D$2036, 4, FALSE)</f>
        <v>15716</v>
      </c>
      <c r="BC1616" s="6" t="e">
        <f t="array" aca="1" ref="BC1616" ca="1">_xludf.IFS(I1616&lt;&gt;0, F1616/I1616, P1616&lt;&gt;0, M1616/P1616, W1616&lt;&gt;0, T1616/W1616, AD1616&lt;&gt;0, AA1616/AD1616, AK1616&lt;&gt;0, AH1616/AK1616, AR1616&lt;&gt;0, AO1616/AR1616, TRUE, 0)</f>
        <v>#NAME?</v>
      </c>
      <c r="BE1616" s="6" t="e">
        <f t="shared" ca="1" si="79"/>
        <v>#NAME?</v>
      </c>
      <c r="BF1616" s="6" t="e">
        <f t="shared" ca="1" si="80"/>
        <v>#NAME?</v>
      </c>
      <c r="BG1616" s="6"/>
      <c r="BH1616" s="6">
        <f>VLOOKUP(A1616, ALL_AP_DATA!$A$2:$D$3600, 3, FALSE)</f>
        <v>27</v>
      </c>
      <c r="BI1616" s="6">
        <f>VLOOKUP(A1616, ALL_AP_DATA!$A$2:$E$3600, 5, FALSE)</f>
        <v>6303</v>
      </c>
      <c r="BJ1616" s="6">
        <f t="shared" si="88"/>
        <v>25.938271604938272</v>
      </c>
      <c r="BK1616" s="6">
        <f t="shared" si="81"/>
        <v>0.1111111111111111</v>
      </c>
    </row>
    <row r="1617" spans="1:63" ht="15" customHeight="1" x14ac:dyDescent="0.25">
      <c r="A1617" s="8" t="s">
        <v>1677</v>
      </c>
      <c r="B1617" s="9" t="s">
        <v>1491</v>
      </c>
      <c r="C1617" s="9">
        <v>3</v>
      </c>
      <c r="D1617" s="9">
        <v>75</v>
      </c>
      <c r="E1617" s="9">
        <v>652</v>
      </c>
      <c r="F1617" s="9">
        <v>18427</v>
      </c>
      <c r="G1617" s="9">
        <v>0.17399999999999999</v>
      </c>
      <c r="H1617" s="9">
        <v>0.67430000000000001</v>
      </c>
      <c r="I1617" s="9">
        <v>0.29120000000000001</v>
      </c>
      <c r="J1617" s="9">
        <v>3</v>
      </c>
      <c r="K1617" s="9">
        <v>21</v>
      </c>
      <c r="L1617" s="9">
        <v>210</v>
      </c>
      <c r="M1617" s="9">
        <v>5022</v>
      </c>
      <c r="N1617" s="9">
        <v>4.87E-2</v>
      </c>
      <c r="O1617" s="9">
        <v>0.2172</v>
      </c>
      <c r="P1617" s="9">
        <v>7.9399999999999998E-2</v>
      </c>
      <c r="Q1617" s="9">
        <v>36</v>
      </c>
      <c r="R1617" s="9">
        <v>142</v>
      </c>
      <c r="S1617" s="9">
        <v>807</v>
      </c>
      <c r="T1617" s="9">
        <v>49549</v>
      </c>
      <c r="U1617" s="9">
        <v>0.32950000000000002</v>
      </c>
      <c r="V1617" s="9">
        <v>0.83450000000000002</v>
      </c>
      <c r="W1617" s="9">
        <v>0.78310000000000002</v>
      </c>
      <c r="X1617" s="9">
        <v>37</v>
      </c>
      <c r="Y1617" s="9">
        <v>259</v>
      </c>
      <c r="Z1617" s="9">
        <v>798</v>
      </c>
      <c r="AA1617" s="9">
        <v>30548</v>
      </c>
      <c r="AB1617" s="9">
        <v>0.60089999999999999</v>
      </c>
      <c r="AC1617" s="9">
        <v>0.82520000000000004</v>
      </c>
      <c r="AD1617" s="9">
        <v>0.48280000000000001</v>
      </c>
      <c r="AE1617" s="9">
        <v>11</v>
      </c>
      <c r="AF1617" s="9">
        <v>39</v>
      </c>
      <c r="AG1617" s="9">
        <v>430</v>
      </c>
      <c r="AH1617" s="9">
        <v>11534</v>
      </c>
      <c r="AI1617" s="9">
        <v>9.0499999999999997E-2</v>
      </c>
      <c r="AJ1617" s="9">
        <v>0.44469999999999998</v>
      </c>
      <c r="AK1617" s="9">
        <v>0.18229999999999999</v>
      </c>
      <c r="AL1617" s="9">
        <v>1</v>
      </c>
      <c r="AM1617" s="9">
        <v>20</v>
      </c>
      <c r="AN1617" s="9">
        <v>237</v>
      </c>
      <c r="AO1617" s="9">
        <v>5750</v>
      </c>
      <c r="AP1617" s="9">
        <v>4.6399999999999997E-2</v>
      </c>
      <c r="AQ1617" s="9">
        <v>0.24510000000000001</v>
      </c>
      <c r="AR1617" s="9">
        <v>9.0899999999999995E-2</v>
      </c>
      <c r="AT1617" s="6">
        <f t="shared" si="82"/>
        <v>245.69333333333333</v>
      </c>
      <c r="AU1617" s="6">
        <f t="shared" si="83"/>
        <v>239.14285714285714</v>
      </c>
      <c r="AV1617" s="6">
        <f t="shared" si="84"/>
        <v>348.93661971830988</v>
      </c>
      <c r="AW1617" s="7">
        <f t="shared" si="85"/>
        <v>117.94594594594595</v>
      </c>
      <c r="AX1617" s="6">
        <f t="shared" si="86"/>
        <v>295.74358974358972</v>
      </c>
      <c r="AY1617" s="6">
        <f t="shared" si="87"/>
        <v>287.5</v>
      </c>
      <c r="BA1617" s="6">
        <f>VLOOKUP(A1617, ALL_AP_DATA!$A$2:$F$3600, 6, FALSE)</f>
        <v>431</v>
      </c>
      <c r="BB1617" s="6">
        <f>VLOOKUP(A1617, projmetadata!$A$2:$D$2036, 4, FALSE)</f>
        <v>45023</v>
      </c>
      <c r="BC1617" s="6" t="e">
        <f t="array" aca="1" ref="BC1617" ca="1">_xludf.IFS(I1617&lt;&gt;0, F1617/I1617, P1617&lt;&gt;0, M1617/P1617, W1617&lt;&gt;0, T1617/W1617, AD1617&lt;&gt;0, AA1617/AD1617, AK1617&lt;&gt;0, AH1617/AK1617, AR1617&lt;&gt;0, AO1617/AR1617, TRUE, 0)</f>
        <v>#NAME?</v>
      </c>
      <c r="BE1617" s="6" t="e">
        <f t="shared" ca="1" si="79"/>
        <v>#NAME?</v>
      </c>
      <c r="BF1617" s="6" t="e">
        <f t="shared" ca="1" si="80"/>
        <v>#NAME?</v>
      </c>
      <c r="BG1617" s="6"/>
      <c r="BH1617" s="6">
        <f>VLOOKUP(A1617, ALL_AP_DATA!$A$2:$D$3600, 3, FALSE)</f>
        <v>179</v>
      </c>
      <c r="BI1617" s="6">
        <f>VLOOKUP(A1617, ALL_AP_DATA!$A$2:$E$3600, 5, FALSE)</f>
        <v>63272</v>
      </c>
      <c r="BJ1617" s="6">
        <f t="shared" si="88"/>
        <v>146.80278422273781</v>
      </c>
      <c r="BK1617" s="6">
        <f t="shared" si="81"/>
        <v>0.41531322505800466</v>
      </c>
    </row>
    <row r="1618" spans="1:63" ht="15" customHeight="1" x14ac:dyDescent="0.25">
      <c r="A1618" s="8" t="s">
        <v>1678</v>
      </c>
      <c r="B1618" s="9" t="s">
        <v>1491</v>
      </c>
      <c r="C1618" s="9">
        <v>15</v>
      </c>
      <c r="D1618" s="9">
        <v>124</v>
      </c>
      <c r="E1618" s="9">
        <v>169</v>
      </c>
      <c r="F1618" s="9">
        <v>17896</v>
      </c>
      <c r="G1618" s="9">
        <v>0.10580000000000001</v>
      </c>
      <c r="H1618" s="9">
        <v>0.188</v>
      </c>
      <c r="I1618" s="9">
        <v>0.19159999999999999</v>
      </c>
      <c r="J1618" s="9">
        <v>1</v>
      </c>
      <c r="K1618" s="9">
        <v>7</v>
      </c>
      <c r="L1618" s="9">
        <v>29</v>
      </c>
      <c r="M1618" s="9">
        <v>1536</v>
      </c>
      <c r="N1618" s="9">
        <v>6.0000000000000001E-3</v>
      </c>
      <c r="O1618" s="9">
        <v>3.2300000000000002E-2</v>
      </c>
      <c r="P1618" s="9">
        <v>1.6400000000000001E-2</v>
      </c>
      <c r="Q1618" s="9">
        <v>54</v>
      </c>
      <c r="R1618" s="9">
        <v>286</v>
      </c>
      <c r="S1618" s="9">
        <v>684</v>
      </c>
      <c r="T1618" s="9">
        <v>52122</v>
      </c>
      <c r="U1618" s="9">
        <v>0.24399999999999999</v>
      </c>
      <c r="V1618" s="9">
        <v>0.76080000000000003</v>
      </c>
      <c r="W1618" s="9">
        <v>0.55820000000000003</v>
      </c>
      <c r="X1618" s="9">
        <v>66</v>
      </c>
      <c r="Y1618" s="9">
        <v>204</v>
      </c>
      <c r="Z1618" s="9">
        <v>307</v>
      </c>
      <c r="AA1618" s="9">
        <v>26669</v>
      </c>
      <c r="AB1618" s="9">
        <v>0.1741</v>
      </c>
      <c r="AC1618" s="9">
        <v>0.34150000000000003</v>
      </c>
      <c r="AD1618" s="9">
        <v>0.28560000000000002</v>
      </c>
      <c r="AE1618" s="9">
        <v>20</v>
      </c>
      <c r="AF1618" s="9">
        <v>80</v>
      </c>
      <c r="AG1618" s="9">
        <v>112</v>
      </c>
      <c r="AH1618" s="9">
        <v>14640</v>
      </c>
      <c r="AI1618" s="9">
        <v>6.83E-2</v>
      </c>
      <c r="AJ1618" s="9">
        <v>0.1246</v>
      </c>
      <c r="AK1618" s="9">
        <v>0.15679999999999999</v>
      </c>
      <c r="AL1618" s="9">
        <v>2</v>
      </c>
      <c r="AM1618" s="9">
        <v>20</v>
      </c>
      <c r="AN1618" s="9">
        <v>88</v>
      </c>
      <c r="AO1618" s="9">
        <v>4025</v>
      </c>
      <c r="AP1618" s="9">
        <v>1.7100000000000001E-2</v>
      </c>
      <c r="AQ1618" s="9">
        <v>9.7900000000000001E-2</v>
      </c>
      <c r="AR1618" s="9">
        <v>4.3099999999999999E-2</v>
      </c>
      <c r="AT1618" s="6">
        <f t="shared" si="82"/>
        <v>144.32258064516128</v>
      </c>
      <c r="AU1618" s="6">
        <f t="shared" si="83"/>
        <v>219.42857142857142</v>
      </c>
      <c r="AV1618" s="6">
        <f t="shared" si="84"/>
        <v>182.24475524475525</v>
      </c>
      <c r="AW1618" s="7">
        <f t="shared" si="85"/>
        <v>130.73039215686273</v>
      </c>
      <c r="AX1618" s="6">
        <f t="shared" si="86"/>
        <v>183</v>
      </c>
      <c r="AY1618" s="6">
        <f t="shared" si="87"/>
        <v>201.25</v>
      </c>
      <c r="BA1618" s="6">
        <f>VLOOKUP(A1618, ALL_AP_DATA!$A$2:$F$3600, 6, FALSE)</f>
        <v>1172</v>
      </c>
      <c r="BB1618" s="6">
        <f>VLOOKUP(A1618, projmetadata!$A$2:$D$2036, 4, FALSE)</f>
        <v>169177</v>
      </c>
      <c r="BC1618" s="6" t="e">
        <f t="array" aca="1" ref="BC1618" ca="1">_xludf.IFS(I1618&lt;&gt;0, F1618/I1618, P1618&lt;&gt;0, M1618/P1618, W1618&lt;&gt;0, T1618/W1618, AD1618&lt;&gt;0, AA1618/AD1618, AK1618&lt;&gt;0, AH1618/AK1618, AR1618&lt;&gt;0, AO1618/AR1618, TRUE, 0)</f>
        <v>#NAME?</v>
      </c>
      <c r="BE1618" s="6" t="e">
        <f t="shared" ca="1" si="79"/>
        <v>#NAME?</v>
      </c>
      <c r="BF1618" s="6" t="e">
        <f t="shared" ca="1" si="80"/>
        <v>#NAME?</v>
      </c>
      <c r="BG1618" s="6"/>
      <c r="BH1618" s="6">
        <f>VLOOKUP(A1618, ALL_AP_DATA!$A$2:$D$3600, 3, FALSE)</f>
        <v>414</v>
      </c>
      <c r="BI1618" s="6">
        <f>VLOOKUP(A1618, ALL_AP_DATA!$A$2:$E$3600, 5, FALSE)</f>
        <v>93381</v>
      </c>
      <c r="BJ1618" s="6">
        <f t="shared" si="88"/>
        <v>79.676621160409553</v>
      </c>
      <c r="BK1618" s="6">
        <f t="shared" si="81"/>
        <v>0.35324232081911261</v>
      </c>
    </row>
    <row r="1619" spans="1:63" ht="15" customHeight="1" x14ac:dyDescent="0.25">
      <c r="A1619" s="8" t="s">
        <v>1679</v>
      </c>
      <c r="B1619" s="9" t="s">
        <v>1491</v>
      </c>
      <c r="C1619" s="8"/>
      <c r="D1619" s="8"/>
      <c r="E1619" s="8"/>
      <c r="F1619" s="8"/>
      <c r="G1619" s="8"/>
      <c r="H1619" s="8"/>
      <c r="I1619" s="8"/>
      <c r="J1619" s="8"/>
      <c r="K1619" s="8"/>
      <c r="L1619" s="8"/>
      <c r="M1619" s="8"/>
      <c r="N1619" s="8"/>
      <c r="O1619" s="8"/>
      <c r="P1619" s="8"/>
      <c r="Q1619" s="9">
        <v>10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8"/>
      <c r="Y1619" s="8"/>
      <c r="Z1619" s="8"/>
      <c r="AA1619" s="8"/>
      <c r="AB1619" s="8"/>
      <c r="AC1619" s="8"/>
      <c r="AD1619" s="8"/>
      <c r="AE1619" s="8"/>
      <c r="AF1619" s="8"/>
      <c r="AG1619" s="8"/>
      <c r="AH1619" s="8"/>
      <c r="AI1619" s="8"/>
      <c r="AJ1619" s="8"/>
      <c r="AK1619" s="8"/>
      <c r="AL1619" s="8"/>
      <c r="AM1619" s="8"/>
      <c r="AN1619" s="8"/>
      <c r="AO1619" s="8"/>
      <c r="AP1619" s="8"/>
      <c r="AQ1619" s="8"/>
      <c r="AR1619" s="8"/>
      <c r="AT1619" s="6" t="str">
        <f t="shared" si="82"/>
        <v/>
      </c>
      <c r="AU1619" s="6" t="str">
        <f t="shared" si="83"/>
        <v/>
      </c>
      <c r="AV1619" s="6" t="str">
        <f t="shared" si="84"/>
        <v/>
      </c>
      <c r="AW1619" s="7" t="str">
        <f t="shared" si="85"/>
        <v/>
      </c>
      <c r="AX1619" s="6" t="str">
        <f t="shared" si="86"/>
        <v/>
      </c>
      <c r="AY1619" s="6" t="str">
        <f t="shared" si="87"/>
        <v/>
      </c>
      <c r="BA1619" s="6">
        <f>VLOOKUP(A1619, ALL_AP_DATA!$A$2:$F$3600, 6, FALSE)</f>
        <v>136</v>
      </c>
      <c r="BB1619" s="6">
        <f>VLOOKUP(A1619, projmetadata!$A$2:$D$2036, 4, FALSE)</f>
        <v>31391</v>
      </c>
      <c r="BC1619" s="6" t="e">
        <f t="array" aca="1" ref="BC1619" ca="1">_xludf.IFS(I1619&lt;&gt;0, F1619/I1619, P1619&lt;&gt;0, M1619/P1619, W1619&lt;&gt;0, T1619/W1619, AD1619&lt;&gt;0, AA1619/AD1619, AK1619&lt;&gt;0, AH1619/AK1619, AR1619&lt;&gt;0, AO1619/AR1619, TRUE, 0)</f>
        <v>#NAME?</v>
      </c>
      <c r="BE1619" s="6" t="e">
        <f t="shared" ca="1" si="79"/>
        <v>#NAME?</v>
      </c>
      <c r="BF1619" s="6" t="e">
        <f t="shared" ca="1" si="80"/>
        <v>#NAME?</v>
      </c>
      <c r="BG1619" s="6"/>
      <c r="BH1619" s="6">
        <f>VLOOKUP(A1619, ALL_AP_DATA!$A$2:$D$3600, 3, FALSE)</f>
        <v>39</v>
      </c>
      <c r="BI1619" s="6">
        <f>VLOOKUP(A1619, ALL_AP_DATA!$A$2:$E$3600, 5, FALSE)</f>
        <v>71256</v>
      </c>
      <c r="BJ1619" s="6">
        <f t="shared" si="88"/>
        <v>523.94117647058829</v>
      </c>
      <c r="BK1619" s="6">
        <f t="shared" si="81"/>
        <v>0.28676470588235292</v>
      </c>
    </row>
    <row r="1620" spans="1:63" ht="15" customHeight="1" x14ac:dyDescent="0.25">
      <c r="A1620" s="8" t="s">
        <v>1680</v>
      </c>
      <c r="B1620" s="9" t="s">
        <v>1491</v>
      </c>
      <c r="C1620" s="8"/>
      <c r="D1620" s="8"/>
      <c r="E1620" s="8"/>
      <c r="F1620" s="8"/>
      <c r="G1620" s="8"/>
      <c r="H1620" s="8"/>
      <c r="I1620" s="8"/>
      <c r="J1620" s="8"/>
      <c r="K1620" s="8"/>
      <c r="L1620" s="8"/>
      <c r="M1620" s="8"/>
      <c r="N1620" s="8"/>
      <c r="O1620" s="8"/>
      <c r="P1620" s="8"/>
      <c r="Q1620" s="9">
        <v>10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8"/>
      <c r="Y1620" s="8"/>
      <c r="Z1620" s="8"/>
      <c r="AA1620" s="8"/>
      <c r="AB1620" s="8"/>
      <c r="AC1620" s="8"/>
      <c r="AD1620" s="8"/>
      <c r="AE1620" s="8"/>
      <c r="AF1620" s="8"/>
      <c r="AG1620" s="8"/>
      <c r="AH1620" s="8"/>
      <c r="AI1620" s="8"/>
      <c r="AJ1620" s="8"/>
      <c r="AK1620" s="8"/>
      <c r="AL1620" s="8"/>
      <c r="AM1620" s="8"/>
      <c r="AN1620" s="8"/>
      <c r="AO1620" s="8"/>
      <c r="AP1620" s="8"/>
      <c r="AQ1620" s="8"/>
      <c r="AR1620" s="8"/>
      <c r="AT1620" s="6" t="str">
        <f t="shared" si="82"/>
        <v/>
      </c>
      <c r="AU1620" s="6" t="str">
        <f t="shared" si="83"/>
        <v/>
      </c>
      <c r="AV1620" s="6" t="str">
        <f t="shared" si="84"/>
        <v/>
      </c>
      <c r="AW1620" s="7" t="str">
        <f t="shared" si="85"/>
        <v/>
      </c>
      <c r="AX1620" s="6" t="str">
        <f t="shared" si="86"/>
        <v/>
      </c>
      <c r="AY1620" s="6" t="str">
        <f t="shared" si="87"/>
        <v/>
      </c>
      <c r="BA1620" s="6">
        <f>VLOOKUP(A1620, ALL_AP_DATA!$A$2:$F$3600, 6, FALSE)</f>
        <v>136</v>
      </c>
      <c r="BB1620" s="6">
        <f>VLOOKUP(A1620, projmetadata!$A$2:$D$2036, 4, FALSE)</f>
        <v>31391</v>
      </c>
      <c r="BC1620" s="6" t="e">
        <f t="array" aca="1" ref="BC1620" ca="1">_xludf.IFS(I1620&lt;&gt;0, F1620/I1620, P1620&lt;&gt;0, M1620/P1620, W1620&lt;&gt;0, T1620/W1620, AD1620&lt;&gt;0, AA1620/AD1620, AK1620&lt;&gt;0, AH1620/AK1620, AR1620&lt;&gt;0, AO1620/AR1620, TRUE, 0)</f>
        <v>#NAME?</v>
      </c>
      <c r="BE1620" s="6" t="e">
        <f t="shared" ca="1" si="79"/>
        <v>#NAME?</v>
      </c>
      <c r="BF1620" s="6" t="e">
        <f t="shared" ca="1" si="80"/>
        <v>#NAME?</v>
      </c>
      <c r="BG1620" s="6"/>
      <c r="BH1620" s="6">
        <f>VLOOKUP(A1620, ALL_AP_DATA!$A$2:$D$3600, 3, FALSE)</f>
        <v>39</v>
      </c>
      <c r="BI1620" s="6">
        <f>VLOOKUP(A1620, ALL_AP_DATA!$A$2:$E$3600, 5, FALSE)</f>
        <v>71256</v>
      </c>
      <c r="BJ1620" s="6">
        <f t="shared" si="88"/>
        <v>523.94117647058829</v>
      </c>
      <c r="BK1620" s="6">
        <f t="shared" si="81"/>
        <v>0.28676470588235292</v>
      </c>
    </row>
    <row r="1621" spans="1:63" ht="15" customHeight="1" x14ac:dyDescent="0.25">
      <c r="A1621" s="8" t="s">
        <v>1681</v>
      </c>
      <c r="B1621" s="9" t="s">
        <v>1491</v>
      </c>
      <c r="C1621" s="9">
        <v>1</v>
      </c>
      <c r="D1621" s="9">
        <v>61</v>
      </c>
      <c r="E1621" s="9">
        <v>88</v>
      </c>
      <c r="F1621" s="9">
        <v>1498</v>
      </c>
      <c r="G1621" s="9">
        <v>0.16439999999999999</v>
      </c>
      <c r="H1621" s="9">
        <v>0.2581</v>
      </c>
      <c r="I1621" s="9">
        <v>0.17660000000000001</v>
      </c>
      <c r="J1621" s="9">
        <v>1</v>
      </c>
      <c r="K1621" s="9">
        <v>8</v>
      </c>
      <c r="L1621" s="9">
        <v>35</v>
      </c>
      <c r="M1621" s="9">
        <v>468</v>
      </c>
      <c r="N1621" s="9">
        <v>2.1600000000000001E-2</v>
      </c>
      <c r="O1621" s="9">
        <v>0.1026</v>
      </c>
      <c r="P1621" s="9">
        <v>5.5199999999999999E-2</v>
      </c>
      <c r="Q1621" s="9">
        <v>11</v>
      </c>
      <c r="R1621" s="9">
        <v>63</v>
      </c>
      <c r="S1621" s="9">
        <v>303</v>
      </c>
      <c r="T1621" s="9">
        <v>6230</v>
      </c>
      <c r="U1621" s="9">
        <v>0.16980000000000001</v>
      </c>
      <c r="V1621" s="9">
        <v>0.88859999999999995</v>
      </c>
      <c r="W1621" s="9">
        <v>0.73429999999999995</v>
      </c>
      <c r="X1621" s="9">
        <v>37</v>
      </c>
      <c r="Y1621" s="9">
        <v>141</v>
      </c>
      <c r="Z1621" s="9">
        <v>111</v>
      </c>
      <c r="AA1621" s="9">
        <v>3278</v>
      </c>
      <c r="AB1621" s="9">
        <v>0.38009999999999999</v>
      </c>
      <c r="AC1621" s="9">
        <v>0.32550000000000001</v>
      </c>
      <c r="AD1621" s="9">
        <v>0.38640000000000002</v>
      </c>
      <c r="AE1621" s="9">
        <v>14</v>
      </c>
      <c r="AF1621" s="9">
        <v>68</v>
      </c>
      <c r="AG1621" s="9">
        <v>75</v>
      </c>
      <c r="AH1621" s="9">
        <v>2143</v>
      </c>
      <c r="AI1621" s="9">
        <v>0.18329999999999999</v>
      </c>
      <c r="AJ1621" s="9">
        <v>0.21990000000000001</v>
      </c>
      <c r="AK1621" s="9">
        <v>0.25259999999999999</v>
      </c>
      <c r="AL1621" s="8"/>
      <c r="AM1621" s="8"/>
      <c r="AN1621" s="8"/>
      <c r="AO1621" s="8"/>
      <c r="AP1621" s="8"/>
      <c r="AQ1621" s="8"/>
      <c r="AR1621" s="8"/>
      <c r="AT1621" s="6">
        <f t="shared" si="82"/>
        <v>24.557377049180328</v>
      </c>
      <c r="AU1621" s="6">
        <f t="shared" si="83"/>
        <v>58.5</v>
      </c>
      <c r="AV1621" s="6">
        <f t="shared" si="84"/>
        <v>98.888888888888886</v>
      </c>
      <c r="AW1621" s="7">
        <f t="shared" si="85"/>
        <v>23.24822695035461</v>
      </c>
      <c r="AX1621" s="6">
        <f t="shared" si="86"/>
        <v>31.514705882352942</v>
      </c>
      <c r="AY1621" s="6" t="str">
        <f t="shared" si="87"/>
        <v/>
      </c>
      <c r="BA1621" s="6">
        <f>VLOOKUP(A1621, ALL_AP_DATA!$A$2:$F$3600, 6, FALSE)</f>
        <v>371</v>
      </c>
      <c r="BB1621" s="6">
        <f>VLOOKUP(A1621, projmetadata!$A$2:$D$2036, 4, FALSE)</f>
        <v>23806</v>
      </c>
      <c r="BC1621" s="6" t="e">
        <f t="array" aca="1" ref="BC1621" ca="1">_xludf.IFS(I1621&lt;&gt;0, F1621/I1621, P1621&lt;&gt;0, M1621/P1621, W1621&lt;&gt;0, T1621/W1621, AD1621&lt;&gt;0, AA1621/AD1621, AK1621&lt;&gt;0, AH1621/AK1621, AR1621&lt;&gt;0, AO1621/AR1621, TRUE, 0)</f>
        <v>#NAME?</v>
      </c>
      <c r="BE1621" s="6" t="e">
        <f t="shared" ca="1" si="79"/>
        <v>#NAME?</v>
      </c>
      <c r="BF1621" s="6" t="e">
        <f t="shared" ca="1" si="80"/>
        <v>#NAME?</v>
      </c>
      <c r="BG1621" s="6"/>
      <c r="BH1621" s="6">
        <f>VLOOKUP(A1621, ALL_AP_DATA!$A$2:$D$3600, 3, FALSE)</f>
        <v>80</v>
      </c>
      <c r="BI1621" s="6">
        <f>VLOOKUP(A1621, ALL_AP_DATA!$A$2:$E$3600, 5, FALSE)</f>
        <v>8484</v>
      </c>
      <c r="BJ1621" s="6">
        <f t="shared" si="88"/>
        <v>22.867924528301888</v>
      </c>
      <c r="BK1621" s="6">
        <f t="shared" si="81"/>
        <v>0.215633423180593</v>
      </c>
    </row>
    <row r="1622" spans="1:63" ht="15" customHeight="1" x14ac:dyDescent="0.25">
      <c r="A1622" s="8" t="s">
        <v>1682</v>
      </c>
      <c r="B1622" s="9" t="s">
        <v>1491</v>
      </c>
      <c r="C1622" s="9">
        <v>3</v>
      </c>
      <c r="D1622" s="9">
        <v>37</v>
      </c>
      <c r="E1622" s="9">
        <v>99</v>
      </c>
      <c r="F1622" s="9">
        <v>4548</v>
      </c>
      <c r="G1622" s="9">
        <v>0.14399999999999999</v>
      </c>
      <c r="H1622" s="9">
        <v>0.50509999999999999</v>
      </c>
      <c r="I1622" s="9">
        <v>0.13900000000000001</v>
      </c>
      <c r="J1622" s="9">
        <v>14</v>
      </c>
      <c r="K1622" s="9">
        <v>71</v>
      </c>
      <c r="L1622" s="9">
        <v>119</v>
      </c>
      <c r="M1622" s="9">
        <v>26692</v>
      </c>
      <c r="N1622" s="9">
        <v>0.27629999999999999</v>
      </c>
      <c r="O1622" s="9">
        <v>0.60709999999999997</v>
      </c>
      <c r="P1622" s="9">
        <v>0.81579999999999997</v>
      </c>
      <c r="Q1622" s="9">
        <v>14</v>
      </c>
      <c r="R1622" s="9">
        <v>102</v>
      </c>
      <c r="S1622" s="9">
        <v>183</v>
      </c>
      <c r="T1622" s="9">
        <v>30163</v>
      </c>
      <c r="U1622" s="9">
        <v>0.39689999999999998</v>
      </c>
      <c r="V1622" s="9">
        <v>0.93369999999999997</v>
      </c>
      <c r="W1622" s="9">
        <v>0.92190000000000005</v>
      </c>
      <c r="X1622" s="9">
        <v>4</v>
      </c>
      <c r="Y1622" s="9">
        <v>56</v>
      </c>
      <c r="Z1622" s="9">
        <v>121</v>
      </c>
      <c r="AA1622" s="9">
        <v>21879</v>
      </c>
      <c r="AB1622" s="9">
        <v>0.21790000000000001</v>
      </c>
      <c r="AC1622" s="9">
        <v>0.61729999999999996</v>
      </c>
      <c r="AD1622" s="9">
        <v>0.66869999999999996</v>
      </c>
      <c r="AE1622" s="9">
        <v>3</v>
      </c>
      <c r="AF1622" s="9">
        <v>21</v>
      </c>
      <c r="AG1622" s="9">
        <v>80</v>
      </c>
      <c r="AH1622" s="9">
        <v>18275</v>
      </c>
      <c r="AI1622" s="9">
        <v>8.1699999999999995E-2</v>
      </c>
      <c r="AJ1622" s="9">
        <v>0.40820000000000001</v>
      </c>
      <c r="AK1622" s="9">
        <v>0.5585</v>
      </c>
      <c r="AL1622" s="9">
        <v>14</v>
      </c>
      <c r="AM1622" s="9">
        <v>90</v>
      </c>
      <c r="AN1622" s="9">
        <v>173</v>
      </c>
      <c r="AO1622" s="9">
        <v>28983</v>
      </c>
      <c r="AP1622" s="9">
        <v>0.35020000000000001</v>
      </c>
      <c r="AQ1622" s="9">
        <v>0.88270000000000004</v>
      </c>
      <c r="AR1622" s="9">
        <v>0.88580000000000003</v>
      </c>
      <c r="AT1622" s="6">
        <f t="shared" si="82"/>
        <v>122.91891891891892</v>
      </c>
      <c r="AU1622" s="6">
        <f t="shared" si="83"/>
        <v>375.94366197183098</v>
      </c>
      <c r="AV1622" s="6">
        <f t="shared" si="84"/>
        <v>295.71568627450978</v>
      </c>
      <c r="AW1622" s="7">
        <f t="shared" si="85"/>
        <v>390.69642857142856</v>
      </c>
      <c r="AX1622" s="6">
        <f t="shared" si="86"/>
        <v>870.23809523809518</v>
      </c>
      <c r="AY1622" s="6">
        <f t="shared" si="87"/>
        <v>322.03333333333336</v>
      </c>
      <c r="BA1622" s="6">
        <f>VLOOKUP(A1622, ALL_AP_DATA!$A$2:$F$3600, 6, FALSE)</f>
        <v>257</v>
      </c>
      <c r="BB1622" s="6">
        <f>VLOOKUP(A1622, projmetadata!$A$2:$D$2036, 4, FALSE)</f>
        <v>34752</v>
      </c>
      <c r="BC1622" s="6" t="e">
        <f t="array" aca="1" ref="BC1622" ca="1">_xludf.IFS(I1622&lt;&gt;0, F1622/I1622, P1622&lt;&gt;0, M1622/P1622, W1622&lt;&gt;0, T1622/W1622, AD1622&lt;&gt;0, AA1622/AD1622, AK1622&lt;&gt;0, AH1622/AK1622, AR1622&lt;&gt;0, AO1622/AR1622, TRUE, 0)</f>
        <v>#NAME?</v>
      </c>
      <c r="BE1622" s="6" t="e">
        <f t="shared" ca="1" si="79"/>
        <v>#NAME?</v>
      </c>
      <c r="BF1622" s="6" t="e">
        <f t="shared" ca="1" si="80"/>
        <v>#NAME?</v>
      </c>
      <c r="BG1622" s="6"/>
      <c r="BH1622" s="6">
        <f>VLOOKUP(A1622, ALL_AP_DATA!$A$2:$D$3600, 3, FALSE)</f>
        <v>115</v>
      </c>
      <c r="BI1622" s="6">
        <f>VLOOKUP(A1622, ALL_AP_DATA!$A$2:$E$3600, 5, FALSE)</f>
        <v>32719</v>
      </c>
      <c r="BJ1622" s="6">
        <f t="shared" si="88"/>
        <v>127.31128404669261</v>
      </c>
      <c r="BK1622" s="6">
        <f t="shared" si="81"/>
        <v>0.44747081712062259</v>
      </c>
    </row>
    <row r="1623" spans="1:63" ht="15" customHeight="1" x14ac:dyDescent="0.25">
      <c r="A1623" s="8" t="s">
        <v>1683</v>
      </c>
      <c r="B1623" s="9" t="s">
        <v>1491</v>
      </c>
      <c r="C1623" s="9">
        <v>6</v>
      </c>
      <c r="D1623" s="9">
        <v>27</v>
      </c>
      <c r="E1623" s="9">
        <v>35</v>
      </c>
      <c r="F1623" s="9">
        <v>895</v>
      </c>
      <c r="G1623" s="9">
        <v>4.58E-2</v>
      </c>
      <c r="H1623" s="9">
        <v>0.1094</v>
      </c>
      <c r="I1623" s="9">
        <v>3.0599999999999999E-2</v>
      </c>
      <c r="J1623" s="8"/>
      <c r="K1623" s="8"/>
      <c r="L1623" s="8"/>
      <c r="M1623" s="8"/>
      <c r="N1623" s="8"/>
      <c r="O1623" s="8"/>
      <c r="P1623" s="8"/>
      <c r="Q1623" s="9">
        <v>26</v>
      </c>
      <c r="R1623" s="9">
        <v>123</v>
      </c>
      <c r="S1623" s="9">
        <v>288</v>
      </c>
      <c r="T1623" s="9">
        <v>18084</v>
      </c>
      <c r="U1623" s="9">
        <v>0.20849999999999999</v>
      </c>
      <c r="V1623" s="9">
        <v>0.9</v>
      </c>
      <c r="W1623" s="9">
        <v>0.61819999999999997</v>
      </c>
      <c r="X1623" s="9">
        <v>8</v>
      </c>
      <c r="Y1623" s="9">
        <v>26</v>
      </c>
      <c r="Z1623" s="9">
        <v>43</v>
      </c>
      <c r="AA1623" s="9">
        <v>1676</v>
      </c>
      <c r="AB1623" s="9">
        <v>4.41E-2</v>
      </c>
      <c r="AC1623" s="9">
        <v>0.13439999999999999</v>
      </c>
      <c r="AD1623" s="9">
        <v>5.7299999999999997E-2</v>
      </c>
      <c r="AE1623" s="9">
        <v>11</v>
      </c>
      <c r="AF1623" s="9">
        <v>35</v>
      </c>
      <c r="AG1623" s="9">
        <v>13</v>
      </c>
      <c r="AH1623" s="9">
        <v>154</v>
      </c>
      <c r="AI1623" s="9">
        <v>5.9299999999999999E-2</v>
      </c>
      <c r="AJ1623" s="9">
        <v>4.0599999999999997E-2</v>
      </c>
      <c r="AK1623" s="9">
        <v>5.3E-3</v>
      </c>
      <c r="AL1623" s="8"/>
      <c r="AM1623" s="8"/>
      <c r="AN1623" s="8"/>
      <c r="AO1623" s="8"/>
      <c r="AP1623" s="8"/>
      <c r="AQ1623" s="8"/>
      <c r="AR1623" s="8"/>
      <c r="AT1623" s="6">
        <f t="shared" si="82"/>
        <v>33.148148148148145</v>
      </c>
      <c r="AU1623" s="6" t="str">
        <f t="shared" si="83"/>
        <v/>
      </c>
      <c r="AV1623" s="6">
        <f t="shared" si="84"/>
        <v>147.02439024390245</v>
      </c>
      <c r="AW1623" s="7">
        <f t="shared" si="85"/>
        <v>64.461538461538467</v>
      </c>
      <c r="AX1623" s="6">
        <f t="shared" si="86"/>
        <v>4.4000000000000004</v>
      </c>
      <c r="AY1623" s="6" t="str">
        <f t="shared" si="87"/>
        <v/>
      </c>
      <c r="BA1623" s="6">
        <f>VLOOKUP(A1623, ALL_AP_DATA!$A$2:$F$3600, 6, FALSE)</f>
        <v>590</v>
      </c>
      <c r="BB1623" s="6">
        <f>VLOOKUP(A1623, projmetadata!$A$2:$D$2036, 4, FALSE)</f>
        <v>27547</v>
      </c>
      <c r="BC1623" s="6" t="e">
        <f t="array" aca="1" ref="BC1623" ca="1">_xludf.IFS(I1623&lt;&gt;0, F1623/I1623, P1623&lt;&gt;0, M1623/P1623, W1623&lt;&gt;0, T1623/W1623, AD1623&lt;&gt;0, AA1623/AD1623, AK1623&lt;&gt;0, AH1623/AK1623, AR1623&lt;&gt;0, AO1623/AR1623, TRUE, 0)</f>
        <v>#NAME?</v>
      </c>
      <c r="BE1623" s="6" t="e">
        <f t="shared" ca="1" si="79"/>
        <v>#NAME?</v>
      </c>
      <c r="BF1623" s="6" t="e">
        <f t="shared" ca="1" si="80"/>
        <v>#NAME?</v>
      </c>
      <c r="BG1623" s="6"/>
      <c r="BH1623" s="6">
        <f>VLOOKUP(A1623, ALL_AP_DATA!$A$2:$D$3600, 3, FALSE)</f>
        <v>162</v>
      </c>
      <c r="BI1623" s="6">
        <f>VLOOKUP(A1623, ALL_AP_DATA!$A$2:$E$3600, 5, FALSE)</f>
        <v>29255</v>
      </c>
      <c r="BJ1623" s="6">
        <f t="shared" si="88"/>
        <v>49.584745762711862</v>
      </c>
      <c r="BK1623" s="6">
        <f t="shared" si="81"/>
        <v>0.27457627118644068</v>
      </c>
    </row>
    <row r="1624" spans="1:63" ht="15" customHeight="1" x14ac:dyDescent="0.25">
      <c r="A1624" s="8" t="s">
        <v>1684</v>
      </c>
      <c r="B1624" s="9" t="s">
        <v>1491</v>
      </c>
      <c r="C1624" s="9">
        <v>7</v>
      </c>
      <c r="D1624" s="9">
        <v>254</v>
      </c>
      <c r="E1624" s="9">
        <v>543</v>
      </c>
      <c r="F1624" s="9">
        <v>20127</v>
      </c>
      <c r="G1624" s="9">
        <v>7.3200000000000001E-2</v>
      </c>
      <c r="H1624" s="9">
        <v>0.14360000000000001</v>
      </c>
      <c r="I1624" s="9">
        <v>3.3500000000000002E-2</v>
      </c>
      <c r="J1624" s="9">
        <v>7</v>
      </c>
      <c r="K1624" s="9">
        <v>55</v>
      </c>
      <c r="L1624" s="9">
        <v>450</v>
      </c>
      <c r="M1624" s="9">
        <v>12504</v>
      </c>
      <c r="N1624" s="9">
        <v>1.5800000000000002E-2</v>
      </c>
      <c r="O1624" s="9">
        <v>0.11899999999999999</v>
      </c>
      <c r="P1624" s="9">
        <v>2.0799999999999999E-2</v>
      </c>
      <c r="Q1624" s="9">
        <v>219</v>
      </c>
      <c r="R1624" s="9">
        <v>1631</v>
      </c>
      <c r="S1624" s="9">
        <v>3636</v>
      </c>
      <c r="T1624" s="9">
        <v>558471</v>
      </c>
      <c r="U1624" s="9">
        <v>0.46989999999999998</v>
      </c>
      <c r="V1624" s="9">
        <v>0.96140000000000003</v>
      </c>
      <c r="W1624" s="9">
        <v>0.92900000000000005</v>
      </c>
      <c r="X1624" s="9">
        <v>103</v>
      </c>
      <c r="Y1624" s="9">
        <v>498</v>
      </c>
      <c r="Z1624" s="9">
        <v>705</v>
      </c>
      <c r="AA1624" s="9">
        <v>41660</v>
      </c>
      <c r="AB1624" s="9">
        <v>0.14349999999999999</v>
      </c>
      <c r="AC1624" s="9">
        <v>0.18640000000000001</v>
      </c>
      <c r="AD1624" s="9">
        <v>6.93E-2</v>
      </c>
      <c r="AE1624" s="9">
        <v>42</v>
      </c>
      <c r="AF1624" s="9">
        <v>279</v>
      </c>
      <c r="AG1624" s="9">
        <v>574</v>
      </c>
      <c r="AH1624" s="9">
        <v>41422</v>
      </c>
      <c r="AI1624" s="9">
        <v>8.0399999999999999E-2</v>
      </c>
      <c r="AJ1624" s="9">
        <v>0.15179999999999999</v>
      </c>
      <c r="AK1624" s="9">
        <v>6.8900000000000003E-2</v>
      </c>
      <c r="AL1624" s="9">
        <v>2</v>
      </c>
      <c r="AM1624" s="9">
        <v>150</v>
      </c>
      <c r="AN1624" s="9">
        <v>1266</v>
      </c>
      <c r="AO1624" s="9">
        <v>86756</v>
      </c>
      <c r="AP1624" s="9">
        <v>4.3200000000000002E-2</v>
      </c>
      <c r="AQ1624" s="9">
        <v>0.3347</v>
      </c>
      <c r="AR1624" s="9">
        <v>0.14430000000000001</v>
      </c>
      <c r="AT1624" s="6">
        <f t="shared" si="82"/>
        <v>79.240157480314963</v>
      </c>
      <c r="AU1624" s="6">
        <f t="shared" si="83"/>
        <v>227.34545454545454</v>
      </c>
      <c r="AV1624" s="6">
        <f t="shared" si="84"/>
        <v>342.41017780502762</v>
      </c>
      <c r="AW1624" s="7">
        <f t="shared" si="85"/>
        <v>83.654618473895582</v>
      </c>
      <c r="AX1624" s="6">
        <f t="shared" si="86"/>
        <v>148.46594982078852</v>
      </c>
      <c r="AY1624" s="6">
        <f t="shared" si="87"/>
        <v>578.37333333333333</v>
      </c>
      <c r="BA1624" s="6">
        <f>VLOOKUP(A1624, ALL_AP_DATA!$A$2:$F$3600, 6, FALSE)</f>
        <v>3471</v>
      </c>
      <c r="BB1624" s="6">
        <f>VLOOKUP(A1624, projmetadata!$A$2:$D$2036, 4, FALSE)</f>
        <v>77480</v>
      </c>
      <c r="BC1624" s="6" t="e">
        <f t="array" aca="1" ref="BC1624" ca="1">_xludf.IFS(I1624&lt;&gt;0, F1624/I1624, P1624&lt;&gt;0, M1624/P1624, W1624&lt;&gt;0, T1624/W1624, AD1624&lt;&gt;0, AA1624/AD1624, AK1624&lt;&gt;0, AH1624/AK1624, AR1624&lt;&gt;0, AO1624/AR1624, TRUE, 0)</f>
        <v>#NAME?</v>
      </c>
      <c r="BE1624" s="6" t="e">
        <f t="shared" ca="1" si="79"/>
        <v>#NAME?</v>
      </c>
      <c r="BF1624" s="6" t="e">
        <f t="shared" ca="1" si="80"/>
        <v>#NAME?</v>
      </c>
      <c r="BG1624" s="6"/>
      <c r="BH1624" s="6">
        <f>VLOOKUP(A1624, ALL_AP_DATA!$A$2:$D$3600, 3, FALSE)</f>
        <v>1707</v>
      </c>
      <c r="BI1624" s="6">
        <f>VLOOKUP(A1624, ALL_AP_DATA!$A$2:$E$3600, 5, FALSE)</f>
        <v>601128</v>
      </c>
      <c r="BJ1624" s="6">
        <f t="shared" si="88"/>
        <v>173.18582541054451</v>
      </c>
      <c r="BK1624" s="6">
        <f t="shared" si="81"/>
        <v>0.49178910976663787</v>
      </c>
    </row>
    <row r="1625" spans="1:63" ht="15" customHeight="1" x14ac:dyDescent="0.25">
      <c r="A1625" s="8" t="s">
        <v>1685</v>
      </c>
      <c r="B1625" s="9" t="s">
        <v>1491</v>
      </c>
      <c r="C1625" s="9">
        <v>3</v>
      </c>
      <c r="D1625" s="9">
        <v>7</v>
      </c>
      <c r="E1625" s="9">
        <v>1</v>
      </c>
      <c r="F1625" s="9">
        <v>2</v>
      </c>
      <c r="G1625" s="9">
        <v>3.6799999999999999E-2</v>
      </c>
      <c r="H1625" s="9">
        <v>3.85E-2</v>
      </c>
      <c r="I1625" s="9">
        <v>1.6000000000000001E-3</v>
      </c>
      <c r="J1625" s="8"/>
      <c r="K1625" s="8"/>
      <c r="L1625" s="8"/>
      <c r="M1625" s="8"/>
      <c r="N1625" s="8"/>
      <c r="O1625" s="8"/>
      <c r="P1625" s="8"/>
      <c r="Q1625" s="9">
        <v>1</v>
      </c>
      <c r="R1625" s="9">
        <v>2</v>
      </c>
      <c r="S1625" s="9">
        <v>2</v>
      </c>
      <c r="T1625" s="9">
        <v>7</v>
      </c>
      <c r="U1625" s="9">
        <v>1.0500000000000001E-2</v>
      </c>
      <c r="V1625" s="9">
        <v>7.6899999999999996E-2</v>
      </c>
      <c r="W1625" s="9">
        <v>5.7000000000000002E-3</v>
      </c>
      <c r="X1625" s="9">
        <v>13</v>
      </c>
      <c r="Y1625" s="9">
        <v>68</v>
      </c>
      <c r="Z1625" s="9">
        <v>11</v>
      </c>
      <c r="AA1625" s="9">
        <v>578</v>
      </c>
      <c r="AB1625" s="9">
        <v>0.3579</v>
      </c>
      <c r="AC1625" s="9">
        <v>0.42309999999999998</v>
      </c>
      <c r="AD1625" s="9">
        <v>0.4718</v>
      </c>
      <c r="AE1625" s="9">
        <v>6</v>
      </c>
      <c r="AF1625" s="9">
        <v>36</v>
      </c>
      <c r="AG1625" s="9">
        <v>10</v>
      </c>
      <c r="AH1625" s="9">
        <v>323</v>
      </c>
      <c r="AI1625" s="9">
        <v>0.1895</v>
      </c>
      <c r="AJ1625" s="9">
        <v>0.3846</v>
      </c>
      <c r="AK1625" s="9">
        <v>0.26369999999999999</v>
      </c>
      <c r="AL1625" s="8"/>
      <c r="AM1625" s="8"/>
      <c r="AN1625" s="8"/>
      <c r="AO1625" s="8"/>
      <c r="AP1625" s="8"/>
      <c r="AQ1625" s="8"/>
      <c r="AR1625" s="8"/>
      <c r="AT1625" s="6">
        <f t="shared" si="82"/>
        <v>0.2857142857142857</v>
      </c>
      <c r="AU1625" s="6" t="str">
        <f t="shared" si="83"/>
        <v/>
      </c>
      <c r="AV1625" s="6">
        <f t="shared" si="84"/>
        <v>3.5</v>
      </c>
      <c r="AW1625" s="7">
        <f t="shared" si="85"/>
        <v>8.5</v>
      </c>
      <c r="AX1625" s="6">
        <f t="shared" si="86"/>
        <v>8.9722222222222214</v>
      </c>
      <c r="AY1625" s="6" t="str">
        <f t="shared" si="87"/>
        <v/>
      </c>
      <c r="BA1625" s="6">
        <f>VLOOKUP(A1625, ALL_AP_DATA!$A$2:$F$3600, 6, FALSE)</f>
        <v>190</v>
      </c>
      <c r="BB1625" s="6">
        <f>VLOOKUP(A1625, projmetadata!$A$2:$D$2036, 4, FALSE)</f>
        <v>20473</v>
      </c>
      <c r="BC1625" s="6" t="e">
        <f t="array" aca="1" ref="BC1625" ca="1">_xludf.IFS(I1625&lt;&gt;0, F1625/I1625, P1625&lt;&gt;0, M1625/P1625, W1625&lt;&gt;0, T1625/W1625, AD1625&lt;&gt;0, AA1625/AD1625, AK1625&lt;&gt;0, AH1625/AK1625, AR1625&lt;&gt;0, AO1625/AR1625, TRUE, 0)</f>
        <v>#NAME?</v>
      </c>
      <c r="BE1625" s="6" t="e">
        <f t="shared" ca="1" si="79"/>
        <v>#NAME?</v>
      </c>
      <c r="BF1625" s="6" t="e">
        <f t="shared" ca="1" si="80"/>
        <v>#NAME?</v>
      </c>
      <c r="BG1625" s="6"/>
      <c r="BH1625" s="6">
        <f>VLOOKUP(A1625, ALL_AP_DATA!$A$2:$D$3600, 3, FALSE)</f>
        <v>14</v>
      </c>
      <c r="BI1625" s="6">
        <f>VLOOKUP(A1625, ALL_AP_DATA!$A$2:$E$3600, 5, FALSE)</f>
        <v>1225</v>
      </c>
      <c r="BJ1625" s="6">
        <f t="shared" si="88"/>
        <v>6.4473684210526319</v>
      </c>
      <c r="BK1625" s="6">
        <f t="shared" si="81"/>
        <v>7.3684210526315783E-2</v>
      </c>
    </row>
    <row r="1626" spans="1:63" ht="15" customHeight="1" x14ac:dyDescent="0.25">
      <c r="A1626" s="8" t="s">
        <v>1686</v>
      </c>
      <c r="B1626" s="9" t="s">
        <v>1491</v>
      </c>
      <c r="C1626" s="9">
        <v>6</v>
      </c>
      <c r="D1626" s="9">
        <v>34</v>
      </c>
      <c r="E1626" s="9">
        <v>560</v>
      </c>
      <c r="F1626" s="9">
        <v>16077</v>
      </c>
      <c r="G1626" s="9">
        <v>1.8800000000000001E-2</v>
      </c>
      <c r="H1626" s="9">
        <v>0.1086</v>
      </c>
      <c r="I1626" s="9">
        <v>2.98E-2</v>
      </c>
      <c r="J1626" s="9">
        <v>2</v>
      </c>
      <c r="K1626" s="9">
        <v>15</v>
      </c>
      <c r="L1626" s="9">
        <v>640</v>
      </c>
      <c r="M1626" s="9">
        <v>19536</v>
      </c>
      <c r="N1626" s="9">
        <v>8.3000000000000001E-3</v>
      </c>
      <c r="O1626" s="9">
        <v>0.1242</v>
      </c>
      <c r="P1626" s="9">
        <v>3.6200000000000003E-2</v>
      </c>
      <c r="Q1626" s="9">
        <v>135</v>
      </c>
      <c r="R1626" s="9">
        <v>876</v>
      </c>
      <c r="S1626" s="9">
        <v>4891</v>
      </c>
      <c r="T1626" s="9">
        <v>525333</v>
      </c>
      <c r="U1626" s="9">
        <v>0.48370000000000002</v>
      </c>
      <c r="V1626" s="9">
        <v>0.94879999999999998</v>
      </c>
      <c r="W1626" s="9">
        <v>0.97270000000000001</v>
      </c>
      <c r="X1626" s="9">
        <v>44</v>
      </c>
      <c r="Y1626" s="9">
        <v>124</v>
      </c>
      <c r="Z1626" s="9">
        <v>804</v>
      </c>
      <c r="AA1626" s="9">
        <v>24794</v>
      </c>
      <c r="AB1626" s="9">
        <v>6.8500000000000005E-2</v>
      </c>
      <c r="AC1626" s="9">
        <v>0.156</v>
      </c>
      <c r="AD1626" s="9">
        <v>4.5900000000000003E-2</v>
      </c>
      <c r="AE1626" s="9">
        <v>2</v>
      </c>
      <c r="AF1626" s="9">
        <v>7</v>
      </c>
      <c r="AG1626" s="9">
        <v>39</v>
      </c>
      <c r="AH1626" s="9">
        <v>557</v>
      </c>
      <c r="AI1626" s="9">
        <v>3.8999999999999998E-3</v>
      </c>
      <c r="AJ1626" s="9">
        <v>7.6E-3</v>
      </c>
      <c r="AK1626" s="9">
        <v>1E-3</v>
      </c>
      <c r="AL1626" s="8"/>
      <c r="AM1626" s="8"/>
      <c r="AN1626" s="8"/>
      <c r="AO1626" s="8"/>
      <c r="AP1626" s="8"/>
      <c r="AQ1626" s="8"/>
      <c r="AR1626" s="8"/>
      <c r="AT1626" s="6">
        <f t="shared" si="82"/>
        <v>472.85294117647061</v>
      </c>
      <c r="AU1626" s="6">
        <f t="shared" si="83"/>
        <v>1302.4000000000001</v>
      </c>
      <c r="AV1626" s="6">
        <f t="shared" si="84"/>
        <v>599.69520547945206</v>
      </c>
      <c r="AW1626" s="7">
        <f t="shared" si="85"/>
        <v>199.95161290322579</v>
      </c>
      <c r="AX1626" s="6">
        <f t="shared" si="86"/>
        <v>79.571428571428569</v>
      </c>
      <c r="AY1626" s="6" t="str">
        <f t="shared" si="87"/>
        <v/>
      </c>
      <c r="BA1626" s="6">
        <f>VLOOKUP(A1626, ALL_AP_DATA!$A$2:$F$3600, 6, FALSE)</f>
        <v>1811</v>
      </c>
      <c r="BB1626" s="6">
        <f>VLOOKUP(A1626, projmetadata!$A$2:$D$2036, 4, FALSE)</f>
        <v>76792</v>
      </c>
      <c r="BC1626" s="6" t="e">
        <f t="array" aca="1" ref="BC1626" ca="1">_xludf.IFS(I1626&lt;&gt;0, F1626/I1626, P1626&lt;&gt;0, M1626/P1626, W1626&lt;&gt;0, T1626/W1626, AD1626&lt;&gt;0, AA1626/AD1626, AK1626&lt;&gt;0, AH1626/AK1626, AR1626&lt;&gt;0, AO1626/AR1626, TRUE, 0)</f>
        <v>#NAME?</v>
      </c>
      <c r="BE1626" s="6" t="e">
        <f t="shared" ca="1" si="79"/>
        <v>#NAME?</v>
      </c>
      <c r="BF1626" s="6" t="e">
        <f t="shared" ca="1" si="80"/>
        <v>#NAME?</v>
      </c>
      <c r="BG1626" s="6"/>
      <c r="BH1626" s="6">
        <f>VLOOKUP(A1626, ALL_AP_DATA!$A$2:$D$3600, 3, FALSE)</f>
        <v>896</v>
      </c>
      <c r="BI1626" s="6">
        <f>VLOOKUP(A1626, ALL_AP_DATA!$A$2:$E$3600, 5, FALSE)</f>
        <v>540052</v>
      </c>
      <c r="BJ1626" s="6">
        <f t="shared" si="88"/>
        <v>298.20651573716179</v>
      </c>
      <c r="BK1626" s="6">
        <f t="shared" si="81"/>
        <v>0.49475427940364441</v>
      </c>
    </row>
    <row r="1627" spans="1:63" ht="15" customHeight="1" x14ac:dyDescent="0.25">
      <c r="A1627" s="8" t="s">
        <v>1687</v>
      </c>
      <c r="B1627" s="9" t="s">
        <v>1491</v>
      </c>
      <c r="C1627" s="9">
        <v>8</v>
      </c>
      <c r="D1627" s="9">
        <v>45</v>
      </c>
      <c r="E1627" s="9">
        <v>64</v>
      </c>
      <c r="F1627" s="9">
        <v>1141</v>
      </c>
      <c r="G1627" s="9">
        <v>0.13639999999999999</v>
      </c>
      <c r="H1627" s="9">
        <v>0.22700000000000001</v>
      </c>
      <c r="I1627" s="9">
        <v>0.2712</v>
      </c>
      <c r="J1627" s="8"/>
      <c r="K1627" s="8"/>
      <c r="L1627" s="8"/>
      <c r="M1627" s="8"/>
      <c r="N1627" s="8"/>
      <c r="O1627" s="8"/>
      <c r="P1627" s="8"/>
      <c r="Q1627" s="9">
        <v>2</v>
      </c>
      <c r="R1627" s="9">
        <v>17</v>
      </c>
      <c r="S1627" s="9">
        <v>81</v>
      </c>
      <c r="T1627" s="9">
        <v>839</v>
      </c>
      <c r="U1627" s="9">
        <v>5.1499999999999997E-2</v>
      </c>
      <c r="V1627" s="9">
        <v>0.28720000000000001</v>
      </c>
      <c r="W1627" s="9">
        <v>0.19939999999999999</v>
      </c>
      <c r="X1627" s="9">
        <v>55</v>
      </c>
      <c r="Y1627" s="9">
        <v>119</v>
      </c>
      <c r="Z1627" s="9">
        <v>119</v>
      </c>
      <c r="AA1627" s="9">
        <v>2181</v>
      </c>
      <c r="AB1627" s="9">
        <v>0.36059999999999998</v>
      </c>
      <c r="AC1627" s="9">
        <v>0.42199999999999999</v>
      </c>
      <c r="AD1627" s="9">
        <v>0.51829999999999998</v>
      </c>
      <c r="AE1627" s="9">
        <v>3</v>
      </c>
      <c r="AF1627" s="9">
        <v>9</v>
      </c>
      <c r="AG1627" s="9">
        <v>2</v>
      </c>
      <c r="AH1627" s="9">
        <v>12</v>
      </c>
      <c r="AI1627" s="9">
        <v>2.7300000000000001E-2</v>
      </c>
      <c r="AJ1627" s="9">
        <v>7.1000000000000004E-3</v>
      </c>
      <c r="AK1627" s="9">
        <v>2.8999999999999998E-3</v>
      </c>
      <c r="AL1627" s="8"/>
      <c r="AM1627" s="8"/>
      <c r="AN1627" s="8"/>
      <c r="AO1627" s="8"/>
      <c r="AP1627" s="8"/>
      <c r="AQ1627" s="8"/>
      <c r="AR1627" s="8"/>
      <c r="AT1627" s="6">
        <f t="shared" si="82"/>
        <v>25.355555555555554</v>
      </c>
      <c r="AU1627" s="6" t="str">
        <f t="shared" si="83"/>
        <v/>
      </c>
      <c r="AV1627" s="6">
        <f t="shared" si="84"/>
        <v>49.352941176470587</v>
      </c>
      <c r="AW1627" s="7">
        <f t="shared" si="85"/>
        <v>18.327731092436974</v>
      </c>
      <c r="AX1627" s="6">
        <f t="shared" si="86"/>
        <v>1.3333333333333333</v>
      </c>
      <c r="AY1627" s="6" t="str">
        <f t="shared" si="87"/>
        <v/>
      </c>
      <c r="BA1627" s="6">
        <f>VLOOKUP(A1627, ALL_AP_DATA!$A$2:$F$3600, 6, FALSE)</f>
        <v>330</v>
      </c>
      <c r="BB1627" s="6">
        <f>VLOOKUP(A1627, projmetadata!$A$2:$D$2036, 4, FALSE)</f>
        <v>38878</v>
      </c>
      <c r="BC1627" s="6" t="e">
        <f t="array" aca="1" ref="BC1627" ca="1">_xludf.IFS(I1627&lt;&gt;0, F1627/I1627, P1627&lt;&gt;0, M1627/P1627, W1627&lt;&gt;0, T1627/W1627, AD1627&lt;&gt;0, AA1627/AD1627, AK1627&lt;&gt;0, AH1627/AK1627, AR1627&lt;&gt;0, AO1627/AR1627, TRUE, 0)</f>
        <v>#NAME?</v>
      </c>
      <c r="BE1627" s="6" t="e">
        <f t="shared" ca="1" si="79"/>
        <v>#NAME?</v>
      </c>
      <c r="BF1627" s="6" t="e">
        <f t="shared" ca="1" si="80"/>
        <v>#NAME?</v>
      </c>
      <c r="BG1627" s="6"/>
      <c r="BH1627" s="6">
        <f>VLOOKUP(A1627, ALL_AP_DATA!$A$2:$D$3600, 3, FALSE)</f>
        <v>69</v>
      </c>
      <c r="BI1627" s="6">
        <f>VLOOKUP(A1627, ALL_AP_DATA!$A$2:$E$3600, 5, FALSE)</f>
        <v>4208</v>
      </c>
      <c r="BJ1627" s="6">
        <f t="shared" si="88"/>
        <v>12.751515151515152</v>
      </c>
      <c r="BK1627" s="6">
        <f t="shared" si="81"/>
        <v>0.20909090909090908</v>
      </c>
    </row>
    <row r="1628" spans="1:63" ht="15" customHeight="1" x14ac:dyDescent="0.25">
      <c r="A1628" s="8" t="s">
        <v>1688</v>
      </c>
      <c r="B1628" s="9" t="s">
        <v>1491</v>
      </c>
      <c r="C1628" s="8"/>
      <c r="D1628" s="8"/>
      <c r="E1628" s="8"/>
      <c r="F1628" s="8"/>
      <c r="G1628" s="8"/>
      <c r="H1628" s="8"/>
      <c r="I1628" s="8"/>
      <c r="J1628" s="8"/>
      <c r="K1628" s="8"/>
      <c r="L1628" s="8"/>
      <c r="M1628" s="8"/>
      <c r="N1628" s="8"/>
      <c r="O1628" s="8"/>
      <c r="P1628" s="8"/>
      <c r="Q1628" s="9">
        <v>7</v>
      </c>
      <c r="R1628" s="9">
        <v>20</v>
      </c>
      <c r="S1628" s="9">
        <v>77</v>
      </c>
      <c r="T1628" s="9">
        <v>3397</v>
      </c>
      <c r="U1628" s="9">
        <v>7.3499999999999996E-2</v>
      </c>
      <c r="V1628" s="9">
        <v>0.68140000000000001</v>
      </c>
      <c r="W1628" s="9">
        <v>0.67579999999999996</v>
      </c>
      <c r="X1628" s="8"/>
      <c r="Y1628" s="8"/>
      <c r="Z1628" s="8"/>
      <c r="AA1628" s="8"/>
      <c r="AB1628" s="8"/>
      <c r="AC1628" s="8"/>
      <c r="AD1628" s="8"/>
      <c r="AE1628" s="8"/>
      <c r="AF1628" s="8"/>
      <c r="AG1628" s="8"/>
      <c r="AH1628" s="8"/>
      <c r="AI1628" s="8"/>
      <c r="AJ1628" s="8"/>
      <c r="AK1628" s="8"/>
      <c r="AL1628" s="8"/>
      <c r="AM1628" s="8"/>
      <c r="AN1628" s="8"/>
      <c r="AO1628" s="8"/>
      <c r="AP1628" s="8"/>
      <c r="AQ1628" s="8"/>
      <c r="AR1628" s="8"/>
      <c r="AT1628" s="6" t="str">
        <f t="shared" si="82"/>
        <v/>
      </c>
      <c r="AU1628" s="6" t="str">
        <f t="shared" si="83"/>
        <v/>
      </c>
      <c r="AV1628" s="6">
        <f t="shared" si="84"/>
        <v>169.85</v>
      </c>
      <c r="AW1628" s="7" t="str">
        <f t="shared" si="85"/>
        <v/>
      </c>
      <c r="AX1628" s="6" t="str">
        <f t="shared" si="86"/>
        <v/>
      </c>
      <c r="AY1628" s="6" t="str">
        <f t="shared" si="87"/>
        <v/>
      </c>
      <c r="BA1628" s="6">
        <f>VLOOKUP(A1628, ALL_AP_DATA!$A$2:$F$3600, 6, FALSE)</f>
        <v>272</v>
      </c>
      <c r="BB1628" s="6">
        <f>VLOOKUP(A1628, projmetadata!$A$2:$D$2036, 4, FALSE)</f>
        <v>8051</v>
      </c>
      <c r="BC1628" s="6" t="e">
        <f t="array" aca="1" ref="BC1628" ca="1">_xludf.IFS(I1628&lt;&gt;0, F1628/I1628, P1628&lt;&gt;0, M1628/P1628, W1628&lt;&gt;0, T1628/W1628, AD1628&lt;&gt;0, AA1628/AD1628, AK1628&lt;&gt;0, AH1628/AK1628, AR1628&lt;&gt;0, AO1628/AR1628, TRUE, 0)</f>
        <v>#NAME?</v>
      </c>
      <c r="BE1628" s="6" t="e">
        <f t="shared" ca="1" si="79"/>
        <v>#NAME?</v>
      </c>
      <c r="BF1628" s="6" t="e">
        <f t="shared" ca="1" si="80"/>
        <v>#NAME?</v>
      </c>
      <c r="BG1628" s="6"/>
      <c r="BH1628" s="6">
        <f>VLOOKUP(A1628, ALL_AP_DATA!$A$2:$D$3600, 3, FALSE)</f>
        <v>28</v>
      </c>
      <c r="BI1628" s="6">
        <f>VLOOKUP(A1628, ALL_AP_DATA!$A$2:$E$3600, 5, FALSE)</f>
        <v>5027</v>
      </c>
      <c r="BJ1628" s="6">
        <f t="shared" si="88"/>
        <v>18.481617647058822</v>
      </c>
      <c r="BK1628" s="6">
        <f t="shared" si="81"/>
        <v>0.10294117647058823</v>
      </c>
    </row>
    <row r="1629" spans="1:63" ht="15" customHeight="1" x14ac:dyDescent="0.25">
      <c r="A1629" s="8" t="s">
        <v>1689</v>
      </c>
      <c r="B1629" s="9" t="s">
        <v>1491</v>
      </c>
      <c r="C1629" s="9">
        <v>1</v>
      </c>
      <c r="D1629" s="9">
        <v>2</v>
      </c>
      <c r="E1629" s="9">
        <v>4</v>
      </c>
      <c r="F1629" s="9">
        <v>8</v>
      </c>
      <c r="G1629" s="9">
        <v>5.7000000000000002E-3</v>
      </c>
      <c r="H1629" s="9">
        <v>0.1739</v>
      </c>
      <c r="I1629" s="9">
        <v>1.83E-2</v>
      </c>
      <c r="J1629" s="8"/>
      <c r="K1629" s="8"/>
      <c r="L1629" s="8"/>
      <c r="M1629" s="8"/>
      <c r="N1629" s="8"/>
      <c r="O1629" s="8"/>
      <c r="P1629" s="8"/>
      <c r="Q1629" s="9">
        <v>1</v>
      </c>
      <c r="R1629" s="9">
        <v>3</v>
      </c>
      <c r="S1629" s="9">
        <v>8</v>
      </c>
      <c r="T1629" s="9">
        <v>118</v>
      </c>
      <c r="U1629" s="9">
        <v>8.6E-3</v>
      </c>
      <c r="V1629" s="9">
        <v>0.3478</v>
      </c>
      <c r="W1629" s="9">
        <v>0.27060000000000001</v>
      </c>
      <c r="X1629" s="9">
        <v>1</v>
      </c>
      <c r="Y1629" s="9">
        <v>6</v>
      </c>
      <c r="Z1629" s="9">
        <v>6</v>
      </c>
      <c r="AA1629" s="9">
        <v>89</v>
      </c>
      <c r="AB1629" s="9">
        <v>1.7100000000000001E-2</v>
      </c>
      <c r="AC1629" s="9">
        <v>0.26090000000000002</v>
      </c>
      <c r="AD1629" s="9">
        <v>0.2041</v>
      </c>
      <c r="AE1629" s="8"/>
      <c r="AF1629" s="8"/>
      <c r="AG1629" s="8"/>
      <c r="AH1629" s="8"/>
      <c r="AI1629" s="8"/>
      <c r="AJ1629" s="8"/>
      <c r="AK1629" s="8"/>
      <c r="AL1629" s="8"/>
      <c r="AM1629" s="8"/>
      <c r="AN1629" s="8"/>
      <c r="AO1629" s="8"/>
      <c r="AP1629" s="8"/>
      <c r="AQ1629" s="8"/>
      <c r="AR1629" s="8"/>
      <c r="AT1629" s="6">
        <f t="shared" si="82"/>
        <v>4</v>
      </c>
      <c r="AU1629" s="6" t="str">
        <f t="shared" si="83"/>
        <v/>
      </c>
      <c r="AV1629" s="6">
        <f t="shared" si="84"/>
        <v>39.333333333333336</v>
      </c>
      <c r="AW1629" s="7">
        <f t="shared" si="85"/>
        <v>14.833333333333334</v>
      </c>
      <c r="AX1629" s="6" t="str">
        <f t="shared" si="86"/>
        <v/>
      </c>
      <c r="AY1629" s="6" t="str">
        <f t="shared" si="87"/>
        <v/>
      </c>
      <c r="BA1629" s="6">
        <f>VLOOKUP(A1629, ALL_AP_DATA!$A$2:$F$3600, 6, FALSE)</f>
        <v>350</v>
      </c>
      <c r="BB1629" s="6">
        <f>VLOOKUP(A1629, projmetadata!$A$2:$D$2036, 4, FALSE)</f>
        <v>3679</v>
      </c>
      <c r="BC1629" s="6" t="e">
        <f t="array" aca="1" ref="BC1629" ca="1">_xludf.IFS(I1629&lt;&gt;0, F1629/I1629, P1629&lt;&gt;0, M1629/P1629, W1629&lt;&gt;0, T1629/W1629, AD1629&lt;&gt;0, AA1629/AD1629, AK1629&lt;&gt;0, AH1629/AK1629, AR1629&lt;&gt;0, AO1629/AR1629, TRUE, 0)</f>
        <v>#NAME?</v>
      </c>
      <c r="BE1629" s="6" t="e">
        <f t="shared" ca="1" si="79"/>
        <v>#NAME?</v>
      </c>
      <c r="BF1629" s="6" t="e">
        <f t="shared" ca="1" si="80"/>
        <v>#NAME?</v>
      </c>
      <c r="BG1629" s="6"/>
      <c r="BH1629" s="6">
        <f>VLOOKUP(A1629, ALL_AP_DATA!$A$2:$D$3600, 3, FALSE)</f>
        <v>4</v>
      </c>
      <c r="BI1629" s="6">
        <f>VLOOKUP(A1629, ALL_AP_DATA!$A$2:$E$3600, 5, FALSE)</f>
        <v>436</v>
      </c>
      <c r="BJ1629" s="6">
        <f t="shared" si="88"/>
        <v>1.2457142857142858</v>
      </c>
      <c r="BK1629" s="6">
        <f t="shared" si="81"/>
        <v>1.1428571428571429E-2</v>
      </c>
    </row>
    <row r="1630" spans="1:63" ht="15" customHeight="1" x14ac:dyDescent="0.25">
      <c r="A1630" s="8" t="s">
        <v>1690</v>
      </c>
      <c r="B1630" s="9" t="s">
        <v>1491</v>
      </c>
      <c r="C1630" s="9">
        <v>3</v>
      </c>
      <c r="D1630" s="9">
        <v>65</v>
      </c>
      <c r="E1630" s="9">
        <v>38</v>
      </c>
      <c r="F1630" s="9">
        <v>765</v>
      </c>
      <c r="G1630" s="9">
        <v>0.2077</v>
      </c>
      <c r="H1630" s="9">
        <v>0.3115</v>
      </c>
      <c r="I1630" s="9">
        <v>0.2041</v>
      </c>
      <c r="J1630" s="8"/>
      <c r="K1630" s="8"/>
      <c r="L1630" s="8"/>
      <c r="M1630" s="8"/>
      <c r="N1630" s="8"/>
      <c r="O1630" s="8"/>
      <c r="P1630" s="8"/>
      <c r="Q1630" s="9">
        <v>5</v>
      </c>
      <c r="R1630" s="9">
        <v>13</v>
      </c>
      <c r="S1630" s="9">
        <v>40</v>
      </c>
      <c r="T1630" s="9">
        <v>994</v>
      </c>
      <c r="U1630" s="9">
        <v>4.1500000000000002E-2</v>
      </c>
      <c r="V1630" s="9">
        <v>0.32790000000000002</v>
      </c>
      <c r="W1630" s="9">
        <v>0.26519999999999999</v>
      </c>
      <c r="X1630" s="9">
        <v>14</v>
      </c>
      <c r="Y1630" s="9">
        <v>157</v>
      </c>
      <c r="Z1630" s="9">
        <v>65</v>
      </c>
      <c r="AA1630" s="9">
        <v>1280</v>
      </c>
      <c r="AB1630" s="9">
        <v>0.50160000000000005</v>
      </c>
      <c r="AC1630" s="9">
        <v>0.53280000000000005</v>
      </c>
      <c r="AD1630" s="9">
        <v>0.34150000000000003</v>
      </c>
      <c r="AE1630" s="9">
        <v>2</v>
      </c>
      <c r="AF1630" s="9">
        <v>6</v>
      </c>
      <c r="AG1630" s="9">
        <v>2</v>
      </c>
      <c r="AH1630" s="9">
        <v>11</v>
      </c>
      <c r="AI1630" s="9">
        <v>1.9199999999999998E-2</v>
      </c>
      <c r="AJ1630" s="9">
        <v>1.6400000000000001E-2</v>
      </c>
      <c r="AK1630" s="9">
        <v>2.8999999999999998E-3</v>
      </c>
      <c r="AL1630" s="8"/>
      <c r="AM1630" s="8"/>
      <c r="AN1630" s="8"/>
      <c r="AO1630" s="8"/>
      <c r="AP1630" s="8"/>
      <c r="AQ1630" s="8"/>
      <c r="AR1630" s="8"/>
      <c r="AT1630" s="6">
        <f t="shared" si="82"/>
        <v>11.76923076923077</v>
      </c>
      <c r="AU1630" s="6" t="str">
        <f t="shared" si="83"/>
        <v/>
      </c>
      <c r="AV1630" s="6">
        <f t="shared" si="84"/>
        <v>76.461538461538467</v>
      </c>
      <c r="AW1630" s="7">
        <f t="shared" si="85"/>
        <v>8.1528662420382165</v>
      </c>
      <c r="AX1630" s="6">
        <f t="shared" si="86"/>
        <v>1.8333333333333333</v>
      </c>
      <c r="AY1630" s="6" t="str">
        <f t="shared" si="87"/>
        <v/>
      </c>
      <c r="BA1630" s="6">
        <f>VLOOKUP(A1630, ALL_AP_DATA!$A$2:$F$3600, 6, FALSE)</f>
        <v>313</v>
      </c>
      <c r="BB1630" s="6">
        <f>VLOOKUP(A1630, projmetadata!$A$2:$D$2036, 4, FALSE)</f>
        <v>25264</v>
      </c>
      <c r="BC1630" s="6" t="e">
        <f t="array" aca="1" ref="BC1630" ca="1">_xludf.IFS(I1630&lt;&gt;0, F1630/I1630, P1630&lt;&gt;0, M1630/P1630, W1630&lt;&gt;0, T1630/W1630, AD1630&lt;&gt;0, AA1630/AD1630, AK1630&lt;&gt;0, AH1630/AK1630, AR1630&lt;&gt;0, AO1630/AR1630, TRUE, 0)</f>
        <v>#NAME?</v>
      </c>
      <c r="BE1630" s="6" t="e">
        <f t="shared" ca="1" si="79"/>
        <v>#NAME?</v>
      </c>
      <c r="BF1630" s="6" t="e">
        <f t="shared" ca="1" si="80"/>
        <v>#NAME?</v>
      </c>
      <c r="BG1630" s="6"/>
      <c r="BH1630" s="6">
        <f>VLOOKUP(A1630, ALL_AP_DATA!$A$2:$D$3600, 3, FALSE)</f>
        <v>29</v>
      </c>
      <c r="BI1630" s="6">
        <f>VLOOKUP(A1630, ALL_AP_DATA!$A$2:$E$3600, 5, FALSE)</f>
        <v>3748</v>
      </c>
      <c r="BJ1630" s="6">
        <f t="shared" si="88"/>
        <v>11.974440894568691</v>
      </c>
      <c r="BK1630" s="6">
        <f t="shared" si="81"/>
        <v>9.2651757188498399E-2</v>
      </c>
    </row>
    <row r="1631" spans="1:63" ht="15" customHeight="1" x14ac:dyDescent="0.25">
      <c r="A1631" s="8" t="s">
        <v>1691</v>
      </c>
      <c r="B1631" s="9" t="s">
        <v>1491</v>
      </c>
      <c r="C1631" s="9">
        <v>3</v>
      </c>
      <c r="D1631" s="9">
        <v>49</v>
      </c>
      <c r="E1631" s="9">
        <v>69</v>
      </c>
      <c r="F1631" s="9">
        <v>2514</v>
      </c>
      <c r="G1631" s="9">
        <v>0.15559999999999999</v>
      </c>
      <c r="H1631" s="9">
        <v>0.56100000000000005</v>
      </c>
      <c r="I1631" s="9">
        <v>0.35510000000000003</v>
      </c>
      <c r="J1631" s="9">
        <v>3</v>
      </c>
      <c r="K1631" s="9">
        <v>18</v>
      </c>
      <c r="L1631" s="9">
        <v>45</v>
      </c>
      <c r="M1631" s="9">
        <v>3149</v>
      </c>
      <c r="N1631" s="9">
        <v>5.7099999999999998E-2</v>
      </c>
      <c r="O1631" s="9">
        <v>0.3659</v>
      </c>
      <c r="P1631" s="9">
        <v>0.44479999999999997</v>
      </c>
      <c r="Q1631" s="9">
        <v>8</v>
      </c>
      <c r="R1631" s="9">
        <v>63</v>
      </c>
      <c r="S1631" s="9">
        <v>96</v>
      </c>
      <c r="T1631" s="9">
        <v>4745</v>
      </c>
      <c r="U1631" s="9">
        <v>0.2</v>
      </c>
      <c r="V1631" s="9">
        <v>0.78049999999999997</v>
      </c>
      <c r="W1631" s="9">
        <v>0.67030000000000001</v>
      </c>
      <c r="X1631" s="9">
        <v>18</v>
      </c>
      <c r="Y1631" s="9">
        <v>117</v>
      </c>
      <c r="Z1631" s="9">
        <v>89</v>
      </c>
      <c r="AA1631" s="9">
        <v>4066</v>
      </c>
      <c r="AB1631" s="9">
        <v>0.37140000000000001</v>
      </c>
      <c r="AC1631" s="9">
        <v>0.72360000000000002</v>
      </c>
      <c r="AD1631" s="9">
        <v>0.57440000000000002</v>
      </c>
      <c r="AE1631" s="9">
        <v>5</v>
      </c>
      <c r="AF1631" s="9">
        <v>23</v>
      </c>
      <c r="AG1631" s="9">
        <v>46</v>
      </c>
      <c r="AH1631" s="9">
        <v>2214</v>
      </c>
      <c r="AI1631" s="9">
        <v>7.2999999999999995E-2</v>
      </c>
      <c r="AJ1631" s="9">
        <v>0.374</v>
      </c>
      <c r="AK1631" s="9">
        <v>0.31280000000000002</v>
      </c>
      <c r="AL1631" s="9">
        <v>1</v>
      </c>
      <c r="AM1631" s="9">
        <v>15</v>
      </c>
      <c r="AN1631" s="9">
        <v>37</v>
      </c>
      <c r="AO1631" s="9">
        <v>2479</v>
      </c>
      <c r="AP1631" s="9">
        <v>4.7600000000000003E-2</v>
      </c>
      <c r="AQ1631" s="9">
        <v>0.30080000000000001</v>
      </c>
      <c r="AR1631" s="9">
        <v>0.35020000000000001</v>
      </c>
      <c r="AT1631" s="6">
        <f t="shared" si="82"/>
        <v>51.306122448979593</v>
      </c>
      <c r="AU1631" s="6">
        <f t="shared" si="83"/>
        <v>174.94444444444446</v>
      </c>
      <c r="AV1631" s="6">
        <f t="shared" si="84"/>
        <v>75.317460317460316</v>
      </c>
      <c r="AW1631" s="7">
        <f t="shared" si="85"/>
        <v>34.752136752136749</v>
      </c>
      <c r="AX1631" s="6">
        <f t="shared" si="86"/>
        <v>96.260869565217391</v>
      </c>
      <c r="AY1631" s="6">
        <f t="shared" si="87"/>
        <v>165.26666666666668</v>
      </c>
      <c r="BA1631" s="6">
        <f>VLOOKUP(A1631, ALL_AP_DATA!$A$2:$F$3600, 6, FALSE)</f>
        <v>315</v>
      </c>
      <c r="BB1631" s="6">
        <f>VLOOKUP(A1631, projmetadata!$A$2:$D$2036, 4, FALSE)</f>
        <v>46795</v>
      </c>
      <c r="BC1631" s="6" t="e">
        <f t="array" aca="1" ref="BC1631" ca="1">_xludf.IFS(I1631&lt;&gt;0, F1631/I1631, P1631&lt;&gt;0, M1631/P1631, W1631&lt;&gt;0, T1631/W1631, AD1631&lt;&gt;0, AA1631/AD1631, AK1631&lt;&gt;0, AH1631/AK1631, AR1631&lt;&gt;0, AO1631/AR1631, TRUE, 0)</f>
        <v>#NAME?</v>
      </c>
      <c r="BE1631" s="6" t="e">
        <f t="shared" ca="1" si="79"/>
        <v>#NAME?</v>
      </c>
      <c r="BF1631" s="6" t="e">
        <f t="shared" ca="1" si="80"/>
        <v>#NAME?</v>
      </c>
      <c r="BG1631" s="6"/>
      <c r="BH1631" s="6">
        <f>VLOOKUP(A1631, ALL_AP_DATA!$A$2:$D$3600, 3, FALSE)</f>
        <v>84</v>
      </c>
      <c r="BI1631" s="6">
        <f>VLOOKUP(A1631, ALL_AP_DATA!$A$2:$E$3600, 5, FALSE)</f>
        <v>7079</v>
      </c>
      <c r="BJ1631" s="6">
        <f t="shared" si="88"/>
        <v>22.473015873015871</v>
      </c>
      <c r="BK1631" s="6">
        <f t="shared" si="81"/>
        <v>0.26666666666666666</v>
      </c>
    </row>
    <row r="1632" spans="1:63" ht="15" customHeight="1" x14ac:dyDescent="0.25">
      <c r="A1632" s="8" t="s">
        <v>1692</v>
      </c>
      <c r="B1632" s="9" t="s">
        <v>1491</v>
      </c>
      <c r="C1632" s="9">
        <v>3</v>
      </c>
      <c r="D1632" s="9">
        <v>9</v>
      </c>
      <c r="E1632" s="9">
        <v>5</v>
      </c>
      <c r="F1632" s="9">
        <v>46</v>
      </c>
      <c r="G1632" s="9">
        <v>4.1500000000000002E-2</v>
      </c>
      <c r="H1632" s="9">
        <v>7.8100000000000003E-2</v>
      </c>
      <c r="I1632" s="9">
        <v>1.4800000000000001E-2</v>
      </c>
      <c r="J1632" s="8"/>
      <c r="K1632" s="8"/>
      <c r="L1632" s="8"/>
      <c r="M1632" s="8"/>
      <c r="N1632" s="8"/>
      <c r="O1632" s="8"/>
      <c r="P1632" s="8"/>
      <c r="Q1632" s="9">
        <v>6</v>
      </c>
      <c r="R1632" s="9">
        <v>23</v>
      </c>
      <c r="S1632" s="9">
        <v>32</v>
      </c>
      <c r="T1632" s="9">
        <v>717</v>
      </c>
      <c r="U1632" s="9">
        <v>0.106</v>
      </c>
      <c r="V1632" s="9">
        <v>0.5</v>
      </c>
      <c r="W1632" s="9">
        <v>0.23139999999999999</v>
      </c>
      <c r="X1632" s="9">
        <v>20</v>
      </c>
      <c r="Y1632" s="9">
        <v>93</v>
      </c>
      <c r="Z1632" s="9">
        <v>36</v>
      </c>
      <c r="AA1632" s="9">
        <v>1530</v>
      </c>
      <c r="AB1632" s="9">
        <v>0.42859999999999998</v>
      </c>
      <c r="AC1632" s="9">
        <v>0.5625</v>
      </c>
      <c r="AD1632" s="9">
        <v>0.49390000000000001</v>
      </c>
      <c r="AE1632" s="9">
        <v>7</v>
      </c>
      <c r="AF1632" s="9">
        <v>25</v>
      </c>
      <c r="AG1632" s="9">
        <v>15</v>
      </c>
      <c r="AH1632" s="9">
        <v>381</v>
      </c>
      <c r="AI1632" s="9">
        <v>0.1152</v>
      </c>
      <c r="AJ1632" s="9">
        <v>0.2344</v>
      </c>
      <c r="AK1632" s="9">
        <v>0.123</v>
      </c>
      <c r="AL1632" s="8"/>
      <c r="AM1632" s="8"/>
      <c r="AN1632" s="8"/>
      <c r="AO1632" s="8"/>
      <c r="AP1632" s="8"/>
      <c r="AQ1632" s="8"/>
      <c r="AR1632" s="8"/>
      <c r="AT1632" s="6">
        <f t="shared" si="82"/>
        <v>5.1111111111111107</v>
      </c>
      <c r="AU1632" s="6" t="str">
        <f t="shared" si="83"/>
        <v/>
      </c>
      <c r="AV1632" s="6">
        <f t="shared" si="84"/>
        <v>31.173913043478262</v>
      </c>
      <c r="AW1632" s="7">
        <f t="shared" si="85"/>
        <v>16.451612903225808</v>
      </c>
      <c r="AX1632" s="6">
        <f t="shared" si="86"/>
        <v>15.24</v>
      </c>
      <c r="AY1632" s="6" t="str">
        <f t="shared" si="87"/>
        <v/>
      </c>
      <c r="BA1632" s="6">
        <f>VLOOKUP(A1632, ALL_AP_DATA!$A$2:$F$3600, 6, FALSE)</f>
        <v>217</v>
      </c>
      <c r="BB1632" s="6">
        <f>VLOOKUP(A1632, projmetadata!$A$2:$D$2036, 4, FALSE)</f>
        <v>17992</v>
      </c>
      <c r="BC1632" s="6" t="e">
        <f t="array" aca="1" ref="BC1632" ca="1">_xludf.IFS(I1632&lt;&gt;0, F1632/I1632, P1632&lt;&gt;0, M1632/P1632, W1632&lt;&gt;0, T1632/W1632, AD1632&lt;&gt;0, AA1632/AD1632, AK1632&lt;&gt;0, AH1632/AK1632, AR1632&lt;&gt;0, AO1632/AR1632, TRUE, 0)</f>
        <v>#NAME?</v>
      </c>
      <c r="BE1632" s="6" t="e">
        <f t="shared" ca="1" si="79"/>
        <v>#NAME?</v>
      </c>
      <c r="BF1632" s="6" t="e">
        <f t="shared" ca="1" si="80"/>
        <v>#NAME?</v>
      </c>
      <c r="BG1632" s="6"/>
      <c r="BH1632" s="6">
        <f>VLOOKUP(A1632, ALL_AP_DATA!$A$2:$D$3600, 3, FALSE)</f>
        <v>35</v>
      </c>
      <c r="BI1632" s="6">
        <f>VLOOKUP(A1632, ALL_AP_DATA!$A$2:$E$3600, 5, FALSE)</f>
        <v>3098</v>
      </c>
      <c r="BJ1632" s="6">
        <f t="shared" si="88"/>
        <v>14.276497695852534</v>
      </c>
      <c r="BK1632" s="6">
        <f t="shared" si="81"/>
        <v>0.16129032258064516</v>
      </c>
    </row>
    <row r="1633" spans="1:63" ht="15" customHeight="1" x14ac:dyDescent="0.25">
      <c r="A1633" s="8" t="s">
        <v>1693</v>
      </c>
      <c r="B1633" s="9" t="s">
        <v>1491</v>
      </c>
      <c r="C1633" s="9">
        <v>4</v>
      </c>
      <c r="D1633" s="9">
        <v>89</v>
      </c>
      <c r="E1633" s="9">
        <v>132</v>
      </c>
      <c r="F1633" s="9">
        <v>6608</v>
      </c>
      <c r="G1633" s="9">
        <v>0.1794</v>
      </c>
      <c r="H1633" s="9">
        <v>0.49070000000000003</v>
      </c>
      <c r="I1633" s="9">
        <v>0.43540000000000001</v>
      </c>
      <c r="J1633" s="9">
        <v>3</v>
      </c>
      <c r="K1633" s="9">
        <v>24</v>
      </c>
      <c r="L1633" s="9">
        <v>128</v>
      </c>
      <c r="M1633" s="9">
        <v>6760</v>
      </c>
      <c r="N1633" s="9">
        <v>4.8399999999999999E-2</v>
      </c>
      <c r="O1633" s="9">
        <v>0.4758</v>
      </c>
      <c r="P1633" s="9">
        <v>0.44540000000000002</v>
      </c>
      <c r="Q1633" s="9">
        <v>20</v>
      </c>
      <c r="R1633" s="9">
        <v>83</v>
      </c>
      <c r="S1633" s="9">
        <v>248</v>
      </c>
      <c r="T1633" s="9">
        <v>13342</v>
      </c>
      <c r="U1633" s="9">
        <v>0.1673</v>
      </c>
      <c r="V1633" s="9">
        <v>0.92190000000000005</v>
      </c>
      <c r="W1633" s="9">
        <v>0.87909999999999999</v>
      </c>
      <c r="X1633" s="9">
        <v>44</v>
      </c>
      <c r="Y1633" s="9">
        <v>155</v>
      </c>
      <c r="Z1633" s="9">
        <v>156</v>
      </c>
      <c r="AA1633" s="9">
        <v>8477</v>
      </c>
      <c r="AB1633" s="9">
        <v>0.3125</v>
      </c>
      <c r="AC1633" s="9">
        <v>0.57989999999999997</v>
      </c>
      <c r="AD1633" s="9">
        <v>0.5585</v>
      </c>
      <c r="AE1633" s="9">
        <v>11</v>
      </c>
      <c r="AF1633" s="9">
        <v>59</v>
      </c>
      <c r="AG1633" s="9">
        <v>104</v>
      </c>
      <c r="AH1633" s="9">
        <v>4961</v>
      </c>
      <c r="AI1633" s="9">
        <v>0.11899999999999999</v>
      </c>
      <c r="AJ1633" s="9">
        <v>0.3866</v>
      </c>
      <c r="AK1633" s="9">
        <v>0.32690000000000002</v>
      </c>
      <c r="AL1633" s="9">
        <v>3</v>
      </c>
      <c r="AM1633" s="9">
        <v>62</v>
      </c>
      <c r="AN1633" s="9">
        <v>221</v>
      </c>
      <c r="AO1633" s="9">
        <v>11459</v>
      </c>
      <c r="AP1633" s="9">
        <v>0.125</v>
      </c>
      <c r="AQ1633" s="9">
        <v>0.8216</v>
      </c>
      <c r="AR1633" s="9">
        <v>0.755</v>
      </c>
      <c r="AT1633" s="6">
        <f t="shared" si="82"/>
        <v>74.247191011235955</v>
      </c>
      <c r="AU1633" s="6">
        <f t="shared" si="83"/>
        <v>281.66666666666669</v>
      </c>
      <c r="AV1633" s="6">
        <f t="shared" si="84"/>
        <v>160.74698795180723</v>
      </c>
      <c r="AW1633" s="7">
        <f t="shared" si="85"/>
        <v>54.690322580645159</v>
      </c>
      <c r="AX1633" s="6">
        <f t="shared" si="86"/>
        <v>84.084745762711862</v>
      </c>
      <c r="AY1633" s="6">
        <f t="shared" si="87"/>
        <v>184.82258064516128</v>
      </c>
      <c r="BA1633" s="6">
        <f>VLOOKUP(A1633, ALL_AP_DATA!$A$2:$F$3600, 6, FALSE)</f>
        <v>496</v>
      </c>
      <c r="BB1633" s="6">
        <f>VLOOKUP(A1633, projmetadata!$A$2:$D$2036, 4, FALSE)</f>
        <v>29951</v>
      </c>
      <c r="BC1633" s="6" t="e">
        <f t="array" aca="1" ref="BC1633" ca="1">_xludf.IFS(I1633&lt;&gt;0, F1633/I1633, P1633&lt;&gt;0, M1633/P1633, W1633&lt;&gt;0, T1633/W1633, AD1633&lt;&gt;0, AA1633/AD1633, AK1633&lt;&gt;0, AH1633/AK1633, AR1633&lt;&gt;0, AO1633/AR1633, TRUE, 0)</f>
        <v>#NAME?</v>
      </c>
      <c r="BE1633" s="6" t="e">
        <f t="shared" ca="1" si="79"/>
        <v>#NAME?</v>
      </c>
      <c r="BF1633" s="6" t="e">
        <f t="shared" ca="1" si="80"/>
        <v>#NAME?</v>
      </c>
      <c r="BG1633" s="6"/>
      <c r="BH1633" s="6">
        <f>VLOOKUP(A1633, ALL_AP_DATA!$A$2:$D$3600, 3, FALSE)</f>
        <v>152</v>
      </c>
      <c r="BI1633" s="6">
        <f>VLOOKUP(A1633, ALL_AP_DATA!$A$2:$E$3600, 5, FALSE)</f>
        <v>15177</v>
      </c>
      <c r="BJ1633" s="6">
        <f t="shared" si="88"/>
        <v>30.598790322580644</v>
      </c>
      <c r="BK1633" s="6">
        <f t="shared" si="81"/>
        <v>0.30645161290322581</v>
      </c>
    </row>
    <row r="1634" spans="1:63" ht="15" customHeight="1" x14ac:dyDescent="0.25">
      <c r="A1634" s="8" t="s">
        <v>1694</v>
      </c>
      <c r="B1634" s="9" t="s">
        <v>1491</v>
      </c>
      <c r="C1634" s="9">
        <v>2</v>
      </c>
      <c r="D1634" s="9">
        <v>5</v>
      </c>
      <c r="E1634" s="9">
        <v>2</v>
      </c>
      <c r="F1634" s="9">
        <v>39</v>
      </c>
      <c r="G1634" s="9">
        <v>3.7600000000000001E-2</v>
      </c>
      <c r="H1634" s="9">
        <v>0.125</v>
      </c>
      <c r="I1634" s="9">
        <v>0.1234</v>
      </c>
      <c r="J1634" s="8"/>
      <c r="K1634" s="8"/>
      <c r="L1634" s="8"/>
      <c r="M1634" s="8"/>
      <c r="N1634" s="8"/>
      <c r="O1634" s="8"/>
      <c r="P1634" s="8"/>
      <c r="Q1634" s="9">
        <v>2</v>
      </c>
      <c r="R1634" s="9">
        <v>4</v>
      </c>
      <c r="S1634" s="9">
        <v>8</v>
      </c>
      <c r="T1634" s="9">
        <v>154</v>
      </c>
      <c r="U1634" s="9">
        <v>3.0099999999999998E-2</v>
      </c>
      <c r="V1634" s="9">
        <v>0.5</v>
      </c>
      <c r="W1634" s="9">
        <v>0.48730000000000001</v>
      </c>
      <c r="X1634" s="9">
        <v>12</v>
      </c>
      <c r="Y1634" s="9">
        <v>60</v>
      </c>
      <c r="Z1634" s="9">
        <v>7</v>
      </c>
      <c r="AA1634" s="9">
        <v>191</v>
      </c>
      <c r="AB1634" s="9">
        <v>0.4511</v>
      </c>
      <c r="AC1634" s="9">
        <v>0.4375</v>
      </c>
      <c r="AD1634" s="9">
        <v>0.60440000000000005</v>
      </c>
      <c r="AE1634" s="9">
        <v>4</v>
      </c>
      <c r="AF1634" s="9">
        <v>9</v>
      </c>
      <c r="AG1634" s="9">
        <v>5</v>
      </c>
      <c r="AH1634" s="9">
        <v>133</v>
      </c>
      <c r="AI1634" s="9">
        <v>6.7699999999999996E-2</v>
      </c>
      <c r="AJ1634" s="9">
        <v>0.3125</v>
      </c>
      <c r="AK1634" s="9">
        <v>0.4209</v>
      </c>
      <c r="AL1634" s="8"/>
      <c r="AM1634" s="8"/>
      <c r="AN1634" s="8"/>
      <c r="AO1634" s="8"/>
      <c r="AP1634" s="8"/>
      <c r="AQ1634" s="8"/>
      <c r="AR1634" s="8"/>
      <c r="AT1634" s="6">
        <f t="shared" si="82"/>
        <v>7.8</v>
      </c>
      <c r="AU1634" s="6" t="str">
        <f t="shared" si="83"/>
        <v/>
      </c>
      <c r="AV1634" s="6">
        <f t="shared" si="84"/>
        <v>38.5</v>
      </c>
      <c r="AW1634" s="7">
        <f t="shared" si="85"/>
        <v>3.1833333333333331</v>
      </c>
      <c r="AX1634" s="6">
        <f t="shared" si="86"/>
        <v>14.777777777777779</v>
      </c>
      <c r="AY1634" s="6" t="str">
        <f t="shared" si="87"/>
        <v/>
      </c>
      <c r="BA1634" s="6">
        <f>VLOOKUP(A1634, ALL_AP_DATA!$A$2:$F$3600, 6, FALSE)</f>
        <v>133</v>
      </c>
      <c r="BB1634" s="6">
        <f>VLOOKUP(A1634, projmetadata!$A$2:$D$2036, 4, FALSE)</f>
        <v>8928</v>
      </c>
      <c r="BC1634" s="6" t="e">
        <f t="array" aca="1" ref="BC1634" ca="1">_xludf.IFS(I1634&lt;&gt;0, F1634/I1634, P1634&lt;&gt;0, M1634/P1634, W1634&lt;&gt;0, T1634/W1634, AD1634&lt;&gt;0, AA1634/AD1634, AK1634&lt;&gt;0, AH1634/AK1634, AR1634&lt;&gt;0, AO1634/AR1634, TRUE, 0)</f>
        <v>#NAME?</v>
      </c>
      <c r="BE1634" s="6" t="e">
        <f t="shared" ca="1" si="79"/>
        <v>#NAME?</v>
      </c>
      <c r="BF1634" s="6" t="e">
        <f t="shared" ca="1" si="80"/>
        <v>#NAME?</v>
      </c>
      <c r="BG1634" s="6"/>
      <c r="BH1634" s="6">
        <f>VLOOKUP(A1634, ALL_AP_DATA!$A$2:$D$3600, 3, FALSE)</f>
        <v>51</v>
      </c>
      <c r="BI1634" s="6">
        <f>VLOOKUP(A1634, ALL_AP_DATA!$A$2:$E$3600, 5, FALSE)</f>
        <v>316</v>
      </c>
      <c r="BJ1634" s="6">
        <f t="shared" si="88"/>
        <v>2.3759398496240602</v>
      </c>
      <c r="BK1634" s="6">
        <f t="shared" si="81"/>
        <v>0.38345864661654133</v>
      </c>
    </row>
    <row r="1635" spans="1:63" ht="15" customHeight="1" x14ac:dyDescent="0.25">
      <c r="A1635" s="8" t="s">
        <v>1695</v>
      </c>
      <c r="B1635" s="9" t="s">
        <v>1491</v>
      </c>
      <c r="C1635" s="9">
        <v>3</v>
      </c>
      <c r="D1635" s="9">
        <v>8</v>
      </c>
      <c r="E1635" s="9">
        <v>32</v>
      </c>
      <c r="F1635" s="9">
        <v>1541</v>
      </c>
      <c r="G1635" s="9">
        <v>2.5399999999999999E-2</v>
      </c>
      <c r="H1635" s="9">
        <v>0.1147</v>
      </c>
      <c r="I1635" s="9">
        <v>6.0100000000000001E-2</v>
      </c>
      <c r="J1635" s="8"/>
      <c r="K1635" s="8"/>
      <c r="L1635" s="8"/>
      <c r="M1635" s="8"/>
      <c r="N1635" s="8"/>
      <c r="O1635" s="8"/>
      <c r="P1635" s="8"/>
      <c r="Q1635" s="9">
        <v>18</v>
      </c>
      <c r="R1635" s="9">
        <v>58</v>
      </c>
      <c r="S1635" s="9">
        <v>157</v>
      </c>
      <c r="T1635" s="9">
        <v>10462</v>
      </c>
      <c r="U1635" s="9">
        <v>0.18410000000000001</v>
      </c>
      <c r="V1635" s="9">
        <v>0.56269999999999998</v>
      </c>
      <c r="W1635" s="9">
        <v>0.40810000000000002</v>
      </c>
      <c r="X1635" s="9">
        <v>5</v>
      </c>
      <c r="Y1635" s="9">
        <v>155</v>
      </c>
      <c r="Z1635" s="9">
        <v>226</v>
      </c>
      <c r="AA1635" s="9">
        <v>10932</v>
      </c>
      <c r="AB1635" s="9">
        <v>0.49209999999999998</v>
      </c>
      <c r="AC1635" s="9">
        <v>0.81</v>
      </c>
      <c r="AD1635" s="9">
        <v>0.4264</v>
      </c>
      <c r="AE1635" s="9">
        <v>2</v>
      </c>
      <c r="AF1635" s="9">
        <v>39</v>
      </c>
      <c r="AG1635" s="9">
        <v>83</v>
      </c>
      <c r="AH1635" s="9">
        <v>2287</v>
      </c>
      <c r="AI1635" s="9">
        <v>0.12379999999999999</v>
      </c>
      <c r="AJ1635" s="9">
        <v>0.29749999999999999</v>
      </c>
      <c r="AK1635" s="9">
        <v>8.9200000000000002E-2</v>
      </c>
      <c r="AL1635" s="8"/>
      <c r="AM1635" s="8"/>
      <c r="AN1635" s="8"/>
      <c r="AO1635" s="8"/>
      <c r="AP1635" s="8"/>
      <c r="AQ1635" s="8"/>
      <c r="AR1635" s="8"/>
      <c r="AT1635" s="6">
        <f t="shared" si="82"/>
        <v>192.625</v>
      </c>
      <c r="AU1635" s="6" t="str">
        <f t="shared" si="83"/>
        <v/>
      </c>
      <c r="AV1635" s="6">
        <f t="shared" si="84"/>
        <v>180.37931034482759</v>
      </c>
      <c r="AW1635" s="7">
        <f t="shared" si="85"/>
        <v>70.529032258064518</v>
      </c>
      <c r="AX1635" s="6">
        <f t="shared" si="86"/>
        <v>58.641025641025642</v>
      </c>
      <c r="AY1635" s="6" t="str">
        <f t="shared" si="87"/>
        <v/>
      </c>
      <c r="BA1635" s="6">
        <f>VLOOKUP(A1635, ALL_AP_DATA!$A$2:$F$3600, 6, FALSE)</f>
        <v>315</v>
      </c>
      <c r="BB1635" s="6">
        <f>VLOOKUP(A1635, projmetadata!$A$2:$D$2036, 4, FALSE)</f>
        <v>73246</v>
      </c>
      <c r="BC1635" s="6" t="e">
        <f t="array" aca="1" ref="BC1635" ca="1">_xludf.IFS(I1635&lt;&gt;0, F1635/I1635, P1635&lt;&gt;0, M1635/P1635, W1635&lt;&gt;0, T1635/W1635, AD1635&lt;&gt;0, AA1635/AD1635, AK1635&lt;&gt;0, AH1635/AK1635, AR1635&lt;&gt;0, AO1635/AR1635, TRUE, 0)</f>
        <v>#NAME?</v>
      </c>
      <c r="BE1635" s="6" t="e">
        <f t="shared" ca="1" si="79"/>
        <v>#NAME?</v>
      </c>
      <c r="BF1635" s="6" t="e">
        <f t="shared" ca="1" si="80"/>
        <v>#NAME?</v>
      </c>
      <c r="BG1635" s="6"/>
      <c r="BH1635" s="6">
        <f>VLOOKUP(A1635, ALL_AP_DATA!$A$2:$D$3600, 3, FALSE)</f>
        <v>63</v>
      </c>
      <c r="BI1635" s="6">
        <f>VLOOKUP(A1635, ALL_AP_DATA!$A$2:$E$3600, 5, FALSE)</f>
        <v>25639</v>
      </c>
      <c r="BJ1635" s="6">
        <f t="shared" si="88"/>
        <v>81.393650793650792</v>
      </c>
      <c r="BK1635" s="6">
        <f t="shared" si="81"/>
        <v>0.2</v>
      </c>
    </row>
    <row r="1636" spans="1:63" ht="15" customHeight="1" x14ac:dyDescent="0.25">
      <c r="A1636" s="8" t="s">
        <v>1696</v>
      </c>
      <c r="B1636" s="9" t="s">
        <v>1491</v>
      </c>
      <c r="C1636" s="9">
        <v>5</v>
      </c>
      <c r="D1636" s="9">
        <v>49</v>
      </c>
      <c r="E1636" s="9">
        <v>147</v>
      </c>
      <c r="F1636" s="9">
        <v>5407</v>
      </c>
      <c r="G1636" s="9">
        <v>3.5499999999999997E-2</v>
      </c>
      <c r="H1636" s="9">
        <v>0.25519999999999998</v>
      </c>
      <c r="I1636" s="9">
        <v>0.15490000000000001</v>
      </c>
      <c r="J1636" s="8"/>
      <c r="K1636" s="8"/>
      <c r="L1636" s="8"/>
      <c r="M1636" s="8"/>
      <c r="N1636" s="8"/>
      <c r="O1636" s="8"/>
      <c r="P1636" s="8"/>
      <c r="Q1636" s="9">
        <v>32</v>
      </c>
      <c r="R1636" s="9">
        <v>107</v>
      </c>
      <c r="S1636" s="9">
        <v>410</v>
      </c>
      <c r="T1636" s="9">
        <v>16510</v>
      </c>
      <c r="U1636" s="9">
        <v>7.7499999999999999E-2</v>
      </c>
      <c r="V1636" s="9">
        <v>0.71179999999999999</v>
      </c>
      <c r="W1636" s="9">
        <v>0.47310000000000002</v>
      </c>
      <c r="X1636" s="9">
        <v>14</v>
      </c>
      <c r="Y1636" s="9">
        <v>98</v>
      </c>
      <c r="Z1636" s="9">
        <v>155</v>
      </c>
      <c r="AA1636" s="9">
        <v>5955</v>
      </c>
      <c r="AB1636" s="9">
        <v>7.0999999999999994E-2</v>
      </c>
      <c r="AC1636" s="9">
        <v>0.26910000000000001</v>
      </c>
      <c r="AD1636" s="9">
        <v>0.1706</v>
      </c>
      <c r="AE1636" s="9">
        <v>5</v>
      </c>
      <c r="AF1636" s="9">
        <v>22</v>
      </c>
      <c r="AG1636" s="9">
        <v>11</v>
      </c>
      <c r="AH1636" s="9">
        <v>464</v>
      </c>
      <c r="AI1636" s="9">
        <v>1.5900000000000001E-2</v>
      </c>
      <c r="AJ1636" s="9">
        <v>1.9099999999999999E-2</v>
      </c>
      <c r="AK1636" s="9">
        <v>1.3299999999999999E-2</v>
      </c>
      <c r="AL1636" s="8"/>
      <c r="AM1636" s="8"/>
      <c r="AN1636" s="8"/>
      <c r="AO1636" s="8"/>
      <c r="AP1636" s="8"/>
      <c r="AQ1636" s="8"/>
      <c r="AR1636" s="8"/>
      <c r="AT1636" s="6">
        <f t="shared" si="82"/>
        <v>110.34693877551021</v>
      </c>
      <c r="AU1636" s="6" t="str">
        <f t="shared" si="83"/>
        <v/>
      </c>
      <c r="AV1636" s="6">
        <f t="shared" si="84"/>
        <v>154.29906542056074</v>
      </c>
      <c r="AW1636" s="7">
        <f t="shared" si="85"/>
        <v>60.765306122448976</v>
      </c>
      <c r="AX1636" s="6">
        <f t="shared" si="86"/>
        <v>21.09090909090909</v>
      </c>
      <c r="AY1636" s="6" t="str">
        <f t="shared" si="87"/>
        <v/>
      </c>
      <c r="BA1636" s="6">
        <f>VLOOKUP(A1636, ALL_AP_DATA!$A$2:$F$3600, 6, FALSE)</f>
        <v>1381</v>
      </c>
      <c r="BB1636" s="6">
        <f>VLOOKUP(A1636, projmetadata!$A$2:$D$2036, 4, FALSE)</f>
        <v>22303</v>
      </c>
      <c r="BC1636" s="6" t="e">
        <f t="array" aca="1" ref="BC1636" ca="1">_xludf.IFS(I1636&lt;&gt;0, F1636/I1636, P1636&lt;&gt;0, M1636/P1636, W1636&lt;&gt;0, T1636/W1636, AD1636&lt;&gt;0, AA1636/AD1636, AK1636&lt;&gt;0, AH1636/AK1636, AR1636&lt;&gt;0, AO1636/AR1636, TRUE, 0)</f>
        <v>#NAME?</v>
      </c>
      <c r="BE1636" s="6" t="e">
        <f t="shared" ca="1" si="79"/>
        <v>#NAME?</v>
      </c>
      <c r="BF1636" s="6" t="e">
        <f t="shared" ca="1" si="80"/>
        <v>#NAME?</v>
      </c>
      <c r="BG1636" s="6"/>
      <c r="BH1636" s="6">
        <f>VLOOKUP(A1636, ALL_AP_DATA!$A$2:$D$3600, 3, FALSE)</f>
        <v>137</v>
      </c>
      <c r="BI1636" s="6">
        <f>VLOOKUP(A1636, ALL_AP_DATA!$A$2:$E$3600, 5, FALSE)</f>
        <v>34898</v>
      </c>
      <c r="BJ1636" s="6">
        <f t="shared" si="88"/>
        <v>25.27009413468501</v>
      </c>
      <c r="BK1636" s="6">
        <f t="shared" si="81"/>
        <v>9.9203475742215788E-2</v>
      </c>
    </row>
    <row r="1637" spans="1:63" ht="15" customHeight="1" x14ac:dyDescent="0.25">
      <c r="A1637" s="8" t="s">
        <v>1697</v>
      </c>
      <c r="B1637" s="9" t="s">
        <v>1491</v>
      </c>
      <c r="C1637" s="9">
        <v>9</v>
      </c>
      <c r="D1637" s="9">
        <v>69</v>
      </c>
      <c r="E1637" s="9">
        <v>252</v>
      </c>
      <c r="F1637" s="9">
        <v>7542</v>
      </c>
      <c r="G1637" s="9">
        <v>2.2599999999999999E-2</v>
      </c>
      <c r="H1637" s="9">
        <v>0.2203</v>
      </c>
      <c r="I1637" s="9">
        <v>0.11559999999999999</v>
      </c>
      <c r="J1637" s="9">
        <v>4</v>
      </c>
      <c r="K1637" s="9">
        <v>46</v>
      </c>
      <c r="L1637" s="9">
        <v>330</v>
      </c>
      <c r="M1637" s="9">
        <v>12490</v>
      </c>
      <c r="N1637" s="9">
        <v>1.4999999999999999E-2</v>
      </c>
      <c r="O1637" s="9">
        <v>0.28849999999999998</v>
      </c>
      <c r="P1637" s="9">
        <v>0.1915</v>
      </c>
      <c r="Q1637" s="9">
        <v>65</v>
      </c>
      <c r="R1637" s="9">
        <v>442</v>
      </c>
      <c r="S1637" s="9">
        <v>1032</v>
      </c>
      <c r="T1637" s="9">
        <v>53082</v>
      </c>
      <c r="U1637" s="9">
        <v>0.14460000000000001</v>
      </c>
      <c r="V1637" s="9">
        <v>0.90210000000000001</v>
      </c>
      <c r="W1637" s="9">
        <v>0.81369999999999998</v>
      </c>
      <c r="X1637" s="9">
        <v>19</v>
      </c>
      <c r="Y1637" s="9">
        <v>104</v>
      </c>
      <c r="Z1637" s="9">
        <v>376</v>
      </c>
      <c r="AA1637" s="9">
        <v>12105</v>
      </c>
      <c r="AB1637" s="9">
        <v>3.4000000000000002E-2</v>
      </c>
      <c r="AC1637" s="9">
        <v>0.32869999999999999</v>
      </c>
      <c r="AD1637" s="9">
        <v>0.18559999999999999</v>
      </c>
      <c r="AE1637" s="9">
        <v>9</v>
      </c>
      <c r="AF1637" s="9">
        <v>43</v>
      </c>
      <c r="AG1637" s="9">
        <v>170</v>
      </c>
      <c r="AH1637" s="9">
        <v>5020</v>
      </c>
      <c r="AI1637" s="9">
        <v>1.41E-2</v>
      </c>
      <c r="AJ1637" s="9">
        <v>0.14860000000000001</v>
      </c>
      <c r="AK1637" s="9">
        <v>7.6999999999999999E-2</v>
      </c>
      <c r="AL1637" s="9">
        <v>3</v>
      </c>
      <c r="AM1637" s="9">
        <v>107</v>
      </c>
      <c r="AN1637" s="9">
        <v>723</v>
      </c>
      <c r="AO1637" s="9">
        <v>27013</v>
      </c>
      <c r="AP1637" s="9">
        <v>3.5000000000000003E-2</v>
      </c>
      <c r="AQ1637" s="9">
        <v>0.63200000000000001</v>
      </c>
      <c r="AR1637" s="9">
        <v>0.41410000000000002</v>
      </c>
      <c r="AT1637" s="6">
        <f t="shared" si="82"/>
        <v>109.30434782608695</v>
      </c>
      <c r="AU1637" s="6">
        <f t="shared" si="83"/>
        <v>271.52173913043481</v>
      </c>
      <c r="AV1637" s="6">
        <f t="shared" si="84"/>
        <v>120.09502262443439</v>
      </c>
      <c r="AW1637" s="7">
        <f t="shared" si="85"/>
        <v>116.39423076923077</v>
      </c>
      <c r="AX1637" s="6">
        <f t="shared" si="86"/>
        <v>116.74418604651163</v>
      </c>
      <c r="AY1637" s="6">
        <f t="shared" si="87"/>
        <v>252.45794392523365</v>
      </c>
      <c r="BA1637" s="6">
        <f>VLOOKUP(A1637, ALL_AP_DATA!$A$2:$F$3600, 6, FALSE)</f>
        <v>3057</v>
      </c>
      <c r="BB1637" s="6">
        <f>VLOOKUP(A1637, projmetadata!$A$2:$D$2036, 4, FALSE)</f>
        <v>53618</v>
      </c>
      <c r="BC1637" s="6" t="e">
        <f t="array" aca="1" ref="BC1637" ca="1">_xludf.IFS(I1637&lt;&gt;0, F1637/I1637, P1637&lt;&gt;0, M1637/P1637, W1637&lt;&gt;0, T1637/W1637, AD1637&lt;&gt;0, AA1637/AD1637, AK1637&lt;&gt;0, AH1637/AK1637, AR1637&lt;&gt;0, AO1637/AR1637, TRUE, 0)</f>
        <v>#NAME?</v>
      </c>
      <c r="BE1637" s="6" t="e">
        <f t="shared" ca="1" si="79"/>
        <v>#NAME?</v>
      </c>
      <c r="BF1637" s="6" t="e">
        <f t="shared" ca="1" si="80"/>
        <v>#NAME?</v>
      </c>
      <c r="BG1637" s="6"/>
      <c r="BH1637" s="6">
        <f>VLOOKUP(A1637, ALL_AP_DATA!$A$2:$D$3600, 3, FALSE)</f>
        <v>477</v>
      </c>
      <c r="BI1637" s="6">
        <f>VLOOKUP(A1637, ALL_AP_DATA!$A$2:$E$3600, 5, FALSE)</f>
        <v>65237</v>
      </c>
      <c r="BJ1637" s="6">
        <f t="shared" si="88"/>
        <v>21.340202813215569</v>
      </c>
      <c r="BK1637" s="6">
        <f t="shared" si="81"/>
        <v>0.15603532875368009</v>
      </c>
    </row>
    <row r="1638" spans="1:63" ht="15" customHeight="1" x14ac:dyDescent="0.25">
      <c r="A1638" s="8" t="s">
        <v>1698</v>
      </c>
      <c r="B1638" s="9" t="s">
        <v>1491</v>
      </c>
      <c r="C1638" s="9">
        <v>4</v>
      </c>
      <c r="D1638" s="9">
        <v>36</v>
      </c>
      <c r="E1638" s="9">
        <v>156</v>
      </c>
      <c r="F1638" s="9">
        <v>7233</v>
      </c>
      <c r="G1638" s="9">
        <v>6.6400000000000001E-2</v>
      </c>
      <c r="H1638" s="9">
        <v>0.1681</v>
      </c>
      <c r="I1638" s="9">
        <v>5.9299999999999999E-2</v>
      </c>
      <c r="J1638" s="9">
        <v>2</v>
      </c>
      <c r="K1638" s="9">
        <v>18</v>
      </c>
      <c r="L1638" s="9">
        <v>190</v>
      </c>
      <c r="M1638" s="9">
        <v>6730</v>
      </c>
      <c r="N1638" s="9">
        <v>3.32E-2</v>
      </c>
      <c r="O1638" s="9">
        <v>0.20469999999999999</v>
      </c>
      <c r="P1638" s="9">
        <v>5.5199999999999999E-2</v>
      </c>
      <c r="Q1638" s="9">
        <v>48</v>
      </c>
      <c r="R1638" s="9">
        <v>253</v>
      </c>
      <c r="S1638" s="9">
        <v>879</v>
      </c>
      <c r="T1638" s="9">
        <v>88640</v>
      </c>
      <c r="U1638" s="9">
        <v>0.46679999999999999</v>
      </c>
      <c r="V1638" s="9">
        <v>0.94720000000000004</v>
      </c>
      <c r="W1638" s="9">
        <v>0.72640000000000005</v>
      </c>
      <c r="X1638" s="9">
        <v>33</v>
      </c>
      <c r="Y1638" s="9">
        <v>138</v>
      </c>
      <c r="Z1638" s="9">
        <v>240</v>
      </c>
      <c r="AA1638" s="9">
        <v>10855</v>
      </c>
      <c r="AB1638" s="9">
        <v>0.25459999999999999</v>
      </c>
      <c r="AC1638" s="9">
        <v>0.2586</v>
      </c>
      <c r="AD1638" s="9">
        <v>8.8999999999999996E-2</v>
      </c>
      <c r="AE1638" s="9">
        <v>11</v>
      </c>
      <c r="AF1638" s="9">
        <v>74</v>
      </c>
      <c r="AG1638" s="9">
        <v>184</v>
      </c>
      <c r="AH1638" s="9">
        <v>7875</v>
      </c>
      <c r="AI1638" s="9">
        <v>0.13650000000000001</v>
      </c>
      <c r="AJ1638" s="9">
        <v>0.1983</v>
      </c>
      <c r="AK1638" s="9">
        <v>6.4500000000000002E-2</v>
      </c>
      <c r="AL1638" s="9">
        <v>1</v>
      </c>
      <c r="AM1638" s="9">
        <v>45</v>
      </c>
      <c r="AN1638" s="9">
        <v>340</v>
      </c>
      <c r="AO1638" s="9">
        <v>16039</v>
      </c>
      <c r="AP1638" s="9">
        <v>8.3000000000000004E-2</v>
      </c>
      <c r="AQ1638" s="9">
        <v>0.3664</v>
      </c>
      <c r="AR1638" s="9">
        <v>0.13139999999999999</v>
      </c>
      <c r="AT1638" s="6">
        <f t="shared" si="82"/>
        <v>200.91666666666666</v>
      </c>
      <c r="AU1638" s="6">
        <f t="shared" si="83"/>
        <v>373.88888888888891</v>
      </c>
      <c r="AV1638" s="6">
        <f t="shared" si="84"/>
        <v>350.35573122529644</v>
      </c>
      <c r="AW1638" s="7">
        <f t="shared" si="85"/>
        <v>78.659420289855078</v>
      </c>
      <c r="AX1638" s="6">
        <f t="shared" si="86"/>
        <v>106.41891891891892</v>
      </c>
      <c r="AY1638" s="6">
        <f t="shared" si="87"/>
        <v>356.42222222222222</v>
      </c>
      <c r="BA1638" s="6">
        <f>VLOOKUP(A1638, ALL_AP_DATA!$A$2:$F$3600, 6, FALSE)</f>
        <v>542</v>
      </c>
      <c r="BB1638" s="6">
        <f>VLOOKUP(A1638, projmetadata!$A$2:$D$2036, 4, FALSE)</f>
        <v>34323</v>
      </c>
      <c r="BC1638" s="6" t="e">
        <f t="array" aca="1" ref="BC1638" ca="1">_xludf.IFS(I1638&lt;&gt;0, F1638/I1638, P1638&lt;&gt;0, M1638/P1638, W1638&lt;&gt;0, T1638/W1638, AD1638&lt;&gt;0, AA1638/AD1638, AK1638&lt;&gt;0, AH1638/AK1638, AR1638&lt;&gt;0, AO1638/AR1638, TRUE, 0)</f>
        <v>#NAME?</v>
      </c>
      <c r="BE1638" s="6" t="e">
        <f t="shared" ca="1" si="79"/>
        <v>#NAME?</v>
      </c>
      <c r="BF1638" s="6" t="e">
        <f t="shared" ca="1" si="80"/>
        <v>#NAME?</v>
      </c>
      <c r="BG1638" s="6"/>
      <c r="BH1638" s="6">
        <f>VLOOKUP(A1638, ALL_AP_DATA!$A$2:$D$3600, 3, FALSE)</f>
        <v>276</v>
      </c>
      <c r="BI1638" s="6">
        <f>VLOOKUP(A1638, ALL_AP_DATA!$A$2:$E$3600, 5, FALSE)</f>
        <v>122030</v>
      </c>
      <c r="BJ1638" s="6">
        <f t="shared" si="88"/>
        <v>225.14760147601476</v>
      </c>
      <c r="BK1638" s="6">
        <f t="shared" si="81"/>
        <v>0.5092250922509225</v>
      </c>
    </row>
    <row r="1639" spans="1:63" ht="15" customHeight="1" x14ac:dyDescent="0.25">
      <c r="A1639" s="8" t="s">
        <v>1699</v>
      </c>
      <c r="B1639" s="9" t="s">
        <v>1491</v>
      </c>
      <c r="C1639" s="9">
        <v>1</v>
      </c>
      <c r="D1639" s="9">
        <v>4</v>
      </c>
      <c r="E1639" s="9">
        <v>1</v>
      </c>
      <c r="F1639" s="9">
        <v>6</v>
      </c>
      <c r="G1639" s="9">
        <v>2.1999999999999999E-2</v>
      </c>
      <c r="H1639" s="9">
        <v>8.0000000000000002E-3</v>
      </c>
      <c r="I1639" s="9">
        <v>6.9999999999999999E-4</v>
      </c>
      <c r="J1639" s="8"/>
      <c r="K1639" s="8"/>
      <c r="L1639" s="8"/>
      <c r="M1639" s="8"/>
      <c r="N1639" s="8"/>
      <c r="O1639" s="8"/>
      <c r="P1639" s="8"/>
      <c r="Q1639" s="9">
        <v>6</v>
      </c>
      <c r="R1639" s="9">
        <v>25</v>
      </c>
      <c r="S1639" s="9">
        <v>74</v>
      </c>
      <c r="T1639" s="9">
        <v>5289</v>
      </c>
      <c r="U1639" s="9">
        <v>0.13739999999999999</v>
      </c>
      <c r="V1639" s="9">
        <v>0.59199999999999997</v>
      </c>
      <c r="W1639" s="9">
        <v>0.58360000000000001</v>
      </c>
      <c r="X1639" s="9">
        <v>2</v>
      </c>
      <c r="Y1639" s="9">
        <v>137</v>
      </c>
      <c r="Z1639" s="9">
        <v>71</v>
      </c>
      <c r="AA1639" s="9">
        <v>5565</v>
      </c>
      <c r="AB1639" s="9">
        <v>0.75270000000000004</v>
      </c>
      <c r="AC1639" s="9">
        <v>0.56799999999999995</v>
      </c>
      <c r="AD1639" s="9">
        <v>0.61399999999999999</v>
      </c>
      <c r="AE1639" s="9">
        <v>1</v>
      </c>
      <c r="AF1639" s="9">
        <v>3</v>
      </c>
      <c r="AG1639" s="9">
        <v>4</v>
      </c>
      <c r="AH1639" s="9">
        <v>83</v>
      </c>
      <c r="AI1639" s="9">
        <v>1.6500000000000001E-2</v>
      </c>
      <c r="AJ1639" s="9">
        <v>3.2000000000000001E-2</v>
      </c>
      <c r="AK1639" s="9">
        <v>9.1999999999999998E-3</v>
      </c>
      <c r="AL1639" s="8"/>
      <c r="AM1639" s="8"/>
      <c r="AN1639" s="8"/>
      <c r="AO1639" s="8"/>
      <c r="AP1639" s="8"/>
      <c r="AQ1639" s="8"/>
      <c r="AR1639" s="8"/>
      <c r="AT1639" s="6">
        <f t="shared" si="82"/>
        <v>1.5</v>
      </c>
      <c r="AU1639" s="6" t="str">
        <f t="shared" si="83"/>
        <v/>
      </c>
      <c r="AV1639" s="6">
        <f t="shared" si="84"/>
        <v>211.56</v>
      </c>
      <c r="AW1639" s="7">
        <f t="shared" si="85"/>
        <v>40.620437956204377</v>
      </c>
      <c r="AX1639" s="6">
        <f t="shared" si="86"/>
        <v>27.666666666666668</v>
      </c>
      <c r="AY1639" s="6" t="str">
        <f t="shared" si="87"/>
        <v/>
      </c>
      <c r="BA1639" s="6">
        <f>VLOOKUP(A1639, ALL_AP_DATA!$A$2:$F$3600, 6, FALSE)</f>
        <v>182</v>
      </c>
      <c r="BB1639" s="6">
        <f>VLOOKUP(A1639, projmetadata!$A$2:$D$2036, 4, FALSE)</f>
        <v>10940</v>
      </c>
      <c r="BC1639" s="6" t="e">
        <f t="array" aca="1" ref="BC1639" ca="1">_xludf.IFS(I1639&lt;&gt;0, F1639/I1639, P1639&lt;&gt;0, M1639/P1639, W1639&lt;&gt;0, T1639/W1639, AD1639&lt;&gt;0, AA1639/AD1639, AK1639&lt;&gt;0, AH1639/AK1639, AR1639&lt;&gt;0, AO1639/AR1639, TRUE, 0)</f>
        <v>#NAME?</v>
      </c>
      <c r="BE1639" s="6" t="e">
        <f t="shared" ca="1" si="79"/>
        <v>#NAME?</v>
      </c>
      <c r="BF1639" s="6" t="e">
        <f t="shared" ca="1" si="80"/>
        <v>#NAME?</v>
      </c>
      <c r="BG1639" s="6"/>
      <c r="BH1639" s="6">
        <f>VLOOKUP(A1639, ALL_AP_DATA!$A$2:$D$3600, 3, FALSE)</f>
        <v>35</v>
      </c>
      <c r="BI1639" s="6">
        <f>VLOOKUP(A1639, ALL_AP_DATA!$A$2:$E$3600, 5, FALSE)</f>
        <v>9063</v>
      </c>
      <c r="BJ1639" s="6">
        <f t="shared" si="88"/>
        <v>49.796703296703299</v>
      </c>
      <c r="BK1639" s="6">
        <f t="shared" si="81"/>
        <v>0.19230769230769232</v>
      </c>
    </row>
    <row r="1640" spans="1:63" ht="15" customHeight="1" x14ac:dyDescent="0.25">
      <c r="A1640" s="8" t="s">
        <v>1700</v>
      </c>
      <c r="B1640" s="9" t="s">
        <v>1491</v>
      </c>
      <c r="C1640" s="9">
        <v>5</v>
      </c>
      <c r="D1640" s="9">
        <v>286</v>
      </c>
      <c r="E1640" s="9">
        <v>0</v>
      </c>
      <c r="F1640" s="9">
        <v>0</v>
      </c>
      <c r="G1640" s="9">
        <v>0.19539999999999999</v>
      </c>
      <c r="H1640" s="9">
        <v>0</v>
      </c>
      <c r="I1640" s="9">
        <v>0</v>
      </c>
      <c r="J1640" s="8"/>
      <c r="K1640" s="8"/>
      <c r="L1640" s="8"/>
      <c r="M1640" s="8"/>
      <c r="N1640" s="8"/>
      <c r="O1640" s="8"/>
      <c r="P1640" s="8"/>
      <c r="Q1640" s="9">
        <v>42</v>
      </c>
      <c r="R1640" s="9">
        <v>207</v>
      </c>
      <c r="S1640" s="9">
        <v>235</v>
      </c>
      <c r="T1640" s="9">
        <v>206542</v>
      </c>
      <c r="U1640" s="9">
        <v>0.1414</v>
      </c>
      <c r="V1640" s="9">
        <v>0.20699999999999999</v>
      </c>
      <c r="W1640" s="9">
        <v>0.33</v>
      </c>
      <c r="X1640" s="9">
        <v>3</v>
      </c>
      <c r="Y1640" s="9">
        <v>44</v>
      </c>
      <c r="Z1640" s="9">
        <v>0</v>
      </c>
      <c r="AA1640" s="9">
        <v>0</v>
      </c>
      <c r="AB1640" s="9">
        <v>3.0099999999999998E-2</v>
      </c>
      <c r="AC1640" s="9">
        <v>0</v>
      </c>
      <c r="AD1640" s="9">
        <v>0</v>
      </c>
      <c r="AE1640" s="8"/>
      <c r="AF1640" s="8"/>
      <c r="AG1640" s="8"/>
      <c r="AH1640" s="8"/>
      <c r="AI1640" s="8"/>
      <c r="AJ1640" s="8"/>
      <c r="AK1640" s="8"/>
      <c r="AL1640" s="8"/>
      <c r="AM1640" s="8"/>
      <c r="AN1640" s="8"/>
      <c r="AO1640" s="8"/>
      <c r="AP1640" s="8"/>
      <c r="AQ1640" s="8"/>
      <c r="AR1640" s="8"/>
      <c r="AT1640" s="6">
        <f t="shared" si="82"/>
        <v>0</v>
      </c>
      <c r="AU1640" s="6" t="str">
        <f t="shared" si="83"/>
        <v/>
      </c>
      <c r="AV1640" s="6">
        <f t="shared" si="84"/>
        <v>997.78743961352654</v>
      </c>
      <c r="AW1640" s="7">
        <f t="shared" si="85"/>
        <v>0</v>
      </c>
      <c r="AX1640" s="6" t="str">
        <f t="shared" si="86"/>
        <v/>
      </c>
      <c r="AY1640" s="6" t="str">
        <f t="shared" si="87"/>
        <v/>
      </c>
      <c r="BA1640" s="6">
        <f>VLOOKUP(A1640, ALL_AP_DATA!$A$2:$F$3600, 6, FALSE)</f>
        <v>1464</v>
      </c>
      <c r="BB1640" s="6">
        <f>VLOOKUP(A1640, projmetadata!$A$2:$D$2036, 4, FALSE)</f>
        <v>35762</v>
      </c>
      <c r="BC1640" s="6" t="e">
        <f t="array" aca="1" ref="BC1640" ca="1">_xludf.IFS(I1640&lt;&gt;0, F1640/I1640, P1640&lt;&gt;0, M1640/P1640, W1640&lt;&gt;0, T1640/W1640, AD1640&lt;&gt;0, AA1640/AD1640, AK1640&lt;&gt;0, AH1640/AK1640, AR1640&lt;&gt;0, AO1640/AR1640, TRUE, 0)</f>
        <v>#NAME?</v>
      </c>
      <c r="BE1640" s="6" t="e">
        <f t="shared" ca="1" si="79"/>
        <v>#NAME?</v>
      </c>
      <c r="BF1640" s="6" t="e">
        <f t="shared" ca="1" si="80"/>
        <v>#NAME?</v>
      </c>
      <c r="BG1640" s="6"/>
      <c r="BH1640" s="6">
        <f>VLOOKUP(A1640, ALL_AP_DATA!$A$2:$D$3600, 3, FALSE)</f>
        <v>496</v>
      </c>
      <c r="BI1640" s="6">
        <f>VLOOKUP(A1640, ALL_AP_DATA!$A$2:$E$3600, 5, FALSE)</f>
        <v>625920</v>
      </c>
      <c r="BJ1640" s="6">
        <f t="shared" si="88"/>
        <v>427.5409836065574</v>
      </c>
      <c r="BK1640" s="6">
        <f t="shared" si="81"/>
        <v>0.33879781420765026</v>
      </c>
    </row>
    <row r="1641" spans="1:63" ht="15" customHeight="1" x14ac:dyDescent="0.25">
      <c r="A1641" s="8" t="s">
        <v>1701</v>
      </c>
      <c r="B1641" s="9" t="s">
        <v>1491</v>
      </c>
      <c r="C1641" s="9">
        <v>4</v>
      </c>
      <c r="D1641" s="9">
        <v>37</v>
      </c>
      <c r="E1641" s="9">
        <v>30</v>
      </c>
      <c r="F1641" s="9">
        <v>515</v>
      </c>
      <c r="G1641" s="9">
        <v>5.7200000000000001E-2</v>
      </c>
      <c r="H1641" s="9">
        <v>0.22220000000000001</v>
      </c>
      <c r="I1641" s="9">
        <v>8.6800000000000002E-2</v>
      </c>
      <c r="J1641" s="8"/>
      <c r="K1641" s="8"/>
      <c r="L1641" s="8"/>
      <c r="M1641" s="8"/>
      <c r="N1641" s="8"/>
      <c r="O1641" s="8"/>
      <c r="P1641" s="8"/>
      <c r="Q1641" s="9">
        <v>10</v>
      </c>
      <c r="R1641" s="9">
        <v>41</v>
      </c>
      <c r="S1641" s="9">
        <v>69</v>
      </c>
      <c r="T1641" s="9">
        <v>2673</v>
      </c>
      <c r="U1641" s="9">
        <v>6.3399999999999998E-2</v>
      </c>
      <c r="V1641" s="9">
        <v>0.5111</v>
      </c>
      <c r="W1641" s="9">
        <v>0.45069999999999999</v>
      </c>
      <c r="X1641" s="9">
        <v>18</v>
      </c>
      <c r="Y1641" s="9">
        <v>119</v>
      </c>
      <c r="Z1641" s="9">
        <v>54</v>
      </c>
      <c r="AA1641" s="9">
        <v>1286</v>
      </c>
      <c r="AB1641" s="9">
        <v>0.18390000000000001</v>
      </c>
      <c r="AC1641" s="9">
        <v>0.4</v>
      </c>
      <c r="AD1641" s="9">
        <v>0.21679999999999999</v>
      </c>
      <c r="AE1641" s="9">
        <v>12</v>
      </c>
      <c r="AF1641" s="9">
        <v>29</v>
      </c>
      <c r="AG1641" s="9">
        <v>26</v>
      </c>
      <c r="AH1641" s="9">
        <v>352</v>
      </c>
      <c r="AI1641" s="9">
        <v>4.48E-2</v>
      </c>
      <c r="AJ1641" s="9">
        <v>0.19259999999999999</v>
      </c>
      <c r="AK1641" s="9">
        <v>5.9299999999999999E-2</v>
      </c>
      <c r="AL1641" s="8"/>
      <c r="AM1641" s="8"/>
      <c r="AN1641" s="8"/>
      <c r="AO1641" s="8"/>
      <c r="AP1641" s="8"/>
      <c r="AQ1641" s="8"/>
      <c r="AR1641" s="8"/>
      <c r="AT1641" s="6">
        <f t="shared" si="82"/>
        <v>13.918918918918919</v>
      </c>
      <c r="AU1641" s="6" t="str">
        <f t="shared" si="83"/>
        <v/>
      </c>
      <c r="AV1641" s="6">
        <f t="shared" si="84"/>
        <v>65.195121951219505</v>
      </c>
      <c r="AW1641" s="7">
        <f t="shared" si="85"/>
        <v>10.806722689075631</v>
      </c>
      <c r="AX1641" s="6">
        <f t="shared" si="86"/>
        <v>12.137931034482758</v>
      </c>
      <c r="AY1641" s="6" t="str">
        <f t="shared" si="87"/>
        <v/>
      </c>
      <c r="BA1641" s="6">
        <f>VLOOKUP(A1641, ALL_AP_DATA!$A$2:$F$3600, 6, FALSE)</f>
        <v>647</v>
      </c>
      <c r="BB1641" s="6">
        <f>VLOOKUP(A1641, projmetadata!$A$2:$D$2036, 4, FALSE)</f>
        <v>50063</v>
      </c>
      <c r="BC1641" s="6" t="e">
        <f t="array" aca="1" ref="BC1641" ca="1">_xludf.IFS(I1641&lt;&gt;0, F1641/I1641, P1641&lt;&gt;0, M1641/P1641, W1641&lt;&gt;0, T1641/W1641, AD1641&lt;&gt;0, AA1641/AD1641, AK1641&lt;&gt;0, AH1641/AK1641, AR1641&lt;&gt;0, AO1641/AR1641, TRUE, 0)</f>
        <v>#NAME?</v>
      </c>
      <c r="BE1641" s="6" t="e">
        <f t="shared" ca="1" si="79"/>
        <v>#NAME?</v>
      </c>
      <c r="BF1641" s="6" t="e">
        <f t="shared" ca="1" si="80"/>
        <v>#NAME?</v>
      </c>
      <c r="BG1641" s="6"/>
      <c r="BH1641" s="6">
        <f>VLOOKUP(A1641, ALL_AP_DATA!$A$2:$D$3600, 3, FALSE)</f>
        <v>82</v>
      </c>
      <c r="BI1641" s="6">
        <f>VLOOKUP(A1641, ALL_AP_DATA!$A$2:$E$3600, 5, FALSE)</f>
        <v>5931</v>
      </c>
      <c r="BJ1641" s="6">
        <f t="shared" si="88"/>
        <v>9.1669242658423489</v>
      </c>
      <c r="BK1641" s="6">
        <f t="shared" si="81"/>
        <v>0.12673879443585781</v>
      </c>
    </row>
    <row r="1642" spans="1:63" ht="15" customHeight="1" x14ac:dyDescent="0.25">
      <c r="A1642" s="8" t="s">
        <v>1702</v>
      </c>
      <c r="B1642" s="9" t="s">
        <v>1491</v>
      </c>
      <c r="C1642" s="9">
        <v>2</v>
      </c>
      <c r="D1642" s="9">
        <v>4</v>
      </c>
      <c r="E1642" s="9">
        <v>4</v>
      </c>
      <c r="F1642" s="9">
        <v>53</v>
      </c>
      <c r="G1642" s="9">
        <v>2.9899999999999999E-2</v>
      </c>
      <c r="H1642" s="9">
        <v>1.8100000000000002E-2</v>
      </c>
      <c r="I1642" s="9">
        <v>4.5999999999999999E-3</v>
      </c>
      <c r="J1642" s="8"/>
      <c r="K1642" s="8"/>
      <c r="L1642" s="8"/>
      <c r="M1642" s="8"/>
      <c r="N1642" s="8"/>
      <c r="O1642" s="8"/>
      <c r="P1642" s="8"/>
      <c r="Q1642" s="9">
        <v>6</v>
      </c>
      <c r="R1642" s="9">
        <v>17</v>
      </c>
      <c r="S1642" s="9">
        <v>124</v>
      </c>
      <c r="T1642" s="9">
        <v>5352</v>
      </c>
      <c r="U1642" s="9">
        <v>0.12690000000000001</v>
      </c>
      <c r="V1642" s="9">
        <v>0.56110000000000004</v>
      </c>
      <c r="W1642" s="9">
        <v>0.46439999999999998</v>
      </c>
      <c r="X1642" s="9">
        <v>6</v>
      </c>
      <c r="Y1642" s="9">
        <v>48</v>
      </c>
      <c r="Z1642" s="9">
        <v>165</v>
      </c>
      <c r="AA1642" s="9">
        <v>5280</v>
      </c>
      <c r="AB1642" s="9">
        <v>0.35820000000000002</v>
      </c>
      <c r="AC1642" s="9">
        <v>0.74660000000000004</v>
      </c>
      <c r="AD1642" s="9">
        <v>0.45810000000000001</v>
      </c>
      <c r="AE1642" s="9">
        <v>3</v>
      </c>
      <c r="AF1642" s="9">
        <v>11</v>
      </c>
      <c r="AG1642" s="9">
        <v>64</v>
      </c>
      <c r="AH1642" s="9">
        <v>1216</v>
      </c>
      <c r="AI1642" s="9">
        <v>8.2100000000000006E-2</v>
      </c>
      <c r="AJ1642" s="9">
        <v>0.28960000000000002</v>
      </c>
      <c r="AK1642" s="9">
        <v>0.1055</v>
      </c>
      <c r="AL1642" s="8"/>
      <c r="AM1642" s="8"/>
      <c r="AN1642" s="8"/>
      <c r="AO1642" s="8"/>
      <c r="AP1642" s="8"/>
      <c r="AQ1642" s="8"/>
      <c r="AR1642" s="8"/>
      <c r="AT1642" s="6">
        <f t="shared" si="82"/>
        <v>13.25</v>
      </c>
      <c r="AU1642" s="6" t="str">
        <f t="shared" si="83"/>
        <v/>
      </c>
      <c r="AV1642" s="6">
        <f t="shared" si="84"/>
        <v>314.8235294117647</v>
      </c>
      <c r="AW1642" s="7">
        <f t="shared" si="85"/>
        <v>110</v>
      </c>
      <c r="AX1642" s="6">
        <f t="shared" si="86"/>
        <v>110.54545454545455</v>
      </c>
      <c r="AY1642" s="6" t="str">
        <f t="shared" si="87"/>
        <v/>
      </c>
      <c r="BA1642" s="6">
        <f>VLOOKUP(A1642, ALL_AP_DATA!$A$2:$F$3600, 6, FALSE)</f>
        <v>134</v>
      </c>
      <c r="BB1642" s="6">
        <f>VLOOKUP(A1642, projmetadata!$A$2:$D$2036, 4, FALSE)</f>
        <v>15463</v>
      </c>
      <c r="BC1642" s="6" t="e">
        <f t="array" aca="1" ref="BC1642" ca="1">_xludf.IFS(I1642&lt;&gt;0, F1642/I1642, P1642&lt;&gt;0, M1642/P1642, W1642&lt;&gt;0, T1642/W1642, AD1642&lt;&gt;0, AA1642/AD1642, AK1642&lt;&gt;0, AH1642/AK1642, AR1642&lt;&gt;0, AO1642/AR1642, TRUE, 0)</f>
        <v>#NAME?</v>
      </c>
      <c r="BE1642" s="6" t="e">
        <f t="shared" ca="1" si="79"/>
        <v>#NAME?</v>
      </c>
      <c r="BF1642" s="6" t="e">
        <f t="shared" ca="1" si="80"/>
        <v>#NAME?</v>
      </c>
      <c r="BG1642" s="6"/>
      <c r="BH1642" s="6">
        <f>VLOOKUP(A1642, ALL_AP_DATA!$A$2:$D$3600, 3, FALSE)</f>
        <v>37</v>
      </c>
      <c r="BI1642" s="6">
        <f>VLOOKUP(A1642, ALL_AP_DATA!$A$2:$E$3600, 5, FALSE)</f>
        <v>11525</v>
      </c>
      <c r="BJ1642" s="6">
        <f t="shared" si="88"/>
        <v>86.007462686567166</v>
      </c>
      <c r="BK1642" s="6">
        <f t="shared" si="81"/>
        <v>0.27611940298507465</v>
      </c>
    </row>
    <row r="1643" spans="1:63" ht="15" customHeight="1" x14ac:dyDescent="0.25">
      <c r="A1643" s="8" t="s">
        <v>1703</v>
      </c>
      <c r="B1643" s="9" t="s">
        <v>1491</v>
      </c>
      <c r="C1643" s="9">
        <v>4</v>
      </c>
      <c r="D1643" s="9">
        <v>9</v>
      </c>
      <c r="E1643" s="9">
        <v>0</v>
      </c>
      <c r="F1643" s="9">
        <v>0</v>
      </c>
      <c r="G1643" s="9">
        <v>7.6899999999999996E-2</v>
      </c>
      <c r="H1643" s="9">
        <v>0</v>
      </c>
      <c r="I1643" s="9">
        <v>0</v>
      </c>
      <c r="J1643" s="8"/>
      <c r="K1643" s="8"/>
      <c r="L1643" s="8"/>
      <c r="M1643" s="8"/>
      <c r="N1643" s="8"/>
      <c r="O1643" s="8"/>
      <c r="P1643" s="8"/>
      <c r="Q1643" s="8"/>
      <c r="R1643" s="8"/>
      <c r="S1643" s="8"/>
      <c r="T1643" s="8"/>
      <c r="U1643" s="8"/>
      <c r="V1643" s="8"/>
      <c r="W1643" s="8"/>
      <c r="X1643" s="9">
        <v>9</v>
      </c>
      <c r="Y1643" s="9">
        <v>50</v>
      </c>
      <c r="Z1643" s="9">
        <v>7</v>
      </c>
      <c r="AA1643" s="9">
        <v>334</v>
      </c>
      <c r="AB1643" s="9">
        <v>0.4274</v>
      </c>
      <c r="AC1643" s="9">
        <v>0.4118</v>
      </c>
      <c r="AD1643" s="9">
        <v>0.68869999999999998</v>
      </c>
      <c r="AE1643" s="9">
        <v>3</v>
      </c>
      <c r="AF1643" s="9">
        <v>15</v>
      </c>
      <c r="AG1643" s="9">
        <v>3</v>
      </c>
      <c r="AH1643" s="9">
        <v>206</v>
      </c>
      <c r="AI1643" s="9">
        <v>0.12820000000000001</v>
      </c>
      <c r="AJ1643" s="9">
        <v>0.17649999999999999</v>
      </c>
      <c r="AK1643" s="9">
        <v>0.42470000000000002</v>
      </c>
      <c r="AL1643" s="8"/>
      <c r="AM1643" s="8"/>
      <c r="AN1643" s="8"/>
      <c r="AO1643" s="8"/>
      <c r="AP1643" s="8"/>
      <c r="AQ1643" s="8"/>
      <c r="AR1643" s="8"/>
      <c r="AT1643" s="6">
        <f t="shared" si="82"/>
        <v>0</v>
      </c>
      <c r="AU1643" s="6" t="str">
        <f t="shared" si="83"/>
        <v/>
      </c>
      <c r="AV1643" s="6" t="str">
        <f t="shared" si="84"/>
        <v/>
      </c>
      <c r="AW1643" s="7">
        <f t="shared" si="85"/>
        <v>6.68</v>
      </c>
      <c r="AX1643" s="6">
        <f t="shared" si="86"/>
        <v>13.733333333333333</v>
      </c>
      <c r="AY1643" s="6" t="str">
        <f t="shared" si="87"/>
        <v/>
      </c>
      <c r="BA1643" s="6">
        <f>VLOOKUP(A1643, ALL_AP_DATA!$A$2:$F$3600, 6, FALSE)</f>
        <v>117</v>
      </c>
      <c r="BB1643" s="6">
        <f>VLOOKUP(A1643, projmetadata!$A$2:$D$2036, 4, FALSE)</f>
        <v>11736</v>
      </c>
      <c r="BC1643" s="6" t="e">
        <f t="array" aca="1" ref="BC1643" ca="1">_xludf.IFS(I1643&lt;&gt;0, F1643/I1643, P1643&lt;&gt;0, M1643/P1643, W1643&lt;&gt;0, T1643/W1643, AD1643&lt;&gt;0, AA1643/AD1643, AK1643&lt;&gt;0, AH1643/AK1643, AR1643&lt;&gt;0, AO1643/AR1643, TRUE, 0)</f>
        <v>#NAME?</v>
      </c>
      <c r="BE1643" s="6" t="e">
        <f t="shared" ca="1" si="79"/>
        <v>#NAME?</v>
      </c>
      <c r="BF1643" s="6" t="e">
        <f t="shared" ca="1" si="80"/>
        <v>#NAME?</v>
      </c>
      <c r="BG1643" s="6"/>
      <c r="BH1643" s="6">
        <f>VLOOKUP(A1643, ALL_AP_DATA!$A$2:$D$3600, 3, FALSE)</f>
        <v>6</v>
      </c>
      <c r="BI1643" s="6">
        <f>VLOOKUP(A1643, ALL_AP_DATA!$A$2:$E$3600, 5, FALSE)</f>
        <v>485</v>
      </c>
      <c r="BJ1643" s="6">
        <f t="shared" si="88"/>
        <v>4.1452991452991457</v>
      </c>
      <c r="BK1643" s="6">
        <f t="shared" si="81"/>
        <v>5.128205128205128E-2</v>
      </c>
    </row>
    <row r="1644" spans="1:63" ht="15" customHeight="1" x14ac:dyDescent="0.25">
      <c r="A1644" s="8" t="s">
        <v>1704</v>
      </c>
      <c r="B1644" s="9" t="s">
        <v>1491</v>
      </c>
      <c r="C1644" s="9">
        <v>1</v>
      </c>
      <c r="D1644" s="9">
        <v>36</v>
      </c>
      <c r="E1644" s="9">
        <v>187</v>
      </c>
      <c r="F1644" s="9">
        <v>5364</v>
      </c>
      <c r="G1644" s="9">
        <v>7.3800000000000004E-2</v>
      </c>
      <c r="H1644" s="9">
        <v>0.31480000000000002</v>
      </c>
      <c r="I1644" s="9">
        <v>0.13170000000000001</v>
      </c>
      <c r="J1644" s="9">
        <v>7</v>
      </c>
      <c r="K1644" s="9">
        <v>46</v>
      </c>
      <c r="L1644" s="9">
        <v>219</v>
      </c>
      <c r="M1644" s="9">
        <v>7624</v>
      </c>
      <c r="N1644" s="9">
        <v>9.4299999999999995E-2</v>
      </c>
      <c r="O1644" s="9">
        <v>0.36870000000000003</v>
      </c>
      <c r="P1644" s="9">
        <v>0.18709999999999999</v>
      </c>
      <c r="Q1644" s="9">
        <v>30</v>
      </c>
      <c r="R1644" s="9">
        <v>167</v>
      </c>
      <c r="S1644" s="9">
        <v>547</v>
      </c>
      <c r="T1644" s="9">
        <v>36435</v>
      </c>
      <c r="U1644" s="9">
        <v>0.3422</v>
      </c>
      <c r="V1644" s="9">
        <v>0.92090000000000005</v>
      </c>
      <c r="W1644" s="9">
        <v>0.89439999999999997</v>
      </c>
      <c r="X1644" s="9">
        <v>15</v>
      </c>
      <c r="Y1644" s="9">
        <v>107</v>
      </c>
      <c r="Z1644" s="9">
        <v>268</v>
      </c>
      <c r="AA1644" s="9">
        <v>9838</v>
      </c>
      <c r="AB1644" s="9">
        <v>0.21929999999999999</v>
      </c>
      <c r="AC1644" s="9">
        <v>0.45119999999999999</v>
      </c>
      <c r="AD1644" s="9">
        <v>0.24149999999999999</v>
      </c>
      <c r="AE1644" s="9">
        <v>2</v>
      </c>
      <c r="AF1644" s="9">
        <v>14</v>
      </c>
      <c r="AG1644" s="9">
        <v>125</v>
      </c>
      <c r="AH1644" s="9">
        <v>3277</v>
      </c>
      <c r="AI1644" s="9">
        <v>2.87E-2</v>
      </c>
      <c r="AJ1644" s="9">
        <v>0.2104</v>
      </c>
      <c r="AK1644" s="9">
        <v>8.0399999999999999E-2</v>
      </c>
      <c r="AL1644" s="9">
        <v>3</v>
      </c>
      <c r="AM1644" s="9">
        <v>56</v>
      </c>
      <c r="AN1644" s="9">
        <v>295</v>
      </c>
      <c r="AO1644" s="9">
        <v>8538</v>
      </c>
      <c r="AP1644" s="9">
        <v>0.1148</v>
      </c>
      <c r="AQ1644" s="9">
        <v>0.49659999999999999</v>
      </c>
      <c r="AR1644" s="9">
        <v>0.20960000000000001</v>
      </c>
      <c r="AT1644" s="6">
        <f t="shared" si="82"/>
        <v>149</v>
      </c>
      <c r="AU1644" s="6">
        <f t="shared" si="83"/>
        <v>165.7391304347826</v>
      </c>
      <c r="AV1644" s="6">
        <f t="shared" si="84"/>
        <v>218.17365269461078</v>
      </c>
      <c r="AW1644" s="7">
        <f t="shared" si="85"/>
        <v>91.943925233644862</v>
      </c>
      <c r="AX1644" s="6">
        <f t="shared" si="86"/>
        <v>234.07142857142858</v>
      </c>
      <c r="AY1644" s="6">
        <f t="shared" si="87"/>
        <v>152.46428571428572</v>
      </c>
      <c r="BA1644" s="6">
        <f>VLOOKUP(A1644, ALL_AP_DATA!$A$2:$F$3600, 6, FALSE)</f>
        <v>488</v>
      </c>
      <c r="BB1644" s="6">
        <f>VLOOKUP(A1644, projmetadata!$A$2:$D$2036, 4, FALSE)</f>
        <v>50550</v>
      </c>
      <c r="BC1644" s="6" t="e">
        <f t="array" aca="1" ref="BC1644" ca="1">_xludf.IFS(I1644&lt;&gt;0, F1644/I1644, P1644&lt;&gt;0, M1644/P1644, W1644&lt;&gt;0, T1644/W1644, AD1644&lt;&gt;0, AA1644/AD1644, AK1644&lt;&gt;0, AH1644/AK1644, AR1644&lt;&gt;0, AO1644/AR1644, TRUE, 0)</f>
        <v>#NAME?</v>
      </c>
      <c r="BE1644" s="6" t="e">
        <f t="shared" ca="1" si="79"/>
        <v>#NAME?</v>
      </c>
      <c r="BF1644" s="6" t="e">
        <f t="shared" ca="1" si="80"/>
        <v>#NAME?</v>
      </c>
      <c r="BG1644" s="6"/>
      <c r="BH1644" s="6">
        <f>VLOOKUP(A1644, ALL_AP_DATA!$A$2:$D$3600, 3, FALSE)</f>
        <v>179</v>
      </c>
      <c r="BI1644" s="6">
        <f>VLOOKUP(A1644, ALL_AP_DATA!$A$2:$E$3600, 5, FALSE)</f>
        <v>40739</v>
      </c>
      <c r="BJ1644" s="6">
        <f t="shared" si="88"/>
        <v>83.481557377049185</v>
      </c>
      <c r="BK1644" s="6">
        <f t="shared" si="81"/>
        <v>0.36680327868852458</v>
      </c>
    </row>
    <row r="1645" spans="1:63" ht="15" customHeight="1" x14ac:dyDescent="0.25">
      <c r="A1645" s="8" t="s">
        <v>1705</v>
      </c>
      <c r="B1645" s="9" t="s">
        <v>1491</v>
      </c>
      <c r="C1645" s="9">
        <v>6</v>
      </c>
      <c r="D1645" s="9">
        <v>23</v>
      </c>
      <c r="E1645" s="9">
        <v>197</v>
      </c>
      <c r="F1645" s="9">
        <v>6442</v>
      </c>
      <c r="G1645" s="9">
        <v>4.3499999999999997E-2</v>
      </c>
      <c r="H1645" s="9">
        <v>0.31219999999999998</v>
      </c>
      <c r="I1645" s="9">
        <v>0.1145</v>
      </c>
      <c r="J1645" s="9">
        <v>3</v>
      </c>
      <c r="K1645" s="9">
        <v>30</v>
      </c>
      <c r="L1645" s="9">
        <v>258</v>
      </c>
      <c r="M1645" s="9">
        <v>12088</v>
      </c>
      <c r="N1645" s="9">
        <v>5.67E-2</v>
      </c>
      <c r="O1645" s="9">
        <v>0.40889999999999999</v>
      </c>
      <c r="P1645" s="9">
        <v>0.21479999999999999</v>
      </c>
      <c r="Q1645" s="9">
        <v>41</v>
      </c>
      <c r="R1645" s="9">
        <v>127</v>
      </c>
      <c r="S1645" s="9">
        <v>477</v>
      </c>
      <c r="T1645" s="9">
        <v>27473</v>
      </c>
      <c r="U1645" s="9">
        <v>0.24010000000000001</v>
      </c>
      <c r="V1645" s="9">
        <v>0.75590000000000002</v>
      </c>
      <c r="W1645" s="9">
        <v>0.48809999999999998</v>
      </c>
      <c r="X1645" s="9">
        <v>61</v>
      </c>
      <c r="Y1645" s="9">
        <v>235</v>
      </c>
      <c r="Z1645" s="9">
        <v>496</v>
      </c>
      <c r="AA1645" s="9">
        <v>29598</v>
      </c>
      <c r="AB1645" s="9">
        <v>0.44419999999999998</v>
      </c>
      <c r="AC1645" s="9">
        <v>0.78610000000000002</v>
      </c>
      <c r="AD1645" s="9">
        <v>0.52590000000000003</v>
      </c>
      <c r="AE1645" s="9">
        <v>30</v>
      </c>
      <c r="AF1645" s="9">
        <v>153</v>
      </c>
      <c r="AG1645" s="9">
        <v>441</v>
      </c>
      <c r="AH1645" s="9">
        <v>24768</v>
      </c>
      <c r="AI1645" s="9">
        <v>0.28920000000000001</v>
      </c>
      <c r="AJ1645" s="9">
        <v>0.69889999999999997</v>
      </c>
      <c r="AK1645" s="9">
        <v>0.44</v>
      </c>
      <c r="AL1645" s="9">
        <v>1</v>
      </c>
      <c r="AM1645" s="9">
        <v>28</v>
      </c>
      <c r="AN1645" s="9">
        <v>262</v>
      </c>
      <c r="AO1645" s="9">
        <v>11005</v>
      </c>
      <c r="AP1645" s="9">
        <v>5.2900000000000003E-2</v>
      </c>
      <c r="AQ1645" s="9">
        <v>0.41520000000000001</v>
      </c>
      <c r="AR1645" s="9">
        <v>0.19550000000000001</v>
      </c>
      <c r="AT1645" s="6">
        <f t="shared" si="82"/>
        <v>280.08695652173913</v>
      </c>
      <c r="AU1645" s="6">
        <f t="shared" si="83"/>
        <v>402.93333333333334</v>
      </c>
      <c r="AV1645" s="6">
        <f t="shared" si="84"/>
        <v>216.3228346456693</v>
      </c>
      <c r="AW1645" s="7">
        <f t="shared" si="85"/>
        <v>125.94893617021276</v>
      </c>
      <c r="AX1645" s="6">
        <f t="shared" si="86"/>
        <v>161.88235294117646</v>
      </c>
      <c r="AY1645" s="6">
        <f t="shared" si="87"/>
        <v>393.03571428571428</v>
      </c>
      <c r="BA1645" s="6">
        <f>VLOOKUP(A1645, ALL_AP_DATA!$A$2:$F$3600, 6, FALSE)</f>
        <v>529</v>
      </c>
      <c r="BB1645" s="6">
        <f>VLOOKUP(A1645, projmetadata!$A$2:$D$2036, 4, FALSE)</f>
        <v>38239</v>
      </c>
      <c r="BC1645" s="6" t="e">
        <f t="array" aca="1" ref="BC1645" ca="1">_xludf.IFS(I1645&lt;&gt;0, F1645/I1645, P1645&lt;&gt;0, M1645/P1645, W1645&lt;&gt;0, T1645/W1645, AD1645&lt;&gt;0, AA1645/AD1645, AK1645&lt;&gt;0, AH1645/AK1645, AR1645&lt;&gt;0, AO1645/AR1645, TRUE, 0)</f>
        <v>#NAME?</v>
      </c>
      <c r="BE1645" s="6" t="e">
        <f t="shared" ca="1" si="79"/>
        <v>#NAME?</v>
      </c>
      <c r="BF1645" s="6" t="e">
        <f t="shared" ca="1" si="80"/>
        <v>#NAME?</v>
      </c>
      <c r="BG1645" s="6"/>
      <c r="BH1645" s="6">
        <f>VLOOKUP(A1645, ALL_AP_DATA!$A$2:$D$3600, 3, FALSE)</f>
        <v>181</v>
      </c>
      <c r="BI1645" s="6">
        <f>VLOOKUP(A1645, ALL_AP_DATA!$A$2:$E$3600, 5, FALSE)</f>
        <v>56286</v>
      </c>
      <c r="BJ1645" s="6">
        <f t="shared" si="88"/>
        <v>106.40075614366729</v>
      </c>
      <c r="BK1645" s="6">
        <f t="shared" si="81"/>
        <v>0.34215500945179583</v>
      </c>
    </row>
    <row r="1646" spans="1:63" ht="15" customHeight="1" x14ac:dyDescent="0.25">
      <c r="A1646" s="8" t="s">
        <v>1706</v>
      </c>
      <c r="B1646" s="9" t="s">
        <v>1491</v>
      </c>
      <c r="C1646" s="9">
        <v>5</v>
      </c>
      <c r="D1646" s="9">
        <v>14</v>
      </c>
      <c r="E1646" s="9">
        <v>4</v>
      </c>
      <c r="F1646" s="9">
        <v>8</v>
      </c>
      <c r="G1646" s="9">
        <v>4.65E-2</v>
      </c>
      <c r="H1646" s="9">
        <v>8.1600000000000006E-2</v>
      </c>
      <c r="I1646" s="9">
        <v>4.5999999999999999E-3</v>
      </c>
      <c r="J1646" s="8"/>
      <c r="K1646" s="8"/>
      <c r="L1646" s="8"/>
      <c r="M1646" s="8"/>
      <c r="N1646" s="8"/>
      <c r="O1646" s="8"/>
      <c r="P1646" s="8"/>
      <c r="Q1646" s="9">
        <v>1</v>
      </c>
      <c r="R1646" s="9">
        <v>2</v>
      </c>
      <c r="S1646" s="9">
        <v>2</v>
      </c>
      <c r="T1646" s="9">
        <v>235</v>
      </c>
      <c r="U1646" s="9">
        <v>6.6E-3</v>
      </c>
      <c r="V1646" s="9">
        <v>4.0800000000000003E-2</v>
      </c>
      <c r="W1646" s="9">
        <v>0.13550000000000001</v>
      </c>
      <c r="X1646" s="9">
        <v>2</v>
      </c>
      <c r="Y1646" s="9">
        <v>7</v>
      </c>
      <c r="Z1646" s="9">
        <v>5</v>
      </c>
      <c r="AA1646" s="9">
        <v>11</v>
      </c>
      <c r="AB1646" s="9">
        <v>2.3300000000000001E-2</v>
      </c>
      <c r="AC1646" s="9">
        <v>0.10199999999999999</v>
      </c>
      <c r="AD1646" s="9">
        <v>6.3E-3</v>
      </c>
      <c r="AE1646" s="9">
        <v>1</v>
      </c>
      <c r="AF1646" s="9">
        <v>7</v>
      </c>
      <c r="AG1646" s="9">
        <v>0</v>
      </c>
      <c r="AH1646" s="9">
        <v>0</v>
      </c>
      <c r="AI1646" s="9">
        <v>2.3300000000000001E-2</v>
      </c>
      <c r="AJ1646" s="9">
        <v>0</v>
      </c>
      <c r="AK1646" s="9">
        <v>0</v>
      </c>
      <c r="AL1646" s="8"/>
      <c r="AM1646" s="8"/>
      <c r="AN1646" s="8"/>
      <c r="AO1646" s="8"/>
      <c r="AP1646" s="8"/>
      <c r="AQ1646" s="8"/>
      <c r="AR1646" s="8"/>
      <c r="AT1646" s="6">
        <f t="shared" si="82"/>
        <v>0.5714285714285714</v>
      </c>
      <c r="AU1646" s="6" t="str">
        <f t="shared" si="83"/>
        <v/>
      </c>
      <c r="AV1646" s="6">
        <f t="shared" si="84"/>
        <v>117.5</v>
      </c>
      <c r="AW1646" s="7">
        <f t="shared" si="85"/>
        <v>1.5714285714285714</v>
      </c>
      <c r="AX1646" s="6">
        <f t="shared" si="86"/>
        <v>0</v>
      </c>
      <c r="AY1646" s="6" t="str">
        <f t="shared" si="87"/>
        <v/>
      </c>
      <c r="BA1646" s="6">
        <f>VLOOKUP(A1646, ALL_AP_DATA!$A$2:$F$3600, 6, FALSE)</f>
        <v>301</v>
      </c>
      <c r="BB1646" s="6">
        <f>VLOOKUP(A1646, projmetadata!$A$2:$D$2036, 4, FALSE)</f>
        <v>15339</v>
      </c>
      <c r="BC1646" s="6" t="e">
        <f t="array" aca="1" ref="BC1646" ca="1">_xludf.IFS(I1646&lt;&gt;0, F1646/I1646, P1646&lt;&gt;0, M1646/P1646, W1646&lt;&gt;0, T1646/W1646, AD1646&lt;&gt;0, AA1646/AD1646, AK1646&lt;&gt;0, AH1646/AK1646, AR1646&lt;&gt;0, AO1646/AR1646, TRUE, 0)</f>
        <v>#NAME?</v>
      </c>
      <c r="BE1646" s="6" t="e">
        <f t="shared" ca="1" si="79"/>
        <v>#NAME?</v>
      </c>
      <c r="BF1646" s="6" t="e">
        <f t="shared" ca="1" si="80"/>
        <v>#NAME?</v>
      </c>
      <c r="BG1646" s="6"/>
      <c r="BH1646" s="6">
        <f>VLOOKUP(A1646, ALL_AP_DATA!$A$2:$D$3600, 3, FALSE)</f>
        <v>23</v>
      </c>
      <c r="BI1646" s="6">
        <f>VLOOKUP(A1646, ALL_AP_DATA!$A$2:$E$3600, 5, FALSE)</f>
        <v>1734</v>
      </c>
      <c r="BJ1646" s="6">
        <f t="shared" si="88"/>
        <v>5.7607973421926912</v>
      </c>
      <c r="BK1646" s="6">
        <f t="shared" si="81"/>
        <v>7.6411960132890366E-2</v>
      </c>
    </row>
    <row r="1647" spans="1:63" ht="15" customHeight="1" x14ac:dyDescent="0.25">
      <c r="A1647" s="8" t="s">
        <v>1707</v>
      </c>
      <c r="B1647" s="9" t="s">
        <v>1491</v>
      </c>
      <c r="C1647" s="8"/>
      <c r="D1647" s="8"/>
      <c r="E1647" s="8"/>
      <c r="F1647" s="8"/>
      <c r="G1647" s="8"/>
      <c r="H1647" s="8"/>
      <c r="I1647" s="8"/>
      <c r="J1647" s="8"/>
      <c r="K1647" s="8"/>
      <c r="L1647" s="8"/>
      <c r="M1647" s="8"/>
      <c r="N1647" s="8"/>
      <c r="O1647" s="8"/>
      <c r="P1647" s="8"/>
      <c r="Q1647" s="9">
        <v>7</v>
      </c>
      <c r="R1647" s="9">
        <v>26</v>
      </c>
      <c r="S1647" s="9">
        <v>15</v>
      </c>
      <c r="T1647" s="9">
        <v>41005</v>
      </c>
      <c r="U1647" s="9">
        <v>9.7699999999999995E-2</v>
      </c>
      <c r="V1647" s="9">
        <v>0.10639999999999999</v>
      </c>
      <c r="W1647" s="9">
        <v>0.87009999999999998</v>
      </c>
      <c r="X1647" s="9">
        <v>1</v>
      </c>
      <c r="Y1647" s="9">
        <v>2</v>
      </c>
      <c r="Z1647" s="9">
        <v>1</v>
      </c>
      <c r="AA1647" s="9">
        <v>547</v>
      </c>
      <c r="AB1647" s="9">
        <v>7.4999999999999997E-3</v>
      </c>
      <c r="AC1647" s="9">
        <v>7.1000000000000004E-3</v>
      </c>
      <c r="AD1647" s="9">
        <v>1.1599999999999999E-2</v>
      </c>
      <c r="AE1647" s="8"/>
      <c r="AF1647" s="8"/>
      <c r="AG1647" s="8"/>
      <c r="AH1647" s="8"/>
      <c r="AI1647" s="8"/>
      <c r="AJ1647" s="8"/>
      <c r="AK1647" s="8"/>
      <c r="AL1647" s="8"/>
      <c r="AM1647" s="8"/>
      <c r="AN1647" s="8"/>
      <c r="AO1647" s="8"/>
      <c r="AP1647" s="8"/>
      <c r="AQ1647" s="8"/>
      <c r="AR1647" s="8"/>
      <c r="AT1647" s="6" t="str">
        <f t="shared" si="82"/>
        <v/>
      </c>
      <c r="AU1647" s="6" t="str">
        <f t="shared" si="83"/>
        <v/>
      </c>
      <c r="AV1647" s="6">
        <f t="shared" si="84"/>
        <v>1577.1153846153845</v>
      </c>
      <c r="AW1647" s="7">
        <f t="shared" si="85"/>
        <v>273.5</v>
      </c>
      <c r="AX1647" s="6" t="str">
        <f t="shared" si="86"/>
        <v/>
      </c>
      <c r="AY1647" s="6" t="str">
        <f t="shared" si="87"/>
        <v/>
      </c>
      <c r="BA1647" s="6">
        <f>VLOOKUP(A1647, ALL_AP_DATA!$A$2:$F$3600, 6, FALSE)</f>
        <v>266</v>
      </c>
      <c r="BB1647" s="6">
        <f>VLOOKUP(A1647, projmetadata!$A$2:$D$2036, 4, FALSE)</f>
        <v>6675</v>
      </c>
      <c r="BC1647" s="6" t="e">
        <f t="array" aca="1" ref="BC1647" ca="1">_xludf.IFS(I1647&lt;&gt;0, F1647/I1647, P1647&lt;&gt;0, M1647/P1647, W1647&lt;&gt;0, T1647/W1647, AD1647&lt;&gt;0, AA1647/AD1647, AK1647&lt;&gt;0, AH1647/AK1647, AR1647&lt;&gt;0, AO1647/AR1647, TRUE, 0)</f>
        <v>#NAME?</v>
      </c>
      <c r="BE1647" s="6" t="e">
        <f t="shared" ca="1" si="79"/>
        <v>#NAME?</v>
      </c>
      <c r="BF1647" s="6" t="e">
        <f t="shared" ca="1" si="80"/>
        <v>#NAME?</v>
      </c>
      <c r="BG1647" s="6"/>
      <c r="BH1647" s="6">
        <f>VLOOKUP(A1647, ALL_AP_DATA!$A$2:$D$3600, 3, FALSE)</f>
        <v>26</v>
      </c>
      <c r="BI1647" s="6">
        <f>VLOOKUP(A1647, ALL_AP_DATA!$A$2:$E$3600, 5, FALSE)</f>
        <v>47126</v>
      </c>
      <c r="BJ1647" s="6">
        <f t="shared" si="88"/>
        <v>177.1654135338346</v>
      </c>
      <c r="BK1647" s="6">
        <f t="shared" si="81"/>
        <v>9.7744360902255634E-2</v>
      </c>
    </row>
    <row r="1648" spans="1:63" ht="15" customHeight="1" x14ac:dyDescent="0.25">
      <c r="A1648" s="8" t="s">
        <v>1708</v>
      </c>
      <c r="B1648" s="9" t="s">
        <v>1491</v>
      </c>
      <c r="C1648" s="8"/>
      <c r="D1648" s="8"/>
      <c r="E1648" s="8"/>
      <c r="F1648" s="8"/>
      <c r="G1648" s="8"/>
      <c r="H1648" s="8"/>
      <c r="I1648" s="8"/>
      <c r="J1648" s="8"/>
      <c r="K1648" s="8"/>
      <c r="L1648" s="8"/>
      <c r="M1648" s="8"/>
      <c r="N1648" s="8"/>
      <c r="O1648" s="8"/>
      <c r="P1648" s="8"/>
      <c r="Q1648" s="9">
        <v>6</v>
      </c>
      <c r="R1648" s="9">
        <v>86</v>
      </c>
      <c r="S1648" s="9">
        <v>55</v>
      </c>
      <c r="T1648" s="9">
        <v>9381</v>
      </c>
      <c r="U1648" s="9">
        <v>0.1057</v>
      </c>
      <c r="V1648" s="9">
        <v>0.60440000000000005</v>
      </c>
      <c r="W1648" s="9">
        <v>0.435</v>
      </c>
      <c r="X1648" s="9">
        <v>1</v>
      </c>
      <c r="Y1648" s="9">
        <v>33</v>
      </c>
      <c r="Z1648" s="9">
        <v>5</v>
      </c>
      <c r="AA1648" s="9">
        <v>110</v>
      </c>
      <c r="AB1648" s="9">
        <v>4.0500000000000001E-2</v>
      </c>
      <c r="AC1648" s="9">
        <v>5.4899999999999997E-2</v>
      </c>
      <c r="AD1648" s="9">
        <v>5.1000000000000004E-3</v>
      </c>
      <c r="AE1648" s="9">
        <v>1</v>
      </c>
      <c r="AF1648" s="9">
        <v>12</v>
      </c>
      <c r="AG1648" s="9">
        <v>10</v>
      </c>
      <c r="AH1648" s="9">
        <v>171</v>
      </c>
      <c r="AI1648" s="9">
        <v>1.47E-2</v>
      </c>
      <c r="AJ1648" s="9">
        <v>0.1099</v>
      </c>
      <c r="AK1648" s="9">
        <v>7.9000000000000008E-3</v>
      </c>
      <c r="AL1648" s="8"/>
      <c r="AM1648" s="8"/>
      <c r="AN1648" s="8"/>
      <c r="AO1648" s="8"/>
      <c r="AP1648" s="8"/>
      <c r="AQ1648" s="8"/>
      <c r="AR1648" s="8"/>
      <c r="AT1648" s="6" t="str">
        <f t="shared" si="82"/>
        <v/>
      </c>
      <c r="AU1648" s="6" t="str">
        <f t="shared" si="83"/>
        <v/>
      </c>
      <c r="AV1648" s="6">
        <f t="shared" si="84"/>
        <v>109.08139534883721</v>
      </c>
      <c r="AW1648" s="7">
        <f t="shared" si="85"/>
        <v>3.3333333333333335</v>
      </c>
      <c r="AX1648" s="6">
        <f t="shared" si="86"/>
        <v>14.25</v>
      </c>
      <c r="AY1648" s="6" t="str">
        <f t="shared" si="87"/>
        <v/>
      </c>
      <c r="BA1648" s="6">
        <f>VLOOKUP(A1648, ALL_AP_DATA!$A$2:$F$3600, 6, FALSE)</f>
        <v>814</v>
      </c>
      <c r="BB1648" s="6">
        <f>VLOOKUP(A1648, projmetadata!$A$2:$D$2036, 4, FALSE)</f>
        <v>333094</v>
      </c>
      <c r="BC1648" s="6" t="e">
        <f t="array" aca="1" ref="BC1648" ca="1">_xludf.IFS(I1648&lt;&gt;0, F1648/I1648, P1648&lt;&gt;0, M1648/P1648, W1648&lt;&gt;0, T1648/W1648, AD1648&lt;&gt;0, AA1648/AD1648, AK1648&lt;&gt;0, AH1648/AK1648, AR1648&lt;&gt;0, AO1648/AR1648, TRUE, 0)</f>
        <v>#NAME?</v>
      </c>
      <c r="BE1648" s="6" t="e">
        <f t="shared" ca="1" si="79"/>
        <v>#NAME?</v>
      </c>
      <c r="BF1648" s="6" t="e">
        <f t="shared" ca="1" si="80"/>
        <v>#NAME?</v>
      </c>
      <c r="BG1648" s="6"/>
      <c r="BH1648" s="6">
        <f>VLOOKUP(A1648, ALL_AP_DATA!$A$2:$D$3600, 3, FALSE)</f>
        <v>124</v>
      </c>
      <c r="BI1648" s="6">
        <f>VLOOKUP(A1648, ALL_AP_DATA!$A$2:$E$3600, 5, FALSE)</f>
        <v>21564</v>
      </c>
      <c r="BJ1648" s="6">
        <f t="shared" si="88"/>
        <v>26.491400491400491</v>
      </c>
      <c r="BK1648" s="6">
        <f t="shared" si="81"/>
        <v>0.15233415233415235</v>
      </c>
    </row>
    <row r="1649" spans="1:63" ht="15" customHeight="1" x14ac:dyDescent="0.25">
      <c r="A1649" s="8" t="s">
        <v>1709</v>
      </c>
      <c r="B1649" s="9" t="s">
        <v>1491</v>
      </c>
      <c r="C1649" s="9">
        <v>10</v>
      </c>
      <c r="D1649" s="9">
        <v>41</v>
      </c>
      <c r="E1649" s="9">
        <v>0</v>
      </c>
      <c r="F1649" s="9">
        <v>0</v>
      </c>
      <c r="G1649" s="9">
        <v>0.1076</v>
      </c>
      <c r="H1649" s="9">
        <v>0</v>
      </c>
      <c r="I1649" s="9">
        <v>0</v>
      </c>
      <c r="J1649" s="8"/>
      <c r="K1649" s="8"/>
      <c r="L1649" s="8"/>
      <c r="M1649" s="8"/>
      <c r="N1649" s="8"/>
      <c r="O1649" s="8"/>
      <c r="P1649" s="8"/>
      <c r="Q1649" s="9">
        <v>9</v>
      </c>
      <c r="R1649" s="9">
        <v>43</v>
      </c>
      <c r="S1649" s="9">
        <v>56</v>
      </c>
      <c r="T1649" s="9">
        <v>2271</v>
      </c>
      <c r="U1649" s="9">
        <v>0.1129</v>
      </c>
      <c r="V1649" s="9">
        <v>0.59570000000000001</v>
      </c>
      <c r="W1649" s="9">
        <v>0.69030000000000002</v>
      </c>
      <c r="X1649" s="9">
        <v>12</v>
      </c>
      <c r="Y1649" s="9">
        <v>47</v>
      </c>
      <c r="Z1649" s="9">
        <v>1</v>
      </c>
      <c r="AA1649" s="9">
        <v>91</v>
      </c>
      <c r="AB1649" s="9">
        <v>0.1234</v>
      </c>
      <c r="AC1649" s="9">
        <v>1.06E-2</v>
      </c>
      <c r="AD1649" s="9">
        <v>2.7699999999999999E-2</v>
      </c>
      <c r="AE1649" s="9">
        <v>6</v>
      </c>
      <c r="AF1649" s="9">
        <v>18</v>
      </c>
      <c r="AG1649" s="9">
        <v>0</v>
      </c>
      <c r="AH1649" s="9">
        <v>0</v>
      </c>
      <c r="AI1649" s="9">
        <v>4.7199999999999999E-2</v>
      </c>
      <c r="AJ1649" s="9">
        <v>0</v>
      </c>
      <c r="AK1649" s="9">
        <v>0</v>
      </c>
      <c r="AL1649" s="8"/>
      <c r="AM1649" s="8"/>
      <c r="AN1649" s="8"/>
      <c r="AO1649" s="8"/>
      <c r="AP1649" s="8"/>
      <c r="AQ1649" s="8"/>
      <c r="AR1649" s="8"/>
      <c r="AT1649" s="6">
        <f t="shared" si="82"/>
        <v>0</v>
      </c>
      <c r="AU1649" s="6" t="str">
        <f t="shared" si="83"/>
        <v/>
      </c>
      <c r="AV1649" s="6">
        <f t="shared" si="84"/>
        <v>52.813953488372093</v>
      </c>
      <c r="AW1649" s="7">
        <f t="shared" si="85"/>
        <v>1.9361702127659575</v>
      </c>
      <c r="AX1649" s="6">
        <f t="shared" si="86"/>
        <v>0</v>
      </c>
      <c r="AY1649" s="6" t="str">
        <f t="shared" si="87"/>
        <v/>
      </c>
      <c r="BA1649" s="6">
        <f>VLOOKUP(A1649, ALL_AP_DATA!$A$2:$F$3600, 6, FALSE)</f>
        <v>381</v>
      </c>
      <c r="BB1649" s="6">
        <f>VLOOKUP(A1649, projmetadata!$A$2:$D$2036, 4, FALSE)</f>
        <v>30743</v>
      </c>
      <c r="BC1649" s="6" t="e">
        <f t="array" aca="1" ref="BC1649" ca="1">_xludf.IFS(I1649&lt;&gt;0, F1649/I1649, P1649&lt;&gt;0, M1649/P1649, W1649&lt;&gt;0, T1649/W1649, AD1649&lt;&gt;0, AA1649/AD1649, AK1649&lt;&gt;0, AH1649/AK1649, AR1649&lt;&gt;0, AO1649/AR1649, TRUE, 0)</f>
        <v>#NAME?</v>
      </c>
      <c r="BE1649" s="6" t="e">
        <f t="shared" ca="1" si="79"/>
        <v>#NAME?</v>
      </c>
      <c r="BF1649" s="6" t="e">
        <f t="shared" ca="1" si="80"/>
        <v>#NAME?</v>
      </c>
      <c r="BG1649" s="6"/>
      <c r="BH1649" s="6">
        <f>VLOOKUP(A1649, ALL_AP_DATA!$A$2:$D$3600, 3, FALSE)</f>
        <v>92</v>
      </c>
      <c r="BI1649" s="6">
        <f>VLOOKUP(A1649, ALL_AP_DATA!$A$2:$E$3600, 5, FALSE)</f>
        <v>3290</v>
      </c>
      <c r="BJ1649" s="6">
        <f t="shared" si="88"/>
        <v>8.6351706036745401</v>
      </c>
      <c r="BK1649" s="6">
        <f t="shared" si="81"/>
        <v>0.24146981627296588</v>
      </c>
    </row>
    <row r="1650" spans="1:63" ht="15" customHeight="1" x14ac:dyDescent="0.25">
      <c r="A1650" s="8" t="s">
        <v>1710</v>
      </c>
      <c r="B1650" s="9" t="s">
        <v>1491</v>
      </c>
      <c r="C1650" s="9">
        <v>1</v>
      </c>
      <c r="D1650" s="9">
        <v>2</v>
      </c>
      <c r="E1650" s="9">
        <v>26</v>
      </c>
      <c r="F1650" s="9">
        <v>4799</v>
      </c>
      <c r="G1650" s="9">
        <v>3.5999999999999999E-3</v>
      </c>
      <c r="H1650" s="9">
        <v>0.15759999999999999</v>
      </c>
      <c r="I1650" s="9">
        <v>5.8999999999999997E-2</v>
      </c>
      <c r="J1650" s="8"/>
      <c r="K1650" s="8"/>
      <c r="L1650" s="8"/>
      <c r="M1650" s="8"/>
      <c r="N1650" s="8"/>
      <c r="O1650" s="8"/>
      <c r="P1650" s="8"/>
      <c r="Q1650" s="9">
        <v>18</v>
      </c>
      <c r="R1650" s="9">
        <v>114</v>
      </c>
      <c r="S1650" s="9">
        <v>124</v>
      </c>
      <c r="T1650" s="9">
        <v>65770</v>
      </c>
      <c r="U1650" s="9">
        <v>0.2039</v>
      </c>
      <c r="V1650" s="9">
        <v>0.75149999999999995</v>
      </c>
      <c r="W1650" s="9">
        <v>0.80859999999999999</v>
      </c>
      <c r="X1650" s="9">
        <v>21</v>
      </c>
      <c r="Y1650" s="9">
        <v>80</v>
      </c>
      <c r="Z1650" s="9">
        <v>65</v>
      </c>
      <c r="AA1650" s="9">
        <v>16515</v>
      </c>
      <c r="AB1650" s="9">
        <v>0.1431</v>
      </c>
      <c r="AC1650" s="9">
        <v>0.39389999999999997</v>
      </c>
      <c r="AD1650" s="9">
        <v>0.20300000000000001</v>
      </c>
      <c r="AE1650" s="9">
        <v>9</v>
      </c>
      <c r="AF1650" s="9">
        <v>41</v>
      </c>
      <c r="AG1650" s="9">
        <v>42</v>
      </c>
      <c r="AH1650" s="9">
        <v>15148</v>
      </c>
      <c r="AI1650" s="9">
        <v>7.3300000000000004E-2</v>
      </c>
      <c r="AJ1650" s="9">
        <v>0.2545</v>
      </c>
      <c r="AK1650" s="9">
        <v>0.1862</v>
      </c>
      <c r="AL1650" s="8"/>
      <c r="AM1650" s="8"/>
      <c r="AN1650" s="8"/>
      <c r="AO1650" s="8"/>
      <c r="AP1650" s="8"/>
      <c r="AQ1650" s="8"/>
      <c r="AR1650" s="8"/>
      <c r="AT1650" s="6">
        <f t="shared" si="82"/>
        <v>2399.5</v>
      </c>
      <c r="AU1650" s="6" t="str">
        <f t="shared" si="83"/>
        <v/>
      </c>
      <c r="AV1650" s="6">
        <f t="shared" si="84"/>
        <v>576.92982456140351</v>
      </c>
      <c r="AW1650" s="7">
        <f t="shared" si="85"/>
        <v>206.4375</v>
      </c>
      <c r="AX1650" s="6">
        <f t="shared" si="86"/>
        <v>369.46341463414632</v>
      </c>
      <c r="AY1650" s="6" t="str">
        <f t="shared" si="87"/>
        <v/>
      </c>
      <c r="BA1650" s="6">
        <f>VLOOKUP(A1650, ALL_AP_DATA!$A$2:$F$3600, 6, FALSE)</f>
        <v>559</v>
      </c>
      <c r="BB1650" s="6">
        <f>VLOOKUP(A1650, projmetadata!$A$2:$D$2036, 4, FALSE)</f>
        <v>49200</v>
      </c>
      <c r="BC1650" s="6" t="e">
        <f t="array" aca="1" ref="BC1650" ca="1">_xludf.IFS(I1650&lt;&gt;0, F1650/I1650, P1650&lt;&gt;0, M1650/P1650, W1650&lt;&gt;0, T1650/W1650, AD1650&lt;&gt;0, AA1650/AD1650, AK1650&lt;&gt;0, AH1650/AK1650, AR1650&lt;&gt;0, AO1650/AR1650, TRUE, 0)</f>
        <v>#NAME?</v>
      </c>
      <c r="BE1650" s="6" t="e">
        <f t="shared" ca="1" si="79"/>
        <v>#NAME?</v>
      </c>
      <c r="BF1650" s="6" t="e">
        <f t="shared" ca="1" si="80"/>
        <v>#NAME?</v>
      </c>
      <c r="BG1650" s="6"/>
      <c r="BH1650" s="6">
        <f>VLOOKUP(A1650, ALL_AP_DATA!$A$2:$D$3600, 3, FALSE)</f>
        <v>144</v>
      </c>
      <c r="BI1650" s="6">
        <f>VLOOKUP(A1650, ALL_AP_DATA!$A$2:$E$3600, 5, FALSE)</f>
        <v>81335</v>
      </c>
      <c r="BJ1650" s="6">
        <f t="shared" si="88"/>
        <v>145.50089445438283</v>
      </c>
      <c r="BK1650" s="6">
        <f t="shared" si="81"/>
        <v>0.25760286225402507</v>
      </c>
    </row>
    <row r="1651" spans="1:63" ht="15" customHeight="1" x14ac:dyDescent="0.25">
      <c r="A1651" s="8" t="s">
        <v>1711</v>
      </c>
      <c r="B1651" s="9" t="s">
        <v>1491</v>
      </c>
      <c r="C1651" s="9">
        <v>7</v>
      </c>
      <c r="D1651" s="9">
        <v>126</v>
      </c>
      <c r="E1651" s="9">
        <v>15</v>
      </c>
      <c r="F1651" s="9">
        <v>463</v>
      </c>
      <c r="G1651" s="9">
        <v>0.25819999999999999</v>
      </c>
      <c r="H1651" s="9">
        <v>0.23080000000000001</v>
      </c>
      <c r="I1651" s="9">
        <v>6.3799999999999996E-2</v>
      </c>
      <c r="J1651" s="8"/>
      <c r="K1651" s="8"/>
      <c r="L1651" s="8"/>
      <c r="M1651" s="8"/>
      <c r="N1651" s="8"/>
      <c r="O1651" s="8"/>
      <c r="P1651" s="8"/>
      <c r="Q1651" s="9">
        <v>10</v>
      </c>
      <c r="R1651" s="9">
        <v>58</v>
      </c>
      <c r="S1651" s="9">
        <v>52</v>
      </c>
      <c r="T1651" s="9">
        <v>5146</v>
      </c>
      <c r="U1651" s="9">
        <v>0.11890000000000001</v>
      </c>
      <c r="V1651" s="9">
        <v>0.8</v>
      </c>
      <c r="W1651" s="9">
        <v>0.70920000000000005</v>
      </c>
      <c r="X1651" s="9">
        <v>16</v>
      </c>
      <c r="Y1651" s="9">
        <v>229</v>
      </c>
      <c r="Z1651" s="9">
        <v>22</v>
      </c>
      <c r="AA1651" s="9">
        <v>1399</v>
      </c>
      <c r="AB1651" s="9">
        <v>0.46929999999999999</v>
      </c>
      <c r="AC1651" s="9">
        <v>0.33850000000000002</v>
      </c>
      <c r="AD1651" s="9">
        <v>0.1928</v>
      </c>
      <c r="AE1651" s="9">
        <v>11</v>
      </c>
      <c r="AF1651" s="9">
        <v>90</v>
      </c>
      <c r="AG1651" s="9">
        <v>21</v>
      </c>
      <c r="AH1651" s="9">
        <v>744</v>
      </c>
      <c r="AI1651" s="9">
        <v>0.18440000000000001</v>
      </c>
      <c r="AJ1651" s="9">
        <v>0.3231</v>
      </c>
      <c r="AK1651" s="9">
        <v>0.10249999999999999</v>
      </c>
      <c r="AL1651" s="8"/>
      <c r="AM1651" s="8"/>
      <c r="AN1651" s="8"/>
      <c r="AO1651" s="8"/>
      <c r="AP1651" s="8"/>
      <c r="AQ1651" s="8"/>
      <c r="AR1651" s="8"/>
      <c r="AT1651" s="6">
        <f t="shared" si="82"/>
        <v>3.6746031746031744</v>
      </c>
      <c r="AU1651" s="6" t="str">
        <f t="shared" si="83"/>
        <v/>
      </c>
      <c r="AV1651" s="6">
        <f t="shared" si="84"/>
        <v>88.724137931034477</v>
      </c>
      <c r="AW1651" s="7">
        <f t="shared" si="85"/>
        <v>6.109170305676856</v>
      </c>
      <c r="AX1651" s="6">
        <f t="shared" si="86"/>
        <v>8.2666666666666675</v>
      </c>
      <c r="AY1651" s="6" t="str">
        <f t="shared" si="87"/>
        <v/>
      </c>
      <c r="BA1651" s="6">
        <f>VLOOKUP(A1651, ALL_AP_DATA!$A$2:$F$3600, 6, FALSE)</f>
        <v>488</v>
      </c>
      <c r="BB1651" s="6">
        <f>VLOOKUP(A1651, projmetadata!$A$2:$D$2036, 4, FALSE)</f>
        <v>47960</v>
      </c>
      <c r="BC1651" s="6" t="e">
        <f t="array" aca="1" ref="BC1651" ca="1">_xludf.IFS(I1651&lt;&gt;0, F1651/I1651, P1651&lt;&gt;0, M1651/P1651, W1651&lt;&gt;0, T1651/W1651, AD1651&lt;&gt;0, AA1651/AD1651, AK1651&lt;&gt;0, AH1651/AK1651, AR1651&lt;&gt;0, AO1651/AR1651, TRUE, 0)</f>
        <v>#NAME?</v>
      </c>
      <c r="BE1651" s="6" t="e">
        <f t="shared" ca="1" si="79"/>
        <v>#NAME?</v>
      </c>
      <c r="BF1651" s="6" t="e">
        <f t="shared" ca="1" si="80"/>
        <v>#NAME?</v>
      </c>
      <c r="BG1651" s="6"/>
      <c r="BH1651" s="6">
        <f>VLOOKUP(A1651, ALL_AP_DATA!$A$2:$D$3600, 3, FALSE)</f>
        <v>112</v>
      </c>
      <c r="BI1651" s="6">
        <f>VLOOKUP(A1651, ALL_AP_DATA!$A$2:$E$3600, 5, FALSE)</f>
        <v>7256</v>
      </c>
      <c r="BJ1651" s="6">
        <f t="shared" si="88"/>
        <v>14.868852459016393</v>
      </c>
      <c r="BK1651" s="6">
        <f t="shared" si="81"/>
        <v>0.22950819672131148</v>
      </c>
    </row>
    <row r="1652" spans="1:63" ht="15" customHeight="1" x14ac:dyDescent="0.25">
      <c r="A1652" s="8" t="s">
        <v>1712</v>
      </c>
      <c r="B1652" s="9" t="s">
        <v>1491</v>
      </c>
      <c r="C1652" s="9">
        <v>45</v>
      </c>
      <c r="D1652" s="9">
        <v>788</v>
      </c>
      <c r="E1652" s="9">
        <v>3203</v>
      </c>
      <c r="F1652" s="9">
        <v>232768</v>
      </c>
      <c r="G1652" s="9">
        <v>9.6500000000000002E-2</v>
      </c>
      <c r="H1652" s="9">
        <v>0.32750000000000001</v>
      </c>
      <c r="I1652" s="9">
        <v>0.11700000000000001</v>
      </c>
      <c r="J1652" s="9">
        <v>59</v>
      </c>
      <c r="K1652" s="9">
        <v>374</v>
      </c>
      <c r="L1652" s="9">
        <v>4022</v>
      </c>
      <c r="M1652" s="9">
        <v>360546</v>
      </c>
      <c r="N1652" s="9">
        <v>4.58E-2</v>
      </c>
      <c r="O1652" s="9">
        <v>0.4113</v>
      </c>
      <c r="P1652" s="9">
        <v>0.1812</v>
      </c>
      <c r="Q1652" s="9">
        <v>435</v>
      </c>
      <c r="R1652" s="9">
        <v>3341</v>
      </c>
      <c r="S1652" s="9">
        <v>9078</v>
      </c>
      <c r="T1652" s="9">
        <v>1852244</v>
      </c>
      <c r="U1652" s="9">
        <v>0.4093</v>
      </c>
      <c r="V1652" s="9">
        <v>0.92830000000000001</v>
      </c>
      <c r="W1652" s="9">
        <v>0.93100000000000005</v>
      </c>
      <c r="X1652" s="9">
        <v>1492</v>
      </c>
      <c r="Y1652" s="9">
        <v>2397</v>
      </c>
      <c r="Z1652" s="9">
        <v>4931</v>
      </c>
      <c r="AA1652" s="9">
        <v>464774</v>
      </c>
      <c r="AB1652" s="9">
        <v>0.29360000000000003</v>
      </c>
      <c r="AC1652" s="9">
        <v>0.50419999999999998</v>
      </c>
      <c r="AD1652" s="9">
        <v>0.2336</v>
      </c>
      <c r="AE1652" s="9">
        <v>73</v>
      </c>
      <c r="AF1652" s="9">
        <v>649</v>
      </c>
      <c r="AG1652" s="9">
        <v>3346</v>
      </c>
      <c r="AH1652" s="9">
        <v>250295</v>
      </c>
      <c r="AI1652" s="9">
        <v>7.9500000000000001E-2</v>
      </c>
      <c r="AJ1652" s="9">
        <v>0.3422</v>
      </c>
      <c r="AK1652" s="9">
        <v>0.1258</v>
      </c>
      <c r="AL1652" s="9">
        <v>26</v>
      </c>
      <c r="AM1652" s="9">
        <v>702</v>
      </c>
      <c r="AN1652" s="9">
        <v>5641</v>
      </c>
      <c r="AO1652" s="9">
        <v>644693</v>
      </c>
      <c r="AP1652" s="9">
        <v>8.5999999999999993E-2</v>
      </c>
      <c r="AQ1652" s="9">
        <v>0.57679999999999998</v>
      </c>
      <c r="AR1652" s="9">
        <v>0.32400000000000001</v>
      </c>
      <c r="AT1652" s="6">
        <f t="shared" si="82"/>
        <v>295.39086294416245</v>
      </c>
      <c r="AU1652" s="6">
        <f t="shared" si="83"/>
        <v>964.02673796791441</v>
      </c>
      <c r="AV1652" s="6">
        <f t="shared" si="84"/>
        <v>554.39808440586648</v>
      </c>
      <c r="AW1652" s="7">
        <f t="shared" si="85"/>
        <v>193.89820609094701</v>
      </c>
      <c r="AX1652" s="6">
        <f t="shared" si="86"/>
        <v>385.66255778120183</v>
      </c>
      <c r="AY1652" s="6">
        <f t="shared" si="87"/>
        <v>918.36609686609688</v>
      </c>
      <c r="BA1652" s="6">
        <f>VLOOKUP(A1652, ALL_AP_DATA!$A$2:$F$3600, 6, FALSE)</f>
        <v>8163</v>
      </c>
      <c r="BB1652" s="6">
        <f>VLOOKUP(A1652, projmetadata!$A$2:$D$2036, 4, FALSE)</f>
        <v>585526</v>
      </c>
      <c r="BC1652" s="6" t="e">
        <f t="array" aca="1" ref="BC1652" ca="1">_xludf.IFS(I1652&lt;&gt;0, F1652/I1652, P1652&lt;&gt;0, M1652/P1652, W1652&lt;&gt;0, T1652/W1652, AD1652&lt;&gt;0, AA1652/AD1652, AK1652&lt;&gt;0, AH1652/AK1652, AR1652&lt;&gt;0, AO1652/AR1652, TRUE, 0)</f>
        <v>#NAME?</v>
      </c>
      <c r="BE1652" s="6" t="e">
        <f t="shared" ca="1" si="79"/>
        <v>#NAME?</v>
      </c>
      <c r="BF1652" s="6" t="e">
        <f t="shared" ca="1" si="80"/>
        <v>#NAME?</v>
      </c>
      <c r="BG1652" s="6"/>
      <c r="BH1652" s="6">
        <f>VLOOKUP(A1652, ALL_AP_DATA!$A$2:$D$3600, 3, FALSE)</f>
        <v>3798</v>
      </c>
      <c r="BI1652" s="6">
        <f>VLOOKUP(A1652, ALL_AP_DATA!$A$2:$E$3600, 5, FALSE)</f>
        <v>1989588</v>
      </c>
      <c r="BJ1652" s="6">
        <f t="shared" si="88"/>
        <v>243.73245130466739</v>
      </c>
      <c r="BK1652" s="6">
        <f t="shared" si="81"/>
        <v>0.46527012127894157</v>
      </c>
    </row>
    <row r="1653" spans="1:63" ht="15" customHeight="1" x14ac:dyDescent="0.25">
      <c r="A1653" s="8" t="s">
        <v>1713</v>
      </c>
      <c r="B1653" s="9" t="s">
        <v>1491</v>
      </c>
      <c r="C1653" s="8"/>
      <c r="D1653" s="8"/>
      <c r="E1653" s="8"/>
      <c r="F1653" s="8"/>
      <c r="G1653" s="8"/>
      <c r="H1653" s="8"/>
      <c r="I1653" s="8"/>
      <c r="J1653" s="9">
        <v>2</v>
      </c>
      <c r="K1653" s="9">
        <v>22</v>
      </c>
      <c r="L1653" s="9">
        <v>222</v>
      </c>
      <c r="M1653" s="9">
        <v>21077</v>
      </c>
      <c r="N1653" s="9">
        <v>6.5299999999999997E-2</v>
      </c>
      <c r="O1653" s="9">
        <v>0.44219999999999998</v>
      </c>
      <c r="P1653" s="9">
        <v>0.23480000000000001</v>
      </c>
      <c r="Q1653" s="9">
        <v>19</v>
      </c>
      <c r="R1653" s="9">
        <v>112</v>
      </c>
      <c r="S1653" s="9">
        <v>462</v>
      </c>
      <c r="T1653" s="9">
        <v>84320</v>
      </c>
      <c r="U1653" s="9">
        <v>0.33229999999999998</v>
      </c>
      <c r="V1653" s="9">
        <v>0.92030000000000001</v>
      </c>
      <c r="W1653" s="9">
        <v>0.93940000000000001</v>
      </c>
      <c r="X1653" s="9">
        <v>1</v>
      </c>
      <c r="Y1653" s="9">
        <v>92</v>
      </c>
      <c r="Z1653" s="9">
        <v>236</v>
      </c>
      <c r="AA1653" s="9">
        <v>24082</v>
      </c>
      <c r="AB1653" s="9">
        <v>0.27300000000000002</v>
      </c>
      <c r="AC1653" s="9">
        <v>0.47010000000000002</v>
      </c>
      <c r="AD1653" s="9">
        <v>0.26829999999999998</v>
      </c>
      <c r="AE1653" s="9">
        <v>1</v>
      </c>
      <c r="AF1653" s="9">
        <v>7</v>
      </c>
      <c r="AG1653" s="9">
        <v>0</v>
      </c>
      <c r="AH1653" s="9">
        <v>0</v>
      </c>
      <c r="AI1653" s="9">
        <v>2.0799999999999999E-2</v>
      </c>
      <c r="AJ1653" s="9">
        <v>0</v>
      </c>
      <c r="AK1653" s="9">
        <v>0</v>
      </c>
      <c r="AL1653" s="9">
        <v>1</v>
      </c>
      <c r="AM1653" s="9">
        <v>21</v>
      </c>
      <c r="AN1653" s="9">
        <v>240</v>
      </c>
      <c r="AO1653" s="9">
        <v>18687</v>
      </c>
      <c r="AP1653" s="9">
        <v>6.2300000000000001E-2</v>
      </c>
      <c r="AQ1653" s="9">
        <v>0.47810000000000002</v>
      </c>
      <c r="AR1653" s="9">
        <v>0.2082</v>
      </c>
      <c r="AT1653" s="6" t="str">
        <f t="shared" si="82"/>
        <v/>
      </c>
      <c r="AU1653" s="6">
        <f t="shared" si="83"/>
        <v>958.0454545454545</v>
      </c>
      <c r="AV1653" s="6">
        <f t="shared" si="84"/>
        <v>752.85714285714289</v>
      </c>
      <c r="AW1653" s="7">
        <f t="shared" si="85"/>
        <v>261.76086956521738</v>
      </c>
      <c r="AX1653" s="6">
        <f t="shared" si="86"/>
        <v>0</v>
      </c>
      <c r="AY1653" s="6">
        <f t="shared" si="87"/>
        <v>889.85714285714289</v>
      </c>
      <c r="BA1653" s="6">
        <f>VLOOKUP(A1653, ALL_AP_DATA!$A$2:$F$3600, 6, FALSE)</f>
        <v>337</v>
      </c>
      <c r="BB1653" s="6">
        <f>VLOOKUP(A1653, projmetadata!$A$2:$D$2036, 4, FALSE)</f>
        <v>31670</v>
      </c>
      <c r="BC1653" s="6" t="e">
        <f t="array" aca="1" ref="BC1653" ca="1">_xludf.IFS(I1653&lt;&gt;0, F1653/I1653, P1653&lt;&gt;0, M1653/P1653, W1653&lt;&gt;0, T1653/W1653, AD1653&lt;&gt;0, AA1653/AD1653, AK1653&lt;&gt;0, AH1653/AK1653, AR1653&lt;&gt;0, AO1653/AR1653, TRUE, 0)</f>
        <v>#NAME?</v>
      </c>
      <c r="BE1653" s="6" t="e">
        <f t="shared" ca="1" si="79"/>
        <v>#NAME?</v>
      </c>
      <c r="BF1653" s="6" t="e">
        <f t="shared" ca="1" si="80"/>
        <v>#NAME?</v>
      </c>
      <c r="BG1653" s="6"/>
      <c r="BH1653" s="6">
        <f>VLOOKUP(A1653, ALL_AP_DATA!$A$2:$D$3600, 3, FALSE)</f>
        <v>123</v>
      </c>
      <c r="BI1653" s="6">
        <f>VLOOKUP(A1653, ALL_AP_DATA!$A$2:$E$3600, 5, FALSE)</f>
        <v>89755</v>
      </c>
      <c r="BJ1653" s="6">
        <f t="shared" si="88"/>
        <v>266.33531157270028</v>
      </c>
      <c r="BK1653" s="6">
        <f t="shared" si="81"/>
        <v>0.36498516320474778</v>
      </c>
    </row>
    <row r="1654" spans="1:63" ht="15" customHeight="1" x14ac:dyDescent="0.25">
      <c r="A1654" s="8" t="s">
        <v>1714</v>
      </c>
      <c r="B1654" s="9" t="s">
        <v>1491</v>
      </c>
      <c r="C1654" s="9">
        <v>18</v>
      </c>
      <c r="D1654" s="9">
        <v>61</v>
      </c>
      <c r="E1654" s="9">
        <v>0</v>
      </c>
      <c r="F1654" s="9">
        <v>0</v>
      </c>
      <c r="G1654" s="9">
        <v>3.0200000000000001E-2</v>
      </c>
      <c r="H1654" s="9">
        <v>0</v>
      </c>
      <c r="I1654" s="9">
        <v>0</v>
      </c>
      <c r="J1654" s="8"/>
      <c r="K1654" s="8"/>
      <c r="L1654" s="8"/>
      <c r="M1654" s="8"/>
      <c r="N1654" s="8"/>
      <c r="O1654" s="8"/>
      <c r="P1654" s="8"/>
      <c r="Q1654" s="9">
        <v>53</v>
      </c>
      <c r="R1654" s="9">
        <v>658</v>
      </c>
      <c r="S1654" s="9">
        <v>2134</v>
      </c>
      <c r="T1654" s="9">
        <v>216336</v>
      </c>
      <c r="U1654" s="9">
        <v>0.3261</v>
      </c>
      <c r="V1654" s="9">
        <v>0.97489999999999999</v>
      </c>
      <c r="W1654" s="9">
        <v>0.87790000000000001</v>
      </c>
      <c r="X1654" s="9">
        <v>307</v>
      </c>
      <c r="Y1654" s="9">
        <v>432</v>
      </c>
      <c r="Z1654" s="9">
        <v>0</v>
      </c>
      <c r="AA1654" s="9">
        <v>0</v>
      </c>
      <c r="AB1654" s="9">
        <v>0.21410000000000001</v>
      </c>
      <c r="AC1654" s="9">
        <v>0</v>
      </c>
      <c r="AD1654" s="9">
        <v>0</v>
      </c>
      <c r="AE1654" s="9">
        <v>8</v>
      </c>
      <c r="AF1654" s="9">
        <v>26</v>
      </c>
      <c r="AG1654" s="9">
        <v>0</v>
      </c>
      <c r="AH1654" s="9">
        <v>0</v>
      </c>
      <c r="AI1654" s="9">
        <v>1.29E-2</v>
      </c>
      <c r="AJ1654" s="9">
        <v>0</v>
      </c>
      <c r="AK1654" s="9">
        <v>0</v>
      </c>
      <c r="AL1654" s="8"/>
      <c r="AM1654" s="8"/>
      <c r="AN1654" s="8"/>
      <c r="AO1654" s="8"/>
      <c r="AP1654" s="8"/>
      <c r="AQ1654" s="8"/>
      <c r="AR1654" s="8"/>
      <c r="AT1654" s="6">
        <f t="shared" si="82"/>
        <v>0</v>
      </c>
      <c r="AU1654" s="6" t="str">
        <f t="shared" si="83"/>
        <v/>
      </c>
      <c r="AV1654" s="6">
        <f t="shared" si="84"/>
        <v>328.77811550151978</v>
      </c>
      <c r="AW1654" s="7">
        <f t="shared" si="85"/>
        <v>0</v>
      </c>
      <c r="AX1654" s="6">
        <f t="shared" si="86"/>
        <v>0</v>
      </c>
      <c r="AY1654" s="6" t="str">
        <f t="shared" si="87"/>
        <v/>
      </c>
      <c r="BA1654" s="6">
        <f>VLOOKUP(A1654, ALL_AP_DATA!$A$2:$F$3600, 6, FALSE)</f>
        <v>2018</v>
      </c>
      <c r="BB1654" s="6">
        <f>VLOOKUP(A1654, projmetadata!$A$2:$D$2036, 4, FALSE)</f>
        <v>61061</v>
      </c>
      <c r="BC1654" s="6" t="e">
        <f t="array" aca="1" ref="BC1654" ca="1">_xludf.IFS(I1654&lt;&gt;0, F1654/I1654, P1654&lt;&gt;0, M1654/P1654, W1654&lt;&gt;0, T1654/W1654, AD1654&lt;&gt;0, AA1654/AD1654, AK1654&lt;&gt;0, AH1654/AK1654, AR1654&lt;&gt;0, AO1654/AR1654, TRUE, 0)</f>
        <v>#NAME?</v>
      </c>
      <c r="BE1654" s="6" t="e">
        <f t="shared" ca="1" si="79"/>
        <v>#NAME?</v>
      </c>
      <c r="BF1654" s="6" t="e">
        <f t="shared" ca="1" si="80"/>
        <v>#NAME?</v>
      </c>
      <c r="BG1654" s="6"/>
      <c r="BH1654" s="6">
        <f>VLOOKUP(A1654, ALL_AP_DATA!$A$2:$D$3600, 3, FALSE)</f>
        <v>732</v>
      </c>
      <c r="BI1654" s="6">
        <f>VLOOKUP(A1654, ALL_AP_DATA!$A$2:$E$3600, 5, FALSE)</f>
        <v>246428</v>
      </c>
      <c r="BJ1654" s="6">
        <f t="shared" si="88"/>
        <v>122.11496531219029</v>
      </c>
      <c r="BK1654" s="6">
        <f t="shared" si="81"/>
        <v>0.36273538156590684</v>
      </c>
    </row>
    <row r="1655" spans="1:63" ht="15" customHeight="1" x14ac:dyDescent="0.25">
      <c r="A1655" s="8" t="s">
        <v>1715</v>
      </c>
      <c r="B1655" s="9" t="s">
        <v>1491</v>
      </c>
      <c r="C1655" s="8"/>
      <c r="D1655" s="8"/>
      <c r="E1655" s="8"/>
      <c r="F1655" s="8"/>
      <c r="G1655" s="8"/>
      <c r="H1655" s="8"/>
      <c r="I1655" s="8"/>
      <c r="J1655" s="8"/>
      <c r="K1655" s="8"/>
      <c r="L1655" s="8"/>
      <c r="M1655" s="8"/>
      <c r="N1655" s="8"/>
      <c r="O1655" s="8"/>
      <c r="P1655" s="8"/>
      <c r="Q1655" s="9">
        <v>21</v>
      </c>
      <c r="R1655" s="9">
        <v>93</v>
      </c>
      <c r="S1655" s="9">
        <v>202</v>
      </c>
      <c r="T1655" s="9">
        <v>84242</v>
      </c>
      <c r="U1655" s="9">
        <v>0.3705</v>
      </c>
      <c r="V1655" s="9">
        <v>0.86699999999999999</v>
      </c>
      <c r="W1655" s="9">
        <v>0.95520000000000005</v>
      </c>
      <c r="X1655" s="9">
        <v>2</v>
      </c>
      <c r="Y1655" s="9">
        <v>15</v>
      </c>
      <c r="Z1655" s="9">
        <v>64</v>
      </c>
      <c r="AA1655" s="9">
        <v>1345</v>
      </c>
      <c r="AB1655" s="9">
        <v>5.9799999999999999E-2</v>
      </c>
      <c r="AC1655" s="9">
        <v>0.2747</v>
      </c>
      <c r="AD1655" s="9">
        <v>1.5299999999999999E-2</v>
      </c>
      <c r="AE1655" s="9">
        <v>6</v>
      </c>
      <c r="AF1655" s="9">
        <v>36</v>
      </c>
      <c r="AG1655" s="9">
        <v>43</v>
      </c>
      <c r="AH1655" s="9">
        <v>629</v>
      </c>
      <c r="AI1655" s="9">
        <v>0.1434</v>
      </c>
      <c r="AJ1655" s="9">
        <v>0.1845</v>
      </c>
      <c r="AK1655" s="9">
        <v>7.1000000000000004E-3</v>
      </c>
      <c r="AL1655" s="8"/>
      <c r="AM1655" s="8"/>
      <c r="AN1655" s="8"/>
      <c r="AO1655" s="8"/>
      <c r="AP1655" s="8"/>
      <c r="AQ1655" s="8"/>
      <c r="AR1655" s="8"/>
      <c r="AT1655" s="6" t="str">
        <f t="shared" si="82"/>
        <v/>
      </c>
      <c r="AU1655" s="6" t="str">
        <f t="shared" si="83"/>
        <v/>
      </c>
      <c r="AV1655" s="6">
        <f t="shared" si="84"/>
        <v>905.82795698924735</v>
      </c>
      <c r="AW1655" s="7">
        <f t="shared" si="85"/>
        <v>89.666666666666671</v>
      </c>
      <c r="AX1655" s="6">
        <f t="shared" si="86"/>
        <v>17.472222222222221</v>
      </c>
      <c r="AY1655" s="6" t="str">
        <f t="shared" si="87"/>
        <v/>
      </c>
      <c r="BA1655" s="6">
        <f>VLOOKUP(A1655, ALL_AP_DATA!$A$2:$F$3600, 6, FALSE)</f>
        <v>251</v>
      </c>
      <c r="BB1655" s="6">
        <f>VLOOKUP(A1655, projmetadata!$A$2:$D$2036, 4, FALSE)</f>
        <v>12919</v>
      </c>
      <c r="BC1655" s="6" t="e">
        <f t="array" aca="1" ref="BC1655" ca="1">_xludf.IFS(I1655&lt;&gt;0, F1655/I1655, P1655&lt;&gt;0, M1655/P1655, W1655&lt;&gt;0, T1655/W1655, AD1655&lt;&gt;0, AA1655/AD1655, AK1655&lt;&gt;0, AH1655/AK1655, AR1655&lt;&gt;0, AO1655/AR1655, TRUE, 0)</f>
        <v>#NAME?</v>
      </c>
      <c r="BE1655" s="6" t="e">
        <f t="shared" ca="1" si="79"/>
        <v>#NAME?</v>
      </c>
      <c r="BF1655" s="6" t="e">
        <f t="shared" ca="1" si="80"/>
        <v>#NAME?</v>
      </c>
      <c r="BG1655" s="6"/>
      <c r="BH1655" s="6">
        <f>VLOOKUP(A1655, ALL_AP_DATA!$A$2:$D$3600, 3, FALSE)</f>
        <v>124</v>
      </c>
      <c r="BI1655" s="6">
        <f>VLOOKUP(A1655, ALL_AP_DATA!$A$2:$E$3600, 5, FALSE)</f>
        <v>88191</v>
      </c>
      <c r="BJ1655" s="6">
        <f t="shared" si="88"/>
        <v>351.35856573705178</v>
      </c>
      <c r="BK1655" s="6">
        <f t="shared" si="81"/>
        <v>0.49402390438247012</v>
      </c>
    </row>
    <row r="1656" spans="1:63" ht="15" customHeight="1" x14ac:dyDescent="0.25">
      <c r="A1656" s="8" t="s">
        <v>1716</v>
      </c>
      <c r="B1656" s="9" t="s">
        <v>1491</v>
      </c>
      <c r="C1656" s="9">
        <v>4</v>
      </c>
      <c r="D1656" s="9">
        <v>22</v>
      </c>
      <c r="E1656" s="9">
        <v>61</v>
      </c>
      <c r="F1656" s="9">
        <v>5931</v>
      </c>
      <c r="G1656" s="9">
        <v>4.07E-2</v>
      </c>
      <c r="H1656" s="9">
        <v>0.20749999999999999</v>
      </c>
      <c r="I1656" s="9">
        <v>0.1424</v>
      </c>
      <c r="J1656" s="9">
        <v>2</v>
      </c>
      <c r="K1656" s="9">
        <v>19</v>
      </c>
      <c r="L1656" s="9">
        <v>77</v>
      </c>
      <c r="M1656" s="9">
        <v>4909</v>
      </c>
      <c r="N1656" s="9">
        <v>3.5200000000000002E-2</v>
      </c>
      <c r="O1656" s="9">
        <v>0.26190000000000002</v>
      </c>
      <c r="P1656" s="9">
        <v>0.1179</v>
      </c>
      <c r="Q1656" s="9">
        <v>40</v>
      </c>
      <c r="R1656" s="9">
        <v>133</v>
      </c>
      <c r="S1656" s="9">
        <v>228</v>
      </c>
      <c r="T1656" s="9">
        <v>25186</v>
      </c>
      <c r="U1656" s="9">
        <v>0.24629999999999999</v>
      </c>
      <c r="V1656" s="9">
        <v>0.77549999999999997</v>
      </c>
      <c r="W1656" s="9">
        <v>0.60470000000000002</v>
      </c>
      <c r="X1656" s="9">
        <v>49</v>
      </c>
      <c r="Y1656" s="9">
        <v>234</v>
      </c>
      <c r="Z1656" s="9">
        <v>188</v>
      </c>
      <c r="AA1656" s="9">
        <v>23608</v>
      </c>
      <c r="AB1656" s="9">
        <v>0.43330000000000002</v>
      </c>
      <c r="AC1656" s="9">
        <v>0.63949999999999996</v>
      </c>
      <c r="AD1656" s="9">
        <v>0.56679999999999997</v>
      </c>
      <c r="AE1656" s="9">
        <v>14</v>
      </c>
      <c r="AF1656" s="9">
        <v>88</v>
      </c>
      <c r="AG1656" s="9">
        <v>54</v>
      </c>
      <c r="AH1656" s="9">
        <v>3952</v>
      </c>
      <c r="AI1656" s="9">
        <v>0.16300000000000001</v>
      </c>
      <c r="AJ1656" s="9">
        <v>0.1837</v>
      </c>
      <c r="AK1656" s="9">
        <v>9.4899999999999998E-2</v>
      </c>
      <c r="AL1656" s="8"/>
      <c r="AM1656" s="8"/>
      <c r="AN1656" s="8"/>
      <c r="AO1656" s="8"/>
      <c r="AP1656" s="8"/>
      <c r="AQ1656" s="8"/>
      <c r="AR1656" s="8"/>
      <c r="AT1656" s="6">
        <f t="shared" si="82"/>
        <v>269.59090909090907</v>
      </c>
      <c r="AU1656" s="6">
        <f t="shared" si="83"/>
        <v>258.36842105263156</v>
      </c>
      <c r="AV1656" s="6">
        <f t="shared" si="84"/>
        <v>189.36842105263159</v>
      </c>
      <c r="AW1656" s="7">
        <f t="shared" si="85"/>
        <v>100.88888888888889</v>
      </c>
      <c r="AX1656" s="6">
        <f t="shared" si="86"/>
        <v>44.909090909090907</v>
      </c>
      <c r="AY1656" s="6" t="str">
        <f t="shared" si="87"/>
        <v/>
      </c>
      <c r="BA1656" s="6">
        <f>VLOOKUP(A1656, ALL_AP_DATA!$A$2:$F$3600, 6, FALSE)</f>
        <v>540</v>
      </c>
      <c r="BB1656" s="6">
        <f>VLOOKUP(A1656, projmetadata!$A$2:$D$2036, 4, FALSE)</f>
        <v>43982</v>
      </c>
      <c r="BC1656" s="6" t="e">
        <f t="array" aca="1" ref="BC1656" ca="1">_xludf.IFS(I1656&lt;&gt;0, F1656/I1656, P1656&lt;&gt;0, M1656/P1656, W1656&lt;&gt;0, T1656/W1656, AD1656&lt;&gt;0, AA1656/AD1656, AK1656&lt;&gt;0, AH1656/AK1656, AR1656&lt;&gt;0, AO1656/AR1656, TRUE, 0)</f>
        <v>#NAME?</v>
      </c>
      <c r="BE1656" s="6" t="e">
        <f t="shared" ca="1" si="79"/>
        <v>#NAME?</v>
      </c>
      <c r="BF1656" s="6" t="e">
        <f t="shared" ca="1" si="80"/>
        <v>#NAME?</v>
      </c>
      <c r="BG1656" s="6"/>
      <c r="BH1656" s="6">
        <f>VLOOKUP(A1656, ALL_AP_DATA!$A$2:$D$3600, 3, FALSE)</f>
        <v>178</v>
      </c>
      <c r="BI1656" s="6">
        <f>VLOOKUP(A1656, ALL_AP_DATA!$A$2:$E$3600, 5, FALSE)</f>
        <v>41651</v>
      </c>
      <c r="BJ1656" s="6">
        <f t="shared" si="88"/>
        <v>77.131481481481487</v>
      </c>
      <c r="BK1656" s="6">
        <f t="shared" si="81"/>
        <v>0.32962962962962961</v>
      </c>
    </row>
    <row r="1657" spans="1:63" ht="15" customHeight="1" x14ac:dyDescent="0.25">
      <c r="A1657" s="8" t="s">
        <v>1717</v>
      </c>
      <c r="B1657" s="9" t="s">
        <v>1491</v>
      </c>
      <c r="C1657" s="9">
        <v>18</v>
      </c>
      <c r="D1657" s="9">
        <v>82</v>
      </c>
      <c r="E1657" s="9">
        <v>147</v>
      </c>
      <c r="F1657" s="9">
        <v>6985</v>
      </c>
      <c r="G1657" s="9">
        <v>6.4199999999999993E-2</v>
      </c>
      <c r="H1657" s="9">
        <v>0.1429</v>
      </c>
      <c r="I1657" s="9">
        <v>0.1143</v>
      </c>
      <c r="J1657" s="8"/>
      <c r="K1657" s="8"/>
      <c r="L1657" s="8"/>
      <c r="M1657" s="8"/>
      <c r="N1657" s="8"/>
      <c r="O1657" s="8"/>
      <c r="P1657" s="8"/>
      <c r="Q1657" s="9">
        <v>69</v>
      </c>
      <c r="R1657" s="9">
        <v>243</v>
      </c>
      <c r="S1657" s="9">
        <v>801</v>
      </c>
      <c r="T1657" s="9">
        <v>44527</v>
      </c>
      <c r="U1657" s="9">
        <v>0.19009999999999999</v>
      </c>
      <c r="V1657" s="9">
        <v>0.77839999999999998</v>
      </c>
      <c r="W1657" s="9">
        <v>0.72889999999999999</v>
      </c>
      <c r="X1657" s="9">
        <v>52</v>
      </c>
      <c r="Y1657" s="9">
        <v>560</v>
      </c>
      <c r="Z1657" s="9">
        <v>632</v>
      </c>
      <c r="AA1657" s="9">
        <v>30996</v>
      </c>
      <c r="AB1657" s="9">
        <v>0.43819999999999998</v>
      </c>
      <c r="AC1657" s="9">
        <v>0.61419999999999997</v>
      </c>
      <c r="AD1657" s="9">
        <v>0.50739999999999996</v>
      </c>
      <c r="AE1657" s="9">
        <v>8</v>
      </c>
      <c r="AF1657" s="9">
        <v>26</v>
      </c>
      <c r="AG1657" s="9">
        <v>95</v>
      </c>
      <c r="AH1657" s="9">
        <v>4634</v>
      </c>
      <c r="AI1657" s="9">
        <v>2.0299999999999999E-2</v>
      </c>
      <c r="AJ1657" s="9">
        <v>9.2299999999999993E-2</v>
      </c>
      <c r="AK1657" s="9">
        <v>7.5899999999999995E-2</v>
      </c>
      <c r="AL1657" s="9">
        <v>2</v>
      </c>
      <c r="AM1657" s="9">
        <v>37</v>
      </c>
      <c r="AN1657" s="9">
        <v>195</v>
      </c>
      <c r="AO1657" s="9">
        <v>11165</v>
      </c>
      <c r="AP1657" s="9">
        <v>2.9000000000000001E-2</v>
      </c>
      <c r="AQ1657" s="9">
        <v>0.1895</v>
      </c>
      <c r="AR1657" s="9">
        <v>0.18279999999999999</v>
      </c>
      <c r="AT1657" s="6">
        <f t="shared" si="82"/>
        <v>85.182926829268297</v>
      </c>
      <c r="AU1657" s="6" t="str">
        <f t="shared" si="83"/>
        <v/>
      </c>
      <c r="AV1657" s="6">
        <f t="shared" si="84"/>
        <v>183.23868312757202</v>
      </c>
      <c r="AW1657" s="7">
        <f t="shared" si="85"/>
        <v>55.35</v>
      </c>
      <c r="AX1657" s="6">
        <f t="shared" si="86"/>
        <v>178.23076923076923</v>
      </c>
      <c r="AY1657" s="6">
        <f t="shared" si="87"/>
        <v>301.75675675675677</v>
      </c>
      <c r="BA1657" s="6">
        <f>VLOOKUP(A1657, ALL_AP_DATA!$A$2:$F$3600, 6, FALSE)</f>
        <v>1278</v>
      </c>
      <c r="BB1657" s="6">
        <f>VLOOKUP(A1657, projmetadata!$A$2:$D$2036, 4, FALSE)</f>
        <v>45753</v>
      </c>
      <c r="BC1657" s="6" t="e">
        <f t="array" aca="1" ref="BC1657" ca="1">_xludf.IFS(I1657&lt;&gt;0, F1657/I1657, P1657&lt;&gt;0, M1657/P1657, W1657&lt;&gt;0, T1657/W1657, AD1657&lt;&gt;0, AA1657/AD1657, AK1657&lt;&gt;0, AH1657/AK1657, AR1657&lt;&gt;0, AO1657/AR1657, TRUE, 0)</f>
        <v>#NAME?</v>
      </c>
      <c r="BE1657" s="6" t="e">
        <f t="shared" ca="1" si="79"/>
        <v>#NAME?</v>
      </c>
      <c r="BF1657" s="6" t="e">
        <f t="shared" ca="1" si="80"/>
        <v>#NAME?</v>
      </c>
      <c r="BG1657" s="6"/>
      <c r="BH1657" s="6">
        <f>VLOOKUP(A1657, ALL_AP_DATA!$A$2:$D$3600, 3, FALSE)</f>
        <v>320</v>
      </c>
      <c r="BI1657" s="6">
        <f>VLOOKUP(A1657, ALL_AP_DATA!$A$2:$E$3600, 5, FALSE)</f>
        <v>61092</v>
      </c>
      <c r="BJ1657" s="6">
        <f t="shared" si="88"/>
        <v>47.802816901408448</v>
      </c>
      <c r="BK1657" s="6">
        <f t="shared" si="81"/>
        <v>0.25039123630672927</v>
      </c>
    </row>
    <row r="1658" spans="1:63" ht="15" customHeight="1" x14ac:dyDescent="0.25">
      <c r="A1658" s="8" t="s">
        <v>1718</v>
      </c>
      <c r="B1658" s="9" t="s">
        <v>1491</v>
      </c>
      <c r="C1658" s="9">
        <v>3</v>
      </c>
      <c r="D1658" s="9">
        <v>112</v>
      </c>
      <c r="E1658" s="9">
        <v>522</v>
      </c>
      <c r="F1658" s="9">
        <v>33860</v>
      </c>
      <c r="G1658" s="9">
        <v>0.1633</v>
      </c>
      <c r="H1658" s="9">
        <v>0.62370000000000003</v>
      </c>
      <c r="I1658" s="9">
        <v>0.4521</v>
      </c>
      <c r="J1658" s="9">
        <v>16</v>
      </c>
      <c r="K1658" s="9">
        <v>66</v>
      </c>
      <c r="L1658" s="9">
        <v>484</v>
      </c>
      <c r="M1658" s="9">
        <v>32368</v>
      </c>
      <c r="N1658" s="9">
        <v>9.6199999999999994E-2</v>
      </c>
      <c r="O1658" s="9">
        <v>0.57830000000000004</v>
      </c>
      <c r="P1658" s="9">
        <v>0.43219999999999997</v>
      </c>
      <c r="Q1658" s="9">
        <v>42</v>
      </c>
      <c r="R1658" s="9">
        <v>244</v>
      </c>
      <c r="S1658" s="9">
        <v>775</v>
      </c>
      <c r="T1658" s="9">
        <v>61899</v>
      </c>
      <c r="U1658" s="9">
        <v>0.35570000000000002</v>
      </c>
      <c r="V1658" s="9">
        <v>0.92589999999999995</v>
      </c>
      <c r="W1658" s="9">
        <v>0.82650000000000001</v>
      </c>
      <c r="X1658" s="9">
        <v>37</v>
      </c>
      <c r="Y1658" s="9">
        <v>269</v>
      </c>
      <c r="Z1658" s="9">
        <v>588</v>
      </c>
      <c r="AA1658" s="9">
        <v>43767</v>
      </c>
      <c r="AB1658" s="9">
        <v>0.3921</v>
      </c>
      <c r="AC1658" s="9">
        <v>0.70250000000000001</v>
      </c>
      <c r="AD1658" s="9">
        <v>0.58440000000000003</v>
      </c>
      <c r="AE1658" s="9">
        <v>24</v>
      </c>
      <c r="AF1658" s="9">
        <v>97</v>
      </c>
      <c r="AG1658" s="9">
        <v>496</v>
      </c>
      <c r="AH1658" s="9">
        <v>31902</v>
      </c>
      <c r="AI1658" s="9">
        <v>0.1414</v>
      </c>
      <c r="AJ1658" s="9">
        <v>0.59260000000000002</v>
      </c>
      <c r="AK1658" s="9">
        <v>0.42599999999999999</v>
      </c>
      <c r="AL1658" s="9">
        <v>10</v>
      </c>
      <c r="AM1658" s="9">
        <v>122</v>
      </c>
      <c r="AN1658" s="9">
        <v>587</v>
      </c>
      <c r="AO1658" s="9">
        <v>45144</v>
      </c>
      <c r="AP1658" s="9">
        <v>0.17780000000000001</v>
      </c>
      <c r="AQ1658" s="9">
        <v>0.70130000000000003</v>
      </c>
      <c r="AR1658" s="9">
        <v>0.6028</v>
      </c>
      <c r="AT1658" s="6">
        <f t="shared" si="82"/>
        <v>302.32142857142856</v>
      </c>
      <c r="AU1658" s="6">
        <f t="shared" si="83"/>
        <v>490.42424242424244</v>
      </c>
      <c r="AV1658" s="6">
        <f t="shared" si="84"/>
        <v>253.6844262295082</v>
      </c>
      <c r="AW1658" s="7">
        <f t="shared" si="85"/>
        <v>162.70260223048328</v>
      </c>
      <c r="AX1658" s="6">
        <f t="shared" si="86"/>
        <v>328.88659793814435</v>
      </c>
      <c r="AY1658" s="6">
        <f t="shared" si="87"/>
        <v>370.03278688524591</v>
      </c>
      <c r="BA1658" s="6">
        <f>VLOOKUP(A1658, ALL_AP_DATA!$A$2:$F$3600, 6, FALSE)</f>
        <v>686</v>
      </c>
      <c r="BB1658" s="6">
        <f>VLOOKUP(A1658, projmetadata!$A$2:$D$2036, 4, FALSE)</f>
        <v>60815</v>
      </c>
      <c r="BC1658" s="6" t="e">
        <f t="array" aca="1" ref="BC1658" ca="1">_xludf.IFS(I1658&lt;&gt;0, F1658/I1658, P1658&lt;&gt;0, M1658/P1658, W1658&lt;&gt;0, T1658/W1658, AD1658&lt;&gt;0, AA1658/AD1658, AK1658&lt;&gt;0, AH1658/AK1658, AR1658&lt;&gt;0, AO1658/AR1658, TRUE, 0)</f>
        <v>#NAME?</v>
      </c>
      <c r="BE1658" s="6" t="e">
        <f t="shared" ca="1" si="79"/>
        <v>#NAME?</v>
      </c>
      <c r="BF1658" s="6" t="e">
        <f t="shared" ca="1" si="80"/>
        <v>#NAME?</v>
      </c>
      <c r="BG1658" s="6"/>
      <c r="BH1658" s="6">
        <f>VLOOKUP(A1658, ALL_AP_DATA!$A$2:$D$3600, 3, FALSE)</f>
        <v>266</v>
      </c>
      <c r="BI1658" s="6">
        <f>VLOOKUP(A1658, ALL_AP_DATA!$A$2:$E$3600, 5, FALSE)</f>
        <v>74890</v>
      </c>
      <c r="BJ1658" s="6">
        <f t="shared" si="88"/>
        <v>109.16909620991254</v>
      </c>
      <c r="BK1658" s="6">
        <f t="shared" si="81"/>
        <v>0.38775510204081631</v>
      </c>
    </row>
    <row r="1659" spans="1:63" ht="15" customHeight="1" x14ac:dyDescent="0.25">
      <c r="A1659" s="8" t="s">
        <v>1719</v>
      </c>
      <c r="B1659" s="9" t="s">
        <v>1491</v>
      </c>
      <c r="C1659" s="9">
        <v>5</v>
      </c>
      <c r="D1659" s="9">
        <v>53</v>
      </c>
      <c r="E1659" s="9">
        <v>391</v>
      </c>
      <c r="F1659" s="9">
        <v>18672</v>
      </c>
      <c r="G1659" s="9">
        <v>0.12130000000000001</v>
      </c>
      <c r="H1659" s="9">
        <v>0.3826</v>
      </c>
      <c r="I1659" s="9">
        <v>0.36470000000000002</v>
      </c>
      <c r="J1659" s="9">
        <v>22</v>
      </c>
      <c r="K1659" s="9">
        <v>89</v>
      </c>
      <c r="L1659" s="9">
        <v>625</v>
      </c>
      <c r="M1659" s="9">
        <v>29908</v>
      </c>
      <c r="N1659" s="9">
        <v>0.20369999999999999</v>
      </c>
      <c r="O1659" s="9">
        <v>0.61150000000000004</v>
      </c>
      <c r="P1659" s="9">
        <v>0.58409999999999995</v>
      </c>
      <c r="Q1659" s="9">
        <v>34</v>
      </c>
      <c r="R1659" s="9">
        <v>178</v>
      </c>
      <c r="S1659" s="9">
        <v>897</v>
      </c>
      <c r="T1659" s="9">
        <v>42933</v>
      </c>
      <c r="U1659" s="9">
        <v>0.4073</v>
      </c>
      <c r="V1659" s="9">
        <v>0.87770000000000004</v>
      </c>
      <c r="W1659" s="9">
        <v>0.83850000000000002</v>
      </c>
      <c r="X1659" s="9">
        <v>24</v>
      </c>
      <c r="Y1659" s="9">
        <v>225</v>
      </c>
      <c r="Z1659" s="9">
        <v>721</v>
      </c>
      <c r="AA1659" s="9">
        <v>37019</v>
      </c>
      <c r="AB1659" s="9">
        <v>0.51490000000000002</v>
      </c>
      <c r="AC1659" s="9">
        <v>0.70550000000000002</v>
      </c>
      <c r="AD1659" s="9">
        <v>0.72299999999999998</v>
      </c>
      <c r="AE1659" s="9">
        <v>9</v>
      </c>
      <c r="AF1659" s="9">
        <v>62</v>
      </c>
      <c r="AG1659" s="9">
        <v>361</v>
      </c>
      <c r="AH1659" s="9">
        <v>19122</v>
      </c>
      <c r="AI1659" s="9">
        <v>0.1419</v>
      </c>
      <c r="AJ1659" s="9">
        <v>0.35320000000000001</v>
      </c>
      <c r="AK1659" s="9">
        <v>0.3735</v>
      </c>
      <c r="AL1659" s="9">
        <v>14</v>
      </c>
      <c r="AM1659" s="9">
        <v>115</v>
      </c>
      <c r="AN1659" s="9">
        <v>784</v>
      </c>
      <c r="AO1659" s="9">
        <v>35988</v>
      </c>
      <c r="AP1659" s="9">
        <v>0.26319999999999999</v>
      </c>
      <c r="AQ1659" s="9">
        <v>0.7671</v>
      </c>
      <c r="AR1659" s="9">
        <v>0.70279999999999998</v>
      </c>
      <c r="AT1659" s="6">
        <f t="shared" si="82"/>
        <v>352.30188679245282</v>
      </c>
      <c r="AU1659" s="6">
        <f t="shared" si="83"/>
        <v>336.04494382022472</v>
      </c>
      <c r="AV1659" s="6">
        <f t="shared" si="84"/>
        <v>241.19662921348313</v>
      </c>
      <c r="AW1659" s="7">
        <f t="shared" si="85"/>
        <v>164.5288888888889</v>
      </c>
      <c r="AX1659" s="6">
        <f t="shared" si="86"/>
        <v>308.41935483870969</v>
      </c>
      <c r="AY1659" s="6">
        <f t="shared" si="87"/>
        <v>312.93913043478261</v>
      </c>
      <c r="BA1659" s="6">
        <f>VLOOKUP(A1659, ALL_AP_DATA!$A$2:$F$3600, 6, FALSE)</f>
        <v>437</v>
      </c>
      <c r="BB1659" s="6">
        <f>VLOOKUP(A1659, projmetadata!$A$2:$D$2036, 4, FALSE)</f>
        <v>79134</v>
      </c>
      <c r="BC1659" s="6" t="e">
        <f t="array" aca="1" ref="BC1659" ca="1">_xludf.IFS(I1659&lt;&gt;0, F1659/I1659, P1659&lt;&gt;0, M1659/P1659, W1659&lt;&gt;0, T1659/W1659, AD1659&lt;&gt;0, AA1659/AD1659, AK1659&lt;&gt;0, AH1659/AK1659, AR1659&lt;&gt;0, AO1659/AR1659, TRUE, 0)</f>
        <v>#NAME?</v>
      </c>
      <c r="BE1659" s="6" t="e">
        <f t="shared" ca="1" si="79"/>
        <v>#NAME?</v>
      </c>
      <c r="BF1659" s="6" t="e">
        <f t="shared" ca="1" si="80"/>
        <v>#NAME?</v>
      </c>
      <c r="BG1659" s="6"/>
      <c r="BH1659" s="6">
        <f>VLOOKUP(A1659, ALL_AP_DATA!$A$2:$D$3600, 3, FALSE)</f>
        <v>218</v>
      </c>
      <c r="BI1659" s="6">
        <f>VLOOKUP(A1659, ALL_AP_DATA!$A$2:$E$3600, 5, FALSE)</f>
        <v>51203</v>
      </c>
      <c r="BJ1659" s="6">
        <f t="shared" si="88"/>
        <v>117.16933638443936</v>
      </c>
      <c r="BK1659" s="6">
        <f t="shared" si="81"/>
        <v>0.4988558352402746</v>
      </c>
    </row>
    <row r="1660" spans="1:63" ht="15" customHeight="1" x14ac:dyDescent="0.25">
      <c r="A1660" s="8" t="s">
        <v>1720</v>
      </c>
      <c r="B1660" s="9" t="s">
        <v>1491</v>
      </c>
      <c r="C1660" s="9">
        <v>2</v>
      </c>
      <c r="D1660" s="9">
        <v>144</v>
      </c>
      <c r="E1660" s="9">
        <v>880</v>
      </c>
      <c r="F1660" s="9">
        <v>20678</v>
      </c>
      <c r="G1660" s="9">
        <v>0.22259999999999999</v>
      </c>
      <c r="H1660" s="9">
        <v>0.48299999999999998</v>
      </c>
      <c r="I1660" s="9">
        <v>0.1021</v>
      </c>
      <c r="J1660" s="9">
        <v>10</v>
      </c>
      <c r="K1660" s="9">
        <v>67</v>
      </c>
      <c r="L1660" s="9">
        <v>792</v>
      </c>
      <c r="M1660" s="9">
        <v>20893</v>
      </c>
      <c r="N1660" s="9">
        <v>0.1036</v>
      </c>
      <c r="O1660" s="9">
        <v>0.43469999999999998</v>
      </c>
      <c r="P1660" s="9">
        <v>0.1032</v>
      </c>
      <c r="Q1660" s="9">
        <v>52</v>
      </c>
      <c r="R1660" s="9">
        <v>261</v>
      </c>
      <c r="S1660" s="9">
        <v>1602</v>
      </c>
      <c r="T1660" s="9">
        <v>106759</v>
      </c>
      <c r="U1660" s="9">
        <v>0.40339999999999998</v>
      </c>
      <c r="V1660" s="9">
        <v>0.87929999999999997</v>
      </c>
      <c r="W1660" s="9">
        <v>0.52710000000000001</v>
      </c>
      <c r="X1660" s="9">
        <v>112</v>
      </c>
      <c r="Y1660" s="9">
        <v>257</v>
      </c>
      <c r="Z1660" s="9">
        <v>1165</v>
      </c>
      <c r="AA1660" s="9">
        <v>33487</v>
      </c>
      <c r="AB1660" s="9">
        <v>0.3972</v>
      </c>
      <c r="AC1660" s="9">
        <v>0.63939999999999997</v>
      </c>
      <c r="AD1660" s="9">
        <v>0.1653</v>
      </c>
      <c r="AE1660" s="9">
        <v>9</v>
      </c>
      <c r="AF1660" s="9">
        <v>41</v>
      </c>
      <c r="AG1660" s="9">
        <v>488</v>
      </c>
      <c r="AH1660" s="9">
        <v>10445</v>
      </c>
      <c r="AI1660" s="9">
        <v>6.3399999999999998E-2</v>
      </c>
      <c r="AJ1660" s="9">
        <v>0.26779999999999998</v>
      </c>
      <c r="AK1660" s="9">
        <v>5.16E-2</v>
      </c>
      <c r="AL1660" s="9">
        <v>4</v>
      </c>
      <c r="AM1660" s="9">
        <v>88</v>
      </c>
      <c r="AN1660" s="9">
        <v>1029</v>
      </c>
      <c r="AO1660" s="9">
        <v>24167</v>
      </c>
      <c r="AP1660" s="9">
        <v>0.13600000000000001</v>
      </c>
      <c r="AQ1660" s="9">
        <v>0.56479999999999997</v>
      </c>
      <c r="AR1660" s="9">
        <v>0.1193</v>
      </c>
      <c r="AT1660" s="6">
        <f t="shared" si="82"/>
        <v>143.59722222222223</v>
      </c>
      <c r="AU1660" s="6">
        <f t="shared" si="83"/>
        <v>311.83582089552237</v>
      </c>
      <c r="AV1660" s="6">
        <f t="shared" si="84"/>
        <v>409.03831417624519</v>
      </c>
      <c r="AW1660" s="7">
        <f t="shared" si="85"/>
        <v>130.29961089494162</v>
      </c>
      <c r="AX1660" s="6">
        <f t="shared" si="86"/>
        <v>254.7560975609756</v>
      </c>
      <c r="AY1660" s="6">
        <f t="shared" si="87"/>
        <v>274.625</v>
      </c>
      <c r="BA1660" s="6">
        <f>VLOOKUP(A1660, ALL_AP_DATA!$A$2:$F$3600, 6, FALSE)</f>
        <v>647</v>
      </c>
      <c r="BB1660" s="6">
        <f>VLOOKUP(A1660, projmetadata!$A$2:$D$2036, 4, FALSE)</f>
        <v>70812</v>
      </c>
      <c r="BC1660" s="6" t="e">
        <f t="array" aca="1" ref="BC1660" ca="1">_xludf.IFS(I1660&lt;&gt;0, F1660/I1660, P1660&lt;&gt;0, M1660/P1660, W1660&lt;&gt;0, T1660/W1660, AD1660&lt;&gt;0, AA1660/AD1660, AK1660&lt;&gt;0, AH1660/AK1660, AR1660&lt;&gt;0, AO1660/AR1660, TRUE, 0)</f>
        <v>#NAME?</v>
      </c>
      <c r="BE1660" s="6" t="e">
        <f t="shared" ca="1" si="79"/>
        <v>#NAME?</v>
      </c>
      <c r="BF1660" s="6" t="e">
        <f t="shared" ca="1" si="80"/>
        <v>#NAME?</v>
      </c>
      <c r="BG1660" s="6"/>
      <c r="BH1660" s="6">
        <f>VLOOKUP(A1660, ALL_AP_DATA!$A$2:$D$3600, 3, FALSE)</f>
        <v>299</v>
      </c>
      <c r="BI1660" s="6">
        <f>VLOOKUP(A1660, ALL_AP_DATA!$A$2:$E$3600, 5, FALSE)</f>
        <v>202541</v>
      </c>
      <c r="BJ1660" s="6">
        <f t="shared" si="88"/>
        <v>313.04636785162285</v>
      </c>
      <c r="BK1660" s="6">
        <f t="shared" si="81"/>
        <v>0.46213292117465227</v>
      </c>
    </row>
    <row r="1661" spans="1:63" ht="15" customHeight="1" x14ac:dyDescent="0.25">
      <c r="A1661" s="8" t="s">
        <v>1721</v>
      </c>
      <c r="B1661" s="9" t="s">
        <v>1491</v>
      </c>
      <c r="C1661" s="9">
        <v>2</v>
      </c>
      <c r="D1661" s="9">
        <v>37</v>
      </c>
      <c r="E1661" s="9">
        <v>114</v>
      </c>
      <c r="F1661" s="9">
        <v>1596</v>
      </c>
      <c r="G1661" s="9">
        <v>0.2606</v>
      </c>
      <c r="H1661" s="9">
        <v>0.3775</v>
      </c>
      <c r="I1661" s="9">
        <v>0.22259999999999999</v>
      </c>
      <c r="J1661" s="8"/>
      <c r="K1661" s="8"/>
      <c r="L1661" s="8"/>
      <c r="M1661" s="8"/>
      <c r="N1661" s="8"/>
      <c r="O1661" s="8"/>
      <c r="P1661" s="8"/>
      <c r="Q1661" s="9">
        <v>6</v>
      </c>
      <c r="R1661" s="9">
        <v>25</v>
      </c>
      <c r="S1661" s="9">
        <v>239</v>
      </c>
      <c r="T1661" s="9">
        <v>4200</v>
      </c>
      <c r="U1661" s="9">
        <v>0.17610000000000001</v>
      </c>
      <c r="V1661" s="9">
        <v>0.79139999999999999</v>
      </c>
      <c r="W1661" s="9">
        <v>0.5857</v>
      </c>
      <c r="X1661" s="9">
        <v>12</v>
      </c>
      <c r="Y1661" s="9">
        <v>64</v>
      </c>
      <c r="Z1661" s="9">
        <v>122</v>
      </c>
      <c r="AA1661" s="9">
        <v>2042</v>
      </c>
      <c r="AB1661" s="9">
        <v>0.45069999999999999</v>
      </c>
      <c r="AC1661" s="9">
        <v>0.40400000000000003</v>
      </c>
      <c r="AD1661" s="9">
        <v>0.2848</v>
      </c>
      <c r="AE1661" s="9">
        <v>14</v>
      </c>
      <c r="AF1661" s="9">
        <v>29</v>
      </c>
      <c r="AG1661" s="9">
        <v>95</v>
      </c>
      <c r="AH1661" s="9">
        <v>1454</v>
      </c>
      <c r="AI1661" s="9">
        <v>0.20419999999999999</v>
      </c>
      <c r="AJ1661" s="9">
        <v>0.31459999999999999</v>
      </c>
      <c r="AK1661" s="9">
        <v>0.20280000000000001</v>
      </c>
      <c r="AL1661" s="8"/>
      <c r="AM1661" s="8"/>
      <c r="AN1661" s="8"/>
      <c r="AO1661" s="8"/>
      <c r="AP1661" s="8"/>
      <c r="AQ1661" s="8"/>
      <c r="AR1661" s="8"/>
      <c r="AT1661" s="6">
        <f t="shared" si="82"/>
        <v>43.135135135135137</v>
      </c>
      <c r="AU1661" s="6" t="str">
        <f t="shared" si="83"/>
        <v/>
      </c>
      <c r="AV1661" s="6">
        <f t="shared" si="84"/>
        <v>168</v>
      </c>
      <c r="AW1661" s="7">
        <f t="shared" si="85"/>
        <v>31.90625</v>
      </c>
      <c r="AX1661" s="6">
        <f t="shared" si="86"/>
        <v>50.137931034482762</v>
      </c>
      <c r="AY1661" s="6" t="str">
        <f t="shared" si="87"/>
        <v/>
      </c>
      <c r="BA1661" s="6">
        <f>VLOOKUP(A1661, ALL_AP_DATA!$A$2:$F$3600, 6, FALSE)</f>
        <v>142</v>
      </c>
      <c r="BB1661" s="6">
        <f>VLOOKUP(A1661, projmetadata!$A$2:$D$2036, 4, FALSE)</f>
        <v>13431</v>
      </c>
      <c r="BC1661" s="6" t="e">
        <f t="array" aca="1" ref="BC1661" ca="1">_xludf.IFS(I1661&lt;&gt;0, F1661/I1661, P1661&lt;&gt;0, M1661/P1661, W1661&lt;&gt;0, T1661/W1661, AD1661&lt;&gt;0, AA1661/AD1661, AK1661&lt;&gt;0, AH1661/AK1661, AR1661&lt;&gt;0, AO1661/AR1661, TRUE, 0)</f>
        <v>#NAME?</v>
      </c>
      <c r="BE1661" s="6" t="e">
        <f t="shared" ca="1" si="79"/>
        <v>#NAME?</v>
      </c>
      <c r="BF1661" s="6" t="e">
        <f t="shared" ca="1" si="80"/>
        <v>#NAME?</v>
      </c>
      <c r="BG1661" s="6"/>
      <c r="BH1661" s="6">
        <f>VLOOKUP(A1661, ALL_AP_DATA!$A$2:$D$3600, 3, FALSE)</f>
        <v>51</v>
      </c>
      <c r="BI1661" s="6">
        <f>VLOOKUP(A1661, ALL_AP_DATA!$A$2:$E$3600, 5, FALSE)</f>
        <v>7171</v>
      </c>
      <c r="BJ1661" s="6">
        <f t="shared" si="88"/>
        <v>50.5</v>
      </c>
      <c r="BK1661" s="6">
        <f t="shared" si="81"/>
        <v>0.35915492957746481</v>
      </c>
    </row>
    <row r="1662" spans="1:63" ht="15" customHeight="1" x14ac:dyDescent="0.25">
      <c r="A1662" s="8" t="s">
        <v>1722</v>
      </c>
      <c r="B1662" s="9" t="s">
        <v>1491</v>
      </c>
      <c r="C1662" s="9">
        <v>3</v>
      </c>
      <c r="D1662" s="9">
        <v>177</v>
      </c>
      <c r="E1662" s="9">
        <v>1352</v>
      </c>
      <c r="F1662" s="9">
        <v>54699</v>
      </c>
      <c r="G1662" s="9">
        <v>0.12509999999999999</v>
      </c>
      <c r="H1662" s="9">
        <v>0.46050000000000002</v>
      </c>
      <c r="I1662" s="9">
        <v>0.19159999999999999</v>
      </c>
      <c r="J1662" s="9">
        <v>36</v>
      </c>
      <c r="K1662" s="9">
        <v>177</v>
      </c>
      <c r="L1662" s="9">
        <v>1502</v>
      </c>
      <c r="M1662" s="9">
        <v>101357</v>
      </c>
      <c r="N1662" s="9">
        <v>0.12509999999999999</v>
      </c>
      <c r="O1662" s="9">
        <v>0.51160000000000005</v>
      </c>
      <c r="P1662" s="9">
        <v>0.35499999999999998</v>
      </c>
      <c r="Q1662" s="9">
        <v>121</v>
      </c>
      <c r="R1662" s="9">
        <v>644</v>
      </c>
      <c r="S1662" s="9">
        <v>2656</v>
      </c>
      <c r="T1662" s="9">
        <v>258475</v>
      </c>
      <c r="U1662" s="9">
        <v>0.4551</v>
      </c>
      <c r="V1662" s="9">
        <v>0.90459999999999996</v>
      </c>
      <c r="W1662" s="9">
        <v>0.9052</v>
      </c>
      <c r="X1662" s="9">
        <v>143</v>
      </c>
      <c r="Y1662" s="9">
        <v>264</v>
      </c>
      <c r="Z1662" s="9">
        <v>1633</v>
      </c>
      <c r="AA1662" s="9">
        <v>79991</v>
      </c>
      <c r="AB1662" s="9">
        <v>0.18659999999999999</v>
      </c>
      <c r="AC1662" s="9">
        <v>0.55620000000000003</v>
      </c>
      <c r="AD1662" s="9">
        <v>0.28010000000000002</v>
      </c>
      <c r="AE1662" s="9">
        <v>28</v>
      </c>
      <c r="AF1662" s="9">
        <v>227</v>
      </c>
      <c r="AG1662" s="9">
        <v>1486</v>
      </c>
      <c r="AH1662" s="9">
        <v>93494</v>
      </c>
      <c r="AI1662" s="9">
        <v>0.16039999999999999</v>
      </c>
      <c r="AJ1662" s="9">
        <v>0.50609999999999999</v>
      </c>
      <c r="AK1662" s="9">
        <v>0.32740000000000002</v>
      </c>
      <c r="AL1662" s="9">
        <v>17</v>
      </c>
      <c r="AM1662" s="9">
        <v>289</v>
      </c>
      <c r="AN1662" s="9">
        <v>1982</v>
      </c>
      <c r="AO1662" s="9">
        <v>180517</v>
      </c>
      <c r="AP1662" s="9">
        <v>0.20419999999999999</v>
      </c>
      <c r="AQ1662" s="9">
        <v>0.67510000000000003</v>
      </c>
      <c r="AR1662" s="9">
        <v>0.63219999999999998</v>
      </c>
      <c r="AT1662" s="6">
        <f t="shared" si="82"/>
        <v>309.03389830508473</v>
      </c>
      <c r="AU1662" s="6">
        <f t="shared" si="83"/>
        <v>572.63841807909603</v>
      </c>
      <c r="AV1662" s="6">
        <f t="shared" si="84"/>
        <v>401.35869565217394</v>
      </c>
      <c r="AW1662" s="7">
        <f t="shared" si="85"/>
        <v>302.99621212121212</v>
      </c>
      <c r="AX1662" s="6">
        <f t="shared" si="86"/>
        <v>411.86784140969161</v>
      </c>
      <c r="AY1662" s="6">
        <f t="shared" si="87"/>
        <v>624.62629757785464</v>
      </c>
      <c r="BA1662" s="6">
        <f>VLOOKUP(A1662, ALL_AP_DATA!$A$2:$F$3600, 6, FALSE)</f>
        <v>1415</v>
      </c>
      <c r="BB1662" s="6">
        <f>VLOOKUP(A1662, projmetadata!$A$2:$D$2036, 4, FALSE)</f>
        <v>100392</v>
      </c>
      <c r="BC1662" s="6" t="e">
        <f t="array" aca="1" ref="BC1662" ca="1">_xludf.IFS(I1662&lt;&gt;0, F1662/I1662, P1662&lt;&gt;0, M1662/P1662, W1662&lt;&gt;0, T1662/W1662, AD1662&lt;&gt;0, AA1662/AD1662, AK1662&lt;&gt;0, AH1662/AK1662, AR1662&lt;&gt;0, AO1662/AR1662, TRUE, 0)</f>
        <v>#NAME?</v>
      </c>
      <c r="BE1662" s="6" t="e">
        <f t="shared" ca="1" si="79"/>
        <v>#NAME?</v>
      </c>
      <c r="BF1662" s="6" t="e">
        <f t="shared" ca="1" si="80"/>
        <v>#NAME?</v>
      </c>
      <c r="BG1662" s="6"/>
      <c r="BH1662" s="6">
        <f>VLOOKUP(A1662, ALL_AP_DATA!$A$2:$D$3600, 3, FALSE)</f>
        <v>684</v>
      </c>
      <c r="BI1662" s="6">
        <f>VLOOKUP(A1662, ALL_AP_DATA!$A$2:$E$3600, 5, FALSE)</f>
        <v>285547</v>
      </c>
      <c r="BJ1662" s="6">
        <f t="shared" si="88"/>
        <v>201.8</v>
      </c>
      <c r="BK1662" s="6">
        <f t="shared" si="81"/>
        <v>0.48339222614840988</v>
      </c>
    </row>
    <row r="1663" spans="1:63" ht="15" customHeight="1" x14ac:dyDescent="0.25">
      <c r="A1663" s="8" t="s">
        <v>1723</v>
      </c>
      <c r="B1663" s="9" t="s">
        <v>1491</v>
      </c>
      <c r="C1663" s="9">
        <v>2</v>
      </c>
      <c r="D1663" s="9">
        <v>5</v>
      </c>
      <c r="E1663" s="9">
        <v>9</v>
      </c>
      <c r="F1663" s="9">
        <v>176</v>
      </c>
      <c r="G1663" s="9">
        <v>4.7600000000000003E-2</v>
      </c>
      <c r="H1663" s="9">
        <v>8.7400000000000005E-2</v>
      </c>
      <c r="I1663" s="9">
        <v>5.3100000000000001E-2</v>
      </c>
      <c r="J1663" s="8"/>
      <c r="K1663" s="8"/>
      <c r="L1663" s="8"/>
      <c r="M1663" s="8"/>
      <c r="N1663" s="8"/>
      <c r="O1663" s="8"/>
      <c r="P1663" s="8"/>
      <c r="Q1663" s="9">
        <v>1</v>
      </c>
      <c r="R1663" s="9">
        <v>2</v>
      </c>
      <c r="S1663" s="9">
        <v>19</v>
      </c>
      <c r="T1663" s="9">
        <v>718</v>
      </c>
      <c r="U1663" s="9">
        <v>1.9E-2</v>
      </c>
      <c r="V1663" s="9">
        <v>0.1845</v>
      </c>
      <c r="W1663" s="9">
        <v>0.2165</v>
      </c>
      <c r="X1663" s="9">
        <v>1</v>
      </c>
      <c r="Y1663" s="9">
        <v>6</v>
      </c>
      <c r="Z1663" s="9">
        <v>1</v>
      </c>
      <c r="AA1663" s="9">
        <v>6</v>
      </c>
      <c r="AB1663" s="9">
        <v>5.7099999999999998E-2</v>
      </c>
      <c r="AC1663" s="9">
        <v>9.7000000000000003E-3</v>
      </c>
      <c r="AD1663" s="9">
        <v>1.8E-3</v>
      </c>
      <c r="AE1663" s="9">
        <v>2</v>
      </c>
      <c r="AF1663" s="9">
        <v>8</v>
      </c>
      <c r="AG1663" s="9">
        <v>0</v>
      </c>
      <c r="AH1663" s="9">
        <v>0</v>
      </c>
      <c r="AI1663" s="9">
        <v>7.6200000000000004E-2</v>
      </c>
      <c r="AJ1663" s="9">
        <v>0</v>
      </c>
      <c r="AK1663" s="9">
        <v>0</v>
      </c>
      <c r="AL1663" s="8"/>
      <c r="AM1663" s="8"/>
      <c r="AN1663" s="8"/>
      <c r="AO1663" s="8"/>
      <c r="AP1663" s="8"/>
      <c r="AQ1663" s="8"/>
      <c r="AR1663" s="8"/>
      <c r="AT1663" s="6">
        <f t="shared" si="82"/>
        <v>35.200000000000003</v>
      </c>
      <c r="AU1663" s="6" t="str">
        <f t="shared" si="83"/>
        <v/>
      </c>
      <c r="AV1663" s="6">
        <f t="shared" si="84"/>
        <v>359</v>
      </c>
      <c r="AW1663" s="7">
        <f t="shared" si="85"/>
        <v>1</v>
      </c>
      <c r="AX1663" s="6">
        <f t="shared" si="86"/>
        <v>0</v>
      </c>
      <c r="AY1663" s="6" t="str">
        <f t="shared" si="87"/>
        <v/>
      </c>
      <c r="BA1663" s="6">
        <f>VLOOKUP(A1663, ALL_AP_DATA!$A$2:$F$3600, 6, FALSE)</f>
        <v>105</v>
      </c>
      <c r="BB1663" s="6">
        <f>VLOOKUP(A1663, projmetadata!$A$2:$D$2036, 4, FALSE)</f>
        <v>17071</v>
      </c>
      <c r="BC1663" s="6" t="e">
        <f t="array" aca="1" ref="BC1663" ca="1">_xludf.IFS(I1663&lt;&gt;0, F1663/I1663, P1663&lt;&gt;0, M1663/P1663, W1663&lt;&gt;0, T1663/W1663, AD1663&lt;&gt;0, AA1663/AD1663, AK1663&lt;&gt;0, AH1663/AK1663, AR1663&lt;&gt;0, AO1663/AR1663, TRUE, 0)</f>
        <v>#NAME?</v>
      </c>
      <c r="BE1663" s="6" t="e">
        <f t="shared" ca="1" si="79"/>
        <v>#NAME?</v>
      </c>
      <c r="BF1663" s="6" t="e">
        <f t="shared" ca="1" si="80"/>
        <v>#NAME?</v>
      </c>
      <c r="BG1663" s="6"/>
      <c r="BH1663" s="6">
        <f>VLOOKUP(A1663, ALL_AP_DATA!$A$2:$D$3600, 3, FALSE)</f>
        <v>15</v>
      </c>
      <c r="BI1663" s="6">
        <f>VLOOKUP(A1663, ALL_AP_DATA!$A$2:$E$3600, 5, FALSE)</f>
        <v>3317</v>
      </c>
      <c r="BJ1663" s="6">
        <f t="shared" si="88"/>
        <v>31.590476190476192</v>
      </c>
      <c r="BK1663" s="6">
        <f t="shared" si="81"/>
        <v>0.14285714285714285</v>
      </c>
    </row>
    <row r="1664" spans="1:63" ht="15" customHeight="1" x14ac:dyDescent="0.25">
      <c r="A1664" s="8" t="s">
        <v>1724</v>
      </c>
      <c r="B1664" s="9" t="s">
        <v>1491</v>
      </c>
      <c r="C1664" s="9">
        <v>1</v>
      </c>
      <c r="D1664" s="9">
        <v>2</v>
      </c>
      <c r="E1664" s="9">
        <v>0</v>
      </c>
      <c r="F1664" s="9">
        <v>0</v>
      </c>
      <c r="G1664" s="9">
        <v>4.0000000000000001E-3</v>
      </c>
      <c r="H1664" s="9">
        <v>0</v>
      </c>
      <c r="I1664" s="9">
        <v>0</v>
      </c>
      <c r="J1664" s="8"/>
      <c r="K1664" s="8"/>
      <c r="L1664" s="8"/>
      <c r="M1664" s="8"/>
      <c r="N1664" s="8"/>
      <c r="O1664" s="8"/>
      <c r="P1664" s="8"/>
      <c r="Q1664" s="9">
        <v>39</v>
      </c>
      <c r="R1664" s="9">
        <v>181</v>
      </c>
      <c r="S1664" s="9">
        <v>738</v>
      </c>
      <c r="T1664" s="9">
        <v>124714</v>
      </c>
      <c r="U1664" s="9">
        <v>0.36570000000000003</v>
      </c>
      <c r="V1664" s="9">
        <v>0.84730000000000005</v>
      </c>
      <c r="W1664" s="9">
        <v>0.89170000000000005</v>
      </c>
      <c r="X1664" s="9">
        <v>4</v>
      </c>
      <c r="Y1664" s="9">
        <v>23</v>
      </c>
      <c r="Z1664" s="9">
        <v>51</v>
      </c>
      <c r="AA1664" s="9">
        <v>1138</v>
      </c>
      <c r="AB1664" s="9">
        <v>4.65E-2</v>
      </c>
      <c r="AC1664" s="9">
        <v>5.8599999999999999E-2</v>
      </c>
      <c r="AD1664" s="9">
        <v>8.0999999999999996E-3</v>
      </c>
      <c r="AE1664" s="9">
        <v>8</v>
      </c>
      <c r="AF1664" s="9">
        <v>25</v>
      </c>
      <c r="AG1664" s="9">
        <v>22</v>
      </c>
      <c r="AH1664" s="9">
        <v>1494</v>
      </c>
      <c r="AI1664" s="9">
        <v>5.0500000000000003E-2</v>
      </c>
      <c r="AJ1664" s="9">
        <v>2.53E-2</v>
      </c>
      <c r="AK1664" s="9">
        <v>1.0699999999999999E-2</v>
      </c>
      <c r="AL1664" s="8"/>
      <c r="AM1664" s="8"/>
      <c r="AN1664" s="8"/>
      <c r="AO1664" s="8"/>
      <c r="AP1664" s="8"/>
      <c r="AQ1664" s="8"/>
      <c r="AR1664" s="8"/>
      <c r="AT1664" s="6">
        <f t="shared" si="82"/>
        <v>0</v>
      </c>
      <c r="AU1664" s="6" t="str">
        <f t="shared" si="83"/>
        <v/>
      </c>
      <c r="AV1664" s="6">
        <f t="shared" si="84"/>
        <v>689.02762430939231</v>
      </c>
      <c r="AW1664" s="7">
        <f t="shared" si="85"/>
        <v>49.478260869565219</v>
      </c>
      <c r="AX1664" s="6">
        <f t="shared" si="86"/>
        <v>59.76</v>
      </c>
      <c r="AY1664" s="6" t="str">
        <f t="shared" si="87"/>
        <v/>
      </c>
      <c r="BA1664" s="6">
        <f>VLOOKUP(A1664, ALL_AP_DATA!$A$2:$F$3600, 6, FALSE)</f>
        <v>495</v>
      </c>
      <c r="BB1664" s="6">
        <f>VLOOKUP(A1664, projmetadata!$A$2:$D$2036, 4, FALSE)</f>
        <v>26899</v>
      </c>
      <c r="BC1664" s="6" t="e">
        <f t="array" aca="1" ref="BC1664" ca="1">_xludf.IFS(I1664&lt;&gt;0, F1664/I1664, P1664&lt;&gt;0, M1664/P1664, W1664&lt;&gt;0, T1664/W1664, AD1664&lt;&gt;0, AA1664/AD1664, AK1664&lt;&gt;0, AH1664/AK1664, AR1664&lt;&gt;0, AO1664/AR1664, TRUE, 0)</f>
        <v>#NAME?</v>
      </c>
      <c r="BE1664" s="6" t="e">
        <f t="shared" ca="1" si="79"/>
        <v>#NAME?</v>
      </c>
      <c r="BF1664" s="6" t="e">
        <f t="shared" ca="1" si="80"/>
        <v>#NAME?</v>
      </c>
      <c r="BG1664" s="6"/>
      <c r="BH1664" s="6">
        <f>VLOOKUP(A1664, ALL_AP_DATA!$A$2:$D$3600, 3, FALSE)</f>
        <v>186</v>
      </c>
      <c r="BI1664" s="6">
        <f>VLOOKUP(A1664, ALL_AP_DATA!$A$2:$E$3600, 5, FALSE)</f>
        <v>139857</v>
      </c>
      <c r="BJ1664" s="6">
        <f t="shared" si="88"/>
        <v>282.53939393939396</v>
      </c>
      <c r="BK1664" s="6">
        <f t="shared" si="81"/>
        <v>0.37575757575757573</v>
      </c>
    </row>
    <row r="1665" spans="1:63" ht="15" customHeight="1" x14ac:dyDescent="0.25">
      <c r="A1665" s="8" t="s">
        <v>1725</v>
      </c>
      <c r="B1665" s="9" t="s">
        <v>1491</v>
      </c>
      <c r="C1665" s="9">
        <v>8</v>
      </c>
      <c r="D1665" s="9">
        <v>189</v>
      </c>
      <c r="E1665" s="9">
        <v>92</v>
      </c>
      <c r="F1665" s="9">
        <v>3961</v>
      </c>
      <c r="G1665" s="9">
        <v>0.16880000000000001</v>
      </c>
      <c r="H1665" s="9">
        <v>0.45100000000000001</v>
      </c>
      <c r="I1665" s="9">
        <v>9.2100000000000001E-2</v>
      </c>
      <c r="J1665" s="9">
        <v>7</v>
      </c>
      <c r="K1665" s="9">
        <v>14</v>
      </c>
      <c r="L1665" s="9">
        <v>19</v>
      </c>
      <c r="M1665" s="9">
        <v>985</v>
      </c>
      <c r="N1665" s="9">
        <v>1.2500000000000001E-2</v>
      </c>
      <c r="O1665" s="9">
        <v>9.3100000000000002E-2</v>
      </c>
      <c r="P1665" s="9">
        <v>2.29E-2</v>
      </c>
      <c r="Q1665" s="9">
        <v>27</v>
      </c>
      <c r="R1665" s="9">
        <v>113</v>
      </c>
      <c r="S1665" s="9">
        <v>124</v>
      </c>
      <c r="T1665" s="9">
        <v>27154</v>
      </c>
      <c r="U1665" s="9">
        <v>0.1009</v>
      </c>
      <c r="V1665" s="9">
        <v>0.60780000000000001</v>
      </c>
      <c r="W1665" s="9">
        <v>0.63149999999999995</v>
      </c>
      <c r="X1665" s="9">
        <v>151</v>
      </c>
      <c r="Y1665" s="9">
        <v>448</v>
      </c>
      <c r="Z1665" s="9">
        <v>136</v>
      </c>
      <c r="AA1665" s="9">
        <v>19942</v>
      </c>
      <c r="AB1665" s="9">
        <v>0.4</v>
      </c>
      <c r="AC1665" s="9">
        <v>0.66669999999999996</v>
      </c>
      <c r="AD1665" s="9">
        <v>0.46379999999999999</v>
      </c>
      <c r="AE1665" s="9">
        <v>31</v>
      </c>
      <c r="AF1665" s="9">
        <v>190</v>
      </c>
      <c r="AG1665" s="9">
        <v>64</v>
      </c>
      <c r="AH1665" s="9">
        <v>7921</v>
      </c>
      <c r="AI1665" s="9">
        <v>0.1696</v>
      </c>
      <c r="AJ1665" s="9">
        <v>0.31369999999999998</v>
      </c>
      <c r="AK1665" s="9">
        <v>0.1842</v>
      </c>
      <c r="AL1665" s="9">
        <v>1</v>
      </c>
      <c r="AM1665" s="9">
        <v>13</v>
      </c>
      <c r="AN1665" s="9">
        <v>9</v>
      </c>
      <c r="AO1665" s="9">
        <v>610</v>
      </c>
      <c r="AP1665" s="9">
        <v>1.1599999999999999E-2</v>
      </c>
      <c r="AQ1665" s="9">
        <v>4.41E-2</v>
      </c>
      <c r="AR1665" s="9">
        <v>1.4200000000000001E-2</v>
      </c>
      <c r="AT1665" s="6">
        <f t="shared" si="82"/>
        <v>20.957671957671959</v>
      </c>
      <c r="AU1665" s="6">
        <f t="shared" si="83"/>
        <v>70.357142857142861</v>
      </c>
      <c r="AV1665" s="6">
        <f t="shared" si="84"/>
        <v>240.30088495575222</v>
      </c>
      <c r="AW1665" s="7">
        <f t="shared" si="85"/>
        <v>44.513392857142854</v>
      </c>
      <c r="AX1665" s="6">
        <f t="shared" si="86"/>
        <v>41.689473684210526</v>
      </c>
      <c r="AY1665" s="6">
        <f t="shared" si="87"/>
        <v>46.92307692307692</v>
      </c>
      <c r="BA1665" s="6">
        <f>VLOOKUP(A1665, ALL_AP_DATA!$A$2:$F$3600, 6, FALSE)</f>
        <v>1120</v>
      </c>
      <c r="BB1665" s="6">
        <f>VLOOKUP(A1665, projmetadata!$A$2:$D$2036, 4, FALSE)</f>
        <v>141161</v>
      </c>
      <c r="BC1665" s="6" t="e">
        <f t="array" aca="1" ref="BC1665" ca="1">_xludf.IFS(I1665&lt;&gt;0, F1665/I1665, P1665&lt;&gt;0, M1665/P1665, W1665&lt;&gt;0, T1665/W1665, AD1665&lt;&gt;0, AA1665/AD1665, AK1665&lt;&gt;0, AH1665/AK1665, AR1665&lt;&gt;0, AO1665/AR1665, TRUE, 0)</f>
        <v>#NAME?</v>
      </c>
      <c r="BE1665" s="6" t="e">
        <f t="shared" ca="1" si="79"/>
        <v>#NAME?</v>
      </c>
      <c r="BF1665" s="6" t="e">
        <f t="shared" ca="1" si="80"/>
        <v>#NAME?</v>
      </c>
      <c r="BG1665" s="6"/>
      <c r="BH1665" s="6">
        <f>VLOOKUP(A1665, ALL_AP_DATA!$A$2:$D$3600, 3, FALSE)</f>
        <v>255</v>
      </c>
      <c r="BI1665" s="6">
        <f>VLOOKUP(A1665, ALL_AP_DATA!$A$2:$E$3600, 5, FALSE)</f>
        <v>43001</v>
      </c>
      <c r="BJ1665" s="6">
        <f t="shared" si="88"/>
        <v>38.393749999999997</v>
      </c>
      <c r="BK1665" s="6">
        <f t="shared" si="81"/>
        <v>0.22767857142857142</v>
      </c>
    </row>
    <row r="1666" spans="1:63" ht="15" customHeight="1" x14ac:dyDescent="0.25">
      <c r="A1666" s="8" t="s">
        <v>1726</v>
      </c>
      <c r="B1666" s="9" t="s">
        <v>1491</v>
      </c>
      <c r="C1666" s="9">
        <v>2</v>
      </c>
      <c r="D1666" s="9">
        <v>29</v>
      </c>
      <c r="E1666" s="9">
        <v>157</v>
      </c>
      <c r="F1666" s="9">
        <v>2864</v>
      </c>
      <c r="G1666" s="9">
        <v>0.10100000000000001</v>
      </c>
      <c r="H1666" s="9">
        <v>0.19450000000000001</v>
      </c>
      <c r="I1666" s="9">
        <v>8.8400000000000006E-2</v>
      </c>
      <c r="J1666" s="9">
        <v>1</v>
      </c>
      <c r="K1666" s="9">
        <v>9</v>
      </c>
      <c r="L1666" s="9">
        <v>105</v>
      </c>
      <c r="M1666" s="9">
        <v>2015</v>
      </c>
      <c r="N1666" s="9">
        <v>3.1399999999999997E-2</v>
      </c>
      <c r="O1666" s="9">
        <v>0.13009999999999999</v>
      </c>
      <c r="P1666" s="9">
        <v>6.2199999999999998E-2</v>
      </c>
      <c r="Q1666" s="9">
        <v>20</v>
      </c>
      <c r="R1666" s="9">
        <v>140</v>
      </c>
      <c r="S1666" s="9">
        <v>689</v>
      </c>
      <c r="T1666" s="9">
        <v>28231</v>
      </c>
      <c r="U1666" s="9">
        <v>0.48780000000000001</v>
      </c>
      <c r="V1666" s="9">
        <v>0.8538</v>
      </c>
      <c r="W1666" s="9">
        <v>0.87129999999999996</v>
      </c>
      <c r="X1666" s="8"/>
      <c r="Y1666" s="8"/>
      <c r="Z1666" s="8"/>
      <c r="AA1666" s="8"/>
      <c r="AB1666" s="8"/>
      <c r="AC1666" s="8"/>
      <c r="AD1666" s="8"/>
      <c r="AE1666" s="8"/>
      <c r="AF1666" s="8"/>
      <c r="AG1666" s="8"/>
      <c r="AH1666" s="8"/>
      <c r="AI1666" s="8"/>
      <c r="AJ1666" s="8"/>
      <c r="AK1666" s="8"/>
      <c r="AL1666" s="9">
        <v>1</v>
      </c>
      <c r="AM1666" s="9">
        <v>60</v>
      </c>
      <c r="AN1666" s="9">
        <v>508</v>
      </c>
      <c r="AO1666" s="9">
        <v>13741</v>
      </c>
      <c r="AP1666" s="9">
        <v>0.20910000000000001</v>
      </c>
      <c r="AQ1666" s="9">
        <v>0.62949999999999995</v>
      </c>
      <c r="AR1666" s="9">
        <v>0.42409999999999998</v>
      </c>
      <c r="AT1666" s="6">
        <f t="shared" si="82"/>
        <v>98.758620689655174</v>
      </c>
      <c r="AU1666" s="6">
        <f t="shared" si="83"/>
        <v>223.88888888888889</v>
      </c>
      <c r="AV1666" s="6">
        <f t="shared" si="84"/>
        <v>201.65</v>
      </c>
      <c r="AW1666" s="7" t="str">
        <f t="shared" si="85"/>
        <v/>
      </c>
      <c r="AX1666" s="6" t="str">
        <f t="shared" si="86"/>
        <v/>
      </c>
      <c r="AY1666" s="6">
        <f t="shared" si="87"/>
        <v>229.01666666666668</v>
      </c>
      <c r="BA1666" s="6">
        <f>VLOOKUP(A1666, ALL_AP_DATA!$A$2:$F$3600, 6, FALSE)</f>
        <v>287</v>
      </c>
      <c r="BB1666" s="6">
        <f>VLOOKUP(A1666, projmetadata!$A$2:$D$2036, 4, FALSE)</f>
        <v>26058</v>
      </c>
      <c r="BC1666" s="6" t="e">
        <f t="array" aca="1" ref="BC1666" ca="1">_xludf.IFS(I1666&lt;&gt;0, F1666/I1666, P1666&lt;&gt;0, M1666/P1666, W1666&lt;&gt;0, T1666/W1666, AD1666&lt;&gt;0, AA1666/AD1666, AK1666&lt;&gt;0, AH1666/AK1666, AR1666&lt;&gt;0, AO1666/AR1666, TRUE, 0)</f>
        <v>#NAME?</v>
      </c>
      <c r="BE1666" s="6" t="e">
        <f t="shared" ca="1" si="79"/>
        <v>#NAME?</v>
      </c>
      <c r="BF1666" s="6" t="e">
        <f t="shared" ca="1" si="80"/>
        <v>#NAME?</v>
      </c>
      <c r="BG1666" s="6"/>
      <c r="BH1666" s="6">
        <f>VLOOKUP(A1666, ALL_AP_DATA!$A$2:$D$3600, 3, FALSE)</f>
        <v>160</v>
      </c>
      <c r="BI1666" s="6">
        <f>VLOOKUP(A1666, ALL_AP_DATA!$A$2:$E$3600, 5, FALSE)</f>
        <v>32400</v>
      </c>
      <c r="BJ1666" s="6">
        <f t="shared" si="88"/>
        <v>112.89198606271778</v>
      </c>
      <c r="BK1666" s="6">
        <f t="shared" si="81"/>
        <v>0.55749128919860624</v>
      </c>
    </row>
    <row r="1667" spans="1:63" ht="15" customHeight="1" x14ac:dyDescent="0.25">
      <c r="A1667" s="8" t="s">
        <v>1727</v>
      </c>
      <c r="B1667" s="9" t="s">
        <v>1491</v>
      </c>
      <c r="C1667" s="9">
        <v>1</v>
      </c>
      <c r="D1667" s="9">
        <v>4</v>
      </c>
      <c r="E1667" s="9">
        <v>6</v>
      </c>
      <c r="F1667" s="9">
        <v>208</v>
      </c>
      <c r="G1667" s="9">
        <v>3.8E-3</v>
      </c>
      <c r="H1667" s="9">
        <v>5.4100000000000002E-2</v>
      </c>
      <c r="I1667" s="9">
        <v>1.9800000000000002E-2</v>
      </c>
      <c r="J1667" s="8"/>
      <c r="K1667" s="8"/>
      <c r="L1667" s="8"/>
      <c r="M1667" s="8"/>
      <c r="N1667" s="8"/>
      <c r="O1667" s="8"/>
      <c r="P1667" s="8"/>
      <c r="Q1667" s="9">
        <v>13</v>
      </c>
      <c r="R1667" s="9">
        <v>49</v>
      </c>
      <c r="S1667" s="9">
        <v>48</v>
      </c>
      <c r="T1667" s="9">
        <v>4107</v>
      </c>
      <c r="U1667" s="9">
        <v>4.6699999999999998E-2</v>
      </c>
      <c r="V1667" s="9">
        <v>0.43240000000000001</v>
      </c>
      <c r="W1667" s="9">
        <v>0.39179999999999998</v>
      </c>
      <c r="X1667" s="9">
        <v>26</v>
      </c>
      <c r="Y1667" s="9">
        <v>113</v>
      </c>
      <c r="Z1667" s="9">
        <v>53</v>
      </c>
      <c r="AA1667" s="9">
        <v>3685</v>
      </c>
      <c r="AB1667" s="9">
        <v>0.1077</v>
      </c>
      <c r="AC1667" s="9">
        <v>0.47749999999999998</v>
      </c>
      <c r="AD1667" s="9">
        <v>0.35149999999999998</v>
      </c>
      <c r="AE1667" s="9">
        <v>6</v>
      </c>
      <c r="AF1667" s="9">
        <v>383</v>
      </c>
      <c r="AG1667" s="9">
        <v>34</v>
      </c>
      <c r="AH1667" s="9">
        <v>2650</v>
      </c>
      <c r="AI1667" s="9">
        <v>0.36509999999999998</v>
      </c>
      <c r="AJ1667" s="9">
        <v>0.30630000000000002</v>
      </c>
      <c r="AK1667" s="9">
        <v>0.25280000000000002</v>
      </c>
      <c r="AL1667" s="8"/>
      <c r="AM1667" s="8"/>
      <c r="AN1667" s="8"/>
      <c r="AO1667" s="8"/>
      <c r="AP1667" s="8"/>
      <c r="AQ1667" s="8"/>
      <c r="AR1667" s="8"/>
      <c r="AT1667" s="6">
        <f t="shared" si="82"/>
        <v>52</v>
      </c>
      <c r="AU1667" s="6" t="str">
        <f t="shared" si="83"/>
        <v/>
      </c>
      <c r="AV1667" s="6">
        <f t="shared" si="84"/>
        <v>83.816326530612244</v>
      </c>
      <c r="AW1667" s="7">
        <f t="shared" si="85"/>
        <v>32.610619469026545</v>
      </c>
      <c r="AX1667" s="6">
        <f t="shared" si="86"/>
        <v>6.9190600522193213</v>
      </c>
      <c r="AY1667" s="6" t="str">
        <f t="shared" si="87"/>
        <v/>
      </c>
      <c r="BA1667" s="6">
        <f>VLOOKUP(A1667, ALL_AP_DATA!$A$2:$F$3600, 6, FALSE)</f>
        <v>1049</v>
      </c>
      <c r="BB1667" s="6">
        <f>VLOOKUP(A1667, projmetadata!$A$2:$D$2036, 4, FALSE)</f>
        <v>24966</v>
      </c>
      <c r="BC1667" s="6" t="e">
        <f t="array" aca="1" ref="BC1667" ca="1">_xludf.IFS(I1667&lt;&gt;0, F1667/I1667, P1667&lt;&gt;0, M1667/P1667, W1667&lt;&gt;0, T1667/W1667, AD1667&lt;&gt;0, AA1667/AD1667, AK1667&lt;&gt;0, AH1667/AK1667, AR1667&lt;&gt;0, AO1667/AR1667, TRUE, 0)</f>
        <v>#NAME?</v>
      </c>
      <c r="BE1667" s="6" t="e">
        <f t="shared" ca="1" si="79"/>
        <v>#NAME?</v>
      </c>
      <c r="BF1667" s="6" t="e">
        <f t="shared" ca="1" si="80"/>
        <v>#NAME?</v>
      </c>
      <c r="BG1667" s="6"/>
      <c r="BH1667" s="6">
        <f>VLOOKUP(A1667, ALL_AP_DATA!$A$2:$D$3600, 3, FALSE)</f>
        <v>54</v>
      </c>
      <c r="BI1667" s="6">
        <f>VLOOKUP(A1667, ALL_AP_DATA!$A$2:$E$3600, 5, FALSE)</f>
        <v>10483</v>
      </c>
      <c r="BJ1667" s="6">
        <f t="shared" si="88"/>
        <v>9.9933269780743572</v>
      </c>
      <c r="BK1667" s="6">
        <f t="shared" si="81"/>
        <v>5.1477597712106769E-2</v>
      </c>
    </row>
    <row r="1668" spans="1:63" ht="15" customHeight="1" x14ac:dyDescent="0.25">
      <c r="A1668" s="8" t="s">
        <v>1728</v>
      </c>
      <c r="B1668" s="9" t="s">
        <v>1491</v>
      </c>
      <c r="C1668" s="9">
        <v>3</v>
      </c>
      <c r="D1668" s="9">
        <v>6</v>
      </c>
      <c r="E1668" s="9">
        <v>3</v>
      </c>
      <c r="F1668" s="9">
        <v>47</v>
      </c>
      <c r="G1668" s="9">
        <v>2.8400000000000002E-2</v>
      </c>
      <c r="H1668" s="9">
        <v>1.6E-2</v>
      </c>
      <c r="I1668" s="9">
        <v>7.1999999999999998E-3</v>
      </c>
      <c r="J1668" s="8"/>
      <c r="K1668" s="8"/>
      <c r="L1668" s="8"/>
      <c r="M1668" s="8"/>
      <c r="N1668" s="8"/>
      <c r="O1668" s="8"/>
      <c r="P1668" s="8"/>
      <c r="Q1668" s="9">
        <v>12</v>
      </c>
      <c r="R1668" s="9">
        <v>29</v>
      </c>
      <c r="S1668" s="9">
        <v>84</v>
      </c>
      <c r="T1668" s="9">
        <v>4271</v>
      </c>
      <c r="U1668" s="9">
        <v>0.13739999999999999</v>
      </c>
      <c r="V1668" s="9">
        <v>0.44919999999999999</v>
      </c>
      <c r="W1668" s="9">
        <v>0.65439999999999998</v>
      </c>
      <c r="X1668" s="9">
        <v>22</v>
      </c>
      <c r="Y1668" s="9">
        <v>76</v>
      </c>
      <c r="Z1668" s="9">
        <v>115</v>
      </c>
      <c r="AA1668" s="9">
        <v>2610</v>
      </c>
      <c r="AB1668" s="9">
        <v>0.36020000000000002</v>
      </c>
      <c r="AC1668" s="9">
        <v>0.61499999999999999</v>
      </c>
      <c r="AD1668" s="9">
        <v>0.39989999999999998</v>
      </c>
      <c r="AE1668" s="9">
        <v>2</v>
      </c>
      <c r="AF1668" s="9">
        <v>7</v>
      </c>
      <c r="AG1668" s="9">
        <v>19</v>
      </c>
      <c r="AH1668" s="9">
        <v>196</v>
      </c>
      <c r="AI1668" s="9">
        <v>3.32E-2</v>
      </c>
      <c r="AJ1668" s="9">
        <v>0.1016</v>
      </c>
      <c r="AK1668" s="9">
        <v>0.03</v>
      </c>
      <c r="AL1668" s="8"/>
      <c r="AM1668" s="8"/>
      <c r="AN1668" s="8"/>
      <c r="AO1668" s="8"/>
      <c r="AP1668" s="8"/>
      <c r="AQ1668" s="8"/>
      <c r="AR1668" s="8"/>
      <c r="AT1668" s="6">
        <f t="shared" si="82"/>
        <v>7.833333333333333</v>
      </c>
      <c r="AU1668" s="6" t="str">
        <f t="shared" si="83"/>
        <v/>
      </c>
      <c r="AV1668" s="6">
        <f t="shared" si="84"/>
        <v>147.27586206896552</v>
      </c>
      <c r="AW1668" s="7">
        <f t="shared" si="85"/>
        <v>34.342105263157897</v>
      </c>
      <c r="AX1668" s="6">
        <f t="shared" si="86"/>
        <v>28</v>
      </c>
      <c r="AY1668" s="6" t="str">
        <f t="shared" si="87"/>
        <v/>
      </c>
      <c r="BA1668" s="6">
        <f>VLOOKUP(A1668, ALL_AP_DATA!$A$2:$F$3600, 6, FALSE)</f>
        <v>211</v>
      </c>
      <c r="BB1668" s="6">
        <f>VLOOKUP(A1668, projmetadata!$A$2:$D$2036, 4, FALSE)</f>
        <v>14932</v>
      </c>
      <c r="BC1668" s="6" t="e">
        <f t="array" aca="1" ref="BC1668" ca="1">_xludf.IFS(I1668&lt;&gt;0, F1668/I1668, P1668&lt;&gt;0, M1668/P1668, W1668&lt;&gt;0, T1668/W1668, AD1668&lt;&gt;0, AA1668/AD1668, AK1668&lt;&gt;0, AH1668/AK1668, AR1668&lt;&gt;0, AO1668/AR1668, TRUE, 0)</f>
        <v>#NAME?</v>
      </c>
      <c r="BE1668" s="6" t="e">
        <f t="shared" ca="1" si="79"/>
        <v>#NAME?</v>
      </c>
      <c r="BF1668" s="6" t="e">
        <f t="shared" ca="1" si="80"/>
        <v>#NAME?</v>
      </c>
      <c r="BG1668" s="6"/>
      <c r="BH1668" s="6">
        <f>VLOOKUP(A1668, ALL_AP_DATA!$A$2:$D$3600, 3, FALSE)</f>
        <v>35</v>
      </c>
      <c r="BI1668" s="6">
        <f>VLOOKUP(A1668, ALL_AP_DATA!$A$2:$E$3600, 5, FALSE)</f>
        <v>6527</v>
      </c>
      <c r="BJ1668" s="6">
        <f t="shared" si="88"/>
        <v>30.933649289099527</v>
      </c>
      <c r="BK1668" s="6">
        <f t="shared" si="81"/>
        <v>0.16587677725118483</v>
      </c>
    </row>
    <row r="1669" spans="1:63" ht="15" customHeight="1" x14ac:dyDescent="0.25">
      <c r="A1669" s="8" t="s">
        <v>1729</v>
      </c>
      <c r="B1669" s="9" t="s">
        <v>1491</v>
      </c>
      <c r="C1669" s="9">
        <v>7</v>
      </c>
      <c r="D1669" s="9">
        <v>19</v>
      </c>
      <c r="E1669" s="9">
        <v>8</v>
      </c>
      <c r="F1669" s="9">
        <v>153</v>
      </c>
      <c r="G1669" s="9">
        <v>0.157</v>
      </c>
      <c r="H1669" s="9">
        <v>0.42109999999999997</v>
      </c>
      <c r="I1669" s="9">
        <v>0.32419999999999999</v>
      </c>
      <c r="J1669" s="8"/>
      <c r="K1669" s="8"/>
      <c r="L1669" s="8"/>
      <c r="M1669" s="8"/>
      <c r="N1669" s="8"/>
      <c r="O1669" s="8"/>
      <c r="P1669" s="8"/>
      <c r="Q1669" s="8"/>
      <c r="R1669" s="8"/>
      <c r="S1669" s="8"/>
      <c r="T1669" s="8"/>
      <c r="U1669" s="8"/>
      <c r="V1669" s="8"/>
      <c r="W1669" s="8"/>
      <c r="X1669" s="9">
        <v>3</v>
      </c>
      <c r="Y1669" s="9">
        <v>29</v>
      </c>
      <c r="Z1669" s="9">
        <v>12</v>
      </c>
      <c r="AA1669" s="9">
        <v>190</v>
      </c>
      <c r="AB1669" s="9">
        <v>0.2397</v>
      </c>
      <c r="AC1669" s="9">
        <v>0.63160000000000005</v>
      </c>
      <c r="AD1669" s="9">
        <v>0.40250000000000002</v>
      </c>
      <c r="AE1669" s="9">
        <v>2</v>
      </c>
      <c r="AF1669" s="9">
        <v>15</v>
      </c>
      <c r="AG1669" s="9">
        <v>8</v>
      </c>
      <c r="AH1669" s="9">
        <v>104</v>
      </c>
      <c r="AI1669" s="9">
        <v>0.124</v>
      </c>
      <c r="AJ1669" s="9">
        <v>0.42109999999999997</v>
      </c>
      <c r="AK1669" s="9">
        <v>0.2203</v>
      </c>
      <c r="AL1669" s="8"/>
      <c r="AM1669" s="8"/>
      <c r="AN1669" s="8"/>
      <c r="AO1669" s="8"/>
      <c r="AP1669" s="8"/>
      <c r="AQ1669" s="8"/>
      <c r="AR1669" s="8"/>
      <c r="AT1669" s="6">
        <f t="shared" si="82"/>
        <v>8.0526315789473681</v>
      </c>
      <c r="AU1669" s="6" t="str">
        <f t="shared" si="83"/>
        <v/>
      </c>
      <c r="AV1669" s="6" t="str">
        <f t="shared" si="84"/>
        <v/>
      </c>
      <c r="AW1669" s="7">
        <f t="shared" si="85"/>
        <v>6.5517241379310347</v>
      </c>
      <c r="AX1669" s="6">
        <f t="shared" si="86"/>
        <v>6.9333333333333336</v>
      </c>
      <c r="AY1669" s="6" t="str">
        <f t="shared" si="87"/>
        <v/>
      </c>
      <c r="BA1669" s="6">
        <f>VLOOKUP(A1669, ALL_AP_DATA!$A$2:$F$3600, 6, FALSE)</f>
        <v>121</v>
      </c>
      <c r="BB1669" s="6">
        <f>VLOOKUP(A1669, projmetadata!$A$2:$D$2036, 4, FALSE)</f>
        <v>12674</v>
      </c>
      <c r="BC1669" s="6" t="e">
        <f t="array" aca="1" ref="BC1669" ca="1">_xludf.IFS(I1669&lt;&gt;0, F1669/I1669, P1669&lt;&gt;0, M1669/P1669, W1669&lt;&gt;0, T1669/W1669, AD1669&lt;&gt;0, AA1669/AD1669, AK1669&lt;&gt;0, AH1669/AK1669, AR1669&lt;&gt;0, AO1669/AR1669, TRUE, 0)</f>
        <v>#NAME?</v>
      </c>
      <c r="BE1669" s="6" t="e">
        <f t="shared" ca="1" si="79"/>
        <v>#NAME?</v>
      </c>
      <c r="BF1669" s="6" t="e">
        <f t="shared" ca="1" si="80"/>
        <v>#NAME?</v>
      </c>
      <c r="BG1669" s="6"/>
      <c r="BH1669" s="6">
        <f>VLOOKUP(A1669, ALL_AP_DATA!$A$2:$D$3600, 3, FALSE)</f>
        <v>18</v>
      </c>
      <c r="BI1669" s="6">
        <f>VLOOKUP(A1669, ALL_AP_DATA!$A$2:$E$3600, 5, FALSE)</f>
        <v>472</v>
      </c>
      <c r="BJ1669" s="6">
        <f t="shared" si="88"/>
        <v>3.9008264462809916</v>
      </c>
      <c r="BK1669" s="6">
        <f t="shared" si="81"/>
        <v>0.1487603305785124</v>
      </c>
    </row>
    <row r="1670" spans="1:63" ht="15" customHeight="1" x14ac:dyDescent="0.25">
      <c r="A1670" s="8" t="s">
        <v>1730</v>
      </c>
      <c r="B1670" s="9" t="s">
        <v>1491</v>
      </c>
      <c r="C1670" s="9">
        <v>6</v>
      </c>
      <c r="D1670" s="9">
        <v>61</v>
      </c>
      <c r="E1670" s="9">
        <v>120</v>
      </c>
      <c r="F1670" s="9">
        <v>8336</v>
      </c>
      <c r="G1670" s="9">
        <v>0.17730000000000001</v>
      </c>
      <c r="H1670" s="9">
        <v>0.59409999999999996</v>
      </c>
      <c r="I1670" s="9">
        <v>0.35639999999999999</v>
      </c>
      <c r="J1670" s="9">
        <v>2</v>
      </c>
      <c r="K1670" s="9">
        <v>39</v>
      </c>
      <c r="L1670" s="9">
        <v>113</v>
      </c>
      <c r="M1670" s="9">
        <v>9027</v>
      </c>
      <c r="N1670" s="9">
        <v>0.1134</v>
      </c>
      <c r="O1670" s="9">
        <v>0.55940000000000001</v>
      </c>
      <c r="P1670" s="9">
        <v>0.38600000000000001</v>
      </c>
      <c r="Q1670" s="9">
        <v>17</v>
      </c>
      <c r="R1670" s="9">
        <v>99</v>
      </c>
      <c r="S1670" s="9">
        <v>189</v>
      </c>
      <c r="T1670" s="9">
        <v>17566</v>
      </c>
      <c r="U1670" s="9">
        <v>0.2878</v>
      </c>
      <c r="V1670" s="9">
        <v>0.93559999999999999</v>
      </c>
      <c r="W1670" s="9">
        <v>0.75109999999999999</v>
      </c>
      <c r="X1670" s="9">
        <v>33</v>
      </c>
      <c r="Y1670" s="9">
        <v>169</v>
      </c>
      <c r="Z1670" s="9">
        <v>142</v>
      </c>
      <c r="AA1670" s="9">
        <v>15532</v>
      </c>
      <c r="AB1670" s="9">
        <v>0.49130000000000001</v>
      </c>
      <c r="AC1670" s="9">
        <v>0.70299999999999996</v>
      </c>
      <c r="AD1670" s="9">
        <v>0.66410000000000002</v>
      </c>
      <c r="AE1670" s="9">
        <v>18</v>
      </c>
      <c r="AF1670" s="9">
        <v>59</v>
      </c>
      <c r="AG1670" s="9">
        <v>112</v>
      </c>
      <c r="AH1670" s="9">
        <v>7754</v>
      </c>
      <c r="AI1670" s="9">
        <v>0.17150000000000001</v>
      </c>
      <c r="AJ1670" s="9">
        <v>0.55449999999999999</v>
      </c>
      <c r="AK1670" s="9">
        <v>0.33160000000000001</v>
      </c>
      <c r="AL1670" s="9">
        <v>2</v>
      </c>
      <c r="AM1670" s="9">
        <v>67</v>
      </c>
      <c r="AN1670" s="9">
        <v>154</v>
      </c>
      <c r="AO1670" s="9">
        <v>15328</v>
      </c>
      <c r="AP1670" s="9">
        <v>0.1948</v>
      </c>
      <c r="AQ1670" s="9">
        <v>0.76239999999999997</v>
      </c>
      <c r="AR1670" s="9">
        <v>0.65539999999999998</v>
      </c>
      <c r="AT1670" s="6">
        <f t="shared" si="82"/>
        <v>136.65573770491804</v>
      </c>
      <c r="AU1670" s="6">
        <f t="shared" si="83"/>
        <v>231.46153846153845</v>
      </c>
      <c r="AV1670" s="6">
        <f t="shared" si="84"/>
        <v>177.43434343434345</v>
      </c>
      <c r="AW1670" s="7">
        <f t="shared" si="85"/>
        <v>91.905325443786978</v>
      </c>
      <c r="AX1670" s="6">
        <f t="shared" si="86"/>
        <v>131.42372881355934</v>
      </c>
      <c r="AY1670" s="6">
        <f t="shared" si="87"/>
        <v>228.77611940298507</v>
      </c>
      <c r="BA1670" s="6">
        <f>VLOOKUP(A1670, ALL_AP_DATA!$A$2:$F$3600, 6, FALSE)</f>
        <v>344</v>
      </c>
      <c r="BB1670" s="6">
        <f>VLOOKUP(A1670, projmetadata!$A$2:$D$2036, 4, FALSE)</f>
        <v>15563</v>
      </c>
      <c r="BC1670" s="6" t="e">
        <f t="array" aca="1" ref="BC1670" ca="1">_xludf.IFS(I1670&lt;&gt;0, F1670/I1670, P1670&lt;&gt;0, M1670/P1670, W1670&lt;&gt;0, T1670/W1670, AD1670&lt;&gt;0, AA1670/AD1670, AK1670&lt;&gt;0, AH1670/AK1670, AR1670&lt;&gt;0, AO1670/AR1670, TRUE, 0)</f>
        <v>#NAME?</v>
      </c>
      <c r="BE1670" s="6" t="e">
        <f t="shared" ca="1" si="79"/>
        <v>#NAME?</v>
      </c>
      <c r="BF1670" s="6" t="e">
        <f t="shared" ca="1" si="80"/>
        <v>#NAME?</v>
      </c>
      <c r="BG1670" s="6"/>
      <c r="BH1670" s="6">
        <f>VLOOKUP(A1670, ALL_AP_DATA!$A$2:$D$3600, 3, FALSE)</f>
        <v>109</v>
      </c>
      <c r="BI1670" s="6">
        <f>VLOOKUP(A1670, ALL_AP_DATA!$A$2:$E$3600, 5, FALSE)</f>
        <v>23387</v>
      </c>
      <c r="BJ1670" s="6">
        <f t="shared" si="88"/>
        <v>67.985465116279073</v>
      </c>
      <c r="BK1670" s="6">
        <f t="shared" si="81"/>
        <v>0.31686046511627908</v>
      </c>
    </row>
    <row r="1671" spans="1:63" ht="15" customHeight="1" x14ac:dyDescent="0.25">
      <c r="A1671" s="8" t="s">
        <v>1731</v>
      </c>
      <c r="B1671" s="9" t="s">
        <v>1491</v>
      </c>
      <c r="C1671" s="9">
        <v>6</v>
      </c>
      <c r="D1671" s="9">
        <v>116</v>
      </c>
      <c r="E1671" s="9">
        <v>240</v>
      </c>
      <c r="F1671" s="9">
        <v>18176</v>
      </c>
      <c r="G1671" s="9">
        <v>0.22309999999999999</v>
      </c>
      <c r="H1671" s="9">
        <v>0.53569999999999995</v>
      </c>
      <c r="I1671" s="9">
        <v>0.28699999999999998</v>
      </c>
      <c r="J1671" s="9">
        <v>17</v>
      </c>
      <c r="K1671" s="9">
        <v>55</v>
      </c>
      <c r="L1671" s="9">
        <v>216</v>
      </c>
      <c r="M1671" s="9">
        <v>18635</v>
      </c>
      <c r="N1671" s="9">
        <v>0.10580000000000001</v>
      </c>
      <c r="O1671" s="9">
        <v>0.48209999999999997</v>
      </c>
      <c r="P1671" s="9">
        <v>0.29430000000000001</v>
      </c>
      <c r="Q1671" s="9">
        <v>32</v>
      </c>
      <c r="R1671" s="9">
        <v>144</v>
      </c>
      <c r="S1671" s="9">
        <v>365</v>
      </c>
      <c r="T1671" s="9">
        <v>46526</v>
      </c>
      <c r="U1671" s="9">
        <v>0.27689999999999998</v>
      </c>
      <c r="V1671" s="9">
        <v>0.81469999999999998</v>
      </c>
      <c r="W1671" s="9">
        <v>0.73470000000000002</v>
      </c>
      <c r="X1671" s="9">
        <v>49</v>
      </c>
      <c r="Y1671" s="9">
        <v>304</v>
      </c>
      <c r="Z1671" s="9">
        <v>316</v>
      </c>
      <c r="AA1671" s="9">
        <v>28876</v>
      </c>
      <c r="AB1671" s="9">
        <v>0.58460000000000001</v>
      </c>
      <c r="AC1671" s="9">
        <v>0.70540000000000003</v>
      </c>
      <c r="AD1671" s="9">
        <v>0.45600000000000002</v>
      </c>
      <c r="AE1671" s="9">
        <v>30</v>
      </c>
      <c r="AF1671" s="9">
        <v>204</v>
      </c>
      <c r="AG1671" s="9">
        <v>273</v>
      </c>
      <c r="AH1671" s="9">
        <v>23063</v>
      </c>
      <c r="AI1671" s="9">
        <v>0.39229999999999998</v>
      </c>
      <c r="AJ1671" s="9">
        <v>0.60940000000000005</v>
      </c>
      <c r="AK1671" s="9">
        <v>0.36420000000000002</v>
      </c>
      <c r="AL1671" s="9">
        <v>8</v>
      </c>
      <c r="AM1671" s="9">
        <v>66</v>
      </c>
      <c r="AN1671" s="9">
        <v>285</v>
      </c>
      <c r="AO1671" s="9">
        <v>30637</v>
      </c>
      <c r="AP1671" s="9">
        <v>0.12690000000000001</v>
      </c>
      <c r="AQ1671" s="9">
        <v>0.63619999999999999</v>
      </c>
      <c r="AR1671" s="9">
        <v>0.48380000000000001</v>
      </c>
      <c r="AT1671" s="6">
        <f t="shared" si="82"/>
        <v>156.68965517241378</v>
      </c>
      <c r="AU1671" s="6">
        <f t="shared" si="83"/>
        <v>338.81818181818181</v>
      </c>
      <c r="AV1671" s="6">
        <f t="shared" si="84"/>
        <v>323.09722222222223</v>
      </c>
      <c r="AW1671" s="7">
        <f t="shared" si="85"/>
        <v>94.986842105263165</v>
      </c>
      <c r="AX1671" s="6">
        <f t="shared" si="86"/>
        <v>113.05392156862744</v>
      </c>
      <c r="AY1671" s="6">
        <f t="shared" si="87"/>
        <v>464.19696969696969</v>
      </c>
      <c r="BA1671" s="6">
        <f>VLOOKUP(A1671, ALL_AP_DATA!$A$2:$F$3600, 6, FALSE)</f>
        <v>520</v>
      </c>
      <c r="BB1671" s="6">
        <f>VLOOKUP(A1671, projmetadata!$A$2:$D$2036, 4, FALSE)</f>
        <v>111188</v>
      </c>
      <c r="BC1671" s="6" t="e">
        <f t="array" aca="1" ref="BC1671" ca="1">_xludf.IFS(I1671&lt;&gt;0, F1671/I1671, P1671&lt;&gt;0, M1671/P1671, W1671&lt;&gt;0, T1671/W1671, AD1671&lt;&gt;0, AA1671/AD1671, AK1671&lt;&gt;0, AH1671/AK1671, AR1671&lt;&gt;0, AO1671/AR1671, TRUE, 0)</f>
        <v>#NAME?</v>
      </c>
      <c r="BE1671" s="6" t="e">
        <f t="shared" ca="1" si="79"/>
        <v>#NAME?</v>
      </c>
      <c r="BF1671" s="6" t="e">
        <f t="shared" ca="1" si="80"/>
        <v>#NAME?</v>
      </c>
      <c r="BG1671" s="6"/>
      <c r="BH1671" s="6">
        <f>VLOOKUP(A1671, ALL_AP_DATA!$A$2:$D$3600, 3, FALSE)</f>
        <v>175</v>
      </c>
      <c r="BI1671" s="6">
        <f>VLOOKUP(A1671, ALL_AP_DATA!$A$2:$E$3600, 5, FALSE)</f>
        <v>63330</v>
      </c>
      <c r="BJ1671" s="6">
        <f t="shared" si="88"/>
        <v>121.78846153846153</v>
      </c>
      <c r="BK1671" s="6">
        <f t="shared" si="81"/>
        <v>0.33653846153846156</v>
      </c>
    </row>
    <row r="1672" spans="1:63" ht="15" customHeight="1" x14ac:dyDescent="0.25">
      <c r="A1672" s="8" t="s">
        <v>1732</v>
      </c>
      <c r="B1672" s="9" t="s">
        <v>1491</v>
      </c>
      <c r="C1672" s="9">
        <v>14</v>
      </c>
      <c r="D1672" s="9">
        <v>73</v>
      </c>
      <c r="E1672" s="9">
        <v>76</v>
      </c>
      <c r="F1672" s="9">
        <v>2831</v>
      </c>
      <c r="G1672" s="9">
        <v>0.1085</v>
      </c>
      <c r="H1672" s="9">
        <v>0.15670000000000001</v>
      </c>
      <c r="I1672" s="9">
        <v>7.8700000000000006E-2</v>
      </c>
      <c r="J1672" s="8"/>
      <c r="K1672" s="8"/>
      <c r="L1672" s="8"/>
      <c r="M1672" s="8"/>
      <c r="N1672" s="8"/>
      <c r="O1672" s="8"/>
      <c r="P1672" s="8"/>
      <c r="Q1672" s="9">
        <v>45</v>
      </c>
      <c r="R1672" s="9">
        <v>173</v>
      </c>
      <c r="S1672" s="9">
        <v>349</v>
      </c>
      <c r="T1672" s="9">
        <v>20756</v>
      </c>
      <c r="U1672" s="9">
        <v>0.2571</v>
      </c>
      <c r="V1672" s="9">
        <v>0.71960000000000002</v>
      </c>
      <c r="W1672" s="9">
        <v>0.57699999999999996</v>
      </c>
      <c r="X1672" s="9">
        <v>11</v>
      </c>
      <c r="Y1672" s="9">
        <v>39</v>
      </c>
      <c r="Z1672" s="9">
        <v>109</v>
      </c>
      <c r="AA1672" s="9">
        <v>6321</v>
      </c>
      <c r="AB1672" s="9">
        <v>5.79E-2</v>
      </c>
      <c r="AC1672" s="9">
        <v>0.22470000000000001</v>
      </c>
      <c r="AD1672" s="9">
        <v>0.1757</v>
      </c>
      <c r="AE1672" s="8"/>
      <c r="AF1672" s="8"/>
      <c r="AG1672" s="8"/>
      <c r="AH1672" s="8"/>
      <c r="AI1672" s="8"/>
      <c r="AJ1672" s="8"/>
      <c r="AK1672" s="8"/>
      <c r="AL1672" s="8"/>
      <c r="AM1672" s="8"/>
      <c r="AN1672" s="8"/>
      <c r="AO1672" s="8"/>
      <c r="AP1672" s="8"/>
      <c r="AQ1672" s="8"/>
      <c r="AR1672" s="8"/>
      <c r="AT1672" s="6">
        <f t="shared" si="82"/>
        <v>38.780821917808218</v>
      </c>
      <c r="AU1672" s="6" t="str">
        <f t="shared" si="83"/>
        <v/>
      </c>
      <c r="AV1672" s="6">
        <f t="shared" si="84"/>
        <v>119.97687861271676</v>
      </c>
      <c r="AW1672" s="7">
        <f t="shared" si="85"/>
        <v>162.07692307692307</v>
      </c>
      <c r="AX1672" s="6" t="str">
        <f t="shared" si="86"/>
        <v/>
      </c>
      <c r="AY1672" s="6" t="str">
        <f t="shared" si="87"/>
        <v/>
      </c>
      <c r="BA1672" s="6">
        <f>VLOOKUP(A1672, ALL_AP_DATA!$A$2:$F$3600, 6, FALSE)</f>
        <v>673</v>
      </c>
      <c r="BB1672" s="6">
        <f>VLOOKUP(A1672, projmetadata!$A$2:$D$2036, 4, FALSE)</f>
        <v>53410</v>
      </c>
      <c r="BC1672" s="6" t="e">
        <f t="array" aca="1" ref="BC1672" ca="1">_xludf.IFS(I1672&lt;&gt;0, F1672/I1672, P1672&lt;&gt;0, M1672/P1672, W1672&lt;&gt;0, T1672/W1672, AD1672&lt;&gt;0, AA1672/AD1672, AK1672&lt;&gt;0, AH1672/AK1672, AR1672&lt;&gt;0, AO1672/AR1672, TRUE, 0)</f>
        <v>#NAME?</v>
      </c>
      <c r="BE1672" s="6" t="e">
        <f t="shared" ca="1" si="79"/>
        <v>#NAME?</v>
      </c>
      <c r="BF1672" s="6" t="e">
        <f t="shared" ca="1" si="80"/>
        <v>#NAME?</v>
      </c>
      <c r="BG1672" s="6"/>
      <c r="BH1672" s="6">
        <f>VLOOKUP(A1672, ALL_AP_DATA!$A$2:$D$3600, 3, FALSE)</f>
        <v>257</v>
      </c>
      <c r="BI1672" s="6">
        <f>VLOOKUP(A1672, ALL_AP_DATA!$A$2:$E$3600, 5, FALSE)</f>
        <v>35970</v>
      </c>
      <c r="BJ1672" s="6">
        <f t="shared" si="88"/>
        <v>53.447251114413078</v>
      </c>
      <c r="BK1672" s="6">
        <f t="shared" si="81"/>
        <v>0.38187221396731053</v>
      </c>
    </row>
    <row r="1673" spans="1:63" ht="15" customHeight="1" x14ac:dyDescent="0.25">
      <c r="A1673" s="8" t="s">
        <v>1733</v>
      </c>
      <c r="B1673" s="9" t="s">
        <v>1491</v>
      </c>
      <c r="C1673" s="9">
        <v>43</v>
      </c>
      <c r="D1673" s="9">
        <v>302</v>
      </c>
      <c r="E1673" s="9">
        <v>445</v>
      </c>
      <c r="F1673" s="9">
        <v>23823</v>
      </c>
      <c r="G1673" s="9">
        <v>0.25919999999999999</v>
      </c>
      <c r="H1673" s="9">
        <v>0.34660000000000002</v>
      </c>
      <c r="I1673" s="9">
        <v>0.25069999999999998</v>
      </c>
      <c r="J1673" s="9">
        <v>10</v>
      </c>
      <c r="K1673" s="9">
        <v>46</v>
      </c>
      <c r="L1673" s="9">
        <v>311</v>
      </c>
      <c r="M1673" s="9">
        <v>14943</v>
      </c>
      <c r="N1673" s="9">
        <v>3.95E-2</v>
      </c>
      <c r="O1673" s="9">
        <v>0.2422</v>
      </c>
      <c r="P1673" s="9">
        <v>0.15720000000000001</v>
      </c>
      <c r="Q1673" s="9">
        <v>39</v>
      </c>
      <c r="R1673" s="9">
        <v>277</v>
      </c>
      <c r="S1673" s="9">
        <v>1029</v>
      </c>
      <c r="T1673" s="9">
        <v>57355</v>
      </c>
      <c r="U1673" s="9">
        <v>0.23780000000000001</v>
      </c>
      <c r="V1673" s="9">
        <v>0.8014</v>
      </c>
      <c r="W1673" s="9">
        <v>0.60350000000000004</v>
      </c>
      <c r="X1673" s="9">
        <v>548</v>
      </c>
      <c r="Y1673" s="9">
        <v>482</v>
      </c>
      <c r="Z1673" s="9">
        <v>895</v>
      </c>
      <c r="AA1673" s="9">
        <v>50244</v>
      </c>
      <c r="AB1673" s="9">
        <v>0.41370000000000001</v>
      </c>
      <c r="AC1673" s="9">
        <v>0.69699999999999995</v>
      </c>
      <c r="AD1673" s="9">
        <v>0.52869999999999995</v>
      </c>
      <c r="AE1673" s="9">
        <v>12</v>
      </c>
      <c r="AF1673" s="9">
        <v>128</v>
      </c>
      <c r="AG1673" s="9">
        <v>523</v>
      </c>
      <c r="AH1673" s="9">
        <v>25536</v>
      </c>
      <c r="AI1673" s="9">
        <v>0.1099</v>
      </c>
      <c r="AJ1673" s="9">
        <v>0.4073</v>
      </c>
      <c r="AK1673" s="9">
        <v>0.26869999999999999</v>
      </c>
      <c r="AL1673" s="9">
        <v>4</v>
      </c>
      <c r="AM1673" s="9">
        <v>26</v>
      </c>
      <c r="AN1673" s="9">
        <v>587</v>
      </c>
      <c r="AO1673" s="9">
        <v>10460</v>
      </c>
      <c r="AP1673" s="9">
        <v>2.23E-2</v>
      </c>
      <c r="AQ1673" s="9">
        <v>0.4572</v>
      </c>
      <c r="AR1673" s="9">
        <v>0.1101</v>
      </c>
      <c r="AT1673" s="6">
        <f t="shared" si="82"/>
        <v>78.884105960264904</v>
      </c>
      <c r="AU1673" s="6">
        <f t="shared" si="83"/>
        <v>324.8478260869565</v>
      </c>
      <c r="AV1673" s="6">
        <f t="shared" si="84"/>
        <v>207.05776173285199</v>
      </c>
      <c r="AW1673" s="7">
        <f t="shared" si="85"/>
        <v>104.24066390041494</v>
      </c>
      <c r="AX1673" s="6">
        <f t="shared" si="86"/>
        <v>199.5</v>
      </c>
      <c r="AY1673" s="6">
        <f t="shared" si="87"/>
        <v>402.30769230769232</v>
      </c>
      <c r="BA1673" s="6">
        <f>VLOOKUP(A1673, ALL_AP_DATA!$A$2:$F$3600, 6, FALSE)</f>
        <v>1165</v>
      </c>
      <c r="BB1673" s="6">
        <f>VLOOKUP(A1673, projmetadata!$A$2:$D$2036, 4, FALSE)</f>
        <v>178008</v>
      </c>
      <c r="BC1673" s="6" t="e">
        <f t="array" aca="1" ref="BC1673" ca="1">_xludf.IFS(I1673&lt;&gt;0, F1673/I1673, P1673&lt;&gt;0, M1673/P1673, W1673&lt;&gt;0, T1673/W1673, AD1673&lt;&gt;0, AA1673/AD1673, AK1673&lt;&gt;0, AH1673/AK1673, AR1673&lt;&gt;0, AO1673/AR1673, TRUE, 0)</f>
        <v>#NAME?</v>
      </c>
      <c r="BE1673" s="6" t="e">
        <f t="shared" ca="1" si="79"/>
        <v>#NAME?</v>
      </c>
      <c r="BF1673" s="6" t="e">
        <f t="shared" ca="1" si="80"/>
        <v>#NAME?</v>
      </c>
      <c r="BG1673" s="6"/>
      <c r="BH1673" s="6">
        <f>VLOOKUP(A1673, ALL_AP_DATA!$A$2:$D$3600, 3, FALSE)</f>
        <v>570</v>
      </c>
      <c r="BI1673" s="6">
        <f>VLOOKUP(A1673, ALL_AP_DATA!$A$2:$E$3600, 5, FALSE)</f>
        <v>95039</v>
      </c>
      <c r="BJ1673" s="6">
        <f t="shared" si="88"/>
        <v>81.578540772532193</v>
      </c>
      <c r="BK1673" s="6">
        <f t="shared" si="81"/>
        <v>0.48927038626609443</v>
      </c>
    </row>
    <row r="1674" spans="1:63" ht="15" customHeight="1" x14ac:dyDescent="0.25">
      <c r="A1674" s="8" t="s">
        <v>1734</v>
      </c>
      <c r="B1674" s="9" t="s">
        <v>1491</v>
      </c>
      <c r="C1674" s="9">
        <v>20</v>
      </c>
      <c r="D1674" s="9">
        <v>95</v>
      </c>
      <c r="E1674" s="9">
        <v>473</v>
      </c>
      <c r="F1674" s="9">
        <v>25391</v>
      </c>
      <c r="G1674" s="9">
        <v>5.91E-2</v>
      </c>
      <c r="H1674" s="9">
        <v>0.28370000000000001</v>
      </c>
      <c r="I1674" s="9">
        <v>0.17829999999999999</v>
      </c>
      <c r="J1674" s="9">
        <v>18</v>
      </c>
      <c r="K1674" s="9">
        <v>57</v>
      </c>
      <c r="L1674" s="9">
        <v>478</v>
      </c>
      <c r="M1674" s="9">
        <v>35530</v>
      </c>
      <c r="N1674" s="9">
        <v>3.5499999999999997E-2</v>
      </c>
      <c r="O1674" s="9">
        <v>0.28670000000000001</v>
      </c>
      <c r="P1674" s="9">
        <v>0.2495</v>
      </c>
      <c r="Q1674" s="9">
        <v>101</v>
      </c>
      <c r="R1674" s="9">
        <v>461</v>
      </c>
      <c r="S1674" s="9">
        <v>1291</v>
      </c>
      <c r="T1674" s="9">
        <v>101853</v>
      </c>
      <c r="U1674" s="9">
        <v>0.28689999999999999</v>
      </c>
      <c r="V1674" s="9">
        <v>0.77439999999999998</v>
      </c>
      <c r="W1674" s="9">
        <v>0.71519999999999995</v>
      </c>
      <c r="X1674" s="9">
        <v>45</v>
      </c>
      <c r="Y1674" s="9">
        <v>408</v>
      </c>
      <c r="Z1674" s="9">
        <v>900</v>
      </c>
      <c r="AA1674" s="9">
        <v>58259</v>
      </c>
      <c r="AB1674" s="9">
        <v>0.25390000000000001</v>
      </c>
      <c r="AC1674" s="9">
        <v>0.53990000000000005</v>
      </c>
      <c r="AD1674" s="9">
        <v>0.40910000000000002</v>
      </c>
      <c r="AE1674" s="9">
        <v>13</v>
      </c>
      <c r="AF1674" s="9">
        <v>99</v>
      </c>
      <c r="AG1674" s="9">
        <v>440</v>
      </c>
      <c r="AH1674" s="9">
        <v>24357</v>
      </c>
      <c r="AI1674" s="9">
        <v>6.1600000000000002E-2</v>
      </c>
      <c r="AJ1674" s="9">
        <v>0.26390000000000002</v>
      </c>
      <c r="AK1674" s="9">
        <v>0.17100000000000001</v>
      </c>
      <c r="AL1674" s="9">
        <v>7</v>
      </c>
      <c r="AM1674" s="9">
        <v>97</v>
      </c>
      <c r="AN1674" s="9">
        <v>594</v>
      </c>
      <c r="AO1674" s="9">
        <v>47721</v>
      </c>
      <c r="AP1674" s="9">
        <v>6.0400000000000002E-2</v>
      </c>
      <c r="AQ1674" s="9">
        <v>0.35630000000000001</v>
      </c>
      <c r="AR1674" s="9">
        <v>0.33510000000000001</v>
      </c>
      <c r="AT1674" s="6">
        <f t="shared" si="82"/>
        <v>267.27368421052631</v>
      </c>
      <c r="AU1674" s="6">
        <f t="shared" si="83"/>
        <v>623.33333333333337</v>
      </c>
      <c r="AV1674" s="6">
        <f t="shared" si="84"/>
        <v>220.93926247288502</v>
      </c>
      <c r="AW1674" s="7">
        <f t="shared" si="85"/>
        <v>142.79166666666666</v>
      </c>
      <c r="AX1674" s="6">
        <f t="shared" si="86"/>
        <v>246.03030303030303</v>
      </c>
      <c r="AY1674" s="6">
        <f t="shared" si="87"/>
        <v>491.96907216494844</v>
      </c>
      <c r="BA1674" s="6">
        <f>VLOOKUP(A1674, ALL_AP_DATA!$A$2:$F$3600, 6, FALSE)</f>
        <v>1607</v>
      </c>
      <c r="BB1674" s="6">
        <f>VLOOKUP(A1674, projmetadata!$A$2:$D$2036, 4, FALSE)</f>
        <v>207369</v>
      </c>
      <c r="BC1674" s="6" t="e">
        <f t="array" aca="1" ref="BC1674" ca="1">_xludf.IFS(I1674&lt;&gt;0, F1674/I1674, P1674&lt;&gt;0, M1674/P1674, W1674&lt;&gt;0, T1674/W1674, AD1674&lt;&gt;0, AA1674/AD1674, AK1674&lt;&gt;0, AH1674/AK1674, AR1674&lt;&gt;0, AO1674/AR1674, TRUE, 0)</f>
        <v>#NAME?</v>
      </c>
      <c r="BE1674" s="6" t="e">
        <f t="shared" ca="1" si="79"/>
        <v>#NAME?</v>
      </c>
      <c r="BF1674" s="6" t="e">
        <f t="shared" ca="1" si="80"/>
        <v>#NAME?</v>
      </c>
      <c r="BG1674" s="6"/>
      <c r="BH1674" s="6">
        <f>VLOOKUP(A1674, ALL_AP_DATA!$A$2:$D$3600, 3, FALSE)</f>
        <v>542</v>
      </c>
      <c r="BI1674" s="6">
        <f>VLOOKUP(A1674, ALL_AP_DATA!$A$2:$E$3600, 5, FALSE)</f>
        <v>142411</v>
      </c>
      <c r="BJ1674" s="6">
        <f t="shared" si="88"/>
        <v>88.619166148102053</v>
      </c>
      <c r="BK1674" s="6">
        <f t="shared" si="81"/>
        <v>0.33727442439327943</v>
      </c>
    </row>
    <row r="1675" spans="1:63" ht="15" customHeight="1" x14ac:dyDescent="0.25">
      <c r="A1675" s="8" t="s">
        <v>1735</v>
      </c>
      <c r="B1675" s="9" t="s">
        <v>1491</v>
      </c>
      <c r="C1675" s="9">
        <v>4</v>
      </c>
      <c r="D1675" s="9">
        <v>15</v>
      </c>
      <c r="E1675" s="9">
        <v>34</v>
      </c>
      <c r="F1675" s="9">
        <v>984</v>
      </c>
      <c r="G1675" s="9">
        <v>3.6200000000000003E-2</v>
      </c>
      <c r="H1675" s="9">
        <v>0.1298</v>
      </c>
      <c r="I1675" s="9">
        <v>7.9500000000000001E-2</v>
      </c>
      <c r="J1675" s="8"/>
      <c r="K1675" s="8"/>
      <c r="L1675" s="8"/>
      <c r="M1675" s="8"/>
      <c r="N1675" s="8"/>
      <c r="O1675" s="8"/>
      <c r="P1675" s="8"/>
      <c r="Q1675" s="9">
        <v>18</v>
      </c>
      <c r="R1675" s="9">
        <v>58</v>
      </c>
      <c r="S1675" s="9">
        <v>147</v>
      </c>
      <c r="T1675" s="9">
        <v>6678</v>
      </c>
      <c r="U1675" s="9">
        <v>0.1401</v>
      </c>
      <c r="V1675" s="9">
        <v>0.56110000000000004</v>
      </c>
      <c r="W1675" s="9">
        <v>0.53939999999999999</v>
      </c>
      <c r="X1675" s="9">
        <v>29</v>
      </c>
      <c r="Y1675" s="9">
        <v>245</v>
      </c>
      <c r="Z1675" s="9">
        <v>149</v>
      </c>
      <c r="AA1675" s="9">
        <v>8074</v>
      </c>
      <c r="AB1675" s="9">
        <v>0.59179999999999999</v>
      </c>
      <c r="AC1675" s="9">
        <v>0.56869999999999998</v>
      </c>
      <c r="AD1675" s="9">
        <v>0.65210000000000001</v>
      </c>
      <c r="AE1675" s="9">
        <v>10</v>
      </c>
      <c r="AF1675" s="9">
        <v>34</v>
      </c>
      <c r="AG1675" s="9">
        <v>64</v>
      </c>
      <c r="AH1675" s="9">
        <v>2013</v>
      </c>
      <c r="AI1675" s="9">
        <v>8.2100000000000006E-2</v>
      </c>
      <c r="AJ1675" s="9">
        <v>0.24429999999999999</v>
      </c>
      <c r="AK1675" s="9">
        <v>0.16259999999999999</v>
      </c>
      <c r="AL1675" s="8"/>
      <c r="AM1675" s="8"/>
      <c r="AN1675" s="8"/>
      <c r="AO1675" s="8"/>
      <c r="AP1675" s="8"/>
      <c r="AQ1675" s="8"/>
      <c r="AR1675" s="8"/>
      <c r="AT1675" s="6">
        <f t="shared" si="82"/>
        <v>65.599999999999994</v>
      </c>
      <c r="AU1675" s="6" t="str">
        <f t="shared" si="83"/>
        <v/>
      </c>
      <c r="AV1675" s="6">
        <f t="shared" si="84"/>
        <v>115.13793103448276</v>
      </c>
      <c r="AW1675" s="7">
        <f t="shared" si="85"/>
        <v>32.955102040816328</v>
      </c>
      <c r="AX1675" s="6">
        <f t="shared" si="86"/>
        <v>59.205882352941174</v>
      </c>
      <c r="AY1675" s="6" t="str">
        <f t="shared" si="87"/>
        <v/>
      </c>
      <c r="BA1675" s="6">
        <f>VLOOKUP(A1675, ALL_AP_DATA!$A$2:$F$3600, 6, FALSE)</f>
        <v>414</v>
      </c>
      <c r="BB1675" s="6">
        <f>VLOOKUP(A1675, projmetadata!$A$2:$D$2036, 4, FALSE)</f>
        <v>28433</v>
      </c>
      <c r="BC1675" s="6" t="e">
        <f t="array" aca="1" ref="BC1675" ca="1">_xludf.IFS(I1675&lt;&gt;0, F1675/I1675, P1675&lt;&gt;0, M1675/P1675, W1675&lt;&gt;0, T1675/W1675, AD1675&lt;&gt;0, AA1675/AD1675, AK1675&lt;&gt;0, AH1675/AK1675, AR1675&lt;&gt;0, AO1675/AR1675, TRUE, 0)</f>
        <v>#NAME?</v>
      </c>
      <c r="BE1675" s="6" t="e">
        <f t="shared" ca="1" si="79"/>
        <v>#NAME?</v>
      </c>
      <c r="BF1675" s="6" t="e">
        <f t="shared" ca="1" si="80"/>
        <v>#NAME?</v>
      </c>
      <c r="BG1675" s="6"/>
      <c r="BH1675" s="6">
        <f>VLOOKUP(A1675, ALL_AP_DATA!$A$2:$D$3600, 3, FALSE)</f>
        <v>81</v>
      </c>
      <c r="BI1675" s="6">
        <f>VLOOKUP(A1675, ALL_AP_DATA!$A$2:$E$3600, 5, FALSE)</f>
        <v>12381</v>
      </c>
      <c r="BJ1675" s="6">
        <f t="shared" si="88"/>
        <v>29.905797101449274</v>
      </c>
      <c r="BK1675" s="6">
        <f t="shared" si="81"/>
        <v>0.19565217391304349</v>
      </c>
    </row>
    <row r="1676" spans="1:63" ht="15" customHeight="1" x14ac:dyDescent="0.25">
      <c r="A1676" s="8" t="s">
        <v>1736</v>
      </c>
      <c r="B1676" s="9" t="s">
        <v>1491</v>
      </c>
      <c r="C1676" s="9">
        <v>2</v>
      </c>
      <c r="D1676" s="9">
        <v>34</v>
      </c>
      <c r="E1676" s="9">
        <v>53</v>
      </c>
      <c r="F1676" s="9">
        <v>1803</v>
      </c>
      <c r="G1676" s="9">
        <v>7.6700000000000004E-2</v>
      </c>
      <c r="H1676" s="9">
        <v>0.2409</v>
      </c>
      <c r="I1676" s="9">
        <v>0.114</v>
      </c>
      <c r="J1676" s="8"/>
      <c r="K1676" s="8"/>
      <c r="L1676" s="8"/>
      <c r="M1676" s="8"/>
      <c r="N1676" s="8"/>
      <c r="O1676" s="8"/>
      <c r="P1676" s="8"/>
      <c r="Q1676" s="9">
        <v>17</v>
      </c>
      <c r="R1676" s="9">
        <v>77</v>
      </c>
      <c r="S1676" s="9">
        <v>169</v>
      </c>
      <c r="T1676" s="9">
        <v>9224</v>
      </c>
      <c r="U1676" s="9">
        <v>0.17380000000000001</v>
      </c>
      <c r="V1676" s="9">
        <v>0.76819999999999999</v>
      </c>
      <c r="W1676" s="9">
        <v>0.58350000000000002</v>
      </c>
      <c r="X1676" s="9">
        <v>10</v>
      </c>
      <c r="Y1676" s="9">
        <v>73</v>
      </c>
      <c r="Z1676" s="9">
        <v>80</v>
      </c>
      <c r="AA1676" s="9">
        <v>2720</v>
      </c>
      <c r="AB1676" s="9">
        <v>0.1648</v>
      </c>
      <c r="AC1676" s="9">
        <v>0.36359999999999998</v>
      </c>
      <c r="AD1676" s="9">
        <v>0.1721</v>
      </c>
      <c r="AE1676" s="9">
        <v>8</v>
      </c>
      <c r="AF1676" s="9">
        <v>53</v>
      </c>
      <c r="AG1676" s="9">
        <v>60</v>
      </c>
      <c r="AH1676" s="9">
        <v>6801</v>
      </c>
      <c r="AI1676" s="9">
        <v>0.1196</v>
      </c>
      <c r="AJ1676" s="9">
        <v>0.2727</v>
      </c>
      <c r="AK1676" s="9">
        <v>0.43020000000000003</v>
      </c>
      <c r="AL1676" s="8"/>
      <c r="AM1676" s="8"/>
      <c r="AN1676" s="8"/>
      <c r="AO1676" s="8"/>
      <c r="AP1676" s="8"/>
      <c r="AQ1676" s="8"/>
      <c r="AR1676" s="8"/>
      <c r="AT1676" s="6">
        <f t="shared" si="82"/>
        <v>53.029411764705884</v>
      </c>
      <c r="AU1676" s="6" t="str">
        <f t="shared" si="83"/>
        <v/>
      </c>
      <c r="AV1676" s="6">
        <f t="shared" si="84"/>
        <v>119.79220779220779</v>
      </c>
      <c r="AW1676" s="7">
        <f t="shared" si="85"/>
        <v>37.260273972602739</v>
      </c>
      <c r="AX1676" s="6">
        <f t="shared" si="86"/>
        <v>128.32075471698113</v>
      </c>
      <c r="AY1676" s="6" t="str">
        <f t="shared" si="87"/>
        <v/>
      </c>
      <c r="BA1676" s="6">
        <f>VLOOKUP(A1676, ALL_AP_DATA!$A$2:$F$3600, 6, FALSE)</f>
        <v>443</v>
      </c>
      <c r="BB1676" s="6">
        <f>VLOOKUP(A1676, projmetadata!$A$2:$D$2036, 4, FALSE)</f>
        <v>23184</v>
      </c>
      <c r="BC1676" s="6" t="e">
        <f t="array" aca="1" ref="BC1676" ca="1">_xludf.IFS(I1676&lt;&gt;0, F1676/I1676, P1676&lt;&gt;0, M1676/P1676, W1676&lt;&gt;0, T1676/W1676, AD1676&lt;&gt;0, AA1676/AD1676, AK1676&lt;&gt;0, AH1676/AK1676, AR1676&lt;&gt;0, AO1676/AR1676, TRUE, 0)</f>
        <v>#NAME?</v>
      </c>
      <c r="BE1676" s="6" t="e">
        <f t="shared" ca="1" si="79"/>
        <v>#NAME?</v>
      </c>
      <c r="BF1676" s="6" t="e">
        <f t="shared" ca="1" si="80"/>
        <v>#NAME?</v>
      </c>
      <c r="BG1676" s="6"/>
      <c r="BH1676" s="6">
        <f>VLOOKUP(A1676, ALL_AP_DATA!$A$2:$D$3600, 3, FALSE)</f>
        <v>86</v>
      </c>
      <c r="BI1676" s="6">
        <f>VLOOKUP(A1676, ALL_AP_DATA!$A$2:$E$3600, 5, FALSE)</f>
        <v>15809</v>
      </c>
      <c r="BJ1676" s="6">
        <f t="shared" si="88"/>
        <v>35.686230248306998</v>
      </c>
      <c r="BK1676" s="6">
        <f t="shared" si="81"/>
        <v>0.19413092550790068</v>
      </c>
    </row>
    <row r="1677" spans="1:63" ht="15" customHeight="1" x14ac:dyDescent="0.25">
      <c r="A1677" s="8" t="s">
        <v>1737</v>
      </c>
      <c r="B1677" s="9" t="s">
        <v>1491</v>
      </c>
      <c r="C1677" s="9">
        <v>12</v>
      </c>
      <c r="D1677" s="9">
        <v>35</v>
      </c>
      <c r="E1677" s="9">
        <v>33</v>
      </c>
      <c r="F1677" s="9">
        <v>1658</v>
      </c>
      <c r="G1677" s="9">
        <v>0.13009999999999999</v>
      </c>
      <c r="H1677" s="9">
        <v>9.2200000000000004E-2</v>
      </c>
      <c r="I1677" s="9">
        <v>6.9800000000000001E-2</v>
      </c>
      <c r="J1677" s="8"/>
      <c r="K1677" s="8"/>
      <c r="L1677" s="8"/>
      <c r="M1677" s="8"/>
      <c r="N1677" s="8"/>
      <c r="O1677" s="8"/>
      <c r="P1677" s="8"/>
      <c r="Q1677" s="9">
        <v>20</v>
      </c>
      <c r="R1677" s="9">
        <v>70</v>
      </c>
      <c r="S1677" s="9">
        <v>230</v>
      </c>
      <c r="T1677" s="9">
        <v>13450</v>
      </c>
      <c r="U1677" s="9">
        <v>0.26019999999999999</v>
      </c>
      <c r="V1677" s="9">
        <v>0.64249999999999996</v>
      </c>
      <c r="W1677" s="9">
        <v>0.5665</v>
      </c>
      <c r="X1677" s="9">
        <v>5</v>
      </c>
      <c r="Y1677" s="9">
        <v>43</v>
      </c>
      <c r="Z1677" s="9">
        <v>137</v>
      </c>
      <c r="AA1677" s="9">
        <v>5076</v>
      </c>
      <c r="AB1677" s="9">
        <v>0.15989999999999999</v>
      </c>
      <c r="AC1677" s="9">
        <v>0.38269999999999998</v>
      </c>
      <c r="AD1677" s="9">
        <v>0.21379999999999999</v>
      </c>
      <c r="AE1677" s="9">
        <v>1</v>
      </c>
      <c r="AF1677" s="9">
        <v>3</v>
      </c>
      <c r="AG1677" s="9">
        <v>0</v>
      </c>
      <c r="AH1677" s="9">
        <v>0</v>
      </c>
      <c r="AI1677" s="9">
        <v>1.12E-2</v>
      </c>
      <c r="AJ1677" s="9">
        <v>0</v>
      </c>
      <c r="AK1677" s="9">
        <v>0</v>
      </c>
      <c r="AL1677" s="8"/>
      <c r="AM1677" s="8"/>
      <c r="AN1677" s="8"/>
      <c r="AO1677" s="8"/>
      <c r="AP1677" s="8"/>
      <c r="AQ1677" s="8"/>
      <c r="AR1677" s="8"/>
      <c r="AT1677" s="6">
        <f t="shared" si="82"/>
        <v>47.371428571428574</v>
      </c>
      <c r="AU1677" s="6" t="str">
        <f t="shared" si="83"/>
        <v/>
      </c>
      <c r="AV1677" s="6">
        <f t="shared" si="84"/>
        <v>192.14285714285714</v>
      </c>
      <c r="AW1677" s="7">
        <f t="shared" si="85"/>
        <v>118.04651162790698</v>
      </c>
      <c r="AX1677" s="6">
        <f t="shared" si="86"/>
        <v>0</v>
      </c>
      <c r="AY1677" s="6" t="str">
        <f t="shared" si="87"/>
        <v/>
      </c>
      <c r="BA1677" s="6">
        <f>VLOOKUP(A1677, ALL_AP_DATA!$A$2:$F$3600, 6, FALSE)</f>
        <v>269</v>
      </c>
      <c r="BB1677" s="6">
        <f>VLOOKUP(A1677, projmetadata!$A$2:$D$2036, 4, FALSE)</f>
        <v>10737</v>
      </c>
      <c r="BC1677" s="6" t="e">
        <f t="array" aca="1" ref="BC1677" ca="1">_xludf.IFS(I1677&lt;&gt;0, F1677/I1677, P1677&lt;&gt;0, M1677/P1677, W1677&lt;&gt;0, T1677/W1677, AD1677&lt;&gt;0, AA1677/AD1677, AK1677&lt;&gt;0, AH1677/AK1677, AR1677&lt;&gt;0, AO1677/AR1677, TRUE, 0)</f>
        <v>#NAME?</v>
      </c>
      <c r="BE1677" s="6" t="e">
        <f t="shared" ca="1" si="79"/>
        <v>#NAME?</v>
      </c>
      <c r="BF1677" s="6" t="e">
        <f t="shared" ca="1" si="80"/>
        <v>#NAME?</v>
      </c>
      <c r="BG1677" s="6"/>
      <c r="BH1677" s="6">
        <f>VLOOKUP(A1677, ALL_AP_DATA!$A$2:$D$3600, 3, FALSE)</f>
        <v>109</v>
      </c>
      <c r="BI1677" s="6">
        <f>VLOOKUP(A1677, ALL_AP_DATA!$A$2:$E$3600, 5, FALSE)</f>
        <v>23742</v>
      </c>
      <c r="BJ1677" s="6">
        <f t="shared" si="88"/>
        <v>88.260223048327134</v>
      </c>
      <c r="BK1677" s="6">
        <f t="shared" si="81"/>
        <v>0.40520446096654272</v>
      </c>
    </row>
    <row r="1678" spans="1:63" ht="15" customHeight="1" x14ac:dyDescent="0.25">
      <c r="A1678" s="8" t="s">
        <v>1738</v>
      </c>
      <c r="B1678" s="9" t="s">
        <v>1491</v>
      </c>
      <c r="C1678" s="9">
        <v>2</v>
      </c>
      <c r="D1678" s="9">
        <v>13</v>
      </c>
      <c r="E1678" s="9">
        <v>27</v>
      </c>
      <c r="F1678" s="9">
        <v>1125</v>
      </c>
      <c r="G1678" s="9">
        <v>8.6099999999999996E-2</v>
      </c>
      <c r="H1678" s="9">
        <v>0.19009999999999999</v>
      </c>
      <c r="I1678" s="9">
        <v>7.2499999999999995E-2</v>
      </c>
      <c r="J1678" s="9">
        <v>7</v>
      </c>
      <c r="K1678" s="9">
        <v>29</v>
      </c>
      <c r="L1678" s="9">
        <v>71</v>
      </c>
      <c r="M1678" s="9">
        <v>8282</v>
      </c>
      <c r="N1678" s="9">
        <v>0.19209999999999999</v>
      </c>
      <c r="O1678" s="9">
        <v>0.5</v>
      </c>
      <c r="P1678" s="9">
        <v>0.53380000000000005</v>
      </c>
      <c r="Q1678" s="9">
        <v>13</v>
      </c>
      <c r="R1678" s="9">
        <v>68</v>
      </c>
      <c r="S1678" s="9">
        <v>133</v>
      </c>
      <c r="T1678" s="9">
        <v>11792</v>
      </c>
      <c r="U1678" s="9">
        <v>0.45029999999999998</v>
      </c>
      <c r="V1678" s="9">
        <v>0.93659999999999999</v>
      </c>
      <c r="W1678" s="9">
        <v>0.76</v>
      </c>
      <c r="X1678" s="9">
        <v>21</v>
      </c>
      <c r="Y1678" s="9">
        <v>84</v>
      </c>
      <c r="Z1678" s="9">
        <v>96</v>
      </c>
      <c r="AA1678" s="9">
        <v>12137</v>
      </c>
      <c r="AB1678" s="9">
        <v>0.55630000000000002</v>
      </c>
      <c r="AC1678" s="9">
        <v>0.67610000000000003</v>
      </c>
      <c r="AD1678" s="9">
        <v>0.7823</v>
      </c>
      <c r="AE1678" s="9">
        <v>5</v>
      </c>
      <c r="AF1678" s="9">
        <v>16</v>
      </c>
      <c r="AG1678" s="9">
        <v>36</v>
      </c>
      <c r="AH1678" s="9">
        <v>2323</v>
      </c>
      <c r="AI1678" s="9">
        <v>0.106</v>
      </c>
      <c r="AJ1678" s="9">
        <v>0.2535</v>
      </c>
      <c r="AK1678" s="9">
        <v>0.1497</v>
      </c>
      <c r="AL1678" s="9">
        <v>3</v>
      </c>
      <c r="AM1678" s="9">
        <v>31</v>
      </c>
      <c r="AN1678" s="9">
        <v>103</v>
      </c>
      <c r="AO1678" s="9">
        <v>8442</v>
      </c>
      <c r="AP1678" s="9">
        <v>0.20530000000000001</v>
      </c>
      <c r="AQ1678" s="9">
        <v>0.72540000000000004</v>
      </c>
      <c r="AR1678" s="9">
        <v>0.54410000000000003</v>
      </c>
      <c r="AT1678" s="6">
        <f t="shared" si="82"/>
        <v>86.538461538461533</v>
      </c>
      <c r="AU1678" s="6">
        <f t="shared" si="83"/>
        <v>285.58620689655174</v>
      </c>
      <c r="AV1678" s="6">
        <f t="shared" si="84"/>
        <v>173.41176470588235</v>
      </c>
      <c r="AW1678" s="7">
        <f t="shared" si="85"/>
        <v>144.48809523809524</v>
      </c>
      <c r="AX1678" s="6">
        <f t="shared" si="86"/>
        <v>145.1875</v>
      </c>
      <c r="AY1678" s="6">
        <f t="shared" si="87"/>
        <v>272.32258064516128</v>
      </c>
      <c r="BA1678" s="6">
        <f>VLOOKUP(A1678, ALL_AP_DATA!$A$2:$F$3600, 6, FALSE)</f>
        <v>151</v>
      </c>
      <c r="BB1678" s="6">
        <f>VLOOKUP(A1678, projmetadata!$A$2:$D$2036, 4, FALSE)</f>
        <v>18282</v>
      </c>
      <c r="BC1678" s="6" t="e">
        <f t="array" aca="1" ref="BC1678" ca="1">_xludf.IFS(I1678&lt;&gt;0, F1678/I1678, P1678&lt;&gt;0, M1678/P1678, W1678&lt;&gt;0, T1678/W1678, AD1678&lt;&gt;0, AA1678/AD1678, AK1678&lt;&gt;0, AH1678/AK1678, AR1678&lt;&gt;0, AO1678/AR1678, TRUE, 0)</f>
        <v>#NAME?</v>
      </c>
      <c r="BE1678" s="6" t="e">
        <f t="shared" ca="1" si="79"/>
        <v>#NAME?</v>
      </c>
      <c r="BF1678" s="6" t="e">
        <f t="shared" ca="1" si="80"/>
        <v>#NAME?</v>
      </c>
      <c r="BG1678" s="6"/>
      <c r="BH1678" s="6">
        <f>VLOOKUP(A1678, ALL_AP_DATA!$A$2:$D$3600, 3, FALSE)</f>
        <v>72</v>
      </c>
      <c r="BI1678" s="6">
        <f>VLOOKUP(A1678, ALL_AP_DATA!$A$2:$E$3600, 5, FALSE)</f>
        <v>15515</v>
      </c>
      <c r="BJ1678" s="6">
        <f t="shared" si="88"/>
        <v>102.74834437086092</v>
      </c>
      <c r="BK1678" s="6">
        <f t="shared" si="81"/>
        <v>0.47682119205298013</v>
      </c>
    </row>
    <row r="1679" spans="1:63" ht="15" customHeight="1" x14ac:dyDescent="0.25">
      <c r="A1679" s="8" t="s">
        <v>1739</v>
      </c>
      <c r="B1679" s="9" t="s">
        <v>1491</v>
      </c>
      <c r="C1679" s="8"/>
      <c r="D1679" s="8"/>
      <c r="E1679" s="8"/>
      <c r="F1679" s="8"/>
      <c r="G1679" s="8"/>
      <c r="H1679" s="8"/>
      <c r="I1679" s="8"/>
      <c r="J1679" s="8"/>
      <c r="K1679" s="8"/>
      <c r="L1679" s="8"/>
      <c r="M1679" s="8"/>
      <c r="N1679" s="8"/>
      <c r="O1679" s="8"/>
      <c r="P1679" s="8"/>
      <c r="Q1679" s="9">
        <v>1</v>
      </c>
      <c r="R1679" s="9">
        <v>2</v>
      </c>
      <c r="S1679" s="9">
        <v>7</v>
      </c>
      <c r="T1679" s="9">
        <v>44</v>
      </c>
      <c r="U1679" s="9">
        <v>1.2999999999999999E-2</v>
      </c>
      <c r="V1679" s="9">
        <v>0.35</v>
      </c>
      <c r="W1679" s="9">
        <v>0.1699</v>
      </c>
      <c r="X1679" s="9">
        <v>3</v>
      </c>
      <c r="Y1679" s="9">
        <v>10</v>
      </c>
      <c r="Z1679" s="9">
        <v>0</v>
      </c>
      <c r="AA1679" s="9">
        <v>0</v>
      </c>
      <c r="AB1679" s="9">
        <v>6.4899999999999999E-2</v>
      </c>
      <c r="AC1679" s="9">
        <v>0</v>
      </c>
      <c r="AD1679" s="9">
        <v>0</v>
      </c>
      <c r="AE1679" s="9">
        <v>2</v>
      </c>
      <c r="AF1679" s="9">
        <v>6</v>
      </c>
      <c r="AG1679" s="9">
        <v>0</v>
      </c>
      <c r="AH1679" s="9">
        <v>0</v>
      </c>
      <c r="AI1679" s="9">
        <v>3.9E-2</v>
      </c>
      <c r="AJ1679" s="9">
        <v>0</v>
      </c>
      <c r="AK1679" s="9">
        <v>0</v>
      </c>
      <c r="AL1679" s="8"/>
      <c r="AM1679" s="8"/>
      <c r="AN1679" s="8"/>
      <c r="AO1679" s="8"/>
      <c r="AP1679" s="8"/>
      <c r="AQ1679" s="8"/>
      <c r="AR1679" s="8"/>
      <c r="AT1679" s="6" t="str">
        <f t="shared" si="82"/>
        <v/>
      </c>
      <c r="AU1679" s="6" t="str">
        <f t="shared" si="83"/>
        <v/>
      </c>
      <c r="AV1679" s="6">
        <f t="shared" si="84"/>
        <v>22</v>
      </c>
      <c r="AW1679" s="7">
        <f t="shared" si="85"/>
        <v>0</v>
      </c>
      <c r="AX1679" s="6">
        <f t="shared" si="86"/>
        <v>0</v>
      </c>
      <c r="AY1679" s="6" t="str">
        <f t="shared" si="87"/>
        <v/>
      </c>
      <c r="BA1679" s="6">
        <f>VLOOKUP(A1679, ALL_AP_DATA!$A$2:$F$3600, 6, FALSE)</f>
        <v>154</v>
      </c>
      <c r="BB1679" s="6">
        <f>VLOOKUP(A1679, projmetadata!$A$2:$D$2036, 4, FALSE)</f>
        <v>8027</v>
      </c>
      <c r="BC1679" s="6" t="e">
        <f t="array" aca="1" ref="BC1679" ca="1">_xludf.IFS(I1679&lt;&gt;0, F1679/I1679, P1679&lt;&gt;0, M1679/P1679, W1679&lt;&gt;0, T1679/W1679, AD1679&lt;&gt;0, AA1679/AD1679, AK1679&lt;&gt;0, AH1679/AK1679, AR1679&lt;&gt;0, AO1679/AR1679, TRUE, 0)</f>
        <v>#NAME?</v>
      </c>
      <c r="BE1679" s="6" t="e">
        <f t="shared" ca="1" si="79"/>
        <v>#NAME?</v>
      </c>
      <c r="BF1679" s="6" t="e">
        <f t="shared" ca="1" si="80"/>
        <v>#NAME?</v>
      </c>
      <c r="BG1679" s="6"/>
      <c r="BH1679" s="6">
        <f>VLOOKUP(A1679, ALL_AP_DATA!$A$2:$D$3600, 3, FALSE)</f>
        <v>4</v>
      </c>
      <c r="BI1679" s="6">
        <f>VLOOKUP(A1679, ALL_AP_DATA!$A$2:$E$3600, 5, FALSE)</f>
        <v>259</v>
      </c>
      <c r="BJ1679" s="6">
        <f t="shared" si="88"/>
        <v>1.6818181818181819</v>
      </c>
      <c r="BK1679" s="6">
        <f t="shared" si="81"/>
        <v>2.5974025974025976E-2</v>
      </c>
    </row>
    <row r="1680" spans="1:63" ht="15" customHeight="1" x14ac:dyDescent="0.25">
      <c r="A1680" s="8" t="s">
        <v>1740</v>
      </c>
      <c r="B1680" s="9" t="s">
        <v>1491</v>
      </c>
      <c r="C1680" s="9">
        <v>5</v>
      </c>
      <c r="D1680" s="9">
        <v>14</v>
      </c>
      <c r="E1680" s="9">
        <v>11</v>
      </c>
      <c r="F1680" s="9">
        <v>328</v>
      </c>
      <c r="G1680" s="9">
        <v>0.1014</v>
      </c>
      <c r="H1680" s="9">
        <v>0.27500000000000002</v>
      </c>
      <c r="I1680" s="9">
        <v>1.18E-2</v>
      </c>
      <c r="J1680" s="8"/>
      <c r="K1680" s="8"/>
      <c r="L1680" s="8"/>
      <c r="M1680" s="8"/>
      <c r="N1680" s="8"/>
      <c r="O1680" s="8"/>
      <c r="P1680" s="8"/>
      <c r="Q1680" s="9">
        <v>2</v>
      </c>
      <c r="R1680" s="9">
        <v>9</v>
      </c>
      <c r="S1680" s="9">
        <v>19</v>
      </c>
      <c r="T1680" s="9">
        <v>1058</v>
      </c>
      <c r="U1680" s="9">
        <v>6.5199999999999994E-2</v>
      </c>
      <c r="V1680" s="9">
        <v>0.47499999999999998</v>
      </c>
      <c r="W1680" s="9">
        <v>3.7999999999999999E-2</v>
      </c>
      <c r="X1680" s="9">
        <v>3</v>
      </c>
      <c r="Y1680" s="9">
        <v>11</v>
      </c>
      <c r="Z1680" s="9">
        <v>9</v>
      </c>
      <c r="AA1680" s="9">
        <v>308</v>
      </c>
      <c r="AB1680" s="9">
        <v>7.9699999999999993E-2</v>
      </c>
      <c r="AC1680" s="9">
        <v>0.22500000000000001</v>
      </c>
      <c r="AD1680" s="9">
        <v>1.11E-2</v>
      </c>
      <c r="AE1680" s="8"/>
      <c r="AF1680" s="8"/>
      <c r="AG1680" s="8"/>
      <c r="AH1680" s="8"/>
      <c r="AI1680" s="8"/>
      <c r="AJ1680" s="8"/>
      <c r="AK1680" s="8"/>
      <c r="AL1680" s="8"/>
      <c r="AM1680" s="8"/>
      <c r="AN1680" s="8"/>
      <c r="AO1680" s="8"/>
      <c r="AP1680" s="8"/>
      <c r="AQ1680" s="8"/>
      <c r="AR1680" s="8"/>
      <c r="AT1680" s="6">
        <f t="shared" si="82"/>
        <v>23.428571428571427</v>
      </c>
      <c r="AU1680" s="6" t="str">
        <f t="shared" si="83"/>
        <v/>
      </c>
      <c r="AV1680" s="6">
        <f t="shared" si="84"/>
        <v>117.55555555555556</v>
      </c>
      <c r="AW1680" s="7">
        <f t="shared" si="85"/>
        <v>28</v>
      </c>
      <c r="AX1680" s="6" t="str">
        <f t="shared" si="86"/>
        <v/>
      </c>
      <c r="AY1680" s="6" t="str">
        <f t="shared" si="87"/>
        <v/>
      </c>
      <c r="BA1680" s="6">
        <f>VLOOKUP(A1680, ALL_AP_DATA!$A$2:$F$3600, 6, FALSE)</f>
        <v>138</v>
      </c>
      <c r="BB1680" s="6">
        <f>VLOOKUP(A1680, projmetadata!$A$2:$D$2036, 4, FALSE)</f>
        <v>11018</v>
      </c>
      <c r="BC1680" s="6" t="e">
        <f t="array" aca="1" ref="BC1680" ca="1">_xludf.IFS(I1680&lt;&gt;0, F1680/I1680, P1680&lt;&gt;0, M1680/P1680, W1680&lt;&gt;0, T1680/W1680, AD1680&lt;&gt;0, AA1680/AD1680, AK1680&lt;&gt;0, AH1680/AK1680, AR1680&lt;&gt;0, AO1680/AR1680, TRUE, 0)</f>
        <v>#NAME?</v>
      </c>
      <c r="BE1680" s="6" t="e">
        <f t="shared" ca="1" si="79"/>
        <v>#NAME?</v>
      </c>
      <c r="BF1680" s="6" t="e">
        <f t="shared" ca="1" si="80"/>
        <v>#NAME?</v>
      </c>
      <c r="BG1680" s="6"/>
      <c r="BH1680" s="6">
        <f>VLOOKUP(A1680, ALL_AP_DATA!$A$2:$D$3600, 3, FALSE)</f>
        <v>21</v>
      </c>
      <c r="BI1680" s="6">
        <f>VLOOKUP(A1680, ALL_AP_DATA!$A$2:$E$3600, 5, FALSE)</f>
        <v>27832</v>
      </c>
      <c r="BJ1680" s="6">
        <f t="shared" si="88"/>
        <v>201.68115942028984</v>
      </c>
      <c r="BK1680" s="6">
        <f t="shared" si="81"/>
        <v>0.15217391304347827</v>
      </c>
    </row>
    <row r="1681" spans="1:63" ht="15" customHeight="1" x14ac:dyDescent="0.25">
      <c r="A1681" s="8" t="s">
        <v>1741</v>
      </c>
      <c r="B1681" s="9" t="s">
        <v>1491</v>
      </c>
      <c r="C1681" s="8"/>
      <c r="D1681" s="8"/>
      <c r="E1681" s="8"/>
      <c r="F1681" s="8"/>
      <c r="G1681" s="8"/>
      <c r="H1681" s="8"/>
      <c r="I1681" s="8"/>
      <c r="J1681" s="8"/>
      <c r="K1681" s="8"/>
      <c r="L1681" s="8"/>
      <c r="M1681" s="8"/>
      <c r="N1681" s="8"/>
      <c r="O1681" s="8"/>
      <c r="P1681" s="8"/>
      <c r="Q1681" s="9">
        <v>20</v>
      </c>
      <c r="R1681" s="9">
        <v>107</v>
      </c>
      <c r="S1681" s="9">
        <v>305</v>
      </c>
      <c r="T1681" s="9">
        <v>35789</v>
      </c>
      <c r="U1681" s="9">
        <v>0.42970000000000003</v>
      </c>
      <c r="V1681" s="9">
        <v>0.85919999999999996</v>
      </c>
      <c r="W1681" s="9">
        <v>0.4178</v>
      </c>
      <c r="X1681" s="9">
        <v>7</v>
      </c>
      <c r="Y1681" s="9">
        <v>88</v>
      </c>
      <c r="Z1681" s="9">
        <v>182</v>
      </c>
      <c r="AA1681" s="9">
        <v>10836</v>
      </c>
      <c r="AB1681" s="9">
        <v>0.35339999999999999</v>
      </c>
      <c r="AC1681" s="9">
        <v>0.51270000000000004</v>
      </c>
      <c r="AD1681" s="9">
        <v>0.1265</v>
      </c>
      <c r="AE1681" s="9">
        <v>4</v>
      </c>
      <c r="AF1681" s="9">
        <v>33</v>
      </c>
      <c r="AG1681" s="9">
        <v>119</v>
      </c>
      <c r="AH1681" s="9">
        <v>6810</v>
      </c>
      <c r="AI1681" s="9">
        <v>0.13250000000000001</v>
      </c>
      <c r="AJ1681" s="9">
        <v>0.3352</v>
      </c>
      <c r="AK1681" s="9">
        <v>7.9500000000000001E-2</v>
      </c>
      <c r="AL1681" s="8"/>
      <c r="AM1681" s="8"/>
      <c r="AN1681" s="8"/>
      <c r="AO1681" s="8"/>
      <c r="AP1681" s="8"/>
      <c r="AQ1681" s="8"/>
      <c r="AR1681" s="8"/>
      <c r="AT1681" s="6" t="str">
        <f t="shared" si="82"/>
        <v/>
      </c>
      <c r="AU1681" s="6" t="str">
        <f t="shared" si="83"/>
        <v/>
      </c>
      <c r="AV1681" s="6">
        <f t="shared" si="84"/>
        <v>334.47663551401871</v>
      </c>
      <c r="AW1681" s="7">
        <f t="shared" si="85"/>
        <v>123.13636363636364</v>
      </c>
      <c r="AX1681" s="6">
        <f t="shared" si="86"/>
        <v>206.36363636363637</v>
      </c>
      <c r="AY1681" s="6" t="str">
        <f t="shared" si="87"/>
        <v/>
      </c>
      <c r="BA1681" s="6">
        <f>VLOOKUP(A1681, ALL_AP_DATA!$A$2:$F$3600, 6, FALSE)</f>
        <v>249</v>
      </c>
      <c r="BB1681" s="6">
        <f>VLOOKUP(A1681, projmetadata!$A$2:$D$2036, 4, FALSE)</f>
        <v>13174</v>
      </c>
      <c r="BC1681" s="6" t="e">
        <f t="array" aca="1" ref="BC1681" ca="1">_xludf.IFS(I1681&lt;&gt;0, F1681/I1681, P1681&lt;&gt;0, M1681/P1681, W1681&lt;&gt;0, T1681/W1681, AD1681&lt;&gt;0, AA1681/AD1681, AK1681&lt;&gt;0, AH1681/AK1681, AR1681&lt;&gt;0, AO1681/AR1681, TRUE, 0)</f>
        <v>#NAME?</v>
      </c>
      <c r="BE1681" s="6" t="e">
        <f t="shared" ca="1" si="79"/>
        <v>#NAME?</v>
      </c>
      <c r="BF1681" s="6" t="e">
        <f t="shared" ca="1" si="80"/>
        <v>#NAME?</v>
      </c>
      <c r="BG1681" s="6"/>
      <c r="BH1681" s="6">
        <f>VLOOKUP(A1681, ALL_AP_DATA!$A$2:$D$3600, 3, FALSE)</f>
        <v>112</v>
      </c>
      <c r="BI1681" s="6">
        <f>VLOOKUP(A1681, ALL_AP_DATA!$A$2:$E$3600, 5, FALSE)</f>
        <v>85658</v>
      </c>
      <c r="BJ1681" s="6">
        <f t="shared" si="88"/>
        <v>344.00803212851406</v>
      </c>
      <c r="BK1681" s="6">
        <f t="shared" si="81"/>
        <v>0.44979919678714858</v>
      </c>
    </row>
    <row r="1682" spans="1:63" ht="15" customHeight="1" x14ac:dyDescent="0.25">
      <c r="A1682" s="8" t="s">
        <v>1742</v>
      </c>
      <c r="B1682" s="9" t="s">
        <v>1491</v>
      </c>
      <c r="C1682" s="9">
        <v>4</v>
      </c>
      <c r="D1682" s="9">
        <v>24</v>
      </c>
      <c r="E1682" s="9">
        <v>111</v>
      </c>
      <c r="F1682" s="9">
        <v>2208</v>
      </c>
      <c r="G1682" s="9">
        <v>2.24E-2</v>
      </c>
      <c r="H1682" s="9">
        <v>0.1381</v>
      </c>
      <c r="I1682" s="9">
        <v>5.16E-2</v>
      </c>
      <c r="J1682" s="9">
        <v>1</v>
      </c>
      <c r="K1682" s="9">
        <v>19</v>
      </c>
      <c r="L1682" s="9">
        <v>141</v>
      </c>
      <c r="M1682" s="9">
        <v>3458</v>
      </c>
      <c r="N1682" s="9">
        <v>1.77E-2</v>
      </c>
      <c r="O1682" s="9">
        <v>0.1754</v>
      </c>
      <c r="P1682" s="9">
        <v>8.0699999999999994E-2</v>
      </c>
      <c r="Q1682" s="9">
        <v>48</v>
      </c>
      <c r="R1682" s="9">
        <v>181</v>
      </c>
      <c r="S1682" s="9">
        <v>618</v>
      </c>
      <c r="T1682" s="9">
        <v>24927</v>
      </c>
      <c r="U1682" s="9">
        <v>0.16869999999999999</v>
      </c>
      <c r="V1682" s="9">
        <v>0.76870000000000005</v>
      </c>
      <c r="W1682" s="9">
        <v>0.58199999999999996</v>
      </c>
      <c r="X1682" s="9">
        <v>21</v>
      </c>
      <c r="Y1682" s="9">
        <v>127</v>
      </c>
      <c r="Z1682" s="9">
        <v>285</v>
      </c>
      <c r="AA1682" s="9">
        <v>7960</v>
      </c>
      <c r="AB1682" s="9">
        <v>0.11840000000000001</v>
      </c>
      <c r="AC1682" s="9">
        <v>0.35449999999999998</v>
      </c>
      <c r="AD1682" s="9">
        <v>0.18590000000000001</v>
      </c>
      <c r="AE1682" s="9">
        <v>1</v>
      </c>
      <c r="AF1682" s="9">
        <v>3</v>
      </c>
      <c r="AG1682" s="9">
        <v>11</v>
      </c>
      <c r="AH1682" s="9">
        <v>382</v>
      </c>
      <c r="AI1682" s="9">
        <v>2.8E-3</v>
      </c>
      <c r="AJ1682" s="9">
        <v>1.37E-2</v>
      </c>
      <c r="AK1682" s="9">
        <v>8.8999999999999999E-3</v>
      </c>
      <c r="AL1682" s="9">
        <v>2</v>
      </c>
      <c r="AM1682" s="9">
        <v>47</v>
      </c>
      <c r="AN1682" s="9">
        <v>280</v>
      </c>
      <c r="AO1682" s="9">
        <v>7241</v>
      </c>
      <c r="AP1682" s="9">
        <v>4.3799999999999999E-2</v>
      </c>
      <c r="AQ1682" s="9">
        <v>0.3483</v>
      </c>
      <c r="AR1682" s="9">
        <v>0.1691</v>
      </c>
      <c r="AT1682" s="6">
        <f t="shared" si="82"/>
        <v>92</v>
      </c>
      <c r="AU1682" s="6">
        <f t="shared" si="83"/>
        <v>182</v>
      </c>
      <c r="AV1682" s="6">
        <f t="shared" si="84"/>
        <v>137.71823204419888</v>
      </c>
      <c r="AW1682" s="7">
        <f t="shared" si="85"/>
        <v>62.677165354330711</v>
      </c>
      <c r="AX1682" s="6">
        <f t="shared" si="86"/>
        <v>127.33333333333333</v>
      </c>
      <c r="AY1682" s="6">
        <f t="shared" si="87"/>
        <v>154.06382978723406</v>
      </c>
      <c r="BA1682" s="6">
        <f>VLOOKUP(A1682, ALL_AP_DATA!$A$2:$F$3600, 6, FALSE)</f>
        <v>1073</v>
      </c>
      <c r="BB1682" s="6">
        <f>VLOOKUP(A1682, projmetadata!$A$2:$D$2036, 4, FALSE)</f>
        <v>76210</v>
      </c>
      <c r="BC1682" s="6" t="e">
        <f t="array" aca="1" ref="BC1682" ca="1">_xludf.IFS(I1682&lt;&gt;0, F1682/I1682, P1682&lt;&gt;0, M1682/P1682, W1682&lt;&gt;0, T1682/W1682, AD1682&lt;&gt;0, AA1682/AD1682, AK1682&lt;&gt;0, AH1682/AK1682, AR1682&lt;&gt;0, AO1682/AR1682, TRUE, 0)</f>
        <v>#NAME?</v>
      </c>
      <c r="BE1682" s="6" t="e">
        <f t="shared" ca="1" si="79"/>
        <v>#NAME?</v>
      </c>
      <c r="BF1682" s="6" t="e">
        <f t="shared" ca="1" si="80"/>
        <v>#NAME?</v>
      </c>
      <c r="BG1682" s="6"/>
      <c r="BH1682" s="6">
        <f>VLOOKUP(A1682, ALL_AP_DATA!$A$2:$D$3600, 3, FALSE)</f>
        <v>243</v>
      </c>
      <c r="BI1682" s="6">
        <f>VLOOKUP(A1682, ALL_AP_DATA!$A$2:$E$3600, 5, FALSE)</f>
        <v>42830</v>
      </c>
      <c r="BJ1682" s="6">
        <f t="shared" si="88"/>
        <v>39.916123019571295</v>
      </c>
      <c r="BK1682" s="6">
        <f t="shared" si="81"/>
        <v>0.22646784715750232</v>
      </c>
    </row>
    <row r="1683" spans="1:63" ht="15" customHeight="1" x14ac:dyDescent="0.25">
      <c r="A1683" s="8" t="s">
        <v>1743</v>
      </c>
      <c r="B1683" s="9" t="s">
        <v>1491</v>
      </c>
      <c r="C1683" s="9">
        <v>6</v>
      </c>
      <c r="D1683" s="9">
        <v>97</v>
      </c>
      <c r="E1683" s="9">
        <v>482</v>
      </c>
      <c r="F1683" s="9">
        <v>11921</v>
      </c>
      <c r="G1683" s="9">
        <v>0.1101</v>
      </c>
      <c r="H1683" s="9">
        <v>0.39379999999999998</v>
      </c>
      <c r="I1683" s="9">
        <v>0.1089</v>
      </c>
      <c r="J1683" s="9">
        <v>12</v>
      </c>
      <c r="K1683" s="9">
        <v>53</v>
      </c>
      <c r="L1683" s="9">
        <v>440</v>
      </c>
      <c r="M1683" s="9">
        <v>11271</v>
      </c>
      <c r="N1683" s="9">
        <v>6.0199999999999997E-2</v>
      </c>
      <c r="O1683" s="9">
        <v>0.35949999999999999</v>
      </c>
      <c r="P1683" s="9">
        <v>0.10299999999999999</v>
      </c>
      <c r="Q1683" s="9">
        <v>39</v>
      </c>
      <c r="R1683" s="9">
        <v>241</v>
      </c>
      <c r="S1683" s="9">
        <v>1111</v>
      </c>
      <c r="T1683" s="9">
        <v>45391</v>
      </c>
      <c r="U1683" s="9">
        <v>0.27360000000000001</v>
      </c>
      <c r="V1683" s="9">
        <v>0.90769999999999995</v>
      </c>
      <c r="W1683" s="9">
        <v>0.41470000000000001</v>
      </c>
      <c r="X1683" s="9">
        <v>49</v>
      </c>
      <c r="Y1683" s="9">
        <v>227</v>
      </c>
      <c r="Z1683" s="9">
        <v>737</v>
      </c>
      <c r="AA1683" s="9">
        <v>21444</v>
      </c>
      <c r="AB1683" s="9">
        <v>0.25769999999999998</v>
      </c>
      <c r="AC1683" s="9">
        <v>0.60209999999999997</v>
      </c>
      <c r="AD1683" s="9">
        <v>0.19589999999999999</v>
      </c>
      <c r="AE1683" s="9">
        <v>12</v>
      </c>
      <c r="AF1683" s="9">
        <v>48</v>
      </c>
      <c r="AG1683" s="9">
        <v>354</v>
      </c>
      <c r="AH1683" s="9">
        <v>8480</v>
      </c>
      <c r="AI1683" s="9">
        <v>5.45E-2</v>
      </c>
      <c r="AJ1683" s="9">
        <v>0.28920000000000001</v>
      </c>
      <c r="AK1683" s="9">
        <v>7.7499999999999999E-2</v>
      </c>
      <c r="AL1683" s="9">
        <v>2</v>
      </c>
      <c r="AM1683" s="9">
        <v>35</v>
      </c>
      <c r="AN1683" s="9">
        <v>630</v>
      </c>
      <c r="AO1683" s="9">
        <v>9029</v>
      </c>
      <c r="AP1683" s="9">
        <v>3.9699999999999999E-2</v>
      </c>
      <c r="AQ1683" s="9">
        <v>0.51470000000000005</v>
      </c>
      <c r="AR1683" s="9">
        <v>8.2500000000000004E-2</v>
      </c>
      <c r="AT1683" s="6">
        <f t="shared" si="82"/>
        <v>122.89690721649484</v>
      </c>
      <c r="AU1683" s="6">
        <f t="shared" si="83"/>
        <v>212.66037735849056</v>
      </c>
      <c r="AV1683" s="6">
        <f t="shared" si="84"/>
        <v>188.34439834024897</v>
      </c>
      <c r="AW1683" s="7">
        <f t="shared" si="85"/>
        <v>94.466960352422902</v>
      </c>
      <c r="AX1683" s="6">
        <f t="shared" si="86"/>
        <v>176.66666666666666</v>
      </c>
      <c r="AY1683" s="6">
        <f t="shared" si="87"/>
        <v>257.97142857142859</v>
      </c>
      <c r="BA1683" s="6">
        <f>VLOOKUP(A1683, ALL_AP_DATA!$A$2:$F$3600, 6, FALSE)</f>
        <v>881</v>
      </c>
      <c r="BB1683" s="6">
        <f>VLOOKUP(A1683, projmetadata!$A$2:$D$2036, 4, FALSE)</f>
        <v>72380</v>
      </c>
      <c r="BC1683" s="6" t="e">
        <f t="array" aca="1" ref="BC1683" ca="1">_xludf.IFS(I1683&lt;&gt;0, F1683/I1683, P1683&lt;&gt;0, M1683/P1683, W1683&lt;&gt;0, T1683/W1683, AD1683&lt;&gt;0, AA1683/AD1683, AK1683&lt;&gt;0, AH1683/AK1683, AR1683&lt;&gt;0, AO1683/AR1683, TRUE, 0)</f>
        <v>#NAME?</v>
      </c>
      <c r="BE1683" s="6" t="e">
        <f t="shared" ca="1" si="79"/>
        <v>#NAME?</v>
      </c>
      <c r="BF1683" s="6" t="e">
        <f t="shared" ca="1" si="80"/>
        <v>#NAME?</v>
      </c>
      <c r="BG1683" s="6"/>
      <c r="BH1683" s="6">
        <f>VLOOKUP(A1683, ALL_AP_DATA!$A$2:$D$3600, 3, FALSE)</f>
        <v>263</v>
      </c>
      <c r="BI1683" s="6">
        <f>VLOOKUP(A1683, ALL_AP_DATA!$A$2:$E$3600, 5, FALSE)</f>
        <v>109455</v>
      </c>
      <c r="BJ1683" s="6">
        <f t="shared" si="88"/>
        <v>124.23950056753689</v>
      </c>
      <c r="BK1683" s="6">
        <f t="shared" si="81"/>
        <v>0.29852440408626563</v>
      </c>
    </row>
    <row r="1684" spans="1:63" ht="15" customHeight="1" x14ac:dyDescent="0.25">
      <c r="A1684" s="8" t="s">
        <v>1744</v>
      </c>
      <c r="B1684" s="9" t="s">
        <v>1491</v>
      </c>
      <c r="C1684" s="9">
        <v>1</v>
      </c>
      <c r="D1684" s="9">
        <v>2</v>
      </c>
      <c r="E1684" s="9">
        <v>35</v>
      </c>
      <c r="F1684" s="9">
        <v>1726</v>
      </c>
      <c r="G1684" s="9">
        <v>2.3999999999999998E-3</v>
      </c>
      <c r="H1684" s="9">
        <v>8.7499999999999994E-2</v>
      </c>
      <c r="I1684" s="9">
        <v>3.5299999999999998E-2</v>
      </c>
      <c r="J1684" s="8"/>
      <c r="K1684" s="8"/>
      <c r="L1684" s="8"/>
      <c r="M1684" s="8"/>
      <c r="N1684" s="8"/>
      <c r="O1684" s="8"/>
      <c r="P1684" s="8"/>
      <c r="Q1684" s="9">
        <v>14</v>
      </c>
      <c r="R1684" s="9">
        <v>57</v>
      </c>
      <c r="S1684" s="9">
        <v>152</v>
      </c>
      <c r="T1684" s="9">
        <v>9189</v>
      </c>
      <c r="U1684" s="9">
        <v>6.8400000000000002E-2</v>
      </c>
      <c r="V1684" s="9">
        <v>0.38</v>
      </c>
      <c r="W1684" s="9">
        <v>0.18790000000000001</v>
      </c>
      <c r="X1684" s="9">
        <v>5</v>
      </c>
      <c r="Y1684" s="9">
        <v>23</v>
      </c>
      <c r="Z1684" s="9">
        <v>84</v>
      </c>
      <c r="AA1684" s="9">
        <v>5236</v>
      </c>
      <c r="AB1684" s="9">
        <v>2.76E-2</v>
      </c>
      <c r="AC1684" s="9">
        <v>0.21</v>
      </c>
      <c r="AD1684" s="9">
        <v>0.107</v>
      </c>
      <c r="AE1684" s="8"/>
      <c r="AF1684" s="8"/>
      <c r="AG1684" s="8"/>
      <c r="AH1684" s="8"/>
      <c r="AI1684" s="8"/>
      <c r="AJ1684" s="8"/>
      <c r="AK1684" s="8"/>
      <c r="AL1684" s="8"/>
      <c r="AM1684" s="8"/>
      <c r="AN1684" s="8"/>
      <c r="AO1684" s="8"/>
      <c r="AP1684" s="8"/>
      <c r="AQ1684" s="8"/>
      <c r="AR1684" s="8"/>
      <c r="AT1684" s="6">
        <f t="shared" si="82"/>
        <v>863</v>
      </c>
      <c r="AU1684" s="6" t="str">
        <f t="shared" si="83"/>
        <v/>
      </c>
      <c r="AV1684" s="6">
        <f t="shared" si="84"/>
        <v>161.21052631578948</v>
      </c>
      <c r="AW1684" s="7">
        <f t="shared" si="85"/>
        <v>227.65217391304347</v>
      </c>
      <c r="AX1684" s="6" t="str">
        <f t="shared" si="86"/>
        <v/>
      </c>
      <c r="AY1684" s="6" t="str">
        <f t="shared" si="87"/>
        <v/>
      </c>
      <c r="BA1684" s="6">
        <f>VLOOKUP(A1684, ALL_AP_DATA!$A$2:$F$3600, 6, FALSE)</f>
        <v>833</v>
      </c>
      <c r="BB1684" s="6">
        <f>VLOOKUP(A1684, projmetadata!$A$2:$D$2036, 4, FALSE)</f>
        <v>53257</v>
      </c>
      <c r="BC1684" s="6" t="e">
        <f t="array" aca="1" ref="BC1684" ca="1">_xludf.IFS(I1684&lt;&gt;0, F1684/I1684, P1684&lt;&gt;0, M1684/P1684, W1684&lt;&gt;0, T1684/W1684, AD1684&lt;&gt;0, AA1684/AD1684, AK1684&lt;&gt;0, AH1684/AK1684, AR1684&lt;&gt;0, AO1684/AR1684, TRUE, 0)</f>
        <v>#NAME?</v>
      </c>
      <c r="BE1684" s="6" t="e">
        <f t="shared" ca="1" si="79"/>
        <v>#NAME?</v>
      </c>
      <c r="BF1684" s="6" t="e">
        <f t="shared" ca="1" si="80"/>
        <v>#NAME?</v>
      </c>
      <c r="BG1684" s="6"/>
      <c r="BH1684" s="6">
        <f>VLOOKUP(A1684, ALL_AP_DATA!$A$2:$D$3600, 3, FALSE)</f>
        <v>71</v>
      </c>
      <c r="BI1684" s="6">
        <f>VLOOKUP(A1684, ALL_AP_DATA!$A$2:$E$3600, 5, FALSE)</f>
        <v>48915</v>
      </c>
      <c r="BJ1684" s="6">
        <f t="shared" si="88"/>
        <v>58.721488595438174</v>
      </c>
      <c r="BK1684" s="6">
        <f t="shared" si="81"/>
        <v>8.5234093637454988E-2</v>
      </c>
    </row>
    <row r="1685" spans="1:63" ht="15" customHeight="1" x14ac:dyDescent="0.25">
      <c r="A1685" s="8" t="s">
        <v>1745</v>
      </c>
      <c r="B1685" s="9" t="s">
        <v>1491</v>
      </c>
      <c r="C1685" s="9">
        <v>27</v>
      </c>
      <c r="D1685" s="9">
        <v>101</v>
      </c>
      <c r="E1685" s="9">
        <v>781</v>
      </c>
      <c r="F1685" s="9">
        <v>46359</v>
      </c>
      <c r="G1685" s="9">
        <v>9.4299999999999995E-2</v>
      </c>
      <c r="H1685" s="9">
        <v>0.40699999999999997</v>
      </c>
      <c r="I1685" s="9">
        <v>0.12720000000000001</v>
      </c>
      <c r="J1685" s="9">
        <v>14</v>
      </c>
      <c r="K1685" s="9">
        <v>94</v>
      </c>
      <c r="L1685" s="9">
        <v>1038</v>
      </c>
      <c r="M1685" s="9">
        <v>61642</v>
      </c>
      <c r="N1685" s="9">
        <v>8.7800000000000003E-2</v>
      </c>
      <c r="O1685" s="9">
        <v>0.54090000000000005</v>
      </c>
      <c r="P1685" s="9">
        <v>0.16919999999999999</v>
      </c>
      <c r="Q1685" s="9">
        <v>52</v>
      </c>
      <c r="R1685" s="9">
        <v>339</v>
      </c>
      <c r="S1685" s="9">
        <v>1634</v>
      </c>
      <c r="T1685" s="9">
        <v>348697</v>
      </c>
      <c r="U1685" s="9">
        <v>0.3165</v>
      </c>
      <c r="V1685" s="9">
        <v>0.85150000000000003</v>
      </c>
      <c r="W1685" s="9">
        <v>0.95689999999999997</v>
      </c>
      <c r="X1685" s="9">
        <v>238</v>
      </c>
      <c r="Y1685" s="9">
        <v>325</v>
      </c>
      <c r="Z1685" s="9">
        <v>1355</v>
      </c>
      <c r="AA1685" s="9">
        <v>77349</v>
      </c>
      <c r="AB1685" s="9">
        <v>0.30349999999999999</v>
      </c>
      <c r="AC1685" s="9">
        <v>0.70609999999999995</v>
      </c>
      <c r="AD1685" s="9">
        <v>0.21229999999999999</v>
      </c>
      <c r="AE1685" s="9">
        <v>26</v>
      </c>
      <c r="AF1685" s="9">
        <v>145</v>
      </c>
      <c r="AG1685" s="9">
        <v>746</v>
      </c>
      <c r="AH1685" s="9">
        <v>45262</v>
      </c>
      <c r="AI1685" s="9">
        <v>0.13539999999999999</v>
      </c>
      <c r="AJ1685" s="9">
        <v>0.38869999999999999</v>
      </c>
      <c r="AK1685" s="9">
        <v>0.1242</v>
      </c>
      <c r="AL1685" s="9">
        <v>5</v>
      </c>
      <c r="AM1685" s="9">
        <v>84</v>
      </c>
      <c r="AN1685" s="9">
        <v>1055</v>
      </c>
      <c r="AO1685" s="9">
        <v>83733</v>
      </c>
      <c r="AP1685" s="9">
        <v>7.8399999999999997E-2</v>
      </c>
      <c r="AQ1685" s="9">
        <v>0.54979999999999996</v>
      </c>
      <c r="AR1685" s="9">
        <v>0.2298</v>
      </c>
      <c r="AT1685" s="6">
        <f t="shared" si="82"/>
        <v>459</v>
      </c>
      <c r="AU1685" s="6">
        <f t="shared" si="83"/>
        <v>655.76595744680856</v>
      </c>
      <c r="AV1685" s="6">
        <f t="shared" si="84"/>
        <v>1028.6047197640119</v>
      </c>
      <c r="AW1685" s="7">
        <f t="shared" si="85"/>
        <v>237.99692307692308</v>
      </c>
      <c r="AX1685" s="6">
        <f t="shared" si="86"/>
        <v>312.15172413793101</v>
      </c>
      <c r="AY1685" s="6">
        <f t="shared" si="87"/>
        <v>996.82142857142856</v>
      </c>
      <c r="BA1685" s="6">
        <f>VLOOKUP(A1685, ALL_AP_DATA!$A$2:$F$3600, 6, FALSE)</f>
        <v>1071</v>
      </c>
      <c r="BB1685" s="6">
        <f>VLOOKUP(A1685, projmetadata!$A$2:$D$2036, 4, FALSE)</f>
        <v>116032</v>
      </c>
      <c r="BC1685" s="6" t="e">
        <f t="array" aca="1" ref="BC1685" ca="1">_xludf.IFS(I1685&lt;&gt;0, F1685/I1685, P1685&lt;&gt;0, M1685/P1685, W1685&lt;&gt;0, T1685/W1685, AD1685&lt;&gt;0, AA1685/AD1685, AK1685&lt;&gt;0, AH1685/AK1685, AR1685&lt;&gt;0, AO1685/AR1685, TRUE, 0)</f>
        <v>#NAME?</v>
      </c>
      <c r="BE1685" s="6" t="e">
        <f t="shared" ca="1" si="79"/>
        <v>#NAME?</v>
      </c>
      <c r="BF1685" s="6" t="e">
        <f t="shared" ca="1" si="80"/>
        <v>#NAME?</v>
      </c>
      <c r="BG1685" s="6"/>
      <c r="BH1685" s="6">
        <f>VLOOKUP(A1685, ALL_AP_DATA!$A$2:$D$3600, 3, FALSE)</f>
        <v>399</v>
      </c>
      <c r="BI1685" s="6">
        <f>VLOOKUP(A1685, ALL_AP_DATA!$A$2:$E$3600, 5, FALSE)</f>
        <v>364410</v>
      </c>
      <c r="BJ1685" s="6">
        <f t="shared" si="88"/>
        <v>340.25210084033614</v>
      </c>
      <c r="BK1685" s="6">
        <f t="shared" si="81"/>
        <v>0.37254901960784315</v>
      </c>
    </row>
    <row r="1686" spans="1:63" ht="15" customHeight="1" x14ac:dyDescent="0.25">
      <c r="A1686" s="8" t="s">
        <v>1746</v>
      </c>
      <c r="B1686" s="9" t="s">
        <v>1491</v>
      </c>
      <c r="C1686" s="9">
        <v>1</v>
      </c>
      <c r="D1686" s="9">
        <v>64</v>
      </c>
      <c r="E1686" s="9">
        <v>164</v>
      </c>
      <c r="F1686" s="9">
        <v>1123</v>
      </c>
      <c r="G1686" s="9">
        <v>0.12479999999999999</v>
      </c>
      <c r="H1686" s="9">
        <v>0.88649999999999995</v>
      </c>
      <c r="I1686" s="9">
        <v>0.28239999999999998</v>
      </c>
      <c r="J1686" s="8"/>
      <c r="K1686" s="8"/>
      <c r="L1686" s="8"/>
      <c r="M1686" s="8"/>
      <c r="N1686" s="8"/>
      <c r="O1686" s="8"/>
      <c r="P1686" s="8"/>
      <c r="Q1686" s="9">
        <v>3</v>
      </c>
      <c r="R1686" s="9">
        <v>17</v>
      </c>
      <c r="S1686" s="9">
        <v>163</v>
      </c>
      <c r="T1686" s="9">
        <v>1352</v>
      </c>
      <c r="U1686" s="9">
        <v>3.3099999999999997E-2</v>
      </c>
      <c r="V1686" s="9">
        <v>0.88109999999999999</v>
      </c>
      <c r="W1686" s="9">
        <v>0.34</v>
      </c>
      <c r="X1686" s="9">
        <v>50</v>
      </c>
      <c r="Y1686" s="9">
        <v>281</v>
      </c>
      <c r="Z1686" s="9">
        <v>164</v>
      </c>
      <c r="AA1686" s="9">
        <v>3074</v>
      </c>
      <c r="AB1686" s="9">
        <v>0.54779999999999995</v>
      </c>
      <c r="AC1686" s="9">
        <v>0.88649999999999995</v>
      </c>
      <c r="AD1686" s="9">
        <v>0.77310000000000001</v>
      </c>
      <c r="AE1686" s="9">
        <v>6</v>
      </c>
      <c r="AF1686" s="9">
        <v>22</v>
      </c>
      <c r="AG1686" s="9">
        <v>19</v>
      </c>
      <c r="AH1686" s="9">
        <v>348</v>
      </c>
      <c r="AI1686" s="9">
        <v>4.2900000000000001E-2</v>
      </c>
      <c r="AJ1686" s="9">
        <v>0.1027</v>
      </c>
      <c r="AK1686" s="9">
        <v>8.7499999999999994E-2</v>
      </c>
      <c r="AL1686" s="9">
        <v>1</v>
      </c>
      <c r="AM1686" s="9">
        <v>39</v>
      </c>
      <c r="AN1686" s="9">
        <v>165</v>
      </c>
      <c r="AO1686" s="9">
        <v>2157</v>
      </c>
      <c r="AP1686" s="9">
        <v>7.5999999999999998E-2</v>
      </c>
      <c r="AQ1686" s="9">
        <v>0.89190000000000003</v>
      </c>
      <c r="AR1686" s="9">
        <v>0.54249999999999998</v>
      </c>
      <c r="AT1686" s="6">
        <f t="shared" si="82"/>
        <v>17.546875</v>
      </c>
      <c r="AU1686" s="6" t="str">
        <f t="shared" si="83"/>
        <v/>
      </c>
      <c r="AV1686" s="6">
        <f t="shared" si="84"/>
        <v>79.529411764705884</v>
      </c>
      <c r="AW1686" s="7">
        <f t="shared" si="85"/>
        <v>10.93950177935943</v>
      </c>
      <c r="AX1686" s="6">
        <f t="shared" si="86"/>
        <v>15.818181818181818</v>
      </c>
      <c r="AY1686" s="6">
        <f t="shared" si="87"/>
        <v>55.307692307692307</v>
      </c>
      <c r="BA1686" s="6">
        <f>VLOOKUP(A1686, ALL_AP_DATA!$A$2:$F$3600, 6, FALSE)</f>
        <v>513</v>
      </c>
      <c r="BB1686" s="6">
        <f>VLOOKUP(A1686, projmetadata!$A$2:$D$2036, 4, FALSE)</f>
        <v>53203</v>
      </c>
      <c r="BC1686" s="6" t="e">
        <f t="array" aca="1" ref="BC1686" ca="1">_xludf.IFS(I1686&lt;&gt;0, F1686/I1686, P1686&lt;&gt;0, M1686/P1686, W1686&lt;&gt;0, T1686/W1686, AD1686&lt;&gt;0, AA1686/AD1686, AK1686&lt;&gt;0, AH1686/AK1686, AR1686&lt;&gt;0, AO1686/AR1686, TRUE, 0)</f>
        <v>#NAME?</v>
      </c>
      <c r="BE1686" s="6" t="e">
        <f t="shared" ca="1" si="79"/>
        <v>#NAME?</v>
      </c>
      <c r="BF1686" s="6" t="e">
        <f t="shared" ca="1" si="80"/>
        <v>#NAME?</v>
      </c>
      <c r="BG1686" s="6"/>
      <c r="BH1686" s="6">
        <f>VLOOKUP(A1686, ALL_AP_DATA!$A$2:$D$3600, 3, FALSE)</f>
        <v>61</v>
      </c>
      <c r="BI1686" s="6">
        <f>VLOOKUP(A1686, ALL_AP_DATA!$A$2:$E$3600, 5, FALSE)</f>
        <v>3976</v>
      </c>
      <c r="BJ1686" s="6">
        <f t="shared" si="88"/>
        <v>7.7504873294346979</v>
      </c>
      <c r="BK1686" s="6">
        <f t="shared" si="81"/>
        <v>0.1189083820662768</v>
      </c>
    </row>
    <row r="1687" spans="1:63" ht="15" customHeight="1" x14ac:dyDescent="0.25">
      <c r="A1687" s="8" t="s">
        <v>1747</v>
      </c>
      <c r="B1687" s="9" t="s">
        <v>1491</v>
      </c>
      <c r="C1687" s="9">
        <v>22</v>
      </c>
      <c r="D1687" s="9">
        <v>241</v>
      </c>
      <c r="E1687" s="9">
        <v>279</v>
      </c>
      <c r="F1687" s="9">
        <v>21170</v>
      </c>
      <c r="G1687" s="9">
        <v>0.18609999999999999</v>
      </c>
      <c r="H1687" s="9">
        <v>0.46039999999999998</v>
      </c>
      <c r="I1687" s="9">
        <v>0.26450000000000001</v>
      </c>
      <c r="J1687" s="9">
        <v>8</v>
      </c>
      <c r="K1687" s="9">
        <v>61</v>
      </c>
      <c r="L1687" s="9">
        <v>274</v>
      </c>
      <c r="M1687" s="9">
        <v>29104</v>
      </c>
      <c r="N1687" s="9">
        <v>4.7100000000000003E-2</v>
      </c>
      <c r="O1687" s="9">
        <v>0.4521</v>
      </c>
      <c r="P1687" s="9">
        <v>0.36359999999999998</v>
      </c>
      <c r="Q1687" s="9">
        <v>44</v>
      </c>
      <c r="R1687" s="9">
        <v>139</v>
      </c>
      <c r="S1687" s="9">
        <v>443</v>
      </c>
      <c r="T1687" s="9">
        <v>51918</v>
      </c>
      <c r="U1687" s="9">
        <v>0.10730000000000001</v>
      </c>
      <c r="V1687" s="9">
        <v>0.73099999999999998</v>
      </c>
      <c r="W1687" s="9">
        <v>0.64859999999999995</v>
      </c>
      <c r="X1687" s="9">
        <v>316</v>
      </c>
      <c r="Y1687" s="9">
        <v>617</v>
      </c>
      <c r="Z1687" s="9">
        <v>436</v>
      </c>
      <c r="AA1687" s="9">
        <v>39106</v>
      </c>
      <c r="AB1687" s="9">
        <v>0.47639999999999999</v>
      </c>
      <c r="AC1687" s="9">
        <v>0.71950000000000003</v>
      </c>
      <c r="AD1687" s="9">
        <v>0.48859999999999998</v>
      </c>
      <c r="AE1687" s="9">
        <v>26</v>
      </c>
      <c r="AF1687" s="9">
        <v>200</v>
      </c>
      <c r="AG1687" s="9">
        <v>319</v>
      </c>
      <c r="AH1687" s="9">
        <v>29432</v>
      </c>
      <c r="AI1687" s="9">
        <v>0.15440000000000001</v>
      </c>
      <c r="AJ1687" s="9">
        <v>0.52639999999999998</v>
      </c>
      <c r="AK1687" s="9">
        <v>0.36770000000000003</v>
      </c>
      <c r="AL1687" s="9">
        <v>5</v>
      </c>
      <c r="AM1687" s="9">
        <v>70</v>
      </c>
      <c r="AN1687" s="9">
        <v>295</v>
      </c>
      <c r="AO1687" s="9">
        <v>30462</v>
      </c>
      <c r="AP1687" s="9">
        <v>5.4100000000000002E-2</v>
      </c>
      <c r="AQ1687" s="9">
        <v>0.48680000000000001</v>
      </c>
      <c r="AR1687" s="9">
        <v>0.38059999999999999</v>
      </c>
      <c r="AT1687" s="6">
        <f t="shared" si="82"/>
        <v>87.842323651452276</v>
      </c>
      <c r="AU1687" s="6">
        <f t="shared" si="83"/>
        <v>477.11475409836066</v>
      </c>
      <c r="AV1687" s="6">
        <f t="shared" si="84"/>
        <v>373.51079136690646</v>
      </c>
      <c r="AW1687" s="7">
        <f t="shared" si="85"/>
        <v>63.380875202593195</v>
      </c>
      <c r="AX1687" s="6">
        <f t="shared" si="86"/>
        <v>147.16</v>
      </c>
      <c r="AY1687" s="6">
        <f t="shared" si="87"/>
        <v>435.17142857142858</v>
      </c>
      <c r="BA1687" s="6">
        <f>VLOOKUP(A1687, ALL_AP_DATA!$A$2:$F$3600, 6, FALSE)</f>
        <v>1295</v>
      </c>
      <c r="BB1687" s="6">
        <f>VLOOKUP(A1687, projmetadata!$A$2:$D$2036, 4, FALSE)</f>
        <v>227837</v>
      </c>
      <c r="BC1687" s="6" t="e">
        <f t="array" aca="1" ref="BC1687" ca="1">_xludf.IFS(I1687&lt;&gt;0, F1687/I1687, P1687&lt;&gt;0, M1687/P1687, W1687&lt;&gt;0, T1687/W1687, AD1687&lt;&gt;0, AA1687/AD1687, AK1687&lt;&gt;0, AH1687/AK1687, AR1687&lt;&gt;0, AO1687/AR1687, TRUE, 0)</f>
        <v>#NAME?</v>
      </c>
      <c r="BE1687" s="6" t="e">
        <f t="shared" ca="1" si="79"/>
        <v>#NAME?</v>
      </c>
      <c r="BF1687" s="6" t="e">
        <f t="shared" ca="1" si="80"/>
        <v>#NAME?</v>
      </c>
      <c r="BG1687" s="6"/>
      <c r="BH1687" s="6">
        <f>VLOOKUP(A1687, ALL_AP_DATA!$A$2:$D$3600, 3, FALSE)</f>
        <v>314</v>
      </c>
      <c r="BI1687" s="6">
        <f>VLOOKUP(A1687, ALL_AP_DATA!$A$2:$E$3600, 5, FALSE)</f>
        <v>80043</v>
      </c>
      <c r="BJ1687" s="6">
        <f t="shared" si="88"/>
        <v>61.809266409266407</v>
      </c>
      <c r="BK1687" s="6">
        <f t="shared" si="81"/>
        <v>0.24247104247104248</v>
      </c>
    </row>
    <row r="1688" spans="1:63" ht="15" customHeight="1" x14ac:dyDescent="0.25">
      <c r="A1688" s="8" t="s">
        <v>1748</v>
      </c>
      <c r="B1688" s="9" t="s">
        <v>1491</v>
      </c>
      <c r="C1688" s="9">
        <v>4</v>
      </c>
      <c r="D1688" s="9">
        <v>23</v>
      </c>
      <c r="E1688" s="9">
        <v>57</v>
      </c>
      <c r="F1688" s="9">
        <v>2424</v>
      </c>
      <c r="G1688" s="9">
        <v>3.6499999999999998E-2</v>
      </c>
      <c r="H1688" s="9">
        <v>0.1575</v>
      </c>
      <c r="I1688" s="9">
        <v>8.5300000000000001E-2</v>
      </c>
      <c r="J1688" s="8"/>
      <c r="K1688" s="8"/>
      <c r="L1688" s="8"/>
      <c r="M1688" s="8"/>
      <c r="N1688" s="8"/>
      <c r="O1688" s="8"/>
      <c r="P1688" s="8"/>
      <c r="Q1688" s="9">
        <v>27</v>
      </c>
      <c r="R1688" s="9">
        <v>99</v>
      </c>
      <c r="S1688" s="9">
        <v>246</v>
      </c>
      <c r="T1688" s="9">
        <v>14568</v>
      </c>
      <c r="U1688" s="9">
        <v>0.15690000000000001</v>
      </c>
      <c r="V1688" s="9">
        <v>0.67959999999999998</v>
      </c>
      <c r="W1688" s="9">
        <v>0.51259999999999994</v>
      </c>
      <c r="X1688" s="9">
        <v>20</v>
      </c>
      <c r="Y1688" s="9">
        <v>231</v>
      </c>
      <c r="Z1688" s="9">
        <v>175</v>
      </c>
      <c r="AA1688" s="9">
        <v>9156</v>
      </c>
      <c r="AB1688" s="9">
        <v>0.36609999999999998</v>
      </c>
      <c r="AC1688" s="9">
        <v>0.4834</v>
      </c>
      <c r="AD1688" s="9">
        <v>0.3221</v>
      </c>
      <c r="AE1688" s="9">
        <v>4</v>
      </c>
      <c r="AF1688" s="9">
        <v>10</v>
      </c>
      <c r="AG1688" s="9">
        <v>13</v>
      </c>
      <c r="AH1688" s="9">
        <v>387</v>
      </c>
      <c r="AI1688" s="9">
        <v>1.5800000000000002E-2</v>
      </c>
      <c r="AJ1688" s="9">
        <v>3.5900000000000001E-2</v>
      </c>
      <c r="AK1688" s="9">
        <v>1.3599999999999999E-2</v>
      </c>
      <c r="AL1688" s="8"/>
      <c r="AM1688" s="8"/>
      <c r="AN1688" s="8"/>
      <c r="AO1688" s="8"/>
      <c r="AP1688" s="8"/>
      <c r="AQ1688" s="8"/>
      <c r="AR1688" s="8"/>
      <c r="AT1688" s="6">
        <f t="shared" si="82"/>
        <v>105.39130434782609</v>
      </c>
      <c r="AU1688" s="6" t="str">
        <f t="shared" si="83"/>
        <v/>
      </c>
      <c r="AV1688" s="6">
        <f t="shared" si="84"/>
        <v>147.15151515151516</v>
      </c>
      <c r="AW1688" s="7">
        <f t="shared" si="85"/>
        <v>39.636363636363633</v>
      </c>
      <c r="AX1688" s="6">
        <f t="shared" si="86"/>
        <v>38.700000000000003</v>
      </c>
      <c r="AY1688" s="6" t="str">
        <f t="shared" si="87"/>
        <v/>
      </c>
      <c r="BA1688" s="6">
        <f>VLOOKUP(A1688, ALL_AP_DATA!$A$2:$F$3600, 6, FALSE)</f>
        <v>631</v>
      </c>
      <c r="BB1688" s="6">
        <f>VLOOKUP(A1688, projmetadata!$A$2:$D$2036, 4, FALSE)</f>
        <v>29141</v>
      </c>
      <c r="BC1688" s="6" t="e">
        <f t="array" aca="1" ref="BC1688" ca="1">_xludf.IFS(I1688&lt;&gt;0, F1688/I1688, P1688&lt;&gt;0, M1688/P1688, W1688&lt;&gt;0, T1688/W1688, AD1688&lt;&gt;0, AA1688/AD1688, AK1688&lt;&gt;0, AH1688/AK1688, AR1688&lt;&gt;0, AO1688/AR1688, TRUE, 0)</f>
        <v>#NAME?</v>
      </c>
      <c r="BE1688" s="6" t="e">
        <f t="shared" ca="1" si="79"/>
        <v>#NAME?</v>
      </c>
      <c r="BF1688" s="6" t="e">
        <f t="shared" ca="1" si="80"/>
        <v>#NAME?</v>
      </c>
      <c r="BG1688" s="6"/>
      <c r="BH1688" s="6">
        <f>VLOOKUP(A1688, ALL_AP_DATA!$A$2:$D$3600, 3, FALSE)</f>
        <v>120</v>
      </c>
      <c r="BI1688" s="6">
        <f>VLOOKUP(A1688, ALL_AP_DATA!$A$2:$E$3600, 5, FALSE)</f>
        <v>28422</v>
      </c>
      <c r="BJ1688" s="6">
        <f t="shared" si="88"/>
        <v>45.042789223454832</v>
      </c>
      <c r="BK1688" s="6">
        <f t="shared" si="81"/>
        <v>0.19017432646592711</v>
      </c>
    </row>
    <row r="1689" spans="1:63" ht="15" customHeight="1" x14ac:dyDescent="0.25">
      <c r="A1689" s="8" t="s">
        <v>1749</v>
      </c>
      <c r="B1689" s="9" t="s">
        <v>1491</v>
      </c>
      <c r="C1689" s="9">
        <v>9</v>
      </c>
      <c r="D1689" s="9">
        <v>40</v>
      </c>
      <c r="E1689" s="9">
        <v>59</v>
      </c>
      <c r="F1689" s="9">
        <v>1013</v>
      </c>
      <c r="G1689" s="9">
        <v>3.7600000000000001E-2</v>
      </c>
      <c r="H1689" s="9">
        <v>9.6199999999999994E-2</v>
      </c>
      <c r="I1689" s="9">
        <v>1.35E-2</v>
      </c>
      <c r="J1689" s="8"/>
      <c r="K1689" s="8"/>
      <c r="L1689" s="8"/>
      <c r="M1689" s="8"/>
      <c r="N1689" s="8"/>
      <c r="O1689" s="8"/>
      <c r="P1689" s="8"/>
      <c r="Q1689" s="9">
        <v>61</v>
      </c>
      <c r="R1689" s="9">
        <v>283</v>
      </c>
      <c r="S1689" s="9">
        <v>514</v>
      </c>
      <c r="T1689" s="9">
        <v>47279</v>
      </c>
      <c r="U1689" s="9">
        <v>0.26569999999999999</v>
      </c>
      <c r="V1689" s="9">
        <v>0.83850000000000002</v>
      </c>
      <c r="W1689" s="9">
        <v>0.62929999999999997</v>
      </c>
      <c r="X1689" s="9">
        <v>5</v>
      </c>
      <c r="Y1689" s="9">
        <v>62</v>
      </c>
      <c r="Z1689" s="9">
        <v>67</v>
      </c>
      <c r="AA1689" s="9">
        <v>1242</v>
      </c>
      <c r="AB1689" s="9">
        <v>5.8200000000000002E-2</v>
      </c>
      <c r="AC1689" s="9">
        <v>0.10929999999999999</v>
      </c>
      <c r="AD1689" s="9">
        <v>1.6500000000000001E-2</v>
      </c>
      <c r="AE1689" s="9">
        <v>2</v>
      </c>
      <c r="AF1689" s="9">
        <v>7</v>
      </c>
      <c r="AG1689" s="9">
        <v>0</v>
      </c>
      <c r="AH1689" s="9">
        <v>0</v>
      </c>
      <c r="AI1689" s="9">
        <v>6.6E-3</v>
      </c>
      <c r="AJ1689" s="9">
        <v>0</v>
      </c>
      <c r="AK1689" s="9">
        <v>0</v>
      </c>
      <c r="AL1689" s="8"/>
      <c r="AM1689" s="8"/>
      <c r="AN1689" s="8"/>
      <c r="AO1689" s="8"/>
      <c r="AP1689" s="8"/>
      <c r="AQ1689" s="8"/>
      <c r="AR1689" s="8"/>
      <c r="AT1689" s="6">
        <f t="shared" si="82"/>
        <v>25.324999999999999</v>
      </c>
      <c r="AU1689" s="6" t="str">
        <f t="shared" si="83"/>
        <v/>
      </c>
      <c r="AV1689" s="6">
        <f t="shared" si="84"/>
        <v>167.06360424028267</v>
      </c>
      <c r="AW1689" s="7">
        <f t="shared" si="85"/>
        <v>20.032258064516128</v>
      </c>
      <c r="AX1689" s="6">
        <f t="shared" si="86"/>
        <v>0</v>
      </c>
      <c r="AY1689" s="6" t="str">
        <f t="shared" si="87"/>
        <v/>
      </c>
      <c r="BA1689" s="6">
        <f>VLOOKUP(A1689, ALL_AP_DATA!$A$2:$F$3600, 6, FALSE)</f>
        <v>1065</v>
      </c>
      <c r="BB1689" s="6">
        <f>VLOOKUP(A1689, projmetadata!$A$2:$D$2036, 4, FALSE)</f>
        <v>32404</v>
      </c>
      <c r="BC1689" s="6" t="e">
        <f t="array" aca="1" ref="BC1689" ca="1">_xludf.IFS(I1689&lt;&gt;0, F1689/I1689, P1689&lt;&gt;0, M1689/P1689, W1689&lt;&gt;0, T1689/W1689, AD1689&lt;&gt;0, AA1689/AD1689, AK1689&lt;&gt;0, AH1689/AK1689, AR1689&lt;&gt;0, AO1689/AR1689, TRUE, 0)</f>
        <v>#NAME?</v>
      </c>
      <c r="BE1689" s="6" t="e">
        <f t="shared" ca="1" si="79"/>
        <v>#NAME?</v>
      </c>
      <c r="BF1689" s="6" t="e">
        <f t="shared" ca="1" si="80"/>
        <v>#NAME?</v>
      </c>
      <c r="BG1689" s="6"/>
      <c r="BH1689" s="6">
        <f>VLOOKUP(A1689, ALL_AP_DATA!$A$2:$D$3600, 3, FALSE)</f>
        <v>317</v>
      </c>
      <c r="BI1689" s="6">
        <f>VLOOKUP(A1689, ALL_AP_DATA!$A$2:$E$3600, 5, FALSE)</f>
        <v>75126</v>
      </c>
      <c r="BJ1689" s="6">
        <f t="shared" si="88"/>
        <v>70.540845070422534</v>
      </c>
      <c r="BK1689" s="6">
        <f t="shared" si="81"/>
        <v>0.29765258215962442</v>
      </c>
    </row>
    <row r="1690" spans="1:63" ht="15" customHeight="1" x14ac:dyDescent="0.25">
      <c r="A1690" s="8" t="s">
        <v>1750</v>
      </c>
      <c r="B1690" s="9" t="s">
        <v>1491</v>
      </c>
      <c r="C1690" s="9">
        <v>2</v>
      </c>
      <c r="D1690" s="9">
        <v>115</v>
      </c>
      <c r="E1690" s="9">
        <v>470</v>
      </c>
      <c r="F1690" s="9">
        <v>18615</v>
      </c>
      <c r="G1690" s="9">
        <v>2.0299999999999999E-2</v>
      </c>
      <c r="H1690" s="9">
        <v>0.11849999999999999</v>
      </c>
      <c r="I1690" s="9">
        <v>4.3E-3</v>
      </c>
      <c r="J1690" s="9">
        <v>11</v>
      </c>
      <c r="K1690" s="9">
        <v>69</v>
      </c>
      <c r="L1690" s="9">
        <v>492</v>
      </c>
      <c r="M1690" s="9">
        <v>22964</v>
      </c>
      <c r="N1690" s="9">
        <v>1.2200000000000001E-2</v>
      </c>
      <c r="O1690" s="9">
        <v>0.1241</v>
      </c>
      <c r="P1690" s="9">
        <v>5.3E-3</v>
      </c>
      <c r="Q1690" s="9">
        <v>385</v>
      </c>
      <c r="R1690" s="9">
        <v>2076</v>
      </c>
      <c r="S1690" s="9">
        <v>3555</v>
      </c>
      <c r="T1690" s="9">
        <v>1807795</v>
      </c>
      <c r="U1690" s="9">
        <v>0.36680000000000001</v>
      </c>
      <c r="V1690" s="9">
        <v>0.89639999999999997</v>
      </c>
      <c r="W1690" s="9">
        <v>0.41749999999999998</v>
      </c>
      <c r="X1690" s="9">
        <v>136</v>
      </c>
      <c r="Y1690" s="9">
        <v>388</v>
      </c>
      <c r="Z1690" s="9">
        <v>610</v>
      </c>
      <c r="AA1690" s="9">
        <v>30108</v>
      </c>
      <c r="AB1690" s="9">
        <v>6.8599999999999994E-2</v>
      </c>
      <c r="AC1690" s="9">
        <v>0.15379999999999999</v>
      </c>
      <c r="AD1690" s="9">
        <v>7.0000000000000001E-3</v>
      </c>
      <c r="AE1690" s="9">
        <v>24</v>
      </c>
      <c r="AF1690" s="9">
        <v>180</v>
      </c>
      <c r="AG1690" s="9">
        <v>437</v>
      </c>
      <c r="AH1690" s="9">
        <v>19836</v>
      </c>
      <c r="AI1690" s="9">
        <v>3.1800000000000002E-2</v>
      </c>
      <c r="AJ1690" s="9">
        <v>0.11020000000000001</v>
      </c>
      <c r="AK1690" s="9">
        <v>4.5999999999999999E-3</v>
      </c>
      <c r="AL1690" s="9">
        <v>6</v>
      </c>
      <c r="AM1690" s="9">
        <v>190</v>
      </c>
      <c r="AN1690" s="9">
        <v>1055</v>
      </c>
      <c r="AO1690" s="9">
        <v>892875</v>
      </c>
      <c r="AP1690" s="9">
        <v>3.3599999999999998E-2</v>
      </c>
      <c r="AQ1690" s="9">
        <v>0.26600000000000001</v>
      </c>
      <c r="AR1690" s="9">
        <v>0.20619999999999999</v>
      </c>
      <c r="AT1690" s="6">
        <f t="shared" si="82"/>
        <v>161.86956521739131</v>
      </c>
      <c r="AU1690" s="6">
        <f t="shared" si="83"/>
        <v>332.81159420289856</v>
      </c>
      <c r="AV1690" s="6">
        <f t="shared" si="84"/>
        <v>870.80684007707134</v>
      </c>
      <c r="AW1690" s="7">
        <f t="shared" si="85"/>
        <v>77.597938144329902</v>
      </c>
      <c r="AX1690" s="6">
        <f t="shared" si="86"/>
        <v>110.2</v>
      </c>
      <c r="AY1690" s="6">
        <f t="shared" si="87"/>
        <v>4699.3421052631575</v>
      </c>
      <c r="BA1690" s="6">
        <f>VLOOKUP(A1690, ALL_AP_DATA!$A$2:$F$3600, 6, FALSE)</f>
        <v>5659</v>
      </c>
      <c r="BB1690" s="6">
        <f>VLOOKUP(A1690, projmetadata!$A$2:$D$2036, 4, FALSE)</f>
        <v>110505</v>
      </c>
      <c r="BC1690" s="6" t="e">
        <f t="array" aca="1" ref="BC1690" ca="1">_xludf.IFS(I1690&lt;&gt;0, F1690/I1690, P1690&lt;&gt;0, M1690/P1690, W1690&lt;&gt;0, T1690/W1690, AD1690&lt;&gt;0, AA1690/AD1690, AK1690&lt;&gt;0, AH1690/AK1690, AR1690&lt;&gt;0, AO1690/AR1690, TRUE, 0)</f>
        <v>#NAME?</v>
      </c>
      <c r="BE1690" s="6" t="e">
        <f t="shared" ca="1" si="79"/>
        <v>#NAME?</v>
      </c>
      <c r="BF1690" s="6" t="e">
        <f t="shared" ca="1" si="80"/>
        <v>#NAME?</v>
      </c>
      <c r="BG1690" s="6"/>
      <c r="BH1690" s="6">
        <f>VLOOKUP(A1690, ALL_AP_DATA!$A$2:$D$3600, 3, FALSE)</f>
        <v>2117</v>
      </c>
      <c r="BI1690" s="6">
        <f>VLOOKUP(A1690, ALL_AP_DATA!$A$2:$E$3600, 5, FALSE)</f>
        <v>4330163</v>
      </c>
      <c r="BJ1690" s="6">
        <f t="shared" si="88"/>
        <v>765.18165753666722</v>
      </c>
      <c r="BK1690" s="6">
        <f t="shared" si="81"/>
        <v>0.37409436296165399</v>
      </c>
    </row>
    <row r="1691" spans="1:63" ht="15" customHeight="1" x14ac:dyDescent="0.25">
      <c r="A1691" s="8" t="s">
        <v>1751</v>
      </c>
      <c r="B1691" s="9" t="s">
        <v>1491</v>
      </c>
      <c r="C1691" s="9">
        <v>2</v>
      </c>
      <c r="D1691" s="9">
        <v>298</v>
      </c>
      <c r="E1691" s="9">
        <v>875</v>
      </c>
      <c r="F1691" s="9">
        <v>69953</v>
      </c>
      <c r="G1691" s="9">
        <v>0.11310000000000001</v>
      </c>
      <c r="H1691" s="9">
        <v>0.52710000000000001</v>
      </c>
      <c r="I1691" s="9">
        <v>0.38450000000000001</v>
      </c>
      <c r="J1691" s="9">
        <v>27</v>
      </c>
      <c r="K1691" s="9">
        <v>174</v>
      </c>
      <c r="L1691" s="9">
        <v>851</v>
      </c>
      <c r="M1691" s="9">
        <v>77196</v>
      </c>
      <c r="N1691" s="9">
        <v>6.6100000000000006E-2</v>
      </c>
      <c r="O1691" s="9">
        <v>0.51270000000000004</v>
      </c>
      <c r="P1691" s="9">
        <v>0.42430000000000001</v>
      </c>
      <c r="Q1691" s="9">
        <v>113</v>
      </c>
      <c r="R1691" s="9">
        <v>559</v>
      </c>
      <c r="S1691" s="9">
        <v>1550</v>
      </c>
      <c r="T1691" s="9">
        <v>149155</v>
      </c>
      <c r="U1691" s="9">
        <v>0.2122</v>
      </c>
      <c r="V1691" s="9">
        <v>0.93369999999999997</v>
      </c>
      <c r="W1691" s="9">
        <v>0.81979999999999997</v>
      </c>
      <c r="X1691" s="9">
        <v>141</v>
      </c>
      <c r="Y1691" s="9">
        <v>556</v>
      </c>
      <c r="Z1691" s="9">
        <v>1035</v>
      </c>
      <c r="AA1691" s="9">
        <v>98766</v>
      </c>
      <c r="AB1691" s="9">
        <v>0.21110000000000001</v>
      </c>
      <c r="AC1691" s="9">
        <v>0.62350000000000005</v>
      </c>
      <c r="AD1691" s="9">
        <v>0.54279999999999995</v>
      </c>
      <c r="AE1691" s="9">
        <v>27</v>
      </c>
      <c r="AF1691" s="9">
        <v>236</v>
      </c>
      <c r="AG1691" s="9">
        <v>729</v>
      </c>
      <c r="AH1691" s="9">
        <v>59292</v>
      </c>
      <c r="AI1691" s="9">
        <v>8.9599999999999999E-2</v>
      </c>
      <c r="AJ1691" s="9">
        <v>0.43919999999999998</v>
      </c>
      <c r="AK1691" s="9">
        <v>0.32590000000000002</v>
      </c>
      <c r="AL1691" s="9">
        <v>6</v>
      </c>
      <c r="AM1691" s="9">
        <v>149</v>
      </c>
      <c r="AN1691" s="9">
        <v>939</v>
      </c>
      <c r="AO1691" s="9">
        <v>78153</v>
      </c>
      <c r="AP1691" s="9">
        <v>5.6599999999999998E-2</v>
      </c>
      <c r="AQ1691" s="9">
        <v>0.56569999999999998</v>
      </c>
      <c r="AR1691" s="9">
        <v>0.42949999999999999</v>
      </c>
      <c r="AT1691" s="6">
        <f t="shared" si="82"/>
        <v>234.74161073825502</v>
      </c>
      <c r="AU1691" s="6">
        <f t="shared" si="83"/>
        <v>443.65517241379308</v>
      </c>
      <c r="AV1691" s="6">
        <f t="shared" si="84"/>
        <v>266.82468694096599</v>
      </c>
      <c r="AW1691" s="7">
        <f t="shared" si="85"/>
        <v>177.63669064748203</v>
      </c>
      <c r="AX1691" s="6">
        <f t="shared" si="86"/>
        <v>251.23728813559322</v>
      </c>
      <c r="AY1691" s="6">
        <f t="shared" si="87"/>
        <v>524.51677852348996</v>
      </c>
      <c r="BA1691" s="6">
        <f>VLOOKUP(A1691, ALL_AP_DATA!$A$2:$F$3600, 6, FALSE)</f>
        <v>2634</v>
      </c>
      <c r="BB1691" s="6">
        <f>VLOOKUP(A1691, projmetadata!$A$2:$D$2036, 4, FALSE)</f>
        <v>165141</v>
      </c>
      <c r="BC1691" s="6" t="e">
        <f t="array" aca="1" ref="BC1691" ca="1">_xludf.IFS(I1691&lt;&gt;0, F1691/I1691, P1691&lt;&gt;0, M1691/P1691, W1691&lt;&gt;0, T1691/W1691, AD1691&lt;&gt;0, AA1691/AD1691, AK1691&lt;&gt;0, AH1691/AK1691, AR1691&lt;&gt;0, AO1691/AR1691, TRUE, 0)</f>
        <v>#NAME?</v>
      </c>
      <c r="BE1691" s="6" t="e">
        <f t="shared" ca="1" si="79"/>
        <v>#NAME?</v>
      </c>
      <c r="BF1691" s="6" t="e">
        <f t="shared" ca="1" si="80"/>
        <v>#NAME?</v>
      </c>
      <c r="BG1691" s="6"/>
      <c r="BH1691" s="6">
        <f>VLOOKUP(A1691, ALL_AP_DATA!$A$2:$D$3600, 3, FALSE)</f>
        <v>631</v>
      </c>
      <c r="BI1691" s="6">
        <f>VLOOKUP(A1691, ALL_AP_DATA!$A$2:$E$3600, 5, FALSE)</f>
        <v>181944</v>
      </c>
      <c r="BJ1691" s="6">
        <f t="shared" si="88"/>
        <v>69.075170842824605</v>
      </c>
      <c r="BK1691" s="6">
        <f t="shared" si="81"/>
        <v>0.23955960516324981</v>
      </c>
    </row>
    <row r="1692" spans="1:63" ht="15" customHeight="1" x14ac:dyDescent="0.25">
      <c r="A1692" s="8" t="s">
        <v>1752</v>
      </c>
      <c r="B1692" s="9" t="s">
        <v>1491</v>
      </c>
      <c r="C1692" s="9">
        <v>1</v>
      </c>
      <c r="D1692" s="9">
        <v>63</v>
      </c>
      <c r="E1692" s="9">
        <v>172</v>
      </c>
      <c r="F1692" s="9">
        <v>5300</v>
      </c>
      <c r="G1692" s="9">
        <v>9.01E-2</v>
      </c>
      <c r="H1692" s="9">
        <v>0.51039999999999996</v>
      </c>
      <c r="I1692" s="9">
        <v>0.28079999999999999</v>
      </c>
      <c r="J1692" s="9">
        <v>1</v>
      </c>
      <c r="K1692" s="9">
        <v>15</v>
      </c>
      <c r="L1692" s="9">
        <v>78</v>
      </c>
      <c r="M1692" s="9">
        <v>3334</v>
      </c>
      <c r="N1692" s="9">
        <v>2.1499999999999998E-2</v>
      </c>
      <c r="O1692" s="9">
        <v>0.23150000000000001</v>
      </c>
      <c r="P1692" s="9">
        <v>0.17660000000000001</v>
      </c>
      <c r="Q1692" s="9">
        <v>29</v>
      </c>
      <c r="R1692" s="9">
        <v>90</v>
      </c>
      <c r="S1692" s="9">
        <v>251</v>
      </c>
      <c r="T1692" s="9">
        <v>11866</v>
      </c>
      <c r="U1692" s="9">
        <v>0.1288</v>
      </c>
      <c r="V1692" s="9">
        <v>0.74480000000000002</v>
      </c>
      <c r="W1692" s="9">
        <v>0.62860000000000005</v>
      </c>
      <c r="X1692" s="9">
        <v>48</v>
      </c>
      <c r="Y1692" s="9">
        <v>167</v>
      </c>
      <c r="Z1692" s="9">
        <v>218</v>
      </c>
      <c r="AA1692" s="9">
        <v>8669</v>
      </c>
      <c r="AB1692" s="9">
        <v>0.2389</v>
      </c>
      <c r="AC1692" s="9">
        <v>0.64690000000000003</v>
      </c>
      <c r="AD1692" s="9">
        <v>0.4592</v>
      </c>
      <c r="AE1692" s="9">
        <v>12</v>
      </c>
      <c r="AF1692" s="9">
        <v>76</v>
      </c>
      <c r="AG1692" s="9">
        <v>135</v>
      </c>
      <c r="AH1692" s="9">
        <v>3899</v>
      </c>
      <c r="AI1692" s="9">
        <v>0.1087</v>
      </c>
      <c r="AJ1692" s="9">
        <v>0.40060000000000001</v>
      </c>
      <c r="AK1692" s="9">
        <v>0.20649999999999999</v>
      </c>
      <c r="AL1692" s="8"/>
      <c r="AM1692" s="8"/>
      <c r="AN1692" s="8"/>
      <c r="AO1692" s="8"/>
      <c r="AP1692" s="8"/>
      <c r="AQ1692" s="8"/>
      <c r="AR1692" s="8"/>
      <c r="AT1692" s="6">
        <f t="shared" si="82"/>
        <v>84.126984126984127</v>
      </c>
      <c r="AU1692" s="6">
        <f t="shared" si="83"/>
        <v>222.26666666666668</v>
      </c>
      <c r="AV1692" s="6">
        <f t="shared" si="84"/>
        <v>131.84444444444443</v>
      </c>
      <c r="AW1692" s="7">
        <f t="shared" si="85"/>
        <v>51.91017964071856</v>
      </c>
      <c r="AX1692" s="6">
        <f t="shared" si="86"/>
        <v>51.30263157894737</v>
      </c>
      <c r="AY1692" s="6" t="str">
        <f t="shared" si="87"/>
        <v/>
      </c>
      <c r="BA1692" s="6">
        <f>VLOOKUP(A1692, ALL_AP_DATA!$A$2:$F$3600, 6, FALSE)</f>
        <v>699</v>
      </c>
      <c r="BB1692" s="6">
        <f>VLOOKUP(A1692, projmetadata!$A$2:$D$2036, 4, FALSE)</f>
        <v>49705</v>
      </c>
      <c r="BC1692" s="6" t="e">
        <f t="array" aca="1" ref="BC1692" ca="1">_xludf.IFS(I1692&lt;&gt;0, F1692/I1692, P1692&lt;&gt;0, M1692/P1692, W1692&lt;&gt;0, T1692/W1692, AD1692&lt;&gt;0, AA1692/AD1692, AK1692&lt;&gt;0, AH1692/AK1692, AR1692&lt;&gt;0, AO1692/AR1692, TRUE, 0)</f>
        <v>#NAME?</v>
      </c>
      <c r="BE1692" s="6" t="e">
        <f t="shared" ca="1" si="79"/>
        <v>#NAME?</v>
      </c>
      <c r="BF1692" s="6" t="e">
        <f t="shared" ca="1" si="80"/>
        <v>#NAME?</v>
      </c>
      <c r="BG1692" s="6"/>
      <c r="BH1692" s="6">
        <f>VLOOKUP(A1692, ALL_AP_DATA!$A$2:$D$3600, 3, FALSE)</f>
        <v>122</v>
      </c>
      <c r="BI1692" s="6">
        <f>VLOOKUP(A1692, ALL_AP_DATA!$A$2:$E$3600, 5, FALSE)</f>
        <v>18877</v>
      </c>
      <c r="BJ1692" s="6">
        <f t="shared" si="88"/>
        <v>27.005722460658085</v>
      </c>
      <c r="BK1692" s="6">
        <f t="shared" si="81"/>
        <v>0.17453505007153075</v>
      </c>
    </row>
    <row r="1693" spans="1:63" ht="15" customHeight="1" x14ac:dyDescent="0.25">
      <c r="A1693" s="8" t="s">
        <v>1753</v>
      </c>
      <c r="B1693" s="9" t="s">
        <v>1491</v>
      </c>
      <c r="C1693" s="9">
        <v>11</v>
      </c>
      <c r="D1693" s="9">
        <v>100</v>
      </c>
      <c r="E1693" s="9">
        <v>57</v>
      </c>
      <c r="F1693" s="9">
        <v>1696</v>
      </c>
      <c r="G1693" s="9">
        <v>0.1016</v>
      </c>
      <c r="H1693" s="9">
        <v>0.2036</v>
      </c>
      <c r="I1693" s="9">
        <v>1.4500000000000001E-2</v>
      </c>
      <c r="J1693" s="8"/>
      <c r="K1693" s="8"/>
      <c r="L1693" s="8"/>
      <c r="M1693" s="8"/>
      <c r="N1693" s="8"/>
      <c r="O1693" s="8"/>
      <c r="P1693" s="8"/>
      <c r="Q1693" s="9">
        <v>16</v>
      </c>
      <c r="R1693" s="9">
        <v>87</v>
      </c>
      <c r="S1693" s="9">
        <v>187</v>
      </c>
      <c r="T1693" s="9">
        <v>97653</v>
      </c>
      <c r="U1693" s="9">
        <v>8.8400000000000006E-2</v>
      </c>
      <c r="V1693" s="9">
        <v>0.66790000000000005</v>
      </c>
      <c r="W1693" s="9">
        <v>0.83430000000000004</v>
      </c>
      <c r="X1693" s="9">
        <v>110</v>
      </c>
      <c r="Y1693" s="9">
        <v>271</v>
      </c>
      <c r="Z1693" s="9">
        <v>105</v>
      </c>
      <c r="AA1693" s="9">
        <v>3848</v>
      </c>
      <c r="AB1693" s="9">
        <v>0.27539999999999998</v>
      </c>
      <c r="AC1693" s="9">
        <v>0.375</v>
      </c>
      <c r="AD1693" s="9">
        <v>3.2899999999999999E-2</v>
      </c>
      <c r="AE1693" s="9">
        <v>10</v>
      </c>
      <c r="AF1693" s="9">
        <v>52</v>
      </c>
      <c r="AG1693" s="9">
        <v>56</v>
      </c>
      <c r="AH1693" s="9">
        <v>1151</v>
      </c>
      <c r="AI1693" s="9">
        <v>5.28E-2</v>
      </c>
      <c r="AJ1693" s="9">
        <v>0.2</v>
      </c>
      <c r="AK1693" s="9">
        <v>9.7999999999999997E-3</v>
      </c>
      <c r="AL1693" s="8"/>
      <c r="AM1693" s="8"/>
      <c r="AN1693" s="8"/>
      <c r="AO1693" s="8"/>
      <c r="AP1693" s="8"/>
      <c r="AQ1693" s="8"/>
      <c r="AR1693" s="8"/>
      <c r="AT1693" s="6">
        <f t="shared" si="82"/>
        <v>16.96</v>
      </c>
      <c r="AU1693" s="6" t="str">
        <f t="shared" si="83"/>
        <v/>
      </c>
      <c r="AV1693" s="6">
        <f t="shared" si="84"/>
        <v>1122.4482758620691</v>
      </c>
      <c r="AW1693" s="7">
        <f t="shared" si="85"/>
        <v>14.199261992619926</v>
      </c>
      <c r="AX1693" s="6">
        <f t="shared" si="86"/>
        <v>22.134615384615383</v>
      </c>
      <c r="AY1693" s="6" t="str">
        <f t="shared" si="87"/>
        <v/>
      </c>
      <c r="BA1693" s="6">
        <f>VLOOKUP(A1693, ALL_AP_DATA!$A$2:$F$3600, 6, FALSE)</f>
        <v>984</v>
      </c>
      <c r="BB1693" s="6">
        <f>VLOOKUP(A1693, projmetadata!$A$2:$D$2036, 4, FALSE)</f>
        <v>75098</v>
      </c>
      <c r="BC1693" s="6" t="e">
        <f t="array" aca="1" ref="BC1693" ca="1">_xludf.IFS(I1693&lt;&gt;0, F1693/I1693, P1693&lt;&gt;0, M1693/P1693, W1693&lt;&gt;0, T1693/W1693, AD1693&lt;&gt;0, AA1693/AD1693, AK1693&lt;&gt;0, AH1693/AK1693, AR1693&lt;&gt;0, AO1693/AR1693, TRUE, 0)</f>
        <v>#NAME?</v>
      </c>
      <c r="BE1693" s="6" t="e">
        <f t="shared" ca="1" si="79"/>
        <v>#NAME?</v>
      </c>
      <c r="BF1693" s="6" t="e">
        <f t="shared" ca="1" si="80"/>
        <v>#NAME?</v>
      </c>
      <c r="BG1693" s="6"/>
      <c r="BH1693" s="6">
        <f>VLOOKUP(A1693, ALL_AP_DATA!$A$2:$D$3600, 3, FALSE)</f>
        <v>137</v>
      </c>
      <c r="BI1693" s="6">
        <f>VLOOKUP(A1693, ALL_AP_DATA!$A$2:$E$3600, 5, FALSE)</f>
        <v>117047</v>
      </c>
      <c r="BJ1693" s="6">
        <f t="shared" si="88"/>
        <v>118.95020325203252</v>
      </c>
      <c r="BK1693" s="6">
        <f t="shared" si="81"/>
        <v>0.13922764227642276</v>
      </c>
    </row>
    <row r="1694" spans="1:63" ht="15" customHeight="1" x14ac:dyDescent="0.25">
      <c r="A1694" s="8" t="s">
        <v>1754</v>
      </c>
      <c r="B1694" s="9" t="s">
        <v>1491</v>
      </c>
      <c r="C1694" s="9">
        <v>2</v>
      </c>
      <c r="D1694" s="9">
        <v>29</v>
      </c>
      <c r="E1694" s="9">
        <v>97</v>
      </c>
      <c r="F1694" s="9">
        <v>2870</v>
      </c>
      <c r="G1694" s="9">
        <v>4.3499999999999997E-2</v>
      </c>
      <c r="H1694" s="9">
        <v>0.18029999999999999</v>
      </c>
      <c r="I1694" s="9">
        <v>4.2700000000000002E-2</v>
      </c>
      <c r="J1694" s="8"/>
      <c r="K1694" s="8"/>
      <c r="L1694" s="8"/>
      <c r="M1694" s="8"/>
      <c r="N1694" s="8"/>
      <c r="O1694" s="8"/>
      <c r="P1694" s="8"/>
      <c r="Q1694" s="9">
        <v>35</v>
      </c>
      <c r="R1694" s="9">
        <v>189</v>
      </c>
      <c r="S1694" s="9">
        <v>422</v>
      </c>
      <c r="T1694" s="9">
        <v>50228</v>
      </c>
      <c r="U1694" s="9">
        <v>0.2838</v>
      </c>
      <c r="V1694" s="9">
        <v>0.78439999999999999</v>
      </c>
      <c r="W1694" s="9">
        <v>0.74690000000000001</v>
      </c>
      <c r="X1694" s="9">
        <v>33</v>
      </c>
      <c r="Y1694" s="9">
        <v>333</v>
      </c>
      <c r="Z1694" s="9">
        <v>231</v>
      </c>
      <c r="AA1694" s="9">
        <v>13655</v>
      </c>
      <c r="AB1694" s="9">
        <v>0.5</v>
      </c>
      <c r="AC1694" s="9">
        <v>0.4294</v>
      </c>
      <c r="AD1694" s="9">
        <v>0.20300000000000001</v>
      </c>
      <c r="AE1694" s="9">
        <v>13</v>
      </c>
      <c r="AF1694" s="9">
        <v>132</v>
      </c>
      <c r="AG1694" s="9">
        <v>116</v>
      </c>
      <c r="AH1694" s="9">
        <v>4543</v>
      </c>
      <c r="AI1694" s="9">
        <v>0.19819999999999999</v>
      </c>
      <c r="AJ1694" s="9">
        <v>0.21560000000000001</v>
      </c>
      <c r="AK1694" s="9">
        <v>6.7599999999999993E-2</v>
      </c>
      <c r="AL1694" s="9">
        <v>1</v>
      </c>
      <c r="AM1694" s="9">
        <v>20</v>
      </c>
      <c r="AN1694" s="9">
        <v>97</v>
      </c>
      <c r="AO1694" s="9">
        <v>2071</v>
      </c>
      <c r="AP1694" s="9">
        <v>0.03</v>
      </c>
      <c r="AQ1694" s="9">
        <v>0.18029999999999999</v>
      </c>
      <c r="AR1694" s="9">
        <v>3.0800000000000001E-2</v>
      </c>
      <c r="AT1694" s="6">
        <f t="shared" si="82"/>
        <v>98.965517241379317</v>
      </c>
      <c r="AU1694" s="6" t="str">
        <f t="shared" si="83"/>
        <v/>
      </c>
      <c r="AV1694" s="6">
        <f t="shared" si="84"/>
        <v>265.75661375661377</v>
      </c>
      <c r="AW1694" s="7">
        <f t="shared" si="85"/>
        <v>41.006006006006004</v>
      </c>
      <c r="AX1694" s="6">
        <f t="shared" si="86"/>
        <v>34.416666666666664</v>
      </c>
      <c r="AY1694" s="6">
        <f t="shared" si="87"/>
        <v>103.55</v>
      </c>
      <c r="BA1694" s="6">
        <f>VLOOKUP(A1694, ALL_AP_DATA!$A$2:$F$3600, 6, FALSE)</f>
        <v>666</v>
      </c>
      <c r="BB1694" s="6">
        <f>VLOOKUP(A1694, projmetadata!$A$2:$D$2036, 4, FALSE)</f>
        <v>89940</v>
      </c>
      <c r="BC1694" s="6" t="e">
        <f t="array" aca="1" ref="BC1694" ca="1">_xludf.IFS(I1694&lt;&gt;0, F1694/I1694, P1694&lt;&gt;0, M1694/P1694, W1694&lt;&gt;0, T1694/W1694, AD1694&lt;&gt;0, AA1694/AD1694, AK1694&lt;&gt;0, AH1694/AK1694, AR1694&lt;&gt;0, AO1694/AR1694, TRUE, 0)</f>
        <v>#NAME?</v>
      </c>
      <c r="BE1694" s="6" t="e">
        <f t="shared" ca="1" si="79"/>
        <v>#NAME?</v>
      </c>
      <c r="BF1694" s="6" t="e">
        <f t="shared" ca="1" si="80"/>
        <v>#NAME?</v>
      </c>
      <c r="BG1694" s="6"/>
      <c r="BH1694" s="6">
        <f>VLOOKUP(A1694, ALL_AP_DATA!$A$2:$D$3600, 3, FALSE)</f>
        <v>285</v>
      </c>
      <c r="BI1694" s="6">
        <f>VLOOKUP(A1694, ALL_AP_DATA!$A$2:$E$3600, 5, FALSE)</f>
        <v>67250</v>
      </c>
      <c r="BJ1694" s="6">
        <f t="shared" si="88"/>
        <v>100.97597597597597</v>
      </c>
      <c r="BK1694" s="6">
        <f t="shared" si="81"/>
        <v>0.42792792792792794</v>
      </c>
    </row>
    <row r="1695" spans="1:63" ht="15" customHeight="1" x14ac:dyDescent="0.25">
      <c r="A1695" s="8" t="s">
        <v>1755</v>
      </c>
      <c r="B1695" s="9" t="s">
        <v>1491</v>
      </c>
      <c r="C1695" s="9">
        <v>7</v>
      </c>
      <c r="D1695" s="9">
        <v>28</v>
      </c>
      <c r="E1695" s="9">
        <v>5</v>
      </c>
      <c r="F1695" s="9">
        <v>928</v>
      </c>
      <c r="G1695" s="9">
        <v>0.1022</v>
      </c>
      <c r="H1695" s="9">
        <v>0.1087</v>
      </c>
      <c r="I1695" s="9">
        <v>0.18290000000000001</v>
      </c>
      <c r="J1695" s="8"/>
      <c r="K1695" s="8"/>
      <c r="L1695" s="8"/>
      <c r="M1695" s="8"/>
      <c r="N1695" s="8"/>
      <c r="O1695" s="8"/>
      <c r="P1695" s="8"/>
      <c r="Q1695" s="9">
        <v>2</v>
      </c>
      <c r="R1695" s="9">
        <v>5</v>
      </c>
      <c r="S1695" s="9">
        <v>10</v>
      </c>
      <c r="T1695" s="9">
        <v>1909</v>
      </c>
      <c r="U1695" s="9">
        <v>1.8200000000000001E-2</v>
      </c>
      <c r="V1695" s="9">
        <v>0.21740000000000001</v>
      </c>
      <c r="W1695" s="9">
        <v>0.37619999999999998</v>
      </c>
      <c r="X1695" s="9">
        <v>11</v>
      </c>
      <c r="Y1695" s="9">
        <v>91</v>
      </c>
      <c r="Z1695" s="9">
        <v>20</v>
      </c>
      <c r="AA1695" s="9">
        <v>1111</v>
      </c>
      <c r="AB1695" s="9">
        <v>0.33210000000000001</v>
      </c>
      <c r="AC1695" s="9">
        <v>0.43480000000000002</v>
      </c>
      <c r="AD1695" s="9">
        <v>0.21890000000000001</v>
      </c>
      <c r="AE1695" s="9">
        <v>2</v>
      </c>
      <c r="AF1695" s="9">
        <v>18</v>
      </c>
      <c r="AG1695" s="9">
        <v>3</v>
      </c>
      <c r="AH1695" s="9">
        <v>16</v>
      </c>
      <c r="AI1695" s="9">
        <v>6.5699999999999995E-2</v>
      </c>
      <c r="AJ1695" s="9">
        <v>6.5199999999999994E-2</v>
      </c>
      <c r="AK1695" s="9">
        <v>3.2000000000000002E-3</v>
      </c>
      <c r="AL1695" s="8"/>
      <c r="AM1695" s="8"/>
      <c r="AN1695" s="8"/>
      <c r="AO1695" s="8"/>
      <c r="AP1695" s="8"/>
      <c r="AQ1695" s="8"/>
      <c r="AR1695" s="8"/>
      <c r="AT1695" s="6">
        <f t="shared" si="82"/>
        <v>33.142857142857146</v>
      </c>
      <c r="AU1695" s="6" t="str">
        <f t="shared" si="83"/>
        <v/>
      </c>
      <c r="AV1695" s="6">
        <f t="shared" si="84"/>
        <v>381.8</v>
      </c>
      <c r="AW1695" s="7">
        <f t="shared" si="85"/>
        <v>12.208791208791208</v>
      </c>
      <c r="AX1695" s="6">
        <f t="shared" si="86"/>
        <v>0.88888888888888884</v>
      </c>
      <c r="AY1695" s="6" t="str">
        <f t="shared" si="87"/>
        <v/>
      </c>
      <c r="BA1695" s="6">
        <f>VLOOKUP(A1695, ALL_AP_DATA!$A$2:$F$3600, 6, FALSE)</f>
        <v>274</v>
      </c>
      <c r="BB1695" s="6">
        <f>VLOOKUP(A1695, projmetadata!$A$2:$D$2036, 4, FALSE)</f>
        <v>28770</v>
      </c>
      <c r="BC1695" s="6" t="e">
        <f t="array" aca="1" ref="BC1695" ca="1">_xludf.IFS(I1695&lt;&gt;0, F1695/I1695, P1695&lt;&gt;0, M1695/P1695, W1695&lt;&gt;0, T1695/W1695, AD1695&lt;&gt;0, AA1695/AD1695, AK1695&lt;&gt;0, AH1695/AK1695, AR1695&lt;&gt;0, AO1695/AR1695, TRUE, 0)</f>
        <v>#NAME?</v>
      </c>
      <c r="BE1695" s="6" t="e">
        <f t="shared" ca="1" si="79"/>
        <v>#NAME?</v>
      </c>
      <c r="BF1695" s="6" t="e">
        <f t="shared" ca="1" si="80"/>
        <v>#NAME?</v>
      </c>
      <c r="BG1695" s="6"/>
      <c r="BH1695" s="6">
        <f>VLOOKUP(A1695, ALL_AP_DATA!$A$2:$D$3600, 3, FALSE)</f>
        <v>29</v>
      </c>
      <c r="BI1695" s="6">
        <f>VLOOKUP(A1695, ALL_AP_DATA!$A$2:$E$3600, 5, FALSE)</f>
        <v>5075</v>
      </c>
      <c r="BJ1695" s="6">
        <f t="shared" si="88"/>
        <v>18.521897810218977</v>
      </c>
      <c r="BK1695" s="6">
        <f t="shared" si="81"/>
        <v>0.10583941605839416</v>
      </c>
    </row>
    <row r="1696" spans="1:63" ht="15" customHeight="1" x14ac:dyDescent="0.25">
      <c r="A1696" s="8" t="s">
        <v>1756</v>
      </c>
      <c r="B1696" s="9" t="s">
        <v>1491</v>
      </c>
      <c r="C1696" s="9">
        <v>20</v>
      </c>
      <c r="D1696" s="9">
        <v>83</v>
      </c>
      <c r="E1696" s="9">
        <v>42</v>
      </c>
      <c r="F1696" s="9">
        <v>670</v>
      </c>
      <c r="G1696" s="9">
        <v>0.28920000000000001</v>
      </c>
      <c r="H1696" s="9">
        <v>0.51849999999999996</v>
      </c>
      <c r="I1696" s="9">
        <v>0.2097</v>
      </c>
      <c r="J1696" s="8"/>
      <c r="K1696" s="8"/>
      <c r="L1696" s="8"/>
      <c r="M1696" s="8"/>
      <c r="N1696" s="8"/>
      <c r="O1696" s="8"/>
      <c r="P1696" s="8"/>
      <c r="Q1696" s="9">
        <v>5</v>
      </c>
      <c r="R1696" s="9">
        <v>20</v>
      </c>
      <c r="S1696" s="9">
        <v>29</v>
      </c>
      <c r="T1696" s="9">
        <v>682</v>
      </c>
      <c r="U1696" s="9">
        <v>6.9699999999999998E-2</v>
      </c>
      <c r="V1696" s="9">
        <v>0.35799999999999998</v>
      </c>
      <c r="W1696" s="9">
        <v>0.2135</v>
      </c>
      <c r="X1696" s="9">
        <v>42</v>
      </c>
      <c r="Y1696" s="9">
        <v>132</v>
      </c>
      <c r="Z1696" s="9">
        <v>60</v>
      </c>
      <c r="AA1696" s="9">
        <v>1750</v>
      </c>
      <c r="AB1696" s="9">
        <v>0.45989999999999998</v>
      </c>
      <c r="AC1696" s="9">
        <v>0.74070000000000003</v>
      </c>
      <c r="AD1696" s="9">
        <v>0.54769999999999996</v>
      </c>
      <c r="AE1696" s="9">
        <v>14</v>
      </c>
      <c r="AF1696" s="9">
        <v>63</v>
      </c>
      <c r="AG1696" s="9">
        <v>37</v>
      </c>
      <c r="AH1696" s="9">
        <v>633</v>
      </c>
      <c r="AI1696" s="9">
        <v>0.2195</v>
      </c>
      <c r="AJ1696" s="9">
        <v>0.45679999999999998</v>
      </c>
      <c r="AK1696" s="9">
        <v>0.1981</v>
      </c>
      <c r="AL1696" s="8"/>
      <c r="AM1696" s="8"/>
      <c r="AN1696" s="8"/>
      <c r="AO1696" s="8"/>
      <c r="AP1696" s="8"/>
      <c r="AQ1696" s="8"/>
      <c r="AR1696" s="8"/>
      <c r="AT1696" s="6">
        <f t="shared" si="82"/>
        <v>8.0722891566265051</v>
      </c>
      <c r="AU1696" s="6" t="str">
        <f t="shared" si="83"/>
        <v/>
      </c>
      <c r="AV1696" s="6">
        <f t="shared" si="84"/>
        <v>34.1</v>
      </c>
      <c r="AW1696" s="7">
        <f t="shared" si="85"/>
        <v>13.257575757575758</v>
      </c>
      <c r="AX1696" s="6">
        <f t="shared" si="86"/>
        <v>10.047619047619047</v>
      </c>
      <c r="AY1696" s="6" t="str">
        <f t="shared" si="87"/>
        <v/>
      </c>
      <c r="BA1696" s="6">
        <f>VLOOKUP(A1696, ALL_AP_DATA!$A$2:$F$3600, 6, FALSE)</f>
        <v>287</v>
      </c>
      <c r="BB1696" s="6">
        <f>VLOOKUP(A1696, projmetadata!$A$2:$D$2036, 4, FALSE)</f>
        <v>25895</v>
      </c>
      <c r="BC1696" s="6" t="e">
        <f t="array" aca="1" ref="BC1696" ca="1">_xludf.IFS(I1696&lt;&gt;0, F1696/I1696, P1696&lt;&gt;0, M1696/P1696, W1696&lt;&gt;0, T1696/W1696, AD1696&lt;&gt;0, AA1696/AD1696, AK1696&lt;&gt;0, AH1696/AK1696, AR1696&lt;&gt;0, AO1696/AR1696, TRUE, 0)</f>
        <v>#NAME?</v>
      </c>
      <c r="BE1696" s="6" t="e">
        <f t="shared" ca="1" si="79"/>
        <v>#NAME?</v>
      </c>
      <c r="BF1696" s="6" t="e">
        <f t="shared" ca="1" si="80"/>
        <v>#NAME?</v>
      </c>
      <c r="BG1696" s="6"/>
      <c r="BH1696" s="6">
        <f>VLOOKUP(A1696, ALL_AP_DATA!$A$2:$D$3600, 3, FALSE)</f>
        <v>98</v>
      </c>
      <c r="BI1696" s="6">
        <f>VLOOKUP(A1696, ALL_AP_DATA!$A$2:$E$3600, 5, FALSE)</f>
        <v>3195</v>
      </c>
      <c r="BJ1696" s="6">
        <f t="shared" si="88"/>
        <v>11.132404181184668</v>
      </c>
      <c r="BK1696" s="6">
        <f t="shared" si="81"/>
        <v>0.34146341463414637</v>
      </c>
    </row>
    <row r="1697" spans="1:63" ht="15" customHeight="1" x14ac:dyDescent="0.25">
      <c r="A1697" s="8" t="s">
        <v>1757</v>
      </c>
      <c r="B1697" s="9" t="s">
        <v>1491</v>
      </c>
      <c r="C1697" s="9">
        <v>4</v>
      </c>
      <c r="D1697" s="9">
        <v>9</v>
      </c>
      <c r="E1697" s="9">
        <v>24</v>
      </c>
      <c r="F1697" s="9">
        <v>1516</v>
      </c>
      <c r="G1697" s="9">
        <v>3.4000000000000002E-2</v>
      </c>
      <c r="H1697" s="9">
        <v>0.2162</v>
      </c>
      <c r="I1697" s="9">
        <v>9.74E-2</v>
      </c>
      <c r="J1697" s="8"/>
      <c r="K1697" s="8"/>
      <c r="L1697" s="8"/>
      <c r="M1697" s="8"/>
      <c r="N1697" s="8"/>
      <c r="O1697" s="8"/>
      <c r="P1697" s="8"/>
      <c r="Q1697" s="9">
        <v>16</v>
      </c>
      <c r="R1697" s="9">
        <v>48</v>
      </c>
      <c r="S1697" s="9">
        <v>75</v>
      </c>
      <c r="T1697" s="9">
        <v>6807</v>
      </c>
      <c r="U1697" s="9">
        <v>0.18110000000000001</v>
      </c>
      <c r="V1697" s="9">
        <v>0.67569999999999997</v>
      </c>
      <c r="W1697" s="9">
        <v>0.43730000000000002</v>
      </c>
      <c r="X1697" s="9">
        <v>8</v>
      </c>
      <c r="Y1697" s="9">
        <v>35</v>
      </c>
      <c r="Z1697" s="9">
        <v>49</v>
      </c>
      <c r="AA1697" s="9">
        <v>5018</v>
      </c>
      <c r="AB1697" s="9">
        <v>0.1321</v>
      </c>
      <c r="AC1697" s="9">
        <v>0.44140000000000001</v>
      </c>
      <c r="AD1697" s="9">
        <v>0.32240000000000002</v>
      </c>
      <c r="AE1697" s="9">
        <v>1</v>
      </c>
      <c r="AF1697" s="9">
        <v>3</v>
      </c>
      <c r="AG1697" s="9">
        <v>2</v>
      </c>
      <c r="AH1697" s="9">
        <v>4</v>
      </c>
      <c r="AI1697" s="9">
        <v>1.1299999999999999E-2</v>
      </c>
      <c r="AJ1697" s="9">
        <v>1.7999999999999999E-2</v>
      </c>
      <c r="AK1697" s="9">
        <v>2.9999999999999997E-4</v>
      </c>
      <c r="AL1697" s="8"/>
      <c r="AM1697" s="8"/>
      <c r="AN1697" s="8"/>
      <c r="AO1697" s="8"/>
      <c r="AP1697" s="8"/>
      <c r="AQ1697" s="8"/>
      <c r="AR1697" s="8"/>
      <c r="AT1697" s="6">
        <f t="shared" si="82"/>
        <v>168.44444444444446</v>
      </c>
      <c r="AU1697" s="6" t="str">
        <f t="shared" si="83"/>
        <v/>
      </c>
      <c r="AV1697" s="6">
        <f t="shared" si="84"/>
        <v>141.8125</v>
      </c>
      <c r="AW1697" s="7">
        <f t="shared" si="85"/>
        <v>143.37142857142857</v>
      </c>
      <c r="AX1697" s="6">
        <f t="shared" si="86"/>
        <v>1.3333333333333333</v>
      </c>
      <c r="AY1697" s="6" t="str">
        <f t="shared" si="87"/>
        <v/>
      </c>
      <c r="BA1697" s="6">
        <f>VLOOKUP(A1697, ALL_AP_DATA!$A$2:$F$3600, 6, FALSE)</f>
        <v>265</v>
      </c>
      <c r="BB1697" s="6">
        <f>VLOOKUP(A1697, projmetadata!$A$2:$D$2036, 4, FALSE)</f>
        <v>9303</v>
      </c>
      <c r="BC1697" s="6" t="e">
        <f t="array" aca="1" ref="BC1697" ca="1">_xludf.IFS(I1697&lt;&gt;0, F1697/I1697, P1697&lt;&gt;0, M1697/P1697, W1697&lt;&gt;0, T1697/W1697, AD1697&lt;&gt;0, AA1697/AD1697, AK1697&lt;&gt;0, AH1697/AK1697, AR1697&lt;&gt;0, AO1697/AR1697, TRUE, 0)</f>
        <v>#NAME?</v>
      </c>
      <c r="BE1697" s="6" t="e">
        <f t="shared" ca="1" si="79"/>
        <v>#NAME?</v>
      </c>
      <c r="BF1697" s="6" t="e">
        <f t="shared" ca="1" si="80"/>
        <v>#NAME?</v>
      </c>
      <c r="BG1697" s="6"/>
      <c r="BH1697" s="6">
        <f>VLOOKUP(A1697, ALL_AP_DATA!$A$2:$D$3600, 3, FALSE)</f>
        <v>57</v>
      </c>
      <c r="BI1697" s="6">
        <f>VLOOKUP(A1697, ALL_AP_DATA!$A$2:$E$3600, 5, FALSE)</f>
        <v>15565</v>
      </c>
      <c r="BJ1697" s="6">
        <f t="shared" si="88"/>
        <v>58.735849056603776</v>
      </c>
      <c r="BK1697" s="6">
        <f t="shared" si="81"/>
        <v>0.21509433962264152</v>
      </c>
    </row>
    <row r="1698" spans="1:63" ht="15" customHeight="1" x14ac:dyDescent="0.25">
      <c r="A1698" s="8" t="s">
        <v>1758</v>
      </c>
      <c r="B1698" s="9" t="s">
        <v>1491</v>
      </c>
      <c r="C1698" s="9">
        <v>1</v>
      </c>
      <c r="D1698" s="9">
        <v>3</v>
      </c>
      <c r="E1698" s="9">
        <v>1</v>
      </c>
      <c r="F1698" s="9">
        <v>2</v>
      </c>
      <c r="G1698" s="9">
        <v>7.1000000000000004E-3</v>
      </c>
      <c r="H1698" s="9">
        <v>0.05</v>
      </c>
      <c r="I1698" s="9">
        <v>4.7000000000000002E-3</v>
      </c>
      <c r="J1698" s="8"/>
      <c r="K1698" s="8"/>
      <c r="L1698" s="8"/>
      <c r="M1698" s="8"/>
      <c r="N1698" s="8"/>
      <c r="O1698" s="8"/>
      <c r="P1698" s="8"/>
      <c r="Q1698" s="8"/>
      <c r="R1698" s="8"/>
      <c r="S1698" s="8"/>
      <c r="T1698" s="8"/>
      <c r="U1698" s="8"/>
      <c r="V1698" s="8"/>
      <c r="W1698" s="8"/>
      <c r="X1698" s="8"/>
      <c r="Y1698" s="8"/>
      <c r="Z1698" s="8"/>
      <c r="AA1698" s="8"/>
      <c r="AB1698" s="8"/>
      <c r="AC1698" s="8"/>
      <c r="AD1698" s="8"/>
      <c r="AE1698" s="9">
        <v>2</v>
      </c>
      <c r="AF1698" s="9">
        <v>14</v>
      </c>
      <c r="AG1698" s="9">
        <v>2</v>
      </c>
      <c r="AH1698" s="9">
        <v>13</v>
      </c>
      <c r="AI1698" s="9">
        <v>3.3300000000000003E-2</v>
      </c>
      <c r="AJ1698" s="9">
        <v>0.1</v>
      </c>
      <c r="AK1698" s="9">
        <v>3.0200000000000001E-2</v>
      </c>
      <c r="AL1698" s="8"/>
      <c r="AM1698" s="8"/>
      <c r="AN1698" s="8"/>
      <c r="AO1698" s="8"/>
      <c r="AP1698" s="8"/>
      <c r="AQ1698" s="8"/>
      <c r="AR1698" s="8"/>
      <c r="AT1698" s="6">
        <f t="shared" si="82"/>
        <v>0.66666666666666663</v>
      </c>
      <c r="AU1698" s="6" t="str">
        <f t="shared" si="83"/>
        <v/>
      </c>
      <c r="AV1698" s="6" t="str">
        <f t="shared" si="84"/>
        <v/>
      </c>
      <c r="AW1698" s="7" t="str">
        <f t="shared" si="85"/>
        <v/>
      </c>
      <c r="AX1698" s="6">
        <f t="shared" si="86"/>
        <v>0.9285714285714286</v>
      </c>
      <c r="AY1698" s="6" t="str">
        <f t="shared" si="87"/>
        <v/>
      </c>
      <c r="BA1698" s="6">
        <f>VLOOKUP(A1698, ALL_AP_DATA!$A$2:$F$3600, 6, FALSE)</f>
        <v>420</v>
      </c>
      <c r="BB1698" s="6">
        <f>VLOOKUP(A1698, projmetadata!$A$2:$D$2036, 4, FALSE)</f>
        <v>10538</v>
      </c>
      <c r="BC1698" s="6" t="e">
        <f t="array" aca="1" ref="BC1698" ca="1">_xludf.IFS(I1698&lt;&gt;0, F1698/I1698, P1698&lt;&gt;0, M1698/P1698, W1698&lt;&gt;0, T1698/W1698, AD1698&lt;&gt;0, AA1698/AD1698, AK1698&lt;&gt;0, AH1698/AK1698, AR1698&lt;&gt;0, AO1698/AR1698, TRUE, 0)</f>
        <v>#NAME?</v>
      </c>
      <c r="BE1698" s="6" t="e">
        <f t="shared" ca="1" si="79"/>
        <v>#NAME?</v>
      </c>
      <c r="BF1698" s="6" t="e">
        <f t="shared" ca="1" si="80"/>
        <v>#NAME?</v>
      </c>
      <c r="BG1698" s="6"/>
      <c r="BH1698" s="6">
        <f>VLOOKUP(A1698, ALL_AP_DATA!$A$2:$D$3600, 3, FALSE)</f>
        <v>15</v>
      </c>
      <c r="BI1698" s="6">
        <f>VLOOKUP(A1698, ALL_AP_DATA!$A$2:$E$3600, 5, FALSE)</f>
        <v>430</v>
      </c>
      <c r="BJ1698" s="6">
        <f t="shared" si="88"/>
        <v>1.0238095238095237</v>
      </c>
      <c r="BK1698" s="6">
        <f t="shared" si="81"/>
        <v>3.5714285714285712E-2</v>
      </c>
    </row>
    <row r="1699" spans="1:63" ht="15" customHeight="1" x14ac:dyDescent="0.25">
      <c r="A1699" s="8" t="s">
        <v>1759</v>
      </c>
      <c r="B1699" s="9" t="s">
        <v>1491</v>
      </c>
      <c r="C1699" s="9">
        <v>2</v>
      </c>
      <c r="D1699" s="9">
        <v>5</v>
      </c>
      <c r="E1699" s="9">
        <v>7</v>
      </c>
      <c r="F1699" s="9">
        <v>171</v>
      </c>
      <c r="G1699" s="9">
        <v>1.6799999999999999E-2</v>
      </c>
      <c r="H1699" s="9">
        <v>9.3299999999999994E-2</v>
      </c>
      <c r="I1699" s="9">
        <v>2.2200000000000001E-2</v>
      </c>
      <c r="J1699" s="8"/>
      <c r="K1699" s="8"/>
      <c r="L1699" s="8"/>
      <c r="M1699" s="8"/>
      <c r="N1699" s="8"/>
      <c r="O1699" s="8"/>
      <c r="P1699" s="8"/>
      <c r="Q1699" s="9">
        <v>5</v>
      </c>
      <c r="R1699" s="9">
        <v>16</v>
      </c>
      <c r="S1699" s="9">
        <v>34</v>
      </c>
      <c r="T1699" s="9">
        <v>1999</v>
      </c>
      <c r="U1699" s="9">
        <v>5.3699999999999998E-2</v>
      </c>
      <c r="V1699" s="9">
        <v>0.45329999999999998</v>
      </c>
      <c r="W1699" s="9">
        <v>0.25990000000000002</v>
      </c>
      <c r="X1699" s="9">
        <v>16</v>
      </c>
      <c r="Y1699" s="9">
        <v>51</v>
      </c>
      <c r="Z1699" s="9">
        <v>11</v>
      </c>
      <c r="AA1699" s="9">
        <v>1260</v>
      </c>
      <c r="AB1699" s="9">
        <v>0.1711</v>
      </c>
      <c r="AC1699" s="9">
        <v>0.1467</v>
      </c>
      <c r="AD1699" s="9">
        <v>0.1638</v>
      </c>
      <c r="AE1699" s="9">
        <v>8</v>
      </c>
      <c r="AF1699" s="9">
        <v>58</v>
      </c>
      <c r="AG1699" s="9">
        <v>15</v>
      </c>
      <c r="AH1699" s="9">
        <v>2399</v>
      </c>
      <c r="AI1699" s="9">
        <v>0.1946</v>
      </c>
      <c r="AJ1699" s="9">
        <v>0.2</v>
      </c>
      <c r="AK1699" s="9">
        <v>0.31190000000000001</v>
      </c>
      <c r="AL1699" s="8"/>
      <c r="AM1699" s="8"/>
      <c r="AN1699" s="8"/>
      <c r="AO1699" s="8"/>
      <c r="AP1699" s="8"/>
      <c r="AQ1699" s="8"/>
      <c r="AR1699" s="8"/>
      <c r="AT1699" s="6">
        <f t="shared" si="82"/>
        <v>34.200000000000003</v>
      </c>
      <c r="AU1699" s="6" t="str">
        <f t="shared" si="83"/>
        <v/>
      </c>
      <c r="AV1699" s="6">
        <f t="shared" si="84"/>
        <v>124.9375</v>
      </c>
      <c r="AW1699" s="7">
        <f t="shared" si="85"/>
        <v>24.705882352941178</v>
      </c>
      <c r="AX1699" s="6">
        <f t="shared" si="86"/>
        <v>41.362068965517238</v>
      </c>
      <c r="AY1699" s="6" t="str">
        <f t="shared" si="87"/>
        <v/>
      </c>
      <c r="BA1699" s="6">
        <f>VLOOKUP(A1699, ALL_AP_DATA!$A$2:$F$3600, 6, FALSE)</f>
        <v>298</v>
      </c>
      <c r="BB1699" s="6">
        <f>VLOOKUP(A1699, projmetadata!$A$2:$D$2036, 4, FALSE)</f>
        <v>17329</v>
      </c>
      <c r="BC1699" s="6" t="e">
        <f t="array" aca="1" ref="BC1699" ca="1">_xludf.IFS(I1699&lt;&gt;0, F1699/I1699, P1699&lt;&gt;0, M1699/P1699, W1699&lt;&gt;0, T1699/W1699, AD1699&lt;&gt;0, AA1699/AD1699, AK1699&lt;&gt;0, AH1699/AK1699, AR1699&lt;&gt;0, AO1699/AR1699, TRUE, 0)</f>
        <v>#NAME?</v>
      </c>
      <c r="BE1699" s="6" t="e">
        <f t="shared" ca="1" si="79"/>
        <v>#NAME?</v>
      </c>
      <c r="BF1699" s="6" t="e">
        <f t="shared" ca="1" si="80"/>
        <v>#NAME?</v>
      </c>
      <c r="BG1699" s="6"/>
      <c r="BH1699" s="6">
        <f>VLOOKUP(A1699, ALL_AP_DATA!$A$2:$D$3600, 3, FALSE)</f>
        <v>20</v>
      </c>
      <c r="BI1699" s="6">
        <f>VLOOKUP(A1699, ALL_AP_DATA!$A$2:$E$3600, 5, FALSE)</f>
        <v>7692</v>
      </c>
      <c r="BJ1699" s="6">
        <f t="shared" si="88"/>
        <v>25.812080536912752</v>
      </c>
      <c r="BK1699" s="6">
        <f t="shared" si="81"/>
        <v>6.7114093959731544E-2</v>
      </c>
    </row>
    <row r="1700" spans="1:63" ht="15" customHeight="1" x14ac:dyDescent="0.25">
      <c r="A1700" s="8" t="s">
        <v>1760</v>
      </c>
      <c r="B1700" s="9" t="s">
        <v>1491</v>
      </c>
      <c r="C1700" s="8"/>
      <c r="D1700" s="8"/>
      <c r="E1700" s="8"/>
      <c r="F1700" s="8"/>
      <c r="G1700" s="8"/>
      <c r="H1700" s="8"/>
      <c r="I1700" s="8"/>
      <c r="J1700" s="8"/>
      <c r="K1700" s="8"/>
      <c r="L1700" s="8"/>
      <c r="M1700" s="8"/>
      <c r="N1700" s="8"/>
      <c r="O1700" s="8"/>
      <c r="P1700" s="8"/>
      <c r="Q1700" s="9">
        <v>17</v>
      </c>
      <c r="R1700" s="9">
        <v>116</v>
      </c>
      <c r="S1700" s="9">
        <v>73</v>
      </c>
      <c r="T1700" s="9">
        <v>12646</v>
      </c>
      <c r="U1700" s="9">
        <v>0.43280000000000002</v>
      </c>
      <c r="V1700" s="9">
        <v>0.96050000000000002</v>
      </c>
      <c r="W1700" s="9">
        <v>0.62619999999999998</v>
      </c>
      <c r="X1700" s="9">
        <v>4</v>
      </c>
      <c r="Y1700" s="9">
        <v>19</v>
      </c>
      <c r="Z1700" s="9">
        <v>31</v>
      </c>
      <c r="AA1700" s="9">
        <v>1715</v>
      </c>
      <c r="AB1700" s="9">
        <v>7.0900000000000005E-2</v>
      </c>
      <c r="AC1700" s="9">
        <v>0.40789999999999998</v>
      </c>
      <c r="AD1700" s="9">
        <v>8.4900000000000003E-2</v>
      </c>
      <c r="AE1700" s="9">
        <v>3</v>
      </c>
      <c r="AF1700" s="9">
        <v>10</v>
      </c>
      <c r="AG1700" s="9">
        <v>13</v>
      </c>
      <c r="AH1700" s="9">
        <v>1335</v>
      </c>
      <c r="AI1700" s="9">
        <v>3.73E-2</v>
      </c>
      <c r="AJ1700" s="9">
        <v>0.1711</v>
      </c>
      <c r="AK1700" s="9">
        <v>6.6100000000000006E-2</v>
      </c>
      <c r="AL1700" s="8"/>
      <c r="AM1700" s="8"/>
      <c r="AN1700" s="8"/>
      <c r="AO1700" s="8"/>
      <c r="AP1700" s="8"/>
      <c r="AQ1700" s="8"/>
      <c r="AR1700" s="8"/>
      <c r="AT1700" s="6" t="str">
        <f t="shared" si="82"/>
        <v/>
      </c>
      <c r="AU1700" s="6" t="str">
        <f t="shared" si="83"/>
        <v/>
      </c>
      <c r="AV1700" s="6">
        <f t="shared" si="84"/>
        <v>109.01724137931035</v>
      </c>
      <c r="AW1700" s="7">
        <f t="shared" si="85"/>
        <v>90.263157894736835</v>
      </c>
      <c r="AX1700" s="6">
        <f t="shared" si="86"/>
        <v>133.5</v>
      </c>
      <c r="AY1700" s="6" t="str">
        <f t="shared" si="87"/>
        <v/>
      </c>
      <c r="BA1700" s="6">
        <f>VLOOKUP(A1700, ALL_AP_DATA!$A$2:$F$3600, 6, FALSE)</f>
        <v>268</v>
      </c>
      <c r="BB1700" s="6">
        <f>VLOOKUP(A1700, projmetadata!$A$2:$D$2036, 4, FALSE)</f>
        <v>20135</v>
      </c>
      <c r="BC1700" s="6" t="e">
        <f t="array" aca="1" ref="BC1700" ca="1">_xludf.IFS(I1700&lt;&gt;0, F1700/I1700, P1700&lt;&gt;0, M1700/P1700, W1700&lt;&gt;0, T1700/W1700, AD1700&lt;&gt;0, AA1700/AD1700, AK1700&lt;&gt;0, AH1700/AK1700, AR1700&lt;&gt;0, AO1700/AR1700, TRUE, 0)</f>
        <v>#NAME?</v>
      </c>
      <c r="BE1700" s="6" t="e">
        <f t="shared" ca="1" si="79"/>
        <v>#NAME?</v>
      </c>
      <c r="BF1700" s="6" t="e">
        <f t="shared" ca="1" si="80"/>
        <v>#NAME?</v>
      </c>
      <c r="BG1700" s="6"/>
      <c r="BH1700" s="6">
        <f>VLOOKUP(A1700, ALL_AP_DATA!$A$2:$D$3600, 3, FALSE)</f>
        <v>118</v>
      </c>
      <c r="BI1700" s="6">
        <f>VLOOKUP(A1700, ALL_AP_DATA!$A$2:$E$3600, 5, FALSE)</f>
        <v>20195</v>
      </c>
      <c r="BJ1700" s="6">
        <f t="shared" si="88"/>
        <v>75.354477611940297</v>
      </c>
      <c r="BK1700" s="6">
        <f t="shared" si="81"/>
        <v>0.44029850746268656</v>
      </c>
    </row>
    <row r="1701" spans="1:63" ht="15" customHeight="1" x14ac:dyDescent="0.25">
      <c r="A1701" s="8" t="s">
        <v>1761</v>
      </c>
      <c r="B1701" s="9" t="s">
        <v>1491</v>
      </c>
      <c r="C1701" s="9">
        <v>2</v>
      </c>
      <c r="D1701" s="9">
        <v>34</v>
      </c>
      <c r="E1701" s="9">
        <v>51</v>
      </c>
      <c r="F1701" s="9">
        <v>1758</v>
      </c>
      <c r="G1701" s="9">
        <v>0.25950000000000001</v>
      </c>
      <c r="H1701" s="9">
        <v>0.57950000000000002</v>
      </c>
      <c r="I1701" s="9">
        <v>0.61380000000000001</v>
      </c>
      <c r="J1701" s="8"/>
      <c r="K1701" s="8"/>
      <c r="L1701" s="8"/>
      <c r="M1701" s="8"/>
      <c r="N1701" s="8"/>
      <c r="O1701" s="8"/>
      <c r="P1701" s="8"/>
      <c r="Q1701" s="9">
        <v>5</v>
      </c>
      <c r="R1701" s="9">
        <v>15</v>
      </c>
      <c r="S1701" s="9">
        <v>36</v>
      </c>
      <c r="T1701" s="9">
        <v>1059</v>
      </c>
      <c r="U1701" s="9">
        <v>0.1145</v>
      </c>
      <c r="V1701" s="9">
        <v>0.40910000000000002</v>
      </c>
      <c r="W1701" s="9">
        <v>0.36980000000000002</v>
      </c>
      <c r="X1701" s="9">
        <v>5</v>
      </c>
      <c r="Y1701" s="9">
        <v>71</v>
      </c>
      <c r="Z1701" s="9">
        <v>61</v>
      </c>
      <c r="AA1701" s="9">
        <v>1990</v>
      </c>
      <c r="AB1701" s="9">
        <v>0.54200000000000004</v>
      </c>
      <c r="AC1701" s="9">
        <v>0.69320000000000004</v>
      </c>
      <c r="AD1701" s="9">
        <v>0.69479999999999997</v>
      </c>
      <c r="AE1701" s="9">
        <v>9</v>
      </c>
      <c r="AF1701" s="9">
        <v>41</v>
      </c>
      <c r="AG1701" s="9">
        <v>55</v>
      </c>
      <c r="AH1701" s="9">
        <v>1833</v>
      </c>
      <c r="AI1701" s="9">
        <v>0.313</v>
      </c>
      <c r="AJ1701" s="9">
        <v>0.625</v>
      </c>
      <c r="AK1701" s="9">
        <v>0.64</v>
      </c>
      <c r="AL1701" s="8"/>
      <c r="AM1701" s="8"/>
      <c r="AN1701" s="8"/>
      <c r="AO1701" s="8"/>
      <c r="AP1701" s="8"/>
      <c r="AQ1701" s="8"/>
      <c r="AR1701" s="8"/>
      <c r="AT1701" s="6">
        <f t="shared" si="82"/>
        <v>51.705882352941174</v>
      </c>
      <c r="AU1701" s="6" t="str">
        <f t="shared" si="83"/>
        <v/>
      </c>
      <c r="AV1701" s="6">
        <f t="shared" si="84"/>
        <v>70.599999999999994</v>
      </c>
      <c r="AW1701" s="7">
        <f t="shared" si="85"/>
        <v>28.028169014084508</v>
      </c>
      <c r="AX1701" s="6">
        <f t="shared" si="86"/>
        <v>44.707317073170735</v>
      </c>
      <c r="AY1701" s="6" t="str">
        <f t="shared" si="87"/>
        <v/>
      </c>
      <c r="BA1701" s="6">
        <f>VLOOKUP(A1701, ALL_AP_DATA!$A$2:$F$3600, 6, FALSE)</f>
        <v>131</v>
      </c>
      <c r="BB1701" s="6">
        <f>VLOOKUP(A1701, projmetadata!$A$2:$D$2036, 4, FALSE)</f>
        <v>27616</v>
      </c>
      <c r="BC1701" s="6" t="e">
        <f t="array" aca="1" ref="BC1701" ca="1">_xludf.IFS(I1701&lt;&gt;0, F1701/I1701, P1701&lt;&gt;0, M1701/P1701, W1701&lt;&gt;0, T1701/W1701, AD1701&lt;&gt;0, AA1701/AD1701, AK1701&lt;&gt;0, AH1701/AK1701, AR1701&lt;&gt;0, AO1701/AR1701, TRUE, 0)</f>
        <v>#NAME?</v>
      </c>
      <c r="BE1701" s="6" t="e">
        <f t="shared" ca="1" si="79"/>
        <v>#NAME?</v>
      </c>
      <c r="BF1701" s="6" t="e">
        <f t="shared" ca="1" si="80"/>
        <v>#NAME?</v>
      </c>
      <c r="BG1701" s="6"/>
      <c r="BH1701" s="6">
        <f>VLOOKUP(A1701, ALL_AP_DATA!$A$2:$D$3600, 3, FALSE)</f>
        <v>34</v>
      </c>
      <c r="BI1701" s="6">
        <f>VLOOKUP(A1701, ALL_AP_DATA!$A$2:$E$3600, 5, FALSE)</f>
        <v>2864</v>
      </c>
      <c r="BJ1701" s="6">
        <f t="shared" si="88"/>
        <v>21.862595419847327</v>
      </c>
      <c r="BK1701" s="6">
        <f t="shared" si="81"/>
        <v>0.25954198473282442</v>
      </c>
    </row>
    <row r="1702" spans="1:63" ht="15" customHeight="1" x14ac:dyDescent="0.25">
      <c r="A1702" s="8" t="s">
        <v>1762</v>
      </c>
      <c r="B1702" s="9" t="s">
        <v>1491</v>
      </c>
      <c r="C1702" s="9">
        <v>13</v>
      </c>
      <c r="D1702" s="9">
        <v>42</v>
      </c>
      <c r="E1702" s="9">
        <v>3</v>
      </c>
      <c r="F1702" s="9">
        <v>7</v>
      </c>
      <c r="G1702" s="9">
        <v>2.9600000000000001E-2</v>
      </c>
      <c r="H1702" s="9">
        <v>4.0000000000000001E-3</v>
      </c>
      <c r="I1702" s="9">
        <v>1E-4</v>
      </c>
      <c r="J1702" s="8"/>
      <c r="K1702" s="8"/>
      <c r="L1702" s="8"/>
      <c r="M1702" s="8"/>
      <c r="N1702" s="8"/>
      <c r="O1702" s="8"/>
      <c r="P1702" s="8"/>
      <c r="Q1702" s="9">
        <v>68</v>
      </c>
      <c r="R1702" s="9">
        <v>450</v>
      </c>
      <c r="S1702" s="9">
        <v>678</v>
      </c>
      <c r="T1702" s="9">
        <v>61703</v>
      </c>
      <c r="U1702" s="9">
        <v>0.31709999999999999</v>
      </c>
      <c r="V1702" s="9">
        <v>0.90280000000000005</v>
      </c>
      <c r="W1702" s="9">
        <v>0.89690000000000003</v>
      </c>
      <c r="X1702" s="9">
        <v>31</v>
      </c>
      <c r="Y1702" s="9">
        <v>48</v>
      </c>
      <c r="Z1702" s="9">
        <v>3</v>
      </c>
      <c r="AA1702" s="9">
        <v>11</v>
      </c>
      <c r="AB1702" s="9">
        <v>3.3799999999999997E-2</v>
      </c>
      <c r="AC1702" s="9">
        <v>4.0000000000000001E-3</v>
      </c>
      <c r="AD1702" s="9">
        <v>2.0000000000000001E-4</v>
      </c>
      <c r="AE1702" s="9">
        <v>3</v>
      </c>
      <c r="AF1702" s="9">
        <v>12</v>
      </c>
      <c r="AG1702" s="9">
        <v>0</v>
      </c>
      <c r="AH1702" s="9">
        <v>0</v>
      </c>
      <c r="AI1702" s="9">
        <v>8.5000000000000006E-3</v>
      </c>
      <c r="AJ1702" s="9">
        <v>0</v>
      </c>
      <c r="AK1702" s="9">
        <v>0</v>
      </c>
      <c r="AL1702" s="8"/>
      <c r="AM1702" s="8"/>
      <c r="AN1702" s="8"/>
      <c r="AO1702" s="8"/>
      <c r="AP1702" s="8"/>
      <c r="AQ1702" s="8"/>
      <c r="AR1702" s="8"/>
      <c r="AT1702" s="6">
        <f t="shared" si="82"/>
        <v>0.16666666666666666</v>
      </c>
      <c r="AU1702" s="6" t="str">
        <f t="shared" si="83"/>
        <v/>
      </c>
      <c r="AV1702" s="6">
        <f t="shared" si="84"/>
        <v>137.11777777777777</v>
      </c>
      <c r="AW1702" s="7">
        <f t="shared" si="85"/>
        <v>0.22916666666666666</v>
      </c>
      <c r="AX1702" s="6">
        <f t="shared" si="86"/>
        <v>0</v>
      </c>
      <c r="AY1702" s="6" t="str">
        <f t="shared" si="87"/>
        <v/>
      </c>
      <c r="BA1702" s="6">
        <f>VLOOKUP(A1702, ALL_AP_DATA!$A$2:$F$3600, 6, FALSE)</f>
        <v>1419</v>
      </c>
      <c r="BB1702" s="6">
        <f>VLOOKUP(A1702, projmetadata!$A$2:$D$2036, 4, FALSE)</f>
        <v>40103</v>
      </c>
      <c r="BC1702" s="6" t="e">
        <f t="array" aca="1" ref="BC1702" ca="1">_xludf.IFS(I1702&lt;&gt;0, F1702/I1702, P1702&lt;&gt;0, M1702/P1702, W1702&lt;&gt;0, T1702/W1702, AD1702&lt;&gt;0, AA1702/AD1702, AK1702&lt;&gt;0, AH1702/AK1702, AR1702&lt;&gt;0, AO1702/AR1702, TRUE, 0)</f>
        <v>#NAME?</v>
      </c>
      <c r="BE1702" s="6" t="e">
        <f t="shared" ca="1" si="79"/>
        <v>#NAME?</v>
      </c>
      <c r="BF1702" s="6" t="e">
        <f t="shared" ca="1" si="80"/>
        <v>#NAME?</v>
      </c>
      <c r="BG1702" s="6"/>
      <c r="BH1702" s="6">
        <f>VLOOKUP(A1702, ALL_AP_DATA!$A$2:$D$3600, 3, FALSE)</f>
        <v>494</v>
      </c>
      <c r="BI1702" s="6">
        <f>VLOOKUP(A1702, ALL_AP_DATA!$A$2:$E$3600, 5, FALSE)</f>
        <v>68799</v>
      </c>
      <c r="BJ1702" s="6">
        <f t="shared" si="88"/>
        <v>48.484143763213531</v>
      </c>
      <c r="BK1702" s="6">
        <f t="shared" si="81"/>
        <v>0.34813248766737137</v>
      </c>
    </row>
    <row r="1703" spans="1:63" ht="15" customHeight="1" x14ac:dyDescent="0.25">
      <c r="A1703" s="8" t="s">
        <v>1763</v>
      </c>
      <c r="B1703" s="9" t="s">
        <v>1491</v>
      </c>
      <c r="C1703" s="9">
        <v>27</v>
      </c>
      <c r="D1703" s="9">
        <v>163</v>
      </c>
      <c r="E1703" s="9">
        <v>199</v>
      </c>
      <c r="F1703" s="9">
        <v>8231</v>
      </c>
      <c r="G1703" s="9">
        <v>0.1305</v>
      </c>
      <c r="H1703" s="9">
        <v>0.32250000000000001</v>
      </c>
      <c r="I1703" s="9">
        <v>0.40250000000000002</v>
      </c>
      <c r="J1703" s="8"/>
      <c r="K1703" s="8"/>
      <c r="L1703" s="8"/>
      <c r="M1703" s="8"/>
      <c r="N1703" s="8"/>
      <c r="O1703" s="8"/>
      <c r="P1703" s="8"/>
      <c r="Q1703" s="9">
        <v>20</v>
      </c>
      <c r="R1703" s="9">
        <v>72</v>
      </c>
      <c r="S1703" s="9">
        <v>317</v>
      </c>
      <c r="T1703" s="9">
        <v>8513</v>
      </c>
      <c r="U1703" s="9">
        <v>5.7599999999999998E-2</v>
      </c>
      <c r="V1703" s="9">
        <v>0.51380000000000003</v>
      </c>
      <c r="W1703" s="9">
        <v>0.41620000000000001</v>
      </c>
      <c r="X1703" s="9">
        <v>620</v>
      </c>
      <c r="Y1703" s="9">
        <v>737</v>
      </c>
      <c r="Z1703" s="9">
        <v>346</v>
      </c>
      <c r="AA1703" s="9">
        <v>15230</v>
      </c>
      <c r="AB1703" s="9">
        <v>0.59009999999999996</v>
      </c>
      <c r="AC1703" s="9">
        <v>0.56079999999999997</v>
      </c>
      <c r="AD1703" s="9">
        <v>0.74470000000000003</v>
      </c>
      <c r="AE1703" s="9">
        <v>38</v>
      </c>
      <c r="AF1703" s="9">
        <v>105</v>
      </c>
      <c r="AG1703" s="9">
        <v>149</v>
      </c>
      <c r="AH1703" s="9">
        <v>5030</v>
      </c>
      <c r="AI1703" s="9">
        <v>8.4099999999999994E-2</v>
      </c>
      <c r="AJ1703" s="9">
        <v>0.24149999999999999</v>
      </c>
      <c r="AK1703" s="9">
        <v>0.24590000000000001</v>
      </c>
      <c r="AL1703" s="8"/>
      <c r="AM1703" s="8"/>
      <c r="AN1703" s="8"/>
      <c r="AO1703" s="8"/>
      <c r="AP1703" s="8"/>
      <c r="AQ1703" s="8"/>
      <c r="AR1703" s="8"/>
      <c r="AT1703" s="6">
        <f t="shared" si="82"/>
        <v>50.49693251533742</v>
      </c>
      <c r="AU1703" s="6" t="str">
        <f t="shared" si="83"/>
        <v/>
      </c>
      <c r="AV1703" s="6">
        <f t="shared" si="84"/>
        <v>118.23611111111111</v>
      </c>
      <c r="AW1703" s="7">
        <f t="shared" si="85"/>
        <v>20.664857530529172</v>
      </c>
      <c r="AX1703" s="6">
        <f t="shared" si="86"/>
        <v>47.904761904761905</v>
      </c>
      <c r="AY1703" s="6" t="str">
        <f t="shared" si="87"/>
        <v/>
      </c>
      <c r="BA1703" s="6">
        <f>VLOOKUP(A1703, ALL_AP_DATA!$A$2:$F$3600, 6, FALSE)</f>
        <v>1249</v>
      </c>
      <c r="BB1703" s="6">
        <f>VLOOKUP(A1703, projmetadata!$A$2:$D$2036, 4, FALSE)</f>
        <v>216035</v>
      </c>
      <c r="BC1703" s="6" t="e">
        <f t="array" aca="1" ref="BC1703" ca="1">_xludf.IFS(I1703&lt;&gt;0, F1703/I1703, P1703&lt;&gt;0, M1703/P1703, W1703&lt;&gt;0, T1703/W1703, AD1703&lt;&gt;0, AA1703/AD1703, AK1703&lt;&gt;0, AH1703/AK1703, AR1703&lt;&gt;0, AO1703/AR1703, TRUE, 0)</f>
        <v>#NAME?</v>
      </c>
      <c r="BE1703" s="6" t="e">
        <f t="shared" ca="1" si="79"/>
        <v>#NAME?</v>
      </c>
      <c r="BF1703" s="6" t="e">
        <f t="shared" ca="1" si="80"/>
        <v>#NAME?</v>
      </c>
      <c r="BG1703" s="6"/>
      <c r="BH1703" s="6">
        <f>VLOOKUP(A1703, ALL_AP_DATA!$A$2:$D$3600, 3, FALSE)</f>
        <v>254</v>
      </c>
      <c r="BI1703" s="6">
        <f>VLOOKUP(A1703, ALL_AP_DATA!$A$2:$E$3600, 5, FALSE)</f>
        <v>20452</v>
      </c>
      <c r="BJ1703" s="6">
        <f t="shared" si="88"/>
        <v>16.374699759807847</v>
      </c>
      <c r="BK1703" s="6">
        <f t="shared" si="81"/>
        <v>0.20336269015212169</v>
      </c>
    </row>
    <row r="1704" spans="1:63" ht="15" customHeight="1" x14ac:dyDescent="0.25">
      <c r="A1704" s="8" t="s">
        <v>1764</v>
      </c>
      <c r="B1704" s="9" t="s">
        <v>1491</v>
      </c>
      <c r="C1704" s="9">
        <v>1</v>
      </c>
      <c r="D1704" s="9">
        <v>2</v>
      </c>
      <c r="E1704" s="9">
        <v>1</v>
      </c>
      <c r="F1704" s="9">
        <v>4</v>
      </c>
      <c r="G1704" s="9">
        <v>4.8999999999999998E-3</v>
      </c>
      <c r="H1704" s="9">
        <v>2.7E-2</v>
      </c>
      <c r="I1704" s="9">
        <v>3.8E-3</v>
      </c>
      <c r="J1704" s="8"/>
      <c r="K1704" s="8"/>
      <c r="L1704" s="8"/>
      <c r="M1704" s="8"/>
      <c r="N1704" s="8"/>
      <c r="O1704" s="8"/>
      <c r="P1704" s="8"/>
      <c r="Q1704" s="8"/>
      <c r="R1704" s="8"/>
      <c r="S1704" s="8"/>
      <c r="T1704" s="8"/>
      <c r="U1704" s="8"/>
      <c r="V1704" s="8"/>
      <c r="W1704" s="8"/>
      <c r="X1704" s="9">
        <v>17</v>
      </c>
      <c r="Y1704" s="9">
        <v>66</v>
      </c>
      <c r="Z1704" s="9">
        <v>5</v>
      </c>
      <c r="AA1704" s="9">
        <v>50</v>
      </c>
      <c r="AB1704" s="9">
        <v>0.16020000000000001</v>
      </c>
      <c r="AC1704" s="9">
        <v>0.1351</v>
      </c>
      <c r="AD1704" s="9">
        <v>4.7500000000000001E-2</v>
      </c>
      <c r="AE1704" s="9">
        <v>3</v>
      </c>
      <c r="AF1704" s="9">
        <v>17</v>
      </c>
      <c r="AG1704" s="9">
        <v>2</v>
      </c>
      <c r="AH1704" s="9">
        <v>31</v>
      </c>
      <c r="AI1704" s="9">
        <v>4.1300000000000003E-2</v>
      </c>
      <c r="AJ1704" s="9">
        <v>5.4100000000000002E-2</v>
      </c>
      <c r="AK1704" s="9">
        <v>2.9499999999999998E-2</v>
      </c>
      <c r="AL1704" s="8"/>
      <c r="AM1704" s="8"/>
      <c r="AN1704" s="8"/>
      <c r="AO1704" s="8"/>
      <c r="AP1704" s="8"/>
      <c r="AQ1704" s="8"/>
      <c r="AR1704" s="8"/>
      <c r="AT1704" s="6">
        <f t="shared" si="82"/>
        <v>2</v>
      </c>
      <c r="AU1704" s="6" t="str">
        <f t="shared" si="83"/>
        <v/>
      </c>
      <c r="AV1704" s="6" t="str">
        <f t="shared" si="84"/>
        <v/>
      </c>
      <c r="AW1704" s="7">
        <f t="shared" si="85"/>
        <v>0.75757575757575757</v>
      </c>
      <c r="AX1704" s="6">
        <f t="shared" si="86"/>
        <v>1.8235294117647058</v>
      </c>
      <c r="AY1704" s="6" t="str">
        <f t="shared" si="87"/>
        <v/>
      </c>
      <c r="BA1704" s="6">
        <f>VLOOKUP(A1704, ALL_AP_DATA!$A$2:$F$3600, 6, FALSE)</f>
        <v>412</v>
      </c>
      <c r="BB1704" s="6">
        <f>VLOOKUP(A1704, projmetadata!$A$2:$D$2036, 4, FALSE)</f>
        <v>48361</v>
      </c>
      <c r="BC1704" s="6" t="e">
        <f t="array" aca="1" ref="BC1704" ca="1">_xludf.IFS(I1704&lt;&gt;0, F1704/I1704, P1704&lt;&gt;0, M1704/P1704, W1704&lt;&gt;0, T1704/W1704, AD1704&lt;&gt;0, AA1704/AD1704, AK1704&lt;&gt;0, AH1704/AK1704, AR1704&lt;&gt;0, AO1704/AR1704, TRUE, 0)</f>
        <v>#NAME?</v>
      </c>
      <c r="BE1704" s="6" t="e">
        <f t="shared" ca="1" si="79"/>
        <v>#NAME?</v>
      </c>
      <c r="BF1704" s="6" t="e">
        <f t="shared" ca="1" si="80"/>
        <v>#NAME?</v>
      </c>
      <c r="BG1704" s="6"/>
      <c r="BH1704" s="6">
        <f>VLOOKUP(A1704, ALL_AP_DATA!$A$2:$D$3600, 3, FALSE)</f>
        <v>17</v>
      </c>
      <c r="BI1704" s="6">
        <f>VLOOKUP(A1704, ALL_AP_DATA!$A$2:$E$3600, 5, FALSE)</f>
        <v>1052</v>
      </c>
      <c r="BJ1704" s="6">
        <f t="shared" si="88"/>
        <v>2.5533980582524274</v>
      </c>
      <c r="BK1704" s="6">
        <f t="shared" si="81"/>
        <v>4.12621359223301E-2</v>
      </c>
    </row>
    <row r="1705" spans="1:63" ht="15" customHeight="1" x14ac:dyDescent="0.25">
      <c r="A1705" s="8" t="s">
        <v>1765</v>
      </c>
      <c r="B1705" s="9" t="s">
        <v>1491</v>
      </c>
      <c r="C1705" s="9">
        <v>4</v>
      </c>
      <c r="D1705" s="9">
        <v>10</v>
      </c>
      <c r="E1705" s="9">
        <v>84</v>
      </c>
      <c r="F1705" s="9">
        <v>958</v>
      </c>
      <c r="G1705" s="9">
        <v>1.7500000000000002E-2</v>
      </c>
      <c r="H1705" s="9">
        <v>9.5799999999999996E-2</v>
      </c>
      <c r="I1705" s="9">
        <v>0.01</v>
      </c>
      <c r="J1705" s="8"/>
      <c r="K1705" s="8"/>
      <c r="L1705" s="8"/>
      <c r="M1705" s="8"/>
      <c r="N1705" s="8"/>
      <c r="O1705" s="8"/>
      <c r="P1705" s="8"/>
      <c r="Q1705" s="9">
        <v>38</v>
      </c>
      <c r="R1705" s="9">
        <v>191</v>
      </c>
      <c r="S1705" s="9">
        <v>723</v>
      </c>
      <c r="T1705" s="9">
        <v>31334</v>
      </c>
      <c r="U1705" s="9">
        <v>0.33510000000000001</v>
      </c>
      <c r="V1705" s="9">
        <v>0.82440000000000002</v>
      </c>
      <c r="W1705" s="9">
        <v>0.32669999999999999</v>
      </c>
      <c r="X1705" s="9">
        <v>7</v>
      </c>
      <c r="Y1705" s="9">
        <v>151</v>
      </c>
      <c r="Z1705" s="9">
        <v>529</v>
      </c>
      <c r="AA1705" s="9">
        <v>9474</v>
      </c>
      <c r="AB1705" s="9">
        <v>0.26490000000000002</v>
      </c>
      <c r="AC1705" s="9">
        <v>0.60319999999999996</v>
      </c>
      <c r="AD1705" s="9">
        <v>9.8799999999999999E-2</v>
      </c>
      <c r="AE1705" s="9">
        <v>1</v>
      </c>
      <c r="AF1705" s="9">
        <v>3</v>
      </c>
      <c r="AG1705" s="9">
        <v>15</v>
      </c>
      <c r="AH1705" s="9">
        <v>200</v>
      </c>
      <c r="AI1705" s="9">
        <v>5.3E-3</v>
      </c>
      <c r="AJ1705" s="9">
        <v>1.7100000000000001E-2</v>
      </c>
      <c r="AK1705" s="9">
        <v>2.0999999999999999E-3</v>
      </c>
      <c r="AL1705" s="9">
        <v>1</v>
      </c>
      <c r="AM1705" s="9">
        <v>39</v>
      </c>
      <c r="AN1705" s="9">
        <v>400</v>
      </c>
      <c r="AO1705" s="9">
        <v>10429</v>
      </c>
      <c r="AP1705" s="9">
        <v>6.8400000000000002E-2</v>
      </c>
      <c r="AQ1705" s="9">
        <v>0.45610000000000001</v>
      </c>
      <c r="AR1705" s="9">
        <v>0.1087</v>
      </c>
      <c r="AT1705" s="6">
        <f t="shared" si="82"/>
        <v>95.8</v>
      </c>
      <c r="AU1705" s="6" t="str">
        <f t="shared" si="83"/>
        <v/>
      </c>
      <c r="AV1705" s="6">
        <f t="shared" si="84"/>
        <v>164.0523560209424</v>
      </c>
      <c r="AW1705" s="7">
        <f t="shared" si="85"/>
        <v>62.741721854304636</v>
      </c>
      <c r="AX1705" s="6">
        <f t="shared" si="86"/>
        <v>66.666666666666671</v>
      </c>
      <c r="AY1705" s="6">
        <f t="shared" si="87"/>
        <v>267.41025641025641</v>
      </c>
      <c r="BA1705" s="6">
        <f>VLOOKUP(A1705, ALL_AP_DATA!$A$2:$F$3600, 6, FALSE)</f>
        <v>570</v>
      </c>
      <c r="BB1705" s="6">
        <f>VLOOKUP(A1705, projmetadata!$A$2:$D$2036, 4, FALSE)</f>
        <v>14330</v>
      </c>
      <c r="BC1705" s="6" t="e">
        <f t="array" aca="1" ref="BC1705" ca="1">_xludf.IFS(I1705&lt;&gt;0, F1705/I1705, P1705&lt;&gt;0, M1705/P1705, W1705&lt;&gt;0, T1705/W1705, AD1705&lt;&gt;0, AA1705/AD1705, AK1705&lt;&gt;0, AH1705/AK1705, AR1705&lt;&gt;0, AO1705/AR1705, TRUE, 0)</f>
        <v>#NAME?</v>
      </c>
      <c r="BE1705" s="6" t="e">
        <f t="shared" ca="1" si="79"/>
        <v>#NAME?</v>
      </c>
      <c r="BF1705" s="6" t="e">
        <f t="shared" ca="1" si="80"/>
        <v>#NAME?</v>
      </c>
      <c r="BG1705" s="6"/>
      <c r="BH1705" s="6">
        <f>VLOOKUP(A1705, ALL_AP_DATA!$A$2:$D$3600, 3, FALSE)</f>
        <v>207</v>
      </c>
      <c r="BI1705" s="6">
        <f>VLOOKUP(A1705, ALL_AP_DATA!$A$2:$E$3600, 5, FALSE)</f>
        <v>95925</v>
      </c>
      <c r="BJ1705" s="6">
        <f t="shared" si="88"/>
        <v>168.28947368421052</v>
      </c>
      <c r="BK1705" s="6">
        <f t="shared" si="81"/>
        <v>0.36315789473684212</v>
      </c>
    </row>
    <row r="1706" spans="1:63" ht="15" customHeight="1" x14ac:dyDescent="0.25">
      <c r="A1706" s="8" t="s">
        <v>1766</v>
      </c>
      <c r="B1706" s="9" t="s">
        <v>1491</v>
      </c>
      <c r="C1706" s="9">
        <v>9</v>
      </c>
      <c r="D1706" s="9">
        <v>30</v>
      </c>
      <c r="E1706" s="9">
        <v>125</v>
      </c>
      <c r="F1706" s="9">
        <v>6008</v>
      </c>
      <c r="G1706" s="9">
        <v>4.3999999999999997E-2</v>
      </c>
      <c r="H1706" s="9">
        <v>0.1285</v>
      </c>
      <c r="I1706" s="9">
        <v>5.1299999999999998E-2</v>
      </c>
      <c r="J1706" s="9">
        <v>1</v>
      </c>
      <c r="K1706" s="9">
        <v>9</v>
      </c>
      <c r="L1706" s="9">
        <v>185</v>
      </c>
      <c r="M1706" s="9">
        <v>16323</v>
      </c>
      <c r="N1706" s="9">
        <v>1.32E-2</v>
      </c>
      <c r="O1706" s="9">
        <v>0.19009999999999999</v>
      </c>
      <c r="P1706" s="9">
        <v>0.13930000000000001</v>
      </c>
      <c r="Q1706" s="9">
        <v>56</v>
      </c>
      <c r="R1706" s="9">
        <v>306</v>
      </c>
      <c r="S1706" s="9">
        <v>877</v>
      </c>
      <c r="T1706" s="9">
        <v>86934</v>
      </c>
      <c r="U1706" s="9">
        <v>0.44869999999999999</v>
      </c>
      <c r="V1706" s="9">
        <v>0.90129999999999999</v>
      </c>
      <c r="W1706" s="9">
        <v>0.74180000000000001</v>
      </c>
      <c r="X1706" s="9">
        <v>43</v>
      </c>
      <c r="Y1706" s="9">
        <v>179</v>
      </c>
      <c r="Z1706" s="9">
        <v>472</v>
      </c>
      <c r="AA1706" s="9">
        <v>29176</v>
      </c>
      <c r="AB1706" s="9">
        <v>0.26250000000000001</v>
      </c>
      <c r="AC1706" s="9">
        <v>0.48509999999999998</v>
      </c>
      <c r="AD1706" s="9">
        <v>0.249</v>
      </c>
      <c r="AE1706" s="9">
        <v>5</v>
      </c>
      <c r="AF1706" s="9">
        <v>25</v>
      </c>
      <c r="AG1706" s="9">
        <v>75</v>
      </c>
      <c r="AH1706" s="9">
        <v>2006</v>
      </c>
      <c r="AI1706" s="9">
        <v>3.6700000000000003E-2</v>
      </c>
      <c r="AJ1706" s="9">
        <v>7.7100000000000002E-2</v>
      </c>
      <c r="AK1706" s="9">
        <v>1.7100000000000001E-2</v>
      </c>
      <c r="AL1706" s="9">
        <v>2</v>
      </c>
      <c r="AM1706" s="9">
        <v>44</v>
      </c>
      <c r="AN1706" s="9">
        <v>367</v>
      </c>
      <c r="AO1706" s="9">
        <v>36268</v>
      </c>
      <c r="AP1706" s="9">
        <v>6.4500000000000002E-2</v>
      </c>
      <c r="AQ1706" s="9">
        <v>0.37719999999999998</v>
      </c>
      <c r="AR1706" s="9">
        <v>0.3095</v>
      </c>
      <c r="AT1706" s="6">
        <f t="shared" si="82"/>
        <v>200.26666666666668</v>
      </c>
      <c r="AU1706" s="6">
        <f t="shared" si="83"/>
        <v>1813.6666666666667</v>
      </c>
      <c r="AV1706" s="6">
        <f t="shared" si="84"/>
        <v>284.0980392156863</v>
      </c>
      <c r="AW1706" s="7">
        <f t="shared" si="85"/>
        <v>162.99441340782124</v>
      </c>
      <c r="AX1706" s="6">
        <f t="shared" si="86"/>
        <v>80.239999999999995</v>
      </c>
      <c r="AY1706" s="6">
        <f t="shared" si="87"/>
        <v>824.27272727272725</v>
      </c>
      <c r="BA1706" s="6">
        <f>VLOOKUP(A1706, ALL_AP_DATA!$A$2:$F$3600, 6, FALSE)</f>
        <v>682</v>
      </c>
      <c r="BB1706" s="6">
        <f>VLOOKUP(A1706, projmetadata!$A$2:$D$2036, 4, FALSE)</f>
        <v>39692</v>
      </c>
      <c r="BC1706" s="6" t="e">
        <f t="array" aca="1" ref="BC1706" ca="1">_xludf.IFS(I1706&lt;&gt;0, F1706/I1706, P1706&lt;&gt;0, M1706/P1706, W1706&lt;&gt;0, T1706/W1706, AD1706&lt;&gt;0, AA1706/AD1706, AK1706&lt;&gt;0, AH1706/AK1706, AR1706&lt;&gt;0, AO1706/AR1706, TRUE, 0)</f>
        <v>#NAME?</v>
      </c>
      <c r="BE1706" s="6" t="e">
        <f t="shared" ca="1" si="79"/>
        <v>#NAME?</v>
      </c>
      <c r="BF1706" s="6" t="e">
        <f t="shared" ca="1" si="80"/>
        <v>#NAME?</v>
      </c>
      <c r="BG1706" s="6"/>
      <c r="BH1706" s="6">
        <f>VLOOKUP(A1706, ALL_AP_DATA!$A$2:$D$3600, 3, FALSE)</f>
        <v>351</v>
      </c>
      <c r="BI1706" s="6">
        <f>VLOOKUP(A1706, ALL_AP_DATA!$A$2:$E$3600, 5, FALSE)</f>
        <v>117195</v>
      </c>
      <c r="BJ1706" s="6">
        <f t="shared" si="88"/>
        <v>171.84017595307918</v>
      </c>
      <c r="BK1706" s="6">
        <f t="shared" si="81"/>
        <v>0.51466275659824046</v>
      </c>
    </row>
    <row r="1707" spans="1:63" ht="15" customHeight="1" x14ac:dyDescent="0.25">
      <c r="A1707" s="8" t="s">
        <v>1767</v>
      </c>
      <c r="B1707" s="9" t="s">
        <v>1491</v>
      </c>
      <c r="C1707" s="8"/>
      <c r="D1707" s="8"/>
      <c r="E1707" s="8"/>
      <c r="F1707" s="8"/>
      <c r="G1707" s="8"/>
      <c r="H1707" s="8"/>
      <c r="I1707" s="8"/>
      <c r="J1707" s="8"/>
      <c r="K1707" s="8"/>
      <c r="L1707" s="8"/>
      <c r="M1707" s="8"/>
      <c r="N1707" s="8"/>
      <c r="O1707" s="8"/>
      <c r="P1707" s="8"/>
      <c r="Q1707" s="9">
        <v>49</v>
      </c>
      <c r="R1707" s="9">
        <v>182</v>
      </c>
      <c r="S1707" s="9">
        <v>516</v>
      </c>
      <c r="T1707" s="9">
        <v>102121</v>
      </c>
      <c r="U1707" s="9">
        <v>0.26219999999999999</v>
      </c>
      <c r="V1707" s="9">
        <v>0.65569999999999995</v>
      </c>
      <c r="W1707" s="9">
        <v>0.4572</v>
      </c>
      <c r="X1707" s="9">
        <v>1</v>
      </c>
      <c r="Y1707" s="9">
        <v>11</v>
      </c>
      <c r="Z1707" s="9">
        <v>49</v>
      </c>
      <c r="AA1707" s="9">
        <v>697</v>
      </c>
      <c r="AB1707" s="9">
        <v>1.5900000000000001E-2</v>
      </c>
      <c r="AC1707" s="9">
        <v>6.2300000000000001E-2</v>
      </c>
      <c r="AD1707" s="9">
        <v>3.0999999999999999E-3</v>
      </c>
      <c r="AE1707" s="9">
        <v>1</v>
      </c>
      <c r="AF1707" s="9">
        <v>4</v>
      </c>
      <c r="AG1707" s="9">
        <v>38</v>
      </c>
      <c r="AH1707" s="9">
        <v>623</v>
      </c>
      <c r="AI1707" s="9">
        <v>5.7999999999999996E-3</v>
      </c>
      <c r="AJ1707" s="9">
        <v>4.8300000000000003E-2</v>
      </c>
      <c r="AK1707" s="9">
        <v>2.8E-3</v>
      </c>
      <c r="AL1707" s="8"/>
      <c r="AM1707" s="8"/>
      <c r="AN1707" s="8"/>
      <c r="AO1707" s="8"/>
      <c r="AP1707" s="8"/>
      <c r="AQ1707" s="8"/>
      <c r="AR1707" s="8"/>
      <c r="AT1707" s="6" t="str">
        <f t="shared" si="82"/>
        <v/>
      </c>
      <c r="AU1707" s="6" t="str">
        <f t="shared" si="83"/>
        <v/>
      </c>
      <c r="AV1707" s="6">
        <f t="shared" si="84"/>
        <v>561.10439560439556</v>
      </c>
      <c r="AW1707" s="7">
        <f t="shared" si="85"/>
        <v>63.363636363636367</v>
      </c>
      <c r="AX1707" s="6">
        <f t="shared" si="86"/>
        <v>155.75</v>
      </c>
      <c r="AY1707" s="6" t="str">
        <f t="shared" si="87"/>
        <v/>
      </c>
      <c r="BA1707" s="6">
        <f>VLOOKUP(A1707, ALL_AP_DATA!$A$2:$F$3600, 6, FALSE)</f>
        <v>694</v>
      </c>
      <c r="BB1707" s="6">
        <f>VLOOKUP(A1707, projmetadata!$A$2:$D$2036, 4, FALSE)</f>
        <v>202710</v>
      </c>
      <c r="BC1707" s="6" t="e">
        <f t="array" aca="1" ref="BC1707" ca="1">_xludf.IFS(I1707&lt;&gt;0, F1707/I1707, P1707&lt;&gt;0, M1707/P1707, W1707&lt;&gt;0, T1707/W1707, AD1707&lt;&gt;0, AA1707/AD1707, AK1707&lt;&gt;0, AH1707/AK1707, AR1707&lt;&gt;0, AO1707/AR1707, TRUE, 0)</f>
        <v>#NAME?</v>
      </c>
      <c r="BE1707" s="6" t="e">
        <f t="shared" ca="1" si="79"/>
        <v>#NAME?</v>
      </c>
      <c r="BF1707" s="6" t="e">
        <f t="shared" ca="1" si="80"/>
        <v>#NAME?</v>
      </c>
      <c r="BG1707" s="6"/>
      <c r="BH1707" s="6">
        <f>VLOOKUP(A1707, ALL_AP_DATA!$A$2:$D$3600, 3, FALSE)</f>
        <v>183</v>
      </c>
      <c r="BI1707" s="6">
        <f>VLOOKUP(A1707, ALL_AP_DATA!$A$2:$E$3600, 5, FALSE)</f>
        <v>223386</v>
      </c>
      <c r="BJ1707" s="6">
        <f t="shared" si="88"/>
        <v>321.88184438040344</v>
      </c>
      <c r="BK1707" s="6">
        <f t="shared" si="81"/>
        <v>0.26368876080691644</v>
      </c>
    </row>
    <row r="1708" spans="1:63" ht="15" customHeight="1" x14ac:dyDescent="0.25">
      <c r="A1708" s="8" t="s">
        <v>1768</v>
      </c>
      <c r="B1708" s="9" t="s">
        <v>1491</v>
      </c>
      <c r="C1708" s="9">
        <v>3</v>
      </c>
      <c r="D1708" s="9">
        <v>38</v>
      </c>
      <c r="E1708" s="9">
        <v>43</v>
      </c>
      <c r="F1708" s="9">
        <v>491</v>
      </c>
      <c r="G1708" s="9">
        <v>7.4099999999999999E-2</v>
      </c>
      <c r="H1708" s="9">
        <v>9.01E-2</v>
      </c>
      <c r="I1708" s="9">
        <v>2.35E-2</v>
      </c>
      <c r="J1708" s="8"/>
      <c r="K1708" s="8"/>
      <c r="L1708" s="8"/>
      <c r="M1708" s="8"/>
      <c r="N1708" s="8"/>
      <c r="O1708" s="8"/>
      <c r="P1708" s="8"/>
      <c r="Q1708" s="9">
        <v>26</v>
      </c>
      <c r="R1708" s="9">
        <v>94</v>
      </c>
      <c r="S1708" s="9">
        <v>359</v>
      </c>
      <c r="T1708" s="9">
        <v>14586</v>
      </c>
      <c r="U1708" s="9">
        <v>0.1832</v>
      </c>
      <c r="V1708" s="9">
        <v>0.75260000000000005</v>
      </c>
      <c r="W1708" s="9">
        <v>0.6986</v>
      </c>
      <c r="X1708" s="9">
        <v>17</v>
      </c>
      <c r="Y1708" s="9">
        <v>64</v>
      </c>
      <c r="Z1708" s="9">
        <v>71</v>
      </c>
      <c r="AA1708" s="9">
        <v>1001</v>
      </c>
      <c r="AB1708" s="9">
        <v>0.12479999999999999</v>
      </c>
      <c r="AC1708" s="9">
        <v>0.14879999999999999</v>
      </c>
      <c r="AD1708" s="9">
        <v>4.7899999999999998E-2</v>
      </c>
      <c r="AE1708" s="9">
        <v>1</v>
      </c>
      <c r="AF1708" s="9">
        <v>7</v>
      </c>
      <c r="AG1708" s="9">
        <v>0</v>
      </c>
      <c r="AH1708" s="9">
        <v>0</v>
      </c>
      <c r="AI1708" s="9">
        <v>1.3599999999999999E-2</v>
      </c>
      <c r="AJ1708" s="9">
        <v>0</v>
      </c>
      <c r="AK1708" s="9">
        <v>0</v>
      </c>
      <c r="AL1708" s="8"/>
      <c r="AM1708" s="8"/>
      <c r="AN1708" s="8"/>
      <c r="AO1708" s="8"/>
      <c r="AP1708" s="8"/>
      <c r="AQ1708" s="8"/>
      <c r="AR1708" s="8"/>
      <c r="AT1708" s="6">
        <f t="shared" si="82"/>
        <v>12.921052631578947</v>
      </c>
      <c r="AU1708" s="6" t="str">
        <f t="shared" si="83"/>
        <v/>
      </c>
      <c r="AV1708" s="6">
        <f t="shared" si="84"/>
        <v>155.17021276595744</v>
      </c>
      <c r="AW1708" s="7">
        <f t="shared" si="85"/>
        <v>15.640625</v>
      </c>
      <c r="AX1708" s="6">
        <f t="shared" si="86"/>
        <v>0</v>
      </c>
      <c r="AY1708" s="6" t="str">
        <f t="shared" si="87"/>
        <v/>
      </c>
      <c r="BA1708" s="6">
        <f>VLOOKUP(A1708, ALL_AP_DATA!$A$2:$F$3600, 6, FALSE)</f>
        <v>513</v>
      </c>
      <c r="BB1708" s="6">
        <f>VLOOKUP(A1708, projmetadata!$A$2:$D$2036, 4, FALSE)</f>
        <v>26277</v>
      </c>
      <c r="BC1708" s="6" t="e">
        <f t="array" aca="1" ref="BC1708" ca="1">_xludf.IFS(I1708&lt;&gt;0, F1708/I1708, P1708&lt;&gt;0, M1708/P1708, W1708&lt;&gt;0, T1708/W1708, AD1708&lt;&gt;0, AA1708/AD1708, AK1708&lt;&gt;0, AH1708/AK1708, AR1708&lt;&gt;0, AO1708/AR1708, TRUE, 0)</f>
        <v>#NAME?</v>
      </c>
      <c r="BE1708" s="6" t="e">
        <f t="shared" ca="1" si="79"/>
        <v>#NAME?</v>
      </c>
      <c r="BF1708" s="6" t="e">
        <f t="shared" ca="1" si="80"/>
        <v>#NAME?</v>
      </c>
      <c r="BG1708" s="6"/>
      <c r="BH1708" s="6">
        <f>VLOOKUP(A1708, ALL_AP_DATA!$A$2:$D$3600, 3, FALSE)</f>
        <v>113</v>
      </c>
      <c r="BI1708" s="6">
        <f>VLOOKUP(A1708, ALL_AP_DATA!$A$2:$E$3600, 5, FALSE)</f>
        <v>20879</v>
      </c>
      <c r="BJ1708" s="6">
        <f t="shared" si="88"/>
        <v>40.699805068226119</v>
      </c>
      <c r="BK1708" s="6">
        <f t="shared" si="81"/>
        <v>0.22027290448343079</v>
      </c>
    </row>
    <row r="1709" spans="1:63" ht="15" customHeight="1" x14ac:dyDescent="0.25">
      <c r="A1709" s="8" t="s">
        <v>1769</v>
      </c>
      <c r="B1709" s="9" t="s">
        <v>1491</v>
      </c>
      <c r="C1709" s="9">
        <v>4</v>
      </c>
      <c r="D1709" s="9">
        <v>12</v>
      </c>
      <c r="E1709" s="9">
        <v>0</v>
      </c>
      <c r="F1709" s="9">
        <v>0</v>
      </c>
      <c r="G1709" s="9">
        <v>0.1062</v>
      </c>
      <c r="H1709" s="9">
        <v>0</v>
      </c>
      <c r="I1709" s="9">
        <v>0</v>
      </c>
      <c r="J1709" s="8"/>
      <c r="K1709" s="8"/>
      <c r="L1709" s="8"/>
      <c r="M1709" s="8"/>
      <c r="N1709" s="8"/>
      <c r="O1709" s="8"/>
      <c r="P1709" s="8"/>
      <c r="Q1709" s="8"/>
      <c r="R1709" s="8"/>
      <c r="S1709" s="8"/>
      <c r="T1709" s="8"/>
      <c r="U1709" s="8"/>
      <c r="V1709" s="8"/>
      <c r="W1709" s="8"/>
      <c r="X1709" s="9">
        <v>9</v>
      </c>
      <c r="Y1709" s="9">
        <v>36</v>
      </c>
      <c r="Z1709" s="9">
        <v>0</v>
      </c>
      <c r="AA1709" s="9">
        <v>0</v>
      </c>
      <c r="AB1709" s="9">
        <v>0.31859999999999999</v>
      </c>
      <c r="AC1709" s="9">
        <v>0</v>
      </c>
      <c r="AD1709" s="9">
        <v>0</v>
      </c>
      <c r="AE1709" s="9">
        <v>2</v>
      </c>
      <c r="AF1709" s="9">
        <v>10</v>
      </c>
      <c r="AG1709" s="9">
        <v>0</v>
      </c>
      <c r="AH1709" s="9">
        <v>0</v>
      </c>
      <c r="AI1709" s="9">
        <v>8.8499999999999995E-2</v>
      </c>
      <c r="AJ1709" s="9">
        <v>0</v>
      </c>
      <c r="AK1709" s="9">
        <v>0</v>
      </c>
      <c r="AL1709" s="8"/>
      <c r="AM1709" s="8"/>
      <c r="AN1709" s="8"/>
      <c r="AO1709" s="8"/>
      <c r="AP1709" s="8"/>
      <c r="AQ1709" s="8"/>
      <c r="AR1709" s="8"/>
      <c r="AT1709" s="6">
        <f t="shared" si="82"/>
        <v>0</v>
      </c>
      <c r="AU1709" s="6" t="str">
        <f t="shared" si="83"/>
        <v/>
      </c>
      <c r="AV1709" s="6" t="str">
        <f t="shared" si="84"/>
        <v/>
      </c>
      <c r="AW1709" s="7">
        <f t="shared" si="85"/>
        <v>0</v>
      </c>
      <c r="AX1709" s="6">
        <f t="shared" si="86"/>
        <v>0</v>
      </c>
      <c r="AY1709" s="6" t="str">
        <f t="shared" si="87"/>
        <v/>
      </c>
      <c r="BA1709" s="6">
        <f>VLOOKUP(A1709, ALL_AP_DATA!$A$2:$F$3600, 6, FALSE)</f>
        <v>113</v>
      </c>
      <c r="BB1709" s="6">
        <f>VLOOKUP(A1709, projmetadata!$A$2:$D$2036, 4, FALSE)</f>
        <v>7312</v>
      </c>
      <c r="BC1709" s="6" t="e">
        <f t="array" aca="1" ref="BC1709" ca="1">_xludf.IFS(I1709&lt;&gt;0, F1709/I1709, P1709&lt;&gt;0, M1709/P1709, W1709&lt;&gt;0, T1709/W1709, AD1709&lt;&gt;0, AA1709/AD1709, AK1709&lt;&gt;0, AH1709/AK1709, AR1709&lt;&gt;0, AO1709/AR1709, TRUE, 0)</f>
        <v>#NAME?</v>
      </c>
      <c r="BE1709" s="6" t="e">
        <f t="shared" ca="1" si="79"/>
        <v>#NAME?</v>
      </c>
      <c r="BF1709" s="6" t="e">
        <f t="shared" ca="1" si="80"/>
        <v>#NAME?</v>
      </c>
      <c r="BG1709" s="6"/>
      <c r="BH1709" s="6">
        <f>VLOOKUP(A1709, ALL_AP_DATA!$A$2:$D$3600, 3, FALSE)</f>
        <v>8</v>
      </c>
      <c r="BI1709" s="6">
        <f>VLOOKUP(A1709, ALL_AP_DATA!$A$2:$E$3600, 5, FALSE)</f>
        <v>4</v>
      </c>
      <c r="BJ1709" s="6">
        <f t="shared" si="88"/>
        <v>3.5398230088495575E-2</v>
      </c>
      <c r="BK1709" s="6">
        <f t="shared" si="81"/>
        <v>7.0796460176991149E-2</v>
      </c>
    </row>
    <row r="1710" spans="1:63" ht="15" customHeight="1" x14ac:dyDescent="0.25">
      <c r="A1710" s="8" t="s">
        <v>1770</v>
      </c>
      <c r="B1710" s="9" t="s">
        <v>1491</v>
      </c>
      <c r="C1710" s="9">
        <v>8</v>
      </c>
      <c r="D1710" s="9">
        <v>41</v>
      </c>
      <c r="E1710" s="9">
        <v>70</v>
      </c>
      <c r="F1710" s="9">
        <v>3509</v>
      </c>
      <c r="G1710" s="9">
        <v>0.21809999999999999</v>
      </c>
      <c r="H1710" s="9">
        <v>0.28810000000000002</v>
      </c>
      <c r="I1710" s="9">
        <v>0.3548</v>
      </c>
      <c r="J1710" s="9">
        <v>4</v>
      </c>
      <c r="K1710" s="9">
        <v>18</v>
      </c>
      <c r="L1710" s="9">
        <v>100</v>
      </c>
      <c r="M1710" s="9">
        <v>5194</v>
      </c>
      <c r="N1710" s="9">
        <v>9.5699999999999993E-2</v>
      </c>
      <c r="O1710" s="9">
        <v>0.41149999999999998</v>
      </c>
      <c r="P1710" s="9">
        <v>0.5252</v>
      </c>
      <c r="Q1710" s="9">
        <v>8</v>
      </c>
      <c r="R1710" s="9">
        <v>66</v>
      </c>
      <c r="S1710" s="9">
        <v>216</v>
      </c>
      <c r="T1710" s="9">
        <v>8899</v>
      </c>
      <c r="U1710" s="9">
        <v>0.35110000000000002</v>
      </c>
      <c r="V1710" s="9">
        <v>0.88890000000000002</v>
      </c>
      <c r="W1710" s="9">
        <v>0.89980000000000004</v>
      </c>
      <c r="X1710" s="9">
        <v>10</v>
      </c>
      <c r="Y1710" s="9">
        <v>55</v>
      </c>
      <c r="Z1710" s="9">
        <v>120</v>
      </c>
      <c r="AA1710" s="9">
        <v>6240</v>
      </c>
      <c r="AB1710" s="9">
        <v>0.29260000000000003</v>
      </c>
      <c r="AC1710" s="9">
        <v>0.49380000000000002</v>
      </c>
      <c r="AD1710" s="9">
        <v>0.63090000000000002</v>
      </c>
      <c r="AE1710" s="9">
        <v>8</v>
      </c>
      <c r="AF1710" s="9">
        <v>21</v>
      </c>
      <c r="AG1710" s="9">
        <v>65</v>
      </c>
      <c r="AH1710" s="9">
        <v>2017</v>
      </c>
      <c r="AI1710" s="9">
        <v>0.11169999999999999</v>
      </c>
      <c r="AJ1710" s="9">
        <v>0.26750000000000002</v>
      </c>
      <c r="AK1710" s="9">
        <v>0.2039</v>
      </c>
      <c r="AL1710" s="8"/>
      <c r="AM1710" s="8"/>
      <c r="AN1710" s="8"/>
      <c r="AO1710" s="8"/>
      <c r="AP1710" s="8"/>
      <c r="AQ1710" s="8"/>
      <c r="AR1710" s="8"/>
      <c r="AT1710" s="6">
        <f t="shared" si="82"/>
        <v>85.58536585365853</v>
      </c>
      <c r="AU1710" s="6">
        <f t="shared" si="83"/>
        <v>288.55555555555554</v>
      </c>
      <c r="AV1710" s="6">
        <f t="shared" si="84"/>
        <v>134.83333333333334</v>
      </c>
      <c r="AW1710" s="7">
        <f t="shared" si="85"/>
        <v>113.45454545454545</v>
      </c>
      <c r="AX1710" s="6">
        <f t="shared" si="86"/>
        <v>96.047619047619051</v>
      </c>
      <c r="AY1710" s="6" t="str">
        <f t="shared" si="87"/>
        <v/>
      </c>
      <c r="BA1710" s="6">
        <f>VLOOKUP(A1710, ALL_AP_DATA!$A$2:$F$3600, 6, FALSE)</f>
        <v>188</v>
      </c>
      <c r="BB1710" s="6">
        <f>VLOOKUP(A1710, projmetadata!$A$2:$D$2036, 4, FALSE)</f>
        <v>23780</v>
      </c>
      <c r="BC1710" s="6" t="e">
        <f t="array" aca="1" ref="BC1710" ca="1">_xludf.IFS(I1710&lt;&gt;0, F1710/I1710, P1710&lt;&gt;0, M1710/P1710, W1710&lt;&gt;0, T1710/W1710, AD1710&lt;&gt;0, AA1710/AD1710, AK1710&lt;&gt;0, AH1710/AK1710, AR1710&lt;&gt;0, AO1710/AR1710, TRUE, 0)</f>
        <v>#NAME?</v>
      </c>
      <c r="BE1710" s="6" t="e">
        <f t="shared" ca="1" si="79"/>
        <v>#NAME?</v>
      </c>
      <c r="BF1710" s="6" t="e">
        <f t="shared" ca="1" si="80"/>
        <v>#NAME?</v>
      </c>
      <c r="BG1710" s="6"/>
      <c r="BH1710" s="6">
        <f>VLOOKUP(A1710, ALL_AP_DATA!$A$2:$D$3600, 3, FALSE)</f>
        <v>102</v>
      </c>
      <c r="BI1710" s="6">
        <f>VLOOKUP(A1710, ALL_AP_DATA!$A$2:$E$3600, 5, FALSE)</f>
        <v>9890</v>
      </c>
      <c r="BJ1710" s="6">
        <f t="shared" si="88"/>
        <v>52.606382978723403</v>
      </c>
      <c r="BK1710" s="6">
        <f t="shared" si="81"/>
        <v>0.54255319148936165</v>
      </c>
    </row>
    <row r="1711" spans="1:63" ht="15" customHeight="1" x14ac:dyDescent="0.25">
      <c r="A1711" s="8" t="s">
        <v>1771</v>
      </c>
      <c r="B1711" s="9" t="s">
        <v>1491</v>
      </c>
      <c r="C1711" s="9">
        <v>1</v>
      </c>
      <c r="D1711" s="9">
        <v>90</v>
      </c>
      <c r="E1711" s="9">
        <v>147</v>
      </c>
      <c r="F1711" s="9">
        <v>9047</v>
      </c>
      <c r="G1711" s="9">
        <v>0.18479999999999999</v>
      </c>
      <c r="H1711" s="9">
        <v>0.56979999999999997</v>
      </c>
      <c r="I1711" s="9">
        <v>0.32140000000000002</v>
      </c>
      <c r="J1711" s="9">
        <v>1</v>
      </c>
      <c r="K1711" s="9">
        <v>7</v>
      </c>
      <c r="L1711" s="9">
        <v>37</v>
      </c>
      <c r="M1711" s="9">
        <v>641</v>
      </c>
      <c r="N1711" s="9">
        <v>1.44E-2</v>
      </c>
      <c r="O1711" s="9">
        <v>0.1434</v>
      </c>
      <c r="P1711" s="9">
        <v>2.2800000000000001E-2</v>
      </c>
      <c r="Q1711" s="9">
        <v>26</v>
      </c>
      <c r="R1711" s="9">
        <v>97</v>
      </c>
      <c r="S1711" s="9">
        <v>198</v>
      </c>
      <c r="T1711" s="9">
        <v>12599</v>
      </c>
      <c r="U1711" s="9">
        <v>0.19919999999999999</v>
      </c>
      <c r="V1711" s="9">
        <v>0.76739999999999997</v>
      </c>
      <c r="W1711" s="9">
        <v>0.44750000000000001</v>
      </c>
      <c r="X1711" s="9">
        <v>13</v>
      </c>
      <c r="Y1711" s="9">
        <v>111</v>
      </c>
      <c r="Z1711" s="9">
        <v>156</v>
      </c>
      <c r="AA1711" s="9">
        <v>9466</v>
      </c>
      <c r="AB1711" s="9">
        <v>0.22789999999999999</v>
      </c>
      <c r="AC1711" s="9">
        <v>0.60470000000000002</v>
      </c>
      <c r="AD1711" s="9">
        <v>0.3362</v>
      </c>
      <c r="AE1711" s="9">
        <v>5</v>
      </c>
      <c r="AF1711" s="9">
        <v>23</v>
      </c>
      <c r="AG1711" s="9">
        <v>53</v>
      </c>
      <c r="AH1711" s="9">
        <v>3546</v>
      </c>
      <c r="AI1711" s="9">
        <v>4.7199999999999999E-2</v>
      </c>
      <c r="AJ1711" s="9">
        <v>0.2054</v>
      </c>
      <c r="AK1711" s="9">
        <v>0.126</v>
      </c>
      <c r="AL1711" s="9">
        <v>2</v>
      </c>
      <c r="AM1711" s="9">
        <v>31</v>
      </c>
      <c r="AN1711" s="9">
        <v>131</v>
      </c>
      <c r="AO1711" s="9">
        <v>6181</v>
      </c>
      <c r="AP1711" s="9">
        <v>6.3700000000000007E-2</v>
      </c>
      <c r="AQ1711" s="9">
        <v>0.50780000000000003</v>
      </c>
      <c r="AR1711" s="9">
        <v>0.21959999999999999</v>
      </c>
      <c r="AT1711" s="6">
        <f t="shared" si="82"/>
        <v>100.52222222222223</v>
      </c>
      <c r="AU1711" s="6">
        <f t="shared" si="83"/>
        <v>91.571428571428569</v>
      </c>
      <c r="AV1711" s="6">
        <f t="shared" si="84"/>
        <v>129.88659793814432</v>
      </c>
      <c r="AW1711" s="7">
        <f t="shared" si="85"/>
        <v>85.27927927927928</v>
      </c>
      <c r="AX1711" s="6">
        <f t="shared" si="86"/>
        <v>154.17391304347825</v>
      </c>
      <c r="AY1711" s="6">
        <f t="shared" si="87"/>
        <v>199.38709677419354</v>
      </c>
      <c r="BA1711" s="6">
        <f>VLOOKUP(A1711, ALL_AP_DATA!$A$2:$F$3600, 6, FALSE)</f>
        <v>487</v>
      </c>
      <c r="BB1711" s="6">
        <f>VLOOKUP(A1711, projmetadata!$A$2:$D$2036, 4, FALSE)</f>
        <v>52757</v>
      </c>
      <c r="BC1711" s="6" t="e">
        <f t="array" aca="1" ref="BC1711" ca="1">_xludf.IFS(I1711&lt;&gt;0, F1711/I1711, P1711&lt;&gt;0, M1711/P1711, W1711&lt;&gt;0, T1711/W1711, AD1711&lt;&gt;0, AA1711/AD1711, AK1711&lt;&gt;0, AH1711/AK1711, AR1711&lt;&gt;0, AO1711/AR1711, TRUE, 0)</f>
        <v>#NAME?</v>
      </c>
      <c r="BE1711" s="6" t="e">
        <f t="shared" ca="1" si="79"/>
        <v>#NAME?</v>
      </c>
      <c r="BF1711" s="6" t="e">
        <f t="shared" ca="1" si="80"/>
        <v>#NAME?</v>
      </c>
      <c r="BG1711" s="6"/>
      <c r="BH1711" s="6">
        <f>VLOOKUP(A1711, ALL_AP_DATA!$A$2:$D$3600, 3, FALSE)</f>
        <v>143</v>
      </c>
      <c r="BI1711" s="6">
        <f>VLOOKUP(A1711, ALL_AP_DATA!$A$2:$E$3600, 5, FALSE)</f>
        <v>28153</v>
      </c>
      <c r="BJ1711" s="6">
        <f t="shared" si="88"/>
        <v>57.809034907597535</v>
      </c>
      <c r="BK1711" s="6">
        <f t="shared" si="81"/>
        <v>0.29363449691991789</v>
      </c>
    </row>
    <row r="1712" spans="1:63" ht="15" customHeight="1" x14ac:dyDescent="0.25">
      <c r="A1712" s="8" t="s">
        <v>1772</v>
      </c>
      <c r="B1712" s="9" t="s">
        <v>1491</v>
      </c>
      <c r="C1712" s="9">
        <v>2</v>
      </c>
      <c r="D1712" s="9">
        <v>6</v>
      </c>
      <c r="E1712" s="9">
        <v>1</v>
      </c>
      <c r="F1712" s="9">
        <v>2</v>
      </c>
      <c r="G1712" s="9">
        <v>2.76E-2</v>
      </c>
      <c r="H1712" s="9">
        <v>4.7600000000000003E-2</v>
      </c>
      <c r="I1712" s="9">
        <v>1.5E-3</v>
      </c>
      <c r="J1712" s="8"/>
      <c r="K1712" s="8"/>
      <c r="L1712" s="8"/>
      <c r="M1712" s="8"/>
      <c r="N1712" s="8"/>
      <c r="O1712" s="8"/>
      <c r="P1712" s="8"/>
      <c r="Q1712" s="9">
        <v>3</v>
      </c>
      <c r="R1712" s="9">
        <v>8</v>
      </c>
      <c r="S1712" s="9">
        <v>10</v>
      </c>
      <c r="T1712" s="9">
        <v>370</v>
      </c>
      <c r="U1712" s="9">
        <v>3.6900000000000002E-2</v>
      </c>
      <c r="V1712" s="9">
        <v>0.47620000000000001</v>
      </c>
      <c r="W1712" s="9">
        <v>0.26929999999999998</v>
      </c>
      <c r="X1712" s="9">
        <v>28</v>
      </c>
      <c r="Y1712" s="9">
        <v>113</v>
      </c>
      <c r="Z1712" s="9">
        <v>13</v>
      </c>
      <c r="AA1712" s="9">
        <v>612</v>
      </c>
      <c r="AB1712" s="9">
        <v>0.52070000000000005</v>
      </c>
      <c r="AC1712" s="9">
        <v>0.61899999999999999</v>
      </c>
      <c r="AD1712" s="9">
        <v>0.44540000000000002</v>
      </c>
      <c r="AE1712" s="9">
        <v>6</v>
      </c>
      <c r="AF1712" s="9">
        <v>63</v>
      </c>
      <c r="AG1712" s="9">
        <v>11</v>
      </c>
      <c r="AH1712" s="9">
        <v>187</v>
      </c>
      <c r="AI1712" s="9">
        <v>0.2903</v>
      </c>
      <c r="AJ1712" s="9">
        <v>0.52380000000000004</v>
      </c>
      <c r="AK1712" s="9">
        <v>0.1361</v>
      </c>
      <c r="AL1712" s="8"/>
      <c r="AM1712" s="8"/>
      <c r="AN1712" s="8"/>
      <c r="AO1712" s="8"/>
      <c r="AP1712" s="8"/>
      <c r="AQ1712" s="8"/>
      <c r="AR1712" s="8"/>
      <c r="AT1712" s="6">
        <f t="shared" si="82"/>
        <v>0.33333333333333331</v>
      </c>
      <c r="AU1712" s="6" t="str">
        <f t="shared" si="83"/>
        <v/>
      </c>
      <c r="AV1712" s="6">
        <f t="shared" si="84"/>
        <v>46.25</v>
      </c>
      <c r="AW1712" s="7">
        <f t="shared" si="85"/>
        <v>5.4159292035398234</v>
      </c>
      <c r="AX1712" s="6">
        <f t="shared" si="86"/>
        <v>2.9682539682539684</v>
      </c>
      <c r="AY1712" s="6" t="str">
        <f t="shared" si="87"/>
        <v/>
      </c>
      <c r="BA1712" s="6">
        <f>VLOOKUP(A1712, ALL_AP_DATA!$A$2:$F$3600, 6, FALSE)</f>
        <v>217</v>
      </c>
      <c r="BB1712" s="6">
        <f>VLOOKUP(A1712, projmetadata!$A$2:$D$2036, 4, FALSE)</f>
        <v>23102</v>
      </c>
      <c r="BC1712" s="6" t="e">
        <f t="array" aca="1" ref="BC1712" ca="1">_xludf.IFS(I1712&lt;&gt;0, F1712/I1712, P1712&lt;&gt;0, M1712/P1712, W1712&lt;&gt;0, T1712/W1712, AD1712&lt;&gt;0, AA1712/AD1712, AK1712&lt;&gt;0, AH1712/AK1712, AR1712&lt;&gt;0, AO1712/AR1712, TRUE, 0)</f>
        <v>#NAME?</v>
      </c>
      <c r="BE1712" s="6" t="e">
        <f t="shared" ca="1" si="79"/>
        <v>#NAME?</v>
      </c>
      <c r="BF1712" s="6" t="e">
        <f t="shared" ca="1" si="80"/>
        <v>#NAME?</v>
      </c>
      <c r="BG1712" s="6"/>
      <c r="BH1712" s="6">
        <f>VLOOKUP(A1712, ALL_AP_DATA!$A$2:$D$3600, 3, FALSE)</f>
        <v>30</v>
      </c>
      <c r="BI1712" s="6">
        <f>VLOOKUP(A1712, ALL_AP_DATA!$A$2:$E$3600, 5, FALSE)</f>
        <v>1374</v>
      </c>
      <c r="BJ1712" s="6">
        <f t="shared" si="88"/>
        <v>6.3317972350230418</v>
      </c>
      <c r="BK1712" s="6">
        <f t="shared" si="81"/>
        <v>0.13824884792626729</v>
      </c>
    </row>
    <row r="1713" spans="1:63" ht="15" customHeight="1" x14ac:dyDescent="0.25">
      <c r="A1713" s="8" t="s">
        <v>1773</v>
      </c>
      <c r="B1713" s="9" t="s">
        <v>1491</v>
      </c>
      <c r="C1713" s="8"/>
      <c r="D1713" s="8"/>
      <c r="E1713" s="8"/>
      <c r="F1713" s="8"/>
      <c r="G1713" s="8"/>
      <c r="H1713" s="8"/>
      <c r="I1713" s="8"/>
      <c r="J1713" s="8"/>
      <c r="K1713" s="8"/>
      <c r="L1713" s="8"/>
      <c r="M1713" s="8"/>
      <c r="N1713" s="8"/>
      <c r="O1713" s="8"/>
      <c r="P1713" s="8"/>
      <c r="Q1713" s="9">
        <v>1</v>
      </c>
      <c r="R1713" s="9">
        <v>3</v>
      </c>
      <c r="S1713" s="9">
        <v>11</v>
      </c>
      <c r="T1713" s="9">
        <v>92</v>
      </c>
      <c r="U1713" s="9">
        <v>2.0799999999999999E-2</v>
      </c>
      <c r="V1713" s="9">
        <v>0.16420000000000001</v>
      </c>
      <c r="W1713" s="9">
        <v>7.5200000000000003E-2</v>
      </c>
      <c r="X1713" s="9">
        <v>2</v>
      </c>
      <c r="Y1713" s="9">
        <v>13</v>
      </c>
      <c r="Z1713" s="9">
        <v>16</v>
      </c>
      <c r="AA1713" s="9">
        <v>97</v>
      </c>
      <c r="AB1713" s="9">
        <v>9.0300000000000005E-2</v>
      </c>
      <c r="AC1713" s="9">
        <v>0.23880000000000001</v>
      </c>
      <c r="AD1713" s="9">
        <v>7.9299999999999995E-2</v>
      </c>
      <c r="AE1713" s="9">
        <v>1</v>
      </c>
      <c r="AF1713" s="9">
        <v>3</v>
      </c>
      <c r="AG1713" s="9">
        <v>7</v>
      </c>
      <c r="AH1713" s="9">
        <v>101</v>
      </c>
      <c r="AI1713" s="9">
        <v>2.0799999999999999E-2</v>
      </c>
      <c r="AJ1713" s="9">
        <v>0.1045</v>
      </c>
      <c r="AK1713" s="9">
        <v>8.2600000000000007E-2</v>
      </c>
      <c r="AL1713" s="8"/>
      <c r="AM1713" s="8"/>
      <c r="AN1713" s="8"/>
      <c r="AO1713" s="8"/>
      <c r="AP1713" s="8"/>
      <c r="AQ1713" s="8"/>
      <c r="AR1713" s="8"/>
      <c r="AT1713" s="6" t="str">
        <f t="shared" si="82"/>
        <v/>
      </c>
      <c r="AU1713" s="6" t="str">
        <f t="shared" si="83"/>
        <v/>
      </c>
      <c r="AV1713" s="6">
        <f t="shared" si="84"/>
        <v>30.666666666666668</v>
      </c>
      <c r="AW1713" s="7">
        <f t="shared" si="85"/>
        <v>7.4615384615384617</v>
      </c>
      <c r="AX1713" s="6">
        <f t="shared" si="86"/>
        <v>33.666666666666664</v>
      </c>
      <c r="AY1713" s="6" t="str">
        <f t="shared" si="87"/>
        <v/>
      </c>
      <c r="BA1713" s="6">
        <f>VLOOKUP(A1713, ALL_AP_DATA!$A$2:$F$3600, 6, FALSE)</f>
        <v>144</v>
      </c>
      <c r="BB1713" s="6">
        <f>VLOOKUP(A1713, projmetadata!$A$2:$D$2036, 4, FALSE)</f>
        <v>11286</v>
      </c>
      <c r="BC1713" s="6" t="e">
        <f t="array" aca="1" ref="BC1713" ca="1">_xludf.IFS(I1713&lt;&gt;0, F1713/I1713, P1713&lt;&gt;0, M1713/P1713, W1713&lt;&gt;0, T1713/W1713, AD1713&lt;&gt;0, AA1713/AD1713, AK1713&lt;&gt;0, AH1713/AK1713, AR1713&lt;&gt;0, AO1713/AR1713, TRUE, 0)</f>
        <v>#NAME?</v>
      </c>
      <c r="BE1713" s="6" t="e">
        <f t="shared" ca="1" si="79"/>
        <v>#NAME?</v>
      </c>
      <c r="BF1713" s="6" t="e">
        <f t="shared" ca="1" si="80"/>
        <v>#NAME?</v>
      </c>
      <c r="BG1713" s="6"/>
      <c r="BH1713" s="6">
        <f>VLOOKUP(A1713, ALL_AP_DATA!$A$2:$D$3600, 3, FALSE)</f>
        <v>17</v>
      </c>
      <c r="BI1713" s="6">
        <f>VLOOKUP(A1713, ALL_AP_DATA!$A$2:$E$3600, 5, FALSE)</f>
        <v>1223</v>
      </c>
      <c r="BJ1713" s="6">
        <f t="shared" si="88"/>
        <v>8.4930555555555554</v>
      </c>
      <c r="BK1713" s="6">
        <f t="shared" si="81"/>
        <v>0.11805555555555555</v>
      </c>
    </row>
    <row r="1714" spans="1:63" ht="15" customHeight="1" x14ac:dyDescent="0.25">
      <c r="A1714" s="8" t="s">
        <v>1774</v>
      </c>
      <c r="B1714" s="9" t="s">
        <v>1491</v>
      </c>
      <c r="C1714" s="9">
        <v>7</v>
      </c>
      <c r="D1714" s="9">
        <v>19</v>
      </c>
      <c r="E1714" s="9">
        <v>54</v>
      </c>
      <c r="F1714" s="9">
        <v>2231</v>
      </c>
      <c r="G1714" s="9">
        <v>5.4100000000000002E-2</v>
      </c>
      <c r="H1714" s="9">
        <v>0.25119999999999998</v>
      </c>
      <c r="I1714" s="9">
        <v>0.152</v>
      </c>
      <c r="J1714" s="9">
        <v>2</v>
      </c>
      <c r="K1714" s="9">
        <v>16</v>
      </c>
      <c r="L1714" s="9">
        <v>54</v>
      </c>
      <c r="M1714" s="9">
        <v>3670</v>
      </c>
      <c r="N1714" s="9">
        <v>4.5600000000000002E-2</v>
      </c>
      <c r="O1714" s="9">
        <v>0.25119999999999998</v>
      </c>
      <c r="P1714" s="9">
        <v>0.25</v>
      </c>
      <c r="Q1714" s="9">
        <v>14</v>
      </c>
      <c r="R1714" s="9">
        <v>50</v>
      </c>
      <c r="S1714" s="9">
        <v>143</v>
      </c>
      <c r="T1714" s="9">
        <v>7956</v>
      </c>
      <c r="U1714" s="9">
        <v>0.14249999999999999</v>
      </c>
      <c r="V1714" s="9">
        <v>0.66510000000000002</v>
      </c>
      <c r="W1714" s="9">
        <v>0.54200000000000004</v>
      </c>
      <c r="X1714" s="9">
        <v>34</v>
      </c>
      <c r="Y1714" s="9">
        <v>187</v>
      </c>
      <c r="Z1714" s="9">
        <v>110</v>
      </c>
      <c r="AA1714" s="9">
        <v>6789</v>
      </c>
      <c r="AB1714" s="9">
        <v>0.53280000000000005</v>
      </c>
      <c r="AC1714" s="9">
        <v>0.51160000000000005</v>
      </c>
      <c r="AD1714" s="9">
        <v>0.46250000000000002</v>
      </c>
      <c r="AE1714" s="9">
        <v>14</v>
      </c>
      <c r="AF1714" s="9">
        <v>50</v>
      </c>
      <c r="AG1714" s="9">
        <v>61</v>
      </c>
      <c r="AH1714" s="9">
        <v>3739</v>
      </c>
      <c r="AI1714" s="9">
        <v>0.14249999999999999</v>
      </c>
      <c r="AJ1714" s="9">
        <v>0.28370000000000001</v>
      </c>
      <c r="AK1714" s="9">
        <v>0.25469999999999998</v>
      </c>
      <c r="AL1714" s="8"/>
      <c r="AM1714" s="8"/>
      <c r="AN1714" s="8"/>
      <c r="AO1714" s="8"/>
      <c r="AP1714" s="8"/>
      <c r="AQ1714" s="8"/>
      <c r="AR1714" s="8"/>
      <c r="AT1714" s="6">
        <f t="shared" si="82"/>
        <v>117.42105263157895</v>
      </c>
      <c r="AU1714" s="6">
        <f t="shared" si="83"/>
        <v>229.375</v>
      </c>
      <c r="AV1714" s="6">
        <f t="shared" si="84"/>
        <v>159.12</v>
      </c>
      <c r="AW1714" s="7">
        <f t="shared" si="85"/>
        <v>36.304812834224599</v>
      </c>
      <c r="AX1714" s="6">
        <f t="shared" si="86"/>
        <v>74.78</v>
      </c>
      <c r="AY1714" s="6" t="str">
        <f t="shared" si="87"/>
        <v/>
      </c>
      <c r="BA1714" s="6">
        <f>VLOOKUP(A1714, ALL_AP_DATA!$A$2:$F$3600, 6, FALSE)</f>
        <v>351</v>
      </c>
      <c r="BB1714" s="6">
        <f>VLOOKUP(A1714, projmetadata!$A$2:$D$2036, 4, FALSE)</f>
        <v>70751</v>
      </c>
      <c r="BC1714" s="6" t="e">
        <f t="array" aca="1" ref="BC1714" ca="1">_xludf.IFS(I1714&lt;&gt;0, F1714/I1714, P1714&lt;&gt;0, M1714/P1714, W1714&lt;&gt;0, T1714/W1714, AD1714&lt;&gt;0, AA1714/AD1714, AK1714&lt;&gt;0, AH1714/AK1714, AR1714&lt;&gt;0, AO1714/AR1714, TRUE, 0)</f>
        <v>#NAME?</v>
      </c>
      <c r="BE1714" s="6" t="e">
        <f t="shared" ca="1" si="79"/>
        <v>#NAME?</v>
      </c>
      <c r="BF1714" s="6" t="e">
        <f t="shared" ca="1" si="80"/>
        <v>#NAME?</v>
      </c>
      <c r="BG1714" s="6"/>
      <c r="BH1714" s="6">
        <f>VLOOKUP(A1714, ALL_AP_DATA!$A$2:$D$3600, 3, FALSE)</f>
        <v>72</v>
      </c>
      <c r="BI1714" s="6">
        <f>VLOOKUP(A1714, ALL_AP_DATA!$A$2:$E$3600, 5, FALSE)</f>
        <v>14679</v>
      </c>
      <c r="BJ1714" s="6">
        <f t="shared" si="88"/>
        <v>41.820512820512818</v>
      </c>
      <c r="BK1714" s="6">
        <f t="shared" si="81"/>
        <v>0.20512820512820512</v>
      </c>
    </row>
    <row r="1715" spans="1:63" ht="15" customHeight="1" x14ac:dyDescent="0.25">
      <c r="A1715" s="8" t="s">
        <v>1775</v>
      </c>
      <c r="B1715" s="9" t="s">
        <v>1491</v>
      </c>
      <c r="C1715" s="9">
        <v>6</v>
      </c>
      <c r="D1715" s="9">
        <v>222</v>
      </c>
      <c r="E1715" s="9">
        <v>1315</v>
      </c>
      <c r="F1715" s="9">
        <v>30434</v>
      </c>
      <c r="G1715" s="9">
        <v>6.6199999999999995E-2</v>
      </c>
      <c r="H1715" s="9">
        <v>0.23799999999999999</v>
      </c>
      <c r="I1715" s="9">
        <v>0.10009999999999999</v>
      </c>
      <c r="J1715" s="9">
        <v>11</v>
      </c>
      <c r="K1715" s="9">
        <v>116</v>
      </c>
      <c r="L1715" s="9">
        <v>1525</v>
      </c>
      <c r="M1715" s="9">
        <v>54642</v>
      </c>
      <c r="N1715" s="9">
        <v>3.4599999999999999E-2</v>
      </c>
      <c r="O1715" s="9">
        <v>0.27600000000000002</v>
      </c>
      <c r="P1715" s="9">
        <v>0.17979999999999999</v>
      </c>
      <c r="Q1715" s="9">
        <v>233</v>
      </c>
      <c r="R1715" s="9">
        <v>1130</v>
      </c>
      <c r="S1715" s="9">
        <v>4917</v>
      </c>
      <c r="T1715" s="9">
        <v>258477</v>
      </c>
      <c r="U1715" s="9">
        <v>0.33679999999999999</v>
      </c>
      <c r="V1715" s="9">
        <v>0.88980000000000004</v>
      </c>
      <c r="W1715" s="9">
        <v>0.85029999999999994</v>
      </c>
      <c r="X1715" s="9">
        <v>41</v>
      </c>
      <c r="Y1715" s="9">
        <v>416</v>
      </c>
      <c r="Z1715" s="9">
        <v>1726</v>
      </c>
      <c r="AA1715" s="9">
        <v>67982</v>
      </c>
      <c r="AB1715" s="9">
        <v>0.124</v>
      </c>
      <c r="AC1715" s="9">
        <v>0.31230000000000002</v>
      </c>
      <c r="AD1715" s="9">
        <v>0.22359999999999999</v>
      </c>
      <c r="AE1715" s="9">
        <v>5</v>
      </c>
      <c r="AF1715" s="9">
        <v>134</v>
      </c>
      <c r="AG1715" s="9">
        <v>1182</v>
      </c>
      <c r="AH1715" s="9">
        <v>35804</v>
      </c>
      <c r="AI1715" s="9">
        <v>3.9899999999999998E-2</v>
      </c>
      <c r="AJ1715" s="9">
        <v>0.21390000000000001</v>
      </c>
      <c r="AK1715" s="9">
        <v>0.1178</v>
      </c>
      <c r="AL1715" s="9">
        <v>4</v>
      </c>
      <c r="AM1715" s="9">
        <v>163</v>
      </c>
      <c r="AN1715" s="9">
        <v>2264</v>
      </c>
      <c r="AO1715" s="9">
        <v>102639</v>
      </c>
      <c r="AP1715" s="9">
        <v>4.8599999999999997E-2</v>
      </c>
      <c r="AQ1715" s="9">
        <v>0.40970000000000001</v>
      </c>
      <c r="AR1715" s="9">
        <v>0.33760000000000001</v>
      </c>
      <c r="AT1715" s="6">
        <f t="shared" si="82"/>
        <v>137.09009009009009</v>
      </c>
      <c r="AU1715" s="6">
        <f t="shared" si="83"/>
        <v>471.05172413793105</v>
      </c>
      <c r="AV1715" s="6">
        <f t="shared" si="84"/>
        <v>228.74070796460177</v>
      </c>
      <c r="AW1715" s="7">
        <f t="shared" si="85"/>
        <v>163.41826923076923</v>
      </c>
      <c r="AX1715" s="6">
        <f t="shared" si="86"/>
        <v>267.19402985074629</v>
      </c>
      <c r="AY1715" s="6">
        <f t="shared" si="87"/>
        <v>629.68711656441712</v>
      </c>
      <c r="BA1715" s="6">
        <f>VLOOKUP(A1715, ALL_AP_DATA!$A$2:$F$3600, 6, FALSE)</f>
        <v>3355</v>
      </c>
      <c r="BB1715" s="6">
        <f>VLOOKUP(A1715, projmetadata!$A$2:$D$2036, 4, FALSE)</f>
        <v>180076</v>
      </c>
      <c r="BC1715" s="6" t="e">
        <f t="array" aca="1" ref="BC1715" ca="1">_xludf.IFS(I1715&lt;&gt;0, F1715/I1715, P1715&lt;&gt;0, M1715/P1715, W1715&lt;&gt;0, T1715/W1715, AD1715&lt;&gt;0, AA1715/AD1715, AK1715&lt;&gt;0, AH1715/AK1715, AR1715&lt;&gt;0, AO1715/AR1715, TRUE, 0)</f>
        <v>#NAME?</v>
      </c>
      <c r="BE1715" s="6" t="e">
        <f t="shared" ca="1" si="79"/>
        <v>#NAME?</v>
      </c>
      <c r="BF1715" s="6" t="e">
        <f t="shared" ca="1" si="80"/>
        <v>#NAME?</v>
      </c>
      <c r="BG1715" s="6"/>
      <c r="BH1715" s="6">
        <f>VLOOKUP(A1715, ALL_AP_DATA!$A$2:$D$3600, 3, FALSE)</f>
        <v>1182</v>
      </c>
      <c r="BI1715" s="6">
        <f>VLOOKUP(A1715, ALL_AP_DATA!$A$2:$E$3600, 5, FALSE)</f>
        <v>303983</v>
      </c>
      <c r="BJ1715" s="6">
        <f t="shared" si="88"/>
        <v>90.605961251862894</v>
      </c>
      <c r="BK1715" s="6">
        <f t="shared" si="81"/>
        <v>0.35230998509687034</v>
      </c>
    </row>
    <row r="1716" spans="1:63" ht="15" customHeight="1" x14ac:dyDescent="0.25">
      <c r="A1716" s="8" t="s">
        <v>1776</v>
      </c>
      <c r="B1716" s="9" t="s">
        <v>1491</v>
      </c>
      <c r="C1716" s="9">
        <v>7</v>
      </c>
      <c r="D1716" s="9">
        <v>20</v>
      </c>
      <c r="E1716" s="9">
        <v>1</v>
      </c>
      <c r="F1716" s="9">
        <v>74</v>
      </c>
      <c r="G1716" s="9">
        <v>3.4599999999999999E-2</v>
      </c>
      <c r="H1716" s="9">
        <v>4.8999999999999998E-3</v>
      </c>
      <c r="I1716" s="9">
        <v>5.3E-3</v>
      </c>
      <c r="J1716" s="8"/>
      <c r="K1716" s="8"/>
      <c r="L1716" s="8"/>
      <c r="M1716" s="8"/>
      <c r="N1716" s="8"/>
      <c r="O1716" s="8"/>
      <c r="P1716" s="8"/>
      <c r="Q1716" s="9">
        <v>15</v>
      </c>
      <c r="R1716" s="9">
        <v>83</v>
      </c>
      <c r="S1716" s="9">
        <v>139</v>
      </c>
      <c r="T1716" s="9">
        <v>10644</v>
      </c>
      <c r="U1716" s="9">
        <v>0.14360000000000001</v>
      </c>
      <c r="V1716" s="9">
        <v>0.68140000000000001</v>
      </c>
      <c r="W1716" s="9">
        <v>0.76500000000000001</v>
      </c>
      <c r="X1716" s="9">
        <v>2</v>
      </c>
      <c r="Y1716" s="9">
        <v>4</v>
      </c>
      <c r="Z1716" s="9">
        <v>0</v>
      </c>
      <c r="AA1716" s="9">
        <v>0</v>
      </c>
      <c r="AB1716" s="9">
        <v>6.8999999999999999E-3</v>
      </c>
      <c r="AC1716" s="9">
        <v>0</v>
      </c>
      <c r="AD1716" s="9">
        <v>0</v>
      </c>
      <c r="AE1716" s="9">
        <v>2</v>
      </c>
      <c r="AF1716" s="9">
        <v>7</v>
      </c>
      <c r="AG1716" s="9">
        <v>0</v>
      </c>
      <c r="AH1716" s="9">
        <v>0</v>
      </c>
      <c r="AI1716" s="9">
        <v>1.21E-2</v>
      </c>
      <c r="AJ1716" s="9">
        <v>0</v>
      </c>
      <c r="AK1716" s="9">
        <v>0</v>
      </c>
      <c r="AL1716" s="8"/>
      <c r="AM1716" s="8"/>
      <c r="AN1716" s="8"/>
      <c r="AO1716" s="8"/>
      <c r="AP1716" s="8"/>
      <c r="AQ1716" s="8"/>
      <c r="AR1716" s="8"/>
      <c r="AT1716" s="6">
        <f t="shared" si="82"/>
        <v>3.7</v>
      </c>
      <c r="AU1716" s="6" t="str">
        <f t="shared" si="83"/>
        <v/>
      </c>
      <c r="AV1716" s="6">
        <f t="shared" si="84"/>
        <v>128.24096385542168</v>
      </c>
      <c r="AW1716" s="7">
        <f t="shared" si="85"/>
        <v>0</v>
      </c>
      <c r="AX1716" s="6">
        <f t="shared" si="86"/>
        <v>0</v>
      </c>
      <c r="AY1716" s="6" t="str">
        <f t="shared" si="87"/>
        <v/>
      </c>
      <c r="BA1716" s="6">
        <f>VLOOKUP(A1716, ALL_AP_DATA!$A$2:$F$3600, 6, FALSE)</f>
        <v>578</v>
      </c>
      <c r="BB1716" s="6">
        <f>VLOOKUP(A1716, projmetadata!$A$2:$D$2036, 4, FALSE)</f>
        <v>12403</v>
      </c>
      <c r="BC1716" s="6" t="e">
        <f t="array" aca="1" ref="BC1716" ca="1">_xludf.IFS(I1716&lt;&gt;0, F1716/I1716, P1716&lt;&gt;0, M1716/P1716, W1716&lt;&gt;0, T1716/W1716, AD1716&lt;&gt;0, AA1716/AD1716, AK1716&lt;&gt;0, AH1716/AK1716, AR1716&lt;&gt;0, AO1716/AR1716, TRUE, 0)</f>
        <v>#NAME?</v>
      </c>
      <c r="BE1716" s="6" t="e">
        <f t="shared" ca="1" si="79"/>
        <v>#NAME?</v>
      </c>
      <c r="BF1716" s="6" t="e">
        <f t="shared" ca="1" si="80"/>
        <v>#NAME?</v>
      </c>
      <c r="BG1716" s="6"/>
      <c r="BH1716" s="6">
        <f>VLOOKUP(A1716, ALL_AP_DATA!$A$2:$D$3600, 3, FALSE)</f>
        <v>107</v>
      </c>
      <c r="BI1716" s="6">
        <f>VLOOKUP(A1716, ALL_AP_DATA!$A$2:$E$3600, 5, FALSE)</f>
        <v>13914</v>
      </c>
      <c r="BJ1716" s="6">
        <f t="shared" si="88"/>
        <v>24.072664359861591</v>
      </c>
      <c r="BK1716" s="6">
        <f t="shared" si="81"/>
        <v>0.18512110726643599</v>
      </c>
    </row>
    <row r="1717" spans="1:63" ht="15" customHeight="1" x14ac:dyDescent="0.25">
      <c r="A1717" s="8" t="s">
        <v>1490</v>
      </c>
      <c r="B1717" s="9" t="s">
        <v>1777</v>
      </c>
      <c r="C1717" s="9">
        <v>1</v>
      </c>
      <c r="D1717" s="9">
        <v>2</v>
      </c>
      <c r="E1717" s="9">
        <v>0</v>
      </c>
      <c r="F1717" s="9">
        <v>0</v>
      </c>
      <c r="G1717" s="9">
        <v>1.72E-2</v>
      </c>
      <c r="H1717" s="9">
        <v>0</v>
      </c>
      <c r="I1717" s="9">
        <v>0</v>
      </c>
      <c r="J1717" s="8"/>
      <c r="K1717" s="8"/>
      <c r="L1717" s="8"/>
      <c r="M1717" s="8"/>
      <c r="N1717" s="8"/>
      <c r="O1717" s="8"/>
      <c r="P1717" s="8"/>
      <c r="Q1717" s="8"/>
      <c r="R1717" s="8"/>
      <c r="S1717" s="8"/>
      <c r="T1717" s="8"/>
      <c r="U1717" s="8"/>
      <c r="V1717" s="8"/>
      <c r="W1717" s="8"/>
      <c r="X1717" s="8"/>
      <c r="Y1717" s="8"/>
      <c r="Z1717" s="8"/>
      <c r="AA1717" s="8"/>
      <c r="AB1717" s="8"/>
      <c r="AC1717" s="8"/>
      <c r="AD1717" s="8"/>
      <c r="AE1717" s="8"/>
      <c r="AF1717" s="8"/>
      <c r="AG1717" s="8"/>
      <c r="AH1717" s="8"/>
      <c r="AI1717" s="8"/>
      <c r="AJ1717" s="8"/>
      <c r="AK1717" s="8"/>
      <c r="AL1717" s="8"/>
      <c r="AM1717" s="8"/>
      <c r="AN1717" s="8"/>
      <c r="AO1717" s="8"/>
      <c r="AP1717" s="8"/>
      <c r="AQ1717" s="8"/>
      <c r="AR1717" s="8"/>
      <c r="AT1717" s="6">
        <f t="shared" si="82"/>
        <v>0</v>
      </c>
      <c r="AU1717" s="6" t="str">
        <f t="shared" si="83"/>
        <v/>
      </c>
      <c r="AV1717" s="6" t="str">
        <f t="shared" si="84"/>
        <v/>
      </c>
      <c r="AW1717" s="7" t="str">
        <f t="shared" si="85"/>
        <v/>
      </c>
      <c r="AX1717" s="6" t="str">
        <f t="shared" si="86"/>
        <v/>
      </c>
      <c r="AY1717" s="6" t="str">
        <f t="shared" si="87"/>
        <v/>
      </c>
      <c r="BA1717" s="6">
        <f>VLOOKUP(A1717, ALL_AP_DATA!$A$2:$F$3600, 6, FALSE)</f>
        <v>116</v>
      </c>
      <c r="BB1717" s="6">
        <f>VLOOKUP(A1717, projmetadata!$A$2:$D$2036, 4, FALSE)</f>
        <v>22421</v>
      </c>
      <c r="BC1717" s="6" t="e">
        <f t="array" aca="1" ref="BC1717" ca="1">_xludf.IFS(I1717&lt;&gt;0, F1717/I1717, P1717&lt;&gt;0, M1717/P1717, W1717&lt;&gt;0, T1717/W1717, AD1717&lt;&gt;0, AA1717/AD1717, AK1717&lt;&gt;0, AH1717/AK1717, AR1717&lt;&gt;0, AO1717/AR1717, TRUE, 0)</f>
        <v>#NAME?</v>
      </c>
      <c r="BE1717" s="6" t="e">
        <f t="shared" ca="1" si="79"/>
        <v>#NAME?</v>
      </c>
      <c r="BF1717" s="6" t="e">
        <f t="shared" ca="1" si="80"/>
        <v>#NAME?</v>
      </c>
      <c r="BG1717" s="6"/>
      <c r="BH1717" s="6">
        <f>VLOOKUP(A1717, ALL_AP_DATA!$A$2:$D$3600, 3, FALSE)</f>
        <v>2</v>
      </c>
      <c r="BI1717" s="6">
        <f>VLOOKUP(A1717, ALL_AP_DATA!$A$2:$E$3600, 5, FALSE)</f>
        <v>24</v>
      </c>
      <c r="BJ1717" s="6">
        <f t="shared" si="88"/>
        <v>0.20689655172413793</v>
      </c>
      <c r="BK1717" s="6">
        <f t="shared" si="81"/>
        <v>1.7241379310344827E-2</v>
      </c>
    </row>
    <row r="1718" spans="1:63" ht="15" customHeight="1" x14ac:dyDescent="0.25">
      <c r="A1718" s="8" t="s">
        <v>1492</v>
      </c>
      <c r="B1718" s="9" t="s">
        <v>1777</v>
      </c>
      <c r="C1718" s="9">
        <v>3</v>
      </c>
      <c r="D1718" s="9">
        <v>9</v>
      </c>
      <c r="E1718" s="9">
        <v>27</v>
      </c>
      <c r="F1718" s="9">
        <v>440</v>
      </c>
      <c r="G1718" s="9">
        <v>5.1999999999999998E-2</v>
      </c>
      <c r="H1718" s="9">
        <v>0.1812</v>
      </c>
      <c r="I1718" s="9">
        <v>2.06E-2</v>
      </c>
      <c r="J1718" s="8"/>
      <c r="K1718" s="8"/>
      <c r="L1718" s="8"/>
      <c r="M1718" s="8"/>
      <c r="N1718" s="8"/>
      <c r="O1718" s="8"/>
      <c r="P1718" s="8"/>
      <c r="Q1718" s="9">
        <v>11</v>
      </c>
      <c r="R1718" s="9">
        <v>38</v>
      </c>
      <c r="S1718" s="9">
        <v>126</v>
      </c>
      <c r="T1718" s="9">
        <v>10305</v>
      </c>
      <c r="U1718" s="9">
        <v>0.21970000000000001</v>
      </c>
      <c r="V1718" s="9">
        <v>0.84560000000000002</v>
      </c>
      <c r="W1718" s="9">
        <v>0.48209999999999997</v>
      </c>
      <c r="X1718" s="8"/>
      <c r="Y1718" s="8"/>
      <c r="Z1718" s="8"/>
      <c r="AA1718" s="8"/>
      <c r="AB1718" s="8"/>
      <c r="AC1718" s="8"/>
      <c r="AD1718" s="8"/>
      <c r="AE1718" s="8"/>
      <c r="AF1718" s="8"/>
      <c r="AG1718" s="8"/>
      <c r="AH1718" s="8"/>
      <c r="AI1718" s="8"/>
      <c r="AJ1718" s="8"/>
      <c r="AK1718" s="8"/>
      <c r="AL1718" s="8"/>
      <c r="AM1718" s="8"/>
      <c r="AN1718" s="8"/>
      <c r="AO1718" s="8"/>
      <c r="AP1718" s="8"/>
      <c r="AQ1718" s="8"/>
      <c r="AR1718" s="8"/>
      <c r="AT1718" s="6">
        <f t="shared" si="82"/>
        <v>48.888888888888886</v>
      </c>
      <c r="AU1718" s="6" t="str">
        <f t="shared" si="83"/>
        <v/>
      </c>
      <c r="AV1718" s="6">
        <f t="shared" si="84"/>
        <v>271.18421052631578</v>
      </c>
      <c r="AW1718" s="7" t="str">
        <f t="shared" si="85"/>
        <v/>
      </c>
      <c r="AX1718" s="6" t="str">
        <f t="shared" si="86"/>
        <v/>
      </c>
      <c r="AY1718" s="6" t="str">
        <f t="shared" si="87"/>
        <v/>
      </c>
      <c r="BA1718" s="6">
        <f>VLOOKUP(A1718, ALL_AP_DATA!$A$2:$F$3600, 6, FALSE)</f>
        <v>173</v>
      </c>
      <c r="BB1718" s="6">
        <f>VLOOKUP(A1718, projmetadata!$A$2:$D$2036, 4, FALSE)</f>
        <v>8892</v>
      </c>
      <c r="BC1718" s="6" t="e">
        <f t="array" aca="1" ref="BC1718" ca="1">_xludf.IFS(I1718&lt;&gt;0, F1718/I1718, P1718&lt;&gt;0, M1718/P1718, W1718&lt;&gt;0, T1718/W1718, AD1718&lt;&gt;0, AA1718/AD1718, AK1718&lt;&gt;0, AH1718/AK1718, AR1718&lt;&gt;0, AO1718/AR1718, TRUE, 0)</f>
        <v>#NAME?</v>
      </c>
      <c r="BE1718" s="6" t="e">
        <f t="shared" ca="1" si="79"/>
        <v>#NAME?</v>
      </c>
      <c r="BF1718" s="6" t="e">
        <f t="shared" ca="1" si="80"/>
        <v>#NAME?</v>
      </c>
      <c r="BG1718" s="6"/>
      <c r="BH1718" s="6">
        <f>VLOOKUP(A1718, ALL_AP_DATA!$A$2:$D$3600, 3, FALSE)</f>
        <v>43</v>
      </c>
      <c r="BI1718" s="6">
        <f>VLOOKUP(A1718, ALL_AP_DATA!$A$2:$E$3600, 5, FALSE)</f>
        <v>21375</v>
      </c>
      <c r="BJ1718" s="6">
        <f t="shared" si="88"/>
        <v>123.55491329479769</v>
      </c>
      <c r="BK1718" s="6">
        <f t="shared" si="81"/>
        <v>0.24855491329479767</v>
      </c>
    </row>
    <row r="1719" spans="1:63" ht="15" customHeight="1" x14ac:dyDescent="0.25">
      <c r="A1719" s="8" t="s">
        <v>1493</v>
      </c>
      <c r="B1719" s="9" t="s">
        <v>1777</v>
      </c>
      <c r="C1719" s="9">
        <v>4</v>
      </c>
      <c r="D1719" s="9">
        <v>16</v>
      </c>
      <c r="E1719" s="9">
        <v>1</v>
      </c>
      <c r="F1719" s="9">
        <v>19</v>
      </c>
      <c r="G1719" s="9">
        <v>7.3400000000000007E-2</v>
      </c>
      <c r="H1719" s="9">
        <v>7.6899999999999996E-2</v>
      </c>
      <c r="I1719" s="9">
        <v>0.46339999999999998</v>
      </c>
      <c r="J1719" s="8"/>
      <c r="K1719" s="8"/>
      <c r="L1719" s="8"/>
      <c r="M1719" s="8"/>
      <c r="N1719" s="8"/>
      <c r="O1719" s="8"/>
      <c r="P1719" s="8"/>
      <c r="Q1719" s="8"/>
      <c r="R1719" s="8"/>
      <c r="S1719" s="8"/>
      <c r="T1719" s="8"/>
      <c r="U1719" s="8"/>
      <c r="V1719" s="8"/>
      <c r="W1719" s="8"/>
      <c r="X1719" s="8"/>
      <c r="Y1719" s="8"/>
      <c r="Z1719" s="8"/>
      <c r="AA1719" s="8"/>
      <c r="AB1719" s="8"/>
      <c r="AC1719" s="8"/>
      <c r="AD1719" s="8"/>
      <c r="AE1719" s="9">
        <v>2</v>
      </c>
      <c r="AF1719" s="9">
        <v>7</v>
      </c>
      <c r="AG1719" s="9">
        <v>0</v>
      </c>
      <c r="AH1719" s="9">
        <v>0</v>
      </c>
      <c r="AI1719" s="9">
        <v>3.2099999999999997E-2</v>
      </c>
      <c r="AJ1719" s="9">
        <v>0</v>
      </c>
      <c r="AK1719" s="9">
        <v>0</v>
      </c>
      <c r="AL1719" s="8"/>
      <c r="AM1719" s="8"/>
      <c r="AN1719" s="8"/>
      <c r="AO1719" s="8"/>
      <c r="AP1719" s="8"/>
      <c r="AQ1719" s="8"/>
      <c r="AR1719" s="8"/>
      <c r="AT1719" s="6">
        <f t="shared" si="82"/>
        <v>1.1875</v>
      </c>
      <c r="AU1719" s="6" t="str">
        <f t="shared" si="83"/>
        <v/>
      </c>
      <c r="AV1719" s="6" t="str">
        <f t="shared" si="84"/>
        <v/>
      </c>
      <c r="AW1719" s="7" t="str">
        <f t="shared" si="85"/>
        <v/>
      </c>
      <c r="AX1719" s="6">
        <f t="shared" si="86"/>
        <v>0</v>
      </c>
      <c r="AY1719" s="6" t="str">
        <f t="shared" si="87"/>
        <v/>
      </c>
      <c r="BA1719" s="6">
        <f>VLOOKUP(A1719, ALL_AP_DATA!$A$2:$F$3600, 6, FALSE)</f>
        <v>218</v>
      </c>
      <c r="BB1719" s="6">
        <f>VLOOKUP(A1719, projmetadata!$A$2:$D$2036, 4, FALSE)</f>
        <v>18810</v>
      </c>
      <c r="BC1719" s="6" t="e">
        <f t="array" aca="1" ref="BC1719" ca="1">_xludf.IFS(I1719&lt;&gt;0, F1719/I1719, P1719&lt;&gt;0, M1719/P1719, W1719&lt;&gt;0, T1719/W1719, AD1719&lt;&gt;0, AA1719/AD1719, AK1719&lt;&gt;0, AH1719/AK1719, AR1719&lt;&gt;0, AO1719/AR1719, TRUE, 0)</f>
        <v>#NAME?</v>
      </c>
      <c r="BE1719" s="6" t="e">
        <f t="shared" ca="1" si="79"/>
        <v>#NAME?</v>
      </c>
      <c r="BF1719" s="6" t="e">
        <f t="shared" ca="1" si="80"/>
        <v>#NAME?</v>
      </c>
      <c r="BG1719" s="6"/>
      <c r="BH1719" s="6">
        <f>VLOOKUP(A1719, ALL_AP_DATA!$A$2:$D$3600, 3, FALSE)</f>
        <v>18</v>
      </c>
      <c r="BI1719" s="6">
        <f>VLOOKUP(A1719, ALL_AP_DATA!$A$2:$E$3600, 5, FALSE)</f>
        <v>41</v>
      </c>
      <c r="BJ1719" s="6">
        <f t="shared" si="88"/>
        <v>0.18807339449541285</v>
      </c>
      <c r="BK1719" s="6">
        <f t="shared" si="81"/>
        <v>8.2568807339449546E-2</v>
      </c>
    </row>
    <row r="1720" spans="1:63" ht="15" customHeight="1" x14ac:dyDescent="0.25">
      <c r="A1720" s="8" t="s">
        <v>1494</v>
      </c>
      <c r="B1720" s="9" t="s">
        <v>1777</v>
      </c>
      <c r="C1720" s="9">
        <v>2</v>
      </c>
      <c r="D1720" s="9">
        <v>22</v>
      </c>
      <c r="E1720" s="9">
        <v>412</v>
      </c>
      <c r="F1720" s="9">
        <v>6712</v>
      </c>
      <c r="G1720" s="9">
        <v>8.2699999999999996E-2</v>
      </c>
      <c r="H1720" s="9">
        <v>0.3075</v>
      </c>
      <c r="I1720" s="9">
        <v>0.1479</v>
      </c>
      <c r="J1720" s="9">
        <v>4</v>
      </c>
      <c r="K1720" s="9">
        <v>42</v>
      </c>
      <c r="L1720" s="9">
        <v>533</v>
      </c>
      <c r="M1720" s="9">
        <v>9332</v>
      </c>
      <c r="N1720" s="9">
        <v>0.15790000000000001</v>
      </c>
      <c r="O1720" s="9">
        <v>0.39779999999999999</v>
      </c>
      <c r="P1720" s="9">
        <v>0.2056</v>
      </c>
      <c r="Q1720" s="9">
        <v>29</v>
      </c>
      <c r="R1720" s="9">
        <v>159</v>
      </c>
      <c r="S1720" s="9">
        <v>1285</v>
      </c>
      <c r="T1720" s="9">
        <v>40079</v>
      </c>
      <c r="U1720" s="9">
        <v>0.59770000000000001</v>
      </c>
      <c r="V1720" s="9">
        <v>0.95899999999999996</v>
      </c>
      <c r="W1720" s="9">
        <v>0.88300000000000001</v>
      </c>
      <c r="X1720" s="9">
        <v>3</v>
      </c>
      <c r="Y1720" s="9">
        <v>31</v>
      </c>
      <c r="Z1720" s="9">
        <v>550</v>
      </c>
      <c r="AA1720" s="9">
        <v>9902</v>
      </c>
      <c r="AB1720" s="9">
        <v>0.11650000000000001</v>
      </c>
      <c r="AC1720" s="9">
        <v>0.41039999999999999</v>
      </c>
      <c r="AD1720" s="9">
        <v>0.21820000000000001</v>
      </c>
      <c r="AE1720" s="8"/>
      <c r="AF1720" s="8"/>
      <c r="AG1720" s="8"/>
      <c r="AH1720" s="8"/>
      <c r="AI1720" s="8"/>
      <c r="AJ1720" s="8"/>
      <c r="AK1720" s="8"/>
      <c r="AL1720" s="9">
        <v>7</v>
      </c>
      <c r="AM1720" s="9">
        <v>85</v>
      </c>
      <c r="AN1720" s="9">
        <v>1087</v>
      </c>
      <c r="AO1720" s="9">
        <v>23185</v>
      </c>
      <c r="AP1720" s="9">
        <v>0.31950000000000001</v>
      </c>
      <c r="AQ1720" s="9">
        <v>0.81120000000000003</v>
      </c>
      <c r="AR1720" s="9">
        <v>0.51080000000000003</v>
      </c>
      <c r="AT1720" s="6">
        <f t="shared" si="82"/>
        <v>305.09090909090907</v>
      </c>
      <c r="AU1720" s="6">
        <f t="shared" si="83"/>
        <v>222.1904761904762</v>
      </c>
      <c r="AV1720" s="6">
        <f t="shared" si="84"/>
        <v>252.06918238993711</v>
      </c>
      <c r="AW1720" s="7">
        <f t="shared" si="85"/>
        <v>319.41935483870969</v>
      </c>
      <c r="AX1720" s="6" t="str">
        <f t="shared" si="86"/>
        <v/>
      </c>
      <c r="AY1720" s="6">
        <f t="shared" si="87"/>
        <v>272.76470588235293</v>
      </c>
      <c r="BA1720" s="6">
        <f>VLOOKUP(A1720, ALL_AP_DATA!$A$2:$F$3600, 6, FALSE)</f>
        <v>266</v>
      </c>
      <c r="BB1720" s="6"/>
      <c r="BC1720" s="6" t="e">
        <f t="array" aca="1" ref="BC1720" ca="1">_xludf.IFS(I1720&lt;&gt;0, F1720/I1720, P1720&lt;&gt;0, M1720/P1720, W1720&lt;&gt;0, T1720/W1720, AD1720&lt;&gt;0, AA1720/AD1720, AK1720&lt;&gt;0, AH1720/AK1720, AR1720&lt;&gt;0, AO1720/AR1720, TRUE, 0)</f>
        <v>#NAME?</v>
      </c>
      <c r="BE1720" s="6"/>
      <c r="BF1720" s="6"/>
      <c r="BG1720" s="6"/>
      <c r="BH1720" s="6">
        <f>VLOOKUP(A1720, ALL_AP_DATA!$A$2:$D$3600, 3, FALSE)</f>
        <v>163</v>
      </c>
      <c r="BI1720" s="6">
        <f>VLOOKUP(A1720, ALL_AP_DATA!$A$2:$E$3600, 5, FALSE)</f>
        <v>45389</v>
      </c>
      <c r="BJ1720" s="6">
        <f t="shared" si="88"/>
        <v>170.63533834586465</v>
      </c>
      <c r="BK1720" s="6"/>
    </row>
    <row r="1721" spans="1:63" ht="15" customHeight="1" x14ac:dyDescent="0.25">
      <c r="A1721" s="8" t="s">
        <v>1495</v>
      </c>
      <c r="B1721" s="9" t="s">
        <v>1777</v>
      </c>
      <c r="C1721" s="9">
        <v>2</v>
      </c>
      <c r="D1721" s="9">
        <v>4</v>
      </c>
      <c r="E1721" s="9">
        <v>0</v>
      </c>
      <c r="F1721" s="9">
        <v>0</v>
      </c>
      <c r="G1721" s="9">
        <v>2.8799999999999999E-2</v>
      </c>
      <c r="H1721" s="9">
        <v>0</v>
      </c>
      <c r="I1721" s="9">
        <v>0</v>
      </c>
      <c r="J1721" s="8"/>
      <c r="K1721" s="8"/>
      <c r="L1721" s="8"/>
      <c r="M1721" s="8"/>
      <c r="N1721" s="8"/>
      <c r="O1721" s="8"/>
      <c r="P1721" s="8"/>
      <c r="Q1721" s="8"/>
      <c r="R1721" s="8"/>
      <c r="S1721" s="8"/>
      <c r="T1721" s="8"/>
      <c r="U1721" s="8"/>
      <c r="V1721" s="8"/>
      <c r="W1721" s="8"/>
      <c r="X1721" s="8"/>
      <c r="Y1721" s="8"/>
      <c r="Z1721" s="8"/>
      <c r="AA1721" s="8"/>
      <c r="AB1721" s="8"/>
      <c r="AC1721" s="8"/>
      <c r="AD1721" s="8"/>
      <c r="AE1721" s="9">
        <v>1</v>
      </c>
      <c r="AF1721" s="9">
        <v>2</v>
      </c>
      <c r="AG1721" s="9">
        <v>0</v>
      </c>
      <c r="AH1721" s="9">
        <v>0</v>
      </c>
      <c r="AI1721" s="9">
        <v>1.44E-2</v>
      </c>
      <c r="AJ1721" s="9">
        <v>0</v>
      </c>
      <c r="AK1721" s="9">
        <v>0</v>
      </c>
      <c r="AL1721" s="8"/>
      <c r="AM1721" s="8"/>
      <c r="AN1721" s="8"/>
      <c r="AO1721" s="8"/>
      <c r="AP1721" s="8"/>
      <c r="AQ1721" s="8"/>
      <c r="AR1721" s="8"/>
      <c r="AT1721" s="6">
        <f t="shared" si="82"/>
        <v>0</v>
      </c>
      <c r="AU1721" s="6" t="str">
        <f t="shared" si="83"/>
        <v/>
      </c>
      <c r="AV1721" s="6" t="str">
        <f t="shared" si="84"/>
        <v/>
      </c>
      <c r="AW1721" s="7" t="str">
        <f t="shared" si="85"/>
        <v/>
      </c>
      <c r="AX1721" s="6">
        <f t="shared" si="86"/>
        <v>0</v>
      </c>
      <c r="AY1721" s="6" t="str">
        <f t="shared" si="87"/>
        <v/>
      </c>
      <c r="BA1721" s="6">
        <f>VLOOKUP(A1721, ALL_AP_DATA!$A$2:$F$3600, 6, FALSE)</f>
        <v>139</v>
      </c>
      <c r="BB1721" s="6">
        <f>VLOOKUP(A1721, projmetadata!$A$2:$D$2036, 4, FALSE)</f>
        <v>8923</v>
      </c>
      <c r="BC1721" s="6" t="e">
        <f t="array" aca="1" ref="BC1721" ca="1">_xludf.IFS(I1721&lt;&gt;0, F1721/I1721, P1721&lt;&gt;0, M1721/P1721, W1721&lt;&gt;0, T1721/W1721, AD1721&lt;&gt;0, AA1721/AD1721, AK1721&lt;&gt;0, AH1721/AK1721, AR1721&lt;&gt;0, AO1721/AR1721, TRUE, 0)</f>
        <v>#NAME?</v>
      </c>
      <c r="BE1721" s="6" t="e">
        <f t="shared" ref="BE1721:BE1764" ca="1" si="89">BC1721/BB1721</f>
        <v>#NAME?</v>
      </c>
      <c r="BF1721" s="6" t="e">
        <f t="shared" ref="BF1721:BF1764" ca="1" si="90">BC1721/BA1721</f>
        <v>#NAME?</v>
      </c>
      <c r="BG1721" s="6"/>
      <c r="BH1721" s="6">
        <f>VLOOKUP(A1721, ALL_AP_DATA!$A$2:$D$3600, 3, FALSE)</f>
        <v>4</v>
      </c>
      <c r="BI1721" s="6">
        <f>VLOOKUP(A1721, ALL_AP_DATA!$A$2:$E$3600, 5, FALSE)</f>
        <v>153</v>
      </c>
      <c r="BJ1721" s="6">
        <f t="shared" si="88"/>
        <v>1.1007194244604317</v>
      </c>
      <c r="BK1721" s="6">
        <f t="shared" ref="BK1721:BK1764" si="91">BH1721/BA1721</f>
        <v>2.8776978417266189E-2</v>
      </c>
    </row>
    <row r="1722" spans="1:63" ht="15" customHeight="1" x14ac:dyDescent="0.25">
      <c r="A1722" s="8" t="s">
        <v>1496</v>
      </c>
      <c r="B1722" s="9" t="s">
        <v>1777</v>
      </c>
      <c r="C1722" s="9">
        <v>1</v>
      </c>
      <c r="D1722" s="9">
        <v>2</v>
      </c>
      <c r="E1722" s="9">
        <v>6</v>
      </c>
      <c r="F1722" s="9">
        <v>62</v>
      </c>
      <c r="G1722" s="9">
        <v>1.4200000000000001E-2</v>
      </c>
      <c r="H1722" s="9">
        <v>0.46150000000000002</v>
      </c>
      <c r="I1722" s="9">
        <v>2.3599999999999999E-2</v>
      </c>
      <c r="J1722" s="8"/>
      <c r="K1722" s="8"/>
      <c r="L1722" s="8"/>
      <c r="M1722" s="8"/>
      <c r="N1722" s="8"/>
      <c r="O1722" s="8"/>
      <c r="P1722" s="8"/>
      <c r="Q1722" s="9">
        <v>4</v>
      </c>
      <c r="R1722" s="9">
        <v>20</v>
      </c>
      <c r="S1722" s="9">
        <v>12</v>
      </c>
      <c r="T1722" s="9">
        <v>1035</v>
      </c>
      <c r="U1722" s="9">
        <v>0.14180000000000001</v>
      </c>
      <c r="V1722" s="9">
        <v>0.92310000000000003</v>
      </c>
      <c r="W1722" s="9">
        <v>0.39369999999999999</v>
      </c>
      <c r="X1722" s="9">
        <v>1</v>
      </c>
      <c r="Y1722" s="9">
        <v>17</v>
      </c>
      <c r="Z1722" s="9">
        <v>3</v>
      </c>
      <c r="AA1722" s="9">
        <v>101</v>
      </c>
      <c r="AB1722" s="9">
        <v>0.1206</v>
      </c>
      <c r="AC1722" s="9">
        <v>0.23080000000000001</v>
      </c>
      <c r="AD1722" s="9">
        <v>3.8399999999999997E-2</v>
      </c>
      <c r="AE1722" s="8"/>
      <c r="AF1722" s="8"/>
      <c r="AG1722" s="8"/>
      <c r="AH1722" s="8"/>
      <c r="AI1722" s="8"/>
      <c r="AJ1722" s="8"/>
      <c r="AK1722" s="8"/>
      <c r="AL1722" s="8"/>
      <c r="AM1722" s="8"/>
      <c r="AN1722" s="8"/>
      <c r="AO1722" s="8"/>
      <c r="AP1722" s="8"/>
      <c r="AQ1722" s="8"/>
      <c r="AR1722" s="8"/>
      <c r="AT1722" s="6">
        <f t="shared" si="82"/>
        <v>31</v>
      </c>
      <c r="AU1722" s="6" t="str">
        <f t="shared" si="83"/>
        <v/>
      </c>
      <c r="AV1722" s="6">
        <f t="shared" si="84"/>
        <v>51.75</v>
      </c>
      <c r="AW1722" s="7">
        <f t="shared" si="85"/>
        <v>5.9411764705882355</v>
      </c>
      <c r="AX1722" s="6" t="str">
        <f t="shared" si="86"/>
        <v/>
      </c>
      <c r="AY1722" s="6" t="str">
        <f t="shared" si="87"/>
        <v/>
      </c>
      <c r="BA1722" s="6">
        <f>VLOOKUP(A1722, ALL_AP_DATA!$A$2:$F$3600, 6, FALSE)</f>
        <v>141</v>
      </c>
      <c r="BB1722" s="6">
        <f>VLOOKUP(A1722, projmetadata!$A$2:$D$2036, 4, FALSE)</f>
        <v>7240</v>
      </c>
      <c r="BC1722" s="6" t="e">
        <f t="array" aca="1" ref="BC1722" ca="1">_xludf.IFS(I1722&lt;&gt;0, F1722/I1722, P1722&lt;&gt;0, M1722/P1722, W1722&lt;&gt;0, T1722/W1722, AD1722&lt;&gt;0, AA1722/AD1722, AK1722&lt;&gt;0, AH1722/AK1722, AR1722&lt;&gt;0, AO1722/AR1722, TRUE, 0)</f>
        <v>#NAME?</v>
      </c>
      <c r="BE1722" s="6" t="e">
        <f t="shared" ca="1" si="89"/>
        <v>#NAME?</v>
      </c>
      <c r="BF1722" s="6" t="e">
        <f t="shared" ca="1" si="90"/>
        <v>#NAME?</v>
      </c>
      <c r="BG1722" s="6"/>
      <c r="BH1722" s="6">
        <f>VLOOKUP(A1722, ALL_AP_DATA!$A$2:$D$3600, 3, FALSE)</f>
        <v>37</v>
      </c>
      <c r="BI1722" s="6">
        <f>VLOOKUP(A1722, ALL_AP_DATA!$A$2:$E$3600, 5, FALSE)</f>
        <v>2629</v>
      </c>
      <c r="BJ1722" s="6">
        <f t="shared" si="88"/>
        <v>18.645390070921987</v>
      </c>
      <c r="BK1722" s="6">
        <f t="shared" si="91"/>
        <v>0.26241134751773049</v>
      </c>
    </row>
    <row r="1723" spans="1:63" ht="15" customHeight="1" x14ac:dyDescent="0.25">
      <c r="A1723" s="8" t="s">
        <v>1497</v>
      </c>
      <c r="B1723" s="9" t="s">
        <v>1777</v>
      </c>
      <c r="C1723" s="8"/>
      <c r="D1723" s="8"/>
      <c r="E1723" s="8"/>
      <c r="F1723" s="8"/>
      <c r="G1723" s="8"/>
      <c r="H1723" s="8"/>
      <c r="I1723" s="8"/>
      <c r="J1723" s="9">
        <v>1</v>
      </c>
      <c r="K1723" s="9">
        <v>9</v>
      </c>
      <c r="L1723" s="9">
        <v>90</v>
      </c>
      <c r="M1723" s="9">
        <v>4926</v>
      </c>
      <c r="N1723" s="9">
        <v>3.9E-2</v>
      </c>
      <c r="O1723" s="9">
        <v>0.17929999999999999</v>
      </c>
      <c r="P1723" s="9">
        <v>0.1178</v>
      </c>
      <c r="Q1723" s="9">
        <v>17</v>
      </c>
      <c r="R1723" s="9">
        <v>113</v>
      </c>
      <c r="S1723" s="9">
        <v>476</v>
      </c>
      <c r="T1723" s="9">
        <v>36738</v>
      </c>
      <c r="U1723" s="9">
        <v>0.48920000000000002</v>
      </c>
      <c r="V1723" s="9">
        <v>0.94820000000000004</v>
      </c>
      <c r="W1723" s="9">
        <v>0.87839999999999996</v>
      </c>
      <c r="X1723" s="8"/>
      <c r="Y1723" s="8"/>
      <c r="Z1723" s="8"/>
      <c r="AA1723" s="8"/>
      <c r="AB1723" s="8"/>
      <c r="AC1723" s="8"/>
      <c r="AD1723" s="8"/>
      <c r="AE1723" s="8"/>
      <c r="AF1723" s="8"/>
      <c r="AG1723" s="8"/>
      <c r="AH1723" s="8"/>
      <c r="AI1723" s="8"/>
      <c r="AJ1723" s="8"/>
      <c r="AK1723" s="8"/>
      <c r="AL1723" s="8"/>
      <c r="AM1723" s="8"/>
      <c r="AN1723" s="8"/>
      <c r="AO1723" s="8"/>
      <c r="AP1723" s="8"/>
      <c r="AQ1723" s="8"/>
      <c r="AR1723" s="8"/>
      <c r="AT1723" s="6" t="str">
        <f t="shared" si="82"/>
        <v/>
      </c>
      <c r="AU1723" s="6">
        <f t="shared" si="83"/>
        <v>547.33333333333337</v>
      </c>
      <c r="AV1723" s="6">
        <f t="shared" si="84"/>
        <v>325.11504424778764</v>
      </c>
      <c r="AW1723" s="7" t="str">
        <f t="shared" si="85"/>
        <v/>
      </c>
      <c r="AX1723" s="6" t="str">
        <f t="shared" si="86"/>
        <v/>
      </c>
      <c r="AY1723" s="6" t="str">
        <f t="shared" si="87"/>
        <v/>
      </c>
      <c r="BA1723" s="6">
        <f>VLOOKUP(A1723, ALL_AP_DATA!$A$2:$F$3600, 6, FALSE)</f>
        <v>231</v>
      </c>
      <c r="BB1723" s="6">
        <f>VLOOKUP(A1723, projmetadata!$A$2:$D$2036, 4, FALSE)</f>
        <v>13552</v>
      </c>
      <c r="BC1723" s="6" t="e">
        <f t="array" aca="1" ref="BC1723" ca="1">_xludf.IFS(I1723&lt;&gt;0, F1723/I1723, P1723&lt;&gt;0, M1723/P1723, W1723&lt;&gt;0, T1723/W1723, AD1723&lt;&gt;0, AA1723/AD1723, AK1723&lt;&gt;0, AH1723/AK1723, AR1723&lt;&gt;0, AO1723/AR1723, TRUE, 0)</f>
        <v>#NAME?</v>
      </c>
      <c r="BE1723" s="6" t="e">
        <f t="shared" ca="1" si="89"/>
        <v>#NAME?</v>
      </c>
      <c r="BF1723" s="6" t="e">
        <f t="shared" ca="1" si="90"/>
        <v>#NAME?</v>
      </c>
      <c r="BG1723" s="6"/>
      <c r="BH1723" s="6">
        <f>VLOOKUP(A1723, ALL_AP_DATA!$A$2:$D$3600, 3, FALSE)</f>
        <v>113</v>
      </c>
      <c r="BI1723" s="6">
        <f>VLOOKUP(A1723, ALL_AP_DATA!$A$2:$E$3600, 5, FALSE)</f>
        <v>41823</v>
      </c>
      <c r="BJ1723" s="6">
        <f t="shared" si="88"/>
        <v>181.05194805194805</v>
      </c>
      <c r="BK1723" s="6">
        <f t="shared" si="91"/>
        <v>0.48917748917748916</v>
      </c>
    </row>
    <row r="1724" spans="1:63" ht="15" customHeight="1" x14ac:dyDescent="0.25">
      <c r="A1724" s="8" t="s">
        <v>1498</v>
      </c>
      <c r="B1724" s="9" t="s">
        <v>1777</v>
      </c>
      <c r="C1724" s="9">
        <v>4</v>
      </c>
      <c r="D1724" s="9">
        <v>12</v>
      </c>
      <c r="E1724" s="9">
        <v>3</v>
      </c>
      <c r="F1724" s="9">
        <v>48</v>
      </c>
      <c r="G1724" s="9">
        <v>3.5400000000000001E-2</v>
      </c>
      <c r="H1724" s="9">
        <v>0.13039999999999999</v>
      </c>
      <c r="I1724" s="9">
        <v>2.5999999999999999E-3</v>
      </c>
      <c r="J1724" s="8"/>
      <c r="K1724" s="8"/>
      <c r="L1724" s="8"/>
      <c r="M1724" s="8"/>
      <c r="N1724" s="8"/>
      <c r="O1724" s="8"/>
      <c r="P1724" s="8"/>
      <c r="Q1724" s="9">
        <v>2</v>
      </c>
      <c r="R1724" s="9">
        <v>13</v>
      </c>
      <c r="S1724" s="9">
        <v>16</v>
      </c>
      <c r="T1724" s="9">
        <v>773</v>
      </c>
      <c r="U1724" s="9">
        <v>3.8300000000000001E-2</v>
      </c>
      <c r="V1724" s="9">
        <v>0.69569999999999999</v>
      </c>
      <c r="W1724" s="9">
        <v>4.2200000000000001E-2</v>
      </c>
      <c r="X1724" s="8"/>
      <c r="Y1724" s="8"/>
      <c r="Z1724" s="8"/>
      <c r="AA1724" s="8"/>
      <c r="AB1724" s="8"/>
      <c r="AC1724" s="8"/>
      <c r="AD1724" s="8"/>
      <c r="AE1724" s="9">
        <v>4</v>
      </c>
      <c r="AF1724" s="9">
        <v>9</v>
      </c>
      <c r="AG1724" s="9">
        <v>2</v>
      </c>
      <c r="AH1724" s="9">
        <v>12</v>
      </c>
      <c r="AI1724" s="9">
        <v>2.6499999999999999E-2</v>
      </c>
      <c r="AJ1724" s="9">
        <v>8.6999999999999994E-2</v>
      </c>
      <c r="AK1724" s="9">
        <v>6.9999999999999999E-4</v>
      </c>
      <c r="AL1724" s="8"/>
      <c r="AM1724" s="8"/>
      <c r="AN1724" s="8"/>
      <c r="AO1724" s="8"/>
      <c r="AP1724" s="8"/>
      <c r="AQ1724" s="8"/>
      <c r="AR1724" s="8"/>
      <c r="AT1724" s="6">
        <f t="shared" si="82"/>
        <v>4</v>
      </c>
      <c r="AU1724" s="6" t="str">
        <f t="shared" si="83"/>
        <v/>
      </c>
      <c r="AV1724" s="6">
        <f t="shared" si="84"/>
        <v>59.46153846153846</v>
      </c>
      <c r="AW1724" s="7" t="str">
        <f t="shared" si="85"/>
        <v/>
      </c>
      <c r="AX1724" s="6">
        <f t="shared" si="86"/>
        <v>1.3333333333333333</v>
      </c>
      <c r="AY1724" s="6" t="str">
        <f t="shared" si="87"/>
        <v/>
      </c>
      <c r="BA1724" s="6">
        <f>VLOOKUP(A1724, ALL_AP_DATA!$A$2:$F$3600, 6, FALSE)</f>
        <v>339</v>
      </c>
      <c r="BB1724" s="6">
        <f>VLOOKUP(A1724, projmetadata!$A$2:$D$2036, 4, FALSE)</f>
        <v>28563</v>
      </c>
      <c r="BC1724" s="6" t="e">
        <f t="array" aca="1" ref="BC1724" ca="1">_xludf.IFS(I1724&lt;&gt;0, F1724/I1724, P1724&lt;&gt;0, M1724/P1724, W1724&lt;&gt;0, T1724/W1724, AD1724&lt;&gt;0, AA1724/AD1724, AK1724&lt;&gt;0, AH1724/AK1724, AR1724&lt;&gt;0, AO1724/AR1724, TRUE, 0)</f>
        <v>#NAME?</v>
      </c>
      <c r="BE1724" s="6" t="e">
        <f t="shared" ca="1" si="89"/>
        <v>#NAME?</v>
      </c>
      <c r="BF1724" s="6" t="e">
        <f t="shared" ca="1" si="90"/>
        <v>#NAME?</v>
      </c>
      <c r="BG1724" s="6"/>
      <c r="BH1724" s="6">
        <f>VLOOKUP(A1724, ALL_AP_DATA!$A$2:$D$3600, 3, FALSE)</f>
        <v>30</v>
      </c>
      <c r="BI1724" s="6">
        <f>VLOOKUP(A1724, ALL_AP_DATA!$A$2:$E$3600, 5, FALSE)</f>
        <v>18305</v>
      </c>
      <c r="BJ1724" s="6">
        <f t="shared" si="88"/>
        <v>53.997050147492622</v>
      </c>
      <c r="BK1724" s="6">
        <f t="shared" si="91"/>
        <v>8.8495575221238937E-2</v>
      </c>
    </row>
    <row r="1725" spans="1:63" ht="15" customHeight="1" x14ac:dyDescent="0.25">
      <c r="A1725" s="8" t="s">
        <v>1499</v>
      </c>
      <c r="B1725" s="9" t="s">
        <v>1777</v>
      </c>
      <c r="C1725" s="9">
        <v>6</v>
      </c>
      <c r="D1725" s="9">
        <v>26</v>
      </c>
      <c r="E1725" s="9">
        <v>147</v>
      </c>
      <c r="F1725" s="9">
        <v>5240</v>
      </c>
      <c r="G1725" s="9">
        <v>4.36E-2</v>
      </c>
      <c r="H1725" s="9">
        <v>0.34189999999999998</v>
      </c>
      <c r="I1725" s="9">
        <v>0.1452</v>
      </c>
      <c r="J1725" s="8"/>
      <c r="K1725" s="8"/>
      <c r="L1725" s="8"/>
      <c r="M1725" s="8"/>
      <c r="N1725" s="8"/>
      <c r="O1725" s="8"/>
      <c r="P1725" s="8"/>
      <c r="Q1725" s="9">
        <v>22</v>
      </c>
      <c r="R1725" s="9">
        <v>118</v>
      </c>
      <c r="S1725" s="9">
        <v>368</v>
      </c>
      <c r="T1725" s="9">
        <v>28705</v>
      </c>
      <c r="U1725" s="9">
        <v>0.19800000000000001</v>
      </c>
      <c r="V1725" s="9">
        <v>0.85580000000000001</v>
      </c>
      <c r="W1725" s="9">
        <v>0.79569999999999996</v>
      </c>
      <c r="X1725" s="9">
        <v>8</v>
      </c>
      <c r="Y1725" s="9">
        <v>27</v>
      </c>
      <c r="Z1725" s="9">
        <v>135</v>
      </c>
      <c r="AA1725" s="9">
        <v>4811</v>
      </c>
      <c r="AB1725" s="9">
        <v>4.53E-2</v>
      </c>
      <c r="AC1725" s="9">
        <v>0.314</v>
      </c>
      <c r="AD1725" s="9">
        <v>0.13339999999999999</v>
      </c>
      <c r="AE1725" s="9">
        <v>6</v>
      </c>
      <c r="AF1725" s="9">
        <v>23</v>
      </c>
      <c r="AG1725" s="9">
        <v>108</v>
      </c>
      <c r="AH1725" s="9">
        <v>3301</v>
      </c>
      <c r="AI1725" s="9">
        <v>3.8600000000000002E-2</v>
      </c>
      <c r="AJ1725" s="9">
        <v>0.25119999999999998</v>
      </c>
      <c r="AK1725" s="9">
        <v>9.1499999999999998E-2</v>
      </c>
      <c r="AL1725" s="8"/>
      <c r="AM1725" s="8"/>
      <c r="AN1725" s="8"/>
      <c r="AO1725" s="8"/>
      <c r="AP1725" s="8"/>
      <c r="AQ1725" s="8"/>
      <c r="AR1725" s="8"/>
      <c r="AT1725" s="6">
        <f t="shared" si="82"/>
        <v>201.53846153846155</v>
      </c>
      <c r="AU1725" s="6" t="str">
        <f t="shared" si="83"/>
        <v/>
      </c>
      <c r="AV1725" s="6">
        <f t="shared" si="84"/>
        <v>243.26271186440678</v>
      </c>
      <c r="AW1725" s="7">
        <f t="shared" si="85"/>
        <v>178.18518518518519</v>
      </c>
      <c r="AX1725" s="6">
        <f t="shared" si="86"/>
        <v>143.52173913043478</v>
      </c>
      <c r="AY1725" s="6" t="str">
        <f t="shared" si="87"/>
        <v/>
      </c>
      <c r="BA1725" s="6">
        <f>VLOOKUP(A1725, ALL_AP_DATA!$A$2:$F$3600, 6, FALSE)</f>
        <v>596</v>
      </c>
      <c r="BB1725" s="6">
        <f>VLOOKUP(A1725, projmetadata!$A$2:$D$2036, 4, FALSE)</f>
        <v>43685</v>
      </c>
      <c r="BC1725" s="6" t="e">
        <f t="array" aca="1" ref="BC1725" ca="1">_xludf.IFS(I1725&lt;&gt;0, F1725/I1725, P1725&lt;&gt;0, M1725/P1725, W1725&lt;&gt;0, T1725/W1725, AD1725&lt;&gt;0, AA1725/AD1725, AK1725&lt;&gt;0, AH1725/AK1725, AR1725&lt;&gt;0, AO1725/AR1725, TRUE, 0)</f>
        <v>#NAME?</v>
      </c>
      <c r="BE1725" s="6" t="e">
        <f t="shared" ca="1" si="89"/>
        <v>#NAME?</v>
      </c>
      <c r="BF1725" s="6" t="e">
        <f t="shared" ca="1" si="90"/>
        <v>#NAME?</v>
      </c>
      <c r="BG1725" s="6"/>
      <c r="BH1725" s="6">
        <f>VLOOKUP(A1725, ALL_AP_DATA!$A$2:$D$3600, 3, FALSE)</f>
        <v>161</v>
      </c>
      <c r="BI1725" s="6">
        <f>VLOOKUP(A1725, ALL_AP_DATA!$A$2:$E$3600, 5, FALSE)</f>
        <v>36077</v>
      </c>
      <c r="BJ1725" s="6">
        <f t="shared" si="88"/>
        <v>60.531879194630875</v>
      </c>
      <c r="BK1725" s="6">
        <f t="shared" si="91"/>
        <v>0.27013422818791949</v>
      </c>
    </row>
    <row r="1726" spans="1:63" ht="15" customHeight="1" x14ac:dyDescent="0.25">
      <c r="A1726" s="8" t="s">
        <v>1500</v>
      </c>
      <c r="B1726" s="9" t="s">
        <v>1777</v>
      </c>
      <c r="C1726" s="9">
        <v>10</v>
      </c>
      <c r="D1726" s="9">
        <v>21</v>
      </c>
      <c r="E1726" s="9">
        <v>99</v>
      </c>
      <c r="F1726" s="9">
        <v>4946</v>
      </c>
      <c r="G1726" s="9">
        <v>7.3000000000000001E-3</v>
      </c>
      <c r="H1726" s="9">
        <v>5.3900000000000003E-2</v>
      </c>
      <c r="I1726" s="9">
        <v>8.0999999999999996E-3</v>
      </c>
      <c r="J1726" s="8"/>
      <c r="K1726" s="8"/>
      <c r="L1726" s="8"/>
      <c r="M1726" s="8"/>
      <c r="N1726" s="8"/>
      <c r="O1726" s="8"/>
      <c r="P1726" s="8"/>
      <c r="Q1726" s="9">
        <v>175</v>
      </c>
      <c r="R1726" s="9">
        <v>926</v>
      </c>
      <c r="S1726" s="9">
        <v>1518</v>
      </c>
      <c r="T1726" s="9">
        <v>248344</v>
      </c>
      <c r="U1726" s="9">
        <v>0.32029999999999997</v>
      </c>
      <c r="V1726" s="9">
        <v>0.82589999999999997</v>
      </c>
      <c r="W1726" s="9">
        <v>0.40589999999999998</v>
      </c>
      <c r="X1726" s="8"/>
      <c r="Y1726" s="8"/>
      <c r="Z1726" s="8"/>
      <c r="AA1726" s="8"/>
      <c r="AB1726" s="8"/>
      <c r="AC1726" s="8"/>
      <c r="AD1726" s="8"/>
      <c r="AE1726" s="9">
        <v>7</v>
      </c>
      <c r="AF1726" s="9">
        <v>46</v>
      </c>
      <c r="AG1726" s="9">
        <v>67</v>
      </c>
      <c r="AH1726" s="9">
        <v>3370</v>
      </c>
      <c r="AI1726" s="9">
        <v>1.5900000000000001E-2</v>
      </c>
      <c r="AJ1726" s="9">
        <v>3.6499999999999998E-2</v>
      </c>
      <c r="AK1726" s="9">
        <v>5.4999999999999997E-3</v>
      </c>
      <c r="AL1726" s="8"/>
      <c r="AM1726" s="8"/>
      <c r="AN1726" s="8"/>
      <c r="AO1726" s="8"/>
      <c r="AP1726" s="8"/>
      <c r="AQ1726" s="8"/>
      <c r="AR1726" s="8"/>
      <c r="AT1726" s="6">
        <f t="shared" si="82"/>
        <v>235.52380952380952</v>
      </c>
      <c r="AU1726" s="6" t="str">
        <f t="shared" si="83"/>
        <v/>
      </c>
      <c r="AV1726" s="6">
        <f t="shared" si="84"/>
        <v>268.19006479481641</v>
      </c>
      <c r="AW1726" s="7" t="str">
        <f t="shared" si="85"/>
        <v/>
      </c>
      <c r="AX1726" s="6">
        <f t="shared" si="86"/>
        <v>73.260869565217391</v>
      </c>
      <c r="AY1726" s="6" t="str">
        <f t="shared" si="87"/>
        <v/>
      </c>
      <c r="BA1726" s="6">
        <f>VLOOKUP(A1726, ALL_AP_DATA!$A$2:$F$3600, 6, FALSE)</f>
        <v>2891</v>
      </c>
      <c r="BB1726" s="6">
        <f>VLOOKUP(A1726, projmetadata!$A$2:$D$2036, 4, FALSE)</f>
        <v>87683</v>
      </c>
      <c r="BC1726" s="6" t="e">
        <f t="array" aca="1" ref="BC1726" ca="1">_xludf.IFS(I1726&lt;&gt;0, F1726/I1726, P1726&lt;&gt;0, M1726/P1726, W1726&lt;&gt;0, T1726/W1726, AD1726&lt;&gt;0, AA1726/AD1726, AK1726&lt;&gt;0, AH1726/AK1726, AR1726&lt;&gt;0, AO1726/AR1726, TRUE, 0)</f>
        <v>#NAME?</v>
      </c>
      <c r="BE1726" s="6" t="e">
        <f t="shared" ca="1" si="89"/>
        <v>#NAME?</v>
      </c>
      <c r="BF1726" s="6" t="e">
        <f t="shared" ca="1" si="90"/>
        <v>#NAME?</v>
      </c>
      <c r="BG1726" s="6"/>
      <c r="BH1726" s="6">
        <f>VLOOKUP(A1726, ALL_AP_DATA!$A$2:$D$3600, 3, FALSE)</f>
        <v>967</v>
      </c>
      <c r="BI1726" s="6">
        <f>VLOOKUP(A1726, ALL_AP_DATA!$A$2:$E$3600, 5, FALSE)</f>
        <v>611803</v>
      </c>
      <c r="BJ1726" s="6">
        <f t="shared" si="88"/>
        <v>211.62331373227258</v>
      </c>
      <c r="BK1726" s="6">
        <f t="shared" si="91"/>
        <v>0.3344863369076444</v>
      </c>
    </row>
    <row r="1727" spans="1:63" ht="15" customHeight="1" x14ac:dyDescent="0.25">
      <c r="A1727" s="8" t="s">
        <v>1501</v>
      </c>
      <c r="B1727" s="9" t="s">
        <v>1777</v>
      </c>
      <c r="C1727" s="9">
        <v>4</v>
      </c>
      <c r="D1727" s="9">
        <v>11</v>
      </c>
      <c r="E1727" s="9">
        <v>17</v>
      </c>
      <c r="F1727" s="9">
        <v>569</v>
      </c>
      <c r="G1727" s="9">
        <v>2.8400000000000002E-2</v>
      </c>
      <c r="H1727" s="9">
        <v>0.2</v>
      </c>
      <c r="I1727" s="9">
        <v>9.2200000000000004E-2</v>
      </c>
      <c r="J1727" s="8"/>
      <c r="K1727" s="8"/>
      <c r="L1727" s="8"/>
      <c r="M1727" s="8"/>
      <c r="N1727" s="8"/>
      <c r="O1727" s="8"/>
      <c r="P1727" s="8"/>
      <c r="Q1727" s="9">
        <v>8</v>
      </c>
      <c r="R1727" s="9">
        <v>23</v>
      </c>
      <c r="S1727" s="9">
        <v>66</v>
      </c>
      <c r="T1727" s="9">
        <v>3574</v>
      </c>
      <c r="U1727" s="9">
        <v>5.9400000000000001E-2</v>
      </c>
      <c r="V1727" s="9">
        <v>0.77649999999999997</v>
      </c>
      <c r="W1727" s="9">
        <v>0.57889999999999997</v>
      </c>
      <c r="X1727" s="9">
        <v>6</v>
      </c>
      <c r="Y1727" s="9">
        <v>31</v>
      </c>
      <c r="Z1727" s="9">
        <v>52</v>
      </c>
      <c r="AA1727" s="9">
        <v>1384</v>
      </c>
      <c r="AB1727" s="9">
        <v>8.0100000000000005E-2</v>
      </c>
      <c r="AC1727" s="9">
        <v>0.61180000000000001</v>
      </c>
      <c r="AD1727" s="9">
        <v>0.22420000000000001</v>
      </c>
      <c r="AE1727" s="9">
        <v>3</v>
      </c>
      <c r="AF1727" s="9">
        <v>9</v>
      </c>
      <c r="AG1727" s="9">
        <v>17</v>
      </c>
      <c r="AH1727" s="9">
        <v>483</v>
      </c>
      <c r="AI1727" s="9">
        <v>2.3300000000000001E-2</v>
      </c>
      <c r="AJ1727" s="9">
        <v>0.2</v>
      </c>
      <c r="AK1727" s="9">
        <v>7.8200000000000006E-2</v>
      </c>
      <c r="AL1727" s="8"/>
      <c r="AM1727" s="8"/>
      <c r="AN1727" s="8"/>
      <c r="AO1727" s="8"/>
      <c r="AP1727" s="8"/>
      <c r="AQ1727" s="8"/>
      <c r="AR1727" s="8"/>
      <c r="AT1727" s="6">
        <f t="shared" si="82"/>
        <v>51.727272727272727</v>
      </c>
      <c r="AU1727" s="6" t="str">
        <f t="shared" si="83"/>
        <v/>
      </c>
      <c r="AV1727" s="6">
        <f t="shared" si="84"/>
        <v>155.39130434782609</v>
      </c>
      <c r="AW1727" s="7">
        <f t="shared" si="85"/>
        <v>44.645161290322584</v>
      </c>
      <c r="AX1727" s="6">
        <f t="shared" si="86"/>
        <v>53.666666666666664</v>
      </c>
      <c r="AY1727" s="6" t="str">
        <f t="shared" si="87"/>
        <v/>
      </c>
      <c r="BA1727" s="6">
        <f>VLOOKUP(A1727, ALL_AP_DATA!$A$2:$F$3600, 6, FALSE)</f>
        <v>387</v>
      </c>
      <c r="BB1727" s="6">
        <f>VLOOKUP(A1727, projmetadata!$A$2:$D$2036, 4, FALSE)</f>
        <v>27733</v>
      </c>
      <c r="BC1727" s="6" t="e">
        <f t="array" aca="1" ref="BC1727" ca="1">_xludf.IFS(I1727&lt;&gt;0, F1727/I1727, P1727&lt;&gt;0, M1727/P1727, W1727&lt;&gt;0, T1727/W1727, AD1727&lt;&gt;0, AA1727/AD1727, AK1727&lt;&gt;0, AH1727/AK1727, AR1727&lt;&gt;0, AO1727/AR1727, TRUE, 0)</f>
        <v>#NAME?</v>
      </c>
      <c r="BE1727" s="6" t="e">
        <f t="shared" ca="1" si="89"/>
        <v>#NAME?</v>
      </c>
      <c r="BF1727" s="6" t="e">
        <f t="shared" ca="1" si="90"/>
        <v>#NAME?</v>
      </c>
      <c r="BG1727" s="6"/>
      <c r="BH1727" s="6">
        <f>VLOOKUP(A1727, ALL_AP_DATA!$A$2:$D$3600, 3, FALSE)</f>
        <v>56</v>
      </c>
      <c r="BI1727" s="6">
        <f>VLOOKUP(A1727, ALL_AP_DATA!$A$2:$E$3600, 5, FALSE)</f>
        <v>6174</v>
      </c>
      <c r="BJ1727" s="6">
        <f t="shared" si="88"/>
        <v>15.953488372093023</v>
      </c>
      <c r="BK1727" s="6">
        <f t="shared" si="91"/>
        <v>0.14470284237726097</v>
      </c>
    </row>
    <row r="1728" spans="1:63" ht="15" customHeight="1" x14ac:dyDescent="0.25">
      <c r="A1728" s="8" t="s">
        <v>1502</v>
      </c>
      <c r="B1728" s="9" t="s">
        <v>1777</v>
      </c>
      <c r="C1728" s="8"/>
      <c r="D1728" s="8"/>
      <c r="E1728" s="8"/>
      <c r="F1728" s="8"/>
      <c r="G1728" s="8"/>
      <c r="H1728" s="8"/>
      <c r="I1728" s="8"/>
      <c r="J1728" s="8"/>
      <c r="K1728" s="8"/>
      <c r="L1728" s="8"/>
      <c r="M1728" s="8"/>
      <c r="N1728" s="8"/>
      <c r="O1728" s="8"/>
      <c r="P1728" s="8"/>
      <c r="Q1728" s="9">
        <v>3</v>
      </c>
      <c r="R1728" s="9">
        <v>13</v>
      </c>
      <c r="S1728" s="9">
        <v>19</v>
      </c>
      <c r="T1728" s="9">
        <v>1741</v>
      </c>
      <c r="U1728" s="9">
        <v>4.5900000000000003E-2</v>
      </c>
      <c r="V1728" s="9">
        <v>0.76</v>
      </c>
      <c r="W1728" s="9">
        <v>0.42430000000000001</v>
      </c>
      <c r="X1728" s="8"/>
      <c r="Y1728" s="8"/>
      <c r="Z1728" s="8"/>
      <c r="AA1728" s="8"/>
      <c r="AB1728" s="8"/>
      <c r="AC1728" s="8"/>
      <c r="AD1728" s="8"/>
      <c r="AE1728" s="8"/>
      <c r="AF1728" s="8"/>
      <c r="AG1728" s="8"/>
      <c r="AH1728" s="8"/>
      <c r="AI1728" s="8"/>
      <c r="AJ1728" s="8"/>
      <c r="AK1728" s="8"/>
      <c r="AL1728" s="8"/>
      <c r="AM1728" s="8"/>
      <c r="AN1728" s="8"/>
      <c r="AO1728" s="8"/>
      <c r="AP1728" s="8"/>
      <c r="AQ1728" s="8"/>
      <c r="AR1728" s="8"/>
      <c r="AT1728" s="6" t="str">
        <f t="shared" si="82"/>
        <v/>
      </c>
      <c r="AU1728" s="6" t="str">
        <f t="shared" si="83"/>
        <v/>
      </c>
      <c r="AV1728" s="6">
        <f t="shared" si="84"/>
        <v>133.92307692307693</v>
      </c>
      <c r="AW1728" s="7" t="str">
        <f t="shared" si="85"/>
        <v/>
      </c>
      <c r="AX1728" s="6" t="str">
        <f t="shared" si="86"/>
        <v/>
      </c>
      <c r="AY1728" s="6" t="str">
        <f t="shared" si="87"/>
        <v/>
      </c>
      <c r="BA1728" s="6">
        <f>VLOOKUP(A1728, ALL_AP_DATA!$A$2:$F$3600, 6, FALSE)</f>
        <v>283</v>
      </c>
      <c r="BB1728" s="6">
        <f>VLOOKUP(A1728, projmetadata!$A$2:$D$2036, 4, FALSE)</f>
        <v>12118</v>
      </c>
      <c r="BC1728" s="6" t="e">
        <f t="array" aca="1" ref="BC1728" ca="1">_xludf.IFS(I1728&lt;&gt;0, F1728/I1728, P1728&lt;&gt;0, M1728/P1728, W1728&lt;&gt;0, T1728/W1728, AD1728&lt;&gt;0, AA1728/AD1728, AK1728&lt;&gt;0, AH1728/AK1728, AR1728&lt;&gt;0, AO1728/AR1728, TRUE, 0)</f>
        <v>#NAME?</v>
      </c>
      <c r="BE1728" s="6" t="e">
        <f t="shared" ca="1" si="89"/>
        <v>#NAME?</v>
      </c>
      <c r="BF1728" s="6" t="e">
        <f t="shared" ca="1" si="90"/>
        <v>#NAME?</v>
      </c>
      <c r="BG1728" s="6"/>
      <c r="BH1728" s="6">
        <f>VLOOKUP(A1728, ALL_AP_DATA!$A$2:$D$3600, 3, FALSE)</f>
        <v>13</v>
      </c>
      <c r="BI1728" s="6">
        <f>VLOOKUP(A1728, ALL_AP_DATA!$A$2:$E$3600, 5, FALSE)</f>
        <v>4103</v>
      </c>
      <c r="BJ1728" s="6">
        <f t="shared" si="88"/>
        <v>14.498233215547703</v>
      </c>
      <c r="BK1728" s="6">
        <f t="shared" si="91"/>
        <v>4.5936395759717315E-2</v>
      </c>
    </row>
    <row r="1729" spans="1:63" ht="15" customHeight="1" x14ac:dyDescent="0.25">
      <c r="A1729" s="8" t="s">
        <v>1503</v>
      </c>
      <c r="B1729" s="9" t="s">
        <v>1777</v>
      </c>
      <c r="C1729" s="9">
        <v>1</v>
      </c>
      <c r="D1729" s="9">
        <v>2</v>
      </c>
      <c r="E1729" s="9">
        <v>0</v>
      </c>
      <c r="F1729" s="9">
        <v>0</v>
      </c>
      <c r="G1729" s="9">
        <v>1.24E-2</v>
      </c>
      <c r="H1729" s="9">
        <v>0</v>
      </c>
      <c r="I1729" s="9">
        <v>0</v>
      </c>
      <c r="J1729" s="8"/>
      <c r="K1729" s="8"/>
      <c r="L1729" s="8"/>
      <c r="M1729" s="8"/>
      <c r="N1729" s="8"/>
      <c r="O1729" s="8"/>
      <c r="P1729" s="8"/>
      <c r="Q1729" s="8"/>
      <c r="R1729" s="8"/>
      <c r="S1729" s="8"/>
      <c r="T1729" s="8"/>
      <c r="U1729" s="8"/>
      <c r="V1729" s="8"/>
      <c r="W1729" s="8"/>
      <c r="X1729" s="8"/>
      <c r="Y1729" s="8"/>
      <c r="Z1729" s="8"/>
      <c r="AA1729" s="8"/>
      <c r="AB1729" s="8"/>
      <c r="AC1729" s="8"/>
      <c r="AD1729" s="8"/>
      <c r="AE1729" s="9">
        <v>1</v>
      </c>
      <c r="AF1729" s="9">
        <v>4</v>
      </c>
      <c r="AG1729" s="9">
        <v>0</v>
      </c>
      <c r="AH1729" s="9">
        <v>0</v>
      </c>
      <c r="AI1729" s="9">
        <v>2.4799999999999999E-2</v>
      </c>
      <c r="AJ1729" s="9">
        <v>0</v>
      </c>
      <c r="AK1729" s="9">
        <v>0</v>
      </c>
      <c r="AL1729" s="8"/>
      <c r="AM1729" s="8"/>
      <c r="AN1729" s="8"/>
      <c r="AO1729" s="8"/>
      <c r="AP1729" s="8"/>
      <c r="AQ1729" s="8"/>
      <c r="AR1729" s="8"/>
      <c r="AT1729" s="6">
        <f t="shared" si="82"/>
        <v>0</v>
      </c>
      <c r="AU1729" s="6" t="str">
        <f t="shared" si="83"/>
        <v/>
      </c>
      <c r="AV1729" s="6" t="str">
        <f t="shared" si="84"/>
        <v/>
      </c>
      <c r="AW1729" s="7" t="str">
        <f t="shared" si="85"/>
        <v/>
      </c>
      <c r="AX1729" s="6">
        <f t="shared" si="86"/>
        <v>0</v>
      </c>
      <c r="AY1729" s="6" t="str">
        <f t="shared" si="87"/>
        <v/>
      </c>
      <c r="BA1729" s="6">
        <f>VLOOKUP(A1729, ALL_AP_DATA!$A$2:$F$3600, 6, FALSE)</f>
        <v>161</v>
      </c>
      <c r="BB1729" s="6">
        <f>VLOOKUP(A1729, projmetadata!$A$2:$D$2036, 4, FALSE)</f>
        <v>8217</v>
      </c>
      <c r="BC1729" s="6" t="e">
        <f t="array" aca="1" ref="BC1729" ca="1">_xludf.IFS(I1729&lt;&gt;0, F1729/I1729, P1729&lt;&gt;0, M1729/P1729, W1729&lt;&gt;0, T1729/W1729, AD1729&lt;&gt;0, AA1729/AD1729, AK1729&lt;&gt;0, AH1729/AK1729, AR1729&lt;&gt;0, AO1729/AR1729, TRUE, 0)</f>
        <v>#NAME?</v>
      </c>
      <c r="BE1729" s="6" t="e">
        <f t="shared" ca="1" si="89"/>
        <v>#NAME?</v>
      </c>
      <c r="BF1729" s="6" t="e">
        <f t="shared" ca="1" si="90"/>
        <v>#NAME?</v>
      </c>
      <c r="BG1729" s="6"/>
      <c r="BH1729" s="6">
        <f>VLOOKUP(A1729, ALL_AP_DATA!$A$2:$D$3600, 3, FALSE)</f>
        <v>6</v>
      </c>
      <c r="BI1729" s="6">
        <f>VLOOKUP(A1729, ALL_AP_DATA!$A$2:$E$3600, 5, FALSE)</f>
        <v>41</v>
      </c>
      <c r="BJ1729" s="6">
        <f t="shared" si="88"/>
        <v>0.25465838509316768</v>
      </c>
      <c r="BK1729" s="6">
        <f t="shared" si="91"/>
        <v>3.7267080745341616E-2</v>
      </c>
    </row>
    <row r="1730" spans="1:63" ht="15" customHeight="1" x14ac:dyDescent="0.25">
      <c r="A1730" s="8" t="s">
        <v>1504</v>
      </c>
      <c r="B1730" s="9" t="s">
        <v>1777</v>
      </c>
      <c r="C1730" s="9">
        <v>2</v>
      </c>
      <c r="D1730" s="9">
        <v>4</v>
      </c>
      <c r="E1730" s="9">
        <v>2</v>
      </c>
      <c r="F1730" s="9">
        <v>23</v>
      </c>
      <c r="G1730" s="9">
        <v>2.12E-2</v>
      </c>
      <c r="H1730" s="9">
        <v>1.03E-2</v>
      </c>
      <c r="I1730" s="9">
        <v>2.8E-3</v>
      </c>
      <c r="J1730" s="8"/>
      <c r="K1730" s="8"/>
      <c r="L1730" s="8"/>
      <c r="M1730" s="8"/>
      <c r="N1730" s="8"/>
      <c r="O1730" s="8"/>
      <c r="P1730" s="8"/>
      <c r="Q1730" s="9">
        <v>14</v>
      </c>
      <c r="R1730" s="9">
        <v>72</v>
      </c>
      <c r="S1730" s="9">
        <v>172</v>
      </c>
      <c r="T1730" s="9">
        <v>7169</v>
      </c>
      <c r="U1730" s="9">
        <v>0.38100000000000001</v>
      </c>
      <c r="V1730" s="9">
        <v>0.8821</v>
      </c>
      <c r="W1730" s="9">
        <v>0.87719999999999998</v>
      </c>
      <c r="X1730" s="8"/>
      <c r="Y1730" s="8"/>
      <c r="Z1730" s="8"/>
      <c r="AA1730" s="8"/>
      <c r="AB1730" s="8"/>
      <c r="AC1730" s="8"/>
      <c r="AD1730" s="8"/>
      <c r="AE1730" s="9">
        <v>1</v>
      </c>
      <c r="AF1730" s="9">
        <v>5</v>
      </c>
      <c r="AG1730" s="9">
        <v>3</v>
      </c>
      <c r="AH1730" s="9">
        <v>27</v>
      </c>
      <c r="AI1730" s="9">
        <v>2.6499999999999999E-2</v>
      </c>
      <c r="AJ1730" s="9">
        <v>1.54E-2</v>
      </c>
      <c r="AK1730" s="9">
        <v>3.3E-3</v>
      </c>
      <c r="AL1730" s="8"/>
      <c r="AM1730" s="8"/>
      <c r="AN1730" s="8"/>
      <c r="AO1730" s="8"/>
      <c r="AP1730" s="8"/>
      <c r="AQ1730" s="8"/>
      <c r="AR1730" s="8"/>
      <c r="AT1730" s="6">
        <f t="shared" si="82"/>
        <v>5.75</v>
      </c>
      <c r="AU1730" s="6" t="str">
        <f t="shared" si="83"/>
        <v/>
      </c>
      <c r="AV1730" s="6">
        <f t="shared" si="84"/>
        <v>99.569444444444443</v>
      </c>
      <c r="AW1730" s="7" t="str">
        <f t="shared" si="85"/>
        <v/>
      </c>
      <c r="AX1730" s="6">
        <f t="shared" si="86"/>
        <v>5.4</v>
      </c>
      <c r="AY1730" s="6" t="str">
        <f t="shared" si="87"/>
        <v/>
      </c>
      <c r="BA1730" s="6">
        <f>VLOOKUP(A1730, ALL_AP_DATA!$A$2:$F$3600, 6, FALSE)</f>
        <v>189</v>
      </c>
      <c r="BB1730" s="6">
        <f>VLOOKUP(A1730, projmetadata!$A$2:$D$2036, 4, FALSE)</f>
        <v>6423</v>
      </c>
      <c r="BC1730" s="6" t="e">
        <f t="array" aca="1" ref="BC1730" ca="1">_xludf.IFS(I1730&lt;&gt;0, F1730/I1730, P1730&lt;&gt;0, M1730/P1730, W1730&lt;&gt;0, T1730/W1730, AD1730&lt;&gt;0, AA1730/AD1730, AK1730&lt;&gt;0, AH1730/AK1730, AR1730&lt;&gt;0, AO1730/AR1730, TRUE, 0)</f>
        <v>#NAME?</v>
      </c>
      <c r="BE1730" s="6" t="e">
        <f t="shared" ca="1" si="89"/>
        <v>#NAME?</v>
      </c>
      <c r="BF1730" s="6" t="e">
        <f t="shared" ca="1" si="90"/>
        <v>#NAME?</v>
      </c>
      <c r="BG1730" s="6"/>
      <c r="BH1730" s="6">
        <f>VLOOKUP(A1730, ALL_AP_DATA!$A$2:$D$3600, 3, FALSE)</f>
        <v>80</v>
      </c>
      <c r="BI1730" s="6">
        <f>VLOOKUP(A1730, ALL_AP_DATA!$A$2:$E$3600, 5, FALSE)</f>
        <v>8173</v>
      </c>
      <c r="BJ1730" s="6">
        <f t="shared" si="88"/>
        <v>43.24338624338624</v>
      </c>
      <c r="BK1730" s="6">
        <f t="shared" si="91"/>
        <v>0.42328042328042326</v>
      </c>
    </row>
    <row r="1731" spans="1:63" ht="15" customHeight="1" x14ac:dyDescent="0.25">
      <c r="A1731" s="8" t="s">
        <v>1505</v>
      </c>
      <c r="B1731" s="9" t="s">
        <v>1777</v>
      </c>
      <c r="C1731" s="9">
        <v>2</v>
      </c>
      <c r="D1731" s="9">
        <v>8</v>
      </c>
      <c r="E1731" s="9">
        <v>10</v>
      </c>
      <c r="F1731" s="9">
        <v>191</v>
      </c>
      <c r="G1731" s="9">
        <v>3.1699999999999999E-2</v>
      </c>
      <c r="H1731" s="9">
        <v>0.1111</v>
      </c>
      <c r="I1731" s="9">
        <v>3.3000000000000002E-2</v>
      </c>
      <c r="J1731" s="8"/>
      <c r="K1731" s="8"/>
      <c r="L1731" s="8"/>
      <c r="M1731" s="8"/>
      <c r="N1731" s="8"/>
      <c r="O1731" s="8"/>
      <c r="P1731" s="8"/>
      <c r="Q1731" s="9">
        <v>3</v>
      </c>
      <c r="R1731" s="9">
        <v>10</v>
      </c>
      <c r="S1731" s="9">
        <v>26</v>
      </c>
      <c r="T1731" s="9">
        <v>826</v>
      </c>
      <c r="U1731" s="9">
        <v>3.9699999999999999E-2</v>
      </c>
      <c r="V1731" s="9">
        <v>0.28889999999999999</v>
      </c>
      <c r="W1731" s="9">
        <v>0.1426</v>
      </c>
      <c r="X1731" s="8"/>
      <c r="Y1731" s="8"/>
      <c r="Z1731" s="8"/>
      <c r="AA1731" s="8"/>
      <c r="AB1731" s="8"/>
      <c r="AC1731" s="8"/>
      <c r="AD1731" s="8"/>
      <c r="AE1731" s="9">
        <v>3</v>
      </c>
      <c r="AF1731" s="9">
        <v>10</v>
      </c>
      <c r="AG1731" s="9">
        <v>0</v>
      </c>
      <c r="AH1731" s="9">
        <v>0</v>
      </c>
      <c r="AI1731" s="9">
        <v>3.9699999999999999E-2</v>
      </c>
      <c r="AJ1731" s="9">
        <v>0</v>
      </c>
      <c r="AK1731" s="9">
        <v>0</v>
      </c>
      <c r="AL1731" s="8"/>
      <c r="AM1731" s="8"/>
      <c r="AN1731" s="8"/>
      <c r="AO1731" s="8"/>
      <c r="AP1731" s="8"/>
      <c r="AQ1731" s="8"/>
      <c r="AR1731" s="8"/>
      <c r="AT1731" s="6">
        <f t="shared" si="82"/>
        <v>23.875</v>
      </c>
      <c r="AU1731" s="6" t="str">
        <f t="shared" si="83"/>
        <v/>
      </c>
      <c r="AV1731" s="6">
        <f t="shared" si="84"/>
        <v>82.6</v>
      </c>
      <c r="AW1731" s="7" t="str">
        <f t="shared" si="85"/>
        <v/>
      </c>
      <c r="AX1731" s="6">
        <f t="shared" si="86"/>
        <v>0</v>
      </c>
      <c r="AY1731" s="6" t="str">
        <f t="shared" si="87"/>
        <v/>
      </c>
      <c r="BA1731" s="6">
        <f>VLOOKUP(A1731, ALL_AP_DATA!$A$2:$F$3600, 6, FALSE)</f>
        <v>252</v>
      </c>
      <c r="BB1731" s="6">
        <f>VLOOKUP(A1731, projmetadata!$A$2:$D$2036, 4, FALSE)</f>
        <v>19877</v>
      </c>
      <c r="BC1731" s="6" t="e">
        <f t="array" aca="1" ref="BC1731" ca="1">_xludf.IFS(I1731&lt;&gt;0, F1731/I1731, P1731&lt;&gt;0, M1731/P1731, W1731&lt;&gt;0, T1731/W1731, AD1731&lt;&gt;0, AA1731/AD1731, AK1731&lt;&gt;0, AH1731/AK1731, AR1731&lt;&gt;0, AO1731/AR1731, TRUE, 0)</f>
        <v>#NAME?</v>
      </c>
      <c r="BE1731" s="6" t="e">
        <f t="shared" ca="1" si="89"/>
        <v>#NAME?</v>
      </c>
      <c r="BF1731" s="6" t="e">
        <f t="shared" ca="1" si="90"/>
        <v>#NAME?</v>
      </c>
      <c r="BG1731" s="6"/>
      <c r="BH1731" s="6">
        <f>VLOOKUP(A1731, ALL_AP_DATA!$A$2:$D$3600, 3, FALSE)</f>
        <v>25</v>
      </c>
      <c r="BI1731" s="6">
        <f>VLOOKUP(A1731, ALL_AP_DATA!$A$2:$E$3600, 5, FALSE)</f>
        <v>5794</v>
      </c>
      <c r="BJ1731" s="6">
        <f t="shared" si="88"/>
        <v>22.99206349206349</v>
      </c>
      <c r="BK1731" s="6">
        <f t="shared" si="91"/>
        <v>9.9206349206349201E-2</v>
      </c>
    </row>
    <row r="1732" spans="1:63" ht="15" customHeight="1" x14ac:dyDescent="0.25">
      <c r="A1732" s="8" t="s">
        <v>1506</v>
      </c>
      <c r="B1732" s="9" t="s">
        <v>1777</v>
      </c>
      <c r="C1732" s="9">
        <v>2</v>
      </c>
      <c r="D1732" s="9">
        <v>5</v>
      </c>
      <c r="E1732" s="9">
        <v>4</v>
      </c>
      <c r="F1732" s="9">
        <v>31</v>
      </c>
      <c r="G1732" s="9">
        <v>2.4400000000000002E-2</v>
      </c>
      <c r="H1732" s="9">
        <v>0.1176</v>
      </c>
      <c r="I1732" s="9">
        <v>8.0000000000000002E-3</v>
      </c>
      <c r="J1732" s="8"/>
      <c r="K1732" s="8"/>
      <c r="L1732" s="8"/>
      <c r="M1732" s="8"/>
      <c r="N1732" s="8"/>
      <c r="O1732" s="8"/>
      <c r="P1732" s="8"/>
      <c r="Q1732" s="9">
        <v>5</v>
      </c>
      <c r="R1732" s="9">
        <v>17</v>
      </c>
      <c r="S1732" s="9">
        <v>23</v>
      </c>
      <c r="T1732" s="9">
        <v>1440</v>
      </c>
      <c r="U1732" s="9">
        <v>8.2900000000000001E-2</v>
      </c>
      <c r="V1732" s="9">
        <v>0.67649999999999999</v>
      </c>
      <c r="W1732" s="9">
        <v>0.37059999999999998</v>
      </c>
      <c r="X1732" s="8"/>
      <c r="Y1732" s="8"/>
      <c r="Z1732" s="8"/>
      <c r="AA1732" s="8"/>
      <c r="AB1732" s="8"/>
      <c r="AC1732" s="8"/>
      <c r="AD1732" s="8"/>
      <c r="AE1732" s="8"/>
      <c r="AF1732" s="8"/>
      <c r="AG1732" s="8"/>
      <c r="AH1732" s="8"/>
      <c r="AI1732" s="8"/>
      <c r="AJ1732" s="8"/>
      <c r="AK1732" s="8"/>
      <c r="AL1732" s="8"/>
      <c r="AM1732" s="8"/>
      <c r="AN1732" s="8"/>
      <c r="AO1732" s="8"/>
      <c r="AP1732" s="8"/>
      <c r="AQ1732" s="8"/>
      <c r="AR1732" s="8"/>
      <c r="AT1732" s="6">
        <f t="shared" si="82"/>
        <v>6.2</v>
      </c>
      <c r="AU1732" s="6" t="str">
        <f t="shared" si="83"/>
        <v/>
      </c>
      <c r="AV1732" s="6">
        <f t="shared" si="84"/>
        <v>84.705882352941174</v>
      </c>
      <c r="AW1732" s="7" t="str">
        <f t="shared" si="85"/>
        <v/>
      </c>
      <c r="AX1732" s="6" t="str">
        <f t="shared" si="86"/>
        <v/>
      </c>
      <c r="AY1732" s="6" t="str">
        <f t="shared" si="87"/>
        <v/>
      </c>
      <c r="BA1732" s="6">
        <f>VLOOKUP(A1732, ALL_AP_DATA!$A$2:$F$3600, 6, FALSE)</f>
        <v>205</v>
      </c>
      <c r="BB1732" s="6">
        <f>VLOOKUP(A1732, projmetadata!$A$2:$D$2036, 4, FALSE)</f>
        <v>28041</v>
      </c>
      <c r="BC1732" s="6" t="e">
        <f t="array" aca="1" ref="BC1732" ca="1">_xludf.IFS(I1732&lt;&gt;0, F1732/I1732, P1732&lt;&gt;0, M1732/P1732, W1732&lt;&gt;0, T1732/W1732, AD1732&lt;&gt;0, AA1732/AD1732, AK1732&lt;&gt;0, AH1732/AK1732, AR1732&lt;&gt;0, AO1732/AR1732, TRUE, 0)</f>
        <v>#NAME?</v>
      </c>
      <c r="BE1732" s="6" t="e">
        <f t="shared" ca="1" si="89"/>
        <v>#NAME?</v>
      </c>
      <c r="BF1732" s="6" t="e">
        <f t="shared" ca="1" si="90"/>
        <v>#NAME?</v>
      </c>
      <c r="BG1732" s="6"/>
      <c r="BH1732" s="6">
        <f>VLOOKUP(A1732, ALL_AP_DATA!$A$2:$D$3600, 3, FALSE)</f>
        <v>21</v>
      </c>
      <c r="BI1732" s="6">
        <f>VLOOKUP(A1732, ALL_AP_DATA!$A$2:$E$3600, 5, FALSE)</f>
        <v>3886</v>
      </c>
      <c r="BJ1732" s="6">
        <f t="shared" si="88"/>
        <v>18.956097560975611</v>
      </c>
      <c r="BK1732" s="6">
        <f t="shared" si="91"/>
        <v>0.1024390243902439</v>
      </c>
    </row>
    <row r="1733" spans="1:63" ht="15" customHeight="1" x14ac:dyDescent="0.25">
      <c r="A1733" s="8" t="s">
        <v>1507</v>
      </c>
      <c r="B1733" s="9" t="s">
        <v>1777</v>
      </c>
      <c r="C1733" s="9">
        <v>11</v>
      </c>
      <c r="D1733" s="9">
        <v>52</v>
      </c>
      <c r="E1733" s="9">
        <v>119</v>
      </c>
      <c r="F1733" s="9">
        <v>6729</v>
      </c>
      <c r="G1733" s="9">
        <v>0.18179999999999999</v>
      </c>
      <c r="H1733" s="9">
        <v>0.5484</v>
      </c>
      <c r="I1733" s="9">
        <v>0.18909999999999999</v>
      </c>
      <c r="J1733" s="8"/>
      <c r="K1733" s="8"/>
      <c r="L1733" s="8"/>
      <c r="M1733" s="8"/>
      <c r="N1733" s="8"/>
      <c r="O1733" s="8"/>
      <c r="P1733" s="8"/>
      <c r="Q1733" s="9">
        <v>14</v>
      </c>
      <c r="R1733" s="9">
        <v>48</v>
      </c>
      <c r="S1733" s="9">
        <v>138</v>
      </c>
      <c r="T1733" s="9">
        <v>11870</v>
      </c>
      <c r="U1733" s="9">
        <v>0.1678</v>
      </c>
      <c r="V1733" s="9">
        <v>0.63590000000000002</v>
      </c>
      <c r="W1733" s="9">
        <v>0.33360000000000001</v>
      </c>
      <c r="X1733" s="8"/>
      <c r="Y1733" s="8"/>
      <c r="Z1733" s="8"/>
      <c r="AA1733" s="8"/>
      <c r="AB1733" s="8"/>
      <c r="AC1733" s="8"/>
      <c r="AD1733" s="8"/>
      <c r="AE1733" s="9">
        <v>6</v>
      </c>
      <c r="AF1733" s="9">
        <v>28</v>
      </c>
      <c r="AG1733" s="9">
        <v>99</v>
      </c>
      <c r="AH1733" s="9">
        <v>3730</v>
      </c>
      <c r="AI1733" s="9">
        <v>9.7900000000000001E-2</v>
      </c>
      <c r="AJ1733" s="9">
        <v>0.45619999999999999</v>
      </c>
      <c r="AK1733" s="9">
        <v>0.1048</v>
      </c>
      <c r="AL1733" s="8"/>
      <c r="AM1733" s="8"/>
      <c r="AN1733" s="8"/>
      <c r="AO1733" s="8"/>
      <c r="AP1733" s="8"/>
      <c r="AQ1733" s="8"/>
      <c r="AR1733" s="8"/>
      <c r="AT1733" s="6">
        <f t="shared" si="82"/>
        <v>129.40384615384616</v>
      </c>
      <c r="AU1733" s="6" t="str">
        <f t="shared" si="83"/>
        <v/>
      </c>
      <c r="AV1733" s="6">
        <f t="shared" si="84"/>
        <v>247.29166666666666</v>
      </c>
      <c r="AW1733" s="7" t="str">
        <f t="shared" si="85"/>
        <v/>
      </c>
      <c r="AX1733" s="6">
        <f t="shared" si="86"/>
        <v>133.21428571428572</v>
      </c>
      <c r="AY1733" s="6" t="str">
        <f t="shared" si="87"/>
        <v/>
      </c>
      <c r="BA1733" s="6">
        <f>VLOOKUP(A1733, ALL_AP_DATA!$A$2:$F$3600, 6, FALSE)</f>
        <v>286</v>
      </c>
      <c r="BB1733" s="6">
        <f>VLOOKUP(A1733, projmetadata!$A$2:$D$2036, 4, FALSE)</f>
        <v>43346</v>
      </c>
      <c r="BC1733" s="6" t="e">
        <f t="array" aca="1" ref="BC1733" ca="1">_xludf.IFS(I1733&lt;&gt;0, F1733/I1733, P1733&lt;&gt;0, M1733/P1733, W1733&lt;&gt;0, T1733/W1733, AD1733&lt;&gt;0, AA1733/AD1733, AK1733&lt;&gt;0, AH1733/AK1733, AR1733&lt;&gt;0, AO1733/AR1733, TRUE, 0)</f>
        <v>#NAME?</v>
      </c>
      <c r="BE1733" s="6" t="e">
        <f t="shared" ca="1" si="89"/>
        <v>#NAME?</v>
      </c>
      <c r="BF1733" s="6" t="e">
        <f t="shared" ca="1" si="90"/>
        <v>#NAME?</v>
      </c>
      <c r="BG1733" s="6"/>
      <c r="BH1733" s="6">
        <f>VLOOKUP(A1733, ALL_AP_DATA!$A$2:$D$3600, 3, FALSE)</f>
        <v>93</v>
      </c>
      <c r="BI1733" s="6">
        <f>VLOOKUP(A1733, ALL_AP_DATA!$A$2:$E$3600, 5, FALSE)</f>
        <v>35580</v>
      </c>
      <c r="BJ1733" s="6">
        <f t="shared" si="88"/>
        <v>124.4055944055944</v>
      </c>
      <c r="BK1733" s="6">
        <f t="shared" si="91"/>
        <v>0.32517482517482516</v>
      </c>
    </row>
    <row r="1734" spans="1:63" ht="15" customHeight="1" x14ac:dyDescent="0.25">
      <c r="A1734" s="8" t="s">
        <v>1508</v>
      </c>
      <c r="B1734" s="9" t="s">
        <v>1777</v>
      </c>
      <c r="C1734" s="9">
        <v>1</v>
      </c>
      <c r="D1734" s="9">
        <v>2</v>
      </c>
      <c r="E1734" s="9">
        <v>0</v>
      </c>
      <c r="F1734" s="9">
        <v>0</v>
      </c>
      <c r="G1734" s="9">
        <v>1.09E-2</v>
      </c>
      <c r="H1734" s="9">
        <v>0</v>
      </c>
      <c r="I1734" s="9">
        <v>0</v>
      </c>
      <c r="J1734" s="8"/>
      <c r="K1734" s="8"/>
      <c r="L1734" s="8"/>
      <c r="M1734" s="8"/>
      <c r="N1734" s="8"/>
      <c r="O1734" s="8"/>
      <c r="P1734" s="8"/>
      <c r="Q1734" s="9">
        <v>7</v>
      </c>
      <c r="R1734" s="9">
        <v>46</v>
      </c>
      <c r="S1734" s="9">
        <v>84</v>
      </c>
      <c r="T1734" s="9">
        <v>143347</v>
      </c>
      <c r="U1734" s="9">
        <v>0.25140000000000001</v>
      </c>
      <c r="V1734" s="9">
        <v>0.67200000000000004</v>
      </c>
      <c r="W1734" s="9">
        <v>0.97489999999999999</v>
      </c>
      <c r="X1734" s="8"/>
      <c r="Y1734" s="8"/>
      <c r="Z1734" s="8"/>
      <c r="AA1734" s="8"/>
      <c r="AB1734" s="8"/>
      <c r="AC1734" s="8"/>
      <c r="AD1734" s="8"/>
      <c r="AE1734" s="8"/>
      <c r="AF1734" s="8"/>
      <c r="AG1734" s="8"/>
      <c r="AH1734" s="8"/>
      <c r="AI1734" s="8"/>
      <c r="AJ1734" s="8"/>
      <c r="AK1734" s="8"/>
      <c r="AL1734" s="8"/>
      <c r="AM1734" s="8"/>
      <c r="AN1734" s="8"/>
      <c r="AO1734" s="8"/>
      <c r="AP1734" s="8"/>
      <c r="AQ1734" s="8"/>
      <c r="AR1734" s="8"/>
      <c r="AT1734" s="6">
        <f t="shared" si="82"/>
        <v>0</v>
      </c>
      <c r="AU1734" s="6" t="str">
        <f t="shared" si="83"/>
        <v/>
      </c>
      <c r="AV1734" s="6">
        <f t="shared" si="84"/>
        <v>3116.2391304347825</v>
      </c>
      <c r="AW1734" s="7" t="str">
        <f t="shared" si="85"/>
        <v/>
      </c>
      <c r="AX1734" s="6" t="str">
        <f t="shared" si="86"/>
        <v/>
      </c>
      <c r="AY1734" s="6" t="str">
        <f t="shared" si="87"/>
        <v/>
      </c>
      <c r="BA1734" s="6">
        <f>VLOOKUP(A1734, ALL_AP_DATA!$A$2:$F$3600, 6, FALSE)</f>
        <v>183</v>
      </c>
      <c r="BB1734" s="6">
        <f>VLOOKUP(A1734, projmetadata!$A$2:$D$2036, 4, FALSE)</f>
        <v>14228</v>
      </c>
      <c r="BC1734" s="6" t="e">
        <f t="array" aca="1" ref="BC1734" ca="1">_xludf.IFS(I1734&lt;&gt;0, F1734/I1734, P1734&lt;&gt;0, M1734/P1734, W1734&lt;&gt;0, T1734/W1734, AD1734&lt;&gt;0, AA1734/AD1734, AK1734&lt;&gt;0, AH1734/AK1734, AR1734&lt;&gt;0, AO1734/AR1734, TRUE, 0)</f>
        <v>#NAME?</v>
      </c>
      <c r="BE1734" s="6" t="e">
        <f t="shared" ca="1" si="89"/>
        <v>#NAME?</v>
      </c>
      <c r="BF1734" s="6" t="e">
        <f t="shared" ca="1" si="90"/>
        <v>#NAME?</v>
      </c>
      <c r="BG1734" s="6"/>
      <c r="BH1734" s="6">
        <f>VLOOKUP(A1734, ALL_AP_DATA!$A$2:$D$3600, 3, FALSE)</f>
        <v>48</v>
      </c>
      <c r="BI1734" s="6">
        <f>VLOOKUP(A1734, ALL_AP_DATA!$A$2:$E$3600, 5, FALSE)</f>
        <v>147038</v>
      </c>
      <c r="BJ1734" s="6">
        <f t="shared" si="88"/>
        <v>803.48633879781426</v>
      </c>
      <c r="BK1734" s="6">
        <f t="shared" si="91"/>
        <v>0.26229508196721313</v>
      </c>
    </row>
    <row r="1735" spans="1:63" ht="15" customHeight="1" x14ac:dyDescent="0.25">
      <c r="A1735" s="8" t="s">
        <v>1509</v>
      </c>
      <c r="B1735" s="9" t="s">
        <v>1777</v>
      </c>
      <c r="C1735" s="8"/>
      <c r="D1735" s="8"/>
      <c r="E1735" s="8"/>
      <c r="F1735" s="8"/>
      <c r="G1735" s="8"/>
      <c r="H1735" s="8"/>
      <c r="I1735" s="8"/>
      <c r="J1735" s="8"/>
      <c r="K1735" s="8"/>
      <c r="L1735" s="8"/>
      <c r="M1735" s="8"/>
      <c r="N1735" s="8"/>
      <c r="O1735" s="8"/>
      <c r="P1735" s="8"/>
      <c r="Q1735" s="9">
        <v>18</v>
      </c>
      <c r="R1735" s="9">
        <v>121</v>
      </c>
      <c r="S1735" s="9">
        <v>284</v>
      </c>
      <c r="T1735" s="9">
        <v>112491</v>
      </c>
      <c r="U1735" s="9">
        <v>0.3967</v>
      </c>
      <c r="V1735" s="9">
        <v>0.92510000000000003</v>
      </c>
      <c r="W1735" s="9">
        <v>0.77239999999999998</v>
      </c>
      <c r="X1735" s="8"/>
      <c r="Y1735" s="8"/>
      <c r="Z1735" s="8"/>
      <c r="AA1735" s="8"/>
      <c r="AB1735" s="8"/>
      <c r="AC1735" s="8"/>
      <c r="AD1735" s="8"/>
      <c r="AE1735" s="8"/>
      <c r="AF1735" s="8"/>
      <c r="AG1735" s="8"/>
      <c r="AH1735" s="8"/>
      <c r="AI1735" s="8"/>
      <c r="AJ1735" s="8"/>
      <c r="AK1735" s="8"/>
      <c r="AL1735" s="8"/>
      <c r="AM1735" s="8"/>
      <c r="AN1735" s="8"/>
      <c r="AO1735" s="8"/>
      <c r="AP1735" s="8"/>
      <c r="AQ1735" s="8"/>
      <c r="AR1735" s="8"/>
      <c r="AT1735" s="6" t="str">
        <f t="shared" si="82"/>
        <v/>
      </c>
      <c r="AU1735" s="6" t="str">
        <f t="shared" si="83"/>
        <v/>
      </c>
      <c r="AV1735" s="6">
        <f t="shared" si="84"/>
        <v>929.67768595041321</v>
      </c>
      <c r="AW1735" s="7" t="str">
        <f t="shared" si="85"/>
        <v/>
      </c>
      <c r="AX1735" s="6" t="str">
        <f t="shared" si="86"/>
        <v/>
      </c>
      <c r="AY1735" s="6" t="str">
        <f t="shared" si="87"/>
        <v/>
      </c>
      <c r="BA1735" s="6">
        <f>VLOOKUP(A1735, ALL_AP_DATA!$A$2:$F$3600, 6, FALSE)</f>
        <v>305</v>
      </c>
      <c r="BB1735" s="6">
        <f>VLOOKUP(A1735, projmetadata!$A$2:$D$2036, 4, FALSE)</f>
        <v>8765</v>
      </c>
      <c r="BC1735" s="6" t="e">
        <f t="array" aca="1" ref="BC1735" ca="1">_xludf.IFS(I1735&lt;&gt;0, F1735/I1735, P1735&lt;&gt;0, M1735/P1735, W1735&lt;&gt;0, T1735/W1735, AD1735&lt;&gt;0, AA1735/AD1735, AK1735&lt;&gt;0, AH1735/AK1735, AR1735&lt;&gt;0, AO1735/AR1735, TRUE, 0)</f>
        <v>#NAME?</v>
      </c>
      <c r="BE1735" s="6" t="e">
        <f t="shared" ca="1" si="89"/>
        <v>#NAME?</v>
      </c>
      <c r="BF1735" s="6" t="e">
        <f t="shared" ca="1" si="90"/>
        <v>#NAME?</v>
      </c>
      <c r="BG1735" s="6"/>
      <c r="BH1735" s="6">
        <f>VLOOKUP(A1735, ALL_AP_DATA!$A$2:$D$3600, 3, FALSE)</f>
        <v>121</v>
      </c>
      <c r="BI1735" s="6">
        <f>VLOOKUP(A1735, ALL_AP_DATA!$A$2:$E$3600, 5, FALSE)</f>
        <v>145631</v>
      </c>
      <c r="BJ1735" s="6">
        <f t="shared" si="88"/>
        <v>477.47868852459015</v>
      </c>
      <c r="BK1735" s="6">
        <f t="shared" si="91"/>
        <v>0.39672131147540984</v>
      </c>
    </row>
    <row r="1736" spans="1:63" ht="15" customHeight="1" x14ac:dyDescent="0.25">
      <c r="A1736" s="8" t="s">
        <v>1510</v>
      </c>
      <c r="B1736" s="9" t="s">
        <v>1777</v>
      </c>
      <c r="C1736" s="9">
        <v>1</v>
      </c>
      <c r="D1736" s="9">
        <v>2</v>
      </c>
      <c r="E1736" s="9">
        <v>24</v>
      </c>
      <c r="F1736" s="9">
        <v>163</v>
      </c>
      <c r="G1736" s="9">
        <v>1.03E-2</v>
      </c>
      <c r="H1736" s="9">
        <v>7.9200000000000007E-2</v>
      </c>
      <c r="I1736" s="9">
        <v>1.34E-2</v>
      </c>
      <c r="J1736" s="8"/>
      <c r="K1736" s="8"/>
      <c r="L1736" s="8"/>
      <c r="M1736" s="8"/>
      <c r="N1736" s="8"/>
      <c r="O1736" s="8"/>
      <c r="P1736" s="8"/>
      <c r="Q1736" s="9">
        <v>20</v>
      </c>
      <c r="R1736" s="9">
        <v>72</v>
      </c>
      <c r="S1736" s="9">
        <v>274</v>
      </c>
      <c r="T1736" s="9">
        <v>8433</v>
      </c>
      <c r="U1736" s="9">
        <v>0.36919999999999997</v>
      </c>
      <c r="V1736" s="9">
        <v>0.90429999999999999</v>
      </c>
      <c r="W1736" s="9">
        <v>0.69140000000000001</v>
      </c>
      <c r="X1736" s="9">
        <v>3</v>
      </c>
      <c r="Y1736" s="9">
        <v>8</v>
      </c>
      <c r="Z1736" s="9">
        <v>0</v>
      </c>
      <c r="AA1736" s="9">
        <v>0</v>
      </c>
      <c r="AB1736" s="9">
        <v>4.1000000000000002E-2</v>
      </c>
      <c r="AC1736" s="9">
        <v>0</v>
      </c>
      <c r="AD1736" s="9">
        <v>0</v>
      </c>
      <c r="AE1736" s="8"/>
      <c r="AF1736" s="8"/>
      <c r="AG1736" s="8"/>
      <c r="AH1736" s="8"/>
      <c r="AI1736" s="8"/>
      <c r="AJ1736" s="8"/>
      <c r="AK1736" s="8"/>
      <c r="AL1736" s="8"/>
      <c r="AM1736" s="8"/>
      <c r="AN1736" s="8"/>
      <c r="AO1736" s="8"/>
      <c r="AP1736" s="8"/>
      <c r="AQ1736" s="8"/>
      <c r="AR1736" s="8"/>
      <c r="AT1736" s="6">
        <f t="shared" si="82"/>
        <v>81.5</v>
      </c>
      <c r="AU1736" s="6" t="str">
        <f t="shared" si="83"/>
        <v/>
      </c>
      <c r="AV1736" s="6">
        <f t="shared" si="84"/>
        <v>117.125</v>
      </c>
      <c r="AW1736" s="7">
        <f t="shared" si="85"/>
        <v>0</v>
      </c>
      <c r="AX1736" s="6" t="str">
        <f t="shared" si="86"/>
        <v/>
      </c>
      <c r="AY1736" s="6" t="str">
        <f t="shared" si="87"/>
        <v/>
      </c>
      <c r="BA1736" s="6">
        <f>VLOOKUP(A1736, ALL_AP_DATA!$A$2:$F$3600, 6, FALSE)</f>
        <v>195</v>
      </c>
      <c r="BB1736" s="6">
        <f>VLOOKUP(A1736, projmetadata!$A$2:$D$2036, 4, FALSE)</f>
        <v>11289</v>
      </c>
      <c r="BC1736" s="6" t="e">
        <f t="array" aca="1" ref="BC1736" ca="1">_xludf.IFS(I1736&lt;&gt;0, F1736/I1736, P1736&lt;&gt;0, M1736/P1736, W1736&lt;&gt;0, T1736/W1736, AD1736&lt;&gt;0, AA1736/AD1736, AK1736&lt;&gt;0, AH1736/AK1736, AR1736&lt;&gt;0, AO1736/AR1736, TRUE, 0)</f>
        <v>#NAME?</v>
      </c>
      <c r="BE1736" s="6" t="e">
        <f t="shared" ca="1" si="89"/>
        <v>#NAME?</v>
      </c>
      <c r="BF1736" s="6" t="e">
        <f t="shared" ca="1" si="90"/>
        <v>#NAME?</v>
      </c>
      <c r="BG1736" s="6"/>
      <c r="BH1736" s="6">
        <f>VLOOKUP(A1736, ALL_AP_DATA!$A$2:$D$3600, 3, FALSE)</f>
        <v>81</v>
      </c>
      <c r="BI1736" s="6">
        <f>VLOOKUP(A1736, ALL_AP_DATA!$A$2:$E$3600, 5, FALSE)</f>
        <v>12197</v>
      </c>
      <c r="BJ1736" s="6">
        <f t="shared" si="88"/>
        <v>62.54871794871795</v>
      </c>
      <c r="BK1736" s="6">
        <f t="shared" si="91"/>
        <v>0.41538461538461541</v>
      </c>
    </row>
    <row r="1737" spans="1:63" ht="15" customHeight="1" x14ac:dyDescent="0.25">
      <c r="A1737" s="8" t="s">
        <v>1511</v>
      </c>
      <c r="B1737" s="9" t="s">
        <v>1777</v>
      </c>
      <c r="C1737" s="9">
        <v>10</v>
      </c>
      <c r="D1737" s="9">
        <v>28</v>
      </c>
      <c r="E1737" s="9">
        <v>93</v>
      </c>
      <c r="F1737" s="9">
        <v>3203</v>
      </c>
      <c r="G1737" s="9">
        <v>5.6800000000000003E-2</v>
      </c>
      <c r="H1737" s="9">
        <v>0.2031</v>
      </c>
      <c r="I1737" s="9">
        <v>4.6100000000000002E-2</v>
      </c>
      <c r="J1737" s="8"/>
      <c r="K1737" s="8"/>
      <c r="L1737" s="8"/>
      <c r="M1737" s="8"/>
      <c r="N1737" s="8"/>
      <c r="O1737" s="8"/>
      <c r="P1737" s="8"/>
      <c r="Q1737" s="9">
        <v>28</v>
      </c>
      <c r="R1737" s="9">
        <v>110</v>
      </c>
      <c r="S1737" s="9">
        <v>337</v>
      </c>
      <c r="T1737" s="9">
        <v>62512</v>
      </c>
      <c r="U1737" s="9">
        <v>0.22309999999999999</v>
      </c>
      <c r="V1737" s="9">
        <v>0.73580000000000001</v>
      </c>
      <c r="W1737" s="9">
        <v>0.89929999999999999</v>
      </c>
      <c r="X1737" s="9">
        <v>2</v>
      </c>
      <c r="Y1737" s="9">
        <v>18</v>
      </c>
      <c r="Z1737" s="9">
        <v>18</v>
      </c>
      <c r="AA1737" s="9">
        <v>975</v>
      </c>
      <c r="AB1737" s="9">
        <v>3.6499999999999998E-2</v>
      </c>
      <c r="AC1737" s="9">
        <v>3.9300000000000002E-2</v>
      </c>
      <c r="AD1737" s="9">
        <v>1.4E-2</v>
      </c>
      <c r="AE1737" s="9">
        <v>5</v>
      </c>
      <c r="AF1737" s="9">
        <v>27</v>
      </c>
      <c r="AG1737" s="9">
        <v>56</v>
      </c>
      <c r="AH1737" s="9">
        <v>2322</v>
      </c>
      <c r="AI1737" s="9">
        <v>5.4800000000000001E-2</v>
      </c>
      <c r="AJ1737" s="9">
        <v>0.12230000000000001</v>
      </c>
      <c r="AK1737" s="9">
        <v>3.3399999999999999E-2</v>
      </c>
      <c r="AL1737" s="8"/>
      <c r="AM1737" s="8"/>
      <c r="AN1737" s="8"/>
      <c r="AO1737" s="8"/>
      <c r="AP1737" s="8"/>
      <c r="AQ1737" s="8"/>
      <c r="AR1737" s="8"/>
      <c r="AT1737" s="6">
        <f t="shared" si="82"/>
        <v>114.39285714285714</v>
      </c>
      <c r="AU1737" s="6" t="str">
        <f t="shared" si="83"/>
        <v/>
      </c>
      <c r="AV1737" s="6">
        <f t="shared" si="84"/>
        <v>568.29090909090905</v>
      </c>
      <c r="AW1737" s="7">
        <f t="shared" si="85"/>
        <v>54.166666666666664</v>
      </c>
      <c r="AX1737" s="6">
        <f t="shared" si="86"/>
        <v>86</v>
      </c>
      <c r="AY1737" s="6" t="str">
        <f t="shared" si="87"/>
        <v/>
      </c>
      <c r="BA1737" s="6">
        <f>VLOOKUP(A1737, ALL_AP_DATA!$A$2:$F$3600, 6, FALSE)</f>
        <v>493</v>
      </c>
      <c r="BB1737" s="6">
        <f>VLOOKUP(A1737, projmetadata!$A$2:$D$2036, 4, FALSE)</f>
        <v>59816</v>
      </c>
      <c r="BC1737" s="6" t="e">
        <f t="array" aca="1" ref="BC1737" ca="1">_xludf.IFS(I1737&lt;&gt;0, F1737/I1737, P1737&lt;&gt;0, M1737/P1737, W1737&lt;&gt;0, T1737/W1737, AD1737&lt;&gt;0, AA1737/AD1737, AK1737&lt;&gt;0, AH1737/AK1737, AR1737&lt;&gt;0, AO1737/AR1737, TRUE, 0)</f>
        <v>#NAME?</v>
      </c>
      <c r="BE1737" s="6" t="e">
        <f t="shared" ca="1" si="89"/>
        <v>#NAME?</v>
      </c>
      <c r="BF1737" s="6" t="e">
        <f t="shared" ca="1" si="90"/>
        <v>#NAME?</v>
      </c>
      <c r="BG1737" s="6"/>
      <c r="BH1737" s="6">
        <f>VLOOKUP(A1737, ALL_AP_DATA!$A$2:$D$3600, 3, FALSE)</f>
        <v>149</v>
      </c>
      <c r="BI1737" s="6">
        <f>VLOOKUP(A1737, ALL_AP_DATA!$A$2:$E$3600, 5, FALSE)</f>
        <v>69514</v>
      </c>
      <c r="BJ1737" s="6">
        <f t="shared" si="88"/>
        <v>141.00202839756594</v>
      </c>
      <c r="BK1737" s="6">
        <f t="shared" si="91"/>
        <v>0.30223123732251522</v>
      </c>
    </row>
    <row r="1738" spans="1:63" ht="15" customHeight="1" x14ac:dyDescent="0.25">
      <c r="A1738" s="8" t="s">
        <v>1512</v>
      </c>
      <c r="B1738" s="9" t="s">
        <v>1777</v>
      </c>
      <c r="C1738" s="9">
        <v>2</v>
      </c>
      <c r="D1738" s="9">
        <v>11</v>
      </c>
      <c r="E1738" s="9">
        <v>2</v>
      </c>
      <c r="F1738" s="9">
        <v>99</v>
      </c>
      <c r="G1738" s="9">
        <v>5.91E-2</v>
      </c>
      <c r="H1738" s="9">
        <v>2.5000000000000001E-2</v>
      </c>
      <c r="I1738" s="9">
        <v>1.5800000000000002E-2</v>
      </c>
      <c r="J1738" s="8"/>
      <c r="K1738" s="8"/>
      <c r="L1738" s="8"/>
      <c r="M1738" s="8"/>
      <c r="N1738" s="8"/>
      <c r="O1738" s="8"/>
      <c r="P1738" s="8"/>
      <c r="Q1738" s="9">
        <v>8</v>
      </c>
      <c r="R1738" s="9">
        <v>37</v>
      </c>
      <c r="S1738" s="9">
        <v>64</v>
      </c>
      <c r="T1738" s="9">
        <v>3714</v>
      </c>
      <c r="U1738" s="9">
        <v>0.19889999999999999</v>
      </c>
      <c r="V1738" s="9">
        <v>0.8</v>
      </c>
      <c r="W1738" s="9">
        <v>0.59189999999999998</v>
      </c>
      <c r="X1738" s="8"/>
      <c r="Y1738" s="8"/>
      <c r="Z1738" s="8"/>
      <c r="AA1738" s="8"/>
      <c r="AB1738" s="8"/>
      <c r="AC1738" s="8"/>
      <c r="AD1738" s="8"/>
      <c r="AE1738" s="9">
        <v>3</v>
      </c>
      <c r="AF1738" s="9">
        <v>15</v>
      </c>
      <c r="AG1738" s="9">
        <v>9</v>
      </c>
      <c r="AH1738" s="9">
        <v>723</v>
      </c>
      <c r="AI1738" s="9">
        <v>8.0600000000000005E-2</v>
      </c>
      <c r="AJ1738" s="9">
        <v>0.1125</v>
      </c>
      <c r="AK1738" s="9">
        <v>0.1152</v>
      </c>
      <c r="AL1738" s="8"/>
      <c r="AM1738" s="8"/>
      <c r="AN1738" s="8"/>
      <c r="AO1738" s="8"/>
      <c r="AP1738" s="8"/>
      <c r="AQ1738" s="8"/>
      <c r="AR1738" s="8"/>
      <c r="AT1738" s="6">
        <f t="shared" si="82"/>
        <v>9</v>
      </c>
      <c r="AU1738" s="6" t="str">
        <f t="shared" si="83"/>
        <v/>
      </c>
      <c r="AV1738" s="6">
        <f t="shared" si="84"/>
        <v>100.37837837837837</v>
      </c>
      <c r="AW1738" s="7" t="str">
        <f t="shared" si="85"/>
        <v/>
      </c>
      <c r="AX1738" s="6">
        <f t="shared" si="86"/>
        <v>48.2</v>
      </c>
      <c r="AY1738" s="6" t="str">
        <f t="shared" si="87"/>
        <v/>
      </c>
      <c r="BA1738" s="6">
        <f>VLOOKUP(A1738, ALL_AP_DATA!$A$2:$F$3600, 6, FALSE)</f>
        <v>186</v>
      </c>
      <c r="BB1738" s="6">
        <f>VLOOKUP(A1738, projmetadata!$A$2:$D$2036, 4, FALSE)</f>
        <v>14490</v>
      </c>
      <c r="BC1738" s="6" t="e">
        <f t="array" aca="1" ref="BC1738" ca="1">_xludf.IFS(I1738&lt;&gt;0, F1738/I1738, P1738&lt;&gt;0, M1738/P1738, W1738&lt;&gt;0, T1738/W1738, AD1738&lt;&gt;0, AA1738/AD1738, AK1738&lt;&gt;0, AH1738/AK1738, AR1738&lt;&gt;0, AO1738/AR1738, TRUE, 0)</f>
        <v>#NAME?</v>
      </c>
      <c r="BE1738" s="6" t="e">
        <f t="shared" ca="1" si="89"/>
        <v>#NAME?</v>
      </c>
      <c r="BF1738" s="6" t="e">
        <f t="shared" ca="1" si="90"/>
        <v>#NAME?</v>
      </c>
      <c r="BG1738" s="6"/>
      <c r="BH1738" s="6">
        <f>VLOOKUP(A1738, ALL_AP_DATA!$A$2:$D$3600, 3, FALSE)</f>
        <v>54</v>
      </c>
      <c r="BI1738" s="6">
        <f>VLOOKUP(A1738, ALL_AP_DATA!$A$2:$E$3600, 5, FALSE)</f>
        <v>6275</v>
      </c>
      <c r="BJ1738" s="6">
        <f t="shared" si="88"/>
        <v>33.736559139784944</v>
      </c>
      <c r="BK1738" s="6">
        <f t="shared" si="91"/>
        <v>0.29032258064516131</v>
      </c>
    </row>
    <row r="1739" spans="1:63" ht="15" customHeight="1" x14ac:dyDescent="0.25">
      <c r="A1739" s="8" t="s">
        <v>1513</v>
      </c>
      <c r="B1739" s="9" t="s">
        <v>1777</v>
      </c>
      <c r="C1739" s="9">
        <v>36</v>
      </c>
      <c r="D1739" s="9">
        <v>185</v>
      </c>
      <c r="E1739" s="9">
        <v>548</v>
      </c>
      <c r="F1739" s="9">
        <v>32340</v>
      </c>
      <c r="G1739" s="9">
        <v>1.5900000000000001E-2</v>
      </c>
      <c r="H1739" s="9">
        <v>0.1066</v>
      </c>
      <c r="I1739" s="9">
        <v>2.3699999999999999E-2</v>
      </c>
      <c r="J1739" s="9">
        <v>5</v>
      </c>
      <c r="K1739" s="9">
        <v>34</v>
      </c>
      <c r="L1739" s="9">
        <v>539</v>
      </c>
      <c r="M1739" s="9">
        <v>25467</v>
      </c>
      <c r="N1739" s="9">
        <v>2.8999999999999998E-3</v>
      </c>
      <c r="O1739" s="9">
        <v>0.10489999999999999</v>
      </c>
      <c r="P1739" s="9">
        <v>1.8700000000000001E-2</v>
      </c>
      <c r="Q1739" s="9">
        <v>667</v>
      </c>
      <c r="R1739" s="9">
        <v>3673</v>
      </c>
      <c r="S1739" s="9">
        <v>4654</v>
      </c>
      <c r="T1739" s="9">
        <v>991180</v>
      </c>
      <c r="U1739" s="9">
        <v>0.31630000000000003</v>
      </c>
      <c r="V1739" s="9">
        <v>0.90539999999999998</v>
      </c>
      <c r="W1739" s="9">
        <v>0.72609999999999997</v>
      </c>
      <c r="X1739" s="9">
        <v>19</v>
      </c>
      <c r="Y1739" s="9">
        <v>189</v>
      </c>
      <c r="Z1739" s="9">
        <v>633</v>
      </c>
      <c r="AA1739" s="9">
        <v>38616</v>
      </c>
      <c r="AB1739" s="9">
        <v>1.6299999999999999E-2</v>
      </c>
      <c r="AC1739" s="9">
        <v>0.1232</v>
      </c>
      <c r="AD1739" s="9">
        <v>2.8299999999999999E-2</v>
      </c>
      <c r="AE1739" s="9">
        <v>25</v>
      </c>
      <c r="AF1739" s="9">
        <v>146</v>
      </c>
      <c r="AG1739" s="9">
        <v>510</v>
      </c>
      <c r="AH1739" s="9">
        <v>31391</v>
      </c>
      <c r="AI1739" s="9">
        <v>1.26E-2</v>
      </c>
      <c r="AJ1739" s="9">
        <v>9.9199999999999997E-2</v>
      </c>
      <c r="AK1739" s="9">
        <v>2.3E-2</v>
      </c>
      <c r="AL1739" s="8"/>
      <c r="AM1739" s="8"/>
      <c r="AN1739" s="8"/>
      <c r="AO1739" s="8"/>
      <c r="AP1739" s="8"/>
      <c r="AQ1739" s="8"/>
      <c r="AR1739" s="8"/>
      <c r="AT1739" s="6">
        <f t="shared" si="82"/>
        <v>174.81081081081081</v>
      </c>
      <c r="AU1739" s="6">
        <f t="shared" si="83"/>
        <v>749.02941176470586</v>
      </c>
      <c r="AV1739" s="6">
        <f t="shared" si="84"/>
        <v>269.85570378437245</v>
      </c>
      <c r="AW1739" s="7">
        <f t="shared" si="85"/>
        <v>204.31746031746033</v>
      </c>
      <c r="AX1739" s="6">
        <f t="shared" si="86"/>
        <v>215.00684931506851</v>
      </c>
      <c r="AY1739" s="6" t="str">
        <f t="shared" si="87"/>
        <v/>
      </c>
      <c r="BA1739" s="6">
        <f>VLOOKUP(A1739, ALL_AP_DATA!$A$2:$F$3600, 6, FALSE)</f>
        <v>11613</v>
      </c>
      <c r="BB1739" s="6">
        <f>VLOOKUP(A1739, projmetadata!$A$2:$D$2036, 4, FALSE)</f>
        <v>537713</v>
      </c>
      <c r="BC1739" s="6" t="e">
        <f t="array" aca="1" ref="BC1739" ca="1">_xludf.IFS(I1739&lt;&gt;0, F1739/I1739, P1739&lt;&gt;0, M1739/P1739, W1739&lt;&gt;0, T1739/W1739, AD1739&lt;&gt;0, AA1739/AD1739, AK1739&lt;&gt;0, AH1739/AK1739, AR1739&lt;&gt;0, AO1739/AR1739, TRUE, 0)</f>
        <v>#NAME?</v>
      </c>
      <c r="BE1739" s="6" t="e">
        <f t="shared" ca="1" si="89"/>
        <v>#NAME?</v>
      </c>
      <c r="BF1739" s="6" t="e">
        <f t="shared" ca="1" si="90"/>
        <v>#NAME?</v>
      </c>
      <c r="BG1739" s="6"/>
      <c r="BH1739" s="6">
        <f>VLOOKUP(A1739, ALL_AP_DATA!$A$2:$D$3600, 3, FALSE)</f>
        <v>3996</v>
      </c>
      <c r="BI1739" s="6">
        <f>VLOOKUP(A1739, ALL_AP_DATA!$A$2:$E$3600, 5, FALSE)</f>
        <v>1365163</v>
      </c>
      <c r="BJ1739" s="6">
        <f t="shared" si="88"/>
        <v>117.55472315508482</v>
      </c>
      <c r="BK1739" s="6">
        <f t="shared" si="91"/>
        <v>0.34409713252389562</v>
      </c>
    </row>
    <row r="1740" spans="1:63" ht="15" customHeight="1" x14ac:dyDescent="0.25">
      <c r="A1740" s="8" t="s">
        <v>1514</v>
      </c>
      <c r="B1740" s="9" t="s">
        <v>1777</v>
      </c>
      <c r="C1740" s="9">
        <v>8</v>
      </c>
      <c r="D1740" s="9">
        <v>32</v>
      </c>
      <c r="E1740" s="9">
        <v>144</v>
      </c>
      <c r="F1740" s="9">
        <v>10667</v>
      </c>
      <c r="G1740" s="9">
        <v>2.2599999999999999E-2</v>
      </c>
      <c r="H1740" s="9">
        <v>0.21299999999999999</v>
      </c>
      <c r="I1740" s="9">
        <v>3.3300000000000003E-2</v>
      </c>
      <c r="J1740" s="9">
        <v>1</v>
      </c>
      <c r="K1740" s="9">
        <v>10</v>
      </c>
      <c r="L1740" s="9">
        <v>60</v>
      </c>
      <c r="M1740" s="9">
        <v>4281</v>
      </c>
      <c r="N1740" s="9">
        <v>7.0000000000000001E-3</v>
      </c>
      <c r="O1740" s="9">
        <v>8.8800000000000004E-2</v>
      </c>
      <c r="P1740" s="9">
        <v>1.34E-2</v>
      </c>
      <c r="Q1740" s="9">
        <v>106</v>
      </c>
      <c r="R1740" s="9">
        <v>589</v>
      </c>
      <c r="S1740" s="9">
        <v>611</v>
      </c>
      <c r="T1740" s="9">
        <v>109229</v>
      </c>
      <c r="U1740" s="9">
        <v>0.41510000000000002</v>
      </c>
      <c r="V1740" s="9">
        <v>0.90380000000000005</v>
      </c>
      <c r="W1740" s="9">
        <v>0.3412</v>
      </c>
      <c r="X1740" s="9">
        <v>13</v>
      </c>
      <c r="Y1740" s="9">
        <v>199</v>
      </c>
      <c r="Z1740" s="9">
        <v>202</v>
      </c>
      <c r="AA1740" s="9">
        <v>31902</v>
      </c>
      <c r="AB1740" s="9">
        <v>0.14019999999999999</v>
      </c>
      <c r="AC1740" s="9">
        <v>0.29880000000000001</v>
      </c>
      <c r="AD1740" s="9">
        <v>9.9599999999999994E-2</v>
      </c>
      <c r="AE1740" s="9">
        <v>8</v>
      </c>
      <c r="AF1740" s="9">
        <v>25</v>
      </c>
      <c r="AG1740" s="9">
        <v>143</v>
      </c>
      <c r="AH1740" s="9">
        <v>9450</v>
      </c>
      <c r="AI1740" s="9">
        <v>1.7600000000000001E-2</v>
      </c>
      <c r="AJ1740" s="9">
        <v>0.21149999999999999</v>
      </c>
      <c r="AK1740" s="9">
        <v>2.9499999999999998E-2</v>
      </c>
      <c r="AL1740" s="8"/>
      <c r="AM1740" s="8"/>
      <c r="AN1740" s="8"/>
      <c r="AO1740" s="8"/>
      <c r="AP1740" s="8"/>
      <c r="AQ1740" s="8"/>
      <c r="AR1740" s="8"/>
      <c r="AT1740" s="6">
        <f t="shared" si="82"/>
        <v>333.34375</v>
      </c>
      <c r="AU1740" s="6">
        <f t="shared" si="83"/>
        <v>428.1</v>
      </c>
      <c r="AV1740" s="6">
        <f t="shared" si="84"/>
        <v>185.44821731748726</v>
      </c>
      <c r="AW1740" s="7">
        <f t="shared" si="85"/>
        <v>160.31155778894473</v>
      </c>
      <c r="AX1740" s="6">
        <f t="shared" si="86"/>
        <v>378</v>
      </c>
      <c r="AY1740" s="6" t="str">
        <f t="shared" si="87"/>
        <v/>
      </c>
      <c r="BA1740" s="6">
        <f>VLOOKUP(A1740, ALL_AP_DATA!$A$2:$F$3600, 6, FALSE)</f>
        <v>1419</v>
      </c>
      <c r="BB1740" s="6">
        <f>VLOOKUP(A1740, projmetadata!$A$2:$D$2036, 4, FALSE)</f>
        <v>86915</v>
      </c>
      <c r="BC1740" s="6" t="e">
        <f t="array" aca="1" ref="BC1740" ca="1">_xludf.IFS(I1740&lt;&gt;0, F1740/I1740, P1740&lt;&gt;0, M1740/P1740, W1740&lt;&gt;0, T1740/W1740, AD1740&lt;&gt;0, AA1740/AD1740, AK1740&lt;&gt;0, AH1740/AK1740, AR1740&lt;&gt;0, AO1740/AR1740, TRUE, 0)</f>
        <v>#NAME?</v>
      </c>
      <c r="BE1740" s="6" t="e">
        <f t="shared" ca="1" si="89"/>
        <v>#NAME?</v>
      </c>
      <c r="BF1740" s="6" t="e">
        <f t="shared" ca="1" si="90"/>
        <v>#NAME?</v>
      </c>
      <c r="BG1740" s="6"/>
      <c r="BH1740" s="6">
        <f>VLOOKUP(A1740, ALL_AP_DATA!$A$2:$D$3600, 3, FALSE)</f>
        <v>708</v>
      </c>
      <c r="BI1740" s="6">
        <f>VLOOKUP(A1740, ALL_AP_DATA!$A$2:$E$3600, 5, FALSE)</f>
        <v>320160</v>
      </c>
      <c r="BJ1740" s="6">
        <f t="shared" si="88"/>
        <v>225.62367864693445</v>
      </c>
      <c r="BK1740" s="6">
        <f t="shared" si="91"/>
        <v>0.4989429175475687</v>
      </c>
    </row>
    <row r="1741" spans="1:63" ht="15" customHeight="1" x14ac:dyDescent="0.25">
      <c r="A1741" s="8" t="s">
        <v>1515</v>
      </c>
      <c r="B1741" s="9" t="s">
        <v>1777</v>
      </c>
      <c r="C1741" s="9">
        <v>14</v>
      </c>
      <c r="D1741" s="9">
        <v>31</v>
      </c>
      <c r="E1741" s="9">
        <v>48</v>
      </c>
      <c r="F1741" s="9">
        <v>2652</v>
      </c>
      <c r="G1741" s="9">
        <v>1.2800000000000001E-2</v>
      </c>
      <c r="H1741" s="9">
        <v>0.1159</v>
      </c>
      <c r="I1741" s="9">
        <v>2.24E-2</v>
      </c>
      <c r="J1741" s="8"/>
      <c r="K1741" s="8"/>
      <c r="L1741" s="8"/>
      <c r="M1741" s="8"/>
      <c r="N1741" s="8"/>
      <c r="O1741" s="8"/>
      <c r="P1741" s="8"/>
      <c r="Q1741" s="9">
        <v>43</v>
      </c>
      <c r="R1741" s="9">
        <v>272</v>
      </c>
      <c r="S1741" s="9">
        <v>304</v>
      </c>
      <c r="T1741" s="9">
        <v>46273</v>
      </c>
      <c r="U1741" s="9">
        <v>0.1124</v>
      </c>
      <c r="V1741" s="9">
        <v>0.73429999999999995</v>
      </c>
      <c r="W1741" s="9">
        <v>0.39100000000000001</v>
      </c>
      <c r="X1741" s="8"/>
      <c r="Y1741" s="8"/>
      <c r="Z1741" s="8"/>
      <c r="AA1741" s="8"/>
      <c r="AB1741" s="8"/>
      <c r="AC1741" s="8"/>
      <c r="AD1741" s="8"/>
      <c r="AE1741" s="9">
        <v>9</v>
      </c>
      <c r="AF1741" s="9">
        <v>26</v>
      </c>
      <c r="AG1741" s="9">
        <v>7</v>
      </c>
      <c r="AH1741" s="9">
        <v>1119</v>
      </c>
      <c r="AI1741" s="9">
        <v>1.0699999999999999E-2</v>
      </c>
      <c r="AJ1741" s="9">
        <v>1.6899999999999998E-2</v>
      </c>
      <c r="AK1741" s="9">
        <v>9.4999999999999998E-3</v>
      </c>
      <c r="AL1741" s="8"/>
      <c r="AM1741" s="8"/>
      <c r="AN1741" s="8"/>
      <c r="AO1741" s="8"/>
      <c r="AP1741" s="8"/>
      <c r="AQ1741" s="8"/>
      <c r="AR1741" s="8"/>
      <c r="AT1741" s="6">
        <f t="shared" si="82"/>
        <v>85.548387096774192</v>
      </c>
      <c r="AU1741" s="6" t="str">
        <f t="shared" si="83"/>
        <v/>
      </c>
      <c r="AV1741" s="6">
        <f t="shared" si="84"/>
        <v>170.12132352941177</v>
      </c>
      <c r="AW1741" s="7" t="str">
        <f t="shared" si="85"/>
        <v/>
      </c>
      <c r="AX1741" s="6">
        <f t="shared" si="86"/>
        <v>43.03846153846154</v>
      </c>
      <c r="AY1741" s="6" t="str">
        <f t="shared" si="87"/>
        <v/>
      </c>
      <c r="BA1741" s="6">
        <f>VLOOKUP(A1741, ALL_AP_DATA!$A$2:$F$3600, 6, FALSE)</f>
        <v>2419</v>
      </c>
      <c r="BB1741" s="6">
        <f>VLOOKUP(A1741, projmetadata!$A$2:$D$2036, 4, FALSE)</f>
        <v>99661</v>
      </c>
      <c r="BC1741" s="6" t="e">
        <f t="array" aca="1" ref="BC1741" ca="1">_xludf.IFS(I1741&lt;&gt;0, F1741/I1741, P1741&lt;&gt;0, M1741/P1741, W1741&lt;&gt;0, T1741/W1741, AD1741&lt;&gt;0, AA1741/AD1741, AK1741&lt;&gt;0, AH1741/AK1741, AR1741&lt;&gt;0, AO1741/AR1741, TRUE, 0)</f>
        <v>#NAME?</v>
      </c>
      <c r="BE1741" s="6" t="e">
        <f t="shared" ca="1" si="89"/>
        <v>#NAME?</v>
      </c>
      <c r="BF1741" s="6" t="e">
        <f t="shared" ca="1" si="90"/>
        <v>#NAME?</v>
      </c>
      <c r="BG1741" s="6"/>
      <c r="BH1741" s="6">
        <f>VLOOKUP(A1741, ALL_AP_DATA!$A$2:$D$3600, 3, FALSE)</f>
        <v>322</v>
      </c>
      <c r="BI1741" s="6">
        <f>VLOOKUP(A1741, ALL_AP_DATA!$A$2:$E$3600, 5, FALSE)</f>
        <v>118345</v>
      </c>
      <c r="BJ1741" s="6">
        <f t="shared" si="88"/>
        <v>48.923108722612653</v>
      </c>
      <c r="BK1741" s="6">
        <f t="shared" si="91"/>
        <v>0.13311285655229432</v>
      </c>
    </row>
    <row r="1742" spans="1:63" ht="15" customHeight="1" x14ac:dyDescent="0.25">
      <c r="A1742" s="8" t="s">
        <v>1516</v>
      </c>
      <c r="B1742" s="9" t="s">
        <v>1777</v>
      </c>
      <c r="C1742" s="9">
        <v>5</v>
      </c>
      <c r="D1742" s="9">
        <v>17</v>
      </c>
      <c r="E1742" s="9">
        <v>194</v>
      </c>
      <c r="F1742" s="9">
        <v>4011</v>
      </c>
      <c r="G1742" s="9">
        <v>2.1399999999999999E-2</v>
      </c>
      <c r="H1742" s="9">
        <v>0.14380000000000001</v>
      </c>
      <c r="I1742" s="9">
        <v>1.5299999999999999E-2</v>
      </c>
      <c r="J1742" s="9">
        <v>1</v>
      </c>
      <c r="K1742" s="9">
        <v>6</v>
      </c>
      <c r="L1742" s="9">
        <v>141</v>
      </c>
      <c r="M1742" s="9">
        <v>4031</v>
      </c>
      <c r="N1742" s="9">
        <v>7.4999999999999997E-3</v>
      </c>
      <c r="O1742" s="9">
        <v>0.1045</v>
      </c>
      <c r="P1742" s="9">
        <v>1.54E-2</v>
      </c>
      <c r="Q1742" s="9">
        <v>63</v>
      </c>
      <c r="R1742" s="9">
        <v>343</v>
      </c>
      <c r="S1742" s="9">
        <v>1246</v>
      </c>
      <c r="T1742" s="9">
        <v>215173</v>
      </c>
      <c r="U1742" s="9">
        <v>0.43090000000000001</v>
      </c>
      <c r="V1742" s="9">
        <v>0.92359999999999998</v>
      </c>
      <c r="W1742" s="9">
        <v>0.82320000000000004</v>
      </c>
      <c r="X1742" s="8"/>
      <c r="Y1742" s="8"/>
      <c r="Z1742" s="8"/>
      <c r="AA1742" s="8"/>
      <c r="AB1742" s="8"/>
      <c r="AC1742" s="8"/>
      <c r="AD1742" s="8"/>
      <c r="AE1742" s="8"/>
      <c r="AF1742" s="8"/>
      <c r="AG1742" s="8"/>
      <c r="AH1742" s="8"/>
      <c r="AI1742" s="8"/>
      <c r="AJ1742" s="8"/>
      <c r="AK1742" s="8"/>
      <c r="AL1742" s="8"/>
      <c r="AM1742" s="8"/>
      <c r="AN1742" s="8"/>
      <c r="AO1742" s="8"/>
      <c r="AP1742" s="8"/>
      <c r="AQ1742" s="8"/>
      <c r="AR1742" s="8"/>
      <c r="AT1742" s="6">
        <f t="shared" si="82"/>
        <v>235.94117647058823</v>
      </c>
      <c r="AU1742" s="6">
        <f t="shared" si="83"/>
        <v>671.83333333333337</v>
      </c>
      <c r="AV1742" s="6">
        <f t="shared" si="84"/>
        <v>627.32653061224494</v>
      </c>
      <c r="AW1742" s="7" t="str">
        <f t="shared" si="85"/>
        <v/>
      </c>
      <c r="AX1742" s="6" t="str">
        <f t="shared" si="86"/>
        <v/>
      </c>
      <c r="AY1742" s="6" t="str">
        <f t="shared" si="87"/>
        <v/>
      </c>
      <c r="BA1742" s="6">
        <f>VLOOKUP(A1742, ALL_AP_DATA!$A$2:$F$3600, 6, FALSE)</f>
        <v>796</v>
      </c>
      <c r="BB1742" s="6">
        <f>VLOOKUP(A1742, projmetadata!$A$2:$D$2036, 4, FALSE)</f>
        <v>20571</v>
      </c>
      <c r="BC1742" s="6" t="e">
        <f t="array" aca="1" ref="BC1742" ca="1">_xludf.IFS(I1742&lt;&gt;0, F1742/I1742, P1742&lt;&gt;0, M1742/P1742, W1742&lt;&gt;0, T1742/W1742, AD1742&lt;&gt;0, AA1742/AD1742, AK1742&lt;&gt;0, AH1742/AK1742, AR1742&lt;&gt;0, AO1742/AR1742, TRUE, 0)</f>
        <v>#NAME?</v>
      </c>
      <c r="BE1742" s="6" t="e">
        <f t="shared" ca="1" si="89"/>
        <v>#NAME?</v>
      </c>
      <c r="BF1742" s="6" t="e">
        <f t="shared" ca="1" si="90"/>
        <v>#NAME?</v>
      </c>
      <c r="BG1742" s="6"/>
      <c r="BH1742" s="6">
        <f>VLOOKUP(A1742, ALL_AP_DATA!$A$2:$D$3600, 3, FALSE)</f>
        <v>351</v>
      </c>
      <c r="BI1742" s="6">
        <f>VLOOKUP(A1742, ALL_AP_DATA!$A$2:$E$3600, 5, FALSE)</f>
        <v>261389</v>
      </c>
      <c r="BJ1742" s="6">
        <f t="shared" si="88"/>
        <v>328.3781407035176</v>
      </c>
      <c r="BK1742" s="6">
        <f t="shared" si="91"/>
        <v>0.44095477386934673</v>
      </c>
    </row>
    <row r="1743" spans="1:63" ht="15" customHeight="1" x14ac:dyDescent="0.25">
      <c r="A1743" s="8" t="s">
        <v>1517</v>
      </c>
      <c r="B1743" s="9" t="s">
        <v>1777</v>
      </c>
      <c r="C1743" s="9">
        <v>8</v>
      </c>
      <c r="D1743" s="9">
        <v>24</v>
      </c>
      <c r="E1743" s="9">
        <v>54</v>
      </c>
      <c r="F1743" s="9">
        <v>1000</v>
      </c>
      <c r="G1743" s="9">
        <v>1.44E-2</v>
      </c>
      <c r="H1743" s="9">
        <v>0.12239999999999999</v>
      </c>
      <c r="I1743" s="9">
        <v>1.23E-2</v>
      </c>
      <c r="J1743" s="8"/>
      <c r="K1743" s="8"/>
      <c r="L1743" s="8"/>
      <c r="M1743" s="8"/>
      <c r="N1743" s="8"/>
      <c r="O1743" s="8"/>
      <c r="P1743" s="8"/>
      <c r="Q1743" s="9">
        <v>49</v>
      </c>
      <c r="R1743" s="9">
        <v>179</v>
      </c>
      <c r="S1743" s="9">
        <v>313</v>
      </c>
      <c r="T1743" s="9">
        <v>31423</v>
      </c>
      <c r="U1743" s="9">
        <v>0.1072</v>
      </c>
      <c r="V1743" s="9">
        <v>0.70979999999999999</v>
      </c>
      <c r="W1743" s="9">
        <v>0.38669999999999999</v>
      </c>
      <c r="X1743" s="8"/>
      <c r="Y1743" s="8"/>
      <c r="Z1743" s="8"/>
      <c r="AA1743" s="8"/>
      <c r="AB1743" s="8"/>
      <c r="AC1743" s="8"/>
      <c r="AD1743" s="8"/>
      <c r="AE1743" s="9">
        <v>5</v>
      </c>
      <c r="AF1743" s="9">
        <v>21</v>
      </c>
      <c r="AG1743" s="9">
        <v>88</v>
      </c>
      <c r="AH1743" s="9">
        <v>2866</v>
      </c>
      <c r="AI1743" s="9">
        <v>1.26E-2</v>
      </c>
      <c r="AJ1743" s="9">
        <v>0.19950000000000001</v>
      </c>
      <c r="AK1743" s="9">
        <v>3.5299999999999998E-2</v>
      </c>
      <c r="AL1743" s="8"/>
      <c r="AM1743" s="8"/>
      <c r="AN1743" s="8"/>
      <c r="AO1743" s="8"/>
      <c r="AP1743" s="8"/>
      <c r="AQ1743" s="8"/>
      <c r="AR1743" s="8"/>
      <c r="AT1743" s="6">
        <f t="shared" si="82"/>
        <v>41.666666666666664</v>
      </c>
      <c r="AU1743" s="6" t="str">
        <f t="shared" si="83"/>
        <v/>
      </c>
      <c r="AV1743" s="6">
        <f t="shared" si="84"/>
        <v>175.54748603351956</v>
      </c>
      <c r="AW1743" s="7" t="str">
        <f t="shared" si="85"/>
        <v/>
      </c>
      <c r="AX1743" s="6">
        <f t="shared" si="86"/>
        <v>136.47619047619048</v>
      </c>
      <c r="AY1743" s="6" t="str">
        <f t="shared" si="87"/>
        <v/>
      </c>
      <c r="BA1743" s="6">
        <f>VLOOKUP(A1743, ALL_AP_DATA!$A$2:$F$3600, 6, FALSE)</f>
        <v>1670</v>
      </c>
      <c r="BB1743" s="6">
        <f>VLOOKUP(A1743, projmetadata!$A$2:$D$2036, 4, FALSE)</f>
        <v>93117</v>
      </c>
      <c r="BC1743" s="6" t="e">
        <f t="array" aca="1" ref="BC1743" ca="1">_xludf.IFS(I1743&lt;&gt;0, F1743/I1743, P1743&lt;&gt;0, M1743/P1743, W1743&lt;&gt;0, T1743/W1743, AD1743&lt;&gt;0, AA1743/AD1743, AK1743&lt;&gt;0, AH1743/AK1743, AR1743&lt;&gt;0, AO1743/AR1743, TRUE, 0)</f>
        <v>#NAME?</v>
      </c>
      <c r="BE1743" s="6" t="e">
        <f t="shared" ca="1" si="89"/>
        <v>#NAME?</v>
      </c>
      <c r="BF1743" s="6" t="e">
        <f t="shared" ca="1" si="90"/>
        <v>#NAME?</v>
      </c>
      <c r="BG1743" s="6"/>
      <c r="BH1743" s="6">
        <f>VLOOKUP(A1743, ALL_AP_DATA!$A$2:$D$3600, 3, FALSE)</f>
        <v>204</v>
      </c>
      <c r="BI1743" s="6">
        <f>VLOOKUP(A1743, ALL_AP_DATA!$A$2:$E$3600, 5, FALSE)</f>
        <v>81269</v>
      </c>
      <c r="BJ1743" s="6">
        <f t="shared" si="88"/>
        <v>48.664071856287428</v>
      </c>
      <c r="BK1743" s="6">
        <f t="shared" si="91"/>
        <v>0.12215568862275449</v>
      </c>
    </row>
    <row r="1744" spans="1:63" ht="15" customHeight="1" x14ac:dyDescent="0.25">
      <c r="A1744" s="8" t="s">
        <v>1518</v>
      </c>
      <c r="B1744" s="9" t="s">
        <v>1777</v>
      </c>
      <c r="C1744" s="9">
        <v>3</v>
      </c>
      <c r="D1744" s="9">
        <v>39</v>
      </c>
      <c r="E1744" s="9">
        <v>236</v>
      </c>
      <c r="F1744" s="9">
        <v>3615</v>
      </c>
      <c r="G1744" s="9">
        <v>9.4E-2</v>
      </c>
      <c r="H1744" s="9">
        <v>0.25540000000000002</v>
      </c>
      <c r="I1744" s="9">
        <v>0.17299999999999999</v>
      </c>
      <c r="J1744" s="9">
        <v>1</v>
      </c>
      <c r="K1744" s="9">
        <v>10</v>
      </c>
      <c r="L1744" s="9">
        <v>163</v>
      </c>
      <c r="M1744" s="9">
        <v>2302</v>
      </c>
      <c r="N1744" s="9">
        <v>2.41E-2</v>
      </c>
      <c r="O1744" s="9">
        <v>0.1764</v>
      </c>
      <c r="P1744" s="9">
        <v>0.11020000000000001</v>
      </c>
      <c r="Q1744" s="9">
        <v>38</v>
      </c>
      <c r="R1744" s="9">
        <v>141</v>
      </c>
      <c r="S1744" s="9">
        <v>765</v>
      </c>
      <c r="T1744" s="9">
        <v>15511</v>
      </c>
      <c r="U1744" s="9">
        <v>0.33979999999999999</v>
      </c>
      <c r="V1744" s="9">
        <v>0.82789999999999997</v>
      </c>
      <c r="W1744" s="9">
        <v>0.74219999999999997</v>
      </c>
      <c r="X1744" s="8"/>
      <c r="Y1744" s="8"/>
      <c r="Z1744" s="8"/>
      <c r="AA1744" s="8"/>
      <c r="AB1744" s="8"/>
      <c r="AC1744" s="8"/>
      <c r="AD1744" s="8"/>
      <c r="AE1744" s="9">
        <v>3</v>
      </c>
      <c r="AF1744" s="9">
        <v>50</v>
      </c>
      <c r="AG1744" s="9">
        <v>209</v>
      </c>
      <c r="AH1744" s="9">
        <v>2890</v>
      </c>
      <c r="AI1744" s="9">
        <v>0.1205</v>
      </c>
      <c r="AJ1744" s="9">
        <v>0.22620000000000001</v>
      </c>
      <c r="AK1744" s="9">
        <v>0.13830000000000001</v>
      </c>
      <c r="AL1744" s="8"/>
      <c r="AM1744" s="8"/>
      <c r="AN1744" s="8"/>
      <c r="AO1744" s="8"/>
      <c r="AP1744" s="8"/>
      <c r="AQ1744" s="8"/>
      <c r="AR1744" s="8"/>
      <c r="AT1744" s="6">
        <f t="shared" si="82"/>
        <v>92.692307692307693</v>
      </c>
      <c r="AU1744" s="6">
        <f t="shared" si="83"/>
        <v>230.2</v>
      </c>
      <c r="AV1744" s="6">
        <f t="shared" si="84"/>
        <v>110.00709219858156</v>
      </c>
      <c r="AW1744" s="7" t="str">
        <f t="shared" si="85"/>
        <v/>
      </c>
      <c r="AX1744" s="6">
        <f t="shared" si="86"/>
        <v>57.8</v>
      </c>
      <c r="AY1744" s="6" t="str">
        <f t="shared" si="87"/>
        <v/>
      </c>
      <c r="BA1744" s="6">
        <f>VLOOKUP(A1744, ALL_AP_DATA!$A$2:$F$3600, 6, FALSE)</f>
        <v>415</v>
      </c>
      <c r="BB1744" s="6">
        <f>VLOOKUP(A1744, projmetadata!$A$2:$D$2036, 4, FALSE)</f>
        <v>37986</v>
      </c>
      <c r="BC1744" s="6" t="e">
        <f t="array" aca="1" ref="BC1744" ca="1">_xludf.IFS(I1744&lt;&gt;0, F1744/I1744, P1744&lt;&gt;0, M1744/P1744, W1744&lt;&gt;0, T1744/W1744, AD1744&lt;&gt;0, AA1744/AD1744, AK1744&lt;&gt;0, AH1744/AK1744, AR1744&lt;&gt;0, AO1744/AR1744, TRUE, 0)</f>
        <v>#NAME?</v>
      </c>
      <c r="BE1744" s="6" t="e">
        <f t="shared" ca="1" si="89"/>
        <v>#NAME?</v>
      </c>
      <c r="BF1744" s="6" t="e">
        <f t="shared" ca="1" si="90"/>
        <v>#NAME?</v>
      </c>
      <c r="BG1744" s="6"/>
      <c r="BH1744" s="6">
        <f>VLOOKUP(A1744, ALL_AP_DATA!$A$2:$D$3600, 3, FALSE)</f>
        <v>189</v>
      </c>
      <c r="BI1744" s="6">
        <f>VLOOKUP(A1744, ALL_AP_DATA!$A$2:$E$3600, 5, FALSE)</f>
        <v>20898</v>
      </c>
      <c r="BJ1744" s="6">
        <f t="shared" si="88"/>
        <v>50.356626506024099</v>
      </c>
      <c r="BK1744" s="6">
        <f t="shared" si="91"/>
        <v>0.45542168674698796</v>
      </c>
    </row>
    <row r="1745" spans="1:63" ht="15" customHeight="1" x14ac:dyDescent="0.25">
      <c r="A1745" s="8" t="s">
        <v>1519</v>
      </c>
      <c r="B1745" s="9" t="s">
        <v>1777</v>
      </c>
      <c r="C1745" s="9">
        <v>1</v>
      </c>
      <c r="D1745" s="9">
        <v>4</v>
      </c>
      <c r="E1745" s="9">
        <v>409</v>
      </c>
      <c r="F1745" s="9">
        <v>7447</v>
      </c>
      <c r="G1745" s="9">
        <v>1.3100000000000001E-2</v>
      </c>
      <c r="H1745" s="9">
        <v>0.17949999999999999</v>
      </c>
      <c r="I1745" s="9">
        <v>0.03</v>
      </c>
      <c r="J1745" s="9">
        <v>2</v>
      </c>
      <c r="K1745" s="9">
        <v>35</v>
      </c>
      <c r="L1745" s="9">
        <v>971</v>
      </c>
      <c r="M1745" s="9">
        <v>31398</v>
      </c>
      <c r="N1745" s="9">
        <v>0.1144</v>
      </c>
      <c r="O1745" s="9">
        <v>0.42630000000000001</v>
      </c>
      <c r="P1745" s="9">
        <v>0.1263</v>
      </c>
      <c r="Q1745" s="9">
        <v>32</v>
      </c>
      <c r="R1745" s="9">
        <v>234</v>
      </c>
      <c r="S1745" s="9">
        <v>2239</v>
      </c>
      <c r="T1745" s="9">
        <v>224668</v>
      </c>
      <c r="U1745" s="9">
        <v>0.76470000000000005</v>
      </c>
      <c r="V1745" s="9">
        <v>0.9829</v>
      </c>
      <c r="W1745" s="9">
        <v>0.90400000000000003</v>
      </c>
      <c r="X1745" s="8"/>
      <c r="Y1745" s="8"/>
      <c r="Z1745" s="8"/>
      <c r="AA1745" s="8"/>
      <c r="AB1745" s="8"/>
      <c r="AC1745" s="8"/>
      <c r="AD1745" s="8"/>
      <c r="AE1745" s="9">
        <v>1</v>
      </c>
      <c r="AF1745" s="9">
        <v>3</v>
      </c>
      <c r="AG1745" s="9">
        <v>40</v>
      </c>
      <c r="AH1745" s="9">
        <v>771</v>
      </c>
      <c r="AI1745" s="9">
        <v>9.7999999999999997E-3</v>
      </c>
      <c r="AJ1745" s="9">
        <v>1.7600000000000001E-2</v>
      </c>
      <c r="AK1745" s="9">
        <v>3.0999999999999999E-3</v>
      </c>
      <c r="AL1745" s="8"/>
      <c r="AM1745" s="8"/>
      <c r="AN1745" s="8"/>
      <c r="AO1745" s="8"/>
      <c r="AP1745" s="8"/>
      <c r="AQ1745" s="8"/>
      <c r="AR1745" s="8"/>
      <c r="AT1745" s="6">
        <f t="shared" si="82"/>
        <v>1861.75</v>
      </c>
      <c r="AU1745" s="6">
        <f t="shared" si="83"/>
        <v>897.08571428571429</v>
      </c>
      <c r="AV1745" s="6">
        <f t="shared" si="84"/>
        <v>960.11965811965808</v>
      </c>
      <c r="AW1745" s="7" t="str">
        <f t="shared" si="85"/>
        <v/>
      </c>
      <c r="AX1745" s="6">
        <f t="shared" si="86"/>
        <v>257</v>
      </c>
      <c r="AY1745" s="6" t="str">
        <f t="shared" si="87"/>
        <v/>
      </c>
      <c r="BA1745" s="6">
        <f>VLOOKUP(A1745, ALL_AP_DATA!$A$2:$F$3600, 6, FALSE)</f>
        <v>306</v>
      </c>
      <c r="BB1745" s="6">
        <f>VLOOKUP(A1745, projmetadata!$A$2:$D$2036, 4, FALSE)</f>
        <v>15431</v>
      </c>
      <c r="BC1745" s="6" t="e">
        <f t="array" aca="1" ref="BC1745" ca="1">_xludf.IFS(I1745&lt;&gt;0, F1745/I1745, P1745&lt;&gt;0, M1745/P1745, W1745&lt;&gt;0, T1745/W1745, AD1745&lt;&gt;0, AA1745/AD1745, AK1745&lt;&gt;0, AH1745/AK1745, AR1745&lt;&gt;0, AO1745/AR1745, TRUE, 0)</f>
        <v>#NAME?</v>
      </c>
      <c r="BE1745" s="6" t="e">
        <f t="shared" ca="1" si="89"/>
        <v>#NAME?</v>
      </c>
      <c r="BF1745" s="6" t="e">
        <f t="shared" ca="1" si="90"/>
        <v>#NAME?</v>
      </c>
      <c r="BG1745" s="6"/>
      <c r="BH1745" s="6">
        <f>VLOOKUP(A1745, ALL_AP_DATA!$A$2:$D$3600, 3, FALSE)</f>
        <v>234</v>
      </c>
      <c r="BI1745" s="6">
        <f>VLOOKUP(A1745, ALL_AP_DATA!$A$2:$E$3600, 5, FALSE)</f>
        <v>248540</v>
      </c>
      <c r="BJ1745" s="6">
        <f t="shared" si="88"/>
        <v>812.22222222222217</v>
      </c>
      <c r="BK1745" s="6">
        <f t="shared" si="91"/>
        <v>0.76470588235294112</v>
      </c>
    </row>
    <row r="1746" spans="1:63" ht="15" customHeight="1" x14ac:dyDescent="0.25">
      <c r="A1746" s="8" t="s">
        <v>1520</v>
      </c>
      <c r="B1746" s="9" t="s">
        <v>1777</v>
      </c>
      <c r="C1746" s="9">
        <v>4</v>
      </c>
      <c r="D1746" s="9">
        <v>18</v>
      </c>
      <c r="E1746" s="9">
        <v>1</v>
      </c>
      <c r="F1746" s="9">
        <v>1</v>
      </c>
      <c r="G1746" s="9">
        <v>8.2199999999999995E-2</v>
      </c>
      <c r="H1746" s="9">
        <v>0.5</v>
      </c>
      <c r="I1746" s="9">
        <v>3.1300000000000001E-2</v>
      </c>
      <c r="J1746" s="8"/>
      <c r="K1746" s="8"/>
      <c r="L1746" s="8"/>
      <c r="M1746" s="8"/>
      <c r="N1746" s="8"/>
      <c r="O1746" s="8"/>
      <c r="P1746" s="8"/>
      <c r="Q1746" s="8"/>
      <c r="R1746" s="8"/>
      <c r="S1746" s="8"/>
      <c r="T1746" s="8"/>
      <c r="U1746" s="8"/>
      <c r="V1746" s="8"/>
      <c r="W1746" s="8"/>
      <c r="X1746" s="8"/>
      <c r="Y1746" s="8"/>
      <c r="Z1746" s="8"/>
      <c r="AA1746" s="8"/>
      <c r="AB1746" s="8"/>
      <c r="AC1746" s="8"/>
      <c r="AD1746" s="8"/>
      <c r="AE1746" s="9">
        <v>2</v>
      </c>
      <c r="AF1746" s="9">
        <v>13</v>
      </c>
      <c r="AG1746" s="9">
        <v>0</v>
      </c>
      <c r="AH1746" s="9">
        <v>0</v>
      </c>
      <c r="AI1746" s="9">
        <v>5.9400000000000001E-2</v>
      </c>
      <c r="AJ1746" s="9">
        <v>0</v>
      </c>
      <c r="AK1746" s="9">
        <v>0</v>
      </c>
      <c r="AL1746" s="8"/>
      <c r="AM1746" s="8"/>
      <c r="AN1746" s="8"/>
      <c r="AO1746" s="8"/>
      <c r="AP1746" s="8"/>
      <c r="AQ1746" s="8"/>
      <c r="AR1746" s="8"/>
      <c r="AT1746" s="6">
        <f t="shared" si="82"/>
        <v>5.5555555555555552E-2</v>
      </c>
      <c r="AU1746" s="6" t="str">
        <f t="shared" si="83"/>
        <v/>
      </c>
      <c r="AV1746" s="6" t="str">
        <f t="shared" si="84"/>
        <v/>
      </c>
      <c r="AW1746" s="7" t="str">
        <f t="shared" si="85"/>
        <v/>
      </c>
      <c r="AX1746" s="6">
        <f t="shared" si="86"/>
        <v>0</v>
      </c>
      <c r="AY1746" s="6" t="str">
        <f t="shared" si="87"/>
        <v/>
      </c>
      <c r="BA1746" s="6">
        <f>VLOOKUP(A1746, ALL_AP_DATA!$A$2:$F$3600, 6, FALSE)</f>
        <v>219</v>
      </c>
      <c r="BB1746" s="6">
        <f>VLOOKUP(A1746, projmetadata!$A$2:$D$2036, 4, FALSE)</f>
        <v>10674</v>
      </c>
      <c r="BC1746" s="6" t="e">
        <f t="array" aca="1" ref="BC1746" ca="1">_xludf.IFS(I1746&lt;&gt;0, F1746/I1746, P1746&lt;&gt;0, M1746/P1746, W1746&lt;&gt;0, T1746/W1746, AD1746&lt;&gt;0, AA1746/AD1746, AK1746&lt;&gt;0, AH1746/AK1746, AR1746&lt;&gt;0, AO1746/AR1746, TRUE, 0)</f>
        <v>#NAME?</v>
      </c>
      <c r="BE1746" s="6" t="e">
        <f t="shared" ca="1" si="89"/>
        <v>#NAME?</v>
      </c>
      <c r="BF1746" s="6" t="e">
        <f t="shared" ca="1" si="90"/>
        <v>#NAME?</v>
      </c>
      <c r="BG1746" s="6"/>
      <c r="BH1746" s="6">
        <f>VLOOKUP(A1746, ALL_AP_DATA!$A$2:$D$3600, 3, FALSE)</f>
        <v>29</v>
      </c>
      <c r="BI1746" s="6">
        <f>VLOOKUP(A1746, ALL_AP_DATA!$A$2:$E$3600, 5, FALSE)</f>
        <v>32</v>
      </c>
      <c r="BJ1746" s="6">
        <f t="shared" si="88"/>
        <v>0.14611872146118721</v>
      </c>
      <c r="BK1746" s="6">
        <f t="shared" si="91"/>
        <v>0.13242009132420091</v>
      </c>
    </row>
    <row r="1747" spans="1:63" ht="15" customHeight="1" x14ac:dyDescent="0.25">
      <c r="A1747" s="8" t="s">
        <v>1521</v>
      </c>
      <c r="B1747" s="9" t="s">
        <v>1777</v>
      </c>
      <c r="C1747" s="9">
        <v>2</v>
      </c>
      <c r="D1747" s="9">
        <v>11</v>
      </c>
      <c r="E1747" s="9">
        <v>14</v>
      </c>
      <c r="F1747" s="9">
        <v>656</v>
      </c>
      <c r="G1747" s="9">
        <v>2.58E-2</v>
      </c>
      <c r="H1747" s="9">
        <v>0.1129</v>
      </c>
      <c r="I1747" s="9">
        <v>7.2800000000000004E-2</v>
      </c>
      <c r="J1747" s="8"/>
      <c r="K1747" s="8"/>
      <c r="L1747" s="8"/>
      <c r="M1747" s="8"/>
      <c r="N1747" s="8"/>
      <c r="O1747" s="8"/>
      <c r="P1747" s="8"/>
      <c r="Q1747" s="9">
        <v>16</v>
      </c>
      <c r="R1747" s="9">
        <v>57</v>
      </c>
      <c r="S1747" s="9">
        <v>87</v>
      </c>
      <c r="T1747" s="9">
        <v>4065</v>
      </c>
      <c r="U1747" s="9">
        <v>0.13350000000000001</v>
      </c>
      <c r="V1747" s="9">
        <v>0.7016</v>
      </c>
      <c r="W1747" s="9">
        <v>0.45090000000000002</v>
      </c>
      <c r="X1747" s="8"/>
      <c r="Y1747" s="8"/>
      <c r="Z1747" s="8"/>
      <c r="AA1747" s="8"/>
      <c r="AB1747" s="8"/>
      <c r="AC1747" s="8"/>
      <c r="AD1747" s="8"/>
      <c r="AE1747" s="9">
        <v>1</v>
      </c>
      <c r="AF1747" s="9">
        <v>5</v>
      </c>
      <c r="AG1747" s="9">
        <v>2</v>
      </c>
      <c r="AH1747" s="9">
        <v>5</v>
      </c>
      <c r="AI1747" s="9">
        <v>1.17E-2</v>
      </c>
      <c r="AJ1747" s="9">
        <v>1.61E-2</v>
      </c>
      <c r="AK1747" s="9">
        <v>5.9999999999999995E-4</v>
      </c>
      <c r="AL1747" s="8"/>
      <c r="AM1747" s="8"/>
      <c r="AN1747" s="8"/>
      <c r="AO1747" s="8"/>
      <c r="AP1747" s="8"/>
      <c r="AQ1747" s="8"/>
      <c r="AR1747" s="8"/>
      <c r="AT1747" s="6">
        <f t="shared" si="82"/>
        <v>59.636363636363633</v>
      </c>
      <c r="AU1747" s="6" t="str">
        <f t="shared" si="83"/>
        <v/>
      </c>
      <c r="AV1747" s="6">
        <f t="shared" si="84"/>
        <v>71.315789473684205</v>
      </c>
      <c r="AW1747" s="7" t="str">
        <f t="shared" si="85"/>
        <v/>
      </c>
      <c r="AX1747" s="6">
        <f t="shared" si="86"/>
        <v>1</v>
      </c>
      <c r="AY1747" s="6" t="str">
        <f t="shared" si="87"/>
        <v/>
      </c>
      <c r="BA1747" s="6">
        <f>VLOOKUP(A1747, ALL_AP_DATA!$A$2:$F$3600, 6, FALSE)</f>
        <v>427</v>
      </c>
      <c r="BB1747" s="6">
        <f>VLOOKUP(A1747, projmetadata!$A$2:$D$2036, 4, FALSE)</f>
        <v>27637</v>
      </c>
      <c r="BC1747" s="6" t="e">
        <f t="array" aca="1" ref="BC1747" ca="1">_xludf.IFS(I1747&lt;&gt;0, F1747/I1747, P1747&lt;&gt;0, M1747/P1747, W1747&lt;&gt;0, T1747/W1747, AD1747&lt;&gt;0, AA1747/AD1747, AK1747&lt;&gt;0, AH1747/AK1747, AR1747&lt;&gt;0, AO1747/AR1747, TRUE, 0)</f>
        <v>#NAME?</v>
      </c>
      <c r="BE1747" s="6" t="e">
        <f t="shared" ca="1" si="89"/>
        <v>#NAME?</v>
      </c>
      <c r="BF1747" s="6" t="e">
        <f t="shared" ca="1" si="90"/>
        <v>#NAME?</v>
      </c>
      <c r="BG1747" s="6"/>
      <c r="BH1747" s="6">
        <f>VLOOKUP(A1747, ALL_AP_DATA!$A$2:$D$3600, 3, FALSE)</f>
        <v>70</v>
      </c>
      <c r="BI1747" s="6">
        <f>VLOOKUP(A1747, ALL_AP_DATA!$A$2:$E$3600, 5, FALSE)</f>
        <v>9015</v>
      </c>
      <c r="BJ1747" s="6">
        <f t="shared" si="88"/>
        <v>21.112412177985949</v>
      </c>
      <c r="BK1747" s="6">
        <f t="shared" si="91"/>
        <v>0.16393442622950818</v>
      </c>
    </row>
    <row r="1748" spans="1:63" ht="15" customHeight="1" x14ac:dyDescent="0.25">
      <c r="A1748" s="8" t="s">
        <v>1522</v>
      </c>
      <c r="B1748" s="9" t="s">
        <v>1777</v>
      </c>
      <c r="C1748" s="9">
        <v>10</v>
      </c>
      <c r="D1748" s="9">
        <v>85</v>
      </c>
      <c r="E1748" s="9">
        <v>55</v>
      </c>
      <c r="F1748" s="9">
        <v>3006</v>
      </c>
      <c r="G1748" s="9">
        <v>0.14760000000000001</v>
      </c>
      <c r="H1748" s="9">
        <v>9.4200000000000006E-2</v>
      </c>
      <c r="I1748" s="9">
        <v>3.0099999999999998E-2</v>
      </c>
      <c r="J1748" s="8"/>
      <c r="K1748" s="8"/>
      <c r="L1748" s="8"/>
      <c r="M1748" s="8"/>
      <c r="N1748" s="8"/>
      <c r="O1748" s="8"/>
      <c r="P1748" s="8"/>
      <c r="Q1748" s="9">
        <v>3</v>
      </c>
      <c r="R1748" s="9">
        <v>31</v>
      </c>
      <c r="S1748" s="9">
        <v>365</v>
      </c>
      <c r="T1748" s="9">
        <v>61357</v>
      </c>
      <c r="U1748" s="9">
        <v>5.3800000000000001E-2</v>
      </c>
      <c r="V1748" s="9">
        <v>0.625</v>
      </c>
      <c r="W1748" s="9">
        <v>0.61519999999999997</v>
      </c>
      <c r="X1748" s="9">
        <v>1</v>
      </c>
      <c r="Y1748" s="9">
        <v>12</v>
      </c>
      <c r="Z1748" s="9">
        <v>0</v>
      </c>
      <c r="AA1748" s="9">
        <v>0</v>
      </c>
      <c r="AB1748" s="9">
        <v>2.0799999999999999E-2</v>
      </c>
      <c r="AC1748" s="9">
        <v>0</v>
      </c>
      <c r="AD1748" s="9">
        <v>0</v>
      </c>
      <c r="AE1748" s="8"/>
      <c r="AF1748" s="8"/>
      <c r="AG1748" s="8"/>
      <c r="AH1748" s="8"/>
      <c r="AI1748" s="8"/>
      <c r="AJ1748" s="8"/>
      <c r="AK1748" s="8"/>
      <c r="AL1748" s="8"/>
      <c r="AM1748" s="8"/>
      <c r="AN1748" s="8"/>
      <c r="AO1748" s="8"/>
      <c r="AP1748" s="8"/>
      <c r="AQ1748" s="8"/>
      <c r="AR1748" s="8"/>
      <c r="AT1748" s="6">
        <f t="shared" si="82"/>
        <v>35.364705882352943</v>
      </c>
      <c r="AU1748" s="6" t="str">
        <f t="shared" si="83"/>
        <v/>
      </c>
      <c r="AV1748" s="6">
        <f t="shared" si="84"/>
        <v>1979.258064516129</v>
      </c>
      <c r="AW1748" s="7">
        <f t="shared" si="85"/>
        <v>0</v>
      </c>
      <c r="AX1748" s="6" t="str">
        <f t="shared" si="86"/>
        <v/>
      </c>
      <c r="AY1748" s="6" t="str">
        <f t="shared" si="87"/>
        <v/>
      </c>
      <c r="BA1748" s="6">
        <f>VLOOKUP(A1748, ALL_AP_DATA!$A$2:$F$3600, 6, FALSE)</f>
        <v>576</v>
      </c>
      <c r="BB1748" s="6">
        <f>VLOOKUP(A1748, projmetadata!$A$2:$D$2036, 4, FALSE)</f>
        <v>64882</v>
      </c>
      <c r="BC1748" s="6" t="e">
        <f t="array" aca="1" ref="BC1748" ca="1">_xludf.IFS(I1748&lt;&gt;0, F1748/I1748, P1748&lt;&gt;0, M1748/P1748, W1748&lt;&gt;0, T1748/W1748, AD1748&lt;&gt;0, AA1748/AD1748, AK1748&lt;&gt;0, AH1748/AK1748, AR1748&lt;&gt;0, AO1748/AR1748, TRUE, 0)</f>
        <v>#NAME?</v>
      </c>
      <c r="BE1748" s="6" t="e">
        <f t="shared" ca="1" si="89"/>
        <v>#NAME?</v>
      </c>
      <c r="BF1748" s="6" t="e">
        <f t="shared" ca="1" si="90"/>
        <v>#NAME?</v>
      </c>
      <c r="BG1748" s="6"/>
      <c r="BH1748" s="6">
        <f>VLOOKUP(A1748, ALL_AP_DATA!$A$2:$D$3600, 3, FALSE)</f>
        <v>128</v>
      </c>
      <c r="BI1748" s="6">
        <f>VLOOKUP(A1748, ALL_AP_DATA!$A$2:$E$3600, 5, FALSE)</f>
        <v>99730</v>
      </c>
      <c r="BJ1748" s="6">
        <f t="shared" si="88"/>
        <v>173.14236111111111</v>
      </c>
      <c r="BK1748" s="6">
        <f t="shared" si="91"/>
        <v>0.22222222222222221</v>
      </c>
    </row>
    <row r="1749" spans="1:63" ht="15" customHeight="1" x14ac:dyDescent="0.25">
      <c r="A1749" s="8" t="s">
        <v>1523</v>
      </c>
      <c r="B1749" s="9" t="s">
        <v>1777</v>
      </c>
      <c r="C1749" s="9">
        <v>1</v>
      </c>
      <c r="D1749" s="9">
        <v>2</v>
      </c>
      <c r="E1749" s="9">
        <v>6</v>
      </c>
      <c r="F1749" s="9">
        <v>65</v>
      </c>
      <c r="G1749" s="9">
        <v>5.4999999999999997E-3</v>
      </c>
      <c r="H1749" s="9">
        <v>2.5600000000000001E-2</v>
      </c>
      <c r="I1749" s="9">
        <v>6.9999999999999999E-4</v>
      </c>
      <c r="J1749" s="8"/>
      <c r="K1749" s="8"/>
      <c r="L1749" s="8"/>
      <c r="M1749" s="8"/>
      <c r="N1749" s="8"/>
      <c r="O1749" s="8"/>
      <c r="P1749" s="8"/>
      <c r="Q1749" s="9">
        <v>19</v>
      </c>
      <c r="R1749" s="9">
        <v>110</v>
      </c>
      <c r="S1749" s="9">
        <v>164</v>
      </c>
      <c r="T1749" s="9">
        <v>35266</v>
      </c>
      <c r="U1749" s="9">
        <v>0.3039</v>
      </c>
      <c r="V1749" s="9">
        <v>0.70089999999999997</v>
      </c>
      <c r="W1749" s="9">
        <v>0.39889999999999998</v>
      </c>
      <c r="X1749" s="8"/>
      <c r="Y1749" s="8"/>
      <c r="Z1749" s="8"/>
      <c r="AA1749" s="8"/>
      <c r="AB1749" s="8"/>
      <c r="AC1749" s="8"/>
      <c r="AD1749" s="8"/>
      <c r="AE1749" s="8"/>
      <c r="AF1749" s="8"/>
      <c r="AG1749" s="8"/>
      <c r="AH1749" s="8"/>
      <c r="AI1749" s="8"/>
      <c r="AJ1749" s="8"/>
      <c r="AK1749" s="8"/>
      <c r="AL1749" s="8"/>
      <c r="AM1749" s="8"/>
      <c r="AN1749" s="8"/>
      <c r="AO1749" s="8"/>
      <c r="AP1749" s="8"/>
      <c r="AQ1749" s="8"/>
      <c r="AR1749" s="8"/>
      <c r="AT1749" s="6">
        <f t="shared" si="82"/>
        <v>32.5</v>
      </c>
      <c r="AU1749" s="6" t="str">
        <f t="shared" si="83"/>
        <v/>
      </c>
      <c r="AV1749" s="6">
        <f t="shared" si="84"/>
        <v>320.60000000000002</v>
      </c>
      <c r="AW1749" s="7" t="str">
        <f t="shared" si="85"/>
        <v/>
      </c>
      <c r="AX1749" s="6" t="str">
        <f t="shared" si="86"/>
        <v/>
      </c>
      <c r="AY1749" s="6" t="str">
        <f t="shared" si="87"/>
        <v/>
      </c>
      <c r="BA1749" s="6">
        <f>VLOOKUP(A1749, ALL_AP_DATA!$A$2:$F$3600, 6, FALSE)</f>
        <v>362</v>
      </c>
      <c r="BB1749" s="6">
        <f>VLOOKUP(A1749, projmetadata!$A$2:$D$2036, 4, FALSE)</f>
        <v>41745</v>
      </c>
      <c r="BC1749" s="6" t="e">
        <f t="array" aca="1" ref="BC1749" ca="1">_xludf.IFS(I1749&lt;&gt;0, F1749/I1749, P1749&lt;&gt;0, M1749/P1749, W1749&lt;&gt;0, T1749/W1749, AD1749&lt;&gt;0, AA1749/AD1749, AK1749&lt;&gt;0, AH1749/AK1749, AR1749&lt;&gt;0, AO1749/AR1749, TRUE, 0)</f>
        <v>#NAME?</v>
      </c>
      <c r="BE1749" s="6" t="e">
        <f t="shared" ca="1" si="89"/>
        <v>#NAME?</v>
      </c>
      <c r="BF1749" s="6" t="e">
        <f t="shared" ca="1" si="90"/>
        <v>#NAME?</v>
      </c>
      <c r="BG1749" s="6"/>
      <c r="BH1749" s="6">
        <f>VLOOKUP(A1749, ALL_AP_DATA!$A$2:$D$3600, 3, FALSE)</f>
        <v>110</v>
      </c>
      <c r="BI1749" s="6">
        <f>VLOOKUP(A1749, ALL_AP_DATA!$A$2:$E$3600, 5, FALSE)</f>
        <v>88406</v>
      </c>
      <c r="BJ1749" s="6">
        <f t="shared" si="88"/>
        <v>244.21546961325967</v>
      </c>
      <c r="BK1749" s="6">
        <f t="shared" si="91"/>
        <v>0.30386740331491713</v>
      </c>
    </row>
    <row r="1750" spans="1:63" ht="15" customHeight="1" x14ac:dyDescent="0.25">
      <c r="A1750" s="8" t="s">
        <v>1524</v>
      </c>
      <c r="B1750" s="9" t="s">
        <v>1777</v>
      </c>
      <c r="C1750" s="9">
        <v>4</v>
      </c>
      <c r="D1750" s="9">
        <v>15</v>
      </c>
      <c r="E1750" s="9">
        <v>3</v>
      </c>
      <c r="F1750" s="9">
        <v>71</v>
      </c>
      <c r="G1750" s="9">
        <v>2.3699999999999999E-2</v>
      </c>
      <c r="H1750" s="9">
        <v>1.7999999999999999E-2</v>
      </c>
      <c r="I1750" s="9">
        <v>5.7000000000000002E-3</v>
      </c>
      <c r="J1750" s="8"/>
      <c r="K1750" s="8"/>
      <c r="L1750" s="8"/>
      <c r="M1750" s="8"/>
      <c r="N1750" s="8"/>
      <c r="O1750" s="8"/>
      <c r="P1750" s="8"/>
      <c r="Q1750" s="9">
        <v>17</v>
      </c>
      <c r="R1750" s="9">
        <v>138</v>
      </c>
      <c r="S1750" s="9">
        <v>126</v>
      </c>
      <c r="T1750" s="9">
        <v>8686</v>
      </c>
      <c r="U1750" s="9">
        <v>0.218</v>
      </c>
      <c r="V1750" s="9">
        <v>0.75449999999999995</v>
      </c>
      <c r="W1750" s="9">
        <v>0.69569999999999999</v>
      </c>
      <c r="X1750" s="9">
        <v>1</v>
      </c>
      <c r="Y1750" s="9">
        <v>34</v>
      </c>
      <c r="Z1750" s="9">
        <v>6</v>
      </c>
      <c r="AA1750" s="9">
        <v>54</v>
      </c>
      <c r="AB1750" s="9">
        <v>5.3699999999999998E-2</v>
      </c>
      <c r="AC1750" s="9">
        <v>3.5900000000000001E-2</v>
      </c>
      <c r="AD1750" s="9">
        <v>4.3E-3</v>
      </c>
      <c r="AE1750" s="9">
        <v>1</v>
      </c>
      <c r="AF1750" s="9">
        <v>18</v>
      </c>
      <c r="AG1750" s="9">
        <v>2</v>
      </c>
      <c r="AH1750" s="9">
        <v>26</v>
      </c>
      <c r="AI1750" s="9">
        <v>2.8400000000000002E-2</v>
      </c>
      <c r="AJ1750" s="9">
        <v>1.2E-2</v>
      </c>
      <c r="AK1750" s="9">
        <v>2.0999999999999999E-3</v>
      </c>
      <c r="AL1750" s="8"/>
      <c r="AM1750" s="8"/>
      <c r="AN1750" s="8"/>
      <c r="AO1750" s="8"/>
      <c r="AP1750" s="8"/>
      <c r="AQ1750" s="8"/>
      <c r="AR1750" s="8"/>
      <c r="AT1750" s="6">
        <f t="shared" si="82"/>
        <v>4.7333333333333334</v>
      </c>
      <c r="AU1750" s="6" t="str">
        <f t="shared" si="83"/>
        <v/>
      </c>
      <c r="AV1750" s="6">
        <f t="shared" si="84"/>
        <v>62.94202898550725</v>
      </c>
      <c r="AW1750" s="7">
        <f t="shared" si="85"/>
        <v>1.588235294117647</v>
      </c>
      <c r="AX1750" s="6">
        <f t="shared" si="86"/>
        <v>1.4444444444444444</v>
      </c>
      <c r="AY1750" s="6" t="str">
        <f t="shared" si="87"/>
        <v/>
      </c>
      <c r="BA1750" s="6">
        <f>VLOOKUP(A1750, ALL_AP_DATA!$A$2:$F$3600, 6, FALSE)</f>
        <v>633</v>
      </c>
      <c r="BB1750" s="6">
        <f>VLOOKUP(A1750, projmetadata!$A$2:$D$2036, 4, FALSE)</f>
        <v>39698</v>
      </c>
      <c r="BC1750" s="6" t="e">
        <f t="array" aca="1" ref="BC1750" ca="1">_xludf.IFS(I1750&lt;&gt;0, F1750/I1750, P1750&lt;&gt;0, M1750/P1750, W1750&lt;&gt;0, T1750/W1750, AD1750&lt;&gt;0, AA1750/AD1750, AK1750&lt;&gt;0, AH1750/AK1750, AR1750&lt;&gt;0, AO1750/AR1750, TRUE, 0)</f>
        <v>#NAME?</v>
      </c>
      <c r="BE1750" s="6" t="e">
        <f t="shared" ca="1" si="89"/>
        <v>#NAME?</v>
      </c>
      <c r="BF1750" s="6" t="e">
        <f t="shared" ca="1" si="90"/>
        <v>#NAME?</v>
      </c>
      <c r="BG1750" s="6"/>
      <c r="BH1750" s="6">
        <f>VLOOKUP(A1750, ALL_AP_DATA!$A$2:$D$3600, 3, FALSE)</f>
        <v>200</v>
      </c>
      <c r="BI1750" s="6">
        <f>VLOOKUP(A1750, ALL_AP_DATA!$A$2:$E$3600, 5, FALSE)</f>
        <v>12485</v>
      </c>
      <c r="BJ1750" s="6">
        <f t="shared" si="88"/>
        <v>19.723538704581358</v>
      </c>
      <c r="BK1750" s="6">
        <f t="shared" si="91"/>
        <v>0.31595576619273302</v>
      </c>
    </row>
    <row r="1751" spans="1:63" ht="15" customHeight="1" x14ac:dyDescent="0.25">
      <c r="A1751" s="8" t="s">
        <v>1525</v>
      </c>
      <c r="B1751" s="9" t="s">
        <v>1777</v>
      </c>
      <c r="C1751" s="9">
        <v>1</v>
      </c>
      <c r="D1751" s="9">
        <v>16</v>
      </c>
      <c r="E1751" s="9">
        <v>0</v>
      </c>
      <c r="F1751" s="9">
        <v>0</v>
      </c>
      <c r="G1751" s="9">
        <v>9.5200000000000007E-2</v>
      </c>
      <c r="H1751" s="9">
        <v>0</v>
      </c>
      <c r="I1751" s="9">
        <v>0</v>
      </c>
      <c r="J1751" s="8"/>
      <c r="K1751" s="8"/>
      <c r="L1751" s="8"/>
      <c r="M1751" s="8"/>
      <c r="N1751" s="8"/>
      <c r="O1751" s="8"/>
      <c r="P1751" s="8"/>
      <c r="Q1751" s="9">
        <v>2</v>
      </c>
      <c r="R1751" s="9">
        <v>4</v>
      </c>
      <c r="S1751" s="9">
        <v>10</v>
      </c>
      <c r="T1751" s="9">
        <v>142</v>
      </c>
      <c r="U1751" s="9">
        <v>2.3800000000000002E-2</v>
      </c>
      <c r="V1751" s="9">
        <v>0.52629999999999999</v>
      </c>
      <c r="W1751" s="9">
        <v>0.4</v>
      </c>
      <c r="X1751" s="8"/>
      <c r="Y1751" s="8"/>
      <c r="Z1751" s="8"/>
      <c r="AA1751" s="8"/>
      <c r="AB1751" s="8"/>
      <c r="AC1751" s="8"/>
      <c r="AD1751" s="8"/>
      <c r="AE1751" s="8"/>
      <c r="AF1751" s="8"/>
      <c r="AG1751" s="8"/>
      <c r="AH1751" s="8"/>
      <c r="AI1751" s="8"/>
      <c r="AJ1751" s="8"/>
      <c r="AK1751" s="8"/>
      <c r="AL1751" s="8"/>
      <c r="AM1751" s="8"/>
      <c r="AN1751" s="8"/>
      <c r="AO1751" s="8"/>
      <c r="AP1751" s="8"/>
      <c r="AQ1751" s="8"/>
      <c r="AR1751" s="8"/>
      <c r="AT1751" s="6">
        <f t="shared" si="82"/>
        <v>0</v>
      </c>
      <c r="AU1751" s="6" t="str">
        <f t="shared" si="83"/>
        <v/>
      </c>
      <c r="AV1751" s="6">
        <f t="shared" si="84"/>
        <v>35.5</v>
      </c>
      <c r="AW1751" s="7" t="str">
        <f t="shared" si="85"/>
        <v/>
      </c>
      <c r="AX1751" s="6" t="str">
        <f t="shared" si="86"/>
        <v/>
      </c>
      <c r="AY1751" s="6" t="str">
        <f t="shared" si="87"/>
        <v/>
      </c>
      <c r="BA1751" s="6">
        <f>VLOOKUP(A1751, ALL_AP_DATA!$A$2:$F$3600, 6, FALSE)</f>
        <v>168</v>
      </c>
      <c r="BB1751" s="6">
        <f>VLOOKUP(A1751, projmetadata!$A$2:$D$2036, 4, FALSE)</f>
        <v>36676</v>
      </c>
      <c r="BC1751" s="6" t="e">
        <f t="array" aca="1" ref="BC1751" ca="1">_xludf.IFS(I1751&lt;&gt;0, F1751/I1751, P1751&lt;&gt;0, M1751/P1751, W1751&lt;&gt;0, T1751/W1751, AD1751&lt;&gt;0, AA1751/AD1751, AK1751&lt;&gt;0, AH1751/AK1751, AR1751&lt;&gt;0, AO1751/AR1751, TRUE, 0)</f>
        <v>#NAME?</v>
      </c>
      <c r="BE1751" s="6" t="e">
        <f t="shared" ca="1" si="89"/>
        <v>#NAME?</v>
      </c>
      <c r="BF1751" s="6" t="e">
        <f t="shared" ca="1" si="90"/>
        <v>#NAME?</v>
      </c>
      <c r="BG1751" s="6"/>
      <c r="BH1751" s="6">
        <f>VLOOKUP(A1751, ALL_AP_DATA!$A$2:$D$3600, 3, FALSE)</f>
        <v>20</v>
      </c>
      <c r="BI1751" s="6">
        <f>VLOOKUP(A1751, ALL_AP_DATA!$A$2:$E$3600, 5, FALSE)</f>
        <v>355</v>
      </c>
      <c r="BJ1751" s="6">
        <f t="shared" si="88"/>
        <v>2.1130952380952381</v>
      </c>
      <c r="BK1751" s="6">
        <f t="shared" si="91"/>
        <v>0.11904761904761904</v>
      </c>
    </row>
    <row r="1752" spans="1:63" ht="15" customHeight="1" x14ac:dyDescent="0.25">
      <c r="A1752" s="8" t="s">
        <v>1526</v>
      </c>
      <c r="B1752" s="9" t="s">
        <v>1777</v>
      </c>
      <c r="C1752" s="9">
        <v>1</v>
      </c>
      <c r="D1752" s="9">
        <v>5</v>
      </c>
      <c r="E1752" s="9">
        <v>1</v>
      </c>
      <c r="F1752" s="9">
        <v>2</v>
      </c>
      <c r="G1752" s="9">
        <v>4.6699999999999998E-2</v>
      </c>
      <c r="H1752" s="9">
        <v>0.5</v>
      </c>
      <c r="I1752" s="9">
        <v>0.16669999999999999</v>
      </c>
      <c r="J1752" s="8"/>
      <c r="K1752" s="8"/>
      <c r="L1752" s="8"/>
      <c r="M1752" s="8"/>
      <c r="N1752" s="8"/>
      <c r="O1752" s="8"/>
      <c r="P1752" s="8"/>
      <c r="Q1752" s="8"/>
      <c r="R1752" s="8"/>
      <c r="S1752" s="8"/>
      <c r="T1752" s="8"/>
      <c r="U1752" s="8"/>
      <c r="V1752" s="8"/>
      <c r="W1752" s="8"/>
      <c r="X1752" s="8"/>
      <c r="Y1752" s="8"/>
      <c r="Z1752" s="8"/>
      <c r="AA1752" s="8"/>
      <c r="AB1752" s="8"/>
      <c r="AC1752" s="8"/>
      <c r="AD1752" s="8"/>
      <c r="AE1752" s="8"/>
      <c r="AF1752" s="8"/>
      <c r="AG1752" s="8"/>
      <c r="AH1752" s="8"/>
      <c r="AI1752" s="8"/>
      <c r="AJ1752" s="8"/>
      <c r="AK1752" s="8"/>
      <c r="AL1752" s="8"/>
      <c r="AM1752" s="8"/>
      <c r="AN1752" s="8"/>
      <c r="AO1752" s="8"/>
      <c r="AP1752" s="8"/>
      <c r="AQ1752" s="8"/>
      <c r="AR1752" s="8"/>
      <c r="AT1752" s="6">
        <f t="shared" si="82"/>
        <v>0.4</v>
      </c>
      <c r="AU1752" s="6" t="str">
        <f t="shared" si="83"/>
        <v/>
      </c>
      <c r="AV1752" s="6" t="str">
        <f t="shared" si="84"/>
        <v/>
      </c>
      <c r="AW1752" s="7" t="str">
        <f t="shared" si="85"/>
        <v/>
      </c>
      <c r="AX1752" s="6" t="str">
        <f t="shared" si="86"/>
        <v/>
      </c>
      <c r="AY1752" s="6" t="str">
        <f t="shared" si="87"/>
        <v/>
      </c>
      <c r="BA1752" s="6">
        <f>VLOOKUP(A1752, ALL_AP_DATA!$A$2:$F$3600, 6, FALSE)</f>
        <v>107</v>
      </c>
      <c r="BB1752" s="6">
        <f>VLOOKUP(A1752, projmetadata!$A$2:$D$2036, 4, FALSE)</f>
        <v>8063</v>
      </c>
      <c r="BC1752" s="6" t="e">
        <f t="array" aca="1" ref="BC1752" ca="1">_xludf.IFS(I1752&lt;&gt;0, F1752/I1752, P1752&lt;&gt;0, M1752/P1752, W1752&lt;&gt;0, T1752/W1752, AD1752&lt;&gt;0, AA1752/AD1752, AK1752&lt;&gt;0, AH1752/AK1752, AR1752&lt;&gt;0, AO1752/AR1752, TRUE, 0)</f>
        <v>#NAME?</v>
      </c>
      <c r="BE1752" s="6" t="e">
        <f t="shared" ca="1" si="89"/>
        <v>#NAME?</v>
      </c>
      <c r="BF1752" s="6" t="e">
        <f t="shared" ca="1" si="90"/>
        <v>#NAME?</v>
      </c>
      <c r="BG1752" s="6"/>
      <c r="BH1752" s="6">
        <f>VLOOKUP(A1752, ALL_AP_DATA!$A$2:$D$3600, 3, FALSE)</f>
        <v>5</v>
      </c>
      <c r="BI1752" s="6">
        <f>VLOOKUP(A1752, ALL_AP_DATA!$A$2:$E$3600, 5, FALSE)</f>
        <v>12</v>
      </c>
      <c r="BJ1752" s="6">
        <f t="shared" si="88"/>
        <v>0.11214953271028037</v>
      </c>
      <c r="BK1752" s="6">
        <f t="shared" si="91"/>
        <v>4.6728971962616821E-2</v>
      </c>
    </row>
    <row r="1753" spans="1:63" ht="15" customHeight="1" x14ac:dyDescent="0.25">
      <c r="A1753" s="8" t="s">
        <v>1527</v>
      </c>
      <c r="B1753" s="9" t="s">
        <v>1777</v>
      </c>
      <c r="C1753" s="9">
        <v>2</v>
      </c>
      <c r="D1753" s="9">
        <v>4</v>
      </c>
      <c r="E1753" s="9">
        <v>1</v>
      </c>
      <c r="F1753" s="9">
        <v>1</v>
      </c>
      <c r="G1753" s="9">
        <v>3.5999999999999997E-2</v>
      </c>
      <c r="H1753" s="9">
        <v>1.5599999999999999E-2</v>
      </c>
      <c r="I1753" s="9">
        <v>1.8E-3</v>
      </c>
      <c r="J1753" s="8"/>
      <c r="K1753" s="8"/>
      <c r="L1753" s="8"/>
      <c r="M1753" s="8"/>
      <c r="N1753" s="8"/>
      <c r="O1753" s="8"/>
      <c r="P1753" s="8"/>
      <c r="Q1753" s="9">
        <v>3</v>
      </c>
      <c r="R1753" s="9">
        <v>8</v>
      </c>
      <c r="S1753" s="9">
        <v>36</v>
      </c>
      <c r="T1753" s="9">
        <v>249</v>
      </c>
      <c r="U1753" s="9">
        <v>7.2099999999999997E-2</v>
      </c>
      <c r="V1753" s="9">
        <v>0.5625</v>
      </c>
      <c r="W1753" s="9">
        <v>0.4415</v>
      </c>
      <c r="X1753" s="8"/>
      <c r="Y1753" s="8"/>
      <c r="Z1753" s="8"/>
      <c r="AA1753" s="8"/>
      <c r="AB1753" s="8"/>
      <c r="AC1753" s="8"/>
      <c r="AD1753" s="8"/>
      <c r="AE1753" s="9">
        <v>1</v>
      </c>
      <c r="AF1753" s="9">
        <v>4</v>
      </c>
      <c r="AG1753" s="9">
        <v>1</v>
      </c>
      <c r="AH1753" s="9">
        <v>9</v>
      </c>
      <c r="AI1753" s="9">
        <v>3.5999999999999997E-2</v>
      </c>
      <c r="AJ1753" s="9">
        <v>1.5599999999999999E-2</v>
      </c>
      <c r="AK1753" s="9">
        <v>1.6E-2</v>
      </c>
      <c r="AL1753" s="8"/>
      <c r="AM1753" s="8"/>
      <c r="AN1753" s="8"/>
      <c r="AO1753" s="8"/>
      <c r="AP1753" s="8"/>
      <c r="AQ1753" s="8"/>
      <c r="AR1753" s="8"/>
      <c r="AT1753" s="6">
        <f t="shared" si="82"/>
        <v>0.25</v>
      </c>
      <c r="AU1753" s="6" t="str">
        <f t="shared" si="83"/>
        <v/>
      </c>
      <c r="AV1753" s="6">
        <f t="shared" si="84"/>
        <v>31.125</v>
      </c>
      <c r="AW1753" s="7" t="str">
        <f t="shared" si="85"/>
        <v/>
      </c>
      <c r="AX1753" s="6">
        <f t="shared" si="86"/>
        <v>2.25</v>
      </c>
      <c r="AY1753" s="6" t="str">
        <f t="shared" si="87"/>
        <v/>
      </c>
      <c r="BA1753" s="6">
        <f>VLOOKUP(A1753, ALL_AP_DATA!$A$2:$F$3600, 6, FALSE)</f>
        <v>111</v>
      </c>
      <c r="BB1753" s="6">
        <f>VLOOKUP(A1753, projmetadata!$A$2:$D$2036, 4, FALSE)</f>
        <v>5187</v>
      </c>
      <c r="BC1753" s="6" t="e">
        <f t="array" aca="1" ref="BC1753" ca="1">_xludf.IFS(I1753&lt;&gt;0, F1753/I1753, P1753&lt;&gt;0, M1753/P1753, W1753&lt;&gt;0, T1753/W1753, AD1753&lt;&gt;0, AA1753/AD1753, AK1753&lt;&gt;0, AH1753/AK1753, AR1753&lt;&gt;0, AO1753/AR1753, TRUE, 0)</f>
        <v>#NAME?</v>
      </c>
      <c r="BE1753" s="6" t="e">
        <f t="shared" ca="1" si="89"/>
        <v>#NAME?</v>
      </c>
      <c r="BF1753" s="6" t="e">
        <f t="shared" ca="1" si="90"/>
        <v>#NAME?</v>
      </c>
      <c r="BG1753" s="6"/>
      <c r="BH1753" s="6">
        <f>VLOOKUP(A1753, ALL_AP_DATA!$A$2:$D$3600, 3, FALSE)</f>
        <v>14</v>
      </c>
      <c r="BI1753" s="6">
        <f>VLOOKUP(A1753, ALL_AP_DATA!$A$2:$E$3600, 5, FALSE)</f>
        <v>564</v>
      </c>
      <c r="BJ1753" s="6">
        <f t="shared" si="88"/>
        <v>5.0810810810810807</v>
      </c>
      <c r="BK1753" s="6">
        <f t="shared" si="91"/>
        <v>0.12612612612612611</v>
      </c>
    </row>
    <row r="1754" spans="1:63" ht="15" customHeight="1" x14ac:dyDescent="0.25">
      <c r="A1754" s="8" t="s">
        <v>1528</v>
      </c>
      <c r="B1754" s="9" t="s">
        <v>1777</v>
      </c>
      <c r="C1754" s="9">
        <v>1</v>
      </c>
      <c r="D1754" s="9">
        <v>29</v>
      </c>
      <c r="E1754" s="9">
        <v>71</v>
      </c>
      <c r="F1754" s="9">
        <v>1073</v>
      </c>
      <c r="G1754" s="9">
        <v>0.1716</v>
      </c>
      <c r="H1754" s="9">
        <v>0.51449999999999996</v>
      </c>
      <c r="I1754" s="9">
        <v>0.29530000000000001</v>
      </c>
      <c r="J1754" s="8"/>
      <c r="K1754" s="8"/>
      <c r="L1754" s="8"/>
      <c r="M1754" s="8"/>
      <c r="N1754" s="8"/>
      <c r="O1754" s="8"/>
      <c r="P1754" s="8"/>
      <c r="Q1754" s="9">
        <v>6</v>
      </c>
      <c r="R1754" s="9">
        <v>18</v>
      </c>
      <c r="S1754" s="9">
        <v>88</v>
      </c>
      <c r="T1754" s="9">
        <v>2238</v>
      </c>
      <c r="U1754" s="9">
        <v>0.1065</v>
      </c>
      <c r="V1754" s="9">
        <v>0.63770000000000004</v>
      </c>
      <c r="W1754" s="9">
        <v>0.6159</v>
      </c>
      <c r="X1754" s="9">
        <v>6</v>
      </c>
      <c r="Y1754" s="9">
        <v>55</v>
      </c>
      <c r="Z1754" s="9">
        <v>91</v>
      </c>
      <c r="AA1754" s="9">
        <v>1433</v>
      </c>
      <c r="AB1754" s="9">
        <v>0.32540000000000002</v>
      </c>
      <c r="AC1754" s="9">
        <v>0.65939999999999999</v>
      </c>
      <c r="AD1754" s="9">
        <v>0.39429999999999998</v>
      </c>
      <c r="AE1754" s="9">
        <v>5</v>
      </c>
      <c r="AF1754" s="9">
        <v>21</v>
      </c>
      <c r="AG1754" s="9">
        <v>24</v>
      </c>
      <c r="AH1754" s="9">
        <v>309</v>
      </c>
      <c r="AI1754" s="9">
        <v>0.12429999999999999</v>
      </c>
      <c r="AJ1754" s="9">
        <v>0.1739</v>
      </c>
      <c r="AK1754" s="9">
        <v>8.5000000000000006E-2</v>
      </c>
      <c r="AL1754" s="8"/>
      <c r="AM1754" s="8"/>
      <c r="AN1754" s="8"/>
      <c r="AO1754" s="8"/>
      <c r="AP1754" s="8"/>
      <c r="AQ1754" s="8"/>
      <c r="AR1754" s="8"/>
      <c r="AT1754" s="6">
        <f t="shared" si="82"/>
        <v>37</v>
      </c>
      <c r="AU1754" s="6" t="str">
        <f t="shared" si="83"/>
        <v/>
      </c>
      <c r="AV1754" s="6">
        <f t="shared" si="84"/>
        <v>124.33333333333333</v>
      </c>
      <c r="AW1754" s="7">
        <f t="shared" si="85"/>
        <v>26.054545454545455</v>
      </c>
      <c r="AX1754" s="6">
        <f t="shared" si="86"/>
        <v>14.714285714285714</v>
      </c>
      <c r="AY1754" s="6" t="str">
        <f t="shared" si="87"/>
        <v/>
      </c>
      <c r="BA1754" s="6">
        <f>VLOOKUP(A1754, ALL_AP_DATA!$A$2:$F$3600, 6, FALSE)</f>
        <v>169</v>
      </c>
      <c r="BB1754" s="6">
        <f>VLOOKUP(A1754, projmetadata!$A$2:$D$2036, 4, FALSE)</f>
        <v>15823</v>
      </c>
      <c r="BC1754" s="6" t="e">
        <f t="array" aca="1" ref="BC1754" ca="1">_xludf.IFS(I1754&lt;&gt;0, F1754/I1754, P1754&lt;&gt;0, M1754/P1754, W1754&lt;&gt;0, T1754/W1754, AD1754&lt;&gt;0, AA1754/AD1754, AK1754&lt;&gt;0, AH1754/AK1754, AR1754&lt;&gt;0, AO1754/AR1754, TRUE, 0)</f>
        <v>#NAME?</v>
      </c>
      <c r="BE1754" s="6" t="e">
        <f t="shared" ca="1" si="89"/>
        <v>#NAME?</v>
      </c>
      <c r="BF1754" s="6" t="e">
        <f t="shared" ca="1" si="90"/>
        <v>#NAME?</v>
      </c>
      <c r="BG1754" s="6"/>
      <c r="BH1754" s="6">
        <f>VLOOKUP(A1754, ALL_AP_DATA!$A$2:$D$3600, 3, FALSE)</f>
        <v>70</v>
      </c>
      <c r="BI1754" s="6">
        <f>VLOOKUP(A1754, ALL_AP_DATA!$A$2:$E$3600, 5, FALSE)</f>
        <v>3634</v>
      </c>
      <c r="BJ1754" s="6">
        <f t="shared" si="88"/>
        <v>21.502958579881657</v>
      </c>
      <c r="BK1754" s="6">
        <f t="shared" si="91"/>
        <v>0.41420118343195267</v>
      </c>
    </row>
    <row r="1755" spans="1:63" ht="15" customHeight="1" x14ac:dyDescent="0.25">
      <c r="A1755" s="8" t="s">
        <v>1529</v>
      </c>
      <c r="B1755" s="9" t="s">
        <v>1777</v>
      </c>
      <c r="C1755" s="9">
        <v>2</v>
      </c>
      <c r="D1755" s="9">
        <v>32</v>
      </c>
      <c r="E1755" s="9">
        <v>280</v>
      </c>
      <c r="F1755" s="9">
        <v>10143</v>
      </c>
      <c r="G1755" s="9">
        <v>0.18820000000000001</v>
      </c>
      <c r="H1755" s="9">
        <v>0.57609999999999995</v>
      </c>
      <c r="I1755" s="9">
        <v>0.42259999999999998</v>
      </c>
      <c r="J1755" s="9">
        <v>7</v>
      </c>
      <c r="K1755" s="9">
        <v>21</v>
      </c>
      <c r="L1755" s="9">
        <v>185</v>
      </c>
      <c r="M1755" s="9">
        <v>6530</v>
      </c>
      <c r="N1755" s="9">
        <v>0.1235</v>
      </c>
      <c r="O1755" s="9">
        <v>0.38069999999999998</v>
      </c>
      <c r="P1755" s="9">
        <v>0.27210000000000001</v>
      </c>
      <c r="Q1755" s="9">
        <v>19</v>
      </c>
      <c r="R1755" s="9">
        <v>79</v>
      </c>
      <c r="S1755" s="9">
        <v>439</v>
      </c>
      <c r="T1755" s="9">
        <v>20421</v>
      </c>
      <c r="U1755" s="9">
        <v>0.4647</v>
      </c>
      <c r="V1755" s="9">
        <v>0.90329999999999999</v>
      </c>
      <c r="W1755" s="9">
        <v>0.85089999999999999</v>
      </c>
      <c r="X1755" s="9">
        <v>6</v>
      </c>
      <c r="Y1755" s="9">
        <v>55</v>
      </c>
      <c r="Z1755" s="9">
        <v>232</v>
      </c>
      <c r="AA1755" s="9">
        <v>7478</v>
      </c>
      <c r="AB1755" s="9">
        <v>0.32350000000000001</v>
      </c>
      <c r="AC1755" s="9">
        <v>0.47739999999999999</v>
      </c>
      <c r="AD1755" s="9">
        <v>0.31159999999999999</v>
      </c>
      <c r="AE1755" s="8"/>
      <c r="AF1755" s="8"/>
      <c r="AG1755" s="8"/>
      <c r="AH1755" s="8"/>
      <c r="AI1755" s="8"/>
      <c r="AJ1755" s="8"/>
      <c r="AK1755" s="8"/>
      <c r="AL1755" s="8"/>
      <c r="AM1755" s="8"/>
      <c r="AN1755" s="8"/>
      <c r="AO1755" s="8"/>
      <c r="AP1755" s="8"/>
      <c r="AQ1755" s="8"/>
      <c r="AR1755" s="8"/>
      <c r="AT1755" s="6">
        <f t="shared" si="82"/>
        <v>316.96875</v>
      </c>
      <c r="AU1755" s="6">
        <f t="shared" si="83"/>
        <v>310.95238095238096</v>
      </c>
      <c r="AV1755" s="6">
        <f t="shared" si="84"/>
        <v>258.49367088607596</v>
      </c>
      <c r="AW1755" s="7">
        <f t="shared" si="85"/>
        <v>135.96363636363637</v>
      </c>
      <c r="AX1755" s="6" t="str">
        <f t="shared" si="86"/>
        <v/>
      </c>
      <c r="AY1755" s="6" t="str">
        <f t="shared" si="87"/>
        <v/>
      </c>
      <c r="BA1755" s="6">
        <f>VLOOKUP(A1755, ALL_AP_DATA!$A$2:$F$3600, 6, FALSE)</f>
        <v>170</v>
      </c>
      <c r="BB1755" s="6">
        <f>VLOOKUP(A1755, projmetadata!$A$2:$D$2036, 4, FALSE)</f>
        <v>30129</v>
      </c>
      <c r="BC1755" s="6" t="e">
        <f t="array" aca="1" ref="BC1755" ca="1">_xludf.IFS(I1755&lt;&gt;0, F1755/I1755, P1755&lt;&gt;0, M1755/P1755, W1755&lt;&gt;0, T1755/W1755, AD1755&lt;&gt;0, AA1755/AD1755, AK1755&lt;&gt;0, AH1755/AK1755, AR1755&lt;&gt;0, AO1755/AR1755, TRUE, 0)</f>
        <v>#NAME?</v>
      </c>
      <c r="BE1755" s="6" t="e">
        <f t="shared" ca="1" si="89"/>
        <v>#NAME?</v>
      </c>
      <c r="BF1755" s="6" t="e">
        <f t="shared" ca="1" si="90"/>
        <v>#NAME?</v>
      </c>
      <c r="BG1755" s="6"/>
      <c r="BH1755" s="6">
        <f>VLOOKUP(A1755, ALL_AP_DATA!$A$2:$D$3600, 3, FALSE)</f>
        <v>106</v>
      </c>
      <c r="BI1755" s="6">
        <f>VLOOKUP(A1755, ALL_AP_DATA!$A$2:$E$3600, 5, FALSE)</f>
        <v>23999</v>
      </c>
      <c r="BJ1755" s="6">
        <f t="shared" si="88"/>
        <v>141.1705882352941</v>
      </c>
      <c r="BK1755" s="6">
        <f t="shared" si="91"/>
        <v>0.62352941176470589</v>
      </c>
    </row>
    <row r="1756" spans="1:63" ht="15" customHeight="1" x14ac:dyDescent="0.25">
      <c r="A1756" s="8" t="s">
        <v>1530</v>
      </c>
      <c r="B1756" s="9" t="s">
        <v>1777</v>
      </c>
      <c r="C1756" s="9">
        <v>2</v>
      </c>
      <c r="D1756" s="9">
        <v>44</v>
      </c>
      <c r="E1756" s="9">
        <v>156</v>
      </c>
      <c r="F1756" s="9">
        <v>4935</v>
      </c>
      <c r="G1756" s="9">
        <v>0.1164</v>
      </c>
      <c r="H1756" s="9">
        <v>0.1855</v>
      </c>
      <c r="I1756" s="9">
        <v>0.15060000000000001</v>
      </c>
      <c r="J1756" s="9">
        <v>9</v>
      </c>
      <c r="K1756" s="9">
        <v>34</v>
      </c>
      <c r="L1756" s="9">
        <v>151</v>
      </c>
      <c r="M1756" s="9">
        <v>4469</v>
      </c>
      <c r="N1756" s="9">
        <v>8.9899999999999994E-2</v>
      </c>
      <c r="O1756" s="9">
        <v>0.17949999999999999</v>
      </c>
      <c r="P1756" s="9">
        <v>0.1363</v>
      </c>
      <c r="Q1756" s="9">
        <v>39</v>
      </c>
      <c r="R1756" s="9">
        <v>278</v>
      </c>
      <c r="S1756" s="9">
        <v>794</v>
      </c>
      <c r="T1756" s="9">
        <v>31688</v>
      </c>
      <c r="U1756" s="9">
        <v>0.73540000000000005</v>
      </c>
      <c r="V1756" s="9">
        <v>0.94410000000000005</v>
      </c>
      <c r="W1756" s="9">
        <v>0.96679999999999999</v>
      </c>
      <c r="X1756" s="8"/>
      <c r="Y1756" s="8"/>
      <c r="Z1756" s="8"/>
      <c r="AA1756" s="8"/>
      <c r="AB1756" s="8"/>
      <c r="AC1756" s="8"/>
      <c r="AD1756" s="8"/>
      <c r="AE1756" s="9">
        <v>4</v>
      </c>
      <c r="AF1756" s="9">
        <v>29</v>
      </c>
      <c r="AG1756" s="9">
        <v>135</v>
      </c>
      <c r="AH1756" s="9">
        <v>3807</v>
      </c>
      <c r="AI1756" s="9">
        <v>7.6700000000000004E-2</v>
      </c>
      <c r="AJ1756" s="9">
        <v>0.1605</v>
      </c>
      <c r="AK1756" s="9">
        <v>0.11609999999999999</v>
      </c>
      <c r="AL1756" s="9">
        <v>3</v>
      </c>
      <c r="AM1756" s="9">
        <v>82</v>
      </c>
      <c r="AN1756" s="9">
        <v>510</v>
      </c>
      <c r="AO1756" s="9">
        <v>17914</v>
      </c>
      <c r="AP1756" s="9">
        <v>0.21690000000000001</v>
      </c>
      <c r="AQ1756" s="9">
        <v>0.60640000000000005</v>
      </c>
      <c r="AR1756" s="9">
        <v>0.54649999999999999</v>
      </c>
      <c r="AT1756" s="6">
        <f t="shared" si="82"/>
        <v>112.15909090909091</v>
      </c>
      <c r="AU1756" s="6">
        <f t="shared" si="83"/>
        <v>131.44117647058823</v>
      </c>
      <c r="AV1756" s="6">
        <f t="shared" si="84"/>
        <v>113.98561151079137</v>
      </c>
      <c r="AW1756" s="7" t="str">
        <f t="shared" si="85"/>
        <v/>
      </c>
      <c r="AX1756" s="6">
        <f t="shared" si="86"/>
        <v>131.27586206896552</v>
      </c>
      <c r="AY1756" s="6">
        <f t="shared" si="87"/>
        <v>218.46341463414635</v>
      </c>
      <c r="BA1756" s="6">
        <f>VLOOKUP(A1756, ALL_AP_DATA!$A$2:$F$3600, 6, FALSE)</f>
        <v>378</v>
      </c>
      <c r="BB1756" s="6">
        <f>VLOOKUP(A1756, projmetadata!$A$2:$D$2036, 4, FALSE)</f>
        <v>42010</v>
      </c>
      <c r="BC1756" s="6" t="e">
        <f t="array" aca="1" ref="BC1756" ca="1">_xludf.IFS(I1756&lt;&gt;0, F1756/I1756, P1756&lt;&gt;0, M1756/P1756, W1756&lt;&gt;0, T1756/W1756, AD1756&lt;&gt;0, AA1756/AD1756, AK1756&lt;&gt;0, AH1756/AK1756, AR1756&lt;&gt;0, AO1756/AR1756, TRUE, 0)</f>
        <v>#NAME?</v>
      </c>
      <c r="BE1756" s="6" t="e">
        <f t="shared" ca="1" si="89"/>
        <v>#NAME?</v>
      </c>
      <c r="BF1756" s="6" t="e">
        <f t="shared" ca="1" si="90"/>
        <v>#NAME?</v>
      </c>
      <c r="BG1756" s="6"/>
      <c r="BH1756" s="6">
        <f>VLOOKUP(A1756, ALL_AP_DATA!$A$2:$D$3600, 3, FALSE)</f>
        <v>284</v>
      </c>
      <c r="BI1756" s="6">
        <f>VLOOKUP(A1756, ALL_AP_DATA!$A$2:$E$3600, 5, FALSE)</f>
        <v>32777</v>
      </c>
      <c r="BJ1756" s="6">
        <f t="shared" si="88"/>
        <v>86.711640211640216</v>
      </c>
      <c r="BK1756" s="6">
        <f t="shared" si="91"/>
        <v>0.75132275132275128</v>
      </c>
    </row>
    <row r="1757" spans="1:63" ht="15" customHeight="1" x14ac:dyDescent="0.25">
      <c r="A1757" s="8" t="s">
        <v>1531</v>
      </c>
      <c r="B1757" s="9" t="s">
        <v>1777</v>
      </c>
      <c r="C1757" s="9">
        <v>2</v>
      </c>
      <c r="D1757" s="9">
        <v>6</v>
      </c>
      <c r="E1757" s="9">
        <v>18</v>
      </c>
      <c r="F1757" s="9">
        <v>590</v>
      </c>
      <c r="G1757" s="9">
        <v>1.5599999999999999E-2</v>
      </c>
      <c r="H1757" s="9">
        <v>5.0799999999999998E-2</v>
      </c>
      <c r="I1757" s="9">
        <v>1.49E-2</v>
      </c>
      <c r="J1757" s="8"/>
      <c r="K1757" s="8"/>
      <c r="L1757" s="8"/>
      <c r="M1757" s="8"/>
      <c r="N1757" s="8"/>
      <c r="O1757" s="8"/>
      <c r="P1757" s="8"/>
      <c r="Q1757" s="9">
        <v>27</v>
      </c>
      <c r="R1757" s="9">
        <v>97</v>
      </c>
      <c r="S1757" s="9">
        <v>289</v>
      </c>
      <c r="T1757" s="9">
        <v>34852</v>
      </c>
      <c r="U1757" s="9">
        <v>0.25259999999999999</v>
      </c>
      <c r="V1757" s="9">
        <v>0.81640000000000001</v>
      </c>
      <c r="W1757" s="9">
        <v>0.87849999999999995</v>
      </c>
      <c r="X1757" s="8"/>
      <c r="Y1757" s="8"/>
      <c r="Z1757" s="8"/>
      <c r="AA1757" s="8"/>
      <c r="AB1757" s="8"/>
      <c r="AC1757" s="8"/>
      <c r="AD1757" s="8"/>
      <c r="AE1757" s="8"/>
      <c r="AF1757" s="8"/>
      <c r="AG1757" s="8"/>
      <c r="AH1757" s="8"/>
      <c r="AI1757" s="8"/>
      <c r="AJ1757" s="8"/>
      <c r="AK1757" s="8"/>
      <c r="AL1757" s="8"/>
      <c r="AM1757" s="8"/>
      <c r="AN1757" s="8"/>
      <c r="AO1757" s="8"/>
      <c r="AP1757" s="8"/>
      <c r="AQ1757" s="8"/>
      <c r="AR1757" s="8"/>
      <c r="AT1757" s="6">
        <f t="shared" si="82"/>
        <v>98.333333333333329</v>
      </c>
      <c r="AU1757" s="6" t="str">
        <f t="shared" si="83"/>
        <v/>
      </c>
      <c r="AV1757" s="6">
        <f t="shared" si="84"/>
        <v>359.29896907216494</v>
      </c>
      <c r="AW1757" s="7" t="str">
        <f t="shared" si="85"/>
        <v/>
      </c>
      <c r="AX1757" s="6" t="str">
        <f t="shared" si="86"/>
        <v/>
      </c>
      <c r="AY1757" s="6" t="str">
        <f t="shared" si="87"/>
        <v/>
      </c>
      <c r="BA1757" s="6">
        <f>VLOOKUP(A1757, ALL_AP_DATA!$A$2:$F$3600, 6, FALSE)</f>
        <v>384</v>
      </c>
      <c r="BB1757" s="6">
        <f>VLOOKUP(A1757, projmetadata!$A$2:$D$2036, 4, FALSE)</f>
        <v>10614</v>
      </c>
      <c r="BC1757" s="6" t="e">
        <f t="array" aca="1" ref="BC1757" ca="1">_xludf.IFS(I1757&lt;&gt;0, F1757/I1757, P1757&lt;&gt;0, M1757/P1757, W1757&lt;&gt;0, T1757/W1757, AD1757&lt;&gt;0, AA1757/AD1757, AK1757&lt;&gt;0, AH1757/AK1757, AR1757&lt;&gt;0, AO1757/AR1757, TRUE, 0)</f>
        <v>#NAME?</v>
      </c>
      <c r="BE1757" s="6" t="e">
        <f t="shared" ca="1" si="89"/>
        <v>#NAME?</v>
      </c>
      <c r="BF1757" s="6" t="e">
        <f t="shared" ca="1" si="90"/>
        <v>#NAME?</v>
      </c>
      <c r="BG1757" s="6"/>
      <c r="BH1757" s="6">
        <f>VLOOKUP(A1757, ALL_AP_DATA!$A$2:$D$3600, 3, FALSE)</f>
        <v>102</v>
      </c>
      <c r="BI1757" s="6">
        <f>VLOOKUP(A1757, ALL_AP_DATA!$A$2:$E$3600, 5, FALSE)</f>
        <v>39672</v>
      </c>
      <c r="BJ1757" s="6">
        <f t="shared" si="88"/>
        <v>103.3125</v>
      </c>
      <c r="BK1757" s="6">
        <f t="shared" si="91"/>
        <v>0.265625</v>
      </c>
    </row>
    <row r="1758" spans="1:63" ht="15" customHeight="1" x14ac:dyDescent="0.25">
      <c r="A1758" s="8" t="s">
        <v>1532</v>
      </c>
      <c r="B1758" s="9" t="s">
        <v>1777</v>
      </c>
      <c r="C1758" s="9">
        <v>32</v>
      </c>
      <c r="D1758" s="9">
        <v>126</v>
      </c>
      <c r="E1758" s="9">
        <v>451</v>
      </c>
      <c r="F1758" s="9">
        <v>15799</v>
      </c>
      <c r="G1758" s="9">
        <v>2.2700000000000001E-2</v>
      </c>
      <c r="H1758" s="9">
        <v>0.13270000000000001</v>
      </c>
      <c r="I1758" s="9">
        <v>4.5900000000000003E-2</v>
      </c>
      <c r="J1758" s="9">
        <v>3</v>
      </c>
      <c r="K1758" s="9">
        <v>15</v>
      </c>
      <c r="L1758" s="9">
        <v>265</v>
      </c>
      <c r="M1758" s="9">
        <v>9111</v>
      </c>
      <c r="N1758" s="9">
        <v>2.7000000000000001E-3</v>
      </c>
      <c r="O1758" s="9">
        <v>7.8E-2</v>
      </c>
      <c r="P1758" s="9">
        <v>2.6499999999999999E-2</v>
      </c>
      <c r="Q1758" s="9">
        <v>288</v>
      </c>
      <c r="R1758" s="9">
        <v>1419</v>
      </c>
      <c r="S1758" s="9">
        <v>2986</v>
      </c>
      <c r="T1758" s="9">
        <v>286836</v>
      </c>
      <c r="U1758" s="9">
        <v>0.25600000000000001</v>
      </c>
      <c r="V1758" s="9">
        <v>0.87849999999999995</v>
      </c>
      <c r="W1758" s="9">
        <v>0.83420000000000005</v>
      </c>
      <c r="X1758" s="8"/>
      <c r="Y1758" s="8"/>
      <c r="Z1758" s="8"/>
      <c r="AA1758" s="8"/>
      <c r="AB1758" s="8"/>
      <c r="AC1758" s="8"/>
      <c r="AD1758" s="8"/>
      <c r="AE1758" s="9">
        <v>7</v>
      </c>
      <c r="AF1758" s="9">
        <v>29</v>
      </c>
      <c r="AG1758" s="9">
        <v>256</v>
      </c>
      <c r="AH1758" s="9">
        <v>9175</v>
      </c>
      <c r="AI1758" s="9">
        <v>5.1999999999999998E-3</v>
      </c>
      <c r="AJ1758" s="9">
        <v>7.5300000000000006E-2</v>
      </c>
      <c r="AK1758" s="9">
        <v>2.6700000000000002E-2</v>
      </c>
      <c r="AL1758" s="8"/>
      <c r="AM1758" s="8"/>
      <c r="AN1758" s="8"/>
      <c r="AO1758" s="8"/>
      <c r="AP1758" s="8"/>
      <c r="AQ1758" s="8"/>
      <c r="AR1758" s="8"/>
      <c r="AT1758" s="6">
        <f t="shared" si="82"/>
        <v>125.38888888888889</v>
      </c>
      <c r="AU1758" s="6">
        <f t="shared" si="83"/>
        <v>607.4</v>
      </c>
      <c r="AV1758" s="6">
        <f t="shared" si="84"/>
        <v>202.13953488372093</v>
      </c>
      <c r="AW1758" s="7" t="str">
        <f t="shared" si="85"/>
        <v/>
      </c>
      <c r="AX1758" s="6">
        <f t="shared" si="86"/>
        <v>316.37931034482756</v>
      </c>
      <c r="AY1758" s="6" t="str">
        <f t="shared" si="87"/>
        <v/>
      </c>
      <c r="BA1758" s="6">
        <f>VLOOKUP(A1758, ALL_AP_DATA!$A$2:$F$3600, 6, FALSE)</f>
        <v>5542</v>
      </c>
      <c r="BB1758" s="6">
        <f>VLOOKUP(A1758, projmetadata!$A$2:$D$2036, 4, FALSE)</f>
        <v>328373</v>
      </c>
      <c r="BC1758" s="6" t="e">
        <f t="array" aca="1" ref="BC1758" ca="1">_xludf.IFS(I1758&lt;&gt;0, F1758/I1758, P1758&lt;&gt;0, M1758/P1758, W1758&lt;&gt;0, T1758/W1758, AD1758&lt;&gt;0, AA1758/AD1758, AK1758&lt;&gt;0, AH1758/AK1758, AR1758&lt;&gt;0, AO1758/AR1758, TRUE, 0)</f>
        <v>#NAME?</v>
      </c>
      <c r="BE1758" s="6" t="e">
        <f t="shared" ca="1" si="89"/>
        <v>#NAME?</v>
      </c>
      <c r="BF1758" s="6" t="e">
        <f t="shared" ca="1" si="90"/>
        <v>#NAME?</v>
      </c>
      <c r="BG1758" s="6"/>
      <c r="BH1758" s="6">
        <f>VLOOKUP(A1758, ALL_AP_DATA!$A$2:$D$3600, 3, FALSE)</f>
        <v>1511</v>
      </c>
      <c r="BI1758" s="6">
        <f>VLOOKUP(A1758, ALL_AP_DATA!$A$2:$E$3600, 5, FALSE)</f>
        <v>343831</v>
      </c>
      <c r="BJ1758" s="6">
        <f t="shared" si="88"/>
        <v>62.040959942259114</v>
      </c>
      <c r="BK1758" s="6">
        <f t="shared" si="91"/>
        <v>0.27264525442078674</v>
      </c>
    </row>
    <row r="1759" spans="1:63" ht="15" customHeight="1" x14ac:dyDescent="0.25">
      <c r="A1759" s="8" t="s">
        <v>1533</v>
      </c>
      <c r="B1759" s="9" t="s">
        <v>1777</v>
      </c>
      <c r="C1759" s="9">
        <v>3</v>
      </c>
      <c r="D1759" s="9">
        <v>7</v>
      </c>
      <c r="E1759" s="9">
        <v>21</v>
      </c>
      <c r="F1759" s="9">
        <v>146</v>
      </c>
      <c r="G1759" s="9">
        <v>2.3E-2</v>
      </c>
      <c r="H1759" s="9">
        <v>0.1313</v>
      </c>
      <c r="I1759" s="9">
        <v>3.3500000000000002E-2</v>
      </c>
      <c r="J1759" s="8"/>
      <c r="K1759" s="8"/>
      <c r="L1759" s="8"/>
      <c r="M1759" s="8"/>
      <c r="N1759" s="8"/>
      <c r="O1759" s="8"/>
      <c r="P1759" s="8"/>
      <c r="Q1759" s="9">
        <v>17</v>
      </c>
      <c r="R1759" s="9">
        <v>64</v>
      </c>
      <c r="S1759" s="9">
        <v>94</v>
      </c>
      <c r="T1759" s="9">
        <v>2327</v>
      </c>
      <c r="U1759" s="9">
        <v>0.21049999999999999</v>
      </c>
      <c r="V1759" s="9">
        <v>0.58750000000000002</v>
      </c>
      <c r="W1759" s="9">
        <v>0.53380000000000005</v>
      </c>
      <c r="X1759" s="8"/>
      <c r="Y1759" s="8"/>
      <c r="Z1759" s="8"/>
      <c r="AA1759" s="8"/>
      <c r="AB1759" s="8"/>
      <c r="AC1759" s="8"/>
      <c r="AD1759" s="8"/>
      <c r="AE1759" s="8"/>
      <c r="AF1759" s="8"/>
      <c r="AG1759" s="8"/>
      <c r="AH1759" s="8"/>
      <c r="AI1759" s="8"/>
      <c r="AJ1759" s="8"/>
      <c r="AK1759" s="8"/>
      <c r="AL1759" s="8"/>
      <c r="AM1759" s="8"/>
      <c r="AN1759" s="8"/>
      <c r="AO1759" s="8"/>
      <c r="AP1759" s="8"/>
      <c r="AQ1759" s="8"/>
      <c r="AR1759" s="8"/>
      <c r="AT1759" s="6">
        <f t="shared" si="82"/>
        <v>20.857142857142858</v>
      </c>
      <c r="AU1759" s="6" t="str">
        <f t="shared" si="83"/>
        <v/>
      </c>
      <c r="AV1759" s="6">
        <f t="shared" si="84"/>
        <v>36.359375</v>
      </c>
      <c r="AW1759" s="7" t="str">
        <f t="shared" si="85"/>
        <v/>
      </c>
      <c r="AX1759" s="6" t="str">
        <f t="shared" si="86"/>
        <v/>
      </c>
      <c r="AY1759" s="6" t="str">
        <f t="shared" si="87"/>
        <v/>
      </c>
      <c r="BA1759" s="6">
        <f>VLOOKUP(A1759, ALL_AP_DATA!$A$2:$F$3600, 6, FALSE)</f>
        <v>304</v>
      </c>
      <c r="BB1759" s="6">
        <f>VLOOKUP(A1759, projmetadata!$A$2:$D$2036, 4, FALSE)</f>
        <v>6964</v>
      </c>
      <c r="BC1759" s="6" t="e">
        <f t="array" aca="1" ref="BC1759" ca="1">_xludf.IFS(I1759&lt;&gt;0, F1759/I1759, P1759&lt;&gt;0, M1759/P1759, W1759&lt;&gt;0, T1759/W1759, AD1759&lt;&gt;0, AA1759/AD1759, AK1759&lt;&gt;0, AH1759/AK1759, AR1759&lt;&gt;0, AO1759/AR1759, TRUE, 0)</f>
        <v>#NAME?</v>
      </c>
      <c r="BE1759" s="6" t="e">
        <f t="shared" ca="1" si="89"/>
        <v>#NAME?</v>
      </c>
      <c r="BF1759" s="6" t="e">
        <f t="shared" ca="1" si="90"/>
        <v>#NAME?</v>
      </c>
      <c r="BG1759" s="6"/>
      <c r="BH1759" s="6">
        <f>VLOOKUP(A1759, ALL_AP_DATA!$A$2:$D$3600, 3, FALSE)</f>
        <v>69</v>
      </c>
      <c r="BI1759" s="6">
        <f>VLOOKUP(A1759, ALL_AP_DATA!$A$2:$E$3600, 5, FALSE)</f>
        <v>4359</v>
      </c>
      <c r="BJ1759" s="6">
        <f t="shared" si="88"/>
        <v>14.338815789473685</v>
      </c>
      <c r="BK1759" s="6">
        <f t="shared" si="91"/>
        <v>0.22697368421052633</v>
      </c>
    </row>
    <row r="1760" spans="1:63" ht="15" customHeight="1" x14ac:dyDescent="0.25">
      <c r="A1760" s="8" t="s">
        <v>1534</v>
      </c>
      <c r="B1760" s="9" t="s">
        <v>1777</v>
      </c>
      <c r="C1760" s="9">
        <v>1</v>
      </c>
      <c r="D1760" s="9">
        <v>2</v>
      </c>
      <c r="E1760" s="9">
        <v>11</v>
      </c>
      <c r="F1760" s="9">
        <v>491</v>
      </c>
      <c r="G1760" s="9">
        <v>3.8999999999999998E-3</v>
      </c>
      <c r="H1760" s="9">
        <v>1.03E-2</v>
      </c>
      <c r="I1760" s="9">
        <v>3.5999999999999999E-3</v>
      </c>
      <c r="J1760" s="8"/>
      <c r="K1760" s="8"/>
      <c r="L1760" s="8"/>
      <c r="M1760" s="8"/>
      <c r="N1760" s="8"/>
      <c r="O1760" s="8"/>
      <c r="P1760" s="8"/>
      <c r="Q1760" s="9">
        <v>6</v>
      </c>
      <c r="R1760" s="9">
        <v>225</v>
      </c>
      <c r="S1760" s="9">
        <v>1050</v>
      </c>
      <c r="T1760" s="9">
        <v>121870</v>
      </c>
      <c r="U1760" s="9">
        <v>0.43859999999999999</v>
      </c>
      <c r="V1760" s="9">
        <v>0.98040000000000005</v>
      </c>
      <c r="W1760" s="9">
        <v>0.88229999999999997</v>
      </c>
      <c r="X1760" s="8"/>
      <c r="Y1760" s="8"/>
      <c r="Z1760" s="8"/>
      <c r="AA1760" s="8"/>
      <c r="AB1760" s="8"/>
      <c r="AC1760" s="8"/>
      <c r="AD1760" s="8"/>
      <c r="AE1760" s="8"/>
      <c r="AF1760" s="8"/>
      <c r="AG1760" s="8"/>
      <c r="AH1760" s="8"/>
      <c r="AI1760" s="8"/>
      <c r="AJ1760" s="8"/>
      <c r="AK1760" s="8"/>
      <c r="AL1760" s="8"/>
      <c r="AM1760" s="8"/>
      <c r="AN1760" s="8"/>
      <c r="AO1760" s="8"/>
      <c r="AP1760" s="8"/>
      <c r="AQ1760" s="8"/>
      <c r="AR1760" s="8"/>
      <c r="AT1760" s="6">
        <f t="shared" si="82"/>
        <v>245.5</v>
      </c>
      <c r="AU1760" s="6" t="str">
        <f t="shared" si="83"/>
        <v/>
      </c>
      <c r="AV1760" s="6">
        <f t="shared" si="84"/>
        <v>541.64444444444439</v>
      </c>
      <c r="AW1760" s="7" t="str">
        <f t="shared" si="85"/>
        <v/>
      </c>
      <c r="AX1760" s="6" t="str">
        <f t="shared" si="86"/>
        <v/>
      </c>
      <c r="AY1760" s="6" t="str">
        <f t="shared" si="87"/>
        <v/>
      </c>
      <c r="BA1760" s="6">
        <f>VLOOKUP(A1760, ALL_AP_DATA!$A$2:$F$3600, 6, FALSE)</f>
        <v>513</v>
      </c>
      <c r="BB1760" s="6">
        <f>VLOOKUP(A1760, projmetadata!$A$2:$D$2036, 4, FALSE)</f>
        <v>52900</v>
      </c>
      <c r="BC1760" s="6" t="e">
        <f t="array" aca="1" ref="BC1760" ca="1">_xludf.IFS(I1760&lt;&gt;0, F1760/I1760, P1760&lt;&gt;0, M1760/P1760, W1760&lt;&gt;0, T1760/W1760, AD1760&lt;&gt;0, AA1760/AD1760, AK1760&lt;&gt;0, AH1760/AK1760, AR1760&lt;&gt;0, AO1760/AR1760, TRUE, 0)</f>
        <v>#NAME?</v>
      </c>
      <c r="BE1760" s="6" t="e">
        <f t="shared" ca="1" si="89"/>
        <v>#NAME?</v>
      </c>
      <c r="BF1760" s="6" t="e">
        <f t="shared" ca="1" si="90"/>
        <v>#NAME?</v>
      </c>
      <c r="BG1760" s="6"/>
      <c r="BH1760" s="6">
        <f>VLOOKUP(A1760, ALL_AP_DATA!$A$2:$D$3600, 3, FALSE)</f>
        <v>225</v>
      </c>
      <c r="BI1760" s="6">
        <f>VLOOKUP(A1760, ALL_AP_DATA!$A$2:$E$3600, 5, FALSE)</f>
        <v>138123</v>
      </c>
      <c r="BJ1760" s="6">
        <f t="shared" si="88"/>
        <v>269.24561403508773</v>
      </c>
      <c r="BK1760" s="6">
        <f t="shared" si="91"/>
        <v>0.43859649122807015</v>
      </c>
    </row>
    <row r="1761" spans="1:63" ht="15" customHeight="1" x14ac:dyDescent="0.25">
      <c r="A1761" s="8" t="s">
        <v>1535</v>
      </c>
      <c r="B1761" s="9" t="s">
        <v>1777</v>
      </c>
      <c r="C1761" s="8"/>
      <c r="D1761" s="8"/>
      <c r="E1761" s="8"/>
      <c r="F1761" s="8"/>
      <c r="G1761" s="8"/>
      <c r="H1761" s="8"/>
      <c r="I1761" s="8"/>
      <c r="J1761" s="8"/>
      <c r="K1761" s="8"/>
      <c r="L1761" s="8"/>
      <c r="M1761" s="8"/>
      <c r="N1761" s="8"/>
      <c r="O1761" s="8"/>
      <c r="P1761" s="8"/>
      <c r="Q1761" s="9">
        <v>3</v>
      </c>
      <c r="R1761" s="9">
        <v>12</v>
      </c>
      <c r="S1761" s="9">
        <v>42</v>
      </c>
      <c r="T1761" s="9">
        <v>659</v>
      </c>
      <c r="U1761" s="9">
        <v>2.8400000000000002E-2</v>
      </c>
      <c r="V1761" s="9">
        <v>0.59150000000000003</v>
      </c>
      <c r="W1761" s="9">
        <v>0.15310000000000001</v>
      </c>
      <c r="X1761" s="8"/>
      <c r="Y1761" s="8"/>
      <c r="Z1761" s="8"/>
      <c r="AA1761" s="8"/>
      <c r="AB1761" s="8"/>
      <c r="AC1761" s="8"/>
      <c r="AD1761" s="8"/>
      <c r="AE1761" s="8"/>
      <c r="AF1761" s="8"/>
      <c r="AG1761" s="8"/>
      <c r="AH1761" s="8"/>
      <c r="AI1761" s="8"/>
      <c r="AJ1761" s="8"/>
      <c r="AK1761" s="8"/>
      <c r="AL1761" s="8"/>
      <c r="AM1761" s="8"/>
      <c r="AN1761" s="8"/>
      <c r="AO1761" s="8"/>
      <c r="AP1761" s="8"/>
      <c r="AQ1761" s="8"/>
      <c r="AR1761" s="8"/>
      <c r="AT1761" s="6" t="str">
        <f t="shared" si="82"/>
        <v/>
      </c>
      <c r="AU1761" s="6" t="str">
        <f t="shared" si="83"/>
        <v/>
      </c>
      <c r="AV1761" s="6">
        <f t="shared" si="84"/>
        <v>54.916666666666664</v>
      </c>
      <c r="AW1761" s="7" t="str">
        <f t="shared" si="85"/>
        <v/>
      </c>
      <c r="AX1761" s="6" t="str">
        <f t="shared" si="86"/>
        <v/>
      </c>
      <c r="AY1761" s="6" t="str">
        <f t="shared" si="87"/>
        <v/>
      </c>
      <c r="BA1761" s="6">
        <f>VLOOKUP(A1761, ALL_AP_DATA!$A$2:$F$3600, 6, FALSE)</f>
        <v>422</v>
      </c>
      <c r="BB1761" s="6">
        <f>VLOOKUP(A1761, projmetadata!$A$2:$D$2036, 4, FALSE)</f>
        <v>14753</v>
      </c>
      <c r="BC1761" s="6" t="e">
        <f t="array" aca="1" ref="BC1761" ca="1">_xludf.IFS(I1761&lt;&gt;0, F1761/I1761, P1761&lt;&gt;0, M1761/P1761, W1761&lt;&gt;0, T1761/W1761, AD1761&lt;&gt;0, AA1761/AD1761, AK1761&lt;&gt;0, AH1761/AK1761, AR1761&lt;&gt;0, AO1761/AR1761, TRUE, 0)</f>
        <v>#NAME?</v>
      </c>
      <c r="BE1761" s="6" t="e">
        <f t="shared" ca="1" si="89"/>
        <v>#NAME?</v>
      </c>
      <c r="BF1761" s="6" t="e">
        <f t="shared" ca="1" si="90"/>
        <v>#NAME?</v>
      </c>
      <c r="BG1761" s="6"/>
      <c r="BH1761" s="6">
        <f>VLOOKUP(A1761, ALL_AP_DATA!$A$2:$D$3600, 3, FALSE)</f>
        <v>12</v>
      </c>
      <c r="BI1761" s="6">
        <f>VLOOKUP(A1761, ALL_AP_DATA!$A$2:$E$3600, 5, FALSE)</f>
        <v>4303</v>
      </c>
      <c r="BJ1761" s="6">
        <f t="shared" si="88"/>
        <v>10.196682464454977</v>
      </c>
      <c r="BK1761" s="6">
        <f t="shared" si="91"/>
        <v>2.843601895734597E-2</v>
      </c>
    </row>
    <row r="1762" spans="1:63" ht="15" customHeight="1" x14ac:dyDescent="0.25">
      <c r="A1762" s="8" t="s">
        <v>1536</v>
      </c>
      <c r="B1762" s="9" t="s">
        <v>1777</v>
      </c>
      <c r="C1762" s="9">
        <v>8</v>
      </c>
      <c r="D1762" s="9">
        <v>26</v>
      </c>
      <c r="E1762" s="9">
        <v>49</v>
      </c>
      <c r="F1762" s="9">
        <v>6407</v>
      </c>
      <c r="G1762" s="9">
        <v>3.8699999999999998E-2</v>
      </c>
      <c r="H1762" s="9">
        <v>0.20680000000000001</v>
      </c>
      <c r="I1762" s="9">
        <v>0.16589999999999999</v>
      </c>
      <c r="J1762" s="8"/>
      <c r="K1762" s="8"/>
      <c r="L1762" s="8"/>
      <c r="M1762" s="8"/>
      <c r="N1762" s="8"/>
      <c r="O1762" s="8"/>
      <c r="P1762" s="8"/>
      <c r="Q1762" s="9">
        <v>7</v>
      </c>
      <c r="R1762" s="9">
        <v>121</v>
      </c>
      <c r="S1762" s="9">
        <v>232</v>
      </c>
      <c r="T1762" s="9">
        <v>23000</v>
      </c>
      <c r="U1762" s="9">
        <v>0.18029999999999999</v>
      </c>
      <c r="V1762" s="9">
        <v>0.97889999999999999</v>
      </c>
      <c r="W1762" s="9">
        <v>0.59570000000000001</v>
      </c>
      <c r="X1762" s="8"/>
      <c r="Y1762" s="8"/>
      <c r="Z1762" s="8"/>
      <c r="AA1762" s="8"/>
      <c r="AB1762" s="8"/>
      <c r="AC1762" s="8"/>
      <c r="AD1762" s="8"/>
      <c r="AE1762" s="9">
        <v>7</v>
      </c>
      <c r="AF1762" s="9">
        <v>17</v>
      </c>
      <c r="AG1762" s="9">
        <v>22</v>
      </c>
      <c r="AH1762" s="9">
        <v>2067</v>
      </c>
      <c r="AI1762" s="9">
        <v>2.53E-2</v>
      </c>
      <c r="AJ1762" s="9">
        <v>9.2799999999999994E-2</v>
      </c>
      <c r="AK1762" s="9">
        <v>5.3499999999999999E-2</v>
      </c>
      <c r="AL1762" s="8"/>
      <c r="AM1762" s="8"/>
      <c r="AN1762" s="8"/>
      <c r="AO1762" s="8"/>
      <c r="AP1762" s="8"/>
      <c r="AQ1762" s="8"/>
      <c r="AR1762" s="8"/>
      <c r="AT1762" s="6">
        <f t="shared" si="82"/>
        <v>246.42307692307693</v>
      </c>
      <c r="AU1762" s="6" t="str">
        <f t="shared" si="83"/>
        <v/>
      </c>
      <c r="AV1762" s="6">
        <f t="shared" si="84"/>
        <v>190.08264462809916</v>
      </c>
      <c r="AW1762" s="7" t="str">
        <f t="shared" si="85"/>
        <v/>
      </c>
      <c r="AX1762" s="6">
        <f t="shared" si="86"/>
        <v>121.58823529411765</v>
      </c>
      <c r="AY1762" s="6" t="str">
        <f t="shared" si="87"/>
        <v/>
      </c>
      <c r="BA1762" s="6">
        <f>VLOOKUP(A1762, ALL_AP_DATA!$A$2:$F$3600, 6, FALSE)</f>
        <v>671</v>
      </c>
      <c r="BB1762" s="6">
        <f>VLOOKUP(A1762, projmetadata!$A$2:$D$2036, 4, FALSE)</f>
        <v>58026</v>
      </c>
      <c r="BC1762" s="6" t="e">
        <f t="array" aca="1" ref="BC1762" ca="1">_xludf.IFS(I1762&lt;&gt;0, F1762/I1762, P1762&lt;&gt;0, M1762/P1762, W1762&lt;&gt;0, T1762/W1762, AD1762&lt;&gt;0, AA1762/AD1762, AK1762&lt;&gt;0, AH1762/AK1762, AR1762&lt;&gt;0, AO1762/AR1762, TRUE, 0)</f>
        <v>#NAME?</v>
      </c>
      <c r="BE1762" s="6" t="e">
        <f t="shared" ca="1" si="89"/>
        <v>#NAME?</v>
      </c>
      <c r="BF1762" s="6" t="e">
        <f t="shared" ca="1" si="90"/>
        <v>#NAME?</v>
      </c>
      <c r="BG1762" s="6"/>
      <c r="BH1762" s="6">
        <f>VLOOKUP(A1762, ALL_AP_DATA!$A$2:$D$3600, 3, FALSE)</f>
        <v>137</v>
      </c>
      <c r="BI1762" s="6">
        <f>VLOOKUP(A1762, ALL_AP_DATA!$A$2:$E$3600, 5, FALSE)</f>
        <v>38609</v>
      </c>
      <c r="BJ1762" s="6">
        <f t="shared" si="88"/>
        <v>57.539493293591654</v>
      </c>
      <c r="BK1762" s="6">
        <f t="shared" si="91"/>
        <v>0.20417287630402384</v>
      </c>
    </row>
    <row r="1763" spans="1:63" ht="15" customHeight="1" x14ac:dyDescent="0.25">
      <c r="A1763" s="8" t="s">
        <v>1537</v>
      </c>
      <c r="B1763" s="9" t="s">
        <v>1777</v>
      </c>
      <c r="C1763" s="9">
        <v>15</v>
      </c>
      <c r="D1763" s="9">
        <v>61</v>
      </c>
      <c r="E1763" s="9">
        <v>67</v>
      </c>
      <c r="F1763" s="9">
        <v>821</v>
      </c>
      <c r="G1763" s="9">
        <v>0.1007</v>
      </c>
      <c r="H1763" s="9">
        <v>0.3851</v>
      </c>
      <c r="I1763" s="9">
        <v>0.16009999999999999</v>
      </c>
      <c r="J1763" s="8"/>
      <c r="K1763" s="8"/>
      <c r="L1763" s="8"/>
      <c r="M1763" s="8"/>
      <c r="N1763" s="8"/>
      <c r="O1763" s="8"/>
      <c r="P1763" s="8"/>
      <c r="Q1763" s="9">
        <v>14</v>
      </c>
      <c r="R1763" s="9">
        <v>53</v>
      </c>
      <c r="S1763" s="9">
        <v>113</v>
      </c>
      <c r="T1763" s="9">
        <v>3129</v>
      </c>
      <c r="U1763" s="9">
        <v>8.7499999999999994E-2</v>
      </c>
      <c r="V1763" s="9">
        <v>0.64939999999999998</v>
      </c>
      <c r="W1763" s="9">
        <v>0.61019999999999996</v>
      </c>
      <c r="X1763" s="8"/>
      <c r="Y1763" s="8"/>
      <c r="Z1763" s="8"/>
      <c r="AA1763" s="8"/>
      <c r="AB1763" s="8"/>
      <c r="AC1763" s="8"/>
      <c r="AD1763" s="8"/>
      <c r="AE1763" s="9">
        <v>11</v>
      </c>
      <c r="AF1763" s="9">
        <v>33</v>
      </c>
      <c r="AG1763" s="9">
        <v>41</v>
      </c>
      <c r="AH1763" s="9">
        <v>496</v>
      </c>
      <c r="AI1763" s="9">
        <v>5.45E-2</v>
      </c>
      <c r="AJ1763" s="9">
        <v>0.2356</v>
      </c>
      <c r="AK1763" s="9">
        <v>9.6699999999999994E-2</v>
      </c>
      <c r="AL1763" s="8"/>
      <c r="AM1763" s="8"/>
      <c r="AN1763" s="8"/>
      <c r="AO1763" s="8"/>
      <c r="AP1763" s="8"/>
      <c r="AQ1763" s="8"/>
      <c r="AR1763" s="8"/>
      <c r="AT1763" s="6">
        <f t="shared" si="82"/>
        <v>13.459016393442623</v>
      </c>
      <c r="AU1763" s="6" t="str">
        <f t="shared" si="83"/>
        <v/>
      </c>
      <c r="AV1763" s="6">
        <f t="shared" si="84"/>
        <v>59.037735849056602</v>
      </c>
      <c r="AW1763" s="7" t="str">
        <f t="shared" si="85"/>
        <v/>
      </c>
      <c r="AX1763" s="6">
        <f t="shared" si="86"/>
        <v>15.030303030303031</v>
      </c>
      <c r="AY1763" s="6" t="str">
        <f t="shared" si="87"/>
        <v/>
      </c>
      <c r="BA1763" s="6">
        <f>VLOOKUP(A1763, ALL_AP_DATA!$A$2:$F$3600, 6, FALSE)</f>
        <v>606</v>
      </c>
      <c r="BB1763" s="6">
        <f>VLOOKUP(A1763, projmetadata!$A$2:$D$2036, 4, FALSE)</f>
        <v>79913</v>
      </c>
      <c r="BC1763" s="6" t="e">
        <f t="array" aca="1" ref="BC1763" ca="1">_xludf.IFS(I1763&lt;&gt;0, F1763/I1763, P1763&lt;&gt;0, M1763/P1763, W1763&lt;&gt;0, T1763/W1763, AD1763&lt;&gt;0, AA1763/AD1763, AK1763&lt;&gt;0, AH1763/AK1763, AR1763&lt;&gt;0, AO1763/AR1763, TRUE, 0)</f>
        <v>#NAME?</v>
      </c>
      <c r="BE1763" s="6" t="e">
        <f t="shared" ca="1" si="89"/>
        <v>#NAME?</v>
      </c>
      <c r="BF1763" s="6" t="e">
        <f t="shared" ca="1" si="90"/>
        <v>#NAME?</v>
      </c>
      <c r="BG1763" s="6"/>
      <c r="BH1763" s="6">
        <f>VLOOKUP(A1763, ALL_AP_DATA!$A$2:$D$3600, 3, FALSE)</f>
        <v>107</v>
      </c>
      <c r="BI1763" s="6">
        <f>VLOOKUP(A1763, ALL_AP_DATA!$A$2:$E$3600, 5, FALSE)</f>
        <v>5128</v>
      </c>
      <c r="BJ1763" s="6">
        <f t="shared" si="88"/>
        <v>8.4620462046204619</v>
      </c>
      <c r="BK1763" s="6">
        <f t="shared" si="91"/>
        <v>0.17656765676567657</v>
      </c>
    </row>
    <row r="1764" spans="1:63" ht="15" customHeight="1" x14ac:dyDescent="0.25">
      <c r="A1764" s="8" t="s">
        <v>1538</v>
      </c>
      <c r="B1764" s="9" t="s">
        <v>1777</v>
      </c>
      <c r="C1764" s="9">
        <v>5</v>
      </c>
      <c r="D1764" s="9">
        <v>28</v>
      </c>
      <c r="E1764" s="9">
        <v>2</v>
      </c>
      <c r="F1764" s="9">
        <v>45</v>
      </c>
      <c r="G1764" s="9">
        <v>7.0499999999999993E-2</v>
      </c>
      <c r="H1764" s="9">
        <v>4.0800000000000003E-2</v>
      </c>
      <c r="I1764" s="9">
        <v>5.9999999999999995E-4</v>
      </c>
      <c r="J1764" s="8"/>
      <c r="K1764" s="8"/>
      <c r="L1764" s="8"/>
      <c r="M1764" s="8"/>
      <c r="N1764" s="8"/>
      <c r="O1764" s="8"/>
      <c r="P1764" s="8"/>
      <c r="Q1764" s="9">
        <v>3</v>
      </c>
      <c r="R1764" s="9">
        <v>12</v>
      </c>
      <c r="S1764" s="9">
        <v>15</v>
      </c>
      <c r="T1764" s="9">
        <v>4488</v>
      </c>
      <c r="U1764" s="9">
        <v>3.0200000000000001E-2</v>
      </c>
      <c r="V1764" s="9">
        <v>0.30609999999999998</v>
      </c>
      <c r="W1764" s="9">
        <v>6.4199999999999993E-2</v>
      </c>
      <c r="X1764" s="9">
        <v>3</v>
      </c>
      <c r="Y1764" s="9">
        <v>21</v>
      </c>
      <c r="Z1764" s="9">
        <v>11</v>
      </c>
      <c r="AA1764" s="9">
        <v>3354</v>
      </c>
      <c r="AB1764" s="9">
        <v>5.2900000000000003E-2</v>
      </c>
      <c r="AC1764" s="9">
        <v>0.22450000000000001</v>
      </c>
      <c r="AD1764" s="9">
        <v>4.8000000000000001E-2</v>
      </c>
      <c r="AE1764" s="8"/>
      <c r="AF1764" s="8"/>
      <c r="AG1764" s="8"/>
      <c r="AH1764" s="8"/>
      <c r="AI1764" s="8"/>
      <c r="AJ1764" s="8"/>
      <c r="AK1764" s="8"/>
      <c r="AL1764" s="8"/>
      <c r="AM1764" s="8"/>
      <c r="AN1764" s="8"/>
      <c r="AO1764" s="8"/>
      <c r="AP1764" s="8"/>
      <c r="AQ1764" s="8"/>
      <c r="AR1764" s="8"/>
      <c r="AT1764" s="6">
        <f t="shared" si="82"/>
        <v>1.6071428571428572</v>
      </c>
      <c r="AU1764" s="6" t="str">
        <f t="shared" si="83"/>
        <v/>
      </c>
      <c r="AV1764" s="6">
        <f t="shared" si="84"/>
        <v>374</v>
      </c>
      <c r="AW1764" s="7">
        <f t="shared" si="85"/>
        <v>159.71428571428572</v>
      </c>
      <c r="AX1764" s="6" t="str">
        <f t="shared" si="86"/>
        <v/>
      </c>
      <c r="AY1764" s="6" t="str">
        <f t="shared" si="87"/>
        <v/>
      </c>
      <c r="BA1764" s="6">
        <f>VLOOKUP(A1764, ALL_AP_DATA!$A$2:$F$3600, 6, FALSE)</f>
        <v>397</v>
      </c>
      <c r="BB1764" s="6">
        <f>VLOOKUP(A1764, projmetadata!$A$2:$D$2036, 4, FALSE)</f>
        <v>23734</v>
      </c>
      <c r="BC1764" s="6" t="e">
        <f t="array" aca="1" ref="BC1764" ca="1">_xludf.IFS(I1764&lt;&gt;0, F1764/I1764, P1764&lt;&gt;0, M1764/P1764, W1764&lt;&gt;0, T1764/W1764, AD1764&lt;&gt;0, AA1764/AD1764, AK1764&lt;&gt;0, AH1764/AK1764, AR1764&lt;&gt;0, AO1764/AR1764, TRUE, 0)</f>
        <v>#NAME?</v>
      </c>
      <c r="BE1764" s="6" t="e">
        <f t="shared" ca="1" si="89"/>
        <v>#NAME?</v>
      </c>
      <c r="BF1764" s="6" t="e">
        <f t="shared" ca="1" si="90"/>
        <v>#NAME?</v>
      </c>
      <c r="BG1764" s="6"/>
      <c r="BH1764" s="6">
        <f>VLOOKUP(A1764, ALL_AP_DATA!$A$2:$D$3600, 3, FALSE)</f>
        <v>53</v>
      </c>
      <c r="BI1764" s="6">
        <f>VLOOKUP(A1764, ALL_AP_DATA!$A$2:$E$3600, 5, FALSE)</f>
        <v>69928</v>
      </c>
      <c r="BJ1764" s="6">
        <f t="shared" si="88"/>
        <v>176.14105793450881</v>
      </c>
      <c r="BK1764" s="6">
        <f t="shared" si="91"/>
        <v>0.13350125944584382</v>
      </c>
    </row>
    <row r="1765" spans="1:63" ht="15" customHeight="1" x14ac:dyDescent="0.25">
      <c r="A1765" s="8" t="s">
        <v>1539</v>
      </c>
      <c r="B1765" s="9" t="s">
        <v>1777</v>
      </c>
      <c r="C1765" s="9">
        <v>5</v>
      </c>
      <c r="D1765" s="9">
        <v>32</v>
      </c>
      <c r="E1765" s="9">
        <v>453</v>
      </c>
      <c r="F1765" s="9">
        <v>10491</v>
      </c>
      <c r="G1765" s="9">
        <v>1.8700000000000001E-2</v>
      </c>
      <c r="H1765" s="9">
        <v>0.1416</v>
      </c>
      <c r="I1765" s="9">
        <v>4.0500000000000001E-2</v>
      </c>
      <c r="J1765" s="9">
        <v>2</v>
      </c>
      <c r="K1765" s="9">
        <v>17</v>
      </c>
      <c r="L1765" s="9">
        <v>226</v>
      </c>
      <c r="M1765" s="9">
        <v>5965</v>
      </c>
      <c r="N1765" s="9">
        <v>9.9000000000000008E-3</v>
      </c>
      <c r="O1765" s="9">
        <v>7.0599999999999996E-2</v>
      </c>
      <c r="P1765" s="9">
        <v>2.3E-2</v>
      </c>
      <c r="Q1765" s="9">
        <v>150</v>
      </c>
      <c r="R1765" s="9">
        <v>924</v>
      </c>
      <c r="S1765" s="9">
        <v>3079</v>
      </c>
      <c r="T1765" s="9">
        <v>234788</v>
      </c>
      <c r="U1765" s="9">
        <v>0.54039999999999999</v>
      </c>
      <c r="V1765" s="9">
        <v>0.96250000000000002</v>
      </c>
      <c r="W1765" s="9">
        <v>0.90620000000000001</v>
      </c>
      <c r="X1765" s="8"/>
      <c r="Y1765" s="8"/>
      <c r="Z1765" s="8"/>
      <c r="AA1765" s="8"/>
      <c r="AB1765" s="8"/>
      <c r="AC1765" s="8"/>
      <c r="AD1765" s="8"/>
      <c r="AE1765" s="9">
        <v>2</v>
      </c>
      <c r="AF1765" s="9">
        <v>8</v>
      </c>
      <c r="AG1765" s="9">
        <v>50</v>
      </c>
      <c r="AH1765" s="9">
        <v>1136</v>
      </c>
      <c r="AI1765" s="9">
        <v>4.7000000000000002E-3</v>
      </c>
      <c r="AJ1765" s="9">
        <v>1.5599999999999999E-2</v>
      </c>
      <c r="AK1765" s="9">
        <v>4.4000000000000003E-3</v>
      </c>
      <c r="AL1765" s="9">
        <v>1</v>
      </c>
      <c r="AM1765" s="9">
        <v>65</v>
      </c>
      <c r="AN1765" s="9">
        <v>1064</v>
      </c>
      <c r="AO1765" s="9">
        <v>42343</v>
      </c>
      <c r="AP1765" s="9">
        <v>3.7999999999999999E-2</v>
      </c>
      <c r="AQ1765" s="9">
        <v>0.33260000000000001</v>
      </c>
      <c r="AR1765" s="9">
        <v>0.16339999999999999</v>
      </c>
      <c r="AT1765" s="6">
        <f t="shared" si="82"/>
        <v>327.84375</v>
      </c>
      <c r="AU1765" s="6">
        <f t="shared" si="83"/>
        <v>350.88235294117646</v>
      </c>
      <c r="AV1765" s="6">
        <f t="shared" si="84"/>
        <v>254.09956709956711</v>
      </c>
      <c r="AW1765" s="7" t="str">
        <f t="shared" si="85"/>
        <v/>
      </c>
      <c r="AX1765" s="6">
        <f t="shared" si="86"/>
        <v>142</v>
      </c>
      <c r="AY1765" s="6">
        <f t="shared" si="87"/>
        <v>651.43076923076922</v>
      </c>
      <c r="BA1765" s="6">
        <f>VLOOKUP(A1765, ALL_AP_DATA!$A$2:$F$3600, 6, FALSE)</f>
        <v>1710</v>
      </c>
      <c r="BB1765" s="6"/>
      <c r="BC1765" s="6" t="e">
        <f t="array" aca="1" ref="BC1765" ca="1">_xludf.IFS(I1765&lt;&gt;0, F1765/I1765, P1765&lt;&gt;0, M1765/P1765, W1765&lt;&gt;0, T1765/W1765, AD1765&lt;&gt;0, AA1765/AD1765, AK1765&lt;&gt;0, AH1765/AK1765, AR1765&lt;&gt;0, AO1765/AR1765, TRUE, 0)</f>
        <v>#NAME?</v>
      </c>
      <c r="BE1765" s="6"/>
      <c r="BF1765" s="6"/>
      <c r="BG1765" s="6"/>
      <c r="BH1765" s="6">
        <f>VLOOKUP(A1765, ALL_AP_DATA!$A$2:$D$3600, 3, FALSE)</f>
        <v>929</v>
      </c>
      <c r="BI1765" s="6">
        <f>VLOOKUP(A1765, ALL_AP_DATA!$A$2:$E$3600, 5, FALSE)</f>
        <v>259083</v>
      </c>
      <c r="BJ1765" s="6">
        <f t="shared" si="88"/>
        <v>151.51052631578946</v>
      </c>
      <c r="BK1765" s="6"/>
    </row>
    <row r="1766" spans="1:63" ht="15" customHeight="1" x14ac:dyDescent="0.25">
      <c r="A1766" s="8" t="s">
        <v>1540</v>
      </c>
      <c r="B1766" s="9" t="s">
        <v>1777</v>
      </c>
      <c r="C1766" s="9">
        <v>31</v>
      </c>
      <c r="D1766" s="9">
        <v>111</v>
      </c>
      <c r="E1766" s="9">
        <v>200</v>
      </c>
      <c r="F1766" s="9">
        <v>8689</v>
      </c>
      <c r="G1766" s="9">
        <v>3.3099999999999997E-2</v>
      </c>
      <c r="H1766" s="9">
        <v>0.16980000000000001</v>
      </c>
      <c r="I1766" s="9">
        <v>4.8000000000000001E-2</v>
      </c>
      <c r="J1766" s="8"/>
      <c r="K1766" s="8"/>
      <c r="L1766" s="8"/>
      <c r="M1766" s="8"/>
      <c r="N1766" s="8"/>
      <c r="O1766" s="8"/>
      <c r="P1766" s="8"/>
      <c r="Q1766" s="9">
        <v>120</v>
      </c>
      <c r="R1766" s="9">
        <v>393</v>
      </c>
      <c r="S1766" s="9">
        <v>796</v>
      </c>
      <c r="T1766" s="9">
        <v>83232</v>
      </c>
      <c r="U1766" s="9">
        <v>0.1172</v>
      </c>
      <c r="V1766" s="9">
        <v>0.67569999999999997</v>
      </c>
      <c r="W1766" s="9">
        <v>0.45989999999999998</v>
      </c>
      <c r="X1766" s="9">
        <v>3</v>
      </c>
      <c r="Y1766" s="9">
        <v>20</v>
      </c>
      <c r="Z1766" s="9">
        <v>28</v>
      </c>
      <c r="AA1766" s="9">
        <v>769</v>
      </c>
      <c r="AB1766" s="9">
        <v>6.0000000000000001E-3</v>
      </c>
      <c r="AC1766" s="9">
        <v>2.3800000000000002E-2</v>
      </c>
      <c r="AD1766" s="9">
        <v>4.1999999999999997E-3</v>
      </c>
      <c r="AE1766" s="9">
        <v>25</v>
      </c>
      <c r="AF1766" s="9">
        <v>105</v>
      </c>
      <c r="AG1766" s="9">
        <v>164</v>
      </c>
      <c r="AH1766" s="9">
        <v>5729</v>
      </c>
      <c r="AI1766" s="9">
        <v>3.1300000000000001E-2</v>
      </c>
      <c r="AJ1766" s="9">
        <v>0.13919999999999999</v>
      </c>
      <c r="AK1766" s="9">
        <v>3.1699999999999999E-2</v>
      </c>
      <c r="AL1766" s="8"/>
      <c r="AM1766" s="8"/>
      <c r="AN1766" s="8"/>
      <c r="AO1766" s="8"/>
      <c r="AP1766" s="8"/>
      <c r="AQ1766" s="8"/>
      <c r="AR1766" s="8"/>
      <c r="AT1766" s="6">
        <f t="shared" si="82"/>
        <v>78.27927927927928</v>
      </c>
      <c r="AU1766" s="6" t="str">
        <f t="shared" si="83"/>
        <v/>
      </c>
      <c r="AV1766" s="6">
        <f t="shared" si="84"/>
        <v>211.78625954198472</v>
      </c>
      <c r="AW1766" s="7">
        <f t="shared" si="85"/>
        <v>38.450000000000003</v>
      </c>
      <c r="AX1766" s="6">
        <f t="shared" si="86"/>
        <v>54.561904761904763</v>
      </c>
      <c r="AY1766" s="6" t="str">
        <f t="shared" si="87"/>
        <v/>
      </c>
      <c r="BA1766" s="6">
        <f>VLOOKUP(A1766, ALL_AP_DATA!$A$2:$F$3600, 6, FALSE)</f>
        <v>3353</v>
      </c>
      <c r="BB1766" s="6">
        <f>VLOOKUP(A1766, projmetadata!$A$2:$D$2036, 4, FALSE)</f>
        <v>153900</v>
      </c>
      <c r="BC1766" s="6" t="e">
        <f t="array" aca="1" ref="BC1766" ca="1">_xludf.IFS(I1766&lt;&gt;0, F1766/I1766, P1766&lt;&gt;0, M1766/P1766, W1766&lt;&gt;0, T1766/W1766, AD1766&lt;&gt;0, AA1766/AD1766, AK1766&lt;&gt;0, AH1766/AK1766, AR1766&lt;&gt;0, AO1766/AR1766, TRUE, 0)</f>
        <v>#NAME?</v>
      </c>
      <c r="BE1766" s="6" t="e">
        <f t="shared" ref="BE1766:BE1807" ca="1" si="92">BC1766/BB1766</f>
        <v>#NAME?</v>
      </c>
      <c r="BF1766" s="6" t="e">
        <f t="shared" ref="BF1766:BF1807" ca="1" si="93">BC1766/BA1766</f>
        <v>#NAME?</v>
      </c>
      <c r="BG1766" s="6"/>
      <c r="BH1766" s="6">
        <f>VLOOKUP(A1766, ALL_AP_DATA!$A$2:$D$3600, 3, FALSE)</f>
        <v>517</v>
      </c>
      <c r="BI1766" s="6">
        <f>VLOOKUP(A1766, ALL_AP_DATA!$A$2:$E$3600, 5, FALSE)</f>
        <v>180972</v>
      </c>
      <c r="BJ1766" s="6">
        <f t="shared" si="88"/>
        <v>53.973158365642711</v>
      </c>
      <c r="BK1766" s="6">
        <f t="shared" ref="BK1766:BK1807" si="94">BH1766/BA1766</f>
        <v>0.15419027736355503</v>
      </c>
    </row>
    <row r="1767" spans="1:63" ht="15" customHeight="1" x14ac:dyDescent="0.25">
      <c r="A1767" s="8" t="s">
        <v>1541</v>
      </c>
      <c r="B1767" s="9" t="s">
        <v>1777</v>
      </c>
      <c r="C1767" s="9">
        <v>4</v>
      </c>
      <c r="D1767" s="9">
        <v>9</v>
      </c>
      <c r="E1767" s="9">
        <v>7</v>
      </c>
      <c r="F1767" s="9">
        <v>699</v>
      </c>
      <c r="G1767" s="9">
        <v>2.5499999999999998E-2</v>
      </c>
      <c r="H1767" s="9">
        <v>7.6899999999999996E-2</v>
      </c>
      <c r="I1767" s="9">
        <v>1.54E-2</v>
      </c>
      <c r="J1767" s="8"/>
      <c r="K1767" s="8"/>
      <c r="L1767" s="8"/>
      <c r="M1767" s="8"/>
      <c r="N1767" s="8"/>
      <c r="O1767" s="8"/>
      <c r="P1767" s="8"/>
      <c r="Q1767" s="9">
        <v>9</v>
      </c>
      <c r="R1767" s="9">
        <v>60</v>
      </c>
      <c r="S1767" s="9">
        <v>56</v>
      </c>
      <c r="T1767" s="9">
        <v>22336</v>
      </c>
      <c r="U1767" s="9">
        <v>0.17</v>
      </c>
      <c r="V1767" s="9">
        <v>0.61539999999999995</v>
      </c>
      <c r="W1767" s="9">
        <v>0.49149999999999999</v>
      </c>
      <c r="X1767" s="9">
        <v>1</v>
      </c>
      <c r="Y1767" s="9">
        <v>6</v>
      </c>
      <c r="Z1767" s="9">
        <v>0</v>
      </c>
      <c r="AA1767" s="9">
        <v>0</v>
      </c>
      <c r="AB1767" s="9">
        <v>1.7000000000000001E-2</v>
      </c>
      <c r="AC1767" s="9">
        <v>0</v>
      </c>
      <c r="AD1767" s="9">
        <v>0</v>
      </c>
      <c r="AE1767" s="9">
        <v>1</v>
      </c>
      <c r="AF1767" s="9">
        <v>3</v>
      </c>
      <c r="AG1767" s="9">
        <v>0</v>
      </c>
      <c r="AH1767" s="9">
        <v>0</v>
      </c>
      <c r="AI1767" s="9">
        <v>8.5000000000000006E-3</v>
      </c>
      <c r="AJ1767" s="9">
        <v>0</v>
      </c>
      <c r="AK1767" s="9">
        <v>0</v>
      </c>
      <c r="AL1767" s="8"/>
      <c r="AM1767" s="8"/>
      <c r="AN1767" s="8"/>
      <c r="AO1767" s="8"/>
      <c r="AP1767" s="8"/>
      <c r="AQ1767" s="8"/>
      <c r="AR1767" s="8"/>
      <c r="AT1767" s="6">
        <f t="shared" si="82"/>
        <v>77.666666666666671</v>
      </c>
      <c r="AU1767" s="6" t="str">
        <f t="shared" si="83"/>
        <v/>
      </c>
      <c r="AV1767" s="6">
        <f t="shared" si="84"/>
        <v>372.26666666666665</v>
      </c>
      <c r="AW1767" s="7">
        <f t="shared" si="85"/>
        <v>0</v>
      </c>
      <c r="AX1767" s="6">
        <f t="shared" si="86"/>
        <v>0</v>
      </c>
      <c r="AY1767" s="6" t="str">
        <f t="shared" si="87"/>
        <v/>
      </c>
      <c r="BA1767" s="6">
        <f>VLOOKUP(A1767, ALL_AP_DATA!$A$2:$F$3600, 6, FALSE)</f>
        <v>353</v>
      </c>
      <c r="BB1767" s="6">
        <f>VLOOKUP(A1767, projmetadata!$A$2:$D$2036, 4, FALSE)</f>
        <v>29936</v>
      </c>
      <c r="BC1767" s="6" t="e">
        <f t="array" aca="1" ref="BC1767" ca="1">_xludf.IFS(I1767&lt;&gt;0, F1767/I1767, P1767&lt;&gt;0, M1767/P1767, W1767&lt;&gt;0, T1767/W1767, AD1767&lt;&gt;0, AA1767/AD1767, AK1767&lt;&gt;0, AH1767/AK1767, AR1767&lt;&gt;0, AO1767/AR1767, TRUE, 0)</f>
        <v>#NAME?</v>
      </c>
      <c r="BE1767" s="6" t="e">
        <f t="shared" ca="1" si="92"/>
        <v>#NAME?</v>
      </c>
      <c r="BF1767" s="6" t="e">
        <f t="shared" ca="1" si="93"/>
        <v>#NAME?</v>
      </c>
      <c r="BG1767" s="6"/>
      <c r="BH1767" s="6">
        <f>VLOOKUP(A1767, ALL_AP_DATA!$A$2:$D$3600, 3, FALSE)</f>
        <v>77</v>
      </c>
      <c r="BI1767" s="6">
        <f>VLOOKUP(A1767, ALL_AP_DATA!$A$2:$E$3600, 5, FALSE)</f>
        <v>45448</v>
      </c>
      <c r="BJ1767" s="6">
        <f t="shared" si="88"/>
        <v>128.74787535410766</v>
      </c>
      <c r="BK1767" s="6">
        <f t="shared" si="94"/>
        <v>0.21813031161473087</v>
      </c>
    </row>
    <row r="1768" spans="1:63" ht="15" customHeight="1" x14ac:dyDescent="0.25">
      <c r="A1768" s="8" t="s">
        <v>1542</v>
      </c>
      <c r="B1768" s="9" t="s">
        <v>1777</v>
      </c>
      <c r="C1768" s="8"/>
      <c r="D1768" s="8"/>
      <c r="E1768" s="8"/>
      <c r="F1768" s="8"/>
      <c r="G1768" s="8"/>
      <c r="H1768" s="8"/>
      <c r="I1768" s="8"/>
      <c r="J1768" s="8"/>
      <c r="K1768" s="8"/>
      <c r="L1768" s="8"/>
      <c r="M1768" s="8"/>
      <c r="N1768" s="8"/>
      <c r="O1768" s="8"/>
      <c r="P1768" s="8"/>
      <c r="Q1768" s="9">
        <v>12</v>
      </c>
      <c r="R1768" s="9">
        <v>53</v>
      </c>
      <c r="S1768" s="9">
        <v>73</v>
      </c>
      <c r="T1768" s="9">
        <v>9051</v>
      </c>
      <c r="U1768" s="9">
        <v>0.1726</v>
      </c>
      <c r="V1768" s="9">
        <v>0.76039999999999996</v>
      </c>
      <c r="W1768" s="9">
        <v>0.437</v>
      </c>
      <c r="X1768" s="9">
        <v>4</v>
      </c>
      <c r="Y1768" s="9">
        <v>114</v>
      </c>
      <c r="Z1768" s="9">
        <v>70</v>
      </c>
      <c r="AA1768" s="9">
        <v>9337</v>
      </c>
      <c r="AB1768" s="9">
        <v>0.37130000000000002</v>
      </c>
      <c r="AC1768" s="9">
        <v>0.72919999999999996</v>
      </c>
      <c r="AD1768" s="9">
        <v>0.45079999999999998</v>
      </c>
      <c r="AE1768" s="9">
        <v>1</v>
      </c>
      <c r="AF1768" s="9">
        <v>100</v>
      </c>
      <c r="AG1768" s="9">
        <v>56</v>
      </c>
      <c r="AH1768" s="9">
        <v>8832</v>
      </c>
      <c r="AI1768" s="9">
        <v>0.32569999999999999</v>
      </c>
      <c r="AJ1768" s="9">
        <v>0.58330000000000004</v>
      </c>
      <c r="AK1768" s="9">
        <v>0.4264</v>
      </c>
      <c r="AL1768" s="8"/>
      <c r="AM1768" s="8"/>
      <c r="AN1768" s="8"/>
      <c r="AO1768" s="8"/>
      <c r="AP1768" s="8"/>
      <c r="AQ1768" s="8"/>
      <c r="AR1768" s="8"/>
      <c r="AT1768" s="6" t="str">
        <f t="shared" si="82"/>
        <v/>
      </c>
      <c r="AU1768" s="6" t="str">
        <f t="shared" si="83"/>
        <v/>
      </c>
      <c r="AV1768" s="6">
        <f t="shared" si="84"/>
        <v>170.77358490566039</v>
      </c>
      <c r="AW1768" s="7">
        <f t="shared" si="85"/>
        <v>81.903508771929822</v>
      </c>
      <c r="AX1768" s="6">
        <f t="shared" si="86"/>
        <v>88.32</v>
      </c>
      <c r="AY1768" s="6" t="str">
        <f t="shared" si="87"/>
        <v/>
      </c>
      <c r="BA1768" s="6">
        <f>VLOOKUP(A1768, ALL_AP_DATA!$A$2:$F$3600, 6, FALSE)</f>
        <v>307</v>
      </c>
      <c r="BB1768" s="6">
        <f>VLOOKUP(A1768, projmetadata!$A$2:$D$2036, 4, FALSE)</f>
        <v>42879</v>
      </c>
      <c r="BC1768" s="6" t="e">
        <f t="array" aca="1" ref="BC1768" ca="1">_xludf.IFS(I1768&lt;&gt;0, F1768/I1768, P1768&lt;&gt;0, M1768/P1768, W1768&lt;&gt;0, T1768/W1768, AD1768&lt;&gt;0, AA1768/AD1768, AK1768&lt;&gt;0, AH1768/AK1768, AR1768&lt;&gt;0, AO1768/AR1768, TRUE, 0)</f>
        <v>#NAME?</v>
      </c>
      <c r="BE1768" s="6" t="e">
        <f t="shared" ca="1" si="92"/>
        <v>#NAME?</v>
      </c>
      <c r="BF1768" s="6" t="e">
        <f t="shared" ca="1" si="93"/>
        <v>#NAME?</v>
      </c>
      <c r="BG1768" s="6"/>
      <c r="BH1768" s="6">
        <f>VLOOKUP(A1768, ALL_AP_DATA!$A$2:$D$3600, 3, FALSE)</f>
        <v>153</v>
      </c>
      <c r="BI1768" s="6">
        <f>VLOOKUP(A1768, ALL_AP_DATA!$A$2:$E$3600, 5, FALSE)</f>
        <v>20712</v>
      </c>
      <c r="BJ1768" s="6">
        <f t="shared" si="88"/>
        <v>67.465798045602611</v>
      </c>
      <c r="BK1768" s="6">
        <f t="shared" si="94"/>
        <v>0.49837133550488599</v>
      </c>
    </row>
    <row r="1769" spans="1:63" ht="15" customHeight="1" x14ac:dyDescent="0.25">
      <c r="A1769" s="8" t="s">
        <v>1543</v>
      </c>
      <c r="B1769" s="9" t="s">
        <v>1777</v>
      </c>
      <c r="C1769" s="9">
        <v>32</v>
      </c>
      <c r="D1769" s="9">
        <v>138</v>
      </c>
      <c r="E1769" s="9">
        <v>488</v>
      </c>
      <c r="F1769" s="9">
        <v>13457</v>
      </c>
      <c r="G1769" s="9">
        <v>0.1075</v>
      </c>
      <c r="H1769" s="9">
        <v>0.22309999999999999</v>
      </c>
      <c r="I1769" s="9">
        <v>0.10390000000000001</v>
      </c>
      <c r="J1769" s="8"/>
      <c r="K1769" s="8"/>
      <c r="L1769" s="8"/>
      <c r="M1769" s="8"/>
      <c r="N1769" s="8"/>
      <c r="O1769" s="8"/>
      <c r="P1769" s="8"/>
      <c r="Q1769" s="9">
        <v>84</v>
      </c>
      <c r="R1769" s="9">
        <v>346</v>
      </c>
      <c r="S1769" s="9">
        <v>1800</v>
      </c>
      <c r="T1769" s="9">
        <v>95832</v>
      </c>
      <c r="U1769" s="9">
        <v>0.26950000000000002</v>
      </c>
      <c r="V1769" s="9">
        <v>0.82299999999999995</v>
      </c>
      <c r="W1769" s="9">
        <v>0.74019999999999997</v>
      </c>
      <c r="X1769" s="8"/>
      <c r="Y1769" s="8"/>
      <c r="Z1769" s="8"/>
      <c r="AA1769" s="8"/>
      <c r="AB1769" s="8"/>
      <c r="AC1769" s="8"/>
      <c r="AD1769" s="8"/>
      <c r="AE1769" s="9">
        <v>22</v>
      </c>
      <c r="AF1769" s="9">
        <v>77</v>
      </c>
      <c r="AG1769" s="9">
        <v>166</v>
      </c>
      <c r="AH1769" s="9">
        <v>4258</v>
      </c>
      <c r="AI1769" s="9">
        <v>0.06</v>
      </c>
      <c r="AJ1769" s="9">
        <v>7.5899999999999995E-2</v>
      </c>
      <c r="AK1769" s="9">
        <v>3.2899999999999999E-2</v>
      </c>
      <c r="AL1769" s="8"/>
      <c r="AM1769" s="8"/>
      <c r="AN1769" s="8"/>
      <c r="AO1769" s="8"/>
      <c r="AP1769" s="8"/>
      <c r="AQ1769" s="8"/>
      <c r="AR1769" s="8"/>
      <c r="AT1769" s="6">
        <f t="shared" si="82"/>
        <v>97.514492753623188</v>
      </c>
      <c r="AU1769" s="6" t="str">
        <f t="shared" si="83"/>
        <v/>
      </c>
      <c r="AV1769" s="6">
        <f t="shared" si="84"/>
        <v>276.97109826589593</v>
      </c>
      <c r="AW1769" s="7" t="str">
        <f t="shared" si="85"/>
        <v/>
      </c>
      <c r="AX1769" s="6">
        <f t="shared" si="86"/>
        <v>55.298701298701296</v>
      </c>
      <c r="AY1769" s="6" t="str">
        <f t="shared" si="87"/>
        <v/>
      </c>
      <c r="BA1769" s="6">
        <f>VLOOKUP(A1769, ALL_AP_DATA!$A$2:$F$3600, 6, FALSE)</f>
        <v>1284</v>
      </c>
      <c r="BB1769" s="6">
        <f>VLOOKUP(A1769, projmetadata!$A$2:$D$2036, 4, FALSE)</f>
        <v>166142</v>
      </c>
      <c r="BC1769" s="6" t="e">
        <f t="array" aca="1" ref="BC1769" ca="1">_xludf.IFS(I1769&lt;&gt;0, F1769/I1769, P1769&lt;&gt;0, M1769/P1769, W1769&lt;&gt;0, T1769/W1769, AD1769&lt;&gt;0, AA1769/AD1769, AK1769&lt;&gt;0, AH1769/AK1769, AR1769&lt;&gt;0, AO1769/AR1769, TRUE, 0)</f>
        <v>#NAME?</v>
      </c>
      <c r="BE1769" s="6" t="e">
        <f t="shared" ca="1" si="92"/>
        <v>#NAME?</v>
      </c>
      <c r="BF1769" s="6" t="e">
        <f t="shared" ca="1" si="93"/>
        <v>#NAME?</v>
      </c>
      <c r="BG1769" s="6"/>
      <c r="BH1769" s="6">
        <f>VLOOKUP(A1769, ALL_AP_DATA!$A$2:$D$3600, 3, FALSE)</f>
        <v>463</v>
      </c>
      <c r="BI1769" s="6">
        <f>VLOOKUP(A1769, ALL_AP_DATA!$A$2:$E$3600, 5, FALSE)</f>
        <v>129468</v>
      </c>
      <c r="BJ1769" s="6">
        <f t="shared" si="88"/>
        <v>100.83177570093459</v>
      </c>
      <c r="BK1769" s="6">
        <f t="shared" si="94"/>
        <v>0.36059190031152649</v>
      </c>
    </row>
    <row r="1770" spans="1:63" ht="15" customHeight="1" x14ac:dyDescent="0.25">
      <c r="A1770" s="8" t="s">
        <v>1544</v>
      </c>
      <c r="B1770" s="9" t="s">
        <v>1777</v>
      </c>
      <c r="C1770" s="9">
        <v>48</v>
      </c>
      <c r="D1770" s="9">
        <v>99</v>
      </c>
      <c r="E1770" s="9">
        <v>144</v>
      </c>
      <c r="F1770" s="9">
        <v>3841</v>
      </c>
      <c r="G1770" s="9">
        <v>0.1467</v>
      </c>
      <c r="H1770" s="9">
        <v>0.23680000000000001</v>
      </c>
      <c r="I1770" s="9">
        <v>0.1003</v>
      </c>
      <c r="J1770" s="8"/>
      <c r="K1770" s="8"/>
      <c r="L1770" s="8"/>
      <c r="M1770" s="8"/>
      <c r="N1770" s="8"/>
      <c r="O1770" s="8"/>
      <c r="P1770" s="8"/>
      <c r="Q1770" s="9">
        <v>31</v>
      </c>
      <c r="R1770" s="9">
        <v>114</v>
      </c>
      <c r="S1770" s="9">
        <v>425</v>
      </c>
      <c r="T1770" s="9">
        <v>26769</v>
      </c>
      <c r="U1770" s="9">
        <v>0.16889999999999999</v>
      </c>
      <c r="V1770" s="9">
        <v>0.69899999999999995</v>
      </c>
      <c r="W1770" s="9">
        <v>0.69889999999999997</v>
      </c>
      <c r="X1770" s="8"/>
      <c r="Y1770" s="8"/>
      <c r="Z1770" s="8"/>
      <c r="AA1770" s="8"/>
      <c r="AB1770" s="8"/>
      <c r="AC1770" s="8"/>
      <c r="AD1770" s="8"/>
      <c r="AE1770" s="9">
        <v>1</v>
      </c>
      <c r="AF1770" s="9">
        <v>10</v>
      </c>
      <c r="AG1770" s="9">
        <v>37</v>
      </c>
      <c r="AH1770" s="9">
        <v>793</v>
      </c>
      <c r="AI1770" s="9">
        <v>1.4800000000000001E-2</v>
      </c>
      <c r="AJ1770" s="9">
        <v>6.0900000000000003E-2</v>
      </c>
      <c r="AK1770" s="9">
        <v>2.07E-2</v>
      </c>
      <c r="AL1770" s="8"/>
      <c r="AM1770" s="8"/>
      <c r="AN1770" s="8"/>
      <c r="AO1770" s="8"/>
      <c r="AP1770" s="8"/>
      <c r="AQ1770" s="8"/>
      <c r="AR1770" s="8"/>
      <c r="AT1770" s="6">
        <f t="shared" si="82"/>
        <v>38.797979797979799</v>
      </c>
      <c r="AU1770" s="6" t="str">
        <f t="shared" si="83"/>
        <v/>
      </c>
      <c r="AV1770" s="6">
        <f t="shared" si="84"/>
        <v>234.81578947368422</v>
      </c>
      <c r="AW1770" s="7" t="str">
        <f t="shared" si="85"/>
        <v/>
      </c>
      <c r="AX1770" s="6">
        <f t="shared" si="86"/>
        <v>79.3</v>
      </c>
      <c r="AY1770" s="6" t="str">
        <f t="shared" si="87"/>
        <v/>
      </c>
      <c r="BA1770" s="6">
        <f>VLOOKUP(A1770, ALL_AP_DATA!$A$2:$F$3600, 6, FALSE)</f>
        <v>675</v>
      </c>
      <c r="BB1770" s="6">
        <f>VLOOKUP(A1770, projmetadata!$A$2:$D$2036, 4, FALSE)</f>
        <v>42060</v>
      </c>
      <c r="BC1770" s="6" t="e">
        <f t="array" aca="1" ref="BC1770" ca="1">_xludf.IFS(I1770&lt;&gt;0, F1770/I1770, P1770&lt;&gt;0, M1770/P1770, W1770&lt;&gt;0, T1770/W1770, AD1770&lt;&gt;0, AA1770/AD1770, AK1770&lt;&gt;0, AH1770/AK1770, AR1770&lt;&gt;0, AO1770/AR1770, TRUE, 0)</f>
        <v>#NAME?</v>
      </c>
      <c r="BE1770" s="6" t="e">
        <f t="shared" ca="1" si="92"/>
        <v>#NAME?</v>
      </c>
      <c r="BF1770" s="6" t="e">
        <f t="shared" ca="1" si="93"/>
        <v>#NAME?</v>
      </c>
      <c r="BG1770" s="6"/>
      <c r="BH1770" s="6">
        <f>VLOOKUP(A1770, ALL_AP_DATA!$A$2:$D$3600, 3, FALSE)</f>
        <v>199</v>
      </c>
      <c r="BI1770" s="6">
        <f>VLOOKUP(A1770, ALL_AP_DATA!$A$2:$E$3600, 5, FALSE)</f>
        <v>38299</v>
      </c>
      <c r="BJ1770" s="6">
        <f t="shared" si="88"/>
        <v>56.739259259259256</v>
      </c>
      <c r="BK1770" s="6">
        <f t="shared" si="94"/>
        <v>0.29481481481481481</v>
      </c>
    </row>
    <row r="1771" spans="1:63" ht="15" customHeight="1" x14ac:dyDescent="0.25">
      <c r="A1771" s="8" t="s">
        <v>1545</v>
      </c>
      <c r="B1771" s="9" t="s">
        <v>1777</v>
      </c>
      <c r="C1771" s="9">
        <v>4</v>
      </c>
      <c r="D1771" s="9">
        <v>15</v>
      </c>
      <c r="E1771" s="9">
        <v>26</v>
      </c>
      <c r="F1771" s="9">
        <v>1266</v>
      </c>
      <c r="G1771" s="9">
        <v>9.8000000000000004E-2</v>
      </c>
      <c r="H1771" s="9">
        <v>0.2407</v>
      </c>
      <c r="I1771" s="9">
        <v>0.11509999999999999</v>
      </c>
      <c r="J1771" s="8"/>
      <c r="K1771" s="8"/>
      <c r="L1771" s="8"/>
      <c r="M1771" s="8"/>
      <c r="N1771" s="8"/>
      <c r="O1771" s="8"/>
      <c r="P1771" s="8"/>
      <c r="Q1771" s="9">
        <v>10</v>
      </c>
      <c r="R1771" s="9">
        <v>40</v>
      </c>
      <c r="S1771" s="9">
        <v>93</v>
      </c>
      <c r="T1771" s="9">
        <v>9836</v>
      </c>
      <c r="U1771" s="9">
        <v>0.26140000000000002</v>
      </c>
      <c r="V1771" s="9">
        <v>0.86109999999999998</v>
      </c>
      <c r="W1771" s="9">
        <v>0.89429999999999998</v>
      </c>
      <c r="X1771" s="8"/>
      <c r="Y1771" s="8"/>
      <c r="Z1771" s="8"/>
      <c r="AA1771" s="8"/>
      <c r="AB1771" s="8"/>
      <c r="AC1771" s="8"/>
      <c r="AD1771" s="8"/>
      <c r="AE1771" s="9">
        <v>7</v>
      </c>
      <c r="AF1771" s="9">
        <v>37</v>
      </c>
      <c r="AG1771" s="9">
        <v>75</v>
      </c>
      <c r="AH1771" s="9">
        <v>6172</v>
      </c>
      <c r="AI1771" s="9">
        <v>0.24179999999999999</v>
      </c>
      <c r="AJ1771" s="9">
        <v>0.69440000000000002</v>
      </c>
      <c r="AK1771" s="9">
        <v>0.56120000000000003</v>
      </c>
      <c r="AL1771" s="8"/>
      <c r="AM1771" s="8"/>
      <c r="AN1771" s="8"/>
      <c r="AO1771" s="8"/>
      <c r="AP1771" s="8"/>
      <c r="AQ1771" s="8"/>
      <c r="AR1771" s="8"/>
      <c r="AT1771" s="6">
        <f t="shared" si="82"/>
        <v>84.4</v>
      </c>
      <c r="AU1771" s="6" t="str">
        <f t="shared" si="83"/>
        <v/>
      </c>
      <c r="AV1771" s="6">
        <f t="shared" si="84"/>
        <v>245.9</v>
      </c>
      <c r="AW1771" s="7" t="str">
        <f t="shared" si="85"/>
        <v/>
      </c>
      <c r="AX1771" s="6">
        <f t="shared" si="86"/>
        <v>166.81081081081081</v>
      </c>
      <c r="AY1771" s="6" t="str">
        <f t="shared" si="87"/>
        <v/>
      </c>
      <c r="BA1771" s="6">
        <f>VLOOKUP(A1771, ALL_AP_DATA!$A$2:$F$3600, 6, FALSE)</f>
        <v>153</v>
      </c>
      <c r="BB1771" s="6">
        <f>VLOOKUP(A1771, projmetadata!$A$2:$D$2036, 4, FALSE)</f>
        <v>34337</v>
      </c>
      <c r="BC1771" s="6" t="e">
        <f t="array" aca="1" ref="BC1771" ca="1">_xludf.IFS(I1771&lt;&gt;0, F1771/I1771, P1771&lt;&gt;0, M1771/P1771, W1771&lt;&gt;0, T1771/W1771, AD1771&lt;&gt;0, AA1771/AD1771, AK1771&lt;&gt;0, AH1771/AK1771, AR1771&lt;&gt;0, AO1771/AR1771, TRUE, 0)</f>
        <v>#NAME?</v>
      </c>
      <c r="BE1771" s="6" t="e">
        <f t="shared" ca="1" si="92"/>
        <v>#NAME?</v>
      </c>
      <c r="BF1771" s="6" t="e">
        <f t="shared" ca="1" si="93"/>
        <v>#NAME?</v>
      </c>
      <c r="BG1771" s="6"/>
      <c r="BH1771" s="6">
        <f>VLOOKUP(A1771, ALL_AP_DATA!$A$2:$D$3600, 3, FALSE)</f>
        <v>64</v>
      </c>
      <c r="BI1771" s="6">
        <f>VLOOKUP(A1771, ALL_AP_DATA!$A$2:$E$3600, 5, FALSE)</f>
        <v>10998</v>
      </c>
      <c r="BJ1771" s="6">
        <f t="shared" si="88"/>
        <v>71.882352941176464</v>
      </c>
      <c r="BK1771" s="6">
        <f t="shared" si="94"/>
        <v>0.41830065359477125</v>
      </c>
    </row>
    <row r="1772" spans="1:63" ht="15" customHeight="1" x14ac:dyDescent="0.25">
      <c r="A1772" s="8" t="s">
        <v>1546</v>
      </c>
      <c r="B1772" s="9" t="s">
        <v>1777</v>
      </c>
      <c r="C1772" s="9">
        <v>9</v>
      </c>
      <c r="D1772" s="9">
        <v>49</v>
      </c>
      <c r="E1772" s="9">
        <v>143</v>
      </c>
      <c r="F1772" s="9">
        <v>2672</v>
      </c>
      <c r="G1772" s="9">
        <v>0.1623</v>
      </c>
      <c r="H1772" s="9">
        <v>0.48470000000000002</v>
      </c>
      <c r="I1772" s="9">
        <v>0.34339999999999998</v>
      </c>
      <c r="J1772" s="8"/>
      <c r="K1772" s="8"/>
      <c r="L1772" s="8"/>
      <c r="M1772" s="8"/>
      <c r="N1772" s="8"/>
      <c r="O1772" s="8"/>
      <c r="P1772" s="8"/>
      <c r="Q1772" s="9">
        <v>7</v>
      </c>
      <c r="R1772" s="9">
        <v>23</v>
      </c>
      <c r="S1772" s="9">
        <v>143</v>
      </c>
      <c r="T1772" s="9">
        <v>3012</v>
      </c>
      <c r="U1772" s="9">
        <v>7.6200000000000004E-2</v>
      </c>
      <c r="V1772" s="9">
        <v>0.48470000000000002</v>
      </c>
      <c r="W1772" s="9">
        <v>0.3871</v>
      </c>
      <c r="X1772" s="8"/>
      <c r="Y1772" s="8"/>
      <c r="Z1772" s="8"/>
      <c r="AA1772" s="8"/>
      <c r="AB1772" s="8"/>
      <c r="AC1772" s="8"/>
      <c r="AD1772" s="8"/>
      <c r="AE1772" s="9">
        <v>13</v>
      </c>
      <c r="AF1772" s="9">
        <v>67</v>
      </c>
      <c r="AG1772" s="9">
        <v>105</v>
      </c>
      <c r="AH1772" s="9">
        <v>1636</v>
      </c>
      <c r="AI1772" s="9">
        <v>0.22189999999999999</v>
      </c>
      <c r="AJ1772" s="9">
        <v>0.35589999999999999</v>
      </c>
      <c r="AK1772" s="9">
        <v>0.21029999999999999</v>
      </c>
      <c r="AL1772" s="8"/>
      <c r="AM1772" s="8"/>
      <c r="AN1772" s="8"/>
      <c r="AO1772" s="8"/>
      <c r="AP1772" s="8"/>
      <c r="AQ1772" s="8"/>
      <c r="AR1772" s="8"/>
      <c r="AT1772" s="6">
        <f t="shared" si="82"/>
        <v>54.530612244897959</v>
      </c>
      <c r="AU1772" s="6" t="str">
        <f t="shared" si="83"/>
        <v/>
      </c>
      <c r="AV1772" s="6">
        <f t="shared" si="84"/>
        <v>130.95652173913044</v>
      </c>
      <c r="AW1772" s="7" t="str">
        <f t="shared" si="85"/>
        <v/>
      </c>
      <c r="AX1772" s="6">
        <f t="shared" si="86"/>
        <v>24.417910447761194</v>
      </c>
      <c r="AY1772" s="6" t="str">
        <f t="shared" si="87"/>
        <v/>
      </c>
      <c r="BA1772" s="6">
        <f>VLOOKUP(A1772, ALL_AP_DATA!$A$2:$F$3600, 6, FALSE)</f>
        <v>302</v>
      </c>
      <c r="BB1772" s="6">
        <f>VLOOKUP(A1772, projmetadata!$A$2:$D$2036, 4, FALSE)</f>
        <v>54998</v>
      </c>
      <c r="BC1772" s="6" t="e">
        <f t="array" aca="1" ref="BC1772" ca="1">_xludf.IFS(I1772&lt;&gt;0, F1772/I1772, P1772&lt;&gt;0, M1772/P1772, W1772&lt;&gt;0, T1772/W1772, AD1772&lt;&gt;0, AA1772/AD1772, AK1772&lt;&gt;0, AH1772/AK1772, AR1772&lt;&gt;0, AO1772/AR1772, TRUE, 0)</f>
        <v>#NAME?</v>
      </c>
      <c r="BE1772" s="6" t="e">
        <f t="shared" ca="1" si="92"/>
        <v>#NAME?</v>
      </c>
      <c r="BF1772" s="6" t="e">
        <f t="shared" ca="1" si="93"/>
        <v>#NAME?</v>
      </c>
      <c r="BG1772" s="6"/>
      <c r="BH1772" s="6">
        <f>VLOOKUP(A1772, ALL_AP_DATA!$A$2:$D$3600, 3, FALSE)</f>
        <v>98</v>
      </c>
      <c r="BI1772" s="6">
        <f>VLOOKUP(A1772, ALL_AP_DATA!$A$2:$E$3600, 5, FALSE)</f>
        <v>7781</v>
      </c>
      <c r="BJ1772" s="6">
        <f t="shared" si="88"/>
        <v>25.764900662251655</v>
      </c>
      <c r="BK1772" s="6">
        <f t="shared" si="94"/>
        <v>0.32450331125827814</v>
      </c>
    </row>
    <row r="1773" spans="1:63" ht="15" customHeight="1" x14ac:dyDescent="0.25">
      <c r="A1773" s="8" t="s">
        <v>1547</v>
      </c>
      <c r="B1773" s="9" t="s">
        <v>1777</v>
      </c>
      <c r="C1773" s="9">
        <v>2</v>
      </c>
      <c r="D1773" s="9">
        <v>7</v>
      </c>
      <c r="E1773" s="9">
        <v>47</v>
      </c>
      <c r="F1773" s="9">
        <v>1060</v>
      </c>
      <c r="G1773" s="9">
        <v>2.6800000000000001E-2</v>
      </c>
      <c r="H1773" s="9">
        <v>0.15609999999999999</v>
      </c>
      <c r="I1773" s="9">
        <v>1.95E-2</v>
      </c>
      <c r="J1773" s="8"/>
      <c r="K1773" s="8"/>
      <c r="L1773" s="8"/>
      <c r="M1773" s="8"/>
      <c r="N1773" s="8"/>
      <c r="O1773" s="8"/>
      <c r="P1773" s="8"/>
      <c r="Q1773" s="9">
        <v>15</v>
      </c>
      <c r="R1773" s="9">
        <v>81</v>
      </c>
      <c r="S1773" s="9">
        <v>153</v>
      </c>
      <c r="T1773" s="9">
        <v>21971</v>
      </c>
      <c r="U1773" s="9">
        <v>0.31030000000000002</v>
      </c>
      <c r="V1773" s="9">
        <v>0.50829999999999997</v>
      </c>
      <c r="W1773" s="9">
        <v>0.40379999999999999</v>
      </c>
      <c r="X1773" s="8"/>
      <c r="Y1773" s="8"/>
      <c r="Z1773" s="8"/>
      <c r="AA1773" s="8"/>
      <c r="AB1773" s="8"/>
      <c r="AC1773" s="8"/>
      <c r="AD1773" s="8"/>
      <c r="AE1773" s="9">
        <v>2</v>
      </c>
      <c r="AF1773" s="9">
        <v>6</v>
      </c>
      <c r="AG1773" s="9">
        <v>30</v>
      </c>
      <c r="AH1773" s="9">
        <v>854</v>
      </c>
      <c r="AI1773" s="9">
        <v>2.3E-2</v>
      </c>
      <c r="AJ1773" s="9">
        <v>9.9699999999999997E-2</v>
      </c>
      <c r="AK1773" s="9">
        <v>1.5699999999999999E-2</v>
      </c>
      <c r="AL1773" s="8"/>
      <c r="AM1773" s="8"/>
      <c r="AN1773" s="8"/>
      <c r="AO1773" s="8"/>
      <c r="AP1773" s="8"/>
      <c r="AQ1773" s="8"/>
      <c r="AR1773" s="8"/>
      <c r="AT1773" s="6">
        <f t="shared" si="82"/>
        <v>151.42857142857142</v>
      </c>
      <c r="AU1773" s="6" t="str">
        <f t="shared" si="83"/>
        <v/>
      </c>
      <c r="AV1773" s="6">
        <f t="shared" si="84"/>
        <v>271.24691358024694</v>
      </c>
      <c r="AW1773" s="7" t="str">
        <f t="shared" si="85"/>
        <v/>
      </c>
      <c r="AX1773" s="6">
        <f t="shared" si="86"/>
        <v>142.33333333333334</v>
      </c>
      <c r="AY1773" s="6" t="str">
        <f t="shared" si="87"/>
        <v/>
      </c>
      <c r="BA1773" s="6">
        <f>VLOOKUP(A1773, ALL_AP_DATA!$A$2:$F$3600, 6, FALSE)</f>
        <v>261</v>
      </c>
      <c r="BB1773" s="6">
        <f>VLOOKUP(A1773, projmetadata!$A$2:$D$2036, 4, FALSE)</f>
        <v>10030</v>
      </c>
      <c r="BC1773" s="6" t="e">
        <f t="array" aca="1" ref="BC1773" ca="1">_xludf.IFS(I1773&lt;&gt;0, F1773/I1773, P1773&lt;&gt;0, M1773/P1773, W1773&lt;&gt;0, T1773/W1773, AD1773&lt;&gt;0, AA1773/AD1773, AK1773&lt;&gt;0, AH1773/AK1773, AR1773&lt;&gt;0, AO1773/AR1773, TRUE, 0)</f>
        <v>#NAME?</v>
      </c>
      <c r="BE1773" s="6" t="e">
        <f t="shared" ca="1" si="92"/>
        <v>#NAME?</v>
      </c>
      <c r="BF1773" s="6" t="e">
        <f t="shared" ca="1" si="93"/>
        <v>#NAME?</v>
      </c>
      <c r="BG1773" s="6"/>
      <c r="BH1773" s="6">
        <f>VLOOKUP(A1773, ALL_AP_DATA!$A$2:$D$3600, 3, FALSE)</f>
        <v>84</v>
      </c>
      <c r="BI1773" s="6">
        <f>VLOOKUP(A1773, ALL_AP_DATA!$A$2:$E$3600, 5, FALSE)</f>
        <v>54412</v>
      </c>
      <c r="BJ1773" s="6">
        <f t="shared" si="88"/>
        <v>208.4750957854406</v>
      </c>
      <c r="BK1773" s="6">
        <f t="shared" si="94"/>
        <v>0.32183908045977011</v>
      </c>
    </row>
    <row r="1774" spans="1:63" ht="15" customHeight="1" x14ac:dyDescent="0.25">
      <c r="A1774" s="8" t="s">
        <v>1548</v>
      </c>
      <c r="B1774" s="9" t="s">
        <v>1777</v>
      </c>
      <c r="C1774" s="9">
        <v>3</v>
      </c>
      <c r="D1774" s="9">
        <v>18</v>
      </c>
      <c r="E1774" s="9">
        <v>0</v>
      </c>
      <c r="F1774" s="9">
        <v>0</v>
      </c>
      <c r="G1774" s="9">
        <v>3.6600000000000001E-2</v>
      </c>
      <c r="H1774" s="9">
        <v>0</v>
      </c>
      <c r="I1774" s="9">
        <v>0</v>
      </c>
      <c r="J1774" s="8"/>
      <c r="K1774" s="8"/>
      <c r="L1774" s="8"/>
      <c r="M1774" s="8"/>
      <c r="N1774" s="8"/>
      <c r="O1774" s="8"/>
      <c r="P1774" s="8"/>
      <c r="Q1774" s="9">
        <v>18</v>
      </c>
      <c r="R1774" s="9">
        <v>80</v>
      </c>
      <c r="S1774" s="9">
        <v>172</v>
      </c>
      <c r="T1774" s="9">
        <v>12298</v>
      </c>
      <c r="U1774" s="9">
        <v>0.16259999999999999</v>
      </c>
      <c r="V1774" s="9">
        <v>0.78900000000000003</v>
      </c>
      <c r="W1774" s="9">
        <v>0.7026</v>
      </c>
      <c r="X1774" s="8"/>
      <c r="Y1774" s="8"/>
      <c r="Z1774" s="8"/>
      <c r="AA1774" s="8"/>
      <c r="AB1774" s="8"/>
      <c r="AC1774" s="8"/>
      <c r="AD1774" s="8"/>
      <c r="AE1774" s="9">
        <v>3</v>
      </c>
      <c r="AF1774" s="9">
        <v>12</v>
      </c>
      <c r="AG1774" s="9">
        <v>0</v>
      </c>
      <c r="AH1774" s="9">
        <v>0</v>
      </c>
      <c r="AI1774" s="9">
        <v>2.4400000000000002E-2</v>
      </c>
      <c r="AJ1774" s="9">
        <v>0</v>
      </c>
      <c r="AK1774" s="9">
        <v>0</v>
      </c>
      <c r="AL1774" s="8"/>
      <c r="AM1774" s="8"/>
      <c r="AN1774" s="8"/>
      <c r="AO1774" s="8"/>
      <c r="AP1774" s="8"/>
      <c r="AQ1774" s="8"/>
      <c r="AR1774" s="8"/>
      <c r="AT1774" s="6">
        <f t="shared" si="82"/>
        <v>0</v>
      </c>
      <c r="AU1774" s="6" t="str">
        <f t="shared" si="83"/>
        <v/>
      </c>
      <c r="AV1774" s="6">
        <f t="shared" si="84"/>
        <v>153.72499999999999</v>
      </c>
      <c r="AW1774" s="7" t="str">
        <f t="shared" si="85"/>
        <v/>
      </c>
      <c r="AX1774" s="6">
        <f t="shared" si="86"/>
        <v>0</v>
      </c>
      <c r="AY1774" s="6" t="str">
        <f t="shared" si="87"/>
        <v/>
      </c>
      <c r="BA1774" s="6">
        <f>VLOOKUP(A1774, ALL_AP_DATA!$A$2:$F$3600, 6, FALSE)</f>
        <v>492</v>
      </c>
      <c r="BB1774" s="6">
        <f>VLOOKUP(A1774, projmetadata!$A$2:$D$2036, 4, FALSE)</f>
        <v>45353</v>
      </c>
      <c r="BC1774" s="6" t="e">
        <f t="array" aca="1" ref="BC1774" ca="1">_xludf.IFS(I1774&lt;&gt;0, F1774/I1774, P1774&lt;&gt;0, M1774/P1774, W1774&lt;&gt;0, T1774/W1774, AD1774&lt;&gt;0, AA1774/AD1774, AK1774&lt;&gt;0, AH1774/AK1774, AR1774&lt;&gt;0, AO1774/AR1774, TRUE, 0)</f>
        <v>#NAME?</v>
      </c>
      <c r="BE1774" s="6" t="e">
        <f t="shared" ca="1" si="92"/>
        <v>#NAME?</v>
      </c>
      <c r="BF1774" s="6" t="e">
        <f t="shared" ca="1" si="93"/>
        <v>#NAME?</v>
      </c>
      <c r="BG1774" s="6"/>
      <c r="BH1774" s="6">
        <f>VLOOKUP(A1774, ALL_AP_DATA!$A$2:$D$3600, 3, FALSE)</f>
        <v>110</v>
      </c>
      <c r="BI1774" s="6">
        <f>VLOOKUP(A1774, ALL_AP_DATA!$A$2:$E$3600, 5, FALSE)</f>
        <v>17503</v>
      </c>
      <c r="BJ1774" s="6">
        <f t="shared" si="88"/>
        <v>35.575203252032523</v>
      </c>
      <c r="BK1774" s="6">
        <f t="shared" si="94"/>
        <v>0.22357723577235772</v>
      </c>
    </row>
    <row r="1775" spans="1:63" ht="15" customHeight="1" x14ac:dyDescent="0.25">
      <c r="A1775" s="8" t="s">
        <v>1549</v>
      </c>
      <c r="B1775" s="9" t="s">
        <v>1777</v>
      </c>
      <c r="C1775" s="9">
        <v>21</v>
      </c>
      <c r="D1775" s="9">
        <v>104</v>
      </c>
      <c r="E1775" s="9">
        <v>3</v>
      </c>
      <c r="F1775" s="9">
        <v>229</v>
      </c>
      <c r="G1775" s="9">
        <v>0.14380000000000001</v>
      </c>
      <c r="H1775" s="9">
        <v>0.42859999999999998</v>
      </c>
      <c r="I1775" s="9">
        <v>0.56679999999999997</v>
      </c>
      <c r="J1775" s="8"/>
      <c r="K1775" s="8"/>
      <c r="L1775" s="8"/>
      <c r="M1775" s="8"/>
      <c r="N1775" s="8"/>
      <c r="O1775" s="8"/>
      <c r="P1775" s="8"/>
      <c r="Q1775" s="9">
        <v>1</v>
      </c>
      <c r="R1775" s="9">
        <v>4</v>
      </c>
      <c r="S1775" s="9">
        <v>2</v>
      </c>
      <c r="T1775" s="9">
        <v>273</v>
      </c>
      <c r="U1775" s="9">
        <v>5.4999999999999997E-3</v>
      </c>
      <c r="V1775" s="9">
        <v>0.28570000000000001</v>
      </c>
      <c r="W1775" s="9">
        <v>0.67569999999999997</v>
      </c>
      <c r="X1775" s="8"/>
      <c r="Y1775" s="8"/>
      <c r="Z1775" s="8"/>
      <c r="AA1775" s="8"/>
      <c r="AB1775" s="8"/>
      <c r="AC1775" s="8"/>
      <c r="AD1775" s="8"/>
      <c r="AE1775" s="9">
        <v>1</v>
      </c>
      <c r="AF1775" s="9">
        <v>2</v>
      </c>
      <c r="AG1775" s="9">
        <v>0</v>
      </c>
      <c r="AH1775" s="9">
        <v>0</v>
      </c>
      <c r="AI1775" s="9">
        <v>2.8E-3</v>
      </c>
      <c r="AJ1775" s="9">
        <v>0</v>
      </c>
      <c r="AK1775" s="9">
        <v>0</v>
      </c>
      <c r="AL1775" s="8"/>
      <c r="AM1775" s="8"/>
      <c r="AN1775" s="8"/>
      <c r="AO1775" s="8"/>
      <c r="AP1775" s="8"/>
      <c r="AQ1775" s="8"/>
      <c r="AR1775" s="8"/>
      <c r="AT1775" s="6">
        <f t="shared" si="82"/>
        <v>2.2019230769230771</v>
      </c>
      <c r="AU1775" s="6" t="str">
        <f t="shared" si="83"/>
        <v/>
      </c>
      <c r="AV1775" s="6">
        <f t="shared" si="84"/>
        <v>68.25</v>
      </c>
      <c r="AW1775" s="7" t="str">
        <f t="shared" si="85"/>
        <v/>
      </c>
      <c r="AX1775" s="6">
        <f t="shared" si="86"/>
        <v>0</v>
      </c>
      <c r="AY1775" s="6" t="str">
        <f t="shared" si="87"/>
        <v/>
      </c>
      <c r="BA1775" s="6">
        <f>VLOOKUP(A1775, ALL_AP_DATA!$A$2:$F$3600, 6, FALSE)</f>
        <v>723</v>
      </c>
      <c r="BB1775" s="6">
        <f>VLOOKUP(A1775, projmetadata!$A$2:$D$2036, 4, FALSE)</f>
        <v>81045</v>
      </c>
      <c r="BC1775" s="6" t="e">
        <f t="array" aca="1" ref="BC1775" ca="1">_xludf.IFS(I1775&lt;&gt;0, F1775/I1775, P1775&lt;&gt;0, M1775/P1775, W1775&lt;&gt;0, T1775/W1775, AD1775&lt;&gt;0, AA1775/AD1775, AK1775&lt;&gt;0, AH1775/AK1775, AR1775&lt;&gt;0, AO1775/AR1775, TRUE, 0)</f>
        <v>#NAME?</v>
      </c>
      <c r="BE1775" s="6" t="e">
        <f t="shared" ca="1" si="92"/>
        <v>#NAME?</v>
      </c>
      <c r="BF1775" s="6" t="e">
        <f t="shared" ca="1" si="93"/>
        <v>#NAME?</v>
      </c>
      <c r="BG1775" s="6"/>
      <c r="BH1775" s="6">
        <f>VLOOKUP(A1775, ALL_AP_DATA!$A$2:$D$3600, 3, FALSE)</f>
        <v>106</v>
      </c>
      <c r="BI1775" s="6">
        <f>VLOOKUP(A1775, ALL_AP_DATA!$A$2:$E$3600, 5, FALSE)</f>
        <v>404</v>
      </c>
      <c r="BJ1775" s="6">
        <f t="shared" si="88"/>
        <v>0.55878284923928079</v>
      </c>
      <c r="BK1775" s="6">
        <f t="shared" si="94"/>
        <v>0.14661134163208853</v>
      </c>
    </row>
    <row r="1776" spans="1:63" ht="15" customHeight="1" x14ac:dyDescent="0.25">
      <c r="A1776" s="8" t="s">
        <v>1550</v>
      </c>
      <c r="B1776" s="9" t="s">
        <v>1777</v>
      </c>
      <c r="C1776" s="9">
        <v>12</v>
      </c>
      <c r="D1776" s="9">
        <v>47</v>
      </c>
      <c r="E1776" s="9">
        <v>126</v>
      </c>
      <c r="F1776" s="9">
        <v>3041</v>
      </c>
      <c r="G1776" s="9">
        <v>3.2399999999999998E-2</v>
      </c>
      <c r="H1776" s="9">
        <v>0.11070000000000001</v>
      </c>
      <c r="I1776" s="9">
        <v>3.7900000000000003E-2</v>
      </c>
      <c r="J1776" s="8"/>
      <c r="K1776" s="8"/>
      <c r="L1776" s="8"/>
      <c r="M1776" s="8"/>
      <c r="N1776" s="8"/>
      <c r="O1776" s="8"/>
      <c r="P1776" s="8"/>
      <c r="Q1776" s="9">
        <v>77</v>
      </c>
      <c r="R1776" s="9">
        <v>294</v>
      </c>
      <c r="S1776" s="9">
        <v>851</v>
      </c>
      <c r="T1776" s="9">
        <v>59263</v>
      </c>
      <c r="U1776" s="9">
        <v>0.20250000000000001</v>
      </c>
      <c r="V1776" s="9">
        <v>0.74780000000000002</v>
      </c>
      <c r="W1776" s="9">
        <v>0.73770000000000002</v>
      </c>
      <c r="X1776" s="8"/>
      <c r="Y1776" s="8"/>
      <c r="Z1776" s="8"/>
      <c r="AA1776" s="8"/>
      <c r="AB1776" s="8"/>
      <c r="AC1776" s="8"/>
      <c r="AD1776" s="8"/>
      <c r="AE1776" s="9">
        <v>16</v>
      </c>
      <c r="AF1776" s="9">
        <v>63</v>
      </c>
      <c r="AG1776" s="9">
        <v>109</v>
      </c>
      <c r="AH1776" s="9">
        <v>2962</v>
      </c>
      <c r="AI1776" s="9">
        <v>4.3400000000000001E-2</v>
      </c>
      <c r="AJ1776" s="9">
        <v>9.5799999999999996E-2</v>
      </c>
      <c r="AK1776" s="9">
        <v>3.6900000000000002E-2</v>
      </c>
      <c r="AL1776" s="8"/>
      <c r="AM1776" s="8"/>
      <c r="AN1776" s="8"/>
      <c r="AO1776" s="8"/>
      <c r="AP1776" s="8"/>
      <c r="AQ1776" s="8"/>
      <c r="AR1776" s="8"/>
      <c r="AT1776" s="6">
        <f t="shared" si="82"/>
        <v>64.702127659574472</v>
      </c>
      <c r="AU1776" s="6" t="str">
        <f t="shared" si="83"/>
        <v/>
      </c>
      <c r="AV1776" s="6">
        <f t="shared" si="84"/>
        <v>201.5748299319728</v>
      </c>
      <c r="AW1776" s="7" t="str">
        <f t="shared" si="85"/>
        <v/>
      </c>
      <c r="AX1776" s="6">
        <f t="shared" si="86"/>
        <v>47.015873015873019</v>
      </c>
      <c r="AY1776" s="6" t="str">
        <f t="shared" si="87"/>
        <v/>
      </c>
      <c r="BA1776" s="6">
        <f>VLOOKUP(A1776, ALL_AP_DATA!$A$2:$F$3600, 6, FALSE)</f>
        <v>1452</v>
      </c>
      <c r="BB1776" s="6">
        <f>VLOOKUP(A1776, projmetadata!$A$2:$D$2036, 4, FALSE)</f>
        <v>134366</v>
      </c>
      <c r="BC1776" s="6" t="e">
        <f t="array" aca="1" ref="BC1776" ca="1">_xludf.IFS(I1776&lt;&gt;0, F1776/I1776, P1776&lt;&gt;0, M1776/P1776, W1776&lt;&gt;0, T1776/W1776, AD1776&lt;&gt;0, AA1776/AD1776, AK1776&lt;&gt;0, AH1776/AK1776, AR1776&lt;&gt;0, AO1776/AR1776, TRUE, 0)</f>
        <v>#NAME?</v>
      </c>
      <c r="BE1776" s="6" t="e">
        <f t="shared" ca="1" si="92"/>
        <v>#NAME?</v>
      </c>
      <c r="BF1776" s="6" t="e">
        <f t="shared" ca="1" si="93"/>
        <v>#NAME?</v>
      </c>
      <c r="BG1776" s="6"/>
      <c r="BH1776" s="6">
        <f>VLOOKUP(A1776, ALL_AP_DATA!$A$2:$D$3600, 3, FALSE)</f>
        <v>357</v>
      </c>
      <c r="BI1776" s="6">
        <f>VLOOKUP(A1776, ALL_AP_DATA!$A$2:$E$3600, 5, FALSE)</f>
        <v>80331</v>
      </c>
      <c r="BJ1776" s="6">
        <f t="shared" si="88"/>
        <v>55.324380165289256</v>
      </c>
      <c r="BK1776" s="6">
        <f t="shared" si="94"/>
        <v>0.24586776859504134</v>
      </c>
    </row>
    <row r="1777" spans="1:63" ht="15" customHeight="1" x14ac:dyDescent="0.25">
      <c r="A1777" s="8" t="s">
        <v>1551</v>
      </c>
      <c r="B1777" s="9" t="s">
        <v>1777</v>
      </c>
      <c r="C1777" s="9">
        <v>4</v>
      </c>
      <c r="D1777" s="9">
        <v>15</v>
      </c>
      <c r="E1777" s="9">
        <v>14</v>
      </c>
      <c r="F1777" s="9">
        <v>323</v>
      </c>
      <c r="G1777" s="9">
        <v>8.9800000000000005E-2</v>
      </c>
      <c r="H1777" s="9">
        <v>0.16089999999999999</v>
      </c>
      <c r="I1777" s="9">
        <v>0.1037</v>
      </c>
      <c r="J1777" s="8"/>
      <c r="K1777" s="8"/>
      <c r="L1777" s="8"/>
      <c r="M1777" s="8"/>
      <c r="N1777" s="8"/>
      <c r="O1777" s="8"/>
      <c r="P1777" s="8"/>
      <c r="Q1777" s="9">
        <v>6</v>
      </c>
      <c r="R1777" s="9">
        <v>12</v>
      </c>
      <c r="S1777" s="9">
        <v>31</v>
      </c>
      <c r="T1777" s="9">
        <v>999</v>
      </c>
      <c r="U1777" s="9">
        <v>7.1900000000000006E-2</v>
      </c>
      <c r="V1777" s="9">
        <v>0.35630000000000001</v>
      </c>
      <c r="W1777" s="9">
        <v>0.32079999999999997</v>
      </c>
      <c r="X1777" s="8"/>
      <c r="Y1777" s="8"/>
      <c r="Z1777" s="8"/>
      <c r="AA1777" s="8"/>
      <c r="AB1777" s="8"/>
      <c r="AC1777" s="8"/>
      <c r="AD1777" s="8"/>
      <c r="AE1777" s="9">
        <v>1</v>
      </c>
      <c r="AF1777" s="9">
        <v>8</v>
      </c>
      <c r="AG1777" s="9">
        <v>4</v>
      </c>
      <c r="AH1777" s="9">
        <v>136</v>
      </c>
      <c r="AI1777" s="9">
        <v>4.7899999999999998E-2</v>
      </c>
      <c r="AJ1777" s="9">
        <v>4.5999999999999999E-2</v>
      </c>
      <c r="AK1777" s="9">
        <v>4.3700000000000003E-2</v>
      </c>
      <c r="AL1777" s="8"/>
      <c r="AM1777" s="8"/>
      <c r="AN1777" s="8"/>
      <c r="AO1777" s="8"/>
      <c r="AP1777" s="8"/>
      <c r="AQ1777" s="8"/>
      <c r="AR1777" s="8"/>
      <c r="AT1777" s="6">
        <f t="shared" si="82"/>
        <v>21.533333333333335</v>
      </c>
      <c r="AU1777" s="6" t="str">
        <f t="shared" si="83"/>
        <v/>
      </c>
      <c r="AV1777" s="6">
        <f t="shared" si="84"/>
        <v>83.25</v>
      </c>
      <c r="AW1777" s="7" t="str">
        <f t="shared" si="85"/>
        <v/>
      </c>
      <c r="AX1777" s="6">
        <f t="shared" si="86"/>
        <v>17</v>
      </c>
      <c r="AY1777" s="6" t="str">
        <f t="shared" si="87"/>
        <v/>
      </c>
      <c r="BA1777" s="6">
        <f>VLOOKUP(A1777, ALL_AP_DATA!$A$2:$F$3600, 6, FALSE)</f>
        <v>167</v>
      </c>
      <c r="BB1777" s="6">
        <f>VLOOKUP(A1777, projmetadata!$A$2:$D$2036, 4, FALSE)</f>
        <v>62861</v>
      </c>
      <c r="BC1777" s="6" t="e">
        <f t="array" aca="1" ref="BC1777" ca="1">_xludf.IFS(I1777&lt;&gt;0, F1777/I1777, P1777&lt;&gt;0, M1777/P1777, W1777&lt;&gt;0, T1777/W1777, AD1777&lt;&gt;0, AA1777/AD1777, AK1777&lt;&gt;0, AH1777/AK1777, AR1777&lt;&gt;0, AO1777/AR1777, TRUE, 0)</f>
        <v>#NAME?</v>
      </c>
      <c r="BE1777" s="6" t="e">
        <f t="shared" ca="1" si="92"/>
        <v>#NAME?</v>
      </c>
      <c r="BF1777" s="6" t="e">
        <f t="shared" ca="1" si="93"/>
        <v>#NAME?</v>
      </c>
      <c r="BG1777" s="6"/>
      <c r="BH1777" s="6">
        <f>VLOOKUP(A1777, ALL_AP_DATA!$A$2:$D$3600, 3, FALSE)</f>
        <v>30</v>
      </c>
      <c r="BI1777" s="6">
        <f>VLOOKUP(A1777, ALL_AP_DATA!$A$2:$E$3600, 5, FALSE)</f>
        <v>3114</v>
      </c>
      <c r="BJ1777" s="6">
        <f t="shared" si="88"/>
        <v>18.646706586826348</v>
      </c>
      <c r="BK1777" s="6">
        <f t="shared" si="94"/>
        <v>0.17964071856287425</v>
      </c>
    </row>
    <row r="1778" spans="1:63" ht="15" customHeight="1" x14ac:dyDescent="0.25">
      <c r="A1778" s="8" t="s">
        <v>1552</v>
      </c>
      <c r="B1778" s="9" t="s">
        <v>1777</v>
      </c>
      <c r="C1778" s="9">
        <v>12</v>
      </c>
      <c r="D1778" s="9">
        <v>46</v>
      </c>
      <c r="E1778" s="9">
        <v>104</v>
      </c>
      <c r="F1778" s="9">
        <v>1949</v>
      </c>
      <c r="G1778" s="9">
        <v>0.1065</v>
      </c>
      <c r="H1778" s="9">
        <v>0.3095</v>
      </c>
      <c r="I1778" s="9">
        <v>0.1406</v>
      </c>
      <c r="J1778" s="8"/>
      <c r="K1778" s="8"/>
      <c r="L1778" s="8"/>
      <c r="M1778" s="8"/>
      <c r="N1778" s="8"/>
      <c r="O1778" s="8"/>
      <c r="P1778" s="8"/>
      <c r="Q1778" s="9">
        <v>21</v>
      </c>
      <c r="R1778" s="9">
        <v>77</v>
      </c>
      <c r="S1778" s="9">
        <v>217</v>
      </c>
      <c r="T1778" s="9">
        <v>9429</v>
      </c>
      <c r="U1778" s="9">
        <v>0.1782</v>
      </c>
      <c r="V1778" s="9">
        <v>0.64580000000000004</v>
      </c>
      <c r="W1778" s="9">
        <v>0.6804</v>
      </c>
      <c r="X1778" s="8"/>
      <c r="Y1778" s="8"/>
      <c r="Z1778" s="8"/>
      <c r="AA1778" s="8"/>
      <c r="AB1778" s="8"/>
      <c r="AC1778" s="8"/>
      <c r="AD1778" s="8"/>
      <c r="AE1778" s="9">
        <v>3</v>
      </c>
      <c r="AF1778" s="9">
        <v>7</v>
      </c>
      <c r="AG1778" s="9">
        <v>16</v>
      </c>
      <c r="AH1778" s="9">
        <v>258</v>
      </c>
      <c r="AI1778" s="9">
        <v>1.6199999999999999E-2</v>
      </c>
      <c r="AJ1778" s="9">
        <v>4.7600000000000003E-2</v>
      </c>
      <c r="AK1778" s="9">
        <v>1.8599999999999998E-2</v>
      </c>
      <c r="AL1778" s="8"/>
      <c r="AM1778" s="8"/>
      <c r="AN1778" s="8"/>
      <c r="AO1778" s="8"/>
      <c r="AP1778" s="8"/>
      <c r="AQ1778" s="8"/>
      <c r="AR1778" s="8"/>
      <c r="AT1778" s="6">
        <f t="shared" si="82"/>
        <v>42.369565217391305</v>
      </c>
      <c r="AU1778" s="6" t="str">
        <f t="shared" si="83"/>
        <v/>
      </c>
      <c r="AV1778" s="6">
        <f t="shared" si="84"/>
        <v>122.45454545454545</v>
      </c>
      <c r="AW1778" s="7" t="str">
        <f t="shared" si="85"/>
        <v/>
      </c>
      <c r="AX1778" s="6">
        <f t="shared" si="86"/>
        <v>36.857142857142854</v>
      </c>
      <c r="AY1778" s="6" t="str">
        <f t="shared" si="87"/>
        <v/>
      </c>
      <c r="BA1778" s="6">
        <f>VLOOKUP(A1778, ALL_AP_DATA!$A$2:$F$3600, 6, FALSE)</f>
        <v>432</v>
      </c>
      <c r="BB1778" s="6">
        <f>VLOOKUP(A1778, projmetadata!$A$2:$D$2036, 4, FALSE)</f>
        <v>55318</v>
      </c>
      <c r="BC1778" s="6" t="e">
        <f t="array" aca="1" ref="BC1778" ca="1">_xludf.IFS(I1778&lt;&gt;0, F1778/I1778, P1778&lt;&gt;0, M1778/P1778, W1778&lt;&gt;0, T1778/W1778, AD1778&lt;&gt;0, AA1778/AD1778, AK1778&lt;&gt;0, AH1778/AK1778, AR1778&lt;&gt;0, AO1778/AR1778, TRUE, 0)</f>
        <v>#NAME?</v>
      </c>
      <c r="BE1778" s="6" t="e">
        <f t="shared" ca="1" si="92"/>
        <v>#NAME?</v>
      </c>
      <c r="BF1778" s="6" t="e">
        <f t="shared" ca="1" si="93"/>
        <v>#NAME?</v>
      </c>
      <c r="BG1778" s="6"/>
      <c r="BH1778" s="6">
        <f>VLOOKUP(A1778, ALL_AP_DATA!$A$2:$D$3600, 3, FALSE)</f>
        <v>109</v>
      </c>
      <c r="BI1778" s="6">
        <f>VLOOKUP(A1778, ALL_AP_DATA!$A$2:$E$3600, 5, FALSE)</f>
        <v>13859</v>
      </c>
      <c r="BJ1778" s="6">
        <f t="shared" si="88"/>
        <v>32.081018518518519</v>
      </c>
      <c r="BK1778" s="6">
        <f t="shared" si="94"/>
        <v>0.25231481481481483</v>
      </c>
    </row>
    <row r="1779" spans="1:63" ht="15" customHeight="1" x14ac:dyDescent="0.25">
      <c r="A1779" s="8" t="s">
        <v>1553</v>
      </c>
      <c r="B1779" s="9" t="s">
        <v>1777</v>
      </c>
      <c r="C1779" s="9">
        <v>1</v>
      </c>
      <c r="D1779" s="9">
        <v>2</v>
      </c>
      <c r="E1779" s="9">
        <v>0</v>
      </c>
      <c r="F1779" s="9">
        <v>0</v>
      </c>
      <c r="G1779" s="9">
        <v>1.3899999999999999E-2</v>
      </c>
      <c r="H1779" s="9">
        <v>0</v>
      </c>
      <c r="I1779" s="9">
        <v>0</v>
      </c>
      <c r="J1779" s="8"/>
      <c r="K1779" s="8"/>
      <c r="L1779" s="8"/>
      <c r="M1779" s="8"/>
      <c r="N1779" s="8"/>
      <c r="O1779" s="8"/>
      <c r="P1779" s="8"/>
      <c r="Q1779" s="8"/>
      <c r="R1779" s="8"/>
      <c r="S1779" s="8"/>
      <c r="T1779" s="8"/>
      <c r="U1779" s="8"/>
      <c r="V1779" s="8"/>
      <c r="W1779" s="8"/>
      <c r="X1779" s="8"/>
      <c r="Y1779" s="8"/>
      <c r="Z1779" s="8"/>
      <c r="AA1779" s="8"/>
      <c r="AB1779" s="8"/>
      <c r="AC1779" s="8"/>
      <c r="AD1779" s="8"/>
      <c r="AE1779" s="8"/>
      <c r="AF1779" s="8"/>
      <c r="AG1779" s="8"/>
      <c r="AH1779" s="8"/>
      <c r="AI1779" s="8"/>
      <c r="AJ1779" s="8"/>
      <c r="AK1779" s="8"/>
      <c r="AL1779" s="8"/>
      <c r="AM1779" s="8"/>
      <c r="AN1779" s="8"/>
      <c r="AO1779" s="8"/>
      <c r="AP1779" s="8"/>
      <c r="AQ1779" s="8"/>
      <c r="AR1779" s="8"/>
      <c r="AT1779" s="6">
        <f t="shared" si="82"/>
        <v>0</v>
      </c>
      <c r="AU1779" s="6" t="str">
        <f t="shared" si="83"/>
        <v/>
      </c>
      <c r="AV1779" s="6" t="str">
        <f t="shared" si="84"/>
        <v/>
      </c>
      <c r="AW1779" s="7" t="str">
        <f t="shared" si="85"/>
        <v/>
      </c>
      <c r="AX1779" s="6" t="str">
        <f t="shared" si="86"/>
        <v/>
      </c>
      <c r="AY1779" s="6" t="str">
        <f t="shared" si="87"/>
        <v/>
      </c>
      <c r="BA1779" s="6">
        <f>VLOOKUP(A1779, ALL_AP_DATA!$A$2:$F$3600, 6, FALSE)</f>
        <v>144</v>
      </c>
      <c r="BB1779" s="6">
        <f>VLOOKUP(A1779, projmetadata!$A$2:$D$2036, 4, FALSE)</f>
        <v>9141</v>
      </c>
      <c r="BC1779" s="6" t="e">
        <f t="array" aca="1" ref="BC1779" ca="1">_xludf.IFS(I1779&lt;&gt;0, F1779/I1779, P1779&lt;&gt;0, M1779/P1779, W1779&lt;&gt;0, T1779/W1779, AD1779&lt;&gt;0, AA1779/AD1779, AK1779&lt;&gt;0, AH1779/AK1779, AR1779&lt;&gt;0, AO1779/AR1779, TRUE, 0)</f>
        <v>#NAME?</v>
      </c>
      <c r="BE1779" s="6" t="e">
        <f t="shared" ca="1" si="92"/>
        <v>#NAME?</v>
      </c>
      <c r="BF1779" s="6" t="e">
        <f t="shared" ca="1" si="93"/>
        <v>#NAME?</v>
      </c>
      <c r="BG1779" s="6"/>
      <c r="BH1779" s="6">
        <f>VLOOKUP(A1779, ALL_AP_DATA!$A$2:$D$3600, 3, FALSE)</f>
        <v>2</v>
      </c>
      <c r="BI1779" s="6">
        <f>VLOOKUP(A1779, ALL_AP_DATA!$A$2:$E$3600, 5, FALSE)</f>
        <v>452</v>
      </c>
      <c r="BJ1779" s="6">
        <f t="shared" si="88"/>
        <v>3.1388888888888888</v>
      </c>
      <c r="BK1779" s="6">
        <f t="shared" si="94"/>
        <v>1.3888888888888888E-2</v>
      </c>
    </row>
    <row r="1780" spans="1:63" ht="15" customHeight="1" x14ac:dyDescent="0.25">
      <c r="A1780" s="8" t="s">
        <v>1554</v>
      </c>
      <c r="B1780" s="9" t="s">
        <v>1777</v>
      </c>
      <c r="C1780" s="9">
        <v>3</v>
      </c>
      <c r="D1780" s="9">
        <v>15</v>
      </c>
      <c r="E1780" s="9">
        <v>18</v>
      </c>
      <c r="F1780" s="9">
        <v>124</v>
      </c>
      <c r="G1780" s="9">
        <v>5.0200000000000002E-2</v>
      </c>
      <c r="H1780" s="9">
        <v>6.6900000000000001E-2</v>
      </c>
      <c r="I1780" s="9">
        <v>7.3000000000000001E-3</v>
      </c>
      <c r="J1780" s="8"/>
      <c r="K1780" s="8"/>
      <c r="L1780" s="8"/>
      <c r="M1780" s="8"/>
      <c r="N1780" s="8"/>
      <c r="O1780" s="8"/>
      <c r="P1780" s="8"/>
      <c r="Q1780" s="9">
        <v>16</v>
      </c>
      <c r="R1780" s="9">
        <v>84</v>
      </c>
      <c r="S1780" s="9">
        <v>151</v>
      </c>
      <c r="T1780" s="9">
        <v>10247</v>
      </c>
      <c r="U1780" s="9">
        <v>0.28089999999999998</v>
      </c>
      <c r="V1780" s="9">
        <v>0.56130000000000002</v>
      </c>
      <c r="W1780" s="9">
        <v>0.60670000000000002</v>
      </c>
      <c r="X1780" s="8"/>
      <c r="Y1780" s="8"/>
      <c r="Z1780" s="8"/>
      <c r="AA1780" s="8"/>
      <c r="AB1780" s="8"/>
      <c r="AC1780" s="8"/>
      <c r="AD1780" s="8"/>
      <c r="AE1780" s="9">
        <v>4</v>
      </c>
      <c r="AF1780" s="9">
        <v>15</v>
      </c>
      <c r="AG1780" s="9">
        <v>1</v>
      </c>
      <c r="AH1780" s="9">
        <v>19</v>
      </c>
      <c r="AI1780" s="9">
        <v>5.0200000000000002E-2</v>
      </c>
      <c r="AJ1780" s="9">
        <v>3.7000000000000002E-3</v>
      </c>
      <c r="AK1780" s="9">
        <v>1.1000000000000001E-3</v>
      </c>
      <c r="AL1780" s="8"/>
      <c r="AM1780" s="8"/>
      <c r="AN1780" s="8"/>
      <c r="AO1780" s="8"/>
      <c r="AP1780" s="8"/>
      <c r="AQ1780" s="8"/>
      <c r="AR1780" s="8"/>
      <c r="AT1780" s="6">
        <f t="shared" si="82"/>
        <v>8.2666666666666675</v>
      </c>
      <c r="AU1780" s="6" t="str">
        <f t="shared" si="83"/>
        <v/>
      </c>
      <c r="AV1780" s="6">
        <f t="shared" si="84"/>
        <v>121.98809523809524</v>
      </c>
      <c r="AW1780" s="7" t="str">
        <f t="shared" si="85"/>
        <v/>
      </c>
      <c r="AX1780" s="6">
        <f t="shared" si="86"/>
        <v>1.2666666666666666</v>
      </c>
      <c r="AY1780" s="6" t="str">
        <f t="shared" si="87"/>
        <v/>
      </c>
      <c r="BA1780" s="6">
        <f>VLOOKUP(A1780, ALL_AP_DATA!$A$2:$F$3600, 6, FALSE)</f>
        <v>299</v>
      </c>
      <c r="BB1780" s="6">
        <f>VLOOKUP(A1780, projmetadata!$A$2:$D$2036, 4, FALSE)</f>
        <v>10461</v>
      </c>
      <c r="BC1780" s="6" t="e">
        <f t="array" aca="1" ref="BC1780" ca="1">_xludf.IFS(I1780&lt;&gt;0, F1780/I1780, P1780&lt;&gt;0, M1780/P1780, W1780&lt;&gt;0, T1780/W1780, AD1780&lt;&gt;0, AA1780/AD1780, AK1780&lt;&gt;0, AH1780/AK1780, AR1780&lt;&gt;0, AO1780/AR1780, TRUE, 0)</f>
        <v>#NAME?</v>
      </c>
      <c r="BE1780" s="6" t="e">
        <f t="shared" ca="1" si="92"/>
        <v>#NAME?</v>
      </c>
      <c r="BF1780" s="6" t="e">
        <f t="shared" ca="1" si="93"/>
        <v>#NAME?</v>
      </c>
      <c r="BG1780" s="6"/>
      <c r="BH1780" s="6">
        <f>VLOOKUP(A1780, ALL_AP_DATA!$A$2:$D$3600, 3, FALSE)</f>
        <v>103</v>
      </c>
      <c r="BI1780" s="6">
        <f>VLOOKUP(A1780, ALL_AP_DATA!$A$2:$E$3600, 5, FALSE)</f>
        <v>16890</v>
      </c>
      <c r="BJ1780" s="6">
        <f t="shared" si="88"/>
        <v>56.488294314381271</v>
      </c>
      <c r="BK1780" s="6">
        <f t="shared" si="94"/>
        <v>0.34448160535117056</v>
      </c>
    </row>
    <row r="1781" spans="1:63" ht="15" customHeight="1" x14ac:dyDescent="0.25">
      <c r="A1781" s="8" t="s">
        <v>1555</v>
      </c>
      <c r="B1781" s="9" t="s">
        <v>1777</v>
      </c>
      <c r="C1781" s="9">
        <v>7</v>
      </c>
      <c r="D1781" s="9">
        <v>33</v>
      </c>
      <c r="E1781" s="9">
        <v>64</v>
      </c>
      <c r="F1781" s="9">
        <v>5254</v>
      </c>
      <c r="G1781" s="9">
        <v>5.4899999999999997E-2</v>
      </c>
      <c r="H1781" s="9">
        <v>0.24709999999999999</v>
      </c>
      <c r="I1781" s="9">
        <v>0.20480000000000001</v>
      </c>
      <c r="J1781" s="9">
        <v>2</v>
      </c>
      <c r="K1781" s="9">
        <v>24</v>
      </c>
      <c r="L1781" s="9">
        <v>53</v>
      </c>
      <c r="M1781" s="9">
        <v>3481</v>
      </c>
      <c r="N1781" s="9">
        <v>3.9899999999999998E-2</v>
      </c>
      <c r="O1781" s="9">
        <v>0.2046</v>
      </c>
      <c r="P1781" s="9">
        <v>0.13569999999999999</v>
      </c>
      <c r="Q1781" s="9">
        <v>36</v>
      </c>
      <c r="R1781" s="9">
        <v>172</v>
      </c>
      <c r="S1781" s="9">
        <v>225</v>
      </c>
      <c r="T1781" s="9">
        <v>20867</v>
      </c>
      <c r="U1781" s="9">
        <v>0.28620000000000001</v>
      </c>
      <c r="V1781" s="9">
        <v>0.86870000000000003</v>
      </c>
      <c r="W1781" s="9">
        <v>0.81340000000000001</v>
      </c>
      <c r="X1781" s="8"/>
      <c r="Y1781" s="8"/>
      <c r="Z1781" s="8"/>
      <c r="AA1781" s="8"/>
      <c r="AB1781" s="8"/>
      <c r="AC1781" s="8"/>
      <c r="AD1781" s="8"/>
      <c r="AE1781" s="9">
        <v>4</v>
      </c>
      <c r="AF1781" s="9">
        <v>20</v>
      </c>
      <c r="AG1781" s="9">
        <v>28</v>
      </c>
      <c r="AH1781" s="9">
        <v>2590</v>
      </c>
      <c r="AI1781" s="9">
        <v>3.3300000000000003E-2</v>
      </c>
      <c r="AJ1781" s="9">
        <v>0.1081</v>
      </c>
      <c r="AK1781" s="9">
        <v>0.10100000000000001</v>
      </c>
      <c r="AL1781" s="8"/>
      <c r="AM1781" s="8"/>
      <c r="AN1781" s="8"/>
      <c r="AO1781" s="8"/>
      <c r="AP1781" s="8"/>
      <c r="AQ1781" s="8"/>
      <c r="AR1781" s="8"/>
      <c r="AT1781" s="6">
        <f t="shared" si="82"/>
        <v>159.21212121212122</v>
      </c>
      <c r="AU1781" s="6">
        <f t="shared" si="83"/>
        <v>145.04166666666666</v>
      </c>
      <c r="AV1781" s="6">
        <f t="shared" si="84"/>
        <v>121.31976744186046</v>
      </c>
      <c r="AW1781" s="7" t="str">
        <f t="shared" si="85"/>
        <v/>
      </c>
      <c r="AX1781" s="6">
        <f t="shared" si="86"/>
        <v>129.5</v>
      </c>
      <c r="AY1781" s="6" t="str">
        <f t="shared" si="87"/>
        <v/>
      </c>
      <c r="BA1781" s="6">
        <f>VLOOKUP(A1781, ALL_AP_DATA!$A$2:$F$3600, 6, FALSE)</f>
        <v>601</v>
      </c>
      <c r="BB1781" s="6">
        <f>VLOOKUP(A1781, projmetadata!$A$2:$D$2036, 4, FALSE)</f>
        <v>48672</v>
      </c>
      <c r="BC1781" s="6" t="e">
        <f t="array" aca="1" ref="BC1781" ca="1">_xludf.IFS(I1781&lt;&gt;0, F1781/I1781, P1781&lt;&gt;0, M1781/P1781, W1781&lt;&gt;0, T1781/W1781, AD1781&lt;&gt;0, AA1781/AD1781, AK1781&lt;&gt;0, AH1781/AK1781, AR1781&lt;&gt;0, AO1781/AR1781, TRUE, 0)</f>
        <v>#NAME?</v>
      </c>
      <c r="BE1781" s="6" t="e">
        <f t="shared" ca="1" si="92"/>
        <v>#NAME?</v>
      </c>
      <c r="BF1781" s="6" t="e">
        <f t="shared" ca="1" si="93"/>
        <v>#NAME?</v>
      </c>
      <c r="BG1781" s="6"/>
      <c r="BH1781" s="6">
        <f>VLOOKUP(A1781, ALL_AP_DATA!$A$2:$D$3600, 3, FALSE)</f>
        <v>184</v>
      </c>
      <c r="BI1781" s="6">
        <f>VLOOKUP(A1781, ALL_AP_DATA!$A$2:$E$3600, 5, FALSE)</f>
        <v>25655</v>
      </c>
      <c r="BJ1781" s="6">
        <f t="shared" si="88"/>
        <v>42.687188019966719</v>
      </c>
      <c r="BK1781" s="6">
        <f t="shared" si="94"/>
        <v>0.30615640599001664</v>
      </c>
    </row>
    <row r="1782" spans="1:63" ht="15" customHeight="1" x14ac:dyDescent="0.25">
      <c r="A1782" s="8" t="s">
        <v>1556</v>
      </c>
      <c r="B1782" s="9" t="s">
        <v>1777</v>
      </c>
      <c r="C1782" s="9">
        <v>2</v>
      </c>
      <c r="D1782" s="9">
        <v>14</v>
      </c>
      <c r="E1782" s="9">
        <v>2</v>
      </c>
      <c r="F1782" s="9">
        <v>3</v>
      </c>
      <c r="G1782" s="9">
        <v>0.112</v>
      </c>
      <c r="H1782" s="9">
        <v>4.7600000000000003E-2</v>
      </c>
      <c r="I1782" s="9">
        <v>3.0000000000000001E-3</v>
      </c>
      <c r="J1782" s="8"/>
      <c r="K1782" s="8"/>
      <c r="L1782" s="8"/>
      <c r="M1782" s="8"/>
      <c r="N1782" s="8"/>
      <c r="O1782" s="8"/>
      <c r="P1782" s="8"/>
      <c r="Q1782" s="8"/>
      <c r="R1782" s="8"/>
      <c r="S1782" s="8"/>
      <c r="T1782" s="8"/>
      <c r="U1782" s="8"/>
      <c r="V1782" s="8"/>
      <c r="W1782" s="8"/>
      <c r="X1782" s="8"/>
      <c r="Y1782" s="8"/>
      <c r="Z1782" s="8"/>
      <c r="AA1782" s="8"/>
      <c r="AB1782" s="8"/>
      <c r="AC1782" s="8"/>
      <c r="AD1782" s="8"/>
      <c r="AE1782" s="9">
        <v>2</v>
      </c>
      <c r="AF1782" s="9">
        <v>8</v>
      </c>
      <c r="AG1782" s="9">
        <v>2</v>
      </c>
      <c r="AH1782" s="9">
        <v>3</v>
      </c>
      <c r="AI1782" s="9">
        <v>6.4000000000000001E-2</v>
      </c>
      <c r="AJ1782" s="9">
        <v>4.7600000000000003E-2</v>
      </c>
      <c r="AK1782" s="9">
        <v>3.0000000000000001E-3</v>
      </c>
      <c r="AL1782" s="8"/>
      <c r="AM1782" s="8"/>
      <c r="AN1782" s="8"/>
      <c r="AO1782" s="8"/>
      <c r="AP1782" s="8"/>
      <c r="AQ1782" s="8"/>
      <c r="AR1782" s="8"/>
      <c r="AT1782" s="6">
        <f t="shared" si="82"/>
        <v>0.21428571428571427</v>
      </c>
      <c r="AU1782" s="6" t="str">
        <f t="shared" si="83"/>
        <v/>
      </c>
      <c r="AV1782" s="6" t="str">
        <f t="shared" si="84"/>
        <v/>
      </c>
      <c r="AW1782" s="7" t="str">
        <f t="shared" si="85"/>
        <v/>
      </c>
      <c r="AX1782" s="6">
        <f t="shared" si="86"/>
        <v>0.375</v>
      </c>
      <c r="AY1782" s="6" t="str">
        <f t="shared" si="87"/>
        <v/>
      </c>
      <c r="BA1782" s="6">
        <f>VLOOKUP(A1782, ALL_AP_DATA!$A$2:$F$3600, 6, FALSE)</f>
        <v>125</v>
      </c>
      <c r="BB1782" s="6">
        <f>VLOOKUP(A1782, projmetadata!$A$2:$D$2036, 4, FALSE)</f>
        <v>17519</v>
      </c>
      <c r="BC1782" s="6" t="e">
        <f t="array" aca="1" ref="BC1782" ca="1">_xludf.IFS(I1782&lt;&gt;0, F1782/I1782, P1782&lt;&gt;0, M1782/P1782, W1782&lt;&gt;0, T1782/W1782, AD1782&lt;&gt;0, AA1782/AD1782, AK1782&lt;&gt;0, AH1782/AK1782, AR1782&lt;&gt;0, AO1782/AR1782, TRUE, 0)</f>
        <v>#NAME?</v>
      </c>
      <c r="BE1782" s="6" t="e">
        <f t="shared" ca="1" si="92"/>
        <v>#NAME?</v>
      </c>
      <c r="BF1782" s="6" t="e">
        <f t="shared" ca="1" si="93"/>
        <v>#NAME?</v>
      </c>
      <c r="BG1782" s="6"/>
      <c r="BH1782" s="6">
        <f>VLOOKUP(A1782, ALL_AP_DATA!$A$2:$D$3600, 3, FALSE)</f>
        <v>14</v>
      </c>
      <c r="BI1782" s="6">
        <f>VLOOKUP(A1782, ALL_AP_DATA!$A$2:$E$3600, 5, FALSE)</f>
        <v>987</v>
      </c>
      <c r="BJ1782" s="6">
        <f t="shared" si="88"/>
        <v>7.8959999999999999</v>
      </c>
      <c r="BK1782" s="6">
        <f t="shared" si="94"/>
        <v>0.112</v>
      </c>
    </row>
    <row r="1783" spans="1:63" ht="15" customHeight="1" x14ac:dyDescent="0.25">
      <c r="A1783" s="8" t="s">
        <v>1557</v>
      </c>
      <c r="B1783" s="9" t="s">
        <v>1777</v>
      </c>
      <c r="C1783" s="9">
        <v>3</v>
      </c>
      <c r="D1783" s="9">
        <v>18</v>
      </c>
      <c r="E1783" s="9">
        <v>95</v>
      </c>
      <c r="F1783" s="9">
        <v>3327</v>
      </c>
      <c r="G1783" s="9">
        <v>3.6200000000000003E-2</v>
      </c>
      <c r="H1783" s="9">
        <v>0.1983</v>
      </c>
      <c r="I1783" s="9">
        <v>6.9599999999999995E-2</v>
      </c>
      <c r="J1783" s="9">
        <v>1</v>
      </c>
      <c r="K1783" s="9">
        <v>7</v>
      </c>
      <c r="L1783" s="9">
        <v>81</v>
      </c>
      <c r="M1783" s="9">
        <v>2376</v>
      </c>
      <c r="N1783" s="9">
        <v>1.41E-2</v>
      </c>
      <c r="O1783" s="9">
        <v>0.1691</v>
      </c>
      <c r="P1783" s="9">
        <v>4.9700000000000001E-2</v>
      </c>
      <c r="Q1783" s="9">
        <v>35</v>
      </c>
      <c r="R1783" s="9">
        <v>168</v>
      </c>
      <c r="S1783" s="9">
        <v>394</v>
      </c>
      <c r="T1783" s="9">
        <v>27990</v>
      </c>
      <c r="U1783" s="9">
        <v>0.33800000000000002</v>
      </c>
      <c r="V1783" s="9">
        <v>0.82250000000000001</v>
      </c>
      <c r="W1783" s="9">
        <v>0.58560000000000001</v>
      </c>
      <c r="X1783" s="8"/>
      <c r="Y1783" s="8"/>
      <c r="Z1783" s="8"/>
      <c r="AA1783" s="8"/>
      <c r="AB1783" s="8"/>
      <c r="AC1783" s="8"/>
      <c r="AD1783" s="8"/>
      <c r="AE1783" s="8"/>
      <c r="AF1783" s="8"/>
      <c r="AG1783" s="8"/>
      <c r="AH1783" s="8"/>
      <c r="AI1783" s="8"/>
      <c r="AJ1783" s="8"/>
      <c r="AK1783" s="8"/>
      <c r="AL1783" s="8"/>
      <c r="AM1783" s="8"/>
      <c r="AN1783" s="8"/>
      <c r="AO1783" s="8"/>
      <c r="AP1783" s="8"/>
      <c r="AQ1783" s="8"/>
      <c r="AR1783" s="8"/>
      <c r="AT1783" s="6">
        <f t="shared" si="82"/>
        <v>184.83333333333334</v>
      </c>
      <c r="AU1783" s="6">
        <f t="shared" si="83"/>
        <v>339.42857142857144</v>
      </c>
      <c r="AV1783" s="6">
        <f t="shared" si="84"/>
        <v>166.60714285714286</v>
      </c>
      <c r="AW1783" s="7" t="str">
        <f t="shared" si="85"/>
        <v/>
      </c>
      <c r="AX1783" s="6" t="str">
        <f t="shared" si="86"/>
        <v/>
      </c>
      <c r="AY1783" s="6" t="str">
        <f t="shared" si="87"/>
        <v/>
      </c>
      <c r="BA1783" s="6">
        <f>VLOOKUP(A1783, ALL_AP_DATA!$A$2:$F$3600, 6, FALSE)</f>
        <v>497</v>
      </c>
      <c r="BB1783" s="6">
        <f>VLOOKUP(A1783, projmetadata!$A$2:$D$2036, 4, FALSE)</f>
        <v>26207</v>
      </c>
      <c r="BC1783" s="6" t="e">
        <f t="array" aca="1" ref="BC1783" ca="1">_xludf.IFS(I1783&lt;&gt;0, F1783/I1783, P1783&lt;&gt;0, M1783/P1783, W1783&lt;&gt;0, T1783/W1783, AD1783&lt;&gt;0, AA1783/AD1783, AK1783&lt;&gt;0, AH1783/AK1783, AR1783&lt;&gt;0, AO1783/AR1783, TRUE, 0)</f>
        <v>#NAME?</v>
      </c>
      <c r="BE1783" s="6" t="e">
        <f t="shared" ca="1" si="92"/>
        <v>#NAME?</v>
      </c>
      <c r="BF1783" s="6" t="e">
        <f t="shared" ca="1" si="93"/>
        <v>#NAME?</v>
      </c>
      <c r="BG1783" s="6"/>
      <c r="BH1783" s="6">
        <f>VLOOKUP(A1783, ALL_AP_DATA!$A$2:$D$3600, 3, FALSE)</f>
        <v>176</v>
      </c>
      <c r="BI1783" s="6">
        <f>VLOOKUP(A1783, ALL_AP_DATA!$A$2:$E$3600, 5, FALSE)</f>
        <v>47798</v>
      </c>
      <c r="BJ1783" s="6">
        <f t="shared" si="88"/>
        <v>96.17303822937626</v>
      </c>
      <c r="BK1783" s="6">
        <f t="shared" si="94"/>
        <v>0.35412474849094566</v>
      </c>
    </row>
    <row r="1784" spans="1:63" ht="15" customHeight="1" x14ac:dyDescent="0.25">
      <c r="A1784" s="8" t="s">
        <v>1558</v>
      </c>
      <c r="B1784" s="9" t="s">
        <v>1777</v>
      </c>
      <c r="C1784" s="9">
        <v>35</v>
      </c>
      <c r="D1784" s="9">
        <v>235</v>
      </c>
      <c r="E1784" s="9">
        <v>217</v>
      </c>
      <c r="F1784" s="9">
        <v>6932</v>
      </c>
      <c r="G1784" s="9">
        <v>3.8699999999999998E-2</v>
      </c>
      <c r="H1784" s="9">
        <v>7.6499999999999999E-2</v>
      </c>
      <c r="I1784" s="9">
        <v>5.3E-3</v>
      </c>
      <c r="J1784" s="9">
        <v>4</v>
      </c>
      <c r="K1784" s="9">
        <v>17</v>
      </c>
      <c r="L1784" s="9">
        <v>121</v>
      </c>
      <c r="M1784" s="9">
        <v>4240</v>
      </c>
      <c r="N1784" s="9">
        <v>2.8E-3</v>
      </c>
      <c r="O1784" s="9">
        <v>4.2700000000000002E-2</v>
      </c>
      <c r="P1784" s="9">
        <v>3.2000000000000002E-3</v>
      </c>
      <c r="Q1784" s="9">
        <v>335</v>
      </c>
      <c r="R1784" s="9">
        <v>1781</v>
      </c>
      <c r="S1784" s="9">
        <v>2614</v>
      </c>
      <c r="T1784" s="9">
        <v>1232176</v>
      </c>
      <c r="U1784" s="9">
        <v>0.29299999999999998</v>
      </c>
      <c r="V1784" s="9">
        <v>0.9214</v>
      </c>
      <c r="W1784" s="9">
        <v>0.93440000000000001</v>
      </c>
      <c r="X1784" s="9">
        <v>26</v>
      </c>
      <c r="Y1784" s="9">
        <v>215</v>
      </c>
      <c r="Z1784" s="9">
        <v>245</v>
      </c>
      <c r="AA1784" s="9">
        <v>7368</v>
      </c>
      <c r="AB1784" s="9">
        <v>3.5400000000000001E-2</v>
      </c>
      <c r="AC1784" s="9">
        <v>8.6400000000000005E-2</v>
      </c>
      <c r="AD1784" s="9">
        <v>5.5999999999999999E-3</v>
      </c>
      <c r="AE1784" s="9">
        <v>19</v>
      </c>
      <c r="AF1784" s="9">
        <v>78</v>
      </c>
      <c r="AG1784" s="9">
        <v>47</v>
      </c>
      <c r="AH1784" s="9">
        <v>880</v>
      </c>
      <c r="AI1784" s="9">
        <v>1.2800000000000001E-2</v>
      </c>
      <c r="AJ1784" s="9">
        <v>1.66E-2</v>
      </c>
      <c r="AK1784" s="9">
        <v>6.9999999999999999E-4</v>
      </c>
      <c r="AL1784" s="8"/>
      <c r="AM1784" s="8"/>
      <c r="AN1784" s="8"/>
      <c r="AO1784" s="8"/>
      <c r="AP1784" s="8"/>
      <c r="AQ1784" s="8"/>
      <c r="AR1784" s="8"/>
      <c r="AT1784" s="6">
        <f t="shared" si="82"/>
        <v>29.497872340425531</v>
      </c>
      <c r="AU1784" s="6">
        <f t="shared" si="83"/>
        <v>249.41176470588235</v>
      </c>
      <c r="AV1784" s="6">
        <f t="shared" si="84"/>
        <v>691.84503088152724</v>
      </c>
      <c r="AW1784" s="7">
        <f t="shared" si="85"/>
        <v>34.269767441860466</v>
      </c>
      <c r="AX1784" s="6">
        <f t="shared" si="86"/>
        <v>11.282051282051283</v>
      </c>
      <c r="AY1784" s="6" t="str">
        <f t="shared" si="87"/>
        <v/>
      </c>
      <c r="BA1784" s="6">
        <f>VLOOKUP(A1784, ALL_AP_DATA!$A$2:$F$3600, 6, FALSE)</f>
        <v>6079</v>
      </c>
      <c r="BB1784" s="6">
        <f>VLOOKUP(A1784, projmetadata!$A$2:$D$2036, 4, FALSE)</f>
        <v>231936</v>
      </c>
      <c r="BC1784" s="6" t="e">
        <f t="array" aca="1" ref="BC1784" ca="1">_xludf.IFS(I1784&lt;&gt;0, F1784/I1784, P1784&lt;&gt;0, M1784/P1784, W1784&lt;&gt;0, T1784/W1784, AD1784&lt;&gt;0, AA1784/AD1784, AK1784&lt;&gt;0, AH1784/AK1784, AR1784&lt;&gt;0, AO1784/AR1784, TRUE, 0)</f>
        <v>#NAME?</v>
      </c>
      <c r="BE1784" s="6" t="e">
        <f t="shared" ca="1" si="92"/>
        <v>#NAME?</v>
      </c>
      <c r="BF1784" s="6" t="e">
        <f t="shared" ca="1" si="93"/>
        <v>#NAME?</v>
      </c>
      <c r="BG1784" s="6"/>
      <c r="BH1784" s="6">
        <f>VLOOKUP(A1784, ALL_AP_DATA!$A$2:$D$3600, 3, FALSE)</f>
        <v>2081</v>
      </c>
      <c r="BI1784" s="6">
        <f>VLOOKUP(A1784, ALL_AP_DATA!$A$2:$E$3600, 5, FALSE)</f>
        <v>1318701</v>
      </c>
      <c r="BJ1784" s="6">
        <f t="shared" si="88"/>
        <v>216.92729067280803</v>
      </c>
      <c r="BK1784" s="6">
        <f t="shared" si="94"/>
        <v>0.34232604046718212</v>
      </c>
    </row>
    <row r="1785" spans="1:63" ht="15" customHeight="1" x14ac:dyDescent="0.25">
      <c r="A1785" s="8" t="s">
        <v>1559</v>
      </c>
      <c r="B1785" s="9" t="s">
        <v>1777</v>
      </c>
      <c r="C1785" s="9">
        <v>4</v>
      </c>
      <c r="D1785" s="9">
        <v>11</v>
      </c>
      <c r="E1785" s="9">
        <v>23</v>
      </c>
      <c r="F1785" s="9">
        <v>945</v>
      </c>
      <c r="G1785" s="9">
        <v>2.12E-2</v>
      </c>
      <c r="H1785" s="9">
        <v>4.6300000000000001E-2</v>
      </c>
      <c r="I1785" s="9">
        <v>1.4E-3</v>
      </c>
      <c r="J1785" s="8"/>
      <c r="K1785" s="8"/>
      <c r="L1785" s="8"/>
      <c r="M1785" s="8"/>
      <c r="N1785" s="8"/>
      <c r="O1785" s="8"/>
      <c r="P1785" s="8"/>
      <c r="Q1785" s="9">
        <v>27</v>
      </c>
      <c r="R1785" s="9">
        <v>115</v>
      </c>
      <c r="S1785" s="9">
        <v>373</v>
      </c>
      <c r="T1785" s="9">
        <v>586851</v>
      </c>
      <c r="U1785" s="9">
        <v>0.222</v>
      </c>
      <c r="V1785" s="9">
        <v>0.75049999999999994</v>
      </c>
      <c r="W1785" s="9">
        <v>0.89780000000000004</v>
      </c>
      <c r="X1785" s="9">
        <v>1</v>
      </c>
      <c r="Y1785" s="9">
        <v>9</v>
      </c>
      <c r="Z1785" s="9">
        <v>67</v>
      </c>
      <c r="AA1785" s="9">
        <v>1742</v>
      </c>
      <c r="AB1785" s="9">
        <v>1.7399999999999999E-2</v>
      </c>
      <c r="AC1785" s="9">
        <v>0.1348</v>
      </c>
      <c r="AD1785" s="9">
        <v>2.7000000000000001E-3</v>
      </c>
      <c r="AE1785" s="9">
        <v>1</v>
      </c>
      <c r="AF1785" s="9">
        <v>5</v>
      </c>
      <c r="AG1785" s="9">
        <v>55</v>
      </c>
      <c r="AH1785" s="9">
        <v>2051</v>
      </c>
      <c r="AI1785" s="9">
        <v>9.7000000000000003E-3</v>
      </c>
      <c r="AJ1785" s="9">
        <v>0.11070000000000001</v>
      </c>
      <c r="AK1785" s="9">
        <v>3.0999999999999999E-3</v>
      </c>
      <c r="AL1785" s="8"/>
      <c r="AM1785" s="8"/>
      <c r="AN1785" s="8"/>
      <c r="AO1785" s="8"/>
      <c r="AP1785" s="8"/>
      <c r="AQ1785" s="8"/>
      <c r="AR1785" s="8"/>
      <c r="AT1785" s="6">
        <f t="shared" si="82"/>
        <v>85.909090909090907</v>
      </c>
      <c r="AU1785" s="6" t="str">
        <f t="shared" si="83"/>
        <v/>
      </c>
      <c r="AV1785" s="6">
        <f t="shared" si="84"/>
        <v>5103.0521739130436</v>
      </c>
      <c r="AW1785" s="7">
        <f t="shared" si="85"/>
        <v>193.55555555555554</v>
      </c>
      <c r="AX1785" s="6">
        <f t="shared" si="86"/>
        <v>410.2</v>
      </c>
      <c r="AY1785" s="6" t="str">
        <f t="shared" si="87"/>
        <v/>
      </c>
      <c r="BA1785" s="6">
        <f>VLOOKUP(A1785, ALL_AP_DATA!$A$2:$F$3600, 6, FALSE)</f>
        <v>518</v>
      </c>
      <c r="BB1785" s="6">
        <f>VLOOKUP(A1785, projmetadata!$A$2:$D$2036, 4, FALSE)</f>
        <v>41099</v>
      </c>
      <c r="BC1785" s="6" t="e">
        <f t="array" aca="1" ref="BC1785" ca="1">_xludf.IFS(I1785&lt;&gt;0, F1785/I1785, P1785&lt;&gt;0, M1785/P1785, W1785&lt;&gt;0, T1785/W1785, AD1785&lt;&gt;0, AA1785/AD1785, AK1785&lt;&gt;0, AH1785/AK1785, AR1785&lt;&gt;0, AO1785/AR1785, TRUE, 0)</f>
        <v>#NAME?</v>
      </c>
      <c r="BE1785" s="6" t="e">
        <f t="shared" ca="1" si="92"/>
        <v>#NAME?</v>
      </c>
      <c r="BF1785" s="6" t="e">
        <f t="shared" ca="1" si="93"/>
        <v>#NAME?</v>
      </c>
      <c r="BG1785" s="6"/>
      <c r="BH1785" s="6">
        <f>VLOOKUP(A1785, ALL_AP_DATA!$A$2:$D$3600, 3, FALSE)</f>
        <v>127</v>
      </c>
      <c r="BI1785" s="6">
        <f>VLOOKUP(A1785, ALL_AP_DATA!$A$2:$E$3600, 5, FALSE)</f>
        <v>653661</v>
      </c>
      <c r="BJ1785" s="6">
        <f t="shared" si="88"/>
        <v>1261.8938223938223</v>
      </c>
      <c r="BK1785" s="6">
        <f t="shared" si="94"/>
        <v>0.24517374517374518</v>
      </c>
    </row>
    <row r="1786" spans="1:63" ht="15" customHeight="1" x14ac:dyDescent="0.25">
      <c r="A1786" s="8" t="s">
        <v>1560</v>
      </c>
      <c r="B1786" s="9" t="s">
        <v>1777</v>
      </c>
      <c r="C1786" s="9">
        <v>7</v>
      </c>
      <c r="D1786" s="9">
        <v>45</v>
      </c>
      <c r="E1786" s="9">
        <v>405</v>
      </c>
      <c r="F1786" s="9">
        <v>26374</v>
      </c>
      <c r="G1786" s="9">
        <v>4.0800000000000003E-2</v>
      </c>
      <c r="H1786" s="9">
        <v>0.38829999999999998</v>
      </c>
      <c r="I1786" s="9">
        <v>0.16020000000000001</v>
      </c>
      <c r="J1786" s="9">
        <v>5</v>
      </c>
      <c r="K1786" s="9">
        <v>32</v>
      </c>
      <c r="L1786" s="9">
        <v>363</v>
      </c>
      <c r="M1786" s="9">
        <v>18803</v>
      </c>
      <c r="N1786" s="9">
        <v>2.9000000000000001E-2</v>
      </c>
      <c r="O1786" s="9">
        <v>0.34799999999999998</v>
      </c>
      <c r="P1786" s="9">
        <v>0.1142</v>
      </c>
      <c r="Q1786" s="9">
        <v>66</v>
      </c>
      <c r="R1786" s="9">
        <v>292</v>
      </c>
      <c r="S1786" s="9">
        <v>773</v>
      </c>
      <c r="T1786" s="9">
        <v>90639</v>
      </c>
      <c r="U1786" s="9">
        <v>0.26469999999999999</v>
      </c>
      <c r="V1786" s="9">
        <v>0.74109999999999998</v>
      </c>
      <c r="W1786" s="9">
        <v>0.55059999999999998</v>
      </c>
      <c r="X1786" s="9">
        <v>7</v>
      </c>
      <c r="Y1786" s="9">
        <v>64</v>
      </c>
      <c r="Z1786" s="9">
        <v>400</v>
      </c>
      <c r="AA1786" s="9">
        <v>20970</v>
      </c>
      <c r="AB1786" s="9">
        <v>5.8000000000000003E-2</v>
      </c>
      <c r="AC1786" s="9">
        <v>0.38350000000000001</v>
      </c>
      <c r="AD1786" s="9">
        <v>0.12740000000000001</v>
      </c>
      <c r="AE1786" s="9">
        <v>4</v>
      </c>
      <c r="AF1786" s="9">
        <v>20</v>
      </c>
      <c r="AG1786" s="9">
        <v>226</v>
      </c>
      <c r="AH1786" s="9">
        <v>10728</v>
      </c>
      <c r="AI1786" s="9">
        <v>1.8100000000000002E-2</v>
      </c>
      <c r="AJ1786" s="9">
        <v>0.2167</v>
      </c>
      <c r="AK1786" s="9">
        <v>6.5199999999999994E-2</v>
      </c>
      <c r="AL1786" s="9">
        <v>2</v>
      </c>
      <c r="AM1786" s="9">
        <v>86</v>
      </c>
      <c r="AN1786" s="9">
        <v>535</v>
      </c>
      <c r="AO1786" s="9">
        <v>41523</v>
      </c>
      <c r="AP1786" s="9">
        <v>7.8E-2</v>
      </c>
      <c r="AQ1786" s="9">
        <v>0.51290000000000002</v>
      </c>
      <c r="AR1786" s="9">
        <v>0.25219999999999998</v>
      </c>
      <c r="AT1786" s="6">
        <f t="shared" si="82"/>
        <v>586.08888888888885</v>
      </c>
      <c r="AU1786" s="6">
        <f t="shared" si="83"/>
        <v>587.59375</v>
      </c>
      <c r="AV1786" s="6">
        <f t="shared" si="84"/>
        <v>310.40753424657532</v>
      </c>
      <c r="AW1786" s="7">
        <f t="shared" si="85"/>
        <v>327.65625</v>
      </c>
      <c r="AX1786" s="6">
        <f t="shared" si="86"/>
        <v>536.4</v>
      </c>
      <c r="AY1786" s="6">
        <f t="shared" si="87"/>
        <v>482.82558139534882</v>
      </c>
      <c r="BA1786" s="6">
        <f>VLOOKUP(A1786, ALL_AP_DATA!$A$2:$F$3600, 6, FALSE)</f>
        <v>1103</v>
      </c>
      <c r="BB1786" s="6">
        <f>VLOOKUP(A1786, projmetadata!$A$2:$D$2036, 4, FALSE)</f>
        <v>136701</v>
      </c>
      <c r="BC1786" s="6" t="e">
        <f t="array" aca="1" ref="BC1786" ca="1">_xludf.IFS(I1786&lt;&gt;0, F1786/I1786, P1786&lt;&gt;0, M1786/P1786, W1786&lt;&gt;0, T1786/W1786, AD1786&lt;&gt;0, AA1786/AD1786, AK1786&lt;&gt;0, AH1786/AK1786, AR1786&lt;&gt;0, AO1786/AR1786, TRUE, 0)</f>
        <v>#NAME?</v>
      </c>
      <c r="BE1786" s="6" t="e">
        <f t="shared" ca="1" si="92"/>
        <v>#NAME?</v>
      </c>
      <c r="BF1786" s="6" t="e">
        <f t="shared" ca="1" si="93"/>
        <v>#NAME?</v>
      </c>
      <c r="BG1786" s="6"/>
      <c r="BH1786" s="6">
        <f>VLOOKUP(A1786, ALL_AP_DATA!$A$2:$D$3600, 3, FALSE)</f>
        <v>324</v>
      </c>
      <c r="BI1786" s="6">
        <f>VLOOKUP(A1786, ALL_AP_DATA!$A$2:$E$3600, 5, FALSE)</f>
        <v>164631</v>
      </c>
      <c r="BJ1786" s="6">
        <f t="shared" si="88"/>
        <v>149.25747960108794</v>
      </c>
      <c r="BK1786" s="6">
        <f t="shared" si="94"/>
        <v>0.29374433363553942</v>
      </c>
    </row>
    <row r="1787" spans="1:63" ht="15" customHeight="1" x14ac:dyDescent="0.25">
      <c r="A1787" s="8" t="s">
        <v>1561</v>
      </c>
      <c r="B1787" s="9" t="s">
        <v>1777</v>
      </c>
      <c r="C1787" s="9">
        <v>5</v>
      </c>
      <c r="D1787" s="9">
        <v>14</v>
      </c>
      <c r="E1787" s="9">
        <v>6</v>
      </c>
      <c r="F1787" s="9">
        <v>326</v>
      </c>
      <c r="G1787" s="9">
        <v>9.7199999999999995E-2</v>
      </c>
      <c r="H1787" s="9">
        <v>8.3299999999999999E-2</v>
      </c>
      <c r="I1787" s="9">
        <v>0.108</v>
      </c>
      <c r="J1787" s="8"/>
      <c r="K1787" s="8"/>
      <c r="L1787" s="8"/>
      <c r="M1787" s="8"/>
      <c r="N1787" s="8"/>
      <c r="O1787" s="8"/>
      <c r="P1787" s="8"/>
      <c r="Q1787" s="9">
        <v>3</v>
      </c>
      <c r="R1787" s="9">
        <v>11</v>
      </c>
      <c r="S1787" s="9">
        <v>24</v>
      </c>
      <c r="T1787" s="9">
        <v>1844</v>
      </c>
      <c r="U1787" s="9">
        <v>7.6399999999999996E-2</v>
      </c>
      <c r="V1787" s="9">
        <v>0.33329999999999999</v>
      </c>
      <c r="W1787" s="9">
        <v>0.61099999999999999</v>
      </c>
      <c r="X1787" s="8"/>
      <c r="Y1787" s="8"/>
      <c r="Z1787" s="8"/>
      <c r="AA1787" s="8"/>
      <c r="AB1787" s="8"/>
      <c r="AC1787" s="8"/>
      <c r="AD1787" s="8"/>
      <c r="AE1787" s="8"/>
      <c r="AF1787" s="8"/>
      <c r="AG1787" s="8"/>
      <c r="AH1787" s="8"/>
      <c r="AI1787" s="8"/>
      <c r="AJ1787" s="8"/>
      <c r="AK1787" s="8"/>
      <c r="AL1787" s="8"/>
      <c r="AM1787" s="8"/>
      <c r="AN1787" s="8"/>
      <c r="AO1787" s="8"/>
      <c r="AP1787" s="8"/>
      <c r="AQ1787" s="8"/>
      <c r="AR1787" s="8"/>
      <c r="AT1787" s="6">
        <f t="shared" ref="AT1787:AT2002" si="95">IF(D1787 = 0, "", F1787 / D1787)</f>
        <v>23.285714285714285</v>
      </c>
      <c r="AU1787" s="6" t="str">
        <f t="shared" ref="AU1787:AU2002" si="96">IF(K1787 = 0, "", M1787 / K1787)</f>
        <v/>
      </c>
      <c r="AV1787" s="6">
        <f t="shared" ref="AV1787:AV2002" si="97">IF(R1787 = 0, "", T1787 / R1787)</f>
        <v>167.63636363636363</v>
      </c>
      <c r="AW1787" s="7" t="str">
        <f t="shared" ref="AW1787:AW2002" si="98">IF(Y1787 = 0, "", AA1787 / Y1787)</f>
        <v/>
      </c>
      <c r="AX1787" s="6" t="str">
        <f t="shared" ref="AX1787:AX2002" si="99">IF(AF1787 = 0, "", AH1787 / AF1787)</f>
        <v/>
      </c>
      <c r="AY1787" s="6" t="str">
        <f t="shared" ref="AY1787:AY2002" si="100">IF(AM1787 = 0, "", AO1787 / AM1787)</f>
        <v/>
      </c>
      <c r="BA1787" s="6">
        <f>VLOOKUP(A1787, ALL_AP_DATA!$A$2:$F$3600, 6, FALSE)</f>
        <v>144</v>
      </c>
      <c r="BB1787" s="6">
        <f>VLOOKUP(A1787, projmetadata!$A$2:$D$2036, 4, FALSE)</f>
        <v>8888</v>
      </c>
      <c r="BC1787" s="6" t="e">
        <f t="array" aca="1" ref="BC1787" ca="1">_xludf.IFS(I1787&lt;&gt;0, F1787/I1787, P1787&lt;&gt;0, M1787/P1787, W1787&lt;&gt;0, T1787/W1787, AD1787&lt;&gt;0, AA1787/AD1787, AK1787&lt;&gt;0, AH1787/AK1787, AR1787&lt;&gt;0, AO1787/AR1787, TRUE, 0)</f>
        <v>#NAME?</v>
      </c>
      <c r="BE1787" s="6" t="e">
        <f t="shared" ca="1" si="92"/>
        <v>#NAME?</v>
      </c>
      <c r="BF1787" s="6" t="e">
        <f t="shared" ca="1" si="93"/>
        <v>#NAME?</v>
      </c>
      <c r="BG1787" s="6"/>
      <c r="BH1787" s="6">
        <f>VLOOKUP(A1787, ALL_AP_DATA!$A$2:$D$3600, 3, FALSE)</f>
        <v>24</v>
      </c>
      <c r="BI1787" s="6">
        <f>VLOOKUP(A1787, ALL_AP_DATA!$A$2:$E$3600, 5, FALSE)</f>
        <v>3018</v>
      </c>
      <c r="BJ1787" s="6">
        <f t="shared" ref="BJ1787:BJ2002" si="101">BI1787/BA1787</f>
        <v>20.958333333333332</v>
      </c>
      <c r="BK1787" s="6">
        <f t="shared" si="94"/>
        <v>0.16666666666666666</v>
      </c>
    </row>
    <row r="1788" spans="1:63" ht="15" customHeight="1" x14ac:dyDescent="0.25">
      <c r="A1788" s="8" t="s">
        <v>1562</v>
      </c>
      <c r="B1788" s="9" t="s">
        <v>1777</v>
      </c>
      <c r="C1788" s="9">
        <v>6</v>
      </c>
      <c r="D1788" s="9">
        <v>14</v>
      </c>
      <c r="E1788" s="9">
        <v>23</v>
      </c>
      <c r="F1788" s="9">
        <v>1102</v>
      </c>
      <c r="G1788" s="9">
        <v>2.47E-2</v>
      </c>
      <c r="H1788" s="9">
        <v>5.6399999999999999E-2</v>
      </c>
      <c r="I1788" s="9">
        <v>2.3300000000000001E-2</v>
      </c>
      <c r="J1788" s="8"/>
      <c r="K1788" s="8"/>
      <c r="L1788" s="8"/>
      <c r="M1788" s="8"/>
      <c r="N1788" s="8"/>
      <c r="O1788" s="8"/>
      <c r="P1788" s="8"/>
      <c r="Q1788" s="9">
        <v>30</v>
      </c>
      <c r="R1788" s="9">
        <v>118</v>
      </c>
      <c r="S1788" s="9">
        <v>299</v>
      </c>
      <c r="T1788" s="9">
        <v>27368</v>
      </c>
      <c r="U1788" s="9">
        <v>0.20810000000000001</v>
      </c>
      <c r="V1788" s="9">
        <v>0.73280000000000001</v>
      </c>
      <c r="W1788" s="9">
        <v>0.57789999999999997</v>
      </c>
      <c r="X1788" s="8"/>
      <c r="Y1788" s="8"/>
      <c r="Z1788" s="8"/>
      <c r="AA1788" s="8"/>
      <c r="AB1788" s="8"/>
      <c r="AC1788" s="8"/>
      <c r="AD1788" s="8"/>
      <c r="AE1788" s="8"/>
      <c r="AF1788" s="8"/>
      <c r="AG1788" s="8"/>
      <c r="AH1788" s="8"/>
      <c r="AI1788" s="8"/>
      <c r="AJ1788" s="8"/>
      <c r="AK1788" s="8"/>
      <c r="AL1788" s="8"/>
      <c r="AM1788" s="8"/>
      <c r="AN1788" s="8"/>
      <c r="AO1788" s="8"/>
      <c r="AP1788" s="8"/>
      <c r="AQ1788" s="8"/>
      <c r="AR1788" s="8"/>
      <c r="AT1788" s="6">
        <f t="shared" si="95"/>
        <v>78.714285714285708</v>
      </c>
      <c r="AU1788" s="6" t="str">
        <f t="shared" si="96"/>
        <v/>
      </c>
      <c r="AV1788" s="6">
        <f t="shared" si="97"/>
        <v>231.93220338983051</v>
      </c>
      <c r="AW1788" s="7" t="str">
        <f t="shared" si="98"/>
        <v/>
      </c>
      <c r="AX1788" s="6" t="str">
        <f t="shared" si="99"/>
        <v/>
      </c>
      <c r="AY1788" s="6" t="str">
        <f t="shared" si="100"/>
        <v/>
      </c>
      <c r="BA1788" s="6">
        <f>VLOOKUP(A1788, ALL_AP_DATA!$A$2:$F$3600, 6, FALSE)</f>
        <v>567</v>
      </c>
      <c r="BB1788" s="6">
        <f>VLOOKUP(A1788, projmetadata!$A$2:$D$2036, 4, FALSE)</f>
        <v>24814</v>
      </c>
      <c r="BC1788" s="6" t="e">
        <f t="array" aca="1" ref="BC1788" ca="1">_xludf.IFS(I1788&lt;&gt;0, F1788/I1788, P1788&lt;&gt;0, M1788/P1788, W1788&lt;&gt;0, T1788/W1788, AD1788&lt;&gt;0, AA1788/AD1788, AK1788&lt;&gt;0, AH1788/AK1788, AR1788&lt;&gt;0, AO1788/AR1788, TRUE, 0)</f>
        <v>#NAME?</v>
      </c>
      <c r="BE1788" s="6" t="e">
        <f t="shared" ca="1" si="92"/>
        <v>#NAME?</v>
      </c>
      <c r="BF1788" s="6" t="e">
        <f t="shared" ca="1" si="93"/>
        <v>#NAME?</v>
      </c>
      <c r="BG1788" s="6"/>
      <c r="BH1788" s="6">
        <f>VLOOKUP(A1788, ALL_AP_DATA!$A$2:$D$3600, 3, FALSE)</f>
        <v>130</v>
      </c>
      <c r="BI1788" s="6">
        <f>VLOOKUP(A1788, ALL_AP_DATA!$A$2:$E$3600, 5, FALSE)</f>
        <v>47356</v>
      </c>
      <c r="BJ1788" s="6">
        <f t="shared" si="101"/>
        <v>83.520282186948847</v>
      </c>
      <c r="BK1788" s="6">
        <f t="shared" si="94"/>
        <v>0.2292768959435626</v>
      </c>
    </row>
    <row r="1789" spans="1:63" ht="15" customHeight="1" x14ac:dyDescent="0.25">
      <c r="A1789" s="8" t="s">
        <v>1563</v>
      </c>
      <c r="B1789" s="9" t="s">
        <v>1777</v>
      </c>
      <c r="C1789" s="9">
        <v>13</v>
      </c>
      <c r="D1789" s="9">
        <v>72</v>
      </c>
      <c r="E1789" s="9">
        <v>21</v>
      </c>
      <c r="F1789" s="9">
        <v>321</v>
      </c>
      <c r="G1789" s="9">
        <v>0.22500000000000001</v>
      </c>
      <c r="H1789" s="9">
        <v>0.30880000000000002</v>
      </c>
      <c r="I1789" s="9">
        <v>0.1242</v>
      </c>
      <c r="J1789" s="8"/>
      <c r="K1789" s="8"/>
      <c r="L1789" s="8"/>
      <c r="M1789" s="8"/>
      <c r="N1789" s="8"/>
      <c r="O1789" s="8"/>
      <c r="P1789" s="8"/>
      <c r="Q1789" s="9">
        <v>5</v>
      </c>
      <c r="R1789" s="9">
        <v>13</v>
      </c>
      <c r="S1789" s="9">
        <v>15</v>
      </c>
      <c r="T1789" s="9">
        <v>577</v>
      </c>
      <c r="U1789" s="9">
        <v>4.0599999999999997E-2</v>
      </c>
      <c r="V1789" s="9">
        <v>0.22059999999999999</v>
      </c>
      <c r="W1789" s="9">
        <v>0.2233</v>
      </c>
      <c r="X1789" s="8"/>
      <c r="Y1789" s="8"/>
      <c r="Z1789" s="8"/>
      <c r="AA1789" s="8"/>
      <c r="AB1789" s="8"/>
      <c r="AC1789" s="8"/>
      <c r="AD1789" s="8"/>
      <c r="AE1789" s="9">
        <v>4</v>
      </c>
      <c r="AF1789" s="9">
        <v>15</v>
      </c>
      <c r="AG1789" s="9">
        <v>10</v>
      </c>
      <c r="AH1789" s="9">
        <v>79</v>
      </c>
      <c r="AI1789" s="9">
        <v>4.6899999999999997E-2</v>
      </c>
      <c r="AJ1789" s="9">
        <v>0.14710000000000001</v>
      </c>
      <c r="AK1789" s="9">
        <v>3.0599999999999999E-2</v>
      </c>
      <c r="AL1789" s="8"/>
      <c r="AM1789" s="8"/>
      <c r="AN1789" s="8"/>
      <c r="AO1789" s="8"/>
      <c r="AP1789" s="8"/>
      <c r="AQ1789" s="8"/>
      <c r="AR1789" s="8"/>
      <c r="AT1789" s="6">
        <f t="shared" si="95"/>
        <v>4.458333333333333</v>
      </c>
      <c r="AU1789" s="6" t="str">
        <f t="shared" si="96"/>
        <v/>
      </c>
      <c r="AV1789" s="6">
        <f t="shared" si="97"/>
        <v>44.384615384615387</v>
      </c>
      <c r="AW1789" s="7" t="str">
        <f t="shared" si="98"/>
        <v/>
      </c>
      <c r="AX1789" s="6">
        <f t="shared" si="99"/>
        <v>5.2666666666666666</v>
      </c>
      <c r="AY1789" s="6" t="str">
        <f t="shared" si="100"/>
        <v/>
      </c>
      <c r="BA1789" s="6">
        <f>VLOOKUP(A1789, ALL_AP_DATA!$A$2:$F$3600, 6, FALSE)</f>
        <v>320</v>
      </c>
      <c r="BB1789" s="6">
        <f>VLOOKUP(A1789, projmetadata!$A$2:$D$2036, 4, FALSE)</f>
        <v>44425</v>
      </c>
      <c r="BC1789" s="6" t="e">
        <f t="array" aca="1" ref="BC1789" ca="1">_xludf.IFS(I1789&lt;&gt;0, F1789/I1789, P1789&lt;&gt;0, M1789/P1789, W1789&lt;&gt;0, T1789/W1789, AD1789&lt;&gt;0, AA1789/AD1789, AK1789&lt;&gt;0, AH1789/AK1789, AR1789&lt;&gt;0, AO1789/AR1789, TRUE, 0)</f>
        <v>#NAME?</v>
      </c>
      <c r="BE1789" s="6" t="e">
        <f t="shared" ca="1" si="92"/>
        <v>#NAME?</v>
      </c>
      <c r="BF1789" s="6" t="e">
        <f t="shared" ca="1" si="93"/>
        <v>#NAME?</v>
      </c>
      <c r="BG1789" s="6"/>
      <c r="BH1789" s="6">
        <f>VLOOKUP(A1789, ALL_AP_DATA!$A$2:$D$3600, 3, FALSE)</f>
        <v>79</v>
      </c>
      <c r="BI1789" s="6">
        <f>VLOOKUP(A1789, ALL_AP_DATA!$A$2:$E$3600, 5, FALSE)</f>
        <v>2584</v>
      </c>
      <c r="BJ1789" s="6">
        <f t="shared" si="101"/>
        <v>8.0749999999999993</v>
      </c>
      <c r="BK1789" s="6">
        <f t="shared" si="94"/>
        <v>0.24687500000000001</v>
      </c>
    </row>
    <row r="1790" spans="1:63" ht="15" customHeight="1" x14ac:dyDescent="0.25">
      <c r="A1790" s="8" t="s">
        <v>1564</v>
      </c>
      <c r="B1790" s="9" t="s">
        <v>1777</v>
      </c>
      <c r="C1790" s="9">
        <v>4</v>
      </c>
      <c r="D1790" s="9">
        <v>14</v>
      </c>
      <c r="E1790" s="9">
        <v>61</v>
      </c>
      <c r="F1790" s="9">
        <v>1535</v>
      </c>
      <c r="G1790" s="9">
        <v>2.1299999999999999E-2</v>
      </c>
      <c r="H1790" s="9">
        <v>0.1153</v>
      </c>
      <c r="I1790" s="9">
        <v>3.9100000000000003E-2</v>
      </c>
      <c r="J1790" s="8"/>
      <c r="K1790" s="8"/>
      <c r="L1790" s="8"/>
      <c r="M1790" s="8"/>
      <c r="N1790" s="8"/>
      <c r="O1790" s="8"/>
      <c r="P1790" s="8"/>
      <c r="Q1790" s="9">
        <v>67</v>
      </c>
      <c r="R1790" s="9">
        <v>236</v>
      </c>
      <c r="S1790" s="9">
        <v>453</v>
      </c>
      <c r="T1790" s="9">
        <v>25329</v>
      </c>
      <c r="U1790" s="9">
        <v>0.35920000000000002</v>
      </c>
      <c r="V1790" s="9">
        <v>0.85629999999999995</v>
      </c>
      <c r="W1790" s="9">
        <v>0.64439999999999997</v>
      </c>
      <c r="X1790" s="9">
        <v>4</v>
      </c>
      <c r="Y1790" s="9">
        <v>24</v>
      </c>
      <c r="Z1790" s="9">
        <v>71</v>
      </c>
      <c r="AA1790" s="9">
        <v>2043</v>
      </c>
      <c r="AB1790" s="9">
        <v>3.6499999999999998E-2</v>
      </c>
      <c r="AC1790" s="9">
        <v>0.13420000000000001</v>
      </c>
      <c r="AD1790" s="9">
        <v>5.1999999999999998E-2</v>
      </c>
      <c r="AE1790" s="9">
        <v>3</v>
      </c>
      <c r="AF1790" s="9">
        <v>12</v>
      </c>
      <c r="AG1790" s="9">
        <v>33</v>
      </c>
      <c r="AH1790" s="9">
        <v>1566</v>
      </c>
      <c r="AI1790" s="9">
        <v>1.83E-2</v>
      </c>
      <c r="AJ1790" s="9">
        <v>6.2399999999999997E-2</v>
      </c>
      <c r="AK1790" s="9">
        <v>3.9800000000000002E-2</v>
      </c>
      <c r="AL1790" s="8"/>
      <c r="AM1790" s="8"/>
      <c r="AN1790" s="8"/>
      <c r="AO1790" s="8"/>
      <c r="AP1790" s="8"/>
      <c r="AQ1790" s="8"/>
      <c r="AR1790" s="8"/>
      <c r="AT1790" s="6">
        <f t="shared" si="95"/>
        <v>109.64285714285714</v>
      </c>
      <c r="AU1790" s="6" t="str">
        <f t="shared" si="96"/>
        <v/>
      </c>
      <c r="AV1790" s="6">
        <f t="shared" si="97"/>
        <v>107.32627118644068</v>
      </c>
      <c r="AW1790" s="7">
        <f t="shared" si="98"/>
        <v>85.125</v>
      </c>
      <c r="AX1790" s="6">
        <f t="shared" si="99"/>
        <v>130.5</v>
      </c>
      <c r="AY1790" s="6" t="str">
        <f t="shared" si="100"/>
        <v/>
      </c>
      <c r="BA1790" s="6">
        <f>VLOOKUP(A1790, ALL_AP_DATA!$A$2:$F$3600, 6, FALSE)</f>
        <v>657</v>
      </c>
      <c r="BB1790" s="6">
        <f>VLOOKUP(A1790, projmetadata!$A$2:$D$2036, 4, FALSE)</f>
        <v>42976</v>
      </c>
      <c r="BC1790" s="6" t="e">
        <f t="array" aca="1" ref="BC1790" ca="1">_xludf.IFS(I1790&lt;&gt;0, F1790/I1790, P1790&lt;&gt;0, M1790/P1790, W1790&lt;&gt;0, T1790/W1790, AD1790&lt;&gt;0, AA1790/AD1790, AK1790&lt;&gt;0, AH1790/AK1790, AR1790&lt;&gt;0, AO1790/AR1790, TRUE, 0)</f>
        <v>#NAME?</v>
      </c>
      <c r="BE1790" s="6" t="e">
        <f t="shared" ca="1" si="92"/>
        <v>#NAME?</v>
      </c>
      <c r="BF1790" s="6" t="e">
        <f t="shared" ca="1" si="93"/>
        <v>#NAME?</v>
      </c>
      <c r="BG1790" s="6"/>
      <c r="BH1790" s="6">
        <f>VLOOKUP(A1790, ALL_AP_DATA!$A$2:$D$3600, 3, FALSE)</f>
        <v>264</v>
      </c>
      <c r="BI1790" s="6">
        <f>VLOOKUP(A1790, ALL_AP_DATA!$A$2:$E$3600, 5, FALSE)</f>
        <v>39308</v>
      </c>
      <c r="BJ1790" s="6">
        <f t="shared" si="101"/>
        <v>59.829528158295282</v>
      </c>
      <c r="BK1790" s="6">
        <f t="shared" si="94"/>
        <v>0.40182648401826482</v>
      </c>
    </row>
    <row r="1791" spans="1:63" ht="15" customHeight="1" x14ac:dyDescent="0.25">
      <c r="A1791" s="8" t="s">
        <v>1565</v>
      </c>
      <c r="B1791" s="9" t="s">
        <v>1777</v>
      </c>
      <c r="C1791" s="9">
        <v>2</v>
      </c>
      <c r="D1791" s="9">
        <v>4</v>
      </c>
      <c r="E1791" s="9">
        <v>1</v>
      </c>
      <c r="F1791" s="9">
        <v>103</v>
      </c>
      <c r="G1791" s="9">
        <v>1.61E-2</v>
      </c>
      <c r="H1791" s="9">
        <v>1.8200000000000001E-2</v>
      </c>
      <c r="I1791" s="9">
        <v>3.0000000000000001E-3</v>
      </c>
      <c r="J1791" s="8"/>
      <c r="K1791" s="8"/>
      <c r="L1791" s="8"/>
      <c r="M1791" s="8"/>
      <c r="N1791" s="8"/>
      <c r="O1791" s="8"/>
      <c r="P1791" s="8"/>
      <c r="Q1791" s="9">
        <v>8</v>
      </c>
      <c r="R1791" s="9">
        <v>20</v>
      </c>
      <c r="S1791" s="9">
        <v>31</v>
      </c>
      <c r="T1791" s="9">
        <v>32132</v>
      </c>
      <c r="U1791" s="9">
        <v>8.0299999999999996E-2</v>
      </c>
      <c r="V1791" s="9">
        <v>0.56359999999999999</v>
      </c>
      <c r="W1791" s="9">
        <v>0.9375</v>
      </c>
      <c r="X1791" s="8"/>
      <c r="Y1791" s="8"/>
      <c r="Z1791" s="8"/>
      <c r="AA1791" s="8"/>
      <c r="AB1791" s="8"/>
      <c r="AC1791" s="8"/>
      <c r="AD1791" s="8"/>
      <c r="AE1791" s="9">
        <v>4</v>
      </c>
      <c r="AF1791" s="9">
        <v>4</v>
      </c>
      <c r="AG1791" s="9">
        <v>1</v>
      </c>
      <c r="AH1791" s="9">
        <v>103</v>
      </c>
      <c r="AI1791" s="9">
        <v>1.61E-2</v>
      </c>
      <c r="AJ1791" s="9">
        <v>1.8200000000000001E-2</v>
      </c>
      <c r="AK1791" s="9">
        <v>3.0000000000000001E-3</v>
      </c>
      <c r="AL1791" s="8"/>
      <c r="AM1791" s="8"/>
      <c r="AN1791" s="8"/>
      <c r="AO1791" s="8"/>
      <c r="AP1791" s="8"/>
      <c r="AQ1791" s="8"/>
      <c r="AR1791" s="8"/>
      <c r="AT1791" s="6">
        <f t="shared" si="95"/>
        <v>25.75</v>
      </c>
      <c r="AU1791" s="6" t="str">
        <f t="shared" si="96"/>
        <v/>
      </c>
      <c r="AV1791" s="6">
        <f t="shared" si="97"/>
        <v>1606.6</v>
      </c>
      <c r="AW1791" s="7" t="str">
        <f t="shared" si="98"/>
        <v/>
      </c>
      <c r="AX1791" s="6">
        <f t="shared" si="99"/>
        <v>25.75</v>
      </c>
      <c r="AY1791" s="6" t="str">
        <f t="shared" si="100"/>
        <v/>
      </c>
      <c r="BA1791" s="6">
        <f>VLOOKUP(A1791, ALL_AP_DATA!$A$2:$F$3600, 6, FALSE)</f>
        <v>249</v>
      </c>
      <c r="BB1791" s="6">
        <f>VLOOKUP(A1791, projmetadata!$A$2:$D$2036, 4, FALSE)</f>
        <v>5663</v>
      </c>
      <c r="BC1791" s="6" t="e">
        <f t="array" aca="1" ref="BC1791" ca="1">_xludf.IFS(I1791&lt;&gt;0, F1791/I1791, P1791&lt;&gt;0, M1791/P1791, W1791&lt;&gt;0, T1791/W1791, AD1791&lt;&gt;0, AA1791/AD1791, AK1791&lt;&gt;0, AH1791/AK1791, AR1791&lt;&gt;0, AO1791/AR1791, TRUE, 0)</f>
        <v>#NAME?</v>
      </c>
      <c r="BE1791" s="6" t="e">
        <f t="shared" ca="1" si="92"/>
        <v>#NAME?</v>
      </c>
      <c r="BF1791" s="6" t="e">
        <f t="shared" ca="1" si="93"/>
        <v>#NAME?</v>
      </c>
      <c r="BG1791" s="6"/>
      <c r="BH1791" s="6">
        <f>VLOOKUP(A1791, ALL_AP_DATA!$A$2:$D$3600, 3, FALSE)</f>
        <v>24</v>
      </c>
      <c r="BI1791" s="6">
        <f>VLOOKUP(A1791, ALL_AP_DATA!$A$2:$E$3600, 5, FALSE)</f>
        <v>34275</v>
      </c>
      <c r="BJ1791" s="6">
        <f t="shared" si="101"/>
        <v>137.65060240963857</v>
      </c>
      <c r="BK1791" s="6">
        <f t="shared" si="94"/>
        <v>9.6385542168674704E-2</v>
      </c>
    </row>
    <row r="1792" spans="1:63" ht="15" customHeight="1" x14ac:dyDescent="0.25">
      <c r="A1792" s="8" t="s">
        <v>1566</v>
      </c>
      <c r="B1792" s="9" t="s">
        <v>1777</v>
      </c>
      <c r="C1792" s="9">
        <v>38</v>
      </c>
      <c r="D1792" s="9">
        <v>130</v>
      </c>
      <c r="E1792" s="9">
        <v>285</v>
      </c>
      <c r="F1792" s="9">
        <v>5038</v>
      </c>
      <c r="G1792" s="9">
        <v>4.1200000000000001E-2</v>
      </c>
      <c r="H1792" s="9">
        <v>0.2351</v>
      </c>
      <c r="I1792" s="9">
        <v>8.8700000000000001E-2</v>
      </c>
      <c r="J1792" s="8"/>
      <c r="K1792" s="8"/>
      <c r="L1792" s="8"/>
      <c r="M1792" s="8"/>
      <c r="N1792" s="8"/>
      <c r="O1792" s="8"/>
      <c r="P1792" s="8"/>
      <c r="Q1792" s="9">
        <v>105</v>
      </c>
      <c r="R1792" s="9">
        <v>364</v>
      </c>
      <c r="S1792" s="9">
        <v>966</v>
      </c>
      <c r="T1792" s="9">
        <v>38230</v>
      </c>
      <c r="U1792" s="9">
        <v>0.1154</v>
      </c>
      <c r="V1792" s="9">
        <v>0.79700000000000004</v>
      </c>
      <c r="W1792" s="9">
        <v>0.67279999999999995</v>
      </c>
      <c r="X1792" s="9">
        <v>1</v>
      </c>
      <c r="Y1792" s="9">
        <v>3</v>
      </c>
      <c r="Z1792" s="9">
        <v>1</v>
      </c>
      <c r="AA1792" s="9">
        <v>18</v>
      </c>
      <c r="AB1792" s="9">
        <v>1E-3</v>
      </c>
      <c r="AC1792" s="9">
        <v>8.0000000000000004E-4</v>
      </c>
      <c r="AD1792" s="9">
        <v>2.9999999999999997E-4</v>
      </c>
      <c r="AE1792" s="9">
        <v>13</v>
      </c>
      <c r="AF1792" s="9">
        <v>44</v>
      </c>
      <c r="AG1792" s="9">
        <v>155</v>
      </c>
      <c r="AH1792" s="9">
        <v>3127</v>
      </c>
      <c r="AI1792" s="9">
        <v>1.4E-2</v>
      </c>
      <c r="AJ1792" s="9">
        <v>0.12790000000000001</v>
      </c>
      <c r="AK1792" s="9">
        <v>5.5E-2</v>
      </c>
      <c r="AL1792" s="8"/>
      <c r="AM1792" s="8"/>
      <c r="AN1792" s="8"/>
      <c r="AO1792" s="8"/>
      <c r="AP1792" s="8"/>
      <c r="AQ1792" s="8"/>
      <c r="AR1792" s="8"/>
      <c r="AT1792" s="6">
        <f t="shared" si="95"/>
        <v>38.753846153846155</v>
      </c>
      <c r="AU1792" s="6" t="str">
        <f t="shared" si="96"/>
        <v/>
      </c>
      <c r="AV1792" s="6">
        <f t="shared" si="97"/>
        <v>105.02747252747253</v>
      </c>
      <c r="AW1792" s="7">
        <f t="shared" si="98"/>
        <v>6</v>
      </c>
      <c r="AX1792" s="6">
        <f t="shared" si="99"/>
        <v>71.068181818181813</v>
      </c>
      <c r="AY1792" s="6" t="str">
        <f t="shared" si="100"/>
        <v/>
      </c>
      <c r="BA1792" s="6">
        <f>VLOOKUP(A1792, ALL_AP_DATA!$A$2:$F$3600, 6, FALSE)</f>
        <v>3153</v>
      </c>
      <c r="BB1792" s="6">
        <f>VLOOKUP(A1792, projmetadata!$A$2:$D$2036, 4, FALSE)</f>
        <v>325685</v>
      </c>
      <c r="BC1792" s="6" t="e">
        <f t="array" aca="1" ref="BC1792" ca="1">_xludf.IFS(I1792&lt;&gt;0, F1792/I1792, P1792&lt;&gt;0, M1792/P1792, W1792&lt;&gt;0, T1792/W1792, AD1792&lt;&gt;0, AA1792/AD1792, AK1792&lt;&gt;0, AH1792/AK1792, AR1792&lt;&gt;0, AO1792/AR1792, TRUE, 0)</f>
        <v>#NAME?</v>
      </c>
      <c r="BE1792" s="6" t="e">
        <f t="shared" ca="1" si="92"/>
        <v>#NAME?</v>
      </c>
      <c r="BF1792" s="6" t="e">
        <f t="shared" ca="1" si="93"/>
        <v>#NAME?</v>
      </c>
      <c r="BG1792" s="6"/>
      <c r="BH1792" s="6">
        <f>VLOOKUP(A1792, ALL_AP_DATA!$A$2:$D$3600, 3, FALSE)</f>
        <v>466</v>
      </c>
      <c r="BI1792" s="6">
        <f>VLOOKUP(A1792, ALL_AP_DATA!$A$2:$E$3600, 5, FALSE)</f>
        <v>56819</v>
      </c>
      <c r="BJ1792" s="6">
        <f t="shared" si="101"/>
        <v>18.020615287028228</v>
      </c>
      <c r="BK1792" s="6">
        <f t="shared" si="94"/>
        <v>0.14779575007928958</v>
      </c>
    </row>
    <row r="1793" spans="1:63" ht="15" customHeight="1" x14ac:dyDescent="0.25">
      <c r="A1793" s="8" t="s">
        <v>1567</v>
      </c>
      <c r="B1793" s="9" t="s">
        <v>1777</v>
      </c>
      <c r="C1793" s="9">
        <v>2</v>
      </c>
      <c r="D1793" s="9">
        <v>17</v>
      </c>
      <c r="E1793" s="9">
        <v>31</v>
      </c>
      <c r="F1793" s="9">
        <v>491</v>
      </c>
      <c r="G1793" s="9">
        <v>2.1700000000000001E-2</v>
      </c>
      <c r="H1793" s="9">
        <v>0.25409999999999999</v>
      </c>
      <c r="I1793" s="9">
        <v>5.4199999999999998E-2</v>
      </c>
      <c r="J1793" s="8"/>
      <c r="K1793" s="8"/>
      <c r="L1793" s="8"/>
      <c r="M1793" s="8"/>
      <c r="N1793" s="8"/>
      <c r="O1793" s="8"/>
      <c r="P1793" s="8"/>
      <c r="Q1793" s="9">
        <v>11</v>
      </c>
      <c r="R1793" s="9">
        <v>36</v>
      </c>
      <c r="S1793" s="9">
        <v>66</v>
      </c>
      <c r="T1793" s="9">
        <v>2002</v>
      </c>
      <c r="U1793" s="9">
        <v>4.5900000000000003E-2</v>
      </c>
      <c r="V1793" s="9">
        <v>0.54100000000000004</v>
      </c>
      <c r="W1793" s="9">
        <v>0.221</v>
      </c>
      <c r="X1793" s="9">
        <v>1</v>
      </c>
      <c r="Y1793" s="9">
        <v>7</v>
      </c>
      <c r="Z1793" s="9">
        <v>18</v>
      </c>
      <c r="AA1793" s="9">
        <v>258</v>
      </c>
      <c r="AB1793" s="9">
        <v>8.8999999999999999E-3</v>
      </c>
      <c r="AC1793" s="9">
        <v>0.14749999999999999</v>
      </c>
      <c r="AD1793" s="9">
        <v>2.8500000000000001E-2</v>
      </c>
      <c r="AE1793" s="8"/>
      <c r="AF1793" s="8"/>
      <c r="AG1793" s="8"/>
      <c r="AH1793" s="8"/>
      <c r="AI1793" s="8"/>
      <c r="AJ1793" s="8"/>
      <c r="AK1793" s="8"/>
      <c r="AL1793" s="8"/>
      <c r="AM1793" s="8"/>
      <c r="AN1793" s="8"/>
      <c r="AO1793" s="8"/>
      <c r="AP1793" s="8"/>
      <c r="AQ1793" s="8"/>
      <c r="AR1793" s="8"/>
      <c r="AT1793" s="6">
        <f t="shared" si="95"/>
        <v>28.882352941176471</v>
      </c>
      <c r="AU1793" s="6" t="str">
        <f t="shared" si="96"/>
        <v/>
      </c>
      <c r="AV1793" s="6">
        <f t="shared" si="97"/>
        <v>55.611111111111114</v>
      </c>
      <c r="AW1793" s="7">
        <f t="shared" si="98"/>
        <v>36.857142857142854</v>
      </c>
      <c r="AX1793" s="6" t="str">
        <f t="shared" si="99"/>
        <v/>
      </c>
      <c r="AY1793" s="6" t="str">
        <f t="shared" si="100"/>
        <v/>
      </c>
      <c r="BA1793" s="6">
        <f>VLOOKUP(A1793, ALL_AP_DATA!$A$2:$F$3600, 6, FALSE)</f>
        <v>785</v>
      </c>
      <c r="BB1793" s="6">
        <f>VLOOKUP(A1793, projmetadata!$A$2:$D$2036, 4, FALSE)</f>
        <v>18127</v>
      </c>
      <c r="BC1793" s="6" t="e">
        <f t="array" aca="1" ref="BC1793" ca="1">_xludf.IFS(I1793&lt;&gt;0, F1793/I1793, P1793&lt;&gt;0, M1793/P1793, W1793&lt;&gt;0, T1793/W1793, AD1793&lt;&gt;0, AA1793/AD1793, AK1793&lt;&gt;0, AH1793/AK1793, AR1793&lt;&gt;0, AO1793/AR1793, TRUE, 0)</f>
        <v>#NAME?</v>
      </c>
      <c r="BE1793" s="6" t="e">
        <f t="shared" ca="1" si="92"/>
        <v>#NAME?</v>
      </c>
      <c r="BF1793" s="6" t="e">
        <f t="shared" ca="1" si="93"/>
        <v>#NAME?</v>
      </c>
      <c r="BG1793" s="6"/>
      <c r="BH1793" s="6">
        <f>VLOOKUP(A1793, ALL_AP_DATA!$A$2:$D$3600, 3, FALSE)</f>
        <v>49</v>
      </c>
      <c r="BI1793" s="6">
        <f>VLOOKUP(A1793, ALL_AP_DATA!$A$2:$E$3600, 5, FALSE)</f>
        <v>9059</v>
      </c>
      <c r="BJ1793" s="6">
        <f t="shared" si="101"/>
        <v>11.540127388535032</v>
      </c>
      <c r="BK1793" s="6">
        <f t="shared" si="94"/>
        <v>6.2420382165605096E-2</v>
      </c>
    </row>
    <row r="1794" spans="1:63" ht="15" customHeight="1" x14ac:dyDescent="0.25">
      <c r="A1794" s="8" t="s">
        <v>1568</v>
      </c>
      <c r="B1794" s="9" t="s">
        <v>1777</v>
      </c>
      <c r="C1794" s="9">
        <v>9</v>
      </c>
      <c r="D1794" s="9">
        <v>21</v>
      </c>
      <c r="E1794" s="9">
        <v>16</v>
      </c>
      <c r="F1794" s="9">
        <v>156</v>
      </c>
      <c r="G1794" s="9">
        <v>4.0500000000000001E-2</v>
      </c>
      <c r="H1794" s="9">
        <v>0.13109999999999999</v>
      </c>
      <c r="I1794" s="9">
        <v>8.0000000000000004E-4</v>
      </c>
      <c r="J1794" s="8"/>
      <c r="K1794" s="8"/>
      <c r="L1794" s="8"/>
      <c r="M1794" s="8"/>
      <c r="N1794" s="8"/>
      <c r="O1794" s="8"/>
      <c r="P1794" s="8"/>
      <c r="Q1794" s="9">
        <v>9</v>
      </c>
      <c r="R1794" s="9">
        <v>52</v>
      </c>
      <c r="S1794" s="9">
        <v>71</v>
      </c>
      <c r="T1794" s="9">
        <v>174323</v>
      </c>
      <c r="U1794" s="9">
        <v>0.1004</v>
      </c>
      <c r="V1794" s="9">
        <v>0.58199999999999996</v>
      </c>
      <c r="W1794" s="9">
        <v>0.94889999999999997</v>
      </c>
      <c r="X1794" s="8"/>
      <c r="Y1794" s="8"/>
      <c r="Z1794" s="8"/>
      <c r="AA1794" s="8"/>
      <c r="AB1794" s="8"/>
      <c r="AC1794" s="8"/>
      <c r="AD1794" s="8"/>
      <c r="AE1794" s="9">
        <v>2</v>
      </c>
      <c r="AF1794" s="9">
        <v>5</v>
      </c>
      <c r="AG1794" s="9">
        <v>4</v>
      </c>
      <c r="AH1794" s="9">
        <v>63</v>
      </c>
      <c r="AI1794" s="9">
        <v>9.7000000000000003E-3</v>
      </c>
      <c r="AJ1794" s="9">
        <v>3.2800000000000003E-2</v>
      </c>
      <c r="AK1794" s="9">
        <v>2.9999999999999997E-4</v>
      </c>
      <c r="AL1794" s="8"/>
      <c r="AM1794" s="8"/>
      <c r="AN1794" s="8"/>
      <c r="AO1794" s="8"/>
      <c r="AP1794" s="8"/>
      <c r="AQ1794" s="8"/>
      <c r="AR1794" s="8"/>
      <c r="AT1794" s="6">
        <f t="shared" si="95"/>
        <v>7.4285714285714288</v>
      </c>
      <c r="AU1794" s="6" t="str">
        <f t="shared" si="96"/>
        <v/>
      </c>
      <c r="AV1794" s="6">
        <f t="shared" si="97"/>
        <v>3352.3653846153848</v>
      </c>
      <c r="AW1794" s="7" t="str">
        <f t="shared" si="98"/>
        <v/>
      </c>
      <c r="AX1794" s="6">
        <f t="shared" si="99"/>
        <v>12.6</v>
      </c>
      <c r="AY1794" s="6" t="str">
        <f t="shared" si="100"/>
        <v/>
      </c>
      <c r="BA1794" s="6">
        <f>VLOOKUP(A1794, ALL_AP_DATA!$A$2:$F$3600, 6, FALSE)</f>
        <v>518</v>
      </c>
      <c r="BB1794" s="6">
        <f>VLOOKUP(A1794, projmetadata!$A$2:$D$2036, 4, FALSE)</f>
        <v>44765</v>
      </c>
      <c r="BC1794" s="6" t="e">
        <f t="array" aca="1" ref="BC1794" ca="1">_xludf.IFS(I1794&lt;&gt;0, F1794/I1794, P1794&lt;&gt;0, M1794/P1794, W1794&lt;&gt;0, T1794/W1794, AD1794&lt;&gt;0, AA1794/AD1794, AK1794&lt;&gt;0, AH1794/AK1794, AR1794&lt;&gt;0, AO1794/AR1794, TRUE, 0)</f>
        <v>#NAME?</v>
      </c>
      <c r="BE1794" s="6" t="e">
        <f t="shared" ca="1" si="92"/>
        <v>#NAME?</v>
      </c>
      <c r="BF1794" s="6" t="e">
        <f t="shared" ca="1" si="93"/>
        <v>#NAME?</v>
      </c>
      <c r="BG1794" s="6"/>
      <c r="BH1794" s="6">
        <f>VLOOKUP(A1794, ALL_AP_DATA!$A$2:$D$3600, 3, FALSE)</f>
        <v>71</v>
      </c>
      <c r="BI1794" s="6">
        <f>VLOOKUP(A1794, ALL_AP_DATA!$A$2:$E$3600, 5, FALSE)</f>
        <v>183703</v>
      </c>
      <c r="BJ1794" s="6">
        <f t="shared" si="101"/>
        <v>354.63899613899616</v>
      </c>
      <c r="BK1794" s="6">
        <f t="shared" si="94"/>
        <v>0.13706563706563707</v>
      </c>
    </row>
    <row r="1795" spans="1:63" ht="15" customHeight="1" x14ac:dyDescent="0.25">
      <c r="A1795" s="8" t="s">
        <v>1569</v>
      </c>
      <c r="B1795" s="9" t="s">
        <v>1777</v>
      </c>
      <c r="C1795" s="9">
        <v>1</v>
      </c>
      <c r="D1795" s="9">
        <v>2</v>
      </c>
      <c r="E1795" s="9">
        <v>0</v>
      </c>
      <c r="F1795" s="9">
        <v>0</v>
      </c>
      <c r="G1795" s="9">
        <v>7.6E-3</v>
      </c>
      <c r="H1795" s="9">
        <v>0</v>
      </c>
      <c r="I1795" s="9">
        <v>0</v>
      </c>
      <c r="J1795" s="8"/>
      <c r="K1795" s="8"/>
      <c r="L1795" s="8"/>
      <c r="M1795" s="8"/>
      <c r="N1795" s="8"/>
      <c r="O1795" s="8"/>
      <c r="P1795" s="8"/>
      <c r="Q1795" s="9">
        <v>5</v>
      </c>
      <c r="R1795" s="9">
        <v>18</v>
      </c>
      <c r="S1795" s="9">
        <v>37</v>
      </c>
      <c r="T1795" s="9">
        <v>2124</v>
      </c>
      <c r="U1795" s="9">
        <v>6.8199999999999997E-2</v>
      </c>
      <c r="V1795" s="9">
        <v>0.56920000000000004</v>
      </c>
      <c r="W1795" s="9">
        <v>0.76319999999999999</v>
      </c>
      <c r="X1795" s="8"/>
      <c r="Y1795" s="8"/>
      <c r="Z1795" s="8"/>
      <c r="AA1795" s="8"/>
      <c r="AB1795" s="8"/>
      <c r="AC1795" s="8"/>
      <c r="AD1795" s="8"/>
      <c r="AE1795" s="8"/>
      <c r="AF1795" s="8"/>
      <c r="AG1795" s="8"/>
      <c r="AH1795" s="8"/>
      <c r="AI1795" s="8"/>
      <c r="AJ1795" s="8"/>
      <c r="AK1795" s="8"/>
      <c r="AL1795" s="8"/>
      <c r="AM1795" s="8"/>
      <c r="AN1795" s="8"/>
      <c r="AO1795" s="8"/>
      <c r="AP1795" s="8"/>
      <c r="AQ1795" s="8"/>
      <c r="AR1795" s="8"/>
      <c r="AT1795" s="6">
        <f t="shared" si="95"/>
        <v>0</v>
      </c>
      <c r="AU1795" s="6" t="str">
        <f t="shared" si="96"/>
        <v/>
      </c>
      <c r="AV1795" s="6">
        <f t="shared" si="97"/>
        <v>118</v>
      </c>
      <c r="AW1795" s="7" t="str">
        <f t="shared" si="98"/>
        <v/>
      </c>
      <c r="AX1795" s="6" t="str">
        <f t="shared" si="99"/>
        <v/>
      </c>
      <c r="AY1795" s="6" t="str">
        <f t="shared" si="100"/>
        <v/>
      </c>
      <c r="BA1795" s="6">
        <f>VLOOKUP(A1795, ALL_AP_DATA!$A$2:$F$3600, 6, FALSE)</f>
        <v>264</v>
      </c>
      <c r="BB1795" s="6">
        <f>VLOOKUP(A1795, projmetadata!$A$2:$D$2036, 4, FALSE)</f>
        <v>15108</v>
      </c>
      <c r="BC1795" s="6" t="e">
        <f t="array" aca="1" ref="BC1795" ca="1">_xludf.IFS(I1795&lt;&gt;0, F1795/I1795, P1795&lt;&gt;0, M1795/P1795, W1795&lt;&gt;0, T1795/W1795, AD1795&lt;&gt;0, AA1795/AD1795, AK1795&lt;&gt;0, AH1795/AK1795, AR1795&lt;&gt;0, AO1795/AR1795, TRUE, 0)</f>
        <v>#NAME?</v>
      </c>
      <c r="BE1795" s="6" t="e">
        <f t="shared" ca="1" si="92"/>
        <v>#NAME?</v>
      </c>
      <c r="BF1795" s="6" t="e">
        <f t="shared" ca="1" si="93"/>
        <v>#NAME?</v>
      </c>
      <c r="BG1795" s="6"/>
      <c r="BH1795" s="6">
        <f>VLOOKUP(A1795, ALL_AP_DATA!$A$2:$D$3600, 3, FALSE)</f>
        <v>20</v>
      </c>
      <c r="BI1795" s="6">
        <f>VLOOKUP(A1795, ALL_AP_DATA!$A$2:$E$3600, 5, FALSE)</f>
        <v>2783</v>
      </c>
      <c r="BJ1795" s="6">
        <f t="shared" si="101"/>
        <v>10.541666666666666</v>
      </c>
      <c r="BK1795" s="6">
        <f t="shared" si="94"/>
        <v>7.575757575757576E-2</v>
      </c>
    </row>
    <row r="1796" spans="1:63" ht="15" customHeight="1" x14ac:dyDescent="0.25">
      <c r="A1796" s="8" t="s">
        <v>1570</v>
      </c>
      <c r="B1796" s="9" t="s">
        <v>1777</v>
      </c>
      <c r="C1796" s="9">
        <v>2</v>
      </c>
      <c r="D1796" s="9">
        <v>4</v>
      </c>
      <c r="E1796" s="9">
        <v>15</v>
      </c>
      <c r="F1796" s="9">
        <v>1014</v>
      </c>
      <c r="G1796" s="9">
        <v>2.4400000000000002E-2</v>
      </c>
      <c r="H1796" s="9">
        <v>0.2419</v>
      </c>
      <c r="I1796" s="9">
        <v>0.1865</v>
      </c>
      <c r="J1796" s="8"/>
      <c r="K1796" s="8"/>
      <c r="L1796" s="8"/>
      <c r="M1796" s="8"/>
      <c r="N1796" s="8"/>
      <c r="O1796" s="8"/>
      <c r="P1796" s="8"/>
      <c r="Q1796" s="9">
        <v>4</v>
      </c>
      <c r="R1796" s="9">
        <v>28</v>
      </c>
      <c r="S1796" s="9">
        <v>46</v>
      </c>
      <c r="T1796" s="9">
        <v>4831</v>
      </c>
      <c r="U1796" s="9">
        <v>0.17069999999999999</v>
      </c>
      <c r="V1796" s="9">
        <v>0.7419</v>
      </c>
      <c r="W1796" s="9">
        <v>0.88839999999999997</v>
      </c>
      <c r="X1796" s="8"/>
      <c r="Y1796" s="8"/>
      <c r="Z1796" s="8"/>
      <c r="AA1796" s="8"/>
      <c r="AB1796" s="8"/>
      <c r="AC1796" s="8"/>
      <c r="AD1796" s="8"/>
      <c r="AE1796" s="9">
        <v>1</v>
      </c>
      <c r="AF1796" s="9">
        <v>2</v>
      </c>
      <c r="AG1796" s="9">
        <v>14</v>
      </c>
      <c r="AH1796" s="9">
        <v>1012</v>
      </c>
      <c r="AI1796" s="9">
        <v>1.2200000000000001E-2</v>
      </c>
      <c r="AJ1796" s="9">
        <v>0.2258</v>
      </c>
      <c r="AK1796" s="9">
        <v>0.18609999999999999</v>
      </c>
      <c r="AL1796" s="8"/>
      <c r="AM1796" s="8"/>
      <c r="AN1796" s="8"/>
      <c r="AO1796" s="8"/>
      <c r="AP1796" s="8"/>
      <c r="AQ1796" s="8"/>
      <c r="AR1796" s="8"/>
      <c r="AT1796" s="6">
        <f t="shared" si="95"/>
        <v>253.5</v>
      </c>
      <c r="AU1796" s="6" t="str">
        <f t="shared" si="96"/>
        <v/>
      </c>
      <c r="AV1796" s="6">
        <f t="shared" si="97"/>
        <v>172.53571428571428</v>
      </c>
      <c r="AW1796" s="7" t="str">
        <f t="shared" si="98"/>
        <v/>
      </c>
      <c r="AX1796" s="6">
        <f t="shared" si="99"/>
        <v>506</v>
      </c>
      <c r="AY1796" s="6" t="str">
        <f t="shared" si="100"/>
        <v/>
      </c>
      <c r="BA1796" s="6">
        <f>VLOOKUP(A1796, ALL_AP_DATA!$A$2:$F$3600, 6, FALSE)</f>
        <v>164</v>
      </c>
      <c r="BB1796" s="6">
        <f>VLOOKUP(A1796, projmetadata!$A$2:$D$2036, 4, FALSE)</f>
        <v>23850</v>
      </c>
      <c r="BC1796" s="6" t="e">
        <f t="array" aca="1" ref="BC1796" ca="1">_xludf.IFS(I1796&lt;&gt;0, F1796/I1796, P1796&lt;&gt;0, M1796/P1796, W1796&lt;&gt;0, T1796/W1796, AD1796&lt;&gt;0, AA1796/AD1796, AK1796&lt;&gt;0, AH1796/AK1796, AR1796&lt;&gt;0, AO1796/AR1796, TRUE, 0)</f>
        <v>#NAME?</v>
      </c>
      <c r="BE1796" s="6" t="e">
        <f t="shared" ca="1" si="92"/>
        <v>#NAME?</v>
      </c>
      <c r="BF1796" s="6" t="e">
        <f t="shared" ca="1" si="93"/>
        <v>#NAME?</v>
      </c>
      <c r="BG1796" s="6"/>
      <c r="BH1796" s="6">
        <f>VLOOKUP(A1796, ALL_AP_DATA!$A$2:$D$3600, 3, FALSE)</f>
        <v>30</v>
      </c>
      <c r="BI1796" s="6">
        <f>VLOOKUP(A1796, ALL_AP_DATA!$A$2:$E$3600, 5, FALSE)</f>
        <v>5438</v>
      </c>
      <c r="BJ1796" s="6">
        <f t="shared" si="101"/>
        <v>33.158536585365852</v>
      </c>
      <c r="BK1796" s="6">
        <f t="shared" si="94"/>
        <v>0.18292682926829268</v>
      </c>
    </row>
    <row r="1797" spans="1:63" ht="15" customHeight="1" x14ac:dyDescent="0.25">
      <c r="A1797" s="8" t="s">
        <v>1571</v>
      </c>
      <c r="B1797" s="9" t="s">
        <v>1777</v>
      </c>
      <c r="C1797" s="9">
        <v>16</v>
      </c>
      <c r="D1797" s="9">
        <v>41</v>
      </c>
      <c r="E1797" s="9">
        <v>22</v>
      </c>
      <c r="F1797" s="9">
        <v>1317</v>
      </c>
      <c r="G1797" s="9">
        <v>4.7399999999999998E-2</v>
      </c>
      <c r="H1797" s="9">
        <v>0.14380000000000001</v>
      </c>
      <c r="I1797" s="9">
        <v>0.17460000000000001</v>
      </c>
      <c r="J1797" s="8"/>
      <c r="K1797" s="8"/>
      <c r="L1797" s="8"/>
      <c r="M1797" s="8"/>
      <c r="N1797" s="8"/>
      <c r="O1797" s="8"/>
      <c r="P1797" s="8"/>
      <c r="Q1797" s="9">
        <v>7</v>
      </c>
      <c r="R1797" s="9">
        <v>18</v>
      </c>
      <c r="S1797" s="9">
        <v>60</v>
      </c>
      <c r="T1797" s="9">
        <v>3185</v>
      </c>
      <c r="U1797" s="9">
        <v>2.0799999999999999E-2</v>
      </c>
      <c r="V1797" s="9">
        <v>0.39219999999999999</v>
      </c>
      <c r="W1797" s="9">
        <v>0.42220000000000002</v>
      </c>
      <c r="X1797" s="8"/>
      <c r="Y1797" s="8"/>
      <c r="Z1797" s="8"/>
      <c r="AA1797" s="8"/>
      <c r="AB1797" s="8"/>
      <c r="AC1797" s="8"/>
      <c r="AD1797" s="8"/>
      <c r="AE1797" s="9">
        <v>16</v>
      </c>
      <c r="AF1797" s="9">
        <v>35</v>
      </c>
      <c r="AG1797" s="9">
        <v>22</v>
      </c>
      <c r="AH1797" s="9">
        <v>1298</v>
      </c>
      <c r="AI1797" s="9">
        <v>4.0500000000000001E-2</v>
      </c>
      <c r="AJ1797" s="9">
        <v>0.14380000000000001</v>
      </c>
      <c r="AK1797" s="9">
        <v>0.1721</v>
      </c>
      <c r="AL1797" s="8"/>
      <c r="AM1797" s="8"/>
      <c r="AN1797" s="8"/>
      <c r="AO1797" s="8"/>
      <c r="AP1797" s="8"/>
      <c r="AQ1797" s="8"/>
      <c r="AR1797" s="8"/>
      <c r="AT1797" s="6">
        <f t="shared" si="95"/>
        <v>32.121951219512198</v>
      </c>
      <c r="AU1797" s="6" t="str">
        <f t="shared" si="96"/>
        <v/>
      </c>
      <c r="AV1797" s="6">
        <f t="shared" si="97"/>
        <v>176.94444444444446</v>
      </c>
      <c r="AW1797" s="7" t="str">
        <f t="shared" si="98"/>
        <v/>
      </c>
      <c r="AX1797" s="6">
        <f t="shared" si="99"/>
        <v>37.085714285714289</v>
      </c>
      <c r="AY1797" s="6" t="str">
        <f t="shared" si="100"/>
        <v/>
      </c>
      <c r="BA1797" s="6">
        <f>VLOOKUP(A1797, ALL_AP_DATA!$A$2:$F$3600, 6, FALSE)</f>
        <v>865</v>
      </c>
      <c r="BB1797" s="6">
        <f>VLOOKUP(A1797, projmetadata!$A$2:$D$2036, 4, FALSE)</f>
        <v>40531</v>
      </c>
      <c r="BC1797" s="6" t="e">
        <f t="array" aca="1" ref="BC1797" ca="1">_xludf.IFS(I1797&lt;&gt;0, F1797/I1797, P1797&lt;&gt;0, M1797/P1797, W1797&lt;&gt;0, T1797/W1797, AD1797&lt;&gt;0, AA1797/AD1797, AK1797&lt;&gt;0, AH1797/AK1797, AR1797&lt;&gt;0, AO1797/AR1797, TRUE, 0)</f>
        <v>#NAME?</v>
      </c>
      <c r="BE1797" s="6" t="e">
        <f t="shared" ca="1" si="92"/>
        <v>#NAME?</v>
      </c>
      <c r="BF1797" s="6" t="e">
        <f t="shared" ca="1" si="93"/>
        <v>#NAME?</v>
      </c>
      <c r="BG1797" s="6"/>
      <c r="BH1797" s="6">
        <f>VLOOKUP(A1797, ALL_AP_DATA!$A$2:$D$3600, 3, FALSE)</f>
        <v>59</v>
      </c>
      <c r="BI1797" s="6">
        <f>VLOOKUP(A1797, ALL_AP_DATA!$A$2:$E$3600, 5, FALSE)</f>
        <v>7543</v>
      </c>
      <c r="BJ1797" s="6">
        <f t="shared" si="101"/>
        <v>8.7202312138728324</v>
      </c>
      <c r="BK1797" s="6">
        <f t="shared" si="94"/>
        <v>6.8208092485549127E-2</v>
      </c>
    </row>
    <row r="1798" spans="1:63" ht="15" customHeight="1" x14ac:dyDescent="0.25">
      <c r="A1798" s="8" t="s">
        <v>1572</v>
      </c>
      <c r="B1798" s="9" t="s">
        <v>1777</v>
      </c>
      <c r="C1798" s="9">
        <v>4</v>
      </c>
      <c r="D1798" s="9">
        <v>12</v>
      </c>
      <c r="E1798" s="9">
        <v>12</v>
      </c>
      <c r="F1798" s="9">
        <v>143</v>
      </c>
      <c r="G1798" s="9">
        <v>5.45E-2</v>
      </c>
      <c r="H1798" s="9">
        <v>8.2799999999999999E-2</v>
      </c>
      <c r="I1798" s="9">
        <v>6.4299999999999996E-2</v>
      </c>
      <c r="J1798" s="8"/>
      <c r="K1798" s="8"/>
      <c r="L1798" s="8"/>
      <c r="M1798" s="8"/>
      <c r="N1798" s="8"/>
      <c r="O1798" s="8"/>
      <c r="P1798" s="8"/>
      <c r="Q1798" s="9">
        <v>8</v>
      </c>
      <c r="R1798" s="9">
        <v>17</v>
      </c>
      <c r="S1798" s="9">
        <v>47</v>
      </c>
      <c r="T1798" s="9">
        <v>630</v>
      </c>
      <c r="U1798" s="9">
        <v>7.7299999999999994E-2</v>
      </c>
      <c r="V1798" s="9">
        <v>0.3241</v>
      </c>
      <c r="W1798" s="9">
        <v>0.28310000000000002</v>
      </c>
      <c r="X1798" s="8"/>
      <c r="Y1798" s="8"/>
      <c r="Z1798" s="8"/>
      <c r="AA1798" s="8"/>
      <c r="AB1798" s="8"/>
      <c r="AC1798" s="8"/>
      <c r="AD1798" s="8"/>
      <c r="AE1798" s="9">
        <v>1</v>
      </c>
      <c r="AF1798" s="9">
        <v>5</v>
      </c>
      <c r="AG1798" s="9">
        <v>12</v>
      </c>
      <c r="AH1798" s="9">
        <v>127</v>
      </c>
      <c r="AI1798" s="9">
        <v>2.2700000000000001E-2</v>
      </c>
      <c r="AJ1798" s="9">
        <v>8.2799999999999999E-2</v>
      </c>
      <c r="AK1798" s="9">
        <v>5.7099999999999998E-2</v>
      </c>
      <c r="AL1798" s="8"/>
      <c r="AM1798" s="8"/>
      <c r="AN1798" s="8"/>
      <c r="AO1798" s="8"/>
      <c r="AP1798" s="8"/>
      <c r="AQ1798" s="8"/>
      <c r="AR1798" s="8"/>
      <c r="AT1798" s="6">
        <f t="shared" si="95"/>
        <v>11.916666666666666</v>
      </c>
      <c r="AU1798" s="6" t="str">
        <f t="shared" si="96"/>
        <v/>
      </c>
      <c r="AV1798" s="6">
        <f t="shared" si="97"/>
        <v>37.058823529411768</v>
      </c>
      <c r="AW1798" s="7" t="str">
        <f t="shared" si="98"/>
        <v/>
      </c>
      <c r="AX1798" s="6">
        <f t="shared" si="99"/>
        <v>25.4</v>
      </c>
      <c r="AY1798" s="6" t="str">
        <f t="shared" si="100"/>
        <v/>
      </c>
      <c r="BA1798" s="6">
        <f>VLOOKUP(A1798, ALL_AP_DATA!$A$2:$F$3600, 6, FALSE)</f>
        <v>220</v>
      </c>
      <c r="BB1798" s="6">
        <f>VLOOKUP(A1798, projmetadata!$A$2:$D$2036, 4, FALSE)</f>
        <v>28407</v>
      </c>
      <c r="BC1798" s="6" t="e">
        <f t="array" aca="1" ref="BC1798" ca="1">_xludf.IFS(I1798&lt;&gt;0, F1798/I1798, P1798&lt;&gt;0, M1798/P1798, W1798&lt;&gt;0, T1798/W1798, AD1798&lt;&gt;0, AA1798/AD1798, AK1798&lt;&gt;0, AH1798/AK1798, AR1798&lt;&gt;0, AO1798/AR1798, TRUE, 0)</f>
        <v>#NAME?</v>
      </c>
      <c r="BE1798" s="6" t="e">
        <f t="shared" ca="1" si="92"/>
        <v>#NAME?</v>
      </c>
      <c r="BF1798" s="6" t="e">
        <f t="shared" ca="1" si="93"/>
        <v>#NAME?</v>
      </c>
      <c r="BG1798" s="6"/>
      <c r="BH1798" s="6">
        <f>VLOOKUP(A1798, ALL_AP_DATA!$A$2:$D$3600, 3, FALSE)</f>
        <v>30</v>
      </c>
      <c r="BI1798" s="6">
        <f>VLOOKUP(A1798, ALL_AP_DATA!$A$2:$E$3600, 5, FALSE)</f>
        <v>2225</v>
      </c>
      <c r="BJ1798" s="6">
        <f t="shared" si="101"/>
        <v>10.113636363636363</v>
      </c>
      <c r="BK1798" s="6">
        <f t="shared" si="94"/>
        <v>0.13636363636363635</v>
      </c>
    </row>
    <row r="1799" spans="1:63" ht="15" customHeight="1" x14ac:dyDescent="0.25">
      <c r="A1799" s="8" t="s">
        <v>1573</v>
      </c>
      <c r="B1799" s="9" t="s">
        <v>1777</v>
      </c>
      <c r="C1799" s="8"/>
      <c r="D1799" s="8"/>
      <c r="E1799" s="8"/>
      <c r="F1799" s="8"/>
      <c r="G1799" s="8"/>
      <c r="H1799" s="8"/>
      <c r="I1799" s="8"/>
      <c r="J1799" s="8"/>
      <c r="K1799" s="8"/>
      <c r="L1799" s="8"/>
      <c r="M1799" s="8"/>
      <c r="N1799" s="8"/>
      <c r="O1799" s="8"/>
      <c r="P1799" s="8"/>
      <c r="Q1799" s="8"/>
      <c r="R1799" s="8"/>
      <c r="S1799" s="8"/>
      <c r="T1799" s="8"/>
      <c r="U1799" s="8"/>
      <c r="V1799" s="8"/>
      <c r="W1799" s="8"/>
      <c r="X1799" s="9">
        <v>1</v>
      </c>
      <c r="Y1799" s="9">
        <v>4</v>
      </c>
      <c r="Z1799" s="9">
        <v>0</v>
      </c>
      <c r="AA1799" s="9">
        <v>0</v>
      </c>
      <c r="AB1799" s="9">
        <v>2.0199999999999999E-2</v>
      </c>
      <c r="AC1799" s="9">
        <v>0</v>
      </c>
      <c r="AD1799" s="9">
        <v>0</v>
      </c>
      <c r="AE1799" s="8"/>
      <c r="AF1799" s="8"/>
      <c r="AG1799" s="8"/>
      <c r="AH1799" s="8"/>
      <c r="AI1799" s="8"/>
      <c r="AJ1799" s="8"/>
      <c r="AK1799" s="8"/>
      <c r="AL1799" s="8"/>
      <c r="AM1799" s="8"/>
      <c r="AN1799" s="8"/>
      <c r="AO1799" s="8"/>
      <c r="AP1799" s="8"/>
      <c r="AQ1799" s="8"/>
      <c r="AR1799" s="8"/>
      <c r="AT1799" s="6" t="str">
        <f t="shared" si="95"/>
        <v/>
      </c>
      <c r="AU1799" s="6" t="str">
        <f t="shared" si="96"/>
        <v/>
      </c>
      <c r="AV1799" s="6" t="str">
        <f t="shared" si="97"/>
        <v/>
      </c>
      <c r="AW1799" s="7">
        <f t="shared" si="98"/>
        <v>0</v>
      </c>
      <c r="AX1799" s="6" t="str">
        <f t="shared" si="99"/>
        <v/>
      </c>
      <c r="AY1799" s="6" t="str">
        <f t="shared" si="100"/>
        <v/>
      </c>
      <c r="BA1799" s="6">
        <f>VLOOKUP(A1799, ALL_AP_DATA!$A$2:$F$3600, 6, FALSE)</f>
        <v>198</v>
      </c>
      <c r="BB1799" s="6">
        <f>VLOOKUP(A1799, projmetadata!$A$2:$D$2036, 4, FALSE)</f>
        <v>15490</v>
      </c>
      <c r="BC1799" s="6" t="e">
        <f t="array" aca="1" ref="BC1799" ca="1">_xludf.IFS(I1799&lt;&gt;0, F1799/I1799, P1799&lt;&gt;0, M1799/P1799, W1799&lt;&gt;0, T1799/W1799, AD1799&lt;&gt;0, AA1799/AD1799, AK1799&lt;&gt;0, AH1799/AK1799, AR1799&lt;&gt;0, AO1799/AR1799, TRUE, 0)</f>
        <v>#NAME?</v>
      </c>
      <c r="BE1799" s="6" t="e">
        <f t="shared" ca="1" si="92"/>
        <v>#NAME?</v>
      </c>
      <c r="BF1799" s="6" t="e">
        <f t="shared" ca="1" si="93"/>
        <v>#NAME?</v>
      </c>
      <c r="BG1799" s="6"/>
      <c r="BH1799" s="6">
        <f>VLOOKUP(A1799, ALL_AP_DATA!$A$2:$D$3600, 3, FALSE)</f>
        <v>4</v>
      </c>
      <c r="BI1799" s="6">
        <f>VLOOKUP(A1799, ALL_AP_DATA!$A$2:$E$3600, 5, FALSE)</f>
        <v>189</v>
      </c>
      <c r="BJ1799" s="6">
        <f t="shared" si="101"/>
        <v>0.95454545454545459</v>
      </c>
      <c r="BK1799" s="6">
        <f t="shared" si="94"/>
        <v>2.0202020202020204E-2</v>
      </c>
    </row>
    <row r="1800" spans="1:63" ht="15" customHeight="1" x14ac:dyDescent="0.25">
      <c r="A1800" s="8" t="s">
        <v>1574</v>
      </c>
      <c r="B1800" s="9" t="s">
        <v>1777</v>
      </c>
      <c r="C1800" s="9">
        <v>1</v>
      </c>
      <c r="D1800" s="9">
        <v>2</v>
      </c>
      <c r="E1800" s="9">
        <v>2</v>
      </c>
      <c r="F1800" s="9">
        <v>9</v>
      </c>
      <c r="G1800" s="9">
        <v>2.0999999999999999E-3</v>
      </c>
      <c r="H1800" s="9">
        <v>2.3E-3</v>
      </c>
      <c r="I1800" s="9">
        <v>1E-4</v>
      </c>
      <c r="J1800" s="8"/>
      <c r="K1800" s="8"/>
      <c r="L1800" s="8"/>
      <c r="M1800" s="8"/>
      <c r="N1800" s="8"/>
      <c r="O1800" s="8"/>
      <c r="P1800" s="8"/>
      <c r="Q1800" s="9">
        <v>79</v>
      </c>
      <c r="R1800" s="9">
        <v>361</v>
      </c>
      <c r="S1800" s="9">
        <v>679</v>
      </c>
      <c r="T1800" s="9">
        <v>64137</v>
      </c>
      <c r="U1800" s="9">
        <v>0.37369999999999998</v>
      </c>
      <c r="V1800" s="9">
        <v>0.79420000000000002</v>
      </c>
      <c r="W1800" s="9">
        <v>0.71970000000000001</v>
      </c>
      <c r="X1800" s="8"/>
      <c r="Y1800" s="8"/>
      <c r="Z1800" s="8"/>
      <c r="AA1800" s="8"/>
      <c r="AB1800" s="8"/>
      <c r="AC1800" s="8"/>
      <c r="AD1800" s="8"/>
      <c r="AE1800" s="8"/>
      <c r="AF1800" s="8"/>
      <c r="AG1800" s="8"/>
      <c r="AH1800" s="8"/>
      <c r="AI1800" s="8"/>
      <c r="AJ1800" s="8"/>
      <c r="AK1800" s="8"/>
      <c r="AL1800" s="8"/>
      <c r="AM1800" s="8"/>
      <c r="AN1800" s="8"/>
      <c r="AO1800" s="8"/>
      <c r="AP1800" s="8"/>
      <c r="AQ1800" s="8"/>
      <c r="AR1800" s="8"/>
      <c r="AT1800" s="6">
        <f t="shared" si="95"/>
        <v>4.5</v>
      </c>
      <c r="AU1800" s="6" t="str">
        <f t="shared" si="96"/>
        <v/>
      </c>
      <c r="AV1800" s="6">
        <f t="shared" si="97"/>
        <v>177.66481994459835</v>
      </c>
      <c r="AW1800" s="7" t="str">
        <f t="shared" si="98"/>
        <v/>
      </c>
      <c r="AX1800" s="6" t="str">
        <f t="shared" si="99"/>
        <v/>
      </c>
      <c r="AY1800" s="6" t="str">
        <f t="shared" si="100"/>
        <v/>
      </c>
      <c r="BA1800" s="6">
        <f>VLOOKUP(A1800, ALL_AP_DATA!$A$2:$F$3600, 6, FALSE)</f>
        <v>966</v>
      </c>
      <c r="BB1800" s="6">
        <f>VLOOKUP(A1800, projmetadata!$A$2:$D$2036, 4, FALSE)</f>
        <v>9525</v>
      </c>
      <c r="BC1800" s="6" t="e">
        <f t="array" aca="1" ref="BC1800" ca="1">_xludf.IFS(I1800&lt;&gt;0, F1800/I1800, P1800&lt;&gt;0, M1800/P1800, W1800&lt;&gt;0, T1800/W1800, AD1800&lt;&gt;0, AA1800/AD1800, AK1800&lt;&gt;0, AH1800/AK1800, AR1800&lt;&gt;0, AO1800/AR1800, TRUE, 0)</f>
        <v>#NAME?</v>
      </c>
      <c r="BE1800" s="6" t="e">
        <f t="shared" ca="1" si="92"/>
        <v>#NAME?</v>
      </c>
      <c r="BF1800" s="6" t="e">
        <f t="shared" ca="1" si="93"/>
        <v>#NAME?</v>
      </c>
      <c r="BG1800" s="6"/>
      <c r="BH1800" s="6">
        <f>VLOOKUP(A1800, ALL_AP_DATA!$A$2:$D$3600, 3, FALSE)</f>
        <v>363</v>
      </c>
      <c r="BI1800" s="6">
        <f>VLOOKUP(A1800, ALL_AP_DATA!$A$2:$E$3600, 5, FALSE)</f>
        <v>89115</v>
      </c>
      <c r="BJ1800" s="6">
        <f t="shared" si="101"/>
        <v>92.25155279503106</v>
      </c>
      <c r="BK1800" s="6">
        <f t="shared" si="94"/>
        <v>0.37577639751552794</v>
      </c>
    </row>
    <row r="1801" spans="1:63" ht="15" customHeight="1" x14ac:dyDescent="0.25">
      <c r="A1801" s="8" t="s">
        <v>1575</v>
      </c>
      <c r="B1801" s="9" t="s">
        <v>1777</v>
      </c>
      <c r="C1801" s="8"/>
      <c r="D1801" s="8"/>
      <c r="E1801" s="8"/>
      <c r="F1801" s="8"/>
      <c r="G1801" s="8"/>
      <c r="H1801" s="8"/>
      <c r="I1801" s="8"/>
      <c r="J1801" s="8"/>
      <c r="K1801" s="8"/>
      <c r="L1801" s="8"/>
      <c r="M1801" s="8"/>
      <c r="N1801" s="8"/>
      <c r="O1801" s="8"/>
      <c r="P1801" s="8"/>
      <c r="Q1801" s="9">
        <v>5</v>
      </c>
      <c r="R1801" s="9">
        <v>17</v>
      </c>
      <c r="S1801" s="9">
        <v>46</v>
      </c>
      <c r="T1801" s="9">
        <v>1060</v>
      </c>
      <c r="U1801" s="9">
        <v>0.1069</v>
      </c>
      <c r="V1801" s="9">
        <v>0.66669999999999996</v>
      </c>
      <c r="W1801" s="9">
        <v>0.42720000000000002</v>
      </c>
      <c r="X1801" s="9">
        <v>3</v>
      </c>
      <c r="Y1801" s="9">
        <v>32</v>
      </c>
      <c r="Z1801" s="9">
        <v>23</v>
      </c>
      <c r="AA1801" s="9">
        <v>286</v>
      </c>
      <c r="AB1801" s="9">
        <v>0.20130000000000001</v>
      </c>
      <c r="AC1801" s="9">
        <v>0.33329999999999999</v>
      </c>
      <c r="AD1801" s="9">
        <v>0.1153</v>
      </c>
      <c r="AE1801" s="9">
        <v>1</v>
      </c>
      <c r="AF1801" s="9">
        <v>3</v>
      </c>
      <c r="AG1801" s="9">
        <v>5</v>
      </c>
      <c r="AH1801" s="9">
        <v>75</v>
      </c>
      <c r="AI1801" s="9">
        <v>1.89E-2</v>
      </c>
      <c r="AJ1801" s="9">
        <v>7.2499999999999995E-2</v>
      </c>
      <c r="AK1801" s="9">
        <v>3.0200000000000001E-2</v>
      </c>
      <c r="AL1801" s="8"/>
      <c r="AM1801" s="8"/>
      <c r="AN1801" s="8"/>
      <c r="AO1801" s="8"/>
      <c r="AP1801" s="8"/>
      <c r="AQ1801" s="8"/>
      <c r="AR1801" s="8"/>
      <c r="AT1801" s="6" t="str">
        <f t="shared" si="95"/>
        <v/>
      </c>
      <c r="AU1801" s="6" t="str">
        <f t="shared" si="96"/>
        <v/>
      </c>
      <c r="AV1801" s="6">
        <f t="shared" si="97"/>
        <v>62.352941176470587</v>
      </c>
      <c r="AW1801" s="7">
        <f t="shared" si="98"/>
        <v>8.9375</v>
      </c>
      <c r="AX1801" s="6">
        <f t="shared" si="99"/>
        <v>25</v>
      </c>
      <c r="AY1801" s="6" t="str">
        <f t="shared" si="100"/>
        <v/>
      </c>
      <c r="BA1801" s="6">
        <f>VLOOKUP(A1801, ALL_AP_DATA!$A$2:$F$3600, 6, FALSE)</f>
        <v>159</v>
      </c>
      <c r="BB1801" s="6">
        <f>VLOOKUP(A1801, projmetadata!$A$2:$D$2036, 4, FALSE)</f>
        <v>20743</v>
      </c>
      <c r="BC1801" s="6" t="e">
        <f t="array" aca="1" ref="BC1801" ca="1">_xludf.IFS(I1801&lt;&gt;0, F1801/I1801, P1801&lt;&gt;0, M1801/P1801, W1801&lt;&gt;0, T1801/W1801, AD1801&lt;&gt;0, AA1801/AD1801, AK1801&lt;&gt;0, AH1801/AK1801, AR1801&lt;&gt;0, AO1801/AR1801, TRUE, 0)</f>
        <v>#NAME?</v>
      </c>
      <c r="BE1801" s="6" t="e">
        <f t="shared" ca="1" si="92"/>
        <v>#NAME?</v>
      </c>
      <c r="BF1801" s="6" t="e">
        <f t="shared" ca="1" si="93"/>
        <v>#NAME?</v>
      </c>
      <c r="BG1801" s="6"/>
      <c r="BH1801" s="6">
        <f>VLOOKUP(A1801, ALL_AP_DATA!$A$2:$D$3600, 3, FALSE)</f>
        <v>44</v>
      </c>
      <c r="BI1801" s="6">
        <f>VLOOKUP(A1801, ALL_AP_DATA!$A$2:$E$3600, 5, FALSE)</f>
        <v>2481</v>
      </c>
      <c r="BJ1801" s="6">
        <f t="shared" si="101"/>
        <v>15.60377358490566</v>
      </c>
      <c r="BK1801" s="6">
        <f t="shared" si="94"/>
        <v>0.27672955974842767</v>
      </c>
    </row>
    <row r="1802" spans="1:63" ht="15" customHeight="1" x14ac:dyDescent="0.25">
      <c r="A1802" s="8" t="s">
        <v>1576</v>
      </c>
      <c r="B1802" s="9" t="s">
        <v>1777</v>
      </c>
      <c r="C1802" s="9">
        <v>13</v>
      </c>
      <c r="D1802" s="9">
        <v>69</v>
      </c>
      <c r="E1802" s="9">
        <v>152</v>
      </c>
      <c r="F1802" s="9">
        <v>5670</v>
      </c>
      <c r="G1802" s="9">
        <v>0.08</v>
      </c>
      <c r="H1802" s="9">
        <v>0.1615</v>
      </c>
      <c r="I1802" s="9">
        <v>8.72E-2</v>
      </c>
      <c r="J1802" s="8"/>
      <c r="K1802" s="8"/>
      <c r="L1802" s="8"/>
      <c r="M1802" s="8"/>
      <c r="N1802" s="8"/>
      <c r="O1802" s="8"/>
      <c r="P1802" s="8"/>
      <c r="Q1802" s="9">
        <v>57</v>
      </c>
      <c r="R1802" s="9">
        <v>302</v>
      </c>
      <c r="S1802" s="9">
        <v>858</v>
      </c>
      <c r="T1802" s="9">
        <v>54970</v>
      </c>
      <c r="U1802" s="9">
        <v>0.3503</v>
      </c>
      <c r="V1802" s="9">
        <v>0.91180000000000005</v>
      </c>
      <c r="W1802" s="9">
        <v>0.84519999999999995</v>
      </c>
      <c r="X1802" s="8"/>
      <c r="Y1802" s="8"/>
      <c r="Z1802" s="8"/>
      <c r="AA1802" s="8"/>
      <c r="AB1802" s="8"/>
      <c r="AC1802" s="8"/>
      <c r="AD1802" s="8"/>
      <c r="AE1802" s="9">
        <v>8</v>
      </c>
      <c r="AF1802" s="9">
        <v>31</v>
      </c>
      <c r="AG1802" s="9">
        <v>83</v>
      </c>
      <c r="AH1802" s="9">
        <v>2673</v>
      </c>
      <c r="AI1802" s="9">
        <v>3.5999999999999997E-2</v>
      </c>
      <c r="AJ1802" s="9">
        <v>8.8200000000000001E-2</v>
      </c>
      <c r="AK1802" s="9">
        <v>4.1099999999999998E-2</v>
      </c>
      <c r="AL1802" s="8"/>
      <c r="AM1802" s="8"/>
      <c r="AN1802" s="8"/>
      <c r="AO1802" s="8"/>
      <c r="AP1802" s="8"/>
      <c r="AQ1802" s="8"/>
      <c r="AR1802" s="8"/>
      <c r="AT1802" s="6">
        <f t="shared" si="95"/>
        <v>82.173913043478265</v>
      </c>
      <c r="AU1802" s="6" t="str">
        <f t="shared" si="96"/>
        <v/>
      </c>
      <c r="AV1802" s="6">
        <f t="shared" si="97"/>
        <v>182.01986754966887</v>
      </c>
      <c r="AW1802" s="7" t="str">
        <f t="shared" si="98"/>
        <v/>
      </c>
      <c r="AX1802" s="6">
        <f t="shared" si="99"/>
        <v>86.225806451612897</v>
      </c>
      <c r="AY1802" s="6" t="str">
        <f t="shared" si="100"/>
        <v/>
      </c>
      <c r="BA1802" s="6">
        <f>VLOOKUP(A1802, ALL_AP_DATA!$A$2:$F$3600, 6, FALSE)</f>
        <v>862</v>
      </c>
      <c r="BB1802" s="6">
        <f>VLOOKUP(A1802, projmetadata!$A$2:$D$2036, 4, FALSE)</f>
        <v>58728</v>
      </c>
      <c r="BC1802" s="6" t="e">
        <f t="array" aca="1" ref="BC1802" ca="1">_xludf.IFS(I1802&lt;&gt;0, F1802/I1802, P1802&lt;&gt;0, M1802/P1802, W1802&lt;&gt;0, T1802/W1802, AD1802&lt;&gt;0, AA1802/AD1802, AK1802&lt;&gt;0, AH1802/AK1802, AR1802&lt;&gt;0, AO1802/AR1802, TRUE, 0)</f>
        <v>#NAME?</v>
      </c>
      <c r="BE1802" s="6" t="e">
        <f t="shared" ca="1" si="92"/>
        <v>#NAME?</v>
      </c>
      <c r="BF1802" s="6" t="e">
        <f t="shared" ca="1" si="93"/>
        <v>#NAME?</v>
      </c>
      <c r="BG1802" s="6"/>
      <c r="BH1802" s="6">
        <f>VLOOKUP(A1802, ALL_AP_DATA!$A$2:$D$3600, 3, FALSE)</f>
        <v>353</v>
      </c>
      <c r="BI1802" s="6">
        <f>VLOOKUP(A1802, ALL_AP_DATA!$A$2:$E$3600, 5, FALSE)</f>
        <v>65039</v>
      </c>
      <c r="BJ1802" s="6">
        <f t="shared" si="101"/>
        <v>75.451276102088173</v>
      </c>
      <c r="BK1802" s="6">
        <f t="shared" si="94"/>
        <v>0.40951276102088169</v>
      </c>
    </row>
    <row r="1803" spans="1:63" ht="15" customHeight="1" x14ac:dyDescent="0.25">
      <c r="A1803" s="8" t="s">
        <v>1577</v>
      </c>
      <c r="B1803" s="9" t="s">
        <v>1777</v>
      </c>
      <c r="C1803" s="9">
        <v>3</v>
      </c>
      <c r="D1803" s="9">
        <v>6</v>
      </c>
      <c r="E1803" s="9">
        <v>23</v>
      </c>
      <c r="F1803" s="9">
        <v>1351</v>
      </c>
      <c r="G1803" s="9">
        <v>1.1599999999999999E-2</v>
      </c>
      <c r="H1803" s="9">
        <v>0.16550000000000001</v>
      </c>
      <c r="I1803" s="9">
        <v>3.9100000000000003E-2</v>
      </c>
      <c r="J1803" s="8"/>
      <c r="K1803" s="8"/>
      <c r="L1803" s="8"/>
      <c r="M1803" s="8"/>
      <c r="N1803" s="8"/>
      <c r="O1803" s="8"/>
      <c r="P1803" s="8"/>
      <c r="Q1803" s="9">
        <v>17</v>
      </c>
      <c r="R1803" s="9">
        <v>101</v>
      </c>
      <c r="S1803" s="9">
        <v>122</v>
      </c>
      <c r="T1803" s="9">
        <v>20661</v>
      </c>
      <c r="U1803" s="9">
        <v>0.19500000000000001</v>
      </c>
      <c r="V1803" s="9">
        <v>0.87770000000000004</v>
      </c>
      <c r="W1803" s="9">
        <v>0.59860000000000002</v>
      </c>
      <c r="X1803" s="9">
        <v>7</v>
      </c>
      <c r="Y1803" s="9">
        <v>23</v>
      </c>
      <c r="Z1803" s="9">
        <v>58</v>
      </c>
      <c r="AA1803" s="9">
        <v>3837</v>
      </c>
      <c r="AB1803" s="9">
        <v>4.4400000000000002E-2</v>
      </c>
      <c r="AC1803" s="9">
        <v>0.4173</v>
      </c>
      <c r="AD1803" s="9">
        <v>0.11119999999999999</v>
      </c>
      <c r="AE1803" s="9">
        <v>2</v>
      </c>
      <c r="AF1803" s="9">
        <v>6</v>
      </c>
      <c r="AG1803" s="9">
        <v>34</v>
      </c>
      <c r="AH1803" s="9">
        <v>2100</v>
      </c>
      <c r="AI1803" s="9">
        <v>1.1599999999999999E-2</v>
      </c>
      <c r="AJ1803" s="9">
        <v>0.24460000000000001</v>
      </c>
      <c r="AK1803" s="9">
        <v>6.08E-2</v>
      </c>
      <c r="AL1803" s="9">
        <v>1</v>
      </c>
      <c r="AM1803" s="9">
        <v>15</v>
      </c>
      <c r="AN1803" s="9">
        <v>48</v>
      </c>
      <c r="AO1803" s="9">
        <v>8800</v>
      </c>
      <c r="AP1803" s="9">
        <v>2.9000000000000001E-2</v>
      </c>
      <c r="AQ1803" s="9">
        <v>0.3453</v>
      </c>
      <c r="AR1803" s="9">
        <v>0.25490000000000002</v>
      </c>
      <c r="AT1803" s="6">
        <f t="shared" si="95"/>
        <v>225.16666666666666</v>
      </c>
      <c r="AU1803" s="6" t="str">
        <f t="shared" si="96"/>
        <v/>
      </c>
      <c r="AV1803" s="6">
        <f t="shared" si="97"/>
        <v>204.56435643564356</v>
      </c>
      <c r="AW1803" s="7">
        <f t="shared" si="98"/>
        <v>166.82608695652175</v>
      </c>
      <c r="AX1803" s="6">
        <f t="shared" si="99"/>
        <v>350</v>
      </c>
      <c r="AY1803" s="6">
        <f t="shared" si="100"/>
        <v>586.66666666666663</v>
      </c>
      <c r="BA1803" s="6">
        <f>VLOOKUP(A1803, ALL_AP_DATA!$A$2:$F$3600, 6, FALSE)</f>
        <v>518</v>
      </c>
      <c r="BB1803" s="6">
        <f>VLOOKUP(A1803, projmetadata!$A$2:$D$2036, 4, FALSE)</f>
        <v>41027</v>
      </c>
      <c r="BC1803" s="6" t="e">
        <f t="array" aca="1" ref="BC1803" ca="1">_xludf.IFS(I1803&lt;&gt;0, F1803/I1803, P1803&lt;&gt;0, M1803/P1803, W1803&lt;&gt;0, T1803/W1803, AD1803&lt;&gt;0, AA1803/AD1803, AK1803&lt;&gt;0, AH1803/AK1803, AR1803&lt;&gt;0, AO1803/AR1803, TRUE, 0)</f>
        <v>#NAME?</v>
      </c>
      <c r="BE1803" s="6" t="e">
        <f t="shared" ca="1" si="92"/>
        <v>#NAME?</v>
      </c>
      <c r="BF1803" s="6" t="e">
        <f t="shared" ca="1" si="93"/>
        <v>#NAME?</v>
      </c>
      <c r="BG1803" s="6"/>
      <c r="BH1803" s="6">
        <f>VLOOKUP(A1803, ALL_AP_DATA!$A$2:$D$3600, 3, FALSE)</f>
        <v>115</v>
      </c>
      <c r="BI1803" s="6">
        <f>VLOOKUP(A1803, ALL_AP_DATA!$A$2:$E$3600, 5, FALSE)</f>
        <v>34518</v>
      </c>
      <c r="BJ1803" s="6">
        <f t="shared" si="101"/>
        <v>66.637065637065632</v>
      </c>
      <c r="BK1803" s="6">
        <f t="shared" si="94"/>
        <v>0.22200772200772201</v>
      </c>
    </row>
    <row r="1804" spans="1:63" ht="15" customHeight="1" x14ac:dyDescent="0.25">
      <c r="A1804" s="8" t="s">
        <v>1578</v>
      </c>
      <c r="B1804" s="9" t="s">
        <v>1777</v>
      </c>
      <c r="C1804" s="9">
        <v>24</v>
      </c>
      <c r="D1804" s="9">
        <v>123</v>
      </c>
      <c r="E1804" s="9">
        <v>473</v>
      </c>
      <c r="F1804" s="9">
        <v>36375</v>
      </c>
      <c r="G1804" s="9">
        <v>0.14499999999999999</v>
      </c>
      <c r="H1804" s="9">
        <v>0.53390000000000004</v>
      </c>
      <c r="I1804" s="9">
        <v>0.30299999999999999</v>
      </c>
      <c r="J1804" s="9">
        <v>15</v>
      </c>
      <c r="K1804" s="9">
        <v>46</v>
      </c>
      <c r="L1804" s="9">
        <v>271</v>
      </c>
      <c r="M1804" s="9">
        <v>17879</v>
      </c>
      <c r="N1804" s="9">
        <v>5.4199999999999998E-2</v>
      </c>
      <c r="O1804" s="9">
        <v>0.30590000000000001</v>
      </c>
      <c r="P1804" s="9">
        <v>0.1489</v>
      </c>
      <c r="Q1804" s="9">
        <v>50</v>
      </c>
      <c r="R1804" s="9">
        <v>312</v>
      </c>
      <c r="S1804" s="9">
        <v>817</v>
      </c>
      <c r="T1804" s="9">
        <v>99793</v>
      </c>
      <c r="U1804" s="9">
        <v>0.3679</v>
      </c>
      <c r="V1804" s="9">
        <v>0.92210000000000003</v>
      </c>
      <c r="W1804" s="9">
        <v>0.83120000000000005</v>
      </c>
      <c r="X1804" s="9">
        <v>2</v>
      </c>
      <c r="Y1804" s="9">
        <v>42</v>
      </c>
      <c r="Z1804" s="9">
        <v>173</v>
      </c>
      <c r="AA1804" s="9">
        <v>10411</v>
      </c>
      <c r="AB1804" s="9">
        <v>4.9500000000000002E-2</v>
      </c>
      <c r="AC1804" s="9">
        <v>0.1953</v>
      </c>
      <c r="AD1804" s="9">
        <v>8.6699999999999999E-2</v>
      </c>
      <c r="AE1804" s="9">
        <v>15</v>
      </c>
      <c r="AF1804" s="9">
        <v>48</v>
      </c>
      <c r="AG1804" s="9">
        <v>142</v>
      </c>
      <c r="AH1804" s="9">
        <v>8683</v>
      </c>
      <c r="AI1804" s="9">
        <v>5.6599999999999998E-2</v>
      </c>
      <c r="AJ1804" s="9">
        <v>0.1603</v>
      </c>
      <c r="AK1804" s="9">
        <v>7.2300000000000003E-2</v>
      </c>
      <c r="AL1804" s="9">
        <v>4</v>
      </c>
      <c r="AM1804" s="9">
        <v>72</v>
      </c>
      <c r="AN1804" s="9">
        <v>475</v>
      </c>
      <c r="AO1804" s="9">
        <v>44829</v>
      </c>
      <c r="AP1804" s="9">
        <v>8.4900000000000003E-2</v>
      </c>
      <c r="AQ1804" s="9">
        <v>0.53610000000000002</v>
      </c>
      <c r="AR1804" s="9">
        <v>0.37340000000000001</v>
      </c>
      <c r="AT1804" s="6">
        <f t="shared" si="95"/>
        <v>295.73170731707319</v>
      </c>
      <c r="AU1804" s="6">
        <f t="shared" si="96"/>
        <v>388.67391304347825</v>
      </c>
      <c r="AV1804" s="6">
        <f t="shared" si="97"/>
        <v>319.84935897435895</v>
      </c>
      <c r="AW1804" s="7">
        <f t="shared" si="98"/>
        <v>247.88095238095238</v>
      </c>
      <c r="AX1804" s="6">
        <f t="shared" si="99"/>
        <v>180.89583333333334</v>
      </c>
      <c r="AY1804" s="6">
        <f t="shared" si="100"/>
        <v>622.625</v>
      </c>
      <c r="BA1804" s="6">
        <f>VLOOKUP(A1804, ALL_AP_DATA!$A$2:$F$3600, 6, FALSE)</f>
        <v>848</v>
      </c>
      <c r="BB1804" s="6">
        <f>VLOOKUP(A1804, projmetadata!$A$2:$D$2036, 4, FALSE)</f>
        <v>150921</v>
      </c>
      <c r="BC1804" s="6" t="e">
        <f t="array" aca="1" ref="BC1804" ca="1">_xludf.IFS(I1804&lt;&gt;0, F1804/I1804, P1804&lt;&gt;0, M1804/P1804, W1804&lt;&gt;0, T1804/W1804, AD1804&lt;&gt;0, AA1804/AD1804, AK1804&lt;&gt;0, AH1804/AK1804, AR1804&lt;&gt;0, AO1804/AR1804, TRUE, 0)</f>
        <v>#NAME?</v>
      </c>
      <c r="BE1804" s="6" t="e">
        <f t="shared" ca="1" si="92"/>
        <v>#NAME?</v>
      </c>
      <c r="BF1804" s="6" t="e">
        <f t="shared" ca="1" si="93"/>
        <v>#NAME?</v>
      </c>
      <c r="BG1804" s="6"/>
      <c r="BH1804" s="6">
        <f>VLOOKUP(A1804, ALL_AP_DATA!$A$2:$D$3600, 3, FALSE)</f>
        <v>370</v>
      </c>
      <c r="BI1804" s="6">
        <f>VLOOKUP(A1804, ALL_AP_DATA!$A$2:$E$3600, 5, FALSE)</f>
        <v>120059</v>
      </c>
      <c r="BJ1804" s="6">
        <f t="shared" si="101"/>
        <v>141.57900943396226</v>
      </c>
      <c r="BK1804" s="6">
        <f t="shared" si="94"/>
        <v>0.43632075471698112</v>
      </c>
    </row>
    <row r="1805" spans="1:63" ht="15" customHeight="1" x14ac:dyDescent="0.25">
      <c r="A1805" s="8" t="s">
        <v>1579</v>
      </c>
      <c r="B1805" s="9" t="s">
        <v>1777</v>
      </c>
      <c r="C1805" s="9">
        <v>1</v>
      </c>
      <c r="D1805" s="9">
        <v>2</v>
      </c>
      <c r="E1805" s="9">
        <v>7</v>
      </c>
      <c r="F1805" s="9">
        <v>203</v>
      </c>
      <c r="G1805" s="9">
        <v>7.3000000000000001E-3</v>
      </c>
      <c r="H1805" s="9">
        <v>4.9299999999999997E-2</v>
      </c>
      <c r="I1805" s="9">
        <v>7.9000000000000008E-3</v>
      </c>
      <c r="J1805" s="8"/>
      <c r="K1805" s="8"/>
      <c r="L1805" s="8"/>
      <c r="M1805" s="8"/>
      <c r="N1805" s="8"/>
      <c r="O1805" s="8"/>
      <c r="P1805" s="8"/>
      <c r="Q1805" s="9">
        <v>15</v>
      </c>
      <c r="R1805" s="9">
        <v>116</v>
      </c>
      <c r="S1805" s="9">
        <v>102</v>
      </c>
      <c r="T1805" s="9">
        <v>20428</v>
      </c>
      <c r="U1805" s="9">
        <v>0.42180000000000001</v>
      </c>
      <c r="V1805" s="9">
        <v>0.71830000000000005</v>
      </c>
      <c r="W1805" s="9">
        <v>0.7984</v>
      </c>
      <c r="X1805" s="9">
        <v>2</v>
      </c>
      <c r="Y1805" s="9">
        <v>45</v>
      </c>
      <c r="Z1805" s="9">
        <v>45</v>
      </c>
      <c r="AA1805" s="9">
        <v>5461</v>
      </c>
      <c r="AB1805" s="9">
        <v>0.1636</v>
      </c>
      <c r="AC1805" s="9">
        <v>0.31690000000000002</v>
      </c>
      <c r="AD1805" s="9">
        <v>0.21340000000000001</v>
      </c>
      <c r="AE1805" s="8"/>
      <c r="AF1805" s="8"/>
      <c r="AG1805" s="8"/>
      <c r="AH1805" s="8"/>
      <c r="AI1805" s="8"/>
      <c r="AJ1805" s="8"/>
      <c r="AK1805" s="8"/>
      <c r="AL1805" s="8"/>
      <c r="AM1805" s="8"/>
      <c r="AN1805" s="8"/>
      <c r="AO1805" s="8"/>
      <c r="AP1805" s="8"/>
      <c r="AQ1805" s="8"/>
      <c r="AR1805" s="8"/>
      <c r="AT1805" s="6">
        <f t="shared" si="95"/>
        <v>101.5</v>
      </c>
      <c r="AU1805" s="6" t="str">
        <f t="shared" si="96"/>
        <v/>
      </c>
      <c r="AV1805" s="6">
        <f t="shared" si="97"/>
        <v>176.10344827586206</v>
      </c>
      <c r="AW1805" s="7">
        <f t="shared" si="98"/>
        <v>121.35555555555555</v>
      </c>
      <c r="AX1805" s="6" t="str">
        <f t="shared" si="99"/>
        <v/>
      </c>
      <c r="AY1805" s="6" t="str">
        <f t="shared" si="100"/>
        <v/>
      </c>
      <c r="BA1805" s="6">
        <f>VLOOKUP(A1805, ALL_AP_DATA!$A$2:$F$3600, 6, FALSE)</f>
        <v>275</v>
      </c>
      <c r="BB1805" s="6">
        <f>VLOOKUP(A1805, projmetadata!$A$2:$D$2036, 4, FALSE)</f>
        <v>49424</v>
      </c>
      <c r="BC1805" s="6" t="e">
        <f t="array" aca="1" ref="BC1805" ca="1">_xludf.IFS(I1805&lt;&gt;0, F1805/I1805, P1805&lt;&gt;0, M1805/P1805, W1805&lt;&gt;0, T1805/W1805, AD1805&lt;&gt;0, AA1805/AD1805, AK1805&lt;&gt;0, AH1805/AK1805, AR1805&lt;&gt;0, AO1805/AR1805, TRUE, 0)</f>
        <v>#NAME?</v>
      </c>
      <c r="BE1805" s="6" t="e">
        <f t="shared" ca="1" si="92"/>
        <v>#NAME?</v>
      </c>
      <c r="BF1805" s="6" t="e">
        <f t="shared" ca="1" si="93"/>
        <v>#NAME?</v>
      </c>
      <c r="BG1805" s="6"/>
      <c r="BH1805" s="6">
        <f>VLOOKUP(A1805, ALL_AP_DATA!$A$2:$D$3600, 3, FALSE)</f>
        <v>139</v>
      </c>
      <c r="BI1805" s="6">
        <f>VLOOKUP(A1805, ALL_AP_DATA!$A$2:$E$3600, 5, FALSE)</f>
        <v>25587</v>
      </c>
      <c r="BJ1805" s="6">
        <f t="shared" si="101"/>
        <v>93.043636363636367</v>
      </c>
      <c r="BK1805" s="6">
        <f t="shared" si="94"/>
        <v>0.50545454545454549</v>
      </c>
    </row>
    <row r="1806" spans="1:63" ht="15" customHeight="1" x14ac:dyDescent="0.25">
      <c r="A1806" s="8" t="s">
        <v>1580</v>
      </c>
      <c r="B1806" s="9" t="s">
        <v>1777</v>
      </c>
      <c r="C1806" s="9">
        <v>9</v>
      </c>
      <c r="D1806" s="9">
        <v>131</v>
      </c>
      <c r="E1806" s="9">
        <v>692</v>
      </c>
      <c r="F1806" s="9">
        <v>20896</v>
      </c>
      <c r="G1806" s="9">
        <v>0.2707</v>
      </c>
      <c r="H1806" s="9">
        <v>0.69969999999999999</v>
      </c>
      <c r="I1806" s="9">
        <v>0.48370000000000002</v>
      </c>
      <c r="J1806" s="9">
        <v>11</v>
      </c>
      <c r="K1806" s="9">
        <v>62</v>
      </c>
      <c r="L1806" s="9">
        <v>661</v>
      </c>
      <c r="M1806" s="9">
        <v>21174</v>
      </c>
      <c r="N1806" s="9">
        <v>0.12809999999999999</v>
      </c>
      <c r="O1806" s="9">
        <v>0.66839999999999999</v>
      </c>
      <c r="P1806" s="9">
        <v>0.49009999999999998</v>
      </c>
      <c r="Q1806" s="9">
        <v>36</v>
      </c>
      <c r="R1806" s="9">
        <v>168</v>
      </c>
      <c r="S1806" s="9">
        <v>880</v>
      </c>
      <c r="T1806" s="9">
        <v>36575</v>
      </c>
      <c r="U1806" s="9">
        <v>0.34710000000000002</v>
      </c>
      <c r="V1806" s="9">
        <v>0.88980000000000004</v>
      </c>
      <c r="W1806" s="9">
        <v>0.84660000000000002</v>
      </c>
      <c r="X1806" s="9">
        <v>2</v>
      </c>
      <c r="Y1806" s="9">
        <v>29</v>
      </c>
      <c r="Z1806" s="9">
        <v>154</v>
      </c>
      <c r="AA1806" s="9">
        <v>3294</v>
      </c>
      <c r="AB1806" s="9">
        <v>5.9900000000000002E-2</v>
      </c>
      <c r="AC1806" s="9">
        <v>0.15570000000000001</v>
      </c>
      <c r="AD1806" s="9">
        <v>7.6200000000000004E-2</v>
      </c>
      <c r="AE1806" s="9">
        <v>10</v>
      </c>
      <c r="AF1806" s="9">
        <v>72</v>
      </c>
      <c r="AG1806" s="9">
        <v>600</v>
      </c>
      <c r="AH1806" s="9">
        <v>16908</v>
      </c>
      <c r="AI1806" s="9">
        <v>0.14879999999999999</v>
      </c>
      <c r="AJ1806" s="9">
        <v>0.60670000000000002</v>
      </c>
      <c r="AK1806" s="9">
        <v>0.39140000000000003</v>
      </c>
      <c r="AL1806" s="9">
        <v>2</v>
      </c>
      <c r="AM1806" s="9">
        <v>33</v>
      </c>
      <c r="AN1806" s="9">
        <v>530</v>
      </c>
      <c r="AO1806" s="9">
        <v>14592</v>
      </c>
      <c r="AP1806" s="9">
        <v>6.8199999999999997E-2</v>
      </c>
      <c r="AQ1806" s="9">
        <v>0.53590000000000004</v>
      </c>
      <c r="AR1806" s="9">
        <v>0.33779999999999999</v>
      </c>
      <c r="AT1806" s="6">
        <f t="shared" si="95"/>
        <v>159.5114503816794</v>
      </c>
      <c r="AU1806" s="6">
        <f t="shared" si="96"/>
        <v>341.51612903225805</v>
      </c>
      <c r="AV1806" s="6">
        <f t="shared" si="97"/>
        <v>217.70833333333334</v>
      </c>
      <c r="AW1806" s="7">
        <f t="shared" si="98"/>
        <v>113.58620689655173</v>
      </c>
      <c r="AX1806" s="6">
        <f t="shared" si="99"/>
        <v>234.83333333333334</v>
      </c>
      <c r="AY1806" s="6">
        <f t="shared" si="100"/>
        <v>442.18181818181819</v>
      </c>
      <c r="BA1806" s="6">
        <f>VLOOKUP(A1806, ALL_AP_DATA!$A$2:$F$3600, 6, FALSE)</f>
        <v>484</v>
      </c>
      <c r="BB1806" s="6">
        <f>VLOOKUP(A1806, projmetadata!$A$2:$D$2036, 4, FALSE)</f>
        <v>72421</v>
      </c>
      <c r="BC1806" s="6" t="e">
        <f t="array" aca="1" ref="BC1806" ca="1">_xludf.IFS(I1806&lt;&gt;0, F1806/I1806, P1806&lt;&gt;0, M1806/P1806, W1806&lt;&gt;0, T1806/W1806, AD1806&lt;&gt;0, AA1806/AD1806, AK1806&lt;&gt;0, AH1806/AK1806, AR1806&lt;&gt;0, AO1806/AR1806, TRUE, 0)</f>
        <v>#NAME?</v>
      </c>
      <c r="BE1806" s="6" t="e">
        <f t="shared" ca="1" si="92"/>
        <v>#NAME?</v>
      </c>
      <c r="BF1806" s="6" t="e">
        <f t="shared" ca="1" si="93"/>
        <v>#NAME?</v>
      </c>
      <c r="BG1806" s="6"/>
      <c r="BH1806" s="6">
        <f>VLOOKUP(A1806, ALL_AP_DATA!$A$2:$D$3600, 3, FALSE)</f>
        <v>255</v>
      </c>
      <c r="BI1806" s="6">
        <f>VLOOKUP(A1806, ALL_AP_DATA!$A$2:$E$3600, 5, FALSE)</f>
        <v>43203</v>
      </c>
      <c r="BJ1806" s="6">
        <f t="shared" si="101"/>
        <v>89.262396694214871</v>
      </c>
      <c r="BK1806" s="6">
        <f t="shared" si="94"/>
        <v>0.52685950413223137</v>
      </c>
    </row>
    <row r="1807" spans="1:63" ht="15" customHeight="1" x14ac:dyDescent="0.25">
      <c r="A1807" s="8" t="s">
        <v>1581</v>
      </c>
      <c r="B1807" s="9" t="s">
        <v>1777</v>
      </c>
      <c r="C1807" s="9">
        <v>2</v>
      </c>
      <c r="D1807" s="9">
        <v>31</v>
      </c>
      <c r="E1807" s="9">
        <v>101</v>
      </c>
      <c r="F1807" s="9">
        <v>2689</v>
      </c>
      <c r="G1807" s="9">
        <v>2.2100000000000002E-2</v>
      </c>
      <c r="H1807" s="9">
        <v>5.6899999999999999E-2</v>
      </c>
      <c r="I1807" s="9">
        <v>8.3999999999999995E-3</v>
      </c>
      <c r="J1807" s="9">
        <v>1</v>
      </c>
      <c r="K1807" s="9">
        <v>5</v>
      </c>
      <c r="L1807" s="9">
        <v>49</v>
      </c>
      <c r="M1807" s="9">
        <v>1478</v>
      </c>
      <c r="N1807" s="9">
        <v>3.5999999999999999E-3</v>
      </c>
      <c r="O1807" s="9">
        <v>2.76E-2</v>
      </c>
      <c r="P1807" s="9">
        <v>4.5999999999999999E-3</v>
      </c>
      <c r="Q1807" s="9">
        <v>90</v>
      </c>
      <c r="R1807" s="9">
        <v>675</v>
      </c>
      <c r="S1807" s="9">
        <v>1649</v>
      </c>
      <c r="T1807" s="9">
        <v>253703</v>
      </c>
      <c r="U1807" s="9">
        <v>0.48080000000000001</v>
      </c>
      <c r="V1807" s="9">
        <v>0.92949999999999999</v>
      </c>
      <c r="W1807" s="9">
        <v>0.78949999999999998</v>
      </c>
      <c r="X1807" s="9">
        <v>3</v>
      </c>
      <c r="Y1807" s="9">
        <v>40</v>
      </c>
      <c r="Z1807" s="9">
        <v>130</v>
      </c>
      <c r="AA1807" s="9">
        <v>5915</v>
      </c>
      <c r="AB1807" s="9">
        <v>2.8500000000000001E-2</v>
      </c>
      <c r="AC1807" s="9">
        <v>7.3300000000000004E-2</v>
      </c>
      <c r="AD1807" s="9">
        <v>1.84E-2</v>
      </c>
      <c r="AE1807" s="9">
        <v>7</v>
      </c>
      <c r="AF1807" s="9">
        <v>44</v>
      </c>
      <c r="AG1807" s="9">
        <v>123</v>
      </c>
      <c r="AH1807" s="9">
        <v>3969</v>
      </c>
      <c r="AI1807" s="9">
        <v>3.1300000000000001E-2</v>
      </c>
      <c r="AJ1807" s="9">
        <v>6.93E-2</v>
      </c>
      <c r="AK1807" s="9">
        <v>1.24E-2</v>
      </c>
      <c r="AL1807" s="8"/>
      <c r="AM1807" s="8"/>
      <c r="AN1807" s="8"/>
      <c r="AO1807" s="8"/>
      <c r="AP1807" s="8"/>
      <c r="AQ1807" s="8"/>
      <c r="AR1807" s="8"/>
      <c r="AT1807" s="6">
        <f t="shared" si="95"/>
        <v>86.741935483870961</v>
      </c>
      <c r="AU1807" s="6">
        <f t="shared" si="96"/>
        <v>295.60000000000002</v>
      </c>
      <c r="AV1807" s="6">
        <f t="shared" si="97"/>
        <v>375.85629629629631</v>
      </c>
      <c r="AW1807" s="7">
        <f t="shared" si="98"/>
        <v>147.875</v>
      </c>
      <c r="AX1807" s="6">
        <f t="shared" si="99"/>
        <v>90.204545454545453</v>
      </c>
      <c r="AY1807" s="6" t="str">
        <f t="shared" si="100"/>
        <v/>
      </c>
      <c r="BA1807" s="6">
        <f>VLOOKUP(A1807, ALL_AP_DATA!$A$2:$F$3600, 6, FALSE)</f>
        <v>1404</v>
      </c>
      <c r="BB1807" s="6">
        <f>VLOOKUP(A1807, projmetadata!$A$2:$D$2036, 4, FALSE)</f>
        <v>27993</v>
      </c>
      <c r="BC1807" s="6" t="e">
        <f t="array" aca="1" ref="BC1807" ca="1">_xludf.IFS(I1807&lt;&gt;0, F1807/I1807, P1807&lt;&gt;0, M1807/P1807, W1807&lt;&gt;0, T1807/W1807, AD1807&lt;&gt;0, AA1807/AD1807, AK1807&lt;&gt;0, AH1807/AK1807, AR1807&lt;&gt;0, AO1807/AR1807, TRUE, 0)</f>
        <v>#NAME?</v>
      </c>
      <c r="BE1807" s="6" t="e">
        <f t="shared" ca="1" si="92"/>
        <v>#NAME?</v>
      </c>
      <c r="BF1807" s="6" t="e">
        <f t="shared" ca="1" si="93"/>
        <v>#NAME?</v>
      </c>
      <c r="BG1807" s="6"/>
      <c r="BH1807" s="6">
        <f>VLOOKUP(A1807, ALL_AP_DATA!$A$2:$D$3600, 3, FALSE)</f>
        <v>708</v>
      </c>
      <c r="BI1807" s="6">
        <f>VLOOKUP(A1807, ALL_AP_DATA!$A$2:$E$3600, 5, FALSE)</f>
        <v>321338</v>
      </c>
      <c r="BJ1807" s="6">
        <f t="shared" si="101"/>
        <v>228.87321937321937</v>
      </c>
      <c r="BK1807" s="6">
        <f t="shared" si="94"/>
        <v>0.50427350427350426</v>
      </c>
    </row>
    <row r="1808" spans="1:63" ht="15" customHeight="1" x14ac:dyDescent="0.25">
      <c r="A1808" s="8" t="s">
        <v>1582</v>
      </c>
      <c r="B1808" s="9" t="s">
        <v>1777</v>
      </c>
      <c r="C1808" s="9">
        <v>17</v>
      </c>
      <c r="D1808" s="9">
        <v>43</v>
      </c>
      <c r="E1808" s="9">
        <v>80</v>
      </c>
      <c r="F1808" s="9">
        <v>3491</v>
      </c>
      <c r="G1808" s="9">
        <v>1.0200000000000001E-2</v>
      </c>
      <c r="H1808" s="9">
        <v>3.5999999999999997E-2</v>
      </c>
      <c r="I1808" s="9">
        <v>1.3100000000000001E-2</v>
      </c>
      <c r="J1808" s="8"/>
      <c r="K1808" s="8"/>
      <c r="L1808" s="8"/>
      <c r="M1808" s="8"/>
      <c r="N1808" s="8"/>
      <c r="O1808" s="8"/>
      <c r="P1808" s="8"/>
      <c r="Q1808" s="9">
        <v>173</v>
      </c>
      <c r="R1808" s="9">
        <v>819</v>
      </c>
      <c r="S1808" s="9">
        <v>1614</v>
      </c>
      <c r="T1808" s="9">
        <v>140144</v>
      </c>
      <c r="U1808" s="9">
        <v>0.19359999999999999</v>
      </c>
      <c r="V1808" s="9">
        <v>0.72570000000000001</v>
      </c>
      <c r="W1808" s="9">
        <v>0.52659999999999996</v>
      </c>
      <c r="X1808" s="8"/>
      <c r="Y1808" s="8"/>
      <c r="Z1808" s="8"/>
      <c r="AA1808" s="8"/>
      <c r="AB1808" s="8"/>
      <c r="AC1808" s="8"/>
      <c r="AD1808" s="8"/>
      <c r="AE1808" s="9">
        <v>5</v>
      </c>
      <c r="AF1808" s="9">
        <v>22</v>
      </c>
      <c r="AG1808" s="9">
        <v>87</v>
      </c>
      <c r="AH1808" s="9">
        <v>3360</v>
      </c>
      <c r="AI1808" s="9">
        <v>5.1999999999999998E-3</v>
      </c>
      <c r="AJ1808" s="9">
        <v>3.9100000000000003E-2</v>
      </c>
      <c r="AK1808" s="9">
        <v>1.26E-2</v>
      </c>
      <c r="AL1808" s="8"/>
      <c r="AM1808" s="8"/>
      <c r="AN1808" s="8"/>
      <c r="AO1808" s="8"/>
      <c r="AP1808" s="8"/>
      <c r="AQ1808" s="8"/>
      <c r="AR1808" s="8"/>
      <c r="AT1808" s="6">
        <f t="shared" si="95"/>
        <v>81.186046511627907</v>
      </c>
      <c r="AU1808" s="6" t="str">
        <f t="shared" si="96"/>
        <v/>
      </c>
      <c r="AV1808" s="6">
        <f t="shared" si="97"/>
        <v>171.1159951159951</v>
      </c>
      <c r="AW1808" s="7" t="str">
        <f t="shared" si="98"/>
        <v/>
      </c>
      <c r="AX1808" s="6">
        <f t="shared" si="99"/>
        <v>152.72727272727272</v>
      </c>
      <c r="AY1808" s="6" t="str">
        <f t="shared" si="100"/>
        <v/>
      </c>
      <c r="BA1808" s="6">
        <f>VLOOKUP(A1808, ALL_AP_DATA!$A$2:$F$3600, 6, FALSE)</f>
        <v>4230</v>
      </c>
      <c r="BB1808" s="6"/>
      <c r="BC1808" s="6" t="e">
        <f t="array" aca="1" ref="BC1808" ca="1">_xludf.IFS(I1808&lt;&gt;0, F1808/I1808, P1808&lt;&gt;0, M1808/P1808, W1808&lt;&gt;0, T1808/W1808, AD1808&lt;&gt;0, AA1808/AD1808, AK1808&lt;&gt;0, AH1808/AK1808, AR1808&lt;&gt;0, AO1808/AR1808, TRUE, 0)</f>
        <v>#NAME?</v>
      </c>
      <c r="BE1808" s="6"/>
      <c r="BF1808" s="6"/>
      <c r="BG1808" s="6"/>
      <c r="BH1808" s="6">
        <f>VLOOKUP(A1808, ALL_AP_DATA!$A$2:$D$3600, 3, FALSE)</f>
        <v>869</v>
      </c>
      <c r="BI1808" s="6">
        <f>VLOOKUP(A1808, ALL_AP_DATA!$A$2:$E$3600, 5, FALSE)</f>
        <v>266112</v>
      </c>
      <c r="BJ1808" s="6">
        <f t="shared" si="101"/>
        <v>62.910638297872339</v>
      </c>
      <c r="BK1808" s="6"/>
    </row>
    <row r="1809" spans="1:63" ht="15" customHeight="1" x14ac:dyDescent="0.25">
      <c r="A1809" s="8" t="s">
        <v>1583</v>
      </c>
      <c r="B1809" s="9" t="s">
        <v>1777</v>
      </c>
      <c r="C1809" s="9">
        <v>12</v>
      </c>
      <c r="D1809" s="9">
        <v>34</v>
      </c>
      <c r="E1809" s="9">
        <v>72</v>
      </c>
      <c r="F1809" s="9">
        <v>10331</v>
      </c>
      <c r="G1809" s="9">
        <v>9.5500000000000002E-2</v>
      </c>
      <c r="H1809" s="9">
        <v>0.26469999999999999</v>
      </c>
      <c r="I1809" s="9">
        <v>0.22109999999999999</v>
      </c>
      <c r="J1809" s="8"/>
      <c r="K1809" s="8"/>
      <c r="L1809" s="8"/>
      <c r="M1809" s="8"/>
      <c r="N1809" s="8"/>
      <c r="O1809" s="8"/>
      <c r="P1809" s="8"/>
      <c r="Q1809" s="9">
        <v>16</v>
      </c>
      <c r="R1809" s="9">
        <v>95</v>
      </c>
      <c r="S1809" s="9">
        <v>239</v>
      </c>
      <c r="T1809" s="9">
        <v>32459</v>
      </c>
      <c r="U1809" s="9">
        <v>0.26690000000000003</v>
      </c>
      <c r="V1809" s="9">
        <v>0.87870000000000004</v>
      </c>
      <c r="W1809" s="9">
        <v>0.69479999999999997</v>
      </c>
      <c r="X1809" s="8"/>
      <c r="Y1809" s="8"/>
      <c r="Z1809" s="8"/>
      <c r="AA1809" s="8"/>
      <c r="AB1809" s="8"/>
      <c r="AC1809" s="8"/>
      <c r="AD1809" s="8"/>
      <c r="AE1809" s="9">
        <v>2</v>
      </c>
      <c r="AF1809" s="9">
        <v>7</v>
      </c>
      <c r="AG1809" s="9">
        <v>4</v>
      </c>
      <c r="AH1809" s="9">
        <v>53</v>
      </c>
      <c r="AI1809" s="9">
        <v>1.9699999999999999E-2</v>
      </c>
      <c r="AJ1809" s="9">
        <v>1.47E-2</v>
      </c>
      <c r="AK1809" s="9">
        <v>1.1000000000000001E-3</v>
      </c>
      <c r="AL1809" s="8"/>
      <c r="AM1809" s="8"/>
      <c r="AN1809" s="8"/>
      <c r="AO1809" s="8"/>
      <c r="AP1809" s="8"/>
      <c r="AQ1809" s="8"/>
      <c r="AR1809" s="8"/>
      <c r="AT1809" s="6">
        <f t="shared" si="95"/>
        <v>303.85294117647061</v>
      </c>
      <c r="AU1809" s="6" t="str">
        <f t="shared" si="96"/>
        <v/>
      </c>
      <c r="AV1809" s="6">
        <f t="shared" si="97"/>
        <v>341.67368421052629</v>
      </c>
      <c r="AW1809" s="7" t="str">
        <f t="shared" si="98"/>
        <v/>
      </c>
      <c r="AX1809" s="6">
        <f t="shared" si="99"/>
        <v>7.5714285714285712</v>
      </c>
      <c r="AY1809" s="6" t="str">
        <f t="shared" si="100"/>
        <v/>
      </c>
      <c r="BA1809" s="6">
        <f>VLOOKUP(A1809, ALL_AP_DATA!$A$2:$F$3600, 6, FALSE)</f>
        <v>356</v>
      </c>
      <c r="BB1809" s="6">
        <f>VLOOKUP(A1809, projmetadata!$A$2:$D$2036, 4, FALSE)</f>
        <v>32289</v>
      </c>
      <c r="BC1809" s="6" t="e">
        <f t="array" aca="1" ref="BC1809" ca="1">_xludf.IFS(I1809&lt;&gt;0, F1809/I1809, P1809&lt;&gt;0, M1809/P1809, W1809&lt;&gt;0, T1809/W1809, AD1809&lt;&gt;0, AA1809/AD1809, AK1809&lt;&gt;0, AH1809/AK1809, AR1809&lt;&gt;0, AO1809/AR1809, TRUE, 0)</f>
        <v>#NAME?</v>
      </c>
      <c r="BE1809" s="6" t="e">
        <f t="shared" ref="BE1809:BE2002" ca="1" si="102">BC1809/BB1809</f>
        <v>#NAME?</v>
      </c>
      <c r="BF1809" s="6" t="e">
        <f t="shared" ref="BF1809:BF2002" ca="1" si="103">BC1809/BA1809</f>
        <v>#NAME?</v>
      </c>
      <c r="BG1809" s="6"/>
      <c r="BH1809" s="6">
        <f>VLOOKUP(A1809, ALL_AP_DATA!$A$2:$D$3600, 3, FALSE)</f>
        <v>122</v>
      </c>
      <c r="BI1809" s="6">
        <f>VLOOKUP(A1809, ALL_AP_DATA!$A$2:$E$3600, 5, FALSE)</f>
        <v>46715</v>
      </c>
      <c r="BJ1809" s="6">
        <f t="shared" si="101"/>
        <v>131.22191011235955</v>
      </c>
      <c r="BK1809" s="6">
        <f t="shared" ref="BK1809:BK2002" si="104">BH1809/BA1809</f>
        <v>0.34269662921348315</v>
      </c>
    </row>
    <row r="1810" spans="1:63" ht="15" customHeight="1" x14ac:dyDescent="0.25">
      <c r="A1810" s="8" t="s">
        <v>1584</v>
      </c>
      <c r="B1810" s="9" t="s">
        <v>1777</v>
      </c>
      <c r="C1810" s="9">
        <v>17</v>
      </c>
      <c r="D1810" s="9">
        <v>49</v>
      </c>
      <c r="E1810" s="9">
        <v>173</v>
      </c>
      <c r="F1810" s="9">
        <v>6868</v>
      </c>
      <c r="G1810" s="9">
        <v>0.04</v>
      </c>
      <c r="H1810" s="9">
        <v>0.28129999999999999</v>
      </c>
      <c r="I1810" s="9">
        <v>0.10440000000000001</v>
      </c>
      <c r="J1810" s="8"/>
      <c r="K1810" s="8"/>
      <c r="L1810" s="8"/>
      <c r="M1810" s="8"/>
      <c r="N1810" s="8"/>
      <c r="O1810" s="8"/>
      <c r="P1810" s="8"/>
      <c r="Q1810" s="9">
        <v>47</v>
      </c>
      <c r="R1810" s="9">
        <v>232</v>
      </c>
      <c r="S1810" s="9">
        <v>545</v>
      </c>
      <c r="T1810" s="9">
        <v>45233</v>
      </c>
      <c r="U1810" s="9">
        <v>0.18940000000000001</v>
      </c>
      <c r="V1810" s="9">
        <v>0.88619999999999999</v>
      </c>
      <c r="W1810" s="9">
        <v>0.68759999999999999</v>
      </c>
      <c r="X1810" s="9">
        <v>1</v>
      </c>
      <c r="Y1810" s="9">
        <v>4</v>
      </c>
      <c r="Z1810" s="9">
        <v>19</v>
      </c>
      <c r="AA1810" s="9">
        <v>176</v>
      </c>
      <c r="AB1810" s="9">
        <v>3.3E-3</v>
      </c>
      <c r="AC1810" s="9">
        <v>3.09E-2</v>
      </c>
      <c r="AD1810" s="9">
        <v>2.7000000000000001E-3</v>
      </c>
      <c r="AE1810" s="9">
        <v>11</v>
      </c>
      <c r="AF1810" s="9">
        <v>32</v>
      </c>
      <c r="AG1810" s="9">
        <v>101</v>
      </c>
      <c r="AH1810" s="9">
        <v>4842</v>
      </c>
      <c r="AI1810" s="9">
        <v>2.6100000000000002E-2</v>
      </c>
      <c r="AJ1810" s="9">
        <v>0.16420000000000001</v>
      </c>
      <c r="AK1810" s="9">
        <v>7.3599999999999999E-2</v>
      </c>
      <c r="AL1810" s="8"/>
      <c r="AM1810" s="8"/>
      <c r="AN1810" s="8"/>
      <c r="AO1810" s="8"/>
      <c r="AP1810" s="8"/>
      <c r="AQ1810" s="8"/>
      <c r="AR1810" s="8"/>
      <c r="AT1810" s="6">
        <f t="shared" si="95"/>
        <v>140.16326530612244</v>
      </c>
      <c r="AU1810" s="6" t="str">
        <f t="shared" si="96"/>
        <v/>
      </c>
      <c r="AV1810" s="6">
        <f t="shared" si="97"/>
        <v>194.96982758620689</v>
      </c>
      <c r="AW1810" s="7">
        <f t="shared" si="98"/>
        <v>44</v>
      </c>
      <c r="AX1810" s="6">
        <f t="shared" si="99"/>
        <v>151.3125</v>
      </c>
      <c r="AY1810" s="6" t="str">
        <f t="shared" si="100"/>
        <v/>
      </c>
      <c r="BA1810" s="6">
        <f>VLOOKUP(A1810, ALL_AP_DATA!$A$2:$F$3600, 6, FALSE)</f>
        <v>1225</v>
      </c>
      <c r="BB1810" s="6">
        <f>VLOOKUP(A1810, projmetadata!$A$2:$D$2036, 4, FALSE)</f>
        <v>61493</v>
      </c>
      <c r="BC1810" s="6" t="e">
        <f t="array" aca="1" ref="BC1810" ca="1">_xludf.IFS(I1810&lt;&gt;0, F1810/I1810, P1810&lt;&gt;0, M1810/P1810, W1810&lt;&gt;0, T1810/W1810, AD1810&lt;&gt;0, AA1810/AD1810, AK1810&lt;&gt;0, AH1810/AK1810, AR1810&lt;&gt;0, AO1810/AR1810, TRUE, 0)</f>
        <v>#NAME?</v>
      </c>
      <c r="BE1810" s="6" t="e">
        <f t="shared" ca="1" si="102"/>
        <v>#NAME?</v>
      </c>
      <c r="BF1810" s="6" t="e">
        <f t="shared" ca="1" si="103"/>
        <v>#NAME?</v>
      </c>
      <c r="BG1810" s="6"/>
      <c r="BH1810" s="6">
        <f>VLOOKUP(A1810, ALL_AP_DATA!$A$2:$D$3600, 3, FALSE)</f>
        <v>277</v>
      </c>
      <c r="BI1810" s="6">
        <f>VLOOKUP(A1810, ALL_AP_DATA!$A$2:$E$3600, 5, FALSE)</f>
        <v>65785</v>
      </c>
      <c r="BJ1810" s="6">
        <f t="shared" si="101"/>
        <v>53.70204081632653</v>
      </c>
      <c r="BK1810" s="6">
        <f t="shared" si="104"/>
        <v>0.22612244897959183</v>
      </c>
    </row>
    <row r="1811" spans="1:63" ht="15" customHeight="1" x14ac:dyDescent="0.25">
      <c r="A1811" s="8" t="s">
        <v>1585</v>
      </c>
      <c r="B1811" s="9" t="s">
        <v>1777</v>
      </c>
      <c r="C1811" s="8"/>
      <c r="D1811" s="8"/>
      <c r="E1811" s="8"/>
      <c r="F1811" s="8"/>
      <c r="G1811" s="8"/>
      <c r="H1811" s="8"/>
      <c r="I1811" s="8"/>
      <c r="J1811" s="8"/>
      <c r="K1811" s="8"/>
      <c r="L1811" s="8"/>
      <c r="M1811" s="8"/>
      <c r="N1811" s="8"/>
      <c r="O1811" s="8"/>
      <c r="P1811" s="8"/>
      <c r="Q1811" s="9">
        <v>9</v>
      </c>
      <c r="R1811" s="9">
        <v>25</v>
      </c>
      <c r="S1811" s="9">
        <v>149</v>
      </c>
      <c r="T1811" s="9">
        <v>3843</v>
      </c>
      <c r="U1811" s="9">
        <v>3.5000000000000003E-2</v>
      </c>
      <c r="V1811" s="9">
        <v>0.47910000000000003</v>
      </c>
      <c r="W1811" s="9">
        <v>3.3300000000000003E-2</v>
      </c>
      <c r="X1811" s="8"/>
      <c r="Y1811" s="8"/>
      <c r="Z1811" s="8"/>
      <c r="AA1811" s="8"/>
      <c r="AB1811" s="8"/>
      <c r="AC1811" s="8"/>
      <c r="AD1811" s="8"/>
      <c r="AE1811" s="8"/>
      <c r="AF1811" s="8"/>
      <c r="AG1811" s="8"/>
      <c r="AH1811" s="8"/>
      <c r="AI1811" s="8"/>
      <c r="AJ1811" s="8"/>
      <c r="AK1811" s="8"/>
      <c r="AL1811" s="8"/>
      <c r="AM1811" s="8"/>
      <c r="AN1811" s="8"/>
      <c r="AO1811" s="8"/>
      <c r="AP1811" s="8"/>
      <c r="AQ1811" s="8"/>
      <c r="AR1811" s="8"/>
      <c r="AT1811" s="6" t="str">
        <f t="shared" si="95"/>
        <v/>
      </c>
      <c r="AU1811" s="6" t="str">
        <f t="shared" si="96"/>
        <v/>
      </c>
      <c r="AV1811" s="6">
        <f t="shared" si="97"/>
        <v>153.72</v>
      </c>
      <c r="AW1811" s="7" t="str">
        <f t="shared" si="98"/>
        <v/>
      </c>
      <c r="AX1811" s="6" t="str">
        <f t="shared" si="99"/>
        <v/>
      </c>
      <c r="AY1811" s="6" t="str">
        <f t="shared" si="100"/>
        <v/>
      </c>
      <c r="BA1811" s="6">
        <f>VLOOKUP(A1811, ALL_AP_DATA!$A$2:$F$3600, 6, FALSE)</f>
        <v>715</v>
      </c>
      <c r="BB1811" s="6">
        <f>VLOOKUP(A1811, projmetadata!$A$2:$D$2036, 4, FALSE)</f>
        <v>283639</v>
      </c>
      <c r="BC1811" s="6" t="e">
        <f t="array" aca="1" ref="BC1811" ca="1">_xludf.IFS(I1811&lt;&gt;0, F1811/I1811, P1811&lt;&gt;0, M1811/P1811, W1811&lt;&gt;0, T1811/W1811, AD1811&lt;&gt;0, AA1811/AD1811, AK1811&lt;&gt;0, AH1811/AK1811, AR1811&lt;&gt;0, AO1811/AR1811, TRUE, 0)</f>
        <v>#NAME?</v>
      </c>
      <c r="BE1811" s="6" t="e">
        <f t="shared" ca="1" si="102"/>
        <v>#NAME?</v>
      </c>
      <c r="BF1811" s="6" t="e">
        <f t="shared" ca="1" si="103"/>
        <v>#NAME?</v>
      </c>
      <c r="BG1811" s="6"/>
      <c r="BH1811" s="6">
        <f>VLOOKUP(A1811, ALL_AP_DATA!$A$2:$D$3600, 3, FALSE)</f>
        <v>25</v>
      </c>
      <c r="BI1811" s="6">
        <f>VLOOKUP(A1811, ALL_AP_DATA!$A$2:$E$3600, 5, FALSE)</f>
        <v>115561</v>
      </c>
      <c r="BJ1811" s="6">
        <f t="shared" si="101"/>
        <v>161.62377622377622</v>
      </c>
      <c r="BK1811" s="6">
        <f t="shared" si="104"/>
        <v>3.4965034965034968E-2</v>
      </c>
    </row>
    <row r="1812" spans="1:63" ht="15" customHeight="1" x14ac:dyDescent="0.25">
      <c r="A1812" s="8" t="s">
        <v>1586</v>
      </c>
      <c r="B1812" s="9" t="s">
        <v>1777</v>
      </c>
      <c r="C1812" s="9">
        <v>6</v>
      </c>
      <c r="D1812" s="9">
        <v>19</v>
      </c>
      <c r="E1812" s="9">
        <v>16</v>
      </c>
      <c r="F1812" s="9">
        <v>260</v>
      </c>
      <c r="G1812" s="9">
        <v>6.1899999999999997E-2</v>
      </c>
      <c r="H1812" s="9">
        <v>0.186</v>
      </c>
      <c r="I1812" s="9">
        <v>5.8599999999999999E-2</v>
      </c>
      <c r="J1812" s="8"/>
      <c r="K1812" s="8"/>
      <c r="L1812" s="8"/>
      <c r="M1812" s="8"/>
      <c r="N1812" s="8"/>
      <c r="O1812" s="8"/>
      <c r="P1812" s="8"/>
      <c r="Q1812" s="9">
        <v>10</v>
      </c>
      <c r="R1812" s="9">
        <v>33</v>
      </c>
      <c r="S1812" s="9">
        <v>59</v>
      </c>
      <c r="T1812" s="9">
        <v>2069</v>
      </c>
      <c r="U1812" s="9">
        <v>0.1075</v>
      </c>
      <c r="V1812" s="9">
        <v>0.68600000000000005</v>
      </c>
      <c r="W1812" s="9">
        <v>0.46629999999999999</v>
      </c>
      <c r="X1812" s="8"/>
      <c r="Y1812" s="8"/>
      <c r="Z1812" s="8"/>
      <c r="AA1812" s="8"/>
      <c r="AB1812" s="8"/>
      <c r="AC1812" s="8"/>
      <c r="AD1812" s="8"/>
      <c r="AE1812" s="9">
        <v>1</v>
      </c>
      <c r="AF1812" s="9">
        <v>5</v>
      </c>
      <c r="AG1812" s="9">
        <v>6</v>
      </c>
      <c r="AH1812" s="9">
        <v>108</v>
      </c>
      <c r="AI1812" s="9">
        <v>1.6299999999999999E-2</v>
      </c>
      <c r="AJ1812" s="9">
        <v>6.9800000000000001E-2</v>
      </c>
      <c r="AK1812" s="9">
        <v>2.4299999999999999E-2</v>
      </c>
      <c r="AL1812" s="8"/>
      <c r="AM1812" s="8"/>
      <c r="AN1812" s="8"/>
      <c r="AO1812" s="8"/>
      <c r="AP1812" s="8"/>
      <c r="AQ1812" s="8"/>
      <c r="AR1812" s="8"/>
      <c r="AT1812" s="6">
        <f t="shared" si="95"/>
        <v>13.684210526315789</v>
      </c>
      <c r="AU1812" s="6" t="str">
        <f t="shared" si="96"/>
        <v/>
      </c>
      <c r="AV1812" s="6">
        <f t="shared" si="97"/>
        <v>62.696969696969695</v>
      </c>
      <c r="AW1812" s="7" t="str">
        <f t="shared" si="98"/>
        <v/>
      </c>
      <c r="AX1812" s="6">
        <f t="shared" si="99"/>
        <v>21.6</v>
      </c>
      <c r="AY1812" s="6" t="str">
        <f t="shared" si="100"/>
        <v/>
      </c>
      <c r="BA1812" s="6">
        <f>VLOOKUP(A1812, ALL_AP_DATA!$A$2:$F$3600, 6, FALSE)</f>
        <v>307</v>
      </c>
      <c r="BB1812" s="6">
        <f>VLOOKUP(A1812, projmetadata!$A$2:$D$2036, 4, FALSE)</f>
        <v>28912</v>
      </c>
      <c r="BC1812" s="6" t="e">
        <f t="array" aca="1" ref="BC1812" ca="1">_xludf.IFS(I1812&lt;&gt;0, F1812/I1812, P1812&lt;&gt;0, M1812/P1812, W1812&lt;&gt;0, T1812/W1812, AD1812&lt;&gt;0, AA1812/AD1812, AK1812&lt;&gt;0, AH1812/AK1812, AR1812&lt;&gt;0, AO1812/AR1812, TRUE, 0)</f>
        <v>#NAME?</v>
      </c>
      <c r="BE1812" s="6" t="e">
        <f t="shared" ca="1" si="102"/>
        <v>#NAME?</v>
      </c>
      <c r="BF1812" s="6" t="e">
        <f t="shared" ca="1" si="103"/>
        <v>#NAME?</v>
      </c>
      <c r="BG1812" s="6"/>
      <c r="BH1812" s="6">
        <f>VLOOKUP(A1812, ALL_AP_DATA!$A$2:$D$3600, 3, FALSE)</f>
        <v>51</v>
      </c>
      <c r="BI1812" s="6">
        <f>VLOOKUP(A1812, ALL_AP_DATA!$A$2:$E$3600, 5, FALSE)</f>
        <v>4437</v>
      </c>
      <c r="BJ1812" s="6">
        <f t="shared" si="101"/>
        <v>14.452768729641694</v>
      </c>
      <c r="BK1812" s="6">
        <f t="shared" si="104"/>
        <v>0.16612377850162866</v>
      </c>
    </row>
    <row r="1813" spans="1:63" ht="15" customHeight="1" x14ac:dyDescent="0.25">
      <c r="A1813" s="8" t="s">
        <v>1587</v>
      </c>
      <c r="B1813" s="9" t="s">
        <v>1777</v>
      </c>
      <c r="C1813" s="9">
        <v>3</v>
      </c>
      <c r="D1813" s="9">
        <v>9</v>
      </c>
      <c r="E1813" s="9">
        <v>5</v>
      </c>
      <c r="F1813" s="9">
        <v>61</v>
      </c>
      <c r="G1813" s="9">
        <v>6.4999999999999997E-3</v>
      </c>
      <c r="H1813" s="9">
        <v>1.09E-2</v>
      </c>
      <c r="I1813" s="9">
        <v>1.6000000000000001E-3</v>
      </c>
      <c r="J1813" s="8"/>
      <c r="K1813" s="8"/>
      <c r="L1813" s="8"/>
      <c r="M1813" s="8"/>
      <c r="N1813" s="8"/>
      <c r="O1813" s="8"/>
      <c r="P1813" s="8"/>
      <c r="Q1813" s="9">
        <v>9</v>
      </c>
      <c r="R1813" s="9">
        <v>47</v>
      </c>
      <c r="S1813" s="9">
        <v>378</v>
      </c>
      <c r="T1813" s="9">
        <v>5127</v>
      </c>
      <c r="U1813" s="9">
        <v>3.4000000000000002E-2</v>
      </c>
      <c r="V1813" s="9">
        <v>0.82350000000000001</v>
      </c>
      <c r="W1813" s="9">
        <v>0.1363</v>
      </c>
      <c r="X1813" s="9">
        <v>3</v>
      </c>
      <c r="Y1813" s="9">
        <v>12</v>
      </c>
      <c r="Z1813" s="9">
        <v>0</v>
      </c>
      <c r="AA1813" s="9">
        <v>0</v>
      </c>
      <c r="AB1813" s="9">
        <v>8.6999999999999994E-3</v>
      </c>
      <c r="AC1813" s="9">
        <v>0</v>
      </c>
      <c r="AD1813" s="9">
        <v>0</v>
      </c>
      <c r="AE1813" s="8"/>
      <c r="AF1813" s="8"/>
      <c r="AG1813" s="8"/>
      <c r="AH1813" s="8"/>
      <c r="AI1813" s="8"/>
      <c r="AJ1813" s="8"/>
      <c r="AK1813" s="8"/>
      <c r="AL1813" s="8"/>
      <c r="AM1813" s="8"/>
      <c r="AN1813" s="8"/>
      <c r="AO1813" s="8"/>
      <c r="AP1813" s="8"/>
      <c r="AQ1813" s="8"/>
      <c r="AR1813" s="8"/>
      <c r="AT1813" s="6">
        <f t="shared" si="95"/>
        <v>6.7777777777777777</v>
      </c>
      <c r="AU1813" s="6" t="str">
        <f t="shared" si="96"/>
        <v/>
      </c>
      <c r="AV1813" s="6">
        <f t="shared" si="97"/>
        <v>109.08510638297872</v>
      </c>
      <c r="AW1813" s="7">
        <f t="shared" si="98"/>
        <v>0</v>
      </c>
      <c r="AX1813" s="6" t="str">
        <f t="shared" si="99"/>
        <v/>
      </c>
      <c r="AY1813" s="6" t="str">
        <f t="shared" si="100"/>
        <v/>
      </c>
      <c r="BA1813" s="6">
        <f>VLOOKUP(A1813, ALL_AP_DATA!$A$2:$F$3600, 6, FALSE)</f>
        <v>1384</v>
      </c>
      <c r="BB1813" s="6">
        <f>VLOOKUP(A1813, projmetadata!$A$2:$D$2036, 4, FALSE)</f>
        <v>48759</v>
      </c>
      <c r="BC1813" s="6" t="e">
        <f t="array" aca="1" ref="BC1813" ca="1">_xludf.IFS(I1813&lt;&gt;0, F1813/I1813, P1813&lt;&gt;0, M1813/P1813, W1813&lt;&gt;0, T1813/W1813, AD1813&lt;&gt;0, AA1813/AD1813, AK1813&lt;&gt;0, AH1813/AK1813, AR1813&lt;&gt;0, AO1813/AR1813, TRUE, 0)</f>
        <v>#NAME?</v>
      </c>
      <c r="BE1813" s="6" t="e">
        <f t="shared" ca="1" si="102"/>
        <v>#NAME?</v>
      </c>
      <c r="BF1813" s="6" t="e">
        <f t="shared" ca="1" si="103"/>
        <v>#NAME?</v>
      </c>
      <c r="BG1813" s="6"/>
      <c r="BH1813" s="6">
        <f>VLOOKUP(A1813, ALL_AP_DATA!$A$2:$D$3600, 3, FALSE)</f>
        <v>67</v>
      </c>
      <c r="BI1813" s="6">
        <f>VLOOKUP(A1813, ALL_AP_DATA!$A$2:$E$3600, 5, FALSE)</f>
        <v>37605</v>
      </c>
      <c r="BJ1813" s="6">
        <f t="shared" si="101"/>
        <v>27.171242774566473</v>
      </c>
      <c r="BK1813" s="6">
        <f t="shared" si="104"/>
        <v>4.8410404624277453E-2</v>
      </c>
    </row>
    <row r="1814" spans="1:63" ht="15" customHeight="1" x14ac:dyDescent="0.25">
      <c r="A1814" s="8" t="s">
        <v>1588</v>
      </c>
      <c r="B1814" s="9" t="s">
        <v>1777</v>
      </c>
      <c r="C1814" s="9">
        <v>11</v>
      </c>
      <c r="D1814" s="9">
        <v>42</v>
      </c>
      <c r="E1814" s="9">
        <v>153</v>
      </c>
      <c r="F1814" s="9">
        <v>4572</v>
      </c>
      <c r="G1814" s="9">
        <v>8.0199999999999994E-2</v>
      </c>
      <c r="H1814" s="9">
        <v>0.20180000000000001</v>
      </c>
      <c r="I1814" s="9">
        <v>0.1091</v>
      </c>
      <c r="J1814" s="9">
        <v>5</v>
      </c>
      <c r="K1814" s="9">
        <v>15</v>
      </c>
      <c r="L1814" s="9">
        <v>95</v>
      </c>
      <c r="M1814" s="9">
        <v>2173</v>
      </c>
      <c r="N1814" s="9">
        <v>2.86E-2</v>
      </c>
      <c r="O1814" s="9">
        <v>0.12529999999999999</v>
      </c>
      <c r="P1814" s="9">
        <v>5.1900000000000002E-2</v>
      </c>
      <c r="Q1814" s="9">
        <v>38</v>
      </c>
      <c r="R1814" s="9">
        <v>177</v>
      </c>
      <c r="S1814" s="9">
        <v>643</v>
      </c>
      <c r="T1814" s="9">
        <v>33013</v>
      </c>
      <c r="U1814" s="9">
        <v>0.33779999999999999</v>
      </c>
      <c r="V1814" s="9">
        <v>0.84830000000000005</v>
      </c>
      <c r="W1814" s="9">
        <v>0.78790000000000004</v>
      </c>
      <c r="X1814" s="9">
        <v>1</v>
      </c>
      <c r="Y1814" s="9">
        <v>4</v>
      </c>
      <c r="Z1814" s="9">
        <v>1</v>
      </c>
      <c r="AA1814" s="9">
        <v>4</v>
      </c>
      <c r="AB1814" s="9">
        <v>7.6E-3</v>
      </c>
      <c r="AC1814" s="9">
        <v>1.2999999999999999E-3</v>
      </c>
      <c r="AD1814" s="9">
        <v>1E-4</v>
      </c>
      <c r="AE1814" s="9">
        <v>11</v>
      </c>
      <c r="AF1814" s="9">
        <v>34</v>
      </c>
      <c r="AG1814" s="9">
        <v>150</v>
      </c>
      <c r="AH1814" s="9">
        <v>3876</v>
      </c>
      <c r="AI1814" s="9">
        <v>6.4899999999999999E-2</v>
      </c>
      <c r="AJ1814" s="9">
        <v>0.19789999999999999</v>
      </c>
      <c r="AK1814" s="9">
        <v>9.2499999999999999E-2</v>
      </c>
      <c r="AL1814" s="8"/>
      <c r="AM1814" s="8"/>
      <c r="AN1814" s="8"/>
      <c r="AO1814" s="8"/>
      <c r="AP1814" s="8"/>
      <c r="AQ1814" s="8"/>
      <c r="AR1814" s="8"/>
      <c r="AT1814" s="6">
        <f t="shared" si="95"/>
        <v>108.85714285714286</v>
      </c>
      <c r="AU1814" s="6">
        <f t="shared" si="96"/>
        <v>144.86666666666667</v>
      </c>
      <c r="AV1814" s="6">
        <f t="shared" si="97"/>
        <v>186.5141242937853</v>
      </c>
      <c r="AW1814" s="7">
        <f t="shared" si="98"/>
        <v>1</v>
      </c>
      <c r="AX1814" s="6">
        <f t="shared" si="99"/>
        <v>114</v>
      </c>
      <c r="AY1814" s="6" t="str">
        <f t="shared" si="100"/>
        <v/>
      </c>
      <c r="BA1814" s="6">
        <f>VLOOKUP(A1814, ALL_AP_DATA!$A$2:$F$3600, 6, FALSE)</f>
        <v>524</v>
      </c>
      <c r="BB1814" s="6">
        <f>VLOOKUP(A1814, projmetadata!$A$2:$D$2036, 4, FALSE)</f>
        <v>45662</v>
      </c>
      <c r="BC1814" s="6" t="e">
        <f t="array" aca="1" ref="BC1814" ca="1">_xludf.IFS(I1814&lt;&gt;0, F1814/I1814, P1814&lt;&gt;0, M1814/P1814, W1814&lt;&gt;0, T1814/W1814, AD1814&lt;&gt;0, AA1814/AD1814, AK1814&lt;&gt;0, AH1814/AK1814, AR1814&lt;&gt;0, AO1814/AR1814, TRUE, 0)</f>
        <v>#NAME?</v>
      </c>
      <c r="BE1814" s="6" t="e">
        <f t="shared" ca="1" si="102"/>
        <v>#NAME?</v>
      </c>
      <c r="BF1814" s="6" t="e">
        <f t="shared" ca="1" si="103"/>
        <v>#NAME?</v>
      </c>
      <c r="BG1814" s="6"/>
      <c r="BH1814" s="6">
        <f>VLOOKUP(A1814, ALL_AP_DATA!$A$2:$D$3600, 3, FALSE)</f>
        <v>207</v>
      </c>
      <c r="BI1814" s="6">
        <f>VLOOKUP(A1814, ALL_AP_DATA!$A$2:$E$3600, 5, FALSE)</f>
        <v>41902</v>
      </c>
      <c r="BJ1814" s="6">
        <f t="shared" si="101"/>
        <v>79.965648854961827</v>
      </c>
      <c r="BK1814" s="6">
        <f t="shared" si="104"/>
        <v>0.39503816793893132</v>
      </c>
    </row>
    <row r="1815" spans="1:63" ht="15" customHeight="1" x14ac:dyDescent="0.25">
      <c r="A1815" s="8" t="s">
        <v>1589</v>
      </c>
      <c r="B1815" s="9" t="s">
        <v>1777</v>
      </c>
      <c r="C1815" s="9">
        <v>3</v>
      </c>
      <c r="D1815" s="9">
        <v>10</v>
      </c>
      <c r="E1815" s="9">
        <v>18</v>
      </c>
      <c r="F1815" s="9">
        <v>377</v>
      </c>
      <c r="G1815" s="9">
        <v>1.8499999999999999E-2</v>
      </c>
      <c r="H1815" s="9">
        <v>8.1799999999999998E-2</v>
      </c>
      <c r="I1815" s="9">
        <v>2.2200000000000001E-2</v>
      </c>
      <c r="J1815" s="8"/>
      <c r="K1815" s="8"/>
      <c r="L1815" s="8"/>
      <c r="M1815" s="8"/>
      <c r="N1815" s="8"/>
      <c r="O1815" s="8"/>
      <c r="P1815" s="8"/>
      <c r="Q1815" s="9">
        <v>1</v>
      </c>
      <c r="R1815" s="9">
        <v>79</v>
      </c>
      <c r="S1815" s="9">
        <v>214</v>
      </c>
      <c r="T1815" s="9">
        <v>10751</v>
      </c>
      <c r="U1815" s="9">
        <v>0.14630000000000001</v>
      </c>
      <c r="V1815" s="9">
        <v>0.97270000000000001</v>
      </c>
      <c r="W1815" s="9">
        <v>0.63390000000000002</v>
      </c>
      <c r="X1815" s="8"/>
      <c r="Y1815" s="8"/>
      <c r="Z1815" s="8"/>
      <c r="AA1815" s="8"/>
      <c r="AB1815" s="8"/>
      <c r="AC1815" s="8"/>
      <c r="AD1815" s="8"/>
      <c r="AE1815" s="8"/>
      <c r="AF1815" s="8"/>
      <c r="AG1815" s="8"/>
      <c r="AH1815" s="8"/>
      <c r="AI1815" s="8"/>
      <c r="AJ1815" s="8"/>
      <c r="AK1815" s="8"/>
      <c r="AL1815" s="8"/>
      <c r="AM1815" s="8"/>
      <c r="AN1815" s="8"/>
      <c r="AO1815" s="8"/>
      <c r="AP1815" s="8"/>
      <c r="AQ1815" s="8"/>
      <c r="AR1815" s="8"/>
      <c r="AT1815" s="6">
        <f t="shared" si="95"/>
        <v>37.700000000000003</v>
      </c>
      <c r="AU1815" s="6" t="str">
        <f t="shared" si="96"/>
        <v/>
      </c>
      <c r="AV1815" s="6">
        <f t="shared" si="97"/>
        <v>136.08860759493672</v>
      </c>
      <c r="AW1815" s="7" t="str">
        <f t="shared" si="98"/>
        <v/>
      </c>
      <c r="AX1815" s="6" t="str">
        <f t="shared" si="99"/>
        <v/>
      </c>
      <c r="AY1815" s="6" t="str">
        <f t="shared" si="100"/>
        <v/>
      </c>
      <c r="BA1815" s="6">
        <f>VLOOKUP(A1815, ALL_AP_DATA!$A$2:$F$3600, 6, FALSE)</f>
        <v>540</v>
      </c>
      <c r="BB1815" s="6">
        <f>VLOOKUP(A1815, projmetadata!$A$2:$D$2036, 4, FALSE)</f>
        <v>24104</v>
      </c>
      <c r="BC1815" s="6" t="e">
        <f t="array" aca="1" ref="BC1815" ca="1">_xludf.IFS(I1815&lt;&gt;0, F1815/I1815, P1815&lt;&gt;0, M1815/P1815, W1815&lt;&gt;0, T1815/W1815, AD1815&lt;&gt;0, AA1815/AD1815, AK1815&lt;&gt;0, AH1815/AK1815, AR1815&lt;&gt;0, AO1815/AR1815, TRUE, 0)</f>
        <v>#NAME?</v>
      </c>
      <c r="BE1815" s="6" t="e">
        <f t="shared" ca="1" si="102"/>
        <v>#NAME?</v>
      </c>
      <c r="BF1815" s="6" t="e">
        <f t="shared" ca="1" si="103"/>
        <v>#NAME?</v>
      </c>
      <c r="BG1815" s="6"/>
      <c r="BH1815" s="6">
        <f>VLOOKUP(A1815, ALL_AP_DATA!$A$2:$D$3600, 3, FALSE)</f>
        <v>84</v>
      </c>
      <c r="BI1815" s="6">
        <f>VLOOKUP(A1815, ALL_AP_DATA!$A$2:$E$3600, 5, FALSE)</f>
        <v>16960</v>
      </c>
      <c r="BJ1815" s="6">
        <f t="shared" si="101"/>
        <v>31.407407407407408</v>
      </c>
      <c r="BK1815" s="6">
        <f t="shared" si="104"/>
        <v>0.15555555555555556</v>
      </c>
    </row>
    <row r="1816" spans="1:63" ht="15" customHeight="1" x14ac:dyDescent="0.25">
      <c r="A1816" s="8" t="s">
        <v>1590</v>
      </c>
      <c r="B1816" s="9" t="s">
        <v>1777</v>
      </c>
      <c r="C1816" s="9">
        <v>6</v>
      </c>
      <c r="D1816" s="9">
        <v>16</v>
      </c>
      <c r="E1816" s="9">
        <v>15</v>
      </c>
      <c r="F1816" s="9">
        <v>252</v>
      </c>
      <c r="G1816" s="9">
        <v>9.8199999999999996E-2</v>
      </c>
      <c r="H1816" s="9">
        <v>0.16669999999999999</v>
      </c>
      <c r="I1816" s="9">
        <v>5.8599999999999999E-2</v>
      </c>
      <c r="J1816" s="8"/>
      <c r="K1816" s="8"/>
      <c r="L1816" s="8"/>
      <c r="M1816" s="8"/>
      <c r="N1816" s="8"/>
      <c r="O1816" s="8"/>
      <c r="P1816" s="8"/>
      <c r="Q1816" s="9">
        <v>2</v>
      </c>
      <c r="R1816" s="9">
        <v>5</v>
      </c>
      <c r="S1816" s="9">
        <v>7</v>
      </c>
      <c r="T1816" s="9">
        <v>666</v>
      </c>
      <c r="U1816" s="9">
        <v>3.0700000000000002E-2</v>
      </c>
      <c r="V1816" s="9">
        <v>7.7799999999999994E-2</v>
      </c>
      <c r="W1816" s="9">
        <v>0.1547</v>
      </c>
      <c r="X1816" s="8"/>
      <c r="Y1816" s="8"/>
      <c r="Z1816" s="8"/>
      <c r="AA1816" s="8"/>
      <c r="AB1816" s="8"/>
      <c r="AC1816" s="8"/>
      <c r="AD1816" s="8"/>
      <c r="AE1816" s="8"/>
      <c r="AF1816" s="8"/>
      <c r="AG1816" s="8"/>
      <c r="AH1816" s="8"/>
      <c r="AI1816" s="8"/>
      <c r="AJ1816" s="8"/>
      <c r="AK1816" s="8"/>
      <c r="AL1816" s="8"/>
      <c r="AM1816" s="8"/>
      <c r="AN1816" s="8"/>
      <c r="AO1816" s="8"/>
      <c r="AP1816" s="8"/>
      <c r="AQ1816" s="8"/>
      <c r="AR1816" s="8"/>
      <c r="AT1816" s="6">
        <f t="shared" si="95"/>
        <v>15.75</v>
      </c>
      <c r="AU1816" s="6" t="str">
        <f t="shared" si="96"/>
        <v/>
      </c>
      <c r="AV1816" s="6">
        <f t="shared" si="97"/>
        <v>133.19999999999999</v>
      </c>
      <c r="AW1816" s="7" t="str">
        <f t="shared" si="98"/>
        <v/>
      </c>
      <c r="AX1816" s="6" t="str">
        <f t="shared" si="99"/>
        <v/>
      </c>
      <c r="AY1816" s="6" t="str">
        <f t="shared" si="100"/>
        <v/>
      </c>
      <c r="BA1816" s="6">
        <f>VLOOKUP(A1816, ALL_AP_DATA!$A$2:$F$3600, 6, FALSE)</f>
        <v>163</v>
      </c>
      <c r="BB1816" s="6">
        <f>VLOOKUP(A1816, projmetadata!$A$2:$D$2036, 4, FALSE)</f>
        <v>16413</v>
      </c>
      <c r="BC1816" s="6" t="e">
        <f t="array" aca="1" ref="BC1816" ca="1">_xludf.IFS(I1816&lt;&gt;0, F1816/I1816, P1816&lt;&gt;0, M1816/P1816, W1816&lt;&gt;0, T1816/W1816, AD1816&lt;&gt;0, AA1816/AD1816, AK1816&lt;&gt;0, AH1816/AK1816, AR1816&lt;&gt;0, AO1816/AR1816, TRUE, 0)</f>
        <v>#NAME?</v>
      </c>
      <c r="BE1816" s="6" t="e">
        <f t="shared" ca="1" si="102"/>
        <v>#NAME?</v>
      </c>
      <c r="BF1816" s="6" t="e">
        <f t="shared" ca="1" si="103"/>
        <v>#NAME?</v>
      </c>
      <c r="BG1816" s="6"/>
      <c r="BH1816" s="6">
        <f>VLOOKUP(A1816, ALL_AP_DATA!$A$2:$D$3600, 3, FALSE)</f>
        <v>21</v>
      </c>
      <c r="BI1816" s="6">
        <f>VLOOKUP(A1816, ALL_AP_DATA!$A$2:$E$3600, 5, FALSE)</f>
        <v>4304</v>
      </c>
      <c r="BJ1816" s="6">
        <f t="shared" si="101"/>
        <v>26.404907975460123</v>
      </c>
      <c r="BK1816" s="6">
        <f t="shared" si="104"/>
        <v>0.12883435582822086</v>
      </c>
    </row>
    <row r="1817" spans="1:63" ht="15" customHeight="1" x14ac:dyDescent="0.25">
      <c r="A1817" s="8" t="s">
        <v>1591</v>
      </c>
      <c r="B1817" s="9" t="s">
        <v>1777</v>
      </c>
      <c r="C1817" s="9">
        <v>9</v>
      </c>
      <c r="D1817" s="9">
        <v>34</v>
      </c>
      <c r="E1817" s="9">
        <v>479</v>
      </c>
      <c r="F1817" s="9">
        <v>17115</v>
      </c>
      <c r="G1817" s="9">
        <v>4.6199999999999998E-2</v>
      </c>
      <c r="H1817" s="9">
        <v>0.1328</v>
      </c>
      <c r="I1817" s="9">
        <v>0.1154</v>
      </c>
      <c r="J1817" s="9">
        <v>3</v>
      </c>
      <c r="K1817" s="9">
        <v>23</v>
      </c>
      <c r="L1817" s="9">
        <v>679</v>
      </c>
      <c r="M1817" s="9">
        <v>26608</v>
      </c>
      <c r="N1817" s="9">
        <v>3.1300000000000001E-2</v>
      </c>
      <c r="O1817" s="9">
        <v>0.1883</v>
      </c>
      <c r="P1817" s="9">
        <v>0.1794</v>
      </c>
      <c r="Q1817" s="9">
        <v>99</v>
      </c>
      <c r="R1817" s="9">
        <v>381</v>
      </c>
      <c r="S1817" s="9">
        <v>3248</v>
      </c>
      <c r="T1817" s="9">
        <v>134490</v>
      </c>
      <c r="U1817" s="9">
        <v>0.51770000000000005</v>
      </c>
      <c r="V1817" s="9">
        <v>0.90069999999999995</v>
      </c>
      <c r="W1817" s="9">
        <v>0.90700000000000003</v>
      </c>
      <c r="X1817" s="9">
        <v>3</v>
      </c>
      <c r="Y1817" s="9">
        <v>18</v>
      </c>
      <c r="Z1817" s="9">
        <v>468</v>
      </c>
      <c r="AA1817" s="9">
        <v>12311</v>
      </c>
      <c r="AB1817" s="9">
        <v>2.4500000000000001E-2</v>
      </c>
      <c r="AC1817" s="9">
        <v>0.1298</v>
      </c>
      <c r="AD1817" s="9">
        <v>8.3000000000000004E-2</v>
      </c>
      <c r="AE1817" s="9">
        <v>3</v>
      </c>
      <c r="AF1817" s="9">
        <v>8</v>
      </c>
      <c r="AG1817" s="9">
        <v>172</v>
      </c>
      <c r="AH1817" s="9">
        <v>4976</v>
      </c>
      <c r="AI1817" s="9">
        <v>1.09E-2</v>
      </c>
      <c r="AJ1817" s="9">
        <v>4.7699999999999999E-2</v>
      </c>
      <c r="AK1817" s="9">
        <v>3.3599999999999998E-2</v>
      </c>
      <c r="AL1817" s="9">
        <v>1</v>
      </c>
      <c r="AM1817" s="9">
        <v>32</v>
      </c>
      <c r="AN1817" s="9">
        <v>770</v>
      </c>
      <c r="AO1817" s="9">
        <v>27690</v>
      </c>
      <c r="AP1817" s="9">
        <v>4.3499999999999997E-2</v>
      </c>
      <c r="AQ1817" s="9">
        <v>0.2135</v>
      </c>
      <c r="AR1817" s="9">
        <v>0.1867</v>
      </c>
      <c r="AT1817" s="6">
        <f t="shared" si="95"/>
        <v>503.38235294117646</v>
      </c>
      <c r="AU1817" s="6">
        <f t="shared" si="96"/>
        <v>1156.8695652173913</v>
      </c>
      <c r="AV1817" s="6">
        <f t="shared" si="97"/>
        <v>352.99212598425197</v>
      </c>
      <c r="AW1817" s="7">
        <f t="shared" si="98"/>
        <v>683.94444444444446</v>
      </c>
      <c r="AX1817" s="6">
        <f t="shared" si="99"/>
        <v>622</v>
      </c>
      <c r="AY1817" s="6">
        <f t="shared" si="100"/>
        <v>865.3125</v>
      </c>
      <c r="BA1817" s="6">
        <f>VLOOKUP(A1817, ALL_AP_DATA!$A$2:$F$3600, 6, FALSE)</f>
        <v>736</v>
      </c>
      <c r="BB1817" s="6">
        <f>VLOOKUP(A1817, projmetadata!$A$2:$D$2036, 4, FALSE)</f>
        <v>68133</v>
      </c>
      <c r="BC1817" s="6" t="e">
        <f t="array" aca="1" ref="BC1817" ca="1">_xludf.IFS(I1817&lt;&gt;0, F1817/I1817, P1817&lt;&gt;0, M1817/P1817, W1817&lt;&gt;0, T1817/W1817, AD1817&lt;&gt;0, AA1817/AD1817, AK1817&lt;&gt;0, AH1817/AK1817, AR1817&lt;&gt;0, AO1817/AR1817, TRUE, 0)</f>
        <v>#NAME?</v>
      </c>
      <c r="BE1817" s="6" t="e">
        <f t="shared" ca="1" si="102"/>
        <v>#NAME?</v>
      </c>
      <c r="BF1817" s="6" t="e">
        <f t="shared" ca="1" si="103"/>
        <v>#NAME?</v>
      </c>
      <c r="BG1817" s="6"/>
      <c r="BH1817" s="6">
        <f>VLOOKUP(A1817, ALL_AP_DATA!$A$2:$D$3600, 3, FALSE)</f>
        <v>397</v>
      </c>
      <c r="BI1817" s="6">
        <f>VLOOKUP(A1817, ALL_AP_DATA!$A$2:$E$3600, 5, FALSE)</f>
        <v>148282</v>
      </c>
      <c r="BJ1817" s="6">
        <f t="shared" si="101"/>
        <v>201.47010869565219</v>
      </c>
      <c r="BK1817" s="6">
        <f t="shared" si="104"/>
        <v>0.53940217391304346</v>
      </c>
    </row>
    <row r="1818" spans="1:63" ht="15" customHeight="1" x14ac:dyDescent="0.25">
      <c r="A1818" s="8" t="s">
        <v>1592</v>
      </c>
      <c r="B1818" s="9" t="s">
        <v>1777</v>
      </c>
      <c r="C1818" s="9">
        <v>16</v>
      </c>
      <c r="D1818" s="9">
        <v>50</v>
      </c>
      <c r="E1818" s="9">
        <v>1049</v>
      </c>
      <c r="F1818" s="9">
        <v>21447</v>
      </c>
      <c r="G1818" s="9">
        <v>8.7999999999999995E-2</v>
      </c>
      <c r="H1818" s="9">
        <v>0.31890000000000002</v>
      </c>
      <c r="I1818" s="9">
        <v>0.1241</v>
      </c>
      <c r="J1818" s="8"/>
      <c r="K1818" s="8"/>
      <c r="L1818" s="8"/>
      <c r="M1818" s="8"/>
      <c r="N1818" s="8"/>
      <c r="O1818" s="8"/>
      <c r="P1818" s="8"/>
      <c r="Q1818" s="9">
        <v>48</v>
      </c>
      <c r="R1818" s="9">
        <v>273</v>
      </c>
      <c r="S1818" s="9">
        <v>3033</v>
      </c>
      <c r="T1818" s="9">
        <v>162408</v>
      </c>
      <c r="U1818" s="9">
        <v>0.48060000000000003</v>
      </c>
      <c r="V1818" s="9">
        <v>0.92220000000000002</v>
      </c>
      <c r="W1818" s="9">
        <v>0.94</v>
      </c>
      <c r="X1818" s="8"/>
      <c r="Y1818" s="8"/>
      <c r="Z1818" s="8"/>
      <c r="AA1818" s="8"/>
      <c r="AB1818" s="8"/>
      <c r="AC1818" s="8"/>
      <c r="AD1818" s="8"/>
      <c r="AE1818" s="9">
        <v>10</v>
      </c>
      <c r="AF1818" s="9">
        <v>31</v>
      </c>
      <c r="AG1818" s="9">
        <v>835</v>
      </c>
      <c r="AH1818" s="9">
        <v>19425</v>
      </c>
      <c r="AI1818" s="9">
        <v>5.4600000000000003E-2</v>
      </c>
      <c r="AJ1818" s="9">
        <v>0.25390000000000001</v>
      </c>
      <c r="AK1818" s="9">
        <v>0.1124</v>
      </c>
      <c r="AL1818" s="8"/>
      <c r="AM1818" s="8"/>
      <c r="AN1818" s="8"/>
      <c r="AO1818" s="8"/>
      <c r="AP1818" s="8"/>
      <c r="AQ1818" s="8"/>
      <c r="AR1818" s="8"/>
      <c r="AT1818" s="6">
        <f t="shared" si="95"/>
        <v>428.94</v>
      </c>
      <c r="AU1818" s="6" t="str">
        <f t="shared" si="96"/>
        <v/>
      </c>
      <c r="AV1818" s="6">
        <f t="shared" si="97"/>
        <v>594.90109890109886</v>
      </c>
      <c r="AW1818" s="7" t="str">
        <f t="shared" si="98"/>
        <v/>
      </c>
      <c r="AX1818" s="6">
        <f t="shared" si="99"/>
        <v>626.61290322580646</v>
      </c>
      <c r="AY1818" s="6" t="str">
        <f t="shared" si="100"/>
        <v/>
      </c>
      <c r="BA1818" s="6">
        <f>VLOOKUP(A1818, ALL_AP_DATA!$A$2:$F$3600, 6, FALSE)</f>
        <v>568</v>
      </c>
      <c r="BB1818" s="6">
        <f>VLOOKUP(A1818, projmetadata!$A$2:$D$2036, 4, FALSE)</f>
        <v>45651</v>
      </c>
      <c r="BC1818" s="6" t="e">
        <f t="array" aca="1" ref="BC1818" ca="1">_xludf.IFS(I1818&lt;&gt;0, F1818/I1818, P1818&lt;&gt;0, M1818/P1818, W1818&lt;&gt;0, T1818/W1818, AD1818&lt;&gt;0, AA1818/AD1818, AK1818&lt;&gt;0, AH1818/AK1818, AR1818&lt;&gt;0, AO1818/AR1818, TRUE, 0)</f>
        <v>#NAME?</v>
      </c>
      <c r="BE1818" s="6" t="e">
        <f t="shared" ca="1" si="102"/>
        <v>#NAME?</v>
      </c>
      <c r="BF1818" s="6" t="e">
        <f t="shared" ca="1" si="103"/>
        <v>#NAME?</v>
      </c>
      <c r="BG1818" s="6"/>
      <c r="BH1818" s="6">
        <f>VLOOKUP(A1818, ALL_AP_DATA!$A$2:$D$3600, 3, FALSE)</f>
        <v>302</v>
      </c>
      <c r="BI1818" s="6">
        <f>VLOOKUP(A1818, ALL_AP_DATA!$A$2:$E$3600, 5, FALSE)</f>
        <v>172779</v>
      </c>
      <c r="BJ1818" s="6">
        <f t="shared" si="101"/>
        <v>304.18838028169012</v>
      </c>
      <c r="BK1818" s="6">
        <f t="shared" si="104"/>
        <v>0.53169014084507038</v>
      </c>
    </row>
    <row r="1819" spans="1:63" ht="15" customHeight="1" x14ac:dyDescent="0.25">
      <c r="A1819" s="8" t="s">
        <v>1593</v>
      </c>
      <c r="B1819" s="9" t="s">
        <v>1777</v>
      </c>
      <c r="C1819" s="9">
        <v>4</v>
      </c>
      <c r="D1819" s="9">
        <v>58</v>
      </c>
      <c r="E1819" s="9">
        <v>59</v>
      </c>
      <c r="F1819" s="9">
        <v>1906</v>
      </c>
      <c r="G1819" s="9">
        <v>0.14219999999999999</v>
      </c>
      <c r="H1819" s="9">
        <v>0.2235</v>
      </c>
      <c r="I1819" s="9">
        <v>2.06E-2</v>
      </c>
      <c r="J1819" s="8"/>
      <c r="K1819" s="8"/>
      <c r="L1819" s="8"/>
      <c r="M1819" s="8"/>
      <c r="N1819" s="8"/>
      <c r="O1819" s="8"/>
      <c r="P1819" s="8"/>
      <c r="Q1819" s="9">
        <v>10</v>
      </c>
      <c r="R1819" s="9">
        <v>35</v>
      </c>
      <c r="S1819" s="9">
        <v>94</v>
      </c>
      <c r="T1819" s="9">
        <v>4345</v>
      </c>
      <c r="U1819" s="9">
        <v>8.5800000000000001E-2</v>
      </c>
      <c r="V1819" s="9">
        <v>0.35610000000000003</v>
      </c>
      <c r="W1819" s="9">
        <v>4.6899999999999997E-2</v>
      </c>
      <c r="X1819" s="8"/>
      <c r="Y1819" s="8"/>
      <c r="Z1819" s="8"/>
      <c r="AA1819" s="8"/>
      <c r="AB1819" s="8"/>
      <c r="AC1819" s="8"/>
      <c r="AD1819" s="8"/>
      <c r="AE1819" s="9">
        <v>7</v>
      </c>
      <c r="AF1819" s="9">
        <v>62</v>
      </c>
      <c r="AG1819" s="9">
        <v>81</v>
      </c>
      <c r="AH1819" s="9">
        <v>2844</v>
      </c>
      <c r="AI1819" s="9">
        <v>0.152</v>
      </c>
      <c r="AJ1819" s="9">
        <v>0.30680000000000002</v>
      </c>
      <c r="AK1819" s="9">
        <v>3.0700000000000002E-2</v>
      </c>
      <c r="AL1819" s="8"/>
      <c r="AM1819" s="8"/>
      <c r="AN1819" s="8"/>
      <c r="AO1819" s="8"/>
      <c r="AP1819" s="8"/>
      <c r="AQ1819" s="8"/>
      <c r="AR1819" s="8"/>
      <c r="AT1819" s="6">
        <f t="shared" si="95"/>
        <v>32.862068965517238</v>
      </c>
      <c r="AU1819" s="6" t="str">
        <f t="shared" si="96"/>
        <v/>
      </c>
      <c r="AV1819" s="6">
        <f t="shared" si="97"/>
        <v>124.14285714285714</v>
      </c>
      <c r="AW1819" s="7" t="str">
        <f t="shared" si="98"/>
        <v/>
      </c>
      <c r="AX1819" s="6">
        <f t="shared" si="99"/>
        <v>45.87096774193548</v>
      </c>
      <c r="AY1819" s="6" t="str">
        <f t="shared" si="100"/>
        <v/>
      </c>
      <c r="BA1819" s="6">
        <f>VLOOKUP(A1819, ALL_AP_DATA!$A$2:$F$3600, 6, FALSE)</f>
        <v>408</v>
      </c>
      <c r="BB1819" s="6">
        <f>VLOOKUP(A1819, projmetadata!$A$2:$D$2036, 4, FALSE)</f>
        <v>88020</v>
      </c>
      <c r="BC1819" s="6" t="e">
        <f t="array" aca="1" ref="BC1819" ca="1">_xludf.IFS(I1819&lt;&gt;0, F1819/I1819, P1819&lt;&gt;0, M1819/P1819, W1819&lt;&gt;0, T1819/W1819, AD1819&lt;&gt;0, AA1819/AD1819, AK1819&lt;&gt;0, AH1819/AK1819, AR1819&lt;&gt;0, AO1819/AR1819, TRUE, 0)</f>
        <v>#NAME?</v>
      </c>
      <c r="BE1819" s="6" t="e">
        <f t="shared" ca="1" si="102"/>
        <v>#NAME?</v>
      </c>
      <c r="BF1819" s="6" t="e">
        <f t="shared" ca="1" si="103"/>
        <v>#NAME?</v>
      </c>
      <c r="BG1819" s="6"/>
      <c r="BH1819" s="6">
        <f>VLOOKUP(A1819, ALL_AP_DATA!$A$2:$D$3600, 3, FALSE)</f>
        <v>107</v>
      </c>
      <c r="BI1819" s="6">
        <f>VLOOKUP(A1819, ALL_AP_DATA!$A$2:$E$3600, 5, FALSE)</f>
        <v>92577</v>
      </c>
      <c r="BJ1819" s="6">
        <f t="shared" si="101"/>
        <v>226.90441176470588</v>
      </c>
      <c r="BK1819" s="6">
        <f t="shared" si="104"/>
        <v>0.26225490196078433</v>
      </c>
    </row>
    <row r="1820" spans="1:63" ht="15" customHeight="1" x14ac:dyDescent="0.25">
      <c r="A1820" s="8" t="s">
        <v>1594</v>
      </c>
      <c r="B1820" s="9" t="s">
        <v>1777</v>
      </c>
      <c r="C1820" s="9">
        <v>3</v>
      </c>
      <c r="D1820" s="9">
        <v>15</v>
      </c>
      <c r="E1820" s="9">
        <v>77</v>
      </c>
      <c r="F1820" s="9">
        <v>2653</v>
      </c>
      <c r="G1820" s="9">
        <v>5.6800000000000003E-2</v>
      </c>
      <c r="H1820" s="9">
        <v>0.12089999999999999</v>
      </c>
      <c r="I1820" s="9">
        <v>0.1076</v>
      </c>
      <c r="J1820" s="8"/>
      <c r="K1820" s="8"/>
      <c r="L1820" s="8"/>
      <c r="M1820" s="8"/>
      <c r="N1820" s="8"/>
      <c r="O1820" s="8"/>
      <c r="P1820" s="8"/>
      <c r="Q1820" s="9">
        <v>11</v>
      </c>
      <c r="R1820" s="9">
        <v>73</v>
      </c>
      <c r="S1820" s="9">
        <v>512</v>
      </c>
      <c r="T1820" s="9">
        <v>17508</v>
      </c>
      <c r="U1820" s="9">
        <v>0.27650000000000002</v>
      </c>
      <c r="V1820" s="9">
        <v>0.80379999999999996</v>
      </c>
      <c r="W1820" s="9">
        <v>0.71</v>
      </c>
      <c r="X1820" s="9">
        <v>3</v>
      </c>
      <c r="Y1820" s="9">
        <v>203</v>
      </c>
      <c r="Z1820" s="9">
        <v>558</v>
      </c>
      <c r="AA1820" s="9">
        <v>17803</v>
      </c>
      <c r="AB1820" s="9">
        <v>0.76890000000000003</v>
      </c>
      <c r="AC1820" s="9">
        <v>0.876</v>
      </c>
      <c r="AD1820" s="9">
        <v>0.72199999999999998</v>
      </c>
      <c r="AE1820" s="9">
        <v>3</v>
      </c>
      <c r="AF1820" s="9">
        <v>24</v>
      </c>
      <c r="AG1820" s="9">
        <v>70</v>
      </c>
      <c r="AH1820" s="9">
        <v>1843</v>
      </c>
      <c r="AI1820" s="9">
        <v>9.0899999999999995E-2</v>
      </c>
      <c r="AJ1820" s="9">
        <v>0.1099</v>
      </c>
      <c r="AK1820" s="9">
        <v>7.4700000000000003E-2</v>
      </c>
      <c r="AL1820" s="8"/>
      <c r="AM1820" s="8"/>
      <c r="AN1820" s="8"/>
      <c r="AO1820" s="8"/>
      <c r="AP1820" s="8"/>
      <c r="AQ1820" s="8"/>
      <c r="AR1820" s="8"/>
      <c r="AT1820" s="6">
        <f t="shared" si="95"/>
        <v>176.86666666666667</v>
      </c>
      <c r="AU1820" s="6" t="str">
        <f t="shared" si="96"/>
        <v/>
      </c>
      <c r="AV1820" s="6">
        <f t="shared" si="97"/>
        <v>239.83561643835617</v>
      </c>
      <c r="AW1820" s="7">
        <f t="shared" si="98"/>
        <v>87.699507389162562</v>
      </c>
      <c r="AX1820" s="6">
        <f t="shared" si="99"/>
        <v>76.791666666666671</v>
      </c>
      <c r="AY1820" s="6" t="str">
        <f t="shared" si="100"/>
        <v/>
      </c>
      <c r="BA1820" s="6">
        <f>VLOOKUP(A1820, ALL_AP_DATA!$A$2:$F$3600, 6, FALSE)</f>
        <v>264</v>
      </c>
      <c r="BB1820" s="6">
        <f>VLOOKUP(A1820, projmetadata!$A$2:$D$2036, 4, FALSE)</f>
        <v>34427</v>
      </c>
      <c r="BC1820" s="6" t="e">
        <f t="array" aca="1" ref="BC1820" ca="1">_xludf.IFS(I1820&lt;&gt;0, F1820/I1820, P1820&lt;&gt;0, M1820/P1820, W1820&lt;&gt;0, T1820/W1820, AD1820&lt;&gt;0, AA1820/AD1820, AK1820&lt;&gt;0, AH1820/AK1820, AR1820&lt;&gt;0, AO1820/AR1820, TRUE, 0)</f>
        <v>#NAME?</v>
      </c>
      <c r="BE1820" s="6" t="e">
        <f t="shared" ca="1" si="102"/>
        <v>#NAME?</v>
      </c>
      <c r="BF1820" s="6" t="e">
        <f t="shared" ca="1" si="103"/>
        <v>#NAME?</v>
      </c>
      <c r="BG1820" s="6"/>
      <c r="BH1820" s="6">
        <f>VLOOKUP(A1820, ALL_AP_DATA!$A$2:$D$3600, 3, FALSE)</f>
        <v>226</v>
      </c>
      <c r="BI1820" s="6">
        <f>VLOOKUP(A1820, ALL_AP_DATA!$A$2:$E$3600, 5, FALSE)</f>
        <v>24658</v>
      </c>
      <c r="BJ1820" s="6">
        <f t="shared" si="101"/>
        <v>93.401515151515156</v>
      </c>
      <c r="BK1820" s="6">
        <f t="shared" si="104"/>
        <v>0.85606060606060608</v>
      </c>
    </row>
    <row r="1821" spans="1:63" ht="15" customHeight="1" x14ac:dyDescent="0.25">
      <c r="A1821" s="8" t="s">
        <v>1595</v>
      </c>
      <c r="B1821" s="9" t="s">
        <v>1777</v>
      </c>
      <c r="C1821" s="9">
        <v>11</v>
      </c>
      <c r="D1821" s="9">
        <v>33</v>
      </c>
      <c r="E1821" s="9">
        <v>65</v>
      </c>
      <c r="F1821" s="9">
        <v>3122</v>
      </c>
      <c r="G1821" s="9">
        <v>0.1196</v>
      </c>
      <c r="H1821" s="9">
        <v>0.29149999999999998</v>
      </c>
      <c r="I1821" s="9">
        <v>0.1449</v>
      </c>
      <c r="J1821" s="8"/>
      <c r="K1821" s="8"/>
      <c r="L1821" s="8"/>
      <c r="M1821" s="8"/>
      <c r="N1821" s="8"/>
      <c r="O1821" s="8"/>
      <c r="P1821" s="8"/>
      <c r="Q1821" s="9">
        <v>14</v>
      </c>
      <c r="R1821" s="9">
        <v>65</v>
      </c>
      <c r="S1821" s="9">
        <v>182</v>
      </c>
      <c r="T1821" s="9">
        <v>10002</v>
      </c>
      <c r="U1821" s="9">
        <v>0.23549999999999999</v>
      </c>
      <c r="V1821" s="9">
        <v>0.81610000000000005</v>
      </c>
      <c r="W1821" s="9">
        <v>0.46429999999999999</v>
      </c>
      <c r="X1821" s="8"/>
      <c r="Y1821" s="8"/>
      <c r="Z1821" s="8"/>
      <c r="AA1821" s="8"/>
      <c r="AB1821" s="8"/>
      <c r="AC1821" s="8"/>
      <c r="AD1821" s="8"/>
      <c r="AE1821" s="9">
        <v>5</v>
      </c>
      <c r="AF1821" s="9">
        <v>14</v>
      </c>
      <c r="AG1821" s="9">
        <v>53</v>
      </c>
      <c r="AH1821" s="9">
        <v>3219</v>
      </c>
      <c r="AI1821" s="9">
        <v>5.0700000000000002E-2</v>
      </c>
      <c r="AJ1821" s="9">
        <v>0.23769999999999999</v>
      </c>
      <c r="AK1821" s="9">
        <v>0.14940000000000001</v>
      </c>
      <c r="AL1821" s="8"/>
      <c r="AM1821" s="8"/>
      <c r="AN1821" s="8"/>
      <c r="AO1821" s="8"/>
      <c r="AP1821" s="8"/>
      <c r="AQ1821" s="8"/>
      <c r="AR1821" s="8"/>
      <c r="AT1821" s="6">
        <f t="shared" si="95"/>
        <v>94.606060606060609</v>
      </c>
      <c r="AU1821" s="6" t="str">
        <f t="shared" si="96"/>
        <v/>
      </c>
      <c r="AV1821" s="6">
        <f t="shared" si="97"/>
        <v>153.87692307692308</v>
      </c>
      <c r="AW1821" s="7" t="str">
        <f t="shared" si="98"/>
        <v/>
      </c>
      <c r="AX1821" s="6">
        <f t="shared" si="99"/>
        <v>229.92857142857142</v>
      </c>
      <c r="AY1821" s="6" t="str">
        <f t="shared" si="100"/>
        <v/>
      </c>
      <c r="BA1821" s="6">
        <f>VLOOKUP(A1821, ALL_AP_DATA!$A$2:$F$3600, 6, FALSE)</f>
        <v>276</v>
      </c>
      <c r="BB1821" s="6">
        <f>VLOOKUP(A1821, projmetadata!$A$2:$D$2036, 4, FALSE)</f>
        <v>29653</v>
      </c>
      <c r="BC1821" s="6" t="e">
        <f t="array" aca="1" ref="BC1821" ca="1">_xludf.IFS(I1821&lt;&gt;0, F1821/I1821, P1821&lt;&gt;0, M1821/P1821, W1821&lt;&gt;0, T1821/W1821, AD1821&lt;&gt;0, AA1821/AD1821, AK1821&lt;&gt;0, AH1821/AK1821, AR1821&lt;&gt;0, AO1821/AR1821, TRUE, 0)</f>
        <v>#NAME?</v>
      </c>
      <c r="BE1821" s="6" t="e">
        <f t="shared" ca="1" si="102"/>
        <v>#NAME?</v>
      </c>
      <c r="BF1821" s="6" t="e">
        <f t="shared" ca="1" si="103"/>
        <v>#NAME?</v>
      </c>
      <c r="BG1821" s="6"/>
      <c r="BH1821" s="6">
        <f>VLOOKUP(A1821, ALL_AP_DATA!$A$2:$D$3600, 3, FALSE)</f>
        <v>91</v>
      </c>
      <c r="BI1821" s="6">
        <f>VLOOKUP(A1821, ALL_AP_DATA!$A$2:$E$3600, 5, FALSE)</f>
        <v>21540</v>
      </c>
      <c r="BJ1821" s="6">
        <f t="shared" si="101"/>
        <v>78.043478260869563</v>
      </c>
      <c r="BK1821" s="6">
        <f t="shared" si="104"/>
        <v>0.32971014492753625</v>
      </c>
    </row>
    <row r="1822" spans="1:63" ht="15" customHeight="1" x14ac:dyDescent="0.25">
      <c r="A1822" s="8" t="s">
        <v>1596</v>
      </c>
      <c r="B1822" s="9" t="s">
        <v>1777</v>
      </c>
      <c r="C1822" s="9">
        <v>13</v>
      </c>
      <c r="D1822" s="9">
        <v>87</v>
      </c>
      <c r="E1822" s="9">
        <v>13</v>
      </c>
      <c r="F1822" s="9">
        <v>176</v>
      </c>
      <c r="G1822" s="9">
        <v>0.25069999999999998</v>
      </c>
      <c r="H1822" s="9">
        <v>0.61899999999999999</v>
      </c>
      <c r="I1822" s="9">
        <v>0.73029999999999995</v>
      </c>
      <c r="J1822" s="8"/>
      <c r="K1822" s="8"/>
      <c r="L1822" s="8"/>
      <c r="M1822" s="8"/>
      <c r="N1822" s="8"/>
      <c r="O1822" s="8"/>
      <c r="P1822" s="8"/>
      <c r="Q1822" s="8"/>
      <c r="R1822" s="8"/>
      <c r="S1822" s="8"/>
      <c r="T1822" s="8"/>
      <c r="U1822" s="8"/>
      <c r="V1822" s="8"/>
      <c r="W1822" s="8"/>
      <c r="X1822" s="9">
        <v>2</v>
      </c>
      <c r="Y1822" s="9">
        <v>32</v>
      </c>
      <c r="Z1822" s="9">
        <v>0</v>
      </c>
      <c r="AA1822" s="9">
        <v>0</v>
      </c>
      <c r="AB1822" s="9">
        <v>9.2200000000000004E-2</v>
      </c>
      <c r="AC1822" s="9">
        <v>0</v>
      </c>
      <c r="AD1822" s="9">
        <v>0</v>
      </c>
      <c r="AE1822" s="9">
        <v>4</v>
      </c>
      <c r="AF1822" s="9">
        <v>12</v>
      </c>
      <c r="AG1822" s="9">
        <v>1</v>
      </c>
      <c r="AH1822" s="9">
        <v>2</v>
      </c>
      <c r="AI1822" s="9">
        <v>3.4599999999999999E-2</v>
      </c>
      <c r="AJ1822" s="9">
        <v>4.7600000000000003E-2</v>
      </c>
      <c r="AK1822" s="9">
        <v>8.3000000000000001E-3</v>
      </c>
      <c r="AL1822" s="8"/>
      <c r="AM1822" s="8"/>
      <c r="AN1822" s="8"/>
      <c r="AO1822" s="8"/>
      <c r="AP1822" s="8"/>
      <c r="AQ1822" s="8"/>
      <c r="AR1822" s="8"/>
      <c r="AT1822" s="6">
        <f t="shared" si="95"/>
        <v>2.0229885057471266</v>
      </c>
      <c r="AU1822" s="6" t="str">
        <f t="shared" si="96"/>
        <v/>
      </c>
      <c r="AV1822" s="6" t="str">
        <f t="shared" si="97"/>
        <v/>
      </c>
      <c r="AW1822" s="7">
        <f t="shared" si="98"/>
        <v>0</v>
      </c>
      <c r="AX1822" s="6">
        <f t="shared" si="99"/>
        <v>0.16666666666666666</v>
      </c>
      <c r="AY1822" s="6" t="str">
        <f t="shared" si="100"/>
        <v/>
      </c>
      <c r="BA1822" s="6">
        <f>VLOOKUP(A1822, ALL_AP_DATA!$A$2:$F$3600, 6, FALSE)</f>
        <v>347</v>
      </c>
      <c r="BB1822" s="6">
        <f>VLOOKUP(A1822, projmetadata!$A$2:$D$2036, 4, FALSE)</f>
        <v>48724</v>
      </c>
      <c r="BC1822" s="6" t="e">
        <f t="array" aca="1" ref="BC1822" ca="1">_xludf.IFS(I1822&lt;&gt;0, F1822/I1822, P1822&lt;&gt;0, M1822/P1822, W1822&lt;&gt;0, T1822/W1822, AD1822&lt;&gt;0, AA1822/AD1822, AK1822&lt;&gt;0, AH1822/AK1822, AR1822&lt;&gt;0, AO1822/AR1822, TRUE, 0)</f>
        <v>#NAME?</v>
      </c>
      <c r="BE1822" s="6" t="e">
        <f t="shared" ca="1" si="102"/>
        <v>#NAME?</v>
      </c>
      <c r="BF1822" s="6" t="e">
        <f t="shared" ca="1" si="103"/>
        <v>#NAME?</v>
      </c>
      <c r="BG1822" s="6"/>
      <c r="BH1822" s="6">
        <f>VLOOKUP(A1822, ALL_AP_DATA!$A$2:$D$3600, 3, FALSE)</f>
        <v>100</v>
      </c>
      <c r="BI1822" s="6">
        <f>VLOOKUP(A1822, ALL_AP_DATA!$A$2:$E$3600, 5, FALSE)</f>
        <v>241</v>
      </c>
      <c r="BJ1822" s="6">
        <f t="shared" si="101"/>
        <v>0.6945244956772334</v>
      </c>
      <c r="BK1822" s="6">
        <f t="shared" si="104"/>
        <v>0.28818443804034583</v>
      </c>
    </row>
    <row r="1823" spans="1:63" ht="15" customHeight="1" x14ac:dyDescent="0.25">
      <c r="A1823" s="8" t="s">
        <v>1597</v>
      </c>
      <c r="B1823" s="9" t="s">
        <v>1777</v>
      </c>
      <c r="C1823" s="9">
        <v>3</v>
      </c>
      <c r="D1823" s="9">
        <v>6</v>
      </c>
      <c r="E1823" s="9">
        <v>63</v>
      </c>
      <c r="F1823" s="9">
        <v>293</v>
      </c>
      <c r="G1823" s="9">
        <v>2.2200000000000001E-2</v>
      </c>
      <c r="H1823" s="9">
        <v>0.19750000000000001</v>
      </c>
      <c r="I1823" s="9">
        <v>7.9000000000000008E-3</v>
      </c>
      <c r="J1823" s="8"/>
      <c r="K1823" s="8"/>
      <c r="L1823" s="8"/>
      <c r="M1823" s="8"/>
      <c r="N1823" s="8"/>
      <c r="O1823" s="8"/>
      <c r="P1823" s="8"/>
      <c r="Q1823" s="9">
        <v>16</v>
      </c>
      <c r="R1823" s="9">
        <v>69</v>
      </c>
      <c r="S1823" s="9">
        <v>244</v>
      </c>
      <c r="T1823" s="9">
        <v>28946</v>
      </c>
      <c r="U1823" s="9">
        <v>0.25559999999999999</v>
      </c>
      <c r="V1823" s="9">
        <v>0.76490000000000002</v>
      </c>
      <c r="W1823" s="9">
        <v>0.78100000000000003</v>
      </c>
      <c r="X1823" s="8"/>
      <c r="Y1823" s="8"/>
      <c r="Z1823" s="8"/>
      <c r="AA1823" s="8"/>
      <c r="AB1823" s="8"/>
      <c r="AC1823" s="8"/>
      <c r="AD1823" s="8"/>
      <c r="AE1823" s="9">
        <v>1</v>
      </c>
      <c r="AF1823" s="9">
        <v>6</v>
      </c>
      <c r="AG1823" s="9">
        <v>8</v>
      </c>
      <c r="AH1823" s="9">
        <v>40</v>
      </c>
      <c r="AI1823" s="9">
        <v>2.2200000000000001E-2</v>
      </c>
      <c r="AJ1823" s="9">
        <v>2.5100000000000001E-2</v>
      </c>
      <c r="AK1823" s="9">
        <v>1.1000000000000001E-3</v>
      </c>
      <c r="AL1823" s="8"/>
      <c r="AM1823" s="8"/>
      <c r="AN1823" s="8"/>
      <c r="AO1823" s="8"/>
      <c r="AP1823" s="8"/>
      <c r="AQ1823" s="8"/>
      <c r="AR1823" s="8"/>
      <c r="AT1823" s="6">
        <f t="shared" si="95"/>
        <v>48.833333333333336</v>
      </c>
      <c r="AU1823" s="6" t="str">
        <f t="shared" si="96"/>
        <v/>
      </c>
      <c r="AV1823" s="6">
        <f t="shared" si="97"/>
        <v>419.50724637681162</v>
      </c>
      <c r="AW1823" s="7" t="str">
        <f t="shared" si="98"/>
        <v/>
      </c>
      <c r="AX1823" s="6">
        <f t="shared" si="99"/>
        <v>6.666666666666667</v>
      </c>
      <c r="AY1823" s="6" t="str">
        <f t="shared" si="100"/>
        <v/>
      </c>
      <c r="BA1823" s="6">
        <f>VLOOKUP(A1823, ALL_AP_DATA!$A$2:$F$3600, 6, FALSE)</f>
        <v>270</v>
      </c>
      <c r="BB1823" s="6">
        <f>VLOOKUP(A1823, projmetadata!$A$2:$D$2036, 4, FALSE)</f>
        <v>13367</v>
      </c>
      <c r="BC1823" s="6" t="e">
        <f t="array" aca="1" ref="BC1823" ca="1">_xludf.IFS(I1823&lt;&gt;0, F1823/I1823, P1823&lt;&gt;0, M1823/P1823, W1823&lt;&gt;0, T1823/W1823, AD1823&lt;&gt;0, AA1823/AD1823, AK1823&lt;&gt;0, AH1823/AK1823, AR1823&lt;&gt;0, AO1823/AR1823, TRUE, 0)</f>
        <v>#NAME?</v>
      </c>
      <c r="BE1823" s="6" t="e">
        <f t="shared" ca="1" si="102"/>
        <v>#NAME?</v>
      </c>
      <c r="BF1823" s="6" t="e">
        <f t="shared" ca="1" si="103"/>
        <v>#NAME?</v>
      </c>
      <c r="BG1823" s="6"/>
      <c r="BH1823" s="6">
        <f>VLOOKUP(A1823, ALL_AP_DATA!$A$2:$D$3600, 3, FALSE)</f>
        <v>76</v>
      </c>
      <c r="BI1823" s="6">
        <f>VLOOKUP(A1823, ALL_AP_DATA!$A$2:$E$3600, 5, FALSE)</f>
        <v>37065</v>
      </c>
      <c r="BJ1823" s="6">
        <f t="shared" si="101"/>
        <v>137.27777777777777</v>
      </c>
      <c r="BK1823" s="6">
        <f t="shared" si="104"/>
        <v>0.2814814814814815</v>
      </c>
    </row>
    <row r="1824" spans="1:63" ht="15" customHeight="1" x14ac:dyDescent="0.25">
      <c r="A1824" s="8" t="s">
        <v>1598</v>
      </c>
      <c r="B1824" s="9" t="s">
        <v>1777</v>
      </c>
      <c r="C1824" s="9">
        <v>15</v>
      </c>
      <c r="D1824" s="9">
        <v>41</v>
      </c>
      <c r="E1824" s="9">
        <v>32</v>
      </c>
      <c r="F1824" s="9">
        <v>1587</v>
      </c>
      <c r="G1824" s="9">
        <v>5.5500000000000001E-2</v>
      </c>
      <c r="H1824" s="9">
        <v>0.20250000000000001</v>
      </c>
      <c r="I1824" s="9">
        <v>4.6699999999999998E-2</v>
      </c>
      <c r="J1824" s="8"/>
      <c r="K1824" s="8"/>
      <c r="L1824" s="8"/>
      <c r="M1824" s="8"/>
      <c r="N1824" s="8"/>
      <c r="O1824" s="8"/>
      <c r="P1824" s="8"/>
      <c r="Q1824" s="9">
        <v>30</v>
      </c>
      <c r="R1824" s="9">
        <v>125</v>
      </c>
      <c r="S1824" s="9">
        <v>123</v>
      </c>
      <c r="T1824" s="9">
        <v>19076</v>
      </c>
      <c r="U1824" s="9">
        <v>0.1691</v>
      </c>
      <c r="V1824" s="9">
        <v>0.77849999999999997</v>
      </c>
      <c r="W1824" s="9">
        <v>0.56079999999999997</v>
      </c>
      <c r="X1824" s="9">
        <v>25</v>
      </c>
      <c r="Y1824" s="9">
        <v>136</v>
      </c>
      <c r="Z1824" s="9">
        <v>64</v>
      </c>
      <c r="AA1824" s="9">
        <v>7041</v>
      </c>
      <c r="AB1824" s="9">
        <v>0.184</v>
      </c>
      <c r="AC1824" s="9">
        <v>0.40510000000000002</v>
      </c>
      <c r="AD1824" s="9">
        <v>0.20699999999999999</v>
      </c>
      <c r="AE1824" s="9">
        <v>2</v>
      </c>
      <c r="AF1824" s="9">
        <v>8</v>
      </c>
      <c r="AG1824" s="9">
        <v>24</v>
      </c>
      <c r="AH1824" s="9">
        <v>1172</v>
      </c>
      <c r="AI1824" s="9">
        <v>1.0800000000000001E-2</v>
      </c>
      <c r="AJ1824" s="9">
        <v>0.15190000000000001</v>
      </c>
      <c r="AK1824" s="9">
        <v>3.4500000000000003E-2</v>
      </c>
      <c r="AL1824" s="8"/>
      <c r="AM1824" s="8"/>
      <c r="AN1824" s="8"/>
      <c r="AO1824" s="8"/>
      <c r="AP1824" s="8"/>
      <c r="AQ1824" s="8"/>
      <c r="AR1824" s="8"/>
      <c r="AT1824" s="6">
        <f t="shared" si="95"/>
        <v>38.707317073170735</v>
      </c>
      <c r="AU1824" s="6" t="str">
        <f t="shared" si="96"/>
        <v/>
      </c>
      <c r="AV1824" s="6">
        <f t="shared" si="97"/>
        <v>152.608</v>
      </c>
      <c r="AW1824" s="7">
        <f t="shared" si="98"/>
        <v>51.772058823529413</v>
      </c>
      <c r="AX1824" s="6">
        <f t="shared" si="99"/>
        <v>146.5</v>
      </c>
      <c r="AY1824" s="6" t="str">
        <f t="shared" si="100"/>
        <v/>
      </c>
      <c r="BA1824" s="6">
        <f>VLOOKUP(A1824, ALL_AP_DATA!$A$2:$F$3600, 6, FALSE)</f>
        <v>739</v>
      </c>
      <c r="BB1824" s="6">
        <f>VLOOKUP(A1824, projmetadata!$A$2:$D$2036, 4, FALSE)</f>
        <v>66115</v>
      </c>
      <c r="BC1824" s="6" t="e">
        <f t="array" aca="1" ref="BC1824" ca="1">_xludf.IFS(I1824&lt;&gt;0, F1824/I1824, P1824&lt;&gt;0, M1824/P1824, W1824&lt;&gt;0, T1824/W1824, AD1824&lt;&gt;0, AA1824/AD1824, AK1824&lt;&gt;0, AH1824/AK1824, AR1824&lt;&gt;0, AO1824/AR1824, TRUE, 0)</f>
        <v>#NAME?</v>
      </c>
      <c r="BE1824" s="6" t="e">
        <f t="shared" ca="1" si="102"/>
        <v>#NAME?</v>
      </c>
      <c r="BF1824" s="6" t="e">
        <f t="shared" ca="1" si="103"/>
        <v>#NAME?</v>
      </c>
      <c r="BG1824" s="6"/>
      <c r="BH1824" s="6">
        <f>VLOOKUP(A1824, ALL_AP_DATA!$A$2:$D$3600, 3, FALSE)</f>
        <v>271</v>
      </c>
      <c r="BI1824" s="6">
        <f>VLOOKUP(A1824, ALL_AP_DATA!$A$2:$E$3600, 5, FALSE)</f>
        <v>34017</v>
      </c>
      <c r="BJ1824" s="6">
        <f t="shared" si="101"/>
        <v>46.031123139377534</v>
      </c>
      <c r="BK1824" s="6">
        <f t="shared" si="104"/>
        <v>0.36671177266576455</v>
      </c>
    </row>
    <row r="1825" spans="1:63" ht="15" customHeight="1" x14ac:dyDescent="0.25">
      <c r="A1825" s="8" t="s">
        <v>1599</v>
      </c>
      <c r="B1825" s="9" t="s">
        <v>1777</v>
      </c>
      <c r="C1825" s="9">
        <v>4</v>
      </c>
      <c r="D1825" s="9">
        <v>13</v>
      </c>
      <c r="E1825" s="9">
        <v>67</v>
      </c>
      <c r="F1825" s="9">
        <v>874</v>
      </c>
      <c r="G1825" s="9">
        <v>8.7800000000000003E-2</v>
      </c>
      <c r="H1825" s="9">
        <v>0.25480000000000003</v>
      </c>
      <c r="I1825" s="9">
        <v>5.4899999999999997E-2</v>
      </c>
      <c r="J1825" s="8"/>
      <c r="K1825" s="8"/>
      <c r="L1825" s="8"/>
      <c r="M1825" s="8"/>
      <c r="N1825" s="8"/>
      <c r="O1825" s="8"/>
      <c r="P1825" s="8"/>
      <c r="Q1825" s="9">
        <v>7</v>
      </c>
      <c r="R1825" s="9">
        <v>22</v>
      </c>
      <c r="S1825" s="9">
        <v>143</v>
      </c>
      <c r="T1825" s="9">
        <v>4110</v>
      </c>
      <c r="U1825" s="9">
        <v>0.14860000000000001</v>
      </c>
      <c r="V1825" s="9">
        <v>0.54369999999999996</v>
      </c>
      <c r="W1825" s="9">
        <v>0.25800000000000001</v>
      </c>
      <c r="X1825" s="8"/>
      <c r="Y1825" s="8"/>
      <c r="Z1825" s="8"/>
      <c r="AA1825" s="8"/>
      <c r="AB1825" s="8"/>
      <c r="AC1825" s="8"/>
      <c r="AD1825" s="8"/>
      <c r="AE1825" s="9">
        <v>1</v>
      </c>
      <c r="AF1825" s="9">
        <v>2</v>
      </c>
      <c r="AG1825" s="9">
        <v>3</v>
      </c>
      <c r="AH1825" s="9">
        <v>30</v>
      </c>
      <c r="AI1825" s="9">
        <v>1.35E-2</v>
      </c>
      <c r="AJ1825" s="9">
        <v>1.14E-2</v>
      </c>
      <c r="AK1825" s="9">
        <v>1.9E-3</v>
      </c>
      <c r="AL1825" s="8"/>
      <c r="AM1825" s="8"/>
      <c r="AN1825" s="8"/>
      <c r="AO1825" s="8"/>
      <c r="AP1825" s="8"/>
      <c r="AQ1825" s="8"/>
      <c r="AR1825" s="8"/>
      <c r="AT1825" s="6">
        <f t="shared" si="95"/>
        <v>67.230769230769226</v>
      </c>
      <c r="AU1825" s="6" t="str">
        <f t="shared" si="96"/>
        <v/>
      </c>
      <c r="AV1825" s="6">
        <f t="shared" si="97"/>
        <v>186.81818181818181</v>
      </c>
      <c r="AW1825" s="7" t="str">
        <f t="shared" si="98"/>
        <v/>
      </c>
      <c r="AX1825" s="6">
        <f t="shared" si="99"/>
        <v>15</v>
      </c>
      <c r="AY1825" s="6" t="str">
        <f t="shared" si="100"/>
        <v/>
      </c>
      <c r="BA1825" s="6">
        <f>VLOOKUP(A1825, ALL_AP_DATA!$A$2:$F$3600, 6, FALSE)</f>
        <v>148</v>
      </c>
      <c r="BB1825" s="6">
        <f>VLOOKUP(A1825, projmetadata!$A$2:$D$2036, 4, FALSE)</f>
        <v>18855</v>
      </c>
      <c r="BC1825" s="6" t="e">
        <f t="array" aca="1" ref="BC1825" ca="1">_xludf.IFS(I1825&lt;&gt;0, F1825/I1825, P1825&lt;&gt;0, M1825/P1825, W1825&lt;&gt;0, T1825/W1825, AD1825&lt;&gt;0, AA1825/AD1825, AK1825&lt;&gt;0, AH1825/AK1825, AR1825&lt;&gt;0, AO1825/AR1825, TRUE, 0)</f>
        <v>#NAME?</v>
      </c>
      <c r="BE1825" s="6" t="e">
        <f t="shared" ca="1" si="102"/>
        <v>#NAME?</v>
      </c>
      <c r="BF1825" s="6" t="e">
        <f t="shared" ca="1" si="103"/>
        <v>#NAME?</v>
      </c>
      <c r="BG1825" s="6"/>
      <c r="BH1825" s="6">
        <f>VLOOKUP(A1825, ALL_AP_DATA!$A$2:$D$3600, 3, FALSE)</f>
        <v>32</v>
      </c>
      <c r="BI1825" s="6">
        <f>VLOOKUP(A1825, ALL_AP_DATA!$A$2:$E$3600, 5, FALSE)</f>
        <v>15933</v>
      </c>
      <c r="BJ1825" s="6">
        <f t="shared" si="101"/>
        <v>107.6554054054054</v>
      </c>
      <c r="BK1825" s="6">
        <f t="shared" si="104"/>
        <v>0.21621621621621623</v>
      </c>
    </row>
    <row r="1826" spans="1:63" ht="15" customHeight="1" x14ac:dyDescent="0.25">
      <c r="A1826" s="8" t="s">
        <v>1600</v>
      </c>
      <c r="B1826" s="9" t="s">
        <v>1777</v>
      </c>
      <c r="C1826" s="9">
        <v>22</v>
      </c>
      <c r="D1826" s="9">
        <v>175</v>
      </c>
      <c r="E1826" s="9">
        <v>49</v>
      </c>
      <c r="F1826" s="9">
        <v>1036</v>
      </c>
      <c r="G1826" s="9">
        <v>0.1406</v>
      </c>
      <c r="H1826" s="9">
        <v>0.1047</v>
      </c>
      <c r="I1826" s="9">
        <v>4.4999999999999997E-3</v>
      </c>
      <c r="J1826" s="8"/>
      <c r="K1826" s="8"/>
      <c r="L1826" s="8"/>
      <c r="M1826" s="8"/>
      <c r="N1826" s="8"/>
      <c r="O1826" s="8"/>
      <c r="P1826" s="8"/>
      <c r="Q1826" s="9">
        <v>7</v>
      </c>
      <c r="R1826" s="9">
        <v>17</v>
      </c>
      <c r="S1826" s="9">
        <v>87</v>
      </c>
      <c r="T1826" s="9">
        <v>35911</v>
      </c>
      <c r="U1826" s="9">
        <v>1.37E-2</v>
      </c>
      <c r="V1826" s="9">
        <v>0.18590000000000001</v>
      </c>
      <c r="W1826" s="9">
        <v>0.1552</v>
      </c>
      <c r="X1826" s="9">
        <v>23</v>
      </c>
      <c r="Y1826" s="9">
        <v>282</v>
      </c>
      <c r="Z1826" s="9">
        <v>36</v>
      </c>
      <c r="AA1826" s="9">
        <v>458</v>
      </c>
      <c r="AB1826" s="9">
        <v>0.22650000000000001</v>
      </c>
      <c r="AC1826" s="9">
        <v>7.6899999999999996E-2</v>
      </c>
      <c r="AD1826" s="9">
        <v>2E-3</v>
      </c>
      <c r="AE1826" s="9">
        <v>30</v>
      </c>
      <c r="AF1826" s="9">
        <v>176</v>
      </c>
      <c r="AG1826" s="9">
        <v>29</v>
      </c>
      <c r="AH1826" s="9">
        <v>720</v>
      </c>
      <c r="AI1826" s="9">
        <v>0.1414</v>
      </c>
      <c r="AJ1826" s="9">
        <v>6.2E-2</v>
      </c>
      <c r="AK1826" s="9">
        <v>3.0999999999999999E-3</v>
      </c>
      <c r="AL1826" s="8"/>
      <c r="AM1826" s="8"/>
      <c r="AN1826" s="8"/>
      <c r="AO1826" s="8"/>
      <c r="AP1826" s="8"/>
      <c r="AQ1826" s="8"/>
      <c r="AR1826" s="8"/>
      <c r="AT1826" s="6">
        <f t="shared" si="95"/>
        <v>5.92</v>
      </c>
      <c r="AU1826" s="6" t="str">
        <f t="shared" si="96"/>
        <v/>
      </c>
      <c r="AV1826" s="6">
        <f t="shared" si="97"/>
        <v>2112.4117647058824</v>
      </c>
      <c r="AW1826" s="7">
        <f t="shared" si="98"/>
        <v>1.624113475177305</v>
      </c>
      <c r="AX1826" s="6">
        <f t="shared" si="99"/>
        <v>4.0909090909090908</v>
      </c>
      <c r="AY1826" s="6" t="str">
        <f t="shared" si="100"/>
        <v/>
      </c>
      <c r="BA1826" s="6">
        <f>VLOOKUP(A1826, ALL_AP_DATA!$A$2:$F$3600, 6, FALSE)</f>
        <v>1245</v>
      </c>
      <c r="BB1826" s="6">
        <f>VLOOKUP(A1826, projmetadata!$A$2:$D$2036, 4, FALSE)</f>
        <v>199077</v>
      </c>
      <c r="BC1826" s="6" t="e">
        <f t="array" aca="1" ref="BC1826" ca="1">_xludf.IFS(I1826&lt;&gt;0, F1826/I1826, P1826&lt;&gt;0, M1826/P1826, W1826&lt;&gt;0, T1826/W1826, AD1826&lt;&gt;0, AA1826/AD1826, AK1826&lt;&gt;0, AH1826/AK1826, AR1826&lt;&gt;0, AO1826/AR1826, TRUE, 0)</f>
        <v>#NAME?</v>
      </c>
      <c r="BE1826" s="6" t="e">
        <f t="shared" ca="1" si="102"/>
        <v>#NAME?</v>
      </c>
      <c r="BF1826" s="6" t="e">
        <f t="shared" ca="1" si="103"/>
        <v>#NAME?</v>
      </c>
      <c r="BG1826" s="6"/>
      <c r="BH1826" s="6">
        <f>VLOOKUP(A1826, ALL_AP_DATA!$A$2:$D$3600, 3, FALSE)</f>
        <v>486</v>
      </c>
      <c r="BI1826" s="6">
        <f>VLOOKUP(A1826, ALL_AP_DATA!$A$2:$E$3600, 5, FALSE)</f>
        <v>231409</v>
      </c>
      <c r="BJ1826" s="6">
        <f t="shared" si="101"/>
        <v>185.8706827309237</v>
      </c>
      <c r="BK1826" s="6">
        <f t="shared" si="104"/>
        <v>0.39036144578313253</v>
      </c>
    </row>
    <row r="1827" spans="1:63" ht="15" customHeight="1" x14ac:dyDescent="0.25">
      <c r="A1827" s="8" t="s">
        <v>1601</v>
      </c>
      <c r="B1827" s="9" t="s">
        <v>1777</v>
      </c>
      <c r="C1827" s="9">
        <v>8</v>
      </c>
      <c r="D1827" s="9">
        <v>24</v>
      </c>
      <c r="E1827" s="9">
        <v>6</v>
      </c>
      <c r="F1827" s="9">
        <v>51</v>
      </c>
      <c r="G1827" s="9">
        <v>0.1371</v>
      </c>
      <c r="H1827" s="9">
        <v>7.3200000000000001E-2</v>
      </c>
      <c r="I1827" s="9">
        <v>1.7600000000000001E-2</v>
      </c>
      <c r="J1827" s="8"/>
      <c r="K1827" s="8"/>
      <c r="L1827" s="8"/>
      <c r="M1827" s="8"/>
      <c r="N1827" s="8"/>
      <c r="O1827" s="8"/>
      <c r="P1827" s="8"/>
      <c r="Q1827" s="9">
        <v>6</v>
      </c>
      <c r="R1827" s="9">
        <v>21</v>
      </c>
      <c r="S1827" s="9">
        <v>28</v>
      </c>
      <c r="T1827" s="9">
        <v>1628</v>
      </c>
      <c r="U1827" s="9">
        <v>0.12</v>
      </c>
      <c r="V1827" s="9">
        <v>0.34150000000000003</v>
      </c>
      <c r="W1827" s="9">
        <v>0.56159999999999999</v>
      </c>
      <c r="X1827" s="8"/>
      <c r="Y1827" s="8"/>
      <c r="Z1827" s="8"/>
      <c r="AA1827" s="8"/>
      <c r="AB1827" s="8"/>
      <c r="AC1827" s="8"/>
      <c r="AD1827" s="8"/>
      <c r="AE1827" s="9">
        <v>9</v>
      </c>
      <c r="AF1827" s="9">
        <v>45</v>
      </c>
      <c r="AG1827" s="9">
        <v>16</v>
      </c>
      <c r="AH1827" s="9">
        <v>572</v>
      </c>
      <c r="AI1827" s="9">
        <v>0.2571</v>
      </c>
      <c r="AJ1827" s="9">
        <v>0.1951</v>
      </c>
      <c r="AK1827" s="9">
        <v>0.1973</v>
      </c>
      <c r="AL1827" s="8"/>
      <c r="AM1827" s="8"/>
      <c r="AN1827" s="8"/>
      <c r="AO1827" s="8"/>
      <c r="AP1827" s="8"/>
      <c r="AQ1827" s="8"/>
      <c r="AR1827" s="8"/>
      <c r="AT1827" s="6">
        <f t="shared" si="95"/>
        <v>2.125</v>
      </c>
      <c r="AU1827" s="6" t="str">
        <f t="shared" si="96"/>
        <v/>
      </c>
      <c r="AV1827" s="6">
        <f t="shared" si="97"/>
        <v>77.523809523809518</v>
      </c>
      <c r="AW1827" s="7" t="str">
        <f t="shared" si="98"/>
        <v/>
      </c>
      <c r="AX1827" s="6">
        <f t="shared" si="99"/>
        <v>12.71111111111111</v>
      </c>
      <c r="AY1827" s="6" t="str">
        <f t="shared" si="100"/>
        <v/>
      </c>
      <c r="BA1827" s="6">
        <f>VLOOKUP(A1827, ALL_AP_DATA!$A$2:$F$3600, 6, FALSE)</f>
        <v>175</v>
      </c>
      <c r="BB1827" s="6">
        <f>VLOOKUP(A1827, projmetadata!$A$2:$D$2036, 4, FALSE)</f>
        <v>7665</v>
      </c>
      <c r="BC1827" s="6" t="e">
        <f t="array" aca="1" ref="BC1827" ca="1">_xludf.IFS(I1827&lt;&gt;0, F1827/I1827, P1827&lt;&gt;0, M1827/P1827, W1827&lt;&gt;0, T1827/W1827, AD1827&lt;&gt;0, AA1827/AD1827, AK1827&lt;&gt;0, AH1827/AK1827, AR1827&lt;&gt;0, AO1827/AR1827, TRUE, 0)</f>
        <v>#NAME?</v>
      </c>
      <c r="BE1827" s="6" t="e">
        <f t="shared" ca="1" si="102"/>
        <v>#NAME?</v>
      </c>
      <c r="BF1827" s="6" t="e">
        <f t="shared" ca="1" si="103"/>
        <v>#NAME?</v>
      </c>
      <c r="BG1827" s="6"/>
      <c r="BH1827" s="6">
        <f>VLOOKUP(A1827, ALL_AP_DATA!$A$2:$D$3600, 3, FALSE)</f>
        <v>67</v>
      </c>
      <c r="BI1827" s="6">
        <f>VLOOKUP(A1827, ALL_AP_DATA!$A$2:$E$3600, 5, FALSE)</f>
        <v>2899</v>
      </c>
      <c r="BJ1827" s="6">
        <f t="shared" si="101"/>
        <v>16.565714285714286</v>
      </c>
      <c r="BK1827" s="6">
        <f t="shared" si="104"/>
        <v>0.38285714285714284</v>
      </c>
    </row>
    <row r="1828" spans="1:63" ht="15" customHeight="1" x14ac:dyDescent="0.25">
      <c r="A1828" s="8" t="s">
        <v>1602</v>
      </c>
      <c r="B1828" s="9" t="s">
        <v>1777</v>
      </c>
      <c r="C1828" s="9">
        <v>2</v>
      </c>
      <c r="D1828" s="9">
        <v>8</v>
      </c>
      <c r="E1828" s="9">
        <v>38</v>
      </c>
      <c r="F1828" s="9">
        <v>1068</v>
      </c>
      <c r="G1828" s="9">
        <v>4.1000000000000002E-2</v>
      </c>
      <c r="H1828" s="9">
        <v>0.27939999999999998</v>
      </c>
      <c r="I1828" s="9">
        <v>0.15060000000000001</v>
      </c>
      <c r="J1828" s="8"/>
      <c r="K1828" s="8"/>
      <c r="L1828" s="8"/>
      <c r="M1828" s="8"/>
      <c r="N1828" s="8"/>
      <c r="O1828" s="8"/>
      <c r="P1828" s="8"/>
      <c r="Q1828" s="9">
        <v>11</v>
      </c>
      <c r="R1828" s="9">
        <v>43</v>
      </c>
      <c r="S1828" s="9">
        <v>81</v>
      </c>
      <c r="T1828" s="9">
        <v>5677</v>
      </c>
      <c r="U1828" s="9">
        <v>0.2205</v>
      </c>
      <c r="V1828" s="9">
        <v>0.59560000000000002</v>
      </c>
      <c r="W1828" s="9">
        <v>0.80059999999999998</v>
      </c>
      <c r="X1828" s="9">
        <v>1</v>
      </c>
      <c r="Y1828" s="9">
        <v>3</v>
      </c>
      <c r="Z1828" s="9">
        <v>27</v>
      </c>
      <c r="AA1828" s="9">
        <v>384</v>
      </c>
      <c r="AB1828" s="9">
        <v>1.54E-2</v>
      </c>
      <c r="AC1828" s="9">
        <v>0.19850000000000001</v>
      </c>
      <c r="AD1828" s="9">
        <v>5.4199999999999998E-2</v>
      </c>
      <c r="AE1828" s="9">
        <v>1</v>
      </c>
      <c r="AF1828" s="9">
        <v>3</v>
      </c>
      <c r="AG1828" s="9">
        <v>27</v>
      </c>
      <c r="AH1828" s="9">
        <v>384</v>
      </c>
      <c r="AI1828" s="9">
        <v>1.54E-2</v>
      </c>
      <c r="AJ1828" s="9">
        <v>0.19850000000000001</v>
      </c>
      <c r="AK1828" s="9">
        <v>5.4199999999999998E-2</v>
      </c>
      <c r="AL1828" s="8"/>
      <c r="AM1828" s="8"/>
      <c r="AN1828" s="8"/>
      <c r="AO1828" s="8"/>
      <c r="AP1828" s="8"/>
      <c r="AQ1828" s="8"/>
      <c r="AR1828" s="8"/>
      <c r="AT1828" s="6">
        <f t="shared" si="95"/>
        <v>133.5</v>
      </c>
      <c r="AU1828" s="6" t="str">
        <f t="shared" si="96"/>
        <v/>
      </c>
      <c r="AV1828" s="6">
        <f t="shared" si="97"/>
        <v>132.02325581395348</v>
      </c>
      <c r="AW1828" s="7">
        <f t="shared" si="98"/>
        <v>128</v>
      </c>
      <c r="AX1828" s="6">
        <f t="shared" si="99"/>
        <v>128</v>
      </c>
      <c r="AY1828" s="6" t="str">
        <f t="shared" si="100"/>
        <v/>
      </c>
      <c r="BA1828" s="6">
        <f>VLOOKUP(A1828, ALL_AP_DATA!$A$2:$F$3600, 6, FALSE)</f>
        <v>195</v>
      </c>
      <c r="BB1828" s="6">
        <f>VLOOKUP(A1828, projmetadata!$A$2:$D$2036, 4, FALSE)</f>
        <v>7603</v>
      </c>
      <c r="BC1828" s="6" t="e">
        <f t="array" aca="1" ref="BC1828" ca="1">_xludf.IFS(I1828&lt;&gt;0, F1828/I1828, P1828&lt;&gt;0, M1828/P1828, W1828&lt;&gt;0, T1828/W1828, AD1828&lt;&gt;0, AA1828/AD1828, AK1828&lt;&gt;0, AH1828/AK1828, AR1828&lt;&gt;0, AO1828/AR1828, TRUE, 0)</f>
        <v>#NAME?</v>
      </c>
      <c r="BE1828" s="6" t="e">
        <f t="shared" ca="1" si="102"/>
        <v>#NAME?</v>
      </c>
      <c r="BF1828" s="6" t="e">
        <f t="shared" ca="1" si="103"/>
        <v>#NAME?</v>
      </c>
      <c r="BG1828" s="6"/>
      <c r="BH1828" s="6">
        <f>VLOOKUP(A1828, ALL_AP_DATA!$A$2:$D$3600, 3, FALSE)</f>
        <v>45</v>
      </c>
      <c r="BI1828" s="6">
        <f>VLOOKUP(A1828, ALL_AP_DATA!$A$2:$E$3600, 5, FALSE)</f>
        <v>7091</v>
      </c>
      <c r="BJ1828" s="6">
        <f t="shared" si="101"/>
        <v>36.364102564102566</v>
      </c>
      <c r="BK1828" s="6">
        <f t="shared" si="104"/>
        <v>0.23076923076923078</v>
      </c>
    </row>
    <row r="1829" spans="1:63" ht="15" customHeight="1" x14ac:dyDescent="0.25">
      <c r="A1829" s="8" t="s">
        <v>1603</v>
      </c>
      <c r="B1829" s="9" t="s">
        <v>1777</v>
      </c>
      <c r="C1829" s="9">
        <v>31</v>
      </c>
      <c r="D1829" s="9">
        <v>112</v>
      </c>
      <c r="E1829" s="9">
        <v>174</v>
      </c>
      <c r="F1829" s="9">
        <v>10522</v>
      </c>
      <c r="G1829" s="9">
        <v>4.5999999999999999E-2</v>
      </c>
      <c r="H1829" s="9">
        <v>0.17699999999999999</v>
      </c>
      <c r="I1829" s="9">
        <v>2.7199999999999998E-2</v>
      </c>
      <c r="J1829" s="9">
        <v>1</v>
      </c>
      <c r="K1829" s="9">
        <v>10</v>
      </c>
      <c r="L1829" s="9">
        <v>43</v>
      </c>
      <c r="M1829" s="9">
        <v>2637</v>
      </c>
      <c r="N1829" s="9">
        <v>4.1000000000000003E-3</v>
      </c>
      <c r="O1829" s="9">
        <v>4.3700000000000003E-2</v>
      </c>
      <c r="P1829" s="9">
        <v>6.7999999999999996E-3</v>
      </c>
      <c r="Q1829" s="9">
        <v>92</v>
      </c>
      <c r="R1829" s="9">
        <v>616</v>
      </c>
      <c r="S1829" s="9">
        <v>835</v>
      </c>
      <c r="T1829" s="9">
        <v>173751</v>
      </c>
      <c r="U1829" s="9">
        <v>0.25290000000000001</v>
      </c>
      <c r="V1829" s="9">
        <v>0.84940000000000004</v>
      </c>
      <c r="W1829" s="9">
        <v>0.44879999999999998</v>
      </c>
      <c r="X1829" s="8"/>
      <c r="Y1829" s="8"/>
      <c r="Z1829" s="8"/>
      <c r="AA1829" s="8"/>
      <c r="AB1829" s="8"/>
      <c r="AC1829" s="8"/>
      <c r="AD1829" s="8"/>
      <c r="AE1829" s="9">
        <v>24</v>
      </c>
      <c r="AF1829" s="9">
        <v>83</v>
      </c>
      <c r="AG1829" s="9">
        <v>116</v>
      </c>
      <c r="AH1829" s="9">
        <v>6802</v>
      </c>
      <c r="AI1829" s="9">
        <v>3.4099999999999998E-2</v>
      </c>
      <c r="AJ1829" s="9">
        <v>0.11799999999999999</v>
      </c>
      <c r="AK1829" s="9">
        <v>1.7600000000000001E-2</v>
      </c>
      <c r="AL1829" s="8"/>
      <c r="AM1829" s="8"/>
      <c r="AN1829" s="8"/>
      <c r="AO1829" s="8"/>
      <c r="AP1829" s="8"/>
      <c r="AQ1829" s="8"/>
      <c r="AR1829" s="8"/>
      <c r="AT1829" s="6">
        <f t="shared" si="95"/>
        <v>93.946428571428569</v>
      </c>
      <c r="AU1829" s="6">
        <f t="shared" si="96"/>
        <v>263.7</v>
      </c>
      <c r="AV1829" s="6">
        <f t="shared" si="97"/>
        <v>282.06331168831167</v>
      </c>
      <c r="AW1829" s="7" t="str">
        <f t="shared" si="98"/>
        <v/>
      </c>
      <c r="AX1829" s="6">
        <f t="shared" si="99"/>
        <v>81.951807228915669</v>
      </c>
      <c r="AY1829" s="6" t="str">
        <f t="shared" si="100"/>
        <v/>
      </c>
      <c r="BA1829" s="6">
        <f>VLOOKUP(A1829, ALL_AP_DATA!$A$2:$F$3600, 6, FALSE)</f>
        <v>2436</v>
      </c>
      <c r="BB1829" s="6">
        <f>VLOOKUP(A1829, projmetadata!$A$2:$D$2036, 4, FALSE)</f>
        <v>227419</v>
      </c>
      <c r="BC1829" s="6" t="e">
        <f t="array" aca="1" ref="BC1829" ca="1">_xludf.IFS(I1829&lt;&gt;0, F1829/I1829, P1829&lt;&gt;0, M1829/P1829, W1829&lt;&gt;0, T1829/W1829, AD1829&lt;&gt;0, AA1829/AD1829, AK1829&lt;&gt;0, AH1829/AK1829, AR1829&lt;&gt;0, AO1829/AR1829, TRUE, 0)</f>
        <v>#NAME?</v>
      </c>
      <c r="BE1829" s="6" t="e">
        <f t="shared" ca="1" si="102"/>
        <v>#NAME?</v>
      </c>
      <c r="BF1829" s="6" t="e">
        <f t="shared" ca="1" si="103"/>
        <v>#NAME?</v>
      </c>
      <c r="BG1829" s="6"/>
      <c r="BH1829" s="6">
        <f>VLOOKUP(A1829, ALL_AP_DATA!$A$2:$D$3600, 3, FALSE)</f>
        <v>730</v>
      </c>
      <c r="BI1829" s="6">
        <f>VLOOKUP(A1829, ALL_AP_DATA!$A$2:$E$3600, 5, FALSE)</f>
        <v>387173</v>
      </c>
      <c r="BJ1829" s="6">
        <f t="shared" si="101"/>
        <v>158.93801313628899</v>
      </c>
      <c r="BK1829" s="6">
        <f t="shared" si="104"/>
        <v>0.29967159277504107</v>
      </c>
    </row>
    <row r="1830" spans="1:63" ht="15" customHeight="1" x14ac:dyDescent="0.25">
      <c r="A1830" s="8" t="s">
        <v>1604</v>
      </c>
      <c r="B1830" s="9" t="s">
        <v>1777</v>
      </c>
      <c r="C1830" s="9">
        <v>3</v>
      </c>
      <c r="D1830" s="9">
        <v>8</v>
      </c>
      <c r="E1830" s="9">
        <v>8</v>
      </c>
      <c r="F1830" s="9">
        <v>79</v>
      </c>
      <c r="G1830" s="9">
        <v>4.5699999999999998E-2</v>
      </c>
      <c r="H1830" s="9">
        <v>0.1633</v>
      </c>
      <c r="I1830" s="9">
        <v>4.0599999999999997E-2</v>
      </c>
      <c r="J1830" s="8"/>
      <c r="K1830" s="8"/>
      <c r="L1830" s="8"/>
      <c r="M1830" s="8"/>
      <c r="N1830" s="8"/>
      <c r="O1830" s="8"/>
      <c r="P1830" s="8"/>
      <c r="Q1830" s="9">
        <v>2</v>
      </c>
      <c r="R1830" s="9">
        <v>5</v>
      </c>
      <c r="S1830" s="9">
        <v>18</v>
      </c>
      <c r="T1830" s="9">
        <v>1281</v>
      </c>
      <c r="U1830" s="9">
        <v>2.86E-2</v>
      </c>
      <c r="V1830" s="9">
        <v>0.36730000000000002</v>
      </c>
      <c r="W1830" s="9">
        <v>0.65900000000000003</v>
      </c>
      <c r="X1830" s="8"/>
      <c r="Y1830" s="8"/>
      <c r="Z1830" s="8"/>
      <c r="AA1830" s="8"/>
      <c r="AB1830" s="8"/>
      <c r="AC1830" s="8"/>
      <c r="AD1830" s="8"/>
      <c r="AE1830" s="9">
        <v>2</v>
      </c>
      <c r="AF1830" s="9">
        <v>7</v>
      </c>
      <c r="AG1830" s="9">
        <v>10</v>
      </c>
      <c r="AH1830" s="9">
        <v>58</v>
      </c>
      <c r="AI1830" s="9">
        <v>0.04</v>
      </c>
      <c r="AJ1830" s="9">
        <v>0.2041</v>
      </c>
      <c r="AK1830" s="9">
        <v>2.98E-2</v>
      </c>
      <c r="AL1830" s="8"/>
      <c r="AM1830" s="8"/>
      <c r="AN1830" s="8"/>
      <c r="AO1830" s="8"/>
      <c r="AP1830" s="8"/>
      <c r="AQ1830" s="8"/>
      <c r="AR1830" s="8"/>
      <c r="AT1830" s="6">
        <f t="shared" si="95"/>
        <v>9.875</v>
      </c>
      <c r="AU1830" s="6" t="str">
        <f t="shared" si="96"/>
        <v/>
      </c>
      <c r="AV1830" s="6">
        <f t="shared" si="97"/>
        <v>256.2</v>
      </c>
      <c r="AW1830" s="7" t="str">
        <f t="shared" si="98"/>
        <v/>
      </c>
      <c r="AX1830" s="6">
        <f t="shared" si="99"/>
        <v>8.2857142857142865</v>
      </c>
      <c r="AY1830" s="6" t="str">
        <f t="shared" si="100"/>
        <v/>
      </c>
      <c r="BA1830" s="6">
        <f>VLOOKUP(A1830, ALL_AP_DATA!$A$2:$F$3600, 6, FALSE)</f>
        <v>175</v>
      </c>
      <c r="BB1830" s="6">
        <f>VLOOKUP(A1830, projmetadata!$A$2:$D$2036, 4, FALSE)</f>
        <v>8570</v>
      </c>
      <c r="BC1830" s="6" t="e">
        <f t="array" aca="1" ref="BC1830" ca="1">_xludf.IFS(I1830&lt;&gt;0, F1830/I1830, P1830&lt;&gt;0, M1830/P1830, W1830&lt;&gt;0, T1830/W1830, AD1830&lt;&gt;0, AA1830/AD1830, AK1830&lt;&gt;0, AH1830/AK1830, AR1830&lt;&gt;0, AO1830/AR1830, TRUE, 0)</f>
        <v>#NAME?</v>
      </c>
      <c r="BE1830" s="6" t="e">
        <f t="shared" ca="1" si="102"/>
        <v>#NAME?</v>
      </c>
      <c r="BF1830" s="6" t="e">
        <f t="shared" ca="1" si="103"/>
        <v>#NAME?</v>
      </c>
      <c r="BG1830" s="6"/>
      <c r="BH1830" s="6">
        <f>VLOOKUP(A1830, ALL_AP_DATA!$A$2:$D$3600, 3, FALSE)</f>
        <v>15</v>
      </c>
      <c r="BI1830" s="6">
        <f>VLOOKUP(A1830, ALL_AP_DATA!$A$2:$E$3600, 5, FALSE)</f>
        <v>1944</v>
      </c>
      <c r="BJ1830" s="6">
        <f t="shared" si="101"/>
        <v>11.108571428571429</v>
      </c>
      <c r="BK1830" s="6">
        <f t="shared" si="104"/>
        <v>8.5714285714285715E-2</v>
      </c>
    </row>
    <row r="1831" spans="1:63" ht="15" customHeight="1" x14ac:dyDescent="0.25">
      <c r="A1831" s="8" t="s">
        <v>1605</v>
      </c>
      <c r="B1831" s="9" t="s">
        <v>1777</v>
      </c>
      <c r="C1831" s="9">
        <v>2</v>
      </c>
      <c r="D1831" s="9">
        <v>6</v>
      </c>
      <c r="E1831" s="9">
        <v>24</v>
      </c>
      <c r="F1831" s="9">
        <v>958</v>
      </c>
      <c r="G1831" s="9">
        <v>1.8499999999999999E-2</v>
      </c>
      <c r="H1831" s="9">
        <v>8.5099999999999995E-2</v>
      </c>
      <c r="I1831" s="9">
        <v>2.8799999999999999E-2</v>
      </c>
      <c r="J1831" s="8"/>
      <c r="K1831" s="8"/>
      <c r="L1831" s="8"/>
      <c r="M1831" s="8"/>
      <c r="N1831" s="8"/>
      <c r="O1831" s="8"/>
      <c r="P1831" s="8"/>
      <c r="Q1831" s="9">
        <v>30</v>
      </c>
      <c r="R1831" s="9">
        <v>139</v>
      </c>
      <c r="S1831" s="9">
        <v>252</v>
      </c>
      <c r="T1831" s="9">
        <v>28206</v>
      </c>
      <c r="U1831" s="9">
        <v>0.42899999999999999</v>
      </c>
      <c r="V1831" s="9">
        <v>0.89359999999999995</v>
      </c>
      <c r="W1831" s="9">
        <v>0.84809999999999997</v>
      </c>
      <c r="X1831" s="8"/>
      <c r="Y1831" s="8"/>
      <c r="Z1831" s="8"/>
      <c r="AA1831" s="8"/>
      <c r="AB1831" s="8"/>
      <c r="AC1831" s="8"/>
      <c r="AD1831" s="8"/>
      <c r="AE1831" s="9">
        <v>2</v>
      </c>
      <c r="AF1831" s="9">
        <v>7</v>
      </c>
      <c r="AG1831" s="9">
        <v>19</v>
      </c>
      <c r="AH1831" s="9">
        <v>1167</v>
      </c>
      <c r="AI1831" s="9">
        <v>2.1600000000000001E-2</v>
      </c>
      <c r="AJ1831" s="9">
        <v>6.7400000000000002E-2</v>
      </c>
      <c r="AK1831" s="9">
        <v>3.5099999999999999E-2</v>
      </c>
      <c r="AL1831" s="8"/>
      <c r="AM1831" s="8"/>
      <c r="AN1831" s="8"/>
      <c r="AO1831" s="8"/>
      <c r="AP1831" s="8"/>
      <c r="AQ1831" s="8"/>
      <c r="AR1831" s="8"/>
      <c r="AT1831" s="6">
        <f t="shared" si="95"/>
        <v>159.66666666666666</v>
      </c>
      <c r="AU1831" s="6" t="str">
        <f t="shared" si="96"/>
        <v/>
      </c>
      <c r="AV1831" s="6">
        <f t="shared" si="97"/>
        <v>202.92086330935251</v>
      </c>
      <c r="AW1831" s="7" t="str">
        <f t="shared" si="98"/>
        <v/>
      </c>
      <c r="AX1831" s="6">
        <f t="shared" si="99"/>
        <v>166.71428571428572</v>
      </c>
      <c r="AY1831" s="6" t="str">
        <f t="shared" si="100"/>
        <v/>
      </c>
      <c r="BA1831" s="6">
        <f>VLOOKUP(A1831, ALL_AP_DATA!$A$2:$F$3600, 6, FALSE)</f>
        <v>324</v>
      </c>
      <c r="BB1831" s="6">
        <f>VLOOKUP(A1831, projmetadata!$A$2:$D$2036, 4, FALSE)</f>
        <v>13146</v>
      </c>
      <c r="BC1831" s="6" t="e">
        <f t="array" aca="1" ref="BC1831" ca="1">_xludf.IFS(I1831&lt;&gt;0, F1831/I1831, P1831&lt;&gt;0, M1831/P1831, W1831&lt;&gt;0, T1831/W1831, AD1831&lt;&gt;0, AA1831/AD1831, AK1831&lt;&gt;0, AH1831/AK1831, AR1831&lt;&gt;0, AO1831/AR1831, TRUE, 0)</f>
        <v>#NAME?</v>
      </c>
      <c r="BE1831" s="6" t="e">
        <f t="shared" ca="1" si="102"/>
        <v>#NAME?</v>
      </c>
      <c r="BF1831" s="6" t="e">
        <f t="shared" ca="1" si="103"/>
        <v>#NAME?</v>
      </c>
      <c r="BG1831" s="6"/>
      <c r="BH1831" s="6">
        <f>VLOOKUP(A1831, ALL_AP_DATA!$A$2:$D$3600, 3, FALSE)</f>
        <v>142</v>
      </c>
      <c r="BI1831" s="6">
        <f>VLOOKUP(A1831, ALL_AP_DATA!$A$2:$E$3600, 5, FALSE)</f>
        <v>33257</v>
      </c>
      <c r="BJ1831" s="6">
        <f t="shared" si="101"/>
        <v>102.64506172839506</v>
      </c>
      <c r="BK1831" s="6">
        <f t="shared" si="104"/>
        <v>0.43827160493827161</v>
      </c>
    </row>
    <row r="1832" spans="1:63" ht="15" customHeight="1" x14ac:dyDescent="0.25">
      <c r="A1832" s="8" t="s">
        <v>1606</v>
      </c>
      <c r="B1832" s="9" t="s">
        <v>1777</v>
      </c>
      <c r="C1832" s="9">
        <v>3</v>
      </c>
      <c r="D1832" s="9">
        <v>8</v>
      </c>
      <c r="E1832" s="9">
        <v>128</v>
      </c>
      <c r="F1832" s="9">
        <v>2629</v>
      </c>
      <c r="G1832" s="9">
        <v>1.2500000000000001E-2</v>
      </c>
      <c r="H1832" s="9">
        <v>0.39019999999999999</v>
      </c>
      <c r="I1832" s="9">
        <v>0.10299999999999999</v>
      </c>
      <c r="J1832" s="8"/>
      <c r="K1832" s="8"/>
      <c r="L1832" s="8"/>
      <c r="M1832" s="8"/>
      <c r="N1832" s="8"/>
      <c r="O1832" s="8"/>
      <c r="P1832" s="8"/>
      <c r="Q1832" s="9">
        <v>27</v>
      </c>
      <c r="R1832" s="9">
        <v>179</v>
      </c>
      <c r="S1832" s="9">
        <v>295</v>
      </c>
      <c r="T1832" s="9">
        <v>19315</v>
      </c>
      <c r="U1832" s="9">
        <v>0.28010000000000002</v>
      </c>
      <c r="V1832" s="9">
        <v>0.89939999999999998</v>
      </c>
      <c r="W1832" s="9">
        <v>0.7571</v>
      </c>
      <c r="X1832" s="8"/>
      <c r="Y1832" s="8"/>
      <c r="Z1832" s="8"/>
      <c r="AA1832" s="8"/>
      <c r="AB1832" s="8"/>
      <c r="AC1832" s="8"/>
      <c r="AD1832" s="8"/>
      <c r="AE1832" s="8"/>
      <c r="AF1832" s="8"/>
      <c r="AG1832" s="8"/>
      <c r="AH1832" s="8"/>
      <c r="AI1832" s="8"/>
      <c r="AJ1832" s="8"/>
      <c r="AK1832" s="8"/>
      <c r="AL1832" s="8"/>
      <c r="AM1832" s="8"/>
      <c r="AN1832" s="8"/>
      <c r="AO1832" s="8"/>
      <c r="AP1832" s="8"/>
      <c r="AQ1832" s="8"/>
      <c r="AR1832" s="8"/>
      <c r="AT1832" s="6">
        <f t="shared" si="95"/>
        <v>328.625</v>
      </c>
      <c r="AU1832" s="6" t="str">
        <f t="shared" si="96"/>
        <v/>
      </c>
      <c r="AV1832" s="6">
        <f t="shared" si="97"/>
        <v>107.90502793296089</v>
      </c>
      <c r="AW1832" s="7" t="str">
        <f t="shared" si="98"/>
        <v/>
      </c>
      <c r="AX1832" s="6" t="str">
        <f t="shared" si="99"/>
        <v/>
      </c>
      <c r="AY1832" s="6" t="str">
        <f t="shared" si="100"/>
        <v/>
      </c>
      <c r="BA1832" s="6">
        <f>VLOOKUP(A1832, ALL_AP_DATA!$A$2:$F$3600, 6, FALSE)</f>
        <v>639</v>
      </c>
      <c r="BB1832" s="6">
        <f>VLOOKUP(A1832, projmetadata!$A$2:$D$2036, 4, FALSE)</f>
        <v>19415</v>
      </c>
      <c r="BC1832" s="6" t="e">
        <f t="array" aca="1" ref="BC1832" ca="1">_xludf.IFS(I1832&lt;&gt;0, F1832/I1832, P1832&lt;&gt;0, M1832/P1832, W1832&lt;&gt;0, T1832/W1832, AD1832&lt;&gt;0, AA1832/AD1832, AK1832&lt;&gt;0, AH1832/AK1832, AR1832&lt;&gt;0, AO1832/AR1832, TRUE, 0)</f>
        <v>#NAME?</v>
      </c>
      <c r="BE1832" s="6" t="e">
        <f t="shared" ca="1" si="102"/>
        <v>#NAME?</v>
      </c>
      <c r="BF1832" s="6" t="e">
        <f t="shared" ca="1" si="103"/>
        <v>#NAME?</v>
      </c>
      <c r="BG1832" s="6"/>
      <c r="BH1832" s="6">
        <f>VLOOKUP(A1832, ALL_AP_DATA!$A$2:$D$3600, 3, FALSE)</f>
        <v>179</v>
      </c>
      <c r="BI1832" s="6">
        <f>VLOOKUP(A1832, ALL_AP_DATA!$A$2:$E$3600, 5, FALSE)</f>
        <v>25513</v>
      </c>
      <c r="BJ1832" s="6">
        <f t="shared" si="101"/>
        <v>39.926447574334901</v>
      </c>
      <c r="BK1832" s="6">
        <f t="shared" si="104"/>
        <v>0.28012519561815336</v>
      </c>
    </row>
    <row r="1833" spans="1:63" ht="15" customHeight="1" x14ac:dyDescent="0.25">
      <c r="A1833" s="8" t="s">
        <v>1607</v>
      </c>
      <c r="B1833" s="9" t="s">
        <v>1777</v>
      </c>
      <c r="C1833" s="9">
        <v>4</v>
      </c>
      <c r="D1833" s="9">
        <v>9</v>
      </c>
      <c r="E1833" s="9">
        <v>54</v>
      </c>
      <c r="F1833" s="9">
        <v>2559</v>
      </c>
      <c r="G1833" s="9">
        <v>1.6199999999999999E-2</v>
      </c>
      <c r="H1833" s="9">
        <v>0.1371</v>
      </c>
      <c r="I1833" s="9">
        <v>3.5200000000000002E-2</v>
      </c>
      <c r="J1833" s="8"/>
      <c r="K1833" s="8"/>
      <c r="L1833" s="8"/>
      <c r="M1833" s="8"/>
      <c r="N1833" s="8"/>
      <c r="O1833" s="8"/>
      <c r="P1833" s="8"/>
      <c r="Q1833" s="9">
        <v>46</v>
      </c>
      <c r="R1833" s="9">
        <v>280</v>
      </c>
      <c r="S1833" s="9">
        <v>354</v>
      </c>
      <c r="T1833" s="9">
        <v>64420</v>
      </c>
      <c r="U1833" s="9">
        <v>0.50270000000000004</v>
      </c>
      <c r="V1833" s="9">
        <v>0.89849999999999997</v>
      </c>
      <c r="W1833" s="9">
        <v>0.88619999999999999</v>
      </c>
      <c r="X1833" s="8"/>
      <c r="Y1833" s="8"/>
      <c r="Z1833" s="8"/>
      <c r="AA1833" s="8"/>
      <c r="AB1833" s="8"/>
      <c r="AC1833" s="8"/>
      <c r="AD1833" s="8"/>
      <c r="AE1833" s="8"/>
      <c r="AF1833" s="8"/>
      <c r="AG1833" s="8"/>
      <c r="AH1833" s="8"/>
      <c r="AI1833" s="8"/>
      <c r="AJ1833" s="8"/>
      <c r="AK1833" s="8"/>
      <c r="AL1833" s="8"/>
      <c r="AM1833" s="8"/>
      <c r="AN1833" s="8"/>
      <c r="AO1833" s="8"/>
      <c r="AP1833" s="8"/>
      <c r="AQ1833" s="8"/>
      <c r="AR1833" s="8"/>
      <c r="AT1833" s="6">
        <f t="shared" si="95"/>
        <v>284.33333333333331</v>
      </c>
      <c r="AU1833" s="6" t="str">
        <f t="shared" si="96"/>
        <v/>
      </c>
      <c r="AV1833" s="6">
        <f t="shared" si="97"/>
        <v>230.07142857142858</v>
      </c>
      <c r="AW1833" s="7" t="str">
        <f t="shared" si="98"/>
        <v/>
      </c>
      <c r="AX1833" s="6" t="str">
        <f t="shared" si="99"/>
        <v/>
      </c>
      <c r="AY1833" s="6" t="str">
        <f t="shared" si="100"/>
        <v/>
      </c>
      <c r="BA1833" s="6">
        <f>VLOOKUP(A1833, ALL_AP_DATA!$A$2:$F$3600, 6, FALSE)</f>
        <v>557</v>
      </c>
      <c r="BB1833" s="6">
        <f>VLOOKUP(A1833, projmetadata!$A$2:$D$2036, 4, FALSE)</f>
        <v>13274</v>
      </c>
      <c r="BC1833" s="6" t="e">
        <f t="array" aca="1" ref="BC1833" ca="1">_xludf.IFS(I1833&lt;&gt;0, F1833/I1833, P1833&lt;&gt;0, M1833/P1833, W1833&lt;&gt;0, T1833/W1833, AD1833&lt;&gt;0, AA1833/AD1833, AK1833&lt;&gt;0, AH1833/AK1833, AR1833&lt;&gt;0, AO1833/AR1833, TRUE, 0)</f>
        <v>#NAME?</v>
      </c>
      <c r="BE1833" s="6" t="e">
        <f t="shared" ca="1" si="102"/>
        <v>#NAME?</v>
      </c>
      <c r="BF1833" s="6" t="e">
        <f t="shared" ca="1" si="103"/>
        <v>#NAME?</v>
      </c>
      <c r="BG1833" s="6"/>
      <c r="BH1833" s="6">
        <f>VLOOKUP(A1833, ALL_AP_DATA!$A$2:$D$3600, 3, FALSE)</f>
        <v>284</v>
      </c>
      <c r="BI1833" s="6">
        <f>VLOOKUP(A1833, ALL_AP_DATA!$A$2:$E$3600, 5, FALSE)</f>
        <v>72694</v>
      </c>
      <c r="BJ1833" s="6">
        <f t="shared" si="101"/>
        <v>130.50987432675043</v>
      </c>
      <c r="BK1833" s="6">
        <f t="shared" si="104"/>
        <v>0.50987432675044886</v>
      </c>
    </row>
    <row r="1834" spans="1:63" ht="15" customHeight="1" x14ac:dyDescent="0.25">
      <c r="A1834" s="8" t="s">
        <v>1608</v>
      </c>
      <c r="B1834" s="9" t="s">
        <v>1777</v>
      </c>
      <c r="C1834" s="9">
        <v>209</v>
      </c>
      <c r="D1834" s="9">
        <v>604</v>
      </c>
      <c r="E1834" s="9">
        <v>2273</v>
      </c>
      <c r="F1834" s="9">
        <v>92124</v>
      </c>
      <c r="G1834" s="9">
        <v>4.2299999999999997E-2</v>
      </c>
      <c r="H1834" s="9">
        <v>0.17860000000000001</v>
      </c>
      <c r="I1834" s="9">
        <v>7.3099999999999998E-2</v>
      </c>
      <c r="J1834" s="9">
        <v>19</v>
      </c>
      <c r="K1834" s="9">
        <v>130</v>
      </c>
      <c r="L1834" s="9">
        <v>1224</v>
      </c>
      <c r="M1834" s="9">
        <v>42056</v>
      </c>
      <c r="N1834" s="9">
        <v>9.1000000000000004E-3</v>
      </c>
      <c r="O1834" s="9">
        <v>9.6199999999999994E-2</v>
      </c>
      <c r="P1834" s="9">
        <v>3.3399999999999999E-2</v>
      </c>
      <c r="Q1834" s="9">
        <v>934</v>
      </c>
      <c r="R1834" s="9">
        <v>4654</v>
      </c>
      <c r="S1834" s="9">
        <v>11595</v>
      </c>
      <c r="T1834" s="9">
        <v>1022314</v>
      </c>
      <c r="U1834" s="9">
        <v>0.32619999999999999</v>
      </c>
      <c r="V1834" s="9">
        <v>0.91110000000000002</v>
      </c>
      <c r="W1834" s="9">
        <v>0.81079999999999997</v>
      </c>
      <c r="X1834" s="9">
        <v>16</v>
      </c>
      <c r="Y1834" s="9">
        <v>142</v>
      </c>
      <c r="Z1834" s="9">
        <v>459</v>
      </c>
      <c r="AA1834" s="9">
        <v>16025</v>
      </c>
      <c r="AB1834" s="9">
        <v>0.01</v>
      </c>
      <c r="AC1834" s="9">
        <v>3.61E-2</v>
      </c>
      <c r="AD1834" s="9">
        <v>1.2699999999999999E-2</v>
      </c>
      <c r="AE1834" s="9">
        <v>41</v>
      </c>
      <c r="AF1834" s="9">
        <v>122</v>
      </c>
      <c r="AG1834" s="9">
        <v>683</v>
      </c>
      <c r="AH1834" s="9">
        <v>27232</v>
      </c>
      <c r="AI1834" s="9">
        <v>8.6E-3</v>
      </c>
      <c r="AJ1834" s="9">
        <v>5.3699999999999998E-2</v>
      </c>
      <c r="AK1834" s="9">
        <v>2.1600000000000001E-2</v>
      </c>
      <c r="AL1834" s="8"/>
      <c r="AM1834" s="8"/>
      <c r="AN1834" s="8"/>
      <c r="AO1834" s="8"/>
      <c r="AP1834" s="8"/>
      <c r="AQ1834" s="8"/>
      <c r="AR1834" s="8"/>
      <c r="AT1834" s="6">
        <f t="shared" si="95"/>
        <v>152.52317880794703</v>
      </c>
      <c r="AU1834" s="6">
        <f t="shared" si="96"/>
        <v>323.50769230769231</v>
      </c>
      <c r="AV1834" s="6">
        <f t="shared" si="97"/>
        <v>219.66351525569402</v>
      </c>
      <c r="AW1834" s="7">
        <f t="shared" si="98"/>
        <v>112.85211267605634</v>
      </c>
      <c r="AX1834" s="6">
        <f t="shared" si="99"/>
        <v>223.21311475409837</v>
      </c>
      <c r="AY1834" s="6" t="str">
        <f t="shared" si="100"/>
        <v/>
      </c>
      <c r="BA1834" s="6">
        <f>VLOOKUP(A1834, ALL_AP_DATA!$A$2:$F$3600, 6, FALSE)</f>
        <v>14267</v>
      </c>
      <c r="BB1834" s="6">
        <f>VLOOKUP(A1834, projmetadata!$A$2:$D$2036, 4, FALSE)</f>
        <v>1062453</v>
      </c>
      <c r="BC1834" s="6" t="e">
        <f t="array" aca="1" ref="BC1834" ca="1">_xludf.IFS(I1834&lt;&gt;0, F1834/I1834, P1834&lt;&gt;0, M1834/P1834, W1834&lt;&gt;0, T1834/W1834, AD1834&lt;&gt;0, AA1834/AD1834, AK1834&lt;&gt;0, AH1834/AK1834, AR1834&lt;&gt;0, AO1834/AR1834, TRUE, 0)</f>
        <v>#NAME?</v>
      </c>
      <c r="BE1834" s="6" t="e">
        <f t="shared" ca="1" si="102"/>
        <v>#NAME?</v>
      </c>
      <c r="BF1834" s="6" t="e">
        <f t="shared" ca="1" si="103"/>
        <v>#NAME?</v>
      </c>
      <c r="BG1834" s="6"/>
      <c r="BH1834" s="6">
        <f>VLOOKUP(A1834, ALL_AP_DATA!$A$2:$D$3600, 3, FALSE)</f>
        <v>4976</v>
      </c>
      <c r="BI1834" s="6">
        <f>VLOOKUP(A1834, ALL_AP_DATA!$A$2:$E$3600, 5, FALSE)</f>
        <v>1260861</v>
      </c>
      <c r="BJ1834" s="6">
        <f t="shared" si="101"/>
        <v>88.376042615826734</v>
      </c>
      <c r="BK1834" s="6">
        <f t="shared" si="104"/>
        <v>0.34877689773603421</v>
      </c>
    </row>
    <row r="1835" spans="1:63" ht="15" customHeight="1" x14ac:dyDescent="0.25">
      <c r="A1835" s="8" t="s">
        <v>1609</v>
      </c>
      <c r="B1835" s="9" t="s">
        <v>1777</v>
      </c>
      <c r="C1835" s="9">
        <v>17</v>
      </c>
      <c r="D1835" s="9">
        <v>56</v>
      </c>
      <c r="E1835" s="9">
        <v>22</v>
      </c>
      <c r="F1835" s="9">
        <v>519</v>
      </c>
      <c r="G1835" s="9">
        <v>4.8399999999999999E-2</v>
      </c>
      <c r="H1835" s="9">
        <v>0.18329999999999999</v>
      </c>
      <c r="I1835" s="9">
        <v>2.8000000000000001E-2</v>
      </c>
      <c r="J1835" s="8"/>
      <c r="K1835" s="8"/>
      <c r="L1835" s="8"/>
      <c r="M1835" s="8"/>
      <c r="N1835" s="8"/>
      <c r="O1835" s="8"/>
      <c r="P1835" s="8"/>
      <c r="Q1835" s="9">
        <v>8</v>
      </c>
      <c r="R1835" s="9">
        <v>32</v>
      </c>
      <c r="S1835" s="9">
        <v>52</v>
      </c>
      <c r="T1835" s="9">
        <v>10815</v>
      </c>
      <c r="U1835" s="9">
        <v>2.76E-2</v>
      </c>
      <c r="V1835" s="9">
        <v>0.43330000000000002</v>
      </c>
      <c r="W1835" s="9">
        <v>0.58309999999999995</v>
      </c>
      <c r="X1835" s="8"/>
      <c r="Y1835" s="8"/>
      <c r="Z1835" s="8"/>
      <c r="AA1835" s="8"/>
      <c r="AB1835" s="8"/>
      <c r="AC1835" s="8"/>
      <c r="AD1835" s="8"/>
      <c r="AE1835" s="9">
        <v>2</v>
      </c>
      <c r="AF1835" s="9">
        <v>5</v>
      </c>
      <c r="AG1835" s="9">
        <v>2</v>
      </c>
      <c r="AH1835" s="9">
        <v>27</v>
      </c>
      <c r="AI1835" s="9">
        <v>4.3E-3</v>
      </c>
      <c r="AJ1835" s="9">
        <v>1.67E-2</v>
      </c>
      <c r="AK1835" s="9">
        <v>1.5E-3</v>
      </c>
      <c r="AL1835" s="8"/>
      <c r="AM1835" s="8"/>
      <c r="AN1835" s="8"/>
      <c r="AO1835" s="8"/>
      <c r="AP1835" s="8"/>
      <c r="AQ1835" s="8"/>
      <c r="AR1835" s="8"/>
      <c r="AT1835" s="6">
        <f t="shared" si="95"/>
        <v>9.2678571428571423</v>
      </c>
      <c r="AU1835" s="6" t="str">
        <f t="shared" si="96"/>
        <v/>
      </c>
      <c r="AV1835" s="6">
        <f t="shared" si="97"/>
        <v>337.96875</v>
      </c>
      <c r="AW1835" s="7" t="str">
        <f t="shared" si="98"/>
        <v/>
      </c>
      <c r="AX1835" s="6">
        <f t="shared" si="99"/>
        <v>5.4</v>
      </c>
      <c r="AY1835" s="6" t="str">
        <f t="shared" si="100"/>
        <v/>
      </c>
      <c r="BA1835" s="6">
        <f>VLOOKUP(A1835, ALL_AP_DATA!$A$2:$F$3600, 6, FALSE)</f>
        <v>1158</v>
      </c>
      <c r="BB1835" s="6">
        <f>VLOOKUP(A1835, projmetadata!$A$2:$D$2036, 4, FALSE)</f>
        <v>93961</v>
      </c>
      <c r="BC1835" s="6" t="e">
        <f t="array" aca="1" ref="BC1835" ca="1">_xludf.IFS(I1835&lt;&gt;0, F1835/I1835, P1835&lt;&gt;0, M1835/P1835, W1835&lt;&gt;0, T1835/W1835, AD1835&lt;&gt;0, AA1835/AD1835, AK1835&lt;&gt;0, AH1835/AK1835, AR1835&lt;&gt;0, AO1835/AR1835, TRUE, 0)</f>
        <v>#NAME?</v>
      </c>
      <c r="BE1835" s="6" t="e">
        <f t="shared" ca="1" si="102"/>
        <v>#NAME?</v>
      </c>
      <c r="BF1835" s="6" t="e">
        <f t="shared" ca="1" si="103"/>
        <v>#NAME?</v>
      </c>
      <c r="BG1835" s="6"/>
      <c r="BH1835" s="6">
        <f>VLOOKUP(A1835, ALL_AP_DATA!$A$2:$D$3600, 3, FALSE)</f>
        <v>88</v>
      </c>
      <c r="BI1835" s="6">
        <f>VLOOKUP(A1835, ALL_AP_DATA!$A$2:$E$3600, 5, FALSE)</f>
        <v>18548</v>
      </c>
      <c r="BJ1835" s="6">
        <f t="shared" si="101"/>
        <v>16.017271157167531</v>
      </c>
      <c r="BK1835" s="6">
        <f t="shared" si="104"/>
        <v>7.599309153713299E-2</v>
      </c>
    </row>
    <row r="1836" spans="1:63" ht="15" customHeight="1" x14ac:dyDescent="0.25">
      <c r="A1836" s="8" t="s">
        <v>1610</v>
      </c>
      <c r="B1836" s="9" t="s">
        <v>1777</v>
      </c>
      <c r="C1836" s="9">
        <v>9</v>
      </c>
      <c r="D1836" s="9">
        <v>22</v>
      </c>
      <c r="E1836" s="9">
        <v>24</v>
      </c>
      <c r="F1836" s="9">
        <v>572</v>
      </c>
      <c r="G1836" s="9">
        <v>5.6300000000000003E-2</v>
      </c>
      <c r="H1836" s="9">
        <v>9.1999999999999998E-2</v>
      </c>
      <c r="I1836" s="9">
        <v>1.1599999999999999E-2</v>
      </c>
      <c r="J1836" s="8"/>
      <c r="K1836" s="8"/>
      <c r="L1836" s="8"/>
      <c r="M1836" s="8"/>
      <c r="N1836" s="8"/>
      <c r="O1836" s="8"/>
      <c r="P1836" s="8"/>
      <c r="Q1836" s="9">
        <v>23</v>
      </c>
      <c r="R1836" s="9">
        <v>110</v>
      </c>
      <c r="S1836" s="9">
        <v>226</v>
      </c>
      <c r="T1836" s="9">
        <v>43741</v>
      </c>
      <c r="U1836" s="9">
        <v>0.28129999999999999</v>
      </c>
      <c r="V1836" s="9">
        <v>0.8659</v>
      </c>
      <c r="W1836" s="9">
        <v>0.88570000000000004</v>
      </c>
      <c r="X1836" s="8"/>
      <c r="Y1836" s="8"/>
      <c r="Z1836" s="8"/>
      <c r="AA1836" s="8"/>
      <c r="AB1836" s="8"/>
      <c r="AC1836" s="8"/>
      <c r="AD1836" s="8"/>
      <c r="AE1836" s="8"/>
      <c r="AF1836" s="8"/>
      <c r="AG1836" s="8"/>
      <c r="AH1836" s="8"/>
      <c r="AI1836" s="8"/>
      <c r="AJ1836" s="8"/>
      <c r="AK1836" s="8"/>
      <c r="AL1836" s="8"/>
      <c r="AM1836" s="8"/>
      <c r="AN1836" s="8"/>
      <c r="AO1836" s="8"/>
      <c r="AP1836" s="8"/>
      <c r="AQ1836" s="8"/>
      <c r="AR1836" s="8"/>
      <c r="AT1836" s="6">
        <f t="shared" si="95"/>
        <v>26</v>
      </c>
      <c r="AU1836" s="6" t="str">
        <f t="shared" si="96"/>
        <v/>
      </c>
      <c r="AV1836" s="6">
        <f t="shared" si="97"/>
        <v>397.64545454545453</v>
      </c>
      <c r="AW1836" s="7" t="str">
        <f t="shared" si="98"/>
        <v/>
      </c>
      <c r="AX1836" s="6" t="str">
        <f t="shared" si="99"/>
        <v/>
      </c>
      <c r="AY1836" s="6" t="str">
        <f t="shared" si="100"/>
        <v/>
      </c>
      <c r="BA1836" s="6">
        <f>VLOOKUP(A1836, ALL_AP_DATA!$A$2:$F$3600, 6, FALSE)</f>
        <v>391</v>
      </c>
      <c r="BB1836" s="6">
        <f>VLOOKUP(A1836, projmetadata!$A$2:$D$2036, 4, FALSE)</f>
        <v>38180</v>
      </c>
      <c r="BC1836" s="6" t="e">
        <f t="array" aca="1" ref="BC1836" ca="1">_xludf.IFS(I1836&lt;&gt;0, F1836/I1836, P1836&lt;&gt;0, M1836/P1836, W1836&lt;&gt;0, T1836/W1836, AD1836&lt;&gt;0, AA1836/AD1836, AK1836&lt;&gt;0, AH1836/AK1836, AR1836&lt;&gt;0, AO1836/AR1836, TRUE, 0)</f>
        <v>#NAME?</v>
      </c>
      <c r="BE1836" s="6" t="e">
        <f t="shared" ca="1" si="102"/>
        <v>#NAME?</v>
      </c>
      <c r="BF1836" s="6" t="e">
        <f t="shared" ca="1" si="103"/>
        <v>#NAME?</v>
      </c>
      <c r="BG1836" s="6"/>
      <c r="BH1836" s="6">
        <f>VLOOKUP(A1836, ALL_AP_DATA!$A$2:$D$3600, 3, FALSE)</f>
        <v>128</v>
      </c>
      <c r="BI1836" s="6">
        <f>VLOOKUP(A1836, ALL_AP_DATA!$A$2:$E$3600, 5, FALSE)</f>
        <v>49386</v>
      </c>
      <c r="BJ1836" s="6">
        <f t="shared" si="101"/>
        <v>126.30690537084399</v>
      </c>
      <c r="BK1836" s="6">
        <f t="shared" si="104"/>
        <v>0.32736572890025578</v>
      </c>
    </row>
    <row r="1837" spans="1:63" ht="15" customHeight="1" x14ac:dyDescent="0.25">
      <c r="A1837" s="8" t="s">
        <v>1611</v>
      </c>
      <c r="B1837" s="9" t="s">
        <v>1777</v>
      </c>
      <c r="C1837" s="9">
        <v>3</v>
      </c>
      <c r="D1837" s="9">
        <v>6</v>
      </c>
      <c r="E1837" s="9">
        <v>26</v>
      </c>
      <c r="F1837" s="9">
        <v>420</v>
      </c>
      <c r="G1837" s="9">
        <v>2.4299999999999999E-2</v>
      </c>
      <c r="H1837" s="9">
        <v>7.9799999999999996E-2</v>
      </c>
      <c r="I1837" s="9">
        <v>1.9099999999999999E-2</v>
      </c>
      <c r="J1837" s="8"/>
      <c r="K1837" s="8"/>
      <c r="L1837" s="8"/>
      <c r="M1837" s="8"/>
      <c r="N1837" s="8"/>
      <c r="O1837" s="8"/>
      <c r="P1837" s="8"/>
      <c r="Q1837" s="9">
        <v>19</v>
      </c>
      <c r="R1837" s="9">
        <v>125</v>
      </c>
      <c r="S1837" s="9">
        <v>267</v>
      </c>
      <c r="T1837" s="9">
        <v>19029</v>
      </c>
      <c r="U1837" s="9">
        <v>0.50609999999999999</v>
      </c>
      <c r="V1837" s="9">
        <v>0.81899999999999995</v>
      </c>
      <c r="W1837" s="9">
        <v>0.8659</v>
      </c>
      <c r="X1837" s="9">
        <v>3</v>
      </c>
      <c r="Y1837" s="9">
        <v>24</v>
      </c>
      <c r="Z1837" s="9">
        <v>72</v>
      </c>
      <c r="AA1837" s="9">
        <v>2317</v>
      </c>
      <c r="AB1837" s="9">
        <v>9.7199999999999995E-2</v>
      </c>
      <c r="AC1837" s="9">
        <v>0.22090000000000001</v>
      </c>
      <c r="AD1837" s="9">
        <v>0.10539999999999999</v>
      </c>
      <c r="AE1837" s="9">
        <v>1</v>
      </c>
      <c r="AF1837" s="9">
        <v>3</v>
      </c>
      <c r="AG1837" s="9">
        <v>21</v>
      </c>
      <c r="AH1837" s="9">
        <v>218</v>
      </c>
      <c r="AI1837" s="9">
        <v>1.21E-2</v>
      </c>
      <c r="AJ1837" s="9">
        <v>6.4399999999999999E-2</v>
      </c>
      <c r="AK1837" s="9">
        <v>9.9000000000000008E-3</v>
      </c>
      <c r="AL1837" s="8"/>
      <c r="AM1837" s="8"/>
      <c r="AN1837" s="8"/>
      <c r="AO1837" s="8"/>
      <c r="AP1837" s="8"/>
      <c r="AQ1837" s="8"/>
      <c r="AR1837" s="8"/>
      <c r="AT1837" s="6">
        <f t="shared" si="95"/>
        <v>70</v>
      </c>
      <c r="AU1837" s="6" t="str">
        <f t="shared" si="96"/>
        <v/>
      </c>
      <c r="AV1837" s="6">
        <f t="shared" si="97"/>
        <v>152.232</v>
      </c>
      <c r="AW1837" s="7">
        <f t="shared" si="98"/>
        <v>96.541666666666671</v>
      </c>
      <c r="AX1837" s="6">
        <f t="shared" si="99"/>
        <v>72.666666666666671</v>
      </c>
      <c r="AY1837" s="6" t="str">
        <f t="shared" si="100"/>
        <v/>
      </c>
      <c r="BA1837" s="6">
        <f>VLOOKUP(A1837, ALL_AP_DATA!$A$2:$F$3600, 6, FALSE)</f>
        <v>247</v>
      </c>
      <c r="BB1837" s="6">
        <f>VLOOKUP(A1837, projmetadata!$A$2:$D$2036, 4, FALSE)</f>
        <v>12066</v>
      </c>
      <c r="BC1837" s="6" t="e">
        <f t="array" aca="1" ref="BC1837" ca="1">_xludf.IFS(I1837&lt;&gt;0, F1837/I1837, P1837&lt;&gt;0, M1837/P1837, W1837&lt;&gt;0, T1837/W1837, AD1837&lt;&gt;0, AA1837/AD1837, AK1837&lt;&gt;0, AH1837/AK1837, AR1837&lt;&gt;0, AO1837/AR1837, TRUE, 0)</f>
        <v>#NAME?</v>
      </c>
      <c r="BE1837" s="6" t="e">
        <f t="shared" ca="1" si="102"/>
        <v>#NAME?</v>
      </c>
      <c r="BF1837" s="6" t="e">
        <f t="shared" ca="1" si="103"/>
        <v>#NAME?</v>
      </c>
      <c r="BG1837" s="6"/>
      <c r="BH1837" s="6">
        <f>VLOOKUP(A1837, ALL_AP_DATA!$A$2:$D$3600, 3, FALSE)</f>
        <v>130</v>
      </c>
      <c r="BI1837" s="6">
        <f>VLOOKUP(A1837, ALL_AP_DATA!$A$2:$E$3600, 5, FALSE)</f>
        <v>21976</v>
      </c>
      <c r="BJ1837" s="6">
        <f t="shared" si="101"/>
        <v>88.97165991902834</v>
      </c>
      <c r="BK1837" s="6">
        <f t="shared" si="104"/>
        <v>0.52631578947368418</v>
      </c>
    </row>
    <row r="1838" spans="1:63" ht="15" customHeight="1" x14ac:dyDescent="0.25">
      <c r="A1838" s="8" t="s">
        <v>1612</v>
      </c>
      <c r="B1838" s="9" t="s">
        <v>1777</v>
      </c>
      <c r="C1838" s="9">
        <v>1</v>
      </c>
      <c r="D1838" s="9">
        <v>5</v>
      </c>
      <c r="E1838" s="9">
        <v>31</v>
      </c>
      <c r="F1838" s="9">
        <v>302</v>
      </c>
      <c r="G1838" s="9">
        <v>2.9899999999999999E-2</v>
      </c>
      <c r="H1838" s="9">
        <v>0.14419999999999999</v>
      </c>
      <c r="I1838" s="9">
        <v>9.74E-2</v>
      </c>
      <c r="J1838" s="8"/>
      <c r="K1838" s="8"/>
      <c r="L1838" s="8"/>
      <c r="M1838" s="8"/>
      <c r="N1838" s="8"/>
      <c r="O1838" s="8"/>
      <c r="P1838" s="8"/>
      <c r="Q1838" s="9">
        <v>7</v>
      </c>
      <c r="R1838" s="9">
        <v>44</v>
      </c>
      <c r="S1838" s="9">
        <v>169</v>
      </c>
      <c r="T1838" s="9">
        <v>2248</v>
      </c>
      <c r="U1838" s="9">
        <v>0.26350000000000001</v>
      </c>
      <c r="V1838" s="9">
        <v>0.78600000000000003</v>
      </c>
      <c r="W1838" s="9">
        <v>0.72519999999999996</v>
      </c>
      <c r="X1838" s="8"/>
      <c r="Y1838" s="8"/>
      <c r="Z1838" s="8"/>
      <c r="AA1838" s="8"/>
      <c r="AB1838" s="8"/>
      <c r="AC1838" s="8"/>
      <c r="AD1838" s="8"/>
      <c r="AE1838" s="8"/>
      <c r="AF1838" s="8"/>
      <c r="AG1838" s="8"/>
      <c r="AH1838" s="8"/>
      <c r="AI1838" s="8"/>
      <c r="AJ1838" s="8"/>
      <c r="AK1838" s="8"/>
      <c r="AL1838" s="8"/>
      <c r="AM1838" s="8"/>
      <c r="AN1838" s="8"/>
      <c r="AO1838" s="8"/>
      <c r="AP1838" s="8"/>
      <c r="AQ1838" s="8"/>
      <c r="AR1838" s="8"/>
      <c r="AT1838" s="6">
        <f t="shared" si="95"/>
        <v>60.4</v>
      </c>
      <c r="AU1838" s="6" t="str">
        <f t="shared" si="96"/>
        <v/>
      </c>
      <c r="AV1838" s="6">
        <f t="shared" si="97"/>
        <v>51.090909090909093</v>
      </c>
      <c r="AW1838" s="7" t="str">
        <f t="shared" si="98"/>
        <v/>
      </c>
      <c r="AX1838" s="6" t="str">
        <f t="shared" si="99"/>
        <v/>
      </c>
      <c r="AY1838" s="6" t="str">
        <f t="shared" si="100"/>
        <v/>
      </c>
      <c r="BA1838" s="6">
        <f>VLOOKUP(A1838, ALL_AP_DATA!$A$2:$F$3600, 6, FALSE)</f>
        <v>167</v>
      </c>
      <c r="BB1838" s="6">
        <f>VLOOKUP(A1838, projmetadata!$A$2:$D$2036, 4, FALSE)</f>
        <v>9644</v>
      </c>
      <c r="BC1838" s="6" t="e">
        <f t="array" aca="1" ref="BC1838" ca="1">_xludf.IFS(I1838&lt;&gt;0, F1838/I1838, P1838&lt;&gt;0, M1838/P1838, W1838&lt;&gt;0, T1838/W1838, AD1838&lt;&gt;0, AA1838/AD1838, AK1838&lt;&gt;0, AH1838/AK1838, AR1838&lt;&gt;0, AO1838/AR1838, TRUE, 0)</f>
        <v>#NAME?</v>
      </c>
      <c r="BE1838" s="6" t="e">
        <f t="shared" ca="1" si="102"/>
        <v>#NAME?</v>
      </c>
      <c r="BF1838" s="6" t="e">
        <f t="shared" ca="1" si="103"/>
        <v>#NAME?</v>
      </c>
      <c r="BG1838" s="6"/>
      <c r="BH1838" s="6">
        <f>VLOOKUP(A1838, ALL_AP_DATA!$A$2:$D$3600, 3, FALSE)</f>
        <v>46</v>
      </c>
      <c r="BI1838" s="6">
        <f>VLOOKUP(A1838, ALL_AP_DATA!$A$2:$E$3600, 5, FALSE)</f>
        <v>3100</v>
      </c>
      <c r="BJ1838" s="6">
        <f t="shared" si="101"/>
        <v>18.562874251497007</v>
      </c>
      <c r="BK1838" s="6">
        <f t="shared" si="104"/>
        <v>0.27544910179640719</v>
      </c>
    </row>
    <row r="1839" spans="1:63" ht="15" customHeight="1" x14ac:dyDescent="0.25">
      <c r="A1839" s="8" t="s">
        <v>1613</v>
      </c>
      <c r="B1839" s="9" t="s">
        <v>1777</v>
      </c>
      <c r="C1839" s="9">
        <v>8</v>
      </c>
      <c r="D1839" s="9">
        <v>21</v>
      </c>
      <c r="E1839" s="9">
        <v>107</v>
      </c>
      <c r="F1839" s="9">
        <v>3717</v>
      </c>
      <c r="G1839" s="9">
        <v>1.9E-2</v>
      </c>
      <c r="H1839" s="9">
        <v>0.1842</v>
      </c>
      <c r="I1839" s="9">
        <v>5.8400000000000001E-2</v>
      </c>
      <c r="J1839" s="8"/>
      <c r="K1839" s="8"/>
      <c r="L1839" s="8"/>
      <c r="M1839" s="8"/>
      <c r="N1839" s="8"/>
      <c r="O1839" s="8"/>
      <c r="P1839" s="8"/>
      <c r="Q1839" s="9">
        <v>71</v>
      </c>
      <c r="R1839" s="9">
        <v>327</v>
      </c>
      <c r="S1839" s="9">
        <v>506</v>
      </c>
      <c r="T1839" s="9">
        <v>57561</v>
      </c>
      <c r="U1839" s="9">
        <v>0.29649999999999999</v>
      </c>
      <c r="V1839" s="9">
        <v>0.87090000000000001</v>
      </c>
      <c r="W1839" s="9">
        <v>0.90369999999999995</v>
      </c>
      <c r="X1839" s="8"/>
      <c r="Y1839" s="8"/>
      <c r="Z1839" s="8"/>
      <c r="AA1839" s="8"/>
      <c r="AB1839" s="8"/>
      <c r="AC1839" s="8"/>
      <c r="AD1839" s="8"/>
      <c r="AE1839" s="8"/>
      <c r="AF1839" s="8"/>
      <c r="AG1839" s="8"/>
      <c r="AH1839" s="8"/>
      <c r="AI1839" s="8"/>
      <c r="AJ1839" s="8"/>
      <c r="AK1839" s="8"/>
      <c r="AL1839" s="8"/>
      <c r="AM1839" s="8"/>
      <c r="AN1839" s="8"/>
      <c r="AO1839" s="8"/>
      <c r="AP1839" s="8"/>
      <c r="AQ1839" s="8"/>
      <c r="AR1839" s="8"/>
      <c r="AT1839" s="6">
        <f t="shared" si="95"/>
        <v>177</v>
      </c>
      <c r="AU1839" s="6" t="str">
        <f t="shared" si="96"/>
        <v/>
      </c>
      <c r="AV1839" s="6">
        <f t="shared" si="97"/>
        <v>176.02752293577981</v>
      </c>
      <c r="AW1839" s="7" t="str">
        <f t="shared" si="98"/>
        <v/>
      </c>
      <c r="AX1839" s="6" t="str">
        <f t="shared" si="99"/>
        <v/>
      </c>
      <c r="AY1839" s="6" t="str">
        <f t="shared" si="100"/>
        <v/>
      </c>
      <c r="BA1839" s="6">
        <f>VLOOKUP(A1839, ALL_AP_DATA!$A$2:$F$3600, 6, FALSE)</f>
        <v>1103</v>
      </c>
      <c r="BB1839" s="6">
        <f>VLOOKUP(A1839, projmetadata!$A$2:$D$2036, 4, FALSE)</f>
        <v>28489</v>
      </c>
      <c r="BC1839" s="6" t="e">
        <f t="array" aca="1" ref="BC1839" ca="1">_xludf.IFS(I1839&lt;&gt;0, F1839/I1839, P1839&lt;&gt;0, M1839/P1839, W1839&lt;&gt;0, T1839/W1839, AD1839&lt;&gt;0, AA1839/AD1839, AK1839&lt;&gt;0, AH1839/AK1839, AR1839&lt;&gt;0, AO1839/AR1839, TRUE, 0)</f>
        <v>#NAME?</v>
      </c>
      <c r="BE1839" s="6" t="e">
        <f t="shared" ca="1" si="102"/>
        <v>#NAME?</v>
      </c>
      <c r="BF1839" s="6" t="e">
        <f t="shared" ca="1" si="103"/>
        <v>#NAME?</v>
      </c>
      <c r="BG1839" s="6"/>
      <c r="BH1839" s="6">
        <f>VLOOKUP(A1839, ALL_AP_DATA!$A$2:$D$3600, 3, FALSE)</f>
        <v>333</v>
      </c>
      <c r="BI1839" s="6">
        <f>VLOOKUP(A1839, ALL_AP_DATA!$A$2:$E$3600, 5, FALSE)</f>
        <v>63692</v>
      </c>
      <c r="BJ1839" s="6">
        <f t="shared" si="101"/>
        <v>57.744333635539441</v>
      </c>
      <c r="BK1839" s="6">
        <f t="shared" si="104"/>
        <v>0.30190389845874888</v>
      </c>
    </row>
    <row r="1840" spans="1:63" ht="15" customHeight="1" x14ac:dyDescent="0.25">
      <c r="A1840" s="8" t="s">
        <v>1614</v>
      </c>
      <c r="B1840" s="9" t="s">
        <v>1777</v>
      </c>
      <c r="C1840" s="9">
        <v>9</v>
      </c>
      <c r="D1840" s="9">
        <v>34</v>
      </c>
      <c r="E1840" s="9">
        <v>240</v>
      </c>
      <c r="F1840" s="9">
        <v>7662</v>
      </c>
      <c r="G1840" s="9">
        <v>6.9500000000000006E-2</v>
      </c>
      <c r="H1840" s="9">
        <v>0.36199999999999999</v>
      </c>
      <c r="I1840" s="9">
        <v>0.3357</v>
      </c>
      <c r="J1840" s="8"/>
      <c r="K1840" s="8"/>
      <c r="L1840" s="8"/>
      <c r="M1840" s="8"/>
      <c r="N1840" s="8"/>
      <c r="O1840" s="8"/>
      <c r="P1840" s="8"/>
      <c r="Q1840" s="9">
        <v>19</v>
      </c>
      <c r="R1840" s="9">
        <v>131</v>
      </c>
      <c r="S1840" s="9">
        <v>609</v>
      </c>
      <c r="T1840" s="9">
        <v>20278</v>
      </c>
      <c r="U1840" s="9">
        <v>0.26790000000000003</v>
      </c>
      <c r="V1840" s="9">
        <v>0.91859999999999997</v>
      </c>
      <c r="W1840" s="9">
        <v>0.88829999999999998</v>
      </c>
      <c r="X1840" s="8"/>
      <c r="Y1840" s="8"/>
      <c r="Z1840" s="8"/>
      <c r="AA1840" s="8"/>
      <c r="AB1840" s="8"/>
      <c r="AC1840" s="8"/>
      <c r="AD1840" s="8"/>
      <c r="AE1840" s="9">
        <v>3</v>
      </c>
      <c r="AF1840" s="9">
        <v>16</v>
      </c>
      <c r="AG1840" s="9">
        <v>118</v>
      </c>
      <c r="AH1840" s="9">
        <v>2218</v>
      </c>
      <c r="AI1840" s="9">
        <v>3.27E-2</v>
      </c>
      <c r="AJ1840" s="9">
        <v>0.17799999999999999</v>
      </c>
      <c r="AK1840" s="9">
        <v>9.7199999999999995E-2</v>
      </c>
      <c r="AL1840" s="8"/>
      <c r="AM1840" s="8"/>
      <c r="AN1840" s="8"/>
      <c r="AO1840" s="8"/>
      <c r="AP1840" s="8"/>
      <c r="AQ1840" s="8"/>
      <c r="AR1840" s="8"/>
      <c r="AT1840" s="6">
        <f t="shared" si="95"/>
        <v>225.35294117647058</v>
      </c>
      <c r="AU1840" s="6" t="str">
        <f t="shared" si="96"/>
        <v/>
      </c>
      <c r="AV1840" s="6">
        <f t="shared" si="97"/>
        <v>154.79389312977099</v>
      </c>
      <c r="AW1840" s="7" t="str">
        <f t="shared" si="98"/>
        <v/>
      </c>
      <c r="AX1840" s="6">
        <f t="shared" si="99"/>
        <v>138.625</v>
      </c>
      <c r="AY1840" s="6" t="str">
        <f t="shared" si="100"/>
        <v/>
      </c>
      <c r="BA1840" s="6">
        <f>VLOOKUP(A1840, ALL_AP_DATA!$A$2:$F$3600, 6, FALSE)</f>
        <v>489</v>
      </c>
      <c r="BB1840" s="6">
        <f>VLOOKUP(A1840, projmetadata!$A$2:$D$2036, 4, FALSE)</f>
        <v>43475</v>
      </c>
      <c r="BC1840" s="6" t="e">
        <f t="array" aca="1" ref="BC1840" ca="1">_xludf.IFS(I1840&lt;&gt;0, F1840/I1840, P1840&lt;&gt;0, M1840/P1840, W1840&lt;&gt;0, T1840/W1840, AD1840&lt;&gt;0, AA1840/AD1840, AK1840&lt;&gt;0, AH1840/AK1840, AR1840&lt;&gt;0, AO1840/AR1840, TRUE, 0)</f>
        <v>#NAME?</v>
      </c>
      <c r="BE1840" s="6" t="e">
        <f t="shared" ca="1" si="102"/>
        <v>#NAME?</v>
      </c>
      <c r="BF1840" s="6" t="e">
        <f t="shared" ca="1" si="103"/>
        <v>#NAME?</v>
      </c>
      <c r="BG1840" s="6"/>
      <c r="BH1840" s="6">
        <f>VLOOKUP(A1840, ALL_AP_DATA!$A$2:$D$3600, 3, FALSE)</f>
        <v>141</v>
      </c>
      <c r="BI1840" s="6">
        <f>VLOOKUP(A1840, ALL_AP_DATA!$A$2:$E$3600, 5, FALSE)</f>
        <v>22827</v>
      </c>
      <c r="BJ1840" s="6">
        <f t="shared" si="101"/>
        <v>46.680981595092021</v>
      </c>
      <c r="BK1840" s="6">
        <f t="shared" si="104"/>
        <v>0.28834355828220859</v>
      </c>
    </row>
    <row r="1841" spans="1:63" ht="15" customHeight="1" x14ac:dyDescent="0.25">
      <c r="A1841" s="8" t="s">
        <v>1615</v>
      </c>
      <c r="B1841" s="9" t="s">
        <v>1777</v>
      </c>
      <c r="C1841" s="9">
        <v>1</v>
      </c>
      <c r="D1841" s="9">
        <v>9</v>
      </c>
      <c r="E1841" s="9">
        <v>8</v>
      </c>
      <c r="F1841" s="9">
        <v>91</v>
      </c>
      <c r="G1841" s="9">
        <v>5.6300000000000003E-2</v>
      </c>
      <c r="H1841" s="9">
        <v>1.29E-2</v>
      </c>
      <c r="I1841" s="9">
        <v>5.8999999999999999E-3</v>
      </c>
      <c r="J1841" s="8"/>
      <c r="K1841" s="8"/>
      <c r="L1841" s="8"/>
      <c r="M1841" s="8"/>
      <c r="N1841" s="8"/>
      <c r="O1841" s="8"/>
      <c r="P1841" s="8"/>
      <c r="Q1841" s="9">
        <v>11</v>
      </c>
      <c r="R1841" s="9">
        <v>49</v>
      </c>
      <c r="S1841" s="9">
        <v>543</v>
      </c>
      <c r="T1841" s="9">
        <v>14154</v>
      </c>
      <c r="U1841" s="9">
        <v>0.30630000000000002</v>
      </c>
      <c r="V1841" s="9">
        <v>0.87719999999999998</v>
      </c>
      <c r="W1841" s="9">
        <v>0.91159999999999997</v>
      </c>
      <c r="X1841" s="8"/>
      <c r="Y1841" s="8"/>
      <c r="Z1841" s="8"/>
      <c r="AA1841" s="8"/>
      <c r="AB1841" s="8"/>
      <c r="AC1841" s="8"/>
      <c r="AD1841" s="8"/>
      <c r="AE1841" s="8"/>
      <c r="AF1841" s="8"/>
      <c r="AG1841" s="8"/>
      <c r="AH1841" s="8"/>
      <c r="AI1841" s="8"/>
      <c r="AJ1841" s="8"/>
      <c r="AK1841" s="8"/>
      <c r="AL1841" s="8"/>
      <c r="AM1841" s="8"/>
      <c r="AN1841" s="8"/>
      <c r="AO1841" s="8"/>
      <c r="AP1841" s="8"/>
      <c r="AQ1841" s="8"/>
      <c r="AR1841" s="8"/>
      <c r="AT1841" s="6">
        <f t="shared" si="95"/>
        <v>10.111111111111111</v>
      </c>
      <c r="AU1841" s="6" t="str">
        <f t="shared" si="96"/>
        <v/>
      </c>
      <c r="AV1841" s="6">
        <f t="shared" si="97"/>
        <v>288.85714285714283</v>
      </c>
      <c r="AW1841" s="7" t="str">
        <f t="shared" si="98"/>
        <v/>
      </c>
      <c r="AX1841" s="6" t="str">
        <f t="shared" si="99"/>
        <v/>
      </c>
      <c r="AY1841" s="6" t="str">
        <f t="shared" si="100"/>
        <v/>
      </c>
      <c r="BA1841" s="6">
        <f>VLOOKUP(A1841, ALL_AP_DATA!$A$2:$F$3600, 6, FALSE)</f>
        <v>160</v>
      </c>
      <c r="BB1841" s="6">
        <f>VLOOKUP(A1841, projmetadata!$A$2:$D$2036, 4, FALSE)</f>
        <v>12080</v>
      </c>
      <c r="BC1841" s="6" t="e">
        <f t="array" aca="1" ref="BC1841" ca="1">_xludf.IFS(I1841&lt;&gt;0, F1841/I1841, P1841&lt;&gt;0, M1841/P1841, W1841&lt;&gt;0, T1841/W1841, AD1841&lt;&gt;0, AA1841/AD1841, AK1841&lt;&gt;0, AH1841/AK1841, AR1841&lt;&gt;0, AO1841/AR1841, TRUE, 0)</f>
        <v>#NAME?</v>
      </c>
      <c r="BE1841" s="6" t="e">
        <f t="shared" ca="1" si="102"/>
        <v>#NAME?</v>
      </c>
      <c r="BF1841" s="6" t="e">
        <f t="shared" ca="1" si="103"/>
        <v>#NAME?</v>
      </c>
      <c r="BG1841" s="6"/>
      <c r="BH1841" s="6">
        <f>VLOOKUP(A1841, ALL_AP_DATA!$A$2:$D$3600, 3, FALSE)</f>
        <v>57</v>
      </c>
      <c r="BI1841" s="6">
        <f>VLOOKUP(A1841, ALL_AP_DATA!$A$2:$E$3600, 5, FALSE)</f>
        <v>15527</v>
      </c>
      <c r="BJ1841" s="6">
        <f t="shared" si="101"/>
        <v>97.043750000000003</v>
      </c>
      <c r="BK1841" s="6">
        <f t="shared" si="104"/>
        <v>0.35625000000000001</v>
      </c>
    </row>
    <row r="1842" spans="1:63" ht="15" customHeight="1" x14ac:dyDescent="0.25">
      <c r="A1842" s="8" t="s">
        <v>1616</v>
      </c>
      <c r="B1842" s="9" t="s">
        <v>1777</v>
      </c>
      <c r="C1842" s="9">
        <v>5</v>
      </c>
      <c r="D1842" s="9">
        <v>12</v>
      </c>
      <c r="E1842" s="9">
        <v>44</v>
      </c>
      <c r="F1842" s="9">
        <v>1707</v>
      </c>
      <c r="G1842" s="9">
        <v>3.2000000000000001E-2</v>
      </c>
      <c r="H1842" s="9">
        <v>9.5399999999999999E-2</v>
      </c>
      <c r="I1842" s="9">
        <v>3.6600000000000001E-2</v>
      </c>
      <c r="J1842" s="8"/>
      <c r="K1842" s="8"/>
      <c r="L1842" s="8"/>
      <c r="M1842" s="8"/>
      <c r="N1842" s="8"/>
      <c r="O1842" s="8"/>
      <c r="P1842" s="8"/>
      <c r="Q1842" s="9">
        <v>44</v>
      </c>
      <c r="R1842" s="9">
        <v>209</v>
      </c>
      <c r="S1842" s="9">
        <v>392</v>
      </c>
      <c r="T1842" s="9">
        <v>38667</v>
      </c>
      <c r="U1842" s="9">
        <v>0.55730000000000002</v>
      </c>
      <c r="V1842" s="9">
        <v>0.85029999999999994</v>
      </c>
      <c r="W1842" s="9">
        <v>0.83009999999999995</v>
      </c>
      <c r="X1842" s="8"/>
      <c r="Y1842" s="8"/>
      <c r="Z1842" s="8"/>
      <c r="AA1842" s="8"/>
      <c r="AB1842" s="8"/>
      <c r="AC1842" s="8"/>
      <c r="AD1842" s="8"/>
      <c r="AE1842" s="9">
        <v>6</v>
      </c>
      <c r="AF1842" s="9">
        <v>20</v>
      </c>
      <c r="AG1842" s="9">
        <v>75</v>
      </c>
      <c r="AH1842" s="9">
        <v>6207</v>
      </c>
      <c r="AI1842" s="9">
        <v>5.33E-2</v>
      </c>
      <c r="AJ1842" s="9">
        <v>0.16270000000000001</v>
      </c>
      <c r="AK1842" s="9">
        <v>0.1333</v>
      </c>
      <c r="AL1842" s="9">
        <v>2</v>
      </c>
      <c r="AM1842" s="9">
        <v>25</v>
      </c>
      <c r="AN1842" s="9">
        <v>100</v>
      </c>
      <c r="AO1842" s="9">
        <v>5904</v>
      </c>
      <c r="AP1842" s="9">
        <v>6.6699999999999995E-2</v>
      </c>
      <c r="AQ1842" s="9">
        <v>0.21690000000000001</v>
      </c>
      <c r="AR1842" s="9">
        <v>0.1268</v>
      </c>
      <c r="AT1842" s="6">
        <f t="shared" si="95"/>
        <v>142.25</v>
      </c>
      <c r="AU1842" s="6" t="str">
        <f t="shared" si="96"/>
        <v/>
      </c>
      <c r="AV1842" s="6">
        <f t="shared" si="97"/>
        <v>185.00956937799043</v>
      </c>
      <c r="AW1842" s="7" t="str">
        <f t="shared" si="98"/>
        <v/>
      </c>
      <c r="AX1842" s="6">
        <f t="shared" si="99"/>
        <v>310.35000000000002</v>
      </c>
      <c r="AY1842" s="6">
        <f t="shared" si="100"/>
        <v>236.16</v>
      </c>
      <c r="BA1842" s="6">
        <f>VLOOKUP(A1842, ALL_AP_DATA!$A$2:$F$3600, 6, FALSE)</f>
        <v>375</v>
      </c>
      <c r="BB1842" s="6">
        <f>VLOOKUP(A1842, projmetadata!$A$2:$D$2036, 4, FALSE)</f>
        <v>40064</v>
      </c>
      <c r="BC1842" s="6" t="e">
        <f t="array" aca="1" ref="BC1842" ca="1">_xludf.IFS(I1842&lt;&gt;0, F1842/I1842, P1842&lt;&gt;0, M1842/P1842, W1842&lt;&gt;0, T1842/W1842, AD1842&lt;&gt;0, AA1842/AD1842, AK1842&lt;&gt;0, AH1842/AK1842, AR1842&lt;&gt;0, AO1842/AR1842, TRUE, 0)</f>
        <v>#NAME?</v>
      </c>
      <c r="BE1842" s="6" t="e">
        <f t="shared" ca="1" si="102"/>
        <v>#NAME?</v>
      </c>
      <c r="BF1842" s="6" t="e">
        <f t="shared" ca="1" si="103"/>
        <v>#NAME?</v>
      </c>
      <c r="BG1842" s="6"/>
      <c r="BH1842" s="6">
        <f>VLOOKUP(A1842, ALL_AP_DATA!$A$2:$D$3600, 3, FALSE)</f>
        <v>215</v>
      </c>
      <c r="BI1842" s="6">
        <f>VLOOKUP(A1842, ALL_AP_DATA!$A$2:$E$3600, 5, FALSE)</f>
        <v>46579</v>
      </c>
      <c r="BJ1842" s="6">
        <f t="shared" si="101"/>
        <v>124.21066666666667</v>
      </c>
      <c r="BK1842" s="6">
        <f t="shared" si="104"/>
        <v>0.57333333333333336</v>
      </c>
    </row>
    <row r="1843" spans="1:63" ht="15" customHeight="1" x14ac:dyDescent="0.25">
      <c r="A1843" s="8" t="s">
        <v>1617</v>
      </c>
      <c r="B1843" s="9" t="s">
        <v>1777</v>
      </c>
      <c r="C1843" s="9">
        <v>4</v>
      </c>
      <c r="D1843" s="9">
        <v>9</v>
      </c>
      <c r="E1843" s="9">
        <v>8</v>
      </c>
      <c r="F1843" s="9">
        <v>644</v>
      </c>
      <c r="G1843" s="9">
        <v>4.6199999999999998E-2</v>
      </c>
      <c r="H1843" s="9">
        <v>0.15379999999999999</v>
      </c>
      <c r="I1843" s="9">
        <v>7.2099999999999997E-2</v>
      </c>
      <c r="J1843" s="8"/>
      <c r="K1843" s="8"/>
      <c r="L1843" s="8"/>
      <c r="M1843" s="8"/>
      <c r="N1843" s="8"/>
      <c r="O1843" s="8"/>
      <c r="P1843" s="8"/>
      <c r="Q1843" s="9">
        <v>11</v>
      </c>
      <c r="R1843" s="9">
        <v>44</v>
      </c>
      <c r="S1843" s="9">
        <v>37</v>
      </c>
      <c r="T1843" s="9">
        <v>5133</v>
      </c>
      <c r="U1843" s="9">
        <v>0.22559999999999999</v>
      </c>
      <c r="V1843" s="9">
        <v>0.71150000000000002</v>
      </c>
      <c r="W1843" s="9">
        <v>0.5746</v>
      </c>
      <c r="X1843" s="9">
        <v>6</v>
      </c>
      <c r="Y1843" s="9">
        <v>26</v>
      </c>
      <c r="Z1843" s="9">
        <v>16</v>
      </c>
      <c r="AA1843" s="9">
        <v>678</v>
      </c>
      <c r="AB1843" s="9">
        <v>0.1333</v>
      </c>
      <c r="AC1843" s="9">
        <v>0.30769999999999997</v>
      </c>
      <c r="AD1843" s="9">
        <v>7.5899999999999995E-2</v>
      </c>
      <c r="AE1843" s="9">
        <v>2</v>
      </c>
      <c r="AF1843" s="9">
        <v>18</v>
      </c>
      <c r="AG1843" s="9">
        <v>13</v>
      </c>
      <c r="AH1843" s="9">
        <v>1937</v>
      </c>
      <c r="AI1843" s="9">
        <v>9.2299999999999993E-2</v>
      </c>
      <c r="AJ1843" s="9">
        <v>0.25</v>
      </c>
      <c r="AK1843" s="9">
        <v>0.21679999999999999</v>
      </c>
      <c r="AL1843" s="8"/>
      <c r="AM1843" s="8"/>
      <c r="AN1843" s="8"/>
      <c r="AO1843" s="8"/>
      <c r="AP1843" s="8"/>
      <c r="AQ1843" s="8"/>
      <c r="AR1843" s="8"/>
      <c r="AT1843" s="6">
        <f t="shared" si="95"/>
        <v>71.555555555555557</v>
      </c>
      <c r="AU1843" s="6" t="str">
        <f t="shared" si="96"/>
        <v/>
      </c>
      <c r="AV1843" s="6">
        <f t="shared" si="97"/>
        <v>116.65909090909091</v>
      </c>
      <c r="AW1843" s="7">
        <f t="shared" si="98"/>
        <v>26.076923076923077</v>
      </c>
      <c r="AX1843" s="6">
        <f t="shared" si="99"/>
        <v>107.61111111111111</v>
      </c>
      <c r="AY1843" s="6" t="str">
        <f t="shared" si="100"/>
        <v/>
      </c>
      <c r="BA1843" s="6">
        <f>VLOOKUP(A1843, ALL_AP_DATA!$A$2:$F$3600, 6, FALSE)</f>
        <v>195</v>
      </c>
      <c r="BB1843" s="6">
        <f>VLOOKUP(A1843, projmetadata!$A$2:$D$2036, 4, FALSE)</f>
        <v>13627</v>
      </c>
      <c r="BC1843" s="6" t="e">
        <f t="array" aca="1" ref="BC1843" ca="1">_xludf.IFS(I1843&lt;&gt;0, F1843/I1843, P1843&lt;&gt;0, M1843/P1843, W1843&lt;&gt;0, T1843/W1843, AD1843&lt;&gt;0, AA1843/AD1843, AK1843&lt;&gt;0, AH1843/AK1843, AR1843&lt;&gt;0, AO1843/AR1843, TRUE, 0)</f>
        <v>#NAME?</v>
      </c>
      <c r="BE1843" s="6" t="e">
        <f t="shared" ca="1" si="102"/>
        <v>#NAME?</v>
      </c>
      <c r="BF1843" s="6" t="e">
        <f t="shared" ca="1" si="103"/>
        <v>#NAME?</v>
      </c>
      <c r="BG1843" s="6"/>
      <c r="BH1843" s="6">
        <f>VLOOKUP(A1843, ALL_AP_DATA!$A$2:$D$3600, 3, FALSE)</f>
        <v>78</v>
      </c>
      <c r="BI1843" s="6">
        <f>VLOOKUP(A1843, ALL_AP_DATA!$A$2:$E$3600, 5, FALSE)</f>
        <v>8933</v>
      </c>
      <c r="BJ1843" s="6">
        <f t="shared" si="101"/>
        <v>45.810256410256407</v>
      </c>
      <c r="BK1843" s="6">
        <f t="shared" si="104"/>
        <v>0.4</v>
      </c>
    </row>
    <row r="1844" spans="1:63" ht="15" customHeight="1" x14ac:dyDescent="0.25">
      <c r="A1844" s="8" t="s">
        <v>1618</v>
      </c>
      <c r="B1844" s="9" t="s">
        <v>1777</v>
      </c>
      <c r="C1844" s="9">
        <v>10</v>
      </c>
      <c r="D1844" s="9">
        <v>43</v>
      </c>
      <c r="E1844" s="9">
        <v>44</v>
      </c>
      <c r="F1844" s="9">
        <v>6797</v>
      </c>
      <c r="G1844" s="9">
        <v>0.13350000000000001</v>
      </c>
      <c r="H1844" s="9">
        <v>0.22220000000000001</v>
      </c>
      <c r="I1844" s="9">
        <v>0.43630000000000002</v>
      </c>
      <c r="J1844" s="8"/>
      <c r="K1844" s="8"/>
      <c r="L1844" s="8"/>
      <c r="M1844" s="8"/>
      <c r="N1844" s="8"/>
      <c r="O1844" s="8"/>
      <c r="P1844" s="8"/>
      <c r="Q1844" s="9">
        <v>5</v>
      </c>
      <c r="R1844" s="9">
        <v>27</v>
      </c>
      <c r="S1844" s="9">
        <v>54</v>
      </c>
      <c r="T1844" s="9">
        <v>1946</v>
      </c>
      <c r="U1844" s="9">
        <v>8.3900000000000002E-2</v>
      </c>
      <c r="V1844" s="9">
        <v>0.2727</v>
      </c>
      <c r="W1844" s="9">
        <v>0.1249</v>
      </c>
      <c r="X1844" s="8"/>
      <c r="Y1844" s="8"/>
      <c r="Z1844" s="8"/>
      <c r="AA1844" s="8"/>
      <c r="AB1844" s="8"/>
      <c r="AC1844" s="8"/>
      <c r="AD1844" s="8"/>
      <c r="AE1844" s="9">
        <v>5</v>
      </c>
      <c r="AF1844" s="9">
        <v>23</v>
      </c>
      <c r="AG1844" s="9">
        <v>15</v>
      </c>
      <c r="AH1844" s="9">
        <v>240</v>
      </c>
      <c r="AI1844" s="9">
        <v>7.1400000000000005E-2</v>
      </c>
      <c r="AJ1844" s="9">
        <v>7.5800000000000006E-2</v>
      </c>
      <c r="AK1844" s="9">
        <v>1.54E-2</v>
      </c>
      <c r="AL1844" s="8"/>
      <c r="AM1844" s="8"/>
      <c r="AN1844" s="8"/>
      <c r="AO1844" s="8"/>
      <c r="AP1844" s="8"/>
      <c r="AQ1844" s="8"/>
      <c r="AR1844" s="8"/>
      <c r="AT1844" s="6">
        <f t="shared" si="95"/>
        <v>158.06976744186048</v>
      </c>
      <c r="AU1844" s="6" t="str">
        <f t="shared" si="96"/>
        <v/>
      </c>
      <c r="AV1844" s="6">
        <f t="shared" si="97"/>
        <v>72.074074074074076</v>
      </c>
      <c r="AW1844" s="7" t="str">
        <f t="shared" si="98"/>
        <v/>
      </c>
      <c r="AX1844" s="6">
        <f t="shared" si="99"/>
        <v>10.434782608695652</v>
      </c>
      <c r="AY1844" s="6" t="str">
        <f t="shared" si="100"/>
        <v/>
      </c>
      <c r="BA1844" s="6">
        <f>VLOOKUP(A1844, ALL_AP_DATA!$A$2:$F$3600, 6, FALSE)</f>
        <v>322</v>
      </c>
      <c r="BB1844" s="6">
        <f>VLOOKUP(A1844, projmetadata!$A$2:$D$2036, 4, FALSE)</f>
        <v>120318</v>
      </c>
      <c r="BC1844" s="6" t="e">
        <f t="array" aca="1" ref="BC1844" ca="1">_xludf.IFS(I1844&lt;&gt;0, F1844/I1844, P1844&lt;&gt;0, M1844/P1844, W1844&lt;&gt;0, T1844/W1844, AD1844&lt;&gt;0, AA1844/AD1844, AK1844&lt;&gt;0, AH1844/AK1844, AR1844&lt;&gt;0, AO1844/AR1844, TRUE, 0)</f>
        <v>#NAME?</v>
      </c>
      <c r="BE1844" s="6" t="e">
        <f t="shared" ca="1" si="102"/>
        <v>#NAME?</v>
      </c>
      <c r="BF1844" s="6" t="e">
        <f t="shared" ca="1" si="103"/>
        <v>#NAME?</v>
      </c>
      <c r="BG1844" s="6"/>
      <c r="BH1844" s="6">
        <f>VLOOKUP(A1844, ALL_AP_DATA!$A$2:$D$3600, 3, FALSE)</f>
        <v>78</v>
      </c>
      <c r="BI1844" s="6">
        <f>VLOOKUP(A1844, ALL_AP_DATA!$A$2:$E$3600, 5, FALSE)</f>
        <v>15580</v>
      </c>
      <c r="BJ1844" s="6">
        <f t="shared" si="101"/>
        <v>48.385093167701861</v>
      </c>
      <c r="BK1844" s="6">
        <f t="shared" si="104"/>
        <v>0.24223602484472051</v>
      </c>
    </row>
    <row r="1845" spans="1:63" ht="15" customHeight="1" x14ac:dyDescent="0.25">
      <c r="A1845" s="8" t="s">
        <v>1619</v>
      </c>
      <c r="B1845" s="9" t="s">
        <v>1777</v>
      </c>
      <c r="C1845" s="9">
        <v>16</v>
      </c>
      <c r="D1845" s="9">
        <v>47</v>
      </c>
      <c r="E1845" s="9">
        <v>18</v>
      </c>
      <c r="F1845" s="9">
        <v>1860</v>
      </c>
      <c r="G1845" s="9">
        <v>4.5900000000000003E-2</v>
      </c>
      <c r="H1845" s="9">
        <v>4.3400000000000001E-2</v>
      </c>
      <c r="I1845" s="9">
        <v>4.0500000000000001E-2</v>
      </c>
      <c r="J1845" s="8"/>
      <c r="K1845" s="8"/>
      <c r="L1845" s="8"/>
      <c r="M1845" s="8"/>
      <c r="N1845" s="8"/>
      <c r="O1845" s="8"/>
      <c r="P1845" s="8"/>
      <c r="Q1845" s="9">
        <v>15</v>
      </c>
      <c r="R1845" s="9">
        <v>87</v>
      </c>
      <c r="S1845" s="9">
        <v>136</v>
      </c>
      <c r="T1845" s="9">
        <v>23959</v>
      </c>
      <c r="U1845" s="9">
        <v>8.4900000000000003E-2</v>
      </c>
      <c r="V1845" s="9">
        <v>0.32769999999999999</v>
      </c>
      <c r="W1845" s="9">
        <v>0.52159999999999995</v>
      </c>
      <c r="X1845" s="9">
        <v>7</v>
      </c>
      <c r="Y1845" s="9">
        <v>122</v>
      </c>
      <c r="Z1845" s="9">
        <v>1</v>
      </c>
      <c r="AA1845" s="9">
        <v>9</v>
      </c>
      <c r="AB1845" s="9">
        <v>0.11899999999999999</v>
      </c>
      <c r="AC1845" s="9">
        <v>2.3999999999999998E-3</v>
      </c>
      <c r="AD1845" s="9">
        <v>2.0000000000000001E-4</v>
      </c>
      <c r="AE1845" s="9">
        <v>9</v>
      </c>
      <c r="AF1845" s="9">
        <v>41</v>
      </c>
      <c r="AG1845" s="9">
        <v>1</v>
      </c>
      <c r="AH1845" s="9">
        <v>9</v>
      </c>
      <c r="AI1845" s="9">
        <v>0.04</v>
      </c>
      <c r="AJ1845" s="9">
        <v>2.3999999999999998E-3</v>
      </c>
      <c r="AK1845" s="9">
        <v>2.0000000000000001E-4</v>
      </c>
      <c r="AL1845" s="8"/>
      <c r="AM1845" s="8"/>
      <c r="AN1845" s="8"/>
      <c r="AO1845" s="8"/>
      <c r="AP1845" s="8"/>
      <c r="AQ1845" s="8"/>
      <c r="AR1845" s="8"/>
      <c r="AT1845" s="6">
        <f t="shared" si="95"/>
        <v>39.574468085106382</v>
      </c>
      <c r="AU1845" s="6" t="str">
        <f t="shared" si="96"/>
        <v/>
      </c>
      <c r="AV1845" s="6">
        <f t="shared" si="97"/>
        <v>275.39080459770116</v>
      </c>
      <c r="AW1845" s="7">
        <f t="shared" si="98"/>
        <v>7.3770491803278687E-2</v>
      </c>
      <c r="AX1845" s="6">
        <f t="shared" si="99"/>
        <v>0.21951219512195122</v>
      </c>
      <c r="AY1845" s="6" t="str">
        <f t="shared" si="100"/>
        <v/>
      </c>
      <c r="BA1845" s="6">
        <f>VLOOKUP(A1845, ALL_AP_DATA!$A$2:$F$3600, 6, FALSE)</f>
        <v>1025</v>
      </c>
      <c r="BB1845" s="6">
        <f>VLOOKUP(A1845, projmetadata!$A$2:$D$2036, 4, FALSE)</f>
        <v>89946</v>
      </c>
      <c r="BC1845" s="6" t="e">
        <f t="array" aca="1" ref="BC1845" ca="1">_xludf.IFS(I1845&lt;&gt;0, F1845/I1845, P1845&lt;&gt;0, M1845/P1845, W1845&lt;&gt;0, T1845/W1845, AD1845&lt;&gt;0, AA1845/AD1845, AK1845&lt;&gt;0, AH1845/AK1845, AR1845&lt;&gt;0, AO1845/AR1845, TRUE, 0)</f>
        <v>#NAME?</v>
      </c>
      <c r="BE1845" s="6" t="e">
        <f t="shared" ca="1" si="102"/>
        <v>#NAME?</v>
      </c>
      <c r="BF1845" s="6" t="e">
        <f t="shared" ca="1" si="103"/>
        <v>#NAME?</v>
      </c>
      <c r="BG1845" s="6"/>
      <c r="BH1845" s="6">
        <f>VLOOKUP(A1845, ALL_AP_DATA!$A$2:$D$3600, 3, FALSE)</f>
        <v>253</v>
      </c>
      <c r="BI1845" s="6">
        <f>VLOOKUP(A1845, ALL_AP_DATA!$A$2:$E$3600, 5, FALSE)</f>
        <v>45933</v>
      </c>
      <c r="BJ1845" s="6">
        <f t="shared" si="101"/>
        <v>44.812682926829268</v>
      </c>
      <c r="BK1845" s="6">
        <f t="shared" si="104"/>
        <v>0.24682926829268292</v>
      </c>
    </row>
    <row r="1846" spans="1:63" ht="15" customHeight="1" x14ac:dyDescent="0.25">
      <c r="A1846" s="8" t="s">
        <v>1620</v>
      </c>
      <c r="B1846" s="9" t="s">
        <v>1777</v>
      </c>
      <c r="C1846" s="9">
        <v>3</v>
      </c>
      <c r="D1846" s="9">
        <v>27</v>
      </c>
      <c r="E1846" s="9">
        <v>20</v>
      </c>
      <c r="F1846" s="9">
        <v>777</v>
      </c>
      <c r="G1846" s="9">
        <v>0.1875</v>
      </c>
      <c r="H1846" s="9">
        <v>0.5</v>
      </c>
      <c r="I1846" s="9">
        <v>0.59819999999999995</v>
      </c>
      <c r="J1846" s="8"/>
      <c r="K1846" s="8"/>
      <c r="L1846" s="8"/>
      <c r="M1846" s="8"/>
      <c r="N1846" s="8"/>
      <c r="O1846" s="8"/>
      <c r="P1846" s="8"/>
      <c r="Q1846" s="9">
        <v>3</v>
      </c>
      <c r="R1846" s="9">
        <v>10</v>
      </c>
      <c r="S1846" s="9">
        <v>31</v>
      </c>
      <c r="T1846" s="9">
        <v>1026</v>
      </c>
      <c r="U1846" s="9">
        <v>6.9400000000000003E-2</v>
      </c>
      <c r="V1846" s="9">
        <v>0.77500000000000002</v>
      </c>
      <c r="W1846" s="9">
        <v>0.78979999999999995</v>
      </c>
      <c r="X1846" s="9">
        <v>1</v>
      </c>
      <c r="Y1846" s="9">
        <v>5</v>
      </c>
      <c r="Z1846" s="9">
        <v>7</v>
      </c>
      <c r="AA1846" s="9">
        <v>52</v>
      </c>
      <c r="AB1846" s="9">
        <v>3.4700000000000002E-2</v>
      </c>
      <c r="AC1846" s="9">
        <v>0.17499999999999999</v>
      </c>
      <c r="AD1846" s="9">
        <v>0.04</v>
      </c>
      <c r="AE1846" s="9">
        <v>4</v>
      </c>
      <c r="AF1846" s="9">
        <v>17</v>
      </c>
      <c r="AG1846" s="9">
        <v>19</v>
      </c>
      <c r="AH1846" s="9">
        <v>716</v>
      </c>
      <c r="AI1846" s="9">
        <v>0.1181</v>
      </c>
      <c r="AJ1846" s="9">
        <v>0.47499999999999998</v>
      </c>
      <c r="AK1846" s="9">
        <v>0.55120000000000002</v>
      </c>
      <c r="AL1846" s="8"/>
      <c r="AM1846" s="8"/>
      <c r="AN1846" s="8"/>
      <c r="AO1846" s="8"/>
      <c r="AP1846" s="8"/>
      <c r="AQ1846" s="8"/>
      <c r="AR1846" s="8"/>
      <c r="AT1846" s="6">
        <f t="shared" si="95"/>
        <v>28.777777777777779</v>
      </c>
      <c r="AU1846" s="6" t="str">
        <f t="shared" si="96"/>
        <v/>
      </c>
      <c r="AV1846" s="6">
        <f t="shared" si="97"/>
        <v>102.6</v>
      </c>
      <c r="AW1846" s="7">
        <f t="shared" si="98"/>
        <v>10.4</v>
      </c>
      <c r="AX1846" s="6">
        <f t="shared" si="99"/>
        <v>42.117647058823529</v>
      </c>
      <c r="AY1846" s="6" t="str">
        <f t="shared" si="100"/>
        <v/>
      </c>
      <c r="BA1846" s="6">
        <f>VLOOKUP(A1846, ALL_AP_DATA!$A$2:$F$3600, 6, FALSE)</f>
        <v>144</v>
      </c>
      <c r="BB1846" s="6">
        <f>VLOOKUP(A1846, projmetadata!$A$2:$D$2036, 4, FALSE)</f>
        <v>20681</v>
      </c>
      <c r="BC1846" s="6" t="e">
        <f t="array" aca="1" ref="BC1846" ca="1">_xludf.IFS(I1846&lt;&gt;0, F1846/I1846, P1846&lt;&gt;0, M1846/P1846, W1846&lt;&gt;0, T1846/W1846, AD1846&lt;&gt;0, AA1846/AD1846, AK1846&lt;&gt;0, AH1846/AK1846, AR1846&lt;&gt;0, AO1846/AR1846, TRUE, 0)</f>
        <v>#NAME?</v>
      </c>
      <c r="BE1846" s="6" t="e">
        <f t="shared" ca="1" si="102"/>
        <v>#NAME?</v>
      </c>
      <c r="BF1846" s="6" t="e">
        <f t="shared" ca="1" si="103"/>
        <v>#NAME?</v>
      </c>
      <c r="BG1846" s="6"/>
      <c r="BH1846" s="6">
        <f>VLOOKUP(A1846, ALL_AP_DATA!$A$2:$D$3600, 3, FALSE)</f>
        <v>39</v>
      </c>
      <c r="BI1846" s="6">
        <f>VLOOKUP(A1846, ALL_AP_DATA!$A$2:$E$3600, 5, FALSE)</f>
        <v>1299</v>
      </c>
      <c r="BJ1846" s="6">
        <f t="shared" si="101"/>
        <v>9.0208333333333339</v>
      </c>
      <c r="BK1846" s="6">
        <f t="shared" si="104"/>
        <v>0.27083333333333331</v>
      </c>
    </row>
    <row r="1847" spans="1:63" ht="15" customHeight="1" x14ac:dyDescent="0.25">
      <c r="A1847" s="8" t="s">
        <v>1621</v>
      </c>
      <c r="B1847" s="9" t="s">
        <v>1777</v>
      </c>
      <c r="C1847" s="9">
        <v>4</v>
      </c>
      <c r="D1847" s="9">
        <v>26</v>
      </c>
      <c r="E1847" s="9">
        <v>169</v>
      </c>
      <c r="F1847" s="9">
        <v>3234</v>
      </c>
      <c r="G1847" s="9">
        <v>5.8400000000000001E-2</v>
      </c>
      <c r="H1847" s="9">
        <v>0.25109999999999999</v>
      </c>
      <c r="I1847" s="9">
        <v>0.124</v>
      </c>
      <c r="J1847" s="8"/>
      <c r="K1847" s="8"/>
      <c r="L1847" s="8"/>
      <c r="M1847" s="8"/>
      <c r="N1847" s="8"/>
      <c r="O1847" s="8"/>
      <c r="P1847" s="8"/>
      <c r="Q1847" s="9">
        <v>25</v>
      </c>
      <c r="R1847" s="9">
        <v>83</v>
      </c>
      <c r="S1847" s="9">
        <v>402</v>
      </c>
      <c r="T1847" s="9">
        <v>12465</v>
      </c>
      <c r="U1847" s="9">
        <v>0.1865</v>
      </c>
      <c r="V1847" s="9">
        <v>0.59730000000000005</v>
      </c>
      <c r="W1847" s="9">
        <v>0.4778</v>
      </c>
      <c r="X1847" s="9">
        <v>1</v>
      </c>
      <c r="Y1847" s="9">
        <v>9</v>
      </c>
      <c r="Z1847" s="9">
        <v>92</v>
      </c>
      <c r="AA1847" s="9">
        <v>1385</v>
      </c>
      <c r="AB1847" s="9">
        <v>2.0199999999999999E-2</v>
      </c>
      <c r="AC1847" s="9">
        <v>0.13669999999999999</v>
      </c>
      <c r="AD1847" s="9">
        <v>5.3100000000000001E-2</v>
      </c>
      <c r="AE1847" s="8"/>
      <c r="AF1847" s="8"/>
      <c r="AG1847" s="8"/>
      <c r="AH1847" s="8"/>
      <c r="AI1847" s="8"/>
      <c r="AJ1847" s="8"/>
      <c r="AK1847" s="8"/>
      <c r="AL1847" s="8"/>
      <c r="AM1847" s="8"/>
      <c r="AN1847" s="8"/>
      <c r="AO1847" s="8"/>
      <c r="AP1847" s="8"/>
      <c r="AQ1847" s="8"/>
      <c r="AR1847" s="8"/>
      <c r="AT1847" s="6">
        <f t="shared" si="95"/>
        <v>124.38461538461539</v>
      </c>
      <c r="AU1847" s="6" t="str">
        <f t="shared" si="96"/>
        <v/>
      </c>
      <c r="AV1847" s="6">
        <f t="shared" si="97"/>
        <v>150.18072289156626</v>
      </c>
      <c r="AW1847" s="7">
        <f t="shared" si="98"/>
        <v>153.88888888888889</v>
      </c>
      <c r="AX1847" s="6" t="str">
        <f t="shared" si="99"/>
        <v/>
      </c>
      <c r="AY1847" s="6" t="str">
        <f t="shared" si="100"/>
        <v/>
      </c>
      <c r="BA1847" s="6">
        <f>VLOOKUP(A1847, ALL_AP_DATA!$A$2:$F$3600, 6, FALSE)</f>
        <v>445</v>
      </c>
      <c r="BB1847" s="6">
        <f>VLOOKUP(A1847, projmetadata!$A$2:$D$2036, 4, FALSE)</f>
        <v>37942</v>
      </c>
      <c r="BC1847" s="6" t="e">
        <f t="array" aca="1" ref="BC1847" ca="1">_xludf.IFS(I1847&lt;&gt;0, F1847/I1847, P1847&lt;&gt;0, M1847/P1847, W1847&lt;&gt;0, T1847/W1847, AD1847&lt;&gt;0, AA1847/AD1847, AK1847&lt;&gt;0, AH1847/AK1847, AR1847&lt;&gt;0, AO1847/AR1847, TRUE, 0)</f>
        <v>#NAME?</v>
      </c>
      <c r="BE1847" s="6" t="e">
        <f t="shared" ca="1" si="102"/>
        <v>#NAME?</v>
      </c>
      <c r="BF1847" s="6" t="e">
        <f t="shared" ca="1" si="103"/>
        <v>#NAME?</v>
      </c>
      <c r="BG1847" s="6"/>
      <c r="BH1847" s="6">
        <f>VLOOKUP(A1847, ALL_AP_DATA!$A$2:$D$3600, 3, FALSE)</f>
        <v>105</v>
      </c>
      <c r="BI1847" s="6">
        <f>VLOOKUP(A1847, ALL_AP_DATA!$A$2:$E$3600, 5, FALSE)</f>
        <v>26089</v>
      </c>
      <c r="BJ1847" s="6">
        <f t="shared" si="101"/>
        <v>58.626966292134831</v>
      </c>
      <c r="BK1847" s="6">
        <f t="shared" si="104"/>
        <v>0.23595505617977527</v>
      </c>
    </row>
    <row r="1848" spans="1:63" ht="15" customHeight="1" x14ac:dyDescent="0.25">
      <c r="A1848" s="8" t="s">
        <v>1622</v>
      </c>
      <c r="B1848" s="9" t="s">
        <v>1777</v>
      </c>
      <c r="C1848" s="9">
        <v>1</v>
      </c>
      <c r="D1848" s="9">
        <v>15</v>
      </c>
      <c r="E1848" s="9">
        <v>223</v>
      </c>
      <c r="F1848" s="9">
        <v>3599</v>
      </c>
      <c r="G1848" s="9">
        <v>9.1499999999999998E-2</v>
      </c>
      <c r="H1848" s="9">
        <v>0.52100000000000002</v>
      </c>
      <c r="I1848" s="9">
        <v>0.21049999999999999</v>
      </c>
      <c r="J1848" s="9">
        <v>1</v>
      </c>
      <c r="K1848" s="9">
        <v>9</v>
      </c>
      <c r="L1848" s="9">
        <v>169</v>
      </c>
      <c r="M1848" s="9">
        <v>2772</v>
      </c>
      <c r="N1848" s="9">
        <v>5.4899999999999997E-2</v>
      </c>
      <c r="O1848" s="9">
        <v>0.39489999999999997</v>
      </c>
      <c r="P1848" s="9">
        <v>0.16209999999999999</v>
      </c>
      <c r="Q1848" s="9">
        <v>10</v>
      </c>
      <c r="R1848" s="9">
        <v>42</v>
      </c>
      <c r="S1848" s="9">
        <v>341</v>
      </c>
      <c r="T1848" s="9">
        <v>13098</v>
      </c>
      <c r="U1848" s="9">
        <v>0.25609999999999999</v>
      </c>
      <c r="V1848" s="9">
        <v>0.79669999999999996</v>
      </c>
      <c r="W1848" s="9">
        <v>0.76600000000000001</v>
      </c>
      <c r="X1848" s="8"/>
      <c r="Y1848" s="8"/>
      <c r="Z1848" s="8"/>
      <c r="AA1848" s="8"/>
      <c r="AB1848" s="8"/>
      <c r="AC1848" s="8"/>
      <c r="AD1848" s="8"/>
      <c r="AE1848" s="8"/>
      <c r="AF1848" s="8"/>
      <c r="AG1848" s="8"/>
      <c r="AH1848" s="8"/>
      <c r="AI1848" s="8"/>
      <c r="AJ1848" s="8"/>
      <c r="AK1848" s="8"/>
      <c r="AL1848" s="8"/>
      <c r="AM1848" s="8"/>
      <c r="AN1848" s="8"/>
      <c r="AO1848" s="8"/>
      <c r="AP1848" s="8"/>
      <c r="AQ1848" s="8"/>
      <c r="AR1848" s="8"/>
      <c r="AT1848" s="6">
        <f t="shared" si="95"/>
        <v>239.93333333333334</v>
      </c>
      <c r="AU1848" s="6">
        <f t="shared" si="96"/>
        <v>308</v>
      </c>
      <c r="AV1848" s="6">
        <f t="shared" si="97"/>
        <v>311.85714285714283</v>
      </c>
      <c r="AW1848" s="7" t="str">
        <f t="shared" si="98"/>
        <v/>
      </c>
      <c r="AX1848" s="6" t="str">
        <f t="shared" si="99"/>
        <v/>
      </c>
      <c r="AY1848" s="6" t="str">
        <f t="shared" si="100"/>
        <v/>
      </c>
      <c r="BA1848" s="6">
        <f>VLOOKUP(A1848, ALL_AP_DATA!$A$2:$F$3600, 6, FALSE)</f>
        <v>164</v>
      </c>
      <c r="BB1848" s="6">
        <f>VLOOKUP(A1848, projmetadata!$A$2:$D$2036, 4, FALSE)</f>
        <v>18829</v>
      </c>
      <c r="BC1848" s="6" t="e">
        <f t="array" aca="1" ref="BC1848" ca="1">_xludf.IFS(I1848&lt;&gt;0, F1848/I1848, P1848&lt;&gt;0, M1848/P1848, W1848&lt;&gt;0, T1848/W1848, AD1848&lt;&gt;0, AA1848/AD1848, AK1848&lt;&gt;0, AH1848/AK1848, AR1848&lt;&gt;0, AO1848/AR1848, TRUE, 0)</f>
        <v>#NAME?</v>
      </c>
      <c r="BE1848" s="6" t="e">
        <f t="shared" ca="1" si="102"/>
        <v>#NAME?</v>
      </c>
      <c r="BF1848" s="6" t="e">
        <f t="shared" ca="1" si="103"/>
        <v>#NAME?</v>
      </c>
      <c r="BG1848" s="6"/>
      <c r="BH1848" s="6">
        <f>VLOOKUP(A1848, ALL_AP_DATA!$A$2:$D$3600, 3, FALSE)</f>
        <v>46</v>
      </c>
      <c r="BI1848" s="6">
        <f>VLOOKUP(A1848, ALL_AP_DATA!$A$2:$E$3600, 5, FALSE)</f>
        <v>17100</v>
      </c>
      <c r="BJ1848" s="6">
        <f t="shared" si="101"/>
        <v>104.26829268292683</v>
      </c>
      <c r="BK1848" s="6">
        <f t="shared" si="104"/>
        <v>0.28048780487804881</v>
      </c>
    </row>
    <row r="1849" spans="1:63" ht="15" customHeight="1" x14ac:dyDescent="0.25">
      <c r="A1849" s="8" t="s">
        <v>1623</v>
      </c>
      <c r="B1849" s="9" t="s">
        <v>1777</v>
      </c>
      <c r="C1849" s="9">
        <v>16</v>
      </c>
      <c r="D1849" s="9">
        <v>96</v>
      </c>
      <c r="E1849" s="9">
        <v>854</v>
      </c>
      <c r="F1849" s="9">
        <v>59841</v>
      </c>
      <c r="G1849" s="9">
        <v>0.12</v>
      </c>
      <c r="H1849" s="9">
        <v>0.3957</v>
      </c>
      <c r="I1849" s="9">
        <v>0.28370000000000001</v>
      </c>
      <c r="J1849" s="9">
        <v>2</v>
      </c>
      <c r="K1849" s="9">
        <v>21</v>
      </c>
      <c r="L1849" s="9">
        <v>618</v>
      </c>
      <c r="M1849" s="9">
        <v>33984</v>
      </c>
      <c r="N1849" s="9">
        <v>2.6200000000000001E-2</v>
      </c>
      <c r="O1849" s="9">
        <v>0.28639999999999999</v>
      </c>
      <c r="P1849" s="9">
        <v>0.16109999999999999</v>
      </c>
      <c r="Q1849" s="9">
        <v>68</v>
      </c>
      <c r="R1849" s="9">
        <v>359</v>
      </c>
      <c r="S1849" s="9">
        <v>2064</v>
      </c>
      <c r="T1849" s="9">
        <v>194947</v>
      </c>
      <c r="U1849" s="9">
        <v>0.44869999999999999</v>
      </c>
      <c r="V1849" s="9">
        <v>0.95640000000000003</v>
      </c>
      <c r="W1849" s="9">
        <v>0.9244</v>
      </c>
      <c r="X1849" s="8"/>
      <c r="Y1849" s="8"/>
      <c r="Z1849" s="8"/>
      <c r="AA1849" s="8"/>
      <c r="AB1849" s="8"/>
      <c r="AC1849" s="8"/>
      <c r="AD1849" s="8"/>
      <c r="AE1849" s="9">
        <v>9</v>
      </c>
      <c r="AF1849" s="9">
        <v>33</v>
      </c>
      <c r="AG1849" s="9">
        <v>304</v>
      </c>
      <c r="AH1849" s="9">
        <v>16270</v>
      </c>
      <c r="AI1849" s="9">
        <v>4.1300000000000003E-2</v>
      </c>
      <c r="AJ1849" s="9">
        <v>0.1409</v>
      </c>
      <c r="AK1849" s="9">
        <v>7.7100000000000002E-2</v>
      </c>
      <c r="AL1849" s="9">
        <v>2</v>
      </c>
      <c r="AM1849" s="9">
        <v>103</v>
      </c>
      <c r="AN1849" s="9">
        <v>1525</v>
      </c>
      <c r="AO1849" s="9">
        <v>117582</v>
      </c>
      <c r="AP1849" s="9">
        <v>0.1288</v>
      </c>
      <c r="AQ1849" s="9">
        <v>0.70669999999999999</v>
      </c>
      <c r="AR1849" s="9">
        <v>0.5575</v>
      </c>
      <c r="AT1849" s="6">
        <f t="shared" si="95"/>
        <v>623.34375</v>
      </c>
      <c r="AU1849" s="6">
        <f t="shared" si="96"/>
        <v>1618.2857142857142</v>
      </c>
      <c r="AV1849" s="6">
        <f t="shared" si="97"/>
        <v>543.02785515320329</v>
      </c>
      <c r="AW1849" s="7" t="str">
        <f t="shared" si="98"/>
        <v/>
      </c>
      <c r="AX1849" s="6">
        <f t="shared" si="99"/>
        <v>493.030303030303</v>
      </c>
      <c r="AY1849" s="6">
        <f t="shared" si="100"/>
        <v>1141.5728155339805</v>
      </c>
      <c r="BA1849" s="6">
        <f>VLOOKUP(A1849, ALL_AP_DATA!$A$2:$F$3600, 6, FALSE)</f>
        <v>800</v>
      </c>
      <c r="BB1849" s="6">
        <f>VLOOKUP(A1849, projmetadata!$A$2:$D$2036, 4, FALSE)</f>
        <v>114420</v>
      </c>
      <c r="BC1849" s="6" t="e">
        <f t="array" aca="1" ref="BC1849" ca="1">_xludf.IFS(I1849&lt;&gt;0, F1849/I1849, P1849&lt;&gt;0, M1849/P1849, W1849&lt;&gt;0, T1849/W1849, AD1849&lt;&gt;0, AA1849/AD1849, AK1849&lt;&gt;0, AH1849/AK1849, AR1849&lt;&gt;0, AO1849/AR1849, TRUE, 0)</f>
        <v>#NAME?</v>
      </c>
      <c r="BE1849" s="6" t="e">
        <f t="shared" ca="1" si="102"/>
        <v>#NAME?</v>
      </c>
      <c r="BF1849" s="6" t="e">
        <f t="shared" ca="1" si="103"/>
        <v>#NAME?</v>
      </c>
      <c r="BG1849" s="6"/>
      <c r="BH1849" s="6">
        <f>VLOOKUP(A1849, ALL_AP_DATA!$A$2:$D$3600, 3, FALSE)</f>
        <v>409</v>
      </c>
      <c r="BI1849" s="6">
        <f>VLOOKUP(A1849, ALL_AP_DATA!$A$2:$E$3600, 5, FALSE)</f>
        <v>210900</v>
      </c>
      <c r="BJ1849" s="6">
        <f t="shared" si="101"/>
        <v>263.625</v>
      </c>
      <c r="BK1849" s="6">
        <f t="shared" si="104"/>
        <v>0.51124999999999998</v>
      </c>
    </row>
    <row r="1850" spans="1:63" ht="15" customHeight="1" x14ac:dyDescent="0.25">
      <c r="A1850" s="8" t="s">
        <v>1624</v>
      </c>
      <c r="B1850" s="9" t="s">
        <v>1777</v>
      </c>
      <c r="C1850" s="9">
        <v>12</v>
      </c>
      <c r="D1850" s="9">
        <v>31</v>
      </c>
      <c r="E1850" s="9">
        <v>57</v>
      </c>
      <c r="F1850" s="9">
        <v>773</v>
      </c>
      <c r="G1850" s="9">
        <v>1.7600000000000001E-2</v>
      </c>
      <c r="H1850" s="9">
        <v>6.2799999999999995E-2</v>
      </c>
      <c r="I1850" s="9">
        <v>1.15E-2</v>
      </c>
      <c r="J1850" s="8"/>
      <c r="K1850" s="8"/>
      <c r="L1850" s="8"/>
      <c r="M1850" s="8"/>
      <c r="N1850" s="8"/>
      <c r="O1850" s="8"/>
      <c r="P1850" s="8"/>
      <c r="Q1850" s="9">
        <v>51</v>
      </c>
      <c r="R1850" s="9">
        <v>284</v>
      </c>
      <c r="S1850" s="9">
        <v>786</v>
      </c>
      <c r="T1850" s="9">
        <v>57503</v>
      </c>
      <c r="U1850" s="9">
        <v>0.161</v>
      </c>
      <c r="V1850" s="9">
        <v>0.86660000000000004</v>
      </c>
      <c r="W1850" s="9">
        <v>0.85450000000000004</v>
      </c>
      <c r="X1850" s="9">
        <v>13</v>
      </c>
      <c r="Y1850" s="9">
        <v>99</v>
      </c>
      <c r="Z1850" s="9">
        <v>135</v>
      </c>
      <c r="AA1850" s="9">
        <v>2598</v>
      </c>
      <c r="AB1850" s="9">
        <v>5.6099999999999997E-2</v>
      </c>
      <c r="AC1850" s="9">
        <v>0.14879999999999999</v>
      </c>
      <c r="AD1850" s="9">
        <v>3.8600000000000002E-2</v>
      </c>
      <c r="AE1850" s="9">
        <v>8</v>
      </c>
      <c r="AF1850" s="9">
        <v>22</v>
      </c>
      <c r="AG1850" s="9">
        <v>0</v>
      </c>
      <c r="AH1850" s="9">
        <v>0</v>
      </c>
      <c r="AI1850" s="9">
        <v>1.2500000000000001E-2</v>
      </c>
      <c r="AJ1850" s="9">
        <v>0</v>
      </c>
      <c r="AK1850" s="9">
        <v>0</v>
      </c>
      <c r="AL1850" s="8"/>
      <c r="AM1850" s="8"/>
      <c r="AN1850" s="8"/>
      <c r="AO1850" s="8"/>
      <c r="AP1850" s="8"/>
      <c r="AQ1850" s="8"/>
      <c r="AR1850" s="8"/>
      <c r="AT1850" s="6">
        <f t="shared" si="95"/>
        <v>24.93548387096774</v>
      </c>
      <c r="AU1850" s="6" t="str">
        <f t="shared" si="96"/>
        <v/>
      </c>
      <c r="AV1850" s="6">
        <f t="shared" si="97"/>
        <v>202.47535211267606</v>
      </c>
      <c r="AW1850" s="7">
        <f t="shared" si="98"/>
        <v>26.242424242424242</v>
      </c>
      <c r="AX1850" s="6">
        <f t="shared" si="99"/>
        <v>0</v>
      </c>
      <c r="AY1850" s="6" t="str">
        <f t="shared" si="100"/>
        <v/>
      </c>
      <c r="BA1850" s="6">
        <f>VLOOKUP(A1850, ALL_AP_DATA!$A$2:$F$3600, 6, FALSE)</f>
        <v>1764</v>
      </c>
      <c r="BB1850" s="6">
        <f>VLOOKUP(A1850, projmetadata!$A$2:$D$2036, 4, FALSE)</f>
        <v>45614</v>
      </c>
      <c r="BC1850" s="6" t="e">
        <f t="array" aca="1" ref="BC1850" ca="1">_xludf.IFS(I1850&lt;&gt;0, F1850/I1850, P1850&lt;&gt;0, M1850/P1850, W1850&lt;&gt;0, T1850/W1850, AD1850&lt;&gt;0, AA1850/AD1850, AK1850&lt;&gt;0, AH1850/AK1850, AR1850&lt;&gt;0, AO1850/AR1850, TRUE, 0)</f>
        <v>#NAME?</v>
      </c>
      <c r="BE1850" s="6" t="e">
        <f t="shared" ca="1" si="102"/>
        <v>#NAME?</v>
      </c>
      <c r="BF1850" s="6" t="e">
        <f t="shared" ca="1" si="103"/>
        <v>#NAME?</v>
      </c>
      <c r="BG1850" s="6"/>
      <c r="BH1850" s="6">
        <f>VLOOKUP(A1850, ALL_AP_DATA!$A$2:$D$3600, 3, FALSE)</f>
        <v>400</v>
      </c>
      <c r="BI1850" s="6">
        <f>VLOOKUP(A1850, ALL_AP_DATA!$A$2:$E$3600, 5, FALSE)</f>
        <v>67298</v>
      </c>
      <c r="BJ1850" s="6">
        <f t="shared" si="101"/>
        <v>38.150793650793652</v>
      </c>
      <c r="BK1850" s="6">
        <f t="shared" si="104"/>
        <v>0.22675736961451248</v>
      </c>
    </row>
    <row r="1851" spans="1:63" ht="15" customHeight="1" x14ac:dyDescent="0.25">
      <c r="A1851" s="8" t="s">
        <v>1625</v>
      </c>
      <c r="B1851" s="9" t="s">
        <v>1777</v>
      </c>
      <c r="C1851" s="9">
        <v>5</v>
      </c>
      <c r="D1851" s="9">
        <v>13</v>
      </c>
      <c r="E1851" s="9">
        <v>16</v>
      </c>
      <c r="F1851" s="9">
        <v>255</v>
      </c>
      <c r="G1851" s="9">
        <v>7.22E-2</v>
      </c>
      <c r="H1851" s="9">
        <v>0.22539999999999999</v>
      </c>
      <c r="I1851" s="9">
        <v>4.02E-2</v>
      </c>
      <c r="J1851" s="8"/>
      <c r="K1851" s="8"/>
      <c r="L1851" s="8"/>
      <c r="M1851" s="8"/>
      <c r="N1851" s="8"/>
      <c r="O1851" s="8"/>
      <c r="P1851" s="8"/>
      <c r="Q1851" s="9">
        <v>4</v>
      </c>
      <c r="R1851" s="9">
        <v>21</v>
      </c>
      <c r="S1851" s="9">
        <v>46</v>
      </c>
      <c r="T1851" s="9">
        <v>2075</v>
      </c>
      <c r="U1851" s="9">
        <v>0.1167</v>
      </c>
      <c r="V1851" s="9">
        <v>0.64790000000000003</v>
      </c>
      <c r="W1851" s="9">
        <v>0.32729999999999998</v>
      </c>
      <c r="X1851" s="8"/>
      <c r="Y1851" s="8"/>
      <c r="Z1851" s="8"/>
      <c r="AA1851" s="8"/>
      <c r="AB1851" s="8"/>
      <c r="AC1851" s="8"/>
      <c r="AD1851" s="8"/>
      <c r="AE1851" s="8"/>
      <c r="AF1851" s="8"/>
      <c r="AG1851" s="8"/>
      <c r="AH1851" s="8"/>
      <c r="AI1851" s="8"/>
      <c r="AJ1851" s="8"/>
      <c r="AK1851" s="8"/>
      <c r="AL1851" s="8"/>
      <c r="AM1851" s="8"/>
      <c r="AN1851" s="8"/>
      <c r="AO1851" s="8"/>
      <c r="AP1851" s="8"/>
      <c r="AQ1851" s="8"/>
      <c r="AR1851" s="8"/>
      <c r="AT1851" s="6">
        <f t="shared" si="95"/>
        <v>19.615384615384617</v>
      </c>
      <c r="AU1851" s="6" t="str">
        <f t="shared" si="96"/>
        <v/>
      </c>
      <c r="AV1851" s="6">
        <f t="shared" si="97"/>
        <v>98.80952380952381</v>
      </c>
      <c r="AW1851" s="7" t="str">
        <f t="shared" si="98"/>
        <v/>
      </c>
      <c r="AX1851" s="6" t="str">
        <f t="shared" si="99"/>
        <v/>
      </c>
      <c r="AY1851" s="6" t="str">
        <f t="shared" si="100"/>
        <v/>
      </c>
      <c r="BA1851" s="6">
        <f>VLOOKUP(A1851, ALL_AP_DATA!$A$2:$F$3600, 6, FALSE)</f>
        <v>180</v>
      </c>
      <c r="BB1851" s="6">
        <f>VLOOKUP(A1851, projmetadata!$A$2:$D$2036, 4, FALSE)</f>
        <v>21123</v>
      </c>
      <c r="BC1851" s="6" t="e">
        <f t="array" aca="1" ref="BC1851" ca="1">_xludf.IFS(I1851&lt;&gt;0, F1851/I1851, P1851&lt;&gt;0, M1851/P1851, W1851&lt;&gt;0, T1851/W1851, AD1851&lt;&gt;0, AA1851/AD1851, AK1851&lt;&gt;0, AH1851/AK1851, AR1851&lt;&gt;0, AO1851/AR1851, TRUE, 0)</f>
        <v>#NAME?</v>
      </c>
      <c r="BE1851" s="6" t="e">
        <f t="shared" ca="1" si="102"/>
        <v>#NAME?</v>
      </c>
      <c r="BF1851" s="6" t="e">
        <f t="shared" ca="1" si="103"/>
        <v>#NAME?</v>
      </c>
      <c r="BG1851" s="6"/>
      <c r="BH1851" s="6">
        <f>VLOOKUP(A1851, ALL_AP_DATA!$A$2:$D$3600, 3, FALSE)</f>
        <v>31</v>
      </c>
      <c r="BI1851" s="6">
        <f>VLOOKUP(A1851, ALL_AP_DATA!$A$2:$E$3600, 5, FALSE)</f>
        <v>6339</v>
      </c>
      <c r="BJ1851" s="6">
        <f t="shared" si="101"/>
        <v>35.216666666666669</v>
      </c>
      <c r="BK1851" s="6">
        <f t="shared" si="104"/>
        <v>0.17222222222222222</v>
      </c>
    </row>
    <row r="1852" spans="1:63" ht="15" customHeight="1" x14ac:dyDescent="0.25">
      <c r="A1852" s="8" t="s">
        <v>1626</v>
      </c>
      <c r="B1852" s="9" t="s">
        <v>1777</v>
      </c>
      <c r="C1852" s="9">
        <v>2</v>
      </c>
      <c r="D1852" s="9">
        <v>8</v>
      </c>
      <c r="E1852" s="9">
        <v>6</v>
      </c>
      <c r="F1852" s="9">
        <v>37</v>
      </c>
      <c r="G1852" s="9">
        <v>3.56E-2</v>
      </c>
      <c r="H1852" s="9">
        <v>2.4500000000000001E-2</v>
      </c>
      <c r="I1852" s="9">
        <v>5.9999999999999995E-4</v>
      </c>
      <c r="J1852" s="8"/>
      <c r="K1852" s="8"/>
      <c r="L1852" s="8"/>
      <c r="M1852" s="8"/>
      <c r="N1852" s="8"/>
      <c r="O1852" s="8"/>
      <c r="P1852" s="8"/>
      <c r="Q1852" s="9">
        <v>8</v>
      </c>
      <c r="R1852" s="9">
        <v>25</v>
      </c>
      <c r="S1852" s="9">
        <v>232</v>
      </c>
      <c r="T1852" s="9">
        <v>64912</v>
      </c>
      <c r="U1852" s="9">
        <v>0.1111</v>
      </c>
      <c r="V1852" s="9">
        <v>0.94689999999999996</v>
      </c>
      <c r="W1852" s="9">
        <v>0.9849</v>
      </c>
      <c r="X1852" s="8"/>
      <c r="Y1852" s="8"/>
      <c r="Z1852" s="8"/>
      <c r="AA1852" s="8"/>
      <c r="AB1852" s="8"/>
      <c r="AC1852" s="8"/>
      <c r="AD1852" s="8"/>
      <c r="AE1852" s="9">
        <v>2</v>
      </c>
      <c r="AF1852" s="9">
        <v>5</v>
      </c>
      <c r="AG1852" s="9">
        <v>1</v>
      </c>
      <c r="AH1852" s="9">
        <v>6</v>
      </c>
      <c r="AI1852" s="9">
        <v>2.2200000000000001E-2</v>
      </c>
      <c r="AJ1852" s="9">
        <v>4.1000000000000003E-3</v>
      </c>
      <c r="AK1852" s="9">
        <v>1E-4</v>
      </c>
      <c r="AL1852" s="8"/>
      <c r="AM1852" s="8"/>
      <c r="AN1852" s="8"/>
      <c r="AO1852" s="8"/>
      <c r="AP1852" s="8"/>
      <c r="AQ1852" s="8"/>
      <c r="AR1852" s="8"/>
      <c r="AT1852" s="6">
        <f t="shared" si="95"/>
        <v>4.625</v>
      </c>
      <c r="AU1852" s="6" t="str">
        <f t="shared" si="96"/>
        <v/>
      </c>
      <c r="AV1852" s="6">
        <f t="shared" si="97"/>
        <v>2596.48</v>
      </c>
      <c r="AW1852" s="7" t="str">
        <f t="shared" si="98"/>
        <v/>
      </c>
      <c r="AX1852" s="6">
        <f t="shared" si="99"/>
        <v>1.2</v>
      </c>
      <c r="AY1852" s="6" t="str">
        <f t="shared" si="100"/>
        <v/>
      </c>
      <c r="BA1852" s="6">
        <f>VLOOKUP(A1852, ALL_AP_DATA!$A$2:$F$3600, 6, FALSE)</f>
        <v>225</v>
      </c>
      <c r="BB1852" s="6">
        <f>VLOOKUP(A1852, projmetadata!$A$2:$D$2036, 4, FALSE)</f>
        <v>24813</v>
      </c>
      <c r="BC1852" s="6" t="e">
        <f t="array" aca="1" ref="BC1852" ca="1">_xludf.IFS(I1852&lt;&gt;0, F1852/I1852, P1852&lt;&gt;0, M1852/P1852, W1852&lt;&gt;0, T1852/W1852, AD1852&lt;&gt;0, AA1852/AD1852, AK1852&lt;&gt;0, AH1852/AK1852, AR1852&lt;&gt;0, AO1852/AR1852, TRUE, 0)</f>
        <v>#NAME?</v>
      </c>
      <c r="BE1852" s="6" t="e">
        <f t="shared" ca="1" si="102"/>
        <v>#NAME?</v>
      </c>
      <c r="BF1852" s="6" t="e">
        <f t="shared" ca="1" si="103"/>
        <v>#NAME?</v>
      </c>
      <c r="BG1852" s="6"/>
      <c r="BH1852" s="6">
        <f>VLOOKUP(A1852, ALL_AP_DATA!$A$2:$D$3600, 3, FALSE)</f>
        <v>34</v>
      </c>
      <c r="BI1852" s="6">
        <f>VLOOKUP(A1852, ALL_AP_DATA!$A$2:$E$3600, 5, FALSE)</f>
        <v>65905</v>
      </c>
      <c r="BJ1852" s="6">
        <f t="shared" si="101"/>
        <v>292.9111111111111</v>
      </c>
      <c r="BK1852" s="6">
        <f t="shared" si="104"/>
        <v>0.15111111111111111</v>
      </c>
    </row>
    <row r="1853" spans="1:63" ht="15" customHeight="1" x14ac:dyDescent="0.25">
      <c r="A1853" s="8" t="s">
        <v>1627</v>
      </c>
      <c r="B1853" s="9" t="s">
        <v>1777</v>
      </c>
      <c r="C1853" s="9">
        <v>4</v>
      </c>
      <c r="D1853" s="9">
        <v>51</v>
      </c>
      <c r="E1853" s="9">
        <v>798</v>
      </c>
      <c r="F1853" s="9">
        <v>17455</v>
      </c>
      <c r="G1853" s="9">
        <v>0.11409999999999999</v>
      </c>
      <c r="H1853" s="9">
        <v>0.29880000000000001</v>
      </c>
      <c r="I1853" s="9">
        <v>7.2300000000000003E-2</v>
      </c>
      <c r="J1853" s="9">
        <v>7</v>
      </c>
      <c r="K1853" s="9">
        <v>28</v>
      </c>
      <c r="L1853" s="9">
        <v>768</v>
      </c>
      <c r="M1853" s="9">
        <v>23697</v>
      </c>
      <c r="N1853" s="9">
        <v>6.2600000000000003E-2</v>
      </c>
      <c r="O1853" s="9">
        <v>0.28749999999999998</v>
      </c>
      <c r="P1853" s="9">
        <v>9.8100000000000007E-2</v>
      </c>
      <c r="Q1853" s="9">
        <v>46</v>
      </c>
      <c r="R1853" s="9">
        <v>255</v>
      </c>
      <c r="S1853" s="9">
        <v>2544</v>
      </c>
      <c r="T1853" s="9">
        <v>236567</v>
      </c>
      <c r="U1853" s="9">
        <v>0.57050000000000001</v>
      </c>
      <c r="V1853" s="9">
        <v>0.95250000000000001</v>
      </c>
      <c r="W1853" s="9">
        <v>0.9798</v>
      </c>
      <c r="X1853" s="9">
        <v>2</v>
      </c>
      <c r="Y1853" s="9">
        <v>20</v>
      </c>
      <c r="Z1853" s="9">
        <v>414</v>
      </c>
      <c r="AA1853" s="9">
        <v>7363</v>
      </c>
      <c r="AB1853" s="9">
        <v>4.4699999999999997E-2</v>
      </c>
      <c r="AC1853" s="9">
        <v>0.155</v>
      </c>
      <c r="AD1853" s="9">
        <v>3.0499999999999999E-2</v>
      </c>
      <c r="AE1853" s="9">
        <v>4</v>
      </c>
      <c r="AF1853" s="9">
        <v>15</v>
      </c>
      <c r="AG1853" s="9">
        <v>360</v>
      </c>
      <c r="AH1853" s="9">
        <v>5753</v>
      </c>
      <c r="AI1853" s="9">
        <v>3.3599999999999998E-2</v>
      </c>
      <c r="AJ1853" s="9">
        <v>0.1348</v>
      </c>
      <c r="AK1853" s="9">
        <v>2.3800000000000002E-2</v>
      </c>
      <c r="AL1853" s="9">
        <v>2</v>
      </c>
      <c r="AM1853" s="9">
        <v>51</v>
      </c>
      <c r="AN1853" s="9">
        <v>1382</v>
      </c>
      <c r="AO1853" s="9">
        <v>36465</v>
      </c>
      <c r="AP1853" s="9">
        <v>0.11409999999999999</v>
      </c>
      <c r="AQ1853" s="9">
        <v>0.51739999999999997</v>
      </c>
      <c r="AR1853" s="9">
        <v>0.151</v>
      </c>
      <c r="AT1853" s="6">
        <f t="shared" si="95"/>
        <v>342.25490196078431</v>
      </c>
      <c r="AU1853" s="6">
        <f t="shared" si="96"/>
        <v>846.32142857142856</v>
      </c>
      <c r="AV1853" s="6">
        <f t="shared" si="97"/>
        <v>927.71372549019611</v>
      </c>
      <c r="AW1853" s="7">
        <f t="shared" si="98"/>
        <v>368.15</v>
      </c>
      <c r="AX1853" s="6">
        <f t="shared" si="99"/>
        <v>383.53333333333336</v>
      </c>
      <c r="AY1853" s="6">
        <f t="shared" si="100"/>
        <v>715</v>
      </c>
      <c r="BA1853" s="6">
        <f>VLOOKUP(A1853, ALL_AP_DATA!$A$2:$F$3600, 6, FALSE)</f>
        <v>447</v>
      </c>
      <c r="BB1853" s="6">
        <f>VLOOKUP(A1853, projmetadata!$A$2:$D$2036, 4, FALSE)</f>
        <v>45291</v>
      </c>
      <c r="BC1853" s="6" t="e">
        <f t="array" aca="1" ref="BC1853" ca="1">_xludf.IFS(I1853&lt;&gt;0, F1853/I1853, P1853&lt;&gt;0, M1853/P1853, W1853&lt;&gt;0, T1853/W1853, AD1853&lt;&gt;0, AA1853/AD1853, AK1853&lt;&gt;0, AH1853/AK1853, AR1853&lt;&gt;0, AO1853/AR1853, TRUE, 0)</f>
        <v>#NAME?</v>
      </c>
      <c r="BE1853" s="6" t="e">
        <f t="shared" ca="1" si="102"/>
        <v>#NAME?</v>
      </c>
      <c r="BF1853" s="6" t="e">
        <f t="shared" ca="1" si="103"/>
        <v>#NAME?</v>
      </c>
      <c r="BG1853" s="6"/>
      <c r="BH1853" s="6">
        <f>VLOOKUP(A1853, ALL_AP_DATA!$A$2:$D$3600, 3, FALSE)</f>
        <v>268</v>
      </c>
      <c r="BI1853" s="6">
        <f>VLOOKUP(A1853, ALL_AP_DATA!$A$2:$E$3600, 5, FALSE)</f>
        <v>241438</v>
      </c>
      <c r="BJ1853" s="6">
        <f t="shared" si="101"/>
        <v>540.12975391498878</v>
      </c>
      <c r="BK1853" s="6">
        <f t="shared" si="104"/>
        <v>0.59955257270693507</v>
      </c>
    </row>
    <row r="1854" spans="1:63" ht="15" customHeight="1" x14ac:dyDescent="0.25">
      <c r="A1854" s="8" t="s">
        <v>1628</v>
      </c>
      <c r="B1854" s="9" t="s">
        <v>1777</v>
      </c>
      <c r="C1854" s="9">
        <v>21</v>
      </c>
      <c r="D1854" s="9">
        <v>70</v>
      </c>
      <c r="E1854" s="9">
        <v>64</v>
      </c>
      <c r="F1854" s="9">
        <v>3928</v>
      </c>
      <c r="G1854" s="9">
        <v>0.13669999999999999</v>
      </c>
      <c r="H1854" s="9">
        <v>0.3926</v>
      </c>
      <c r="I1854" s="9">
        <v>0.42620000000000002</v>
      </c>
      <c r="J1854" s="8"/>
      <c r="K1854" s="8"/>
      <c r="L1854" s="8"/>
      <c r="M1854" s="8"/>
      <c r="N1854" s="8"/>
      <c r="O1854" s="8"/>
      <c r="P1854" s="8"/>
      <c r="Q1854" s="9">
        <v>11</v>
      </c>
      <c r="R1854" s="9">
        <v>29</v>
      </c>
      <c r="S1854" s="9">
        <v>74</v>
      </c>
      <c r="T1854" s="9">
        <v>4984</v>
      </c>
      <c r="U1854" s="9">
        <v>5.6599999999999998E-2</v>
      </c>
      <c r="V1854" s="9">
        <v>0.45400000000000001</v>
      </c>
      <c r="W1854" s="9">
        <v>0.54069999999999996</v>
      </c>
      <c r="X1854" s="8"/>
      <c r="Y1854" s="8"/>
      <c r="Z1854" s="8"/>
      <c r="AA1854" s="8"/>
      <c r="AB1854" s="8"/>
      <c r="AC1854" s="8"/>
      <c r="AD1854" s="8"/>
      <c r="AE1854" s="9">
        <v>20</v>
      </c>
      <c r="AF1854" s="9">
        <v>67</v>
      </c>
      <c r="AG1854" s="9">
        <v>56</v>
      </c>
      <c r="AH1854" s="9">
        <v>3444</v>
      </c>
      <c r="AI1854" s="9">
        <v>0.13089999999999999</v>
      </c>
      <c r="AJ1854" s="9">
        <v>0.34360000000000002</v>
      </c>
      <c r="AK1854" s="9">
        <v>0.37369999999999998</v>
      </c>
      <c r="AL1854" s="8"/>
      <c r="AM1854" s="8"/>
      <c r="AN1854" s="8"/>
      <c r="AO1854" s="8"/>
      <c r="AP1854" s="8"/>
      <c r="AQ1854" s="8"/>
      <c r="AR1854" s="8"/>
      <c r="AT1854" s="6">
        <f t="shared" si="95"/>
        <v>56.114285714285714</v>
      </c>
      <c r="AU1854" s="6" t="str">
        <f t="shared" si="96"/>
        <v/>
      </c>
      <c r="AV1854" s="6">
        <f t="shared" si="97"/>
        <v>171.86206896551724</v>
      </c>
      <c r="AW1854" s="7" t="str">
        <f t="shared" si="98"/>
        <v/>
      </c>
      <c r="AX1854" s="6">
        <f t="shared" si="99"/>
        <v>51.402985074626862</v>
      </c>
      <c r="AY1854" s="6" t="str">
        <f t="shared" si="100"/>
        <v/>
      </c>
      <c r="BA1854" s="6">
        <f>VLOOKUP(A1854, ALL_AP_DATA!$A$2:$F$3600, 6, FALSE)</f>
        <v>512</v>
      </c>
      <c r="BB1854" s="6">
        <f>VLOOKUP(A1854, projmetadata!$A$2:$D$2036, 4, FALSE)</f>
        <v>56082</v>
      </c>
      <c r="BC1854" s="6" t="e">
        <f t="array" aca="1" ref="BC1854" ca="1">_xludf.IFS(I1854&lt;&gt;0, F1854/I1854, P1854&lt;&gt;0, M1854/P1854, W1854&lt;&gt;0, T1854/W1854, AD1854&lt;&gt;0, AA1854/AD1854, AK1854&lt;&gt;0, AH1854/AK1854, AR1854&lt;&gt;0, AO1854/AR1854, TRUE, 0)</f>
        <v>#NAME?</v>
      </c>
      <c r="BE1854" s="6" t="e">
        <f t="shared" ca="1" si="102"/>
        <v>#NAME?</v>
      </c>
      <c r="BF1854" s="6" t="e">
        <f t="shared" ca="1" si="103"/>
        <v>#NAME?</v>
      </c>
      <c r="BG1854" s="6"/>
      <c r="BH1854" s="6">
        <f>VLOOKUP(A1854, ALL_AP_DATA!$A$2:$D$3600, 3, FALSE)</f>
        <v>123</v>
      </c>
      <c r="BI1854" s="6">
        <f>VLOOKUP(A1854, ALL_AP_DATA!$A$2:$E$3600, 5, FALSE)</f>
        <v>9217</v>
      </c>
      <c r="BJ1854" s="6">
        <f t="shared" si="101"/>
        <v>18.001953125</v>
      </c>
      <c r="BK1854" s="6">
        <f t="shared" si="104"/>
        <v>0.240234375</v>
      </c>
    </row>
    <row r="1855" spans="1:63" ht="15" customHeight="1" x14ac:dyDescent="0.25">
      <c r="A1855" s="8" t="s">
        <v>1629</v>
      </c>
      <c r="B1855" s="9" t="s">
        <v>1777</v>
      </c>
      <c r="C1855" s="9">
        <v>3</v>
      </c>
      <c r="D1855" s="9">
        <v>9</v>
      </c>
      <c r="E1855" s="9">
        <v>10</v>
      </c>
      <c r="F1855" s="9">
        <v>59</v>
      </c>
      <c r="G1855" s="9">
        <v>5.7700000000000001E-2</v>
      </c>
      <c r="H1855" s="9">
        <v>8.9300000000000004E-2</v>
      </c>
      <c r="I1855" s="9">
        <v>2.6800000000000001E-2</v>
      </c>
      <c r="J1855" s="8"/>
      <c r="K1855" s="8"/>
      <c r="L1855" s="8"/>
      <c r="M1855" s="8"/>
      <c r="N1855" s="8"/>
      <c r="O1855" s="8"/>
      <c r="P1855" s="8"/>
      <c r="Q1855" s="9">
        <v>8</v>
      </c>
      <c r="R1855" s="9">
        <v>22</v>
      </c>
      <c r="S1855" s="9">
        <v>62</v>
      </c>
      <c r="T1855" s="9">
        <v>1298</v>
      </c>
      <c r="U1855" s="9">
        <v>0.14099999999999999</v>
      </c>
      <c r="V1855" s="9">
        <v>0.55359999999999998</v>
      </c>
      <c r="W1855" s="9">
        <v>0.5897</v>
      </c>
      <c r="X1855" s="9">
        <v>7</v>
      </c>
      <c r="Y1855" s="9">
        <v>68</v>
      </c>
      <c r="Z1855" s="9">
        <v>52</v>
      </c>
      <c r="AA1855" s="9">
        <v>507</v>
      </c>
      <c r="AB1855" s="9">
        <v>0.43590000000000001</v>
      </c>
      <c r="AC1855" s="9">
        <v>0.46429999999999999</v>
      </c>
      <c r="AD1855" s="9">
        <v>0.2303</v>
      </c>
      <c r="AE1855" s="9">
        <v>1</v>
      </c>
      <c r="AF1855" s="9">
        <v>2</v>
      </c>
      <c r="AG1855" s="9">
        <v>2</v>
      </c>
      <c r="AH1855" s="9">
        <v>9</v>
      </c>
      <c r="AI1855" s="9">
        <v>1.2800000000000001E-2</v>
      </c>
      <c r="AJ1855" s="9">
        <v>1.7899999999999999E-2</v>
      </c>
      <c r="AK1855" s="9">
        <v>4.1000000000000003E-3</v>
      </c>
      <c r="AL1855" s="8"/>
      <c r="AM1855" s="8"/>
      <c r="AN1855" s="8"/>
      <c r="AO1855" s="8"/>
      <c r="AP1855" s="8"/>
      <c r="AQ1855" s="8"/>
      <c r="AR1855" s="8"/>
      <c r="AT1855" s="6">
        <f t="shared" si="95"/>
        <v>6.5555555555555554</v>
      </c>
      <c r="AU1855" s="6" t="str">
        <f t="shared" si="96"/>
        <v/>
      </c>
      <c r="AV1855" s="6">
        <f t="shared" si="97"/>
        <v>59</v>
      </c>
      <c r="AW1855" s="7">
        <f t="shared" si="98"/>
        <v>7.4558823529411766</v>
      </c>
      <c r="AX1855" s="6">
        <f t="shared" si="99"/>
        <v>4.5</v>
      </c>
      <c r="AY1855" s="6" t="str">
        <f t="shared" si="100"/>
        <v/>
      </c>
      <c r="BA1855" s="6">
        <f>VLOOKUP(A1855, ALL_AP_DATA!$A$2:$F$3600, 6, FALSE)</f>
        <v>156</v>
      </c>
      <c r="BB1855" s="6">
        <f>VLOOKUP(A1855, projmetadata!$A$2:$D$2036, 4, FALSE)</f>
        <v>7190</v>
      </c>
      <c r="BC1855" s="6" t="e">
        <f t="array" aca="1" ref="BC1855" ca="1">_xludf.IFS(I1855&lt;&gt;0, F1855/I1855, P1855&lt;&gt;0, M1855/P1855, W1855&lt;&gt;0, T1855/W1855, AD1855&lt;&gt;0, AA1855/AD1855, AK1855&lt;&gt;0, AH1855/AK1855, AR1855&lt;&gt;0, AO1855/AR1855, TRUE, 0)</f>
        <v>#NAME?</v>
      </c>
      <c r="BE1855" s="6" t="e">
        <f t="shared" ca="1" si="102"/>
        <v>#NAME?</v>
      </c>
      <c r="BF1855" s="6" t="e">
        <f t="shared" ca="1" si="103"/>
        <v>#NAME?</v>
      </c>
      <c r="BG1855" s="6"/>
      <c r="BH1855" s="6">
        <f>VLOOKUP(A1855, ALL_AP_DATA!$A$2:$D$3600, 3, FALSE)</f>
        <v>82</v>
      </c>
      <c r="BI1855" s="6">
        <f>VLOOKUP(A1855, ALL_AP_DATA!$A$2:$E$3600, 5, FALSE)</f>
        <v>2201</v>
      </c>
      <c r="BJ1855" s="6">
        <f t="shared" si="101"/>
        <v>14.108974358974359</v>
      </c>
      <c r="BK1855" s="6">
        <f t="shared" si="104"/>
        <v>0.52564102564102566</v>
      </c>
    </row>
    <row r="1856" spans="1:63" ht="15" customHeight="1" x14ac:dyDescent="0.25">
      <c r="A1856" s="8" t="s">
        <v>1630</v>
      </c>
      <c r="B1856" s="9" t="s">
        <v>1777</v>
      </c>
      <c r="C1856" s="9">
        <v>2</v>
      </c>
      <c r="D1856" s="9">
        <v>20</v>
      </c>
      <c r="E1856" s="9">
        <v>145</v>
      </c>
      <c r="F1856" s="9">
        <v>14609</v>
      </c>
      <c r="G1856" s="9">
        <v>0.14929999999999999</v>
      </c>
      <c r="H1856" s="9">
        <v>0.62229999999999996</v>
      </c>
      <c r="I1856" s="9">
        <v>0.32500000000000001</v>
      </c>
      <c r="J1856" s="9">
        <v>7</v>
      </c>
      <c r="K1856" s="9">
        <v>13</v>
      </c>
      <c r="L1856" s="9">
        <v>137</v>
      </c>
      <c r="M1856" s="9">
        <v>10896</v>
      </c>
      <c r="N1856" s="9">
        <v>9.7000000000000003E-2</v>
      </c>
      <c r="O1856" s="9">
        <v>0.58799999999999997</v>
      </c>
      <c r="P1856" s="9">
        <v>0.2424</v>
      </c>
      <c r="Q1856" s="9">
        <v>13</v>
      </c>
      <c r="R1856" s="9">
        <v>65</v>
      </c>
      <c r="S1856" s="9">
        <v>219</v>
      </c>
      <c r="T1856" s="9">
        <v>29498</v>
      </c>
      <c r="U1856" s="9">
        <v>0.48509999999999998</v>
      </c>
      <c r="V1856" s="9">
        <v>0.93989999999999996</v>
      </c>
      <c r="W1856" s="9">
        <v>0.65620000000000001</v>
      </c>
      <c r="X1856" s="8"/>
      <c r="Y1856" s="8"/>
      <c r="Z1856" s="8"/>
      <c r="AA1856" s="8"/>
      <c r="AB1856" s="8"/>
      <c r="AC1856" s="8"/>
      <c r="AD1856" s="8"/>
      <c r="AE1856" s="9">
        <v>3</v>
      </c>
      <c r="AF1856" s="9">
        <v>11</v>
      </c>
      <c r="AG1856" s="9">
        <v>121</v>
      </c>
      <c r="AH1856" s="9">
        <v>11907</v>
      </c>
      <c r="AI1856" s="9">
        <v>8.2100000000000006E-2</v>
      </c>
      <c r="AJ1856" s="9">
        <v>0.51929999999999998</v>
      </c>
      <c r="AK1856" s="9">
        <v>0.26490000000000002</v>
      </c>
      <c r="AL1856" s="9">
        <v>3</v>
      </c>
      <c r="AM1856" s="9">
        <v>41</v>
      </c>
      <c r="AN1856" s="9">
        <v>176</v>
      </c>
      <c r="AO1856" s="9">
        <v>24235</v>
      </c>
      <c r="AP1856" s="9">
        <v>0.30599999999999999</v>
      </c>
      <c r="AQ1856" s="9">
        <v>0.75539999999999996</v>
      </c>
      <c r="AR1856" s="9">
        <v>0.53920000000000001</v>
      </c>
      <c r="AT1856" s="6">
        <f t="shared" si="95"/>
        <v>730.45</v>
      </c>
      <c r="AU1856" s="6">
        <f t="shared" si="96"/>
        <v>838.15384615384619</v>
      </c>
      <c r="AV1856" s="6">
        <f t="shared" si="97"/>
        <v>453.81538461538463</v>
      </c>
      <c r="AW1856" s="7" t="str">
        <f t="shared" si="98"/>
        <v/>
      </c>
      <c r="AX1856" s="6">
        <f t="shared" si="99"/>
        <v>1082.4545454545455</v>
      </c>
      <c r="AY1856" s="6">
        <f t="shared" si="100"/>
        <v>591.09756097560978</v>
      </c>
      <c r="BA1856" s="6">
        <f>VLOOKUP(A1856, ALL_AP_DATA!$A$2:$F$3600, 6, FALSE)</f>
        <v>134</v>
      </c>
      <c r="BB1856" s="6">
        <f>VLOOKUP(A1856, projmetadata!$A$2:$D$2036, 4, FALSE)</f>
        <v>38726</v>
      </c>
      <c r="BC1856" s="6" t="e">
        <f t="array" aca="1" ref="BC1856" ca="1">_xludf.IFS(I1856&lt;&gt;0, F1856/I1856, P1856&lt;&gt;0, M1856/P1856, W1856&lt;&gt;0, T1856/W1856, AD1856&lt;&gt;0, AA1856/AD1856, AK1856&lt;&gt;0, AH1856/AK1856, AR1856&lt;&gt;0, AO1856/AR1856, TRUE, 0)</f>
        <v>#NAME?</v>
      </c>
      <c r="BE1856" s="6" t="e">
        <f t="shared" ca="1" si="102"/>
        <v>#NAME?</v>
      </c>
      <c r="BF1856" s="6" t="e">
        <f t="shared" ca="1" si="103"/>
        <v>#NAME?</v>
      </c>
      <c r="BG1856" s="6"/>
      <c r="BH1856" s="6">
        <f>VLOOKUP(A1856, ALL_AP_DATA!$A$2:$D$3600, 3, FALSE)</f>
        <v>68</v>
      </c>
      <c r="BI1856" s="6">
        <f>VLOOKUP(A1856, ALL_AP_DATA!$A$2:$E$3600, 5, FALSE)</f>
        <v>44950</v>
      </c>
      <c r="BJ1856" s="6">
        <f t="shared" si="101"/>
        <v>335.44776119402985</v>
      </c>
      <c r="BK1856" s="6">
        <f t="shared" si="104"/>
        <v>0.5074626865671642</v>
      </c>
    </row>
    <row r="1857" spans="1:63" ht="15" customHeight="1" x14ac:dyDescent="0.25">
      <c r="A1857" s="8" t="s">
        <v>1631</v>
      </c>
      <c r="B1857" s="9" t="s">
        <v>1777</v>
      </c>
      <c r="C1857" s="9">
        <v>1</v>
      </c>
      <c r="D1857" s="9">
        <v>3</v>
      </c>
      <c r="E1857" s="9">
        <v>0</v>
      </c>
      <c r="F1857" s="9">
        <v>0</v>
      </c>
      <c r="G1857" s="9">
        <v>4.0000000000000001E-3</v>
      </c>
      <c r="H1857" s="9">
        <v>0</v>
      </c>
      <c r="I1857" s="9">
        <v>0</v>
      </c>
      <c r="J1857" s="8"/>
      <c r="K1857" s="8"/>
      <c r="L1857" s="8"/>
      <c r="M1857" s="8"/>
      <c r="N1857" s="8"/>
      <c r="O1857" s="8"/>
      <c r="P1857" s="8"/>
      <c r="Q1857" s="9">
        <v>56</v>
      </c>
      <c r="R1857" s="9">
        <v>234</v>
      </c>
      <c r="S1857" s="9">
        <v>373</v>
      </c>
      <c r="T1857" s="9">
        <v>47586</v>
      </c>
      <c r="U1857" s="9">
        <v>0.31490000000000001</v>
      </c>
      <c r="V1857" s="9">
        <v>0.8458</v>
      </c>
      <c r="W1857" s="9">
        <v>0.80889999999999995</v>
      </c>
      <c r="X1857" s="8"/>
      <c r="Y1857" s="8"/>
      <c r="Z1857" s="8"/>
      <c r="AA1857" s="8"/>
      <c r="AB1857" s="8"/>
      <c r="AC1857" s="8"/>
      <c r="AD1857" s="8"/>
      <c r="AE1857" s="9">
        <v>2</v>
      </c>
      <c r="AF1857" s="9">
        <v>7</v>
      </c>
      <c r="AG1857" s="9">
        <v>25</v>
      </c>
      <c r="AH1857" s="9">
        <v>2339</v>
      </c>
      <c r="AI1857" s="9">
        <v>9.4000000000000004E-3</v>
      </c>
      <c r="AJ1857" s="9">
        <v>5.67E-2</v>
      </c>
      <c r="AK1857" s="9">
        <v>3.9800000000000002E-2</v>
      </c>
      <c r="AL1857" s="8"/>
      <c r="AM1857" s="8"/>
      <c r="AN1857" s="8"/>
      <c r="AO1857" s="8"/>
      <c r="AP1857" s="8"/>
      <c r="AQ1857" s="8"/>
      <c r="AR1857" s="8"/>
      <c r="AT1857" s="6">
        <f t="shared" si="95"/>
        <v>0</v>
      </c>
      <c r="AU1857" s="6" t="str">
        <f t="shared" si="96"/>
        <v/>
      </c>
      <c r="AV1857" s="6">
        <f t="shared" si="97"/>
        <v>203.35897435897436</v>
      </c>
      <c r="AW1857" s="7" t="str">
        <f t="shared" si="98"/>
        <v/>
      </c>
      <c r="AX1857" s="6">
        <f t="shared" si="99"/>
        <v>334.14285714285717</v>
      </c>
      <c r="AY1857" s="6" t="str">
        <f t="shared" si="100"/>
        <v/>
      </c>
      <c r="BA1857" s="6">
        <f>VLOOKUP(A1857, ALL_AP_DATA!$A$2:$F$3600, 6, FALSE)</f>
        <v>743</v>
      </c>
      <c r="BB1857" s="6">
        <f>VLOOKUP(A1857, projmetadata!$A$2:$D$2036, 4, FALSE)</f>
        <v>47665</v>
      </c>
      <c r="BC1857" s="6" t="e">
        <f t="array" aca="1" ref="BC1857" ca="1">_xludf.IFS(I1857&lt;&gt;0, F1857/I1857, P1857&lt;&gt;0, M1857/P1857, W1857&lt;&gt;0, T1857/W1857, AD1857&lt;&gt;0, AA1857/AD1857, AK1857&lt;&gt;0, AH1857/AK1857, AR1857&lt;&gt;0, AO1857/AR1857, TRUE, 0)</f>
        <v>#NAME?</v>
      </c>
      <c r="BE1857" s="6" t="e">
        <f t="shared" ca="1" si="102"/>
        <v>#NAME?</v>
      </c>
      <c r="BF1857" s="6" t="e">
        <f t="shared" ca="1" si="103"/>
        <v>#NAME?</v>
      </c>
      <c r="BG1857" s="6"/>
      <c r="BH1857" s="6">
        <f>VLOOKUP(A1857, ALL_AP_DATA!$A$2:$D$3600, 3, FALSE)</f>
        <v>240</v>
      </c>
      <c r="BI1857" s="6">
        <f>VLOOKUP(A1857, ALL_AP_DATA!$A$2:$E$3600, 5, FALSE)</f>
        <v>58830</v>
      </c>
      <c r="BJ1857" s="6">
        <f t="shared" si="101"/>
        <v>79.179004037685061</v>
      </c>
      <c r="BK1857" s="6">
        <f t="shared" si="104"/>
        <v>0.32301480484522205</v>
      </c>
    </row>
    <row r="1858" spans="1:63" ht="15" customHeight="1" x14ac:dyDescent="0.25">
      <c r="A1858" s="8" t="s">
        <v>1632</v>
      </c>
      <c r="B1858" s="9" t="s">
        <v>1777</v>
      </c>
      <c r="C1858" s="9">
        <v>10</v>
      </c>
      <c r="D1858" s="9">
        <v>33</v>
      </c>
      <c r="E1858" s="9">
        <v>218</v>
      </c>
      <c r="F1858" s="9">
        <v>8100</v>
      </c>
      <c r="G1858" s="9">
        <v>3.9899999999999998E-2</v>
      </c>
      <c r="H1858" s="9">
        <v>0.28270000000000001</v>
      </c>
      <c r="I1858" s="9">
        <v>3.8E-3</v>
      </c>
      <c r="J1858" s="8"/>
      <c r="K1858" s="8"/>
      <c r="L1858" s="8"/>
      <c r="M1858" s="8"/>
      <c r="N1858" s="8"/>
      <c r="O1858" s="8"/>
      <c r="P1858" s="8"/>
      <c r="Q1858" s="9">
        <v>46</v>
      </c>
      <c r="R1858" s="9">
        <v>285</v>
      </c>
      <c r="S1858" s="9">
        <v>709</v>
      </c>
      <c r="T1858" s="9">
        <v>2130259</v>
      </c>
      <c r="U1858" s="9">
        <v>0.34420000000000001</v>
      </c>
      <c r="V1858" s="9">
        <v>0.91959999999999997</v>
      </c>
      <c r="W1858" s="9">
        <v>0.99270000000000003</v>
      </c>
      <c r="X1858" s="8"/>
      <c r="Y1858" s="8"/>
      <c r="Z1858" s="8"/>
      <c r="AA1858" s="8"/>
      <c r="AB1858" s="8"/>
      <c r="AC1858" s="8"/>
      <c r="AD1858" s="8"/>
      <c r="AE1858" s="9">
        <v>1</v>
      </c>
      <c r="AF1858" s="9">
        <v>2</v>
      </c>
      <c r="AG1858" s="9">
        <v>34</v>
      </c>
      <c r="AH1858" s="9">
        <v>592</v>
      </c>
      <c r="AI1858" s="9">
        <v>2.3999999999999998E-3</v>
      </c>
      <c r="AJ1858" s="9">
        <v>4.41E-2</v>
      </c>
      <c r="AK1858" s="9">
        <v>2.9999999999999997E-4</v>
      </c>
      <c r="AL1858" s="8"/>
      <c r="AM1858" s="8"/>
      <c r="AN1858" s="8"/>
      <c r="AO1858" s="8"/>
      <c r="AP1858" s="8"/>
      <c r="AQ1858" s="8"/>
      <c r="AR1858" s="8"/>
      <c r="AT1858" s="6">
        <f t="shared" si="95"/>
        <v>245.45454545454547</v>
      </c>
      <c r="AU1858" s="6" t="str">
        <f t="shared" si="96"/>
        <v/>
      </c>
      <c r="AV1858" s="6">
        <f t="shared" si="97"/>
        <v>7474.5929824561399</v>
      </c>
      <c r="AW1858" s="7" t="str">
        <f t="shared" si="98"/>
        <v/>
      </c>
      <c r="AX1858" s="6">
        <f t="shared" si="99"/>
        <v>296</v>
      </c>
      <c r="AY1858" s="6" t="str">
        <f t="shared" si="100"/>
        <v/>
      </c>
      <c r="BA1858" s="6">
        <f>VLOOKUP(A1858, ALL_AP_DATA!$A$2:$F$3600, 6, FALSE)</f>
        <v>828</v>
      </c>
      <c r="BB1858" s="6">
        <f>VLOOKUP(A1858, projmetadata!$A$2:$D$2036, 4, FALSE)</f>
        <v>22151</v>
      </c>
      <c r="BC1858" s="6" t="e">
        <f t="array" aca="1" ref="BC1858" ca="1">_xludf.IFS(I1858&lt;&gt;0, F1858/I1858, P1858&lt;&gt;0, M1858/P1858, W1858&lt;&gt;0, T1858/W1858, AD1858&lt;&gt;0, AA1858/AD1858, AK1858&lt;&gt;0, AH1858/AK1858, AR1858&lt;&gt;0, AO1858/AR1858, TRUE, 0)</f>
        <v>#NAME?</v>
      </c>
      <c r="BE1858" s="6" t="e">
        <f t="shared" ca="1" si="102"/>
        <v>#NAME?</v>
      </c>
      <c r="BF1858" s="6" t="e">
        <f t="shared" ca="1" si="103"/>
        <v>#NAME?</v>
      </c>
      <c r="BG1858" s="6"/>
      <c r="BH1858" s="6">
        <f>VLOOKUP(A1858, ALL_AP_DATA!$A$2:$D$3600, 3, FALSE)</f>
        <v>297</v>
      </c>
      <c r="BI1858" s="6">
        <f>VLOOKUP(A1858, ALL_AP_DATA!$A$2:$E$3600, 5, FALSE)</f>
        <v>2146024</v>
      </c>
      <c r="BJ1858" s="6">
        <f t="shared" si="101"/>
        <v>2591.8164251207731</v>
      </c>
      <c r="BK1858" s="6">
        <f t="shared" si="104"/>
        <v>0.35869565217391303</v>
      </c>
    </row>
    <row r="1859" spans="1:63" ht="15" customHeight="1" x14ac:dyDescent="0.25">
      <c r="A1859" s="8" t="s">
        <v>1633</v>
      </c>
      <c r="B1859" s="9" t="s">
        <v>1777</v>
      </c>
      <c r="C1859" s="9">
        <v>10</v>
      </c>
      <c r="D1859" s="9">
        <v>36</v>
      </c>
      <c r="E1859" s="9">
        <v>130</v>
      </c>
      <c r="F1859" s="9">
        <v>2020</v>
      </c>
      <c r="G1859" s="9">
        <v>9.7299999999999998E-2</v>
      </c>
      <c r="H1859" s="9">
        <v>0.15290000000000001</v>
      </c>
      <c r="I1859" s="9">
        <v>3.7900000000000003E-2</v>
      </c>
      <c r="J1859" s="9">
        <v>1</v>
      </c>
      <c r="K1859" s="9">
        <v>7</v>
      </c>
      <c r="L1859" s="9">
        <v>69</v>
      </c>
      <c r="M1859" s="9">
        <v>1170</v>
      </c>
      <c r="N1859" s="9">
        <v>1.89E-2</v>
      </c>
      <c r="O1859" s="9">
        <v>8.1199999999999994E-2</v>
      </c>
      <c r="P1859" s="9">
        <v>2.1899999999999999E-2</v>
      </c>
      <c r="Q1859" s="9">
        <v>23</v>
      </c>
      <c r="R1859" s="9">
        <v>107</v>
      </c>
      <c r="S1859" s="9">
        <v>706</v>
      </c>
      <c r="T1859" s="9">
        <v>44424</v>
      </c>
      <c r="U1859" s="9">
        <v>0.28920000000000001</v>
      </c>
      <c r="V1859" s="9">
        <v>0.8306</v>
      </c>
      <c r="W1859" s="9">
        <v>0.83299999999999996</v>
      </c>
      <c r="X1859" s="8"/>
      <c r="Y1859" s="8"/>
      <c r="Z1859" s="8"/>
      <c r="AA1859" s="8"/>
      <c r="AB1859" s="8"/>
      <c r="AC1859" s="8"/>
      <c r="AD1859" s="8"/>
      <c r="AE1859" s="9">
        <v>3</v>
      </c>
      <c r="AF1859" s="9">
        <v>11</v>
      </c>
      <c r="AG1859" s="9">
        <v>130</v>
      </c>
      <c r="AH1859" s="9">
        <v>2353</v>
      </c>
      <c r="AI1859" s="9">
        <v>2.9700000000000001E-2</v>
      </c>
      <c r="AJ1859" s="9">
        <v>0.15290000000000001</v>
      </c>
      <c r="AK1859" s="9">
        <v>4.41E-2</v>
      </c>
      <c r="AL1859" s="8"/>
      <c r="AM1859" s="8"/>
      <c r="AN1859" s="8"/>
      <c r="AO1859" s="8"/>
      <c r="AP1859" s="8"/>
      <c r="AQ1859" s="8"/>
      <c r="AR1859" s="8"/>
      <c r="AT1859" s="6">
        <f t="shared" si="95"/>
        <v>56.111111111111114</v>
      </c>
      <c r="AU1859" s="6">
        <f t="shared" si="96"/>
        <v>167.14285714285714</v>
      </c>
      <c r="AV1859" s="6">
        <f t="shared" si="97"/>
        <v>415.17757009345792</v>
      </c>
      <c r="AW1859" s="7" t="str">
        <f t="shared" si="98"/>
        <v/>
      </c>
      <c r="AX1859" s="6">
        <f t="shared" si="99"/>
        <v>213.90909090909091</v>
      </c>
      <c r="AY1859" s="6" t="str">
        <f t="shared" si="100"/>
        <v/>
      </c>
      <c r="BA1859" s="6">
        <f>VLOOKUP(A1859, ALL_AP_DATA!$A$2:$F$3600, 6, FALSE)</f>
        <v>370</v>
      </c>
      <c r="BB1859" s="6">
        <f>VLOOKUP(A1859, projmetadata!$A$2:$D$2036, 4, FALSE)</f>
        <v>64103</v>
      </c>
      <c r="BC1859" s="6" t="e">
        <f t="array" aca="1" ref="BC1859" ca="1">_xludf.IFS(I1859&lt;&gt;0, F1859/I1859, P1859&lt;&gt;0, M1859/P1859, W1859&lt;&gt;0, T1859/W1859, AD1859&lt;&gt;0, AA1859/AD1859, AK1859&lt;&gt;0, AH1859/AK1859, AR1859&lt;&gt;0, AO1859/AR1859, TRUE, 0)</f>
        <v>#NAME?</v>
      </c>
      <c r="BE1859" s="6" t="e">
        <f t="shared" ca="1" si="102"/>
        <v>#NAME?</v>
      </c>
      <c r="BF1859" s="6" t="e">
        <f t="shared" ca="1" si="103"/>
        <v>#NAME?</v>
      </c>
      <c r="BG1859" s="6"/>
      <c r="BH1859" s="6">
        <f>VLOOKUP(A1859, ALL_AP_DATA!$A$2:$D$3600, 3, FALSE)</f>
        <v>133</v>
      </c>
      <c r="BI1859" s="6">
        <f>VLOOKUP(A1859, ALL_AP_DATA!$A$2:$E$3600, 5, FALSE)</f>
        <v>53331</v>
      </c>
      <c r="BJ1859" s="6">
        <f t="shared" si="101"/>
        <v>144.13783783783785</v>
      </c>
      <c r="BK1859" s="6">
        <f t="shared" si="104"/>
        <v>0.35945945945945945</v>
      </c>
    </row>
    <row r="1860" spans="1:63" ht="15" customHeight="1" x14ac:dyDescent="0.25">
      <c r="A1860" s="8" t="s">
        <v>1634</v>
      </c>
      <c r="B1860" s="9" t="s">
        <v>1777</v>
      </c>
      <c r="C1860" s="9">
        <v>13</v>
      </c>
      <c r="D1860" s="9">
        <v>42</v>
      </c>
      <c r="E1860" s="9">
        <v>34</v>
      </c>
      <c r="F1860" s="9">
        <v>834</v>
      </c>
      <c r="G1860" s="9">
        <v>5.0999999999999997E-2</v>
      </c>
      <c r="H1860" s="9">
        <v>8.9200000000000002E-2</v>
      </c>
      <c r="I1860" s="9">
        <v>5.4000000000000003E-3</v>
      </c>
      <c r="J1860" s="8"/>
      <c r="K1860" s="8"/>
      <c r="L1860" s="8"/>
      <c r="M1860" s="8"/>
      <c r="N1860" s="8"/>
      <c r="O1860" s="8"/>
      <c r="P1860" s="8"/>
      <c r="Q1860" s="9">
        <v>18</v>
      </c>
      <c r="R1860" s="9">
        <v>56</v>
      </c>
      <c r="S1860" s="9">
        <v>300</v>
      </c>
      <c r="T1860" s="9">
        <v>135777</v>
      </c>
      <c r="U1860" s="9">
        <v>6.8000000000000005E-2</v>
      </c>
      <c r="V1860" s="9">
        <v>0.78739999999999999</v>
      </c>
      <c r="W1860" s="9">
        <v>0.8861</v>
      </c>
      <c r="X1860" s="8"/>
      <c r="Y1860" s="8"/>
      <c r="Z1860" s="8"/>
      <c r="AA1860" s="8"/>
      <c r="AB1860" s="8"/>
      <c r="AC1860" s="8"/>
      <c r="AD1860" s="8"/>
      <c r="AE1860" s="9">
        <v>5</v>
      </c>
      <c r="AF1860" s="9">
        <v>14</v>
      </c>
      <c r="AG1860" s="9">
        <v>39</v>
      </c>
      <c r="AH1860" s="9">
        <v>1331</v>
      </c>
      <c r="AI1860" s="9">
        <v>1.7000000000000001E-2</v>
      </c>
      <c r="AJ1860" s="9">
        <v>0.1024</v>
      </c>
      <c r="AK1860" s="9">
        <v>8.6999999999999994E-3</v>
      </c>
      <c r="AL1860" s="8"/>
      <c r="AM1860" s="8"/>
      <c r="AN1860" s="8"/>
      <c r="AO1860" s="8"/>
      <c r="AP1860" s="8"/>
      <c r="AQ1860" s="8"/>
      <c r="AR1860" s="8"/>
      <c r="AT1860" s="6">
        <f t="shared" si="95"/>
        <v>19.857142857142858</v>
      </c>
      <c r="AU1860" s="6" t="str">
        <f t="shared" si="96"/>
        <v/>
      </c>
      <c r="AV1860" s="6">
        <f t="shared" si="97"/>
        <v>2424.5892857142858</v>
      </c>
      <c r="AW1860" s="7" t="str">
        <f t="shared" si="98"/>
        <v/>
      </c>
      <c r="AX1860" s="6">
        <f t="shared" si="99"/>
        <v>95.071428571428569</v>
      </c>
      <c r="AY1860" s="6" t="str">
        <f t="shared" si="100"/>
        <v/>
      </c>
      <c r="BA1860" s="6">
        <f>VLOOKUP(A1860, ALL_AP_DATA!$A$2:$F$3600, 6, FALSE)</f>
        <v>823</v>
      </c>
      <c r="BB1860" s="6">
        <f>VLOOKUP(A1860, projmetadata!$A$2:$D$2036, 4, FALSE)</f>
        <v>176226</v>
      </c>
      <c r="BC1860" s="6" t="e">
        <f t="array" aca="1" ref="BC1860" ca="1">_xludf.IFS(I1860&lt;&gt;0, F1860/I1860, P1860&lt;&gt;0, M1860/P1860, W1860&lt;&gt;0, T1860/W1860, AD1860&lt;&gt;0, AA1860/AD1860, AK1860&lt;&gt;0, AH1860/AK1860, AR1860&lt;&gt;0, AO1860/AR1860, TRUE, 0)</f>
        <v>#NAME?</v>
      </c>
      <c r="BE1860" s="6" t="e">
        <f t="shared" ca="1" si="102"/>
        <v>#NAME?</v>
      </c>
      <c r="BF1860" s="6" t="e">
        <f t="shared" ca="1" si="103"/>
        <v>#NAME?</v>
      </c>
      <c r="BG1860" s="6"/>
      <c r="BH1860" s="6">
        <f>VLOOKUP(A1860, ALL_AP_DATA!$A$2:$D$3600, 3, FALSE)</f>
        <v>98</v>
      </c>
      <c r="BI1860" s="6">
        <f>VLOOKUP(A1860, ALL_AP_DATA!$A$2:$E$3600, 5, FALSE)</f>
        <v>153224</v>
      </c>
      <c r="BJ1860" s="6">
        <f t="shared" si="101"/>
        <v>186.17739975698663</v>
      </c>
      <c r="BK1860" s="6">
        <f t="shared" si="104"/>
        <v>0.11907654921020656</v>
      </c>
    </row>
    <row r="1861" spans="1:63" ht="15" customHeight="1" x14ac:dyDescent="0.25">
      <c r="A1861" s="8" t="s">
        <v>1635</v>
      </c>
      <c r="B1861" s="9" t="s">
        <v>1777</v>
      </c>
      <c r="C1861" s="9">
        <v>7</v>
      </c>
      <c r="D1861" s="9">
        <v>30</v>
      </c>
      <c r="E1861" s="9">
        <v>14</v>
      </c>
      <c r="F1861" s="9">
        <v>418</v>
      </c>
      <c r="G1861" s="9">
        <v>0.13100000000000001</v>
      </c>
      <c r="H1861" s="9">
        <v>0.1346</v>
      </c>
      <c r="I1861" s="9">
        <v>1.15E-2</v>
      </c>
      <c r="J1861" s="8"/>
      <c r="K1861" s="8"/>
      <c r="L1861" s="8"/>
      <c r="M1861" s="8"/>
      <c r="N1861" s="8"/>
      <c r="O1861" s="8"/>
      <c r="P1861" s="8"/>
      <c r="Q1861" s="9">
        <v>10</v>
      </c>
      <c r="R1861" s="9">
        <v>37</v>
      </c>
      <c r="S1861" s="9">
        <v>71</v>
      </c>
      <c r="T1861" s="9">
        <v>35245</v>
      </c>
      <c r="U1861" s="9">
        <v>0.16159999999999999</v>
      </c>
      <c r="V1861" s="9">
        <v>0.68269999999999997</v>
      </c>
      <c r="W1861" s="9">
        <v>0.96799999999999997</v>
      </c>
      <c r="X1861" s="9">
        <v>5</v>
      </c>
      <c r="Y1861" s="9">
        <v>56</v>
      </c>
      <c r="Z1861" s="9">
        <v>24</v>
      </c>
      <c r="AA1861" s="9">
        <v>715</v>
      </c>
      <c r="AB1861" s="9">
        <v>0.2445</v>
      </c>
      <c r="AC1861" s="9">
        <v>0.23080000000000001</v>
      </c>
      <c r="AD1861" s="9">
        <v>1.9599999999999999E-2</v>
      </c>
      <c r="AE1861" s="9">
        <v>8</v>
      </c>
      <c r="AF1861" s="9">
        <v>41</v>
      </c>
      <c r="AG1861" s="9">
        <v>15</v>
      </c>
      <c r="AH1861" s="9">
        <v>338</v>
      </c>
      <c r="AI1861" s="9">
        <v>0.17899999999999999</v>
      </c>
      <c r="AJ1861" s="9">
        <v>0.14419999999999999</v>
      </c>
      <c r="AK1861" s="9">
        <v>9.2999999999999992E-3</v>
      </c>
      <c r="AL1861" s="8"/>
      <c r="AM1861" s="8"/>
      <c r="AN1861" s="8"/>
      <c r="AO1861" s="8"/>
      <c r="AP1861" s="8"/>
      <c r="AQ1861" s="8"/>
      <c r="AR1861" s="8"/>
      <c r="AT1861" s="6">
        <f t="shared" si="95"/>
        <v>13.933333333333334</v>
      </c>
      <c r="AU1861" s="6" t="str">
        <f t="shared" si="96"/>
        <v/>
      </c>
      <c r="AV1861" s="6">
        <f t="shared" si="97"/>
        <v>952.56756756756761</v>
      </c>
      <c r="AW1861" s="7">
        <f t="shared" si="98"/>
        <v>12.767857142857142</v>
      </c>
      <c r="AX1861" s="6">
        <f t="shared" si="99"/>
        <v>8.2439024390243905</v>
      </c>
      <c r="AY1861" s="6" t="str">
        <f t="shared" si="100"/>
        <v/>
      </c>
      <c r="BA1861" s="6">
        <f>VLOOKUP(A1861, ALL_AP_DATA!$A$2:$F$3600, 6, FALSE)</f>
        <v>229</v>
      </c>
      <c r="BB1861" s="6">
        <f>VLOOKUP(A1861, projmetadata!$A$2:$D$2036, 4, FALSE)</f>
        <v>14179</v>
      </c>
      <c r="BC1861" s="6" t="e">
        <f t="array" aca="1" ref="BC1861" ca="1">_xludf.IFS(I1861&lt;&gt;0, F1861/I1861, P1861&lt;&gt;0, M1861/P1861, W1861&lt;&gt;0, T1861/W1861, AD1861&lt;&gt;0, AA1861/AD1861, AK1861&lt;&gt;0, AH1861/AK1861, AR1861&lt;&gt;0, AO1861/AR1861, TRUE, 0)</f>
        <v>#NAME?</v>
      </c>
      <c r="BE1861" s="6" t="e">
        <f t="shared" ca="1" si="102"/>
        <v>#NAME?</v>
      </c>
      <c r="BF1861" s="6" t="e">
        <f t="shared" ca="1" si="103"/>
        <v>#NAME?</v>
      </c>
      <c r="BG1861" s="6"/>
      <c r="BH1861" s="6">
        <f>VLOOKUP(A1861, ALL_AP_DATA!$A$2:$D$3600, 3, FALSE)</f>
        <v>118</v>
      </c>
      <c r="BI1861" s="6">
        <f>VLOOKUP(A1861, ALL_AP_DATA!$A$2:$E$3600, 5, FALSE)</f>
        <v>36412</v>
      </c>
      <c r="BJ1861" s="6">
        <f t="shared" si="101"/>
        <v>159.00436681222706</v>
      </c>
      <c r="BK1861" s="6">
        <f t="shared" si="104"/>
        <v>0.51528384279475981</v>
      </c>
    </row>
    <row r="1862" spans="1:63" ht="15" customHeight="1" x14ac:dyDescent="0.25">
      <c r="A1862" s="8" t="s">
        <v>1636</v>
      </c>
      <c r="B1862" s="9" t="s">
        <v>1777</v>
      </c>
      <c r="C1862" s="9">
        <v>5</v>
      </c>
      <c r="D1862" s="9">
        <v>12</v>
      </c>
      <c r="E1862" s="9">
        <v>68</v>
      </c>
      <c r="F1862" s="9">
        <v>2584</v>
      </c>
      <c r="G1862" s="9">
        <v>5.6599999999999998E-2</v>
      </c>
      <c r="H1862" s="9">
        <v>0.15959999999999999</v>
      </c>
      <c r="I1862" s="9">
        <v>9.9000000000000005E-2</v>
      </c>
      <c r="J1862" s="8"/>
      <c r="K1862" s="8"/>
      <c r="L1862" s="8"/>
      <c r="M1862" s="8"/>
      <c r="N1862" s="8"/>
      <c r="O1862" s="8"/>
      <c r="P1862" s="8"/>
      <c r="Q1862" s="9">
        <v>13</v>
      </c>
      <c r="R1862" s="9">
        <v>40</v>
      </c>
      <c r="S1862" s="9">
        <v>225</v>
      </c>
      <c r="T1862" s="9">
        <v>14365</v>
      </c>
      <c r="U1862" s="9">
        <v>0.18870000000000001</v>
      </c>
      <c r="V1862" s="9">
        <v>0.5282</v>
      </c>
      <c r="W1862" s="9">
        <v>0.5504</v>
      </c>
      <c r="X1862" s="9">
        <v>3</v>
      </c>
      <c r="Y1862" s="9">
        <v>27</v>
      </c>
      <c r="Z1862" s="9">
        <v>106</v>
      </c>
      <c r="AA1862" s="9">
        <v>4582</v>
      </c>
      <c r="AB1862" s="9">
        <v>0.12740000000000001</v>
      </c>
      <c r="AC1862" s="9">
        <v>0.24879999999999999</v>
      </c>
      <c r="AD1862" s="9">
        <v>0.17560000000000001</v>
      </c>
      <c r="AE1862" s="9">
        <v>2</v>
      </c>
      <c r="AF1862" s="9">
        <v>16</v>
      </c>
      <c r="AG1862" s="9">
        <v>30</v>
      </c>
      <c r="AH1862" s="9">
        <v>391</v>
      </c>
      <c r="AI1862" s="9">
        <v>7.5499999999999998E-2</v>
      </c>
      <c r="AJ1862" s="9">
        <v>7.0400000000000004E-2</v>
      </c>
      <c r="AK1862" s="9">
        <v>1.4999999999999999E-2</v>
      </c>
      <c r="AL1862" s="8"/>
      <c r="AM1862" s="8"/>
      <c r="AN1862" s="8"/>
      <c r="AO1862" s="8"/>
      <c r="AP1862" s="8"/>
      <c r="AQ1862" s="8"/>
      <c r="AR1862" s="8"/>
      <c r="AT1862" s="6">
        <f t="shared" si="95"/>
        <v>215.33333333333334</v>
      </c>
      <c r="AU1862" s="6" t="str">
        <f t="shared" si="96"/>
        <v/>
      </c>
      <c r="AV1862" s="6">
        <f t="shared" si="97"/>
        <v>359.125</v>
      </c>
      <c r="AW1862" s="7">
        <f t="shared" si="98"/>
        <v>169.7037037037037</v>
      </c>
      <c r="AX1862" s="6">
        <f t="shared" si="99"/>
        <v>24.4375</v>
      </c>
      <c r="AY1862" s="6" t="str">
        <f t="shared" si="100"/>
        <v/>
      </c>
      <c r="BA1862" s="6">
        <f>VLOOKUP(A1862, ALL_AP_DATA!$A$2:$F$3600, 6, FALSE)</f>
        <v>212</v>
      </c>
      <c r="BB1862" s="6">
        <f>VLOOKUP(A1862, projmetadata!$A$2:$D$2036, 4, FALSE)</f>
        <v>14372</v>
      </c>
      <c r="BC1862" s="6" t="e">
        <f t="array" aca="1" ref="BC1862" ca="1">_xludf.IFS(I1862&lt;&gt;0, F1862/I1862, P1862&lt;&gt;0, M1862/P1862, W1862&lt;&gt;0, T1862/W1862, AD1862&lt;&gt;0, AA1862/AD1862, AK1862&lt;&gt;0, AH1862/AK1862, AR1862&lt;&gt;0, AO1862/AR1862, TRUE, 0)</f>
        <v>#NAME?</v>
      </c>
      <c r="BE1862" s="6" t="e">
        <f t="shared" ca="1" si="102"/>
        <v>#NAME?</v>
      </c>
      <c r="BF1862" s="6" t="e">
        <f t="shared" ca="1" si="103"/>
        <v>#NAME?</v>
      </c>
      <c r="BG1862" s="6"/>
      <c r="BH1862" s="6">
        <f>VLOOKUP(A1862, ALL_AP_DATA!$A$2:$D$3600, 3, FALSE)</f>
        <v>78</v>
      </c>
      <c r="BI1862" s="6">
        <f>VLOOKUP(A1862, ALL_AP_DATA!$A$2:$E$3600, 5, FALSE)</f>
        <v>26098</v>
      </c>
      <c r="BJ1862" s="6">
        <f t="shared" si="101"/>
        <v>123.10377358490567</v>
      </c>
      <c r="BK1862" s="6">
        <f t="shared" si="104"/>
        <v>0.36792452830188677</v>
      </c>
    </row>
    <row r="1863" spans="1:63" ht="15" customHeight="1" x14ac:dyDescent="0.25">
      <c r="A1863" s="8" t="s">
        <v>1637</v>
      </c>
      <c r="B1863" s="9" t="s">
        <v>1777</v>
      </c>
      <c r="C1863" s="9">
        <v>26</v>
      </c>
      <c r="D1863" s="9">
        <v>88</v>
      </c>
      <c r="E1863" s="9">
        <v>449</v>
      </c>
      <c r="F1863" s="9">
        <v>17815</v>
      </c>
      <c r="G1863" s="9">
        <v>6.2100000000000002E-2</v>
      </c>
      <c r="H1863" s="9">
        <v>0.38569999999999999</v>
      </c>
      <c r="I1863" s="9">
        <v>0.1099</v>
      </c>
      <c r="J1863" s="8"/>
      <c r="K1863" s="8"/>
      <c r="L1863" s="8"/>
      <c r="M1863" s="8"/>
      <c r="N1863" s="8"/>
      <c r="O1863" s="8"/>
      <c r="P1863" s="8"/>
      <c r="Q1863" s="9">
        <v>60</v>
      </c>
      <c r="R1863" s="9">
        <v>279</v>
      </c>
      <c r="S1863" s="9">
        <v>1131</v>
      </c>
      <c r="T1863" s="9">
        <v>115301</v>
      </c>
      <c r="U1863" s="9">
        <v>0.19689999999999999</v>
      </c>
      <c r="V1863" s="9">
        <v>0.97160000000000002</v>
      </c>
      <c r="W1863" s="9">
        <v>0.71099999999999997</v>
      </c>
      <c r="X1863" s="9">
        <v>2</v>
      </c>
      <c r="Y1863" s="9">
        <v>30</v>
      </c>
      <c r="Z1863" s="9">
        <v>10</v>
      </c>
      <c r="AA1863" s="9">
        <v>455</v>
      </c>
      <c r="AB1863" s="9">
        <v>2.12E-2</v>
      </c>
      <c r="AC1863" s="9">
        <v>8.6E-3</v>
      </c>
      <c r="AD1863" s="9">
        <v>2.8E-3</v>
      </c>
      <c r="AE1863" s="9">
        <v>10</v>
      </c>
      <c r="AF1863" s="9">
        <v>34</v>
      </c>
      <c r="AG1863" s="9">
        <v>156</v>
      </c>
      <c r="AH1863" s="9">
        <v>6124</v>
      </c>
      <c r="AI1863" s="9">
        <v>2.4E-2</v>
      </c>
      <c r="AJ1863" s="9">
        <v>0.13400000000000001</v>
      </c>
      <c r="AK1863" s="9">
        <v>3.78E-2</v>
      </c>
      <c r="AL1863" s="8"/>
      <c r="AM1863" s="8"/>
      <c r="AN1863" s="8"/>
      <c r="AO1863" s="8"/>
      <c r="AP1863" s="8"/>
      <c r="AQ1863" s="8"/>
      <c r="AR1863" s="8"/>
      <c r="AT1863" s="6">
        <f t="shared" si="95"/>
        <v>202.44318181818181</v>
      </c>
      <c r="AU1863" s="6" t="str">
        <f t="shared" si="96"/>
        <v/>
      </c>
      <c r="AV1863" s="6">
        <f t="shared" si="97"/>
        <v>413.26523297491042</v>
      </c>
      <c r="AW1863" s="7">
        <f t="shared" si="98"/>
        <v>15.166666666666666</v>
      </c>
      <c r="AX1863" s="6">
        <f t="shared" si="99"/>
        <v>180.11764705882354</v>
      </c>
      <c r="AY1863" s="6" t="str">
        <f t="shared" si="100"/>
        <v/>
      </c>
      <c r="BA1863" s="6">
        <f>VLOOKUP(A1863, ALL_AP_DATA!$A$2:$F$3600, 6, FALSE)</f>
        <v>1417</v>
      </c>
      <c r="BB1863" s="6">
        <f>VLOOKUP(A1863, projmetadata!$A$2:$D$2036, 4, FALSE)</f>
        <v>88403</v>
      </c>
      <c r="BC1863" s="6" t="e">
        <f t="array" aca="1" ref="BC1863" ca="1">_xludf.IFS(I1863&lt;&gt;0, F1863/I1863, P1863&lt;&gt;0, M1863/P1863, W1863&lt;&gt;0, T1863/W1863, AD1863&lt;&gt;0, AA1863/AD1863, AK1863&lt;&gt;0, AH1863/AK1863, AR1863&lt;&gt;0, AO1863/AR1863, TRUE, 0)</f>
        <v>#NAME?</v>
      </c>
      <c r="BE1863" s="6" t="e">
        <f t="shared" ca="1" si="102"/>
        <v>#NAME?</v>
      </c>
      <c r="BF1863" s="6" t="e">
        <f t="shared" ca="1" si="103"/>
        <v>#NAME?</v>
      </c>
      <c r="BG1863" s="6"/>
      <c r="BH1863" s="6">
        <f>VLOOKUP(A1863, ALL_AP_DATA!$A$2:$D$3600, 3, FALSE)</f>
        <v>370</v>
      </c>
      <c r="BI1863" s="6">
        <f>VLOOKUP(A1863, ALL_AP_DATA!$A$2:$E$3600, 5, FALSE)</f>
        <v>162160</v>
      </c>
      <c r="BJ1863" s="6">
        <f t="shared" si="101"/>
        <v>114.43895553987296</v>
      </c>
      <c r="BK1863" s="6">
        <f t="shared" si="104"/>
        <v>0.26111503175723361</v>
      </c>
    </row>
    <row r="1864" spans="1:63" ht="15" customHeight="1" x14ac:dyDescent="0.25">
      <c r="A1864" s="8" t="s">
        <v>1638</v>
      </c>
      <c r="B1864" s="9" t="s">
        <v>1777</v>
      </c>
      <c r="C1864" s="8"/>
      <c r="D1864" s="8"/>
      <c r="E1864" s="8"/>
      <c r="F1864" s="8"/>
      <c r="G1864" s="8"/>
      <c r="H1864" s="8"/>
      <c r="I1864" s="8"/>
      <c r="J1864" s="8"/>
      <c r="K1864" s="8"/>
      <c r="L1864" s="8"/>
      <c r="M1864" s="8"/>
      <c r="N1864" s="8"/>
      <c r="O1864" s="8"/>
      <c r="P1864" s="8"/>
      <c r="Q1864" s="9">
        <v>3</v>
      </c>
      <c r="R1864" s="9">
        <v>8</v>
      </c>
      <c r="S1864" s="9">
        <v>17</v>
      </c>
      <c r="T1864" s="9">
        <v>369</v>
      </c>
      <c r="U1864" s="9">
        <v>4.9099999999999998E-2</v>
      </c>
      <c r="V1864" s="9">
        <v>0.45950000000000002</v>
      </c>
      <c r="W1864" s="9">
        <v>0.32029999999999997</v>
      </c>
      <c r="X1864" s="8"/>
      <c r="Y1864" s="8"/>
      <c r="Z1864" s="8"/>
      <c r="AA1864" s="8"/>
      <c r="AB1864" s="8"/>
      <c r="AC1864" s="8"/>
      <c r="AD1864" s="8"/>
      <c r="AE1864" s="8"/>
      <c r="AF1864" s="8"/>
      <c r="AG1864" s="8"/>
      <c r="AH1864" s="8"/>
      <c r="AI1864" s="8"/>
      <c r="AJ1864" s="8"/>
      <c r="AK1864" s="8"/>
      <c r="AL1864" s="8"/>
      <c r="AM1864" s="8"/>
      <c r="AN1864" s="8"/>
      <c r="AO1864" s="8"/>
      <c r="AP1864" s="8"/>
      <c r="AQ1864" s="8"/>
      <c r="AR1864" s="8"/>
      <c r="AT1864" s="6" t="str">
        <f t="shared" si="95"/>
        <v/>
      </c>
      <c r="AU1864" s="6" t="str">
        <f t="shared" si="96"/>
        <v/>
      </c>
      <c r="AV1864" s="6">
        <f t="shared" si="97"/>
        <v>46.125</v>
      </c>
      <c r="AW1864" s="7" t="str">
        <f t="shared" si="98"/>
        <v/>
      </c>
      <c r="AX1864" s="6" t="str">
        <f t="shared" si="99"/>
        <v/>
      </c>
      <c r="AY1864" s="6" t="str">
        <f t="shared" si="100"/>
        <v/>
      </c>
      <c r="BA1864" s="6">
        <f>VLOOKUP(A1864, ALL_AP_DATA!$A$2:$F$3600, 6, FALSE)</f>
        <v>163</v>
      </c>
      <c r="BB1864" s="6">
        <f>VLOOKUP(A1864, projmetadata!$A$2:$D$2036, 4, FALSE)</f>
        <v>10573</v>
      </c>
      <c r="BC1864" s="6" t="e">
        <f t="array" aca="1" ref="BC1864" ca="1">_xludf.IFS(I1864&lt;&gt;0, F1864/I1864, P1864&lt;&gt;0, M1864/P1864, W1864&lt;&gt;0, T1864/W1864, AD1864&lt;&gt;0, AA1864/AD1864, AK1864&lt;&gt;0, AH1864/AK1864, AR1864&lt;&gt;0, AO1864/AR1864, TRUE, 0)</f>
        <v>#NAME?</v>
      </c>
      <c r="BE1864" s="6" t="e">
        <f t="shared" ca="1" si="102"/>
        <v>#NAME?</v>
      </c>
      <c r="BF1864" s="6" t="e">
        <f t="shared" ca="1" si="103"/>
        <v>#NAME?</v>
      </c>
      <c r="BG1864" s="6"/>
      <c r="BH1864" s="6">
        <f>VLOOKUP(A1864, ALL_AP_DATA!$A$2:$D$3600, 3, FALSE)</f>
        <v>8</v>
      </c>
      <c r="BI1864" s="6">
        <f>VLOOKUP(A1864, ALL_AP_DATA!$A$2:$E$3600, 5, FALSE)</f>
        <v>1152</v>
      </c>
      <c r="BJ1864" s="6">
        <f t="shared" si="101"/>
        <v>7.0674846625766872</v>
      </c>
      <c r="BK1864" s="6">
        <f t="shared" si="104"/>
        <v>4.9079754601226995E-2</v>
      </c>
    </row>
    <row r="1865" spans="1:63" ht="15" customHeight="1" x14ac:dyDescent="0.25">
      <c r="A1865" s="8" t="s">
        <v>1639</v>
      </c>
      <c r="B1865" s="9" t="s">
        <v>1777</v>
      </c>
      <c r="C1865" s="9">
        <v>3</v>
      </c>
      <c r="D1865" s="9">
        <v>10</v>
      </c>
      <c r="E1865" s="9">
        <v>16</v>
      </c>
      <c r="F1865" s="9">
        <v>264</v>
      </c>
      <c r="G1865" s="9">
        <v>3.6400000000000002E-2</v>
      </c>
      <c r="H1865" s="9">
        <v>0.16839999999999999</v>
      </c>
      <c r="I1865" s="9">
        <v>5.6300000000000003E-2</v>
      </c>
      <c r="J1865" s="8"/>
      <c r="K1865" s="8"/>
      <c r="L1865" s="8"/>
      <c r="M1865" s="8"/>
      <c r="N1865" s="8"/>
      <c r="O1865" s="8"/>
      <c r="P1865" s="8"/>
      <c r="Q1865" s="9">
        <v>7</v>
      </c>
      <c r="R1865" s="9">
        <v>35</v>
      </c>
      <c r="S1865" s="9">
        <v>53</v>
      </c>
      <c r="T1865" s="9">
        <v>2336</v>
      </c>
      <c r="U1865" s="9">
        <v>0.1273</v>
      </c>
      <c r="V1865" s="9">
        <v>0.55789999999999995</v>
      </c>
      <c r="W1865" s="9">
        <v>0.49790000000000001</v>
      </c>
      <c r="X1865" s="8"/>
      <c r="Y1865" s="8"/>
      <c r="Z1865" s="8"/>
      <c r="AA1865" s="8"/>
      <c r="AB1865" s="8"/>
      <c r="AC1865" s="8"/>
      <c r="AD1865" s="8"/>
      <c r="AE1865" s="9">
        <v>2</v>
      </c>
      <c r="AF1865" s="9">
        <v>5</v>
      </c>
      <c r="AG1865" s="9">
        <v>9</v>
      </c>
      <c r="AH1865" s="9">
        <v>80</v>
      </c>
      <c r="AI1865" s="9">
        <v>1.8200000000000001E-2</v>
      </c>
      <c r="AJ1865" s="9">
        <v>9.4700000000000006E-2</v>
      </c>
      <c r="AK1865" s="9">
        <v>1.7100000000000001E-2</v>
      </c>
      <c r="AL1865" s="8"/>
      <c r="AM1865" s="8"/>
      <c r="AN1865" s="8"/>
      <c r="AO1865" s="8"/>
      <c r="AP1865" s="8"/>
      <c r="AQ1865" s="8"/>
      <c r="AR1865" s="8"/>
      <c r="AT1865" s="6">
        <f t="shared" si="95"/>
        <v>26.4</v>
      </c>
      <c r="AU1865" s="6" t="str">
        <f t="shared" si="96"/>
        <v/>
      </c>
      <c r="AV1865" s="6">
        <f t="shared" si="97"/>
        <v>66.742857142857147</v>
      </c>
      <c r="AW1865" s="7" t="str">
        <f t="shared" si="98"/>
        <v/>
      </c>
      <c r="AX1865" s="6">
        <f t="shared" si="99"/>
        <v>16</v>
      </c>
      <c r="AY1865" s="6" t="str">
        <f t="shared" si="100"/>
        <v/>
      </c>
      <c r="BA1865" s="6">
        <f>VLOOKUP(A1865, ALL_AP_DATA!$A$2:$F$3600, 6, FALSE)</f>
        <v>275</v>
      </c>
      <c r="BB1865" s="6">
        <f>VLOOKUP(A1865, projmetadata!$A$2:$D$2036, 4, FALSE)</f>
        <v>37681</v>
      </c>
      <c r="BC1865" s="6" t="e">
        <f t="array" aca="1" ref="BC1865" ca="1">_xludf.IFS(I1865&lt;&gt;0, F1865/I1865, P1865&lt;&gt;0, M1865/P1865, W1865&lt;&gt;0, T1865/W1865, AD1865&lt;&gt;0, AA1865/AD1865, AK1865&lt;&gt;0, AH1865/AK1865, AR1865&lt;&gt;0, AO1865/AR1865, TRUE, 0)</f>
        <v>#NAME?</v>
      </c>
      <c r="BE1865" s="6" t="e">
        <f t="shared" ca="1" si="102"/>
        <v>#NAME?</v>
      </c>
      <c r="BF1865" s="6" t="e">
        <f t="shared" ca="1" si="103"/>
        <v>#NAME?</v>
      </c>
      <c r="BG1865" s="6"/>
      <c r="BH1865" s="6">
        <f>VLOOKUP(A1865, ALL_AP_DATA!$A$2:$D$3600, 3, FALSE)</f>
        <v>42</v>
      </c>
      <c r="BI1865" s="6">
        <f>VLOOKUP(A1865, ALL_AP_DATA!$A$2:$E$3600, 5, FALSE)</f>
        <v>4692</v>
      </c>
      <c r="BJ1865" s="6">
        <f t="shared" si="101"/>
        <v>17.061818181818182</v>
      </c>
      <c r="BK1865" s="6">
        <f t="shared" si="104"/>
        <v>0.15272727272727274</v>
      </c>
    </row>
    <row r="1866" spans="1:63" ht="15" customHeight="1" x14ac:dyDescent="0.25">
      <c r="A1866" s="8" t="s">
        <v>1640</v>
      </c>
      <c r="B1866" s="9" t="s">
        <v>1777</v>
      </c>
      <c r="C1866" s="9">
        <v>7</v>
      </c>
      <c r="D1866" s="9">
        <v>39</v>
      </c>
      <c r="E1866" s="9">
        <v>316</v>
      </c>
      <c r="F1866" s="9">
        <v>6282</v>
      </c>
      <c r="G1866" s="9">
        <v>0.1171</v>
      </c>
      <c r="H1866" s="9">
        <v>0.49919999999999998</v>
      </c>
      <c r="I1866" s="9">
        <v>0.12520000000000001</v>
      </c>
      <c r="J1866" s="8"/>
      <c r="K1866" s="8"/>
      <c r="L1866" s="8"/>
      <c r="M1866" s="8"/>
      <c r="N1866" s="8"/>
      <c r="O1866" s="8"/>
      <c r="P1866" s="8"/>
      <c r="Q1866" s="9">
        <v>24</v>
      </c>
      <c r="R1866" s="9">
        <v>112</v>
      </c>
      <c r="S1866" s="9">
        <v>510</v>
      </c>
      <c r="T1866" s="9">
        <v>18457</v>
      </c>
      <c r="U1866" s="9">
        <v>0.33629999999999999</v>
      </c>
      <c r="V1866" s="9">
        <v>0.80569999999999997</v>
      </c>
      <c r="W1866" s="9">
        <v>0.3679</v>
      </c>
      <c r="X1866" s="8"/>
      <c r="Y1866" s="8"/>
      <c r="Z1866" s="8"/>
      <c r="AA1866" s="8"/>
      <c r="AB1866" s="8"/>
      <c r="AC1866" s="8"/>
      <c r="AD1866" s="8"/>
      <c r="AE1866" s="9">
        <v>6</v>
      </c>
      <c r="AF1866" s="9">
        <v>14</v>
      </c>
      <c r="AG1866" s="9">
        <v>125</v>
      </c>
      <c r="AH1866" s="9">
        <v>2280</v>
      </c>
      <c r="AI1866" s="9">
        <v>4.2000000000000003E-2</v>
      </c>
      <c r="AJ1866" s="9">
        <v>0.19750000000000001</v>
      </c>
      <c r="AK1866" s="9">
        <v>4.5499999999999999E-2</v>
      </c>
      <c r="AL1866" s="8"/>
      <c r="AM1866" s="8"/>
      <c r="AN1866" s="8"/>
      <c r="AO1866" s="8"/>
      <c r="AP1866" s="8"/>
      <c r="AQ1866" s="8"/>
      <c r="AR1866" s="8"/>
      <c r="AT1866" s="6">
        <f t="shared" si="95"/>
        <v>161.07692307692307</v>
      </c>
      <c r="AU1866" s="6" t="str">
        <f t="shared" si="96"/>
        <v/>
      </c>
      <c r="AV1866" s="6">
        <f t="shared" si="97"/>
        <v>164.79464285714286</v>
      </c>
      <c r="AW1866" s="7" t="str">
        <f t="shared" si="98"/>
        <v/>
      </c>
      <c r="AX1866" s="6">
        <f t="shared" si="99"/>
        <v>162.85714285714286</v>
      </c>
      <c r="AY1866" s="6" t="str">
        <f t="shared" si="100"/>
        <v/>
      </c>
      <c r="BA1866" s="6">
        <f>VLOOKUP(A1866, ALL_AP_DATA!$A$2:$F$3600, 6, FALSE)</f>
        <v>333</v>
      </c>
      <c r="BB1866" s="6">
        <f>VLOOKUP(A1866, projmetadata!$A$2:$D$2036, 4, FALSE)</f>
        <v>29601</v>
      </c>
      <c r="BC1866" s="6" t="e">
        <f t="array" aca="1" ref="BC1866" ca="1">_xludf.IFS(I1866&lt;&gt;0, F1866/I1866, P1866&lt;&gt;0, M1866/P1866, W1866&lt;&gt;0, T1866/W1866, AD1866&lt;&gt;0, AA1866/AD1866, AK1866&lt;&gt;0, AH1866/AK1866, AR1866&lt;&gt;0, AO1866/AR1866, TRUE, 0)</f>
        <v>#NAME?</v>
      </c>
      <c r="BE1866" s="6" t="e">
        <f t="shared" ca="1" si="102"/>
        <v>#NAME?</v>
      </c>
      <c r="BF1866" s="6" t="e">
        <f t="shared" ca="1" si="103"/>
        <v>#NAME?</v>
      </c>
      <c r="BG1866" s="6"/>
      <c r="BH1866" s="6">
        <f>VLOOKUP(A1866, ALL_AP_DATA!$A$2:$D$3600, 3, FALSE)</f>
        <v>127</v>
      </c>
      <c r="BI1866" s="6">
        <f>VLOOKUP(A1866, ALL_AP_DATA!$A$2:$E$3600, 5, FALSE)</f>
        <v>50163</v>
      </c>
      <c r="BJ1866" s="6">
        <f t="shared" si="101"/>
        <v>150.63963963963963</v>
      </c>
      <c r="BK1866" s="6">
        <f t="shared" si="104"/>
        <v>0.38138138138138139</v>
      </c>
    </row>
    <row r="1867" spans="1:63" ht="15" customHeight="1" x14ac:dyDescent="0.25">
      <c r="A1867" s="8" t="s">
        <v>1641</v>
      </c>
      <c r="B1867" s="9" t="s">
        <v>1777</v>
      </c>
      <c r="C1867" s="9">
        <v>2</v>
      </c>
      <c r="D1867" s="9">
        <v>4</v>
      </c>
      <c r="E1867" s="9">
        <v>7</v>
      </c>
      <c r="F1867" s="9">
        <v>288</v>
      </c>
      <c r="G1867" s="9">
        <v>9.5999999999999992E-3</v>
      </c>
      <c r="H1867" s="9">
        <v>2.9700000000000001E-2</v>
      </c>
      <c r="I1867" s="9">
        <v>1.1900000000000001E-2</v>
      </c>
      <c r="J1867" s="8"/>
      <c r="K1867" s="8"/>
      <c r="L1867" s="8"/>
      <c r="M1867" s="8"/>
      <c r="N1867" s="8"/>
      <c r="O1867" s="8"/>
      <c r="P1867" s="8"/>
      <c r="Q1867" s="9">
        <v>30</v>
      </c>
      <c r="R1867" s="9">
        <v>119</v>
      </c>
      <c r="S1867" s="9">
        <v>177</v>
      </c>
      <c r="T1867" s="9">
        <v>11736</v>
      </c>
      <c r="U1867" s="9">
        <v>0.28670000000000001</v>
      </c>
      <c r="V1867" s="9">
        <v>0.75</v>
      </c>
      <c r="W1867" s="9">
        <v>0.48370000000000002</v>
      </c>
      <c r="X1867" s="8"/>
      <c r="Y1867" s="8"/>
      <c r="Z1867" s="8"/>
      <c r="AA1867" s="8"/>
      <c r="AB1867" s="8"/>
      <c r="AC1867" s="8"/>
      <c r="AD1867" s="8"/>
      <c r="AE1867" s="9">
        <v>3</v>
      </c>
      <c r="AF1867" s="9">
        <v>11</v>
      </c>
      <c r="AG1867" s="9">
        <v>37</v>
      </c>
      <c r="AH1867" s="9">
        <v>2130</v>
      </c>
      <c r="AI1867" s="9">
        <v>2.6499999999999999E-2</v>
      </c>
      <c r="AJ1867" s="9">
        <v>0.15679999999999999</v>
      </c>
      <c r="AK1867" s="9">
        <v>8.7800000000000003E-2</v>
      </c>
      <c r="AL1867" s="8"/>
      <c r="AM1867" s="8"/>
      <c r="AN1867" s="8"/>
      <c r="AO1867" s="8"/>
      <c r="AP1867" s="8"/>
      <c r="AQ1867" s="8"/>
      <c r="AR1867" s="8"/>
      <c r="AT1867" s="6">
        <f t="shared" si="95"/>
        <v>72</v>
      </c>
      <c r="AU1867" s="6" t="str">
        <f t="shared" si="96"/>
        <v/>
      </c>
      <c r="AV1867" s="6">
        <f t="shared" si="97"/>
        <v>98.621848739495803</v>
      </c>
      <c r="AW1867" s="7" t="str">
        <f t="shared" si="98"/>
        <v/>
      </c>
      <c r="AX1867" s="6">
        <f t="shared" si="99"/>
        <v>193.63636363636363</v>
      </c>
      <c r="AY1867" s="6" t="str">
        <f t="shared" si="100"/>
        <v/>
      </c>
      <c r="BA1867" s="6">
        <f>VLOOKUP(A1867, ALL_AP_DATA!$A$2:$F$3600, 6, FALSE)</f>
        <v>415</v>
      </c>
      <c r="BB1867" s="6">
        <f>VLOOKUP(A1867, projmetadata!$A$2:$D$2036, 4, FALSE)</f>
        <v>46086</v>
      </c>
      <c r="BC1867" s="6" t="e">
        <f t="array" aca="1" ref="BC1867" ca="1">_xludf.IFS(I1867&lt;&gt;0, F1867/I1867, P1867&lt;&gt;0, M1867/P1867, W1867&lt;&gt;0, T1867/W1867, AD1867&lt;&gt;0, AA1867/AD1867, AK1867&lt;&gt;0, AH1867/AK1867, AR1867&lt;&gt;0, AO1867/AR1867, TRUE, 0)</f>
        <v>#NAME?</v>
      </c>
      <c r="BE1867" s="6" t="e">
        <f t="shared" ca="1" si="102"/>
        <v>#NAME?</v>
      </c>
      <c r="BF1867" s="6" t="e">
        <f t="shared" ca="1" si="103"/>
        <v>#NAME?</v>
      </c>
      <c r="BG1867" s="6"/>
      <c r="BH1867" s="6">
        <f>VLOOKUP(A1867, ALL_AP_DATA!$A$2:$D$3600, 3, FALSE)</f>
        <v>127</v>
      </c>
      <c r="BI1867" s="6">
        <f>VLOOKUP(A1867, ALL_AP_DATA!$A$2:$E$3600, 5, FALSE)</f>
        <v>24263</v>
      </c>
      <c r="BJ1867" s="6">
        <f t="shared" si="101"/>
        <v>58.465060240963858</v>
      </c>
      <c r="BK1867" s="6">
        <f t="shared" si="104"/>
        <v>0.30602409638554218</v>
      </c>
    </row>
    <row r="1868" spans="1:63" ht="15" customHeight="1" x14ac:dyDescent="0.25">
      <c r="A1868" s="8" t="s">
        <v>1642</v>
      </c>
      <c r="B1868" s="9" t="s">
        <v>1777</v>
      </c>
      <c r="C1868" s="9">
        <v>4</v>
      </c>
      <c r="D1868" s="9">
        <v>10</v>
      </c>
      <c r="E1868" s="9">
        <v>99</v>
      </c>
      <c r="F1868" s="9">
        <v>2585</v>
      </c>
      <c r="G1868" s="9">
        <v>7.0400000000000004E-2</v>
      </c>
      <c r="H1868" s="9">
        <v>0.23130000000000001</v>
      </c>
      <c r="I1868" s="9">
        <v>0.1275</v>
      </c>
      <c r="J1868" s="8"/>
      <c r="K1868" s="8"/>
      <c r="L1868" s="8"/>
      <c r="M1868" s="8"/>
      <c r="N1868" s="8"/>
      <c r="O1868" s="8"/>
      <c r="P1868" s="8"/>
      <c r="Q1868" s="9">
        <v>14</v>
      </c>
      <c r="R1868" s="9">
        <v>60</v>
      </c>
      <c r="S1868" s="9">
        <v>342</v>
      </c>
      <c r="T1868" s="9">
        <v>17842</v>
      </c>
      <c r="U1868" s="9">
        <v>0.42249999999999999</v>
      </c>
      <c r="V1868" s="9">
        <v>0.79910000000000003</v>
      </c>
      <c r="W1868" s="9">
        <v>0.88019999999999998</v>
      </c>
      <c r="X1868" s="8"/>
      <c r="Y1868" s="8"/>
      <c r="Z1868" s="8"/>
      <c r="AA1868" s="8"/>
      <c r="AB1868" s="8"/>
      <c r="AC1868" s="8"/>
      <c r="AD1868" s="8"/>
      <c r="AE1868" s="9">
        <v>4</v>
      </c>
      <c r="AF1868" s="9">
        <v>12</v>
      </c>
      <c r="AG1868" s="9">
        <v>103</v>
      </c>
      <c r="AH1868" s="9">
        <v>7995</v>
      </c>
      <c r="AI1868" s="9">
        <v>8.4500000000000006E-2</v>
      </c>
      <c r="AJ1868" s="9">
        <v>0.2407</v>
      </c>
      <c r="AK1868" s="9">
        <v>0.39439999999999997</v>
      </c>
      <c r="AL1868" s="8"/>
      <c r="AM1868" s="8"/>
      <c r="AN1868" s="8"/>
      <c r="AO1868" s="8"/>
      <c r="AP1868" s="8"/>
      <c r="AQ1868" s="8"/>
      <c r="AR1868" s="8"/>
      <c r="AT1868" s="6">
        <f t="shared" si="95"/>
        <v>258.5</v>
      </c>
      <c r="AU1868" s="6" t="str">
        <f t="shared" si="96"/>
        <v/>
      </c>
      <c r="AV1868" s="6">
        <f t="shared" si="97"/>
        <v>297.36666666666667</v>
      </c>
      <c r="AW1868" s="7" t="str">
        <f t="shared" si="98"/>
        <v/>
      </c>
      <c r="AX1868" s="6">
        <f t="shared" si="99"/>
        <v>666.25</v>
      </c>
      <c r="AY1868" s="6" t="str">
        <f t="shared" si="100"/>
        <v/>
      </c>
      <c r="BA1868" s="6">
        <f>VLOOKUP(A1868, ALL_AP_DATA!$A$2:$F$3600, 6, FALSE)</f>
        <v>142</v>
      </c>
      <c r="BB1868" s="6">
        <f>VLOOKUP(A1868, projmetadata!$A$2:$D$2036, 4, FALSE)</f>
        <v>16847</v>
      </c>
      <c r="BC1868" s="6" t="e">
        <f t="array" aca="1" ref="BC1868" ca="1">_xludf.IFS(I1868&lt;&gt;0, F1868/I1868, P1868&lt;&gt;0, M1868/P1868, W1868&lt;&gt;0, T1868/W1868, AD1868&lt;&gt;0, AA1868/AD1868, AK1868&lt;&gt;0, AH1868/AK1868, AR1868&lt;&gt;0, AO1868/AR1868, TRUE, 0)</f>
        <v>#NAME?</v>
      </c>
      <c r="BE1868" s="6" t="e">
        <f t="shared" ca="1" si="102"/>
        <v>#NAME?</v>
      </c>
      <c r="BF1868" s="6" t="e">
        <f t="shared" ca="1" si="103"/>
        <v>#NAME?</v>
      </c>
      <c r="BG1868" s="6"/>
      <c r="BH1868" s="6">
        <f>VLOOKUP(A1868, ALL_AP_DATA!$A$2:$D$3600, 3, FALSE)</f>
        <v>66</v>
      </c>
      <c r="BI1868" s="6">
        <f>VLOOKUP(A1868, ALL_AP_DATA!$A$2:$E$3600, 5, FALSE)</f>
        <v>20271</v>
      </c>
      <c r="BJ1868" s="6">
        <f t="shared" si="101"/>
        <v>142.75352112676057</v>
      </c>
      <c r="BK1868" s="6">
        <f t="shared" si="104"/>
        <v>0.46478873239436619</v>
      </c>
    </row>
    <row r="1869" spans="1:63" ht="15" customHeight="1" x14ac:dyDescent="0.25">
      <c r="A1869" s="8" t="s">
        <v>1643</v>
      </c>
      <c r="B1869" s="9" t="s">
        <v>1777</v>
      </c>
      <c r="C1869" s="9">
        <v>32</v>
      </c>
      <c r="D1869" s="9">
        <v>227</v>
      </c>
      <c r="E1869" s="9">
        <v>1048</v>
      </c>
      <c r="F1869" s="9">
        <v>31529</v>
      </c>
      <c r="G1869" s="9">
        <v>0.12330000000000001</v>
      </c>
      <c r="H1869" s="9">
        <v>0.39350000000000002</v>
      </c>
      <c r="I1869" s="9">
        <v>0.16589999999999999</v>
      </c>
      <c r="J1869" s="9">
        <v>10</v>
      </c>
      <c r="K1869" s="9">
        <v>42</v>
      </c>
      <c r="L1869" s="9">
        <v>903</v>
      </c>
      <c r="M1869" s="9">
        <v>26392</v>
      </c>
      <c r="N1869" s="9">
        <v>2.2800000000000001E-2</v>
      </c>
      <c r="O1869" s="9">
        <v>0.33910000000000001</v>
      </c>
      <c r="P1869" s="9">
        <v>0.1389</v>
      </c>
      <c r="Q1869" s="9">
        <v>105</v>
      </c>
      <c r="R1869" s="9">
        <v>570</v>
      </c>
      <c r="S1869" s="9">
        <v>2383</v>
      </c>
      <c r="T1869" s="9">
        <v>165096</v>
      </c>
      <c r="U1869" s="9">
        <v>0.30959999999999999</v>
      </c>
      <c r="V1869" s="9">
        <v>0.89490000000000003</v>
      </c>
      <c r="W1869" s="9">
        <v>0.86880000000000002</v>
      </c>
      <c r="X1869" s="8"/>
      <c r="Y1869" s="8"/>
      <c r="Z1869" s="8"/>
      <c r="AA1869" s="8"/>
      <c r="AB1869" s="8"/>
      <c r="AC1869" s="8"/>
      <c r="AD1869" s="8"/>
      <c r="AE1869" s="9">
        <v>10</v>
      </c>
      <c r="AF1869" s="9">
        <v>43</v>
      </c>
      <c r="AG1869" s="9">
        <v>1003</v>
      </c>
      <c r="AH1869" s="9">
        <v>30146</v>
      </c>
      <c r="AI1869" s="9">
        <v>2.3400000000000001E-2</v>
      </c>
      <c r="AJ1869" s="9">
        <v>0.37659999999999999</v>
      </c>
      <c r="AK1869" s="9">
        <v>0.15859999999999999</v>
      </c>
      <c r="AL1869" s="9">
        <v>6</v>
      </c>
      <c r="AM1869" s="9">
        <v>135</v>
      </c>
      <c r="AN1869" s="9">
        <v>1697</v>
      </c>
      <c r="AO1869" s="9">
        <v>60618</v>
      </c>
      <c r="AP1869" s="9">
        <v>7.3300000000000004E-2</v>
      </c>
      <c r="AQ1869" s="9">
        <v>0.63729999999999998</v>
      </c>
      <c r="AR1869" s="9">
        <v>0.31900000000000001</v>
      </c>
      <c r="AT1869" s="6">
        <f t="shared" si="95"/>
        <v>138.89427312775331</v>
      </c>
      <c r="AU1869" s="6">
        <f t="shared" si="96"/>
        <v>628.38095238095241</v>
      </c>
      <c r="AV1869" s="6">
        <f t="shared" si="97"/>
        <v>289.64210526315787</v>
      </c>
      <c r="AW1869" s="7" t="str">
        <f t="shared" si="98"/>
        <v/>
      </c>
      <c r="AX1869" s="6">
        <f t="shared" si="99"/>
        <v>701.06976744186045</v>
      </c>
      <c r="AY1869" s="6">
        <f t="shared" si="100"/>
        <v>449.02222222222224</v>
      </c>
      <c r="BA1869" s="6">
        <f>VLOOKUP(A1869, ALL_AP_DATA!$A$2:$F$3600, 6, FALSE)</f>
        <v>1841</v>
      </c>
      <c r="BB1869" s="6">
        <f>VLOOKUP(A1869, projmetadata!$A$2:$D$2036, 4, FALSE)</f>
        <v>128924</v>
      </c>
      <c r="BC1869" s="6" t="e">
        <f t="array" aca="1" ref="BC1869" ca="1">_xludf.IFS(I1869&lt;&gt;0, F1869/I1869, P1869&lt;&gt;0, M1869/P1869, W1869&lt;&gt;0, T1869/W1869, AD1869&lt;&gt;0, AA1869/AD1869, AK1869&lt;&gt;0, AH1869/AK1869, AR1869&lt;&gt;0, AO1869/AR1869, TRUE, 0)</f>
        <v>#NAME?</v>
      </c>
      <c r="BE1869" s="6" t="e">
        <f t="shared" ca="1" si="102"/>
        <v>#NAME?</v>
      </c>
      <c r="BF1869" s="6" t="e">
        <f t="shared" ca="1" si="103"/>
        <v>#NAME?</v>
      </c>
      <c r="BG1869" s="6"/>
      <c r="BH1869" s="6">
        <f>VLOOKUP(A1869, ALL_AP_DATA!$A$2:$D$3600, 3, FALSE)</f>
        <v>758</v>
      </c>
      <c r="BI1869" s="6">
        <f>VLOOKUP(A1869, ALL_AP_DATA!$A$2:$E$3600, 5, FALSE)</f>
        <v>190026</v>
      </c>
      <c r="BJ1869" s="6">
        <f t="shared" si="101"/>
        <v>103.21890277023357</v>
      </c>
      <c r="BK1869" s="6">
        <f t="shared" si="104"/>
        <v>0.41173275393807712</v>
      </c>
    </row>
    <row r="1870" spans="1:63" ht="15" customHeight="1" x14ac:dyDescent="0.25">
      <c r="A1870" s="8" t="s">
        <v>1644</v>
      </c>
      <c r="B1870" s="9" t="s">
        <v>1777</v>
      </c>
      <c r="C1870" s="9">
        <v>12</v>
      </c>
      <c r="D1870" s="9">
        <v>49</v>
      </c>
      <c r="E1870" s="9">
        <v>99</v>
      </c>
      <c r="F1870" s="9">
        <v>3454</v>
      </c>
      <c r="G1870" s="9">
        <v>0.1008</v>
      </c>
      <c r="H1870" s="9">
        <v>0.36940000000000001</v>
      </c>
      <c r="I1870" s="9">
        <v>0.12470000000000001</v>
      </c>
      <c r="J1870" s="9">
        <v>1</v>
      </c>
      <c r="K1870" s="9">
        <v>11</v>
      </c>
      <c r="L1870" s="9">
        <v>65</v>
      </c>
      <c r="M1870" s="9">
        <v>2209</v>
      </c>
      <c r="N1870" s="9">
        <v>2.2599999999999999E-2</v>
      </c>
      <c r="O1870" s="9">
        <v>0.24249999999999999</v>
      </c>
      <c r="P1870" s="9">
        <v>7.9799999999999996E-2</v>
      </c>
      <c r="Q1870" s="9">
        <v>27</v>
      </c>
      <c r="R1870" s="9">
        <v>94</v>
      </c>
      <c r="S1870" s="9">
        <v>235</v>
      </c>
      <c r="T1870" s="9">
        <v>14759</v>
      </c>
      <c r="U1870" s="9">
        <v>0.19339999999999999</v>
      </c>
      <c r="V1870" s="9">
        <v>0.87690000000000001</v>
      </c>
      <c r="W1870" s="9">
        <v>0.53300000000000003</v>
      </c>
      <c r="X1870" s="9">
        <v>2</v>
      </c>
      <c r="Y1870" s="9">
        <v>15</v>
      </c>
      <c r="Z1870" s="9">
        <v>77</v>
      </c>
      <c r="AA1870" s="9">
        <v>1527</v>
      </c>
      <c r="AB1870" s="9">
        <v>3.09E-2</v>
      </c>
      <c r="AC1870" s="9">
        <v>0.2873</v>
      </c>
      <c r="AD1870" s="9">
        <v>5.5100000000000003E-2</v>
      </c>
      <c r="AE1870" s="9">
        <v>3</v>
      </c>
      <c r="AF1870" s="9">
        <v>21</v>
      </c>
      <c r="AG1870" s="9">
        <v>87</v>
      </c>
      <c r="AH1870" s="9">
        <v>2403</v>
      </c>
      <c r="AI1870" s="9">
        <v>4.3200000000000002E-2</v>
      </c>
      <c r="AJ1870" s="9">
        <v>0.3246</v>
      </c>
      <c r="AK1870" s="9">
        <v>8.6800000000000002E-2</v>
      </c>
      <c r="AL1870" s="8"/>
      <c r="AM1870" s="8"/>
      <c r="AN1870" s="8"/>
      <c r="AO1870" s="8"/>
      <c r="AP1870" s="8"/>
      <c r="AQ1870" s="8"/>
      <c r="AR1870" s="8"/>
      <c r="AT1870" s="6">
        <f t="shared" si="95"/>
        <v>70.489795918367349</v>
      </c>
      <c r="AU1870" s="6">
        <f t="shared" si="96"/>
        <v>200.81818181818181</v>
      </c>
      <c r="AV1870" s="6">
        <f t="shared" si="97"/>
        <v>157.01063829787233</v>
      </c>
      <c r="AW1870" s="7">
        <f t="shared" si="98"/>
        <v>101.8</v>
      </c>
      <c r="AX1870" s="6">
        <f t="shared" si="99"/>
        <v>114.42857142857143</v>
      </c>
      <c r="AY1870" s="6" t="str">
        <f t="shared" si="100"/>
        <v/>
      </c>
      <c r="BA1870" s="6">
        <f>VLOOKUP(A1870, ALL_AP_DATA!$A$2:$F$3600, 6, FALSE)</f>
        <v>486</v>
      </c>
      <c r="BB1870" s="6">
        <f>VLOOKUP(A1870, projmetadata!$A$2:$D$2036, 4, FALSE)</f>
        <v>33147</v>
      </c>
      <c r="BC1870" s="6" t="e">
        <f t="array" aca="1" ref="BC1870" ca="1">_xludf.IFS(I1870&lt;&gt;0, F1870/I1870, P1870&lt;&gt;0, M1870/P1870, W1870&lt;&gt;0, T1870/W1870, AD1870&lt;&gt;0, AA1870/AD1870, AK1870&lt;&gt;0, AH1870/AK1870, AR1870&lt;&gt;0, AO1870/AR1870, TRUE, 0)</f>
        <v>#NAME?</v>
      </c>
      <c r="BE1870" s="6" t="e">
        <f t="shared" ca="1" si="102"/>
        <v>#NAME?</v>
      </c>
      <c r="BF1870" s="6" t="e">
        <f t="shared" ca="1" si="103"/>
        <v>#NAME?</v>
      </c>
      <c r="BG1870" s="6"/>
      <c r="BH1870" s="6">
        <f>VLOOKUP(A1870, ALL_AP_DATA!$A$2:$D$3600, 3, FALSE)</f>
        <v>130</v>
      </c>
      <c r="BI1870" s="6">
        <f>VLOOKUP(A1870, ALL_AP_DATA!$A$2:$E$3600, 5, FALSE)</f>
        <v>27693</v>
      </c>
      <c r="BJ1870" s="6">
        <f t="shared" si="101"/>
        <v>56.981481481481481</v>
      </c>
      <c r="BK1870" s="6">
        <f t="shared" si="104"/>
        <v>0.26748971193415638</v>
      </c>
    </row>
    <row r="1871" spans="1:63" ht="15" customHeight="1" x14ac:dyDescent="0.25">
      <c r="A1871" s="8" t="s">
        <v>1645</v>
      </c>
      <c r="B1871" s="9" t="s">
        <v>1777</v>
      </c>
      <c r="C1871" s="9">
        <v>1</v>
      </c>
      <c r="D1871" s="9">
        <v>2</v>
      </c>
      <c r="E1871" s="9">
        <v>8</v>
      </c>
      <c r="F1871" s="9">
        <v>58</v>
      </c>
      <c r="G1871" s="9">
        <v>1.3899999999999999E-2</v>
      </c>
      <c r="H1871" s="9">
        <v>3.7699999999999997E-2</v>
      </c>
      <c r="I1871" s="9">
        <v>1.6000000000000001E-3</v>
      </c>
      <c r="J1871" s="8"/>
      <c r="K1871" s="8"/>
      <c r="L1871" s="8"/>
      <c r="M1871" s="8"/>
      <c r="N1871" s="8"/>
      <c r="O1871" s="8"/>
      <c r="P1871" s="8"/>
      <c r="Q1871" s="9">
        <v>7</v>
      </c>
      <c r="R1871" s="9">
        <v>33</v>
      </c>
      <c r="S1871" s="9">
        <v>168</v>
      </c>
      <c r="T1871" s="9">
        <v>4892</v>
      </c>
      <c r="U1871" s="9">
        <v>0.22919999999999999</v>
      </c>
      <c r="V1871" s="9">
        <v>0.79249999999999998</v>
      </c>
      <c r="W1871" s="9">
        <v>0.13100000000000001</v>
      </c>
      <c r="X1871" s="8"/>
      <c r="Y1871" s="8"/>
      <c r="Z1871" s="8"/>
      <c r="AA1871" s="8"/>
      <c r="AB1871" s="8"/>
      <c r="AC1871" s="8"/>
      <c r="AD1871" s="8"/>
      <c r="AE1871" s="9">
        <v>1</v>
      </c>
      <c r="AF1871" s="9">
        <v>2</v>
      </c>
      <c r="AG1871" s="9">
        <v>8</v>
      </c>
      <c r="AH1871" s="9">
        <v>58</v>
      </c>
      <c r="AI1871" s="9">
        <v>1.3899999999999999E-2</v>
      </c>
      <c r="AJ1871" s="9">
        <v>3.7699999999999997E-2</v>
      </c>
      <c r="AK1871" s="9">
        <v>1.6000000000000001E-3</v>
      </c>
      <c r="AL1871" s="8"/>
      <c r="AM1871" s="8"/>
      <c r="AN1871" s="8"/>
      <c r="AO1871" s="8"/>
      <c r="AP1871" s="8"/>
      <c r="AQ1871" s="8"/>
      <c r="AR1871" s="8"/>
      <c r="AT1871" s="6">
        <f t="shared" si="95"/>
        <v>29</v>
      </c>
      <c r="AU1871" s="6" t="str">
        <f t="shared" si="96"/>
        <v/>
      </c>
      <c r="AV1871" s="6">
        <f t="shared" si="97"/>
        <v>148.24242424242425</v>
      </c>
      <c r="AW1871" s="7" t="str">
        <f t="shared" si="98"/>
        <v/>
      </c>
      <c r="AX1871" s="6">
        <f t="shared" si="99"/>
        <v>29</v>
      </c>
      <c r="AY1871" s="6" t="str">
        <f t="shared" si="100"/>
        <v/>
      </c>
      <c r="BA1871" s="6">
        <f>VLOOKUP(A1871, ALL_AP_DATA!$A$2:$F$3600, 6, FALSE)</f>
        <v>144</v>
      </c>
      <c r="BB1871" s="6">
        <f>VLOOKUP(A1871, projmetadata!$A$2:$D$2036, 4, FALSE)</f>
        <v>38232</v>
      </c>
      <c r="BC1871" s="6" t="e">
        <f t="array" aca="1" ref="BC1871" ca="1">_xludf.IFS(I1871&lt;&gt;0, F1871/I1871, P1871&lt;&gt;0, M1871/P1871, W1871&lt;&gt;0, T1871/W1871, AD1871&lt;&gt;0, AA1871/AD1871, AK1871&lt;&gt;0, AH1871/AK1871, AR1871&lt;&gt;0, AO1871/AR1871, TRUE, 0)</f>
        <v>#NAME?</v>
      </c>
      <c r="BE1871" s="6" t="e">
        <f t="shared" ca="1" si="102"/>
        <v>#NAME?</v>
      </c>
      <c r="BF1871" s="6" t="e">
        <f t="shared" ca="1" si="103"/>
        <v>#NAME?</v>
      </c>
      <c r="BG1871" s="6"/>
      <c r="BH1871" s="6">
        <f>VLOOKUP(A1871, ALL_AP_DATA!$A$2:$D$3600, 3, FALSE)</f>
        <v>33</v>
      </c>
      <c r="BI1871" s="6">
        <f>VLOOKUP(A1871, ALL_AP_DATA!$A$2:$E$3600, 5, FALSE)</f>
        <v>37342</v>
      </c>
      <c r="BJ1871" s="6">
        <f t="shared" si="101"/>
        <v>259.31944444444446</v>
      </c>
      <c r="BK1871" s="6">
        <f t="shared" si="104"/>
        <v>0.22916666666666666</v>
      </c>
    </row>
    <row r="1872" spans="1:63" ht="15" customHeight="1" x14ac:dyDescent="0.25">
      <c r="A1872" s="8" t="s">
        <v>1646</v>
      </c>
      <c r="B1872" s="9" t="s">
        <v>1777</v>
      </c>
      <c r="C1872" s="9">
        <v>25</v>
      </c>
      <c r="D1872" s="9">
        <v>60</v>
      </c>
      <c r="E1872" s="9">
        <v>134</v>
      </c>
      <c r="F1872" s="9">
        <v>1679</v>
      </c>
      <c r="G1872" s="9">
        <v>4.87E-2</v>
      </c>
      <c r="H1872" s="9">
        <v>8.6499999999999994E-2</v>
      </c>
      <c r="I1872" s="9">
        <v>2.3E-2</v>
      </c>
      <c r="J1872" s="8"/>
      <c r="K1872" s="8"/>
      <c r="L1872" s="8"/>
      <c r="M1872" s="8"/>
      <c r="N1872" s="8"/>
      <c r="O1872" s="8"/>
      <c r="P1872" s="8"/>
      <c r="Q1872" s="9">
        <v>26</v>
      </c>
      <c r="R1872" s="9">
        <v>164</v>
      </c>
      <c r="S1872" s="9">
        <v>1376</v>
      </c>
      <c r="T1872" s="9">
        <v>55386</v>
      </c>
      <c r="U1872" s="9">
        <v>0.13300000000000001</v>
      </c>
      <c r="V1872" s="9">
        <v>0.88829999999999998</v>
      </c>
      <c r="W1872" s="9">
        <v>0.75980000000000003</v>
      </c>
      <c r="X1872" s="8"/>
      <c r="Y1872" s="8"/>
      <c r="Z1872" s="8"/>
      <c r="AA1872" s="8"/>
      <c r="AB1872" s="8"/>
      <c r="AC1872" s="8"/>
      <c r="AD1872" s="8"/>
      <c r="AE1872" s="8"/>
      <c r="AF1872" s="8"/>
      <c r="AG1872" s="8"/>
      <c r="AH1872" s="8"/>
      <c r="AI1872" s="8"/>
      <c r="AJ1872" s="8"/>
      <c r="AK1872" s="8"/>
      <c r="AL1872" s="8"/>
      <c r="AM1872" s="8"/>
      <c r="AN1872" s="8"/>
      <c r="AO1872" s="8"/>
      <c r="AP1872" s="8"/>
      <c r="AQ1872" s="8"/>
      <c r="AR1872" s="8"/>
      <c r="AT1872" s="6">
        <f t="shared" si="95"/>
        <v>27.983333333333334</v>
      </c>
      <c r="AU1872" s="6" t="str">
        <f t="shared" si="96"/>
        <v/>
      </c>
      <c r="AV1872" s="6">
        <f t="shared" si="97"/>
        <v>337.71951219512198</v>
      </c>
      <c r="AW1872" s="7" t="str">
        <f t="shared" si="98"/>
        <v/>
      </c>
      <c r="AX1872" s="6" t="str">
        <f t="shared" si="99"/>
        <v/>
      </c>
      <c r="AY1872" s="6" t="str">
        <f t="shared" si="100"/>
        <v/>
      </c>
      <c r="BA1872" s="6">
        <f>VLOOKUP(A1872, ALL_AP_DATA!$A$2:$F$3600, 6, FALSE)</f>
        <v>1233</v>
      </c>
      <c r="BB1872" s="6">
        <f>VLOOKUP(A1872, projmetadata!$A$2:$D$2036, 4, FALSE)</f>
        <v>15574</v>
      </c>
      <c r="BC1872" s="6" t="e">
        <f t="array" aca="1" ref="BC1872" ca="1">_xludf.IFS(I1872&lt;&gt;0, F1872/I1872, P1872&lt;&gt;0, M1872/P1872, W1872&lt;&gt;0, T1872/W1872, AD1872&lt;&gt;0, AA1872/AD1872, AK1872&lt;&gt;0, AH1872/AK1872, AR1872&lt;&gt;0, AO1872/AR1872, TRUE, 0)</f>
        <v>#NAME?</v>
      </c>
      <c r="BE1872" s="6" t="e">
        <f t="shared" ca="1" si="102"/>
        <v>#NAME?</v>
      </c>
      <c r="BF1872" s="6" t="e">
        <f t="shared" ca="1" si="103"/>
        <v>#NAME?</v>
      </c>
      <c r="BG1872" s="6"/>
      <c r="BH1872" s="6">
        <f>VLOOKUP(A1872, ALL_AP_DATA!$A$2:$D$3600, 3, FALSE)</f>
        <v>217</v>
      </c>
      <c r="BI1872" s="6">
        <f>VLOOKUP(A1872, ALL_AP_DATA!$A$2:$E$3600, 5, FALSE)</f>
        <v>72892</v>
      </c>
      <c r="BJ1872" s="6">
        <f t="shared" si="101"/>
        <v>59.117599351175997</v>
      </c>
      <c r="BK1872" s="6">
        <f t="shared" si="104"/>
        <v>0.17599351175993511</v>
      </c>
    </row>
    <row r="1873" spans="1:63" ht="15" customHeight="1" x14ac:dyDescent="0.25">
      <c r="A1873" s="8" t="s">
        <v>1647</v>
      </c>
      <c r="B1873" s="9" t="s">
        <v>1777</v>
      </c>
      <c r="C1873" s="9">
        <v>24</v>
      </c>
      <c r="D1873" s="9">
        <v>82</v>
      </c>
      <c r="E1873" s="9">
        <v>124</v>
      </c>
      <c r="F1873" s="9">
        <v>10266</v>
      </c>
      <c r="G1873" s="9">
        <v>6.3100000000000003E-2</v>
      </c>
      <c r="H1873" s="9">
        <v>0.20880000000000001</v>
      </c>
      <c r="I1873" s="9">
        <v>4.1000000000000003E-3</v>
      </c>
      <c r="J1873" s="8"/>
      <c r="K1873" s="8"/>
      <c r="L1873" s="8"/>
      <c r="M1873" s="8"/>
      <c r="N1873" s="8"/>
      <c r="O1873" s="8"/>
      <c r="P1873" s="8"/>
      <c r="Q1873" s="9">
        <v>66</v>
      </c>
      <c r="R1873" s="9">
        <v>324</v>
      </c>
      <c r="S1873" s="9">
        <v>506</v>
      </c>
      <c r="T1873" s="9">
        <v>64399</v>
      </c>
      <c r="U1873" s="9">
        <v>0.24940000000000001</v>
      </c>
      <c r="V1873" s="9">
        <v>0.85189999999999999</v>
      </c>
      <c r="W1873" s="9">
        <v>2.5899999999999999E-2</v>
      </c>
      <c r="X1873" s="8"/>
      <c r="Y1873" s="8"/>
      <c r="Z1873" s="8"/>
      <c r="AA1873" s="8"/>
      <c r="AB1873" s="8"/>
      <c r="AC1873" s="8"/>
      <c r="AD1873" s="8"/>
      <c r="AE1873" s="9">
        <v>7</v>
      </c>
      <c r="AF1873" s="9">
        <v>30</v>
      </c>
      <c r="AG1873" s="9">
        <v>30</v>
      </c>
      <c r="AH1873" s="9">
        <v>724</v>
      </c>
      <c r="AI1873" s="9">
        <v>2.3099999999999999E-2</v>
      </c>
      <c r="AJ1873" s="9">
        <v>5.0500000000000003E-2</v>
      </c>
      <c r="AK1873" s="9">
        <v>2.9999999999999997E-4</v>
      </c>
      <c r="AL1873" s="8"/>
      <c r="AM1873" s="8"/>
      <c r="AN1873" s="8"/>
      <c r="AO1873" s="8"/>
      <c r="AP1873" s="8"/>
      <c r="AQ1873" s="8"/>
      <c r="AR1873" s="8"/>
      <c r="AT1873" s="6">
        <f t="shared" si="95"/>
        <v>125.19512195121951</v>
      </c>
      <c r="AU1873" s="6" t="str">
        <f t="shared" si="96"/>
        <v/>
      </c>
      <c r="AV1873" s="6">
        <f t="shared" si="97"/>
        <v>198.76234567901236</v>
      </c>
      <c r="AW1873" s="7" t="str">
        <f t="shared" si="98"/>
        <v/>
      </c>
      <c r="AX1873" s="6">
        <f t="shared" si="99"/>
        <v>24.133333333333333</v>
      </c>
      <c r="AY1873" s="6" t="str">
        <f t="shared" si="100"/>
        <v/>
      </c>
      <c r="BA1873" s="6">
        <f>VLOOKUP(A1873, ALL_AP_DATA!$A$2:$F$3600, 6, FALSE)</f>
        <v>1299</v>
      </c>
      <c r="BB1873" s="6">
        <f>VLOOKUP(A1873, projmetadata!$A$2:$D$2036, 4, FALSE)</f>
        <v>92209</v>
      </c>
      <c r="BC1873" s="6" t="e">
        <f t="array" aca="1" ref="BC1873" ca="1">_xludf.IFS(I1873&lt;&gt;0, F1873/I1873, P1873&lt;&gt;0, M1873/P1873, W1873&lt;&gt;0, T1873/W1873, AD1873&lt;&gt;0, AA1873/AD1873, AK1873&lt;&gt;0, AH1873/AK1873, AR1873&lt;&gt;0, AO1873/AR1873, TRUE, 0)</f>
        <v>#NAME?</v>
      </c>
      <c r="BE1873" s="6" t="e">
        <f t="shared" ca="1" si="102"/>
        <v>#NAME?</v>
      </c>
      <c r="BF1873" s="6" t="e">
        <f t="shared" ca="1" si="103"/>
        <v>#NAME?</v>
      </c>
      <c r="BG1873" s="6"/>
      <c r="BH1873" s="6">
        <f>VLOOKUP(A1873, ALL_AP_DATA!$A$2:$D$3600, 3, FALSE)</f>
        <v>396</v>
      </c>
      <c r="BI1873" s="6">
        <f>VLOOKUP(A1873, ALL_AP_DATA!$A$2:$E$3600, 5, FALSE)</f>
        <v>2491218</v>
      </c>
      <c r="BJ1873" s="6">
        <f t="shared" si="101"/>
        <v>1917.796766743649</v>
      </c>
      <c r="BK1873" s="6">
        <f t="shared" si="104"/>
        <v>0.30484988452655887</v>
      </c>
    </row>
    <row r="1874" spans="1:63" ht="15" customHeight="1" x14ac:dyDescent="0.25">
      <c r="A1874" s="8" t="s">
        <v>1648</v>
      </c>
      <c r="B1874" s="9" t="s">
        <v>1777</v>
      </c>
      <c r="C1874" s="9">
        <v>2</v>
      </c>
      <c r="D1874" s="9">
        <v>4</v>
      </c>
      <c r="E1874" s="9">
        <v>0</v>
      </c>
      <c r="F1874" s="9">
        <v>0</v>
      </c>
      <c r="G1874" s="9">
        <v>1.54E-2</v>
      </c>
      <c r="H1874" s="9">
        <v>0</v>
      </c>
      <c r="I1874" s="9">
        <v>0</v>
      </c>
      <c r="J1874" s="8"/>
      <c r="K1874" s="8"/>
      <c r="L1874" s="8"/>
      <c r="M1874" s="8"/>
      <c r="N1874" s="8"/>
      <c r="O1874" s="8"/>
      <c r="P1874" s="8"/>
      <c r="Q1874" s="9">
        <v>6</v>
      </c>
      <c r="R1874" s="9">
        <v>35</v>
      </c>
      <c r="S1874" s="9">
        <v>51</v>
      </c>
      <c r="T1874" s="9">
        <v>3476</v>
      </c>
      <c r="U1874" s="9">
        <v>0.1351</v>
      </c>
      <c r="V1874" s="9">
        <v>0.6623</v>
      </c>
      <c r="W1874" s="9">
        <v>0.52139999999999997</v>
      </c>
      <c r="X1874" s="8"/>
      <c r="Y1874" s="8"/>
      <c r="Z1874" s="8"/>
      <c r="AA1874" s="8"/>
      <c r="AB1874" s="8"/>
      <c r="AC1874" s="8"/>
      <c r="AD1874" s="8"/>
      <c r="AE1874" s="9">
        <v>1</v>
      </c>
      <c r="AF1874" s="9">
        <v>3</v>
      </c>
      <c r="AG1874" s="9">
        <v>0</v>
      </c>
      <c r="AH1874" s="9">
        <v>0</v>
      </c>
      <c r="AI1874" s="9">
        <v>1.1599999999999999E-2</v>
      </c>
      <c r="AJ1874" s="9">
        <v>0</v>
      </c>
      <c r="AK1874" s="9">
        <v>0</v>
      </c>
      <c r="AL1874" s="8"/>
      <c r="AM1874" s="8"/>
      <c r="AN1874" s="8"/>
      <c r="AO1874" s="8"/>
      <c r="AP1874" s="8"/>
      <c r="AQ1874" s="8"/>
      <c r="AR1874" s="8"/>
      <c r="AT1874" s="6">
        <f t="shared" si="95"/>
        <v>0</v>
      </c>
      <c r="AU1874" s="6" t="str">
        <f t="shared" si="96"/>
        <v/>
      </c>
      <c r="AV1874" s="6">
        <f t="shared" si="97"/>
        <v>99.314285714285717</v>
      </c>
      <c r="AW1874" s="7" t="str">
        <f t="shared" si="98"/>
        <v/>
      </c>
      <c r="AX1874" s="6">
        <f t="shared" si="99"/>
        <v>0</v>
      </c>
      <c r="AY1874" s="6" t="str">
        <f t="shared" si="100"/>
        <v/>
      </c>
      <c r="BA1874" s="6">
        <f>VLOOKUP(A1874, ALL_AP_DATA!$A$2:$F$3600, 6, FALSE)</f>
        <v>259</v>
      </c>
      <c r="BB1874" s="6">
        <f>VLOOKUP(A1874, projmetadata!$A$2:$D$2036, 4, FALSE)</f>
        <v>16417</v>
      </c>
      <c r="BC1874" s="6" t="e">
        <f t="array" aca="1" ref="BC1874" ca="1">_xludf.IFS(I1874&lt;&gt;0, F1874/I1874, P1874&lt;&gt;0, M1874/P1874, W1874&lt;&gt;0, T1874/W1874, AD1874&lt;&gt;0, AA1874/AD1874, AK1874&lt;&gt;0, AH1874/AK1874, AR1874&lt;&gt;0, AO1874/AR1874, TRUE, 0)</f>
        <v>#NAME?</v>
      </c>
      <c r="BE1874" s="6" t="e">
        <f t="shared" ca="1" si="102"/>
        <v>#NAME?</v>
      </c>
      <c r="BF1874" s="6" t="e">
        <f t="shared" ca="1" si="103"/>
        <v>#NAME?</v>
      </c>
      <c r="BG1874" s="6"/>
      <c r="BH1874" s="6">
        <f>VLOOKUP(A1874, ALL_AP_DATA!$A$2:$D$3600, 3, FALSE)</f>
        <v>42</v>
      </c>
      <c r="BI1874" s="6">
        <f>VLOOKUP(A1874, ALL_AP_DATA!$A$2:$E$3600, 5, FALSE)</f>
        <v>6667</v>
      </c>
      <c r="BJ1874" s="6">
        <f t="shared" si="101"/>
        <v>25.74131274131274</v>
      </c>
      <c r="BK1874" s="6">
        <f t="shared" si="104"/>
        <v>0.16216216216216217</v>
      </c>
    </row>
    <row r="1875" spans="1:63" ht="15" customHeight="1" x14ac:dyDescent="0.25">
      <c r="A1875" s="8" t="s">
        <v>1649</v>
      </c>
      <c r="B1875" s="9" t="s">
        <v>1777</v>
      </c>
      <c r="C1875" s="9">
        <v>31</v>
      </c>
      <c r="D1875" s="9">
        <v>70</v>
      </c>
      <c r="E1875" s="9">
        <v>17</v>
      </c>
      <c r="F1875" s="9">
        <v>848</v>
      </c>
      <c r="G1875" s="9">
        <v>3.2300000000000002E-2</v>
      </c>
      <c r="H1875" s="9">
        <v>3.5400000000000001E-2</v>
      </c>
      <c r="I1875" s="9">
        <v>1.1900000000000001E-2</v>
      </c>
      <c r="J1875" s="8"/>
      <c r="K1875" s="8"/>
      <c r="L1875" s="8"/>
      <c r="M1875" s="8"/>
      <c r="N1875" s="8"/>
      <c r="O1875" s="8"/>
      <c r="P1875" s="8"/>
      <c r="Q1875" s="9">
        <v>72</v>
      </c>
      <c r="R1875" s="9">
        <v>266</v>
      </c>
      <c r="S1875" s="9">
        <v>376</v>
      </c>
      <c r="T1875" s="9">
        <v>45067</v>
      </c>
      <c r="U1875" s="9">
        <v>0.1226</v>
      </c>
      <c r="V1875" s="9">
        <v>0.7833</v>
      </c>
      <c r="W1875" s="9">
        <v>0.63200000000000001</v>
      </c>
      <c r="X1875" s="8"/>
      <c r="Y1875" s="8"/>
      <c r="Z1875" s="8"/>
      <c r="AA1875" s="8"/>
      <c r="AB1875" s="8"/>
      <c r="AC1875" s="8"/>
      <c r="AD1875" s="8"/>
      <c r="AE1875" s="9">
        <v>13</v>
      </c>
      <c r="AF1875" s="9">
        <v>67</v>
      </c>
      <c r="AG1875" s="9">
        <v>87</v>
      </c>
      <c r="AH1875" s="9">
        <v>7304</v>
      </c>
      <c r="AI1875" s="9">
        <v>3.09E-2</v>
      </c>
      <c r="AJ1875" s="9">
        <v>0.1812</v>
      </c>
      <c r="AK1875" s="9">
        <v>0.1024</v>
      </c>
      <c r="AL1875" s="8"/>
      <c r="AM1875" s="8"/>
      <c r="AN1875" s="8"/>
      <c r="AO1875" s="8"/>
      <c r="AP1875" s="8"/>
      <c r="AQ1875" s="8"/>
      <c r="AR1875" s="8"/>
      <c r="AT1875" s="6">
        <f t="shared" si="95"/>
        <v>12.114285714285714</v>
      </c>
      <c r="AU1875" s="6" t="str">
        <f t="shared" si="96"/>
        <v/>
      </c>
      <c r="AV1875" s="6">
        <f t="shared" si="97"/>
        <v>169.4248120300752</v>
      </c>
      <c r="AW1875" s="7" t="str">
        <f t="shared" si="98"/>
        <v/>
      </c>
      <c r="AX1875" s="6">
        <f t="shared" si="99"/>
        <v>109.01492537313433</v>
      </c>
      <c r="AY1875" s="6" t="str">
        <f t="shared" si="100"/>
        <v/>
      </c>
      <c r="BA1875" s="6">
        <f>VLOOKUP(A1875, ALL_AP_DATA!$A$2:$F$3600, 6, FALSE)</f>
        <v>2169</v>
      </c>
      <c r="BB1875" s="6">
        <f>VLOOKUP(A1875, projmetadata!$A$2:$D$2036, 4, FALSE)</f>
        <v>83001</v>
      </c>
      <c r="BC1875" s="6" t="e">
        <f t="array" aca="1" ref="BC1875" ca="1">_xludf.IFS(I1875&lt;&gt;0, F1875/I1875, P1875&lt;&gt;0, M1875/P1875, W1875&lt;&gt;0, T1875/W1875, AD1875&lt;&gt;0, AA1875/AD1875, AK1875&lt;&gt;0, AH1875/AK1875, AR1875&lt;&gt;0, AO1875/AR1875, TRUE, 0)</f>
        <v>#NAME?</v>
      </c>
      <c r="BE1875" s="6" t="e">
        <f t="shared" ca="1" si="102"/>
        <v>#NAME?</v>
      </c>
      <c r="BF1875" s="6" t="e">
        <f t="shared" ca="1" si="103"/>
        <v>#NAME?</v>
      </c>
      <c r="BG1875" s="6"/>
      <c r="BH1875" s="6">
        <f>VLOOKUP(A1875, ALL_AP_DATA!$A$2:$D$3600, 3, FALSE)</f>
        <v>368</v>
      </c>
      <c r="BI1875" s="6">
        <f>VLOOKUP(A1875, ALL_AP_DATA!$A$2:$E$3600, 5, FALSE)</f>
        <v>71310</v>
      </c>
      <c r="BJ1875" s="6">
        <f t="shared" si="101"/>
        <v>32.876901798063621</v>
      </c>
      <c r="BK1875" s="6">
        <f t="shared" si="104"/>
        <v>0.16966343937298295</v>
      </c>
    </row>
    <row r="1876" spans="1:63" ht="15" customHeight="1" x14ac:dyDescent="0.25">
      <c r="A1876" s="8" t="s">
        <v>1650</v>
      </c>
      <c r="B1876" s="9" t="s">
        <v>1777</v>
      </c>
      <c r="C1876" s="9">
        <v>3</v>
      </c>
      <c r="D1876" s="9">
        <v>11</v>
      </c>
      <c r="E1876" s="9">
        <v>0</v>
      </c>
      <c r="F1876" s="9">
        <v>0</v>
      </c>
      <c r="G1876" s="9">
        <v>1.6E-2</v>
      </c>
      <c r="H1876" s="9">
        <v>0</v>
      </c>
      <c r="I1876" s="9">
        <v>0</v>
      </c>
      <c r="J1876" s="8"/>
      <c r="K1876" s="8"/>
      <c r="L1876" s="8"/>
      <c r="M1876" s="8"/>
      <c r="N1876" s="8"/>
      <c r="O1876" s="8"/>
      <c r="P1876" s="8"/>
      <c r="Q1876" s="9">
        <v>33</v>
      </c>
      <c r="R1876" s="9">
        <v>166</v>
      </c>
      <c r="S1876" s="9">
        <v>265</v>
      </c>
      <c r="T1876" s="9">
        <v>26219</v>
      </c>
      <c r="U1876" s="9">
        <v>0.24199999999999999</v>
      </c>
      <c r="V1876" s="9">
        <v>0.88329999999999997</v>
      </c>
      <c r="W1876" s="9">
        <v>0.74050000000000005</v>
      </c>
      <c r="X1876" s="8"/>
      <c r="Y1876" s="8"/>
      <c r="Z1876" s="8"/>
      <c r="AA1876" s="8"/>
      <c r="AB1876" s="8"/>
      <c r="AC1876" s="8"/>
      <c r="AD1876" s="8"/>
      <c r="AE1876" s="9">
        <v>2</v>
      </c>
      <c r="AF1876" s="9">
        <v>6</v>
      </c>
      <c r="AG1876" s="9">
        <v>0</v>
      </c>
      <c r="AH1876" s="9">
        <v>0</v>
      </c>
      <c r="AI1876" s="9">
        <v>8.6999999999999994E-3</v>
      </c>
      <c r="AJ1876" s="9">
        <v>0</v>
      </c>
      <c r="AK1876" s="9">
        <v>0</v>
      </c>
      <c r="AL1876" s="8"/>
      <c r="AM1876" s="8"/>
      <c r="AN1876" s="8"/>
      <c r="AO1876" s="8"/>
      <c r="AP1876" s="8"/>
      <c r="AQ1876" s="8"/>
      <c r="AR1876" s="8"/>
      <c r="AT1876" s="6">
        <f t="shared" si="95"/>
        <v>0</v>
      </c>
      <c r="AU1876" s="6" t="str">
        <f t="shared" si="96"/>
        <v/>
      </c>
      <c r="AV1876" s="6">
        <f t="shared" si="97"/>
        <v>157.94578313253012</v>
      </c>
      <c r="AW1876" s="7" t="str">
        <f t="shared" si="98"/>
        <v/>
      </c>
      <c r="AX1876" s="6">
        <f t="shared" si="99"/>
        <v>0</v>
      </c>
      <c r="AY1876" s="6" t="str">
        <f t="shared" si="100"/>
        <v/>
      </c>
      <c r="BA1876" s="6">
        <f>VLOOKUP(A1876, ALL_AP_DATA!$A$2:$F$3600, 6, FALSE)</f>
        <v>686</v>
      </c>
      <c r="BB1876" s="6">
        <f>VLOOKUP(A1876, projmetadata!$A$2:$D$2036, 4, FALSE)</f>
        <v>13035</v>
      </c>
      <c r="BC1876" s="6" t="e">
        <f t="array" aca="1" ref="BC1876" ca="1">_xludf.IFS(I1876&lt;&gt;0, F1876/I1876, P1876&lt;&gt;0, M1876/P1876, W1876&lt;&gt;0, T1876/W1876, AD1876&lt;&gt;0, AA1876/AD1876, AK1876&lt;&gt;0, AH1876/AK1876, AR1876&lt;&gt;0, AO1876/AR1876, TRUE, 0)</f>
        <v>#NAME?</v>
      </c>
      <c r="BE1876" s="6" t="e">
        <f t="shared" ca="1" si="102"/>
        <v>#NAME?</v>
      </c>
      <c r="BF1876" s="6" t="e">
        <f t="shared" ca="1" si="103"/>
        <v>#NAME?</v>
      </c>
      <c r="BG1876" s="6"/>
      <c r="BH1876" s="6">
        <f>VLOOKUP(A1876, ALL_AP_DATA!$A$2:$D$3600, 3, FALSE)</f>
        <v>183</v>
      </c>
      <c r="BI1876" s="6">
        <f>VLOOKUP(A1876, ALL_AP_DATA!$A$2:$E$3600, 5, FALSE)</f>
        <v>35408</v>
      </c>
      <c r="BJ1876" s="6">
        <f t="shared" si="101"/>
        <v>51.615160349854229</v>
      </c>
      <c r="BK1876" s="6">
        <f t="shared" si="104"/>
        <v>0.26676384839650147</v>
      </c>
    </row>
    <row r="1877" spans="1:63" ht="15" customHeight="1" x14ac:dyDescent="0.25">
      <c r="A1877" s="8" t="s">
        <v>1651</v>
      </c>
      <c r="B1877" s="9" t="s">
        <v>1777</v>
      </c>
      <c r="C1877" s="9">
        <v>5</v>
      </c>
      <c r="D1877" s="9">
        <v>58</v>
      </c>
      <c r="E1877" s="9">
        <v>173</v>
      </c>
      <c r="F1877" s="9">
        <v>8991</v>
      </c>
      <c r="G1877" s="9">
        <v>0.1002</v>
      </c>
      <c r="H1877" s="9">
        <v>0.62450000000000006</v>
      </c>
      <c r="I1877" s="9">
        <v>0.14130000000000001</v>
      </c>
      <c r="J1877" s="9">
        <v>8</v>
      </c>
      <c r="K1877" s="9">
        <v>27</v>
      </c>
      <c r="L1877" s="9">
        <v>134</v>
      </c>
      <c r="M1877" s="9">
        <v>6313</v>
      </c>
      <c r="N1877" s="9">
        <v>4.6600000000000003E-2</v>
      </c>
      <c r="O1877" s="9">
        <v>0.48380000000000001</v>
      </c>
      <c r="P1877" s="9">
        <v>9.9199999999999997E-2</v>
      </c>
      <c r="Q1877" s="9">
        <v>32</v>
      </c>
      <c r="R1877" s="9">
        <v>166</v>
      </c>
      <c r="S1877" s="9">
        <v>235</v>
      </c>
      <c r="T1877" s="9">
        <v>29300</v>
      </c>
      <c r="U1877" s="9">
        <v>0.28670000000000001</v>
      </c>
      <c r="V1877" s="9">
        <v>0.84840000000000004</v>
      </c>
      <c r="W1877" s="9">
        <v>0.46039999999999998</v>
      </c>
      <c r="X1877" s="8"/>
      <c r="Y1877" s="8"/>
      <c r="Z1877" s="8"/>
      <c r="AA1877" s="8"/>
      <c r="AB1877" s="8"/>
      <c r="AC1877" s="8"/>
      <c r="AD1877" s="8"/>
      <c r="AE1877" s="9">
        <v>5</v>
      </c>
      <c r="AF1877" s="9">
        <v>41</v>
      </c>
      <c r="AG1877" s="9">
        <v>156</v>
      </c>
      <c r="AH1877" s="9">
        <v>7751</v>
      </c>
      <c r="AI1877" s="9">
        <v>7.0800000000000002E-2</v>
      </c>
      <c r="AJ1877" s="9">
        <v>0.56320000000000003</v>
      </c>
      <c r="AK1877" s="9">
        <v>0.12180000000000001</v>
      </c>
      <c r="AL1877" s="9">
        <v>1</v>
      </c>
      <c r="AM1877" s="9">
        <v>47</v>
      </c>
      <c r="AN1877" s="9">
        <v>188</v>
      </c>
      <c r="AO1877" s="9">
        <v>10599</v>
      </c>
      <c r="AP1877" s="9">
        <v>8.1199999999999994E-2</v>
      </c>
      <c r="AQ1877" s="9">
        <v>0.67869999999999997</v>
      </c>
      <c r="AR1877" s="9">
        <v>0.16650000000000001</v>
      </c>
      <c r="AT1877" s="6">
        <f t="shared" si="95"/>
        <v>155.01724137931035</v>
      </c>
      <c r="AU1877" s="6">
        <f t="shared" si="96"/>
        <v>233.81481481481481</v>
      </c>
      <c r="AV1877" s="6">
        <f t="shared" si="97"/>
        <v>176.50602409638554</v>
      </c>
      <c r="AW1877" s="7" t="str">
        <f t="shared" si="98"/>
        <v/>
      </c>
      <c r="AX1877" s="6">
        <f t="shared" si="99"/>
        <v>189.04878048780489</v>
      </c>
      <c r="AY1877" s="6">
        <f t="shared" si="100"/>
        <v>225.51063829787233</v>
      </c>
      <c r="BA1877" s="6">
        <f>VLOOKUP(A1877, ALL_AP_DATA!$A$2:$F$3600, 6, FALSE)</f>
        <v>579</v>
      </c>
      <c r="BB1877" s="6">
        <f>VLOOKUP(A1877, projmetadata!$A$2:$D$2036, 4, FALSE)</f>
        <v>48028</v>
      </c>
      <c r="BC1877" s="6" t="e">
        <f t="array" aca="1" ref="BC1877" ca="1">_xludf.IFS(I1877&lt;&gt;0, F1877/I1877, P1877&lt;&gt;0, M1877/P1877, W1877&lt;&gt;0, T1877/W1877, AD1877&lt;&gt;0, AA1877/AD1877, AK1877&lt;&gt;0, AH1877/AK1877, AR1877&lt;&gt;0, AO1877/AR1877, TRUE, 0)</f>
        <v>#NAME?</v>
      </c>
      <c r="BE1877" s="6" t="e">
        <f t="shared" ca="1" si="102"/>
        <v>#NAME?</v>
      </c>
      <c r="BF1877" s="6" t="e">
        <f t="shared" ca="1" si="103"/>
        <v>#NAME?</v>
      </c>
      <c r="BG1877" s="6"/>
      <c r="BH1877" s="6">
        <f>VLOOKUP(A1877, ALL_AP_DATA!$A$2:$D$3600, 3, FALSE)</f>
        <v>189</v>
      </c>
      <c r="BI1877" s="6">
        <f>VLOOKUP(A1877, ALL_AP_DATA!$A$2:$E$3600, 5, FALSE)</f>
        <v>63640</v>
      </c>
      <c r="BJ1877" s="6">
        <f t="shared" si="101"/>
        <v>109.91364421416235</v>
      </c>
      <c r="BK1877" s="6">
        <f t="shared" si="104"/>
        <v>0.32642487046632124</v>
      </c>
    </row>
    <row r="1878" spans="1:63" ht="15" customHeight="1" x14ac:dyDescent="0.25">
      <c r="A1878" s="8" t="s">
        <v>1652</v>
      </c>
      <c r="B1878" s="9" t="s">
        <v>1777</v>
      </c>
      <c r="C1878" s="9">
        <v>4</v>
      </c>
      <c r="D1878" s="9">
        <v>10</v>
      </c>
      <c r="E1878" s="9">
        <v>112</v>
      </c>
      <c r="F1878" s="9">
        <v>1499</v>
      </c>
      <c r="G1878" s="9">
        <v>4.7999999999999996E-3</v>
      </c>
      <c r="H1878" s="9">
        <v>4.2700000000000002E-2</v>
      </c>
      <c r="I1878" s="9">
        <v>9.7000000000000003E-3</v>
      </c>
      <c r="J1878" s="8"/>
      <c r="K1878" s="8"/>
      <c r="L1878" s="8"/>
      <c r="M1878" s="8"/>
      <c r="N1878" s="8"/>
      <c r="O1878" s="8"/>
      <c r="P1878" s="8"/>
      <c r="Q1878" s="9">
        <v>166</v>
      </c>
      <c r="R1878" s="9">
        <v>734</v>
      </c>
      <c r="S1878" s="9">
        <v>2176</v>
      </c>
      <c r="T1878" s="9">
        <v>135931</v>
      </c>
      <c r="U1878" s="9">
        <v>0.34889999999999999</v>
      </c>
      <c r="V1878" s="9">
        <v>0.8286</v>
      </c>
      <c r="W1878" s="9">
        <v>0.88370000000000004</v>
      </c>
      <c r="X1878" s="9">
        <v>2</v>
      </c>
      <c r="Y1878" s="9">
        <v>16</v>
      </c>
      <c r="Z1878" s="9">
        <v>0</v>
      </c>
      <c r="AA1878" s="9">
        <v>0</v>
      </c>
      <c r="AB1878" s="9">
        <v>7.6E-3</v>
      </c>
      <c r="AC1878" s="9">
        <v>0</v>
      </c>
      <c r="AD1878" s="9">
        <v>0</v>
      </c>
      <c r="AE1878" s="9">
        <v>15</v>
      </c>
      <c r="AF1878" s="9">
        <v>50</v>
      </c>
      <c r="AG1878" s="9">
        <v>9</v>
      </c>
      <c r="AH1878" s="9">
        <v>37</v>
      </c>
      <c r="AI1878" s="9">
        <v>2.3800000000000002E-2</v>
      </c>
      <c r="AJ1878" s="9">
        <v>3.3999999999999998E-3</v>
      </c>
      <c r="AK1878" s="9">
        <v>2.0000000000000001E-4</v>
      </c>
      <c r="AL1878" s="8"/>
      <c r="AM1878" s="8"/>
      <c r="AN1878" s="8"/>
      <c r="AO1878" s="8"/>
      <c r="AP1878" s="8"/>
      <c r="AQ1878" s="8"/>
      <c r="AR1878" s="8"/>
      <c r="AT1878" s="6">
        <f t="shared" si="95"/>
        <v>149.9</v>
      </c>
      <c r="AU1878" s="6" t="str">
        <f t="shared" si="96"/>
        <v/>
      </c>
      <c r="AV1878" s="6">
        <f t="shared" si="97"/>
        <v>185.19209809264305</v>
      </c>
      <c r="AW1878" s="7">
        <f t="shared" si="98"/>
        <v>0</v>
      </c>
      <c r="AX1878" s="6">
        <f t="shared" si="99"/>
        <v>0.74</v>
      </c>
      <c r="AY1878" s="6" t="str">
        <f t="shared" si="100"/>
        <v/>
      </c>
      <c r="BA1878" s="6">
        <f>VLOOKUP(A1878, ALL_AP_DATA!$A$2:$F$3600, 6, FALSE)</f>
        <v>2104</v>
      </c>
      <c r="BB1878" s="6">
        <f>VLOOKUP(A1878, projmetadata!$A$2:$D$2036, 4, FALSE)</f>
        <v>31801</v>
      </c>
      <c r="BC1878" s="6" t="e">
        <f t="array" aca="1" ref="BC1878" ca="1">_xludf.IFS(I1878&lt;&gt;0, F1878/I1878, P1878&lt;&gt;0, M1878/P1878, W1878&lt;&gt;0, T1878/W1878, AD1878&lt;&gt;0, AA1878/AD1878, AK1878&lt;&gt;0, AH1878/AK1878, AR1878&lt;&gt;0, AO1878/AR1878, TRUE, 0)</f>
        <v>#NAME?</v>
      </c>
      <c r="BE1878" s="6" t="e">
        <f t="shared" ca="1" si="102"/>
        <v>#NAME?</v>
      </c>
      <c r="BF1878" s="6" t="e">
        <f t="shared" ca="1" si="103"/>
        <v>#NAME?</v>
      </c>
      <c r="BG1878" s="6"/>
      <c r="BH1878" s="6">
        <f>VLOOKUP(A1878, ALL_AP_DATA!$A$2:$D$3600, 3, FALSE)</f>
        <v>797</v>
      </c>
      <c r="BI1878" s="6">
        <f>VLOOKUP(A1878, ALL_AP_DATA!$A$2:$E$3600, 5, FALSE)</f>
        <v>153821</v>
      </c>
      <c r="BJ1878" s="6">
        <f t="shared" si="101"/>
        <v>73.108840304182507</v>
      </c>
      <c r="BK1878" s="6">
        <f t="shared" si="104"/>
        <v>0.37880228136882127</v>
      </c>
    </row>
    <row r="1879" spans="1:63" ht="15" customHeight="1" x14ac:dyDescent="0.25">
      <c r="A1879" s="8" t="s">
        <v>1653</v>
      </c>
      <c r="B1879" s="9" t="s">
        <v>1777</v>
      </c>
      <c r="C1879" s="9">
        <v>6</v>
      </c>
      <c r="D1879" s="9">
        <v>22</v>
      </c>
      <c r="E1879" s="9">
        <v>13</v>
      </c>
      <c r="F1879" s="9">
        <v>230</v>
      </c>
      <c r="G1879" s="9">
        <v>0.12790000000000001</v>
      </c>
      <c r="H1879" s="9">
        <v>0.1477</v>
      </c>
      <c r="I1879" s="9">
        <v>0.1515</v>
      </c>
      <c r="J1879" s="8"/>
      <c r="K1879" s="8"/>
      <c r="L1879" s="8"/>
      <c r="M1879" s="8"/>
      <c r="N1879" s="8"/>
      <c r="O1879" s="8"/>
      <c r="P1879" s="8"/>
      <c r="Q1879" s="9">
        <v>4</v>
      </c>
      <c r="R1879" s="9">
        <v>11</v>
      </c>
      <c r="S1879" s="9">
        <v>40</v>
      </c>
      <c r="T1879" s="9">
        <v>406</v>
      </c>
      <c r="U1879" s="9">
        <v>6.4000000000000001E-2</v>
      </c>
      <c r="V1879" s="9">
        <v>0.45450000000000002</v>
      </c>
      <c r="W1879" s="9">
        <v>0.26750000000000002</v>
      </c>
      <c r="X1879" s="8"/>
      <c r="Y1879" s="8"/>
      <c r="Z1879" s="8"/>
      <c r="AA1879" s="8"/>
      <c r="AB1879" s="8"/>
      <c r="AC1879" s="8"/>
      <c r="AD1879" s="8"/>
      <c r="AE1879" s="9">
        <v>1</v>
      </c>
      <c r="AF1879" s="9">
        <v>2</v>
      </c>
      <c r="AG1879" s="9">
        <v>3</v>
      </c>
      <c r="AH1879" s="9">
        <v>144</v>
      </c>
      <c r="AI1879" s="9">
        <v>1.1599999999999999E-2</v>
      </c>
      <c r="AJ1879" s="9">
        <v>3.4099999999999998E-2</v>
      </c>
      <c r="AK1879" s="9">
        <v>9.4899999999999998E-2</v>
      </c>
      <c r="AL1879" s="8"/>
      <c r="AM1879" s="8"/>
      <c r="AN1879" s="8"/>
      <c r="AO1879" s="8"/>
      <c r="AP1879" s="8"/>
      <c r="AQ1879" s="8"/>
      <c r="AR1879" s="8"/>
      <c r="AT1879" s="6">
        <f t="shared" si="95"/>
        <v>10.454545454545455</v>
      </c>
      <c r="AU1879" s="6" t="str">
        <f t="shared" si="96"/>
        <v/>
      </c>
      <c r="AV1879" s="6">
        <f t="shared" si="97"/>
        <v>36.909090909090907</v>
      </c>
      <c r="AW1879" s="7" t="str">
        <f t="shared" si="98"/>
        <v/>
      </c>
      <c r="AX1879" s="6">
        <f t="shared" si="99"/>
        <v>72</v>
      </c>
      <c r="AY1879" s="6" t="str">
        <f t="shared" si="100"/>
        <v/>
      </c>
      <c r="BA1879" s="6">
        <f>VLOOKUP(A1879, ALL_AP_DATA!$A$2:$F$3600, 6, FALSE)</f>
        <v>172</v>
      </c>
      <c r="BB1879" s="6">
        <f>VLOOKUP(A1879, projmetadata!$A$2:$D$2036, 4, FALSE)</f>
        <v>15801</v>
      </c>
      <c r="BC1879" s="6" t="e">
        <f t="array" aca="1" ref="BC1879" ca="1">_xludf.IFS(I1879&lt;&gt;0, F1879/I1879, P1879&lt;&gt;0, M1879/P1879, W1879&lt;&gt;0, T1879/W1879, AD1879&lt;&gt;0, AA1879/AD1879, AK1879&lt;&gt;0, AH1879/AK1879, AR1879&lt;&gt;0, AO1879/AR1879, TRUE, 0)</f>
        <v>#NAME?</v>
      </c>
      <c r="BE1879" s="6" t="e">
        <f t="shared" ca="1" si="102"/>
        <v>#NAME?</v>
      </c>
      <c r="BF1879" s="6" t="e">
        <f t="shared" ca="1" si="103"/>
        <v>#NAME?</v>
      </c>
      <c r="BG1879" s="6"/>
      <c r="BH1879" s="6">
        <f>VLOOKUP(A1879, ALL_AP_DATA!$A$2:$D$3600, 3, FALSE)</f>
        <v>32</v>
      </c>
      <c r="BI1879" s="6">
        <f>VLOOKUP(A1879, ALL_AP_DATA!$A$2:$E$3600, 5, FALSE)</f>
        <v>1518</v>
      </c>
      <c r="BJ1879" s="6">
        <f t="shared" si="101"/>
        <v>8.8255813953488378</v>
      </c>
      <c r="BK1879" s="6">
        <f t="shared" si="104"/>
        <v>0.18604651162790697</v>
      </c>
    </row>
    <row r="1880" spans="1:63" ht="15" customHeight="1" x14ac:dyDescent="0.25">
      <c r="A1880" s="8" t="s">
        <v>1654</v>
      </c>
      <c r="B1880" s="9" t="s">
        <v>1777</v>
      </c>
      <c r="C1880" s="9">
        <v>37</v>
      </c>
      <c r="D1880" s="9">
        <v>138</v>
      </c>
      <c r="E1880" s="9">
        <v>194</v>
      </c>
      <c r="F1880" s="9">
        <v>10436</v>
      </c>
      <c r="G1880" s="9">
        <v>7.6700000000000004E-2</v>
      </c>
      <c r="H1880" s="9">
        <v>0.2326</v>
      </c>
      <c r="I1880" s="9">
        <v>3.3099999999999997E-2</v>
      </c>
      <c r="J1880" s="8"/>
      <c r="K1880" s="8"/>
      <c r="L1880" s="8"/>
      <c r="M1880" s="8"/>
      <c r="N1880" s="8"/>
      <c r="O1880" s="8"/>
      <c r="P1880" s="8"/>
      <c r="Q1880" s="9">
        <v>77</v>
      </c>
      <c r="R1880" s="9">
        <v>366</v>
      </c>
      <c r="S1880" s="9">
        <v>804</v>
      </c>
      <c r="T1880" s="9">
        <v>131443</v>
      </c>
      <c r="U1880" s="9">
        <v>0.20330000000000001</v>
      </c>
      <c r="V1880" s="9">
        <v>0.96399999999999997</v>
      </c>
      <c r="W1880" s="9">
        <v>0.41710000000000003</v>
      </c>
      <c r="X1880" s="9">
        <v>3</v>
      </c>
      <c r="Y1880" s="9">
        <v>18</v>
      </c>
      <c r="Z1880" s="9">
        <v>29</v>
      </c>
      <c r="AA1880" s="9">
        <v>1228</v>
      </c>
      <c r="AB1880" s="9">
        <v>0.01</v>
      </c>
      <c r="AC1880" s="9">
        <v>3.4799999999999998E-2</v>
      </c>
      <c r="AD1880" s="9">
        <v>3.8999999999999998E-3</v>
      </c>
      <c r="AE1880" s="9">
        <v>28</v>
      </c>
      <c r="AF1880" s="9">
        <v>34</v>
      </c>
      <c r="AG1880" s="9">
        <v>2</v>
      </c>
      <c r="AH1880" s="9">
        <v>8</v>
      </c>
      <c r="AI1880" s="9">
        <v>1.89E-2</v>
      </c>
      <c r="AJ1880" s="9">
        <v>2.3999999999999998E-3</v>
      </c>
      <c r="AK1880" s="9">
        <v>0</v>
      </c>
      <c r="AL1880" s="8"/>
      <c r="AM1880" s="8"/>
      <c r="AN1880" s="8"/>
      <c r="AO1880" s="8"/>
      <c r="AP1880" s="8"/>
      <c r="AQ1880" s="8"/>
      <c r="AR1880" s="8"/>
      <c r="AT1880" s="6">
        <f t="shared" si="95"/>
        <v>75.623188405797094</v>
      </c>
      <c r="AU1880" s="6" t="str">
        <f t="shared" si="96"/>
        <v/>
      </c>
      <c r="AV1880" s="6">
        <f t="shared" si="97"/>
        <v>359.13387978142077</v>
      </c>
      <c r="AW1880" s="7">
        <f t="shared" si="98"/>
        <v>68.222222222222229</v>
      </c>
      <c r="AX1880" s="6">
        <f t="shared" si="99"/>
        <v>0.23529411764705882</v>
      </c>
      <c r="AY1880" s="6" t="str">
        <f t="shared" si="100"/>
        <v/>
      </c>
      <c r="BA1880" s="6">
        <f>VLOOKUP(A1880, ALL_AP_DATA!$A$2:$F$3600, 6, FALSE)</f>
        <v>1800</v>
      </c>
      <c r="BB1880" s="6">
        <f>VLOOKUP(A1880, projmetadata!$A$2:$D$2036, 4, FALSE)</f>
        <v>240379</v>
      </c>
      <c r="BC1880" s="6" t="e">
        <f t="array" aca="1" ref="BC1880" ca="1">_xludf.IFS(I1880&lt;&gt;0, F1880/I1880, P1880&lt;&gt;0, M1880/P1880, W1880&lt;&gt;0, T1880/W1880, AD1880&lt;&gt;0, AA1880/AD1880, AK1880&lt;&gt;0, AH1880/AK1880, AR1880&lt;&gt;0, AO1880/AR1880, TRUE, 0)</f>
        <v>#NAME?</v>
      </c>
      <c r="BE1880" s="6" t="e">
        <f t="shared" ca="1" si="102"/>
        <v>#NAME?</v>
      </c>
      <c r="BF1880" s="6" t="e">
        <f t="shared" ca="1" si="103"/>
        <v>#NAME?</v>
      </c>
      <c r="BG1880" s="6"/>
      <c r="BH1880" s="6">
        <f>VLOOKUP(A1880, ALL_AP_DATA!$A$2:$D$3600, 3, FALSE)</f>
        <v>498</v>
      </c>
      <c r="BI1880" s="6">
        <f>VLOOKUP(A1880, ALL_AP_DATA!$A$2:$E$3600, 5, FALSE)</f>
        <v>315160</v>
      </c>
      <c r="BJ1880" s="6">
        <f t="shared" si="101"/>
        <v>175.0888888888889</v>
      </c>
      <c r="BK1880" s="6">
        <f t="shared" si="104"/>
        <v>0.27666666666666667</v>
      </c>
    </row>
    <row r="1881" spans="1:63" ht="15" customHeight="1" x14ac:dyDescent="0.25">
      <c r="A1881" s="8" t="s">
        <v>1655</v>
      </c>
      <c r="B1881" s="9" t="s">
        <v>1777</v>
      </c>
      <c r="C1881" s="9">
        <v>1</v>
      </c>
      <c r="D1881" s="9">
        <v>3</v>
      </c>
      <c r="E1881" s="9">
        <v>1</v>
      </c>
      <c r="F1881" s="9">
        <v>10</v>
      </c>
      <c r="G1881" s="9">
        <v>1.9400000000000001E-2</v>
      </c>
      <c r="H1881" s="9">
        <v>7.1999999999999998E-3</v>
      </c>
      <c r="I1881" s="9">
        <v>1.6999999999999999E-3</v>
      </c>
      <c r="J1881" s="8"/>
      <c r="K1881" s="8"/>
      <c r="L1881" s="8"/>
      <c r="M1881" s="8"/>
      <c r="N1881" s="8"/>
      <c r="O1881" s="8"/>
      <c r="P1881" s="8"/>
      <c r="Q1881" s="9">
        <v>5</v>
      </c>
      <c r="R1881" s="9">
        <v>43</v>
      </c>
      <c r="S1881" s="9">
        <v>111</v>
      </c>
      <c r="T1881" s="9">
        <v>4585</v>
      </c>
      <c r="U1881" s="9">
        <v>0.27739999999999998</v>
      </c>
      <c r="V1881" s="9">
        <v>0.80430000000000001</v>
      </c>
      <c r="W1881" s="9">
        <v>0.80230000000000001</v>
      </c>
      <c r="X1881" s="8"/>
      <c r="Y1881" s="8"/>
      <c r="Z1881" s="8"/>
      <c r="AA1881" s="8"/>
      <c r="AB1881" s="8"/>
      <c r="AC1881" s="8"/>
      <c r="AD1881" s="8"/>
      <c r="AE1881" s="8"/>
      <c r="AF1881" s="8"/>
      <c r="AG1881" s="8"/>
      <c r="AH1881" s="8"/>
      <c r="AI1881" s="8"/>
      <c r="AJ1881" s="8"/>
      <c r="AK1881" s="8"/>
      <c r="AL1881" s="8"/>
      <c r="AM1881" s="8"/>
      <c r="AN1881" s="8"/>
      <c r="AO1881" s="8"/>
      <c r="AP1881" s="8"/>
      <c r="AQ1881" s="8"/>
      <c r="AR1881" s="8"/>
      <c r="AT1881" s="6">
        <f t="shared" si="95"/>
        <v>3.3333333333333335</v>
      </c>
      <c r="AU1881" s="6" t="str">
        <f t="shared" si="96"/>
        <v/>
      </c>
      <c r="AV1881" s="6">
        <f t="shared" si="97"/>
        <v>106.62790697674419</v>
      </c>
      <c r="AW1881" s="7" t="str">
        <f t="shared" si="98"/>
        <v/>
      </c>
      <c r="AX1881" s="6" t="str">
        <f t="shared" si="99"/>
        <v/>
      </c>
      <c r="AY1881" s="6" t="str">
        <f t="shared" si="100"/>
        <v/>
      </c>
      <c r="BA1881" s="6">
        <f>VLOOKUP(A1881, ALL_AP_DATA!$A$2:$F$3600, 6, FALSE)</f>
        <v>155</v>
      </c>
      <c r="BB1881" s="6">
        <f>VLOOKUP(A1881, projmetadata!$A$2:$D$2036, 4, FALSE)</f>
        <v>6894</v>
      </c>
      <c r="BC1881" s="6" t="e">
        <f t="array" aca="1" ref="BC1881" ca="1">_xludf.IFS(I1881&lt;&gt;0, F1881/I1881, P1881&lt;&gt;0, M1881/P1881, W1881&lt;&gt;0, T1881/W1881, AD1881&lt;&gt;0, AA1881/AD1881, AK1881&lt;&gt;0, AH1881/AK1881, AR1881&lt;&gt;0, AO1881/AR1881, TRUE, 0)</f>
        <v>#NAME?</v>
      </c>
      <c r="BE1881" s="6" t="e">
        <f t="shared" ca="1" si="102"/>
        <v>#NAME?</v>
      </c>
      <c r="BF1881" s="6" t="e">
        <f t="shared" ca="1" si="103"/>
        <v>#NAME?</v>
      </c>
      <c r="BG1881" s="6"/>
      <c r="BH1881" s="6">
        <f>VLOOKUP(A1881, ALL_AP_DATA!$A$2:$D$3600, 3, FALSE)</f>
        <v>46</v>
      </c>
      <c r="BI1881" s="6">
        <f>VLOOKUP(A1881, ALL_AP_DATA!$A$2:$E$3600, 5, FALSE)</f>
        <v>5715</v>
      </c>
      <c r="BJ1881" s="6">
        <f t="shared" si="101"/>
        <v>36.87096774193548</v>
      </c>
      <c r="BK1881" s="6">
        <f t="shared" si="104"/>
        <v>0.29677419354838708</v>
      </c>
    </row>
    <row r="1882" spans="1:63" ht="15" customHeight="1" x14ac:dyDescent="0.25">
      <c r="A1882" s="8" t="s">
        <v>1656</v>
      </c>
      <c r="B1882" s="9" t="s">
        <v>1777</v>
      </c>
      <c r="C1882" s="9">
        <v>4</v>
      </c>
      <c r="D1882" s="9">
        <v>11</v>
      </c>
      <c r="E1882" s="9">
        <v>1</v>
      </c>
      <c r="F1882" s="9">
        <v>6</v>
      </c>
      <c r="G1882" s="9">
        <v>7.1400000000000005E-2</v>
      </c>
      <c r="H1882" s="9">
        <v>8.3299999999999999E-2</v>
      </c>
      <c r="I1882" s="9">
        <v>5.5599999999999997E-2</v>
      </c>
      <c r="J1882" s="8"/>
      <c r="K1882" s="8"/>
      <c r="L1882" s="8"/>
      <c r="M1882" s="8"/>
      <c r="N1882" s="8"/>
      <c r="O1882" s="8"/>
      <c r="P1882" s="8"/>
      <c r="Q1882" s="9">
        <v>1</v>
      </c>
      <c r="R1882" s="9">
        <v>2</v>
      </c>
      <c r="S1882" s="9">
        <v>4</v>
      </c>
      <c r="T1882" s="9">
        <v>39</v>
      </c>
      <c r="U1882" s="9">
        <v>1.2999999999999999E-2</v>
      </c>
      <c r="V1882" s="9">
        <v>0.33329999999999999</v>
      </c>
      <c r="W1882" s="9">
        <v>0.36109999999999998</v>
      </c>
      <c r="X1882" s="8"/>
      <c r="Y1882" s="8"/>
      <c r="Z1882" s="8"/>
      <c r="AA1882" s="8"/>
      <c r="AB1882" s="8"/>
      <c r="AC1882" s="8"/>
      <c r="AD1882" s="8"/>
      <c r="AE1882" s="9">
        <v>1</v>
      </c>
      <c r="AF1882" s="9">
        <v>3</v>
      </c>
      <c r="AG1882" s="9">
        <v>0</v>
      </c>
      <c r="AH1882" s="9">
        <v>0</v>
      </c>
      <c r="AI1882" s="9">
        <v>1.95E-2</v>
      </c>
      <c r="AJ1882" s="9">
        <v>0</v>
      </c>
      <c r="AK1882" s="9">
        <v>0</v>
      </c>
      <c r="AL1882" s="8"/>
      <c r="AM1882" s="8"/>
      <c r="AN1882" s="8"/>
      <c r="AO1882" s="8"/>
      <c r="AP1882" s="8"/>
      <c r="AQ1882" s="8"/>
      <c r="AR1882" s="8"/>
      <c r="AT1882" s="6">
        <f t="shared" si="95"/>
        <v>0.54545454545454541</v>
      </c>
      <c r="AU1882" s="6" t="str">
        <f t="shared" si="96"/>
        <v/>
      </c>
      <c r="AV1882" s="6">
        <f t="shared" si="97"/>
        <v>19.5</v>
      </c>
      <c r="AW1882" s="7" t="str">
        <f t="shared" si="98"/>
        <v/>
      </c>
      <c r="AX1882" s="6">
        <f t="shared" si="99"/>
        <v>0</v>
      </c>
      <c r="AY1882" s="6" t="str">
        <f t="shared" si="100"/>
        <v/>
      </c>
      <c r="BA1882" s="6">
        <f>VLOOKUP(A1882, ALL_AP_DATA!$A$2:$F$3600, 6, FALSE)</f>
        <v>154</v>
      </c>
      <c r="BB1882" s="6">
        <f>VLOOKUP(A1882, projmetadata!$A$2:$D$2036, 4, FALSE)</f>
        <v>17001</v>
      </c>
      <c r="BC1882" s="6" t="e">
        <f t="array" aca="1" ref="BC1882" ca="1">_xludf.IFS(I1882&lt;&gt;0, F1882/I1882, P1882&lt;&gt;0, M1882/P1882, W1882&lt;&gt;0, T1882/W1882, AD1882&lt;&gt;0, AA1882/AD1882, AK1882&lt;&gt;0, AH1882/AK1882, AR1882&lt;&gt;0, AO1882/AR1882, TRUE, 0)</f>
        <v>#NAME?</v>
      </c>
      <c r="BE1882" s="6" t="e">
        <f t="shared" ca="1" si="102"/>
        <v>#NAME?</v>
      </c>
      <c r="BF1882" s="6" t="e">
        <f t="shared" ca="1" si="103"/>
        <v>#NAME?</v>
      </c>
      <c r="BG1882" s="6"/>
      <c r="BH1882" s="6">
        <f>VLOOKUP(A1882, ALL_AP_DATA!$A$2:$D$3600, 3, FALSE)</f>
        <v>13</v>
      </c>
      <c r="BI1882" s="6">
        <f>VLOOKUP(A1882, ALL_AP_DATA!$A$2:$E$3600, 5, FALSE)</f>
        <v>108</v>
      </c>
      <c r="BJ1882" s="6">
        <f t="shared" si="101"/>
        <v>0.70129870129870131</v>
      </c>
      <c r="BK1882" s="6">
        <f t="shared" si="104"/>
        <v>8.4415584415584416E-2</v>
      </c>
    </row>
    <row r="1883" spans="1:63" ht="15" customHeight="1" x14ac:dyDescent="0.25">
      <c r="A1883" s="8" t="s">
        <v>1657</v>
      </c>
      <c r="B1883" s="9" t="s">
        <v>1777</v>
      </c>
      <c r="C1883" s="9">
        <v>4</v>
      </c>
      <c r="D1883" s="9">
        <v>25</v>
      </c>
      <c r="E1883" s="9">
        <v>32</v>
      </c>
      <c r="F1883" s="9">
        <v>392</v>
      </c>
      <c r="G1883" s="9">
        <v>8.09E-2</v>
      </c>
      <c r="H1883" s="9">
        <v>0.13059999999999999</v>
      </c>
      <c r="I1883" s="9">
        <v>4.7899999999999998E-2</v>
      </c>
      <c r="J1883" s="8"/>
      <c r="K1883" s="8"/>
      <c r="L1883" s="8"/>
      <c r="M1883" s="8"/>
      <c r="N1883" s="8"/>
      <c r="O1883" s="8"/>
      <c r="P1883" s="8"/>
      <c r="Q1883" s="9">
        <v>14</v>
      </c>
      <c r="R1883" s="9">
        <v>50</v>
      </c>
      <c r="S1883" s="9">
        <v>116</v>
      </c>
      <c r="T1883" s="9">
        <v>4033</v>
      </c>
      <c r="U1883" s="9">
        <v>0.1618</v>
      </c>
      <c r="V1883" s="9">
        <v>0.47349999999999998</v>
      </c>
      <c r="W1883" s="9">
        <v>0.49270000000000003</v>
      </c>
      <c r="X1883" s="9">
        <v>1</v>
      </c>
      <c r="Y1883" s="9">
        <v>9</v>
      </c>
      <c r="Z1883" s="9">
        <v>19</v>
      </c>
      <c r="AA1883" s="9">
        <v>261</v>
      </c>
      <c r="AB1883" s="9">
        <v>2.9100000000000001E-2</v>
      </c>
      <c r="AC1883" s="9">
        <v>7.7600000000000002E-2</v>
      </c>
      <c r="AD1883" s="9">
        <v>3.1899999999999998E-2</v>
      </c>
      <c r="AE1883" s="9">
        <v>3</v>
      </c>
      <c r="AF1883" s="9">
        <v>18</v>
      </c>
      <c r="AG1883" s="9">
        <v>34</v>
      </c>
      <c r="AH1883" s="9">
        <v>419</v>
      </c>
      <c r="AI1883" s="9">
        <v>5.8299999999999998E-2</v>
      </c>
      <c r="AJ1883" s="9">
        <v>0.13880000000000001</v>
      </c>
      <c r="AK1883" s="9">
        <v>5.1200000000000002E-2</v>
      </c>
      <c r="AL1883" s="8"/>
      <c r="AM1883" s="8"/>
      <c r="AN1883" s="8"/>
      <c r="AO1883" s="8"/>
      <c r="AP1883" s="8"/>
      <c r="AQ1883" s="8"/>
      <c r="AR1883" s="8"/>
      <c r="AT1883" s="6">
        <f t="shared" si="95"/>
        <v>15.68</v>
      </c>
      <c r="AU1883" s="6" t="str">
        <f t="shared" si="96"/>
        <v/>
      </c>
      <c r="AV1883" s="6">
        <f t="shared" si="97"/>
        <v>80.66</v>
      </c>
      <c r="AW1883" s="7">
        <f t="shared" si="98"/>
        <v>29</v>
      </c>
      <c r="AX1883" s="6">
        <f t="shared" si="99"/>
        <v>23.277777777777779</v>
      </c>
      <c r="AY1883" s="6" t="str">
        <f t="shared" si="100"/>
        <v/>
      </c>
      <c r="BA1883" s="6">
        <f>VLOOKUP(A1883, ALL_AP_DATA!$A$2:$F$3600, 6, FALSE)</f>
        <v>309</v>
      </c>
      <c r="BB1883" s="6">
        <f>VLOOKUP(A1883, projmetadata!$A$2:$D$2036, 4, FALSE)</f>
        <v>23708</v>
      </c>
      <c r="BC1883" s="6" t="e">
        <f t="array" aca="1" ref="BC1883" ca="1">_xludf.IFS(I1883&lt;&gt;0, F1883/I1883, P1883&lt;&gt;0, M1883/P1883, W1883&lt;&gt;0, T1883/W1883, AD1883&lt;&gt;0, AA1883/AD1883, AK1883&lt;&gt;0, AH1883/AK1883, AR1883&lt;&gt;0, AO1883/AR1883, TRUE, 0)</f>
        <v>#NAME?</v>
      </c>
      <c r="BE1883" s="6" t="e">
        <f t="shared" ca="1" si="102"/>
        <v>#NAME?</v>
      </c>
      <c r="BF1883" s="6" t="e">
        <f t="shared" ca="1" si="103"/>
        <v>#NAME?</v>
      </c>
      <c r="BG1883" s="6"/>
      <c r="BH1883" s="6">
        <f>VLOOKUP(A1883, ALL_AP_DATA!$A$2:$D$3600, 3, FALSE)</f>
        <v>77</v>
      </c>
      <c r="BI1883" s="6">
        <f>VLOOKUP(A1883, ALL_AP_DATA!$A$2:$E$3600, 5, FALSE)</f>
        <v>8185</v>
      </c>
      <c r="BJ1883" s="6">
        <f t="shared" si="101"/>
        <v>26.488673139158575</v>
      </c>
      <c r="BK1883" s="6">
        <f t="shared" si="104"/>
        <v>0.24919093851132687</v>
      </c>
    </row>
    <row r="1884" spans="1:63" ht="15" customHeight="1" x14ac:dyDescent="0.25">
      <c r="A1884" s="8" t="s">
        <v>1658</v>
      </c>
      <c r="B1884" s="9" t="s">
        <v>1777</v>
      </c>
      <c r="C1884" s="9">
        <v>5</v>
      </c>
      <c r="D1884" s="9">
        <v>41</v>
      </c>
      <c r="E1884" s="9">
        <v>105</v>
      </c>
      <c r="F1884" s="9">
        <v>9909</v>
      </c>
      <c r="G1884" s="9">
        <v>0.1502</v>
      </c>
      <c r="H1884" s="9">
        <v>0.2555</v>
      </c>
      <c r="I1884" s="9">
        <v>0.1857</v>
      </c>
      <c r="J1884" s="9">
        <v>1</v>
      </c>
      <c r="K1884" s="9">
        <v>10</v>
      </c>
      <c r="L1884" s="9">
        <v>55</v>
      </c>
      <c r="M1884" s="9">
        <v>1963</v>
      </c>
      <c r="N1884" s="9">
        <v>3.6600000000000001E-2</v>
      </c>
      <c r="O1884" s="9">
        <v>0.1338</v>
      </c>
      <c r="P1884" s="9">
        <v>3.6799999999999999E-2</v>
      </c>
      <c r="Q1884" s="9">
        <v>12</v>
      </c>
      <c r="R1884" s="9">
        <v>66</v>
      </c>
      <c r="S1884" s="9">
        <v>195</v>
      </c>
      <c r="T1884" s="9">
        <v>21509</v>
      </c>
      <c r="U1884" s="9">
        <v>0.24179999999999999</v>
      </c>
      <c r="V1884" s="9">
        <v>0.47449999999999998</v>
      </c>
      <c r="W1884" s="9">
        <v>0.40310000000000001</v>
      </c>
      <c r="X1884" s="8"/>
      <c r="Y1884" s="8"/>
      <c r="Z1884" s="8"/>
      <c r="AA1884" s="8"/>
      <c r="AB1884" s="8"/>
      <c r="AC1884" s="8"/>
      <c r="AD1884" s="8"/>
      <c r="AE1884" s="9">
        <v>9</v>
      </c>
      <c r="AF1884" s="9">
        <v>22</v>
      </c>
      <c r="AG1884" s="9">
        <v>36</v>
      </c>
      <c r="AH1884" s="9">
        <v>1528</v>
      </c>
      <c r="AI1884" s="9">
        <v>8.0600000000000005E-2</v>
      </c>
      <c r="AJ1884" s="9">
        <v>8.7599999999999997E-2</v>
      </c>
      <c r="AK1884" s="9">
        <v>2.86E-2</v>
      </c>
      <c r="AL1884" s="8"/>
      <c r="AM1884" s="8"/>
      <c r="AN1884" s="8"/>
      <c r="AO1884" s="8"/>
      <c r="AP1884" s="8"/>
      <c r="AQ1884" s="8"/>
      <c r="AR1884" s="8"/>
      <c r="AT1884" s="6">
        <f t="shared" si="95"/>
        <v>241.6829268292683</v>
      </c>
      <c r="AU1884" s="6">
        <f t="shared" si="96"/>
        <v>196.3</v>
      </c>
      <c r="AV1884" s="6">
        <f t="shared" si="97"/>
        <v>325.89393939393938</v>
      </c>
      <c r="AW1884" s="7" t="str">
        <f t="shared" si="98"/>
        <v/>
      </c>
      <c r="AX1884" s="6">
        <f t="shared" si="99"/>
        <v>69.454545454545453</v>
      </c>
      <c r="AY1884" s="6" t="str">
        <f t="shared" si="100"/>
        <v/>
      </c>
      <c r="BA1884" s="6">
        <f>VLOOKUP(A1884, ALL_AP_DATA!$A$2:$F$3600, 6, FALSE)</f>
        <v>273</v>
      </c>
      <c r="BB1884" s="6">
        <f>VLOOKUP(A1884, projmetadata!$A$2:$D$2036, 4, FALSE)</f>
        <v>46333</v>
      </c>
      <c r="BC1884" s="6" t="e">
        <f t="array" aca="1" ref="BC1884" ca="1">_xludf.IFS(I1884&lt;&gt;0, F1884/I1884, P1884&lt;&gt;0, M1884/P1884, W1884&lt;&gt;0, T1884/W1884, AD1884&lt;&gt;0, AA1884/AD1884, AK1884&lt;&gt;0, AH1884/AK1884, AR1884&lt;&gt;0, AO1884/AR1884, TRUE, 0)</f>
        <v>#NAME?</v>
      </c>
      <c r="BE1884" s="6" t="e">
        <f t="shared" ca="1" si="102"/>
        <v>#NAME?</v>
      </c>
      <c r="BF1884" s="6" t="e">
        <f t="shared" ca="1" si="103"/>
        <v>#NAME?</v>
      </c>
      <c r="BG1884" s="6"/>
      <c r="BH1884" s="6">
        <f>VLOOKUP(A1884, ALL_AP_DATA!$A$2:$D$3600, 3, FALSE)</f>
        <v>92</v>
      </c>
      <c r="BI1884" s="6">
        <f>VLOOKUP(A1884, ALL_AP_DATA!$A$2:$E$3600, 5, FALSE)</f>
        <v>53360</v>
      </c>
      <c r="BJ1884" s="6">
        <f t="shared" si="101"/>
        <v>195.45787545787545</v>
      </c>
      <c r="BK1884" s="6">
        <f t="shared" si="104"/>
        <v>0.33699633699633702</v>
      </c>
    </row>
    <row r="1885" spans="1:63" ht="15" customHeight="1" x14ac:dyDescent="0.25">
      <c r="A1885" s="8" t="s">
        <v>1659</v>
      </c>
      <c r="B1885" s="9" t="s">
        <v>1777</v>
      </c>
      <c r="C1885" s="9">
        <v>7</v>
      </c>
      <c r="D1885" s="9">
        <v>109</v>
      </c>
      <c r="E1885" s="9">
        <v>461</v>
      </c>
      <c r="F1885" s="9">
        <v>16982</v>
      </c>
      <c r="G1885" s="9">
        <v>0.15179999999999999</v>
      </c>
      <c r="H1885" s="9">
        <v>0.66810000000000003</v>
      </c>
      <c r="I1885" s="9">
        <v>0.28720000000000001</v>
      </c>
      <c r="J1885" s="9">
        <v>8</v>
      </c>
      <c r="K1885" s="9">
        <v>42</v>
      </c>
      <c r="L1885" s="9">
        <v>325</v>
      </c>
      <c r="M1885" s="9">
        <v>10619</v>
      </c>
      <c r="N1885" s="9">
        <v>5.8500000000000003E-2</v>
      </c>
      <c r="O1885" s="9">
        <v>0.47099999999999997</v>
      </c>
      <c r="P1885" s="9">
        <v>0.17960000000000001</v>
      </c>
      <c r="Q1885" s="9">
        <v>46</v>
      </c>
      <c r="R1885" s="9">
        <v>270</v>
      </c>
      <c r="S1885" s="9">
        <v>616</v>
      </c>
      <c r="T1885" s="9">
        <v>48433</v>
      </c>
      <c r="U1885" s="9">
        <v>0.376</v>
      </c>
      <c r="V1885" s="9">
        <v>0.89280000000000004</v>
      </c>
      <c r="W1885" s="9">
        <v>0.81899999999999995</v>
      </c>
      <c r="X1885" s="8"/>
      <c r="Y1885" s="8"/>
      <c r="Z1885" s="8"/>
      <c r="AA1885" s="8"/>
      <c r="AB1885" s="8"/>
      <c r="AC1885" s="8"/>
      <c r="AD1885" s="8"/>
      <c r="AE1885" s="9">
        <v>9</v>
      </c>
      <c r="AF1885" s="9">
        <v>46</v>
      </c>
      <c r="AG1885" s="9">
        <v>334</v>
      </c>
      <c r="AH1885" s="9">
        <v>10349</v>
      </c>
      <c r="AI1885" s="9">
        <v>6.4100000000000004E-2</v>
      </c>
      <c r="AJ1885" s="9">
        <v>0.48409999999999997</v>
      </c>
      <c r="AK1885" s="9">
        <v>0.17499999999999999</v>
      </c>
      <c r="AL1885" s="9">
        <v>3</v>
      </c>
      <c r="AM1885" s="9">
        <v>65</v>
      </c>
      <c r="AN1885" s="9">
        <v>376</v>
      </c>
      <c r="AO1885" s="9">
        <v>15959</v>
      </c>
      <c r="AP1885" s="9">
        <v>9.0499999999999997E-2</v>
      </c>
      <c r="AQ1885" s="9">
        <v>0.54490000000000005</v>
      </c>
      <c r="AR1885" s="9">
        <v>0.26989999999999997</v>
      </c>
      <c r="AT1885" s="6">
        <f t="shared" si="95"/>
        <v>155.79816513761469</v>
      </c>
      <c r="AU1885" s="6">
        <f t="shared" si="96"/>
        <v>252.83333333333334</v>
      </c>
      <c r="AV1885" s="6">
        <f t="shared" si="97"/>
        <v>179.38148148148147</v>
      </c>
      <c r="AW1885" s="7" t="str">
        <f t="shared" si="98"/>
        <v/>
      </c>
      <c r="AX1885" s="6">
        <f t="shared" si="99"/>
        <v>224.97826086956522</v>
      </c>
      <c r="AY1885" s="6">
        <f t="shared" si="100"/>
        <v>245.52307692307693</v>
      </c>
      <c r="BA1885" s="6">
        <f>VLOOKUP(A1885, ALL_AP_DATA!$A$2:$F$3600, 6, FALSE)</f>
        <v>718</v>
      </c>
      <c r="BB1885" s="6">
        <f>VLOOKUP(A1885, projmetadata!$A$2:$D$2036, 4, FALSE)</f>
        <v>75052</v>
      </c>
      <c r="BC1885" s="6" t="e">
        <f t="array" aca="1" ref="BC1885" ca="1">_xludf.IFS(I1885&lt;&gt;0, F1885/I1885, P1885&lt;&gt;0, M1885/P1885, W1885&lt;&gt;0, T1885/W1885, AD1885&lt;&gt;0, AA1885/AD1885, AK1885&lt;&gt;0, AH1885/AK1885, AR1885&lt;&gt;0, AO1885/AR1885, TRUE, 0)</f>
        <v>#NAME?</v>
      </c>
      <c r="BE1885" s="6" t="e">
        <f t="shared" ca="1" si="102"/>
        <v>#NAME?</v>
      </c>
      <c r="BF1885" s="6" t="e">
        <f t="shared" ca="1" si="103"/>
        <v>#NAME?</v>
      </c>
      <c r="BG1885" s="6"/>
      <c r="BH1885" s="6">
        <f>VLOOKUP(A1885, ALL_AP_DATA!$A$2:$D$3600, 3, FALSE)</f>
        <v>319</v>
      </c>
      <c r="BI1885" s="6">
        <f>VLOOKUP(A1885, ALL_AP_DATA!$A$2:$E$3600, 5, FALSE)</f>
        <v>59139</v>
      </c>
      <c r="BJ1885" s="6">
        <f t="shared" si="101"/>
        <v>82.366295264623957</v>
      </c>
      <c r="BK1885" s="6">
        <f t="shared" si="104"/>
        <v>0.44428969359331477</v>
      </c>
    </row>
    <row r="1886" spans="1:63" ht="15" customHeight="1" x14ac:dyDescent="0.25">
      <c r="A1886" s="8" t="s">
        <v>1660</v>
      </c>
      <c r="B1886" s="9" t="s">
        <v>1777</v>
      </c>
      <c r="C1886" s="9">
        <v>3</v>
      </c>
      <c r="D1886" s="9">
        <v>7</v>
      </c>
      <c r="E1886" s="9">
        <v>7</v>
      </c>
      <c r="F1886" s="9">
        <v>116</v>
      </c>
      <c r="G1886" s="9">
        <v>5.3400000000000003E-2</v>
      </c>
      <c r="H1886" s="9">
        <v>0.36840000000000001</v>
      </c>
      <c r="I1886" s="9">
        <v>7.9899999999999999E-2</v>
      </c>
      <c r="J1886" s="8"/>
      <c r="K1886" s="8"/>
      <c r="L1886" s="8"/>
      <c r="M1886" s="8"/>
      <c r="N1886" s="8"/>
      <c r="O1886" s="8"/>
      <c r="P1886" s="8"/>
      <c r="Q1886" s="9">
        <v>3</v>
      </c>
      <c r="R1886" s="9">
        <v>18</v>
      </c>
      <c r="S1886" s="9">
        <v>15</v>
      </c>
      <c r="T1886" s="9">
        <v>1084</v>
      </c>
      <c r="U1886" s="9">
        <v>0.13739999999999999</v>
      </c>
      <c r="V1886" s="9">
        <v>0.78949999999999998</v>
      </c>
      <c r="W1886" s="9">
        <v>0.74709999999999999</v>
      </c>
      <c r="X1886" s="8"/>
      <c r="Y1886" s="8"/>
      <c r="Z1886" s="8"/>
      <c r="AA1886" s="8"/>
      <c r="AB1886" s="8"/>
      <c r="AC1886" s="8"/>
      <c r="AD1886" s="8"/>
      <c r="AE1886" s="8"/>
      <c r="AF1886" s="8"/>
      <c r="AG1886" s="8"/>
      <c r="AH1886" s="8"/>
      <c r="AI1886" s="8"/>
      <c r="AJ1886" s="8"/>
      <c r="AK1886" s="8"/>
      <c r="AL1886" s="8"/>
      <c r="AM1886" s="8"/>
      <c r="AN1886" s="8"/>
      <c r="AO1886" s="8"/>
      <c r="AP1886" s="8"/>
      <c r="AQ1886" s="8"/>
      <c r="AR1886" s="8"/>
      <c r="AT1886" s="6">
        <f t="shared" si="95"/>
        <v>16.571428571428573</v>
      </c>
      <c r="AU1886" s="6" t="str">
        <f t="shared" si="96"/>
        <v/>
      </c>
      <c r="AV1886" s="6">
        <f t="shared" si="97"/>
        <v>60.222222222222221</v>
      </c>
      <c r="AW1886" s="7" t="str">
        <f t="shared" si="98"/>
        <v/>
      </c>
      <c r="AX1886" s="6" t="str">
        <f t="shared" si="99"/>
        <v/>
      </c>
      <c r="AY1886" s="6" t="str">
        <f t="shared" si="100"/>
        <v/>
      </c>
      <c r="BA1886" s="6">
        <f>VLOOKUP(A1886, ALL_AP_DATA!$A$2:$F$3600, 6, FALSE)</f>
        <v>131</v>
      </c>
      <c r="BB1886" s="6">
        <f>VLOOKUP(A1886, projmetadata!$A$2:$D$2036, 4, FALSE)</f>
        <v>14436</v>
      </c>
      <c r="BC1886" s="6" t="e">
        <f t="array" aca="1" ref="BC1886" ca="1">_xludf.IFS(I1886&lt;&gt;0, F1886/I1886, P1886&lt;&gt;0, M1886/P1886, W1886&lt;&gt;0, T1886/W1886, AD1886&lt;&gt;0, AA1886/AD1886, AK1886&lt;&gt;0, AH1886/AK1886, AR1886&lt;&gt;0, AO1886/AR1886, TRUE, 0)</f>
        <v>#NAME?</v>
      </c>
      <c r="BE1886" s="6" t="e">
        <f t="shared" ca="1" si="102"/>
        <v>#NAME?</v>
      </c>
      <c r="BF1886" s="6" t="e">
        <f t="shared" ca="1" si="103"/>
        <v>#NAME?</v>
      </c>
      <c r="BG1886" s="6"/>
      <c r="BH1886" s="6">
        <f>VLOOKUP(A1886, ALL_AP_DATA!$A$2:$D$3600, 3, FALSE)</f>
        <v>24</v>
      </c>
      <c r="BI1886" s="6">
        <f>VLOOKUP(A1886, ALL_AP_DATA!$A$2:$E$3600, 5, FALSE)</f>
        <v>1451</v>
      </c>
      <c r="BJ1886" s="6">
        <f t="shared" si="101"/>
        <v>11.076335877862595</v>
      </c>
      <c r="BK1886" s="6">
        <f t="shared" si="104"/>
        <v>0.18320610687022901</v>
      </c>
    </row>
    <row r="1887" spans="1:63" ht="15" customHeight="1" x14ac:dyDescent="0.25">
      <c r="A1887" s="8" t="s">
        <v>1661</v>
      </c>
      <c r="B1887" s="9" t="s">
        <v>1777</v>
      </c>
      <c r="C1887" s="8"/>
      <c r="D1887" s="8"/>
      <c r="E1887" s="8"/>
      <c r="F1887" s="8"/>
      <c r="G1887" s="8"/>
      <c r="H1887" s="8"/>
      <c r="I1887" s="8"/>
      <c r="J1887" s="8"/>
      <c r="K1887" s="8"/>
      <c r="L1887" s="8"/>
      <c r="M1887" s="8"/>
      <c r="N1887" s="8"/>
      <c r="O1887" s="8"/>
      <c r="P1887" s="8"/>
      <c r="Q1887" s="9">
        <v>13</v>
      </c>
      <c r="R1887" s="9">
        <v>59</v>
      </c>
      <c r="S1887" s="9">
        <v>164</v>
      </c>
      <c r="T1887" s="9">
        <v>36573</v>
      </c>
      <c r="U1887" s="9">
        <v>0.28370000000000001</v>
      </c>
      <c r="V1887" s="9">
        <v>0.70389999999999997</v>
      </c>
      <c r="W1887" s="9">
        <v>0.84450000000000003</v>
      </c>
      <c r="X1887" s="8"/>
      <c r="Y1887" s="8"/>
      <c r="Z1887" s="8"/>
      <c r="AA1887" s="8"/>
      <c r="AB1887" s="8"/>
      <c r="AC1887" s="8"/>
      <c r="AD1887" s="8"/>
      <c r="AE1887" s="9">
        <v>5</v>
      </c>
      <c r="AF1887" s="9">
        <v>14</v>
      </c>
      <c r="AG1887" s="9">
        <v>27</v>
      </c>
      <c r="AH1887" s="9">
        <v>1457</v>
      </c>
      <c r="AI1887" s="9">
        <v>6.7299999999999999E-2</v>
      </c>
      <c r="AJ1887" s="9">
        <v>0.1159</v>
      </c>
      <c r="AK1887" s="9">
        <v>3.3599999999999998E-2</v>
      </c>
      <c r="AL1887" s="8"/>
      <c r="AM1887" s="8"/>
      <c r="AN1887" s="8"/>
      <c r="AO1887" s="8"/>
      <c r="AP1887" s="8"/>
      <c r="AQ1887" s="8"/>
      <c r="AR1887" s="8"/>
      <c r="AT1887" s="6" t="str">
        <f t="shared" si="95"/>
        <v/>
      </c>
      <c r="AU1887" s="6" t="str">
        <f t="shared" si="96"/>
        <v/>
      </c>
      <c r="AV1887" s="6">
        <f t="shared" si="97"/>
        <v>619.88135593220341</v>
      </c>
      <c r="AW1887" s="7" t="str">
        <f t="shared" si="98"/>
        <v/>
      </c>
      <c r="AX1887" s="6">
        <f t="shared" si="99"/>
        <v>104.07142857142857</v>
      </c>
      <c r="AY1887" s="6" t="str">
        <f t="shared" si="100"/>
        <v/>
      </c>
      <c r="BA1887" s="6">
        <f>VLOOKUP(A1887, ALL_AP_DATA!$A$2:$F$3600, 6, FALSE)</f>
        <v>208</v>
      </c>
      <c r="BB1887" s="6">
        <f>VLOOKUP(A1887, projmetadata!$A$2:$D$2036, 4, FALSE)</f>
        <v>9144</v>
      </c>
      <c r="BC1887" s="6" t="e">
        <f t="array" aca="1" ref="BC1887" ca="1">_xludf.IFS(I1887&lt;&gt;0, F1887/I1887, P1887&lt;&gt;0, M1887/P1887, W1887&lt;&gt;0, T1887/W1887, AD1887&lt;&gt;0, AA1887/AD1887, AK1887&lt;&gt;0, AH1887/AK1887, AR1887&lt;&gt;0, AO1887/AR1887, TRUE, 0)</f>
        <v>#NAME?</v>
      </c>
      <c r="BE1887" s="6" t="e">
        <f t="shared" ca="1" si="102"/>
        <v>#NAME?</v>
      </c>
      <c r="BF1887" s="6" t="e">
        <f t="shared" ca="1" si="103"/>
        <v>#NAME?</v>
      </c>
      <c r="BG1887" s="6"/>
      <c r="BH1887" s="6">
        <f>VLOOKUP(A1887, ALL_AP_DATA!$A$2:$D$3600, 3, FALSE)</f>
        <v>68</v>
      </c>
      <c r="BI1887" s="6">
        <f>VLOOKUP(A1887, ALL_AP_DATA!$A$2:$E$3600, 5, FALSE)</f>
        <v>43305</v>
      </c>
      <c r="BJ1887" s="6">
        <f t="shared" si="101"/>
        <v>208.19711538461539</v>
      </c>
      <c r="BK1887" s="6">
        <f t="shared" si="104"/>
        <v>0.32692307692307693</v>
      </c>
    </row>
    <row r="1888" spans="1:63" ht="15" customHeight="1" x14ac:dyDescent="0.25">
      <c r="A1888" s="8" t="s">
        <v>1662</v>
      </c>
      <c r="B1888" s="9" t="s">
        <v>1777</v>
      </c>
      <c r="C1888" s="9">
        <v>11</v>
      </c>
      <c r="D1888" s="9">
        <v>42</v>
      </c>
      <c r="E1888" s="9">
        <v>35</v>
      </c>
      <c r="F1888" s="9">
        <v>2566</v>
      </c>
      <c r="G1888" s="9">
        <v>0.13950000000000001</v>
      </c>
      <c r="H1888" s="9">
        <v>0.23180000000000001</v>
      </c>
      <c r="I1888" s="9">
        <v>0.16750000000000001</v>
      </c>
      <c r="J1888" s="8"/>
      <c r="K1888" s="8"/>
      <c r="L1888" s="8"/>
      <c r="M1888" s="8"/>
      <c r="N1888" s="8"/>
      <c r="O1888" s="8"/>
      <c r="P1888" s="8"/>
      <c r="Q1888" s="9">
        <v>14</v>
      </c>
      <c r="R1888" s="9">
        <v>67</v>
      </c>
      <c r="S1888" s="9">
        <v>116</v>
      </c>
      <c r="T1888" s="9">
        <v>9241</v>
      </c>
      <c r="U1888" s="9">
        <v>0.22259999999999999</v>
      </c>
      <c r="V1888" s="9">
        <v>0.76819999999999999</v>
      </c>
      <c r="W1888" s="9">
        <v>0.60319999999999996</v>
      </c>
      <c r="X1888" s="8"/>
      <c r="Y1888" s="8"/>
      <c r="Z1888" s="8"/>
      <c r="AA1888" s="8"/>
      <c r="AB1888" s="8"/>
      <c r="AC1888" s="8"/>
      <c r="AD1888" s="8"/>
      <c r="AE1888" s="9">
        <v>2</v>
      </c>
      <c r="AF1888" s="9">
        <v>7</v>
      </c>
      <c r="AG1888" s="9">
        <v>26</v>
      </c>
      <c r="AH1888" s="9">
        <v>1388</v>
      </c>
      <c r="AI1888" s="9">
        <v>2.3300000000000001E-2</v>
      </c>
      <c r="AJ1888" s="9">
        <v>0.17219999999999999</v>
      </c>
      <c r="AK1888" s="9">
        <v>9.06E-2</v>
      </c>
      <c r="AL1888" s="8"/>
      <c r="AM1888" s="8"/>
      <c r="AN1888" s="8"/>
      <c r="AO1888" s="8"/>
      <c r="AP1888" s="8"/>
      <c r="AQ1888" s="8"/>
      <c r="AR1888" s="8"/>
      <c r="AT1888" s="6">
        <f t="shared" si="95"/>
        <v>61.095238095238095</v>
      </c>
      <c r="AU1888" s="6" t="str">
        <f t="shared" si="96"/>
        <v/>
      </c>
      <c r="AV1888" s="6">
        <f t="shared" si="97"/>
        <v>137.92537313432837</v>
      </c>
      <c r="AW1888" s="7" t="str">
        <f t="shared" si="98"/>
        <v/>
      </c>
      <c r="AX1888" s="6">
        <f t="shared" si="99"/>
        <v>198.28571428571428</v>
      </c>
      <c r="AY1888" s="6" t="str">
        <f t="shared" si="100"/>
        <v/>
      </c>
      <c r="BA1888" s="6">
        <f>VLOOKUP(A1888, ALL_AP_DATA!$A$2:$F$3600, 6, FALSE)</f>
        <v>301</v>
      </c>
      <c r="BB1888" s="6">
        <f>VLOOKUP(A1888, projmetadata!$A$2:$D$2036, 4, FALSE)</f>
        <v>38873</v>
      </c>
      <c r="BC1888" s="6" t="e">
        <f t="array" aca="1" ref="BC1888" ca="1">_xludf.IFS(I1888&lt;&gt;0, F1888/I1888, P1888&lt;&gt;0, M1888/P1888, W1888&lt;&gt;0, T1888/W1888, AD1888&lt;&gt;0, AA1888/AD1888, AK1888&lt;&gt;0, AH1888/AK1888, AR1888&lt;&gt;0, AO1888/AR1888, TRUE, 0)</f>
        <v>#NAME?</v>
      </c>
      <c r="BE1888" s="6" t="e">
        <f t="shared" ca="1" si="102"/>
        <v>#NAME?</v>
      </c>
      <c r="BF1888" s="6" t="e">
        <f t="shared" ca="1" si="103"/>
        <v>#NAME?</v>
      </c>
      <c r="BG1888" s="6"/>
      <c r="BH1888" s="6">
        <f>VLOOKUP(A1888, ALL_AP_DATA!$A$2:$D$3600, 3, FALSE)</f>
        <v>102</v>
      </c>
      <c r="BI1888" s="6">
        <f>VLOOKUP(A1888, ALL_AP_DATA!$A$2:$E$3600, 5, FALSE)</f>
        <v>15321</v>
      </c>
      <c r="BJ1888" s="6">
        <f t="shared" si="101"/>
        <v>50.900332225913623</v>
      </c>
      <c r="BK1888" s="6">
        <f t="shared" si="104"/>
        <v>0.33887043189368771</v>
      </c>
    </row>
    <row r="1889" spans="1:63" ht="15" customHeight="1" x14ac:dyDescent="0.25">
      <c r="A1889" s="8" t="s">
        <v>1663</v>
      </c>
      <c r="B1889" s="9" t="s">
        <v>1777</v>
      </c>
      <c r="C1889" s="9">
        <v>20</v>
      </c>
      <c r="D1889" s="9">
        <v>55</v>
      </c>
      <c r="E1889" s="9">
        <v>330</v>
      </c>
      <c r="F1889" s="9">
        <v>8392</v>
      </c>
      <c r="G1889" s="9">
        <v>3.6299999999999999E-2</v>
      </c>
      <c r="H1889" s="9">
        <v>0.15679999999999999</v>
      </c>
      <c r="I1889" s="9">
        <v>4.0599999999999997E-2</v>
      </c>
      <c r="J1889" s="9">
        <v>1</v>
      </c>
      <c r="K1889" s="9">
        <v>9</v>
      </c>
      <c r="L1889" s="9">
        <v>137</v>
      </c>
      <c r="M1889" s="9">
        <v>3279</v>
      </c>
      <c r="N1889" s="9">
        <v>5.8999999999999999E-3</v>
      </c>
      <c r="O1889" s="9">
        <v>6.5100000000000005E-2</v>
      </c>
      <c r="P1889" s="9">
        <v>1.5900000000000001E-2</v>
      </c>
      <c r="Q1889" s="9">
        <v>112</v>
      </c>
      <c r="R1889" s="9">
        <v>726</v>
      </c>
      <c r="S1889" s="9">
        <v>2017</v>
      </c>
      <c r="T1889" s="9">
        <v>191388</v>
      </c>
      <c r="U1889" s="9">
        <v>0.47889999999999999</v>
      </c>
      <c r="V1889" s="9">
        <v>0.95820000000000005</v>
      </c>
      <c r="W1889" s="9">
        <v>0.92610000000000003</v>
      </c>
      <c r="X1889" s="9">
        <v>2</v>
      </c>
      <c r="Y1889" s="9">
        <v>32</v>
      </c>
      <c r="Z1889" s="9">
        <v>144</v>
      </c>
      <c r="AA1889" s="9">
        <v>2900</v>
      </c>
      <c r="AB1889" s="9">
        <v>2.1100000000000001E-2</v>
      </c>
      <c r="AC1889" s="9">
        <v>6.8400000000000002E-2</v>
      </c>
      <c r="AD1889" s="9">
        <v>1.4E-2</v>
      </c>
      <c r="AE1889" s="9">
        <v>6</v>
      </c>
      <c r="AF1889" s="9">
        <v>17</v>
      </c>
      <c r="AG1889" s="9">
        <v>195</v>
      </c>
      <c r="AH1889" s="9">
        <v>6001</v>
      </c>
      <c r="AI1889" s="9">
        <v>1.12E-2</v>
      </c>
      <c r="AJ1889" s="9">
        <v>9.2600000000000002E-2</v>
      </c>
      <c r="AK1889" s="9">
        <v>2.9000000000000001E-2</v>
      </c>
      <c r="AL1889" s="8"/>
      <c r="AM1889" s="8"/>
      <c r="AN1889" s="8"/>
      <c r="AO1889" s="8"/>
      <c r="AP1889" s="8"/>
      <c r="AQ1889" s="8"/>
      <c r="AR1889" s="8"/>
      <c r="AT1889" s="6">
        <f t="shared" si="95"/>
        <v>152.58181818181819</v>
      </c>
      <c r="AU1889" s="6">
        <f t="shared" si="96"/>
        <v>364.33333333333331</v>
      </c>
      <c r="AV1889" s="6">
        <f t="shared" si="97"/>
        <v>263.61983471074382</v>
      </c>
      <c r="AW1889" s="7">
        <f t="shared" si="98"/>
        <v>90.625</v>
      </c>
      <c r="AX1889" s="6">
        <f t="shared" si="99"/>
        <v>353</v>
      </c>
      <c r="AY1889" s="6" t="str">
        <f t="shared" si="100"/>
        <v/>
      </c>
      <c r="BA1889" s="6">
        <f>VLOOKUP(A1889, ALL_AP_DATA!$A$2:$F$3600, 6, FALSE)</f>
        <v>1516</v>
      </c>
      <c r="BB1889" s="6">
        <f>VLOOKUP(A1889, projmetadata!$A$2:$D$2036, 4, FALSE)</f>
        <v>73885</v>
      </c>
      <c r="BC1889" s="6" t="e">
        <f t="array" aca="1" ref="BC1889" ca="1">_xludf.IFS(I1889&lt;&gt;0, F1889/I1889, P1889&lt;&gt;0, M1889/P1889, W1889&lt;&gt;0, T1889/W1889, AD1889&lt;&gt;0, AA1889/AD1889, AK1889&lt;&gt;0, AH1889/AK1889, AR1889&lt;&gt;0, AO1889/AR1889, TRUE, 0)</f>
        <v>#NAME?</v>
      </c>
      <c r="BE1889" s="6" t="e">
        <f t="shared" ca="1" si="102"/>
        <v>#NAME?</v>
      </c>
      <c r="BF1889" s="6" t="e">
        <f t="shared" ca="1" si="103"/>
        <v>#NAME?</v>
      </c>
      <c r="BG1889" s="6"/>
      <c r="BH1889" s="6">
        <f>VLOOKUP(A1889, ALL_AP_DATA!$A$2:$D$3600, 3, FALSE)</f>
        <v>770</v>
      </c>
      <c r="BI1889" s="6">
        <f>VLOOKUP(A1889, ALL_AP_DATA!$A$2:$E$3600, 5, FALSE)</f>
        <v>206659</v>
      </c>
      <c r="BJ1889" s="6">
        <f t="shared" si="101"/>
        <v>136.31860158311346</v>
      </c>
      <c r="BK1889" s="6">
        <f t="shared" si="104"/>
        <v>0.5079155672823219</v>
      </c>
    </row>
    <row r="1890" spans="1:63" ht="15" customHeight="1" x14ac:dyDescent="0.25">
      <c r="A1890" s="8" t="s">
        <v>1664</v>
      </c>
      <c r="B1890" s="9" t="s">
        <v>1777</v>
      </c>
      <c r="C1890" s="9">
        <v>9</v>
      </c>
      <c r="D1890" s="9">
        <v>27</v>
      </c>
      <c r="E1890" s="9">
        <v>25</v>
      </c>
      <c r="F1890" s="9">
        <v>2027</v>
      </c>
      <c r="G1890" s="9">
        <v>3.7199999999999997E-2</v>
      </c>
      <c r="H1890" s="9">
        <v>8.4699999999999998E-2</v>
      </c>
      <c r="I1890" s="9">
        <v>7.1599999999999997E-2</v>
      </c>
      <c r="J1890" s="8"/>
      <c r="K1890" s="8"/>
      <c r="L1890" s="8"/>
      <c r="M1890" s="8"/>
      <c r="N1890" s="8"/>
      <c r="O1890" s="8"/>
      <c r="P1890" s="8"/>
      <c r="Q1890" s="9">
        <v>35</v>
      </c>
      <c r="R1890" s="9">
        <v>94</v>
      </c>
      <c r="S1890" s="9">
        <v>206</v>
      </c>
      <c r="T1890" s="9">
        <v>18445</v>
      </c>
      <c r="U1890" s="9">
        <v>0.12970000000000001</v>
      </c>
      <c r="V1890" s="9">
        <v>0.69830000000000003</v>
      </c>
      <c r="W1890" s="9">
        <v>0.65129999999999999</v>
      </c>
      <c r="X1890" s="9">
        <v>3</v>
      </c>
      <c r="Y1890" s="9">
        <v>23</v>
      </c>
      <c r="Z1890" s="9">
        <v>15</v>
      </c>
      <c r="AA1890" s="9">
        <v>462</v>
      </c>
      <c r="AB1890" s="9">
        <v>3.1699999999999999E-2</v>
      </c>
      <c r="AC1890" s="9">
        <v>5.0799999999999998E-2</v>
      </c>
      <c r="AD1890" s="9">
        <v>1.6299999999999999E-2</v>
      </c>
      <c r="AE1890" s="9">
        <v>2</v>
      </c>
      <c r="AF1890" s="9">
        <v>7</v>
      </c>
      <c r="AG1890" s="9">
        <v>12</v>
      </c>
      <c r="AH1890" s="9">
        <v>364</v>
      </c>
      <c r="AI1890" s="9">
        <v>9.7000000000000003E-3</v>
      </c>
      <c r="AJ1890" s="9">
        <v>4.07E-2</v>
      </c>
      <c r="AK1890" s="9">
        <v>1.29E-2</v>
      </c>
      <c r="AL1890" s="8"/>
      <c r="AM1890" s="8"/>
      <c r="AN1890" s="8"/>
      <c r="AO1890" s="8"/>
      <c r="AP1890" s="8"/>
      <c r="AQ1890" s="8"/>
      <c r="AR1890" s="8"/>
      <c r="AT1890" s="6">
        <f t="shared" si="95"/>
        <v>75.074074074074076</v>
      </c>
      <c r="AU1890" s="6" t="str">
        <f t="shared" si="96"/>
        <v/>
      </c>
      <c r="AV1890" s="6">
        <f t="shared" si="97"/>
        <v>196.22340425531914</v>
      </c>
      <c r="AW1890" s="7">
        <f t="shared" si="98"/>
        <v>20.086956521739129</v>
      </c>
      <c r="AX1890" s="6">
        <f t="shared" si="99"/>
        <v>52</v>
      </c>
      <c r="AY1890" s="6" t="str">
        <f t="shared" si="100"/>
        <v/>
      </c>
      <c r="BA1890" s="6">
        <f>VLOOKUP(A1890, ALL_AP_DATA!$A$2:$F$3600, 6, FALSE)</f>
        <v>725</v>
      </c>
      <c r="BB1890" s="6">
        <f>VLOOKUP(A1890, projmetadata!$A$2:$D$2036, 4, FALSE)</f>
        <v>81608</v>
      </c>
      <c r="BC1890" s="6" t="e">
        <f t="array" aca="1" ref="BC1890" ca="1">_xludf.IFS(I1890&lt;&gt;0, F1890/I1890, P1890&lt;&gt;0, M1890/P1890, W1890&lt;&gt;0, T1890/W1890, AD1890&lt;&gt;0, AA1890/AD1890, AK1890&lt;&gt;0, AH1890/AK1890, AR1890&lt;&gt;0, AO1890/AR1890, TRUE, 0)</f>
        <v>#NAME?</v>
      </c>
      <c r="BE1890" s="6" t="e">
        <f t="shared" ca="1" si="102"/>
        <v>#NAME?</v>
      </c>
      <c r="BF1890" s="6" t="e">
        <f t="shared" ca="1" si="103"/>
        <v>#NAME?</v>
      </c>
      <c r="BG1890" s="6"/>
      <c r="BH1890" s="6">
        <f>VLOOKUP(A1890, ALL_AP_DATA!$A$2:$D$3600, 3, FALSE)</f>
        <v>141</v>
      </c>
      <c r="BI1890" s="6">
        <f>VLOOKUP(A1890, ALL_AP_DATA!$A$2:$E$3600, 5, FALSE)</f>
        <v>28320</v>
      </c>
      <c r="BJ1890" s="6">
        <f t="shared" si="101"/>
        <v>39.062068965517241</v>
      </c>
      <c r="BK1890" s="6">
        <f t="shared" si="104"/>
        <v>0.19448275862068964</v>
      </c>
    </row>
    <row r="1891" spans="1:63" ht="15" customHeight="1" x14ac:dyDescent="0.25">
      <c r="A1891" s="8" t="s">
        <v>1665</v>
      </c>
      <c r="B1891" s="9" t="s">
        <v>1777</v>
      </c>
      <c r="C1891" s="9">
        <v>9</v>
      </c>
      <c r="D1891" s="9">
        <v>34</v>
      </c>
      <c r="E1891" s="9">
        <v>31</v>
      </c>
      <c r="F1891" s="9">
        <v>2701</v>
      </c>
      <c r="G1891" s="9">
        <v>7.4099999999999999E-2</v>
      </c>
      <c r="H1891" s="9">
        <v>0.15049999999999999</v>
      </c>
      <c r="I1891" s="9">
        <v>0.15079999999999999</v>
      </c>
      <c r="J1891" s="8"/>
      <c r="K1891" s="8"/>
      <c r="L1891" s="8"/>
      <c r="M1891" s="8"/>
      <c r="N1891" s="8"/>
      <c r="O1891" s="8"/>
      <c r="P1891" s="8"/>
      <c r="Q1891" s="9">
        <v>21</v>
      </c>
      <c r="R1891" s="9">
        <v>68</v>
      </c>
      <c r="S1891" s="9">
        <v>144</v>
      </c>
      <c r="T1891" s="9">
        <v>8062</v>
      </c>
      <c r="U1891" s="9">
        <v>0.14810000000000001</v>
      </c>
      <c r="V1891" s="9">
        <v>0.69899999999999995</v>
      </c>
      <c r="W1891" s="9">
        <v>0.45019999999999999</v>
      </c>
      <c r="X1891" s="8"/>
      <c r="Y1891" s="8"/>
      <c r="Z1891" s="8"/>
      <c r="AA1891" s="8"/>
      <c r="AB1891" s="8"/>
      <c r="AC1891" s="8"/>
      <c r="AD1891" s="8"/>
      <c r="AE1891" s="9">
        <v>9</v>
      </c>
      <c r="AF1891" s="9">
        <v>40</v>
      </c>
      <c r="AG1891" s="9">
        <v>22</v>
      </c>
      <c r="AH1891" s="9">
        <v>3221</v>
      </c>
      <c r="AI1891" s="9">
        <v>8.7099999999999997E-2</v>
      </c>
      <c r="AJ1891" s="9">
        <v>0.10680000000000001</v>
      </c>
      <c r="AK1891" s="9">
        <v>0.1799</v>
      </c>
      <c r="AL1891" s="8"/>
      <c r="AM1891" s="8"/>
      <c r="AN1891" s="8"/>
      <c r="AO1891" s="8"/>
      <c r="AP1891" s="8"/>
      <c r="AQ1891" s="8"/>
      <c r="AR1891" s="8"/>
      <c r="AT1891" s="6">
        <f t="shared" si="95"/>
        <v>79.441176470588232</v>
      </c>
      <c r="AU1891" s="6" t="str">
        <f t="shared" si="96"/>
        <v/>
      </c>
      <c r="AV1891" s="6">
        <f t="shared" si="97"/>
        <v>118.55882352941177</v>
      </c>
      <c r="AW1891" s="7" t="str">
        <f t="shared" si="98"/>
        <v/>
      </c>
      <c r="AX1891" s="6">
        <f t="shared" si="99"/>
        <v>80.525000000000006</v>
      </c>
      <c r="AY1891" s="6" t="str">
        <f t="shared" si="100"/>
        <v/>
      </c>
      <c r="BA1891" s="6">
        <f>VLOOKUP(A1891, ALL_AP_DATA!$A$2:$F$3600, 6, FALSE)</f>
        <v>459</v>
      </c>
      <c r="BB1891" s="6">
        <f>VLOOKUP(A1891, projmetadata!$A$2:$D$2036, 4, FALSE)</f>
        <v>79102</v>
      </c>
      <c r="BC1891" s="6" t="e">
        <f t="array" aca="1" ref="BC1891" ca="1">_xludf.IFS(I1891&lt;&gt;0, F1891/I1891, P1891&lt;&gt;0, M1891/P1891, W1891&lt;&gt;0, T1891/W1891, AD1891&lt;&gt;0, AA1891/AD1891, AK1891&lt;&gt;0, AH1891/AK1891, AR1891&lt;&gt;0, AO1891/AR1891, TRUE, 0)</f>
        <v>#NAME?</v>
      </c>
      <c r="BE1891" s="6" t="e">
        <f t="shared" ca="1" si="102"/>
        <v>#NAME?</v>
      </c>
      <c r="BF1891" s="6" t="e">
        <f t="shared" ca="1" si="103"/>
        <v>#NAME?</v>
      </c>
      <c r="BG1891" s="6"/>
      <c r="BH1891" s="6">
        <f>VLOOKUP(A1891, ALL_AP_DATA!$A$2:$D$3600, 3, FALSE)</f>
        <v>121</v>
      </c>
      <c r="BI1891" s="6">
        <f>VLOOKUP(A1891, ALL_AP_DATA!$A$2:$E$3600, 5, FALSE)</f>
        <v>17906</v>
      </c>
      <c r="BJ1891" s="6">
        <f t="shared" si="101"/>
        <v>39.010893246187365</v>
      </c>
      <c r="BK1891" s="6">
        <f t="shared" si="104"/>
        <v>0.26361655773420478</v>
      </c>
    </row>
    <row r="1892" spans="1:63" ht="15" customHeight="1" x14ac:dyDescent="0.25">
      <c r="A1892" s="8" t="s">
        <v>1666</v>
      </c>
      <c r="B1892" s="9" t="s">
        <v>1777</v>
      </c>
      <c r="C1892" s="9">
        <v>23</v>
      </c>
      <c r="D1892" s="9">
        <v>65</v>
      </c>
      <c r="E1892" s="9">
        <v>21</v>
      </c>
      <c r="F1892" s="9">
        <v>836</v>
      </c>
      <c r="G1892" s="9">
        <v>3.7600000000000001E-2</v>
      </c>
      <c r="H1892" s="9">
        <v>3.9800000000000002E-2</v>
      </c>
      <c r="I1892" s="9">
        <v>7.9000000000000008E-3</v>
      </c>
      <c r="J1892" s="8"/>
      <c r="K1892" s="8"/>
      <c r="L1892" s="8"/>
      <c r="M1892" s="8"/>
      <c r="N1892" s="8"/>
      <c r="O1892" s="8"/>
      <c r="P1892" s="8"/>
      <c r="Q1892" s="9">
        <v>65</v>
      </c>
      <c r="R1892" s="9">
        <v>335</v>
      </c>
      <c r="S1892" s="9">
        <v>427</v>
      </c>
      <c r="T1892" s="9">
        <v>71171</v>
      </c>
      <c r="U1892" s="9">
        <v>0.1938</v>
      </c>
      <c r="V1892" s="9">
        <v>0.81020000000000003</v>
      </c>
      <c r="W1892" s="9">
        <v>0.67</v>
      </c>
      <c r="X1892" s="9">
        <v>7</v>
      </c>
      <c r="Y1892" s="9">
        <v>44</v>
      </c>
      <c r="Z1892" s="9">
        <v>22</v>
      </c>
      <c r="AA1892" s="9">
        <v>657</v>
      </c>
      <c r="AB1892" s="9">
        <v>2.5399999999999999E-2</v>
      </c>
      <c r="AC1892" s="9">
        <v>4.1700000000000001E-2</v>
      </c>
      <c r="AD1892" s="9">
        <v>6.1999999999999998E-3</v>
      </c>
      <c r="AE1892" s="9">
        <v>16</v>
      </c>
      <c r="AF1892" s="9">
        <v>46</v>
      </c>
      <c r="AG1892" s="9">
        <v>4</v>
      </c>
      <c r="AH1892" s="9">
        <v>14</v>
      </c>
      <c r="AI1892" s="9">
        <v>2.6599999999999999E-2</v>
      </c>
      <c r="AJ1892" s="9">
        <v>7.6E-3</v>
      </c>
      <c r="AK1892" s="9">
        <v>1E-4</v>
      </c>
      <c r="AL1892" s="8"/>
      <c r="AM1892" s="8"/>
      <c r="AN1892" s="8"/>
      <c r="AO1892" s="8"/>
      <c r="AP1892" s="8"/>
      <c r="AQ1892" s="8"/>
      <c r="AR1892" s="8"/>
      <c r="AT1892" s="6">
        <f t="shared" si="95"/>
        <v>12.861538461538462</v>
      </c>
      <c r="AU1892" s="6" t="str">
        <f t="shared" si="96"/>
        <v/>
      </c>
      <c r="AV1892" s="6">
        <f t="shared" si="97"/>
        <v>212.45074626865673</v>
      </c>
      <c r="AW1892" s="7">
        <f t="shared" si="98"/>
        <v>14.931818181818182</v>
      </c>
      <c r="AX1892" s="6">
        <f t="shared" si="99"/>
        <v>0.30434782608695654</v>
      </c>
      <c r="AY1892" s="6" t="str">
        <f t="shared" si="100"/>
        <v/>
      </c>
      <c r="BA1892" s="6">
        <f>VLOOKUP(A1892, ALL_AP_DATA!$A$2:$F$3600, 6, FALSE)</f>
        <v>1729</v>
      </c>
      <c r="BB1892" s="6">
        <f>VLOOKUP(A1892, projmetadata!$A$2:$D$2036, 4, FALSE)</f>
        <v>83045</v>
      </c>
      <c r="BC1892" s="6" t="e">
        <f t="array" aca="1" ref="BC1892" ca="1">_xludf.IFS(I1892&lt;&gt;0, F1892/I1892, P1892&lt;&gt;0, M1892/P1892, W1892&lt;&gt;0, T1892/W1892, AD1892&lt;&gt;0, AA1892/AD1892, AK1892&lt;&gt;0, AH1892/AK1892, AR1892&lt;&gt;0, AO1892/AR1892, TRUE, 0)</f>
        <v>#NAME?</v>
      </c>
      <c r="BE1892" s="6" t="e">
        <f t="shared" ca="1" si="102"/>
        <v>#NAME?</v>
      </c>
      <c r="BF1892" s="6" t="e">
        <f t="shared" ca="1" si="103"/>
        <v>#NAME?</v>
      </c>
      <c r="BG1892" s="6"/>
      <c r="BH1892" s="6">
        <f>VLOOKUP(A1892, ALL_AP_DATA!$A$2:$D$3600, 3, FALSE)</f>
        <v>467</v>
      </c>
      <c r="BI1892" s="6">
        <f>VLOOKUP(A1892, ALL_AP_DATA!$A$2:$E$3600, 5, FALSE)</f>
        <v>106232</v>
      </c>
      <c r="BJ1892" s="6">
        <f t="shared" si="101"/>
        <v>61.441295546558706</v>
      </c>
      <c r="BK1892" s="6">
        <f t="shared" si="104"/>
        <v>0.2700983227299017</v>
      </c>
    </row>
    <row r="1893" spans="1:63" ht="15" customHeight="1" x14ac:dyDescent="0.25">
      <c r="A1893" s="8" t="s">
        <v>1667</v>
      </c>
      <c r="B1893" s="9" t="s">
        <v>1777</v>
      </c>
      <c r="C1893" s="9">
        <v>3</v>
      </c>
      <c r="D1893" s="9">
        <v>14</v>
      </c>
      <c r="E1893" s="9">
        <v>14</v>
      </c>
      <c r="F1893" s="9">
        <v>105</v>
      </c>
      <c r="G1893" s="9">
        <v>4.6100000000000002E-2</v>
      </c>
      <c r="H1893" s="9">
        <v>0.5</v>
      </c>
      <c r="I1893" s="9">
        <v>0.27060000000000001</v>
      </c>
      <c r="J1893" s="8"/>
      <c r="K1893" s="8"/>
      <c r="L1893" s="8"/>
      <c r="M1893" s="8"/>
      <c r="N1893" s="8"/>
      <c r="O1893" s="8"/>
      <c r="P1893" s="8"/>
      <c r="Q1893" s="9">
        <v>1</v>
      </c>
      <c r="R1893" s="9">
        <v>4</v>
      </c>
      <c r="S1893" s="9">
        <v>8</v>
      </c>
      <c r="T1893" s="9">
        <v>65</v>
      </c>
      <c r="U1893" s="9">
        <v>1.32E-2</v>
      </c>
      <c r="V1893" s="9">
        <v>0.28570000000000001</v>
      </c>
      <c r="W1893" s="9">
        <v>0.16750000000000001</v>
      </c>
      <c r="X1893" s="8"/>
      <c r="Y1893" s="8"/>
      <c r="Z1893" s="8"/>
      <c r="AA1893" s="8"/>
      <c r="AB1893" s="8"/>
      <c r="AC1893" s="8"/>
      <c r="AD1893" s="8"/>
      <c r="AE1893" s="9">
        <v>1</v>
      </c>
      <c r="AF1893" s="9">
        <v>5</v>
      </c>
      <c r="AG1893" s="9">
        <v>0</v>
      </c>
      <c r="AH1893" s="9">
        <v>0</v>
      </c>
      <c r="AI1893" s="9">
        <v>1.6400000000000001E-2</v>
      </c>
      <c r="AJ1893" s="9">
        <v>0</v>
      </c>
      <c r="AK1893" s="9">
        <v>0</v>
      </c>
      <c r="AL1893" s="8"/>
      <c r="AM1893" s="8"/>
      <c r="AN1893" s="8"/>
      <c r="AO1893" s="8"/>
      <c r="AP1893" s="8"/>
      <c r="AQ1893" s="8"/>
      <c r="AR1893" s="8"/>
      <c r="AT1893" s="6">
        <f t="shared" si="95"/>
        <v>7.5</v>
      </c>
      <c r="AU1893" s="6" t="str">
        <f t="shared" si="96"/>
        <v/>
      </c>
      <c r="AV1893" s="6">
        <f t="shared" si="97"/>
        <v>16.25</v>
      </c>
      <c r="AW1893" s="7" t="str">
        <f t="shared" si="98"/>
        <v/>
      </c>
      <c r="AX1893" s="6">
        <f t="shared" si="99"/>
        <v>0</v>
      </c>
      <c r="AY1893" s="6" t="str">
        <f t="shared" si="100"/>
        <v/>
      </c>
      <c r="BA1893" s="6">
        <f>VLOOKUP(A1893, ALL_AP_DATA!$A$2:$F$3600, 6, FALSE)</f>
        <v>304</v>
      </c>
      <c r="BB1893" s="6">
        <f>VLOOKUP(A1893, projmetadata!$A$2:$D$2036, 4, FALSE)</f>
        <v>16676</v>
      </c>
      <c r="BC1893" s="6" t="e">
        <f t="array" aca="1" ref="BC1893" ca="1">_xludf.IFS(I1893&lt;&gt;0, F1893/I1893, P1893&lt;&gt;0, M1893/P1893, W1893&lt;&gt;0, T1893/W1893, AD1893&lt;&gt;0, AA1893/AD1893, AK1893&lt;&gt;0, AH1893/AK1893, AR1893&lt;&gt;0, AO1893/AR1893, TRUE, 0)</f>
        <v>#NAME?</v>
      </c>
      <c r="BE1893" s="6" t="e">
        <f t="shared" ca="1" si="102"/>
        <v>#NAME?</v>
      </c>
      <c r="BF1893" s="6" t="e">
        <f t="shared" ca="1" si="103"/>
        <v>#NAME?</v>
      </c>
      <c r="BG1893" s="6"/>
      <c r="BH1893" s="6">
        <f>VLOOKUP(A1893, ALL_AP_DATA!$A$2:$D$3600, 3, FALSE)</f>
        <v>21</v>
      </c>
      <c r="BI1893" s="6">
        <f>VLOOKUP(A1893, ALL_AP_DATA!$A$2:$E$3600, 5, FALSE)</f>
        <v>388</v>
      </c>
      <c r="BJ1893" s="6">
        <f t="shared" si="101"/>
        <v>1.2763157894736843</v>
      </c>
      <c r="BK1893" s="6">
        <f t="shared" si="104"/>
        <v>6.9078947368421059E-2</v>
      </c>
    </row>
    <row r="1894" spans="1:63" ht="15" customHeight="1" x14ac:dyDescent="0.25">
      <c r="A1894" s="8" t="s">
        <v>1668</v>
      </c>
      <c r="B1894" s="9" t="s">
        <v>1777</v>
      </c>
      <c r="C1894" s="9">
        <v>26</v>
      </c>
      <c r="D1894" s="9">
        <v>117</v>
      </c>
      <c r="E1894" s="9">
        <v>191</v>
      </c>
      <c r="F1894" s="9">
        <v>14867</v>
      </c>
      <c r="G1894" s="9">
        <v>6.7400000000000002E-2</v>
      </c>
      <c r="H1894" s="9">
        <v>0.35110000000000002</v>
      </c>
      <c r="I1894" s="9">
        <v>0.1454</v>
      </c>
      <c r="J1894" s="9">
        <v>1</v>
      </c>
      <c r="K1894" s="9">
        <v>6</v>
      </c>
      <c r="L1894" s="9">
        <v>60</v>
      </c>
      <c r="M1894" s="9">
        <v>2603</v>
      </c>
      <c r="N1894" s="9">
        <v>3.5000000000000001E-3</v>
      </c>
      <c r="O1894" s="9">
        <v>0.1103</v>
      </c>
      <c r="P1894" s="9">
        <v>2.5499999999999998E-2</v>
      </c>
      <c r="Q1894" s="9">
        <v>52</v>
      </c>
      <c r="R1894" s="9">
        <v>239</v>
      </c>
      <c r="S1894" s="9">
        <v>418</v>
      </c>
      <c r="T1894" s="9">
        <v>70477</v>
      </c>
      <c r="U1894" s="9">
        <v>0.13769999999999999</v>
      </c>
      <c r="V1894" s="9">
        <v>0.76839999999999997</v>
      </c>
      <c r="W1894" s="9">
        <v>0.6895</v>
      </c>
      <c r="X1894" s="8"/>
      <c r="Y1894" s="8"/>
      <c r="Z1894" s="8"/>
      <c r="AA1894" s="8"/>
      <c r="AB1894" s="8"/>
      <c r="AC1894" s="8"/>
      <c r="AD1894" s="8"/>
      <c r="AE1894" s="9">
        <v>5</v>
      </c>
      <c r="AF1894" s="9">
        <v>17</v>
      </c>
      <c r="AG1894" s="9">
        <v>27</v>
      </c>
      <c r="AH1894" s="9">
        <v>1858</v>
      </c>
      <c r="AI1894" s="9">
        <v>9.7999999999999997E-3</v>
      </c>
      <c r="AJ1894" s="9">
        <v>4.9599999999999998E-2</v>
      </c>
      <c r="AK1894" s="9">
        <v>1.8200000000000001E-2</v>
      </c>
      <c r="AL1894" s="8"/>
      <c r="AM1894" s="8"/>
      <c r="AN1894" s="8"/>
      <c r="AO1894" s="8"/>
      <c r="AP1894" s="8"/>
      <c r="AQ1894" s="8"/>
      <c r="AR1894" s="8"/>
      <c r="AT1894" s="6">
        <f t="shared" si="95"/>
        <v>127.06837606837607</v>
      </c>
      <c r="AU1894" s="6">
        <f t="shared" si="96"/>
        <v>433.83333333333331</v>
      </c>
      <c r="AV1894" s="6">
        <f t="shared" si="97"/>
        <v>294.88284518828453</v>
      </c>
      <c r="AW1894" s="7" t="str">
        <f t="shared" si="98"/>
        <v/>
      </c>
      <c r="AX1894" s="6">
        <f t="shared" si="99"/>
        <v>109.29411764705883</v>
      </c>
      <c r="AY1894" s="6" t="str">
        <f t="shared" si="100"/>
        <v/>
      </c>
      <c r="BA1894" s="6">
        <f>VLOOKUP(A1894, ALL_AP_DATA!$A$2:$F$3600, 6, FALSE)</f>
        <v>1736</v>
      </c>
      <c r="BB1894" s="6">
        <f>VLOOKUP(A1894, projmetadata!$A$2:$D$2036, 4, FALSE)</f>
        <v>386378</v>
      </c>
      <c r="BC1894" s="6" t="e">
        <f t="array" aca="1" ref="BC1894" ca="1">_xludf.IFS(I1894&lt;&gt;0, F1894/I1894, P1894&lt;&gt;0, M1894/P1894, W1894&lt;&gt;0, T1894/W1894, AD1894&lt;&gt;0, AA1894/AD1894, AK1894&lt;&gt;0, AH1894/AK1894, AR1894&lt;&gt;0, AO1894/AR1894, TRUE, 0)</f>
        <v>#NAME?</v>
      </c>
      <c r="BE1894" s="6" t="e">
        <f t="shared" ca="1" si="102"/>
        <v>#NAME?</v>
      </c>
      <c r="BF1894" s="6" t="e">
        <f t="shared" ca="1" si="103"/>
        <v>#NAME?</v>
      </c>
      <c r="BG1894" s="6"/>
      <c r="BH1894" s="6">
        <f>VLOOKUP(A1894, ALL_AP_DATA!$A$2:$D$3600, 3, FALSE)</f>
        <v>330</v>
      </c>
      <c r="BI1894" s="6">
        <f>VLOOKUP(A1894, ALL_AP_DATA!$A$2:$E$3600, 5, FALSE)</f>
        <v>102219</v>
      </c>
      <c r="BJ1894" s="6">
        <f t="shared" si="101"/>
        <v>58.881912442396313</v>
      </c>
      <c r="BK1894" s="6">
        <f t="shared" si="104"/>
        <v>0.19009216589861752</v>
      </c>
    </row>
    <row r="1895" spans="1:63" ht="15" customHeight="1" x14ac:dyDescent="0.25">
      <c r="A1895" s="8" t="s">
        <v>1669</v>
      </c>
      <c r="B1895" s="9" t="s">
        <v>1777</v>
      </c>
      <c r="C1895" s="9">
        <v>12</v>
      </c>
      <c r="D1895" s="9">
        <v>84</v>
      </c>
      <c r="E1895" s="9">
        <v>499</v>
      </c>
      <c r="F1895" s="9">
        <v>14743</v>
      </c>
      <c r="G1895" s="9">
        <v>5.4199999999999998E-2</v>
      </c>
      <c r="H1895" s="9">
        <v>0.20430000000000001</v>
      </c>
      <c r="I1895" s="9">
        <v>5.5500000000000001E-2</v>
      </c>
      <c r="J1895" s="9">
        <v>2</v>
      </c>
      <c r="K1895" s="9">
        <v>13</v>
      </c>
      <c r="L1895" s="9">
        <v>51</v>
      </c>
      <c r="M1895" s="9">
        <v>2068</v>
      </c>
      <c r="N1895" s="9">
        <v>8.3999999999999995E-3</v>
      </c>
      <c r="O1895" s="9">
        <v>2.0899999999999998E-2</v>
      </c>
      <c r="P1895" s="9">
        <v>7.7999999999999996E-3</v>
      </c>
      <c r="Q1895" s="9">
        <v>110</v>
      </c>
      <c r="R1895" s="9">
        <v>559</v>
      </c>
      <c r="S1895" s="9">
        <v>1961</v>
      </c>
      <c r="T1895" s="9">
        <v>201501</v>
      </c>
      <c r="U1895" s="9">
        <v>0.36059999999999998</v>
      </c>
      <c r="V1895" s="9">
        <v>0.80300000000000005</v>
      </c>
      <c r="W1895" s="9">
        <v>0.75860000000000005</v>
      </c>
      <c r="X1895" s="9">
        <v>1</v>
      </c>
      <c r="Y1895" s="9">
        <v>34</v>
      </c>
      <c r="Z1895" s="9">
        <v>182</v>
      </c>
      <c r="AA1895" s="9">
        <v>2997</v>
      </c>
      <c r="AB1895" s="9">
        <v>2.1899999999999999E-2</v>
      </c>
      <c r="AC1895" s="9">
        <v>7.4499999999999997E-2</v>
      </c>
      <c r="AD1895" s="9">
        <v>1.1299999999999999E-2</v>
      </c>
      <c r="AE1895" s="9">
        <v>1</v>
      </c>
      <c r="AF1895" s="9">
        <v>5</v>
      </c>
      <c r="AG1895" s="9">
        <v>13</v>
      </c>
      <c r="AH1895" s="9">
        <v>49</v>
      </c>
      <c r="AI1895" s="9">
        <v>3.2000000000000002E-3</v>
      </c>
      <c r="AJ1895" s="9">
        <v>5.3E-3</v>
      </c>
      <c r="AK1895" s="9">
        <v>2.0000000000000001E-4</v>
      </c>
      <c r="AL1895" s="9">
        <v>1</v>
      </c>
      <c r="AM1895" s="9">
        <v>18</v>
      </c>
      <c r="AN1895" s="9">
        <v>48</v>
      </c>
      <c r="AO1895" s="9">
        <v>2682</v>
      </c>
      <c r="AP1895" s="9">
        <v>1.1599999999999999E-2</v>
      </c>
      <c r="AQ1895" s="9">
        <v>1.9699999999999999E-2</v>
      </c>
      <c r="AR1895" s="9">
        <v>1.01E-2</v>
      </c>
      <c r="AT1895" s="6">
        <f t="shared" si="95"/>
        <v>175.51190476190476</v>
      </c>
      <c r="AU1895" s="6">
        <f t="shared" si="96"/>
        <v>159.07692307692307</v>
      </c>
      <c r="AV1895" s="6">
        <f t="shared" si="97"/>
        <v>360.46690518783544</v>
      </c>
      <c r="AW1895" s="7">
        <f t="shared" si="98"/>
        <v>88.147058823529406</v>
      </c>
      <c r="AX1895" s="6">
        <f t="shared" si="99"/>
        <v>9.8000000000000007</v>
      </c>
      <c r="AY1895" s="6">
        <f t="shared" si="100"/>
        <v>149</v>
      </c>
      <c r="BA1895" s="6">
        <f>VLOOKUP(A1895, ALL_AP_DATA!$A$2:$F$3600, 6, FALSE)</f>
        <v>1550</v>
      </c>
      <c r="BB1895" s="6">
        <f>VLOOKUP(A1895, projmetadata!$A$2:$D$2036, 4, FALSE)</f>
        <v>143831</v>
      </c>
      <c r="BC1895" s="6" t="e">
        <f t="array" aca="1" ref="BC1895" ca="1">_xludf.IFS(I1895&lt;&gt;0, F1895/I1895, P1895&lt;&gt;0, M1895/P1895, W1895&lt;&gt;0, T1895/W1895, AD1895&lt;&gt;0, AA1895/AD1895, AK1895&lt;&gt;0, AH1895/AK1895, AR1895&lt;&gt;0, AO1895/AR1895, TRUE, 0)</f>
        <v>#NAME?</v>
      </c>
      <c r="BE1895" s="6" t="e">
        <f t="shared" ca="1" si="102"/>
        <v>#NAME?</v>
      </c>
      <c r="BF1895" s="6" t="e">
        <f t="shared" ca="1" si="103"/>
        <v>#NAME?</v>
      </c>
      <c r="BG1895" s="6"/>
      <c r="BH1895" s="6">
        <f>VLOOKUP(A1895, ALL_AP_DATA!$A$2:$D$3600, 3, FALSE)</f>
        <v>617</v>
      </c>
      <c r="BI1895" s="6">
        <f>VLOOKUP(A1895, ALL_AP_DATA!$A$2:$E$3600, 5, FALSE)</f>
        <v>265614</v>
      </c>
      <c r="BJ1895" s="6">
        <f t="shared" si="101"/>
        <v>171.36387096774195</v>
      </c>
      <c r="BK1895" s="6">
        <f t="shared" si="104"/>
        <v>0.39806451612903226</v>
      </c>
    </row>
    <row r="1896" spans="1:63" ht="15" customHeight="1" x14ac:dyDescent="0.25">
      <c r="A1896" s="8" t="s">
        <v>1670</v>
      </c>
      <c r="B1896" s="9" t="s">
        <v>1777</v>
      </c>
      <c r="C1896" s="9">
        <v>2</v>
      </c>
      <c r="D1896" s="9">
        <v>4</v>
      </c>
      <c r="E1896" s="9">
        <v>18</v>
      </c>
      <c r="F1896" s="9">
        <v>145</v>
      </c>
      <c r="G1896" s="9">
        <v>2.5000000000000001E-2</v>
      </c>
      <c r="H1896" s="9">
        <v>0.21690000000000001</v>
      </c>
      <c r="I1896" s="9">
        <v>7.4999999999999997E-3</v>
      </c>
      <c r="J1896" s="8"/>
      <c r="K1896" s="8"/>
      <c r="L1896" s="8"/>
      <c r="M1896" s="8"/>
      <c r="N1896" s="8"/>
      <c r="O1896" s="8"/>
      <c r="P1896" s="8"/>
      <c r="Q1896" s="9">
        <v>4</v>
      </c>
      <c r="R1896" s="9">
        <v>14</v>
      </c>
      <c r="S1896" s="9">
        <v>43</v>
      </c>
      <c r="T1896" s="9">
        <v>17489</v>
      </c>
      <c r="U1896" s="9">
        <v>8.7499999999999994E-2</v>
      </c>
      <c r="V1896" s="9">
        <v>0.5181</v>
      </c>
      <c r="W1896" s="9">
        <v>0.90459999999999996</v>
      </c>
      <c r="X1896" s="9">
        <v>1</v>
      </c>
      <c r="Y1896" s="9">
        <v>13</v>
      </c>
      <c r="Z1896" s="9">
        <v>22</v>
      </c>
      <c r="AA1896" s="9">
        <v>276</v>
      </c>
      <c r="AB1896" s="9">
        <v>8.1299999999999997E-2</v>
      </c>
      <c r="AC1896" s="9">
        <v>0.2651</v>
      </c>
      <c r="AD1896" s="9">
        <v>1.43E-2</v>
      </c>
      <c r="AE1896" s="9">
        <v>1</v>
      </c>
      <c r="AF1896" s="9">
        <v>4</v>
      </c>
      <c r="AG1896" s="9">
        <v>14</v>
      </c>
      <c r="AH1896" s="9">
        <v>373</v>
      </c>
      <c r="AI1896" s="9">
        <v>2.5000000000000001E-2</v>
      </c>
      <c r="AJ1896" s="9">
        <v>0.16869999999999999</v>
      </c>
      <c r="AK1896" s="9">
        <v>1.9300000000000001E-2</v>
      </c>
      <c r="AL1896" s="8"/>
      <c r="AM1896" s="8"/>
      <c r="AN1896" s="8"/>
      <c r="AO1896" s="8"/>
      <c r="AP1896" s="8"/>
      <c r="AQ1896" s="8"/>
      <c r="AR1896" s="8"/>
      <c r="AT1896" s="6">
        <f t="shared" si="95"/>
        <v>36.25</v>
      </c>
      <c r="AU1896" s="6" t="str">
        <f t="shared" si="96"/>
        <v/>
      </c>
      <c r="AV1896" s="6">
        <f t="shared" si="97"/>
        <v>1249.2142857142858</v>
      </c>
      <c r="AW1896" s="7">
        <f t="shared" si="98"/>
        <v>21.23076923076923</v>
      </c>
      <c r="AX1896" s="6">
        <f t="shared" si="99"/>
        <v>93.25</v>
      </c>
      <c r="AY1896" s="6" t="str">
        <f t="shared" si="100"/>
        <v/>
      </c>
      <c r="BA1896" s="6">
        <f>VLOOKUP(A1896, ALL_AP_DATA!$A$2:$F$3600, 6, FALSE)</f>
        <v>160</v>
      </c>
      <c r="BB1896" s="6">
        <f>VLOOKUP(A1896, projmetadata!$A$2:$D$2036, 4, FALSE)</f>
        <v>6984</v>
      </c>
      <c r="BC1896" s="6" t="e">
        <f t="array" aca="1" ref="BC1896" ca="1">_xludf.IFS(I1896&lt;&gt;0, F1896/I1896, P1896&lt;&gt;0, M1896/P1896, W1896&lt;&gt;0, T1896/W1896, AD1896&lt;&gt;0, AA1896/AD1896, AK1896&lt;&gt;0, AH1896/AK1896, AR1896&lt;&gt;0, AO1896/AR1896, TRUE, 0)</f>
        <v>#NAME?</v>
      </c>
      <c r="BE1896" s="6" t="e">
        <f t="shared" ca="1" si="102"/>
        <v>#NAME?</v>
      </c>
      <c r="BF1896" s="6" t="e">
        <f t="shared" ca="1" si="103"/>
        <v>#NAME?</v>
      </c>
      <c r="BG1896" s="6"/>
      <c r="BH1896" s="6">
        <f>VLOOKUP(A1896, ALL_AP_DATA!$A$2:$D$3600, 3, FALSE)</f>
        <v>28</v>
      </c>
      <c r="BI1896" s="6">
        <f>VLOOKUP(A1896, ALL_AP_DATA!$A$2:$E$3600, 5, FALSE)</f>
        <v>19333</v>
      </c>
      <c r="BJ1896" s="6">
        <f t="shared" si="101"/>
        <v>120.83125</v>
      </c>
      <c r="BK1896" s="6">
        <f t="shared" si="104"/>
        <v>0.17499999999999999</v>
      </c>
    </row>
    <row r="1897" spans="1:63" ht="15" customHeight="1" x14ac:dyDescent="0.25">
      <c r="A1897" s="8" t="s">
        <v>1671</v>
      </c>
      <c r="B1897" s="9" t="s">
        <v>1777</v>
      </c>
      <c r="C1897" s="9">
        <v>12</v>
      </c>
      <c r="D1897" s="9">
        <v>64</v>
      </c>
      <c r="E1897" s="9">
        <v>26</v>
      </c>
      <c r="F1897" s="9">
        <v>2871</v>
      </c>
      <c r="G1897" s="9">
        <v>9.98E-2</v>
      </c>
      <c r="H1897" s="9">
        <v>8.1299999999999997E-2</v>
      </c>
      <c r="I1897" s="9">
        <v>2.98E-2</v>
      </c>
      <c r="J1897" s="8"/>
      <c r="K1897" s="8"/>
      <c r="L1897" s="8"/>
      <c r="M1897" s="8"/>
      <c r="N1897" s="8"/>
      <c r="O1897" s="8"/>
      <c r="P1897" s="8"/>
      <c r="Q1897" s="9">
        <v>27</v>
      </c>
      <c r="R1897" s="9">
        <v>203</v>
      </c>
      <c r="S1897" s="9">
        <v>284</v>
      </c>
      <c r="T1897" s="9">
        <v>89835</v>
      </c>
      <c r="U1897" s="9">
        <v>0.31669999999999998</v>
      </c>
      <c r="V1897" s="9">
        <v>0.88749999999999996</v>
      </c>
      <c r="W1897" s="9">
        <v>0.93110000000000004</v>
      </c>
      <c r="X1897" s="9">
        <v>6</v>
      </c>
      <c r="Y1897" s="9">
        <v>24</v>
      </c>
      <c r="Z1897" s="9">
        <v>8</v>
      </c>
      <c r="AA1897" s="9">
        <v>217</v>
      </c>
      <c r="AB1897" s="9">
        <v>3.7400000000000003E-2</v>
      </c>
      <c r="AC1897" s="9">
        <v>2.5000000000000001E-2</v>
      </c>
      <c r="AD1897" s="9">
        <v>2.2000000000000001E-3</v>
      </c>
      <c r="AE1897" s="9">
        <v>10</v>
      </c>
      <c r="AF1897" s="9">
        <v>83</v>
      </c>
      <c r="AG1897" s="9">
        <v>9</v>
      </c>
      <c r="AH1897" s="9">
        <v>352</v>
      </c>
      <c r="AI1897" s="9">
        <v>0.1295</v>
      </c>
      <c r="AJ1897" s="9">
        <v>2.81E-2</v>
      </c>
      <c r="AK1897" s="9">
        <v>3.5999999999999999E-3</v>
      </c>
      <c r="AL1897" s="8"/>
      <c r="AM1897" s="8"/>
      <c r="AN1897" s="8"/>
      <c r="AO1897" s="8"/>
      <c r="AP1897" s="8"/>
      <c r="AQ1897" s="8"/>
      <c r="AR1897" s="8"/>
      <c r="AT1897" s="6">
        <f t="shared" si="95"/>
        <v>44.859375</v>
      </c>
      <c r="AU1897" s="6" t="str">
        <f t="shared" si="96"/>
        <v/>
      </c>
      <c r="AV1897" s="6">
        <f t="shared" si="97"/>
        <v>442.53694581280786</v>
      </c>
      <c r="AW1897" s="7">
        <f t="shared" si="98"/>
        <v>9.0416666666666661</v>
      </c>
      <c r="AX1897" s="6">
        <f t="shared" si="99"/>
        <v>4.2409638554216871</v>
      </c>
      <c r="AY1897" s="6" t="str">
        <f t="shared" si="100"/>
        <v/>
      </c>
      <c r="BA1897" s="6">
        <f>VLOOKUP(A1897, ALL_AP_DATA!$A$2:$F$3600, 6, FALSE)</f>
        <v>641</v>
      </c>
      <c r="BB1897" s="6">
        <f>VLOOKUP(A1897, projmetadata!$A$2:$D$2036, 4, FALSE)</f>
        <v>11178</v>
      </c>
      <c r="BC1897" s="6" t="e">
        <f t="array" aca="1" ref="BC1897" ca="1">_xludf.IFS(I1897&lt;&gt;0, F1897/I1897, P1897&lt;&gt;0, M1897/P1897, W1897&lt;&gt;0, T1897/W1897, AD1897&lt;&gt;0, AA1897/AD1897, AK1897&lt;&gt;0, AH1897/AK1897, AR1897&lt;&gt;0, AO1897/AR1897, TRUE, 0)</f>
        <v>#NAME?</v>
      </c>
      <c r="BE1897" s="6" t="e">
        <f t="shared" ca="1" si="102"/>
        <v>#NAME?</v>
      </c>
      <c r="BF1897" s="6" t="e">
        <f t="shared" ca="1" si="103"/>
        <v>#NAME?</v>
      </c>
      <c r="BG1897" s="6"/>
      <c r="BH1897" s="6">
        <f>VLOOKUP(A1897, ALL_AP_DATA!$A$2:$D$3600, 3, FALSE)</f>
        <v>321</v>
      </c>
      <c r="BI1897" s="6">
        <f>VLOOKUP(A1897, ALL_AP_DATA!$A$2:$E$3600, 5, FALSE)</f>
        <v>96479</v>
      </c>
      <c r="BJ1897" s="6">
        <f t="shared" si="101"/>
        <v>150.51326053042121</v>
      </c>
      <c r="BK1897" s="6">
        <f t="shared" si="104"/>
        <v>0.50078003120124803</v>
      </c>
    </row>
    <row r="1898" spans="1:63" ht="15" customHeight="1" x14ac:dyDescent="0.25">
      <c r="A1898" s="8" t="s">
        <v>1672</v>
      </c>
      <c r="B1898" s="9" t="s">
        <v>1777</v>
      </c>
      <c r="C1898" s="9">
        <v>8</v>
      </c>
      <c r="D1898" s="9">
        <v>90</v>
      </c>
      <c r="E1898" s="9">
        <v>257</v>
      </c>
      <c r="F1898" s="9">
        <v>24370</v>
      </c>
      <c r="G1898" s="9">
        <v>2.3E-2</v>
      </c>
      <c r="H1898" s="9">
        <v>0.18940000000000001</v>
      </c>
      <c r="I1898" s="9">
        <v>5.0700000000000002E-2</v>
      </c>
      <c r="J1898" s="9">
        <v>1</v>
      </c>
      <c r="K1898" s="9">
        <v>10</v>
      </c>
      <c r="L1898" s="9">
        <v>56</v>
      </c>
      <c r="M1898" s="9">
        <v>24713</v>
      </c>
      <c r="N1898" s="9">
        <v>2.5999999999999999E-3</v>
      </c>
      <c r="O1898" s="9">
        <v>4.1300000000000003E-2</v>
      </c>
      <c r="P1898" s="9">
        <v>5.1400000000000001E-2</v>
      </c>
      <c r="Q1898" s="9">
        <v>253</v>
      </c>
      <c r="R1898" s="9">
        <v>1334</v>
      </c>
      <c r="S1898" s="9">
        <v>1240</v>
      </c>
      <c r="T1898" s="9">
        <v>341415</v>
      </c>
      <c r="U1898" s="9">
        <v>0.34089999999999998</v>
      </c>
      <c r="V1898" s="9">
        <v>0.91379999999999995</v>
      </c>
      <c r="W1898" s="9">
        <v>0.70989999999999998</v>
      </c>
      <c r="X1898" s="9">
        <v>1</v>
      </c>
      <c r="Y1898" s="9">
        <v>19</v>
      </c>
      <c r="Z1898" s="9">
        <v>92</v>
      </c>
      <c r="AA1898" s="9">
        <v>3432</v>
      </c>
      <c r="AB1898" s="9">
        <v>4.8999999999999998E-3</v>
      </c>
      <c r="AC1898" s="9">
        <v>6.7799999999999999E-2</v>
      </c>
      <c r="AD1898" s="9">
        <v>7.1000000000000004E-3</v>
      </c>
      <c r="AE1898" s="9">
        <v>6</v>
      </c>
      <c r="AF1898" s="9">
        <v>82</v>
      </c>
      <c r="AG1898" s="9">
        <v>164</v>
      </c>
      <c r="AH1898" s="9">
        <v>34943</v>
      </c>
      <c r="AI1898" s="9">
        <v>2.1000000000000001E-2</v>
      </c>
      <c r="AJ1898" s="9">
        <v>0.12089999999999999</v>
      </c>
      <c r="AK1898" s="9">
        <v>7.2700000000000001E-2</v>
      </c>
      <c r="AL1898" s="9">
        <v>1</v>
      </c>
      <c r="AM1898" s="9">
        <v>31</v>
      </c>
      <c r="AN1898" s="9">
        <v>212</v>
      </c>
      <c r="AO1898" s="9">
        <v>28522</v>
      </c>
      <c r="AP1898" s="9">
        <v>7.9000000000000008E-3</v>
      </c>
      <c r="AQ1898" s="9">
        <v>0.15620000000000001</v>
      </c>
      <c r="AR1898" s="9">
        <v>5.9299999999999999E-2</v>
      </c>
      <c r="AT1898" s="6">
        <f t="shared" si="95"/>
        <v>270.77777777777777</v>
      </c>
      <c r="AU1898" s="6">
        <f t="shared" si="96"/>
        <v>2471.3000000000002</v>
      </c>
      <c r="AV1898" s="6">
        <f t="shared" si="97"/>
        <v>255.93328335832084</v>
      </c>
      <c r="AW1898" s="7">
        <f t="shared" si="98"/>
        <v>180.63157894736841</v>
      </c>
      <c r="AX1898" s="6">
        <f t="shared" si="99"/>
        <v>426.13414634146341</v>
      </c>
      <c r="AY1898" s="6">
        <f t="shared" si="100"/>
        <v>920.06451612903231</v>
      </c>
      <c r="BA1898" s="6">
        <f>VLOOKUP(A1898, ALL_AP_DATA!$A$2:$F$3600, 6, FALSE)</f>
        <v>3913</v>
      </c>
      <c r="BB1898" s="6">
        <f>VLOOKUP(A1898, projmetadata!$A$2:$D$2036, 4, FALSE)</f>
        <v>234134</v>
      </c>
      <c r="BC1898" s="6" t="e">
        <f t="array" aca="1" ref="BC1898" ca="1">_xludf.IFS(I1898&lt;&gt;0, F1898/I1898, P1898&lt;&gt;0, M1898/P1898, W1898&lt;&gt;0, T1898/W1898, AD1898&lt;&gt;0, AA1898/AD1898, AK1898&lt;&gt;0, AH1898/AK1898, AR1898&lt;&gt;0, AO1898/AR1898, TRUE, 0)</f>
        <v>#NAME?</v>
      </c>
      <c r="BE1898" s="6" t="e">
        <f t="shared" ca="1" si="102"/>
        <v>#NAME?</v>
      </c>
      <c r="BF1898" s="6" t="e">
        <f t="shared" ca="1" si="103"/>
        <v>#NAME?</v>
      </c>
      <c r="BG1898" s="6"/>
      <c r="BH1898" s="6">
        <f>VLOOKUP(A1898, ALL_AP_DATA!$A$2:$D$3600, 3, FALSE)</f>
        <v>1410</v>
      </c>
      <c r="BI1898" s="6">
        <f>VLOOKUP(A1898, ALL_AP_DATA!$A$2:$E$3600, 5, FALSE)</f>
        <v>480928</v>
      </c>
      <c r="BJ1898" s="6">
        <f t="shared" si="101"/>
        <v>122.90518783542039</v>
      </c>
      <c r="BK1898" s="6">
        <f t="shared" si="104"/>
        <v>0.3603373370815231</v>
      </c>
    </row>
    <row r="1899" spans="1:63" ht="15" customHeight="1" x14ac:dyDescent="0.25">
      <c r="A1899" s="8" t="s">
        <v>1673</v>
      </c>
      <c r="B1899" s="9" t="s">
        <v>1777</v>
      </c>
      <c r="C1899" s="9">
        <v>5</v>
      </c>
      <c r="D1899" s="9">
        <v>14</v>
      </c>
      <c r="E1899" s="9">
        <v>182</v>
      </c>
      <c r="F1899" s="9">
        <v>5323</v>
      </c>
      <c r="G1899" s="9">
        <v>2.3699999999999999E-2</v>
      </c>
      <c r="H1899" s="9">
        <v>9.0800000000000006E-2</v>
      </c>
      <c r="I1899" s="9">
        <v>7.9699999999999993E-2</v>
      </c>
      <c r="J1899" s="8"/>
      <c r="K1899" s="8"/>
      <c r="L1899" s="8"/>
      <c r="M1899" s="8"/>
      <c r="N1899" s="8"/>
      <c r="O1899" s="8"/>
      <c r="P1899" s="8"/>
      <c r="Q1899" s="9">
        <v>66</v>
      </c>
      <c r="R1899" s="9">
        <v>249</v>
      </c>
      <c r="S1899" s="9">
        <v>1687</v>
      </c>
      <c r="T1899" s="9">
        <v>57495</v>
      </c>
      <c r="U1899" s="9">
        <v>0.42130000000000001</v>
      </c>
      <c r="V1899" s="9">
        <v>0.84140000000000004</v>
      </c>
      <c r="W1899" s="9">
        <v>0.86109999999999998</v>
      </c>
      <c r="X1899" s="8"/>
      <c r="Y1899" s="8"/>
      <c r="Z1899" s="8"/>
      <c r="AA1899" s="8"/>
      <c r="AB1899" s="8"/>
      <c r="AC1899" s="8"/>
      <c r="AD1899" s="8"/>
      <c r="AE1899" s="9">
        <v>2</v>
      </c>
      <c r="AF1899" s="9">
        <v>6</v>
      </c>
      <c r="AG1899" s="9">
        <v>92</v>
      </c>
      <c r="AH1899" s="9">
        <v>3334</v>
      </c>
      <c r="AI1899" s="9">
        <v>1.0200000000000001E-2</v>
      </c>
      <c r="AJ1899" s="9">
        <v>4.5900000000000003E-2</v>
      </c>
      <c r="AK1899" s="9">
        <v>4.99E-2</v>
      </c>
      <c r="AL1899" s="8"/>
      <c r="AM1899" s="8"/>
      <c r="AN1899" s="8"/>
      <c r="AO1899" s="8"/>
      <c r="AP1899" s="8"/>
      <c r="AQ1899" s="8"/>
      <c r="AR1899" s="8"/>
      <c r="AT1899" s="6">
        <f t="shared" si="95"/>
        <v>380.21428571428572</v>
      </c>
      <c r="AU1899" s="6" t="str">
        <f t="shared" si="96"/>
        <v/>
      </c>
      <c r="AV1899" s="6">
        <f t="shared" si="97"/>
        <v>230.90361445783134</v>
      </c>
      <c r="AW1899" s="7" t="str">
        <f t="shared" si="98"/>
        <v/>
      </c>
      <c r="AX1899" s="6">
        <f t="shared" si="99"/>
        <v>555.66666666666663</v>
      </c>
      <c r="AY1899" s="6" t="str">
        <f t="shared" si="100"/>
        <v/>
      </c>
      <c r="BA1899" s="6">
        <f>VLOOKUP(A1899, ALL_AP_DATA!$A$2:$F$3600, 6, FALSE)</f>
        <v>591</v>
      </c>
      <c r="BB1899" s="6">
        <f>VLOOKUP(A1899, projmetadata!$A$2:$D$2036, 4, FALSE)</f>
        <v>38087</v>
      </c>
      <c r="BC1899" s="6" t="e">
        <f t="array" aca="1" ref="BC1899" ca="1">_xludf.IFS(I1899&lt;&gt;0, F1899/I1899, P1899&lt;&gt;0, M1899/P1899, W1899&lt;&gt;0, T1899/W1899, AD1899&lt;&gt;0, AA1899/AD1899, AK1899&lt;&gt;0, AH1899/AK1899, AR1899&lt;&gt;0, AO1899/AR1899, TRUE, 0)</f>
        <v>#NAME?</v>
      </c>
      <c r="BE1899" s="6" t="e">
        <f t="shared" ca="1" si="102"/>
        <v>#NAME?</v>
      </c>
      <c r="BF1899" s="6" t="e">
        <f t="shared" ca="1" si="103"/>
        <v>#NAME?</v>
      </c>
      <c r="BG1899" s="6"/>
      <c r="BH1899" s="6">
        <f>VLOOKUP(A1899, ALL_AP_DATA!$A$2:$D$3600, 3, FALSE)</f>
        <v>256</v>
      </c>
      <c r="BI1899" s="6">
        <f>VLOOKUP(A1899, ALL_AP_DATA!$A$2:$E$3600, 5, FALSE)</f>
        <v>66772</v>
      </c>
      <c r="BJ1899" s="6">
        <f t="shared" si="101"/>
        <v>112.98138747884941</v>
      </c>
      <c r="BK1899" s="6">
        <f t="shared" si="104"/>
        <v>0.43316412859560066</v>
      </c>
    </row>
    <row r="1900" spans="1:63" ht="15" customHeight="1" x14ac:dyDescent="0.25">
      <c r="A1900" s="8" t="s">
        <v>1674</v>
      </c>
      <c r="B1900" s="9" t="s">
        <v>1777</v>
      </c>
      <c r="C1900" s="9">
        <v>6</v>
      </c>
      <c r="D1900" s="9">
        <v>36</v>
      </c>
      <c r="E1900" s="9">
        <v>6</v>
      </c>
      <c r="F1900" s="9">
        <v>190</v>
      </c>
      <c r="G1900" s="9">
        <v>0.16070000000000001</v>
      </c>
      <c r="H1900" s="9">
        <v>8.6999999999999994E-2</v>
      </c>
      <c r="I1900" s="9">
        <v>3.4299999999999997E-2</v>
      </c>
      <c r="J1900" s="8"/>
      <c r="K1900" s="8"/>
      <c r="L1900" s="8"/>
      <c r="M1900" s="8"/>
      <c r="N1900" s="8"/>
      <c r="O1900" s="8"/>
      <c r="P1900" s="8"/>
      <c r="Q1900" s="9">
        <v>9</v>
      </c>
      <c r="R1900" s="9">
        <v>34</v>
      </c>
      <c r="S1900" s="9">
        <v>47</v>
      </c>
      <c r="T1900" s="9">
        <v>4418</v>
      </c>
      <c r="U1900" s="9">
        <v>0.15179999999999999</v>
      </c>
      <c r="V1900" s="9">
        <v>0.68120000000000003</v>
      </c>
      <c r="W1900" s="9">
        <v>0.79679999999999995</v>
      </c>
      <c r="X1900" s="9">
        <v>8</v>
      </c>
      <c r="Y1900" s="9">
        <v>95</v>
      </c>
      <c r="Z1900" s="9">
        <v>31</v>
      </c>
      <c r="AA1900" s="9">
        <v>1441</v>
      </c>
      <c r="AB1900" s="9">
        <v>0.42409999999999998</v>
      </c>
      <c r="AC1900" s="9">
        <v>0.44929999999999998</v>
      </c>
      <c r="AD1900" s="9">
        <v>0.25990000000000002</v>
      </c>
      <c r="AE1900" s="9">
        <v>8</v>
      </c>
      <c r="AF1900" s="9">
        <v>39</v>
      </c>
      <c r="AG1900" s="9">
        <v>14</v>
      </c>
      <c r="AH1900" s="9">
        <v>348</v>
      </c>
      <c r="AI1900" s="9">
        <v>0.1741</v>
      </c>
      <c r="AJ1900" s="9">
        <v>0.2029</v>
      </c>
      <c r="AK1900" s="9">
        <v>6.2799999999999995E-2</v>
      </c>
      <c r="AL1900" s="8"/>
      <c r="AM1900" s="8"/>
      <c r="AN1900" s="8"/>
      <c r="AO1900" s="8"/>
      <c r="AP1900" s="8"/>
      <c r="AQ1900" s="8"/>
      <c r="AR1900" s="8"/>
      <c r="AT1900" s="6">
        <f t="shared" si="95"/>
        <v>5.2777777777777777</v>
      </c>
      <c r="AU1900" s="6" t="str">
        <f t="shared" si="96"/>
        <v/>
      </c>
      <c r="AV1900" s="6">
        <f t="shared" si="97"/>
        <v>129.94117647058823</v>
      </c>
      <c r="AW1900" s="7">
        <f t="shared" si="98"/>
        <v>15.168421052631579</v>
      </c>
      <c r="AX1900" s="6">
        <f t="shared" si="99"/>
        <v>8.9230769230769234</v>
      </c>
      <c r="AY1900" s="6" t="str">
        <f t="shared" si="100"/>
        <v/>
      </c>
      <c r="BA1900" s="6">
        <f>VLOOKUP(A1900, ALL_AP_DATA!$A$2:$F$3600, 6, FALSE)</f>
        <v>224</v>
      </c>
      <c r="BB1900" s="6">
        <f>VLOOKUP(A1900, projmetadata!$A$2:$D$2036, 4, FALSE)</f>
        <v>38406</v>
      </c>
      <c r="BC1900" s="6" t="e">
        <f t="array" aca="1" ref="BC1900" ca="1">_xludf.IFS(I1900&lt;&gt;0, F1900/I1900, P1900&lt;&gt;0, M1900/P1900, W1900&lt;&gt;0, T1900/W1900, AD1900&lt;&gt;0, AA1900/AD1900, AK1900&lt;&gt;0, AH1900/AK1900, AR1900&lt;&gt;0, AO1900/AR1900, TRUE, 0)</f>
        <v>#NAME?</v>
      </c>
      <c r="BE1900" s="6" t="e">
        <f t="shared" ca="1" si="102"/>
        <v>#NAME?</v>
      </c>
      <c r="BF1900" s="6" t="e">
        <f t="shared" ca="1" si="103"/>
        <v>#NAME?</v>
      </c>
      <c r="BG1900" s="6"/>
      <c r="BH1900" s="6">
        <f>VLOOKUP(A1900, ALL_AP_DATA!$A$2:$D$3600, 3, FALSE)</f>
        <v>144</v>
      </c>
      <c r="BI1900" s="6">
        <f>VLOOKUP(A1900, ALL_AP_DATA!$A$2:$E$3600, 5, FALSE)</f>
        <v>5545</v>
      </c>
      <c r="BJ1900" s="6">
        <f t="shared" si="101"/>
        <v>24.754464285714285</v>
      </c>
      <c r="BK1900" s="6">
        <f t="shared" si="104"/>
        <v>0.6428571428571429</v>
      </c>
    </row>
    <row r="1901" spans="1:63" ht="15" customHeight="1" x14ac:dyDescent="0.25">
      <c r="A1901" s="8" t="s">
        <v>1675</v>
      </c>
      <c r="B1901" s="9" t="s">
        <v>1777</v>
      </c>
      <c r="C1901" s="9">
        <v>1</v>
      </c>
      <c r="D1901" s="9">
        <v>2</v>
      </c>
      <c r="E1901" s="9">
        <v>16</v>
      </c>
      <c r="F1901" s="9">
        <v>114</v>
      </c>
      <c r="G1901" s="9">
        <v>1.15E-2</v>
      </c>
      <c r="H1901" s="9">
        <v>4.2200000000000001E-2</v>
      </c>
      <c r="I1901" s="9">
        <v>6.1999999999999998E-3</v>
      </c>
      <c r="J1901" s="8"/>
      <c r="K1901" s="8"/>
      <c r="L1901" s="8"/>
      <c r="M1901" s="8"/>
      <c r="N1901" s="8"/>
      <c r="O1901" s="8"/>
      <c r="P1901" s="8"/>
      <c r="Q1901" s="9">
        <v>11</v>
      </c>
      <c r="R1901" s="9">
        <v>45</v>
      </c>
      <c r="S1901" s="9">
        <v>288</v>
      </c>
      <c r="T1901" s="9">
        <v>11126</v>
      </c>
      <c r="U1901" s="9">
        <v>0.2586</v>
      </c>
      <c r="V1901" s="9">
        <v>0.75990000000000002</v>
      </c>
      <c r="W1901" s="9">
        <v>0.60899999999999999</v>
      </c>
      <c r="X1901" s="9">
        <v>1</v>
      </c>
      <c r="Y1901" s="9">
        <v>3</v>
      </c>
      <c r="Z1901" s="9">
        <v>20</v>
      </c>
      <c r="AA1901" s="9">
        <v>151</v>
      </c>
      <c r="AB1901" s="9">
        <v>1.72E-2</v>
      </c>
      <c r="AC1901" s="9">
        <v>5.28E-2</v>
      </c>
      <c r="AD1901" s="9">
        <v>8.3000000000000001E-3</v>
      </c>
      <c r="AE1901" s="8"/>
      <c r="AF1901" s="8"/>
      <c r="AG1901" s="8"/>
      <c r="AH1901" s="8"/>
      <c r="AI1901" s="8"/>
      <c r="AJ1901" s="8"/>
      <c r="AK1901" s="8"/>
      <c r="AL1901" s="8"/>
      <c r="AM1901" s="8"/>
      <c r="AN1901" s="8"/>
      <c r="AO1901" s="8"/>
      <c r="AP1901" s="8"/>
      <c r="AQ1901" s="8"/>
      <c r="AR1901" s="8"/>
      <c r="AT1901" s="6">
        <f t="shared" si="95"/>
        <v>57</v>
      </c>
      <c r="AU1901" s="6" t="str">
        <f t="shared" si="96"/>
        <v/>
      </c>
      <c r="AV1901" s="6">
        <f t="shared" si="97"/>
        <v>247.24444444444444</v>
      </c>
      <c r="AW1901" s="7">
        <f t="shared" si="98"/>
        <v>50.333333333333336</v>
      </c>
      <c r="AX1901" s="6" t="str">
        <f t="shared" si="99"/>
        <v/>
      </c>
      <c r="AY1901" s="6" t="str">
        <f t="shared" si="100"/>
        <v/>
      </c>
      <c r="BA1901" s="6">
        <f>VLOOKUP(A1901, ALL_AP_DATA!$A$2:$F$3600, 6, FALSE)</f>
        <v>174</v>
      </c>
      <c r="BB1901" s="6">
        <f>VLOOKUP(A1901, projmetadata!$A$2:$D$2036, 4, FALSE)</f>
        <v>4855</v>
      </c>
      <c r="BC1901" s="6" t="e">
        <f t="array" aca="1" ref="BC1901" ca="1">_xludf.IFS(I1901&lt;&gt;0, F1901/I1901, P1901&lt;&gt;0, M1901/P1901, W1901&lt;&gt;0, T1901/W1901, AD1901&lt;&gt;0, AA1901/AD1901, AK1901&lt;&gt;0, AH1901/AK1901, AR1901&lt;&gt;0, AO1901/AR1901, TRUE, 0)</f>
        <v>#NAME?</v>
      </c>
      <c r="BE1901" s="6" t="e">
        <f t="shared" ca="1" si="102"/>
        <v>#NAME?</v>
      </c>
      <c r="BF1901" s="6" t="e">
        <f t="shared" ca="1" si="103"/>
        <v>#NAME?</v>
      </c>
      <c r="BG1901" s="6"/>
      <c r="BH1901" s="6">
        <f>VLOOKUP(A1901, ALL_AP_DATA!$A$2:$D$3600, 3, FALSE)</f>
        <v>48</v>
      </c>
      <c r="BI1901" s="6">
        <f>VLOOKUP(A1901, ALL_AP_DATA!$A$2:$E$3600, 5, FALSE)</f>
        <v>18270</v>
      </c>
      <c r="BJ1901" s="6">
        <f t="shared" si="101"/>
        <v>105</v>
      </c>
      <c r="BK1901" s="6">
        <f t="shared" si="104"/>
        <v>0.27586206896551724</v>
      </c>
    </row>
    <row r="1902" spans="1:63" ht="15" customHeight="1" x14ac:dyDescent="0.25">
      <c r="A1902" s="8" t="s">
        <v>1676</v>
      </c>
      <c r="B1902" s="9" t="s">
        <v>1777</v>
      </c>
      <c r="C1902" s="9">
        <v>2</v>
      </c>
      <c r="D1902" s="9">
        <v>10</v>
      </c>
      <c r="E1902" s="9">
        <v>15</v>
      </c>
      <c r="F1902" s="9">
        <v>275</v>
      </c>
      <c r="G1902" s="9">
        <v>4.1200000000000001E-2</v>
      </c>
      <c r="H1902" s="9">
        <v>0.3125</v>
      </c>
      <c r="I1902" s="9">
        <v>4.36E-2</v>
      </c>
      <c r="J1902" s="8"/>
      <c r="K1902" s="8"/>
      <c r="L1902" s="8"/>
      <c r="M1902" s="8"/>
      <c r="N1902" s="8"/>
      <c r="O1902" s="8"/>
      <c r="P1902" s="8"/>
      <c r="Q1902" s="9">
        <v>7</v>
      </c>
      <c r="R1902" s="9">
        <v>20</v>
      </c>
      <c r="S1902" s="9">
        <v>27</v>
      </c>
      <c r="T1902" s="9">
        <v>3900</v>
      </c>
      <c r="U1902" s="9">
        <v>8.2299999999999998E-2</v>
      </c>
      <c r="V1902" s="9">
        <v>0.5625</v>
      </c>
      <c r="W1902" s="9">
        <v>0.61880000000000002</v>
      </c>
      <c r="X1902" s="8"/>
      <c r="Y1902" s="8"/>
      <c r="Z1902" s="8"/>
      <c r="AA1902" s="8"/>
      <c r="AB1902" s="8"/>
      <c r="AC1902" s="8"/>
      <c r="AD1902" s="8"/>
      <c r="AE1902" s="9">
        <v>2</v>
      </c>
      <c r="AF1902" s="9">
        <v>7</v>
      </c>
      <c r="AG1902" s="9">
        <v>16</v>
      </c>
      <c r="AH1902" s="9">
        <v>257</v>
      </c>
      <c r="AI1902" s="9">
        <v>2.8799999999999999E-2</v>
      </c>
      <c r="AJ1902" s="9">
        <v>0.33329999999999999</v>
      </c>
      <c r="AK1902" s="9">
        <v>4.0800000000000003E-2</v>
      </c>
      <c r="AL1902" s="8"/>
      <c r="AM1902" s="8"/>
      <c r="AN1902" s="8"/>
      <c r="AO1902" s="8"/>
      <c r="AP1902" s="8"/>
      <c r="AQ1902" s="8"/>
      <c r="AR1902" s="8"/>
      <c r="AT1902" s="6">
        <f t="shared" si="95"/>
        <v>27.5</v>
      </c>
      <c r="AU1902" s="6" t="str">
        <f t="shared" si="96"/>
        <v/>
      </c>
      <c r="AV1902" s="6">
        <f t="shared" si="97"/>
        <v>195</v>
      </c>
      <c r="AW1902" s="7" t="str">
        <f t="shared" si="98"/>
        <v/>
      </c>
      <c r="AX1902" s="6">
        <f t="shared" si="99"/>
        <v>36.714285714285715</v>
      </c>
      <c r="AY1902" s="6" t="str">
        <f t="shared" si="100"/>
        <v/>
      </c>
      <c r="BA1902" s="6">
        <f>VLOOKUP(A1902, ALL_AP_DATA!$A$2:$F$3600, 6, FALSE)</f>
        <v>243</v>
      </c>
      <c r="BB1902" s="6">
        <f>VLOOKUP(A1902, projmetadata!$A$2:$D$2036, 4, FALSE)</f>
        <v>15716</v>
      </c>
      <c r="BC1902" s="6" t="e">
        <f t="array" aca="1" ref="BC1902" ca="1">_xludf.IFS(I1902&lt;&gt;0, F1902/I1902, P1902&lt;&gt;0, M1902/P1902, W1902&lt;&gt;0, T1902/W1902, AD1902&lt;&gt;0, AA1902/AD1902, AK1902&lt;&gt;0, AH1902/AK1902, AR1902&lt;&gt;0, AO1902/AR1902, TRUE, 0)</f>
        <v>#NAME?</v>
      </c>
      <c r="BE1902" s="6" t="e">
        <f t="shared" ca="1" si="102"/>
        <v>#NAME?</v>
      </c>
      <c r="BF1902" s="6" t="e">
        <f t="shared" ca="1" si="103"/>
        <v>#NAME?</v>
      </c>
      <c r="BG1902" s="6"/>
      <c r="BH1902" s="6">
        <f>VLOOKUP(A1902, ALL_AP_DATA!$A$2:$D$3600, 3, FALSE)</f>
        <v>27</v>
      </c>
      <c r="BI1902" s="6">
        <f>VLOOKUP(A1902, ALL_AP_DATA!$A$2:$E$3600, 5, FALSE)</f>
        <v>6303</v>
      </c>
      <c r="BJ1902" s="6">
        <f t="shared" si="101"/>
        <v>25.938271604938272</v>
      </c>
      <c r="BK1902" s="6">
        <f t="shared" si="104"/>
        <v>0.1111111111111111</v>
      </c>
    </row>
    <row r="1903" spans="1:63" ht="15" customHeight="1" x14ac:dyDescent="0.25">
      <c r="A1903" s="8" t="s">
        <v>1677</v>
      </c>
      <c r="B1903" s="9" t="s">
        <v>1777</v>
      </c>
      <c r="C1903" s="9">
        <v>4</v>
      </c>
      <c r="D1903" s="9">
        <v>23</v>
      </c>
      <c r="E1903" s="9">
        <v>347</v>
      </c>
      <c r="F1903" s="9">
        <v>7273</v>
      </c>
      <c r="G1903" s="9">
        <v>5.3400000000000003E-2</v>
      </c>
      <c r="H1903" s="9">
        <v>0.35880000000000001</v>
      </c>
      <c r="I1903" s="9">
        <v>0.1149</v>
      </c>
      <c r="J1903" s="8"/>
      <c r="K1903" s="8"/>
      <c r="L1903" s="8"/>
      <c r="M1903" s="8"/>
      <c r="N1903" s="8"/>
      <c r="O1903" s="8"/>
      <c r="P1903" s="8"/>
      <c r="Q1903" s="9">
        <v>40</v>
      </c>
      <c r="R1903" s="9">
        <v>167</v>
      </c>
      <c r="S1903" s="9">
        <v>880</v>
      </c>
      <c r="T1903" s="9">
        <v>54035</v>
      </c>
      <c r="U1903" s="9">
        <v>0.38750000000000001</v>
      </c>
      <c r="V1903" s="9">
        <v>0.91</v>
      </c>
      <c r="W1903" s="9">
        <v>0.85399999999999998</v>
      </c>
      <c r="X1903" s="8"/>
      <c r="Y1903" s="8"/>
      <c r="Z1903" s="8"/>
      <c r="AA1903" s="8"/>
      <c r="AB1903" s="8"/>
      <c r="AC1903" s="8"/>
      <c r="AD1903" s="8"/>
      <c r="AE1903" s="9">
        <v>6</v>
      </c>
      <c r="AF1903" s="9">
        <v>19</v>
      </c>
      <c r="AG1903" s="9">
        <v>154</v>
      </c>
      <c r="AH1903" s="9">
        <v>3088</v>
      </c>
      <c r="AI1903" s="9">
        <v>4.41E-2</v>
      </c>
      <c r="AJ1903" s="9">
        <v>0.1593</v>
      </c>
      <c r="AK1903" s="9">
        <v>4.8800000000000003E-2</v>
      </c>
      <c r="AL1903" s="8"/>
      <c r="AM1903" s="8"/>
      <c r="AN1903" s="8"/>
      <c r="AO1903" s="8"/>
      <c r="AP1903" s="8"/>
      <c r="AQ1903" s="8"/>
      <c r="AR1903" s="8"/>
      <c r="AT1903" s="6">
        <f t="shared" si="95"/>
        <v>316.21739130434781</v>
      </c>
      <c r="AU1903" s="6" t="str">
        <f t="shared" si="96"/>
        <v/>
      </c>
      <c r="AV1903" s="6">
        <f t="shared" si="97"/>
        <v>323.56287425149702</v>
      </c>
      <c r="AW1903" s="7" t="str">
        <f t="shared" si="98"/>
        <v/>
      </c>
      <c r="AX1903" s="6">
        <f t="shared" si="99"/>
        <v>162.52631578947367</v>
      </c>
      <c r="AY1903" s="6" t="str">
        <f t="shared" si="100"/>
        <v/>
      </c>
      <c r="BA1903" s="6">
        <f>VLOOKUP(A1903, ALL_AP_DATA!$A$2:$F$3600, 6, FALSE)</f>
        <v>431</v>
      </c>
      <c r="BB1903" s="6">
        <f>VLOOKUP(A1903, projmetadata!$A$2:$D$2036, 4, FALSE)</f>
        <v>45023</v>
      </c>
      <c r="BC1903" s="6" t="e">
        <f t="array" aca="1" ref="BC1903" ca="1">_xludf.IFS(I1903&lt;&gt;0, F1903/I1903, P1903&lt;&gt;0, M1903/P1903, W1903&lt;&gt;0, T1903/W1903, AD1903&lt;&gt;0, AA1903/AD1903, AK1903&lt;&gt;0, AH1903/AK1903, AR1903&lt;&gt;0, AO1903/AR1903, TRUE, 0)</f>
        <v>#NAME?</v>
      </c>
      <c r="BE1903" s="6" t="e">
        <f t="shared" ca="1" si="102"/>
        <v>#NAME?</v>
      </c>
      <c r="BF1903" s="6" t="e">
        <f t="shared" ca="1" si="103"/>
        <v>#NAME?</v>
      </c>
      <c r="BG1903" s="6"/>
      <c r="BH1903" s="6">
        <f>VLOOKUP(A1903, ALL_AP_DATA!$A$2:$D$3600, 3, FALSE)</f>
        <v>179</v>
      </c>
      <c r="BI1903" s="6">
        <f>VLOOKUP(A1903, ALL_AP_DATA!$A$2:$E$3600, 5, FALSE)</f>
        <v>63272</v>
      </c>
      <c r="BJ1903" s="6">
        <f t="shared" si="101"/>
        <v>146.80278422273781</v>
      </c>
      <c r="BK1903" s="6">
        <f t="shared" si="104"/>
        <v>0.41531322505800466</v>
      </c>
    </row>
    <row r="1904" spans="1:63" ht="15" customHeight="1" x14ac:dyDescent="0.25">
      <c r="A1904" s="8" t="s">
        <v>1678</v>
      </c>
      <c r="B1904" s="9" t="s">
        <v>1777</v>
      </c>
      <c r="C1904" s="9">
        <v>15</v>
      </c>
      <c r="D1904" s="9">
        <v>122</v>
      </c>
      <c r="E1904" s="9">
        <v>149</v>
      </c>
      <c r="F1904" s="9">
        <v>17167</v>
      </c>
      <c r="G1904" s="9">
        <v>0.1041</v>
      </c>
      <c r="H1904" s="9">
        <v>0.16569999999999999</v>
      </c>
      <c r="I1904" s="9">
        <v>0.18379999999999999</v>
      </c>
      <c r="J1904" s="8"/>
      <c r="K1904" s="8"/>
      <c r="L1904" s="8"/>
      <c r="M1904" s="8"/>
      <c r="N1904" s="8"/>
      <c r="O1904" s="8"/>
      <c r="P1904" s="8"/>
      <c r="Q1904" s="9">
        <v>52</v>
      </c>
      <c r="R1904" s="9">
        <v>289</v>
      </c>
      <c r="S1904" s="9">
        <v>685</v>
      </c>
      <c r="T1904" s="9">
        <v>52364</v>
      </c>
      <c r="U1904" s="9">
        <v>0.24660000000000001</v>
      </c>
      <c r="V1904" s="9">
        <v>0.76200000000000001</v>
      </c>
      <c r="W1904" s="9">
        <v>0.56079999999999997</v>
      </c>
      <c r="X1904" s="9">
        <v>2</v>
      </c>
      <c r="Y1904" s="9">
        <v>23</v>
      </c>
      <c r="Z1904" s="9">
        <v>6</v>
      </c>
      <c r="AA1904" s="9">
        <v>240</v>
      </c>
      <c r="AB1904" s="9">
        <v>1.9599999999999999E-2</v>
      </c>
      <c r="AC1904" s="9">
        <v>6.7000000000000002E-3</v>
      </c>
      <c r="AD1904" s="9">
        <v>2.5999999999999999E-3</v>
      </c>
      <c r="AE1904" s="9">
        <v>20</v>
      </c>
      <c r="AF1904" s="9">
        <v>83</v>
      </c>
      <c r="AG1904" s="9">
        <v>112</v>
      </c>
      <c r="AH1904" s="9">
        <v>14640</v>
      </c>
      <c r="AI1904" s="9">
        <v>7.0800000000000002E-2</v>
      </c>
      <c r="AJ1904" s="9">
        <v>0.1246</v>
      </c>
      <c r="AK1904" s="9">
        <v>0.15679999999999999</v>
      </c>
      <c r="AL1904" s="9">
        <v>2</v>
      </c>
      <c r="AM1904" s="9">
        <v>20</v>
      </c>
      <c r="AN1904" s="9">
        <v>88</v>
      </c>
      <c r="AO1904" s="9">
        <v>4025</v>
      </c>
      <c r="AP1904" s="9">
        <v>1.7100000000000001E-2</v>
      </c>
      <c r="AQ1904" s="9">
        <v>9.7900000000000001E-2</v>
      </c>
      <c r="AR1904" s="9">
        <v>4.3099999999999999E-2</v>
      </c>
      <c r="AT1904" s="6">
        <f t="shared" si="95"/>
        <v>140.71311475409837</v>
      </c>
      <c r="AU1904" s="6" t="str">
        <f t="shared" si="96"/>
        <v/>
      </c>
      <c r="AV1904" s="6">
        <f t="shared" si="97"/>
        <v>181.19031141868513</v>
      </c>
      <c r="AW1904" s="7">
        <f t="shared" si="98"/>
        <v>10.434782608695652</v>
      </c>
      <c r="AX1904" s="6">
        <f t="shared" si="99"/>
        <v>176.3855421686747</v>
      </c>
      <c r="AY1904" s="6">
        <f t="shared" si="100"/>
        <v>201.25</v>
      </c>
      <c r="BA1904" s="6">
        <f>VLOOKUP(A1904, ALL_AP_DATA!$A$2:$F$3600, 6, FALSE)</f>
        <v>1172</v>
      </c>
      <c r="BB1904" s="6">
        <f>VLOOKUP(A1904, projmetadata!$A$2:$D$2036, 4, FALSE)</f>
        <v>169177</v>
      </c>
      <c r="BC1904" s="6" t="e">
        <f t="array" aca="1" ref="BC1904" ca="1">_xludf.IFS(I1904&lt;&gt;0, F1904/I1904, P1904&lt;&gt;0, M1904/P1904, W1904&lt;&gt;0, T1904/W1904, AD1904&lt;&gt;0, AA1904/AD1904, AK1904&lt;&gt;0, AH1904/AK1904, AR1904&lt;&gt;0, AO1904/AR1904, TRUE, 0)</f>
        <v>#NAME?</v>
      </c>
      <c r="BE1904" s="6" t="e">
        <f t="shared" ca="1" si="102"/>
        <v>#NAME?</v>
      </c>
      <c r="BF1904" s="6" t="e">
        <f t="shared" ca="1" si="103"/>
        <v>#NAME?</v>
      </c>
      <c r="BG1904" s="6"/>
      <c r="BH1904" s="6">
        <f>VLOOKUP(A1904, ALL_AP_DATA!$A$2:$D$3600, 3, FALSE)</f>
        <v>414</v>
      </c>
      <c r="BI1904" s="6">
        <f>VLOOKUP(A1904, ALL_AP_DATA!$A$2:$E$3600, 5, FALSE)</f>
        <v>93381</v>
      </c>
      <c r="BJ1904" s="6">
        <f t="shared" si="101"/>
        <v>79.676621160409553</v>
      </c>
      <c r="BK1904" s="6">
        <f t="shared" si="104"/>
        <v>0.35324232081911261</v>
      </c>
    </row>
    <row r="1905" spans="1:63" ht="15" customHeight="1" x14ac:dyDescent="0.25">
      <c r="A1905" s="8" t="s">
        <v>1679</v>
      </c>
      <c r="B1905" s="9" t="s">
        <v>1777</v>
      </c>
      <c r="C1905" s="8"/>
      <c r="D1905" s="8"/>
      <c r="E1905" s="8"/>
      <c r="F1905" s="8"/>
      <c r="G1905" s="8"/>
      <c r="H1905" s="8"/>
      <c r="I1905" s="8"/>
      <c r="J1905" s="8"/>
      <c r="K1905" s="8"/>
      <c r="L1905" s="8"/>
      <c r="M1905" s="8"/>
      <c r="N1905" s="8"/>
      <c r="O1905" s="8"/>
      <c r="P1905" s="8"/>
      <c r="Q1905" s="9">
        <v>10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8"/>
      <c r="Y1905" s="8"/>
      <c r="Z1905" s="8"/>
      <c r="AA1905" s="8"/>
      <c r="AB1905" s="8"/>
      <c r="AC1905" s="8"/>
      <c r="AD1905" s="8"/>
      <c r="AE1905" s="8"/>
      <c r="AF1905" s="8"/>
      <c r="AG1905" s="8"/>
      <c r="AH1905" s="8"/>
      <c r="AI1905" s="8"/>
      <c r="AJ1905" s="8"/>
      <c r="AK1905" s="8"/>
      <c r="AL1905" s="8"/>
      <c r="AM1905" s="8"/>
      <c r="AN1905" s="8"/>
      <c r="AO1905" s="8"/>
      <c r="AP1905" s="8"/>
      <c r="AQ1905" s="8"/>
      <c r="AR1905" s="8"/>
      <c r="AT1905" s="6" t="str">
        <f t="shared" si="95"/>
        <v/>
      </c>
      <c r="AU1905" s="6" t="str">
        <f t="shared" si="96"/>
        <v/>
      </c>
      <c r="AV1905" s="6" t="str">
        <f t="shared" si="97"/>
        <v/>
      </c>
      <c r="AW1905" s="7" t="str">
        <f t="shared" si="98"/>
        <v/>
      </c>
      <c r="AX1905" s="6" t="str">
        <f t="shared" si="99"/>
        <v/>
      </c>
      <c r="AY1905" s="6" t="str">
        <f t="shared" si="100"/>
        <v/>
      </c>
      <c r="BA1905" s="6">
        <f>VLOOKUP(A1905, ALL_AP_DATA!$A$2:$F$3600, 6, FALSE)</f>
        <v>136</v>
      </c>
      <c r="BB1905" s="6">
        <f>VLOOKUP(A1905, projmetadata!$A$2:$D$2036, 4, FALSE)</f>
        <v>31391</v>
      </c>
      <c r="BC1905" s="6" t="e">
        <f t="array" aca="1" ref="BC1905" ca="1">_xludf.IFS(I1905&lt;&gt;0, F1905/I1905, P1905&lt;&gt;0, M1905/P1905, W1905&lt;&gt;0, T1905/W1905, AD1905&lt;&gt;0, AA1905/AD1905, AK1905&lt;&gt;0, AH1905/AK1905, AR1905&lt;&gt;0, AO1905/AR1905, TRUE, 0)</f>
        <v>#NAME?</v>
      </c>
      <c r="BE1905" s="6" t="e">
        <f t="shared" ca="1" si="102"/>
        <v>#NAME?</v>
      </c>
      <c r="BF1905" s="6" t="e">
        <f t="shared" ca="1" si="103"/>
        <v>#NAME?</v>
      </c>
      <c r="BG1905" s="6"/>
      <c r="BH1905" s="6">
        <f>VLOOKUP(A1905, ALL_AP_DATA!$A$2:$D$3600, 3, FALSE)</f>
        <v>39</v>
      </c>
      <c r="BI1905" s="6">
        <f>VLOOKUP(A1905, ALL_AP_DATA!$A$2:$E$3600, 5, FALSE)</f>
        <v>71256</v>
      </c>
      <c r="BJ1905" s="6">
        <f t="shared" si="101"/>
        <v>523.94117647058829</v>
      </c>
      <c r="BK1905" s="6">
        <f t="shared" si="104"/>
        <v>0.28676470588235292</v>
      </c>
    </row>
    <row r="1906" spans="1:63" ht="15" customHeight="1" x14ac:dyDescent="0.25">
      <c r="A1906" s="8" t="s">
        <v>1680</v>
      </c>
      <c r="B1906" s="9" t="s">
        <v>1777</v>
      </c>
      <c r="C1906" s="8"/>
      <c r="D1906" s="8"/>
      <c r="E1906" s="8"/>
      <c r="F1906" s="8"/>
      <c r="G1906" s="8"/>
      <c r="H1906" s="8"/>
      <c r="I1906" s="8"/>
      <c r="J1906" s="8"/>
      <c r="K1906" s="8"/>
      <c r="L1906" s="8"/>
      <c r="M1906" s="8"/>
      <c r="N1906" s="8"/>
      <c r="O1906" s="8"/>
      <c r="P1906" s="8"/>
      <c r="Q1906" s="9">
        <v>10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8"/>
      <c r="Y1906" s="8"/>
      <c r="Z1906" s="8"/>
      <c r="AA1906" s="8"/>
      <c r="AB1906" s="8"/>
      <c r="AC1906" s="8"/>
      <c r="AD1906" s="8"/>
      <c r="AE1906" s="8"/>
      <c r="AF1906" s="8"/>
      <c r="AG1906" s="8"/>
      <c r="AH1906" s="8"/>
      <c r="AI1906" s="8"/>
      <c r="AJ1906" s="8"/>
      <c r="AK1906" s="8"/>
      <c r="AL1906" s="8"/>
      <c r="AM1906" s="8"/>
      <c r="AN1906" s="8"/>
      <c r="AO1906" s="8"/>
      <c r="AP1906" s="8"/>
      <c r="AQ1906" s="8"/>
      <c r="AR1906" s="8"/>
      <c r="AT1906" s="6" t="str">
        <f t="shared" si="95"/>
        <v/>
      </c>
      <c r="AU1906" s="6" t="str">
        <f t="shared" si="96"/>
        <v/>
      </c>
      <c r="AV1906" s="6" t="str">
        <f t="shared" si="97"/>
        <v/>
      </c>
      <c r="AW1906" s="7" t="str">
        <f t="shared" si="98"/>
        <v/>
      </c>
      <c r="AX1906" s="6" t="str">
        <f t="shared" si="99"/>
        <v/>
      </c>
      <c r="AY1906" s="6" t="str">
        <f t="shared" si="100"/>
        <v/>
      </c>
      <c r="BA1906" s="6">
        <f>VLOOKUP(A1906, ALL_AP_DATA!$A$2:$F$3600, 6, FALSE)</f>
        <v>136</v>
      </c>
      <c r="BB1906" s="6">
        <f>VLOOKUP(A1906, projmetadata!$A$2:$D$2036, 4, FALSE)</f>
        <v>31391</v>
      </c>
      <c r="BC1906" s="6" t="e">
        <f t="array" aca="1" ref="BC1906" ca="1">_xludf.IFS(I1906&lt;&gt;0, F1906/I1906, P1906&lt;&gt;0, M1906/P1906, W1906&lt;&gt;0, T1906/W1906, AD1906&lt;&gt;0, AA1906/AD1906, AK1906&lt;&gt;0, AH1906/AK1906, AR1906&lt;&gt;0, AO1906/AR1906, TRUE, 0)</f>
        <v>#NAME?</v>
      </c>
      <c r="BE1906" s="6" t="e">
        <f t="shared" ca="1" si="102"/>
        <v>#NAME?</v>
      </c>
      <c r="BF1906" s="6" t="e">
        <f t="shared" ca="1" si="103"/>
        <v>#NAME?</v>
      </c>
      <c r="BG1906" s="6"/>
      <c r="BH1906" s="6">
        <f>VLOOKUP(A1906, ALL_AP_DATA!$A$2:$D$3600, 3, FALSE)</f>
        <v>39</v>
      </c>
      <c r="BI1906" s="6">
        <f>VLOOKUP(A1906, ALL_AP_DATA!$A$2:$E$3600, 5, FALSE)</f>
        <v>71256</v>
      </c>
      <c r="BJ1906" s="6">
        <f t="shared" si="101"/>
        <v>523.94117647058829</v>
      </c>
      <c r="BK1906" s="6">
        <f t="shared" si="104"/>
        <v>0.28676470588235292</v>
      </c>
    </row>
    <row r="1907" spans="1:63" ht="15" customHeight="1" x14ac:dyDescent="0.25">
      <c r="A1907" s="8" t="s">
        <v>1681</v>
      </c>
      <c r="B1907" s="9" t="s">
        <v>1777</v>
      </c>
      <c r="C1907" s="9">
        <v>1</v>
      </c>
      <c r="D1907" s="9">
        <v>4</v>
      </c>
      <c r="E1907" s="9">
        <v>9</v>
      </c>
      <c r="F1907" s="9">
        <v>94</v>
      </c>
      <c r="G1907" s="9">
        <v>1.0800000000000001E-2</v>
      </c>
      <c r="H1907" s="9">
        <v>2.64E-2</v>
      </c>
      <c r="I1907" s="9">
        <v>1.11E-2</v>
      </c>
      <c r="J1907" s="8"/>
      <c r="K1907" s="8"/>
      <c r="L1907" s="8"/>
      <c r="M1907" s="8"/>
      <c r="N1907" s="8"/>
      <c r="O1907" s="8"/>
      <c r="P1907" s="8"/>
      <c r="Q1907" s="9">
        <v>10</v>
      </c>
      <c r="R1907" s="9">
        <v>63</v>
      </c>
      <c r="S1907" s="9">
        <v>303</v>
      </c>
      <c r="T1907" s="9">
        <v>6230</v>
      </c>
      <c r="U1907" s="9">
        <v>0.16980000000000001</v>
      </c>
      <c r="V1907" s="9">
        <v>0.88859999999999995</v>
      </c>
      <c r="W1907" s="9">
        <v>0.73429999999999995</v>
      </c>
      <c r="X1907" s="8"/>
      <c r="Y1907" s="8"/>
      <c r="Z1907" s="8"/>
      <c r="AA1907" s="8"/>
      <c r="AB1907" s="8"/>
      <c r="AC1907" s="8"/>
      <c r="AD1907" s="8"/>
      <c r="AE1907" s="9">
        <v>9</v>
      </c>
      <c r="AF1907" s="9">
        <v>22</v>
      </c>
      <c r="AG1907" s="9">
        <v>27</v>
      </c>
      <c r="AH1907" s="9">
        <v>1037</v>
      </c>
      <c r="AI1907" s="9">
        <v>5.9299999999999999E-2</v>
      </c>
      <c r="AJ1907" s="9">
        <v>7.9200000000000007E-2</v>
      </c>
      <c r="AK1907" s="9">
        <v>0.1222</v>
      </c>
      <c r="AL1907" s="8"/>
      <c r="AM1907" s="8"/>
      <c r="AN1907" s="8"/>
      <c r="AO1907" s="8"/>
      <c r="AP1907" s="8"/>
      <c r="AQ1907" s="8"/>
      <c r="AR1907" s="8"/>
      <c r="AT1907" s="6">
        <f t="shared" si="95"/>
        <v>23.5</v>
      </c>
      <c r="AU1907" s="6" t="str">
        <f t="shared" si="96"/>
        <v/>
      </c>
      <c r="AV1907" s="6">
        <f t="shared" si="97"/>
        <v>98.888888888888886</v>
      </c>
      <c r="AW1907" s="7" t="str">
        <f t="shared" si="98"/>
        <v/>
      </c>
      <c r="AX1907" s="6">
        <f t="shared" si="99"/>
        <v>47.136363636363633</v>
      </c>
      <c r="AY1907" s="6" t="str">
        <f t="shared" si="100"/>
        <v/>
      </c>
      <c r="BA1907" s="6">
        <f>VLOOKUP(A1907, ALL_AP_DATA!$A$2:$F$3600, 6, FALSE)</f>
        <v>371</v>
      </c>
      <c r="BB1907" s="6">
        <f>VLOOKUP(A1907, projmetadata!$A$2:$D$2036, 4, FALSE)</f>
        <v>23806</v>
      </c>
      <c r="BC1907" s="6" t="e">
        <f t="array" aca="1" ref="BC1907" ca="1">_xludf.IFS(I1907&lt;&gt;0, F1907/I1907, P1907&lt;&gt;0, M1907/P1907, W1907&lt;&gt;0, T1907/W1907, AD1907&lt;&gt;0, AA1907/AD1907, AK1907&lt;&gt;0, AH1907/AK1907, AR1907&lt;&gt;0, AO1907/AR1907, TRUE, 0)</f>
        <v>#NAME?</v>
      </c>
      <c r="BE1907" s="6" t="e">
        <f t="shared" ca="1" si="102"/>
        <v>#NAME?</v>
      </c>
      <c r="BF1907" s="6" t="e">
        <f t="shared" ca="1" si="103"/>
        <v>#NAME?</v>
      </c>
      <c r="BG1907" s="6"/>
      <c r="BH1907" s="6">
        <f>VLOOKUP(A1907, ALL_AP_DATA!$A$2:$D$3600, 3, FALSE)</f>
        <v>80</v>
      </c>
      <c r="BI1907" s="6">
        <f>VLOOKUP(A1907, ALL_AP_DATA!$A$2:$E$3600, 5, FALSE)</f>
        <v>8484</v>
      </c>
      <c r="BJ1907" s="6">
        <f t="shared" si="101"/>
        <v>22.867924528301888</v>
      </c>
      <c r="BK1907" s="6">
        <f t="shared" si="104"/>
        <v>0.215633423180593</v>
      </c>
    </row>
    <row r="1908" spans="1:63" ht="15" customHeight="1" x14ac:dyDescent="0.25">
      <c r="A1908" s="8" t="s">
        <v>1682</v>
      </c>
      <c r="B1908" s="9" t="s">
        <v>1777</v>
      </c>
      <c r="C1908" s="9">
        <v>3</v>
      </c>
      <c r="D1908" s="9">
        <v>36</v>
      </c>
      <c r="E1908" s="9">
        <v>92</v>
      </c>
      <c r="F1908" s="9">
        <v>19980</v>
      </c>
      <c r="G1908" s="9">
        <v>0.1401</v>
      </c>
      <c r="H1908" s="9">
        <v>0.46939999999999998</v>
      </c>
      <c r="I1908" s="9">
        <v>0.61070000000000002</v>
      </c>
      <c r="J1908" s="9">
        <v>4</v>
      </c>
      <c r="K1908" s="9">
        <v>20</v>
      </c>
      <c r="L1908" s="9">
        <v>83</v>
      </c>
      <c r="M1908" s="9">
        <v>4568</v>
      </c>
      <c r="N1908" s="9">
        <v>7.7799999999999994E-2</v>
      </c>
      <c r="O1908" s="9">
        <v>0.42349999999999999</v>
      </c>
      <c r="P1908" s="9">
        <v>0.1396</v>
      </c>
      <c r="Q1908" s="9">
        <v>11</v>
      </c>
      <c r="R1908" s="9">
        <v>103</v>
      </c>
      <c r="S1908" s="9">
        <v>183</v>
      </c>
      <c r="T1908" s="9">
        <v>30169</v>
      </c>
      <c r="U1908" s="9">
        <v>0.40079999999999999</v>
      </c>
      <c r="V1908" s="9">
        <v>0.93369999999999997</v>
      </c>
      <c r="W1908" s="9">
        <v>0.92210000000000003</v>
      </c>
      <c r="X1908" s="8"/>
      <c r="Y1908" s="8"/>
      <c r="Z1908" s="8"/>
      <c r="AA1908" s="8"/>
      <c r="AB1908" s="8"/>
      <c r="AC1908" s="8"/>
      <c r="AD1908" s="8"/>
      <c r="AE1908" s="9">
        <v>2</v>
      </c>
      <c r="AF1908" s="9">
        <v>12</v>
      </c>
      <c r="AG1908" s="9">
        <v>55</v>
      </c>
      <c r="AH1908" s="9">
        <v>1930</v>
      </c>
      <c r="AI1908" s="9">
        <v>4.6699999999999998E-2</v>
      </c>
      <c r="AJ1908" s="9">
        <v>0.28060000000000002</v>
      </c>
      <c r="AK1908" s="9">
        <v>5.8999999999999997E-2</v>
      </c>
      <c r="AL1908" s="9">
        <v>2</v>
      </c>
      <c r="AM1908" s="9">
        <v>46</v>
      </c>
      <c r="AN1908" s="9">
        <v>160</v>
      </c>
      <c r="AO1908" s="9">
        <v>24117</v>
      </c>
      <c r="AP1908" s="9">
        <v>0.17899999999999999</v>
      </c>
      <c r="AQ1908" s="9">
        <v>0.81630000000000003</v>
      </c>
      <c r="AR1908" s="9">
        <v>0.73709999999999998</v>
      </c>
      <c r="AT1908" s="6">
        <f t="shared" si="95"/>
        <v>555</v>
      </c>
      <c r="AU1908" s="6">
        <f t="shared" si="96"/>
        <v>228.4</v>
      </c>
      <c r="AV1908" s="6">
        <f t="shared" si="97"/>
        <v>292.90291262135923</v>
      </c>
      <c r="AW1908" s="7" t="str">
        <f t="shared" si="98"/>
        <v/>
      </c>
      <c r="AX1908" s="6">
        <f t="shared" si="99"/>
        <v>160.83333333333334</v>
      </c>
      <c r="AY1908" s="6">
        <f t="shared" si="100"/>
        <v>524.28260869565213</v>
      </c>
      <c r="BA1908" s="6">
        <f>VLOOKUP(A1908, ALL_AP_DATA!$A$2:$F$3600, 6, FALSE)</f>
        <v>257</v>
      </c>
      <c r="BB1908" s="6">
        <f>VLOOKUP(A1908, projmetadata!$A$2:$D$2036, 4, FALSE)</f>
        <v>34752</v>
      </c>
      <c r="BC1908" s="6" t="e">
        <f t="array" aca="1" ref="BC1908" ca="1">_xludf.IFS(I1908&lt;&gt;0, F1908/I1908, P1908&lt;&gt;0, M1908/P1908, W1908&lt;&gt;0, T1908/W1908, AD1908&lt;&gt;0, AA1908/AD1908, AK1908&lt;&gt;0, AH1908/AK1908, AR1908&lt;&gt;0, AO1908/AR1908, TRUE, 0)</f>
        <v>#NAME?</v>
      </c>
      <c r="BE1908" s="6" t="e">
        <f t="shared" ca="1" si="102"/>
        <v>#NAME?</v>
      </c>
      <c r="BF1908" s="6" t="e">
        <f t="shared" ca="1" si="103"/>
        <v>#NAME?</v>
      </c>
      <c r="BG1908" s="6"/>
      <c r="BH1908" s="6">
        <f>VLOOKUP(A1908, ALL_AP_DATA!$A$2:$D$3600, 3, FALSE)</f>
        <v>115</v>
      </c>
      <c r="BI1908" s="6">
        <f>VLOOKUP(A1908, ALL_AP_DATA!$A$2:$E$3600, 5, FALSE)</f>
        <v>32719</v>
      </c>
      <c r="BJ1908" s="6">
        <f t="shared" si="101"/>
        <v>127.31128404669261</v>
      </c>
      <c r="BK1908" s="6">
        <f t="shared" si="104"/>
        <v>0.44747081712062259</v>
      </c>
    </row>
    <row r="1909" spans="1:63" ht="15" customHeight="1" x14ac:dyDescent="0.25">
      <c r="A1909" s="8" t="s">
        <v>1683</v>
      </c>
      <c r="B1909" s="9" t="s">
        <v>1777</v>
      </c>
      <c r="C1909" s="9">
        <v>7</v>
      </c>
      <c r="D1909" s="9">
        <v>23</v>
      </c>
      <c r="E1909" s="9">
        <v>20</v>
      </c>
      <c r="F1909" s="9">
        <v>275</v>
      </c>
      <c r="G1909" s="9">
        <v>3.9E-2</v>
      </c>
      <c r="H1909" s="9">
        <v>6.25E-2</v>
      </c>
      <c r="I1909" s="9">
        <v>9.4000000000000004E-3</v>
      </c>
      <c r="J1909" s="8"/>
      <c r="K1909" s="8"/>
      <c r="L1909" s="8"/>
      <c r="M1909" s="8"/>
      <c r="N1909" s="8"/>
      <c r="O1909" s="8"/>
      <c r="P1909" s="8"/>
      <c r="Q1909" s="9">
        <v>27</v>
      </c>
      <c r="R1909" s="9">
        <v>126</v>
      </c>
      <c r="S1909" s="9">
        <v>288</v>
      </c>
      <c r="T1909" s="9">
        <v>18225</v>
      </c>
      <c r="U1909" s="9">
        <v>0.21360000000000001</v>
      </c>
      <c r="V1909" s="9">
        <v>0.9</v>
      </c>
      <c r="W1909" s="9">
        <v>0.623</v>
      </c>
      <c r="X1909" s="8"/>
      <c r="Y1909" s="8"/>
      <c r="Z1909" s="8"/>
      <c r="AA1909" s="8"/>
      <c r="AB1909" s="8"/>
      <c r="AC1909" s="8"/>
      <c r="AD1909" s="8"/>
      <c r="AE1909" s="9">
        <v>10</v>
      </c>
      <c r="AF1909" s="9">
        <v>32</v>
      </c>
      <c r="AG1909" s="9">
        <v>11</v>
      </c>
      <c r="AH1909" s="9">
        <v>129</v>
      </c>
      <c r="AI1909" s="9">
        <v>5.4199999999999998E-2</v>
      </c>
      <c r="AJ1909" s="9">
        <v>3.44E-2</v>
      </c>
      <c r="AK1909" s="9">
        <v>4.4000000000000003E-3</v>
      </c>
      <c r="AL1909" s="8"/>
      <c r="AM1909" s="8"/>
      <c r="AN1909" s="8"/>
      <c r="AO1909" s="8"/>
      <c r="AP1909" s="8"/>
      <c r="AQ1909" s="8"/>
      <c r="AR1909" s="8"/>
      <c r="AT1909" s="6">
        <f t="shared" si="95"/>
        <v>11.956521739130435</v>
      </c>
      <c r="AU1909" s="6" t="str">
        <f t="shared" si="96"/>
        <v/>
      </c>
      <c r="AV1909" s="6">
        <f t="shared" si="97"/>
        <v>144.64285714285714</v>
      </c>
      <c r="AW1909" s="7" t="str">
        <f t="shared" si="98"/>
        <v/>
      </c>
      <c r="AX1909" s="6">
        <f t="shared" si="99"/>
        <v>4.03125</v>
      </c>
      <c r="AY1909" s="6" t="str">
        <f t="shared" si="100"/>
        <v/>
      </c>
      <c r="BA1909" s="6">
        <f>VLOOKUP(A1909, ALL_AP_DATA!$A$2:$F$3600, 6, FALSE)</f>
        <v>590</v>
      </c>
      <c r="BB1909" s="6">
        <f>VLOOKUP(A1909, projmetadata!$A$2:$D$2036, 4, FALSE)</f>
        <v>27547</v>
      </c>
      <c r="BC1909" s="6" t="e">
        <f t="array" aca="1" ref="BC1909" ca="1">_xludf.IFS(I1909&lt;&gt;0, F1909/I1909, P1909&lt;&gt;0, M1909/P1909, W1909&lt;&gt;0, T1909/W1909, AD1909&lt;&gt;0, AA1909/AD1909, AK1909&lt;&gt;0, AH1909/AK1909, AR1909&lt;&gt;0, AO1909/AR1909, TRUE, 0)</f>
        <v>#NAME?</v>
      </c>
      <c r="BE1909" s="6" t="e">
        <f t="shared" ca="1" si="102"/>
        <v>#NAME?</v>
      </c>
      <c r="BF1909" s="6" t="e">
        <f t="shared" ca="1" si="103"/>
        <v>#NAME?</v>
      </c>
      <c r="BG1909" s="6"/>
      <c r="BH1909" s="6">
        <f>VLOOKUP(A1909, ALL_AP_DATA!$A$2:$D$3600, 3, FALSE)</f>
        <v>162</v>
      </c>
      <c r="BI1909" s="6">
        <f>VLOOKUP(A1909, ALL_AP_DATA!$A$2:$E$3600, 5, FALSE)</f>
        <v>29255</v>
      </c>
      <c r="BJ1909" s="6">
        <f t="shared" si="101"/>
        <v>49.584745762711862</v>
      </c>
      <c r="BK1909" s="6">
        <f t="shared" si="104"/>
        <v>0.27457627118644068</v>
      </c>
    </row>
    <row r="1910" spans="1:63" ht="15" customHeight="1" x14ac:dyDescent="0.25">
      <c r="A1910" s="8" t="s">
        <v>1684</v>
      </c>
      <c r="B1910" s="9" t="s">
        <v>1777</v>
      </c>
      <c r="C1910" s="9">
        <v>19</v>
      </c>
      <c r="D1910" s="9">
        <v>90</v>
      </c>
      <c r="E1910" s="9">
        <v>321</v>
      </c>
      <c r="F1910" s="9">
        <v>8152</v>
      </c>
      <c r="G1910" s="9">
        <v>2.5899999999999999E-2</v>
      </c>
      <c r="H1910" s="9">
        <v>8.4900000000000003E-2</v>
      </c>
      <c r="I1910" s="9">
        <v>1.3599999999999999E-2</v>
      </c>
      <c r="J1910" s="9">
        <v>1</v>
      </c>
      <c r="K1910" s="9">
        <v>14</v>
      </c>
      <c r="L1910" s="9">
        <v>179</v>
      </c>
      <c r="M1910" s="9">
        <v>3731</v>
      </c>
      <c r="N1910" s="9">
        <v>4.0000000000000001E-3</v>
      </c>
      <c r="O1910" s="9">
        <v>4.7300000000000002E-2</v>
      </c>
      <c r="P1910" s="9">
        <v>6.1999999999999998E-3</v>
      </c>
      <c r="Q1910" s="9">
        <v>218</v>
      </c>
      <c r="R1910" s="9">
        <v>1634</v>
      </c>
      <c r="S1910" s="9">
        <v>3636</v>
      </c>
      <c r="T1910" s="9">
        <v>558684</v>
      </c>
      <c r="U1910" s="9">
        <v>0.4708</v>
      </c>
      <c r="V1910" s="9">
        <v>0.96140000000000003</v>
      </c>
      <c r="W1910" s="9">
        <v>0.9294</v>
      </c>
      <c r="X1910" s="8"/>
      <c r="Y1910" s="8"/>
      <c r="Z1910" s="8"/>
      <c r="AA1910" s="8"/>
      <c r="AB1910" s="8"/>
      <c r="AC1910" s="8"/>
      <c r="AD1910" s="8"/>
      <c r="AE1910" s="9">
        <v>15</v>
      </c>
      <c r="AF1910" s="9">
        <v>74</v>
      </c>
      <c r="AG1910" s="9">
        <v>225</v>
      </c>
      <c r="AH1910" s="9">
        <v>4984</v>
      </c>
      <c r="AI1910" s="9">
        <v>2.1299999999999999E-2</v>
      </c>
      <c r="AJ1910" s="9">
        <v>5.9499999999999997E-2</v>
      </c>
      <c r="AK1910" s="9">
        <v>8.3000000000000001E-3</v>
      </c>
      <c r="AL1910" s="8"/>
      <c r="AM1910" s="8"/>
      <c r="AN1910" s="8"/>
      <c r="AO1910" s="8"/>
      <c r="AP1910" s="8"/>
      <c r="AQ1910" s="8"/>
      <c r="AR1910" s="8"/>
      <c r="AT1910" s="6">
        <f t="shared" si="95"/>
        <v>90.577777777777783</v>
      </c>
      <c r="AU1910" s="6">
        <f t="shared" si="96"/>
        <v>266.5</v>
      </c>
      <c r="AV1910" s="6">
        <f t="shared" si="97"/>
        <v>341.91187270501837</v>
      </c>
      <c r="AW1910" s="7" t="str">
        <f t="shared" si="98"/>
        <v/>
      </c>
      <c r="AX1910" s="6">
        <f t="shared" si="99"/>
        <v>67.351351351351354</v>
      </c>
      <c r="AY1910" s="6" t="str">
        <f t="shared" si="100"/>
        <v/>
      </c>
      <c r="BA1910" s="6">
        <f>VLOOKUP(A1910, ALL_AP_DATA!$A$2:$F$3600, 6, FALSE)</f>
        <v>3471</v>
      </c>
      <c r="BB1910" s="6">
        <f>VLOOKUP(A1910, projmetadata!$A$2:$D$2036, 4, FALSE)</f>
        <v>77480</v>
      </c>
      <c r="BC1910" s="6" t="e">
        <f t="array" aca="1" ref="BC1910" ca="1">_xludf.IFS(I1910&lt;&gt;0, F1910/I1910, P1910&lt;&gt;0, M1910/P1910, W1910&lt;&gt;0, T1910/W1910, AD1910&lt;&gt;0, AA1910/AD1910, AK1910&lt;&gt;0, AH1910/AK1910, AR1910&lt;&gt;0, AO1910/AR1910, TRUE, 0)</f>
        <v>#NAME?</v>
      </c>
      <c r="BE1910" s="6" t="e">
        <f t="shared" ca="1" si="102"/>
        <v>#NAME?</v>
      </c>
      <c r="BF1910" s="6" t="e">
        <f t="shared" ca="1" si="103"/>
        <v>#NAME?</v>
      </c>
      <c r="BG1910" s="6"/>
      <c r="BH1910" s="6">
        <f>VLOOKUP(A1910, ALL_AP_DATA!$A$2:$D$3600, 3, FALSE)</f>
        <v>1707</v>
      </c>
      <c r="BI1910" s="6">
        <f>VLOOKUP(A1910, ALL_AP_DATA!$A$2:$E$3600, 5, FALSE)</f>
        <v>601128</v>
      </c>
      <c r="BJ1910" s="6">
        <f t="shared" si="101"/>
        <v>173.18582541054451</v>
      </c>
      <c r="BK1910" s="6">
        <f t="shared" si="104"/>
        <v>0.49178910976663787</v>
      </c>
    </row>
    <row r="1911" spans="1:63" ht="15" customHeight="1" x14ac:dyDescent="0.25">
      <c r="A1911" s="8" t="s">
        <v>1685</v>
      </c>
      <c r="B1911" s="9" t="s">
        <v>1777</v>
      </c>
      <c r="C1911" s="9">
        <v>4</v>
      </c>
      <c r="D1911" s="9">
        <v>9</v>
      </c>
      <c r="E1911" s="9">
        <v>1</v>
      </c>
      <c r="F1911" s="9">
        <v>2</v>
      </c>
      <c r="G1911" s="9">
        <v>4.7399999999999998E-2</v>
      </c>
      <c r="H1911" s="9">
        <v>3.85E-2</v>
      </c>
      <c r="I1911" s="9">
        <v>1.6000000000000001E-3</v>
      </c>
      <c r="J1911" s="8"/>
      <c r="K1911" s="8"/>
      <c r="L1911" s="8"/>
      <c r="M1911" s="8"/>
      <c r="N1911" s="8"/>
      <c r="O1911" s="8"/>
      <c r="P1911" s="8"/>
      <c r="Q1911" s="9">
        <v>1</v>
      </c>
      <c r="R1911" s="9">
        <v>2</v>
      </c>
      <c r="S1911" s="9">
        <v>2</v>
      </c>
      <c r="T1911" s="9">
        <v>7</v>
      </c>
      <c r="U1911" s="9">
        <v>1.0500000000000001E-2</v>
      </c>
      <c r="V1911" s="9">
        <v>7.6899999999999996E-2</v>
      </c>
      <c r="W1911" s="9">
        <v>5.7000000000000002E-3</v>
      </c>
      <c r="X1911" s="8"/>
      <c r="Y1911" s="8"/>
      <c r="Z1911" s="8"/>
      <c r="AA1911" s="8"/>
      <c r="AB1911" s="8"/>
      <c r="AC1911" s="8"/>
      <c r="AD1911" s="8"/>
      <c r="AE1911" s="9">
        <v>1</v>
      </c>
      <c r="AF1911" s="9">
        <v>3</v>
      </c>
      <c r="AG1911" s="9">
        <v>1</v>
      </c>
      <c r="AH1911" s="9">
        <v>4</v>
      </c>
      <c r="AI1911" s="9">
        <v>1.5800000000000002E-2</v>
      </c>
      <c r="AJ1911" s="9">
        <v>3.85E-2</v>
      </c>
      <c r="AK1911" s="9">
        <v>3.3E-3</v>
      </c>
      <c r="AL1911" s="8"/>
      <c r="AM1911" s="8"/>
      <c r="AN1911" s="8"/>
      <c r="AO1911" s="8"/>
      <c r="AP1911" s="8"/>
      <c r="AQ1911" s="8"/>
      <c r="AR1911" s="8"/>
      <c r="AT1911" s="6">
        <f t="shared" si="95"/>
        <v>0.22222222222222221</v>
      </c>
      <c r="AU1911" s="6" t="str">
        <f t="shared" si="96"/>
        <v/>
      </c>
      <c r="AV1911" s="6">
        <f t="shared" si="97"/>
        <v>3.5</v>
      </c>
      <c r="AW1911" s="7" t="str">
        <f t="shared" si="98"/>
        <v/>
      </c>
      <c r="AX1911" s="6">
        <f t="shared" si="99"/>
        <v>1.3333333333333333</v>
      </c>
      <c r="AY1911" s="6" t="str">
        <f t="shared" si="100"/>
        <v/>
      </c>
      <c r="BA1911" s="6">
        <f>VLOOKUP(A1911, ALL_AP_DATA!$A$2:$F$3600, 6, FALSE)</f>
        <v>190</v>
      </c>
      <c r="BB1911" s="6">
        <f>VLOOKUP(A1911, projmetadata!$A$2:$D$2036, 4, FALSE)</f>
        <v>20473</v>
      </c>
      <c r="BC1911" s="6" t="e">
        <f t="array" aca="1" ref="BC1911" ca="1">_xludf.IFS(I1911&lt;&gt;0, F1911/I1911, P1911&lt;&gt;0, M1911/P1911, W1911&lt;&gt;0, T1911/W1911, AD1911&lt;&gt;0, AA1911/AD1911, AK1911&lt;&gt;0, AH1911/AK1911, AR1911&lt;&gt;0, AO1911/AR1911, TRUE, 0)</f>
        <v>#NAME?</v>
      </c>
      <c r="BE1911" s="6" t="e">
        <f t="shared" ca="1" si="102"/>
        <v>#NAME?</v>
      </c>
      <c r="BF1911" s="6" t="e">
        <f t="shared" ca="1" si="103"/>
        <v>#NAME?</v>
      </c>
      <c r="BG1911" s="6"/>
      <c r="BH1911" s="6">
        <f>VLOOKUP(A1911, ALL_AP_DATA!$A$2:$D$3600, 3, FALSE)</f>
        <v>14</v>
      </c>
      <c r="BI1911" s="6">
        <f>VLOOKUP(A1911, ALL_AP_DATA!$A$2:$E$3600, 5, FALSE)</f>
        <v>1225</v>
      </c>
      <c r="BJ1911" s="6">
        <f t="shared" si="101"/>
        <v>6.4473684210526319</v>
      </c>
      <c r="BK1911" s="6">
        <f t="shared" si="104"/>
        <v>7.3684210526315783E-2</v>
      </c>
    </row>
    <row r="1912" spans="1:63" ht="15" customHeight="1" x14ac:dyDescent="0.25">
      <c r="A1912" s="8" t="s">
        <v>1686</v>
      </c>
      <c r="B1912" s="9" t="s">
        <v>1777</v>
      </c>
      <c r="C1912" s="9">
        <v>5</v>
      </c>
      <c r="D1912" s="9">
        <v>29</v>
      </c>
      <c r="E1912" s="9">
        <v>529</v>
      </c>
      <c r="F1912" s="9">
        <v>15147</v>
      </c>
      <c r="G1912" s="9">
        <v>1.6E-2</v>
      </c>
      <c r="H1912" s="9">
        <v>0.1026</v>
      </c>
      <c r="I1912" s="9">
        <v>2.8000000000000001E-2</v>
      </c>
      <c r="J1912" s="9">
        <v>1</v>
      </c>
      <c r="K1912" s="9">
        <v>12</v>
      </c>
      <c r="L1912" s="9">
        <v>561</v>
      </c>
      <c r="M1912" s="9">
        <v>15538</v>
      </c>
      <c r="N1912" s="9">
        <v>6.6E-3</v>
      </c>
      <c r="O1912" s="9">
        <v>0.10879999999999999</v>
      </c>
      <c r="P1912" s="9">
        <v>2.8799999999999999E-2</v>
      </c>
      <c r="Q1912" s="9">
        <v>135</v>
      </c>
      <c r="R1912" s="9">
        <v>876</v>
      </c>
      <c r="S1912" s="9">
        <v>4891</v>
      </c>
      <c r="T1912" s="9">
        <v>525333</v>
      </c>
      <c r="U1912" s="9">
        <v>0.48370000000000002</v>
      </c>
      <c r="V1912" s="9">
        <v>0.94879999999999998</v>
      </c>
      <c r="W1912" s="9">
        <v>0.97270000000000001</v>
      </c>
      <c r="X1912" s="8"/>
      <c r="Y1912" s="8"/>
      <c r="Z1912" s="8"/>
      <c r="AA1912" s="8"/>
      <c r="AB1912" s="8"/>
      <c r="AC1912" s="8"/>
      <c r="AD1912" s="8"/>
      <c r="AE1912" s="9">
        <v>2</v>
      </c>
      <c r="AF1912" s="9">
        <v>7</v>
      </c>
      <c r="AG1912" s="9">
        <v>39</v>
      </c>
      <c r="AH1912" s="9">
        <v>557</v>
      </c>
      <c r="AI1912" s="9">
        <v>3.8999999999999998E-3</v>
      </c>
      <c r="AJ1912" s="9">
        <v>7.6E-3</v>
      </c>
      <c r="AK1912" s="9">
        <v>1E-3</v>
      </c>
      <c r="AL1912" s="8"/>
      <c r="AM1912" s="8"/>
      <c r="AN1912" s="8"/>
      <c r="AO1912" s="8"/>
      <c r="AP1912" s="8"/>
      <c r="AQ1912" s="8"/>
      <c r="AR1912" s="8"/>
      <c r="AT1912" s="6">
        <f t="shared" si="95"/>
        <v>522.31034482758616</v>
      </c>
      <c r="AU1912" s="6">
        <f t="shared" si="96"/>
        <v>1294.8333333333333</v>
      </c>
      <c r="AV1912" s="6">
        <f t="shared" si="97"/>
        <v>599.69520547945206</v>
      </c>
      <c r="AW1912" s="7" t="str">
        <f t="shared" si="98"/>
        <v/>
      </c>
      <c r="AX1912" s="6">
        <f t="shared" si="99"/>
        <v>79.571428571428569</v>
      </c>
      <c r="AY1912" s="6" t="str">
        <f t="shared" si="100"/>
        <v/>
      </c>
      <c r="BA1912" s="6">
        <f>VLOOKUP(A1912, ALL_AP_DATA!$A$2:$F$3600, 6, FALSE)</f>
        <v>1811</v>
      </c>
      <c r="BB1912" s="6">
        <f>VLOOKUP(A1912, projmetadata!$A$2:$D$2036, 4, FALSE)</f>
        <v>76792</v>
      </c>
      <c r="BC1912" s="6" t="e">
        <f t="array" aca="1" ref="BC1912" ca="1">_xludf.IFS(I1912&lt;&gt;0, F1912/I1912, P1912&lt;&gt;0, M1912/P1912, W1912&lt;&gt;0, T1912/W1912, AD1912&lt;&gt;0, AA1912/AD1912, AK1912&lt;&gt;0, AH1912/AK1912, AR1912&lt;&gt;0, AO1912/AR1912, TRUE, 0)</f>
        <v>#NAME?</v>
      </c>
      <c r="BE1912" s="6" t="e">
        <f t="shared" ca="1" si="102"/>
        <v>#NAME?</v>
      </c>
      <c r="BF1912" s="6" t="e">
        <f t="shared" ca="1" si="103"/>
        <v>#NAME?</v>
      </c>
      <c r="BG1912" s="6"/>
      <c r="BH1912" s="6">
        <f>VLOOKUP(A1912, ALL_AP_DATA!$A$2:$D$3600, 3, FALSE)</f>
        <v>896</v>
      </c>
      <c r="BI1912" s="6">
        <f>VLOOKUP(A1912, ALL_AP_DATA!$A$2:$E$3600, 5, FALSE)</f>
        <v>540052</v>
      </c>
      <c r="BJ1912" s="6">
        <f t="shared" si="101"/>
        <v>298.20651573716179</v>
      </c>
      <c r="BK1912" s="6">
        <f t="shared" si="104"/>
        <v>0.49475427940364441</v>
      </c>
    </row>
    <row r="1913" spans="1:63" ht="15" customHeight="1" x14ac:dyDescent="0.25">
      <c r="A1913" s="8" t="s">
        <v>1687</v>
      </c>
      <c r="B1913" s="9" t="s">
        <v>1777</v>
      </c>
      <c r="C1913" s="9">
        <v>14</v>
      </c>
      <c r="D1913" s="9">
        <v>52</v>
      </c>
      <c r="E1913" s="9">
        <v>62</v>
      </c>
      <c r="F1913" s="9">
        <v>774</v>
      </c>
      <c r="G1913" s="9">
        <v>0.15759999999999999</v>
      </c>
      <c r="H1913" s="9">
        <v>0.21990000000000001</v>
      </c>
      <c r="I1913" s="9">
        <v>0.18390000000000001</v>
      </c>
      <c r="J1913" s="8"/>
      <c r="K1913" s="8"/>
      <c r="L1913" s="8"/>
      <c r="M1913" s="8"/>
      <c r="N1913" s="8"/>
      <c r="O1913" s="8"/>
      <c r="P1913" s="8"/>
      <c r="Q1913" s="9">
        <v>2</v>
      </c>
      <c r="R1913" s="9">
        <v>17</v>
      </c>
      <c r="S1913" s="9">
        <v>81</v>
      </c>
      <c r="T1913" s="9">
        <v>839</v>
      </c>
      <c r="U1913" s="9">
        <v>5.1499999999999997E-2</v>
      </c>
      <c r="V1913" s="9">
        <v>0.28720000000000001</v>
      </c>
      <c r="W1913" s="9">
        <v>0.19939999999999999</v>
      </c>
      <c r="X1913" s="8"/>
      <c r="Y1913" s="8"/>
      <c r="Z1913" s="8"/>
      <c r="AA1913" s="8"/>
      <c r="AB1913" s="8"/>
      <c r="AC1913" s="8"/>
      <c r="AD1913" s="8"/>
      <c r="AE1913" s="9">
        <v>2</v>
      </c>
      <c r="AF1913" s="9">
        <v>6</v>
      </c>
      <c r="AG1913" s="9">
        <v>2</v>
      </c>
      <c r="AH1913" s="9">
        <v>9</v>
      </c>
      <c r="AI1913" s="9">
        <v>1.8200000000000001E-2</v>
      </c>
      <c r="AJ1913" s="9">
        <v>7.1000000000000004E-3</v>
      </c>
      <c r="AK1913" s="9">
        <v>2.0999999999999999E-3</v>
      </c>
      <c r="AL1913" s="8"/>
      <c r="AM1913" s="8"/>
      <c r="AN1913" s="8"/>
      <c r="AO1913" s="8"/>
      <c r="AP1913" s="8"/>
      <c r="AQ1913" s="8"/>
      <c r="AR1913" s="8"/>
      <c r="AT1913" s="6">
        <f t="shared" si="95"/>
        <v>14.884615384615385</v>
      </c>
      <c r="AU1913" s="6" t="str">
        <f t="shared" si="96"/>
        <v/>
      </c>
      <c r="AV1913" s="6">
        <f t="shared" si="97"/>
        <v>49.352941176470587</v>
      </c>
      <c r="AW1913" s="7" t="str">
        <f t="shared" si="98"/>
        <v/>
      </c>
      <c r="AX1913" s="6">
        <f t="shared" si="99"/>
        <v>1.5</v>
      </c>
      <c r="AY1913" s="6" t="str">
        <f t="shared" si="100"/>
        <v/>
      </c>
      <c r="BA1913" s="6">
        <f>VLOOKUP(A1913, ALL_AP_DATA!$A$2:$F$3600, 6, FALSE)</f>
        <v>330</v>
      </c>
      <c r="BB1913" s="6">
        <f>VLOOKUP(A1913, projmetadata!$A$2:$D$2036, 4, FALSE)</f>
        <v>38878</v>
      </c>
      <c r="BC1913" s="6" t="e">
        <f t="array" aca="1" ref="BC1913" ca="1">_xludf.IFS(I1913&lt;&gt;0, F1913/I1913, P1913&lt;&gt;0, M1913/P1913, W1913&lt;&gt;0, T1913/W1913, AD1913&lt;&gt;0, AA1913/AD1913, AK1913&lt;&gt;0, AH1913/AK1913, AR1913&lt;&gt;0, AO1913/AR1913, TRUE, 0)</f>
        <v>#NAME?</v>
      </c>
      <c r="BE1913" s="6" t="e">
        <f t="shared" ca="1" si="102"/>
        <v>#NAME?</v>
      </c>
      <c r="BF1913" s="6" t="e">
        <f t="shared" ca="1" si="103"/>
        <v>#NAME?</v>
      </c>
      <c r="BG1913" s="6"/>
      <c r="BH1913" s="6">
        <f>VLOOKUP(A1913, ALL_AP_DATA!$A$2:$D$3600, 3, FALSE)</f>
        <v>69</v>
      </c>
      <c r="BI1913" s="6">
        <f>VLOOKUP(A1913, ALL_AP_DATA!$A$2:$E$3600, 5, FALSE)</f>
        <v>4208</v>
      </c>
      <c r="BJ1913" s="6">
        <f t="shared" si="101"/>
        <v>12.751515151515152</v>
      </c>
      <c r="BK1913" s="6">
        <f t="shared" si="104"/>
        <v>0.20909090909090908</v>
      </c>
    </row>
    <row r="1914" spans="1:63" ht="15" customHeight="1" x14ac:dyDescent="0.25">
      <c r="A1914" s="8" t="s">
        <v>1688</v>
      </c>
      <c r="B1914" s="9" t="s">
        <v>1777</v>
      </c>
      <c r="C1914" s="8"/>
      <c r="D1914" s="8"/>
      <c r="E1914" s="8"/>
      <c r="F1914" s="8"/>
      <c r="G1914" s="8"/>
      <c r="H1914" s="8"/>
      <c r="I1914" s="8"/>
      <c r="J1914" s="8"/>
      <c r="K1914" s="8"/>
      <c r="L1914" s="8"/>
      <c r="M1914" s="8"/>
      <c r="N1914" s="8"/>
      <c r="O1914" s="8"/>
      <c r="P1914" s="8"/>
      <c r="Q1914" s="9">
        <v>10</v>
      </c>
      <c r="R1914" s="9">
        <v>28</v>
      </c>
      <c r="S1914" s="9">
        <v>87</v>
      </c>
      <c r="T1914" s="9">
        <v>3960</v>
      </c>
      <c r="U1914" s="9">
        <v>0.10290000000000001</v>
      </c>
      <c r="V1914" s="9">
        <v>0.76990000000000003</v>
      </c>
      <c r="W1914" s="9">
        <v>0.78769999999999996</v>
      </c>
      <c r="X1914" s="8"/>
      <c r="Y1914" s="8"/>
      <c r="Z1914" s="8"/>
      <c r="AA1914" s="8"/>
      <c r="AB1914" s="8"/>
      <c r="AC1914" s="8"/>
      <c r="AD1914" s="8"/>
      <c r="AE1914" s="8"/>
      <c r="AF1914" s="8"/>
      <c r="AG1914" s="8"/>
      <c r="AH1914" s="8"/>
      <c r="AI1914" s="8"/>
      <c r="AJ1914" s="8"/>
      <c r="AK1914" s="8"/>
      <c r="AL1914" s="8"/>
      <c r="AM1914" s="8"/>
      <c r="AN1914" s="8"/>
      <c r="AO1914" s="8"/>
      <c r="AP1914" s="8"/>
      <c r="AQ1914" s="8"/>
      <c r="AR1914" s="8"/>
      <c r="AT1914" s="6" t="str">
        <f t="shared" si="95"/>
        <v/>
      </c>
      <c r="AU1914" s="6" t="str">
        <f t="shared" si="96"/>
        <v/>
      </c>
      <c r="AV1914" s="6">
        <f t="shared" si="97"/>
        <v>141.42857142857142</v>
      </c>
      <c r="AW1914" s="7" t="str">
        <f t="shared" si="98"/>
        <v/>
      </c>
      <c r="AX1914" s="6" t="str">
        <f t="shared" si="99"/>
        <v/>
      </c>
      <c r="AY1914" s="6" t="str">
        <f t="shared" si="100"/>
        <v/>
      </c>
      <c r="BA1914" s="6">
        <f>VLOOKUP(A1914, ALL_AP_DATA!$A$2:$F$3600, 6, FALSE)</f>
        <v>272</v>
      </c>
      <c r="BB1914" s="6">
        <f>VLOOKUP(A1914, projmetadata!$A$2:$D$2036, 4, FALSE)</f>
        <v>8051</v>
      </c>
      <c r="BC1914" s="6" t="e">
        <f t="array" aca="1" ref="BC1914" ca="1">_xludf.IFS(I1914&lt;&gt;0, F1914/I1914, P1914&lt;&gt;0, M1914/P1914, W1914&lt;&gt;0, T1914/W1914, AD1914&lt;&gt;0, AA1914/AD1914, AK1914&lt;&gt;0, AH1914/AK1914, AR1914&lt;&gt;0, AO1914/AR1914, TRUE, 0)</f>
        <v>#NAME?</v>
      </c>
      <c r="BE1914" s="6" t="e">
        <f t="shared" ca="1" si="102"/>
        <v>#NAME?</v>
      </c>
      <c r="BF1914" s="6" t="e">
        <f t="shared" ca="1" si="103"/>
        <v>#NAME?</v>
      </c>
      <c r="BG1914" s="6"/>
      <c r="BH1914" s="6">
        <f>VLOOKUP(A1914, ALL_AP_DATA!$A$2:$D$3600, 3, FALSE)</f>
        <v>28</v>
      </c>
      <c r="BI1914" s="6">
        <f>VLOOKUP(A1914, ALL_AP_DATA!$A$2:$E$3600, 5, FALSE)</f>
        <v>5027</v>
      </c>
      <c r="BJ1914" s="6">
        <f t="shared" si="101"/>
        <v>18.481617647058822</v>
      </c>
      <c r="BK1914" s="6">
        <f t="shared" si="104"/>
        <v>0.10294117647058823</v>
      </c>
    </row>
    <row r="1915" spans="1:63" ht="15" customHeight="1" x14ac:dyDescent="0.25">
      <c r="A1915" s="8" t="s">
        <v>1689</v>
      </c>
      <c r="B1915" s="9" t="s">
        <v>1777</v>
      </c>
      <c r="C1915" s="9">
        <v>1</v>
      </c>
      <c r="D1915" s="9">
        <v>2</v>
      </c>
      <c r="E1915" s="9">
        <v>4</v>
      </c>
      <c r="F1915" s="9">
        <v>8</v>
      </c>
      <c r="G1915" s="9">
        <v>5.7000000000000002E-3</v>
      </c>
      <c r="H1915" s="9">
        <v>0.1739</v>
      </c>
      <c r="I1915" s="9">
        <v>1.83E-2</v>
      </c>
      <c r="J1915" s="8"/>
      <c r="K1915" s="8"/>
      <c r="L1915" s="8"/>
      <c r="M1915" s="8"/>
      <c r="N1915" s="8"/>
      <c r="O1915" s="8"/>
      <c r="P1915" s="8"/>
      <c r="Q1915" s="9">
        <v>1</v>
      </c>
      <c r="R1915" s="9">
        <v>3</v>
      </c>
      <c r="S1915" s="9">
        <v>8</v>
      </c>
      <c r="T1915" s="9">
        <v>118</v>
      </c>
      <c r="U1915" s="9">
        <v>8.6E-3</v>
      </c>
      <c r="V1915" s="9">
        <v>0.3478</v>
      </c>
      <c r="W1915" s="9">
        <v>0.27060000000000001</v>
      </c>
      <c r="X1915" s="8"/>
      <c r="Y1915" s="8"/>
      <c r="Z1915" s="8"/>
      <c r="AA1915" s="8"/>
      <c r="AB1915" s="8"/>
      <c r="AC1915" s="8"/>
      <c r="AD1915" s="8"/>
      <c r="AE1915" s="8"/>
      <c r="AF1915" s="8"/>
      <c r="AG1915" s="8"/>
      <c r="AH1915" s="8"/>
      <c r="AI1915" s="8"/>
      <c r="AJ1915" s="8"/>
      <c r="AK1915" s="8"/>
      <c r="AL1915" s="8"/>
      <c r="AM1915" s="8"/>
      <c r="AN1915" s="8"/>
      <c r="AO1915" s="8"/>
      <c r="AP1915" s="8"/>
      <c r="AQ1915" s="8"/>
      <c r="AR1915" s="8"/>
      <c r="AT1915" s="6">
        <f t="shared" si="95"/>
        <v>4</v>
      </c>
      <c r="AU1915" s="6" t="str">
        <f t="shared" si="96"/>
        <v/>
      </c>
      <c r="AV1915" s="6">
        <f t="shared" si="97"/>
        <v>39.333333333333336</v>
      </c>
      <c r="AW1915" s="7" t="str">
        <f t="shared" si="98"/>
        <v/>
      </c>
      <c r="AX1915" s="6" t="str">
        <f t="shared" si="99"/>
        <v/>
      </c>
      <c r="AY1915" s="6" t="str">
        <f t="shared" si="100"/>
        <v/>
      </c>
      <c r="BA1915" s="6">
        <f>VLOOKUP(A1915, ALL_AP_DATA!$A$2:$F$3600, 6, FALSE)</f>
        <v>350</v>
      </c>
      <c r="BB1915" s="6">
        <f>VLOOKUP(A1915, projmetadata!$A$2:$D$2036, 4, FALSE)</f>
        <v>3679</v>
      </c>
      <c r="BC1915" s="6" t="e">
        <f t="array" aca="1" ref="BC1915" ca="1">_xludf.IFS(I1915&lt;&gt;0, F1915/I1915, P1915&lt;&gt;0, M1915/P1915, W1915&lt;&gt;0, T1915/W1915, AD1915&lt;&gt;0, AA1915/AD1915, AK1915&lt;&gt;0, AH1915/AK1915, AR1915&lt;&gt;0, AO1915/AR1915, TRUE, 0)</f>
        <v>#NAME?</v>
      </c>
      <c r="BE1915" s="6" t="e">
        <f t="shared" ca="1" si="102"/>
        <v>#NAME?</v>
      </c>
      <c r="BF1915" s="6" t="e">
        <f t="shared" ca="1" si="103"/>
        <v>#NAME?</v>
      </c>
      <c r="BG1915" s="6"/>
      <c r="BH1915" s="6">
        <f>VLOOKUP(A1915, ALL_AP_DATA!$A$2:$D$3600, 3, FALSE)</f>
        <v>4</v>
      </c>
      <c r="BI1915" s="6">
        <f>VLOOKUP(A1915, ALL_AP_DATA!$A$2:$E$3600, 5, FALSE)</f>
        <v>436</v>
      </c>
      <c r="BJ1915" s="6">
        <f t="shared" si="101"/>
        <v>1.2457142857142858</v>
      </c>
      <c r="BK1915" s="6">
        <f t="shared" si="104"/>
        <v>1.1428571428571429E-2</v>
      </c>
    </row>
    <row r="1916" spans="1:63" ht="15" customHeight="1" x14ac:dyDescent="0.25">
      <c r="A1916" s="8" t="s">
        <v>1690</v>
      </c>
      <c r="B1916" s="9" t="s">
        <v>1777</v>
      </c>
      <c r="C1916" s="9">
        <v>2</v>
      </c>
      <c r="D1916" s="9">
        <v>14</v>
      </c>
      <c r="E1916" s="9">
        <v>15</v>
      </c>
      <c r="F1916" s="9">
        <v>355</v>
      </c>
      <c r="G1916" s="9">
        <v>4.4699999999999997E-2</v>
      </c>
      <c r="H1916" s="9">
        <v>0.123</v>
      </c>
      <c r="I1916" s="9">
        <v>9.4700000000000006E-2</v>
      </c>
      <c r="J1916" s="8"/>
      <c r="K1916" s="8"/>
      <c r="L1916" s="8"/>
      <c r="M1916" s="8"/>
      <c r="N1916" s="8"/>
      <c r="O1916" s="8"/>
      <c r="P1916" s="8"/>
      <c r="Q1916" s="9">
        <v>6</v>
      </c>
      <c r="R1916" s="9">
        <v>17</v>
      </c>
      <c r="S1916" s="9">
        <v>49</v>
      </c>
      <c r="T1916" s="9">
        <v>1145</v>
      </c>
      <c r="U1916" s="9">
        <v>5.4300000000000001E-2</v>
      </c>
      <c r="V1916" s="9">
        <v>0.40160000000000001</v>
      </c>
      <c r="W1916" s="9">
        <v>0.30549999999999999</v>
      </c>
      <c r="X1916" s="8"/>
      <c r="Y1916" s="8"/>
      <c r="Z1916" s="8"/>
      <c r="AA1916" s="8"/>
      <c r="AB1916" s="8"/>
      <c r="AC1916" s="8"/>
      <c r="AD1916" s="8"/>
      <c r="AE1916" s="8"/>
      <c r="AF1916" s="8"/>
      <c r="AG1916" s="8"/>
      <c r="AH1916" s="8"/>
      <c r="AI1916" s="8"/>
      <c r="AJ1916" s="8"/>
      <c r="AK1916" s="8"/>
      <c r="AL1916" s="8"/>
      <c r="AM1916" s="8"/>
      <c r="AN1916" s="8"/>
      <c r="AO1916" s="8"/>
      <c r="AP1916" s="8"/>
      <c r="AQ1916" s="8"/>
      <c r="AR1916" s="8"/>
      <c r="AT1916" s="6">
        <f t="shared" si="95"/>
        <v>25.357142857142858</v>
      </c>
      <c r="AU1916" s="6" t="str">
        <f t="shared" si="96"/>
        <v/>
      </c>
      <c r="AV1916" s="6">
        <f t="shared" si="97"/>
        <v>67.352941176470594</v>
      </c>
      <c r="AW1916" s="7" t="str">
        <f t="shared" si="98"/>
        <v/>
      </c>
      <c r="AX1916" s="6" t="str">
        <f t="shared" si="99"/>
        <v/>
      </c>
      <c r="AY1916" s="6" t="str">
        <f t="shared" si="100"/>
        <v/>
      </c>
      <c r="BA1916" s="6">
        <f>VLOOKUP(A1916, ALL_AP_DATA!$A$2:$F$3600, 6, FALSE)</f>
        <v>313</v>
      </c>
      <c r="BB1916" s="6">
        <f>VLOOKUP(A1916, projmetadata!$A$2:$D$2036, 4, FALSE)</f>
        <v>25264</v>
      </c>
      <c r="BC1916" s="6" t="e">
        <f t="array" aca="1" ref="BC1916" ca="1">_xludf.IFS(I1916&lt;&gt;0, F1916/I1916, P1916&lt;&gt;0, M1916/P1916, W1916&lt;&gt;0, T1916/W1916, AD1916&lt;&gt;0, AA1916/AD1916, AK1916&lt;&gt;0, AH1916/AK1916, AR1916&lt;&gt;0, AO1916/AR1916, TRUE, 0)</f>
        <v>#NAME?</v>
      </c>
      <c r="BE1916" s="6" t="e">
        <f t="shared" ca="1" si="102"/>
        <v>#NAME?</v>
      </c>
      <c r="BF1916" s="6" t="e">
        <f t="shared" ca="1" si="103"/>
        <v>#NAME?</v>
      </c>
      <c r="BG1916" s="6"/>
      <c r="BH1916" s="6">
        <f>VLOOKUP(A1916, ALL_AP_DATA!$A$2:$D$3600, 3, FALSE)</f>
        <v>29</v>
      </c>
      <c r="BI1916" s="6">
        <f>VLOOKUP(A1916, ALL_AP_DATA!$A$2:$E$3600, 5, FALSE)</f>
        <v>3748</v>
      </c>
      <c r="BJ1916" s="6">
        <f t="shared" si="101"/>
        <v>11.974440894568691</v>
      </c>
      <c r="BK1916" s="6">
        <f t="shared" si="104"/>
        <v>9.2651757188498399E-2</v>
      </c>
    </row>
    <row r="1917" spans="1:63" ht="15" customHeight="1" x14ac:dyDescent="0.25">
      <c r="A1917" s="8" t="s">
        <v>1691</v>
      </c>
      <c r="B1917" s="9" t="s">
        <v>1777</v>
      </c>
      <c r="C1917" s="9">
        <v>9</v>
      </c>
      <c r="D1917" s="9">
        <v>36</v>
      </c>
      <c r="E1917" s="9">
        <v>52</v>
      </c>
      <c r="F1917" s="9">
        <v>1611</v>
      </c>
      <c r="G1917" s="9">
        <v>0.1143</v>
      </c>
      <c r="H1917" s="9">
        <v>0.42280000000000001</v>
      </c>
      <c r="I1917" s="9">
        <v>0.2276</v>
      </c>
      <c r="J1917" s="8"/>
      <c r="K1917" s="8"/>
      <c r="L1917" s="8"/>
      <c r="M1917" s="8"/>
      <c r="N1917" s="8"/>
      <c r="O1917" s="8"/>
      <c r="P1917" s="8"/>
      <c r="Q1917" s="9">
        <v>10</v>
      </c>
      <c r="R1917" s="9">
        <v>63</v>
      </c>
      <c r="S1917" s="9">
        <v>96</v>
      </c>
      <c r="T1917" s="9">
        <v>4745</v>
      </c>
      <c r="U1917" s="9">
        <v>0.2</v>
      </c>
      <c r="V1917" s="9">
        <v>0.78049999999999997</v>
      </c>
      <c r="W1917" s="9">
        <v>0.67030000000000001</v>
      </c>
      <c r="X1917" s="8"/>
      <c r="Y1917" s="8"/>
      <c r="Z1917" s="8"/>
      <c r="AA1917" s="8"/>
      <c r="AB1917" s="8"/>
      <c r="AC1917" s="8"/>
      <c r="AD1917" s="8"/>
      <c r="AE1917" s="9">
        <v>1</v>
      </c>
      <c r="AF1917" s="9">
        <v>2</v>
      </c>
      <c r="AG1917" s="9">
        <v>10</v>
      </c>
      <c r="AH1917" s="9">
        <v>287</v>
      </c>
      <c r="AI1917" s="9">
        <v>6.3E-3</v>
      </c>
      <c r="AJ1917" s="9">
        <v>8.1299999999999997E-2</v>
      </c>
      <c r="AK1917" s="9">
        <v>4.0500000000000001E-2</v>
      </c>
      <c r="AL1917" s="8"/>
      <c r="AM1917" s="8"/>
      <c r="AN1917" s="8"/>
      <c r="AO1917" s="8"/>
      <c r="AP1917" s="8"/>
      <c r="AQ1917" s="8"/>
      <c r="AR1917" s="8"/>
      <c r="AT1917" s="6">
        <f t="shared" si="95"/>
        <v>44.75</v>
      </c>
      <c r="AU1917" s="6" t="str">
        <f t="shared" si="96"/>
        <v/>
      </c>
      <c r="AV1917" s="6">
        <f t="shared" si="97"/>
        <v>75.317460317460316</v>
      </c>
      <c r="AW1917" s="7" t="str">
        <f t="shared" si="98"/>
        <v/>
      </c>
      <c r="AX1917" s="6">
        <f t="shared" si="99"/>
        <v>143.5</v>
      </c>
      <c r="AY1917" s="6" t="str">
        <f t="shared" si="100"/>
        <v/>
      </c>
      <c r="BA1917" s="6">
        <f>VLOOKUP(A1917, ALL_AP_DATA!$A$2:$F$3600, 6, FALSE)</f>
        <v>315</v>
      </c>
      <c r="BB1917" s="6">
        <f>VLOOKUP(A1917, projmetadata!$A$2:$D$2036, 4, FALSE)</f>
        <v>46795</v>
      </c>
      <c r="BC1917" s="6" t="e">
        <f t="array" aca="1" ref="BC1917" ca="1">_xludf.IFS(I1917&lt;&gt;0, F1917/I1917, P1917&lt;&gt;0, M1917/P1917, W1917&lt;&gt;0, T1917/W1917, AD1917&lt;&gt;0, AA1917/AD1917, AK1917&lt;&gt;0, AH1917/AK1917, AR1917&lt;&gt;0, AO1917/AR1917, TRUE, 0)</f>
        <v>#NAME?</v>
      </c>
      <c r="BE1917" s="6" t="e">
        <f t="shared" ca="1" si="102"/>
        <v>#NAME?</v>
      </c>
      <c r="BF1917" s="6" t="e">
        <f t="shared" ca="1" si="103"/>
        <v>#NAME?</v>
      </c>
      <c r="BG1917" s="6"/>
      <c r="BH1917" s="6">
        <f>VLOOKUP(A1917, ALL_AP_DATA!$A$2:$D$3600, 3, FALSE)</f>
        <v>84</v>
      </c>
      <c r="BI1917" s="6">
        <f>VLOOKUP(A1917, ALL_AP_DATA!$A$2:$E$3600, 5, FALSE)</f>
        <v>7079</v>
      </c>
      <c r="BJ1917" s="6">
        <f t="shared" si="101"/>
        <v>22.473015873015871</v>
      </c>
      <c r="BK1917" s="6">
        <f t="shared" si="104"/>
        <v>0.26666666666666666</v>
      </c>
    </row>
    <row r="1918" spans="1:63" ht="15" customHeight="1" x14ac:dyDescent="0.25">
      <c r="A1918" s="8" t="s">
        <v>1692</v>
      </c>
      <c r="B1918" s="9" t="s">
        <v>1777</v>
      </c>
      <c r="C1918" s="9">
        <v>4</v>
      </c>
      <c r="D1918" s="9">
        <v>11</v>
      </c>
      <c r="E1918" s="9">
        <v>9</v>
      </c>
      <c r="F1918" s="9">
        <v>173</v>
      </c>
      <c r="G1918" s="9">
        <v>5.0700000000000002E-2</v>
      </c>
      <c r="H1918" s="9">
        <v>0.1406</v>
      </c>
      <c r="I1918" s="9">
        <v>5.5800000000000002E-2</v>
      </c>
      <c r="J1918" s="8"/>
      <c r="K1918" s="8"/>
      <c r="L1918" s="8"/>
      <c r="M1918" s="8"/>
      <c r="N1918" s="8"/>
      <c r="O1918" s="8"/>
      <c r="P1918" s="8"/>
      <c r="Q1918" s="9">
        <v>6</v>
      </c>
      <c r="R1918" s="9">
        <v>26</v>
      </c>
      <c r="S1918" s="9">
        <v>36</v>
      </c>
      <c r="T1918" s="9">
        <v>997</v>
      </c>
      <c r="U1918" s="9">
        <v>0.1198</v>
      </c>
      <c r="V1918" s="9">
        <v>0.5625</v>
      </c>
      <c r="W1918" s="9">
        <v>0.32179999999999997</v>
      </c>
      <c r="X1918" s="8"/>
      <c r="Y1918" s="8"/>
      <c r="Z1918" s="8"/>
      <c r="AA1918" s="8"/>
      <c r="AB1918" s="8"/>
      <c r="AC1918" s="8"/>
      <c r="AD1918" s="8"/>
      <c r="AE1918" s="8"/>
      <c r="AF1918" s="8"/>
      <c r="AG1918" s="8"/>
      <c r="AH1918" s="8"/>
      <c r="AI1918" s="8"/>
      <c r="AJ1918" s="8"/>
      <c r="AK1918" s="8"/>
      <c r="AL1918" s="8"/>
      <c r="AM1918" s="8"/>
      <c r="AN1918" s="8"/>
      <c r="AO1918" s="8"/>
      <c r="AP1918" s="8"/>
      <c r="AQ1918" s="8"/>
      <c r="AR1918" s="8"/>
      <c r="AT1918" s="6">
        <f t="shared" si="95"/>
        <v>15.727272727272727</v>
      </c>
      <c r="AU1918" s="6" t="str">
        <f t="shared" si="96"/>
        <v/>
      </c>
      <c r="AV1918" s="6">
        <f t="shared" si="97"/>
        <v>38.346153846153847</v>
      </c>
      <c r="AW1918" s="7" t="str">
        <f t="shared" si="98"/>
        <v/>
      </c>
      <c r="AX1918" s="6" t="str">
        <f t="shared" si="99"/>
        <v/>
      </c>
      <c r="AY1918" s="6" t="str">
        <f t="shared" si="100"/>
        <v/>
      </c>
      <c r="BA1918" s="6">
        <f>VLOOKUP(A1918, ALL_AP_DATA!$A$2:$F$3600, 6, FALSE)</f>
        <v>217</v>
      </c>
      <c r="BB1918" s="6">
        <f>VLOOKUP(A1918, projmetadata!$A$2:$D$2036, 4, FALSE)</f>
        <v>17992</v>
      </c>
      <c r="BC1918" s="6" t="e">
        <f t="array" aca="1" ref="BC1918" ca="1">_xludf.IFS(I1918&lt;&gt;0, F1918/I1918, P1918&lt;&gt;0, M1918/P1918, W1918&lt;&gt;0, T1918/W1918, AD1918&lt;&gt;0, AA1918/AD1918, AK1918&lt;&gt;0, AH1918/AK1918, AR1918&lt;&gt;0, AO1918/AR1918, TRUE, 0)</f>
        <v>#NAME?</v>
      </c>
      <c r="BE1918" s="6" t="e">
        <f t="shared" ca="1" si="102"/>
        <v>#NAME?</v>
      </c>
      <c r="BF1918" s="6" t="e">
        <f t="shared" ca="1" si="103"/>
        <v>#NAME?</v>
      </c>
      <c r="BG1918" s="6"/>
      <c r="BH1918" s="6">
        <f>VLOOKUP(A1918, ALL_AP_DATA!$A$2:$D$3600, 3, FALSE)</f>
        <v>35</v>
      </c>
      <c r="BI1918" s="6">
        <f>VLOOKUP(A1918, ALL_AP_DATA!$A$2:$E$3600, 5, FALSE)</f>
        <v>3098</v>
      </c>
      <c r="BJ1918" s="6">
        <f t="shared" si="101"/>
        <v>14.276497695852534</v>
      </c>
      <c r="BK1918" s="6">
        <f t="shared" si="104"/>
        <v>0.16129032258064516</v>
      </c>
    </row>
    <row r="1919" spans="1:63" ht="15" customHeight="1" x14ac:dyDescent="0.25">
      <c r="A1919" s="8" t="s">
        <v>1693</v>
      </c>
      <c r="B1919" s="9" t="s">
        <v>1777</v>
      </c>
      <c r="C1919" s="9">
        <v>5</v>
      </c>
      <c r="D1919" s="9">
        <v>74</v>
      </c>
      <c r="E1919" s="9">
        <v>131</v>
      </c>
      <c r="F1919" s="9">
        <v>5406</v>
      </c>
      <c r="G1919" s="9">
        <v>0.1492</v>
      </c>
      <c r="H1919" s="9">
        <v>0.48699999999999999</v>
      </c>
      <c r="I1919" s="9">
        <v>0.35620000000000002</v>
      </c>
      <c r="J1919" s="9">
        <v>1</v>
      </c>
      <c r="K1919" s="9">
        <v>11</v>
      </c>
      <c r="L1919" s="9">
        <v>117</v>
      </c>
      <c r="M1919" s="9">
        <v>3635</v>
      </c>
      <c r="N1919" s="9">
        <v>2.2200000000000001E-2</v>
      </c>
      <c r="O1919" s="9">
        <v>0.43490000000000001</v>
      </c>
      <c r="P1919" s="9">
        <v>0.23949999999999999</v>
      </c>
      <c r="Q1919" s="9">
        <v>19</v>
      </c>
      <c r="R1919" s="9">
        <v>84</v>
      </c>
      <c r="S1919" s="9">
        <v>248</v>
      </c>
      <c r="T1919" s="9">
        <v>13367</v>
      </c>
      <c r="U1919" s="9">
        <v>0.1694</v>
      </c>
      <c r="V1919" s="9">
        <v>0.92190000000000005</v>
      </c>
      <c r="W1919" s="9">
        <v>0.88070000000000004</v>
      </c>
      <c r="X1919" s="9">
        <v>2</v>
      </c>
      <c r="Y1919" s="9">
        <v>50</v>
      </c>
      <c r="Z1919" s="9">
        <v>101</v>
      </c>
      <c r="AA1919" s="9">
        <v>2834</v>
      </c>
      <c r="AB1919" s="9">
        <v>0.1008</v>
      </c>
      <c r="AC1919" s="9">
        <v>0.3755</v>
      </c>
      <c r="AD1919" s="9">
        <v>0.1867</v>
      </c>
      <c r="AE1919" s="9">
        <v>8</v>
      </c>
      <c r="AF1919" s="9">
        <v>29</v>
      </c>
      <c r="AG1919" s="9">
        <v>86</v>
      </c>
      <c r="AH1919" s="9">
        <v>2201</v>
      </c>
      <c r="AI1919" s="9">
        <v>5.8500000000000003E-2</v>
      </c>
      <c r="AJ1919" s="9">
        <v>0.31969999999999998</v>
      </c>
      <c r="AK1919" s="9">
        <v>0.14499999999999999</v>
      </c>
      <c r="AL1919" s="9">
        <v>1</v>
      </c>
      <c r="AM1919" s="9">
        <v>24</v>
      </c>
      <c r="AN1919" s="9">
        <v>132</v>
      </c>
      <c r="AO1919" s="9">
        <v>7540</v>
      </c>
      <c r="AP1919" s="9">
        <v>4.8399999999999999E-2</v>
      </c>
      <c r="AQ1919" s="9">
        <v>0.49070000000000003</v>
      </c>
      <c r="AR1919" s="9">
        <v>0.49680000000000002</v>
      </c>
      <c r="AT1919" s="6">
        <f t="shared" si="95"/>
        <v>73.054054054054049</v>
      </c>
      <c r="AU1919" s="6">
        <f t="shared" si="96"/>
        <v>330.45454545454544</v>
      </c>
      <c r="AV1919" s="6">
        <f t="shared" si="97"/>
        <v>159.13095238095238</v>
      </c>
      <c r="AW1919" s="7">
        <f t="shared" si="98"/>
        <v>56.68</v>
      </c>
      <c r="AX1919" s="6">
        <f t="shared" si="99"/>
        <v>75.896551724137936</v>
      </c>
      <c r="AY1919" s="6">
        <f t="shared" si="100"/>
        <v>314.16666666666669</v>
      </c>
      <c r="BA1919" s="6">
        <f>VLOOKUP(A1919, ALL_AP_DATA!$A$2:$F$3600, 6, FALSE)</f>
        <v>496</v>
      </c>
      <c r="BB1919" s="6">
        <f>VLOOKUP(A1919, projmetadata!$A$2:$D$2036, 4, FALSE)</f>
        <v>29951</v>
      </c>
      <c r="BC1919" s="6" t="e">
        <f t="array" aca="1" ref="BC1919" ca="1">_xludf.IFS(I1919&lt;&gt;0, F1919/I1919, P1919&lt;&gt;0, M1919/P1919, W1919&lt;&gt;0, T1919/W1919, AD1919&lt;&gt;0, AA1919/AD1919, AK1919&lt;&gt;0, AH1919/AK1919, AR1919&lt;&gt;0, AO1919/AR1919, TRUE, 0)</f>
        <v>#NAME?</v>
      </c>
      <c r="BE1919" s="6" t="e">
        <f t="shared" ca="1" si="102"/>
        <v>#NAME?</v>
      </c>
      <c r="BF1919" s="6" t="e">
        <f t="shared" ca="1" si="103"/>
        <v>#NAME?</v>
      </c>
      <c r="BG1919" s="6"/>
      <c r="BH1919" s="6">
        <f>VLOOKUP(A1919, ALL_AP_DATA!$A$2:$D$3600, 3, FALSE)</f>
        <v>152</v>
      </c>
      <c r="BI1919" s="6">
        <f>VLOOKUP(A1919, ALL_AP_DATA!$A$2:$E$3600, 5, FALSE)</f>
        <v>15177</v>
      </c>
      <c r="BJ1919" s="6">
        <f t="shared" si="101"/>
        <v>30.598790322580644</v>
      </c>
      <c r="BK1919" s="6">
        <f t="shared" si="104"/>
        <v>0.30645161290322581</v>
      </c>
    </row>
    <row r="1920" spans="1:63" ht="15" customHeight="1" x14ac:dyDescent="0.25">
      <c r="A1920" s="8" t="s">
        <v>1694</v>
      </c>
      <c r="B1920" s="9" t="s">
        <v>1777</v>
      </c>
      <c r="C1920" s="9">
        <v>2</v>
      </c>
      <c r="D1920" s="9">
        <v>7</v>
      </c>
      <c r="E1920" s="9">
        <v>5</v>
      </c>
      <c r="F1920" s="9">
        <v>124</v>
      </c>
      <c r="G1920" s="9">
        <v>5.2600000000000001E-2</v>
      </c>
      <c r="H1920" s="9">
        <v>0.3125</v>
      </c>
      <c r="I1920" s="9">
        <v>0.39240000000000003</v>
      </c>
      <c r="J1920" s="8"/>
      <c r="K1920" s="8"/>
      <c r="L1920" s="8"/>
      <c r="M1920" s="8"/>
      <c r="N1920" s="8"/>
      <c r="O1920" s="8"/>
      <c r="P1920" s="8"/>
      <c r="Q1920" s="9">
        <v>2</v>
      </c>
      <c r="R1920" s="9">
        <v>4</v>
      </c>
      <c r="S1920" s="9">
        <v>8</v>
      </c>
      <c r="T1920" s="9">
        <v>154</v>
      </c>
      <c r="U1920" s="9">
        <v>3.0099999999999998E-2</v>
      </c>
      <c r="V1920" s="9">
        <v>0.5</v>
      </c>
      <c r="W1920" s="9">
        <v>0.48730000000000001</v>
      </c>
      <c r="X1920" s="9">
        <v>4</v>
      </c>
      <c r="Y1920" s="9">
        <v>49</v>
      </c>
      <c r="Z1920" s="9">
        <v>6</v>
      </c>
      <c r="AA1920" s="9">
        <v>182</v>
      </c>
      <c r="AB1920" s="9">
        <v>0.36840000000000001</v>
      </c>
      <c r="AC1920" s="9">
        <v>0.375</v>
      </c>
      <c r="AD1920" s="9">
        <v>0.57589999999999997</v>
      </c>
      <c r="AE1920" s="9">
        <v>3</v>
      </c>
      <c r="AF1920" s="9">
        <v>7</v>
      </c>
      <c r="AG1920" s="9">
        <v>5</v>
      </c>
      <c r="AH1920" s="9">
        <v>133</v>
      </c>
      <c r="AI1920" s="9">
        <v>5.2600000000000001E-2</v>
      </c>
      <c r="AJ1920" s="9">
        <v>0.3125</v>
      </c>
      <c r="AK1920" s="9">
        <v>0.4209</v>
      </c>
      <c r="AL1920" s="8"/>
      <c r="AM1920" s="8"/>
      <c r="AN1920" s="8"/>
      <c r="AO1920" s="8"/>
      <c r="AP1920" s="8"/>
      <c r="AQ1920" s="8"/>
      <c r="AR1920" s="8"/>
      <c r="AT1920" s="6">
        <f t="shared" si="95"/>
        <v>17.714285714285715</v>
      </c>
      <c r="AU1920" s="6" t="str">
        <f t="shared" si="96"/>
        <v/>
      </c>
      <c r="AV1920" s="6">
        <f t="shared" si="97"/>
        <v>38.5</v>
      </c>
      <c r="AW1920" s="7">
        <f t="shared" si="98"/>
        <v>3.7142857142857144</v>
      </c>
      <c r="AX1920" s="6">
        <f t="shared" si="99"/>
        <v>19</v>
      </c>
      <c r="AY1920" s="6" t="str">
        <f t="shared" si="100"/>
        <v/>
      </c>
      <c r="BA1920" s="6">
        <f>VLOOKUP(A1920, ALL_AP_DATA!$A$2:$F$3600, 6, FALSE)</f>
        <v>133</v>
      </c>
      <c r="BB1920" s="6">
        <f>VLOOKUP(A1920, projmetadata!$A$2:$D$2036, 4, FALSE)</f>
        <v>8928</v>
      </c>
      <c r="BC1920" s="6" t="e">
        <f t="array" aca="1" ref="BC1920" ca="1">_xludf.IFS(I1920&lt;&gt;0, F1920/I1920, P1920&lt;&gt;0, M1920/P1920, W1920&lt;&gt;0, T1920/W1920, AD1920&lt;&gt;0, AA1920/AD1920, AK1920&lt;&gt;0, AH1920/AK1920, AR1920&lt;&gt;0, AO1920/AR1920, TRUE, 0)</f>
        <v>#NAME?</v>
      </c>
      <c r="BE1920" s="6" t="e">
        <f t="shared" ca="1" si="102"/>
        <v>#NAME?</v>
      </c>
      <c r="BF1920" s="6" t="e">
        <f t="shared" ca="1" si="103"/>
        <v>#NAME?</v>
      </c>
      <c r="BG1920" s="6"/>
      <c r="BH1920" s="6">
        <f>VLOOKUP(A1920, ALL_AP_DATA!$A$2:$D$3600, 3, FALSE)</f>
        <v>51</v>
      </c>
      <c r="BI1920" s="6">
        <f>VLOOKUP(A1920, ALL_AP_DATA!$A$2:$E$3600, 5, FALSE)</f>
        <v>316</v>
      </c>
      <c r="BJ1920" s="6">
        <f t="shared" si="101"/>
        <v>2.3759398496240602</v>
      </c>
      <c r="BK1920" s="6">
        <f t="shared" si="104"/>
        <v>0.38345864661654133</v>
      </c>
    </row>
    <row r="1921" spans="1:63" ht="15" customHeight="1" x14ac:dyDescent="0.25">
      <c r="A1921" s="8" t="s">
        <v>1695</v>
      </c>
      <c r="B1921" s="9" t="s">
        <v>1777</v>
      </c>
      <c r="C1921" s="9">
        <v>2</v>
      </c>
      <c r="D1921" s="9">
        <v>4</v>
      </c>
      <c r="E1921" s="9">
        <v>8</v>
      </c>
      <c r="F1921" s="9">
        <v>176</v>
      </c>
      <c r="G1921" s="9">
        <v>1.2699999999999999E-2</v>
      </c>
      <c r="H1921" s="9">
        <v>2.87E-2</v>
      </c>
      <c r="I1921" s="9">
        <v>6.8999999999999999E-3</v>
      </c>
      <c r="J1921" s="8"/>
      <c r="K1921" s="8"/>
      <c r="L1921" s="8"/>
      <c r="M1921" s="8"/>
      <c r="N1921" s="8"/>
      <c r="O1921" s="8"/>
      <c r="P1921" s="8"/>
      <c r="Q1921" s="9">
        <v>19</v>
      </c>
      <c r="R1921" s="9">
        <v>61</v>
      </c>
      <c r="S1921" s="9">
        <v>174</v>
      </c>
      <c r="T1921" s="9">
        <v>10750</v>
      </c>
      <c r="U1921" s="9">
        <v>0.19370000000000001</v>
      </c>
      <c r="V1921" s="9">
        <v>0.62370000000000003</v>
      </c>
      <c r="W1921" s="9">
        <v>0.41930000000000001</v>
      </c>
      <c r="X1921" s="8"/>
      <c r="Y1921" s="8"/>
      <c r="Z1921" s="8"/>
      <c r="AA1921" s="8"/>
      <c r="AB1921" s="8"/>
      <c r="AC1921" s="8"/>
      <c r="AD1921" s="8"/>
      <c r="AE1921" s="8"/>
      <c r="AF1921" s="8"/>
      <c r="AG1921" s="8"/>
      <c r="AH1921" s="8"/>
      <c r="AI1921" s="8"/>
      <c r="AJ1921" s="8"/>
      <c r="AK1921" s="8"/>
      <c r="AL1921" s="8"/>
      <c r="AM1921" s="8"/>
      <c r="AN1921" s="8"/>
      <c r="AO1921" s="8"/>
      <c r="AP1921" s="8"/>
      <c r="AQ1921" s="8"/>
      <c r="AR1921" s="8"/>
      <c r="AT1921" s="6">
        <f t="shared" si="95"/>
        <v>44</v>
      </c>
      <c r="AU1921" s="6" t="str">
        <f t="shared" si="96"/>
        <v/>
      </c>
      <c r="AV1921" s="6">
        <f t="shared" si="97"/>
        <v>176.2295081967213</v>
      </c>
      <c r="AW1921" s="7" t="str">
        <f t="shared" si="98"/>
        <v/>
      </c>
      <c r="AX1921" s="6" t="str">
        <f t="shared" si="99"/>
        <v/>
      </c>
      <c r="AY1921" s="6" t="str">
        <f t="shared" si="100"/>
        <v/>
      </c>
      <c r="BA1921" s="6">
        <f>VLOOKUP(A1921, ALL_AP_DATA!$A$2:$F$3600, 6, FALSE)</f>
        <v>315</v>
      </c>
      <c r="BB1921" s="6">
        <f>VLOOKUP(A1921, projmetadata!$A$2:$D$2036, 4, FALSE)</f>
        <v>73246</v>
      </c>
      <c r="BC1921" s="6" t="e">
        <f t="array" aca="1" ref="BC1921" ca="1">_xludf.IFS(I1921&lt;&gt;0, F1921/I1921, P1921&lt;&gt;0, M1921/P1921, W1921&lt;&gt;0, T1921/W1921, AD1921&lt;&gt;0, AA1921/AD1921, AK1921&lt;&gt;0, AH1921/AK1921, AR1921&lt;&gt;0, AO1921/AR1921, TRUE, 0)</f>
        <v>#NAME?</v>
      </c>
      <c r="BE1921" s="6" t="e">
        <f t="shared" ca="1" si="102"/>
        <v>#NAME?</v>
      </c>
      <c r="BF1921" s="6" t="e">
        <f t="shared" ca="1" si="103"/>
        <v>#NAME?</v>
      </c>
      <c r="BG1921" s="6"/>
      <c r="BH1921" s="6">
        <f>VLOOKUP(A1921, ALL_AP_DATA!$A$2:$D$3600, 3, FALSE)</f>
        <v>63</v>
      </c>
      <c r="BI1921" s="6">
        <f>VLOOKUP(A1921, ALL_AP_DATA!$A$2:$E$3600, 5, FALSE)</f>
        <v>25639</v>
      </c>
      <c r="BJ1921" s="6">
        <f t="shared" si="101"/>
        <v>81.393650793650792</v>
      </c>
      <c r="BK1921" s="6">
        <f t="shared" si="104"/>
        <v>0.2</v>
      </c>
    </row>
    <row r="1922" spans="1:63" ht="15" customHeight="1" x14ac:dyDescent="0.25">
      <c r="A1922" s="8" t="s">
        <v>1696</v>
      </c>
      <c r="B1922" s="9" t="s">
        <v>1777</v>
      </c>
      <c r="C1922" s="9">
        <v>7</v>
      </c>
      <c r="D1922" s="9">
        <v>19</v>
      </c>
      <c r="E1922" s="9">
        <v>76</v>
      </c>
      <c r="F1922" s="9">
        <v>2837</v>
      </c>
      <c r="G1922" s="9">
        <v>1.38E-2</v>
      </c>
      <c r="H1922" s="9">
        <v>0.13189999999999999</v>
      </c>
      <c r="I1922" s="9">
        <v>8.1299999999999997E-2</v>
      </c>
      <c r="J1922" s="8"/>
      <c r="K1922" s="8"/>
      <c r="L1922" s="8"/>
      <c r="M1922" s="8"/>
      <c r="N1922" s="8"/>
      <c r="O1922" s="8"/>
      <c r="P1922" s="8"/>
      <c r="Q1922" s="9">
        <v>33</v>
      </c>
      <c r="R1922" s="9">
        <v>116</v>
      </c>
      <c r="S1922" s="9">
        <v>424</v>
      </c>
      <c r="T1922" s="9">
        <v>17182</v>
      </c>
      <c r="U1922" s="9">
        <v>8.4000000000000005E-2</v>
      </c>
      <c r="V1922" s="9">
        <v>0.73609999999999998</v>
      </c>
      <c r="W1922" s="9">
        <v>0.49230000000000002</v>
      </c>
      <c r="X1922" s="8"/>
      <c r="Y1922" s="8"/>
      <c r="Z1922" s="8"/>
      <c r="AA1922" s="8"/>
      <c r="AB1922" s="8"/>
      <c r="AC1922" s="8"/>
      <c r="AD1922" s="8"/>
      <c r="AE1922" s="9">
        <v>3</v>
      </c>
      <c r="AF1922" s="9">
        <v>13</v>
      </c>
      <c r="AG1922" s="9">
        <v>33</v>
      </c>
      <c r="AH1922" s="9">
        <v>688</v>
      </c>
      <c r="AI1922" s="9">
        <v>9.4000000000000004E-3</v>
      </c>
      <c r="AJ1922" s="9">
        <v>5.7299999999999997E-2</v>
      </c>
      <c r="AK1922" s="9">
        <v>1.9699999999999999E-2</v>
      </c>
      <c r="AL1922" s="8"/>
      <c r="AM1922" s="8"/>
      <c r="AN1922" s="8"/>
      <c r="AO1922" s="8"/>
      <c r="AP1922" s="8"/>
      <c r="AQ1922" s="8"/>
      <c r="AR1922" s="8"/>
      <c r="AT1922" s="6">
        <f t="shared" si="95"/>
        <v>149.31578947368422</v>
      </c>
      <c r="AU1922" s="6" t="str">
        <f t="shared" si="96"/>
        <v/>
      </c>
      <c r="AV1922" s="6">
        <f t="shared" si="97"/>
        <v>148.12068965517241</v>
      </c>
      <c r="AW1922" s="7" t="str">
        <f t="shared" si="98"/>
        <v/>
      </c>
      <c r="AX1922" s="6">
        <f t="shared" si="99"/>
        <v>52.92307692307692</v>
      </c>
      <c r="AY1922" s="6" t="str">
        <f t="shared" si="100"/>
        <v/>
      </c>
      <c r="BA1922" s="6">
        <f>VLOOKUP(A1922, ALL_AP_DATA!$A$2:$F$3600, 6, FALSE)</f>
        <v>1381</v>
      </c>
      <c r="BB1922" s="6">
        <f>VLOOKUP(A1922, projmetadata!$A$2:$D$2036, 4, FALSE)</f>
        <v>22303</v>
      </c>
      <c r="BC1922" s="6" t="e">
        <f t="array" aca="1" ref="BC1922" ca="1">_xludf.IFS(I1922&lt;&gt;0, F1922/I1922, P1922&lt;&gt;0, M1922/P1922, W1922&lt;&gt;0, T1922/W1922, AD1922&lt;&gt;0, AA1922/AD1922, AK1922&lt;&gt;0, AH1922/AK1922, AR1922&lt;&gt;0, AO1922/AR1922, TRUE, 0)</f>
        <v>#NAME?</v>
      </c>
      <c r="BE1922" s="6" t="e">
        <f t="shared" ca="1" si="102"/>
        <v>#NAME?</v>
      </c>
      <c r="BF1922" s="6" t="e">
        <f t="shared" ca="1" si="103"/>
        <v>#NAME?</v>
      </c>
      <c r="BG1922" s="6"/>
      <c r="BH1922" s="6">
        <f>VLOOKUP(A1922, ALL_AP_DATA!$A$2:$D$3600, 3, FALSE)</f>
        <v>137</v>
      </c>
      <c r="BI1922" s="6">
        <f>VLOOKUP(A1922, ALL_AP_DATA!$A$2:$E$3600, 5, FALSE)</f>
        <v>34898</v>
      </c>
      <c r="BJ1922" s="6">
        <f t="shared" si="101"/>
        <v>25.27009413468501</v>
      </c>
      <c r="BK1922" s="6">
        <f t="shared" si="104"/>
        <v>9.9203475742215788E-2</v>
      </c>
    </row>
    <row r="1923" spans="1:63" ht="15" customHeight="1" x14ac:dyDescent="0.25">
      <c r="A1923" s="8" t="s">
        <v>1697</v>
      </c>
      <c r="B1923" s="9" t="s">
        <v>1777</v>
      </c>
      <c r="C1923" s="9">
        <v>13</v>
      </c>
      <c r="D1923" s="9">
        <v>36</v>
      </c>
      <c r="E1923" s="9">
        <v>217</v>
      </c>
      <c r="F1923" s="9">
        <v>4521</v>
      </c>
      <c r="G1923" s="9">
        <v>1.18E-2</v>
      </c>
      <c r="H1923" s="9">
        <v>0.18970000000000001</v>
      </c>
      <c r="I1923" s="9">
        <v>6.93E-2</v>
      </c>
      <c r="J1923" s="8"/>
      <c r="K1923" s="8"/>
      <c r="L1923" s="8"/>
      <c r="M1923" s="8"/>
      <c r="N1923" s="8"/>
      <c r="O1923" s="8"/>
      <c r="P1923" s="8"/>
      <c r="Q1923" s="9">
        <v>64</v>
      </c>
      <c r="R1923" s="9">
        <v>446</v>
      </c>
      <c r="S1923" s="9">
        <v>1033</v>
      </c>
      <c r="T1923" s="9">
        <v>53613</v>
      </c>
      <c r="U1923" s="9">
        <v>0.1459</v>
      </c>
      <c r="V1923" s="9">
        <v>0.90300000000000002</v>
      </c>
      <c r="W1923" s="9">
        <v>0.82179999999999997</v>
      </c>
      <c r="X1923" s="9">
        <v>1</v>
      </c>
      <c r="Y1923" s="9">
        <v>3</v>
      </c>
      <c r="Z1923" s="9">
        <v>1</v>
      </c>
      <c r="AA1923" s="9">
        <v>12</v>
      </c>
      <c r="AB1923" s="9">
        <v>1E-3</v>
      </c>
      <c r="AC1923" s="9">
        <v>8.9999999999999998E-4</v>
      </c>
      <c r="AD1923" s="9">
        <v>2.0000000000000001E-4</v>
      </c>
      <c r="AE1923" s="9">
        <v>5</v>
      </c>
      <c r="AF1923" s="9">
        <v>24</v>
      </c>
      <c r="AG1923" s="9">
        <v>72</v>
      </c>
      <c r="AH1923" s="9">
        <v>2447</v>
      </c>
      <c r="AI1923" s="9">
        <v>7.9000000000000008E-3</v>
      </c>
      <c r="AJ1923" s="9">
        <v>6.2899999999999998E-2</v>
      </c>
      <c r="AK1923" s="9">
        <v>3.7499999999999999E-2</v>
      </c>
      <c r="AL1923" s="8"/>
      <c r="AM1923" s="8"/>
      <c r="AN1923" s="8"/>
      <c r="AO1923" s="8"/>
      <c r="AP1923" s="8"/>
      <c r="AQ1923" s="8"/>
      <c r="AR1923" s="8"/>
      <c r="AT1923" s="6">
        <f t="shared" si="95"/>
        <v>125.58333333333333</v>
      </c>
      <c r="AU1923" s="6" t="str">
        <f t="shared" si="96"/>
        <v/>
      </c>
      <c r="AV1923" s="6">
        <f t="shared" si="97"/>
        <v>120.2085201793722</v>
      </c>
      <c r="AW1923" s="7">
        <f t="shared" si="98"/>
        <v>4</v>
      </c>
      <c r="AX1923" s="6">
        <f t="shared" si="99"/>
        <v>101.95833333333333</v>
      </c>
      <c r="AY1923" s="6" t="str">
        <f t="shared" si="100"/>
        <v/>
      </c>
      <c r="BA1923" s="6">
        <f>VLOOKUP(A1923, ALL_AP_DATA!$A$2:$F$3600, 6, FALSE)</f>
        <v>3057</v>
      </c>
      <c r="BB1923" s="6">
        <f>VLOOKUP(A1923, projmetadata!$A$2:$D$2036, 4, FALSE)</f>
        <v>53618</v>
      </c>
      <c r="BC1923" s="6" t="e">
        <f t="array" aca="1" ref="BC1923" ca="1">_xludf.IFS(I1923&lt;&gt;0, F1923/I1923, P1923&lt;&gt;0, M1923/P1923, W1923&lt;&gt;0, T1923/W1923, AD1923&lt;&gt;0, AA1923/AD1923, AK1923&lt;&gt;0, AH1923/AK1923, AR1923&lt;&gt;0, AO1923/AR1923, TRUE, 0)</f>
        <v>#NAME?</v>
      </c>
      <c r="BE1923" s="6" t="e">
        <f t="shared" ca="1" si="102"/>
        <v>#NAME?</v>
      </c>
      <c r="BF1923" s="6" t="e">
        <f t="shared" ca="1" si="103"/>
        <v>#NAME?</v>
      </c>
      <c r="BG1923" s="6"/>
      <c r="BH1923" s="6">
        <f>VLOOKUP(A1923, ALL_AP_DATA!$A$2:$D$3600, 3, FALSE)</f>
        <v>477</v>
      </c>
      <c r="BI1923" s="6">
        <f>VLOOKUP(A1923, ALL_AP_DATA!$A$2:$E$3600, 5, FALSE)</f>
        <v>65237</v>
      </c>
      <c r="BJ1923" s="6">
        <f t="shared" si="101"/>
        <v>21.340202813215569</v>
      </c>
      <c r="BK1923" s="6">
        <f t="shared" si="104"/>
        <v>0.15603532875368009</v>
      </c>
    </row>
    <row r="1924" spans="1:63" ht="15" customHeight="1" x14ac:dyDescent="0.25">
      <c r="A1924" s="8" t="s">
        <v>1698</v>
      </c>
      <c r="B1924" s="9" t="s">
        <v>1777</v>
      </c>
      <c r="C1924" s="9">
        <v>9</v>
      </c>
      <c r="D1924" s="9">
        <v>32</v>
      </c>
      <c r="E1924" s="9">
        <v>122</v>
      </c>
      <c r="F1924" s="9">
        <v>4492</v>
      </c>
      <c r="G1924" s="9">
        <v>5.8999999999999997E-2</v>
      </c>
      <c r="H1924" s="9">
        <v>0.13150000000000001</v>
      </c>
      <c r="I1924" s="9">
        <v>3.6799999999999999E-2</v>
      </c>
      <c r="J1924" s="8"/>
      <c r="K1924" s="8"/>
      <c r="L1924" s="8"/>
      <c r="M1924" s="8"/>
      <c r="N1924" s="8"/>
      <c r="O1924" s="8"/>
      <c r="P1924" s="8"/>
      <c r="Q1924" s="9">
        <v>47</v>
      </c>
      <c r="R1924" s="9">
        <v>254</v>
      </c>
      <c r="S1924" s="9">
        <v>879</v>
      </c>
      <c r="T1924" s="9">
        <v>88649</v>
      </c>
      <c r="U1924" s="9">
        <v>0.46860000000000002</v>
      </c>
      <c r="V1924" s="9">
        <v>0.94720000000000004</v>
      </c>
      <c r="W1924" s="9">
        <v>0.72650000000000003</v>
      </c>
      <c r="X1924" s="8"/>
      <c r="Y1924" s="8"/>
      <c r="Z1924" s="8"/>
      <c r="AA1924" s="8"/>
      <c r="AB1924" s="8"/>
      <c r="AC1924" s="8"/>
      <c r="AD1924" s="8"/>
      <c r="AE1924" s="9">
        <v>7</v>
      </c>
      <c r="AF1924" s="9">
        <v>23</v>
      </c>
      <c r="AG1924" s="9">
        <v>146</v>
      </c>
      <c r="AH1924" s="9">
        <v>6013</v>
      </c>
      <c r="AI1924" s="9">
        <v>4.24E-2</v>
      </c>
      <c r="AJ1924" s="9">
        <v>0.1573</v>
      </c>
      <c r="AK1924" s="9">
        <v>4.9299999999999997E-2</v>
      </c>
      <c r="AL1924" s="8"/>
      <c r="AM1924" s="8"/>
      <c r="AN1924" s="8"/>
      <c r="AO1924" s="8"/>
      <c r="AP1924" s="8"/>
      <c r="AQ1924" s="8"/>
      <c r="AR1924" s="8"/>
      <c r="AT1924" s="6">
        <f t="shared" si="95"/>
        <v>140.375</v>
      </c>
      <c r="AU1924" s="6" t="str">
        <f t="shared" si="96"/>
        <v/>
      </c>
      <c r="AV1924" s="6">
        <f t="shared" si="97"/>
        <v>349.01181102362204</v>
      </c>
      <c r="AW1924" s="7" t="str">
        <f t="shared" si="98"/>
        <v/>
      </c>
      <c r="AX1924" s="6">
        <f t="shared" si="99"/>
        <v>261.43478260869563</v>
      </c>
      <c r="AY1924" s="6" t="str">
        <f t="shared" si="100"/>
        <v/>
      </c>
      <c r="BA1924" s="6">
        <f>VLOOKUP(A1924, ALL_AP_DATA!$A$2:$F$3600, 6, FALSE)</f>
        <v>542</v>
      </c>
      <c r="BB1924" s="6">
        <f>VLOOKUP(A1924, projmetadata!$A$2:$D$2036, 4, FALSE)</f>
        <v>34323</v>
      </c>
      <c r="BC1924" s="6" t="e">
        <f t="array" aca="1" ref="BC1924" ca="1">_xludf.IFS(I1924&lt;&gt;0, F1924/I1924, P1924&lt;&gt;0, M1924/P1924, W1924&lt;&gt;0, T1924/W1924, AD1924&lt;&gt;0, AA1924/AD1924, AK1924&lt;&gt;0, AH1924/AK1924, AR1924&lt;&gt;0, AO1924/AR1924, TRUE, 0)</f>
        <v>#NAME?</v>
      </c>
      <c r="BE1924" s="6" t="e">
        <f t="shared" ca="1" si="102"/>
        <v>#NAME?</v>
      </c>
      <c r="BF1924" s="6" t="e">
        <f t="shared" ca="1" si="103"/>
        <v>#NAME?</v>
      </c>
      <c r="BG1924" s="6"/>
      <c r="BH1924" s="6">
        <f>VLOOKUP(A1924, ALL_AP_DATA!$A$2:$D$3600, 3, FALSE)</f>
        <v>276</v>
      </c>
      <c r="BI1924" s="6">
        <f>VLOOKUP(A1924, ALL_AP_DATA!$A$2:$E$3600, 5, FALSE)</f>
        <v>122030</v>
      </c>
      <c r="BJ1924" s="6">
        <f t="shared" si="101"/>
        <v>225.14760147601476</v>
      </c>
      <c r="BK1924" s="6">
        <f t="shared" si="104"/>
        <v>0.5092250922509225</v>
      </c>
    </row>
    <row r="1925" spans="1:63" ht="15" customHeight="1" x14ac:dyDescent="0.25">
      <c r="A1925" s="8" t="s">
        <v>1699</v>
      </c>
      <c r="B1925" s="9" t="s">
        <v>1777</v>
      </c>
      <c r="C1925" s="9">
        <v>1</v>
      </c>
      <c r="D1925" s="9">
        <v>5</v>
      </c>
      <c r="E1925" s="9">
        <v>2</v>
      </c>
      <c r="F1925" s="9">
        <v>371</v>
      </c>
      <c r="G1925" s="9">
        <v>2.75E-2</v>
      </c>
      <c r="H1925" s="9">
        <v>1.6E-2</v>
      </c>
      <c r="I1925" s="9">
        <v>4.0899999999999999E-2</v>
      </c>
      <c r="J1925" s="8"/>
      <c r="K1925" s="8"/>
      <c r="L1925" s="8"/>
      <c r="M1925" s="8"/>
      <c r="N1925" s="8"/>
      <c r="O1925" s="8"/>
      <c r="P1925" s="8"/>
      <c r="Q1925" s="9">
        <v>9</v>
      </c>
      <c r="R1925" s="9">
        <v>30</v>
      </c>
      <c r="S1925" s="9">
        <v>83</v>
      </c>
      <c r="T1925" s="9">
        <v>6317</v>
      </c>
      <c r="U1925" s="9">
        <v>0.1648</v>
      </c>
      <c r="V1925" s="9">
        <v>0.66400000000000003</v>
      </c>
      <c r="W1925" s="9">
        <v>0.69699999999999995</v>
      </c>
      <c r="X1925" s="8"/>
      <c r="Y1925" s="8"/>
      <c r="Z1925" s="8"/>
      <c r="AA1925" s="8"/>
      <c r="AB1925" s="8"/>
      <c r="AC1925" s="8"/>
      <c r="AD1925" s="8"/>
      <c r="AE1925" s="8"/>
      <c r="AF1925" s="8"/>
      <c r="AG1925" s="8"/>
      <c r="AH1925" s="8"/>
      <c r="AI1925" s="8"/>
      <c r="AJ1925" s="8"/>
      <c r="AK1925" s="8"/>
      <c r="AL1925" s="8"/>
      <c r="AM1925" s="8"/>
      <c r="AN1925" s="8"/>
      <c r="AO1925" s="8"/>
      <c r="AP1925" s="8"/>
      <c r="AQ1925" s="8"/>
      <c r="AR1925" s="8"/>
      <c r="AT1925" s="6">
        <f t="shared" si="95"/>
        <v>74.2</v>
      </c>
      <c r="AU1925" s="6" t="str">
        <f t="shared" si="96"/>
        <v/>
      </c>
      <c r="AV1925" s="6">
        <f t="shared" si="97"/>
        <v>210.56666666666666</v>
      </c>
      <c r="AW1925" s="7" t="str">
        <f t="shared" si="98"/>
        <v/>
      </c>
      <c r="AX1925" s="6" t="str">
        <f t="shared" si="99"/>
        <v/>
      </c>
      <c r="AY1925" s="6" t="str">
        <f t="shared" si="100"/>
        <v/>
      </c>
      <c r="BA1925" s="6">
        <f>VLOOKUP(A1925, ALL_AP_DATA!$A$2:$F$3600, 6, FALSE)</f>
        <v>182</v>
      </c>
      <c r="BB1925" s="6">
        <f>VLOOKUP(A1925, projmetadata!$A$2:$D$2036, 4, FALSE)</f>
        <v>10940</v>
      </c>
      <c r="BC1925" s="6" t="e">
        <f t="array" aca="1" ref="BC1925" ca="1">_xludf.IFS(I1925&lt;&gt;0, F1925/I1925, P1925&lt;&gt;0, M1925/P1925, W1925&lt;&gt;0, T1925/W1925, AD1925&lt;&gt;0, AA1925/AD1925, AK1925&lt;&gt;0, AH1925/AK1925, AR1925&lt;&gt;0, AO1925/AR1925, TRUE, 0)</f>
        <v>#NAME?</v>
      </c>
      <c r="BE1925" s="6" t="e">
        <f t="shared" ca="1" si="102"/>
        <v>#NAME?</v>
      </c>
      <c r="BF1925" s="6" t="e">
        <f t="shared" ca="1" si="103"/>
        <v>#NAME?</v>
      </c>
      <c r="BG1925" s="6"/>
      <c r="BH1925" s="6">
        <f>VLOOKUP(A1925, ALL_AP_DATA!$A$2:$D$3600, 3, FALSE)</f>
        <v>35</v>
      </c>
      <c r="BI1925" s="6">
        <f>VLOOKUP(A1925, ALL_AP_DATA!$A$2:$E$3600, 5, FALSE)</f>
        <v>9063</v>
      </c>
      <c r="BJ1925" s="6">
        <f t="shared" si="101"/>
        <v>49.796703296703299</v>
      </c>
      <c r="BK1925" s="6">
        <f t="shared" si="104"/>
        <v>0.19230769230769232</v>
      </c>
    </row>
    <row r="1926" spans="1:63" ht="15" customHeight="1" x14ac:dyDescent="0.25">
      <c r="A1926" s="8" t="s">
        <v>1700</v>
      </c>
      <c r="B1926" s="9" t="s">
        <v>1777</v>
      </c>
      <c r="C1926" s="9">
        <v>5</v>
      </c>
      <c r="D1926" s="9">
        <v>289</v>
      </c>
      <c r="E1926" s="9">
        <v>0</v>
      </c>
      <c r="F1926" s="9">
        <v>0</v>
      </c>
      <c r="G1926" s="9">
        <v>0.19739999999999999</v>
      </c>
      <c r="H1926" s="9">
        <v>0</v>
      </c>
      <c r="I1926" s="9">
        <v>0</v>
      </c>
      <c r="J1926" s="8"/>
      <c r="K1926" s="8"/>
      <c r="L1926" s="8"/>
      <c r="M1926" s="8"/>
      <c r="N1926" s="8"/>
      <c r="O1926" s="8"/>
      <c r="P1926" s="8"/>
      <c r="Q1926" s="9">
        <v>42</v>
      </c>
      <c r="R1926" s="9">
        <v>207</v>
      </c>
      <c r="S1926" s="9">
        <v>235</v>
      </c>
      <c r="T1926" s="9">
        <v>206542</v>
      </c>
      <c r="U1926" s="9">
        <v>0.1414</v>
      </c>
      <c r="V1926" s="9">
        <v>0.20699999999999999</v>
      </c>
      <c r="W1926" s="9">
        <v>0.33</v>
      </c>
      <c r="X1926" s="8"/>
      <c r="Y1926" s="8"/>
      <c r="Z1926" s="8"/>
      <c r="AA1926" s="8"/>
      <c r="AB1926" s="8"/>
      <c r="AC1926" s="8"/>
      <c r="AD1926" s="8"/>
      <c r="AE1926" s="8"/>
      <c r="AF1926" s="8"/>
      <c r="AG1926" s="8"/>
      <c r="AH1926" s="8"/>
      <c r="AI1926" s="8"/>
      <c r="AJ1926" s="8"/>
      <c r="AK1926" s="8"/>
      <c r="AL1926" s="8"/>
      <c r="AM1926" s="8"/>
      <c r="AN1926" s="8"/>
      <c r="AO1926" s="8"/>
      <c r="AP1926" s="8"/>
      <c r="AQ1926" s="8"/>
      <c r="AR1926" s="8"/>
      <c r="AT1926" s="6">
        <f t="shared" si="95"/>
        <v>0</v>
      </c>
      <c r="AU1926" s="6" t="str">
        <f t="shared" si="96"/>
        <v/>
      </c>
      <c r="AV1926" s="6">
        <f t="shared" si="97"/>
        <v>997.78743961352654</v>
      </c>
      <c r="AW1926" s="7" t="str">
        <f t="shared" si="98"/>
        <v/>
      </c>
      <c r="AX1926" s="6" t="str">
        <f t="shared" si="99"/>
        <v/>
      </c>
      <c r="AY1926" s="6" t="str">
        <f t="shared" si="100"/>
        <v/>
      </c>
      <c r="BA1926" s="6">
        <f>VLOOKUP(A1926, ALL_AP_DATA!$A$2:$F$3600, 6, FALSE)</f>
        <v>1464</v>
      </c>
      <c r="BB1926" s="6">
        <f>VLOOKUP(A1926, projmetadata!$A$2:$D$2036, 4, FALSE)</f>
        <v>35762</v>
      </c>
      <c r="BC1926" s="6" t="e">
        <f t="array" aca="1" ref="BC1926" ca="1">_xludf.IFS(I1926&lt;&gt;0, F1926/I1926, P1926&lt;&gt;0, M1926/P1926, W1926&lt;&gt;0, T1926/W1926, AD1926&lt;&gt;0, AA1926/AD1926, AK1926&lt;&gt;0, AH1926/AK1926, AR1926&lt;&gt;0, AO1926/AR1926, TRUE, 0)</f>
        <v>#NAME?</v>
      </c>
      <c r="BE1926" s="6" t="e">
        <f t="shared" ca="1" si="102"/>
        <v>#NAME?</v>
      </c>
      <c r="BF1926" s="6" t="e">
        <f t="shared" ca="1" si="103"/>
        <v>#NAME?</v>
      </c>
      <c r="BG1926" s="6"/>
      <c r="BH1926" s="6">
        <f>VLOOKUP(A1926, ALL_AP_DATA!$A$2:$D$3600, 3, FALSE)</f>
        <v>496</v>
      </c>
      <c r="BI1926" s="6">
        <f>VLOOKUP(A1926, ALL_AP_DATA!$A$2:$E$3600, 5, FALSE)</f>
        <v>625920</v>
      </c>
      <c r="BJ1926" s="6">
        <f t="shared" si="101"/>
        <v>427.5409836065574</v>
      </c>
      <c r="BK1926" s="6">
        <f t="shared" si="104"/>
        <v>0.33879781420765026</v>
      </c>
    </row>
    <row r="1927" spans="1:63" ht="15" customHeight="1" x14ac:dyDescent="0.25">
      <c r="A1927" s="8" t="s">
        <v>1701</v>
      </c>
      <c r="B1927" s="9" t="s">
        <v>1777</v>
      </c>
      <c r="C1927" s="9">
        <v>3</v>
      </c>
      <c r="D1927" s="9">
        <v>31</v>
      </c>
      <c r="E1927" s="9">
        <v>27</v>
      </c>
      <c r="F1927" s="9">
        <v>432</v>
      </c>
      <c r="G1927" s="9">
        <v>4.7899999999999998E-2</v>
      </c>
      <c r="H1927" s="9">
        <v>0.2</v>
      </c>
      <c r="I1927" s="9">
        <v>7.2800000000000004E-2</v>
      </c>
      <c r="J1927" s="8"/>
      <c r="K1927" s="8"/>
      <c r="L1927" s="8"/>
      <c r="M1927" s="8"/>
      <c r="N1927" s="8"/>
      <c r="O1927" s="8"/>
      <c r="P1927" s="8"/>
      <c r="Q1927" s="9">
        <v>14</v>
      </c>
      <c r="R1927" s="9">
        <v>49</v>
      </c>
      <c r="S1927" s="9">
        <v>78</v>
      </c>
      <c r="T1927" s="9">
        <v>3095</v>
      </c>
      <c r="U1927" s="9">
        <v>7.5700000000000003E-2</v>
      </c>
      <c r="V1927" s="9">
        <v>0.57779999999999998</v>
      </c>
      <c r="W1927" s="9">
        <v>0.52180000000000004</v>
      </c>
      <c r="X1927" s="8"/>
      <c r="Y1927" s="8"/>
      <c r="Z1927" s="8"/>
      <c r="AA1927" s="8"/>
      <c r="AB1927" s="8"/>
      <c r="AC1927" s="8"/>
      <c r="AD1927" s="8"/>
      <c r="AE1927" s="9">
        <v>12</v>
      </c>
      <c r="AF1927" s="9">
        <v>24</v>
      </c>
      <c r="AG1927" s="9">
        <v>25</v>
      </c>
      <c r="AH1927" s="9">
        <v>325</v>
      </c>
      <c r="AI1927" s="9">
        <v>3.7100000000000001E-2</v>
      </c>
      <c r="AJ1927" s="9">
        <v>0.1852</v>
      </c>
      <c r="AK1927" s="9">
        <v>5.4800000000000001E-2</v>
      </c>
      <c r="AL1927" s="8"/>
      <c r="AM1927" s="8"/>
      <c r="AN1927" s="8"/>
      <c r="AO1927" s="8"/>
      <c r="AP1927" s="8"/>
      <c r="AQ1927" s="8"/>
      <c r="AR1927" s="8"/>
      <c r="AT1927" s="6">
        <f t="shared" si="95"/>
        <v>13.935483870967742</v>
      </c>
      <c r="AU1927" s="6" t="str">
        <f t="shared" si="96"/>
        <v/>
      </c>
      <c r="AV1927" s="6">
        <f t="shared" si="97"/>
        <v>63.163265306122447</v>
      </c>
      <c r="AW1927" s="7" t="str">
        <f t="shared" si="98"/>
        <v/>
      </c>
      <c r="AX1927" s="6">
        <f t="shared" si="99"/>
        <v>13.541666666666666</v>
      </c>
      <c r="AY1927" s="6" t="str">
        <f t="shared" si="100"/>
        <v/>
      </c>
      <c r="BA1927" s="6">
        <f>VLOOKUP(A1927, ALL_AP_DATA!$A$2:$F$3600, 6, FALSE)</f>
        <v>647</v>
      </c>
      <c r="BB1927" s="6">
        <f>VLOOKUP(A1927, projmetadata!$A$2:$D$2036, 4, FALSE)</f>
        <v>50063</v>
      </c>
      <c r="BC1927" s="6" t="e">
        <f t="array" aca="1" ref="BC1927" ca="1">_xludf.IFS(I1927&lt;&gt;0, F1927/I1927, P1927&lt;&gt;0, M1927/P1927, W1927&lt;&gt;0, T1927/W1927, AD1927&lt;&gt;0, AA1927/AD1927, AK1927&lt;&gt;0, AH1927/AK1927, AR1927&lt;&gt;0, AO1927/AR1927, TRUE, 0)</f>
        <v>#NAME?</v>
      </c>
      <c r="BE1927" s="6" t="e">
        <f t="shared" ca="1" si="102"/>
        <v>#NAME?</v>
      </c>
      <c r="BF1927" s="6" t="e">
        <f t="shared" ca="1" si="103"/>
        <v>#NAME?</v>
      </c>
      <c r="BG1927" s="6"/>
      <c r="BH1927" s="6">
        <f>VLOOKUP(A1927, ALL_AP_DATA!$A$2:$D$3600, 3, FALSE)</f>
        <v>82</v>
      </c>
      <c r="BI1927" s="6">
        <f>VLOOKUP(A1927, ALL_AP_DATA!$A$2:$E$3600, 5, FALSE)</f>
        <v>5931</v>
      </c>
      <c r="BJ1927" s="6">
        <f t="shared" si="101"/>
        <v>9.1669242658423489</v>
      </c>
      <c r="BK1927" s="6">
        <f t="shared" si="104"/>
        <v>0.12673879443585781</v>
      </c>
    </row>
    <row r="1928" spans="1:63" ht="15" customHeight="1" x14ac:dyDescent="0.25">
      <c r="A1928" s="8" t="s">
        <v>1702</v>
      </c>
      <c r="B1928" s="9" t="s">
        <v>1777</v>
      </c>
      <c r="C1928" s="9">
        <v>2</v>
      </c>
      <c r="D1928" s="9">
        <v>4</v>
      </c>
      <c r="E1928" s="9">
        <v>52</v>
      </c>
      <c r="F1928" s="9">
        <v>1434</v>
      </c>
      <c r="G1928" s="9">
        <v>2.9899999999999999E-2</v>
      </c>
      <c r="H1928" s="9">
        <v>0.23530000000000001</v>
      </c>
      <c r="I1928" s="9">
        <v>0.1244</v>
      </c>
      <c r="J1928" s="8"/>
      <c r="K1928" s="8"/>
      <c r="L1928" s="8"/>
      <c r="M1928" s="8"/>
      <c r="N1928" s="8"/>
      <c r="O1928" s="8"/>
      <c r="P1928" s="8"/>
      <c r="Q1928" s="9">
        <v>7</v>
      </c>
      <c r="R1928" s="9">
        <v>30</v>
      </c>
      <c r="S1928" s="9">
        <v>167</v>
      </c>
      <c r="T1928" s="9">
        <v>7879</v>
      </c>
      <c r="U1928" s="9">
        <v>0.22389999999999999</v>
      </c>
      <c r="V1928" s="9">
        <v>0.75570000000000004</v>
      </c>
      <c r="W1928" s="9">
        <v>0.68359999999999999</v>
      </c>
      <c r="X1928" s="8"/>
      <c r="Y1928" s="8"/>
      <c r="Z1928" s="8"/>
      <c r="AA1928" s="8"/>
      <c r="AB1928" s="8"/>
      <c r="AC1928" s="8"/>
      <c r="AD1928" s="8"/>
      <c r="AE1928" s="9">
        <v>2</v>
      </c>
      <c r="AF1928" s="9">
        <v>7</v>
      </c>
      <c r="AG1928" s="9">
        <v>58</v>
      </c>
      <c r="AH1928" s="9">
        <v>1105</v>
      </c>
      <c r="AI1928" s="9">
        <v>5.2200000000000003E-2</v>
      </c>
      <c r="AJ1928" s="9">
        <v>0.26240000000000002</v>
      </c>
      <c r="AK1928" s="9">
        <v>9.5899999999999999E-2</v>
      </c>
      <c r="AL1928" s="8"/>
      <c r="AM1928" s="8"/>
      <c r="AN1928" s="8"/>
      <c r="AO1928" s="8"/>
      <c r="AP1928" s="8"/>
      <c r="AQ1928" s="8"/>
      <c r="AR1928" s="8"/>
      <c r="AT1928" s="6">
        <f t="shared" si="95"/>
        <v>358.5</v>
      </c>
      <c r="AU1928" s="6" t="str">
        <f t="shared" si="96"/>
        <v/>
      </c>
      <c r="AV1928" s="6">
        <f t="shared" si="97"/>
        <v>262.63333333333333</v>
      </c>
      <c r="AW1928" s="7" t="str">
        <f t="shared" si="98"/>
        <v/>
      </c>
      <c r="AX1928" s="6">
        <f t="shared" si="99"/>
        <v>157.85714285714286</v>
      </c>
      <c r="AY1928" s="6" t="str">
        <f t="shared" si="100"/>
        <v/>
      </c>
      <c r="BA1928" s="6">
        <f>VLOOKUP(A1928, ALL_AP_DATA!$A$2:$F$3600, 6, FALSE)</f>
        <v>134</v>
      </c>
      <c r="BB1928" s="6">
        <f>VLOOKUP(A1928, projmetadata!$A$2:$D$2036, 4, FALSE)</f>
        <v>15463</v>
      </c>
      <c r="BC1928" s="6" t="e">
        <f t="array" aca="1" ref="BC1928" ca="1">_xludf.IFS(I1928&lt;&gt;0, F1928/I1928, P1928&lt;&gt;0, M1928/P1928, W1928&lt;&gt;0, T1928/W1928, AD1928&lt;&gt;0, AA1928/AD1928, AK1928&lt;&gt;0, AH1928/AK1928, AR1928&lt;&gt;0, AO1928/AR1928, TRUE, 0)</f>
        <v>#NAME?</v>
      </c>
      <c r="BE1928" s="6" t="e">
        <f t="shared" ca="1" si="102"/>
        <v>#NAME?</v>
      </c>
      <c r="BF1928" s="6" t="e">
        <f t="shared" ca="1" si="103"/>
        <v>#NAME?</v>
      </c>
      <c r="BG1928" s="6"/>
      <c r="BH1928" s="6">
        <f>VLOOKUP(A1928, ALL_AP_DATA!$A$2:$D$3600, 3, FALSE)</f>
        <v>37</v>
      </c>
      <c r="BI1928" s="6">
        <f>VLOOKUP(A1928, ALL_AP_DATA!$A$2:$E$3600, 5, FALSE)</f>
        <v>11525</v>
      </c>
      <c r="BJ1928" s="6">
        <f t="shared" si="101"/>
        <v>86.007462686567166</v>
      </c>
      <c r="BK1928" s="6">
        <f t="shared" si="104"/>
        <v>0.27611940298507465</v>
      </c>
    </row>
    <row r="1929" spans="1:63" ht="15" customHeight="1" x14ac:dyDescent="0.25">
      <c r="A1929" s="8" t="s">
        <v>1703</v>
      </c>
      <c r="B1929" s="9" t="s">
        <v>1777</v>
      </c>
      <c r="C1929" s="9">
        <v>3</v>
      </c>
      <c r="D1929" s="9">
        <v>6</v>
      </c>
      <c r="E1929" s="9">
        <v>0</v>
      </c>
      <c r="F1929" s="9">
        <v>0</v>
      </c>
      <c r="G1929" s="9">
        <v>5.1299999999999998E-2</v>
      </c>
      <c r="H1929" s="9">
        <v>0</v>
      </c>
      <c r="I1929" s="9">
        <v>0</v>
      </c>
      <c r="J1929" s="8"/>
      <c r="K1929" s="8"/>
      <c r="L1929" s="8"/>
      <c r="M1929" s="8"/>
      <c r="N1929" s="8"/>
      <c r="O1929" s="8"/>
      <c r="P1929" s="8"/>
      <c r="Q1929" s="8"/>
      <c r="R1929" s="8"/>
      <c r="S1929" s="8"/>
      <c r="T1929" s="8"/>
      <c r="U1929" s="8"/>
      <c r="V1929" s="8"/>
      <c r="W1929" s="8"/>
      <c r="X1929" s="8"/>
      <c r="Y1929" s="8"/>
      <c r="Z1929" s="8"/>
      <c r="AA1929" s="8"/>
      <c r="AB1929" s="8"/>
      <c r="AC1929" s="8"/>
      <c r="AD1929" s="8"/>
      <c r="AE1929" s="9">
        <v>1</v>
      </c>
      <c r="AF1929" s="9">
        <v>2</v>
      </c>
      <c r="AG1929" s="9">
        <v>0</v>
      </c>
      <c r="AH1929" s="9">
        <v>0</v>
      </c>
      <c r="AI1929" s="9">
        <v>1.7100000000000001E-2</v>
      </c>
      <c r="AJ1929" s="9">
        <v>0</v>
      </c>
      <c r="AK1929" s="9">
        <v>0</v>
      </c>
      <c r="AL1929" s="8"/>
      <c r="AM1929" s="8"/>
      <c r="AN1929" s="8"/>
      <c r="AO1929" s="8"/>
      <c r="AP1929" s="8"/>
      <c r="AQ1929" s="8"/>
      <c r="AR1929" s="8"/>
      <c r="AT1929" s="6">
        <f t="shared" si="95"/>
        <v>0</v>
      </c>
      <c r="AU1929" s="6" t="str">
        <f t="shared" si="96"/>
        <v/>
      </c>
      <c r="AV1929" s="6" t="str">
        <f t="shared" si="97"/>
        <v/>
      </c>
      <c r="AW1929" s="7" t="str">
        <f t="shared" si="98"/>
        <v/>
      </c>
      <c r="AX1929" s="6">
        <f t="shared" si="99"/>
        <v>0</v>
      </c>
      <c r="AY1929" s="6" t="str">
        <f t="shared" si="100"/>
        <v/>
      </c>
      <c r="BA1929" s="6">
        <f>VLOOKUP(A1929, ALL_AP_DATA!$A$2:$F$3600, 6, FALSE)</f>
        <v>117</v>
      </c>
      <c r="BB1929" s="6">
        <f>VLOOKUP(A1929, projmetadata!$A$2:$D$2036, 4, FALSE)</f>
        <v>11736</v>
      </c>
      <c r="BC1929" s="6" t="e">
        <f t="array" aca="1" ref="BC1929" ca="1">_xludf.IFS(I1929&lt;&gt;0, F1929/I1929, P1929&lt;&gt;0, M1929/P1929, W1929&lt;&gt;0, T1929/W1929, AD1929&lt;&gt;0, AA1929/AD1929, AK1929&lt;&gt;0, AH1929/AK1929, AR1929&lt;&gt;0, AO1929/AR1929, TRUE, 0)</f>
        <v>#NAME?</v>
      </c>
      <c r="BE1929" s="6" t="e">
        <f t="shared" ca="1" si="102"/>
        <v>#NAME?</v>
      </c>
      <c r="BF1929" s="6" t="e">
        <f t="shared" ca="1" si="103"/>
        <v>#NAME?</v>
      </c>
      <c r="BG1929" s="6"/>
      <c r="BH1929" s="6">
        <f>VLOOKUP(A1929, ALL_AP_DATA!$A$2:$D$3600, 3, FALSE)</f>
        <v>6</v>
      </c>
      <c r="BI1929" s="6">
        <f>VLOOKUP(A1929, ALL_AP_DATA!$A$2:$E$3600, 5, FALSE)</f>
        <v>485</v>
      </c>
      <c r="BJ1929" s="6">
        <f t="shared" si="101"/>
        <v>4.1452991452991457</v>
      </c>
      <c r="BK1929" s="6">
        <f t="shared" si="104"/>
        <v>5.128205128205128E-2</v>
      </c>
    </row>
    <row r="1930" spans="1:63" ht="15" customHeight="1" x14ac:dyDescent="0.25">
      <c r="A1930" s="8" t="s">
        <v>1704</v>
      </c>
      <c r="B1930" s="9" t="s">
        <v>1777</v>
      </c>
      <c r="C1930" s="9">
        <v>2</v>
      </c>
      <c r="D1930" s="9">
        <v>29</v>
      </c>
      <c r="E1930" s="9">
        <v>171</v>
      </c>
      <c r="F1930" s="9">
        <v>4036</v>
      </c>
      <c r="G1930" s="9">
        <v>5.9400000000000001E-2</v>
      </c>
      <c r="H1930" s="9">
        <v>0.28789999999999999</v>
      </c>
      <c r="I1930" s="9">
        <v>9.9099999999999994E-2</v>
      </c>
      <c r="J1930" s="9">
        <v>5</v>
      </c>
      <c r="K1930" s="9">
        <v>21</v>
      </c>
      <c r="L1930" s="9">
        <v>155</v>
      </c>
      <c r="M1930" s="9">
        <v>3818</v>
      </c>
      <c r="N1930" s="9">
        <v>4.2999999999999997E-2</v>
      </c>
      <c r="O1930" s="9">
        <v>0.26090000000000002</v>
      </c>
      <c r="P1930" s="9">
        <v>9.3700000000000006E-2</v>
      </c>
      <c r="Q1930" s="9">
        <v>30</v>
      </c>
      <c r="R1930" s="9">
        <v>170</v>
      </c>
      <c r="S1930" s="9">
        <v>550</v>
      </c>
      <c r="T1930" s="9">
        <v>36704</v>
      </c>
      <c r="U1930" s="9">
        <v>0.34839999999999999</v>
      </c>
      <c r="V1930" s="9">
        <v>0.92589999999999995</v>
      </c>
      <c r="W1930" s="9">
        <v>0.90100000000000002</v>
      </c>
      <c r="X1930" s="9">
        <v>1</v>
      </c>
      <c r="Y1930" s="9">
        <v>5</v>
      </c>
      <c r="Z1930" s="9">
        <v>44</v>
      </c>
      <c r="AA1930" s="9">
        <v>420</v>
      </c>
      <c r="AB1930" s="9">
        <v>1.0200000000000001E-2</v>
      </c>
      <c r="AC1930" s="9">
        <v>7.4099999999999999E-2</v>
      </c>
      <c r="AD1930" s="9">
        <v>1.03E-2</v>
      </c>
      <c r="AE1930" s="9">
        <v>2</v>
      </c>
      <c r="AF1930" s="9">
        <v>13</v>
      </c>
      <c r="AG1930" s="9">
        <v>124</v>
      </c>
      <c r="AH1930" s="9">
        <v>3270</v>
      </c>
      <c r="AI1930" s="9">
        <v>2.6599999999999999E-2</v>
      </c>
      <c r="AJ1930" s="9">
        <v>0.20880000000000001</v>
      </c>
      <c r="AK1930" s="9">
        <v>8.0299999999999996E-2</v>
      </c>
      <c r="AL1930" s="8"/>
      <c r="AM1930" s="8"/>
      <c r="AN1930" s="8"/>
      <c r="AO1930" s="8"/>
      <c r="AP1930" s="8"/>
      <c r="AQ1930" s="8"/>
      <c r="AR1930" s="8"/>
      <c r="AT1930" s="6">
        <f t="shared" si="95"/>
        <v>139.17241379310346</v>
      </c>
      <c r="AU1930" s="6">
        <f t="shared" si="96"/>
        <v>181.8095238095238</v>
      </c>
      <c r="AV1930" s="6">
        <f t="shared" si="97"/>
        <v>215.90588235294118</v>
      </c>
      <c r="AW1930" s="7">
        <f t="shared" si="98"/>
        <v>84</v>
      </c>
      <c r="AX1930" s="6">
        <f t="shared" si="99"/>
        <v>251.53846153846155</v>
      </c>
      <c r="AY1930" s="6" t="str">
        <f t="shared" si="100"/>
        <v/>
      </c>
      <c r="BA1930" s="6">
        <f>VLOOKUP(A1930, ALL_AP_DATA!$A$2:$F$3600, 6, FALSE)</f>
        <v>488</v>
      </c>
      <c r="BB1930" s="6">
        <f>VLOOKUP(A1930, projmetadata!$A$2:$D$2036, 4, FALSE)</f>
        <v>50550</v>
      </c>
      <c r="BC1930" s="6" t="e">
        <f t="array" aca="1" ref="BC1930" ca="1">_xludf.IFS(I1930&lt;&gt;0, F1930/I1930, P1930&lt;&gt;0, M1930/P1930, W1930&lt;&gt;0, T1930/W1930, AD1930&lt;&gt;0, AA1930/AD1930, AK1930&lt;&gt;0, AH1930/AK1930, AR1930&lt;&gt;0, AO1930/AR1930, TRUE, 0)</f>
        <v>#NAME?</v>
      </c>
      <c r="BE1930" s="6" t="e">
        <f t="shared" ca="1" si="102"/>
        <v>#NAME?</v>
      </c>
      <c r="BF1930" s="6" t="e">
        <f t="shared" ca="1" si="103"/>
        <v>#NAME?</v>
      </c>
      <c r="BG1930" s="6"/>
      <c r="BH1930" s="6">
        <f>VLOOKUP(A1930, ALL_AP_DATA!$A$2:$D$3600, 3, FALSE)</f>
        <v>179</v>
      </c>
      <c r="BI1930" s="6">
        <f>VLOOKUP(A1930, ALL_AP_DATA!$A$2:$E$3600, 5, FALSE)</f>
        <v>40739</v>
      </c>
      <c r="BJ1930" s="6">
        <f t="shared" si="101"/>
        <v>83.481557377049185</v>
      </c>
      <c r="BK1930" s="6">
        <f t="shared" si="104"/>
        <v>0.36680327868852458</v>
      </c>
    </row>
    <row r="1931" spans="1:63" ht="15" customHeight="1" x14ac:dyDescent="0.25">
      <c r="A1931" s="8" t="s">
        <v>1705</v>
      </c>
      <c r="B1931" s="9" t="s">
        <v>1777</v>
      </c>
      <c r="C1931" s="9">
        <v>7</v>
      </c>
      <c r="D1931" s="9">
        <v>18</v>
      </c>
      <c r="E1931" s="9">
        <v>54</v>
      </c>
      <c r="F1931" s="9">
        <v>1615</v>
      </c>
      <c r="G1931" s="9">
        <v>3.4000000000000002E-2</v>
      </c>
      <c r="H1931" s="9">
        <v>8.5599999999999996E-2</v>
      </c>
      <c r="I1931" s="9">
        <v>2.87E-2</v>
      </c>
      <c r="J1931" s="8"/>
      <c r="K1931" s="8"/>
      <c r="L1931" s="8"/>
      <c r="M1931" s="8"/>
      <c r="N1931" s="8"/>
      <c r="O1931" s="8"/>
      <c r="P1931" s="8"/>
      <c r="Q1931" s="9">
        <v>41</v>
      </c>
      <c r="R1931" s="9">
        <v>159</v>
      </c>
      <c r="S1931" s="9">
        <v>530</v>
      </c>
      <c r="T1931" s="9">
        <v>32679</v>
      </c>
      <c r="U1931" s="9">
        <v>0.30059999999999998</v>
      </c>
      <c r="V1931" s="9">
        <v>0.83989999999999998</v>
      </c>
      <c r="W1931" s="9">
        <v>0.5806</v>
      </c>
      <c r="X1931" s="9">
        <v>2</v>
      </c>
      <c r="Y1931" s="9">
        <v>7</v>
      </c>
      <c r="Z1931" s="9">
        <v>0</v>
      </c>
      <c r="AA1931" s="9">
        <v>0</v>
      </c>
      <c r="AB1931" s="9">
        <v>1.32E-2</v>
      </c>
      <c r="AC1931" s="9">
        <v>0</v>
      </c>
      <c r="AD1931" s="9">
        <v>0</v>
      </c>
      <c r="AE1931" s="9">
        <v>8</v>
      </c>
      <c r="AF1931" s="9">
        <v>27</v>
      </c>
      <c r="AG1931" s="9">
        <v>172</v>
      </c>
      <c r="AH1931" s="9">
        <v>7211</v>
      </c>
      <c r="AI1931" s="9">
        <v>5.0999999999999997E-2</v>
      </c>
      <c r="AJ1931" s="9">
        <v>0.27260000000000001</v>
      </c>
      <c r="AK1931" s="9">
        <v>0.12809999999999999</v>
      </c>
      <c r="AL1931" s="8"/>
      <c r="AM1931" s="8"/>
      <c r="AN1931" s="8"/>
      <c r="AO1931" s="8"/>
      <c r="AP1931" s="8"/>
      <c r="AQ1931" s="8"/>
      <c r="AR1931" s="8"/>
      <c r="AT1931" s="6">
        <f t="shared" si="95"/>
        <v>89.722222222222229</v>
      </c>
      <c r="AU1931" s="6" t="str">
        <f t="shared" si="96"/>
        <v/>
      </c>
      <c r="AV1931" s="6">
        <f t="shared" si="97"/>
        <v>205.52830188679246</v>
      </c>
      <c r="AW1931" s="7">
        <f t="shared" si="98"/>
        <v>0</v>
      </c>
      <c r="AX1931" s="6">
        <f t="shared" si="99"/>
        <v>267.07407407407408</v>
      </c>
      <c r="AY1931" s="6" t="str">
        <f t="shared" si="100"/>
        <v/>
      </c>
      <c r="BA1931" s="6">
        <f>VLOOKUP(A1931, ALL_AP_DATA!$A$2:$F$3600, 6, FALSE)</f>
        <v>529</v>
      </c>
      <c r="BB1931" s="6">
        <f>VLOOKUP(A1931, projmetadata!$A$2:$D$2036, 4, FALSE)</f>
        <v>38239</v>
      </c>
      <c r="BC1931" s="6" t="e">
        <f t="array" aca="1" ref="BC1931" ca="1">_xludf.IFS(I1931&lt;&gt;0, F1931/I1931, P1931&lt;&gt;0, M1931/P1931, W1931&lt;&gt;0, T1931/W1931, AD1931&lt;&gt;0, AA1931/AD1931, AK1931&lt;&gt;0, AH1931/AK1931, AR1931&lt;&gt;0, AO1931/AR1931, TRUE, 0)</f>
        <v>#NAME?</v>
      </c>
      <c r="BE1931" s="6" t="e">
        <f t="shared" ca="1" si="102"/>
        <v>#NAME?</v>
      </c>
      <c r="BF1931" s="6" t="e">
        <f t="shared" ca="1" si="103"/>
        <v>#NAME?</v>
      </c>
      <c r="BG1931" s="6"/>
      <c r="BH1931" s="6">
        <f>VLOOKUP(A1931, ALL_AP_DATA!$A$2:$D$3600, 3, FALSE)</f>
        <v>181</v>
      </c>
      <c r="BI1931" s="6">
        <f>VLOOKUP(A1931, ALL_AP_DATA!$A$2:$E$3600, 5, FALSE)</f>
        <v>56286</v>
      </c>
      <c r="BJ1931" s="6">
        <f t="shared" si="101"/>
        <v>106.40075614366729</v>
      </c>
      <c r="BK1931" s="6">
        <f t="shared" si="104"/>
        <v>0.34215500945179583</v>
      </c>
    </row>
    <row r="1932" spans="1:63" ht="15" customHeight="1" x14ac:dyDescent="0.25">
      <c r="A1932" s="8" t="s">
        <v>1706</v>
      </c>
      <c r="B1932" s="9" t="s">
        <v>1777</v>
      </c>
      <c r="C1932" s="9">
        <v>5</v>
      </c>
      <c r="D1932" s="9">
        <v>14</v>
      </c>
      <c r="E1932" s="9">
        <v>4</v>
      </c>
      <c r="F1932" s="9">
        <v>8</v>
      </c>
      <c r="G1932" s="9">
        <v>4.65E-2</v>
      </c>
      <c r="H1932" s="9">
        <v>8.1600000000000006E-2</v>
      </c>
      <c r="I1932" s="9">
        <v>4.5999999999999999E-3</v>
      </c>
      <c r="J1932" s="8"/>
      <c r="K1932" s="8"/>
      <c r="L1932" s="8"/>
      <c r="M1932" s="8"/>
      <c r="N1932" s="8"/>
      <c r="O1932" s="8"/>
      <c r="P1932" s="8"/>
      <c r="Q1932" s="9">
        <v>1</v>
      </c>
      <c r="R1932" s="9">
        <v>2</v>
      </c>
      <c r="S1932" s="9">
        <v>2</v>
      </c>
      <c r="T1932" s="9">
        <v>235</v>
      </c>
      <c r="U1932" s="9">
        <v>6.6E-3</v>
      </c>
      <c r="V1932" s="9">
        <v>4.0800000000000003E-2</v>
      </c>
      <c r="W1932" s="9">
        <v>0.13550000000000001</v>
      </c>
      <c r="X1932" s="8"/>
      <c r="Y1932" s="8"/>
      <c r="Z1932" s="8"/>
      <c r="AA1932" s="8"/>
      <c r="AB1932" s="8"/>
      <c r="AC1932" s="8"/>
      <c r="AD1932" s="8"/>
      <c r="AE1932" s="9">
        <v>1</v>
      </c>
      <c r="AF1932" s="9">
        <v>7</v>
      </c>
      <c r="AG1932" s="9">
        <v>0</v>
      </c>
      <c r="AH1932" s="9">
        <v>0</v>
      </c>
      <c r="AI1932" s="9">
        <v>2.3300000000000001E-2</v>
      </c>
      <c r="AJ1932" s="9">
        <v>0</v>
      </c>
      <c r="AK1932" s="9">
        <v>0</v>
      </c>
      <c r="AL1932" s="8"/>
      <c r="AM1932" s="8"/>
      <c r="AN1932" s="8"/>
      <c r="AO1932" s="8"/>
      <c r="AP1932" s="8"/>
      <c r="AQ1932" s="8"/>
      <c r="AR1932" s="8"/>
      <c r="AT1932" s="6">
        <f t="shared" si="95"/>
        <v>0.5714285714285714</v>
      </c>
      <c r="AU1932" s="6" t="str">
        <f t="shared" si="96"/>
        <v/>
      </c>
      <c r="AV1932" s="6">
        <f t="shared" si="97"/>
        <v>117.5</v>
      </c>
      <c r="AW1932" s="7" t="str">
        <f t="shared" si="98"/>
        <v/>
      </c>
      <c r="AX1932" s="6">
        <f t="shared" si="99"/>
        <v>0</v>
      </c>
      <c r="AY1932" s="6" t="str">
        <f t="shared" si="100"/>
        <v/>
      </c>
      <c r="BA1932" s="6">
        <f>VLOOKUP(A1932, ALL_AP_DATA!$A$2:$F$3600, 6, FALSE)</f>
        <v>301</v>
      </c>
      <c r="BB1932" s="6">
        <f>VLOOKUP(A1932, projmetadata!$A$2:$D$2036, 4, FALSE)</f>
        <v>15339</v>
      </c>
      <c r="BC1932" s="6" t="e">
        <f t="array" aca="1" ref="BC1932" ca="1">_xludf.IFS(I1932&lt;&gt;0, F1932/I1932, P1932&lt;&gt;0, M1932/P1932, W1932&lt;&gt;0, T1932/W1932, AD1932&lt;&gt;0, AA1932/AD1932, AK1932&lt;&gt;0, AH1932/AK1932, AR1932&lt;&gt;0, AO1932/AR1932, TRUE, 0)</f>
        <v>#NAME?</v>
      </c>
      <c r="BE1932" s="6" t="e">
        <f t="shared" ca="1" si="102"/>
        <v>#NAME?</v>
      </c>
      <c r="BF1932" s="6" t="e">
        <f t="shared" ca="1" si="103"/>
        <v>#NAME?</v>
      </c>
      <c r="BG1932" s="6"/>
      <c r="BH1932" s="6">
        <f>VLOOKUP(A1932, ALL_AP_DATA!$A$2:$D$3600, 3, FALSE)</f>
        <v>23</v>
      </c>
      <c r="BI1932" s="6">
        <f>VLOOKUP(A1932, ALL_AP_DATA!$A$2:$E$3600, 5, FALSE)</f>
        <v>1734</v>
      </c>
      <c r="BJ1932" s="6">
        <f t="shared" si="101"/>
        <v>5.7607973421926912</v>
      </c>
      <c r="BK1932" s="6">
        <f t="shared" si="104"/>
        <v>7.6411960132890366E-2</v>
      </c>
    </row>
    <row r="1933" spans="1:63" ht="15" customHeight="1" x14ac:dyDescent="0.25">
      <c r="A1933" s="8" t="s">
        <v>1707</v>
      </c>
      <c r="B1933" s="9" t="s">
        <v>1777</v>
      </c>
      <c r="C1933" s="8"/>
      <c r="D1933" s="8"/>
      <c r="E1933" s="8"/>
      <c r="F1933" s="8"/>
      <c r="G1933" s="8"/>
      <c r="H1933" s="8"/>
      <c r="I1933" s="8"/>
      <c r="J1933" s="8"/>
      <c r="K1933" s="8"/>
      <c r="L1933" s="8"/>
      <c r="M1933" s="8"/>
      <c r="N1933" s="8"/>
      <c r="O1933" s="8"/>
      <c r="P1933" s="8"/>
      <c r="Q1933" s="9">
        <v>7</v>
      </c>
      <c r="R1933" s="9">
        <v>26</v>
      </c>
      <c r="S1933" s="9">
        <v>15</v>
      </c>
      <c r="T1933" s="9">
        <v>41005</v>
      </c>
      <c r="U1933" s="9">
        <v>9.7699999999999995E-2</v>
      </c>
      <c r="V1933" s="9">
        <v>0.10639999999999999</v>
      </c>
      <c r="W1933" s="9">
        <v>0.87009999999999998</v>
      </c>
      <c r="X1933" s="8"/>
      <c r="Y1933" s="8"/>
      <c r="Z1933" s="8"/>
      <c r="AA1933" s="8"/>
      <c r="AB1933" s="8"/>
      <c r="AC1933" s="8"/>
      <c r="AD1933" s="8"/>
      <c r="AE1933" s="8"/>
      <c r="AF1933" s="8"/>
      <c r="AG1933" s="8"/>
      <c r="AH1933" s="8"/>
      <c r="AI1933" s="8"/>
      <c r="AJ1933" s="8"/>
      <c r="AK1933" s="8"/>
      <c r="AL1933" s="8"/>
      <c r="AM1933" s="8"/>
      <c r="AN1933" s="8"/>
      <c r="AO1933" s="8"/>
      <c r="AP1933" s="8"/>
      <c r="AQ1933" s="8"/>
      <c r="AR1933" s="8"/>
      <c r="AT1933" s="6" t="str">
        <f t="shared" si="95"/>
        <v/>
      </c>
      <c r="AU1933" s="6" t="str">
        <f t="shared" si="96"/>
        <v/>
      </c>
      <c r="AV1933" s="6">
        <f t="shared" si="97"/>
        <v>1577.1153846153845</v>
      </c>
      <c r="AW1933" s="7" t="str">
        <f t="shared" si="98"/>
        <v/>
      </c>
      <c r="AX1933" s="6" t="str">
        <f t="shared" si="99"/>
        <v/>
      </c>
      <c r="AY1933" s="6" t="str">
        <f t="shared" si="100"/>
        <v/>
      </c>
      <c r="BA1933" s="6">
        <f>VLOOKUP(A1933, ALL_AP_DATA!$A$2:$F$3600, 6, FALSE)</f>
        <v>266</v>
      </c>
      <c r="BB1933" s="6">
        <f>VLOOKUP(A1933, projmetadata!$A$2:$D$2036, 4, FALSE)</f>
        <v>6675</v>
      </c>
      <c r="BC1933" s="6" t="e">
        <f t="array" aca="1" ref="BC1933" ca="1">_xludf.IFS(I1933&lt;&gt;0, F1933/I1933, P1933&lt;&gt;0, M1933/P1933, W1933&lt;&gt;0, T1933/W1933, AD1933&lt;&gt;0, AA1933/AD1933, AK1933&lt;&gt;0, AH1933/AK1933, AR1933&lt;&gt;0, AO1933/AR1933, TRUE, 0)</f>
        <v>#NAME?</v>
      </c>
      <c r="BE1933" s="6" t="e">
        <f t="shared" ca="1" si="102"/>
        <v>#NAME?</v>
      </c>
      <c r="BF1933" s="6" t="e">
        <f t="shared" ca="1" si="103"/>
        <v>#NAME?</v>
      </c>
      <c r="BG1933" s="6"/>
      <c r="BH1933" s="6">
        <f>VLOOKUP(A1933, ALL_AP_DATA!$A$2:$D$3600, 3, FALSE)</f>
        <v>26</v>
      </c>
      <c r="BI1933" s="6">
        <f>VLOOKUP(A1933, ALL_AP_DATA!$A$2:$E$3600, 5, FALSE)</f>
        <v>47126</v>
      </c>
      <c r="BJ1933" s="6">
        <f t="shared" si="101"/>
        <v>177.1654135338346</v>
      </c>
      <c r="BK1933" s="6">
        <f t="shared" si="104"/>
        <v>9.7744360902255634E-2</v>
      </c>
    </row>
    <row r="1934" spans="1:63" ht="15" customHeight="1" x14ac:dyDescent="0.25">
      <c r="A1934" s="8" t="s">
        <v>1708</v>
      </c>
      <c r="B1934" s="9" t="s">
        <v>1777</v>
      </c>
      <c r="C1934" s="8"/>
      <c r="D1934" s="8"/>
      <c r="E1934" s="8"/>
      <c r="F1934" s="8"/>
      <c r="G1934" s="8"/>
      <c r="H1934" s="8"/>
      <c r="I1934" s="8"/>
      <c r="J1934" s="8"/>
      <c r="K1934" s="8"/>
      <c r="L1934" s="8"/>
      <c r="M1934" s="8"/>
      <c r="N1934" s="8"/>
      <c r="O1934" s="8"/>
      <c r="P1934" s="8"/>
      <c r="Q1934" s="9">
        <v>6</v>
      </c>
      <c r="R1934" s="9">
        <v>86</v>
      </c>
      <c r="S1934" s="9">
        <v>55</v>
      </c>
      <c r="T1934" s="9">
        <v>9381</v>
      </c>
      <c r="U1934" s="9">
        <v>0.1057</v>
      </c>
      <c r="V1934" s="9">
        <v>0.60440000000000005</v>
      </c>
      <c r="W1934" s="9">
        <v>0.435</v>
      </c>
      <c r="X1934" s="9">
        <v>1</v>
      </c>
      <c r="Y1934" s="9">
        <v>33</v>
      </c>
      <c r="Z1934" s="9">
        <v>5</v>
      </c>
      <c r="AA1934" s="9">
        <v>110</v>
      </c>
      <c r="AB1934" s="9">
        <v>4.0500000000000001E-2</v>
      </c>
      <c r="AC1934" s="9">
        <v>5.4899999999999997E-2</v>
      </c>
      <c r="AD1934" s="9">
        <v>5.1000000000000004E-3</v>
      </c>
      <c r="AE1934" s="9">
        <v>1</v>
      </c>
      <c r="AF1934" s="9">
        <v>12</v>
      </c>
      <c r="AG1934" s="9">
        <v>10</v>
      </c>
      <c r="AH1934" s="9">
        <v>171</v>
      </c>
      <c r="AI1934" s="9">
        <v>1.47E-2</v>
      </c>
      <c r="AJ1934" s="9">
        <v>0.1099</v>
      </c>
      <c r="AK1934" s="9">
        <v>7.9000000000000008E-3</v>
      </c>
      <c r="AL1934" s="8"/>
      <c r="AM1934" s="8"/>
      <c r="AN1934" s="8"/>
      <c r="AO1934" s="8"/>
      <c r="AP1934" s="8"/>
      <c r="AQ1934" s="8"/>
      <c r="AR1934" s="8"/>
      <c r="AT1934" s="6" t="str">
        <f t="shared" si="95"/>
        <v/>
      </c>
      <c r="AU1934" s="6" t="str">
        <f t="shared" si="96"/>
        <v/>
      </c>
      <c r="AV1934" s="6">
        <f t="shared" si="97"/>
        <v>109.08139534883721</v>
      </c>
      <c r="AW1934" s="7">
        <f t="shared" si="98"/>
        <v>3.3333333333333335</v>
      </c>
      <c r="AX1934" s="6">
        <f t="shared" si="99"/>
        <v>14.25</v>
      </c>
      <c r="AY1934" s="6" t="str">
        <f t="shared" si="100"/>
        <v/>
      </c>
      <c r="BA1934" s="6">
        <f>VLOOKUP(A1934, ALL_AP_DATA!$A$2:$F$3600, 6, FALSE)</f>
        <v>814</v>
      </c>
      <c r="BB1934" s="6">
        <f>VLOOKUP(A1934, projmetadata!$A$2:$D$2036, 4, FALSE)</f>
        <v>333094</v>
      </c>
      <c r="BC1934" s="6" t="e">
        <f t="array" aca="1" ref="BC1934" ca="1">_xludf.IFS(I1934&lt;&gt;0, F1934/I1934, P1934&lt;&gt;0, M1934/P1934, W1934&lt;&gt;0, T1934/W1934, AD1934&lt;&gt;0, AA1934/AD1934, AK1934&lt;&gt;0, AH1934/AK1934, AR1934&lt;&gt;0, AO1934/AR1934, TRUE, 0)</f>
        <v>#NAME?</v>
      </c>
      <c r="BE1934" s="6" t="e">
        <f t="shared" ca="1" si="102"/>
        <v>#NAME?</v>
      </c>
      <c r="BF1934" s="6" t="e">
        <f t="shared" ca="1" si="103"/>
        <v>#NAME?</v>
      </c>
      <c r="BG1934" s="6"/>
      <c r="BH1934" s="6">
        <f>VLOOKUP(A1934, ALL_AP_DATA!$A$2:$D$3600, 3, FALSE)</f>
        <v>124</v>
      </c>
      <c r="BI1934" s="6">
        <f>VLOOKUP(A1934, ALL_AP_DATA!$A$2:$E$3600, 5, FALSE)</f>
        <v>21564</v>
      </c>
      <c r="BJ1934" s="6">
        <f t="shared" si="101"/>
        <v>26.491400491400491</v>
      </c>
      <c r="BK1934" s="6">
        <f t="shared" si="104"/>
        <v>0.15233415233415235</v>
      </c>
    </row>
    <row r="1935" spans="1:63" ht="15" customHeight="1" x14ac:dyDescent="0.25">
      <c r="A1935" s="8" t="s">
        <v>1709</v>
      </c>
      <c r="B1935" s="9" t="s">
        <v>1777</v>
      </c>
      <c r="C1935" s="9">
        <v>10</v>
      </c>
      <c r="D1935" s="9">
        <v>38</v>
      </c>
      <c r="E1935" s="9">
        <v>0</v>
      </c>
      <c r="F1935" s="9">
        <v>0</v>
      </c>
      <c r="G1935" s="9">
        <v>9.9699999999999997E-2</v>
      </c>
      <c r="H1935" s="9">
        <v>0</v>
      </c>
      <c r="I1935" s="9">
        <v>0</v>
      </c>
      <c r="J1935" s="8"/>
      <c r="K1935" s="8"/>
      <c r="L1935" s="8"/>
      <c r="M1935" s="8"/>
      <c r="N1935" s="8"/>
      <c r="O1935" s="8"/>
      <c r="P1935" s="8"/>
      <c r="Q1935" s="9">
        <v>9</v>
      </c>
      <c r="R1935" s="9">
        <v>43</v>
      </c>
      <c r="S1935" s="9">
        <v>56</v>
      </c>
      <c r="T1935" s="9">
        <v>2271</v>
      </c>
      <c r="U1935" s="9">
        <v>0.1129</v>
      </c>
      <c r="V1935" s="9">
        <v>0.59570000000000001</v>
      </c>
      <c r="W1935" s="9">
        <v>0.69030000000000002</v>
      </c>
      <c r="X1935" s="8"/>
      <c r="Y1935" s="8"/>
      <c r="Z1935" s="8"/>
      <c r="AA1935" s="8"/>
      <c r="AB1935" s="8"/>
      <c r="AC1935" s="8"/>
      <c r="AD1935" s="8"/>
      <c r="AE1935" s="9">
        <v>6</v>
      </c>
      <c r="AF1935" s="9">
        <v>18</v>
      </c>
      <c r="AG1935" s="9">
        <v>0</v>
      </c>
      <c r="AH1935" s="9">
        <v>0</v>
      </c>
      <c r="AI1935" s="9">
        <v>4.7199999999999999E-2</v>
      </c>
      <c r="AJ1935" s="9">
        <v>0</v>
      </c>
      <c r="AK1935" s="9">
        <v>0</v>
      </c>
      <c r="AL1935" s="8"/>
      <c r="AM1935" s="8"/>
      <c r="AN1935" s="8"/>
      <c r="AO1935" s="8"/>
      <c r="AP1935" s="8"/>
      <c r="AQ1935" s="8"/>
      <c r="AR1935" s="8"/>
      <c r="AT1935" s="6">
        <f t="shared" si="95"/>
        <v>0</v>
      </c>
      <c r="AU1935" s="6" t="str">
        <f t="shared" si="96"/>
        <v/>
      </c>
      <c r="AV1935" s="6">
        <f t="shared" si="97"/>
        <v>52.813953488372093</v>
      </c>
      <c r="AW1935" s="7" t="str">
        <f t="shared" si="98"/>
        <v/>
      </c>
      <c r="AX1935" s="6">
        <f t="shared" si="99"/>
        <v>0</v>
      </c>
      <c r="AY1935" s="6" t="str">
        <f t="shared" si="100"/>
        <v/>
      </c>
      <c r="BA1935" s="6">
        <f>VLOOKUP(A1935, ALL_AP_DATA!$A$2:$F$3600, 6, FALSE)</f>
        <v>381</v>
      </c>
      <c r="BB1935" s="6">
        <f>VLOOKUP(A1935, projmetadata!$A$2:$D$2036, 4, FALSE)</f>
        <v>30743</v>
      </c>
      <c r="BC1935" s="6" t="e">
        <f t="array" aca="1" ref="BC1935" ca="1">_xludf.IFS(I1935&lt;&gt;0, F1935/I1935, P1935&lt;&gt;0, M1935/P1935, W1935&lt;&gt;0, T1935/W1935, AD1935&lt;&gt;0, AA1935/AD1935, AK1935&lt;&gt;0, AH1935/AK1935, AR1935&lt;&gt;0, AO1935/AR1935, TRUE, 0)</f>
        <v>#NAME?</v>
      </c>
      <c r="BE1935" s="6" t="e">
        <f t="shared" ca="1" si="102"/>
        <v>#NAME?</v>
      </c>
      <c r="BF1935" s="6" t="e">
        <f t="shared" ca="1" si="103"/>
        <v>#NAME?</v>
      </c>
      <c r="BG1935" s="6"/>
      <c r="BH1935" s="6">
        <f>VLOOKUP(A1935, ALL_AP_DATA!$A$2:$D$3600, 3, FALSE)</f>
        <v>92</v>
      </c>
      <c r="BI1935" s="6">
        <f>VLOOKUP(A1935, ALL_AP_DATA!$A$2:$E$3600, 5, FALSE)</f>
        <v>3290</v>
      </c>
      <c r="BJ1935" s="6">
        <f t="shared" si="101"/>
        <v>8.6351706036745401</v>
      </c>
      <c r="BK1935" s="6">
        <f t="shared" si="104"/>
        <v>0.24146981627296588</v>
      </c>
    </row>
    <row r="1936" spans="1:63" ht="15" customHeight="1" x14ac:dyDescent="0.25">
      <c r="A1936" s="8" t="s">
        <v>1710</v>
      </c>
      <c r="B1936" s="9" t="s">
        <v>1777</v>
      </c>
      <c r="C1936" s="9">
        <v>4</v>
      </c>
      <c r="D1936" s="9">
        <v>10</v>
      </c>
      <c r="E1936" s="9">
        <v>26</v>
      </c>
      <c r="F1936" s="9">
        <v>4903</v>
      </c>
      <c r="G1936" s="9">
        <v>1.7899999999999999E-2</v>
      </c>
      <c r="H1936" s="9">
        <v>0.15759999999999999</v>
      </c>
      <c r="I1936" s="9">
        <v>6.0299999999999999E-2</v>
      </c>
      <c r="J1936" s="8"/>
      <c r="K1936" s="8"/>
      <c r="L1936" s="8"/>
      <c r="M1936" s="8"/>
      <c r="N1936" s="8"/>
      <c r="O1936" s="8"/>
      <c r="P1936" s="8"/>
      <c r="Q1936" s="9">
        <v>21</v>
      </c>
      <c r="R1936" s="9">
        <v>120</v>
      </c>
      <c r="S1936" s="9">
        <v>133</v>
      </c>
      <c r="T1936" s="9">
        <v>66971</v>
      </c>
      <c r="U1936" s="9">
        <v>0.2147</v>
      </c>
      <c r="V1936" s="9">
        <v>0.80610000000000004</v>
      </c>
      <c r="W1936" s="9">
        <v>0.82340000000000002</v>
      </c>
      <c r="X1936" s="8"/>
      <c r="Y1936" s="8"/>
      <c r="Z1936" s="8"/>
      <c r="AA1936" s="8"/>
      <c r="AB1936" s="8"/>
      <c r="AC1936" s="8"/>
      <c r="AD1936" s="8"/>
      <c r="AE1936" s="9">
        <v>5</v>
      </c>
      <c r="AF1936" s="9">
        <v>25</v>
      </c>
      <c r="AG1936" s="9">
        <v>26</v>
      </c>
      <c r="AH1936" s="9">
        <v>4832</v>
      </c>
      <c r="AI1936" s="9">
        <v>4.4699999999999997E-2</v>
      </c>
      <c r="AJ1936" s="9">
        <v>0.15759999999999999</v>
      </c>
      <c r="AK1936" s="9">
        <v>5.9400000000000001E-2</v>
      </c>
      <c r="AL1936" s="8"/>
      <c r="AM1936" s="8"/>
      <c r="AN1936" s="8"/>
      <c r="AO1936" s="8"/>
      <c r="AP1936" s="8"/>
      <c r="AQ1936" s="8"/>
      <c r="AR1936" s="8"/>
      <c r="AT1936" s="6">
        <f t="shared" si="95"/>
        <v>490.3</v>
      </c>
      <c r="AU1936" s="6" t="str">
        <f t="shared" si="96"/>
        <v/>
      </c>
      <c r="AV1936" s="6">
        <f t="shared" si="97"/>
        <v>558.0916666666667</v>
      </c>
      <c r="AW1936" s="7" t="str">
        <f t="shared" si="98"/>
        <v/>
      </c>
      <c r="AX1936" s="6">
        <f t="shared" si="99"/>
        <v>193.28</v>
      </c>
      <c r="AY1936" s="6" t="str">
        <f t="shared" si="100"/>
        <v/>
      </c>
      <c r="BA1936" s="6">
        <f>VLOOKUP(A1936, ALL_AP_DATA!$A$2:$F$3600, 6, FALSE)</f>
        <v>559</v>
      </c>
      <c r="BB1936" s="6">
        <f>VLOOKUP(A1936, projmetadata!$A$2:$D$2036, 4, FALSE)</f>
        <v>49200</v>
      </c>
      <c r="BC1936" s="6" t="e">
        <f t="array" aca="1" ref="BC1936" ca="1">_xludf.IFS(I1936&lt;&gt;0, F1936/I1936, P1936&lt;&gt;0, M1936/P1936, W1936&lt;&gt;0, T1936/W1936, AD1936&lt;&gt;0, AA1936/AD1936, AK1936&lt;&gt;0, AH1936/AK1936, AR1936&lt;&gt;0, AO1936/AR1936, TRUE, 0)</f>
        <v>#NAME?</v>
      </c>
      <c r="BE1936" s="6" t="e">
        <f t="shared" ca="1" si="102"/>
        <v>#NAME?</v>
      </c>
      <c r="BF1936" s="6" t="e">
        <f t="shared" ca="1" si="103"/>
        <v>#NAME?</v>
      </c>
      <c r="BG1936" s="6"/>
      <c r="BH1936" s="6">
        <f>VLOOKUP(A1936, ALL_AP_DATA!$A$2:$D$3600, 3, FALSE)</f>
        <v>144</v>
      </c>
      <c r="BI1936" s="6">
        <f>VLOOKUP(A1936, ALL_AP_DATA!$A$2:$E$3600, 5, FALSE)</f>
        <v>81335</v>
      </c>
      <c r="BJ1936" s="6">
        <f t="shared" si="101"/>
        <v>145.50089445438283</v>
      </c>
      <c r="BK1936" s="6">
        <f t="shared" si="104"/>
        <v>0.25760286225402507</v>
      </c>
    </row>
    <row r="1937" spans="1:63" ht="15" customHeight="1" x14ac:dyDescent="0.25">
      <c r="A1937" s="8" t="s">
        <v>1711</v>
      </c>
      <c r="B1937" s="9" t="s">
        <v>1777</v>
      </c>
      <c r="C1937" s="9">
        <v>7</v>
      </c>
      <c r="D1937" s="9">
        <v>49</v>
      </c>
      <c r="E1937" s="9">
        <v>22</v>
      </c>
      <c r="F1937" s="9">
        <v>828</v>
      </c>
      <c r="G1937" s="9">
        <v>0.1004</v>
      </c>
      <c r="H1937" s="9">
        <v>0.33850000000000002</v>
      </c>
      <c r="I1937" s="9">
        <v>0.11409999999999999</v>
      </c>
      <c r="J1937" s="8"/>
      <c r="K1937" s="8"/>
      <c r="L1937" s="8"/>
      <c r="M1937" s="8"/>
      <c r="N1937" s="8"/>
      <c r="O1937" s="8"/>
      <c r="P1937" s="8"/>
      <c r="Q1937" s="9">
        <v>11</v>
      </c>
      <c r="R1937" s="9">
        <v>58</v>
      </c>
      <c r="S1937" s="9">
        <v>52</v>
      </c>
      <c r="T1937" s="9">
        <v>5146</v>
      </c>
      <c r="U1937" s="9">
        <v>0.11890000000000001</v>
      </c>
      <c r="V1937" s="9">
        <v>0.8</v>
      </c>
      <c r="W1937" s="9">
        <v>0.70920000000000005</v>
      </c>
      <c r="X1937" s="8"/>
      <c r="Y1937" s="8"/>
      <c r="Z1937" s="8"/>
      <c r="AA1937" s="8"/>
      <c r="AB1937" s="8"/>
      <c r="AC1937" s="8"/>
      <c r="AD1937" s="8"/>
      <c r="AE1937" s="9">
        <v>2</v>
      </c>
      <c r="AF1937" s="9">
        <v>10</v>
      </c>
      <c r="AG1937" s="9">
        <v>0</v>
      </c>
      <c r="AH1937" s="9">
        <v>0</v>
      </c>
      <c r="AI1937" s="9">
        <v>2.0500000000000001E-2</v>
      </c>
      <c r="AJ1937" s="9">
        <v>0</v>
      </c>
      <c r="AK1937" s="9">
        <v>0</v>
      </c>
      <c r="AL1937" s="8"/>
      <c r="AM1937" s="8"/>
      <c r="AN1937" s="8"/>
      <c r="AO1937" s="8"/>
      <c r="AP1937" s="8"/>
      <c r="AQ1937" s="8"/>
      <c r="AR1937" s="8"/>
      <c r="AT1937" s="6">
        <f t="shared" si="95"/>
        <v>16.897959183673468</v>
      </c>
      <c r="AU1937" s="6" t="str">
        <f t="shared" si="96"/>
        <v/>
      </c>
      <c r="AV1937" s="6">
        <f t="shared" si="97"/>
        <v>88.724137931034477</v>
      </c>
      <c r="AW1937" s="7" t="str">
        <f t="shared" si="98"/>
        <v/>
      </c>
      <c r="AX1937" s="6">
        <f t="shared" si="99"/>
        <v>0</v>
      </c>
      <c r="AY1937" s="6" t="str">
        <f t="shared" si="100"/>
        <v/>
      </c>
      <c r="BA1937" s="6">
        <f>VLOOKUP(A1937, ALL_AP_DATA!$A$2:$F$3600, 6, FALSE)</f>
        <v>488</v>
      </c>
      <c r="BB1937" s="6">
        <f>VLOOKUP(A1937, projmetadata!$A$2:$D$2036, 4, FALSE)</f>
        <v>47960</v>
      </c>
      <c r="BC1937" s="6" t="e">
        <f t="array" aca="1" ref="BC1937" ca="1">_xludf.IFS(I1937&lt;&gt;0, F1937/I1937, P1937&lt;&gt;0, M1937/P1937, W1937&lt;&gt;0, T1937/W1937, AD1937&lt;&gt;0, AA1937/AD1937, AK1937&lt;&gt;0, AH1937/AK1937, AR1937&lt;&gt;0, AO1937/AR1937, TRUE, 0)</f>
        <v>#NAME?</v>
      </c>
      <c r="BE1937" s="6" t="e">
        <f t="shared" ca="1" si="102"/>
        <v>#NAME?</v>
      </c>
      <c r="BF1937" s="6" t="e">
        <f t="shared" ca="1" si="103"/>
        <v>#NAME?</v>
      </c>
      <c r="BG1937" s="6"/>
      <c r="BH1937" s="6">
        <f>VLOOKUP(A1937, ALL_AP_DATA!$A$2:$D$3600, 3, FALSE)</f>
        <v>112</v>
      </c>
      <c r="BI1937" s="6">
        <f>VLOOKUP(A1937, ALL_AP_DATA!$A$2:$E$3600, 5, FALSE)</f>
        <v>7256</v>
      </c>
      <c r="BJ1937" s="6">
        <f t="shared" si="101"/>
        <v>14.868852459016393</v>
      </c>
      <c r="BK1937" s="6">
        <f t="shared" si="104"/>
        <v>0.22950819672131148</v>
      </c>
    </row>
    <row r="1938" spans="1:63" ht="15" customHeight="1" x14ac:dyDescent="0.25">
      <c r="A1938" s="8" t="s">
        <v>1712</v>
      </c>
      <c r="B1938" s="9" t="s">
        <v>1777</v>
      </c>
      <c r="C1938" s="9">
        <v>79</v>
      </c>
      <c r="D1938" s="9">
        <v>453</v>
      </c>
      <c r="E1938" s="9">
        <v>2332</v>
      </c>
      <c r="F1938" s="9">
        <v>143163</v>
      </c>
      <c r="G1938" s="9">
        <v>5.5500000000000001E-2</v>
      </c>
      <c r="H1938" s="9">
        <v>0.23849999999999999</v>
      </c>
      <c r="I1938" s="9">
        <v>7.1999999999999995E-2</v>
      </c>
      <c r="J1938" s="9">
        <v>8</v>
      </c>
      <c r="K1938" s="9">
        <v>62</v>
      </c>
      <c r="L1938" s="9">
        <v>1397</v>
      </c>
      <c r="M1938" s="9">
        <v>85322</v>
      </c>
      <c r="N1938" s="9">
        <v>7.6E-3</v>
      </c>
      <c r="O1938" s="9">
        <v>0.1429</v>
      </c>
      <c r="P1938" s="9">
        <v>4.2900000000000001E-2</v>
      </c>
      <c r="Q1938" s="9">
        <v>435</v>
      </c>
      <c r="R1938" s="9">
        <v>3386</v>
      </c>
      <c r="S1938" s="9">
        <v>9126</v>
      </c>
      <c r="T1938" s="9">
        <v>1862314</v>
      </c>
      <c r="U1938" s="9">
        <v>0.4148</v>
      </c>
      <c r="V1938" s="9">
        <v>0.93320000000000003</v>
      </c>
      <c r="W1938" s="9">
        <v>0.93600000000000005</v>
      </c>
      <c r="X1938" s="9">
        <v>14</v>
      </c>
      <c r="Y1938" s="9">
        <v>171</v>
      </c>
      <c r="Z1938" s="9">
        <v>480</v>
      </c>
      <c r="AA1938" s="9">
        <v>28156</v>
      </c>
      <c r="AB1938" s="9">
        <v>2.0899999999999998E-2</v>
      </c>
      <c r="AC1938" s="9">
        <v>4.9099999999999998E-2</v>
      </c>
      <c r="AD1938" s="9">
        <v>1.4200000000000001E-2</v>
      </c>
      <c r="AE1938" s="9">
        <v>37</v>
      </c>
      <c r="AF1938" s="9">
        <v>175</v>
      </c>
      <c r="AG1938" s="9">
        <v>916</v>
      </c>
      <c r="AH1938" s="9">
        <v>49784</v>
      </c>
      <c r="AI1938" s="9">
        <v>2.1399999999999999E-2</v>
      </c>
      <c r="AJ1938" s="9">
        <v>9.3700000000000006E-2</v>
      </c>
      <c r="AK1938" s="9">
        <v>2.5000000000000001E-2</v>
      </c>
      <c r="AL1938" s="8"/>
      <c r="AM1938" s="8"/>
      <c r="AN1938" s="8"/>
      <c r="AO1938" s="8"/>
      <c r="AP1938" s="8"/>
      <c r="AQ1938" s="8"/>
      <c r="AR1938" s="8"/>
      <c r="AT1938" s="6">
        <f t="shared" si="95"/>
        <v>316.03311258278148</v>
      </c>
      <c r="AU1938" s="6">
        <f t="shared" si="96"/>
        <v>1376.1612903225807</v>
      </c>
      <c r="AV1938" s="6">
        <f t="shared" si="97"/>
        <v>550.00413467217959</v>
      </c>
      <c r="AW1938" s="7">
        <f t="shared" si="98"/>
        <v>164.65497076023391</v>
      </c>
      <c r="AX1938" s="6">
        <f t="shared" si="99"/>
        <v>284.48</v>
      </c>
      <c r="AY1938" s="6" t="str">
        <f t="shared" si="100"/>
        <v/>
      </c>
      <c r="BA1938" s="6">
        <f>VLOOKUP(A1938, ALL_AP_DATA!$A$2:$F$3600, 6, FALSE)</f>
        <v>8163</v>
      </c>
      <c r="BB1938" s="6">
        <f>VLOOKUP(A1938, projmetadata!$A$2:$D$2036, 4, FALSE)</f>
        <v>585526</v>
      </c>
      <c r="BC1938" s="6" t="e">
        <f t="array" aca="1" ref="BC1938" ca="1">_xludf.IFS(I1938&lt;&gt;0, F1938/I1938, P1938&lt;&gt;0, M1938/P1938, W1938&lt;&gt;0, T1938/W1938, AD1938&lt;&gt;0, AA1938/AD1938, AK1938&lt;&gt;0, AH1938/AK1938, AR1938&lt;&gt;0, AO1938/AR1938, TRUE, 0)</f>
        <v>#NAME?</v>
      </c>
      <c r="BE1938" s="6" t="e">
        <f t="shared" ca="1" si="102"/>
        <v>#NAME?</v>
      </c>
      <c r="BF1938" s="6" t="e">
        <f t="shared" ca="1" si="103"/>
        <v>#NAME?</v>
      </c>
      <c r="BG1938" s="6"/>
      <c r="BH1938" s="6">
        <f>VLOOKUP(A1938, ALL_AP_DATA!$A$2:$D$3600, 3, FALSE)</f>
        <v>3798</v>
      </c>
      <c r="BI1938" s="6">
        <f>VLOOKUP(A1938, ALL_AP_DATA!$A$2:$E$3600, 5, FALSE)</f>
        <v>1989588</v>
      </c>
      <c r="BJ1938" s="6">
        <f t="shared" si="101"/>
        <v>243.73245130466739</v>
      </c>
      <c r="BK1938" s="6">
        <f t="shared" si="104"/>
        <v>0.46527012127894157</v>
      </c>
    </row>
    <row r="1939" spans="1:63" ht="15" customHeight="1" x14ac:dyDescent="0.25">
      <c r="A1939" s="8" t="s">
        <v>1713</v>
      </c>
      <c r="B1939" s="9" t="s">
        <v>1777</v>
      </c>
      <c r="C1939" s="9">
        <v>1</v>
      </c>
      <c r="D1939" s="9">
        <v>4</v>
      </c>
      <c r="E1939" s="9">
        <v>0</v>
      </c>
      <c r="F1939" s="9">
        <v>0</v>
      </c>
      <c r="G1939" s="9">
        <v>1.1900000000000001E-2</v>
      </c>
      <c r="H1939" s="9">
        <v>0</v>
      </c>
      <c r="I1939" s="9">
        <v>0</v>
      </c>
      <c r="J1939" s="9">
        <v>1</v>
      </c>
      <c r="K1939" s="9">
        <v>15</v>
      </c>
      <c r="L1939" s="9">
        <v>179</v>
      </c>
      <c r="M1939" s="9">
        <v>16475</v>
      </c>
      <c r="N1939" s="9">
        <v>4.4499999999999998E-2</v>
      </c>
      <c r="O1939" s="9">
        <v>0.35659999999999997</v>
      </c>
      <c r="P1939" s="9">
        <v>0.18360000000000001</v>
      </c>
      <c r="Q1939" s="9">
        <v>18</v>
      </c>
      <c r="R1939" s="9">
        <v>112</v>
      </c>
      <c r="S1939" s="9">
        <v>462</v>
      </c>
      <c r="T1939" s="9">
        <v>84320</v>
      </c>
      <c r="U1939" s="9">
        <v>0.33229999999999998</v>
      </c>
      <c r="V1939" s="9">
        <v>0.92030000000000001</v>
      </c>
      <c r="W1939" s="9">
        <v>0.93940000000000001</v>
      </c>
      <c r="X1939" s="8"/>
      <c r="Y1939" s="8"/>
      <c r="Z1939" s="8"/>
      <c r="AA1939" s="8"/>
      <c r="AB1939" s="8"/>
      <c r="AC1939" s="8"/>
      <c r="AD1939" s="8"/>
      <c r="AE1939" s="9">
        <v>1</v>
      </c>
      <c r="AF1939" s="9">
        <v>7</v>
      </c>
      <c r="AG1939" s="9">
        <v>0</v>
      </c>
      <c r="AH1939" s="9">
        <v>0</v>
      </c>
      <c r="AI1939" s="9">
        <v>2.0799999999999999E-2</v>
      </c>
      <c r="AJ1939" s="9">
        <v>0</v>
      </c>
      <c r="AK1939" s="9">
        <v>0</v>
      </c>
      <c r="AL1939" s="9">
        <v>1</v>
      </c>
      <c r="AM1939" s="9">
        <v>21</v>
      </c>
      <c r="AN1939" s="9">
        <v>240</v>
      </c>
      <c r="AO1939" s="9">
        <v>18687</v>
      </c>
      <c r="AP1939" s="9">
        <v>6.2300000000000001E-2</v>
      </c>
      <c r="AQ1939" s="9">
        <v>0.47810000000000002</v>
      </c>
      <c r="AR1939" s="9">
        <v>0.2082</v>
      </c>
      <c r="AT1939" s="6">
        <f t="shared" si="95"/>
        <v>0</v>
      </c>
      <c r="AU1939" s="6">
        <f t="shared" si="96"/>
        <v>1098.3333333333333</v>
      </c>
      <c r="AV1939" s="6">
        <f t="shared" si="97"/>
        <v>752.85714285714289</v>
      </c>
      <c r="AW1939" s="7" t="str">
        <f t="shared" si="98"/>
        <v/>
      </c>
      <c r="AX1939" s="6">
        <f t="shared" si="99"/>
        <v>0</v>
      </c>
      <c r="AY1939" s="6">
        <f t="shared" si="100"/>
        <v>889.85714285714289</v>
      </c>
      <c r="BA1939" s="6">
        <f>VLOOKUP(A1939, ALL_AP_DATA!$A$2:$F$3600, 6, FALSE)</f>
        <v>337</v>
      </c>
      <c r="BB1939" s="6">
        <f>VLOOKUP(A1939, projmetadata!$A$2:$D$2036, 4, FALSE)</f>
        <v>31670</v>
      </c>
      <c r="BC1939" s="6" t="e">
        <f t="array" aca="1" ref="BC1939" ca="1">_xludf.IFS(I1939&lt;&gt;0, F1939/I1939, P1939&lt;&gt;0, M1939/P1939, W1939&lt;&gt;0, T1939/W1939, AD1939&lt;&gt;0, AA1939/AD1939, AK1939&lt;&gt;0, AH1939/AK1939, AR1939&lt;&gt;0, AO1939/AR1939, TRUE, 0)</f>
        <v>#NAME?</v>
      </c>
      <c r="BE1939" s="6" t="e">
        <f t="shared" ca="1" si="102"/>
        <v>#NAME?</v>
      </c>
      <c r="BF1939" s="6" t="e">
        <f t="shared" ca="1" si="103"/>
        <v>#NAME?</v>
      </c>
      <c r="BG1939" s="6"/>
      <c r="BH1939" s="6">
        <f>VLOOKUP(A1939, ALL_AP_DATA!$A$2:$D$3600, 3, FALSE)</f>
        <v>123</v>
      </c>
      <c r="BI1939" s="6">
        <f>VLOOKUP(A1939, ALL_AP_DATA!$A$2:$E$3600, 5, FALSE)</f>
        <v>89755</v>
      </c>
      <c r="BJ1939" s="6">
        <f t="shared" si="101"/>
        <v>266.33531157270028</v>
      </c>
      <c r="BK1939" s="6">
        <f t="shared" si="104"/>
        <v>0.36498516320474778</v>
      </c>
    </row>
    <row r="1940" spans="1:63" ht="15" customHeight="1" x14ac:dyDescent="0.25">
      <c r="A1940" s="8" t="s">
        <v>1714</v>
      </c>
      <c r="B1940" s="9" t="s">
        <v>1777</v>
      </c>
      <c r="C1940" s="9">
        <v>17</v>
      </c>
      <c r="D1940" s="9">
        <v>58</v>
      </c>
      <c r="E1940" s="9">
        <v>0</v>
      </c>
      <c r="F1940" s="9">
        <v>0</v>
      </c>
      <c r="G1940" s="9">
        <v>2.87E-2</v>
      </c>
      <c r="H1940" s="9">
        <v>0</v>
      </c>
      <c r="I1940" s="9">
        <v>0</v>
      </c>
      <c r="J1940" s="8"/>
      <c r="K1940" s="8"/>
      <c r="L1940" s="8"/>
      <c r="M1940" s="8"/>
      <c r="N1940" s="8"/>
      <c r="O1940" s="8"/>
      <c r="P1940" s="8"/>
      <c r="Q1940" s="9">
        <v>53</v>
      </c>
      <c r="R1940" s="9">
        <v>658</v>
      </c>
      <c r="S1940" s="9">
        <v>2134</v>
      </c>
      <c r="T1940" s="9">
        <v>216336</v>
      </c>
      <c r="U1940" s="9">
        <v>0.3261</v>
      </c>
      <c r="V1940" s="9">
        <v>0.97489999999999999</v>
      </c>
      <c r="W1940" s="9">
        <v>0.87790000000000001</v>
      </c>
      <c r="X1940" s="8"/>
      <c r="Y1940" s="8"/>
      <c r="Z1940" s="8"/>
      <c r="AA1940" s="8"/>
      <c r="AB1940" s="8"/>
      <c r="AC1940" s="8"/>
      <c r="AD1940" s="8"/>
      <c r="AE1940" s="9">
        <v>8</v>
      </c>
      <c r="AF1940" s="9">
        <v>26</v>
      </c>
      <c r="AG1940" s="9">
        <v>0</v>
      </c>
      <c r="AH1940" s="9">
        <v>0</v>
      </c>
      <c r="AI1940" s="9">
        <v>1.29E-2</v>
      </c>
      <c r="AJ1940" s="9">
        <v>0</v>
      </c>
      <c r="AK1940" s="9">
        <v>0</v>
      </c>
      <c r="AL1940" s="8"/>
      <c r="AM1940" s="8"/>
      <c r="AN1940" s="8"/>
      <c r="AO1940" s="8"/>
      <c r="AP1940" s="8"/>
      <c r="AQ1940" s="8"/>
      <c r="AR1940" s="8"/>
      <c r="AT1940" s="6">
        <f t="shared" si="95"/>
        <v>0</v>
      </c>
      <c r="AU1940" s="6" t="str">
        <f t="shared" si="96"/>
        <v/>
      </c>
      <c r="AV1940" s="6">
        <f t="shared" si="97"/>
        <v>328.77811550151978</v>
      </c>
      <c r="AW1940" s="7" t="str">
        <f t="shared" si="98"/>
        <v/>
      </c>
      <c r="AX1940" s="6">
        <f t="shared" si="99"/>
        <v>0</v>
      </c>
      <c r="AY1940" s="6" t="str">
        <f t="shared" si="100"/>
        <v/>
      </c>
      <c r="BA1940" s="6">
        <f>VLOOKUP(A1940, ALL_AP_DATA!$A$2:$F$3600, 6, FALSE)</f>
        <v>2018</v>
      </c>
      <c r="BB1940" s="6">
        <f>VLOOKUP(A1940, projmetadata!$A$2:$D$2036, 4, FALSE)</f>
        <v>61061</v>
      </c>
      <c r="BC1940" s="6" t="e">
        <f t="array" aca="1" ref="BC1940" ca="1">_xludf.IFS(I1940&lt;&gt;0, F1940/I1940, P1940&lt;&gt;0, M1940/P1940, W1940&lt;&gt;0, T1940/W1940, AD1940&lt;&gt;0, AA1940/AD1940, AK1940&lt;&gt;0, AH1940/AK1940, AR1940&lt;&gt;0, AO1940/AR1940, TRUE, 0)</f>
        <v>#NAME?</v>
      </c>
      <c r="BE1940" s="6" t="e">
        <f t="shared" ca="1" si="102"/>
        <v>#NAME?</v>
      </c>
      <c r="BF1940" s="6" t="e">
        <f t="shared" ca="1" si="103"/>
        <v>#NAME?</v>
      </c>
      <c r="BG1940" s="6"/>
      <c r="BH1940" s="6">
        <f>VLOOKUP(A1940, ALL_AP_DATA!$A$2:$D$3600, 3, FALSE)</f>
        <v>732</v>
      </c>
      <c r="BI1940" s="6">
        <f>VLOOKUP(A1940, ALL_AP_DATA!$A$2:$E$3600, 5, FALSE)</f>
        <v>246428</v>
      </c>
      <c r="BJ1940" s="6">
        <f t="shared" si="101"/>
        <v>122.11496531219029</v>
      </c>
      <c r="BK1940" s="6">
        <f t="shared" si="104"/>
        <v>0.36273538156590684</v>
      </c>
    </row>
    <row r="1941" spans="1:63" ht="15" customHeight="1" x14ac:dyDescent="0.25">
      <c r="A1941" s="8" t="s">
        <v>1715</v>
      </c>
      <c r="B1941" s="9" t="s">
        <v>1777</v>
      </c>
      <c r="C1941" s="8"/>
      <c r="D1941" s="8"/>
      <c r="E1941" s="8"/>
      <c r="F1941" s="8"/>
      <c r="G1941" s="8"/>
      <c r="H1941" s="8"/>
      <c r="I1941" s="8"/>
      <c r="J1941" s="8"/>
      <c r="K1941" s="8"/>
      <c r="L1941" s="8"/>
      <c r="M1941" s="8"/>
      <c r="N1941" s="8"/>
      <c r="O1941" s="8"/>
      <c r="P1941" s="8"/>
      <c r="Q1941" s="9">
        <v>23</v>
      </c>
      <c r="R1941" s="9">
        <v>97</v>
      </c>
      <c r="S1941" s="9">
        <v>204</v>
      </c>
      <c r="T1941" s="9">
        <v>84431</v>
      </c>
      <c r="U1941" s="9">
        <v>0.38650000000000001</v>
      </c>
      <c r="V1941" s="9">
        <v>0.87549999999999994</v>
      </c>
      <c r="W1941" s="9">
        <v>0.95740000000000003</v>
      </c>
      <c r="X1941" s="8"/>
      <c r="Y1941" s="8"/>
      <c r="Z1941" s="8"/>
      <c r="AA1941" s="8"/>
      <c r="AB1941" s="8"/>
      <c r="AC1941" s="8"/>
      <c r="AD1941" s="8"/>
      <c r="AE1941" s="9">
        <v>6</v>
      </c>
      <c r="AF1941" s="9">
        <v>36</v>
      </c>
      <c r="AG1941" s="9">
        <v>43</v>
      </c>
      <c r="AH1941" s="9">
        <v>629</v>
      </c>
      <c r="AI1941" s="9">
        <v>0.1434</v>
      </c>
      <c r="AJ1941" s="9">
        <v>0.1845</v>
      </c>
      <c r="AK1941" s="9">
        <v>7.1000000000000004E-3</v>
      </c>
      <c r="AL1941" s="8"/>
      <c r="AM1941" s="8"/>
      <c r="AN1941" s="8"/>
      <c r="AO1941" s="8"/>
      <c r="AP1941" s="8"/>
      <c r="AQ1941" s="8"/>
      <c r="AR1941" s="8"/>
      <c r="AT1941" s="6" t="str">
        <f t="shared" si="95"/>
        <v/>
      </c>
      <c r="AU1941" s="6" t="str">
        <f t="shared" si="96"/>
        <v/>
      </c>
      <c r="AV1941" s="6">
        <f t="shared" si="97"/>
        <v>870.42268041237116</v>
      </c>
      <c r="AW1941" s="7" t="str">
        <f t="shared" si="98"/>
        <v/>
      </c>
      <c r="AX1941" s="6">
        <f t="shared" si="99"/>
        <v>17.472222222222221</v>
      </c>
      <c r="AY1941" s="6" t="str">
        <f t="shared" si="100"/>
        <v/>
      </c>
      <c r="BA1941" s="6">
        <f>VLOOKUP(A1941, ALL_AP_DATA!$A$2:$F$3600, 6, FALSE)</f>
        <v>251</v>
      </c>
      <c r="BB1941" s="6">
        <f>VLOOKUP(A1941, projmetadata!$A$2:$D$2036, 4, FALSE)</f>
        <v>12919</v>
      </c>
      <c r="BC1941" s="6" t="e">
        <f t="array" aca="1" ref="BC1941" ca="1">_xludf.IFS(I1941&lt;&gt;0, F1941/I1941, P1941&lt;&gt;0, M1941/P1941, W1941&lt;&gt;0, T1941/W1941, AD1941&lt;&gt;0, AA1941/AD1941, AK1941&lt;&gt;0, AH1941/AK1941, AR1941&lt;&gt;0, AO1941/AR1941, TRUE, 0)</f>
        <v>#NAME?</v>
      </c>
      <c r="BE1941" s="6" t="e">
        <f t="shared" ca="1" si="102"/>
        <v>#NAME?</v>
      </c>
      <c r="BF1941" s="6" t="e">
        <f t="shared" ca="1" si="103"/>
        <v>#NAME?</v>
      </c>
      <c r="BG1941" s="6"/>
      <c r="BH1941" s="6">
        <f>VLOOKUP(A1941, ALL_AP_DATA!$A$2:$D$3600, 3, FALSE)</f>
        <v>124</v>
      </c>
      <c r="BI1941" s="6">
        <f>VLOOKUP(A1941, ALL_AP_DATA!$A$2:$E$3600, 5, FALSE)</f>
        <v>88191</v>
      </c>
      <c r="BJ1941" s="6">
        <f t="shared" si="101"/>
        <v>351.35856573705178</v>
      </c>
      <c r="BK1941" s="6">
        <f t="shared" si="104"/>
        <v>0.49402390438247012</v>
      </c>
    </row>
    <row r="1942" spans="1:63" ht="15" customHeight="1" x14ac:dyDescent="0.25">
      <c r="A1942" s="8" t="s">
        <v>1716</v>
      </c>
      <c r="B1942" s="9" t="s">
        <v>1777</v>
      </c>
      <c r="C1942" s="9">
        <v>5</v>
      </c>
      <c r="D1942" s="9">
        <v>15</v>
      </c>
      <c r="E1942" s="9">
        <v>36</v>
      </c>
      <c r="F1942" s="9">
        <v>3809</v>
      </c>
      <c r="G1942" s="9">
        <v>2.7799999999999998E-2</v>
      </c>
      <c r="H1942" s="9">
        <v>0.12239999999999999</v>
      </c>
      <c r="I1942" s="9">
        <v>9.1499999999999998E-2</v>
      </c>
      <c r="J1942" s="8"/>
      <c r="K1942" s="8"/>
      <c r="L1942" s="8"/>
      <c r="M1942" s="8"/>
      <c r="N1942" s="8"/>
      <c r="O1942" s="8"/>
      <c r="P1942" s="8"/>
      <c r="Q1942" s="9">
        <v>43</v>
      </c>
      <c r="R1942" s="9">
        <v>149</v>
      </c>
      <c r="S1942" s="9">
        <v>241</v>
      </c>
      <c r="T1942" s="9">
        <v>29202</v>
      </c>
      <c r="U1942" s="9">
        <v>0.27589999999999998</v>
      </c>
      <c r="V1942" s="9">
        <v>0.81969999999999998</v>
      </c>
      <c r="W1942" s="9">
        <v>0.70109999999999995</v>
      </c>
      <c r="X1942" s="9">
        <v>3</v>
      </c>
      <c r="Y1942" s="9">
        <v>15</v>
      </c>
      <c r="Z1942" s="9">
        <v>39</v>
      </c>
      <c r="AA1942" s="9">
        <v>870</v>
      </c>
      <c r="AB1942" s="9">
        <v>2.7799999999999998E-2</v>
      </c>
      <c r="AC1942" s="9">
        <v>0.13270000000000001</v>
      </c>
      <c r="AD1942" s="9">
        <v>2.0899999999999998E-2</v>
      </c>
      <c r="AE1942" s="9">
        <v>7</v>
      </c>
      <c r="AF1942" s="9">
        <v>30</v>
      </c>
      <c r="AG1942" s="9">
        <v>43</v>
      </c>
      <c r="AH1942" s="9">
        <v>3498</v>
      </c>
      <c r="AI1942" s="9">
        <v>5.5599999999999997E-2</v>
      </c>
      <c r="AJ1942" s="9">
        <v>0.14630000000000001</v>
      </c>
      <c r="AK1942" s="9">
        <v>8.4000000000000005E-2</v>
      </c>
      <c r="AL1942" s="8"/>
      <c r="AM1942" s="8"/>
      <c r="AN1942" s="8"/>
      <c r="AO1942" s="8"/>
      <c r="AP1942" s="8"/>
      <c r="AQ1942" s="8"/>
      <c r="AR1942" s="8"/>
      <c r="AT1942" s="6">
        <f t="shared" si="95"/>
        <v>253.93333333333334</v>
      </c>
      <c r="AU1942" s="6" t="str">
        <f t="shared" si="96"/>
        <v/>
      </c>
      <c r="AV1942" s="6">
        <f t="shared" si="97"/>
        <v>195.98657718120805</v>
      </c>
      <c r="AW1942" s="7">
        <f t="shared" si="98"/>
        <v>58</v>
      </c>
      <c r="AX1942" s="6">
        <f t="shared" si="99"/>
        <v>116.6</v>
      </c>
      <c r="AY1942" s="6" t="str">
        <f t="shared" si="100"/>
        <v/>
      </c>
      <c r="BA1942" s="6">
        <f>VLOOKUP(A1942, ALL_AP_DATA!$A$2:$F$3600, 6, FALSE)</f>
        <v>540</v>
      </c>
      <c r="BB1942" s="6">
        <f>VLOOKUP(A1942, projmetadata!$A$2:$D$2036, 4, FALSE)</f>
        <v>43982</v>
      </c>
      <c r="BC1942" s="6" t="e">
        <f t="array" aca="1" ref="BC1942" ca="1">_xludf.IFS(I1942&lt;&gt;0, F1942/I1942, P1942&lt;&gt;0, M1942/P1942, W1942&lt;&gt;0, T1942/W1942, AD1942&lt;&gt;0, AA1942/AD1942, AK1942&lt;&gt;0, AH1942/AK1942, AR1942&lt;&gt;0, AO1942/AR1942, TRUE, 0)</f>
        <v>#NAME?</v>
      </c>
      <c r="BE1942" s="6" t="e">
        <f t="shared" ca="1" si="102"/>
        <v>#NAME?</v>
      </c>
      <c r="BF1942" s="6" t="e">
        <f t="shared" ca="1" si="103"/>
        <v>#NAME?</v>
      </c>
      <c r="BG1942" s="6"/>
      <c r="BH1942" s="6">
        <f>VLOOKUP(A1942, ALL_AP_DATA!$A$2:$D$3600, 3, FALSE)</f>
        <v>178</v>
      </c>
      <c r="BI1942" s="6">
        <f>VLOOKUP(A1942, ALL_AP_DATA!$A$2:$E$3600, 5, FALSE)</f>
        <v>41651</v>
      </c>
      <c r="BJ1942" s="6">
        <f t="shared" si="101"/>
        <v>77.131481481481487</v>
      </c>
      <c r="BK1942" s="6">
        <f t="shared" si="104"/>
        <v>0.32962962962962961</v>
      </c>
    </row>
    <row r="1943" spans="1:63" ht="15" customHeight="1" x14ac:dyDescent="0.25">
      <c r="A1943" s="8" t="s">
        <v>1717</v>
      </c>
      <c r="B1943" s="9" t="s">
        <v>1777</v>
      </c>
      <c r="C1943" s="9">
        <v>13</v>
      </c>
      <c r="D1943" s="9">
        <v>76</v>
      </c>
      <c r="E1943" s="9">
        <v>193</v>
      </c>
      <c r="F1943" s="9">
        <v>9364</v>
      </c>
      <c r="G1943" s="9">
        <v>5.9499999999999997E-2</v>
      </c>
      <c r="H1943" s="9">
        <v>0.18759999999999999</v>
      </c>
      <c r="I1943" s="9">
        <v>0.15329999999999999</v>
      </c>
      <c r="J1943" s="8"/>
      <c r="K1943" s="8"/>
      <c r="L1943" s="8"/>
      <c r="M1943" s="8"/>
      <c r="N1943" s="8"/>
      <c r="O1943" s="8"/>
      <c r="P1943" s="8"/>
      <c r="Q1943" s="9">
        <v>71</v>
      </c>
      <c r="R1943" s="9">
        <v>254</v>
      </c>
      <c r="S1943" s="9">
        <v>836</v>
      </c>
      <c r="T1943" s="9">
        <v>46169</v>
      </c>
      <c r="U1943" s="9">
        <v>0.19869999999999999</v>
      </c>
      <c r="V1943" s="9">
        <v>0.81240000000000001</v>
      </c>
      <c r="W1943" s="9">
        <v>0.75570000000000004</v>
      </c>
      <c r="X1943" s="8"/>
      <c r="Y1943" s="8"/>
      <c r="Z1943" s="8"/>
      <c r="AA1943" s="8"/>
      <c r="AB1943" s="8"/>
      <c r="AC1943" s="8"/>
      <c r="AD1943" s="8"/>
      <c r="AE1943" s="9">
        <v>4</v>
      </c>
      <c r="AF1943" s="9">
        <v>12</v>
      </c>
      <c r="AG1943" s="9">
        <v>85</v>
      </c>
      <c r="AH1943" s="9">
        <v>4397</v>
      </c>
      <c r="AI1943" s="9">
        <v>9.4000000000000004E-3</v>
      </c>
      <c r="AJ1943" s="9">
        <v>8.2600000000000007E-2</v>
      </c>
      <c r="AK1943" s="9">
        <v>7.1999999999999995E-2</v>
      </c>
      <c r="AL1943" s="8"/>
      <c r="AM1943" s="8"/>
      <c r="AN1943" s="8"/>
      <c r="AO1943" s="8"/>
      <c r="AP1943" s="8"/>
      <c r="AQ1943" s="8"/>
      <c r="AR1943" s="8"/>
      <c r="AT1943" s="6">
        <f t="shared" si="95"/>
        <v>123.21052631578948</v>
      </c>
      <c r="AU1943" s="6" t="str">
        <f t="shared" si="96"/>
        <v/>
      </c>
      <c r="AV1943" s="6">
        <f t="shared" si="97"/>
        <v>181.76771653543307</v>
      </c>
      <c r="AW1943" s="7" t="str">
        <f t="shared" si="98"/>
        <v/>
      </c>
      <c r="AX1943" s="6">
        <f t="shared" si="99"/>
        <v>366.41666666666669</v>
      </c>
      <c r="AY1943" s="6" t="str">
        <f t="shared" si="100"/>
        <v/>
      </c>
      <c r="BA1943" s="6">
        <f>VLOOKUP(A1943, ALL_AP_DATA!$A$2:$F$3600, 6, FALSE)</f>
        <v>1278</v>
      </c>
      <c r="BB1943" s="6">
        <f>VLOOKUP(A1943, projmetadata!$A$2:$D$2036, 4, FALSE)</f>
        <v>45753</v>
      </c>
      <c r="BC1943" s="6" t="e">
        <f t="array" aca="1" ref="BC1943" ca="1">_xludf.IFS(I1943&lt;&gt;0, F1943/I1943, P1943&lt;&gt;0, M1943/P1943, W1943&lt;&gt;0, T1943/W1943, AD1943&lt;&gt;0, AA1943/AD1943, AK1943&lt;&gt;0, AH1943/AK1943, AR1943&lt;&gt;0, AO1943/AR1943, TRUE, 0)</f>
        <v>#NAME?</v>
      </c>
      <c r="BE1943" s="6" t="e">
        <f t="shared" ca="1" si="102"/>
        <v>#NAME?</v>
      </c>
      <c r="BF1943" s="6" t="e">
        <f t="shared" ca="1" si="103"/>
        <v>#NAME?</v>
      </c>
      <c r="BG1943" s="6"/>
      <c r="BH1943" s="6">
        <f>VLOOKUP(A1943, ALL_AP_DATA!$A$2:$D$3600, 3, FALSE)</f>
        <v>320</v>
      </c>
      <c r="BI1943" s="6">
        <f>VLOOKUP(A1943, ALL_AP_DATA!$A$2:$E$3600, 5, FALSE)</f>
        <v>61092</v>
      </c>
      <c r="BJ1943" s="6">
        <f t="shared" si="101"/>
        <v>47.802816901408448</v>
      </c>
      <c r="BK1943" s="6">
        <f t="shared" si="104"/>
        <v>0.25039123630672927</v>
      </c>
    </row>
    <row r="1944" spans="1:63" ht="15" customHeight="1" x14ac:dyDescent="0.25">
      <c r="A1944" s="8" t="s">
        <v>1718</v>
      </c>
      <c r="B1944" s="9" t="s">
        <v>1777</v>
      </c>
      <c r="C1944" s="9">
        <v>7</v>
      </c>
      <c r="D1944" s="9">
        <v>51</v>
      </c>
      <c r="E1944" s="9">
        <v>418</v>
      </c>
      <c r="F1944" s="9">
        <v>27360</v>
      </c>
      <c r="G1944" s="9">
        <v>7.4300000000000005E-2</v>
      </c>
      <c r="H1944" s="9">
        <v>0.49940000000000001</v>
      </c>
      <c r="I1944" s="9">
        <v>0.36530000000000001</v>
      </c>
      <c r="J1944" s="9">
        <v>4</v>
      </c>
      <c r="K1944" s="9">
        <v>23</v>
      </c>
      <c r="L1944" s="9">
        <v>285</v>
      </c>
      <c r="M1944" s="9">
        <v>20293</v>
      </c>
      <c r="N1944" s="9">
        <v>3.3500000000000002E-2</v>
      </c>
      <c r="O1944" s="9">
        <v>0.34050000000000002</v>
      </c>
      <c r="P1944" s="9">
        <v>0.27100000000000002</v>
      </c>
      <c r="Q1944" s="9">
        <v>39</v>
      </c>
      <c r="R1944" s="9">
        <v>249</v>
      </c>
      <c r="S1944" s="9">
        <v>784</v>
      </c>
      <c r="T1944" s="9">
        <v>62925</v>
      </c>
      <c r="U1944" s="9">
        <v>0.36299999999999999</v>
      </c>
      <c r="V1944" s="9">
        <v>0.93669999999999998</v>
      </c>
      <c r="W1944" s="9">
        <v>0.84019999999999995</v>
      </c>
      <c r="X1944" s="8"/>
      <c r="Y1944" s="8"/>
      <c r="Z1944" s="8"/>
      <c r="AA1944" s="8"/>
      <c r="AB1944" s="8"/>
      <c r="AC1944" s="8"/>
      <c r="AD1944" s="8"/>
      <c r="AE1944" s="9">
        <v>15</v>
      </c>
      <c r="AF1944" s="9">
        <v>46</v>
      </c>
      <c r="AG1944" s="9">
        <v>424</v>
      </c>
      <c r="AH1944" s="9">
        <v>25654</v>
      </c>
      <c r="AI1944" s="9">
        <v>6.7100000000000007E-2</v>
      </c>
      <c r="AJ1944" s="9">
        <v>0.50660000000000005</v>
      </c>
      <c r="AK1944" s="9">
        <v>0.34260000000000002</v>
      </c>
      <c r="AL1944" s="9">
        <v>1</v>
      </c>
      <c r="AM1944" s="9">
        <v>36</v>
      </c>
      <c r="AN1944" s="9">
        <v>370</v>
      </c>
      <c r="AO1944" s="9">
        <v>25334</v>
      </c>
      <c r="AP1944" s="9">
        <v>5.2499999999999998E-2</v>
      </c>
      <c r="AQ1944" s="9">
        <v>0.44209999999999999</v>
      </c>
      <c r="AR1944" s="9">
        <v>0.33829999999999999</v>
      </c>
      <c r="AT1944" s="6">
        <f t="shared" si="95"/>
        <v>536.47058823529414</v>
      </c>
      <c r="AU1944" s="6">
        <f t="shared" si="96"/>
        <v>882.304347826087</v>
      </c>
      <c r="AV1944" s="6">
        <f t="shared" si="97"/>
        <v>252.71084337349399</v>
      </c>
      <c r="AW1944" s="7" t="str">
        <f t="shared" si="98"/>
        <v/>
      </c>
      <c r="AX1944" s="6">
        <f t="shared" si="99"/>
        <v>557.695652173913</v>
      </c>
      <c r="AY1944" s="6">
        <f t="shared" si="100"/>
        <v>703.72222222222217</v>
      </c>
      <c r="BA1944" s="6">
        <f>VLOOKUP(A1944, ALL_AP_DATA!$A$2:$F$3600, 6, FALSE)</f>
        <v>686</v>
      </c>
      <c r="BB1944" s="6">
        <f>VLOOKUP(A1944, projmetadata!$A$2:$D$2036, 4, FALSE)</f>
        <v>60815</v>
      </c>
      <c r="BC1944" s="6" t="e">
        <f t="array" aca="1" ref="BC1944" ca="1">_xludf.IFS(I1944&lt;&gt;0, F1944/I1944, P1944&lt;&gt;0, M1944/P1944, W1944&lt;&gt;0, T1944/W1944, AD1944&lt;&gt;0, AA1944/AD1944, AK1944&lt;&gt;0, AH1944/AK1944, AR1944&lt;&gt;0, AO1944/AR1944, TRUE, 0)</f>
        <v>#NAME?</v>
      </c>
      <c r="BE1944" s="6" t="e">
        <f t="shared" ca="1" si="102"/>
        <v>#NAME?</v>
      </c>
      <c r="BF1944" s="6" t="e">
        <f t="shared" ca="1" si="103"/>
        <v>#NAME?</v>
      </c>
      <c r="BG1944" s="6"/>
      <c r="BH1944" s="6">
        <f>VLOOKUP(A1944, ALL_AP_DATA!$A$2:$D$3600, 3, FALSE)</f>
        <v>266</v>
      </c>
      <c r="BI1944" s="6">
        <f>VLOOKUP(A1944, ALL_AP_DATA!$A$2:$E$3600, 5, FALSE)</f>
        <v>74890</v>
      </c>
      <c r="BJ1944" s="6">
        <f t="shared" si="101"/>
        <v>109.16909620991254</v>
      </c>
      <c r="BK1944" s="6">
        <f t="shared" si="104"/>
        <v>0.38775510204081631</v>
      </c>
    </row>
    <row r="1945" spans="1:63" ht="15" customHeight="1" x14ac:dyDescent="0.25">
      <c r="A1945" s="8" t="s">
        <v>1719</v>
      </c>
      <c r="B1945" s="9" t="s">
        <v>1777</v>
      </c>
      <c r="C1945" s="9">
        <v>9</v>
      </c>
      <c r="D1945" s="9">
        <v>35</v>
      </c>
      <c r="E1945" s="9">
        <v>294</v>
      </c>
      <c r="F1945" s="9">
        <v>10900</v>
      </c>
      <c r="G1945" s="9">
        <v>8.0100000000000005E-2</v>
      </c>
      <c r="H1945" s="9">
        <v>0.28770000000000001</v>
      </c>
      <c r="I1945" s="9">
        <v>0.21290000000000001</v>
      </c>
      <c r="J1945" s="8"/>
      <c r="K1945" s="8"/>
      <c r="L1945" s="8"/>
      <c r="M1945" s="8"/>
      <c r="N1945" s="8"/>
      <c r="O1945" s="8"/>
      <c r="P1945" s="8"/>
      <c r="Q1945" s="9">
        <v>40</v>
      </c>
      <c r="R1945" s="9">
        <v>198</v>
      </c>
      <c r="S1945" s="9">
        <v>952</v>
      </c>
      <c r="T1945" s="9">
        <v>45678</v>
      </c>
      <c r="U1945" s="9">
        <v>0.4531</v>
      </c>
      <c r="V1945" s="9">
        <v>0.93149999999999999</v>
      </c>
      <c r="W1945" s="9">
        <v>0.8921</v>
      </c>
      <c r="X1945" s="8"/>
      <c r="Y1945" s="8"/>
      <c r="Z1945" s="8"/>
      <c r="AA1945" s="8"/>
      <c r="AB1945" s="8"/>
      <c r="AC1945" s="8"/>
      <c r="AD1945" s="8"/>
      <c r="AE1945" s="9">
        <v>3</v>
      </c>
      <c r="AF1945" s="9">
        <v>14</v>
      </c>
      <c r="AG1945" s="9">
        <v>150</v>
      </c>
      <c r="AH1945" s="9">
        <v>6059</v>
      </c>
      <c r="AI1945" s="9">
        <v>3.2000000000000001E-2</v>
      </c>
      <c r="AJ1945" s="9">
        <v>0.14680000000000001</v>
      </c>
      <c r="AK1945" s="9">
        <v>0.1183</v>
      </c>
      <c r="AL1945" s="9">
        <v>1</v>
      </c>
      <c r="AM1945" s="9">
        <v>29</v>
      </c>
      <c r="AN1945" s="9">
        <v>356</v>
      </c>
      <c r="AO1945" s="9">
        <v>12660</v>
      </c>
      <c r="AP1945" s="9">
        <v>6.6400000000000001E-2</v>
      </c>
      <c r="AQ1945" s="9">
        <v>0.3483</v>
      </c>
      <c r="AR1945" s="9">
        <v>0.24729999999999999</v>
      </c>
      <c r="AT1945" s="6">
        <f t="shared" si="95"/>
        <v>311.42857142857144</v>
      </c>
      <c r="AU1945" s="6" t="str">
        <f t="shared" si="96"/>
        <v/>
      </c>
      <c r="AV1945" s="6">
        <f t="shared" si="97"/>
        <v>230.69696969696969</v>
      </c>
      <c r="AW1945" s="7" t="str">
        <f t="shared" si="98"/>
        <v/>
      </c>
      <c r="AX1945" s="6">
        <f t="shared" si="99"/>
        <v>432.78571428571428</v>
      </c>
      <c r="AY1945" s="6">
        <f t="shared" si="100"/>
        <v>436.55172413793105</v>
      </c>
      <c r="BA1945" s="6">
        <f>VLOOKUP(A1945, ALL_AP_DATA!$A$2:$F$3600, 6, FALSE)</f>
        <v>437</v>
      </c>
      <c r="BB1945" s="6">
        <f>VLOOKUP(A1945, projmetadata!$A$2:$D$2036, 4, FALSE)</f>
        <v>79134</v>
      </c>
      <c r="BC1945" s="6" t="e">
        <f t="array" aca="1" ref="BC1945" ca="1">_xludf.IFS(I1945&lt;&gt;0, F1945/I1945, P1945&lt;&gt;0, M1945/P1945, W1945&lt;&gt;0, T1945/W1945, AD1945&lt;&gt;0, AA1945/AD1945, AK1945&lt;&gt;0, AH1945/AK1945, AR1945&lt;&gt;0, AO1945/AR1945, TRUE, 0)</f>
        <v>#NAME?</v>
      </c>
      <c r="BE1945" s="6" t="e">
        <f t="shared" ca="1" si="102"/>
        <v>#NAME?</v>
      </c>
      <c r="BF1945" s="6" t="e">
        <f t="shared" ca="1" si="103"/>
        <v>#NAME?</v>
      </c>
      <c r="BG1945" s="6"/>
      <c r="BH1945" s="6">
        <f>VLOOKUP(A1945, ALL_AP_DATA!$A$2:$D$3600, 3, FALSE)</f>
        <v>218</v>
      </c>
      <c r="BI1945" s="6">
        <f>VLOOKUP(A1945, ALL_AP_DATA!$A$2:$E$3600, 5, FALSE)</f>
        <v>51203</v>
      </c>
      <c r="BJ1945" s="6">
        <f t="shared" si="101"/>
        <v>117.16933638443936</v>
      </c>
      <c r="BK1945" s="6">
        <f t="shared" si="104"/>
        <v>0.4988558352402746</v>
      </c>
    </row>
    <row r="1946" spans="1:63" ht="15" customHeight="1" x14ac:dyDescent="0.25">
      <c r="A1946" s="8" t="s">
        <v>1720</v>
      </c>
      <c r="B1946" s="9" t="s">
        <v>1777</v>
      </c>
      <c r="C1946" s="9">
        <v>10</v>
      </c>
      <c r="D1946" s="9">
        <v>35</v>
      </c>
      <c r="E1946" s="9">
        <v>333</v>
      </c>
      <c r="F1946" s="9">
        <v>7614</v>
      </c>
      <c r="G1946" s="9">
        <v>5.4100000000000002E-2</v>
      </c>
      <c r="H1946" s="9">
        <v>0.18279999999999999</v>
      </c>
      <c r="I1946" s="9">
        <v>3.7600000000000001E-2</v>
      </c>
      <c r="J1946" s="9">
        <v>1</v>
      </c>
      <c r="K1946" s="9">
        <v>12</v>
      </c>
      <c r="L1946" s="9">
        <v>137</v>
      </c>
      <c r="M1946" s="9">
        <v>3455</v>
      </c>
      <c r="N1946" s="9">
        <v>1.8499999999999999E-2</v>
      </c>
      <c r="O1946" s="9">
        <v>7.5200000000000003E-2</v>
      </c>
      <c r="P1946" s="9">
        <v>1.7100000000000001E-2</v>
      </c>
      <c r="Q1946" s="9">
        <v>59</v>
      </c>
      <c r="R1946" s="9">
        <v>282</v>
      </c>
      <c r="S1946" s="9">
        <v>1659</v>
      </c>
      <c r="T1946" s="9">
        <v>110516</v>
      </c>
      <c r="U1946" s="9">
        <v>0.43590000000000001</v>
      </c>
      <c r="V1946" s="9">
        <v>0.91049999999999998</v>
      </c>
      <c r="W1946" s="9">
        <v>0.54559999999999997</v>
      </c>
      <c r="X1946" s="8"/>
      <c r="Y1946" s="8"/>
      <c r="Z1946" s="8"/>
      <c r="AA1946" s="8"/>
      <c r="AB1946" s="8"/>
      <c r="AC1946" s="8"/>
      <c r="AD1946" s="8"/>
      <c r="AE1946" s="9">
        <v>4</v>
      </c>
      <c r="AF1946" s="9">
        <v>18</v>
      </c>
      <c r="AG1946" s="9">
        <v>75</v>
      </c>
      <c r="AH1946" s="9">
        <v>913</v>
      </c>
      <c r="AI1946" s="9">
        <v>2.7799999999999998E-2</v>
      </c>
      <c r="AJ1946" s="9">
        <v>4.1200000000000001E-2</v>
      </c>
      <c r="AK1946" s="9">
        <v>4.4999999999999997E-3</v>
      </c>
      <c r="AL1946" s="9">
        <v>1</v>
      </c>
      <c r="AM1946" s="9">
        <v>45</v>
      </c>
      <c r="AN1946" s="9">
        <v>627</v>
      </c>
      <c r="AO1946" s="9">
        <v>13577</v>
      </c>
      <c r="AP1946" s="9">
        <v>6.9599999999999995E-2</v>
      </c>
      <c r="AQ1946" s="9">
        <v>0.34410000000000002</v>
      </c>
      <c r="AR1946" s="9">
        <v>6.7000000000000004E-2</v>
      </c>
      <c r="AT1946" s="6">
        <f t="shared" si="95"/>
        <v>217.54285714285714</v>
      </c>
      <c r="AU1946" s="6">
        <f t="shared" si="96"/>
        <v>287.91666666666669</v>
      </c>
      <c r="AV1946" s="6">
        <f t="shared" si="97"/>
        <v>391.90070921985813</v>
      </c>
      <c r="AW1946" s="7" t="str">
        <f t="shared" si="98"/>
        <v/>
      </c>
      <c r="AX1946" s="6">
        <f t="shared" si="99"/>
        <v>50.722222222222221</v>
      </c>
      <c r="AY1946" s="6">
        <f t="shared" si="100"/>
        <v>301.71111111111111</v>
      </c>
      <c r="BA1946" s="6">
        <f>VLOOKUP(A1946, ALL_AP_DATA!$A$2:$F$3600, 6, FALSE)</f>
        <v>647</v>
      </c>
      <c r="BB1946" s="6">
        <f>VLOOKUP(A1946, projmetadata!$A$2:$D$2036, 4, FALSE)</f>
        <v>70812</v>
      </c>
      <c r="BC1946" s="6" t="e">
        <f t="array" aca="1" ref="BC1946" ca="1">_xludf.IFS(I1946&lt;&gt;0, F1946/I1946, P1946&lt;&gt;0, M1946/P1946, W1946&lt;&gt;0, T1946/W1946, AD1946&lt;&gt;0, AA1946/AD1946, AK1946&lt;&gt;0, AH1946/AK1946, AR1946&lt;&gt;0, AO1946/AR1946, TRUE, 0)</f>
        <v>#NAME?</v>
      </c>
      <c r="BE1946" s="6" t="e">
        <f t="shared" ca="1" si="102"/>
        <v>#NAME?</v>
      </c>
      <c r="BF1946" s="6" t="e">
        <f t="shared" ca="1" si="103"/>
        <v>#NAME?</v>
      </c>
      <c r="BG1946" s="6"/>
      <c r="BH1946" s="6">
        <f>VLOOKUP(A1946, ALL_AP_DATA!$A$2:$D$3600, 3, FALSE)</f>
        <v>299</v>
      </c>
      <c r="BI1946" s="6">
        <f>VLOOKUP(A1946, ALL_AP_DATA!$A$2:$E$3600, 5, FALSE)</f>
        <v>202541</v>
      </c>
      <c r="BJ1946" s="6">
        <f t="shared" si="101"/>
        <v>313.04636785162285</v>
      </c>
      <c r="BK1946" s="6">
        <f t="shared" si="104"/>
        <v>0.46213292117465227</v>
      </c>
    </row>
    <row r="1947" spans="1:63" ht="15" customHeight="1" x14ac:dyDescent="0.25">
      <c r="A1947" s="8" t="s">
        <v>1721</v>
      </c>
      <c r="B1947" s="9" t="s">
        <v>1777</v>
      </c>
      <c r="C1947" s="9">
        <v>4</v>
      </c>
      <c r="D1947" s="9">
        <v>16</v>
      </c>
      <c r="E1947" s="9">
        <v>49</v>
      </c>
      <c r="F1947" s="9">
        <v>665</v>
      </c>
      <c r="G1947" s="9">
        <v>0.11269999999999999</v>
      </c>
      <c r="H1947" s="9">
        <v>0.1623</v>
      </c>
      <c r="I1947" s="9">
        <v>9.2700000000000005E-2</v>
      </c>
      <c r="J1947" s="8"/>
      <c r="K1947" s="8"/>
      <c r="L1947" s="8"/>
      <c r="M1947" s="8"/>
      <c r="N1947" s="8"/>
      <c r="O1947" s="8"/>
      <c r="P1947" s="8"/>
      <c r="Q1947" s="9">
        <v>10</v>
      </c>
      <c r="R1947" s="9">
        <v>33</v>
      </c>
      <c r="S1947" s="9">
        <v>262</v>
      </c>
      <c r="T1947" s="9">
        <v>4744</v>
      </c>
      <c r="U1947" s="9">
        <v>0.2324</v>
      </c>
      <c r="V1947" s="9">
        <v>0.86750000000000005</v>
      </c>
      <c r="W1947" s="9">
        <v>0.66159999999999997</v>
      </c>
      <c r="X1947" s="8"/>
      <c r="Y1947" s="8"/>
      <c r="Z1947" s="8"/>
      <c r="AA1947" s="8"/>
      <c r="AB1947" s="8"/>
      <c r="AC1947" s="8"/>
      <c r="AD1947" s="8"/>
      <c r="AE1947" s="9">
        <v>12</v>
      </c>
      <c r="AF1947" s="9">
        <v>22</v>
      </c>
      <c r="AG1947" s="9">
        <v>68</v>
      </c>
      <c r="AH1947" s="9">
        <v>1068</v>
      </c>
      <c r="AI1947" s="9">
        <v>0.15490000000000001</v>
      </c>
      <c r="AJ1947" s="9">
        <v>0.22520000000000001</v>
      </c>
      <c r="AK1947" s="9">
        <v>0.1489</v>
      </c>
      <c r="AL1947" s="8"/>
      <c r="AM1947" s="8"/>
      <c r="AN1947" s="8"/>
      <c r="AO1947" s="8"/>
      <c r="AP1947" s="8"/>
      <c r="AQ1947" s="8"/>
      <c r="AR1947" s="8"/>
      <c r="AT1947" s="6">
        <f t="shared" si="95"/>
        <v>41.5625</v>
      </c>
      <c r="AU1947" s="6" t="str">
        <f t="shared" si="96"/>
        <v/>
      </c>
      <c r="AV1947" s="6">
        <f t="shared" si="97"/>
        <v>143.75757575757575</v>
      </c>
      <c r="AW1947" s="7" t="str">
        <f t="shared" si="98"/>
        <v/>
      </c>
      <c r="AX1947" s="6">
        <f t="shared" si="99"/>
        <v>48.545454545454547</v>
      </c>
      <c r="AY1947" s="6" t="str">
        <f t="shared" si="100"/>
        <v/>
      </c>
      <c r="BA1947" s="6">
        <f>VLOOKUP(A1947, ALL_AP_DATA!$A$2:$F$3600, 6, FALSE)</f>
        <v>142</v>
      </c>
      <c r="BB1947" s="6">
        <f>VLOOKUP(A1947, projmetadata!$A$2:$D$2036, 4, FALSE)</f>
        <v>13431</v>
      </c>
      <c r="BC1947" s="6" t="e">
        <f t="array" aca="1" ref="BC1947" ca="1">_xludf.IFS(I1947&lt;&gt;0, F1947/I1947, P1947&lt;&gt;0, M1947/P1947, W1947&lt;&gt;0, T1947/W1947, AD1947&lt;&gt;0, AA1947/AD1947, AK1947&lt;&gt;0, AH1947/AK1947, AR1947&lt;&gt;0, AO1947/AR1947, TRUE, 0)</f>
        <v>#NAME?</v>
      </c>
      <c r="BE1947" s="6" t="e">
        <f t="shared" ca="1" si="102"/>
        <v>#NAME?</v>
      </c>
      <c r="BF1947" s="6" t="e">
        <f t="shared" ca="1" si="103"/>
        <v>#NAME?</v>
      </c>
      <c r="BG1947" s="6"/>
      <c r="BH1947" s="6">
        <f>VLOOKUP(A1947, ALL_AP_DATA!$A$2:$D$3600, 3, FALSE)</f>
        <v>51</v>
      </c>
      <c r="BI1947" s="6">
        <f>VLOOKUP(A1947, ALL_AP_DATA!$A$2:$E$3600, 5, FALSE)</f>
        <v>7171</v>
      </c>
      <c r="BJ1947" s="6">
        <f t="shared" si="101"/>
        <v>50.5</v>
      </c>
      <c r="BK1947" s="6">
        <f t="shared" si="104"/>
        <v>0.35915492957746481</v>
      </c>
    </row>
    <row r="1948" spans="1:63" ht="15" customHeight="1" x14ac:dyDescent="0.25">
      <c r="A1948" s="8" t="s">
        <v>1722</v>
      </c>
      <c r="B1948" s="9" t="s">
        <v>1777</v>
      </c>
      <c r="C1948" s="9">
        <v>18</v>
      </c>
      <c r="D1948" s="9">
        <v>68</v>
      </c>
      <c r="E1948" s="9">
        <v>634</v>
      </c>
      <c r="F1948" s="9">
        <v>19279</v>
      </c>
      <c r="G1948" s="9">
        <v>4.8099999999999997E-2</v>
      </c>
      <c r="H1948" s="9">
        <v>0.21590000000000001</v>
      </c>
      <c r="I1948" s="9">
        <v>6.7500000000000004E-2</v>
      </c>
      <c r="J1948" s="8"/>
      <c r="K1948" s="8"/>
      <c r="L1948" s="8"/>
      <c r="M1948" s="8"/>
      <c r="N1948" s="8"/>
      <c r="O1948" s="8"/>
      <c r="P1948" s="8"/>
      <c r="Q1948" s="9">
        <v>120</v>
      </c>
      <c r="R1948" s="9">
        <v>663</v>
      </c>
      <c r="S1948" s="9">
        <v>2678</v>
      </c>
      <c r="T1948" s="9">
        <v>261285</v>
      </c>
      <c r="U1948" s="9">
        <v>0.46860000000000002</v>
      </c>
      <c r="V1948" s="9">
        <v>0.91210000000000002</v>
      </c>
      <c r="W1948" s="9">
        <v>0.91500000000000004</v>
      </c>
      <c r="X1948" s="8"/>
      <c r="Y1948" s="8"/>
      <c r="Z1948" s="8"/>
      <c r="AA1948" s="8"/>
      <c r="AB1948" s="8"/>
      <c r="AC1948" s="8"/>
      <c r="AD1948" s="8"/>
      <c r="AE1948" s="9">
        <v>13</v>
      </c>
      <c r="AF1948" s="9">
        <v>50</v>
      </c>
      <c r="AG1948" s="9">
        <v>506</v>
      </c>
      <c r="AH1948" s="9">
        <v>15640</v>
      </c>
      <c r="AI1948" s="9">
        <v>3.5299999999999998E-2</v>
      </c>
      <c r="AJ1948" s="9">
        <v>0.17230000000000001</v>
      </c>
      <c r="AK1948" s="9">
        <v>5.4800000000000001E-2</v>
      </c>
      <c r="AL1948" s="8"/>
      <c r="AM1948" s="8"/>
      <c r="AN1948" s="8"/>
      <c r="AO1948" s="8"/>
      <c r="AP1948" s="8"/>
      <c r="AQ1948" s="8"/>
      <c r="AR1948" s="8"/>
      <c r="AT1948" s="6">
        <f t="shared" si="95"/>
        <v>283.51470588235293</v>
      </c>
      <c r="AU1948" s="6" t="str">
        <f t="shared" si="96"/>
        <v/>
      </c>
      <c r="AV1948" s="6">
        <f t="shared" si="97"/>
        <v>394.09502262443436</v>
      </c>
      <c r="AW1948" s="7" t="str">
        <f t="shared" si="98"/>
        <v/>
      </c>
      <c r="AX1948" s="6">
        <f t="shared" si="99"/>
        <v>312.8</v>
      </c>
      <c r="AY1948" s="6" t="str">
        <f t="shared" si="100"/>
        <v/>
      </c>
      <c r="BA1948" s="6">
        <f>VLOOKUP(A1948, ALL_AP_DATA!$A$2:$F$3600, 6, FALSE)</f>
        <v>1415</v>
      </c>
      <c r="BB1948" s="6">
        <f>VLOOKUP(A1948, projmetadata!$A$2:$D$2036, 4, FALSE)</f>
        <v>100392</v>
      </c>
      <c r="BC1948" s="6" t="e">
        <f t="array" aca="1" ref="BC1948" ca="1">_xludf.IFS(I1948&lt;&gt;0, F1948/I1948, P1948&lt;&gt;0, M1948/P1948, W1948&lt;&gt;0, T1948/W1948, AD1948&lt;&gt;0, AA1948/AD1948, AK1948&lt;&gt;0, AH1948/AK1948, AR1948&lt;&gt;0, AO1948/AR1948, TRUE, 0)</f>
        <v>#NAME?</v>
      </c>
      <c r="BE1948" s="6" t="e">
        <f t="shared" ca="1" si="102"/>
        <v>#NAME?</v>
      </c>
      <c r="BF1948" s="6" t="e">
        <f t="shared" ca="1" si="103"/>
        <v>#NAME?</v>
      </c>
      <c r="BG1948" s="6"/>
      <c r="BH1948" s="6">
        <f>VLOOKUP(A1948, ALL_AP_DATA!$A$2:$D$3600, 3, FALSE)</f>
        <v>684</v>
      </c>
      <c r="BI1948" s="6">
        <f>VLOOKUP(A1948, ALL_AP_DATA!$A$2:$E$3600, 5, FALSE)</f>
        <v>285547</v>
      </c>
      <c r="BJ1948" s="6">
        <f t="shared" si="101"/>
        <v>201.8</v>
      </c>
      <c r="BK1948" s="6">
        <f t="shared" si="104"/>
        <v>0.48339222614840988</v>
      </c>
    </row>
    <row r="1949" spans="1:63" ht="15" customHeight="1" x14ac:dyDescent="0.25">
      <c r="A1949" s="8" t="s">
        <v>1723</v>
      </c>
      <c r="B1949" s="9" t="s">
        <v>1777</v>
      </c>
      <c r="C1949" s="9">
        <v>2</v>
      </c>
      <c r="D1949" s="9">
        <v>5</v>
      </c>
      <c r="E1949" s="9">
        <v>9</v>
      </c>
      <c r="F1949" s="9">
        <v>176</v>
      </c>
      <c r="G1949" s="9">
        <v>4.7600000000000003E-2</v>
      </c>
      <c r="H1949" s="9">
        <v>8.7400000000000005E-2</v>
      </c>
      <c r="I1949" s="9">
        <v>5.3100000000000001E-2</v>
      </c>
      <c r="J1949" s="8"/>
      <c r="K1949" s="8"/>
      <c r="L1949" s="8"/>
      <c r="M1949" s="8"/>
      <c r="N1949" s="8"/>
      <c r="O1949" s="8"/>
      <c r="P1949" s="8"/>
      <c r="Q1949" s="9">
        <v>1</v>
      </c>
      <c r="R1949" s="9">
        <v>2</v>
      </c>
      <c r="S1949" s="9">
        <v>19</v>
      </c>
      <c r="T1949" s="9">
        <v>718</v>
      </c>
      <c r="U1949" s="9">
        <v>1.9E-2</v>
      </c>
      <c r="V1949" s="9">
        <v>0.1845</v>
      </c>
      <c r="W1949" s="9">
        <v>0.2165</v>
      </c>
      <c r="X1949" s="8"/>
      <c r="Y1949" s="8"/>
      <c r="Z1949" s="8"/>
      <c r="AA1949" s="8"/>
      <c r="AB1949" s="8"/>
      <c r="AC1949" s="8"/>
      <c r="AD1949" s="8"/>
      <c r="AE1949" s="9">
        <v>2</v>
      </c>
      <c r="AF1949" s="9">
        <v>8</v>
      </c>
      <c r="AG1949" s="9">
        <v>0</v>
      </c>
      <c r="AH1949" s="9">
        <v>0</v>
      </c>
      <c r="AI1949" s="9">
        <v>7.6200000000000004E-2</v>
      </c>
      <c r="AJ1949" s="9">
        <v>0</v>
      </c>
      <c r="AK1949" s="9">
        <v>0</v>
      </c>
      <c r="AL1949" s="8"/>
      <c r="AM1949" s="8"/>
      <c r="AN1949" s="8"/>
      <c r="AO1949" s="8"/>
      <c r="AP1949" s="8"/>
      <c r="AQ1949" s="8"/>
      <c r="AR1949" s="8"/>
      <c r="AT1949" s="6">
        <f t="shared" si="95"/>
        <v>35.200000000000003</v>
      </c>
      <c r="AU1949" s="6" t="str">
        <f t="shared" si="96"/>
        <v/>
      </c>
      <c r="AV1949" s="6">
        <f t="shared" si="97"/>
        <v>359</v>
      </c>
      <c r="AW1949" s="7" t="str">
        <f t="shared" si="98"/>
        <v/>
      </c>
      <c r="AX1949" s="6">
        <f t="shared" si="99"/>
        <v>0</v>
      </c>
      <c r="AY1949" s="6" t="str">
        <f t="shared" si="100"/>
        <v/>
      </c>
      <c r="BA1949" s="6">
        <f>VLOOKUP(A1949, ALL_AP_DATA!$A$2:$F$3600, 6, FALSE)</f>
        <v>105</v>
      </c>
      <c r="BB1949" s="6">
        <f>VLOOKUP(A1949, projmetadata!$A$2:$D$2036, 4, FALSE)</f>
        <v>17071</v>
      </c>
      <c r="BC1949" s="6" t="e">
        <f t="array" aca="1" ref="BC1949" ca="1">_xludf.IFS(I1949&lt;&gt;0, F1949/I1949, P1949&lt;&gt;0, M1949/P1949, W1949&lt;&gt;0, T1949/W1949, AD1949&lt;&gt;0, AA1949/AD1949, AK1949&lt;&gt;0, AH1949/AK1949, AR1949&lt;&gt;0, AO1949/AR1949, TRUE, 0)</f>
        <v>#NAME?</v>
      </c>
      <c r="BE1949" s="6" t="e">
        <f t="shared" ca="1" si="102"/>
        <v>#NAME?</v>
      </c>
      <c r="BF1949" s="6" t="e">
        <f t="shared" ca="1" si="103"/>
        <v>#NAME?</v>
      </c>
      <c r="BG1949" s="6"/>
      <c r="BH1949" s="6">
        <f>VLOOKUP(A1949, ALL_AP_DATA!$A$2:$D$3600, 3, FALSE)</f>
        <v>15</v>
      </c>
      <c r="BI1949" s="6">
        <f>VLOOKUP(A1949, ALL_AP_DATA!$A$2:$E$3600, 5, FALSE)</f>
        <v>3317</v>
      </c>
      <c r="BJ1949" s="6">
        <f t="shared" si="101"/>
        <v>31.590476190476192</v>
      </c>
      <c r="BK1949" s="6">
        <f t="shared" si="104"/>
        <v>0.14285714285714285</v>
      </c>
    </row>
    <row r="1950" spans="1:63" ht="15" customHeight="1" x14ac:dyDescent="0.25">
      <c r="A1950" s="8" t="s">
        <v>1724</v>
      </c>
      <c r="B1950" s="9" t="s">
        <v>1777</v>
      </c>
      <c r="C1950" s="9">
        <v>2</v>
      </c>
      <c r="D1950" s="9">
        <v>4</v>
      </c>
      <c r="E1950" s="9">
        <v>4</v>
      </c>
      <c r="F1950" s="9">
        <v>16</v>
      </c>
      <c r="G1950" s="9">
        <v>8.0999999999999996E-3</v>
      </c>
      <c r="H1950" s="9">
        <v>4.5999999999999999E-3</v>
      </c>
      <c r="I1950" s="9">
        <v>1E-4</v>
      </c>
      <c r="J1950" s="8"/>
      <c r="K1950" s="8"/>
      <c r="L1950" s="8"/>
      <c r="M1950" s="8"/>
      <c r="N1950" s="8"/>
      <c r="O1950" s="8"/>
      <c r="P1950" s="8"/>
      <c r="Q1950" s="9">
        <v>39</v>
      </c>
      <c r="R1950" s="9">
        <v>183</v>
      </c>
      <c r="S1950" s="9">
        <v>740</v>
      </c>
      <c r="T1950" s="9">
        <v>125384</v>
      </c>
      <c r="U1950" s="9">
        <v>0.36969999999999997</v>
      </c>
      <c r="V1950" s="9">
        <v>0.84960000000000002</v>
      </c>
      <c r="W1950" s="9">
        <v>0.89649999999999996</v>
      </c>
      <c r="X1950" s="8"/>
      <c r="Y1950" s="8"/>
      <c r="Z1950" s="8"/>
      <c r="AA1950" s="8"/>
      <c r="AB1950" s="8"/>
      <c r="AC1950" s="8"/>
      <c r="AD1950" s="8"/>
      <c r="AE1950" s="9">
        <v>1</v>
      </c>
      <c r="AF1950" s="9">
        <v>2</v>
      </c>
      <c r="AG1950" s="9">
        <v>4</v>
      </c>
      <c r="AH1950" s="9">
        <v>16</v>
      </c>
      <c r="AI1950" s="9">
        <v>4.0000000000000001E-3</v>
      </c>
      <c r="AJ1950" s="9">
        <v>4.5999999999999999E-3</v>
      </c>
      <c r="AK1950" s="9">
        <v>1E-4</v>
      </c>
      <c r="AL1950" s="8"/>
      <c r="AM1950" s="8"/>
      <c r="AN1950" s="8"/>
      <c r="AO1950" s="8"/>
      <c r="AP1950" s="8"/>
      <c r="AQ1950" s="8"/>
      <c r="AR1950" s="8"/>
      <c r="AT1950" s="6">
        <f t="shared" si="95"/>
        <v>4</v>
      </c>
      <c r="AU1950" s="6" t="str">
        <f t="shared" si="96"/>
        <v/>
      </c>
      <c r="AV1950" s="6">
        <f t="shared" si="97"/>
        <v>685.15846994535514</v>
      </c>
      <c r="AW1950" s="7" t="str">
        <f t="shared" si="98"/>
        <v/>
      </c>
      <c r="AX1950" s="6">
        <f t="shared" si="99"/>
        <v>8</v>
      </c>
      <c r="AY1950" s="6" t="str">
        <f t="shared" si="100"/>
        <v/>
      </c>
      <c r="BA1950" s="6">
        <f>VLOOKUP(A1950, ALL_AP_DATA!$A$2:$F$3600, 6, FALSE)</f>
        <v>495</v>
      </c>
      <c r="BB1950" s="6">
        <f>VLOOKUP(A1950, projmetadata!$A$2:$D$2036, 4, FALSE)</f>
        <v>26899</v>
      </c>
      <c r="BC1950" s="6" t="e">
        <f t="array" aca="1" ref="BC1950" ca="1">_xludf.IFS(I1950&lt;&gt;0, F1950/I1950, P1950&lt;&gt;0, M1950/P1950, W1950&lt;&gt;0, T1950/W1950, AD1950&lt;&gt;0, AA1950/AD1950, AK1950&lt;&gt;0, AH1950/AK1950, AR1950&lt;&gt;0, AO1950/AR1950, TRUE, 0)</f>
        <v>#NAME?</v>
      </c>
      <c r="BE1950" s="6" t="e">
        <f t="shared" ca="1" si="102"/>
        <v>#NAME?</v>
      </c>
      <c r="BF1950" s="6" t="e">
        <f t="shared" ca="1" si="103"/>
        <v>#NAME?</v>
      </c>
      <c r="BG1950" s="6"/>
      <c r="BH1950" s="6">
        <f>VLOOKUP(A1950, ALL_AP_DATA!$A$2:$D$3600, 3, FALSE)</f>
        <v>186</v>
      </c>
      <c r="BI1950" s="6">
        <f>VLOOKUP(A1950, ALL_AP_DATA!$A$2:$E$3600, 5, FALSE)</f>
        <v>139857</v>
      </c>
      <c r="BJ1950" s="6">
        <f t="shared" si="101"/>
        <v>282.53939393939396</v>
      </c>
      <c r="BK1950" s="6">
        <f t="shared" si="104"/>
        <v>0.37575757575757573</v>
      </c>
    </row>
    <row r="1951" spans="1:63" ht="15" customHeight="1" x14ac:dyDescent="0.25">
      <c r="A1951" s="8" t="s">
        <v>1725</v>
      </c>
      <c r="B1951" s="9" t="s">
        <v>1777</v>
      </c>
      <c r="C1951" s="9">
        <v>19</v>
      </c>
      <c r="D1951" s="9">
        <v>136</v>
      </c>
      <c r="E1951" s="9">
        <v>74</v>
      </c>
      <c r="F1951" s="9">
        <v>1672</v>
      </c>
      <c r="G1951" s="9">
        <v>0.12139999999999999</v>
      </c>
      <c r="H1951" s="9">
        <v>0.36270000000000002</v>
      </c>
      <c r="I1951" s="9">
        <v>3.8899999999999997E-2</v>
      </c>
      <c r="J1951" s="8"/>
      <c r="K1951" s="8"/>
      <c r="L1951" s="8"/>
      <c r="M1951" s="8"/>
      <c r="N1951" s="8"/>
      <c r="O1951" s="8"/>
      <c r="P1951" s="8"/>
      <c r="Q1951" s="9">
        <v>27</v>
      </c>
      <c r="R1951" s="9">
        <v>123</v>
      </c>
      <c r="S1951" s="9">
        <v>128</v>
      </c>
      <c r="T1951" s="9">
        <v>28267</v>
      </c>
      <c r="U1951" s="9">
        <v>0.10979999999999999</v>
      </c>
      <c r="V1951" s="9">
        <v>0.62749999999999995</v>
      </c>
      <c r="W1951" s="9">
        <v>0.65739999999999998</v>
      </c>
      <c r="X1951" s="8"/>
      <c r="Y1951" s="8"/>
      <c r="Z1951" s="8"/>
      <c r="AA1951" s="8"/>
      <c r="AB1951" s="8"/>
      <c r="AC1951" s="8"/>
      <c r="AD1951" s="8"/>
      <c r="AE1951" s="9">
        <v>22</v>
      </c>
      <c r="AF1951" s="9">
        <v>69</v>
      </c>
      <c r="AG1951" s="9">
        <v>30</v>
      </c>
      <c r="AH1951" s="9">
        <v>1335</v>
      </c>
      <c r="AI1951" s="9">
        <v>6.1600000000000002E-2</v>
      </c>
      <c r="AJ1951" s="9">
        <v>0.14710000000000001</v>
      </c>
      <c r="AK1951" s="9">
        <v>3.1E-2</v>
      </c>
      <c r="AL1951" s="8"/>
      <c r="AM1951" s="8"/>
      <c r="AN1951" s="8"/>
      <c r="AO1951" s="8"/>
      <c r="AP1951" s="8"/>
      <c r="AQ1951" s="8"/>
      <c r="AR1951" s="8"/>
      <c r="AT1951" s="6">
        <f t="shared" si="95"/>
        <v>12.294117647058824</v>
      </c>
      <c r="AU1951" s="6" t="str">
        <f t="shared" si="96"/>
        <v/>
      </c>
      <c r="AV1951" s="6">
        <f t="shared" si="97"/>
        <v>229.8130081300813</v>
      </c>
      <c r="AW1951" s="7" t="str">
        <f t="shared" si="98"/>
        <v/>
      </c>
      <c r="AX1951" s="6">
        <f t="shared" si="99"/>
        <v>19.347826086956523</v>
      </c>
      <c r="AY1951" s="6" t="str">
        <f t="shared" si="100"/>
        <v/>
      </c>
      <c r="BA1951" s="6">
        <f>VLOOKUP(A1951, ALL_AP_DATA!$A$2:$F$3600, 6, FALSE)</f>
        <v>1120</v>
      </c>
      <c r="BB1951" s="6">
        <f>VLOOKUP(A1951, projmetadata!$A$2:$D$2036, 4, FALSE)</f>
        <v>141161</v>
      </c>
      <c r="BC1951" s="6" t="e">
        <f t="array" aca="1" ref="BC1951" ca="1">_xludf.IFS(I1951&lt;&gt;0, F1951/I1951, P1951&lt;&gt;0, M1951/P1951, W1951&lt;&gt;0, T1951/W1951, AD1951&lt;&gt;0, AA1951/AD1951, AK1951&lt;&gt;0, AH1951/AK1951, AR1951&lt;&gt;0, AO1951/AR1951, TRUE, 0)</f>
        <v>#NAME?</v>
      </c>
      <c r="BE1951" s="6" t="e">
        <f t="shared" ca="1" si="102"/>
        <v>#NAME?</v>
      </c>
      <c r="BF1951" s="6" t="e">
        <f t="shared" ca="1" si="103"/>
        <v>#NAME?</v>
      </c>
      <c r="BG1951" s="6"/>
      <c r="BH1951" s="6">
        <f>VLOOKUP(A1951, ALL_AP_DATA!$A$2:$D$3600, 3, FALSE)</f>
        <v>255</v>
      </c>
      <c r="BI1951" s="6">
        <f>VLOOKUP(A1951, ALL_AP_DATA!$A$2:$E$3600, 5, FALSE)</f>
        <v>43001</v>
      </c>
      <c r="BJ1951" s="6">
        <f t="shared" si="101"/>
        <v>38.393749999999997</v>
      </c>
      <c r="BK1951" s="6">
        <f t="shared" si="104"/>
        <v>0.22767857142857142</v>
      </c>
    </row>
    <row r="1952" spans="1:63" ht="15" customHeight="1" x14ac:dyDescent="0.25">
      <c r="A1952" s="8" t="s">
        <v>1726</v>
      </c>
      <c r="B1952" s="9" t="s">
        <v>1777</v>
      </c>
      <c r="C1952" s="9">
        <v>2</v>
      </c>
      <c r="D1952" s="9">
        <v>61</v>
      </c>
      <c r="E1952" s="9">
        <v>361</v>
      </c>
      <c r="F1952" s="9">
        <v>9247</v>
      </c>
      <c r="G1952" s="9">
        <v>0.21249999999999999</v>
      </c>
      <c r="H1952" s="9">
        <v>0.44729999999999998</v>
      </c>
      <c r="I1952" s="9">
        <v>0.28539999999999999</v>
      </c>
      <c r="J1952" s="9">
        <v>7</v>
      </c>
      <c r="K1952" s="9">
        <v>42</v>
      </c>
      <c r="L1952" s="9">
        <v>334</v>
      </c>
      <c r="M1952" s="9">
        <v>9505</v>
      </c>
      <c r="N1952" s="9">
        <v>0.14630000000000001</v>
      </c>
      <c r="O1952" s="9">
        <v>0.41389999999999999</v>
      </c>
      <c r="P1952" s="9">
        <v>0.29339999999999999</v>
      </c>
      <c r="Q1952" s="9">
        <v>22</v>
      </c>
      <c r="R1952" s="9">
        <v>138</v>
      </c>
      <c r="S1952" s="9">
        <v>682</v>
      </c>
      <c r="T1952" s="9">
        <v>29366</v>
      </c>
      <c r="U1952" s="9">
        <v>0.48080000000000001</v>
      </c>
      <c r="V1952" s="9">
        <v>0.84509999999999996</v>
      </c>
      <c r="W1952" s="9">
        <v>0.90639999999999998</v>
      </c>
      <c r="X1952" s="8"/>
      <c r="Y1952" s="8"/>
      <c r="Z1952" s="8"/>
      <c r="AA1952" s="8"/>
      <c r="AB1952" s="8"/>
      <c r="AC1952" s="8"/>
      <c r="AD1952" s="8"/>
      <c r="AE1952" s="9">
        <v>3</v>
      </c>
      <c r="AF1952" s="9">
        <v>23</v>
      </c>
      <c r="AG1952" s="9">
        <v>281</v>
      </c>
      <c r="AH1952" s="9">
        <v>5754</v>
      </c>
      <c r="AI1952" s="9">
        <v>8.0100000000000005E-2</v>
      </c>
      <c r="AJ1952" s="9">
        <v>0.34820000000000001</v>
      </c>
      <c r="AK1952" s="9">
        <v>0.17760000000000001</v>
      </c>
      <c r="AL1952" s="9">
        <v>3</v>
      </c>
      <c r="AM1952" s="9">
        <v>68</v>
      </c>
      <c r="AN1952" s="9">
        <v>529</v>
      </c>
      <c r="AO1952" s="9">
        <v>14626</v>
      </c>
      <c r="AP1952" s="9">
        <v>0.2369</v>
      </c>
      <c r="AQ1952" s="9">
        <v>0.65549999999999997</v>
      </c>
      <c r="AR1952" s="9">
        <v>0.45140000000000002</v>
      </c>
      <c r="AT1952" s="6">
        <f t="shared" si="95"/>
        <v>151.59016393442624</v>
      </c>
      <c r="AU1952" s="6">
        <f t="shared" si="96"/>
        <v>226.3095238095238</v>
      </c>
      <c r="AV1952" s="6">
        <f t="shared" si="97"/>
        <v>212.79710144927537</v>
      </c>
      <c r="AW1952" s="7" t="str">
        <f t="shared" si="98"/>
        <v/>
      </c>
      <c r="AX1952" s="6">
        <f t="shared" si="99"/>
        <v>250.17391304347825</v>
      </c>
      <c r="AY1952" s="6">
        <f t="shared" si="100"/>
        <v>215.08823529411765</v>
      </c>
      <c r="BA1952" s="6">
        <f>VLOOKUP(A1952, ALL_AP_DATA!$A$2:$F$3600, 6, FALSE)</f>
        <v>287</v>
      </c>
      <c r="BB1952" s="6">
        <f>VLOOKUP(A1952, projmetadata!$A$2:$D$2036, 4, FALSE)</f>
        <v>26058</v>
      </c>
      <c r="BC1952" s="6" t="e">
        <f t="array" aca="1" ref="BC1952" ca="1">_xludf.IFS(I1952&lt;&gt;0, F1952/I1952, P1952&lt;&gt;0, M1952/P1952, W1952&lt;&gt;0, T1952/W1952, AD1952&lt;&gt;0, AA1952/AD1952, AK1952&lt;&gt;0, AH1952/AK1952, AR1952&lt;&gt;0, AO1952/AR1952, TRUE, 0)</f>
        <v>#NAME?</v>
      </c>
      <c r="BE1952" s="6" t="e">
        <f t="shared" ca="1" si="102"/>
        <v>#NAME?</v>
      </c>
      <c r="BF1952" s="6" t="e">
        <f t="shared" ca="1" si="103"/>
        <v>#NAME?</v>
      </c>
      <c r="BG1952" s="6"/>
      <c r="BH1952" s="6">
        <f>VLOOKUP(A1952, ALL_AP_DATA!$A$2:$D$3600, 3, FALSE)</f>
        <v>160</v>
      </c>
      <c r="BI1952" s="6">
        <f>VLOOKUP(A1952, ALL_AP_DATA!$A$2:$E$3600, 5, FALSE)</f>
        <v>32400</v>
      </c>
      <c r="BJ1952" s="6">
        <f t="shared" si="101"/>
        <v>112.89198606271778</v>
      </c>
      <c r="BK1952" s="6">
        <f t="shared" si="104"/>
        <v>0.55749128919860624</v>
      </c>
    </row>
    <row r="1953" spans="1:63" ht="15" customHeight="1" x14ac:dyDescent="0.25">
      <c r="A1953" s="8" t="s">
        <v>1727</v>
      </c>
      <c r="B1953" s="9" t="s">
        <v>1777</v>
      </c>
      <c r="C1953" s="8"/>
      <c r="D1953" s="8"/>
      <c r="E1953" s="8"/>
      <c r="F1953" s="8"/>
      <c r="G1953" s="8"/>
      <c r="H1953" s="8"/>
      <c r="I1953" s="8"/>
      <c r="J1953" s="8"/>
      <c r="K1953" s="8"/>
      <c r="L1953" s="8"/>
      <c r="M1953" s="8"/>
      <c r="N1953" s="8"/>
      <c r="O1953" s="8"/>
      <c r="P1953" s="8"/>
      <c r="Q1953" s="9">
        <v>14</v>
      </c>
      <c r="R1953" s="9">
        <v>54</v>
      </c>
      <c r="S1953" s="9">
        <v>50</v>
      </c>
      <c r="T1953" s="9">
        <v>4555</v>
      </c>
      <c r="U1953" s="9">
        <v>5.1499999999999997E-2</v>
      </c>
      <c r="V1953" s="9">
        <v>0.45050000000000001</v>
      </c>
      <c r="W1953" s="9">
        <v>0.4345</v>
      </c>
      <c r="X1953" s="8"/>
      <c r="Y1953" s="8"/>
      <c r="Z1953" s="8"/>
      <c r="AA1953" s="8"/>
      <c r="AB1953" s="8"/>
      <c r="AC1953" s="8"/>
      <c r="AD1953" s="8"/>
      <c r="AE1953" s="8"/>
      <c r="AF1953" s="8"/>
      <c r="AG1953" s="8"/>
      <c r="AH1953" s="8"/>
      <c r="AI1953" s="8"/>
      <c r="AJ1953" s="8"/>
      <c r="AK1953" s="8"/>
      <c r="AL1953" s="8"/>
      <c r="AM1953" s="8"/>
      <c r="AN1953" s="8"/>
      <c r="AO1953" s="8"/>
      <c r="AP1953" s="8"/>
      <c r="AQ1953" s="8"/>
      <c r="AR1953" s="8"/>
      <c r="AT1953" s="6" t="str">
        <f t="shared" si="95"/>
        <v/>
      </c>
      <c r="AU1953" s="6" t="str">
        <f t="shared" si="96"/>
        <v/>
      </c>
      <c r="AV1953" s="6">
        <f t="shared" si="97"/>
        <v>84.351851851851848</v>
      </c>
      <c r="AW1953" s="7" t="str">
        <f t="shared" si="98"/>
        <v/>
      </c>
      <c r="AX1953" s="6" t="str">
        <f t="shared" si="99"/>
        <v/>
      </c>
      <c r="AY1953" s="6" t="str">
        <f t="shared" si="100"/>
        <v/>
      </c>
      <c r="BA1953" s="6">
        <f>VLOOKUP(A1953, ALL_AP_DATA!$A$2:$F$3600, 6, FALSE)</f>
        <v>1049</v>
      </c>
      <c r="BB1953" s="6">
        <f>VLOOKUP(A1953, projmetadata!$A$2:$D$2036, 4, FALSE)</f>
        <v>24966</v>
      </c>
      <c r="BC1953" s="6" t="e">
        <f t="array" aca="1" ref="BC1953" ca="1">_xludf.IFS(I1953&lt;&gt;0, F1953/I1953, P1953&lt;&gt;0, M1953/P1953, W1953&lt;&gt;0, T1953/W1953, AD1953&lt;&gt;0, AA1953/AD1953, AK1953&lt;&gt;0, AH1953/AK1953, AR1953&lt;&gt;0, AO1953/AR1953, TRUE, 0)</f>
        <v>#NAME?</v>
      </c>
      <c r="BE1953" s="6" t="e">
        <f t="shared" ca="1" si="102"/>
        <v>#NAME?</v>
      </c>
      <c r="BF1953" s="6" t="e">
        <f t="shared" ca="1" si="103"/>
        <v>#NAME?</v>
      </c>
      <c r="BG1953" s="6"/>
      <c r="BH1953" s="6">
        <f>VLOOKUP(A1953, ALL_AP_DATA!$A$2:$D$3600, 3, FALSE)</f>
        <v>54</v>
      </c>
      <c r="BI1953" s="6">
        <f>VLOOKUP(A1953, ALL_AP_DATA!$A$2:$E$3600, 5, FALSE)</f>
        <v>10483</v>
      </c>
      <c r="BJ1953" s="6">
        <f t="shared" si="101"/>
        <v>9.9933269780743572</v>
      </c>
      <c r="BK1953" s="6">
        <f t="shared" si="104"/>
        <v>5.1477597712106769E-2</v>
      </c>
    </row>
    <row r="1954" spans="1:63" ht="15" customHeight="1" x14ac:dyDescent="0.25">
      <c r="A1954" s="8" t="s">
        <v>1728</v>
      </c>
      <c r="B1954" s="9" t="s">
        <v>1777</v>
      </c>
      <c r="C1954" s="8"/>
      <c r="D1954" s="8"/>
      <c r="E1954" s="8"/>
      <c r="F1954" s="8"/>
      <c r="G1954" s="8"/>
      <c r="H1954" s="8"/>
      <c r="I1954" s="8"/>
      <c r="J1954" s="8"/>
      <c r="K1954" s="8"/>
      <c r="L1954" s="8"/>
      <c r="M1954" s="8"/>
      <c r="N1954" s="8"/>
      <c r="O1954" s="8"/>
      <c r="P1954" s="8"/>
      <c r="Q1954" s="9">
        <v>10</v>
      </c>
      <c r="R1954" s="9">
        <v>35</v>
      </c>
      <c r="S1954" s="9">
        <v>106</v>
      </c>
      <c r="T1954" s="9">
        <v>4659</v>
      </c>
      <c r="U1954" s="9">
        <v>0.16589999999999999</v>
      </c>
      <c r="V1954" s="9">
        <v>0.56679999999999997</v>
      </c>
      <c r="W1954" s="9">
        <v>0.71379999999999999</v>
      </c>
      <c r="X1954" s="8"/>
      <c r="Y1954" s="8"/>
      <c r="Z1954" s="8"/>
      <c r="AA1954" s="8"/>
      <c r="AB1954" s="8"/>
      <c r="AC1954" s="8"/>
      <c r="AD1954" s="8"/>
      <c r="AE1954" s="8"/>
      <c r="AF1954" s="8"/>
      <c r="AG1954" s="8"/>
      <c r="AH1954" s="8"/>
      <c r="AI1954" s="8"/>
      <c r="AJ1954" s="8"/>
      <c r="AK1954" s="8"/>
      <c r="AL1954" s="8"/>
      <c r="AM1954" s="8"/>
      <c r="AN1954" s="8"/>
      <c r="AO1954" s="8"/>
      <c r="AP1954" s="8"/>
      <c r="AQ1954" s="8"/>
      <c r="AR1954" s="8"/>
      <c r="AT1954" s="6" t="str">
        <f t="shared" si="95"/>
        <v/>
      </c>
      <c r="AU1954" s="6" t="str">
        <f t="shared" si="96"/>
        <v/>
      </c>
      <c r="AV1954" s="6">
        <f t="shared" si="97"/>
        <v>133.11428571428573</v>
      </c>
      <c r="AW1954" s="7" t="str">
        <f t="shared" si="98"/>
        <v/>
      </c>
      <c r="AX1954" s="6" t="str">
        <f t="shared" si="99"/>
        <v/>
      </c>
      <c r="AY1954" s="6" t="str">
        <f t="shared" si="100"/>
        <v/>
      </c>
      <c r="BA1954" s="6">
        <f>VLOOKUP(A1954, ALL_AP_DATA!$A$2:$F$3600, 6, FALSE)</f>
        <v>211</v>
      </c>
      <c r="BB1954" s="6">
        <f>VLOOKUP(A1954, projmetadata!$A$2:$D$2036, 4, FALSE)</f>
        <v>14932</v>
      </c>
      <c r="BC1954" s="6" t="e">
        <f t="array" aca="1" ref="BC1954" ca="1">_xludf.IFS(I1954&lt;&gt;0, F1954/I1954, P1954&lt;&gt;0, M1954/P1954, W1954&lt;&gt;0, T1954/W1954, AD1954&lt;&gt;0, AA1954/AD1954, AK1954&lt;&gt;0, AH1954/AK1954, AR1954&lt;&gt;0, AO1954/AR1954, TRUE, 0)</f>
        <v>#NAME?</v>
      </c>
      <c r="BE1954" s="6" t="e">
        <f t="shared" ca="1" si="102"/>
        <v>#NAME?</v>
      </c>
      <c r="BF1954" s="6" t="e">
        <f t="shared" ca="1" si="103"/>
        <v>#NAME?</v>
      </c>
      <c r="BG1954" s="6"/>
      <c r="BH1954" s="6">
        <f>VLOOKUP(A1954, ALL_AP_DATA!$A$2:$D$3600, 3, FALSE)</f>
        <v>35</v>
      </c>
      <c r="BI1954" s="6">
        <f>VLOOKUP(A1954, ALL_AP_DATA!$A$2:$E$3600, 5, FALSE)</f>
        <v>6527</v>
      </c>
      <c r="BJ1954" s="6">
        <f t="shared" si="101"/>
        <v>30.933649289099527</v>
      </c>
      <c r="BK1954" s="6">
        <f t="shared" si="104"/>
        <v>0.16587677725118483</v>
      </c>
    </row>
    <row r="1955" spans="1:63" ht="15" customHeight="1" x14ac:dyDescent="0.25">
      <c r="A1955" s="8" t="s">
        <v>1729</v>
      </c>
      <c r="B1955" s="9" t="s">
        <v>1777</v>
      </c>
      <c r="C1955" s="9">
        <v>3</v>
      </c>
      <c r="D1955" s="9">
        <v>15</v>
      </c>
      <c r="E1955" s="9">
        <v>8</v>
      </c>
      <c r="F1955" s="9">
        <v>124</v>
      </c>
      <c r="G1955" s="9">
        <v>0.124</v>
      </c>
      <c r="H1955" s="9">
        <v>0.42109999999999997</v>
      </c>
      <c r="I1955" s="9">
        <v>0.26269999999999999</v>
      </c>
      <c r="J1955" s="8"/>
      <c r="K1955" s="8"/>
      <c r="L1955" s="8"/>
      <c r="M1955" s="8"/>
      <c r="N1955" s="8"/>
      <c r="O1955" s="8"/>
      <c r="P1955" s="8"/>
      <c r="Q1955" s="8"/>
      <c r="R1955" s="8"/>
      <c r="S1955" s="8"/>
      <c r="T1955" s="8"/>
      <c r="U1955" s="8"/>
      <c r="V1955" s="8"/>
      <c r="W1955" s="8"/>
      <c r="X1955" s="8"/>
      <c r="Y1955" s="8"/>
      <c r="Z1955" s="8"/>
      <c r="AA1955" s="8"/>
      <c r="AB1955" s="8"/>
      <c r="AC1955" s="8"/>
      <c r="AD1955" s="8"/>
      <c r="AE1955" s="9">
        <v>1</v>
      </c>
      <c r="AF1955" s="9">
        <v>8</v>
      </c>
      <c r="AG1955" s="9">
        <v>5</v>
      </c>
      <c r="AH1955" s="9">
        <v>36</v>
      </c>
      <c r="AI1955" s="9">
        <v>6.6100000000000006E-2</v>
      </c>
      <c r="AJ1955" s="9">
        <v>0.26319999999999999</v>
      </c>
      <c r="AK1955" s="9">
        <v>7.6300000000000007E-2</v>
      </c>
      <c r="AL1955" s="8"/>
      <c r="AM1955" s="8"/>
      <c r="AN1955" s="8"/>
      <c r="AO1955" s="8"/>
      <c r="AP1955" s="8"/>
      <c r="AQ1955" s="8"/>
      <c r="AR1955" s="8"/>
      <c r="AT1955" s="6">
        <f t="shared" si="95"/>
        <v>8.2666666666666675</v>
      </c>
      <c r="AU1955" s="6" t="str">
        <f t="shared" si="96"/>
        <v/>
      </c>
      <c r="AV1955" s="6" t="str">
        <f t="shared" si="97"/>
        <v/>
      </c>
      <c r="AW1955" s="7" t="str">
        <f t="shared" si="98"/>
        <v/>
      </c>
      <c r="AX1955" s="6">
        <f t="shared" si="99"/>
        <v>4.5</v>
      </c>
      <c r="AY1955" s="6" t="str">
        <f t="shared" si="100"/>
        <v/>
      </c>
      <c r="BA1955" s="6">
        <f>VLOOKUP(A1955, ALL_AP_DATA!$A$2:$F$3600, 6, FALSE)</f>
        <v>121</v>
      </c>
      <c r="BB1955" s="6">
        <f>VLOOKUP(A1955, projmetadata!$A$2:$D$2036, 4, FALSE)</f>
        <v>12674</v>
      </c>
      <c r="BC1955" s="6" t="e">
        <f t="array" aca="1" ref="BC1955" ca="1">_xludf.IFS(I1955&lt;&gt;0, F1955/I1955, P1955&lt;&gt;0, M1955/P1955, W1955&lt;&gt;0, T1955/W1955, AD1955&lt;&gt;0, AA1955/AD1955, AK1955&lt;&gt;0, AH1955/AK1955, AR1955&lt;&gt;0, AO1955/AR1955, TRUE, 0)</f>
        <v>#NAME?</v>
      </c>
      <c r="BE1955" s="6" t="e">
        <f t="shared" ca="1" si="102"/>
        <v>#NAME?</v>
      </c>
      <c r="BF1955" s="6" t="e">
        <f t="shared" ca="1" si="103"/>
        <v>#NAME?</v>
      </c>
      <c r="BG1955" s="6"/>
      <c r="BH1955" s="6">
        <f>VLOOKUP(A1955, ALL_AP_DATA!$A$2:$D$3600, 3, FALSE)</f>
        <v>18</v>
      </c>
      <c r="BI1955" s="6">
        <f>VLOOKUP(A1955, ALL_AP_DATA!$A$2:$E$3600, 5, FALSE)</f>
        <v>472</v>
      </c>
      <c r="BJ1955" s="6">
        <f t="shared" si="101"/>
        <v>3.9008264462809916</v>
      </c>
      <c r="BK1955" s="6">
        <f t="shared" si="104"/>
        <v>0.1487603305785124</v>
      </c>
    </row>
    <row r="1956" spans="1:63" ht="15" customHeight="1" x14ac:dyDescent="0.25">
      <c r="A1956" s="8" t="s">
        <v>1730</v>
      </c>
      <c r="B1956" s="9" t="s">
        <v>1777</v>
      </c>
      <c r="C1956" s="9">
        <v>5</v>
      </c>
      <c r="D1956" s="9">
        <v>16</v>
      </c>
      <c r="E1956" s="9">
        <v>95</v>
      </c>
      <c r="F1956" s="9">
        <v>4996</v>
      </c>
      <c r="G1956" s="9">
        <v>4.65E-2</v>
      </c>
      <c r="H1956" s="9">
        <v>0.4703</v>
      </c>
      <c r="I1956" s="9">
        <v>0.21360000000000001</v>
      </c>
      <c r="J1956" s="8"/>
      <c r="K1956" s="8"/>
      <c r="L1956" s="8"/>
      <c r="M1956" s="8"/>
      <c r="N1956" s="8"/>
      <c r="O1956" s="8"/>
      <c r="P1956" s="8"/>
      <c r="Q1956" s="9">
        <v>14</v>
      </c>
      <c r="R1956" s="9">
        <v>103</v>
      </c>
      <c r="S1956" s="9">
        <v>189</v>
      </c>
      <c r="T1956" s="9">
        <v>17931</v>
      </c>
      <c r="U1956" s="9">
        <v>0.2994</v>
      </c>
      <c r="V1956" s="9">
        <v>0.93559999999999999</v>
      </c>
      <c r="W1956" s="9">
        <v>0.76670000000000005</v>
      </c>
      <c r="X1956" s="8"/>
      <c r="Y1956" s="8"/>
      <c r="Z1956" s="8"/>
      <c r="AA1956" s="8"/>
      <c r="AB1956" s="8"/>
      <c r="AC1956" s="8"/>
      <c r="AD1956" s="8"/>
      <c r="AE1956" s="9">
        <v>2</v>
      </c>
      <c r="AF1956" s="9">
        <v>5</v>
      </c>
      <c r="AG1956" s="9">
        <v>16</v>
      </c>
      <c r="AH1956" s="9">
        <v>846</v>
      </c>
      <c r="AI1956" s="9">
        <v>1.4500000000000001E-2</v>
      </c>
      <c r="AJ1956" s="9">
        <v>7.9200000000000007E-2</v>
      </c>
      <c r="AK1956" s="9">
        <v>3.6200000000000003E-2</v>
      </c>
      <c r="AL1956" s="8"/>
      <c r="AM1956" s="8"/>
      <c r="AN1956" s="8"/>
      <c r="AO1956" s="8"/>
      <c r="AP1956" s="8"/>
      <c r="AQ1956" s="8"/>
      <c r="AR1956" s="8"/>
      <c r="AT1956" s="6">
        <f t="shared" si="95"/>
        <v>312.25</v>
      </c>
      <c r="AU1956" s="6" t="str">
        <f t="shared" si="96"/>
        <v/>
      </c>
      <c r="AV1956" s="6">
        <f t="shared" si="97"/>
        <v>174.08737864077671</v>
      </c>
      <c r="AW1956" s="7" t="str">
        <f t="shared" si="98"/>
        <v/>
      </c>
      <c r="AX1956" s="6">
        <f t="shared" si="99"/>
        <v>169.2</v>
      </c>
      <c r="AY1956" s="6" t="str">
        <f t="shared" si="100"/>
        <v/>
      </c>
      <c r="BA1956" s="6">
        <f>VLOOKUP(A1956, ALL_AP_DATA!$A$2:$F$3600, 6, FALSE)</f>
        <v>344</v>
      </c>
      <c r="BB1956" s="6">
        <f>VLOOKUP(A1956, projmetadata!$A$2:$D$2036, 4, FALSE)</f>
        <v>15563</v>
      </c>
      <c r="BC1956" s="6" t="e">
        <f t="array" aca="1" ref="BC1956" ca="1">_xludf.IFS(I1956&lt;&gt;0, F1956/I1956, P1956&lt;&gt;0, M1956/P1956, W1956&lt;&gt;0, T1956/W1956, AD1956&lt;&gt;0, AA1956/AD1956, AK1956&lt;&gt;0, AH1956/AK1956, AR1956&lt;&gt;0, AO1956/AR1956, TRUE, 0)</f>
        <v>#NAME?</v>
      </c>
      <c r="BE1956" s="6" t="e">
        <f t="shared" ca="1" si="102"/>
        <v>#NAME?</v>
      </c>
      <c r="BF1956" s="6" t="e">
        <f t="shared" ca="1" si="103"/>
        <v>#NAME?</v>
      </c>
      <c r="BG1956" s="6"/>
      <c r="BH1956" s="6">
        <f>VLOOKUP(A1956, ALL_AP_DATA!$A$2:$D$3600, 3, FALSE)</f>
        <v>109</v>
      </c>
      <c r="BI1956" s="6">
        <f>VLOOKUP(A1956, ALL_AP_DATA!$A$2:$E$3600, 5, FALSE)</f>
        <v>23387</v>
      </c>
      <c r="BJ1956" s="6">
        <f t="shared" si="101"/>
        <v>67.985465116279073</v>
      </c>
      <c r="BK1956" s="6">
        <f t="shared" si="104"/>
        <v>0.31686046511627908</v>
      </c>
    </row>
    <row r="1957" spans="1:63" ht="15" customHeight="1" x14ac:dyDescent="0.25">
      <c r="A1957" s="8" t="s">
        <v>1731</v>
      </c>
      <c r="B1957" s="9" t="s">
        <v>1777</v>
      </c>
      <c r="C1957" s="9">
        <v>12</v>
      </c>
      <c r="D1957" s="9">
        <v>59</v>
      </c>
      <c r="E1957" s="9">
        <v>194</v>
      </c>
      <c r="F1957" s="9">
        <v>15114</v>
      </c>
      <c r="G1957" s="9">
        <v>0.1135</v>
      </c>
      <c r="H1957" s="9">
        <v>0.433</v>
      </c>
      <c r="I1957" s="9">
        <v>0.2387</v>
      </c>
      <c r="J1957" s="9">
        <v>3</v>
      </c>
      <c r="K1957" s="9">
        <v>19</v>
      </c>
      <c r="L1957" s="9">
        <v>113</v>
      </c>
      <c r="M1957" s="9">
        <v>9061</v>
      </c>
      <c r="N1957" s="9">
        <v>3.6499999999999998E-2</v>
      </c>
      <c r="O1957" s="9">
        <v>0.25219999999999998</v>
      </c>
      <c r="P1957" s="9">
        <v>0.1431</v>
      </c>
      <c r="Q1957" s="9">
        <v>30</v>
      </c>
      <c r="R1957" s="9">
        <v>145</v>
      </c>
      <c r="S1957" s="9">
        <v>365</v>
      </c>
      <c r="T1957" s="9">
        <v>46647</v>
      </c>
      <c r="U1957" s="9">
        <v>0.27879999999999999</v>
      </c>
      <c r="V1957" s="9">
        <v>0.81469999999999998</v>
      </c>
      <c r="W1957" s="9">
        <v>0.73660000000000003</v>
      </c>
      <c r="X1957" s="8"/>
      <c r="Y1957" s="8"/>
      <c r="Z1957" s="8"/>
      <c r="AA1957" s="8"/>
      <c r="AB1957" s="8"/>
      <c r="AC1957" s="8"/>
      <c r="AD1957" s="8"/>
      <c r="AE1957" s="9">
        <v>12</v>
      </c>
      <c r="AF1957" s="9">
        <v>46</v>
      </c>
      <c r="AG1957" s="9">
        <v>158</v>
      </c>
      <c r="AH1957" s="9">
        <v>11799</v>
      </c>
      <c r="AI1957" s="9">
        <v>8.8499999999999995E-2</v>
      </c>
      <c r="AJ1957" s="9">
        <v>0.35270000000000001</v>
      </c>
      <c r="AK1957" s="9">
        <v>0.18629999999999999</v>
      </c>
      <c r="AL1957" s="9">
        <v>2</v>
      </c>
      <c r="AM1957" s="9">
        <v>45</v>
      </c>
      <c r="AN1957" s="9">
        <v>257</v>
      </c>
      <c r="AO1957" s="9">
        <v>25984</v>
      </c>
      <c r="AP1957" s="9">
        <v>8.6499999999999994E-2</v>
      </c>
      <c r="AQ1957" s="9">
        <v>0.57369999999999999</v>
      </c>
      <c r="AR1957" s="9">
        <v>0.4103</v>
      </c>
      <c r="AT1957" s="6">
        <f t="shared" si="95"/>
        <v>256.16949152542372</v>
      </c>
      <c r="AU1957" s="6">
        <f t="shared" si="96"/>
        <v>476.89473684210526</v>
      </c>
      <c r="AV1957" s="6">
        <f t="shared" si="97"/>
        <v>321.70344827586206</v>
      </c>
      <c r="AW1957" s="7" t="str">
        <f t="shared" si="98"/>
        <v/>
      </c>
      <c r="AX1957" s="6">
        <f t="shared" si="99"/>
        <v>256.5</v>
      </c>
      <c r="AY1957" s="6">
        <f t="shared" si="100"/>
        <v>577.42222222222222</v>
      </c>
      <c r="BA1957" s="6">
        <f>VLOOKUP(A1957, ALL_AP_DATA!$A$2:$F$3600, 6, FALSE)</f>
        <v>520</v>
      </c>
      <c r="BB1957" s="6">
        <f>VLOOKUP(A1957, projmetadata!$A$2:$D$2036, 4, FALSE)</f>
        <v>111188</v>
      </c>
      <c r="BC1957" s="6" t="e">
        <f t="array" aca="1" ref="BC1957" ca="1">_xludf.IFS(I1957&lt;&gt;0, F1957/I1957, P1957&lt;&gt;0, M1957/P1957, W1957&lt;&gt;0, T1957/W1957, AD1957&lt;&gt;0, AA1957/AD1957, AK1957&lt;&gt;0, AH1957/AK1957, AR1957&lt;&gt;0, AO1957/AR1957, TRUE, 0)</f>
        <v>#NAME?</v>
      </c>
      <c r="BE1957" s="6" t="e">
        <f t="shared" ca="1" si="102"/>
        <v>#NAME?</v>
      </c>
      <c r="BF1957" s="6" t="e">
        <f t="shared" ca="1" si="103"/>
        <v>#NAME?</v>
      </c>
      <c r="BG1957" s="6"/>
      <c r="BH1957" s="6">
        <f>VLOOKUP(A1957, ALL_AP_DATA!$A$2:$D$3600, 3, FALSE)</f>
        <v>175</v>
      </c>
      <c r="BI1957" s="6">
        <f>VLOOKUP(A1957, ALL_AP_DATA!$A$2:$E$3600, 5, FALSE)</f>
        <v>63330</v>
      </c>
      <c r="BJ1957" s="6">
        <f t="shared" si="101"/>
        <v>121.78846153846153</v>
      </c>
      <c r="BK1957" s="6">
        <f t="shared" si="104"/>
        <v>0.33653846153846156</v>
      </c>
    </row>
    <row r="1958" spans="1:63" ht="15" customHeight="1" x14ac:dyDescent="0.25">
      <c r="A1958" s="8" t="s">
        <v>1732</v>
      </c>
      <c r="B1958" s="9" t="s">
        <v>1777</v>
      </c>
      <c r="C1958" s="9">
        <v>13</v>
      </c>
      <c r="D1958" s="9">
        <v>70</v>
      </c>
      <c r="E1958" s="9">
        <v>70</v>
      </c>
      <c r="F1958" s="9">
        <v>2207</v>
      </c>
      <c r="G1958" s="9">
        <v>0.104</v>
      </c>
      <c r="H1958" s="9">
        <v>0.14430000000000001</v>
      </c>
      <c r="I1958" s="9">
        <v>6.1400000000000003E-2</v>
      </c>
      <c r="J1958" s="8"/>
      <c r="K1958" s="8"/>
      <c r="L1958" s="8"/>
      <c r="M1958" s="8"/>
      <c r="N1958" s="8"/>
      <c r="O1958" s="8"/>
      <c r="P1958" s="8"/>
      <c r="Q1958" s="9">
        <v>46</v>
      </c>
      <c r="R1958" s="9">
        <v>184</v>
      </c>
      <c r="S1958" s="9">
        <v>365</v>
      </c>
      <c r="T1958" s="9">
        <v>22943</v>
      </c>
      <c r="U1958" s="9">
        <v>0.27339999999999998</v>
      </c>
      <c r="V1958" s="9">
        <v>0.75260000000000005</v>
      </c>
      <c r="W1958" s="9">
        <v>0.63780000000000003</v>
      </c>
      <c r="X1958" s="9">
        <v>5</v>
      </c>
      <c r="Y1958" s="9">
        <v>19</v>
      </c>
      <c r="Z1958" s="9">
        <v>76</v>
      </c>
      <c r="AA1958" s="9">
        <v>4461</v>
      </c>
      <c r="AB1958" s="9">
        <v>2.8199999999999999E-2</v>
      </c>
      <c r="AC1958" s="9">
        <v>0.15670000000000001</v>
      </c>
      <c r="AD1958" s="9">
        <v>0.124</v>
      </c>
      <c r="AE1958" s="8"/>
      <c r="AF1958" s="8"/>
      <c r="AG1958" s="8"/>
      <c r="AH1958" s="8"/>
      <c r="AI1958" s="8"/>
      <c r="AJ1958" s="8"/>
      <c r="AK1958" s="8"/>
      <c r="AL1958" s="8"/>
      <c r="AM1958" s="8"/>
      <c r="AN1958" s="8"/>
      <c r="AO1958" s="8"/>
      <c r="AP1958" s="8"/>
      <c r="AQ1958" s="8"/>
      <c r="AR1958" s="8"/>
      <c r="AT1958" s="6">
        <f t="shared" si="95"/>
        <v>31.528571428571428</v>
      </c>
      <c r="AU1958" s="6" t="str">
        <f t="shared" si="96"/>
        <v/>
      </c>
      <c r="AV1958" s="6">
        <f t="shared" si="97"/>
        <v>124.69021739130434</v>
      </c>
      <c r="AW1958" s="7">
        <f t="shared" si="98"/>
        <v>234.78947368421052</v>
      </c>
      <c r="AX1958" s="6" t="str">
        <f t="shared" si="99"/>
        <v/>
      </c>
      <c r="AY1958" s="6" t="str">
        <f t="shared" si="100"/>
        <v/>
      </c>
      <c r="BA1958" s="6">
        <f>VLOOKUP(A1958, ALL_AP_DATA!$A$2:$F$3600, 6, FALSE)</f>
        <v>673</v>
      </c>
      <c r="BB1958" s="6">
        <f>VLOOKUP(A1958, projmetadata!$A$2:$D$2036, 4, FALSE)</f>
        <v>53410</v>
      </c>
      <c r="BC1958" s="6" t="e">
        <f t="array" aca="1" ref="BC1958" ca="1">_xludf.IFS(I1958&lt;&gt;0, F1958/I1958, P1958&lt;&gt;0, M1958/P1958, W1958&lt;&gt;0, T1958/W1958, AD1958&lt;&gt;0, AA1958/AD1958, AK1958&lt;&gt;0, AH1958/AK1958, AR1958&lt;&gt;0, AO1958/AR1958, TRUE, 0)</f>
        <v>#NAME?</v>
      </c>
      <c r="BE1958" s="6" t="e">
        <f t="shared" ca="1" si="102"/>
        <v>#NAME?</v>
      </c>
      <c r="BF1958" s="6" t="e">
        <f t="shared" ca="1" si="103"/>
        <v>#NAME?</v>
      </c>
      <c r="BG1958" s="6"/>
      <c r="BH1958" s="6">
        <f>VLOOKUP(A1958, ALL_AP_DATA!$A$2:$D$3600, 3, FALSE)</f>
        <v>257</v>
      </c>
      <c r="BI1958" s="6">
        <f>VLOOKUP(A1958, ALL_AP_DATA!$A$2:$E$3600, 5, FALSE)</f>
        <v>35970</v>
      </c>
      <c r="BJ1958" s="6">
        <f t="shared" si="101"/>
        <v>53.447251114413078</v>
      </c>
      <c r="BK1958" s="6">
        <f t="shared" si="104"/>
        <v>0.38187221396731053</v>
      </c>
    </row>
    <row r="1959" spans="1:63" ht="15" customHeight="1" x14ac:dyDescent="0.25">
      <c r="A1959" s="8" t="s">
        <v>1733</v>
      </c>
      <c r="B1959" s="9" t="s">
        <v>1777</v>
      </c>
      <c r="C1959" s="9">
        <v>45</v>
      </c>
      <c r="D1959" s="9">
        <v>292</v>
      </c>
      <c r="E1959" s="9">
        <v>439</v>
      </c>
      <c r="F1959" s="9">
        <v>23446</v>
      </c>
      <c r="G1959" s="9">
        <v>0.25059999999999999</v>
      </c>
      <c r="H1959" s="9">
        <v>0.34189999999999998</v>
      </c>
      <c r="I1959" s="9">
        <v>0.2467</v>
      </c>
      <c r="J1959" s="8"/>
      <c r="K1959" s="8"/>
      <c r="L1959" s="8"/>
      <c r="M1959" s="8"/>
      <c r="N1959" s="8"/>
      <c r="O1959" s="8"/>
      <c r="P1959" s="8"/>
      <c r="Q1959" s="9">
        <v>57</v>
      </c>
      <c r="R1959" s="9">
        <v>304</v>
      </c>
      <c r="S1959" s="9">
        <v>1051</v>
      </c>
      <c r="T1959" s="9">
        <v>61858</v>
      </c>
      <c r="U1959" s="9">
        <v>0.26090000000000002</v>
      </c>
      <c r="V1959" s="9">
        <v>0.81850000000000001</v>
      </c>
      <c r="W1959" s="9">
        <v>0.65090000000000003</v>
      </c>
      <c r="X1959" s="9">
        <v>11</v>
      </c>
      <c r="Y1959" s="9">
        <v>86</v>
      </c>
      <c r="Z1959" s="9">
        <v>365</v>
      </c>
      <c r="AA1959" s="9">
        <v>13404</v>
      </c>
      <c r="AB1959" s="9">
        <v>7.3800000000000004E-2</v>
      </c>
      <c r="AC1959" s="9">
        <v>0.2843</v>
      </c>
      <c r="AD1959" s="9">
        <v>0.14099999999999999</v>
      </c>
      <c r="AE1959" s="9">
        <v>8</v>
      </c>
      <c r="AF1959" s="9">
        <v>45</v>
      </c>
      <c r="AG1959" s="9">
        <v>275</v>
      </c>
      <c r="AH1959" s="9">
        <v>10082</v>
      </c>
      <c r="AI1959" s="9">
        <v>3.8600000000000002E-2</v>
      </c>
      <c r="AJ1959" s="9">
        <v>0.2142</v>
      </c>
      <c r="AK1959" s="9">
        <v>0.1061</v>
      </c>
      <c r="AL1959" s="8"/>
      <c r="AM1959" s="8"/>
      <c r="AN1959" s="8"/>
      <c r="AO1959" s="8"/>
      <c r="AP1959" s="8"/>
      <c r="AQ1959" s="8"/>
      <c r="AR1959" s="8"/>
      <c r="AT1959" s="6">
        <f t="shared" si="95"/>
        <v>80.294520547945211</v>
      </c>
      <c r="AU1959" s="6" t="str">
        <f t="shared" si="96"/>
        <v/>
      </c>
      <c r="AV1959" s="6">
        <f t="shared" si="97"/>
        <v>203.48026315789474</v>
      </c>
      <c r="AW1959" s="7">
        <f t="shared" si="98"/>
        <v>155.86046511627907</v>
      </c>
      <c r="AX1959" s="6">
        <f t="shared" si="99"/>
        <v>224.04444444444445</v>
      </c>
      <c r="AY1959" s="6" t="str">
        <f t="shared" si="100"/>
        <v/>
      </c>
      <c r="BA1959" s="6">
        <f>VLOOKUP(A1959, ALL_AP_DATA!$A$2:$F$3600, 6, FALSE)</f>
        <v>1165</v>
      </c>
      <c r="BB1959" s="6">
        <f>VLOOKUP(A1959, projmetadata!$A$2:$D$2036, 4, FALSE)</f>
        <v>178008</v>
      </c>
      <c r="BC1959" s="6" t="e">
        <f t="array" aca="1" ref="BC1959" ca="1">_xludf.IFS(I1959&lt;&gt;0, F1959/I1959, P1959&lt;&gt;0, M1959/P1959, W1959&lt;&gt;0, T1959/W1959, AD1959&lt;&gt;0, AA1959/AD1959, AK1959&lt;&gt;0, AH1959/AK1959, AR1959&lt;&gt;0, AO1959/AR1959, TRUE, 0)</f>
        <v>#NAME?</v>
      </c>
      <c r="BE1959" s="6" t="e">
        <f t="shared" ca="1" si="102"/>
        <v>#NAME?</v>
      </c>
      <c r="BF1959" s="6" t="e">
        <f t="shared" ca="1" si="103"/>
        <v>#NAME?</v>
      </c>
      <c r="BG1959" s="6"/>
      <c r="BH1959" s="6">
        <f>VLOOKUP(A1959, ALL_AP_DATA!$A$2:$D$3600, 3, FALSE)</f>
        <v>570</v>
      </c>
      <c r="BI1959" s="6">
        <f>VLOOKUP(A1959, ALL_AP_DATA!$A$2:$E$3600, 5, FALSE)</f>
        <v>95039</v>
      </c>
      <c r="BJ1959" s="6">
        <f t="shared" si="101"/>
        <v>81.578540772532193</v>
      </c>
      <c r="BK1959" s="6">
        <f t="shared" si="104"/>
        <v>0.48927038626609443</v>
      </c>
    </row>
    <row r="1960" spans="1:63" ht="15" customHeight="1" x14ac:dyDescent="0.25">
      <c r="A1960" s="8" t="s">
        <v>1734</v>
      </c>
      <c r="B1960" s="9" t="s">
        <v>1777</v>
      </c>
      <c r="C1960" s="9">
        <v>19</v>
      </c>
      <c r="D1960" s="9">
        <v>74</v>
      </c>
      <c r="E1960" s="9">
        <v>313</v>
      </c>
      <c r="F1960" s="9">
        <v>14197</v>
      </c>
      <c r="G1960" s="9">
        <v>4.5999999999999999E-2</v>
      </c>
      <c r="H1960" s="9">
        <v>0.18779999999999999</v>
      </c>
      <c r="I1960" s="9">
        <v>9.9699999999999997E-2</v>
      </c>
      <c r="J1960" s="9">
        <v>2</v>
      </c>
      <c r="K1960" s="9">
        <v>23</v>
      </c>
      <c r="L1960" s="9">
        <v>296</v>
      </c>
      <c r="M1960" s="9">
        <v>13967</v>
      </c>
      <c r="N1960" s="9">
        <v>1.43E-2</v>
      </c>
      <c r="O1960" s="9">
        <v>0.17760000000000001</v>
      </c>
      <c r="P1960" s="9">
        <v>9.8100000000000007E-2</v>
      </c>
      <c r="Q1960" s="9">
        <v>109</v>
      </c>
      <c r="R1960" s="9">
        <v>485</v>
      </c>
      <c r="S1960" s="9">
        <v>1325</v>
      </c>
      <c r="T1960" s="9">
        <v>105753</v>
      </c>
      <c r="U1960" s="9">
        <v>0.30180000000000001</v>
      </c>
      <c r="V1960" s="9">
        <v>0.79479999999999995</v>
      </c>
      <c r="W1960" s="9">
        <v>0.74260000000000004</v>
      </c>
      <c r="X1960" s="9">
        <v>1</v>
      </c>
      <c r="Y1960" s="9">
        <v>6</v>
      </c>
      <c r="Z1960" s="9">
        <v>2</v>
      </c>
      <c r="AA1960" s="9">
        <v>6</v>
      </c>
      <c r="AB1960" s="9">
        <v>3.7000000000000002E-3</v>
      </c>
      <c r="AC1960" s="9">
        <v>1.1999999999999999E-3</v>
      </c>
      <c r="AD1960" s="9">
        <v>0</v>
      </c>
      <c r="AE1960" s="9">
        <v>10</v>
      </c>
      <c r="AF1960" s="9">
        <v>53</v>
      </c>
      <c r="AG1960" s="9">
        <v>273</v>
      </c>
      <c r="AH1960" s="9">
        <v>11747</v>
      </c>
      <c r="AI1960" s="9">
        <v>3.3000000000000002E-2</v>
      </c>
      <c r="AJ1960" s="9">
        <v>0.1638</v>
      </c>
      <c r="AK1960" s="9">
        <v>8.2500000000000004E-2</v>
      </c>
      <c r="AL1960" s="9">
        <v>1</v>
      </c>
      <c r="AM1960" s="9">
        <v>14</v>
      </c>
      <c r="AN1960" s="9">
        <v>20</v>
      </c>
      <c r="AO1960" s="9">
        <v>1193</v>
      </c>
      <c r="AP1960" s="9">
        <v>8.6999999999999994E-3</v>
      </c>
      <c r="AQ1960" s="9">
        <v>1.2E-2</v>
      </c>
      <c r="AR1960" s="9">
        <v>8.3999999999999995E-3</v>
      </c>
      <c r="AT1960" s="6">
        <f t="shared" si="95"/>
        <v>191.85135135135135</v>
      </c>
      <c r="AU1960" s="6">
        <f t="shared" si="96"/>
        <v>607.26086956521738</v>
      </c>
      <c r="AV1960" s="6">
        <f t="shared" si="97"/>
        <v>218.04742268041238</v>
      </c>
      <c r="AW1960" s="7">
        <f t="shared" si="98"/>
        <v>1</v>
      </c>
      <c r="AX1960" s="6">
        <f t="shared" si="99"/>
        <v>221.64150943396226</v>
      </c>
      <c r="AY1960" s="6">
        <f t="shared" si="100"/>
        <v>85.214285714285708</v>
      </c>
      <c r="BA1960" s="6">
        <f>VLOOKUP(A1960, ALL_AP_DATA!$A$2:$F$3600, 6, FALSE)</f>
        <v>1607</v>
      </c>
      <c r="BB1960" s="6">
        <f>VLOOKUP(A1960, projmetadata!$A$2:$D$2036, 4, FALSE)</f>
        <v>207369</v>
      </c>
      <c r="BC1960" s="6" t="e">
        <f t="array" aca="1" ref="BC1960" ca="1">_xludf.IFS(I1960&lt;&gt;0, F1960/I1960, P1960&lt;&gt;0, M1960/P1960, W1960&lt;&gt;0, T1960/W1960, AD1960&lt;&gt;0, AA1960/AD1960, AK1960&lt;&gt;0, AH1960/AK1960, AR1960&lt;&gt;0, AO1960/AR1960, TRUE, 0)</f>
        <v>#NAME?</v>
      </c>
      <c r="BE1960" s="6" t="e">
        <f t="shared" ca="1" si="102"/>
        <v>#NAME?</v>
      </c>
      <c r="BF1960" s="6" t="e">
        <f t="shared" ca="1" si="103"/>
        <v>#NAME?</v>
      </c>
      <c r="BG1960" s="6"/>
      <c r="BH1960" s="6">
        <f>VLOOKUP(A1960, ALL_AP_DATA!$A$2:$D$3600, 3, FALSE)</f>
        <v>542</v>
      </c>
      <c r="BI1960" s="6">
        <f>VLOOKUP(A1960, ALL_AP_DATA!$A$2:$E$3600, 5, FALSE)</f>
        <v>142411</v>
      </c>
      <c r="BJ1960" s="6">
        <f t="shared" si="101"/>
        <v>88.619166148102053</v>
      </c>
      <c r="BK1960" s="6">
        <f t="shared" si="104"/>
        <v>0.33727442439327943</v>
      </c>
    </row>
    <row r="1961" spans="1:63" ht="15" customHeight="1" x14ac:dyDescent="0.25">
      <c r="A1961" s="8" t="s">
        <v>1735</v>
      </c>
      <c r="B1961" s="9" t="s">
        <v>1777</v>
      </c>
      <c r="C1961" s="9">
        <v>5</v>
      </c>
      <c r="D1961" s="9">
        <v>14</v>
      </c>
      <c r="E1961" s="9">
        <v>44</v>
      </c>
      <c r="F1961" s="9">
        <v>1580</v>
      </c>
      <c r="G1961" s="9">
        <v>3.3799999999999997E-2</v>
      </c>
      <c r="H1961" s="9">
        <v>0.16789999999999999</v>
      </c>
      <c r="I1961" s="9">
        <v>0.12759999999999999</v>
      </c>
      <c r="J1961" s="8"/>
      <c r="K1961" s="8"/>
      <c r="L1961" s="8"/>
      <c r="M1961" s="8"/>
      <c r="N1961" s="8"/>
      <c r="O1961" s="8"/>
      <c r="P1961" s="8"/>
      <c r="Q1961" s="9">
        <v>22</v>
      </c>
      <c r="R1961" s="9">
        <v>70</v>
      </c>
      <c r="S1961" s="9">
        <v>161</v>
      </c>
      <c r="T1961" s="9">
        <v>7846</v>
      </c>
      <c r="U1961" s="9">
        <v>0.1691</v>
      </c>
      <c r="V1961" s="9">
        <v>0.61450000000000005</v>
      </c>
      <c r="W1961" s="9">
        <v>0.63370000000000004</v>
      </c>
      <c r="X1961" s="8"/>
      <c r="Y1961" s="8"/>
      <c r="Z1961" s="8"/>
      <c r="AA1961" s="8"/>
      <c r="AB1961" s="8"/>
      <c r="AC1961" s="8"/>
      <c r="AD1961" s="8"/>
      <c r="AE1961" s="9">
        <v>2</v>
      </c>
      <c r="AF1961" s="9">
        <v>7</v>
      </c>
      <c r="AG1961" s="9">
        <v>7</v>
      </c>
      <c r="AH1961" s="9">
        <v>149</v>
      </c>
      <c r="AI1961" s="9">
        <v>1.6899999999999998E-2</v>
      </c>
      <c r="AJ1961" s="9">
        <v>2.6700000000000002E-2</v>
      </c>
      <c r="AK1961" s="9">
        <v>1.2E-2</v>
      </c>
      <c r="AL1961" s="8"/>
      <c r="AM1961" s="8"/>
      <c r="AN1961" s="8"/>
      <c r="AO1961" s="8"/>
      <c r="AP1961" s="8"/>
      <c r="AQ1961" s="8"/>
      <c r="AR1961" s="8"/>
      <c r="AT1961" s="6">
        <f t="shared" si="95"/>
        <v>112.85714285714286</v>
      </c>
      <c r="AU1961" s="6" t="str">
        <f t="shared" si="96"/>
        <v/>
      </c>
      <c r="AV1961" s="6">
        <f t="shared" si="97"/>
        <v>112.08571428571429</v>
      </c>
      <c r="AW1961" s="7" t="str">
        <f t="shared" si="98"/>
        <v/>
      </c>
      <c r="AX1961" s="6">
        <f t="shared" si="99"/>
        <v>21.285714285714285</v>
      </c>
      <c r="AY1961" s="6" t="str">
        <f t="shared" si="100"/>
        <v/>
      </c>
      <c r="BA1961" s="6">
        <f>VLOOKUP(A1961, ALL_AP_DATA!$A$2:$F$3600, 6, FALSE)</f>
        <v>414</v>
      </c>
      <c r="BB1961" s="6">
        <f>VLOOKUP(A1961, projmetadata!$A$2:$D$2036, 4, FALSE)</f>
        <v>28433</v>
      </c>
      <c r="BC1961" s="6" t="e">
        <f t="array" aca="1" ref="BC1961" ca="1">_xludf.IFS(I1961&lt;&gt;0, F1961/I1961, P1961&lt;&gt;0, M1961/P1961, W1961&lt;&gt;0, T1961/W1961, AD1961&lt;&gt;0, AA1961/AD1961, AK1961&lt;&gt;0, AH1961/AK1961, AR1961&lt;&gt;0, AO1961/AR1961, TRUE, 0)</f>
        <v>#NAME?</v>
      </c>
      <c r="BE1961" s="6" t="e">
        <f t="shared" ca="1" si="102"/>
        <v>#NAME?</v>
      </c>
      <c r="BF1961" s="6" t="e">
        <f t="shared" ca="1" si="103"/>
        <v>#NAME?</v>
      </c>
      <c r="BG1961" s="6"/>
      <c r="BH1961" s="6">
        <f>VLOOKUP(A1961, ALL_AP_DATA!$A$2:$D$3600, 3, FALSE)</f>
        <v>81</v>
      </c>
      <c r="BI1961" s="6">
        <f>VLOOKUP(A1961, ALL_AP_DATA!$A$2:$E$3600, 5, FALSE)</f>
        <v>12381</v>
      </c>
      <c r="BJ1961" s="6">
        <f t="shared" si="101"/>
        <v>29.905797101449274</v>
      </c>
      <c r="BK1961" s="6">
        <f t="shared" si="104"/>
        <v>0.19565217391304349</v>
      </c>
    </row>
    <row r="1962" spans="1:63" ht="15" customHeight="1" x14ac:dyDescent="0.25">
      <c r="A1962" s="8" t="s">
        <v>1736</v>
      </c>
      <c r="B1962" s="9" t="s">
        <v>1777</v>
      </c>
      <c r="C1962" s="9">
        <v>3</v>
      </c>
      <c r="D1962" s="9">
        <v>9</v>
      </c>
      <c r="E1962" s="9">
        <v>27</v>
      </c>
      <c r="F1962" s="9">
        <v>392</v>
      </c>
      <c r="G1962" s="9">
        <v>2.0299999999999999E-2</v>
      </c>
      <c r="H1962" s="9">
        <v>0.1227</v>
      </c>
      <c r="I1962" s="9">
        <v>2.4799999999999999E-2</v>
      </c>
      <c r="J1962" s="8"/>
      <c r="K1962" s="8"/>
      <c r="L1962" s="8"/>
      <c r="M1962" s="8"/>
      <c r="N1962" s="8"/>
      <c r="O1962" s="8"/>
      <c r="P1962" s="8"/>
      <c r="Q1962" s="9">
        <v>17</v>
      </c>
      <c r="R1962" s="9">
        <v>81</v>
      </c>
      <c r="S1962" s="9">
        <v>170</v>
      </c>
      <c r="T1962" s="9">
        <v>9677</v>
      </c>
      <c r="U1962" s="9">
        <v>0.18279999999999999</v>
      </c>
      <c r="V1962" s="9">
        <v>0.77270000000000005</v>
      </c>
      <c r="W1962" s="9">
        <v>0.61209999999999998</v>
      </c>
      <c r="X1962" s="8"/>
      <c r="Y1962" s="8"/>
      <c r="Z1962" s="8"/>
      <c r="AA1962" s="8"/>
      <c r="AB1962" s="8"/>
      <c r="AC1962" s="8"/>
      <c r="AD1962" s="8"/>
      <c r="AE1962" s="9">
        <v>1</v>
      </c>
      <c r="AF1962" s="9">
        <v>3</v>
      </c>
      <c r="AG1962" s="9">
        <v>14</v>
      </c>
      <c r="AH1962" s="9">
        <v>155</v>
      </c>
      <c r="AI1962" s="9">
        <v>6.7999999999999996E-3</v>
      </c>
      <c r="AJ1962" s="9">
        <v>6.3600000000000004E-2</v>
      </c>
      <c r="AK1962" s="9">
        <v>9.7999999999999997E-3</v>
      </c>
      <c r="AL1962" s="8"/>
      <c r="AM1962" s="8"/>
      <c r="AN1962" s="8"/>
      <c r="AO1962" s="8"/>
      <c r="AP1962" s="8"/>
      <c r="AQ1962" s="8"/>
      <c r="AR1962" s="8"/>
      <c r="AT1962" s="6">
        <f t="shared" si="95"/>
        <v>43.555555555555557</v>
      </c>
      <c r="AU1962" s="6" t="str">
        <f t="shared" si="96"/>
        <v/>
      </c>
      <c r="AV1962" s="6">
        <f t="shared" si="97"/>
        <v>119.46913580246914</v>
      </c>
      <c r="AW1962" s="7" t="str">
        <f t="shared" si="98"/>
        <v/>
      </c>
      <c r="AX1962" s="6">
        <f t="shared" si="99"/>
        <v>51.666666666666664</v>
      </c>
      <c r="AY1962" s="6" t="str">
        <f t="shared" si="100"/>
        <v/>
      </c>
      <c r="BA1962" s="6">
        <f>VLOOKUP(A1962, ALL_AP_DATA!$A$2:$F$3600, 6, FALSE)</f>
        <v>443</v>
      </c>
      <c r="BB1962" s="6">
        <f>VLOOKUP(A1962, projmetadata!$A$2:$D$2036, 4, FALSE)</f>
        <v>23184</v>
      </c>
      <c r="BC1962" s="6" t="e">
        <f t="array" aca="1" ref="BC1962" ca="1">_xludf.IFS(I1962&lt;&gt;0, F1962/I1962, P1962&lt;&gt;0, M1962/P1962, W1962&lt;&gt;0, T1962/W1962, AD1962&lt;&gt;0, AA1962/AD1962, AK1962&lt;&gt;0, AH1962/AK1962, AR1962&lt;&gt;0, AO1962/AR1962, TRUE, 0)</f>
        <v>#NAME?</v>
      </c>
      <c r="BE1962" s="6" t="e">
        <f t="shared" ca="1" si="102"/>
        <v>#NAME?</v>
      </c>
      <c r="BF1962" s="6" t="e">
        <f t="shared" ca="1" si="103"/>
        <v>#NAME?</v>
      </c>
      <c r="BG1962" s="6"/>
      <c r="BH1962" s="6">
        <f>VLOOKUP(A1962, ALL_AP_DATA!$A$2:$D$3600, 3, FALSE)</f>
        <v>86</v>
      </c>
      <c r="BI1962" s="6">
        <f>VLOOKUP(A1962, ALL_AP_DATA!$A$2:$E$3600, 5, FALSE)</f>
        <v>15809</v>
      </c>
      <c r="BJ1962" s="6">
        <f t="shared" si="101"/>
        <v>35.686230248306998</v>
      </c>
      <c r="BK1962" s="6">
        <f t="shared" si="104"/>
        <v>0.19413092550790068</v>
      </c>
    </row>
    <row r="1963" spans="1:63" ht="15" customHeight="1" x14ac:dyDescent="0.25">
      <c r="A1963" s="8" t="s">
        <v>1737</v>
      </c>
      <c r="B1963" s="9" t="s">
        <v>1777</v>
      </c>
      <c r="C1963" s="9">
        <v>11</v>
      </c>
      <c r="D1963" s="9">
        <v>32</v>
      </c>
      <c r="E1963" s="9">
        <v>31</v>
      </c>
      <c r="F1963" s="9">
        <v>1532</v>
      </c>
      <c r="G1963" s="9">
        <v>0.11899999999999999</v>
      </c>
      <c r="H1963" s="9">
        <v>8.6599999999999996E-2</v>
      </c>
      <c r="I1963" s="9">
        <v>6.4500000000000002E-2</v>
      </c>
      <c r="J1963" s="8"/>
      <c r="K1963" s="8"/>
      <c r="L1963" s="8"/>
      <c r="M1963" s="8"/>
      <c r="N1963" s="8"/>
      <c r="O1963" s="8"/>
      <c r="P1963" s="8"/>
      <c r="Q1963" s="9">
        <v>20</v>
      </c>
      <c r="R1963" s="9">
        <v>71</v>
      </c>
      <c r="S1963" s="9">
        <v>232</v>
      </c>
      <c r="T1963" s="9">
        <v>13929</v>
      </c>
      <c r="U1963" s="9">
        <v>0.26390000000000002</v>
      </c>
      <c r="V1963" s="9">
        <v>0.64800000000000002</v>
      </c>
      <c r="W1963" s="9">
        <v>0.5867</v>
      </c>
      <c r="X1963" s="9">
        <v>4</v>
      </c>
      <c r="Y1963" s="9">
        <v>18</v>
      </c>
      <c r="Z1963" s="9">
        <v>107</v>
      </c>
      <c r="AA1963" s="9">
        <v>2259</v>
      </c>
      <c r="AB1963" s="9">
        <v>6.6900000000000001E-2</v>
      </c>
      <c r="AC1963" s="9">
        <v>0.2989</v>
      </c>
      <c r="AD1963" s="9">
        <v>9.5100000000000004E-2</v>
      </c>
      <c r="AE1963" s="9">
        <v>1</v>
      </c>
      <c r="AF1963" s="9">
        <v>3</v>
      </c>
      <c r="AG1963" s="9">
        <v>0</v>
      </c>
      <c r="AH1963" s="9">
        <v>0</v>
      </c>
      <c r="AI1963" s="9">
        <v>1.12E-2</v>
      </c>
      <c r="AJ1963" s="9">
        <v>0</v>
      </c>
      <c r="AK1963" s="9">
        <v>0</v>
      </c>
      <c r="AL1963" s="8"/>
      <c r="AM1963" s="8"/>
      <c r="AN1963" s="8"/>
      <c r="AO1963" s="8"/>
      <c r="AP1963" s="8"/>
      <c r="AQ1963" s="8"/>
      <c r="AR1963" s="8"/>
      <c r="AT1963" s="6">
        <f t="shared" si="95"/>
        <v>47.875</v>
      </c>
      <c r="AU1963" s="6" t="str">
        <f t="shared" si="96"/>
        <v/>
      </c>
      <c r="AV1963" s="6">
        <f t="shared" si="97"/>
        <v>196.18309859154928</v>
      </c>
      <c r="AW1963" s="7">
        <f t="shared" si="98"/>
        <v>125.5</v>
      </c>
      <c r="AX1963" s="6">
        <f t="shared" si="99"/>
        <v>0</v>
      </c>
      <c r="AY1963" s="6" t="str">
        <f t="shared" si="100"/>
        <v/>
      </c>
      <c r="BA1963" s="6">
        <f>VLOOKUP(A1963, ALL_AP_DATA!$A$2:$F$3600, 6, FALSE)</f>
        <v>269</v>
      </c>
      <c r="BB1963" s="6">
        <f>VLOOKUP(A1963, projmetadata!$A$2:$D$2036, 4, FALSE)</f>
        <v>10737</v>
      </c>
      <c r="BC1963" s="6" t="e">
        <f t="array" aca="1" ref="BC1963" ca="1">_xludf.IFS(I1963&lt;&gt;0, F1963/I1963, P1963&lt;&gt;0, M1963/P1963, W1963&lt;&gt;0, T1963/W1963, AD1963&lt;&gt;0, AA1963/AD1963, AK1963&lt;&gt;0, AH1963/AK1963, AR1963&lt;&gt;0, AO1963/AR1963, TRUE, 0)</f>
        <v>#NAME?</v>
      </c>
      <c r="BE1963" s="6" t="e">
        <f t="shared" ca="1" si="102"/>
        <v>#NAME?</v>
      </c>
      <c r="BF1963" s="6" t="e">
        <f t="shared" ca="1" si="103"/>
        <v>#NAME?</v>
      </c>
      <c r="BG1963" s="6"/>
      <c r="BH1963" s="6">
        <f>VLOOKUP(A1963, ALL_AP_DATA!$A$2:$D$3600, 3, FALSE)</f>
        <v>109</v>
      </c>
      <c r="BI1963" s="6">
        <f>VLOOKUP(A1963, ALL_AP_DATA!$A$2:$E$3600, 5, FALSE)</f>
        <v>23742</v>
      </c>
      <c r="BJ1963" s="6">
        <f t="shared" si="101"/>
        <v>88.260223048327134</v>
      </c>
      <c r="BK1963" s="6">
        <f t="shared" si="104"/>
        <v>0.40520446096654272</v>
      </c>
    </row>
    <row r="1964" spans="1:63" ht="15" customHeight="1" x14ac:dyDescent="0.25">
      <c r="A1964" s="8" t="s">
        <v>1738</v>
      </c>
      <c r="B1964" s="9" t="s">
        <v>1777</v>
      </c>
      <c r="C1964" s="9">
        <v>2</v>
      </c>
      <c r="D1964" s="9">
        <v>4</v>
      </c>
      <c r="E1964" s="9">
        <v>19</v>
      </c>
      <c r="F1964" s="9">
        <v>955</v>
      </c>
      <c r="G1964" s="9">
        <v>2.6499999999999999E-2</v>
      </c>
      <c r="H1964" s="9">
        <v>0.1338</v>
      </c>
      <c r="I1964" s="9">
        <v>6.1600000000000002E-2</v>
      </c>
      <c r="J1964" s="8"/>
      <c r="K1964" s="8"/>
      <c r="L1964" s="8"/>
      <c r="M1964" s="8"/>
      <c r="N1964" s="8"/>
      <c r="O1964" s="8"/>
      <c r="P1964" s="8"/>
      <c r="Q1964" s="9">
        <v>13</v>
      </c>
      <c r="R1964" s="9">
        <v>71</v>
      </c>
      <c r="S1964" s="9">
        <v>133</v>
      </c>
      <c r="T1964" s="9">
        <v>12101</v>
      </c>
      <c r="U1964" s="9">
        <v>0.47020000000000001</v>
      </c>
      <c r="V1964" s="9">
        <v>0.93659999999999999</v>
      </c>
      <c r="W1964" s="9">
        <v>0.78</v>
      </c>
      <c r="X1964" s="8"/>
      <c r="Y1964" s="8"/>
      <c r="Z1964" s="8"/>
      <c r="AA1964" s="8"/>
      <c r="AB1964" s="8"/>
      <c r="AC1964" s="8"/>
      <c r="AD1964" s="8"/>
      <c r="AE1964" s="8"/>
      <c r="AF1964" s="8"/>
      <c r="AG1964" s="8"/>
      <c r="AH1964" s="8"/>
      <c r="AI1964" s="8"/>
      <c r="AJ1964" s="8"/>
      <c r="AK1964" s="8"/>
      <c r="AL1964" s="8"/>
      <c r="AM1964" s="8"/>
      <c r="AN1964" s="8"/>
      <c r="AO1964" s="8"/>
      <c r="AP1964" s="8"/>
      <c r="AQ1964" s="8"/>
      <c r="AR1964" s="8"/>
      <c r="AT1964" s="6">
        <f t="shared" si="95"/>
        <v>238.75</v>
      </c>
      <c r="AU1964" s="6" t="str">
        <f t="shared" si="96"/>
        <v/>
      </c>
      <c r="AV1964" s="6">
        <f t="shared" si="97"/>
        <v>170.43661971830986</v>
      </c>
      <c r="AW1964" s="7" t="str">
        <f t="shared" si="98"/>
        <v/>
      </c>
      <c r="AX1964" s="6" t="str">
        <f t="shared" si="99"/>
        <v/>
      </c>
      <c r="AY1964" s="6" t="str">
        <f t="shared" si="100"/>
        <v/>
      </c>
      <c r="BA1964" s="6">
        <f>VLOOKUP(A1964, ALL_AP_DATA!$A$2:$F$3600, 6, FALSE)</f>
        <v>151</v>
      </c>
      <c r="BB1964" s="6">
        <f>VLOOKUP(A1964, projmetadata!$A$2:$D$2036, 4, FALSE)</f>
        <v>18282</v>
      </c>
      <c r="BC1964" s="6" t="e">
        <f t="array" aca="1" ref="BC1964" ca="1">_xludf.IFS(I1964&lt;&gt;0, F1964/I1964, P1964&lt;&gt;0, M1964/P1964, W1964&lt;&gt;0, T1964/W1964, AD1964&lt;&gt;0, AA1964/AD1964, AK1964&lt;&gt;0, AH1964/AK1964, AR1964&lt;&gt;0, AO1964/AR1964, TRUE, 0)</f>
        <v>#NAME?</v>
      </c>
      <c r="BE1964" s="6" t="e">
        <f t="shared" ca="1" si="102"/>
        <v>#NAME?</v>
      </c>
      <c r="BF1964" s="6" t="e">
        <f t="shared" ca="1" si="103"/>
        <v>#NAME?</v>
      </c>
      <c r="BG1964" s="6"/>
      <c r="BH1964" s="6">
        <f>VLOOKUP(A1964, ALL_AP_DATA!$A$2:$D$3600, 3, FALSE)</f>
        <v>72</v>
      </c>
      <c r="BI1964" s="6">
        <f>VLOOKUP(A1964, ALL_AP_DATA!$A$2:$E$3600, 5, FALSE)</f>
        <v>15515</v>
      </c>
      <c r="BJ1964" s="6">
        <f t="shared" si="101"/>
        <v>102.74834437086092</v>
      </c>
      <c r="BK1964" s="6">
        <f t="shared" si="104"/>
        <v>0.47682119205298013</v>
      </c>
    </row>
    <row r="1965" spans="1:63" ht="15" customHeight="1" x14ac:dyDescent="0.25">
      <c r="A1965" s="8" t="s">
        <v>1739</v>
      </c>
      <c r="B1965" s="9" t="s">
        <v>1777</v>
      </c>
      <c r="C1965" s="8"/>
      <c r="D1965" s="8"/>
      <c r="E1965" s="8"/>
      <c r="F1965" s="8"/>
      <c r="G1965" s="8"/>
      <c r="H1965" s="8"/>
      <c r="I1965" s="8"/>
      <c r="J1965" s="8"/>
      <c r="K1965" s="8"/>
      <c r="L1965" s="8"/>
      <c r="M1965" s="8"/>
      <c r="N1965" s="8"/>
      <c r="O1965" s="8"/>
      <c r="P1965" s="8"/>
      <c r="Q1965" s="9">
        <v>2</v>
      </c>
      <c r="R1965" s="9">
        <v>4</v>
      </c>
      <c r="S1965" s="9">
        <v>12</v>
      </c>
      <c r="T1965" s="9">
        <v>170</v>
      </c>
      <c r="U1965" s="9">
        <v>2.5999999999999999E-2</v>
      </c>
      <c r="V1965" s="9">
        <v>0.6</v>
      </c>
      <c r="W1965" s="9">
        <v>0.65639999999999998</v>
      </c>
      <c r="X1965" s="8"/>
      <c r="Y1965" s="8"/>
      <c r="Z1965" s="8"/>
      <c r="AA1965" s="8"/>
      <c r="AB1965" s="8"/>
      <c r="AC1965" s="8"/>
      <c r="AD1965" s="8"/>
      <c r="AE1965" s="8"/>
      <c r="AF1965" s="8"/>
      <c r="AG1965" s="8"/>
      <c r="AH1965" s="8"/>
      <c r="AI1965" s="8"/>
      <c r="AJ1965" s="8"/>
      <c r="AK1965" s="8"/>
      <c r="AL1965" s="8"/>
      <c r="AM1965" s="8"/>
      <c r="AN1965" s="8"/>
      <c r="AO1965" s="8"/>
      <c r="AP1965" s="8"/>
      <c r="AQ1965" s="8"/>
      <c r="AR1965" s="8"/>
      <c r="AT1965" s="6" t="str">
        <f t="shared" si="95"/>
        <v/>
      </c>
      <c r="AU1965" s="6" t="str">
        <f t="shared" si="96"/>
        <v/>
      </c>
      <c r="AV1965" s="6">
        <f t="shared" si="97"/>
        <v>42.5</v>
      </c>
      <c r="AW1965" s="7" t="str">
        <f t="shared" si="98"/>
        <v/>
      </c>
      <c r="AX1965" s="6" t="str">
        <f t="shared" si="99"/>
        <v/>
      </c>
      <c r="AY1965" s="6" t="str">
        <f t="shared" si="100"/>
        <v/>
      </c>
      <c r="BA1965" s="6">
        <f>VLOOKUP(A1965, ALL_AP_DATA!$A$2:$F$3600, 6, FALSE)</f>
        <v>154</v>
      </c>
      <c r="BB1965" s="6">
        <f>VLOOKUP(A1965, projmetadata!$A$2:$D$2036, 4, FALSE)</f>
        <v>8027</v>
      </c>
      <c r="BC1965" s="6" t="e">
        <f t="array" aca="1" ref="BC1965" ca="1">_xludf.IFS(I1965&lt;&gt;0, F1965/I1965, P1965&lt;&gt;0, M1965/P1965, W1965&lt;&gt;0, T1965/W1965, AD1965&lt;&gt;0, AA1965/AD1965, AK1965&lt;&gt;0, AH1965/AK1965, AR1965&lt;&gt;0, AO1965/AR1965, TRUE, 0)</f>
        <v>#NAME?</v>
      </c>
      <c r="BE1965" s="6" t="e">
        <f t="shared" ca="1" si="102"/>
        <v>#NAME?</v>
      </c>
      <c r="BF1965" s="6" t="e">
        <f t="shared" ca="1" si="103"/>
        <v>#NAME?</v>
      </c>
      <c r="BG1965" s="6"/>
      <c r="BH1965" s="6">
        <f>VLOOKUP(A1965, ALL_AP_DATA!$A$2:$D$3600, 3, FALSE)</f>
        <v>4</v>
      </c>
      <c r="BI1965" s="6">
        <f>VLOOKUP(A1965, ALL_AP_DATA!$A$2:$E$3600, 5, FALSE)</f>
        <v>259</v>
      </c>
      <c r="BJ1965" s="6">
        <f t="shared" si="101"/>
        <v>1.6818181818181819</v>
      </c>
      <c r="BK1965" s="6">
        <f t="shared" si="104"/>
        <v>2.5974025974025976E-2</v>
      </c>
    </row>
    <row r="1966" spans="1:63" ht="15" customHeight="1" x14ac:dyDescent="0.25">
      <c r="A1966" s="8" t="s">
        <v>1740</v>
      </c>
      <c r="B1966" s="9" t="s">
        <v>1777</v>
      </c>
      <c r="C1966" s="9">
        <v>5</v>
      </c>
      <c r="D1966" s="9">
        <v>14</v>
      </c>
      <c r="E1966" s="9">
        <v>11</v>
      </c>
      <c r="F1966" s="9">
        <v>318</v>
      </c>
      <c r="G1966" s="9">
        <v>0.1014</v>
      </c>
      <c r="H1966" s="9">
        <v>0.27500000000000002</v>
      </c>
      <c r="I1966" s="9">
        <v>1.14E-2</v>
      </c>
      <c r="J1966" s="8"/>
      <c r="K1966" s="8"/>
      <c r="L1966" s="8"/>
      <c r="M1966" s="8"/>
      <c r="N1966" s="8"/>
      <c r="O1966" s="8"/>
      <c r="P1966" s="8"/>
      <c r="Q1966" s="9">
        <v>2</v>
      </c>
      <c r="R1966" s="9">
        <v>9</v>
      </c>
      <c r="S1966" s="9">
        <v>19</v>
      </c>
      <c r="T1966" s="9">
        <v>1058</v>
      </c>
      <c r="U1966" s="9">
        <v>6.5199999999999994E-2</v>
      </c>
      <c r="V1966" s="9">
        <v>0.47499999999999998</v>
      </c>
      <c r="W1966" s="9">
        <v>3.7999999999999999E-2</v>
      </c>
      <c r="X1966" s="8"/>
      <c r="Y1966" s="8"/>
      <c r="Z1966" s="8"/>
      <c r="AA1966" s="8"/>
      <c r="AB1966" s="8"/>
      <c r="AC1966" s="8"/>
      <c r="AD1966" s="8"/>
      <c r="AE1966" s="8"/>
      <c r="AF1966" s="8"/>
      <c r="AG1966" s="8"/>
      <c r="AH1966" s="8"/>
      <c r="AI1966" s="8"/>
      <c r="AJ1966" s="8"/>
      <c r="AK1966" s="8"/>
      <c r="AL1966" s="8"/>
      <c r="AM1966" s="8"/>
      <c r="AN1966" s="8"/>
      <c r="AO1966" s="8"/>
      <c r="AP1966" s="8"/>
      <c r="AQ1966" s="8"/>
      <c r="AR1966" s="8"/>
      <c r="AT1966" s="6">
        <f t="shared" si="95"/>
        <v>22.714285714285715</v>
      </c>
      <c r="AU1966" s="6" t="str">
        <f t="shared" si="96"/>
        <v/>
      </c>
      <c r="AV1966" s="6">
        <f t="shared" si="97"/>
        <v>117.55555555555556</v>
      </c>
      <c r="AW1966" s="7" t="str">
        <f t="shared" si="98"/>
        <v/>
      </c>
      <c r="AX1966" s="6" t="str">
        <f t="shared" si="99"/>
        <v/>
      </c>
      <c r="AY1966" s="6" t="str">
        <f t="shared" si="100"/>
        <v/>
      </c>
      <c r="BA1966" s="6">
        <f>VLOOKUP(A1966, ALL_AP_DATA!$A$2:$F$3600, 6, FALSE)</f>
        <v>138</v>
      </c>
      <c r="BB1966" s="6">
        <f>VLOOKUP(A1966, projmetadata!$A$2:$D$2036, 4, FALSE)</f>
        <v>11018</v>
      </c>
      <c r="BC1966" s="6" t="e">
        <f t="array" aca="1" ref="BC1966" ca="1">_xludf.IFS(I1966&lt;&gt;0, F1966/I1966, P1966&lt;&gt;0, M1966/P1966, W1966&lt;&gt;0, T1966/W1966, AD1966&lt;&gt;0, AA1966/AD1966, AK1966&lt;&gt;0, AH1966/AK1966, AR1966&lt;&gt;0, AO1966/AR1966, TRUE, 0)</f>
        <v>#NAME?</v>
      </c>
      <c r="BE1966" s="6" t="e">
        <f t="shared" ca="1" si="102"/>
        <v>#NAME?</v>
      </c>
      <c r="BF1966" s="6" t="e">
        <f t="shared" ca="1" si="103"/>
        <v>#NAME?</v>
      </c>
      <c r="BG1966" s="6"/>
      <c r="BH1966" s="6">
        <f>VLOOKUP(A1966, ALL_AP_DATA!$A$2:$D$3600, 3, FALSE)</f>
        <v>21</v>
      </c>
      <c r="BI1966" s="6">
        <f>VLOOKUP(A1966, ALL_AP_DATA!$A$2:$E$3600, 5, FALSE)</f>
        <v>27832</v>
      </c>
      <c r="BJ1966" s="6">
        <f t="shared" si="101"/>
        <v>201.68115942028984</v>
      </c>
      <c r="BK1966" s="6">
        <f t="shared" si="104"/>
        <v>0.15217391304347827</v>
      </c>
    </row>
    <row r="1967" spans="1:63" ht="15" customHeight="1" x14ac:dyDescent="0.25">
      <c r="A1967" s="8" t="s">
        <v>1741</v>
      </c>
      <c r="B1967" s="9" t="s">
        <v>1777</v>
      </c>
      <c r="C1967" s="9">
        <v>1</v>
      </c>
      <c r="D1967" s="9">
        <v>2</v>
      </c>
      <c r="E1967" s="9">
        <v>7</v>
      </c>
      <c r="F1967" s="9">
        <v>366</v>
      </c>
      <c r="G1967" s="9">
        <v>8.0000000000000002E-3</v>
      </c>
      <c r="H1967" s="9">
        <v>1.9699999999999999E-2</v>
      </c>
      <c r="I1967" s="9">
        <v>4.3E-3</v>
      </c>
      <c r="J1967" s="8"/>
      <c r="K1967" s="8"/>
      <c r="L1967" s="8"/>
      <c r="M1967" s="8"/>
      <c r="N1967" s="8"/>
      <c r="O1967" s="8"/>
      <c r="P1967" s="8"/>
      <c r="Q1967" s="9">
        <v>21</v>
      </c>
      <c r="R1967" s="9">
        <v>110</v>
      </c>
      <c r="S1967" s="9">
        <v>306</v>
      </c>
      <c r="T1967" s="9">
        <v>35931</v>
      </c>
      <c r="U1967" s="9">
        <v>0.44180000000000003</v>
      </c>
      <c r="V1967" s="9">
        <v>0.86199999999999999</v>
      </c>
      <c r="W1967" s="9">
        <v>0.41949999999999998</v>
      </c>
      <c r="X1967" s="8"/>
      <c r="Y1967" s="8"/>
      <c r="Z1967" s="8"/>
      <c r="AA1967" s="8"/>
      <c r="AB1967" s="8"/>
      <c r="AC1967" s="8"/>
      <c r="AD1967" s="8"/>
      <c r="AE1967" s="9">
        <v>2</v>
      </c>
      <c r="AF1967" s="9">
        <v>7</v>
      </c>
      <c r="AG1967" s="9">
        <v>64</v>
      </c>
      <c r="AH1967" s="9">
        <v>2840</v>
      </c>
      <c r="AI1967" s="9">
        <v>2.81E-2</v>
      </c>
      <c r="AJ1967" s="9">
        <v>0.18029999999999999</v>
      </c>
      <c r="AK1967" s="9">
        <v>3.32E-2</v>
      </c>
      <c r="AL1967" s="8"/>
      <c r="AM1967" s="8"/>
      <c r="AN1967" s="8"/>
      <c r="AO1967" s="8"/>
      <c r="AP1967" s="8"/>
      <c r="AQ1967" s="8"/>
      <c r="AR1967" s="8"/>
      <c r="AT1967" s="6">
        <f t="shared" si="95"/>
        <v>183</v>
      </c>
      <c r="AU1967" s="6" t="str">
        <f t="shared" si="96"/>
        <v/>
      </c>
      <c r="AV1967" s="6">
        <f t="shared" si="97"/>
        <v>326.64545454545453</v>
      </c>
      <c r="AW1967" s="7" t="str">
        <f t="shared" si="98"/>
        <v/>
      </c>
      <c r="AX1967" s="6">
        <f t="shared" si="99"/>
        <v>405.71428571428572</v>
      </c>
      <c r="AY1967" s="6" t="str">
        <f t="shared" si="100"/>
        <v/>
      </c>
      <c r="BA1967" s="6">
        <f>VLOOKUP(A1967, ALL_AP_DATA!$A$2:$F$3600, 6, FALSE)</f>
        <v>249</v>
      </c>
      <c r="BB1967" s="6">
        <f>VLOOKUP(A1967, projmetadata!$A$2:$D$2036, 4, FALSE)</f>
        <v>13174</v>
      </c>
      <c r="BC1967" s="6" t="e">
        <f t="array" aca="1" ref="BC1967" ca="1">_xludf.IFS(I1967&lt;&gt;0, F1967/I1967, P1967&lt;&gt;0, M1967/P1967, W1967&lt;&gt;0, T1967/W1967, AD1967&lt;&gt;0, AA1967/AD1967, AK1967&lt;&gt;0, AH1967/AK1967, AR1967&lt;&gt;0, AO1967/AR1967, TRUE, 0)</f>
        <v>#NAME?</v>
      </c>
      <c r="BE1967" s="6" t="e">
        <f t="shared" ca="1" si="102"/>
        <v>#NAME?</v>
      </c>
      <c r="BF1967" s="6" t="e">
        <f t="shared" ca="1" si="103"/>
        <v>#NAME?</v>
      </c>
      <c r="BG1967" s="6"/>
      <c r="BH1967" s="6">
        <f>VLOOKUP(A1967, ALL_AP_DATA!$A$2:$D$3600, 3, FALSE)</f>
        <v>112</v>
      </c>
      <c r="BI1967" s="6">
        <f>VLOOKUP(A1967, ALL_AP_DATA!$A$2:$E$3600, 5, FALSE)</f>
        <v>85658</v>
      </c>
      <c r="BJ1967" s="6">
        <f t="shared" si="101"/>
        <v>344.00803212851406</v>
      </c>
      <c r="BK1967" s="6">
        <f t="shared" si="104"/>
        <v>0.44979919678714858</v>
      </c>
    </row>
    <row r="1968" spans="1:63" ht="15" customHeight="1" x14ac:dyDescent="0.25">
      <c r="A1968" s="8" t="s">
        <v>1742</v>
      </c>
      <c r="B1968" s="9" t="s">
        <v>1777</v>
      </c>
      <c r="C1968" s="9">
        <v>4</v>
      </c>
      <c r="D1968" s="9">
        <v>23</v>
      </c>
      <c r="E1968" s="9">
        <v>105</v>
      </c>
      <c r="F1968" s="9">
        <v>2363</v>
      </c>
      <c r="G1968" s="9">
        <v>2.1399999999999999E-2</v>
      </c>
      <c r="H1968" s="9">
        <v>0.13059999999999999</v>
      </c>
      <c r="I1968" s="9">
        <v>5.5199999999999999E-2</v>
      </c>
      <c r="J1968" s="9">
        <v>1</v>
      </c>
      <c r="K1968" s="9">
        <v>9</v>
      </c>
      <c r="L1968" s="9">
        <v>116</v>
      </c>
      <c r="M1968" s="9">
        <v>1901</v>
      </c>
      <c r="N1968" s="9">
        <v>8.3999999999999995E-3</v>
      </c>
      <c r="O1968" s="9">
        <v>0.14430000000000001</v>
      </c>
      <c r="P1968" s="9">
        <v>4.4400000000000002E-2</v>
      </c>
      <c r="Q1968" s="9">
        <v>51</v>
      </c>
      <c r="R1968" s="9">
        <v>192</v>
      </c>
      <c r="S1968" s="9">
        <v>633</v>
      </c>
      <c r="T1968" s="9">
        <v>26316</v>
      </c>
      <c r="U1968" s="9">
        <v>0.1789</v>
      </c>
      <c r="V1968" s="9">
        <v>0.7873</v>
      </c>
      <c r="W1968" s="9">
        <v>0.61439999999999995</v>
      </c>
      <c r="X1968" s="9">
        <v>6</v>
      </c>
      <c r="Y1968" s="9">
        <v>79</v>
      </c>
      <c r="Z1968" s="9">
        <v>240</v>
      </c>
      <c r="AA1968" s="9">
        <v>5145</v>
      </c>
      <c r="AB1968" s="9">
        <v>7.3599999999999999E-2</v>
      </c>
      <c r="AC1968" s="9">
        <v>0.29849999999999999</v>
      </c>
      <c r="AD1968" s="9">
        <v>0.1201</v>
      </c>
      <c r="AE1968" s="8"/>
      <c r="AF1968" s="8"/>
      <c r="AG1968" s="8"/>
      <c r="AH1968" s="8"/>
      <c r="AI1968" s="8"/>
      <c r="AJ1968" s="8"/>
      <c r="AK1968" s="8"/>
      <c r="AL1968" s="8"/>
      <c r="AM1968" s="8"/>
      <c r="AN1968" s="8"/>
      <c r="AO1968" s="8"/>
      <c r="AP1968" s="8"/>
      <c r="AQ1968" s="8"/>
      <c r="AR1968" s="8"/>
      <c r="AT1968" s="6">
        <f t="shared" si="95"/>
        <v>102.73913043478261</v>
      </c>
      <c r="AU1968" s="6">
        <f t="shared" si="96"/>
        <v>211.22222222222223</v>
      </c>
      <c r="AV1968" s="6">
        <f t="shared" si="97"/>
        <v>137.0625</v>
      </c>
      <c r="AW1968" s="7">
        <f t="shared" si="98"/>
        <v>65.12658227848101</v>
      </c>
      <c r="AX1968" s="6" t="str">
        <f t="shared" si="99"/>
        <v/>
      </c>
      <c r="AY1968" s="6" t="str">
        <f t="shared" si="100"/>
        <v/>
      </c>
      <c r="BA1968" s="6">
        <f>VLOOKUP(A1968, ALL_AP_DATA!$A$2:$F$3600, 6, FALSE)</f>
        <v>1073</v>
      </c>
      <c r="BB1968" s="6">
        <f>VLOOKUP(A1968, projmetadata!$A$2:$D$2036, 4, FALSE)</f>
        <v>76210</v>
      </c>
      <c r="BC1968" s="6" t="e">
        <f t="array" aca="1" ref="BC1968" ca="1">_xludf.IFS(I1968&lt;&gt;0, F1968/I1968, P1968&lt;&gt;0, M1968/P1968, W1968&lt;&gt;0, T1968/W1968, AD1968&lt;&gt;0, AA1968/AD1968, AK1968&lt;&gt;0, AH1968/AK1968, AR1968&lt;&gt;0, AO1968/AR1968, TRUE, 0)</f>
        <v>#NAME?</v>
      </c>
      <c r="BE1968" s="6" t="e">
        <f t="shared" ca="1" si="102"/>
        <v>#NAME?</v>
      </c>
      <c r="BF1968" s="6" t="e">
        <f t="shared" ca="1" si="103"/>
        <v>#NAME?</v>
      </c>
      <c r="BG1968" s="6"/>
      <c r="BH1968" s="6">
        <f>VLOOKUP(A1968, ALL_AP_DATA!$A$2:$D$3600, 3, FALSE)</f>
        <v>243</v>
      </c>
      <c r="BI1968" s="6">
        <f>VLOOKUP(A1968, ALL_AP_DATA!$A$2:$E$3600, 5, FALSE)</f>
        <v>42830</v>
      </c>
      <c r="BJ1968" s="6">
        <f t="shared" si="101"/>
        <v>39.916123019571295</v>
      </c>
      <c r="BK1968" s="6">
        <f t="shared" si="104"/>
        <v>0.22646784715750232</v>
      </c>
    </row>
    <row r="1969" spans="1:63" ht="15" customHeight="1" x14ac:dyDescent="0.25">
      <c r="A1969" s="8" t="s">
        <v>1743</v>
      </c>
      <c r="B1969" s="9" t="s">
        <v>1777</v>
      </c>
      <c r="C1969" s="9">
        <v>13</v>
      </c>
      <c r="D1969" s="9">
        <v>48</v>
      </c>
      <c r="E1969" s="9">
        <v>312</v>
      </c>
      <c r="F1969" s="9">
        <v>6530</v>
      </c>
      <c r="G1969" s="9">
        <v>5.45E-2</v>
      </c>
      <c r="H1969" s="9">
        <v>0.25490000000000002</v>
      </c>
      <c r="I1969" s="9">
        <v>5.9700000000000003E-2</v>
      </c>
      <c r="J1969" s="9">
        <v>1</v>
      </c>
      <c r="K1969" s="9">
        <v>6</v>
      </c>
      <c r="L1969" s="9">
        <v>43</v>
      </c>
      <c r="M1969" s="9">
        <v>784</v>
      </c>
      <c r="N1969" s="9">
        <v>6.7999999999999996E-3</v>
      </c>
      <c r="O1969" s="9">
        <v>3.5099999999999999E-2</v>
      </c>
      <c r="P1969" s="9">
        <v>7.1999999999999998E-3</v>
      </c>
      <c r="Q1969" s="9">
        <v>39</v>
      </c>
      <c r="R1969" s="9">
        <v>249</v>
      </c>
      <c r="S1969" s="9">
        <v>1124</v>
      </c>
      <c r="T1969" s="9">
        <v>45644</v>
      </c>
      <c r="U1969" s="9">
        <v>0.28260000000000002</v>
      </c>
      <c r="V1969" s="9">
        <v>0.91830000000000001</v>
      </c>
      <c r="W1969" s="9">
        <v>0.41699999999999998</v>
      </c>
      <c r="X1969" s="8"/>
      <c r="Y1969" s="8"/>
      <c r="Z1969" s="8"/>
      <c r="AA1969" s="8"/>
      <c r="AB1969" s="8"/>
      <c r="AC1969" s="8"/>
      <c r="AD1969" s="8"/>
      <c r="AE1969" s="9">
        <v>4</v>
      </c>
      <c r="AF1969" s="9">
        <v>9</v>
      </c>
      <c r="AG1969" s="9">
        <v>31</v>
      </c>
      <c r="AH1969" s="9">
        <v>518</v>
      </c>
      <c r="AI1969" s="9">
        <v>1.0200000000000001E-2</v>
      </c>
      <c r="AJ1969" s="9">
        <v>2.53E-2</v>
      </c>
      <c r="AK1969" s="9">
        <v>4.7000000000000002E-3</v>
      </c>
      <c r="AL1969" s="8"/>
      <c r="AM1969" s="8"/>
      <c r="AN1969" s="8"/>
      <c r="AO1969" s="8"/>
      <c r="AP1969" s="8"/>
      <c r="AQ1969" s="8"/>
      <c r="AR1969" s="8"/>
      <c r="AT1969" s="6">
        <f t="shared" si="95"/>
        <v>136.04166666666666</v>
      </c>
      <c r="AU1969" s="6">
        <f t="shared" si="96"/>
        <v>130.66666666666666</v>
      </c>
      <c r="AV1969" s="6">
        <f t="shared" si="97"/>
        <v>183.30923694779116</v>
      </c>
      <c r="AW1969" s="7" t="str">
        <f t="shared" si="98"/>
        <v/>
      </c>
      <c r="AX1969" s="6">
        <f t="shared" si="99"/>
        <v>57.555555555555557</v>
      </c>
      <c r="AY1969" s="6" t="str">
        <f t="shared" si="100"/>
        <v/>
      </c>
      <c r="BA1969" s="6">
        <f>VLOOKUP(A1969, ALL_AP_DATA!$A$2:$F$3600, 6, FALSE)</f>
        <v>881</v>
      </c>
      <c r="BB1969" s="6">
        <f>VLOOKUP(A1969, projmetadata!$A$2:$D$2036, 4, FALSE)</f>
        <v>72380</v>
      </c>
      <c r="BC1969" s="6" t="e">
        <f t="array" aca="1" ref="BC1969" ca="1">_xludf.IFS(I1969&lt;&gt;0, F1969/I1969, P1969&lt;&gt;0, M1969/P1969, W1969&lt;&gt;0, T1969/W1969, AD1969&lt;&gt;0, AA1969/AD1969, AK1969&lt;&gt;0, AH1969/AK1969, AR1969&lt;&gt;0, AO1969/AR1969, TRUE, 0)</f>
        <v>#NAME?</v>
      </c>
      <c r="BE1969" s="6" t="e">
        <f t="shared" ca="1" si="102"/>
        <v>#NAME?</v>
      </c>
      <c r="BF1969" s="6" t="e">
        <f t="shared" ca="1" si="103"/>
        <v>#NAME?</v>
      </c>
      <c r="BG1969" s="6"/>
      <c r="BH1969" s="6">
        <f>VLOOKUP(A1969, ALL_AP_DATA!$A$2:$D$3600, 3, FALSE)</f>
        <v>263</v>
      </c>
      <c r="BI1969" s="6">
        <f>VLOOKUP(A1969, ALL_AP_DATA!$A$2:$E$3600, 5, FALSE)</f>
        <v>109455</v>
      </c>
      <c r="BJ1969" s="6">
        <f t="shared" si="101"/>
        <v>124.23950056753689</v>
      </c>
      <c r="BK1969" s="6">
        <f t="shared" si="104"/>
        <v>0.29852440408626563</v>
      </c>
    </row>
    <row r="1970" spans="1:63" ht="15" customHeight="1" x14ac:dyDescent="0.25">
      <c r="A1970" s="8" t="s">
        <v>1744</v>
      </c>
      <c r="B1970" s="9" t="s">
        <v>1777</v>
      </c>
      <c r="C1970" s="9">
        <v>1</v>
      </c>
      <c r="D1970" s="9">
        <v>2</v>
      </c>
      <c r="E1970" s="9">
        <v>35</v>
      </c>
      <c r="F1970" s="9">
        <v>1726</v>
      </c>
      <c r="G1970" s="9">
        <v>2.3999999999999998E-3</v>
      </c>
      <c r="H1970" s="9">
        <v>8.7499999999999994E-2</v>
      </c>
      <c r="I1970" s="9">
        <v>3.5299999999999998E-2</v>
      </c>
      <c r="J1970" s="8"/>
      <c r="K1970" s="8"/>
      <c r="L1970" s="8"/>
      <c r="M1970" s="8"/>
      <c r="N1970" s="8"/>
      <c r="O1970" s="8"/>
      <c r="P1970" s="8"/>
      <c r="Q1970" s="9">
        <v>21</v>
      </c>
      <c r="R1970" s="9">
        <v>71</v>
      </c>
      <c r="S1970" s="9">
        <v>175</v>
      </c>
      <c r="T1970" s="9">
        <v>12101</v>
      </c>
      <c r="U1970" s="9">
        <v>8.5199999999999998E-2</v>
      </c>
      <c r="V1970" s="9">
        <v>0.4375</v>
      </c>
      <c r="W1970" s="9">
        <v>0.24740000000000001</v>
      </c>
      <c r="X1970" s="8"/>
      <c r="Y1970" s="8"/>
      <c r="Z1970" s="8"/>
      <c r="AA1970" s="8"/>
      <c r="AB1970" s="8"/>
      <c r="AC1970" s="8"/>
      <c r="AD1970" s="8"/>
      <c r="AE1970" s="8"/>
      <c r="AF1970" s="8"/>
      <c r="AG1970" s="8"/>
      <c r="AH1970" s="8"/>
      <c r="AI1970" s="8"/>
      <c r="AJ1970" s="8"/>
      <c r="AK1970" s="8"/>
      <c r="AL1970" s="8"/>
      <c r="AM1970" s="8"/>
      <c r="AN1970" s="8"/>
      <c r="AO1970" s="8"/>
      <c r="AP1970" s="8"/>
      <c r="AQ1970" s="8"/>
      <c r="AR1970" s="8"/>
      <c r="AT1970" s="6">
        <f t="shared" si="95"/>
        <v>863</v>
      </c>
      <c r="AU1970" s="6" t="str">
        <f t="shared" si="96"/>
        <v/>
      </c>
      <c r="AV1970" s="6">
        <f t="shared" si="97"/>
        <v>170.43661971830986</v>
      </c>
      <c r="AW1970" s="7" t="str">
        <f t="shared" si="98"/>
        <v/>
      </c>
      <c r="AX1970" s="6" t="str">
        <f t="shared" si="99"/>
        <v/>
      </c>
      <c r="AY1970" s="6" t="str">
        <f t="shared" si="100"/>
        <v/>
      </c>
      <c r="BA1970" s="6">
        <f>VLOOKUP(A1970, ALL_AP_DATA!$A$2:$F$3600, 6, FALSE)</f>
        <v>833</v>
      </c>
      <c r="BB1970" s="6">
        <f>VLOOKUP(A1970, projmetadata!$A$2:$D$2036, 4, FALSE)</f>
        <v>53257</v>
      </c>
      <c r="BC1970" s="6" t="e">
        <f t="array" aca="1" ref="BC1970" ca="1">_xludf.IFS(I1970&lt;&gt;0, F1970/I1970, P1970&lt;&gt;0, M1970/P1970, W1970&lt;&gt;0, T1970/W1970, AD1970&lt;&gt;0, AA1970/AD1970, AK1970&lt;&gt;0, AH1970/AK1970, AR1970&lt;&gt;0, AO1970/AR1970, TRUE, 0)</f>
        <v>#NAME?</v>
      </c>
      <c r="BE1970" s="6" t="e">
        <f t="shared" ca="1" si="102"/>
        <v>#NAME?</v>
      </c>
      <c r="BF1970" s="6" t="e">
        <f t="shared" ca="1" si="103"/>
        <v>#NAME?</v>
      </c>
      <c r="BG1970" s="6"/>
      <c r="BH1970" s="6">
        <f>VLOOKUP(A1970, ALL_AP_DATA!$A$2:$D$3600, 3, FALSE)</f>
        <v>71</v>
      </c>
      <c r="BI1970" s="6">
        <f>VLOOKUP(A1970, ALL_AP_DATA!$A$2:$E$3600, 5, FALSE)</f>
        <v>48915</v>
      </c>
      <c r="BJ1970" s="6">
        <f t="shared" si="101"/>
        <v>58.721488595438174</v>
      </c>
      <c r="BK1970" s="6">
        <f t="shared" si="104"/>
        <v>8.5234093637454988E-2</v>
      </c>
    </row>
    <row r="1971" spans="1:63" ht="15" customHeight="1" x14ac:dyDescent="0.25">
      <c r="A1971" s="8" t="s">
        <v>1745</v>
      </c>
      <c r="B1971" s="9" t="s">
        <v>1777</v>
      </c>
      <c r="C1971" s="9">
        <v>28</v>
      </c>
      <c r="D1971" s="9">
        <v>74</v>
      </c>
      <c r="E1971" s="9">
        <v>590</v>
      </c>
      <c r="F1971" s="9">
        <v>33133</v>
      </c>
      <c r="G1971" s="9">
        <v>6.9099999999999995E-2</v>
      </c>
      <c r="H1971" s="9">
        <v>0.3075</v>
      </c>
      <c r="I1971" s="9">
        <v>9.0899999999999995E-2</v>
      </c>
      <c r="J1971" s="8"/>
      <c r="K1971" s="8"/>
      <c r="L1971" s="8"/>
      <c r="M1971" s="8"/>
      <c r="N1971" s="8"/>
      <c r="O1971" s="8"/>
      <c r="P1971" s="8"/>
      <c r="Q1971" s="9">
        <v>54</v>
      </c>
      <c r="R1971" s="9">
        <v>353</v>
      </c>
      <c r="S1971" s="9">
        <v>1653</v>
      </c>
      <c r="T1971" s="9">
        <v>349804</v>
      </c>
      <c r="U1971" s="9">
        <v>0.3296</v>
      </c>
      <c r="V1971" s="9">
        <v>0.86140000000000005</v>
      </c>
      <c r="W1971" s="9">
        <v>0.95989999999999998</v>
      </c>
      <c r="X1971" s="8"/>
      <c r="Y1971" s="8"/>
      <c r="Z1971" s="8"/>
      <c r="AA1971" s="8"/>
      <c r="AB1971" s="8"/>
      <c r="AC1971" s="8"/>
      <c r="AD1971" s="8"/>
      <c r="AE1971" s="9">
        <v>9</v>
      </c>
      <c r="AF1971" s="9">
        <v>24</v>
      </c>
      <c r="AG1971" s="9">
        <v>85</v>
      </c>
      <c r="AH1971" s="9">
        <v>2512</v>
      </c>
      <c r="AI1971" s="9">
        <v>2.24E-2</v>
      </c>
      <c r="AJ1971" s="9">
        <v>4.4299999999999999E-2</v>
      </c>
      <c r="AK1971" s="9">
        <v>6.8999999999999999E-3</v>
      </c>
      <c r="AL1971" s="8"/>
      <c r="AM1971" s="8"/>
      <c r="AN1971" s="8"/>
      <c r="AO1971" s="8"/>
      <c r="AP1971" s="8"/>
      <c r="AQ1971" s="8"/>
      <c r="AR1971" s="8"/>
      <c r="AT1971" s="6">
        <f t="shared" si="95"/>
        <v>447.74324324324323</v>
      </c>
      <c r="AU1971" s="6" t="str">
        <f t="shared" si="96"/>
        <v/>
      </c>
      <c r="AV1971" s="6">
        <f t="shared" si="97"/>
        <v>990.94617563739382</v>
      </c>
      <c r="AW1971" s="7" t="str">
        <f t="shared" si="98"/>
        <v/>
      </c>
      <c r="AX1971" s="6">
        <f t="shared" si="99"/>
        <v>104.66666666666667</v>
      </c>
      <c r="AY1971" s="6" t="str">
        <f t="shared" si="100"/>
        <v/>
      </c>
      <c r="BA1971" s="6">
        <f>VLOOKUP(A1971, ALL_AP_DATA!$A$2:$F$3600, 6, FALSE)</f>
        <v>1071</v>
      </c>
      <c r="BB1971" s="6">
        <f>VLOOKUP(A1971, projmetadata!$A$2:$D$2036, 4, FALSE)</f>
        <v>116032</v>
      </c>
      <c r="BC1971" s="6" t="e">
        <f t="array" aca="1" ref="BC1971" ca="1">_xludf.IFS(I1971&lt;&gt;0, F1971/I1971, P1971&lt;&gt;0, M1971/P1971, W1971&lt;&gt;0, T1971/W1971, AD1971&lt;&gt;0, AA1971/AD1971, AK1971&lt;&gt;0, AH1971/AK1971, AR1971&lt;&gt;0, AO1971/AR1971, TRUE, 0)</f>
        <v>#NAME?</v>
      </c>
      <c r="BE1971" s="6" t="e">
        <f t="shared" ca="1" si="102"/>
        <v>#NAME?</v>
      </c>
      <c r="BF1971" s="6" t="e">
        <f t="shared" ca="1" si="103"/>
        <v>#NAME?</v>
      </c>
      <c r="BG1971" s="6"/>
      <c r="BH1971" s="6">
        <f>VLOOKUP(A1971, ALL_AP_DATA!$A$2:$D$3600, 3, FALSE)</f>
        <v>399</v>
      </c>
      <c r="BI1971" s="6">
        <f>VLOOKUP(A1971, ALL_AP_DATA!$A$2:$E$3600, 5, FALSE)</f>
        <v>364410</v>
      </c>
      <c r="BJ1971" s="6">
        <f t="shared" si="101"/>
        <v>340.25210084033614</v>
      </c>
      <c r="BK1971" s="6">
        <f t="shared" si="104"/>
        <v>0.37254901960784315</v>
      </c>
    </row>
    <row r="1972" spans="1:63" ht="15" customHeight="1" x14ac:dyDescent="0.25">
      <c r="A1972" s="8" t="s">
        <v>1746</v>
      </c>
      <c r="B1972" s="9" t="s">
        <v>1777</v>
      </c>
      <c r="C1972" s="9">
        <v>3</v>
      </c>
      <c r="D1972" s="9">
        <v>26</v>
      </c>
      <c r="E1972" s="9">
        <v>161</v>
      </c>
      <c r="F1972" s="9">
        <v>811</v>
      </c>
      <c r="G1972" s="9">
        <v>5.0700000000000002E-2</v>
      </c>
      <c r="H1972" s="9">
        <v>0.87029999999999996</v>
      </c>
      <c r="I1972" s="9">
        <v>0.20399999999999999</v>
      </c>
      <c r="J1972" s="8"/>
      <c r="K1972" s="8"/>
      <c r="L1972" s="8"/>
      <c r="M1972" s="8"/>
      <c r="N1972" s="8"/>
      <c r="O1972" s="8"/>
      <c r="P1972" s="8"/>
      <c r="Q1972" s="9">
        <v>2</v>
      </c>
      <c r="R1972" s="9">
        <v>30</v>
      </c>
      <c r="S1972" s="9">
        <v>165</v>
      </c>
      <c r="T1972" s="9">
        <v>1828</v>
      </c>
      <c r="U1972" s="9">
        <v>5.8500000000000003E-2</v>
      </c>
      <c r="V1972" s="9">
        <v>0.89190000000000003</v>
      </c>
      <c r="W1972" s="9">
        <v>0.45979999999999999</v>
      </c>
      <c r="X1972" s="8"/>
      <c r="Y1972" s="8"/>
      <c r="Z1972" s="8"/>
      <c r="AA1972" s="8"/>
      <c r="AB1972" s="8"/>
      <c r="AC1972" s="8"/>
      <c r="AD1972" s="8"/>
      <c r="AE1972" s="9">
        <v>2</v>
      </c>
      <c r="AF1972" s="9">
        <v>8</v>
      </c>
      <c r="AG1972" s="9">
        <v>0</v>
      </c>
      <c r="AH1972" s="9">
        <v>0</v>
      </c>
      <c r="AI1972" s="9">
        <v>1.5599999999999999E-2</v>
      </c>
      <c r="AJ1972" s="9">
        <v>0</v>
      </c>
      <c r="AK1972" s="9">
        <v>0</v>
      </c>
      <c r="AL1972" s="9">
        <v>1</v>
      </c>
      <c r="AM1972" s="9">
        <v>39</v>
      </c>
      <c r="AN1972" s="9">
        <v>165</v>
      </c>
      <c r="AO1972" s="9">
        <v>2157</v>
      </c>
      <c r="AP1972" s="9">
        <v>7.5999999999999998E-2</v>
      </c>
      <c r="AQ1972" s="9">
        <v>0.89190000000000003</v>
      </c>
      <c r="AR1972" s="9">
        <v>0.54249999999999998</v>
      </c>
      <c r="AT1972" s="6">
        <f t="shared" si="95"/>
        <v>31.192307692307693</v>
      </c>
      <c r="AU1972" s="6" t="str">
        <f t="shared" si="96"/>
        <v/>
      </c>
      <c r="AV1972" s="6">
        <f t="shared" si="97"/>
        <v>60.93333333333333</v>
      </c>
      <c r="AW1972" s="7" t="str">
        <f t="shared" si="98"/>
        <v/>
      </c>
      <c r="AX1972" s="6">
        <f t="shared" si="99"/>
        <v>0</v>
      </c>
      <c r="AY1972" s="6">
        <f t="shared" si="100"/>
        <v>55.307692307692307</v>
      </c>
      <c r="BA1972" s="6">
        <f>VLOOKUP(A1972, ALL_AP_DATA!$A$2:$F$3600, 6, FALSE)</f>
        <v>513</v>
      </c>
      <c r="BB1972" s="6">
        <f>VLOOKUP(A1972, projmetadata!$A$2:$D$2036, 4, FALSE)</f>
        <v>53203</v>
      </c>
      <c r="BC1972" s="6" t="e">
        <f t="array" aca="1" ref="BC1972" ca="1">_xludf.IFS(I1972&lt;&gt;0, F1972/I1972, P1972&lt;&gt;0, M1972/P1972, W1972&lt;&gt;0, T1972/W1972, AD1972&lt;&gt;0, AA1972/AD1972, AK1972&lt;&gt;0, AH1972/AK1972, AR1972&lt;&gt;0, AO1972/AR1972, TRUE, 0)</f>
        <v>#NAME?</v>
      </c>
      <c r="BE1972" s="6" t="e">
        <f t="shared" ca="1" si="102"/>
        <v>#NAME?</v>
      </c>
      <c r="BF1972" s="6" t="e">
        <f t="shared" ca="1" si="103"/>
        <v>#NAME?</v>
      </c>
      <c r="BG1972" s="6"/>
      <c r="BH1972" s="6">
        <f>VLOOKUP(A1972, ALL_AP_DATA!$A$2:$D$3600, 3, FALSE)</f>
        <v>61</v>
      </c>
      <c r="BI1972" s="6">
        <f>VLOOKUP(A1972, ALL_AP_DATA!$A$2:$E$3600, 5, FALSE)</f>
        <v>3976</v>
      </c>
      <c r="BJ1972" s="6">
        <f t="shared" si="101"/>
        <v>7.7504873294346979</v>
      </c>
      <c r="BK1972" s="6">
        <f t="shared" si="104"/>
        <v>0.1189083820662768</v>
      </c>
    </row>
    <row r="1973" spans="1:63" ht="15" customHeight="1" x14ac:dyDescent="0.25">
      <c r="A1973" s="8" t="s">
        <v>1747</v>
      </c>
      <c r="B1973" s="9" t="s">
        <v>1777</v>
      </c>
      <c r="C1973" s="9">
        <v>24</v>
      </c>
      <c r="D1973" s="9">
        <v>147</v>
      </c>
      <c r="E1973" s="9">
        <v>155</v>
      </c>
      <c r="F1973" s="9">
        <v>8570</v>
      </c>
      <c r="G1973" s="9">
        <v>0.1135</v>
      </c>
      <c r="H1973" s="9">
        <v>0.25580000000000003</v>
      </c>
      <c r="I1973" s="9">
        <v>0.1071</v>
      </c>
      <c r="J1973" s="8"/>
      <c r="K1973" s="8"/>
      <c r="L1973" s="8"/>
      <c r="M1973" s="8"/>
      <c r="N1973" s="8"/>
      <c r="O1973" s="8"/>
      <c r="P1973" s="8"/>
      <c r="Q1973" s="9">
        <v>51</v>
      </c>
      <c r="R1973" s="9">
        <v>181</v>
      </c>
      <c r="S1973" s="9">
        <v>501</v>
      </c>
      <c r="T1973" s="9">
        <v>59491</v>
      </c>
      <c r="U1973" s="9">
        <v>0.13980000000000001</v>
      </c>
      <c r="V1973" s="9">
        <v>0.82669999999999999</v>
      </c>
      <c r="W1973" s="9">
        <v>0.74319999999999997</v>
      </c>
      <c r="X1973" s="8"/>
      <c r="Y1973" s="8"/>
      <c r="Z1973" s="8"/>
      <c r="AA1973" s="8"/>
      <c r="AB1973" s="8"/>
      <c r="AC1973" s="8"/>
      <c r="AD1973" s="8"/>
      <c r="AE1973" s="9">
        <v>8</v>
      </c>
      <c r="AF1973" s="9">
        <v>18</v>
      </c>
      <c r="AG1973" s="9">
        <v>101</v>
      </c>
      <c r="AH1973" s="9">
        <v>4492</v>
      </c>
      <c r="AI1973" s="9">
        <v>1.3899999999999999E-2</v>
      </c>
      <c r="AJ1973" s="9">
        <v>0.16669999999999999</v>
      </c>
      <c r="AK1973" s="9">
        <v>5.6099999999999997E-2</v>
      </c>
      <c r="AL1973" s="8"/>
      <c r="AM1973" s="8"/>
      <c r="AN1973" s="8"/>
      <c r="AO1973" s="8"/>
      <c r="AP1973" s="8"/>
      <c r="AQ1973" s="8"/>
      <c r="AR1973" s="8"/>
      <c r="AT1973" s="6">
        <f t="shared" si="95"/>
        <v>58.299319727891159</v>
      </c>
      <c r="AU1973" s="6" t="str">
        <f t="shared" si="96"/>
        <v/>
      </c>
      <c r="AV1973" s="6">
        <f t="shared" si="97"/>
        <v>328.67955801104972</v>
      </c>
      <c r="AW1973" s="7" t="str">
        <f t="shared" si="98"/>
        <v/>
      </c>
      <c r="AX1973" s="6">
        <f t="shared" si="99"/>
        <v>249.55555555555554</v>
      </c>
      <c r="AY1973" s="6" t="str">
        <f t="shared" si="100"/>
        <v/>
      </c>
      <c r="BA1973" s="6">
        <f>VLOOKUP(A1973, ALL_AP_DATA!$A$2:$F$3600, 6, FALSE)</f>
        <v>1295</v>
      </c>
      <c r="BB1973" s="6">
        <f>VLOOKUP(A1973, projmetadata!$A$2:$D$2036, 4, FALSE)</f>
        <v>227837</v>
      </c>
      <c r="BC1973" s="6" t="e">
        <f t="array" aca="1" ref="BC1973" ca="1">_xludf.IFS(I1973&lt;&gt;0, F1973/I1973, P1973&lt;&gt;0, M1973/P1973, W1973&lt;&gt;0, T1973/W1973, AD1973&lt;&gt;0, AA1973/AD1973, AK1973&lt;&gt;0, AH1973/AK1973, AR1973&lt;&gt;0, AO1973/AR1973, TRUE, 0)</f>
        <v>#NAME?</v>
      </c>
      <c r="BE1973" s="6" t="e">
        <f t="shared" ca="1" si="102"/>
        <v>#NAME?</v>
      </c>
      <c r="BF1973" s="6" t="e">
        <f t="shared" ca="1" si="103"/>
        <v>#NAME?</v>
      </c>
      <c r="BG1973" s="6"/>
      <c r="BH1973" s="6">
        <f>VLOOKUP(A1973, ALL_AP_DATA!$A$2:$D$3600, 3, FALSE)</f>
        <v>314</v>
      </c>
      <c r="BI1973" s="6">
        <f>VLOOKUP(A1973, ALL_AP_DATA!$A$2:$E$3600, 5, FALSE)</f>
        <v>80043</v>
      </c>
      <c r="BJ1973" s="6">
        <f t="shared" si="101"/>
        <v>61.809266409266407</v>
      </c>
      <c r="BK1973" s="6">
        <f t="shared" si="104"/>
        <v>0.24247104247104248</v>
      </c>
    </row>
    <row r="1974" spans="1:63" ht="15" customHeight="1" x14ac:dyDescent="0.25">
      <c r="A1974" s="8" t="s">
        <v>1748</v>
      </c>
      <c r="B1974" s="9" t="s">
        <v>1777</v>
      </c>
      <c r="C1974" s="9">
        <v>4</v>
      </c>
      <c r="D1974" s="9">
        <v>23</v>
      </c>
      <c r="E1974" s="9">
        <v>57</v>
      </c>
      <c r="F1974" s="9">
        <v>2424</v>
      </c>
      <c r="G1974" s="9">
        <v>3.6499999999999998E-2</v>
      </c>
      <c r="H1974" s="9">
        <v>0.1575</v>
      </c>
      <c r="I1974" s="9">
        <v>8.5300000000000001E-2</v>
      </c>
      <c r="J1974" s="8"/>
      <c r="K1974" s="8"/>
      <c r="L1974" s="8"/>
      <c r="M1974" s="8"/>
      <c r="N1974" s="8"/>
      <c r="O1974" s="8"/>
      <c r="P1974" s="8"/>
      <c r="Q1974" s="9">
        <v>28</v>
      </c>
      <c r="R1974" s="9">
        <v>102</v>
      </c>
      <c r="S1974" s="9">
        <v>247</v>
      </c>
      <c r="T1974" s="9">
        <v>15047</v>
      </c>
      <c r="U1974" s="9">
        <v>0.16159999999999999</v>
      </c>
      <c r="V1974" s="9">
        <v>0.68230000000000002</v>
      </c>
      <c r="W1974" s="9">
        <v>0.52939999999999998</v>
      </c>
      <c r="X1974" s="8"/>
      <c r="Y1974" s="8"/>
      <c r="Z1974" s="8"/>
      <c r="AA1974" s="8"/>
      <c r="AB1974" s="8"/>
      <c r="AC1974" s="8"/>
      <c r="AD1974" s="8"/>
      <c r="AE1974" s="9">
        <v>3</v>
      </c>
      <c r="AF1974" s="9">
        <v>6</v>
      </c>
      <c r="AG1974" s="9">
        <v>5</v>
      </c>
      <c r="AH1974" s="9">
        <v>132</v>
      </c>
      <c r="AI1974" s="9">
        <v>9.4999999999999998E-3</v>
      </c>
      <c r="AJ1974" s="9">
        <v>1.38E-2</v>
      </c>
      <c r="AK1974" s="9">
        <v>4.5999999999999999E-3</v>
      </c>
      <c r="AL1974" s="8"/>
      <c r="AM1974" s="8"/>
      <c r="AN1974" s="8"/>
      <c r="AO1974" s="8"/>
      <c r="AP1974" s="8"/>
      <c r="AQ1974" s="8"/>
      <c r="AR1974" s="8"/>
      <c r="AT1974" s="6">
        <f t="shared" si="95"/>
        <v>105.39130434782609</v>
      </c>
      <c r="AU1974" s="6" t="str">
        <f t="shared" si="96"/>
        <v/>
      </c>
      <c r="AV1974" s="6">
        <f t="shared" si="97"/>
        <v>147.51960784313727</v>
      </c>
      <c r="AW1974" s="7" t="str">
        <f t="shared" si="98"/>
        <v/>
      </c>
      <c r="AX1974" s="6">
        <f t="shared" si="99"/>
        <v>22</v>
      </c>
      <c r="AY1974" s="6" t="str">
        <f t="shared" si="100"/>
        <v/>
      </c>
      <c r="BA1974" s="6">
        <f>VLOOKUP(A1974, ALL_AP_DATA!$A$2:$F$3600, 6, FALSE)</f>
        <v>631</v>
      </c>
      <c r="BB1974" s="6">
        <f>VLOOKUP(A1974, projmetadata!$A$2:$D$2036, 4, FALSE)</f>
        <v>29141</v>
      </c>
      <c r="BC1974" s="6" t="e">
        <f t="array" aca="1" ref="BC1974" ca="1">_xludf.IFS(I1974&lt;&gt;0, F1974/I1974, P1974&lt;&gt;0, M1974/P1974, W1974&lt;&gt;0, T1974/W1974, AD1974&lt;&gt;0, AA1974/AD1974, AK1974&lt;&gt;0, AH1974/AK1974, AR1974&lt;&gt;0, AO1974/AR1974, TRUE, 0)</f>
        <v>#NAME?</v>
      </c>
      <c r="BE1974" s="6" t="e">
        <f t="shared" ca="1" si="102"/>
        <v>#NAME?</v>
      </c>
      <c r="BF1974" s="6" t="e">
        <f t="shared" ca="1" si="103"/>
        <v>#NAME?</v>
      </c>
      <c r="BG1974" s="6"/>
      <c r="BH1974" s="6">
        <f>VLOOKUP(A1974, ALL_AP_DATA!$A$2:$D$3600, 3, FALSE)</f>
        <v>120</v>
      </c>
      <c r="BI1974" s="6">
        <f>VLOOKUP(A1974, ALL_AP_DATA!$A$2:$E$3600, 5, FALSE)</f>
        <v>28422</v>
      </c>
      <c r="BJ1974" s="6">
        <f t="shared" si="101"/>
        <v>45.042789223454832</v>
      </c>
      <c r="BK1974" s="6">
        <f t="shared" si="104"/>
        <v>0.19017432646592711</v>
      </c>
    </row>
    <row r="1975" spans="1:63" ht="15" customHeight="1" x14ac:dyDescent="0.25">
      <c r="A1975" s="8" t="s">
        <v>1749</v>
      </c>
      <c r="B1975" s="9" t="s">
        <v>1777</v>
      </c>
      <c r="C1975" s="9">
        <v>9</v>
      </c>
      <c r="D1975" s="9">
        <v>38</v>
      </c>
      <c r="E1975" s="9">
        <v>59</v>
      </c>
      <c r="F1975" s="9">
        <v>1013</v>
      </c>
      <c r="G1975" s="9">
        <v>3.5700000000000003E-2</v>
      </c>
      <c r="H1975" s="9">
        <v>9.6199999999999994E-2</v>
      </c>
      <c r="I1975" s="9">
        <v>1.35E-2</v>
      </c>
      <c r="J1975" s="8"/>
      <c r="K1975" s="8"/>
      <c r="L1975" s="8"/>
      <c r="M1975" s="8"/>
      <c r="N1975" s="8"/>
      <c r="O1975" s="8"/>
      <c r="P1975" s="8"/>
      <c r="Q1975" s="9">
        <v>61</v>
      </c>
      <c r="R1975" s="9">
        <v>284</v>
      </c>
      <c r="S1975" s="9">
        <v>514</v>
      </c>
      <c r="T1975" s="9">
        <v>47334</v>
      </c>
      <c r="U1975" s="9">
        <v>0.26669999999999999</v>
      </c>
      <c r="V1975" s="9">
        <v>0.83850000000000002</v>
      </c>
      <c r="W1975" s="9">
        <v>0.63009999999999999</v>
      </c>
      <c r="X1975" s="8"/>
      <c r="Y1975" s="8"/>
      <c r="Z1975" s="8"/>
      <c r="AA1975" s="8"/>
      <c r="AB1975" s="8"/>
      <c r="AC1975" s="8"/>
      <c r="AD1975" s="8"/>
      <c r="AE1975" s="9">
        <v>2</v>
      </c>
      <c r="AF1975" s="9">
        <v>7</v>
      </c>
      <c r="AG1975" s="9">
        <v>0</v>
      </c>
      <c r="AH1975" s="9">
        <v>0</v>
      </c>
      <c r="AI1975" s="9">
        <v>6.6E-3</v>
      </c>
      <c r="AJ1975" s="9">
        <v>0</v>
      </c>
      <c r="AK1975" s="9">
        <v>0</v>
      </c>
      <c r="AL1975" s="8"/>
      <c r="AM1975" s="8"/>
      <c r="AN1975" s="8"/>
      <c r="AO1975" s="8"/>
      <c r="AP1975" s="8"/>
      <c r="AQ1975" s="8"/>
      <c r="AR1975" s="8"/>
      <c r="AT1975" s="6">
        <f t="shared" si="95"/>
        <v>26.657894736842106</v>
      </c>
      <c r="AU1975" s="6" t="str">
        <f t="shared" si="96"/>
        <v/>
      </c>
      <c r="AV1975" s="6">
        <f t="shared" si="97"/>
        <v>166.66901408450704</v>
      </c>
      <c r="AW1975" s="7" t="str">
        <f t="shared" si="98"/>
        <v/>
      </c>
      <c r="AX1975" s="6">
        <f t="shared" si="99"/>
        <v>0</v>
      </c>
      <c r="AY1975" s="6" t="str">
        <f t="shared" si="100"/>
        <v/>
      </c>
      <c r="BA1975" s="6">
        <f>VLOOKUP(A1975, ALL_AP_DATA!$A$2:$F$3600, 6, FALSE)</f>
        <v>1065</v>
      </c>
      <c r="BB1975" s="6">
        <f>VLOOKUP(A1975, projmetadata!$A$2:$D$2036, 4, FALSE)</f>
        <v>32404</v>
      </c>
      <c r="BC1975" s="6" t="e">
        <f t="array" aca="1" ref="BC1975" ca="1">_xludf.IFS(I1975&lt;&gt;0, F1975/I1975, P1975&lt;&gt;0, M1975/P1975, W1975&lt;&gt;0, T1975/W1975, AD1975&lt;&gt;0, AA1975/AD1975, AK1975&lt;&gt;0, AH1975/AK1975, AR1975&lt;&gt;0, AO1975/AR1975, TRUE, 0)</f>
        <v>#NAME?</v>
      </c>
      <c r="BE1975" s="6" t="e">
        <f t="shared" ca="1" si="102"/>
        <v>#NAME?</v>
      </c>
      <c r="BF1975" s="6" t="e">
        <f t="shared" ca="1" si="103"/>
        <v>#NAME?</v>
      </c>
      <c r="BG1975" s="6"/>
      <c r="BH1975" s="6">
        <f>VLOOKUP(A1975, ALL_AP_DATA!$A$2:$D$3600, 3, FALSE)</f>
        <v>317</v>
      </c>
      <c r="BI1975" s="6">
        <f>VLOOKUP(A1975, ALL_AP_DATA!$A$2:$E$3600, 5, FALSE)</f>
        <v>75126</v>
      </c>
      <c r="BJ1975" s="6">
        <f t="shared" si="101"/>
        <v>70.540845070422534</v>
      </c>
      <c r="BK1975" s="6">
        <f t="shared" si="104"/>
        <v>0.29765258215962442</v>
      </c>
    </row>
    <row r="1976" spans="1:63" ht="15" customHeight="1" x14ac:dyDescent="0.25">
      <c r="A1976" s="8" t="s">
        <v>1750</v>
      </c>
      <c r="B1976" s="9" t="s">
        <v>1777</v>
      </c>
      <c r="C1976" s="9">
        <v>19</v>
      </c>
      <c r="D1976" s="9">
        <v>53</v>
      </c>
      <c r="E1976" s="9">
        <v>356</v>
      </c>
      <c r="F1976" s="9">
        <v>14610</v>
      </c>
      <c r="G1976" s="9">
        <v>9.4000000000000004E-3</v>
      </c>
      <c r="H1976" s="9">
        <v>8.9800000000000005E-2</v>
      </c>
      <c r="I1976" s="9">
        <v>3.3999999999999998E-3</v>
      </c>
      <c r="J1976" s="8"/>
      <c r="K1976" s="8"/>
      <c r="L1976" s="8"/>
      <c r="M1976" s="8"/>
      <c r="N1976" s="8"/>
      <c r="O1976" s="8"/>
      <c r="P1976" s="8"/>
      <c r="Q1976" s="9">
        <v>388</v>
      </c>
      <c r="R1976" s="9">
        <v>2090</v>
      </c>
      <c r="S1976" s="9">
        <v>3562</v>
      </c>
      <c r="T1976" s="9">
        <v>1811318</v>
      </c>
      <c r="U1976" s="9">
        <v>0.36930000000000002</v>
      </c>
      <c r="V1976" s="9">
        <v>0.89810000000000001</v>
      </c>
      <c r="W1976" s="9">
        <v>0.41830000000000001</v>
      </c>
      <c r="X1976" s="8"/>
      <c r="Y1976" s="8"/>
      <c r="Z1976" s="8"/>
      <c r="AA1976" s="8"/>
      <c r="AB1976" s="8"/>
      <c r="AC1976" s="8"/>
      <c r="AD1976" s="8"/>
      <c r="AE1976" s="9">
        <v>6</v>
      </c>
      <c r="AF1976" s="9">
        <v>27</v>
      </c>
      <c r="AG1976" s="9">
        <v>108</v>
      </c>
      <c r="AH1976" s="9">
        <v>4029</v>
      </c>
      <c r="AI1976" s="9">
        <v>4.7999999999999996E-3</v>
      </c>
      <c r="AJ1976" s="9">
        <v>2.7199999999999998E-2</v>
      </c>
      <c r="AK1976" s="9">
        <v>8.9999999999999998E-4</v>
      </c>
      <c r="AL1976" s="8"/>
      <c r="AM1976" s="8"/>
      <c r="AN1976" s="8"/>
      <c r="AO1976" s="8"/>
      <c r="AP1976" s="8"/>
      <c r="AQ1976" s="8"/>
      <c r="AR1976" s="8"/>
      <c r="AT1976" s="6">
        <f t="shared" si="95"/>
        <v>275.66037735849056</v>
      </c>
      <c r="AU1976" s="6" t="str">
        <f t="shared" si="96"/>
        <v/>
      </c>
      <c r="AV1976" s="6">
        <f t="shared" si="97"/>
        <v>866.65933014354061</v>
      </c>
      <c r="AW1976" s="7" t="str">
        <f t="shared" si="98"/>
        <v/>
      </c>
      <c r="AX1976" s="6">
        <f t="shared" si="99"/>
        <v>149.22222222222223</v>
      </c>
      <c r="AY1976" s="6" t="str">
        <f t="shared" si="100"/>
        <v/>
      </c>
      <c r="BA1976" s="6">
        <f>VLOOKUP(A1976, ALL_AP_DATA!$A$2:$F$3600, 6, FALSE)</f>
        <v>5659</v>
      </c>
      <c r="BB1976" s="6">
        <f>VLOOKUP(A1976, projmetadata!$A$2:$D$2036, 4, FALSE)</f>
        <v>110505</v>
      </c>
      <c r="BC1976" s="6" t="e">
        <f t="array" aca="1" ref="BC1976" ca="1">_xludf.IFS(I1976&lt;&gt;0, F1976/I1976, P1976&lt;&gt;0, M1976/P1976, W1976&lt;&gt;0, T1976/W1976, AD1976&lt;&gt;0, AA1976/AD1976, AK1976&lt;&gt;0, AH1976/AK1976, AR1976&lt;&gt;0, AO1976/AR1976, TRUE, 0)</f>
        <v>#NAME?</v>
      </c>
      <c r="BE1976" s="6" t="e">
        <f t="shared" ca="1" si="102"/>
        <v>#NAME?</v>
      </c>
      <c r="BF1976" s="6" t="e">
        <f t="shared" ca="1" si="103"/>
        <v>#NAME?</v>
      </c>
      <c r="BG1976" s="6"/>
      <c r="BH1976" s="6">
        <f>VLOOKUP(A1976, ALL_AP_DATA!$A$2:$D$3600, 3, FALSE)</f>
        <v>2117</v>
      </c>
      <c r="BI1976" s="6">
        <f>VLOOKUP(A1976, ALL_AP_DATA!$A$2:$E$3600, 5, FALSE)</f>
        <v>4330163</v>
      </c>
      <c r="BJ1976" s="6">
        <f t="shared" si="101"/>
        <v>765.18165753666722</v>
      </c>
      <c r="BK1976" s="6">
        <f t="shared" si="104"/>
        <v>0.37409436296165399</v>
      </c>
    </row>
    <row r="1977" spans="1:63" ht="15" customHeight="1" x14ac:dyDescent="0.25">
      <c r="A1977" s="8" t="s">
        <v>1751</v>
      </c>
      <c r="B1977" s="9" t="s">
        <v>1777</v>
      </c>
      <c r="C1977" s="9">
        <v>24</v>
      </c>
      <c r="D1977" s="9">
        <v>114</v>
      </c>
      <c r="E1977" s="9">
        <v>592</v>
      </c>
      <c r="F1977" s="9">
        <v>34272</v>
      </c>
      <c r="G1977" s="9">
        <v>4.3299999999999998E-2</v>
      </c>
      <c r="H1977" s="9">
        <v>0.35659999999999997</v>
      </c>
      <c r="I1977" s="9">
        <v>0.18840000000000001</v>
      </c>
      <c r="J1977" s="9">
        <v>1</v>
      </c>
      <c r="K1977" s="9">
        <v>8</v>
      </c>
      <c r="L1977" s="9">
        <v>103</v>
      </c>
      <c r="M1977" s="9">
        <v>5410</v>
      </c>
      <c r="N1977" s="9">
        <v>3.0000000000000001E-3</v>
      </c>
      <c r="O1977" s="9">
        <v>6.2E-2</v>
      </c>
      <c r="P1977" s="9">
        <v>2.9700000000000001E-2</v>
      </c>
      <c r="Q1977" s="9">
        <v>118</v>
      </c>
      <c r="R1977" s="9">
        <v>590</v>
      </c>
      <c r="S1977" s="9">
        <v>1564</v>
      </c>
      <c r="T1977" s="9">
        <v>155021</v>
      </c>
      <c r="U1977" s="9">
        <v>0.224</v>
      </c>
      <c r="V1977" s="9">
        <v>0.94220000000000004</v>
      </c>
      <c r="W1977" s="9">
        <v>0.85199999999999998</v>
      </c>
      <c r="X1977" s="8"/>
      <c r="Y1977" s="8"/>
      <c r="Z1977" s="8"/>
      <c r="AA1977" s="8"/>
      <c r="AB1977" s="8"/>
      <c r="AC1977" s="8"/>
      <c r="AD1977" s="8"/>
      <c r="AE1977" s="9">
        <v>21</v>
      </c>
      <c r="AF1977" s="9">
        <v>53</v>
      </c>
      <c r="AG1977" s="9">
        <v>276</v>
      </c>
      <c r="AH1977" s="9">
        <v>11212</v>
      </c>
      <c r="AI1977" s="9">
        <v>2.01E-2</v>
      </c>
      <c r="AJ1977" s="9">
        <v>0.1663</v>
      </c>
      <c r="AK1977" s="9">
        <v>6.1600000000000002E-2</v>
      </c>
      <c r="AL1977" s="8"/>
      <c r="AM1977" s="8"/>
      <c r="AN1977" s="8"/>
      <c r="AO1977" s="8"/>
      <c r="AP1977" s="8"/>
      <c r="AQ1977" s="8"/>
      <c r="AR1977" s="8"/>
      <c r="AT1977" s="6">
        <f t="shared" si="95"/>
        <v>300.63157894736844</v>
      </c>
      <c r="AU1977" s="6">
        <f t="shared" si="96"/>
        <v>676.25</v>
      </c>
      <c r="AV1977" s="6">
        <f t="shared" si="97"/>
        <v>262.74745762711865</v>
      </c>
      <c r="AW1977" s="7" t="str">
        <f t="shared" si="98"/>
        <v/>
      </c>
      <c r="AX1977" s="6">
        <f t="shared" si="99"/>
        <v>211.54716981132074</v>
      </c>
      <c r="AY1977" s="6" t="str">
        <f t="shared" si="100"/>
        <v/>
      </c>
      <c r="BA1977" s="6">
        <f>VLOOKUP(A1977, ALL_AP_DATA!$A$2:$F$3600, 6, FALSE)</f>
        <v>2634</v>
      </c>
      <c r="BB1977" s="6">
        <f>VLOOKUP(A1977, projmetadata!$A$2:$D$2036, 4, FALSE)</f>
        <v>165141</v>
      </c>
      <c r="BC1977" s="6" t="e">
        <f t="array" aca="1" ref="BC1977" ca="1">_xludf.IFS(I1977&lt;&gt;0, F1977/I1977, P1977&lt;&gt;0, M1977/P1977, W1977&lt;&gt;0, T1977/W1977, AD1977&lt;&gt;0, AA1977/AD1977, AK1977&lt;&gt;0, AH1977/AK1977, AR1977&lt;&gt;0, AO1977/AR1977, TRUE, 0)</f>
        <v>#NAME?</v>
      </c>
      <c r="BE1977" s="6" t="e">
        <f t="shared" ca="1" si="102"/>
        <v>#NAME?</v>
      </c>
      <c r="BF1977" s="6" t="e">
        <f t="shared" ca="1" si="103"/>
        <v>#NAME?</v>
      </c>
      <c r="BG1977" s="6"/>
      <c r="BH1977" s="6">
        <f>VLOOKUP(A1977, ALL_AP_DATA!$A$2:$D$3600, 3, FALSE)</f>
        <v>631</v>
      </c>
      <c r="BI1977" s="6">
        <f>VLOOKUP(A1977, ALL_AP_DATA!$A$2:$E$3600, 5, FALSE)</f>
        <v>181944</v>
      </c>
      <c r="BJ1977" s="6">
        <f t="shared" si="101"/>
        <v>69.075170842824605</v>
      </c>
      <c r="BK1977" s="6">
        <f t="shared" si="104"/>
        <v>0.23955960516324981</v>
      </c>
    </row>
    <row r="1978" spans="1:63" ht="15" customHeight="1" x14ac:dyDescent="0.25">
      <c r="A1978" s="8" t="s">
        <v>1752</v>
      </c>
      <c r="B1978" s="9" t="s">
        <v>1777</v>
      </c>
      <c r="C1978" s="9">
        <v>6</v>
      </c>
      <c r="D1978" s="9">
        <v>36</v>
      </c>
      <c r="E1978" s="9">
        <v>88</v>
      </c>
      <c r="F1978" s="9">
        <v>2498</v>
      </c>
      <c r="G1978" s="9">
        <v>5.1499999999999997E-2</v>
      </c>
      <c r="H1978" s="9">
        <v>0.2611</v>
      </c>
      <c r="I1978" s="9">
        <v>0.1323</v>
      </c>
      <c r="J1978" s="8"/>
      <c r="K1978" s="8"/>
      <c r="L1978" s="8"/>
      <c r="M1978" s="8"/>
      <c r="N1978" s="8"/>
      <c r="O1978" s="8"/>
      <c r="P1978" s="8"/>
      <c r="Q1978" s="9">
        <v>29</v>
      </c>
      <c r="R1978" s="9">
        <v>104</v>
      </c>
      <c r="S1978" s="9">
        <v>264</v>
      </c>
      <c r="T1978" s="9">
        <v>13274</v>
      </c>
      <c r="U1978" s="9">
        <v>0.14879999999999999</v>
      </c>
      <c r="V1978" s="9">
        <v>0.78339999999999999</v>
      </c>
      <c r="W1978" s="9">
        <v>0.70320000000000005</v>
      </c>
      <c r="X1978" s="8"/>
      <c r="Y1978" s="8"/>
      <c r="Z1978" s="8"/>
      <c r="AA1978" s="8"/>
      <c r="AB1978" s="8"/>
      <c r="AC1978" s="8"/>
      <c r="AD1978" s="8"/>
      <c r="AE1978" s="9">
        <v>6</v>
      </c>
      <c r="AF1978" s="9">
        <v>30</v>
      </c>
      <c r="AG1978" s="9">
        <v>69</v>
      </c>
      <c r="AH1978" s="9">
        <v>1047</v>
      </c>
      <c r="AI1978" s="9">
        <v>4.2900000000000001E-2</v>
      </c>
      <c r="AJ1978" s="9">
        <v>0.20469999999999999</v>
      </c>
      <c r="AK1978" s="9">
        <v>5.5500000000000001E-2</v>
      </c>
      <c r="AL1978" s="8"/>
      <c r="AM1978" s="8"/>
      <c r="AN1978" s="8"/>
      <c r="AO1978" s="8"/>
      <c r="AP1978" s="8"/>
      <c r="AQ1978" s="8"/>
      <c r="AR1978" s="8"/>
      <c r="AT1978" s="6">
        <f t="shared" si="95"/>
        <v>69.388888888888886</v>
      </c>
      <c r="AU1978" s="6" t="str">
        <f t="shared" si="96"/>
        <v/>
      </c>
      <c r="AV1978" s="6">
        <f t="shared" si="97"/>
        <v>127.63461538461539</v>
      </c>
      <c r="AW1978" s="7" t="str">
        <f t="shared" si="98"/>
        <v/>
      </c>
      <c r="AX1978" s="6">
        <f t="shared" si="99"/>
        <v>34.9</v>
      </c>
      <c r="AY1978" s="6" t="str">
        <f t="shared" si="100"/>
        <v/>
      </c>
      <c r="BA1978" s="6">
        <f>VLOOKUP(A1978, ALL_AP_DATA!$A$2:$F$3600, 6, FALSE)</f>
        <v>699</v>
      </c>
      <c r="BB1978" s="6">
        <f>VLOOKUP(A1978, projmetadata!$A$2:$D$2036, 4, FALSE)</f>
        <v>49705</v>
      </c>
      <c r="BC1978" s="6" t="e">
        <f t="array" aca="1" ref="BC1978" ca="1">_xludf.IFS(I1978&lt;&gt;0, F1978/I1978, P1978&lt;&gt;0, M1978/P1978, W1978&lt;&gt;0, T1978/W1978, AD1978&lt;&gt;0, AA1978/AD1978, AK1978&lt;&gt;0, AH1978/AK1978, AR1978&lt;&gt;0, AO1978/AR1978, TRUE, 0)</f>
        <v>#NAME?</v>
      </c>
      <c r="BE1978" s="6" t="e">
        <f t="shared" ca="1" si="102"/>
        <v>#NAME?</v>
      </c>
      <c r="BF1978" s="6" t="e">
        <f t="shared" ca="1" si="103"/>
        <v>#NAME?</v>
      </c>
      <c r="BG1978" s="6"/>
      <c r="BH1978" s="6">
        <f>VLOOKUP(A1978, ALL_AP_DATA!$A$2:$D$3600, 3, FALSE)</f>
        <v>122</v>
      </c>
      <c r="BI1978" s="6">
        <f>VLOOKUP(A1978, ALL_AP_DATA!$A$2:$E$3600, 5, FALSE)</f>
        <v>18877</v>
      </c>
      <c r="BJ1978" s="6">
        <f t="shared" si="101"/>
        <v>27.005722460658085</v>
      </c>
      <c r="BK1978" s="6">
        <f t="shared" si="104"/>
        <v>0.17453505007153075</v>
      </c>
    </row>
    <row r="1979" spans="1:63" ht="15" customHeight="1" x14ac:dyDescent="0.25">
      <c r="A1979" s="8" t="s">
        <v>1753</v>
      </c>
      <c r="B1979" s="9" t="s">
        <v>1777</v>
      </c>
      <c r="C1979" s="9">
        <v>14</v>
      </c>
      <c r="D1979" s="9">
        <v>40</v>
      </c>
      <c r="E1979" s="9">
        <v>39</v>
      </c>
      <c r="F1979" s="9">
        <v>707</v>
      </c>
      <c r="G1979" s="9">
        <v>4.07E-2</v>
      </c>
      <c r="H1979" s="9">
        <v>0.13930000000000001</v>
      </c>
      <c r="I1979" s="9">
        <v>6.0000000000000001E-3</v>
      </c>
      <c r="J1979" s="8"/>
      <c r="K1979" s="8"/>
      <c r="L1979" s="8"/>
      <c r="M1979" s="8"/>
      <c r="N1979" s="8"/>
      <c r="O1979" s="8"/>
      <c r="P1979" s="8"/>
      <c r="Q1979" s="9">
        <v>19</v>
      </c>
      <c r="R1979" s="9">
        <v>95</v>
      </c>
      <c r="S1979" s="9">
        <v>199</v>
      </c>
      <c r="T1979" s="9">
        <v>98851</v>
      </c>
      <c r="U1979" s="9">
        <v>9.6500000000000002E-2</v>
      </c>
      <c r="V1979" s="9">
        <v>0.7107</v>
      </c>
      <c r="W1979" s="9">
        <v>0.84450000000000003</v>
      </c>
      <c r="X1979" s="9">
        <v>2</v>
      </c>
      <c r="Y1979" s="9">
        <v>17</v>
      </c>
      <c r="Z1979" s="9">
        <v>25</v>
      </c>
      <c r="AA1979" s="9">
        <v>560</v>
      </c>
      <c r="AB1979" s="9">
        <v>1.7299999999999999E-2</v>
      </c>
      <c r="AC1979" s="9">
        <v>8.9300000000000004E-2</v>
      </c>
      <c r="AD1979" s="9">
        <v>4.7999999999999996E-3</v>
      </c>
      <c r="AE1979" s="9">
        <v>3</v>
      </c>
      <c r="AF1979" s="9">
        <v>9</v>
      </c>
      <c r="AG1979" s="9">
        <v>13</v>
      </c>
      <c r="AH1979" s="9">
        <v>193</v>
      </c>
      <c r="AI1979" s="9">
        <v>9.1000000000000004E-3</v>
      </c>
      <c r="AJ1979" s="9">
        <v>4.6399999999999997E-2</v>
      </c>
      <c r="AK1979" s="9">
        <v>1.6000000000000001E-3</v>
      </c>
      <c r="AL1979" s="8"/>
      <c r="AM1979" s="8"/>
      <c r="AN1979" s="8"/>
      <c r="AO1979" s="8"/>
      <c r="AP1979" s="8"/>
      <c r="AQ1979" s="8"/>
      <c r="AR1979" s="8"/>
      <c r="AT1979" s="6">
        <f t="shared" si="95"/>
        <v>17.675000000000001</v>
      </c>
      <c r="AU1979" s="6" t="str">
        <f t="shared" si="96"/>
        <v/>
      </c>
      <c r="AV1979" s="6">
        <f t="shared" si="97"/>
        <v>1040.5368421052631</v>
      </c>
      <c r="AW1979" s="7">
        <f t="shared" si="98"/>
        <v>32.941176470588232</v>
      </c>
      <c r="AX1979" s="6">
        <f t="shared" si="99"/>
        <v>21.444444444444443</v>
      </c>
      <c r="AY1979" s="6" t="str">
        <f t="shared" si="100"/>
        <v/>
      </c>
      <c r="BA1979" s="6">
        <f>VLOOKUP(A1979, ALL_AP_DATA!$A$2:$F$3600, 6, FALSE)</f>
        <v>984</v>
      </c>
      <c r="BB1979" s="6">
        <f>VLOOKUP(A1979, projmetadata!$A$2:$D$2036, 4, FALSE)</f>
        <v>75098</v>
      </c>
      <c r="BC1979" s="6" t="e">
        <f t="array" aca="1" ref="BC1979" ca="1">_xludf.IFS(I1979&lt;&gt;0, F1979/I1979, P1979&lt;&gt;0, M1979/P1979, W1979&lt;&gt;0, T1979/W1979, AD1979&lt;&gt;0, AA1979/AD1979, AK1979&lt;&gt;0, AH1979/AK1979, AR1979&lt;&gt;0, AO1979/AR1979, TRUE, 0)</f>
        <v>#NAME?</v>
      </c>
      <c r="BE1979" s="6" t="e">
        <f t="shared" ca="1" si="102"/>
        <v>#NAME?</v>
      </c>
      <c r="BF1979" s="6" t="e">
        <f t="shared" ca="1" si="103"/>
        <v>#NAME?</v>
      </c>
      <c r="BG1979" s="6"/>
      <c r="BH1979" s="6">
        <f>VLOOKUP(A1979, ALL_AP_DATA!$A$2:$D$3600, 3, FALSE)</f>
        <v>137</v>
      </c>
      <c r="BI1979" s="6">
        <f>VLOOKUP(A1979, ALL_AP_DATA!$A$2:$E$3600, 5, FALSE)</f>
        <v>117047</v>
      </c>
      <c r="BJ1979" s="6">
        <f t="shared" si="101"/>
        <v>118.95020325203252</v>
      </c>
      <c r="BK1979" s="6">
        <f t="shared" si="104"/>
        <v>0.13922764227642276</v>
      </c>
    </row>
    <row r="1980" spans="1:63" ht="15" customHeight="1" x14ac:dyDescent="0.25">
      <c r="A1980" s="8" t="s">
        <v>1754</v>
      </c>
      <c r="B1980" s="9" t="s">
        <v>1777</v>
      </c>
      <c r="C1980" s="9">
        <v>8</v>
      </c>
      <c r="D1980" s="9">
        <v>23</v>
      </c>
      <c r="E1980" s="9">
        <v>66</v>
      </c>
      <c r="F1980" s="9">
        <v>1664</v>
      </c>
      <c r="G1980" s="9">
        <v>3.4500000000000003E-2</v>
      </c>
      <c r="H1980" s="9">
        <v>0.1227</v>
      </c>
      <c r="I1980" s="9">
        <v>2.47E-2</v>
      </c>
      <c r="J1980" s="8"/>
      <c r="K1980" s="8"/>
      <c r="L1980" s="8"/>
      <c r="M1980" s="8"/>
      <c r="N1980" s="8"/>
      <c r="O1980" s="8"/>
      <c r="P1980" s="8"/>
      <c r="Q1980" s="9">
        <v>37</v>
      </c>
      <c r="R1980" s="9">
        <v>195</v>
      </c>
      <c r="S1980" s="9">
        <v>435</v>
      </c>
      <c r="T1980" s="9">
        <v>52146</v>
      </c>
      <c r="U1980" s="9">
        <v>0.2928</v>
      </c>
      <c r="V1980" s="9">
        <v>0.80859999999999999</v>
      </c>
      <c r="W1980" s="9">
        <v>0.77539999999999998</v>
      </c>
      <c r="X1980" s="8"/>
      <c r="Y1980" s="8"/>
      <c r="Z1980" s="8"/>
      <c r="AA1980" s="8"/>
      <c r="AB1980" s="8"/>
      <c r="AC1980" s="8"/>
      <c r="AD1980" s="8"/>
      <c r="AE1980" s="9">
        <v>10</v>
      </c>
      <c r="AF1980" s="9">
        <v>94</v>
      </c>
      <c r="AG1980" s="9">
        <v>84</v>
      </c>
      <c r="AH1980" s="9">
        <v>4054</v>
      </c>
      <c r="AI1980" s="9">
        <v>0.1411</v>
      </c>
      <c r="AJ1980" s="9">
        <v>0.15609999999999999</v>
      </c>
      <c r="AK1980" s="9">
        <v>6.0299999999999999E-2</v>
      </c>
      <c r="AL1980" s="9">
        <v>1</v>
      </c>
      <c r="AM1980" s="9">
        <v>20</v>
      </c>
      <c r="AN1980" s="9">
        <v>97</v>
      </c>
      <c r="AO1980" s="9">
        <v>2071</v>
      </c>
      <c r="AP1980" s="9">
        <v>0.03</v>
      </c>
      <c r="AQ1980" s="9">
        <v>0.18029999999999999</v>
      </c>
      <c r="AR1980" s="9">
        <v>3.0800000000000001E-2</v>
      </c>
      <c r="AT1980" s="6">
        <f t="shared" si="95"/>
        <v>72.347826086956516</v>
      </c>
      <c r="AU1980" s="6" t="str">
        <f t="shared" si="96"/>
        <v/>
      </c>
      <c r="AV1980" s="6">
        <f t="shared" si="97"/>
        <v>267.4153846153846</v>
      </c>
      <c r="AW1980" s="7" t="str">
        <f t="shared" si="98"/>
        <v/>
      </c>
      <c r="AX1980" s="6">
        <f t="shared" si="99"/>
        <v>43.127659574468083</v>
      </c>
      <c r="AY1980" s="6">
        <f t="shared" si="100"/>
        <v>103.55</v>
      </c>
      <c r="BA1980" s="6">
        <f>VLOOKUP(A1980, ALL_AP_DATA!$A$2:$F$3600, 6, FALSE)</f>
        <v>666</v>
      </c>
      <c r="BB1980" s="6">
        <f>VLOOKUP(A1980, projmetadata!$A$2:$D$2036, 4, FALSE)</f>
        <v>89940</v>
      </c>
      <c r="BC1980" s="6" t="e">
        <f t="array" aca="1" ref="BC1980" ca="1">_xludf.IFS(I1980&lt;&gt;0, F1980/I1980, P1980&lt;&gt;0, M1980/P1980, W1980&lt;&gt;0, T1980/W1980, AD1980&lt;&gt;0, AA1980/AD1980, AK1980&lt;&gt;0, AH1980/AK1980, AR1980&lt;&gt;0, AO1980/AR1980, TRUE, 0)</f>
        <v>#NAME?</v>
      </c>
      <c r="BE1980" s="6" t="e">
        <f t="shared" ca="1" si="102"/>
        <v>#NAME?</v>
      </c>
      <c r="BF1980" s="6" t="e">
        <f t="shared" ca="1" si="103"/>
        <v>#NAME?</v>
      </c>
      <c r="BG1980" s="6"/>
      <c r="BH1980" s="6">
        <f>VLOOKUP(A1980, ALL_AP_DATA!$A$2:$D$3600, 3, FALSE)</f>
        <v>285</v>
      </c>
      <c r="BI1980" s="6">
        <f>VLOOKUP(A1980, ALL_AP_DATA!$A$2:$E$3600, 5, FALSE)</f>
        <v>67250</v>
      </c>
      <c r="BJ1980" s="6">
        <f t="shared" si="101"/>
        <v>100.97597597597597</v>
      </c>
      <c r="BK1980" s="6">
        <f t="shared" si="104"/>
        <v>0.42792792792792794</v>
      </c>
    </row>
    <row r="1981" spans="1:63" ht="15" customHeight="1" x14ac:dyDescent="0.25">
      <c r="A1981" s="8" t="s">
        <v>1755</v>
      </c>
      <c r="B1981" s="9" t="s">
        <v>1777</v>
      </c>
      <c r="C1981" s="9">
        <v>7</v>
      </c>
      <c r="D1981" s="9">
        <v>24</v>
      </c>
      <c r="E1981" s="9">
        <v>1</v>
      </c>
      <c r="F1981" s="9">
        <v>906</v>
      </c>
      <c r="G1981" s="9">
        <v>8.7599999999999997E-2</v>
      </c>
      <c r="H1981" s="9">
        <v>2.1700000000000001E-2</v>
      </c>
      <c r="I1981" s="9">
        <v>0.17849999999999999</v>
      </c>
      <c r="J1981" s="8"/>
      <c r="K1981" s="8"/>
      <c r="L1981" s="8"/>
      <c r="M1981" s="8"/>
      <c r="N1981" s="8"/>
      <c r="O1981" s="8"/>
      <c r="P1981" s="8"/>
      <c r="Q1981" s="9">
        <v>2</v>
      </c>
      <c r="R1981" s="9">
        <v>5</v>
      </c>
      <c r="S1981" s="9">
        <v>10</v>
      </c>
      <c r="T1981" s="9">
        <v>1909</v>
      </c>
      <c r="U1981" s="9">
        <v>1.8200000000000001E-2</v>
      </c>
      <c r="V1981" s="9">
        <v>0.21740000000000001</v>
      </c>
      <c r="W1981" s="9">
        <v>0.37619999999999998</v>
      </c>
      <c r="X1981" s="8"/>
      <c r="Y1981" s="8"/>
      <c r="Z1981" s="8"/>
      <c r="AA1981" s="8"/>
      <c r="AB1981" s="8"/>
      <c r="AC1981" s="8"/>
      <c r="AD1981" s="8"/>
      <c r="AE1981" s="8"/>
      <c r="AF1981" s="8"/>
      <c r="AG1981" s="8"/>
      <c r="AH1981" s="8"/>
      <c r="AI1981" s="8"/>
      <c r="AJ1981" s="8"/>
      <c r="AK1981" s="8"/>
      <c r="AL1981" s="8"/>
      <c r="AM1981" s="8"/>
      <c r="AN1981" s="8"/>
      <c r="AO1981" s="8"/>
      <c r="AP1981" s="8"/>
      <c r="AQ1981" s="8"/>
      <c r="AR1981" s="8"/>
      <c r="AT1981" s="6">
        <f t="shared" si="95"/>
        <v>37.75</v>
      </c>
      <c r="AU1981" s="6" t="str">
        <f t="shared" si="96"/>
        <v/>
      </c>
      <c r="AV1981" s="6">
        <f t="shared" si="97"/>
        <v>381.8</v>
      </c>
      <c r="AW1981" s="7" t="str">
        <f t="shared" si="98"/>
        <v/>
      </c>
      <c r="AX1981" s="6" t="str">
        <f t="shared" si="99"/>
        <v/>
      </c>
      <c r="AY1981" s="6" t="str">
        <f t="shared" si="100"/>
        <v/>
      </c>
      <c r="BA1981" s="6">
        <f>VLOOKUP(A1981, ALL_AP_DATA!$A$2:$F$3600, 6, FALSE)</f>
        <v>274</v>
      </c>
      <c r="BB1981" s="6">
        <f>VLOOKUP(A1981, projmetadata!$A$2:$D$2036, 4, FALSE)</f>
        <v>28770</v>
      </c>
      <c r="BC1981" s="6" t="e">
        <f t="array" aca="1" ref="BC1981" ca="1">_xludf.IFS(I1981&lt;&gt;0, F1981/I1981, P1981&lt;&gt;0, M1981/P1981, W1981&lt;&gt;0, T1981/W1981, AD1981&lt;&gt;0, AA1981/AD1981, AK1981&lt;&gt;0, AH1981/AK1981, AR1981&lt;&gt;0, AO1981/AR1981, TRUE, 0)</f>
        <v>#NAME?</v>
      </c>
      <c r="BE1981" s="6" t="e">
        <f t="shared" ca="1" si="102"/>
        <v>#NAME?</v>
      </c>
      <c r="BF1981" s="6" t="e">
        <f t="shared" ca="1" si="103"/>
        <v>#NAME?</v>
      </c>
      <c r="BG1981" s="6"/>
      <c r="BH1981" s="6">
        <f>VLOOKUP(A1981, ALL_AP_DATA!$A$2:$D$3600, 3, FALSE)</f>
        <v>29</v>
      </c>
      <c r="BI1981" s="6">
        <f>VLOOKUP(A1981, ALL_AP_DATA!$A$2:$E$3600, 5, FALSE)</f>
        <v>5075</v>
      </c>
      <c r="BJ1981" s="6">
        <f t="shared" si="101"/>
        <v>18.521897810218977</v>
      </c>
      <c r="BK1981" s="6">
        <f t="shared" si="104"/>
        <v>0.10583941605839416</v>
      </c>
    </row>
    <row r="1982" spans="1:63" ht="15" customHeight="1" x14ac:dyDescent="0.25">
      <c r="A1982" s="8" t="s">
        <v>1756</v>
      </c>
      <c r="B1982" s="9" t="s">
        <v>1777</v>
      </c>
      <c r="C1982" s="9">
        <v>11</v>
      </c>
      <c r="D1982" s="9">
        <v>45</v>
      </c>
      <c r="E1982" s="9">
        <v>28</v>
      </c>
      <c r="F1982" s="9">
        <v>298</v>
      </c>
      <c r="G1982" s="9">
        <v>0.15679999999999999</v>
      </c>
      <c r="H1982" s="9">
        <v>0.34570000000000001</v>
      </c>
      <c r="I1982" s="9">
        <v>9.3299999999999994E-2</v>
      </c>
      <c r="J1982" s="8"/>
      <c r="K1982" s="8"/>
      <c r="L1982" s="8"/>
      <c r="M1982" s="8"/>
      <c r="N1982" s="8"/>
      <c r="O1982" s="8"/>
      <c r="P1982" s="8"/>
      <c r="Q1982" s="9">
        <v>5</v>
      </c>
      <c r="R1982" s="9">
        <v>20</v>
      </c>
      <c r="S1982" s="9">
        <v>29</v>
      </c>
      <c r="T1982" s="9">
        <v>682</v>
      </c>
      <c r="U1982" s="9">
        <v>6.9699999999999998E-2</v>
      </c>
      <c r="V1982" s="9">
        <v>0.35799999999999998</v>
      </c>
      <c r="W1982" s="9">
        <v>0.2135</v>
      </c>
      <c r="X1982" s="9">
        <v>7</v>
      </c>
      <c r="Y1982" s="9">
        <v>45</v>
      </c>
      <c r="Z1982" s="9">
        <v>31</v>
      </c>
      <c r="AA1982" s="9">
        <v>868</v>
      </c>
      <c r="AB1982" s="9">
        <v>0.15679999999999999</v>
      </c>
      <c r="AC1982" s="9">
        <v>0.38269999999999998</v>
      </c>
      <c r="AD1982" s="9">
        <v>0.2717</v>
      </c>
      <c r="AE1982" s="9">
        <v>11</v>
      </c>
      <c r="AF1982" s="9">
        <v>30</v>
      </c>
      <c r="AG1982" s="9">
        <v>23</v>
      </c>
      <c r="AH1982" s="9">
        <v>362</v>
      </c>
      <c r="AI1982" s="9">
        <v>0.1045</v>
      </c>
      <c r="AJ1982" s="9">
        <v>0.28399999999999997</v>
      </c>
      <c r="AK1982" s="9">
        <v>0.1133</v>
      </c>
      <c r="AL1982" s="8"/>
      <c r="AM1982" s="8"/>
      <c r="AN1982" s="8"/>
      <c r="AO1982" s="8"/>
      <c r="AP1982" s="8"/>
      <c r="AQ1982" s="8"/>
      <c r="AR1982" s="8"/>
      <c r="AT1982" s="6">
        <f t="shared" si="95"/>
        <v>6.6222222222222218</v>
      </c>
      <c r="AU1982" s="6" t="str">
        <f t="shared" si="96"/>
        <v/>
      </c>
      <c r="AV1982" s="6">
        <f t="shared" si="97"/>
        <v>34.1</v>
      </c>
      <c r="AW1982" s="7">
        <f t="shared" si="98"/>
        <v>19.288888888888888</v>
      </c>
      <c r="AX1982" s="6">
        <f t="shared" si="99"/>
        <v>12.066666666666666</v>
      </c>
      <c r="AY1982" s="6" t="str">
        <f t="shared" si="100"/>
        <v/>
      </c>
      <c r="BA1982" s="6">
        <f>VLOOKUP(A1982, ALL_AP_DATA!$A$2:$F$3600, 6, FALSE)</f>
        <v>287</v>
      </c>
      <c r="BB1982" s="6">
        <f>VLOOKUP(A1982, projmetadata!$A$2:$D$2036, 4, FALSE)</f>
        <v>25895</v>
      </c>
      <c r="BC1982" s="6" t="e">
        <f t="array" aca="1" ref="BC1982" ca="1">_xludf.IFS(I1982&lt;&gt;0, F1982/I1982, P1982&lt;&gt;0, M1982/P1982, W1982&lt;&gt;0, T1982/W1982, AD1982&lt;&gt;0, AA1982/AD1982, AK1982&lt;&gt;0, AH1982/AK1982, AR1982&lt;&gt;0, AO1982/AR1982, TRUE, 0)</f>
        <v>#NAME?</v>
      </c>
      <c r="BE1982" s="6" t="e">
        <f t="shared" ca="1" si="102"/>
        <v>#NAME?</v>
      </c>
      <c r="BF1982" s="6" t="e">
        <f t="shared" ca="1" si="103"/>
        <v>#NAME?</v>
      </c>
      <c r="BG1982" s="6"/>
      <c r="BH1982" s="6">
        <f>VLOOKUP(A1982, ALL_AP_DATA!$A$2:$D$3600, 3, FALSE)</f>
        <v>98</v>
      </c>
      <c r="BI1982" s="6">
        <f>VLOOKUP(A1982, ALL_AP_DATA!$A$2:$E$3600, 5, FALSE)</f>
        <v>3195</v>
      </c>
      <c r="BJ1982" s="6">
        <f t="shared" si="101"/>
        <v>11.132404181184668</v>
      </c>
      <c r="BK1982" s="6">
        <f t="shared" si="104"/>
        <v>0.34146341463414637</v>
      </c>
    </row>
    <row r="1983" spans="1:63" ht="15" customHeight="1" x14ac:dyDescent="0.25">
      <c r="A1983" s="8" t="s">
        <v>1757</v>
      </c>
      <c r="B1983" s="9" t="s">
        <v>1777</v>
      </c>
      <c r="C1983" s="9">
        <v>3</v>
      </c>
      <c r="D1983" s="9">
        <v>6</v>
      </c>
      <c r="E1983" s="9">
        <v>23</v>
      </c>
      <c r="F1983" s="9">
        <v>1126</v>
      </c>
      <c r="G1983" s="9">
        <v>2.2599999999999999E-2</v>
      </c>
      <c r="H1983" s="9">
        <v>0.2072</v>
      </c>
      <c r="I1983" s="9">
        <v>7.2300000000000003E-2</v>
      </c>
      <c r="J1983" s="8"/>
      <c r="K1983" s="8"/>
      <c r="L1983" s="8"/>
      <c r="M1983" s="8"/>
      <c r="N1983" s="8"/>
      <c r="O1983" s="8"/>
      <c r="P1983" s="8"/>
      <c r="Q1983" s="9">
        <v>16</v>
      </c>
      <c r="R1983" s="9">
        <v>52</v>
      </c>
      <c r="S1983" s="9">
        <v>75</v>
      </c>
      <c r="T1983" s="9">
        <v>7199</v>
      </c>
      <c r="U1983" s="9">
        <v>0.19620000000000001</v>
      </c>
      <c r="V1983" s="9">
        <v>0.67569999999999997</v>
      </c>
      <c r="W1983" s="9">
        <v>0.46250000000000002</v>
      </c>
      <c r="X1983" s="8"/>
      <c r="Y1983" s="8"/>
      <c r="Z1983" s="8"/>
      <c r="AA1983" s="8"/>
      <c r="AB1983" s="8"/>
      <c r="AC1983" s="8"/>
      <c r="AD1983" s="8"/>
      <c r="AE1983" s="9">
        <v>1</v>
      </c>
      <c r="AF1983" s="9">
        <v>3</v>
      </c>
      <c r="AG1983" s="9">
        <v>2</v>
      </c>
      <c r="AH1983" s="9">
        <v>4</v>
      </c>
      <c r="AI1983" s="9">
        <v>1.1299999999999999E-2</v>
      </c>
      <c r="AJ1983" s="9">
        <v>1.7999999999999999E-2</v>
      </c>
      <c r="AK1983" s="9">
        <v>2.9999999999999997E-4</v>
      </c>
      <c r="AL1983" s="8"/>
      <c r="AM1983" s="8"/>
      <c r="AN1983" s="8"/>
      <c r="AO1983" s="8"/>
      <c r="AP1983" s="8"/>
      <c r="AQ1983" s="8"/>
      <c r="AR1983" s="8"/>
      <c r="AT1983" s="6">
        <f t="shared" si="95"/>
        <v>187.66666666666666</v>
      </c>
      <c r="AU1983" s="6" t="str">
        <f t="shared" si="96"/>
        <v/>
      </c>
      <c r="AV1983" s="6">
        <f t="shared" si="97"/>
        <v>138.44230769230768</v>
      </c>
      <c r="AW1983" s="7" t="str">
        <f t="shared" si="98"/>
        <v/>
      </c>
      <c r="AX1983" s="6">
        <f t="shared" si="99"/>
        <v>1.3333333333333333</v>
      </c>
      <c r="AY1983" s="6" t="str">
        <f t="shared" si="100"/>
        <v/>
      </c>
      <c r="BA1983" s="6">
        <f>VLOOKUP(A1983, ALL_AP_DATA!$A$2:$F$3600, 6, FALSE)</f>
        <v>265</v>
      </c>
      <c r="BB1983" s="6">
        <f>VLOOKUP(A1983, projmetadata!$A$2:$D$2036, 4, FALSE)</f>
        <v>9303</v>
      </c>
      <c r="BC1983" s="6" t="e">
        <f t="array" aca="1" ref="BC1983" ca="1">_xludf.IFS(I1983&lt;&gt;0, F1983/I1983, P1983&lt;&gt;0, M1983/P1983, W1983&lt;&gt;0, T1983/W1983, AD1983&lt;&gt;0, AA1983/AD1983, AK1983&lt;&gt;0, AH1983/AK1983, AR1983&lt;&gt;0, AO1983/AR1983, TRUE, 0)</f>
        <v>#NAME?</v>
      </c>
      <c r="BE1983" s="6" t="e">
        <f t="shared" ca="1" si="102"/>
        <v>#NAME?</v>
      </c>
      <c r="BF1983" s="6" t="e">
        <f t="shared" ca="1" si="103"/>
        <v>#NAME?</v>
      </c>
      <c r="BG1983" s="6"/>
      <c r="BH1983" s="6">
        <f>VLOOKUP(A1983, ALL_AP_DATA!$A$2:$D$3600, 3, FALSE)</f>
        <v>57</v>
      </c>
      <c r="BI1983" s="6">
        <f>VLOOKUP(A1983, ALL_AP_DATA!$A$2:$E$3600, 5, FALSE)</f>
        <v>15565</v>
      </c>
      <c r="BJ1983" s="6">
        <f t="shared" si="101"/>
        <v>58.735849056603776</v>
      </c>
      <c r="BK1983" s="6">
        <f t="shared" si="104"/>
        <v>0.21509433962264152</v>
      </c>
    </row>
    <row r="1984" spans="1:63" ht="15" customHeight="1" x14ac:dyDescent="0.25">
      <c r="A1984" s="8" t="s">
        <v>1758</v>
      </c>
      <c r="B1984" s="9" t="s">
        <v>1777</v>
      </c>
      <c r="C1984" s="9">
        <v>1</v>
      </c>
      <c r="D1984" s="9">
        <v>2</v>
      </c>
      <c r="E1984" s="9">
        <v>0</v>
      </c>
      <c r="F1984" s="9">
        <v>0</v>
      </c>
      <c r="G1984" s="9">
        <v>4.7999999999999996E-3</v>
      </c>
      <c r="H1984" s="9">
        <v>0</v>
      </c>
      <c r="I1984" s="9">
        <v>0</v>
      </c>
      <c r="J1984" s="8"/>
      <c r="K1984" s="8"/>
      <c r="L1984" s="8"/>
      <c r="M1984" s="8"/>
      <c r="N1984" s="8"/>
      <c r="O1984" s="8"/>
      <c r="P1984" s="8"/>
      <c r="Q1984" s="9">
        <v>3</v>
      </c>
      <c r="R1984" s="9">
        <v>6</v>
      </c>
      <c r="S1984" s="9">
        <v>6</v>
      </c>
      <c r="T1984" s="9">
        <v>133</v>
      </c>
      <c r="U1984" s="9">
        <v>1.43E-2</v>
      </c>
      <c r="V1984" s="9">
        <v>0.3</v>
      </c>
      <c r="W1984" s="9">
        <v>0.30930000000000002</v>
      </c>
      <c r="X1984" s="8"/>
      <c r="Y1984" s="8"/>
      <c r="Z1984" s="8"/>
      <c r="AA1984" s="8"/>
      <c r="AB1984" s="8"/>
      <c r="AC1984" s="8"/>
      <c r="AD1984" s="8"/>
      <c r="AE1984" s="9">
        <v>1</v>
      </c>
      <c r="AF1984" s="9">
        <v>7</v>
      </c>
      <c r="AG1984" s="9">
        <v>1</v>
      </c>
      <c r="AH1984" s="9">
        <v>2</v>
      </c>
      <c r="AI1984" s="9">
        <v>1.67E-2</v>
      </c>
      <c r="AJ1984" s="9">
        <v>0.05</v>
      </c>
      <c r="AK1984" s="9">
        <v>4.7000000000000002E-3</v>
      </c>
      <c r="AL1984" s="8"/>
      <c r="AM1984" s="8"/>
      <c r="AN1984" s="8"/>
      <c r="AO1984" s="8"/>
      <c r="AP1984" s="8"/>
      <c r="AQ1984" s="8"/>
      <c r="AR1984" s="8"/>
      <c r="AT1984" s="6">
        <f t="shared" si="95"/>
        <v>0</v>
      </c>
      <c r="AU1984" s="6" t="str">
        <f t="shared" si="96"/>
        <v/>
      </c>
      <c r="AV1984" s="6">
        <f t="shared" si="97"/>
        <v>22.166666666666668</v>
      </c>
      <c r="AW1984" s="7" t="str">
        <f t="shared" si="98"/>
        <v/>
      </c>
      <c r="AX1984" s="6">
        <f t="shared" si="99"/>
        <v>0.2857142857142857</v>
      </c>
      <c r="AY1984" s="6" t="str">
        <f t="shared" si="100"/>
        <v/>
      </c>
      <c r="BA1984" s="6">
        <f>VLOOKUP(A1984, ALL_AP_DATA!$A$2:$F$3600, 6, FALSE)</f>
        <v>420</v>
      </c>
      <c r="BB1984" s="6">
        <f>VLOOKUP(A1984, projmetadata!$A$2:$D$2036, 4, FALSE)</f>
        <v>10538</v>
      </c>
      <c r="BC1984" s="6" t="e">
        <f t="array" aca="1" ref="BC1984" ca="1">_xludf.IFS(I1984&lt;&gt;0, F1984/I1984, P1984&lt;&gt;0, M1984/P1984, W1984&lt;&gt;0, T1984/W1984, AD1984&lt;&gt;0, AA1984/AD1984, AK1984&lt;&gt;0, AH1984/AK1984, AR1984&lt;&gt;0, AO1984/AR1984, TRUE, 0)</f>
        <v>#NAME?</v>
      </c>
      <c r="BE1984" s="6" t="e">
        <f t="shared" ca="1" si="102"/>
        <v>#NAME?</v>
      </c>
      <c r="BF1984" s="6" t="e">
        <f t="shared" ca="1" si="103"/>
        <v>#NAME?</v>
      </c>
      <c r="BG1984" s="6"/>
      <c r="BH1984" s="6">
        <f>VLOOKUP(A1984, ALL_AP_DATA!$A$2:$D$3600, 3, FALSE)</f>
        <v>15</v>
      </c>
      <c r="BI1984" s="6">
        <f>VLOOKUP(A1984, ALL_AP_DATA!$A$2:$E$3600, 5, FALSE)</f>
        <v>430</v>
      </c>
      <c r="BJ1984" s="6">
        <f t="shared" si="101"/>
        <v>1.0238095238095237</v>
      </c>
      <c r="BK1984" s="6">
        <f t="shared" si="104"/>
        <v>3.5714285714285712E-2</v>
      </c>
    </row>
    <row r="1985" spans="1:63" ht="15" customHeight="1" x14ac:dyDescent="0.25">
      <c r="A1985" s="8" t="s">
        <v>1759</v>
      </c>
      <c r="B1985" s="9" t="s">
        <v>1777</v>
      </c>
      <c r="C1985" s="9">
        <v>2</v>
      </c>
      <c r="D1985" s="9">
        <v>5</v>
      </c>
      <c r="E1985" s="9">
        <v>7</v>
      </c>
      <c r="F1985" s="9">
        <v>171</v>
      </c>
      <c r="G1985" s="9">
        <v>1.6799999999999999E-2</v>
      </c>
      <c r="H1985" s="9">
        <v>9.3299999999999994E-2</v>
      </c>
      <c r="I1985" s="9">
        <v>2.2200000000000001E-2</v>
      </c>
      <c r="J1985" s="8"/>
      <c r="K1985" s="8"/>
      <c r="L1985" s="8"/>
      <c r="M1985" s="8"/>
      <c r="N1985" s="8"/>
      <c r="O1985" s="8"/>
      <c r="P1985" s="8"/>
      <c r="Q1985" s="9">
        <v>5</v>
      </c>
      <c r="R1985" s="9">
        <v>16</v>
      </c>
      <c r="S1985" s="9">
        <v>34</v>
      </c>
      <c r="T1985" s="9">
        <v>1999</v>
      </c>
      <c r="U1985" s="9">
        <v>5.3699999999999998E-2</v>
      </c>
      <c r="V1985" s="9">
        <v>0.45329999999999998</v>
      </c>
      <c r="W1985" s="9">
        <v>0.25990000000000002</v>
      </c>
      <c r="X1985" s="8"/>
      <c r="Y1985" s="8"/>
      <c r="Z1985" s="8"/>
      <c r="AA1985" s="8"/>
      <c r="AB1985" s="8"/>
      <c r="AC1985" s="8"/>
      <c r="AD1985" s="8"/>
      <c r="AE1985" s="9">
        <v>1</v>
      </c>
      <c r="AF1985" s="9">
        <v>2</v>
      </c>
      <c r="AG1985" s="9">
        <v>4</v>
      </c>
      <c r="AH1985" s="9">
        <v>112</v>
      </c>
      <c r="AI1985" s="9">
        <v>6.7000000000000002E-3</v>
      </c>
      <c r="AJ1985" s="9">
        <v>5.33E-2</v>
      </c>
      <c r="AK1985" s="9">
        <v>1.46E-2</v>
      </c>
      <c r="AL1985" s="8"/>
      <c r="AM1985" s="8"/>
      <c r="AN1985" s="8"/>
      <c r="AO1985" s="8"/>
      <c r="AP1985" s="8"/>
      <c r="AQ1985" s="8"/>
      <c r="AR1985" s="8"/>
      <c r="AT1985" s="6">
        <f t="shared" si="95"/>
        <v>34.200000000000003</v>
      </c>
      <c r="AU1985" s="6" t="str">
        <f t="shared" si="96"/>
        <v/>
      </c>
      <c r="AV1985" s="6">
        <f t="shared" si="97"/>
        <v>124.9375</v>
      </c>
      <c r="AW1985" s="7" t="str">
        <f t="shared" si="98"/>
        <v/>
      </c>
      <c r="AX1985" s="6">
        <f t="shared" si="99"/>
        <v>56</v>
      </c>
      <c r="AY1985" s="6" t="str">
        <f t="shared" si="100"/>
        <v/>
      </c>
      <c r="BA1985" s="6">
        <f>VLOOKUP(A1985, ALL_AP_DATA!$A$2:$F$3600, 6, FALSE)</f>
        <v>298</v>
      </c>
      <c r="BB1985" s="6">
        <f>VLOOKUP(A1985, projmetadata!$A$2:$D$2036, 4, FALSE)</f>
        <v>17329</v>
      </c>
      <c r="BC1985" s="6" t="e">
        <f t="array" aca="1" ref="BC1985" ca="1">_xludf.IFS(I1985&lt;&gt;0, F1985/I1985, P1985&lt;&gt;0, M1985/P1985, W1985&lt;&gt;0, T1985/W1985, AD1985&lt;&gt;0, AA1985/AD1985, AK1985&lt;&gt;0, AH1985/AK1985, AR1985&lt;&gt;0, AO1985/AR1985, TRUE, 0)</f>
        <v>#NAME?</v>
      </c>
      <c r="BE1985" s="6" t="e">
        <f t="shared" ca="1" si="102"/>
        <v>#NAME?</v>
      </c>
      <c r="BF1985" s="6" t="e">
        <f t="shared" ca="1" si="103"/>
        <v>#NAME?</v>
      </c>
      <c r="BG1985" s="6"/>
      <c r="BH1985" s="6">
        <f>VLOOKUP(A1985, ALL_AP_DATA!$A$2:$D$3600, 3, FALSE)</f>
        <v>20</v>
      </c>
      <c r="BI1985" s="6">
        <f>VLOOKUP(A1985, ALL_AP_DATA!$A$2:$E$3600, 5, FALSE)</f>
        <v>7692</v>
      </c>
      <c r="BJ1985" s="6">
        <f t="shared" si="101"/>
        <v>25.812080536912752</v>
      </c>
      <c r="BK1985" s="6">
        <f t="shared" si="104"/>
        <v>6.7114093959731544E-2</v>
      </c>
    </row>
    <row r="1986" spans="1:63" ht="15" customHeight="1" x14ac:dyDescent="0.25">
      <c r="A1986" s="8" t="s">
        <v>1760</v>
      </c>
      <c r="B1986" s="9" t="s">
        <v>1777</v>
      </c>
      <c r="C1986" s="8"/>
      <c r="D1986" s="8"/>
      <c r="E1986" s="8"/>
      <c r="F1986" s="8"/>
      <c r="G1986" s="8"/>
      <c r="H1986" s="8"/>
      <c r="I1986" s="8"/>
      <c r="J1986" s="8"/>
      <c r="K1986" s="8"/>
      <c r="L1986" s="8"/>
      <c r="M1986" s="8"/>
      <c r="N1986" s="8"/>
      <c r="O1986" s="8"/>
      <c r="P1986" s="8"/>
      <c r="Q1986" s="9">
        <v>17</v>
      </c>
      <c r="R1986" s="9">
        <v>116</v>
      </c>
      <c r="S1986" s="9">
        <v>73</v>
      </c>
      <c r="T1986" s="9">
        <v>12646</v>
      </c>
      <c r="U1986" s="9">
        <v>0.43280000000000002</v>
      </c>
      <c r="V1986" s="9">
        <v>0.96050000000000002</v>
      </c>
      <c r="W1986" s="9">
        <v>0.62619999999999998</v>
      </c>
      <c r="X1986" s="8"/>
      <c r="Y1986" s="8"/>
      <c r="Z1986" s="8"/>
      <c r="AA1986" s="8"/>
      <c r="AB1986" s="8"/>
      <c r="AC1986" s="8"/>
      <c r="AD1986" s="8"/>
      <c r="AE1986" s="9">
        <v>3</v>
      </c>
      <c r="AF1986" s="9">
        <v>9</v>
      </c>
      <c r="AG1986" s="9">
        <v>12</v>
      </c>
      <c r="AH1986" s="9">
        <v>1230</v>
      </c>
      <c r="AI1986" s="9">
        <v>3.3599999999999998E-2</v>
      </c>
      <c r="AJ1986" s="9">
        <v>0.15790000000000001</v>
      </c>
      <c r="AK1986" s="9">
        <v>6.0900000000000003E-2</v>
      </c>
      <c r="AL1986" s="8"/>
      <c r="AM1986" s="8"/>
      <c r="AN1986" s="8"/>
      <c r="AO1986" s="8"/>
      <c r="AP1986" s="8"/>
      <c r="AQ1986" s="8"/>
      <c r="AR1986" s="8"/>
      <c r="AT1986" s="6" t="str">
        <f t="shared" si="95"/>
        <v/>
      </c>
      <c r="AU1986" s="6" t="str">
        <f t="shared" si="96"/>
        <v/>
      </c>
      <c r="AV1986" s="6">
        <f t="shared" si="97"/>
        <v>109.01724137931035</v>
      </c>
      <c r="AW1986" s="7" t="str">
        <f t="shared" si="98"/>
        <v/>
      </c>
      <c r="AX1986" s="6">
        <f t="shared" si="99"/>
        <v>136.66666666666666</v>
      </c>
      <c r="AY1986" s="6" t="str">
        <f t="shared" si="100"/>
        <v/>
      </c>
      <c r="BA1986" s="6">
        <f>VLOOKUP(A1986, ALL_AP_DATA!$A$2:$F$3600, 6, FALSE)</f>
        <v>268</v>
      </c>
      <c r="BB1986" s="6">
        <f>VLOOKUP(A1986, projmetadata!$A$2:$D$2036, 4, FALSE)</f>
        <v>20135</v>
      </c>
      <c r="BC1986" s="6" t="e">
        <f t="array" aca="1" ref="BC1986" ca="1">_xludf.IFS(I1986&lt;&gt;0, F1986/I1986, P1986&lt;&gt;0, M1986/P1986, W1986&lt;&gt;0, T1986/W1986, AD1986&lt;&gt;0, AA1986/AD1986, AK1986&lt;&gt;0, AH1986/AK1986, AR1986&lt;&gt;0, AO1986/AR1986, TRUE, 0)</f>
        <v>#NAME?</v>
      </c>
      <c r="BE1986" s="6" t="e">
        <f t="shared" ca="1" si="102"/>
        <v>#NAME?</v>
      </c>
      <c r="BF1986" s="6" t="e">
        <f t="shared" ca="1" si="103"/>
        <v>#NAME?</v>
      </c>
      <c r="BG1986" s="6"/>
      <c r="BH1986" s="6">
        <f>VLOOKUP(A1986, ALL_AP_DATA!$A$2:$D$3600, 3, FALSE)</f>
        <v>118</v>
      </c>
      <c r="BI1986" s="6">
        <f>VLOOKUP(A1986, ALL_AP_DATA!$A$2:$E$3600, 5, FALSE)</f>
        <v>20195</v>
      </c>
      <c r="BJ1986" s="6">
        <f t="shared" si="101"/>
        <v>75.354477611940297</v>
      </c>
      <c r="BK1986" s="6">
        <f t="shared" si="104"/>
        <v>0.44029850746268656</v>
      </c>
    </row>
    <row r="1987" spans="1:63" ht="15" customHeight="1" x14ac:dyDescent="0.25">
      <c r="A1987" s="8" t="s">
        <v>1761</v>
      </c>
      <c r="B1987" s="9" t="s">
        <v>1777</v>
      </c>
      <c r="C1987" s="9">
        <v>2</v>
      </c>
      <c r="D1987" s="9">
        <v>12</v>
      </c>
      <c r="E1987" s="9">
        <v>25</v>
      </c>
      <c r="F1987" s="9">
        <v>497</v>
      </c>
      <c r="G1987" s="9">
        <v>9.1600000000000001E-2</v>
      </c>
      <c r="H1987" s="9">
        <v>0.28410000000000002</v>
      </c>
      <c r="I1987" s="9">
        <v>0.17349999999999999</v>
      </c>
      <c r="J1987" s="8"/>
      <c r="K1987" s="8"/>
      <c r="L1987" s="8"/>
      <c r="M1987" s="8"/>
      <c r="N1987" s="8"/>
      <c r="O1987" s="8"/>
      <c r="P1987" s="8"/>
      <c r="Q1987" s="9">
        <v>7</v>
      </c>
      <c r="R1987" s="9">
        <v>21</v>
      </c>
      <c r="S1987" s="9">
        <v>44</v>
      </c>
      <c r="T1987" s="9">
        <v>1982</v>
      </c>
      <c r="U1987" s="9">
        <v>0.1603</v>
      </c>
      <c r="V1987" s="9">
        <v>0.5</v>
      </c>
      <c r="W1987" s="9">
        <v>0.69199999999999995</v>
      </c>
      <c r="X1987" s="8"/>
      <c r="Y1987" s="8"/>
      <c r="Z1987" s="8"/>
      <c r="AA1987" s="8"/>
      <c r="AB1987" s="8"/>
      <c r="AC1987" s="8"/>
      <c r="AD1987" s="8"/>
      <c r="AE1987" s="9">
        <v>5</v>
      </c>
      <c r="AF1987" s="9">
        <v>19</v>
      </c>
      <c r="AG1987" s="9">
        <v>32</v>
      </c>
      <c r="AH1987" s="9">
        <v>539</v>
      </c>
      <c r="AI1987" s="9">
        <v>0.14499999999999999</v>
      </c>
      <c r="AJ1987" s="9">
        <v>0.36359999999999998</v>
      </c>
      <c r="AK1987" s="9">
        <v>0.18820000000000001</v>
      </c>
      <c r="AL1987" s="8"/>
      <c r="AM1987" s="8"/>
      <c r="AN1987" s="8"/>
      <c r="AO1987" s="8"/>
      <c r="AP1987" s="8"/>
      <c r="AQ1987" s="8"/>
      <c r="AR1987" s="8"/>
      <c r="AT1987" s="6">
        <f t="shared" si="95"/>
        <v>41.416666666666664</v>
      </c>
      <c r="AU1987" s="6" t="str">
        <f t="shared" si="96"/>
        <v/>
      </c>
      <c r="AV1987" s="6">
        <f t="shared" si="97"/>
        <v>94.38095238095238</v>
      </c>
      <c r="AW1987" s="7" t="str">
        <f t="shared" si="98"/>
        <v/>
      </c>
      <c r="AX1987" s="6">
        <f t="shared" si="99"/>
        <v>28.368421052631579</v>
      </c>
      <c r="AY1987" s="6" t="str">
        <f t="shared" si="100"/>
        <v/>
      </c>
      <c r="BA1987" s="6">
        <f>VLOOKUP(A1987, ALL_AP_DATA!$A$2:$F$3600, 6, FALSE)</f>
        <v>131</v>
      </c>
      <c r="BB1987" s="6">
        <f>VLOOKUP(A1987, projmetadata!$A$2:$D$2036, 4, FALSE)</f>
        <v>27616</v>
      </c>
      <c r="BC1987" s="6" t="e">
        <f t="array" aca="1" ref="BC1987" ca="1">_xludf.IFS(I1987&lt;&gt;0, F1987/I1987, P1987&lt;&gt;0, M1987/P1987, W1987&lt;&gt;0, T1987/W1987, AD1987&lt;&gt;0, AA1987/AD1987, AK1987&lt;&gt;0, AH1987/AK1987, AR1987&lt;&gt;0, AO1987/AR1987, TRUE, 0)</f>
        <v>#NAME?</v>
      </c>
      <c r="BE1987" s="6" t="e">
        <f t="shared" ca="1" si="102"/>
        <v>#NAME?</v>
      </c>
      <c r="BF1987" s="6" t="e">
        <f t="shared" ca="1" si="103"/>
        <v>#NAME?</v>
      </c>
      <c r="BG1987" s="6"/>
      <c r="BH1987" s="6">
        <f>VLOOKUP(A1987, ALL_AP_DATA!$A$2:$D$3600, 3, FALSE)</f>
        <v>34</v>
      </c>
      <c r="BI1987" s="6">
        <f>VLOOKUP(A1987, ALL_AP_DATA!$A$2:$E$3600, 5, FALSE)</f>
        <v>2864</v>
      </c>
      <c r="BJ1987" s="6">
        <f t="shared" si="101"/>
        <v>21.862595419847327</v>
      </c>
      <c r="BK1987" s="6">
        <f t="shared" si="104"/>
        <v>0.25954198473282442</v>
      </c>
    </row>
    <row r="1988" spans="1:63" ht="15" customHeight="1" x14ac:dyDescent="0.25">
      <c r="A1988" s="8" t="s">
        <v>1762</v>
      </c>
      <c r="B1988" s="9" t="s">
        <v>1777</v>
      </c>
      <c r="C1988" s="9">
        <v>12</v>
      </c>
      <c r="D1988" s="9">
        <v>39</v>
      </c>
      <c r="E1988" s="9">
        <v>3</v>
      </c>
      <c r="F1988" s="9">
        <v>7</v>
      </c>
      <c r="G1988" s="9">
        <v>2.75E-2</v>
      </c>
      <c r="H1988" s="9">
        <v>4.0000000000000001E-3</v>
      </c>
      <c r="I1988" s="9">
        <v>1E-4</v>
      </c>
      <c r="J1988" s="8"/>
      <c r="K1988" s="8"/>
      <c r="L1988" s="8"/>
      <c r="M1988" s="8"/>
      <c r="N1988" s="8"/>
      <c r="O1988" s="8"/>
      <c r="P1988" s="8"/>
      <c r="Q1988" s="9">
        <v>68</v>
      </c>
      <c r="R1988" s="9">
        <v>450</v>
      </c>
      <c r="S1988" s="9">
        <v>678</v>
      </c>
      <c r="T1988" s="9">
        <v>61703</v>
      </c>
      <c r="U1988" s="9">
        <v>0.31709999999999999</v>
      </c>
      <c r="V1988" s="9">
        <v>0.90280000000000005</v>
      </c>
      <c r="W1988" s="9">
        <v>0.89690000000000003</v>
      </c>
      <c r="X1988" s="8"/>
      <c r="Y1988" s="8"/>
      <c r="Z1988" s="8"/>
      <c r="AA1988" s="8"/>
      <c r="AB1988" s="8"/>
      <c r="AC1988" s="8"/>
      <c r="AD1988" s="8"/>
      <c r="AE1988" s="9">
        <v>2</v>
      </c>
      <c r="AF1988" s="9">
        <v>7</v>
      </c>
      <c r="AG1988" s="9">
        <v>0</v>
      </c>
      <c r="AH1988" s="9">
        <v>0</v>
      </c>
      <c r="AI1988" s="9">
        <v>4.8999999999999998E-3</v>
      </c>
      <c r="AJ1988" s="9">
        <v>0</v>
      </c>
      <c r="AK1988" s="9">
        <v>0</v>
      </c>
      <c r="AL1988" s="8"/>
      <c r="AM1988" s="8"/>
      <c r="AN1988" s="8"/>
      <c r="AO1988" s="8"/>
      <c r="AP1988" s="8"/>
      <c r="AQ1988" s="8"/>
      <c r="AR1988" s="8"/>
      <c r="AT1988" s="6">
        <f t="shared" si="95"/>
        <v>0.17948717948717949</v>
      </c>
      <c r="AU1988" s="6" t="str">
        <f t="shared" si="96"/>
        <v/>
      </c>
      <c r="AV1988" s="6">
        <f t="shared" si="97"/>
        <v>137.11777777777777</v>
      </c>
      <c r="AW1988" s="7" t="str">
        <f t="shared" si="98"/>
        <v/>
      </c>
      <c r="AX1988" s="6">
        <f t="shared" si="99"/>
        <v>0</v>
      </c>
      <c r="AY1988" s="6" t="str">
        <f t="shared" si="100"/>
        <v/>
      </c>
      <c r="BA1988" s="6">
        <f>VLOOKUP(A1988, ALL_AP_DATA!$A$2:$F$3600, 6, FALSE)</f>
        <v>1419</v>
      </c>
      <c r="BB1988" s="6">
        <f>VLOOKUP(A1988, projmetadata!$A$2:$D$2036, 4, FALSE)</f>
        <v>40103</v>
      </c>
      <c r="BC1988" s="6" t="e">
        <f t="array" aca="1" ref="BC1988" ca="1">_xludf.IFS(I1988&lt;&gt;0, F1988/I1988, P1988&lt;&gt;0, M1988/P1988, W1988&lt;&gt;0, T1988/W1988, AD1988&lt;&gt;0, AA1988/AD1988, AK1988&lt;&gt;0, AH1988/AK1988, AR1988&lt;&gt;0, AO1988/AR1988, TRUE, 0)</f>
        <v>#NAME?</v>
      </c>
      <c r="BE1988" s="6" t="e">
        <f t="shared" ca="1" si="102"/>
        <v>#NAME?</v>
      </c>
      <c r="BF1988" s="6" t="e">
        <f t="shared" ca="1" si="103"/>
        <v>#NAME?</v>
      </c>
      <c r="BG1988" s="6"/>
      <c r="BH1988" s="6">
        <f>VLOOKUP(A1988, ALL_AP_DATA!$A$2:$D$3600, 3, FALSE)</f>
        <v>494</v>
      </c>
      <c r="BI1988" s="6">
        <f>VLOOKUP(A1988, ALL_AP_DATA!$A$2:$E$3600, 5, FALSE)</f>
        <v>68799</v>
      </c>
      <c r="BJ1988" s="6">
        <f t="shared" si="101"/>
        <v>48.484143763213531</v>
      </c>
      <c r="BK1988" s="6">
        <f t="shared" si="104"/>
        <v>0.34813248766737137</v>
      </c>
    </row>
    <row r="1989" spans="1:63" ht="15" customHeight="1" x14ac:dyDescent="0.25">
      <c r="A1989" s="8" t="s">
        <v>1763</v>
      </c>
      <c r="B1989" s="9" t="s">
        <v>1777</v>
      </c>
      <c r="C1989" s="9">
        <v>31</v>
      </c>
      <c r="D1989" s="9">
        <v>150</v>
      </c>
      <c r="E1989" s="9">
        <v>191</v>
      </c>
      <c r="F1989" s="9">
        <v>7242</v>
      </c>
      <c r="G1989" s="9">
        <v>0.1201</v>
      </c>
      <c r="H1989" s="9">
        <v>0.30959999999999999</v>
      </c>
      <c r="I1989" s="9">
        <v>0.35410000000000003</v>
      </c>
      <c r="J1989" s="8"/>
      <c r="K1989" s="8"/>
      <c r="L1989" s="8"/>
      <c r="M1989" s="8"/>
      <c r="N1989" s="8"/>
      <c r="O1989" s="8"/>
      <c r="P1989" s="8"/>
      <c r="Q1989" s="9">
        <v>25</v>
      </c>
      <c r="R1989" s="9">
        <v>87</v>
      </c>
      <c r="S1989" s="9">
        <v>389</v>
      </c>
      <c r="T1989" s="9">
        <v>13272</v>
      </c>
      <c r="U1989" s="9">
        <v>6.9699999999999998E-2</v>
      </c>
      <c r="V1989" s="9">
        <v>0.63049999999999995</v>
      </c>
      <c r="W1989" s="9">
        <v>0.64890000000000003</v>
      </c>
      <c r="X1989" s="9">
        <v>1</v>
      </c>
      <c r="Y1989" s="9">
        <v>6</v>
      </c>
      <c r="Z1989" s="9">
        <v>0</v>
      </c>
      <c r="AA1989" s="9">
        <v>0</v>
      </c>
      <c r="AB1989" s="9">
        <v>4.7999999999999996E-3</v>
      </c>
      <c r="AC1989" s="9">
        <v>0</v>
      </c>
      <c r="AD1989" s="9">
        <v>0</v>
      </c>
      <c r="AE1989" s="9">
        <v>36</v>
      </c>
      <c r="AF1989" s="9">
        <v>100</v>
      </c>
      <c r="AG1989" s="9">
        <v>134</v>
      </c>
      <c r="AH1989" s="9">
        <v>3277</v>
      </c>
      <c r="AI1989" s="9">
        <v>8.0100000000000005E-2</v>
      </c>
      <c r="AJ1989" s="9">
        <v>0.2172</v>
      </c>
      <c r="AK1989" s="9">
        <v>0.16020000000000001</v>
      </c>
      <c r="AL1989" s="8"/>
      <c r="AM1989" s="8"/>
      <c r="AN1989" s="8"/>
      <c r="AO1989" s="8"/>
      <c r="AP1989" s="8"/>
      <c r="AQ1989" s="8"/>
      <c r="AR1989" s="8"/>
      <c r="AT1989" s="6">
        <f t="shared" si="95"/>
        <v>48.28</v>
      </c>
      <c r="AU1989" s="6" t="str">
        <f t="shared" si="96"/>
        <v/>
      </c>
      <c r="AV1989" s="6">
        <f t="shared" si="97"/>
        <v>152.55172413793105</v>
      </c>
      <c r="AW1989" s="7">
        <f t="shared" si="98"/>
        <v>0</v>
      </c>
      <c r="AX1989" s="6">
        <f t="shared" si="99"/>
        <v>32.770000000000003</v>
      </c>
      <c r="AY1989" s="6" t="str">
        <f t="shared" si="100"/>
        <v/>
      </c>
      <c r="BA1989" s="6">
        <f>VLOOKUP(A1989, ALL_AP_DATA!$A$2:$F$3600, 6, FALSE)</f>
        <v>1249</v>
      </c>
      <c r="BB1989" s="6">
        <f>VLOOKUP(A1989, projmetadata!$A$2:$D$2036, 4, FALSE)</f>
        <v>216035</v>
      </c>
      <c r="BC1989" s="6" t="e">
        <f t="array" aca="1" ref="BC1989" ca="1">_xludf.IFS(I1989&lt;&gt;0, F1989/I1989, P1989&lt;&gt;0, M1989/P1989, W1989&lt;&gt;0, T1989/W1989, AD1989&lt;&gt;0, AA1989/AD1989, AK1989&lt;&gt;0, AH1989/AK1989, AR1989&lt;&gt;0, AO1989/AR1989, TRUE, 0)</f>
        <v>#NAME?</v>
      </c>
      <c r="BE1989" s="6" t="e">
        <f t="shared" ca="1" si="102"/>
        <v>#NAME?</v>
      </c>
      <c r="BF1989" s="6" t="e">
        <f t="shared" ca="1" si="103"/>
        <v>#NAME?</v>
      </c>
      <c r="BG1989" s="6"/>
      <c r="BH1989" s="6">
        <f>VLOOKUP(A1989, ALL_AP_DATA!$A$2:$D$3600, 3, FALSE)</f>
        <v>254</v>
      </c>
      <c r="BI1989" s="6">
        <f>VLOOKUP(A1989, ALL_AP_DATA!$A$2:$E$3600, 5, FALSE)</f>
        <v>20452</v>
      </c>
      <c r="BJ1989" s="6">
        <f t="shared" si="101"/>
        <v>16.374699759807847</v>
      </c>
      <c r="BK1989" s="6">
        <f t="shared" si="104"/>
        <v>0.20336269015212169</v>
      </c>
    </row>
    <row r="1990" spans="1:63" ht="15" customHeight="1" x14ac:dyDescent="0.25">
      <c r="A1990" s="8" t="s">
        <v>1764</v>
      </c>
      <c r="B1990" s="9" t="s">
        <v>1777</v>
      </c>
      <c r="C1990" s="8"/>
      <c r="D1990" s="8"/>
      <c r="E1990" s="8"/>
      <c r="F1990" s="8"/>
      <c r="G1990" s="8"/>
      <c r="H1990" s="8"/>
      <c r="I1990" s="8"/>
      <c r="J1990" s="8"/>
      <c r="K1990" s="8"/>
      <c r="L1990" s="8"/>
      <c r="M1990" s="8"/>
      <c r="N1990" s="8"/>
      <c r="O1990" s="8"/>
      <c r="P1990" s="8"/>
      <c r="Q1990" s="8"/>
      <c r="R1990" s="8"/>
      <c r="S1990" s="8"/>
      <c r="T1990" s="8"/>
      <c r="U1990" s="8"/>
      <c r="V1990" s="8"/>
      <c r="W1990" s="8"/>
      <c r="X1990" s="8"/>
      <c r="Y1990" s="8"/>
      <c r="Z1990" s="8"/>
      <c r="AA1990" s="8"/>
      <c r="AB1990" s="8"/>
      <c r="AC1990" s="8"/>
      <c r="AD1990" s="8"/>
      <c r="AE1990" s="9">
        <v>3</v>
      </c>
      <c r="AF1990" s="9">
        <v>17</v>
      </c>
      <c r="AG1990" s="9">
        <v>2</v>
      </c>
      <c r="AH1990" s="9">
        <v>31</v>
      </c>
      <c r="AI1990" s="9">
        <v>4.1300000000000003E-2</v>
      </c>
      <c r="AJ1990" s="9">
        <v>5.4100000000000002E-2</v>
      </c>
      <c r="AK1990" s="9">
        <v>2.9499999999999998E-2</v>
      </c>
      <c r="AL1990" s="8"/>
      <c r="AM1990" s="8"/>
      <c r="AN1990" s="8"/>
      <c r="AO1990" s="8"/>
      <c r="AP1990" s="8"/>
      <c r="AQ1990" s="8"/>
      <c r="AR1990" s="8"/>
      <c r="AT1990" s="6" t="str">
        <f t="shared" si="95"/>
        <v/>
      </c>
      <c r="AU1990" s="6" t="str">
        <f t="shared" si="96"/>
        <v/>
      </c>
      <c r="AV1990" s="6" t="str">
        <f t="shared" si="97"/>
        <v/>
      </c>
      <c r="AW1990" s="7" t="str">
        <f t="shared" si="98"/>
        <v/>
      </c>
      <c r="AX1990" s="6">
        <f t="shared" si="99"/>
        <v>1.8235294117647058</v>
      </c>
      <c r="AY1990" s="6" t="str">
        <f t="shared" si="100"/>
        <v/>
      </c>
      <c r="BA1990" s="6">
        <f>VLOOKUP(A1990, ALL_AP_DATA!$A$2:$F$3600, 6, FALSE)</f>
        <v>412</v>
      </c>
      <c r="BB1990" s="6">
        <f>VLOOKUP(A1990, projmetadata!$A$2:$D$2036, 4, FALSE)</f>
        <v>48361</v>
      </c>
      <c r="BC1990" s="6" t="e">
        <f t="array" aca="1" ref="BC1990" ca="1">_xludf.IFS(I1990&lt;&gt;0, F1990/I1990, P1990&lt;&gt;0, M1990/P1990, W1990&lt;&gt;0, T1990/W1990, AD1990&lt;&gt;0, AA1990/AD1990, AK1990&lt;&gt;0, AH1990/AK1990, AR1990&lt;&gt;0, AO1990/AR1990, TRUE, 0)</f>
        <v>#NAME?</v>
      </c>
      <c r="BE1990" s="6" t="e">
        <f t="shared" ca="1" si="102"/>
        <v>#NAME?</v>
      </c>
      <c r="BF1990" s="6" t="e">
        <f t="shared" ca="1" si="103"/>
        <v>#NAME?</v>
      </c>
      <c r="BG1990" s="6"/>
      <c r="BH1990" s="6">
        <f>VLOOKUP(A1990, ALL_AP_DATA!$A$2:$D$3600, 3, FALSE)</f>
        <v>17</v>
      </c>
      <c r="BI1990" s="6">
        <f>VLOOKUP(A1990, ALL_AP_DATA!$A$2:$E$3600, 5, FALSE)</f>
        <v>1052</v>
      </c>
      <c r="BJ1990" s="6">
        <f t="shared" si="101"/>
        <v>2.5533980582524274</v>
      </c>
      <c r="BK1990" s="6">
        <f t="shared" si="104"/>
        <v>4.12621359223301E-2</v>
      </c>
    </row>
    <row r="1991" spans="1:63" ht="15" customHeight="1" x14ac:dyDescent="0.25">
      <c r="A1991" s="8" t="s">
        <v>1765</v>
      </c>
      <c r="B1991" s="9" t="s">
        <v>1777</v>
      </c>
      <c r="C1991" s="9">
        <v>1</v>
      </c>
      <c r="D1991" s="9">
        <v>29</v>
      </c>
      <c r="E1991" s="9">
        <v>272</v>
      </c>
      <c r="F1991" s="9">
        <v>3476</v>
      </c>
      <c r="G1991" s="9">
        <v>5.0900000000000001E-2</v>
      </c>
      <c r="H1991" s="9">
        <v>0.31009999999999999</v>
      </c>
      <c r="I1991" s="9">
        <v>3.6200000000000003E-2</v>
      </c>
      <c r="J1991" s="9">
        <v>2</v>
      </c>
      <c r="K1991" s="9">
        <v>17</v>
      </c>
      <c r="L1991" s="9">
        <v>248</v>
      </c>
      <c r="M1991" s="9">
        <v>2782</v>
      </c>
      <c r="N1991" s="9">
        <v>2.98E-2</v>
      </c>
      <c r="O1991" s="9">
        <v>0.2828</v>
      </c>
      <c r="P1991" s="9">
        <v>2.9000000000000001E-2</v>
      </c>
      <c r="Q1991" s="9">
        <v>43</v>
      </c>
      <c r="R1991" s="9">
        <v>193</v>
      </c>
      <c r="S1991" s="9">
        <v>727</v>
      </c>
      <c r="T1991" s="9">
        <v>31468</v>
      </c>
      <c r="U1991" s="9">
        <v>0.33860000000000001</v>
      </c>
      <c r="V1991" s="9">
        <v>0.82899999999999996</v>
      </c>
      <c r="W1991" s="9">
        <v>0.32800000000000001</v>
      </c>
      <c r="X1991" s="8"/>
      <c r="Y1991" s="8"/>
      <c r="Z1991" s="8"/>
      <c r="AA1991" s="8"/>
      <c r="AB1991" s="8"/>
      <c r="AC1991" s="8"/>
      <c r="AD1991" s="8"/>
      <c r="AE1991" s="9">
        <v>5</v>
      </c>
      <c r="AF1991" s="9">
        <v>26</v>
      </c>
      <c r="AG1991" s="9">
        <v>249</v>
      </c>
      <c r="AH1991" s="9">
        <v>2446</v>
      </c>
      <c r="AI1991" s="9">
        <v>4.5600000000000002E-2</v>
      </c>
      <c r="AJ1991" s="9">
        <v>0.28389999999999999</v>
      </c>
      <c r="AK1991" s="9">
        <v>2.5499999999999998E-2</v>
      </c>
      <c r="AL1991" s="9">
        <v>1</v>
      </c>
      <c r="AM1991" s="9">
        <v>39</v>
      </c>
      <c r="AN1991" s="9">
        <v>400</v>
      </c>
      <c r="AO1991" s="9">
        <v>10429</v>
      </c>
      <c r="AP1991" s="9">
        <v>6.8400000000000002E-2</v>
      </c>
      <c r="AQ1991" s="9">
        <v>0.45610000000000001</v>
      </c>
      <c r="AR1991" s="9">
        <v>0.1087</v>
      </c>
      <c r="AT1991" s="6">
        <f t="shared" si="95"/>
        <v>119.86206896551724</v>
      </c>
      <c r="AU1991" s="6">
        <f t="shared" si="96"/>
        <v>163.64705882352942</v>
      </c>
      <c r="AV1991" s="6">
        <f t="shared" si="97"/>
        <v>163.04663212435233</v>
      </c>
      <c r="AW1991" s="7" t="str">
        <f t="shared" si="98"/>
        <v/>
      </c>
      <c r="AX1991" s="6">
        <f t="shared" si="99"/>
        <v>94.07692307692308</v>
      </c>
      <c r="AY1991" s="6">
        <f t="shared" si="100"/>
        <v>267.41025641025641</v>
      </c>
      <c r="BA1991" s="6">
        <f>VLOOKUP(A1991, ALL_AP_DATA!$A$2:$F$3600, 6, FALSE)</f>
        <v>570</v>
      </c>
      <c r="BB1991" s="6">
        <f>VLOOKUP(A1991, projmetadata!$A$2:$D$2036, 4, FALSE)</f>
        <v>14330</v>
      </c>
      <c r="BC1991" s="6" t="e">
        <f t="array" aca="1" ref="BC1991" ca="1">_xludf.IFS(I1991&lt;&gt;0, F1991/I1991, P1991&lt;&gt;0, M1991/P1991, W1991&lt;&gt;0, T1991/W1991, AD1991&lt;&gt;0, AA1991/AD1991, AK1991&lt;&gt;0, AH1991/AK1991, AR1991&lt;&gt;0, AO1991/AR1991, TRUE, 0)</f>
        <v>#NAME?</v>
      </c>
      <c r="BE1991" s="6" t="e">
        <f t="shared" ca="1" si="102"/>
        <v>#NAME?</v>
      </c>
      <c r="BF1991" s="6" t="e">
        <f t="shared" ca="1" si="103"/>
        <v>#NAME?</v>
      </c>
      <c r="BG1991" s="6"/>
      <c r="BH1991" s="6">
        <f>VLOOKUP(A1991, ALL_AP_DATA!$A$2:$D$3600, 3, FALSE)</f>
        <v>207</v>
      </c>
      <c r="BI1991" s="6">
        <f>VLOOKUP(A1991, ALL_AP_DATA!$A$2:$E$3600, 5, FALSE)</f>
        <v>95925</v>
      </c>
      <c r="BJ1991" s="6">
        <f t="shared" si="101"/>
        <v>168.28947368421052</v>
      </c>
      <c r="BK1991" s="6">
        <f t="shared" si="104"/>
        <v>0.36315789473684212</v>
      </c>
    </row>
    <row r="1992" spans="1:63" ht="15" customHeight="1" x14ac:dyDescent="0.25">
      <c r="A1992" s="8" t="s">
        <v>1766</v>
      </c>
      <c r="B1992" s="9" t="s">
        <v>1777</v>
      </c>
      <c r="C1992" s="9">
        <v>8</v>
      </c>
      <c r="D1992" s="9">
        <v>26</v>
      </c>
      <c r="E1992" s="9">
        <v>89</v>
      </c>
      <c r="F1992" s="9">
        <v>4130</v>
      </c>
      <c r="G1992" s="9">
        <v>3.8100000000000002E-2</v>
      </c>
      <c r="H1992" s="9">
        <v>9.1499999999999998E-2</v>
      </c>
      <c r="I1992" s="9">
        <v>3.5200000000000002E-2</v>
      </c>
      <c r="J1992" s="8"/>
      <c r="K1992" s="8"/>
      <c r="L1992" s="8"/>
      <c r="M1992" s="8"/>
      <c r="N1992" s="8"/>
      <c r="O1992" s="8"/>
      <c r="P1992" s="8"/>
      <c r="Q1992" s="9">
        <v>55</v>
      </c>
      <c r="R1992" s="9">
        <v>309</v>
      </c>
      <c r="S1992" s="9">
        <v>878</v>
      </c>
      <c r="T1992" s="9">
        <v>86990</v>
      </c>
      <c r="U1992" s="9">
        <v>0.4531</v>
      </c>
      <c r="V1992" s="9">
        <v>0.90239999999999998</v>
      </c>
      <c r="W1992" s="9">
        <v>0.74229999999999996</v>
      </c>
      <c r="X1992" s="9">
        <v>6</v>
      </c>
      <c r="Y1992" s="9">
        <v>63</v>
      </c>
      <c r="Z1992" s="9">
        <v>143</v>
      </c>
      <c r="AA1992" s="9">
        <v>9212</v>
      </c>
      <c r="AB1992" s="9">
        <v>9.2399999999999996E-2</v>
      </c>
      <c r="AC1992" s="9">
        <v>0.14699999999999999</v>
      </c>
      <c r="AD1992" s="9">
        <v>7.8600000000000003E-2</v>
      </c>
      <c r="AE1992" s="9">
        <v>3</v>
      </c>
      <c r="AF1992" s="9">
        <v>12</v>
      </c>
      <c r="AG1992" s="9">
        <v>44</v>
      </c>
      <c r="AH1992" s="9">
        <v>1123</v>
      </c>
      <c r="AI1992" s="9">
        <v>1.7600000000000001E-2</v>
      </c>
      <c r="AJ1992" s="9">
        <v>4.5199999999999997E-2</v>
      </c>
      <c r="AK1992" s="9">
        <v>9.5999999999999992E-3</v>
      </c>
      <c r="AL1992" s="9">
        <v>1</v>
      </c>
      <c r="AM1992" s="9">
        <v>22</v>
      </c>
      <c r="AN1992" s="9">
        <v>295</v>
      </c>
      <c r="AO1992" s="9">
        <v>28084</v>
      </c>
      <c r="AP1992" s="9">
        <v>3.2300000000000002E-2</v>
      </c>
      <c r="AQ1992" s="9">
        <v>0.30320000000000003</v>
      </c>
      <c r="AR1992" s="9">
        <v>0.23960000000000001</v>
      </c>
      <c r="AT1992" s="6">
        <f t="shared" si="95"/>
        <v>158.84615384615384</v>
      </c>
      <c r="AU1992" s="6" t="str">
        <f t="shared" si="96"/>
        <v/>
      </c>
      <c r="AV1992" s="6">
        <f t="shared" si="97"/>
        <v>281.52103559870551</v>
      </c>
      <c r="AW1992" s="7">
        <f t="shared" si="98"/>
        <v>146.22222222222223</v>
      </c>
      <c r="AX1992" s="6">
        <f t="shared" si="99"/>
        <v>93.583333333333329</v>
      </c>
      <c r="AY1992" s="6">
        <f t="shared" si="100"/>
        <v>1276.5454545454545</v>
      </c>
      <c r="BA1992" s="6">
        <f>VLOOKUP(A1992, ALL_AP_DATA!$A$2:$F$3600, 6, FALSE)</f>
        <v>682</v>
      </c>
      <c r="BB1992" s="6">
        <f>VLOOKUP(A1992, projmetadata!$A$2:$D$2036, 4, FALSE)</f>
        <v>39692</v>
      </c>
      <c r="BC1992" s="6" t="e">
        <f t="array" aca="1" ref="BC1992" ca="1">_xludf.IFS(I1992&lt;&gt;0, F1992/I1992, P1992&lt;&gt;0, M1992/P1992, W1992&lt;&gt;0, T1992/W1992, AD1992&lt;&gt;0, AA1992/AD1992, AK1992&lt;&gt;0, AH1992/AK1992, AR1992&lt;&gt;0, AO1992/AR1992, TRUE, 0)</f>
        <v>#NAME?</v>
      </c>
      <c r="BE1992" s="6" t="e">
        <f t="shared" ca="1" si="102"/>
        <v>#NAME?</v>
      </c>
      <c r="BF1992" s="6" t="e">
        <f t="shared" ca="1" si="103"/>
        <v>#NAME?</v>
      </c>
      <c r="BG1992" s="6"/>
      <c r="BH1992" s="6">
        <f>VLOOKUP(A1992, ALL_AP_DATA!$A$2:$D$3600, 3, FALSE)</f>
        <v>351</v>
      </c>
      <c r="BI1992" s="6">
        <f>VLOOKUP(A1992, ALL_AP_DATA!$A$2:$E$3600, 5, FALSE)</f>
        <v>117195</v>
      </c>
      <c r="BJ1992" s="6">
        <f t="shared" si="101"/>
        <v>171.84017595307918</v>
      </c>
      <c r="BK1992" s="6">
        <f t="shared" si="104"/>
        <v>0.51466275659824046</v>
      </c>
    </row>
    <row r="1993" spans="1:63" ht="15" customHeight="1" x14ac:dyDescent="0.25">
      <c r="A1993" s="8" t="s">
        <v>1767</v>
      </c>
      <c r="B1993" s="9" t="s">
        <v>1777</v>
      </c>
      <c r="C1993" s="8"/>
      <c r="D1993" s="8"/>
      <c r="E1993" s="8"/>
      <c r="F1993" s="8"/>
      <c r="G1993" s="8"/>
      <c r="H1993" s="8"/>
      <c r="I1993" s="8"/>
      <c r="J1993" s="8"/>
      <c r="K1993" s="8"/>
      <c r="L1993" s="8"/>
      <c r="M1993" s="8"/>
      <c r="N1993" s="8"/>
      <c r="O1993" s="8"/>
      <c r="P1993" s="8"/>
      <c r="Q1993" s="9">
        <v>49</v>
      </c>
      <c r="R1993" s="9">
        <v>182</v>
      </c>
      <c r="S1993" s="9">
        <v>516</v>
      </c>
      <c r="T1993" s="9">
        <v>102121</v>
      </c>
      <c r="U1993" s="9">
        <v>0.26219999999999999</v>
      </c>
      <c r="V1993" s="9">
        <v>0.65569999999999995</v>
      </c>
      <c r="W1993" s="9">
        <v>0.4572</v>
      </c>
      <c r="X1993" s="8"/>
      <c r="Y1993" s="8"/>
      <c r="Z1993" s="8"/>
      <c r="AA1993" s="8"/>
      <c r="AB1993" s="8"/>
      <c r="AC1993" s="8"/>
      <c r="AD1993" s="8"/>
      <c r="AE1993" s="9">
        <v>1</v>
      </c>
      <c r="AF1993" s="9">
        <v>4</v>
      </c>
      <c r="AG1993" s="9">
        <v>38</v>
      </c>
      <c r="AH1993" s="9">
        <v>623</v>
      </c>
      <c r="AI1993" s="9">
        <v>5.7999999999999996E-3</v>
      </c>
      <c r="AJ1993" s="9">
        <v>4.8300000000000003E-2</v>
      </c>
      <c r="AK1993" s="9">
        <v>2.8E-3</v>
      </c>
      <c r="AL1993" s="8"/>
      <c r="AM1993" s="8"/>
      <c r="AN1993" s="8"/>
      <c r="AO1993" s="8"/>
      <c r="AP1993" s="8"/>
      <c r="AQ1993" s="8"/>
      <c r="AR1993" s="8"/>
      <c r="AT1993" s="6" t="str">
        <f t="shared" si="95"/>
        <v/>
      </c>
      <c r="AU1993" s="6" t="str">
        <f t="shared" si="96"/>
        <v/>
      </c>
      <c r="AV1993" s="6">
        <f t="shared" si="97"/>
        <v>561.10439560439556</v>
      </c>
      <c r="AW1993" s="7" t="str">
        <f t="shared" si="98"/>
        <v/>
      </c>
      <c r="AX1993" s="6">
        <f t="shared" si="99"/>
        <v>155.75</v>
      </c>
      <c r="AY1993" s="6" t="str">
        <f t="shared" si="100"/>
        <v/>
      </c>
      <c r="BA1993" s="6">
        <f>VLOOKUP(A1993, ALL_AP_DATA!$A$2:$F$3600, 6, FALSE)</f>
        <v>694</v>
      </c>
      <c r="BB1993" s="6">
        <f>VLOOKUP(A1993, projmetadata!$A$2:$D$2036, 4, FALSE)</f>
        <v>202710</v>
      </c>
      <c r="BC1993" s="6" t="e">
        <f t="array" aca="1" ref="BC1993" ca="1">_xludf.IFS(I1993&lt;&gt;0, F1993/I1993, P1993&lt;&gt;0, M1993/P1993, W1993&lt;&gt;0, T1993/W1993, AD1993&lt;&gt;0, AA1993/AD1993, AK1993&lt;&gt;0, AH1993/AK1993, AR1993&lt;&gt;0, AO1993/AR1993, TRUE, 0)</f>
        <v>#NAME?</v>
      </c>
      <c r="BE1993" s="6" t="e">
        <f t="shared" ca="1" si="102"/>
        <v>#NAME?</v>
      </c>
      <c r="BF1993" s="6" t="e">
        <f t="shared" ca="1" si="103"/>
        <v>#NAME?</v>
      </c>
      <c r="BG1993" s="6"/>
      <c r="BH1993" s="6">
        <f>VLOOKUP(A1993, ALL_AP_DATA!$A$2:$D$3600, 3, FALSE)</f>
        <v>183</v>
      </c>
      <c r="BI1993" s="6">
        <f>VLOOKUP(A1993, ALL_AP_DATA!$A$2:$E$3600, 5, FALSE)</f>
        <v>223386</v>
      </c>
      <c r="BJ1993" s="6">
        <f t="shared" si="101"/>
        <v>321.88184438040344</v>
      </c>
      <c r="BK1993" s="6">
        <f t="shared" si="104"/>
        <v>0.26368876080691644</v>
      </c>
    </row>
    <row r="1994" spans="1:63" ht="15" customHeight="1" x14ac:dyDescent="0.25">
      <c r="A1994" s="8" t="s">
        <v>1768</v>
      </c>
      <c r="B1994" s="9" t="s">
        <v>1777</v>
      </c>
      <c r="C1994" s="9">
        <v>6</v>
      </c>
      <c r="D1994" s="9">
        <v>22</v>
      </c>
      <c r="E1994" s="9">
        <v>46</v>
      </c>
      <c r="F1994" s="9">
        <v>514</v>
      </c>
      <c r="G1994" s="9">
        <v>4.2900000000000001E-2</v>
      </c>
      <c r="H1994" s="9">
        <v>9.64E-2</v>
      </c>
      <c r="I1994" s="9">
        <v>2.46E-2</v>
      </c>
      <c r="J1994" s="8"/>
      <c r="K1994" s="8"/>
      <c r="L1994" s="8"/>
      <c r="M1994" s="8"/>
      <c r="N1994" s="8"/>
      <c r="O1994" s="8"/>
      <c r="P1994" s="8"/>
      <c r="Q1994" s="9">
        <v>26</v>
      </c>
      <c r="R1994" s="9">
        <v>94</v>
      </c>
      <c r="S1994" s="9">
        <v>359</v>
      </c>
      <c r="T1994" s="9">
        <v>14586</v>
      </c>
      <c r="U1994" s="9">
        <v>0.1832</v>
      </c>
      <c r="V1994" s="9">
        <v>0.75260000000000005</v>
      </c>
      <c r="W1994" s="9">
        <v>0.6986</v>
      </c>
      <c r="X1994" s="9">
        <v>1</v>
      </c>
      <c r="Y1994" s="9">
        <v>4</v>
      </c>
      <c r="Z1994" s="9">
        <v>2</v>
      </c>
      <c r="AA1994" s="9">
        <v>5</v>
      </c>
      <c r="AB1994" s="9">
        <v>7.7999999999999996E-3</v>
      </c>
      <c r="AC1994" s="9">
        <v>4.1999999999999997E-3</v>
      </c>
      <c r="AD1994" s="9">
        <v>2.0000000000000001E-4</v>
      </c>
      <c r="AE1994" s="8"/>
      <c r="AF1994" s="8"/>
      <c r="AG1994" s="8"/>
      <c r="AH1994" s="8"/>
      <c r="AI1994" s="8"/>
      <c r="AJ1994" s="8"/>
      <c r="AK1994" s="8"/>
      <c r="AL1994" s="8"/>
      <c r="AM1994" s="8"/>
      <c r="AN1994" s="8"/>
      <c r="AO1994" s="8"/>
      <c r="AP1994" s="8"/>
      <c r="AQ1994" s="8"/>
      <c r="AR1994" s="8"/>
      <c r="AT1994" s="6">
        <f t="shared" si="95"/>
        <v>23.363636363636363</v>
      </c>
      <c r="AU1994" s="6" t="str">
        <f t="shared" si="96"/>
        <v/>
      </c>
      <c r="AV1994" s="6">
        <f t="shared" si="97"/>
        <v>155.17021276595744</v>
      </c>
      <c r="AW1994" s="7">
        <f t="shared" si="98"/>
        <v>1.25</v>
      </c>
      <c r="AX1994" s="6" t="str">
        <f t="shared" si="99"/>
        <v/>
      </c>
      <c r="AY1994" s="6" t="str">
        <f t="shared" si="100"/>
        <v/>
      </c>
      <c r="BA1994" s="6">
        <f>VLOOKUP(A1994, ALL_AP_DATA!$A$2:$F$3600, 6, FALSE)</f>
        <v>513</v>
      </c>
      <c r="BB1994" s="6">
        <f>VLOOKUP(A1994, projmetadata!$A$2:$D$2036, 4, FALSE)</f>
        <v>26277</v>
      </c>
      <c r="BC1994" s="6" t="e">
        <f t="array" aca="1" ref="BC1994" ca="1">_xludf.IFS(I1994&lt;&gt;0, F1994/I1994, P1994&lt;&gt;0, M1994/P1994, W1994&lt;&gt;0, T1994/W1994, AD1994&lt;&gt;0, AA1994/AD1994, AK1994&lt;&gt;0, AH1994/AK1994, AR1994&lt;&gt;0, AO1994/AR1994, TRUE, 0)</f>
        <v>#NAME?</v>
      </c>
      <c r="BE1994" s="6" t="e">
        <f t="shared" ca="1" si="102"/>
        <v>#NAME?</v>
      </c>
      <c r="BF1994" s="6" t="e">
        <f t="shared" ca="1" si="103"/>
        <v>#NAME?</v>
      </c>
      <c r="BG1994" s="6"/>
      <c r="BH1994" s="6">
        <f>VLOOKUP(A1994, ALL_AP_DATA!$A$2:$D$3600, 3, FALSE)</f>
        <v>113</v>
      </c>
      <c r="BI1994" s="6">
        <f>VLOOKUP(A1994, ALL_AP_DATA!$A$2:$E$3600, 5, FALSE)</f>
        <v>20879</v>
      </c>
      <c r="BJ1994" s="6">
        <f t="shared" si="101"/>
        <v>40.699805068226119</v>
      </c>
      <c r="BK1994" s="6">
        <f t="shared" si="104"/>
        <v>0.22027290448343079</v>
      </c>
    </row>
    <row r="1995" spans="1:63" ht="15" customHeight="1" x14ac:dyDescent="0.25">
      <c r="A1995" s="8" t="s">
        <v>1769</v>
      </c>
      <c r="B1995" s="9" t="s">
        <v>1777</v>
      </c>
      <c r="C1995" s="9">
        <v>2</v>
      </c>
      <c r="D1995" s="9">
        <v>8</v>
      </c>
      <c r="E1995" s="9">
        <v>0</v>
      </c>
      <c r="F1995" s="9">
        <v>0</v>
      </c>
      <c r="G1995" s="9">
        <v>7.0800000000000002E-2</v>
      </c>
      <c r="H1995" s="9">
        <v>0</v>
      </c>
      <c r="I1995" s="9">
        <v>0</v>
      </c>
      <c r="J1995" s="8"/>
      <c r="K1995" s="8"/>
      <c r="L1995" s="8"/>
      <c r="M1995" s="8"/>
      <c r="N1995" s="8"/>
      <c r="O1995" s="8"/>
      <c r="P1995" s="8"/>
      <c r="Q1995" s="8"/>
      <c r="R1995" s="8"/>
      <c r="S1995" s="8"/>
      <c r="T1995" s="8"/>
      <c r="U1995" s="8"/>
      <c r="V1995" s="8"/>
      <c r="W1995" s="8"/>
      <c r="X1995" s="8"/>
      <c r="Y1995" s="8"/>
      <c r="Z1995" s="8"/>
      <c r="AA1995" s="8"/>
      <c r="AB1995" s="8"/>
      <c r="AC1995" s="8"/>
      <c r="AD1995" s="8"/>
      <c r="AE1995" s="9">
        <v>1</v>
      </c>
      <c r="AF1995" s="9">
        <v>6</v>
      </c>
      <c r="AG1995" s="9">
        <v>0</v>
      </c>
      <c r="AH1995" s="9">
        <v>0</v>
      </c>
      <c r="AI1995" s="9">
        <v>5.3100000000000001E-2</v>
      </c>
      <c r="AJ1995" s="9">
        <v>0</v>
      </c>
      <c r="AK1995" s="9">
        <v>0</v>
      </c>
      <c r="AL1995" s="8"/>
      <c r="AM1995" s="8"/>
      <c r="AN1995" s="8"/>
      <c r="AO1995" s="8"/>
      <c r="AP1995" s="8"/>
      <c r="AQ1995" s="8"/>
      <c r="AR1995" s="8"/>
      <c r="AT1995" s="6">
        <f t="shared" si="95"/>
        <v>0</v>
      </c>
      <c r="AU1995" s="6" t="str">
        <f t="shared" si="96"/>
        <v/>
      </c>
      <c r="AV1995" s="6" t="str">
        <f t="shared" si="97"/>
        <v/>
      </c>
      <c r="AW1995" s="7" t="str">
        <f t="shared" si="98"/>
        <v/>
      </c>
      <c r="AX1995" s="6">
        <f t="shared" si="99"/>
        <v>0</v>
      </c>
      <c r="AY1995" s="6" t="str">
        <f t="shared" si="100"/>
        <v/>
      </c>
      <c r="BA1995" s="6">
        <f>VLOOKUP(A1995, ALL_AP_DATA!$A$2:$F$3600, 6, FALSE)</f>
        <v>113</v>
      </c>
      <c r="BB1995" s="6">
        <f>VLOOKUP(A1995, projmetadata!$A$2:$D$2036, 4, FALSE)</f>
        <v>7312</v>
      </c>
      <c r="BC1995" s="6" t="e">
        <f t="array" aca="1" ref="BC1995" ca="1">_xludf.IFS(I1995&lt;&gt;0, F1995/I1995, P1995&lt;&gt;0, M1995/P1995, W1995&lt;&gt;0, T1995/W1995, AD1995&lt;&gt;0, AA1995/AD1995, AK1995&lt;&gt;0, AH1995/AK1995, AR1995&lt;&gt;0, AO1995/AR1995, TRUE, 0)</f>
        <v>#NAME?</v>
      </c>
      <c r="BE1995" s="6" t="e">
        <f t="shared" ca="1" si="102"/>
        <v>#NAME?</v>
      </c>
      <c r="BF1995" s="6" t="e">
        <f t="shared" ca="1" si="103"/>
        <v>#NAME?</v>
      </c>
      <c r="BG1995" s="6"/>
      <c r="BH1995" s="6">
        <f>VLOOKUP(A1995, ALL_AP_DATA!$A$2:$D$3600, 3, FALSE)</f>
        <v>8</v>
      </c>
      <c r="BI1995" s="6">
        <f>VLOOKUP(A1995, ALL_AP_DATA!$A$2:$E$3600, 5, FALSE)</f>
        <v>4</v>
      </c>
      <c r="BJ1995" s="6">
        <f t="shared" si="101"/>
        <v>3.5398230088495575E-2</v>
      </c>
      <c r="BK1995" s="6">
        <f t="shared" si="104"/>
        <v>7.0796460176991149E-2</v>
      </c>
    </row>
    <row r="1996" spans="1:63" ht="15" customHeight="1" x14ac:dyDescent="0.25">
      <c r="A1996" s="8" t="s">
        <v>1770</v>
      </c>
      <c r="B1996" s="9" t="s">
        <v>1777</v>
      </c>
      <c r="C1996" s="9">
        <v>7</v>
      </c>
      <c r="D1996" s="9">
        <v>38</v>
      </c>
      <c r="E1996" s="9">
        <v>69</v>
      </c>
      <c r="F1996" s="9">
        <v>3502</v>
      </c>
      <c r="G1996" s="9">
        <v>0.2021</v>
      </c>
      <c r="H1996" s="9">
        <v>0.28399999999999997</v>
      </c>
      <c r="I1996" s="9">
        <v>0.35410000000000003</v>
      </c>
      <c r="J1996" s="9">
        <v>3</v>
      </c>
      <c r="K1996" s="9">
        <v>15</v>
      </c>
      <c r="L1996" s="9">
        <v>83</v>
      </c>
      <c r="M1996" s="9">
        <v>4040</v>
      </c>
      <c r="N1996" s="9">
        <v>7.9799999999999996E-2</v>
      </c>
      <c r="O1996" s="9">
        <v>0.34160000000000001</v>
      </c>
      <c r="P1996" s="9">
        <v>0.40849999999999997</v>
      </c>
      <c r="Q1996" s="9">
        <v>9</v>
      </c>
      <c r="R1996" s="9">
        <v>67</v>
      </c>
      <c r="S1996" s="9">
        <v>216</v>
      </c>
      <c r="T1996" s="9">
        <v>8947</v>
      </c>
      <c r="U1996" s="9">
        <v>0.35639999999999999</v>
      </c>
      <c r="V1996" s="9">
        <v>0.88890000000000002</v>
      </c>
      <c r="W1996" s="9">
        <v>0.90469999999999995</v>
      </c>
      <c r="X1996" s="9">
        <v>4</v>
      </c>
      <c r="Y1996" s="9">
        <v>31</v>
      </c>
      <c r="Z1996" s="9">
        <v>89</v>
      </c>
      <c r="AA1996" s="9">
        <v>4558</v>
      </c>
      <c r="AB1996" s="9">
        <v>0.16489999999999999</v>
      </c>
      <c r="AC1996" s="9">
        <v>0.36630000000000001</v>
      </c>
      <c r="AD1996" s="9">
        <v>0.46089999999999998</v>
      </c>
      <c r="AE1996" s="9">
        <v>8</v>
      </c>
      <c r="AF1996" s="9">
        <v>21</v>
      </c>
      <c r="AG1996" s="9">
        <v>65</v>
      </c>
      <c r="AH1996" s="9">
        <v>2017</v>
      </c>
      <c r="AI1996" s="9">
        <v>0.11169999999999999</v>
      </c>
      <c r="AJ1996" s="9">
        <v>0.26750000000000002</v>
      </c>
      <c r="AK1996" s="9">
        <v>0.2039</v>
      </c>
      <c r="AL1996" s="8"/>
      <c r="AM1996" s="8"/>
      <c r="AN1996" s="8"/>
      <c r="AO1996" s="8"/>
      <c r="AP1996" s="8"/>
      <c r="AQ1996" s="8"/>
      <c r="AR1996" s="8"/>
      <c r="AT1996" s="6">
        <f t="shared" si="95"/>
        <v>92.15789473684211</v>
      </c>
      <c r="AU1996" s="6">
        <f t="shared" si="96"/>
        <v>269.33333333333331</v>
      </c>
      <c r="AV1996" s="6">
        <f t="shared" si="97"/>
        <v>133.53731343283582</v>
      </c>
      <c r="AW1996" s="7">
        <f t="shared" si="98"/>
        <v>147.03225806451613</v>
      </c>
      <c r="AX1996" s="6">
        <f t="shared" si="99"/>
        <v>96.047619047619051</v>
      </c>
      <c r="AY1996" s="6" t="str">
        <f t="shared" si="100"/>
        <v/>
      </c>
      <c r="BA1996" s="6">
        <f>VLOOKUP(A1996, ALL_AP_DATA!$A$2:$F$3600, 6, FALSE)</f>
        <v>188</v>
      </c>
      <c r="BB1996" s="6">
        <f>VLOOKUP(A1996, projmetadata!$A$2:$D$2036, 4, FALSE)</f>
        <v>23780</v>
      </c>
      <c r="BC1996" s="6" t="e">
        <f t="array" aca="1" ref="BC1996" ca="1">_xludf.IFS(I1996&lt;&gt;0, F1996/I1996, P1996&lt;&gt;0, M1996/P1996, W1996&lt;&gt;0, T1996/W1996, AD1996&lt;&gt;0, AA1996/AD1996, AK1996&lt;&gt;0, AH1996/AK1996, AR1996&lt;&gt;0, AO1996/AR1996, TRUE, 0)</f>
        <v>#NAME?</v>
      </c>
      <c r="BE1996" s="6" t="e">
        <f t="shared" ca="1" si="102"/>
        <v>#NAME?</v>
      </c>
      <c r="BF1996" s="6" t="e">
        <f t="shared" ca="1" si="103"/>
        <v>#NAME?</v>
      </c>
      <c r="BG1996" s="6"/>
      <c r="BH1996" s="6">
        <f>VLOOKUP(A1996, ALL_AP_DATA!$A$2:$D$3600, 3, FALSE)</f>
        <v>102</v>
      </c>
      <c r="BI1996" s="6">
        <f>VLOOKUP(A1996, ALL_AP_DATA!$A$2:$E$3600, 5, FALSE)</f>
        <v>9890</v>
      </c>
      <c r="BJ1996" s="6">
        <f t="shared" si="101"/>
        <v>52.606382978723403</v>
      </c>
      <c r="BK1996" s="6">
        <f t="shared" si="104"/>
        <v>0.54255319148936165</v>
      </c>
    </row>
    <row r="1997" spans="1:63" ht="15" customHeight="1" x14ac:dyDescent="0.25">
      <c r="A1997" s="8" t="s">
        <v>1771</v>
      </c>
      <c r="B1997" s="9" t="s">
        <v>1777</v>
      </c>
      <c r="C1997" s="9">
        <v>7</v>
      </c>
      <c r="D1997" s="9">
        <v>53</v>
      </c>
      <c r="E1997" s="9">
        <v>119</v>
      </c>
      <c r="F1997" s="9">
        <v>6001</v>
      </c>
      <c r="G1997" s="9">
        <v>0.10879999999999999</v>
      </c>
      <c r="H1997" s="9">
        <v>0.4612</v>
      </c>
      <c r="I1997" s="9">
        <v>0.2132</v>
      </c>
      <c r="J1997" s="8"/>
      <c r="K1997" s="8"/>
      <c r="L1997" s="8"/>
      <c r="M1997" s="8"/>
      <c r="N1997" s="8"/>
      <c r="O1997" s="8"/>
      <c r="P1997" s="8"/>
      <c r="Q1997" s="9">
        <v>27</v>
      </c>
      <c r="R1997" s="9">
        <v>110</v>
      </c>
      <c r="S1997" s="9">
        <v>205</v>
      </c>
      <c r="T1997" s="9">
        <v>13515</v>
      </c>
      <c r="U1997" s="9">
        <v>0.22589999999999999</v>
      </c>
      <c r="V1997" s="9">
        <v>0.79459999999999997</v>
      </c>
      <c r="W1997" s="9">
        <v>0.48010000000000003</v>
      </c>
      <c r="X1997" s="8"/>
      <c r="Y1997" s="8"/>
      <c r="Z1997" s="8"/>
      <c r="AA1997" s="8"/>
      <c r="AB1997" s="8"/>
      <c r="AC1997" s="8"/>
      <c r="AD1997" s="8"/>
      <c r="AE1997" s="9">
        <v>3</v>
      </c>
      <c r="AF1997" s="9">
        <v>11</v>
      </c>
      <c r="AG1997" s="9">
        <v>39</v>
      </c>
      <c r="AH1997" s="9">
        <v>2124</v>
      </c>
      <c r="AI1997" s="9">
        <v>2.2599999999999999E-2</v>
      </c>
      <c r="AJ1997" s="9">
        <v>0.1512</v>
      </c>
      <c r="AK1997" s="9">
        <v>7.5399999999999995E-2</v>
      </c>
      <c r="AL1997" s="8"/>
      <c r="AM1997" s="8"/>
      <c r="AN1997" s="8"/>
      <c r="AO1997" s="8"/>
      <c r="AP1997" s="8"/>
      <c r="AQ1997" s="8"/>
      <c r="AR1997" s="8"/>
      <c r="AT1997" s="6">
        <f t="shared" si="95"/>
        <v>113.22641509433963</v>
      </c>
      <c r="AU1997" s="6" t="str">
        <f t="shared" si="96"/>
        <v/>
      </c>
      <c r="AV1997" s="6">
        <f t="shared" si="97"/>
        <v>122.86363636363636</v>
      </c>
      <c r="AW1997" s="7" t="str">
        <f t="shared" si="98"/>
        <v/>
      </c>
      <c r="AX1997" s="6">
        <f t="shared" si="99"/>
        <v>193.09090909090909</v>
      </c>
      <c r="AY1997" s="6" t="str">
        <f t="shared" si="100"/>
        <v/>
      </c>
      <c r="BA1997" s="6">
        <f>VLOOKUP(A1997, ALL_AP_DATA!$A$2:$F$3600, 6, FALSE)</f>
        <v>487</v>
      </c>
      <c r="BB1997" s="6">
        <f>VLOOKUP(A1997, projmetadata!$A$2:$D$2036, 4, FALSE)</f>
        <v>52757</v>
      </c>
      <c r="BC1997" s="6" t="e">
        <f t="array" aca="1" ref="BC1997" ca="1">_xludf.IFS(I1997&lt;&gt;0, F1997/I1997, P1997&lt;&gt;0, M1997/P1997, W1997&lt;&gt;0, T1997/W1997, AD1997&lt;&gt;0, AA1997/AD1997, AK1997&lt;&gt;0, AH1997/AK1997, AR1997&lt;&gt;0, AO1997/AR1997, TRUE, 0)</f>
        <v>#NAME?</v>
      </c>
      <c r="BE1997" s="6" t="e">
        <f t="shared" ca="1" si="102"/>
        <v>#NAME?</v>
      </c>
      <c r="BF1997" s="6" t="e">
        <f t="shared" ca="1" si="103"/>
        <v>#NAME?</v>
      </c>
      <c r="BG1997" s="6"/>
      <c r="BH1997" s="6">
        <f>VLOOKUP(A1997, ALL_AP_DATA!$A$2:$D$3600, 3, FALSE)</f>
        <v>143</v>
      </c>
      <c r="BI1997" s="6">
        <f>VLOOKUP(A1997, ALL_AP_DATA!$A$2:$E$3600, 5, FALSE)</f>
        <v>28153</v>
      </c>
      <c r="BJ1997" s="6">
        <f t="shared" si="101"/>
        <v>57.809034907597535</v>
      </c>
      <c r="BK1997" s="6">
        <f t="shared" si="104"/>
        <v>0.29363449691991789</v>
      </c>
    </row>
    <row r="1998" spans="1:63" ht="15" customHeight="1" x14ac:dyDescent="0.25">
      <c r="A1998" s="8" t="s">
        <v>1772</v>
      </c>
      <c r="B1998" s="9" t="s">
        <v>1777</v>
      </c>
      <c r="C1998" s="9">
        <v>4</v>
      </c>
      <c r="D1998" s="9">
        <v>10</v>
      </c>
      <c r="E1998" s="9">
        <v>1</v>
      </c>
      <c r="F1998" s="9">
        <v>14</v>
      </c>
      <c r="G1998" s="9">
        <v>4.6100000000000002E-2</v>
      </c>
      <c r="H1998" s="9">
        <v>4.7600000000000003E-2</v>
      </c>
      <c r="I1998" s="9">
        <v>1.0200000000000001E-2</v>
      </c>
      <c r="J1998" s="8"/>
      <c r="K1998" s="8"/>
      <c r="L1998" s="8"/>
      <c r="M1998" s="8"/>
      <c r="N1998" s="8"/>
      <c r="O1998" s="8"/>
      <c r="P1998" s="8"/>
      <c r="Q1998" s="9">
        <v>4</v>
      </c>
      <c r="R1998" s="9">
        <v>9</v>
      </c>
      <c r="S1998" s="9">
        <v>10</v>
      </c>
      <c r="T1998" s="9">
        <v>432</v>
      </c>
      <c r="U1998" s="9">
        <v>4.1500000000000002E-2</v>
      </c>
      <c r="V1998" s="9">
        <v>0.47620000000000001</v>
      </c>
      <c r="W1998" s="9">
        <v>0.31440000000000001</v>
      </c>
      <c r="X1998" s="8"/>
      <c r="Y1998" s="8"/>
      <c r="Z1998" s="8"/>
      <c r="AA1998" s="8"/>
      <c r="AB1998" s="8"/>
      <c r="AC1998" s="8"/>
      <c r="AD1998" s="8"/>
      <c r="AE1998" s="9">
        <v>2</v>
      </c>
      <c r="AF1998" s="9">
        <v>14</v>
      </c>
      <c r="AG1998" s="9">
        <v>5</v>
      </c>
      <c r="AH1998" s="9">
        <v>60</v>
      </c>
      <c r="AI1998" s="9">
        <v>6.4500000000000002E-2</v>
      </c>
      <c r="AJ1998" s="9">
        <v>0.23810000000000001</v>
      </c>
      <c r="AK1998" s="9">
        <v>4.3700000000000003E-2</v>
      </c>
      <c r="AL1998" s="8"/>
      <c r="AM1998" s="8"/>
      <c r="AN1998" s="8"/>
      <c r="AO1998" s="8"/>
      <c r="AP1998" s="8"/>
      <c r="AQ1998" s="8"/>
      <c r="AR1998" s="8"/>
      <c r="AT1998" s="6">
        <f t="shared" si="95"/>
        <v>1.4</v>
      </c>
      <c r="AU1998" s="6" t="str">
        <f t="shared" si="96"/>
        <v/>
      </c>
      <c r="AV1998" s="6">
        <f t="shared" si="97"/>
        <v>48</v>
      </c>
      <c r="AW1998" s="7" t="str">
        <f t="shared" si="98"/>
        <v/>
      </c>
      <c r="AX1998" s="6">
        <f t="shared" si="99"/>
        <v>4.2857142857142856</v>
      </c>
      <c r="AY1998" s="6" t="str">
        <f t="shared" si="100"/>
        <v/>
      </c>
      <c r="BA1998" s="6">
        <f>VLOOKUP(A1998, ALL_AP_DATA!$A$2:$F$3600, 6, FALSE)</f>
        <v>217</v>
      </c>
      <c r="BB1998" s="6">
        <f>VLOOKUP(A1998, projmetadata!$A$2:$D$2036, 4, FALSE)</f>
        <v>23102</v>
      </c>
      <c r="BC1998" s="6" t="e">
        <f t="array" aca="1" ref="BC1998" ca="1">_xludf.IFS(I1998&lt;&gt;0, F1998/I1998, P1998&lt;&gt;0, M1998/P1998, W1998&lt;&gt;0, T1998/W1998, AD1998&lt;&gt;0, AA1998/AD1998, AK1998&lt;&gt;0, AH1998/AK1998, AR1998&lt;&gt;0, AO1998/AR1998, TRUE, 0)</f>
        <v>#NAME?</v>
      </c>
      <c r="BE1998" s="6" t="e">
        <f t="shared" ca="1" si="102"/>
        <v>#NAME?</v>
      </c>
      <c r="BF1998" s="6" t="e">
        <f t="shared" ca="1" si="103"/>
        <v>#NAME?</v>
      </c>
      <c r="BG1998" s="6"/>
      <c r="BH1998" s="6">
        <f>VLOOKUP(A1998, ALL_AP_DATA!$A$2:$D$3600, 3, FALSE)</f>
        <v>30</v>
      </c>
      <c r="BI1998" s="6">
        <f>VLOOKUP(A1998, ALL_AP_DATA!$A$2:$E$3600, 5, FALSE)</f>
        <v>1374</v>
      </c>
      <c r="BJ1998" s="6">
        <f t="shared" si="101"/>
        <v>6.3317972350230418</v>
      </c>
      <c r="BK1998" s="6">
        <f t="shared" si="104"/>
        <v>0.13824884792626729</v>
      </c>
    </row>
    <row r="1999" spans="1:63" ht="15" customHeight="1" x14ac:dyDescent="0.25">
      <c r="A1999" s="8" t="s">
        <v>1773</v>
      </c>
      <c r="B1999" s="9" t="s">
        <v>1777</v>
      </c>
      <c r="C1999" s="8"/>
      <c r="D1999" s="8"/>
      <c r="E1999" s="8"/>
      <c r="F1999" s="8"/>
      <c r="G1999" s="8"/>
      <c r="H1999" s="8"/>
      <c r="I1999" s="8"/>
      <c r="J1999" s="8"/>
      <c r="K1999" s="8"/>
      <c r="L1999" s="8"/>
      <c r="M1999" s="8"/>
      <c r="N1999" s="8"/>
      <c r="O1999" s="8"/>
      <c r="P1999" s="8"/>
      <c r="Q1999" s="9">
        <v>1</v>
      </c>
      <c r="R1999" s="9">
        <v>3</v>
      </c>
      <c r="S1999" s="9">
        <v>11</v>
      </c>
      <c r="T1999" s="9">
        <v>92</v>
      </c>
      <c r="U1999" s="9">
        <v>2.0799999999999999E-2</v>
      </c>
      <c r="V1999" s="9">
        <v>0.16420000000000001</v>
      </c>
      <c r="W1999" s="9">
        <v>7.5200000000000003E-2</v>
      </c>
      <c r="X1999" s="9">
        <v>2</v>
      </c>
      <c r="Y1999" s="9">
        <v>13</v>
      </c>
      <c r="Z1999" s="9">
        <v>16</v>
      </c>
      <c r="AA1999" s="9">
        <v>97</v>
      </c>
      <c r="AB1999" s="9">
        <v>9.0300000000000005E-2</v>
      </c>
      <c r="AC1999" s="9">
        <v>0.23880000000000001</v>
      </c>
      <c r="AD1999" s="9">
        <v>7.9299999999999995E-2</v>
      </c>
      <c r="AE1999" s="9">
        <v>1</v>
      </c>
      <c r="AF1999" s="9">
        <v>3</v>
      </c>
      <c r="AG1999" s="9">
        <v>7</v>
      </c>
      <c r="AH1999" s="9">
        <v>101</v>
      </c>
      <c r="AI1999" s="9">
        <v>2.0799999999999999E-2</v>
      </c>
      <c r="AJ1999" s="9">
        <v>0.1045</v>
      </c>
      <c r="AK1999" s="9">
        <v>8.2600000000000007E-2</v>
      </c>
      <c r="AL1999" s="8"/>
      <c r="AM1999" s="8"/>
      <c r="AN1999" s="8"/>
      <c r="AO1999" s="8"/>
      <c r="AP1999" s="8"/>
      <c r="AQ1999" s="8"/>
      <c r="AR1999" s="8"/>
      <c r="AT1999" s="6" t="str">
        <f t="shared" si="95"/>
        <v/>
      </c>
      <c r="AU1999" s="6" t="str">
        <f t="shared" si="96"/>
        <v/>
      </c>
      <c r="AV1999" s="6">
        <f t="shared" si="97"/>
        <v>30.666666666666668</v>
      </c>
      <c r="AW1999" s="7">
        <f t="shared" si="98"/>
        <v>7.4615384615384617</v>
      </c>
      <c r="AX1999" s="6">
        <f t="shared" si="99"/>
        <v>33.666666666666664</v>
      </c>
      <c r="AY1999" s="6" t="str">
        <f t="shared" si="100"/>
        <v/>
      </c>
      <c r="BA1999" s="6">
        <f>VLOOKUP(A1999, ALL_AP_DATA!$A$2:$F$3600, 6, FALSE)</f>
        <v>144</v>
      </c>
      <c r="BB1999" s="6">
        <f>VLOOKUP(A1999, projmetadata!$A$2:$D$2036, 4, FALSE)</f>
        <v>11286</v>
      </c>
      <c r="BC1999" s="6" t="e">
        <f t="array" aca="1" ref="BC1999" ca="1">_xludf.IFS(I1999&lt;&gt;0, F1999/I1999, P1999&lt;&gt;0, M1999/P1999, W1999&lt;&gt;0, T1999/W1999, AD1999&lt;&gt;0, AA1999/AD1999, AK1999&lt;&gt;0, AH1999/AK1999, AR1999&lt;&gt;0, AO1999/AR1999, TRUE, 0)</f>
        <v>#NAME?</v>
      </c>
      <c r="BE1999" s="6" t="e">
        <f t="shared" ca="1" si="102"/>
        <v>#NAME?</v>
      </c>
      <c r="BF1999" s="6" t="e">
        <f t="shared" ca="1" si="103"/>
        <v>#NAME?</v>
      </c>
      <c r="BG1999" s="6"/>
      <c r="BH1999" s="6">
        <f>VLOOKUP(A1999, ALL_AP_DATA!$A$2:$D$3600, 3, FALSE)</f>
        <v>17</v>
      </c>
      <c r="BI1999" s="6">
        <f>VLOOKUP(A1999, ALL_AP_DATA!$A$2:$E$3600, 5, FALSE)</f>
        <v>1223</v>
      </c>
      <c r="BJ1999" s="6">
        <f t="shared" si="101"/>
        <v>8.4930555555555554</v>
      </c>
      <c r="BK1999" s="6">
        <f t="shared" si="104"/>
        <v>0.11805555555555555</v>
      </c>
    </row>
    <row r="2000" spans="1:63" ht="15" customHeight="1" x14ac:dyDescent="0.25">
      <c r="A2000" s="8" t="s">
        <v>1774</v>
      </c>
      <c r="B2000" s="9" t="s">
        <v>1777</v>
      </c>
      <c r="C2000" s="9">
        <v>5</v>
      </c>
      <c r="D2000" s="9">
        <v>12</v>
      </c>
      <c r="E2000" s="9">
        <v>30</v>
      </c>
      <c r="F2000" s="9">
        <v>1427</v>
      </c>
      <c r="G2000" s="9">
        <v>3.4200000000000001E-2</v>
      </c>
      <c r="H2000" s="9">
        <v>0.13950000000000001</v>
      </c>
      <c r="I2000" s="9">
        <v>9.7199999999999995E-2</v>
      </c>
      <c r="J2000" s="8"/>
      <c r="K2000" s="8"/>
      <c r="L2000" s="8"/>
      <c r="M2000" s="8"/>
      <c r="N2000" s="8"/>
      <c r="O2000" s="8"/>
      <c r="P2000" s="8"/>
      <c r="Q2000" s="9">
        <v>18</v>
      </c>
      <c r="R2000" s="9">
        <v>60</v>
      </c>
      <c r="S2000" s="9">
        <v>154</v>
      </c>
      <c r="T2000" s="9">
        <v>8889</v>
      </c>
      <c r="U2000" s="9">
        <v>0.1709</v>
      </c>
      <c r="V2000" s="9">
        <v>0.71630000000000005</v>
      </c>
      <c r="W2000" s="9">
        <v>0.60560000000000003</v>
      </c>
      <c r="X2000" s="8"/>
      <c r="Y2000" s="8"/>
      <c r="Z2000" s="8"/>
      <c r="AA2000" s="8"/>
      <c r="AB2000" s="8"/>
      <c r="AC2000" s="8"/>
      <c r="AD2000" s="8"/>
      <c r="AE2000" s="9">
        <v>5</v>
      </c>
      <c r="AF2000" s="9">
        <v>16</v>
      </c>
      <c r="AG2000" s="9">
        <v>36</v>
      </c>
      <c r="AH2000" s="9">
        <v>1937</v>
      </c>
      <c r="AI2000" s="9">
        <v>4.5600000000000002E-2</v>
      </c>
      <c r="AJ2000" s="9">
        <v>0.16739999999999999</v>
      </c>
      <c r="AK2000" s="9">
        <v>0.13200000000000001</v>
      </c>
      <c r="AL2000" s="8"/>
      <c r="AM2000" s="8"/>
      <c r="AN2000" s="8"/>
      <c r="AO2000" s="8"/>
      <c r="AP2000" s="8"/>
      <c r="AQ2000" s="8"/>
      <c r="AR2000" s="8"/>
      <c r="AT2000" s="6">
        <f t="shared" si="95"/>
        <v>118.91666666666667</v>
      </c>
      <c r="AU2000" s="6" t="str">
        <f t="shared" si="96"/>
        <v/>
      </c>
      <c r="AV2000" s="6">
        <f t="shared" si="97"/>
        <v>148.15</v>
      </c>
      <c r="AW2000" s="7" t="str">
        <f t="shared" si="98"/>
        <v/>
      </c>
      <c r="AX2000" s="6">
        <f t="shared" si="99"/>
        <v>121.0625</v>
      </c>
      <c r="AY2000" s="6" t="str">
        <f t="shared" si="100"/>
        <v/>
      </c>
      <c r="BA2000" s="6">
        <f>VLOOKUP(A2000, ALL_AP_DATA!$A$2:$F$3600, 6, FALSE)</f>
        <v>351</v>
      </c>
      <c r="BB2000" s="6">
        <f>VLOOKUP(A2000, projmetadata!$A$2:$D$2036, 4, FALSE)</f>
        <v>70751</v>
      </c>
      <c r="BC2000" s="6" t="e">
        <f t="array" aca="1" ref="BC2000" ca="1">_xludf.IFS(I2000&lt;&gt;0, F2000/I2000, P2000&lt;&gt;0, M2000/P2000, W2000&lt;&gt;0, T2000/W2000, AD2000&lt;&gt;0, AA2000/AD2000, AK2000&lt;&gt;0, AH2000/AK2000, AR2000&lt;&gt;0, AO2000/AR2000, TRUE, 0)</f>
        <v>#NAME?</v>
      </c>
      <c r="BE2000" s="6" t="e">
        <f t="shared" ca="1" si="102"/>
        <v>#NAME?</v>
      </c>
      <c r="BF2000" s="6" t="e">
        <f t="shared" ca="1" si="103"/>
        <v>#NAME?</v>
      </c>
      <c r="BG2000" s="6"/>
      <c r="BH2000" s="6">
        <f>VLOOKUP(A2000, ALL_AP_DATA!$A$2:$D$3600, 3, FALSE)</f>
        <v>72</v>
      </c>
      <c r="BI2000" s="6">
        <f>VLOOKUP(A2000, ALL_AP_DATA!$A$2:$E$3600, 5, FALSE)</f>
        <v>14679</v>
      </c>
      <c r="BJ2000" s="6">
        <f t="shared" si="101"/>
        <v>41.820512820512818</v>
      </c>
      <c r="BK2000" s="6">
        <f t="shared" si="104"/>
        <v>0.20512820512820512</v>
      </c>
    </row>
    <row r="2001" spans="1:63" ht="15" customHeight="1" x14ac:dyDescent="0.25">
      <c r="A2001" s="8" t="s">
        <v>1775</v>
      </c>
      <c r="B2001" s="9" t="s">
        <v>1777</v>
      </c>
      <c r="C2001" s="9">
        <v>11</v>
      </c>
      <c r="D2001" s="9">
        <v>58</v>
      </c>
      <c r="E2001" s="9">
        <v>534</v>
      </c>
      <c r="F2001" s="9">
        <v>10632</v>
      </c>
      <c r="G2001" s="9">
        <v>1.7299999999999999E-2</v>
      </c>
      <c r="H2001" s="9">
        <v>9.6600000000000005E-2</v>
      </c>
      <c r="I2001" s="9">
        <v>3.5000000000000003E-2</v>
      </c>
      <c r="J2001" s="8"/>
      <c r="K2001" s="8"/>
      <c r="L2001" s="8"/>
      <c r="M2001" s="8"/>
      <c r="N2001" s="8"/>
      <c r="O2001" s="8"/>
      <c r="P2001" s="8"/>
      <c r="Q2001" s="9">
        <v>237</v>
      </c>
      <c r="R2001" s="9">
        <v>1152</v>
      </c>
      <c r="S2001" s="9">
        <v>4946</v>
      </c>
      <c r="T2001" s="9">
        <v>260408</v>
      </c>
      <c r="U2001" s="9">
        <v>0.34339999999999998</v>
      </c>
      <c r="V2001" s="9">
        <v>0.89500000000000002</v>
      </c>
      <c r="W2001" s="9">
        <v>0.85670000000000002</v>
      </c>
      <c r="X2001" s="8"/>
      <c r="Y2001" s="8"/>
      <c r="Z2001" s="8"/>
      <c r="AA2001" s="8"/>
      <c r="AB2001" s="8"/>
      <c r="AC2001" s="8"/>
      <c r="AD2001" s="8"/>
      <c r="AE2001" s="9">
        <v>2</v>
      </c>
      <c r="AF2001" s="9">
        <v>13</v>
      </c>
      <c r="AG2001" s="9">
        <v>185</v>
      </c>
      <c r="AH2001" s="9">
        <v>2918</v>
      </c>
      <c r="AI2001" s="9">
        <v>3.8999999999999998E-3</v>
      </c>
      <c r="AJ2001" s="9">
        <v>3.3500000000000002E-2</v>
      </c>
      <c r="AK2001" s="9">
        <v>9.5999999999999992E-3</v>
      </c>
      <c r="AL2001" s="8"/>
      <c r="AM2001" s="8"/>
      <c r="AN2001" s="8"/>
      <c r="AO2001" s="8"/>
      <c r="AP2001" s="8"/>
      <c r="AQ2001" s="8"/>
      <c r="AR2001" s="8"/>
      <c r="AT2001" s="6">
        <f t="shared" si="95"/>
        <v>183.31034482758622</v>
      </c>
      <c r="AU2001" s="6" t="str">
        <f t="shared" si="96"/>
        <v/>
      </c>
      <c r="AV2001" s="6">
        <f t="shared" si="97"/>
        <v>226.04861111111111</v>
      </c>
      <c r="AW2001" s="7" t="str">
        <f t="shared" si="98"/>
        <v/>
      </c>
      <c r="AX2001" s="6">
        <f t="shared" si="99"/>
        <v>224.46153846153845</v>
      </c>
      <c r="AY2001" s="6" t="str">
        <f t="shared" si="100"/>
        <v/>
      </c>
      <c r="BA2001" s="6">
        <f>VLOOKUP(A2001, ALL_AP_DATA!$A$2:$F$3600, 6, FALSE)</f>
        <v>3355</v>
      </c>
      <c r="BB2001" s="6">
        <f>VLOOKUP(A2001, projmetadata!$A$2:$D$2036, 4, FALSE)</f>
        <v>180076</v>
      </c>
      <c r="BC2001" s="6" t="e">
        <f t="array" aca="1" ref="BC2001" ca="1">_xludf.IFS(I2001&lt;&gt;0, F2001/I2001, P2001&lt;&gt;0, M2001/P2001, W2001&lt;&gt;0, T2001/W2001, AD2001&lt;&gt;0, AA2001/AD2001, AK2001&lt;&gt;0, AH2001/AK2001, AR2001&lt;&gt;0, AO2001/AR2001, TRUE, 0)</f>
        <v>#NAME?</v>
      </c>
      <c r="BE2001" s="6" t="e">
        <f t="shared" ca="1" si="102"/>
        <v>#NAME?</v>
      </c>
      <c r="BF2001" s="6" t="e">
        <f t="shared" ca="1" si="103"/>
        <v>#NAME?</v>
      </c>
      <c r="BG2001" s="6"/>
      <c r="BH2001" s="6">
        <f>VLOOKUP(A2001, ALL_AP_DATA!$A$2:$D$3600, 3, FALSE)</f>
        <v>1182</v>
      </c>
      <c r="BI2001" s="6">
        <f>VLOOKUP(A2001, ALL_AP_DATA!$A$2:$E$3600, 5, FALSE)</f>
        <v>303983</v>
      </c>
      <c r="BJ2001" s="6">
        <f t="shared" si="101"/>
        <v>90.605961251862894</v>
      </c>
      <c r="BK2001" s="6">
        <f t="shared" si="104"/>
        <v>0.35230998509687034</v>
      </c>
    </row>
    <row r="2002" spans="1:63" ht="15" customHeight="1" x14ac:dyDescent="0.25">
      <c r="A2002" s="8" t="s">
        <v>1776</v>
      </c>
      <c r="B2002" s="9" t="s">
        <v>1777</v>
      </c>
      <c r="C2002" s="9">
        <v>7</v>
      </c>
      <c r="D2002" s="9">
        <v>20</v>
      </c>
      <c r="E2002" s="9">
        <v>1</v>
      </c>
      <c r="F2002" s="9">
        <v>74</v>
      </c>
      <c r="G2002" s="9">
        <v>3.4599999999999999E-2</v>
      </c>
      <c r="H2002" s="9">
        <v>4.8999999999999998E-3</v>
      </c>
      <c r="I2002" s="9">
        <v>5.3E-3</v>
      </c>
      <c r="J2002" s="8"/>
      <c r="K2002" s="8"/>
      <c r="L2002" s="8"/>
      <c r="M2002" s="8"/>
      <c r="N2002" s="8"/>
      <c r="O2002" s="8"/>
      <c r="P2002" s="8"/>
      <c r="Q2002" s="9">
        <v>15</v>
      </c>
      <c r="R2002" s="9">
        <v>83</v>
      </c>
      <c r="S2002" s="9">
        <v>139</v>
      </c>
      <c r="T2002" s="9">
        <v>10644</v>
      </c>
      <c r="U2002" s="9">
        <v>0.14360000000000001</v>
      </c>
      <c r="V2002" s="9">
        <v>0.68140000000000001</v>
      </c>
      <c r="W2002" s="9">
        <v>0.76500000000000001</v>
      </c>
      <c r="X2002" s="8"/>
      <c r="Y2002" s="8"/>
      <c r="Z2002" s="8"/>
      <c r="AA2002" s="8"/>
      <c r="AB2002" s="8"/>
      <c r="AC2002" s="8"/>
      <c r="AD2002" s="8"/>
      <c r="AE2002" s="9">
        <v>2</v>
      </c>
      <c r="AF2002" s="9">
        <v>7</v>
      </c>
      <c r="AG2002" s="9">
        <v>0</v>
      </c>
      <c r="AH2002" s="9">
        <v>0</v>
      </c>
      <c r="AI2002" s="9">
        <v>1.21E-2</v>
      </c>
      <c r="AJ2002" s="9">
        <v>0</v>
      </c>
      <c r="AK2002" s="9">
        <v>0</v>
      </c>
      <c r="AL2002" s="8"/>
      <c r="AM2002" s="8"/>
      <c r="AN2002" s="8"/>
      <c r="AO2002" s="8"/>
      <c r="AP2002" s="8"/>
      <c r="AQ2002" s="8"/>
      <c r="AR2002" s="8"/>
      <c r="AT2002" s="6">
        <f t="shared" si="95"/>
        <v>3.7</v>
      </c>
      <c r="AU2002" s="6" t="str">
        <f t="shared" si="96"/>
        <v/>
      </c>
      <c r="AV2002" s="6">
        <f t="shared" si="97"/>
        <v>128.24096385542168</v>
      </c>
      <c r="AW2002" s="7" t="str">
        <f t="shared" si="98"/>
        <v/>
      </c>
      <c r="AX2002" s="6">
        <f t="shared" si="99"/>
        <v>0</v>
      </c>
      <c r="AY2002" s="6" t="str">
        <f t="shared" si="100"/>
        <v/>
      </c>
      <c r="BA2002" s="6">
        <f>VLOOKUP(A2002, ALL_AP_DATA!$A$2:$F$3600, 6, FALSE)</f>
        <v>578</v>
      </c>
      <c r="BB2002" s="6">
        <f>VLOOKUP(A2002, projmetadata!$A$2:$D$2036, 4, FALSE)</f>
        <v>12403</v>
      </c>
      <c r="BC2002" s="6" t="e">
        <f t="array" aca="1" ref="BC2002" ca="1">_xludf.IFS(I2002&lt;&gt;0, F2002/I2002, P2002&lt;&gt;0, M2002/P2002, W2002&lt;&gt;0, T2002/W2002, AD2002&lt;&gt;0, AA2002/AD2002, AK2002&lt;&gt;0, AH2002/AK2002, AR2002&lt;&gt;0, AO2002/AR2002, TRUE, 0)</f>
        <v>#NAME?</v>
      </c>
      <c r="BE2002" s="6" t="e">
        <f t="shared" ca="1" si="102"/>
        <v>#NAME?</v>
      </c>
      <c r="BF2002" s="6" t="e">
        <f t="shared" ca="1" si="103"/>
        <v>#NAME?</v>
      </c>
      <c r="BG2002" s="6"/>
      <c r="BH2002" s="6">
        <f>VLOOKUP(A2002, ALL_AP_DATA!$A$2:$D$3600, 3, FALSE)</f>
        <v>107</v>
      </c>
      <c r="BI2002" s="6">
        <f>VLOOKUP(A2002, ALL_AP_DATA!$A$2:$E$3600, 5, FALSE)</f>
        <v>13914</v>
      </c>
      <c r="BJ2002" s="6">
        <f t="shared" si="101"/>
        <v>24.072664359861591</v>
      </c>
      <c r="BK2002" s="6">
        <f t="shared" si="104"/>
        <v>0.18512110726643599</v>
      </c>
    </row>
    <row r="2003" spans="1:63" ht="15.75" customHeight="1" x14ac:dyDescent="0.2"/>
    <row r="2004" spans="1:63" ht="15" customHeight="1" x14ac:dyDescent="0.2">
      <c r="B2004" s="6" t="s">
        <v>1778</v>
      </c>
      <c r="C2004" s="6" t="s">
        <v>1779</v>
      </c>
      <c r="D2004" s="6" t="s">
        <v>1780</v>
      </c>
      <c r="E2004" s="6" t="s">
        <v>1781</v>
      </c>
      <c r="F2004" s="6" t="s">
        <v>1782</v>
      </c>
      <c r="G2004" s="6" t="s">
        <v>1783</v>
      </c>
      <c r="H2004" s="6" t="s">
        <v>1784</v>
      </c>
      <c r="I2004" s="6" t="s">
        <v>1785</v>
      </c>
    </row>
    <row r="2005" spans="1:63" ht="15" customHeight="1" x14ac:dyDescent="0.25">
      <c r="B2005" s="6" t="s">
        <v>1786</v>
      </c>
      <c r="C2005" s="10">
        <v>0.82</v>
      </c>
      <c r="D2005" s="10">
        <v>0.39</v>
      </c>
      <c r="E2005" s="10">
        <v>0.83540000000000003</v>
      </c>
      <c r="F2005" s="10">
        <v>0.84789999999999999</v>
      </c>
      <c r="G2005" s="10">
        <v>0.91620000000000001</v>
      </c>
      <c r="H2005" s="10">
        <v>0.34260000000000002</v>
      </c>
      <c r="I2005" s="10">
        <v>0.99550000000000005</v>
      </c>
    </row>
    <row r="2006" spans="1:63" ht="15" customHeight="1" x14ac:dyDescent="0.25">
      <c r="B2006" s="6" t="s">
        <v>1787</v>
      </c>
      <c r="C2006" s="10">
        <v>0.49280000000000002</v>
      </c>
      <c r="D2006" s="10">
        <v>0.43120000000000003</v>
      </c>
      <c r="E2006" s="10">
        <v>0.83160000000000001</v>
      </c>
      <c r="F2006" s="10">
        <v>0.93020000000000003</v>
      </c>
      <c r="G2006" s="10">
        <v>0.91169999999999995</v>
      </c>
      <c r="H2006" s="10">
        <v>0.39839999999999998</v>
      </c>
      <c r="I2006" s="10">
        <v>0.98770000000000002</v>
      </c>
    </row>
    <row r="2007" spans="1:63" ht="15" customHeight="1" x14ac:dyDescent="0.25">
      <c r="B2007" s="6" t="s">
        <v>1788</v>
      </c>
      <c r="C2007" s="10">
        <v>0.92459999999999998</v>
      </c>
      <c r="D2007" s="10">
        <v>0.21659999999999999</v>
      </c>
      <c r="E2007" s="10">
        <v>0.73670000000000002</v>
      </c>
      <c r="F2007" s="10">
        <v>0.94059999999999999</v>
      </c>
      <c r="G2007" s="10">
        <v>0.98089999999999999</v>
      </c>
      <c r="H2007" s="10">
        <v>0.19639999999999999</v>
      </c>
      <c r="I2007" s="10">
        <v>0.99680000000000002</v>
      </c>
    </row>
    <row r="2008" spans="1:63" ht="15" customHeight="1" x14ac:dyDescent="0.25">
      <c r="B2008" s="6" t="s">
        <v>1789</v>
      </c>
      <c r="C2008" s="10">
        <v>0.92010000000000003</v>
      </c>
      <c r="D2008" s="10">
        <v>0.48959999999999998</v>
      </c>
      <c r="E2008" s="11">
        <v>1</v>
      </c>
      <c r="F2008" s="10">
        <v>0.29509999999999997</v>
      </c>
      <c r="G2008" s="10">
        <v>0.75690000000000002</v>
      </c>
      <c r="H2008" s="10">
        <v>0.35759999999999997</v>
      </c>
      <c r="I2008" s="11">
        <v>1</v>
      </c>
    </row>
    <row r="2009" spans="1:63" ht="15" customHeight="1" x14ac:dyDescent="0.25">
      <c r="B2009" s="6" t="s">
        <v>1790</v>
      </c>
      <c r="C2009" s="10">
        <v>0.93059999999999998</v>
      </c>
      <c r="D2009" s="10">
        <v>0.78720000000000001</v>
      </c>
      <c r="E2009" s="11">
        <v>1</v>
      </c>
      <c r="F2009" s="10">
        <v>0.95830000000000004</v>
      </c>
      <c r="G2009" s="10">
        <v>0.87150000000000005</v>
      </c>
      <c r="H2009" s="10">
        <v>0.71179999999999999</v>
      </c>
      <c r="I2009" s="11">
        <v>1</v>
      </c>
    </row>
    <row r="2010" spans="1:63" ht="15.75" customHeight="1" x14ac:dyDescent="0.2"/>
    <row r="2011" spans="1:63" ht="15" customHeight="1" x14ac:dyDescent="0.2">
      <c r="B2011" s="6" t="s">
        <v>1791</v>
      </c>
    </row>
    <row r="2012" spans="1:63" ht="15" customHeight="1" x14ac:dyDescent="0.25">
      <c r="B2012" s="12" t="s">
        <v>1792</v>
      </c>
      <c r="C2012" s="13">
        <f t="shared" ref="C2012:BK2012" si="105">AVERAGE(C2:C2002)</f>
        <v>22.429878048780488</v>
      </c>
      <c r="D2012" s="13">
        <f t="shared" si="105"/>
        <v>122.14451219512195</v>
      </c>
      <c r="E2012" s="13">
        <f t="shared" si="105"/>
        <v>101.67378048780488</v>
      </c>
      <c r="F2012" s="13">
        <f t="shared" si="105"/>
        <v>5837.3457317073171</v>
      </c>
      <c r="G2012" s="13">
        <f t="shared" si="105"/>
        <v>9.8288780487804608E-2</v>
      </c>
      <c r="H2012" s="13">
        <f t="shared" si="105"/>
        <v>0.29026768292682925</v>
      </c>
      <c r="I2012" s="13">
        <f t="shared" si="105"/>
        <v>0.16568158536585367</v>
      </c>
      <c r="J2012" s="13">
        <f t="shared" si="105"/>
        <v>6.4948096885813147</v>
      </c>
      <c r="K2012" s="13">
        <f t="shared" si="105"/>
        <v>47.55190311418685</v>
      </c>
      <c r="L2012" s="13">
        <f t="shared" si="105"/>
        <v>306.82525951557091</v>
      </c>
      <c r="M2012" s="13">
        <f t="shared" si="105"/>
        <v>19572.538062283737</v>
      </c>
      <c r="N2012" s="13">
        <f t="shared" si="105"/>
        <v>6.4167647058823538E-2</v>
      </c>
      <c r="O2012" s="13">
        <f t="shared" si="105"/>
        <v>0.40424861591695493</v>
      </c>
      <c r="P2012" s="13">
        <f t="shared" si="105"/>
        <v>0.27789878892733522</v>
      </c>
      <c r="Q2012" s="13">
        <f t="shared" si="105"/>
        <v>27.61875761266748</v>
      </c>
      <c r="R2012" s="13">
        <f t="shared" si="105"/>
        <v>133.16504263093788</v>
      </c>
      <c r="S2012" s="13">
        <f t="shared" si="105"/>
        <v>350.97807551766141</v>
      </c>
      <c r="T2012" s="13">
        <f t="shared" si="105"/>
        <v>41887.301461632152</v>
      </c>
      <c r="U2012" s="13">
        <f t="shared" si="105"/>
        <v>0.14501881851400739</v>
      </c>
      <c r="V2012" s="13">
        <f t="shared" si="105"/>
        <v>0.63037825822168037</v>
      </c>
      <c r="W2012" s="13">
        <f t="shared" si="105"/>
        <v>0.53994104750304561</v>
      </c>
      <c r="X2012" s="13">
        <f t="shared" si="105"/>
        <v>44.998821449616969</v>
      </c>
      <c r="Y2012" s="13">
        <f t="shared" si="105"/>
        <v>314.3400117855038</v>
      </c>
      <c r="Z2012" s="13">
        <f t="shared" si="105"/>
        <v>178.52740129640543</v>
      </c>
      <c r="AA2012" s="13">
        <f t="shared" si="105"/>
        <v>12091.03889216264</v>
      </c>
      <c r="AB2012" s="13">
        <f t="shared" si="105"/>
        <v>0.29882510312315846</v>
      </c>
      <c r="AC2012" s="13">
        <f t="shared" si="105"/>
        <v>0.50776423099587475</v>
      </c>
      <c r="AD2012" s="13">
        <f t="shared" si="105"/>
        <v>0.34651149086623423</v>
      </c>
      <c r="AE2012" s="13">
        <f t="shared" si="105"/>
        <v>53.088187261839956</v>
      </c>
      <c r="AF2012" s="13">
        <f t="shared" si="105"/>
        <v>281.68807838867718</v>
      </c>
      <c r="AG2012" s="13">
        <f t="shared" si="105"/>
        <v>147.48339684267827</v>
      </c>
      <c r="AH2012" s="13">
        <f t="shared" si="105"/>
        <v>10711.968426782798</v>
      </c>
      <c r="AI2012" s="13">
        <f t="shared" si="105"/>
        <v>0.23536712030484483</v>
      </c>
      <c r="AJ2012" s="13">
        <f t="shared" si="105"/>
        <v>0.46531192161132251</v>
      </c>
      <c r="AK2012" s="13">
        <f t="shared" si="105"/>
        <v>0.32767789874795789</v>
      </c>
      <c r="AL2012" s="13">
        <f t="shared" si="105"/>
        <v>4.591549295774648</v>
      </c>
      <c r="AM2012" s="13">
        <f t="shared" si="105"/>
        <v>69.714285714285708</v>
      </c>
      <c r="AN2012" s="13">
        <f t="shared" si="105"/>
        <v>399.17505030181087</v>
      </c>
      <c r="AO2012" s="13">
        <f t="shared" si="105"/>
        <v>30935.050301810865</v>
      </c>
      <c r="AP2012" s="13">
        <f t="shared" si="105"/>
        <v>0.1003603621730383</v>
      </c>
      <c r="AQ2012" s="13">
        <f t="shared" si="105"/>
        <v>0.51891126760563433</v>
      </c>
      <c r="AR2012" s="13">
        <f t="shared" si="105"/>
        <v>0.38793722334003988</v>
      </c>
      <c r="AS2012" s="13" t="e">
        <f t="shared" si="105"/>
        <v>#DIV/0!</v>
      </c>
      <c r="AT2012" s="13">
        <f t="shared" si="105"/>
        <v>189.37407542685773</v>
      </c>
      <c r="AU2012" s="13">
        <f t="shared" si="105"/>
        <v>407.96858535447592</v>
      </c>
      <c r="AV2012" s="13">
        <f t="shared" si="105"/>
        <v>260.37790781038404</v>
      </c>
      <c r="AW2012" s="13">
        <f t="shared" si="105"/>
        <v>57.676904676120039</v>
      </c>
      <c r="AX2012" s="13">
        <f t="shared" si="105"/>
        <v>78.450302839132561</v>
      </c>
      <c r="AY2012" s="13">
        <f t="shared" si="105"/>
        <v>409.06737938328178</v>
      </c>
      <c r="AZ2012" s="13" t="e">
        <f t="shared" si="105"/>
        <v>#DIV/0!</v>
      </c>
      <c r="BA2012" s="13">
        <f t="shared" si="105"/>
        <v>1014.5372313843078</v>
      </c>
      <c r="BB2012" s="13">
        <f t="shared" si="105"/>
        <v>120121.65460030166</v>
      </c>
      <c r="BC2012" s="13" t="e">
        <f t="shared" ca="1" si="105"/>
        <v>#NAME?</v>
      </c>
      <c r="BD2012" s="13" t="e">
        <f t="shared" si="105"/>
        <v>#DIV/0!</v>
      </c>
      <c r="BE2012" s="13" t="e">
        <f t="shared" ca="1" si="105"/>
        <v>#NAME?</v>
      </c>
      <c r="BF2012" s="13" t="e">
        <f t="shared" ca="1" si="105"/>
        <v>#NAME?</v>
      </c>
      <c r="BG2012" s="13">
        <f t="shared" si="105"/>
        <v>0.33430084264037396</v>
      </c>
      <c r="BH2012" s="13">
        <f t="shared" si="105"/>
        <v>488.04697651174411</v>
      </c>
      <c r="BI2012" s="13">
        <f t="shared" si="105"/>
        <v>53520.673163418294</v>
      </c>
      <c r="BJ2012" s="13">
        <f t="shared" si="105"/>
        <v>67.831842878729702</v>
      </c>
      <c r="BK2012" s="13">
        <f t="shared" si="105"/>
        <v>0.43886970896220062</v>
      </c>
    </row>
    <row r="2013" spans="1:63" ht="15" customHeight="1" x14ac:dyDescent="0.25">
      <c r="B2013" s="12" t="s">
        <v>1793</v>
      </c>
      <c r="C2013" s="13">
        <f t="shared" ref="C2013:BK2013" si="106">MIN(C2:C2002)</f>
        <v>1</v>
      </c>
      <c r="D2013" s="13">
        <f t="shared" si="106"/>
        <v>2</v>
      </c>
      <c r="E2013" s="13">
        <f t="shared" si="106"/>
        <v>0</v>
      </c>
      <c r="F2013" s="13">
        <f t="shared" si="106"/>
        <v>0</v>
      </c>
      <c r="G2013" s="13">
        <f t="shared" si="106"/>
        <v>2.9999999999999997E-4</v>
      </c>
      <c r="H2013" s="13">
        <f t="shared" si="106"/>
        <v>0</v>
      </c>
      <c r="I2013" s="13">
        <f t="shared" si="106"/>
        <v>0</v>
      </c>
      <c r="J2013" s="13">
        <f t="shared" si="106"/>
        <v>1</v>
      </c>
      <c r="K2013" s="13">
        <f t="shared" si="106"/>
        <v>5</v>
      </c>
      <c r="L2013" s="13">
        <f t="shared" si="106"/>
        <v>2</v>
      </c>
      <c r="M2013" s="13">
        <f t="shared" si="106"/>
        <v>94</v>
      </c>
      <c r="N2013" s="13">
        <f t="shared" si="106"/>
        <v>6.9999999999999999E-4</v>
      </c>
      <c r="O2013" s="13">
        <f t="shared" si="106"/>
        <v>6.3E-3</v>
      </c>
      <c r="P2013" s="13">
        <f t="shared" si="106"/>
        <v>3.2000000000000002E-3</v>
      </c>
      <c r="Q2013" s="13">
        <f t="shared" si="106"/>
        <v>1</v>
      </c>
      <c r="R2013" s="13">
        <f t="shared" si="106"/>
        <v>0</v>
      </c>
      <c r="S2013" s="13">
        <f t="shared" si="106"/>
        <v>0</v>
      </c>
      <c r="T2013" s="13">
        <f t="shared" si="106"/>
        <v>0</v>
      </c>
      <c r="U2013" s="13">
        <f t="shared" si="106"/>
        <v>0</v>
      </c>
      <c r="V2013" s="13">
        <f t="shared" si="106"/>
        <v>0</v>
      </c>
      <c r="W2013" s="13">
        <f t="shared" si="106"/>
        <v>0</v>
      </c>
      <c r="X2013" s="13">
        <f t="shared" si="106"/>
        <v>1</v>
      </c>
      <c r="Y2013" s="13">
        <f t="shared" si="106"/>
        <v>2</v>
      </c>
      <c r="Z2013" s="13">
        <f t="shared" si="106"/>
        <v>0</v>
      </c>
      <c r="AA2013" s="13">
        <f t="shared" si="106"/>
        <v>0</v>
      </c>
      <c r="AB2013" s="13">
        <f t="shared" si="106"/>
        <v>1E-3</v>
      </c>
      <c r="AC2013" s="13">
        <f t="shared" si="106"/>
        <v>0</v>
      </c>
      <c r="AD2013" s="13">
        <f t="shared" si="106"/>
        <v>0</v>
      </c>
      <c r="AE2013" s="13">
        <f t="shared" si="106"/>
        <v>1</v>
      </c>
      <c r="AF2013" s="13">
        <f t="shared" si="106"/>
        <v>2</v>
      </c>
      <c r="AG2013" s="13">
        <f t="shared" si="106"/>
        <v>0</v>
      </c>
      <c r="AH2013" s="13">
        <f t="shared" si="106"/>
        <v>0</v>
      </c>
      <c r="AI2013" s="13">
        <f t="shared" si="106"/>
        <v>8.9999999999999998E-4</v>
      </c>
      <c r="AJ2013" s="13">
        <f t="shared" si="106"/>
        <v>0</v>
      </c>
      <c r="AK2013" s="13">
        <f t="shared" si="106"/>
        <v>0</v>
      </c>
      <c r="AL2013" s="13">
        <f t="shared" si="106"/>
        <v>1</v>
      </c>
      <c r="AM2013" s="13">
        <f t="shared" si="106"/>
        <v>11</v>
      </c>
      <c r="AN2013" s="13">
        <f t="shared" si="106"/>
        <v>3</v>
      </c>
      <c r="AO2013" s="13">
        <f t="shared" si="106"/>
        <v>73</v>
      </c>
      <c r="AP2013" s="13">
        <f t="shared" si="106"/>
        <v>8.9999999999999998E-4</v>
      </c>
      <c r="AQ2013" s="13">
        <f t="shared" si="106"/>
        <v>1.2E-2</v>
      </c>
      <c r="AR2013" s="13">
        <f t="shared" si="106"/>
        <v>2.5999999999999999E-3</v>
      </c>
      <c r="AS2013" s="13">
        <f t="shared" si="106"/>
        <v>0</v>
      </c>
      <c r="AT2013" s="13">
        <f t="shared" si="106"/>
        <v>0</v>
      </c>
      <c r="AU2013" s="13">
        <f t="shared" si="106"/>
        <v>13.428571428571429</v>
      </c>
      <c r="AV2013" s="13">
        <f t="shared" si="106"/>
        <v>3.5</v>
      </c>
      <c r="AW2013" s="13">
        <f t="shared" si="106"/>
        <v>0</v>
      </c>
      <c r="AX2013" s="13">
        <f t="shared" si="106"/>
        <v>0</v>
      </c>
      <c r="AY2013" s="13">
        <f t="shared" si="106"/>
        <v>3.4761904761904763</v>
      </c>
      <c r="AZ2013" s="13">
        <f t="shared" si="106"/>
        <v>0</v>
      </c>
      <c r="BA2013" s="13">
        <f t="shared" si="106"/>
        <v>24</v>
      </c>
      <c r="BB2013" s="13">
        <f t="shared" si="106"/>
        <v>1694</v>
      </c>
      <c r="BC2013" s="13" t="e">
        <f t="shared" ca="1" si="106"/>
        <v>#NAME?</v>
      </c>
      <c r="BD2013" s="13">
        <f t="shared" si="106"/>
        <v>0</v>
      </c>
      <c r="BE2013" s="13" t="e">
        <f t="shared" ca="1" si="106"/>
        <v>#NAME?</v>
      </c>
      <c r="BF2013" s="13" t="e">
        <f t="shared" ca="1" si="106"/>
        <v>#NAME?</v>
      </c>
      <c r="BG2013" s="13">
        <f t="shared" si="106"/>
        <v>0</v>
      </c>
      <c r="BH2013" s="13">
        <f t="shared" si="106"/>
        <v>0</v>
      </c>
      <c r="BI2013" s="13">
        <f t="shared" si="106"/>
        <v>0</v>
      </c>
      <c r="BJ2013" s="13">
        <f t="shared" si="106"/>
        <v>0</v>
      </c>
      <c r="BK2013" s="13">
        <f t="shared" si="106"/>
        <v>0</v>
      </c>
    </row>
    <row r="2014" spans="1:63" ht="15" customHeight="1" x14ac:dyDescent="0.25">
      <c r="B2014" s="12" t="s">
        <v>1794</v>
      </c>
      <c r="C2014" s="13">
        <f t="shared" ref="C2014:BK2014" si="107">MAX(C2:C2002)</f>
        <v>16314</v>
      </c>
      <c r="D2014" s="13">
        <f t="shared" si="107"/>
        <v>32641</v>
      </c>
      <c r="E2014" s="13">
        <f t="shared" si="107"/>
        <v>3448</v>
      </c>
      <c r="F2014" s="13">
        <f t="shared" si="107"/>
        <v>1045465</v>
      </c>
      <c r="G2014" s="13">
        <f t="shared" si="107"/>
        <v>0.76770000000000005</v>
      </c>
      <c r="H2014" s="13">
        <f t="shared" si="107"/>
        <v>1</v>
      </c>
      <c r="I2014" s="13">
        <f t="shared" si="107"/>
        <v>1</v>
      </c>
      <c r="J2014" s="13">
        <f t="shared" si="107"/>
        <v>98</v>
      </c>
      <c r="K2014" s="13">
        <f t="shared" si="107"/>
        <v>657</v>
      </c>
      <c r="L2014" s="13">
        <f t="shared" si="107"/>
        <v>5444</v>
      </c>
      <c r="M2014" s="13">
        <f t="shared" si="107"/>
        <v>362021</v>
      </c>
      <c r="N2014" s="13">
        <f t="shared" si="107"/>
        <v>0.53680000000000005</v>
      </c>
      <c r="O2014" s="13">
        <f t="shared" si="107"/>
        <v>1</v>
      </c>
      <c r="P2014" s="13">
        <f t="shared" si="107"/>
        <v>0.95489999999999997</v>
      </c>
      <c r="Q2014" s="13">
        <f t="shared" si="107"/>
        <v>934</v>
      </c>
      <c r="R2014" s="13">
        <f t="shared" si="107"/>
        <v>4654</v>
      </c>
      <c r="S2014" s="13">
        <f t="shared" si="107"/>
        <v>11595</v>
      </c>
      <c r="T2014" s="13">
        <f t="shared" si="107"/>
        <v>2130259</v>
      </c>
      <c r="U2014" s="13">
        <f t="shared" si="107"/>
        <v>0.76470000000000005</v>
      </c>
      <c r="V2014" s="13">
        <f t="shared" si="107"/>
        <v>1</v>
      </c>
      <c r="W2014" s="13">
        <f t="shared" si="107"/>
        <v>1</v>
      </c>
      <c r="X2014" s="13">
        <f t="shared" si="107"/>
        <v>2389</v>
      </c>
      <c r="Y2014" s="13">
        <f t="shared" si="107"/>
        <v>33306</v>
      </c>
      <c r="Z2014" s="13">
        <f t="shared" si="107"/>
        <v>9971</v>
      </c>
      <c r="AA2014" s="13">
        <f t="shared" si="107"/>
        <v>703190</v>
      </c>
      <c r="AB2014" s="13">
        <f t="shared" si="107"/>
        <v>0.98599999999999999</v>
      </c>
      <c r="AC2014" s="13">
        <f t="shared" si="107"/>
        <v>1</v>
      </c>
      <c r="AD2014" s="13">
        <f t="shared" si="107"/>
        <v>1</v>
      </c>
      <c r="AE2014" s="13">
        <f t="shared" si="107"/>
        <v>1536</v>
      </c>
      <c r="AF2014" s="13">
        <f t="shared" si="107"/>
        <v>16617</v>
      </c>
      <c r="AG2014" s="13">
        <f t="shared" si="107"/>
        <v>9264</v>
      </c>
      <c r="AH2014" s="13">
        <f t="shared" si="107"/>
        <v>688272</v>
      </c>
      <c r="AI2014" s="13">
        <f t="shared" si="107"/>
        <v>0.87629999999999997</v>
      </c>
      <c r="AJ2014" s="13">
        <f t="shared" si="107"/>
        <v>1</v>
      </c>
      <c r="AK2014" s="13">
        <f t="shared" si="107"/>
        <v>1</v>
      </c>
      <c r="AL2014" s="13">
        <f t="shared" si="107"/>
        <v>65</v>
      </c>
      <c r="AM2014" s="13">
        <f t="shared" si="107"/>
        <v>702</v>
      </c>
      <c r="AN2014" s="13">
        <f t="shared" si="107"/>
        <v>5641</v>
      </c>
      <c r="AO2014" s="13">
        <f t="shared" si="107"/>
        <v>892875</v>
      </c>
      <c r="AP2014" s="13">
        <f t="shared" si="107"/>
        <v>0.63970000000000005</v>
      </c>
      <c r="AQ2014" s="13">
        <f t="shared" si="107"/>
        <v>1</v>
      </c>
      <c r="AR2014" s="13">
        <f t="shared" si="107"/>
        <v>0.96930000000000005</v>
      </c>
      <c r="AS2014" s="13">
        <f t="shared" si="107"/>
        <v>0</v>
      </c>
      <c r="AT2014" s="13">
        <f t="shared" si="107"/>
        <v>149352.14285714287</v>
      </c>
      <c r="AU2014" s="13">
        <f t="shared" si="107"/>
        <v>22580.3</v>
      </c>
      <c r="AV2014" s="13">
        <f t="shared" si="107"/>
        <v>12498.732142857143</v>
      </c>
      <c r="AW2014" s="13">
        <f t="shared" si="107"/>
        <v>9375.8666666666668</v>
      </c>
      <c r="AX2014" s="13">
        <f t="shared" si="107"/>
        <v>16006.325581395349</v>
      </c>
      <c r="AY2014" s="13">
        <f t="shared" si="107"/>
        <v>11504.75</v>
      </c>
      <c r="AZ2014" s="13">
        <f t="shared" si="107"/>
        <v>0</v>
      </c>
      <c r="BA2014" s="13">
        <f t="shared" si="107"/>
        <v>50318</v>
      </c>
      <c r="BB2014" s="13">
        <f t="shared" si="107"/>
        <v>3850674</v>
      </c>
      <c r="BC2014" s="13" t="e">
        <f t="shared" ca="1" si="107"/>
        <v>#NAME?</v>
      </c>
      <c r="BD2014" s="13">
        <f t="shared" si="107"/>
        <v>0</v>
      </c>
      <c r="BE2014" s="13" t="e">
        <f t="shared" ca="1" si="107"/>
        <v>#NAME?</v>
      </c>
      <c r="BF2014" s="13" t="e">
        <f t="shared" ca="1" si="107"/>
        <v>#NAME?</v>
      </c>
      <c r="BG2014" s="13">
        <f t="shared" si="107"/>
        <v>1.2133164826393508</v>
      </c>
      <c r="BH2014" s="13">
        <f t="shared" si="107"/>
        <v>49786</v>
      </c>
      <c r="BI2014" s="13">
        <f t="shared" si="107"/>
        <v>4330163</v>
      </c>
      <c r="BJ2014" s="13">
        <f t="shared" si="107"/>
        <v>9598.2660550458713</v>
      </c>
      <c r="BK2014" s="13">
        <f t="shared" si="107"/>
        <v>0.98942724273619775</v>
      </c>
    </row>
    <row r="2015" spans="1:63" ht="15" customHeight="1" x14ac:dyDescent="0.25">
      <c r="B2015" s="12" t="s">
        <v>1795</v>
      </c>
      <c r="C2015" s="13">
        <f t="shared" ref="C2015:BK2015" si="108">QUARTILE(C2:C2002,1)</f>
        <v>2</v>
      </c>
      <c r="D2015" s="13">
        <f t="shared" si="108"/>
        <v>10</v>
      </c>
      <c r="E2015" s="13">
        <f t="shared" si="108"/>
        <v>3</v>
      </c>
      <c r="F2015" s="13">
        <f t="shared" si="108"/>
        <v>61.75</v>
      </c>
      <c r="G2015" s="13">
        <f t="shared" si="108"/>
        <v>2.5000000000000001E-2</v>
      </c>
      <c r="H2015" s="13">
        <f t="shared" si="108"/>
        <v>5.8799999999999998E-2</v>
      </c>
      <c r="I2015" s="13">
        <f t="shared" si="108"/>
        <v>1.1050000000000001E-2</v>
      </c>
      <c r="J2015" s="13">
        <f t="shared" si="108"/>
        <v>1</v>
      </c>
      <c r="K2015" s="13">
        <f t="shared" si="108"/>
        <v>14</v>
      </c>
      <c r="L2015" s="13">
        <f t="shared" si="108"/>
        <v>60</v>
      </c>
      <c r="M2015" s="13">
        <f t="shared" si="108"/>
        <v>3052</v>
      </c>
      <c r="N2015" s="13">
        <f t="shared" si="108"/>
        <v>1.6250000000000001E-2</v>
      </c>
      <c r="O2015" s="13">
        <f t="shared" si="108"/>
        <v>0.20025000000000001</v>
      </c>
      <c r="P2015" s="13">
        <f t="shared" si="108"/>
        <v>0.10277500000000001</v>
      </c>
      <c r="Q2015" s="13">
        <f t="shared" si="108"/>
        <v>4</v>
      </c>
      <c r="R2015" s="13">
        <f t="shared" si="108"/>
        <v>15</v>
      </c>
      <c r="S2015" s="13">
        <f t="shared" si="108"/>
        <v>22</v>
      </c>
      <c r="T2015" s="13">
        <f t="shared" si="108"/>
        <v>1437.75</v>
      </c>
      <c r="U2015" s="13">
        <f t="shared" si="108"/>
        <v>3.3325E-2</v>
      </c>
      <c r="V2015" s="13">
        <f t="shared" si="108"/>
        <v>0.45515</v>
      </c>
      <c r="W2015" s="13">
        <f t="shared" si="108"/>
        <v>0.33124999999999999</v>
      </c>
      <c r="X2015" s="13">
        <f t="shared" si="108"/>
        <v>5</v>
      </c>
      <c r="Y2015" s="13">
        <f t="shared" si="108"/>
        <v>46</v>
      </c>
      <c r="Z2015" s="13">
        <f t="shared" si="108"/>
        <v>7</v>
      </c>
      <c r="AA2015" s="13">
        <f t="shared" si="108"/>
        <v>226</v>
      </c>
      <c r="AB2015" s="13">
        <f t="shared" si="108"/>
        <v>0.13550000000000001</v>
      </c>
      <c r="AC2015" s="13">
        <f t="shared" si="108"/>
        <v>0.26669999999999999</v>
      </c>
      <c r="AD2015" s="13">
        <f t="shared" si="108"/>
        <v>8.7400000000000005E-2</v>
      </c>
      <c r="AE2015" s="13">
        <f t="shared" si="108"/>
        <v>6</v>
      </c>
      <c r="AF2015" s="13">
        <f t="shared" si="108"/>
        <v>26</v>
      </c>
      <c r="AG2015" s="13">
        <f t="shared" si="108"/>
        <v>7</v>
      </c>
      <c r="AH2015" s="13">
        <f t="shared" si="108"/>
        <v>189</v>
      </c>
      <c r="AI2015" s="13">
        <f t="shared" si="108"/>
        <v>7.2999999999999995E-2</v>
      </c>
      <c r="AJ2015" s="13">
        <f t="shared" si="108"/>
        <v>0.16420000000000001</v>
      </c>
      <c r="AK2015" s="13">
        <f t="shared" si="108"/>
        <v>4.9299999999999997E-2</v>
      </c>
      <c r="AL2015" s="13">
        <f t="shared" si="108"/>
        <v>1</v>
      </c>
      <c r="AM2015" s="13">
        <f t="shared" si="108"/>
        <v>24</v>
      </c>
      <c r="AN2015" s="13">
        <f t="shared" si="108"/>
        <v>72</v>
      </c>
      <c r="AO2015" s="13">
        <f t="shared" si="108"/>
        <v>5437</v>
      </c>
      <c r="AP2015" s="13">
        <f t="shared" si="108"/>
        <v>3.3500000000000002E-2</v>
      </c>
      <c r="AQ2015" s="13">
        <f t="shared" si="108"/>
        <v>0.33029999999999998</v>
      </c>
      <c r="AR2015" s="13">
        <f t="shared" si="108"/>
        <v>0.18479999999999999</v>
      </c>
      <c r="AS2015" s="13" t="e">
        <f t="shared" si="108"/>
        <v>#NUM!</v>
      </c>
      <c r="AT2015" s="13">
        <f t="shared" si="108"/>
        <v>2.6618852459016393</v>
      </c>
      <c r="AU2015" s="13">
        <f t="shared" si="108"/>
        <v>177.04642857142858</v>
      </c>
      <c r="AV2015" s="13">
        <f t="shared" si="108"/>
        <v>83.351883561643831</v>
      </c>
      <c r="AW2015" s="13">
        <f t="shared" si="108"/>
        <v>2.7628865979381443</v>
      </c>
      <c r="AX2015" s="13">
        <f t="shared" si="108"/>
        <v>3.125</v>
      </c>
      <c r="AY2015" s="13">
        <f t="shared" si="108"/>
        <v>179.95555555555555</v>
      </c>
      <c r="AZ2015" s="13" t="e">
        <f t="shared" si="108"/>
        <v>#NUM!</v>
      </c>
      <c r="BA2015" s="13">
        <f t="shared" si="108"/>
        <v>218</v>
      </c>
      <c r="BB2015" s="13">
        <f t="shared" si="108"/>
        <v>18877</v>
      </c>
      <c r="BC2015" s="13" t="e">
        <f t="shared" ca="1" si="108"/>
        <v>#NAME?</v>
      </c>
      <c r="BD2015" s="13" t="e">
        <f t="shared" si="108"/>
        <v>#NUM!</v>
      </c>
      <c r="BE2015" s="13" t="e">
        <f t="shared" ca="1" si="108"/>
        <v>#NAME?</v>
      </c>
      <c r="BF2015" s="13" t="e">
        <f t="shared" ca="1" si="108"/>
        <v>#NAME?</v>
      </c>
      <c r="BG2015" s="13">
        <f t="shared" si="108"/>
        <v>4.3820225864772175E-2</v>
      </c>
      <c r="BH2015" s="13">
        <f t="shared" si="108"/>
        <v>78</v>
      </c>
      <c r="BI2015" s="13">
        <f t="shared" si="108"/>
        <v>1702</v>
      </c>
      <c r="BJ2015" s="13">
        <f t="shared" si="108"/>
        <v>4.4004376367614881</v>
      </c>
      <c r="BK2015" s="13">
        <f t="shared" si="108"/>
        <v>0.28048780487804881</v>
      </c>
    </row>
    <row r="2016" spans="1:63" ht="15" customHeight="1" x14ac:dyDescent="0.25">
      <c r="B2016" s="12" t="s">
        <v>1796</v>
      </c>
      <c r="C2016" s="13">
        <f t="shared" ref="C2016:BK2016" si="109">MEDIAN(C2:C2002)</f>
        <v>5</v>
      </c>
      <c r="D2016" s="13">
        <f t="shared" si="109"/>
        <v>29</v>
      </c>
      <c r="E2016" s="13">
        <f t="shared" si="109"/>
        <v>18</v>
      </c>
      <c r="F2016" s="13">
        <f t="shared" si="109"/>
        <v>673.5</v>
      </c>
      <c r="G2016" s="13">
        <f t="shared" si="109"/>
        <v>6.3100000000000003E-2</v>
      </c>
      <c r="H2016" s="13">
        <f t="shared" si="109"/>
        <v>0.22700000000000001</v>
      </c>
      <c r="I2016" s="13">
        <f t="shared" si="109"/>
        <v>9.2700000000000005E-2</v>
      </c>
      <c r="J2016" s="13">
        <f t="shared" si="109"/>
        <v>3</v>
      </c>
      <c r="K2016" s="13">
        <f t="shared" si="109"/>
        <v>27</v>
      </c>
      <c r="L2016" s="13">
        <f t="shared" si="109"/>
        <v>135.5</v>
      </c>
      <c r="M2016" s="13">
        <f t="shared" si="109"/>
        <v>8201</v>
      </c>
      <c r="N2016" s="13">
        <f t="shared" si="109"/>
        <v>4.2900000000000001E-2</v>
      </c>
      <c r="O2016" s="13">
        <f t="shared" si="109"/>
        <v>0.38619999999999999</v>
      </c>
      <c r="P2016" s="13">
        <f t="shared" si="109"/>
        <v>0.22499999999999998</v>
      </c>
      <c r="Q2016" s="13">
        <f t="shared" si="109"/>
        <v>11</v>
      </c>
      <c r="R2016" s="13">
        <f t="shared" si="109"/>
        <v>47</v>
      </c>
      <c r="S2016" s="13">
        <f t="shared" si="109"/>
        <v>93</v>
      </c>
      <c r="T2016" s="13">
        <f t="shared" si="109"/>
        <v>7879</v>
      </c>
      <c r="U2016" s="13">
        <f t="shared" si="109"/>
        <v>0.10295</v>
      </c>
      <c r="V2016" s="13">
        <f t="shared" si="109"/>
        <v>0.68179999999999996</v>
      </c>
      <c r="W2016" s="13">
        <f t="shared" si="109"/>
        <v>0.57784999999999997</v>
      </c>
      <c r="X2016" s="13">
        <f t="shared" si="109"/>
        <v>14</v>
      </c>
      <c r="Y2016" s="13">
        <f t="shared" si="109"/>
        <v>109</v>
      </c>
      <c r="Z2016" s="13">
        <f t="shared" si="109"/>
        <v>38</v>
      </c>
      <c r="AA2016" s="13">
        <f t="shared" si="109"/>
        <v>1970</v>
      </c>
      <c r="AB2016" s="13">
        <f t="shared" si="109"/>
        <v>0.27779999999999999</v>
      </c>
      <c r="AC2016" s="13">
        <f t="shared" si="109"/>
        <v>0.53569999999999995</v>
      </c>
      <c r="AD2016" s="13">
        <f t="shared" si="109"/>
        <v>0.29249999999999998</v>
      </c>
      <c r="AE2016" s="13">
        <f t="shared" si="109"/>
        <v>15</v>
      </c>
      <c r="AF2016" s="13">
        <f t="shared" si="109"/>
        <v>75</v>
      </c>
      <c r="AG2016" s="13">
        <f t="shared" si="109"/>
        <v>30</v>
      </c>
      <c r="AH2016" s="13">
        <f t="shared" si="109"/>
        <v>1551</v>
      </c>
      <c r="AI2016" s="13">
        <f t="shared" si="109"/>
        <v>0.20499999999999999</v>
      </c>
      <c r="AJ2016" s="13">
        <f t="shared" si="109"/>
        <v>0.48780000000000001</v>
      </c>
      <c r="AK2016" s="13">
        <f t="shared" si="109"/>
        <v>0.2853</v>
      </c>
      <c r="AL2016" s="13">
        <f t="shared" si="109"/>
        <v>2</v>
      </c>
      <c r="AM2016" s="13">
        <f t="shared" si="109"/>
        <v>44</v>
      </c>
      <c r="AN2016" s="13">
        <f t="shared" si="109"/>
        <v>188</v>
      </c>
      <c r="AO2016" s="13">
        <f t="shared" si="109"/>
        <v>12292</v>
      </c>
      <c r="AP2016" s="13">
        <f t="shared" si="109"/>
        <v>7.0999999999999994E-2</v>
      </c>
      <c r="AQ2016" s="13">
        <f t="shared" si="109"/>
        <v>0.53590000000000004</v>
      </c>
      <c r="AR2016" s="13">
        <f t="shared" si="109"/>
        <v>0.36730000000000002</v>
      </c>
      <c r="AS2016" s="13" t="e">
        <f t="shared" si="109"/>
        <v>#NUM!</v>
      </c>
      <c r="AT2016" s="13">
        <f t="shared" si="109"/>
        <v>23.320393374741201</v>
      </c>
      <c r="AU2016" s="13">
        <f t="shared" si="109"/>
        <v>276.02591973244148</v>
      </c>
      <c r="AV2016" s="13">
        <f t="shared" si="109"/>
        <v>150.28191988734159</v>
      </c>
      <c r="AW2016" s="13">
        <f t="shared" si="109"/>
        <v>16.719367588932805</v>
      </c>
      <c r="AX2016" s="13">
        <f t="shared" si="109"/>
        <v>20.819354838709678</v>
      </c>
      <c r="AY2016" s="13">
        <f t="shared" si="109"/>
        <v>276.0625</v>
      </c>
      <c r="AZ2016" s="13" t="e">
        <f t="shared" si="109"/>
        <v>#NUM!</v>
      </c>
      <c r="BA2016" s="13">
        <f t="shared" si="109"/>
        <v>425</v>
      </c>
      <c r="BB2016" s="13">
        <f t="shared" si="109"/>
        <v>43685</v>
      </c>
      <c r="BC2016" s="13" t="e">
        <f t="shared" ca="1" si="109"/>
        <v>#NAME?</v>
      </c>
      <c r="BD2016" s="13" t="e">
        <f t="shared" si="109"/>
        <v>#NUM!</v>
      </c>
      <c r="BE2016" s="13" t="e">
        <f t="shared" ca="1" si="109"/>
        <v>#NAME?</v>
      </c>
      <c r="BF2016" s="13" t="e">
        <f t="shared" ca="1" si="109"/>
        <v>#NAME?</v>
      </c>
      <c r="BG2016" s="13">
        <f t="shared" si="109"/>
        <v>0.16815782894383902</v>
      </c>
      <c r="BH2016" s="13">
        <f t="shared" si="109"/>
        <v>173</v>
      </c>
      <c r="BI2016" s="13">
        <f t="shared" si="109"/>
        <v>8983</v>
      </c>
      <c r="BJ2016" s="13">
        <f t="shared" si="109"/>
        <v>19.189393939393938</v>
      </c>
      <c r="BK2016" s="13">
        <f t="shared" si="109"/>
        <v>0.45054945054945056</v>
      </c>
    </row>
    <row r="2017" spans="2:63" ht="15" customHeight="1" x14ac:dyDescent="0.25">
      <c r="B2017" s="12" t="s">
        <v>1797</v>
      </c>
      <c r="C2017" s="13">
        <f t="shared" ref="C2017:BK2017" si="110">QUARTILE(C2:C2002,3)</f>
        <v>11</v>
      </c>
      <c r="D2017" s="13">
        <f t="shared" si="110"/>
        <v>83</v>
      </c>
      <c r="E2017" s="13">
        <f t="shared" si="110"/>
        <v>85.25</v>
      </c>
      <c r="F2017" s="13">
        <f t="shared" si="110"/>
        <v>4034.5</v>
      </c>
      <c r="G2017" s="13">
        <f t="shared" si="110"/>
        <v>0.13414999999999999</v>
      </c>
      <c r="H2017" s="13">
        <f t="shared" si="110"/>
        <v>0.47637499999999999</v>
      </c>
      <c r="I2017" s="13">
        <f t="shared" si="110"/>
        <v>0.24727499999999999</v>
      </c>
      <c r="J2017" s="13">
        <f t="shared" si="110"/>
        <v>7</v>
      </c>
      <c r="K2017" s="13">
        <f t="shared" si="110"/>
        <v>52.75</v>
      </c>
      <c r="L2017" s="13">
        <f t="shared" si="110"/>
        <v>353.5</v>
      </c>
      <c r="M2017" s="13">
        <f t="shared" si="110"/>
        <v>21729</v>
      </c>
      <c r="N2017" s="13">
        <f t="shared" si="110"/>
        <v>8.7800000000000003E-2</v>
      </c>
      <c r="O2017" s="13">
        <f t="shared" si="110"/>
        <v>0.58814999999999995</v>
      </c>
      <c r="P2017" s="13">
        <f t="shared" si="110"/>
        <v>0.42182500000000001</v>
      </c>
      <c r="Q2017" s="13">
        <f t="shared" si="110"/>
        <v>27.75</v>
      </c>
      <c r="R2017" s="13">
        <f t="shared" si="110"/>
        <v>124</v>
      </c>
      <c r="S2017" s="13">
        <f t="shared" si="110"/>
        <v>318.5</v>
      </c>
      <c r="T2017" s="13">
        <f t="shared" si="110"/>
        <v>31168.75</v>
      </c>
      <c r="U2017" s="13">
        <f t="shared" si="110"/>
        <v>0.217975</v>
      </c>
      <c r="V2017" s="13">
        <f t="shared" si="110"/>
        <v>0.82750000000000001</v>
      </c>
      <c r="W2017" s="13">
        <f t="shared" si="110"/>
        <v>0.75700000000000001</v>
      </c>
      <c r="X2017" s="13">
        <f t="shared" si="110"/>
        <v>43</v>
      </c>
      <c r="Y2017" s="13">
        <f t="shared" si="110"/>
        <v>301</v>
      </c>
      <c r="Z2017" s="13">
        <f t="shared" si="110"/>
        <v>147</v>
      </c>
      <c r="AA2017" s="13">
        <f t="shared" si="110"/>
        <v>9988</v>
      </c>
      <c r="AB2017" s="13">
        <f t="shared" si="110"/>
        <v>0.42220000000000002</v>
      </c>
      <c r="AC2017" s="13">
        <f t="shared" si="110"/>
        <v>0.75</v>
      </c>
      <c r="AD2017" s="13">
        <f t="shared" si="110"/>
        <v>0.55079999999999996</v>
      </c>
      <c r="AE2017" s="13">
        <f t="shared" si="110"/>
        <v>46</v>
      </c>
      <c r="AF2017" s="13">
        <f t="shared" si="110"/>
        <v>220</v>
      </c>
      <c r="AG2017" s="13">
        <f t="shared" si="110"/>
        <v>118</v>
      </c>
      <c r="AH2017" s="13">
        <f t="shared" si="110"/>
        <v>7566</v>
      </c>
      <c r="AI2017" s="13">
        <f t="shared" si="110"/>
        <v>0.36990000000000001</v>
      </c>
      <c r="AJ2017" s="13">
        <f t="shared" si="110"/>
        <v>0.75</v>
      </c>
      <c r="AK2017" s="13">
        <f t="shared" si="110"/>
        <v>0.5585</v>
      </c>
      <c r="AL2017" s="13">
        <f t="shared" si="110"/>
        <v>5</v>
      </c>
      <c r="AM2017" s="13">
        <f t="shared" si="110"/>
        <v>86</v>
      </c>
      <c r="AN2017" s="13">
        <f t="shared" si="110"/>
        <v>483</v>
      </c>
      <c r="AO2017" s="13">
        <f t="shared" si="110"/>
        <v>31599</v>
      </c>
      <c r="AP2017" s="13">
        <f t="shared" si="110"/>
        <v>0.13100000000000001</v>
      </c>
      <c r="AQ2017" s="13">
        <f t="shared" si="110"/>
        <v>0.71579999999999999</v>
      </c>
      <c r="AR2017" s="13">
        <f t="shared" si="110"/>
        <v>0.56259999999999999</v>
      </c>
      <c r="AS2017" s="13" t="e">
        <f t="shared" si="110"/>
        <v>#NUM!</v>
      </c>
      <c r="AT2017" s="13">
        <f t="shared" si="110"/>
        <v>85.51136363636364</v>
      </c>
      <c r="AU2017" s="13">
        <f t="shared" si="110"/>
        <v>443.23889174815577</v>
      </c>
      <c r="AV2017" s="13">
        <f t="shared" si="110"/>
        <v>248.36837121212119</v>
      </c>
      <c r="AW2017" s="13">
        <f t="shared" si="110"/>
        <v>56.68</v>
      </c>
      <c r="AX2017" s="13">
        <f t="shared" si="110"/>
        <v>76.791666666666671</v>
      </c>
      <c r="AY2017" s="13">
        <f t="shared" si="110"/>
        <v>436.55172413793105</v>
      </c>
      <c r="AZ2017" s="13" t="e">
        <f t="shared" si="110"/>
        <v>#NUM!</v>
      </c>
      <c r="BA2017" s="13">
        <f t="shared" si="110"/>
        <v>945</v>
      </c>
      <c r="BB2017" s="13">
        <f t="shared" si="110"/>
        <v>109149</v>
      </c>
      <c r="BC2017" s="13" t="e">
        <f t="shared" ca="1" si="110"/>
        <v>#NAME?</v>
      </c>
      <c r="BD2017" s="13" t="e">
        <f t="shared" si="110"/>
        <v>#NUM!</v>
      </c>
      <c r="BE2017" s="13" t="e">
        <f t="shared" ca="1" si="110"/>
        <v>#NAME?</v>
      </c>
      <c r="BF2017" s="13" t="e">
        <f t="shared" ca="1" si="110"/>
        <v>#NAME?</v>
      </c>
      <c r="BG2017" s="13">
        <f t="shared" si="110"/>
        <v>0.57628639168328821</v>
      </c>
      <c r="BH2017" s="13">
        <f t="shared" si="110"/>
        <v>420</v>
      </c>
      <c r="BI2017" s="13">
        <f t="shared" si="110"/>
        <v>38609</v>
      </c>
      <c r="BJ2017" s="13">
        <f t="shared" si="110"/>
        <v>59.65311653116531</v>
      </c>
      <c r="BK2017" s="13">
        <f t="shared" si="110"/>
        <v>0.5977011494252874</v>
      </c>
    </row>
    <row r="2018" spans="2:63" ht="15" customHeight="1" x14ac:dyDescent="0.25">
      <c r="B2018" s="12" t="s">
        <v>1798</v>
      </c>
      <c r="C2018" s="13">
        <f t="shared" ref="C2018:BK2018" si="111">C2017-C2015</f>
        <v>9</v>
      </c>
      <c r="D2018" s="13">
        <f t="shared" si="111"/>
        <v>73</v>
      </c>
      <c r="E2018" s="13">
        <f t="shared" si="111"/>
        <v>82.25</v>
      </c>
      <c r="F2018" s="13">
        <f t="shared" si="111"/>
        <v>3972.75</v>
      </c>
      <c r="G2018" s="13">
        <f t="shared" si="111"/>
        <v>0.10915</v>
      </c>
      <c r="H2018" s="13">
        <f t="shared" si="111"/>
        <v>0.41757499999999997</v>
      </c>
      <c r="I2018" s="13">
        <f t="shared" si="111"/>
        <v>0.23622499999999999</v>
      </c>
      <c r="J2018" s="13">
        <f t="shared" si="111"/>
        <v>6</v>
      </c>
      <c r="K2018" s="13">
        <f t="shared" si="111"/>
        <v>38.75</v>
      </c>
      <c r="L2018" s="13">
        <f t="shared" si="111"/>
        <v>293.5</v>
      </c>
      <c r="M2018" s="13">
        <f t="shared" si="111"/>
        <v>18677</v>
      </c>
      <c r="N2018" s="13">
        <f t="shared" si="111"/>
        <v>7.1550000000000002E-2</v>
      </c>
      <c r="O2018" s="13">
        <f t="shared" si="111"/>
        <v>0.38789999999999991</v>
      </c>
      <c r="P2018" s="13">
        <f t="shared" si="111"/>
        <v>0.31905</v>
      </c>
      <c r="Q2018" s="13">
        <f t="shared" si="111"/>
        <v>23.75</v>
      </c>
      <c r="R2018" s="13">
        <f t="shared" si="111"/>
        <v>109</v>
      </c>
      <c r="S2018" s="13">
        <f t="shared" si="111"/>
        <v>296.5</v>
      </c>
      <c r="T2018" s="13">
        <f t="shared" si="111"/>
        <v>29731</v>
      </c>
      <c r="U2018" s="13">
        <f t="shared" si="111"/>
        <v>0.18465000000000001</v>
      </c>
      <c r="V2018" s="13">
        <f t="shared" si="111"/>
        <v>0.37235000000000001</v>
      </c>
      <c r="W2018" s="13">
        <f t="shared" si="111"/>
        <v>0.42575000000000002</v>
      </c>
      <c r="X2018" s="13">
        <f t="shared" si="111"/>
        <v>38</v>
      </c>
      <c r="Y2018" s="13">
        <f t="shared" si="111"/>
        <v>255</v>
      </c>
      <c r="Z2018" s="13">
        <f t="shared" si="111"/>
        <v>140</v>
      </c>
      <c r="AA2018" s="13">
        <f t="shared" si="111"/>
        <v>9762</v>
      </c>
      <c r="AB2018" s="13">
        <f t="shared" si="111"/>
        <v>0.28670000000000001</v>
      </c>
      <c r="AC2018" s="13">
        <f t="shared" si="111"/>
        <v>0.48330000000000001</v>
      </c>
      <c r="AD2018" s="13">
        <f t="shared" si="111"/>
        <v>0.46339999999999992</v>
      </c>
      <c r="AE2018" s="13">
        <f t="shared" si="111"/>
        <v>40</v>
      </c>
      <c r="AF2018" s="13">
        <f t="shared" si="111"/>
        <v>194</v>
      </c>
      <c r="AG2018" s="13">
        <f t="shared" si="111"/>
        <v>111</v>
      </c>
      <c r="AH2018" s="13">
        <f t="shared" si="111"/>
        <v>7377</v>
      </c>
      <c r="AI2018" s="13">
        <f t="shared" si="111"/>
        <v>0.2969</v>
      </c>
      <c r="AJ2018" s="13">
        <f t="shared" si="111"/>
        <v>0.58579999999999999</v>
      </c>
      <c r="AK2018" s="13">
        <f t="shared" si="111"/>
        <v>0.50919999999999999</v>
      </c>
      <c r="AL2018" s="13">
        <f t="shared" si="111"/>
        <v>4</v>
      </c>
      <c r="AM2018" s="13">
        <f t="shared" si="111"/>
        <v>62</v>
      </c>
      <c r="AN2018" s="13">
        <f t="shared" si="111"/>
        <v>411</v>
      </c>
      <c r="AO2018" s="13">
        <f t="shared" si="111"/>
        <v>26162</v>
      </c>
      <c r="AP2018" s="13">
        <f t="shared" si="111"/>
        <v>9.7500000000000003E-2</v>
      </c>
      <c r="AQ2018" s="13">
        <f t="shared" si="111"/>
        <v>0.38550000000000001</v>
      </c>
      <c r="AR2018" s="13">
        <f t="shared" si="111"/>
        <v>0.37780000000000002</v>
      </c>
      <c r="AS2018" s="13" t="e">
        <f t="shared" si="111"/>
        <v>#NUM!</v>
      </c>
      <c r="AT2018" s="13">
        <f t="shared" si="111"/>
        <v>82.849478390461996</v>
      </c>
      <c r="AU2018" s="13">
        <f t="shared" si="111"/>
        <v>266.19246317672719</v>
      </c>
      <c r="AV2018" s="13">
        <f t="shared" si="111"/>
        <v>165.01648765047736</v>
      </c>
      <c r="AW2018" s="13">
        <f t="shared" si="111"/>
        <v>53.917113402061858</v>
      </c>
      <c r="AX2018" s="13">
        <f t="shared" si="111"/>
        <v>73.666666666666671</v>
      </c>
      <c r="AY2018" s="13">
        <f t="shared" si="111"/>
        <v>256.59616858237553</v>
      </c>
      <c r="AZ2018" s="13" t="e">
        <f t="shared" si="111"/>
        <v>#NUM!</v>
      </c>
      <c r="BA2018" s="13">
        <f t="shared" si="111"/>
        <v>727</v>
      </c>
      <c r="BB2018" s="13">
        <f t="shared" si="111"/>
        <v>90272</v>
      </c>
      <c r="BC2018" s="13" t="e">
        <f t="shared" ca="1" si="111"/>
        <v>#NAME?</v>
      </c>
      <c r="BD2018" s="13" t="e">
        <f t="shared" si="111"/>
        <v>#NUM!</v>
      </c>
      <c r="BE2018" s="13" t="e">
        <f t="shared" ca="1" si="111"/>
        <v>#NAME?</v>
      </c>
      <c r="BF2018" s="13" t="e">
        <f t="shared" ca="1" si="111"/>
        <v>#NAME?</v>
      </c>
      <c r="BG2018" s="13">
        <f t="shared" si="111"/>
        <v>0.53246616581851602</v>
      </c>
      <c r="BH2018" s="13">
        <f t="shared" si="111"/>
        <v>342</v>
      </c>
      <c r="BI2018" s="13">
        <f t="shared" si="111"/>
        <v>36907</v>
      </c>
      <c r="BJ2018" s="13">
        <f t="shared" si="111"/>
        <v>55.252678894403822</v>
      </c>
      <c r="BK2018" s="13">
        <f t="shared" si="111"/>
        <v>0.3172133445472386</v>
      </c>
    </row>
    <row r="2019" spans="2:63" ht="15" customHeight="1" x14ac:dyDescent="0.25">
      <c r="B2019" s="12" t="s">
        <v>1799</v>
      </c>
      <c r="C2019" s="13">
        <f t="shared" ref="C2019:BK2019" si="112">STDEV(C2:C2002)</f>
        <v>403.59046890000803</v>
      </c>
      <c r="D2019" s="13">
        <f t="shared" si="112"/>
        <v>844.69208904202662</v>
      </c>
      <c r="E2019" s="13">
        <f t="shared" si="112"/>
        <v>259.21375989838873</v>
      </c>
      <c r="F2019" s="13">
        <f t="shared" si="112"/>
        <v>29600.385864165459</v>
      </c>
      <c r="G2019" s="13">
        <f t="shared" si="112"/>
        <v>0.10614565106264379</v>
      </c>
      <c r="H2019" s="13">
        <f t="shared" si="112"/>
        <v>0.26153913908525517</v>
      </c>
      <c r="I2019" s="13">
        <f t="shared" si="112"/>
        <v>0.20399936391632725</v>
      </c>
      <c r="J2019" s="13">
        <f t="shared" si="112"/>
        <v>9.9602750330106957</v>
      </c>
      <c r="K2019" s="13">
        <f t="shared" si="112"/>
        <v>65.91293220924409</v>
      </c>
      <c r="L2019" s="13">
        <f t="shared" si="112"/>
        <v>513.64614216486734</v>
      </c>
      <c r="M2019" s="13">
        <f t="shared" si="112"/>
        <v>35971.129904494257</v>
      </c>
      <c r="N2019" s="13">
        <f t="shared" si="112"/>
        <v>6.9795797038423146E-2</v>
      </c>
      <c r="O2019" s="13">
        <f t="shared" si="112"/>
        <v>0.23861170724666764</v>
      </c>
      <c r="P2019" s="13">
        <f t="shared" si="112"/>
        <v>0.21728383592392905</v>
      </c>
      <c r="Q2019" s="13">
        <f t="shared" si="112"/>
        <v>60.076790907705345</v>
      </c>
      <c r="R2019" s="13">
        <f t="shared" si="112"/>
        <v>318.39160679793446</v>
      </c>
      <c r="S2019" s="13">
        <f t="shared" si="112"/>
        <v>836.96251226034008</v>
      </c>
      <c r="T2019" s="13">
        <f t="shared" si="112"/>
        <v>147044.0394215789</v>
      </c>
      <c r="U2019" s="13">
        <f t="shared" si="112"/>
        <v>0.13834102324794795</v>
      </c>
      <c r="V2019" s="13">
        <f t="shared" si="112"/>
        <v>0.24511203272902704</v>
      </c>
      <c r="W2019" s="13">
        <f t="shared" si="112"/>
        <v>0.26672622322455569</v>
      </c>
      <c r="X2019" s="13">
        <f t="shared" si="112"/>
        <v>107.94681166923642</v>
      </c>
      <c r="Y2019" s="13">
        <f t="shared" si="112"/>
        <v>977.60221948197557</v>
      </c>
      <c r="Z2019" s="13">
        <f t="shared" si="112"/>
        <v>479.77523172943972</v>
      </c>
      <c r="AA2019" s="13">
        <f t="shared" si="112"/>
        <v>35389.596922182151</v>
      </c>
      <c r="AB2019" s="13">
        <f t="shared" si="112"/>
        <v>0.19512398533363498</v>
      </c>
      <c r="AC2019" s="13">
        <f t="shared" si="112"/>
        <v>0.30050334976276938</v>
      </c>
      <c r="AD2019" s="13">
        <f t="shared" si="112"/>
        <v>0.28913665638382169</v>
      </c>
      <c r="AE2019" s="13">
        <f t="shared" si="112"/>
        <v>122.14788376607825</v>
      </c>
      <c r="AF2019" s="13">
        <f t="shared" si="112"/>
        <v>780.26465060456894</v>
      </c>
      <c r="AG2019" s="13">
        <f t="shared" si="112"/>
        <v>420.34495556462844</v>
      </c>
      <c r="AH2019" s="13">
        <f t="shared" si="112"/>
        <v>33171.635211563269</v>
      </c>
      <c r="AI2019" s="13">
        <f t="shared" si="112"/>
        <v>0.17812186875138852</v>
      </c>
      <c r="AJ2019" s="13">
        <f t="shared" si="112"/>
        <v>0.31904246316989043</v>
      </c>
      <c r="AK2019" s="13">
        <f t="shared" si="112"/>
        <v>0.28561251813155397</v>
      </c>
      <c r="AL2019" s="13">
        <f t="shared" si="112"/>
        <v>6.0365293427708577</v>
      </c>
      <c r="AM2019" s="13">
        <f t="shared" si="112"/>
        <v>78.371445854632682</v>
      </c>
      <c r="AN2019" s="13">
        <f t="shared" si="112"/>
        <v>619.28851569085316</v>
      </c>
      <c r="AO2019" s="13">
        <f t="shared" si="112"/>
        <v>64260.8521264355</v>
      </c>
      <c r="AP2019" s="13">
        <f t="shared" si="112"/>
        <v>9.8680556729689478E-2</v>
      </c>
      <c r="AQ2019" s="13">
        <f t="shared" si="112"/>
        <v>0.25236402557623522</v>
      </c>
      <c r="AR2019" s="13">
        <f t="shared" si="112"/>
        <v>0.24529580768714296</v>
      </c>
      <c r="AS2019" s="13" t="e">
        <f t="shared" si="112"/>
        <v>#DIV/0!</v>
      </c>
      <c r="AT2019" s="13">
        <f t="shared" si="112"/>
        <v>3743.4521235689385</v>
      </c>
      <c r="AU2019" s="13">
        <f t="shared" si="112"/>
        <v>990.09893517831108</v>
      </c>
      <c r="AV2019" s="13">
        <f t="shared" si="112"/>
        <v>643.19413054263669</v>
      </c>
      <c r="AW2019" s="13">
        <f t="shared" si="112"/>
        <v>255.9610288866624</v>
      </c>
      <c r="AX2019" s="13">
        <f t="shared" si="112"/>
        <v>402.08048485008021</v>
      </c>
      <c r="AY2019" s="13">
        <f t="shared" si="112"/>
        <v>795.61645605786816</v>
      </c>
      <c r="AZ2019" s="13" t="e">
        <f t="shared" si="112"/>
        <v>#DIV/0!</v>
      </c>
      <c r="BA2019" s="13">
        <f t="shared" si="112"/>
        <v>2113.9299112643566</v>
      </c>
      <c r="BB2019" s="13">
        <f t="shared" si="112"/>
        <v>239056.3669379763</v>
      </c>
      <c r="BC2019" s="13" t="e">
        <f t="shared" ca="1" si="112"/>
        <v>#NAME?</v>
      </c>
      <c r="BD2019" s="13" t="e">
        <f t="shared" si="112"/>
        <v>#DIV/0!</v>
      </c>
      <c r="BE2019" s="13" t="e">
        <f t="shared" ca="1" si="112"/>
        <v>#NAME?</v>
      </c>
      <c r="BF2019" s="13" t="e">
        <f t="shared" ca="1" si="112"/>
        <v>#NAME?</v>
      </c>
      <c r="BG2019" s="13">
        <f t="shared" si="112"/>
        <v>0.37429050724675939</v>
      </c>
      <c r="BH2019" s="13">
        <f t="shared" si="112"/>
        <v>1441.6925749937482</v>
      </c>
      <c r="BI2019" s="13">
        <f t="shared" si="112"/>
        <v>210655.65516795206</v>
      </c>
      <c r="BJ2019" s="13">
        <f t="shared" si="112"/>
        <v>280.74910577027515</v>
      </c>
      <c r="BK2019" s="13">
        <f t="shared" si="112"/>
        <v>0.21019922214926082</v>
      </c>
    </row>
    <row r="2020" spans="2:63" ht="15.75" customHeight="1" x14ac:dyDescent="0.2"/>
    <row r="2021" spans="2:63" ht="15" customHeight="1" x14ac:dyDescent="0.25">
      <c r="B2021" s="12" t="s">
        <v>1800</v>
      </c>
      <c r="C2021" s="6" t="s">
        <v>1779</v>
      </c>
      <c r="D2021" s="6" t="s">
        <v>1780</v>
      </c>
      <c r="E2021" s="6" t="s">
        <v>1781</v>
      </c>
      <c r="F2021" s="6" t="s">
        <v>1782</v>
      </c>
      <c r="G2021" s="6" t="s">
        <v>1783</v>
      </c>
      <c r="H2021" s="6" t="s">
        <v>1784</v>
      </c>
      <c r="I2021" s="6" t="s">
        <v>1801</v>
      </c>
      <c r="J2021" s="6"/>
    </row>
    <row r="2022" spans="2:63" ht="15" customHeight="1" x14ac:dyDescent="0.25">
      <c r="B2022" s="12" t="s">
        <v>1792</v>
      </c>
      <c r="C2022" s="13">
        <v>5837.3457317073171</v>
      </c>
      <c r="D2022" s="13">
        <v>19572.538062283737</v>
      </c>
      <c r="E2022" s="13">
        <v>41887.301461632152</v>
      </c>
      <c r="F2022" s="13">
        <v>12091.03889216264</v>
      </c>
      <c r="G2022" s="13">
        <v>10711.968426782798</v>
      </c>
      <c r="H2022" s="13">
        <v>30935.050301810865</v>
      </c>
      <c r="I2022" s="13">
        <v>53520.673163418294</v>
      </c>
      <c r="J2022" s="13"/>
      <c r="K2022" s="13"/>
      <c r="L2022" s="13"/>
      <c r="M2022" s="14"/>
      <c r="N2022" s="14"/>
      <c r="O2022" s="14"/>
      <c r="P2022" s="14"/>
    </row>
    <row r="2023" spans="2:63" ht="15" customHeight="1" x14ac:dyDescent="0.25">
      <c r="B2023" s="12" t="s">
        <v>1793</v>
      </c>
      <c r="C2023" s="13">
        <v>0</v>
      </c>
      <c r="D2023" s="13">
        <v>94</v>
      </c>
      <c r="E2023" s="13">
        <v>0</v>
      </c>
      <c r="F2023" s="13">
        <v>0</v>
      </c>
      <c r="G2023" s="13">
        <v>0</v>
      </c>
      <c r="H2023" s="13">
        <v>73</v>
      </c>
      <c r="I2023" s="13">
        <v>0</v>
      </c>
      <c r="J2023" s="13"/>
      <c r="K2023" s="13"/>
      <c r="L2023" s="13"/>
      <c r="M2023" s="14"/>
      <c r="N2023" s="14"/>
      <c r="O2023" s="14"/>
      <c r="P2023" s="14"/>
    </row>
    <row r="2024" spans="2:63" ht="15" customHeight="1" x14ac:dyDescent="0.25">
      <c r="B2024" s="12" t="s">
        <v>1794</v>
      </c>
      <c r="C2024" s="13">
        <v>1045465</v>
      </c>
      <c r="D2024" s="13">
        <v>362021</v>
      </c>
      <c r="E2024" s="13">
        <v>2130259</v>
      </c>
      <c r="F2024" s="13">
        <v>703190</v>
      </c>
      <c r="G2024" s="13">
        <v>688272</v>
      </c>
      <c r="H2024" s="13">
        <v>892875</v>
      </c>
      <c r="I2024" s="13">
        <v>4330163</v>
      </c>
      <c r="J2024" s="13"/>
      <c r="K2024" s="13"/>
      <c r="L2024" s="13"/>
      <c r="M2024" s="14"/>
      <c r="N2024" s="14"/>
      <c r="O2024" s="14"/>
      <c r="P2024" s="14"/>
    </row>
    <row r="2025" spans="2:63" ht="15" customHeight="1" x14ac:dyDescent="0.25">
      <c r="B2025" s="12" t="s">
        <v>1795</v>
      </c>
      <c r="C2025" s="13">
        <v>61.75</v>
      </c>
      <c r="D2025" s="13">
        <v>3052</v>
      </c>
      <c r="E2025" s="13">
        <v>1437.75</v>
      </c>
      <c r="F2025" s="13">
        <v>226</v>
      </c>
      <c r="G2025" s="13">
        <v>189</v>
      </c>
      <c r="H2025" s="13">
        <v>5437</v>
      </c>
      <c r="I2025" s="13">
        <v>1702</v>
      </c>
      <c r="J2025" s="13"/>
      <c r="K2025" s="13"/>
      <c r="L2025" s="13"/>
      <c r="M2025" s="14"/>
      <c r="N2025" s="14"/>
      <c r="O2025" s="14"/>
      <c r="P2025" s="14"/>
    </row>
    <row r="2026" spans="2:63" ht="15" customHeight="1" x14ac:dyDescent="0.25">
      <c r="B2026" s="12" t="s">
        <v>1796</v>
      </c>
      <c r="C2026" s="13">
        <v>673.5</v>
      </c>
      <c r="D2026" s="13">
        <v>8201</v>
      </c>
      <c r="E2026" s="13">
        <v>7879</v>
      </c>
      <c r="F2026" s="13">
        <v>1970</v>
      </c>
      <c r="G2026" s="13">
        <v>1551</v>
      </c>
      <c r="H2026" s="13">
        <v>12292</v>
      </c>
      <c r="I2026" s="13">
        <v>8983</v>
      </c>
      <c r="J2026" s="13"/>
      <c r="K2026" s="13"/>
      <c r="L2026" s="13"/>
      <c r="M2026" s="14"/>
      <c r="N2026" s="14"/>
      <c r="O2026" s="14"/>
      <c r="P2026" s="14"/>
    </row>
    <row r="2027" spans="2:63" ht="15" customHeight="1" x14ac:dyDescent="0.25">
      <c r="B2027" s="12" t="s">
        <v>1797</v>
      </c>
      <c r="C2027" s="13">
        <v>4034.5</v>
      </c>
      <c r="D2027" s="13">
        <v>21729</v>
      </c>
      <c r="E2027" s="13">
        <v>31168.75</v>
      </c>
      <c r="F2027" s="13">
        <v>9988</v>
      </c>
      <c r="G2027" s="13">
        <v>7566</v>
      </c>
      <c r="H2027" s="13">
        <v>31599</v>
      </c>
      <c r="I2027" s="13">
        <v>38609</v>
      </c>
      <c r="J2027" s="12"/>
      <c r="K2027" s="14"/>
      <c r="L2027" s="14"/>
      <c r="M2027" s="14"/>
      <c r="N2027" s="14"/>
      <c r="O2027" s="14"/>
      <c r="P2027" s="14"/>
    </row>
    <row r="2028" spans="2:63" ht="15" customHeight="1" x14ac:dyDescent="0.25">
      <c r="B2028" s="12" t="s">
        <v>1798</v>
      </c>
      <c r="C2028" s="13">
        <v>3972.75</v>
      </c>
      <c r="D2028" s="13">
        <v>18677</v>
      </c>
      <c r="E2028" s="13">
        <v>29731</v>
      </c>
      <c r="F2028" s="13">
        <v>9762</v>
      </c>
      <c r="G2028" s="13">
        <v>7377</v>
      </c>
      <c r="H2028" s="13">
        <v>26162</v>
      </c>
      <c r="I2028" s="13">
        <v>36907</v>
      </c>
      <c r="J2028" s="12"/>
      <c r="K2028" s="14"/>
      <c r="L2028" s="14"/>
      <c r="M2028" s="14"/>
      <c r="N2028" s="14"/>
      <c r="O2028" s="14"/>
      <c r="P2028" s="14"/>
    </row>
    <row r="2029" spans="2:63" ht="15" customHeight="1" x14ac:dyDescent="0.25">
      <c r="B2029" s="12" t="s">
        <v>1799</v>
      </c>
      <c r="C2029" s="13">
        <v>29600.385864165459</v>
      </c>
      <c r="D2029" s="13">
        <v>35971.129904494257</v>
      </c>
      <c r="E2029" s="13">
        <v>147044.0394215789</v>
      </c>
      <c r="F2029" s="13">
        <v>35389.596922182151</v>
      </c>
      <c r="G2029" s="13">
        <v>33171.635211563269</v>
      </c>
      <c r="H2029" s="13">
        <v>64260.8521264355</v>
      </c>
      <c r="I2029" s="13">
        <v>210655.65516795201</v>
      </c>
      <c r="J2029" s="12"/>
      <c r="K2029" s="14"/>
      <c r="L2029" s="14"/>
      <c r="M2029" s="14"/>
      <c r="N2029" s="14"/>
      <c r="O2029" s="14"/>
      <c r="P2029" s="14"/>
    </row>
    <row r="2030" spans="2:63" ht="15.75" customHeight="1" x14ac:dyDescent="0.2"/>
    <row r="2031" spans="2:63" ht="15" customHeight="1" x14ac:dyDescent="0.25">
      <c r="B2031" s="12" t="s">
        <v>1802</v>
      </c>
    </row>
    <row r="2032" spans="2:63" ht="15" customHeight="1" x14ac:dyDescent="0.25">
      <c r="B2032" s="10" t="s">
        <v>1792</v>
      </c>
      <c r="C2032" s="10">
        <v>0.1546158150851584</v>
      </c>
      <c r="D2032" s="10">
        <v>0.24217890025575423</v>
      </c>
      <c r="E2032" s="10">
        <v>0.61551223880597161</v>
      </c>
      <c r="F2032" s="10">
        <v>0.33040647058823502</v>
      </c>
      <c r="G2032" s="10">
        <v>0.31981807294501829</v>
      </c>
      <c r="H2032" s="10">
        <v>0.39309403202328935</v>
      </c>
      <c r="I2032" s="12" t="s">
        <v>1803</v>
      </c>
      <c r="J2032" s="6" t="s">
        <v>1804</v>
      </c>
      <c r="K2032" s="6" t="s">
        <v>1805</v>
      </c>
      <c r="L2032" s="6" t="s">
        <v>1806</v>
      </c>
      <c r="M2032" s="6" t="s">
        <v>1807</v>
      </c>
      <c r="N2032" s="6" t="s">
        <v>1783</v>
      </c>
      <c r="O2032" s="6" t="s">
        <v>1808</v>
      </c>
      <c r="P2032" s="15" t="s">
        <v>1809</v>
      </c>
    </row>
    <row r="2033" spans="2:16" ht="15" customHeight="1" x14ac:dyDescent="0.25">
      <c r="B2033" s="10" t="s">
        <v>1793</v>
      </c>
      <c r="C2033" s="10">
        <v>0</v>
      </c>
      <c r="D2033" s="10">
        <v>5.0000000000000001E-4</v>
      </c>
      <c r="E2033" s="10">
        <v>0</v>
      </c>
      <c r="F2033" s="10">
        <v>0</v>
      </c>
      <c r="G2033" s="10">
        <v>0</v>
      </c>
      <c r="H2033" s="10">
        <v>1.1000000000000001E-3</v>
      </c>
      <c r="I2033" s="8" t="s">
        <v>1810</v>
      </c>
      <c r="J2033" s="10">
        <v>9.8288780487804608E-2</v>
      </c>
      <c r="K2033" s="10">
        <v>6.4167647058823538E-2</v>
      </c>
      <c r="L2033" s="10">
        <v>0.14501881851400739</v>
      </c>
      <c r="M2033" s="10">
        <v>0.29882510312315846</v>
      </c>
      <c r="N2033" s="10">
        <v>0.23536712030484483</v>
      </c>
      <c r="O2033" s="10">
        <v>0.1003603621730383</v>
      </c>
      <c r="P2033" s="16">
        <v>0.43886970896220062</v>
      </c>
    </row>
    <row r="2034" spans="2:16" ht="15" customHeight="1" x14ac:dyDescent="0.25">
      <c r="B2034" s="10" t="s">
        <v>1794</v>
      </c>
      <c r="C2034" s="10">
        <v>1</v>
      </c>
      <c r="D2034" s="10">
        <v>0.95489999999999997</v>
      </c>
      <c r="E2034" s="10">
        <v>1</v>
      </c>
      <c r="F2034" s="10">
        <v>1</v>
      </c>
      <c r="G2034" s="10">
        <v>1</v>
      </c>
      <c r="H2034" s="10">
        <v>0.98399999999999999</v>
      </c>
      <c r="I2034" s="10" t="s">
        <v>1793</v>
      </c>
      <c r="J2034" s="10">
        <v>2.9999999999999997E-4</v>
      </c>
      <c r="K2034" s="10">
        <v>6.9999999999999999E-4</v>
      </c>
      <c r="L2034" s="10">
        <v>0</v>
      </c>
      <c r="M2034" s="10">
        <v>1E-3</v>
      </c>
      <c r="N2034" s="10">
        <v>8.9999999999999998E-4</v>
      </c>
      <c r="O2034" s="10">
        <v>8.9999999999999998E-4</v>
      </c>
      <c r="P2034" s="16">
        <v>0</v>
      </c>
    </row>
    <row r="2035" spans="2:16" ht="15" customHeight="1" x14ac:dyDescent="0.25">
      <c r="B2035" s="10" t="s">
        <v>1795</v>
      </c>
      <c r="C2035" s="10">
        <v>1.0374999999999999E-2</v>
      </c>
      <c r="D2035" s="10">
        <v>7.17E-2</v>
      </c>
      <c r="E2035" s="10">
        <v>0.39595000000000002</v>
      </c>
      <c r="F2035" s="10">
        <v>7.5600000000000001E-2</v>
      </c>
      <c r="G2035" s="10">
        <v>3.7600000000000001E-2</v>
      </c>
      <c r="H2035" s="10">
        <v>0.17780000000000001</v>
      </c>
      <c r="I2035" s="10" t="s">
        <v>1794</v>
      </c>
      <c r="J2035" s="10">
        <v>0.76770000000000005</v>
      </c>
      <c r="K2035" s="10">
        <v>0.53680000000000005</v>
      </c>
      <c r="L2035" s="10">
        <v>0.76470000000000005</v>
      </c>
      <c r="M2035" s="10">
        <v>0.98599999999999999</v>
      </c>
      <c r="N2035" s="10">
        <v>0.87629999999999997</v>
      </c>
      <c r="O2035" s="10">
        <v>0.63970000000000005</v>
      </c>
      <c r="P2035" s="16">
        <v>0.98942724273619775</v>
      </c>
    </row>
    <row r="2036" spans="2:16" ht="15" customHeight="1" x14ac:dyDescent="0.25">
      <c r="B2036" s="10" t="s">
        <v>1796</v>
      </c>
      <c r="C2036" s="10">
        <v>7.9749999999999988E-2</v>
      </c>
      <c r="D2036" s="10">
        <v>0.17785000000000001</v>
      </c>
      <c r="E2036" s="10">
        <v>0.68269999999999997</v>
      </c>
      <c r="F2036" s="10">
        <v>0.26055</v>
      </c>
      <c r="G2036" s="10">
        <v>0.25890000000000002</v>
      </c>
      <c r="H2036" s="10">
        <v>0.36880000000000002</v>
      </c>
      <c r="I2036" s="10" t="s">
        <v>1795</v>
      </c>
      <c r="J2036" s="10">
        <v>2.5000000000000001E-2</v>
      </c>
      <c r="K2036" s="10">
        <v>1.6250000000000001E-2</v>
      </c>
      <c r="L2036" s="10">
        <v>3.3325E-2</v>
      </c>
      <c r="M2036" s="10">
        <v>0.13550000000000001</v>
      </c>
      <c r="N2036" s="10">
        <v>7.2999999999999995E-2</v>
      </c>
      <c r="O2036" s="10">
        <v>3.3500000000000002E-2</v>
      </c>
      <c r="P2036" s="16">
        <v>0.28048780487804881</v>
      </c>
    </row>
    <row r="2037" spans="2:16" ht="15" customHeight="1" x14ac:dyDescent="0.25">
      <c r="B2037" s="10" t="s">
        <v>1797</v>
      </c>
      <c r="C2037" s="10">
        <v>0.22334999999999999</v>
      </c>
      <c r="D2037" s="10">
        <v>0.37109999999999999</v>
      </c>
      <c r="E2037" s="10">
        <v>0.86019999999999996</v>
      </c>
      <c r="F2037" s="10">
        <v>0.52600000000000002</v>
      </c>
      <c r="G2037" s="10">
        <v>0.55679999999999996</v>
      </c>
      <c r="H2037" s="10">
        <v>0.58099999999999996</v>
      </c>
      <c r="I2037" s="10" t="s">
        <v>1796</v>
      </c>
      <c r="J2037" s="10">
        <v>6.3100000000000003E-2</v>
      </c>
      <c r="K2037" s="10">
        <v>4.2900000000000001E-2</v>
      </c>
      <c r="L2037" s="10">
        <v>0.10295</v>
      </c>
      <c r="M2037" s="10">
        <v>0.27779999999999999</v>
      </c>
      <c r="N2037" s="10">
        <v>0.20499999999999999</v>
      </c>
      <c r="O2037" s="10">
        <v>7.0999999999999994E-2</v>
      </c>
      <c r="P2037" s="16">
        <v>0.45054945054945056</v>
      </c>
    </row>
    <row r="2038" spans="2:16" ht="15" customHeight="1" x14ac:dyDescent="0.25">
      <c r="B2038" s="10" t="s">
        <v>1798</v>
      </c>
      <c r="C2038" s="10">
        <v>0.212975</v>
      </c>
      <c r="D2038" s="10">
        <v>0.2994</v>
      </c>
      <c r="E2038" s="10">
        <v>0.46424999999999994</v>
      </c>
      <c r="F2038" s="10">
        <v>0.45040000000000002</v>
      </c>
      <c r="G2038" s="10">
        <v>0.51919999999999999</v>
      </c>
      <c r="H2038" s="10">
        <v>0.40319999999999995</v>
      </c>
      <c r="I2038" s="10" t="s">
        <v>1797</v>
      </c>
      <c r="J2038" s="10">
        <v>0.13414999999999999</v>
      </c>
      <c r="K2038" s="10">
        <v>8.7800000000000003E-2</v>
      </c>
      <c r="L2038" s="10">
        <v>0.217975</v>
      </c>
      <c r="M2038" s="10">
        <v>0.42220000000000002</v>
      </c>
      <c r="N2038" s="10">
        <v>0.36990000000000001</v>
      </c>
      <c r="O2038" s="10">
        <v>0.13100000000000001</v>
      </c>
      <c r="P2038" s="16">
        <v>0.5977011494252874</v>
      </c>
    </row>
    <row r="2039" spans="2:16" ht="15" customHeight="1" x14ac:dyDescent="0.25">
      <c r="B2039" s="10" t="s">
        <v>1799</v>
      </c>
      <c r="C2039" s="10">
        <v>0.19929201855633957</v>
      </c>
      <c r="D2039" s="10">
        <v>0.20792533194477847</v>
      </c>
      <c r="E2039" s="10">
        <v>0.28284828814999008</v>
      </c>
      <c r="F2039" s="10">
        <v>0.28843881406255467</v>
      </c>
      <c r="G2039" s="10">
        <v>0.28863252418879654</v>
      </c>
      <c r="H2039" s="10">
        <v>0.24871129024890742</v>
      </c>
      <c r="I2039" s="10" t="s">
        <v>1798</v>
      </c>
      <c r="J2039" s="10">
        <v>0.10915</v>
      </c>
      <c r="K2039" s="10">
        <v>7.1550000000000002E-2</v>
      </c>
      <c r="L2039" s="10">
        <v>0.18465000000000001</v>
      </c>
      <c r="M2039" s="10">
        <v>0.28670000000000001</v>
      </c>
      <c r="N2039" s="10">
        <v>0.2969</v>
      </c>
      <c r="O2039" s="10">
        <v>9.7500000000000003E-2</v>
      </c>
      <c r="P2039" s="16">
        <v>0.3172133445472386</v>
      </c>
    </row>
    <row r="2040" spans="2:16" ht="15" customHeight="1" x14ac:dyDescent="0.25">
      <c r="B2040" s="10" t="s">
        <v>1811</v>
      </c>
      <c r="I2040" s="10" t="s">
        <v>1799</v>
      </c>
      <c r="J2040" s="10">
        <v>0.10614565106264379</v>
      </c>
      <c r="K2040" s="10">
        <v>6.9795797038423146E-2</v>
      </c>
      <c r="L2040" s="10">
        <v>0.13834102324794795</v>
      </c>
      <c r="M2040" s="10">
        <v>0.19512398533363498</v>
      </c>
      <c r="N2040" s="10">
        <v>0.17812186875138852</v>
      </c>
      <c r="O2040" s="10">
        <v>9.8680556729689478E-2</v>
      </c>
      <c r="P2040" s="16">
        <v>0.21019922214925968</v>
      </c>
    </row>
    <row r="2041" spans="2:16" ht="15" customHeight="1" x14ac:dyDescent="0.25">
      <c r="C2041" s="12" t="s">
        <v>1812</v>
      </c>
      <c r="D2041" s="6" t="s">
        <v>1813</v>
      </c>
      <c r="E2041" s="6" t="s">
        <v>1814</v>
      </c>
      <c r="F2041" s="6" t="s">
        <v>1815</v>
      </c>
      <c r="G2041" s="6" t="s">
        <v>1816</v>
      </c>
      <c r="H2041" s="6" t="s">
        <v>1817</v>
      </c>
    </row>
    <row r="2042" spans="2:16" ht="15" customHeight="1" x14ac:dyDescent="0.25">
      <c r="B2042" s="8" t="s">
        <v>1810</v>
      </c>
      <c r="C2042" s="6" t="str">
        <f t="shared" ref="C2042:H2042" si="113">IF(C2022&gt;=1000, TEXT(C2022/1000, "0") &amp; "K", C2022) &amp; " (" &amp; TEXT(C2032, "0.00%") &amp; ")"</f>
        <v>6K (15.46%)</v>
      </c>
      <c r="D2042" s="6" t="str">
        <f t="shared" si="113"/>
        <v>20K (24.22%)</v>
      </c>
      <c r="E2042" s="6" t="str">
        <f t="shared" si="113"/>
        <v>42K (61.55%)</v>
      </c>
      <c r="F2042" s="6" t="str">
        <f t="shared" si="113"/>
        <v>12K (33.04%)</v>
      </c>
      <c r="G2042" s="6" t="str">
        <f t="shared" si="113"/>
        <v>11K (31.98%)</v>
      </c>
      <c r="H2042" s="6" t="str">
        <f t="shared" si="113"/>
        <v>31K (39.31%)</v>
      </c>
    </row>
    <row r="2043" spans="2:16" ht="15" customHeight="1" x14ac:dyDescent="0.25">
      <c r="B2043" s="10" t="s">
        <v>1793</v>
      </c>
      <c r="C2043" s="6" t="str">
        <f t="shared" ref="C2043:H2043" si="114">IF(C2023&gt;=1000, TEXT(C2023/1000, "0") &amp; "K", C2023) &amp; " (" &amp; TEXT(C2033, "0.00%") &amp; ")"</f>
        <v>0 (0.00%)</v>
      </c>
      <c r="D2043" s="6" t="str">
        <f t="shared" si="114"/>
        <v>94 (0.05%)</v>
      </c>
      <c r="E2043" s="6" t="str">
        <f t="shared" si="114"/>
        <v>0 (0.00%)</v>
      </c>
      <c r="F2043" s="6" t="str">
        <f t="shared" si="114"/>
        <v>0 (0.00%)</v>
      </c>
      <c r="G2043" s="6" t="str">
        <f t="shared" si="114"/>
        <v>0 (0.00%)</v>
      </c>
      <c r="H2043" s="6" t="str">
        <f t="shared" si="114"/>
        <v>73 (0.11%)</v>
      </c>
    </row>
    <row r="2044" spans="2:16" ht="15" customHeight="1" x14ac:dyDescent="0.25">
      <c r="B2044" s="10" t="s">
        <v>1794</v>
      </c>
      <c r="C2044" s="6" t="str">
        <f t="shared" ref="C2044:H2044" si="115">IF(C2024&gt;=1000, TEXT(C2024/1000, "0") &amp; "K", C2024) &amp; " (" &amp; TEXT(C2034, "0.00%") &amp; ")"</f>
        <v>1045K (100.00%)</v>
      </c>
      <c r="D2044" s="6" t="str">
        <f t="shared" si="115"/>
        <v>362K (95.49%)</v>
      </c>
      <c r="E2044" s="6" t="str">
        <f t="shared" si="115"/>
        <v>2130K (100.00%)</v>
      </c>
      <c r="F2044" s="6" t="str">
        <f t="shared" si="115"/>
        <v>703K (100.00%)</v>
      </c>
      <c r="G2044" s="6" t="str">
        <f t="shared" si="115"/>
        <v>688K (100.00%)</v>
      </c>
      <c r="H2044" s="6" t="str">
        <f t="shared" si="115"/>
        <v>893K (98.40%)</v>
      </c>
    </row>
    <row r="2045" spans="2:16" ht="15" customHeight="1" x14ac:dyDescent="0.25">
      <c r="B2045" s="10" t="s">
        <v>1795</v>
      </c>
      <c r="C2045" s="6" t="str">
        <f t="shared" ref="C2045:H2045" si="116">IF(C2025&gt;=1000, TEXT(C2025/1000, "0") &amp; "K", C2025) &amp; " (" &amp; TEXT(C2035, "0.00%") &amp; ")"</f>
        <v>61.75 (1.04%)</v>
      </c>
      <c r="D2045" s="6" t="str">
        <f t="shared" si="116"/>
        <v>3K (7.17%)</v>
      </c>
      <c r="E2045" s="6" t="str">
        <f t="shared" si="116"/>
        <v>1K (39.60%)</v>
      </c>
      <c r="F2045" s="6" t="str">
        <f t="shared" si="116"/>
        <v>226 (7.56%)</v>
      </c>
      <c r="G2045" s="6" t="str">
        <f t="shared" si="116"/>
        <v>189 (3.76%)</v>
      </c>
      <c r="H2045" s="6" t="str">
        <f t="shared" si="116"/>
        <v>5K (17.78%)</v>
      </c>
    </row>
    <row r="2046" spans="2:16" ht="15" customHeight="1" x14ac:dyDescent="0.25">
      <c r="B2046" s="10" t="s">
        <v>1796</v>
      </c>
      <c r="C2046" s="6" t="str">
        <f t="shared" ref="C2046:H2046" si="117">IF(C2026&gt;=1000, TEXT(C2026/1000, "0") &amp; "K", C2026) &amp; " (" &amp; TEXT(C2036, "0.00%") &amp; ")"</f>
        <v>673.5 (7.98%)</v>
      </c>
      <c r="D2046" s="6" t="str">
        <f t="shared" si="117"/>
        <v>8K (17.79%)</v>
      </c>
      <c r="E2046" s="6" t="str">
        <f t="shared" si="117"/>
        <v>8K (68.27%)</v>
      </c>
      <c r="F2046" s="6" t="str">
        <f t="shared" si="117"/>
        <v>2K (26.06%)</v>
      </c>
      <c r="G2046" s="6" t="str">
        <f t="shared" si="117"/>
        <v>2K (25.89%)</v>
      </c>
      <c r="H2046" s="6" t="str">
        <f t="shared" si="117"/>
        <v>12K (36.88%)</v>
      </c>
    </row>
    <row r="2047" spans="2:16" ht="15" customHeight="1" x14ac:dyDescent="0.25">
      <c r="B2047" s="10" t="s">
        <v>1797</v>
      </c>
      <c r="C2047" s="6" t="str">
        <f t="shared" ref="C2047:H2047" si="118">IF(C2027&gt;=1000, TEXT(C2027/1000, "0") &amp; "K", C2027) &amp; " (" &amp; TEXT(C2037, "0.00%") &amp; ")"</f>
        <v>4K (22.34%)</v>
      </c>
      <c r="D2047" s="6" t="str">
        <f t="shared" si="118"/>
        <v>22K (37.11%)</v>
      </c>
      <c r="E2047" s="6" t="str">
        <f t="shared" si="118"/>
        <v>31K (86.02%)</v>
      </c>
      <c r="F2047" s="6" t="str">
        <f t="shared" si="118"/>
        <v>10K (52.60%)</v>
      </c>
      <c r="G2047" s="6" t="str">
        <f t="shared" si="118"/>
        <v>8K (55.68%)</v>
      </c>
      <c r="H2047" s="6" t="str">
        <f t="shared" si="118"/>
        <v>32K (58.10%)</v>
      </c>
    </row>
    <row r="2048" spans="2:16" ht="15" customHeight="1" x14ac:dyDescent="0.25">
      <c r="B2048" s="10" t="s">
        <v>1798</v>
      </c>
      <c r="C2048" s="6" t="str">
        <f t="shared" ref="C2048:H2048" si="119">IF(C2028&gt;=1000, TEXT(C2028/1000, "0") &amp; "K", C2028) &amp; " (" &amp; TEXT(C2038, "0.00%") &amp; ")"</f>
        <v>4K (21.30%)</v>
      </c>
      <c r="D2048" s="6" t="str">
        <f t="shared" si="119"/>
        <v>19K (29.94%)</v>
      </c>
      <c r="E2048" s="6" t="str">
        <f t="shared" si="119"/>
        <v>30K (46.43%)</v>
      </c>
      <c r="F2048" s="6" t="str">
        <f t="shared" si="119"/>
        <v>10K (45.04%)</v>
      </c>
      <c r="G2048" s="6" t="str">
        <f t="shared" si="119"/>
        <v>7K (51.92%)</v>
      </c>
      <c r="H2048" s="6" t="str">
        <f t="shared" si="119"/>
        <v>26K (40.32%)</v>
      </c>
    </row>
    <row r="2049" spans="2:8" ht="15" customHeight="1" x14ac:dyDescent="0.25">
      <c r="B2049" s="10" t="s">
        <v>1799</v>
      </c>
      <c r="C2049" s="6" t="str">
        <f t="shared" ref="C2049:H2049" si="120">IF(C2029&gt;=1000, TEXT(C2029/1000, "0") &amp; "K", C2029) &amp; " (" &amp; TEXT(C2039, "0.00%") &amp; ")"</f>
        <v>30K (19.93%)</v>
      </c>
      <c r="D2049" s="6" t="str">
        <f t="shared" si="120"/>
        <v>36K (20.79%)</v>
      </c>
      <c r="E2049" s="6" t="str">
        <f t="shared" si="120"/>
        <v>147K (28.28%)</v>
      </c>
      <c r="F2049" s="6" t="str">
        <f t="shared" si="120"/>
        <v>35K (28.84%)</v>
      </c>
      <c r="G2049" s="6" t="str">
        <f t="shared" si="120"/>
        <v>33K (28.86%)</v>
      </c>
      <c r="H2049" s="6" t="str">
        <f t="shared" si="120"/>
        <v>64K (24.87%)</v>
      </c>
    </row>
    <row r="2050" spans="2:8" ht="15.75" customHeight="1" x14ac:dyDescent="0.2"/>
    <row r="2051" spans="2:8" ht="15.75" customHeight="1" x14ac:dyDescent="0.2"/>
    <row r="2052" spans="2:8" ht="15" customHeight="1" x14ac:dyDescent="0.25">
      <c r="B2052" s="10" t="s">
        <v>1818</v>
      </c>
    </row>
    <row r="2053" spans="2:8" ht="15" customHeight="1" x14ac:dyDescent="0.2">
      <c r="B2053" s="6" t="s">
        <v>1</v>
      </c>
      <c r="C2053" s="6" t="s">
        <v>1804</v>
      </c>
      <c r="D2053" s="6" t="s">
        <v>1805</v>
      </c>
      <c r="E2053" s="6" t="s">
        <v>1806</v>
      </c>
      <c r="F2053" s="6" t="s">
        <v>1807</v>
      </c>
      <c r="G2053" s="6" t="s">
        <v>1783</v>
      </c>
      <c r="H2053" s="6" t="s">
        <v>1808</v>
      </c>
    </row>
    <row r="2054" spans="2:8" ht="15" customHeight="1" x14ac:dyDescent="0.25">
      <c r="B2054" s="6" t="s">
        <v>1819</v>
      </c>
      <c r="C2054" s="10">
        <v>8.5045924574209356E-2</v>
      </c>
      <c r="D2054" s="10">
        <v>6.3336700767263457E-2</v>
      </c>
      <c r="E2054" s="10">
        <v>0.25126262686567147</v>
      </c>
      <c r="F2054" s="10">
        <v>0.27310841176470579</v>
      </c>
      <c r="G2054" s="10">
        <v>0.22551665759390288</v>
      </c>
      <c r="H2054" s="10">
        <v>0.12794148471615738</v>
      </c>
    </row>
    <row r="2055" spans="2:8" ht="15" customHeight="1" x14ac:dyDescent="0.25">
      <c r="B2055" s="6" t="s">
        <v>1820</v>
      </c>
      <c r="C2055" s="10">
        <v>2.351708333333332E-2</v>
      </c>
      <c r="D2055" s="10">
        <v>7.8802857142857161E-2</v>
      </c>
      <c r="E2055" s="10">
        <v>0.14625629629629633</v>
      </c>
      <c r="F2055" s="10">
        <v>0.38684128035320048</v>
      </c>
      <c r="G2055" s="10">
        <v>0.18816238738738739</v>
      </c>
      <c r="H2055" s="10">
        <v>0.1204283505154638</v>
      </c>
    </row>
    <row r="2056" spans="2:8" ht="15" customHeight="1" x14ac:dyDescent="0.25">
      <c r="B2056" s="6" t="s">
        <v>1821</v>
      </c>
      <c r="C2056" s="10">
        <v>0.13230378874856488</v>
      </c>
      <c r="D2056" s="10">
        <v>5.4903921568627417E-2</v>
      </c>
      <c r="E2056" s="10">
        <v>8.709524495677233E-2</v>
      </c>
      <c r="F2056" s="10">
        <v>0.27925733634311523</v>
      </c>
      <c r="G2056" s="10">
        <v>0.34025573593073605</v>
      </c>
      <c r="H2056" s="10">
        <v>7.6874054054054064E-2</v>
      </c>
    </row>
    <row r="2057" spans="2:8" ht="15" customHeight="1" x14ac:dyDescent="0.25">
      <c r="B2057" s="6" t="s">
        <v>1822</v>
      </c>
      <c r="C2057" s="10">
        <v>2.9123396226415094E-2</v>
      </c>
      <c r="D2057" s="10">
        <v>3.1343262411347515E-2</v>
      </c>
      <c r="E2057" s="10">
        <v>0.52629999999999966</v>
      </c>
      <c r="F2057" s="10">
        <v>4.9679999999999995E-2</v>
      </c>
      <c r="G2057" s="10">
        <v>2.0567889908256868E-2</v>
      </c>
      <c r="H2057" s="10">
        <v>0.1439941747572816</v>
      </c>
    </row>
    <row r="2058" spans="2:8" ht="15" customHeight="1" x14ac:dyDescent="0.25">
      <c r="B2058" s="6" t="s">
        <v>1823</v>
      </c>
      <c r="C2058" s="10">
        <v>4.1854850746268664E-2</v>
      </c>
      <c r="D2058" s="10">
        <v>7.6479735682819336E-2</v>
      </c>
      <c r="E2058" s="10">
        <v>0.51948819444444427</v>
      </c>
      <c r="F2058" s="10">
        <v>0.13550869565217388</v>
      </c>
      <c r="G2058" s="10">
        <v>4.7210756972111564E-2</v>
      </c>
      <c r="H2058" s="10">
        <v>0.17307121951219515</v>
      </c>
    </row>
    <row r="2059" spans="2:8" ht="15.75" customHeight="1" x14ac:dyDescent="0.2"/>
    <row r="2060" spans="2:8" ht="15" customHeight="1" x14ac:dyDescent="0.2">
      <c r="B2060" s="6" t="s">
        <v>1824</v>
      </c>
      <c r="C2060" s="6" t="s">
        <v>1804</v>
      </c>
      <c r="D2060" s="6" t="s">
        <v>1805</v>
      </c>
      <c r="E2060" s="6" t="s">
        <v>1806</v>
      </c>
      <c r="F2060" s="6" t="s">
        <v>1807</v>
      </c>
      <c r="G2060" s="6" t="s">
        <v>1783</v>
      </c>
      <c r="H2060" s="6" t="s">
        <v>1808</v>
      </c>
    </row>
    <row r="2061" spans="2:8" ht="15" customHeight="1" x14ac:dyDescent="0.2">
      <c r="B2061" s="6" t="s">
        <v>1810</v>
      </c>
    </row>
    <row r="2062" spans="2:8" ht="15" customHeight="1" x14ac:dyDescent="0.2">
      <c r="B2062" s="6" t="s">
        <v>1793</v>
      </c>
    </row>
    <row r="2063" spans="2:8" ht="15" customHeight="1" x14ac:dyDescent="0.2">
      <c r="B2063" s="6" t="s">
        <v>1795</v>
      </c>
    </row>
    <row r="2064" spans="2:8" ht="15" customHeight="1" x14ac:dyDescent="0.2">
      <c r="B2064" s="6" t="s">
        <v>1796</v>
      </c>
    </row>
    <row r="2065" spans="2:9" ht="15" customHeight="1" x14ac:dyDescent="0.2">
      <c r="B2065" s="6" t="s">
        <v>1797</v>
      </c>
    </row>
    <row r="2066" spans="2:9" ht="15" customHeight="1" x14ac:dyDescent="0.2">
      <c r="B2066" s="6" t="s">
        <v>1794</v>
      </c>
    </row>
    <row r="2067" spans="2:9" ht="15" customHeight="1" x14ac:dyDescent="0.2">
      <c r="B2067" s="6" t="s">
        <v>1798</v>
      </c>
    </row>
    <row r="2068" spans="2:9" ht="15" customHeight="1" x14ac:dyDescent="0.2">
      <c r="B2068" s="6" t="s">
        <v>1799</v>
      </c>
    </row>
    <row r="2069" spans="2:9" ht="15.75" customHeight="1" x14ac:dyDescent="0.2"/>
    <row r="2070" spans="2:9" ht="15.75" customHeight="1" x14ac:dyDescent="0.2"/>
    <row r="2071" spans="2:9" ht="15.75" customHeight="1" x14ac:dyDescent="0.2"/>
    <row r="2072" spans="2:9" ht="15" customHeight="1" x14ac:dyDescent="0.25">
      <c r="B2072" s="10" t="s">
        <v>1818</v>
      </c>
    </row>
    <row r="2073" spans="2:9" ht="15" customHeight="1" x14ac:dyDescent="0.2">
      <c r="B2073" s="6" t="s">
        <v>1</v>
      </c>
      <c r="C2073" s="6" t="s">
        <v>1825</v>
      </c>
      <c r="D2073" s="6" t="s">
        <v>1804</v>
      </c>
      <c r="E2073" s="6" t="s">
        <v>1805</v>
      </c>
      <c r="F2073" s="6" t="s">
        <v>1806</v>
      </c>
      <c r="G2073" s="6" t="s">
        <v>1807</v>
      </c>
      <c r="H2073" s="6" t="s">
        <v>1783</v>
      </c>
      <c r="I2073" s="6" t="s">
        <v>1808</v>
      </c>
    </row>
    <row r="2074" spans="2:9" ht="15" customHeight="1" x14ac:dyDescent="0.25">
      <c r="B2074" s="6" t="s">
        <v>1786</v>
      </c>
      <c r="C2074" s="6" t="s">
        <v>1826</v>
      </c>
      <c r="D2074" s="10">
        <v>6.0867260655363693E-2</v>
      </c>
      <c r="E2074" s="10">
        <v>6.3192133506057457E-2</v>
      </c>
      <c r="F2074" s="10">
        <v>0.20855060747582857</v>
      </c>
      <c r="G2074" s="10">
        <v>0.25313498318181732</v>
      </c>
      <c r="H2074" s="10">
        <v>0.16281878962524574</v>
      </c>
      <c r="I2074" s="10">
        <v>0.12778401613202761</v>
      </c>
    </row>
    <row r="2075" spans="2:9" ht="15" customHeight="1" x14ac:dyDescent="0.25">
      <c r="B2075" s="6" t="s">
        <v>1786</v>
      </c>
      <c r="D2075" s="10">
        <v>8.5045924574209356E-2</v>
      </c>
      <c r="E2075" s="10">
        <v>6.3336700767263457E-2</v>
      </c>
      <c r="F2075" s="10">
        <v>0.25126262686567147</v>
      </c>
      <c r="G2075" s="10">
        <v>0.27310841176470579</v>
      </c>
      <c r="H2075" s="10">
        <v>0.22551665759390288</v>
      </c>
      <c r="I2075" s="10">
        <v>0.12794148471615738</v>
      </c>
    </row>
    <row r="2076" spans="2:9" ht="15" customHeight="1" x14ac:dyDescent="0.25">
      <c r="B2076" s="6" t="s">
        <v>1820</v>
      </c>
      <c r="C2076" s="6" t="s">
        <v>1826</v>
      </c>
      <c r="D2076" s="10">
        <v>1.3394294369810164E-2</v>
      </c>
      <c r="E2076" s="10">
        <v>7.8731003596386684E-2</v>
      </c>
      <c r="F2076" s="10">
        <v>0.1127991657916331</v>
      </c>
      <c r="G2076" s="10">
        <v>0.3706183595019012</v>
      </c>
      <c r="H2076" s="10">
        <v>0.13672074983694044</v>
      </c>
      <c r="I2076" s="10">
        <v>0.12031400282474973</v>
      </c>
    </row>
    <row r="2077" spans="2:9" ht="15" customHeight="1" x14ac:dyDescent="0.25">
      <c r="B2077" s="6" t="s">
        <v>1820</v>
      </c>
      <c r="D2077" s="10">
        <v>2.351708333333332E-2</v>
      </c>
      <c r="E2077" s="10">
        <v>7.8802857142857161E-2</v>
      </c>
      <c r="F2077" s="10">
        <v>0.14625629629629633</v>
      </c>
      <c r="G2077" s="10">
        <v>0.38684128035320048</v>
      </c>
      <c r="H2077" s="10">
        <v>0.18816238738738739</v>
      </c>
      <c r="I2077" s="10">
        <v>0.1204283505154638</v>
      </c>
    </row>
    <row r="2078" spans="2:9" ht="15" customHeight="1" x14ac:dyDescent="0.25">
      <c r="B2078" s="6" t="s">
        <v>1821</v>
      </c>
      <c r="C2078" s="6" t="s">
        <v>1826</v>
      </c>
      <c r="D2078" s="10">
        <v>9.7945729136215409E-2</v>
      </c>
      <c r="E2078" s="10">
        <v>5.469365537570136E-2</v>
      </c>
      <c r="F2078" s="10">
        <v>5.8273569216630891E-2</v>
      </c>
      <c r="G2078" s="10">
        <v>0.25291016931729227</v>
      </c>
      <c r="H2078" s="10">
        <v>0.24597474595733482</v>
      </c>
      <c r="I2078" s="10">
        <v>7.684566518583491E-2</v>
      </c>
    </row>
    <row r="2079" spans="2:9" ht="15" customHeight="1" x14ac:dyDescent="0.25">
      <c r="B2079" s="6" t="s">
        <v>1821</v>
      </c>
      <c r="D2079" s="10">
        <v>0.13230378874856488</v>
      </c>
      <c r="E2079" s="10">
        <v>5.4903921568627417E-2</v>
      </c>
      <c r="F2079" s="10">
        <v>8.709524495677233E-2</v>
      </c>
      <c r="G2079" s="10">
        <v>0.27925733634311523</v>
      </c>
      <c r="H2079" s="10">
        <v>0.34025573593073605</v>
      </c>
      <c r="I2079" s="10">
        <v>7.6874054054054064E-2</v>
      </c>
    </row>
    <row r="2080" spans="2:9" ht="15" customHeight="1" x14ac:dyDescent="0.25">
      <c r="B2080" s="6" t="s">
        <v>1827</v>
      </c>
      <c r="C2080" s="6" t="s">
        <v>1826</v>
      </c>
      <c r="D2080" s="10">
        <v>1.4094805639039124E-2</v>
      </c>
      <c r="E2080" s="10">
        <v>3.1216088375215525E-2</v>
      </c>
      <c r="F2080" s="10">
        <v>0.46177679434855151</v>
      </c>
      <c r="G2080" s="10">
        <v>4.5903687781110002E-2</v>
      </c>
      <c r="H2080" s="10">
        <v>1.0646700241324202E-2</v>
      </c>
      <c r="I2080" s="10">
        <v>0.14383908058789266</v>
      </c>
    </row>
    <row r="2081" spans="2:9" ht="15" customHeight="1" x14ac:dyDescent="0.25">
      <c r="B2081" s="6" t="s">
        <v>1827</v>
      </c>
      <c r="D2081" s="10">
        <v>2.9123396226415094E-2</v>
      </c>
      <c r="E2081" s="10">
        <v>3.1343262411347515E-2</v>
      </c>
      <c r="F2081" s="10">
        <v>0.52629999999999966</v>
      </c>
      <c r="G2081" s="10">
        <v>4.9679999999999995E-2</v>
      </c>
      <c r="H2081" s="10">
        <v>2.0567889908256868E-2</v>
      </c>
      <c r="I2081" s="10">
        <v>0.1439941747572816</v>
      </c>
    </row>
    <row r="2082" spans="2:9" ht="15" customHeight="1" x14ac:dyDescent="0.25">
      <c r="B2082" s="6" t="s">
        <v>1790</v>
      </c>
      <c r="C2082" s="6" t="s">
        <v>1826</v>
      </c>
      <c r="D2082" s="10">
        <v>2.9124224987591107E-2</v>
      </c>
      <c r="E2082" s="10">
        <v>7.6316138717829329E-2</v>
      </c>
      <c r="F2082" s="10">
        <v>0.45557476477787007</v>
      </c>
      <c r="G2082" s="10">
        <v>0.1248519241964218</v>
      </c>
      <c r="H2082" s="10">
        <v>3.5029711939397065E-2</v>
      </c>
      <c r="I2082" s="10">
        <v>0.17275526426716686</v>
      </c>
    </row>
    <row r="2083" spans="2:9" ht="15" customHeight="1" x14ac:dyDescent="0.25">
      <c r="B2083" s="6" t="s">
        <v>1790</v>
      </c>
      <c r="D2083" s="10">
        <v>4.1854850746268664E-2</v>
      </c>
      <c r="E2083" s="10">
        <v>7.6479735682819336E-2</v>
      </c>
      <c r="F2083" s="10">
        <v>0.51948819444444427</v>
      </c>
      <c r="G2083" s="10">
        <v>0.13550869565217388</v>
      </c>
      <c r="H2083" s="10">
        <v>4.7210756972111564E-2</v>
      </c>
      <c r="I2083" s="10">
        <v>0.17307121951219515</v>
      </c>
    </row>
    <row r="2084" spans="2:9" ht="15" customHeight="1" x14ac:dyDescent="0.25">
      <c r="D2084" s="10"/>
      <c r="E2084" s="10"/>
      <c r="F2084" s="10"/>
      <c r="G2084" s="10"/>
      <c r="H2084" s="10"/>
      <c r="I2084" s="10"/>
    </row>
  </sheetData>
  <pageMargins left="0.75" right="0.75" top="1" bottom="1" header="0" footer="0"/>
  <pageSetup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K100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625" defaultRowHeight="15" customHeight="1" x14ac:dyDescent="0.2"/>
  <cols>
    <col min="1" max="6" width="12.625" customWidth="1"/>
  </cols>
  <sheetData>
    <row r="1" spans="1:63" ht="45" x14ac:dyDescent="0.25">
      <c r="A1" s="1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7" t="s">
        <v>16</v>
      </c>
      <c r="R1" s="17" t="s">
        <v>17</v>
      </c>
      <c r="S1" s="17" t="s">
        <v>18</v>
      </c>
      <c r="T1" s="17" t="s">
        <v>19</v>
      </c>
      <c r="U1" s="17" t="s">
        <v>20</v>
      </c>
      <c r="V1" s="17" t="s">
        <v>21</v>
      </c>
      <c r="W1" s="17" t="s">
        <v>22</v>
      </c>
      <c r="X1" s="17" t="s">
        <v>23</v>
      </c>
      <c r="Y1" s="17" t="s">
        <v>24</v>
      </c>
      <c r="Z1" s="17" t="s">
        <v>25</v>
      </c>
      <c r="AA1" s="17" t="s">
        <v>26</v>
      </c>
      <c r="AB1" s="17" t="s">
        <v>27</v>
      </c>
      <c r="AC1" s="17" t="s">
        <v>28</v>
      </c>
      <c r="AD1" s="17" t="s">
        <v>29</v>
      </c>
      <c r="AE1" s="17" t="s">
        <v>30</v>
      </c>
      <c r="AF1" s="17" t="s">
        <v>31</v>
      </c>
      <c r="AG1" s="17" t="s">
        <v>32</v>
      </c>
      <c r="AH1" s="17" t="s">
        <v>33</v>
      </c>
      <c r="AI1" s="17" t="s">
        <v>34</v>
      </c>
      <c r="AJ1" s="17" t="s">
        <v>35</v>
      </c>
      <c r="AK1" s="17" t="s">
        <v>36</v>
      </c>
      <c r="AL1" s="17" t="s">
        <v>37</v>
      </c>
      <c r="AM1" s="17" t="s">
        <v>38</v>
      </c>
      <c r="AN1" s="17" t="s">
        <v>39</v>
      </c>
      <c r="AO1" s="17" t="s">
        <v>40</v>
      </c>
      <c r="AP1" s="17" t="s">
        <v>41</v>
      </c>
      <c r="AQ1" s="17" t="s">
        <v>42</v>
      </c>
      <c r="AR1" s="17" t="s">
        <v>43</v>
      </c>
      <c r="AT1" s="3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4"/>
      <c r="BA1" s="5" t="s">
        <v>50</v>
      </c>
      <c r="BB1" s="5" t="s">
        <v>51</v>
      </c>
      <c r="BC1" s="5" t="s">
        <v>52</v>
      </c>
      <c r="BD1" s="4"/>
      <c r="BE1" s="4" t="s">
        <v>53</v>
      </c>
      <c r="BF1" s="4" t="s">
        <v>54</v>
      </c>
      <c r="BG1" s="4" t="s">
        <v>55</v>
      </c>
      <c r="BH1" s="4" t="s">
        <v>56</v>
      </c>
      <c r="BI1" s="4" t="s">
        <v>57</v>
      </c>
      <c r="BJ1" s="4" t="s">
        <v>58</v>
      </c>
      <c r="BK1" s="4" t="s">
        <v>59</v>
      </c>
    </row>
    <row r="2" spans="1:63" ht="15" customHeight="1" x14ac:dyDescent="0.25">
      <c r="A2" s="8" t="s">
        <v>1490</v>
      </c>
      <c r="B2" s="9" t="s">
        <v>1491</v>
      </c>
      <c r="C2" s="9">
        <v>2</v>
      </c>
      <c r="D2" s="9">
        <v>4</v>
      </c>
      <c r="E2" s="9">
        <v>0</v>
      </c>
      <c r="F2" s="9">
        <v>0</v>
      </c>
      <c r="G2" s="9">
        <v>3.4500000000000003E-2</v>
      </c>
      <c r="H2" s="9">
        <v>0</v>
      </c>
      <c r="I2" s="9">
        <v>0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9">
        <v>3</v>
      </c>
      <c r="Y2" s="9">
        <v>9</v>
      </c>
      <c r="Z2" s="9">
        <v>0</v>
      </c>
      <c r="AA2" s="9">
        <v>0</v>
      </c>
      <c r="AB2" s="9">
        <v>7.7600000000000002E-2</v>
      </c>
      <c r="AC2" s="9">
        <v>0</v>
      </c>
      <c r="AD2" s="9">
        <v>0</v>
      </c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T2" s="6">
        <f t="shared" ref="AT2:AT256" si="0">IF(D2 = 0, "", F2 / D2)</f>
        <v>0</v>
      </c>
      <c r="AU2" s="6" t="str">
        <f t="shared" ref="AU2:AU256" si="1">IF(K2 = 0, "", M2 / K2)</f>
        <v/>
      </c>
      <c r="AV2" s="6" t="str">
        <f t="shared" ref="AV2:AV256" si="2">IF(R2 = 0, "", T2 / R2)</f>
        <v/>
      </c>
      <c r="AW2" s="7">
        <f t="shared" ref="AW2:AW256" si="3">IF(Y2 = 0, "", AA2 / Y2)</f>
        <v>0</v>
      </c>
      <c r="AX2" s="6" t="str">
        <f t="shared" ref="AX2:AX256" si="4">IF(AF2 = 0, "", AH2 / AF2)</f>
        <v/>
      </c>
      <c r="AY2" s="6" t="str">
        <f t="shared" ref="AY2:AY256" si="5">IF(AM2 = 0, "", AO2 / AM2)</f>
        <v/>
      </c>
      <c r="BA2" s="6">
        <f>VLOOKUP(A2, ALL_AP_DATA!$A$2:$F$3600, 6, FALSE)</f>
        <v>116</v>
      </c>
      <c r="BB2" s="6">
        <f>VLOOKUP(A2, projmetadata!$A$2:$D$2036, 4, FALSE)</f>
        <v>22421</v>
      </c>
      <c r="BC2" s="6" t="e">
        <f t="array" aca="1" ref="BC2" ca="1">_xludf.IFS(I2&lt;&gt;0, F2/I2, P2&lt;&gt;0, M2/P2, W2&lt;&gt;0, T2/W2, AD2&lt;&gt;0, AA2/AD2, AK2&lt;&gt;0, AH2/AK2, AR2&lt;&gt;0, AO2/AR2, TRUE, 0)</f>
        <v>#NAME?</v>
      </c>
      <c r="BE2" s="6" t="e">
        <f t="shared" ref="BE2:BE4" ca="1" si="6">BC2/BB2</f>
        <v>#NAME?</v>
      </c>
      <c r="BF2" s="6" t="e">
        <f t="shared" ref="BF2:BF4" ca="1" si="7">BC2/BA2</f>
        <v>#NAME?</v>
      </c>
      <c r="BG2" s="6">
        <f>BI2/BB2</f>
        <v>1.070425047946122E-3</v>
      </c>
      <c r="BH2" s="6">
        <f>VLOOKUP(A2, ALL_AP_DATA!$A$2:$D$3600, 3, FALSE)</f>
        <v>2</v>
      </c>
      <c r="BI2" s="6">
        <f>VLOOKUP(A2, ALL_AP_DATA!$A$2:$E$3600, 5, FALSE)</f>
        <v>24</v>
      </c>
      <c r="BJ2" s="6">
        <f t="shared" ref="BJ2:BJ256" si="8">BI2/BA2</f>
        <v>0.20689655172413793</v>
      </c>
      <c r="BK2" s="6">
        <f t="shared" ref="BK2:BK4" si="9">BH2/BA2</f>
        <v>1.7241379310344827E-2</v>
      </c>
    </row>
    <row r="3" spans="1:63" ht="15" customHeight="1" x14ac:dyDescent="0.25">
      <c r="A3" s="8" t="s">
        <v>1492</v>
      </c>
      <c r="B3" s="9" t="s">
        <v>1491</v>
      </c>
      <c r="C3" s="9">
        <v>4</v>
      </c>
      <c r="D3" s="9">
        <v>12</v>
      </c>
      <c r="E3" s="9">
        <v>23</v>
      </c>
      <c r="F3" s="9">
        <v>378</v>
      </c>
      <c r="G3" s="9">
        <v>6.9400000000000003E-2</v>
      </c>
      <c r="H3" s="9">
        <v>0.15440000000000001</v>
      </c>
      <c r="I3" s="9">
        <v>1.77E-2</v>
      </c>
      <c r="J3" s="8"/>
      <c r="K3" s="8"/>
      <c r="L3" s="8"/>
      <c r="M3" s="8"/>
      <c r="N3" s="8"/>
      <c r="O3" s="8"/>
      <c r="P3" s="8"/>
      <c r="Q3" s="9">
        <v>11</v>
      </c>
      <c r="R3" s="9">
        <v>35</v>
      </c>
      <c r="S3" s="9">
        <v>118</v>
      </c>
      <c r="T3" s="9">
        <v>10203</v>
      </c>
      <c r="U3" s="9">
        <v>0.20230000000000001</v>
      </c>
      <c r="V3" s="9">
        <v>0.79190000000000005</v>
      </c>
      <c r="W3" s="9">
        <v>0.4773</v>
      </c>
      <c r="X3" s="9">
        <v>7</v>
      </c>
      <c r="Y3" s="9">
        <v>31</v>
      </c>
      <c r="Z3" s="9">
        <v>85</v>
      </c>
      <c r="AA3" s="9">
        <v>1871</v>
      </c>
      <c r="AB3" s="9">
        <v>0.1792</v>
      </c>
      <c r="AC3" s="9">
        <v>0.57050000000000001</v>
      </c>
      <c r="AD3" s="9">
        <v>8.7499999999999994E-2</v>
      </c>
      <c r="AE3" s="9">
        <v>2</v>
      </c>
      <c r="AF3" s="9">
        <v>8</v>
      </c>
      <c r="AG3" s="9">
        <v>18</v>
      </c>
      <c r="AH3" s="9">
        <v>398</v>
      </c>
      <c r="AI3" s="9">
        <v>4.6199999999999998E-2</v>
      </c>
      <c r="AJ3" s="9">
        <v>0.1208</v>
      </c>
      <c r="AK3" s="9">
        <v>1.8599999999999998E-2</v>
      </c>
      <c r="AL3" s="8"/>
      <c r="AM3" s="8"/>
      <c r="AN3" s="8"/>
      <c r="AO3" s="8"/>
      <c r="AP3" s="8"/>
      <c r="AQ3" s="8"/>
      <c r="AR3" s="8"/>
      <c r="AT3" s="6">
        <f t="shared" si="0"/>
        <v>31.5</v>
      </c>
      <c r="AU3" s="6" t="str">
        <f t="shared" si="1"/>
        <v/>
      </c>
      <c r="AV3" s="6">
        <f t="shared" si="2"/>
        <v>291.51428571428573</v>
      </c>
      <c r="AW3" s="7">
        <f t="shared" si="3"/>
        <v>60.354838709677416</v>
      </c>
      <c r="AX3" s="6">
        <f t="shared" si="4"/>
        <v>49.75</v>
      </c>
      <c r="AY3" s="6" t="str">
        <f t="shared" si="5"/>
        <v/>
      </c>
      <c r="BA3" s="6">
        <f>VLOOKUP(A3, ALL_AP_DATA!$A$2:$F$3600, 6, FALSE)</f>
        <v>173</v>
      </c>
      <c r="BB3" s="6">
        <f>VLOOKUP(A3, projmetadata!$A$2:$D$2036, 4, FALSE)</f>
        <v>8892</v>
      </c>
      <c r="BC3" s="6" t="e">
        <f t="array" aca="1" ref="BC3" ca="1">_xludf.IFS(I3&lt;&gt;0, F3/I3, P3&lt;&gt;0, M3/P3, W3&lt;&gt;0, T3/W3, AD3&lt;&gt;0, AA3/AD3, AK3&lt;&gt;0, AH3/AK3, AR3&lt;&gt;0, AO3/AR3, TRUE, 0)</f>
        <v>#NAME?</v>
      </c>
      <c r="BE3" s="6" t="e">
        <f t="shared" ca="1" si="6"/>
        <v>#NAME?</v>
      </c>
      <c r="BF3" s="6" t="e">
        <f t="shared" ca="1" si="7"/>
        <v>#NAME?</v>
      </c>
      <c r="BG3" s="6"/>
      <c r="BH3" s="6">
        <f>VLOOKUP(A3, ALL_AP_DATA!$A$2:$D$3600, 3, FALSE)</f>
        <v>43</v>
      </c>
      <c r="BI3" s="6">
        <f>VLOOKUP(A3, ALL_AP_DATA!$A$2:$E$3600, 5, FALSE)</f>
        <v>21375</v>
      </c>
      <c r="BJ3" s="6">
        <f t="shared" si="8"/>
        <v>123.55491329479769</v>
      </c>
      <c r="BK3" s="6">
        <f t="shared" si="9"/>
        <v>0.24855491329479767</v>
      </c>
    </row>
    <row r="4" spans="1:63" ht="15" customHeight="1" x14ac:dyDescent="0.25">
      <c r="A4" s="8" t="s">
        <v>1493</v>
      </c>
      <c r="B4" s="9" t="s">
        <v>1491</v>
      </c>
      <c r="C4" s="9">
        <v>3</v>
      </c>
      <c r="D4" s="9">
        <v>12</v>
      </c>
      <c r="E4" s="9">
        <v>0</v>
      </c>
      <c r="F4" s="9">
        <v>0</v>
      </c>
      <c r="G4" s="9">
        <v>5.5E-2</v>
      </c>
      <c r="H4" s="9">
        <v>0</v>
      </c>
      <c r="I4" s="9">
        <v>0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9">
        <v>5</v>
      </c>
      <c r="Y4" s="9">
        <v>25</v>
      </c>
      <c r="Z4" s="9">
        <v>2</v>
      </c>
      <c r="AA4" s="9">
        <v>21</v>
      </c>
      <c r="AB4" s="9">
        <v>0.1147</v>
      </c>
      <c r="AC4" s="9">
        <v>0.15379999999999999</v>
      </c>
      <c r="AD4" s="9">
        <v>0.51219999999999999</v>
      </c>
      <c r="AE4" s="9">
        <v>2</v>
      </c>
      <c r="AF4" s="9">
        <v>7</v>
      </c>
      <c r="AG4" s="9">
        <v>0</v>
      </c>
      <c r="AH4" s="9">
        <v>0</v>
      </c>
      <c r="AI4" s="9">
        <v>3.2099999999999997E-2</v>
      </c>
      <c r="AJ4" s="9">
        <v>0</v>
      </c>
      <c r="AK4" s="9">
        <v>0</v>
      </c>
      <c r="AL4" s="8"/>
      <c r="AM4" s="8"/>
      <c r="AN4" s="8"/>
      <c r="AO4" s="8"/>
      <c r="AP4" s="8"/>
      <c r="AQ4" s="8"/>
      <c r="AR4" s="8"/>
      <c r="AT4" s="6">
        <f t="shared" si="0"/>
        <v>0</v>
      </c>
      <c r="AU4" s="6" t="str">
        <f t="shared" si="1"/>
        <v/>
      </c>
      <c r="AV4" s="6" t="str">
        <f t="shared" si="2"/>
        <v/>
      </c>
      <c r="AW4" s="7">
        <f t="shared" si="3"/>
        <v>0.84</v>
      </c>
      <c r="AX4" s="6">
        <f t="shared" si="4"/>
        <v>0</v>
      </c>
      <c r="AY4" s="6" t="str">
        <f t="shared" si="5"/>
        <v/>
      </c>
      <c r="BA4" s="6">
        <f>VLOOKUP(A4, ALL_AP_DATA!$A$2:$F$3600, 6, FALSE)</f>
        <v>218</v>
      </c>
      <c r="BB4" s="6">
        <f>VLOOKUP(A4, projmetadata!$A$2:$D$2036, 4, FALSE)</f>
        <v>18810</v>
      </c>
      <c r="BC4" s="6" t="e">
        <f t="array" aca="1" ref="BC4" ca="1">_xludf.IFS(I4&lt;&gt;0, F4/I4, P4&lt;&gt;0, M4/P4, W4&lt;&gt;0, T4/W4, AD4&lt;&gt;0, AA4/AD4, AK4&lt;&gt;0, AH4/AK4, AR4&lt;&gt;0, AO4/AR4, TRUE, 0)</f>
        <v>#NAME?</v>
      </c>
      <c r="BE4" s="6" t="e">
        <f t="shared" ca="1" si="6"/>
        <v>#NAME?</v>
      </c>
      <c r="BF4" s="6" t="e">
        <f t="shared" ca="1" si="7"/>
        <v>#NAME?</v>
      </c>
      <c r="BG4" s="6"/>
      <c r="BH4" s="6">
        <f>VLOOKUP(A4, ALL_AP_DATA!$A$2:$D$3600, 3, FALSE)</f>
        <v>18</v>
      </c>
      <c r="BI4" s="6">
        <f>VLOOKUP(A4, ALL_AP_DATA!$A$2:$E$3600, 5, FALSE)</f>
        <v>41</v>
      </c>
      <c r="BJ4" s="6">
        <f t="shared" si="8"/>
        <v>0.18807339449541285</v>
      </c>
      <c r="BK4" s="6">
        <f t="shared" si="9"/>
        <v>8.2568807339449546E-2</v>
      </c>
    </row>
    <row r="5" spans="1:63" ht="15" customHeight="1" x14ac:dyDescent="0.25">
      <c r="A5" s="8" t="s">
        <v>1494</v>
      </c>
      <c r="B5" s="9" t="s">
        <v>1491</v>
      </c>
      <c r="C5" s="9">
        <v>2</v>
      </c>
      <c r="D5" s="9">
        <v>23</v>
      </c>
      <c r="E5" s="9">
        <v>432</v>
      </c>
      <c r="F5" s="9">
        <v>7142</v>
      </c>
      <c r="G5" s="9">
        <v>8.6499999999999994E-2</v>
      </c>
      <c r="H5" s="9">
        <v>0.32240000000000002</v>
      </c>
      <c r="I5" s="9">
        <v>0.15740000000000001</v>
      </c>
      <c r="J5" s="9">
        <v>4</v>
      </c>
      <c r="K5" s="9">
        <v>44</v>
      </c>
      <c r="L5" s="9">
        <v>552</v>
      </c>
      <c r="M5" s="9">
        <v>9788</v>
      </c>
      <c r="N5" s="9">
        <v>0.16539999999999999</v>
      </c>
      <c r="O5" s="9">
        <v>0.41189999999999999</v>
      </c>
      <c r="P5" s="9">
        <v>0.21560000000000001</v>
      </c>
      <c r="Q5" s="9">
        <v>30</v>
      </c>
      <c r="R5" s="9">
        <v>159</v>
      </c>
      <c r="S5" s="9">
        <v>1285</v>
      </c>
      <c r="T5" s="9">
        <v>40079</v>
      </c>
      <c r="U5" s="9">
        <v>0.59770000000000001</v>
      </c>
      <c r="V5" s="9">
        <v>0.95899999999999996</v>
      </c>
      <c r="W5" s="9">
        <v>0.88300000000000001</v>
      </c>
      <c r="X5" s="9">
        <v>4</v>
      </c>
      <c r="Y5" s="9">
        <v>33</v>
      </c>
      <c r="Z5" s="9">
        <v>551</v>
      </c>
      <c r="AA5" s="9">
        <v>9913</v>
      </c>
      <c r="AB5" s="9">
        <v>0.1241</v>
      </c>
      <c r="AC5" s="9">
        <v>0.41120000000000001</v>
      </c>
      <c r="AD5" s="9">
        <v>0.21840000000000001</v>
      </c>
      <c r="AE5" s="8"/>
      <c r="AF5" s="8"/>
      <c r="AG5" s="8"/>
      <c r="AH5" s="8"/>
      <c r="AI5" s="8"/>
      <c r="AJ5" s="8"/>
      <c r="AK5" s="8"/>
      <c r="AL5" s="9">
        <v>8</v>
      </c>
      <c r="AM5" s="9">
        <v>86</v>
      </c>
      <c r="AN5" s="9">
        <v>1089</v>
      </c>
      <c r="AO5" s="9">
        <v>23860</v>
      </c>
      <c r="AP5" s="9">
        <v>0.32329999999999998</v>
      </c>
      <c r="AQ5" s="9">
        <v>0.81269999999999998</v>
      </c>
      <c r="AR5" s="9">
        <v>0.52569999999999995</v>
      </c>
      <c r="AT5" s="6">
        <f t="shared" si="0"/>
        <v>310.52173913043481</v>
      </c>
      <c r="AU5" s="6">
        <f t="shared" si="1"/>
        <v>222.45454545454547</v>
      </c>
      <c r="AV5" s="6">
        <f t="shared" si="2"/>
        <v>252.06918238993711</v>
      </c>
      <c r="AW5" s="7">
        <f t="shared" si="3"/>
        <v>300.39393939393938</v>
      </c>
      <c r="AX5" s="6" t="str">
        <f t="shared" si="4"/>
        <v/>
      </c>
      <c r="AY5" s="6">
        <f t="shared" si="5"/>
        <v>277.44186046511629</v>
      </c>
      <c r="BA5" s="6">
        <f>VLOOKUP(A5, ALL_AP_DATA!$A$2:$F$3600, 6, FALSE)</f>
        <v>266</v>
      </c>
      <c r="BB5" s="6"/>
      <c r="BC5" s="6"/>
      <c r="BE5" s="6"/>
      <c r="BF5" s="6"/>
      <c r="BG5" s="6"/>
      <c r="BH5" s="6">
        <f>VLOOKUP(A5, ALL_AP_DATA!$A$2:$D$3600, 3, FALSE)</f>
        <v>163</v>
      </c>
      <c r="BI5" s="6">
        <f>VLOOKUP(A5, ALL_AP_DATA!$A$2:$E$3600, 5, FALSE)</f>
        <v>45389</v>
      </c>
      <c r="BJ5" s="6">
        <f t="shared" si="8"/>
        <v>170.63533834586465</v>
      </c>
      <c r="BK5" s="6"/>
    </row>
    <row r="6" spans="1:63" ht="15" customHeight="1" x14ac:dyDescent="0.25">
      <c r="A6" s="8" t="s">
        <v>1495</v>
      </c>
      <c r="B6" s="9" t="s">
        <v>1491</v>
      </c>
      <c r="C6" s="9">
        <v>2</v>
      </c>
      <c r="D6" s="9">
        <v>4</v>
      </c>
      <c r="E6" s="9">
        <v>0</v>
      </c>
      <c r="F6" s="9">
        <v>0</v>
      </c>
      <c r="G6" s="9">
        <v>2.8799999999999999E-2</v>
      </c>
      <c r="H6" s="9">
        <v>0</v>
      </c>
      <c r="I6" s="9">
        <v>0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9">
        <v>4</v>
      </c>
      <c r="Y6" s="9">
        <v>30</v>
      </c>
      <c r="Z6" s="9">
        <v>0</v>
      </c>
      <c r="AA6" s="9">
        <v>0</v>
      </c>
      <c r="AB6" s="9">
        <v>0.21579999999999999</v>
      </c>
      <c r="AC6" s="9">
        <v>0</v>
      </c>
      <c r="AD6" s="9">
        <v>0</v>
      </c>
      <c r="AE6" s="9">
        <v>2</v>
      </c>
      <c r="AF6" s="9">
        <v>6</v>
      </c>
      <c r="AG6" s="9">
        <v>0</v>
      </c>
      <c r="AH6" s="9">
        <v>0</v>
      </c>
      <c r="AI6" s="9">
        <v>4.3200000000000002E-2</v>
      </c>
      <c r="AJ6" s="9">
        <v>0</v>
      </c>
      <c r="AK6" s="9">
        <v>0</v>
      </c>
      <c r="AL6" s="8"/>
      <c r="AM6" s="8"/>
      <c r="AN6" s="8"/>
      <c r="AO6" s="8"/>
      <c r="AP6" s="8"/>
      <c r="AQ6" s="8"/>
      <c r="AR6" s="8"/>
      <c r="AT6" s="6">
        <f t="shared" si="0"/>
        <v>0</v>
      </c>
      <c r="AU6" s="6" t="str">
        <f t="shared" si="1"/>
        <v/>
      </c>
      <c r="AV6" s="6" t="str">
        <f t="shared" si="2"/>
        <v/>
      </c>
      <c r="AW6" s="7">
        <f t="shared" si="3"/>
        <v>0</v>
      </c>
      <c r="AX6" s="6">
        <f t="shared" si="4"/>
        <v>0</v>
      </c>
      <c r="AY6" s="6" t="str">
        <f t="shared" si="5"/>
        <v/>
      </c>
      <c r="BA6" s="6">
        <f>VLOOKUP(A6, ALL_AP_DATA!$A$2:$F$3600, 6, FALSE)</f>
        <v>139</v>
      </c>
      <c r="BB6" s="6">
        <f>VLOOKUP(A6, projmetadata!$A$2:$D$2036, 4, FALSE)</f>
        <v>8923</v>
      </c>
      <c r="BC6" s="6" t="e">
        <f t="array" aca="1" ref="BC6" ca="1">_xludf.IFS(I6&lt;&gt;0, F6/I6, P6&lt;&gt;0, M6/P6, W6&lt;&gt;0, T6/W6, AD6&lt;&gt;0, AA6/AD6, AK6&lt;&gt;0, AH6/AK6, AR6&lt;&gt;0, AO6/AR6, TRUE, 0)</f>
        <v>#NAME?</v>
      </c>
      <c r="BE6" s="6" t="e">
        <f t="shared" ref="BE6:BE49" ca="1" si="10">BC6/BB6</f>
        <v>#NAME?</v>
      </c>
      <c r="BF6" s="6" t="e">
        <f t="shared" ref="BF6:BF49" ca="1" si="11">BC6/BA6</f>
        <v>#NAME?</v>
      </c>
      <c r="BG6" s="6"/>
      <c r="BH6" s="6">
        <f>VLOOKUP(A6, ALL_AP_DATA!$A$2:$D$3600, 3, FALSE)</f>
        <v>4</v>
      </c>
      <c r="BI6" s="6">
        <f>VLOOKUP(A6, ALL_AP_DATA!$A$2:$E$3600, 5, FALSE)</f>
        <v>153</v>
      </c>
      <c r="BJ6" s="6">
        <f t="shared" si="8"/>
        <v>1.1007194244604317</v>
      </c>
      <c r="BK6" s="6">
        <f t="shared" ref="BK6:BK49" si="12">BH6/BA6</f>
        <v>2.8776978417266189E-2</v>
      </c>
    </row>
    <row r="7" spans="1:63" ht="15" customHeight="1" x14ac:dyDescent="0.25">
      <c r="A7" s="8" t="s">
        <v>1496</v>
      </c>
      <c r="B7" s="9" t="s">
        <v>1491</v>
      </c>
      <c r="C7" s="9">
        <v>1</v>
      </c>
      <c r="D7" s="9">
        <v>2</v>
      </c>
      <c r="E7" s="9">
        <v>6</v>
      </c>
      <c r="F7" s="9">
        <v>62</v>
      </c>
      <c r="G7" s="9">
        <v>1.4200000000000001E-2</v>
      </c>
      <c r="H7" s="9">
        <v>0.46150000000000002</v>
      </c>
      <c r="I7" s="9">
        <v>2.3599999999999999E-2</v>
      </c>
      <c r="J7" s="8"/>
      <c r="K7" s="8"/>
      <c r="L7" s="8"/>
      <c r="M7" s="8"/>
      <c r="N7" s="8"/>
      <c r="O7" s="8"/>
      <c r="P7" s="8"/>
      <c r="Q7" s="9">
        <v>4</v>
      </c>
      <c r="R7" s="9">
        <v>20</v>
      </c>
      <c r="S7" s="9">
        <v>12</v>
      </c>
      <c r="T7" s="9">
        <v>1035</v>
      </c>
      <c r="U7" s="9">
        <v>0.14180000000000001</v>
      </c>
      <c r="V7" s="9">
        <v>0.92310000000000003</v>
      </c>
      <c r="W7" s="9">
        <v>0.39369999999999999</v>
      </c>
      <c r="X7" s="9">
        <v>1</v>
      </c>
      <c r="Y7" s="9">
        <v>17</v>
      </c>
      <c r="Z7" s="9">
        <v>3</v>
      </c>
      <c r="AA7" s="9">
        <v>101</v>
      </c>
      <c r="AB7" s="9">
        <v>0.1206</v>
      </c>
      <c r="AC7" s="9">
        <v>0.23080000000000001</v>
      </c>
      <c r="AD7" s="9">
        <v>3.8399999999999997E-2</v>
      </c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T7" s="6">
        <f t="shared" si="0"/>
        <v>31</v>
      </c>
      <c r="AU7" s="6" t="str">
        <f t="shared" si="1"/>
        <v/>
      </c>
      <c r="AV7" s="6">
        <f t="shared" si="2"/>
        <v>51.75</v>
      </c>
      <c r="AW7" s="7">
        <f t="shared" si="3"/>
        <v>5.9411764705882355</v>
      </c>
      <c r="AX7" s="6" t="str">
        <f t="shared" si="4"/>
        <v/>
      </c>
      <c r="AY7" s="6" t="str">
        <f t="shared" si="5"/>
        <v/>
      </c>
      <c r="BA7" s="6">
        <f>VLOOKUP(A7, ALL_AP_DATA!$A$2:$F$3600, 6, FALSE)</f>
        <v>141</v>
      </c>
      <c r="BB7" s="6">
        <f>VLOOKUP(A7, projmetadata!$A$2:$D$2036, 4, FALSE)</f>
        <v>7240</v>
      </c>
      <c r="BC7" s="6" t="e">
        <f t="array" aca="1" ref="BC7" ca="1">_xludf.IFS(I7&lt;&gt;0, F7/I7, P7&lt;&gt;0, M7/P7, W7&lt;&gt;0, T7/W7, AD7&lt;&gt;0, AA7/AD7, AK7&lt;&gt;0, AH7/AK7, AR7&lt;&gt;0, AO7/AR7, TRUE, 0)</f>
        <v>#NAME?</v>
      </c>
      <c r="BE7" s="6" t="e">
        <f t="shared" ca="1" si="10"/>
        <v>#NAME?</v>
      </c>
      <c r="BF7" s="6" t="e">
        <f t="shared" ca="1" si="11"/>
        <v>#NAME?</v>
      </c>
      <c r="BG7" s="6"/>
      <c r="BH7" s="6">
        <f>VLOOKUP(A7, ALL_AP_DATA!$A$2:$D$3600, 3, FALSE)</f>
        <v>37</v>
      </c>
      <c r="BI7" s="6">
        <f>VLOOKUP(A7, ALL_AP_DATA!$A$2:$E$3600, 5, FALSE)</f>
        <v>2629</v>
      </c>
      <c r="BJ7" s="6">
        <f t="shared" si="8"/>
        <v>18.645390070921987</v>
      </c>
      <c r="BK7" s="6">
        <f t="shared" si="12"/>
        <v>0.26241134751773049</v>
      </c>
    </row>
    <row r="8" spans="1:63" ht="15" customHeight="1" x14ac:dyDescent="0.25">
      <c r="A8" s="8" t="s">
        <v>1497</v>
      </c>
      <c r="B8" s="9" t="s">
        <v>1491</v>
      </c>
      <c r="C8" s="9">
        <v>1</v>
      </c>
      <c r="D8" s="9">
        <v>2</v>
      </c>
      <c r="E8" s="9">
        <v>19</v>
      </c>
      <c r="F8" s="9">
        <v>676</v>
      </c>
      <c r="G8" s="9">
        <v>8.6999999999999994E-3</v>
      </c>
      <c r="H8" s="9">
        <v>3.78E-2</v>
      </c>
      <c r="I8" s="9">
        <v>1.6199999999999999E-2</v>
      </c>
      <c r="J8" s="9">
        <v>4</v>
      </c>
      <c r="K8" s="9">
        <v>18</v>
      </c>
      <c r="L8" s="9">
        <v>163</v>
      </c>
      <c r="M8" s="9">
        <v>10591</v>
      </c>
      <c r="N8" s="9">
        <v>7.7899999999999997E-2</v>
      </c>
      <c r="O8" s="9">
        <v>0.32469999999999999</v>
      </c>
      <c r="P8" s="9">
        <v>0.25319999999999998</v>
      </c>
      <c r="Q8" s="9">
        <v>16</v>
      </c>
      <c r="R8" s="9">
        <v>109</v>
      </c>
      <c r="S8" s="9">
        <v>475</v>
      </c>
      <c r="T8" s="9">
        <v>36523</v>
      </c>
      <c r="U8" s="9">
        <v>0.47189999999999999</v>
      </c>
      <c r="V8" s="9">
        <v>0.94620000000000004</v>
      </c>
      <c r="W8" s="9">
        <v>0.87329999999999997</v>
      </c>
      <c r="X8" s="9">
        <v>9</v>
      </c>
      <c r="Y8" s="9">
        <v>40</v>
      </c>
      <c r="Z8" s="9">
        <v>48</v>
      </c>
      <c r="AA8" s="9">
        <v>1251</v>
      </c>
      <c r="AB8" s="9">
        <v>0.17319999999999999</v>
      </c>
      <c r="AC8" s="9">
        <v>9.5600000000000004E-2</v>
      </c>
      <c r="AD8" s="9">
        <v>2.9899999999999999E-2</v>
      </c>
      <c r="AE8" s="8"/>
      <c r="AF8" s="8"/>
      <c r="AG8" s="8"/>
      <c r="AH8" s="8"/>
      <c r="AI8" s="8"/>
      <c r="AJ8" s="8"/>
      <c r="AK8" s="8"/>
      <c r="AL8" s="9">
        <v>3</v>
      </c>
      <c r="AM8" s="9">
        <v>62</v>
      </c>
      <c r="AN8" s="9">
        <v>337</v>
      </c>
      <c r="AO8" s="9">
        <v>27935</v>
      </c>
      <c r="AP8" s="9">
        <v>0.26840000000000003</v>
      </c>
      <c r="AQ8" s="9">
        <v>0.67130000000000001</v>
      </c>
      <c r="AR8" s="9">
        <v>0.66790000000000005</v>
      </c>
      <c r="AT8" s="6">
        <f t="shared" si="0"/>
        <v>338</v>
      </c>
      <c r="AU8" s="6">
        <f t="shared" si="1"/>
        <v>588.38888888888891</v>
      </c>
      <c r="AV8" s="6">
        <f t="shared" si="2"/>
        <v>335.07339449541286</v>
      </c>
      <c r="AW8" s="7">
        <f t="shared" si="3"/>
        <v>31.274999999999999</v>
      </c>
      <c r="AX8" s="6" t="str">
        <f t="shared" si="4"/>
        <v/>
      </c>
      <c r="AY8" s="6">
        <f t="shared" si="5"/>
        <v>450.56451612903226</v>
      </c>
      <c r="BA8" s="6">
        <f>VLOOKUP(A8, ALL_AP_DATA!$A$2:$F$3600, 6, FALSE)</f>
        <v>231</v>
      </c>
      <c r="BB8" s="6">
        <f>VLOOKUP(A8, projmetadata!$A$2:$D$2036, 4, FALSE)</f>
        <v>13552</v>
      </c>
      <c r="BC8" s="6" t="e">
        <f t="array" aca="1" ref="BC8" ca="1">_xludf.IFS(I8&lt;&gt;0, F8/I8, P8&lt;&gt;0, M8/P8, W8&lt;&gt;0, T8/W8, AD8&lt;&gt;0, AA8/AD8, AK8&lt;&gt;0, AH8/AK8, AR8&lt;&gt;0, AO8/AR8, TRUE, 0)</f>
        <v>#NAME?</v>
      </c>
      <c r="BE8" s="6" t="e">
        <f t="shared" ca="1" si="10"/>
        <v>#NAME?</v>
      </c>
      <c r="BF8" s="6" t="e">
        <f t="shared" ca="1" si="11"/>
        <v>#NAME?</v>
      </c>
      <c r="BG8" s="6"/>
      <c r="BH8" s="6">
        <f>VLOOKUP(A8, ALL_AP_DATA!$A$2:$D$3600, 3, FALSE)</f>
        <v>113</v>
      </c>
      <c r="BI8" s="6">
        <f>VLOOKUP(A8, ALL_AP_DATA!$A$2:$E$3600, 5, FALSE)</f>
        <v>41823</v>
      </c>
      <c r="BJ8" s="6">
        <f t="shared" si="8"/>
        <v>181.05194805194805</v>
      </c>
      <c r="BK8" s="6">
        <f t="shared" si="12"/>
        <v>0.48917748917748916</v>
      </c>
    </row>
    <row r="9" spans="1:63" ht="15" customHeight="1" x14ac:dyDescent="0.25">
      <c r="A9" s="8" t="s">
        <v>1498</v>
      </c>
      <c r="B9" s="9" t="s">
        <v>1491</v>
      </c>
      <c r="C9" s="9">
        <v>3</v>
      </c>
      <c r="D9" s="9">
        <v>10</v>
      </c>
      <c r="E9" s="9">
        <v>2</v>
      </c>
      <c r="F9" s="9">
        <v>446</v>
      </c>
      <c r="G9" s="9">
        <v>2.9499999999999998E-2</v>
      </c>
      <c r="H9" s="9">
        <v>8.6999999999999994E-2</v>
      </c>
      <c r="I9" s="9">
        <v>2.4400000000000002E-2</v>
      </c>
      <c r="J9" s="8"/>
      <c r="K9" s="8"/>
      <c r="L9" s="8"/>
      <c r="M9" s="8"/>
      <c r="N9" s="8"/>
      <c r="O9" s="8"/>
      <c r="P9" s="8"/>
      <c r="Q9" s="9">
        <v>2</v>
      </c>
      <c r="R9" s="9">
        <v>13</v>
      </c>
      <c r="S9" s="9">
        <v>16</v>
      </c>
      <c r="T9" s="9">
        <v>773</v>
      </c>
      <c r="U9" s="9">
        <v>3.8300000000000001E-2</v>
      </c>
      <c r="V9" s="9">
        <v>0.69569999999999999</v>
      </c>
      <c r="W9" s="9">
        <v>4.2200000000000001E-2</v>
      </c>
      <c r="X9" s="9">
        <v>18</v>
      </c>
      <c r="Y9" s="9">
        <v>78</v>
      </c>
      <c r="Z9" s="9">
        <v>6</v>
      </c>
      <c r="AA9" s="9">
        <v>1002</v>
      </c>
      <c r="AB9" s="9">
        <v>0.2301</v>
      </c>
      <c r="AC9" s="9">
        <v>0.26090000000000002</v>
      </c>
      <c r="AD9" s="9">
        <v>5.4699999999999999E-2</v>
      </c>
      <c r="AE9" s="9">
        <v>4</v>
      </c>
      <c r="AF9" s="9">
        <v>19</v>
      </c>
      <c r="AG9" s="9">
        <v>3</v>
      </c>
      <c r="AH9" s="9">
        <v>89</v>
      </c>
      <c r="AI9" s="9">
        <v>5.6000000000000001E-2</v>
      </c>
      <c r="AJ9" s="9">
        <v>0.13039999999999999</v>
      </c>
      <c r="AK9" s="9">
        <v>4.8999999999999998E-3</v>
      </c>
      <c r="AL9" s="8"/>
      <c r="AM9" s="8"/>
      <c r="AN9" s="8"/>
      <c r="AO9" s="8"/>
      <c r="AP9" s="8"/>
      <c r="AQ9" s="8"/>
      <c r="AR9" s="8"/>
      <c r="AT9" s="6">
        <f t="shared" si="0"/>
        <v>44.6</v>
      </c>
      <c r="AU9" s="6" t="str">
        <f t="shared" si="1"/>
        <v/>
      </c>
      <c r="AV9" s="6">
        <f t="shared" si="2"/>
        <v>59.46153846153846</v>
      </c>
      <c r="AW9" s="7">
        <f t="shared" si="3"/>
        <v>12.846153846153847</v>
      </c>
      <c r="AX9" s="6">
        <f t="shared" si="4"/>
        <v>4.6842105263157894</v>
      </c>
      <c r="AY9" s="6" t="str">
        <f t="shared" si="5"/>
        <v/>
      </c>
      <c r="BA9" s="6">
        <f>VLOOKUP(A9, ALL_AP_DATA!$A$2:$F$3600, 6, FALSE)</f>
        <v>339</v>
      </c>
      <c r="BB9" s="6">
        <f>VLOOKUP(A9, projmetadata!$A$2:$D$2036, 4, FALSE)</f>
        <v>28563</v>
      </c>
      <c r="BC9" s="6" t="e">
        <f t="array" aca="1" ref="BC9" ca="1">_xludf.IFS(I9&lt;&gt;0, F9/I9, P9&lt;&gt;0, M9/P9, W9&lt;&gt;0, T9/W9, AD9&lt;&gt;0, AA9/AD9, AK9&lt;&gt;0, AH9/AK9, AR9&lt;&gt;0, AO9/AR9, TRUE, 0)</f>
        <v>#NAME?</v>
      </c>
      <c r="BE9" s="6" t="e">
        <f t="shared" ca="1" si="10"/>
        <v>#NAME?</v>
      </c>
      <c r="BF9" s="6" t="e">
        <f t="shared" ca="1" si="11"/>
        <v>#NAME?</v>
      </c>
      <c r="BG9" s="6"/>
      <c r="BH9" s="6">
        <f>VLOOKUP(A9, ALL_AP_DATA!$A$2:$D$3600, 3, FALSE)</f>
        <v>30</v>
      </c>
      <c r="BI9" s="6">
        <f>VLOOKUP(A9, ALL_AP_DATA!$A$2:$E$3600, 5, FALSE)</f>
        <v>18305</v>
      </c>
      <c r="BJ9" s="6">
        <f t="shared" si="8"/>
        <v>53.997050147492622</v>
      </c>
      <c r="BK9" s="6">
        <f t="shared" si="12"/>
        <v>8.8495575221238937E-2</v>
      </c>
    </row>
    <row r="10" spans="1:63" ht="15" customHeight="1" x14ac:dyDescent="0.25">
      <c r="A10" s="8" t="s">
        <v>1499</v>
      </c>
      <c r="B10" s="9" t="s">
        <v>1491</v>
      </c>
      <c r="C10" s="9">
        <v>3</v>
      </c>
      <c r="D10" s="9">
        <v>59</v>
      </c>
      <c r="E10" s="9">
        <v>177</v>
      </c>
      <c r="F10" s="9">
        <v>9906</v>
      </c>
      <c r="G10" s="9">
        <v>9.8799999999999999E-2</v>
      </c>
      <c r="H10" s="9">
        <v>0.41160000000000002</v>
      </c>
      <c r="I10" s="9">
        <v>0.27460000000000001</v>
      </c>
      <c r="J10" s="9">
        <v>5</v>
      </c>
      <c r="K10" s="9">
        <v>23</v>
      </c>
      <c r="L10" s="9">
        <v>167</v>
      </c>
      <c r="M10" s="9">
        <v>9381</v>
      </c>
      <c r="N10" s="9">
        <v>3.85E-2</v>
      </c>
      <c r="O10" s="9">
        <v>0.38840000000000002</v>
      </c>
      <c r="P10" s="9">
        <v>0.26</v>
      </c>
      <c r="Q10" s="9">
        <v>23</v>
      </c>
      <c r="R10" s="9">
        <v>116</v>
      </c>
      <c r="S10" s="9">
        <v>368</v>
      </c>
      <c r="T10" s="9">
        <v>28522</v>
      </c>
      <c r="U10" s="9">
        <v>0.1943</v>
      </c>
      <c r="V10" s="9">
        <v>0.85580000000000001</v>
      </c>
      <c r="W10" s="9">
        <v>0.79059999999999997</v>
      </c>
      <c r="X10" s="9">
        <v>56</v>
      </c>
      <c r="Y10" s="9">
        <v>158</v>
      </c>
      <c r="Z10" s="9">
        <v>222</v>
      </c>
      <c r="AA10" s="9">
        <v>13590</v>
      </c>
      <c r="AB10" s="9">
        <v>0.26469999999999999</v>
      </c>
      <c r="AC10" s="9">
        <v>0.51629999999999998</v>
      </c>
      <c r="AD10" s="9">
        <v>0.37669999999999998</v>
      </c>
      <c r="AE10" s="9">
        <v>13</v>
      </c>
      <c r="AF10" s="9">
        <v>50</v>
      </c>
      <c r="AG10" s="9">
        <v>154</v>
      </c>
      <c r="AH10" s="9">
        <v>5285</v>
      </c>
      <c r="AI10" s="9">
        <v>8.3799999999999999E-2</v>
      </c>
      <c r="AJ10" s="9">
        <v>0.35809999999999997</v>
      </c>
      <c r="AK10" s="9">
        <v>0.14649999999999999</v>
      </c>
      <c r="AL10" s="9">
        <v>1</v>
      </c>
      <c r="AM10" s="9">
        <v>26</v>
      </c>
      <c r="AN10" s="9">
        <v>206</v>
      </c>
      <c r="AO10" s="9">
        <v>12340</v>
      </c>
      <c r="AP10" s="9">
        <v>4.36E-2</v>
      </c>
      <c r="AQ10" s="9">
        <v>0.47910000000000003</v>
      </c>
      <c r="AR10" s="9">
        <v>0.34200000000000003</v>
      </c>
      <c r="AT10" s="6">
        <f t="shared" si="0"/>
        <v>167.89830508474577</v>
      </c>
      <c r="AU10" s="6">
        <f t="shared" si="1"/>
        <v>407.86956521739131</v>
      </c>
      <c r="AV10" s="6">
        <f t="shared" si="2"/>
        <v>245.87931034482759</v>
      </c>
      <c r="AW10" s="7">
        <f t="shared" si="3"/>
        <v>86.012658227848107</v>
      </c>
      <c r="AX10" s="6">
        <f t="shared" si="4"/>
        <v>105.7</v>
      </c>
      <c r="AY10" s="6">
        <f t="shared" si="5"/>
        <v>474.61538461538464</v>
      </c>
      <c r="BA10" s="6">
        <f>VLOOKUP(A10, ALL_AP_DATA!$A$2:$F$3600, 6, FALSE)</f>
        <v>596</v>
      </c>
      <c r="BB10" s="6">
        <f>VLOOKUP(A10, projmetadata!$A$2:$D$2036, 4, FALSE)</f>
        <v>43685</v>
      </c>
      <c r="BC10" s="6" t="e">
        <f t="array" aca="1" ref="BC10" ca="1">_xludf.IFS(I10&lt;&gt;0, F10/I10, P10&lt;&gt;0, M10/P10, W10&lt;&gt;0, T10/W10, AD10&lt;&gt;0, AA10/AD10, AK10&lt;&gt;0, AH10/AK10, AR10&lt;&gt;0, AO10/AR10, TRUE, 0)</f>
        <v>#NAME?</v>
      </c>
      <c r="BE10" s="6" t="e">
        <f t="shared" ca="1" si="10"/>
        <v>#NAME?</v>
      </c>
      <c r="BF10" s="6" t="e">
        <f t="shared" ca="1" si="11"/>
        <v>#NAME?</v>
      </c>
      <c r="BG10" s="6"/>
      <c r="BH10" s="6">
        <f>VLOOKUP(A10, ALL_AP_DATA!$A$2:$D$3600, 3, FALSE)</f>
        <v>161</v>
      </c>
      <c r="BI10" s="6">
        <f>VLOOKUP(A10, ALL_AP_DATA!$A$2:$E$3600, 5, FALSE)</f>
        <v>36077</v>
      </c>
      <c r="BJ10" s="6">
        <f t="shared" si="8"/>
        <v>60.531879194630875</v>
      </c>
      <c r="BK10" s="6">
        <f t="shared" si="12"/>
        <v>0.27013422818791949</v>
      </c>
    </row>
    <row r="11" spans="1:63" ht="15" customHeight="1" x14ac:dyDescent="0.25">
      <c r="A11" s="8" t="s">
        <v>1500</v>
      </c>
      <c r="B11" s="9" t="s">
        <v>1491</v>
      </c>
      <c r="C11" s="9">
        <v>11</v>
      </c>
      <c r="D11" s="9">
        <v>23</v>
      </c>
      <c r="E11" s="9">
        <v>112</v>
      </c>
      <c r="F11" s="9">
        <v>5147</v>
      </c>
      <c r="G11" s="9">
        <v>8.0000000000000002E-3</v>
      </c>
      <c r="H11" s="9">
        <v>6.0900000000000003E-2</v>
      </c>
      <c r="I11" s="9">
        <v>8.3999999999999995E-3</v>
      </c>
      <c r="J11" s="8"/>
      <c r="K11" s="8"/>
      <c r="L11" s="8"/>
      <c r="M11" s="8"/>
      <c r="N11" s="8"/>
      <c r="O11" s="8"/>
      <c r="P11" s="8"/>
      <c r="Q11" s="9">
        <v>173</v>
      </c>
      <c r="R11" s="9">
        <v>916</v>
      </c>
      <c r="S11" s="9">
        <v>1492</v>
      </c>
      <c r="T11" s="9">
        <v>247276</v>
      </c>
      <c r="U11" s="9">
        <v>0.31680000000000003</v>
      </c>
      <c r="V11" s="9">
        <v>0.81179999999999997</v>
      </c>
      <c r="W11" s="9">
        <v>0.4042</v>
      </c>
      <c r="X11" s="9">
        <v>44</v>
      </c>
      <c r="Y11" s="9">
        <v>203</v>
      </c>
      <c r="Z11" s="9">
        <v>451</v>
      </c>
      <c r="AA11" s="9">
        <v>25143</v>
      </c>
      <c r="AB11" s="9">
        <v>7.0199999999999999E-2</v>
      </c>
      <c r="AC11" s="9">
        <v>0.24540000000000001</v>
      </c>
      <c r="AD11" s="9">
        <v>4.1099999999999998E-2</v>
      </c>
      <c r="AE11" s="9">
        <v>7</v>
      </c>
      <c r="AF11" s="9">
        <v>47</v>
      </c>
      <c r="AG11" s="9">
        <v>67</v>
      </c>
      <c r="AH11" s="9">
        <v>3370</v>
      </c>
      <c r="AI11" s="9">
        <v>1.6299999999999999E-2</v>
      </c>
      <c r="AJ11" s="9">
        <v>3.6499999999999998E-2</v>
      </c>
      <c r="AK11" s="9">
        <v>5.4999999999999997E-3</v>
      </c>
      <c r="AL11" s="8"/>
      <c r="AM11" s="8"/>
      <c r="AN11" s="8"/>
      <c r="AO11" s="8"/>
      <c r="AP11" s="8"/>
      <c r="AQ11" s="8"/>
      <c r="AR11" s="8"/>
      <c r="AT11" s="6">
        <f t="shared" si="0"/>
        <v>223.78260869565219</v>
      </c>
      <c r="AU11" s="6" t="str">
        <f t="shared" si="1"/>
        <v/>
      </c>
      <c r="AV11" s="6">
        <f t="shared" si="2"/>
        <v>269.95196506550218</v>
      </c>
      <c r="AW11" s="7">
        <f t="shared" si="3"/>
        <v>123.85714285714286</v>
      </c>
      <c r="AX11" s="6">
        <f t="shared" si="4"/>
        <v>71.702127659574472</v>
      </c>
      <c r="AY11" s="6" t="str">
        <f t="shared" si="5"/>
        <v/>
      </c>
      <c r="BA11" s="6">
        <f>VLOOKUP(A11, ALL_AP_DATA!$A$2:$F$3600, 6, FALSE)</f>
        <v>2891</v>
      </c>
      <c r="BB11" s="6">
        <f>VLOOKUP(A11, projmetadata!$A$2:$D$2036, 4, FALSE)</f>
        <v>87683</v>
      </c>
      <c r="BC11" s="6" t="e">
        <f t="array" aca="1" ref="BC11" ca="1">_xludf.IFS(I11&lt;&gt;0, F11/I11, P11&lt;&gt;0, M11/P11, W11&lt;&gt;0, T11/W11, AD11&lt;&gt;0, AA11/AD11, AK11&lt;&gt;0, AH11/AK11, AR11&lt;&gt;0, AO11/AR11, TRUE, 0)</f>
        <v>#NAME?</v>
      </c>
      <c r="BE11" s="6" t="e">
        <f t="shared" ca="1" si="10"/>
        <v>#NAME?</v>
      </c>
      <c r="BF11" s="6" t="e">
        <f t="shared" ca="1" si="11"/>
        <v>#NAME?</v>
      </c>
      <c r="BG11" s="6"/>
      <c r="BH11" s="6">
        <f>VLOOKUP(A11, ALL_AP_DATA!$A$2:$D$3600, 3, FALSE)</f>
        <v>967</v>
      </c>
      <c r="BI11" s="6">
        <f>VLOOKUP(A11, ALL_AP_DATA!$A$2:$E$3600, 5, FALSE)</f>
        <v>611803</v>
      </c>
      <c r="BJ11" s="6">
        <f t="shared" si="8"/>
        <v>211.62331373227258</v>
      </c>
      <c r="BK11" s="6">
        <f t="shared" si="12"/>
        <v>0.3344863369076444</v>
      </c>
    </row>
    <row r="12" spans="1:63" ht="15" customHeight="1" x14ac:dyDescent="0.25">
      <c r="A12" s="8" t="s">
        <v>1501</v>
      </c>
      <c r="B12" s="9" t="s">
        <v>1491</v>
      </c>
      <c r="C12" s="9">
        <v>2</v>
      </c>
      <c r="D12" s="9">
        <v>4</v>
      </c>
      <c r="E12" s="9">
        <v>0</v>
      </c>
      <c r="F12" s="9">
        <v>0</v>
      </c>
      <c r="G12" s="9">
        <v>1.03E-2</v>
      </c>
      <c r="H12" s="9">
        <v>0</v>
      </c>
      <c r="I12" s="9">
        <v>0</v>
      </c>
      <c r="J12" s="8"/>
      <c r="K12" s="8"/>
      <c r="L12" s="8"/>
      <c r="M12" s="8"/>
      <c r="N12" s="8"/>
      <c r="O12" s="8"/>
      <c r="P12" s="8"/>
      <c r="Q12" s="9">
        <v>8</v>
      </c>
      <c r="R12" s="9">
        <v>22</v>
      </c>
      <c r="S12" s="9">
        <v>66</v>
      </c>
      <c r="T12" s="9">
        <v>3519</v>
      </c>
      <c r="U12" s="9">
        <v>5.6800000000000003E-2</v>
      </c>
      <c r="V12" s="9">
        <v>0.77649999999999997</v>
      </c>
      <c r="W12" s="9">
        <v>0.56999999999999995</v>
      </c>
      <c r="X12" s="9">
        <v>14</v>
      </c>
      <c r="Y12" s="9">
        <v>56</v>
      </c>
      <c r="Z12" s="9">
        <v>55</v>
      </c>
      <c r="AA12" s="9">
        <v>1759</v>
      </c>
      <c r="AB12" s="9">
        <v>0.1447</v>
      </c>
      <c r="AC12" s="9">
        <v>0.64710000000000001</v>
      </c>
      <c r="AD12" s="9">
        <v>0.28489999999999999</v>
      </c>
      <c r="AE12" s="9">
        <v>8</v>
      </c>
      <c r="AF12" s="9">
        <v>28</v>
      </c>
      <c r="AG12" s="9">
        <v>36</v>
      </c>
      <c r="AH12" s="9">
        <v>1020</v>
      </c>
      <c r="AI12" s="9">
        <v>7.2400000000000006E-2</v>
      </c>
      <c r="AJ12" s="9">
        <v>0.42349999999999999</v>
      </c>
      <c r="AK12" s="9">
        <v>0.16520000000000001</v>
      </c>
      <c r="AL12" s="8"/>
      <c r="AM12" s="8"/>
      <c r="AN12" s="8"/>
      <c r="AO12" s="8"/>
      <c r="AP12" s="8"/>
      <c r="AQ12" s="8"/>
      <c r="AR12" s="8"/>
      <c r="AT12" s="6">
        <f t="shared" si="0"/>
        <v>0</v>
      </c>
      <c r="AU12" s="6" t="str">
        <f t="shared" si="1"/>
        <v/>
      </c>
      <c r="AV12" s="6">
        <f t="shared" si="2"/>
        <v>159.95454545454547</v>
      </c>
      <c r="AW12" s="7">
        <f t="shared" si="3"/>
        <v>31.410714285714285</v>
      </c>
      <c r="AX12" s="6">
        <f t="shared" si="4"/>
        <v>36.428571428571431</v>
      </c>
      <c r="AY12" s="6" t="str">
        <f t="shared" si="5"/>
        <v/>
      </c>
      <c r="BA12" s="6">
        <f>VLOOKUP(A12, ALL_AP_DATA!$A$2:$F$3600, 6, FALSE)</f>
        <v>387</v>
      </c>
      <c r="BB12" s="6">
        <f>VLOOKUP(A12, projmetadata!$A$2:$D$2036, 4, FALSE)</f>
        <v>27733</v>
      </c>
      <c r="BC12" s="6" t="e">
        <f t="array" aca="1" ref="BC12" ca="1">_xludf.IFS(I12&lt;&gt;0, F12/I12, P12&lt;&gt;0, M12/P12, W12&lt;&gt;0, T12/W12, AD12&lt;&gt;0, AA12/AD12, AK12&lt;&gt;0, AH12/AK12, AR12&lt;&gt;0, AO12/AR12, TRUE, 0)</f>
        <v>#NAME?</v>
      </c>
      <c r="BE12" s="6" t="e">
        <f t="shared" ca="1" si="10"/>
        <v>#NAME?</v>
      </c>
      <c r="BF12" s="6" t="e">
        <f t="shared" ca="1" si="11"/>
        <v>#NAME?</v>
      </c>
      <c r="BG12" s="6"/>
      <c r="BH12" s="6">
        <f>VLOOKUP(A12, ALL_AP_DATA!$A$2:$D$3600, 3, FALSE)</f>
        <v>56</v>
      </c>
      <c r="BI12" s="6">
        <f>VLOOKUP(A12, ALL_AP_DATA!$A$2:$E$3600, 5, FALSE)</f>
        <v>6174</v>
      </c>
      <c r="BJ12" s="6">
        <f t="shared" si="8"/>
        <v>15.953488372093023</v>
      </c>
      <c r="BK12" s="6">
        <f t="shared" si="12"/>
        <v>0.14470284237726097</v>
      </c>
    </row>
    <row r="13" spans="1:63" ht="15" customHeight="1" x14ac:dyDescent="0.25">
      <c r="A13" s="8" t="s">
        <v>1502</v>
      </c>
      <c r="B13" s="9" t="s">
        <v>1491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9">
        <v>3</v>
      </c>
      <c r="R13" s="9">
        <v>13</v>
      </c>
      <c r="S13" s="9">
        <v>19</v>
      </c>
      <c r="T13" s="9">
        <v>1741</v>
      </c>
      <c r="U13" s="9">
        <v>4.5900000000000003E-2</v>
      </c>
      <c r="V13" s="9">
        <v>0.76</v>
      </c>
      <c r="W13" s="9">
        <v>0.42430000000000001</v>
      </c>
      <c r="X13" s="9">
        <v>5</v>
      </c>
      <c r="Y13" s="9">
        <v>6</v>
      </c>
      <c r="Z13" s="9">
        <v>0</v>
      </c>
      <c r="AA13" s="9">
        <v>0</v>
      </c>
      <c r="AB13" s="9">
        <v>2.12E-2</v>
      </c>
      <c r="AC13" s="9">
        <v>0</v>
      </c>
      <c r="AD13" s="9">
        <v>0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T13" s="6" t="str">
        <f t="shared" si="0"/>
        <v/>
      </c>
      <c r="AU13" s="6" t="str">
        <f t="shared" si="1"/>
        <v/>
      </c>
      <c r="AV13" s="6">
        <f t="shared" si="2"/>
        <v>133.92307692307693</v>
      </c>
      <c r="AW13" s="7">
        <f t="shared" si="3"/>
        <v>0</v>
      </c>
      <c r="AX13" s="6" t="str">
        <f t="shared" si="4"/>
        <v/>
      </c>
      <c r="AY13" s="6" t="str">
        <f t="shared" si="5"/>
        <v/>
      </c>
      <c r="BA13" s="6">
        <f>VLOOKUP(A13, ALL_AP_DATA!$A$2:$F$3600, 6, FALSE)</f>
        <v>283</v>
      </c>
      <c r="BB13" s="6">
        <f>VLOOKUP(A13, projmetadata!$A$2:$D$2036, 4, FALSE)</f>
        <v>12118</v>
      </c>
      <c r="BC13" s="6" t="e">
        <f t="array" aca="1" ref="BC13" ca="1">_xludf.IFS(I13&lt;&gt;0, F13/I13, P13&lt;&gt;0, M13/P13, W13&lt;&gt;0, T13/W13, AD13&lt;&gt;0, AA13/AD13, AK13&lt;&gt;0, AH13/AK13, AR13&lt;&gt;0, AO13/AR13, TRUE, 0)</f>
        <v>#NAME?</v>
      </c>
      <c r="BE13" s="6" t="e">
        <f t="shared" ca="1" si="10"/>
        <v>#NAME?</v>
      </c>
      <c r="BF13" s="6" t="e">
        <f t="shared" ca="1" si="11"/>
        <v>#NAME?</v>
      </c>
      <c r="BG13" s="6"/>
      <c r="BH13" s="6">
        <f>VLOOKUP(A13, ALL_AP_DATA!$A$2:$D$3600, 3, FALSE)</f>
        <v>13</v>
      </c>
      <c r="BI13" s="6">
        <f>VLOOKUP(A13, ALL_AP_DATA!$A$2:$E$3600, 5, FALSE)</f>
        <v>4103</v>
      </c>
      <c r="BJ13" s="6">
        <f t="shared" si="8"/>
        <v>14.498233215547703</v>
      </c>
      <c r="BK13" s="6">
        <f t="shared" si="12"/>
        <v>4.5936395759717315E-2</v>
      </c>
    </row>
    <row r="14" spans="1:63" ht="15" customHeight="1" x14ac:dyDescent="0.25">
      <c r="A14" s="8" t="s">
        <v>1503</v>
      </c>
      <c r="B14" s="9" t="s">
        <v>1491</v>
      </c>
      <c r="C14" s="9">
        <v>2</v>
      </c>
      <c r="D14" s="9">
        <v>5</v>
      </c>
      <c r="E14" s="9">
        <v>0</v>
      </c>
      <c r="F14" s="9">
        <v>0</v>
      </c>
      <c r="G14" s="9">
        <v>3.1099999999999999E-2</v>
      </c>
      <c r="H14" s="9">
        <v>0</v>
      </c>
      <c r="I14" s="9">
        <v>0</v>
      </c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9">
        <v>6</v>
      </c>
      <c r="Y14" s="9">
        <v>43</v>
      </c>
      <c r="Z14" s="9">
        <v>0</v>
      </c>
      <c r="AA14" s="9">
        <v>0</v>
      </c>
      <c r="AB14" s="9">
        <v>0.2671</v>
      </c>
      <c r="AC14" s="9">
        <v>0</v>
      </c>
      <c r="AD14" s="9">
        <v>0</v>
      </c>
      <c r="AE14" s="9">
        <v>3</v>
      </c>
      <c r="AF14" s="9">
        <v>17</v>
      </c>
      <c r="AG14" s="9">
        <v>0</v>
      </c>
      <c r="AH14" s="9">
        <v>0</v>
      </c>
      <c r="AI14" s="9">
        <v>0.1056</v>
      </c>
      <c r="AJ14" s="9">
        <v>0</v>
      </c>
      <c r="AK14" s="9">
        <v>0</v>
      </c>
      <c r="AL14" s="8"/>
      <c r="AM14" s="8"/>
      <c r="AN14" s="8"/>
      <c r="AO14" s="8"/>
      <c r="AP14" s="8"/>
      <c r="AQ14" s="8"/>
      <c r="AR14" s="8"/>
      <c r="AT14" s="6">
        <f t="shared" si="0"/>
        <v>0</v>
      </c>
      <c r="AU14" s="6" t="str">
        <f t="shared" si="1"/>
        <v/>
      </c>
      <c r="AV14" s="6" t="str">
        <f t="shared" si="2"/>
        <v/>
      </c>
      <c r="AW14" s="7">
        <f t="shared" si="3"/>
        <v>0</v>
      </c>
      <c r="AX14" s="6">
        <f t="shared" si="4"/>
        <v>0</v>
      </c>
      <c r="AY14" s="6" t="str">
        <f t="shared" si="5"/>
        <v/>
      </c>
      <c r="BA14" s="6">
        <f>VLOOKUP(A14, ALL_AP_DATA!$A$2:$F$3600, 6, FALSE)</f>
        <v>161</v>
      </c>
      <c r="BB14" s="6">
        <f>VLOOKUP(A14, projmetadata!$A$2:$D$2036, 4, FALSE)</f>
        <v>8217</v>
      </c>
      <c r="BC14" s="6" t="e">
        <f t="array" aca="1" ref="BC14" ca="1">_xludf.IFS(I14&lt;&gt;0, F14/I14, P14&lt;&gt;0, M14/P14, W14&lt;&gt;0, T14/W14, AD14&lt;&gt;0, AA14/AD14, AK14&lt;&gt;0, AH14/AK14, AR14&lt;&gt;0, AO14/AR14, TRUE, 0)</f>
        <v>#NAME?</v>
      </c>
      <c r="BE14" s="6" t="e">
        <f t="shared" ca="1" si="10"/>
        <v>#NAME?</v>
      </c>
      <c r="BF14" s="6" t="e">
        <f t="shared" ca="1" si="11"/>
        <v>#NAME?</v>
      </c>
      <c r="BG14" s="6"/>
      <c r="BH14" s="6">
        <f>VLOOKUP(A14, ALL_AP_DATA!$A$2:$D$3600, 3, FALSE)</f>
        <v>6</v>
      </c>
      <c r="BI14" s="6">
        <f>VLOOKUP(A14, ALL_AP_DATA!$A$2:$E$3600, 5, FALSE)</f>
        <v>41</v>
      </c>
      <c r="BJ14" s="6">
        <f t="shared" si="8"/>
        <v>0.25465838509316768</v>
      </c>
      <c r="BK14" s="6">
        <f t="shared" si="12"/>
        <v>3.7267080745341616E-2</v>
      </c>
    </row>
    <row r="15" spans="1:63" ht="15" customHeight="1" x14ac:dyDescent="0.25">
      <c r="A15" s="8" t="s">
        <v>1504</v>
      </c>
      <c r="B15" s="9" t="s">
        <v>1491</v>
      </c>
      <c r="C15" s="9">
        <v>2</v>
      </c>
      <c r="D15" s="9">
        <v>4</v>
      </c>
      <c r="E15" s="9">
        <v>2</v>
      </c>
      <c r="F15" s="9">
        <v>23</v>
      </c>
      <c r="G15" s="9">
        <v>2.12E-2</v>
      </c>
      <c r="H15" s="9">
        <v>1.03E-2</v>
      </c>
      <c r="I15" s="9">
        <v>2.8E-3</v>
      </c>
      <c r="J15" s="8"/>
      <c r="K15" s="8"/>
      <c r="L15" s="8"/>
      <c r="M15" s="8"/>
      <c r="N15" s="8"/>
      <c r="O15" s="8"/>
      <c r="P15" s="8"/>
      <c r="Q15" s="9">
        <v>14</v>
      </c>
      <c r="R15" s="9">
        <v>72</v>
      </c>
      <c r="S15" s="9">
        <v>172</v>
      </c>
      <c r="T15" s="9">
        <v>7169</v>
      </c>
      <c r="U15" s="9">
        <v>0.38100000000000001</v>
      </c>
      <c r="V15" s="9">
        <v>0.8821</v>
      </c>
      <c r="W15" s="9">
        <v>0.87719999999999998</v>
      </c>
      <c r="X15" s="8"/>
      <c r="Y15" s="8"/>
      <c r="Z15" s="8"/>
      <c r="AA15" s="8"/>
      <c r="AB15" s="8"/>
      <c r="AC15" s="8"/>
      <c r="AD15" s="8"/>
      <c r="AE15" s="9">
        <v>1</v>
      </c>
      <c r="AF15" s="9">
        <v>5</v>
      </c>
      <c r="AG15" s="9">
        <v>3</v>
      </c>
      <c r="AH15" s="9">
        <v>27</v>
      </c>
      <c r="AI15" s="9">
        <v>2.6499999999999999E-2</v>
      </c>
      <c r="AJ15" s="9">
        <v>1.54E-2</v>
      </c>
      <c r="AK15" s="9">
        <v>3.3E-3</v>
      </c>
      <c r="AL15" s="8"/>
      <c r="AM15" s="8"/>
      <c r="AN15" s="8"/>
      <c r="AO15" s="8"/>
      <c r="AP15" s="8"/>
      <c r="AQ15" s="8"/>
      <c r="AR15" s="8"/>
      <c r="AT15" s="6">
        <f t="shared" si="0"/>
        <v>5.75</v>
      </c>
      <c r="AU15" s="6" t="str">
        <f t="shared" si="1"/>
        <v/>
      </c>
      <c r="AV15" s="6">
        <f t="shared" si="2"/>
        <v>99.569444444444443</v>
      </c>
      <c r="AW15" s="7" t="str">
        <f t="shared" si="3"/>
        <v/>
      </c>
      <c r="AX15" s="6">
        <f t="shared" si="4"/>
        <v>5.4</v>
      </c>
      <c r="AY15" s="6" t="str">
        <f t="shared" si="5"/>
        <v/>
      </c>
      <c r="BA15" s="6">
        <f>VLOOKUP(A15, ALL_AP_DATA!$A$2:$F$3600, 6, FALSE)</f>
        <v>189</v>
      </c>
      <c r="BB15" s="6">
        <f>VLOOKUP(A15, projmetadata!$A$2:$D$2036, 4, FALSE)</f>
        <v>6423</v>
      </c>
      <c r="BC15" s="6" t="e">
        <f t="array" aca="1" ref="BC15" ca="1">_xludf.IFS(I15&lt;&gt;0, F15/I15, P15&lt;&gt;0, M15/P15, W15&lt;&gt;0, T15/W15, AD15&lt;&gt;0, AA15/AD15, AK15&lt;&gt;0, AH15/AK15, AR15&lt;&gt;0, AO15/AR15, TRUE, 0)</f>
        <v>#NAME?</v>
      </c>
      <c r="BE15" s="6" t="e">
        <f t="shared" ca="1" si="10"/>
        <v>#NAME?</v>
      </c>
      <c r="BF15" s="6" t="e">
        <f t="shared" ca="1" si="11"/>
        <v>#NAME?</v>
      </c>
      <c r="BG15" s="6"/>
      <c r="BH15" s="6">
        <f>VLOOKUP(A15, ALL_AP_DATA!$A$2:$D$3600, 3, FALSE)</f>
        <v>80</v>
      </c>
      <c r="BI15" s="6">
        <f>VLOOKUP(A15, ALL_AP_DATA!$A$2:$E$3600, 5, FALSE)</f>
        <v>8173</v>
      </c>
      <c r="BJ15" s="6">
        <f t="shared" si="8"/>
        <v>43.24338624338624</v>
      </c>
      <c r="BK15" s="6">
        <f t="shared" si="12"/>
        <v>0.42328042328042326</v>
      </c>
    </row>
    <row r="16" spans="1:63" ht="15" customHeight="1" x14ac:dyDescent="0.25">
      <c r="A16" s="8" t="s">
        <v>1505</v>
      </c>
      <c r="B16" s="9" t="s">
        <v>1491</v>
      </c>
      <c r="C16" s="9">
        <v>2</v>
      </c>
      <c r="D16" s="9">
        <v>8</v>
      </c>
      <c r="E16" s="9">
        <v>10</v>
      </c>
      <c r="F16" s="9">
        <v>191</v>
      </c>
      <c r="G16" s="9">
        <v>3.1699999999999999E-2</v>
      </c>
      <c r="H16" s="9">
        <v>0.1111</v>
      </c>
      <c r="I16" s="9">
        <v>3.3000000000000002E-2</v>
      </c>
      <c r="J16" s="8"/>
      <c r="K16" s="8"/>
      <c r="L16" s="8"/>
      <c r="M16" s="8"/>
      <c r="N16" s="8"/>
      <c r="O16" s="8"/>
      <c r="P16" s="8"/>
      <c r="Q16" s="9">
        <v>2</v>
      </c>
      <c r="R16" s="9">
        <v>6</v>
      </c>
      <c r="S16" s="9">
        <v>23</v>
      </c>
      <c r="T16" s="9">
        <v>263</v>
      </c>
      <c r="U16" s="9">
        <v>2.3800000000000002E-2</v>
      </c>
      <c r="V16" s="9">
        <v>0.25559999999999999</v>
      </c>
      <c r="W16" s="9">
        <v>4.5400000000000003E-2</v>
      </c>
      <c r="X16" s="9">
        <v>27</v>
      </c>
      <c r="Y16" s="9">
        <v>28</v>
      </c>
      <c r="Z16" s="9">
        <v>23</v>
      </c>
      <c r="AA16" s="9">
        <v>1125</v>
      </c>
      <c r="AB16" s="9">
        <v>0.1111</v>
      </c>
      <c r="AC16" s="9">
        <v>0.25559999999999999</v>
      </c>
      <c r="AD16" s="9">
        <v>0.19420000000000001</v>
      </c>
      <c r="AE16" s="9">
        <v>3</v>
      </c>
      <c r="AF16" s="9">
        <v>10</v>
      </c>
      <c r="AG16" s="9">
        <v>0</v>
      </c>
      <c r="AH16" s="9">
        <v>0</v>
      </c>
      <c r="AI16" s="9">
        <v>3.9699999999999999E-2</v>
      </c>
      <c r="AJ16" s="9">
        <v>0</v>
      </c>
      <c r="AK16" s="9">
        <v>0</v>
      </c>
      <c r="AL16" s="8"/>
      <c r="AM16" s="8"/>
      <c r="AN16" s="8"/>
      <c r="AO16" s="8"/>
      <c r="AP16" s="8"/>
      <c r="AQ16" s="8"/>
      <c r="AR16" s="8"/>
      <c r="AT16" s="6">
        <f t="shared" si="0"/>
        <v>23.875</v>
      </c>
      <c r="AU16" s="6" t="str">
        <f t="shared" si="1"/>
        <v/>
      </c>
      <c r="AV16" s="6">
        <f t="shared" si="2"/>
        <v>43.833333333333336</v>
      </c>
      <c r="AW16" s="7">
        <f t="shared" si="3"/>
        <v>40.178571428571431</v>
      </c>
      <c r="AX16" s="6">
        <f t="shared" si="4"/>
        <v>0</v>
      </c>
      <c r="AY16" s="6" t="str">
        <f t="shared" si="5"/>
        <v/>
      </c>
      <c r="BA16" s="6">
        <f>VLOOKUP(A16, ALL_AP_DATA!$A$2:$F$3600, 6, FALSE)</f>
        <v>252</v>
      </c>
      <c r="BB16" s="6">
        <f>VLOOKUP(A16, projmetadata!$A$2:$D$2036, 4, FALSE)</f>
        <v>19877</v>
      </c>
      <c r="BC16" s="6" t="e">
        <f t="array" aca="1" ref="BC16" ca="1">_xludf.IFS(I16&lt;&gt;0, F16/I16, P16&lt;&gt;0, M16/P16, W16&lt;&gt;0, T16/W16, AD16&lt;&gt;0, AA16/AD16, AK16&lt;&gt;0, AH16/AK16, AR16&lt;&gt;0, AO16/AR16, TRUE, 0)</f>
        <v>#NAME?</v>
      </c>
      <c r="BE16" s="6" t="e">
        <f t="shared" ca="1" si="10"/>
        <v>#NAME?</v>
      </c>
      <c r="BF16" s="6" t="e">
        <f t="shared" ca="1" si="11"/>
        <v>#NAME?</v>
      </c>
      <c r="BG16" s="6"/>
      <c r="BH16" s="6">
        <f>VLOOKUP(A16, ALL_AP_DATA!$A$2:$D$3600, 3, FALSE)</f>
        <v>25</v>
      </c>
      <c r="BI16" s="6">
        <f>VLOOKUP(A16, ALL_AP_DATA!$A$2:$E$3600, 5, FALSE)</f>
        <v>5794</v>
      </c>
      <c r="BJ16" s="6">
        <f t="shared" si="8"/>
        <v>22.99206349206349</v>
      </c>
      <c r="BK16" s="6">
        <f t="shared" si="12"/>
        <v>9.9206349206349201E-2</v>
      </c>
    </row>
    <row r="17" spans="1:63" ht="15" customHeight="1" x14ac:dyDescent="0.25">
      <c r="A17" s="8" t="s">
        <v>1506</v>
      </c>
      <c r="B17" s="9" t="s">
        <v>1491</v>
      </c>
      <c r="C17" s="9">
        <v>4</v>
      </c>
      <c r="D17" s="9">
        <v>10</v>
      </c>
      <c r="E17" s="9">
        <v>9</v>
      </c>
      <c r="F17" s="9">
        <v>207</v>
      </c>
      <c r="G17" s="9">
        <v>4.8800000000000003E-2</v>
      </c>
      <c r="H17" s="9">
        <v>0.26469999999999999</v>
      </c>
      <c r="I17" s="9">
        <v>5.33E-2</v>
      </c>
      <c r="J17" s="8"/>
      <c r="K17" s="8"/>
      <c r="L17" s="8"/>
      <c r="M17" s="8"/>
      <c r="N17" s="8"/>
      <c r="O17" s="8"/>
      <c r="P17" s="8"/>
      <c r="Q17" s="9">
        <v>5</v>
      </c>
      <c r="R17" s="9">
        <v>17</v>
      </c>
      <c r="S17" s="9">
        <v>23</v>
      </c>
      <c r="T17" s="9">
        <v>1440</v>
      </c>
      <c r="U17" s="9">
        <v>8.2900000000000001E-2</v>
      </c>
      <c r="V17" s="9">
        <v>0.67649999999999999</v>
      </c>
      <c r="W17" s="9">
        <v>0.37059999999999998</v>
      </c>
      <c r="X17" s="9">
        <v>20</v>
      </c>
      <c r="Y17" s="9">
        <v>38</v>
      </c>
      <c r="Z17" s="9">
        <v>13</v>
      </c>
      <c r="AA17" s="9">
        <v>472</v>
      </c>
      <c r="AB17" s="9">
        <v>0.18540000000000001</v>
      </c>
      <c r="AC17" s="9">
        <v>0.38240000000000002</v>
      </c>
      <c r="AD17" s="9">
        <v>0.1215</v>
      </c>
      <c r="AE17" s="9">
        <v>5</v>
      </c>
      <c r="AF17" s="9">
        <v>32</v>
      </c>
      <c r="AG17" s="9">
        <v>20</v>
      </c>
      <c r="AH17" s="9">
        <v>1401</v>
      </c>
      <c r="AI17" s="9">
        <v>0.15609999999999999</v>
      </c>
      <c r="AJ17" s="9">
        <v>0.58819999999999995</v>
      </c>
      <c r="AK17" s="9">
        <v>0.36049999999999999</v>
      </c>
      <c r="AL17" s="8"/>
      <c r="AM17" s="8"/>
      <c r="AN17" s="8"/>
      <c r="AO17" s="8"/>
      <c r="AP17" s="8"/>
      <c r="AQ17" s="8"/>
      <c r="AR17" s="8"/>
      <c r="AT17" s="6">
        <f t="shared" si="0"/>
        <v>20.7</v>
      </c>
      <c r="AU17" s="6" t="str">
        <f t="shared" si="1"/>
        <v/>
      </c>
      <c r="AV17" s="6">
        <f t="shared" si="2"/>
        <v>84.705882352941174</v>
      </c>
      <c r="AW17" s="7">
        <f t="shared" si="3"/>
        <v>12.421052631578947</v>
      </c>
      <c r="AX17" s="6">
        <f t="shared" si="4"/>
        <v>43.78125</v>
      </c>
      <c r="AY17" s="6" t="str">
        <f t="shared" si="5"/>
        <v/>
      </c>
      <c r="BA17" s="6">
        <f>VLOOKUP(A17, ALL_AP_DATA!$A$2:$F$3600, 6, FALSE)</f>
        <v>205</v>
      </c>
      <c r="BB17" s="6">
        <f>VLOOKUP(A17, projmetadata!$A$2:$D$2036, 4, FALSE)</f>
        <v>28041</v>
      </c>
      <c r="BC17" s="6" t="e">
        <f t="array" aca="1" ref="BC17" ca="1">_xludf.IFS(I17&lt;&gt;0, F17/I17, P17&lt;&gt;0, M17/P17, W17&lt;&gt;0, T17/W17, AD17&lt;&gt;0, AA17/AD17, AK17&lt;&gt;0, AH17/AK17, AR17&lt;&gt;0, AO17/AR17, TRUE, 0)</f>
        <v>#NAME?</v>
      </c>
      <c r="BE17" s="6" t="e">
        <f t="shared" ca="1" si="10"/>
        <v>#NAME?</v>
      </c>
      <c r="BF17" s="6" t="e">
        <f t="shared" ca="1" si="11"/>
        <v>#NAME?</v>
      </c>
      <c r="BG17" s="6"/>
      <c r="BH17" s="6">
        <f>VLOOKUP(A17, ALL_AP_DATA!$A$2:$D$3600, 3, FALSE)</f>
        <v>21</v>
      </c>
      <c r="BI17" s="6">
        <f>VLOOKUP(A17, ALL_AP_DATA!$A$2:$E$3600, 5, FALSE)</f>
        <v>3886</v>
      </c>
      <c r="BJ17" s="6">
        <f t="shared" si="8"/>
        <v>18.956097560975611</v>
      </c>
      <c r="BK17" s="6">
        <f t="shared" si="12"/>
        <v>0.1024390243902439</v>
      </c>
    </row>
    <row r="18" spans="1:63" ht="15" customHeight="1" x14ac:dyDescent="0.25">
      <c r="A18" s="8" t="s">
        <v>1507</v>
      </c>
      <c r="B18" s="9" t="s">
        <v>1491</v>
      </c>
      <c r="C18" s="9">
        <v>5</v>
      </c>
      <c r="D18" s="9">
        <v>47</v>
      </c>
      <c r="E18" s="9">
        <v>97</v>
      </c>
      <c r="F18" s="9">
        <v>6080</v>
      </c>
      <c r="G18" s="9">
        <v>0.1638</v>
      </c>
      <c r="H18" s="9">
        <v>0.44700000000000001</v>
      </c>
      <c r="I18" s="9">
        <v>0.1709</v>
      </c>
      <c r="J18" s="8"/>
      <c r="K18" s="8"/>
      <c r="L18" s="8"/>
      <c r="M18" s="8"/>
      <c r="N18" s="8"/>
      <c r="O18" s="8"/>
      <c r="P18" s="8"/>
      <c r="Q18" s="9">
        <v>11</v>
      </c>
      <c r="R18" s="9">
        <v>42</v>
      </c>
      <c r="S18" s="9">
        <v>128</v>
      </c>
      <c r="T18" s="9">
        <v>10203</v>
      </c>
      <c r="U18" s="9">
        <v>0.14630000000000001</v>
      </c>
      <c r="V18" s="9">
        <v>0.58989999999999998</v>
      </c>
      <c r="W18" s="9">
        <v>0.2868</v>
      </c>
      <c r="X18" s="9">
        <v>15</v>
      </c>
      <c r="Y18" s="9">
        <v>95</v>
      </c>
      <c r="Z18" s="9">
        <v>129</v>
      </c>
      <c r="AA18" s="9">
        <v>5187</v>
      </c>
      <c r="AB18" s="9">
        <v>0.33100000000000002</v>
      </c>
      <c r="AC18" s="9">
        <v>0.59450000000000003</v>
      </c>
      <c r="AD18" s="9">
        <v>0.14580000000000001</v>
      </c>
      <c r="AE18" s="9">
        <v>8</v>
      </c>
      <c r="AF18" s="9">
        <v>29</v>
      </c>
      <c r="AG18" s="9">
        <v>82</v>
      </c>
      <c r="AH18" s="9">
        <v>3251</v>
      </c>
      <c r="AI18" s="9">
        <v>0.10100000000000001</v>
      </c>
      <c r="AJ18" s="9">
        <v>0.37790000000000001</v>
      </c>
      <c r="AK18" s="9">
        <v>9.1399999999999995E-2</v>
      </c>
      <c r="AL18" s="8"/>
      <c r="AM18" s="8"/>
      <c r="AN18" s="8"/>
      <c r="AO18" s="8"/>
      <c r="AP18" s="8"/>
      <c r="AQ18" s="8"/>
      <c r="AR18" s="8"/>
      <c r="AT18" s="6">
        <f t="shared" si="0"/>
        <v>129.36170212765958</v>
      </c>
      <c r="AU18" s="6" t="str">
        <f t="shared" si="1"/>
        <v/>
      </c>
      <c r="AV18" s="6">
        <f t="shared" si="2"/>
        <v>242.92857142857142</v>
      </c>
      <c r="AW18" s="7">
        <f t="shared" si="3"/>
        <v>54.6</v>
      </c>
      <c r="AX18" s="6">
        <f t="shared" si="4"/>
        <v>112.10344827586206</v>
      </c>
      <c r="AY18" s="6" t="str">
        <f t="shared" si="5"/>
        <v/>
      </c>
      <c r="BA18" s="6">
        <f>VLOOKUP(A18, ALL_AP_DATA!$A$2:$F$3600, 6, FALSE)</f>
        <v>286</v>
      </c>
      <c r="BB18" s="6">
        <f>VLOOKUP(A18, projmetadata!$A$2:$D$2036, 4, FALSE)</f>
        <v>43346</v>
      </c>
      <c r="BC18" s="6" t="e">
        <f t="array" aca="1" ref="BC18" ca="1">_xludf.IFS(I18&lt;&gt;0, F18/I18, P18&lt;&gt;0, M18/P18, W18&lt;&gt;0, T18/W18, AD18&lt;&gt;0, AA18/AD18, AK18&lt;&gt;0, AH18/AK18, AR18&lt;&gt;0, AO18/AR18, TRUE, 0)</f>
        <v>#NAME?</v>
      </c>
      <c r="BE18" s="6" t="e">
        <f t="shared" ca="1" si="10"/>
        <v>#NAME?</v>
      </c>
      <c r="BF18" s="6" t="e">
        <f t="shared" ca="1" si="11"/>
        <v>#NAME?</v>
      </c>
      <c r="BG18" s="6"/>
      <c r="BH18" s="6">
        <f>VLOOKUP(A18, ALL_AP_DATA!$A$2:$D$3600, 3, FALSE)</f>
        <v>93</v>
      </c>
      <c r="BI18" s="6">
        <f>VLOOKUP(A18, ALL_AP_DATA!$A$2:$E$3600, 5, FALSE)</f>
        <v>35580</v>
      </c>
      <c r="BJ18" s="6">
        <f t="shared" si="8"/>
        <v>124.4055944055944</v>
      </c>
      <c r="BK18" s="6">
        <f t="shared" si="12"/>
        <v>0.32517482517482516</v>
      </c>
    </row>
    <row r="19" spans="1:63" ht="15" customHeight="1" x14ac:dyDescent="0.25">
      <c r="A19" s="8" t="s">
        <v>1508</v>
      </c>
      <c r="B19" s="9" t="s">
        <v>1491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9">
        <v>7</v>
      </c>
      <c r="R19" s="9">
        <v>46</v>
      </c>
      <c r="S19" s="9">
        <v>84</v>
      </c>
      <c r="T19" s="9">
        <v>143347</v>
      </c>
      <c r="U19" s="9">
        <v>0.25140000000000001</v>
      </c>
      <c r="V19" s="9">
        <v>0.67200000000000004</v>
      </c>
      <c r="W19" s="9">
        <v>0.97489999999999999</v>
      </c>
      <c r="X19" s="9">
        <v>12</v>
      </c>
      <c r="Y19" s="9">
        <v>55</v>
      </c>
      <c r="Z19" s="9">
        <v>32</v>
      </c>
      <c r="AA19" s="9">
        <v>1764</v>
      </c>
      <c r="AB19" s="9">
        <v>0.30049999999999999</v>
      </c>
      <c r="AC19" s="9">
        <v>0.25600000000000001</v>
      </c>
      <c r="AD19" s="9">
        <v>1.2E-2</v>
      </c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T19" s="6" t="str">
        <f t="shared" si="0"/>
        <v/>
      </c>
      <c r="AU19" s="6" t="str">
        <f t="shared" si="1"/>
        <v/>
      </c>
      <c r="AV19" s="6">
        <f t="shared" si="2"/>
        <v>3116.2391304347825</v>
      </c>
      <c r="AW19" s="7">
        <f t="shared" si="3"/>
        <v>32.072727272727271</v>
      </c>
      <c r="AX19" s="6" t="str">
        <f t="shared" si="4"/>
        <v/>
      </c>
      <c r="AY19" s="6" t="str">
        <f t="shared" si="5"/>
        <v/>
      </c>
      <c r="BA19" s="6">
        <f>VLOOKUP(A19, ALL_AP_DATA!$A$2:$F$3600, 6, FALSE)</f>
        <v>183</v>
      </c>
      <c r="BB19" s="6">
        <f>VLOOKUP(A19, projmetadata!$A$2:$D$2036, 4, FALSE)</f>
        <v>14228</v>
      </c>
      <c r="BC19" s="6" t="e">
        <f t="array" aca="1" ref="BC19" ca="1">_xludf.IFS(I19&lt;&gt;0, F19/I19, P19&lt;&gt;0, M19/P19, W19&lt;&gt;0, T19/W19, AD19&lt;&gt;0, AA19/AD19, AK19&lt;&gt;0, AH19/AK19, AR19&lt;&gt;0, AO19/AR19, TRUE, 0)</f>
        <v>#NAME?</v>
      </c>
      <c r="BE19" s="6" t="e">
        <f t="shared" ca="1" si="10"/>
        <v>#NAME?</v>
      </c>
      <c r="BF19" s="6" t="e">
        <f t="shared" ca="1" si="11"/>
        <v>#NAME?</v>
      </c>
      <c r="BG19" s="6"/>
      <c r="BH19" s="6">
        <f>VLOOKUP(A19, ALL_AP_DATA!$A$2:$D$3600, 3, FALSE)</f>
        <v>48</v>
      </c>
      <c r="BI19" s="6">
        <f>VLOOKUP(A19, ALL_AP_DATA!$A$2:$E$3600, 5, FALSE)</f>
        <v>147038</v>
      </c>
      <c r="BJ19" s="6">
        <f t="shared" si="8"/>
        <v>803.48633879781426</v>
      </c>
      <c r="BK19" s="6">
        <f t="shared" si="12"/>
        <v>0.26229508196721313</v>
      </c>
    </row>
    <row r="20" spans="1:63" ht="15" customHeight="1" x14ac:dyDescent="0.25">
      <c r="A20" s="8" t="s">
        <v>1509</v>
      </c>
      <c r="B20" s="9" t="s">
        <v>1491</v>
      </c>
      <c r="C20" s="9">
        <v>1</v>
      </c>
      <c r="D20" s="9">
        <v>2</v>
      </c>
      <c r="E20" s="9">
        <v>27</v>
      </c>
      <c r="F20" s="9">
        <v>613</v>
      </c>
      <c r="G20" s="9">
        <v>6.6E-3</v>
      </c>
      <c r="H20" s="9">
        <v>8.7900000000000006E-2</v>
      </c>
      <c r="I20" s="9">
        <v>4.1999999999999997E-3</v>
      </c>
      <c r="J20" s="9">
        <v>1</v>
      </c>
      <c r="K20" s="9">
        <v>9</v>
      </c>
      <c r="L20" s="9">
        <v>73</v>
      </c>
      <c r="M20" s="9">
        <v>7096</v>
      </c>
      <c r="N20" s="9">
        <v>2.9499999999999998E-2</v>
      </c>
      <c r="O20" s="9">
        <v>0.23780000000000001</v>
      </c>
      <c r="P20" s="9">
        <v>4.87E-2</v>
      </c>
      <c r="Q20" s="9">
        <v>19</v>
      </c>
      <c r="R20" s="9">
        <v>119</v>
      </c>
      <c r="S20" s="9">
        <v>282</v>
      </c>
      <c r="T20" s="9">
        <v>111230</v>
      </c>
      <c r="U20" s="9">
        <v>0.39019999999999999</v>
      </c>
      <c r="V20" s="9">
        <v>0.91859999999999997</v>
      </c>
      <c r="W20" s="9">
        <v>0.76380000000000003</v>
      </c>
      <c r="X20" s="9">
        <v>3</v>
      </c>
      <c r="Y20" s="9">
        <v>16</v>
      </c>
      <c r="Z20" s="9">
        <v>79</v>
      </c>
      <c r="AA20" s="9">
        <v>5969</v>
      </c>
      <c r="AB20" s="9">
        <v>5.2499999999999998E-2</v>
      </c>
      <c r="AC20" s="9">
        <v>0.25729999999999997</v>
      </c>
      <c r="AD20" s="9">
        <v>4.1000000000000002E-2</v>
      </c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T20" s="6">
        <f t="shared" si="0"/>
        <v>306.5</v>
      </c>
      <c r="AU20" s="6">
        <f t="shared" si="1"/>
        <v>788.44444444444446</v>
      </c>
      <c r="AV20" s="6">
        <f t="shared" si="2"/>
        <v>934.70588235294122</v>
      </c>
      <c r="AW20" s="7">
        <f t="shared" si="3"/>
        <v>373.0625</v>
      </c>
      <c r="AX20" s="6" t="str">
        <f t="shared" si="4"/>
        <v/>
      </c>
      <c r="AY20" s="6" t="str">
        <f t="shared" si="5"/>
        <v/>
      </c>
      <c r="BA20" s="6">
        <f>VLOOKUP(A20, ALL_AP_DATA!$A$2:$F$3600, 6, FALSE)</f>
        <v>305</v>
      </c>
      <c r="BB20" s="6">
        <f>VLOOKUP(A20, projmetadata!$A$2:$D$2036, 4, FALSE)</f>
        <v>8765</v>
      </c>
      <c r="BC20" s="6" t="e">
        <f t="array" aca="1" ref="BC20" ca="1">_xludf.IFS(I20&lt;&gt;0, F20/I20, P20&lt;&gt;0, M20/P20, W20&lt;&gt;0, T20/W20, AD20&lt;&gt;0, AA20/AD20, AK20&lt;&gt;0, AH20/AK20, AR20&lt;&gt;0, AO20/AR20, TRUE, 0)</f>
        <v>#NAME?</v>
      </c>
      <c r="BE20" s="6" t="e">
        <f t="shared" ca="1" si="10"/>
        <v>#NAME?</v>
      </c>
      <c r="BF20" s="6" t="e">
        <f t="shared" ca="1" si="11"/>
        <v>#NAME?</v>
      </c>
      <c r="BG20" s="6"/>
      <c r="BH20" s="6">
        <f>VLOOKUP(A20, ALL_AP_DATA!$A$2:$D$3600, 3, FALSE)</f>
        <v>121</v>
      </c>
      <c r="BI20" s="6">
        <f>VLOOKUP(A20, ALL_AP_DATA!$A$2:$E$3600, 5, FALSE)</f>
        <v>145631</v>
      </c>
      <c r="BJ20" s="6">
        <f t="shared" si="8"/>
        <v>477.47868852459015</v>
      </c>
      <c r="BK20" s="6">
        <f t="shared" si="12"/>
        <v>0.39672131147540984</v>
      </c>
    </row>
    <row r="21" spans="1:63" ht="15" customHeight="1" x14ac:dyDescent="0.25">
      <c r="A21" s="8" t="s">
        <v>1510</v>
      </c>
      <c r="B21" s="9" t="s">
        <v>1491</v>
      </c>
      <c r="C21" s="9">
        <v>1</v>
      </c>
      <c r="D21" s="9">
        <v>2</v>
      </c>
      <c r="E21" s="9">
        <v>24</v>
      </c>
      <c r="F21" s="9">
        <v>163</v>
      </c>
      <c r="G21" s="9">
        <v>1.03E-2</v>
      </c>
      <c r="H21" s="9">
        <v>7.9200000000000007E-2</v>
      </c>
      <c r="I21" s="9">
        <v>1.34E-2</v>
      </c>
      <c r="J21" s="9">
        <v>1</v>
      </c>
      <c r="K21" s="9">
        <v>12</v>
      </c>
      <c r="L21" s="9">
        <v>99</v>
      </c>
      <c r="M21" s="9">
        <v>2223</v>
      </c>
      <c r="N21" s="9">
        <v>6.1499999999999999E-2</v>
      </c>
      <c r="O21" s="9">
        <v>0.32669999999999999</v>
      </c>
      <c r="P21" s="9">
        <v>0.18229999999999999</v>
      </c>
      <c r="Q21" s="9">
        <v>20</v>
      </c>
      <c r="R21" s="9">
        <v>69</v>
      </c>
      <c r="S21" s="9">
        <v>266</v>
      </c>
      <c r="T21" s="9">
        <v>7827</v>
      </c>
      <c r="U21" s="9">
        <v>0.3538</v>
      </c>
      <c r="V21" s="9">
        <v>0.87790000000000001</v>
      </c>
      <c r="W21" s="9">
        <v>0.64170000000000005</v>
      </c>
      <c r="X21" s="9">
        <v>9</v>
      </c>
      <c r="Y21" s="9">
        <v>69</v>
      </c>
      <c r="Z21" s="9">
        <v>156</v>
      </c>
      <c r="AA21" s="9">
        <v>4202</v>
      </c>
      <c r="AB21" s="9">
        <v>0.3538</v>
      </c>
      <c r="AC21" s="9">
        <v>0.51490000000000002</v>
      </c>
      <c r="AD21" s="9">
        <v>0.34449999999999997</v>
      </c>
      <c r="AE21" s="9">
        <v>1</v>
      </c>
      <c r="AF21" s="9">
        <v>14</v>
      </c>
      <c r="AG21" s="9">
        <v>73</v>
      </c>
      <c r="AH21" s="9">
        <v>1370</v>
      </c>
      <c r="AI21" s="9">
        <v>7.1800000000000003E-2</v>
      </c>
      <c r="AJ21" s="9">
        <v>0.2409</v>
      </c>
      <c r="AK21" s="9">
        <v>0.1123</v>
      </c>
      <c r="AL21" s="8"/>
      <c r="AM21" s="8"/>
      <c r="AN21" s="8"/>
      <c r="AO21" s="8"/>
      <c r="AP21" s="8"/>
      <c r="AQ21" s="8"/>
      <c r="AR21" s="8"/>
      <c r="AT21" s="6">
        <f t="shared" si="0"/>
        <v>81.5</v>
      </c>
      <c r="AU21" s="6">
        <f t="shared" si="1"/>
        <v>185.25</v>
      </c>
      <c r="AV21" s="6">
        <f t="shared" si="2"/>
        <v>113.43478260869566</v>
      </c>
      <c r="AW21" s="7">
        <f t="shared" si="3"/>
        <v>60.89855072463768</v>
      </c>
      <c r="AX21" s="6">
        <f t="shared" si="4"/>
        <v>97.857142857142861</v>
      </c>
      <c r="AY21" s="6" t="str">
        <f t="shared" si="5"/>
        <v/>
      </c>
      <c r="BA21" s="6">
        <f>VLOOKUP(A21, ALL_AP_DATA!$A$2:$F$3600, 6, FALSE)</f>
        <v>195</v>
      </c>
      <c r="BB21" s="6">
        <f>VLOOKUP(A21, projmetadata!$A$2:$D$2036, 4, FALSE)</f>
        <v>11289</v>
      </c>
      <c r="BC21" s="6" t="e">
        <f t="array" aca="1" ref="BC21" ca="1">_xludf.IFS(I21&lt;&gt;0, F21/I21, P21&lt;&gt;0, M21/P21, W21&lt;&gt;0, T21/W21, AD21&lt;&gt;0, AA21/AD21, AK21&lt;&gt;0, AH21/AK21, AR21&lt;&gt;0, AO21/AR21, TRUE, 0)</f>
        <v>#NAME?</v>
      </c>
      <c r="BE21" s="6" t="e">
        <f t="shared" ca="1" si="10"/>
        <v>#NAME?</v>
      </c>
      <c r="BF21" s="6" t="e">
        <f t="shared" ca="1" si="11"/>
        <v>#NAME?</v>
      </c>
      <c r="BG21" s="6"/>
      <c r="BH21" s="6">
        <f>VLOOKUP(A21, ALL_AP_DATA!$A$2:$D$3600, 3, FALSE)</f>
        <v>81</v>
      </c>
      <c r="BI21" s="6">
        <f>VLOOKUP(A21, ALL_AP_DATA!$A$2:$E$3600, 5, FALSE)</f>
        <v>12197</v>
      </c>
      <c r="BJ21" s="6">
        <f t="shared" si="8"/>
        <v>62.54871794871795</v>
      </c>
      <c r="BK21" s="6">
        <f t="shared" si="12"/>
        <v>0.41538461538461541</v>
      </c>
    </row>
    <row r="22" spans="1:63" ht="15" customHeight="1" x14ac:dyDescent="0.25">
      <c r="A22" s="8" t="s">
        <v>1511</v>
      </c>
      <c r="B22" s="9" t="s">
        <v>1491</v>
      </c>
      <c r="C22" s="9">
        <v>10</v>
      </c>
      <c r="D22" s="9">
        <v>28</v>
      </c>
      <c r="E22" s="9">
        <v>93</v>
      </c>
      <c r="F22" s="9">
        <v>3203</v>
      </c>
      <c r="G22" s="9">
        <v>5.6800000000000003E-2</v>
      </c>
      <c r="H22" s="9">
        <v>0.2031</v>
      </c>
      <c r="I22" s="9">
        <v>4.6100000000000002E-2</v>
      </c>
      <c r="J22" s="8"/>
      <c r="K22" s="8"/>
      <c r="L22" s="8"/>
      <c r="M22" s="8"/>
      <c r="N22" s="8"/>
      <c r="O22" s="8"/>
      <c r="P22" s="8"/>
      <c r="Q22" s="9">
        <v>28</v>
      </c>
      <c r="R22" s="9">
        <v>110</v>
      </c>
      <c r="S22" s="9">
        <v>337</v>
      </c>
      <c r="T22" s="9">
        <v>62512</v>
      </c>
      <c r="U22" s="9">
        <v>0.22309999999999999</v>
      </c>
      <c r="V22" s="9">
        <v>0.73580000000000001</v>
      </c>
      <c r="W22" s="9">
        <v>0.89929999999999999</v>
      </c>
      <c r="X22" s="9">
        <v>20</v>
      </c>
      <c r="Y22" s="9">
        <v>63</v>
      </c>
      <c r="Z22" s="9">
        <v>125</v>
      </c>
      <c r="AA22" s="9">
        <v>4846</v>
      </c>
      <c r="AB22" s="9">
        <v>0.1278</v>
      </c>
      <c r="AC22" s="9">
        <v>0.27289999999999998</v>
      </c>
      <c r="AD22" s="9">
        <v>6.9699999999999998E-2</v>
      </c>
      <c r="AE22" s="9">
        <v>5</v>
      </c>
      <c r="AF22" s="9">
        <v>29</v>
      </c>
      <c r="AG22" s="9">
        <v>72</v>
      </c>
      <c r="AH22" s="9">
        <v>2642</v>
      </c>
      <c r="AI22" s="9">
        <v>5.8799999999999998E-2</v>
      </c>
      <c r="AJ22" s="9">
        <v>0.15720000000000001</v>
      </c>
      <c r="AK22" s="9">
        <v>3.7999999999999999E-2</v>
      </c>
      <c r="AL22" s="8"/>
      <c r="AM22" s="8"/>
      <c r="AN22" s="8"/>
      <c r="AO22" s="8"/>
      <c r="AP22" s="8"/>
      <c r="AQ22" s="8"/>
      <c r="AR22" s="8"/>
      <c r="AT22" s="6">
        <f t="shared" si="0"/>
        <v>114.39285714285714</v>
      </c>
      <c r="AU22" s="6" t="str">
        <f t="shared" si="1"/>
        <v/>
      </c>
      <c r="AV22" s="6">
        <f t="shared" si="2"/>
        <v>568.29090909090905</v>
      </c>
      <c r="AW22" s="7">
        <f t="shared" si="3"/>
        <v>76.920634920634924</v>
      </c>
      <c r="AX22" s="6">
        <f t="shared" si="4"/>
        <v>91.103448275862064</v>
      </c>
      <c r="AY22" s="6" t="str">
        <f t="shared" si="5"/>
        <v/>
      </c>
      <c r="BA22" s="6">
        <f>VLOOKUP(A22, ALL_AP_DATA!$A$2:$F$3600, 6, FALSE)</f>
        <v>493</v>
      </c>
      <c r="BB22" s="6">
        <f>VLOOKUP(A22, projmetadata!$A$2:$D$2036, 4, FALSE)</f>
        <v>59816</v>
      </c>
      <c r="BC22" s="6" t="e">
        <f t="array" aca="1" ref="BC22" ca="1">_xludf.IFS(I22&lt;&gt;0, F22/I22, P22&lt;&gt;0, M22/P22, W22&lt;&gt;0, T22/W22, AD22&lt;&gt;0, AA22/AD22, AK22&lt;&gt;0, AH22/AK22, AR22&lt;&gt;0, AO22/AR22, TRUE, 0)</f>
        <v>#NAME?</v>
      </c>
      <c r="BE22" s="6" t="e">
        <f t="shared" ca="1" si="10"/>
        <v>#NAME?</v>
      </c>
      <c r="BF22" s="6" t="e">
        <f t="shared" ca="1" si="11"/>
        <v>#NAME?</v>
      </c>
      <c r="BG22" s="6"/>
      <c r="BH22" s="6">
        <f>VLOOKUP(A22, ALL_AP_DATA!$A$2:$D$3600, 3, FALSE)</f>
        <v>149</v>
      </c>
      <c r="BI22" s="6">
        <f>VLOOKUP(A22, ALL_AP_DATA!$A$2:$E$3600, 5, FALSE)</f>
        <v>69514</v>
      </c>
      <c r="BJ22" s="6">
        <f t="shared" si="8"/>
        <v>141.00202839756594</v>
      </c>
      <c r="BK22" s="6">
        <f t="shared" si="12"/>
        <v>0.30223123732251522</v>
      </c>
    </row>
    <row r="23" spans="1:63" ht="15" customHeight="1" x14ac:dyDescent="0.25">
      <c r="A23" s="8" t="s">
        <v>1512</v>
      </c>
      <c r="B23" s="9" t="s">
        <v>1491</v>
      </c>
      <c r="C23" s="9">
        <v>3</v>
      </c>
      <c r="D23" s="9">
        <v>16</v>
      </c>
      <c r="E23" s="9">
        <v>3</v>
      </c>
      <c r="F23" s="9">
        <v>105</v>
      </c>
      <c r="G23" s="9">
        <v>8.5999999999999993E-2</v>
      </c>
      <c r="H23" s="9">
        <v>3.7499999999999999E-2</v>
      </c>
      <c r="I23" s="9">
        <v>1.67E-2</v>
      </c>
      <c r="J23" s="8"/>
      <c r="K23" s="8"/>
      <c r="L23" s="8"/>
      <c r="M23" s="8"/>
      <c r="N23" s="8"/>
      <c r="O23" s="8"/>
      <c r="P23" s="8"/>
      <c r="Q23" s="9">
        <v>7</v>
      </c>
      <c r="R23" s="9">
        <v>34</v>
      </c>
      <c r="S23" s="9">
        <v>63</v>
      </c>
      <c r="T23" s="9">
        <v>3684</v>
      </c>
      <c r="U23" s="9">
        <v>0.18279999999999999</v>
      </c>
      <c r="V23" s="9">
        <v>0.78749999999999998</v>
      </c>
      <c r="W23" s="9">
        <v>0.58709999999999996</v>
      </c>
      <c r="X23" s="9">
        <v>15</v>
      </c>
      <c r="Y23" s="9">
        <v>77</v>
      </c>
      <c r="Z23" s="9">
        <v>40</v>
      </c>
      <c r="AA23" s="9">
        <v>2212</v>
      </c>
      <c r="AB23" s="9">
        <v>0.41399999999999998</v>
      </c>
      <c r="AC23" s="9">
        <v>0.5</v>
      </c>
      <c r="AD23" s="9">
        <v>0.35249999999999998</v>
      </c>
      <c r="AE23" s="9">
        <v>3</v>
      </c>
      <c r="AF23" s="9">
        <v>15</v>
      </c>
      <c r="AG23" s="9">
        <v>9</v>
      </c>
      <c r="AH23" s="9">
        <v>723</v>
      </c>
      <c r="AI23" s="9">
        <v>8.0600000000000005E-2</v>
      </c>
      <c r="AJ23" s="9">
        <v>0.1125</v>
      </c>
      <c r="AK23" s="9">
        <v>0.1152</v>
      </c>
      <c r="AL23" s="8"/>
      <c r="AM23" s="8"/>
      <c r="AN23" s="8"/>
      <c r="AO23" s="8"/>
      <c r="AP23" s="8"/>
      <c r="AQ23" s="8"/>
      <c r="AR23" s="8"/>
      <c r="AT23" s="6">
        <f t="shared" si="0"/>
        <v>6.5625</v>
      </c>
      <c r="AU23" s="6" t="str">
        <f t="shared" si="1"/>
        <v/>
      </c>
      <c r="AV23" s="6">
        <f t="shared" si="2"/>
        <v>108.35294117647059</v>
      </c>
      <c r="AW23" s="7">
        <f t="shared" si="3"/>
        <v>28.727272727272727</v>
      </c>
      <c r="AX23" s="6">
        <f t="shared" si="4"/>
        <v>48.2</v>
      </c>
      <c r="AY23" s="6" t="str">
        <f t="shared" si="5"/>
        <v/>
      </c>
      <c r="BA23" s="6">
        <f>VLOOKUP(A23, ALL_AP_DATA!$A$2:$F$3600, 6, FALSE)</f>
        <v>186</v>
      </c>
      <c r="BB23" s="6">
        <f>VLOOKUP(A23, projmetadata!$A$2:$D$2036, 4, FALSE)</f>
        <v>14490</v>
      </c>
      <c r="BC23" s="6" t="e">
        <f t="array" aca="1" ref="BC23" ca="1">_xludf.IFS(I23&lt;&gt;0, F23/I23, P23&lt;&gt;0, M23/P23, W23&lt;&gt;0, T23/W23, AD23&lt;&gt;0, AA23/AD23, AK23&lt;&gt;0, AH23/AK23, AR23&lt;&gt;0, AO23/AR23, TRUE, 0)</f>
        <v>#NAME?</v>
      </c>
      <c r="BE23" s="6" t="e">
        <f t="shared" ca="1" si="10"/>
        <v>#NAME?</v>
      </c>
      <c r="BF23" s="6" t="e">
        <f t="shared" ca="1" si="11"/>
        <v>#NAME?</v>
      </c>
      <c r="BG23" s="6"/>
      <c r="BH23" s="6">
        <f>VLOOKUP(A23, ALL_AP_DATA!$A$2:$D$3600, 3, FALSE)</f>
        <v>54</v>
      </c>
      <c r="BI23" s="6">
        <f>VLOOKUP(A23, ALL_AP_DATA!$A$2:$E$3600, 5, FALSE)</f>
        <v>6275</v>
      </c>
      <c r="BJ23" s="6">
        <f t="shared" si="8"/>
        <v>33.736559139784944</v>
      </c>
      <c r="BK23" s="6">
        <f t="shared" si="12"/>
        <v>0.29032258064516131</v>
      </c>
    </row>
    <row r="24" spans="1:63" ht="15" customHeight="1" x14ac:dyDescent="0.25">
      <c r="A24" s="8" t="s">
        <v>1513</v>
      </c>
      <c r="B24" s="9" t="s">
        <v>1491</v>
      </c>
      <c r="C24" s="9">
        <v>34</v>
      </c>
      <c r="D24" s="9">
        <v>215</v>
      </c>
      <c r="E24" s="9">
        <v>568</v>
      </c>
      <c r="F24" s="9">
        <v>33388</v>
      </c>
      <c r="G24" s="9">
        <v>1.8499999999999999E-2</v>
      </c>
      <c r="H24" s="9">
        <v>0.1105</v>
      </c>
      <c r="I24" s="9">
        <v>2.4500000000000001E-2</v>
      </c>
      <c r="J24" s="9">
        <v>5</v>
      </c>
      <c r="K24" s="9">
        <v>37</v>
      </c>
      <c r="L24" s="9">
        <v>554</v>
      </c>
      <c r="M24" s="9">
        <v>26717</v>
      </c>
      <c r="N24" s="9">
        <v>3.2000000000000002E-3</v>
      </c>
      <c r="O24" s="9">
        <v>0.10780000000000001</v>
      </c>
      <c r="P24" s="9">
        <v>1.9599999999999999E-2</v>
      </c>
      <c r="Q24" s="9">
        <v>667</v>
      </c>
      <c r="R24" s="9">
        <v>3673</v>
      </c>
      <c r="S24" s="9">
        <v>4654</v>
      </c>
      <c r="T24" s="9">
        <v>991180</v>
      </c>
      <c r="U24" s="9">
        <v>0.31630000000000003</v>
      </c>
      <c r="V24" s="9">
        <v>0.90539999999999998</v>
      </c>
      <c r="W24" s="9">
        <v>0.72609999999999997</v>
      </c>
      <c r="X24" s="9">
        <v>434</v>
      </c>
      <c r="Y24" s="9">
        <v>2206</v>
      </c>
      <c r="Z24" s="9">
        <v>967</v>
      </c>
      <c r="AA24" s="9">
        <v>79062</v>
      </c>
      <c r="AB24" s="9">
        <v>0.19</v>
      </c>
      <c r="AC24" s="9">
        <v>0.18809999999999999</v>
      </c>
      <c r="AD24" s="9">
        <v>5.79E-2</v>
      </c>
      <c r="AE24" s="9">
        <v>26</v>
      </c>
      <c r="AF24" s="9">
        <v>198</v>
      </c>
      <c r="AG24" s="9">
        <v>516</v>
      </c>
      <c r="AH24" s="9">
        <v>31511</v>
      </c>
      <c r="AI24" s="9">
        <v>1.7000000000000001E-2</v>
      </c>
      <c r="AJ24" s="9">
        <v>0.1004</v>
      </c>
      <c r="AK24" s="9">
        <v>2.3099999999999999E-2</v>
      </c>
      <c r="AL24" s="9">
        <v>1</v>
      </c>
      <c r="AM24" s="9">
        <v>56</v>
      </c>
      <c r="AN24" s="9">
        <v>910</v>
      </c>
      <c r="AO24" s="9">
        <v>44567</v>
      </c>
      <c r="AP24" s="9">
        <v>4.7999999999999996E-3</v>
      </c>
      <c r="AQ24" s="9">
        <v>0.17699999999999999</v>
      </c>
      <c r="AR24" s="9">
        <v>3.2599999999999997E-2</v>
      </c>
      <c r="AT24" s="6">
        <f t="shared" si="0"/>
        <v>155.29302325581395</v>
      </c>
      <c r="AU24" s="6">
        <f t="shared" si="1"/>
        <v>722.08108108108104</v>
      </c>
      <c r="AV24" s="6">
        <f t="shared" si="2"/>
        <v>269.85570378437245</v>
      </c>
      <c r="AW24" s="7">
        <f t="shared" si="3"/>
        <v>35.839528558476879</v>
      </c>
      <c r="AX24" s="6">
        <f t="shared" si="4"/>
        <v>159.14646464646464</v>
      </c>
      <c r="AY24" s="6">
        <f t="shared" si="5"/>
        <v>795.83928571428567</v>
      </c>
      <c r="BA24" s="6">
        <f>VLOOKUP(A24, ALL_AP_DATA!$A$2:$F$3600, 6, FALSE)</f>
        <v>11613</v>
      </c>
      <c r="BB24" s="6">
        <f>VLOOKUP(A24, projmetadata!$A$2:$D$2036, 4, FALSE)</f>
        <v>537713</v>
      </c>
      <c r="BC24" s="6" t="e">
        <f t="array" aca="1" ref="BC24" ca="1">_xludf.IFS(I24&lt;&gt;0, F24/I24, P24&lt;&gt;0, M24/P24, W24&lt;&gt;0, T24/W24, AD24&lt;&gt;0, AA24/AD24, AK24&lt;&gt;0, AH24/AK24, AR24&lt;&gt;0, AO24/AR24, TRUE, 0)</f>
        <v>#NAME?</v>
      </c>
      <c r="BE24" s="6" t="e">
        <f t="shared" ca="1" si="10"/>
        <v>#NAME?</v>
      </c>
      <c r="BF24" s="6" t="e">
        <f t="shared" ca="1" si="11"/>
        <v>#NAME?</v>
      </c>
      <c r="BG24" s="6"/>
      <c r="BH24" s="6">
        <f>VLOOKUP(A24, ALL_AP_DATA!$A$2:$D$3600, 3, FALSE)</f>
        <v>3996</v>
      </c>
      <c r="BI24" s="6">
        <f>VLOOKUP(A24, ALL_AP_DATA!$A$2:$E$3600, 5, FALSE)</f>
        <v>1365163</v>
      </c>
      <c r="BJ24" s="6">
        <f t="shared" si="8"/>
        <v>117.55472315508482</v>
      </c>
      <c r="BK24" s="6">
        <f t="shared" si="12"/>
        <v>0.34409713252389562</v>
      </c>
    </row>
    <row r="25" spans="1:63" ht="15" customHeight="1" x14ac:dyDescent="0.25">
      <c r="A25" s="8" t="s">
        <v>1514</v>
      </c>
      <c r="B25" s="9" t="s">
        <v>1491</v>
      </c>
      <c r="C25" s="9">
        <v>9</v>
      </c>
      <c r="D25" s="9">
        <v>27</v>
      </c>
      <c r="E25" s="9">
        <v>125</v>
      </c>
      <c r="F25" s="9">
        <v>7785</v>
      </c>
      <c r="G25" s="9">
        <v>1.9E-2</v>
      </c>
      <c r="H25" s="9">
        <v>0.18490000000000001</v>
      </c>
      <c r="I25" s="9">
        <v>2.4299999999999999E-2</v>
      </c>
      <c r="J25" s="9">
        <v>2</v>
      </c>
      <c r="K25" s="9">
        <v>23</v>
      </c>
      <c r="L25" s="9">
        <v>154</v>
      </c>
      <c r="M25" s="9">
        <v>7933</v>
      </c>
      <c r="N25" s="9">
        <v>1.6199999999999999E-2</v>
      </c>
      <c r="O25" s="9">
        <v>0.2278</v>
      </c>
      <c r="P25" s="9">
        <v>2.4799999999999999E-2</v>
      </c>
      <c r="Q25" s="9">
        <v>107</v>
      </c>
      <c r="R25" s="9">
        <v>587</v>
      </c>
      <c r="S25" s="9">
        <v>610</v>
      </c>
      <c r="T25" s="9">
        <v>109160</v>
      </c>
      <c r="U25" s="9">
        <v>0.41370000000000001</v>
      </c>
      <c r="V25" s="9">
        <v>0.90239999999999998</v>
      </c>
      <c r="W25" s="9">
        <v>0.34100000000000003</v>
      </c>
      <c r="X25" s="9">
        <v>34</v>
      </c>
      <c r="Y25" s="9">
        <v>257</v>
      </c>
      <c r="Z25" s="9">
        <v>278</v>
      </c>
      <c r="AA25" s="9">
        <v>41833</v>
      </c>
      <c r="AB25" s="9">
        <v>0.18110000000000001</v>
      </c>
      <c r="AC25" s="9">
        <v>0.41120000000000001</v>
      </c>
      <c r="AD25" s="9">
        <v>0.13070000000000001</v>
      </c>
      <c r="AE25" s="9">
        <v>8</v>
      </c>
      <c r="AF25" s="9">
        <v>25</v>
      </c>
      <c r="AG25" s="9">
        <v>143</v>
      </c>
      <c r="AH25" s="9">
        <v>9450</v>
      </c>
      <c r="AI25" s="9">
        <v>1.7600000000000001E-2</v>
      </c>
      <c r="AJ25" s="9">
        <v>0.21149999999999999</v>
      </c>
      <c r="AK25" s="9">
        <v>2.9499999999999998E-2</v>
      </c>
      <c r="AL25" s="9">
        <v>1</v>
      </c>
      <c r="AM25" s="9">
        <v>34</v>
      </c>
      <c r="AN25" s="9">
        <v>172</v>
      </c>
      <c r="AO25" s="9">
        <v>10221</v>
      </c>
      <c r="AP25" s="9">
        <v>2.4E-2</v>
      </c>
      <c r="AQ25" s="9">
        <v>0.25440000000000002</v>
      </c>
      <c r="AR25" s="9">
        <v>3.1899999999999998E-2</v>
      </c>
      <c r="AT25" s="6">
        <f t="shared" si="0"/>
        <v>288.33333333333331</v>
      </c>
      <c r="AU25" s="6">
        <f t="shared" si="1"/>
        <v>344.91304347826087</v>
      </c>
      <c r="AV25" s="6">
        <f t="shared" si="2"/>
        <v>185.9625212947189</v>
      </c>
      <c r="AW25" s="7">
        <f t="shared" si="3"/>
        <v>162.77431906614785</v>
      </c>
      <c r="AX25" s="6">
        <f t="shared" si="4"/>
        <v>378</v>
      </c>
      <c r="AY25" s="6">
        <f t="shared" si="5"/>
        <v>300.61764705882354</v>
      </c>
      <c r="BA25" s="6">
        <f>VLOOKUP(A25, ALL_AP_DATA!$A$2:$F$3600, 6, FALSE)</f>
        <v>1419</v>
      </c>
      <c r="BB25" s="6">
        <f>VLOOKUP(A25, projmetadata!$A$2:$D$2036, 4, FALSE)</f>
        <v>86915</v>
      </c>
      <c r="BC25" s="6" t="e">
        <f t="array" aca="1" ref="BC25" ca="1">_xludf.IFS(I25&lt;&gt;0, F25/I25, P25&lt;&gt;0, M25/P25, W25&lt;&gt;0, T25/W25, AD25&lt;&gt;0, AA25/AD25, AK25&lt;&gt;0, AH25/AK25, AR25&lt;&gt;0, AO25/AR25, TRUE, 0)</f>
        <v>#NAME?</v>
      </c>
      <c r="BE25" s="6" t="e">
        <f t="shared" ca="1" si="10"/>
        <v>#NAME?</v>
      </c>
      <c r="BF25" s="6" t="e">
        <f t="shared" ca="1" si="11"/>
        <v>#NAME?</v>
      </c>
      <c r="BG25" s="6"/>
      <c r="BH25" s="6">
        <f>VLOOKUP(A25, ALL_AP_DATA!$A$2:$D$3600, 3, FALSE)</f>
        <v>708</v>
      </c>
      <c r="BI25" s="6">
        <f>VLOOKUP(A25, ALL_AP_DATA!$A$2:$E$3600, 5, FALSE)</f>
        <v>320160</v>
      </c>
      <c r="BJ25" s="6">
        <f t="shared" si="8"/>
        <v>225.62367864693445</v>
      </c>
      <c r="BK25" s="6">
        <f t="shared" si="12"/>
        <v>0.4989429175475687</v>
      </c>
    </row>
    <row r="26" spans="1:63" ht="15" customHeight="1" x14ac:dyDescent="0.25">
      <c r="A26" s="8" t="s">
        <v>1515</v>
      </c>
      <c r="B26" s="9" t="s">
        <v>1491</v>
      </c>
      <c r="C26" s="9">
        <v>13</v>
      </c>
      <c r="D26" s="9">
        <v>47</v>
      </c>
      <c r="E26" s="9">
        <v>88</v>
      </c>
      <c r="F26" s="9">
        <v>6085</v>
      </c>
      <c r="G26" s="9">
        <v>1.9400000000000001E-2</v>
      </c>
      <c r="H26" s="9">
        <v>0.21260000000000001</v>
      </c>
      <c r="I26" s="9">
        <v>5.1400000000000001E-2</v>
      </c>
      <c r="J26" s="9">
        <v>3</v>
      </c>
      <c r="K26" s="9">
        <v>27</v>
      </c>
      <c r="L26" s="9">
        <v>129</v>
      </c>
      <c r="M26" s="9">
        <v>8409</v>
      </c>
      <c r="N26" s="9">
        <v>1.12E-2</v>
      </c>
      <c r="O26" s="9">
        <v>0.31159999999999999</v>
      </c>
      <c r="P26" s="9">
        <v>7.1099999999999997E-2</v>
      </c>
      <c r="Q26" s="9">
        <v>47</v>
      </c>
      <c r="R26" s="9">
        <v>266</v>
      </c>
      <c r="S26" s="9">
        <v>302</v>
      </c>
      <c r="T26" s="9">
        <v>45328</v>
      </c>
      <c r="U26" s="9">
        <v>0.11</v>
      </c>
      <c r="V26" s="9">
        <v>0.72950000000000004</v>
      </c>
      <c r="W26" s="9">
        <v>0.38300000000000001</v>
      </c>
      <c r="X26" s="9">
        <v>110</v>
      </c>
      <c r="Y26" s="9">
        <v>178</v>
      </c>
      <c r="Z26" s="9">
        <v>116</v>
      </c>
      <c r="AA26" s="9">
        <v>10633</v>
      </c>
      <c r="AB26" s="9">
        <v>7.3599999999999999E-2</v>
      </c>
      <c r="AC26" s="9">
        <v>0.2802</v>
      </c>
      <c r="AD26" s="9">
        <v>8.9800000000000005E-2</v>
      </c>
      <c r="AE26" s="9">
        <v>9</v>
      </c>
      <c r="AF26" s="9">
        <v>26</v>
      </c>
      <c r="AG26" s="9">
        <v>7</v>
      </c>
      <c r="AH26" s="9">
        <v>1119</v>
      </c>
      <c r="AI26" s="9">
        <v>1.0699999999999999E-2</v>
      </c>
      <c r="AJ26" s="9">
        <v>1.6899999999999998E-2</v>
      </c>
      <c r="AK26" s="9">
        <v>9.4999999999999998E-3</v>
      </c>
      <c r="AL26" s="9">
        <v>2</v>
      </c>
      <c r="AM26" s="9">
        <v>27</v>
      </c>
      <c r="AN26" s="9">
        <v>127</v>
      </c>
      <c r="AO26" s="9">
        <v>8635</v>
      </c>
      <c r="AP26" s="9">
        <v>1.12E-2</v>
      </c>
      <c r="AQ26" s="9">
        <v>0.30680000000000002</v>
      </c>
      <c r="AR26" s="9">
        <v>7.2999999999999995E-2</v>
      </c>
      <c r="AT26" s="6">
        <f t="shared" si="0"/>
        <v>129.46808510638297</v>
      </c>
      <c r="AU26" s="6">
        <f t="shared" si="1"/>
        <v>311.44444444444446</v>
      </c>
      <c r="AV26" s="6">
        <f t="shared" si="2"/>
        <v>170.40601503759399</v>
      </c>
      <c r="AW26" s="7">
        <f t="shared" si="3"/>
        <v>59.735955056179776</v>
      </c>
      <c r="AX26" s="6">
        <f t="shared" si="4"/>
        <v>43.03846153846154</v>
      </c>
      <c r="AY26" s="6">
        <f t="shared" si="5"/>
        <v>319.81481481481484</v>
      </c>
      <c r="BA26" s="6">
        <f>VLOOKUP(A26, ALL_AP_DATA!$A$2:$F$3600, 6, FALSE)</f>
        <v>2419</v>
      </c>
      <c r="BB26" s="6">
        <f>VLOOKUP(A26, projmetadata!$A$2:$D$2036, 4, FALSE)</f>
        <v>99661</v>
      </c>
      <c r="BC26" s="6" t="e">
        <f t="array" aca="1" ref="BC26" ca="1">_xludf.IFS(I26&lt;&gt;0, F26/I26, P26&lt;&gt;0, M26/P26, W26&lt;&gt;0, T26/W26, AD26&lt;&gt;0, AA26/AD26, AK26&lt;&gt;0, AH26/AK26, AR26&lt;&gt;0, AO26/AR26, TRUE, 0)</f>
        <v>#NAME?</v>
      </c>
      <c r="BE26" s="6" t="e">
        <f t="shared" ca="1" si="10"/>
        <v>#NAME?</v>
      </c>
      <c r="BF26" s="6" t="e">
        <f t="shared" ca="1" si="11"/>
        <v>#NAME?</v>
      </c>
      <c r="BG26" s="6"/>
      <c r="BH26" s="6">
        <f>VLOOKUP(A26, ALL_AP_DATA!$A$2:$D$3600, 3, FALSE)</f>
        <v>322</v>
      </c>
      <c r="BI26" s="6">
        <f>VLOOKUP(A26, ALL_AP_DATA!$A$2:$E$3600, 5, FALSE)</f>
        <v>118345</v>
      </c>
      <c r="BJ26" s="6">
        <f t="shared" si="8"/>
        <v>48.923108722612653</v>
      </c>
      <c r="BK26" s="6">
        <f t="shared" si="12"/>
        <v>0.13311285655229432</v>
      </c>
    </row>
    <row r="27" spans="1:63" ht="15" customHeight="1" x14ac:dyDescent="0.25">
      <c r="A27" s="8" t="s">
        <v>1516</v>
      </c>
      <c r="B27" s="9" t="s">
        <v>1491</v>
      </c>
      <c r="C27" s="9">
        <v>5</v>
      </c>
      <c r="D27" s="9">
        <v>20</v>
      </c>
      <c r="E27" s="9">
        <v>161</v>
      </c>
      <c r="F27" s="9">
        <v>3648</v>
      </c>
      <c r="G27" s="9">
        <v>2.5100000000000001E-2</v>
      </c>
      <c r="H27" s="9">
        <v>0.1193</v>
      </c>
      <c r="I27" s="9">
        <v>1.4E-2</v>
      </c>
      <c r="J27" s="9">
        <v>1</v>
      </c>
      <c r="K27" s="9">
        <v>7</v>
      </c>
      <c r="L27" s="9">
        <v>148</v>
      </c>
      <c r="M27" s="9">
        <v>4485</v>
      </c>
      <c r="N27" s="9">
        <v>8.8000000000000005E-3</v>
      </c>
      <c r="O27" s="9">
        <v>0.10970000000000001</v>
      </c>
      <c r="P27" s="9">
        <v>1.72E-2</v>
      </c>
      <c r="Q27" s="9">
        <v>62</v>
      </c>
      <c r="R27" s="9">
        <v>340</v>
      </c>
      <c r="S27" s="9">
        <v>1238</v>
      </c>
      <c r="T27" s="9">
        <v>214526</v>
      </c>
      <c r="U27" s="9">
        <v>0.42709999999999998</v>
      </c>
      <c r="V27" s="9">
        <v>0.91769999999999996</v>
      </c>
      <c r="W27" s="9">
        <v>0.82069999999999999</v>
      </c>
      <c r="X27" s="9">
        <v>11</v>
      </c>
      <c r="Y27" s="9">
        <v>26</v>
      </c>
      <c r="Z27" s="9">
        <v>151</v>
      </c>
      <c r="AA27" s="9">
        <v>4214</v>
      </c>
      <c r="AB27" s="9">
        <v>3.27E-2</v>
      </c>
      <c r="AC27" s="9">
        <v>0.1119</v>
      </c>
      <c r="AD27" s="9">
        <v>1.61E-2</v>
      </c>
      <c r="AE27" s="9">
        <v>1</v>
      </c>
      <c r="AF27" s="9">
        <v>14</v>
      </c>
      <c r="AG27" s="9">
        <v>106</v>
      </c>
      <c r="AH27" s="9">
        <v>1657</v>
      </c>
      <c r="AI27" s="9">
        <v>1.7600000000000001E-2</v>
      </c>
      <c r="AJ27" s="9">
        <v>7.8600000000000003E-2</v>
      </c>
      <c r="AK27" s="9">
        <v>6.3E-3</v>
      </c>
      <c r="AL27" s="8"/>
      <c r="AM27" s="8"/>
      <c r="AN27" s="8"/>
      <c r="AO27" s="8"/>
      <c r="AP27" s="8"/>
      <c r="AQ27" s="8"/>
      <c r="AR27" s="8"/>
      <c r="AT27" s="6">
        <f t="shared" si="0"/>
        <v>182.4</v>
      </c>
      <c r="AU27" s="6">
        <f t="shared" si="1"/>
        <v>640.71428571428567</v>
      </c>
      <c r="AV27" s="6">
        <f t="shared" si="2"/>
        <v>630.9588235294118</v>
      </c>
      <c r="AW27" s="7">
        <f t="shared" si="3"/>
        <v>162.07692307692307</v>
      </c>
      <c r="AX27" s="6">
        <f t="shared" si="4"/>
        <v>118.35714285714286</v>
      </c>
      <c r="AY27" s="6" t="str">
        <f t="shared" si="5"/>
        <v/>
      </c>
      <c r="BA27" s="6">
        <f>VLOOKUP(A27, ALL_AP_DATA!$A$2:$F$3600, 6, FALSE)</f>
        <v>796</v>
      </c>
      <c r="BB27" s="6">
        <f>VLOOKUP(A27, projmetadata!$A$2:$D$2036, 4, FALSE)</f>
        <v>20571</v>
      </c>
      <c r="BC27" s="6" t="e">
        <f t="array" aca="1" ref="BC27" ca="1">_xludf.IFS(I27&lt;&gt;0, F27/I27, P27&lt;&gt;0, M27/P27, W27&lt;&gt;0, T27/W27, AD27&lt;&gt;0, AA27/AD27, AK27&lt;&gt;0, AH27/AK27, AR27&lt;&gt;0, AO27/AR27, TRUE, 0)</f>
        <v>#NAME?</v>
      </c>
      <c r="BE27" s="6" t="e">
        <f t="shared" ca="1" si="10"/>
        <v>#NAME?</v>
      </c>
      <c r="BF27" s="6" t="e">
        <f t="shared" ca="1" si="11"/>
        <v>#NAME?</v>
      </c>
      <c r="BG27" s="6"/>
      <c r="BH27" s="6">
        <f>VLOOKUP(A27, ALL_AP_DATA!$A$2:$D$3600, 3, FALSE)</f>
        <v>351</v>
      </c>
      <c r="BI27" s="6">
        <f>VLOOKUP(A27, ALL_AP_DATA!$A$2:$E$3600, 5, FALSE)</f>
        <v>261389</v>
      </c>
      <c r="BJ27" s="6">
        <f t="shared" si="8"/>
        <v>328.3781407035176</v>
      </c>
      <c r="BK27" s="6">
        <f t="shared" si="12"/>
        <v>0.44095477386934673</v>
      </c>
    </row>
    <row r="28" spans="1:63" ht="15" customHeight="1" x14ac:dyDescent="0.25">
      <c r="A28" s="8" t="s">
        <v>1517</v>
      </c>
      <c r="B28" s="9" t="s">
        <v>1491</v>
      </c>
      <c r="C28" s="9">
        <v>9</v>
      </c>
      <c r="D28" s="9">
        <v>61</v>
      </c>
      <c r="E28" s="9">
        <v>143</v>
      </c>
      <c r="F28" s="9">
        <v>6867</v>
      </c>
      <c r="G28" s="9">
        <v>3.6499999999999998E-2</v>
      </c>
      <c r="H28" s="9">
        <v>0.32429999999999998</v>
      </c>
      <c r="I28" s="9">
        <v>8.4500000000000006E-2</v>
      </c>
      <c r="J28" s="9">
        <v>4</v>
      </c>
      <c r="K28" s="9">
        <v>30</v>
      </c>
      <c r="L28" s="9">
        <v>100</v>
      </c>
      <c r="M28" s="9">
        <v>4985</v>
      </c>
      <c r="N28" s="9">
        <v>1.7999999999999999E-2</v>
      </c>
      <c r="O28" s="9">
        <v>0.2268</v>
      </c>
      <c r="P28" s="9">
        <v>6.13E-2</v>
      </c>
      <c r="Q28" s="9">
        <v>49</v>
      </c>
      <c r="R28" s="9">
        <v>163</v>
      </c>
      <c r="S28" s="9">
        <v>293</v>
      </c>
      <c r="T28" s="9">
        <v>29430</v>
      </c>
      <c r="U28" s="9">
        <v>9.7600000000000006E-2</v>
      </c>
      <c r="V28" s="9">
        <v>0.66439999999999999</v>
      </c>
      <c r="W28" s="9">
        <v>0.36209999999999998</v>
      </c>
      <c r="X28" s="9">
        <v>267</v>
      </c>
      <c r="Y28" s="9">
        <v>540</v>
      </c>
      <c r="Z28" s="9">
        <v>284</v>
      </c>
      <c r="AA28" s="9">
        <v>27563</v>
      </c>
      <c r="AB28" s="9">
        <v>0.32340000000000002</v>
      </c>
      <c r="AC28" s="9">
        <v>0.64400000000000002</v>
      </c>
      <c r="AD28" s="9">
        <v>0.3392</v>
      </c>
      <c r="AE28" s="9">
        <v>36</v>
      </c>
      <c r="AF28" s="9">
        <v>220</v>
      </c>
      <c r="AG28" s="9">
        <v>228</v>
      </c>
      <c r="AH28" s="9">
        <v>16444</v>
      </c>
      <c r="AI28" s="9">
        <v>0.13170000000000001</v>
      </c>
      <c r="AJ28" s="9">
        <v>0.51700000000000002</v>
      </c>
      <c r="AK28" s="9">
        <v>0.20230000000000001</v>
      </c>
      <c r="AL28" s="9">
        <v>1</v>
      </c>
      <c r="AM28" s="9">
        <v>23</v>
      </c>
      <c r="AN28" s="9">
        <v>88</v>
      </c>
      <c r="AO28" s="9">
        <v>4665</v>
      </c>
      <c r="AP28" s="9">
        <v>1.38E-2</v>
      </c>
      <c r="AQ28" s="9">
        <v>0.19950000000000001</v>
      </c>
      <c r="AR28" s="9">
        <v>5.74E-2</v>
      </c>
      <c r="AT28" s="6">
        <f t="shared" si="0"/>
        <v>112.57377049180327</v>
      </c>
      <c r="AU28" s="6">
        <f t="shared" si="1"/>
        <v>166.16666666666666</v>
      </c>
      <c r="AV28" s="6">
        <f t="shared" si="2"/>
        <v>180.5521472392638</v>
      </c>
      <c r="AW28" s="7">
        <f t="shared" si="3"/>
        <v>51.042592592592591</v>
      </c>
      <c r="AX28" s="6">
        <f t="shared" si="4"/>
        <v>74.74545454545455</v>
      </c>
      <c r="AY28" s="6">
        <f t="shared" si="5"/>
        <v>202.82608695652175</v>
      </c>
      <c r="BA28" s="6">
        <f>VLOOKUP(A28, ALL_AP_DATA!$A$2:$F$3600, 6, FALSE)</f>
        <v>1670</v>
      </c>
      <c r="BB28" s="6">
        <f>VLOOKUP(A28, projmetadata!$A$2:$D$2036, 4, FALSE)</f>
        <v>93117</v>
      </c>
      <c r="BC28" s="6" t="e">
        <f t="array" aca="1" ref="BC28" ca="1">_xludf.IFS(I28&lt;&gt;0, F28/I28, P28&lt;&gt;0, M28/P28, W28&lt;&gt;0, T28/W28, AD28&lt;&gt;0, AA28/AD28, AK28&lt;&gt;0, AH28/AK28, AR28&lt;&gt;0, AO28/AR28, TRUE, 0)</f>
        <v>#NAME?</v>
      </c>
      <c r="BE28" s="6" t="e">
        <f t="shared" ca="1" si="10"/>
        <v>#NAME?</v>
      </c>
      <c r="BF28" s="6" t="e">
        <f t="shared" ca="1" si="11"/>
        <v>#NAME?</v>
      </c>
      <c r="BG28" s="6"/>
      <c r="BH28" s="6">
        <f>VLOOKUP(A28, ALL_AP_DATA!$A$2:$D$3600, 3, FALSE)</f>
        <v>204</v>
      </c>
      <c r="BI28" s="6">
        <f>VLOOKUP(A28, ALL_AP_DATA!$A$2:$E$3600, 5, FALSE)</f>
        <v>81269</v>
      </c>
      <c r="BJ28" s="6">
        <f t="shared" si="8"/>
        <v>48.664071856287428</v>
      </c>
      <c r="BK28" s="6">
        <f t="shared" si="12"/>
        <v>0.12215568862275449</v>
      </c>
    </row>
    <row r="29" spans="1:63" ht="15" customHeight="1" x14ac:dyDescent="0.25">
      <c r="A29" s="8" t="s">
        <v>1518</v>
      </c>
      <c r="B29" s="9" t="s">
        <v>1491</v>
      </c>
      <c r="C29" s="9">
        <v>2</v>
      </c>
      <c r="D29" s="9">
        <v>37</v>
      </c>
      <c r="E29" s="9">
        <v>230</v>
      </c>
      <c r="F29" s="9">
        <v>3107</v>
      </c>
      <c r="G29" s="9">
        <v>8.9200000000000002E-2</v>
      </c>
      <c r="H29" s="9">
        <v>0.24890000000000001</v>
      </c>
      <c r="I29" s="9">
        <v>0.1487</v>
      </c>
      <c r="J29" s="9">
        <v>2</v>
      </c>
      <c r="K29" s="9">
        <v>24</v>
      </c>
      <c r="L29" s="9">
        <v>215</v>
      </c>
      <c r="M29" s="9">
        <v>4203</v>
      </c>
      <c r="N29" s="9">
        <v>5.7799999999999997E-2</v>
      </c>
      <c r="O29" s="9">
        <v>0.23269999999999999</v>
      </c>
      <c r="P29" s="9">
        <v>0.2011</v>
      </c>
      <c r="Q29" s="9">
        <v>38</v>
      </c>
      <c r="R29" s="9">
        <v>130</v>
      </c>
      <c r="S29" s="9">
        <v>724</v>
      </c>
      <c r="T29" s="9">
        <v>14473</v>
      </c>
      <c r="U29" s="9">
        <v>0.31330000000000002</v>
      </c>
      <c r="V29" s="9">
        <v>0.78349999999999997</v>
      </c>
      <c r="W29" s="9">
        <v>0.69259999999999999</v>
      </c>
      <c r="X29" s="9">
        <v>2</v>
      </c>
      <c r="Y29" s="9">
        <v>154</v>
      </c>
      <c r="Z29" s="9">
        <v>373</v>
      </c>
      <c r="AA29" s="9">
        <v>7969</v>
      </c>
      <c r="AB29" s="9">
        <v>0.37109999999999999</v>
      </c>
      <c r="AC29" s="9">
        <v>0.4037</v>
      </c>
      <c r="AD29" s="9">
        <v>0.38129999999999997</v>
      </c>
      <c r="AE29" s="9">
        <v>3</v>
      </c>
      <c r="AF29" s="9">
        <v>50</v>
      </c>
      <c r="AG29" s="9">
        <v>209</v>
      </c>
      <c r="AH29" s="9">
        <v>2890</v>
      </c>
      <c r="AI29" s="9">
        <v>0.1205</v>
      </c>
      <c r="AJ29" s="9">
        <v>0.22620000000000001</v>
      </c>
      <c r="AK29" s="9">
        <v>0.13830000000000001</v>
      </c>
      <c r="AL29" s="9">
        <v>1</v>
      </c>
      <c r="AM29" s="9">
        <v>25</v>
      </c>
      <c r="AN29" s="9">
        <v>235</v>
      </c>
      <c r="AO29" s="9">
        <v>4667</v>
      </c>
      <c r="AP29" s="9">
        <v>6.0199999999999997E-2</v>
      </c>
      <c r="AQ29" s="9">
        <v>0.25430000000000003</v>
      </c>
      <c r="AR29" s="9">
        <v>0.2233</v>
      </c>
      <c r="AT29" s="6">
        <f t="shared" si="0"/>
        <v>83.972972972972968</v>
      </c>
      <c r="AU29" s="6">
        <f t="shared" si="1"/>
        <v>175.125</v>
      </c>
      <c r="AV29" s="6">
        <f t="shared" si="2"/>
        <v>111.33076923076923</v>
      </c>
      <c r="AW29" s="7">
        <f t="shared" si="3"/>
        <v>51.746753246753244</v>
      </c>
      <c r="AX29" s="6">
        <f t="shared" si="4"/>
        <v>57.8</v>
      </c>
      <c r="AY29" s="6">
        <f t="shared" si="5"/>
        <v>186.68</v>
      </c>
      <c r="BA29" s="6">
        <f>VLOOKUP(A29, ALL_AP_DATA!$A$2:$F$3600, 6, FALSE)</f>
        <v>415</v>
      </c>
      <c r="BB29" s="6">
        <f>VLOOKUP(A29, projmetadata!$A$2:$D$2036, 4, FALSE)</f>
        <v>37986</v>
      </c>
      <c r="BC29" s="6" t="e">
        <f t="array" aca="1" ref="BC29" ca="1">_xludf.IFS(I29&lt;&gt;0, F29/I29, P29&lt;&gt;0, M29/P29, W29&lt;&gt;0, T29/W29, AD29&lt;&gt;0, AA29/AD29, AK29&lt;&gt;0, AH29/AK29, AR29&lt;&gt;0, AO29/AR29, TRUE, 0)</f>
        <v>#NAME?</v>
      </c>
      <c r="BE29" s="6" t="e">
        <f t="shared" ca="1" si="10"/>
        <v>#NAME?</v>
      </c>
      <c r="BF29" s="6" t="e">
        <f t="shared" ca="1" si="11"/>
        <v>#NAME?</v>
      </c>
      <c r="BG29" s="6"/>
      <c r="BH29" s="6">
        <f>VLOOKUP(A29, ALL_AP_DATA!$A$2:$D$3600, 3, FALSE)</f>
        <v>189</v>
      </c>
      <c r="BI29" s="6">
        <f>VLOOKUP(A29, ALL_AP_DATA!$A$2:$E$3600, 5, FALSE)</f>
        <v>20898</v>
      </c>
      <c r="BJ29" s="6">
        <f t="shared" si="8"/>
        <v>50.356626506024099</v>
      </c>
      <c r="BK29" s="6">
        <f t="shared" si="12"/>
        <v>0.45542168674698796</v>
      </c>
    </row>
    <row r="30" spans="1:63" ht="15" customHeight="1" x14ac:dyDescent="0.25">
      <c r="A30" s="8" t="s">
        <v>1519</v>
      </c>
      <c r="B30" s="9" t="s">
        <v>1491</v>
      </c>
      <c r="C30" s="9">
        <v>1</v>
      </c>
      <c r="D30" s="9">
        <v>3</v>
      </c>
      <c r="E30" s="9">
        <v>403</v>
      </c>
      <c r="F30" s="9">
        <v>7321</v>
      </c>
      <c r="G30" s="9">
        <v>9.7999999999999997E-3</v>
      </c>
      <c r="H30" s="9">
        <v>0.1769</v>
      </c>
      <c r="I30" s="9">
        <v>2.9499999999999998E-2</v>
      </c>
      <c r="J30" s="9">
        <v>2</v>
      </c>
      <c r="K30" s="9">
        <v>25</v>
      </c>
      <c r="L30" s="9">
        <v>915</v>
      </c>
      <c r="M30" s="9">
        <v>28915</v>
      </c>
      <c r="N30" s="9">
        <v>8.1699999999999995E-2</v>
      </c>
      <c r="O30" s="9">
        <v>0.4017</v>
      </c>
      <c r="P30" s="9">
        <v>0.1163</v>
      </c>
      <c r="Q30" s="9">
        <v>33</v>
      </c>
      <c r="R30" s="9">
        <v>233</v>
      </c>
      <c r="S30" s="9">
        <v>2234</v>
      </c>
      <c r="T30" s="9">
        <v>224305</v>
      </c>
      <c r="U30" s="9">
        <v>0.76139999999999997</v>
      </c>
      <c r="V30" s="9">
        <v>0.98070000000000002</v>
      </c>
      <c r="W30" s="9">
        <v>0.90249999999999997</v>
      </c>
      <c r="X30" s="9">
        <v>4</v>
      </c>
      <c r="Y30" s="9">
        <v>53</v>
      </c>
      <c r="Z30" s="9">
        <v>1118</v>
      </c>
      <c r="AA30" s="9">
        <v>41771</v>
      </c>
      <c r="AB30" s="9">
        <v>0.17319999999999999</v>
      </c>
      <c r="AC30" s="9">
        <v>0.49080000000000001</v>
      </c>
      <c r="AD30" s="9">
        <v>0.1681</v>
      </c>
      <c r="AE30" s="9">
        <v>3</v>
      </c>
      <c r="AF30" s="9">
        <v>11</v>
      </c>
      <c r="AG30" s="9">
        <v>110</v>
      </c>
      <c r="AH30" s="9">
        <v>3378</v>
      </c>
      <c r="AI30" s="9">
        <v>3.5900000000000001E-2</v>
      </c>
      <c r="AJ30" s="9">
        <v>4.8300000000000003E-2</v>
      </c>
      <c r="AK30" s="9">
        <v>1.3599999999999999E-2</v>
      </c>
      <c r="AL30" s="9">
        <v>2</v>
      </c>
      <c r="AM30" s="9">
        <v>52</v>
      </c>
      <c r="AN30" s="9">
        <v>1468</v>
      </c>
      <c r="AO30" s="9">
        <v>125762</v>
      </c>
      <c r="AP30" s="9">
        <v>0.1699</v>
      </c>
      <c r="AQ30" s="9">
        <v>0.64439999999999997</v>
      </c>
      <c r="AR30" s="9">
        <v>0.50600000000000001</v>
      </c>
      <c r="AT30" s="6">
        <f t="shared" si="0"/>
        <v>2440.3333333333335</v>
      </c>
      <c r="AU30" s="6">
        <f t="shared" si="1"/>
        <v>1156.5999999999999</v>
      </c>
      <c r="AV30" s="6">
        <f t="shared" si="2"/>
        <v>962.68240343347634</v>
      </c>
      <c r="AW30" s="7">
        <f t="shared" si="3"/>
        <v>788.13207547169816</v>
      </c>
      <c r="AX30" s="6">
        <f t="shared" si="4"/>
        <v>307.09090909090907</v>
      </c>
      <c r="AY30" s="6">
        <f t="shared" si="5"/>
        <v>2418.5</v>
      </c>
      <c r="BA30" s="6">
        <f>VLOOKUP(A30, ALL_AP_DATA!$A$2:$F$3600, 6, FALSE)</f>
        <v>306</v>
      </c>
      <c r="BB30" s="6">
        <f>VLOOKUP(A30, projmetadata!$A$2:$D$2036, 4, FALSE)</f>
        <v>15431</v>
      </c>
      <c r="BC30" s="6" t="e">
        <f t="array" aca="1" ref="BC30" ca="1">_xludf.IFS(I30&lt;&gt;0, F30/I30, P30&lt;&gt;0, M30/P30, W30&lt;&gt;0, T30/W30, AD30&lt;&gt;0, AA30/AD30, AK30&lt;&gt;0, AH30/AK30, AR30&lt;&gt;0, AO30/AR30, TRUE, 0)</f>
        <v>#NAME?</v>
      </c>
      <c r="BE30" s="6" t="e">
        <f t="shared" ca="1" si="10"/>
        <v>#NAME?</v>
      </c>
      <c r="BF30" s="6" t="e">
        <f t="shared" ca="1" si="11"/>
        <v>#NAME?</v>
      </c>
      <c r="BG30" s="6"/>
      <c r="BH30" s="6">
        <f>VLOOKUP(A30, ALL_AP_DATA!$A$2:$D$3600, 3, FALSE)</f>
        <v>234</v>
      </c>
      <c r="BI30" s="6">
        <f>VLOOKUP(A30, ALL_AP_DATA!$A$2:$E$3600, 5, FALSE)</f>
        <v>248540</v>
      </c>
      <c r="BJ30" s="6">
        <f t="shared" si="8"/>
        <v>812.22222222222217</v>
      </c>
      <c r="BK30" s="6">
        <f t="shared" si="12"/>
        <v>0.76470588235294112</v>
      </c>
    </row>
    <row r="31" spans="1:63" ht="15" customHeight="1" x14ac:dyDescent="0.25">
      <c r="A31" s="8" t="s">
        <v>1520</v>
      </c>
      <c r="B31" s="9" t="s">
        <v>1491</v>
      </c>
      <c r="C31" s="9">
        <v>4</v>
      </c>
      <c r="D31" s="9">
        <v>15</v>
      </c>
      <c r="E31" s="9">
        <v>0</v>
      </c>
      <c r="F31" s="9">
        <v>0</v>
      </c>
      <c r="G31" s="9">
        <v>6.8500000000000005E-2</v>
      </c>
      <c r="H31" s="9">
        <v>0</v>
      </c>
      <c r="I31" s="9">
        <v>0</v>
      </c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9">
        <v>2</v>
      </c>
      <c r="AF31" s="9">
        <v>13</v>
      </c>
      <c r="AG31" s="9">
        <v>0</v>
      </c>
      <c r="AH31" s="9">
        <v>0</v>
      </c>
      <c r="AI31" s="9">
        <v>5.9400000000000001E-2</v>
      </c>
      <c r="AJ31" s="9">
        <v>0</v>
      </c>
      <c r="AK31" s="9">
        <v>0</v>
      </c>
      <c r="AL31" s="8"/>
      <c r="AM31" s="8"/>
      <c r="AN31" s="8"/>
      <c r="AO31" s="8"/>
      <c r="AP31" s="8"/>
      <c r="AQ31" s="8"/>
      <c r="AR31" s="8"/>
      <c r="AT31" s="6">
        <f t="shared" si="0"/>
        <v>0</v>
      </c>
      <c r="AU31" s="6" t="str">
        <f t="shared" si="1"/>
        <v/>
      </c>
      <c r="AV31" s="6" t="str">
        <f t="shared" si="2"/>
        <v/>
      </c>
      <c r="AW31" s="7" t="str">
        <f t="shared" si="3"/>
        <v/>
      </c>
      <c r="AX31" s="6">
        <f t="shared" si="4"/>
        <v>0</v>
      </c>
      <c r="AY31" s="6" t="str">
        <f t="shared" si="5"/>
        <v/>
      </c>
      <c r="BA31" s="6">
        <f>VLOOKUP(A31, ALL_AP_DATA!$A$2:$F$3600, 6, FALSE)</f>
        <v>219</v>
      </c>
      <c r="BB31" s="6">
        <f>VLOOKUP(A31, projmetadata!$A$2:$D$2036, 4, FALSE)</f>
        <v>10674</v>
      </c>
      <c r="BC31" s="6" t="e">
        <f t="array" aca="1" ref="BC31" ca="1">_xludf.IFS(I31&lt;&gt;0, F31/I31, P31&lt;&gt;0, M31/P31, W31&lt;&gt;0, T31/W31, AD31&lt;&gt;0, AA31/AD31, AK31&lt;&gt;0, AH31/AK31, AR31&lt;&gt;0, AO31/AR31, TRUE, 0)</f>
        <v>#NAME?</v>
      </c>
      <c r="BE31" s="6" t="e">
        <f t="shared" ca="1" si="10"/>
        <v>#NAME?</v>
      </c>
      <c r="BF31" s="6" t="e">
        <f t="shared" ca="1" si="11"/>
        <v>#NAME?</v>
      </c>
      <c r="BG31" s="6"/>
      <c r="BH31" s="6">
        <f>VLOOKUP(A31, ALL_AP_DATA!$A$2:$D$3600, 3, FALSE)</f>
        <v>29</v>
      </c>
      <c r="BI31" s="6">
        <f>VLOOKUP(A31, ALL_AP_DATA!$A$2:$E$3600, 5, FALSE)</f>
        <v>32</v>
      </c>
      <c r="BJ31" s="6">
        <f t="shared" si="8"/>
        <v>0.14611872146118721</v>
      </c>
      <c r="BK31" s="6">
        <f t="shared" si="12"/>
        <v>0.13242009132420091</v>
      </c>
    </row>
    <row r="32" spans="1:63" ht="15" customHeight="1" x14ac:dyDescent="0.25">
      <c r="A32" s="8" t="s">
        <v>1521</v>
      </c>
      <c r="B32" s="9" t="s">
        <v>1491</v>
      </c>
      <c r="C32" s="9">
        <v>1</v>
      </c>
      <c r="D32" s="9">
        <v>126</v>
      </c>
      <c r="E32" s="9">
        <v>61</v>
      </c>
      <c r="F32" s="9">
        <v>3517</v>
      </c>
      <c r="G32" s="9">
        <v>0.29509999999999997</v>
      </c>
      <c r="H32" s="9">
        <v>0.4919</v>
      </c>
      <c r="I32" s="9">
        <v>0.3901</v>
      </c>
      <c r="J32" s="8"/>
      <c r="K32" s="8"/>
      <c r="L32" s="8"/>
      <c r="M32" s="8"/>
      <c r="N32" s="8"/>
      <c r="O32" s="8"/>
      <c r="P32" s="8"/>
      <c r="Q32" s="9">
        <v>15</v>
      </c>
      <c r="R32" s="9">
        <v>51</v>
      </c>
      <c r="S32" s="9">
        <v>81</v>
      </c>
      <c r="T32" s="9">
        <v>3884</v>
      </c>
      <c r="U32" s="9">
        <v>0.11940000000000001</v>
      </c>
      <c r="V32" s="9">
        <v>0.6532</v>
      </c>
      <c r="W32" s="9">
        <v>0.43080000000000002</v>
      </c>
      <c r="X32" s="9">
        <v>1</v>
      </c>
      <c r="Y32" s="9">
        <v>186</v>
      </c>
      <c r="Z32" s="9">
        <v>65</v>
      </c>
      <c r="AA32" s="9">
        <v>5004</v>
      </c>
      <c r="AB32" s="9">
        <v>0.43559999999999999</v>
      </c>
      <c r="AC32" s="9">
        <v>0.5242</v>
      </c>
      <c r="AD32" s="9">
        <v>0.55510000000000004</v>
      </c>
      <c r="AE32" s="9">
        <v>2</v>
      </c>
      <c r="AF32" s="9">
        <v>27</v>
      </c>
      <c r="AG32" s="9">
        <v>38</v>
      </c>
      <c r="AH32" s="9">
        <v>1035</v>
      </c>
      <c r="AI32" s="9">
        <v>6.3200000000000006E-2</v>
      </c>
      <c r="AJ32" s="9">
        <v>0.30649999999999999</v>
      </c>
      <c r="AK32" s="9">
        <v>0.1148</v>
      </c>
      <c r="AL32" s="8"/>
      <c r="AM32" s="8"/>
      <c r="AN32" s="8"/>
      <c r="AO32" s="8"/>
      <c r="AP32" s="8"/>
      <c r="AQ32" s="8"/>
      <c r="AR32" s="8"/>
      <c r="AT32" s="6">
        <f t="shared" si="0"/>
        <v>27.912698412698411</v>
      </c>
      <c r="AU32" s="6" t="str">
        <f t="shared" si="1"/>
        <v/>
      </c>
      <c r="AV32" s="6">
        <f t="shared" si="2"/>
        <v>76.156862745098039</v>
      </c>
      <c r="AW32" s="7">
        <f t="shared" si="3"/>
        <v>26.903225806451612</v>
      </c>
      <c r="AX32" s="6">
        <f t="shared" si="4"/>
        <v>38.333333333333336</v>
      </c>
      <c r="AY32" s="6" t="str">
        <f t="shared" si="5"/>
        <v/>
      </c>
      <c r="BA32" s="6">
        <f>VLOOKUP(A32, ALL_AP_DATA!$A$2:$F$3600, 6, FALSE)</f>
        <v>427</v>
      </c>
      <c r="BB32" s="6">
        <f>VLOOKUP(A32, projmetadata!$A$2:$D$2036, 4, FALSE)</f>
        <v>27637</v>
      </c>
      <c r="BC32" s="6" t="e">
        <f t="array" aca="1" ref="BC32" ca="1">_xludf.IFS(I32&lt;&gt;0, F32/I32, P32&lt;&gt;0, M32/P32, W32&lt;&gt;0, T32/W32, AD32&lt;&gt;0, AA32/AD32, AK32&lt;&gt;0, AH32/AK32, AR32&lt;&gt;0, AO32/AR32, TRUE, 0)</f>
        <v>#NAME?</v>
      </c>
      <c r="BE32" s="6" t="e">
        <f t="shared" ca="1" si="10"/>
        <v>#NAME?</v>
      </c>
      <c r="BF32" s="6" t="e">
        <f t="shared" ca="1" si="11"/>
        <v>#NAME?</v>
      </c>
      <c r="BG32" s="6"/>
      <c r="BH32" s="6">
        <f>VLOOKUP(A32, ALL_AP_DATA!$A$2:$D$3600, 3, FALSE)</f>
        <v>70</v>
      </c>
      <c r="BI32" s="6">
        <f>VLOOKUP(A32, ALL_AP_DATA!$A$2:$E$3600, 5, FALSE)</f>
        <v>9015</v>
      </c>
      <c r="BJ32" s="6">
        <f t="shared" si="8"/>
        <v>21.112412177985949</v>
      </c>
      <c r="BK32" s="6">
        <f t="shared" si="12"/>
        <v>0.16393442622950818</v>
      </c>
    </row>
    <row r="33" spans="1:63" ht="15" customHeight="1" x14ac:dyDescent="0.25">
      <c r="A33" s="8" t="s">
        <v>1522</v>
      </c>
      <c r="B33" s="9" t="s">
        <v>1491</v>
      </c>
      <c r="C33" s="9">
        <v>11</v>
      </c>
      <c r="D33" s="9">
        <v>87</v>
      </c>
      <c r="E33" s="9">
        <v>50</v>
      </c>
      <c r="F33" s="9">
        <v>2705</v>
      </c>
      <c r="G33" s="9">
        <v>0.151</v>
      </c>
      <c r="H33" s="9">
        <v>8.5599999999999996E-2</v>
      </c>
      <c r="I33" s="9">
        <v>2.7099999999999999E-2</v>
      </c>
      <c r="J33" s="8"/>
      <c r="K33" s="8"/>
      <c r="L33" s="8"/>
      <c r="M33" s="8"/>
      <c r="N33" s="8"/>
      <c r="O33" s="8"/>
      <c r="P33" s="8"/>
      <c r="Q33" s="9">
        <v>3</v>
      </c>
      <c r="R33" s="9">
        <v>31</v>
      </c>
      <c r="S33" s="9">
        <v>365</v>
      </c>
      <c r="T33" s="9">
        <v>61357</v>
      </c>
      <c r="U33" s="9">
        <v>5.3800000000000001E-2</v>
      </c>
      <c r="V33" s="9">
        <v>0.625</v>
      </c>
      <c r="W33" s="9">
        <v>0.61519999999999997</v>
      </c>
      <c r="X33" s="9">
        <v>11</v>
      </c>
      <c r="Y33" s="9">
        <v>367</v>
      </c>
      <c r="Z33" s="9">
        <v>473</v>
      </c>
      <c r="AA33" s="9">
        <v>33712</v>
      </c>
      <c r="AB33" s="9">
        <v>0.63719999999999999</v>
      </c>
      <c r="AC33" s="9">
        <v>0.80989999999999995</v>
      </c>
      <c r="AD33" s="9">
        <v>0.33800000000000002</v>
      </c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T33" s="6">
        <f t="shared" si="0"/>
        <v>31.091954022988507</v>
      </c>
      <c r="AU33" s="6" t="str">
        <f t="shared" si="1"/>
        <v/>
      </c>
      <c r="AV33" s="6">
        <f t="shared" si="2"/>
        <v>1979.258064516129</v>
      </c>
      <c r="AW33" s="7">
        <f t="shared" si="3"/>
        <v>91.858310626703002</v>
      </c>
      <c r="AX33" s="6" t="str">
        <f t="shared" si="4"/>
        <v/>
      </c>
      <c r="AY33" s="6" t="str">
        <f t="shared" si="5"/>
        <v/>
      </c>
      <c r="BA33" s="6">
        <f>VLOOKUP(A33, ALL_AP_DATA!$A$2:$F$3600, 6, FALSE)</f>
        <v>576</v>
      </c>
      <c r="BB33" s="6">
        <f>VLOOKUP(A33, projmetadata!$A$2:$D$2036, 4, FALSE)</f>
        <v>64882</v>
      </c>
      <c r="BC33" s="6" t="e">
        <f t="array" aca="1" ref="BC33" ca="1">_xludf.IFS(I33&lt;&gt;0, F33/I33, P33&lt;&gt;0, M33/P33, W33&lt;&gt;0, T33/W33, AD33&lt;&gt;0, AA33/AD33, AK33&lt;&gt;0, AH33/AK33, AR33&lt;&gt;0, AO33/AR33, TRUE, 0)</f>
        <v>#NAME?</v>
      </c>
      <c r="BE33" s="6" t="e">
        <f t="shared" ca="1" si="10"/>
        <v>#NAME?</v>
      </c>
      <c r="BF33" s="6" t="e">
        <f t="shared" ca="1" si="11"/>
        <v>#NAME?</v>
      </c>
      <c r="BG33" s="6"/>
      <c r="BH33" s="6">
        <f>VLOOKUP(A33, ALL_AP_DATA!$A$2:$D$3600, 3, FALSE)</f>
        <v>128</v>
      </c>
      <c r="BI33" s="6">
        <f>VLOOKUP(A33, ALL_AP_DATA!$A$2:$E$3600, 5, FALSE)</f>
        <v>99730</v>
      </c>
      <c r="BJ33" s="6">
        <f t="shared" si="8"/>
        <v>173.14236111111111</v>
      </c>
      <c r="BK33" s="6">
        <f t="shared" si="12"/>
        <v>0.22222222222222221</v>
      </c>
    </row>
    <row r="34" spans="1:63" ht="15" customHeight="1" x14ac:dyDescent="0.25">
      <c r="A34" s="8" t="s">
        <v>1523</v>
      </c>
      <c r="B34" s="9" t="s">
        <v>1491</v>
      </c>
      <c r="C34" s="9">
        <v>4</v>
      </c>
      <c r="D34" s="9">
        <v>18</v>
      </c>
      <c r="E34" s="9">
        <v>23</v>
      </c>
      <c r="F34" s="9">
        <v>1488</v>
      </c>
      <c r="G34" s="9">
        <v>4.9700000000000001E-2</v>
      </c>
      <c r="H34" s="9">
        <v>9.8299999999999998E-2</v>
      </c>
      <c r="I34" s="9">
        <v>1.6799999999999999E-2</v>
      </c>
      <c r="J34" s="9">
        <v>2</v>
      </c>
      <c r="K34" s="9">
        <v>25</v>
      </c>
      <c r="L34" s="9">
        <v>86</v>
      </c>
      <c r="M34" s="9">
        <v>4120</v>
      </c>
      <c r="N34" s="9">
        <v>6.9099999999999995E-2</v>
      </c>
      <c r="O34" s="9">
        <v>0.36749999999999999</v>
      </c>
      <c r="P34" s="9">
        <v>4.6600000000000003E-2</v>
      </c>
      <c r="Q34" s="9">
        <v>20</v>
      </c>
      <c r="R34" s="9">
        <v>108</v>
      </c>
      <c r="S34" s="9">
        <v>160</v>
      </c>
      <c r="T34" s="9">
        <v>33912</v>
      </c>
      <c r="U34" s="9">
        <v>0.29830000000000001</v>
      </c>
      <c r="V34" s="9">
        <v>0.68379999999999996</v>
      </c>
      <c r="W34" s="9">
        <v>0.3836</v>
      </c>
      <c r="X34" s="9">
        <v>20</v>
      </c>
      <c r="Y34" s="9">
        <v>87</v>
      </c>
      <c r="Z34" s="9">
        <v>86</v>
      </c>
      <c r="AA34" s="9">
        <v>8934</v>
      </c>
      <c r="AB34" s="9">
        <v>0.24030000000000001</v>
      </c>
      <c r="AC34" s="9">
        <v>0.36749999999999999</v>
      </c>
      <c r="AD34" s="9">
        <v>0.1011</v>
      </c>
      <c r="AE34" s="9">
        <v>1</v>
      </c>
      <c r="AF34" s="9">
        <v>3</v>
      </c>
      <c r="AG34" s="9">
        <v>10</v>
      </c>
      <c r="AH34" s="9">
        <v>279</v>
      </c>
      <c r="AI34" s="9">
        <v>8.3000000000000001E-3</v>
      </c>
      <c r="AJ34" s="9">
        <v>4.2700000000000002E-2</v>
      </c>
      <c r="AK34" s="9">
        <v>3.2000000000000002E-3</v>
      </c>
      <c r="AL34" s="9">
        <v>1</v>
      </c>
      <c r="AM34" s="9">
        <v>32</v>
      </c>
      <c r="AN34" s="9">
        <v>67</v>
      </c>
      <c r="AO34" s="9">
        <v>11236</v>
      </c>
      <c r="AP34" s="9">
        <v>8.8400000000000006E-2</v>
      </c>
      <c r="AQ34" s="9">
        <v>0.2863</v>
      </c>
      <c r="AR34" s="9">
        <v>0.12709999999999999</v>
      </c>
      <c r="AT34" s="6">
        <f t="shared" si="0"/>
        <v>82.666666666666671</v>
      </c>
      <c r="AU34" s="6">
        <f t="shared" si="1"/>
        <v>164.8</v>
      </c>
      <c r="AV34" s="6">
        <f t="shared" si="2"/>
        <v>314</v>
      </c>
      <c r="AW34" s="7">
        <f t="shared" si="3"/>
        <v>102.68965517241379</v>
      </c>
      <c r="AX34" s="6">
        <f t="shared" si="4"/>
        <v>93</v>
      </c>
      <c r="AY34" s="6">
        <f t="shared" si="5"/>
        <v>351.125</v>
      </c>
      <c r="BA34" s="6">
        <f>VLOOKUP(A34, ALL_AP_DATA!$A$2:$F$3600, 6, FALSE)</f>
        <v>362</v>
      </c>
      <c r="BB34" s="6">
        <f>VLOOKUP(A34, projmetadata!$A$2:$D$2036, 4, FALSE)</f>
        <v>41745</v>
      </c>
      <c r="BC34" s="6" t="e">
        <f t="array" aca="1" ref="BC34" ca="1">_xludf.IFS(I34&lt;&gt;0, F34/I34, P34&lt;&gt;0, M34/P34, W34&lt;&gt;0, T34/W34, AD34&lt;&gt;0, AA34/AD34, AK34&lt;&gt;0, AH34/AK34, AR34&lt;&gt;0, AO34/AR34, TRUE, 0)</f>
        <v>#NAME?</v>
      </c>
      <c r="BE34" s="6" t="e">
        <f t="shared" ca="1" si="10"/>
        <v>#NAME?</v>
      </c>
      <c r="BF34" s="6" t="e">
        <f t="shared" ca="1" si="11"/>
        <v>#NAME?</v>
      </c>
      <c r="BG34" s="6"/>
      <c r="BH34" s="6">
        <f>VLOOKUP(A34, ALL_AP_DATA!$A$2:$D$3600, 3, FALSE)</f>
        <v>110</v>
      </c>
      <c r="BI34" s="6">
        <f>VLOOKUP(A34, ALL_AP_DATA!$A$2:$E$3600, 5, FALSE)</f>
        <v>88406</v>
      </c>
      <c r="BJ34" s="6">
        <f t="shared" si="8"/>
        <v>244.21546961325967</v>
      </c>
      <c r="BK34" s="6">
        <f t="shared" si="12"/>
        <v>0.30386740331491713</v>
      </c>
    </row>
    <row r="35" spans="1:63" ht="15" customHeight="1" x14ac:dyDescent="0.25">
      <c r="A35" s="8" t="s">
        <v>1524</v>
      </c>
      <c r="B35" s="9" t="s">
        <v>1491</v>
      </c>
      <c r="C35" s="9">
        <v>7</v>
      </c>
      <c r="D35" s="9">
        <v>64</v>
      </c>
      <c r="E35" s="9">
        <v>11</v>
      </c>
      <c r="F35" s="9">
        <v>296</v>
      </c>
      <c r="G35" s="9">
        <v>0.1011</v>
      </c>
      <c r="H35" s="9">
        <v>6.59E-2</v>
      </c>
      <c r="I35" s="9">
        <v>2.3699999999999999E-2</v>
      </c>
      <c r="J35" s="8"/>
      <c r="K35" s="8"/>
      <c r="L35" s="8"/>
      <c r="M35" s="8"/>
      <c r="N35" s="8"/>
      <c r="O35" s="8"/>
      <c r="P35" s="8"/>
      <c r="Q35" s="9">
        <v>17</v>
      </c>
      <c r="R35" s="9">
        <v>137</v>
      </c>
      <c r="S35" s="9">
        <v>125</v>
      </c>
      <c r="T35" s="9">
        <v>8551</v>
      </c>
      <c r="U35" s="9">
        <v>0.21640000000000001</v>
      </c>
      <c r="V35" s="9">
        <v>0.74850000000000005</v>
      </c>
      <c r="W35" s="9">
        <v>0.68489999999999995</v>
      </c>
      <c r="X35" s="9">
        <v>60</v>
      </c>
      <c r="Y35" s="9">
        <v>351</v>
      </c>
      <c r="Z35" s="9">
        <v>47</v>
      </c>
      <c r="AA35" s="9">
        <v>2523</v>
      </c>
      <c r="AB35" s="9">
        <v>0.55449999999999999</v>
      </c>
      <c r="AC35" s="9">
        <v>0.28139999999999998</v>
      </c>
      <c r="AD35" s="9">
        <v>0.2021</v>
      </c>
      <c r="AE35" s="9">
        <v>1</v>
      </c>
      <c r="AF35" s="9">
        <v>18</v>
      </c>
      <c r="AG35" s="9">
        <v>2</v>
      </c>
      <c r="AH35" s="9">
        <v>26</v>
      </c>
      <c r="AI35" s="9">
        <v>2.8400000000000002E-2</v>
      </c>
      <c r="AJ35" s="9">
        <v>1.2E-2</v>
      </c>
      <c r="AK35" s="9">
        <v>2.0999999999999999E-3</v>
      </c>
      <c r="AL35" s="8"/>
      <c r="AM35" s="8"/>
      <c r="AN35" s="8"/>
      <c r="AO35" s="8"/>
      <c r="AP35" s="8"/>
      <c r="AQ35" s="8"/>
      <c r="AR35" s="8"/>
      <c r="AT35" s="6">
        <f t="shared" si="0"/>
        <v>4.625</v>
      </c>
      <c r="AU35" s="6" t="str">
        <f t="shared" si="1"/>
        <v/>
      </c>
      <c r="AV35" s="6">
        <f t="shared" si="2"/>
        <v>62.416058394160586</v>
      </c>
      <c r="AW35" s="7">
        <f t="shared" si="3"/>
        <v>7.1880341880341883</v>
      </c>
      <c r="AX35" s="6">
        <f t="shared" si="4"/>
        <v>1.4444444444444444</v>
      </c>
      <c r="AY35" s="6" t="str">
        <f t="shared" si="5"/>
        <v/>
      </c>
      <c r="BA35" s="6">
        <f>VLOOKUP(A35, ALL_AP_DATA!$A$2:$F$3600, 6, FALSE)</f>
        <v>633</v>
      </c>
      <c r="BB35" s="6">
        <f>VLOOKUP(A35, projmetadata!$A$2:$D$2036, 4, FALSE)</f>
        <v>39698</v>
      </c>
      <c r="BC35" s="6" t="e">
        <f t="array" aca="1" ref="BC35" ca="1">_xludf.IFS(I35&lt;&gt;0, F35/I35, P35&lt;&gt;0, M35/P35, W35&lt;&gt;0, T35/W35, AD35&lt;&gt;0, AA35/AD35, AK35&lt;&gt;0, AH35/AK35, AR35&lt;&gt;0, AO35/AR35, TRUE, 0)</f>
        <v>#NAME?</v>
      </c>
      <c r="BE35" s="6" t="e">
        <f t="shared" ca="1" si="10"/>
        <v>#NAME?</v>
      </c>
      <c r="BF35" s="6" t="e">
        <f t="shared" ca="1" si="11"/>
        <v>#NAME?</v>
      </c>
      <c r="BG35" s="6"/>
      <c r="BH35" s="6">
        <f>VLOOKUP(A35, ALL_AP_DATA!$A$2:$D$3600, 3, FALSE)</f>
        <v>200</v>
      </c>
      <c r="BI35" s="6">
        <f>VLOOKUP(A35, ALL_AP_DATA!$A$2:$E$3600, 5, FALSE)</f>
        <v>12485</v>
      </c>
      <c r="BJ35" s="6">
        <f t="shared" si="8"/>
        <v>19.723538704581358</v>
      </c>
      <c r="BK35" s="6">
        <f t="shared" si="12"/>
        <v>0.31595576619273302</v>
      </c>
    </row>
    <row r="36" spans="1:63" ht="15" customHeight="1" x14ac:dyDescent="0.25">
      <c r="A36" s="8" t="s">
        <v>1525</v>
      </c>
      <c r="B36" s="9" t="s">
        <v>1491</v>
      </c>
      <c r="C36" s="9">
        <v>1</v>
      </c>
      <c r="D36" s="9">
        <v>16</v>
      </c>
      <c r="E36" s="9">
        <v>0</v>
      </c>
      <c r="F36" s="9">
        <v>0</v>
      </c>
      <c r="G36" s="9">
        <v>9.5200000000000007E-2</v>
      </c>
      <c r="H36" s="9">
        <v>0</v>
      </c>
      <c r="I36" s="9">
        <v>0</v>
      </c>
      <c r="J36" s="8"/>
      <c r="K36" s="8"/>
      <c r="L36" s="8"/>
      <c r="M36" s="8"/>
      <c r="N36" s="8"/>
      <c r="O36" s="8"/>
      <c r="P36" s="8"/>
      <c r="Q36" s="9">
        <v>2</v>
      </c>
      <c r="R36" s="9">
        <v>4</v>
      </c>
      <c r="S36" s="9">
        <v>10</v>
      </c>
      <c r="T36" s="9">
        <v>142</v>
      </c>
      <c r="U36" s="9">
        <v>2.3800000000000002E-2</v>
      </c>
      <c r="V36" s="9">
        <v>0.52629999999999999</v>
      </c>
      <c r="W36" s="9">
        <v>0.4</v>
      </c>
      <c r="X36" s="9">
        <v>1</v>
      </c>
      <c r="Y36" s="9">
        <v>121</v>
      </c>
      <c r="Z36" s="9">
        <v>0</v>
      </c>
      <c r="AA36" s="9">
        <v>0</v>
      </c>
      <c r="AB36" s="9">
        <v>0.72019999999999995</v>
      </c>
      <c r="AC36" s="9">
        <v>0</v>
      </c>
      <c r="AD36" s="9">
        <v>0</v>
      </c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T36" s="6">
        <f t="shared" si="0"/>
        <v>0</v>
      </c>
      <c r="AU36" s="6" t="str">
        <f t="shared" si="1"/>
        <v/>
      </c>
      <c r="AV36" s="6">
        <f t="shared" si="2"/>
        <v>35.5</v>
      </c>
      <c r="AW36" s="7">
        <f t="shared" si="3"/>
        <v>0</v>
      </c>
      <c r="AX36" s="6" t="str">
        <f t="shared" si="4"/>
        <v/>
      </c>
      <c r="AY36" s="6" t="str">
        <f t="shared" si="5"/>
        <v/>
      </c>
      <c r="BA36" s="6">
        <f>VLOOKUP(A36, ALL_AP_DATA!$A$2:$F$3600, 6, FALSE)</f>
        <v>168</v>
      </c>
      <c r="BB36" s="6">
        <f>VLOOKUP(A36, projmetadata!$A$2:$D$2036, 4, FALSE)</f>
        <v>36676</v>
      </c>
      <c r="BC36" s="6" t="e">
        <f t="array" aca="1" ref="BC36" ca="1">_xludf.IFS(I36&lt;&gt;0, F36/I36, P36&lt;&gt;0, M36/P36, W36&lt;&gt;0, T36/W36, AD36&lt;&gt;0, AA36/AD36, AK36&lt;&gt;0, AH36/AK36, AR36&lt;&gt;0, AO36/AR36, TRUE, 0)</f>
        <v>#NAME?</v>
      </c>
      <c r="BE36" s="6" t="e">
        <f t="shared" ca="1" si="10"/>
        <v>#NAME?</v>
      </c>
      <c r="BF36" s="6" t="e">
        <f t="shared" ca="1" si="11"/>
        <v>#NAME?</v>
      </c>
      <c r="BG36" s="6"/>
      <c r="BH36" s="6">
        <f>VLOOKUP(A36, ALL_AP_DATA!$A$2:$D$3600, 3, FALSE)</f>
        <v>20</v>
      </c>
      <c r="BI36" s="6">
        <f>VLOOKUP(A36, ALL_AP_DATA!$A$2:$E$3600, 5, FALSE)</f>
        <v>355</v>
      </c>
      <c r="BJ36" s="6">
        <f t="shared" si="8"/>
        <v>2.1130952380952381</v>
      </c>
      <c r="BK36" s="6">
        <f t="shared" si="12"/>
        <v>0.11904761904761904</v>
      </c>
    </row>
    <row r="37" spans="1:63" ht="15" customHeight="1" x14ac:dyDescent="0.25">
      <c r="A37" s="8" t="s">
        <v>1526</v>
      </c>
      <c r="B37" s="9" t="s">
        <v>1491</v>
      </c>
      <c r="C37" s="9">
        <v>4</v>
      </c>
      <c r="D37" s="9">
        <v>19</v>
      </c>
      <c r="E37" s="9">
        <v>1</v>
      </c>
      <c r="F37" s="9">
        <v>2</v>
      </c>
      <c r="G37" s="9">
        <v>0.17760000000000001</v>
      </c>
      <c r="H37" s="9">
        <v>0.5</v>
      </c>
      <c r="I37" s="9">
        <v>0.16669999999999999</v>
      </c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9">
        <v>9</v>
      </c>
      <c r="Y37" s="9">
        <v>29</v>
      </c>
      <c r="Z37" s="9">
        <v>1</v>
      </c>
      <c r="AA37" s="9">
        <v>2</v>
      </c>
      <c r="AB37" s="9">
        <v>0.27100000000000002</v>
      </c>
      <c r="AC37" s="9">
        <v>0.5</v>
      </c>
      <c r="AD37" s="9">
        <v>0.16669999999999999</v>
      </c>
      <c r="AE37" s="9">
        <v>5</v>
      </c>
      <c r="AF37" s="9">
        <v>16</v>
      </c>
      <c r="AG37" s="9">
        <v>0</v>
      </c>
      <c r="AH37" s="9">
        <v>0</v>
      </c>
      <c r="AI37" s="9">
        <v>0.14949999999999999</v>
      </c>
      <c r="AJ37" s="9">
        <v>0</v>
      </c>
      <c r="AK37" s="9">
        <v>0</v>
      </c>
      <c r="AL37" s="8"/>
      <c r="AM37" s="8"/>
      <c r="AN37" s="8"/>
      <c r="AO37" s="8"/>
      <c r="AP37" s="8"/>
      <c r="AQ37" s="8"/>
      <c r="AR37" s="8"/>
      <c r="AT37" s="6">
        <f t="shared" si="0"/>
        <v>0.10526315789473684</v>
      </c>
      <c r="AU37" s="6" t="str">
        <f t="shared" si="1"/>
        <v/>
      </c>
      <c r="AV37" s="6" t="str">
        <f t="shared" si="2"/>
        <v/>
      </c>
      <c r="AW37" s="7">
        <f t="shared" si="3"/>
        <v>6.8965517241379309E-2</v>
      </c>
      <c r="AX37" s="6">
        <f t="shared" si="4"/>
        <v>0</v>
      </c>
      <c r="AY37" s="6" t="str">
        <f t="shared" si="5"/>
        <v/>
      </c>
      <c r="BA37" s="6">
        <f>VLOOKUP(A37, ALL_AP_DATA!$A$2:$F$3600, 6, FALSE)</f>
        <v>107</v>
      </c>
      <c r="BB37" s="6">
        <f>VLOOKUP(A37, projmetadata!$A$2:$D$2036, 4, FALSE)</f>
        <v>8063</v>
      </c>
      <c r="BC37" s="6" t="e">
        <f t="array" aca="1" ref="BC37" ca="1">_xludf.IFS(I37&lt;&gt;0, F37/I37, P37&lt;&gt;0, M37/P37, W37&lt;&gt;0, T37/W37, AD37&lt;&gt;0, AA37/AD37, AK37&lt;&gt;0, AH37/AK37, AR37&lt;&gt;0, AO37/AR37, TRUE, 0)</f>
        <v>#NAME?</v>
      </c>
      <c r="BE37" s="6" t="e">
        <f t="shared" ca="1" si="10"/>
        <v>#NAME?</v>
      </c>
      <c r="BF37" s="6" t="e">
        <f t="shared" ca="1" si="11"/>
        <v>#NAME?</v>
      </c>
      <c r="BG37" s="6"/>
      <c r="BH37" s="6">
        <f>VLOOKUP(A37, ALL_AP_DATA!$A$2:$D$3600, 3, FALSE)</f>
        <v>5</v>
      </c>
      <c r="BI37" s="6">
        <f>VLOOKUP(A37, ALL_AP_DATA!$A$2:$E$3600, 5, FALSE)</f>
        <v>12</v>
      </c>
      <c r="BJ37" s="6">
        <f t="shared" si="8"/>
        <v>0.11214953271028037</v>
      </c>
      <c r="BK37" s="6">
        <f t="shared" si="12"/>
        <v>4.6728971962616821E-2</v>
      </c>
    </row>
    <row r="38" spans="1:63" ht="15" customHeight="1" x14ac:dyDescent="0.25">
      <c r="A38" s="8" t="s">
        <v>1527</v>
      </c>
      <c r="B38" s="9" t="s">
        <v>1491</v>
      </c>
      <c r="C38" s="9">
        <v>3</v>
      </c>
      <c r="D38" s="9">
        <v>6</v>
      </c>
      <c r="E38" s="9">
        <v>1</v>
      </c>
      <c r="F38" s="9">
        <v>1</v>
      </c>
      <c r="G38" s="9">
        <v>5.4100000000000002E-2</v>
      </c>
      <c r="H38" s="9">
        <v>1.5599999999999999E-2</v>
      </c>
      <c r="I38" s="9">
        <v>1.8E-3</v>
      </c>
      <c r="J38" s="8"/>
      <c r="K38" s="8"/>
      <c r="L38" s="8"/>
      <c r="M38" s="8"/>
      <c r="N38" s="8"/>
      <c r="O38" s="8"/>
      <c r="P38" s="8"/>
      <c r="Q38" s="9">
        <v>3</v>
      </c>
      <c r="R38" s="9">
        <v>7</v>
      </c>
      <c r="S38" s="9">
        <v>32</v>
      </c>
      <c r="T38" s="9">
        <v>210</v>
      </c>
      <c r="U38" s="9">
        <v>6.3100000000000003E-2</v>
      </c>
      <c r="V38" s="9">
        <v>0.5</v>
      </c>
      <c r="W38" s="9">
        <v>0.37230000000000002</v>
      </c>
      <c r="X38" s="9">
        <v>14</v>
      </c>
      <c r="Y38" s="9">
        <v>32</v>
      </c>
      <c r="Z38" s="9">
        <v>10</v>
      </c>
      <c r="AA38" s="9">
        <v>74</v>
      </c>
      <c r="AB38" s="9">
        <v>0.2883</v>
      </c>
      <c r="AC38" s="9">
        <v>0.15629999999999999</v>
      </c>
      <c r="AD38" s="9">
        <v>0.13120000000000001</v>
      </c>
      <c r="AE38" s="9">
        <v>5</v>
      </c>
      <c r="AF38" s="9">
        <v>24</v>
      </c>
      <c r="AG38" s="9">
        <v>7</v>
      </c>
      <c r="AH38" s="9">
        <v>43</v>
      </c>
      <c r="AI38" s="9">
        <v>0.2162</v>
      </c>
      <c r="AJ38" s="9">
        <v>0.1094</v>
      </c>
      <c r="AK38" s="9">
        <v>7.6200000000000004E-2</v>
      </c>
      <c r="AL38" s="8"/>
      <c r="AM38" s="8"/>
      <c r="AN38" s="8"/>
      <c r="AO38" s="8"/>
      <c r="AP38" s="8"/>
      <c r="AQ38" s="8"/>
      <c r="AR38" s="8"/>
      <c r="AT38" s="6">
        <f t="shared" si="0"/>
        <v>0.16666666666666666</v>
      </c>
      <c r="AU38" s="6" t="str">
        <f t="shared" si="1"/>
        <v/>
      </c>
      <c r="AV38" s="6">
        <f t="shared" si="2"/>
        <v>30</v>
      </c>
      <c r="AW38" s="7">
        <f t="shared" si="3"/>
        <v>2.3125</v>
      </c>
      <c r="AX38" s="6">
        <f t="shared" si="4"/>
        <v>1.7916666666666667</v>
      </c>
      <c r="AY38" s="6" t="str">
        <f t="shared" si="5"/>
        <v/>
      </c>
      <c r="BA38" s="6">
        <f>VLOOKUP(A38, ALL_AP_DATA!$A$2:$F$3600, 6, FALSE)</f>
        <v>111</v>
      </c>
      <c r="BB38" s="6">
        <f>VLOOKUP(A38, projmetadata!$A$2:$D$2036, 4, FALSE)</f>
        <v>5187</v>
      </c>
      <c r="BC38" s="6" t="e">
        <f t="array" aca="1" ref="BC38" ca="1">_xludf.IFS(I38&lt;&gt;0, F38/I38, P38&lt;&gt;0, M38/P38, W38&lt;&gt;0, T38/W38, AD38&lt;&gt;0, AA38/AD38, AK38&lt;&gt;0, AH38/AK38, AR38&lt;&gt;0, AO38/AR38, TRUE, 0)</f>
        <v>#NAME?</v>
      </c>
      <c r="BE38" s="6" t="e">
        <f t="shared" ca="1" si="10"/>
        <v>#NAME?</v>
      </c>
      <c r="BF38" s="6" t="e">
        <f t="shared" ca="1" si="11"/>
        <v>#NAME?</v>
      </c>
      <c r="BG38" s="6"/>
      <c r="BH38" s="6">
        <f>VLOOKUP(A38, ALL_AP_DATA!$A$2:$D$3600, 3, FALSE)</f>
        <v>14</v>
      </c>
      <c r="BI38" s="6">
        <f>VLOOKUP(A38, ALL_AP_DATA!$A$2:$E$3600, 5, FALSE)</f>
        <v>564</v>
      </c>
      <c r="BJ38" s="6">
        <f t="shared" si="8"/>
        <v>5.0810810810810807</v>
      </c>
      <c r="BK38" s="6">
        <f t="shared" si="12"/>
        <v>0.12612612612612611</v>
      </c>
    </row>
    <row r="39" spans="1:63" ht="15" customHeight="1" x14ac:dyDescent="0.25">
      <c r="A39" s="8" t="s">
        <v>1528</v>
      </c>
      <c r="B39" s="9" t="s">
        <v>1491</v>
      </c>
      <c r="C39" s="9">
        <v>1</v>
      </c>
      <c r="D39" s="9">
        <v>29</v>
      </c>
      <c r="E39" s="9">
        <v>71</v>
      </c>
      <c r="F39" s="9">
        <v>1073</v>
      </c>
      <c r="G39" s="9">
        <v>0.1716</v>
      </c>
      <c r="H39" s="9">
        <v>0.51449999999999996</v>
      </c>
      <c r="I39" s="9">
        <v>0.29530000000000001</v>
      </c>
      <c r="J39" s="8"/>
      <c r="K39" s="8"/>
      <c r="L39" s="8"/>
      <c r="M39" s="8"/>
      <c r="N39" s="8"/>
      <c r="O39" s="8"/>
      <c r="P39" s="8"/>
      <c r="Q39" s="9">
        <v>5</v>
      </c>
      <c r="R39" s="9">
        <v>16</v>
      </c>
      <c r="S39" s="9">
        <v>79</v>
      </c>
      <c r="T39" s="9">
        <v>2041</v>
      </c>
      <c r="U39" s="9">
        <v>9.4700000000000006E-2</v>
      </c>
      <c r="V39" s="9">
        <v>0.57250000000000001</v>
      </c>
      <c r="W39" s="9">
        <v>0.56159999999999999</v>
      </c>
      <c r="X39" s="9">
        <v>15</v>
      </c>
      <c r="Y39" s="9">
        <v>75</v>
      </c>
      <c r="Z39" s="9">
        <v>98</v>
      </c>
      <c r="AA39" s="9">
        <v>1508</v>
      </c>
      <c r="AB39" s="9">
        <v>0.44379999999999997</v>
      </c>
      <c r="AC39" s="9">
        <v>0.71009999999999995</v>
      </c>
      <c r="AD39" s="9">
        <v>0.41499999999999998</v>
      </c>
      <c r="AE39" s="9">
        <v>13</v>
      </c>
      <c r="AF39" s="9">
        <v>33</v>
      </c>
      <c r="AG39" s="9">
        <v>64</v>
      </c>
      <c r="AH39" s="9">
        <v>1175</v>
      </c>
      <c r="AI39" s="9">
        <v>0.1953</v>
      </c>
      <c r="AJ39" s="9">
        <v>0.46379999999999999</v>
      </c>
      <c r="AK39" s="9">
        <v>0.32329999999999998</v>
      </c>
      <c r="AL39" s="8"/>
      <c r="AM39" s="8"/>
      <c r="AN39" s="8"/>
      <c r="AO39" s="8"/>
      <c r="AP39" s="8"/>
      <c r="AQ39" s="8"/>
      <c r="AR39" s="8"/>
      <c r="AT39" s="6">
        <f t="shared" si="0"/>
        <v>37</v>
      </c>
      <c r="AU39" s="6" t="str">
        <f t="shared" si="1"/>
        <v/>
      </c>
      <c r="AV39" s="6">
        <f t="shared" si="2"/>
        <v>127.5625</v>
      </c>
      <c r="AW39" s="7">
        <f t="shared" si="3"/>
        <v>20.106666666666666</v>
      </c>
      <c r="AX39" s="6">
        <f t="shared" si="4"/>
        <v>35.606060606060609</v>
      </c>
      <c r="AY39" s="6" t="str">
        <f t="shared" si="5"/>
        <v/>
      </c>
      <c r="BA39" s="6">
        <f>VLOOKUP(A39, ALL_AP_DATA!$A$2:$F$3600, 6, FALSE)</f>
        <v>169</v>
      </c>
      <c r="BB39" s="6">
        <f>VLOOKUP(A39, projmetadata!$A$2:$D$2036, 4, FALSE)</f>
        <v>15823</v>
      </c>
      <c r="BC39" s="6" t="e">
        <f t="array" aca="1" ref="BC39" ca="1">_xludf.IFS(I39&lt;&gt;0, F39/I39, P39&lt;&gt;0, M39/P39, W39&lt;&gt;0, T39/W39, AD39&lt;&gt;0, AA39/AD39, AK39&lt;&gt;0, AH39/AK39, AR39&lt;&gt;0, AO39/AR39, TRUE, 0)</f>
        <v>#NAME?</v>
      </c>
      <c r="BE39" s="6" t="e">
        <f t="shared" ca="1" si="10"/>
        <v>#NAME?</v>
      </c>
      <c r="BF39" s="6" t="e">
        <f t="shared" ca="1" si="11"/>
        <v>#NAME?</v>
      </c>
      <c r="BG39" s="6"/>
      <c r="BH39" s="6">
        <f>VLOOKUP(A39, ALL_AP_DATA!$A$2:$D$3600, 3, FALSE)</f>
        <v>70</v>
      </c>
      <c r="BI39" s="6">
        <f>VLOOKUP(A39, ALL_AP_DATA!$A$2:$E$3600, 5, FALSE)</f>
        <v>3634</v>
      </c>
      <c r="BJ39" s="6">
        <f t="shared" si="8"/>
        <v>21.502958579881657</v>
      </c>
      <c r="BK39" s="6">
        <f t="shared" si="12"/>
        <v>0.41420118343195267</v>
      </c>
    </row>
    <row r="40" spans="1:63" ht="15" customHeight="1" x14ac:dyDescent="0.25">
      <c r="A40" s="8" t="s">
        <v>1529</v>
      </c>
      <c r="B40" s="9" t="s">
        <v>1491</v>
      </c>
      <c r="C40" s="9">
        <v>2</v>
      </c>
      <c r="D40" s="9">
        <v>40</v>
      </c>
      <c r="E40" s="9">
        <v>313</v>
      </c>
      <c r="F40" s="9">
        <v>12618</v>
      </c>
      <c r="G40" s="9">
        <v>0.23530000000000001</v>
      </c>
      <c r="H40" s="9">
        <v>0.64400000000000002</v>
      </c>
      <c r="I40" s="9">
        <v>0.52580000000000005</v>
      </c>
      <c r="J40" s="9">
        <v>10</v>
      </c>
      <c r="K40" s="9">
        <v>33</v>
      </c>
      <c r="L40" s="9">
        <v>299</v>
      </c>
      <c r="M40" s="9">
        <v>12649</v>
      </c>
      <c r="N40" s="9">
        <v>0.19409999999999999</v>
      </c>
      <c r="O40" s="9">
        <v>0.61519999999999997</v>
      </c>
      <c r="P40" s="9">
        <v>0.52710000000000001</v>
      </c>
      <c r="Q40" s="9">
        <v>19</v>
      </c>
      <c r="R40" s="9">
        <v>77</v>
      </c>
      <c r="S40" s="9">
        <v>435</v>
      </c>
      <c r="T40" s="9">
        <v>20319</v>
      </c>
      <c r="U40" s="9">
        <v>0.45290000000000002</v>
      </c>
      <c r="V40" s="9">
        <v>0.89510000000000001</v>
      </c>
      <c r="W40" s="9">
        <v>0.84670000000000001</v>
      </c>
      <c r="X40" s="9">
        <v>11</v>
      </c>
      <c r="Y40" s="9">
        <v>82</v>
      </c>
      <c r="Z40" s="9">
        <v>283</v>
      </c>
      <c r="AA40" s="9">
        <v>10352</v>
      </c>
      <c r="AB40" s="9">
        <v>0.4824</v>
      </c>
      <c r="AC40" s="9">
        <v>0.58230000000000004</v>
      </c>
      <c r="AD40" s="9">
        <v>0.43140000000000001</v>
      </c>
      <c r="AE40" s="9">
        <v>1</v>
      </c>
      <c r="AF40" s="9">
        <v>9</v>
      </c>
      <c r="AG40" s="9">
        <v>50</v>
      </c>
      <c r="AH40" s="9">
        <v>511</v>
      </c>
      <c r="AI40" s="9">
        <v>5.2900000000000003E-2</v>
      </c>
      <c r="AJ40" s="9">
        <v>0.10290000000000001</v>
      </c>
      <c r="AK40" s="9">
        <v>2.1299999999999999E-2</v>
      </c>
      <c r="AL40" s="8"/>
      <c r="AM40" s="8"/>
      <c r="AN40" s="8"/>
      <c r="AO40" s="8"/>
      <c r="AP40" s="8"/>
      <c r="AQ40" s="8"/>
      <c r="AR40" s="8"/>
      <c r="AT40" s="6">
        <f t="shared" si="0"/>
        <v>315.45</v>
      </c>
      <c r="AU40" s="6">
        <f t="shared" si="1"/>
        <v>383.30303030303031</v>
      </c>
      <c r="AV40" s="6">
        <f t="shared" si="2"/>
        <v>263.88311688311688</v>
      </c>
      <c r="AW40" s="7">
        <f t="shared" si="3"/>
        <v>126.2439024390244</v>
      </c>
      <c r="AX40" s="6">
        <f t="shared" si="4"/>
        <v>56.777777777777779</v>
      </c>
      <c r="AY40" s="6" t="str">
        <f t="shared" si="5"/>
        <v/>
      </c>
      <c r="BA40" s="6">
        <f>VLOOKUP(A40, ALL_AP_DATA!$A$2:$F$3600, 6, FALSE)</f>
        <v>170</v>
      </c>
      <c r="BB40" s="6">
        <f>VLOOKUP(A40, projmetadata!$A$2:$D$2036, 4, FALSE)</f>
        <v>30129</v>
      </c>
      <c r="BC40" s="6" t="e">
        <f t="array" aca="1" ref="BC40" ca="1">_xludf.IFS(I40&lt;&gt;0, F40/I40, P40&lt;&gt;0, M40/P40, W40&lt;&gt;0, T40/W40, AD40&lt;&gt;0, AA40/AD40, AK40&lt;&gt;0, AH40/AK40, AR40&lt;&gt;0, AO40/AR40, TRUE, 0)</f>
        <v>#NAME?</v>
      </c>
      <c r="BE40" s="6" t="e">
        <f t="shared" ca="1" si="10"/>
        <v>#NAME?</v>
      </c>
      <c r="BF40" s="6" t="e">
        <f t="shared" ca="1" si="11"/>
        <v>#NAME?</v>
      </c>
      <c r="BG40" s="6"/>
      <c r="BH40" s="6">
        <f>VLOOKUP(A40, ALL_AP_DATA!$A$2:$D$3600, 3, FALSE)</f>
        <v>106</v>
      </c>
      <c r="BI40" s="6">
        <f>VLOOKUP(A40, ALL_AP_DATA!$A$2:$E$3600, 5, FALSE)</f>
        <v>23999</v>
      </c>
      <c r="BJ40" s="6">
        <f t="shared" si="8"/>
        <v>141.1705882352941</v>
      </c>
      <c r="BK40" s="6">
        <f t="shared" si="12"/>
        <v>0.62352941176470589</v>
      </c>
    </row>
    <row r="41" spans="1:63" ht="15" customHeight="1" x14ac:dyDescent="0.25">
      <c r="A41" s="8" t="s">
        <v>1530</v>
      </c>
      <c r="B41" s="9" t="s">
        <v>1491</v>
      </c>
      <c r="C41" s="9">
        <v>2</v>
      </c>
      <c r="D41" s="9">
        <v>44</v>
      </c>
      <c r="E41" s="9">
        <v>156</v>
      </c>
      <c r="F41" s="9">
        <v>4934</v>
      </c>
      <c r="G41" s="9">
        <v>0.1164</v>
      </c>
      <c r="H41" s="9">
        <v>0.1855</v>
      </c>
      <c r="I41" s="9">
        <v>0.15049999999999999</v>
      </c>
      <c r="J41" s="9">
        <v>21</v>
      </c>
      <c r="K41" s="9">
        <v>68</v>
      </c>
      <c r="L41" s="9">
        <v>192</v>
      </c>
      <c r="M41" s="9">
        <v>9819</v>
      </c>
      <c r="N41" s="9">
        <v>0.1799</v>
      </c>
      <c r="O41" s="9">
        <v>0.2283</v>
      </c>
      <c r="P41" s="9">
        <v>0.29959999999999998</v>
      </c>
      <c r="Q41" s="9">
        <v>41</v>
      </c>
      <c r="R41" s="9">
        <v>278</v>
      </c>
      <c r="S41" s="9">
        <v>794</v>
      </c>
      <c r="T41" s="9">
        <v>31688</v>
      </c>
      <c r="U41" s="9">
        <v>0.73540000000000005</v>
      </c>
      <c r="V41" s="9">
        <v>0.94410000000000005</v>
      </c>
      <c r="W41" s="9">
        <v>0.96679999999999999</v>
      </c>
      <c r="X41" s="9">
        <v>3</v>
      </c>
      <c r="Y41" s="9">
        <v>121</v>
      </c>
      <c r="Z41" s="9">
        <v>199</v>
      </c>
      <c r="AA41" s="9">
        <v>10348</v>
      </c>
      <c r="AB41" s="9">
        <v>0.3201</v>
      </c>
      <c r="AC41" s="9">
        <v>0.2366</v>
      </c>
      <c r="AD41" s="9">
        <v>0.31569999999999998</v>
      </c>
      <c r="AE41" s="9">
        <v>8</v>
      </c>
      <c r="AF41" s="9">
        <v>56</v>
      </c>
      <c r="AG41" s="9">
        <v>163</v>
      </c>
      <c r="AH41" s="9">
        <v>7725</v>
      </c>
      <c r="AI41" s="9">
        <v>0.14810000000000001</v>
      </c>
      <c r="AJ41" s="9">
        <v>0.1938</v>
      </c>
      <c r="AK41" s="9">
        <v>0.23569999999999999</v>
      </c>
      <c r="AL41" s="9">
        <v>12</v>
      </c>
      <c r="AM41" s="9">
        <v>123</v>
      </c>
      <c r="AN41" s="9">
        <v>602</v>
      </c>
      <c r="AO41" s="9">
        <v>22211</v>
      </c>
      <c r="AP41" s="9">
        <v>0.32540000000000002</v>
      </c>
      <c r="AQ41" s="9">
        <v>0.71579999999999999</v>
      </c>
      <c r="AR41" s="9">
        <v>0.67759999999999998</v>
      </c>
      <c r="AT41" s="6">
        <f t="shared" si="0"/>
        <v>112.13636363636364</v>
      </c>
      <c r="AU41" s="6">
        <f t="shared" si="1"/>
        <v>144.39705882352942</v>
      </c>
      <c r="AV41" s="6">
        <f t="shared" si="2"/>
        <v>113.98561151079137</v>
      </c>
      <c r="AW41" s="7">
        <f t="shared" si="3"/>
        <v>85.52066115702479</v>
      </c>
      <c r="AX41" s="6">
        <f t="shared" si="4"/>
        <v>137.94642857142858</v>
      </c>
      <c r="AY41" s="6">
        <f t="shared" si="5"/>
        <v>180.57723577235771</v>
      </c>
      <c r="BA41" s="6">
        <f>VLOOKUP(A41, ALL_AP_DATA!$A$2:$F$3600, 6, FALSE)</f>
        <v>378</v>
      </c>
      <c r="BB41" s="6">
        <f>VLOOKUP(A41, projmetadata!$A$2:$D$2036, 4, FALSE)</f>
        <v>42010</v>
      </c>
      <c r="BC41" s="6" t="e">
        <f t="array" aca="1" ref="BC41" ca="1">_xludf.IFS(I41&lt;&gt;0, F41/I41, P41&lt;&gt;0, M41/P41, W41&lt;&gt;0, T41/W41, AD41&lt;&gt;0, AA41/AD41, AK41&lt;&gt;0, AH41/AK41, AR41&lt;&gt;0, AO41/AR41, TRUE, 0)</f>
        <v>#NAME?</v>
      </c>
      <c r="BE41" s="6" t="e">
        <f t="shared" ca="1" si="10"/>
        <v>#NAME?</v>
      </c>
      <c r="BF41" s="6" t="e">
        <f t="shared" ca="1" si="11"/>
        <v>#NAME?</v>
      </c>
      <c r="BG41" s="6"/>
      <c r="BH41" s="6">
        <f>VLOOKUP(A41, ALL_AP_DATA!$A$2:$D$3600, 3, FALSE)</f>
        <v>284</v>
      </c>
      <c r="BI41" s="6">
        <f>VLOOKUP(A41, ALL_AP_DATA!$A$2:$E$3600, 5, FALSE)</f>
        <v>32777</v>
      </c>
      <c r="BJ41" s="6">
        <f t="shared" si="8"/>
        <v>86.711640211640216</v>
      </c>
      <c r="BK41" s="6">
        <f t="shared" si="12"/>
        <v>0.75132275132275128</v>
      </c>
    </row>
    <row r="42" spans="1:63" ht="15" customHeight="1" x14ac:dyDescent="0.25">
      <c r="A42" s="8" t="s">
        <v>1531</v>
      </c>
      <c r="B42" s="9" t="s">
        <v>1491</v>
      </c>
      <c r="C42" s="9">
        <v>2</v>
      </c>
      <c r="D42" s="9">
        <v>6</v>
      </c>
      <c r="E42" s="9">
        <v>18</v>
      </c>
      <c r="F42" s="9">
        <v>590</v>
      </c>
      <c r="G42" s="9">
        <v>1.5599999999999999E-2</v>
      </c>
      <c r="H42" s="9">
        <v>5.0799999999999998E-2</v>
      </c>
      <c r="I42" s="9">
        <v>1.49E-2</v>
      </c>
      <c r="J42" s="8"/>
      <c r="K42" s="8"/>
      <c r="L42" s="8"/>
      <c r="M42" s="8"/>
      <c r="N42" s="8"/>
      <c r="O42" s="8"/>
      <c r="P42" s="8"/>
      <c r="Q42" s="9">
        <v>27</v>
      </c>
      <c r="R42" s="9">
        <v>97</v>
      </c>
      <c r="S42" s="9">
        <v>289</v>
      </c>
      <c r="T42" s="9">
        <v>34852</v>
      </c>
      <c r="U42" s="9">
        <v>0.25259999999999999</v>
      </c>
      <c r="V42" s="9">
        <v>0.81640000000000001</v>
      </c>
      <c r="W42" s="9">
        <v>0.87849999999999995</v>
      </c>
      <c r="X42" s="9">
        <v>1</v>
      </c>
      <c r="Y42" s="9">
        <v>10</v>
      </c>
      <c r="Z42" s="9">
        <v>65</v>
      </c>
      <c r="AA42" s="9">
        <v>1365</v>
      </c>
      <c r="AB42" s="9">
        <v>2.5999999999999999E-2</v>
      </c>
      <c r="AC42" s="9">
        <v>0.18360000000000001</v>
      </c>
      <c r="AD42" s="9">
        <v>3.44E-2</v>
      </c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T42" s="6">
        <f t="shared" si="0"/>
        <v>98.333333333333329</v>
      </c>
      <c r="AU42" s="6" t="str">
        <f t="shared" si="1"/>
        <v/>
      </c>
      <c r="AV42" s="6">
        <f t="shared" si="2"/>
        <v>359.29896907216494</v>
      </c>
      <c r="AW42" s="7">
        <f t="shared" si="3"/>
        <v>136.5</v>
      </c>
      <c r="AX42" s="6" t="str">
        <f t="shared" si="4"/>
        <v/>
      </c>
      <c r="AY42" s="6" t="str">
        <f t="shared" si="5"/>
        <v/>
      </c>
      <c r="BA42" s="6">
        <f>VLOOKUP(A42, ALL_AP_DATA!$A$2:$F$3600, 6, FALSE)</f>
        <v>384</v>
      </c>
      <c r="BB42" s="6">
        <f>VLOOKUP(A42, projmetadata!$A$2:$D$2036, 4, FALSE)</f>
        <v>10614</v>
      </c>
      <c r="BC42" s="6" t="e">
        <f t="array" aca="1" ref="BC42" ca="1">_xludf.IFS(I42&lt;&gt;0, F42/I42, P42&lt;&gt;0, M42/P42, W42&lt;&gt;0, T42/W42, AD42&lt;&gt;0, AA42/AD42, AK42&lt;&gt;0, AH42/AK42, AR42&lt;&gt;0, AO42/AR42, TRUE, 0)</f>
        <v>#NAME?</v>
      </c>
      <c r="BE42" s="6" t="e">
        <f t="shared" ca="1" si="10"/>
        <v>#NAME?</v>
      </c>
      <c r="BF42" s="6" t="e">
        <f t="shared" ca="1" si="11"/>
        <v>#NAME?</v>
      </c>
      <c r="BG42" s="6"/>
      <c r="BH42" s="6">
        <f>VLOOKUP(A42, ALL_AP_DATA!$A$2:$D$3600, 3, FALSE)</f>
        <v>102</v>
      </c>
      <c r="BI42" s="6">
        <f>VLOOKUP(A42, ALL_AP_DATA!$A$2:$E$3600, 5, FALSE)</f>
        <v>39672</v>
      </c>
      <c r="BJ42" s="6">
        <f t="shared" si="8"/>
        <v>103.3125</v>
      </c>
      <c r="BK42" s="6">
        <f t="shared" si="12"/>
        <v>0.265625</v>
      </c>
    </row>
    <row r="43" spans="1:63" ht="15" customHeight="1" x14ac:dyDescent="0.25">
      <c r="A43" s="8" t="s">
        <v>1532</v>
      </c>
      <c r="B43" s="9" t="s">
        <v>1491</v>
      </c>
      <c r="C43" s="9">
        <v>32</v>
      </c>
      <c r="D43" s="9">
        <v>381</v>
      </c>
      <c r="E43" s="9">
        <v>984</v>
      </c>
      <c r="F43" s="9">
        <v>55260</v>
      </c>
      <c r="G43" s="9">
        <v>6.8699999999999997E-2</v>
      </c>
      <c r="H43" s="9">
        <v>0.28949999999999998</v>
      </c>
      <c r="I43" s="9">
        <v>0.16070000000000001</v>
      </c>
      <c r="J43" s="9">
        <v>17</v>
      </c>
      <c r="K43" s="9">
        <v>123</v>
      </c>
      <c r="L43" s="9">
        <v>833</v>
      </c>
      <c r="M43" s="9">
        <v>63552</v>
      </c>
      <c r="N43" s="9">
        <v>2.2200000000000001E-2</v>
      </c>
      <c r="O43" s="9">
        <v>0.24510000000000001</v>
      </c>
      <c r="P43" s="9">
        <v>0.18479999999999999</v>
      </c>
      <c r="Q43" s="9">
        <v>234</v>
      </c>
      <c r="R43" s="9">
        <v>1264</v>
      </c>
      <c r="S43" s="9">
        <v>2844</v>
      </c>
      <c r="T43" s="9">
        <v>267286</v>
      </c>
      <c r="U43" s="9">
        <v>0.2281</v>
      </c>
      <c r="V43" s="9">
        <v>0.8367</v>
      </c>
      <c r="W43" s="9">
        <v>0.77739999999999998</v>
      </c>
      <c r="X43" s="9">
        <v>451</v>
      </c>
      <c r="Y43" s="9">
        <v>1069</v>
      </c>
      <c r="Z43" s="9">
        <v>1493</v>
      </c>
      <c r="AA43" s="9">
        <v>113580</v>
      </c>
      <c r="AB43" s="9">
        <v>0.19289999999999999</v>
      </c>
      <c r="AC43" s="9">
        <v>0.43919999999999998</v>
      </c>
      <c r="AD43" s="9">
        <v>0.33029999999999998</v>
      </c>
      <c r="AE43" s="9">
        <v>58</v>
      </c>
      <c r="AF43" s="9">
        <v>678</v>
      </c>
      <c r="AG43" s="9">
        <v>1260</v>
      </c>
      <c r="AH43" s="9">
        <v>84526</v>
      </c>
      <c r="AI43" s="9">
        <v>0.12230000000000001</v>
      </c>
      <c r="AJ43" s="9">
        <v>0.37069999999999997</v>
      </c>
      <c r="AK43" s="9">
        <v>0.24579999999999999</v>
      </c>
      <c r="AL43" s="9">
        <v>9</v>
      </c>
      <c r="AM43" s="9">
        <v>181</v>
      </c>
      <c r="AN43" s="9">
        <v>1313</v>
      </c>
      <c r="AO43" s="9">
        <v>76233</v>
      </c>
      <c r="AP43" s="9">
        <v>3.27E-2</v>
      </c>
      <c r="AQ43" s="9">
        <v>0.38629999999999998</v>
      </c>
      <c r="AR43" s="9">
        <v>0.22170000000000001</v>
      </c>
      <c r="AT43" s="6">
        <f t="shared" si="0"/>
        <v>145.03937007874015</v>
      </c>
      <c r="AU43" s="6">
        <f t="shared" si="1"/>
        <v>516.68292682926824</v>
      </c>
      <c r="AV43" s="6">
        <f t="shared" si="2"/>
        <v>211.46044303797467</v>
      </c>
      <c r="AW43" s="7">
        <f t="shared" si="3"/>
        <v>106.24883068288119</v>
      </c>
      <c r="AX43" s="6">
        <f t="shared" si="4"/>
        <v>124.66961651917404</v>
      </c>
      <c r="AY43" s="6">
        <f t="shared" si="5"/>
        <v>421.17679558011048</v>
      </c>
      <c r="BA43" s="6">
        <f>VLOOKUP(A43, ALL_AP_DATA!$A$2:$F$3600, 6, FALSE)</f>
        <v>5542</v>
      </c>
      <c r="BB43" s="6">
        <f>VLOOKUP(A43, projmetadata!$A$2:$D$2036, 4, FALSE)</f>
        <v>328373</v>
      </c>
      <c r="BC43" s="6" t="e">
        <f t="array" aca="1" ref="BC43" ca="1">_xludf.IFS(I43&lt;&gt;0, F43/I43, P43&lt;&gt;0, M43/P43, W43&lt;&gt;0, T43/W43, AD43&lt;&gt;0, AA43/AD43, AK43&lt;&gt;0, AH43/AK43, AR43&lt;&gt;0, AO43/AR43, TRUE, 0)</f>
        <v>#NAME?</v>
      </c>
      <c r="BE43" s="6" t="e">
        <f t="shared" ca="1" si="10"/>
        <v>#NAME?</v>
      </c>
      <c r="BF43" s="6" t="e">
        <f t="shared" ca="1" si="11"/>
        <v>#NAME?</v>
      </c>
      <c r="BG43" s="6"/>
      <c r="BH43" s="6">
        <f>VLOOKUP(A43, ALL_AP_DATA!$A$2:$D$3600, 3, FALSE)</f>
        <v>1511</v>
      </c>
      <c r="BI43" s="6">
        <f>VLOOKUP(A43, ALL_AP_DATA!$A$2:$E$3600, 5, FALSE)</f>
        <v>343831</v>
      </c>
      <c r="BJ43" s="6">
        <f t="shared" si="8"/>
        <v>62.040959942259114</v>
      </c>
      <c r="BK43" s="6">
        <f t="shared" si="12"/>
        <v>0.27264525442078674</v>
      </c>
    </row>
    <row r="44" spans="1:63" ht="15" customHeight="1" x14ac:dyDescent="0.25">
      <c r="A44" s="8" t="s">
        <v>1533</v>
      </c>
      <c r="B44" s="9" t="s">
        <v>1491</v>
      </c>
      <c r="C44" s="9">
        <v>3</v>
      </c>
      <c r="D44" s="9">
        <v>7</v>
      </c>
      <c r="E44" s="9">
        <v>21</v>
      </c>
      <c r="F44" s="9">
        <v>146</v>
      </c>
      <c r="G44" s="9">
        <v>2.3E-2</v>
      </c>
      <c r="H44" s="9">
        <v>0.1313</v>
      </c>
      <c r="I44" s="9">
        <v>3.3500000000000002E-2</v>
      </c>
      <c r="J44" s="8"/>
      <c r="K44" s="8"/>
      <c r="L44" s="8"/>
      <c r="M44" s="8"/>
      <c r="N44" s="8"/>
      <c r="O44" s="8"/>
      <c r="P44" s="8"/>
      <c r="Q44" s="9">
        <v>16</v>
      </c>
      <c r="R44" s="9">
        <v>62</v>
      </c>
      <c r="S44" s="9">
        <v>90</v>
      </c>
      <c r="T44" s="9">
        <v>2263</v>
      </c>
      <c r="U44" s="9">
        <v>0.2039</v>
      </c>
      <c r="V44" s="9">
        <v>0.5625</v>
      </c>
      <c r="W44" s="9">
        <v>0.51919999999999999</v>
      </c>
      <c r="X44" s="9">
        <v>4</v>
      </c>
      <c r="Y44" s="9">
        <v>19</v>
      </c>
      <c r="Z44" s="9">
        <v>34</v>
      </c>
      <c r="AA44" s="9">
        <v>280</v>
      </c>
      <c r="AB44" s="9">
        <v>6.25E-2</v>
      </c>
      <c r="AC44" s="9">
        <v>0.21249999999999999</v>
      </c>
      <c r="AD44" s="9">
        <v>6.4199999999999993E-2</v>
      </c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T44" s="6">
        <f t="shared" si="0"/>
        <v>20.857142857142858</v>
      </c>
      <c r="AU44" s="6" t="str">
        <f t="shared" si="1"/>
        <v/>
      </c>
      <c r="AV44" s="6">
        <f t="shared" si="2"/>
        <v>36.5</v>
      </c>
      <c r="AW44" s="7">
        <f t="shared" si="3"/>
        <v>14.736842105263158</v>
      </c>
      <c r="AX44" s="6" t="str">
        <f t="shared" si="4"/>
        <v/>
      </c>
      <c r="AY44" s="6" t="str">
        <f t="shared" si="5"/>
        <v/>
      </c>
      <c r="BA44" s="6">
        <f>VLOOKUP(A44, ALL_AP_DATA!$A$2:$F$3600, 6, FALSE)</f>
        <v>304</v>
      </c>
      <c r="BB44" s="6">
        <f>VLOOKUP(A44, projmetadata!$A$2:$D$2036, 4, FALSE)</f>
        <v>6964</v>
      </c>
      <c r="BC44" s="6" t="e">
        <f t="array" aca="1" ref="BC44" ca="1">_xludf.IFS(I44&lt;&gt;0, F44/I44, P44&lt;&gt;0, M44/P44, W44&lt;&gt;0, T44/W44, AD44&lt;&gt;0, AA44/AD44, AK44&lt;&gt;0, AH44/AK44, AR44&lt;&gt;0, AO44/AR44, TRUE, 0)</f>
        <v>#NAME?</v>
      </c>
      <c r="BE44" s="6" t="e">
        <f t="shared" ca="1" si="10"/>
        <v>#NAME?</v>
      </c>
      <c r="BF44" s="6" t="e">
        <f t="shared" ca="1" si="11"/>
        <v>#NAME?</v>
      </c>
      <c r="BG44" s="6"/>
      <c r="BH44" s="6">
        <f>VLOOKUP(A44, ALL_AP_DATA!$A$2:$D$3600, 3, FALSE)</f>
        <v>69</v>
      </c>
      <c r="BI44" s="6">
        <f>VLOOKUP(A44, ALL_AP_DATA!$A$2:$E$3600, 5, FALSE)</f>
        <v>4359</v>
      </c>
      <c r="BJ44" s="6">
        <f t="shared" si="8"/>
        <v>14.338815789473685</v>
      </c>
      <c r="BK44" s="6">
        <f t="shared" si="12"/>
        <v>0.22697368421052633</v>
      </c>
    </row>
    <row r="45" spans="1:63" ht="15" customHeight="1" x14ac:dyDescent="0.25">
      <c r="A45" s="8" t="s">
        <v>1534</v>
      </c>
      <c r="B45" s="9" t="s">
        <v>1491</v>
      </c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9">
        <v>8</v>
      </c>
      <c r="R45" s="9">
        <v>225</v>
      </c>
      <c r="S45" s="9">
        <v>1050</v>
      </c>
      <c r="T45" s="9">
        <v>121870</v>
      </c>
      <c r="U45" s="9">
        <v>0.43859999999999999</v>
      </c>
      <c r="V45" s="9">
        <v>0.98040000000000005</v>
      </c>
      <c r="W45" s="9">
        <v>0.88229999999999997</v>
      </c>
      <c r="X45" s="9">
        <v>7</v>
      </c>
      <c r="Y45" s="9">
        <v>144</v>
      </c>
      <c r="Z45" s="9">
        <v>690</v>
      </c>
      <c r="AA45" s="9">
        <v>33412</v>
      </c>
      <c r="AB45" s="9">
        <v>0.28070000000000001</v>
      </c>
      <c r="AC45" s="9">
        <v>0.64429999999999998</v>
      </c>
      <c r="AD45" s="9">
        <v>0.2419</v>
      </c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T45" s="6" t="str">
        <f t="shared" si="0"/>
        <v/>
      </c>
      <c r="AU45" s="6" t="str">
        <f t="shared" si="1"/>
        <v/>
      </c>
      <c r="AV45" s="6">
        <f t="shared" si="2"/>
        <v>541.64444444444439</v>
      </c>
      <c r="AW45" s="7">
        <f t="shared" si="3"/>
        <v>232.02777777777777</v>
      </c>
      <c r="AX45" s="6" t="str">
        <f t="shared" si="4"/>
        <v/>
      </c>
      <c r="AY45" s="6" t="str">
        <f t="shared" si="5"/>
        <v/>
      </c>
      <c r="BA45" s="6">
        <f>VLOOKUP(A45, ALL_AP_DATA!$A$2:$F$3600, 6, FALSE)</f>
        <v>513</v>
      </c>
      <c r="BB45" s="6">
        <f>VLOOKUP(A45, projmetadata!$A$2:$D$2036, 4, FALSE)</f>
        <v>52900</v>
      </c>
      <c r="BC45" s="6" t="e">
        <f t="array" aca="1" ref="BC45" ca="1">_xludf.IFS(I45&lt;&gt;0, F45/I45, P45&lt;&gt;0, M45/P45, W45&lt;&gt;0, T45/W45, AD45&lt;&gt;0, AA45/AD45, AK45&lt;&gt;0, AH45/AK45, AR45&lt;&gt;0, AO45/AR45, TRUE, 0)</f>
        <v>#NAME?</v>
      </c>
      <c r="BE45" s="6" t="e">
        <f t="shared" ca="1" si="10"/>
        <v>#NAME?</v>
      </c>
      <c r="BF45" s="6" t="e">
        <f t="shared" ca="1" si="11"/>
        <v>#NAME?</v>
      </c>
      <c r="BG45" s="6"/>
      <c r="BH45" s="6">
        <f>VLOOKUP(A45, ALL_AP_DATA!$A$2:$D$3600, 3, FALSE)</f>
        <v>225</v>
      </c>
      <c r="BI45" s="6">
        <f>VLOOKUP(A45, ALL_AP_DATA!$A$2:$E$3600, 5, FALSE)</f>
        <v>138123</v>
      </c>
      <c r="BJ45" s="6">
        <f t="shared" si="8"/>
        <v>269.24561403508773</v>
      </c>
      <c r="BK45" s="6">
        <f t="shared" si="12"/>
        <v>0.43859649122807015</v>
      </c>
    </row>
    <row r="46" spans="1:63" ht="15" customHeight="1" x14ac:dyDescent="0.25">
      <c r="A46" s="8" t="s">
        <v>1535</v>
      </c>
      <c r="B46" s="9" t="s">
        <v>1491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9">
        <v>3</v>
      </c>
      <c r="R46" s="9">
        <v>12</v>
      </c>
      <c r="S46" s="9">
        <v>42</v>
      </c>
      <c r="T46" s="9">
        <v>659</v>
      </c>
      <c r="U46" s="9">
        <v>2.8400000000000002E-2</v>
      </c>
      <c r="V46" s="9">
        <v>0.59150000000000003</v>
      </c>
      <c r="W46" s="9">
        <v>0.15310000000000001</v>
      </c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T46" s="6" t="str">
        <f t="shared" si="0"/>
        <v/>
      </c>
      <c r="AU46" s="6" t="str">
        <f t="shared" si="1"/>
        <v/>
      </c>
      <c r="AV46" s="6">
        <f t="shared" si="2"/>
        <v>54.916666666666664</v>
      </c>
      <c r="AW46" s="7" t="str">
        <f t="shared" si="3"/>
        <v/>
      </c>
      <c r="AX46" s="6" t="str">
        <f t="shared" si="4"/>
        <v/>
      </c>
      <c r="AY46" s="6" t="str">
        <f t="shared" si="5"/>
        <v/>
      </c>
      <c r="BA46" s="6">
        <f>VLOOKUP(A46, ALL_AP_DATA!$A$2:$F$3600, 6, FALSE)</f>
        <v>422</v>
      </c>
      <c r="BB46" s="6">
        <f>VLOOKUP(A46, projmetadata!$A$2:$D$2036, 4, FALSE)</f>
        <v>14753</v>
      </c>
      <c r="BC46" s="6" t="e">
        <f t="array" aca="1" ref="BC46" ca="1">_xludf.IFS(I46&lt;&gt;0, F46/I46, P46&lt;&gt;0, M46/P46, W46&lt;&gt;0, T46/W46, AD46&lt;&gt;0, AA46/AD46, AK46&lt;&gt;0, AH46/AK46, AR46&lt;&gt;0, AO46/AR46, TRUE, 0)</f>
        <v>#NAME?</v>
      </c>
      <c r="BE46" s="6" t="e">
        <f t="shared" ca="1" si="10"/>
        <v>#NAME?</v>
      </c>
      <c r="BF46" s="6" t="e">
        <f t="shared" ca="1" si="11"/>
        <v>#NAME?</v>
      </c>
      <c r="BG46" s="6"/>
      <c r="BH46" s="6">
        <f>VLOOKUP(A46, ALL_AP_DATA!$A$2:$D$3600, 3, FALSE)</f>
        <v>12</v>
      </c>
      <c r="BI46" s="6">
        <f>VLOOKUP(A46, ALL_AP_DATA!$A$2:$E$3600, 5, FALSE)</f>
        <v>4303</v>
      </c>
      <c r="BJ46" s="6">
        <f t="shared" si="8"/>
        <v>10.196682464454977</v>
      </c>
      <c r="BK46" s="6">
        <f t="shared" si="12"/>
        <v>2.843601895734597E-2</v>
      </c>
    </row>
    <row r="47" spans="1:63" ht="15" customHeight="1" x14ac:dyDescent="0.25">
      <c r="A47" s="8" t="s">
        <v>1536</v>
      </c>
      <c r="B47" s="9" t="s">
        <v>1491</v>
      </c>
      <c r="C47" s="9">
        <v>7</v>
      </c>
      <c r="D47" s="9">
        <v>41</v>
      </c>
      <c r="E47" s="9">
        <v>54</v>
      </c>
      <c r="F47" s="9">
        <v>6256</v>
      </c>
      <c r="G47" s="9">
        <v>6.1100000000000002E-2</v>
      </c>
      <c r="H47" s="9">
        <v>0.2278</v>
      </c>
      <c r="I47" s="9">
        <v>0.16200000000000001</v>
      </c>
      <c r="J47" s="8"/>
      <c r="K47" s="8"/>
      <c r="L47" s="8"/>
      <c r="M47" s="8"/>
      <c r="N47" s="8"/>
      <c r="O47" s="8"/>
      <c r="P47" s="8"/>
      <c r="Q47" s="9">
        <v>7</v>
      </c>
      <c r="R47" s="9">
        <v>121</v>
      </c>
      <c r="S47" s="9">
        <v>232</v>
      </c>
      <c r="T47" s="9">
        <v>23000</v>
      </c>
      <c r="U47" s="9">
        <v>0.18029999999999999</v>
      </c>
      <c r="V47" s="9">
        <v>0.97889999999999999</v>
      </c>
      <c r="W47" s="9">
        <v>0.59570000000000001</v>
      </c>
      <c r="X47" s="9">
        <v>25</v>
      </c>
      <c r="Y47" s="9">
        <v>141</v>
      </c>
      <c r="Z47" s="9">
        <v>122</v>
      </c>
      <c r="AA47" s="9">
        <v>13789</v>
      </c>
      <c r="AB47" s="9">
        <v>0.21010000000000001</v>
      </c>
      <c r="AC47" s="9">
        <v>0.51480000000000004</v>
      </c>
      <c r="AD47" s="9">
        <v>0.35709999999999997</v>
      </c>
      <c r="AE47" s="9">
        <v>18</v>
      </c>
      <c r="AF47" s="9">
        <v>75</v>
      </c>
      <c r="AG47" s="9">
        <v>46</v>
      </c>
      <c r="AH47" s="9">
        <v>5034</v>
      </c>
      <c r="AI47" s="9">
        <v>0.1118</v>
      </c>
      <c r="AJ47" s="9">
        <v>0.19409999999999999</v>
      </c>
      <c r="AK47" s="9">
        <v>0.13039999999999999</v>
      </c>
      <c r="AL47" s="8"/>
      <c r="AM47" s="8"/>
      <c r="AN47" s="8"/>
      <c r="AO47" s="8"/>
      <c r="AP47" s="8"/>
      <c r="AQ47" s="8"/>
      <c r="AR47" s="8"/>
      <c r="AT47" s="6">
        <f t="shared" si="0"/>
        <v>152.58536585365854</v>
      </c>
      <c r="AU47" s="6" t="str">
        <f t="shared" si="1"/>
        <v/>
      </c>
      <c r="AV47" s="6">
        <f t="shared" si="2"/>
        <v>190.08264462809916</v>
      </c>
      <c r="AW47" s="7">
        <f t="shared" si="3"/>
        <v>97.794326241134755</v>
      </c>
      <c r="AX47" s="6">
        <f t="shared" si="4"/>
        <v>67.12</v>
      </c>
      <c r="AY47" s="6" t="str">
        <f t="shared" si="5"/>
        <v/>
      </c>
      <c r="BA47" s="6">
        <f>VLOOKUP(A47, ALL_AP_DATA!$A$2:$F$3600, 6, FALSE)</f>
        <v>671</v>
      </c>
      <c r="BB47" s="6">
        <f>VLOOKUP(A47, projmetadata!$A$2:$D$2036, 4, FALSE)</f>
        <v>58026</v>
      </c>
      <c r="BC47" s="6" t="e">
        <f t="array" aca="1" ref="BC47" ca="1">_xludf.IFS(I47&lt;&gt;0, F47/I47, P47&lt;&gt;0, M47/P47, W47&lt;&gt;0, T47/W47, AD47&lt;&gt;0, AA47/AD47, AK47&lt;&gt;0, AH47/AK47, AR47&lt;&gt;0, AO47/AR47, TRUE, 0)</f>
        <v>#NAME?</v>
      </c>
      <c r="BE47" s="6" t="e">
        <f t="shared" ca="1" si="10"/>
        <v>#NAME?</v>
      </c>
      <c r="BF47" s="6" t="e">
        <f t="shared" ca="1" si="11"/>
        <v>#NAME?</v>
      </c>
      <c r="BG47" s="6"/>
      <c r="BH47" s="6">
        <f>VLOOKUP(A47, ALL_AP_DATA!$A$2:$D$3600, 3, FALSE)</f>
        <v>137</v>
      </c>
      <c r="BI47" s="6">
        <f>VLOOKUP(A47, ALL_AP_DATA!$A$2:$E$3600, 5, FALSE)</f>
        <v>38609</v>
      </c>
      <c r="BJ47" s="6">
        <f t="shared" si="8"/>
        <v>57.539493293591654</v>
      </c>
      <c r="BK47" s="6">
        <f t="shared" si="12"/>
        <v>0.20417287630402384</v>
      </c>
    </row>
    <row r="48" spans="1:63" ht="15" customHeight="1" x14ac:dyDescent="0.25">
      <c r="A48" s="8" t="s">
        <v>1537</v>
      </c>
      <c r="B48" s="9" t="s">
        <v>1491</v>
      </c>
      <c r="C48" s="9">
        <v>13</v>
      </c>
      <c r="D48" s="9">
        <v>64</v>
      </c>
      <c r="E48" s="9">
        <v>69</v>
      </c>
      <c r="F48" s="9">
        <v>864</v>
      </c>
      <c r="G48" s="9">
        <v>0.1056</v>
      </c>
      <c r="H48" s="9">
        <v>0.39660000000000001</v>
      </c>
      <c r="I48" s="9">
        <v>0.16850000000000001</v>
      </c>
      <c r="J48" s="8"/>
      <c r="K48" s="8"/>
      <c r="L48" s="8"/>
      <c r="M48" s="8"/>
      <c r="N48" s="8"/>
      <c r="O48" s="8"/>
      <c r="P48" s="8"/>
      <c r="Q48" s="9">
        <v>13</v>
      </c>
      <c r="R48" s="9">
        <v>49</v>
      </c>
      <c r="S48" s="9">
        <v>106</v>
      </c>
      <c r="T48" s="9">
        <v>2940</v>
      </c>
      <c r="U48" s="9">
        <v>8.09E-2</v>
      </c>
      <c r="V48" s="9">
        <v>0.60919999999999996</v>
      </c>
      <c r="W48" s="9">
        <v>0.57330000000000003</v>
      </c>
      <c r="X48" s="9">
        <v>90</v>
      </c>
      <c r="Y48" s="9">
        <v>135</v>
      </c>
      <c r="Z48" s="9">
        <v>104</v>
      </c>
      <c r="AA48" s="9">
        <v>2201</v>
      </c>
      <c r="AB48" s="9">
        <v>0.2228</v>
      </c>
      <c r="AC48" s="9">
        <v>0.59770000000000001</v>
      </c>
      <c r="AD48" s="9">
        <v>0.42920000000000003</v>
      </c>
      <c r="AE48" s="9">
        <v>11</v>
      </c>
      <c r="AF48" s="9">
        <v>38</v>
      </c>
      <c r="AG48" s="9">
        <v>44</v>
      </c>
      <c r="AH48" s="9">
        <v>533</v>
      </c>
      <c r="AI48" s="9">
        <v>6.2700000000000006E-2</v>
      </c>
      <c r="AJ48" s="9">
        <v>0.25290000000000001</v>
      </c>
      <c r="AK48" s="9">
        <v>0.10390000000000001</v>
      </c>
      <c r="AL48" s="8"/>
      <c r="AM48" s="8"/>
      <c r="AN48" s="8"/>
      <c r="AO48" s="8"/>
      <c r="AP48" s="8"/>
      <c r="AQ48" s="8"/>
      <c r="AR48" s="8"/>
      <c r="AT48" s="6">
        <f t="shared" si="0"/>
        <v>13.5</v>
      </c>
      <c r="AU48" s="6" t="str">
        <f t="shared" si="1"/>
        <v/>
      </c>
      <c r="AV48" s="6">
        <f t="shared" si="2"/>
        <v>60</v>
      </c>
      <c r="AW48" s="7">
        <f t="shared" si="3"/>
        <v>16.303703703703704</v>
      </c>
      <c r="AX48" s="6">
        <f t="shared" si="4"/>
        <v>14.026315789473685</v>
      </c>
      <c r="AY48" s="6" t="str">
        <f t="shared" si="5"/>
        <v/>
      </c>
      <c r="BA48" s="6">
        <f>VLOOKUP(A48, ALL_AP_DATA!$A$2:$F$3600, 6, FALSE)</f>
        <v>606</v>
      </c>
      <c r="BB48" s="6">
        <f>VLOOKUP(A48, projmetadata!$A$2:$D$2036, 4, FALSE)</f>
        <v>79913</v>
      </c>
      <c r="BC48" s="6" t="e">
        <f t="array" aca="1" ref="BC48" ca="1">_xludf.IFS(I48&lt;&gt;0, F48/I48, P48&lt;&gt;0, M48/P48, W48&lt;&gt;0, T48/W48, AD48&lt;&gt;0, AA48/AD48, AK48&lt;&gt;0, AH48/AK48, AR48&lt;&gt;0, AO48/AR48, TRUE, 0)</f>
        <v>#NAME?</v>
      </c>
      <c r="BE48" s="6" t="e">
        <f t="shared" ca="1" si="10"/>
        <v>#NAME?</v>
      </c>
      <c r="BF48" s="6" t="e">
        <f t="shared" ca="1" si="11"/>
        <v>#NAME?</v>
      </c>
      <c r="BG48" s="6"/>
      <c r="BH48" s="6">
        <f>VLOOKUP(A48, ALL_AP_DATA!$A$2:$D$3600, 3, FALSE)</f>
        <v>107</v>
      </c>
      <c r="BI48" s="6">
        <f>VLOOKUP(A48, ALL_AP_DATA!$A$2:$E$3600, 5, FALSE)</f>
        <v>5128</v>
      </c>
      <c r="BJ48" s="6">
        <f t="shared" si="8"/>
        <v>8.4620462046204619</v>
      </c>
      <c r="BK48" s="6">
        <f t="shared" si="12"/>
        <v>0.17656765676567657</v>
      </c>
    </row>
    <row r="49" spans="1:63" ht="15" customHeight="1" x14ac:dyDescent="0.25">
      <c r="A49" s="8" t="s">
        <v>1538</v>
      </c>
      <c r="B49" s="9" t="s">
        <v>1491</v>
      </c>
      <c r="C49" s="9">
        <v>5</v>
      </c>
      <c r="D49" s="9">
        <v>28</v>
      </c>
      <c r="E49" s="9">
        <v>2</v>
      </c>
      <c r="F49" s="9">
        <v>45</v>
      </c>
      <c r="G49" s="9">
        <v>7.0499999999999993E-2</v>
      </c>
      <c r="H49" s="9">
        <v>4.0800000000000003E-2</v>
      </c>
      <c r="I49" s="9">
        <v>5.9999999999999995E-4</v>
      </c>
      <c r="J49" s="8"/>
      <c r="K49" s="8"/>
      <c r="L49" s="8"/>
      <c r="M49" s="8"/>
      <c r="N49" s="8"/>
      <c r="O49" s="8"/>
      <c r="P49" s="8"/>
      <c r="Q49" s="9">
        <v>3</v>
      </c>
      <c r="R49" s="9">
        <v>12</v>
      </c>
      <c r="S49" s="9">
        <v>15</v>
      </c>
      <c r="T49" s="9">
        <v>4488</v>
      </c>
      <c r="U49" s="9">
        <v>3.0200000000000001E-2</v>
      </c>
      <c r="V49" s="9">
        <v>0.30609999999999998</v>
      </c>
      <c r="W49" s="9">
        <v>6.4199999999999993E-2</v>
      </c>
      <c r="X49" s="9">
        <v>8</v>
      </c>
      <c r="Y49" s="9">
        <v>29</v>
      </c>
      <c r="Z49" s="9">
        <v>13</v>
      </c>
      <c r="AA49" s="9">
        <v>36862</v>
      </c>
      <c r="AB49" s="9">
        <v>7.2999999999999995E-2</v>
      </c>
      <c r="AC49" s="9">
        <v>0.26529999999999998</v>
      </c>
      <c r="AD49" s="9">
        <v>0.52710000000000001</v>
      </c>
      <c r="AE49" s="9">
        <v>4</v>
      </c>
      <c r="AF49" s="9">
        <v>240</v>
      </c>
      <c r="AG49" s="9">
        <v>9</v>
      </c>
      <c r="AH49" s="9">
        <v>36603</v>
      </c>
      <c r="AI49" s="9">
        <v>0.60450000000000004</v>
      </c>
      <c r="AJ49" s="9">
        <v>0.1837</v>
      </c>
      <c r="AK49" s="9">
        <v>0.52339999999999998</v>
      </c>
      <c r="AL49" s="8"/>
      <c r="AM49" s="8"/>
      <c r="AN49" s="8"/>
      <c r="AO49" s="8"/>
      <c r="AP49" s="8"/>
      <c r="AQ49" s="8"/>
      <c r="AR49" s="8"/>
      <c r="AT49" s="6">
        <f t="shared" si="0"/>
        <v>1.6071428571428572</v>
      </c>
      <c r="AU49" s="6" t="str">
        <f t="shared" si="1"/>
        <v/>
      </c>
      <c r="AV49" s="6">
        <f t="shared" si="2"/>
        <v>374</v>
      </c>
      <c r="AW49" s="7">
        <f t="shared" si="3"/>
        <v>1271.1034482758621</v>
      </c>
      <c r="AX49" s="6">
        <f t="shared" si="4"/>
        <v>152.51249999999999</v>
      </c>
      <c r="AY49" s="6" t="str">
        <f t="shared" si="5"/>
        <v/>
      </c>
      <c r="BA49" s="6">
        <f>VLOOKUP(A49, ALL_AP_DATA!$A$2:$F$3600, 6, FALSE)</f>
        <v>397</v>
      </c>
      <c r="BB49" s="6">
        <f>VLOOKUP(A49, projmetadata!$A$2:$D$2036, 4, FALSE)</f>
        <v>23734</v>
      </c>
      <c r="BC49" s="6" t="e">
        <f t="array" aca="1" ref="BC49" ca="1">_xludf.IFS(I49&lt;&gt;0, F49/I49, P49&lt;&gt;0, M49/P49, W49&lt;&gt;0, T49/W49, AD49&lt;&gt;0, AA49/AD49, AK49&lt;&gt;0, AH49/AK49, AR49&lt;&gt;0, AO49/AR49, TRUE, 0)</f>
        <v>#NAME?</v>
      </c>
      <c r="BE49" s="6" t="e">
        <f t="shared" ca="1" si="10"/>
        <v>#NAME?</v>
      </c>
      <c r="BF49" s="6" t="e">
        <f t="shared" ca="1" si="11"/>
        <v>#NAME?</v>
      </c>
      <c r="BG49" s="6"/>
      <c r="BH49" s="6">
        <f>VLOOKUP(A49, ALL_AP_DATA!$A$2:$D$3600, 3, FALSE)</f>
        <v>53</v>
      </c>
      <c r="BI49" s="6">
        <f>VLOOKUP(A49, ALL_AP_DATA!$A$2:$E$3600, 5, FALSE)</f>
        <v>69928</v>
      </c>
      <c r="BJ49" s="6">
        <f t="shared" si="8"/>
        <v>176.14105793450881</v>
      </c>
      <c r="BK49" s="6">
        <f t="shared" si="12"/>
        <v>0.13350125944584382</v>
      </c>
    </row>
    <row r="50" spans="1:63" ht="15" customHeight="1" x14ac:dyDescent="0.25">
      <c r="A50" s="8" t="s">
        <v>1539</v>
      </c>
      <c r="B50" s="9" t="s">
        <v>1491</v>
      </c>
      <c r="C50" s="9">
        <v>5</v>
      </c>
      <c r="D50" s="9">
        <v>27</v>
      </c>
      <c r="E50" s="9">
        <v>388</v>
      </c>
      <c r="F50" s="9">
        <v>8486</v>
      </c>
      <c r="G50" s="9">
        <v>1.5800000000000002E-2</v>
      </c>
      <c r="H50" s="9">
        <v>0.12130000000000001</v>
      </c>
      <c r="I50" s="9">
        <v>3.2800000000000003E-2</v>
      </c>
      <c r="J50" s="9">
        <v>5</v>
      </c>
      <c r="K50" s="9">
        <v>46</v>
      </c>
      <c r="L50" s="9">
        <v>552</v>
      </c>
      <c r="M50" s="9">
        <v>15286</v>
      </c>
      <c r="N50" s="9">
        <v>2.69E-2</v>
      </c>
      <c r="O50" s="9">
        <v>0.1726</v>
      </c>
      <c r="P50" s="9">
        <v>5.8999999999999997E-2</v>
      </c>
      <c r="Q50" s="9">
        <v>150</v>
      </c>
      <c r="R50" s="9">
        <v>924</v>
      </c>
      <c r="S50" s="9">
        <v>3079</v>
      </c>
      <c r="T50" s="9">
        <v>234788</v>
      </c>
      <c r="U50" s="9">
        <v>0.54039999999999999</v>
      </c>
      <c r="V50" s="9">
        <v>0.96250000000000002</v>
      </c>
      <c r="W50" s="9">
        <v>0.90620000000000001</v>
      </c>
      <c r="X50" s="9">
        <v>10</v>
      </c>
      <c r="Y50" s="9">
        <v>59</v>
      </c>
      <c r="Z50" s="9">
        <v>509</v>
      </c>
      <c r="AA50" s="9">
        <v>14191</v>
      </c>
      <c r="AB50" s="9">
        <v>3.4500000000000003E-2</v>
      </c>
      <c r="AC50" s="9">
        <v>0.15909999999999999</v>
      </c>
      <c r="AD50" s="9">
        <v>5.4800000000000001E-2</v>
      </c>
      <c r="AE50" s="9">
        <v>2</v>
      </c>
      <c r="AF50" s="9">
        <v>8</v>
      </c>
      <c r="AG50" s="9">
        <v>50</v>
      </c>
      <c r="AH50" s="9">
        <v>1136</v>
      </c>
      <c r="AI50" s="9">
        <v>4.7000000000000002E-3</v>
      </c>
      <c r="AJ50" s="9">
        <v>1.5599999999999999E-2</v>
      </c>
      <c r="AK50" s="9">
        <v>4.4000000000000003E-3</v>
      </c>
      <c r="AL50" s="9">
        <v>4</v>
      </c>
      <c r="AM50" s="9">
        <v>173</v>
      </c>
      <c r="AN50" s="9">
        <v>1391</v>
      </c>
      <c r="AO50" s="9">
        <v>77139</v>
      </c>
      <c r="AP50" s="9">
        <v>0.1012</v>
      </c>
      <c r="AQ50" s="9">
        <v>0.43480000000000002</v>
      </c>
      <c r="AR50" s="9">
        <v>0.29770000000000002</v>
      </c>
      <c r="AT50" s="6">
        <f t="shared" si="0"/>
        <v>314.2962962962963</v>
      </c>
      <c r="AU50" s="6">
        <f t="shared" si="1"/>
        <v>332.30434782608694</v>
      </c>
      <c r="AV50" s="6">
        <f t="shared" si="2"/>
        <v>254.09956709956711</v>
      </c>
      <c r="AW50" s="7">
        <f t="shared" si="3"/>
        <v>240.52542372881356</v>
      </c>
      <c r="AX50" s="6">
        <f t="shared" si="4"/>
        <v>142</v>
      </c>
      <c r="AY50" s="6">
        <f t="shared" si="5"/>
        <v>445.8901734104046</v>
      </c>
      <c r="BA50" s="6">
        <f>VLOOKUP(A50, ALL_AP_DATA!$A$2:$F$3600, 6, FALSE)</f>
        <v>1710</v>
      </c>
      <c r="BB50" s="6"/>
      <c r="BC50" s="6"/>
      <c r="BE50" s="6"/>
      <c r="BF50" s="6"/>
      <c r="BG50" s="6"/>
      <c r="BH50" s="6">
        <f>VLOOKUP(A50, ALL_AP_DATA!$A$2:$D$3600, 3, FALSE)</f>
        <v>929</v>
      </c>
      <c r="BI50" s="6">
        <f>VLOOKUP(A50, ALL_AP_DATA!$A$2:$E$3600, 5, FALSE)</f>
        <v>259083</v>
      </c>
      <c r="BJ50" s="6">
        <f t="shared" si="8"/>
        <v>151.51052631578946</v>
      </c>
      <c r="BK50" s="6"/>
    </row>
    <row r="51" spans="1:63" ht="15" customHeight="1" x14ac:dyDescent="0.25">
      <c r="A51" s="8" t="s">
        <v>1540</v>
      </c>
      <c r="B51" s="9" t="s">
        <v>1491</v>
      </c>
      <c r="C51" s="9">
        <v>30</v>
      </c>
      <c r="D51" s="9">
        <v>116</v>
      </c>
      <c r="E51" s="9">
        <v>215</v>
      </c>
      <c r="F51" s="9">
        <v>8871</v>
      </c>
      <c r="G51" s="9">
        <v>3.4599999999999999E-2</v>
      </c>
      <c r="H51" s="9">
        <v>0.1825</v>
      </c>
      <c r="I51" s="9">
        <v>4.9000000000000002E-2</v>
      </c>
      <c r="J51" s="8"/>
      <c r="K51" s="8"/>
      <c r="L51" s="8"/>
      <c r="M51" s="8"/>
      <c r="N51" s="8"/>
      <c r="O51" s="8"/>
      <c r="P51" s="8"/>
      <c r="Q51" s="9">
        <v>112</v>
      </c>
      <c r="R51" s="9">
        <v>375</v>
      </c>
      <c r="S51" s="9">
        <v>777</v>
      </c>
      <c r="T51" s="9">
        <v>81435</v>
      </c>
      <c r="U51" s="9">
        <v>0.1118</v>
      </c>
      <c r="V51" s="9">
        <v>0.65959999999999996</v>
      </c>
      <c r="W51" s="9">
        <v>0.45</v>
      </c>
      <c r="X51" s="9">
        <v>132</v>
      </c>
      <c r="Y51" s="9">
        <v>305</v>
      </c>
      <c r="Z51" s="9">
        <v>399</v>
      </c>
      <c r="AA51" s="9">
        <v>16000</v>
      </c>
      <c r="AB51" s="9">
        <v>9.0999999999999998E-2</v>
      </c>
      <c r="AC51" s="9">
        <v>0.3387</v>
      </c>
      <c r="AD51" s="9">
        <v>8.8400000000000006E-2</v>
      </c>
      <c r="AE51" s="9">
        <v>25</v>
      </c>
      <c r="AF51" s="9">
        <v>105</v>
      </c>
      <c r="AG51" s="9">
        <v>167</v>
      </c>
      <c r="AH51" s="9">
        <v>5749</v>
      </c>
      <c r="AI51" s="9">
        <v>3.1300000000000001E-2</v>
      </c>
      <c r="AJ51" s="9">
        <v>0.14180000000000001</v>
      </c>
      <c r="AK51" s="9">
        <v>3.1800000000000002E-2</v>
      </c>
      <c r="AL51" s="8"/>
      <c r="AM51" s="8"/>
      <c r="AN51" s="8"/>
      <c r="AO51" s="8"/>
      <c r="AP51" s="8"/>
      <c r="AQ51" s="8"/>
      <c r="AR51" s="8"/>
      <c r="AT51" s="6">
        <f t="shared" si="0"/>
        <v>76.474137931034477</v>
      </c>
      <c r="AU51" s="6" t="str">
        <f t="shared" si="1"/>
        <v/>
      </c>
      <c r="AV51" s="6">
        <f t="shared" si="2"/>
        <v>217.16</v>
      </c>
      <c r="AW51" s="7">
        <f t="shared" si="3"/>
        <v>52.459016393442624</v>
      </c>
      <c r="AX51" s="6">
        <f t="shared" si="4"/>
        <v>54.752380952380953</v>
      </c>
      <c r="AY51" s="6" t="str">
        <f t="shared" si="5"/>
        <v/>
      </c>
      <c r="BA51" s="6">
        <f>VLOOKUP(A51, ALL_AP_DATA!$A$2:$F$3600, 6, FALSE)</f>
        <v>3353</v>
      </c>
      <c r="BB51" s="6">
        <f>VLOOKUP(A51, projmetadata!$A$2:$D$2036, 4, FALSE)</f>
        <v>153900</v>
      </c>
      <c r="BC51" s="6" t="e">
        <f t="array" aca="1" ref="BC51" ca="1">_xludf.IFS(I51&lt;&gt;0, F51/I51, P51&lt;&gt;0, M51/P51, W51&lt;&gt;0, T51/W51, AD51&lt;&gt;0, AA51/AD51, AK51&lt;&gt;0, AH51/AK51, AR51&lt;&gt;0, AO51/AR51, TRUE, 0)</f>
        <v>#NAME?</v>
      </c>
      <c r="BE51" s="6" t="e">
        <f t="shared" ref="BE51:BE92" ca="1" si="13">BC51/BB51</f>
        <v>#NAME?</v>
      </c>
      <c r="BF51" s="6" t="e">
        <f t="shared" ref="BF51:BF92" ca="1" si="14">BC51/BA51</f>
        <v>#NAME?</v>
      </c>
      <c r="BG51" s="6"/>
      <c r="BH51" s="6">
        <f>VLOOKUP(A51, ALL_AP_DATA!$A$2:$D$3600, 3, FALSE)</f>
        <v>517</v>
      </c>
      <c r="BI51" s="6">
        <f>VLOOKUP(A51, ALL_AP_DATA!$A$2:$E$3600, 5, FALSE)</f>
        <v>180972</v>
      </c>
      <c r="BJ51" s="6">
        <f t="shared" si="8"/>
        <v>53.973158365642711</v>
      </c>
      <c r="BK51" s="6">
        <f t="shared" ref="BK51:BK92" si="15">BH51/BA51</f>
        <v>0.15419027736355503</v>
      </c>
    </row>
    <row r="52" spans="1:63" ht="15" customHeight="1" x14ac:dyDescent="0.25">
      <c r="A52" s="8" t="s">
        <v>1541</v>
      </c>
      <c r="B52" s="9" t="s">
        <v>1491</v>
      </c>
      <c r="C52" s="9">
        <v>5</v>
      </c>
      <c r="D52" s="9">
        <v>11</v>
      </c>
      <c r="E52" s="9">
        <v>7</v>
      </c>
      <c r="F52" s="9">
        <v>699</v>
      </c>
      <c r="G52" s="9">
        <v>3.1199999999999999E-2</v>
      </c>
      <c r="H52" s="9">
        <v>7.6899999999999996E-2</v>
      </c>
      <c r="I52" s="9">
        <v>1.54E-2</v>
      </c>
      <c r="J52" s="8"/>
      <c r="K52" s="8"/>
      <c r="L52" s="8"/>
      <c r="M52" s="8"/>
      <c r="N52" s="8"/>
      <c r="O52" s="8"/>
      <c r="P52" s="8"/>
      <c r="Q52" s="9">
        <v>9</v>
      </c>
      <c r="R52" s="9">
        <v>60</v>
      </c>
      <c r="S52" s="9">
        <v>56</v>
      </c>
      <c r="T52" s="9">
        <v>22336</v>
      </c>
      <c r="U52" s="9">
        <v>0.17</v>
      </c>
      <c r="V52" s="9">
        <v>0.61539999999999995</v>
      </c>
      <c r="W52" s="9">
        <v>0.49149999999999999</v>
      </c>
      <c r="X52" s="9">
        <v>15</v>
      </c>
      <c r="Y52" s="9">
        <v>55</v>
      </c>
      <c r="Z52" s="9">
        <v>32</v>
      </c>
      <c r="AA52" s="9">
        <v>2445</v>
      </c>
      <c r="AB52" s="9">
        <v>0.15579999999999999</v>
      </c>
      <c r="AC52" s="9">
        <v>0.35160000000000002</v>
      </c>
      <c r="AD52" s="9">
        <v>5.3800000000000001E-2</v>
      </c>
      <c r="AE52" s="9">
        <v>1</v>
      </c>
      <c r="AF52" s="9">
        <v>3</v>
      </c>
      <c r="AG52" s="9">
        <v>0</v>
      </c>
      <c r="AH52" s="9">
        <v>0</v>
      </c>
      <c r="AI52" s="9">
        <v>8.5000000000000006E-3</v>
      </c>
      <c r="AJ52" s="9">
        <v>0</v>
      </c>
      <c r="AK52" s="9">
        <v>0</v>
      </c>
      <c r="AL52" s="8"/>
      <c r="AM52" s="8"/>
      <c r="AN52" s="8"/>
      <c r="AO52" s="8"/>
      <c r="AP52" s="8"/>
      <c r="AQ52" s="8"/>
      <c r="AR52" s="8"/>
      <c r="AT52" s="6">
        <f t="shared" si="0"/>
        <v>63.545454545454547</v>
      </c>
      <c r="AU52" s="6" t="str">
        <f t="shared" si="1"/>
        <v/>
      </c>
      <c r="AV52" s="6">
        <f t="shared" si="2"/>
        <v>372.26666666666665</v>
      </c>
      <c r="AW52" s="7">
        <f t="shared" si="3"/>
        <v>44.454545454545453</v>
      </c>
      <c r="AX52" s="6">
        <f t="shared" si="4"/>
        <v>0</v>
      </c>
      <c r="AY52" s="6" t="str">
        <f t="shared" si="5"/>
        <v/>
      </c>
      <c r="BA52" s="6">
        <f>VLOOKUP(A52, ALL_AP_DATA!$A$2:$F$3600, 6, FALSE)</f>
        <v>353</v>
      </c>
      <c r="BB52" s="6">
        <f>VLOOKUP(A52, projmetadata!$A$2:$D$2036, 4, FALSE)</f>
        <v>29936</v>
      </c>
      <c r="BC52" s="6" t="e">
        <f t="array" aca="1" ref="BC52" ca="1">_xludf.IFS(I52&lt;&gt;0, F52/I52, P52&lt;&gt;0, M52/P52, W52&lt;&gt;0, T52/W52, AD52&lt;&gt;0, AA52/AD52, AK52&lt;&gt;0, AH52/AK52, AR52&lt;&gt;0, AO52/AR52, TRUE, 0)</f>
        <v>#NAME?</v>
      </c>
      <c r="BE52" s="6" t="e">
        <f t="shared" ca="1" si="13"/>
        <v>#NAME?</v>
      </c>
      <c r="BF52" s="6" t="e">
        <f t="shared" ca="1" si="14"/>
        <v>#NAME?</v>
      </c>
      <c r="BG52" s="6"/>
      <c r="BH52" s="6">
        <f>VLOOKUP(A52, ALL_AP_DATA!$A$2:$D$3600, 3, FALSE)</f>
        <v>77</v>
      </c>
      <c r="BI52" s="6">
        <f>VLOOKUP(A52, ALL_AP_DATA!$A$2:$E$3600, 5, FALSE)</f>
        <v>45448</v>
      </c>
      <c r="BJ52" s="6">
        <f t="shared" si="8"/>
        <v>128.74787535410766</v>
      </c>
      <c r="BK52" s="6">
        <f t="shared" si="15"/>
        <v>0.21813031161473087</v>
      </c>
    </row>
    <row r="53" spans="1:63" ht="15" customHeight="1" x14ac:dyDescent="0.25">
      <c r="A53" s="8" t="s">
        <v>1542</v>
      </c>
      <c r="B53" s="9" t="s">
        <v>1491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9">
        <v>9</v>
      </c>
      <c r="R53" s="9">
        <v>45</v>
      </c>
      <c r="S53" s="9">
        <v>70</v>
      </c>
      <c r="T53" s="9">
        <v>7768</v>
      </c>
      <c r="U53" s="9">
        <v>0.14660000000000001</v>
      </c>
      <c r="V53" s="9">
        <v>0.72919999999999996</v>
      </c>
      <c r="W53" s="9">
        <v>0.375</v>
      </c>
      <c r="X53" s="9">
        <v>14</v>
      </c>
      <c r="Y53" s="9">
        <v>234</v>
      </c>
      <c r="Z53" s="9">
        <v>74</v>
      </c>
      <c r="AA53" s="9">
        <v>14453</v>
      </c>
      <c r="AB53" s="9">
        <v>0.76219999999999999</v>
      </c>
      <c r="AC53" s="9">
        <v>0.77080000000000004</v>
      </c>
      <c r="AD53" s="9">
        <v>0.69779999999999998</v>
      </c>
      <c r="AE53" s="9">
        <v>4</v>
      </c>
      <c r="AF53" s="9">
        <v>117</v>
      </c>
      <c r="AG53" s="9">
        <v>59</v>
      </c>
      <c r="AH53" s="9">
        <v>10102</v>
      </c>
      <c r="AI53" s="9">
        <v>0.38109999999999999</v>
      </c>
      <c r="AJ53" s="9">
        <v>0.61460000000000004</v>
      </c>
      <c r="AK53" s="9">
        <v>0.48770000000000002</v>
      </c>
      <c r="AL53" s="8"/>
      <c r="AM53" s="8"/>
      <c r="AN53" s="8"/>
      <c r="AO53" s="8"/>
      <c r="AP53" s="8"/>
      <c r="AQ53" s="8"/>
      <c r="AR53" s="8"/>
      <c r="AT53" s="6" t="str">
        <f t="shared" si="0"/>
        <v/>
      </c>
      <c r="AU53" s="6" t="str">
        <f t="shared" si="1"/>
        <v/>
      </c>
      <c r="AV53" s="6">
        <f t="shared" si="2"/>
        <v>172.62222222222223</v>
      </c>
      <c r="AW53" s="7">
        <f t="shared" si="3"/>
        <v>61.764957264957268</v>
      </c>
      <c r="AX53" s="6">
        <f t="shared" si="4"/>
        <v>86.341880341880341</v>
      </c>
      <c r="AY53" s="6" t="str">
        <f t="shared" si="5"/>
        <v/>
      </c>
      <c r="BA53" s="6">
        <f>VLOOKUP(A53, ALL_AP_DATA!$A$2:$F$3600, 6, FALSE)</f>
        <v>307</v>
      </c>
      <c r="BB53" s="6">
        <f>VLOOKUP(A53, projmetadata!$A$2:$D$2036, 4, FALSE)</f>
        <v>42879</v>
      </c>
      <c r="BC53" s="6" t="e">
        <f t="array" aca="1" ref="BC53" ca="1">_xludf.IFS(I53&lt;&gt;0, F53/I53, P53&lt;&gt;0, M53/P53, W53&lt;&gt;0, T53/W53, AD53&lt;&gt;0, AA53/AD53, AK53&lt;&gt;0, AH53/AK53, AR53&lt;&gt;0, AO53/AR53, TRUE, 0)</f>
        <v>#NAME?</v>
      </c>
      <c r="BE53" s="6" t="e">
        <f t="shared" ca="1" si="13"/>
        <v>#NAME?</v>
      </c>
      <c r="BF53" s="6" t="e">
        <f t="shared" ca="1" si="14"/>
        <v>#NAME?</v>
      </c>
      <c r="BG53" s="6"/>
      <c r="BH53" s="6">
        <f>VLOOKUP(A53, ALL_AP_DATA!$A$2:$D$3600, 3, FALSE)</f>
        <v>153</v>
      </c>
      <c r="BI53" s="6">
        <f>VLOOKUP(A53, ALL_AP_DATA!$A$2:$E$3600, 5, FALSE)</f>
        <v>20712</v>
      </c>
      <c r="BJ53" s="6">
        <f t="shared" si="8"/>
        <v>67.465798045602611</v>
      </c>
      <c r="BK53" s="6">
        <f t="shared" si="15"/>
        <v>0.49837133550488599</v>
      </c>
    </row>
    <row r="54" spans="1:63" ht="15" customHeight="1" x14ac:dyDescent="0.25">
      <c r="A54" s="8" t="s">
        <v>1543</v>
      </c>
      <c r="B54" s="9" t="s">
        <v>1491</v>
      </c>
      <c r="C54" s="9">
        <v>22</v>
      </c>
      <c r="D54" s="9">
        <v>222</v>
      </c>
      <c r="E54" s="9">
        <v>773</v>
      </c>
      <c r="F54" s="9">
        <v>25984</v>
      </c>
      <c r="G54" s="9">
        <v>0.1729</v>
      </c>
      <c r="H54" s="9">
        <v>0.35349999999999998</v>
      </c>
      <c r="I54" s="9">
        <v>0.20069999999999999</v>
      </c>
      <c r="J54" s="9">
        <v>4</v>
      </c>
      <c r="K54" s="9">
        <v>33</v>
      </c>
      <c r="L54" s="9">
        <v>266</v>
      </c>
      <c r="M54" s="9">
        <v>9487</v>
      </c>
      <c r="N54" s="9">
        <v>2.5700000000000001E-2</v>
      </c>
      <c r="O54" s="9">
        <v>0.1216</v>
      </c>
      <c r="P54" s="9">
        <v>7.3300000000000004E-2</v>
      </c>
      <c r="Q54" s="9">
        <v>73</v>
      </c>
      <c r="R54" s="9">
        <v>316</v>
      </c>
      <c r="S54" s="9">
        <v>1715</v>
      </c>
      <c r="T54" s="9">
        <v>92452</v>
      </c>
      <c r="U54" s="9">
        <v>0.24610000000000001</v>
      </c>
      <c r="V54" s="9">
        <v>0.78420000000000001</v>
      </c>
      <c r="W54" s="9">
        <v>0.71409999999999996</v>
      </c>
      <c r="X54" s="9">
        <v>128</v>
      </c>
      <c r="Y54" s="9">
        <v>514</v>
      </c>
      <c r="Z54" s="9">
        <v>1105</v>
      </c>
      <c r="AA54" s="9">
        <v>46079</v>
      </c>
      <c r="AB54" s="9">
        <v>0.40029999999999999</v>
      </c>
      <c r="AC54" s="9">
        <v>0.50529999999999997</v>
      </c>
      <c r="AD54" s="9">
        <v>0.35589999999999999</v>
      </c>
      <c r="AE54" s="9">
        <v>55</v>
      </c>
      <c r="AF54" s="9">
        <v>273</v>
      </c>
      <c r="AG54" s="9">
        <v>953</v>
      </c>
      <c r="AH54" s="9">
        <v>37578</v>
      </c>
      <c r="AI54" s="9">
        <v>0.21260000000000001</v>
      </c>
      <c r="AJ54" s="9">
        <v>0.43580000000000002</v>
      </c>
      <c r="AK54" s="9">
        <v>0.29020000000000001</v>
      </c>
      <c r="AL54" s="8"/>
      <c r="AM54" s="8"/>
      <c r="AN54" s="8"/>
      <c r="AO54" s="8"/>
      <c r="AP54" s="8"/>
      <c r="AQ54" s="8"/>
      <c r="AR54" s="8"/>
      <c r="AT54" s="6">
        <f t="shared" si="0"/>
        <v>117.04504504504504</v>
      </c>
      <c r="AU54" s="6">
        <f t="shared" si="1"/>
        <v>287.4848484848485</v>
      </c>
      <c r="AV54" s="6">
        <f t="shared" si="2"/>
        <v>292.56962025316454</v>
      </c>
      <c r="AW54" s="7">
        <f t="shared" si="3"/>
        <v>89.647859922178995</v>
      </c>
      <c r="AX54" s="6">
        <f t="shared" si="4"/>
        <v>137.64835164835165</v>
      </c>
      <c r="AY54" s="6" t="str">
        <f t="shared" si="5"/>
        <v/>
      </c>
      <c r="BA54" s="6">
        <f>VLOOKUP(A54, ALL_AP_DATA!$A$2:$F$3600, 6, FALSE)</f>
        <v>1284</v>
      </c>
      <c r="BB54" s="6">
        <f>VLOOKUP(A54, projmetadata!$A$2:$D$2036, 4, FALSE)</f>
        <v>166142</v>
      </c>
      <c r="BC54" s="6" t="e">
        <f t="array" aca="1" ref="BC54" ca="1">_xludf.IFS(I54&lt;&gt;0, F54/I54, P54&lt;&gt;0, M54/P54, W54&lt;&gt;0, T54/W54, AD54&lt;&gt;0, AA54/AD54, AK54&lt;&gt;0, AH54/AK54, AR54&lt;&gt;0, AO54/AR54, TRUE, 0)</f>
        <v>#NAME?</v>
      </c>
      <c r="BE54" s="6" t="e">
        <f t="shared" ca="1" si="13"/>
        <v>#NAME?</v>
      </c>
      <c r="BF54" s="6" t="e">
        <f t="shared" ca="1" si="14"/>
        <v>#NAME?</v>
      </c>
      <c r="BG54" s="6"/>
      <c r="BH54" s="6">
        <f>VLOOKUP(A54, ALL_AP_DATA!$A$2:$D$3600, 3, FALSE)</f>
        <v>463</v>
      </c>
      <c r="BI54" s="6">
        <f>VLOOKUP(A54, ALL_AP_DATA!$A$2:$E$3600, 5, FALSE)</f>
        <v>129468</v>
      </c>
      <c r="BJ54" s="6">
        <f t="shared" si="8"/>
        <v>100.83177570093459</v>
      </c>
      <c r="BK54" s="6">
        <f t="shared" si="15"/>
        <v>0.36059190031152649</v>
      </c>
    </row>
    <row r="55" spans="1:63" ht="15" customHeight="1" x14ac:dyDescent="0.25">
      <c r="A55" s="8" t="s">
        <v>1544</v>
      </c>
      <c r="B55" s="9" t="s">
        <v>1491</v>
      </c>
      <c r="C55" s="9">
        <v>48</v>
      </c>
      <c r="D55" s="9">
        <v>99</v>
      </c>
      <c r="E55" s="9">
        <v>138</v>
      </c>
      <c r="F55" s="9">
        <v>3830</v>
      </c>
      <c r="G55" s="9">
        <v>0.1467</v>
      </c>
      <c r="H55" s="9">
        <v>0.22700000000000001</v>
      </c>
      <c r="I55" s="9">
        <v>0.1</v>
      </c>
      <c r="J55" s="8"/>
      <c r="K55" s="8"/>
      <c r="L55" s="8"/>
      <c r="M55" s="8"/>
      <c r="N55" s="8"/>
      <c r="O55" s="8"/>
      <c r="P55" s="8"/>
      <c r="Q55" s="9">
        <v>31</v>
      </c>
      <c r="R55" s="9">
        <v>108</v>
      </c>
      <c r="S55" s="9">
        <v>395</v>
      </c>
      <c r="T55" s="9">
        <v>26252</v>
      </c>
      <c r="U55" s="9">
        <v>0.16</v>
      </c>
      <c r="V55" s="9">
        <v>0.64970000000000006</v>
      </c>
      <c r="W55" s="9">
        <v>0.68540000000000001</v>
      </c>
      <c r="X55" s="9">
        <v>43</v>
      </c>
      <c r="Y55" s="9">
        <v>85</v>
      </c>
      <c r="Z55" s="9">
        <v>157</v>
      </c>
      <c r="AA55" s="9">
        <v>7952</v>
      </c>
      <c r="AB55" s="9">
        <v>0.12590000000000001</v>
      </c>
      <c r="AC55" s="9">
        <v>0.25819999999999999</v>
      </c>
      <c r="AD55" s="9">
        <v>0.20760000000000001</v>
      </c>
      <c r="AE55" s="9">
        <v>2</v>
      </c>
      <c r="AF55" s="9">
        <v>14</v>
      </c>
      <c r="AG55" s="9">
        <v>47</v>
      </c>
      <c r="AH55" s="9">
        <v>1229</v>
      </c>
      <c r="AI55" s="9">
        <v>2.07E-2</v>
      </c>
      <c r="AJ55" s="9">
        <v>7.7299999999999994E-2</v>
      </c>
      <c r="AK55" s="9">
        <v>3.2099999999999997E-2</v>
      </c>
      <c r="AL55" s="8"/>
      <c r="AM55" s="8"/>
      <c r="AN55" s="8"/>
      <c r="AO55" s="8"/>
      <c r="AP55" s="8"/>
      <c r="AQ55" s="8"/>
      <c r="AR55" s="8"/>
      <c r="AT55" s="6">
        <f t="shared" si="0"/>
        <v>38.686868686868685</v>
      </c>
      <c r="AU55" s="6" t="str">
        <f t="shared" si="1"/>
        <v/>
      </c>
      <c r="AV55" s="6">
        <f t="shared" si="2"/>
        <v>243.07407407407408</v>
      </c>
      <c r="AW55" s="7">
        <f t="shared" si="3"/>
        <v>93.552941176470583</v>
      </c>
      <c r="AX55" s="6">
        <f t="shared" si="4"/>
        <v>87.785714285714292</v>
      </c>
      <c r="AY55" s="6" t="str">
        <f t="shared" si="5"/>
        <v/>
      </c>
      <c r="BA55" s="6">
        <f>VLOOKUP(A55, ALL_AP_DATA!$A$2:$F$3600, 6, FALSE)</f>
        <v>675</v>
      </c>
      <c r="BB55" s="6">
        <f>VLOOKUP(A55, projmetadata!$A$2:$D$2036, 4, FALSE)</f>
        <v>42060</v>
      </c>
      <c r="BC55" s="6" t="e">
        <f t="array" aca="1" ref="BC55" ca="1">_xludf.IFS(I55&lt;&gt;0, F55/I55, P55&lt;&gt;0, M55/P55, W55&lt;&gt;0, T55/W55, AD55&lt;&gt;0, AA55/AD55, AK55&lt;&gt;0, AH55/AK55, AR55&lt;&gt;0, AO55/AR55, TRUE, 0)</f>
        <v>#NAME?</v>
      </c>
      <c r="BE55" s="6" t="e">
        <f t="shared" ca="1" si="13"/>
        <v>#NAME?</v>
      </c>
      <c r="BF55" s="6" t="e">
        <f t="shared" ca="1" si="14"/>
        <v>#NAME?</v>
      </c>
      <c r="BG55" s="6"/>
      <c r="BH55" s="6">
        <f>VLOOKUP(A55, ALL_AP_DATA!$A$2:$D$3600, 3, FALSE)</f>
        <v>199</v>
      </c>
      <c r="BI55" s="6">
        <f>VLOOKUP(A55, ALL_AP_DATA!$A$2:$E$3600, 5, FALSE)</f>
        <v>38299</v>
      </c>
      <c r="BJ55" s="6">
        <f t="shared" si="8"/>
        <v>56.739259259259256</v>
      </c>
      <c r="BK55" s="6">
        <f t="shared" si="15"/>
        <v>0.29481481481481481</v>
      </c>
    </row>
    <row r="56" spans="1:63" ht="15" customHeight="1" x14ac:dyDescent="0.25">
      <c r="A56" s="8" t="s">
        <v>1545</v>
      </c>
      <c r="B56" s="9" t="s">
        <v>1491</v>
      </c>
      <c r="C56" s="9">
        <v>3</v>
      </c>
      <c r="D56" s="9">
        <v>25</v>
      </c>
      <c r="E56" s="9">
        <v>63</v>
      </c>
      <c r="F56" s="9">
        <v>4488</v>
      </c>
      <c r="G56" s="9">
        <v>0.16339999999999999</v>
      </c>
      <c r="H56" s="9">
        <v>0.58330000000000004</v>
      </c>
      <c r="I56" s="9">
        <v>0.40810000000000002</v>
      </c>
      <c r="J56" s="9">
        <v>3</v>
      </c>
      <c r="K56" s="9">
        <v>28</v>
      </c>
      <c r="L56" s="9">
        <v>65</v>
      </c>
      <c r="M56" s="9">
        <v>7397</v>
      </c>
      <c r="N56" s="9">
        <v>0.183</v>
      </c>
      <c r="O56" s="9">
        <v>0.60189999999999999</v>
      </c>
      <c r="P56" s="9">
        <v>0.67259999999999998</v>
      </c>
      <c r="Q56" s="9">
        <v>6</v>
      </c>
      <c r="R56" s="9">
        <v>30</v>
      </c>
      <c r="S56" s="9">
        <v>80</v>
      </c>
      <c r="T56" s="9">
        <v>8241</v>
      </c>
      <c r="U56" s="9">
        <v>0.1961</v>
      </c>
      <c r="V56" s="9">
        <v>0.74070000000000003</v>
      </c>
      <c r="W56" s="9">
        <v>0.74929999999999997</v>
      </c>
      <c r="X56" s="9">
        <v>4</v>
      </c>
      <c r="Y56" s="9">
        <v>134</v>
      </c>
      <c r="Z56" s="9">
        <v>98</v>
      </c>
      <c r="AA56" s="9">
        <v>10248</v>
      </c>
      <c r="AB56" s="9">
        <v>0.87580000000000002</v>
      </c>
      <c r="AC56" s="9">
        <v>0.90739999999999998</v>
      </c>
      <c r="AD56" s="9">
        <v>0.93179999999999996</v>
      </c>
      <c r="AE56" s="9">
        <v>8</v>
      </c>
      <c r="AF56" s="9">
        <v>55</v>
      </c>
      <c r="AG56" s="9">
        <v>77</v>
      </c>
      <c r="AH56" s="9">
        <v>6452</v>
      </c>
      <c r="AI56" s="9">
        <v>0.35949999999999999</v>
      </c>
      <c r="AJ56" s="9">
        <v>0.71299999999999997</v>
      </c>
      <c r="AK56" s="9">
        <v>0.5867</v>
      </c>
      <c r="AL56" s="9">
        <v>2</v>
      </c>
      <c r="AM56" s="9">
        <v>34</v>
      </c>
      <c r="AN56" s="9">
        <v>72</v>
      </c>
      <c r="AO56" s="9">
        <v>7947</v>
      </c>
      <c r="AP56" s="9">
        <v>0.22220000000000001</v>
      </c>
      <c r="AQ56" s="9">
        <v>0.66669999999999996</v>
      </c>
      <c r="AR56" s="9">
        <v>0.72260000000000002</v>
      </c>
      <c r="AT56" s="6">
        <f t="shared" si="0"/>
        <v>179.52</v>
      </c>
      <c r="AU56" s="6">
        <f t="shared" si="1"/>
        <v>264.17857142857144</v>
      </c>
      <c r="AV56" s="6">
        <f t="shared" si="2"/>
        <v>274.7</v>
      </c>
      <c r="AW56" s="7">
        <f t="shared" si="3"/>
        <v>76.477611940298502</v>
      </c>
      <c r="AX56" s="6">
        <f t="shared" si="4"/>
        <v>117.30909090909091</v>
      </c>
      <c r="AY56" s="6">
        <f t="shared" si="5"/>
        <v>233.73529411764707</v>
      </c>
      <c r="BA56" s="6">
        <f>VLOOKUP(A56, ALL_AP_DATA!$A$2:$F$3600, 6, FALSE)</f>
        <v>153</v>
      </c>
      <c r="BB56" s="6">
        <f>VLOOKUP(A56, projmetadata!$A$2:$D$2036, 4, FALSE)</f>
        <v>34337</v>
      </c>
      <c r="BC56" s="6" t="e">
        <f t="array" aca="1" ref="BC56" ca="1">_xludf.IFS(I56&lt;&gt;0, F56/I56, P56&lt;&gt;0, M56/P56, W56&lt;&gt;0, T56/W56, AD56&lt;&gt;0, AA56/AD56, AK56&lt;&gt;0, AH56/AK56, AR56&lt;&gt;0, AO56/AR56, TRUE, 0)</f>
        <v>#NAME?</v>
      </c>
      <c r="BE56" s="6" t="e">
        <f t="shared" ca="1" si="13"/>
        <v>#NAME?</v>
      </c>
      <c r="BF56" s="6" t="e">
        <f t="shared" ca="1" si="14"/>
        <v>#NAME?</v>
      </c>
      <c r="BG56" s="6"/>
      <c r="BH56" s="6">
        <f>VLOOKUP(A56, ALL_AP_DATA!$A$2:$D$3600, 3, FALSE)</f>
        <v>64</v>
      </c>
      <c r="BI56" s="6">
        <f>VLOOKUP(A56, ALL_AP_DATA!$A$2:$E$3600, 5, FALSE)</f>
        <v>10998</v>
      </c>
      <c r="BJ56" s="6">
        <f t="shared" si="8"/>
        <v>71.882352941176464</v>
      </c>
      <c r="BK56" s="6">
        <f t="shared" si="15"/>
        <v>0.41830065359477125</v>
      </c>
    </row>
    <row r="57" spans="1:63" ht="15" customHeight="1" x14ac:dyDescent="0.25">
      <c r="A57" s="8" t="s">
        <v>1546</v>
      </c>
      <c r="B57" s="9" t="s">
        <v>1491</v>
      </c>
      <c r="C57" s="9">
        <v>12</v>
      </c>
      <c r="D57" s="9">
        <v>57</v>
      </c>
      <c r="E57" s="9">
        <v>145</v>
      </c>
      <c r="F57" s="9">
        <v>2677</v>
      </c>
      <c r="G57" s="9">
        <v>0.18870000000000001</v>
      </c>
      <c r="H57" s="9">
        <v>0.49149999999999999</v>
      </c>
      <c r="I57" s="9">
        <v>0.34399999999999997</v>
      </c>
      <c r="J57" s="8"/>
      <c r="K57" s="8"/>
      <c r="L57" s="8"/>
      <c r="M57" s="8"/>
      <c r="N57" s="8"/>
      <c r="O57" s="8"/>
      <c r="P57" s="8"/>
      <c r="Q57" s="9">
        <v>6</v>
      </c>
      <c r="R57" s="9">
        <v>20</v>
      </c>
      <c r="S57" s="9">
        <v>131</v>
      </c>
      <c r="T57" s="9">
        <v>2792</v>
      </c>
      <c r="U57" s="9">
        <v>6.6199999999999995E-2</v>
      </c>
      <c r="V57" s="9">
        <v>0.44409999999999999</v>
      </c>
      <c r="W57" s="9">
        <v>0.35880000000000001</v>
      </c>
      <c r="X57" s="9">
        <v>20</v>
      </c>
      <c r="Y57" s="9">
        <v>97</v>
      </c>
      <c r="Z57" s="9">
        <v>198</v>
      </c>
      <c r="AA57" s="9">
        <v>4571</v>
      </c>
      <c r="AB57" s="9">
        <v>0.32119999999999999</v>
      </c>
      <c r="AC57" s="9">
        <v>0.67120000000000002</v>
      </c>
      <c r="AD57" s="9">
        <v>0.58750000000000002</v>
      </c>
      <c r="AE57" s="9">
        <v>13</v>
      </c>
      <c r="AF57" s="9">
        <v>67</v>
      </c>
      <c r="AG57" s="9">
        <v>105</v>
      </c>
      <c r="AH57" s="9">
        <v>1636</v>
      </c>
      <c r="AI57" s="9">
        <v>0.22189999999999999</v>
      </c>
      <c r="AJ57" s="9">
        <v>0.35589999999999999</v>
      </c>
      <c r="AK57" s="9">
        <v>0.21029999999999999</v>
      </c>
      <c r="AL57" s="8"/>
      <c r="AM57" s="8"/>
      <c r="AN57" s="8"/>
      <c r="AO57" s="8"/>
      <c r="AP57" s="8"/>
      <c r="AQ57" s="8"/>
      <c r="AR57" s="8"/>
      <c r="AT57" s="6">
        <f t="shared" si="0"/>
        <v>46.964912280701753</v>
      </c>
      <c r="AU57" s="6" t="str">
        <f t="shared" si="1"/>
        <v/>
      </c>
      <c r="AV57" s="6">
        <f t="shared" si="2"/>
        <v>139.6</v>
      </c>
      <c r="AW57" s="7">
        <f t="shared" si="3"/>
        <v>47.123711340206185</v>
      </c>
      <c r="AX57" s="6">
        <f t="shared" si="4"/>
        <v>24.417910447761194</v>
      </c>
      <c r="AY57" s="6" t="str">
        <f t="shared" si="5"/>
        <v/>
      </c>
      <c r="BA57" s="6">
        <f>VLOOKUP(A57, ALL_AP_DATA!$A$2:$F$3600, 6, FALSE)</f>
        <v>302</v>
      </c>
      <c r="BB57" s="6">
        <f>VLOOKUP(A57, projmetadata!$A$2:$D$2036, 4, FALSE)</f>
        <v>54998</v>
      </c>
      <c r="BC57" s="6" t="e">
        <f t="array" aca="1" ref="BC57" ca="1">_xludf.IFS(I57&lt;&gt;0, F57/I57, P57&lt;&gt;0, M57/P57, W57&lt;&gt;0, T57/W57, AD57&lt;&gt;0, AA57/AD57, AK57&lt;&gt;0, AH57/AK57, AR57&lt;&gt;0, AO57/AR57, TRUE, 0)</f>
        <v>#NAME?</v>
      </c>
      <c r="BE57" s="6" t="e">
        <f t="shared" ca="1" si="13"/>
        <v>#NAME?</v>
      </c>
      <c r="BF57" s="6" t="e">
        <f t="shared" ca="1" si="14"/>
        <v>#NAME?</v>
      </c>
      <c r="BG57" s="6"/>
      <c r="BH57" s="6">
        <f>VLOOKUP(A57, ALL_AP_DATA!$A$2:$D$3600, 3, FALSE)</f>
        <v>98</v>
      </c>
      <c r="BI57" s="6">
        <f>VLOOKUP(A57, ALL_AP_DATA!$A$2:$E$3600, 5, FALSE)</f>
        <v>7781</v>
      </c>
      <c r="BJ57" s="6">
        <f t="shared" si="8"/>
        <v>25.764900662251655</v>
      </c>
      <c r="BK57" s="6">
        <f t="shared" si="15"/>
        <v>0.32450331125827814</v>
      </c>
    </row>
    <row r="58" spans="1:63" ht="15.75" customHeight="1" x14ac:dyDescent="0.25">
      <c r="A58" s="8" t="s">
        <v>1547</v>
      </c>
      <c r="B58" s="9" t="s">
        <v>1491</v>
      </c>
      <c r="C58" s="9">
        <v>2</v>
      </c>
      <c r="D58" s="9">
        <v>10</v>
      </c>
      <c r="E58" s="9">
        <v>49</v>
      </c>
      <c r="F58" s="9">
        <v>1156</v>
      </c>
      <c r="G58" s="9">
        <v>3.8300000000000001E-2</v>
      </c>
      <c r="H58" s="9">
        <v>0.1628</v>
      </c>
      <c r="I58" s="9">
        <v>2.12E-2</v>
      </c>
      <c r="J58" s="9">
        <v>3</v>
      </c>
      <c r="K58" s="9">
        <v>14</v>
      </c>
      <c r="L58" s="9">
        <v>64</v>
      </c>
      <c r="M58" s="9">
        <v>2331</v>
      </c>
      <c r="N58" s="9">
        <v>5.3600000000000002E-2</v>
      </c>
      <c r="O58" s="9">
        <v>0.21260000000000001</v>
      </c>
      <c r="P58" s="9">
        <v>4.2799999999999998E-2</v>
      </c>
      <c r="Q58" s="9">
        <v>14</v>
      </c>
      <c r="R58" s="9">
        <v>80</v>
      </c>
      <c r="S58" s="9">
        <v>148</v>
      </c>
      <c r="T58" s="9">
        <v>21669</v>
      </c>
      <c r="U58" s="9">
        <v>0.30649999999999999</v>
      </c>
      <c r="V58" s="9">
        <v>0.49170000000000003</v>
      </c>
      <c r="W58" s="9">
        <v>0.3982</v>
      </c>
      <c r="X58" s="9">
        <v>19</v>
      </c>
      <c r="Y58" s="9">
        <v>96</v>
      </c>
      <c r="Z58" s="9">
        <v>127</v>
      </c>
      <c r="AA58" s="9">
        <v>5452</v>
      </c>
      <c r="AB58" s="9">
        <v>0.36780000000000002</v>
      </c>
      <c r="AC58" s="9">
        <v>0.4219</v>
      </c>
      <c r="AD58" s="9">
        <v>0.1002</v>
      </c>
      <c r="AE58" s="9">
        <v>10</v>
      </c>
      <c r="AF58" s="9">
        <v>48</v>
      </c>
      <c r="AG58" s="9">
        <v>86</v>
      </c>
      <c r="AH58" s="9">
        <v>2956</v>
      </c>
      <c r="AI58" s="9">
        <v>0.18390000000000001</v>
      </c>
      <c r="AJ58" s="9">
        <v>0.28570000000000001</v>
      </c>
      <c r="AK58" s="9">
        <v>5.4300000000000001E-2</v>
      </c>
      <c r="AL58" s="9">
        <v>1</v>
      </c>
      <c r="AM58" s="9">
        <v>22</v>
      </c>
      <c r="AN58" s="9">
        <v>39</v>
      </c>
      <c r="AO58" s="9">
        <v>1309</v>
      </c>
      <c r="AP58" s="9">
        <v>8.43E-2</v>
      </c>
      <c r="AQ58" s="9">
        <v>0.12959999999999999</v>
      </c>
      <c r="AR58" s="9">
        <v>2.41E-2</v>
      </c>
      <c r="AT58" s="6">
        <f t="shared" si="0"/>
        <v>115.6</v>
      </c>
      <c r="AU58" s="6">
        <f t="shared" si="1"/>
        <v>166.5</v>
      </c>
      <c r="AV58" s="6">
        <f t="shared" si="2"/>
        <v>270.86250000000001</v>
      </c>
      <c r="AW58" s="7">
        <f t="shared" si="3"/>
        <v>56.791666666666664</v>
      </c>
      <c r="AX58" s="6">
        <f t="shared" si="4"/>
        <v>61.583333333333336</v>
      </c>
      <c r="AY58" s="6">
        <f t="shared" si="5"/>
        <v>59.5</v>
      </c>
      <c r="BA58" s="6">
        <f>VLOOKUP(A58, ALL_AP_DATA!$A$2:$F$3600, 6, FALSE)</f>
        <v>261</v>
      </c>
      <c r="BB58" s="6">
        <f>VLOOKUP(A58, projmetadata!$A$2:$D$2036, 4, FALSE)</f>
        <v>10030</v>
      </c>
      <c r="BC58" s="6" t="e">
        <f t="array" aca="1" ref="BC58" ca="1">_xludf.IFS(I58&lt;&gt;0, F58/I58, P58&lt;&gt;0, M58/P58, W58&lt;&gt;0, T58/W58, AD58&lt;&gt;0, AA58/AD58, AK58&lt;&gt;0, AH58/AK58, AR58&lt;&gt;0, AO58/AR58, TRUE, 0)</f>
        <v>#NAME?</v>
      </c>
      <c r="BE58" s="6" t="e">
        <f t="shared" ca="1" si="13"/>
        <v>#NAME?</v>
      </c>
      <c r="BF58" s="6" t="e">
        <f t="shared" ca="1" si="14"/>
        <v>#NAME?</v>
      </c>
      <c r="BG58" s="6"/>
      <c r="BH58" s="6">
        <f>VLOOKUP(A58, ALL_AP_DATA!$A$2:$D$3600, 3, FALSE)</f>
        <v>84</v>
      </c>
      <c r="BI58" s="6">
        <f>VLOOKUP(A58, ALL_AP_DATA!$A$2:$E$3600, 5, FALSE)</f>
        <v>54412</v>
      </c>
      <c r="BJ58" s="6">
        <f t="shared" si="8"/>
        <v>208.4750957854406</v>
      </c>
      <c r="BK58" s="6">
        <f t="shared" si="15"/>
        <v>0.32183908045977011</v>
      </c>
    </row>
    <row r="59" spans="1:63" ht="15.75" customHeight="1" x14ac:dyDescent="0.25">
      <c r="A59" s="8" t="s">
        <v>1548</v>
      </c>
      <c r="B59" s="9" t="s">
        <v>1491</v>
      </c>
      <c r="C59" s="9">
        <v>4</v>
      </c>
      <c r="D59" s="9">
        <v>18</v>
      </c>
      <c r="E59" s="9">
        <v>0</v>
      </c>
      <c r="F59" s="9">
        <v>0</v>
      </c>
      <c r="G59" s="9">
        <v>3.6600000000000001E-2</v>
      </c>
      <c r="H59" s="9">
        <v>0</v>
      </c>
      <c r="I59" s="9">
        <v>0</v>
      </c>
      <c r="J59" s="8"/>
      <c r="K59" s="8"/>
      <c r="L59" s="8"/>
      <c r="M59" s="8"/>
      <c r="N59" s="8"/>
      <c r="O59" s="8"/>
      <c r="P59" s="8"/>
      <c r="Q59" s="9">
        <v>18</v>
      </c>
      <c r="R59" s="9">
        <v>80</v>
      </c>
      <c r="S59" s="9">
        <v>172</v>
      </c>
      <c r="T59" s="9">
        <v>12298</v>
      </c>
      <c r="U59" s="9">
        <v>0.16259999999999999</v>
      </c>
      <c r="V59" s="9">
        <v>0.78900000000000003</v>
      </c>
      <c r="W59" s="9">
        <v>0.7026</v>
      </c>
      <c r="X59" s="9">
        <v>6</v>
      </c>
      <c r="Y59" s="9">
        <v>28</v>
      </c>
      <c r="Z59" s="9">
        <v>0</v>
      </c>
      <c r="AA59" s="9">
        <v>0</v>
      </c>
      <c r="AB59" s="9">
        <v>5.6899999999999999E-2</v>
      </c>
      <c r="AC59" s="9">
        <v>0</v>
      </c>
      <c r="AD59" s="9">
        <v>0</v>
      </c>
      <c r="AE59" s="9">
        <v>3</v>
      </c>
      <c r="AF59" s="9">
        <v>12</v>
      </c>
      <c r="AG59" s="9">
        <v>0</v>
      </c>
      <c r="AH59" s="9">
        <v>0</v>
      </c>
      <c r="AI59" s="9">
        <v>2.4400000000000002E-2</v>
      </c>
      <c r="AJ59" s="9">
        <v>0</v>
      </c>
      <c r="AK59" s="9">
        <v>0</v>
      </c>
      <c r="AL59" s="8"/>
      <c r="AM59" s="8"/>
      <c r="AN59" s="8"/>
      <c r="AO59" s="8"/>
      <c r="AP59" s="8"/>
      <c r="AQ59" s="8"/>
      <c r="AR59" s="8"/>
      <c r="AT59" s="6">
        <f t="shared" si="0"/>
        <v>0</v>
      </c>
      <c r="AU59" s="6" t="str">
        <f t="shared" si="1"/>
        <v/>
      </c>
      <c r="AV59" s="6">
        <f t="shared" si="2"/>
        <v>153.72499999999999</v>
      </c>
      <c r="AW59" s="7">
        <f t="shared" si="3"/>
        <v>0</v>
      </c>
      <c r="AX59" s="6">
        <f t="shared" si="4"/>
        <v>0</v>
      </c>
      <c r="AY59" s="6" t="str">
        <f t="shared" si="5"/>
        <v/>
      </c>
      <c r="BA59" s="6">
        <f>VLOOKUP(A59, ALL_AP_DATA!$A$2:$F$3600, 6, FALSE)</f>
        <v>492</v>
      </c>
      <c r="BB59" s="6">
        <f>VLOOKUP(A59, projmetadata!$A$2:$D$2036, 4, FALSE)</f>
        <v>45353</v>
      </c>
      <c r="BC59" s="6" t="e">
        <f t="array" aca="1" ref="BC59" ca="1">_xludf.IFS(I59&lt;&gt;0, F59/I59, P59&lt;&gt;0, M59/P59, W59&lt;&gt;0, T59/W59, AD59&lt;&gt;0, AA59/AD59, AK59&lt;&gt;0, AH59/AK59, AR59&lt;&gt;0, AO59/AR59, TRUE, 0)</f>
        <v>#NAME?</v>
      </c>
      <c r="BE59" s="6" t="e">
        <f t="shared" ca="1" si="13"/>
        <v>#NAME?</v>
      </c>
      <c r="BF59" s="6" t="e">
        <f t="shared" ca="1" si="14"/>
        <v>#NAME?</v>
      </c>
      <c r="BG59" s="6"/>
      <c r="BH59" s="6">
        <f>VLOOKUP(A59, ALL_AP_DATA!$A$2:$D$3600, 3, FALSE)</f>
        <v>110</v>
      </c>
      <c r="BI59" s="6">
        <f>VLOOKUP(A59, ALL_AP_DATA!$A$2:$E$3600, 5, FALSE)</f>
        <v>17503</v>
      </c>
      <c r="BJ59" s="6">
        <f t="shared" si="8"/>
        <v>35.575203252032523</v>
      </c>
      <c r="BK59" s="6">
        <f t="shared" si="15"/>
        <v>0.22357723577235772</v>
      </c>
    </row>
    <row r="60" spans="1:63" ht="15.75" customHeight="1" x14ac:dyDescent="0.25">
      <c r="A60" s="8" t="s">
        <v>1549</v>
      </c>
      <c r="B60" s="9" t="s">
        <v>1491</v>
      </c>
      <c r="C60" s="9">
        <v>12</v>
      </c>
      <c r="D60" s="9">
        <v>164</v>
      </c>
      <c r="E60" s="9">
        <v>6</v>
      </c>
      <c r="F60" s="9">
        <v>323</v>
      </c>
      <c r="G60" s="9">
        <v>0.2268</v>
      </c>
      <c r="H60" s="9">
        <v>0.85709999999999997</v>
      </c>
      <c r="I60" s="9">
        <v>0.79949999999999999</v>
      </c>
      <c r="J60" s="8"/>
      <c r="K60" s="8"/>
      <c r="L60" s="8"/>
      <c r="M60" s="8"/>
      <c r="N60" s="8"/>
      <c r="O60" s="8"/>
      <c r="P60" s="8"/>
      <c r="Q60" s="9">
        <v>1</v>
      </c>
      <c r="R60" s="9">
        <v>2</v>
      </c>
      <c r="S60" s="9">
        <v>2</v>
      </c>
      <c r="T60" s="9">
        <v>87</v>
      </c>
      <c r="U60" s="9">
        <v>2.8E-3</v>
      </c>
      <c r="V60" s="9">
        <v>0.28570000000000001</v>
      </c>
      <c r="W60" s="9">
        <v>0.21529999999999999</v>
      </c>
      <c r="X60" s="9">
        <v>98</v>
      </c>
      <c r="Y60" s="9">
        <v>307</v>
      </c>
      <c r="Z60" s="9">
        <v>7</v>
      </c>
      <c r="AA60" s="9">
        <v>328</v>
      </c>
      <c r="AB60" s="9">
        <v>0.42459999999999998</v>
      </c>
      <c r="AC60" s="9">
        <v>1</v>
      </c>
      <c r="AD60" s="9">
        <v>0.81189999999999996</v>
      </c>
      <c r="AE60" s="9">
        <v>12</v>
      </c>
      <c r="AF60" s="9">
        <v>43</v>
      </c>
      <c r="AG60" s="9">
        <v>2</v>
      </c>
      <c r="AH60" s="9">
        <v>215</v>
      </c>
      <c r="AI60" s="9">
        <v>5.9499999999999997E-2</v>
      </c>
      <c r="AJ60" s="9">
        <v>0.28570000000000001</v>
      </c>
      <c r="AK60" s="9">
        <v>0.53220000000000001</v>
      </c>
      <c r="AL60" s="8"/>
      <c r="AM60" s="8"/>
      <c r="AN60" s="8"/>
      <c r="AO60" s="8"/>
      <c r="AP60" s="8"/>
      <c r="AQ60" s="8"/>
      <c r="AR60" s="8"/>
      <c r="AT60" s="6">
        <f t="shared" si="0"/>
        <v>1.9695121951219512</v>
      </c>
      <c r="AU60" s="6" t="str">
        <f t="shared" si="1"/>
        <v/>
      </c>
      <c r="AV60" s="6">
        <f t="shared" si="2"/>
        <v>43.5</v>
      </c>
      <c r="AW60" s="7">
        <f t="shared" si="3"/>
        <v>1.0684039087947883</v>
      </c>
      <c r="AX60" s="6">
        <f t="shared" si="4"/>
        <v>5</v>
      </c>
      <c r="AY60" s="6" t="str">
        <f t="shared" si="5"/>
        <v/>
      </c>
      <c r="BA60" s="6">
        <f>VLOOKUP(A60, ALL_AP_DATA!$A$2:$F$3600, 6, FALSE)</f>
        <v>723</v>
      </c>
      <c r="BB60" s="6">
        <f>VLOOKUP(A60, projmetadata!$A$2:$D$2036, 4, FALSE)</f>
        <v>81045</v>
      </c>
      <c r="BC60" s="6" t="e">
        <f t="array" aca="1" ref="BC60" ca="1">_xludf.IFS(I60&lt;&gt;0, F60/I60, P60&lt;&gt;0, M60/P60, W60&lt;&gt;0, T60/W60, AD60&lt;&gt;0, AA60/AD60, AK60&lt;&gt;0, AH60/AK60, AR60&lt;&gt;0, AO60/AR60, TRUE, 0)</f>
        <v>#NAME?</v>
      </c>
      <c r="BE60" s="6" t="e">
        <f t="shared" ca="1" si="13"/>
        <v>#NAME?</v>
      </c>
      <c r="BF60" s="6" t="e">
        <f t="shared" ca="1" si="14"/>
        <v>#NAME?</v>
      </c>
      <c r="BG60" s="6"/>
      <c r="BH60" s="6">
        <f>VLOOKUP(A60, ALL_AP_DATA!$A$2:$D$3600, 3, FALSE)</f>
        <v>106</v>
      </c>
      <c r="BI60" s="6">
        <f>VLOOKUP(A60, ALL_AP_DATA!$A$2:$E$3600, 5, FALSE)</f>
        <v>404</v>
      </c>
      <c r="BJ60" s="6">
        <f t="shared" si="8"/>
        <v>0.55878284923928079</v>
      </c>
      <c r="BK60" s="6">
        <f t="shared" si="15"/>
        <v>0.14661134163208853</v>
      </c>
    </row>
    <row r="61" spans="1:63" ht="15.75" customHeight="1" x14ac:dyDescent="0.25">
      <c r="A61" s="8" t="s">
        <v>1550</v>
      </c>
      <c r="B61" s="9" t="s">
        <v>1491</v>
      </c>
      <c r="C61" s="9">
        <v>12</v>
      </c>
      <c r="D61" s="9">
        <v>47</v>
      </c>
      <c r="E61" s="9">
        <v>126</v>
      </c>
      <c r="F61" s="9">
        <v>3041</v>
      </c>
      <c r="G61" s="9">
        <v>3.2399999999999998E-2</v>
      </c>
      <c r="H61" s="9">
        <v>0.11070000000000001</v>
      </c>
      <c r="I61" s="9">
        <v>3.7900000000000003E-2</v>
      </c>
      <c r="J61" s="9">
        <v>1</v>
      </c>
      <c r="K61" s="9">
        <v>7</v>
      </c>
      <c r="L61" s="9">
        <v>51</v>
      </c>
      <c r="M61" s="9">
        <v>2026</v>
      </c>
      <c r="N61" s="9">
        <v>4.7999999999999996E-3</v>
      </c>
      <c r="O61" s="9">
        <v>4.48E-2</v>
      </c>
      <c r="P61" s="9">
        <v>2.52E-2</v>
      </c>
      <c r="Q61" s="9">
        <v>71</v>
      </c>
      <c r="R61" s="9">
        <v>283</v>
      </c>
      <c r="S61" s="9">
        <v>839</v>
      </c>
      <c r="T61" s="9">
        <v>57999</v>
      </c>
      <c r="U61" s="9">
        <v>0.19489999999999999</v>
      </c>
      <c r="V61" s="9">
        <v>0.73729999999999996</v>
      </c>
      <c r="W61" s="9">
        <v>0.72199999999999998</v>
      </c>
      <c r="X61" s="9">
        <v>199</v>
      </c>
      <c r="Y61" s="9">
        <v>427</v>
      </c>
      <c r="Z61" s="9">
        <v>445</v>
      </c>
      <c r="AA61" s="9">
        <v>20561</v>
      </c>
      <c r="AB61" s="9">
        <v>0.29409999999999997</v>
      </c>
      <c r="AC61" s="9">
        <v>0.39100000000000001</v>
      </c>
      <c r="AD61" s="9">
        <v>0.25600000000000001</v>
      </c>
      <c r="AE61" s="9">
        <v>16</v>
      </c>
      <c r="AF61" s="9">
        <v>63</v>
      </c>
      <c r="AG61" s="9">
        <v>109</v>
      </c>
      <c r="AH61" s="9">
        <v>2962</v>
      </c>
      <c r="AI61" s="9">
        <v>4.3400000000000001E-2</v>
      </c>
      <c r="AJ61" s="9">
        <v>9.5799999999999996E-2</v>
      </c>
      <c r="AK61" s="9">
        <v>3.6900000000000002E-2</v>
      </c>
      <c r="AL61" s="8"/>
      <c r="AM61" s="8"/>
      <c r="AN61" s="8"/>
      <c r="AO61" s="8"/>
      <c r="AP61" s="8"/>
      <c r="AQ61" s="8"/>
      <c r="AR61" s="8"/>
      <c r="AT61" s="6">
        <f t="shared" si="0"/>
        <v>64.702127659574472</v>
      </c>
      <c r="AU61" s="6">
        <f t="shared" si="1"/>
        <v>289.42857142857144</v>
      </c>
      <c r="AV61" s="6">
        <f t="shared" si="2"/>
        <v>204.9434628975265</v>
      </c>
      <c r="AW61" s="7">
        <f t="shared" si="3"/>
        <v>48.152224824355969</v>
      </c>
      <c r="AX61" s="6">
        <f t="shared" si="4"/>
        <v>47.015873015873019</v>
      </c>
      <c r="AY61" s="6" t="str">
        <f t="shared" si="5"/>
        <v/>
      </c>
      <c r="BA61" s="6">
        <f>VLOOKUP(A61, ALL_AP_DATA!$A$2:$F$3600, 6, FALSE)</f>
        <v>1452</v>
      </c>
      <c r="BB61" s="6">
        <f>VLOOKUP(A61, projmetadata!$A$2:$D$2036, 4, FALSE)</f>
        <v>134366</v>
      </c>
      <c r="BC61" s="6" t="e">
        <f t="array" aca="1" ref="BC61" ca="1">_xludf.IFS(I61&lt;&gt;0, F61/I61, P61&lt;&gt;0, M61/P61, W61&lt;&gt;0, T61/W61, AD61&lt;&gt;0, AA61/AD61, AK61&lt;&gt;0, AH61/AK61, AR61&lt;&gt;0, AO61/AR61, TRUE, 0)</f>
        <v>#NAME?</v>
      </c>
      <c r="BE61" s="6" t="e">
        <f t="shared" ca="1" si="13"/>
        <v>#NAME?</v>
      </c>
      <c r="BF61" s="6" t="e">
        <f t="shared" ca="1" si="14"/>
        <v>#NAME?</v>
      </c>
      <c r="BG61" s="6"/>
      <c r="BH61" s="6">
        <f>VLOOKUP(A61, ALL_AP_DATA!$A$2:$D$3600, 3, FALSE)</f>
        <v>357</v>
      </c>
      <c r="BI61" s="6">
        <f>VLOOKUP(A61, ALL_AP_DATA!$A$2:$E$3600, 5, FALSE)</f>
        <v>80331</v>
      </c>
      <c r="BJ61" s="6">
        <f t="shared" si="8"/>
        <v>55.324380165289256</v>
      </c>
      <c r="BK61" s="6">
        <f t="shared" si="15"/>
        <v>0.24586776859504134</v>
      </c>
    </row>
    <row r="62" spans="1:63" ht="15.75" customHeight="1" x14ac:dyDescent="0.25">
      <c r="A62" s="8" t="s">
        <v>1551</v>
      </c>
      <c r="B62" s="9" t="s">
        <v>1491</v>
      </c>
      <c r="C62" s="9">
        <v>3</v>
      </c>
      <c r="D62" s="9">
        <v>21</v>
      </c>
      <c r="E62" s="9">
        <v>24</v>
      </c>
      <c r="F62" s="9">
        <v>866</v>
      </c>
      <c r="G62" s="9">
        <v>0.12570000000000001</v>
      </c>
      <c r="H62" s="9">
        <v>0.27589999999999998</v>
      </c>
      <c r="I62" s="9">
        <v>0.27810000000000001</v>
      </c>
      <c r="J62" s="8"/>
      <c r="K62" s="8"/>
      <c r="L62" s="8"/>
      <c r="M62" s="8"/>
      <c r="N62" s="8"/>
      <c r="O62" s="8"/>
      <c r="P62" s="8"/>
      <c r="Q62" s="9">
        <v>5</v>
      </c>
      <c r="R62" s="9">
        <v>10</v>
      </c>
      <c r="S62" s="9">
        <v>25</v>
      </c>
      <c r="T62" s="9">
        <v>808</v>
      </c>
      <c r="U62" s="9">
        <v>5.9900000000000002E-2</v>
      </c>
      <c r="V62" s="9">
        <v>0.28739999999999999</v>
      </c>
      <c r="W62" s="9">
        <v>0.25950000000000001</v>
      </c>
      <c r="X62" s="9">
        <v>6</v>
      </c>
      <c r="Y62" s="9">
        <v>120</v>
      </c>
      <c r="Z62" s="9">
        <v>75</v>
      </c>
      <c r="AA62" s="9">
        <v>2937</v>
      </c>
      <c r="AB62" s="9">
        <v>0.71860000000000002</v>
      </c>
      <c r="AC62" s="9">
        <v>0.86209999999999998</v>
      </c>
      <c r="AD62" s="9">
        <v>0.94320000000000004</v>
      </c>
      <c r="AE62" s="9">
        <v>1</v>
      </c>
      <c r="AF62" s="9">
        <v>13</v>
      </c>
      <c r="AG62" s="9">
        <v>16</v>
      </c>
      <c r="AH62" s="9">
        <v>483</v>
      </c>
      <c r="AI62" s="9">
        <v>7.7799999999999994E-2</v>
      </c>
      <c r="AJ62" s="9">
        <v>0.18390000000000001</v>
      </c>
      <c r="AK62" s="9">
        <v>0.15509999999999999</v>
      </c>
      <c r="AL62" s="8"/>
      <c r="AM62" s="8"/>
      <c r="AN62" s="8"/>
      <c r="AO62" s="8"/>
      <c r="AP62" s="8"/>
      <c r="AQ62" s="8"/>
      <c r="AR62" s="8"/>
      <c r="AT62" s="6">
        <f t="shared" si="0"/>
        <v>41.238095238095241</v>
      </c>
      <c r="AU62" s="6" t="str">
        <f t="shared" si="1"/>
        <v/>
      </c>
      <c r="AV62" s="6">
        <f t="shared" si="2"/>
        <v>80.8</v>
      </c>
      <c r="AW62" s="7">
        <f t="shared" si="3"/>
        <v>24.475000000000001</v>
      </c>
      <c r="AX62" s="6">
        <f t="shared" si="4"/>
        <v>37.153846153846153</v>
      </c>
      <c r="AY62" s="6" t="str">
        <f t="shared" si="5"/>
        <v/>
      </c>
      <c r="BA62" s="6">
        <f>VLOOKUP(A62, ALL_AP_DATA!$A$2:$F$3600, 6, FALSE)</f>
        <v>167</v>
      </c>
      <c r="BB62" s="6">
        <f>VLOOKUP(A62, projmetadata!$A$2:$D$2036, 4, FALSE)</f>
        <v>62861</v>
      </c>
      <c r="BC62" s="6" t="e">
        <f t="array" aca="1" ref="BC62" ca="1">_xludf.IFS(I62&lt;&gt;0, F62/I62, P62&lt;&gt;0, M62/P62, W62&lt;&gt;0, T62/W62, AD62&lt;&gt;0, AA62/AD62, AK62&lt;&gt;0, AH62/AK62, AR62&lt;&gt;0, AO62/AR62, TRUE, 0)</f>
        <v>#NAME?</v>
      </c>
      <c r="BE62" s="6" t="e">
        <f t="shared" ca="1" si="13"/>
        <v>#NAME?</v>
      </c>
      <c r="BF62" s="6" t="e">
        <f t="shared" ca="1" si="14"/>
        <v>#NAME?</v>
      </c>
      <c r="BG62" s="6"/>
      <c r="BH62" s="6">
        <f>VLOOKUP(A62, ALL_AP_DATA!$A$2:$D$3600, 3, FALSE)</f>
        <v>30</v>
      </c>
      <c r="BI62" s="6">
        <f>VLOOKUP(A62, ALL_AP_DATA!$A$2:$E$3600, 5, FALSE)</f>
        <v>3114</v>
      </c>
      <c r="BJ62" s="6">
        <f t="shared" si="8"/>
        <v>18.646706586826348</v>
      </c>
      <c r="BK62" s="6">
        <f t="shared" si="15"/>
        <v>0.17964071856287425</v>
      </c>
    </row>
    <row r="63" spans="1:63" ht="15.75" customHeight="1" x14ac:dyDescent="0.25">
      <c r="A63" s="8" t="s">
        <v>1552</v>
      </c>
      <c r="B63" s="9" t="s">
        <v>1491</v>
      </c>
      <c r="C63" s="9">
        <v>7</v>
      </c>
      <c r="D63" s="9">
        <v>103</v>
      </c>
      <c r="E63" s="9">
        <v>126</v>
      </c>
      <c r="F63" s="9">
        <v>3984</v>
      </c>
      <c r="G63" s="9">
        <v>0.2384</v>
      </c>
      <c r="H63" s="9">
        <v>0.375</v>
      </c>
      <c r="I63" s="9">
        <v>0.28749999999999998</v>
      </c>
      <c r="J63" s="9">
        <v>1</v>
      </c>
      <c r="K63" s="9">
        <v>7</v>
      </c>
      <c r="L63" s="9">
        <v>53</v>
      </c>
      <c r="M63" s="9">
        <v>3042</v>
      </c>
      <c r="N63" s="9">
        <v>1.6199999999999999E-2</v>
      </c>
      <c r="O63" s="9">
        <v>0.15770000000000001</v>
      </c>
      <c r="P63" s="9">
        <v>0.2195</v>
      </c>
      <c r="Q63" s="9">
        <v>18</v>
      </c>
      <c r="R63" s="9">
        <v>62</v>
      </c>
      <c r="S63" s="9">
        <v>205</v>
      </c>
      <c r="T63" s="9">
        <v>7104</v>
      </c>
      <c r="U63" s="9">
        <v>0.14349999999999999</v>
      </c>
      <c r="V63" s="9">
        <v>0.61009999999999998</v>
      </c>
      <c r="W63" s="9">
        <v>0.51259999999999994</v>
      </c>
      <c r="X63" s="9">
        <v>96</v>
      </c>
      <c r="Y63" s="9">
        <v>226</v>
      </c>
      <c r="Z63" s="9">
        <v>172</v>
      </c>
      <c r="AA63" s="9">
        <v>8841</v>
      </c>
      <c r="AB63" s="9">
        <v>0.52310000000000001</v>
      </c>
      <c r="AC63" s="9">
        <v>0.51190000000000002</v>
      </c>
      <c r="AD63" s="9">
        <v>0.63790000000000002</v>
      </c>
      <c r="AE63" s="9">
        <v>12</v>
      </c>
      <c r="AF63" s="9">
        <v>70</v>
      </c>
      <c r="AG63" s="9">
        <v>94</v>
      </c>
      <c r="AH63" s="9">
        <v>3674</v>
      </c>
      <c r="AI63" s="9">
        <v>0.16200000000000001</v>
      </c>
      <c r="AJ63" s="9">
        <v>0.27979999999999999</v>
      </c>
      <c r="AK63" s="9">
        <v>0.2651</v>
      </c>
      <c r="AL63" s="8"/>
      <c r="AM63" s="8"/>
      <c r="AN63" s="8"/>
      <c r="AO63" s="8"/>
      <c r="AP63" s="8"/>
      <c r="AQ63" s="8"/>
      <c r="AR63" s="8"/>
      <c r="AT63" s="6">
        <f t="shared" si="0"/>
        <v>38.679611650485434</v>
      </c>
      <c r="AU63" s="6">
        <f t="shared" si="1"/>
        <v>434.57142857142856</v>
      </c>
      <c r="AV63" s="6">
        <f t="shared" si="2"/>
        <v>114.58064516129032</v>
      </c>
      <c r="AW63" s="7">
        <f t="shared" si="3"/>
        <v>39.119469026548671</v>
      </c>
      <c r="AX63" s="6">
        <f t="shared" si="4"/>
        <v>52.485714285714288</v>
      </c>
      <c r="AY63" s="6" t="str">
        <f t="shared" si="5"/>
        <v/>
      </c>
      <c r="BA63" s="6">
        <f>VLOOKUP(A63, ALL_AP_DATA!$A$2:$F$3600, 6, FALSE)</f>
        <v>432</v>
      </c>
      <c r="BB63" s="6">
        <f>VLOOKUP(A63, projmetadata!$A$2:$D$2036, 4, FALSE)</f>
        <v>55318</v>
      </c>
      <c r="BC63" s="6" t="e">
        <f t="array" aca="1" ref="BC63" ca="1">_xludf.IFS(I63&lt;&gt;0, F63/I63, P63&lt;&gt;0, M63/P63, W63&lt;&gt;0, T63/W63, AD63&lt;&gt;0, AA63/AD63, AK63&lt;&gt;0, AH63/AK63, AR63&lt;&gt;0, AO63/AR63, TRUE, 0)</f>
        <v>#NAME?</v>
      </c>
      <c r="BE63" s="6" t="e">
        <f t="shared" ca="1" si="13"/>
        <v>#NAME?</v>
      </c>
      <c r="BF63" s="6" t="e">
        <f t="shared" ca="1" si="14"/>
        <v>#NAME?</v>
      </c>
      <c r="BG63" s="6"/>
      <c r="BH63" s="6">
        <f>VLOOKUP(A63, ALL_AP_DATA!$A$2:$D$3600, 3, FALSE)</f>
        <v>109</v>
      </c>
      <c r="BI63" s="6">
        <f>VLOOKUP(A63, ALL_AP_DATA!$A$2:$E$3600, 5, FALSE)</f>
        <v>13859</v>
      </c>
      <c r="BJ63" s="6">
        <f t="shared" si="8"/>
        <v>32.081018518518519</v>
      </c>
      <c r="BK63" s="6">
        <f t="shared" si="15"/>
        <v>0.25231481481481483</v>
      </c>
    </row>
    <row r="64" spans="1:63" ht="15.75" customHeight="1" x14ac:dyDescent="0.25">
      <c r="A64" s="8" t="s">
        <v>1553</v>
      </c>
      <c r="B64" s="9" t="s">
        <v>1491</v>
      </c>
      <c r="C64" s="9">
        <v>2</v>
      </c>
      <c r="D64" s="9">
        <v>8</v>
      </c>
      <c r="E64" s="9">
        <v>0</v>
      </c>
      <c r="F64" s="9">
        <v>0</v>
      </c>
      <c r="G64" s="9">
        <v>5.5599999999999997E-2</v>
      </c>
      <c r="H64" s="9">
        <v>0</v>
      </c>
      <c r="I64" s="9">
        <v>0</v>
      </c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9">
        <v>10</v>
      </c>
      <c r="Y64" s="9">
        <v>55</v>
      </c>
      <c r="Z64" s="9">
        <v>12</v>
      </c>
      <c r="AA64" s="9">
        <v>52</v>
      </c>
      <c r="AB64" s="9">
        <v>0.38190000000000002</v>
      </c>
      <c r="AC64" s="9">
        <v>0.46150000000000002</v>
      </c>
      <c r="AD64" s="9">
        <v>0.115</v>
      </c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T64" s="6">
        <f t="shared" si="0"/>
        <v>0</v>
      </c>
      <c r="AU64" s="6" t="str">
        <f t="shared" si="1"/>
        <v/>
      </c>
      <c r="AV64" s="6" t="str">
        <f t="shared" si="2"/>
        <v/>
      </c>
      <c r="AW64" s="7">
        <f t="shared" si="3"/>
        <v>0.94545454545454544</v>
      </c>
      <c r="AX64" s="6" t="str">
        <f t="shared" si="4"/>
        <v/>
      </c>
      <c r="AY64" s="6" t="str">
        <f t="shared" si="5"/>
        <v/>
      </c>
      <c r="BA64" s="6">
        <f>VLOOKUP(A64, ALL_AP_DATA!$A$2:$F$3600, 6, FALSE)</f>
        <v>144</v>
      </c>
      <c r="BB64" s="6">
        <f>VLOOKUP(A64, projmetadata!$A$2:$D$2036, 4, FALSE)</f>
        <v>9141</v>
      </c>
      <c r="BC64" s="6" t="e">
        <f t="array" aca="1" ref="BC64" ca="1">_xludf.IFS(I64&lt;&gt;0, F64/I64, P64&lt;&gt;0, M64/P64, W64&lt;&gt;0, T64/W64, AD64&lt;&gt;0, AA64/AD64, AK64&lt;&gt;0, AH64/AK64, AR64&lt;&gt;0, AO64/AR64, TRUE, 0)</f>
        <v>#NAME?</v>
      </c>
      <c r="BE64" s="6" t="e">
        <f t="shared" ca="1" si="13"/>
        <v>#NAME?</v>
      </c>
      <c r="BF64" s="6" t="e">
        <f t="shared" ca="1" si="14"/>
        <v>#NAME?</v>
      </c>
      <c r="BG64" s="6"/>
      <c r="BH64" s="6">
        <f>VLOOKUP(A64, ALL_AP_DATA!$A$2:$D$3600, 3, FALSE)</f>
        <v>2</v>
      </c>
      <c r="BI64" s="6">
        <f>VLOOKUP(A64, ALL_AP_DATA!$A$2:$E$3600, 5, FALSE)</f>
        <v>452</v>
      </c>
      <c r="BJ64" s="6">
        <f t="shared" si="8"/>
        <v>3.1388888888888888</v>
      </c>
      <c r="BK64" s="6">
        <f t="shared" si="15"/>
        <v>1.3888888888888888E-2</v>
      </c>
    </row>
    <row r="65" spans="1:63" ht="15.75" customHeight="1" x14ac:dyDescent="0.25">
      <c r="A65" s="8" t="s">
        <v>1554</v>
      </c>
      <c r="B65" s="9" t="s">
        <v>1491</v>
      </c>
      <c r="C65" s="9">
        <v>3</v>
      </c>
      <c r="D65" s="9">
        <v>23</v>
      </c>
      <c r="E65" s="9">
        <v>21</v>
      </c>
      <c r="F65" s="9">
        <v>177</v>
      </c>
      <c r="G65" s="9">
        <v>7.6899999999999996E-2</v>
      </c>
      <c r="H65" s="9">
        <v>7.8100000000000003E-2</v>
      </c>
      <c r="I65" s="9">
        <v>1.0500000000000001E-2</v>
      </c>
      <c r="J65" s="8"/>
      <c r="K65" s="8"/>
      <c r="L65" s="8"/>
      <c r="M65" s="8"/>
      <c r="N65" s="8"/>
      <c r="O65" s="8"/>
      <c r="P65" s="8"/>
      <c r="Q65" s="9">
        <v>15</v>
      </c>
      <c r="R65" s="9">
        <v>82</v>
      </c>
      <c r="S65" s="9">
        <v>143</v>
      </c>
      <c r="T65" s="9">
        <v>10144</v>
      </c>
      <c r="U65" s="9">
        <v>0.2742</v>
      </c>
      <c r="V65" s="9">
        <v>0.53159999999999996</v>
      </c>
      <c r="W65" s="9">
        <v>0.60060000000000002</v>
      </c>
      <c r="X65" s="9">
        <v>11</v>
      </c>
      <c r="Y65" s="9">
        <v>75</v>
      </c>
      <c r="Z65" s="9">
        <v>61</v>
      </c>
      <c r="AA65" s="9">
        <v>553</v>
      </c>
      <c r="AB65" s="9">
        <v>0.25080000000000002</v>
      </c>
      <c r="AC65" s="9">
        <v>0.2268</v>
      </c>
      <c r="AD65" s="9">
        <v>3.27E-2</v>
      </c>
      <c r="AE65" s="9">
        <v>4</v>
      </c>
      <c r="AF65" s="9">
        <v>19</v>
      </c>
      <c r="AG65" s="9">
        <v>1</v>
      </c>
      <c r="AH65" s="9">
        <v>19</v>
      </c>
      <c r="AI65" s="9">
        <v>6.3500000000000001E-2</v>
      </c>
      <c r="AJ65" s="9">
        <v>3.7000000000000002E-3</v>
      </c>
      <c r="AK65" s="9">
        <v>1.1000000000000001E-3</v>
      </c>
      <c r="AL65" s="8"/>
      <c r="AM65" s="8"/>
      <c r="AN65" s="8"/>
      <c r="AO65" s="8"/>
      <c r="AP65" s="8"/>
      <c r="AQ65" s="8"/>
      <c r="AR65" s="8"/>
      <c r="AT65" s="6">
        <f t="shared" si="0"/>
        <v>7.6956521739130439</v>
      </c>
      <c r="AU65" s="6" t="str">
        <f t="shared" si="1"/>
        <v/>
      </c>
      <c r="AV65" s="6">
        <f t="shared" si="2"/>
        <v>123.70731707317073</v>
      </c>
      <c r="AW65" s="7">
        <f t="shared" si="3"/>
        <v>7.3733333333333331</v>
      </c>
      <c r="AX65" s="6">
        <f t="shared" si="4"/>
        <v>1</v>
      </c>
      <c r="AY65" s="6" t="str">
        <f t="shared" si="5"/>
        <v/>
      </c>
      <c r="BA65" s="6">
        <f>VLOOKUP(A65, ALL_AP_DATA!$A$2:$F$3600, 6, FALSE)</f>
        <v>299</v>
      </c>
      <c r="BB65" s="6">
        <f>VLOOKUP(A65, projmetadata!$A$2:$D$2036, 4, FALSE)</f>
        <v>10461</v>
      </c>
      <c r="BC65" s="6" t="e">
        <f t="array" aca="1" ref="BC65" ca="1">_xludf.IFS(I65&lt;&gt;0, F65/I65, P65&lt;&gt;0, M65/P65, W65&lt;&gt;0, T65/W65, AD65&lt;&gt;0, AA65/AD65, AK65&lt;&gt;0, AH65/AK65, AR65&lt;&gt;0, AO65/AR65, TRUE, 0)</f>
        <v>#NAME?</v>
      </c>
      <c r="BE65" s="6" t="e">
        <f t="shared" ca="1" si="13"/>
        <v>#NAME?</v>
      </c>
      <c r="BF65" s="6" t="e">
        <f t="shared" ca="1" si="14"/>
        <v>#NAME?</v>
      </c>
      <c r="BG65" s="6"/>
      <c r="BH65" s="6">
        <f>VLOOKUP(A65, ALL_AP_DATA!$A$2:$D$3600, 3, FALSE)</f>
        <v>103</v>
      </c>
      <c r="BI65" s="6">
        <f>VLOOKUP(A65, ALL_AP_DATA!$A$2:$E$3600, 5, FALSE)</f>
        <v>16890</v>
      </c>
      <c r="BJ65" s="6">
        <f t="shared" si="8"/>
        <v>56.488294314381271</v>
      </c>
      <c r="BK65" s="6">
        <f t="shared" si="15"/>
        <v>0.34448160535117056</v>
      </c>
    </row>
    <row r="66" spans="1:63" ht="15.75" customHeight="1" x14ac:dyDescent="0.25">
      <c r="A66" s="8" t="s">
        <v>1555</v>
      </c>
      <c r="B66" s="9" t="s">
        <v>1491</v>
      </c>
      <c r="C66" s="9">
        <v>7</v>
      </c>
      <c r="D66" s="9">
        <v>33</v>
      </c>
      <c r="E66" s="9">
        <v>64</v>
      </c>
      <c r="F66" s="9">
        <v>5254</v>
      </c>
      <c r="G66" s="9">
        <v>5.4899999999999997E-2</v>
      </c>
      <c r="H66" s="9">
        <v>0.24709999999999999</v>
      </c>
      <c r="I66" s="9">
        <v>0.20480000000000001</v>
      </c>
      <c r="J66" s="9">
        <v>3</v>
      </c>
      <c r="K66" s="9">
        <v>28</v>
      </c>
      <c r="L66" s="9">
        <v>57</v>
      </c>
      <c r="M66" s="9">
        <v>4125</v>
      </c>
      <c r="N66" s="9">
        <v>4.6600000000000003E-2</v>
      </c>
      <c r="O66" s="9">
        <v>0.22009999999999999</v>
      </c>
      <c r="P66" s="9">
        <v>0.1608</v>
      </c>
      <c r="Q66" s="9">
        <v>36</v>
      </c>
      <c r="R66" s="9">
        <v>172</v>
      </c>
      <c r="S66" s="9">
        <v>225</v>
      </c>
      <c r="T66" s="9">
        <v>20867</v>
      </c>
      <c r="U66" s="9">
        <v>0.28620000000000001</v>
      </c>
      <c r="V66" s="9">
        <v>0.86870000000000003</v>
      </c>
      <c r="W66" s="9">
        <v>0.81340000000000001</v>
      </c>
      <c r="X66" s="9">
        <v>10</v>
      </c>
      <c r="Y66" s="9">
        <v>32</v>
      </c>
      <c r="Z66" s="9">
        <v>64</v>
      </c>
      <c r="AA66" s="9">
        <v>3500</v>
      </c>
      <c r="AB66" s="9">
        <v>5.3199999999999997E-2</v>
      </c>
      <c r="AC66" s="9">
        <v>0.24709999999999999</v>
      </c>
      <c r="AD66" s="9">
        <v>0.13639999999999999</v>
      </c>
      <c r="AE66" s="9">
        <v>4</v>
      </c>
      <c r="AF66" s="9">
        <v>20</v>
      </c>
      <c r="AG66" s="9">
        <v>28</v>
      </c>
      <c r="AH66" s="9">
        <v>2590</v>
      </c>
      <c r="AI66" s="9">
        <v>3.3300000000000003E-2</v>
      </c>
      <c r="AJ66" s="9">
        <v>0.1081</v>
      </c>
      <c r="AK66" s="9">
        <v>0.10100000000000001</v>
      </c>
      <c r="AL66" s="8"/>
      <c r="AM66" s="8"/>
      <c r="AN66" s="8"/>
      <c r="AO66" s="8"/>
      <c r="AP66" s="8"/>
      <c r="AQ66" s="8"/>
      <c r="AR66" s="8"/>
      <c r="AT66" s="6">
        <f t="shared" si="0"/>
        <v>159.21212121212122</v>
      </c>
      <c r="AU66" s="6">
        <f t="shared" si="1"/>
        <v>147.32142857142858</v>
      </c>
      <c r="AV66" s="6">
        <f t="shared" si="2"/>
        <v>121.31976744186046</v>
      </c>
      <c r="AW66" s="7">
        <f t="shared" si="3"/>
        <v>109.375</v>
      </c>
      <c r="AX66" s="6">
        <f t="shared" si="4"/>
        <v>129.5</v>
      </c>
      <c r="AY66" s="6" t="str">
        <f t="shared" si="5"/>
        <v/>
      </c>
      <c r="BA66" s="6">
        <f>VLOOKUP(A66, ALL_AP_DATA!$A$2:$F$3600, 6, FALSE)</f>
        <v>601</v>
      </c>
      <c r="BB66" s="6">
        <f>VLOOKUP(A66, projmetadata!$A$2:$D$2036, 4, FALSE)</f>
        <v>48672</v>
      </c>
      <c r="BC66" s="6" t="e">
        <f t="array" aca="1" ref="BC66" ca="1">_xludf.IFS(I66&lt;&gt;0, F66/I66, P66&lt;&gt;0, M66/P66, W66&lt;&gt;0, T66/W66, AD66&lt;&gt;0, AA66/AD66, AK66&lt;&gt;0, AH66/AK66, AR66&lt;&gt;0, AO66/AR66, TRUE, 0)</f>
        <v>#NAME?</v>
      </c>
      <c r="BE66" s="6" t="e">
        <f t="shared" ca="1" si="13"/>
        <v>#NAME?</v>
      </c>
      <c r="BF66" s="6" t="e">
        <f t="shared" ca="1" si="14"/>
        <v>#NAME?</v>
      </c>
      <c r="BG66" s="6"/>
      <c r="BH66" s="6">
        <f>VLOOKUP(A66, ALL_AP_DATA!$A$2:$D$3600, 3, FALSE)</f>
        <v>184</v>
      </c>
      <c r="BI66" s="6">
        <f>VLOOKUP(A66, ALL_AP_DATA!$A$2:$E$3600, 5, FALSE)</f>
        <v>25655</v>
      </c>
      <c r="BJ66" s="6">
        <f t="shared" si="8"/>
        <v>42.687188019966719</v>
      </c>
      <c r="BK66" s="6">
        <f t="shared" si="15"/>
        <v>0.30615640599001664</v>
      </c>
    </row>
    <row r="67" spans="1:63" ht="15.75" customHeight="1" x14ac:dyDescent="0.25">
      <c r="A67" s="8" t="s">
        <v>1556</v>
      </c>
      <c r="B67" s="9" t="s">
        <v>1491</v>
      </c>
      <c r="C67" s="9">
        <v>2</v>
      </c>
      <c r="D67" s="9">
        <v>32</v>
      </c>
      <c r="E67" s="9">
        <v>3</v>
      </c>
      <c r="F67" s="9">
        <v>27</v>
      </c>
      <c r="G67" s="9">
        <v>0.25600000000000001</v>
      </c>
      <c r="H67" s="9">
        <v>7.1400000000000005E-2</v>
      </c>
      <c r="I67" s="9">
        <v>2.7400000000000001E-2</v>
      </c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9">
        <v>6</v>
      </c>
      <c r="Y67" s="9">
        <v>89</v>
      </c>
      <c r="Z67" s="9">
        <v>17</v>
      </c>
      <c r="AA67" s="9">
        <v>134</v>
      </c>
      <c r="AB67" s="9">
        <v>0.71199999999999997</v>
      </c>
      <c r="AC67" s="9">
        <v>0.40479999999999999</v>
      </c>
      <c r="AD67" s="9">
        <v>0.1358</v>
      </c>
      <c r="AE67" s="9">
        <v>4</v>
      </c>
      <c r="AF67" s="9">
        <v>17</v>
      </c>
      <c r="AG67" s="9">
        <v>2</v>
      </c>
      <c r="AH67" s="9">
        <v>3</v>
      </c>
      <c r="AI67" s="9">
        <v>0.13600000000000001</v>
      </c>
      <c r="AJ67" s="9">
        <v>4.7600000000000003E-2</v>
      </c>
      <c r="AK67" s="9">
        <v>3.0000000000000001E-3</v>
      </c>
      <c r="AL67" s="8"/>
      <c r="AM67" s="8"/>
      <c r="AN67" s="8"/>
      <c r="AO67" s="8"/>
      <c r="AP67" s="8"/>
      <c r="AQ67" s="8"/>
      <c r="AR67" s="8"/>
      <c r="AT67" s="6">
        <f t="shared" si="0"/>
        <v>0.84375</v>
      </c>
      <c r="AU67" s="6" t="str">
        <f t="shared" si="1"/>
        <v/>
      </c>
      <c r="AV67" s="6" t="str">
        <f t="shared" si="2"/>
        <v/>
      </c>
      <c r="AW67" s="7">
        <f t="shared" si="3"/>
        <v>1.5056179775280898</v>
      </c>
      <c r="AX67" s="6">
        <f t="shared" si="4"/>
        <v>0.17647058823529413</v>
      </c>
      <c r="AY67" s="6" t="str">
        <f t="shared" si="5"/>
        <v/>
      </c>
      <c r="BA67" s="6">
        <f>VLOOKUP(A67, ALL_AP_DATA!$A$2:$F$3600, 6, FALSE)</f>
        <v>125</v>
      </c>
      <c r="BB67" s="6">
        <f>VLOOKUP(A67, projmetadata!$A$2:$D$2036, 4, FALSE)</f>
        <v>17519</v>
      </c>
      <c r="BC67" s="6" t="e">
        <f t="array" aca="1" ref="BC67" ca="1">_xludf.IFS(I67&lt;&gt;0, F67/I67, P67&lt;&gt;0, M67/P67, W67&lt;&gt;0, T67/W67, AD67&lt;&gt;0, AA67/AD67, AK67&lt;&gt;0, AH67/AK67, AR67&lt;&gt;0, AO67/AR67, TRUE, 0)</f>
        <v>#NAME?</v>
      </c>
      <c r="BE67" s="6" t="e">
        <f t="shared" ca="1" si="13"/>
        <v>#NAME?</v>
      </c>
      <c r="BF67" s="6" t="e">
        <f t="shared" ca="1" si="14"/>
        <v>#NAME?</v>
      </c>
      <c r="BG67" s="6"/>
      <c r="BH67" s="6">
        <f>VLOOKUP(A67, ALL_AP_DATA!$A$2:$D$3600, 3, FALSE)</f>
        <v>14</v>
      </c>
      <c r="BI67" s="6">
        <f>VLOOKUP(A67, ALL_AP_DATA!$A$2:$E$3600, 5, FALSE)</f>
        <v>987</v>
      </c>
      <c r="BJ67" s="6">
        <f t="shared" si="8"/>
        <v>7.8959999999999999</v>
      </c>
      <c r="BK67" s="6">
        <f t="shared" si="15"/>
        <v>0.112</v>
      </c>
    </row>
    <row r="68" spans="1:63" ht="15.75" customHeight="1" x14ac:dyDescent="0.25">
      <c r="A68" s="8" t="s">
        <v>1557</v>
      </c>
      <c r="B68" s="9" t="s">
        <v>1491</v>
      </c>
      <c r="C68" s="9">
        <v>2</v>
      </c>
      <c r="D68" s="9">
        <v>39</v>
      </c>
      <c r="E68" s="9">
        <v>156</v>
      </c>
      <c r="F68" s="9">
        <v>10527</v>
      </c>
      <c r="G68" s="9">
        <v>7.85E-2</v>
      </c>
      <c r="H68" s="9">
        <v>0.32569999999999999</v>
      </c>
      <c r="I68" s="9">
        <v>0.22020000000000001</v>
      </c>
      <c r="J68" s="9">
        <v>8</v>
      </c>
      <c r="K68" s="9">
        <v>58</v>
      </c>
      <c r="L68" s="9">
        <v>216</v>
      </c>
      <c r="M68" s="9">
        <v>13557</v>
      </c>
      <c r="N68" s="9">
        <v>0.1167</v>
      </c>
      <c r="O68" s="9">
        <v>0.45090000000000002</v>
      </c>
      <c r="P68" s="9">
        <v>0.28360000000000002</v>
      </c>
      <c r="Q68" s="9">
        <v>38</v>
      </c>
      <c r="R68" s="9">
        <v>163</v>
      </c>
      <c r="S68" s="9">
        <v>393</v>
      </c>
      <c r="T68" s="9">
        <v>27478</v>
      </c>
      <c r="U68" s="9">
        <v>0.32800000000000001</v>
      </c>
      <c r="V68" s="9">
        <v>0.82050000000000001</v>
      </c>
      <c r="W68" s="9">
        <v>0.57489999999999997</v>
      </c>
      <c r="X68" s="9">
        <v>17</v>
      </c>
      <c r="Y68" s="9">
        <v>91</v>
      </c>
      <c r="Z68" s="9">
        <v>220</v>
      </c>
      <c r="AA68" s="9">
        <v>14705</v>
      </c>
      <c r="AB68" s="9">
        <v>0.18310000000000001</v>
      </c>
      <c r="AC68" s="9">
        <v>0.45929999999999999</v>
      </c>
      <c r="AD68" s="9">
        <v>0.30759999999999998</v>
      </c>
      <c r="AE68" s="9">
        <v>1</v>
      </c>
      <c r="AF68" s="9">
        <v>25</v>
      </c>
      <c r="AG68" s="9">
        <v>135</v>
      </c>
      <c r="AH68" s="9">
        <v>7435</v>
      </c>
      <c r="AI68" s="9">
        <v>5.0299999999999997E-2</v>
      </c>
      <c r="AJ68" s="9">
        <v>0.28179999999999999</v>
      </c>
      <c r="AK68" s="9">
        <v>0.15559999999999999</v>
      </c>
      <c r="AL68" s="9">
        <v>8</v>
      </c>
      <c r="AM68" s="9">
        <v>80</v>
      </c>
      <c r="AN68" s="9">
        <v>261</v>
      </c>
      <c r="AO68" s="9">
        <v>19425</v>
      </c>
      <c r="AP68" s="9">
        <v>0.161</v>
      </c>
      <c r="AQ68" s="9">
        <v>0.54490000000000005</v>
      </c>
      <c r="AR68" s="9">
        <v>0.40639999999999998</v>
      </c>
      <c r="AT68" s="6">
        <f t="shared" si="0"/>
        <v>269.92307692307691</v>
      </c>
      <c r="AU68" s="6">
        <f t="shared" si="1"/>
        <v>233.74137931034483</v>
      </c>
      <c r="AV68" s="6">
        <f t="shared" si="2"/>
        <v>168.57668711656441</v>
      </c>
      <c r="AW68" s="7">
        <f t="shared" si="3"/>
        <v>161.5934065934066</v>
      </c>
      <c r="AX68" s="6">
        <f t="shared" si="4"/>
        <v>297.39999999999998</v>
      </c>
      <c r="AY68" s="6">
        <f t="shared" si="5"/>
        <v>242.8125</v>
      </c>
      <c r="BA68" s="6">
        <f>VLOOKUP(A68, ALL_AP_DATA!$A$2:$F$3600, 6, FALSE)</f>
        <v>497</v>
      </c>
      <c r="BB68" s="6">
        <f>VLOOKUP(A68, projmetadata!$A$2:$D$2036, 4, FALSE)</f>
        <v>26207</v>
      </c>
      <c r="BC68" s="6" t="e">
        <f t="array" aca="1" ref="BC68" ca="1">_xludf.IFS(I68&lt;&gt;0, F68/I68, P68&lt;&gt;0, M68/P68, W68&lt;&gt;0, T68/W68, AD68&lt;&gt;0, AA68/AD68, AK68&lt;&gt;0, AH68/AK68, AR68&lt;&gt;0, AO68/AR68, TRUE, 0)</f>
        <v>#NAME?</v>
      </c>
      <c r="BE68" s="6" t="e">
        <f t="shared" ca="1" si="13"/>
        <v>#NAME?</v>
      </c>
      <c r="BF68" s="6" t="e">
        <f t="shared" ca="1" si="14"/>
        <v>#NAME?</v>
      </c>
      <c r="BG68" s="6"/>
      <c r="BH68" s="6">
        <f>VLOOKUP(A68, ALL_AP_DATA!$A$2:$D$3600, 3, FALSE)</f>
        <v>176</v>
      </c>
      <c r="BI68" s="6">
        <f>VLOOKUP(A68, ALL_AP_DATA!$A$2:$E$3600, 5, FALSE)</f>
        <v>47798</v>
      </c>
      <c r="BJ68" s="6">
        <f t="shared" si="8"/>
        <v>96.17303822937626</v>
      </c>
      <c r="BK68" s="6">
        <f t="shared" si="15"/>
        <v>0.35412474849094566</v>
      </c>
    </row>
    <row r="69" spans="1:63" ht="15.75" customHeight="1" x14ac:dyDescent="0.25">
      <c r="A69" s="8" t="s">
        <v>1558</v>
      </c>
      <c r="B69" s="9" t="s">
        <v>1491</v>
      </c>
      <c r="C69" s="9">
        <v>30</v>
      </c>
      <c r="D69" s="9">
        <v>248</v>
      </c>
      <c r="E69" s="9">
        <v>209</v>
      </c>
      <c r="F69" s="9">
        <v>7248</v>
      </c>
      <c r="G69" s="9">
        <v>4.0800000000000003E-2</v>
      </c>
      <c r="H69" s="9">
        <v>7.3700000000000002E-2</v>
      </c>
      <c r="I69" s="9">
        <v>5.4999999999999997E-3</v>
      </c>
      <c r="J69" s="9">
        <v>5</v>
      </c>
      <c r="K69" s="9">
        <v>22</v>
      </c>
      <c r="L69" s="9">
        <v>125</v>
      </c>
      <c r="M69" s="9">
        <v>4652</v>
      </c>
      <c r="N69" s="9">
        <v>3.5999999999999999E-3</v>
      </c>
      <c r="O69" s="9">
        <v>4.41E-2</v>
      </c>
      <c r="P69" s="9">
        <v>3.5000000000000001E-3</v>
      </c>
      <c r="Q69" s="9">
        <v>332</v>
      </c>
      <c r="R69" s="9">
        <v>1773</v>
      </c>
      <c r="S69" s="9">
        <v>2607</v>
      </c>
      <c r="T69" s="9">
        <v>1231431</v>
      </c>
      <c r="U69" s="9">
        <v>0.29170000000000001</v>
      </c>
      <c r="V69" s="9">
        <v>0.91890000000000005</v>
      </c>
      <c r="W69" s="9">
        <v>0.93379999999999996</v>
      </c>
      <c r="X69" s="9">
        <v>236</v>
      </c>
      <c r="Y69" s="9">
        <v>568</v>
      </c>
      <c r="Z69" s="9">
        <v>565</v>
      </c>
      <c r="AA69" s="9">
        <v>26039</v>
      </c>
      <c r="AB69" s="9">
        <v>9.3399999999999997E-2</v>
      </c>
      <c r="AC69" s="9">
        <v>0.19919999999999999</v>
      </c>
      <c r="AD69" s="9">
        <v>1.9699999999999999E-2</v>
      </c>
      <c r="AE69" s="9">
        <v>20</v>
      </c>
      <c r="AF69" s="9">
        <v>94</v>
      </c>
      <c r="AG69" s="9">
        <v>57</v>
      </c>
      <c r="AH69" s="9">
        <v>986</v>
      </c>
      <c r="AI69" s="9">
        <v>1.55E-2</v>
      </c>
      <c r="AJ69" s="9">
        <v>2.01E-2</v>
      </c>
      <c r="AK69" s="9">
        <v>6.9999999999999999E-4</v>
      </c>
      <c r="AL69" s="8"/>
      <c r="AM69" s="8"/>
      <c r="AN69" s="8"/>
      <c r="AO69" s="8"/>
      <c r="AP69" s="8"/>
      <c r="AQ69" s="8"/>
      <c r="AR69" s="8"/>
      <c r="AT69" s="6">
        <f t="shared" si="0"/>
        <v>29.225806451612904</v>
      </c>
      <c r="AU69" s="6">
        <f t="shared" si="1"/>
        <v>211.45454545454547</v>
      </c>
      <c r="AV69" s="6">
        <f t="shared" si="2"/>
        <v>694.54653130287647</v>
      </c>
      <c r="AW69" s="7">
        <f t="shared" si="3"/>
        <v>45.843309859154928</v>
      </c>
      <c r="AX69" s="6">
        <f t="shared" si="4"/>
        <v>10.48936170212766</v>
      </c>
      <c r="AY69" s="6" t="str">
        <f t="shared" si="5"/>
        <v/>
      </c>
      <c r="BA69" s="6">
        <f>VLOOKUP(A69, ALL_AP_DATA!$A$2:$F$3600, 6, FALSE)</f>
        <v>6079</v>
      </c>
      <c r="BB69" s="6">
        <f>VLOOKUP(A69, projmetadata!$A$2:$D$2036, 4, FALSE)</f>
        <v>231936</v>
      </c>
      <c r="BC69" s="6" t="e">
        <f t="array" aca="1" ref="BC69" ca="1">_xludf.IFS(I69&lt;&gt;0, F69/I69, P69&lt;&gt;0, M69/P69, W69&lt;&gt;0, T69/W69, AD69&lt;&gt;0, AA69/AD69, AK69&lt;&gt;0, AH69/AK69, AR69&lt;&gt;0, AO69/AR69, TRUE, 0)</f>
        <v>#NAME?</v>
      </c>
      <c r="BE69" s="6" t="e">
        <f t="shared" ca="1" si="13"/>
        <v>#NAME?</v>
      </c>
      <c r="BF69" s="6" t="e">
        <f t="shared" ca="1" si="14"/>
        <v>#NAME?</v>
      </c>
      <c r="BG69" s="6"/>
      <c r="BH69" s="6">
        <f>VLOOKUP(A69, ALL_AP_DATA!$A$2:$D$3600, 3, FALSE)</f>
        <v>2081</v>
      </c>
      <c r="BI69" s="6">
        <f>VLOOKUP(A69, ALL_AP_DATA!$A$2:$E$3600, 5, FALSE)</f>
        <v>1318701</v>
      </c>
      <c r="BJ69" s="6">
        <f t="shared" si="8"/>
        <v>216.92729067280803</v>
      </c>
      <c r="BK69" s="6">
        <f t="shared" si="15"/>
        <v>0.34232604046718212</v>
      </c>
    </row>
    <row r="70" spans="1:63" ht="15.75" customHeight="1" x14ac:dyDescent="0.25">
      <c r="A70" s="8" t="s">
        <v>1559</v>
      </c>
      <c r="B70" s="9" t="s">
        <v>1491</v>
      </c>
      <c r="C70" s="9">
        <v>4</v>
      </c>
      <c r="D70" s="9">
        <v>25</v>
      </c>
      <c r="E70" s="9">
        <v>88</v>
      </c>
      <c r="F70" s="9">
        <v>3435</v>
      </c>
      <c r="G70" s="9">
        <v>4.8300000000000003E-2</v>
      </c>
      <c r="H70" s="9">
        <v>0.17710000000000001</v>
      </c>
      <c r="I70" s="9">
        <v>5.3E-3</v>
      </c>
      <c r="J70" s="9">
        <v>1</v>
      </c>
      <c r="K70" s="9">
        <v>19</v>
      </c>
      <c r="L70" s="9">
        <v>68</v>
      </c>
      <c r="M70" s="9">
        <v>3475</v>
      </c>
      <c r="N70" s="9">
        <v>3.6700000000000003E-2</v>
      </c>
      <c r="O70" s="9">
        <v>0.1368</v>
      </c>
      <c r="P70" s="9">
        <v>5.3E-3</v>
      </c>
      <c r="Q70" s="9">
        <v>27</v>
      </c>
      <c r="R70" s="9">
        <v>112</v>
      </c>
      <c r="S70" s="9">
        <v>370</v>
      </c>
      <c r="T70" s="9">
        <v>586513</v>
      </c>
      <c r="U70" s="9">
        <v>0.2162</v>
      </c>
      <c r="V70" s="9">
        <v>0.74450000000000005</v>
      </c>
      <c r="W70" s="9">
        <v>0.89729999999999999</v>
      </c>
      <c r="X70" s="9">
        <v>5</v>
      </c>
      <c r="Y70" s="9">
        <v>44</v>
      </c>
      <c r="Z70" s="9">
        <v>100</v>
      </c>
      <c r="AA70" s="9">
        <v>3966</v>
      </c>
      <c r="AB70" s="9">
        <v>8.4900000000000003E-2</v>
      </c>
      <c r="AC70" s="9">
        <v>0.20119999999999999</v>
      </c>
      <c r="AD70" s="9">
        <v>6.1000000000000004E-3</v>
      </c>
      <c r="AE70" s="9">
        <v>3</v>
      </c>
      <c r="AF70" s="9">
        <v>13</v>
      </c>
      <c r="AG70" s="9">
        <v>61</v>
      </c>
      <c r="AH70" s="9">
        <v>2150</v>
      </c>
      <c r="AI70" s="9">
        <v>2.5100000000000001E-2</v>
      </c>
      <c r="AJ70" s="9">
        <v>0.1227</v>
      </c>
      <c r="AK70" s="9">
        <v>3.3E-3</v>
      </c>
      <c r="AL70" s="8"/>
      <c r="AM70" s="8"/>
      <c r="AN70" s="8"/>
      <c r="AO70" s="8"/>
      <c r="AP70" s="8"/>
      <c r="AQ70" s="8"/>
      <c r="AR70" s="8"/>
      <c r="AT70" s="6">
        <f t="shared" si="0"/>
        <v>137.4</v>
      </c>
      <c r="AU70" s="6">
        <f t="shared" si="1"/>
        <v>182.89473684210526</v>
      </c>
      <c r="AV70" s="6">
        <f t="shared" si="2"/>
        <v>5236.7232142857147</v>
      </c>
      <c r="AW70" s="7">
        <f t="shared" si="3"/>
        <v>90.13636363636364</v>
      </c>
      <c r="AX70" s="6">
        <f t="shared" si="4"/>
        <v>165.38461538461539</v>
      </c>
      <c r="AY70" s="6" t="str">
        <f t="shared" si="5"/>
        <v/>
      </c>
      <c r="BA70" s="6">
        <f>VLOOKUP(A70, ALL_AP_DATA!$A$2:$F$3600, 6, FALSE)</f>
        <v>518</v>
      </c>
      <c r="BB70" s="6">
        <f>VLOOKUP(A70, projmetadata!$A$2:$D$2036, 4, FALSE)</f>
        <v>41099</v>
      </c>
      <c r="BC70" s="6" t="e">
        <f t="array" aca="1" ref="BC70" ca="1">_xludf.IFS(I70&lt;&gt;0, F70/I70, P70&lt;&gt;0, M70/P70, W70&lt;&gt;0, T70/W70, AD70&lt;&gt;0, AA70/AD70, AK70&lt;&gt;0, AH70/AK70, AR70&lt;&gt;0, AO70/AR70, TRUE, 0)</f>
        <v>#NAME?</v>
      </c>
      <c r="BE70" s="6" t="e">
        <f t="shared" ca="1" si="13"/>
        <v>#NAME?</v>
      </c>
      <c r="BF70" s="6" t="e">
        <f t="shared" ca="1" si="14"/>
        <v>#NAME?</v>
      </c>
      <c r="BG70" s="6"/>
      <c r="BH70" s="6">
        <f>VLOOKUP(A70, ALL_AP_DATA!$A$2:$D$3600, 3, FALSE)</f>
        <v>127</v>
      </c>
      <c r="BI70" s="6">
        <f>VLOOKUP(A70, ALL_AP_DATA!$A$2:$E$3600, 5, FALSE)</f>
        <v>653661</v>
      </c>
      <c r="BJ70" s="6">
        <f t="shared" si="8"/>
        <v>1261.8938223938223</v>
      </c>
      <c r="BK70" s="6">
        <f t="shared" si="15"/>
        <v>0.24517374517374518</v>
      </c>
    </row>
    <row r="71" spans="1:63" ht="15.75" customHeight="1" x14ac:dyDescent="0.25">
      <c r="A71" s="8" t="s">
        <v>1560</v>
      </c>
      <c r="B71" s="9" t="s">
        <v>1491</v>
      </c>
      <c r="C71" s="9">
        <v>5</v>
      </c>
      <c r="D71" s="9">
        <v>49</v>
      </c>
      <c r="E71" s="9">
        <v>405</v>
      </c>
      <c r="F71" s="9">
        <v>26381</v>
      </c>
      <c r="G71" s="9">
        <v>4.4400000000000002E-2</v>
      </c>
      <c r="H71" s="9">
        <v>0.38829999999999998</v>
      </c>
      <c r="I71" s="9">
        <v>0.16020000000000001</v>
      </c>
      <c r="J71" s="9">
        <v>8</v>
      </c>
      <c r="K71" s="9">
        <v>50</v>
      </c>
      <c r="L71" s="9">
        <v>393</v>
      </c>
      <c r="M71" s="9">
        <v>31025</v>
      </c>
      <c r="N71" s="9">
        <v>4.53E-2</v>
      </c>
      <c r="O71" s="9">
        <v>0.37680000000000002</v>
      </c>
      <c r="P71" s="9">
        <v>0.1885</v>
      </c>
      <c r="Q71" s="9">
        <v>65</v>
      </c>
      <c r="R71" s="9">
        <v>289</v>
      </c>
      <c r="S71" s="9">
        <v>774</v>
      </c>
      <c r="T71" s="9">
        <v>89293</v>
      </c>
      <c r="U71" s="9">
        <v>0.26200000000000001</v>
      </c>
      <c r="V71" s="9">
        <v>0.74209999999999998</v>
      </c>
      <c r="W71" s="9">
        <v>0.54239999999999999</v>
      </c>
      <c r="X71" s="9">
        <v>17</v>
      </c>
      <c r="Y71" s="9">
        <v>91</v>
      </c>
      <c r="Z71" s="9">
        <v>424</v>
      </c>
      <c r="AA71" s="9">
        <v>30961</v>
      </c>
      <c r="AB71" s="9">
        <v>8.2500000000000004E-2</v>
      </c>
      <c r="AC71" s="9">
        <v>0.40649999999999997</v>
      </c>
      <c r="AD71" s="9">
        <v>0.18809999999999999</v>
      </c>
      <c r="AE71" s="9">
        <v>4</v>
      </c>
      <c r="AF71" s="9">
        <v>21</v>
      </c>
      <c r="AG71" s="9">
        <v>226</v>
      </c>
      <c r="AH71" s="9">
        <v>11578</v>
      </c>
      <c r="AI71" s="9">
        <v>1.9E-2</v>
      </c>
      <c r="AJ71" s="9">
        <v>0.2167</v>
      </c>
      <c r="AK71" s="9">
        <v>7.0300000000000001E-2</v>
      </c>
      <c r="AL71" s="9">
        <v>5</v>
      </c>
      <c r="AM71" s="9">
        <v>80</v>
      </c>
      <c r="AN71" s="9">
        <v>504</v>
      </c>
      <c r="AO71" s="9">
        <v>38824</v>
      </c>
      <c r="AP71" s="9">
        <v>7.2499999999999995E-2</v>
      </c>
      <c r="AQ71" s="9">
        <v>0.48320000000000002</v>
      </c>
      <c r="AR71" s="9">
        <v>0.23580000000000001</v>
      </c>
      <c r="AT71" s="6">
        <f t="shared" si="0"/>
        <v>538.38775510204084</v>
      </c>
      <c r="AU71" s="6">
        <f t="shared" si="1"/>
        <v>620.5</v>
      </c>
      <c r="AV71" s="6">
        <f t="shared" si="2"/>
        <v>308.97231833910035</v>
      </c>
      <c r="AW71" s="7">
        <f t="shared" si="3"/>
        <v>340.23076923076923</v>
      </c>
      <c r="AX71" s="6">
        <f t="shared" si="4"/>
        <v>551.33333333333337</v>
      </c>
      <c r="AY71" s="6">
        <f t="shared" si="5"/>
        <v>485.3</v>
      </c>
      <c r="BA71" s="6">
        <f>VLOOKUP(A71, ALL_AP_DATA!$A$2:$F$3600, 6, FALSE)</f>
        <v>1103</v>
      </c>
      <c r="BB71" s="6">
        <f>VLOOKUP(A71, projmetadata!$A$2:$D$2036, 4, FALSE)</f>
        <v>136701</v>
      </c>
      <c r="BC71" s="6" t="e">
        <f t="array" aca="1" ref="BC71" ca="1">_xludf.IFS(I71&lt;&gt;0, F71/I71, P71&lt;&gt;0, M71/P71, W71&lt;&gt;0, T71/W71, AD71&lt;&gt;0, AA71/AD71, AK71&lt;&gt;0, AH71/AK71, AR71&lt;&gt;0, AO71/AR71, TRUE, 0)</f>
        <v>#NAME?</v>
      </c>
      <c r="BE71" s="6" t="e">
        <f t="shared" ca="1" si="13"/>
        <v>#NAME?</v>
      </c>
      <c r="BF71" s="6" t="e">
        <f t="shared" ca="1" si="14"/>
        <v>#NAME?</v>
      </c>
      <c r="BG71" s="6"/>
      <c r="BH71" s="6">
        <f>VLOOKUP(A71, ALL_AP_DATA!$A$2:$D$3600, 3, FALSE)</f>
        <v>324</v>
      </c>
      <c r="BI71" s="6">
        <f>VLOOKUP(A71, ALL_AP_DATA!$A$2:$E$3600, 5, FALSE)</f>
        <v>164631</v>
      </c>
      <c r="BJ71" s="6">
        <f t="shared" si="8"/>
        <v>149.25747960108794</v>
      </c>
      <c r="BK71" s="6">
        <f t="shared" si="15"/>
        <v>0.29374433363553942</v>
      </c>
    </row>
    <row r="72" spans="1:63" ht="15.75" customHeight="1" x14ac:dyDescent="0.25">
      <c r="A72" s="8" t="s">
        <v>1561</v>
      </c>
      <c r="B72" s="9" t="s">
        <v>1491</v>
      </c>
      <c r="C72" s="9">
        <v>5</v>
      </c>
      <c r="D72" s="9">
        <v>14</v>
      </c>
      <c r="E72" s="9">
        <v>6</v>
      </c>
      <c r="F72" s="9">
        <v>326</v>
      </c>
      <c r="G72" s="9">
        <v>9.7199999999999995E-2</v>
      </c>
      <c r="H72" s="9">
        <v>8.3299999999999999E-2</v>
      </c>
      <c r="I72" s="9">
        <v>0.108</v>
      </c>
      <c r="J72" s="8"/>
      <c r="K72" s="8"/>
      <c r="L72" s="8"/>
      <c r="M72" s="8"/>
      <c r="N72" s="8"/>
      <c r="O72" s="8"/>
      <c r="P72" s="8"/>
      <c r="Q72" s="9">
        <v>4</v>
      </c>
      <c r="R72" s="9">
        <v>11</v>
      </c>
      <c r="S72" s="9">
        <v>24</v>
      </c>
      <c r="T72" s="9">
        <v>1844</v>
      </c>
      <c r="U72" s="9">
        <v>7.6399999999999996E-2</v>
      </c>
      <c r="V72" s="9">
        <v>0.33329999999999999</v>
      </c>
      <c r="W72" s="9">
        <v>0.61099999999999999</v>
      </c>
      <c r="X72" s="9">
        <v>6</v>
      </c>
      <c r="Y72" s="9">
        <v>43</v>
      </c>
      <c r="Z72" s="9">
        <v>21</v>
      </c>
      <c r="AA72" s="9">
        <v>1019</v>
      </c>
      <c r="AB72" s="9">
        <v>0.29859999999999998</v>
      </c>
      <c r="AC72" s="9">
        <v>0.29170000000000001</v>
      </c>
      <c r="AD72" s="9">
        <v>0.33760000000000001</v>
      </c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T72" s="6">
        <f t="shared" si="0"/>
        <v>23.285714285714285</v>
      </c>
      <c r="AU72" s="6" t="str">
        <f t="shared" si="1"/>
        <v/>
      </c>
      <c r="AV72" s="6">
        <f t="shared" si="2"/>
        <v>167.63636363636363</v>
      </c>
      <c r="AW72" s="7">
        <f t="shared" si="3"/>
        <v>23.697674418604652</v>
      </c>
      <c r="AX72" s="6" t="str">
        <f t="shared" si="4"/>
        <v/>
      </c>
      <c r="AY72" s="6" t="str">
        <f t="shared" si="5"/>
        <v/>
      </c>
      <c r="BA72" s="6">
        <f>VLOOKUP(A72, ALL_AP_DATA!$A$2:$F$3600, 6, FALSE)</f>
        <v>144</v>
      </c>
      <c r="BB72" s="6">
        <f>VLOOKUP(A72, projmetadata!$A$2:$D$2036, 4, FALSE)</f>
        <v>8888</v>
      </c>
      <c r="BC72" s="6" t="e">
        <f t="array" aca="1" ref="BC72" ca="1">_xludf.IFS(I72&lt;&gt;0, F72/I72, P72&lt;&gt;0, M72/P72, W72&lt;&gt;0, T72/W72, AD72&lt;&gt;0, AA72/AD72, AK72&lt;&gt;0, AH72/AK72, AR72&lt;&gt;0, AO72/AR72, TRUE, 0)</f>
        <v>#NAME?</v>
      </c>
      <c r="BE72" s="6" t="e">
        <f t="shared" ca="1" si="13"/>
        <v>#NAME?</v>
      </c>
      <c r="BF72" s="6" t="e">
        <f t="shared" ca="1" si="14"/>
        <v>#NAME?</v>
      </c>
      <c r="BG72" s="6"/>
      <c r="BH72" s="6">
        <f>VLOOKUP(A72, ALL_AP_DATA!$A$2:$D$3600, 3, FALSE)</f>
        <v>24</v>
      </c>
      <c r="BI72" s="6">
        <f>VLOOKUP(A72, ALL_AP_DATA!$A$2:$E$3600, 5, FALSE)</f>
        <v>3018</v>
      </c>
      <c r="BJ72" s="6">
        <f t="shared" si="8"/>
        <v>20.958333333333332</v>
      </c>
      <c r="BK72" s="6">
        <f t="shared" si="15"/>
        <v>0.16666666666666666</v>
      </c>
    </row>
    <row r="73" spans="1:63" ht="15.75" customHeight="1" x14ac:dyDescent="0.25">
      <c r="A73" s="8" t="s">
        <v>1562</v>
      </c>
      <c r="B73" s="9" t="s">
        <v>1491</v>
      </c>
      <c r="C73" s="9">
        <v>7</v>
      </c>
      <c r="D73" s="9">
        <v>16</v>
      </c>
      <c r="E73" s="9">
        <v>26</v>
      </c>
      <c r="F73" s="9">
        <v>1755</v>
      </c>
      <c r="G73" s="9">
        <v>2.8199999999999999E-2</v>
      </c>
      <c r="H73" s="9">
        <v>6.3700000000000007E-2</v>
      </c>
      <c r="I73" s="9">
        <v>3.7100000000000001E-2</v>
      </c>
      <c r="J73" s="8"/>
      <c r="K73" s="8"/>
      <c r="L73" s="8"/>
      <c r="M73" s="8"/>
      <c r="N73" s="8"/>
      <c r="O73" s="8"/>
      <c r="P73" s="8"/>
      <c r="Q73" s="9">
        <v>32</v>
      </c>
      <c r="R73" s="9">
        <v>119</v>
      </c>
      <c r="S73" s="9">
        <v>299</v>
      </c>
      <c r="T73" s="9">
        <v>27636</v>
      </c>
      <c r="U73" s="9">
        <v>0.2099</v>
      </c>
      <c r="V73" s="9">
        <v>0.73280000000000001</v>
      </c>
      <c r="W73" s="9">
        <v>0.58360000000000001</v>
      </c>
      <c r="X73" s="9">
        <v>132</v>
      </c>
      <c r="Y73" s="9">
        <v>94</v>
      </c>
      <c r="Z73" s="9">
        <v>119</v>
      </c>
      <c r="AA73" s="9">
        <v>11931</v>
      </c>
      <c r="AB73" s="9">
        <v>0.1658</v>
      </c>
      <c r="AC73" s="9">
        <v>0.29170000000000001</v>
      </c>
      <c r="AD73" s="9">
        <v>0.25190000000000001</v>
      </c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T73" s="6">
        <f t="shared" si="0"/>
        <v>109.6875</v>
      </c>
      <c r="AU73" s="6" t="str">
        <f t="shared" si="1"/>
        <v/>
      </c>
      <c r="AV73" s="6">
        <f t="shared" si="2"/>
        <v>232.23529411764707</v>
      </c>
      <c r="AW73" s="7">
        <f t="shared" si="3"/>
        <v>126.92553191489361</v>
      </c>
      <c r="AX73" s="6" t="str">
        <f t="shared" si="4"/>
        <v/>
      </c>
      <c r="AY73" s="6" t="str">
        <f t="shared" si="5"/>
        <v/>
      </c>
      <c r="BA73" s="6">
        <f>VLOOKUP(A73, ALL_AP_DATA!$A$2:$F$3600, 6, FALSE)</f>
        <v>567</v>
      </c>
      <c r="BB73" s="6">
        <f>VLOOKUP(A73, projmetadata!$A$2:$D$2036, 4, FALSE)</f>
        <v>24814</v>
      </c>
      <c r="BC73" s="6" t="e">
        <f t="array" aca="1" ref="BC73" ca="1">_xludf.IFS(I73&lt;&gt;0, F73/I73, P73&lt;&gt;0, M73/P73, W73&lt;&gt;0, T73/W73, AD73&lt;&gt;0, AA73/AD73, AK73&lt;&gt;0, AH73/AK73, AR73&lt;&gt;0, AO73/AR73, TRUE, 0)</f>
        <v>#NAME?</v>
      </c>
      <c r="BE73" s="6" t="e">
        <f t="shared" ca="1" si="13"/>
        <v>#NAME?</v>
      </c>
      <c r="BF73" s="6" t="e">
        <f t="shared" ca="1" si="14"/>
        <v>#NAME?</v>
      </c>
      <c r="BG73" s="6"/>
      <c r="BH73" s="6">
        <f>VLOOKUP(A73, ALL_AP_DATA!$A$2:$D$3600, 3, FALSE)</f>
        <v>130</v>
      </c>
      <c r="BI73" s="6">
        <f>VLOOKUP(A73, ALL_AP_DATA!$A$2:$E$3600, 5, FALSE)</f>
        <v>47356</v>
      </c>
      <c r="BJ73" s="6">
        <f t="shared" si="8"/>
        <v>83.520282186948847</v>
      </c>
      <c r="BK73" s="6">
        <f t="shared" si="15"/>
        <v>0.2292768959435626</v>
      </c>
    </row>
    <row r="74" spans="1:63" ht="15.75" customHeight="1" x14ac:dyDescent="0.25">
      <c r="A74" s="8" t="s">
        <v>1563</v>
      </c>
      <c r="B74" s="9" t="s">
        <v>1491</v>
      </c>
      <c r="C74" s="9">
        <v>7</v>
      </c>
      <c r="D74" s="9">
        <v>98</v>
      </c>
      <c r="E74" s="9">
        <v>29</v>
      </c>
      <c r="F74" s="9">
        <v>566</v>
      </c>
      <c r="G74" s="9">
        <v>0.30630000000000002</v>
      </c>
      <c r="H74" s="9">
        <v>0.42649999999999999</v>
      </c>
      <c r="I74" s="9">
        <v>0.219</v>
      </c>
      <c r="J74" s="8"/>
      <c r="K74" s="8"/>
      <c r="L74" s="8"/>
      <c r="M74" s="8"/>
      <c r="N74" s="8"/>
      <c r="O74" s="8"/>
      <c r="P74" s="8"/>
      <c r="Q74" s="9">
        <v>5</v>
      </c>
      <c r="R74" s="9">
        <v>13</v>
      </c>
      <c r="S74" s="9">
        <v>15</v>
      </c>
      <c r="T74" s="9">
        <v>577</v>
      </c>
      <c r="U74" s="9">
        <v>4.0599999999999997E-2</v>
      </c>
      <c r="V74" s="9">
        <v>0.22059999999999999</v>
      </c>
      <c r="W74" s="9">
        <v>0.2233</v>
      </c>
      <c r="X74" s="9">
        <v>21</v>
      </c>
      <c r="Y74" s="9">
        <v>158</v>
      </c>
      <c r="Z74" s="9">
        <v>40</v>
      </c>
      <c r="AA74" s="9">
        <v>831</v>
      </c>
      <c r="AB74" s="9">
        <v>0.49380000000000002</v>
      </c>
      <c r="AC74" s="9">
        <v>0.58819999999999995</v>
      </c>
      <c r="AD74" s="9">
        <v>0.3216</v>
      </c>
      <c r="AE74" s="9">
        <v>10</v>
      </c>
      <c r="AF74" s="9">
        <v>87</v>
      </c>
      <c r="AG74" s="9">
        <v>32</v>
      </c>
      <c r="AH74" s="9">
        <v>517</v>
      </c>
      <c r="AI74" s="9">
        <v>0.27189999999999998</v>
      </c>
      <c r="AJ74" s="9">
        <v>0.47060000000000002</v>
      </c>
      <c r="AK74" s="9">
        <v>0.2001</v>
      </c>
      <c r="AL74" s="8"/>
      <c r="AM74" s="8"/>
      <c r="AN74" s="8"/>
      <c r="AO74" s="8"/>
      <c r="AP74" s="8"/>
      <c r="AQ74" s="8"/>
      <c r="AR74" s="8"/>
      <c r="AT74" s="6">
        <f t="shared" si="0"/>
        <v>5.7755102040816331</v>
      </c>
      <c r="AU74" s="6" t="str">
        <f t="shared" si="1"/>
        <v/>
      </c>
      <c r="AV74" s="6">
        <f t="shared" si="2"/>
        <v>44.384615384615387</v>
      </c>
      <c r="AW74" s="7">
        <f t="shared" si="3"/>
        <v>5.2594936708860756</v>
      </c>
      <c r="AX74" s="6">
        <f t="shared" si="4"/>
        <v>5.9425287356321839</v>
      </c>
      <c r="AY74" s="6" t="str">
        <f t="shared" si="5"/>
        <v/>
      </c>
      <c r="BA74" s="6">
        <f>VLOOKUP(A74, ALL_AP_DATA!$A$2:$F$3600, 6, FALSE)</f>
        <v>320</v>
      </c>
      <c r="BB74" s="6">
        <f>VLOOKUP(A74, projmetadata!$A$2:$D$2036, 4, FALSE)</f>
        <v>44425</v>
      </c>
      <c r="BC74" s="6" t="e">
        <f t="array" aca="1" ref="BC74" ca="1">_xludf.IFS(I74&lt;&gt;0, F74/I74, P74&lt;&gt;0, M74/P74, W74&lt;&gt;0, T74/W74, AD74&lt;&gt;0, AA74/AD74, AK74&lt;&gt;0, AH74/AK74, AR74&lt;&gt;0, AO74/AR74, TRUE, 0)</f>
        <v>#NAME?</v>
      </c>
      <c r="BE74" s="6" t="e">
        <f t="shared" ca="1" si="13"/>
        <v>#NAME?</v>
      </c>
      <c r="BF74" s="6" t="e">
        <f t="shared" ca="1" si="14"/>
        <v>#NAME?</v>
      </c>
      <c r="BG74" s="6"/>
      <c r="BH74" s="6">
        <f>VLOOKUP(A74, ALL_AP_DATA!$A$2:$D$3600, 3, FALSE)</f>
        <v>79</v>
      </c>
      <c r="BI74" s="6">
        <f>VLOOKUP(A74, ALL_AP_DATA!$A$2:$E$3600, 5, FALSE)</f>
        <v>2584</v>
      </c>
      <c r="BJ74" s="6">
        <f t="shared" si="8"/>
        <v>8.0749999999999993</v>
      </c>
      <c r="BK74" s="6">
        <f t="shared" si="15"/>
        <v>0.24687500000000001</v>
      </c>
    </row>
    <row r="75" spans="1:63" ht="15.75" customHeight="1" x14ac:dyDescent="0.25">
      <c r="A75" s="8" t="s">
        <v>1564</v>
      </c>
      <c r="B75" s="9" t="s">
        <v>1491</v>
      </c>
      <c r="C75" s="9">
        <v>8</v>
      </c>
      <c r="D75" s="9">
        <v>22</v>
      </c>
      <c r="E75" s="9">
        <v>106</v>
      </c>
      <c r="F75" s="9">
        <v>2122</v>
      </c>
      <c r="G75" s="9">
        <v>3.3500000000000002E-2</v>
      </c>
      <c r="H75" s="9">
        <v>0.20039999999999999</v>
      </c>
      <c r="I75" s="9">
        <v>5.3999999999999999E-2</v>
      </c>
      <c r="J75" s="8"/>
      <c r="K75" s="8"/>
      <c r="L75" s="8"/>
      <c r="M75" s="8"/>
      <c r="N75" s="8"/>
      <c r="O75" s="8"/>
      <c r="P75" s="8"/>
      <c r="Q75" s="9">
        <v>58</v>
      </c>
      <c r="R75" s="9">
        <v>214</v>
      </c>
      <c r="S75" s="9">
        <v>435</v>
      </c>
      <c r="T75" s="9">
        <v>23508</v>
      </c>
      <c r="U75" s="9">
        <v>0.32569999999999999</v>
      </c>
      <c r="V75" s="9">
        <v>0.82230000000000003</v>
      </c>
      <c r="W75" s="9">
        <v>0.59799999999999998</v>
      </c>
      <c r="X75" s="9">
        <v>24</v>
      </c>
      <c r="Y75" s="9">
        <v>111</v>
      </c>
      <c r="Z75" s="9">
        <v>323</v>
      </c>
      <c r="AA75" s="9">
        <v>11139</v>
      </c>
      <c r="AB75" s="9">
        <v>0.16889999999999999</v>
      </c>
      <c r="AC75" s="9">
        <v>0.61060000000000003</v>
      </c>
      <c r="AD75" s="9">
        <v>0.28339999999999999</v>
      </c>
      <c r="AE75" s="9">
        <v>12</v>
      </c>
      <c r="AF75" s="9">
        <v>46</v>
      </c>
      <c r="AG75" s="9">
        <v>154</v>
      </c>
      <c r="AH75" s="9">
        <v>4719</v>
      </c>
      <c r="AI75" s="9">
        <v>7.0000000000000007E-2</v>
      </c>
      <c r="AJ75" s="9">
        <v>0.29110000000000003</v>
      </c>
      <c r="AK75" s="9">
        <v>0.1201</v>
      </c>
      <c r="AL75" s="8"/>
      <c r="AM75" s="8"/>
      <c r="AN75" s="8"/>
      <c r="AO75" s="8"/>
      <c r="AP75" s="8"/>
      <c r="AQ75" s="8"/>
      <c r="AR75" s="8"/>
      <c r="AT75" s="6">
        <f t="shared" si="0"/>
        <v>96.454545454545453</v>
      </c>
      <c r="AU75" s="6" t="str">
        <f t="shared" si="1"/>
        <v/>
      </c>
      <c r="AV75" s="6">
        <f t="shared" si="2"/>
        <v>109.85046728971963</v>
      </c>
      <c r="AW75" s="7">
        <f t="shared" si="3"/>
        <v>100.35135135135135</v>
      </c>
      <c r="AX75" s="6">
        <f t="shared" si="4"/>
        <v>102.58695652173913</v>
      </c>
      <c r="AY75" s="6" t="str">
        <f t="shared" si="5"/>
        <v/>
      </c>
      <c r="BA75" s="6">
        <f>VLOOKUP(A75, ALL_AP_DATA!$A$2:$F$3600, 6, FALSE)</f>
        <v>657</v>
      </c>
      <c r="BB75" s="6">
        <f>VLOOKUP(A75, projmetadata!$A$2:$D$2036, 4, FALSE)</f>
        <v>42976</v>
      </c>
      <c r="BC75" s="6" t="e">
        <f t="array" aca="1" ref="BC75" ca="1">_xludf.IFS(I75&lt;&gt;0, F75/I75, P75&lt;&gt;0, M75/P75, W75&lt;&gt;0, T75/W75, AD75&lt;&gt;0, AA75/AD75, AK75&lt;&gt;0, AH75/AK75, AR75&lt;&gt;0, AO75/AR75, TRUE, 0)</f>
        <v>#NAME?</v>
      </c>
      <c r="BE75" s="6" t="e">
        <f t="shared" ca="1" si="13"/>
        <v>#NAME?</v>
      </c>
      <c r="BF75" s="6" t="e">
        <f t="shared" ca="1" si="14"/>
        <v>#NAME?</v>
      </c>
      <c r="BG75" s="6"/>
      <c r="BH75" s="6">
        <f>VLOOKUP(A75, ALL_AP_DATA!$A$2:$D$3600, 3, FALSE)</f>
        <v>264</v>
      </c>
      <c r="BI75" s="6">
        <f>VLOOKUP(A75, ALL_AP_DATA!$A$2:$E$3600, 5, FALSE)</f>
        <v>39308</v>
      </c>
      <c r="BJ75" s="6">
        <f t="shared" si="8"/>
        <v>59.829528158295282</v>
      </c>
      <c r="BK75" s="6">
        <f t="shared" si="15"/>
        <v>0.40182648401826482</v>
      </c>
    </row>
    <row r="76" spans="1:63" ht="15.75" customHeight="1" x14ac:dyDescent="0.25">
      <c r="A76" s="8" t="s">
        <v>1565</v>
      </c>
      <c r="B76" s="9" t="s">
        <v>1491</v>
      </c>
      <c r="C76" s="9">
        <v>2</v>
      </c>
      <c r="D76" s="9">
        <v>4</v>
      </c>
      <c r="E76" s="9">
        <v>1</v>
      </c>
      <c r="F76" s="9">
        <v>103</v>
      </c>
      <c r="G76" s="9">
        <v>1.61E-2</v>
      </c>
      <c r="H76" s="9">
        <v>1.8200000000000001E-2</v>
      </c>
      <c r="I76" s="9">
        <v>3.0000000000000001E-3</v>
      </c>
      <c r="J76" s="8"/>
      <c r="K76" s="8"/>
      <c r="L76" s="8"/>
      <c r="M76" s="8"/>
      <c r="N76" s="8"/>
      <c r="O76" s="8"/>
      <c r="P76" s="8"/>
      <c r="Q76" s="9">
        <v>9</v>
      </c>
      <c r="R76" s="9">
        <v>20</v>
      </c>
      <c r="S76" s="9">
        <v>31</v>
      </c>
      <c r="T76" s="9">
        <v>32132</v>
      </c>
      <c r="U76" s="9">
        <v>8.0299999999999996E-2</v>
      </c>
      <c r="V76" s="9">
        <v>0.56359999999999999</v>
      </c>
      <c r="W76" s="9">
        <v>0.9375</v>
      </c>
      <c r="X76" s="8"/>
      <c r="Y76" s="8"/>
      <c r="Z76" s="8"/>
      <c r="AA76" s="8"/>
      <c r="AB76" s="8"/>
      <c r="AC76" s="8"/>
      <c r="AD76" s="8"/>
      <c r="AE76" s="9">
        <v>4</v>
      </c>
      <c r="AF76" s="9">
        <v>4</v>
      </c>
      <c r="AG76" s="9">
        <v>1</v>
      </c>
      <c r="AH76" s="9">
        <v>103</v>
      </c>
      <c r="AI76" s="9">
        <v>1.61E-2</v>
      </c>
      <c r="AJ76" s="9">
        <v>1.8200000000000001E-2</v>
      </c>
      <c r="AK76" s="9">
        <v>3.0000000000000001E-3</v>
      </c>
      <c r="AL76" s="8"/>
      <c r="AM76" s="8"/>
      <c r="AN76" s="8"/>
      <c r="AO76" s="8"/>
      <c r="AP76" s="8"/>
      <c r="AQ76" s="8"/>
      <c r="AR76" s="8"/>
      <c r="AT76" s="6">
        <f t="shared" si="0"/>
        <v>25.75</v>
      </c>
      <c r="AU76" s="6" t="str">
        <f t="shared" si="1"/>
        <v/>
      </c>
      <c r="AV76" s="6">
        <f t="shared" si="2"/>
        <v>1606.6</v>
      </c>
      <c r="AW76" s="7" t="str">
        <f t="shared" si="3"/>
        <v/>
      </c>
      <c r="AX76" s="6">
        <f t="shared" si="4"/>
        <v>25.75</v>
      </c>
      <c r="AY76" s="6" t="str">
        <f t="shared" si="5"/>
        <v/>
      </c>
      <c r="BA76" s="6">
        <f>VLOOKUP(A76, ALL_AP_DATA!$A$2:$F$3600, 6, FALSE)</f>
        <v>249</v>
      </c>
      <c r="BB76" s="6">
        <f>VLOOKUP(A76, projmetadata!$A$2:$D$2036, 4, FALSE)</f>
        <v>5663</v>
      </c>
      <c r="BC76" s="6" t="e">
        <f t="array" aca="1" ref="BC76" ca="1">_xludf.IFS(I76&lt;&gt;0, F76/I76, P76&lt;&gt;0, M76/P76, W76&lt;&gt;0, T76/W76, AD76&lt;&gt;0, AA76/AD76, AK76&lt;&gt;0, AH76/AK76, AR76&lt;&gt;0, AO76/AR76, TRUE, 0)</f>
        <v>#NAME?</v>
      </c>
      <c r="BE76" s="6" t="e">
        <f t="shared" ca="1" si="13"/>
        <v>#NAME?</v>
      </c>
      <c r="BF76" s="6" t="e">
        <f t="shared" ca="1" si="14"/>
        <v>#NAME?</v>
      </c>
      <c r="BG76" s="6"/>
      <c r="BH76" s="6">
        <f>VLOOKUP(A76, ALL_AP_DATA!$A$2:$D$3600, 3, FALSE)</f>
        <v>24</v>
      </c>
      <c r="BI76" s="6">
        <f>VLOOKUP(A76, ALL_AP_DATA!$A$2:$E$3600, 5, FALSE)</f>
        <v>34275</v>
      </c>
      <c r="BJ76" s="6">
        <f t="shared" si="8"/>
        <v>137.65060240963857</v>
      </c>
      <c r="BK76" s="6">
        <f t="shared" si="15"/>
        <v>9.6385542168674704E-2</v>
      </c>
    </row>
    <row r="77" spans="1:63" ht="15.75" customHeight="1" x14ac:dyDescent="0.25">
      <c r="A77" s="8" t="s">
        <v>1566</v>
      </c>
      <c r="B77" s="9" t="s">
        <v>1491</v>
      </c>
      <c r="C77" s="9">
        <v>30</v>
      </c>
      <c r="D77" s="9">
        <v>244</v>
      </c>
      <c r="E77" s="9">
        <v>478</v>
      </c>
      <c r="F77" s="9">
        <v>11845</v>
      </c>
      <c r="G77" s="9">
        <v>7.7399999999999997E-2</v>
      </c>
      <c r="H77" s="9">
        <v>0.39439999999999997</v>
      </c>
      <c r="I77" s="9">
        <v>0.20849999999999999</v>
      </c>
      <c r="J77" s="9">
        <v>4</v>
      </c>
      <c r="K77" s="9">
        <v>30</v>
      </c>
      <c r="L77" s="9">
        <v>150</v>
      </c>
      <c r="M77" s="9">
        <v>4033</v>
      </c>
      <c r="N77" s="9">
        <v>9.4999999999999998E-3</v>
      </c>
      <c r="O77" s="9">
        <v>0.12379999999999999</v>
      </c>
      <c r="P77" s="9">
        <v>7.0999999999999994E-2</v>
      </c>
      <c r="Q77" s="9">
        <v>71</v>
      </c>
      <c r="R77" s="9">
        <v>284</v>
      </c>
      <c r="S77" s="9">
        <v>870</v>
      </c>
      <c r="T77" s="9">
        <v>32721</v>
      </c>
      <c r="U77" s="9">
        <v>9.01E-2</v>
      </c>
      <c r="V77" s="9">
        <v>0.71779999999999999</v>
      </c>
      <c r="W77" s="9">
        <v>0.57589999999999997</v>
      </c>
      <c r="X77" s="9">
        <v>389</v>
      </c>
      <c r="Y77" s="9">
        <v>801</v>
      </c>
      <c r="Z77" s="9">
        <v>790</v>
      </c>
      <c r="AA77" s="9">
        <v>29020</v>
      </c>
      <c r="AB77" s="9">
        <v>0.254</v>
      </c>
      <c r="AC77" s="9">
        <v>0.65180000000000005</v>
      </c>
      <c r="AD77" s="9">
        <v>0.51070000000000004</v>
      </c>
      <c r="AE77" s="9">
        <v>68</v>
      </c>
      <c r="AF77" s="9">
        <v>332</v>
      </c>
      <c r="AG77" s="9">
        <v>554</v>
      </c>
      <c r="AH77" s="9">
        <v>15977</v>
      </c>
      <c r="AI77" s="9">
        <v>0.1053</v>
      </c>
      <c r="AJ77" s="9">
        <v>0.45710000000000001</v>
      </c>
      <c r="AK77" s="9">
        <v>0.28120000000000001</v>
      </c>
      <c r="AL77" s="8"/>
      <c r="AM77" s="8"/>
      <c r="AN77" s="8"/>
      <c r="AO77" s="8"/>
      <c r="AP77" s="8"/>
      <c r="AQ77" s="8"/>
      <c r="AR77" s="8"/>
      <c r="AT77" s="6">
        <f t="shared" si="0"/>
        <v>48.545081967213115</v>
      </c>
      <c r="AU77" s="6">
        <f t="shared" si="1"/>
        <v>134.43333333333334</v>
      </c>
      <c r="AV77" s="6">
        <f t="shared" si="2"/>
        <v>115.21478873239437</v>
      </c>
      <c r="AW77" s="7">
        <f t="shared" si="3"/>
        <v>36.229712858926341</v>
      </c>
      <c r="AX77" s="6">
        <f t="shared" si="4"/>
        <v>48.123493975903614</v>
      </c>
      <c r="AY77" s="6" t="str">
        <f t="shared" si="5"/>
        <v/>
      </c>
      <c r="BA77" s="6">
        <f>VLOOKUP(A77, ALL_AP_DATA!$A$2:$F$3600, 6, FALSE)</f>
        <v>3153</v>
      </c>
      <c r="BB77" s="6">
        <f>VLOOKUP(A77, projmetadata!$A$2:$D$2036, 4, FALSE)</f>
        <v>325685</v>
      </c>
      <c r="BC77" s="6" t="e">
        <f t="array" aca="1" ref="BC77" ca="1">_xludf.IFS(I77&lt;&gt;0, F77/I77, P77&lt;&gt;0, M77/P77, W77&lt;&gt;0, T77/W77, AD77&lt;&gt;0, AA77/AD77, AK77&lt;&gt;0, AH77/AK77, AR77&lt;&gt;0, AO77/AR77, TRUE, 0)</f>
        <v>#NAME?</v>
      </c>
      <c r="BE77" s="6" t="e">
        <f t="shared" ca="1" si="13"/>
        <v>#NAME?</v>
      </c>
      <c r="BF77" s="6" t="e">
        <f t="shared" ca="1" si="14"/>
        <v>#NAME?</v>
      </c>
      <c r="BG77" s="6"/>
      <c r="BH77" s="6">
        <f>VLOOKUP(A77, ALL_AP_DATA!$A$2:$D$3600, 3, FALSE)</f>
        <v>466</v>
      </c>
      <c r="BI77" s="6">
        <f>VLOOKUP(A77, ALL_AP_DATA!$A$2:$E$3600, 5, FALSE)</f>
        <v>56819</v>
      </c>
      <c r="BJ77" s="6">
        <f t="shared" si="8"/>
        <v>18.020615287028228</v>
      </c>
      <c r="BK77" s="6">
        <f t="shared" si="15"/>
        <v>0.14779575007928958</v>
      </c>
    </row>
    <row r="78" spans="1:63" ht="15.75" customHeight="1" x14ac:dyDescent="0.25">
      <c r="A78" s="8" t="s">
        <v>1567</v>
      </c>
      <c r="B78" s="9" t="s">
        <v>1491</v>
      </c>
      <c r="C78" s="9">
        <v>2</v>
      </c>
      <c r="D78" s="9">
        <v>20</v>
      </c>
      <c r="E78" s="9">
        <v>31</v>
      </c>
      <c r="F78" s="9">
        <v>679</v>
      </c>
      <c r="G78" s="9">
        <v>2.5499999999999998E-2</v>
      </c>
      <c r="H78" s="9">
        <v>0.25409999999999999</v>
      </c>
      <c r="I78" s="9">
        <v>7.4999999999999997E-2</v>
      </c>
      <c r="J78" s="8"/>
      <c r="K78" s="8"/>
      <c r="L78" s="8"/>
      <c r="M78" s="8"/>
      <c r="N78" s="8"/>
      <c r="O78" s="8"/>
      <c r="P78" s="8"/>
      <c r="Q78" s="9">
        <v>11</v>
      </c>
      <c r="R78" s="9">
        <v>36</v>
      </c>
      <c r="S78" s="9">
        <v>66</v>
      </c>
      <c r="T78" s="9">
        <v>2002</v>
      </c>
      <c r="U78" s="9">
        <v>4.5900000000000003E-2</v>
      </c>
      <c r="V78" s="9">
        <v>0.54100000000000004</v>
      </c>
      <c r="W78" s="9">
        <v>0.221</v>
      </c>
      <c r="X78" s="9">
        <v>81</v>
      </c>
      <c r="Y78" s="9">
        <v>158</v>
      </c>
      <c r="Z78" s="9">
        <v>55</v>
      </c>
      <c r="AA78" s="9">
        <v>1787</v>
      </c>
      <c r="AB78" s="9">
        <v>0.20130000000000001</v>
      </c>
      <c r="AC78" s="9">
        <v>0.45079999999999998</v>
      </c>
      <c r="AD78" s="9">
        <v>0.1973</v>
      </c>
      <c r="AE78" s="9">
        <v>4</v>
      </c>
      <c r="AF78" s="9">
        <v>17</v>
      </c>
      <c r="AG78" s="9">
        <v>11</v>
      </c>
      <c r="AH78" s="9">
        <v>314</v>
      </c>
      <c r="AI78" s="9">
        <v>2.1700000000000001E-2</v>
      </c>
      <c r="AJ78" s="9">
        <v>9.0200000000000002E-2</v>
      </c>
      <c r="AK78" s="9">
        <v>3.4700000000000002E-2</v>
      </c>
      <c r="AL78" s="8"/>
      <c r="AM78" s="8"/>
      <c r="AN78" s="8"/>
      <c r="AO78" s="8"/>
      <c r="AP78" s="8"/>
      <c r="AQ78" s="8"/>
      <c r="AR78" s="8"/>
      <c r="AT78" s="6">
        <f t="shared" si="0"/>
        <v>33.950000000000003</v>
      </c>
      <c r="AU78" s="6" t="str">
        <f t="shared" si="1"/>
        <v/>
      </c>
      <c r="AV78" s="6">
        <f t="shared" si="2"/>
        <v>55.611111111111114</v>
      </c>
      <c r="AW78" s="7">
        <f t="shared" si="3"/>
        <v>11.310126582278482</v>
      </c>
      <c r="AX78" s="6">
        <f t="shared" si="4"/>
        <v>18.470588235294116</v>
      </c>
      <c r="AY78" s="6" t="str">
        <f t="shared" si="5"/>
        <v/>
      </c>
      <c r="BA78" s="6">
        <f>VLOOKUP(A78, ALL_AP_DATA!$A$2:$F$3600, 6, FALSE)</f>
        <v>785</v>
      </c>
      <c r="BB78" s="6">
        <f>VLOOKUP(A78, projmetadata!$A$2:$D$2036, 4, FALSE)</f>
        <v>18127</v>
      </c>
      <c r="BC78" s="6" t="e">
        <f t="array" aca="1" ref="BC78" ca="1">_xludf.IFS(I78&lt;&gt;0, F78/I78, P78&lt;&gt;0, M78/P78, W78&lt;&gt;0, T78/W78, AD78&lt;&gt;0, AA78/AD78, AK78&lt;&gt;0, AH78/AK78, AR78&lt;&gt;0, AO78/AR78, TRUE, 0)</f>
        <v>#NAME?</v>
      </c>
      <c r="BE78" s="6" t="e">
        <f t="shared" ca="1" si="13"/>
        <v>#NAME?</v>
      </c>
      <c r="BF78" s="6" t="e">
        <f t="shared" ca="1" si="14"/>
        <v>#NAME?</v>
      </c>
      <c r="BG78" s="6"/>
      <c r="BH78" s="6">
        <f>VLOOKUP(A78, ALL_AP_DATA!$A$2:$D$3600, 3, FALSE)</f>
        <v>49</v>
      </c>
      <c r="BI78" s="6">
        <f>VLOOKUP(A78, ALL_AP_DATA!$A$2:$E$3600, 5, FALSE)</f>
        <v>9059</v>
      </c>
      <c r="BJ78" s="6">
        <f t="shared" si="8"/>
        <v>11.540127388535032</v>
      </c>
      <c r="BK78" s="6">
        <f t="shared" si="15"/>
        <v>6.2420382165605096E-2</v>
      </c>
    </row>
    <row r="79" spans="1:63" ht="15.75" customHeight="1" x14ac:dyDescent="0.25">
      <c r="A79" s="8" t="s">
        <v>1568</v>
      </c>
      <c r="B79" s="9" t="s">
        <v>1491</v>
      </c>
      <c r="C79" s="9">
        <v>3</v>
      </c>
      <c r="D79" s="9">
        <v>72</v>
      </c>
      <c r="E79" s="9">
        <v>24</v>
      </c>
      <c r="F79" s="9">
        <v>375</v>
      </c>
      <c r="G79" s="9">
        <v>0.13900000000000001</v>
      </c>
      <c r="H79" s="9">
        <v>0.19670000000000001</v>
      </c>
      <c r="I79" s="9">
        <v>2E-3</v>
      </c>
      <c r="J79" s="8"/>
      <c r="K79" s="8"/>
      <c r="L79" s="8"/>
      <c r="M79" s="8"/>
      <c r="N79" s="8"/>
      <c r="O79" s="8"/>
      <c r="P79" s="8"/>
      <c r="Q79" s="9">
        <v>9</v>
      </c>
      <c r="R79" s="9">
        <v>52</v>
      </c>
      <c r="S79" s="9">
        <v>71</v>
      </c>
      <c r="T79" s="9">
        <v>174323</v>
      </c>
      <c r="U79" s="9">
        <v>0.1004</v>
      </c>
      <c r="V79" s="9">
        <v>0.58199999999999996</v>
      </c>
      <c r="W79" s="9">
        <v>0.94889999999999997</v>
      </c>
      <c r="X79" s="9">
        <v>50</v>
      </c>
      <c r="Y79" s="9">
        <v>180</v>
      </c>
      <c r="Z79" s="9">
        <v>34</v>
      </c>
      <c r="AA79" s="9">
        <v>764</v>
      </c>
      <c r="AB79" s="9">
        <v>0.34749999999999998</v>
      </c>
      <c r="AC79" s="9">
        <v>0.2787</v>
      </c>
      <c r="AD79" s="9">
        <v>4.1999999999999997E-3</v>
      </c>
      <c r="AE79" s="9">
        <v>8</v>
      </c>
      <c r="AF79" s="9">
        <v>37</v>
      </c>
      <c r="AG79" s="9">
        <v>9</v>
      </c>
      <c r="AH79" s="9">
        <v>210</v>
      </c>
      <c r="AI79" s="9">
        <v>7.1400000000000005E-2</v>
      </c>
      <c r="AJ79" s="9">
        <v>7.3800000000000004E-2</v>
      </c>
      <c r="AK79" s="9">
        <v>1.1000000000000001E-3</v>
      </c>
      <c r="AL79" s="8"/>
      <c r="AM79" s="8"/>
      <c r="AN79" s="8"/>
      <c r="AO79" s="8"/>
      <c r="AP79" s="8"/>
      <c r="AQ79" s="8"/>
      <c r="AR79" s="8"/>
      <c r="AT79" s="6">
        <f t="shared" si="0"/>
        <v>5.208333333333333</v>
      </c>
      <c r="AU79" s="6" t="str">
        <f t="shared" si="1"/>
        <v/>
      </c>
      <c r="AV79" s="6">
        <f t="shared" si="2"/>
        <v>3352.3653846153848</v>
      </c>
      <c r="AW79" s="7">
        <f t="shared" si="3"/>
        <v>4.2444444444444445</v>
      </c>
      <c r="AX79" s="6">
        <f t="shared" si="4"/>
        <v>5.6756756756756754</v>
      </c>
      <c r="AY79" s="6" t="str">
        <f t="shared" si="5"/>
        <v/>
      </c>
      <c r="BA79" s="6">
        <f>VLOOKUP(A79, ALL_AP_DATA!$A$2:$F$3600, 6, FALSE)</f>
        <v>518</v>
      </c>
      <c r="BB79" s="6">
        <f>VLOOKUP(A79, projmetadata!$A$2:$D$2036, 4, FALSE)</f>
        <v>44765</v>
      </c>
      <c r="BC79" s="6" t="e">
        <f t="array" aca="1" ref="BC79" ca="1">_xludf.IFS(I79&lt;&gt;0, F79/I79, P79&lt;&gt;0, M79/P79, W79&lt;&gt;0, T79/W79, AD79&lt;&gt;0, AA79/AD79, AK79&lt;&gt;0, AH79/AK79, AR79&lt;&gt;0, AO79/AR79, TRUE, 0)</f>
        <v>#NAME?</v>
      </c>
      <c r="BE79" s="6" t="e">
        <f t="shared" ca="1" si="13"/>
        <v>#NAME?</v>
      </c>
      <c r="BF79" s="6" t="e">
        <f t="shared" ca="1" si="14"/>
        <v>#NAME?</v>
      </c>
      <c r="BG79" s="6"/>
      <c r="BH79" s="6">
        <f>VLOOKUP(A79, ALL_AP_DATA!$A$2:$D$3600, 3, FALSE)</f>
        <v>71</v>
      </c>
      <c r="BI79" s="6">
        <f>VLOOKUP(A79, ALL_AP_DATA!$A$2:$E$3600, 5, FALSE)</f>
        <v>183703</v>
      </c>
      <c r="BJ79" s="6">
        <f t="shared" si="8"/>
        <v>354.63899613899616</v>
      </c>
      <c r="BK79" s="6">
        <f t="shared" si="15"/>
        <v>0.13706563706563707</v>
      </c>
    </row>
    <row r="80" spans="1:63" ht="15.75" customHeight="1" x14ac:dyDescent="0.25">
      <c r="A80" s="8" t="s">
        <v>1569</v>
      </c>
      <c r="B80" s="9" t="s">
        <v>1491</v>
      </c>
      <c r="C80" s="9">
        <v>1</v>
      </c>
      <c r="D80" s="9">
        <v>2</v>
      </c>
      <c r="E80" s="9">
        <v>0</v>
      </c>
      <c r="F80" s="9">
        <v>0</v>
      </c>
      <c r="G80" s="9">
        <v>7.6E-3</v>
      </c>
      <c r="H80" s="9">
        <v>0</v>
      </c>
      <c r="I80" s="9">
        <v>0</v>
      </c>
      <c r="J80" s="8"/>
      <c r="K80" s="8"/>
      <c r="L80" s="8"/>
      <c r="M80" s="8"/>
      <c r="N80" s="8"/>
      <c r="O80" s="8"/>
      <c r="P80" s="8"/>
      <c r="Q80" s="9">
        <v>4</v>
      </c>
      <c r="R80" s="9">
        <v>16</v>
      </c>
      <c r="S80" s="9">
        <v>33</v>
      </c>
      <c r="T80" s="9">
        <v>2025</v>
      </c>
      <c r="U80" s="9">
        <v>6.0600000000000001E-2</v>
      </c>
      <c r="V80" s="9">
        <v>0.50770000000000004</v>
      </c>
      <c r="W80" s="9">
        <v>0.72760000000000002</v>
      </c>
      <c r="X80" s="9">
        <v>1</v>
      </c>
      <c r="Y80" s="9">
        <v>2</v>
      </c>
      <c r="Z80" s="9">
        <v>0</v>
      </c>
      <c r="AA80" s="9">
        <v>0</v>
      </c>
      <c r="AB80" s="9">
        <v>7.6E-3</v>
      </c>
      <c r="AC80" s="9">
        <v>0</v>
      </c>
      <c r="AD80" s="9">
        <v>0</v>
      </c>
      <c r="AE80" s="9">
        <v>2</v>
      </c>
      <c r="AF80" s="9">
        <v>7</v>
      </c>
      <c r="AG80" s="9">
        <v>0</v>
      </c>
      <c r="AH80" s="9">
        <v>0</v>
      </c>
      <c r="AI80" s="9">
        <v>2.6499999999999999E-2</v>
      </c>
      <c r="AJ80" s="9">
        <v>0</v>
      </c>
      <c r="AK80" s="9">
        <v>0</v>
      </c>
      <c r="AL80" s="8"/>
      <c r="AM80" s="8"/>
      <c r="AN80" s="8"/>
      <c r="AO80" s="8"/>
      <c r="AP80" s="8"/>
      <c r="AQ80" s="8"/>
      <c r="AR80" s="8"/>
      <c r="AT80" s="6">
        <f t="shared" si="0"/>
        <v>0</v>
      </c>
      <c r="AU80" s="6" t="str">
        <f t="shared" si="1"/>
        <v/>
      </c>
      <c r="AV80" s="6">
        <f t="shared" si="2"/>
        <v>126.5625</v>
      </c>
      <c r="AW80" s="7">
        <f t="shared" si="3"/>
        <v>0</v>
      </c>
      <c r="AX80" s="6">
        <f t="shared" si="4"/>
        <v>0</v>
      </c>
      <c r="AY80" s="6" t="str">
        <f t="shared" si="5"/>
        <v/>
      </c>
      <c r="BA80" s="6">
        <f>VLOOKUP(A80, ALL_AP_DATA!$A$2:$F$3600, 6, FALSE)</f>
        <v>264</v>
      </c>
      <c r="BB80" s="6">
        <f>VLOOKUP(A80, projmetadata!$A$2:$D$2036, 4, FALSE)</f>
        <v>15108</v>
      </c>
      <c r="BC80" s="6" t="e">
        <f t="array" aca="1" ref="BC80" ca="1">_xludf.IFS(I80&lt;&gt;0, F80/I80, P80&lt;&gt;0, M80/P80, W80&lt;&gt;0, T80/W80, AD80&lt;&gt;0, AA80/AD80, AK80&lt;&gt;0, AH80/AK80, AR80&lt;&gt;0, AO80/AR80, TRUE, 0)</f>
        <v>#NAME?</v>
      </c>
      <c r="BE80" s="6" t="e">
        <f t="shared" ca="1" si="13"/>
        <v>#NAME?</v>
      </c>
      <c r="BF80" s="6" t="e">
        <f t="shared" ca="1" si="14"/>
        <v>#NAME?</v>
      </c>
      <c r="BG80" s="6"/>
      <c r="BH80" s="6">
        <f>VLOOKUP(A80, ALL_AP_DATA!$A$2:$D$3600, 3, FALSE)</f>
        <v>20</v>
      </c>
      <c r="BI80" s="6">
        <f>VLOOKUP(A80, ALL_AP_DATA!$A$2:$E$3600, 5, FALSE)</f>
        <v>2783</v>
      </c>
      <c r="BJ80" s="6">
        <f t="shared" si="8"/>
        <v>10.541666666666666</v>
      </c>
      <c r="BK80" s="6">
        <f t="shared" si="15"/>
        <v>7.575757575757576E-2</v>
      </c>
    </row>
    <row r="81" spans="1:63" ht="15.75" customHeight="1" x14ac:dyDescent="0.25">
      <c r="A81" s="8" t="s">
        <v>1570</v>
      </c>
      <c r="B81" s="9" t="s">
        <v>1491</v>
      </c>
      <c r="C81" s="9">
        <v>1</v>
      </c>
      <c r="D81" s="9">
        <v>3</v>
      </c>
      <c r="E81" s="9">
        <v>7</v>
      </c>
      <c r="F81" s="9">
        <v>253</v>
      </c>
      <c r="G81" s="9">
        <v>1.83E-2</v>
      </c>
      <c r="H81" s="9">
        <v>0.1129</v>
      </c>
      <c r="I81" s="9">
        <v>4.65E-2</v>
      </c>
      <c r="J81" s="9">
        <v>2</v>
      </c>
      <c r="K81" s="9">
        <v>13</v>
      </c>
      <c r="L81" s="9">
        <v>29</v>
      </c>
      <c r="M81" s="9">
        <v>3866</v>
      </c>
      <c r="N81" s="9">
        <v>7.9299999999999995E-2</v>
      </c>
      <c r="O81" s="9">
        <v>0.4677</v>
      </c>
      <c r="P81" s="9">
        <v>0.71089999999999998</v>
      </c>
      <c r="Q81" s="9">
        <v>6</v>
      </c>
      <c r="R81" s="9">
        <v>26</v>
      </c>
      <c r="S81" s="9">
        <v>46</v>
      </c>
      <c r="T81" s="9">
        <v>4780</v>
      </c>
      <c r="U81" s="9">
        <v>0.1585</v>
      </c>
      <c r="V81" s="9">
        <v>0.7419</v>
      </c>
      <c r="W81" s="9">
        <v>0.879</v>
      </c>
      <c r="X81" s="9">
        <v>36</v>
      </c>
      <c r="Y81" s="9">
        <v>79</v>
      </c>
      <c r="Z81" s="9">
        <v>42</v>
      </c>
      <c r="AA81" s="9">
        <v>4845</v>
      </c>
      <c r="AB81" s="9">
        <v>0.48170000000000002</v>
      </c>
      <c r="AC81" s="9">
        <v>0.6774</v>
      </c>
      <c r="AD81" s="9">
        <v>0.89100000000000001</v>
      </c>
      <c r="AE81" s="9">
        <v>4</v>
      </c>
      <c r="AF81" s="9">
        <v>23</v>
      </c>
      <c r="AG81" s="9">
        <v>18</v>
      </c>
      <c r="AH81" s="9">
        <v>2718</v>
      </c>
      <c r="AI81" s="9">
        <v>0.14019999999999999</v>
      </c>
      <c r="AJ81" s="9">
        <v>0.2903</v>
      </c>
      <c r="AK81" s="9">
        <v>0.49980000000000002</v>
      </c>
      <c r="AL81" s="8"/>
      <c r="AM81" s="8"/>
      <c r="AN81" s="8"/>
      <c r="AO81" s="8"/>
      <c r="AP81" s="8"/>
      <c r="AQ81" s="8"/>
      <c r="AR81" s="8"/>
      <c r="AT81" s="6">
        <f t="shared" si="0"/>
        <v>84.333333333333329</v>
      </c>
      <c r="AU81" s="6">
        <f t="shared" si="1"/>
        <v>297.38461538461536</v>
      </c>
      <c r="AV81" s="6">
        <f t="shared" si="2"/>
        <v>183.84615384615384</v>
      </c>
      <c r="AW81" s="7">
        <f t="shared" si="3"/>
        <v>61.329113924050631</v>
      </c>
      <c r="AX81" s="6">
        <f t="shared" si="4"/>
        <v>118.17391304347827</v>
      </c>
      <c r="AY81" s="6" t="str">
        <f t="shared" si="5"/>
        <v/>
      </c>
      <c r="BA81" s="6">
        <f>VLOOKUP(A81, ALL_AP_DATA!$A$2:$F$3600, 6, FALSE)</f>
        <v>164</v>
      </c>
      <c r="BB81" s="6">
        <f>VLOOKUP(A81, projmetadata!$A$2:$D$2036, 4, FALSE)</f>
        <v>23850</v>
      </c>
      <c r="BC81" s="6" t="e">
        <f t="array" aca="1" ref="BC81" ca="1">_xludf.IFS(I81&lt;&gt;0, F81/I81, P81&lt;&gt;0, M81/P81, W81&lt;&gt;0, T81/W81, AD81&lt;&gt;0, AA81/AD81, AK81&lt;&gt;0, AH81/AK81, AR81&lt;&gt;0, AO81/AR81, TRUE, 0)</f>
        <v>#NAME?</v>
      </c>
      <c r="BE81" s="6" t="e">
        <f t="shared" ca="1" si="13"/>
        <v>#NAME?</v>
      </c>
      <c r="BF81" s="6" t="e">
        <f t="shared" ca="1" si="14"/>
        <v>#NAME?</v>
      </c>
      <c r="BG81" s="6"/>
      <c r="BH81" s="6">
        <f>VLOOKUP(A81, ALL_AP_DATA!$A$2:$D$3600, 3, FALSE)</f>
        <v>30</v>
      </c>
      <c r="BI81" s="6">
        <f>VLOOKUP(A81, ALL_AP_DATA!$A$2:$E$3600, 5, FALSE)</f>
        <v>5438</v>
      </c>
      <c r="BJ81" s="6">
        <f t="shared" si="8"/>
        <v>33.158536585365852</v>
      </c>
      <c r="BK81" s="6">
        <f t="shared" si="15"/>
        <v>0.18292682926829268</v>
      </c>
    </row>
    <row r="82" spans="1:63" ht="15.75" customHeight="1" x14ac:dyDescent="0.25">
      <c r="A82" s="8" t="s">
        <v>1571</v>
      </c>
      <c r="B82" s="9" t="s">
        <v>1491</v>
      </c>
      <c r="C82" s="9">
        <v>15</v>
      </c>
      <c r="D82" s="9">
        <v>41</v>
      </c>
      <c r="E82" s="9">
        <v>22</v>
      </c>
      <c r="F82" s="9">
        <v>1317</v>
      </c>
      <c r="G82" s="9">
        <v>4.7399999999999998E-2</v>
      </c>
      <c r="H82" s="9">
        <v>0.14380000000000001</v>
      </c>
      <c r="I82" s="9">
        <v>0.17460000000000001</v>
      </c>
      <c r="J82" s="8"/>
      <c r="K82" s="8"/>
      <c r="L82" s="8"/>
      <c r="M82" s="8"/>
      <c r="N82" s="8"/>
      <c r="O82" s="8"/>
      <c r="P82" s="8"/>
      <c r="Q82" s="9">
        <v>6</v>
      </c>
      <c r="R82" s="9">
        <v>15</v>
      </c>
      <c r="S82" s="9">
        <v>57</v>
      </c>
      <c r="T82" s="9">
        <v>2972</v>
      </c>
      <c r="U82" s="9">
        <v>1.7299999999999999E-2</v>
      </c>
      <c r="V82" s="9">
        <v>0.3725</v>
      </c>
      <c r="W82" s="9">
        <v>0.39400000000000002</v>
      </c>
      <c r="X82" s="9">
        <v>52</v>
      </c>
      <c r="Y82" s="9">
        <v>100</v>
      </c>
      <c r="Z82" s="9">
        <v>39</v>
      </c>
      <c r="AA82" s="9">
        <v>1528</v>
      </c>
      <c r="AB82" s="9">
        <v>0.11559999999999999</v>
      </c>
      <c r="AC82" s="9">
        <v>0.25490000000000002</v>
      </c>
      <c r="AD82" s="9">
        <v>0.2026</v>
      </c>
      <c r="AE82" s="9">
        <v>15</v>
      </c>
      <c r="AF82" s="9">
        <v>33</v>
      </c>
      <c r="AG82" s="9">
        <v>18</v>
      </c>
      <c r="AH82" s="9">
        <v>1237</v>
      </c>
      <c r="AI82" s="9">
        <v>3.8199999999999998E-2</v>
      </c>
      <c r="AJ82" s="9">
        <v>0.1176</v>
      </c>
      <c r="AK82" s="9">
        <v>0.16400000000000001</v>
      </c>
      <c r="AL82" s="8"/>
      <c r="AM82" s="8"/>
      <c r="AN82" s="8"/>
      <c r="AO82" s="8"/>
      <c r="AP82" s="8"/>
      <c r="AQ82" s="8"/>
      <c r="AR82" s="8"/>
      <c r="AT82" s="6">
        <f t="shared" si="0"/>
        <v>32.121951219512198</v>
      </c>
      <c r="AU82" s="6" t="str">
        <f t="shared" si="1"/>
        <v/>
      </c>
      <c r="AV82" s="6">
        <f t="shared" si="2"/>
        <v>198.13333333333333</v>
      </c>
      <c r="AW82" s="7">
        <f t="shared" si="3"/>
        <v>15.28</v>
      </c>
      <c r="AX82" s="6">
        <f t="shared" si="4"/>
        <v>37.484848484848484</v>
      </c>
      <c r="AY82" s="6" t="str">
        <f t="shared" si="5"/>
        <v/>
      </c>
      <c r="BA82" s="6">
        <f>VLOOKUP(A82, ALL_AP_DATA!$A$2:$F$3600, 6, FALSE)</f>
        <v>865</v>
      </c>
      <c r="BB82" s="6">
        <f>VLOOKUP(A82, projmetadata!$A$2:$D$2036, 4, FALSE)</f>
        <v>40531</v>
      </c>
      <c r="BC82" s="6" t="e">
        <f t="array" aca="1" ref="BC82" ca="1">_xludf.IFS(I82&lt;&gt;0, F82/I82, P82&lt;&gt;0, M82/P82, W82&lt;&gt;0, T82/W82, AD82&lt;&gt;0, AA82/AD82, AK82&lt;&gt;0, AH82/AK82, AR82&lt;&gt;0, AO82/AR82, TRUE, 0)</f>
        <v>#NAME?</v>
      </c>
      <c r="BE82" s="6" t="e">
        <f t="shared" ca="1" si="13"/>
        <v>#NAME?</v>
      </c>
      <c r="BF82" s="6" t="e">
        <f t="shared" ca="1" si="14"/>
        <v>#NAME?</v>
      </c>
      <c r="BG82" s="6"/>
      <c r="BH82" s="6">
        <f>VLOOKUP(A82, ALL_AP_DATA!$A$2:$D$3600, 3, FALSE)</f>
        <v>59</v>
      </c>
      <c r="BI82" s="6">
        <f>VLOOKUP(A82, ALL_AP_DATA!$A$2:$E$3600, 5, FALSE)</f>
        <v>7543</v>
      </c>
      <c r="BJ82" s="6">
        <f t="shared" si="8"/>
        <v>8.7202312138728324</v>
      </c>
      <c r="BK82" s="6">
        <f t="shared" si="15"/>
        <v>6.8208092485549127E-2</v>
      </c>
    </row>
    <row r="83" spans="1:63" ht="15.75" customHeight="1" x14ac:dyDescent="0.25">
      <c r="A83" s="8" t="s">
        <v>1572</v>
      </c>
      <c r="B83" s="9" t="s">
        <v>1491</v>
      </c>
      <c r="C83" s="9">
        <v>4</v>
      </c>
      <c r="D83" s="9">
        <v>46</v>
      </c>
      <c r="E83" s="9">
        <v>27</v>
      </c>
      <c r="F83" s="9">
        <v>542</v>
      </c>
      <c r="G83" s="9">
        <v>0.20910000000000001</v>
      </c>
      <c r="H83" s="9">
        <v>0.1862</v>
      </c>
      <c r="I83" s="9">
        <v>0.24360000000000001</v>
      </c>
      <c r="J83" s="8"/>
      <c r="K83" s="8"/>
      <c r="L83" s="8"/>
      <c r="M83" s="8"/>
      <c r="N83" s="8"/>
      <c r="O83" s="8"/>
      <c r="P83" s="8"/>
      <c r="Q83" s="9">
        <v>6</v>
      </c>
      <c r="R83" s="9">
        <v>13</v>
      </c>
      <c r="S83" s="9">
        <v>37</v>
      </c>
      <c r="T83" s="9">
        <v>419</v>
      </c>
      <c r="U83" s="9">
        <v>5.91E-2</v>
      </c>
      <c r="V83" s="9">
        <v>0.25519999999999998</v>
      </c>
      <c r="W83" s="9">
        <v>0.1883</v>
      </c>
      <c r="X83" s="9">
        <v>18</v>
      </c>
      <c r="Y83" s="9">
        <v>127</v>
      </c>
      <c r="Z83" s="9">
        <v>42</v>
      </c>
      <c r="AA83" s="9">
        <v>846</v>
      </c>
      <c r="AB83" s="9">
        <v>0.57730000000000004</v>
      </c>
      <c r="AC83" s="9">
        <v>0.28970000000000001</v>
      </c>
      <c r="AD83" s="9">
        <v>0.38019999999999998</v>
      </c>
      <c r="AE83" s="9">
        <v>13</v>
      </c>
      <c r="AF83" s="9">
        <v>54</v>
      </c>
      <c r="AG83" s="9">
        <v>27</v>
      </c>
      <c r="AH83" s="9">
        <v>528</v>
      </c>
      <c r="AI83" s="9">
        <v>0.2455</v>
      </c>
      <c r="AJ83" s="9">
        <v>0.1862</v>
      </c>
      <c r="AK83" s="9">
        <v>0.23730000000000001</v>
      </c>
      <c r="AL83" s="8"/>
      <c r="AM83" s="8"/>
      <c r="AN83" s="8"/>
      <c r="AO83" s="8"/>
      <c r="AP83" s="8"/>
      <c r="AQ83" s="8"/>
      <c r="AR83" s="8"/>
      <c r="AT83" s="6">
        <f t="shared" si="0"/>
        <v>11.782608695652174</v>
      </c>
      <c r="AU83" s="6" t="str">
        <f t="shared" si="1"/>
        <v/>
      </c>
      <c r="AV83" s="6">
        <f t="shared" si="2"/>
        <v>32.230769230769234</v>
      </c>
      <c r="AW83" s="7">
        <f t="shared" si="3"/>
        <v>6.6614173228346454</v>
      </c>
      <c r="AX83" s="6">
        <f t="shared" si="4"/>
        <v>9.7777777777777786</v>
      </c>
      <c r="AY83" s="6" t="str">
        <f t="shared" si="5"/>
        <v/>
      </c>
      <c r="BA83" s="6">
        <f>VLOOKUP(A83, ALL_AP_DATA!$A$2:$F$3600, 6, FALSE)</f>
        <v>220</v>
      </c>
      <c r="BB83" s="6">
        <f>VLOOKUP(A83, projmetadata!$A$2:$D$2036, 4, FALSE)</f>
        <v>28407</v>
      </c>
      <c r="BC83" s="6" t="e">
        <f t="array" aca="1" ref="BC83" ca="1">_xludf.IFS(I83&lt;&gt;0, F83/I83, P83&lt;&gt;0, M83/P83, W83&lt;&gt;0, T83/W83, AD83&lt;&gt;0, AA83/AD83, AK83&lt;&gt;0, AH83/AK83, AR83&lt;&gt;0, AO83/AR83, TRUE, 0)</f>
        <v>#NAME?</v>
      </c>
      <c r="BE83" s="6" t="e">
        <f t="shared" ca="1" si="13"/>
        <v>#NAME?</v>
      </c>
      <c r="BF83" s="6" t="e">
        <f t="shared" ca="1" si="14"/>
        <v>#NAME?</v>
      </c>
      <c r="BG83" s="6"/>
      <c r="BH83" s="6">
        <f>VLOOKUP(A83, ALL_AP_DATA!$A$2:$D$3600, 3, FALSE)</f>
        <v>30</v>
      </c>
      <c r="BI83" s="6">
        <f>VLOOKUP(A83, ALL_AP_DATA!$A$2:$E$3600, 5, FALSE)</f>
        <v>2225</v>
      </c>
      <c r="BJ83" s="6">
        <f t="shared" si="8"/>
        <v>10.113636363636363</v>
      </c>
      <c r="BK83" s="6">
        <f t="shared" si="15"/>
        <v>0.13636363636363635</v>
      </c>
    </row>
    <row r="84" spans="1:63" ht="15.75" customHeight="1" x14ac:dyDescent="0.25">
      <c r="A84" s="8" t="s">
        <v>1573</v>
      </c>
      <c r="B84" s="9" t="s">
        <v>1491</v>
      </c>
      <c r="C84" s="9">
        <v>1</v>
      </c>
      <c r="D84" s="9">
        <v>6</v>
      </c>
      <c r="E84" s="9">
        <v>2</v>
      </c>
      <c r="F84" s="9">
        <v>15</v>
      </c>
      <c r="G84" s="9">
        <v>3.0300000000000001E-2</v>
      </c>
      <c r="H84" s="9">
        <v>0.66669999999999996</v>
      </c>
      <c r="I84" s="9">
        <v>7.9399999999999998E-2</v>
      </c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9">
        <v>4</v>
      </c>
      <c r="Y84" s="9">
        <v>40</v>
      </c>
      <c r="Z84" s="9">
        <v>2</v>
      </c>
      <c r="AA84" s="9">
        <v>91</v>
      </c>
      <c r="AB84" s="9">
        <v>0.20200000000000001</v>
      </c>
      <c r="AC84" s="9">
        <v>0.66669999999999996</v>
      </c>
      <c r="AD84" s="9">
        <v>0.48149999999999998</v>
      </c>
      <c r="AE84" s="9">
        <v>2</v>
      </c>
      <c r="AF84" s="9">
        <v>8</v>
      </c>
      <c r="AG84" s="9">
        <v>1</v>
      </c>
      <c r="AH84" s="9">
        <v>2</v>
      </c>
      <c r="AI84" s="9">
        <v>4.0399999999999998E-2</v>
      </c>
      <c r="AJ84" s="9">
        <v>0.33329999999999999</v>
      </c>
      <c r="AK84" s="9">
        <v>1.06E-2</v>
      </c>
      <c r="AL84" s="8"/>
      <c r="AM84" s="8"/>
      <c r="AN84" s="8"/>
      <c r="AO84" s="8"/>
      <c r="AP84" s="8"/>
      <c r="AQ84" s="8"/>
      <c r="AR84" s="8"/>
      <c r="AT84" s="6">
        <f t="shared" si="0"/>
        <v>2.5</v>
      </c>
      <c r="AU84" s="6" t="str">
        <f t="shared" si="1"/>
        <v/>
      </c>
      <c r="AV84" s="6" t="str">
        <f t="shared" si="2"/>
        <v/>
      </c>
      <c r="AW84" s="7">
        <f t="shared" si="3"/>
        <v>2.2749999999999999</v>
      </c>
      <c r="AX84" s="6">
        <f t="shared" si="4"/>
        <v>0.25</v>
      </c>
      <c r="AY84" s="6" t="str">
        <f t="shared" si="5"/>
        <v/>
      </c>
      <c r="BA84" s="6">
        <f>VLOOKUP(A84, ALL_AP_DATA!$A$2:$F$3600, 6, FALSE)</f>
        <v>198</v>
      </c>
      <c r="BB84" s="6">
        <f>VLOOKUP(A84, projmetadata!$A$2:$D$2036, 4, FALSE)</f>
        <v>15490</v>
      </c>
      <c r="BC84" s="6" t="e">
        <f t="array" aca="1" ref="BC84" ca="1">_xludf.IFS(I84&lt;&gt;0, F84/I84, P84&lt;&gt;0, M84/P84, W84&lt;&gt;0, T84/W84, AD84&lt;&gt;0, AA84/AD84, AK84&lt;&gt;0, AH84/AK84, AR84&lt;&gt;0, AO84/AR84, TRUE, 0)</f>
        <v>#NAME?</v>
      </c>
      <c r="BE84" s="6" t="e">
        <f t="shared" ca="1" si="13"/>
        <v>#NAME?</v>
      </c>
      <c r="BF84" s="6" t="e">
        <f t="shared" ca="1" si="14"/>
        <v>#NAME?</v>
      </c>
      <c r="BG84" s="6"/>
      <c r="BH84" s="6">
        <f>VLOOKUP(A84, ALL_AP_DATA!$A$2:$D$3600, 3, FALSE)</f>
        <v>4</v>
      </c>
      <c r="BI84" s="6">
        <f>VLOOKUP(A84, ALL_AP_DATA!$A$2:$E$3600, 5, FALSE)</f>
        <v>189</v>
      </c>
      <c r="BJ84" s="6">
        <f t="shared" si="8"/>
        <v>0.95454545454545459</v>
      </c>
      <c r="BK84" s="6">
        <f t="shared" si="15"/>
        <v>2.0202020202020204E-2</v>
      </c>
    </row>
    <row r="85" spans="1:63" ht="15.75" customHeight="1" x14ac:dyDescent="0.25">
      <c r="A85" s="8" t="s">
        <v>1574</v>
      </c>
      <c r="B85" s="9" t="s">
        <v>1491</v>
      </c>
      <c r="C85" s="9">
        <v>1</v>
      </c>
      <c r="D85" s="9">
        <v>2</v>
      </c>
      <c r="E85" s="9">
        <v>2</v>
      </c>
      <c r="F85" s="9">
        <v>9</v>
      </c>
      <c r="G85" s="9">
        <v>2.0999999999999999E-3</v>
      </c>
      <c r="H85" s="9">
        <v>2.3E-3</v>
      </c>
      <c r="I85" s="9">
        <v>1E-4</v>
      </c>
      <c r="J85" s="8"/>
      <c r="K85" s="8"/>
      <c r="L85" s="8"/>
      <c r="M85" s="8"/>
      <c r="N85" s="8"/>
      <c r="O85" s="8"/>
      <c r="P85" s="8"/>
      <c r="Q85" s="9">
        <v>79</v>
      </c>
      <c r="R85" s="9">
        <v>361</v>
      </c>
      <c r="S85" s="9">
        <v>679</v>
      </c>
      <c r="T85" s="9">
        <v>64137</v>
      </c>
      <c r="U85" s="9">
        <v>0.37369999999999998</v>
      </c>
      <c r="V85" s="9">
        <v>0.79420000000000002</v>
      </c>
      <c r="W85" s="9">
        <v>0.71970000000000001</v>
      </c>
      <c r="X85" s="9">
        <v>1</v>
      </c>
      <c r="Y85" s="9">
        <v>4</v>
      </c>
      <c r="Z85" s="9">
        <v>21</v>
      </c>
      <c r="AA85" s="9">
        <v>192</v>
      </c>
      <c r="AB85" s="9">
        <v>4.1000000000000003E-3</v>
      </c>
      <c r="AC85" s="9">
        <v>2.46E-2</v>
      </c>
      <c r="AD85" s="9">
        <v>2.2000000000000001E-3</v>
      </c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T85" s="6">
        <f t="shared" si="0"/>
        <v>4.5</v>
      </c>
      <c r="AU85" s="6" t="str">
        <f t="shared" si="1"/>
        <v/>
      </c>
      <c r="AV85" s="6">
        <f t="shared" si="2"/>
        <v>177.66481994459835</v>
      </c>
      <c r="AW85" s="7">
        <f t="shared" si="3"/>
        <v>48</v>
      </c>
      <c r="AX85" s="6" t="str">
        <f t="shared" si="4"/>
        <v/>
      </c>
      <c r="AY85" s="6" t="str">
        <f t="shared" si="5"/>
        <v/>
      </c>
      <c r="BA85" s="6">
        <f>VLOOKUP(A85, ALL_AP_DATA!$A$2:$F$3600, 6, FALSE)</f>
        <v>966</v>
      </c>
      <c r="BB85" s="6">
        <f>VLOOKUP(A85, projmetadata!$A$2:$D$2036, 4, FALSE)</f>
        <v>9525</v>
      </c>
      <c r="BC85" s="6" t="e">
        <f t="array" aca="1" ref="BC85" ca="1">_xludf.IFS(I85&lt;&gt;0, F85/I85, P85&lt;&gt;0, M85/P85, W85&lt;&gt;0, T85/W85, AD85&lt;&gt;0, AA85/AD85, AK85&lt;&gt;0, AH85/AK85, AR85&lt;&gt;0, AO85/AR85, TRUE, 0)</f>
        <v>#NAME?</v>
      </c>
      <c r="BE85" s="6" t="e">
        <f t="shared" ca="1" si="13"/>
        <v>#NAME?</v>
      </c>
      <c r="BF85" s="6" t="e">
        <f t="shared" ca="1" si="14"/>
        <v>#NAME?</v>
      </c>
      <c r="BG85" s="6"/>
      <c r="BH85" s="6">
        <f>VLOOKUP(A85, ALL_AP_DATA!$A$2:$D$3600, 3, FALSE)</f>
        <v>363</v>
      </c>
      <c r="BI85" s="6">
        <f>VLOOKUP(A85, ALL_AP_DATA!$A$2:$E$3600, 5, FALSE)</f>
        <v>89115</v>
      </c>
      <c r="BJ85" s="6">
        <f t="shared" si="8"/>
        <v>92.25155279503106</v>
      </c>
      <c r="BK85" s="6">
        <f t="shared" si="15"/>
        <v>0.37577639751552794</v>
      </c>
    </row>
    <row r="86" spans="1:63" ht="15.75" customHeight="1" x14ac:dyDescent="0.25">
      <c r="A86" s="8" t="s">
        <v>1575</v>
      </c>
      <c r="B86" s="9" t="s">
        <v>1491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9">
        <v>5</v>
      </c>
      <c r="R86" s="9">
        <v>16</v>
      </c>
      <c r="S86" s="9">
        <v>46</v>
      </c>
      <c r="T86" s="9">
        <v>1001</v>
      </c>
      <c r="U86" s="9">
        <v>0.10059999999999999</v>
      </c>
      <c r="V86" s="9">
        <v>0.66669999999999996</v>
      </c>
      <c r="W86" s="9">
        <v>0.40350000000000003</v>
      </c>
      <c r="X86" s="9">
        <v>5</v>
      </c>
      <c r="Y86" s="9">
        <v>57</v>
      </c>
      <c r="Z86" s="9">
        <v>32</v>
      </c>
      <c r="AA86" s="9">
        <v>743</v>
      </c>
      <c r="AB86" s="9">
        <v>0.35849999999999999</v>
      </c>
      <c r="AC86" s="9">
        <v>0.46379999999999999</v>
      </c>
      <c r="AD86" s="9">
        <v>0.29949999999999999</v>
      </c>
      <c r="AE86" s="9">
        <v>3</v>
      </c>
      <c r="AF86" s="9">
        <v>10</v>
      </c>
      <c r="AG86" s="9">
        <v>11</v>
      </c>
      <c r="AH86" s="9">
        <v>164</v>
      </c>
      <c r="AI86" s="9">
        <v>6.2899999999999998E-2</v>
      </c>
      <c r="AJ86" s="9">
        <v>0.15939999999999999</v>
      </c>
      <c r="AK86" s="9">
        <v>6.6100000000000006E-2</v>
      </c>
      <c r="AL86" s="8"/>
      <c r="AM86" s="8"/>
      <c r="AN86" s="8"/>
      <c r="AO86" s="8"/>
      <c r="AP86" s="8"/>
      <c r="AQ86" s="8"/>
      <c r="AR86" s="8"/>
      <c r="AT86" s="6" t="str">
        <f t="shared" si="0"/>
        <v/>
      </c>
      <c r="AU86" s="6" t="str">
        <f t="shared" si="1"/>
        <v/>
      </c>
      <c r="AV86" s="6">
        <f t="shared" si="2"/>
        <v>62.5625</v>
      </c>
      <c r="AW86" s="7">
        <f t="shared" si="3"/>
        <v>13.035087719298245</v>
      </c>
      <c r="AX86" s="6">
        <f t="shared" si="4"/>
        <v>16.399999999999999</v>
      </c>
      <c r="AY86" s="6" t="str">
        <f t="shared" si="5"/>
        <v/>
      </c>
      <c r="BA86" s="6">
        <f>VLOOKUP(A86, ALL_AP_DATA!$A$2:$F$3600, 6, FALSE)</f>
        <v>159</v>
      </c>
      <c r="BB86" s="6">
        <f>VLOOKUP(A86, projmetadata!$A$2:$D$2036, 4, FALSE)</f>
        <v>20743</v>
      </c>
      <c r="BC86" s="6" t="e">
        <f t="array" aca="1" ref="BC86" ca="1">_xludf.IFS(I86&lt;&gt;0, F86/I86, P86&lt;&gt;0, M86/P86, W86&lt;&gt;0, T86/W86, AD86&lt;&gt;0, AA86/AD86, AK86&lt;&gt;0, AH86/AK86, AR86&lt;&gt;0, AO86/AR86, TRUE, 0)</f>
        <v>#NAME?</v>
      </c>
      <c r="BE86" s="6" t="e">
        <f t="shared" ca="1" si="13"/>
        <v>#NAME?</v>
      </c>
      <c r="BF86" s="6" t="e">
        <f t="shared" ca="1" si="14"/>
        <v>#NAME?</v>
      </c>
      <c r="BG86" s="6"/>
      <c r="BH86" s="6">
        <f>VLOOKUP(A86, ALL_AP_DATA!$A$2:$D$3600, 3, FALSE)</f>
        <v>44</v>
      </c>
      <c r="BI86" s="6">
        <f>VLOOKUP(A86, ALL_AP_DATA!$A$2:$E$3600, 5, FALSE)</f>
        <v>2481</v>
      </c>
      <c r="BJ86" s="6">
        <f t="shared" si="8"/>
        <v>15.60377358490566</v>
      </c>
      <c r="BK86" s="6">
        <f t="shared" si="15"/>
        <v>0.27672955974842767</v>
      </c>
    </row>
    <row r="87" spans="1:63" ht="15.75" customHeight="1" x14ac:dyDescent="0.25">
      <c r="A87" s="8" t="s">
        <v>1576</v>
      </c>
      <c r="B87" s="9" t="s">
        <v>1491</v>
      </c>
      <c r="C87" s="9">
        <v>8</v>
      </c>
      <c r="D87" s="9">
        <v>155</v>
      </c>
      <c r="E87" s="9">
        <v>215</v>
      </c>
      <c r="F87" s="9">
        <v>9651</v>
      </c>
      <c r="G87" s="9">
        <v>0.17979999999999999</v>
      </c>
      <c r="H87" s="9">
        <v>0.22850000000000001</v>
      </c>
      <c r="I87" s="9">
        <v>0.1484</v>
      </c>
      <c r="J87" s="9">
        <v>1</v>
      </c>
      <c r="K87" s="9">
        <v>16</v>
      </c>
      <c r="L87" s="9">
        <v>73</v>
      </c>
      <c r="M87" s="9">
        <v>2974</v>
      </c>
      <c r="N87" s="9">
        <v>1.8599999999999998E-2</v>
      </c>
      <c r="O87" s="9">
        <v>7.7600000000000002E-2</v>
      </c>
      <c r="P87" s="9">
        <v>4.5699999999999998E-2</v>
      </c>
      <c r="Q87" s="9">
        <v>54</v>
      </c>
      <c r="R87" s="9">
        <v>293</v>
      </c>
      <c r="S87" s="9">
        <v>854</v>
      </c>
      <c r="T87" s="9">
        <v>54163</v>
      </c>
      <c r="U87" s="9">
        <v>0.33989999999999998</v>
      </c>
      <c r="V87" s="9">
        <v>0.90749999999999997</v>
      </c>
      <c r="W87" s="9">
        <v>0.83279999999999998</v>
      </c>
      <c r="X87" s="9">
        <v>25</v>
      </c>
      <c r="Y87" s="9">
        <v>194</v>
      </c>
      <c r="Z87" s="9">
        <v>314</v>
      </c>
      <c r="AA87" s="9">
        <v>11070</v>
      </c>
      <c r="AB87" s="9">
        <v>0.22509999999999999</v>
      </c>
      <c r="AC87" s="9">
        <v>0.3337</v>
      </c>
      <c r="AD87" s="9">
        <v>0.17019999999999999</v>
      </c>
      <c r="AE87" s="9">
        <v>11</v>
      </c>
      <c r="AF87" s="9">
        <v>141</v>
      </c>
      <c r="AG87" s="9">
        <v>184</v>
      </c>
      <c r="AH87" s="9">
        <v>9286</v>
      </c>
      <c r="AI87" s="9">
        <v>0.1636</v>
      </c>
      <c r="AJ87" s="9">
        <v>0.19550000000000001</v>
      </c>
      <c r="AK87" s="9">
        <v>0.14280000000000001</v>
      </c>
      <c r="AL87" s="9">
        <v>1</v>
      </c>
      <c r="AM87" s="9">
        <v>46</v>
      </c>
      <c r="AN87" s="9">
        <v>209</v>
      </c>
      <c r="AO87" s="9">
        <v>10338</v>
      </c>
      <c r="AP87" s="9">
        <v>5.3400000000000003E-2</v>
      </c>
      <c r="AQ87" s="9">
        <v>0.22209999999999999</v>
      </c>
      <c r="AR87" s="9">
        <v>0.159</v>
      </c>
      <c r="AT87" s="6">
        <f t="shared" si="0"/>
        <v>62.264516129032259</v>
      </c>
      <c r="AU87" s="6">
        <f t="shared" si="1"/>
        <v>185.875</v>
      </c>
      <c r="AV87" s="6">
        <f t="shared" si="2"/>
        <v>184.8566552901024</v>
      </c>
      <c r="AW87" s="7">
        <f t="shared" si="3"/>
        <v>57.061855670103093</v>
      </c>
      <c r="AX87" s="6">
        <f t="shared" si="4"/>
        <v>65.858156028368796</v>
      </c>
      <c r="AY87" s="6">
        <f t="shared" si="5"/>
        <v>224.7391304347826</v>
      </c>
      <c r="BA87" s="6">
        <f>VLOOKUP(A87, ALL_AP_DATA!$A$2:$F$3600, 6, FALSE)</f>
        <v>862</v>
      </c>
      <c r="BB87" s="6">
        <f>VLOOKUP(A87, projmetadata!$A$2:$D$2036, 4, FALSE)</f>
        <v>58728</v>
      </c>
      <c r="BC87" s="6" t="e">
        <f t="array" aca="1" ref="BC87" ca="1">_xludf.IFS(I87&lt;&gt;0, F87/I87, P87&lt;&gt;0, M87/P87, W87&lt;&gt;0, T87/W87, AD87&lt;&gt;0, AA87/AD87, AK87&lt;&gt;0, AH87/AK87, AR87&lt;&gt;0, AO87/AR87, TRUE, 0)</f>
        <v>#NAME?</v>
      </c>
      <c r="BE87" s="6" t="e">
        <f t="shared" ca="1" si="13"/>
        <v>#NAME?</v>
      </c>
      <c r="BF87" s="6" t="e">
        <f t="shared" ca="1" si="14"/>
        <v>#NAME?</v>
      </c>
      <c r="BG87" s="6"/>
      <c r="BH87" s="6">
        <f>VLOOKUP(A87, ALL_AP_DATA!$A$2:$D$3600, 3, FALSE)</f>
        <v>353</v>
      </c>
      <c r="BI87" s="6">
        <f>VLOOKUP(A87, ALL_AP_DATA!$A$2:$E$3600, 5, FALSE)</f>
        <v>65039</v>
      </c>
      <c r="BJ87" s="6">
        <f t="shared" si="8"/>
        <v>75.451276102088173</v>
      </c>
      <c r="BK87" s="6">
        <f t="shared" si="15"/>
        <v>0.40951276102088169</v>
      </c>
    </row>
    <row r="88" spans="1:63" ht="15.75" customHeight="1" x14ac:dyDescent="0.25">
      <c r="A88" s="8" t="s">
        <v>1577</v>
      </c>
      <c r="B88" s="9" t="s">
        <v>1491</v>
      </c>
      <c r="C88" s="9">
        <v>1</v>
      </c>
      <c r="D88" s="9">
        <v>4</v>
      </c>
      <c r="E88" s="9">
        <v>27</v>
      </c>
      <c r="F88" s="9">
        <v>1743</v>
      </c>
      <c r="G88" s="9">
        <v>7.7000000000000002E-3</v>
      </c>
      <c r="H88" s="9">
        <v>0.19420000000000001</v>
      </c>
      <c r="I88" s="9">
        <v>5.0500000000000003E-2</v>
      </c>
      <c r="J88" s="9">
        <v>4</v>
      </c>
      <c r="K88" s="9">
        <v>27</v>
      </c>
      <c r="L88" s="9">
        <v>58</v>
      </c>
      <c r="M88" s="9">
        <v>8198</v>
      </c>
      <c r="N88" s="9">
        <v>5.21E-2</v>
      </c>
      <c r="O88" s="9">
        <v>0.4173</v>
      </c>
      <c r="P88" s="9">
        <v>0.23749999999999999</v>
      </c>
      <c r="Q88" s="9">
        <v>19</v>
      </c>
      <c r="R88" s="9">
        <v>94</v>
      </c>
      <c r="S88" s="9">
        <v>121</v>
      </c>
      <c r="T88" s="9">
        <v>19995</v>
      </c>
      <c r="U88" s="9">
        <v>0.18149999999999999</v>
      </c>
      <c r="V88" s="9">
        <v>0.87050000000000005</v>
      </c>
      <c r="W88" s="9">
        <v>0.57930000000000004</v>
      </c>
      <c r="X88" s="9">
        <v>70</v>
      </c>
      <c r="Y88" s="9">
        <v>102</v>
      </c>
      <c r="Z88" s="9">
        <v>72</v>
      </c>
      <c r="AA88" s="9">
        <v>12791</v>
      </c>
      <c r="AB88" s="9">
        <v>0.19689999999999999</v>
      </c>
      <c r="AC88" s="9">
        <v>0.51800000000000002</v>
      </c>
      <c r="AD88" s="9">
        <v>0.37059999999999998</v>
      </c>
      <c r="AE88" s="9">
        <v>2</v>
      </c>
      <c r="AF88" s="9">
        <v>6</v>
      </c>
      <c r="AG88" s="9">
        <v>34</v>
      </c>
      <c r="AH88" s="9">
        <v>2100</v>
      </c>
      <c r="AI88" s="9">
        <v>1.1599999999999999E-2</v>
      </c>
      <c r="AJ88" s="9">
        <v>0.24460000000000001</v>
      </c>
      <c r="AK88" s="9">
        <v>6.08E-2</v>
      </c>
      <c r="AL88" s="9">
        <v>2</v>
      </c>
      <c r="AM88" s="9">
        <v>31</v>
      </c>
      <c r="AN88" s="9">
        <v>57</v>
      </c>
      <c r="AO88" s="9">
        <v>12357</v>
      </c>
      <c r="AP88" s="9">
        <v>5.9799999999999999E-2</v>
      </c>
      <c r="AQ88" s="9">
        <v>0.41010000000000002</v>
      </c>
      <c r="AR88" s="9">
        <v>0.35799999999999998</v>
      </c>
      <c r="AT88" s="6">
        <f t="shared" si="0"/>
        <v>435.75</v>
      </c>
      <c r="AU88" s="6">
        <f t="shared" si="1"/>
        <v>303.62962962962962</v>
      </c>
      <c r="AV88" s="6">
        <f t="shared" si="2"/>
        <v>212.71276595744681</v>
      </c>
      <c r="AW88" s="7">
        <f t="shared" si="3"/>
        <v>125.40196078431373</v>
      </c>
      <c r="AX88" s="6">
        <f t="shared" si="4"/>
        <v>350</v>
      </c>
      <c r="AY88" s="6">
        <f t="shared" si="5"/>
        <v>398.61290322580646</v>
      </c>
      <c r="BA88" s="6">
        <f>VLOOKUP(A88, ALL_AP_DATA!$A$2:$F$3600, 6, FALSE)</f>
        <v>518</v>
      </c>
      <c r="BB88" s="6">
        <f>VLOOKUP(A88, projmetadata!$A$2:$D$2036, 4, FALSE)</f>
        <v>41027</v>
      </c>
      <c r="BC88" s="6" t="e">
        <f t="array" aca="1" ref="BC88" ca="1">_xludf.IFS(I88&lt;&gt;0, F88/I88, P88&lt;&gt;0, M88/P88, W88&lt;&gt;0, T88/W88, AD88&lt;&gt;0, AA88/AD88, AK88&lt;&gt;0, AH88/AK88, AR88&lt;&gt;0, AO88/AR88, TRUE, 0)</f>
        <v>#NAME?</v>
      </c>
      <c r="BE88" s="6" t="e">
        <f t="shared" ca="1" si="13"/>
        <v>#NAME?</v>
      </c>
      <c r="BF88" s="6" t="e">
        <f t="shared" ca="1" si="14"/>
        <v>#NAME?</v>
      </c>
      <c r="BG88" s="6"/>
      <c r="BH88" s="6">
        <f>VLOOKUP(A88, ALL_AP_DATA!$A$2:$D$3600, 3, FALSE)</f>
        <v>115</v>
      </c>
      <c r="BI88" s="6">
        <f>VLOOKUP(A88, ALL_AP_DATA!$A$2:$E$3600, 5, FALSE)</f>
        <v>34518</v>
      </c>
      <c r="BJ88" s="6">
        <f t="shared" si="8"/>
        <v>66.637065637065632</v>
      </c>
      <c r="BK88" s="6">
        <f t="shared" si="15"/>
        <v>0.22200772200772201</v>
      </c>
    </row>
    <row r="89" spans="1:63" ht="15.75" customHeight="1" x14ac:dyDescent="0.25">
      <c r="A89" s="8" t="s">
        <v>1578</v>
      </c>
      <c r="B89" s="9" t="s">
        <v>1491</v>
      </c>
      <c r="C89" s="9">
        <v>18</v>
      </c>
      <c r="D89" s="9">
        <v>140</v>
      </c>
      <c r="E89" s="9">
        <v>519</v>
      </c>
      <c r="F89" s="9">
        <v>42690</v>
      </c>
      <c r="G89" s="9">
        <v>0.1651</v>
      </c>
      <c r="H89" s="9">
        <v>0.58579999999999999</v>
      </c>
      <c r="I89" s="9">
        <v>0.35560000000000003</v>
      </c>
      <c r="J89" s="9">
        <v>33</v>
      </c>
      <c r="K89" s="9">
        <v>122</v>
      </c>
      <c r="L89" s="9">
        <v>585</v>
      </c>
      <c r="M89" s="9">
        <v>60532</v>
      </c>
      <c r="N89" s="9">
        <v>0.1439</v>
      </c>
      <c r="O89" s="9">
        <v>0.6603</v>
      </c>
      <c r="P89" s="9">
        <v>0.50419999999999998</v>
      </c>
      <c r="Q89" s="9">
        <v>49</v>
      </c>
      <c r="R89" s="9">
        <v>303</v>
      </c>
      <c r="S89" s="9">
        <v>817</v>
      </c>
      <c r="T89" s="9">
        <v>97041</v>
      </c>
      <c r="U89" s="9">
        <v>0.35730000000000001</v>
      </c>
      <c r="V89" s="9">
        <v>0.92210000000000003</v>
      </c>
      <c r="W89" s="9">
        <v>0.80830000000000002</v>
      </c>
      <c r="X89" s="9">
        <v>57</v>
      </c>
      <c r="Y89" s="9">
        <v>334</v>
      </c>
      <c r="Z89" s="9">
        <v>683</v>
      </c>
      <c r="AA89" s="9">
        <v>84587</v>
      </c>
      <c r="AB89" s="9">
        <v>0.39389999999999997</v>
      </c>
      <c r="AC89" s="9">
        <v>0.77090000000000003</v>
      </c>
      <c r="AD89" s="9">
        <v>0.70450000000000002</v>
      </c>
      <c r="AE89" s="9">
        <v>22</v>
      </c>
      <c r="AF89" s="9">
        <v>115</v>
      </c>
      <c r="AG89" s="9">
        <v>430</v>
      </c>
      <c r="AH89" s="9">
        <v>35875</v>
      </c>
      <c r="AI89" s="9">
        <v>0.1356</v>
      </c>
      <c r="AJ89" s="9">
        <v>0.48530000000000001</v>
      </c>
      <c r="AK89" s="9">
        <v>0.29880000000000001</v>
      </c>
      <c r="AL89" s="9">
        <v>15</v>
      </c>
      <c r="AM89" s="9">
        <v>166</v>
      </c>
      <c r="AN89" s="9">
        <v>717</v>
      </c>
      <c r="AO89" s="9">
        <v>83288</v>
      </c>
      <c r="AP89" s="9">
        <v>0.1958</v>
      </c>
      <c r="AQ89" s="9">
        <v>0.80930000000000002</v>
      </c>
      <c r="AR89" s="9">
        <v>0.69369999999999998</v>
      </c>
      <c r="AT89" s="6">
        <f t="shared" si="0"/>
        <v>304.92857142857144</v>
      </c>
      <c r="AU89" s="6">
        <f t="shared" si="1"/>
        <v>496.1639344262295</v>
      </c>
      <c r="AV89" s="6">
        <f t="shared" si="2"/>
        <v>320.26732673267327</v>
      </c>
      <c r="AW89" s="7">
        <f t="shared" si="3"/>
        <v>253.25449101796409</v>
      </c>
      <c r="AX89" s="6">
        <f t="shared" si="4"/>
        <v>311.95652173913044</v>
      </c>
      <c r="AY89" s="6">
        <f t="shared" si="5"/>
        <v>501.73493975903614</v>
      </c>
      <c r="BA89" s="6">
        <f>VLOOKUP(A89, ALL_AP_DATA!$A$2:$F$3600, 6, FALSE)</f>
        <v>848</v>
      </c>
      <c r="BB89" s="6">
        <f>VLOOKUP(A89, projmetadata!$A$2:$D$2036, 4, FALSE)</f>
        <v>150921</v>
      </c>
      <c r="BC89" s="6" t="e">
        <f t="array" aca="1" ref="BC89" ca="1">_xludf.IFS(I89&lt;&gt;0, F89/I89, P89&lt;&gt;0, M89/P89, W89&lt;&gt;0, T89/W89, AD89&lt;&gt;0, AA89/AD89, AK89&lt;&gt;0, AH89/AK89, AR89&lt;&gt;0, AO89/AR89, TRUE, 0)</f>
        <v>#NAME?</v>
      </c>
      <c r="BE89" s="6" t="e">
        <f t="shared" ca="1" si="13"/>
        <v>#NAME?</v>
      </c>
      <c r="BF89" s="6" t="e">
        <f t="shared" ca="1" si="14"/>
        <v>#NAME?</v>
      </c>
      <c r="BG89" s="6"/>
      <c r="BH89" s="6">
        <f>VLOOKUP(A89, ALL_AP_DATA!$A$2:$D$3600, 3, FALSE)</f>
        <v>370</v>
      </c>
      <c r="BI89" s="6">
        <f>VLOOKUP(A89, ALL_AP_DATA!$A$2:$E$3600, 5, FALSE)</f>
        <v>120059</v>
      </c>
      <c r="BJ89" s="6">
        <f t="shared" si="8"/>
        <v>141.57900943396226</v>
      </c>
      <c r="BK89" s="6">
        <f t="shared" si="15"/>
        <v>0.43632075471698112</v>
      </c>
    </row>
    <row r="90" spans="1:63" ht="15.75" customHeight="1" x14ac:dyDescent="0.25">
      <c r="A90" s="8" t="s">
        <v>1579</v>
      </c>
      <c r="B90" s="9" t="s">
        <v>1491</v>
      </c>
      <c r="C90" s="9">
        <v>1</v>
      </c>
      <c r="D90" s="9">
        <v>2</v>
      </c>
      <c r="E90" s="9">
        <v>7</v>
      </c>
      <c r="F90" s="9">
        <v>203</v>
      </c>
      <c r="G90" s="9">
        <v>7.3000000000000001E-3</v>
      </c>
      <c r="H90" s="9">
        <v>4.9299999999999997E-2</v>
      </c>
      <c r="I90" s="9">
        <v>7.9000000000000008E-3</v>
      </c>
      <c r="J90" s="9">
        <v>3</v>
      </c>
      <c r="K90" s="9">
        <v>42</v>
      </c>
      <c r="L90" s="9">
        <v>48</v>
      </c>
      <c r="M90" s="9">
        <v>11833</v>
      </c>
      <c r="N90" s="9">
        <v>0.1527</v>
      </c>
      <c r="O90" s="9">
        <v>0.33800000000000002</v>
      </c>
      <c r="P90" s="9">
        <v>0.46250000000000002</v>
      </c>
      <c r="Q90" s="9">
        <v>16</v>
      </c>
      <c r="R90" s="9">
        <v>114</v>
      </c>
      <c r="S90" s="9">
        <v>102</v>
      </c>
      <c r="T90" s="9">
        <v>20348</v>
      </c>
      <c r="U90" s="9">
        <v>0.41449999999999998</v>
      </c>
      <c r="V90" s="9">
        <v>0.71830000000000005</v>
      </c>
      <c r="W90" s="9">
        <v>0.79520000000000002</v>
      </c>
      <c r="X90" s="9">
        <v>14</v>
      </c>
      <c r="Y90" s="9">
        <v>77</v>
      </c>
      <c r="Z90" s="9">
        <v>68</v>
      </c>
      <c r="AA90" s="9">
        <v>12246</v>
      </c>
      <c r="AB90" s="9">
        <v>0.28000000000000003</v>
      </c>
      <c r="AC90" s="9">
        <v>0.47889999999999999</v>
      </c>
      <c r="AD90" s="9">
        <v>0.47860000000000003</v>
      </c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T90" s="6">
        <f t="shared" si="0"/>
        <v>101.5</v>
      </c>
      <c r="AU90" s="6">
        <f t="shared" si="1"/>
        <v>281.73809523809524</v>
      </c>
      <c r="AV90" s="6">
        <f t="shared" si="2"/>
        <v>178.49122807017545</v>
      </c>
      <c r="AW90" s="7">
        <f t="shared" si="3"/>
        <v>159.03896103896105</v>
      </c>
      <c r="AX90" s="6" t="str">
        <f t="shared" si="4"/>
        <v/>
      </c>
      <c r="AY90" s="6" t="str">
        <f t="shared" si="5"/>
        <v/>
      </c>
      <c r="BA90" s="6">
        <f>VLOOKUP(A90, ALL_AP_DATA!$A$2:$F$3600, 6, FALSE)</f>
        <v>275</v>
      </c>
      <c r="BB90" s="6">
        <f>VLOOKUP(A90, projmetadata!$A$2:$D$2036, 4, FALSE)</f>
        <v>49424</v>
      </c>
      <c r="BC90" s="6" t="e">
        <f t="array" aca="1" ref="BC90" ca="1">_xludf.IFS(I90&lt;&gt;0, F90/I90, P90&lt;&gt;0, M90/P90, W90&lt;&gt;0, T90/W90, AD90&lt;&gt;0, AA90/AD90, AK90&lt;&gt;0, AH90/AK90, AR90&lt;&gt;0, AO90/AR90, TRUE, 0)</f>
        <v>#NAME?</v>
      </c>
      <c r="BE90" s="6" t="e">
        <f t="shared" ca="1" si="13"/>
        <v>#NAME?</v>
      </c>
      <c r="BF90" s="6" t="e">
        <f t="shared" ca="1" si="14"/>
        <v>#NAME?</v>
      </c>
      <c r="BG90" s="6"/>
      <c r="BH90" s="6">
        <f>VLOOKUP(A90, ALL_AP_DATA!$A$2:$D$3600, 3, FALSE)</f>
        <v>139</v>
      </c>
      <c r="BI90" s="6">
        <f>VLOOKUP(A90, ALL_AP_DATA!$A$2:$E$3600, 5, FALSE)</f>
        <v>25587</v>
      </c>
      <c r="BJ90" s="6">
        <f t="shared" si="8"/>
        <v>93.043636363636367</v>
      </c>
      <c r="BK90" s="6">
        <f t="shared" si="15"/>
        <v>0.50545454545454549</v>
      </c>
    </row>
    <row r="91" spans="1:63" ht="15.75" customHeight="1" x14ac:dyDescent="0.25">
      <c r="A91" s="8" t="s">
        <v>1580</v>
      </c>
      <c r="B91" s="9" t="s">
        <v>1491</v>
      </c>
      <c r="C91" s="9">
        <v>6</v>
      </c>
      <c r="D91" s="9">
        <v>154</v>
      </c>
      <c r="E91" s="9">
        <v>713</v>
      </c>
      <c r="F91" s="9">
        <v>24359</v>
      </c>
      <c r="G91" s="9">
        <v>0.31819999999999998</v>
      </c>
      <c r="H91" s="9">
        <v>0.72089999999999999</v>
      </c>
      <c r="I91" s="9">
        <v>0.56379999999999997</v>
      </c>
      <c r="J91" s="9">
        <v>13</v>
      </c>
      <c r="K91" s="9">
        <v>76</v>
      </c>
      <c r="L91" s="9">
        <v>704</v>
      </c>
      <c r="M91" s="9">
        <v>24920</v>
      </c>
      <c r="N91" s="9">
        <v>0.157</v>
      </c>
      <c r="O91" s="9">
        <v>0.71179999999999999</v>
      </c>
      <c r="P91" s="9">
        <v>0.57679999999999998</v>
      </c>
      <c r="Q91" s="9">
        <v>34</v>
      </c>
      <c r="R91" s="9">
        <v>144</v>
      </c>
      <c r="S91" s="9">
        <v>826</v>
      </c>
      <c r="T91" s="9">
        <v>32543</v>
      </c>
      <c r="U91" s="9">
        <v>0.29749999999999999</v>
      </c>
      <c r="V91" s="9">
        <v>0.83520000000000005</v>
      </c>
      <c r="W91" s="9">
        <v>0.75329999999999997</v>
      </c>
      <c r="X91" s="9">
        <v>60</v>
      </c>
      <c r="Y91" s="9">
        <v>275</v>
      </c>
      <c r="Z91" s="9">
        <v>826</v>
      </c>
      <c r="AA91" s="9">
        <v>29939</v>
      </c>
      <c r="AB91" s="9">
        <v>0.56820000000000004</v>
      </c>
      <c r="AC91" s="9">
        <v>0.83520000000000005</v>
      </c>
      <c r="AD91" s="9">
        <v>0.69299999999999995</v>
      </c>
      <c r="AE91" s="9">
        <v>14</v>
      </c>
      <c r="AF91" s="9">
        <v>127</v>
      </c>
      <c r="AG91" s="9">
        <v>690</v>
      </c>
      <c r="AH91" s="9">
        <v>21673</v>
      </c>
      <c r="AI91" s="9">
        <v>0.26240000000000002</v>
      </c>
      <c r="AJ91" s="9">
        <v>0.69769999999999999</v>
      </c>
      <c r="AK91" s="9">
        <v>0.50170000000000003</v>
      </c>
      <c r="AL91" s="9">
        <v>8</v>
      </c>
      <c r="AM91" s="9">
        <v>96</v>
      </c>
      <c r="AN91" s="9">
        <v>731</v>
      </c>
      <c r="AO91" s="9">
        <v>27170</v>
      </c>
      <c r="AP91" s="9">
        <v>0.1983</v>
      </c>
      <c r="AQ91" s="9">
        <v>0.73909999999999998</v>
      </c>
      <c r="AR91" s="9">
        <v>0.62890000000000001</v>
      </c>
      <c r="AT91" s="6">
        <f t="shared" si="0"/>
        <v>158.17532467532467</v>
      </c>
      <c r="AU91" s="6">
        <f t="shared" si="1"/>
        <v>327.89473684210526</v>
      </c>
      <c r="AV91" s="6">
        <f t="shared" si="2"/>
        <v>225.99305555555554</v>
      </c>
      <c r="AW91" s="7">
        <f t="shared" si="3"/>
        <v>108.86909090909091</v>
      </c>
      <c r="AX91" s="6">
        <f t="shared" si="4"/>
        <v>170.65354330708661</v>
      </c>
      <c r="AY91" s="6">
        <f t="shared" si="5"/>
        <v>283.02083333333331</v>
      </c>
      <c r="BA91" s="6">
        <f>VLOOKUP(A91, ALL_AP_DATA!$A$2:$F$3600, 6, FALSE)</f>
        <v>484</v>
      </c>
      <c r="BB91" s="6">
        <f>VLOOKUP(A91, projmetadata!$A$2:$D$2036, 4, FALSE)</f>
        <v>72421</v>
      </c>
      <c r="BC91" s="6" t="e">
        <f t="array" aca="1" ref="BC91" ca="1">_xludf.IFS(I91&lt;&gt;0, F91/I91, P91&lt;&gt;0, M91/P91, W91&lt;&gt;0, T91/W91, AD91&lt;&gt;0, AA91/AD91, AK91&lt;&gt;0, AH91/AK91, AR91&lt;&gt;0, AO91/AR91, TRUE, 0)</f>
        <v>#NAME?</v>
      </c>
      <c r="BE91" s="6" t="e">
        <f t="shared" ca="1" si="13"/>
        <v>#NAME?</v>
      </c>
      <c r="BF91" s="6" t="e">
        <f t="shared" ca="1" si="14"/>
        <v>#NAME?</v>
      </c>
      <c r="BG91" s="6"/>
      <c r="BH91" s="6">
        <f>VLOOKUP(A91, ALL_AP_DATA!$A$2:$D$3600, 3, FALSE)</f>
        <v>255</v>
      </c>
      <c r="BI91" s="6">
        <f>VLOOKUP(A91, ALL_AP_DATA!$A$2:$E$3600, 5, FALSE)</f>
        <v>43203</v>
      </c>
      <c r="BJ91" s="6">
        <f t="shared" si="8"/>
        <v>89.262396694214871</v>
      </c>
      <c r="BK91" s="6">
        <f t="shared" si="15"/>
        <v>0.52685950413223137</v>
      </c>
    </row>
    <row r="92" spans="1:63" ht="15.75" customHeight="1" x14ac:dyDescent="0.25">
      <c r="A92" s="8" t="s">
        <v>1581</v>
      </c>
      <c r="B92" s="9" t="s">
        <v>1491</v>
      </c>
      <c r="C92" s="9">
        <v>2</v>
      </c>
      <c r="D92" s="9">
        <v>31</v>
      </c>
      <c r="E92" s="9">
        <v>101</v>
      </c>
      <c r="F92" s="9">
        <v>2689</v>
      </c>
      <c r="G92" s="9">
        <v>2.2100000000000002E-2</v>
      </c>
      <c r="H92" s="9">
        <v>5.6899999999999999E-2</v>
      </c>
      <c r="I92" s="9">
        <v>8.3999999999999995E-3</v>
      </c>
      <c r="J92" s="9">
        <v>1</v>
      </c>
      <c r="K92" s="9">
        <v>9</v>
      </c>
      <c r="L92" s="9">
        <v>96</v>
      </c>
      <c r="M92" s="9">
        <v>4439</v>
      </c>
      <c r="N92" s="9">
        <v>6.4000000000000003E-3</v>
      </c>
      <c r="O92" s="9">
        <v>5.4100000000000002E-2</v>
      </c>
      <c r="P92" s="9">
        <v>1.38E-2</v>
      </c>
      <c r="Q92" s="9">
        <v>89</v>
      </c>
      <c r="R92" s="9">
        <v>674</v>
      </c>
      <c r="S92" s="9">
        <v>1647</v>
      </c>
      <c r="T92" s="9">
        <v>253644</v>
      </c>
      <c r="U92" s="9">
        <v>0.48010000000000003</v>
      </c>
      <c r="V92" s="9">
        <v>0.9284</v>
      </c>
      <c r="W92" s="9">
        <v>0.7893</v>
      </c>
      <c r="X92" s="9">
        <v>19</v>
      </c>
      <c r="Y92" s="9">
        <v>111</v>
      </c>
      <c r="Z92" s="9">
        <v>237</v>
      </c>
      <c r="AA92" s="9">
        <v>10748</v>
      </c>
      <c r="AB92" s="9">
        <v>7.9100000000000004E-2</v>
      </c>
      <c r="AC92" s="9">
        <v>0.1336</v>
      </c>
      <c r="AD92" s="9">
        <v>3.3399999999999999E-2</v>
      </c>
      <c r="AE92" s="9">
        <v>7</v>
      </c>
      <c r="AF92" s="9">
        <v>44</v>
      </c>
      <c r="AG92" s="9">
        <v>123</v>
      </c>
      <c r="AH92" s="9">
        <v>3969</v>
      </c>
      <c r="AI92" s="9">
        <v>3.1300000000000001E-2</v>
      </c>
      <c r="AJ92" s="9">
        <v>6.93E-2</v>
      </c>
      <c r="AK92" s="9">
        <v>1.24E-2</v>
      </c>
      <c r="AL92" s="8"/>
      <c r="AM92" s="8"/>
      <c r="AN92" s="8"/>
      <c r="AO92" s="8"/>
      <c r="AP92" s="8"/>
      <c r="AQ92" s="8"/>
      <c r="AR92" s="8"/>
      <c r="AT92" s="6">
        <f t="shared" si="0"/>
        <v>86.741935483870961</v>
      </c>
      <c r="AU92" s="6">
        <f t="shared" si="1"/>
        <v>493.22222222222223</v>
      </c>
      <c r="AV92" s="6">
        <f t="shared" si="2"/>
        <v>376.32640949554894</v>
      </c>
      <c r="AW92" s="7">
        <f t="shared" si="3"/>
        <v>96.828828828828833</v>
      </c>
      <c r="AX92" s="6">
        <f t="shared" si="4"/>
        <v>90.204545454545453</v>
      </c>
      <c r="AY92" s="6" t="str">
        <f t="shared" si="5"/>
        <v/>
      </c>
      <c r="BA92" s="6">
        <f>VLOOKUP(A92, ALL_AP_DATA!$A$2:$F$3600, 6, FALSE)</f>
        <v>1404</v>
      </c>
      <c r="BB92" s="6">
        <f>VLOOKUP(A92, projmetadata!$A$2:$D$2036, 4, FALSE)</f>
        <v>27993</v>
      </c>
      <c r="BC92" s="6" t="e">
        <f t="array" aca="1" ref="BC92" ca="1">_xludf.IFS(I92&lt;&gt;0, F92/I92, P92&lt;&gt;0, M92/P92, W92&lt;&gt;0, T92/W92, AD92&lt;&gt;0, AA92/AD92, AK92&lt;&gt;0, AH92/AK92, AR92&lt;&gt;0, AO92/AR92, TRUE, 0)</f>
        <v>#NAME?</v>
      </c>
      <c r="BE92" s="6" t="e">
        <f t="shared" ca="1" si="13"/>
        <v>#NAME?</v>
      </c>
      <c r="BF92" s="6" t="e">
        <f t="shared" ca="1" si="14"/>
        <v>#NAME?</v>
      </c>
      <c r="BG92" s="6"/>
      <c r="BH92" s="6">
        <f>VLOOKUP(A92, ALL_AP_DATA!$A$2:$D$3600, 3, FALSE)</f>
        <v>708</v>
      </c>
      <c r="BI92" s="6">
        <f>VLOOKUP(A92, ALL_AP_DATA!$A$2:$E$3600, 5, FALSE)</f>
        <v>321338</v>
      </c>
      <c r="BJ92" s="6">
        <f t="shared" si="8"/>
        <v>228.87321937321937</v>
      </c>
      <c r="BK92" s="6">
        <f t="shared" si="15"/>
        <v>0.50427350427350426</v>
      </c>
    </row>
    <row r="93" spans="1:63" ht="15.75" customHeight="1" x14ac:dyDescent="0.25">
      <c r="A93" s="8" t="s">
        <v>1582</v>
      </c>
      <c r="B93" s="9" t="s">
        <v>1491</v>
      </c>
      <c r="C93" s="9">
        <v>17</v>
      </c>
      <c r="D93" s="9">
        <v>56</v>
      </c>
      <c r="E93" s="9">
        <v>109</v>
      </c>
      <c r="F93" s="9">
        <v>4063</v>
      </c>
      <c r="G93" s="9">
        <v>1.32E-2</v>
      </c>
      <c r="H93" s="9">
        <v>4.9000000000000002E-2</v>
      </c>
      <c r="I93" s="9">
        <v>1.5299999999999999E-2</v>
      </c>
      <c r="J93" s="8"/>
      <c r="K93" s="8"/>
      <c r="L93" s="8"/>
      <c r="M93" s="8"/>
      <c r="N93" s="8"/>
      <c r="O93" s="8"/>
      <c r="P93" s="8"/>
      <c r="Q93" s="9">
        <v>172</v>
      </c>
      <c r="R93" s="9">
        <v>806</v>
      </c>
      <c r="S93" s="9">
        <v>1569</v>
      </c>
      <c r="T93" s="9">
        <v>136877</v>
      </c>
      <c r="U93" s="9">
        <v>0.1905</v>
      </c>
      <c r="V93" s="9">
        <v>0.70550000000000002</v>
      </c>
      <c r="W93" s="9">
        <v>0.51439999999999997</v>
      </c>
      <c r="X93" s="9">
        <v>48</v>
      </c>
      <c r="Y93" s="9">
        <v>249</v>
      </c>
      <c r="Z93" s="9">
        <v>358</v>
      </c>
      <c r="AA93" s="9">
        <v>21245</v>
      </c>
      <c r="AB93" s="9">
        <v>5.8900000000000001E-2</v>
      </c>
      <c r="AC93" s="9">
        <v>0.161</v>
      </c>
      <c r="AD93" s="9">
        <v>7.9799999999999996E-2</v>
      </c>
      <c r="AE93" s="9">
        <v>48</v>
      </c>
      <c r="AF93" s="9">
        <v>289</v>
      </c>
      <c r="AG93" s="9">
        <v>404</v>
      </c>
      <c r="AH93" s="9">
        <v>22115</v>
      </c>
      <c r="AI93" s="9">
        <v>6.83E-2</v>
      </c>
      <c r="AJ93" s="9">
        <v>0.1817</v>
      </c>
      <c r="AK93" s="9">
        <v>8.3099999999999993E-2</v>
      </c>
      <c r="AL93" s="8"/>
      <c r="AM93" s="8"/>
      <c r="AN93" s="8"/>
      <c r="AO93" s="8"/>
      <c r="AP93" s="8"/>
      <c r="AQ93" s="8"/>
      <c r="AR93" s="8"/>
      <c r="AT93" s="6">
        <f t="shared" si="0"/>
        <v>72.553571428571431</v>
      </c>
      <c r="AU93" s="6" t="str">
        <f t="shared" si="1"/>
        <v/>
      </c>
      <c r="AV93" s="6">
        <f t="shared" si="2"/>
        <v>169.82258064516128</v>
      </c>
      <c r="AW93" s="7">
        <f t="shared" si="3"/>
        <v>85.321285140562253</v>
      </c>
      <c r="AX93" s="6">
        <f t="shared" si="4"/>
        <v>76.522491349480973</v>
      </c>
      <c r="AY93" s="6" t="str">
        <f t="shared" si="5"/>
        <v/>
      </c>
      <c r="BA93" s="6">
        <f>VLOOKUP(A93, ALL_AP_DATA!$A$2:$F$3600, 6, FALSE)</f>
        <v>4230</v>
      </c>
      <c r="BB93" s="6"/>
      <c r="BC93" s="6"/>
      <c r="BE93" s="6"/>
      <c r="BF93" s="6"/>
      <c r="BG93" s="6"/>
      <c r="BH93" s="6">
        <f>VLOOKUP(A93, ALL_AP_DATA!$A$2:$D$3600, 3, FALSE)</f>
        <v>869</v>
      </c>
      <c r="BI93" s="6">
        <f>VLOOKUP(A93, ALL_AP_DATA!$A$2:$E$3600, 5, FALSE)</f>
        <v>266112</v>
      </c>
      <c r="BJ93" s="6">
        <f t="shared" si="8"/>
        <v>62.910638297872339</v>
      </c>
      <c r="BK93" s="6"/>
    </row>
    <row r="94" spans="1:63" ht="15.75" customHeight="1" x14ac:dyDescent="0.25">
      <c r="A94" s="8" t="s">
        <v>1583</v>
      </c>
      <c r="B94" s="9" t="s">
        <v>1491</v>
      </c>
      <c r="C94" s="9">
        <v>13</v>
      </c>
      <c r="D94" s="9">
        <v>48</v>
      </c>
      <c r="E94" s="9">
        <v>115</v>
      </c>
      <c r="F94" s="9">
        <v>14961</v>
      </c>
      <c r="G94" s="9">
        <v>0.1348</v>
      </c>
      <c r="H94" s="9">
        <v>0.42280000000000001</v>
      </c>
      <c r="I94" s="9">
        <v>0.32029999999999997</v>
      </c>
      <c r="J94" s="9">
        <v>1</v>
      </c>
      <c r="K94" s="9">
        <v>8</v>
      </c>
      <c r="L94" s="9">
        <v>56</v>
      </c>
      <c r="M94" s="9">
        <v>2989</v>
      </c>
      <c r="N94" s="9">
        <v>2.2499999999999999E-2</v>
      </c>
      <c r="O94" s="9">
        <v>0.2059</v>
      </c>
      <c r="P94" s="9">
        <v>6.4000000000000001E-2</v>
      </c>
      <c r="Q94" s="9">
        <v>17</v>
      </c>
      <c r="R94" s="9">
        <v>94</v>
      </c>
      <c r="S94" s="9">
        <v>236</v>
      </c>
      <c r="T94" s="9">
        <v>31827</v>
      </c>
      <c r="U94" s="9">
        <v>0.26400000000000001</v>
      </c>
      <c r="V94" s="9">
        <v>0.86760000000000004</v>
      </c>
      <c r="W94" s="9">
        <v>0.68130000000000002</v>
      </c>
      <c r="X94" s="9">
        <v>29</v>
      </c>
      <c r="Y94" s="9">
        <v>79</v>
      </c>
      <c r="Z94" s="9">
        <v>151</v>
      </c>
      <c r="AA94" s="9">
        <v>18138</v>
      </c>
      <c r="AB94" s="9">
        <v>0.22189999999999999</v>
      </c>
      <c r="AC94" s="9">
        <v>0.55510000000000004</v>
      </c>
      <c r="AD94" s="9">
        <v>0.38829999999999998</v>
      </c>
      <c r="AE94" s="9">
        <v>5</v>
      </c>
      <c r="AF94" s="9">
        <v>21</v>
      </c>
      <c r="AG94" s="9">
        <v>49</v>
      </c>
      <c r="AH94" s="9">
        <v>1421</v>
      </c>
      <c r="AI94" s="9">
        <v>5.8999999999999997E-2</v>
      </c>
      <c r="AJ94" s="9">
        <v>0.18010000000000001</v>
      </c>
      <c r="AK94" s="9">
        <v>3.04E-2</v>
      </c>
      <c r="AL94" s="8"/>
      <c r="AM94" s="8"/>
      <c r="AN94" s="8"/>
      <c r="AO94" s="8"/>
      <c r="AP94" s="8"/>
      <c r="AQ94" s="8"/>
      <c r="AR94" s="8"/>
      <c r="AT94" s="6">
        <f t="shared" si="0"/>
        <v>311.6875</v>
      </c>
      <c r="AU94" s="6">
        <f t="shared" si="1"/>
        <v>373.625</v>
      </c>
      <c r="AV94" s="6">
        <f t="shared" si="2"/>
        <v>338.58510638297872</v>
      </c>
      <c r="AW94" s="7">
        <f t="shared" si="3"/>
        <v>229.59493670886076</v>
      </c>
      <c r="AX94" s="6">
        <f t="shared" si="4"/>
        <v>67.666666666666671</v>
      </c>
      <c r="AY94" s="6" t="str">
        <f t="shared" si="5"/>
        <v/>
      </c>
      <c r="BA94" s="6">
        <f>VLOOKUP(A94, ALL_AP_DATA!$A$2:$F$3600, 6, FALSE)</f>
        <v>356</v>
      </c>
      <c r="BB94" s="6">
        <f>VLOOKUP(A94, projmetadata!$A$2:$D$2036, 4, FALSE)</f>
        <v>32289</v>
      </c>
      <c r="BC94" s="6" t="e">
        <f t="array" aca="1" ref="BC94" ca="1">_xludf.IFS(I94&lt;&gt;0, F94/I94, P94&lt;&gt;0, M94/P94, W94&lt;&gt;0, T94/W94, AD94&lt;&gt;0, AA94/AD94, AK94&lt;&gt;0, AH94/AK94, AR94&lt;&gt;0, AO94/AR94, TRUE, 0)</f>
        <v>#NAME?</v>
      </c>
      <c r="BE94" s="6" t="e">
        <f t="shared" ref="BE94:BE286" ca="1" si="16">BC94/BB94</f>
        <v>#NAME?</v>
      </c>
      <c r="BF94" s="6" t="e">
        <f t="shared" ref="BF94:BF286" ca="1" si="17">BC94/BA94</f>
        <v>#NAME?</v>
      </c>
      <c r="BG94" s="6"/>
      <c r="BH94" s="6">
        <f>VLOOKUP(A94, ALL_AP_DATA!$A$2:$D$3600, 3, FALSE)</f>
        <v>122</v>
      </c>
      <c r="BI94" s="6">
        <f>VLOOKUP(A94, ALL_AP_DATA!$A$2:$E$3600, 5, FALSE)</f>
        <v>46715</v>
      </c>
      <c r="BJ94" s="6">
        <f t="shared" si="8"/>
        <v>131.22191011235955</v>
      </c>
      <c r="BK94" s="6">
        <f t="shared" ref="BK94:BK286" si="18">BH94/BA94</f>
        <v>0.34269662921348315</v>
      </c>
    </row>
    <row r="95" spans="1:63" ht="15.75" customHeight="1" x14ac:dyDescent="0.25">
      <c r="A95" s="8" t="s">
        <v>1584</v>
      </c>
      <c r="B95" s="9" t="s">
        <v>1491</v>
      </c>
      <c r="C95" s="9">
        <v>17</v>
      </c>
      <c r="D95" s="9">
        <v>67</v>
      </c>
      <c r="E95" s="9">
        <v>278</v>
      </c>
      <c r="F95" s="9">
        <v>9513</v>
      </c>
      <c r="G95" s="9">
        <v>5.4699999999999999E-2</v>
      </c>
      <c r="H95" s="9">
        <v>0.45200000000000001</v>
      </c>
      <c r="I95" s="9">
        <v>0.14460000000000001</v>
      </c>
      <c r="J95" s="9">
        <v>7</v>
      </c>
      <c r="K95" s="9">
        <v>77</v>
      </c>
      <c r="L95" s="9">
        <v>396</v>
      </c>
      <c r="M95" s="9">
        <v>23468</v>
      </c>
      <c r="N95" s="9">
        <v>6.2899999999999998E-2</v>
      </c>
      <c r="O95" s="9">
        <v>0.64390000000000003</v>
      </c>
      <c r="P95" s="9">
        <v>0.35670000000000002</v>
      </c>
      <c r="Q95" s="9">
        <v>48</v>
      </c>
      <c r="R95" s="9">
        <v>223</v>
      </c>
      <c r="S95" s="9">
        <v>541</v>
      </c>
      <c r="T95" s="9">
        <v>44186</v>
      </c>
      <c r="U95" s="9">
        <v>0.182</v>
      </c>
      <c r="V95" s="9">
        <v>0.87970000000000004</v>
      </c>
      <c r="W95" s="9">
        <v>0.67169999999999996</v>
      </c>
      <c r="X95" s="9">
        <v>277</v>
      </c>
      <c r="Y95" s="9">
        <v>523</v>
      </c>
      <c r="Z95" s="9">
        <v>500</v>
      </c>
      <c r="AA95" s="9">
        <v>41570</v>
      </c>
      <c r="AB95" s="9">
        <v>0.4269</v>
      </c>
      <c r="AC95" s="9">
        <v>0.81299999999999994</v>
      </c>
      <c r="AD95" s="9">
        <v>0.63190000000000002</v>
      </c>
      <c r="AE95" s="9">
        <v>28</v>
      </c>
      <c r="AF95" s="9">
        <v>112</v>
      </c>
      <c r="AG95" s="9">
        <v>272</v>
      </c>
      <c r="AH95" s="9">
        <v>11908</v>
      </c>
      <c r="AI95" s="9">
        <v>9.1399999999999995E-2</v>
      </c>
      <c r="AJ95" s="9">
        <v>0.44230000000000003</v>
      </c>
      <c r="AK95" s="9">
        <v>0.18099999999999999</v>
      </c>
      <c r="AL95" s="9">
        <v>4</v>
      </c>
      <c r="AM95" s="9">
        <v>99</v>
      </c>
      <c r="AN95" s="9">
        <v>457</v>
      </c>
      <c r="AO95" s="9">
        <v>31131</v>
      </c>
      <c r="AP95" s="9">
        <v>8.0799999999999997E-2</v>
      </c>
      <c r="AQ95" s="9">
        <v>0.74309999999999998</v>
      </c>
      <c r="AR95" s="9">
        <v>0.47320000000000001</v>
      </c>
      <c r="AT95" s="6">
        <f t="shared" si="0"/>
        <v>141.98507462686567</v>
      </c>
      <c r="AU95" s="6">
        <f t="shared" si="1"/>
        <v>304.77922077922079</v>
      </c>
      <c r="AV95" s="6">
        <f t="shared" si="2"/>
        <v>198.14349775784754</v>
      </c>
      <c r="AW95" s="7">
        <f t="shared" si="3"/>
        <v>79.48374760994264</v>
      </c>
      <c r="AX95" s="6">
        <f t="shared" si="4"/>
        <v>106.32142857142857</v>
      </c>
      <c r="AY95" s="6">
        <f t="shared" si="5"/>
        <v>314.45454545454544</v>
      </c>
      <c r="BA95" s="6">
        <f>VLOOKUP(A95, ALL_AP_DATA!$A$2:$F$3600, 6, FALSE)</f>
        <v>1225</v>
      </c>
      <c r="BB95" s="6">
        <f>VLOOKUP(A95, projmetadata!$A$2:$D$2036, 4, FALSE)</f>
        <v>61493</v>
      </c>
      <c r="BC95" s="6" t="e">
        <f t="array" aca="1" ref="BC95" ca="1">_xludf.IFS(I95&lt;&gt;0, F95/I95, P95&lt;&gt;0, M95/P95, W95&lt;&gt;0, T95/W95, AD95&lt;&gt;0, AA95/AD95, AK95&lt;&gt;0, AH95/AK95, AR95&lt;&gt;0, AO95/AR95, TRUE, 0)</f>
        <v>#NAME?</v>
      </c>
      <c r="BE95" s="6" t="e">
        <f t="shared" ca="1" si="16"/>
        <v>#NAME?</v>
      </c>
      <c r="BF95" s="6" t="e">
        <f t="shared" ca="1" si="17"/>
        <v>#NAME?</v>
      </c>
      <c r="BG95" s="6"/>
      <c r="BH95" s="6">
        <f>VLOOKUP(A95, ALL_AP_DATA!$A$2:$D$3600, 3, FALSE)</f>
        <v>277</v>
      </c>
      <c r="BI95" s="6">
        <f>VLOOKUP(A95, ALL_AP_DATA!$A$2:$E$3600, 5, FALSE)</f>
        <v>65785</v>
      </c>
      <c r="BJ95" s="6">
        <f t="shared" si="8"/>
        <v>53.70204081632653</v>
      </c>
      <c r="BK95" s="6">
        <f t="shared" si="18"/>
        <v>0.22612244897959183</v>
      </c>
    </row>
    <row r="96" spans="1:63" ht="15.75" customHeight="1" x14ac:dyDescent="0.25">
      <c r="A96" s="8" t="s">
        <v>1585</v>
      </c>
      <c r="B96" s="9" t="s">
        <v>1491</v>
      </c>
      <c r="C96" s="9">
        <v>2</v>
      </c>
      <c r="D96" s="9">
        <v>4</v>
      </c>
      <c r="E96" s="9">
        <v>8</v>
      </c>
      <c r="F96" s="9">
        <v>155</v>
      </c>
      <c r="G96" s="9">
        <v>5.5999999999999999E-3</v>
      </c>
      <c r="H96" s="9">
        <v>2.5700000000000001E-2</v>
      </c>
      <c r="I96" s="9">
        <v>1.2999999999999999E-3</v>
      </c>
      <c r="J96" s="8"/>
      <c r="K96" s="8"/>
      <c r="L96" s="8"/>
      <c r="M96" s="8"/>
      <c r="N96" s="8"/>
      <c r="O96" s="8"/>
      <c r="P96" s="8"/>
      <c r="Q96" s="9">
        <v>5</v>
      </c>
      <c r="R96" s="9">
        <v>16</v>
      </c>
      <c r="S96" s="9">
        <v>128</v>
      </c>
      <c r="T96" s="9">
        <v>3215</v>
      </c>
      <c r="U96" s="9">
        <v>2.24E-2</v>
      </c>
      <c r="V96" s="9">
        <v>0.41160000000000002</v>
      </c>
      <c r="W96" s="9">
        <v>2.7799999999999998E-2</v>
      </c>
      <c r="X96" s="9">
        <v>1</v>
      </c>
      <c r="Y96" s="9">
        <v>8</v>
      </c>
      <c r="Z96" s="9">
        <v>8</v>
      </c>
      <c r="AA96" s="9">
        <v>98</v>
      </c>
      <c r="AB96" s="9">
        <v>1.12E-2</v>
      </c>
      <c r="AC96" s="9">
        <v>2.5700000000000001E-2</v>
      </c>
      <c r="AD96" s="9">
        <v>8.0000000000000004E-4</v>
      </c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T96" s="6">
        <f t="shared" si="0"/>
        <v>38.75</v>
      </c>
      <c r="AU96" s="6" t="str">
        <f t="shared" si="1"/>
        <v/>
      </c>
      <c r="AV96" s="6">
        <f t="shared" si="2"/>
        <v>200.9375</v>
      </c>
      <c r="AW96" s="7">
        <f t="shared" si="3"/>
        <v>12.25</v>
      </c>
      <c r="AX96" s="6" t="str">
        <f t="shared" si="4"/>
        <v/>
      </c>
      <c r="AY96" s="6" t="str">
        <f t="shared" si="5"/>
        <v/>
      </c>
      <c r="BA96" s="6">
        <f>VLOOKUP(A96, ALL_AP_DATA!$A$2:$F$3600, 6, FALSE)</f>
        <v>715</v>
      </c>
      <c r="BB96" s="6">
        <f>VLOOKUP(A96, projmetadata!$A$2:$D$2036, 4, FALSE)</f>
        <v>283639</v>
      </c>
      <c r="BC96" s="6" t="e">
        <f t="array" aca="1" ref="BC96" ca="1">_xludf.IFS(I96&lt;&gt;0, F96/I96, P96&lt;&gt;0, M96/P96, W96&lt;&gt;0, T96/W96, AD96&lt;&gt;0, AA96/AD96, AK96&lt;&gt;0, AH96/AK96, AR96&lt;&gt;0, AO96/AR96, TRUE, 0)</f>
        <v>#NAME?</v>
      </c>
      <c r="BE96" s="6" t="e">
        <f t="shared" ca="1" si="16"/>
        <v>#NAME?</v>
      </c>
      <c r="BF96" s="6" t="e">
        <f t="shared" ca="1" si="17"/>
        <v>#NAME?</v>
      </c>
      <c r="BG96" s="6"/>
      <c r="BH96" s="6">
        <f>VLOOKUP(A96, ALL_AP_DATA!$A$2:$D$3600, 3, FALSE)</f>
        <v>25</v>
      </c>
      <c r="BI96" s="6">
        <f>VLOOKUP(A96, ALL_AP_DATA!$A$2:$E$3600, 5, FALSE)</f>
        <v>115561</v>
      </c>
      <c r="BJ96" s="6">
        <f t="shared" si="8"/>
        <v>161.62377622377622</v>
      </c>
      <c r="BK96" s="6">
        <f t="shared" si="18"/>
        <v>3.4965034965034968E-2</v>
      </c>
    </row>
    <row r="97" spans="1:63" ht="15.75" customHeight="1" x14ac:dyDescent="0.25">
      <c r="A97" s="8" t="s">
        <v>1586</v>
      </c>
      <c r="B97" s="9" t="s">
        <v>1491</v>
      </c>
      <c r="C97" s="9">
        <v>6</v>
      </c>
      <c r="D97" s="9">
        <v>24</v>
      </c>
      <c r="E97" s="9">
        <v>18</v>
      </c>
      <c r="F97" s="9">
        <v>299</v>
      </c>
      <c r="G97" s="9">
        <v>7.8200000000000006E-2</v>
      </c>
      <c r="H97" s="9">
        <v>0.20930000000000001</v>
      </c>
      <c r="I97" s="9">
        <v>6.7400000000000002E-2</v>
      </c>
      <c r="J97" s="8"/>
      <c r="K97" s="8"/>
      <c r="L97" s="8"/>
      <c r="M97" s="8"/>
      <c r="N97" s="8"/>
      <c r="O97" s="8"/>
      <c r="P97" s="8"/>
      <c r="Q97" s="9">
        <v>9</v>
      </c>
      <c r="R97" s="9">
        <v>28</v>
      </c>
      <c r="S97" s="9">
        <v>55</v>
      </c>
      <c r="T97" s="9">
        <v>1370</v>
      </c>
      <c r="U97" s="9">
        <v>9.1200000000000003E-2</v>
      </c>
      <c r="V97" s="9">
        <v>0.63949999999999996</v>
      </c>
      <c r="W97" s="9">
        <v>0.30880000000000002</v>
      </c>
      <c r="X97" s="9">
        <v>16</v>
      </c>
      <c r="Y97" s="9">
        <v>142</v>
      </c>
      <c r="Z97" s="9">
        <v>37</v>
      </c>
      <c r="AA97" s="9">
        <v>1668</v>
      </c>
      <c r="AB97" s="9">
        <v>0.46250000000000002</v>
      </c>
      <c r="AC97" s="9">
        <v>0.43020000000000003</v>
      </c>
      <c r="AD97" s="9">
        <v>0.37590000000000001</v>
      </c>
      <c r="AE97" s="9">
        <v>2</v>
      </c>
      <c r="AF97" s="9">
        <v>14</v>
      </c>
      <c r="AG97" s="9">
        <v>18</v>
      </c>
      <c r="AH97" s="9">
        <v>433</v>
      </c>
      <c r="AI97" s="9">
        <v>4.5600000000000002E-2</v>
      </c>
      <c r="AJ97" s="9">
        <v>0.20930000000000001</v>
      </c>
      <c r="AK97" s="9">
        <v>9.7600000000000006E-2</v>
      </c>
      <c r="AL97" s="8"/>
      <c r="AM97" s="8"/>
      <c r="AN97" s="8"/>
      <c r="AO97" s="8"/>
      <c r="AP97" s="8"/>
      <c r="AQ97" s="8"/>
      <c r="AR97" s="8"/>
      <c r="AT97" s="6">
        <f t="shared" si="0"/>
        <v>12.458333333333334</v>
      </c>
      <c r="AU97" s="6" t="str">
        <f t="shared" si="1"/>
        <v/>
      </c>
      <c r="AV97" s="6">
        <f t="shared" si="2"/>
        <v>48.928571428571431</v>
      </c>
      <c r="AW97" s="7">
        <f t="shared" si="3"/>
        <v>11.746478873239436</v>
      </c>
      <c r="AX97" s="6">
        <f t="shared" si="4"/>
        <v>30.928571428571427</v>
      </c>
      <c r="AY97" s="6" t="str">
        <f t="shared" si="5"/>
        <v/>
      </c>
      <c r="BA97" s="6">
        <f>VLOOKUP(A97, ALL_AP_DATA!$A$2:$F$3600, 6, FALSE)</f>
        <v>307</v>
      </c>
      <c r="BB97" s="6">
        <f>VLOOKUP(A97, projmetadata!$A$2:$D$2036, 4, FALSE)</f>
        <v>28912</v>
      </c>
      <c r="BC97" s="6" t="e">
        <f t="array" aca="1" ref="BC97" ca="1">_xludf.IFS(I97&lt;&gt;0, F97/I97, P97&lt;&gt;0, M97/P97, W97&lt;&gt;0, T97/W97, AD97&lt;&gt;0, AA97/AD97, AK97&lt;&gt;0, AH97/AK97, AR97&lt;&gt;0, AO97/AR97, TRUE, 0)</f>
        <v>#NAME?</v>
      </c>
      <c r="BE97" s="6" t="e">
        <f t="shared" ca="1" si="16"/>
        <v>#NAME?</v>
      </c>
      <c r="BF97" s="6" t="e">
        <f t="shared" ca="1" si="17"/>
        <v>#NAME?</v>
      </c>
      <c r="BG97" s="6"/>
      <c r="BH97" s="6">
        <f>VLOOKUP(A97, ALL_AP_DATA!$A$2:$D$3600, 3, FALSE)</f>
        <v>51</v>
      </c>
      <c r="BI97" s="6">
        <f>VLOOKUP(A97, ALL_AP_DATA!$A$2:$E$3600, 5, FALSE)</f>
        <v>4437</v>
      </c>
      <c r="BJ97" s="6">
        <f t="shared" si="8"/>
        <v>14.452768729641694</v>
      </c>
      <c r="BK97" s="6">
        <f t="shared" si="18"/>
        <v>0.16612377850162866</v>
      </c>
    </row>
    <row r="98" spans="1:63" ht="15.75" customHeight="1" x14ac:dyDescent="0.25">
      <c r="A98" s="8" t="s">
        <v>1587</v>
      </c>
      <c r="B98" s="9" t="s">
        <v>1491</v>
      </c>
      <c r="C98" s="9">
        <v>4</v>
      </c>
      <c r="D98" s="9">
        <v>16</v>
      </c>
      <c r="E98" s="9">
        <v>18</v>
      </c>
      <c r="F98" s="9">
        <v>456</v>
      </c>
      <c r="G98" s="9">
        <v>1.1599999999999999E-2</v>
      </c>
      <c r="H98" s="9">
        <v>3.9199999999999999E-2</v>
      </c>
      <c r="I98" s="9">
        <v>1.21E-2</v>
      </c>
      <c r="J98" s="8"/>
      <c r="K98" s="8"/>
      <c r="L98" s="8"/>
      <c r="M98" s="8"/>
      <c r="N98" s="8"/>
      <c r="O98" s="8"/>
      <c r="P98" s="8"/>
      <c r="Q98" s="9">
        <v>8</v>
      </c>
      <c r="R98" s="9">
        <v>43</v>
      </c>
      <c r="S98" s="9">
        <v>370</v>
      </c>
      <c r="T98" s="9">
        <v>4707</v>
      </c>
      <c r="U98" s="9">
        <v>3.1099999999999999E-2</v>
      </c>
      <c r="V98" s="9">
        <v>0.80610000000000004</v>
      </c>
      <c r="W98" s="9">
        <v>0.12520000000000001</v>
      </c>
      <c r="X98" s="9">
        <v>7</v>
      </c>
      <c r="Y98" s="9">
        <v>30</v>
      </c>
      <c r="Z98" s="9">
        <v>24</v>
      </c>
      <c r="AA98" s="9">
        <v>714</v>
      </c>
      <c r="AB98" s="9">
        <v>2.1700000000000001E-2</v>
      </c>
      <c r="AC98" s="9">
        <v>5.2299999999999999E-2</v>
      </c>
      <c r="AD98" s="9">
        <v>1.9E-2</v>
      </c>
      <c r="AE98" s="9">
        <v>1</v>
      </c>
      <c r="AF98" s="9">
        <v>4</v>
      </c>
      <c r="AG98" s="9">
        <v>4</v>
      </c>
      <c r="AH98" s="9">
        <v>100</v>
      </c>
      <c r="AI98" s="9">
        <v>2.8999999999999998E-3</v>
      </c>
      <c r="AJ98" s="9">
        <v>8.6999999999999994E-3</v>
      </c>
      <c r="AK98" s="9">
        <v>2.7000000000000001E-3</v>
      </c>
      <c r="AL98" s="8"/>
      <c r="AM98" s="8"/>
      <c r="AN98" s="8"/>
      <c r="AO98" s="8"/>
      <c r="AP98" s="8"/>
      <c r="AQ98" s="8"/>
      <c r="AR98" s="8"/>
      <c r="AT98" s="6">
        <f t="shared" si="0"/>
        <v>28.5</v>
      </c>
      <c r="AU98" s="6" t="str">
        <f t="shared" si="1"/>
        <v/>
      </c>
      <c r="AV98" s="6">
        <f t="shared" si="2"/>
        <v>109.46511627906976</v>
      </c>
      <c r="AW98" s="7">
        <f t="shared" si="3"/>
        <v>23.8</v>
      </c>
      <c r="AX98" s="6">
        <f t="shared" si="4"/>
        <v>25</v>
      </c>
      <c r="AY98" s="6" t="str">
        <f t="shared" si="5"/>
        <v/>
      </c>
      <c r="BA98" s="6">
        <f>VLOOKUP(A98, ALL_AP_DATA!$A$2:$F$3600, 6, FALSE)</f>
        <v>1384</v>
      </c>
      <c r="BB98" s="6">
        <f>VLOOKUP(A98, projmetadata!$A$2:$D$2036, 4, FALSE)</f>
        <v>48759</v>
      </c>
      <c r="BC98" s="6" t="e">
        <f t="array" aca="1" ref="BC98" ca="1">_xludf.IFS(I98&lt;&gt;0, F98/I98, P98&lt;&gt;0, M98/P98, W98&lt;&gt;0, T98/W98, AD98&lt;&gt;0, AA98/AD98, AK98&lt;&gt;0, AH98/AK98, AR98&lt;&gt;0, AO98/AR98, TRUE, 0)</f>
        <v>#NAME?</v>
      </c>
      <c r="BE98" s="6" t="e">
        <f t="shared" ca="1" si="16"/>
        <v>#NAME?</v>
      </c>
      <c r="BF98" s="6" t="e">
        <f t="shared" ca="1" si="17"/>
        <v>#NAME?</v>
      </c>
      <c r="BG98" s="6"/>
      <c r="BH98" s="6">
        <f>VLOOKUP(A98, ALL_AP_DATA!$A$2:$D$3600, 3, FALSE)</f>
        <v>67</v>
      </c>
      <c r="BI98" s="6">
        <f>VLOOKUP(A98, ALL_AP_DATA!$A$2:$E$3600, 5, FALSE)</f>
        <v>37605</v>
      </c>
      <c r="BJ98" s="6">
        <f t="shared" si="8"/>
        <v>27.171242774566473</v>
      </c>
      <c r="BK98" s="6">
        <f t="shared" si="18"/>
        <v>4.8410404624277453E-2</v>
      </c>
    </row>
    <row r="99" spans="1:63" ht="15.75" customHeight="1" x14ac:dyDescent="0.25">
      <c r="A99" s="8" t="s">
        <v>1588</v>
      </c>
      <c r="B99" s="9" t="s">
        <v>1491</v>
      </c>
      <c r="C99" s="9">
        <v>20</v>
      </c>
      <c r="D99" s="9">
        <v>73</v>
      </c>
      <c r="E99" s="9">
        <v>315</v>
      </c>
      <c r="F99" s="9">
        <v>10536</v>
      </c>
      <c r="G99" s="9">
        <v>0.13930000000000001</v>
      </c>
      <c r="H99" s="9">
        <v>0.41560000000000002</v>
      </c>
      <c r="I99" s="9">
        <v>0.25140000000000001</v>
      </c>
      <c r="J99" s="9">
        <v>17</v>
      </c>
      <c r="K99" s="9">
        <v>70</v>
      </c>
      <c r="L99" s="9">
        <v>337</v>
      </c>
      <c r="M99" s="9">
        <v>16850</v>
      </c>
      <c r="N99" s="9">
        <v>0.1336</v>
      </c>
      <c r="O99" s="9">
        <v>0.4446</v>
      </c>
      <c r="P99" s="9">
        <v>0.40210000000000001</v>
      </c>
      <c r="Q99" s="9">
        <v>39</v>
      </c>
      <c r="R99" s="9">
        <v>160</v>
      </c>
      <c r="S99" s="9">
        <v>619</v>
      </c>
      <c r="T99" s="9">
        <v>30433</v>
      </c>
      <c r="U99" s="9">
        <v>0.30530000000000002</v>
      </c>
      <c r="V99" s="9">
        <v>0.81659999999999999</v>
      </c>
      <c r="W99" s="9">
        <v>0.72629999999999995</v>
      </c>
      <c r="X99" s="9">
        <v>64</v>
      </c>
      <c r="Y99" s="9">
        <v>148</v>
      </c>
      <c r="Z99" s="9">
        <v>417</v>
      </c>
      <c r="AA99" s="9">
        <v>20745</v>
      </c>
      <c r="AB99" s="9">
        <v>0.28239999999999998</v>
      </c>
      <c r="AC99" s="9">
        <v>0.55010000000000003</v>
      </c>
      <c r="AD99" s="9">
        <v>0.49509999999999998</v>
      </c>
      <c r="AE99" s="9">
        <v>29</v>
      </c>
      <c r="AF99" s="9">
        <v>91</v>
      </c>
      <c r="AG99" s="9">
        <v>350</v>
      </c>
      <c r="AH99" s="9">
        <v>15506</v>
      </c>
      <c r="AI99" s="9">
        <v>0.17369999999999999</v>
      </c>
      <c r="AJ99" s="9">
        <v>0.4617</v>
      </c>
      <c r="AK99" s="9">
        <v>0.37009999999999998</v>
      </c>
      <c r="AL99" s="9">
        <v>10</v>
      </c>
      <c r="AM99" s="9">
        <v>95</v>
      </c>
      <c r="AN99" s="9">
        <v>535</v>
      </c>
      <c r="AO99" s="9">
        <v>25641</v>
      </c>
      <c r="AP99" s="9">
        <v>0.18129999999999999</v>
      </c>
      <c r="AQ99" s="9">
        <v>0.70579999999999998</v>
      </c>
      <c r="AR99" s="9">
        <v>0.6119</v>
      </c>
      <c r="AT99" s="6">
        <f t="shared" si="0"/>
        <v>144.32876712328766</v>
      </c>
      <c r="AU99" s="6">
        <f t="shared" si="1"/>
        <v>240.71428571428572</v>
      </c>
      <c r="AV99" s="6">
        <f t="shared" si="2"/>
        <v>190.20625000000001</v>
      </c>
      <c r="AW99" s="7">
        <f t="shared" si="3"/>
        <v>140.16891891891891</v>
      </c>
      <c r="AX99" s="6">
        <f t="shared" si="4"/>
        <v>170.39560439560441</v>
      </c>
      <c r="AY99" s="6">
        <f t="shared" si="5"/>
        <v>269.90526315789475</v>
      </c>
      <c r="BA99" s="6">
        <f>VLOOKUP(A99, ALL_AP_DATA!$A$2:$F$3600, 6, FALSE)</f>
        <v>524</v>
      </c>
      <c r="BB99" s="6">
        <f>VLOOKUP(A99, projmetadata!$A$2:$D$2036, 4, FALSE)</f>
        <v>45662</v>
      </c>
      <c r="BC99" s="6" t="e">
        <f t="array" aca="1" ref="BC99" ca="1">_xludf.IFS(I99&lt;&gt;0, F99/I99, P99&lt;&gt;0, M99/P99, W99&lt;&gt;0, T99/W99, AD99&lt;&gt;0, AA99/AD99, AK99&lt;&gt;0, AH99/AK99, AR99&lt;&gt;0, AO99/AR99, TRUE, 0)</f>
        <v>#NAME?</v>
      </c>
      <c r="BE99" s="6" t="e">
        <f t="shared" ca="1" si="16"/>
        <v>#NAME?</v>
      </c>
      <c r="BF99" s="6" t="e">
        <f t="shared" ca="1" si="17"/>
        <v>#NAME?</v>
      </c>
      <c r="BG99" s="6"/>
      <c r="BH99" s="6">
        <f>VLOOKUP(A99, ALL_AP_DATA!$A$2:$D$3600, 3, FALSE)</f>
        <v>207</v>
      </c>
      <c r="BI99" s="6">
        <f>VLOOKUP(A99, ALL_AP_DATA!$A$2:$E$3600, 5, FALSE)</f>
        <v>41902</v>
      </c>
      <c r="BJ99" s="6">
        <f t="shared" si="8"/>
        <v>79.965648854961827</v>
      </c>
      <c r="BK99" s="6">
        <f t="shared" si="18"/>
        <v>0.39503816793893132</v>
      </c>
    </row>
    <row r="100" spans="1:63" ht="15.75" customHeight="1" x14ac:dyDescent="0.25">
      <c r="A100" s="8" t="s">
        <v>1589</v>
      </c>
      <c r="B100" s="9" t="s">
        <v>1491</v>
      </c>
      <c r="C100" s="9">
        <v>4</v>
      </c>
      <c r="D100" s="9">
        <v>15</v>
      </c>
      <c r="E100" s="9">
        <v>22</v>
      </c>
      <c r="F100" s="9">
        <v>441</v>
      </c>
      <c r="G100" s="9">
        <v>2.7799999999999998E-2</v>
      </c>
      <c r="H100" s="9">
        <v>0.1</v>
      </c>
      <c r="I100" s="9">
        <v>2.5999999999999999E-2</v>
      </c>
      <c r="J100" s="8"/>
      <c r="K100" s="8"/>
      <c r="L100" s="8"/>
      <c r="M100" s="8"/>
      <c r="N100" s="8"/>
      <c r="O100" s="8"/>
      <c r="P100" s="8"/>
      <c r="Q100" s="9">
        <v>1</v>
      </c>
      <c r="R100" s="9">
        <v>79</v>
      </c>
      <c r="S100" s="9">
        <v>214</v>
      </c>
      <c r="T100" s="9">
        <v>10751</v>
      </c>
      <c r="U100" s="9">
        <v>0.14630000000000001</v>
      </c>
      <c r="V100" s="9">
        <v>0.97270000000000001</v>
      </c>
      <c r="W100" s="9">
        <v>0.63390000000000002</v>
      </c>
      <c r="X100" s="9">
        <v>17</v>
      </c>
      <c r="Y100" s="9">
        <v>109</v>
      </c>
      <c r="Z100" s="9">
        <v>59</v>
      </c>
      <c r="AA100" s="9">
        <v>1321</v>
      </c>
      <c r="AB100" s="9">
        <v>0.2019</v>
      </c>
      <c r="AC100" s="9">
        <v>0.26819999999999999</v>
      </c>
      <c r="AD100" s="9">
        <v>7.7899999999999997E-2</v>
      </c>
      <c r="AE100" s="9">
        <v>1</v>
      </c>
      <c r="AF100" s="9">
        <v>23</v>
      </c>
      <c r="AG100" s="9">
        <v>4</v>
      </c>
      <c r="AH100" s="9">
        <v>141</v>
      </c>
      <c r="AI100" s="9">
        <v>4.2599999999999999E-2</v>
      </c>
      <c r="AJ100" s="9">
        <v>1.8200000000000001E-2</v>
      </c>
      <c r="AK100" s="9">
        <v>8.3000000000000001E-3</v>
      </c>
      <c r="AL100" s="8"/>
      <c r="AM100" s="8"/>
      <c r="AN100" s="8"/>
      <c r="AO100" s="8"/>
      <c r="AP100" s="8"/>
      <c r="AQ100" s="8"/>
      <c r="AR100" s="8"/>
      <c r="AT100" s="6">
        <f t="shared" si="0"/>
        <v>29.4</v>
      </c>
      <c r="AU100" s="6" t="str">
        <f t="shared" si="1"/>
        <v/>
      </c>
      <c r="AV100" s="6">
        <f t="shared" si="2"/>
        <v>136.08860759493672</v>
      </c>
      <c r="AW100" s="7">
        <f t="shared" si="3"/>
        <v>12.119266055045872</v>
      </c>
      <c r="AX100" s="6">
        <f t="shared" si="4"/>
        <v>6.1304347826086953</v>
      </c>
      <c r="AY100" s="6" t="str">
        <f t="shared" si="5"/>
        <v/>
      </c>
      <c r="BA100" s="6">
        <f>VLOOKUP(A100, ALL_AP_DATA!$A$2:$F$3600, 6, FALSE)</f>
        <v>540</v>
      </c>
      <c r="BB100" s="6">
        <f>VLOOKUP(A100, projmetadata!$A$2:$D$2036, 4, FALSE)</f>
        <v>24104</v>
      </c>
      <c r="BC100" s="6" t="e">
        <f t="array" aca="1" ref="BC100" ca="1">_xludf.IFS(I100&lt;&gt;0, F100/I100, P100&lt;&gt;0, M100/P100, W100&lt;&gt;0, T100/W100, AD100&lt;&gt;0, AA100/AD100, AK100&lt;&gt;0, AH100/AK100, AR100&lt;&gt;0, AO100/AR100, TRUE, 0)</f>
        <v>#NAME?</v>
      </c>
      <c r="BE100" s="6" t="e">
        <f t="shared" ca="1" si="16"/>
        <v>#NAME?</v>
      </c>
      <c r="BF100" s="6" t="e">
        <f t="shared" ca="1" si="17"/>
        <v>#NAME?</v>
      </c>
      <c r="BG100" s="6"/>
      <c r="BH100" s="6">
        <f>VLOOKUP(A100, ALL_AP_DATA!$A$2:$D$3600, 3, FALSE)</f>
        <v>84</v>
      </c>
      <c r="BI100" s="6">
        <f>VLOOKUP(A100, ALL_AP_DATA!$A$2:$E$3600, 5, FALSE)</f>
        <v>16960</v>
      </c>
      <c r="BJ100" s="6">
        <f t="shared" si="8"/>
        <v>31.407407407407408</v>
      </c>
      <c r="BK100" s="6">
        <f t="shared" si="18"/>
        <v>0.15555555555555556</v>
      </c>
    </row>
    <row r="101" spans="1:63" ht="15.75" customHeight="1" x14ac:dyDescent="0.25">
      <c r="A101" s="8" t="s">
        <v>1590</v>
      </c>
      <c r="B101" s="9" t="s">
        <v>1491</v>
      </c>
      <c r="C101" s="9">
        <v>6</v>
      </c>
      <c r="D101" s="9">
        <v>22</v>
      </c>
      <c r="E101" s="9">
        <v>22</v>
      </c>
      <c r="F101" s="9">
        <v>281</v>
      </c>
      <c r="G101" s="9">
        <v>0.13500000000000001</v>
      </c>
      <c r="H101" s="9">
        <v>0.24440000000000001</v>
      </c>
      <c r="I101" s="9">
        <v>6.5299999999999997E-2</v>
      </c>
      <c r="J101" s="8"/>
      <c r="K101" s="8"/>
      <c r="L101" s="8"/>
      <c r="M101" s="8"/>
      <c r="N101" s="8"/>
      <c r="O101" s="8"/>
      <c r="P101" s="8"/>
      <c r="Q101" s="9">
        <v>1</v>
      </c>
      <c r="R101" s="9">
        <v>2</v>
      </c>
      <c r="S101" s="9">
        <v>2</v>
      </c>
      <c r="T101" s="9">
        <v>17</v>
      </c>
      <c r="U101" s="9">
        <v>1.23E-2</v>
      </c>
      <c r="V101" s="9">
        <v>2.2200000000000001E-2</v>
      </c>
      <c r="W101" s="9">
        <v>3.8999999999999998E-3</v>
      </c>
      <c r="X101" s="9">
        <v>14</v>
      </c>
      <c r="Y101" s="9">
        <v>52</v>
      </c>
      <c r="Z101" s="9">
        <v>35</v>
      </c>
      <c r="AA101" s="9">
        <v>2179</v>
      </c>
      <c r="AB101" s="9">
        <v>0.31900000000000001</v>
      </c>
      <c r="AC101" s="9">
        <v>0.38890000000000002</v>
      </c>
      <c r="AD101" s="9">
        <v>0.50629999999999997</v>
      </c>
      <c r="AE101" s="9">
        <v>2</v>
      </c>
      <c r="AF101" s="9">
        <v>11</v>
      </c>
      <c r="AG101" s="9">
        <v>11</v>
      </c>
      <c r="AH101" s="9">
        <v>234</v>
      </c>
      <c r="AI101" s="9">
        <v>6.7500000000000004E-2</v>
      </c>
      <c r="AJ101" s="9">
        <v>0.1222</v>
      </c>
      <c r="AK101" s="9">
        <v>5.4399999999999997E-2</v>
      </c>
      <c r="AL101" s="8"/>
      <c r="AM101" s="8"/>
      <c r="AN101" s="8"/>
      <c r="AO101" s="8"/>
      <c r="AP101" s="8"/>
      <c r="AQ101" s="8"/>
      <c r="AR101" s="8"/>
      <c r="AT101" s="6">
        <f t="shared" si="0"/>
        <v>12.772727272727273</v>
      </c>
      <c r="AU101" s="6" t="str">
        <f t="shared" si="1"/>
        <v/>
      </c>
      <c r="AV101" s="6">
        <f t="shared" si="2"/>
        <v>8.5</v>
      </c>
      <c r="AW101" s="7">
        <f t="shared" si="3"/>
        <v>41.903846153846153</v>
      </c>
      <c r="AX101" s="6">
        <f t="shared" si="4"/>
        <v>21.272727272727273</v>
      </c>
      <c r="AY101" s="6" t="str">
        <f t="shared" si="5"/>
        <v/>
      </c>
      <c r="BA101" s="6">
        <f>VLOOKUP(A101, ALL_AP_DATA!$A$2:$F$3600, 6, FALSE)</f>
        <v>163</v>
      </c>
      <c r="BB101" s="6">
        <f>VLOOKUP(A101, projmetadata!$A$2:$D$2036, 4, FALSE)</f>
        <v>16413</v>
      </c>
      <c r="BC101" s="6" t="e">
        <f t="array" aca="1" ref="BC101" ca="1">_xludf.IFS(I101&lt;&gt;0, F101/I101, P101&lt;&gt;0, M101/P101, W101&lt;&gt;0, T101/W101, AD101&lt;&gt;0, AA101/AD101, AK101&lt;&gt;0, AH101/AK101, AR101&lt;&gt;0, AO101/AR101, TRUE, 0)</f>
        <v>#NAME?</v>
      </c>
      <c r="BE101" s="6" t="e">
        <f t="shared" ca="1" si="16"/>
        <v>#NAME?</v>
      </c>
      <c r="BF101" s="6" t="e">
        <f t="shared" ca="1" si="17"/>
        <v>#NAME?</v>
      </c>
      <c r="BG101" s="6"/>
      <c r="BH101" s="6">
        <f>VLOOKUP(A101, ALL_AP_DATA!$A$2:$D$3600, 3, FALSE)</f>
        <v>21</v>
      </c>
      <c r="BI101" s="6">
        <f>VLOOKUP(A101, ALL_AP_DATA!$A$2:$E$3600, 5, FALSE)</f>
        <v>4304</v>
      </c>
      <c r="BJ101" s="6">
        <f t="shared" si="8"/>
        <v>26.404907975460123</v>
      </c>
      <c r="BK101" s="6">
        <f t="shared" si="18"/>
        <v>0.12883435582822086</v>
      </c>
    </row>
    <row r="102" spans="1:63" ht="15.75" customHeight="1" x14ac:dyDescent="0.25">
      <c r="A102" s="8" t="s">
        <v>1591</v>
      </c>
      <c r="B102" s="9" t="s">
        <v>1491</v>
      </c>
      <c r="C102" s="9">
        <v>9</v>
      </c>
      <c r="D102" s="9">
        <v>36</v>
      </c>
      <c r="E102" s="9">
        <v>559</v>
      </c>
      <c r="F102" s="9">
        <v>18609</v>
      </c>
      <c r="G102" s="9">
        <v>4.8899999999999999E-2</v>
      </c>
      <c r="H102" s="9">
        <v>0.155</v>
      </c>
      <c r="I102" s="9">
        <v>0.1255</v>
      </c>
      <c r="J102" s="9">
        <v>7</v>
      </c>
      <c r="K102" s="9">
        <v>55</v>
      </c>
      <c r="L102" s="9">
        <v>1141</v>
      </c>
      <c r="M102" s="9">
        <v>44833</v>
      </c>
      <c r="N102" s="9">
        <v>7.4700000000000003E-2</v>
      </c>
      <c r="O102" s="9">
        <v>0.31640000000000001</v>
      </c>
      <c r="P102" s="9">
        <v>0.30230000000000001</v>
      </c>
      <c r="Q102" s="9">
        <v>101</v>
      </c>
      <c r="R102" s="9">
        <v>372</v>
      </c>
      <c r="S102" s="9">
        <v>3199</v>
      </c>
      <c r="T102" s="9">
        <v>130795</v>
      </c>
      <c r="U102" s="9">
        <v>0.50539999999999996</v>
      </c>
      <c r="V102" s="9">
        <v>0.8871</v>
      </c>
      <c r="W102" s="9">
        <v>0.8821</v>
      </c>
      <c r="X102" s="9">
        <v>64</v>
      </c>
      <c r="Y102" s="9">
        <v>188</v>
      </c>
      <c r="Z102" s="9">
        <v>1966</v>
      </c>
      <c r="AA102" s="9">
        <v>81107</v>
      </c>
      <c r="AB102" s="9">
        <v>0.25540000000000002</v>
      </c>
      <c r="AC102" s="9">
        <v>0.54520000000000002</v>
      </c>
      <c r="AD102" s="9">
        <v>0.54700000000000004</v>
      </c>
      <c r="AE102" s="9">
        <v>3</v>
      </c>
      <c r="AF102" s="9">
        <v>8</v>
      </c>
      <c r="AG102" s="9">
        <v>172</v>
      </c>
      <c r="AH102" s="9">
        <v>4976</v>
      </c>
      <c r="AI102" s="9">
        <v>1.09E-2</v>
      </c>
      <c r="AJ102" s="9">
        <v>4.7699999999999999E-2</v>
      </c>
      <c r="AK102" s="9">
        <v>3.3599999999999998E-2</v>
      </c>
      <c r="AL102" s="9">
        <v>3</v>
      </c>
      <c r="AM102" s="9">
        <v>45</v>
      </c>
      <c r="AN102" s="9">
        <v>880</v>
      </c>
      <c r="AO102" s="9">
        <v>41293</v>
      </c>
      <c r="AP102" s="9">
        <v>6.1100000000000002E-2</v>
      </c>
      <c r="AQ102" s="9">
        <v>0.24399999999999999</v>
      </c>
      <c r="AR102" s="9">
        <v>0.27850000000000003</v>
      </c>
      <c r="AT102" s="6">
        <f t="shared" si="0"/>
        <v>516.91666666666663</v>
      </c>
      <c r="AU102" s="6">
        <f t="shared" si="1"/>
        <v>815.14545454545453</v>
      </c>
      <c r="AV102" s="6">
        <f t="shared" si="2"/>
        <v>351.59946236559142</v>
      </c>
      <c r="AW102" s="7">
        <f t="shared" si="3"/>
        <v>431.42021276595744</v>
      </c>
      <c r="AX102" s="6">
        <f t="shared" si="4"/>
        <v>622</v>
      </c>
      <c r="AY102" s="6">
        <f t="shared" si="5"/>
        <v>917.62222222222226</v>
      </c>
      <c r="BA102" s="6">
        <f>VLOOKUP(A102, ALL_AP_DATA!$A$2:$F$3600, 6, FALSE)</f>
        <v>736</v>
      </c>
      <c r="BB102" s="6">
        <f>VLOOKUP(A102, projmetadata!$A$2:$D$2036, 4, FALSE)</f>
        <v>68133</v>
      </c>
      <c r="BC102" s="6" t="e">
        <f t="array" aca="1" ref="BC102" ca="1">_xludf.IFS(I102&lt;&gt;0, F102/I102, P102&lt;&gt;0, M102/P102, W102&lt;&gt;0, T102/W102, AD102&lt;&gt;0, AA102/AD102, AK102&lt;&gt;0, AH102/AK102, AR102&lt;&gt;0, AO102/AR102, TRUE, 0)</f>
        <v>#NAME?</v>
      </c>
      <c r="BE102" s="6" t="e">
        <f t="shared" ca="1" si="16"/>
        <v>#NAME?</v>
      </c>
      <c r="BF102" s="6" t="e">
        <f t="shared" ca="1" si="17"/>
        <v>#NAME?</v>
      </c>
      <c r="BG102" s="6"/>
      <c r="BH102" s="6">
        <f>VLOOKUP(A102, ALL_AP_DATA!$A$2:$D$3600, 3, FALSE)</f>
        <v>397</v>
      </c>
      <c r="BI102" s="6">
        <f>VLOOKUP(A102, ALL_AP_DATA!$A$2:$E$3600, 5, FALSE)</f>
        <v>148282</v>
      </c>
      <c r="BJ102" s="6">
        <f t="shared" si="8"/>
        <v>201.47010869565219</v>
      </c>
      <c r="BK102" s="6">
        <f t="shared" si="18"/>
        <v>0.53940217391304346</v>
      </c>
    </row>
    <row r="103" spans="1:63" ht="15.75" customHeight="1" x14ac:dyDescent="0.25">
      <c r="A103" s="8" t="s">
        <v>1592</v>
      </c>
      <c r="B103" s="9" t="s">
        <v>1491</v>
      </c>
      <c r="C103" s="9">
        <v>9</v>
      </c>
      <c r="D103" s="9">
        <v>38</v>
      </c>
      <c r="E103" s="9">
        <v>1102</v>
      </c>
      <c r="F103" s="9">
        <v>35931</v>
      </c>
      <c r="G103" s="9">
        <v>6.6900000000000001E-2</v>
      </c>
      <c r="H103" s="9">
        <v>0.33510000000000001</v>
      </c>
      <c r="I103" s="9">
        <v>0.20799999999999999</v>
      </c>
      <c r="J103" s="9">
        <v>6</v>
      </c>
      <c r="K103" s="9">
        <v>70</v>
      </c>
      <c r="L103" s="9">
        <v>2031</v>
      </c>
      <c r="M103" s="9">
        <v>80703</v>
      </c>
      <c r="N103" s="9">
        <v>0.1232</v>
      </c>
      <c r="O103" s="9">
        <v>0.61750000000000005</v>
      </c>
      <c r="P103" s="9">
        <v>0.46710000000000002</v>
      </c>
      <c r="Q103" s="9">
        <v>47</v>
      </c>
      <c r="R103" s="9">
        <v>266</v>
      </c>
      <c r="S103" s="9">
        <v>3013</v>
      </c>
      <c r="T103" s="9">
        <v>161891</v>
      </c>
      <c r="U103" s="9">
        <v>0.46829999999999999</v>
      </c>
      <c r="V103" s="9">
        <v>0.91610000000000003</v>
      </c>
      <c r="W103" s="9">
        <v>0.93700000000000006</v>
      </c>
      <c r="X103" s="9">
        <v>26</v>
      </c>
      <c r="Y103" s="9">
        <v>130</v>
      </c>
      <c r="Z103" s="9">
        <v>1808</v>
      </c>
      <c r="AA103" s="9">
        <v>44904</v>
      </c>
      <c r="AB103" s="9">
        <v>0.22889999999999999</v>
      </c>
      <c r="AC103" s="9">
        <v>0.54969999999999997</v>
      </c>
      <c r="AD103" s="9">
        <v>0.25990000000000002</v>
      </c>
      <c r="AE103" s="9">
        <v>10</v>
      </c>
      <c r="AF103" s="9">
        <v>62</v>
      </c>
      <c r="AG103" s="9">
        <v>744</v>
      </c>
      <c r="AH103" s="9">
        <v>18472</v>
      </c>
      <c r="AI103" s="9">
        <v>0.10920000000000001</v>
      </c>
      <c r="AJ103" s="9">
        <v>0.22620000000000001</v>
      </c>
      <c r="AK103" s="9">
        <v>0.1069</v>
      </c>
      <c r="AL103" s="9">
        <v>6</v>
      </c>
      <c r="AM103" s="9">
        <v>171</v>
      </c>
      <c r="AN103" s="9">
        <v>2566</v>
      </c>
      <c r="AO103" s="9">
        <v>147473</v>
      </c>
      <c r="AP103" s="9">
        <v>0.30109999999999998</v>
      </c>
      <c r="AQ103" s="9">
        <v>0.7802</v>
      </c>
      <c r="AR103" s="9">
        <v>0.85350000000000004</v>
      </c>
      <c r="AT103" s="6">
        <f t="shared" si="0"/>
        <v>945.5526315789474</v>
      </c>
      <c r="AU103" s="6">
        <f t="shared" si="1"/>
        <v>1152.9000000000001</v>
      </c>
      <c r="AV103" s="6">
        <f t="shared" si="2"/>
        <v>608.61278195488717</v>
      </c>
      <c r="AW103" s="7">
        <f t="shared" si="3"/>
        <v>345.4153846153846</v>
      </c>
      <c r="AX103" s="6">
        <f t="shared" si="4"/>
        <v>297.93548387096774</v>
      </c>
      <c r="AY103" s="6">
        <f t="shared" si="5"/>
        <v>862.41520467836256</v>
      </c>
      <c r="BA103" s="6">
        <f>VLOOKUP(A103, ALL_AP_DATA!$A$2:$F$3600, 6, FALSE)</f>
        <v>568</v>
      </c>
      <c r="BB103" s="6">
        <f>VLOOKUP(A103, projmetadata!$A$2:$D$2036, 4, FALSE)</f>
        <v>45651</v>
      </c>
      <c r="BC103" s="6" t="e">
        <f t="array" aca="1" ref="BC103" ca="1">_xludf.IFS(I103&lt;&gt;0, F103/I103, P103&lt;&gt;0, M103/P103, W103&lt;&gt;0, T103/W103, AD103&lt;&gt;0, AA103/AD103, AK103&lt;&gt;0, AH103/AK103, AR103&lt;&gt;0, AO103/AR103, TRUE, 0)</f>
        <v>#NAME?</v>
      </c>
      <c r="BE103" s="6" t="e">
        <f t="shared" ca="1" si="16"/>
        <v>#NAME?</v>
      </c>
      <c r="BF103" s="6" t="e">
        <f t="shared" ca="1" si="17"/>
        <v>#NAME?</v>
      </c>
      <c r="BG103" s="6"/>
      <c r="BH103" s="6">
        <f>VLOOKUP(A103, ALL_AP_DATA!$A$2:$D$3600, 3, FALSE)</f>
        <v>302</v>
      </c>
      <c r="BI103" s="6">
        <f>VLOOKUP(A103, ALL_AP_DATA!$A$2:$E$3600, 5, FALSE)</f>
        <v>172779</v>
      </c>
      <c r="BJ103" s="6">
        <f t="shared" si="8"/>
        <v>304.18838028169012</v>
      </c>
      <c r="BK103" s="6">
        <f t="shared" si="18"/>
        <v>0.53169014084507038</v>
      </c>
    </row>
    <row r="104" spans="1:63" ht="15.75" customHeight="1" x14ac:dyDescent="0.25">
      <c r="A104" s="8" t="s">
        <v>1593</v>
      </c>
      <c r="B104" s="9" t="s">
        <v>1491</v>
      </c>
      <c r="C104" s="9">
        <v>3</v>
      </c>
      <c r="D104" s="9">
        <v>184</v>
      </c>
      <c r="E104" s="9">
        <v>117</v>
      </c>
      <c r="F104" s="9">
        <v>4270</v>
      </c>
      <c r="G104" s="9">
        <v>0.45100000000000001</v>
      </c>
      <c r="H104" s="9">
        <v>0.44319999999999998</v>
      </c>
      <c r="I104" s="9">
        <v>4.6100000000000002E-2</v>
      </c>
      <c r="J104" s="8"/>
      <c r="K104" s="8"/>
      <c r="L104" s="8"/>
      <c r="M104" s="8"/>
      <c r="N104" s="8"/>
      <c r="O104" s="8"/>
      <c r="P104" s="8"/>
      <c r="Q104" s="9">
        <v>10</v>
      </c>
      <c r="R104" s="9">
        <v>32</v>
      </c>
      <c r="S104" s="9">
        <v>87</v>
      </c>
      <c r="T104" s="9">
        <v>4163</v>
      </c>
      <c r="U104" s="9">
        <v>7.8399999999999997E-2</v>
      </c>
      <c r="V104" s="9">
        <v>0.32950000000000002</v>
      </c>
      <c r="W104" s="9">
        <v>4.4999999999999998E-2</v>
      </c>
      <c r="X104" s="9">
        <v>20</v>
      </c>
      <c r="Y104" s="9">
        <v>243</v>
      </c>
      <c r="Z104" s="9">
        <v>149</v>
      </c>
      <c r="AA104" s="9">
        <v>6183</v>
      </c>
      <c r="AB104" s="9">
        <v>0.59560000000000002</v>
      </c>
      <c r="AC104" s="9">
        <v>0.56440000000000001</v>
      </c>
      <c r="AD104" s="9">
        <v>6.6799999999999998E-2</v>
      </c>
      <c r="AE104" s="9">
        <v>13</v>
      </c>
      <c r="AF104" s="9">
        <v>128</v>
      </c>
      <c r="AG104" s="9">
        <v>103</v>
      </c>
      <c r="AH104" s="9">
        <v>3598</v>
      </c>
      <c r="AI104" s="9">
        <v>0.31369999999999998</v>
      </c>
      <c r="AJ104" s="9">
        <v>0.39019999999999999</v>
      </c>
      <c r="AK104" s="9">
        <v>3.8899999999999997E-2</v>
      </c>
      <c r="AL104" s="8"/>
      <c r="AM104" s="8"/>
      <c r="AN104" s="8"/>
      <c r="AO104" s="8"/>
      <c r="AP104" s="8"/>
      <c r="AQ104" s="8"/>
      <c r="AR104" s="8"/>
      <c r="AT104" s="6">
        <f t="shared" si="0"/>
        <v>23.206521739130434</v>
      </c>
      <c r="AU104" s="6" t="str">
        <f t="shared" si="1"/>
        <v/>
      </c>
      <c r="AV104" s="6">
        <f t="shared" si="2"/>
        <v>130.09375</v>
      </c>
      <c r="AW104" s="7">
        <f t="shared" si="3"/>
        <v>25.444444444444443</v>
      </c>
      <c r="AX104" s="6">
        <f t="shared" si="4"/>
        <v>28.109375</v>
      </c>
      <c r="AY104" s="6" t="str">
        <f t="shared" si="5"/>
        <v/>
      </c>
      <c r="BA104" s="6">
        <f>VLOOKUP(A104, ALL_AP_DATA!$A$2:$F$3600, 6, FALSE)</f>
        <v>408</v>
      </c>
      <c r="BB104" s="6">
        <f>VLOOKUP(A104, projmetadata!$A$2:$D$2036, 4, FALSE)</f>
        <v>88020</v>
      </c>
      <c r="BC104" s="6" t="e">
        <f t="array" aca="1" ref="BC104" ca="1">_xludf.IFS(I104&lt;&gt;0, F104/I104, P104&lt;&gt;0, M104/P104, W104&lt;&gt;0, T104/W104, AD104&lt;&gt;0, AA104/AD104, AK104&lt;&gt;0, AH104/AK104, AR104&lt;&gt;0, AO104/AR104, TRUE, 0)</f>
        <v>#NAME?</v>
      </c>
      <c r="BE104" s="6" t="e">
        <f t="shared" ca="1" si="16"/>
        <v>#NAME?</v>
      </c>
      <c r="BF104" s="6" t="e">
        <f t="shared" ca="1" si="17"/>
        <v>#NAME?</v>
      </c>
      <c r="BG104" s="6"/>
      <c r="BH104" s="6">
        <f>VLOOKUP(A104, ALL_AP_DATA!$A$2:$D$3600, 3, FALSE)</f>
        <v>107</v>
      </c>
      <c r="BI104" s="6">
        <f>VLOOKUP(A104, ALL_AP_DATA!$A$2:$E$3600, 5, FALSE)</f>
        <v>92577</v>
      </c>
      <c r="BJ104" s="6">
        <f t="shared" si="8"/>
        <v>226.90441176470588</v>
      </c>
      <c r="BK104" s="6">
        <f t="shared" si="18"/>
        <v>0.26225490196078433</v>
      </c>
    </row>
    <row r="105" spans="1:63" ht="15.75" customHeight="1" x14ac:dyDescent="0.25">
      <c r="A105" s="8" t="s">
        <v>1594</v>
      </c>
      <c r="B105" s="9" t="s">
        <v>1491</v>
      </c>
      <c r="C105" s="9">
        <v>4</v>
      </c>
      <c r="D105" s="9">
        <v>18</v>
      </c>
      <c r="E105" s="9">
        <v>99</v>
      </c>
      <c r="F105" s="9">
        <v>3105</v>
      </c>
      <c r="G105" s="9">
        <v>6.8199999999999997E-2</v>
      </c>
      <c r="H105" s="9">
        <v>0.15540000000000001</v>
      </c>
      <c r="I105" s="9">
        <v>0.12590000000000001</v>
      </c>
      <c r="J105" s="9">
        <v>1</v>
      </c>
      <c r="K105" s="9">
        <v>9</v>
      </c>
      <c r="L105" s="9">
        <v>112</v>
      </c>
      <c r="M105" s="9">
        <v>2445</v>
      </c>
      <c r="N105" s="9">
        <v>3.4099999999999998E-2</v>
      </c>
      <c r="O105" s="9">
        <v>0.17580000000000001</v>
      </c>
      <c r="P105" s="9">
        <v>9.9199999999999997E-2</v>
      </c>
      <c r="Q105" s="9">
        <v>9</v>
      </c>
      <c r="R105" s="9">
        <v>67</v>
      </c>
      <c r="S105" s="9">
        <v>502</v>
      </c>
      <c r="T105" s="9">
        <v>16349</v>
      </c>
      <c r="U105" s="9">
        <v>0.25380000000000003</v>
      </c>
      <c r="V105" s="9">
        <v>0.78810000000000002</v>
      </c>
      <c r="W105" s="9">
        <v>0.66300000000000003</v>
      </c>
      <c r="X105" s="9">
        <v>6</v>
      </c>
      <c r="Y105" s="9">
        <v>212</v>
      </c>
      <c r="Z105" s="9">
        <v>566</v>
      </c>
      <c r="AA105" s="9">
        <v>18739</v>
      </c>
      <c r="AB105" s="9">
        <v>0.80300000000000005</v>
      </c>
      <c r="AC105" s="9">
        <v>0.88849999999999996</v>
      </c>
      <c r="AD105" s="9">
        <v>0.76</v>
      </c>
      <c r="AE105" s="9">
        <v>4</v>
      </c>
      <c r="AF105" s="9">
        <v>28</v>
      </c>
      <c r="AG105" s="9">
        <v>102</v>
      </c>
      <c r="AH105" s="9">
        <v>2237</v>
      </c>
      <c r="AI105" s="9">
        <v>0.1061</v>
      </c>
      <c r="AJ105" s="9">
        <v>0.16009999999999999</v>
      </c>
      <c r="AK105" s="9">
        <v>9.0700000000000003E-2</v>
      </c>
      <c r="AL105" s="8"/>
      <c r="AM105" s="8"/>
      <c r="AN105" s="8"/>
      <c r="AO105" s="8"/>
      <c r="AP105" s="8"/>
      <c r="AQ105" s="8"/>
      <c r="AR105" s="8"/>
      <c r="AT105" s="6">
        <f t="shared" si="0"/>
        <v>172.5</v>
      </c>
      <c r="AU105" s="6">
        <f t="shared" si="1"/>
        <v>271.66666666666669</v>
      </c>
      <c r="AV105" s="6">
        <f t="shared" si="2"/>
        <v>244.01492537313433</v>
      </c>
      <c r="AW105" s="7">
        <f t="shared" si="3"/>
        <v>88.39150943396227</v>
      </c>
      <c r="AX105" s="6">
        <f t="shared" si="4"/>
        <v>79.892857142857139</v>
      </c>
      <c r="AY105" s="6" t="str">
        <f t="shared" si="5"/>
        <v/>
      </c>
      <c r="BA105" s="6">
        <f>VLOOKUP(A105, ALL_AP_DATA!$A$2:$F$3600, 6, FALSE)</f>
        <v>264</v>
      </c>
      <c r="BB105" s="6">
        <f>VLOOKUP(A105, projmetadata!$A$2:$D$2036, 4, FALSE)</f>
        <v>34427</v>
      </c>
      <c r="BC105" s="6" t="e">
        <f t="array" aca="1" ref="BC105" ca="1">_xludf.IFS(I105&lt;&gt;0, F105/I105, P105&lt;&gt;0, M105/P105, W105&lt;&gt;0, T105/W105, AD105&lt;&gt;0, AA105/AD105, AK105&lt;&gt;0, AH105/AK105, AR105&lt;&gt;0, AO105/AR105, TRUE, 0)</f>
        <v>#NAME?</v>
      </c>
      <c r="BE105" s="6" t="e">
        <f t="shared" ca="1" si="16"/>
        <v>#NAME?</v>
      </c>
      <c r="BF105" s="6" t="e">
        <f t="shared" ca="1" si="17"/>
        <v>#NAME?</v>
      </c>
      <c r="BG105" s="6"/>
      <c r="BH105" s="6">
        <f>VLOOKUP(A105, ALL_AP_DATA!$A$2:$D$3600, 3, FALSE)</f>
        <v>226</v>
      </c>
      <c r="BI105" s="6">
        <f>VLOOKUP(A105, ALL_AP_DATA!$A$2:$E$3600, 5, FALSE)</f>
        <v>24658</v>
      </c>
      <c r="BJ105" s="6">
        <f t="shared" si="8"/>
        <v>93.401515151515156</v>
      </c>
      <c r="BK105" s="6">
        <f t="shared" si="18"/>
        <v>0.85606060606060608</v>
      </c>
    </row>
    <row r="106" spans="1:63" ht="15.75" customHeight="1" x14ac:dyDescent="0.25">
      <c r="A106" s="8" t="s">
        <v>1595</v>
      </c>
      <c r="B106" s="9" t="s">
        <v>1491</v>
      </c>
      <c r="C106" s="9">
        <v>11</v>
      </c>
      <c r="D106" s="9">
        <v>37</v>
      </c>
      <c r="E106" s="9">
        <v>61</v>
      </c>
      <c r="F106" s="9">
        <v>2772</v>
      </c>
      <c r="G106" s="9">
        <v>0.1341</v>
      </c>
      <c r="H106" s="9">
        <v>0.27350000000000002</v>
      </c>
      <c r="I106" s="9">
        <v>0.12870000000000001</v>
      </c>
      <c r="J106" s="8"/>
      <c r="K106" s="8"/>
      <c r="L106" s="8"/>
      <c r="M106" s="8"/>
      <c r="N106" s="8"/>
      <c r="O106" s="8"/>
      <c r="P106" s="8"/>
      <c r="Q106" s="9">
        <v>13</v>
      </c>
      <c r="R106" s="9">
        <v>62</v>
      </c>
      <c r="S106" s="9">
        <v>182</v>
      </c>
      <c r="T106" s="9">
        <v>9780</v>
      </c>
      <c r="U106" s="9">
        <v>0.22459999999999999</v>
      </c>
      <c r="V106" s="9">
        <v>0.81610000000000005</v>
      </c>
      <c r="W106" s="9">
        <v>0.45400000000000001</v>
      </c>
      <c r="X106" s="9">
        <v>10</v>
      </c>
      <c r="Y106" s="9">
        <v>104</v>
      </c>
      <c r="Z106" s="9">
        <v>132</v>
      </c>
      <c r="AA106" s="9">
        <v>8903</v>
      </c>
      <c r="AB106" s="9">
        <v>0.37680000000000002</v>
      </c>
      <c r="AC106" s="9">
        <v>0.59189999999999998</v>
      </c>
      <c r="AD106" s="9">
        <v>0.4133</v>
      </c>
      <c r="AE106" s="9">
        <v>10</v>
      </c>
      <c r="AF106" s="9">
        <v>72</v>
      </c>
      <c r="AG106" s="9">
        <v>119</v>
      </c>
      <c r="AH106" s="9">
        <v>7717</v>
      </c>
      <c r="AI106" s="9">
        <v>0.26090000000000002</v>
      </c>
      <c r="AJ106" s="9">
        <v>0.53359999999999996</v>
      </c>
      <c r="AK106" s="9">
        <v>0.35830000000000001</v>
      </c>
      <c r="AL106" s="8"/>
      <c r="AM106" s="8"/>
      <c r="AN106" s="8"/>
      <c r="AO106" s="8"/>
      <c r="AP106" s="8"/>
      <c r="AQ106" s="8"/>
      <c r="AR106" s="8"/>
      <c r="AT106" s="6">
        <f t="shared" si="0"/>
        <v>74.918918918918919</v>
      </c>
      <c r="AU106" s="6" t="str">
        <f t="shared" si="1"/>
        <v/>
      </c>
      <c r="AV106" s="6">
        <f t="shared" si="2"/>
        <v>157.74193548387098</v>
      </c>
      <c r="AW106" s="7">
        <f t="shared" si="3"/>
        <v>85.605769230769226</v>
      </c>
      <c r="AX106" s="6">
        <f t="shared" si="4"/>
        <v>107.18055555555556</v>
      </c>
      <c r="AY106" s="6" t="str">
        <f t="shared" si="5"/>
        <v/>
      </c>
      <c r="BA106" s="6">
        <f>VLOOKUP(A106, ALL_AP_DATA!$A$2:$F$3600, 6, FALSE)</f>
        <v>276</v>
      </c>
      <c r="BB106" s="6">
        <f>VLOOKUP(A106, projmetadata!$A$2:$D$2036, 4, FALSE)</f>
        <v>29653</v>
      </c>
      <c r="BC106" s="6" t="e">
        <f t="array" aca="1" ref="BC106" ca="1">_xludf.IFS(I106&lt;&gt;0, F106/I106, P106&lt;&gt;0, M106/P106, W106&lt;&gt;0, T106/W106, AD106&lt;&gt;0, AA106/AD106, AK106&lt;&gt;0, AH106/AK106, AR106&lt;&gt;0, AO106/AR106, TRUE, 0)</f>
        <v>#NAME?</v>
      </c>
      <c r="BE106" s="6" t="e">
        <f t="shared" ca="1" si="16"/>
        <v>#NAME?</v>
      </c>
      <c r="BF106" s="6" t="e">
        <f t="shared" ca="1" si="17"/>
        <v>#NAME?</v>
      </c>
      <c r="BG106" s="6"/>
      <c r="BH106" s="6">
        <f>VLOOKUP(A106, ALL_AP_DATA!$A$2:$D$3600, 3, FALSE)</f>
        <v>91</v>
      </c>
      <c r="BI106" s="6">
        <f>VLOOKUP(A106, ALL_AP_DATA!$A$2:$E$3600, 5, FALSE)</f>
        <v>21540</v>
      </c>
      <c r="BJ106" s="6">
        <f t="shared" si="8"/>
        <v>78.043478260869563</v>
      </c>
      <c r="BK106" s="6">
        <f t="shared" si="18"/>
        <v>0.32971014492753625</v>
      </c>
    </row>
    <row r="107" spans="1:63" ht="15.75" customHeight="1" x14ac:dyDescent="0.25">
      <c r="A107" s="8" t="s">
        <v>1596</v>
      </c>
      <c r="B107" s="9" t="s">
        <v>1491</v>
      </c>
      <c r="C107" s="9">
        <v>10</v>
      </c>
      <c r="D107" s="9">
        <v>109</v>
      </c>
      <c r="E107" s="9">
        <v>13</v>
      </c>
      <c r="F107" s="9">
        <v>176</v>
      </c>
      <c r="G107" s="9">
        <v>0.31409999999999999</v>
      </c>
      <c r="H107" s="9">
        <v>0.61899999999999999</v>
      </c>
      <c r="I107" s="9">
        <v>0.73029999999999995</v>
      </c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9">
        <v>14</v>
      </c>
      <c r="Y107" s="9">
        <v>115</v>
      </c>
      <c r="Z107" s="9">
        <v>13</v>
      </c>
      <c r="AA107" s="9">
        <v>88</v>
      </c>
      <c r="AB107" s="9">
        <v>0.33139999999999997</v>
      </c>
      <c r="AC107" s="9">
        <v>0.61899999999999999</v>
      </c>
      <c r="AD107" s="9">
        <v>0.36509999999999998</v>
      </c>
      <c r="AE107" s="9">
        <v>5</v>
      </c>
      <c r="AF107" s="9">
        <v>15</v>
      </c>
      <c r="AG107" s="9">
        <v>1</v>
      </c>
      <c r="AH107" s="9">
        <v>2</v>
      </c>
      <c r="AI107" s="9">
        <v>4.3200000000000002E-2</v>
      </c>
      <c r="AJ107" s="9">
        <v>4.7600000000000003E-2</v>
      </c>
      <c r="AK107" s="9">
        <v>8.3000000000000001E-3</v>
      </c>
      <c r="AL107" s="8"/>
      <c r="AM107" s="8"/>
      <c r="AN107" s="8"/>
      <c r="AO107" s="8"/>
      <c r="AP107" s="8"/>
      <c r="AQ107" s="8"/>
      <c r="AR107" s="8"/>
      <c r="AT107" s="6">
        <f t="shared" si="0"/>
        <v>1.6146788990825689</v>
      </c>
      <c r="AU107" s="6" t="str">
        <f t="shared" si="1"/>
        <v/>
      </c>
      <c r="AV107" s="6" t="str">
        <f t="shared" si="2"/>
        <v/>
      </c>
      <c r="AW107" s="7">
        <f t="shared" si="3"/>
        <v>0.76521739130434785</v>
      </c>
      <c r="AX107" s="6">
        <f t="shared" si="4"/>
        <v>0.13333333333333333</v>
      </c>
      <c r="AY107" s="6" t="str">
        <f t="shared" si="5"/>
        <v/>
      </c>
      <c r="BA107" s="6">
        <f>VLOOKUP(A107, ALL_AP_DATA!$A$2:$F$3600, 6, FALSE)</f>
        <v>347</v>
      </c>
      <c r="BB107" s="6">
        <f>VLOOKUP(A107, projmetadata!$A$2:$D$2036, 4, FALSE)</f>
        <v>48724</v>
      </c>
      <c r="BC107" s="6" t="e">
        <f t="array" aca="1" ref="BC107" ca="1">_xludf.IFS(I107&lt;&gt;0, F107/I107, P107&lt;&gt;0, M107/P107, W107&lt;&gt;0, T107/W107, AD107&lt;&gt;0, AA107/AD107, AK107&lt;&gt;0, AH107/AK107, AR107&lt;&gt;0, AO107/AR107, TRUE, 0)</f>
        <v>#NAME?</v>
      </c>
      <c r="BE107" s="6" t="e">
        <f t="shared" ca="1" si="16"/>
        <v>#NAME?</v>
      </c>
      <c r="BF107" s="6" t="e">
        <f t="shared" ca="1" si="17"/>
        <v>#NAME?</v>
      </c>
      <c r="BG107" s="6"/>
      <c r="BH107" s="6">
        <f>VLOOKUP(A107, ALL_AP_DATA!$A$2:$D$3600, 3, FALSE)</f>
        <v>100</v>
      </c>
      <c r="BI107" s="6">
        <f>VLOOKUP(A107, ALL_AP_DATA!$A$2:$E$3600, 5, FALSE)</f>
        <v>241</v>
      </c>
      <c r="BJ107" s="6">
        <f t="shared" si="8"/>
        <v>0.6945244956772334</v>
      </c>
      <c r="BK107" s="6">
        <f t="shared" si="18"/>
        <v>0.28818443804034583</v>
      </c>
    </row>
    <row r="108" spans="1:63" ht="15.75" customHeight="1" x14ac:dyDescent="0.25">
      <c r="A108" s="8" t="s">
        <v>1597</v>
      </c>
      <c r="B108" s="9" t="s">
        <v>1491</v>
      </c>
      <c r="C108" s="9">
        <v>2</v>
      </c>
      <c r="D108" s="9">
        <v>24</v>
      </c>
      <c r="E108" s="9">
        <v>92</v>
      </c>
      <c r="F108" s="9">
        <v>1296</v>
      </c>
      <c r="G108" s="9">
        <v>8.8900000000000007E-2</v>
      </c>
      <c r="H108" s="9">
        <v>0.28839999999999999</v>
      </c>
      <c r="I108" s="9">
        <v>3.5000000000000003E-2</v>
      </c>
      <c r="J108" s="8"/>
      <c r="K108" s="8"/>
      <c r="L108" s="8"/>
      <c r="M108" s="8"/>
      <c r="N108" s="8"/>
      <c r="O108" s="8"/>
      <c r="P108" s="8"/>
      <c r="Q108" s="9">
        <v>16</v>
      </c>
      <c r="R108" s="9">
        <v>69</v>
      </c>
      <c r="S108" s="9">
        <v>244</v>
      </c>
      <c r="T108" s="9">
        <v>28946</v>
      </c>
      <c r="U108" s="9">
        <v>0.25559999999999999</v>
      </c>
      <c r="V108" s="9">
        <v>0.76490000000000002</v>
      </c>
      <c r="W108" s="9">
        <v>0.78100000000000003</v>
      </c>
      <c r="X108" s="9">
        <v>4</v>
      </c>
      <c r="Y108" s="9">
        <v>57</v>
      </c>
      <c r="Z108" s="9">
        <v>110</v>
      </c>
      <c r="AA108" s="9">
        <v>1663</v>
      </c>
      <c r="AB108" s="9">
        <v>0.21110000000000001</v>
      </c>
      <c r="AC108" s="9">
        <v>0.3448</v>
      </c>
      <c r="AD108" s="9">
        <v>4.4900000000000002E-2</v>
      </c>
      <c r="AE108" s="9">
        <v>2</v>
      </c>
      <c r="AF108" s="9">
        <v>9</v>
      </c>
      <c r="AG108" s="9">
        <v>8</v>
      </c>
      <c r="AH108" s="9">
        <v>40</v>
      </c>
      <c r="AI108" s="9">
        <v>3.3300000000000003E-2</v>
      </c>
      <c r="AJ108" s="9">
        <v>2.5100000000000001E-2</v>
      </c>
      <c r="AK108" s="9">
        <v>1.1000000000000001E-3</v>
      </c>
      <c r="AL108" s="8"/>
      <c r="AM108" s="8"/>
      <c r="AN108" s="8"/>
      <c r="AO108" s="8"/>
      <c r="AP108" s="8"/>
      <c r="AQ108" s="8"/>
      <c r="AR108" s="8"/>
      <c r="AT108" s="6">
        <f t="shared" si="0"/>
        <v>54</v>
      </c>
      <c r="AU108" s="6" t="str">
        <f t="shared" si="1"/>
        <v/>
      </c>
      <c r="AV108" s="6">
        <f t="shared" si="2"/>
        <v>419.50724637681162</v>
      </c>
      <c r="AW108" s="7">
        <f t="shared" si="3"/>
        <v>29.17543859649123</v>
      </c>
      <c r="AX108" s="6">
        <f t="shared" si="4"/>
        <v>4.4444444444444446</v>
      </c>
      <c r="AY108" s="6" t="str">
        <f t="shared" si="5"/>
        <v/>
      </c>
      <c r="BA108" s="6">
        <f>VLOOKUP(A108, ALL_AP_DATA!$A$2:$F$3600, 6, FALSE)</f>
        <v>270</v>
      </c>
      <c r="BB108" s="6">
        <f>VLOOKUP(A108, projmetadata!$A$2:$D$2036, 4, FALSE)</f>
        <v>13367</v>
      </c>
      <c r="BC108" s="6" t="e">
        <f t="array" aca="1" ref="BC108" ca="1">_xludf.IFS(I108&lt;&gt;0, F108/I108, P108&lt;&gt;0, M108/P108, W108&lt;&gt;0, T108/W108, AD108&lt;&gt;0, AA108/AD108, AK108&lt;&gt;0, AH108/AK108, AR108&lt;&gt;0, AO108/AR108, TRUE, 0)</f>
        <v>#NAME?</v>
      </c>
      <c r="BE108" s="6" t="e">
        <f t="shared" ca="1" si="16"/>
        <v>#NAME?</v>
      </c>
      <c r="BF108" s="6" t="e">
        <f t="shared" ca="1" si="17"/>
        <v>#NAME?</v>
      </c>
      <c r="BG108" s="6"/>
      <c r="BH108" s="6">
        <f>VLOOKUP(A108, ALL_AP_DATA!$A$2:$D$3600, 3, FALSE)</f>
        <v>76</v>
      </c>
      <c r="BI108" s="6">
        <f>VLOOKUP(A108, ALL_AP_DATA!$A$2:$E$3600, 5, FALSE)</f>
        <v>37065</v>
      </c>
      <c r="BJ108" s="6">
        <f t="shared" si="8"/>
        <v>137.27777777777777</v>
      </c>
      <c r="BK108" s="6">
        <f t="shared" si="18"/>
        <v>0.2814814814814815</v>
      </c>
    </row>
    <row r="109" spans="1:63" ht="15.75" customHeight="1" x14ac:dyDescent="0.25">
      <c r="A109" s="8" t="s">
        <v>1598</v>
      </c>
      <c r="B109" s="9" t="s">
        <v>1491</v>
      </c>
      <c r="C109" s="9">
        <v>18</v>
      </c>
      <c r="D109" s="9">
        <v>47</v>
      </c>
      <c r="E109" s="9">
        <v>34</v>
      </c>
      <c r="F109" s="9">
        <v>2834</v>
      </c>
      <c r="G109" s="9">
        <v>6.3600000000000004E-2</v>
      </c>
      <c r="H109" s="9">
        <v>0.2152</v>
      </c>
      <c r="I109" s="9">
        <v>8.3299999999999999E-2</v>
      </c>
      <c r="J109" s="8"/>
      <c r="K109" s="8"/>
      <c r="L109" s="8"/>
      <c r="M109" s="8"/>
      <c r="N109" s="8"/>
      <c r="O109" s="8"/>
      <c r="P109" s="8"/>
      <c r="Q109" s="9">
        <v>29</v>
      </c>
      <c r="R109" s="9">
        <v>122</v>
      </c>
      <c r="S109" s="9">
        <v>124</v>
      </c>
      <c r="T109" s="9">
        <v>18144</v>
      </c>
      <c r="U109" s="9">
        <v>0.1651</v>
      </c>
      <c r="V109" s="9">
        <v>0.78480000000000005</v>
      </c>
      <c r="W109" s="9">
        <v>0.53339999999999999</v>
      </c>
      <c r="X109" s="9">
        <v>37</v>
      </c>
      <c r="Y109" s="9">
        <v>169</v>
      </c>
      <c r="Z109" s="9">
        <v>71</v>
      </c>
      <c r="AA109" s="9">
        <v>8494</v>
      </c>
      <c r="AB109" s="9">
        <v>0.22869999999999999</v>
      </c>
      <c r="AC109" s="9">
        <v>0.44940000000000002</v>
      </c>
      <c r="AD109" s="9">
        <v>0.24970000000000001</v>
      </c>
      <c r="AE109" s="9">
        <v>3</v>
      </c>
      <c r="AF109" s="9">
        <v>16</v>
      </c>
      <c r="AG109" s="9">
        <v>41</v>
      </c>
      <c r="AH109" s="9">
        <v>1814</v>
      </c>
      <c r="AI109" s="9">
        <v>2.1700000000000001E-2</v>
      </c>
      <c r="AJ109" s="9">
        <v>0.25950000000000001</v>
      </c>
      <c r="AK109" s="9">
        <v>5.33E-2</v>
      </c>
      <c r="AL109" s="8"/>
      <c r="AM109" s="8"/>
      <c r="AN109" s="8"/>
      <c r="AO109" s="8"/>
      <c r="AP109" s="8"/>
      <c r="AQ109" s="8"/>
      <c r="AR109" s="8"/>
      <c r="AT109" s="6">
        <f t="shared" si="0"/>
        <v>60.297872340425535</v>
      </c>
      <c r="AU109" s="6" t="str">
        <f t="shared" si="1"/>
        <v/>
      </c>
      <c r="AV109" s="6">
        <f t="shared" si="2"/>
        <v>148.72131147540983</v>
      </c>
      <c r="AW109" s="7">
        <f t="shared" si="3"/>
        <v>50.260355029585796</v>
      </c>
      <c r="AX109" s="6">
        <f t="shared" si="4"/>
        <v>113.375</v>
      </c>
      <c r="AY109" s="6" t="str">
        <f t="shared" si="5"/>
        <v/>
      </c>
      <c r="BA109" s="6">
        <f>VLOOKUP(A109, ALL_AP_DATA!$A$2:$F$3600, 6, FALSE)</f>
        <v>739</v>
      </c>
      <c r="BB109" s="6">
        <f>VLOOKUP(A109, projmetadata!$A$2:$D$2036, 4, FALSE)</f>
        <v>66115</v>
      </c>
      <c r="BC109" s="6" t="e">
        <f t="array" aca="1" ref="BC109" ca="1">_xludf.IFS(I109&lt;&gt;0, F109/I109, P109&lt;&gt;0, M109/P109, W109&lt;&gt;0, T109/W109, AD109&lt;&gt;0, AA109/AD109, AK109&lt;&gt;0, AH109/AK109, AR109&lt;&gt;0, AO109/AR109, TRUE, 0)</f>
        <v>#NAME?</v>
      </c>
      <c r="BE109" s="6" t="e">
        <f t="shared" ca="1" si="16"/>
        <v>#NAME?</v>
      </c>
      <c r="BF109" s="6" t="e">
        <f t="shared" ca="1" si="17"/>
        <v>#NAME?</v>
      </c>
      <c r="BG109" s="6"/>
      <c r="BH109" s="6">
        <f>VLOOKUP(A109, ALL_AP_DATA!$A$2:$D$3600, 3, FALSE)</f>
        <v>271</v>
      </c>
      <c r="BI109" s="6">
        <f>VLOOKUP(A109, ALL_AP_DATA!$A$2:$E$3600, 5, FALSE)</f>
        <v>34017</v>
      </c>
      <c r="BJ109" s="6">
        <f t="shared" si="8"/>
        <v>46.031123139377534</v>
      </c>
      <c r="BK109" s="6">
        <f t="shared" si="18"/>
        <v>0.36671177266576455</v>
      </c>
    </row>
    <row r="110" spans="1:63" ht="15.75" customHeight="1" x14ac:dyDescent="0.25">
      <c r="A110" s="8" t="s">
        <v>1599</v>
      </c>
      <c r="B110" s="9" t="s">
        <v>1491</v>
      </c>
      <c r="C110" s="9">
        <v>5</v>
      </c>
      <c r="D110" s="9">
        <v>16</v>
      </c>
      <c r="E110" s="9">
        <v>68</v>
      </c>
      <c r="F110" s="9">
        <v>881</v>
      </c>
      <c r="G110" s="9">
        <v>0.1081</v>
      </c>
      <c r="H110" s="9">
        <v>0.2586</v>
      </c>
      <c r="I110" s="9">
        <v>5.5300000000000002E-2</v>
      </c>
      <c r="J110" s="8"/>
      <c r="K110" s="8"/>
      <c r="L110" s="8"/>
      <c r="M110" s="8"/>
      <c r="N110" s="8"/>
      <c r="O110" s="8"/>
      <c r="P110" s="8"/>
      <c r="Q110" s="9">
        <v>6</v>
      </c>
      <c r="R110" s="9">
        <v>21</v>
      </c>
      <c r="S110" s="9">
        <v>130</v>
      </c>
      <c r="T110" s="9">
        <v>3762</v>
      </c>
      <c r="U110" s="9">
        <v>0.1419</v>
      </c>
      <c r="V110" s="9">
        <v>0.49430000000000002</v>
      </c>
      <c r="W110" s="9">
        <v>0.2361</v>
      </c>
      <c r="X110" s="9">
        <v>3</v>
      </c>
      <c r="Y110" s="9">
        <v>49</v>
      </c>
      <c r="Z110" s="9">
        <v>129</v>
      </c>
      <c r="AA110" s="9">
        <v>2745</v>
      </c>
      <c r="AB110" s="9">
        <v>0.33110000000000001</v>
      </c>
      <c r="AC110" s="9">
        <v>0.49049999999999999</v>
      </c>
      <c r="AD110" s="9">
        <v>0.17230000000000001</v>
      </c>
      <c r="AE110" s="9">
        <v>1</v>
      </c>
      <c r="AF110" s="9">
        <v>2</v>
      </c>
      <c r="AG110" s="9">
        <v>3</v>
      </c>
      <c r="AH110" s="9">
        <v>30</v>
      </c>
      <c r="AI110" s="9">
        <v>1.35E-2</v>
      </c>
      <c r="AJ110" s="9">
        <v>1.14E-2</v>
      </c>
      <c r="AK110" s="9">
        <v>1.9E-3</v>
      </c>
      <c r="AL110" s="8"/>
      <c r="AM110" s="8"/>
      <c r="AN110" s="8"/>
      <c r="AO110" s="8"/>
      <c r="AP110" s="8"/>
      <c r="AQ110" s="8"/>
      <c r="AR110" s="8"/>
      <c r="AT110" s="6">
        <f t="shared" si="0"/>
        <v>55.0625</v>
      </c>
      <c r="AU110" s="6" t="str">
        <f t="shared" si="1"/>
        <v/>
      </c>
      <c r="AV110" s="6">
        <f t="shared" si="2"/>
        <v>179.14285714285714</v>
      </c>
      <c r="AW110" s="7">
        <f t="shared" si="3"/>
        <v>56.020408163265309</v>
      </c>
      <c r="AX110" s="6">
        <f t="shared" si="4"/>
        <v>15</v>
      </c>
      <c r="AY110" s="6" t="str">
        <f t="shared" si="5"/>
        <v/>
      </c>
      <c r="BA110" s="6">
        <f>VLOOKUP(A110, ALL_AP_DATA!$A$2:$F$3600, 6, FALSE)</f>
        <v>148</v>
      </c>
      <c r="BB110" s="6">
        <f>VLOOKUP(A110, projmetadata!$A$2:$D$2036, 4, FALSE)</f>
        <v>18855</v>
      </c>
      <c r="BC110" s="6" t="e">
        <f t="array" aca="1" ref="BC110" ca="1">_xludf.IFS(I110&lt;&gt;0, F110/I110, P110&lt;&gt;0, M110/P110, W110&lt;&gt;0, T110/W110, AD110&lt;&gt;0, AA110/AD110, AK110&lt;&gt;0, AH110/AK110, AR110&lt;&gt;0, AO110/AR110, TRUE, 0)</f>
        <v>#NAME?</v>
      </c>
      <c r="BE110" s="6" t="e">
        <f t="shared" ca="1" si="16"/>
        <v>#NAME?</v>
      </c>
      <c r="BF110" s="6" t="e">
        <f t="shared" ca="1" si="17"/>
        <v>#NAME?</v>
      </c>
      <c r="BG110" s="6"/>
      <c r="BH110" s="6">
        <f>VLOOKUP(A110, ALL_AP_DATA!$A$2:$D$3600, 3, FALSE)</f>
        <v>32</v>
      </c>
      <c r="BI110" s="6">
        <f>VLOOKUP(A110, ALL_AP_DATA!$A$2:$E$3600, 5, FALSE)</f>
        <v>15933</v>
      </c>
      <c r="BJ110" s="6">
        <f t="shared" si="8"/>
        <v>107.6554054054054</v>
      </c>
      <c r="BK110" s="6">
        <f t="shared" si="18"/>
        <v>0.21621621621621623</v>
      </c>
    </row>
    <row r="111" spans="1:63" ht="15.75" customHeight="1" x14ac:dyDescent="0.25">
      <c r="A111" s="8" t="s">
        <v>1600</v>
      </c>
      <c r="B111" s="9" t="s">
        <v>1491</v>
      </c>
      <c r="C111" s="9">
        <v>19</v>
      </c>
      <c r="D111" s="9">
        <v>200</v>
      </c>
      <c r="E111" s="9">
        <v>42</v>
      </c>
      <c r="F111" s="9">
        <v>746</v>
      </c>
      <c r="G111" s="9">
        <v>0.16059999999999999</v>
      </c>
      <c r="H111" s="9">
        <v>8.9700000000000002E-2</v>
      </c>
      <c r="I111" s="9">
        <v>3.2000000000000002E-3</v>
      </c>
      <c r="J111" s="8"/>
      <c r="K111" s="8"/>
      <c r="L111" s="8"/>
      <c r="M111" s="8"/>
      <c r="N111" s="8"/>
      <c r="O111" s="8"/>
      <c r="P111" s="8"/>
      <c r="Q111" s="9">
        <v>7</v>
      </c>
      <c r="R111" s="9">
        <v>17</v>
      </c>
      <c r="S111" s="9">
        <v>87</v>
      </c>
      <c r="T111" s="9">
        <v>35911</v>
      </c>
      <c r="U111" s="9">
        <v>1.37E-2</v>
      </c>
      <c r="V111" s="9">
        <v>0.18590000000000001</v>
      </c>
      <c r="W111" s="9">
        <v>0.1552</v>
      </c>
      <c r="X111" s="9">
        <v>285</v>
      </c>
      <c r="Y111" s="9">
        <v>870</v>
      </c>
      <c r="Z111" s="9">
        <v>78</v>
      </c>
      <c r="AA111" s="9">
        <v>2496</v>
      </c>
      <c r="AB111" s="9">
        <v>0.69879999999999998</v>
      </c>
      <c r="AC111" s="9">
        <v>0.16669999999999999</v>
      </c>
      <c r="AD111" s="9">
        <v>1.0800000000000001E-2</v>
      </c>
      <c r="AE111" s="9">
        <v>53</v>
      </c>
      <c r="AF111" s="9">
        <v>243</v>
      </c>
      <c r="AG111" s="9">
        <v>38</v>
      </c>
      <c r="AH111" s="9">
        <v>867</v>
      </c>
      <c r="AI111" s="9">
        <v>0.19520000000000001</v>
      </c>
      <c r="AJ111" s="9">
        <v>8.1199999999999994E-2</v>
      </c>
      <c r="AK111" s="9">
        <v>3.7000000000000002E-3</v>
      </c>
      <c r="AL111" s="8"/>
      <c r="AM111" s="8"/>
      <c r="AN111" s="8"/>
      <c r="AO111" s="8"/>
      <c r="AP111" s="8"/>
      <c r="AQ111" s="8"/>
      <c r="AR111" s="8"/>
      <c r="AT111" s="6">
        <f t="shared" si="0"/>
        <v>3.73</v>
      </c>
      <c r="AU111" s="6" t="str">
        <f t="shared" si="1"/>
        <v/>
      </c>
      <c r="AV111" s="6">
        <f t="shared" si="2"/>
        <v>2112.4117647058824</v>
      </c>
      <c r="AW111" s="7">
        <f t="shared" si="3"/>
        <v>2.8689655172413793</v>
      </c>
      <c r="AX111" s="6">
        <f t="shared" si="4"/>
        <v>3.5679012345679011</v>
      </c>
      <c r="AY111" s="6" t="str">
        <f t="shared" si="5"/>
        <v/>
      </c>
      <c r="BA111" s="6">
        <f>VLOOKUP(A111, ALL_AP_DATA!$A$2:$F$3600, 6, FALSE)</f>
        <v>1245</v>
      </c>
      <c r="BB111" s="6">
        <f>VLOOKUP(A111, projmetadata!$A$2:$D$2036, 4, FALSE)</f>
        <v>199077</v>
      </c>
      <c r="BC111" s="6" t="e">
        <f t="array" aca="1" ref="BC111" ca="1">_xludf.IFS(I111&lt;&gt;0, F111/I111, P111&lt;&gt;0, M111/P111, W111&lt;&gt;0, T111/W111, AD111&lt;&gt;0, AA111/AD111, AK111&lt;&gt;0, AH111/AK111, AR111&lt;&gt;0, AO111/AR111, TRUE, 0)</f>
        <v>#NAME?</v>
      </c>
      <c r="BE111" s="6" t="e">
        <f t="shared" ca="1" si="16"/>
        <v>#NAME?</v>
      </c>
      <c r="BF111" s="6" t="e">
        <f t="shared" ca="1" si="17"/>
        <v>#NAME?</v>
      </c>
      <c r="BG111" s="6"/>
      <c r="BH111" s="6">
        <f>VLOOKUP(A111, ALL_AP_DATA!$A$2:$D$3600, 3, FALSE)</f>
        <v>486</v>
      </c>
      <c r="BI111" s="6">
        <f>VLOOKUP(A111, ALL_AP_DATA!$A$2:$E$3600, 5, FALSE)</f>
        <v>231409</v>
      </c>
      <c r="BJ111" s="6">
        <f t="shared" si="8"/>
        <v>185.8706827309237</v>
      </c>
      <c r="BK111" s="6">
        <f t="shared" si="18"/>
        <v>0.39036144578313253</v>
      </c>
    </row>
    <row r="112" spans="1:63" ht="15.75" customHeight="1" x14ac:dyDescent="0.25">
      <c r="A112" s="8" t="s">
        <v>1601</v>
      </c>
      <c r="B112" s="9" t="s">
        <v>1491</v>
      </c>
      <c r="C112" s="9">
        <v>9</v>
      </c>
      <c r="D112" s="9">
        <v>24</v>
      </c>
      <c r="E112" s="9">
        <v>6</v>
      </c>
      <c r="F112" s="9">
        <v>51</v>
      </c>
      <c r="G112" s="9">
        <v>0.1371</v>
      </c>
      <c r="H112" s="9">
        <v>7.3200000000000001E-2</v>
      </c>
      <c r="I112" s="9">
        <v>1.7600000000000001E-2</v>
      </c>
      <c r="J112" s="8"/>
      <c r="K112" s="8"/>
      <c r="L112" s="8"/>
      <c r="M112" s="8"/>
      <c r="N112" s="8"/>
      <c r="O112" s="8"/>
      <c r="P112" s="8"/>
      <c r="Q112" s="9">
        <v>6</v>
      </c>
      <c r="R112" s="9">
        <v>21</v>
      </c>
      <c r="S112" s="9">
        <v>28</v>
      </c>
      <c r="T112" s="9">
        <v>1628</v>
      </c>
      <c r="U112" s="9">
        <v>0.12</v>
      </c>
      <c r="V112" s="9">
        <v>0.34150000000000003</v>
      </c>
      <c r="W112" s="9">
        <v>0.56159999999999999</v>
      </c>
      <c r="X112" s="9">
        <v>6</v>
      </c>
      <c r="Y112" s="9">
        <v>92</v>
      </c>
      <c r="Z112" s="9">
        <v>20</v>
      </c>
      <c r="AA112" s="9">
        <v>751</v>
      </c>
      <c r="AB112" s="9">
        <v>0.52569999999999995</v>
      </c>
      <c r="AC112" s="9">
        <v>0.24390000000000001</v>
      </c>
      <c r="AD112" s="9">
        <v>0.2591</v>
      </c>
      <c r="AE112" s="9">
        <v>10</v>
      </c>
      <c r="AF112" s="9">
        <v>41</v>
      </c>
      <c r="AG112" s="9">
        <v>14</v>
      </c>
      <c r="AH112" s="9">
        <v>531</v>
      </c>
      <c r="AI112" s="9">
        <v>0.23430000000000001</v>
      </c>
      <c r="AJ112" s="9">
        <v>0.17069999999999999</v>
      </c>
      <c r="AK112" s="9">
        <v>0.1832</v>
      </c>
      <c r="AL112" s="8"/>
      <c r="AM112" s="8"/>
      <c r="AN112" s="8"/>
      <c r="AO112" s="8"/>
      <c r="AP112" s="8"/>
      <c r="AQ112" s="8"/>
      <c r="AR112" s="8"/>
      <c r="AT112" s="6">
        <f t="shared" si="0"/>
        <v>2.125</v>
      </c>
      <c r="AU112" s="6" t="str">
        <f t="shared" si="1"/>
        <v/>
      </c>
      <c r="AV112" s="6">
        <f t="shared" si="2"/>
        <v>77.523809523809518</v>
      </c>
      <c r="AW112" s="7">
        <f t="shared" si="3"/>
        <v>8.1630434782608692</v>
      </c>
      <c r="AX112" s="6">
        <f t="shared" si="4"/>
        <v>12.951219512195122</v>
      </c>
      <c r="AY112" s="6" t="str">
        <f t="shared" si="5"/>
        <v/>
      </c>
      <c r="BA112" s="6">
        <f>VLOOKUP(A112, ALL_AP_DATA!$A$2:$F$3600, 6, FALSE)</f>
        <v>175</v>
      </c>
      <c r="BB112" s="6">
        <f>VLOOKUP(A112, projmetadata!$A$2:$D$2036, 4, FALSE)</f>
        <v>7665</v>
      </c>
      <c r="BC112" s="6" t="e">
        <f t="array" aca="1" ref="BC112" ca="1">_xludf.IFS(I112&lt;&gt;0, F112/I112, P112&lt;&gt;0, M112/P112, W112&lt;&gt;0, T112/W112, AD112&lt;&gt;0, AA112/AD112, AK112&lt;&gt;0, AH112/AK112, AR112&lt;&gt;0, AO112/AR112, TRUE, 0)</f>
        <v>#NAME?</v>
      </c>
      <c r="BE112" s="6" t="e">
        <f t="shared" ca="1" si="16"/>
        <v>#NAME?</v>
      </c>
      <c r="BF112" s="6" t="e">
        <f t="shared" ca="1" si="17"/>
        <v>#NAME?</v>
      </c>
      <c r="BG112" s="6"/>
      <c r="BH112" s="6">
        <f>VLOOKUP(A112, ALL_AP_DATA!$A$2:$D$3600, 3, FALSE)</f>
        <v>67</v>
      </c>
      <c r="BI112" s="6">
        <f>VLOOKUP(A112, ALL_AP_DATA!$A$2:$E$3600, 5, FALSE)</f>
        <v>2899</v>
      </c>
      <c r="BJ112" s="6">
        <f t="shared" si="8"/>
        <v>16.565714285714286</v>
      </c>
      <c r="BK112" s="6">
        <f t="shared" si="18"/>
        <v>0.38285714285714284</v>
      </c>
    </row>
    <row r="113" spans="1:63" ht="15.75" customHeight="1" x14ac:dyDescent="0.25">
      <c r="A113" s="8" t="s">
        <v>1602</v>
      </c>
      <c r="B113" s="9" t="s">
        <v>1491</v>
      </c>
      <c r="C113" s="9">
        <v>3</v>
      </c>
      <c r="D113" s="9">
        <v>11</v>
      </c>
      <c r="E113" s="9">
        <v>44</v>
      </c>
      <c r="F113" s="9">
        <v>1780</v>
      </c>
      <c r="G113" s="9">
        <v>5.6399999999999999E-2</v>
      </c>
      <c r="H113" s="9">
        <v>0.32350000000000001</v>
      </c>
      <c r="I113" s="9">
        <v>0.251</v>
      </c>
      <c r="J113" s="8"/>
      <c r="K113" s="8"/>
      <c r="L113" s="8"/>
      <c r="M113" s="8"/>
      <c r="N113" s="8"/>
      <c r="O113" s="8"/>
      <c r="P113" s="8"/>
      <c r="Q113" s="9">
        <v>11</v>
      </c>
      <c r="R113" s="9">
        <v>43</v>
      </c>
      <c r="S113" s="9">
        <v>81</v>
      </c>
      <c r="T113" s="9">
        <v>5677</v>
      </c>
      <c r="U113" s="9">
        <v>0.2205</v>
      </c>
      <c r="V113" s="9">
        <v>0.59560000000000002</v>
      </c>
      <c r="W113" s="9">
        <v>0.80059999999999998</v>
      </c>
      <c r="X113" s="9">
        <v>7</v>
      </c>
      <c r="Y113" s="9">
        <v>39</v>
      </c>
      <c r="Z113" s="9">
        <v>60</v>
      </c>
      <c r="AA113" s="9">
        <v>4331</v>
      </c>
      <c r="AB113" s="9">
        <v>0.2</v>
      </c>
      <c r="AC113" s="9">
        <v>0.44119999999999998</v>
      </c>
      <c r="AD113" s="9">
        <v>0.61080000000000001</v>
      </c>
      <c r="AE113" s="9">
        <v>2</v>
      </c>
      <c r="AF113" s="9">
        <v>5</v>
      </c>
      <c r="AG113" s="9">
        <v>35</v>
      </c>
      <c r="AH113" s="9">
        <v>1303</v>
      </c>
      <c r="AI113" s="9">
        <v>2.5600000000000001E-2</v>
      </c>
      <c r="AJ113" s="9">
        <v>0.25740000000000002</v>
      </c>
      <c r="AK113" s="9">
        <v>0.18379999999999999</v>
      </c>
      <c r="AL113" s="8"/>
      <c r="AM113" s="8"/>
      <c r="AN113" s="8"/>
      <c r="AO113" s="8"/>
      <c r="AP113" s="8"/>
      <c r="AQ113" s="8"/>
      <c r="AR113" s="8"/>
      <c r="AT113" s="6">
        <f t="shared" si="0"/>
        <v>161.81818181818181</v>
      </c>
      <c r="AU113" s="6" t="str">
        <f t="shared" si="1"/>
        <v/>
      </c>
      <c r="AV113" s="6">
        <f t="shared" si="2"/>
        <v>132.02325581395348</v>
      </c>
      <c r="AW113" s="7">
        <f t="shared" si="3"/>
        <v>111.05128205128206</v>
      </c>
      <c r="AX113" s="6">
        <f t="shared" si="4"/>
        <v>260.60000000000002</v>
      </c>
      <c r="AY113" s="6" t="str">
        <f t="shared" si="5"/>
        <v/>
      </c>
      <c r="BA113" s="6">
        <f>VLOOKUP(A113, ALL_AP_DATA!$A$2:$F$3600, 6, FALSE)</f>
        <v>195</v>
      </c>
      <c r="BB113" s="6">
        <f>VLOOKUP(A113, projmetadata!$A$2:$D$2036, 4, FALSE)</f>
        <v>7603</v>
      </c>
      <c r="BC113" s="6" t="e">
        <f t="array" aca="1" ref="BC113" ca="1">_xludf.IFS(I113&lt;&gt;0, F113/I113, P113&lt;&gt;0, M113/P113, W113&lt;&gt;0, T113/W113, AD113&lt;&gt;0, AA113/AD113, AK113&lt;&gt;0, AH113/AK113, AR113&lt;&gt;0, AO113/AR113, TRUE, 0)</f>
        <v>#NAME?</v>
      </c>
      <c r="BE113" s="6" t="e">
        <f t="shared" ca="1" si="16"/>
        <v>#NAME?</v>
      </c>
      <c r="BF113" s="6" t="e">
        <f t="shared" ca="1" si="17"/>
        <v>#NAME?</v>
      </c>
      <c r="BG113" s="6"/>
      <c r="BH113" s="6">
        <f>VLOOKUP(A113, ALL_AP_DATA!$A$2:$D$3600, 3, FALSE)</f>
        <v>45</v>
      </c>
      <c r="BI113" s="6">
        <f>VLOOKUP(A113, ALL_AP_DATA!$A$2:$E$3600, 5, FALSE)</f>
        <v>7091</v>
      </c>
      <c r="BJ113" s="6">
        <f t="shared" si="8"/>
        <v>36.364102564102566</v>
      </c>
      <c r="BK113" s="6">
        <f t="shared" si="18"/>
        <v>0.23076923076923078</v>
      </c>
    </row>
    <row r="114" spans="1:63" ht="15.75" customHeight="1" x14ac:dyDescent="0.25">
      <c r="A114" s="8" t="s">
        <v>1603</v>
      </c>
      <c r="B114" s="9" t="s">
        <v>1491</v>
      </c>
      <c r="C114" s="9">
        <v>22</v>
      </c>
      <c r="D114" s="9">
        <v>239</v>
      </c>
      <c r="E114" s="9">
        <v>375</v>
      </c>
      <c r="F114" s="9">
        <v>37950</v>
      </c>
      <c r="G114" s="9">
        <v>9.8100000000000007E-2</v>
      </c>
      <c r="H114" s="9">
        <v>0.38150000000000001</v>
      </c>
      <c r="I114" s="9">
        <v>9.8000000000000004E-2</v>
      </c>
      <c r="J114" s="9">
        <v>11</v>
      </c>
      <c r="K114" s="9">
        <v>109</v>
      </c>
      <c r="L114" s="9">
        <v>419</v>
      </c>
      <c r="M114" s="9">
        <v>63259</v>
      </c>
      <c r="N114" s="9">
        <v>4.4699999999999997E-2</v>
      </c>
      <c r="O114" s="9">
        <v>0.42620000000000002</v>
      </c>
      <c r="P114" s="9">
        <v>0.16339999999999999</v>
      </c>
      <c r="Q114" s="9">
        <v>89</v>
      </c>
      <c r="R114" s="9">
        <v>607</v>
      </c>
      <c r="S114" s="9">
        <v>834</v>
      </c>
      <c r="T114" s="9">
        <v>172802</v>
      </c>
      <c r="U114" s="9">
        <v>0.2492</v>
      </c>
      <c r="V114" s="9">
        <v>0.84840000000000004</v>
      </c>
      <c r="W114" s="9">
        <v>0.44629999999999997</v>
      </c>
      <c r="X114" s="9">
        <v>204</v>
      </c>
      <c r="Y114" s="9">
        <v>656</v>
      </c>
      <c r="Z114" s="9">
        <v>499</v>
      </c>
      <c r="AA114" s="9">
        <v>59556</v>
      </c>
      <c r="AB114" s="9">
        <v>0.26929999999999998</v>
      </c>
      <c r="AC114" s="9">
        <v>0.50760000000000005</v>
      </c>
      <c r="AD114" s="9">
        <v>0.15379999999999999</v>
      </c>
      <c r="AE114" s="9">
        <v>50</v>
      </c>
      <c r="AF114" s="9">
        <v>307</v>
      </c>
      <c r="AG114" s="9">
        <v>384</v>
      </c>
      <c r="AH114" s="9">
        <v>63328</v>
      </c>
      <c r="AI114" s="9">
        <v>0.126</v>
      </c>
      <c r="AJ114" s="9">
        <v>0.3906</v>
      </c>
      <c r="AK114" s="9">
        <v>0.1636</v>
      </c>
      <c r="AL114" s="9">
        <v>9</v>
      </c>
      <c r="AM114" s="9">
        <v>211</v>
      </c>
      <c r="AN114" s="9">
        <v>619</v>
      </c>
      <c r="AO114" s="9">
        <v>103416</v>
      </c>
      <c r="AP114" s="9">
        <v>8.6599999999999996E-2</v>
      </c>
      <c r="AQ114" s="9">
        <v>0.62970000000000004</v>
      </c>
      <c r="AR114" s="9">
        <v>0.2671</v>
      </c>
      <c r="AT114" s="6">
        <f t="shared" si="0"/>
        <v>158.78661087866109</v>
      </c>
      <c r="AU114" s="6">
        <f t="shared" si="1"/>
        <v>580.35779816513764</v>
      </c>
      <c r="AV114" s="6">
        <f t="shared" si="2"/>
        <v>284.68204283360791</v>
      </c>
      <c r="AW114" s="7">
        <f t="shared" si="3"/>
        <v>90.786585365853654</v>
      </c>
      <c r="AX114" s="6">
        <f t="shared" si="4"/>
        <v>206.2801302931596</v>
      </c>
      <c r="AY114" s="6">
        <f t="shared" si="5"/>
        <v>490.12322274881518</v>
      </c>
      <c r="BA114" s="6">
        <f>VLOOKUP(A114, ALL_AP_DATA!$A$2:$F$3600, 6, FALSE)</f>
        <v>2436</v>
      </c>
      <c r="BB114" s="6">
        <f>VLOOKUP(A114, projmetadata!$A$2:$D$2036, 4, FALSE)</f>
        <v>227419</v>
      </c>
      <c r="BC114" s="6" t="e">
        <f t="array" aca="1" ref="BC114" ca="1">_xludf.IFS(I114&lt;&gt;0, F114/I114, P114&lt;&gt;0, M114/P114, W114&lt;&gt;0, T114/W114, AD114&lt;&gt;0, AA114/AD114, AK114&lt;&gt;0, AH114/AK114, AR114&lt;&gt;0, AO114/AR114, TRUE, 0)</f>
        <v>#NAME?</v>
      </c>
      <c r="BE114" s="6" t="e">
        <f t="shared" ca="1" si="16"/>
        <v>#NAME?</v>
      </c>
      <c r="BF114" s="6" t="e">
        <f t="shared" ca="1" si="17"/>
        <v>#NAME?</v>
      </c>
      <c r="BG114" s="6"/>
      <c r="BH114" s="6">
        <f>VLOOKUP(A114, ALL_AP_DATA!$A$2:$D$3600, 3, FALSE)</f>
        <v>730</v>
      </c>
      <c r="BI114" s="6">
        <f>VLOOKUP(A114, ALL_AP_DATA!$A$2:$E$3600, 5, FALSE)</f>
        <v>387173</v>
      </c>
      <c r="BJ114" s="6">
        <f t="shared" si="8"/>
        <v>158.93801313628899</v>
      </c>
      <c r="BK114" s="6">
        <f t="shared" si="18"/>
        <v>0.29967159277504107</v>
      </c>
    </row>
    <row r="115" spans="1:63" ht="15.75" customHeight="1" x14ac:dyDescent="0.25">
      <c r="A115" s="8" t="s">
        <v>1604</v>
      </c>
      <c r="B115" s="9" t="s">
        <v>1491</v>
      </c>
      <c r="C115" s="9">
        <v>2</v>
      </c>
      <c r="D115" s="9">
        <v>5</v>
      </c>
      <c r="E115" s="9">
        <v>3</v>
      </c>
      <c r="F115" s="9">
        <v>60</v>
      </c>
      <c r="G115" s="9">
        <v>2.86E-2</v>
      </c>
      <c r="H115" s="9">
        <v>6.1199999999999997E-2</v>
      </c>
      <c r="I115" s="9">
        <v>3.09E-2</v>
      </c>
      <c r="J115" s="8"/>
      <c r="K115" s="8"/>
      <c r="L115" s="8"/>
      <c r="M115" s="8"/>
      <c r="N115" s="8"/>
      <c r="O115" s="8"/>
      <c r="P115" s="8"/>
      <c r="Q115" s="9">
        <v>2</v>
      </c>
      <c r="R115" s="9">
        <v>6</v>
      </c>
      <c r="S115" s="9">
        <v>19</v>
      </c>
      <c r="T115" s="9">
        <v>1298</v>
      </c>
      <c r="U115" s="9">
        <v>3.4299999999999997E-2</v>
      </c>
      <c r="V115" s="9">
        <v>0.38779999999999998</v>
      </c>
      <c r="W115" s="9">
        <v>0.66769999999999996</v>
      </c>
      <c r="X115" s="9">
        <v>7</v>
      </c>
      <c r="Y115" s="9">
        <v>44</v>
      </c>
      <c r="Z115" s="9">
        <v>30</v>
      </c>
      <c r="AA115" s="9">
        <v>384</v>
      </c>
      <c r="AB115" s="9">
        <v>0.25140000000000001</v>
      </c>
      <c r="AC115" s="9">
        <v>0.61219999999999997</v>
      </c>
      <c r="AD115" s="9">
        <v>0.19750000000000001</v>
      </c>
      <c r="AE115" s="9">
        <v>2</v>
      </c>
      <c r="AF115" s="9">
        <v>7</v>
      </c>
      <c r="AG115" s="9">
        <v>9</v>
      </c>
      <c r="AH115" s="9">
        <v>47</v>
      </c>
      <c r="AI115" s="9">
        <v>0.04</v>
      </c>
      <c r="AJ115" s="9">
        <v>0.1837</v>
      </c>
      <c r="AK115" s="9">
        <v>2.4199999999999999E-2</v>
      </c>
      <c r="AL115" s="8"/>
      <c r="AM115" s="8"/>
      <c r="AN115" s="8"/>
      <c r="AO115" s="8"/>
      <c r="AP115" s="8"/>
      <c r="AQ115" s="8"/>
      <c r="AR115" s="8"/>
      <c r="AT115" s="6">
        <f t="shared" si="0"/>
        <v>12</v>
      </c>
      <c r="AU115" s="6" t="str">
        <f t="shared" si="1"/>
        <v/>
      </c>
      <c r="AV115" s="6">
        <f t="shared" si="2"/>
        <v>216.33333333333334</v>
      </c>
      <c r="AW115" s="7">
        <f t="shared" si="3"/>
        <v>8.7272727272727266</v>
      </c>
      <c r="AX115" s="6">
        <f t="shared" si="4"/>
        <v>6.7142857142857144</v>
      </c>
      <c r="AY115" s="6" t="str">
        <f t="shared" si="5"/>
        <v/>
      </c>
      <c r="BA115" s="6">
        <f>VLOOKUP(A115, ALL_AP_DATA!$A$2:$F$3600, 6, FALSE)</f>
        <v>175</v>
      </c>
      <c r="BB115" s="6">
        <f>VLOOKUP(A115, projmetadata!$A$2:$D$2036, 4, FALSE)</f>
        <v>8570</v>
      </c>
      <c r="BC115" s="6" t="e">
        <f t="array" aca="1" ref="BC115" ca="1">_xludf.IFS(I115&lt;&gt;0, F115/I115, P115&lt;&gt;0, M115/P115, W115&lt;&gt;0, T115/W115, AD115&lt;&gt;0, AA115/AD115, AK115&lt;&gt;0, AH115/AK115, AR115&lt;&gt;0, AO115/AR115, TRUE, 0)</f>
        <v>#NAME?</v>
      </c>
      <c r="BE115" s="6" t="e">
        <f t="shared" ca="1" si="16"/>
        <v>#NAME?</v>
      </c>
      <c r="BF115" s="6" t="e">
        <f t="shared" ca="1" si="17"/>
        <v>#NAME?</v>
      </c>
      <c r="BG115" s="6"/>
      <c r="BH115" s="6">
        <f>VLOOKUP(A115, ALL_AP_DATA!$A$2:$D$3600, 3, FALSE)</f>
        <v>15</v>
      </c>
      <c r="BI115" s="6">
        <f>VLOOKUP(A115, ALL_AP_DATA!$A$2:$E$3600, 5, FALSE)</f>
        <v>1944</v>
      </c>
      <c r="BJ115" s="6">
        <f t="shared" si="8"/>
        <v>11.108571428571429</v>
      </c>
      <c r="BK115" s="6">
        <f t="shared" si="18"/>
        <v>8.5714285714285715E-2</v>
      </c>
    </row>
    <row r="116" spans="1:63" ht="15.75" customHeight="1" x14ac:dyDescent="0.25">
      <c r="A116" s="8" t="s">
        <v>1605</v>
      </c>
      <c r="B116" s="9" t="s">
        <v>1491</v>
      </c>
      <c r="C116" s="9">
        <v>2</v>
      </c>
      <c r="D116" s="9">
        <v>18</v>
      </c>
      <c r="E116" s="9">
        <v>51</v>
      </c>
      <c r="F116" s="9">
        <v>1652</v>
      </c>
      <c r="G116" s="9">
        <v>5.5599999999999997E-2</v>
      </c>
      <c r="H116" s="9">
        <v>0.18090000000000001</v>
      </c>
      <c r="I116" s="9">
        <v>4.9700000000000001E-2</v>
      </c>
      <c r="J116" s="8"/>
      <c r="K116" s="8"/>
      <c r="L116" s="8"/>
      <c r="M116" s="8"/>
      <c r="N116" s="8"/>
      <c r="O116" s="8"/>
      <c r="P116" s="8"/>
      <c r="Q116" s="9">
        <v>32</v>
      </c>
      <c r="R116" s="9">
        <v>134</v>
      </c>
      <c r="S116" s="9">
        <v>248</v>
      </c>
      <c r="T116" s="9">
        <v>27499</v>
      </c>
      <c r="U116" s="9">
        <v>0.41360000000000002</v>
      </c>
      <c r="V116" s="9">
        <v>0.87939999999999996</v>
      </c>
      <c r="W116" s="9">
        <v>0.82689999999999997</v>
      </c>
      <c r="X116" s="9">
        <v>30</v>
      </c>
      <c r="Y116" s="9">
        <v>137</v>
      </c>
      <c r="Z116" s="9">
        <v>131</v>
      </c>
      <c r="AA116" s="9">
        <v>11571</v>
      </c>
      <c r="AB116" s="9">
        <v>0.42280000000000001</v>
      </c>
      <c r="AC116" s="9">
        <v>0.46450000000000002</v>
      </c>
      <c r="AD116" s="9">
        <v>0.34789999999999999</v>
      </c>
      <c r="AE116" s="9">
        <v>3</v>
      </c>
      <c r="AF116" s="9">
        <v>43</v>
      </c>
      <c r="AG116" s="9">
        <v>74</v>
      </c>
      <c r="AH116" s="9">
        <v>4182</v>
      </c>
      <c r="AI116" s="9">
        <v>0.13270000000000001</v>
      </c>
      <c r="AJ116" s="9">
        <v>0.26240000000000002</v>
      </c>
      <c r="AK116" s="9">
        <v>0.12570000000000001</v>
      </c>
      <c r="AL116" s="9">
        <v>1</v>
      </c>
      <c r="AM116" s="9">
        <v>18</v>
      </c>
      <c r="AN116" s="9">
        <v>79</v>
      </c>
      <c r="AO116" s="9">
        <v>6206</v>
      </c>
      <c r="AP116" s="9">
        <v>5.5599999999999997E-2</v>
      </c>
      <c r="AQ116" s="9">
        <v>0.28010000000000002</v>
      </c>
      <c r="AR116" s="9">
        <v>0.18659999999999999</v>
      </c>
      <c r="AT116" s="6">
        <f t="shared" si="0"/>
        <v>91.777777777777771</v>
      </c>
      <c r="AU116" s="6" t="str">
        <f t="shared" si="1"/>
        <v/>
      </c>
      <c r="AV116" s="6">
        <f t="shared" si="2"/>
        <v>205.21641791044777</v>
      </c>
      <c r="AW116" s="7">
        <f t="shared" si="3"/>
        <v>84.459854014598534</v>
      </c>
      <c r="AX116" s="6">
        <f t="shared" si="4"/>
        <v>97.255813953488371</v>
      </c>
      <c r="AY116" s="6">
        <f t="shared" si="5"/>
        <v>344.77777777777777</v>
      </c>
      <c r="BA116" s="6">
        <f>VLOOKUP(A116, ALL_AP_DATA!$A$2:$F$3600, 6, FALSE)</f>
        <v>324</v>
      </c>
      <c r="BB116" s="6">
        <f>VLOOKUP(A116, projmetadata!$A$2:$D$2036, 4, FALSE)</f>
        <v>13146</v>
      </c>
      <c r="BC116" s="6" t="e">
        <f t="array" aca="1" ref="BC116" ca="1">_xludf.IFS(I116&lt;&gt;0, F116/I116, P116&lt;&gt;0, M116/P116, W116&lt;&gt;0, T116/W116, AD116&lt;&gt;0, AA116/AD116, AK116&lt;&gt;0, AH116/AK116, AR116&lt;&gt;0, AO116/AR116, TRUE, 0)</f>
        <v>#NAME?</v>
      </c>
      <c r="BE116" s="6" t="e">
        <f t="shared" ca="1" si="16"/>
        <v>#NAME?</v>
      </c>
      <c r="BF116" s="6" t="e">
        <f t="shared" ca="1" si="17"/>
        <v>#NAME?</v>
      </c>
      <c r="BG116" s="6"/>
      <c r="BH116" s="6">
        <f>VLOOKUP(A116, ALL_AP_DATA!$A$2:$D$3600, 3, FALSE)</f>
        <v>142</v>
      </c>
      <c r="BI116" s="6">
        <f>VLOOKUP(A116, ALL_AP_DATA!$A$2:$E$3600, 5, FALSE)</f>
        <v>33257</v>
      </c>
      <c r="BJ116" s="6">
        <f t="shared" si="8"/>
        <v>102.64506172839506</v>
      </c>
      <c r="BK116" s="6">
        <f t="shared" si="18"/>
        <v>0.43827160493827161</v>
      </c>
    </row>
    <row r="117" spans="1:63" ht="15.75" customHeight="1" x14ac:dyDescent="0.25">
      <c r="A117" s="8" t="s">
        <v>1606</v>
      </c>
      <c r="B117" s="9" t="s">
        <v>1491</v>
      </c>
      <c r="C117" s="9">
        <v>1</v>
      </c>
      <c r="D117" s="9">
        <v>8</v>
      </c>
      <c r="E117" s="9">
        <v>114</v>
      </c>
      <c r="F117" s="9">
        <v>1964</v>
      </c>
      <c r="G117" s="9">
        <v>1.2500000000000001E-2</v>
      </c>
      <c r="H117" s="9">
        <v>0.34760000000000002</v>
      </c>
      <c r="I117" s="9">
        <v>7.6999999999999999E-2</v>
      </c>
      <c r="J117" s="8"/>
      <c r="K117" s="8"/>
      <c r="L117" s="8"/>
      <c r="M117" s="8"/>
      <c r="N117" s="8"/>
      <c r="O117" s="8"/>
      <c r="P117" s="8"/>
      <c r="Q117" s="9">
        <v>27</v>
      </c>
      <c r="R117" s="9">
        <v>175</v>
      </c>
      <c r="S117" s="9">
        <v>294</v>
      </c>
      <c r="T117" s="9">
        <v>19146</v>
      </c>
      <c r="U117" s="9">
        <v>0.27389999999999998</v>
      </c>
      <c r="V117" s="9">
        <v>0.89629999999999999</v>
      </c>
      <c r="W117" s="9">
        <v>0.75039999999999996</v>
      </c>
      <c r="X117" s="9">
        <v>4</v>
      </c>
      <c r="Y117" s="9">
        <v>31</v>
      </c>
      <c r="Z117" s="9">
        <v>122</v>
      </c>
      <c r="AA117" s="9">
        <v>2194</v>
      </c>
      <c r="AB117" s="9">
        <v>4.8500000000000001E-2</v>
      </c>
      <c r="AC117" s="9">
        <v>0.372</v>
      </c>
      <c r="AD117" s="9">
        <v>8.5999999999999993E-2</v>
      </c>
      <c r="AE117" s="8"/>
      <c r="AF117" s="8"/>
      <c r="AG117" s="8"/>
      <c r="AH117" s="8"/>
      <c r="AI117" s="8"/>
      <c r="AJ117" s="8"/>
      <c r="AK117" s="8"/>
      <c r="AL117" s="9">
        <v>1</v>
      </c>
      <c r="AM117" s="9">
        <v>38</v>
      </c>
      <c r="AN117" s="9">
        <v>207</v>
      </c>
      <c r="AO117" s="9">
        <v>8756</v>
      </c>
      <c r="AP117" s="9">
        <v>5.9499999999999997E-2</v>
      </c>
      <c r="AQ117" s="9">
        <v>0.63109999999999999</v>
      </c>
      <c r="AR117" s="9">
        <v>0.34320000000000001</v>
      </c>
      <c r="AT117" s="6">
        <f t="shared" si="0"/>
        <v>245.5</v>
      </c>
      <c r="AU117" s="6" t="str">
        <f t="shared" si="1"/>
        <v/>
      </c>
      <c r="AV117" s="6">
        <f t="shared" si="2"/>
        <v>109.40571428571428</v>
      </c>
      <c r="AW117" s="7">
        <f t="shared" si="3"/>
        <v>70.774193548387103</v>
      </c>
      <c r="AX117" s="6" t="str">
        <f t="shared" si="4"/>
        <v/>
      </c>
      <c r="AY117" s="6">
        <f t="shared" si="5"/>
        <v>230.42105263157896</v>
      </c>
      <c r="BA117" s="6">
        <f>VLOOKUP(A117, ALL_AP_DATA!$A$2:$F$3600, 6, FALSE)</f>
        <v>639</v>
      </c>
      <c r="BB117" s="6">
        <f>VLOOKUP(A117, projmetadata!$A$2:$D$2036, 4, FALSE)</f>
        <v>19415</v>
      </c>
      <c r="BC117" s="6" t="e">
        <f t="array" aca="1" ref="BC117" ca="1">_xludf.IFS(I117&lt;&gt;0, F117/I117, P117&lt;&gt;0, M117/P117, W117&lt;&gt;0, T117/W117, AD117&lt;&gt;0, AA117/AD117, AK117&lt;&gt;0, AH117/AK117, AR117&lt;&gt;0, AO117/AR117, TRUE, 0)</f>
        <v>#NAME?</v>
      </c>
      <c r="BE117" s="6" t="e">
        <f t="shared" ca="1" si="16"/>
        <v>#NAME?</v>
      </c>
      <c r="BF117" s="6" t="e">
        <f t="shared" ca="1" si="17"/>
        <v>#NAME?</v>
      </c>
      <c r="BG117" s="6"/>
      <c r="BH117" s="6">
        <f>VLOOKUP(A117, ALL_AP_DATA!$A$2:$D$3600, 3, FALSE)</f>
        <v>179</v>
      </c>
      <c r="BI117" s="6">
        <f>VLOOKUP(A117, ALL_AP_DATA!$A$2:$E$3600, 5, FALSE)</f>
        <v>25513</v>
      </c>
      <c r="BJ117" s="6">
        <f t="shared" si="8"/>
        <v>39.926447574334901</v>
      </c>
      <c r="BK117" s="6">
        <f t="shared" si="18"/>
        <v>0.28012519561815336</v>
      </c>
    </row>
    <row r="118" spans="1:63" ht="15.75" customHeight="1" x14ac:dyDescent="0.25">
      <c r="A118" s="8" t="s">
        <v>1607</v>
      </c>
      <c r="B118" s="9" t="s">
        <v>1491</v>
      </c>
      <c r="C118" s="9">
        <v>2</v>
      </c>
      <c r="D118" s="9">
        <v>7</v>
      </c>
      <c r="E118" s="9">
        <v>20</v>
      </c>
      <c r="F118" s="9">
        <v>1106</v>
      </c>
      <c r="G118" s="9">
        <v>1.26E-2</v>
      </c>
      <c r="H118" s="9">
        <v>5.0799999999999998E-2</v>
      </c>
      <c r="I118" s="9">
        <v>1.52E-2</v>
      </c>
      <c r="J118" s="8"/>
      <c r="K118" s="8"/>
      <c r="L118" s="8"/>
      <c r="M118" s="8"/>
      <c r="N118" s="8"/>
      <c r="O118" s="8"/>
      <c r="P118" s="8"/>
      <c r="Q118" s="9">
        <v>46</v>
      </c>
      <c r="R118" s="9">
        <v>278</v>
      </c>
      <c r="S118" s="9">
        <v>354</v>
      </c>
      <c r="T118" s="9">
        <v>64248</v>
      </c>
      <c r="U118" s="9">
        <v>0.49909999999999999</v>
      </c>
      <c r="V118" s="9">
        <v>0.89849999999999997</v>
      </c>
      <c r="W118" s="9">
        <v>0.88380000000000003</v>
      </c>
      <c r="X118" s="9">
        <v>2</v>
      </c>
      <c r="Y118" s="9">
        <v>22</v>
      </c>
      <c r="Z118" s="9">
        <v>84</v>
      </c>
      <c r="AA118" s="9">
        <v>6116</v>
      </c>
      <c r="AB118" s="9">
        <v>3.95E-2</v>
      </c>
      <c r="AC118" s="9">
        <v>0.2132</v>
      </c>
      <c r="AD118" s="9">
        <v>8.4099999999999994E-2</v>
      </c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T118" s="6">
        <f t="shared" si="0"/>
        <v>158</v>
      </c>
      <c r="AU118" s="6" t="str">
        <f t="shared" si="1"/>
        <v/>
      </c>
      <c r="AV118" s="6">
        <f t="shared" si="2"/>
        <v>231.10791366906474</v>
      </c>
      <c r="AW118" s="7">
        <f t="shared" si="3"/>
        <v>278</v>
      </c>
      <c r="AX118" s="6" t="str">
        <f t="shared" si="4"/>
        <v/>
      </c>
      <c r="AY118" s="6" t="str">
        <f t="shared" si="5"/>
        <v/>
      </c>
      <c r="BA118" s="6">
        <f>VLOOKUP(A118, ALL_AP_DATA!$A$2:$F$3600, 6, FALSE)</f>
        <v>557</v>
      </c>
      <c r="BB118" s="6">
        <f>VLOOKUP(A118, projmetadata!$A$2:$D$2036, 4, FALSE)</f>
        <v>13274</v>
      </c>
      <c r="BC118" s="6" t="e">
        <f t="array" aca="1" ref="BC118" ca="1">_xludf.IFS(I118&lt;&gt;0, F118/I118, P118&lt;&gt;0, M118/P118, W118&lt;&gt;0, T118/W118, AD118&lt;&gt;0, AA118/AD118, AK118&lt;&gt;0, AH118/AK118, AR118&lt;&gt;0, AO118/AR118, TRUE, 0)</f>
        <v>#NAME?</v>
      </c>
      <c r="BE118" s="6" t="e">
        <f t="shared" ca="1" si="16"/>
        <v>#NAME?</v>
      </c>
      <c r="BF118" s="6" t="e">
        <f t="shared" ca="1" si="17"/>
        <v>#NAME?</v>
      </c>
      <c r="BG118" s="6"/>
      <c r="BH118" s="6">
        <f>VLOOKUP(A118, ALL_AP_DATA!$A$2:$D$3600, 3, FALSE)</f>
        <v>284</v>
      </c>
      <c r="BI118" s="6">
        <f>VLOOKUP(A118, ALL_AP_DATA!$A$2:$E$3600, 5, FALSE)</f>
        <v>72694</v>
      </c>
      <c r="BJ118" s="6">
        <f t="shared" si="8"/>
        <v>130.50987432675043</v>
      </c>
      <c r="BK118" s="6">
        <f t="shared" si="18"/>
        <v>0.50987432675044886</v>
      </c>
    </row>
    <row r="119" spans="1:63" ht="15.75" customHeight="1" x14ac:dyDescent="0.25">
      <c r="A119" s="8" t="s">
        <v>1608</v>
      </c>
      <c r="B119" s="9" t="s">
        <v>1491</v>
      </c>
      <c r="C119" s="9">
        <v>244</v>
      </c>
      <c r="D119" s="9">
        <v>793</v>
      </c>
      <c r="E119" s="9">
        <v>2722</v>
      </c>
      <c r="F119" s="9">
        <v>115235</v>
      </c>
      <c r="G119" s="9">
        <v>5.5599999999999997E-2</v>
      </c>
      <c r="H119" s="9">
        <v>0.21390000000000001</v>
      </c>
      <c r="I119" s="9">
        <v>9.1399999999999995E-2</v>
      </c>
      <c r="J119" s="9">
        <v>42</v>
      </c>
      <c r="K119" s="9">
        <v>378</v>
      </c>
      <c r="L119" s="9">
        <v>2354</v>
      </c>
      <c r="M119" s="9">
        <v>125185</v>
      </c>
      <c r="N119" s="9">
        <v>2.6499999999999999E-2</v>
      </c>
      <c r="O119" s="9">
        <v>0.185</v>
      </c>
      <c r="P119" s="9">
        <v>9.9299999999999999E-2</v>
      </c>
      <c r="Q119" s="9">
        <v>906</v>
      </c>
      <c r="R119" s="9">
        <v>4508</v>
      </c>
      <c r="S119" s="9">
        <v>11429</v>
      </c>
      <c r="T119" s="9">
        <v>988157</v>
      </c>
      <c r="U119" s="9">
        <v>0.316</v>
      </c>
      <c r="V119" s="9">
        <v>0.89800000000000002</v>
      </c>
      <c r="W119" s="9">
        <v>0.78369999999999995</v>
      </c>
      <c r="X119" s="9">
        <v>505</v>
      </c>
      <c r="Y119" s="9">
        <v>1668</v>
      </c>
      <c r="Z119" s="9">
        <v>4506</v>
      </c>
      <c r="AA119" s="9">
        <v>249873</v>
      </c>
      <c r="AB119" s="9">
        <v>0.1169</v>
      </c>
      <c r="AC119" s="9">
        <v>0.35410000000000003</v>
      </c>
      <c r="AD119" s="9">
        <v>0.19819999999999999</v>
      </c>
      <c r="AE119" s="9">
        <v>63</v>
      </c>
      <c r="AF119" s="9">
        <v>1487</v>
      </c>
      <c r="AG119" s="9">
        <v>3958</v>
      </c>
      <c r="AH119" s="9">
        <v>235873</v>
      </c>
      <c r="AI119" s="9">
        <v>0.1042</v>
      </c>
      <c r="AJ119" s="9">
        <v>0.311</v>
      </c>
      <c r="AK119" s="9">
        <v>0.18709999999999999</v>
      </c>
      <c r="AL119" s="9">
        <v>10</v>
      </c>
      <c r="AM119" s="9">
        <v>201</v>
      </c>
      <c r="AN119" s="9">
        <v>2034</v>
      </c>
      <c r="AO119" s="9">
        <v>68266</v>
      </c>
      <c r="AP119" s="9">
        <v>1.41E-2</v>
      </c>
      <c r="AQ119" s="9">
        <v>0.1598</v>
      </c>
      <c r="AR119" s="9">
        <v>5.4100000000000002E-2</v>
      </c>
      <c r="AT119" s="6">
        <f t="shared" si="0"/>
        <v>145.31525851197983</v>
      </c>
      <c r="AU119" s="6">
        <f t="shared" si="1"/>
        <v>331.17724867724866</v>
      </c>
      <c r="AV119" s="6">
        <f t="shared" si="2"/>
        <v>219.20075421472936</v>
      </c>
      <c r="AW119" s="7">
        <f t="shared" si="3"/>
        <v>149.80395683453239</v>
      </c>
      <c r="AX119" s="6">
        <f t="shared" si="4"/>
        <v>158.62340282447883</v>
      </c>
      <c r="AY119" s="6">
        <f t="shared" si="5"/>
        <v>339.6318407960199</v>
      </c>
      <c r="BA119" s="6">
        <f>VLOOKUP(A119, ALL_AP_DATA!$A$2:$F$3600, 6, FALSE)</f>
        <v>14267</v>
      </c>
      <c r="BB119" s="6">
        <f>VLOOKUP(A119, projmetadata!$A$2:$D$2036, 4, FALSE)</f>
        <v>1062453</v>
      </c>
      <c r="BC119" s="6" t="e">
        <f t="array" aca="1" ref="BC119" ca="1">_xludf.IFS(I119&lt;&gt;0, F119/I119, P119&lt;&gt;0, M119/P119, W119&lt;&gt;0, T119/W119, AD119&lt;&gt;0, AA119/AD119, AK119&lt;&gt;0, AH119/AK119, AR119&lt;&gt;0, AO119/AR119, TRUE, 0)</f>
        <v>#NAME?</v>
      </c>
      <c r="BE119" s="6" t="e">
        <f t="shared" ca="1" si="16"/>
        <v>#NAME?</v>
      </c>
      <c r="BF119" s="6" t="e">
        <f t="shared" ca="1" si="17"/>
        <v>#NAME?</v>
      </c>
      <c r="BG119" s="6"/>
      <c r="BH119" s="6">
        <f>VLOOKUP(A119, ALL_AP_DATA!$A$2:$D$3600, 3, FALSE)</f>
        <v>4976</v>
      </c>
      <c r="BI119" s="6">
        <f>VLOOKUP(A119, ALL_AP_DATA!$A$2:$E$3600, 5, FALSE)</f>
        <v>1260861</v>
      </c>
      <c r="BJ119" s="6">
        <f t="shared" si="8"/>
        <v>88.376042615826734</v>
      </c>
      <c r="BK119" s="6">
        <f t="shared" si="18"/>
        <v>0.34877689773603421</v>
      </c>
    </row>
    <row r="120" spans="1:63" ht="15.75" customHeight="1" x14ac:dyDescent="0.25">
      <c r="A120" s="8" t="s">
        <v>1609</v>
      </c>
      <c r="B120" s="9" t="s">
        <v>1491</v>
      </c>
      <c r="C120" s="9">
        <v>19</v>
      </c>
      <c r="D120" s="9">
        <v>63</v>
      </c>
      <c r="E120" s="9">
        <v>21</v>
      </c>
      <c r="F120" s="9">
        <v>2829</v>
      </c>
      <c r="G120" s="9">
        <v>5.4399999999999997E-2</v>
      </c>
      <c r="H120" s="9">
        <v>0.17499999999999999</v>
      </c>
      <c r="I120" s="9">
        <v>0.1525</v>
      </c>
      <c r="J120" s="8"/>
      <c r="K120" s="8"/>
      <c r="L120" s="8"/>
      <c r="M120" s="8"/>
      <c r="N120" s="8"/>
      <c r="O120" s="8"/>
      <c r="P120" s="8"/>
      <c r="Q120" s="9">
        <v>8</v>
      </c>
      <c r="R120" s="9">
        <v>32</v>
      </c>
      <c r="S120" s="9">
        <v>52</v>
      </c>
      <c r="T120" s="9">
        <v>10815</v>
      </c>
      <c r="U120" s="9">
        <v>2.76E-2</v>
      </c>
      <c r="V120" s="9">
        <v>0.43330000000000002</v>
      </c>
      <c r="W120" s="9">
        <v>0.58309999999999995</v>
      </c>
      <c r="X120" s="9">
        <v>187</v>
      </c>
      <c r="Y120" s="9">
        <v>386</v>
      </c>
      <c r="Z120" s="9">
        <v>52</v>
      </c>
      <c r="AA120" s="9">
        <v>4731</v>
      </c>
      <c r="AB120" s="9">
        <v>0.33329999999999999</v>
      </c>
      <c r="AC120" s="9">
        <v>0.43330000000000002</v>
      </c>
      <c r="AD120" s="9">
        <v>0.25509999999999999</v>
      </c>
      <c r="AE120" s="9">
        <v>21</v>
      </c>
      <c r="AF120" s="9">
        <v>140</v>
      </c>
      <c r="AG120" s="9">
        <v>26</v>
      </c>
      <c r="AH120" s="9">
        <v>3263</v>
      </c>
      <c r="AI120" s="9">
        <v>0.12089999999999999</v>
      </c>
      <c r="AJ120" s="9">
        <v>0.2167</v>
      </c>
      <c r="AK120" s="9">
        <v>0.1759</v>
      </c>
      <c r="AL120" s="8"/>
      <c r="AM120" s="8"/>
      <c r="AN120" s="8"/>
      <c r="AO120" s="8"/>
      <c r="AP120" s="8"/>
      <c r="AQ120" s="8"/>
      <c r="AR120" s="8"/>
      <c r="AT120" s="6">
        <f t="shared" si="0"/>
        <v>44.904761904761905</v>
      </c>
      <c r="AU120" s="6" t="str">
        <f t="shared" si="1"/>
        <v/>
      </c>
      <c r="AV120" s="6">
        <f t="shared" si="2"/>
        <v>337.96875</v>
      </c>
      <c r="AW120" s="7">
        <f t="shared" si="3"/>
        <v>12.256476683937823</v>
      </c>
      <c r="AX120" s="6">
        <f t="shared" si="4"/>
        <v>23.307142857142857</v>
      </c>
      <c r="AY120" s="6" t="str">
        <f t="shared" si="5"/>
        <v/>
      </c>
      <c r="BA120" s="6">
        <f>VLOOKUP(A120, ALL_AP_DATA!$A$2:$F$3600, 6, FALSE)</f>
        <v>1158</v>
      </c>
      <c r="BB120" s="6">
        <f>VLOOKUP(A120, projmetadata!$A$2:$D$2036, 4, FALSE)</f>
        <v>93961</v>
      </c>
      <c r="BC120" s="6" t="e">
        <f t="array" aca="1" ref="BC120" ca="1">_xludf.IFS(I120&lt;&gt;0, F120/I120, P120&lt;&gt;0, M120/P120, W120&lt;&gt;0, T120/W120, AD120&lt;&gt;0, AA120/AD120, AK120&lt;&gt;0, AH120/AK120, AR120&lt;&gt;0, AO120/AR120, TRUE, 0)</f>
        <v>#NAME?</v>
      </c>
      <c r="BE120" s="6" t="e">
        <f t="shared" ca="1" si="16"/>
        <v>#NAME?</v>
      </c>
      <c r="BF120" s="6" t="e">
        <f t="shared" ca="1" si="17"/>
        <v>#NAME?</v>
      </c>
      <c r="BG120" s="6"/>
      <c r="BH120" s="6">
        <f>VLOOKUP(A120, ALL_AP_DATA!$A$2:$D$3600, 3, FALSE)</f>
        <v>88</v>
      </c>
      <c r="BI120" s="6">
        <f>VLOOKUP(A120, ALL_AP_DATA!$A$2:$E$3600, 5, FALSE)</f>
        <v>18548</v>
      </c>
      <c r="BJ120" s="6">
        <f t="shared" si="8"/>
        <v>16.017271157167531</v>
      </c>
      <c r="BK120" s="6">
        <f t="shared" si="18"/>
        <v>7.599309153713299E-2</v>
      </c>
    </row>
    <row r="121" spans="1:63" ht="15.75" customHeight="1" x14ac:dyDescent="0.25">
      <c r="A121" s="8" t="s">
        <v>1610</v>
      </c>
      <c r="B121" s="9" t="s">
        <v>1491</v>
      </c>
      <c r="C121" s="9">
        <v>11</v>
      </c>
      <c r="D121" s="9">
        <v>30</v>
      </c>
      <c r="E121" s="9">
        <v>31</v>
      </c>
      <c r="F121" s="9">
        <v>955</v>
      </c>
      <c r="G121" s="9">
        <v>7.6700000000000004E-2</v>
      </c>
      <c r="H121" s="9">
        <v>0.1188</v>
      </c>
      <c r="I121" s="9">
        <v>1.9300000000000001E-2</v>
      </c>
      <c r="J121" s="8"/>
      <c r="K121" s="8"/>
      <c r="L121" s="8"/>
      <c r="M121" s="8"/>
      <c r="N121" s="8"/>
      <c r="O121" s="8"/>
      <c r="P121" s="8"/>
      <c r="Q121" s="9">
        <v>20</v>
      </c>
      <c r="R121" s="9">
        <v>105</v>
      </c>
      <c r="S121" s="9">
        <v>223</v>
      </c>
      <c r="T121" s="9">
        <v>43249</v>
      </c>
      <c r="U121" s="9">
        <v>0.26850000000000002</v>
      </c>
      <c r="V121" s="9">
        <v>0.85440000000000005</v>
      </c>
      <c r="W121" s="9">
        <v>0.87570000000000003</v>
      </c>
      <c r="X121" s="9">
        <v>26</v>
      </c>
      <c r="Y121" s="9">
        <v>115</v>
      </c>
      <c r="Z121" s="9">
        <v>115</v>
      </c>
      <c r="AA121" s="9">
        <v>8883</v>
      </c>
      <c r="AB121" s="9">
        <v>0.29409999999999997</v>
      </c>
      <c r="AC121" s="9">
        <v>0.44059999999999999</v>
      </c>
      <c r="AD121" s="9">
        <v>0.1799</v>
      </c>
      <c r="AE121" s="9">
        <v>8</v>
      </c>
      <c r="AF121" s="9">
        <v>35</v>
      </c>
      <c r="AG121" s="9">
        <v>37</v>
      </c>
      <c r="AH121" s="9">
        <v>2697</v>
      </c>
      <c r="AI121" s="9">
        <v>8.9499999999999996E-2</v>
      </c>
      <c r="AJ121" s="9">
        <v>0.14180000000000001</v>
      </c>
      <c r="AK121" s="9">
        <v>5.4600000000000003E-2</v>
      </c>
      <c r="AL121" s="8"/>
      <c r="AM121" s="8"/>
      <c r="AN121" s="8"/>
      <c r="AO121" s="8"/>
      <c r="AP121" s="8"/>
      <c r="AQ121" s="8"/>
      <c r="AR121" s="8"/>
      <c r="AT121" s="6">
        <f t="shared" si="0"/>
        <v>31.833333333333332</v>
      </c>
      <c r="AU121" s="6" t="str">
        <f t="shared" si="1"/>
        <v/>
      </c>
      <c r="AV121" s="6">
        <f t="shared" si="2"/>
        <v>411.89523809523808</v>
      </c>
      <c r="AW121" s="7">
        <f t="shared" si="3"/>
        <v>77.243478260869566</v>
      </c>
      <c r="AX121" s="6">
        <f t="shared" si="4"/>
        <v>77.057142857142864</v>
      </c>
      <c r="AY121" s="6" t="str">
        <f t="shared" si="5"/>
        <v/>
      </c>
      <c r="BA121" s="6">
        <f>VLOOKUP(A121, ALL_AP_DATA!$A$2:$F$3600, 6, FALSE)</f>
        <v>391</v>
      </c>
      <c r="BB121" s="6">
        <f>VLOOKUP(A121, projmetadata!$A$2:$D$2036, 4, FALSE)</f>
        <v>38180</v>
      </c>
      <c r="BC121" s="6" t="e">
        <f t="array" aca="1" ref="BC121" ca="1">_xludf.IFS(I121&lt;&gt;0, F121/I121, P121&lt;&gt;0, M121/P121, W121&lt;&gt;0, T121/W121, AD121&lt;&gt;0, AA121/AD121, AK121&lt;&gt;0, AH121/AK121, AR121&lt;&gt;0, AO121/AR121, TRUE, 0)</f>
        <v>#NAME?</v>
      </c>
      <c r="BE121" s="6" t="e">
        <f t="shared" ca="1" si="16"/>
        <v>#NAME?</v>
      </c>
      <c r="BF121" s="6" t="e">
        <f t="shared" ca="1" si="17"/>
        <v>#NAME?</v>
      </c>
      <c r="BG121" s="6"/>
      <c r="BH121" s="6">
        <f>VLOOKUP(A121, ALL_AP_DATA!$A$2:$D$3600, 3, FALSE)</f>
        <v>128</v>
      </c>
      <c r="BI121" s="6">
        <f>VLOOKUP(A121, ALL_AP_DATA!$A$2:$E$3600, 5, FALSE)</f>
        <v>49386</v>
      </c>
      <c r="BJ121" s="6">
        <f t="shared" si="8"/>
        <v>126.30690537084399</v>
      </c>
      <c r="BK121" s="6">
        <f t="shared" si="18"/>
        <v>0.32736572890025578</v>
      </c>
    </row>
    <row r="122" spans="1:63" ht="15.75" customHeight="1" x14ac:dyDescent="0.25">
      <c r="A122" s="8" t="s">
        <v>1611</v>
      </c>
      <c r="B122" s="9" t="s">
        <v>1491</v>
      </c>
      <c r="C122" s="9">
        <v>1</v>
      </c>
      <c r="D122" s="9">
        <v>35</v>
      </c>
      <c r="E122" s="9">
        <v>84</v>
      </c>
      <c r="F122" s="9">
        <v>2833</v>
      </c>
      <c r="G122" s="9">
        <v>0.14169999999999999</v>
      </c>
      <c r="H122" s="9">
        <v>0.25769999999999998</v>
      </c>
      <c r="I122" s="9">
        <v>0.12889999999999999</v>
      </c>
      <c r="J122" s="9">
        <v>2</v>
      </c>
      <c r="K122" s="9">
        <v>23</v>
      </c>
      <c r="L122" s="9">
        <v>88</v>
      </c>
      <c r="M122" s="9">
        <v>3400</v>
      </c>
      <c r="N122" s="9">
        <v>9.3100000000000002E-2</v>
      </c>
      <c r="O122" s="9">
        <v>0.26989999999999997</v>
      </c>
      <c r="P122" s="9">
        <v>0.1547</v>
      </c>
      <c r="Q122" s="9">
        <v>18</v>
      </c>
      <c r="R122" s="9">
        <v>124</v>
      </c>
      <c r="S122" s="9">
        <v>267</v>
      </c>
      <c r="T122" s="9">
        <v>18799</v>
      </c>
      <c r="U122" s="9">
        <v>0.502</v>
      </c>
      <c r="V122" s="9">
        <v>0.81899999999999995</v>
      </c>
      <c r="W122" s="9">
        <v>0.85540000000000005</v>
      </c>
      <c r="X122" s="9">
        <v>13</v>
      </c>
      <c r="Y122" s="9">
        <v>78</v>
      </c>
      <c r="Z122" s="9">
        <v>117</v>
      </c>
      <c r="AA122" s="9">
        <v>5680</v>
      </c>
      <c r="AB122" s="9">
        <v>0.31580000000000003</v>
      </c>
      <c r="AC122" s="9">
        <v>0.3589</v>
      </c>
      <c r="AD122" s="9">
        <v>0.25850000000000001</v>
      </c>
      <c r="AE122" s="9">
        <v>2</v>
      </c>
      <c r="AF122" s="9">
        <v>8</v>
      </c>
      <c r="AG122" s="9">
        <v>33</v>
      </c>
      <c r="AH122" s="9">
        <v>719</v>
      </c>
      <c r="AI122" s="9">
        <v>3.2399999999999998E-2</v>
      </c>
      <c r="AJ122" s="9">
        <v>0.1012</v>
      </c>
      <c r="AK122" s="9">
        <v>3.27E-2</v>
      </c>
      <c r="AL122" s="9">
        <v>1</v>
      </c>
      <c r="AM122" s="9">
        <v>27</v>
      </c>
      <c r="AN122" s="9">
        <v>167</v>
      </c>
      <c r="AO122" s="9">
        <v>7333</v>
      </c>
      <c r="AP122" s="9">
        <v>0.10929999999999999</v>
      </c>
      <c r="AQ122" s="9">
        <v>0.51229999999999998</v>
      </c>
      <c r="AR122" s="9">
        <v>0.3337</v>
      </c>
      <c r="AT122" s="6">
        <f t="shared" si="0"/>
        <v>80.942857142857136</v>
      </c>
      <c r="AU122" s="6">
        <f t="shared" si="1"/>
        <v>147.82608695652175</v>
      </c>
      <c r="AV122" s="6">
        <f t="shared" si="2"/>
        <v>151.60483870967741</v>
      </c>
      <c r="AW122" s="7">
        <f t="shared" si="3"/>
        <v>72.820512820512818</v>
      </c>
      <c r="AX122" s="6">
        <f t="shared" si="4"/>
        <v>89.875</v>
      </c>
      <c r="AY122" s="6">
        <f t="shared" si="5"/>
        <v>271.59259259259261</v>
      </c>
      <c r="BA122" s="6">
        <f>VLOOKUP(A122, ALL_AP_DATA!$A$2:$F$3600, 6, FALSE)</f>
        <v>247</v>
      </c>
      <c r="BB122" s="6">
        <f>VLOOKUP(A122, projmetadata!$A$2:$D$2036, 4, FALSE)</f>
        <v>12066</v>
      </c>
      <c r="BC122" s="6" t="e">
        <f t="array" aca="1" ref="BC122" ca="1">_xludf.IFS(I122&lt;&gt;0, F122/I122, P122&lt;&gt;0, M122/P122, W122&lt;&gt;0, T122/W122, AD122&lt;&gt;0, AA122/AD122, AK122&lt;&gt;0, AH122/AK122, AR122&lt;&gt;0, AO122/AR122, TRUE, 0)</f>
        <v>#NAME?</v>
      </c>
      <c r="BE122" s="6" t="e">
        <f t="shared" ca="1" si="16"/>
        <v>#NAME?</v>
      </c>
      <c r="BF122" s="6" t="e">
        <f t="shared" ca="1" si="17"/>
        <v>#NAME?</v>
      </c>
      <c r="BG122" s="6"/>
      <c r="BH122" s="6">
        <f>VLOOKUP(A122, ALL_AP_DATA!$A$2:$D$3600, 3, FALSE)</f>
        <v>130</v>
      </c>
      <c r="BI122" s="6">
        <f>VLOOKUP(A122, ALL_AP_DATA!$A$2:$E$3600, 5, FALSE)</f>
        <v>21976</v>
      </c>
      <c r="BJ122" s="6">
        <f t="shared" si="8"/>
        <v>88.97165991902834</v>
      </c>
      <c r="BK122" s="6">
        <f t="shared" si="18"/>
        <v>0.52631578947368418</v>
      </c>
    </row>
    <row r="123" spans="1:63" ht="15.75" customHeight="1" x14ac:dyDescent="0.25">
      <c r="A123" s="8" t="s">
        <v>1612</v>
      </c>
      <c r="B123" s="9" t="s">
        <v>1491</v>
      </c>
      <c r="C123" s="9">
        <v>1</v>
      </c>
      <c r="D123" s="9">
        <v>11</v>
      </c>
      <c r="E123" s="9">
        <v>55</v>
      </c>
      <c r="F123" s="9">
        <v>510</v>
      </c>
      <c r="G123" s="9">
        <v>6.59E-2</v>
      </c>
      <c r="H123" s="9">
        <v>0.25580000000000003</v>
      </c>
      <c r="I123" s="9">
        <v>0.16450000000000001</v>
      </c>
      <c r="J123" s="9">
        <v>9</v>
      </c>
      <c r="K123" s="9">
        <v>27</v>
      </c>
      <c r="L123" s="9">
        <v>67</v>
      </c>
      <c r="M123" s="9">
        <v>1351</v>
      </c>
      <c r="N123" s="9">
        <v>0.16170000000000001</v>
      </c>
      <c r="O123" s="9">
        <v>0.31159999999999999</v>
      </c>
      <c r="P123" s="9">
        <v>0.43580000000000002</v>
      </c>
      <c r="Q123" s="9">
        <v>6</v>
      </c>
      <c r="R123" s="9">
        <v>43</v>
      </c>
      <c r="S123" s="9">
        <v>169</v>
      </c>
      <c r="T123" s="9">
        <v>2239</v>
      </c>
      <c r="U123" s="9">
        <v>0.25750000000000001</v>
      </c>
      <c r="V123" s="9">
        <v>0.78600000000000003</v>
      </c>
      <c r="W123" s="9">
        <v>0.72230000000000005</v>
      </c>
      <c r="X123" s="9">
        <v>1</v>
      </c>
      <c r="Y123" s="9">
        <v>61</v>
      </c>
      <c r="Z123" s="9">
        <v>105</v>
      </c>
      <c r="AA123" s="9">
        <v>1765</v>
      </c>
      <c r="AB123" s="9">
        <v>0.36530000000000001</v>
      </c>
      <c r="AC123" s="9">
        <v>0.4884</v>
      </c>
      <c r="AD123" s="9">
        <v>0.56940000000000002</v>
      </c>
      <c r="AE123" s="9">
        <v>2</v>
      </c>
      <c r="AF123" s="9">
        <v>28</v>
      </c>
      <c r="AG123" s="9">
        <v>73</v>
      </c>
      <c r="AH123" s="9">
        <v>1158</v>
      </c>
      <c r="AI123" s="9">
        <v>0.16769999999999999</v>
      </c>
      <c r="AJ123" s="9">
        <v>0.33950000000000002</v>
      </c>
      <c r="AK123" s="9">
        <v>0.3735</v>
      </c>
      <c r="AL123" s="9">
        <v>10</v>
      </c>
      <c r="AM123" s="9">
        <v>32</v>
      </c>
      <c r="AN123" s="9">
        <v>126</v>
      </c>
      <c r="AO123" s="9">
        <v>1744</v>
      </c>
      <c r="AP123" s="9">
        <v>0.19159999999999999</v>
      </c>
      <c r="AQ123" s="9">
        <v>0.58599999999999997</v>
      </c>
      <c r="AR123" s="9">
        <v>0.56259999999999999</v>
      </c>
      <c r="AT123" s="6">
        <f t="shared" si="0"/>
        <v>46.363636363636367</v>
      </c>
      <c r="AU123" s="6">
        <f t="shared" si="1"/>
        <v>50.037037037037038</v>
      </c>
      <c r="AV123" s="6">
        <f t="shared" si="2"/>
        <v>52.069767441860463</v>
      </c>
      <c r="AW123" s="7">
        <f t="shared" si="3"/>
        <v>28.934426229508198</v>
      </c>
      <c r="AX123" s="6">
        <f t="shared" si="4"/>
        <v>41.357142857142854</v>
      </c>
      <c r="AY123" s="6">
        <f t="shared" si="5"/>
        <v>54.5</v>
      </c>
      <c r="BA123" s="6">
        <f>VLOOKUP(A123, ALL_AP_DATA!$A$2:$F$3600, 6, FALSE)</f>
        <v>167</v>
      </c>
      <c r="BB123" s="6">
        <f>VLOOKUP(A123, projmetadata!$A$2:$D$2036, 4, FALSE)</f>
        <v>9644</v>
      </c>
      <c r="BC123" s="6" t="e">
        <f t="array" aca="1" ref="BC123" ca="1">_xludf.IFS(I123&lt;&gt;0, F123/I123, P123&lt;&gt;0, M123/P123, W123&lt;&gt;0, T123/W123, AD123&lt;&gt;0, AA123/AD123, AK123&lt;&gt;0, AH123/AK123, AR123&lt;&gt;0, AO123/AR123, TRUE, 0)</f>
        <v>#NAME?</v>
      </c>
      <c r="BE123" s="6" t="e">
        <f t="shared" ca="1" si="16"/>
        <v>#NAME?</v>
      </c>
      <c r="BF123" s="6" t="e">
        <f t="shared" ca="1" si="17"/>
        <v>#NAME?</v>
      </c>
      <c r="BG123" s="6"/>
      <c r="BH123" s="6">
        <f>VLOOKUP(A123, ALL_AP_DATA!$A$2:$D$3600, 3, FALSE)</f>
        <v>46</v>
      </c>
      <c r="BI123" s="6">
        <f>VLOOKUP(A123, ALL_AP_DATA!$A$2:$E$3600, 5, FALSE)</f>
        <v>3100</v>
      </c>
      <c r="BJ123" s="6">
        <f t="shared" si="8"/>
        <v>18.562874251497007</v>
      </c>
      <c r="BK123" s="6">
        <f t="shared" si="18"/>
        <v>0.27544910179640719</v>
      </c>
    </row>
    <row r="124" spans="1:63" ht="15.75" customHeight="1" x14ac:dyDescent="0.25">
      <c r="A124" s="8" t="s">
        <v>1613</v>
      </c>
      <c r="B124" s="9" t="s">
        <v>1491</v>
      </c>
      <c r="C124" s="9">
        <v>6</v>
      </c>
      <c r="D124" s="9">
        <v>40</v>
      </c>
      <c r="E124" s="9">
        <v>169</v>
      </c>
      <c r="F124" s="9">
        <v>6673</v>
      </c>
      <c r="G124" s="9">
        <v>3.6299999999999999E-2</v>
      </c>
      <c r="H124" s="9">
        <v>0.29089999999999999</v>
      </c>
      <c r="I124" s="9">
        <v>0.1048</v>
      </c>
      <c r="J124" s="9">
        <v>1</v>
      </c>
      <c r="K124" s="9">
        <v>11</v>
      </c>
      <c r="L124" s="9">
        <v>123</v>
      </c>
      <c r="M124" s="9">
        <v>5051</v>
      </c>
      <c r="N124" s="9">
        <v>0.01</v>
      </c>
      <c r="O124" s="9">
        <v>0.2117</v>
      </c>
      <c r="P124" s="9">
        <v>7.9299999999999995E-2</v>
      </c>
      <c r="Q124" s="9">
        <v>72</v>
      </c>
      <c r="R124" s="9">
        <v>325</v>
      </c>
      <c r="S124" s="9">
        <v>506</v>
      </c>
      <c r="T124" s="9">
        <v>57497</v>
      </c>
      <c r="U124" s="9">
        <v>0.29470000000000002</v>
      </c>
      <c r="V124" s="9">
        <v>0.87090000000000001</v>
      </c>
      <c r="W124" s="9">
        <v>0.90269999999999995</v>
      </c>
      <c r="X124" s="9">
        <v>28</v>
      </c>
      <c r="Y124" s="9">
        <v>97</v>
      </c>
      <c r="Z124" s="9">
        <v>238</v>
      </c>
      <c r="AA124" s="9">
        <v>15281</v>
      </c>
      <c r="AB124" s="9">
        <v>8.7900000000000006E-2</v>
      </c>
      <c r="AC124" s="9">
        <v>0.40960000000000002</v>
      </c>
      <c r="AD124" s="9">
        <v>0.2399</v>
      </c>
      <c r="AE124" s="9">
        <v>6</v>
      </c>
      <c r="AF124" s="9">
        <v>24</v>
      </c>
      <c r="AG124" s="9">
        <v>111</v>
      </c>
      <c r="AH124" s="9">
        <v>4644</v>
      </c>
      <c r="AI124" s="9">
        <v>2.18E-2</v>
      </c>
      <c r="AJ124" s="9">
        <v>0.191</v>
      </c>
      <c r="AK124" s="9">
        <v>7.2900000000000006E-2</v>
      </c>
      <c r="AL124" s="9">
        <v>1</v>
      </c>
      <c r="AM124" s="9">
        <v>20</v>
      </c>
      <c r="AN124" s="9">
        <v>151</v>
      </c>
      <c r="AO124" s="9">
        <v>12790</v>
      </c>
      <c r="AP124" s="9">
        <v>1.8100000000000002E-2</v>
      </c>
      <c r="AQ124" s="9">
        <v>0.25990000000000002</v>
      </c>
      <c r="AR124" s="9">
        <v>0.20080000000000001</v>
      </c>
      <c r="AT124" s="6">
        <f t="shared" si="0"/>
        <v>166.82499999999999</v>
      </c>
      <c r="AU124" s="6">
        <f t="shared" si="1"/>
        <v>459.18181818181819</v>
      </c>
      <c r="AV124" s="6">
        <f t="shared" si="2"/>
        <v>176.91384615384615</v>
      </c>
      <c r="AW124" s="7">
        <f t="shared" si="3"/>
        <v>157.53608247422682</v>
      </c>
      <c r="AX124" s="6">
        <f t="shared" si="4"/>
        <v>193.5</v>
      </c>
      <c r="AY124" s="6">
        <f t="shared" si="5"/>
        <v>639.5</v>
      </c>
      <c r="BA124" s="6">
        <f>VLOOKUP(A124, ALL_AP_DATA!$A$2:$F$3600, 6, FALSE)</f>
        <v>1103</v>
      </c>
      <c r="BB124" s="6">
        <f>VLOOKUP(A124, projmetadata!$A$2:$D$2036, 4, FALSE)</f>
        <v>28489</v>
      </c>
      <c r="BC124" s="6" t="e">
        <f t="array" aca="1" ref="BC124" ca="1">_xludf.IFS(I124&lt;&gt;0, F124/I124, P124&lt;&gt;0, M124/P124, W124&lt;&gt;0, T124/W124, AD124&lt;&gt;0, AA124/AD124, AK124&lt;&gt;0, AH124/AK124, AR124&lt;&gt;0, AO124/AR124, TRUE, 0)</f>
        <v>#NAME?</v>
      </c>
      <c r="BE124" s="6" t="e">
        <f t="shared" ca="1" si="16"/>
        <v>#NAME?</v>
      </c>
      <c r="BF124" s="6" t="e">
        <f t="shared" ca="1" si="17"/>
        <v>#NAME?</v>
      </c>
      <c r="BG124" s="6"/>
      <c r="BH124" s="6">
        <f>VLOOKUP(A124, ALL_AP_DATA!$A$2:$D$3600, 3, FALSE)</f>
        <v>333</v>
      </c>
      <c r="BI124" s="6">
        <f>VLOOKUP(A124, ALL_AP_DATA!$A$2:$E$3600, 5, FALSE)</f>
        <v>63692</v>
      </c>
      <c r="BJ124" s="6">
        <f t="shared" si="8"/>
        <v>57.744333635539441</v>
      </c>
      <c r="BK124" s="6">
        <f t="shared" si="18"/>
        <v>0.30190389845874888</v>
      </c>
    </row>
    <row r="125" spans="1:63" ht="15.75" customHeight="1" x14ac:dyDescent="0.25">
      <c r="A125" s="8" t="s">
        <v>1614</v>
      </c>
      <c r="B125" s="9" t="s">
        <v>1491</v>
      </c>
      <c r="C125" s="9">
        <v>8</v>
      </c>
      <c r="D125" s="9">
        <v>35</v>
      </c>
      <c r="E125" s="9">
        <v>240</v>
      </c>
      <c r="F125" s="9">
        <v>7676</v>
      </c>
      <c r="G125" s="9">
        <v>7.1599999999999997E-2</v>
      </c>
      <c r="H125" s="9">
        <v>0.36199999999999999</v>
      </c>
      <c r="I125" s="9">
        <v>0.33629999999999999</v>
      </c>
      <c r="J125" s="9">
        <v>1</v>
      </c>
      <c r="K125" s="9">
        <v>8</v>
      </c>
      <c r="L125" s="9">
        <v>101</v>
      </c>
      <c r="M125" s="9">
        <v>1788</v>
      </c>
      <c r="N125" s="9">
        <v>1.6400000000000001E-2</v>
      </c>
      <c r="O125" s="9">
        <v>0.15229999999999999</v>
      </c>
      <c r="P125" s="9">
        <v>7.8299999999999995E-2</v>
      </c>
      <c r="Q125" s="9">
        <v>19</v>
      </c>
      <c r="R125" s="9">
        <v>131</v>
      </c>
      <c r="S125" s="9">
        <v>609</v>
      </c>
      <c r="T125" s="9">
        <v>20278</v>
      </c>
      <c r="U125" s="9">
        <v>0.26790000000000003</v>
      </c>
      <c r="V125" s="9">
        <v>0.91859999999999997</v>
      </c>
      <c r="W125" s="9">
        <v>0.88829999999999998</v>
      </c>
      <c r="X125" s="9">
        <v>16</v>
      </c>
      <c r="Y125" s="9">
        <v>107</v>
      </c>
      <c r="Z125" s="9">
        <v>262</v>
      </c>
      <c r="AA125" s="9">
        <v>7345</v>
      </c>
      <c r="AB125" s="9">
        <v>0.21879999999999999</v>
      </c>
      <c r="AC125" s="9">
        <v>0.3952</v>
      </c>
      <c r="AD125" s="9">
        <v>0.32179999999999997</v>
      </c>
      <c r="AE125" s="9">
        <v>3</v>
      </c>
      <c r="AF125" s="9">
        <v>17</v>
      </c>
      <c r="AG125" s="9">
        <v>121</v>
      </c>
      <c r="AH125" s="9">
        <v>2362</v>
      </c>
      <c r="AI125" s="9">
        <v>3.4799999999999998E-2</v>
      </c>
      <c r="AJ125" s="9">
        <v>0.1825</v>
      </c>
      <c r="AK125" s="9">
        <v>0.10349999999999999</v>
      </c>
      <c r="AL125" s="8"/>
      <c r="AM125" s="8"/>
      <c r="AN125" s="8"/>
      <c r="AO125" s="8"/>
      <c r="AP125" s="8"/>
      <c r="AQ125" s="8"/>
      <c r="AR125" s="8"/>
      <c r="AT125" s="6">
        <f t="shared" si="0"/>
        <v>219.31428571428572</v>
      </c>
      <c r="AU125" s="6">
        <f t="shared" si="1"/>
        <v>223.5</v>
      </c>
      <c r="AV125" s="6">
        <f t="shared" si="2"/>
        <v>154.79389312977099</v>
      </c>
      <c r="AW125" s="7">
        <f t="shared" si="3"/>
        <v>68.644859813084111</v>
      </c>
      <c r="AX125" s="6">
        <f t="shared" si="4"/>
        <v>138.94117647058823</v>
      </c>
      <c r="AY125" s="6" t="str">
        <f t="shared" si="5"/>
        <v/>
      </c>
      <c r="BA125" s="6">
        <f>VLOOKUP(A125, ALL_AP_DATA!$A$2:$F$3600, 6, FALSE)</f>
        <v>489</v>
      </c>
      <c r="BB125" s="6">
        <f>VLOOKUP(A125, projmetadata!$A$2:$D$2036, 4, FALSE)</f>
        <v>43475</v>
      </c>
      <c r="BC125" s="6" t="e">
        <f t="array" aca="1" ref="BC125" ca="1">_xludf.IFS(I125&lt;&gt;0, F125/I125, P125&lt;&gt;0, M125/P125, W125&lt;&gt;0, T125/W125, AD125&lt;&gt;0, AA125/AD125, AK125&lt;&gt;0, AH125/AK125, AR125&lt;&gt;0, AO125/AR125, TRUE, 0)</f>
        <v>#NAME?</v>
      </c>
      <c r="BE125" s="6" t="e">
        <f t="shared" ca="1" si="16"/>
        <v>#NAME?</v>
      </c>
      <c r="BF125" s="6" t="e">
        <f t="shared" ca="1" si="17"/>
        <v>#NAME?</v>
      </c>
      <c r="BG125" s="6"/>
      <c r="BH125" s="6">
        <f>VLOOKUP(A125, ALL_AP_DATA!$A$2:$D$3600, 3, FALSE)</f>
        <v>141</v>
      </c>
      <c r="BI125" s="6">
        <f>VLOOKUP(A125, ALL_AP_DATA!$A$2:$E$3600, 5, FALSE)</f>
        <v>22827</v>
      </c>
      <c r="BJ125" s="6">
        <f t="shared" si="8"/>
        <v>46.680981595092021</v>
      </c>
      <c r="BK125" s="6">
        <f t="shared" si="18"/>
        <v>0.28834355828220859</v>
      </c>
    </row>
    <row r="126" spans="1:63" ht="15.75" customHeight="1" x14ac:dyDescent="0.25">
      <c r="A126" s="8" t="s">
        <v>1615</v>
      </c>
      <c r="B126" s="9" t="s">
        <v>1491</v>
      </c>
      <c r="C126" s="9">
        <v>1</v>
      </c>
      <c r="D126" s="9">
        <v>9</v>
      </c>
      <c r="E126" s="9">
        <v>8</v>
      </c>
      <c r="F126" s="9">
        <v>91</v>
      </c>
      <c r="G126" s="9">
        <v>5.6300000000000003E-2</v>
      </c>
      <c r="H126" s="9">
        <v>1.29E-2</v>
      </c>
      <c r="I126" s="9">
        <v>5.8999999999999999E-3</v>
      </c>
      <c r="J126" s="9">
        <v>1</v>
      </c>
      <c r="K126" s="9">
        <v>14</v>
      </c>
      <c r="L126" s="9">
        <v>144</v>
      </c>
      <c r="M126" s="9">
        <v>2994</v>
      </c>
      <c r="N126" s="9">
        <v>8.7499999999999994E-2</v>
      </c>
      <c r="O126" s="9">
        <v>0.2326</v>
      </c>
      <c r="P126" s="9">
        <v>0.1928</v>
      </c>
      <c r="Q126" s="9">
        <v>11</v>
      </c>
      <c r="R126" s="9">
        <v>49</v>
      </c>
      <c r="S126" s="9">
        <v>543</v>
      </c>
      <c r="T126" s="9">
        <v>14154</v>
      </c>
      <c r="U126" s="9">
        <v>0.30630000000000002</v>
      </c>
      <c r="V126" s="9">
        <v>0.87719999999999998</v>
      </c>
      <c r="W126" s="9">
        <v>0.91159999999999997</v>
      </c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T126" s="6">
        <f t="shared" si="0"/>
        <v>10.111111111111111</v>
      </c>
      <c r="AU126" s="6">
        <f t="shared" si="1"/>
        <v>213.85714285714286</v>
      </c>
      <c r="AV126" s="6">
        <f t="shared" si="2"/>
        <v>288.85714285714283</v>
      </c>
      <c r="AW126" s="7" t="str">
        <f t="shared" si="3"/>
        <v/>
      </c>
      <c r="AX126" s="6" t="str">
        <f t="shared" si="4"/>
        <v/>
      </c>
      <c r="AY126" s="6" t="str">
        <f t="shared" si="5"/>
        <v/>
      </c>
      <c r="BA126" s="6">
        <f>VLOOKUP(A126, ALL_AP_DATA!$A$2:$F$3600, 6, FALSE)</f>
        <v>160</v>
      </c>
      <c r="BB126" s="6">
        <f>VLOOKUP(A126, projmetadata!$A$2:$D$2036, 4, FALSE)</f>
        <v>12080</v>
      </c>
      <c r="BC126" s="6" t="e">
        <f t="array" aca="1" ref="BC126" ca="1">_xludf.IFS(I126&lt;&gt;0, F126/I126, P126&lt;&gt;0, M126/P126, W126&lt;&gt;0, T126/W126, AD126&lt;&gt;0, AA126/AD126, AK126&lt;&gt;0, AH126/AK126, AR126&lt;&gt;0, AO126/AR126, TRUE, 0)</f>
        <v>#NAME?</v>
      </c>
      <c r="BE126" s="6" t="e">
        <f t="shared" ca="1" si="16"/>
        <v>#NAME?</v>
      </c>
      <c r="BF126" s="6" t="e">
        <f t="shared" ca="1" si="17"/>
        <v>#NAME?</v>
      </c>
      <c r="BG126" s="6"/>
      <c r="BH126" s="6">
        <f>VLOOKUP(A126, ALL_AP_DATA!$A$2:$D$3600, 3, FALSE)</f>
        <v>57</v>
      </c>
      <c r="BI126" s="6">
        <f>VLOOKUP(A126, ALL_AP_DATA!$A$2:$E$3600, 5, FALSE)</f>
        <v>15527</v>
      </c>
      <c r="BJ126" s="6">
        <f t="shared" si="8"/>
        <v>97.043750000000003</v>
      </c>
      <c r="BK126" s="6">
        <f t="shared" si="18"/>
        <v>0.35625000000000001</v>
      </c>
    </row>
    <row r="127" spans="1:63" ht="15.75" customHeight="1" x14ac:dyDescent="0.25">
      <c r="A127" s="8" t="s">
        <v>1616</v>
      </c>
      <c r="B127" s="9" t="s">
        <v>1491</v>
      </c>
      <c r="C127" s="9">
        <v>6</v>
      </c>
      <c r="D127" s="9">
        <v>17</v>
      </c>
      <c r="E127" s="9">
        <v>86</v>
      </c>
      <c r="F127" s="9">
        <v>2420</v>
      </c>
      <c r="G127" s="9">
        <v>4.53E-2</v>
      </c>
      <c r="H127" s="9">
        <v>0.18659999999999999</v>
      </c>
      <c r="I127" s="9">
        <v>5.1999999999999998E-2</v>
      </c>
      <c r="J127" s="9">
        <v>2</v>
      </c>
      <c r="K127" s="9">
        <v>25</v>
      </c>
      <c r="L127" s="9">
        <v>78</v>
      </c>
      <c r="M127" s="9">
        <v>7005</v>
      </c>
      <c r="N127" s="9">
        <v>6.6699999999999995E-2</v>
      </c>
      <c r="O127" s="9">
        <v>0.16919999999999999</v>
      </c>
      <c r="P127" s="9">
        <v>0.15040000000000001</v>
      </c>
      <c r="Q127" s="9">
        <v>43</v>
      </c>
      <c r="R127" s="9">
        <v>190</v>
      </c>
      <c r="S127" s="9">
        <v>375</v>
      </c>
      <c r="T127" s="9">
        <v>33698</v>
      </c>
      <c r="U127" s="9">
        <v>0.50670000000000004</v>
      </c>
      <c r="V127" s="9">
        <v>0.81340000000000001</v>
      </c>
      <c r="W127" s="9">
        <v>0.72350000000000003</v>
      </c>
      <c r="X127" s="9">
        <v>10</v>
      </c>
      <c r="Y127" s="9">
        <v>97</v>
      </c>
      <c r="Z127" s="9">
        <v>224</v>
      </c>
      <c r="AA127" s="9">
        <v>21565</v>
      </c>
      <c r="AB127" s="9">
        <v>0.25869999999999999</v>
      </c>
      <c r="AC127" s="9">
        <v>0.4859</v>
      </c>
      <c r="AD127" s="9">
        <v>0.46300000000000002</v>
      </c>
      <c r="AE127" s="9">
        <v>7</v>
      </c>
      <c r="AF127" s="9">
        <v>49</v>
      </c>
      <c r="AG127" s="9">
        <v>131</v>
      </c>
      <c r="AH127" s="9">
        <v>10384</v>
      </c>
      <c r="AI127" s="9">
        <v>0.13070000000000001</v>
      </c>
      <c r="AJ127" s="9">
        <v>0.28420000000000001</v>
      </c>
      <c r="AK127" s="9">
        <v>0.22289999999999999</v>
      </c>
      <c r="AL127" s="9">
        <v>4</v>
      </c>
      <c r="AM127" s="9">
        <v>51</v>
      </c>
      <c r="AN127" s="9">
        <v>147</v>
      </c>
      <c r="AO127" s="9">
        <v>10907</v>
      </c>
      <c r="AP127" s="9">
        <v>0.13600000000000001</v>
      </c>
      <c r="AQ127" s="9">
        <v>0.31890000000000002</v>
      </c>
      <c r="AR127" s="9">
        <v>0.23419999999999999</v>
      </c>
      <c r="AT127" s="6">
        <f t="shared" si="0"/>
        <v>142.35294117647058</v>
      </c>
      <c r="AU127" s="6">
        <f t="shared" si="1"/>
        <v>280.2</v>
      </c>
      <c r="AV127" s="6">
        <f t="shared" si="2"/>
        <v>177.3578947368421</v>
      </c>
      <c r="AW127" s="7">
        <f t="shared" si="3"/>
        <v>222.31958762886597</v>
      </c>
      <c r="AX127" s="6">
        <f t="shared" si="4"/>
        <v>211.91836734693877</v>
      </c>
      <c r="AY127" s="6">
        <f t="shared" si="5"/>
        <v>213.86274509803923</v>
      </c>
      <c r="BA127" s="6">
        <f>VLOOKUP(A127, ALL_AP_DATA!$A$2:$F$3600, 6, FALSE)</f>
        <v>375</v>
      </c>
      <c r="BB127" s="6">
        <f>VLOOKUP(A127, projmetadata!$A$2:$D$2036, 4, FALSE)</f>
        <v>40064</v>
      </c>
      <c r="BC127" s="6" t="e">
        <f t="array" aca="1" ref="BC127" ca="1">_xludf.IFS(I127&lt;&gt;0, F127/I127, P127&lt;&gt;0, M127/P127, W127&lt;&gt;0, T127/W127, AD127&lt;&gt;0, AA127/AD127, AK127&lt;&gt;0, AH127/AK127, AR127&lt;&gt;0, AO127/AR127, TRUE, 0)</f>
        <v>#NAME?</v>
      </c>
      <c r="BE127" s="6" t="e">
        <f t="shared" ca="1" si="16"/>
        <v>#NAME?</v>
      </c>
      <c r="BF127" s="6" t="e">
        <f t="shared" ca="1" si="17"/>
        <v>#NAME?</v>
      </c>
      <c r="BG127" s="6"/>
      <c r="BH127" s="6">
        <f>VLOOKUP(A127, ALL_AP_DATA!$A$2:$D$3600, 3, FALSE)</f>
        <v>215</v>
      </c>
      <c r="BI127" s="6">
        <f>VLOOKUP(A127, ALL_AP_DATA!$A$2:$E$3600, 5, FALSE)</f>
        <v>46579</v>
      </c>
      <c r="BJ127" s="6">
        <f t="shared" si="8"/>
        <v>124.21066666666667</v>
      </c>
      <c r="BK127" s="6">
        <f t="shared" si="18"/>
        <v>0.57333333333333336</v>
      </c>
    </row>
    <row r="128" spans="1:63" ht="15.75" customHeight="1" x14ac:dyDescent="0.25">
      <c r="A128" s="8" t="s">
        <v>1617</v>
      </c>
      <c r="B128" s="9" t="s">
        <v>1491</v>
      </c>
      <c r="C128" s="9">
        <v>6</v>
      </c>
      <c r="D128" s="9">
        <v>15</v>
      </c>
      <c r="E128" s="9">
        <v>13</v>
      </c>
      <c r="F128" s="9">
        <v>870</v>
      </c>
      <c r="G128" s="9">
        <v>7.6899999999999996E-2</v>
      </c>
      <c r="H128" s="9">
        <v>0.25</v>
      </c>
      <c r="I128" s="9">
        <v>9.74E-2</v>
      </c>
      <c r="J128" s="8"/>
      <c r="K128" s="8"/>
      <c r="L128" s="8"/>
      <c r="M128" s="8"/>
      <c r="N128" s="8"/>
      <c r="O128" s="8"/>
      <c r="P128" s="8"/>
      <c r="Q128" s="9">
        <v>10</v>
      </c>
      <c r="R128" s="9">
        <v>43</v>
      </c>
      <c r="S128" s="9">
        <v>37</v>
      </c>
      <c r="T128" s="9">
        <v>5113</v>
      </c>
      <c r="U128" s="9">
        <v>0.2205</v>
      </c>
      <c r="V128" s="9">
        <v>0.71150000000000002</v>
      </c>
      <c r="W128" s="9">
        <v>0.57240000000000002</v>
      </c>
      <c r="X128" s="9">
        <v>16</v>
      </c>
      <c r="Y128" s="9">
        <v>55</v>
      </c>
      <c r="Z128" s="9">
        <v>20</v>
      </c>
      <c r="AA128" s="9">
        <v>1377</v>
      </c>
      <c r="AB128" s="9">
        <v>0.28210000000000002</v>
      </c>
      <c r="AC128" s="9">
        <v>0.3846</v>
      </c>
      <c r="AD128" s="9">
        <v>0.15409999999999999</v>
      </c>
      <c r="AE128" s="9">
        <v>2</v>
      </c>
      <c r="AF128" s="9">
        <v>18</v>
      </c>
      <c r="AG128" s="9">
        <v>13</v>
      </c>
      <c r="AH128" s="9">
        <v>1937</v>
      </c>
      <c r="AI128" s="9">
        <v>9.2299999999999993E-2</v>
      </c>
      <c r="AJ128" s="9">
        <v>0.25</v>
      </c>
      <c r="AK128" s="9">
        <v>0.21679999999999999</v>
      </c>
      <c r="AL128" s="8"/>
      <c r="AM128" s="8"/>
      <c r="AN128" s="8"/>
      <c r="AO128" s="8"/>
      <c r="AP128" s="8"/>
      <c r="AQ128" s="8"/>
      <c r="AR128" s="8"/>
      <c r="AT128" s="6">
        <f t="shared" si="0"/>
        <v>58</v>
      </c>
      <c r="AU128" s="6" t="str">
        <f t="shared" si="1"/>
        <v/>
      </c>
      <c r="AV128" s="6">
        <f t="shared" si="2"/>
        <v>118.90697674418605</v>
      </c>
      <c r="AW128" s="7">
        <f t="shared" si="3"/>
        <v>25.036363636363635</v>
      </c>
      <c r="AX128" s="6">
        <f t="shared" si="4"/>
        <v>107.61111111111111</v>
      </c>
      <c r="AY128" s="6" t="str">
        <f t="shared" si="5"/>
        <v/>
      </c>
      <c r="BA128" s="6">
        <f>VLOOKUP(A128, ALL_AP_DATA!$A$2:$F$3600, 6, FALSE)</f>
        <v>195</v>
      </c>
      <c r="BB128" s="6">
        <f>VLOOKUP(A128, projmetadata!$A$2:$D$2036, 4, FALSE)</f>
        <v>13627</v>
      </c>
      <c r="BC128" s="6" t="e">
        <f t="array" aca="1" ref="BC128" ca="1">_xludf.IFS(I128&lt;&gt;0, F128/I128, P128&lt;&gt;0, M128/P128, W128&lt;&gt;0, T128/W128, AD128&lt;&gt;0, AA128/AD128, AK128&lt;&gt;0, AH128/AK128, AR128&lt;&gt;0, AO128/AR128, TRUE, 0)</f>
        <v>#NAME?</v>
      </c>
      <c r="BE128" s="6" t="e">
        <f t="shared" ca="1" si="16"/>
        <v>#NAME?</v>
      </c>
      <c r="BF128" s="6" t="e">
        <f t="shared" ca="1" si="17"/>
        <v>#NAME?</v>
      </c>
      <c r="BG128" s="6"/>
      <c r="BH128" s="6">
        <f>VLOOKUP(A128, ALL_AP_DATA!$A$2:$D$3600, 3, FALSE)</f>
        <v>78</v>
      </c>
      <c r="BI128" s="6">
        <f>VLOOKUP(A128, ALL_AP_DATA!$A$2:$E$3600, 5, FALSE)</f>
        <v>8933</v>
      </c>
      <c r="BJ128" s="6">
        <f t="shared" si="8"/>
        <v>45.810256410256407</v>
      </c>
      <c r="BK128" s="6">
        <f t="shared" si="18"/>
        <v>0.4</v>
      </c>
    </row>
    <row r="129" spans="1:63" ht="15.75" customHeight="1" x14ac:dyDescent="0.25">
      <c r="A129" s="8" t="s">
        <v>1618</v>
      </c>
      <c r="B129" s="9" t="s">
        <v>1491</v>
      </c>
      <c r="C129" s="9">
        <v>7</v>
      </c>
      <c r="D129" s="9">
        <v>44</v>
      </c>
      <c r="E129" s="9">
        <v>48</v>
      </c>
      <c r="F129" s="9">
        <v>5905</v>
      </c>
      <c r="G129" s="9">
        <v>0.1366</v>
      </c>
      <c r="H129" s="9">
        <v>0.2424</v>
      </c>
      <c r="I129" s="9">
        <v>0.379</v>
      </c>
      <c r="J129" s="8"/>
      <c r="K129" s="8"/>
      <c r="L129" s="8"/>
      <c r="M129" s="8"/>
      <c r="N129" s="8"/>
      <c r="O129" s="8"/>
      <c r="P129" s="8"/>
      <c r="Q129" s="9">
        <v>5</v>
      </c>
      <c r="R129" s="9">
        <v>27</v>
      </c>
      <c r="S129" s="9">
        <v>64</v>
      </c>
      <c r="T129" s="9">
        <v>6766</v>
      </c>
      <c r="U129" s="9">
        <v>8.3900000000000002E-2</v>
      </c>
      <c r="V129" s="9">
        <v>0.32319999999999999</v>
      </c>
      <c r="W129" s="9">
        <v>0.43430000000000002</v>
      </c>
      <c r="X129" s="9">
        <v>34</v>
      </c>
      <c r="Y129" s="9">
        <v>207</v>
      </c>
      <c r="Z129" s="9">
        <v>144</v>
      </c>
      <c r="AA129" s="9">
        <v>11881</v>
      </c>
      <c r="AB129" s="9">
        <v>0.64290000000000003</v>
      </c>
      <c r="AC129" s="9">
        <v>0.72729999999999995</v>
      </c>
      <c r="AD129" s="9">
        <v>0.76259999999999994</v>
      </c>
      <c r="AE129" s="9">
        <v>12</v>
      </c>
      <c r="AF129" s="9">
        <v>128</v>
      </c>
      <c r="AG129" s="9">
        <v>81</v>
      </c>
      <c r="AH129" s="9">
        <v>8133</v>
      </c>
      <c r="AI129" s="9">
        <v>0.39750000000000002</v>
      </c>
      <c r="AJ129" s="9">
        <v>0.40910000000000002</v>
      </c>
      <c r="AK129" s="9">
        <v>0.52200000000000002</v>
      </c>
      <c r="AL129" s="8"/>
      <c r="AM129" s="8"/>
      <c r="AN129" s="8"/>
      <c r="AO129" s="8"/>
      <c r="AP129" s="8"/>
      <c r="AQ129" s="8"/>
      <c r="AR129" s="8"/>
      <c r="AT129" s="6">
        <f t="shared" si="0"/>
        <v>134.20454545454547</v>
      </c>
      <c r="AU129" s="6" t="str">
        <f t="shared" si="1"/>
        <v/>
      </c>
      <c r="AV129" s="6">
        <f t="shared" si="2"/>
        <v>250.59259259259258</v>
      </c>
      <c r="AW129" s="7">
        <f t="shared" si="3"/>
        <v>57.396135265700487</v>
      </c>
      <c r="AX129" s="6">
        <f t="shared" si="4"/>
        <v>63.5390625</v>
      </c>
      <c r="AY129" s="6" t="str">
        <f t="shared" si="5"/>
        <v/>
      </c>
      <c r="BA129" s="6">
        <f>VLOOKUP(A129, ALL_AP_DATA!$A$2:$F$3600, 6, FALSE)</f>
        <v>322</v>
      </c>
      <c r="BB129" s="6">
        <f>VLOOKUP(A129, projmetadata!$A$2:$D$2036, 4, FALSE)</f>
        <v>120318</v>
      </c>
      <c r="BC129" s="6" t="e">
        <f t="array" aca="1" ref="BC129" ca="1">_xludf.IFS(I129&lt;&gt;0, F129/I129, P129&lt;&gt;0, M129/P129, W129&lt;&gt;0, T129/W129, AD129&lt;&gt;0, AA129/AD129, AK129&lt;&gt;0, AH129/AK129, AR129&lt;&gt;0, AO129/AR129, TRUE, 0)</f>
        <v>#NAME?</v>
      </c>
      <c r="BE129" s="6" t="e">
        <f t="shared" ca="1" si="16"/>
        <v>#NAME?</v>
      </c>
      <c r="BF129" s="6" t="e">
        <f t="shared" ca="1" si="17"/>
        <v>#NAME?</v>
      </c>
      <c r="BG129" s="6"/>
      <c r="BH129" s="6">
        <f>VLOOKUP(A129, ALL_AP_DATA!$A$2:$D$3600, 3, FALSE)</f>
        <v>78</v>
      </c>
      <c r="BI129" s="6">
        <f>VLOOKUP(A129, ALL_AP_DATA!$A$2:$E$3600, 5, FALSE)</f>
        <v>15580</v>
      </c>
      <c r="BJ129" s="6">
        <f t="shared" si="8"/>
        <v>48.385093167701861</v>
      </c>
      <c r="BK129" s="6">
        <f t="shared" si="18"/>
        <v>0.24223602484472051</v>
      </c>
    </row>
    <row r="130" spans="1:63" ht="15.75" customHeight="1" x14ac:dyDescent="0.25">
      <c r="A130" s="8" t="s">
        <v>1619</v>
      </c>
      <c r="B130" s="9" t="s">
        <v>1491</v>
      </c>
      <c r="C130" s="9">
        <v>17</v>
      </c>
      <c r="D130" s="9">
        <v>45</v>
      </c>
      <c r="E130" s="9">
        <v>11</v>
      </c>
      <c r="F130" s="9">
        <v>1269</v>
      </c>
      <c r="G130" s="9">
        <v>4.3900000000000002E-2</v>
      </c>
      <c r="H130" s="9">
        <v>2.6499999999999999E-2</v>
      </c>
      <c r="I130" s="9">
        <v>2.76E-2</v>
      </c>
      <c r="J130" s="8"/>
      <c r="K130" s="8"/>
      <c r="L130" s="8"/>
      <c r="M130" s="8"/>
      <c r="N130" s="8"/>
      <c r="O130" s="8"/>
      <c r="P130" s="8"/>
      <c r="Q130" s="9">
        <v>14</v>
      </c>
      <c r="R130" s="9">
        <v>87</v>
      </c>
      <c r="S130" s="9">
        <v>136</v>
      </c>
      <c r="T130" s="9">
        <v>23959</v>
      </c>
      <c r="U130" s="9">
        <v>8.4900000000000003E-2</v>
      </c>
      <c r="V130" s="9">
        <v>0.32769999999999999</v>
      </c>
      <c r="W130" s="9">
        <v>0.52159999999999995</v>
      </c>
      <c r="X130" s="9">
        <v>45</v>
      </c>
      <c r="Y130" s="9">
        <v>187</v>
      </c>
      <c r="Z130" s="9">
        <v>22</v>
      </c>
      <c r="AA130" s="9">
        <v>1437</v>
      </c>
      <c r="AB130" s="9">
        <v>0.18240000000000001</v>
      </c>
      <c r="AC130" s="9">
        <v>5.2999999999999999E-2</v>
      </c>
      <c r="AD130" s="9">
        <v>3.1300000000000001E-2</v>
      </c>
      <c r="AE130" s="9">
        <v>9</v>
      </c>
      <c r="AF130" s="9">
        <v>41</v>
      </c>
      <c r="AG130" s="9">
        <v>1</v>
      </c>
      <c r="AH130" s="9">
        <v>9</v>
      </c>
      <c r="AI130" s="9">
        <v>0.04</v>
      </c>
      <c r="AJ130" s="9">
        <v>2.3999999999999998E-3</v>
      </c>
      <c r="AK130" s="9">
        <v>2.0000000000000001E-4</v>
      </c>
      <c r="AL130" s="8"/>
      <c r="AM130" s="8"/>
      <c r="AN130" s="8"/>
      <c r="AO130" s="8"/>
      <c r="AP130" s="8"/>
      <c r="AQ130" s="8"/>
      <c r="AR130" s="8"/>
      <c r="AT130" s="6">
        <f t="shared" si="0"/>
        <v>28.2</v>
      </c>
      <c r="AU130" s="6" t="str">
        <f t="shared" si="1"/>
        <v/>
      </c>
      <c r="AV130" s="6">
        <f t="shared" si="2"/>
        <v>275.39080459770116</v>
      </c>
      <c r="AW130" s="7">
        <f t="shared" si="3"/>
        <v>7.6844919786096257</v>
      </c>
      <c r="AX130" s="6">
        <f t="shared" si="4"/>
        <v>0.21951219512195122</v>
      </c>
      <c r="AY130" s="6" t="str">
        <f t="shared" si="5"/>
        <v/>
      </c>
      <c r="BA130" s="6">
        <f>VLOOKUP(A130, ALL_AP_DATA!$A$2:$F$3600, 6, FALSE)</f>
        <v>1025</v>
      </c>
      <c r="BB130" s="6">
        <f>VLOOKUP(A130, projmetadata!$A$2:$D$2036, 4, FALSE)</f>
        <v>89946</v>
      </c>
      <c r="BC130" s="6" t="e">
        <f t="array" aca="1" ref="BC130" ca="1">_xludf.IFS(I130&lt;&gt;0, F130/I130, P130&lt;&gt;0, M130/P130, W130&lt;&gt;0, T130/W130, AD130&lt;&gt;0, AA130/AD130, AK130&lt;&gt;0, AH130/AK130, AR130&lt;&gt;0, AO130/AR130, TRUE, 0)</f>
        <v>#NAME?</v>
      </c>
      <c r="BE130" s="6" t="e">
        <f t="shared" ca="1" si="16"/>
        <v>#NAME?</v>
      </c>
      <c r="BF130" s="6" t="e">
        <f t="shared" ca="1" si="17"/>
        <v>#NAME?</v>
      </c>
      <c r="BG130" s="6"/>
      <c r="BH130" s="6">
        <f>VLOOKUP(A130, ALL_AP_DATA!$A$2:$D$3600, 3, FALSE)</f>
        <v>253</v>
      </c>
      <c r="BI130" s="6">
        <f>VLOOKUP(A130, ALL_AP_DATA!$A$2:$E$3600, 5, FALSE)</f>
        <v>45933</v>
      </c>
      <c r="BJ130" s="6">
        <f t="shared" si="8"/>
        <v>44.812682926829268</v>
      </c>
      <c r="BK130" s="6">
        <f t="shared" si="18"/>
        <v>0.24682926829268292</v>
      </c>
    </row>
    <row r="131" spans="1:63" ht="15.75" customHeight="1" x14ac:dyDescent="0.25">
      <c r="A131" s="8" t="s">
        <v>1620</v>
      </c>
      <c r="B131" s="9" t="s">
        <v>1491</v>
      </c>
      <c r="C131" s="9">
        <v>3</v>
      </c>
      <c r="D131" s="9">
        <v>29</v>
      </c>
      <c r="E131" s="9">
        <v>24</v>
      </c>
      <c r="F131" s="9">
        <v>832</v>
      </c>
      <c r="G131" s="9">
        <v>0.2014</v>
      </c>
      <c r="H131" s="9">
        <v>0.6</v>
      </c>
      <c r="I131" s="9">
        <v>0.64049999999999996</v>
      </c>
      <c r="J131" s="8"/>
      <c r="K131" s="8"/>
      <c r="L131" s="8"/>
      <c r="M131" s="8"/>
      <c r="N131" s="8"/>
      <c r="O131" s="8"/>
      <c r="P131" s="8"/>
      <c r="Q131" s="9">
        <v>1</v>
      </c>
      <c r="R131" s="9">
        <v>5</v>
      </c>
      <c r="S131" s="9">
        <v>24</v>
      </c>
      <c r="T131" s="9">
        <v>894</v>
      </c>
      <c r="U131" s="9">
        <v>3.4700000000000002E-2</v>
      </c>
      <c r="V131" s="9">
        <v>0.6</v>
      </c>
      <c r="W131" s="9">
        <v>0.68820000000000003</v>
      </c>
      <c r="X131" s="9">
        <v>6</v>
      </c>
      <c r="Y131" s="9">
        <v>40</v>
      </c>
      <c r="Z131" s="9">
        <v>30</v>
      </c>
      <c r="AA131" s="9">
        <v>920</v>
      </c>
      <c r="AB131" s="9">
        <v>0.27779999999999999</v>
      </c>
      <c r="AC131" s="9">
        <v>0.75</v>
      </c>
      <c r="AD131" s="9">
        <v>0.70820000000000005</v>
      </c>
      <c r="AE131" s="9">
        <v>9</v>
      </c>
      <c r="AF131" s="9">
        <v>25</v>
      </c>
      <c r="AG131" s="9">
        <v>27</v>
      </c>
      <c r="AH131" s="9">
        <v>897</v>
      </c>
      <c r="AI131" s="9">
        <v>0.1736</v>
      </c>
      <c r="AJ131" s="9">
        <v>0.67500000000000004</v>
      </c>
      <c r="AK131" s="9">
        <v>0.6905</v>
      </c>
      <c r="AL131" s="8"/>
      <c r="AM131" s="8"/>
      <c r="AN131" s="8"/>
      <c r="AO131" s="8"/>
      <c r="AP131" s="8"/>
      <c r="AQ131" s="8"/>
      <c r="AR131" s="8"/>
      <c r="AT131" s="6">
        <f t="shared" si="0"/>
        <v>28.689655172413794</v>
      </c>
      <c r="AU131" s="6" t="str">
        <f t="shared" si="1"/>
        <v/>
      </c>
      <c r="AV131" s="6">
        <f t="shared" si="2"/>
        <v>178.8</v>
      </c>
      <c r="AW131" s="7">
        <f t="shared" si="3"/>
        <v>23</v>
      </c>
      <c r="AX131" s="6">
        <f t="shared" si="4"/>
        <v>35.880000000000003</v>
      </c>
      <c r="AY131" s="6" t="str">
        <f t="shared" si="5"/>
        <v/>
      </c>
      <c r="BA131" s="6">
        <f>VLOOKUP(A131, ALL_AP_DATA!$A$2:$F$3600, 6, FALSE)</f>
        <v>144</v>
      </c>
      <c r="BB131" s="6">
        <f>VLOOKUP(A131, projmetadata!$A$2:$D$2036, 4, FALSE)</f>
        <v>20681</v>
      </c>
      <c r="BC131" s="6" t="e">
        <f t="array" aca="1" ref="BC131" ca="1">_xludf.IFS(I131&lt;&gt;0, F131/I131, P131&lt;&gt;0, M131/P131, W131&lt;&gt;0, T131/W131, AD131&lt;&gt;0, AA131/AD131, AK131&lt;&gt;0, AH131/AK131, AR131&lt;&gt;0, AO131/AR131, TRUE, 0)</f>
        <v>#NAME?</v>
      </c>
      <c r="BE131" s="6" t="e">
        <f t="shared" ca="1" si="16"/>
        <v>#NAME?</v>
      </c>
      <c r="BF131" s="6" t="e">
        <f t="shared" ca="1" si="17"/>
        <v>#NAME?</v>
      </c>
      <c r="BG131" s="6"/>
      <c r="BH131" s="6">
        <f>VLOOKUP(A131, ALL_AP_DATA!$A$2:$D$3600, 3, FALSE)</f>
        <v>39</v>
      </c>
      <c r="BI131" s="6">
        <f>VLOOKUP(A131, ALL_AP_DATA!$A$2:$E$3600, 5, FALSE)</f>
        <v>1299</v>
      </c>
      <c r="BJ131" s="6">
        <f t="shared" si="8"/>
        <v>9.0208333333333339</v>
      </c>
      <c r="BK131" s="6">
        <f t="shared" si="18"/>
        <v>0.27083333333333331</v>
      </c>
    </row>
    <row r="132" spans="1:63" ht="15.75" customHeight="1" x14ac:dyDescent="0.25">
      <c r="A132" s="8" t="s">
        <v>1621</v>
      </c>
      <c r="B132" s="9" t="s">
        <v>1491</v>
      </c>
      <c r="C132" s="9">
        <v>2</v>
      </c>
      <c r="D132" s="9">
        <v>68</v>
      </c>
      <c r="E132" s="9">
        <v>281</v>
      </c>
      <c r="F132" s="9">
        <v>7481</v>
      </c>
      <c r="G132" s="9">
        <v>0.15279999999999999</v>
      </c>
      <c r="H132" s="9">
        <v>0.41749999999999998</v>
      </c>
      <c r="I132" s="9">
        <v>0.28670000000000001</v>
      </c>
      <c r="J132" s="9">
        <v>1</v>
      </c>
      <c r="K132" s="9">
        <v>8</v>
      </c>
      <c r="L132" s="9">
        <v>117</v>
      </c>
      <c r="M132" s="9">
        <v>2379</v>
      </c>
      <c r="N132" s="9">
        <v>1.7999999999999999E-2</v>
      </c>
      <c r="O132" s="9">
        <v>0.17380000000000001</v>
      </c>
      <c r="P132" s="9">
        <v>9.1200000000000003E-2</v>
      </c>
      <c r="Q132" s="9">
        <v>20</v>
      </c>
      <c r="R132" s="9">
        <v>72</v>
      </c>
      <c r="S132" s="9">
        <v>369</v>
      </c>
      <c r="T132" s="9">
        <v>11139</v>
      </c>
      <c r="U132" s="9">
        <v>0.1618</v>
      </c>
      <c r="V132" s="9">
        <v>0.54830000000000001</v>
      </c>
      <c r="W132" s="9">
        <v>0.42699999999999999</v>
      </c>
      <c r="X132" s="9">
        <v>17</v>
      </c>
      <c r="Y132" s="9">
        <v>152</v>
      </c>
      <c r="Z132" s="9">
        <v>376</v>
      </c>
      <c r="AA132" s="9">
        <v>11044</v>
      </c>
      <c r="AB132" s="9">
        <v>0.34160000000000001</v>
      </c>
      <c r="AC132" s="9">
        <v>0.55869999999999997</v>
      </c>
      <c r="AD132" s="9">
        <v>0.42330000000000001</v>
      </c>
      <c r="AE132" s="9">
        <v>6</v>
      </c>
      <c r="AF132" s="9">
        <v>17</v>
      </c>
      <c r="AG132" s="9">
        <v>150</v>
      </c>
      <c r="AH132" s="9">
        <v>3805</v>
      </c>
      <c r="AI132" s="9">
        <v>3.8199999999999998E-2</v>
      </c>
      <c r="AJ132" s="9">
        <v>0.22289999999999999</v>
      </c>
      <c r="AK132" s="9">
        <v>0.14580000000000001</v>
      </c>
      <c r="AL132" s="8"/>
      <c r="AM132" s="8"/>
      <c r="AN132" s="8"/>
      <c r="AO132" s="8"/>
      <c r="AP132" s="8"/>
      <c r="AQ132" s="8"/>
      <c r="AR132" s="8"/>
      <c r="AT132" s="6">
        <f t="shared" si="0"/>
        <v>110.01470588235294</v>
      </c>
      <c r="AU132" s="6">
        <f t="shared" si="1"/>
        <v>297.375</v>
      </c>
      <c r="AV132" s="6">
        <f t="shared" si="2"/>
        <v>154.70833333333334</v>
      </c>
      <c r="AW132" s="7">
        <f t="shared" si="3"/>
        <v>72.65789473684211</v>
      </c>
      <c r="AX132" s="6">
        <f t="shared" si="4"/>
        <v>223.8235294117647</v>
      </c>
      <c r="AY132" s="6" t="str">
        <f t="shared" si="5"/>
        <v/>
      </c>
      <c r="BA132" s="6">
        <f>VLOOKUP(A132, ALL_AP_DATA!$A$2:$F$3600, 6, FALSE)</f>
        <v>445</v>
      </c>
      <c r="BB132" s="6">
        <f>VLOOKUP(A132, projmetadata!$A$2:$D$2036, 4, FALSE)</f>
        <v>37942</v>
      </c>
      <c r="BC132" s="6" t="e">
        <f t="array" aca="1" ref="BC132" ca="1">_xludf.IFS(I132&lt;&gt;0, F132/I132, P132&lt;&gt;0, M132/P132, W132&lt;&gt;0, T132/W132, AD132&lt;&gt;0, AA132/AD132, AK132&lt;&gt;0, AH132/AK132, AR132&lt;&gt;0, AO132/AR132, TRUE, 0)</f>
        <v>#NAME?</v>
      </c>
      <c r="BE132" s="6" t="e">
        <f t="shared" ca="1" si="16"/>
        <v>#NAME?</v>
      </c>
      <c r="BF132" s="6" t="e">
        <f t="shared" ca="1" si="17"/>
        <v>#NAME?</v>
      </c>
      <c r="BG132" s="6"/>
      <c r="BH132" s="6">
        <f>VLOOKUP(A132, ALL_AP_DATA!$A$2:$D$3600, 3, FALSE)</f>
        <v>105</v>
      </c>
      <c r="BI132" s="6">
        <f>VLOOKUP(A132, ALL_AP_DATA!$A$2:$E$3600, 5, FALSE)</f>
        <v>26089</v>
      </c>
      <c r="BJ132" s="6">
        <f t="shared" si="8"/>
        <v>58.626966292134831</v>
      </c>
      <c r="BK132" s="6">
        <f t="shared" si="18"/>
        <v>0.23595505617977527</v>
      </c>
    </row>
    <row r="133" spans="1:63" ht="15.75" customHeight="1" x14ac:dyDescent="0.25">
      <c r="A133" s="8" t="s">
        <v>1622</v>
      </c>
      <c r="B133" s="9" t="s">
        <v>1491</v>
      </c>
      <c r="C133" s="9">
        <v>1</v>
      </c>
      <c r="D133" s="9">
        <v>17</v>
      </c>
      <c r="E133" s="9">
        <v>182</v>
      </c>
      <c r="F133" s="9">
        <v>3167</v>
      </c>
      <c r="G133" s="9">
        <v>0.1037</v>
      </c>
      <c r="H133" s="9">
        <v>0.42520000000000002</v>
      </c>
      <c r="I133" s="9">
        <v>0.1852</v>
      </c>
      <c r="J133" s="9">
        <v>2</v>
      </c>
      <c r="K133" s="9">
        <v>18</v>
      </c>
      <c r="L133" s="9">
        <v>257</v>
      </c>
      <c r="M133" s="9">
        <v>6401</v>
      </c>
      <c r="N133" s="9">
        <v>0.10979999999999999</v>
      </c>
      <c r="O133" s="9">
        <v>0.60050000000000003</v>
      </c>
      <c r="P133" s="9">
        <v>0.37430000000000002</v>
      </c>
      <c r="Q133" s="9">
        <v>8</v>
      </c>
      <c r="R133" s="9">
        <v>40</v>
      </c>
      <c r="S133" s="9">
        <v>341</v>
      </c>
      <c r="T133" s="9">
        <v>12748</v>
      </c>
      <c r="U133" s="9">
        <v>0.24390000000000001</v>
      </c>
      <c r="V133" s="9">
        <v>0.79669999999999996</v>
      </c>
      <c r="W133" s="9">
        <v>0.74550000000000005</v>
      </c>
      <c r="X133" s="9">
        <v>1</v>
      </c>
      <c r="Y133" s="9">
        <v>5</v>
      </c>
      <c r="Z133" s="9">
        <v>76</v>
      </c>
      <c r="AA133" s="9">
        <v>830</v>
      </c>
      <c r="AB133" s="9">
        <v>3.0499999999999999E-2</v>
      </c>
      <c r="AC133" s="9">
        <v>0.17760000000000001</v>
      </c>
      <c r="AD133" s="9">
        <v>4.8500000000000001E-2</v>
      </c>
      <c r="AE133" s="8"/>
      <c r="AF133" s="8"/>
      <c r="AG133" s="8"/>
      <c r="AH133" s="8"/>
      <c r="AI133" s="8"/>
      <c r="AJ133" s="8"/>
      <c r="AK133" s="8"/>
      <c r="AL133" s="9">
        <v>1</v>
      </c>
      <c r="AM133" s="9">
        <v>24</v>
      </c>
      <c r="AN133" s="9">
        <v>292</v>
      </c>
      <c r="AO133" s="9">
        <v>11722</v>
      </c>
      <c r="AP133" s="9">
        <v>0.14630000000000001</v>
      </c>
      <c r="AQ133" s="9">
        <v>0.68220000000000003</v>
      </c>
      <c r="AR133" s="9">
        <v>0.6855</v>
      </c>
      <c r="AT133" s="6">
        <f t="shared" si="0"/>
        <v>186.29411764705881</v>
      </c>
      <c r="AU133" s="6">
        <f t="shared" si="1"/>
        <v>355.61111111111109</v>
      </c>
      <c r="AV133" s="6">
        <f t="shared" si="2"/>
        <v>318.7</v>
      </c>
      <c r="AW133" s="7">
        <f t="shared" si="3"/>
        <v>166</v>
      </c>
      <c r="AX133" s="6" t="str">
        <f t="shared" si="4"/>
        <v/>
      </c>
      <c r="AY133" s="6">
        <f t="shared" si="5"/>
        <v>488.41666666666669</v>
      </c>
      <c r="BA133" s="6">
        <f>VLOOKUP(A133, ALL_AP_DATA!$A$2:$F$3600, 6, FALSE)</f>
        <v>164</v>
      </c>
      <c r="BB133" s="6">
        <f>VLOOKUP(A133, projmetadata!$A$2:$D$2036, 4, FALSE)</f>
        <v>18829</v>
      </c>
      <c r="BC133" s="6" t="e">
        <f t="array" aca="1" ref="BC133" ca="1">_xludf.IFS(I133&lt;&gt;0, F133/I133, P133&lt;&gt;0, M133/P133, W133&lt;&gt;0, T133/W133, AD133&lt;&gt;0, AA133/AD133, AK133&lt;&gt;0, AH133/AK133, AR133&lt;&gt;0, AO133/AR133, TRUE, 0)</f>
        <v>#NAME?</v>
      </c>
      <c r="BE133" s="6" t="e">
        <f t="shared" ca="1" si="16"/>
        <v>#NAME?</v>
      </c>
      <c r="BF133" s="6" t="e">
        <f t="shared" ca="1" si="17"/>
        <v>#NAME?</v>
      </c>
      <c r="BG133" s="6"/>
      <c r="BH133" s="6">
        <f>VLOOKUP(A133, ALL_AP_DATA!$A$2:$D$3600, 3, FALSE)</f>
        <v>46</v>
      </c>
      <c r="BI133" s="6">
        <f>VLOOKUP(A133, ALL_AP_DATA!$A$2:$E$3600, 5, FALSE)</f>
        <v>17100</v>
      </c>
      <c r="BJ133" s="6">
        <f t="shared" si="8"/>
        <v>104.26829268292683</v>
      </c>
      <c r="BK133" s="6">
        <f t="shared" si="18"/>
        <v>0.28048780487804881</v>
      </c>
    </row>
    <row r="134" spans="1:63" ht="15.75" customHeight="1" x14ac:dyDescent="0.25">
      <c r="A134" s="8" t="s">
        <v>1623</v>
      </c>
      <c r="B134" s="9" t="s">
        <v>1491</v>
      </c>
      <c r="C134" s="9">
        <v>3</v>
      </c>
      <c r="D134" s="9">
        <v>145</v>
      </c>
      <c r="E134" s="9">
        <v>1092</v>
      </c>
      <c r="F134" s="9">
        <v>78296</v>
      </c>
      <c r="G134" s="9">
        <v>0.1812</v>
      </c>
      <c r="H134" s="9">
        <v>0.50600000000000001</v>
      </c>
      <c r="I134" s="9">
        <v>0.37119999999999997</v>
      </c>
      <c r="J134" s="9">
        <v>20</v>
      </c>
      <c r="K134" s="9">
        <v>105</v>
      </c>
      <c r="L134" s="9">
        <v>1456</v>
      </c>
      <c r="M134" s="9">
        <v>116404</v>
      </c>
      <c r="N134" s="9">
        <v>0.1313</v>
      </c>
      <c r="O134" s="9">
        <v>0.67469999999999997</v>
      </c>
      <c r="P134" s="9">
        <v>0.55189999999999995</v>
      </c>
      <c r="Q134" s="9">
        <v>69</v>
      </c>
      <c r="R134" s="9">
        <v>346</v>
      </c>
      <c r="S134" s="9">
        <v>2056</v>
      </c>
      <c r="T134" s="9">
        <v>192614</v>
      </c>
      <c r="U134" s="9">
        <v>0.4325</v>
      </c>
      <c r="V134" s="9">
        <v>0.95269999999999999</v>
      </c>
      <c r="W134" s="9">
        <v>0.9133</v>
      </c>
      <c r="X134" s="9">
        <v>55</v>
      </c>
      <c r="Y134" s="9">
        <v>335</v>
      </c>
      <c r="Z134" s="9">
        <v>1601</v>
      </c>
      <c r="AA134" s="9">
        <v>138135</v>
      </c>
      <c r="AB134" s="9">
        <v>0.41880000000000001</v>
      </c>
      <c r="AC134" s="9">
        <v>0.7419</v>
      </c>
      <c r="AD134" s="9">
        <v>0.65500000000000003</v>
      </c>
      <c r="AE134" s="9">
        <v>13</v>
      </c>
      <c r="AF134" s="9">
        <v>138</v>
      </c>
      <c r="AG134" s="9">
        <v>1182</v>
      </c>
      <c r="AH134" s="9">
        <v>86123</v>
      </c>
      <c r="AI134" s="9">
        <v>0.17249999999999999</v>
      </c>
      <c r="AJ134" s="9">
        <v>0.54769999999999996</v>
      </c>
      <c r="AK134" s="9">
        <v>0.40839999999999999</v>
      </c>
      <c r="AL134" s="9">
        <v>13</v>
      </c>
      <c r="AM134" s="9">
        <v>186</v>
      </c>
      <c r="AN134" s="9">
        <v>1736</v>
      </c>
      <c r="AO134" s="9">
        <v>152372</v>
      </c>
      <c r="AP134" s="9">
        <v>0.23250000000000001</v>
      </c>
      <c r="AQ134" s="9">
        <v>0.8044</v>
      </c>
      <c r="AR134" s="9">
        <v>0.72250000000000003</v>
      </c>
      <c r="AT134" s="6">
        <f t="shared" si="0"/>
        <v>539.97241379310344</v>
      </c>
      <c r="AU134" s="6">
        <f t="shared" si="1"/>
        <v>1108.6095238095238</v>
      </c>
      <c r="AV134" s="6">
        <f t="shared" si="2"/>
        <v>556.6878612716763</v>
      </c>
      <c r="AW134" s="7">
        <f t="shared" si="3"/>
        <v>412.34328358208955</v>
      </c>
      <c r="AX134" s="6">
        <f t="shared" si="4"/>
        <v>624.0797101449275</v>
      </c>
      <c r="AY134" s="6">
        <f t="shared" si="5"/>
        <v>819.20430107526886</v>
      </c>
      <c r="BA134" s="6">
        <f>VLOOKUP(A134, ALL_AP_DATA!$A$2:$F$3600, 6, FALSE)</f>
        <v>800</v>
      </c>
      <c r="BB134" s="6">
        <f>VLOOKUP(A134, projmetadata!$A$2:$D$2036, 4, FALSE)</f>
        <v>114420</v>
      </c>
      <c r="BC134" s="6" t="e">
        <f t="array" aca="1" ref="BC134" ca="1">_xludf.IFS(I134&lt;&gt;0, F134/I134, P134&lt;&gt;0, M134/P134, W134&lt;&gt;0, T134/W134, AD134&lt;&gt;0, AA134/AD134, AK134&lt;&gt;0, AH134/AK134, AR134&lt;&gt;0, AO134/AR134, TRUE, 0)</f>
        <v>#NAME?</v>
      </c>
      <c r="BE134" s="6" t="e">
        <f t="shared" ca="1" si="16"/>
        <v>#NAME?</v>
      </c>
      <c r="BF134" s="6" t="e">
        <f t="shared" ca="1" si="17"/>
        <v>#NAME?</v>
      </c>
      <c r="BG134" s="6"/>
      <c r="BH134" s="6">
        <f>VLOOKUP(A134, ALL_AP_DATA!$A$2:$D$3600, 3, FALSE)</f>
        <v>409</v>
      </c>
      <c r="BI134" s="6">
        <f>VLOOKUP(A134, ALL_AP_DATA!$A$2:$E$3600, 5, FALSE)</f>
        <v>210900</v>
      </c>
      <c r="BJ134" s="6">
        <f t="shared" si="8"/>
        <v>263.625</v>
      </c>
      <c r="BK134" s="6">
        <f t="shared" si="18"/>
        <v>0.51124999999999998</v>
      </c>
    </row>
    <row r="135" spans="1:63" ht="15.75" customHeight="1" x14ac:dyDescent="0.25">
      <c r="A135" s="8" t="s">
        <v>1624</v>
      </c>
      <c r="B135" s="9" t="s">
        <v>1491</v>
      </c>
      <c r="C135" s="9">
        <v>12</v>
      </c>
      <c r="D135" s="9">
        <v>36</v>
      </c>
      <c r="E135" s="9">
        <v>65</v>
      </c>
      <c r="F135" s="9">
        <v>877</v>
      </c>
      <c r="G135" s="9">
        <v>2.0400000000000001E-2</v>
      </c>
      <c r="H135" s="9">
        <v>7.17E-2</v>
      </c>
      <c r="I135" s="9">
        <v>1.2999999999999999E-2</v>
      </c>
      <c r="J135" s="8"/>
      <c r="K135" s="8"/>
      <c r="L135" s="8"/>
      <c r="M135" s="8"/>
      <c r="N135" s="8"/>
      <c r="O135" s="8"/>
      <c r="P135" s="8"/>
      <c r="Q135" s="9">
        <v>52</v>
      </c>
      <c r="R135" s="9">
        <v>284</v>
      </c>
      <c r="S135" s="9">
        <v>786</v>
      </c>
      <c r="T135" s="9">
        <v>57503</v>
      </c>
      <c r="U135" s="9">
        <v>0.161</v>
      </c>
      <c r="V135" s="9">
        <v>0.86660000000000004</v>
      </c>
      <c r="W135" s="9">
        <v>0.85450000000000004</v>
      </c>
      <c r="X135" s="9">
        <v>104</v>
      </c>
      <c r="Y135" s="9">
        <v>239</v>
      </c>
      <c r="Z135" s="9">
        <v>291</v>
      </c>
      <c r="AA135" s="9">
        <v>6189</v>
      </c>
      <c r="AB135" s="9">
        <v>0.13550000000000001</v>
      </c>
      <c r="AC135" s="9">
        <v>0.32079999999999997</v>
      </c>
      <c r="AD135" s="9">
        <v>9.1999999999999998E-2</v>
      </c>
      <c r="AE135" s="9">
        <v>9</v>
      </c>
      <c r="AF135" s="9">
        <v>25</v>
      </c>
      <c r="AG135" s="9">
        <v>1</v>
      </c>
      <c r="AH135" s="9">
        <v>0</v>
      </c>
      <c r="AI135" s="9">
        <v>1.4200000000000001E-2</v>
      </c>
      <c r="AJ135" s="9">
        <v>1.1000000000000001E-3</v>
      </c>
      <c r="AK135" s="9">
        <v>0</v>
      </c>
      <c r="AL135" s="8"/>
      <c r="AM135" s="8"/>
      <c r="AN135" s="8"/>
      <c r="AO135" s="8"/>
      <c r="AP135" s="8"/>
      <c r="AQ135" s="8"/>
      <c r="AR135" s="8"/>
      <c r="AT135" s="6">
        <f t="shared" si="0"/>
        <v>24.361111111111111</v>
      </c>
      <c r="AU135" s="6" t="str">
        <f t="shared" si="1"/>
        <v/>
      </c>
      <c r="AV135" s="6">
        <f t="shared" si="2"/>
        <v>202.47535211267606</v>
      </c>
      <c r="AW135" s="7">
        <f t="shared" si="3"/>
        <v>25.89539748953975</v>
      </c>
      <c r="AX135" s="6">
        <f t="shared" si="4"/>
        <v>0</v>
      </c>
      <c r="AY135" s="6" t="str">
        <f t="shared" si="5"/>
        <v/>
      </c>
      <c r="BA135" s="6">
        <f>VLOOKUP(A135, ALL_AP_DATA!$A$2:$F$3600, 6, FALSE)</f>
        <v>1764</v>
      </c>
      <c r="BB135" s="6">
        <f>VLOOKUP(A135, projmetadata!$A$2:$D$2036, 4, FALSE)</f>
        <v>45614</v>
      </c>
      <c r="BC135" s="6" t="e">
        <f t="array" aca="1" ref="BC135" ca="1">_xludf.IFS(I135&lt;&gt;0, F135/I135, P135&lt;&gt;0, M135/P135, W135&lt;&gt;0, T135/W135, AD135&lt;&gt;0, AA135/AD135, AK135&lt;&gt;0, AH135/AK135, AR135&lt;&gt;0, AO135/AR135, TRUE, 0)</f>
        <v>#NAME?</v>
      </c>
      <c r="BE135" s="6" t="e">
        <f t="shared" ca="1" si="16"/>
        <v>#NAME?</v>
      </c>
      <c r="BF135" s="6" t="e">
        <f t="shared" ca="1" si="17"/>
        <v>#NAME?</v>
      </c>
      <c r="BG135" s="6"/>
      <c r="BH135" s="6">
        <f>VLOOKUP(A135, ALL_AP_DATA!$A$2:$D$3600, 3, FALSE)</f>
        <v>400</v>
      </c>
      <c r="BI135" s="6">
        <f>VLOOKUP(A135, ALL_AP_DATA!$A$2:$E$3600, 5, FALSE)</f>
        <v>67298</v>
      </c>
      <c r="BJ135" s="6">
        <f t="shared" si="8"/>
        <v>38.150793650793652</v>
      </c>
      <c r="BK135" s="6">
        <f t="shared" si="18"/>
        <v>0.22675736961451248</v>
      </c>
    </row>
    <row r="136" spans="1:63" ht="15.75" customHeight="1" x14ac:dyDescent="0.25">
      <c r="A136" s="8" t="s">
        <v>1625</v>
      </c>
      <c r="B136" s="9" t="s">
        <v>1491</v>
      </c>
      <c r="C136" s="9">
        <v>3</v>
      </c>
      <c r="D136" s="9">
        <v>7</v>
      </c>
      <c r="E136" s="9">
        <v>9</v>
      </c>
      <c r="F136" s="9">
        <v>353</v>
      </c>
      <c r="G136" s="9">
        <v>3.8899999999999997E-2</v>
      </c>
      <c r="H136" s="9">
        <v>0.1268</v>
      </c>
      <c r="I136" s="9">
        <v>5.57E-2</v>
      </c>
      <c r="J136" s="8"/>
      <c r="K136" s="8"/>
      <c r="L136" s="8"/>
      <c r="M136" s="8"/>
      <c r="N136" s="8"/>
      <c r="O136" s="8"/>
      <c r="P136" s="8"/>
      <c r="Q136" s="9">
        <v>4</v>
      </c>
      <c r="R136" s="9">
        <v>17</v>
      </c>
      <c r="S136" s="9">
        <v>40</v>
      </c>
      <c r="T136" s="9">
        <v>1283</v>
      </c>
      <c r="U136" s="9">
        <v>9.4399999999999998E-2</v>
      </c>
      <c r="V136" s="9">
        <v>0.56340000000000001</v>
      </c>
      <c r="W136" s="9">
        <v>0.2024</v>
      </c>
      <c r="X136" s="9">
        <v>21</v>
      </c>
      <c r="Y136" s="9">
        <v>69</v>
      </c>
      <c r="Z136" s="9">
        <v>56</v>
      </c>
      <c r="AA136" s="9">
        <v>3753</v>
      </c>
      <c r="AB136" s="9">
        <v>0.38329999999999997</v>
      </c>
      <c r="AC136" s="9">
        <v>0.78869999999999996</v>
      </c>
      <c r="AD136" s="9">
        <v>0.59199999999999997</v>
      </c>
      <c r="AE136" s="9">
        <v>5</v>
      </c>
      <c r="AF136" s="9">
        <v>25</v>
      </c>
      <c r="AG136" s="9">
        <v>36</v>
      </c>
      <c r="AH136" s="9">
        <v>2212</v>
      </c>
      <c r="AI136" s="9">
        <v>0.1389</v>
      </c>
      <c r="AJ136" s="9">
        <v>0.50700000000000001</v>
      </c>
      <c r="AK136" s="9">
        <v>0.34899999999999998</v>
      </c>
      <c r="AL136" s="8"/>
      <c r="AM136" s="8"/>
      <c r="AN136" s="8"/>
      <c r="AO136" s="8"/>
      <c r="AP136" s="8"/>
      <c r="AQ136" s="8"/>
      <c r="AR136" s="8"/>
      <c r="AT136" s="6">
        <f t="shared" si="0"/>
        <v>50.428571428571431</v>
      </c>
      <c r="AU136" s="6" t="str">
        <f t="shared" si="1"/>
        <v/>
      </c>
      <c r="AV136" s="6">
        <f t="shared" si="2"/>
        <v>75.470588235294116</v>
      </c>
      <c r="AW136" s="7">
        <f t="shared" si="3"/>
        <v>54.391304347826086</v>
      </c>
      <c r="AX136" s="6">
        <f t="shared" si="4"/>
        <v>88.48</v>
      </c>
      <c r="AY136" s="6" t="str">
        <f t="shared" si="5"/>
        <v/>
      </c>
      <c r="BA136" s="6">
        <f>VLOOKUP(A136, ALL_AP_DATA!$A$2:$F$3600, 6, FALSE)</f>
        <v>180</v>
      </c>
      <c r="BB136" s="6">
        <f>VLOOKUP(A136, projmetadata!$A$2:$D$2036, 4, FALSE)</f>
        <v>21123</v>
      </c>
      <c r="BC136" s="6" t="e">
        <f t="array" aca="1" ref="BC136" ca="1">_xludf.IFS(I136&lt;&gt;0, F136/I136, P136&lt;&gt;0, M136/P136, W136&lt;&gt;0, T136/W136, AD136&lt;&gt;0, AA136/AD136, AK136&lt;&gt;0, AH136/AK136, AR136&lt;&gt;0, AO136/AR136, TRUE, 0)</f>
        <v>#NAME?</v>
      </c>
      <c r="BE136" s="6" t="e">
        <f t="shared" ca="1" si="16"/>
        <v>#NAME?</v>
      </c>
      <c r="BF136" s="6" t="e">
        <f t="shared" ca="1" si="17"/>
        <v>#NAME?</v>
      </c>
      <c r="BG136" s="6"/>
      <c r="BH136" s="6">
        <f>VLOOKUP(A136, ALL_AP_DATA!$A$2:$D$3600, 3, FALSE)</f>
        <v>31</v>
      </c>
      <c r="BI136" s="6">
        <f>VLOOKUP(A136, ALL_AP_DATA!$A$2:$E$3600, 5, FALSE)</f>
        <v>6339</v>
      </c>
      <c r="BJ136" s="6">
        <f t="shared" si="8"/>
        <v>35.216666666666669</v>
      </c>
      <c r="BK136" s="6">
        <f t="shared" si="18"/>
        <v>0.17222222222222222</v>
      </c>
    </row>
    <row r="137" spans="1:63" ht="15.75" customHeight="1" x14ac:dyDescent="0.25">
      <c r="A137" s="8" t="s">
        <v>1626</v>
      </c>
      <c r="B137" s="9" t="s">
        <v>1491</v>
      </c>
      <c r="C137" s="9">
        <v>1</v>
      </c>
      <c r="D137" s="9">
        <v>32</v>
      </c>
      <c r="E137" s="9">
        <v>10</v>
      </c>
      <c r="F137" s="9">
        <v>58</v>
      </c>
      <c r="G137" s="9">
        <v>0.14219999999999999</v>
      </c>
      <c r="H137" s="9">
        <v>4.0800000000000003E-2</v>
      </c>
      <c r="I137" s="9">
        <v>8.9999999999999998E-4</v>
      </c>
      <c r="J137" s="8"/>
      <c r="K137" s="8"/>
      <c r="L137" s="8"/>
      <c r="M137" s="8"/>
      <c r="N137" s="8"/>
      <c r="O137" s="8"/>
      <c r="P137" s="8"/>
      <c r="Q137" s="9">
        <v>8</v>
      </c>
      <c r="R137" s="9">
        <v>25</v>
      </c>
      <c r="S137" s="9">
        <v>232</v>
      </c>
      <c r="T137" s="9">
        <v>64912</v>
      </c>
      <c r="U137" s="9">
        <v>0.1111</v>
      </c>
      <c r="V137" s="9">
        <v>0.94689999999999996</v>
      </c>
      <c r="W137" s="9">
        <v>0.9849</v>
      </c>
      <c r="X137" s="9">
        <v>15</v>
      </c>
      <c r="Y137" s="9">
        <v>103</v>
      </c>
      <c r="Z137" s="9">
        <v>20</v>
      </c>
      <c r="AA137" s="9">
        <v>406</v>
      </c>
      <c r="AB137" s="9">
        <v>0.45779999999999998</v>
      </c>
      <c r="AC137" s="9">
        <v>8.1600000000000006E-2</v>
      </c>
      <c r="AD137" s="9">
        <v>6.1999999999999998E-3</v>
      </c>
      <c r="AE137" s="9">
        <v>7</v>
      </c>
      <c r="AF137" s="9">
        <v>48</v>
      </c>
      <c r="AG137" s="9">
        <v>14</v>
      </c>
      <c r="AH137" s="9">
        <v>330</v>
      </c>
      <c r="AI137" s="9">
        <v>0.21329999999999999</v>
      </c>
      <c r="AJ137" s="9">
        <v>5.7099999999999998E-2</v>
      </c>
      <c r="AK137" s="9">
        <v>5.0000000000000001E-3</v>
      </c>
      <c r="AL137" s="8"/>
      <c r="AM137" s="8"/>
      <c r="AN137" s="8"/>
      <c r="AO137" s="8"/>
      <c r="AP137" s="8"/>
      <c r="AQ137" s="8"/>
      <c r="AR137" s="8"/>
      <c r="AT137" s="6">
        <f t="shared" si="0"/>
        <v>1.8125</v>
      </c>
      <c r="AU137" s="6" t="str">
        <f t="shared" si="1"/>
        <v/>
      </c>
      <c r="AV137" s="6">
        <f t="shared" si="2"/>
        <v>2596.48</v>
      </c>
      <c r="AW137" s="7">
        <f t="shared" si="3"/>
        <v>3.941747572815534</v>
      </c>
      <c r="AX137" s="6">
        <f t="shared" si="4"/>
        <v>6.875</v>
      </c>
      <c r="AY137" s="6" t="str">
        <f t="shared" si="5"/>
        <v/>
      </c>
      <c r="BA137" s="6">
        <f>VLOOKUP(A137, ALL_AP_DATA!$A$2:$F$3600, 6, FALSE)</f>
        <v>225</v>
      </c>
      <c r="BB137" s="6">
        <f>VLOOKUP(A137, projmetadata!$A$2:$D$2036, 4, FALSE)</f>
        <v>24813</v>
      </c>
      <c r="BC137" s="6" t="e">
        <f t="array" aca="1" ref="BC137" ca="1">_xludf.IFS(I137&lt;&gt;0, F137/I137, P137&lt;&gt;0, M137/P137, W137&lt;&gt;0, T137/W137, AD137&lt;&gt;0, AA137/AD137, AK137&lt;&gt;0, AH137/AK137, AR137&lt;&gt;0, AO137/AR137, TRUE, 0)</f>
        <v>#NAME?</v>
      </c>
      <c r="BE137" s="6" t="e">
        <f t="shared" ca="1" si="16"/>
        <v>#NAME?</v>
      </c>
      <c r="BF137" s="6" t="e">
        <f t="shared" ca="1" si="17"/>
        <v>#NAME?</v>
      </c>
      <c r="BG137" s="6"/>
      <c r="BH137" s="6">
        <f>VLOOKUP(A137, ALL_AP_DATA!$A$2:$D$3600, 3, FALSE)</f>
        <v>34</v>
      </c>
      <c r="BI137" s="6">
        <f>VLOOKUP(A137, ALL_AP_DATA!$A$2:$E$3600, 5, FALSE)</f>
        <v>65905</v>
      </c>
      <c r="BJ137" s="6">
        <f t="shared" si="8"/>
        <v>292.9111111111111</v>
      </c>
      <c r="BK137" s="6">
        <f t="shared" si="18"/>
        <v>0.15111111111111111</v>
      </c>
    </row>
    <row r="138" spans="1:63" ht="15.75" customHeight="1" x14ac:dyDescent="0.25">
      <c r="A138" s="8" t="s">
        <v>1627</v>
      </c>
      <c r="B138" s="9" t="s">
        <v>1491</v>
      </c>
      <c r="C138" s="9">
        <v>1</v>
      </c>
      <c r="D138" s="9">
        <v>75</v>
      </c>
      <c r="E138" s="9">
        <v>1013</v>
      </c>
      <c r="F138" s="9">
        <v>32685</v>
      </c>
      <c r="G138" s="9">
        <v>0.1678</v>
      </c>
      <c r="H138" s="9">
        <v>0.37930000000000003</v>
      </c>
      <c r="I138" s="9">
        <v>0.13539999999999999</v>
      </c>
      <c r="J138" s="9">
        <v>11</v>
      </c>
      <c r="K138" s="9">
        <v>57</v>
      </c>
      <c r="L138" s="9">
        <v>1032</v>
      </c>
      <c r="M138" s="9">
        <v>31681</v>
      </c>
      <c r="N138" s="9">
        <v>0.1275</v>
      </c>
      <c r="O138" s="9">
        <v>0.38640000000000002</v>
      </c>
      <c r="P138" s="9">
        <v>0.13120000000000001</v>
      </c>
      <c r="Q138" s="9">
        <v>45</v>
      </c>
      <c r="R138" s="9">
        <v>249</v>
      </c>
      <c r="S138" s="9">
        <v>2502</v>
      </c>
      <c r="T138" s="9">
        <v>234403</v>
      </c>
      <c r="U138" s="9">
        <v>0.55700000000000005</v>
      </c>
      <c r="V138" s="9">
        <v>0.93669999999999998</v>
      </c>
      <c r="W138" s="9">
        <v>0.97089999999999999</v>
      </c>
      <c r="X138" s="9">
        <v>29</v>
      </c>
      <c r="Y138" s="9">
        <v>148</v>
      </c>
      <c r="Z138" s="9">
        <v>1282</v>
      </c>
      <c r="AA138" s="9">
        <v>41008</v>
      </c>
      <c r="AB138" s="9">
        <v>0.33110000000000001</v>
      </c>
      <c r="AC138" s="9">
        <v>0.48</v>
      </c>
      <c r="AD138" s="9">
        <v>0.16980000000000001</v>
      </c>
      <c r="AE138" s="9">
        <v>6</v>
      </c>
      <c r="AF138" s="9">
        <v>24</v>
      </c>
      <c r="AG138" s="9">
        <v>471</v>
      </c>
      <c r="AH138" s="9">
        <v>11474</v>
      </c>
      <c r="AI138" s="9">
        <v>5.3699999999999998E-2</v>
      </c>
      <c r="AJ138" s="9">
        <v>0.17630000000000001</v>
      </c>
      <c r="AK138" s="9">
        <v>4.7500000000000001E-2</v>
      </c>
      <c r="AL138" s="9">
        <v>5</v>
      </c>
      <c r="AM138" s="9">
        <v>100</v>
      </c>
      <c r="AN138" s="9">
        <v>1863</v>
      </c>
      <c r="AO138" s="9">
        <v>55854</v>
      </c>
      <c r="AP138" s="9">
        <v>0.22370000000000001</v>
      </c>
      <c r="AQ138" s="9">
        <v>0.69750000000000001</v>
      </c>
      <c r="AR138" s="9">
        <v>0.23130000000000001</v>
      </c>
      <c r="AT138" s="6">
        <f t="shared" si="0"/>
        <v>435.8</v>
      </c>
      <c r="AU138" s="6">
        <f t="shared" si="1"/>
        <v>555.80701754385962</v>
      </c>
      <c r="AV138" s="6">
        <f t="shared" si="2"/>
        <v>941.37751004016059</v>
      </c>
      <c r="AW138" s="7">
        <f t="shared" si="3"/>
        <v>277.08108108108109</v>
      </c>
      <c r="AX138" s="6">
        <f t="shared" si="4"/>
        <v>478.08333333333331</v>
      </c>
      <c r="AY138" s="6">
        <f t="shared" si="5"/>
        <v>558.54</v>
      </c>
      <c r="BA138" s="6">
        <f>VLOOKUP(A138, ALL_AP_DATA!$A$2:$F$3600, 6, FALSE)</f>
        <v>447</v>
      </c>
      <c r="BB138" s="6">
        <f>VLOOKUP(A138, projmetadata!$A$2:$D$2036, 4, FALSE)</f>
        <v>45291</v>
      </c>
      <c r="BC138" s="6" t="e">
        <f t="array" aca="1" ref="BC138" ca="1">_xludf.IFS(I138&lt;&gt;0, F138/I138, P138&lt;&gt;0, M138/P138, W138&lt;&gt;0, T138/W138, AD138&lt;&gt;0, AA138/AD138, AK138&lt;&gt;0, AH138/AK138, AR138&lt;&gt;0, AO138/AR138, TRUE, 0)</f>
        <v>#NAME?</v>
      </c>
      <c r="BE138" s="6" t="e">
        <f t="shared" ca="1" si="16"/>
        <v>#NAME?</v>
      </c>
      <c r="BF138" s="6" t="e">
        <f t="shared" ca="1" si="17"/>
        <v>#NAME?</v>
      </c>
      <c r="BG138" s="6"/>
      <c r="BH138" s="6">
        <f>VLOOKUP(A138, ALL_AP_DATA!$A$2:$D$3600, 3, FALSE)</f>
        <v>268</v>
      </c>
      <c r="BI138" s="6">
        <f>VLOOKUP(A138, ALL_AP_DATA!$A$2:$E$3600, 5, FALSE)</f>
        <v>241438</v>
      </c>
      <c r="BJ138" s="6">
        <f t="shared" si="8"/>
        <v>540.12975391498878</v>
      </c>
      <c r="BK138" s="6">
        <f t="shared" si="18"/>
        <v>0.59955257270693507</v>
      </c>
    </row>
    <row r="139" spans="1:63" ht="15.75" customHeight="1" x14ac:dyDescent="0.25">
      <c r="A139" s="8" t="s">
        <v>1628</v>
      </c>
      <c r="B139" s="9" t="s">
        <v>1491</v>
      </c>
      <c r="C139" s="9">
        <v>15</v>
      </c>
      <c r="D139" s="9">
        <v>88</v>
      </c>
      <c r="E139" s="9">
        <v>69</v>
      </c>
      <c r="F139" s="9">
        <v>4092</v>
      </c>
      <c r="G139" s="9">
        <v>0.1719</v>
      </c>
      <c r="H139" s="9">
        <v>0.42330000000000001</v>
      </c>
      <c r="I139" s="9">
        <v>0.44400000000000001</v>
      </c>
      <c r="J139" s="8"/>
      <c r="K139" s="8"/>
      <c r="L139" s="8"/>
      <c r="M139" s="8"/>
      <c r="N139" s="8"/>
      <c r="O139" s="8"/>
      <c r="P139" s="8"/>
      <c r="Q139" s="9">
        <v>10</v>
      </c>
      <c r="R139" s="9">
        <v>26</v>
      </c>
      <c r="S139" s="9">
        <v>64</v>
      </c>
      <c r="T139" s="9">
        <v>4216</v>
      </c>
      <c r="U139" s="9">
        <v>5.0799999999999998E-2</v>
      </c>
      <c r="V139" s="9">
        <v>0.3926</v>
      </c>
      <c r="W139" s="9">
        <v>0.45739999999999997</v>
      </c>
      <c r="X139" s="9">
        <v>64</v>
      </c>
      <c r="Y139" s="9">
        <v>320</v>
      </c>
      <c r="Z139" s="9">
        <v>105</v>
      </c>
      <c r="AA139" s="9">
        <v>5698</v>
      </c>
      <c r="AB139" s="9">
        <v>0.625</v>
      </c>
      <c r="AC139" s="9">
        <v>0.64419999999999999</v>
      </c>
      <c r="AD139" s="9">
        <v>0.61819999999999997</v>
      </c>
      <c r="AE139" s="9">
        <v>30</v>
      </c>
      <c r="AF139" s="9">
        <v>146</v>
      </c>
      <c r="AG139" s="9">
        <v>68</v>
      </c>
      <c r="AH139" s="9">
        <v>4189</v>
      </c>
      <c r="AI139" s="9">
        <v>0.28520000000000001</v>
      </c>
      <c r="AJ139" s="9">
        <v>0.41720000000000002</v>
      </c>
      <c r="AK139" s="9">
        <v>0.45450000000000002</v>
      </c>
      <c r="AL139" s="8"/>
      <c r="AM139" s="8"/>
      <c r="AN139" s="8"/>
      <c r="AO139" s="8"/>
      <c r="AP139" s="8"/>
      <c r="AQ139" s="8"/>
      <c r="AR139" s="8"/>
      <c r="AT139" s="6">
        <f t="shared" si="0"/>
        <v>46.5</v>
      </c>
      <c r="AU139" s="6" t="str">
        <f t="shared" si="1"/>
        <v/>
      </c>
      <c r="AV139" s="6">
        <f t="shared" si="2"/>
        <v>162.15384615384616</v>
      </c>
      <c r="AW139" s="7">
        <f t="shared" si="3"/>
        <v>17.806249999999999</v>
      </c>
      <c r="AX139" s="6">
        <f t="shared" si="4"/>
        <v>28.69178082191781</v>
      </c>
      <c r="AY139" s="6" t="str">
        <f t="shared" si="5"/>
        <v/>
      </c>
      <c r="BA139" s="6">
        <f>VLOOKUP(A139, ALL_AP_DATA!$A$2:$F$3600, 6, FALSE)</f>
        <v>512</v>
      </c>
      <c r="BB139" s="6">
        <f>VLOOKUP(A139, projmetadata!$A$2:$D$2036, 4, FALSE)</f>
        <v>56082</v>
      </c>
      <c r="BC139" s="6" t="e">
        <f t="array" aca="1" ref="BC139" ca="1">_xludf.IFS(I139&lt;&gt;0, F139/I139, P139&lt;&gt;0, M139/P139, W139&lt;&gt;0, T139/W139, AD139&lt;&gt;0, AA139/AD139, AK139&lt;&gt;0, AH139/AK139, AR139&lt;&gt;0, AO139/AR139, TRUE, 0)</f>
        <v>#NAME?</v>
      </c>
      <c r="BE139" s="6" t="e">
        <f t="shared" ca="1" si="16"/>
        <v>#NAME?</v>
      </c>
      <c r="BF139" s="6" t="e">
        <f t="shared" ca="1" si="17"/>
        <v>#NAME?</v>
      </c>
      <c r="BG139" s="6"/>
      <c r="BH139" s="6">
        <f>VLOOKUP(A139, ALL_AP_DATA!$A$2:$D$3600, 3, FALSE)</f>
        <v>123</v>
      </c>
      <c r="BI139" s="6">
        <f>VLOOKUP(A139, ALL_AP_DATA!$A$2:$E$3600, 5, FALSE)</f>
        <v>9217</v>
      </c>
      <c r="BJ139" s="6">
        <f t="shared" si="8"/>
        <v>18.001953125</v>
      </c>
      <c r="BK139" s="6">
        <f t="shared" si="18"/>
        <v>0.240234375</v>
      </c>
    </row>
    <row r="140" spans="1:63" ht="15.75" customHeight="1" x14ac:dyDescent="0.25">
      <c r="A140" s="8" t="s">
        <v>1629</v>
      </c>
      <c r="B140" s="9" t="s">
        <v>1491</v>
      </c>
      <c r="C140" s="9">
        <v>1</v>
      </c>
      <c r="D140" s="9">
        <v>12</v>
      </c>
      <c r="E140" s="9">
        <v>19</v>
      </c>
      <c r="F140" s="9">
        <v>172</v>
      </c>
      <c r="G140" s="9">
        <v>7.7399999999999997E-2</v>
      </c>
      <c r="H140" s="9">
        <v>0.1696</v>
      </c>
      <c r="I140" s="9">
        <v>7.8100000000000003E-2</v>
      </c>
      <c r="J140" s="8"/>
      <c r="K140" s="8"/>
      <c r="L140" s="8"/>
      <c r="M140" s="8"/>
      <c r="N140" s="8"/>
      <c r="O140" s="8"/>
      <c r="P140" s="8"/>
      <c r="Q140" s="9">
        <v>8</v>
      </c>
      <c r="R140" s="9">
        <v>20</v>
      </c>
      <c r="S140" s="9">
        <v>62</v>
      </c>
      <c r="T140" s="9">
        <v>1265</v>
      </c>
      <c r="U140" s="9">
        <v>0.129</v>
      </c>
      <c r="V140" s="9">
        <v>0.55359999999999998</v>
      </c>
      <c r="W140" s="9">
        <v>0.57469999999999999</v>
      </c>
      <c r="X140" s="9">
        <v>9</v>
      </c>
      <c r="Y140" s="9">
        <v>75</v>
      </c>
      <c r="Z140" s="9">
        <v>52</v>
      </c>
      <c r="AA140" s="9">
        <v>527</v>
      </c>
      <c r="AB140" s="9">
        <v>0.4839</v>
      </c>
      <c r="AC140" s="9">
        <v>0.46429999999999999</v>
      </c>
      <c r="AD140" s="9">
        <v>0.2394</v>
      </c>
      <c r="AE140" s="9">
        <v>1</v>
      </c>
      <c r="AF140" s="9">
        <v>2</v>
      </c>
      <c r="AG140" s="9">
        <v>2</v>
      </c>
      <c r="AH140" s="9">
        <v>9</v>
      </c>
      <c r="AI140" s="9">
        <v>1.29E-2</v>
      </c>
      <c r="AJ140" s="9">
        <v>1.7899999999999999E-2</v>
      </c>
      <c r="AK140" s="9">
        <v>4.1000000000000003E-3</v>
      </c>
      <c r="AL140" s="8"/>
      <c r="AM140" s="8"/>
      <c r="AN140" s="8"/>
      <c r="AO140" s="8"/>
      <c r="AP140" s="8"/>
      <c r="AQ140" s="8"/>
      <c r="AR140" s="8"/>
      <c r="AT140" s="6">
        <f t="shared" si="0"/>
        <v>14.333333333333334</v>
      </c>
      <c r="AU140" s="6" t="str">
        <f t="shared" si="1"/>
        <v/>
      </c>
      <c r="AV140" s="6">
        <f t="shared" si="2"/>
        <v>63.25</v>
      </c>
      <c r="AW140" s="7">
        <f t="shared" si="3"/>
        <v>7.0266666666666664</v>
      </c>
      <c r="AX140" s="6">
        <f t="shared" si="4"/>
        <v>4.5</v>
      </c>
      <c r="AY140" s="6" t="str">
        <f t="shared" si="5"/>
        <v/>
      </c>
      <c r="BA140" s="6">
        <f>VLOOKUP(A140, ALL_AP_DATA!$A$2:$F$3600, 6, FALSE)</f>
        <v>156</v>
      </c>
      <c r="BB140" s="6">
        <f>VLOOKUP(A140, projmetadata!$A$2:$D$2036, 4, FALSE)</f>
        <v>7190</v>
      </c>
      <c r="BC140" s="6" t="e">
        <f t="array" aca="1" ref="BC140" ca="1">_xludf.IFS(I140&lt;&gt;0, F140/I140, P140&lt;&gt;0, M140/P140, W140&lt;&gt;0, T140/W140, AD140&lt;&gt;0, AA140/AD140, AK140&lt;&gt;0, AH140/AK140, AR140&lt;&gt;0, AO140/AR140, TRUE, 0)</f>
        <v>#NAME?</v>
      </c>
      <c r="BE140" s="6" t="e">
        <f t="shared" ca="1" si="16"/>
        <v>#NAME?</v>
      </c>
      <c r="BF140" s="6" t="e">
        <f t="shared" ca="1" si="17"/>
        <v>#NAME?</v>
      </c>
      <c r="BG140" s="6"/>
      <c r="BH140" s="6">
        <f>VLOOKUP(A140, ALL_AP_DATA!$A$2:$D$3600, 3, FALSE)</f>
        <v>82</v>
      </c>
      <c r="BI140" s="6">
        <f>VLOOKUP(A140, ALL_AP_DATA!$A$2:$E$3600, 5, FALSE)</f>
        <v>2201</v>
      </c>
      <c r="BJ140" s="6">
        <f t="shared" si="8"/>
        <v>14.108974358974359</v>
      </c>
      <c r="BK140" s="6">
        <f t="shared" si="18"/>
        <v>0.52564102564102566</v>
      </c>
    </row>
    <row r="141" spans="1:63" ht="15.75" customHeight="1" x14ac:dyDescent="0.25">
      <c r="A141" s="8" t="s">
        <v>1630</v>
      </c>
      <c r="B141" s="9" t="s">
        <v>1491</v>
      </c>
      <c r="C141" s="9">
        <v>2</v>
      </c>
      <c r="D141" s="9">
        <v>27</v>
      </c>
      <c r="E141" s="9">
        <v>169</v>
      </c>
      <c r="F141" s="9">
        <v>17770</v>
      </c>
      <c r="G141" s="9">
        <v>0.20150000000000001</v>
      </c>
      <c r="H141" s="9">
        <v>0.72529999999999994</v>
      </c>
      <c r="I141" s="9">
        <v>0.39529999999999998</v>
      </c>
      <c r="J141" s="9">
        <v>12</v>
      </c>
      <c r="K141" s="9">
        <v>35</v>
      </c>
      <c r="L141" s="9">
        <v>165</v>
      </c>
      <c r="M141" s="9">
        <v>20828</v>
      </c>
      <c r="N141" s="9">
        <v>0.26119999999999999</v>
      </c>
      <c r="O141" s="9">
        <v>0.70820000000000005</v>
      </c>
      <c r="P141" s="9">
        <v>0.46339999999999998</v>
      </c>
      <c r="Q141" s="9">
        <v>14</v>
      </c>
      <c r="R141" s="9">
        <v>63</v>
      </c>
      <c r="S141" s="9">
        <v>218</v>
      </c>
      <c r="T141" s="9">
        <v>29321</v>
      </c>
      <c r="U141" s="9">
        <v>0.47010000000000002</v>
      </c>
      <c r="V141" s="9">
        <v>0.93559999999999999</v>
      </c>
      <c r="W141" s="9">
        <v>0.65229999999999999</v>
      </c>
      <c r="X141" s="9">
        <v>6</v>
      </c>
      <c r="Y141" s="9">
        <v>71</v>
      </c>
      <c r="Z141" s="9">
        <v>169</v>
      </c>
      <c r="AA141" s="9">
        <v>21550</v>
      </c>
      <c r="AB141" s="9">
        <v>0.52990000000000004</v>
      </c>
      <c r="AC141" s="9">
        <v>0.72529999999999994</v>
      </c>
      <c r="AD141" s="9">
        <v>0.47939999999999999</v>
      </c>
      <c r="AE141" s="9">
        <v>3</v>
      </c>
      <c r="AF141" s="9">
        <v>16</v>
      </c>
      <c r="AG141" s="9">
        <v>120</v>
      </c>
      <c r="AH141" s="9">
        <v>11899</v>
      </c>
      <c r="AI141" s="9">
        <v>0.11940000000000001</v>
      </c>
      <c r="AJ141" s="9">
        <v>0.51500000000000001</v>
      </c>
      <c r="AK141" s="9">
        <v>0.26469999999999999</v>
      </c>
      <c r="AL141" s="9">
        <v>7</v>
      </c>
      <c r="AM141" s="9">
        <v>44</v>
      </c>
      <c r="AN141" s="9">
        <v>187</v>
      </c>
      <c r="AO141" s="9">
        <v>24354</v>
      </c>
      <c r="AP141" s="9">
        <v>0.32840000000000003</v>
      </c>
      <c r="AQ141" s="9">
        <v>0.80259999999999998</v>
      </c>
      <c r="AR141" s="9">
        <v>0.54179999999999995</v>
      </c>
      <c r="AT141" s="6">
        <f t="shared" si="0"/>
        <v>658.14814814814815</v>
      </c>
      <c r="AU141" s="6">
        <f t="shared" si="1"/>
        <v>595.08571428571429</v>
      </c>
      <c r="AV141" s="6">
        <f t="shared" si="2"/>
        <v>465.41269841269843</v>
      </c>
      <c r="AW141" s="7">
        <f t="shared" si="3"/>
        <v>303.52112676056339</v>
      </c>
      <c r="AX141" s="6">
        <f t="shared" si="4"/>
        <v>743.6875</v>
      </c>
      <c r="AY141" s="6">
        <f t="shared" si="5"/>
        <v>553.5</v>
      </c>
      <c r="BA141" s="6">
        <f>VLOOKUP(A141, ALL_AP_DATA!$A$2:$F$3600, 6, FALSE)</f>
        <v>134</v>
      </c>
      <c r="BB141" s="6">
        <f>VLOOKUP(A141, projmetadata!$A$2:$D$2036, 4, FALSE)</f>
        <v>38726</v>
      </c>
      <c r="BC141" s="6" t="e">
        <f t="array" aca="1" ref="BC141" ca="1">_xludf.IFS(I141&lt;&gt;0, F141/I141, P141&lt;&gt;0, M141/P141, W141&lt;&gt;0, T141/W141, AD141&lt;&gt;0, AA141/AD141, AK141&lt;&gt;0, AH141/AK141, AR141&lt;&gt;0, AO141/AR141, TRUE, 0)</f>
        <v>#NAME?</v>
      </c>
      <c r="BE141" s="6" t="e">
        <f t="shared" ca="1" si="16"/>
        <v>#NAME?</v>
      </c>
      <c r="BF141" s="6" t="e">
        <f t="shared" ca="1" si="17"/>
        <v>#NAME?</v>
      </c>
      <c r="BG141" s="6"/>
      <c r="BH141" s="6">
        <f>VLOOKUP(A141, ALL_AP_DATA!$A$2:$D$3600, 3, FALSE)</f>
        <v>68</v>
      </c>
      <c r="BI141" s="6">
        <f>VLOOKUP(A141, ALL_AP_DATA!$A$2:$E$3600, 5, FALSE)</f>
        <v>44950</v>
      </c>
      <c r="BJ141" s="6">
        <f t="shared" si="8"/>
        <v>335.44776119402985</v>
      </c>
      <c r="BK141" s="6">
        <f t="shared" si="18"/>
        <v>0.5074626865671642</v>
      </c>
    </row>
    <row r="142" spans="1:63" ht="15.75" customHeight="1" x14ac:dyDescent="0.25">
      <c r="A142" s="8" t="s">
        <v>1631</v>
      </c>
      <c r="B142" s="9" t="s">
        <v>1491</v>
      </c>
      <c r="C142" s="9">
        <v>3</v>
      </c>
      <c r="D142" s="9">
        <v>9</v>
      </c>
      <c r="E142" s="9">
        <v>5</v>
      </c>
      <c r="F142" s="9">
        <v>94</v>
      </c>
      <c r="G142" s="9">
        <v>1.21E-2</v>
      </c>
      <c r="H142" s="9">
        <v>1.1299999999999999E-2</v>
      </c>
      <c r="I142" s="9">
        <v>1.6000000000000001E-3</v>
      </c>
      <c r="J142" s="8"/>
      <c r="K142" s="8"/>
      <c r="L142" s="8"/>
      <c r="M142" s="8"/>
      <c r="N142" s="8"/>
      <c r="O142" s="8"/>
      <c r="P142" s="8"/>
      <c r="Q142" s="9">
        <v>53</v>
      </c>
      <c r="R142" s="9">
        <v>226</v>
      </c>
      <c r="S142" s="9">
        <v>367</v>
      </c>
      <c r="T142" s="9">
        <v>45633</v>
      </c>
      <c r="U142" s="9">
        <v>0.30420000000000003</v>
      </c>
      <c r="V142" s="9">
        <v>0.83220000000000005</v>
      </c>
      <c r="W142" s="9">
        <v>0.77569999999999995</v>
      </c>
      <c r="X142" s="9">
        <v>41</v>
      </c>
      <c r="Y142" s="9">
        <v>193</v>
      </c>
      <c r="Z142" s="9">
        <v>161</v>
      </c>
      <c r="AA142" s="9">
        <v>14557</v>
      </c>
      <c r="AB142" s="9">
        <v>0.25979999999999998</v>
      </c>
      <c r="AC142" s="9">
        <v>0.36509999999999998</v>
      </c>
      <c r="AD142" s="9">
        <v>0.24740000000000001</v>
      </c>
      <c r="AE142" s="9">
        <v>9</v>
      </c>
      <c r="AF142" s="9">
        <v>39</v>
      </c>
      <c r="AG142" s="9">
        <v>67</v>
      </c>
      <c r="AH142" s="9">
        <v>5662</v>
      </c>
      <c r="AI142" s="9">
        <v>5.2499999999999998E-2</v>
      </c>
      <c r="AJ142" s="9">
        <v>0.15190000000000001</v>
      </c>
      <c r="AK142" s="9">
        <v>9.6199999999999994E-2</v>
      </c>
      <c r="AL142" s="8"/>
      <c r="AM142" s="8"/>
      <c r="AN142" s="8"/>
      <c r="AO142" s="8"/>
      <c r="AP142" s="8"/>
      <c r="AQ142" s="8"/>
      <c r="AR142" s="8"/>
      <c r="AT142" s="6">
        <f t="shared" si="0"/>
        <v>10.444444444444445</v>
      </c>
      <c r="AU142" s="6" t="str">
        <f t="shared" si="1"/>
        <v/>
      </c>
      <c r="AV142" s="6">
        <f t="shared" si="2"/>
        <v>201.91592920353983</v>
      </c>
      <c r="AW142" s="7">
        <f t="shared" si="3"/>
        <v>75.424870466321238</v>
      </c>
      <c r="AX142" s="6">
        <f t="shared" si="4"/>
        <v>145.17948717948718</v>
      </c>
      <c r="AY142" s="6" t="str">
        <f t="shared" si="5"/>
        <v/>
      </c>
      <c r="BA142" s="6">
        <f>VLOOKUP(A142, ALL_AP_DATA!$A$2:$F$3600, 6, FALSE)</f>
        <v>743</v>
      </c>
      <c r="BB142" s="6">
        <f>VLOOKUP(A142, projmetadata!$A$2:$D$2036, 4, FALSE)</f>
        <v>47665</v>
      </c>
      <c r="BC142" s="6" t="e">
        <f t="array" aca="1" ref="BC142" ca="1">_xludf.IFS(I142&lt;&gt;0, F142/I142, P142&lt;&gt;0, M142/P142, W142&lt;&gt;0, T142/W142, AD142&lt;&gt;0, AA142/AD142, AK142&lt;&gt;0, AH142/AK142, AR142&lt;&gt;0, AO142/AR142, TRUE, 0)</f>
        <v>#NAME?</v>
      </c>
      <c r="BE142" s="6" t="e">
        <f t="shared" ca="1" si="16"/>
        <v>#NAME?</v>
      </c>
      <c r="BF142" s="6" t="e">
        <f t="shared" ca="1" si="17"/>
        <v>#NAME?</v>
      </c>
      <c r="BG142" s="6"/>
      <c r="BH142" s="6">
        <f>VLOOKUP(A142, ALL_AP_DATA!$A$2:$D$3600, 3, FALSE)</f>
        <v>240</v>
      </c>
      <c r="BI142" s="6">
        <f>VLOOKUP(A142, ALL_AP_DATA!$A$2:$E$3600, 5, FALSE)</f>
        <v>58830</v>
      </c>
      <c r="BJ142" s="6">
        <f t="shared" si="8"/>
        <v>79.179004037685061</v>
      </c>
      <c r="BK142" s="6">
        <f t="shared" si="18"/>
        <v>0.32301480484522205</v>
      </c>
    </row>
    <row r="143" spans="1:63" ht="15.75" customHeight="1" x14ac:dyDescent="0.25">
      <c r="A143" s="8" t="s">
        <v>1632</v>
      </c>
      <c r="B143" s="9" t="s">
        <v>1491</v>
      </c>
      <c r="C143" s="9">
        <v>7</v>
      </c>
      <c r="D143" s="9">
        <v>22</v>
      </c>
      <c r="E143" s="9">
        <v>145</v>
      </c>
      <c r="F143" s="9">
        <v>4420</v>
      </c>
      <c r="G143" s="9">
        <v>2.6599999999999999E-2</v>
      </c>
      <c r="H143" s="9">
        <v>0.18809999999999999</v>
      </c>
      <c r="I143" s="9">
        <v>2.0999999999999999E-3</v>
      </c>
      <c r="J143" s="9">
        <v>6</v>
      </c>
      <c r="K143" s="9">
        <v>31</v>
      </c>
      <c r="L143" s="9">
        <v>266</v>
      </c>
      <c r="M143" s="9">
        <v>10324</v>
      </c>
      <c r="N143" s="9">
        <v>3.7400000000000003E-2</v>
      </c>
      <c r="O143" s="9">
        <v>0.34499999999999997</v>
      </c>
      <c r="P143" s="9">
        <v>4.7999999999999996E-3</v>
      </c>
      <c r="Q143" s="9">
        <v>47</v>
      </c>
      <c r="R143" s="9">
        <v>283</v>
      </c>
      <c r="S143" s="9">
        <v>709</v>
      </c>
      <c r="T143" s="9">
        <v>2130231</v>
      </c>
      <c r="U143" s="9">
        <v>0.34179999999999999</v>
      </c>
      <c r="V143" s="9">
        <v>0.91959999999999997</v>
      </c>
      <c r="W143" s="9">
        <v>0.99260000000000004</v>
      </c>
      <c r="X143" s="9">
        <v>44</v>
      </c>
      <c r="Y143" s="9">
        <v>80</v>
      </c>
      <c r="Z143" s="9">
        <v>304</v>
      </c>
      <c r="AA143" s="9">
        <v>13632</v>
      </c>
      <c r="AB143" s="9">
        <v>9.6600000000000005E-2</v>
      </c>
      <c r="AC143" s="9">
        <v>0.39429999999999998</v>
      </c>
      <c r="AD143" s="9">
        <v>6.4000000000000003E-3</v>
      </c>
      <c r="AE143" s="9">
        <v>1</v>
      </c>
      <c r="AF143" s="9">
        <v>2</v>
      </c>
      <c r="AG143" s="9">
        <v>34</v>
      </c>
      <c r="AH143" s="9">
        <v>592</v>
      </c>
      <c r="AI143" s="9">
        <v>2.3999999999999998E-3</v>
      </c>
      <c r="AJ143" s="9">
        <v>4.41E-2</v>
      </c>
      <c r="AK143" s="9">
        <v>2.9999999999999997E-4</v>
      </c>
      <c r="AL143" s="9">
        <v>2</v>
      </c>
      <c r="AM143" s="9">
        <v>57</v>
      </c>
      <c r="AN143" s="9">
        <v>366</v>
      </c>
      <c r="AO143" s="9">
        <v>204094</v>
      </c>
      <c r="AP143" s="9">
        <v>6.88E-2</v>
      </c>
      <c r="AQ143" s="9">
        <v>0.47470000000000001</v>
      </c>
      <c r="AR143" s="9">
        <v>9.5100000000000004E-2</v>
      </c>
      <c r="AT143" s="6">
        <f t="shared" si="0"/>
        <v>200.90909090909091</v>
      </c>
      <c r="AU143" s="6">
        <f t="shared" si="1"/>
        <v>333.03225806451616</v>
      </c>
      <c r="AV143" s="6">
        <f t="shared" si="2"/>
        <v>7527.3180212014131</v>
      </c>
      <c r="AW143" s="7">
        <f t="shared" si="3"/>
        <v>170.4</v>
      </c>
      <c r="AX143" s="6">
        <f t="shared" si="4"/>
        <v>296</v>
      </c>
      <c r="AY143" s="6">
        <f t="shared" si="5"/>
        <v>3580.5964912280701</v>
      </c>
      <c r="BA143" s="6">
        <f>VLOOKUP(A143, ALL_AP_DATA!$A$2:$F$3600, 6, FALSE)</f>
        <v>828</v>
      </c>
      <c r="BB143" s="6">
        <f>VLOOKUP(A143, projmetadata!$A$2:$D$2036, 4, FALSE)</f>
        <v>22151</v>
      </c>
      <c r="BC143" s="6" t="e">
        <f t="array" aca="1" ref="BC143" ca="1">_xludf.IFS(I143&lt;&gt;0, F143/I143, P143&lt;&gt;0, M143/P143, W143&lt;&gt;0, T143/W143, AD143&lt;&gt;0, AA143/AD143, AK143&lt;&gt;0, AH143/AK143, AR143&lt;&gt;0, AO143/AR143, TRUE, 0)</f>
        <v>#NAME?</v>
      </c>
      <c r="BE143" s="6" t="e">
        <f t="shared" ca="1" si="16"/>
        <v>#NAME?</v>
      </c>
      <c r="BF143" s="6" t="e">
        <f t="shared" ca="1" si="17"/>
        <v>#NAME?</v>
      </c>
      <c r="BG143" s="6"/>
      <c r="BH143" s="6">
        <f>VLOOKUP(A143, ALL_AP_DATA!$A$2:$D$3600, 3, FALSE)</f>
        <v>297</v>
      </c>
      <c r="BI143" s="6">
        <f>VLOOKUP(A143, ALL_AP_DATA!$A$2:$E$3600, 5, FALSE)</f>
        <v>2146024</v>
      </c>
      <c r="BJ143" s="6">
        <f t="shared" si="8"/>
        <v>2591.8164251207731</v>
      </c>
      <c r="BK143" s="6">
        <f t="shared" si="18"/>
        <v>0.35869565217391303</v>
      </c>
    </row>
    <row r="144" spans="1:63" ht="15.75" customHeight="1" x14ac:dyDescent="0.25">
      <c r="A144" s="8" t="s">
        <v>1633</v>
      </c>
      <c r="B144" s="9" t="s">
        <v>1491</v>
      </c>
      <c r="C144" s="9">
        <v>7</v>
      </c>
      <c r="D144" s="9">
        <v>38</v>
      </c>
      <c r="E144" s="9">
        <v>192</v>
      </c>
      <c r="F144" s="9">
        <v>3678</v>
      </c>
      <c r="G144" s="9">
        <v>0.1027</v>
      </c>
      <c r="H144" s="9">
        <v>0.22589999999999999</v>
      </c>
      <c r="I144" s="9">
        <v>6.9000000000000006E-2</v>
      </c>
      <c r="J144" s="9">
        <v>5</v>
      </c>
      <c r="K144" s="9">
        <v>29</v>
      </c>
      <c r="L144" s="9">
        <v>238</v>
      </c>
      <c r="M144" s="9">
        <v>6528</v>
      </c>
      <c r="N144" s="9">
        <v>7.8399999999999997E-2</v>
      </c>
      <c r="O144" s="9">
        <v>0.28000000000000003</v>
      </c>
      <c r="P144" s="9">
        <v>0.12239999999999999</v>
      </c>
      <c r="Q144" s="9">
        <v>24</v>
      </c>
      <c r="R144" s="9">
        <v>97</v>
      </c>
      <c r="S144" s="9">
        <v>685</v>
      </c>
      <c r="T144" s="9">
        <v>43911</v>
      </c>
      <c r="U144" s="9">
        <v>0.26219999999999999</v>
      </c>
      <c r="V144" s="9">
        <v>0.80589999999999995</v>
      </c>
      <c r="W144" s="9">
        <v>0.82340000000000002</v>
      </c>
      <c r="X144" s="9">
        <v>40</v>
      </c>
      <c r="Y144" s="9">
        <v>126</v>
      </c>
      <c r="Z144" s="9">
        <v>328</v>
      </c>
      <c r="AA144" s="9">
        <v>6924</v>
      </c>
      <c r="AB144" s="9">
        <v>0.34050000000000002</v>
      </c>
      <c r="AC144" s="9">
        <v>0.38590000000000002</v>
      </c>
      <c r="AD144" s="9">
        <v>0.1298</v>
      </c>
      <c r="AE144" s="9">
        <v>7</v>
      </c>
      <c r="AF144" s="9">
        <v>26</v>
      </c>
      <c r="AG144" s="9">
        <v>159</v>
      </c>
      <c r="AH144" s="9">
        <v>2709</v>
      </c>
      <c r="AI144" s="9">
        <v>7.0300000000000001E-2</v>
      </c>
      <c r="AJ144" s="9">
        <v>0.18709999999999999</v>
      </c>
      <c r="AK144" s="9">
        <v>5.0799999999999998E-2</v>
      </c>
      <c r="AL144" s="8"/>
      <c r="AM144" s="8"/>
      <c r="AN144" s="8"/>
      <c r="AO144" s="8"/>
      <c r="AP144" s="8"/>
      <c r="AQ144" s="8"/>
      <c r="AR144" s="8"/>
      <c r="AT144" s="6">
        <f t="shared" si="0"/>
        <v>96.78947368421052</v>
      </c>
      <c r="AU144" s="6">
        <f t="shared" si="1"/>
        <v>225.10344827586206</v>
      </c>
      <c r="AV144" s="6">
        <f t="shared" si="2"/>
        <v>452.69072164948454</v>
      </c>
      <c r="AW144" s="7">
        <f t="shared" si="3"/>
        <v>54.952380952380949</v>
      </c>
      <c r="AX144" s="6">
        <f t="shared" si="4"/>
        <v>104.19230769230769</v>
      </c>
      <c r="AY144" s="6" t="str">
        <f t="shared" si="5"/>
        <v/>
      </c>
      <c r="BA144" s="6">
        <f>VLOOKUP(A144, ALL_AP_DATA!$A$2:$F$3600, 6, FALSE)</f>
        <v>370</v>
      </c>
      <c r="BB144" s="6">
        <f>VLOOKUP(A144, projmetadata!$A$2:$D$2036, 4, FALSE)</f>
        <v>64103</v>
      </c>
      <c r="BC144" s="6" t="e">
        <f t="array" aca="1" ref="BC144" ca="1">_xludf.IFS(I144&lt;&gt;0, F144/I144, P144&lt;&gt;0, M144/P144, W144&lt;&gt;0, T144/W144, AD144&lt;&gt;0, AA144/AD144, AK144&lt;&gt;0, AH144/AK144, AR144&lt;&gt;0, AO144/AR144, TRUE, 0)</f>
        <v>#NAME?</v>
      </c>
      <c r="BE144" s="6" t="e">
        <f t="shared" ca="1" si="16"/>
        <v>#NAME?</v>
      </c>
      <c r="BF144" s="6" t="e">
        <f t="shared" ca="1" si="17"/>
        <v>#NAME?</v>
      </c>
      <c r="BG144" s="6"/>
      <c r="BH144" s="6">
        <f>VLOOKUP(A144, ALL_AP_DATA!$A$2:$D$3600, 3, FALSE)</f>
        <v>133</v>
      </c>
      <c r="BI144" s="6">
        <f>VLOOKUP(A144, ALL_AP_DATA!$A$2:$E$3600, 5, FALSE)</f>
        <v>53331</v>
      </c>
      <c r="BJ144" s="6">
        <f t="shared" si="8"/>
        <v>144.13783783783785</v>
      </c>
      <c r="BK144" s="6">
        <f t="shared" si="18"/>
        <v>0.35945945945945945</v>
      </c>
    </row>
    <row r="145" spans="1:63" ht="15.75" customHeight="1" x14ac:dyDescent="0.25">
      <c r="A145" s="8" t="s">
        <v>1634</v>
      </c>
      <c r="B145" s="9" t="s">
        <v>1491</v>
      </c>
      <c r="C145" s="9">
        <v>13</v>
      </c>
      <c r="D145" s="9">
        <v>44</v>
      </c>
      <c r="E145" s="9">
        <v>67</v>
      </c>
      <c r="F145" s="9">
        <v>1347</v>
      </c>
      <c r="G145" s="9">
        <v>5.3499999999999999E-2</v>
      </c>
      <c r="H145" s="9">
        <v>0.1759</v>
      </c>
      <c r="I145" s="9">
        <v>8.8000000000000005E-3</v>
      </c>
      <c r="J145" s="8"/>
      <c r="K145" s="8"/>
      <c r="L145" s="8"/>
      <c r="M145" s="8"/>
      <c r="N145" s="8"/>
      <c r="O145" s="8"/>
      <c r="P145" s="8"/>
      <c r="Q145" s="9">
        <v>14</v>
      </c>
      <c r="R145" s="9">
        <v>42</v>
      </c>
      <c r="S145" s="9">
        <v>211</v>
      </c>
      <c r="T145" s="9">
        <v>132162</v>
      </c>
      <c r="U145" s="9">
        <v>5.0999999999999997E-2</v>
      </c>
      <c r="V145" s="9">
        <v>0.55379999999999996</v>
      </c>
      <c r="W145" s="9">
        <v>0.86250000000000004</v>
      </c>
      <c r="X145" s="9">
        <v>38</v>
      </c>
      <c r="Y145" s="9">
        <v>244</v>
      </c>
      <c r="Z145" s="9">
        <v>160</v>
      </c>
      <c r="AA145" s="9">
        <v>9080</v>
      </c>
      <c r="AB145" s="9">
        <v>0.29649999999999999</v>
      </c>
      <c r="AC145" s="9">
        <v>0.4199</v>
      </c>
      <c r="AD145" s="9">
        <v>5.9299999999999999E-2</v>
      </c>
      <c r="AE145" s="9">
        <v>23</v>
      </c>
      <c r="AF145" s="9">
        <v>239</v>
      </c>
      <c r="AG145" s="9">
        <v>145</v>
      </c>
      <c r="AH145" s="9">
        <v>8595</v>
      </c>
      <c r="AI145" s="9">
        <v>0.29039999999999999</v>
      </c>
      <c r="AJ145" s="9">
        <v>0.38059999999999999</v>
      </c>
      <c r="AK145" s="9">
        <v>5.6099999999999997E-2</v>
      </c>
      <c r="AL145" s="8"/>
      <c r="AM145" s="8"/>
      <c r="AN145" s="8"/>
      <c r="AO145" s="8"/>
      <c r="AP145" s="8"/>
      <c r="AQ145" s="8"/>
      <c r="AR145" s="8"/>
      <c r="AT145" s="6">
        <f t="shared" si="0"/>
        <v>30.613636363636363</v>
      </c>
      <c r="AU145" s="6" t="str">
        <f t="shared" si="1"/>
        <v/>
      </c>
      <c r="AV145" s="6">
        <f t="shared" si="2"/>
        <v>3146.7142857142858</v>
      </c>
      <c r="AW145" s="7">
        <f t="shared" si="3"/>
        <v>37.213114754098363</v>
      </c>
      <c r="AX145" s="6">
        <f t="shared" si="4"/>
        <v>35.962343096234306</v>
      </c>
      <c r="AY145" s="6" t="str">
        <f t="shared" si="5"/>
        <v/>
      </c>
      <c r="BA145" s="6">
        <f>VLOOKUP(A145, ALL_AP_DATA!$A$2:$F$3600, 6, FALSE)</f>
        <v>823</v>
      </c>
      <c r="BB145" s="6">
        <f>VLOOKUP(A145, projmetadata!$A$2:$D$2036, 4, FALSE)</f>
        <v>176226</v>
      </c>
      <c r="BC145" s="6" t="e">
        <f t="array" aca="1" ref="BC145" ca="1">_xludf.IFS(I145&lt;&gt;0, F145/I145, P145&lt;&gt;0, M145/P145, W145&lt;&gt;0, T145/W145, AD145&lt;&gt;0, AA145/AD145, AK145&lt;&gt;0, AH145/AK145, AR145&lt;&gt;0, AO145/AR145, TRUE, 0)</f>
        <v>#NAME?</v>
      </c>
      <c r="BE145" s="6" t="e">
        <f t="shared" ca="1" si="16"/>
        <v>#NAME?</v>
      </c>
      <c r="BF145" s="6" t="e">
        <f t="shared" ca="1" si="17"/>
        <v>#NAME?</v>
      </c>
      <c r="BG145" s="6"/>
      <c r="BH145" s="6">
        <f>VLOOKUP(A145, ALL_AP_DATA!$A$2:$D$3600, 3, FALSE)</f>
        <v>98</v>
      </c>
      <c r="BI145" s="6">
        <f>VLOOKUP(A145, ALL_AP_DATA!$A$2:$E$3600, 5, FALSE)</f>
        <v>153224</v>
      </c>
      <c r="BJ145" s="6">
        <f t="shared" si="8"/>
        <v>186.17739975698663</v>
      </c>
      <c r="BK145" s="6">
        <f t="shared" si="18"/>
        <v>0.11907654921020656</v>
      </c>
    </row>
    <row r="146" spans="1:63" ht="15.75" customHeight="1" x14ac:dyDescent="0.25">
      <c r="A146" s="8" t="s">
        <v>1635</v>
      </c>
      <c r="B146" s="9" t="s">
        <v>1491</v>
      </c>
      <c r="C146" s="9">
        <v>7</v>
      </c>
      <c r="D146" s="9">
        <v>30</v>
      </c>
      <c r="E146" s="9">
        <v>13</v>
      </c>
      <c r="F146" s="9">
        <v>418</v>
      </c>
      <c r="G146" s="9">
        <v>0.13100000000000001</v>
      </c>
      <c r="H146" s="9">
        <v>0.125</v>
      </c>
      <c r="I146" s="9">
        <v>1.15E-2</v>
      </c>
      <c r="J146" s="8"/>
      <c r="K146" s="8"/>
      <c r="L146" s="8"/>
      <c r="M146" s="8"/>
      <c r="N146" s="8"/>
      <c r="O146" s="8"/>
      <c r="P146" s="8"/>
      <c r="Q146" s="9">
        <v>10</v>
      </c>
      <c r="R146" s="9">
        <v>37</v>
      </c>
      <c r="S146" s="9">
        <v>71</v>
      </c>
      <c r="T146" s="9">
        <v>35245</v>
      </c>
      <c r="U146" s="9">
        <v>0.16159999999999999</v>
      </c>
      <c r="V146" s="9">
        <v>0.68269999999999997</v>
      </c>
      <c r="W146" s="9">
        <v>0.96799999999999997</v>
      </c>
      <c r="X146" s="9">
        <v>6</v>
      </c>
      <c r="Y146" s="9">
        <v>61</v>
      </c>
      <c r="Z146" s="9">
        <v>24</v>
      </c>
      <c r="AA146" s="9">
        <v>716</v>
      </c>
      <c r="AB146" s="9">
        <v>0.26640000000000003</v>
      </c>
      <c r="AC146" s="9">
        <v>0.23080000000000001</v>
      </c>
      <c r="AD146" s="9">
        <v>1.9699999999999999E-2</v>
      </c>
      <c r="AE146" s="9">
        <v>8</v>
      </c>
      <c r="AF146" s="9">
        <v>43</v>
      </c>
      <c r="AG146" s="9">
        <v>14</v>
      </c>
      <c r="AH146" s="9">
        <v>346</v>
      </c>
      <c r="AI146" s="9">
        <v>0.18779999999999999</v>
      </c>
      <c r="AJ146" s="9">
        <v>0.1346</v>
      </c>
      <c r="AK146" s="9">
        <v>9.4999999999999998E-3</v>
      </c>
      <c r="AL146" s="8"/>
      <c r="AM146" s="8"/>
      <c r="AN146" s="8"/>
      <c r="AO146" s="8"/>
      <c r="AP146" s="8"/>
      <c r="AQ146" s="8"/>
      <c r="AR146" s="8"/>
      <c r="AT146" s="6">
        <f t="shared" si="0"/>
        <v>13.933333333333334</v>
      </c>
      <c r="AU146" s="6" t="str">
        <f t="shared" si="1"/>
        <v/>
      </c>
      <c r="AV146" s="6">
        <f t="shared" si="2"/>
        <v>952.56756756756761</v>
      </c>
      <c r="AW146" s="7">
        <f t="shared" si="3"/>
        <v>11.737704918032787</v>
      </c>
      <c r="AX146" s="6">
        <f t="shared" si="4"/>
        <v>8.0465116279069768</v>
      </c>
      <c r="AY146" s="6" t="str">
        <f t="shared" si="5"/>
        <v/>
      </c>
      <c r="BA146" s="6">
        <f>VLOOKUP(A146, ALL_AP_DATA!$A$2:$F$3600, 6, FALSE)</f>
        <v>229</v>
      </c>
      <c r="BB146" s="6">
        <f>VLOOKUP(A146, projmetadata!$A$2:$D$2036, 4, FALSE)</f>
        <v>14179</v>
      </c>
      <c r="BC146" s="6" t="e">
        <f t="array" aca="1" ref="BC146" ca="1">_xludf.IFS(I146&lt;&gt;0, F146/I146, P146&lt;&gt;0, M146/P146, W146&lt;&gt;0, T146/W146, AD146&lt;&gt;0, AA146/AD146, AK146&lt;&gt;0, AH146/AK146, AR146&lt;&gt;0, AO146/AR146, TRUE, 0)</f>
        <v>#NAME?</v>
      </c>
      <c r="BE146" s="6" t="e">
        <f t="shared" ca="1" si="16"/>
        <v>#NAME?</v>
      </c>
      <c r="BF146" s="6" t="e">
        <f t="shared" ca="1" si="17"/>
        <v>#NAME?</v>
      </c>
      <c r="BG146" s="6"/>
      <c r="BH146" s="6">
        <f>VLOOKUP(A146, ALL_AP_DATA!$A$2:$D$3600, 3, FALSE)</f>
        <v>118</v>
      </c>
      <c r="BI146" s="6">
        <f>VLOOKUP(A146, ALL_AP_DATA!$A$2:$E$3600, 5, FALSE)</f>
        <v>36412</v>
      </c>
      <c r="BJ146" s="6">
        <f t="shared" si="8"/>
        <v>159.00436681222706</v>
      </c>
      <c r="BK146" s="6">
        <f t="shared" si="18"/>
        <v>0.51528384279475981</v>
      </c>
    </row>
    <row r="147" spans="1:63" ht="15.75" customHeight="1" x14ac:dyDescent="0.25">
      <c r="A147" s="8" t="s">
        <v>1636</v>
      </c>
      <c r="B147" s="9" t="s">
        <v>1491</v>
      </c>
      <c r="C147" s="9">
        <v>5</v>
      </c>
      <c r="D147" s="9">
        <v>14</v>
      </c>
      <c r="E147" s="9">
        <v>73</v>
      </c>
      <c r="F147" s="9">
        <v>2664</v>
      </c>
      <c r="G147" s="9">
        <v>6.6000000000000003E-2</v>
      </c>
      <c r="H147" s="9">
        <v>0.1714</v>
      </c>
      <c r="I147" s="9">
        <v>0.1021</v>
      </c>
      <c r="J147" s="8"/>
      <c r="K147" s="8"/>
      <c r="L147" s="8"/>
      <c r="M147" s="8"/>
      <c r="N147" s="8"/>
      <c r="O147" s="8"/>
      <c r="P147" s="8"/>
      <c r="Q147" s="9">
        <v>13</v>
      </c>
      <c r="R147" s="9">
        <v>39</v>
      </c>
      <c r="S147" s="9">
        <v>223</v>
      </c>
      <c r="T147" s="9">
        <v>14236</v>
      </c>
      <c r="U147" s="9">
        <v>0.184</v>
      </c>
      <c r="V147" s="9">
        <v>0.52349999999999997</v>
      </c>
      <c r="W147" s="9">
        <v>0.54549999999999998</v>
      </c>
      <c r="X147" s="9">
        <v>7</v>
      </c>
      <c r="Y147" s="9">
        <v>50</v>
      </c>
      <c r="Z147" s="9">
        <v>164</v>
      </c>
      <c r="AA147" s="9">
        <v>7222</v>
      </c>
      <c r="AB147" s="9">
        <v>0.23580000000000001</v>
      </c>
      <c r="AC147" s="9">
        <v>0.38500000000000001</v>
      </c>
      <c r="AD147" s="9">
        <v>0.2767</v>
      </c>
      <c r="AE147" s="9">
        <v>2</v>
      </c>
      <c r="AF147" s="9">
        <v>16</v>
      </c>
      <c r="AG147" s="9">
        <v>30</v>
      </c>
      <c r="AH147" s="9">
        <v>391</v>
      </c>
      <c r="AI147" s="9">
        <v>7.5499999999999998E-2</v>
      </c>
      <c r="AJ147" s="9">
        <v>7.0400000000000004E-2</v>
      </c>
      <c r="AK147" s="9">
        <v>1.4999999999999999E-2</v>
      </c>
      <c r="AL147" s="8"/>
      <c r="AM147" s="8"/>
      <c r="AN147" s="8"/>
      <c r="AO147" s="8"/>
      <c r="AP147" s="8"/>
      <c r="AQ147" s="8"/>
      <c r="AR147" s="8"/>
      <c r="AT147" s="6">
        <f t="shared" si="0"/>
        <v>190.28571428571428</v>
      </c>
      <c r="AU147" s="6" t="str">
        <f t="shared" si="1"/>
        <v/>
      </c>
      <c r="AV147" s="6">
        <f t="shared" si="2"/>
        <v>365.02564102564105</v>
      </c>
      <c r="AW147" s="7">
        <f t="shared" si="3"/>
        <v>144.44</v>
      </c>
      <c r="AX147" s="6">
        <f t="shared" si="4"/>
        <v>24.4375</v>
      </c>
      <c r="AY147" s="6" t="str">
        <f t="shared" si="5"/>
        <v/>
      </c>
      <c r="BA147" s="6">
        <f>VLOOKUP(A147, ALL_AP_DATA!$A$2:$F$3600, 6, FALSE)</f>
        <v>212</v>
      </c>
      <c r="BB147" s="6">
        <f>VLOOKUP(A147, projmetadata!$A$2:$D$2036, 4, FALSE)</f>
        <v>14372</v>
      </c>
      <c r="BC147" s="6" t="e">
        <f t="array" aca="1" ref="BC147" ca="1">_xludf.IFS(I147&lt;&gt;0, F147/I147, P147&lt;&gt;0, M147/P147, W147&lt;&gt;0, T147/W147, AD147&lt;&gt;0, AA147/AD147, AK147&lt;&gt;0, AH147/AK147, AR147&lt;&gt;0, AO147/AR147, TRUE, 0)</f>
        <v>#NAME?</v>
      </c>
      <c r="BE147" s="6" t="e">
        <f t="shared" ca="1" si="16"/>
        <v>#NAME?</v>
      </c>
      <c r="BF147" s="6" t="e">
        <f t="shared" ca="1" si="17"/>
        <v>#NAME?</v>
      </c>
      <c r="BG147" s="6"/>
      <c r="BH147" s="6">
        <f>VLOOKUP(A147, ALL_AP_DATA!$A$2:$D$3600, 3, FALSE)</f>
        <v>78</v>
      </c>
      <c r="BI147" s="6">
        <f>VLOOKUP(A147, ALL_AP_DATA!$A$2:$E$3600, 5, FALSE)</f>
        <v>26098</v>
      </c>
      <c r="BJ147" s="6">
        <f t="shared" si="8"/>
        <v>123.10377358490567</v>
      </c>
      <c r="BK147" s="6">
        <f t="shared" si="18"/>
        <v>0.36792452830188677</v>
      </c>
    </row>
    <row r="148" spans="1:63" ht="15.75" customHeight="1" x14ac:dyDescent="0.25">
      <c r="A148" s="8" t="s">
        <v>1637</v>
      </c>
      <c r="B148" s="9" t="s">
        <v>1491</v>
      </c>
      <c r="C148" s="9">
        <v>5</v>
      </c>
      <c r="D148" s="9">
        <v>278</v>
      </c>
      <c r="E148" s="9">
        <v>671</v>
      </c>
      <c r="F148" s="9">
        <v>46500</v>
      </c>
      <c r="G148" s="9">
        <v>0.19620000000000001</v>
      </c>
      <c r="H148" s="9">
        <v>0.57650000000000001</v>
      </c>
      <c r="I148" s="9">
        <v>0.2868</v>
      </c>
      <c r="J148" s="9">
        <v>5</v>
      </c>
      <c r="K148" s="9">
        <v>33</v>
      </c>
      <c r="L148" s="9">
        <v>505</v>
      </c>
      <c r="M148" s="9">
        <v>21985</v>
      </c>
      <c r="N148" s="9">
        <v>2.3300000000000001E-2</v>
      </c>
      <c r="O148" s="9">
        <v>0.43380000000000002</v>
      </c>
      <c r="P148" s="9">
        <v>0.1356</v>
      </c>
      <c r="Q148" s="9">
        <v>55</v>
      </c>
      <c r="R148" s="9">
        <v>263</v>
      </c>
      <c r="S148" s="9">
        <v>1123</v>
      </c>
      <c r="T148" s="9">
        <v>109720</v>
      </c>
      <c r="U148" s="9">
        <v>0.18559999999999999</v>
      </c>
      <c r="V148" s="9">
        <v>0.96479999999999999</v>
      </c>
      <c r="W148" s="9">
        <v>0.67659999999999998</v>
      </c>
      <c r="X148" s="9">
        <v>143</v>
      </c>
      <c r="Y148" s="9">
        <v>412</v>
      </c>
      <c r="Z148" s="9">
        <v>754</v>
      </c>
      <c r="AA148" s="9">
        <v>54294</v>
      </c>
      <c r="AB148" s="9">
        <v>0.2908</v>
      </c>
      <c r="AC148" s="9">
        <v>0.64780000000000004</v>
      </c>
      <c r="AD148" s="9">
        <v>0.33479999999999999</v>
      </c>
      <c r="AE148" s="9">
        <v>35</v>
      </c>
      <c r="AF148" s="9">
        <v>226</v>
      </c>
      <c r="AG148" s="9">
        <v>491</v>
      </c>
      <c r="AH148" s="9">
        <v>32070</v>
      </c>
      <c r="AI148" s="9">
        <v>0.1595</v>
      </c>
      <c r="AJ148" s="9">
        <v>0.42180000000000001</v>
      </c>
      <c r="AK148" s="9">
        <v>0.1978</v>
      </c>
      <c r="AL148" s="9">
        <v>5</v>
      </c>
      <c r="AM148" s="9">
        <v>137</v>
      </c>
      <c r="AN148" s="9">
        <v>1041</v>
      </c>
      <c r="AO148" s="9">
        <v>84315</v>
      </c>
      <c r="AP148" s="9">
        <v>9.6699999999999994E-2</v>
      </c>
      <c r="AQ148" s="9">
        <v>0.89429999999999998</v>
      </c>
      <c r="AR148" s="9">
        <v>0.51990000000000003</v>
      </c>
      <c r="AT148" s="6">
        <f t="shared" si="0"/>
        <v>167.26618705035972</v>
      </c>
      <c r="AU148" s="6">
        <f t="shared" si="1"/>
        <v>666.21212121212125</v>
      </c>
      <c r="AV148" s="6">
        <f t="shared" si="2"/>
        <v>417.18631178707227</v>
      </c>
      <c r="AW148" s="7">
        <f t="shared" si="3"/>
        <v>131.78155339805826</v>
      </c>
      <c r="AX148" s="6">
        <f t="shared" si="4"/>
        <v>141.90265486725664</v>
      </c>
      <c r="AY148" s="6">
        <f t="shared" si="5"/>
        <v>615.43795620437959</v>
      </c>
      <c r="BA148" s="6">
        <f>VLOOKUP(A148, ALL_AP_DATA!$A$2:$F$3600, 6, FALSE)</f>
        <v>1417</v>
      </c>
      <c r="BB148" s="6">
        <f>VLOOKUP(A148, projmetadata!$A$2:$D$2036, 4, FALSE)</f>
        <v>88403</v>
      </c>
      <c r="BC148" s="6" t="e">
        <f t="array" aca="1" ref="BC148" ca="1">_xludf.IFS(I148&lt;&gt;0, F148/I148, P148&lt;&gt;0, M148/P148, W148&lt;&gt;0, T148/W148, AD148&lt;&gt;0, AA148/AD148, AK148&lt;&gt;0, AH148/AK148, AR148&lt;&gt;0, AO148/AR148, TRUE, 0)</f>
        <v>#NAME?</v>
      </c>
      <c r="BE148" s="6" t="e">
        <f t="shared" ca="1" si="16"/>
        <v>#NAME?</v>
      </c>
      <c r="BF148" s="6" t="e">
        <f t="shared" ca="1" si="17"/>
        <v>#NAME?</v>
      </c>
      <c r="BG148" s="6"/>
      <c r="BH148" s="6">
        <f>VLOOKUP(A148, ALL_AP_DATA!$A$2:$D$3600, 3, FALSE)</f>
        <v>370</v>
      </c>
      <c r="BI148" s="6">
        <f>VLOOKUP(A148, ALL_AP_DATA!$A$2:$E$3600, 5, FALSE)</f>
        <v>162160</v>
      </c>
      <c r="BJ148" s="6">
        <f t="shared" si="8"/>
        <v>114.43895553987296</v>
      </c>
      <c r="BK148" s="6">
        <f t="shared" si="18"/>
        <v>0.26111503175723361</v>
      </c>
    </row>
    <row r="149" spans="1:63" ht="15.75" customHeight="1" x14ac:dyDescent="0.25">
      <c r="A149" s="8" t="s">
        <v>1638</v>
      </c>
      <c r="B149" s="9" t="s">
        <v>1491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9">
        <v>3</v>
      </c>
      <c r="R149" s="9">
        <v>8</v>
      </c>
      <c r="S149" s="9">
        <v>17</v>
      </c>
      <c r="T149" s="9">
        <v>369</v>
      </c>
      <c r="U149" s="9">
        <v>4.9099999999999998E-2</v>
      </c>
      <c r="V149" s="9">
        <v>0.45950000000000002</v>
      </c>
      <c r="W149" s="9">
        <v>0.32029999999999997</v>
      </c>
      <c r="X149" s="9">
        <v>1</v>
      </c>
      <c r="Y149" s="9">
        <v>41</v>
      </c>
      <c r="Z149" s="9">
        <v>16</v>
      </c>
      <c r="AA149" s="9">
        <v>674</v>
      </c>
      <c r="AB149" s="9">
        <v>0.2515</v>
      </c>
      <c r="AC149" s="9">
        <v>0.43240000000000001</v>
      </c>
      <c r="AD149" s="9">
        <v>0.58509999999999995</v>
      </c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T149" s="6" t="str">
        <f t="shared" si="0"/>
        <v/>
      </c>
      <c r="AU149" s="6" t="str">
        <f t="shared" si="1"/>
        <v/>
      </c>
      <c r="AV149" s="6">
        <f t="shared" si="2"/>
        <v>46.125</v>
      </c>
      <c r="AW149" s="7">
        <f t="shared" si="3"/>
        <v>16.439024390243901</v>
      </c>
      <c r="AX149" s="6" t="str">
        <f t="shared" si="4"/>
        <v/>
      </c>
      <c r="AY149" s="6" t="str">
        <f t="shared" si="5"/>
        <v/>
      </c>
      <c r="BA149" s="6">
        <f>VLOOKUP(A149, ALL_AP_DATA!$A$2:$F$3600, 6, FALSE)</f>
        <v>163</v>
      </c>
      <c r="BB149" s="6">
        <f>VLOOKUP(A149, projmetadata!$A$2:$D$2036, 4, FALSE)</f>
        <v>10573</v>
      </c>
      <c r="BC149" s="6" t="e">
        <f t="array" aca="1" ref="BC149" ca="1">_xludf.IFS(I149&lt;&gt;0, F149/I149, P149&lt;&gt;0, M149/P149, W149&lt;&gt;0, T149/W149, AD149&lt;&gt;0, AA149/AD149, AK149&lt;&gt;0, AH149/AK149, AR149&lt;&gt;0, AO149/AR149, TRUE, 0)</f>
        <v>#NAME?</v>
      </c>
      <c r="BE149" s="6" t="e">
        <f t="shared" ca="1" si="16"/>
        <v>#NAME?</v>
      </c>
      <c r="BF149" s="6" t="e">
        <f t="shared" ca="1" si="17"/>
        <v>#NAME?</v>
      </c>
      <c r="BG149" s="6"/>
      <c r="BH149" s="6">
        <f>VLOOKUP(A149, ALL_AP_DATA!$A$2:$D$3600, 3, FALSE)</f>
        <v>8</v>
      </c>
      <c r="BI149" s="6">
        <f>VLOOKUP(A149, ALL_AP_DATA!$A$2:$E$3600, 5, FALSE)</f>
        <v>1152</v>
      </c>
      <c r="BJ149" s="6">
        <f t="shared" si="8"/>
        <v>7.0674846625766872</v>
      </c>
      <c r="BK149" s="6">
        <f t="shared" si="18"/>
        <v>4.9079754601226995E-2</v>
      </c>
    </row>
    <row r="150" spans="1:63" ht="15.75" customHeight="1" x14ac:dyDescent="0.25">
      <c r="A150" s="8" t="s">
        <v>1639</v>
      </c>
      <c r="B150" s="9" t="s">
        <v>1491</v>
      </c>
      <c r="C150" s="9">
        <v>4</v>
      </c>
      <c r="D150" s="9">
        <v>43</v>
      </c>
      <c r="E150" s="9">
        <v>27</v>
      </c>
      <c r="F150" s="9">
        <v>585</v>
      </c>
      <c r="G150" s="9">
        <v>0.15640000000000001</v>
      </c>
      <c r="H150" s="9">
        <v>0.28420000000000001</v>
      </c>
      <c r="I150" s="9">
        <v>0.12470000000000001</v>
      </c>
      <c r="J150" s="9">
        <v>3</v>
      </c>
      <c r="K150" s="9">
        <v>11</v>
      </c>
      <c r="L150" s="9">
        <v>18</v>
      </c>
      <c r="M150" s="9">
        <v>482</v>
      </c>
      <c r="N150" s="9">
        <v>0.04</v>
      </c>
      <c r="O150" s="9">
        <v>0.1895</v>
      </c>
      <c r="P150" s="9">
        <v>0.1027</v>
      </c>
      <c r="Q150" s="9">
        <v>6</v>
      </c>
      <c r="R150" s="9">
        <v>30</v>
      </c>
      <c r="S150" s="9">
        <v>52</v>
      </c>
      <c r="T150" s="9">
        <v>2220</v>
      </c>
      <c r="U150" s="9">
        <v>0.1091</v>
      </c>
      <c r="V150" s="9">
        <v>0.5474</v>
      </c>
      <c r="W150" s="9">
        <v>0.47310000000000002</v>
      </c>
      <c r="X150" s="9">
        <v>17</v>
      </c>
      <c r="Y150" s="9">
        <v>230</v>
      </c>
      <c r="Z150" s="9">
        <v>52</v>
      </c>
      <c r="AA150" s="9">
        <v>2423</v>
      </c>
      <c r="AB150" s="9">
        <v>0.83640000000000003</v>
      </c>
      <c r="AC150" s="9">
        <v>0.5474</v>
      </c>
      <c r="AD150" s="9">
        <v>0.51639999999999997</v>
      </c>
      <c r="AE150" s="9">
        <v>9</v>
      </c>
      <c r="AF150" s="9">
        <v>77</v>
      </c>
      <c r="AG150" s="9">
        <v>32</v>
      </c>
      <c r="AH150" s="9">
        <v>837</v>
      </c>
      <c r="AI150" s="9">
        <v>0.28000000000000003</v>
      </c>
      <c r="AJ150" s="9">
        <v>0.33679999999999999</v>
      </c>
      <c r="AK150" s="9">
        <v>0.1784</v>
      </c>
      <c r="AL150" s="8"/>
      <c r="AM150" s="8"/>
      <c r="AN150" s="8"/>
      <c r="AO150" s="8"/>
      <c r="AP150" s="8"/>
      <c r="AQ150" s="8"/>
      <c r="AR150" s="8"/>
      <c r="AT150" s="6">
        <f t="shared" si="0"/>
        <v>13.604651162790697</v>
      </c>
      <c r="AU150" s="6">
        <f t="shared" si="1"/>
        <v>43.81818181818182</v>
      </c>
      <c r="AV150" s="6">
        <f t="shared" si="2"/>
        <v>74</v>
      </c>
      <c r="AW150" s="7">
        <f t="shared" si="3"/>
        <v>10.534782608695652</v>
      </c>
      <c r="AX150" s="6">
        <f t="shared" si="4"/>
        <v>10.870129870129871</v>
      </c>
      <c r="AY150" s="6" t="str">
        <f t="shared" si="5"/>
        <v/>
      </c>
      <c r="BA150" s="6">
        <f>VLOOKUP(A150, ALL_AP_DATA!$A$2:$F$3600, 6, FALSE)</f>
        <v>275</v>
      </c>
      <c r="BB150" s="6">
        <f>VLOOKUP(A150, projmetadata!$A$2:$D$2036, 4, FALSE)</f>
        <v>37681</v>
      </c>
      <c r="BC150" s="6" t="e">
        <f t="array" aca="1" ref="BC150" ca="1">_xludf.IFS(I150&lt;&gt;0, F150/I150, P150&lt;&gt;0, M150/P150, W150&lt;&gt;0, T150/W150, AD150&lt;&gt;0, AA150/AD150, AK150&lt;&gt;0, AH150/AK150, AR150&lt;&gt;0, AO150/AR150, TRUE, 0)</f>
        <v>#NAME?</v>
      </c>
      <c r="BE150" s="6" t="e">
        <f t="shared" ca="1" si="16"/>
        <v>#NAME?</v>
      </c>
      <c r="BF150" s="6" t="e">
        <f t="shared" ca="1" si="17"/>
        <v>#NAME?</v>
      </c>
      <c r="BG150" s="6"/>
      <c r="BH150" s="6">
        <f>VLOOKUP(A150, ALL_AP_DATA!$A$2:$D$3600, 3, FALSE)</f>
        <v>42</v>
      </c>
      <c r="BI150" s="6">
        <f>VLOOKUP(A150, ALL_AP_DATA!$A$2:$E$3600, 5, FALSE)</f>
        <v>4692</v>
      </c>
      <c r="BJ150" s="6">
        <f t="shared" si="8"/>
        <v>17.061818181818182</v>
      </c>
      <c r="BK150" s="6">
        <f t="shared" si="18"/>
        <v>0.15272727272727274</v>
      </c>
    </row>
    <row r="151" spans="1:63" ht="15.75" customHeight="1" x14ac:dyDescent="0.25">
      <c r="A151" s="8" t="s">
        <v>1640</v>
      </c>
      <c r="B151" s="9" t="s">
        <v>1491</v>
      </c>
      <c r="C151" s="9">
        <v>5</v>
      </c>
      <c r="D151" s="9">
        <v>51</v>
      </c>
      <c r="E151" s="9">
        <v>408</v>
      </c>
      <c r="F151" s="9">
        <v>8208</v>
      </c>
      <c r="G151" s="9">
        <v>0.1532</v>
      </c>
      <c r="H151" s="9">
        <v>0.64449999999999996</v>
      </c>
      <c r="I151" s="9">
        <v>0.1636</v>
      </c>
      <c r="J151" s="9">
        <v>4</v>
      </c>
      <c r="K151" s="9">
        <v>39</v>
      </c>
      <c r="L151" s="9">
        <v>403</v>
      </c>
      <c r="M151" s="9">
        <v>7814</v>
      </c>
      <c r="N151" s="9">
        <v>0.1171</v>
      </c>
      <c r="O151" s="9">
        <v>0.63670000000000004</v>
      </c>
      <c r="P151" s="9">
        <v>0.15579999999999999</v>
      </c>
      <c r="Q151" s="9">
        <v>26</v>
      </c>
      <c r="R151" s="9">
        <v>99</v>
      </c>
      <c r="S151" s="9">
        <v>497</v>
      </c>
      <c r="T151" s="9">
        <v>17614</v>
      </c>
      <c r="U151" s="9">
        <v>0.29730000000000001</v>
      </c>
      <c r="V151" s="9">
        <v>0.78520000000000001</v>
      </c>
      <c r="W151" s="9">
        <v>0.35110000000000002</v>
      </c>
      <c r="X151" s="9">
        <v>35</v>
      </c>
      <c r="Y151" s="9">
        <v>181</v>
      </c>
      <c r="Z151" s="9">
        <v>518</v>
      </c>
      <c r="AA151" s="9">
        <v>12900</v>
      </c>
      <c r="AB151" s="9">
        <v>0.54349999999999998</v>
      </c>
      <c r="AC151" s="9">
        <v>0.81830000000000003</v>
      </c>
      <c r="AD151" s="9">
        <v>0.25719999999999998</v>
      </c>
      <c r="AE151" s="9">
        <v>12</v>
      </c>
      <c r="AF151" s="9">
        <v>40</v>
      </c>
      <c r="AG151" s="9">
        <v>312</v>
      </c>
      <c r="AH151" s="9">
        <v>5242</v>
      </c>
      <c r="AI151" s="9">
        <v>0.1201</v>
      </c>
      <c r="AJ151" s="9">
        <v>0.4929</v>
      </c>
      <c r="AK151" s="9">
        <v>0.1045</v>
      </c>
      <c r="AL151" s="9">
        <v>3</v>
      </c>
      <c r="AM151" s="9">
        <v>43</v>
      </c>
      <c r="AN151" s="9">
        <v>412</v>
      </c>
      <c r="AO151" s="9">
        <v>8205</v>
      </c>
      <c r="AP151" s="9">
        <v>0.12909999999999999</v>
      </c>
      <c r="AQ151" s="9">
        <v>0.65090000000000003</v>
      </c>
      <c r="AR151" s="9">
        <v>0.1636</v>
      </c>
      <c r="AT151" s="6">
        <f t="shared" si="0"/>
        <v>160.94117647058823</v>
      </c>
      <c r="AU151" s="6">
        <f t="shared" si="1"/>
        <v>200.35897435897436</v>
      </c>
      <c r="AV151" s="6">
        <f t="shared" si="2"/>
        <v>177.91919191919192</v>
      </c>
      <c r="AW151" s="7">
        <f t="shared" si="3"/>
        <v>71.270718232044203</v>
      </c>
      <c r="AX151" s="6">
        <f t="shared" si="4"/>
        <v>131.05000000000001</v>
      </c>
      <c r="AY151" s="6">
        <f t="shared" si="5"/>
        <v>190.81395348837211</v>
      </c>
      <c r="BA151" s="6">
        <f>VLOOKUP(A151, ALL_AP_DATA!$A$2:$F$3600, 6, FALSE)</f>
        <v>333</v>
      </c>
      <c r="BB151" s="6">
        <f>VLOOKUP(A151, projmetadata!$A$2:$D$2036, 4, FALSE)</f>
        <v>29601</v>
      </c>
      <c r="BC151" s="6" t="e">
        <f t="array" aca="1" ref="BC151" ca="1">_xludf.IFS(I151&lt;&gt;0, F151/I151, P151&lt;&gt;0, M151/P151, W151&lt;&gt;0, T151/W151, AD151&lt;&gt;0, AA151/AD151, AK151&lt;&gt;0, AH151/AK151, AR151&lt;&gt;0, AO151/AR151, TRUE, 0)</f>
        <v>#NAME?</v>
      </c>
      <c r="BE151" s="6" t="e">
        <f t="shared" ca="1" si="16"/>
        <v>#NAME?</v>
      </c>
      <c r="BF151" s="6" t="e">
        <f t="shared" ca="1" si="17"/>
        <v>#NAME?</v>
      </c>
      <c r="BG151" s="6"/>
      <c r="BH151" s="6">
        <f>VLOOKUP(A151, ALL_AP_DATA!$A$2:$D$3600, 3, FALSE)</f>
        <v>127</v>
      </c>
      <c r="BI151" s="6">
        <f>VLOOKUP(A151, ALL_AP_DATA!$A$2:$E$3600, 5, FALSE)</f>
        <v>50163</v>
      </c>
      <c r="BJ151" s="6">
        <f t="shared" si="8"/>
        <v>150.63963963963963</v>
      </c>
      <c r="BK151" s="6">
        <f t="shared" si="18"/>
        <v>0.38138138138138139</v>
      </c>
    </row>
    <row r="152" spans="1:63" ht="15.75" customHeight="1" x14ac:dyDescent="0.25">
      <c r="A152" s="8" t="s">
        <v>1641</v>
      </c>
      <c r="B152" s="9" t="s">
        <v>1491</v>
      </c>
      <c r="C152" s="9">
        <v>4</v>
      </c>
      <c r="D152" s="9">
        <v>8</v>
      </c>
      <c r="E152" s="9">
        <v>19</v>
      </c>
      <c r="F152" s="9">
        <v>833</v>
      </c>
      <c r="G152" s="9">
        <v>1.9300000000000001E-2</v>
      </c>
      <c r="H152" s="9">
        <v>8.0500000000000002E-2</v>
      </c>
      <c r="I152" s="9">
        <v>3.4299999999999997E-2</v>
      </c>
      <c r="J152" s="8"/>
      <c r="K152" s="8"/>
      <c r="L152" s="8"/>
      <c r="M152" s="8"/>
      <c r="N152" s="8"/>
      <c r="O152" s="8"/>
      <c r="P152" s="8"/>
      <c r="Q152" s="9">
        <v>30</v>
      </c>
      <c r="R152" s="9">
        <v>116</v>
      </c>
      <c r="S152" s="9">
        <v>167</v>
      </c>
      <c r="T152" s="9">
        <v>9944</v>
      </c>
      <c r="U152" s="9">
        <v>0.27950000000000003</v>
      </c>
      <c r="V152" s="9">
        <v>0.70760000000000001</v>
      </c>
      <c r="W152" s="9">
        <v>0.4098</v>
      </c>
      <c r="X152" s="9">
        <v>15</v>
      </c>
      <c r="Y152" s="9">
        <v>86</v>
      </c>
      <c r="Z152" s="9">
        <v>86</v>
      </c>
      <c r="AA152" s="9">
        <v>5820</v>
      </c>
      <c r="AB152" s="9">
        <v>0.2072</v>
      </c>
      <c r="AC152" s="9">
        <v>0.3644</v>
      </c>
      <c r="AD152" s="9">
        <v>0.2399</v>
      </c>
      <c r="AE152" s="9">
        <v>7</v>
      </c>
      <c r="AF152" s="9">
        <v>40</v>
      </c>
      <c r="AG152" s="9">
        <v>60</v>
      </c>
      <c r="AH152" s="9">
        <v>3924</v>
      </c>
      <c r="AI152" s="9">
        <v>9.64E-2</v>
      </c>
      <c r="AJ152" s="9">
        <v>0.25419999999999998</v>
      </c>
      <c r="AK152" s="9">
        <v>0.16170000000000001</v>
      </c>
      <c r="AL152" s="8"/>
      <c r="AM152" s="8"/>
      <c r="AN152" s="8"/>
      <c r="AO152" s="8"/>
      <c r="AP152" s="8"/>
      <c r="AQ152" s="8"/>
      <c r="AR152" s="8"/>
      <c r="AT152" s="6">
        <f t="shared" si="0"/>
        <v>104.125</v>
      </c>
      <c r="AU152" s="6" t="str">
        <f t="shared" si="1"/>
        <v/>
      </c>
      <c r="AV152" s="6">
        <f t="shared" si="2"/>
        <v>85.724137931034477</v>
      </c>
      <c r="AW152" s="7">
        <f t="shared" si="3"/>
        <v>67.674418604651166</v>
      </c>
      <c r="AX152" s="6">
        <f t="shared" si="4"/>
        <v>98.1</v>
      </c>
      <c r="AY152" s="6" t="str">
        <f t="shared" si="5"/>
        <v/>
      </c>
      <c r="BA152" s="6">
        <f>VLOOKUP(A152, ALL_AP_DATA!$A$2:$F$3600, 6, FALSE)</f>
        <v>415</v>
      </c>
      <c r="BB152" s="6">
        <f>VLOOKUP(A152, projmetadata!$A$2:$D$2036, 4, FALSE)</f>
        <v>46086</v>
      </c>
      <c r="BC152" s="6" t="e">
        <f t="array" aca="1" ref="BC152" ca="1">_xludf.IFS(I152&lt;&gt;0, F152/I152, P152&lt;&gt;0, M152/P152, W152&lt;&gt;0, T152/W152, AD152&lt;&gt;0, AA152/AD152, AK152&lt;&gt;0, AH152/AK152, AR152&lt;&gt;0, AO152/AR152, TRUE, 0)</f>
        <v>#NAME?</v>
      </c>
      <c r="BE152" s="6" t="e">
        <f t="shared" ca="1" si="16"/>
        <v>#NAME?</v>
      </c>
      <c r="BF152" s="6" t="e">
        <f t="shared" ca="1" si="17"/>
        <v>#NAME?</v>
      </c>
      <c r="BG152" s="6"/>
      <c r="BH152" s="6">
        <f>VLOOKUP(A152, ALL_AP_DATA!$A$2:$D$3600, 3, FALSE)</f>
        <v>127</v>
      </c>
      <c r="BI152" s="6">
        <f>VLOOKUP(A152, ALL_AP_DATA!$A$2:$E$3600, 5, FALSE)</f>
        <v>24263</v>
      </c>
      <c r="BJ152" s="6">
        <f t="shared" si="8"/>
        <v>58.465060240963858</v>
      </c>
      <c r="BK152" s="6">
        <f t="shared" si="18"/>
        <v>0.30602409638554218</v>
      </c>
    </row>
    <row r="153" spans="1:63" ht="15.75" customHeight="1" x14ac:dyDescent="0.25">
      <c r="A153" s="8" t="s">
        <v>1642</v>
      </c>
      <c r="B153" s="9" t="s">
        <v>1491</v>
      </c>
      <c r="C153" s="9">
        <v>1</v>
      </c>
      <c r="D153" s="9">
        <v>38</v>
      </c>
      <c r="E153" s="9">
        <v>240</v>
      </c>
      <c r="F153" s="9">
        <v>11357</v>
      </c>
      <c r="G153" s="9">
        <v>0.2676</v>
      </c>
      <c r="H153" s="9">
        <v>0.56069999999999998</v>
      </c>
      <c r="I153" s="9">
        <v>0.56030000000000002</v>
      </c>
      <c r="J153" s="9">
        <v>1</v>
      </c>
      <c r="K153" s="9">
        <v>9</v>
      </c>
      <c r="L153" s="9">
        <v>99</v>
      </c>
      <c r="M153" s="9">
        <v>2331</v>
      </c>
      <c r="N153" s="9">
        <v>6.3399999999999998E-2</v>
      </c>
      <c r="O153" s="9">
        <v>0.23130000000000001</v>
      </c>
      <c r="P153" s="9">
        <v>0.115</v>
      </c>
      <c r="Q153" s="9">
        <v>13</v>
      </c>
      <c r="R153" s="9">
        <v>53</v>
      </c>
      <c r="S153" s="9">
        <v>301</v>
      </c>
      <c r="T153" s="9">
        <v>16690</v>
      </c>
      <c r="U153" s="9">
        <v>0.37319999999999998</v>
      </c>
      <c r="V153" s="9">
        <v>0.70330000000000004</v>
      </c>
      <c r="W153" s="9">
        <v>0.82330000000000003</v>
      </c>
      <c r="X153" s="9">
        <v>16</v>
      </c>
      <c r="Y153" s="9">
        <v>78</v>
      </c>
      <c r="Z153" s="9">
        <v>317</v>
      </c>
      <c r="AA153" s="9">
        <v>14364</v>
      </c>
      <c r="AB153" s="9">
        <v>0.54930000000000001</v>
      </c>
      <c r="AC153" s="9">
        <v>0.74070000000000003</v>
      </c>
      <c r="AD153" s="9">
        <v>0.70860000000000001</v>
      </c>
      <c r="AE153" s="9">
        <v>13</v>
      </c>
      <c r="AF153" s="9">
        <v>44</v>
      </c>
      <c r="AG153" s="9">
        <v>275</v>
      </c>
      <c r="AH153" s="9">
        <v>12706</v>
      </c>
      <c r="AI153" s="9">
        <v>0.30990000000000001</v>
      </c>
      <c r="AJ153" s="9">
        <v>0.64249999999999996</v>
      </c>
      <c r="AK153" s="9">
        <v>0.62680000000000002</v>
      </c>
      <c r="AL153" s="8"/>
      <c r="AM153" s="8"/>
      <c r="AN153" s="8"/>
      <c r="AO153" s="8"/>
      <c r="AP153" s="8"/>
      <c r="AQ153" s="8"/>
      <c r="AR153" s="8"/>
      <c r="AT153" s="6">
        <f t="shared" si="0"/>
        <v>298.86842105263156</v>
      </c>
      <c r="AU153" s="6">
        <f t="shared" si="1"/>
        <v>259</v>
      </c>
      <c r="AV153" s="6">
        <f t="shared" si="2"/>
        <v>314.90566037735852</v>
      </c>
      <c r="AW153" s="7">
        <f t="shared" si="3"/>
        <v>184.15384615384616</v>
      </c>
      <c r="AX153" s="6">
        <f t="shared" si="4"/>
        <v>288.77272727272725</v>
      </c>
      <c r="AY153" s="6" t="str">
        <f t="shared" si="5"/>
        <v/>
      </c>
      <c r="BA153" s="6">
        <f>VLOOKUP(A153, ALL_AP_DATA!$A$2:$F$3600, 6, FALSE)</f>
        <v>142</v>
      </c>
      <c r="BB153" s="6">
        <f>VLOOKUP(A153, projmetadata!$A$2:$D$2036, 4, FALSE)</f>
        <v>16847</v>
      </c>
      <c r="BC153" s="6" t="e">
        <f t="array" aca="1" ref="BC153" ca="1">_xludf.IFS(I153&lt;&gt;0, F153/I153, P153&lt;&gt;0, M153/P153, W153&lt;&gt;0, T153/W153, AD153&lt;&gt;0, AA153/AD153, AK153&lt;&gt;0, AH153/AK153, AR153&lt;&gt;0, AO153/AR153, TRUE, 0)</f>
        <v>#NAME?</v>
      </c>
      <c r="BE153" s="6" t="e">
        <f t="shared" ca="1" si="16"/>
        <v>#NAME?</v>
      </c>
      <c r="BF153" s="6" t="e">
        <f t="shared" ca="1" si="17"/>
        <v>#NAME?</v>
      </c>
      <c r="BG153" s="6"/>
      <c r="BH153" s="6">
        <f>VLOOKUP(A153, ALL_AP_DATA!$A$2:$D$3600, 3, FALSE)</f>
        <v>66</v>
      </c>
      <c r="BI153" s="6">
        <f>VLOOKUP(A153, ALL_AP_DATA!$A$2:$E$3600, 5, FALSE)</f>
        <v>20271</v>
      </c>
      <c r="BJ153" s="6">
        <f t="shared" si="8"/>
        <v>142.75352112676057</v>
      </c>
      <c r="BK153" s="6">
        <f t="shared" si="18"/>
        <v>0.46478873239436619</v>
      </c>
    </row>
    <row r="154" spans="1:63" ht="15.75" customHeight="1" x14ac:dyDescent="0.25">
      <c r="A154" s="8" t="s">
        <v>1643</v>
      </c>
      <c r="B154" s="9" t="s">
        <v>1491</v>
      </c>
      <c r="C154" s="9">
        <v>33</v>
      </c>
      <c r="D154" s="9">
        <v>238</v>
      </c>
      <c r="E154" s="9">
        <v>1162</v>
      </c>
      <c r="F154" s="9">
        <v>40092</v>
      </c>
      <c r="G154" s="9">
        <v>0.1293</v>
      </c>
      <c r="H154" s="9">
        <v>0.43630000000000002</v>
      </c>
      <c r="I154" s="9">
        <v>0.21099999999999999</v>
      </c>
      <c r="J154" s="9">
        <v>22</v>
      </c>
      <c r="K154" s="9">
        <v>91</v>
      </c>
      <c r="L154" s="9">
        <v>1390</v>
      </c>
      <c r="M154" s="9">
        <v>48563</v>
      </c>
      <c r="N154" s="9">
        <v>4.9399999999999999E-2</v>
      </c>
      <c r="O154" s="9">
        <v>0.52200000000000002</v>
      </c>
      <c r="P154" s="9">
        <v>0.25559999999999999</v>
      </c>
      <c r="Q154" s="9">
        <v>110</v>
      </c>
      <c r="R154" s="9">
        <v>565</v>
      </c>
      <c r="S154" s="9">
        <v>2370</v>
      </c>
      <c r="T154" s="9">
        <v>164240</v>
      </c>
      <c r="U154" s="9">
        <v>0.30690000000000001</v>
      </c>
      <c r="V154" s="9">
        <v>0.89</v>
      </c>
      <c r="W154" s="9">
        <v>0.86429999999999996</v>
      </c>
      <c r="X154" s="9">
        <v>45</v>
      </c>
      <c r="Y154" s="9">
        <v>260</v>
      </c>
      <c r="Z154" s="9">
        <v>1548</v>
      </c>
      <c r="AA154" s="9">
        <v>57914</v>
      </c>
      <c r="AB154" s="9">
        <v>0.14119999999999999</v>
      </c>
      <c r="AC154" s="9">
        <v>0.58130000000000004</v>
      </c>
      <c r="AD154" s="9">
        <v>0.30480000000000002</v>
      </c>
      <c r="AE154" s="9">
        <v>12</v>
      </c>
      <c r="AF154" s="9">
        <v>46</v>
      </c>
      <c r="AG154" s="9">
        <v>1019</v>
      </c>
      <c r="AH154" s="9">
        <v>32446</v>
      </c>
      <c r="AI154" s="9">
        <v>2.5000000000000001E-2</v>
      </c>
      <c r="AJ154" s="9">
        <v>0.38269999999999998</v>
      </c>
      <c r="AK154" s="9">
        <v>0.17069999999999999</v>
      </c>
      <c r="AL154" s="9">
        <v>13</v>
      </c>
      <c r="AM154" s="9">
        <v>173</v>
      </c>
      <c r="AN154" s="9">
        <v>1809</v>
      </c>
      <c r="AO154" s="9">
        <v>76712</v>
      </c>
      <c r="AP154" s="9">
        <v>9.4E-2</v>
      </c>
      <c r="AQ154" s="9">
        <v>0.67930000000000001</v>
      </c>
      <c r="AR154" s="9">
        <v>0.4037</v>
      </c>
      <c r="AT154" s="6">
        <f t="shared" si="0"/>
        <v>168.45378151260505</v>
      </c>
      <c r="AU154" s="6">
        <f t="shared" si="1"/>
        <v>533.65934065934061</v>
      </c>
      <c r="AV154" s="6">
        <f t="shared" si="2"/>
        <v>290.69026548672565</v>
      </c>
      <c r="AW154" s="7">
        <f t="shared" si="3"/>
        <v>222.74615384615385</v>
      </c>
      <c r="AX154" s="6">
        <f t="shared" si="4"/>
        <v>705.3478260869565</v>
      </c>
      <c r="AY154" s="6">
        <f t="shared" si="5"/>
        <v>443.4219653179191</v>
      </c>
      <c r="BA154" s="6">
        <f>VLOOKUP(A154, ALL_AP_DATA!$A$2:$F$3600, 6, FALSE)</f>
        <v>1841</v>
      </c>
      <c r="BB154" s="6">
        <f>VLOOKUP(A154, projmetadata!$A$2:$D$2036, 4, FALSE)</f>
        <v>128924</v>
      </c>
      <c r="BC154" s="6" t="e">
        <f t="array" aca="1" ref="BC154" ca="1">_xludf.IFS(I154&lt;&gt;0, F154/I154, P154&lt;&gt;0, M154/P154, W154&lt;&gt;0, T154/W154, AD154&lt;&gt;0, AA154/AD154, AK154&lt;&gt;0, AH154/AK154, AR154&lt;&gt;0, AO154/AR154, TRUE, 0)</f>
        <v>#NAME?</v>
      </c>
      <c r="BE154" s="6" t="e">
        <f t="shared" ca="1" si="16"/>
        <v>#NAME?</v>
      </c>
      <c r="BF154" s="6" t="e">
        <f t="shared" ca="1" si="17"/>
        <v>#NAME?</v>
      </c>
      <c r="BG154" s="6"/>
      <c r="BH154" s="6">
        <f>VLOOKUP(A154, ALL_AP_DATA!$A$2:$D$3600, 3, FALSE)</f>
        <v>758</v>
      </c>
      <c r="BI154" s="6">
        <f>VLOOKUP(A154, ALL_AP_DATA!$A$2:$E$3600, 5, FALSE)</f>
        <v>190026</v>
      </c>
      <c r="BJ154" s="6">
        <f t="shared" si="8"/>
        <v>103.21890277023357</v>
      </c>
      <c r="BK154" s="6">
        <f t="shared" si="18"/>
        <v>0.41173275393807712</v>
      </c>
    </row>
    <row r="155" spans="1:63" ht="15.75" customHeight="1" x14ac:dyDescent="0.25">
      <c r="A155" s="8" t="s">
        <v>1644</v>
      </c>
      <c r="B155" s="9" t="s">
        <v>1491</v>
      </c>
      <c r="C155" s="9">
        <v>11</v>
      </c>
      <c r="D155" s="9">
        <v>56</v>
      </c>
      <c r="E155" s="9">
        <v>108</v>
      </c>
      <c r="F155" s="9">
        <v>3772</v>
      </c>
      <c r="G155" s="9">
        <v>0.1152</v>
      </c>
      <c r="H155" s="9">
        <v>0.40300000000000002</v>
      </c>
      <c r="I155" s="9">
        <v>0.13619999999999999</v>
      </c>
      <c r="J155" s="8"/>
      <c r="K155" s="8"/>
      <c r="L155" s="8"/>
      <c r="M155" s="8"/>
      <c r="N155" s="8"/>
      <c r="O155" s="8"/>
      <c r="P155" s="8"/>
      <c r="Q155" s="9">
        <v>25</v>
      </c>
      <c r="R155" s="9">
        <v>88</v>
      </c>
      <c r="S155" s="9">
        <v>222</v>
      </c>
      <c r="T155" s="9">
        <v>14228</v>
      </c>
      <c r="U155" s="9">
        <v>0.18110000000000001</v>
      </c>
      <c r="V155" s="9">
        <v>0.82840000000000003</v>
      </c>
      <c r="W155" s="9">
        <v>0.51380000000000003</v>
      </c>
      <c r="X155" s="9">
        <v>44</v>
      </c>
      <c r="Y155" s="9">
        <v>186</v>
      </c>
      <c r="Z155" s="9">
        <v>181</v>
      </c>
      <c r="AA155" s="9">
        <v>9061</v>
      </c>
      <c r="AB155" s="9">
        <v>0.38269999999999998</v>
      </c>
      <c r="AC155" s="9">
        <v>0.6754</v>
      </c>
      <c r="AD155" s="9">
        <v>0.32719999999999999</v>
      </c>
      <c r="AE155" s="9">
        <v>6</v>
      </c>
      <c r="AF155" s="9">
        <v>49</v>
      </c>
      <c r="AG155" s="9">
        <v>132</v>
      </c>
      <c r="AH155" s="9">
        <v>5247</v>
      </c>
      <c r="AI155" s="9">
        <v>0.1008</v>
      </c>
      <c r="AJ155" s="9">
        <v>0.49249999999999999</v>
      </c>
      <c r="AK155" s="9">
        <v>0.1895</v>
      </c>
      <c r="AL155" s="8"/>
      <c r="AM155" s="8"/>
      <c r="AN155" s="8"/>
      <c r="AO155" s="8"/>
      <c r="AP155" s="8"/>
      <c r="AQ155" s="8"/>
      <c r="AR155" s="8"/>
      <c r="AT155" s="6">
        <f t="shared" si="0"/>
        <v>67.357142857142861</v>
      </c>
      <c r="AU155" s="6" t="str">
        <f t="shared" si="1"/>
        <v/>
      </c>
      <c r="AV155" s="6">
        <f t="shared" si="2"/>
        <v>161.68181818181819</v>
      </c>
      <c r="AW155" s="7">
        <f t="shared" si="3"/>
        <v>48.715053763440864</v>
      </c>
      <c r="AX155" s="6">
        <f t="shared" si="4"/>
        <v>107.08163265306122</v>
      </c>
      <c r="AY155" s="6" t="str">
        <f t="shared" si="5"/>
        <v/>
      </c>
      <c r="BA155" s="6">
        <f>VLOOKUP(A155, ALL_AP_DATA!$A$2:$F$3600, 6, FALSE)</f>
        <v>486</v>
      </c>
      <c r="BB155" s="6">
        <f>VLOOKUP(A155, projmetadata!$A$2:$D$2036, 4, FALSE)</f>
        <v>33147</v>
      </c>
      <c r="BC155" s="6" t="e">
        <f t="array" aca="1" ref="BC155" ca="1">_xludf.IFS(I155&lt;&gt;0, F155/I155, P155&lt;&gt;0, M155/P155, W155&lt;&gt;0, T155/W155, AD155&lt;&gt;0, AA155/AD155, AK155&lt;&gt;0, AH155/AK155, AR155&lt;&gt;0, AO155/AR155, TRUE, 0)</f>
        <v>#NAME?</v>
      </c>
      <c r="BE155" s="6" t="e">
        <f t="shared" ca="1" si="16"/>
        <v>#NAME?</v>
      </c>
      <c r="BF155" s="6" t="e">
        <f t="shared" ca="1" si="17"/>
        <v>#NAME?</v>
      </c>
      <c r="BG155" s="6"/>
      <c r="BH155" s="6">
        <f>VLOOKUP(A155, ALL_AP_DATA!$A$2:$D$3600, 3, FALSE)</f>
        <v>130</v>
      </c>
      <c r="BI155" s="6">
        <f>VLOOKUP(A155, ALL_AP_DATA!$A$2:$E$3600, 5, FALSE)</f>
        <v>27693</v>
      </c>
      <c r="BJ155" s="6">
        <f t="shared" si="8"/>
        <v>56.981481481481481</v>
      </c>
      <c r="BK155" s="6">
        <f t="shared" si="18"/>
        <v>0.26748971193415638</v>
      </c>
    </row>
    <row r="156" spans="1:63" ht="15.75" customHeight="1" x14ac:dyDescent="0.25">
      <c r="A156" s="8" t="s">
        <v>1645</v>
      </c>
      <c r="B156" s="9" t="s">
        <v>1491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9">
        <v>6</v>
      </c>
      <c r="R156" s="9">
        <v>31</v>
      </c>
      <c r="S156" s="9">
        <v>167</v>
      </c>
      <c r="T156" s="9">
        <v>4676</v>
      </c>
      <c r="U156" s="9">
        <v>0.21529999999999999</v>
      </c>
      <c r="V156" s="9">
        <v>0.78769999999999996</v>
      </c>
      <c r="W156" s="9">
        <v>0.12520000000000001</v>
      </c>
      <c r="X156" s="9">
        <v>1</v>
      </c>
      <c r="Y156" s="9">
        <v>24</v>
      </c>
      <c r="Z156" s="9">
        <v>47</v>
      </c>
      <c r="AA156" s="9">
        <v>857</v>
      </c>
      <c r="AB156" s="9">
        <v>0.16669999999999999</v>
      </c>
      <c r="AC156" s="9">
        <v>0.22170000000000001</v>
      </c>
      <c r="AD156" s="9">
        <v>2.3E-2</v>
      </c>
      <c r="AE156" s="9">
        <v>1</v>
      </c>
      <c r="AF156" s="9">
        <v>3</v>
      </c>
      <c r="AG156" s="9">
        <v>16</v>
      </c>
      <c r="AH156" s="9">
        <v>212</v>
      </c>
      <c r="AI156" s="9">
        <v>2.0799999999999999E-2</v>
      </c>
      <c r="AJ156" s="9">
        <v>7.5499999999999998E-2</v>
      </c>
      <c r="AK156" s="9">
        <v>5.7000000000000002E-3</v>
      </c>
      <c r="AL156" s="8"/>
      <c r="AM156" s="8"/>
      <c r="AN156" s="8"/>
      <c r="AO156" s="8"/>
      <c r="AP156" s="8"/>
      <c r="AQ156" s="8"/>
      <c r="AR156" s="8"/>
      <c r="AT156" s="6" t="str">
        <f t="shared" si="0"/>
        <v/>
      </c>
      <c r="AU156" s="6" t="str">
        <f t="shared" si="1"/>
        <v/>
      </c>
      <c r="AV156" s="6">
        <f t="shared" si="2"/>
        <v>150.83870967741936</v>
      </c>
      <c r="AW156" s="7">
        <f t="shared" si="3"/>
        <v>35.708333333333336</v>
      </c>
      <c r="AX156" s="6">
        <f t="shared" si="4"/>
        <v>70.666666666666671</v>
      </c>
      <c r="AY156" s="6" t="str">
        <f t="shared" si="5"/>
        <v/>
      </c>
      <c r="BA156" s="6">
        <f>VLOOKUP(A156, ALL_AP_DATA!$A$2:$F$3600, 6, FALSE)</f>
        <v>144</v>
      </c>
      <c r="BB156" s="6">
        <f>VLOOKUP(A156, projmetadata!$A$2:$D$2036, 4, FALSE)</f>
        <v>38232</v>
      </c>
      <c r="BC156" s="6" t="e">
        <f t="array" aca="1" ref="BC156" ca="1">_xludf.IFS(I156&lt;&gt;0, F156/I156, P156&lt;&gt;0, M156/P156, W156&lt;&gt;0, T156/W156, AD156&lt;&gt;0, AA156/AD156, AK156&lt;&gt;0, AH156/AK156, AR156&lt;&gt;0, AO156/AR156, TRUE, 0)</f>
        <v>#NAME?</v>
      </c>
      <c r="BE156" s="6" t="e">
        <f t="shared" ca="1" si="16"/>
        <v>#NAME?</v>
      </c>
      <c r="BF156" s="6" t="e">
        <f t="shared" ca="1" si="17"/>
        <v>#NAME?</v>
      </c>
      <c r="BG156" s="6"/>
      <c r="BH156" s="6">
        <f>VLOOKUP(A156, ALL_AP_DATA!$A$2:$D$3600, 3, FALSE)</f>
        <v>33</v>
      </c>
      <c r="BI156" s="6">
        <f>VLOOKUP(A156, ALL_AP_DATA!$A$2:$E$3600, 5, FALSE)</f>
        <v>37342</v>
      </c>
      <c r="BJ156" s="6">
        <f t="shared" si="8"/>
        <v>259.31944444444446</v>
      </c>
      <c r="BK156" s="6">
        <f t="shared" si="18"/>
        <v>0.22916666666666666</v>
      </c>
    </row>
    <row r="157" spans="1:63" ht="15.75" customHeight="1" x14ac:dyDescent="0.25">
      <c r="A157" s="8" t="s">
        <v>1646</v>
      </c>
      <c r="B157" s="9" t="s">
        <v>1491</v>
      </c>
      <c r="C157" s="9">
        <v>19</v>
      </c>
      <c r="D157" s="9">
        <v>54</v>
      </c>
      <c r="E157" s="9">
        <v>379</v>
      </c>
      <c r="F157" s="9">
        <v>7794</v>
      </c>
      <c r="G157" s="9">
        <v>4.3799999999999999E-2</v>
      </c>
      <c r="H157" s="9">
        <v>0.2447</v>
      </c>
      <c r="I157" s="9">
        <v>0.1069</v>
      </c>
      <c r="J157" s="8"/>
      <c r="K157" s="8"/>
      <c r="L157" s="8"/>
      <c r="M157" s="8"/>
      <c r="N157" s="8"/>
      <c r="O157" s="8"/>
      <c r="P157" s="8"/>
      <c r="Q157" s="9">
        <v>26</v>
      </c>
      <c r="R157" s="9">
        <v>161</v>
      </c>
      <c r="S157" s="9">
        <v>1371</v>
      </c>
      <c r="T157" s="9">
        <v>55268</v>
      </c>
      <c r="U157" s="9">
        <v>0.13059999999999999</v>
      </c>
      <c r="V157" s="9">
        <v>0.8851</v>
      </c>
      <c r="W157" s="9">
        <v>0.75819999999999999</v>
      </c>
      <c r="X157" s="9">
        <v>98</v>
      </c>
      <c r="Y157" s="9">
        <v>124</v>
      </c>
      <c r="Z157" s="9">
        <v>630</v>
      </c>
      <c r="AA157" s="9">
        <v>16440</v>
      </c>
      <c r="AB157" s="9">
        <v>0.10059999999999999</v>
      </c>
      <c r="AC157" s="9">
        <v>0.40670000000000001</v>
      </c>
      <c r="AD157" s="9">
        <v>0.22550000000000001</v>
      </c>
      <c r="AE157" s="9">
        <v>3</v>
      </c>
      <c r="AF157" s="9">
        <v>10</v>
      </c>
      <c r="AG157" s="9">
        <v>24</v>
      </c>
      <c r="AH157" s="9">
        <v>660</v>
      </c>
      <c r="AI157" s="9">
        <v>8.0999999999999996E-3</v>
      </c>
      <c r="AJ157" s="9">
        <v>1.55E-2</v>
      </c>
      <c r="AK157" s="9">
        <v>9.1000000000000004E-3</v>
      </c>
      <c r="AL157" s="8"/>
      <c r="AM157" s="8"/>
      <c r="AN157" s="8"/>
      <c r="AO157" s="8"/>
      <c r="AP157" s="8"/>
      <c r="AQ157" s="8"/>
      <c r="AR157" s="8"/>
      <c r="AT157" s="6">
        <f t="shared" si="0"/>
        <v>144.33333333333334</v>
      </c>
      <c r="AU157" s="6" t="str">
        <f t="shared" si="1"/>
        <v/>
      </c>
      <c r="AV157" s="6">
        <f t="shared" si="2"/>
        <v>343.27950310559004</v>
      </c>
      <c r="AW157" s="7">
        <f t="shared" si="3"/>
        <v>132.58064516129033</v>
      </c>
      <c r="AX157" s="6">
        <f t="shared" si="4"/>
        <v>66</v>
      </c>
      <c r="AY157" s="6" t="str">
        <f t="shared" si="5"/>
        <v/>
      </c>
      <c r="BA157" s="6">
        <f>VLOOKUP(A157, ALL_AP_DATA!$A$2:$F$3600, 6, FALSE)</f>
        <v>1233</v>
      </c>
      <c r="BB157" s="6">
        <f>VLOOKUP(A157, projmetadata!$A$2:$D$2036, 4, FALSE)</f>
        <v>15574</v>
      </c>
      <c r="BC157" s="6" t="e">
        <f t="array" aca="1" ref="BC157" ca="1">_xludf.IFS(I157&lt;&gt;0, F157/I157, P157&lt;&gt;0, M157/P157, W157&lt;&gt;0, T157/W157, AD157&lt;&gt;0, AA157/AD157, AK157&lt;&gt;0, AH157/AK157, AR157&lt;&gt;0, AO157/AR157, TRUE, 0)</f>
        <v>#NAME?</v>
      </c>
      <c r="BE157" s="6" t="e">
        <f t="shared" ca="1" si="16"/>
        <v>#NAME?</v>
      </c>
      <c r="BF157" s="6" t="e">
        <f t="shared" ca="1" si="17"/>
        <v>#NAME?</v>
      </c>
      <c r="BG157" s="6"/>
      <c r="BH157" s="6">
        <f>VLOOKUP(A157, ALL_AP_DATA!$A$2:$D$3600, 3, FALSE)</f>
        <v>217</v>
      </c>
      <c r="BI157" s="6">
        <f>VLOOKUP(A157, ALL_AP_DATA!$A$2:$E$3600, 5, FALSE)</f>
        <v>72892</v>
      </c>
      <c r="BJ157" s="6">
        <f t="shared" si="8"/>
        <v>59.117599351175997</v>
      </c>
      <c r="BK157" s="6">
        <f t="shared" si="18"/>
        <v>0.17599351175993511</v>
      </c>
    </row>
    <row r="158" spans="1:63" ht="15.75" customHeight="1" x14ac:dyDescent="0.25">
      <c r="A158" s="8" t="s">
        <v>1647</v>
      </c>
      <c r="B158" s="9" t="s">
        <v>1491</v>
      </c>
      <c r="C158" s="9">
        <v>23</v>
      </c>
      <c r="D158" s="9">
        <v>152</v>
      </c>
      <c r="E158" s="9">
        <v>209</v>
      </c>
      <c r="F158" s="9">
        <v>18609</v>
      </c>
      <c r="G158" s="9">
        <v>0.11700000000000001</v>
      </c>
      <c r="H158" s="9">
        <v>0.35189999999999999</v>
      </c>
      <c r="I158" s="9">
        <v>7.4999999999999997E-3</v>
      </c>
      <c r="J158" s="9">
        <v>25</v>
      </c>
      <c r="K158" s="9">
        <v>93</v>
      </c>
      <c r="L158" s="9">
        <v>228</v>
      </c>
      <c r="M158" s="9">
        <v>26050</v>
      </c>
      <c r="N158" s="9">
        <v>7.1599999999999997E-2</v>
      </c>
      <c r="O158" s="9">
        <v>0.38379999999999997</v>
      </c>
      <c r="P158" s="9">
        <v>1.0500000000000001E-2</v>
      </c>
      <c r="Q158" s="9">
        <v>56</v>
      </c>
      <c r="R158" s="9">
        <v>293</v>
      </c>
      <c r="S158" s="9">
        <v>487</v>
      </c>
      <c r="T158" s="9">
        <v>59313</v>
      </c>
      <c r="U158" s="9">
        <v>0.22559999999999999</v>
      </c>
      <c r="V158" s="9">
        <v>0.81989999999999996</v>
      </c>
      <c r="W158" s="9">
        <v>2.3800000000000002E-2</v>
      </c>
      <c r="X158" s="9">
        <v>216</v>
      </c>
      <c r="Y158" s="9">
        <v>426</v>
      </c>
      <c r="Z158" s="9">
        <v>314</v>
      </c>
      <c r="AA158" s="9">
        <v>36912</v>
      </c>
      <c r="AB158" s="9">
        <v>0.32790000000000002</v>
      </c>
      <c r="AC158" s="9">
        <v>0.52859999999999996</v>
      </c>
      <c r="AD158" s="9">
        <v>1.4800000000000001E-2</v>
      </c>
      <c r="AE158" s="9">
        <v>17</v>
      </c>
      <c r="AF158" s="9">
        <v>126</v>
      </c>
      <c r="AG158" s="9">
        <v>145</v>
      </c>
      <c r="AH158" s="9">
        <v>13650</v>
      </c>
      <c r="AI158" s="9">
        <v>9.7000000000000003E-2</v>
      </c>
      <c r="AJ158" s="9">
        <v>0.24410000000000001</v>
      </c>
      <c r="AK158" s="9">
        <v>5.4999999999999997E-3</v>
      </c>
      <c r="AL158" s="9">
        <v>19</v>
      </c>
      <c r="AM158" s="9">
        <v>112</v>
      </c>
      <c r="AN158" s="9">
        <v>311</v>
      </c>
      <c r="AO158" s="9">
        <v>30919</v>
      </c>
      <c r="AP158" s="9">
        <v>8.6199999999999999E-2</v>
      </c>
      <c r="AQ158" s="9">
        <v>0.52359999999999995</v>
      </c>
      <c r="AR158" s="9">
        <v>1.24E-2</v>
      </c>
      <c r="AT158" s="6">
        <f t="shared" si="0"/>
        <v>122.42763157894737</v>
      </c>
      <c r="AU158" s="6">
        <f t="shared" si="1"/>
        <v>280.10752688172045</v>
      </c>
      <c r="AV158" s="6">
        <f t="shared" si="2"/>
        <v>202.4334470989761</v>
      </c>
      <c r="AW158" s="7">
        <f t="shared" si="3"/>
        <v>86.647887323943664</v>
      </c>
      <c r="AX158" s="6">
        <f t="shared" si="4"/>
        <v>108.33333333333333</v>
      </c>
      <c r="AY158" s="6">
        <f t="shared" si="5"/>
        <v>276.0625</v>
      </c>
      <c r="BA158" s="6">
        <f>VLOOKUP(A158, ALL_AP_DATA!$A$2:$F$3600, 6, FALSE)</f>
        <v>1299</v>
      </c>
      <c r="BB158" s="6">
        <f>VLOOKUP(A158, projmetadata!$A$2:$D$2036, 4, FALSE)</f>
        <v>92209</v>
      </c>
      <c r="BC158" s="6" t="e">
        <f t="array" aca="1" ref="BC158" ca="1">_xludf.IFS(I158&lt;&gt;0, F158/I158, P158&lt;&gt;0, M158/P158, W158&lt;&gt;0, T158/W158, AD158&lt;&gt;0, AA158/AD158, AK158&lt;&gt;0, AH158/AK158, AR158&lt;&gt;0, AO158/AR158, TRUE, 0)</f>
        <v>#NAME?</v>
      </c>
      <c r="BE158" s="6" t="e">
        <f t="shared" ca="1" si="16"/>
        <v>#NAME?</v>
      </c>
      <c r="BF158" s="6" t="e">
        <f t="shared" ca="1" si="17"/>
        <v>#NAME?</v>
      </c>
      <c r="BG158" s="6"/>
      <c r="BH158" s="6">
        <f>VLOOKUP(A158, ALL_AP_DATA!$A$2:$D$3600, 3, FALSE)</f>
        <v>396</v>
      </c>
      <c r="BI158" s="6">
        <f>VLOOKUP(A158, ALL_AP_DATA!$A$2:$E$3600, 5, FALSE)</f>
        <v>2491218</v>
      </c>
      <c r="BJ158" s="6">
        <f t="shared" si="8"/>
        <v>1917.796766743649</v>
      </c>
      <c r="BK158" s="6">
        <f t="shared" si="18"/>
        <v>0.30484988452655887</v>
      </c>
    </row>
    <row r="159" spans="1:63" ht="15.75" customHeight="1" x14ac:dyDescent="0.25">
      <c r="A159" s="8" t="s">
        <v>1648</v>
      </c>
      <c r="B159" s="9" t="s">
        <v>1491</v>
      </c>
      <c r="C159" s="9">
        <v>2</v>
      </c>
      <c r="D159" s="9">
        <v>4</v>
      </c>
      <c r="E159" s="9">
        <v>0</v>
      </c>
      <c r="F159" s="9">
        <v>0</v>
      </c>
      <c r="G159" s="9">
        <v>1.54E-2</v>
      </c>
      <c r="H159" s="9">
        <v>0</v>
      </c>
      <c r="I159" s="9">
        <v>0</v>
      </c>
      <c r="J159" s="8"/>
      <c r="K159" s="8"/>
      <c r="L159" s="8"/>
      <c r="M159" s="8"/>
      <c r="N159" s="8"/>
      <c r="O159" s="8"/>
      <c r="P159" s="8"/>
      <c r="Q159" s="9">
        <v>6</v>
      </c>
      <c r="R159" s="9">
        <v>35</v>
      </c>
      <c r="S159" s="9">
        <v>51</v>
      </c>
      <c r="T159" s="9">
        <v>3476</v>
      </c>
      <c r="U159" s="9">
        <v>0.1351</v>
      </c>
      <c r="V159" s="9">
        <v>0.6623</v>
      </c>
      <c r="W159" s="9">
        <v>0.52139999999999997</v>
      </c>
      <c r="X159" s="8"/>
      <c r="Y159" s="8"/>
      <c r="Z159" s="8"/>
      <c r="AA159" s="8"/>
      <c r="AB159" s="8"/>
      <c r="AC159" s="8"/>
      <c r="AD159" s="8"/>
      <c r="AE159" s="9">
        <v>1</v>
      </c>
      <c r="AF159" s="9">
        <v>3</v>
      </c>
      <c r="AG159" s="9">
        <v>0</v>
      </c>
      <c r="AH159" s="9">
        <v>0</v>
      </c>
      <c r="AI159" s="9">
        <v>1.1599999999999999E-2</v>
      </c>
      <c r="AJ159" s="9">
        <v>0</v>
      </c>
      <c r="AK159" s="9">
        <v>0</v>
      </c>
      <c r="AL159" s="8"/>
      <c r="AM159" s="8"/>
      <c r="AN159" s="8"/>
      <c r="AO159" s="8"/>
      <c r="AP159" s="8"/>
      <c r="AQ159" s="8"/>
      <c r="AR159" s="8"/>
      <c r="AT159" s="6">
        <f t="shared" si="0"/>
        <v>0</v>
      </c>
      <c r="AU159" s="6" t="str">
        <f t="shared" si="1"/>
        <v/>
      </c>
      <c r="AV159" s="6">
        <f t="shared" si="2"/>
        <v>99.314285714285717</v>
      </c>
      <c r="AW159" s="7" t="str">
        <f t="shared" si="3"/>
        <v/>
      </c>
      <c r="AX159" s="6">
        <f t="shared" si="4"/>
        <v>0</v>
      </c>
      <c r="AY159" s="6" t="str">
        <f t="shared" si="5"/>
        <v/>
      </c>
      <c r="BA159" s="6">
        <f>VLOOKUP(A159, ALL_AP_DATA!$A$2:$F$3600, 6, FALSE)</f>
        <v>259</v>
      </c>
      <c r="BB159" s="6">
        <f>VLOOKUP(A159, projmetadata!$A$2:$D$2036, 4, FALSE)</f>
        <v>16417</v>
      </c>
      <c r="BC159" s="6" t="e">
        <f t="array" aca="1" ref="BC159" ca="1">_xludf.IFS(I159&lt;&gt;0, F159/I159, P159&lt;&gt;0, M159/P159, W159&lt;&gt;0, T159/W159, AD159&lt;&gt;0, AA159/AD159, AK159&lt;&gt;0, AH159/AK159, AR159&lt;&gt;0, AO159/AR159, TRUE, 0)</f>
        <v>#NAME?</v>
      </c>
      <c r="BE159" s="6" t="e">
        <f t="shared" ca="1" si="16"/>
        <v>#NAME?</v>
      </c>
      <c r="BF159" s="6" t="e">
        <f t="shared" ca="1" si="17"/>
        <v>#NAME?</v>
      </c>
      <c r="BG159" s="6"/>
      <c r="BH159" s="6">
        <f>VLOOKUP(A159, ALL_AP_DATA!$A$2:$D$3600, 3, FALSE)</f>
        <v>42</v>
      </c>
      <c r="BI159" s="6">
        <f>VLOOKUP(A159, ALL_AP_DATA!$A$2:$E$3600, 5, FALSE)</f>
        <v>6667</v>
      </c>
      <c r="BJ159" s="6">
        <f t="shared" si="8"/>
        <v>25.74131274131274</v>
      </c>
      <c r="BK159" s="6">
        <f t="shared" si="18"/>
        <v>0.16216216216216217</v>
      </c>
    </row>
    <row r="160" spans="1:63" ht="15.75" customHeight="1" x14ac:dyDescent="0.25">
      <c r="A160" s="8" t="s">
        <v>1649</v>
      </c>
      <c r="B160" s="9" t="s">
        <v>1491</v>
      </c>
      <c r="C160" s="9">
        <v>30</v>
      </c>
      <c r="D160" s="9">
        <v>69</v>
      </c>
      <c r="E160" s="9">
        <v>17</v>
      </c>
      <c r="F160" s="9">
        <v>848</v>
      </c>
      <c r="G160" s="9">
        <v>3.1800000000000002E-2</v>
      </c>
      <c r="H160" s="9">
        <v>3.5400000000000001E-2</v>
      </c>
      <c r="I160" s="9">
        <v>1.1900000000000001E-2</v>
      </c>
      <c r="J160" s="8"/>
      <c r="K160" s="8"/>
      <c r="L160" s="8"/>
      <c r="M160" s="8"/>
      <c r="N160" s="8"/>
      <c r="O160" s="8"/>
      <c r="P160" s="8"/>
      <c r="Q160" s="9">
        <v>70</v>
      </c>
      <c r="R160" s="9">
        <v>261</v>
      </c>
      <c r="S160" s="9">
        <v>375</v>
      </c>
      <c r="T160" s="9">
        <v>43747</v>
      </c>
      <c r="U160" s="9">
        <v>0.1203</v>
      </c>
      <c r="V160" s="9">
        <v>0.78129999999999999</v>
      </c>
      <c r="W160" s="9">
        <v>0.61350000000000005</v>
      </c>
      <c r="X160" s="9">
        <v>19</v>
      </c>
      <c r="Y160" s="9">
        <v>149</v>
      </c>
      <c r="Z160" s="9">
        <v>110</v>
      </c>
      <c r="AA160" s="9">
        <v>13932</v>
      </c>
      <c r="AB160" s="9">
        <v>6.8699999999999997E-2</v>
      </c>
      <c r="AC160" s="9">
        <v>0.22919999999999999</v>
      </c>
      <c r="AD160" s="9">
        <v>0.19539999999999999</v>
      </c>
      <c r="AE160" s="9">
        <v>14</v>
      </c>
      <c r="AF160" s="9">
        <v>71</v>
      </c>
      <c r="AG160" s="9">
        <v>85</v>
      </c>
      <c r="AH160" s="9">
        <v>7618</v>
      </c>
      <c r="AI160" s="9">
        <v>3.27E-2</v>
      </c>
      <c r="AJ160" s="9">
        <v>0.17710000000000001</v>
      </c>
      <c r="AK160" s="9">
        <v>0.10680000000000001</v>
      </c>
      <c r="AL160" s="8"/>
      <c r="AM160" s="8"/>
      <c r="AN160" s="8"/>
      <c r="AO160" s="8"/>
      <c r="AP160" s="8"/>
      <c r="AQ160" s="8"/>
      <c r="AR160" s="8"/>
      <c r="AT160" s="6">
        <f t="shared" si="0"/>
        <v>12.289855072463768</v>
      </c>
      <c r="AU160" s="6" t="str">
        <f t="shared" si="1"/>
        <v/>
      </c>
      <c r="AV160" s="6">
        <f t="shared" si="2"/>
        <v>167.61302681992336</v>
      </c>
      <c r="AW160" s="7">
        <f t="shared" si="3"/>
        <v>93.503355704697981</v>
      </c>
      <c r="AX160" s="6">
        <f t="shared" si="4"/>
        <v>107.29577464788733</v>
      </c>
      <c r="AY160" s="6" t="str">
        <f t="shared" si="5"/>
        <v/>
      </c>
      <c r="BA160" s="6">
        <f>VLOOKUP(A160, ALL_AP_DATA!$A$2:$F$3600, 6, FALSE)</f>
        <v>2169</v>
      </c>
      <c r="BB160" s="6">
        <f>VLOOKUP(A160, projmetadata!$A$2:$D$2036, 4, FALSE)</f>
        <v>83001</v>
      </c>
      <c r="BC160" s="6" t="e">
        <f t="array" aca="1" ref="BC160" ca="1">_xludf.IFS(I160&lt;&gt;0, F160/I160, P160&lt;&gt;0, M160/P160, W160&lt;&gt;0, T160/W160, AD160&lt;&gt;0, AA160/AD160, AK160&lt;&gt;0, AH160/AK160, AR160&lt;&gt;0, AO160/AR160, TRUE, 0)</f>
        <v>#NAME?</v>
      </c>
      <c r="BE160" s="6" t="e">
        <f t="shared" ca="1" si="16"/>
        <v>#NAME?</v>
      </c>
      <c r="BF160" s="6" t="e">
        <f t="shared" ca="1" si="17"/>
        <v>#NAME?</v>
      </c>
      <c r="BG160" s="6"/>
      <c r="BH160" s="6">
        <f>VLOOKUP(A160, ALL_AP_DATA!$A$2:$D$3600, 3, FALSE)</f>
        <v>368</v>
      </c>
      <c r="BI160" s="6">
        <f>VLOOKUP(A160, ALL_AP_DATA!$A$2:$E$3600, 5, FALSE)</f>
        <v>71310</v>
      </c>
      <c r="BJ160" s="6">
        <f t="shared" si="8"/>
        <v>32.876901798063621</v>
      </c>
      <c r="BK160" s="6">
        <f t="shared" si="18"/>
        <v>0.16966343937298295</v>
      </c>
    </row>
    <row r="161" spans="1:63" ht="15.75" customHeight="1" x14ac:dyDescent="0.25">
      <c r="A161" s="8" t="s">
        <v>1650</v>
      </c>
      <c r="B161" s="9" t="s">
        <v>1491</v>
      </c>
      <c r="C161" s="9">
        <v>3</v>
      </c>
      <c r="D161" s="9">
        <v>40</v>
      </c>
      <c r="E161" s="9">
        <v>0</v>
      </c>
      <c r="F161" s="9">
        <v>0</v>
      </c>
      <c r="G161" s="9">
        <v>5.8299999999999998E-2</v>
      </c>
      <c r="H161" s="9">
        <v>0</v>
      </c>
      <c r="I161" s="9">
        <v>0</v>
      </c>
      <c r="J161" s="8"/>
      <c r="K161" s="8"/>
      <c r="L161" s="8"/>
      <c r="M161" s="8"/>
      <c r="N161" s="8"/>
      <c r="O161" s="8"/>
      <c r="P161" s="8"/>
      <c r="Q161" s="9">
        <v>33</v>
      </c>
      <c r="R161" s="9">
        <v>166</v>
      </c>
      <c r="S161" s="9">
        <v>265</v>
      </c>
      <c r="T161" s="9">
        <v>26219</v>
      </c>
      <c r="U161" s="9">
        <v>0.24199999999999999</v>
      </c>
      <c r="V161" s="9">
        <v>0.88329999999999997</v>
      </c>
      <c r="W161" s="9">
        <v>0.74050000000000005</v>
      </c>
      <c r="X161" s="9">
        <v>56</v>
      </c>
      <c r="Y161" s="9">
        <v>192</v>
      </c>
      <c r="Z161" s="9">
        <v>2</v>
      </c>
      <c r="AA161" s="9">
        <v>40</v>
      </c>
      <c r="AB161" s="9">
        <v>0.27989999999999998</v>
      </c>
      <c r="AC161" s="9">
        <v>6.7000000000000002E-3</v>
      </c>
      <c r="AD161" s="9">
        <v>1.1000000000000001E-3</v>
      </c>
      <c r="AE161" s="9">
        <v>16</v>
      </c>
      <c r="AF161" s="9">
        <v>52</v>
      </c>
      <c r="AG161" s="9">
        <v>2</v>
      </c>
      <c r="AH161" s="9">
        <v>72</v>
      </c>
      <c r="AI161" s="9">
        <v>7.5800000000000006E-2</v>
      </c>
      <c r="AJ161" s="9">
        <v>6.7000000000000002E-3</v>
      </c>
      <c r="AK161" s="9">
        <v>2E-3</v>
      </c>
      <c r="AL161" s="8"/>
      <c r="AM161" s="8"/>
      <c r="AN161" s="8"/>
      <c r="AO161" s="8"/>
      <c r="AP161" s="8"/>
      <c r="AQ161" s="8"/>
      <c r="AR161" s="8"/>
      <c r="AT161" s="6">
        <f t="shared" si="0"/>
        <v>0</v>
      </c>
      <c r="AU161" s="6" t="str">
        <f t="shared" si="1"/>
        <v/>
      </c>
      <c r="AV161" s="6">
        <f t="shared" si="2"/>
        <v>157.94578313253012</v>
      </c>
      <c r="AW161" s="7">
        <f t="shared" si="3"/>
        <v>0.20833333333333334</v>
      </c>
      <c r="AX161" s="6">
        <f t="shared" si="4"/>
        <v>1.3846153846153846</v>
      </c>
      <c r="AY161" s="6" t="str">
        <f t="shared" si="5"/>
        <v/>
      </c>
      <c r="BA161" s="6">
        <f>VLOOKUP(A161, ALL_AP_DATA!$A$2:$F$3600, 6, FALSE)</f>
        <v>686</v>
      </c>
      <c r="BB161" s="6">
        <f>VLOOKUP(A161, projmetadata!$A$2:$D$2036, 4, FALSE)</f>
        <v>13035</v>
      </c>
      <c r="BC161" s="6" t="e">
        <f t="array" aca="1" ref="BC161" ca="1">_xludf.IFS(I161&lt;&gt;0, F161/I161, P161&lt;&gt;0, M161/P161, W161&lt;&gt;0, T161/W161, AD161&lt;&gt;0, AA161/AD161, AK161&lt;&gt;0, AH161/AK161, AR161&lt;&gt;0, AO161/AR161, TRUE, 0)</f>
        <v>#NAME?</v>
      </c>
      <c r="BE161" s="6" t="e">
        <f t="shared" ca="1" si="16"/>
        <v>#NAME?</v>
      </c>
      <c r="BF161" s="6" t="e">
        <f t="shared" ca="1" si="17"/>
        <v>#NAME?</v>
      </c>
      <c r="BG161" s="6"/>
      <c r="BH161" s="6">
        <f>VLOOKUP(A161, ALL_AP_DATA!$A$2:$D$3600, 3, FALSE)</f>
        <v>183</v>
      </c>
      <c r="BI161" s="6">
        <f>VLOOKUP(A161, ALL_AP_DATA!$A$2:$E$3600, 5, FALSE)</f>
        <v>35408</v>
      </c>
      <c r="BJ161" s="6">
        <f t="shared" si="8"/>
        <v>51.615160349854229</v>
      </c>
      <c r="BK161" s="6">
        <f t="shared" si="18"/>
        <v>0.26676384839650147</v>
      </c>
    </row>
    <row r="162" spans="1:63" ht="15.75" customHeight="1" x14ac:dyDescent="0.25">
      <c r="A162" s="8" t="s">
        <v>1651</v>
      </c>
      <c r="B162" s="9" t="s">
        <v>1491</v>
      </c>
      <c r="C162" s="9">
        <v>2</v>
      </c>
      <c r="D162" s="9">
        <v>68</v>
      </c>
      <c r="E162" s="9">
        <v>175</v>
      </c>
      <c r="F162" s="9">
        <v>10003</v>
      </c>
      <c r="G162" s="9">
        <v>0.1174</v>
      </c>
      <c r="H162" s="9">
        <v>0.63180000000000003</v>
      </c>
      <c r="I162" s="9">
        <v>0.15720000000000001</v>
      </c>
      <c r="J162" s="9">
        <v>15</v>
      </c>
      <c r="K162" s="9">
        <v>65</v>
      </c>
      <c r="L162" s="9">
        <v>176</v>
      </c>
      <c r="M162" s="9">
        <v>10629</v>
      </c>
      <c r="N162" s="9">
        <v>0.1123</v>
      </c>
      <c r="O162" s="9">
        <v>0.63539999999999996</v>
      </c>
      <c r="P162" s="9">
        <v>0.16700000000000001</v>
      </c>
      <c r="Q162" s="9">
        <v>31</v>
      </c>
      <c r="R162" s="9">
        <v>160</v>
      </c>
      <c r="S162" s="9">
        <v>233</v>
      </c>
      <c r="T162" s="9">
        <v>29139</v>
      </c>
      <c r="U162" s="9">
        <v>0.27629999999999999</v>
      </c>
      <c r="V162" s="9">
        <v>0.84119999999999995</v>
      </c>
      <c r="W162" s="9">
        <v>0.45789999999999997</v>
      </c>
      <c r="X162" s="9">
        <v>3</v>
      </c>
      <c r="Y162" s="9">
        <v>155</v>
      </c>
      <c r="Z162" s="9">
        <v>213</v>
      </c>
      <c r="AA162" s="9">
        <v>13788</v>
      </c>
      <c r="AB162" s="9">
        <v>0.26769999999999999</v>
      </c>
      <c r="AC162" s="9">
        <v>0.76900000000000002</v>
      </c>
      <c r="AD162" s="9">
        <v>0.2167</v>
      </c>
      <c r="AE162" s="9">
        <v>12</v>
      </c>
      <c r="AF162" s="9">
        <v>79</v>
      </c>
      <c r="AG162" s="9">
        <v>187</v>
      </c>
      <c r="AH162" s="9">
        <v>12001</v>
      </c>
      <c r="AI162" s="9">
        <v>0.13639999999999999</v>
      </c>
      <c r="AJ162" s="9">
        <v>0.67510000000000003</v>
      </c>
      <c r="AK162" s="9">
        <v>0.18859999999999999</v>
      </c>
      <c r="AL162" s="9">
        <v>10</v>
      </c>
      <c r="AM162" s="9">
        <v>88</v>
      </c>
      <c r="AN162" s="9">
        <v>206</v>
      </c>
      <c r="AO162" s="9">
        <v>16825</v>
      </c>
      <c r="AP162" s="9">
        <v>0.152</v>
      </c>
      <c r="AQ162" s="9">
        <v>0.74370000000000003</v>
      </c>
      <c r="AR162" s="9">
        <v>0.26440000000000002</v>
      </c>
      <c r="AT162" s="6">
        <f t="shared" si="0"/>
        <v>147.10294117647058</v>
      </c>
      <c r="AU162" s="6">
        <f t="shared" si="1"/>
        <v>163.52307692307693</v>
      </c>
      <c r="AV162" s="6">
        <f t="shared" si="2"/>
        <v>182.11875000000001</v>
      </c>
      <c r="AW162" s="7">
        <f t="shared" si="3"/>
        <v>88.954838709677418</v>
      </c>
      <c r="AX162" s="6">
        <f t="shared" si="4"/>
        <v>151.91139240506328</v>
      </c>
      <c r="AY162" s="6">
        <f t="shared" si="5"/>
        <v>191.19318181818181</v>
      </c>
      <c r="BA162" s="6">
        <f>VLOOKUP(A162, ALL_AP_DATA!$A$2:$F$3600, 6, FALSE)</f>
        <v>579</v>
      </c>
      <c r="BB162" s="6">
        <f>VLOOKUP(A162, projmetadata!$A$2:$D$2036, 4, FALSE)</f>
        <v>48028</v>
      </c>
      <c r="BC162" s="6" t="e">
        <f t="array" aca="1" ref="BC162" ca="1">_xludf.IFS(I162&lt;&gt;0, F162/I162, P162&lt;&gt;0, M162/P162, W162&lt;&gt;0, T162/W162, AD162&lt;&gt;0, AA162/AD162, AK162&lt;&gt;0, AH162/AK162, AR162&lt;&gt;0, AO162/AR162, TRUE, 0)</f>
        <v>#NAME?</v>
      </c>
      <c r="BE162" s="6" t="e">
        <f t="shared" ca="1" si="16"/>
        <v>#NAME?</v>
      </c>
      <c r="BF162" s="6" t="e">
        <f t="shared" ca="1" si="17"/>
        <v>#NAME?</v>
      </c>
      <c r="BG162" s="6"/>
      <c r="BH162" s="6">
        <f>VLOOKUP(A162, ALL_AP_DATA!$A$2:$D$3600, 3, FALSE)</f>
        <v>189</v>
      </c>
      <c r="BI162" s="6">
        <f>VLOOKUP(A162, ALL_AP_DATA!$A$2:$E$3600, 5, FALSE)</f>
        <v>63640</v>
      </c>
      <c r="BJ162" s="6">
        <f t="shared" si="8"/>
        <v>109.91364421416235</v>
      </c>
      <c r="BK162" s="6">
        <f t="shared" si="18"/>
        <v>0.32642487046632124</v>
      </c>
    </row>
    <row r="163" spans="1:63" ht="15.75" customHeight="1" x14ac:dyDescent="0.25">
      <c r="A163" s="8" t="s">
        <v>1652</v>
      </c>
      <c r="B163" s="9" t="s">
        <v>1491</v>
      </c>
      <c r="C163" s="9">
        <v>5</v>
      </c>
      <c r="D163" s="9">
        <v>12</v>
      </c>
      <c r="E163" s="9">
        <v>112</v>
      </c>
      <c r="F163" s="9">
        <v>1499</v>
      </c>
      <c r="G163" s="9">
        <v>5.7000000000000002E-3</v>
      </c>
      <c r="H163" s="9">
        <v>4.2700000000000002E-2</v>
      </c>
      <c r="I163" s="9">
        <v>9.7000000000000003E-3</v>
      </c>
      <c r="J163" s="8"/>
      <c r="K163" s="8"/>
      <c r="L163" s="8"/>
      <c r="M163" s="8"/>
      <c r="N163" s="8"/>
      <c r="O163" s="8"/>
      <c r="P163" s="8"/>
      <c r="Q163" s="9">
        <v>166</v>
      </c>
      <c r="R163" s="9">
        <v>731</v>
      </c>
      <c r="S163" s="9">
        <v>2169</v>
      </c>
      <c r="T163" s="9">
        <v>135670</v>
      </c>
      <c r="U163" s="9">
        <v>0.34739999999999999</v>
      </c>
      <c r="V163" s="9">
        <v>0.82599999999999996</v>
      </c>
      <c r="W163" s="9">
        <v>0.88200000000000001</v>
      </c>
      <c r="X163" s="9">
        <v>46</v>
      </c>
      <c r="Y163" s="9">
        <v>71</v>
      </c>
      <c r="Z163" s="9">
        <v>93</v>
      </c>
      <c r="AA163" s="9">
        <v>2623</v>
      </c>
      <c r="AB163" s="9">
        <v>3.3700000000000001E-2</v>
      </c>
      <c r="AC163" s="9">
        <v>3.5400000000000001E-2</v>
      </c>
      <c r="AD163" s="9">
        <v>1.7100000000000001E-2</v>
      </c>
      <c r="AE163" s="9">
        <v>15</v>
      </c>
      <c r="AF163" s="9">
        <v>52</v>
      </c>
      <c r="AG163" s="9">
        <v>35</v>
      </c>
      <c r="AH163" s="9">
        <v>292</v>
      </c>
      <c r="AI163" s="9">
        <v>2.47E-2</v>
      </c>
      <c r="AJ163" s="9">
        <v>1.3299999999999999E-2</v>
      </c>
      <c r="AK163" s="9">
        <v>1.9E-3</v>
      </c>
      <c r="AL163" s="8"/>
      <c r="AM163" s="8"/>
      <c r="AN163" s="8"/>
      <c r="AO163" s="8"/>
      <c r="AP163" s="8"/>
      <c r="AQ163" s="8"/>
      <c r="AR163" s="8"/>
      <c r="AT163" s="6">
        <f t="shared" si="0"/>
        <v>124.91666666666667</v>
      </c>
      <c r="AU163" s="6" t="str">
        <f t="shared" si="1"/>
        <v/>
      </c>
      <c r="AV163" s="6">
        <f t="shared" si="2"/>
        <v>185.59507523939808</v>
      </c>
      <c r="AW163" s="7">
        <f t="shared" si="3"/>
        <v>36.943661971830984</v>
      </c>
      <c r="AX163" s="6">
        <f t="shared" si="4"/>
        <v>5.615384615384615</v>
      </c>
      <c r="AY163" s="6" t="str">
        <f t="shared" si="5"/>
        <v/>
      </c>
      <c r="BA163" s="6">
        <f>VLOOKUP(A163, ALL_AP_DATA!$A$2:$F$3600, 6, FALSE)</f>
        <v>2104</v>
      </c>
      <c r="BB163" s="6">
        <f>VLOOKUP(A163, projmetadata!$A$2:$D$2036, 4, FALSE)</f>
        <v>31801</v>
      </c>
      <c r="BC163" s="6" t="e">
        <f t="array" aca="1" ref="BC163" ca="1">_xludf.IFS(I163&lt;&gt;0, F163/I163, P163&lt;&gt;0, M163/P163, W163&lt;&gt;0, T163/W163, AD163&lt;&gt;0, AA163/AD163, AK163&lt;&gt;0, AH163/AK163, AR163&lt;&gt;0, AO163/AR163, TRUE, 0)</f>
        <v>#NAME?</v>
      </c>
      <c r="BE163" s="6" t="e">
        <f t="shared" ca="1" si="16"/>
        <v>#NAME?</v>
      </c>
      <c r="BF163" s="6" t="e">
        <f t="shared" ca="1" si="17"/>
        <v>#NAME?</v>
      </c>
      <c r="BG163" s="6"/>
      <c r="BH163" s="6">
        <f>VLOOKUP(A163, ALL_AP_DATA!$A$2:$D$3600, 3, FALSE)</f>
        <v>797</v>
      </c>
      <c r="BI163" s="6">
        <f>VLOOKUP(A163, ALL_AP_DATA!$A$2:$E$3600, 5, FALSE)</f>
        <v>153821</v>
      </c>
      <c r="BJ163" s="6">
        <f t="shared" si="8"/>
        <v>73.108840304182507</v>
      </c>
      <c r="BK163" s="6">
        <f t="shared" si="18"/>
        <v>0.37880228136882127</v>
      </c>
    </row>
    <row r="164" spans="1:63" ht="15.75" customHeight="1" x14ac:dyDescent="0.25">
      <c r="A164" s="8" t="s">
        <v>1653</v>
      </c>
      <c r="B164" s="9" t="s">
        <v>1491</v>
      </c>
      <c r="C164" s="9">
        <v>5</v>
      </c>
      <c r="D164" s="9">
        <v>16</v>
      </c>
      <c r="E164" s="9">
        <v>3</v>
      </c>
      <c r="F164" s="9">
        <v>18</v>
      </c>
      <c r="G164" s="9">
        <v>9.2999999999999999E-2</v>
      </c>
      <c r="H164" s="9">
        <v>3.4099999999999998E-2</v>
      </c>
      <c r="I164" s="9">
        <v>1.1900000000000001E-2</v>
      </c>
      <c r="J164" s="8"/>
      <c r="K164" s="8"/>
      <c r="L164" s="8"/>
      <c r="M164" s="8"/>
      <c r="N164" s="8"/>
      <c r="O164" s="8"/>
      <c r="P164" s="8"/>
      <c r="Q164" s="9">
        <v>4</v>
      </c>
      <c r="R164" s="9">
        <v>11</v>
      </c>
      <c r="S164" s="9">
        <v>40</v>
      </c>
      <c r="T164" s="9">
        <v>406</v>
      </c>
      <c r="U164" s="9">
        <v>6.4000000000000001E-2</v>
      </c>
      <c r="V164" s="9">
        <v>0.45450000000000002</v>
      </c>
      <c r="W164" s="9">
        <v>0.26750000000000002</v>
      </c>
      <c r="X164" s="9">
        <v>11</v>
      </c>
      <c r="Y164" s="9">
        <v>57</v>
      </c>
      <c r="Z164" s="9">
        <v>21</v>
      </c>
      <c r="AA164" s="9">
        <v>459</v>
      </c>
      <c r="AB164" s="9">
        <v>0.33139999999999997</v>
      </c>
      <c r="AC164" s="9">
        <v>0.23860000000000001</v>
      </c>
      <c r="AD164" s="9">
        <v>0.3024</v>
      </c>
      <c r="AE164" s="9">
        <v>4</v>
      </c>
      <c r="AF164" s="9">
        <v>29</v>
      </c>
      <c r="AG164" s="9">
        <v>7</v>
      </c>
      <c r="AH164" s="9">
        <v>199</v>
      </c>
      <c r="AI164" s="9">
        <v>0.1686</v>
      </c>
      <c r="AJ164" s="9">
        <v>7.9500000000000001E-2</v>
      </c>
      <c r="AK164" s="9">
        <v>0.13109999999999999</v>
      </c>
      <c r="AL164" s="8"/>
      <c r="AM164" s="8"/>
      <c r="AN164" s="8"/>
      <c r="AO164" s="8"/>
      <c r="AP164" s="8"/>
      <c r="AQ164" s="8"/>
      <c r="AR164" s="8"/>
      <c r="AT164" s="6">
        <f t="shared" si="0"/>
        <v>1.125</v>
      </c>
      <c r="AU164" s="6" t="str">
        <f t="shared" si="1"/>
        <v/>
      </c>
      <c r="AV164" s="6">
        <f t="shared" si="2"/>
        <v>36.909090909090907</v>
      </c>
      <c r="AW164" s="7">
        <f t="shared" si="3"/>
        <v>8.0526315789473681</v>
      </c>
      <c r="AX164" s="6">
        <f t="shared" si="4"/>
        <v>6.8620689655172411</v>
      </c>
      <c r="AY164" s="6" t="str">
        <f t="shared" si="5"/>
        <v/>
      </c>
      <c r="BA164" s="6">
        <f>VLOOKUP(A164, ALL_AP_DATA!$A$2:$F$3600, 6, FALSE)</f>
        <v>172</v>
      </c>
      <c r="BB164" s="6">
        <f>VLOOKUP(A164, projmetadata!$A$2:$D$2036, 4, FALSE)</f>
        <v>15801</v>
      </c>
      <c r="BC164" s="6" t="e">
        <f t="array" aca="1" ref="BC164" ca="1">_xludf.IFS(I164&lt;&gt;0, F164/I164, P164&lt;&gt;0, M164/P164, W164&lt;&gt;0, T164/W164, AD164&lt;&gt;0, AA164/AD164, AK164&lt;&gt;0, AH164/AK164, AR164&lt;&gt;0, AO164/AR164, TRUE, 0)</f>
        <v>#NAME?</v>
      </c>
      <c r="BE164" s="6" t="e">
        <f t="shared" ca="1" si="16"/>
        <v>#NAME?</v>
      </c>
      <c r="BF164" s="6" t="e">
        <f t="shared" ca="1" si="17"/>
        <v>#NAME?</v>
      </c>
      <c r="BG164" s="6"/>
      <c r="BH164" s="6">
        <f>VLOOKUP(A164, ALL_AP_DATA!$A$2:$D$3600, 3, FALSE)</f>
        <v>32</v>
      </c>
      <c r="BI164" s="6">
        <f>VLOOKUP(A164, ALL_AP_DATA!$A$2:$E$3600, 5, FALSE)</f>
        <v>1518</v>
      </c>
      <c r="BJ164" s="6">
        <f t="shared" si="8"/>
        <v>8.8255813953488378</v>
      </c>
      <c r="BK164" s="6">
        <f t="shared" si="18"/>
        <v>0.18604651162790697</v>
      </c>
    </row>
    <row r="165" spans="1:63" ht="15.75" customHeight="1" x14ac:dyDescent="0.25">
      <c r="A165" s="8" t="s">
        <v>1654</v>
      </c>
      <c r="B165" s="9" t="s">
        <v>1491</v>
      </c>
      <c r="C165" s="9">
        <v>33</v>
      </c>
      <c r="D165" s="9">
        <v>131</v>
      </c>
      <c r="E165" s="9">
        <v>222</v>
      </c>
      <c r="F165" s="9">
        <v>11474</v>
      </c>
      <c r="G165" s="9">
        <v>7.2800000000000004E-2</v>
      </c>
      <c r="H165" s="9">
        <v>0.26619999999999999</v>
      </c>
      <c r="I165" s="9">
        <v>3.6400000000000002E-2</v>
      </c>
      <c r="J165" s="9">
        <v>3</v>
      </c>
      <c r="K165" s="9">
        <v>26</v>
      </c>
      <c r="L165" s="9">
        <v>72</v>
      </c>
      <c r="M165" s="9">
        <v>10321</v>
      </c>
      <c r="N165" s="9">
        <v>1.44E-2</v>
      </c>
      <c r="O165" s="9">
        <v>8.6300000000000002E-2</v>
      </c>
      <c r="P165" s="9">
        <v>3.27E-2</v>
      </c>
      <c r="Q165" s="9">
        <v>60</v>
      </c>
      <c r="R165" s="9">
        <v>307</v>
      </c>
      <c r="S165" s="9">
        <v>763</v>
      </c>
      <c r="T165" s="9">
        <v>115553</v>
      </c>
      <c r="U165" s="9">
        <v>0.1706</v>
      </c>
      <c r="V165" s="9">
        <v>0.91490000000000005</v>
      </c>
      <c r="W165" s="9">
        <v>0.36659999999999998</v>
      </c>
      <c r="X165" s="9">
        <v>838</v>
      </c>
      <c r="Y165" s="9">
        <v>310</v>
      </c>
      <c r="Z165" s="9">
        <v>590</v>
      </c>
      <c r="AA165" s="9">
        <v>34639</v>
      </c>
      <c r="AB165" s="9">
        <v>0.17219999999999999</v>
      </c>
      <c r="AC165" s="9">
        <v>0.70740000000000003</v>
      </c>
      <c r="AD165" s="9">
        <v>0.1099</v>
      </c>
      <c r="AE165" s="9">
        <v>31</v>
      </c>
      <c r="AF165" s="9">
        <v>312</v>
      </c>
      <c r="AG165" s="9">
        <v>353</v>
      </c>
      <c r="AH165" s="9">
        <v>16161</v>
      </c>
      <c r="AI165" s="9">
        <v>0.17330000000000001</v>
      </c>
      <c r="AJ165" s="9">
        <v>0.42330000000000001</v>
      </c>
      <c r="AK165" s="9">
        <v>5.1299999999999998E-2</v>
      </c>
      <c r="AL165" s="8"/>
      <c r="AM165" s="8"/>
      <c r="AN165" s="8"/>
      <c r="AO165" s="8"/>
      <c r="AP165" s="8"/>
      <c r="AQ165" s="8"/>
      <c r="AR165" s="8"/>
      <c r="AT165" s="6">
        <f t="shared" si="0"/>
        <v>87.587786259541986</v>
      </c>
      <c r="AU165" s="6">
        <f t="shared" si="1"/>
        <v>396.96153846153845</v>
      </c>
      <c r="AV165" s="6">
        <f t="shared" si="2"/>
        <v>376.39413680781757</v>
      </c>
      <c r="AW165" s="7">
        <f t="shared" si="3"/>
        <v>111.73870967741935</v>
      </c>
      <c r="AX165" s="6">
        <f t="shared" si="4"/>
        <v>51.79807692307692</v>
      </c>
      <c r="AY165" s="6" t="str">
        <f t="shared" si="5"/>
        <v/>
      </c>
      <c r="BA165" s="6">
        <f>VLOOKUP(A165, ALL_AP_DATA!$A$2:$F$3600, 6, FALSE)</f>
        <v>1800</v>
      </c>
      <c r="BB165" s="6">
        <f>VLOOKUP(A165, projmetadata!$A$2:$D$2036, 4, FALSE)</f>
        <v>240379</v>
      </c>
      <c r="BC165" s="6" t="e">
        <f t="array" aca="1" ref="BC165" ca="1">_xludf.IFS(I165&lt;&gt;0, F165/I165, P165&lt;&gt;0, M165/P165, W165&lt;&gt;0, T165/W165, AD165&lt;&gt;0, AA165/AD165, AK165&lt;&gt;0, AH165/AK165, AR165&lt;&gt;0, AO165/AR165, TRUE, 0)</f>
        <v>#NAME?</v>
      </c>
      <c r="BE165" s="6" t="e">
        <f t="shared" ca="1" si="16"/>
        <v>#NAME?</v>
      </c>
      <c r="BF165" s="6" t="e">
        <f t="shared" ca="1" si="17"/>
        <v>#NAME?</v>
      </c>
      <c r="BG165" s="6"/>
      <c r="BH165" s="6">
        <f>VLOOKUP(A165, ALL_AP_DATA!$A$2:$D$3600, 3, FALSE)</f>
        <v>498</v>
      </c>
      <c r="BI165" s="6">
        <f>VLOOKUP(A165, ALL_AP_DATA!$A$2:$E$3600, 5, FALSE)</f>
        <v>315160</v>
      </c>
      <c r="BJ165" s="6">
        <f t="shared" si="8"/>
        <v>175.0888888888889</v>
      </c>
      <c r="BK165" s="6">
        <f t="shared" si="18"/>
        <v>0.27666666666666667</v>
      </c>
    </row>
    <row r="166" spans="1:63" ht="15.75" customHeight="1" x14ac:dyDescent="0.25">
      <c r="A166" s="8" t="s">
        <v>1655</v>
      </c>
      <c r="B166" s="9" t="s">
        <v>1491</v>
      </c>
      <c r="C166" s="9">
        <v>3</v>
      </c>
      <c r="D166" s="9">
        <v>8</v>
      </c>
      <c r="E166" s="9">
        <v>41</v>
      </c>
      <c r="F166" s="9">
        <v>1013</v>
      </c>
      <c r="G166" s="9">
        <v>5.16E-2</v>
      </c>
      <c r="H166" s="9">
        <v>0.29709999999999998</v>
      </c>
      <c r="I166" s="9">
        <v>0.17730000000000001</v>
      </c>
      <c r="J166" s="9">
        <v>1</v>
      </c>
      <c r="K166" s="9">
        <v>24</v>
      </c>
      <c r="L166" s="9">
        <v>64</v>
      </c>
      <c r="M166" s="9">
        <v>2699</v>
      </c>
      <c r="N166" s="9">
        <v>0.15479999999999999</v>
      </c>
      <c r="O166" s="9">
        <v>0.46379999999999999</v>
      </c>
      <c r="P166" s="9">
        <v>0.4723</v>
      </c>
      <c r="Q166" s="9">
        <v>6</v>
      </c>
      <c r="R166" s="9">
        <v>43</v>
      </c>
      <c r="S166" s="9">
        <v>111</v>
      </c>
      <c r="T166" s="9">
        <v>4585</v>
      </c>
      <c r="U166" s="9">
        <v>0.27739999999999998</v>
      </c>
      <c r="V166" s="9">
        <v>0.80430000000000001</v>
      </c>
      <c r="W166" s="9">
        <v>0.80230000000000001</v>
      </c>
      <c r="X166" s="9">
        <v>17</v>
      </c>
      <c r="Y166" s="9">
        <v>70</v>
      </c>
      <c r="Z166" s="9">
        <v>86</v>
      </c>
      <c r="AA166" s="9">
        <v>2607</v>
      </c>
      <c r="AB166" s="9">
        <v>0.4516</v>
      </c>
      <c r="AC166" s="9">
        <v>0.62319999999999998</v>
      </c>
      <c r="AD166" s="9">
        <v>0.45619999999999999</v>
      </c>
      <c r="AE166" s="9">
        <v>3</v>
      </c>
      <c r="AF166" s="9">
        <v>37</v>
      </c>
      <c r="AG166" s="9">
        <v>53</v>
      </c>
      <c r="AH166" s="9">
        <v>2213</v>
      </c>
      <c r="AI166" s="9">
        <v>0.2387</v>
      </c>
      <c r="AJ166" s="9">
        <v>0.3841</v>
      </c>
      <c r="AK166" s="9">
        <v>0.38719999999999999</v>
      </c>
      <c r="AL166" s="9">
        <v>1</v>
      </c>
      <c r="AM166" s="9">
        <v>35</v>
      </c>
      <c r="AN166" s="9">
        <v>110</v>
      </c>
      <c r="AO166" s="9">
        <v>4019</v>
      </c>
      <c r="AP166" s="9">
        <v>0.2258</v>
      </c>
      <c r="AQ166" s="9">
        <v>0.79710000000000003</v>
      </c>
      <c r="AR166" s="9">
        <v>0.70320000000000005</v>
      </c>
      <c r="AT166" s="6">
        <f t="shared" si="0"/>
        <v>126.625</v>
      </c>
      <c r="AU166" s="6">
        <f t="shared" si="1"/>
        <v>112.45833333333333</v>
      </c>
      <c r="AV166" s="6">
        <f t="shared" si="2"/>
        <v>106.62790697674419</v>
      </c>
      <c r="AW166" s="7">
        <f t="shared" si="3"/>
        <v>37.24285714285714</v>
      </c>
      <c r="AX166" s="6">
        <f t="shared" si="4"/>
        <v>59.810810810810814</v>
      </c>
      <c r="AY166" s="6">
        <f t="shared" si="5"/>
        <v>114.82857142857142</v>
      </c>
      <c r="BA166" s="6">
        <f>VLOOKUP(A166, ALL_AP_DATA!$A$2:$F$3600, 6, FALSE)</f>
        <v>155</v>
      </c>
      <c r="BB166" s="6">
        <f>VLOOKUP(A166, projmetadata!$A$2:$D$2036, 4, FALSE)</f>
        <v>6894</v>
      </c>
      <c r="BC166" s="6" t="e">
        <f t="array" aca="1" ref="BC166" ca="1">_xludf.IFS(I166&lt;&gt;0, F166/I166, P166&lt;&gt;0, M166/P166, W166&lt;&gt;0, T166/W166, AD166&lt;&gt;0, AA166/AD166, AK166&lt;&gt;0, AH166/AK166, AR166&lt;&gt;0, AO166/AR166, TRUE, 0)</f>
        <v>#NAME?</v>
      </c>
      <c r="BE166" s="6" t="e">
        <f t="shared" ca="1" si="16"/>
        <v>#NAME?</v>
      </c>
      <c r="BF166" s="6" t="e">
        <f t="shared" ca="1" si="17"/>
        <v>#NAME?</v>
      </c>
      <c r="BG166" s="6"/>
      <c r="BH166" s="6">
        <f>VLOOKUP(A166, ALL_AP_DATA!$A$2:$D$3600, 3, FALSE)</f>
        <v>46</v>
      </c>
      <c r="BI166" s="6">
        <f>VLOOKUP(A166, ALL_AP_DATA!$A$2:$E$3600, 5, FALSE)</f>
        <v>5715</v>
      </c>
      <c r="BJ166" s="6">
        <f t="shared" si="8"/>
        <v>36.87096774193548</v>
      </c>
      <c r="BK166" s="6">
        <f t="shared" si="18"/>
        <v>0.29677419354838708</v>
      </c>
    </row>
    <row r="167" spans="1:63" ht="15.75" customHeight="1" x14ac:dyDescent="0.25">
      <c r="A167" s="8" t="s">
        <v>1656</v>
      </c>
      <c r="B167" s="9" t="s">
        <v>1491</v>
      </c>
      <c r="C167" s="9">
        <v>2</v>
      </c>
      <c r="D167" s="9">
        <v>40</v>
      </c>
      <c r="E167" s="9">
        <v>3</v>
      </c>
      <c r="F167" s="9">
        <v>36</v>
      </c>
      <c r="G167" s="9">
        <v>0.25969999999999999</v>
      </c>
      <c r="H167" s="9">
        <v>0.25</v>
      </c>
      <c r="I167" s="9">
        <v>0.33329999999999999</v>
      </c>
      <c r="J167" s="8"/>
      <c r="K167" s="8"/>
      <c r="L167" s="8"/>
      <c r="M167" s="8"/>
      <c r="N167" s="8"/>
      <c r="O167" s="8"/>
      <c r="P167" s="8"/>
      <c r="Q167" s="9">
        <v>1</v>
      </c>
      <c r="R167" s="9">
        <v>2</v>
      </c>
      <c r="S167" s="9">
        <v>4</v>
      </c>
      <c r="T167" s="9">
        <v>39</v>
      </c>
      <c r="U167" s="9">
        <v>1.2999999999999999E-2</v>
      </c>
      <c r="V167" s="9">
        <v>0.33329999999999999</v>
      </c>
      <c r="W167" s="9">
        <v>0.36109999999999998</v>
      </c>
      <c r="X167" s="9">
        <v>4</v>
      </c>
      <c r="Y167" s="9">
        <v>46</v>
      </c>
      <c r="Z167" s="9">
        <v>2</v>
      </c>
      <c r="AA167" s="9">
        <v>19</v>
      </c>
      <c r="AB167" s="9">
        <v>0.29870000000000002</v>
      </c>
      <c r="AC167" s="9">
        <v>0.16669999999999999</v>
      </c>
      <c r="AD167" s="9">
        <v>0.1759</v>
      </c>
      <c r="AE167" s="9">
        <v>2</v>
      </c>
      <c r="AF167" s="9">
        <v>8</v>
      </c>
      <c r="AG167" s="9">
        <v>1</v>
      </c>
      <c r="AH167" s="9">
        <v>2</v>
      </c>
      <c r="AI167" s="9">
        <v>5.1900000000000002E-2</v>
      </c>
      <c r="AJ167" s="9">
        <v>8.3299999999999999E-2</v>
      </c>
      <c r="AK167" s="9">
        <v>1.8499999999999999E-2</v>
      </c>
      <c r="AL167" s="8"/>
      <c r="AM167" s="8"/>
      <c r="AN167" s="8"/>
      <c r="AO167" s="8"/>
      <c r="AP167" s="8"/>
      <c r="AQ167" s="8"/>
      <c r="AR167" s="8"/>
      <c r="AT167" s="6">
        <f t="shared" si="0"/>
        <v>0.9</v>
      </c>
      <c r="AU167" s="6" t="str">
        <f t="shared" si="1"/>
        <v/>
      </c>
      <c r="AV167" s="6">
        <f t="shared" si="2"/>
        <v>19.5</v>
      </c>
      <c r="AW167" s="7">
        <f t="shared" si="3"/>
        <v>0.41304347826086957</v>
      </c>
      <c r="AX167" s="6">
        <f t="shared" si="4"/>
        <v>0.25</v>
      </c>
      <c r="AY167" s="6" t="str">
        <f t="shared" si="5"/>
        <v/>
      </c>
      <c r="BA167" s="6">
        <f>VLOOKUP(A167, ALL_AP_DATA!$A$2:$F$3600, 6, FALSE)</f>
        <v>154</v>
      </c>
      <c r="BB167" s="6">
        <f>VLOOKUP(A167, projmetadata!$A$2:$D$2036, 4, FALSE)</f>
        <v>17001</v>
      </c>
      <c r="BC167" s="6" t="e">
        <f t="array" aca="1" ref="BC167" ca="1">_xludf.IFS(I167&lt;&gt;0, F167/I167, P167&lt;&gt;0, M167/P167, W167&lt;&gt;0, T167/W167, AD167&lt;&gt;0, AA167/AD167, AK167&lt;&gt;0, AH167/AK167, AR167&lt;&gt;0, AO167/AR167, TRUE, 0)</f>
        <v>#NAME?</v>
      </c>
      <c r="BE167" s="6" t="e">
        <f t="shared" ca="1" si="16"/>
        <v>#NAME?</v>
      </c>
      <c r="BF167" s="6" t="e">
        <f t="shared" ca="1" si="17"/>
        <v>#NAME?</v>
      </c>
      <c r="BG167" s="6"/>
      <c r="BH167" s="6">
        <f>VLOOKUP(A167, ALL_AP_DATA!$A$2:$D$3600, 3, FALSE)</f>
        <v>13</v>
      </c>
      <c r="BI167" s="6">
        <f>VLOOKUP(A167, ALL_AP_DATA!$A$2:$E$3600, 5, FALSE)</f>
        <v>108</v>
      </c>
      <c r="BJ167" s="6">
        <f t="shared" si="8"/>
        <v>0.70129870129870131</v>
      </c>
      <c r="BK167" s="6">
        <f t="shared" si="18"/>
        <v>8.4415584415584416E-2</v>
      </c>
    </row>
    <row r="168" spans="1:63" ht="15.75" customHeight="1" x14ac:dyDescent="0.25">
      <c r="A168" s="8" t="s">
        <v>1657</v>
      </c>
      <c r="B168" s="9" t="s">
        <v>1491</v>
      </c>
      <c r="C168" s="9">
        <v>4</v>
      </c>
      <c r="D168" s="9">
        <v>38</v>
      </c>
      <c r="E168" s="9">
        <v>62</v>
      </c>
      <c r="F168" s="9">
        <v>1210</v>
      </c>
      <c r="G168" s="9">
        <v>0.123</v>
      </c>
      <c r="H168" s="9">
        <v>0.25309999999999999</v>
      </c>
      <c r="I168" s="9">
        <v>0.14779999999999999</v>
      </c>
      <c r="J168" s="8"/>
      <c r="K168" s="8"/>
      <c r="L168" s="8"/>
      <c r="M168" s="8"/>
      <c r="N168" s="8"/>
      <c r="O168" s="8"/>
      <c r="P168" s="8"/>
      <c r="Q168" s="9">
        <v>11</v>
      </c>
      <c r="R168" s="9">
        <v>42</v>
      </c>
      <c r="S168" s="9">
        <v>95</v>
      </c>
      <c r="T168" s="9">
        <v>3153</v>
      </c>
      <c r="U168" s="9">
        <v>0.13589999999999999</v>
      </c>
      <c r="V168" s="9">
        <v>0.38779999999999998</v>
      </c>
      <c r="W168" s="9">
        <v>0.38519999999999999</v>
      </c>
      <c r="X168" s="9">
        <v>34</v>
      </c>
      <c r="Y168" s="9">
        <v>104</v>
      </c>
      <c r="Z168" s="9">
        <v>144</v>
      </c>
      <c r="AA168" s="9">
        <v>5335</v>
      </c>
      <c r="AB168" s="9">
        <v>0.33660000000000001</v>
      </c>
      <c r="AC168" s="9">
        <v>0.58779999999999999</v>
      </c>
      <c r="AD168" s="9">
        <v>0.65180000000000005</v>
      </c>
      <c r="AE168" s="9">
        <v>3</v>
      </c>
      <c r="AF168" s="9">
        <v>24</v>
      </c>
      <c r="AG168" s="9">
        <v>40</v>
      </c>
      <c r="AH168" s="9">
        <v>701</v>
      </c>
      <c r="AI168" s="9">
        <v>7.7700000000000005E-2</v>
      </c>
      <c r="AJ168" s="9">
        <v>0.1633</v>
      </c>
      <c r="AK168" s="9">
        <v>8.5599999999999996E-2</v>
      </c>
      <c r="AL168" s="9">
        <v>1</v>
      </c>
      <c r="AM168" s="9">
        <v>19</v>
      </c>
      <c r="AN168" s="9">
        <v>46</v>
      </c>
      <c r="AO168" s="9">
        <v>1694</v>
      </c>
      <c r="AP168" s="9">
        <v>6.1499999999999999E-2</v>
      </c>
      <c r="AQ168" s="9">
        <v>0.18779999999999999</v>
      </c>
      <c r="AR168" s="9">
        <v>0.20699999999999999</v>
      </c>
      <c r="AT168" s="6">
        <f t="shared" si="0"/>
        <v>31.842105263157894</v>
      </c>
      <c r="AU168" s="6" t="str">
        <f t="shared" si="1"/>
        <v/>
      </c>
      <c r="AV168" s="6">
        <f t="shared" si="2"/>
        <v>75.071428571428569</v>
      </c>
      <c r="AW168" s="7">
        <f t="shared" si="3"/>
        <v>51.29807692307692</v>
      </c>
      <c r="AX168" s="6">
        <f t="shared" si="4"/>
        <v>29.208333333333332</v>
      </c>
      <c r="AY168" s="6">
        <f t="shared" si="5"/>
        <v>89.15789473684211</v>
      </c>
      <c r="BA168" s="6">
        <f>VLOOKUP(A168, ALL_AP_DATA!$A$2:$F$3600, 6, FALSE)</f>
        <v>309</v>
      </c>
      <c r="BB168" s="6">
        <f>VLOOKUP(A168, projmetadata!$A$2:$D$2036, 4, FALSE)</f>
        <v>23708</v>
      </c>
      <c r="BC168" s="6" t="e">
        <f t="array" aca="1" ref="BC168" ca="1">_xludf.IFS(I168&lt;&gt;0, F168/I168, P168&lt;&gt;0, M168/P168, W168&lt;&gt;0, T168/W168, AD168&lt;&gt;0, AA168/AD168, AK168&lt;&gt;0, AH168/AK168, AR168&lt;&gt;0, AO168/AR168, TRUE, 0)</f>
        <v>#NAME?</v>
      </c>
      <c r="BE168" s="6" t="e">
        <f t="shared" ca="1" si="16"/>
        <v>#NAME?</v>
      </c>
      <c r="BF168" s="6" t="e">
        <f t="shared" ca="1" si="17"/>
        <v>#NAME?</v>
      </c>
      <c r="BG168" s="6"/>
      <c r="BH168" s="6">
        <f>VLOOKUP(A168, ALL_AP_DATA!$A$2:$D$3600, 3, FALSE)</f>
        <v>77</v>
      </c>
      <c r="BI168" s="6">
        <f>VLOOKUP(A168, ALL_AP_DATA!$A$2:$E$3600, 5, FALSE)</f>
        <v>8185</v>
      </c>
      <c r="BJ168" s="6">
        <f t="shared" si="8"/>
        <v>26.488673139158575</v>
      </c>
      <c r="BK168" s="6">
        <f t="shared" si="18"/>
        <v>0.24919093851132687</v>
      </c>
    </row>
    <row r="169" spans="1:63" ht="15.75" customHeight="1" x14ac:dyDescent="0.25">
      <c r="A169" s="8" t="s">
        <v>1658</v>
      </c>
      <c r="B169" s="9" t="s">
        <v>1491</v>
      </c>
      <c r="C169" s="9">
        <v>5</v>
      </c>
      <c r="D169" s="9">
        <v>68</v>
      </c>
      <c r="E169" s="9">
        <v>119</v>
      </c>
      <c r="F169" s="9">
        <v>10841</v>
      </c>
      <c r="G169" s="9">
        <v>0.24909999999999999</v>
      </c>
      <c r="H169" s="9">
        <v>0.28949999999999998</v>
      </c>
      <c r="I169" s="9">
        <v>0.20319999999999999</v>
      </c>
      <c r="J169" s="9">
        <v>11</v>
      </c>
      <c r="K169" s="9">
        <v>29</v>
      </c>
      <c r="L169" s="9">
        <v>110</v>
      </c>
      <c r="M169" s="9">
        <v>8276</v>
      </c>
      <c r="N169" s="9">
        <v>0.1062</v>
      </c>
      <c r="O169" s="9">
        <v>0.2676</v>
      </c>
      <c r="P169" s="9">
        <v>0.15509999999999999</v>
      </c>
      <c r="Q169" s="9">
        <v>14</v>
      </c>
      <c r="R169" s="9">
        <v>67</v>
      </c>
      <c r="S169" s="9">
        <v>196</v>
      </c>
      <c r="T169" s="9">
        <v>21528</v>
      </c>
      <c r="U169" s="9">
        <v>0.24540000000000001</v>
      </c>
      <c r="V169" s="9">
        <v>0.47689999999999999</v>
      </c>
      <c r="W169" s="9">
        <v>0.40339999999999998</v>
      </c>
      <c r="X169" s="9">
        <v>8</v>
      </c>
      <c r="Y169" s="9">
        <v>141</v>
      </c>
      <c r="Z169" s="9">
        <v>177</v>
      </c>
      <c r="AA169" s="9">
        <v>15225</v>
      </c>
      <c r="AB169" s="9">
        <v>0.51649999999999996</v>
      </c>
      <c r="AC169" s="9">
        <v>0.43070000000000003</v>
      </c>
      <c r="AD169" s="9">
        <v>0.2853</v>
      </c>
      <c r="AE169" s="9">
        <v>15</v>
      </c>
      <c r="AF169" s="9">
        <v>40</v>
      </c>
      <c r="AG169" s="9">
        <v>81</v>
      </c>
      <c r="AH169" s="9">
        <v>6987</v>
      </c>
      <c r="AI169" s="9">
        <v>0.14649999999999999</v>
      </c>
      <c r="AJ169" s="9">
        <v>0.1971</v>
      </c>
      <c r="AK169" s="9">
        <v>0.13089999999999999</v>
      </c>
      <c r="AL169" s="9">
        <v>1</v>
      </c>
      <c r="AM169" s="9">
        <v>22</v>
      </c>
      <c r="AN169" s="9">
        <v>66</v>
      </c>
      <c r="AO169" s="9">
        <v>3106</v>
      </c>
      <c r="AP169" s="9">
        <v>8.0600000000000005E-2</v>
      </c>
      <c r="AQ169" s="9">
        <v>0.16059999999999999</v>
      </c>
      <c r="AR169" s="9">
        <v>5.8200000000000002E-2</v>
      </c>
      <c r="AT169" s="6">
        <f t="shared" si="0"/>
        <v>159.4264705882353</v>
      </c>
      <c r="AU169" s="6">
        <f t="shared" si="1"/>
        <v>285.37931034482756</v>
      </c>
      <c r="AV169" s="6">
        <f t="shared" si="2"/>
        <v>321.31343283582089</v>
      </c>
      <c r="AW169" s="7">
        <f t="shared" si="3"/>
        <v>107.97872340425532</v>
      </c>
      <c r="AX169" s="6">
        <f t="shared" si="4"/>
        <v>174.67500000000001</v>
      </c>
      <c r="AY169" s="6">
        <f t="shared" si="5"/>
        <v>141.18181818181819</v>
      </c>
      <c r="BA169" s="6">
        <f>VLOOKUP(A169, ALL_AP_DATA!$A$2:$F$3600, 6, FALSE)</f>
        <v>273</v>
      </c>
      <c r="BB169" s="6">
        <f>VLOOKUP(A169, projmetadata!$A$2:$D$2036, 4, FALSE)</f>
        <v>46333</v>
      </c>
      <c r="BC169" s="6" t="e">
        <f t="array" aca="1" ref="BC169" ca="1">_xludf.IFS(I169&lt;&gt;0, F169/I169, P169&lt;&gt;0, M169/P169, W169&lt;&gt;0, T169/W169, AD169&lt;&gt;0, AA169/AD169, AK169&lt;&gt;0, AH169/AK169, AR169&lt;&gt;0, AO169/AR169, TRUE, 0)</f>
        <v>#NAME?</v>
      </c>
      <c r="BE169" s="6" t="e">
        <f t="shared" ca="1" si="16"/>
        <v>#NAME?</v>
      </c>
      <c r="BF169" s="6" t="e">
        <f t="shared" ca="1" si="17"/>
        <v>#NAME?</v>
      </c>
      <c r="BG169" s="6"/>
      <c r="BH169" s="6">
        <f>VLOOKUP(A169, ALL_AP_DATA!$A$2:$D$3600, 3, FALSE)</f>
        <v>92</v>
      </c>
      <c r="BI169" s="6">
        <f>VLOOKUP(A169, ALL_AP_DATA!$A$2:$E$3600, 5, FALSE)</f>
        <v>53360</v>
      </c>
      <c r="BJ169" s="6">
        <f t="shared" si="8"/>
        <v>195.45787545787545</v>
      </c>
      <c r="BK169" s="6">
        <f t="shared" si="18"/>
        <v>0.33699633699633702</v>
      </c>
    </row>
    <row r="170" spans="1:63" ht="15.75" customHeight="1" x14ac:dyDescent="0.25">
      <c r="A170" s="8" t="s">
        <v>1659</v>
      </c>
      <c r="B170" s="9" t="s">
        <v>1491</v>
      </c>
      <c r="C170" s="9">
        <v>2</v>
      </c>
      <c r="D170" s="9">
        <v>169</v>
      </c>
      <c r="E170" s="9">
        <v>493</v>
      </c>
      <c r="F170" s="9">
        <v>20037</v>
      </c>
      <c r="G170" s="9">
        <v>0.2354</v>
      </c>
      <c r="H170" s="9">
        <v>0.71450000000000002</v>
      </c>
      <c r="I170" s="9">
        <v>0.33879999999999999</v>
      </c>
      <c r="J170" s="9">
        <v>19</v>
      </c>
      <c r="K170" s="9">
        <v>73</v>
      </c>
      <c r="L170" s="9">
        <v>407</v>
      </c>
      <c r="M170" s="9">
        <v>15859</v>
      </c>
      <c r="N170" s="9">
        <v>0.1017</v>
      </c>
      <c r="O170" s="9">
        <v>0.58989999999999998</v>
      </c>
      <c r="P170" s="9">
        <v>0.26819999999999999</v>
      </c>
      <c r="Q170" s="9">
        <v>46</v>
      </c>
      <c r="R170" s="9">
        <v>263</v>
      </c>
      <c r="S170" s="9">
        <v>611</v>
      </c>
      <c r="T170" s="9">
        <v>47197</v>
      </c>
      <c r="U170" s="9">
        <v>0.36630000000000001</v>
      </c>
      <c r="V170" s="9">
        <v>0.88549999999999995</v>
      </c>
      <c r="W170" s="9">
        <v>0.79810000000000003</v>
      </c>
      <c r="X170" s="9">
        <v>17</v>
      </c>
      <c r="Y170" s="9">
        <v>213</v>
      </c>
      <c r="Z170" s="9">
        <v>512</v>
      </c>
      <c r="AA170" s="9">
        <v>21642</v>
      </c>
      <c r="AB170" s="9">
        <v>0.29670000000000002</v>
      </c>
      <c r="AC170" s="9">
        <v>0.74199999999999999</v>
      </c>
      <c r="AD170" s="9">
        <v>0.36599999999999999</v>
      </c>
      <c r="AE170" s="9">
        <v>11</v>
      </c>
      <c r="AF170" s="9">
        <v>114</v>
      </c>
      <c r="AG170" s="9">
        <v>448</v>
      </c>
      <c r="AH170" s="9">
        <v>16498</v>
      </c>
      <c r="AI170" s="9">
        <v>0.1588</v>
      </c>
      <c r="AJ170" s="9">
        <v>0.64929999999999999</v>
      </c>
      <c r="AK170" s="9">
        <v>0.27900000000000003</v>
      </c>
      <c r="AL170" s="9">
        <v>13</v>
      </c>
      <c r="AM170" s="9">
        <v>135</v>
      </c>
      <c r="AN170" s="9">
        <v>460</v>
      </c>
      <c r="AO170" s="9">
        <v>31796</v>
      </c>
      <c r="AP170" s="9">
        <v>0.188</v>
      </c>
      <c r="AQ170" s="9">
        <v>0.66669999999999996</v>
      </c>
      <c r="AR170" s="9">
        <v>0.53759999999999997</v>
      </c>
      <c r="AT170" s="6">
        <f t="shared" si="0"/>
        <v>118.56213017751479</v>
      </c>
      <c r="AU170" s="6">
        <f t="shared" si="1"/>
        <v>217.24657534246575</v>
      </c>
      <c r="AV170" s="6">
        <f t="shared" si="2"/>
        <v>179.45627376425855</v>
      </c>
      <c r="AW170" s="7">
        <f t="shared" si="3"/>
        <v>101.6056338028169</v>
      </c>
      <c r="AX170" s="6">
        <f t="shared" si="4"/>
        <v>144.71929824561403</v>
      </c>
      <c r="AY170" s="6">
        <f t="shared" si="5"/>
        <v>235.52592592592592</v>
      </c>
      <c r="BA170" s="6">
        <f>VLOOKUP(A170, ALL_AP_DATA!$A$2:$F$3600, 6, FALSE)</f>
        <v>718</v>
      </c>
      <c r="BB170" s="6">
        <f>VLOOKUP(A170, projmetadata!$A$2:$D$2036, 4, FALSE)</f>
        <v>75052</v>
      </c>
      <c r="BC170" s="6" t="e">
        <f t="array" aca="1" ref="BC170" ca="1">_xludf.IFS(I170&lt;&gt;0, F170/I170, P170&lt;&gt;0, M170/P170, W170&lt;&gt;0, T170/W170, AD170&lt;&gt;0, AA170/AD170, AK170&lt;&gt;0, AH170/AK170, AR170&lt;&gt;0, AO170/AR170, TRUE, 0)</f>
        <v>#NAME?</v>
      </c>
      <c r="BE170" s="6" t="e">
        <f t="shared" ca="1" si="16"/>
        <v>#NAME?</v>
      </c>
      <c r="BF170" s="6" t="e">
        <f t="shared" ca="1" si="17"/>
        <v>#NAME?</v>
      </c>
      <c r="BG170" s="6"/>
      <c r="BH170" s="6">
        <f>VLOOKUP(A170, ALL_AP_DATA!$A$2:$D$3600, 3, FALSE)</f>
        <v>319</v>
      </c>
      <c r="BI170" s="6">
        <f>VLOOKUP(A170, ALL_AP_DATA!$A$2:$E$3600, 5, FALSE)</f>
        <v>59139</v>
      </c>
      <c r="BJ170" s="6">
        <f t="shared" si="8"/>
        <v>82.366295264623957</v>
      </c>
      <c r="BK170" s="6">
        <f t="shared" si="18"/>
        <v>0.44428969359331477</v>
      </c>
    </row>
    <row r="171" spans="1:63" ht="15.75" customHeight="1" x14ac:dyDescent="0.25">
      <c r="A171" s="8" t="s">
        <v>1660</v>
      </c>
      <c r="B171" s="9" t="s">
        <v>1491</v>
      </c>
      <c r="C171" s="9">
        <v>2</v>
      </c>
      <c r="D171" s="9">
        <v>5</v>
      </c>
      <c r="E171" s="9">
        <v>7</v>
      </c>
      <c r="F171" s="9">
        <v>116</v>
      </c>
      <c r="G171" s="9">
        <v>3.8199999999999998E-2</v>
      </c>
      <c r="H171" s="9">
        <v>0.36840000000000001</v>
      </c>
      <c r="I171" s="9">
        <v>7.9899999999999999E-2</v>
      </c>
      <c r="J171" s="8"/>
      <c r="K171" s="8"/>
      <c r="L171" s="8"/>
      <c r="M171" s="8"/>
      <c r="N171" s="8"/>
      <c r="O171" s="8"/>
      <c r="P171" s="8"/>
      <c r="Q171" s="9">
        <v>3</v>
      </c>
      <c r="R171" s="9">
        <v>17</v>
      </c>
      <c r="S171" s="9">
        <v>15</v>
      </c>
      <c r="T171" s="9">
        <v>1062</v>
      </c>
      <c r="U171" s="9">
        <v>0.1298</v>
      </c>
      <c r="V171" s="9">
        <v>0.78949999999999998</v>
      </c>
      <c r="W171" s="9">
        <v>0.7319</v>
      </c>
      <c r="X171" s="9">
        <v>18</v>
      </c>
      <c r="Y171" s="9">
        <v>88</v>
      </c>
      <c r="Z171" s="9">
        <v>9</v>
      </c>
      <c r="AA171" s="9">
        <v>633</v>
      </c>
      <c r="AB171" s="9">
        <v>0.67179999999999995</v>
      </c>
      <c r="AC171" s="9">
        <v>0.47370000000000001</v>
      </c>
      <c r="AD171" s="9">
        <v>0.43630000000000002</v>
      </c>
      <c r="AE171" s="9">
        <v>5</v>
      </c>
      <c r="AF171" s="9">
        <v>21</v>
      </c>
      <c r="AG171" s="9">
        <v>7</v>
      </c>
      <c r="AH171" s="9">
        <v>384</v>
      </c>
      <c r="AI171" s="9">
        <v>0.1603</v>
      </c>
      <c r="AJ171" s="9">
        <v>0.36840000000000001</v>
      </c>
      <c r="AK171" s="9">
        <v>0.2646</v>
      </c>
      <c r="AL171" s="8"/>
      <c r="AM171" s="8"/>
      <c r="AN171" s="8"/>
      <c r="AO171" s="8"/>
      <c r="AP171" s="8"/>
      <c r="AQ171" s="8"/>
      <c r="AR171" s="8"/>
      <c r="AT171" s="6">
        <f t="shared" si="0"/>
        <v>23.2</v>
      </c>
      <c r="AU171" s="6" t="str">
        <f t="shared" si="1"/>
        <v/>
      </c>
      <c r="AV171" s="6">
        <f t="shared" si="2"/>
        <v>62.470588235294116</v>
      </c>
      <c r="AW171" s="7">
        <f t="shared" si="3"/>
        <v>7.1931818181818183</v>
      </c>
      <c r="AX171" s="6">
        <f t="shared" si="4"/>
        <v>18.285714285714285</v>
      </c>
      <c r="AY171" s="6" t="str">
        <f t="shared" si="5"/>
        <v/>
      </c>
      <c r="BA171" s="6">
        <f>VLOOKUP(A171, ALL_AP_DATA!$A$2:$F$3600, 6, FALSE)</f>
        <v>131</v>
      </c>
      <c r="BB171" s="6">
        <f>VLOOKUP(A171, projmetadata!$A$2:$D$2036, 4, FALSE)</f>
        <v>14436</v>
      </c>
      <c r="BC171" s="6" t="e">
        <f t="array" aca="1" ref="BC171" ca="1">_xludf.IFS(I171&lt;&gt;0, F171/I171, P171&lt;&gt;0, M171/P171, W171&lt;&gt;0, T171/W171, AD171&lt;&gt;0, AA171/AD171, AK171&lt;&gt;0, AH171/AK171, AR171&lt;&gt;0, AO171/AR171, TRUE, 0)</f>
        <v>#NAME?</v>
      </c>
      <c r="BE171" s="6" t="e">
        <f t="shared" ca="1" si="16"/>
        <v>#NAME?</v>
      </c>
      <c r="BF171" s="6" t="e">
        <f t="shared" ca="1" si="17"/>
        <v>#NAME?</v>
      </c>
      <c r="BG171" s="6"/>
      <c r="BH171" s="6">
        <f>VLOOKUP(A171, ALL_AP_DATA!$A$2:$D$3600, 3, FALSE)</f>
        <v>24</v>
      </c>
      <c r="BI171" s="6">
        <f>VLOOKUP(A171, ALL_AP_DATA!$A$2:$E$3600, 5, FALSE)</f>
        <v>1451</v>
      </c>
      <c r="BJ171" s="6">
        <f t="shared" si="8"/>
        <v>11.076335877862595</v>
      </c>
      <c r="BK171" s="6">
        <f t="shared" si="18"/>
        <v>0.18320610687022901</v>
      </c>
    </row>
    <row r="172" spans="1:63" ht="15.75" customHeight="1" x14ac:dyDescent="0.25">
      <c r="A172" s="8" t="s">
        <v>1661</v>
      </c>
      <c r="B172" s="9" t="s">
        <v>1491</v>
      </c>
      <c r="C172" s="9">
        <v>2</v>
      </c>
      <c r="D172" s="9">
        <v>4</v>
      </c>
      <c r="E172" s="9">
        <v>17</v>
      </c>
      <c r="F172" s="9">
        <v>322</v>
      </c>
      <c r="G172" s="9">
        <v>1.9199999999999998E-2</v>
      </c>
      <c r="H172" s="9">
        <v>7.2999999999999995E-2</v>
      </c>
      <c r="I172" s="9">
        <v>7.4000000000000003E-3</v>
      </c>
      <c r="J172" s="8"/>
      <c r="K172" s="8"/>
      <c r="L172" s="8"/>
      <c r="M172" s="8"/>
      <c r="N172" s="8"/>
      <c r="O172" s="8"/>
      <c r="P172" s="8"/>
      <c r="Q172" s="9">
        <v>13</v>
      </c>
      <c r="R172" s="9">
        <v>58</v>
      </c>
      <c r="S172" s="9">
        <v>161</v>
      </c>
      <c r="T172" s="9">
        <v>36493</v>
      </c>
      <c r="U172" s="9">
        <v>0.27879999999999999</v>
      </c>
      <c r="V172" s="9">
        <v>0.69099999999999995</v>
      </c>
      <c r="W172" s="9">
        <v>0.8427</v>
      </c>
      <c r="X172" s="8"/>
      <c r="Y172" s="8"/>
      <c r="Z172" s="8"/>
      <c r="AA172" s="8"/>
      <c r="AB172" s="8"/>
      <c r="AC172" s="8"/>
      <c r="AD172" s="8"/>
      <c r="AE172" s="9">
        <v>5</v>
      </c>
      <c r="AF172" s="9">
        <v>14</v>
      </c>
      <c r="AG172" s="9">
        <v>27</v>
      </c>
      <c r="AH172" s="9">
        <v>1457</v>
      </c>
      <c r="AI172" s="9">
        <v>6.7299999999999999E-2</v>
      </c>
      <c r="AJ172" s="9">
        <v>0.1159</v>
      </c>
      <c r="AK172" s="9">
        <v>3.3599999999999998E-2</v>
      </c>
      <c r="AL172" s="8"/>
      <c r="AM172" s="8"/>
      <c r="AN172" s="8"/>
      <c r="AO172" s="8"/>
      <c r="AP172" s="8"/>
      <c r="AQ172" s="8"/>
      <c r="AR172" s="8"/>
      <c r="AT172" s="6">
        <f t="shared" si="0"/>
        <v>80.5</v>
      </c>
      <c r="AU172" s="6" t="str">
        <f t="shared" si="1"/>
        <v/>
      </c>
      <c r="AV172" s="6">
        <f t="shared" si="2"/>
        <v>629.18965517241384</v>
      </c>
      <c r="AW172" s="7" t="str">
        <f t="shared" si="3"/>
        <v/>
      </c>
      <c r="AX172" s="6">
        <f t="shared" si="4"/>
        <v>104.07142857142857</v>
      </c>
      <c r="AY172" s="6" t="str">
        <f t="shared" si="5"/>
        <v/>
      </c>
      <c r="BA172" s="6">
        <f>VLOOKUP(A172, ALL_AP_DATA!$A$2:$F$3600, 6, FALSE)</f>
        <v>208</v>
      </c>
      <c r="BB172" s="6">
        <f>VLOOKUP(A172, projmetadata!$A$2:$D$2036, 4, FALSE)</f>
        <v>9144</v>
      </c>
      <c r="BC172" s="6" t="e">
        <f t="array" aca="1" ref="BC172" ca="1">_xludf.IFS(I172&lt;&gt;0, F172/I172, P172&lt;&gt;0, M172/P172, W172&lt;&gt;0, T172/W172, AD172&lt;&gt;0, AA172/AD172, AK172&lt;&gt;0, AH172/AK172, AR172&lt;&gt;0, AO172/AR172, TRUE, 0)</f>
        <v>#NAME?</v>
      </c>
      <c r="BE172" s="6" t="e">
        <f t="shared" ca="1" si="16"/>
        <v>#NAME?</v>
      </c>
      <c r="BF172" s="6" t="e">
        <f t="shared" ca="1" si="17"/>
        <v>#NAME?</v>
      </c>
      <c r="BG172" s="6"/>
      <c r="BH172" s="6">
        <f>VLOOKUP(A172, ALL_AP_DATA!$A$2:$D$3600, 3, FALSE)</f>
        <v>68</v>
      </c>
      <c r="BI172" s="6">
        <f>VLOOKUP(A172, ALL_AP_DATA!$A$2:$E$3600, 5, FALSE)</f>
        <v>43305</v>
      </c>
      <c r="BJ172" s="6">
        <f t="shared" si="8"/>
        <v>208.19711538461539</v>
      </c>
      <c r="BK172" s="6">
        <f t="shared" si="18"/>
        <v>0.32692307692307693</v>
      </c>
    </row>
    <row r="173" spans="1:63" ht="15.75" customHeight="1" x14ac:dyDescent="0.25">
      <c r="A173" s="8" t="s">
        <v>1662</v>
      </c>
      <c r="B173" s="9" t="s">
        <v>1491</v>
      </c>
      <c r="C173" s="9">
        <v>12</v>
      </c>
      <c r="D173" s="9">
        <v>44</v>
      </c>
      <c r="E173" s="9">
        <v>58</v>
      </c>
      <c r="F173" s="9">
        <v>3285</v>
      </c>
      <c r="G173" s="9">
        <v>0.1462</v>
      </c>
      <c r="H173" s="9">
        <v>0.3841</v>
      </c>
      <c r="I173" s="9">
        <v>0.21440000000000001</v>
      </c>
      <c r="J173" s="9">
        <v>2</v>
      </c>
      <c r="K173" s="9">
        <v>14</v>
      </c>
      <c r="L173" s="9">
        <v>45</v>
      </c>
      <c r="M173" s="9">
        <v>1663</v>
      </c>
      <c r="N173" s="9">
        <v>4.65E-2</v>
      </c>
      <c r="O173" s="9">
        <v>0.29799999999999999</v>
      </c>
      <c r="P173" s="9">
        <v>0.1085</v>
      </c>
      <c r="Q173" s="9">
        <v>15</v>
      </c>
      <c r="R173" s="9">
        <v>62</v>
      </c>
      <c r="S173" s="9">
        <v>112</v>
      </c>
      <c r="T173" s="9">
        <v>8698</v>
      </c>
      <c r="U173" s="9">
        <v>0.20599999999999999</v>
      </c>
      <c r="V173" s="9">
        <v>0.74170000000000003</v>
      </c>
      <c r="W173" s="9">
        <v>0.56769999999999998</v>
      </c>
      <c r="X173" s="9">
        <v>49</v>
      </c>
      <c r="Y173" s="9">
        <v>158</v>
      </c>
      <c r="Z173" s="9">
        <v>87</v>
      </c>
      <c r="AA173" s="9">
        <v>6878</v>
      </c>
      <c r="AB173" s="9">
        <v>0.52490000000000003</v>
      </c>
      <c r="AC173" s="9">
        <v>0.57620000000000005</v>
      </c>
      <c r="AD173" s="9">
        <v>0.44890000000000002</v>
      </c>
      <c r="AE173" s="9">
        <v>8</v>
      </c>
      <c r="AF173" s="9">
        <v>62</v>
      </c>
      <c r="AG173" s="9">
        <v>75</v>
      </c>
      <c r="AH173" s="9">
        <v>5652</v>
      </c>
      <c r="AI173" s="9">
        <v>0.20599999999999999</v>
      </c>
      <c r="AJ173" s="9">
        <v>0.49669999999999997</v>
      </c>
      <c r="AK173" s="9">
        <v>0.36890000000000001</v>
      </c>
      <c r="AL173" s="8"/>
      <c r="AM173" s="8"/>
      <c r="AN173" s="8"/>
      <c r="AO173" s="8"/>
      <c r="AP173" s="8"/>
      <c r="AQ173" s="8"/>
      <c r="AR173" s="8"/>
      <c r="AT173" s="6">
        <f t="shared" si="0"/>
        <v>74.659090909090907</v>
      </c>
      <c r="AU173" s="6">
        <f t="shared" si="1"/>
        <v>118.78571428571429</v>
      </c>
      <c r="AV173" s="6">
        <f t="shared" si="2"/>
        <v>140.29032258064515</v>
      </c>
      <c r="AW173" s="7">
        <f t="shared" si="3"/>
        <v>43.531645569620252</v>
      </c>
      <c r="AX173" s="6">
        <f t="shared" si="4"/>
        <v>91.161290322580641</v>
      </c>
      <c r="AY173" s="6" t="str">
        <f t="shared" si="5"/>
        <v/>
      </c>
      <c r="BA173" s="6">
        <f>VLOOKUP(A173, ALL_AP_DATA!$A$2:$F$3600, 6, FALSE)</f>
        <v>301</v>
      </c>
      <c r="BB173" s="6">
        <f>VLOOKUP(A173, projmetadata!$A$2:$D$2036, 4, FALSE)</f>
        <v>38873</v>
      </c>
      <c r="BC173" s="6" t="e">
        <f t="array" aca="1" ref="BC173" ca="1">_xludf.IFS(I173&lt;&gt;0, F173/I173, P173&lt;&gt;0, M173/P173, W173&lt;&gt;0, T173/W173, AD173&lt;&gt;0, AA173/AD173, AK173&lt;&gt;0, AH173/AK173, AR173&lt;&gt;0, AO173/AR173, TRUE, 0)</f>
        <v>#NAME?</v>
      </c>
      <c r="BE173" s="6" t="e">
        <f t="shared" ca="1" si="16"/>
        <v>#NAME?</v>
      </c>
      <c r="BF173" s="6" t="e">
        <f t="shared" ca="1" si="17"/>
        <v>#NAME?</v>
      </c>
      <c r="BG173" s="6"/>
      <c r="BH173" s="6">
        <f>VLOOKUP(A173, ALL_AP_DATA!$A$2:$D$3600, 3, FALSE)</f>
        <v>102</v>
      </c>
      <c r="BI173" s="6">
        <f>VLOOKUP(A173, ALL_AP_DATA!$A$2:$E$3600, 5, FALSE)</f>
        <v>15321</v>
      </c>
      <c r="BJ173" s="6">
        <f t="shared" si="8"/>
        <v>50.900332225913623</v>
      </c>
      <c r="BK173" s="6">
        <f t="shared" si="18"/>
        <v>0.33887043189368771</v>
      </c>
    </row>
    <row r="174" spans="1:63" ht="15.75" customHeight="1" x14ac:dyDescent="0.25">
      <c r="A174" s="8" t="s">
        <v>1663</v>
      </c>
      <c r="B174" s="9" t="s">
        <v>1491</v>
      </c>
      <c r="C174" s="9">
        <v>21</v>
      </c>
      <c r="D174" s="9">
        <v>58</v>
      </c>
      <c r="E174" s="9">
        <v>302</v>
      </c>
      <c r="F174" s="9">
        <v>7619</v>
      </c>
      <c r="G174" s="9">
        <v>3.8300000000000001E-2</v>
      </c>
      <c r="H174" s="9">
        <v>0.14349999999999999</v>
      </c>
      <c r="I174" s="9">
        <v>3.6900000000000002E-2</v>
      </c>
      <c r="J174" s="9">
        <v>3</v>
      </c>
      <c r="K174" s="9">
        <v>26</v>
      </c>
      <c r="L174" s="9">
        <v>327</v>
      </c>
      <c r="M174" s="9">
        <v>10802</v>
      </c>
      <c r="N174" s="9">
        <v>1.72E-2</v>
      </c>
      <c r="O174" s="9">
        <v>0.15529999999999999</v>
      </c>
      <c r="P174" s="9">
        <v>5.2299999999999999E-2</v>
      </c>
      <c r="Q174" s="9">
        <v>109</v>
      </c>
      <c r="R174" s="9">
        <v>722</v>
      </c>
      <c r="S174" s="9">
        <v>2011</v>
      </c>
      <c r="T174" s="9">
        <v>190603</v>
      </c>
      <c r="U174" s="9">
        <v>0.4763</v>
      </c>
      <c r="V174" s="9">
        <v>0.95530000000000004</v>
      </c>
      <c r="W174" s="9">
        <v>0.92230000000000001</v>
      </c>
      <c r="X174" s="9">
        <v>22</v>
      </c>
      <c r="Y174" s="9">
        <v>81</v>
      </c>
      <c r="Z174" s="9">
        <v>432</v>
      </c>
      <c r="AA174" s="9">
        <v>12273</v>
      </c>
      <c r="AB174" s="9">
        <v>5.3400000000000003E-2</v>
      </c>
      <c r="AC174" s="9">
        <v>0.20519999999999999</v>
      </c>
      <c r="AD174" s="9">
        <v>5.9400000000000001E-2</v>
      </c>
      <c r="AE174" s="9">
        <v>6</v>
      </c>
      <c r="AF174" s="9">
        <v>17</v>
      </c>
      <c r="AG174" s="9">
        <v>195</v>
      </c>
      <c r="AH174" s="9">
        <v>6001</v>
      </c>
      <c r="AI174" s="9">
        <v>1.12E-2</v>
      </c>
      <c r="AJ174" s="9">
        <v>9.2600000000000002E-2</v>
      </c>
      <c r="AK174" s="9">
        <v>2.9000000000000001E-2</v>
      </c>
      <c r="AL174" s="9">
        <v>5</v>
      </c>
      <c r="AM174" s="9">
        <v>155</v>
      </c>
      <c r="AN174" s="9">
        <v>1330</v>
      </c>
      <c r="AO174" s="9">
        <v>69564</v>
      </c>
      <c r="AP174" s="9">
        <v>0.1022</v>
      </c>
      <c r="AQ174" s="9">
        <v>0.63180000000000003</v>
      </c>
      <c r="AR174" s="9">
        <v>0.33660000000000001</v>
      </c>
      <c r="AT174" s="6">
        <f t="shared" si="0"/>
        <v>131.36206896551724</v>
      </c>
      <c r="AU174" s="6">
        <f t="shared" si="1"/>
        <v>415.46153846153845</v>
      </c>
      <c r="AV174" s="6">
        <f t="shared" si="2"/>
        <v>263.99307479224376</v>
      </c>
      <c r="AW174" s="7">
        <f t="shared" si="3"/>
        <v>151.5185185185185</v>
      </c>
      <c r="AX174" s="6">
        <f t="shared" si="4"/>
        <v>353</v>
      </c>
      <c r="AY174" s="6">
        <f t="shared" si="5"/>
        <v>448.8</v>
      </c>
      <c r="BA174" s="6">
        <f>VLOOKUP(A174, ALL_AP_DATA!$A$2:$F$3600, 6, FALSE)</f>
        <v>1516</v>
      </c>
      <c r="BB174" s="6">
        <f>VLOOKUP(A174, projmetadata!$A$2:$D$2036, 4, FALSE)</f>
        <v>73885</v>
      </c>
      <c r="BC174" s="6" t="e">
        <f t="array" aca="1" ref="BC174" ca="1">_xludf.IFS(I174&lt;&gt;0, F174/I174, P174&lt;&gt;0, M174/P174, W174&lt;&gt;0, T174/W174, AD174&lt;&gt;0, AA174/AD174, AK174&lt;&gt;0, AH174/AK174, AR174&lt;&gt;0, AO174/AR174, TRUE, 0)</f>
        <v>#NAME?</v>
      </c>
      <c r="BE174" s="6" t="e">
        <f t="shared" ca="1" si="16"/>
        <v>#NAME?</v>
      </c>
      <c r="BF174" s="6" t="e">
        <f t="shared" ca="1" si="17"/>
        <v>#NAME?</v>
      </c>
      <c r="BG174" s="6"/>
      <c r="BH174" s="6">
        <f>VLOOKUP(A174, ALL_AP_DATA!$A$2:$D$3600, 3, FALSE)</f>
        <v>770</v>
      </c>
      <c r="BI174" s="6">
        <f>VLOOKUP(A174, ALL_AP_DATA!$A$2:$E$3600, 5, FALSE)</f>
        <v>206659</v>
      </c>
      <c r="BJ174" s="6">
        <f t="shared" si="8"/>
        <v>136.31860158311346</v>
      </c>
      <c r="BK174" s="6">
        <f t="shared" si="18"/>
        <v>0.5079155672823219</v>
      </c>
    </row>
    <row r="175" spans="1:63" ht="15.75" customHeight="1" x14ac:dyDescent="0.25">
      <c r="A175" s="8" t="s">
        <v>1664</v>
      </c>
      <c r="B175" s="9" t="s">
        <v>1491</v>
      </c>
      <c r="C175" s="9">
        <v>6</v>
      </c>
      <c r="D175" s="9">
        <v>24</v>
      </c>
      <c r="E175" s="9">
        <v>13</v>
      </c>
      <c r="F175" s="9">
        <v>370</v>
      </c>
      <c r="G175" s="9">
        <v>3.3099999999999997E-2</v>
      </c>
      <c r="H175" s="9">
        <v>4.41E-2</v>
      </c>
      <c r="I175" s="9">
        <v>1.3100000000000001E-2</v>
      </c>
      <c r="J175" s="8"/>
      <c r="K175" s="8"/>
      <c r="L175" s="8"/>
      <c r="M175" s="8"/>
      <c r="N175" s="8"/>
      <c r="O175" s="8"/>
      <c r="P175" s="8"/>
      <c r="Q175" s="9">
        <v>30</v>
      </c>
      <c r="R175" s="9">
        <v>79</v>
      </c>
      <c r="S175" s="9">
        <v>198</v>
      </c>
      <c r="T175" s="9">
        <v>15826</v>
      </c>
      <c r="U175" s="9">
        <v>0.109</v>
      </c>
      <c r="V175" s="9">
        <v>0.67120000000000002</v>
      </c>
      <c r="W175" s="9">
        <v>0.55879999999999996</v>
      </c>
      <c r="X175" s="9">
        <v>44</v>
      </c>
      <c r="Y175" s="9">
        <v>284</v>
      </c>
      <c r="Z175" s="9">
        <v>183</v>
      </c>
      <c r="AA175" s="9">
        <v>14935</v>
      </c>
      <c r="AB175" s="9">
        <v>0.39169999999999999</v>
      </c>
      <c r="AC175" s="9">
        <v>0.62029999999999996</v>
      </c>
      <c r="AD175" s="9">
        <v>0.52739999999999998</v>
      </c>
      <c r="AE175" s="9">
        <v>4</v>
      </c>
      <c r="AF175" s="9">
        <v>189</v>
      </c>
      <c r="AG175" s="9">
        <v>127</v>
      </c>
      <c r="AH175" s="9">
        <v>12260</v>
      </c>
      <c r="AI175" s="9">
        <v>0.26069999999999999</v>
      </c>
      <c r="AJ175" s="9">
        <v>0.43049999999999999</v>
      </c>
      <c r="AK175" s="9">
        <v>0.43290000000000001</v>
      </c>
      <c r="AL175" s="8"/>
      <c r="AM175" s="8"/>
      <c r="AN175" s="8"/>
      <c r="AO175" s="8"/>
      <c r="AP175" s="8"/>
      <c r="AQ175" s="8"/>
      <c r="AR175" s="8"/>
      <c r="AT175" s="6">
        <f t="shared" si="0"/>
        <v>15.416666666666666</v>
      </c>
      <c r="AU175" s="6" t="str">
        <f t="shared" si="1"/>
        <v/>
      </c>
      <c r="AV175" s="6">
        <f t="shared" si="2"/>
        <v>200.32911392405063</v>
      </c>
      <c r="AW175" s="7">
        <f t="shared" si="3"/>
        <v>52.588028169014088</v>
      </c>
      <c r="AX175" s="6">
        <f t="shared" si="4"/>
        <v>64.867724867724874</v>
      </c>
      <c r="AY175" s="6" t="str">
        <f t="shared" si="5"/>
        <v/>
      </c>
      <c r="BA175" s="6">
        <f>VLOOKUP(A175, ALL_AP_DATA!$A$2:$F$3600, 6, FALSE)</f>
        <v>725</v>
      </c>
      <c r="BB175" s="6">
        <f>VLOOKUP(A175, projmetadata!$A$2:$D$2036, 4, FALSE)</f>
        <v>81608</v>
      </c>
      <c r="BC175" s="6" t="e">
        <f t="array" aca="1" ref="BC175" ca="1">_xludf.IFS(I175&lt;&gt;0, F175/I175, P175&lt;&gt;0, M175/P175, W175&lt;&gt;0, T175/W175, AD175&lt;&gt;0, AA175/AD175, AK175&lt;&gt;0, AH175/AK175, AR175&lt;&gt;0, AO175/AR175, TRUE, 0)</f>
        <v>#NAME?</v>
      </c>
      <c r="BE175" s="6" t="e">
        <f t="shared" ca="1" si="16"/>
        <v>#NAME?</v>
      </c>
      <c r="BF175" s="6" t="e">
        <f t="shared" ca="1" si="17"/>
        <v>#NAME?</v>
      </c>
      <c r="BG175" s="6"/>
      <c r="BH175" s="6">
        <f>VLOOKUP(A175, ALL_AP_DATA!$A$2:$D$3600, 3, FALSE)</f>
        <v>141</v>
      </c>
      <c r="BI175" s="6">
        <f>VLOOKUP(A175, ALL_AP_DATA!$A$2:$E$3600, 5, FALSE)</f>
        <v>28320</v>
      </c>
      <c r="BJ175" s="6">
        <f t="shared" si="8"/>
        <v>39.062068965517241</v>
      </c>
      <c r="BK175" s="6">
        <f t="shared" si="18"/>
        <v>0.19448275862068964</v>
      </c>
    </row>
    <row r="176" spans="1:63" ht="15.75" customHeight="1" x14ac:dyDescent="0.25">
      <c r="A176" s="8" t="s">
        <v>1665</v>
      </c>
      <c r="B176" s="9" t="s">
        <v>1491</v>
      </c>
      <c r="C176" s="9">
        <v>3</v>
      </c>
      <c r="D176" s="9">
        <v>33</v>
      </c>
      <c r="E176" s="9">
        <v>30</v>
      </c>
      <c r="F176" s="9">
        <v>3339</v>
      </c>
      <c r="G176" s="9">
        <v>7.1900000000000006E-2</v>
      </c>
      <c r="H176" s="9">
        <v>0.14560000000000001</v>
      </c>
      <c r="I176" s="9">
        <v>0.1865</v>
      </c>
      <c r="J176" s="8"/>
      <c r="K176" s="8"/>
      <c r="L176" s="8"/>
      <c r="M176" s="8"/>
      <c r="N176" s="8"/>
      <c r="O176" s="8"/>
      <c r="P176" s="8"/>
      <c r="Q176" s="9">
        <v>16</v>
      </c>
      <c r="R176" s="9">
        <v>57</v>
      </c>
      <c r="S176" s="9">
        <v>128</v>
      </c>
      <c r="T176" s="9">
        <v>6414</v>
      </c>
      <c r="U176" s="9">
        <v>0.1242</v>
      </c>
      <c r="V176" s="9">
        <v>0.62139999999999995</v>
      </c>
      <c r="W176" s="9">
        <v>0.35820000000000002</v>
      </c>
      <c r="X176" s="9">
        <v>50</v>
      </c>
      <c r="Y176" s="9">
        <v>258</v>
      </c>
      <c r="Z176" s="9">
        <v>111</v>
      </c>
      <c r="AA176" s="9">
        <v>8029</v>
      </c>
      <c r="AB176" s="9">
        <v>0.56210000000000004</v>
      </c>
      <c r="AC176" s="9">
        <v>0.53879999999999995</v>
      </c>
      <c r="AD176" s="9">
        <v>0.44840000000000002</v>
      </c>
      <c r="AE176" s="9">
        <v>19</v>
      </c>
      <c r="AF176" s="9">
        <v>98</v>
      </c>
      <c r="AG176" s="9">
        <v>40</v>
      </c>
      <c r="AH176" s="9">
        <v>3280</v>
      </c>
      <c r="AI176" s="9">
        <v>0.2135</v>
      </c>
      <c r="AJ176" s="9">
        <v>0.19420000000000001</v>
      </c>
      <c r="AK176" s="9">
        <v>0.1832</v>
      </c>
      <c r="AL176" s="8"/>
      <c r="AM176" s="8"/>
      <c r="AN176" s="8"/>
      <c r="AO176" s="8"/>
      <c r="AP176" s="8"/>
      <c r="AQ176" s="8"/>
      <c r="AR176" s="8"/>
      <c r="AT176" s="6">
        <f t="shared" si="0"/>
        <v>101.18181818181819</v>
      </c>
      <c r="AU176" s="6" t="str">
        <f t="shared" si="1"/>
        <v/>
      </c>
      <c r="AV176" s="6">
        <f t="shared" si="2"/>
        <v>112.52631578947368</v>
      </c>
      <c r="AW176" s="7">
        <f t="shared" si="3"/>
        <v>31.120155038759691</v>
      </c>
      <c r="AX176" s="6">
        <f t="shared" si="4"/>
        <v>33.469387755102041</v>
      </c>
      <c r="AY176" s="6" t="str">
        <f t="shared" si="5"/>
        <v/>
      </c>
      <c r="BA176" s="6">
        <f>VLOOKUP(A176, ALL_AP_DATA!$A$2:$F$3600, 6, FALSE)</f>
        <v>459</v>
      </c>
      <c r="BB176" s="6">
        <f>VLOOKUP(A176, projmetadata!$A$2:$D$2036, 4, FALSE)</f>
        <v>79102</v>
      </c>
      <c r="BC176" s="6" t="e">
        <f t="array" aca="1" ref="BC176" ca="1">_xludf.IFS(I176&lt;&gt;0, F176/I176, P176&lt;&gt;0, M176/P176, W176&lt;&gt;0, T176/W176, AD176&lt;&gt;0, AA176/AD176, AK176&lt;&gt;0, AH176/AK176, AR176&lt;&gt;0, AO176/AR176, TRUE, 0)</f>
        <v>#NAME?</v>
      </c>
      <c r="BE176" s="6" t="e">
        <f t="shared" ca="1" si="16"/>
        <v>#NAME?</v>
      </c>
      <c r="BF176" s="6" t="e">
        <f t="shared" ca="1" si="17"/>
        <v>#NAME?</v>
      </c>
      <c r="BG176" s="6"/>
      <c r="BH176" s="6">
        <f>VLOOKUP(A176, ALL_AP_DATA!$A$2:$D$3600, 3, FALSE)</f>
        <v>121</v>
      </c>
      <c r="BI176" s="6">
        <f>VLOOKUP(A176, ALL_AP_DATA!$A$2:$E$3600, 5, FALSE)</f>
        <v>17906</v>
      </c>
      <c r="BJ176" s="6">
        <f t="shared" si="8"/>
        <v>39.010893246187365</v>
      </c>
      <c r="BK176" s="6">
        <f t="shared" si="18"/>
        <v>0.26361655773420478</v>
      </c>
    </row>
    <row r="177" spans="1:63" ht="15.75" customHeight="1" x14ac:dyDescent="0.25">
      <c r="A177" s="8" t="s">
        <v>1666</v>
      </c>
      <c r="B177" s="9" t="s">
        <v>1491</v>
      </c>
      <c r="C177" s="9">
        <v>27</v>
      </c>
      <c r="D177" s="9">
        <v>80</v>
      </c>
      <c r="E177" s="9">
        <v>24</v>
      </c>
      <c r="F177" s="9">
        <v>1332</v>
      </c>
      <c r="G177" s="9">
        <v>4.6300000000000001E-2</v>
      </c>
      <c r="H177" s="9">
        <v>4.5499999999999999E-2</v>
      </c>
      <c r="I177" s="9">
        <v>1.2500000000000001E-2</v>
      </c>
      <c r="J177" s="8"/>
      <c r="K177" s="8"/>
      <c r="L177" s="8"/>
      <c r="M177" s="8"/>
      <c r="N177" s="8"/>
      <c r="O177" s="8"/>
      <c r="P177" s="8"/>
      <c r="Q177" s="9">
        <v>64</v>
      </c>
      <c r="R177" s="9">
        <v>334</v>
      </c>
      <c r="S177" s="9">
        <v>427</v>
      </c>
      <c r="T177" s="9">
        <v>70773</v>
      </c>
      <c r="U177" s="9">
        <v>0.19320000000000001</v>
      </c>
      <c r="V177" s="9">
        <v>0.81020000000000003</v>
      </c>
      <c r="W177" s="9">
        <v>0.66620000000000001</v>
      </c>
      <c r="X177" s="9">
        <v>75</v>
      </c>
      <c r="Y177" s="9">
        <v>190</v>
      </c>
      <c r="Z177" s="9">
        <v>76</v>
      </c>
      <c r="AA177" s="9">
        <v>2785</v>
      </c>
      <c r="AB177" s="9">
        <v>0.1099</v>
      </c>
      <c r="AC177" s="9">
        <v>0.14419999999999999</v>
      </c>
      <c r="AD177" s="9">
        <v>2.6200000000000001E-2</v>
      </c>
      <c r="AE177" s="9">
        <v>24</v>
      </c>
      <c r="AF177" s="9">
        <v>103</v>
      </c>
      <c r="AG177" s="9">
        <v>44</v>
      </c>
      <c r="AH177" s="9">
        <v>1798</v>
      </c>
      <c r="AI177" s="9">
        <v>5.96E-2</v>
      </c>
      <c r="AJ177" s="9">
        <v>8.3500000000000005E-2</v>
      </c>
      <c r="AK177" s="9">
        <v>1.6899999999999998E-2</v>
      </c>
      <c r="AL177" s="8"/>
      <c r="AM177" s="8"/>
      <c r="AN177" s="8"/>
      <c r="AO177" s="8"/>
      <c r="AP177" s="8"/>
      <c r="AQ177" s="8"/>
      <c r="AR177" s="8"/>
      <c r="AT177" s="6">
        <f t="shared" si="0"/>
        <v>16.649999999999999</v>
      </c>
      <c r="AU177" s="6" t="str">
        <f t="shared" si="1"/>
        <v/>
      </c>
      <c r="AV177" s="6">
        <f t="shared" si="2"/>
        <v>211.89520958083833</v>
      </c>
      <c r="AW177" s="7">
        <f t="shared" si="3"/>
        <v>14.657894736842104</v>
      </c>
      <c r="AX177" s="6">
        <f t="shared" si="4"/>
        <v>17.456310679611651</v>
      </c>
      <c r="AY177" s="6" t="str">
        <f t="shared" si="5"/>
        <v/>
      </c>
      <c r="BA177" s="6">
        <f>VLOOKUP(A177, ALL_AP_DATA!$A$2:$F$3600, 6, FALSE)</f>
        <v>1729</v>
      </c>
      <c r="BB177" s="6">
        <f>VLOOKUP(A177, projmetadata!$A$2:$D$2036, 4, FALSE)</f>
        <v>83045</v>
      </c>
      <c r="BC177" s="6" t="e">
        <f t="array" aca="1" ref="BC177" ca="1">_xludf.IFS(I177&lt;&gt;0, F177/I177, P177&lt;&gt;0, M177/P177, W177&lt;&gt;0, T177/W177, AD177&lt;&gt;0, AA177/AD177, AK177&lt;&gt;0, AH177/AK177, AR177&lt;&gt;0, AO177/AR177, TRUE, 0)</f>
        <v>#NAME?</v>
      </c>
      <c r="BE177" s="6" t="e">
        <f t="shared" ca="1" si="16"/>
        <v>#NAME?</v>
      </c>
      <c r="BF177" s="6" t="e">
        <f t="shared" ca="1" si="17"/>
        <v>#NAME?</v>
      </c>
      <c r="BG177" s="6"/>
      <c r="BH177" s="6">
        <f>VLOOKUP(A177, ALL_AP_DATA!$A$2:$D$3600, 3, FALSE)</f>
        <v>467</v>
      </c>
      <c r="BI177" s="6">
        <f>VLOOKUP(A177, ALL_AP_DATA!$A$2:$E$3600, 5, FALSE)</f>
        <v>106232</v>
      </c>
      <c r="BJ177" s="6">
        <f t="shared" si="8"/>
        <v>61.441295546558706</v>
      </c>
      <c r="BK177" s="6">
        <f t="shared" si="18"/>
        <v>0.2700983227299017</v>
      </c>
    </row>
    <row r="178" spans="1:63" ht="15.75" customHeight="1" x14ac:dyDescent="0.25">
      <c r="A178" s="8" t="s">
        <v>1667</v>
      </c>
      <c r="B178" s="9" t="s">
        <v>1491</v>
      </c>
      <c r="C178" s="9">
        <v>5</v>
      </c>
      <c r="D178" s="9">
        <v>23</v>
      </c>
      <c r="E178" s="9">
        <v>13</v>
      </c>
      <c r="F178" s="9">
        <v>97</v>
      </c>
      <c r="G178" s="9">
        <v>7.5700000000000003E-2</v>
      </c>
      <c r="H178" s="9">
        <v>0.46429999999999999</v>
      </c>
      <c r="I178" s="9">
        <v>0.25</v>
      </c>
      <c r="J178" s="8"/>
      <c r="K178" s="8"/>
      <c r="L178" s="8"/>
      <c r="M178" s="8"/>
      <c r="N178" s="8"/>
      <c r="O178" s="8"/>
      <c r="P178" s="8"/>
      <c r="Q178" s="9">
        <v>1</v>
      </c>
      <c r="R178" s="9">
        <v>4</v>
      </c>
      <c r="S178" s="9">
        <v>8</v>
      </c>
      <c r="T178" s="9">
        <v>65</v>
      </c>
      <c r="U178" s="9">
        <v>1.32E-2</v>
      </c>
      <c r="V178" s="9">
        <v>0.28570000000000001</v>
      </c>
      <c r="W178" s="9">
        <v>0.16750000000000001</v>
      </c>
      <c r="X178" s="9">
        <v>12</v>
      </c>
      <c r="Y178" s="9">
        <v>110</v>
      </c>
      <c r="Z178" s="9">
        <v>20</v>
      </c>
      <c r="AA178" s="9">
        <v>267</v>
      </c>
      <c r="AB178" s="9">
        <v>0.36180000000000001</v>
      </c>
      <c r="AC178" s="9">
        <v>0.71430000000000005</v>
      </c>
      <c r="AD178" s="9">
        <v>0.68810000000000004</v>
      </c>
      <c r="AE178" s="9">
        <v>4</v>
      </c>
      <c r="AF178" s="9">
        <v>23</v>
      </c>
      <c r="AG178" s="9">
        <v>4</v>
      </c>
      <c r="AH178" s="9">
        <v>121</v>
      </c>
      <c r="AI178" s="9">
        <v>7.5700000000000003E-2</v>
      </c>
      <c r="AJ178" s="9">
        <v>0.1429</v>
      </c>
      <c r="AK178" s="9">
        <v>0.31190000000000001</v>
      </c>
      <c r="AL178" s="8"/>
      <c r="AM178" s="8"/>
      <c r="AN178" s="8"/>
      <c r="AO178" s="8"/>
      <c r="AP178" s="8"/>
      <c r="AQ178" s="8"/>
      <c r="AR178" s="8"/>
      <c r="AT178" s="6">
        <f t="shared" si="0"/>
        <v>4.2173913043478262</v>
      </c>
      <c r="AU178" s="6" t="str">
        <f t="shared" si="1"/>
        <v/>
      </c>
      <c r="AV178" s="6">
        <f t="shared" si="2"/>
        <v>16.25</v>
      </c>
      <c r="AW178" s="7">
        <f t="shared" si="3"/>
        <v>2.4272727272727272</v>
      </c>
      <c r="AX178" s="6">
        <f t="shared" si="4"/>
        <v>5.2608695652173916</v>
      </c>
      <c r="AY178" s="6" t="str">
        <f t="shared" si="5"/>
        <v/>
      </c>
      <c r="BA178" s="6">
        <f>VLOOKUP(A178, ALL_AP_DATA!$A$2:$F$3600, 6, FALSE)</f>
        <v>304</v>
      </c>
      <c r="BB178" s="6">
        <f>VLOOKUP(A178, projmetadata!$A$2:$D$2036, 4, FALSE)</f>
        <v>16676</v>
      </c>
      <c r="BC178" s="6" t="e">
        <f t="array" aca="1" ref="BC178" ca="1">_xludf.IFS(I178&lt;&gt;0, F178/I178, P178&lt;&gt;0, M178/P178, W178&lt;&gt;0, T178/W178, AD178&lt;&gt;0, AA178/AD178, AK178&lt;&gt;0, AH178/AK178, AR178&lt;&gt;0, AO178/AR178, TRUE, 0)</f>
        <v>#NAME?</v>
      </c>
      <c r="BE178" s="6" t="e">
        <f t="shared" ca="1" si="16"/>
        <v>#NAME?</v>
      </c>
      <c r="BF178" s="6" t="e">
        <f t="shared" ca="1" si="17"/>
        <v>#NAME?</v>
      </c>
      <c r="BG178" s="6"/>
      <c r="BH178" s="6">
        <f>VLOOKUP(A178, ALL_AP_DATA!$A$2:$D$3600, 3, FALSE)</f>
        <v>21</v>
      </c>
      <c r="BI178" s="6">
        <f>VLOOKUP(A178, ALL_AP_DATA!$A$2:$E$3600, 5, FALSE)</f>
        <v>388</v>
      </c>
      <c r="BJ178" s="6">
        <f t="shared" si="8"/>
        <v>1.2763157894736843</v>
      </c>
      <c r="BK178" s="6">
        <f t="shared" si="18"/>
        <v>6.9078947368421059E-2</v>
      </c>
    </row>
    <row r="179" spans="1:63" ht="15.75" customHeight="1" x14ac:dyDescent="0.25">
      <c r="A179" s="8" t="s">
        <v>1668</v>
      </c>
      <c r="B179" s="9" t="s">
        <v>1491</v>
      </c>
      <c r="C179" s="9">
        <v>12</v>
      </c>
      <c r="D179" s="9">
        <v>291</v>
      </c>
      <c r="E179" s="9">
        <v>277</v>
      </c>
      <c r="F179" s="9">
        <v>25925</v>
      </c>
      <c r="G179" s="9">
        <v>0.1676</v>
      </c>
      <c r="H179" s="9">
        <v>0.50919999999999999</v>
      </c>
      <c r="I179" s="9">
        <v>0.25359999999999999</v>
      </c>
      <c r="J179" s="9">
        <v>7</v>
      </c>
      <c r="K179" s="9">
        <v>64</v>
      </c>
      <c r="L179" s="9">
        <v>205</v>
      </c>
      <c r="M179" s="9">
        <v>31134</v>
      </c>
      <c r="N179" s="9">
        <v>3.6900000000000002E-2</v>
      </c>
      <c r="O179" s="9">
        <v>0.37680000000000002</v>
      </c>
      <c r="P179" s="9">
        <v>0.30459999999999998</v>
      </c>
      <c r="Q179" s="9">
        <v>50</v>
      </c>
      <c r="R179" s="9">
        <v>198</v>
      </c>
      <c r="S179" s="9">
        <v>395</v>
      </c>
      <c r="T179" s="9">
        <v>66053</v>
      </c>
      <c r="U179" s="9">
        <v>0.11409999999999999</v>
      </c>
      <c r="V179" s="9">
        <v>0.72609999999999997</v>
      </c>
      <c r="W179" s="9">
        <v>0.6462</v>
      </c>
      <c r="X179" s="9">
        <v>277</v>
      </c>
      <c r="Y179" s="9">
        <v>873</v>
      </c>
      <c r="Z179" s="9">
        <v>366</v>
      </c>
      <c r="AA179" s="9">
        <v>54416</v>
      </c>
      <c r="AB179" s="9">
        <v>0.50290000000000001</v>
      </c>
      <c r="AC179" s="9">
        <v>0.67279999999999995</v>
      </c>
      <c r="AD179" s="9">
        <v>0.5323</v>
      </c>
      <c r="AE179" s="9">
        <v>32</v>
      </c>
      <c r="AF179" s="9">
        <v>419</v>
      </c>
      <c r="AG179" s="9">
        <v>284</v>
      </c>
      <c r="AH179" s="9">
        <v>37172</v>
      </c>
      <c r="AI179" s="9">
        <v>0.2414</v>
      </c>
      <c r="AJ179" s="9">
        <v>0.52210000000000001</v>
      </c>
      <c r="AK179" s="9">
        <v>0.36370000000000002</v>
      </c>
      <c r="AL179" s="9">
        <v>5</v>
      </c>
      <c r="AM179" s="9">
        <v>82</v>
      </c>
      <c r="AN179" s="9">
        <v>284</v>
      </c>
      <c r="AO179" s="9">
        <v>38906</v>
      </c>
      <c r="AP179" s="9">
        <v>4.7199999999999999E-2</v>
      </c>
      <c r="AQ179" s="9">
        <v>0.52210000000000001</v>
      </c>
      <c r="AR179" s="9">
        <v>0.38059999999999999</v>
      </c>
      <c r="AT179" s="6">
        <f t="shared" si="0"/>
        <v>89.089347079037807</v>
      </c>
      <c r="AU179" s="6">
        <f t="shared" si="1"/>
        <v>486.46875</v>
      </c>
      <c r="AV179" s="6">
        <f t="shared" si="2"/>
        <v>333.6010101010101</v>
      </c>
      <c r="AW179" s="7">
        <f t="shared" si="3"/>
        <v>62.332187857961053</v>
      </c>
      <c r="AX179" s="6">
        <f t="shared" si="4"/>
        <v>88.71599045346062</v>
      </c>
      <c r="AY179" s="6">
        <f t="shared" si="5"/>
        <v>474.46341463414632</v>
      </c>
      <c r="BA179" s="6">
        <f>VLOOKUP(A179, ALL_AP_DATA!$A$2:$F$3600, 6, FALSE)</f>
        <v>1736</v>
      </c>
      <c r="BB179" s="6">
        <f>VLOOKUP(A179, projmetadata!$A$2:$D$2036, 4, FALSE)</f>
        <v>386378</v>
      </c>
      <c r="BC179" s="6" t="e">
        <f t="array" aca="1" ref="BC179" ca="1">_xludf.IFS(I179&lt;&gt;0, F179/I179, P179&lt;&gt;0, M179/P179, W179&lt;&gt;0, T179/W179, AD179&lt;&gt;0, AA179/AD179, AK179&lt;&gt;0, AH179/AK179, AR179&lt;&gt;0, AO179/AR179, TRUE, 0)</f>
        <v>#NAME?</v>
      </c>
      <c r="BE179" s="6" t="e">
        <f t="shared" ca="1" si="16"/>
        <v>#NAME?</v>
      </c>
      <c r="BF179" s="6" t="e">
        <f t="shared" ca="1" si="17"/>
        <v>#NAME?</v>
      </c>
      <c r="BG179" s="6"/>
      <c r="BH179" s="6">
        <f>VLOOKUP(A179, ALL_AP_DATA!$A$2:$D$3600, 3, FALSE)</f>
        <v>330</v>
      </c>
      <c r="BI179" s="6">
        <f>VLOOKUP(A179, ALL_AP_DATA!$A$2:$E$3600, 5, FALSE)</f>
        <v>102219</v>
      </c>
      <c r="BJ179" s="6">
        <f t="shared" si="8"/>
        <v>58.881912442396313</v>
      </c>
      <c r="BK179" s="6">
        <f t="shared" si="18"/>
        <v>0.19009216589861752</v>
      </c>
    </row>
    <row r="180" spans="1:63" ht="15.75" customHeight="1" x14ac:dyDescent="0.25">
      <c r="A180" s="8" t="s">
        <v>1669</v>
      </c>
      <c r="B180" s="9" t="s">
        <v>1491</v>
      </c>
      <c r="C180" s="9">
        <v>9</v>
      </c>
      <c r="D180" s="9">
        <v>115</v>
      </c>
      <c r="E180" s="9">
        <v>544</v>
      </c>
      <c r="F180" s="9">
        <v>16225</v>
      </c>
      <c r="G180" s="9">
        <v>7.4200000000000002E-2</v>
      </c>
      <c r="H180" s="9">
        <v>0.2228</v>
      </c>
      <c r="I180" s="9">
        <v>6.1100000000000002E-2</v>
      </c>
      <c r="J180" s="9">
        <v>3</v>
      </c>
      <c r="K180" s="9">
        <v>21</v>
      </c>
      <c r="L180" s="9">
        <v>209</v>
      </c>
      <c r="M180" s="9">
        <v>6213</v>
      </c>
      <c r="N180" s="9">
        <v>1.35E-2</v>
      </c>
      <c r="O180" s="9">
        <v>8.5599999999999996E-2</v>
      </c>
      <c r="P180" s="9">
        <v>2.3400000000000001E-2</v>
      </c>
      <c r="Q180" s="9">
        <v>108</v>
      </c>
      <c r="R180" s="9">
        <v>549</v>
      </c>
      <c r="S180" s="9">
        <v>1938</v>
      </c>
      <c r="T180" s="9">
        <v>199000</v>
      </c>
      <c r="U180" s="9">
        <v>0.35420000000000001</v>
      </c>
      <c r="V180" s="9">
        <v>0.79359999999999997</v>
      </c>
      <c r="W180" s="9">
        <v>0.74919999999999998</v>
      </c>
      <c r="X180" s="9">
        <v>56</v>
      </c>
      <c r="Y180" s="9">
        <v>306</v>
      </c>
      <c r="Z180" s="9">
        <v>911</v>
      </c>
      <c r="AA180" s="9">
        <v>31523</v>
      </c>
      <c r="AB180" s="9">
        <v>0.19739999999999999</v>
      </c>
      <c r="AC180" s="9">
        <v>0.37309999999999999</v>
      </c>
      <c r="AD180" s="9">
        <v>0.1187</v>
      </c>
      <c r="AE180" s="9">
        <v>5</v>
      </c>
      <c r="AF180" s="9">
        <v>30</v>
      </c>
      <c r="AG180" s="9">
        <v>81</v>
      </c>
      <c r="AH180" s="9">
        <v>1212</v>
      </c>
      <c r="AI180" s="9">
        <v>1.9400000000000001E-2</v>
      </c>
      <c r="AJ180" s="9">
        <v>3.32E-2</v>
      </c>
      <c r="AK180" s="9">
        <v>4.5999999999999999E-3</v>
      </c>
      <c r="AL180" s="9">
        <v>2</v>
      </c>
      <c r="AM180" s="9">
        <v>33</v>
      </c>
      <c r="AN180" s="9">
        <v>304</v>
      </c>
      <c r="AO180" s="9">
        <v>9990</v>
      </c>
      <c r="AP180" s="9">
        <v>2.1299999999999999E-2</v>
      </c>
      <c r="AQ180" s="9">
        <v>0.1245</v>
      </c>
      <c r="AR180" s="9">
        <v>3.7600000000000001E-2</v>
      </c>
      <c r="AT180" s="6">
        <f t="shared" si="0"/>
        <v>141.08695652173913</v>
      </c>
      <c r="AU180" s="6">
        <f t="shared" si="1"/>
        <v>295.85714285714283</v>
      </c>
      <c r="AV180" s="6">
        <f t="shared" si="2"/>
        <v>362.47723132969037</v>
      </c>
      <c r="AW180" s="7">
        <f t="shared" si="3"/>
        <v>103.01633986928104</v>
      </c>
      <c r="AX180" s="6">
        <f t="shared" si="4"/>
        <v>40.4</v>
      </c>
      <c r="AY180" s="6">
        <f t="shared" si="5"/>
        <v>302.72727272727275</v>
      </c>
      <c r="BA180" s="6">
        <f>VLOOKUP(A180, ALL_AP_DATA!$A$2:$F$3600, 6, FALSE)</f>
        <v>1550</v>
      </c>
      <c r="BB180" s="6">
        <f>VLOOKUP(A180, projmetadata!$A$2:$D$2036, 4, FALSE)</f>
        <v>143831</v>
      </c>
      <c r="BC180" s="6" t="e">
        <f t="array" aca="1" ref="BC180" ca="1">_xludf.IFS(I180&lt;&gt;0, F180/I180, P180&lt;&gt;0, M180/P180, W180&lt;&gt;0, T180/W180, AD180&lt;&gt;0, AA180/AD180, AK180&lt;&gt;0, AH180/AK180, AR180&lt;&gt;0, AO180/AR180, TRUE, 0)</f>
        <v>#NAME?</v>
      </c>
      <c r="BE180" s="6" t="e">
        <f t="shared" ca="1" si="16"/>
        <v>#NAME?</v>
      </c>
      <c r="BF180" s="6" t="e">
        <f t="shared" ca="1" si="17"/>
        <v>#NAME?</v>
      </c>
      <c r="BG180" s="6"/>
      <c r="BH180" s="6">
        <f>VLOOKUP(A180, ALL_AP_DATA!$A$2:$D$3600, 3, FALSE)</f>
        <v>617</v>
      </c>
      <c r="BI180" s="6">
        <f>VLOOKUP(A180, ALL_AP_DATA!$A$2:$E$3600, 5, FALSE)</f>
        <v>265614</v>
      </c>
      <c r="BJ180" s="6">
        <f t="shared" si="8"/>
        <v>171.36387096774195</v>
      </c>
      <c r="BK180" s="6">
        <f t="shared" si="18"/>
        <v>0.39806451612903226</v>
      </c>
    </row>
    <row r="181" spans="1:63" ht="15.75" customHeight="1" x14ac:dyDescent="0.25">
      <c r="A181" s="8" t="s">
        <v>1670</v>
      </c>
      <c r="B181" s="9" t="s">
        <v>1491</v>
      </c>
      <c r="C181" s="9">
        <v>3</v>
      </c>
      <c r="D181" s="9">
        <v>9</v>
      </c>
      <c r="E181" s="9">
        <v>19</v>
      </c>
      <c r="F181" s="9">
        <v>189</v>
      </c>
      <c r="G181" s="9">
        <v>5.6300000000000003E-2</v>
      </c>
      <c r="H181" s="9">
        <v>0.22889999999999999</v>
      </c>
      <c r="I181" s="9">
        <v>9.7999999999999997E-3</v>
      </c>
      <c r="J181" s="8"/>
      <c r="K181" s="8"/>
      <c r="L181" s="8"/>
      <c r="M181" s="8"/>
      <c r="N181" s="8"/>
      <c r="O181" s="8"/>
      <c r="P181" s="8"/>
      <c r="Q181" s="9">
        <v>4</v>
      </c>
      <c r="R181" s="9">
        <v>14</v>
      </c>
      <c r="S181" s="9">
        <v>43</v>
      </c>
      <c r="T181" s="9">
        <v>17489</v>
      </c>
      <c r="U181" s="9">
        <v>8.7499999999999994E-2</v>
      </c>
      <c r="V181" s="9">
        <v>0.5181</v>
      </c>
      <c r="W181" s="9">
        <v>0.90459999999999996</v>
      </c>
      <c r="X181" s="9">
        <v>2</v>
      </c>
      <c r="Y181" s="9">
        <v>19</v>
      </c>
      <c r="Z181" s="9">
        <v>22</v>
      </c>
      <c r="AA181" s="9">
        <v>320</v>
      </c>
      <c r="AB181" s="9">
        <v>0.1187</v>
      </c>
      <c r="AC181" s="9">
        <v>0.2651</v>
      </c>
      <c r="AD181" s="9">
        <v>1.66E-2</v>
      </c>
      <c r="AE181" s="9">
        <v>1</v>
      </c>
      <c r="AF181" s="9">
        <v>4</v>
      </c>
      <c r="AG181" s="9">
        <v>14</v>
      </c>
      <c r="AH181" s="9">
        <v>373</v>
      </c>
      <c r="AI181" s="9">
        <v>2.5000000000000001E-2</v>
      </c>
      <c r="AJ181" s="9">
        <v>0.16869999999999999</v>
      </c>
      <c r="AK181" s="9">
        <v>1.9300000000000001E-2</v>
      </c>
      <c r="AL181" s="8"/>
      <c r="AM181" s="8"/>
      <c r="AN181" s="8"/>
      <c r="AO181" s="8"/>
      <c r="AP181" s="8"/>
      <c r="AQ181" s="8"/>
      <c r="AR181" s="8"/>
      <c r="AT181" s="6">
        <f t="shared" si="0"/>
        <v>21</v>
      </c>
      <c r="AU181" s="6" t="str">
        <f t="shared" si="1"/>
        <v/>
      </c>
      <c r="AV181" s="6">
        <f t="shared" si="2"/>
        <v>1249.2142857142858</v>
      </c>
      <c r="AW181" s="7">
        <f t="shared" si="3"/>
        <v>16.842105263157894</v>
      </c>
      <c r="AX181" s="6">
        <f t="shared" si="4"/>
        <v>93.25</v>
      </c>
      <c r="AY181" s="6" t="str">
        <f t="shared" si="5"/>
        <v/>
      </c>
      <c r="BA181" s="6">
        <f>VLOOKUP(A181, ALL_AP_DATA!$A$2:$F$3600, 6, FALSE)</f>
        <v>160</v>
      </c>
      <c r="BB181" s="6">
        <f>VLOOKUP(A181, projmetadata!$A$2:$D$2036, 4, FALSE)</f>
        <v>6984</v>
      </c>
      <c r="BC181" s="6" t="e">
        <f t="array" aca="1" ref="BC181" ca="1">_xludf.IFS(I181&lt;&gt;0, F181/I181, P181&lt;&gt;0, M181/P181, W181&lt;&gt;0, T181/W181, AD181&lt;&gt;0, AA181/AD181, AK181&lt;&gt;0, AH181/AK181, AR181&lt;&gt;0, AO181/AR181, TRUE, 0)</f>
        <v>#NAME?</v>
      </c>
      <c r="BE181" s="6" t="e">
        <f t="shared" ca="1" si="16"/>
        <v>#NAME?</v>
      </c>
      <c r="BF181" s="6" t="e">
        <f t="shared" ca="1" si="17"/>
        <v>#NAME?</v>
      </c>
      <c r="BG181" s="6"/>
      <c r="BH181" s="6">
        <f>VLOOKUP(A181, ALL_AP_DATA!$A$2:$D$3600, 3, FALSE)</f>
        <v>28</v>
      </c>
      <c r="BI181" s="6">
        <f>VLOOKUP(A181, ALL_AP_DATA!$A$2:$E$3600, 5, FALSE)</f>
        <v>19333</v>
      </c>
      <c r="BJ181" s="6">
        <f t="shared" si="8"/>
        <v>120.83125</v>
      </c>
      <c r="BK181" s="6">
        <f t="shared" si="18"/>
        <v>0.17499999999999999</v>
      </c>
    </row>
    <row r="182" spans="1:63" ht="15.75" customHeight="1" x14ac:dyDescent="0.25">
      <c r="A182" s="8" t="s">
        <v>1671</v>
      </c>
      <c r="B182" s="9" t="s">
        <v>1491</v>
      </c>
      <c r="C182" s="9">
        <v>6</v>
      </c>
      <c r="D182" s="9">
        <v>26</v>
      </c>
      <c r="E182" s="9">
        <v>26</v>
      </c>
      <c r="F182" s="9">
        <v>2871</v>
      </c>
      <c r="G182" s="9">
        <v>4.0599999999999997E-2</v>
      </c>
      <c r="H182" s="9">
        <v>8.1299999999999997E-2</v>
      </c>
      <c r="I182" s="9">
        <v>2.98E-2</v>
      </c>
      <c r="J182" s="8"/>
      <c r="K182" s="8"/>
      <c r="L182" s="8"/>
      <c r="M182" s="8"/>
      <c r="N182" s="8"/>
      <c r="O182" s="8"/>
      <c r="P182" s="8"/>
      <c r="Q182" s="9">
        <v>27</v>
      </c>
      <c r="R182" s="9">
        <v>203</v>
      </c>
      <c r="S182" s="9">
        <v>284</v>
      </c>
      <c r="T182" s="9">
        <v>89835</v>
      </c>
      <c r="U182" s="9">
        <v>0.31669999999999998</v>
      </c>
      <c r="V182" s="9">
        <v>0.88749999999999996</v>
      </c>
      <c r="W182" s="9">
        <v>0.93110000000000004</v>
      </c>
      <c r="X182" s="9">
        <v>36</v>
      </c>
      <c r="Y182" s="9">
        <v>110</v>
      </c>
      <c r="Z182" s="9">
        <v>29</v>
      </c>
      <c r="AA182" s="9">
        <v>2912</v>
      </c>
      <c r="AB182" s="9">
        <v>0.1716</v>
      </c>
      <c r="AC182" s="9">
        <v>9.06E-2</v>
      </c>
      <c r="AD182" s="9">
        <v>3.0200000000000001E-2</v>
      </c>
      <c r="AE182" s="9">
        <v>10</v>
      </c>
      <c r="AF182" s="9">
        <v>88</v>
      </c>
      <c r="AG182" s="9">
        <v>9</v>
      </c>
      <c r="AH182" s="9">
        <v>352</v>
      </c>
      <c r="AI182" s="9">
        <v>0.13730000000000001</v>
      </c>
      <c r="AJ182" s="9">
        <v>2.81E-2</v>
      </c>
      <c r="AK182" s="9">
        <v>3.5999999999999999E-3</v>
      </c>
      <c r="AL182" s="8"/>
      <c r="AM182" s="8"/>
      <c r="AN182" s="8"/>
      <c r="AO182" s="8"/>
      <c r="AP182" s="8"/>
      <c r="AQ182" s="8"/>
      <c r="AR182" s="8"/>
      <c r="AT182" s="6">
        <f t="shared" si="0"/>
        <v>110.42307692307692</v>
      </c>
      <c r="AU182" s="6" t="str">
        <f t="shared" si="1"/>
        <v/>
      </c>
      <c r="AV182" s="6">
        <f t="shared" si="2"/>
        <v>442.53694581280786</v>
      </c>
      <c r="AW182" s="7">
        <f t="shared" si="3"/>
        <v>26.472727272727273</v>
      </c>
      <c r="AX182" s="6">
        <f t="shared" si="4"/>
        <v>4</v>
      </c>
      <c r="AY182" s="6" t="str">
        <f t="shared" si="5"/>
        <v/>
      </c>
      <c r="BA182" s="6">
        <f>VLOOKUP(A182, ALL_AP_DATA!$A$2:$F$3600, 6, FALSE)</f>
        <v>641</v>
      </c>
      <c r="BB182" s="6">
        <f>VLOOKUP(A182, projmetadata!$A$2:$D$2036, 4, FALSE)</f>
        <v>11178</v>
      </c>
      <c r="BC182" s="6" t="e">
        <f t="array" aca="1" ref="BC182" ca="1">_xludf.IFS(I182&lt;&gt;0, F182/I182, P182&lt;&gt;0, M182/P182, W182&lt;&gt;0, T182/W182, AD182&lt;&gt;0, AA182/AD182, AK182&lt;&gt;0, AH182/AK182, AR182&lt;&gt;0, AO182/AR182, TRUE, 0)</f>
        <v>#NAME?</v>
      </c>
      <c r="BE182" s="6" t="e">
        <f t="shared" ca="1" si="16"/>
        <v>#NAME?</v>
      </c>
      <c r="BF182" s="6" t="e">
        <f t="shared" ca="1" si="17"/>
        <v>#NAME?</v>
      </c>
      <c r="BG182" s="6"/>
      <c r="BH182" s="6">
        <f>VLOOKUP(A182, ALL_AP_DATA!$A$2:$D$3600, 3, FALSE)</f>
        <v>321</v>
      </c>
      <c r="BI182" s="6">
        <f>VLOOKUP(A182, ALL_AP_DATA!$A$2:$E$3600, 5, FALSE)</f>
        <v>96479</v>
      </c>
      <c r="BJ182" s="6">
        <f t="shared" si="8"/>
        <v>150.51326053042121</v>
      </c>
      <c r="BK182" s="6">
        <f t="shared" si="18"/>
        <v>0.50078003120124803</v>
      </c>
    </row>
    <row r="183" spans="1:63" ht="15.75" customHeight="1" x14ac:dyDescent="0.25">
      <c r="A183" s="8" t="s">
        <v>1672</v>
      </c>
      <c r="B183" s="9" t="s">
        <v>1491</v>
      </c>
      <c r="C183" s="9">
        <v>5</v>
      </c>
      <c r="D183" s="9">
        <v>167</v>
      </c>
      <c r="E183" s="9">
        <v>323</v>
      </c>
      <c r="F183" s="9">
        <v>37112</v>
      </c>
      <c r="G183" s="9">
        <v>4.2700000000000002E-2</v>
      </c>
      <c r="H183" s="9">
        <v>0.23799999999999999</v>
      </c>
      <c r="I183" s="9">
        <v>7.7200000000000005E-2</v>
      </c>
      <c r="J183" s="9">
        <v>16</v>
      </c>
      <c r="K183" s="9">
        <v>106</v>
      </c>
      <c r="L183" s="9">
        <v>291</v>
      </c>
      <c r="M183" s="9">
        <v>73550</v>
      </c>
      <c r="N183" s="9">
        <v>2.7099999999999999E-2</v>
      </c>
      <c r="O183" s="9">
        <v>0.21440000000000001</v>
      </c>
      <c r="P183" s="9">
        <v>0.15290000000000001</v>
      </c>
      <c r="Q183" s="9">
        <v>254</v>
      </c>
      <c r="R183" s="9">
        <v>1326</v>
      </c>
      <c r="S183" s="9">
        <v>1240</v>
      </c>
      <c r="T183" s="9">
        <v>341094</v>
      </c>
      <c r="U183" s="9">
        <v>0.33889999999999998</v>
      </c>
      <c r="V183" s="9">
        <v>0.91379999999999995</v>
      </c>
      <c r="W183" s="9">
        <v>0.70920000000000005</v>
      </c>
      <c r="X183" s="9">
        <v>204</v>
      </c>
      <c r="Y183" s="9">
        <v>633</v>
      </c>
      <c r="Z183" s="9">
        <v>443</v>
      </c>
      <c r="AA183" s="9">
        <v>124501</v>
      </c>
      <c r="AB183" s="9">
        <v>0.1618</v>
      </c>
      <c r="AC183" s="9">
        <v>0.32650000000000001</v>
      </c>
      <c r="AD183" s="9">
        <v>0.25890000000000002</v>
      </c>
      <c r="AE183" s="9">
        <v>9</v>
      </c>
      <c r="AF183" s="9">
        <v>242</v>
      </c>
      <c r="AG183" s="9">
        <v>296</v>
      </c>
      <c r="AH183" s="9">
        <v>74288</v>
      </c>
      <c r="AI183" s="9">
        <v>6.1800000000000001E-2</v>
      </c>
      <c r="AJ183" s="9">
        <v>0.21809999999999999</v>
      </c>
      <c r="AK183" s="9">
        <v>0.1545</v>
      </c>
      <c r="AL183" s="9">
        <v>8</v>
      </c>
      <c r="AM183" s="9">
        <v>184</v>
      </c>
      <c r="AN183" s="9">
        <v>543</v>
      </c>
      <c r="AO183" s="9">
        <v>104944</v>
      </c>
      <c r="AP183" s="9">
        <v>4.7E-2</v>
      </c>
      <c r="AQ183" s="9">
        <v>0.40010000000000001</v>
      </c>
      <c r="AR183" s="9">
        <v>0.21820000000000001</v>
      </c>
      <c r="AT183" s="6">
        <f t="shared" si="0"/>
        <v>222.22754491017963</v>
      </c>
      <c r="AU183" s="6">
        <f t="shared" si="1"/>
        <v>693.86792452830184</v>
      </c>
      <c r="AV183" s="6">
        <f t="shared" si="2"/>
        <v>257.23529411764707</v>
      </c>
      <c r="AW183" s="7">
        <f t="shared" si="3"/>
        <v>196.68404423380727</v>
      </c>
      <c r="AX183" s="6">
        <f t="shared" si="4"/>
        <v>306.97520661157023</v>
      </c>
      <c r="AY183" s="6">
        <f t="shared" si="5"/>
        <v>570.3478260869565</v>
      </c>
      <c r="BA183" s="6">
        <f>VLOOKUP(A183, ALL_AP_DATA!$A$2:$F$3600, 6, FALSE)</f>
        <v>3913</v>
      </c>
      <c r="BB183" s="6">
        <f>VLOOKUP(A183, projmetadata!$A$2:$D$2036, 4, FALSE)</f>
        <v>234134</v>
      </c>
      <c r="BC183" s="6" t="e">
        <f t="array" aca="1" ref="BC183" ca="1">_xludf.IFS(I183&lt;&gt;0, F183/I183, P183&lt;&gt;0, M183/P183, W183&lt;&gt;0, T183/W183, AD183&lt;&gt;0, AA183/AD183, AK183&lt;&gt;0, AH183/AK183, AR183&lt;&gt;0, AO183/AR183, TRUE, 0)</f>
        <v>#NAME?</v>
      </c>
      <c r="BE183" s="6" t="e">
        <f t="shared" ca="1" si="16"/>
        <v>#NAME?</v>
      </c>
      <c r="BF183" s="6" t="e">
        <f t="shared" ca="1" si="17"/>
        <v>#NAME?</v>
      </c>
      <c r="BG183" s="6"/>
      <c r="BH183" s="6">
        <f>VLOOKUP(A183, ALL_AP_DATA!$A$2:$D$3600, 3, FALSE)</f>
        <v>1410</v>
      </c>
      <c r="BI183" s="6">
        <f>VLOOKUP(A183, ALL_AP_DATA!$A$2:$E$3600, 5, FALSE)</f>
        <v>480928</v>
      </c>
      <c r="BJ183" s="6">
        <f t="shared" si="8"/>
        <v>122.90518783542039</v>
      </c>
      <c r="BK183" s="6">
        <f t="shared" si="18"/>
        <v>0.3603373370815231</v>
      </c>
    </row>
    <row r="184" spans="1:63" ht="15.75" customHeight="1" x14ac:dyDescent="0.25">
      <c r="A184" s="8" t="s">
        <v>1673</v>
      </c>
      <c r="B184" s="9" t="s">
        <v>1491</v>
      </c>
      <c r="C184" s="9">
        <v>8</v>
      </c>
      <c r="D184" s="9">
        <v>28</v>
      </c>
      <c r="E184" s="9">
        <v>302</v>
      </c>
      <c r="F184" s="9">
        <v>6331</v>
      </c>
      <c r="G184" s="9">
        <v>4.7399999999999998E-2</v>
      </c>
      <c r="H184" s="9">
        <v>0.15060000000000001</v>
      </c>
      <c r="I184" s="9">
        <v>9.4799999999999995E-2</v>
      </c>
      <c r="J184" s="9">
        <v>2</v>
      </c>
      <c r="K184" s="9">
        <v>20</v>
      </c>
      <c r="L184" s="9">
        <v>365</v>
      </c>
      <c r="M184" s="9">
        <v>9548</v>
      </c>
      <c r="N184" s="9">
        <v>3.3799999999999997E-2</v>
      </c>
      <c r="O184" s="9">
        <v>0.182</v>
      </c>
      <c r="P184" s="9">
        <v>0.14299999999999999</v>
      </c>
      <c r="Q184" s="9">
        <v>57</v>
      </c>
      <c r="R184" s="9">
        <v>222</v>
      </c>
      <c r="S184" s="9">
        <v>1342</v>
      </c>
      <c r="T184" s="9">
        <v>45976</v>
      </c>
      <c r="U184" s="9">
        <v>0.37559999999999999</v>
      </c>
      <c r="V184" s="9">
        <v>0.66930000000000001</v>
      </c>
      <c r="W184" s="9">
        <v>0.68859999999999999</v>
      </c>
      <c r="X184" s="9">
        <v>42</v>
      </c>
      <c r="Y184" s="9">
        <v>144</v>
      </c>
      <c r="Z184" s="9">
        <v>963</v>
      </c>
      <c r="AA184" s="9">
        <v>21392</v>
      </c>
      <c r="AB184" s="9">
        <v>0.2437</v>
      </c>
      <c r="AC184" s="9">
        <v>0.4803</v>
      </c>
      <c r="AD184" s="9">
        <v>0.32040000000000002</v>
      </c>
      <c r="AE184" s="9">
        <v>7</v>
      </c>
      <c r="AF184" s="9">
        <v>25</v>
      </c>
      <c r="AG184" s="9">
        <v>124</v>
      </c>
      <c r="AH184" s="9">
        <v>2213</v>
      </c>
      <c r="AI184" s="9">
        <v>4.2299999999999997E-2</v>
      </c>
      <c r="AJ184" s="9">
        <v>6.1800000000000001E-2</v>
      </c>
      <c r="AK184" s="9">
        <v>3.3099999999999997E-2</v>
      </c>
      <c r="AL184" s="8"/>
      <c r="AM184" s="8"/>
      <c r="AN184" s="8"/>
      <c r="AO184" s="8"/>
      <c r="AP184" s="8"/>
      <c r="AQ184" s="8"/>
      <c r="AR184" s="8"/>
      <c r="AT184" s="6">
        <f t="shared" si="0"/>
        <v>226.10714285714286</v>
      </c>
      <c r="AU184" s="6">
        <f t="shared" si="1"/>
        <v>477.4</v>
      </c>
      <c r="AV184" s="6">
        <f t="shared" si="2"/>
        <v>207.09909909909911</v>
      </c>
      <c r="AW184" s="7">
        <f t="shared" si="3"/>
        <v>148.55555555555554</v>
      </c>
      <c r="AX184" s="6">
        <f t="shared" si="4"/>
        <v>88.52</v>
      </c>
      <c r="AY184" s="6" t="str">
        <f t="shared" si="5"/>
        <v/>
      </c>
      <c r="BA184" s="6">
        <f>VLOOKUP(A184, ALL_AP_DATA!$A$2:$F$3600, 6, FALSE)</f>
        <v>591</v>
      </c>
      <c r="BB184" s="6">
        <f>VLOOKUP(A184, projmetadata!$A$2:$D$2036, 4, FALSE)</f>
        <v>38087</v>
      </c>
      <c r="BC184" s="6" t="e">
        <f t="array" aca="1" ref="BC184" ca="1">_xludf.IFS(I184&lt;&gt;0, F184/I184, P184&lt;&gt;0, M184/P184, W184&lt;&gt;0, T184/W184, AD184&lt;&gt;0, AA184/AD184, AK184&lt;&gt;0, AH184/AK184, AR184&lt;&gt;0, AO184/AR184, TRUE, 0)</f>
        <v>#NAME?</v>
      </c>
      <c r="BE184" s="6" t="e">
        <f t="shared" ca="1" si="16"/>
        <v>#NAME?</v>
      </c>
      <c r="BF184" s="6" t="e">
        <f t="shared" ca="1" si="17"/>
        <v>#NAME?</v>
      </c>
      <c r="BG184" s="6"/>
      <c r="BH184" s="6">
        <f>VLOOKUP(A184, ALL_AP_DATA!$A$2:$D$3600, 3, FALSE)</f>
        <v>256</v>
      </c>
      <c r="BI184" s="6">
        <f>VLOOKUP(A184, ALL_AP_DATA!$A$2:$E$3600, 5, FALSE)</f>
        <v>66772</v>
      </c>
      <c r="BJ184" s="6">
        <f t="shared" si="8"/>
        <v>112.98138747884941</v>
      </c>
      <c r="BK184" s="6">
        <f t="shared" si="18"/>
        <v>0.43316412859560066</v>
      </c>
    </row>
    <row r="185" spans="1:63" ht="15.75" customHeight="1" x14ac:dyDescent="0.25">
      <c r="A185" s="8" t="s">
        <v>1674</v>
      </c>
      <c r="B185" s="9" t="s">
        <v>1491</v>
      </c>
      <c r="C185" s="9">
        <v>4</v>
      </c>
      <c r="D185" s="9">
        <v>45</v>
      </c>
      <c r="E185" s="9">
        <v>20</v>
      </c>
      <c r="F185" s="9">
        <v>405</v>
      </c>
      <c r="G185" s="9">
        <v>0.2009</v>
      </c>
      <c r="H185" s="9">
        <v>0.28989999999999999</v>
      </c>
      <c r="I185" s="9">
        <v>7.2999999999999995E-2</v>
      </c>
      <c r="J185" s="8"/>
      <c r="K185" s="8"/>
      <c r="L185" s="8"/>
      <c r="M185" s="8"/>
      <c r="N185" s="8"/>
      <c r="O185" s="8"/>
      <c r="P185" s="8"/>
      <c r="Q185" s="9">
        <v>9</v>
      </c>
      <c r="R185" s="9">
        <v>34</v>
      </c>
      <c r="S185" s="9">
        <v>47</v>
      </c>
      <c r="T185" s="9">
        <v>4418</v>
      </c>
      <c r="U185" s="9">
        <v>0.15179999999999999</v>
      </c>
      <c r="V185" s="9">
        <v>0.68120000000000003</v>
      </c>
      <c r="W185" s="9">
        <v>0.79679999999999995</v>
      </c>
      <c r="X185" s="9">
        <v>20</v>
      </c>
      <c r="Y185" s="9">
        <v>159</v>
      </c>
      <c r="Z185" s="9">
        <v>53</v>
      </c>
      <c r="AA185" s="9">
        <v>3926</v>
      </c>
      <c r="AB185" s="9">
        <v>0.70979999999999999</v>
      </c>
      <c r="AC185" s="9">
        <v>0.7681</v>
      </c>
      <c r="AD185" s="9">
        <v>0.70799999999999996</v>
      </c>
      <c r="AE185" s="9">
        <v>8</v>
      </c>
      <c r="AF185" s="9">
        <v>39</v>
      </c>
      <c r="AG185" s="9">
        <v>14</v>
      </c>
      <c r="AH185" s="9">
        <v>348</v>
      </c>
      <c r="AI185" s="9">
        <v>0.1741</v>
      </c>
      <c r="AJ185" s="9">
        <v>0.2029</v>
      </c>
      <c r="AK185" s="9">
        <v>6.2799999999999995E-2</v>
      </c>
      <c r="AL185" s="8"/>
      <c r="AM185" s="8"/>
      <c r="AN185" s="8"/>
      <c r="AO185" s="8"/>
      <c r="AP185" s="8"/>
      <c r="AQ185" s="8"/>
      <c r="AR185" s="8"/>
      <c r="AT185" s="6">
        <f t="shared" si="0"/>
        <v>9</v>
      </c>
      <c r="AU185" s="6" t="str">
        <f t="shared" si="1"/>
        <v/>
      </c>
      <c r="AV185" s="6">
        <f t="shared" si="2"/>
        <v>129.94117647058823</v>
      </c>
      <c r="AW185" s="7">
        <f t="shared" si="3"/>
        <v>24.691823899371069</v>
      </c>
      <c r="AX185" s="6">
        <f t="shared" si="4"/>
        <v>8.9230769230769234</v>
      </c>
      <c r="AY185" s="6" t="str">
        <f t="shared" si="5"/>
        <v/>
      </c>
      <c r="BA185" s="6">
        <f>VLOOKUP(A185, ALL_AP_DATA!$A$2:$F$3600, 6, FALSE)</f>
        <v>224</v>
      </c>
      <c r="BB185" s="6">
        <f>VLOOKUP(A185, projmetadata!$A$2:$D$2036, 4, FALSE)</f>
        <v>38406</v>
      </c>
      <c r="BC185" s="6" t="e">
        <f t="array" aca="1" ref="BC185" ca="1">_xludf.IFS(I185&lt;&gt;0, F185/I185, P185&lt;&gt;0, M185/P185, W185&lt;&gt;0, T185/W185, AD185&lt;&gt;0, AA185/AD185, AK185&lt;&gt;0, AH185/AK185, AR185&lt;&gt;0, AO185/AR185, TRUE, 0)</f>
        <v>#NAME?</v>
      </c>
      <c r="BE185" s="6" t="e">
        <f t="shared" ca="1" si="16"/>
        <v>#NAME?</v>
      </c>
      <c r="BF185" s="6" t="e">
        <f t="shared" ca="1" si="17"/>
        <v>#NAME?</v>
      </c>
      <c r="BG185" s="6"/>
      <c r="BH185" s="6">
        <f>VLOOKUP(A185, ALL_AP_DATA!$A$2:$D$3600, 3, FALSE)</f>
        <v>144</v>
      </c>
      <c r="BI185" s="6">
        <f>VLOOKUP(A185, ALL_AP_DATA!$A$2:$E$3600, 5, FALSE)</f>
        <v>5545</v>
      </c>
      <c r="BJ185" s="6">
        <f t="shared" si="8"/>
        <v>24.754464285714285</v>
      </c>
      <c r="BK185" s="6">
        <f t="shared" si="18"/>
        <v>0.6428571428571429</v>
      </c>
    </row>
    <row r="186" spans="1:63" ht="15.75" customHeight="1" x14ac:dyDescent="0.25">
      <c r="A186" s="8" t="s">
        <v>1675</v>
      </c>
      <c r="B186" s="9" t="s">
        <v>1491</v>
      </c>
      <c r="C186" s="9">
        <v>1</v>
      </c>
      <c r="D186" s="9">
        <v>2</v>
      </c>
      <c r="E186" s="9">
        <v>16</v>
      </c>
      <c r="F186" s="9">
        <v>114</v>
      </c>
      <c r="G186" s="9">
        <v>1.15E-2</v>
      </c>
      <c r="H186" s="9">
        <v>4.2200000000000001E-2</v>
      </c>
      <c r="I186" s="9">
        <v>6.1999999999999998E-3</v>
      </c>
      <c r="J186" s="8"/>
      <c r="K186" s="8"/>
      <c r="L186" s="8"/>
      <c r="M186" s="8"/>
      <c r="N186" s="8"/>
      <c r="O186" s="8"/>
      <c r="P186" s="8"/>
      <c r="Q186" s="9">
        <v>11</v>
      </c>
      <c r="R186" s="9">
        <v>45</v>
      </c>
      <c r="S186" s="9">
        <v>288</v>
      </c>
      <c r="T186" s="9">
        <v>11126</v>
      </c>
      <c r="U186" s="9">
        <v>0.2586</v>
      </c>
      <c r="V186" s="9">
        <v>0.75990000000000002</v>
      </c>
      <c r="W186" s="9">
        <v>0.60899999999999999</v>
      </c>
      <c r="X186" s="9">
        <v>2</v>
      </c>
      <c r="Y186" s="9">
        <v>9</v>
      </c>
      <c r="Z186" s="9">
        <v>60</v>
      </c>
      <c r="AA186" s="9">
        <v>1970</v>
      </c>
      <c r="AB186" s="9">
        <v>5.1700000000000003E-2</v>
      </c>
      <c r="AC186" s="9">
        <v>0.1583</v>
      </c>
      <c r="AD186" s="9">
        <v>0.10780000000000001</v>
      </c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T186" s="6">
        <f t="shared" si="0"/>
        <v>57</v>
      </c>
      <c r="AU186" s="6" t="str">
        <f t="shared" si="1"/>
        <v/>
      </c>
      <c r="AV186" s="6">
        <f t="shared" si="2"/>
        <v>247.24444444444444</v>
      </c>
      <c r="AW186" s="7">
        <f t="shared" si="3"/>
        <v>218.88888888888889</v>
      </c>
      <c r="AX186" s="6" t="str">
        <f t="shared" si="4"/>
        <v/>
      </c>
      <c r="AY186" s="6" t="str">
        <f t="shared" si="5"/>
        <v/>
      </c>
      <c r="BA186" s="6">
        <f>VLOOKUP(A186, ALL_AP_DATA!$A$2:$F$3600, 6, FALSE)</f>
        <v>174</v>
      </c>
      <c r="BB186" s="6">
        <f>VLOOKUP(A186, projmetadata!$A$2:$D$2036, 4, FALSE)</f>
        <v>4855</v>
      </c>
      <c r="BC186" s="6" t="e">
        <f t="array" aca="1" ref="BC186" ca="1">_xludf.IFS(I186&lt;&gt;0, F186/I186, P186&lt;&gt;0, M186/P186, W186&lt;&gt;0, T186/W186, AD186&lt;&gt;0, AA186/AD186, AK186&lt;&gt;0, AH186/AK186, AR186&lt;&gt;0, AO186/AR186, TRUE, 0)</f>
        <v>#NAME?</v>
      </c>
      <c r="BE186" s="6" t="e">
        <f t="shared" ca="1" si="16"/>
        <v>#NAME?</v>
      </c>
      <c r="BF186" s="6" t="e">
        <f t="shared" ca="1" si="17"/>
        <v>#NAME?</v>
      </c>
      <c r="BG186" s="6"/>
      <c r="BH186" s="6">
        <f>VLOOKUP(A186, ALL_AP_DATA!$A$2:$D$3600, 3, FALSE)</f>
        <v>48</v>
      </c>
      <c r="BI186" s="6">
        <f>VLOOKUP(A186, ALL_AP_DATA!$A$2:$E$3600, 5, FALSE)</f>
        <v>18270</v>
      </c>
      <c r="BJ186" s="6">
        <f t="shared" si="8"/>
        <v>105</v>
      </c>
      <c r="BK186" s="6">
        <f t="shared" si="18"/>
        <v>0.27586206896551724</v>
      </c>
    </row>
    <row r="187" spans="1:63" ht="15.75" customHeight="1" x14ac:dyDescent="0.25">
      <c r="A187" s="8" t="s">
        <v>1676</v>
      </c>
      <c r="B187" s="9" t="s">
        <v>1491</v>
      </c>
      <c r="C187" s="9">
        <v>1</v>
      </c>
      <c r="D187" s="9">
        <v>12</v>
      </c>
      <c r="E187" s="9">
        <v>17</v>
      </c>
      <c r="F187" s="9">
        <v>309</v>
      </c>
      <c r="G187" s="9">
        <v>4.9399999999999999E-2</v>
      </c>
      <c r="H187" s="9">
        <v>0.35420000000000001</v>
      </c>
      <c r="I187" s="9">
        <v>4.9000000000000002E-2</v>
      </c>
      <c r="J187" s="8"/>
      <c r="K187" s="8"/>
      <c r="L187" s="8"/>
      <c r="M187" s="8"/>
      <c r="N187" s="8"/>
      <c r="O187" s="8"/>
      <c r="P187" s="8"/>
      <c r="Q187" s="9">
        <v>7</v>
      </c>
      <c r="R187" s="9">
        <v>20</v>
      </c>
      <c r="S187" s="9">
        <v>27</v>
      </c>
      <c r="T187" s="9">
        <v>3900</v>
      </c>
      <c r="U187" s="9">
        <v>8.2299999999999998E-2</v>
      </c>
      <c r="V187" s="9">
        <v>0.5625</v>
      </c>
      <c r="W187" s="9">
        <v>0.61880000000000002</v>
      </c>
      <c r="X187" s="9">
        <v>4</v>
      </c>
      <c r="Y187" s="9">
        <v>17</v>
      </c>
      <c r="Z187" s="9">
        <v>22</v>
      </c>
      <c r="AA187" s="9">
        <v>439</v>
      </c>
      <c r="AB187" s="9">
        <v>7.0000000000000007E-2</v>
      </c>
      <c r="AC187" s="9">
        <v>0.45829999999999999</v>
      </c>
      <c r="AD187" s="9">
        <v>6.9599999999999995E-2</v>
      </c>
      <c r="AE187" s="9">
        <v>3</v>
      </c>
      <c r="AF187" s="9">
        <v>16</v>
      </c>
      <c r="AG187" s="9">
        <v>18</v>
      </c>
      <c r="AH187" s="9">
        <v>358</v>
      </c>
      <c r="AI187" s="9">
        <v>6.5799999999999997E-2</v>
      </c>
      <c r="AJ187" s="9">
        <v>0.375</v>
      </c>
      <c r="AK187" s="9">
        <v>5.6800000000000003E-2</v>
      </c>
      <c r="AL187" s="8"/>
      <c r="AM187" s="8"/>
      <c r="AN187" s="8"/>
      <c r="AO187" s="8"/>
      <c r="AP187" s="8"/>
      <c r="AQ187" s="8"/>
      <c r="AR187" s="8"/>
      <c r="AT187" s="6">
        <f t="shared" si="0"/>
        <v>25.75</v>
      </c>
      <c r="AU187" s="6" t="str">
        <f t="shared" si="1"/>
        <v/>
      </c>
      <c r="AV187" s="6">
        <f t="shared" si="2"/>
        <v>195</v>
      </c>
      <c r="AW187" s="7">
        <f t="shared" si="3"/>
        <v>25.823529411764707</v>
      </c>
      <c r="AX187" s="6">
        <f t="shared" si="4"/>
        <v>22.375</v>
      </c>
      <c r="AY187" s="6" t="str">
        <f t="shared" si="5"/>
        <v/>
      </c>
      <c r="BA187" s="6">
        <f>VLOOKUP(A187, ALL_AP_DATA!$A$2:$F$3600, 6, FALSE)</f>
        <v>243</v>
      </c>
      <c r="BB187" s="6">
        <f>VLOOKUP(A187, projmetadata!$A$2:$D$2036, 4, FALSE)</f>
        <v>15716</v>
      </c>
      <c r="BC187" s="6" t="e">
        <f t="array" aca="1" ref="BC187" ca="1">_xludf.IFS(I187&lt;&gt;0, F187/I187, P187&lt;&gt;0, M187/P187, W187&lt;&gt;0, T187/W187, AD187&lt;&gt;0, AA187/AD187, AK187&lt;&gt;0, AH187/AK187, AR187&lt;&gt;0, AO187/AR187, TRUE, 0)</f>
        <v>#NAME?</v>
      </c>
      <c r="BE187" s="6" t="e">
        <f t="shared" ca="1" si="16"/>
        <v>#NAME?</v>
      </c>
      <c r="BF187" s="6" t="e">
        <f t="shared" ca="1" si="17"/>
        <v>#NAME?</v>
      </c>
      <c r="BG187" s="6"/>
      <c r="BH187" s="6">
        <f>VLOOKUP(A187, ALL_AP_DATA!$A$2:$D$3600, 3, FALSE)</f>
        <v>27</v>
      </c>
      <c r="BI187" s="6">
        <f>VLOOKUP(A187, ALL_AP_DATA!$A$2:$E$3600, 5, FALSE)</f>
        <v>6303</v>
      </c>
      <c r="BJ187" s="6">
        <f t="shared" si="8"/>
        <v>25.938271604938272</v>
      </c>
      <c r="BK187" s="6">
        <f t="shared" si="18"/>
        <v>0.1111111111111111</v>
      </c>
    </row>
    <row r="188" spans="1:63" ht="15.75" customHeight="1" x14ac:dyDescent="0.25">
      <c r="A188" s="8" t="s">
        <v>1677</v>
      </c>
      <c r="B188" s="9" t="s">
        <v>1491</v>
      </c>
      <c r="C188" s="9">
        <v>3</v>
      </c>
      <c r="D188" s="9">
        <v>75</v>
      </c>
      <c r="E188" s="9">
        <v>652</v>
      </c>
      <c r="F188" s="9">
        <v>18427</v>
      </c>
      <c r="G188" s="9">
        <v>0.17399999999999999</v>
      </c>
      <c r="H188" s="9">
        <v>0.67430000000000001</v>
      </c>
      <c r="I188" s="9">
        <v>0.29120000000000001</v>
      </c>
      <c r="J188" s="9">
        <v>3</v>
      </c>
      <c r="K188" s="9">
        <v>21</v>
      </c>
      <c r="L188" s="9">
        <v>210</v>
      </c>
      <c r="M188" s="9">
        <v>5022</v>
      </c>
      <c r="N188" s="9">
        <v>4.87E-2</v>
      </c>
      <c r="O188" s="9">
        <v>0.2172</v>
      </c>
      <c r="P188" s="9">
        <v>7.9399999999999998E-2</v>
      </c>
      <c r="Q188" s="9">
        <v>36</v>
      </c>
      <c r="R188" s="9">
        <v>142</v>
      </c>
      <c r="S188" s="9">
        <v>807</v>
      </c>
      <c r="T188" s="9">
        <v>49549</v>
      </c>
      <c r="U188" s="9">
        <v>0.32950000000000002</v>
      </c>
      <c r="V188" s="9">
        <v>0.83450000000000002</v>
      </c>
      <c r="W188" s="9">
        <v>0.78310000000000002</v>
      </c>
      <c r="X188" s="9">
        <v>37</v>
      </c>
      <c r="Y188" s="9">
        <v>259</v>
      </c>
      <c r="Z188" s="9">
        <v>798</v>
      </c>
      <c r="AA188" s="9">
        <v>30548</v>
      </c>
      <c r="AB188" s="9">
        <v>0.60089999999999999</v>
      </c>
      <c r="AC188" s="9">
        <v>0.82520000000000004</v>
      </c>
      <c r="AD188" s="9">
        <v>0.48280000000000001</v>
      </c>
      <c r="AE188" s="9">
        <v>11</v>
      </c>
      <c r="AF188" s="9">
        <v>39</v>
      </c>
      <c r="AG188" s="9">
        <v>430</v>
      </c>
      <c r="AH188" s="9">
        <v>11534</v>
      </c>
      <c r="AI188" s="9">
        <v>9.0499999999999997E-2</v>
      </c>
      <c r="AJ188" s="9">
        <v>0.44469999999999998</v>
      </c>
      <c r="AK188" s="9">
        <v>0.18229999999999999</v>
      </c>
      <c r="AL188" s="9">
        <v>1</v>
      </c>
      <c r="AM188" s="9">
        <v>20</v>
      </c>
      <c r="AN188" s="9">
        <v>237</v>
      </c>
      <c r="AO188" s="9">
        <v>5750</v>
      </c>
      <c r="AP188" s="9">
        <v>4.6399999999999997E-2</v>
      </c>
      <c r="AQ188" s="9">
        <v>0.24510000000000001</v>
      </c>
      <c r="AR188" s="9">
        <v>9.0899999999999995E-2</v>
      </c>
      <c r="AT188" s="6">
        <f t="shared" si="0"/>
        <v>245.69333333333333</v>
      </c>
      <c r="AU188" s="6">
        <f t="shared" si="1"/>
        <v>239.14285714285714</v>
      </c>
      <c r="AV188" s="6">
        <f t="shared" si="2"/>
        <v>348.93661971830988</v>
      </c>
      <c r="AW188" s="7">
        <f t="shared" si="3"/>
        <v>117.94594594594595</v>
      </c>
      <c r="AX188" s="6">
        <f t="shared" si="4"/>
        <v>295.74358974358972</v>
      </c>
      <c r="AY188" s="6">
        <f t="shared" si="5"/>
        <v>287.5</v>
      </c>
      <c r="BA188" s="6">
        <f>VLOOKUP(A188, ALL_AP_DATA!$A$2:$F$3600, 6, FALSE)</f>
        <v>431</v>
      </c>
      <c r="BB188" s="6">
        <f>VLOOKUP(A188, projmetadata!$A$2:$D$2036, 4, FALSE)</f>
        <v>45023</v>
      </c>
      <c r="BC188" s="6" t="e">
        <f t="array" aca="1" ref="BC188" ca="1">_xludf.IFS(I188&lt;&gt;0, F188/I188, P188&lt;&gt;0, M188/P188, W188&lt;&gt;0, T188/W188, AD188&lt;&gt;0, AA188/AD188, AK188&lt;&gt;0, AH188/AK188, AR188&lt;&gt;0, AO188/AR188, TRUE, 0)</f>
        <v>#NAME?</v>
      </c>
      <c r="BE188" s="6" t="e">
        <f t="shared" ca="1" si="16"/>
        <v>#NAME?</v>
      </c>
      <c r="BF188" s="6" t="e">
        <f t="shared" ca="1" si="17"/>
        <v>#NAME?</v>
      </c>
      <c r="BG188" s="6"/>
      <c r="BH188" s="6">
        <f>VLOOKUP(A188, ALL_AP_DATA!$A$2:$D$3600, 3, FALSE)</f>
        <v>179</v>
      </c>
      <c r="BI188" s="6">
        <f>VLOOKUP(A188, ALL_AP_DATA!$A$2:$E$3600, 5, FALSE)</f>
        <v>63272</v>
      </c>
      <c r="BJ188" s="6">
        <f t="shared" si="8"/>
        <v>146.80278422273781</v>
      </c>
      <c r="BK188" s="6">
        <f t="shared" si="18"/>
        <v>0.41531322505800466</v>
      </c>
    </row>
    <row r="189" spans="1:63" ht="15.75" customHeight="1" x14ac:dyDescent="0.25">
      <c r="A189" s="8" t="s">
        <v>1678</v>
      </c>
      <c r="B189" s="9" t="s">
        <v>1491</v>
      </c>
      <c r="C189" s="9">
        <v>15</v>
      </c>
      <c r="D189" s="9">
        <v>124</v>
      </c>
      <c r="E189" s="9">
        <v>169</v>
      </c>
      <c r="F189" s="9">
        <v>17896</v>
      </c>
      <c r="G189" s="9">
        <v>0.10580000000000001</v>
      </c>
      <c r="H189" s="9">
        <v>0.188</v>
      </c>
      <c r="I189" s="9">
        <v>0.19159999999999999</v>
      </c>
      <c r="J189" s="9">
        <v>1</v>
      </c>
      <c r="K189" s="9">
        <v>7</v>
      </c>
      <c r="L189" s="9">
        <v>29</v>
      </c>
      <c r="M189" s="9">
        <v>1536</v>
      </c>
      <c r="N189" s="9">
        <v>6.0000000000000001E-3</v>
      </c>
      <c r="O189" s="9">
        <v>3.2300000000000002E-2</v>
      </c>
      <c r="P189" s="9">
        <v>1.6400000000000001E-2</v>
      </c>
      <c r="Q189" s="9">
        <v>54</v>
      </c>
      <c r="R189" s="9">
        <v>286</v>
      </c>
      <c r="S189" s="9">
        <v>684</v>
      </c>
      <c r="T189" s="9">
        <v>52122</v>
      </c>
      <c r="U189" s="9">
        <v>0.24399999999999999</v>
      </c>
      <c r="V189" s="9">
        <v>0.76080000000000003</v>
      </c>
      <c r="W189" s="9">
        <v>0.55820000000000003</v>
      </c>
      <c r="X189" s="9">
        <v>66</v>
      </c>
      <c r="Y189" s="9">
        <v>204</v>
      </c>
      <c r="Z189" s="9">
        <v>307</v>
      </c>
      <c r="AA189" s="9">
        <v>26669</v>
      </c>
      <c r="AB189" s="9">
        <v>0.1741</v>
      </c>
      <c r="AC189" s="9">
        <v>0.34150000000000003</v>
      </c>
      <c r="AD189" s="9">
        <v>0.28560000000000002</v>
      </c>
      <c r="AE189" s="9">
        <v>20</v>
      </c>
      <c r="AF189" s="9">
        <v>80</v>
      </c>
      <c r="AG189" s="9">
        <v>112</v>
      </c>
      <c r="AH189" s="9">
        <v>14640</v>
      </c>
      <c r="AI189" s="9">
        <v>6.83E-2</v>
      </c>
      <c r="AJ189" s="9">
        <v>0.1246</v>
      </c>
      <c r="AK189" s="9">
        <v>0.15679999999999999</v>
      </c>
      <c r="AL189" s="9">
        <v>2</v>
      </c>
      <c r="AM189" s="9">
        <v>20</v>
      </c>
      <c r="AN189" s="9">
        <v>88</v>
      </c>
      <c r="AO189" s="9">
        <v>4025</v>
      </c>
      <c r="AP189" s="9">
        <v>1.7100000000000001E-2</v>
      </c>
      <c r="AQ189" s="9">
        <v>9.7900000000000001E-2</v>
      </c>
      <c r="AR189" s="9">
        <v>4.3099999999999999E-2</v>
      </c>
      <c r="AT189" s="6">
        <f t="shared" si="0"/>
        <v>144.32258064516128</v>
      </c>
      <c r="AU189" s="6">
        <f t="shared" si="1"/>
        <v>219.42857142857142</v>
      </c>
      <c r="AV189" s="6">
        <f t="shared" si="2"/>
        <v>182.24475524475525</v>
      </c>
      <c r="AW189" s="7">
        <f t="shared" si="3"/>
        <v>130.73039215686273</v>
      </c>
      <c r="AX189" s="6">
        <f t="shared" si="4"/>
        <v>183</v>
      </c>
      <c r="AY189" s="6">
        <f t="shared" si="5"/>
        <v>201.25</v>
      </c>
      <c r="BA189" s="6">
        <f>VLOOKUP(A189, ALL_AP_DATA!$A$2:$F$3600, 6, FALSE)</f>
        <v>1172</v>
      </c>
      <c r="BB189" s="6">
        <f>VLOOKUP(A189, projmetadata!$A$2:$D$2036, 4, FALSE)</f>
        <v>169177</v>
      </c>
      <c r="BC189" s="6" t="e">
        <f t="array" aca="1" ref="BC189" ca="1">_xludf.IFS(I189&lt;&gt;0, F189/I189, P189&lt;&gt;0, M189/P189, W189&lt;&gt;0, T189/W189, AD189&lt;&gt;0, AA189/AD189, AK189&lt;&gt;0, AH189/AK189, AR189&lt;&gt;0, AO189/AR189, TRUE, 0)</f>
        <v>#NAME?</v>
      </c>
      <c r="BE189" s="6" t="e">
        <f t="shared" ca="1" si="16"/>
        <v>#NAME?</v>
      </c>
      <c r="BF189" s="6" t="e">
        <f t="shared" ca="1" si="17"/>
        <v>#NAME?</v>
      </c>
      <c r="BG189" s="6"/>
      <c r="BH189" s="6">
        <f>VLOOKUP(A189, ALL_AP_DATA!$A$2:$D$3600, 3, FALSE)</f>
        <v>414</v>
      </c>
      <c r="BI189" s="6">
        <f>VLOOKUP(A189, ALL_AP_DATA!$A$2:$E$3600, 5, FALSE)</f>
        <v>93381</v>
      </c>
      <c r="BJ189" s="6">
        <f t="shared" si="8"/>
        <v>79.676621160409553</v>
      </c>
      <c r="BK189" s="6">
        <f t="shared" si="18"/>
        <v>0.35324232081911261</v>
      </c>
    </row>
    <row r="190" spans="1:63" ht="15.75" customHeight="1" x14ac:dyDescent="0.25">
      <c r="A190" s="8" t="s">
        <v>1679</v>
      </c>
      <c r="B190" s="9" t="s">
        <v>1491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9">
        <v>10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T190" s="6" t="str">
        <f t="shared" si="0"/>
        <v/>
      </c>
      <c r="AU190" s="6" t="str">
        <f t="shared" si="1"/>
        <v/>
      </c>
      <c r="AV190" s="6" t="str">
        <f t="shared" si="2"/>
        <v/>
      </c>
      <c r="AW190" s="7" t="str">
        <f t="shared" si="3"/>
        <v/>
      </c>
      <c r="AX190" s="6" t="str">
        <f t="shared" si="4"/>
        <v/>
      </c>
      <c r="AY190" s="6" t="str">
        <f t="shared" si="5"/>
        <v/>
      </c>
      <c r="BA190" s="6">
        <f>VLOOKUP(A190, ALL_AP_DATA!$A$2:$F$3600, 6, FALSE)</f>
        <v>136</v>
      </c>
      <c r="BB190" s="6">
        <f>VLOOKUP(A190, projmetadata!$A$2:$D$2036, 4, FALSE)</f>
        <v>31391</v>
      </c>
      <c r="BC190" s="6" t="e">
        <f t="array" aca="1" ref="BC190" ca="1">_xludf.IFS(I190&lt;&gt;0, F190/I190, P190&lt;&gt;0, M190/P190, W190&lt;&gt;0, T190/W190, AD190&lt;&gt;0, AA190/AD190, AK190&lt;&gt;0, AH190/AK190, AR190&lt;&gt;0, AO190/AR190, TRUE, 0)</f>
        <v>#NAME?</v>
      </c>
      <c r="BE190" s="6" t="e">
        <f t="shared" ca="1" si="16"/>
        <v>#NAME?</v>
      </c>
      <c r="BF190" s="6" t="e">
        <f t="shared" ca="1" si="17"/>
        <v>#NAME?</v>
      </c>
      <c r="BG190" s="6"/>
      <c r="BH190" s="6">
        <f>VLOOKUP(A190, ALL_AP_DATA!$A$2:$D$3600, 3, FALSE)</f>
        <v>39</v>
      </c>
      <c r="BI190" s="6">
        <f>VLOOKUP(A190, ALL_AP_DATA!$A$2:$E$3600, 5, FALSE)</f>
        <v>71256</v>
      </c>
      <c r="BJ190" s="6">
        <f t="shared" si="8"/>
        <v>523.94117647058829</v>
      </c>
      <c r="BK190" s="6">
        <f t="shared" si="18"/>
        <v>0.28676470588235292</v>
      </c>
    </row>
    <row r="191" spans="1:63" ht="15.75" customHeight="1" x14ac:dyDescent="0.25">
      <c r="A191" s="8" t="s">
        <v>1680</v>
      </c>
      <c r="B191" s="9" t="s">
        <v>1491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9">
        <v>10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T191" s="6" t="str">
        <f t="shared" si="0"/>
        <v/>
      </c>
      <c r="AU191" s="6" t="str">
        <f t="shared" si="1"/>
        <v/>
      </c>
      <c r="AV191" s="6" t="str">
        <f t="shared" si="2"/>
        <v/>
      </c>
      <c r="AW191" s="7" t="str">
        <f t="shared" si="3"/>
        <v/>
      </c>
      <c r="AX191" s="6" t="str">
        <f t="shared" si="4"/>
        <v/>
      </c>
      <c r="AY191" s="6" t="str">
        <f t="shared" si="5"/>
        <v/>
      </c>
      <c r="BA191" s="6">
        <f>VLOOKUP(A191, ALL_AP_DATA!$A$2:$F$3600, 6, FALSE)</f>
        <v>136</v>
      </c>
      <c r="BB191" s="6">
        <f>VLOOKUP(A191, projmetadata!$A$2:$D$2036, 4, FALSE)</f>
        <v>31391</v>
      </c>
      <c r="BC191" s="6" t="e">
        <f t="array" aca="1" ref="BC191" ca="1">_xludf.IFS(I191&lt;&gt;0, F191/I191, P191&lt;&gt;0, M191/P191, W191&lt;&gt;0, T191/W191, AD191&lt;&gt;0, AA191/AD191, AK191&lt;&gt;0, AH191/AK191, AR191&lt;&gt;0, AO191/AR191, TRUE, 0)</f>
        <v>#NAME?</v>
      </c>
      <c r="BE191" s="6" t="e">
        <f t="shared" ca="1" si="16"/>
        <v>#NAME?</v>
      </c>
      <c r="BF191" s="6" t="e">
        <f t="shared" ca="1" si="17"/>
        <v>#NAME?</v>
      </c>
      <c r="BG191" s="6"/>
      <c r="BH191" s="6">
        <f>VLOOKUP(A191, ALL_AP_DATA!$A$2:$D$3600, 3, FALSE)</f>
        <v>39</v>
      </c>
      <c r="BI191" s="6">
        <f>VLOOKUP(A191, ALL_AP_DATA!$A$2:$E$3600, 5, FALSE)</f>
        <v>71256</v>
      </c>
      <c r="BJ191" s="6">
        <f t="shared" si="8"/>
        <v>523.94117647058829</v>
      </c>
      <c r="BK191" s="6">
        <f t="shared" si="18"/>
        <v>0.28676470588235292</v>
      </c>
    </row>
    <row r="192" spans="1:63" ht="15.75" customHeight="1" x14ac:dyDescent="0.25">
      <c r="A192" s="8" t="s">
        <v>1681</v>
      </c>
      <c r="B192" s="9" t="s">
        <v>1491</v>
      </c>
      <c r="C192" s="9">
        <v>1</v>
      </c>
      <c r="D192" s="9">
        <v>61</v>
      </c>
      <c r="E192" s="9">
        <v>88</v>
      </c>
      <c r="F192" s="9">
        <v>1498</v>
      </c>
      <c r="G192" s="9">
        <v>0.16439999999999999</v>
      </c>
      <c r="H192" s="9">
        <v>0.2581</v>
      </c>
      <c r="I192" s="9">
        <v>0.17660000000000001</v>
      </c>
      <c r="J192" s="9">
        <v>1</v>
      </c>
      <c r="K192" s="9">
        <v>8</v>
      </c>
      <c r="L192" s="9">
        <v>35</v>
      </c>
      <c r="M192" s="9">
        <v>468</v>
      </c>
      <c r="N192" s="9">
        <v>2.1600000000000001E-2</v>
      </c>
      <c r="O192" s="9">
        <v>0.1026</v>
      </c>
      <c r="P192" s="9">
        <v>5.5199999999999999E-2</v>
      </c>
      <c r="Q192" s="9">
        <v>11</v>
      </c>
      <c r="R192" s="9">
        <v>63</v>
      </c>
      <c r="S192" s="9">
        <v>303</v>
      </c>
      <c r="T192" s="9">
        <v>6230</v>
      </c>
      <c r="U192" s="9">
        <v>0.16980000000000001</v>
      </c>
      <c r="V192" s="9">
        <v>0.88859999999999995</v>
      </c>
      <c r="W192" s="9">
        <v>0.73429999999999995</v>
      </c>
      <c r="X192" s="9">
        <v>37</v>
      </c>
      <c r="Y192" s="9">
        <v>141</v>
      </c>
      <c r="Z192" s="9">
        <v>111</v>
      </c>
      <c r="AA192" s="9">
        <v>3278</v>
      </c>
      <c r="AB192" s="9">
        <v>0.38009999999999999</v>
      </c>
      <c r="AC192" s="9">
        <v>0.32550000000000001</v>
      </c>
      <c r="AD192" s="9">
        <v>0.38640000000000002</v>
      </c>
      <c r="AE192" s="9">
        <v>14</v>
      </c>
      <c r="AF192" s="9">
        <v>68</v>
      </c>
      <c r="AG192" s="9">
        <v>75</v>
      </c>
      <c r="AH192" s="9">
        <v>2143</v>
      </c>
      <c r="AI192" s="9">
        <v>0.18329999999999999</v>
      </c>
      <c r="AJ192" s="9">
        <v>0.21990000000000001</v>
      </c>
      <c r="AK192" s="9">
        <v>0.25259999999999999</v>
      </c>
      <c r="AL192" s="8"/>
      <c r="AM192" s="8"/>
      <c r="AN192" s="8"/>
      <c r="AO192" s="8"/>
      <c r="AP192" s="8"/>
      <c r="AQ192" s="8"/>
      <c r="AR192" s="8"/>
      <c r="AT192" s="6">
        <f t="shared" si="0"/>
        <v>24.557377049180328</v>
      </c>
      <c r="AU192" s="6">
        <f t="shared" si="1"/>
        <v>58.5</v>
      </c>
      <c r="AV192" s="6">
        <f t="shared" si="2"/>
        <v>98.888888888888886</v>
      </c>
      <c r="AW192" s="7">
        <f t="shared" si="3"/>
        <v>23.24822695035461</v>
      </c>
      <c r="AX192" s="6">
        <f t="shared" si="4"/>
        <v>31.514705882352942</v>
      </c>
      <c r="AY192" s="6" t="str">
        <f t="shared" si="5"/>
        <v/>
      </c>
      <c r="BA192" s="6">
        <f>VLOOKUP(A192, ALL_AP_DATA!$A$2:$F$3600, 6, FALSE)</f>
        <v>371</v>
      </c>
      <c r="BB192" s="6">
        <f>VLOOKUP(A192, projmetadata!$A$2:$D$2036, 4, FALSE)</f>
        <v>23806</v>
      </c>
      <c r="BC192" s="6" t="e">
        <f t="array" aca="1" ref="BC192" ca="1">_xludf.IFS(I192&lt;&gt;0, F192/I192, P192&lt;&gt;0, M192/P192, W192&lt;&gt;0, T192/W192, AD192&lt;&gt;0, AA192/AD192, AK192&lt;&gt;0, AH192/AK192, AR192&lt;&gt;0, AO192/AR192, TRUE, 0)</f>
        <v>#NAME?</v>
      </c>
      <c r="BE192" s="6" t="e">
        <f t="shared" ca="1" si="16"/>
        <v>#NAME?</v>
      </c>
      <c r="BF192" s="6" t="e">
        <f t="shared" ca="1" si="17"/>
        <v>#NAME?</v>
      </c>
      <c r="BG192" s="6"/>
      <c r="BH192" s="6">
        <f>VLOOKUP(A192, ALL_AP_DATA!$A$2:$D$3600, 3, FALSE)</f>
        <v>80</v>
      </c>
      <c r="BI192" s="6">
        <f>VLOOKUP(A192, ALL_AP_DATA!$A$2:$E$3600, 5, FALSE)</f>
        <v>8484</v>
      </c>
      <c r="BJ192" s="6">
        <f t="shared" si="8"/>
        <v>22.867924528301888</v>
      </c>
      <c r="BK192" s="6">
        <f t="shared" si="18"/>
        <v>0.215633423180593</v>
      </c>
    </row>
    <row r="193" spans="1:63" ht="15.75" customHeight="1" x14ac:dyDescent="0.25">
      <c r="A193" s="8" t="s">
        <v>1682</v>
      </c>
      <c r="B193" s="9" t="s">
        <v>1491</v>
      </c>
      <c r="C193" s="9">
        <v>3</v>
      </c>
      <c r="D193" s="9">
        <v>37</v>
      </c>
      <c r="E193" s="9">
        <v>99</v>
      </c>
      <c r="F193" s="9">
        <v>4548</v>
      </c>
      <c r="G193" s="9">
        <v>0.14399999999999999</v>
      </c>
      <c r="H193" s="9">
        <v>0.50509999999999999</v>
      </c>
      <c r="I193" s="9">
        <v>0.13900000000000001</v>
      </c>
      <c r="J193" s="9">
        <v>14</v>
      </c>
      <c r="K193" s="9">
        <v>71</v>
      </c>
      <c r="L193" s="9">
        <v>119</v>
      </c>
      <c r="M193" s="9">
        <v>26692</v>
      </c>
      <c r="N193" s="9">
        <v>0.27629999999999999</v>
      </c>
      <c r="O193" s="9">
        <v>0.60709999999999997</v>
      </c>
      <c r="P193" s="9">
        <v>0.81579999999999997</v>
      </c>
      <c r="Q193" s="9">
        <v>14</v>
      </c>
      <c r="R193" s="9">
        <v>102</v>
      </c>
      <c r="S193" s="9">
        <v>183</v>
      </c>
      <c r="T193" s="9">
        <v>30163</v>
      </c>
      <c r="U193" s="9">
        <v>0.39689999999999998</v>
      </c>
      <c r="V193" s="9">
        <v>0.93369999999999997</v>
      </c>
      <c r="W193" s="9">
        <v>0.92190000000000005</v>
      </c>
      <c r="X193" s="9">
        <v>4</v>
      </c>
      <c r="Y193" s="9">
        <v>56</v>
      </c>
      <c r="Z193" s="9">
        <v>121</v>
      </c>
      <c r="AA193" s="9">
        <v>21879</v>
      </c>
      <c r="AB193" s="9">
        <v>0.21790000000000001</v>
      </c>
      <c r="AC193" s="9">
        <v>0.61729999999999996</v>
      </c>
      <c r="AD193" s="9">
        <v>0.66869999999999996</v>
      </c>
      <c r="AE193" s="9">
        <v>3</v>
      </c>
      <c r="AF193" s="9">
        <v>21</v>
      </c>
      <c r="AG193" s="9">
        <v>80</v>
      </c>
      <c r="AH193" s="9">
        <v>18275</v>
      </c>
      <c r="AI193" s="9">
        <v>8.1699999999999995E-2</v>
      </c>
      <c r="AJ193" s="9">
        <v>0.40820000000000001</v>
      </c>
      <c r="AK193" s="9">
        <v>0.5585</v>
      </c>
      <c r="AL193" s="9">
        <v>14</v>
      </c>
      <c r="AM193" s="9">
        <v>90</v>
      </c>
      <c r="AN193" s="9">
        <v>173</v>
      </c>
      <c r="AO193" s="9">
        <v>28983</v>
      </c>
      <c r="AP193" s="9">
        <v>0.35020000000000001</v>
      </c>
      <c r="AQ193" s="9">
        <v>0.88270000000000004</v>
      </c>
      <c r="AR193" s="9">
        <v>0.88580000000000003</v>
      </c>
      <c r="AT193" s="6">
        <f t="shared" si="0"/>
        <v>122.91891891891892</v>
      </c>
      <c r="AU193" s="6">
        <f t="shared" si="1"/>
        <v>375.94366197183098</v>
      </c>
      <c r="AV193" s="6">
        <f t="shared" si="2"/>
        <v>295.71568627450978</v>
      </c>
      <c r="AW193" s="7">
        <f t="shared" si="3"/>
        <v>390.69642857142856</v>
      </c>
      <c r="AX193" s="6">
        <f t="shared" si="4"/>
        <v>870.23809523809518</v>
      </c>
      <c r="AY193" s="6">
        <f t="shared" si="5"/>
        <v>322.03333333333336</v>
      </c>
      <c r="BA193" s="6">
        <f>VLOOKUP(A193, ALL_AP_DATA!$A$2:$F$3600, 6, FALSE)</f>
        <v>257</v>
      </c>
      <c r="BB193" s="6">
        <f>VLOOKUP(A193, projmetadata!$A$2:$D$2036, 4, FALSE)</f>
        <v>34752</v>
      </c>
      <c r="BC193" s="6" t="e">
        <f t="array" aca="1" ref="BC193" ca="1">_xludf.IFS(I193&lt;&gt;0, F193/I193, P193&lt;&gt;0, M193/P193, W193&lt;&gt;0, T193/W193, AD193&lt;&gt;0, AA193/AD193, AK193&lt;&gt;0, AH193/AK193, AR193&lt;&gt;0, AO193/AR193, TRUE, 0)</f>
        <v>#NAME?</v>
      </c>
      <c r="BE193" s="6" t="e">
        <f t="shared" ca="1" si="16"/>
        <v>#NAME?</v>
      </c>
      <c r="BF193" s="6" t="e">
        <f t="shared" ca="1" si="17"/>
        <v>#NAME?</v>
      </c>
      <c r="BG193" s="6"/>
      <c r="BH193" s="6">
        <f>VLOOKUP(A193, ALL_AP_DATA!$A$2:$D$3600, 3, FALSE)</f>
        <v>115</v>
      </c>
      <c r="BI193" s="6">
        <f>VLOOKUP(A193, ALL_AP_DATA!$A$2:$E$3600, 5, FALSE)</f>
        <v>32719</v>
      </c>
      <c r="BJ193" s="6">
        <f t="shared" si="8"/>
        <v>127.31128404669261</v>
      </c>
      <c r="BK193" s="6">
        <f t="shared" si="18"/>
        <v>0.44747081712062259</v>
      </c>
    </row>
    <row r="194" spans="1:63" ht="15.75" customHeight="1" x14ac:dyDescent="0.25">
      <c r="A194" s="8" t="s">
        <v>1683</v>
      </c>
      <c r="B194" s="9" t="s">
        <v>1491</v>
      </c>
      <c r="C194" s="9">
        <v>6</v>
      </c>
      <c r="D194" s="9">
        <v>27</v>
      </c>
      <c r="E194" s="9">
        <v>35</v>
      </c>
      <c r="F194" s="9">
        <v>895</v>
      </c>
      <c r="G194" s="9">
        <v>4.58E-2</v>
      </c>
      <c r="H194" s="9">
        <v>0.1094</v>
      </c>
      <c r="I194" s="9">
        <v>3.0599999999999999E-2</v>
      </c>
      <c r="J194" s="8"/>
      <c r="K194" s="8"/>
      <c r="L194" s="8"/>
      <c r="M194" s="8"/>
      <c r="N194" s="8"/>
      <c r="O194" s="8"/>
      <c r="P194" s="8"/>
      <c r="Q194" s="9">
        <v>26</v>
      </c>
      <c r="R194" s="9">
        <v>123</v>
      </c>
      <c r="S194" s="9">
        <v>288</v>
      </c>
      <c r="T194" s="9">
        <v>18084</v>
      </c>
      <c r="U194" s="9">
        <v>0.20849999999999999</v>
      </c>
      <c r="V194" s="9">
        <v>0.9</v>
      </c>
      <c r="W194" s="9">
        <v>0.61819999999999997</v>
      </c>
      <c r="X194" s="9">
        <v>8</v>
      </c>
      <c r="Y194" s="9">
        <v>26</v>
      </c>
      <c r="Z194" s="9">
        <v>43</v>
      </c>
      <c r="AA194" s="9">
        <v>1676</v>
      </c>
      <c r="AB194" s="9">
        <v>4.41E-2</v>
      </c>
      <c r="AC194" s="9">
        <v>0.13439999999999999</v>
      </c>
      <c r="AD194" s="9">
        <v>5.7299999999999997E-2</v>
      </c>
      <c r="AE194" s="9">
        <v>11</v>
      </c>
      <c r="AF194" s="9">
        <v>35</v>
      </c>
      <c r="AG194" s="9">
        <v>13</v>
      </c>
      <c r="AH194" s="9">
        <v>154</v>
      </c>
      <c r="AI194" s="9">
        <v>5.9299999999999999E-2</v>
      </c>
      <c r="AJ194" s="9">
        <v>4.0599999999999997E-2</v>
      </c>
      <c r="AK194" s="9">
        <v>5.3E-3</v>
      </c>
      <c r="AL194" s="8"/>
      <c r="AM194" s="8"/>
      <c r="AN194" s="8"/>
      <c r="AO194" s="8"/>
      <c r="AP194" s="8"/>
      <c r="AQ194" s="8"/>
      <c r="AR194" s="8"/>
      <c r="AT194" s="6">
        <f t="shared" si="0"/>
        <v>33.148148148148145</v>
      </c>
      <c r="AU194" s="6" t="str">
        <f t="shared" si="1"/>
        <v/>
      </c>
      <c r="AV194" s="6">
        <f t="shared" si="2"/>
        <v>147.02439024390245</v>
      </c>
      <c r="AW194" s="7">
        <f t="shared" si="3"/>
        <v>64.461538461538467</v>
      </c>
      <c r="AX194" s="6">
        <f t="shared" si="4"/>
        <v>4.4000000000000004</v>
      </c>
      <c r="AY194" s="6" t="str">
        <f t="shared" si="5"/>
        <v/>
      </c>
      <c r="BA194" s="6">
        <f>VLOOKUP(A194, ALL_AP_DATA!$A$2:$F$3600, 6, FALSE)</f>
        <v>590</v>
      </c>
      <c r="BB194" s="6">
        <f>VLOOKUP(A194, projmetadata!$A$2:$D$2036, 4, FALSE)</f>
        <v>27547</v>
      </c>
      <c r="BC194" s="6" t="e">
        <f t="array" aca="1" ref="BC194" ca="1">_xludf.IFS(I194&lt;&gt;0, F194/I194, P194&lt;&gt;0, M194/P194, W194&lt;&gt;0, T194/W194, AD194&lt;&gt;0, AA194/AD194, AK194&lt;&gt;0, AH194/AK194, AR194&lt;&gt;0, AO194/AR194, TRUE, 0)</f>
        <v>#NAME?</v>
      </c>
      <c r="BE194" s="6" t="e">
        <f t="shared" ca="1" si="16"/>
        <v>#NAME?</v>
      </c>
      <c r="BF194" s="6" t="e">
        <f t="shared" ca="1" si="17"/>
        <v>#NAME?</v>
      </c>
      <c r="BG194" s="6"/>
      <c r="BH194" s="6">
        <f>VLOOKUP(A194, ALL_AP_DATA!$A$2:$D$3600, 3, FALSE)</f>
        <v>162</v>
      </c>
      <c r="BI194" s="6">
        <f>VLOOKUP(A194, ALL_AP_DATA!$A$2:$E$3600, 5, FALSE)</f>
        <v>29255</v>
      </c>
      <c r="BJ194" s="6">
        <f t="shared" si="8"/>
        <v>49.584745762711862</v>
      </c>
      <c r="BK194" s="6">
        <f t="shared" si="18"/>
        <v>0.27457627118644068</v>
      </c>
    </row>
    <row r="195" spans="1:63" ht="15.75" customHeight="1" x14ac:dyDescent="0.25">
      <c r="A195" s="8" t="s">
        <v>1684</v>
      </c>
      <c r="B195" s="9" t="s">
        <v>1491</v>
      </c>
      <c r="C195" s="9">
        <v>7</v>
      </c>
      <c r="D195" s="9">
        <v>254</v>
      </c>
      <c r="E195" s="9">
        <v>543</v>
      </c>
      <c r="F195" s="9">
        <v>20127</v>
      </c>
      <c r="G195" s="9">
        <v>7.3200000000000001E-2</v>
      </c>
      <c r="H195" s="9">
        <v>0.14360000000000001</v>
      </c>
      <c r="I195" s="9">
        <v>3.3500000000000002E-2</v>
      </c>
      <c r="J195" s="9">
        <v>7</v>
      </c>
      <c r="K195" s="9">
        <v>55</v>
      </c>
      <c r="L195" s="9">
        <v>450</v>
      </c>
      <c r="M195" s="9">
        <v>12504</v>
      </c>
      <c r="N195" s="9">
        <v>1.5800000000000002E-2</v>
      </c>
      <c r="O195" s="9">
        <v>0.11899999999999999</v>
      </c>
      <c r="P195" s="9">
        <v>2.0799999999999999E-2</v>
      </c>
      <c r="Q195" s="9">
        <v>219</v>
      </c>
      <c r="R195" s="9">
        <v>1631</v>
      </c>
      <c r="S195" s="9">
        <v>3636</v>
      </c>
      <c r="T195" s="9">
        <v>558471</v>
      </c>
      <c r="U195" s="9">
        <v>0.46989999999999998</v>
      </c>
      <c r="V195" s="9">
        <v>0.96140000000000003</v>
      </c>
      <c r="W195" s="9">
        <v>0.92900000000000005</v>
      </c>
      <c r="X195" s="9">
        <v>103</v>
      </c>
      <c r="Y195" s="9">
        <v>498</v>
      </c>
      <c r="Z195" s="9">
        <v>705</v>
      </c>
      <c r="AA195" s="9">
        <v>41660</v>
      </c>
      <c r="AB195" s="9">
        <v>0.14349999999999999</v>
      </c>
      <c r="AC195" s="9">
        <v>0.18640000000000001</v>
      </c>
      <c r="AD195" s="9">
        <v>6.93E-2</v>
      </c>
      <c r="AE195" s="9">
        <v>42</v>
      </c>
      <c r="AF195" s="9">
        <v>279</v>
      </c>
      <c r="AG195" s="9">
        <v>574</v>
      </c>
      <c r="AH195" s="9">
        <v>41422</v>
      </c>
      <c r="AI195" s="9">
        <v>8.0399999999999999E-2</v>
      </c>
      <c r="AJ195" s="9">
        <v>0.15179999999999999</v>
      </c>
      <c r="AK195" s="9">
        <v>6.8900000000000003E-2</v>
      </c>
      <c r="AL195" s="9">
        <v>2</v>
      </c>
      <c r="AM195" s="9">
        <v>150</v>
      </c>
      <c r="AN195" s="9">
        <v>1266</v>
      </c>
      <c r="AO195" s="9">
        <v>86756</v>
      </c>
      <c r="AP195" s="9">
        <v>4.3200000000000002E-2</v>
      </c>
      <c r="AQ195" s="9">
        <v>0.3347</v>
      </c>
      <c r="AR195" s="9">
        <v>0.14430000000000001</v>
      </c>
      <c r="AT195" s="6">
        <f t="shared" si="0"/>
        <v>79.240157480314963</v>
      </c>
      <c r="AU195" s="6">
        <f t="shared" si="1"/>
        <v>227.34545454545454</v>
      </c>
      <c r="AV195" s="6">
        <f t="shared" si="2"/>
        <v>342.41017780502762</v>
      </c>
      <c r="AW195" s="7">
        <f t="shared" si="3"/>
        <v>83.654618473895582</v>
      </c>
      <c r="AX195" s="6">
        <f t="shared" si="4"/>
        <v>148.46594982078852</v>
      </c>
      <c r="AY195" s="6">
        <f t="shared" si="5"/>
        <v>578.37333333333333</v>
      </c>
      <c r="BA195" s="6">
        <f>VLOOKUP(A195, ALL_AP_DATA!$A$2:$F$3600, 6, FALSE)</f>
        <v>3471</v>
      </c>
      <c r="BB195" s="6">
        <f>VLOOKUP(A195, projmetadata!$A$2:$D$2036, 4, FALSE)</f>
        <v>77480</v>
      </c>
      <c r="BC195" s="6" t="e">
        <f t="array" aca="1" ref="BC195" ca="1">_xludf.IFS(I195&lt;&gt;0, F195/I195, P195&lt;&gt;0, M195/P195, W195&lt;&gt;0, T195/W195, AD195&lt;&gt;0, AA195/AD195, AK195&lt;&gt;0, AH195/AK195, AR195&lt;&gt;0, AO195/AR195, TRUE, 0)</f>
        <v>#NAME?</v>
      </c>
      <c r="BE195" s="6" t="e">
        <f t="shared" ca="1" si="16"/>
        <v>#NAME?</v>
      </c>
      <c r="BF195" s="6" t="e">
        <f t="shared" ca="1" si="17"/>
        <v>#NAME?</v>
      </c>
      <c r="BG195" s="6"/>
      <c r="BH195" s="6">
        <f>VLOOKUP(A195, ALL_AP_DATA!$A$2:$D$3600, 3, FALSE)</f>
        <v>1707</v>
      </c>
      <c r="BI195" s="6">
        <f>VLOOKUP(A195, ALL_AP_DATA!$A$2:$E$3600, 5, FALSE)</f>
        <v>601128</v>
      </c>
      <c r="BJ195" s="6">
        <f t="shared" si="8"/>
        <v>173.18582541054451</v>
      </c>
      <c r="BK195" s="6">
        <f t="shared" si="18"/>
        <v>0.49178910976663787</v>
      </c>
    </row>
    <row r="196" spans="1:63" ht="15.75" customHeight="1" x14ac:dyDescent="0.25">
      <c r="A196" s="8" t="s">
        <v>1685</v>
      </c>
      <c r="B196" s="9" t="s">
        <v>1491</v>
      </c>
      <c r="C196" s="9">
        <v>3</v>
      </c>
      <c r="D196" s="9">
        <v>7</v>
      </c>
      <c r="E196" s="9">
        <v>1</v>
      </c>
      <c r="F196" s="9">
        <v>2</v>
      </c>
      <c r="G196" s="9">
        <v>3.6799999999999999E-2</v>
      </c>
      <c r="H196" s="9">
        <v>3.85E-2</v>
      </c>
      <c r="I196" s="9">
        <v>1.6000000000000001E-3</v>
      </c>
      <c r="J196" s="8"/>
      <c r="K196" s="8"/>
      <c r="L196" s="8"/>
      <c r="M196" s="8"/>
      <c r="N196" s="8"/>
      <c r="O196" s="8"/>
      <c r="P196" s="8"/>
      <c r="Q196" s="9">
        <v>1</v>
      </c>
      <c r="R196" s="9">
        <v>2</v>
      </c>
      <c r="S196" s="9">
        <v>2</v>
      </c>
      <c r="T196" s="9">
        <v>7</v>
      </c>
      <c r="U196" s="9">
        <v>1.0500000000000001E-2</v>
      </c>
      <c r="V196" s="9">
        <v>7.6899999999999996E-2</v>
      </c>
      <c r="W196" s="9">
        <v>5.7000000000000002E-3</v>
      </c>
      <c r="X196" s="9">
        <v>13</v>
      </c>
      <c r="Y196" s="9">
        <v>68</v>
      </c>
      <c r="Z196" s="9">
        <v>11</v>
      </c>
      <c r="AA196" s="9">
        <v>578</v>
      </c>
      <c r="AB196" s="9">
        <v>0.3579</v>
      </c>
      <c r="AC196" s="9">
        <v>0.42309999999999998</v>
      </c>
      <c r="AD196" s="9">
        <v>0.4718</v>
      </c>
      <c r="AE196" s="9">
        <v>6</v>
      </c>
      <c r="AF196" s="9">
        <v>36</v>
      </c>
      <c r="AG196" s="9">
        <v>10</v>
      </c>
      <c r="AH196" s="9">
        <v>323</v>
      </c>
      <c r="AI196" s="9">
        <v>0.1895</v>
      </c>
      <c r="AJ196" s="9">
        <v>0.3846</v>
      </c>
      <c r="AK196" s="9">
        <v>0.26369999999999999</v>
      </c>
      <c r="AL196" s="8"/>
      <c r="AM196" s="8"/>
      <c r="AN196" s="8"/>
      <c r="AO196" s="8"/>
      <c r="AP196" s="8"/>
      <c r="AQ196" s="8"/>
      <c r="AR196" s="8"/>
      <c r="AT196" s="6">
        <f t="shared" si="0"/>
        <v>0.2857142857142857</v>
      </c>
      <c r="AU196" s="6" t="str">
        <f t="shared" si="1"/>
        <v/>
      </c>
      <c r="AV196" s="6">
        <f t="shared" si="2"/>
        <v>3.5</v>
      </c>
      <c r="AW196" s="7">
        <f t="shared" si="3"/>
        <v>8.5</v>
      </c>
      <c r="AX196" s="6">
        <f t="shared" si="4"/>
        <v>8.9722222222222214</v>
      </c>
      <c r="AY196" s="6" t="str">
        <f t="shared" si="5"/>
        <v/>
      </c>
      <c r="BA196" s="6">
        <f>VLOOKUP(A196, ALL_AP_DATA!$A$2:$F$3600, 6, FALSE)</f>
        <v>190</v>
      </c>
      <c r="BB196" s="6">
        <f>VLOOKUP(A196, projmetadata!$A$2:$D$2036, 4, FALSE)</f>
        <v>20473</v>
      </c>
      <c r="BC196" s="6" t="e">
        <f t="array" aca="1" ref="BC196" ca="1">_xludf.IFS(I196&lt;&gt;0, F196/I196, P196&lt;&gt;0, M196/P196, W196&lt;&gt;0, T196/W196, AD196&lt;&gt;0, AA196/AD196, AK196&lt;&gt;0, AH196/AK196, AR196&lt;&gt;0, AO196/AR196, TRUE, 0)</f>
        <v>#NAME?</v>
      </c>
      <c r="BE196" s="6" t="e">
        <f t="shared" ca="1" si="16"/>
        <v>#NAME?</v>
      </c>
      <c r="BF196" s="6" t="e">
        <f t="shared" ca="1" si="17"/>
        <v>#NAME?</v>
      </c>
      <c r="BG196" s="6"/>
      <c r="BH196" s="6">
        <f>VLOOKUP(A196, ALL_AP_DATA!$A$2:$D$3600, 3, FALSE)</f>
        <v>14</v>
      </c>
      <c r="BI196" s="6">
        <f>VLOOKUP(A196, ALL_AP_DATA!$A$2:$E$3600, 5, FALSE)</f>
        <v>1225</v>
      </c>
      <c r="BJ196" s="6">
        <f t="shared" si="8"/>
        <v>6.4473684210526319</v>
      </c>
      <c r="BK196" s="6">
        <f t="shared" si="18"/>
        <v>7.3684210526315783E-2</v>
      </c>
    </row>
    <row r="197" spans="1:63" ht="15.75" customHeight="1" x14ac:dyDescent="0.25">
      <c r="A197" s="8" t="s">
        <v>1686</v>
      </c>
      <c r="B197" s="9" t="s">
        <v>1491</v>
      </c>
      <c r="C197" s="9">
        <v>6</v>
      </c>
      <c r="D197" s="9">
        <v>34</v>
      </c>
      <c r="E197" s="9">
        <v>560</v>
      </c>
      <c r="F197" s="9">
        <v>16077</v>
      </c>
      <c r="G197" s="9">
        <v>1.8800000000000001E-2</v>
      </c>
      <c r="H197" s="9">
        <v>0.1086</v>
      </c>
      <c r="I197" s="9">
        <v>2.98E-2</v>
      </c>
      <c r="J197" s="9">
        <v>2</v>
      </c>
      <c r="K197" s="9">
        <v>15</v>
      </c>
      <c r="L197" s="9">
        <v>640</v>
      </c>
      <c r="M197" s="9">
        <v>19536</v>
      </c>
      <c r="N197" s="9">
        <v>8.3000000000000001E-3</v>
      </c>
      <c r="O197" s="9">
        <v>0.1242</v>
      </c>
      <c r="P197" s="9">
        <v>3.6200000000000003E-2</v>
      </c>
      <c r="Q197" s="9">
        <v>135</v>
      </c>
      <c r="R197" s="9">
        <v>876</v>
      </c>
      <c r="S197" s="9">
        <v>4891</v>
      </c>
      <c r="T197" s="9">
        <v>525333</v>
      </c>
      <c r="U197" s="9">
        <v>0.48370000000000002</v>
      </c>
      <c r="V197" s="9">
        <v>0.94879999999999998</v>
      </c>
      <c r="W197" s="9">
        <v>0.97270000000000001</v>
      </c>
      <c r="X197" s="9">
        <v>44</v>
      </c>
      <c r="Y197" s="9">
        <v>124</v>
      </c>
      <c r="Z197" s="9">
        <v>804</v>
      </c>
      <c r="AA197" s="9">
        <v>24794</v>
      </c>
      <c r="AB197" s="9">
        <v>6.8500000000000005E-2</v>
      </c>
      <c r="AC197" s="9">
        <v>0.156</v>
      </c>
      <c r="AD197" s="9">
        <v>4.5900000000000003E-2</v>
      </c>
      <c r="AE197" s="9">
        <v>2</v>
      </c>
      <c r="AF197" s="9">
        <v>7</v>
      </c>
      <c r="AG197" s="9">
        <v>39</v>
      </c>
      <c r="AH197" s="9">
        <v>557</v>
      </c>
      <c r="AI197" s="9">
        <v>3.8999999999999998E-3</v>
      </c>
      <c r="AJ197" s="9">
        <v>7.6E-3</v>
      </c>
      <c r="AK197" s="9">
        <v>1E-3</v>
      </c>
      <c r="AL197" s="8"/>
      <c r="AM197" s="8"/>
      <c r="AN197" s="8"/>
      <c r="AO197" s="8"/>
      <c r="AP197" s="8"/>
      <c r="AQ197" s="8"/>
      <c r="AR197" s="8"/>
      <c r="AT197" s="6">
        <f t="shared" si="0"/>
        <v>472.85294117647061</v>
      </c>
      <c r="AU197" s="6">
        <f t="shared" si="1"/>
        <v>1302.4000000000001</v>
      </c>
      <c r="AV197" s="6">
        <f t="shared" si="2"/>
        <v>599.69520547945206</v>
      </c>
      <c r="AW197" s="7">
        <f t="shared" si="3"/>
        <v>199.95161290322579</v>
      </c>
      <c r="AX197" s="6">
        <f t="shared" si="4"/>
        <v>79.571428571428569</v>
      </c>
      <c r="AY197" s="6" t="str">
        <f t="shared" si="5"/>
        <v/>
      </c>
      <c r="BA197" s="6">
        <f>VLOOKUP(A197, ALL_AP_DATA!$A$2:$F$3600, 6, FALSE)</f>
        <v>1811</v>
      </c>
      <c r="BB197" s="6">
        <f>VLOOKUP(A197, projmetadata!$A$2:$D$2036, 4, FALSE)</f>
        <v>76792</v>
      </c>
      <c r="BC197" s="6" t="e">
        <f t="array" aca="1" ref="BC197" ca="1">_xludf.IFS(I197&lt;&gt;0, F197/I197, P197&lt;&gt;0, M197/P197, W197&lt;&gt;0, T197/W197, AD197&lt;&gt;0, AA197/AD197, AK197&lt;&gt;0, AH197/AK197, AR197&lt;&gt;0, AO197/AR197, TRUE, 0)</f>
        <v>#NAME?</v>
      </c>
      <c r="BE197" s="6" t="e">
        <f t="shared" ca="1" si="16"/>
        <v>#NAME?</v>
      </c>
      <c r="BF197" s="6" t="e">
        <f t="shared" ca="1" si="17"/>
        <v>#NAME?</v>
      </c>
      <c r="BG197" s="6"/>
      <c r="BH197" s="6">
        <f>VLOOKUP(A197, ALL_AP_DATA!$A$2:$D$3600, 3, FALSE)</f>
        <v>896</v>
      </c>
      <c r="BI197" s="6">
        <f>VLOOKUP(A197, ALL_AP_DATA!$A$2:$E$3600, 5, FALSE)</f>
        <v>540052</v>
      </c>
      <c r="BJ197" s="6">
        <f t="shared" si="8"/>
        <v>298.20651573716179</v>
      </c>
      <c r="BK197" s="6">
        <f t="shared" si="18"/>
        <v>0.49475427940364441</v>
      </c>
    </row>
    <row r="198" spans="1:63" ht="15.75" customHeight="1" x14ac:dyDescent="0.25">
      <c r="A198" s="8" t="s">
        <v>1687</v>
      </c>
      <c r="B198" s="9" t="s">
        <v>1491</v>
      </c>
      <c r="C198" s="9">
        <v>8</v>
      </c>
      <c r="D198" s="9">
        <v>45</v>
      </c>
      <c r="E198" s="9">
        <v>64</v>
      </c>
      <c r="F198" s="9">
        <v>1141</v>
      </c>
      <c r="G198" s="9">
        <v>0.13639999999999999</v>
      </c>
      <c r="H198" s="9">
        <v>0.22700000000000001</v>
      </c>
      <c r="I198" s="9">
        <v>0.2712</v>
      </c>
      <c r="J198" s="8"/>
      <c r="K198" s="8"/>
      <c r="L198" s="8"/>
      <c r="M198" s="8"/>
      <c r="N198" s="8"/>
      <c r="O198" s="8"/>
      <c r="P198" s="8"/>
      <c r="Q198" s="9">
        <v>2</v>
      </c>
      <c r="R198" s="9">
        <v>17</v>
      </c>
      <c r="S198" s="9">
        <v>81</v>
      </c>
      <c r="T198" s="9">
        <v>839</v>
      </c>
      <c r="U198" s="9">
        <v>5.1499999999999997E-2</v>
      </c>
      <c r="V198" s="9">
        <v>0.28720000000000001</v>
      </c>
      <c r="W198" s="9">
        <v>0.19939999999999999</v>
      </c>
      <c r="X198" s="9">
        <v>55</v>
      </c>
      <c r="Y198" s="9">
        <v>119</v>
      </c>
      <c r="Z198" s="9">
        <v>119</v>
      </c>
      <c r="AA198" s="9">
        <v>2181</v>
      </c>
      <c r="AB198" s="9">
        <v>0.36059999999999998</v>
      </c>
      <c r="AC198" s="9">
        <v>0.42199999999999999</v>
      </c>
      <c r="AD198" s="9">
        <v>0.51829999999999998</v>
      </c>
      <c r="AE198" s="9">
        <v>3</v>
      </c>
      <c r="AF198" s="9">
        <v>9</v>
      </c>
      <c r="AG198" s="9">
        <v>2</v>
      </c>
      <c r="AH198" s="9">
        <v>12</v>
      </c>
      <c r="AI198" s="9">
        <v>2.7300000000000001E-2</v>
      </c>
      <c r="AJ198" s="9">
        <v>7.1000000000000004E-3</v>
      </c>
      <c r="AK198" s="9">
        <v>2.8999999999999998E-3</v>
      </c>
      <c r="AL198" s="8"/>
      <c r="AM198" s="8"/>
      <c r="AN198" s="8"/>
      <c r="AO198" s="8"/>
      <c r="AP198" s="8"/>
      <c r="AQ198" s="8"/>
      <c r="AR198" s="8"/>
      <c r="AT198" s="6">
        <f t="shared" si="0"/>
        <v>25.355555555555554</v>
      </c>
      <c r="AU198" s="6" t="str">
        <f t="shared" si="1"/>
        <v/>
      </c>
      <c r="AV198" s="6">
        <f t="shared" si="2"/>
        <v>49.352941176470587</v>
      </c>
      <c r="AW198" s="7">
        <f t="shared" si="3"/>
        <v>18.327731092436974</v>
      </c>
      <c r="AX198" s="6">
        <f t="shared" si="4"/>
        <v>1.3333333333333333</v>
      </c>
      <c r="AY198" s="6" t="str">
        <f t="shared" si="5"/>
        <v/>
      </c>
      <c r="BA198" s="6">
        <f>VLOOKUP(A198, ALL_AP_DATA!$A$2:$F$3600, 6, FALSE)</f>
        <v>330</v>
      </c>
      <c r="BB198" s="6">
        <f>VLOOKUP(A198, projmetadata!$A$2:$D$2036, 4, FALSE)</f>
        <v>38878</v>
      </c>
      <c r="BC198" s="6" t="e">
        <f t="array" aca="1" ref="BC198" ca="1">_xludf.IFS(I198&lt;&gt;0, F198/I198, P198&lt;&gt;0, M198/P198, W198&lt;&gt;0, T198/W198, AD198&lt;&gt;0, AA198/AD198, AK198&lt;&gt;0, AH198/AK198, AR198&lt;&gt;0, AO198/AR198, TRUE, 0)</f>
        <v>#NAME?</v>
      </c>
      <c r="BE198" s="6" t="e">
        <f t="shared" ca="1" si="16"/>
        <v>#NAME?</v>
      </c>
      <c r="BF198" s="6" t="e">
        <f t="shared" ca="1" si="17"/>
        <v>#NAME?</v>
      </c>
      <c r="BG198" s="6"/>
      <c r="BH198" s="6">
        <f>VLOOKUP(A198, ALL_AP_DATA!$A$2:$D$3600, 3, FALSE)</f>
        <v>69</v>
      </c>
      <c r="BI198" s="6">
        <f>VLOOKUP(A198, ALL_AP_DATA!$A$2:$E$3600, 5, FALSE)</f>
        <v>4208</v>
      </c>
      <c r="BJ198" s="6">
        <f t="shared" si="8"/>
        <v>12.751515151515152</v>
      </c>
      <c r="BK198" s="6">
        <f t="shared" si="18"/>
        <v>0.20909090909090908</v>
      </c>
    </row>
    <row r="199" spans="1:63" ht="15.75" customHeight="1" x14ac:dyDescent="0.25">
      <c r="A199" s="8" t="s">
        <v>1688</v>
      </c>
      <c r="B199" s="9" t="s">
        <v>1491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9">
        <v>7</v>
      </c>
      <c r="R199" s="9">
        <v>20</v>
      </c>
      <c r="S199" s="9">
        <v>77</v>
      </c>
      <c r="T199" s="9">
        <v>3397</v>
      </c>
      <c r="U199" s="9">
        <v>7.3499999999999996E-2</v>
      </c>
      <c r="V199" s="9">
        <v>0.68140000000000001</v>
      </c>
      <c r="W199" s="9">
        <v>0.67579999999999996</v>
      </c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T199" s="6" t="str">
        <f t="shared" si="0"/>
        <v/>
      </c>
      <c r="AU199" s="6" t="str">
        <f t="shared" si="1"/>
        <v/>
      </c>
      <c r="AV199" s="6">
        <f t="shared" si="2"/>
        <v>169.85</v>
      </c>
      <c r="AW199" s="7" t="str">
        <f t="shared" si="3"/>
        <v/>
      </c>
      <c r="AX199" s="6" t="str">
        <f t="shared" si="4"/>
        <v/>
      </c>
      <c r="AY199" s="6" t="str">
        <f t="shared" si="5"/>
        <v/>
      </c>
      <c r="BA199" s="6">
        <f>VLOOKUP(A199, ALL_AP_DATA!$A$2:$F$3600, 6, FALSE)</f>
        <v>272</v>
      </c>
      <c r="BB199" s="6">
        <f>VLOOKUP(A199, projmetadata!$A$2:$D$2036, 4, FALSE)</f>
        <v>8051</v>
      </c>
      <c r="BC199" s="6" t="e">
        <f t="array" aca="1" ref="BC199" ca="1">_xludf.IFS(I199&lt;&gt;0, F199/I199, P199&lt;&gt;0, M199/P199, W199&lt;&gt;0, T199/W199, AD199&lt;&gt;0, AA199/AD199, AK199&lt;&gt;0, AH199/AK199, AR199&lt;&gt;0, AO199/AR199, TRUE, 0)</f>
        <v>#NAME?</v>
      </c>
      <c r="BE199" s="6" t="e">
        <f t="shared" ca="1" si="16"/>
        <v>#NAME?</v>
      </c>
      <c r="BF199" s="6" t="e">
        <f t="shared" ca="1" si="17"/>
        <v>#NAME?</v>
      </c>
      <c r="BG199" s="6"/>
      <c r="BH199" s="6">
        <f>VLOOKUP(A199, ALL_AP_DATA!$A$2:$D$3600, 3, FALSE)</f>
        <v>28</v>
      </c>
      <c r="BI199" s="6">
        <f>VLOOKUP(A199, ALL_AP_DATA!$A$2:$E$3600, 5, FALSE)</f>
        <v>5027</v>
      </c>
      <c r="BJ199" s="6">
        <f t="shared" si="8"/>
        <v>18.481617647058822</v>
      </c>
      <c r="BK199" s="6">
        <f t="shared" si="18"/>
        <v>0.10294117647058823</v>
      </c>
    </row>
    <row r="200" spans="1:63" ht="15.75" customHeight="1" x14ac:dyDescent="0.25">
      <c r="A200" s="8" t="s">
        <v>1689</v>
      </c>
      <c r="B200" s="9" t="s">
        <v>1491</v>
      </c>
      <c r="C200" s="9">
        <v>1</v>
      </c>
      <c r="D200" s="9">
        <v>2</v>
      </c>
      <c r="E200" s="9">
        <v>4</v>
      </c>
      <c r="F200" s="9">
        <v>8</v>
      </c>
      <c r="G200" s="9">
        <v>5.7000000000000002E-3</v>
      </c>
      <c r="H200" s="9">
        <v>0.1739</v>
      </c>
      <c r="I200" s="9">
        <v>1.83E-2</v>
      </c>
      <c r="J200" s="8"/>
      <c r="K200" s="8"/>
      <c r="L200" s="8"/>
      <c r="M200" s="8"/>
      <c r="N200" s="8"/>
      <c r="O200" s="8"/>
      <c r="P200" s="8"/>
      <c r="Q200" s="9">
        <v>1</v>
      </c>
      <c r="R200" s="9">
        <v>3</v>
      </c>
      <c r="S200" s="9">
        <v>8</v>
      </c>
      <c r="T200" s="9">
        <v>118</v>
      </c>
      <c r="U200" s="9">
        <v>8.6E-3</v>
      </c>
      <c r="V200" s="9">
        <v>0.3478</v>
      </c>
      <c r="W200" s="9">
        <v>0.27060000000000001</v>
      </c>
      <c r="X200" s="9">
        <v>1</v>
      </c>
      <c r="Y200" s="9">
        <v>6</v>
      </c>
      <c r="Z200" s="9">
        <v>6</v>
      </c>
      <c r="AA200" s="9">
        <v>89</v>
      </c>
      <c r="AB200" s="9">
        <v>1.7100000000000001E-2</v>
      </c>
      <c r="AC200" s="9">
        <v>0.26090000000000002</v>
      </c>
      <c r="AD200" s="9">
        <v>0.2041</v>
      </c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T200" s="6">
        <f t="shared" si="0"/>
        <v>4</v>
      </c>
      <c r="AU200" s="6" t="str">
        <f t="shared" si="1"/>
        <v/>
      </c>
      <c r="AV200" s="6">
        <f t="shared" si="2"/>
        <v>39.333333333333336</v>
      </c>
      <c r="AW200" s="7">
        <f t="shared" si="3"/>
        <v>14.833333333333334</v>
      </c>
      <c r="AX200" s="6" t="str">
        <f t="shared" si="4"/>
        <v/>
      </c>
      <c r="AY200" s="6" t="str">
        <f t="shared" si="5"/>
        <v/>
      </c>
      <c r="BA200" s="6">
        <f>VLOOKUP(A200, ALL_AP_DATA!$A$2:$F$3600, 6, FALSE)</f>
        <v>350</v>
      </c>
      <c r="BB200" s="6">
        <f>VLOOKUP(A200, projmetadata!$A$2:$D$2036, 4, FALSE)</f>
        <v>3679</v>
      </c>
      <c r="BC200" s="6" t="e">
        <f t="array" aca="1" ref="BC200" ca="1">_xludf.IFS(I200&lt;&gt;0, F200/I200, P200&lt;&gt;0, M200/P200, W200&lt;&gt;0, T200/W200, AD200&lt;&gt;0, AA200/AD200, AK200&lt;&gt;0, AH200/AK200, AR200&lt;&gt;0, AO200/AR200, TRUE, 0)</f>
        <v>#NAME?</v>
      </c>
      <c r="BE200" s="6" t="e">
        <f t="shared" ca="1" si="16"/>
        <v>#NAME?</v>
      </c>
      <c r="BF200" s="6" t="e">
        <f t="shared" ca="1" si="17"/>
        <v>#NAME?</v>
      </c>
      <c r="BG200" s="6"/>
      <c r="BH200" s="6">
        <f>VLOOKUP(A200, ALL_AP_DATA!$A$2:$D$3600, 3, FALSE)</f>
        <v>4</v>
      </c>
      <c r="BI200" s="6">
        <f>VLOOKUP(A200, ALL_AP_DATA!$A$2:$E$3600, 5, FALSE)</f>
        <v>436</v>
      </c>
      <c r="BJ200" s="6">
        <f t="shared" si="8"/>
        <v>1.2457142857142858</v>
      </c>
      <c r="BK200" s="6">
        <f t="shared" si="18"/>
        <v>1.1428571428571429E-2</v>
      </c>
    </row>
    <row r="201" spans="1:63" ht="15.75" customHeight="1" x14ac:dyDescent="0.25">
      <c r="A201" s="8" t="s">
        <v>1690</v>
      </c>
      <c r="B201" s="9" t="s">
        <v>1491</v>
      </c>
      <c r="C201" s="9">
        <v>3</v>
      </c>
      <c r="D201" s="9">
        <v>65</v>
      </c>
      <c r="E201" s="9">
        <v>38</v>
      </c>
      <c r="F201" s="9">
        <v>765</v>
      </c>
      <c r="G201" s="9">
        <v>0.2077</v>
      </c>
      <c r="H201" s="9">
        <v>0.3115</v>
      </c>
      <c r="I201" s="9">
        <v>0.2041</v>
      </c>
      <c r="J201" s="8"/>
      <c r="K201" s="8"/>
      <c r="L201" s="8"/>
      <c r="M201" s="8"/>
      <c r="N201" s="8"/>
      <c r="O201" s="8"/>
      <c r="P201" s="8"/>
      <c r="Q201" s="9">
        <v>5</v>
      </c>
      <c r="R201" s="9">
        <v>13</v>
      </c>
      <c r="S201" s="9">
        <v>40</v>
      </c>
      <c r="T201" s="9">
        <v>994</v>
      </c>
      <c r="U201" s="9">
        <v>4.1500000000000002E-2</v>
      </c>
      <c r="V201" s="9">
        <v>0.32790000000000002</v>
      </c>
      <c r="W201" s="9">
        <v>0.26519999999999999</v>
      </c>
      <c r="X201" s="9">
        <v>14</v>
      </c>
      <c r="Y201" s="9">
        <v>157</v>
      </c>
      <c r="Z201" s="9">
        <v>65</v>
      </c>
      <c r="AA201" s="9">
        <v>1280</v>
      </c>
      <c r="AB201" s="9">
        <v>0.50160000000000005</v>
      </c>
      <c r="AC201" s="9">
        <v>0.53280000000000005</v>
      </c>
      <c r="AD201" s="9">
        <v>0.34150000000000003</v>
      </c>
      <c r="AE201" s="9">
        <v>2</v>
      </c>
      <c r="AF201" s="9">
        <v>6</v>
      </c>
      <c r="AG201" s="9">
        <v>2</v>
      </c>
      <c r="AH201" s="9">
        <v>11</v>
      </c>
      <c r="AI201" s="9">
        <v>1.9199999999999998E-2</v>
      </c>
      <c r="AJ201" s="9">
        <v>1.6400000000000001E-2</v>
      </c>
      <c r="AK201" s="9">
        <v>2.8999999999999998E-3</v>
      </c>
      <c r="AL201" s="8"/>
      <c r="AM201" s="8"/>
      <c r="AN201" s="8"/>
      <c r="AO201" s="8"/>
      <c r="AP201" s="8"/>
      <c r="AQ201" s="8"/>
      <c r="AR201" s="8"/>
      <c r="AT201" s="6">
        <f t="shared" si="0"/>
        <v>11.76923076923077</v>
      </c>
      <c r="AU201" s="6" t="str">
        <f t="shared" si="1"/>
        <v/>
      </c>
      <c r="AV201" s="6">
        <f t="shared" si="2"/>
        <v>76.461538461538467</v>
      </c>
      <c r="AW201" s="7">
        <f t="shared" si="3"/>
        <v>8.1528662420382165</v>
      </c>
      <c r="AX201" s="6">
        <f t="shared" si="4"/>
        <v>1.8333333333333333</v>
      </c>
      <c r="AY201" s="6" t="str">
        <f t="shared" si="5"/>
        <v/>
      </c>
      <c r="BA201" s="6">
        <f>VLOOKUP(A201, ALL_AP_DATA!$A$2:$F$3600, 6, FALSE)</f>
        <v>313</v>
      </c>
      <c r="BB201" s="6">
        <f>VLOOKUP(A201, projmetadata!$A$2:$D$2036, 4, FALSE)</f>
        <v>25264</v>
      </c>
      <c r="BC201" s="6" t="e">
        <f t="array" aca="1" ref="BC201" ca="1">_xludf.IFS(I201&lt;&gt;0, F201/I201, P201&lt;&gt;0, M201/P201, W201&lt;&gt;0, T201/W201, AD201&lt;&gt;0, AA201/AD201, AK201&lt;&gt;0, AH201/AK201, AR201&lt;&gt;0, AO201/AR201, TRUE, 0)</f>
        <v>#NAME?</v>
      </c>
      <c r="BE201" s="6" t="e">
        <f t="shared" ca="1" si="16"/>
        <v>#NAME?</v>
      </c>
      <c r="BF201" s="6" t="e">
        <f t="shared" ca="1" si="17"/>
        <v>#NAME?</v>
      </c>
      <c r="BG201" s="6"/>
      <c r="BH201" s="6">
        <f>VLOOKUP(A201, ALL_AP_DATA!$A$2:$D$3600, 3, FALSE)</f>
        <v>29</v>
      </c>
      <c r="BI201" s="6">
        <f>VLOOKUP(A201, ALL_AP_DATA!$A$2:$E$3600, 5, FALSE)</f>
        <v>3748</v>
      </c>
      <c r="BJ201" s="6">
        <f t="shared" si="8"/>
        <v>11.974440894568691</v>
      </c>
      <c r="BK201" s="6">
        <f t="shared" si="18"/>
        <v>9.2651757188498399E-2</v>
      </c>
    </row>
    <row r="202" spans="1:63" ht="15.75" customHeight="1" x14ac:dyDescent="0.25">
      <c r="A202" s="8" t="s">
        <v>1691</v>
      </c>
      <c r="B202" s="9" t="s">
        <v>1491</v>
      </c>
      <c r="C202" s="9">
        <v>3</v>
      </c>
      <c r="D202" s="9">
        <v>49</v>
      </c>
      <c r="E202" s="9">
        <v>69</v>
      </c>
      <c r="F202" s="9">
        <v>2514</v>
      </c>
      <c r="G202" s="9">
        <v>0.15559999999999999</v>
      </c>
      <c r="H202" s="9">
        <v>0.56100000000000005</v>
      </c>
      <c r="I202" s="9">
        <v>0.35510000000000003</v>
      </c>
      <c r="J202" s="9">
        <v>3</v>
      </c>
      <c r="K202" s="9">
        <v>18</v>
      </c>
      <c r="L202" s="9">
        <v>45</v>
      </c>
      <c r="M202" s="9">
        <v>3149</v>
      </c>
      <c r="N202" s="9">
        <v>5.7099999999999998E-2</v>
      </c>
      <c r="O202" s="9">
        <v>0.3659</v>
      </c>
      <c r="P202" s="9">
        <v>0.44479999999999997</v>
      </c>
      <c r="Q202" s="9">
        <v>8</v>
      </c>
      <c r="R202" s="9">
        <v>63</v>
      </c>
      <c r="S202" s="9">
        <v>96</v>
      </c>
      <c r="T202" s="9">
        <v>4745</v>
      </c>
      <c r="U202" s="9">
        <v>0.2</v>
      </c>
      <c r="V202" s="9">
        <v>0.78049999999999997</v>
      </c>
      <c r="W202" s="9">
        <v>0.67030000000000001</v>
      </c>
      <c r="X202" s="9">
        <v>18</v>
      </c>
      <c r="Y202" s="9">
        <v>117</v>
      </c>
      <c r="Z202" s="9">
        <v>89</v>
      </c>
      <c r="AA202" s="9">
        <v>4066</v>
      </c>
      <c r="AB202" s="9">
        <v>0.37140000000000001</v>
      </c>
      <c r="AC202" s="9">
        <v>0.72360000000000002</v>
      </c>
      <c r="AD202" s="9">
        <v>0.57440000000000002</v>
      </c>
      <c r="AE202" s="9">
        <v>5</v>
      </c>
      <c r="AF202" s="9">
        <v>23</v>
      </c>
      <c r="AG202" s="9">
        <v>46</v>
      </c>
      <c r="AH202" s="9">
        <v>2214</v>
      </c>
      <c r="AI202" s="9">
        <v>7.2999999999999995E-2</v>
      </c>
      <c r="AJ202" s="9">
        <v>0.374</v>
      </c>
      <c r="AK202" s="9">
        <v>0.31280000000000002</v>
      </c>
      <c r="AL202" s="9">
        <v>1</v>
      </c>
      <c r="AM202" s="9">
        <v>15</v>
      </c>
      <c r="AN202" s="9">
        <v>37</v>
      </c>
      <c r="AO202" s="9">
        <v>2479</v>
      </c>
      <c r="AP202" s="9">
        <v>4.7600000000000003E-2</v>
      </c>
      <c r="AQ202" s="9">
        <v>0.30080000000000001</v>
      </c>
      <c r="AR202" s="9">
        <v>0.35020000000000001</v>
      </c>
      <c r="AT202" s="6">
        <f t="shared" si="0"/>
        <v>51.306122448979593</v>
      </c>
      <c r="AU202" s="6">
        <f t="shared" si="1"/>
        <v>174.94444444444446</v>
      </c>
      <c r="AV202" s="6">
        <f t="shared" si="2"/>
        <v>75.317460317460316</v>
      </c>
      <c r="AW202" s="7">
        <f t="shared" si="3"/>
        <v>34.752136752136749</v>
      </c>
      <c r="AX202" s="6">
        <f t="shared" si="4"/>
        <v>96.260869565217391</v>
      </c>
      <c r="AY202" s="6">
        <f t="shared" si="5"/>
        <v>165.26666666666668</v>
      </c>
      <c r="BA202" s="6">
        <f>VLOOKUP(A202, ALL_AP_DATA!$A$2:$F$3600, 6, FALSE)</f>
        <v>315</v>
      </c>
      <c r="BB202" s="6">
        <f>VLOOKUP(A202, projmetadata!$A$2:$D$2036, 4, FALSE)</f>
        <v>46795</v>
      </c>
      <c r="BC202" s="6" t="e">
        <f t="array" aca="1" ref="BC202" ca="1">_xludf.IFS(I202&lt;&gt;0, F202/I202, P202&lt;&gt;0, M202/P202, W202&lt;&gt;0, T202/W202, AD202&lt;&gt;0, AA202/AD202, AK202&lt;&gt;0, AH202/AK202, AR202&lt;&gt;0, AO202/AR202, TRUE, 0)</f>
        <v>#NAME?</v>
      </c>
      <c r="BE202" s="6" t="e">
        <f t="shared" ca="1" si="16"/>
        <v>#NAME?</v>
      </c>
      <c r="BF202" s="6" t="e">
        <f t="shared" ca="1" si="17"/>
        <v>#NAME?</v>
      </c>
      <c r="BG202" s="6"/>
      <c r="BH202" s="6">
        <f>VLOOKUP(A202, ALL_AP_DATA!$A$2:$D$3600, 3, FALSE)</f>
        <v>84</v>
      </c>
      <c r="BI202" s="6">
        <f>VLOOKUP(A202, ALL_AP_DATA!$A$2:$E$3600, 5, FALSE)</f>
        <v>7079</v>
      </c>
      <c r="BJ202" s="6">
        <f t="shared" si="8"/>
        <v>22.473015873015871</v>
      </c>
      <c r="BK202" s="6">
        <f t="shared" si="18"/>
        <v>0.26666666666666666</v>
      </c>
    </row>
    <row r="203" spans="1:63" ht="15.75" customHeight="1" x14ac:dyDescent="0.25">
      <c r="A203" s="8" t="s">
        <v>1692</v>
      </c>
      <c r="B203" s="9" t="s">
        <v>1491</v>
      </c>
      <c r="C203" s="9">
        <v>3</v>
      </c>
      <c r="D203" s="9">
        <v>9</v>
      </c>
      <c r="E203" s="9">
        <v>5</v>
      </c>
      <c r="F203" s="9">
        <v>46</v>
      </c>
      <c r="G203" s="9">
        <v>4.1500000000000002E-2</v>
      </c>
      <c r="H203" s="9">
        <v>7.8100000000000003E-2</v>
      </c>
      <c r="I203" s="9">
        <v>1.4800000000000001E-2</v>
      </c>
      <c r="J203" s="8"/>
      <c r="K203" s="8"/>
      <c r="L203" s="8"/>
      <c r="M203" s="8"/>
      <c r="N203" s="8"/>
      <c r="O203" s="8"/>
      <c r="P203" s="8"/>
      <c r="Q203" s="9">
        <v>6</v>
      </c>
      <c r="R203" s="9">
        <v>23</v>
      </c>
      <c r="S203" s="9">
        <v>32</v>
      </c>
      <c r="T203" s="9">
        <v>717</v>
      </c>
      <c r="U203" s="9">
        <v>0.106</v>
      </c>
      <c r="V203" s="9">
        <v>0.5</v>
      </c>
      <c r="W203" s="9">
        <v>0.23139999999999999</v>
      </c>
      <c r="X203" s="9">
        <v>20</v>
      </c>
      <c r="Y203" s="9">
        <v>93</v>
      </c>
      <c r="Z203" s="9">
        <v>36</v>
      </c>
      <c r="AA203" s="9">
        <v>1530</v>
      </c>
      <c r="AB203" s="9">
        <v>0.42859999999999998</v>
      </c>
      <c r="AC203" s="9">
        <v>0.5625</v>
      </c>
      <c r="AD203" s="9">
        <v>0.49390000000000001</v>
      </c>
      <c r="AE203" s="9">
        <v>7</v>
      </c>
      <c r="AF203" s="9">
        <v>25</v>
      </c>
      <c r="AG203" s="9">
        <v>15</v>
      </c>
      <c r="AH203" s="9">
        <v>381</v>
      </c>
      <c r="AI203" s="9">
        <v>0.1152</v>
      </c>
      <c r="AJ203" s="9">
        <v>0.2344</v>
      </c>
      <c r="AK203" s="9">
        <v>0.123</v>
      </c>
      <c r="AL203" s="8"/>
      <c r="AM203" s="8"/>
      <c r="AN203" s="8"/>
      <c r="AO203" s="8"/>
      <c r="AP203" s="8"/>
      <c r="AQ203" s="8"/>
      <c r="AR203" s="8"/>
      <c r="AT203" s="6">
        <f t="shared" si="0"/>
        <v>5.1111111111111107</v>
      </c>
      <c r="AU203" s="6" t="str">
        <f t="shared" si="1"/>
        <v/>
      </c>
      <c r="AV203" s="6">
        <f t="shared" si="2"/>
        <v>31.173913043478262</v>
      </c>
      <c r="AW203" s="7">
        <f t="shared" si="3"/>
        <v>16.451612903225808</v>
      </c>
      <c r="AX203" s="6">
        <f t="shared" si="4"/>
        <v>15.24</v>
      </c>
      <c r="AY203" s="6" t="str">
        <f t="shared" si="5"/>
        <v/>
      </c>
      <c r="BA203" s="6">
        <f>VLOOKUP(A203, ALL_AP_DATA!$A$2:$F$3600, 6, FALSE)</f>
        <v>217</v>
      </c>
      <c r="BB203" s="6">
        <f>VLOOKUP(A203, projmetadata!$A$2:$D$2036, 4, FALSE)</f>
        <v>17992</v>
      </c>
      <c r="BC203" s="6" t="e">
        <f t="array" aca="1" ref="BC203" ca="1">_xludf.IFS(I203&lt;&gt;0, F203/I203, P203&lt;&gt;0, M203/P203, W203&lt;&gt;0, T203/W203, AD203&lt;&gt;0, AA203/AD203, AK203&lt;&gt;0, AH203/AK203, AR203&lt;&gt;0, AO203/AR203, TRUE, 0)</f>
        <v>#NAME?</v>
      </c>
      <c r="BE203" s="6" t="e">
        <f t="shared" ca="1" si="16"/>
        <v>#NAME?</v>
      </c>
      <c r="BF203" s="6" t="e">
        <f t="shared" ca="1" si="17"/>
        <v>#NAME?</v>
      </c>
      <c r="BG203" s="6"/>
      <c r="BH203" s="6">
        <f>VLOOKUP(A203, ALL_AP_DATA!$A$2:$D$3600, 3, FALSE)</f>
        <v>35</v>
      </c>
      <c r="BI203" s="6">
        <f>VLOOKUP(A203, ALL_AP_DATA!$A$2:$E$3600, 5, FALSE)</f>
        <v>3098</v>
      </c>
      <c r="BJ203" s="6">
        <f t="shared" si="8"/>
        <v>14.276497695852534</v>
      </c>
      <c r="BK203" s="6">
        <f t="shared" si="18"/>
        <v>0.16129032258064516</v>
      </c>
    </row>
    <row r="204" spans="1:63" ht="15.75" customHeight="1" x14ac:dyDescent="0.25">
      <c r="A204" s="8" t="s">
        <v>1693</v>
      </c>
      <c r="B204" s="9" t="s">
        <v>1491</v>
      </c>
      <c r="C204" s="9">
        <v>4</v>
      </c>
      <c r="D204" s="9">
        <v>89</v>
      </c>
      <c r="E204" s="9">
        <v>132</v>
      </c>
      <c r="F204" s="9">
        <v>6608</v>
      </c>
      <c r="G204" s="9">
        <v>0.1794</v>
      </c>
      <c r="H204" s="9">
        <v>0.49070000000000003</v>
      </c>
      <c r="I204" s="9">
        <v>0.43540000000000001</v>
      </c>
      <c r="J204" s="9">
        <v>3</v>
      </c>
      <c r="K204" s="9">
        <v>24</v>
      </c>
      <c r="L204" s="9">
        <v>128</v>
      </c>
      <c r="M204" s="9">
        <v>6760</v>
      </c>
      <c r="N204" s="9">
        <v>4.8399999999999999E-2</v>
      </c>
      <c r="O204" s="9">
        <v>0.4758</v>
      </c>
      <c r="P204" s="9">
        <v>0.44540000000000002</v>
      </c>
      <c r="Q204" s="9">
        <v>20</v>
      </c>
      <c r="R204" s="9">
        <v>83</v>
      </c>
      <c r="S204" s="9">
        <v>248</v>
      </c>
      <c r="T204" s="9">
        <v>13342</v>
      </c>
      <c r="U204" s="9">
        <v>0.1673</v>
      </c>
      <c r="V204" s="9">
        <v>0.92190000000000005</v>
      </c>
      <c r="W204" s="9">
        <v>0.87909999999999999</v>
      </c>
      <c r="X204" s="9">
        <v>44</v>
      </c>
      <c r="Y204" s="9">
        <v>155</v>
      </c>
      <c r="Z204" s="9">
        <v>156</v>
      </c>
      <c r="AA204" s="9">
        <v>8477</v>
      </c>
      <c r="AB204" s="9">
        <v>0.3125</v>
      </c>
      <c r="AC204" s="9">
        <v>0.57989999999999997</v>
      </c>
      <c r="AD204" s="9">
        <v>0.5585</v>
      </c>
      <c r="AE204" s="9">
        <v>11</v>
      </c>
      <c r="AF204" s="9">
        <v>59</v>
      </c>
      <c r="AG204" s="9">
        <v>104</v>
      </c>
      <c r="AH204" s="9">
        <v>4961</v>
      </c>
      <c r="AI204" s="9">
        <v>0.11899999999999999</v>
      </c>
      <c r="AJ204" s="9">
        <v>0.3866</v>
      </c>
      <c r="AK204" s="9">
        <v>0.32690000000000002</v>
      </c>
      <c r="AL204" s="9">
        <v>3</v>
      </c>
      <c r="AM204" s="9">
        <v>62</v>
      </c>
      <c r="AN204" s="9">
        <v>221</v>
      </c>
      <c r="AO204" s="9">
        <v>11459</v>
      </c>
      <c r="AP204" s="9">
        <v>0.125</v>
      </c>
      <c r="AQ204" s="9">
        <v>0.8216</v>
      </c>
      <c r="AR204" s="9">
        <v>0.755</v>
      </c>
      <c r="AT204" s="6">
        <f t="shared" si="0"/>
        <v>74.247191011235955</v>
      </c>
      <c r="AU204" s="6">
        <f t="shared" si="1"/>
        <v>281.66666666666669</v>
      </c>
      <c r="AV204" s="6">
        <f t="shared" si="2"/>
        <v>160.74698795180723</v>
      </c>
      <c r="AW204" s="7">
        <f t="shared" si="3"/>
        <v>54.690322580645159</v>
      </c>
      <c r="AX204" s="6">
        <f t="shared" si="4"/>
        <v>84.084745762711862</v>
      </c>
      <c r="AY204" s="6">
        <f t="shared" si="5"/>
        <v>184.82258064516128</v>
      </c>
      <c r="BA204" s="6">
        <f>VLOOKUP(A204, ALL_AP_DATA!$A$2:$F$3600, 6, FALSE)</f>
        <v>496</v>
      </c>
      <c r="BB204" s="6">
        <f>VLOOKUP(A204, projmetadata!$A$2:$D$2036, 4, FALSE)</f>
        <v>29951</v>
      </c>
      <c r="BC204" s="6" t="e">
        <f t="array" aca="1" ref="BC204" ca="1">_xludf.IFS(I204&lt;&gt;0, F204/I204, P204&lt;&gt;0, M204/P204, W204&lt;&gt;0, T204/W204, AD204&lt;&gt;0, AA204/AD204, AK204&lt;&gt;0, AH204/AK204, AR204&lt;&gt;0, AO204/AR204, TRUE, 0)</f>
        <v>#NAME?</v>
      </c>
      <c r="BE204" s="6" t="e">
        <f t="shared" ca="1" si="16"/>
        <v>#NAME?</v>
      </c>
      <c r="BF204" s="6" t="e">
        <f t="shared" ca="1" si="17"/>
        <v>#NAME?</v>
      </c>
      <c r="BG204" s="6"/>
      <c r="BH204" s="6">
        <f>VLOOKUP(A204, ALL_AP_DATA!$A$2:$D$3600, 3, FALSE)</f>
        <v>152</v>
      </c>
      <c r="BI204" s="6">
        <f>VLOOKUP(A204, ALL_AP_DATA!$A$2:$E$3600, 5, FALSE)</f>
        <v>15177</v>
      </c>
      <c r="BJ204" s="6">
        <f t="shared" si="8"/>
        <v>30.598790322580644</v>
      </c>
      <c r="BK204" s="6">
        <f t="shared" si="18"/>
        <v>0.30645161290322581</v>
      </c>
    </row>
    <row r="205" spans="1:63" ht="15.75" customHeight="1" x14ac:dyDescent="0.25">
      <c r="A205" s="8" t="s">
        <v>1694</v>
      </c>
      <c r="B205" s="9" t="s">
        <v>1491</v>
      </c>
      <c r="C205" s="9">
        <v>2</v>
      </c>
      <c r="D205" s="9">
        <v>5</v>
      </c>
      <c r="E205" s="9">
        <v>2</v>
      </c>
      <c r="F205" s="9">
        <v>39</v>
      </c>
      <c r="G205" s="9">
        <v>3.7600000000000001E-2</v>
      </c>
      <c r="H205" s="9">
        <v>0.125</v>
      </c>
      <c r="I205" s="9">
        <v>0.1234</v>
      </c>
      <c r="J205" s="8"/>
      <c r="K205" s="8"/>
      <c r="L205" s="8"/>
      <c r="M205" s="8"/>
      <c r="N205" s="8"/>
      <c r="O205" s="8"/>
      <c r="P205" s="8"/>
      <c r="Q205" s="9">
        <v>2</v>
      </c>
      <c r="R205" s="9">
        <v>4</v>
      </c>
      <c r="S205" s="9">
        <v>8</v>
      </c>
      <c r="T205" s="9">
        <v>154</v>
      </c>
      <c r="U205" s="9">
        <v>3.0099999999999998E-2</v>
      </c>
      <c r="V205" s="9">
        <v>0.5</v>
      </c>
      <c r="W205" s="9">
        <v>0.48730000000000001</v>
      </c>
      <c r="X205" s="9">
        <v>12</v>
      </c>
      <c r="Y205" s="9">
        <v>60</v>
      </c>
      <c r="Z205" s="9">
        <v>7</v>
      </c>
      <c r="AA205" s="9">
        <v>191</v>
      </c>
      <c r="AB205" s="9">
        <v>0.4511</v>
      </c>
      <c r="AC205" s="9">
        <v>0.4375</v>
      </c>
      <c r="AD205" s="9">
        <v>0.60440000000000005</v>
      </c>
      <c r="AE205" s="9">
        <v>4</v>
      </c>
      <c r="AF205" s="9">
        <v>9</v>
      </c>
      <c r="AG205" s="9">
        <v>5</v>
      </c>
      <c r="AH205" s="9">
        <v>133</v>
      </c>
      <c r="AI205" s="9">
        <v>6.7699999999999996E-2</v>
      </c>
      <c r="AJ205" s="9">
        <v>0.3125</v>
      </c>
      <c r="AK205" s="9">
        <v>0.4209</v>
      </c>
      <c r="AL205" s="8"/>
      <c r="AM205" s="8"/>
      <c r="AN205" s="8"/>
      <c r="AO205" s="8"/>
      <c r="AP205" s="8"/>
      <c r="AQ205" s="8"/>
      <c r="AR205" s="8"/>
      <c r="AT205" s="6">
        <f t="shared" si="0"/>
        <v>7.8</v>
      </c>
      <c r="AU205" s="6" t="str">
        <f t="shared" si="1"/>
        <v/>
      </c>
      <c r="AV205" s="6">
        <f t="shared" si="2"/>
        <v>38.5</v>
      </c>
      <c r="AW205" s="7">
        <f t="shared" si="3"/>
        <v>3.1833333333333331</v>
      </c>
      <c r="AX205" s="6">
        <f t="shared" si="4"/>
        <v>14.777777777777779</v>
      </c>
      <c r="AY205" s="6" t="str">
        <f t="shared" si="5"/>
        <v/>
      </c>
      <c r="BA205" s="6">
        <f>VLOOKUP(A205, ALL_AP_DATA!$A$2:$F$3600, 6, FALSE)</f>
        <v>133</v>
      </c>
      <c r="BB205" s="6">
        <f>VLOOKUP(A205, projmetadata!$A$2:$D$2036, 4, FALSE)</f>
        <v>8928</v>
      </c>
      <c r="BC205" s="6" t="e">
        <f t="array" aca="1" ref="BC205" ca="1">_xludf.IFS(I205&lt;&gt;0, F205/I205, P205&lt;&gt;0, M205/P205, W205&lt;&gt;0, T205/W205, AD205&lt;&gt;0, AA205/AD205, AK205&lt;&gt;0, AH205/AK205, AR205&lt;&gt;0, AO205/AR205, TRUE, 0)</f>
        <v>#NAME?</v>
      </c>
      <c r="BE205" s="6" t="e">
        <f t="shared" ca="1" si="16"/>
        <v>#NAME?</v>
      </c>
      <c r="BF205" s="6" t="e">
        <f t="shared" ca="1" si="17"/>
        <v>#NAME?</v>
      </c>
      <c r="BG205" s="6"/>
      <c r="BH205" s="6">
        <f>VLOOKUP(A205, ALL_AP_DATA!$A$2:$D$3600, 3, FALSE)</f>
        <v>51</v>
      </c>
      <c r="BI205" s="6">
        <f>VLOOKUP(A205, ALL_AP_DATA!$A$2:$E$3600, 5, FALSE)</f>
        <v>316</v>
      </c>
      <c r="BJ205" s="6">
        <f t="shared" si="8"/>
        <v>2.3759398496240602</v>
      </c>
      <c r="BK205" s="6">
        <f t="shared" si="18"/>
        <v>0.38345864661654133</v>
      </c>
    </row>
    <row r="206" spans="1:63" ht="15.75" customHeight="1" x14ac:dyDescent="0.25">
      <c r="A206" s="8" t="s">
        <v>1695</v>
      </c>
      <c r="B206" s="9" t="s">
        <v>1491</v>
      </c>
      <c r="C206" s="9">
        <v>3</v>
      </c>
      <c r="D206" s="9">
        <v>8</v>
      </c>
      <c r="E206" s="9">
        <v>32</v>
      </c>
      <c r="F206" s="9">
        <v>1541</v>
      </c>
      <c r="G206" s="9">
        <v>2.5399999999999999E-2</v>
      </c>
      <c r="H206" s="9">
        <v>0.1147</v>
      </c>
      <c r="I206" s="9">
        <v>6.0100000000000001E-2</v>
      </c>
      <c r="J206" s="8"/>
      <c r="K206" s="8"/>
      <c r="L206" s="8"/>
      <c r="M206" s="8"/>
      <c r="N206" s="8"/>
      <c r="O206" s="8"/>
      <c r="P206" s="8"/>
      <c r="Q206" s="9">
        <v>18</v>
      </c>
      <c r="R206" s="9">
        <v>58</v>
      </c>
      <c r="S206" s="9">
        <v>157</v>
      </c>
      <c r="T206" s="9">
        <v>10462</v>
      </c>
      <c r="U206" s="9">
        <v>0.18410000000000001</v>
      </c>
      <c r="V206" s="9">
        <v>0.56269999999999998</v>
      </c>
      <c r="W206" s="9">
        <v>0.40810000000000002</v>
      </c>
      <c r="X206" s="9">
        <v>5</v>
      </c>
      <c r="Y206" s="9">
        <v>155</v>
      </c>
      <c r="Z206" s="9">
        <v>226</v>
      </c>
      <c r="AA206" s="9">
        <v>10932</v>
      </c>
      <c r="AB206" s="9">
        <v>0.49209999999999998</v>
      </c>
      <c r="AC206" s="9">
        <v>0.81</v>
      </c>
      <c r="AD206" s="9">
        <v>0.4264</v>
      </c>
      <c r="AE206" s="9">
        <v>2</v>
      </c>
      <c r="AF206" s="9">
        <v>39</v>
      </c>
      <c r="AG206" s="9">
        <v>83</v>
      </c>
      <c r="AH206" s="9">
        <v>2287</v>
      </c>
      <c r="AI206" s="9">
        <v>0.12379999999999999</v>
      </c>
      <c r="AJ206" s="9">
        <v>0.29749999999999999</v>
      </c>
      <c r="AK206" s="9">
        <v>8.9200000000000002E-2</v>
      </c>
      <c r="AL206" s="8"/>
      <c r="AM206" s="8"/>
      <c r="AN206" s="8"/>
      <c r="AO206" s="8"/>
      <c r="AP206" s="8"/>
      <c r="AQ206" s="8"/>
      <c r="AR206" s="8"/>
      <c r="AT206" s="6">
        <f t="shared" si="0"/>
        <v>192.625</v>
      </c>
      <c r="AU206" s="6" t="str">
        <f t="shared" si="1"/>
        <v/>
      </c>
      <c r="AV206" s="6">
        <f t="shared" si="2"/>
        <v>180.37931034482759</v>
      </c>
      <c r="AW206" s="7">
        <f t="shared" si="3"/>
        <v>70.529032258064518</v>
      </c>
      <c r="AX206" s="6">
        <f t="shared" si="4"/>
        <v>58.641025641025642</v>
      </c>
      <c r="AY206" s="6" t="str">
        <f t="shared" si="5"/>
        <v/>
      </c>
      <c r="BA206" s="6">
        <f>VLOOKUP(A206, ALL_AP_DATA!$A$2:$F$3600, 6, FALSE)</f>
        <v>315</v>
      </c>
      <c r="BB206" s="6">
        <f>VLOOKUP(A206, projmetadata!$A$2:$D$2036, 4, FALSE)</f>
        <v>73246</v>
      </c>
      <c r="BC206" s="6" t="e">
        <f t="array" aca="1" ref="BC206" ca="1">_xludf.IFS(I206&lt;&gt;0, F206/I206, P206&lt;&gt;0, M206/P206, W206&lt;&gt;0, T206/W206, AD206&lt;&gt;0, AA206/AD206, AK206&lt;&gt;0, AH206/AK206, AR206&lt;&gt;0, AO206/AR206, TRUE, 0)</f>
        <v>#NAME?</v>
      </c>
      <c r="BE206" s="6" t="e">
        <f t="shared" ca="1" si="16"/>
        <v>#NAME?</v>
      </c>
      <c r="BF206" s="6" t="e">
        <f t="shared" ca="1" si="17"/>
        <v>#NAME?</v>
      </c>
      <c r="BG206" s="6"/>
      <c r="BH206" s="6">
        <f>VLOOKUP(A206, ALL_AP_DATA!$A$2:$D$3600, 3, FALSE)</f>
        <v>63</v>
      </c>
      <c r="BI206" s="6">
        <f>VLOOKUP(A206, ALL_AP_DATA!$A$2:$E$3600, 5, FALSE)</f>
        <v>25639</v>
      </c>
      <c r="BJ206" s="6">
        <f t="shared" si="8"/>
        <v>81.393650793650792</v>
      </c>
      <c r="BK206" s="6">
        <f t="shared" si="18"/>
        <v>0.2</v>
      </c>
    </row>
    <row r="207" spans="1:63" ht="15.75" customHeight="1" x14ac:dyDescent="0.25">
      <c r="A207" s="8" t="s">
        <v>1696</v>
      </c>
      <c r="B207" s="9" t="s">
        <v>1491</v>
      </c>
      <c r="C207" s="9">
        <v>5</v>
      </c>
      <c r="D207" s="9">
        <v>49</v>
      </c>
      <c r="E207" s="9">
        <v>147</v>
      </c>
      <c r="F207" s="9">
        <v>5407</v>
      </c>
      <c r="G207" s="9">
        <v>3.5499999999999997E-2</v>
      </c>
      <c r="H207" s="9">
        <v>0.25519999999999998</v>
      </c>
      <c r="I207" s="9">
        <v>0.15490000000000001</v>
      </c>
      <c r="J207" s="8"/>
      <c r="K207" s="8"/>
      <c r="L207" s="8"/>
      <c r="M207" s="8"/>
      <c r="N207" s="8"/>
      <c r="O207" s="8"/>
      <c r="P207" s="8"/>
      <c r="Q207" s="9">
        <v>32</v>
      </c>
      <c r="R207" s="9">
        <v>107</v>
      </c>
      <c r="S207" s="9">
        <v>410</v>
      </c>
      <c r="T207" s="9">
        <v>16510</v>
      </c>
      <c r="U207" s="9">
        <v>7.7499999999999999E-2</v>
      </c>
      <c r="V207" s="9">
        <v>0.71179999999999999</v>
      </c>
      <c r="W207" s="9">
        <v>0.47310000000000002</v>
      </c>
      <c r="X207" s="9">
        <v>14</v>
      </c>
      <c r="Y207" s="9">
        <v>98</v>
      </c>
      <c r="Z207" s="9">
        <v>155</v>
      </c>
      <c r="AA207" s="9">
        <v>5955</v>
      </c>
      <c r="AB207" s="9">
        <v>7.0999999999999994E-2</v>
      </c>
      <c r="AC207" s="9">
        <v>0.26910000000000001</v>
      </c>
      <c r="AD207" s="9">
        <v>0.1706</v>
      </c>
      <c r="AE207" s="9">
        <v>5</v>
      </c>
      <c r="AF207" s="9">
        <v>22</v>
      </c>
      <c r="AG207" s="9">
        <v>11</v>
      </c>
      <c r="AH207" s="9">
        <v>464</v>
      </c>
      <c r="AI207" s="9">
        <v>1.5900000000000001E-2</v>
      </c>
      <c r="AJ207" s="9">
        <v>1.9099999999999999E-2</v>
      </c>
      <c r="AK207" s="9">
        <v>1.3299999999999999E-2</v>
      </c>
      <c r="AL207" s="8"/>
      <c r="AM207" s="8"/>
      <c r="AN207" s="8"/>
      <c r="AO207" s="8"/>
      <c r="AP207" s="8"/>
      <c r="AQ207" s="8"/>
      <c r="AR207" s="8"/>
      <c r="AT207" s="6">
        <f t="shared" si="0"/>
        <v>110.34693877551021</v>
      </c>
      <c r="AU207" s="6" t="str">
        <f t="shared" si="1"/>
        <v/>
      </c>
      <c r="AV207" s="6">
        <f t="shared" si="2"/>
        <v>154.29906542056074</v>
      </c>
      <c r="AW207" s="7">
        <f t="shared" si="3"/>
        <v>60.765306122448976</v>
      </c>
      <c r="AX207" s="6">
        <f t="shared" si="4"/>
        <v>21.09090909090909</v>
      </c>
      <c r="AY207" s="6" t="str">
        <f t="shared" si="5"/>
        <v/>
      </c>
      <c r="BA207" s="6">
        <f>VLOOKUP(A207, ALL_AP_DATA!$A$2:$F$3600, 6, FALSE)</f>
        <v>1381</v>
      </c>
      <c r="BB207" s="6">
        <f>VLOOKUP(A207, projmetadata!$A$2:$D$2036, 4, FALSE)</f>
        <v>22303</v>
      </c>
      <c r="BC207" s="6" t="e">
        <f t="array" aca="1" ref="BC207" ca="1">_xludf.IFS(I207&lt;&gt;0, F207/I207, P207&lt;&gt;0, M207/P207, W207&lt;&gt;0, T207/W207, AD207&lt;&gt;0, AA207/AD207, AK207&lt;&gt;0, AH207/AK207, AR207&lt;&gt;0, AO207/AR207, TRUE, 0)</f>
        <v>#NAME?</v>
      </c>
      <c r="BE207" s="6" t="e">
        <f t="shared" ca="1" si="16"/>
        <v>#NAME?</v>
      </c>
      <c r="BF207" s="6" t="e">
        <f t="shared" ca="1" si="17"/>
        <v>#NAME?</v>
      </c>
      <c r="BG207" s="6"/>
      <c r="BH207" s="6">
        <f>VLOOKUP(A207, ALL_AP_DATA!$A$2:$D$3600, 3, FALSE)</f>
        <v>137</v>
      </c>
      <c r="BI207" s="6">
        <f>VLOOKUP(A207, ALL_AP_DATA!$A$2:$E$3600, 5, FALSE)</f>
        <v>34898</v>
      </c>
      <c r="BJ207" s="6">
        <f t="shared" si="8"/>
        <v>25.27009413468501</v>
      </c>
      <c r="BK207" s="6">
        <f t="shared" si="18"/>
        <v>9.9203475742215788E-2</v>
      </c>
    </row>
    <row r="208" spans="1:63" ht="15.75" customHeight="1" x14ac:dyDescent="0.25">
      <c r="A208" s="8" t="s">
        <v>1697</v>
      </c>
      <c r="B208" s="9" t="s">
        <v>1491</v>
      </c>
      <c r="C208" s="9">
        <v>9</v>
      </c>
      <c r="D208" s="9">
        <v>69</v>
      </c>
      <c r="E208" s="9">
        <v>252</v>
      </c>
      <c r="F208" s="9">
        <v>7542</v>
      </c>
      <c r="G208" s="9">
        <v>2.2599999999999999E-2</v>
      </c>
      <c r="H208" s="9">
        <v>0.2203</v>
      </c>
      <c r="I208" s="9">
        <v>0.11559999999999999</v>
      </c>
      <c r="J208" s="9">
        <v>4</v>
      </c>
      <c r="K208" s="9">
        <v>46</v>
      </c>
      <c r="L208" s="9">
        <v>330</v>
      </c>
      <c r="M208" s="9">
        <v>12490</v>
      </c>
      <c r="N208" s="9">
        <v>1.4999999999999999E-2</v>
      </c>
      <c r="O208" s="9">
        <v>0.28849999999999998</v>
      </c>
      <c r="P208" s="9">
        <v>0.1915</v>
      </c>
      <c r="Q208" s="9">
        <v>65</v>
      </c>
      <c r="R208" s="9">
        <v>442</v>
      </c>
      <c r="S208" s="9">
        <v>1032</v>
      </c>
      <c r="T208" s="9">
        <v>53082</v>
      </c>
      <c r="U208" s="9">
        <v>0.14460000000000001</v>
      </c>
      <c r="V208" s="9">
        <v>0.90210000000000001</v>
      </c>
      <c r="W208" s="9">
        <v>0.81369999999999998</v>
      </c>
      <c r="X208" s="9">
        <v>19</v>
      </c>
      <c r="Y208" s="9">
        <v>104</v>
      </c>
      <c r="Z208" s="9">
        <v>376</v>
      </c>
      <c r="AA208" s="9">
        <v>12105</v>
      </c>
      <c r="AB208" s="9">
        <v>3.4000000000000002E-2</v>
      </c>
      <c r="AC208" s="9">
        <v>0.32869999999999999</v>
      </c>
      <c r="AD208" s="9">
        <v>0.18559999999999999</v>
      </c>
      <c r="AE208" s="9">
        <v>9</v>
      </c>
      <c r="AF208" s="9">
        <v>43</v>
      </c>
      <c r="AG208" s="9">
        <v>170</v>
      </c>
      <c r="AH208" s="9">
        <v>5020</v>
      </c>
      <c r="AI208" s="9">
        <v>1.41E-2</v>
      </c>
      <c r="AJ208" s="9">
        <v>0.14860000000000001</v>
      </c>
      <c r="AK208" s="9">
        <v>7.6999999999999999E-2</v>
      </c>
      <c r="AL208" s="9">
        <v>3</v>
      </c>
      <c r="AM208" s="9">
        <v>107</v>
      </c>
      <c r="AN208" s="9">
        <v>723</v>
      </c>
      <c r="AO208" s="9">
        <v>27013</v>
      </c>
      <c r="AP208" s="9">
        <v>3.5000000000000003E-2</v>
      </c>
      <c r="AQ208" s="9">
        <v>0.63200000000000001</v>
      </c>
      <c r="AR208" s="9">
        <v>0.41410000000000002</v>
      </c>
      <c r="AT208" s="6">
        <f t="shared" si="0"/>
        <v>109.30434782608695</v>
      </c>
      <c r="AU208" s="6">
        <f t="shared" si="1"/>
        <v>271.52173913043481</v>
      </c>
      <c r="AV208" s="6">
        <f t="shared" si="2"/>
        <v>120.09502262443439</v>
      </c>
      <c r="AW208" s="7">
        <f t="shared" si="3"/>
        <v>116.39423076923077</v>
      </c>
      <c r="AX208" s="6">
        <f t="shared" si="4"/>
        <v>116.74418604651163</v>
      </c>
      <c r="AY208" s="6">
        <f t="shared" si="5"/>
        <v>252.45794392523365</v>
      </c>
      <c r="BA208" s="6">
        <f>VLOOKUP(A208, ALL_AP_DATA!$A$2:$F$3600, 6, FALSE)</f>
        <v>3057</v>
      </c>
      <c r="BB208" s="6">
        <f>VLOOKUP(A208, projmetadata!$A$2:$D$2036, 4, FALSE)</f>
        <v>53618</v>
      </c>
      <c r="BC208" s="6" t="e">
        <f t="array" aca="1" ref="BC208" ca="1">_xludf.IFS(I208&lt;&gt;0, F208/I208, P208&lt;&gt;0, M208/P208, W208&lt;&gt;0, T208/W208, AD208&lt;&gt;0, AA208/AD208, AK208&lt;&gt;0, AH208/AK208, AR208&lt;&gt;0, AO208/AR208, TRUE, 0)</f>
        <v>#NAME?</v>
      </c>
      <c r="BE208" s="6" t="e">
        <f t="shared" ca="1" si="16"/>
        <v>#NAME?</v>
      </c>
      <c r="BF208" s="6" t="e">
        <f t="shared" ca="1" si="17"/>
        <v>#NAME?</v>
      </c>
      <c r="BG208" s="6"/>
      <c r="BH208" s="6">
        <f>VLOOKUP(A208, ALL_AP_DATA!$A$2:$D$3600, 3, FALSE)</f>
        <v>477</v>
      </c>
      <c r="BI208" s="6">
        <f>VLOOKUP(A208, ALL_AP_DATA!$A$2:$E$3600, 5, FALSE)</f>
        <v>65237</v>
      </c>
      <c r="BJ208" s="6">
        <f t="shared" si="8"/>
        <v>21.340202813215569</v>
      </c>
      <c r="BK208" s="6">
        <f t="shared" si="18"/>
        <v>0.15603532875368009</v>
      </c>
    </row>
    <row r="209" spans="1:63" ht="15.75" customHeight="1" x14ac:dyDescent="0.25">
      <c r="A209" s="8" t="s">
        <v>1698</v>
      </c>
      <c r="B209" s="9" t="s">
        <v>1491</v>
      </c>
      <c r="C209" s="9">
        <v>4</v>
      </c>
      <c r="D209" s="9">
        <v>36</v>
      </c>
      <c r="E209" s="9">
        <v>156</v>
      </c>
      <c r="F209" s="9">
        <v>7233</v>
      </c>
      <c r="G209" s="9">
        <v>6.6400000000000001E-2</v>
      </c>
      <c r="H209" s="9">
        <v>0.1681</v>
      </c>
      <c r="I209" s="9">
        <v>5.9299999999999999E-2</v>
      </c>
      <c r="J209" s="9">
        <v>2</v>
      </c>
      <c r="K209" s="9">
        <v>18</v>
      </c>
      <c r="L209" s="9">
        <v>190</v>
      </c>
      <c r="M209" s="9">
        <v>6730</v>
      </c>
      <c r="N209" s="9">
        <v>3.32E-2</v>
      </c>
      <c r="O209" s="9">
        <v>0.20469999999999999</v>
      </c>
      <c r="P209" s="9">
        <v>5.5199999999999999E-2</v>
      </c>
      <c r="Q209" s="9">
        <v>48</v>
      </c>
      <c r="R209" s="9">
        <v>253</v>
      </c>
      <c r="S209" s="9">
        <v>879</v>
      </c>
      <c r="T209" s="9">
        <v>88640</v>
      </c>
      <c r="U209" s="9">
        <v>0.46679999999999999</v>
      </c>
      <c r="V209" s="9">
        <v>0.94720000000000004</v>
      </c>
      <c r="W209" s="9">
        <v>0.72640000000000005</v>
      </c>
      <c r="X209" s="9">
        <v>33</v>
      </c>
      <c r="Y209" s="9">
        <v>138</v>
      </c>
      <c r="Z209" s="9">
        <v>240</v>
      </c>
      <c r="AA209" s="9">
        <v>10855</v>
      </c>
      <c r="AB209" s="9">
        <v>0.25459999999999999</v>
      </c>
      <c r="AC209" s="9">
        <v>0.2586</v>
      </c>
      <c r="AD209" s="9">
        <v>8.8999999999999996E-2</v>
      </c>
      <c r="AE209" s="9">
        <v>11</v>
      </c>
      <c r="AF209" s="9">
        <v>74</v>
      </c>
      <c r="AG209" s="9">
        <v>184</v>
      </c>
      <c r="AH209" s="9">
        <v>7875</v>
      </c>
      <c r="AI209" s="9">
        <v>0.13650000000000001</v>
      </c>
      <c r="AJ209" s="9">
        <v>0.1983</v>
      </c>
      <c r="AK209" s="9">
        <v>6.4500000000000002E-2</v>
      </c>
      <c r="AL209" s="9">
        <v>1</v>
      </c>
      <c r="AM209" s="9">
        <v>45</v>
      </c>
      <c r="AN209" s="9">
        <v>340</v>
      </c>
      <c r="AO209" s="9">
        <v>16039</v>
      </c>
      <c r="AP209" s="9">
        <v>8.3000000000000004E-2</v>
      </c>
      <c r="AQ209" s="9">
        <v>0.3664</v>
      </c>
      <c r="AR209" s="9">
        <v>0.13139999999999999</v>
      </c>
      <c r="AT209" s="6">
        <f t="shared" si="0"/>
        <v>200.91666666666666</v>
      </c>
      <c r="AU209" s="6">
        <f t="shared" si="1"/>
        <v>373.88888888888891</v>
      </c>
      <c r="AV209" s="6">
        <f t="shared" si="2"/>
        <v>350.35573122529644</v>
      </c>
      <c r="AW209" s="7">
        <f t="shared" si="3"/>
        <v>78.659420289855078</v>
      </c>
      <c r="AX209" s="6">
        <f t="shared" si="4"/>
        <v>106.41891891891892</v>
      </c>
      <c r="AY209" s="6">
        <f t="shared" si="5"/>
        <v>356.42222222222222</v>
      </c>
      <c r="BA209" s="6">
        <f>VLOOKUP(A209, ALL_AP_DATA!$A$2:$F$3600, 6, FALSE)</f>
        <v>542</v>
      </c>
      <c r="BB209" s="6">
        <f>VLOOKUP(A209, projmetadata!$A$2:$D$2036, 4, FALSE)</f>
        <v>34323</v>
      </c>
      <c r="BC209" s="6" t="e">
        <f t="array" aca="1" ref="BC209" ca="1">_xludf.IFS(I209&lt;&gt;0, F209/I209, P209&lt;&gt;0, M209/P209, W209&lt;&gt;0, T209/W209, AD209&lt;&gt;0, AA209/AD209, AK209&lt;&gt;0, AH209/AK209, AR209&lt;&gt;0, AO209/AR209, TRUE, 0)</f>
        <v>#NAME?</v>
      </c>
      <c r="BE209" s="6" t="e">
        <f t="shared" ca="1" si="16"/>
        <v>#NAME?</v>
      </c>
      <c r="BF209" s="6" t="e">
        <f t="shared" ca="1" si="17"/>
        <v>#NAME?</v>
      </c>
      <c r="BG209" s="6"/>
      <c r="BH209" s="6">
        <f>VLOOKUP(A209, ALL_AP_DATA!$A$2:$D$3600, 3, FALSE)</f>
        <v>276</v>
      </c>
      <c r="BI209" s="6">
        <f>VLOOKUP(A209, ALL_AP_DATA!$A$2:$E$3600, 5, FALSE)</f>
        <v>122030</v>
      </c>
      <c r="BJ209" s="6">
        <f t="shared" si="8"/>
        <v>225.14760147601476</v>
      </c>
      <c r="BK209" s="6">
        <f t="shared" si="18"/>
        <v>0.5092250922509225</v>
      </c>
    </row>
    <row r="210" spans="1:63" ht="15.75" customHeight="1" x14ac:dyDescent="0.25">
      <c r="A210" s="8" t="s">
        <v>1699</v>
      </c>
      <c r="B210" s="9" t="s">
        <v>1491</v>
      </c>
      <c r="C210" s="9">
        <v>1</v>
      </c>
      <c r="D210" s="9">
        <v>4</v>
      </c>
      <c r="E210" s="9">
        <v>1</v>
      </c>
      <c r="F210" s="9">
        <v>6</v>
      </c>
      <c r="G210" s="9">
        <v>2.1999999999999999E-2</v>
      </c>
      <c r="H210" s="9">
        <v>8.0000000000000002E-3</v>
      </c>
      <c r="I210" s="9">
        <v>6.9999999999999999E-4</v>
      </c>
      <c r="J210" s="8"/>
      <c r="K210" s="8"/>
      <c r="L210" s="8"/>
      <c r="M210" s="8"/>
      <c r="N210" s="8"/>
      <c r="O210" s="8"/>
      <c r="P210" s="8"/>
      <c r="Q210" s="9">
        <v>6</v>
      </c>
      <c r="R210" s="9">
        <v>25</v>
      </c>
      <c r="S210" s="9">
        <v>74</v>
      </c>
      <c r="T210" s="9">
        <v>5289</v>
      </c>
      <c r="U210" s="9">
        <v>0.13739999999999999</v>
      </c>
      <c r="V210" s="9">
        <v>0.59199999999999997</v>
      </c>
      <c r="W210" s="9">
        <v>0.58360000000000001</v>
      </c>
      <c r="X210" s="9">
        <v>2</v>
      </c>
      <c r="Y210" s="9">
        <v>137</v>
      </c>
      <c r="Z210" s="9">
        <v>71</v>
      </c>
      <c r="AA210" s="9">
        <v>5565</v>
      </c>
      <c r="AB210" s="9">
        <v>0.75270000000000004</v>
      </c>
      <c r="AC210" s="9">
        <v>0.56799999999999995</v>
      </c>
      <c r="AD210" s="9">
        <v>0.61399999999999999</v>
      </c>
      <c r="AE210" s="9">
        <v>1</v>
      </c>
      <c r="AF210" s="9">
        <v>3</v>
      </c>
      <c r="AG210" s="9">
        <v>4</v>
      </c>
      <c r="AH210" s="9">
        <v>83</v>
      </c>
      <c r="AI210" s="9">
        <v>1.6500000000000001E-2</v>
      </c>
      <c r="AJ210" s="9">
        <v>3.2000000000000001E-2</v>
      </c>
      <c r="AK210" s="9">
        <v>9.1999999999999998E-3</v>
      </c>
      <c r="AL210" s="8"/>
      <c r="AM210" s="8"/>
      <c r="AN210" s="8"/>
      <c r="AO210" s="8"/>
      <c r="AP210" s="8"/>
      <c r="AQ210" s="8"/>
      <c r="AR210" s="8"/>
      <c r="AT210" s="6">
        <f t="shared" si="0"/>
        <v>1.5</v>
      </c>
      <c r="AU210" s="6" t="str">
        <f t="shared" si="1"/>
        <v/>
      </c>
      <c r="AV210" s="6">
        <f t="shared" si="2"/>
        <v>211.56</v>
      </c>
      <c r="AW210" s="7">
        <f t="shared" si="3"/>
        <v>40.620437956204377</v>
      </c>
      <c r="AX210" s="6">
        <f t="shared" si="4"/>
        <v>27.666666666666668</v>
      </c>
      <c r="AY210" s="6" t="str">
        <f t="shared" si="5"/>
        <v/>
      </c>
      <c r="BA210" s="6">
        <f>VLOOKUP(A210, ALL_AP_DATA!$A$2:$F$3600, 6, FALSE)</f>
        <v>182</v>
      </c>
      <c r="BB210" s="6">
        <f>VLOOKUP(A210, projmetadata!$A$2:$D$2036, 4, FALSE)</f>
        <v>10940</v>
      </c>
      <c r="BC210" s="6" t="e">
        <f t="array" aca="1" ref="BC210" ca="1">_xludf.IFS(I210&lt;&gt;0, F210/I210, P210&lt;&gt;0, M210/P210, W210&lt;&gt;0, T210/W210, AD210&lt;&gt;0, AA210/AD210, AK210&lt;&gt;0, AH210/AK210, AR210&lt;&gt;0, AO210/AR210, TRUE, 0)</f>
        <v>#NAME?</v>
      </c>
      <c r="BE210" s="6" t="e">
        <f t="shared" ca="1" si="16"/>
        <v>#NAME?</v>
      </c>
      <c r="BF210" s="6" t="e">
        <f t="shared" ca="1" si="17"/>
        <v>#NAME?</v>
      </c>
      <c r="BG210" s="6"/>
      <c r="BH210" s="6">
        <f>VLOOKUP(A210, ALL_AP_DATA!$A$2:$D$3600, 3, FALSE)</f>
        <v>35</v>
      </c>
      <c r="BI210" s="6">
        <f>VLOOKUP(A210, ALL_AP_DATA!$A$2:$E$3600, 5, FALSE)</f>
        <v>9063</v>
      </c>
      <c r="BJ210" s="6">
        <f t="shared" si="8"/>
        <v>49.796703296703299</v>
      </c>
      <c r="BK210" s="6">
        <f t="shared" si="18"/>
        <v>0.19230769230769232</v>
      </c>
    </row>
    <row r="211" spans="1:63" ht="15.75" customHeight="1" x14ac:dyDescent="0.25">
      <c r="A211" s="8" t="s">
        <v>1700</v>
      </c>
      <c r="B211" s="9" t="s">
        <v>1491</v>
      </c>
      <c r="C211" s="9">
        <v>5</v>
      </c>
      <c r="D211" s="9">
        <v>286</v>
      </c>
      <c r="E211" s="9">
        <v>0</v>
      </c>
      <c r="F211" s="9">
        <v>0</v>
      </c>
      <c r="G211" s="9">
        <v>0.19539999999999999</v>
      </c>
      <c r="H211" s="9">
        <v>0</v>
      </c>
      <c r="I211" s="9">
        <v>0</v>
      </c>
      <c r="J211" s="8"/>
      <c r="K211" s="8"/>
      <c r="L211" s="8"/>
      <c r="M211" s="8"/>
      <c r="N211" s="8"/>
      <c r="O211" s="8"/>
      <c r="P211" s="8"/>
      <c r="Q211" s="9">
        <v>42</v>
      </c>
      <c r="R211" s="9">
        <v>207</v>
      </c>
      <c r="S211" s="9">
        <v>235</v>
      </c>
      <c r="T211" s="9">
        <v>206542</v>
      </c>
      <c r="U211" s="9">
        <v>0.1414</v>
      </c>
      <c r="V211" s="9">
        <v>0.20699999999999999</v>
      </c>
      <c r="W211" s="9">
        <v>0.33</v>
      </c>
      <c r="X211" s="9">
        <v>3</v>
      </c>
      <c r="Y211" s="9">
        <v>44</v>
      </c>
      <c r="Z211" s="9">
        <v>0</v>
      </c>
      <c r="AA211" s="9">
        <v>0</v>
      </c>
      <c r="AB211" s="9">
        <v>3.0099999999999998E-2</v>
      </c>
      <c r="AC211" s="9">
        <v>0</v>
      </c>
      <c r="AD211" s="9">
        <v>0</v>
      </c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T211" s="6">
        <f t="shared" si="0"/>
        <v>0</v>
      </c>
      <c r="AU211" s="6" t="str">
        <f t="shared" si="1"/>
        <v/>
      </c>
      <c r="AV211" s="6">
        <f t="shared" si="2"/>
        <v>997.78743961352654</v>
      </c>
      <c r="AW211" s="7">
        <f t="shared" si="3"/>
        <v>0</v>
      </c>
      <c r="AX211" s="6" t="str">
        <f t="shared" si="4"/>
        <v/>
      </c>
      <c r="AY211" s="6" t="str">
        <f t="shared" si="5"/>
        <v/>
      </c>
      <c r="BA211" s="6">
        <f>VLOOKUP(A211, ALL_AP_DATA!$A$2:$F$3600, 6, FALSE)</f>
        <v>1464</v>
      </c>
      <c r="BB211" s="6">
        <f>VLOOKUP(A211, projmetadata!$A$2:$D$2036, 4, FALSE)</f>
        <v>35762</v>
      </c>
      <c r="BC211" s="6" t="e">
        <f t="array" aca="1" ref="BC211" ca="1">_xludf.IFS(I211&lt;&gt;0, F211/I211, P211&lt;&gt;0, M211/P211, W211&lt;&gt;0, T211/W211, AD211&lt;&gt;0, AA211/AD211, AK211&lt;&gt;0, AH211/AK211, AR211&lt;&gt;0, AO211/AR211, TRUE, 0)</f>
        <v>#NAME?</v>
      </c>
      <c r="BE211" s="6" t="e">
        <f t="shared" ca="1" si="16"/>
        <v>#NAME?</v>
      </c>
      <c r="BF211" s="6" t="e">
        <f t="shared" ca="1" si="17"/>
        <v>#NAME?</v>
      </c>
      <c r="BG211" s="6"/>
      <c r="BH211" s="6">
        <f>VLOOKUP(A211, ALL_AP_DATA!$A$2:$D$3600, 3, FALSE)</f>
        <v>496</v>
      </c>
      <c r="BI211" s="6">
        <f>VLOOKUP(A211, ALL_AP_DATA!$A$2:$E$3600, 5, FALSE)</f>
        <v>625920</v>
      </c>
      <c r="BJ211" s="6">
        <f t="shared" si="8"/>
        <v>427.5409836065574</v>
      </c>
      <c r="BK211" s="6">
        <f t="shared" si="18"/>
        <v>0.33879781420765026</v>
      </c>
    </row>
    <row r="212" spans="1:63" ht="15.75" customHeight="1" x14ac:dyDescent="0.25">
      <c r="A212" s="8" t="s">
        <v>1701</v>
      </c>
      <c r="B212" s="9" t="s">
        <v>1491</v>
      </c>
      <c r="C212" s="9">
        <v>4</v>
      </c>
      <c r="D212" s="9">
        <v>37</v>
      </c>
      <c r="E212" s="9">
        <v>30</v>
      </c>
      <c r="F212" s="9">
        <v>515</v>
      </c>
      <c r="G212" s="9">
        <v>5.7200000000000001E-2</v>
      </c>
      <c r="H212" s="9">
        <v>0.22220000000000001</v>
      </c>
      <c r="I212" s="9">
        <v>8.6800000000000002E-2</v>
      </c>
      <c r="J212" s="8"/>
      <c r="K212" s="8"/>
      <c r="L212" s="8"/>
      <c r="M212" s="8"/>
      <c r="N212" s="8"/>
      <c r="O212" s="8"/>
      <c r="P212" s="8"/>
      <c r="Q212" s="9">
        <v>10</v>
      </c>
      <c r="R212" s="9">
        <v>41</v>
      </c>
      <c r="S212" s="9">
        <v>69</v>
      </c>
      <c r="T212" s="9">
        <v>2673</v>
      </c>
      <c r="U212" s="9">
        <v>6.3399999999999998E-2</v>
      </c>
      <c r="V212" s="9">
        <v>0.5111</v>
      </c>
      <c r="W212" s="9">
        <v>0.45069999999999999</v>
      </c>
      <c r="X212" s="9">
        <v>18</v>
      </c>
      <c r="Y212" s="9">
        <v>119</v>
      </c>
      <c r="Z212" s="9">
        <v>54</v>
      </c>
      <c r="AA212" s="9">
        <v>1286</v>
      </c>
      <c r="AB212" s="9">
        <v>0.18390000000000001</v>
      </c>
      <c r="AC212" s="9">
        <v>0.4</v>
      </c>
      <c r="AD212" s="9">
        <v>0.21679999999999999</v>
      </c>
      <c r="AE212" s="9">
        <v>12</v>
      </c>
      <c r="AF212" s="9">
        <v>29</v>
      </c>
      <c r="AG212" s="9">
        <v>26</v>
      </c>
      <c r="AH212" s="9">
        <v>352</v>
      </c>
      <c r="AI212" s="9">
        <v>4.48E-2</v>
      </c>
      <c r="AJ212" s="9">
        <v>0.19259999999999999</v>
      </c>
      <c r="AK212" s="9">
        <v>5.9299999999999999E-2</v>
      </c>
      <c r="AL212" s="8"/>
      <c r="AM212" s="8"/>
      <c r="AN212" s="8"/>
      <c r="AO212" s="8"/>
      <c r="AP212" s="8"/>
      <c r="AQ212" s="8"/>
      <c r="AR212" s="8"/>
      <c r="AT212" s="6">
        <f t="shared" si="0"/>
        <v>13.918918918918919</v>
      </c>
      <c r="AU212" s="6" t="str">
        <f t="shared" si="1"/>
        <v/>
      </c>
      <c r="AV212" s="6">
        <f t="shared" si="2"/>
        <v>65.195121951219505</v>
      </c>
      <c r="AW212" s="7">
        <f t="shared" si="3"/>
        <v>10.806722689075631</v>
      </c>
      <c r="AX212" s="6">
        <f t="shared" si="4"/>
        <v>12.137931034482758</v>
      </c>
      <c r="AY212" s="6" t="str">
        <f t="shared" si="5"/>
        <v/>
      </c>
      <c r="BA212" s="6">
        <f>VLOOKUP(A212, ALL_AP_DATA!$A$2:$F$3600, 6, FALSE)</f>
        <v>647</v>
      </c>
      <c r="BB212" s="6">
        <f>VLOOKUP(A212, projmetadata!$A$2:$D$2036, 4, FALSE)</f>
        <v>50063</v>
      </c>
      <c r="BC212" s="6" t="e">
        <f t="array" aca="1" ref="BC212" ca="1">_xludf.IFS(I212&lt;&gt;0, F212/I212, P212&lt;&gt;0, M212/P212, W212&lt;&gt;0, T212/W212, AD212&lt;&gt;0, AA212/AD212, AK212&lt;&gt;0, AH212/AK212, AR212&lt;&gt;0, AO212/AR212, TRUE, 0)</f>
        <v>#NAME?</v>
      </c>
      <c r="BE212" s="6" t="e">
        <f t="shared" ca="1" si="16"/>
        <v>#NAME?</v>
      </c>
      <c r="BF212" s="6" t="e">
        <f t="shared" ca="1" si="17"/>
        <v>#NAME?</v>
      </c>
      <c r="BG212" s="6"/>
      <c r="BH212" s="6">
        <f>VLOOKUP(A212, ALL_AP_DATA!$A$2:$D$3600, 3, FALSE)</f>
        <v>82</v>
      </c>
      <c r="BI212" s="6">
        <f>VLOOKUP(A212, ALL_AP_DATA!$A$2:$E$3600, 5, FALSE)</f>
        <v>5931</v>
      </c>
      <c r="BJ212" s="6">
        <f t="shared" si="8"/>
        <v>9.1669242658423489</v>
      </c>
      <c r="BK212" s="6">
        <f t="shared" si="18"/>
        <v>0.12673879443585781</v>
      </c>
    </row>
    <row r="213" spans="1:63" ht="15.75" customHeight="1" x14ac:dyDescent="0.25">
      <c r="A213" s="8" t="s">
        <v>1702</v>
      </c>
      <c r="B213" s="9" t="s">
        <v>1491</v>
      </c>
      <c r="C213" s="9">
        <v>2</v>
      </c>
      <c r="D213" s="9">
        <v>4</v>
      </c>
      <c r="E213" s="9">
        <v>4</v>
      </c>
      <c r="F213" s="9">
        <v>53</v>
      </c>
      <c r="G213" s="9">
        <v>2.9899999999999999E-2</v>
      </c>
      <c r="H213" s="9">
        <v>1.8100000000000002E-2</v>
      </c>
      <c r="I213" s="9">
        <v>4.5999999999999999E-3</v>
      </c>
      <c r="J213" s="8"/>
      <c r="K213" s="8"/>
      <c r="L213" s="8"/>
      <c r="M213" s="8"/>
      <c r="N213" s="8"/>
      <c r="O213" s="8"/>
      <c r="P213" s="8"/>
      <c r="Q213" s="9">
        <v>6</v>
      </c>
      <c r="R213" s="9">
        <v>17</v>
      </c>
      <c r="S213" s="9">
        <v>124</v>
      </c>
      <c r="T213" s="9">
        <v>5352</v>
      </c>
      <c r="U213" s="9">
        <v>0.12690000000000001</v>
      </c>
      <c r="V213" s="9">
        <v>0.56110000000000004</v>
      </c>
      <c r="W213" s="9">
        <v>0.46439999999999998</v>
      </c>
      <c r="X213" s="9">
        <v>6</v>
      </c>
      <c r="Y213" s="9">
        <v>48</v>
      </c>
      <c r="Z213" s="9">
        <v>165</v>
      </c>
      <c r="AA213" s="9">
        <v>5280</v>
      </c>
      <c r="AB213" s="9">
        <v>0.35820000000000002</v>
      </c>
      <c r="AC213" s="9">
        <v>0.74660000000000004</v>
      </c>
      <c r="AD213" s="9">
        <v>0.45810000000000001</v>
      </c>
      <c r="AE213" s="9">
        <v>3</v>
      </c>
      <c r="AF213" s="9">
        <v>11</v>
      </c>
      <c r="AG213" s="9">
        <v>64</v>
      </c>
      <c r="AH213" s="9">
        <v>1216</v>
      </c>
      <c r="AI213" s="9">
        <v>8.2100000000000006E-2</v>
      </c>
      <c r="AJ213" s="9">
        <v>0.28960000000000002</v>
      </c>
      <c r="AK213" s="9">
        <v>0.1055</v>
      </c>
      <c r="AL213" s="8"/>
      <c r="AM213" s="8"/>
      <c r="AN213" s="8"/>
      <c r="AO213" s="8"/>
      <c r="AP213" s="8"/>
      <c r="AQ213" s="8"/>
      <c r="AR213" s="8"/>
      <c r="AT213" s="6">
        <f t="shared" si="0"/>
        <v>13.25</v>
      </c>
      <c r="AU213" s="6" t="str">
        <f t="shared" si="1"/>
        <v/>
      </c>
      <c r="AV213" s="6">
        <f t="shared" si="2"/>
        <v>314.8235294117647</v>
      </c>
      <c r="AW213" s="7">
        <f t="shared" si="3"/>
        <v>110</v>
      </c>
      <c r="AX213" s="6">
        <f t="shared" si="4"/>
        <v>110.54545454545455</v>
      </c>
      <c r="AY213" s="6" t="str">
        <f t="shared" si="5"/>
        <v/>
      </c>
      <c r="BA213" s="6">
        <f>VLOOKUP(A213, ALL_AP_DATA!$A$2:$F$3600, 6, FALSE)</f>
        <v>134</v>
      </c>
      <c r="BB213" s="6">
        <f>VLOOKUP(A213, projmetadata!$A$2:$D$2036, 4, FALSE)</f>
        <v>15463</v>
      </c>
      <c r="BC213" s="6" t="e">
        <f t="array" aca="1" ref="BC213" ca="1">_xludf.IFS(I213&lt;&gt;0, F213/I213, P213&lt;&gt;0, M213/P213, W213&lt;&gt;0, T213/W213, AD213&lt;&gt;0, AA213/AD213, AK213&lt;&gt;0, AH213/AK213, AR213&lt;&gt;0, AO213/AR213, TRUE, 0)</f>
        <v>#NAME?</v>
      </c>
      <c r="BE213" s="6" t="e">
        <f t="shared" ca="1" si="16"/>
        <v>#NAME?</v>
      </c>
      <c r="BF213" s="6" t="e">
        <f t="shared" ca="1" si="17"/>
        <v>#NAME?</v>
      </c>
      <c r="BG213" s="6"/>
      <c r="BH213" s="6">
        <f>VLOOKUP(A213, ALL_AP_DATA!$A$2:$D$3600, 3, FALSE)</f>
        <v>37</v>
      </c>
      <c r="BI213" s="6">
        <f>VLOOKUP(A213, ALL_AP_DATA!$A$2:$E$3600, 5, FALSE)</f>
        <v>11525</v>
      </c>
      <c r="BJ213" s="6">
        <f t="shared" si="8"/>
        <v>86.007462686567166</v>
      </c>
      <c r="BK213" s="6">
        <f t="shared" si="18"/>
        <v>0.27611940298507465</v>
      </c>
    </row>
    <row r="214" spans="1:63" ht="15.75" customHeight="1" x14ac:dyDescent="0.25">
      <c r="A214" s="8" t="s">
        <v>1703</v>
      </c>
      <c r="B214" s="9" t="s">
        <v>1491</v>
      </c>
      <c r="C214" s="9">
        <v>4</v>
      </c>
      <c r="D214" s="9">
        <v>9</v>
      </c>
      <c r="E214" s="9">
        <v>0</v>
      </c>
      <c r="F214" s="9">
        <v>0</v>
      </c>
      <c r="G214" s="9">
        <v>7.6899999999999996E-2</v>
      </c>
      <c r="H214" s="9">
        <v>0</v>
      </c>
      <c r="I214" s="9">
        <v>0</v>
      </c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9">
        <v>9</v>
      </c>
      <c r="Y214" s="9">
        <v>50</v>
      </c>
      <c r="Z214" s="9">
        <v>7</v>
      </c>
      <c r="AA214" s="9">
        <v>334</v>
      </c>
      <c r="AB214" s="9">
        <v>0.4274</v>
      </c>
      <c r="AC214" s="9">
        <v>0.4118</v>
      </c>
      <c r="AD214" s="9">
        <v>0.68869999999999998</v>
      </c>
      <c r="AE214" s="9">
        <v>3</v>
      </c>
      <c r="AF214" s="9">
        <v>15</v>
      </c>
      <c r="AG214" s="9">
        <v>3</v>
      </c>
      <c r="AH214" s="9">
        <v>206</v>
      </c>
      <c r="AI214" s="9">
        <v>0.12820000000000001</v>
      </c>
      <c r="AJ214" s="9">
        <v>0.17649999999999999</v>
      </c>
      <c r="AK214" s="9">
        <v>0.42470000000000002</v>
      </c>
      <c r="AL214" s="8"/>
      <c r="AM214" s="8"/>
      <c r="AN214" s="8"/>
      <c r="AO214" s="8"/>
      <c r="AP214" s="8"/>
      <c r="AQ214" s="8"/>
      <c r="AR214" s="8"/>
      <c r="AT214" s="6">
        <f t="shared" si="0"/>
        <v>0</v>
      </c>
      <c r="AU214" s="6" t="str">
        <f t="shared" si="1"/>
        <v/>
      </c>
      <c r="AV214" s="6" t="str">
        <f t="shared" si="2"/>
        <v/>
      </c>
      <c r="AW214" s="7">
        <f t="shared" si="3"/>
        <v>6.68</v>
      </c>
      <c r="AX214" s="6">
        <f t="shared" si="4"/>
        <v>13.733333333333333</v>
      </c>
      <c r="AY214" s="6" t="str">
        <f t="shared" si="5"/>
        <v/>
      </c>
      <c r="BA214" s="6">
        <f>VLOOKUP(A214, ALL_AP_DATA!$A$2:$F$3600, 6, FALSE)</f>
        <v>117</v>
      </c>
      <c r="BB214" s="6">
        <f>VLOOKUP(A214, projmetadata!$A$2:$D$2036, 4, FALSE)</f>
        <v>11736</v>
      </c>
      <c r="BC214" s="6" t="e">
        <f t="array" aca="1" ref="BC214" ca="1">_xludf.IFS(I214&lt;&gt;0, F214/I214, P214&lt;&gt;0, M214/P214, W214&lt;&gt;0, T214/W214, AD214&lt;&gt;0, AA214/AD214, AK214&lt;&gt;0, AH214/AK214, AR214&lt;&gt;0, AO214/AR214, TRUE, 0)</f>
        <v>#NAME?</v>
      </c>
      <c r="BE214" s="6" t="e">
        <f t="shared" ca="1" si="16"/>
        <v>#NAME?</v>
      </c>
      <c r="BF214" s="6" t="e">
        <f t="shared" ca="1" si="17"/>
        <v>#NAME?</v>
      </c>
      <c r="BG214" s="6"/>
      <c r="BH214" s="6">
        <f>VLOOKUP(A214, ALL_AP_DATA!$A$2:$D$3600, 3, FALSE)</f>
        <v>6</v>
      </c>
      <c r="BI214" s="6">
        <f>VLOOKUP(A214, ALL_AP_DATA!$A$2:$E$3600, 5, FALSE)</f>
        <v>485</v>
      </c>
      <c r="BJ214" s="6">
        <f t="shared" si="8"/>
        <v>4.1452991452991457</v>
      </c>
      <c r="BK214" s="6">
        <f t="shared" si="18"/>
        <v>5.128205128205128E-2</v>
      </c>
    </row>
    <row r="215" spans="1:63" ht="15.75" customHeight="1" x14ac:dyDescent="0.25">
      <c r="A215" s="8" t="s">
        <v>1704</v>
      </c>
      <c r="B215" s="9" t="s">
        <v>1491</v>
      </c>
      <c r="C215" s="9">
        <v>1</v>
      </c>
      <c r="D215" s="9">
        <v>36</v>
      </c>
      <c r="E215" s="9">
        <v>187</v>
      </c>
      <c r="F215" s="9">
        <v>5364</v>
      </c>
      <c r="G215" s="9">
        <v>7.3800000000000004E-2</v>
      </c>
      <c r="H215" s="9">
        <v>0.31480000000000002</v>
      </c>
      <c r="I215" s="9">
        <v>0.13170000000000001</v>
      </c>
      <c r="J215" s="9">
        <v>7</v>
      </c>
      <c r="K215" s="9">
        <v>46</v>
      </c>
      <c r="L215" s="9">
        <v>219</v>
      </c>
      <c r="M215" s="9">
        <v>7624</v>
      </c>
      <c r="N215" s="9">
        <v>9.4299999999999995E-2</v>
      </c>
      <c r="O215" s="9">
        <v>0.36870000000000003</v>
      </c>
      <c r="P215" s="9">
        <v>0.18709999999999999</v>
      </c>
      <c r="Q215" s="9">
        <v>30</v>
      </c>
      <c r="R215" s="9">
        <v>167</v>
      </c>
      <c r="S215" s="9">
        <v>547</v>
      </c>
      <c r="T215" s="9">
        <v>36435</v>
      </c>
      <c r="U215" s="9">
        <v>0.3422</v>
      </c>
      <c r="V215" s="9">
        <v>0.92090000000000005</v>
      </c>
      <c r="W215" s="9">
        <v>0.89439999999999997</v>
      </c>
      <c r="X215" s="9">
        <v>15</v>
      </c>
      <c r="Y215" s="9">
        <v>107</v>
      </c>
      <c r="Z215" s="9">
        <v>268</v>
      </c>
      <c r="AA215" s="9">
        <v>9838</v>
      </c>
      <c r="AB215" s="9">
        <v>0.21929999999999999</v>
      </c>
      <c r="AC215" s="9">
        <v>0.45119999999999999</v>
      </c>
      <c r="AD215" s="9">
        <v>0.24149999999999999</v>
      </c>
      <c r="AE215" s="9">
        <v>2</v>
      </c>
      <c r="AF215" s="9">
        <v>14</v>
      </c>
      <c r="AG215" s="9">
        <v>125</v>
      </c>
      <c r="AH215" s="9">
        <v>3277</v>
      </c>
      <c r="AI215" s="9">
        <v>2.87E-2</v>
      </c>
      <c r="AJ215" s="9">
        <v>0.2104</v>
      </c>
      <c r="AK215" s="9">
        <v>8.0399999999999999E-2</v>
      </c>
      <c r="AL215" s="9">
        <v>3</v>
      </c>
      <c r="AM215" s="9">
        <v>56</v>
      </c>
      <c r="AN215" s="9">
        <v>295</v>
      </c>
      <c r="AO215" s="9">
        <v>8538</v>
      </c>
      <c r="AP215" s="9">
        <v>0.1148</v>
      </c>
      <c r="AQ215" s="9">
        <v>0.49659999999999999</v>
      </c>
      <c r="AR215" s="9">
        <v>0.20960000000000001</v>
      </c>
      <c r="AT215" s="6">
        <f t="shared" si="0"/>
        <v>149</v>
      </c>
      <c r="AU215" s="6">
        <f t="shared" si="1"/>
        <v>165.7391304347826</v>
      </c>
      <c r="AV215" s="6">
        <f t="shared" si="2"/>
        <v>218.17365269461078</v>
      </c>
      <c r="AW215" s="7">
        <f t="shared" si="3"/>
        <v>91.943925233644862</v>
      </c>
      <c r="AX215" s="6">
        <f t="shared" si="4"/>
        <v>234.07142857142858</v>
      </c>
      <c r="AY215" s="6">
        <f t="shared" si="5"/>
        <v>152.46428571428572</v>
      </c>
      <c r="BA215" s="6">
        <f>VLOOKUP(A215, ALL_AP_DATA!$A$2:$F$3600, 6, FALSE)</f>
        <v>488</v>
      </c>
      <c r="BB215" s="6">
        <f>VLOOKUP(A215, projmetadata!$A$2:$D$2036, 4, FALSE)</f>
        <v>50550</v>
      </c>
      <c r="BC215" s="6" t="e">
        <f t="array" aca="1" ref="BC215" ca="1">_xludf.IFS(I215&lt;&gt;0, F215/I215, P215&lt;&gt;0, M215/P215, W215&lt;&gt;0, T215/W215, AD215&lt;&gt;0, AA215/AD215, AK215&lt;&gt;0, AH215/AK215, AR215&lt;&gt;0, AO215/AR215, TRUE, 0)</f>
        <v>#NAME?</v>
      </c>
      <c r="BE215" s="6" t="e">
        <f t="shared" ca="1" si="16"/>
        <v>#NAME?</v>
      </c>
      <c r="BF215" s="6" t="e">
        <f t="shared" ca="1" si="17"/>
        <v>#NAME?</v>
      </c>
      <c r="BG215" s="6"/>
      <c r="BH215" s="6">
        <f>VLOOKUP(A215, ALL_AP_DATA!$A$2:$D$3600, 3, FALSE)</f>
        <v>179</v>
      </c>
      <c r="BI215" s="6">
        <f>VLOOKUP(A215, ALL_AP_DATA!$A$2:$E$3600, 5, FALSE)</f>
        <v>40739</v>
      </c>
      <c r="BJ215" s="6">
        <f t="shared" si="8"/>
        <v>83.481557377049185</v>
      </c>
      <c r="BK215" s="6">
        <f t="shared" si="18"/>
        <v>0.36680327868852458</v>
      </c>
    </row>
    <row r="216" spans="1:63" ht="15.75" customHeight="1" x14ac:dyDescent="0.25">
      <c r="A216" s="8" t="s">
        <v>1705</v>
      </c>
      <c r="B216" s="9" t="s">
        <v>1491</v>
      </c>
      <c r="C216" s="9">
        <v>6</v>
      </c>
      <c r="D216" s="9">
        <v>23</v>
      </c>
      <c r="E216" s="9">
        <v>197</v>
      </c>
      <c r="F216" s="9">
        <v>6442</v>
      </c>
      <c r="G216" s="9">
        <v>4.3499999999999997E-2</v>
      </c>
      <c r="H216" s="9">
        <v>0.31219999999999998</v>
      </c>
      <c r="I216" s="9">
        <v>0.1145</v>
      </c>
      <c r="J216" s="9">
        <v>3</v>
      </c>
      <c r="K216" s="9">
        <v>30</v>
      </c>
      <c r="L216" s="9">
        <v>258</v>
      </c>
      <c r="M216" s="9">
        <v>12088</v>
      </c>
      <c r="N216" s="9">
        <v>5.67E-2</v>
      </c>
      <c r="O216" s="9">
        <v>0.40889999999999999</v>
      </c>
      <c r="P216" s="9">
        <v>0.21479999999999999</v>
      </c>
      <c r="Q216" s="9">
        <v>41</v>
      </c>
      <c r="R216" s="9">
        <v>127</v>
      </c>
      <c r="S216" s="9">
        <v>477</v>
      </c>
      <c r="T216" s="9">
        <v>27473</v>
      </c>
      <c r="U216" s="9">
        <v>0.24010000000000001</v>
      </c>
      <c r="V216" s="9">
        <v>0.75590000000000002</v>
      </c>
      <c r="W216" s="9">
        <v>0.48809999999999998</v>
      </c>
      <c r="X216" s="9">
        <v>61</v>
      </c>
      <c r="Y216" s="9">
        <v>235</v>
      </c>
      <c r="Z216" s="9">
        <v>496</v>
      </c>
      <c r="AA216" s="9">
        <v>29598</v>
      </c>
      <c r="AB216" s="9">
        <v>0.44419999999999998</v>
      </c>
      <c r="AC216" s="9">
        <v>0.78610000000000002</v>
      </c>
      <c r="AD216" s="9">
        <v>0.52590000000000003</v>
      </c>
      <c r="AE216" s="9">
        <v>30</v>
      </c>
      <c r="AF216" s="9">
        <v>153</v>
      </c>
      <c r="AG216" s="9">
        <v>441</v>
      </c>
      <c r="AH216" s="9">
        <v>24768</v>
      </c>
      <c r="AI216" s="9">
        <v>0.28920000000000001</v>
      </c>
      <c r="AJ216" s="9">
        <v>0.69889999999999997</v>
      </c>
      <c r="AK216" s="9">
        <v>0.44</v>
      </c>
      <c r="AL216" s="9">
        <v>1</v>
      </c>
      <c r="AM216" s="9">
        <v>28</v>
      </c>
      <c r="AN216" s="9">
        <v>262</v>
      </c>
      <c r="AO216" s="9">
        <v>11005</v>
      </c>
      <c r="AP216" s="9">
        <v>5.2900000000000003E-2</v>
      </c>
      <c r="AQ216" s="9">
        <v>0.41520000000000001</v>
      </c>
      <c r="AR216" s="9">
        <v>0.19550000000000001</v>
      </c>
      <c r="AT216" s="6">
        <f t="shared" si="0"/>
        <v>280.08695652173913</v>
      </c>
      <c r="AU216" s="6">
        <f t="shared" si="1"/>
        <v>402.93333333333334</v>
      </c>
      <c r="AV216" s="6">
        <f t="shared" si="2"/>
        <v>216.3228346456693</v>
      </c>
      <c r="AW216" s="7">
        <f t="shared" si="3"/>
        <v>125.94893617021276</v>
      </c>
      <c r="AX216" s="6">
        <f t="shared" si="4"/>
        <v>161.88235294117646</v>
      </c>
      <c r="AY216" s="6">
        <f t="shared" si="5"/>
        <v>393.03571428571428</v>
      </c>
      <c r="BA216" s="6">
        <f>VLOOKUP(A216, ALL_AP_DATA!$A$2:$F$3600, 6, FALSE)</f>
        <v>529</v>
      </c>
      <c r="BB216" s="6">
        <f>VLOOKUP(A216, projmetadata!$A$2:$D$2036, 4, FALSE)</f>
        <v>38239</v>
      </c>
      <c r="BC216" s="6" t="e">
        <f t="array" aca="1" ref="BC216" ca="1">_xludf.IFS(I216&lt;&gt;0, F216/I216, P216&lt;&gt;0, M216/P216, W216&lt;&gt;0, T216/W216, AD216&lt;&gt;0, AA216/AD216, AK216&lt;&gt;0, AH216/AK216, AR216&lt;&gt;0, AO216/AR216, TRUE, 0)</f>
        <v>#NAME?</v>
      </c>
      <c r="BE216" s="6" t="e">
        <f t="shared" ca="1" si="16"/>
        <v>#NAME?</v>
      </c>
      <c r="BF216" s="6" t="e">
        <f t="shared" ca="1" si="17"/>
        <v>#NAME?</v>
      </c>
      <c r="BG216" s="6"/>
      <c r="BH216" s="6">
        <f>VLOOKUP(A216, ALL_AP_DATA!$A$2:$D$3600, 3, FALSE)</f>
        <v>181</v>
      </c>
      <c r="BI216" s="6">
        <f>VLOOKUP(A216, ALL_AP_DATA!$A$2:$E$3600, 5, FALSE)</f>
        <v>56286</v>
      </c>
      <c r="BJ216" s="6">
        <f t="shared" si="8"/>
        <v>106.40075614366729</v>
      </c>
      <c r="BK216" s="6">
        <f t="shared" si="18"/>
        <v>0.34215500945179583</v>
      </c>
    </row>
    <row r="217" spans="1:63" ht="15.75" customHeight="1" x14ac:dyDescent="0.25">
      <c r="A217" s="8" t="s">
        <v>1706</v>
      </c>
      <c r="B217" s="9" t="s">
        <v>1491</v>
      </c>
      <c r="C217" s="9">
        <v>5</v>
      </c>
      <c r="D217" s="9">
        <v>14</v>
      </c>
      <c r="E217" s="9">
        <v>4</v>
      </c>
      <c r="F217" s="9">
        <v>8</v>
      </c>
      <c r="G217" s="9">
        <v>4.65E-2</v>
      </c>
      <c r="H217" s="9">
        <v>8.1600000000000006E-2</v>
      </c>
      <c r="I217" s="9">
        <v>4.5999999999999999E-3</v>
      </c>
      <c r="J217" s="8"/>
      <c r="K217" s="8"/>
      <c r="L217" s="8"/>
      <c r="M217" s="8"/>
      <c r="N217" s="8"/>
      <c r="O217" s="8"/>
      <c r="P217" s="8"/>
      <c r="Q217" s="9">
        <v>1</v>
      </c>
      <c r="R217" s="9">
        <v>2</v>
      </c>
      <c r="S217" s="9">
        <v>2</v>
      </c>
      <c r="T217" s="9">
        <v>235</v>
      </c>
      <c r="U217" s="9">
        <v>6.6E-3</v>
      </c>
      <c r="V217" s="9">
        <v>4.0800000000000003E-2</v>
      </c>
      <c r="W217" s="9">
        <v>0.13550000000000001</v>
      </c>
      <c r="X217" s="9">
        <v>2</v>
      </c>
      <c r="Y217" s="9">
        <v>7</v>
      </c>
      <c r="Z217" s="9">
        <v>5</v>
      </c>
      <c r="AA217" s="9">
        <v>11</v>
      </c>
      <c r="AB217" s="9">
        <v>2.3300000000000001E-2</v>
      </c>
      <c r="AC217" s="9">
        <v>0.10199999999999999</v>
      </c>
      <c r="AD217" s="9">
        <v>6.3E-3</v>
      </c>
      <c r="AE217" s="9">
        <v>1</v>
      </c>
      <c r="AF217" s="9">
        <v>7</v>
      </c>
      <c r="AG217" s="9">
        <v>0</v>
      </c>
      <c r="AH217" s="9">
        <v>0</v>
      </c>
      <c r="AI217" s="9">
        <v>2.3300000000000001E-2</v>
      </c>
      <c r="AJ217" s="9">
        <v>0</v>
      </c>
      <c r="AK217" s="9">
        <v>0</v>
      </c>
      <c r="AL217" s="8"/>
      <c r="AM217" s="8"/>
      <c r="AN217" s="8"/>
      <c r="AO217" s="8"/>
      <c r="AP217" s="8"/>
      <c r="AQ217" s="8"/>
      <c r="AR217" s="8"/>
      <c r="AT217" s="6">
        <f t="shared" si="0"/>
        <v>0.5714285714285714</v>
      </c>
      <c r="AU217" s="6" t="str">
        <f t="shared" si="1"/>
        <v/>
      </c>
      <c r="AV217" s="6">
        <f t="shared" si="2"/>
        <v>117.5</v>
      </c>
      <c r="AW217" s="7">
        <f t="shared" si="3"/>
        <v>1.5714285714285714</v>
      </c>
      <c r="AX217" s="6">
        <f t="shared" si="4"/>
        <v>0</v>
      </c>
      <c r="AY217" s="6" t="str">
        <f t="shared" si="5"/>
        <v/>
      </c>
      <c r="BA217" s="6">
        <f>VLOOKUP(A217, ALL_AP_DATA!$A$2:$F$3600, 6, FALSE)</f>
        <v>301</v>
      </c>
      <c r="BB217" s="6">
        <f>VLOOKUP(A217, projmetadata!$A$2:$D$2036, 4, FALSE)</f>
        <v>15339</v>
      </c>
      <c r="BC217" s="6" t="e">
        <f t="array" aca="1" ref="BC217" ca="1">_xludf.IFS(I217&lt;&gt;0, F217/I217, P217&lt;&gt;0, M217/P217, W217&lt;&gt;0, T217/W217, AD217&lt;&gt;0, AA217/AD217, AK217&lt;&gt;0, AH217/AK217, AR217&lt;&gt;0, AO217/AR217, TRUE, 0)</f>
        <v>#NAME?</v>
      </c>
      <c r="BE217" s="6" t="e">
        <f t="shared" ca="1" si="16"/>
        <v>#NAME?</v>
      </c>
      <c r="BF217" s="6" t="e">
        <f t="shared" ca="1" si="17"/>
        <v>#NAME?</v>
      </c>
      <c r="BG217" s="6"/>
      <c r="BH217" s="6">
        <f>VLOOKUP(A217, ALL_AP_DATA!$A$2:$D$3600, 3, FALSE)</f>
        <v>23</v>
      </c>
      <c r="BI217" s="6">
        <f>VLOOKUP(A217, ALL_AP_DATA!$A$2:$E$3600, 5, FALSE)</f>
        <v>1734</v>
      </c>
      <c r="BJ217" s="6">
        <f t="shared" si="8"/>
        <v>5.7607973421926912</v>
      </c>
      <c r="BK217" s="6">
        <f t="shared" si="18"/>
        <v>7.6411960132890366E-2</v>
      </c>
    </row>
    <row r="218" spans="1:63" ht="15.75" customHeight="1" x14ac:dyDescent="0.25">
      <c r="A218" s="8" t="s">
        <v>1707</v>
      </c>
      <c r="B218" s="9" t="s">
        <v>1491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9">
        <v>7</v>
      </c>
      <c r="R218" s="9">
        <v>26</v>
      </c>
      <c r="S218" s="9">
        <v>15</v>
      </c>
      <c r="T218" s="9">
        <v>41005</v>
      </c>
      <c r="U218" s="9">
        <v>9.7699999999999995E-2</v>
      </c>
      <c r="V218" s="9">
        <v>0.10639999999999999</v>
      </c>
      <c r="W218" s="9">
        <v>0.87009999999999998</v>
      </c>
      <c r="X218" s="9">
        <v>1</v>
      </c>
      <c r="Y218" s="9">
        <v>2</v>
      </c>
      <c r="Z218" s="9">
        <v>1</v>
      </c>
      <c r="AA218" s="9">
        <v>547</v>
      </c>
      <c r="AB218" s="9">
        <v>7.4999999999999997E-3</v>
      </c>
      <c r="AC218" s="9">
        <v>7.1000000000000004E-3</v>
      </c>
      <c r="AD218" s="9">
        <v>1.1599999999999999E-2</v>
      </c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T218" s="6" t="str">
        <f t="shared" si="0"/>
        <v/>
      </c>
      <c r="AU218" s="6" t="str">
        <f t="shared" si="1"/>
        <v/>
      </c>
      <c r="AV218" s="6">
        <f t="shared" si="2"/>
        <v>1577.1153846153845</v>
      </c>
      <c r="AW218" s="7">
        <f t="shared" si="3"/>
        <v>273.5</v>
      </c>
      <c r="AX218" s="6" t="str">
        <f t="shared" si="4"/>
        <v/>
      </c>
      <c r="AY218" s="6" t="str">
        <f t="shared" si="5"/>
        <v/>
      </c>
      <c r="BA218" s="6">
        <f>VLOOKUP(A218, ALL_AP_DATA!$A$2:$F$3600, 6, FALSE)</f>
        <v>266</v>
      </c>
      <c r="BB218" s="6">
        <f>VLOOKUP(A218, projmetadata!$A$2:$D$2036, 4, FALSE)</f>
        <v>6675</v>
      </c>
      <c r="BC218" s="6" t="e">
        <f t="array" aca="1" ref="BC218" ca="1">_xludf.IFS(I218&lt;&gt;0, F218/I218, P218&lt;&gt;0, M218/P218, W218&lt;&gt;0, T218/W218, AD218&lt;&gt;0, AA218/AD218, AK218&lt;&gt;0, AH218/AK218, AR218&lt;&gt;0, AO218/AR218, TRUE, 0)</f>
        <v>#NAME?</v>
      </c>
      <c r="BE218" s="6" t="e">
        <f t="shared" ca="1" si="16"/>
        <v>#NAME?</v>
      </c>
      <c r="BF218" s="6" t="e">
        <f t="shared" ca="1" si="17"/>
        <v>#NAME?</v>
      </c>
      <c r="BG218" s="6"/>
      <c r="BH218" s="6">
        <f>VLOOKUP(A218, ALL_AP_DATA!$A$2:$D$3600, 3, FALSE)</f>
        <v>26</v>
      </c>
      <c r="BI218" s="6">
        <f>VLOOKUP(A218, ALL_AP_DATA!$A$2:$E$3600, 5, FALSE)</f>
        <v>47126</v>
      </c>
      <c r="BJ218" s="6">
        <f t="shared" si="8"/>
        <v>177.1654135338346</v>
      </c>
      <c r="BK218" s="6">
        <f t="shared" si="18"/>
        <v>9.7744360902255634E-2</v>
      </c>
    </row>
    <row r="219" spans="1:63" ht="15.75" customHeight="1" x14ac:dyDescent="0.25">
      <c r="A219" s="8" t="s">
        <v>1708</v>
      </c>
      <c r="B219" s="9" t="s">
        <v>1491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9">
        <v>6</v>
      </c>
      <c r="R219" s="9">
        <v>86</v>
      </c>
      <c r="S219" s="9">
        <v>55</v>
      </c>
      <c r="T219" s="9">
        <v>9381</v>
      </c>
      <c r="U219" s="9">
        <v>0.1057</v>
      </c>
      <c r="V219" s="9">
        <v>0.60440000000000005</v>
      </c>
      <c r="W219" s="9">
        <v>0.435</v>
      </c>
      <c r="X219" s="9">
        <v>1</v>
      </c>
      <c r="Y219" s="9">
        <v>33</v>
      </c>
      <c r="Z219" s="9">
        <v>5</v>
      </c>
      <c r="AA219" s="9">
        <v>110</v>
      </c>
      <c r="AB219" s="9">
        <v>4.0500000000000001E-2</v>
      </c>
      <c r="AC219" s="9">
        <v>5.4899999999999997E-2</v>
      </c>
      <c r="AD219" s="9">
        <v>5.1000000000000004E-3</v>
      </c>
      <c r="AE219" s="9">
        <v>1</v>
      </c>
      <c r="AF219" s="9">
        <v>12</v>
      </c>
      <c r="AG219" s="9">
        <v>10</v>
      </c>
      <c r="AH219" s="9">
        <v>171</v>
      </c>
      <c r="AI219" s="9">
        <v>1.47E-2</v>
      </c>
      <c r="AJ219" s="9">
        <v>0.1099</v>
      </c>
      <c r="AK219" s="9">
        <v>7.9000000000000008E-3</v>
      </c>
      <c r="AL219" s="8"/>
      <c r="AM219" s="8"/>
      <c r="AN219" s="8"/>
      <c r="AO219" s="8"/>
      <c r="AP219" s="8"/>
      <c r="AQ219" s="8"/>
      <c r="AR219" s="8"/>
      <c r="AT219" s="6" t="str">
        <f t="shared" si="0"/>
        <v/>
      </c>
      <c r="AU219" s="6" t="str">
        <f t="shared" si="1"/>
        <v/>
      </c>
      <c r="AV219" s="6">
        <f t="shared" si="2"/>
        <v>109.08139534883721</v>
      </c>
      <c r="AW219" s="7">
        <f t="shared" si="3"/>
        <v>3.3333333333333335</v>
      </c>
      <c r="AX219" s="6">
        <f t="shared" si="4"/>
        <v>14.25</v>
      </c>
      <c r="AY219" s="6" t="str">
        <f t="shared" si="5"/>
        <v/>
      </c>
      <c r="BA219" s="6">
        <f>VLOOKUP(A219, ALL_AP_DATA!$A$2:$F$3600, 6, FALSE)</f>
        <v>814</v>
      </c>
      <c r="BB219" s="6">
        <f>VLOOKUP(A219, projmetadata!$A$2:$D$2036, 4, FALSE)</f>
        <v>333094</v>
      </c>
      <c r="BC219" s="6" t="e">
        <f t="array" aca="1" ref="BC219" ca="1">_xludf.IFS(I219&lt;&gt;0, F219/I219, P219&lt;&gt;0, M219/P219, W219&lt;&gt;0, T219/W219, AD219&lt;&gt;0, AA219/AD219, AK219&lt;&gt;0, AH219/AK219, AR219&lt;&gt;0, AO219/AR219, TRUE, 0)</f>
        <v>#NAME?</v>
      </c>
      <c r="BE219" s="6" t="e">
        <f t="shared" ca="1" si="16"/>
        <v>#NAME?</v>
      </c>
      <c r="BF219" s="6" t="e">
        <f t="shared" ca="1" si="17"/>
        <v>#NAME?</v>
      </c>
      <c r="BG219" s="6"/>
      <c r="BH219" s="6">
        <f>VLOOKUP(A219, ALL_AP_DATA!$A$2:$D$3600, 3, FALSE)</f>
        <v>124</v>
      </c>
      <c r="BI219" s="6">
        <f>VLOOKUP(A219, ALL_AP_DATA!$A$2:$E$3600, 5, FALSE)</f>
        <v>21564</v>
      </c>
      <c r="BJ219" s="6">
        <f t="shared" si="8"/>
        <v>26.491400491400491</v>
      </c>
      <c r="BK219" s="6">
        <f t="shared" si="18"/>
        <v>0.15233415233415235</v>
      </c>
    </row>
    <row r="220" spans="1:63" ht="15.75" customHeight="1" x14ac:dyDescent="0.25">
      <c r="A220" s="8" t="s">
        <v>1709</v>
      </c>
      <c r="B220" s="9" t="s">
        <v>1491</v>
      </c>
      <c r="C220" s="9">
        <v>10</v>
      </c>
      <c r="D220" s="9">
        <v>41</v>
      </c>
      <c r="E220" s="9">
        <v>0</v>
      </c>
      <c r="F220" s="9">
        <v>0</v>
      </c>
      <c r="G220" s="9">
        <v>0.1076</v>
      </c>
      <c r="H220" s="9">
        <v>0</v>
      </c>
      <c r="I220" s="9">
        <v>0</v>
      </c>
      <c r="J220" s="8"/>
      <c r="K220" s="8"/>
      <c r="L220" s="8"/>
      <c r="M220" s="8"/>
      <c r="N220" s="8"/>
      <c r="O220" s="8"/>
      <c r="P220" s="8"/>
      <c r="Q220" s="9">
        <v>9</v>
      </c>
      <c r="R220" s="9">
        <v>43</v>
      </c>
      <c r="S220" s="9">
        <v>56</v>
      </c>
      <c r="T220" s="9">
        <v>2271</v>
      </c>
      <c r="U220" s="9">
        <v>0.1129</v>
      </c>
      <c r="V220" s="9">
        <v>0.59570000000000001</v>
      </c>
      <c r="W220" s="9">
        <v>0.69030000000000002</v>
      </c>
      <c r="X220" s="9">
        <v>12</v>
      </c>
      <c r="Y220" s="9">
        <v>47</v>
      </c>
      <c r="Z220" s="9">
        <v>1</v>
      </c>
      <c r="AA220" s="9">
        <v>91</v>
      </c>
      <c r="AB220" s="9">
        <v>0.1234</v>
      </c>
      <c r="AC220" s="9">
        <v>1.06E-2</v>
      </c>
      <c r="AD220" s="9">
        <v>2.7699999999999999E-2</v>
      </c>
      <c r="AE220" s="9">
        <v>6</v>
      </c>
      <c r="AF220" s="9">
        <v>18</v>
      </c>
      <c r="AG220" s="9">
        <v>0</v>
      </c>
      <c r="AH220" s="9">
        <v>0</v>
      </c>
      <c r="AI220" s="9">
        <v>4.7199999999999999E-2</v>
      </c>
      <c r="AJ220" s="9">
        <v>0</v>
      </c>
      <c r="AK220" s="9">
        <v>0</v>
      </c>
      <c r="AL220" s="8"/>
      <c r="AM220" s="8"/>
      <c r="AN220" s="8"/>
      <c r="AO220" s="8"/>
      <c r="AP220" s="8"/>
      <c r="AQ220" s="8"/>
      <c r="AR220" s="8"/>
      <c r="AT220" s="6">
        <f t="shared" si="0"/>
        <v>0</v>
      </c>
      <c r="AU220" s="6" t="str">
        <f t="shared" si="1"/>
        <v/>
      </c>
      <c r="AV220" s="6">
        <f t="shared" si="2"/>
        <v>52.813953488372093</v>
      </c>
      <c r="AW220" s="7">
        <f t="shared" si="3"/>
        <v>1.9361702127659575</v>
      </c>
      <c r="AX220" s="6">
        <f t="shared" si="4"/>
        <v>0</v>
      </c>
      <c r="AY220" s="6" t="str">
        <f t="shared" si="5"/>
        <v/>
      </c>
      <c r="BA220" s="6">
        <f>VLOOKUP(A220, ALL_AP_DATA!$A$2:$F$3600, 6, FALSE)</f>
        <v>381</v>
      </c>
      <c r="BB220" s="6">
        <f>VLOOKUP(A220, projmetadata!$A$2:$D$2036, 4, FALSE)</f>
        <v>30743</v>
      </c>
      <c r="BC220" s="6" t="e">
        <f t="array" aca="1" ref="BC220" ca="1">_xludf.IFS(I220&lt;&gt;0, F220/I220, P220&lt;&gt;0, M220/P220, W220&lt;&gt;0, T220/W220, AD220&lt;&gt;0, AA220/AD220, AK220&lt;&gt;0, AH220/AK220, AR220&lt;&gt;0, AO220/AR220, TRUE, 0)</f>
        <v>#NAME?</v>
      </c>
      <c r="BE220" s="6" t="e">
        <f t="shared" ca="1" si="16"/>
        <v>#NAME?</v>
      </c>
      <c r="BF220" s="6" t="e">
        <f t="shared" ca="1" si="17"/>
        <v>#NAME?</v>
      </c>
      <c r="BG220" s="6"/>
      <c r="BH220" s="6">
        <f>VLOOKUP(A220, ALL_AP_DATA!$A$2:$D$3600, 3, FALSE)</f>
        <v>92</v>
      </c>
      <c r="BI220" s="6">
        <f>VLOOKUP(A220, ALL_AP_DATA!$A$2:$E$3600, 5, FALSE)</f>
        <v>3290</v>
      </c>
      <c r="BJ220" s="6">
        <f t="shared" si="8"/>
        <v>8.6351706036745401</v>
      </c>
      <c r="BK220" s="6">
        <f t="shared" si="18"/>
        <v>0.24146981627296588</v>
      </c>
    </row>
    <row r="221" spans="1:63" ht="15.75" customHeight="1" x14ac:dyDescent="0.25">
      <c r="A221" s="8" t="s">
        <v>1710</v>
      </c>
      <c r="B221" s="9" t="s">
        <v>1491</v>
      </c>
      <c r="C221" s="9">
        <v>1</v>
      </c>
      <c r="D221" s="9">
        <v>2</v>
      </c>
      <c r="E221" s="9">
        <v>26</v>
      </c>
      <c r="F221" s="9">
        <v>4799</v>
      </c>
      <c r="G221" s="9">
        <v>3.5999999999999999E-3</v>
      </c>
      <c r="H221" s="9">
        <v>0.15759999999999999</v>
      </c>
      <c r="I221" s="9">
        <v>5.8999999999999997E-2</v>
      </c>
      <c r="J221" s="8"/>
      <c r="K221" s="8"/>
      <c r="L221" s="8"/>
      <c r="M221" s="8"/>
      <c r="N221" s="8"/>
      <c r="O221" s="8"/>
      <c r="P221" s="8"/>
      <c r="Q221" s="9">
        <v>18</v>
      </c>
      <c r="R221" s="9">
        <v>114</v>
      </c>
      <c r="S221" s="9">
        <v>124</v>
      </c>
      <c r="T221" s="9">
        <v>65770</v>
      </c>
      <c r="U221" s="9">
        <v>0.2039</v>
      </c>
      <c r="V221" s="9">
        <v>0.75149999999999995</v>
      </c>
      <c r="W221" s="9">
        <v>0.80859999999999999</v>
      </c>
      <c r="X221" s="9">
        <v>21</v>
      </c>
      <c r="Y221" s="9">
        <v>80</v>
      </c>
      <c r="Z221" s="9">
        <v>65</v>
      </c>
      <c r="AA221" s="9">
        <v>16515</v>
      </c>
      <c r="AB221" s="9">
        <v>0.1431</v>
      </c>
      <c r="AC221" s="9">
        <v>0.39389999999999997</v>
      </c>
      <c r="AD221" s="9">
        <v>0.20300000000000001</v>
      </c>
      <c r="AE221" s="9">
        <v>9</v>
      </c>
      <c r="AF221" s="9">
        <v>41</v>
      </c>
      <c r="AG221" s="9">
        <v>42</v>
      </c>
      <c r="AH221" s="9">
        <v>15148</v>
      </c>
      <c r="AI221" s="9">
        <v>7.3300000000000004E-2</v>
      </c>
      <c r="AJ221" s="9">
        <v>0.2545</v>
      </c>
      <c r="AK221" s="9">
        <v>0.1862</v>
      </c>
      <c r="AL221" s="8"/>
      <c r="AM221" s="8"/>
      <c r="AN221" s="8"/>
      <c r="AO221" s="8"/>
      <c r="AP221" s="8"/>
      <c r="AQ221" s="8"/>
      <c r="AR221" s="8"/>
      <c r="AT221" s="6">
        <f t="shared" si="0"/>
        <v>2399.5</v>
      </c>
      <c r="AU221" s="6" t="str">
        <f t="shared" si="1"/>
        <v/>
      </c>
      <c r="AV221" s="6">
        <f t="shared" si="2"/>
        <v>576.92982456140351</v>
      </c>
      <c r="AW221" s="7">
        <f t="shared" si="3"/>
        <v>206.4375</v>
      </c>
      <c r="AX221" s="6">
        <f t="shared" si="4"/>
        <v>369.46341463414632</v>
      </c>
      <c r="AY221" s="6" t="str">
        <f t="shared" si="5"/>
        <v/>
      </c>
      <c r="BA221" s="6">
        <f>VLOOKUP(A221, ALL_AP_DATA!$A$2:$F$3600, 6, FALSE)</f>
        <v>559</v>
      </c>
      <c r="BB221" s="6">
        <f>VLOOKUP(A221, projmetadata!$A$2:$D$2036, 4, FALSE)</f>
        <v>49200</v>
      </c>
      <c r="BC221" s="6" t="e">
        <f t="array" aca="1" ref="BC221" ca="1">_xludf.IFS(I221&lt;&gt;0, F221/I221, P221&lt;&gt;0, M221/P221, W221&lt;&gt;0, T221/W221, AD221&lt;&gt;0, AA221/AD221, AK221&lt;&gt;0, AH221/AK221, AR221&lt;&gt;0, AO221/AR221, TRUE, 0)</f>
        <v>#NAME?</v>
      </c>
      <c r="BE221" s="6" t="e">
        <f t="shared" ca="1" si="16"/>
        <v>#NAME?</v>
      </c>
      <c r="BF221" s="6" t="e">
        <f t="shared" ca="1" si="17"/>
        <v>#NAME?</v>
      </c>
      <c r="BG221" s="6"/>
      <c r="BH221" s="6">
        <f>VLOOKUP(A221, ALL_AP_DATA!$A$2:$D$3600, 3, FALSE)</f>
        <v>144</v>
      </c>
      <c r="BI221" s="6">
        <f>VLOOKUP(A221, ALL_AP_DATA!$A$2:$E$3600, 5, FALSE)</f>
        <v>81335</v>
      </c>
      <c r="BJ221" s="6">
        <f t="shared" si="8"/>
        <v>145.50089445438283</v>
      </c>
      <c r="BK221" s="6">
        <f t="shared" si="18"/>
        <v>0.25760286225402507</v>
      </c>
    </row>
    <row r="222" spans="1:63" ht="15.75" customHeight="1" x14ac:dyDescent="0.25">
      <c r="A222" s="8" t="s">
        <v>1711</v>
      </c>
      <c r="B222" s="9" t="s">
        <v>1491</v>
      </c>
      <c r="C222" s="9">
        <v>7</v>
      </c>
      <c r="D222" s="9">
        <v>126</v>
      </c>
      <c r="E222" s="9">
        <v>15</v>
      </c>
      <c r="F222" s="9">
        <v>463</v>
      </c>
      <c r="G222" s="9">
        <v>0.25819999999999999</v>
      </c>
      <c r="H222" s="9">
        <v>0.23080000000000001</v>
      </c>
      <c r="I222" s="9">
        <v>6.3799999999999996E-2</v>
      </c>
      <c r="J222" s="8"/>
      <c r="K222" s="8"/>
      <c r="L222" s="8"/>
      <c r="M222" s="8"/>
      <c r="N222" s="8"/>
      <c r="O222" s="8"/>
      <c r="P222" s="8"/>
      <c r="Q222" s="9">
        <v>10</v>
      </c>
      <c r="R222" s="9">
        <v>58</v>
      </c>
      <c r="S222" s="9">
        <v>52</v>
      </c>
      <c r="T222" s="9">
        <v>5146</v>
      </c>
      <c r="U222" s="9">
        <v>0.11890000000000001</v>
      </c>
      <c r="V222" s="9">
        <v>0.8</v>
      </c>
      <c r="W222" s="9">
        <v>0.70920000000000005</v>
      </c>
      <c r="X222" s="9">
        <v>16</v>
      </c>
      <c r="Y222" s="9">
        <v>229</v>
      </c>
      <c r="Z222" s="9">
        <v>22</v>
      </c>
      <c r="AA222" s="9">
        <v>1399</v>
      </c>
      <c r="AB222" s="9">
        <v>0.46929999999999999</v>
      </c>
      <c r="AC222" s="9">
        <v>0.33850000000000002</v>
      </c>
      <c r="AD222" s="9">
        <v>0.1928</v>
      </c>
      <c r="AE222" s="9">
        <v>11</v>
      </c>
      <c r="AF222" s="9">
        <v>90</v>
      </c>
      <c r="AG222" s="9">
        <v>21</v>
      </c>
      <c r="AH222" s="9">
        <v>744</v>
      </c>
      <c r="AI222" s="9">
        <v>0.18440000000000001</v>
      </c>
      <c r="AJ222" s="9">
        <v>0.3231</v>
      </c>
      <c r="AK222" s="9">
        <v>0.10249999999999999</v>
      </c>
      <c r="AL222" s="8"/>
      <c r="AM222" s="8"/>
      <c r="AN222" s="8"/>
      <c r="AO222" s="8"/>
      <c r="AP222" s="8"/>
      <c r="AQ222" s="8"/>
      <c r="AR222" s="8"/>
      <c r="AT222" s="6">
        <f t="shared" si="0"/>
        <v>3.6746031746031744</v>
      </c>
      <c r="AU222" s="6" t="str">
        <f t="shared" si="1"/>
        <v/>
      </c>
      <c r="AV222" s="6">
        <f t="shared" si="2"/>
        <v>88.724137931034477</v>
      </c>
      <c r="AW222" s="7">
        <f t="shared" si="3"/>
        <v>6.109170305676856</v>
      </c>
      <c r="AX222" s="6">
        <f t="shared" si="4"/>
        <v>8.2666666666666675</v>
      </c>
      <c r="AY222" s="6" t="str">
        <f t="shared" si="5"/>
        <v/>
      </c>
      <c r="BA222" s="6">
        <f>VLOOKUP(A222, ALL_AP_DATA!$A$2:$F$3600, 6, FALSE)</f>
        <v>488</v>
      </c>
      <c r="BB222" s="6">
        <f>VLOOKUP(A222, projmetadata!$A$2:$D$2036, 4, FALSE)</f>
        <v>47960</v>
      </c>
      <c r="BC222" s="6" t="e">
        <f t="array" aca="1" ref="BC222" ca="1">_xludf.IFS(I222&lt;&gt;0, F222/I222, P222&lt;&gt;0, M222/P222, W222&lt;&gt;0, T222/W222, AD222&lt;&gt;0, AA222/AD222, AK222&lt;&gt;0, AH222/AK222, AR222&lt;&gt;0, AO222/AR222, TRUE, 0)</f>
        <v>#NAME?</v>
      </c>
      <c r="BE222" s="6" t="e">
        <f t="shared" ca="1" si="16"/>
        <v>#NAME?</v>
      </c>
      <c r="BF222" s="6" t="e">
        <f t="shared" ca="1" si="17"/>
        <v>#NAME?</v>
      </c>
      <c r="BG222" s="6"/>
      <c r="BH222" s="6">
        <f>VLOOKUP(A222, ALL_AP_DATA!$A$2:$D$3600, 3, FALSE)</f>
        <v>112</v>
      </c>
      <c r="BI222" s="6">
        <f>VLOOKUP(A222, ALL_AP_DATA!$A$2:$E$3600, 5, FALSE)</f>
        <v>7256</v>
      </c>
      <c r="BJ222" s="6">
        <f t="shared" si="8"/>
        <v>14.868852459016393</v>
      </c>
      <c r="BK222" s="6">
        <f t="shared" si="18"/>
        <v>0.22950819672131148</v>
      </c>
    </row>
    <row r="223" spans="1:63" ht="15.75" customHeight="1" x14ac:dyDescent="0.25">
      <c r="A223" s="8" t="s">
        <v>1712</v>
      </c>
      <c r="B223" s="9" t="s">
        <v>1491</v>
      </c>
      <c r="C223" s="9">
        <v>45</v>
      </c>
      <c r="D223" s="9">
        <v>788</v>
      </c>
      <c r="E223" s="9">
        <v>3203</v>
      </c>
      <c r="F223" s="9">
        <v>232768</v>
      </c>
      <c r="G223" s="9">
        <v>9.6500000000000002E-2</v>
      </c>
      <c r="H223" s="9">
        <v>0.32750000000000001</v>
      </c>
      <c r="I223" s="9">
        <v>0.11700000000000001</v>
      </c>
      <c r="J223" s="9">
        <v>59</v>
      </c>
      <c r="K223" s="9">
        <v>374</v>
      </c>
      <c r="L223" s="9">
        <v>4022</v>
      </c>
      <c r="M223" s="9">
        <v>360546</v>
      </c>
      <c r="N223" s="9">
        <v>4.58E-2</v>
      </c>
      <c r="O223" s="9">
        <v>0.4113</v>
      </c>
      <c r="P223" s="9">
        <v>0.1812</v>
      </c>
      <c r="Q223" s="9">
        <v>435</v>
      </c>
      <c r="R223" s="9">
        <v>3341</v>
      </c>
      <c r="S223" s="9">
        <v>9078</v>
      </c>
      <c r="T223" s="9">
        <v>1852244</v>
      </c>
      <c r="U223" s="9">
        <v>0.4093</v>
      </c>
      <c r="V223" s="9">
        <v>0.92830000000000001</v>
      </c>
      <c r="W223" s="9">
        <v>0.93100000000000005</v>
      </c>
      <c r="X223" s="9">
        <v>1492</v>
      </c>
      <c r="Y223" s="9">
        <v>2397</v>
      </c>
      <c r="Z223" s="9">
        <v>4931</v>
      </c>
      <c r="AA223" s="9">
        <v>464774</v>
      </c>
      <c r="AB223" s="9">
        <v>0.29360000000000003</v>
      </c>
      <c r="AC223" s="9">
        <v>0.50419999999999998</v>
      </c>
      <c r="AD223" s="9">
        <v>0.2336</v>
      </c>
      <c r="AE223" s="9">
        <v>73</v>
      </c>
      <c r="AF223" s="9">
        <v>649</v>
      </c>
      <c r="AG223" s="9">
        <v>3346</v>
      </c>
      <c r="AH223" s="9">
        <v>250295</v>
      </c>
      <c r="AI223" s="9">
        <v>7.9500000000000001E-2</v>
      </c>
      <c r="AJ223" s="9">
        <v>0.3422</v>
      </c>
      <c r="AK223" s="9">
        <v>0.1258</v>
      </c>
      <c r="AL223" s="9">
        <v>26</v>
      </c>
      <c r="AM223" s="9">
        <v>702</v>
      </c>
      <c r="AN223" s="9">
        <v>5641</v>
      </c>
      <c r="AO223" s="9">
        <v>644693</v>
      </c>
      <c r="AP223" s="9">
        <v>8.5999999999999993E-2</v>
      </c>
      <c r="AQ223" s="9">
        <v>0.57679999999999998</v>
      </c>
      <c r="AR223" s="9">
        <v>0.32400000000000001</v>
      </c>
      <c r="AT223" s="6">
        <f t="shared" si="0"/>
        <v>295.39086294416245</v>
      </c>
      <c r="AU223" s="6">
        <f t="shared" si="1"/>
        <v>964.02673796791441</v>
      </c>
      <c r="AV223" s="6">
        <f t="shared" si="2"/>
        <v>554.39808440586648</v>
      </c>
      <c r="AW223" s="7">
        <f t="shared" si="3"/>
        <v>193.89820609094701</v>
      </c>
      <c r="AX223" s="6">
        <f t="shared" si="4"/>
        <v>385.66255778120183</v>
      </c>
      <c r="AY223" s="6">
        <f t="shared" si="5"/>
        <v>918.36609686609688</v>
      </c>
      <c r="BA223" s="6">
        <f>VLOOKUP(A223, ALL_AP_DATA!$A$2:$F$3600, 6, FALSE)</f>
        <v>8163</v>
      </c>
      <c r="BB223" s="6">
        <f>VLOOKUP(A223, projmetadata!$A$2:$D$2036, 4, FALSE)</f>
        <v>585526</v>
      </c>
      <c r="BC223" s="6" t="e">
        <f t="array" aca="1" ref="BC223" ca="1">_xludf.IFS(I223&lt;&gt;0, F223/I223, P223&lt;&gt;0, M223/P223, W223&lt;&gt;0, T223/W223, AD223&lt;&gt;0, AA223/AD223, AK223&lt;&gt;0, AH223/AK223, AR223&lt;&gt;0, AO223/AR223, TRUE, 0)</f>
        <v>#NAME?</v>
      </c>
      <c r="BE223" s="6" t="e">
        <f t="shared" ca="1" si="16"/>
        <v>#NAME?</v>
      </c>
      <c r="BF223" s="6" t="e">
        <f t="shared" ca="1" si="17"/>
        <v>#NAME?</v>
      </c>
      <c r="BG223" s="6"/>
      <c r="BH223" s="6">
        <f>VLOOKUP(A223, ALL_AP_DATA!$A$2:$D$3600, 3, FALSE)</f>
        <v>3798</v>
      </c>
      <c r="BI223" s="6">
        <f>VLOOKUP(A223, ALL_AP_DATA!$A$2:$E$3600, 5, FALSE)</f>
        <v>1989588</v>
      </c>
      <c r="BJ223" s="6">
        <f t="shared" si="8"/>
        <v>243.73245130466739</v>
      </c>
      <c r="BK223" s="6">
        <f t="shared" si="18"/>
        <v>0.46527012127894157</v>
      </c>
    </row>
    <row r="224" spans="1:63" ht="15.75" customHeight="1" x14ac:dyDescent="0.25">
      <c r="A224" s="8" t="s">
        <v>1713</v>
      </c>
      <c r="B224" s="9" t="s">
        <v>1491</v>
      </c>
      <c r="C224" s="8"/>
      <c r="D224" s="8"/>
      <c r="E224" s="8"/>
      <c r="F224" s="8"/>
      <c r="G224" s="8"/>
      <c r="H224" s="8"/>
      <c r="I224" s="8"/>
      <c r="J224" s="9">
        <v>2</v>
      </c>
      <c r="K224" s="9">
        <v>22</v>
      </c>
      <c r="L224" s="9">
        <v>222</v>
      </c>
      <c r="M224" s="9">
        <v>21077</v>
      </c>
      <c r="N224" s="9">
        <v>6.5299999999999997E-2</v>
      </c>
      <c r="O224" s="9">
        <v>0.44219999999999998</v>
      </c>
      <c r="P224" s="9">
        <v>0.23480000000000001</v>
      </c>
      <c r="Q224" s="9">
        <v>19</v>
      </c>
      <c r="R224" s="9">
        <v>112</v>
      </c>
      <c r="S224" s="9">
        <v>462</v>
      </c>
      <c r="T224" s="9">
        <v>84320</v>
      </c>
      <c r="U224" s="9">
        <v>0.33229999999999998</v>
      </c>
      <c r="V224" s="9">
        <v>0.92030000000000001</v>
      </c>
      <c r="W224" s="9">
        <v>0.93940000000000001</v>
      </c>
      <c r="X224" s="9">
        <v>1</v>
      </c>
      <c r="Y224" s="9">
        <v>92</v>
      </c>
      <c r="Z224" s="9">
        <v>236</v>
      </c>
      <c r="AA224" s="9">
        <v>24082</v>
      </c>
      <c r="AB224" s="9">
        <v>0.27300000000000002</v>
      </c>
      <c r="AC224" s="9">
        <v>0.47010000000000002</v>
      </c>
      <c r="AD224" s="9">
        <v>0.26829999999999998</v>
      </c>
      <c r="AE224" s="9">
        <v>1</v>
      </c>
      <c r="AF224" s="9">
        <v>7</v>
      </c>
      <c r="AG224" s="9">
        <v>0</v>
      </c>
      <c r="AH224" s="9">
        <v>0</v>
      </c>
      <c r="AI224" s="9">
        <v>2.0799999999999999E-2</v>
      </c>
      <c r="AJ224" s="9">
        <v>0</v>
      </c>
      <c r="AK224" s="9">
        <v>0</v>
      </c>
      <c r="AL224" s="9">
        <v>1</v>
      </c>
      <c r="AM224" s="9">
        <v>21</v>
      </c>
      <c r="AN224" s="9">
        <v>240</v>
      </c>
      <c r="AO224" s="9">
        <v>18687</v>
      </c>
      <c r="AP224" s="9">
        <v>6.2300000000000001E-2</v>
      </c>
      <c r="AQ224" s="9">
        <v>0.47810000000000002</v>
      </c>
      <c r="AR224" s="9">
        <v>0.2082</v>
      </c>
      <c r="AT224" s="6" t="str">
        <f t="shared" si="0"/>
        <v/>
      </c>
      <c r="AU224" s="6">
        <f t="shared" si="1"/>
        <v>958.0454545454545</v>
      </c>
      <c r="AV224" s="6">
        <f t="shared" si="2"/>
        <v>752.85714285714289</v>
      </c>
      <c r="AW224" s="7">
        <f t="shared" si="3"/>
        <v>261.76086956521738</v>
      </c>
      <c r="AX224" s="6">
        <f t="shared" si="4"/>
        <v>0</v>
      </c>
      <c r="AY224" s="6">
        <f t="shared" si="5"/>
        <v>889.85714285714289</v>
      </c>
      <c r="BA224" s="6">
        <f>VLOOKUP(A224, ALL_AP_DATA!$A$2:$F$3600, 6, FALSE)</f>
        <v>337</v>
      </c>
      <c r="BB224" s="6">
        <f>VLOOKUP(A224, projmetadata!$A$2:$D$2036, 4, FALSE)</f>
        <v>31670</v>
      </c>
      <c r="BC224" s="6" t="e">
        <f t="array" aca="1" ref="BC224" ca="1">_xludf.IFS(I224&lt;&gt;0, F224/I224, P224&lt;&gt;0, M224/P224, W224&lt;&gt;0, T224/W224, AD224&lt;&gt;0, AA224/AD224, AK224&lt;&gt;0, AH224/AK224, AR224&lt;&gt;0, AO224/AR224, TRUE, 0)</f>
        <v>#NAME?</v>
      </c>
      <c r="BE224" s="6" t="e">
        <f t="shared" ca="1" si="16"/>
        <v>#NAME?</v>
      </c>
      <c r="BF224" s="6" t="e">
        <f t="shared" ca="1" si="17"/>
        <v>#NAME?</v>
      </c>
      <c r="BG224" s="6"/>
      <c r="BH224" s="6">
        <f>VLOOKUP(A224, ALL_AP_DATA!$A$2:$D$3600, 3, FALSE)</f>
        <v>123</v>
      </c>
      <c r="BI224" s="6">
        <f>VLOOKUP(A224, ALL_AP_DATA!$A$2:$E$3600, 5, FALSE)</f>
        <v>89755</v>
      </c>
      <c r="BJ224" s="6">
        <f t="shared" si="8"/>
        <v>266.33531157270028</v>
      </c>
      <c r="BK224" s="6">
        <f t="shared" si="18"/>
        <v>0.36498516320474778</v>
      </c>
    </row>
    <row r="225" spans="1:63" ht="15.75" customHeight="1" x14ac:dyDescent="0.25">
      <c r="A225" s="8" t="s">
        <v>1714</v>
      </c>
      <c r="B225" s="9" t="s">
        <v>1491</v>
      </c>
      <c r="C225" s="9">
        <v>18</v>
      </c>
      <c r="D225" s="9">
        <v>61</v>
      </c>
      <c r="E225" s="9">
        <v>0</v>
      </c>
      <c r="F225" s="9">
        <v>0</v>
      </c>
      <c r="G225" s="9">
        <v>3.0200000000000001E-2</v>
      </c>
      <c r="H225" s="9">
        <v>0</v>
      </c>
      <c r="I225" s="9">
        <v>0</v>
      </c>
      <c r="J225" s="8"/>
      <c r="K225" s="8"/>
      <c r="L225" s="8"/>
      <c r="M225" s="8"/>
      <c r="N225" s="8"/>
      <c r="O225" s="8"/>
      <c r="P225" s="8"/>
      <c r="Q225" s="9">
        <v>53</v>
      </c>
      <c r="R225" s="9">
        <v>658</v>
      </c>
      <c r="S225" s="9">
        <v>2134</v>
      </c>
      <c r="T225" s="9">
        <v>216336</v>
      </c>
      <c r="U225" s="9">
        <v>0.3261</v>
      </c>
      <c r="V225" s="9">
        <v>0.97489999999999999</v>
      </c>
      <c r="W225" s="9">
        <v>0.87790000000000001</v>
      </c>
      <c r="X225" s="9">
        <v>307</v>
      </c>
      <c r="Y225" s="9">
        <v>432</v>
      </c>
      <c r="Z225" s="9">
        <v>0</v>
      </c>
      <c r="AA225" s="9">
        <v>0</v>
      </c>
      <c r="AB225" s="9">
        <v>0.21410000000000001</v>
      </c>
      <c r="AC225" s="9">
        <v>0</v>
      </c>
      <c r="AD225" s="9">
        <v>0</v>
      </c>
      <c r="AE225" s="9">
        <v>8</v>
      </c>
      <c r="AF225" s="9">
        <v>26</v>
      </c>
      <c r="AG225" s="9">
        <v>0</v>
      </c>
      <c r="AH225" s="9">
        <v>0</v>
      </c>
      <c r="AI225" s="9">
        <v>1.29E-2</v>
      </c>
      <c r="AJ225" s="9">
        <v>0</v>
      </c>
      <c r="AK225" s="9">
        <v>0</v>
      </c>
      <c r="AL225" s="8"/>
      <c r="AM225" s="8"/>
      <c r="AN225" s="8"/>
      <c r="AO225" s="8"/>
      <c r="AP225" s="8"/>
      <c r="AQ225" s="8"/>
      <c r="AR225" s="8"/>
      <c r="AT225" s="6">
        <f t="shared" si="0"/>
        <v>0</v>
      </c>
      <c r="AU225" s="6" t="str">
        <f t="shared" si="1"/>
        <v/>
      </c>
      <c r="AV225" s="6">
        <f t="shared" si="2"/>
        <v>328.77811550151978</v>
      </c>
      <c r="AW225" s="7">
        <f t="shared" si="3"/>
        <v>0</v>
      </c>
      <c r="AX225" s="6">
        <f t="shared" si="4"/>
        <v>0</v>
      </c>
      <c r="AY225" s="6" t="str">
        <f t="shared" si="5"/>
        <v/>
      </c>
      <c r="BA225" s="6">
        <f>VLOOKUP(A225, ALL_AP_DATA!$A$2:$F$3600, 6, FALSE)</f>
        <v>2018</v>
      </c>
      <c r="BB225" s="6">
        <f>VLOOKUP(A225, projmetadata!$A$2:$D$2036, 4, FALSE)</f>
        <v>61061</v>
      </c>
      <c r="BC225" s="6" t="e">
        <f t="array" aca="1" ref="BC225" ca="1">_xludf.IFS(I225&lt;&gt;0, F225/I225, P225&lt;&gt;0, M225/P225, W225&lt;&gt;0, T225/W225, AD225&lt;&gt;0, AA225/AD225, AK225&lt;&gt;0, AH225/AK225, AR225&lt;&gt;0, AO225/AR225, TRUE, 0)</f>
        <v>#NAME?</v>
      </c>
      <c r="BE225" s="6" t="e">
        <f t="shared" ca="1" si="16"/>
        <v>#NAME?</v>
      </c>
      <c r="BF225" s="6" t="e">
        <f t="shared" ca="1" si="17"/>
        <v>#NAME?</v>
      </c>
      <c r="BG225" s="6"/>
      <c r="BH225" s="6">
        <f>VLOOKUP(A225, ALL_AP_DATA!$A$2:$D$3600, 3, FALSE)</f>
        <v>732</v>
      </c>
      <c r="BI225" s="6">
        <f>VLOOKUP(A225, ALL_AP_DATA!$A$2:$E$3600, 5, FALSE)</f>
        <v>246428</v>
      </c>
      <c r="BJ225" s="6">
        <f t="shared" si="8"/>
        <v>122.11496531219029</v>
      </c>
      <c r="BK225" s="6">
        <f t="shared" si="18"/>
        <v>0.36273538156590684</v>
      </c>
    </row>
    <row r="226" spans="1:63" ht="15.75" customHeight="1" x14ac:dyDescent="0.25">
      <c r="A226" s="8" t="s">
        <v>1715</v>
      </c>
      <c r="B226" s="9" t="s">
        <v>1491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9">
        <v>21</v>
      </c>
      <c r="R226" s="9">
        <v>93</v>
      </c>
      <c r="S226" s="9">
        <v>202</v>
      </c>
      <c r="T226" s="9">
        <v>84242</v>
      </c>
      <c r="U226" s="9">
        <v>0.3705</v>
      </c>
      <c r="V226" s="9">
        <v>0.86699999999999999</v>
      </c>
      <c r="W226" s="9">
        <v>0.95520000000000005</v>
      </c>
      <c r="X226" s="9">
        <v>2</v>
      </c>
      <c r="Y226" s="9">
        <v>15</v>
      </c>
      <c r="Z226" s="9">
        <v>64</v>
      </c>
      <c r="AA226" s="9">
        <v>1345</v>
      </c>
      <c r="AB226" s="9">
        <v>5.9799999999999999E-2</v>
      </c>
      <c r="AC226" s="9">
        <v>0.2747</v>
      </c>
      <c r="AD226" s="9">
        <v>1.5299999999999999E-2</v>
      </c>
      <c r="AE226" s="9">
        <v>6</v>
      </c>
      <c r="AF226" s="9">
        <v>36</v>
      </c>
      <c r="AG226" s="9">
        <v>43</v>
      </c>
      <c r="AH226" s="9">
        <v>629</v>
      </c>
      <c r="AI226" s="9">
        <v>0.1434</v>
      </c>
      <c r="AJ226" s="9">
        <v>0.1845</v>
      </c>
      <c r="AK226" s="9">
        <v>7.1000000000000004E-3</v>
      </c>
      <c r="AL226" s="8"/>
      <c r="AM226" s="8"/>
      <c r="AN226" s="8"/>
      <c r="AO226" s="8"/>
      <c r="AP226" s="8"/>
      <c r="AQ226" s="8"/>
      <c r="AR226" s="8"/>
      <c r="AT226" s="6" t="str">
        <f t="shared" si="0"/>
        <v/>
      </c>
      <c r="AU226" s="6" t="str">
        <f t="shared" si="1"/>
        <v/>
      </c>
      <c r="AV226" s="6">
        <f t="shared" si="2"/>
        <v>905.82795698924735</v>
      </c>
      <c r="AW226" s="7">
        <f t="shared" si="3"/>
        <v>89.666666666666671</v>
      </c>
      <c r="AX226" s="6">
        <f t="shared" si="4"/>
        <v>17.472222222222221</v>
      </c>
      <c r="AY226" s="6" t="str">
        <f t="shared" si="5"/>
        <v/>
      </c>
      <c r="BA226" s="6">
        <f>VLOOKUP(A226, ALL_AP_DATA!$A$2:$F$3600, 6, FALSE)</f>
        <v>251</v>
      </c>
      <c r="BB226" s="6">
        <f>VLOOKUP(A226, projmetadata!$A$2:$D$2036, 4, FALSE)</f>
        <v>12919</v>
      </c>
      <c r="BC226" s="6" t="e">
        <f t="array" aca="1" ref="BC226" ca="1">_xludf.IFS(I226&lt;&gt;0, F226/I226, P226&lt;&gt;0, M226/P226, W226&lt;&gt;0, T226/W226, AD226&lt;&gt;0, AA226/AD226, AK226&lt;&gt;0, AH226/AK226, AR226&lt;&gt;0, AO226/AR226, TRUE, 0)</f>
        <v>#NAME?</v>
      </c>
      <c r="BE226" s="6" t="e">
        <f t="shared" ca="1" si="16"/>
        <v>#NAME?</v>
      </c>
      <c r="BF226" s="6" t="e">
        <f t="shared" ca="1" si="17"/>
        <v>#NAME?</v>
      </c>
      <c r="BG226" s="6"/>
      <c r="BH226" s="6">
        <f>VLOOKUP(A226, ALL_AP_DATA!$A$2:$D$3600, 3, FALSE)</f>
        <v>124</v>
      </c>
      <c r="BI226" s="6">
        <f>VLOOKUP(A226, ALL_AP_DATA!$A$2:$E$3600, 5, FALSE)</f>
        <v>88191</v>
      </c>
      <c r="BJ226" s="6">
        <f t="shared" si="8"/>
        <v>351.35856573705178</v>
      </c>
      <c r="BK226" s="6">
        <f t="shared" si="18"/>
        <v>0.49402390438247012</v>
      </c>
    </row>
    <row r="227" spans="1:63" ht="15.75" customHeight="1" x14ac:dyDescent="0.25">
      <c r="A227" s="8" t="s">
        <v>1716</v>
      </c>
      <c r="B227" s="9" t="s">
        <v>1491</v>
      </c>
      <c r="C227" s="9">
        <v>4</v>
      </c>
      <c r="D227" s="9">
        <v>22</v>
      </c>
      <c r="E227" s="9">
        <v>61</v>
      </c>
      <c r="F227" s="9">
        <v>5931</v>
      </c>
      <c r="G227" s="9">
        <v>4.07E-2</v>
      </c>
      <c r="H227" s="9">
        <v>0.20749999999999999</v>
      </c>
      <c r="I227" s="9">
        <v>0.1424</v>
      </c>
      <c r="J227" s="9">
        <v>2</v>
      </c>
      <c r="K227" s="9">
        <v>19</v>
      </c>
      <c r="L227" s="9">
        <v>77</v>
      </c>
      <c r="M227" s="9">
        <v>4909</v>
      </c>
      <c r="N227" s="9">
        <v>3.5200000000000002E-2</v>
      </c>
      <c r="O227" s="9">
        <v>0.26190000000000002</v>
      </c>
      <c r="P227" s="9">
        <v>0.1179</v>
      </c>
      <c r="Q227" s="9">
        <v>40</v>
      </c>
      <c r="R227" s="9">
        <v>133</v>
      </c>
      <c r="S227" s="9">
        <v>228</v>
      </c>
      <c r="T227" s="9">
        <v>25186</v>
      </c>
      <c r="U227" s="9">
        <v>0.24629999999999999</v>
      </c>
      <c r="V227" s="9">
        <v>0.77549999999999997</v>
      </c>
      <c r="W227" s="9">
        <v>0.60470000000000002</v>
      </c>
      <c r="X227" s="9">
        <v>49</v>
      </c>
      <c r="Y227" s="9">
        <v>234</v>
      </c>
      <c r="Z227" s="9">
        <v>188</v>
      </c>
      <c r="AA227" s="9">
        <v>23608</v>
      </c>
      <c r="AB227" s="9">
        <v>0.43330000000000002</v>
      </c>
      <c r="AC227" s="9">
        <v>0.63949999999999996</v>
      </c>
      <c r="AD227" s="9">
        <v>0.56679999999999997</v>
      </c>
      <c r="AE227" s="9">
        <v>14</v>
      </c>
      <c r="AF227" s="9">
        <v>88</v>
      </c>
      <c r="AG227" s="9">
        <v>54</v>
      </c>
      <c r="AH227" s="9">
        <v>3952</v>
      </c>
      <c r="AI227" s="9">
        <v>0.16300000000000001</v>
      </c>
      <c r="AJ227" s="9">
        <v>0.1837</v>
      </c>
      <c r="AK227" s="9">
        <v>9.4899999999999998E-2</v>
      </c>
      <c r="AL227" s="8"/>
      <c r="AM227" s="8"/>
      <c r="AN227" s="8"/>
      <c r="AO227" s="8"/>
      <c r="AP227" s="8"/>
      <c r="AQ227" s="8"/>
      <c r="AR227" s="8"/>
      <c r="AT227" s="6">
        <f t="shared" si="0"/>
        <v>269.59090909090907</v>
      </c>
      <c r="AU227" s="6">
        <f t="shared" si="1"/>
        <v>258.36842105263156</v>
      </c>
      <c r="AV227" s="6">
        <f t="shared" si="2"/>
        <v>189.36842105263159</v>
      </c>
      <c r="AW227" s="7">
        <f t="shared" si="3"/>
        <v>100.88888888888889</v>
      </c>
      <c r="AX227" s="6">
        <f t="shared" si="4"/>
        <v>44.909090909090907</v>
      </c>
      <c r="AY227" s="6" t="str">
        <f t="shared" si="5"/>
        <v/>
      </c>
      <c r="BA227" s="6">
        <f>VLOOKUP(A227, ALL_AP_DATA!$A$2:$F$3600, 6, FALSE)</f>
        <v>540</v>
      </c>
      <c r="BB227" s="6">
        <f>VLOOKUP(A227, projmetadata!$A$2:$D$2036, 4, FALSE)</f>
        <v>43982</v>
      </c>
      <c r="BC227" s="6" t="e">
        <f t="array" aca="1" ref="BC227" ca="1">_xludf.IFS(I227&lt;&gt;0, F227/I227, P227&lt;&gt;0, M227/P227, W227&lt;&gt;0, T227/W227, AD227&lt;&gt;0, AA227/AD227, AK227&lt;&gt;0, AH227/AK227, AR227&lt;&gt;0, AO227/AR227, TRUE, 0)</f>
        <v>#NAME?</v>
      </c>
      <c r="BE227" s="6" t="e">
        <f t="shared" ca="1" si="16"/>
        <v>#NAME?</v>
      </c>
      <c r="BF227" s="6" t="e">
        <f t="shared" ca="1" si="17"/>
        <v>#NAME?</v>
      </c>
      <c r="BG227" s="6"/>
      <c r="BH227" s="6">
        <f>VLOOKUP(A227, ALL_AP_DATA!$A$2:$D$3600, 3, FALSE)</f>
        <v>178</v>
      </c>
      <c r="BI227" s="6">
        <f>VLOOKUP(A227, ALL_AP_DATA!$A$2:$E$3600, 5, FALSE)</f>
        <v>41651</v>
      </c>
      <c r="BJ227" s="6">
        <f t="shared" si="8"/>
        <v>77.131481481481487</v>
      </c>
      <c r="BK227" s="6">
        <f t="shared" si="18"/>
        <v>0.32962962962962961</v>
      </c>
    </row>
    <row r="228" spans="1:63" ht="15.75" customHeight="1" x14ac:dyDescent="0.25">
      <c r="A228" s="8" t="s">
        <v>1717</v>
      </c>
      <c r="B228" s="9" t="s">
        <v>1491</v>
      </c>
      <c r="C228" s="9">
        <v>18</v>
      </c>
      <c r="D228" s="9">
        <v>82</v>
      </c>
      <c r="E228" s="9">
        <v>147</v>
      </c>
      <c r="F228" s="9">
        <v>6985</v>
      </c>
      <c r="G228" s="9">
        <v>6.4199999999999993E-2</v>
      </c>
      <c r="H228" s="9">
        <v>0.1429</v>
      </c>
      <c r="I228" s="9">
        <v>0.1143</v>
      </c>
      <c r="J228" s="8"/>
      <c r="K228" s="8"/>
      <c r="L228" s="8"/>
      <c r="M228" s="8"/>
      <c r="N228" s="8"/>
      <c r="O228" s="8"/>
      <c r="P228" s="8"/>
      <c r="Q228" s="9">
        <v>69</v>
      </c>
      <c r="R228" s="9">
        <v>243</v>
      </c>
      <c r="S228" s="9">
        <v>801</v>
      </c>
      <c r="T228" s="9">
        <v>44527</v>
      </c>
      <c r="U228" s="9">
        <v>0.19009999999999999</v>
      </c>
      <c r="V228" s="9">
        <v>0.77839999999999998</v>
      </c>
      <c r="W228" s="9">
        <v>0.72889999999999999</v>
      </c>
      <c r="X228" s="9">
        <v>52</v>
      </c>
      <c r="Y228" s="9">
        <v>560</v>
      </c>
      <c r="Z228" s="9">
        <v>632</v>
      </c>
      <c r="AA228" s="9">
        <v>30996</v>
      </c>
      <c r="AB228" s="9">
        <v>0.43819999999999998</v>
      </c>
      <c r="AC228" s="9">
        <v>0.61419999999999997</v>
      </c>
      <c r="AD228" s="9">
        <v>0.50739999999999996</v>
      </c>
      <c r="AE228" s="9">
        <v>8</v>
      </c>
      <c r="AF228" s="9">
        <v>26</v>
      </c>
      <c r="AG228" s="9">
        <v>95</v>
      </c>
      <c r="AH228" s="9">
        <v>4634</v>
      </c>
      <c r="AI228" s="9">
        <v>2.0299999999999999E-2</v>
      </c>
      <c r="AJ228" s="9">
        <v>9.2299999999999993E-2</v>
      </c>
      <c r="AK228" s="9">
        <v>7.5899999999999995E-2</v>
      </c>
      <c r="AL228" s="9">
        <v>2</v>
      </c>
      <c r="AM228" s="9">
        <v>37</v>
      </c>
      <c r="AN228" s="9">
        <v>195</v>
      </c>
      <c r="AO228" s="9">
        <v>11165</v>
      </c>
      <c r="AP228" s="9">
        <v>2.9000000000000001E-2</v>
      </c>
      <c r="AQ228" s="9">
        <v>0.1895</v>
      </c>
      <c r="AR228" s="9">
        <v>0.18279999999999999</v>
      </c>
      <c r="AT228" s="6">
        <f t="shared" si="0"/>
        <v>85.182926829268297</v>
      </c>
      <c r="AU228" s="6" t="str">
        <f t="shared" si="1"/>
        <v/>
      </c>
      <c r="AV228" s="6">
        <f t="shared" si="2"/>
        <v>183.23868312757202</v>
      </c>
      <c r="AW228" s="7">
        <f t="shared" si="3"/>
        <v>55.35</v>
      </c>
      <c r="AX228" s="6">
        <f t="shared" si="4"/>
        <v>178.23076923076923</v>
      </c>
      <c r="AY228" s="6">
        <f t="shared" si="5"/>
        <v>301.75675675675677</v>
      </c>
      <c r="BA228" s="6">
        <f>VLOOKUP(A228, ALL_AP_DATA!$A$2:$F$3600, 6, FALSE)</f>
        <v>1278</v>
      </c>
      <c r="BB228" s="6">
        <f>VLOOKUP(A228, projmetadata!$A$2:$D$2036, 4, FALSE)</f>
        <v>45753</v>
      </c>
      <c r="BC228" s="6" t="e">
        <f t="array" aca="1" ref="BC228" ca="1">_xludf.IFS(I228&lt;&gt;0, F228/I228, P228&lt;&gt;0, M228/P228, W228&lt;&gt;0, T228/W228, AD228&lt;&gt;0, AA228/AD228, AK228&lt;&gt;0, AH228/AK228, AR228&lt;&gt;0, AO228/AR228, TRUE, 0)</f>
        <v>#NAME?</v>
      </c>
      <c r="BE228" s="6" t="e">
        <f t="shared" ca="1" si="16"/>
        <v>#NAME?</v>
      </c>
      <c r="BF228" s="6" t="e">
        <f t="shared" ca="1" si="17"/>
        <v>#NAME?</v>
      </c>
      <c r="BG228" s="6"/>
      <c r="BH228" s="6">
        <f>VLOOKUP(A228, ALL_AP_DATA!$A$2:$D$3600, 3, FALSE)</f>
        <v>320</v>
      </c>
      <c r="BI228" s="6">
        <f>VLOOKUP(A228, ALL_AP_DATA!$A$2:$E$3600, 5, FALSE)</f>
        <v>61092</v>
      </c>
      <c r="BJ228" s="6">
        <f t="shared" si="8"/>
        <v>47.802816901408448</v>
      </c>
      <c r="BK228" s="6">
        <f t="shared" si="18"/>
        <v>0.25039123630672927</v>
      </c>
    </row>
    <row r="229" spans="1:63" ht="15.75" customHeight="1" x14ac:dyDescent="0.25">
      <c r="A229" s="8" t="s">
        <v>1718</v>
      </c>
      <c r="B229" s="9" t="s">
        <v>1491</v>
      </c>
      <c r="C229" s="9">
        <v>3</v>
      </c>
      <c r="D229" s="9">
        <v>112</v>
      </c>
      <c r="E229" s="9">
        <v>522</v>
      </c>
      <c r="F229" s="9">
        <v>33860</v>
      </c>
      <c r="G229" s="9">
        <v>0.1633</v>
      </c>
      <c r="H229" s="9">
        <v>0.62370000000000003</v>
      </c>
      <c r="I229" s="9">
        <v>0.4521</v>
      </c>
      <c r="J229" s="9">
        <v>16</v>
      </c>
      <c r="K229" s="9">
        <v>66</v>
      </c>
      <c r="L229" s="9">
        <v>484</v>
      </c>
      <c r="M229" s="9">
        <v>32368</v>
      </c>
      <c r="N229" s="9">
        <v>9.6199999999999994E-2</v>
      </c>
      <c r="O229" s="9">
        <v>0.57830000000000004</v>
      </c>
      <c r="P229" s="9">
        <v>0.43219999999999997</v>
      </c>
      <c r="Q229" s="9">
        <v>42</v>
      </c>
      <c r="R229" s="9">
        <v>244</v>
      </c>
      <c r="S229" s="9">
        <v>775</v>
      </c>
      <c r="T229" s="9">
        <v>61899</v>
      </c>
      <c r="U229" s="9">
        <v>0.35570000000000002</v>
      </c>
      <c r="V229" s="9">
        <v>0.92589999999999995</v>
      </c>
      <c r="W229" s="9">
        <v>0.82650000000000001</v>
      </c>
      <c r="X229" s="9">
        <v>37</v>
      </c>
      <c r="Y229" s="9">
        <v>269</v>
      </c>
      <c r="Z229" s="9">
        <v>588</v>
      </c>
      <c r="AA229" s="9">
        <v>43767</v>
      </c>
      <c r="AB229" s="9">
        <v>0.3921</v>
      </c>
      <c r="AC229" s="9">
        <v>0.70250000000000001</v>
      </c>
      <c r="AD229" s="9">
        <v>0.58440000000000003</v>
      </c>
      <c r="AE229" s="9">
        <v>24</v>
      </c>
      <c r="AF229" s="9">
        <v>97</v>
      </c>
      <c r="AG229" s="9">
        <v>496</v>
      </c>
      <c r="AH229" s="9">
        <v>31902</v>
      </c>
      <c r="AI229" s="9">
        <v>0.1414</v>
      </c>
      <c r="AJ229" s="9">
        <v>0.59260000000000002</v>
      </c>
      <c r="AK229" s="9">
        <v>0.42599999999999999</v>
      </c>
      <c r="AL229" s="9">
        <v>10</v>
      </c>
      <c r="AM229" s="9">
        <v>122</v>
      </c>
      <c r="AN229" s="9">
        <v>587</v>
      </c>
      <c r="AO229" s="9">
        <v>45144</v>
      </c>
      <c r="AP229" s="9">
        <v>0.17780000000000001</v>
      </c>
      <c r="AQ229" s="9">
        <v>0.70130000000000003</v>
      </c>
      <c r="AR229" s="9">
        <v>0.6028</v>
      </c>
      <c r="AT229" s="6">
        <f t="shared" si="0"/>
        <v>302.32142857142856</v>
      </c>
      <c r="AU229" s="6">
        <f t="shared" si="1"/>
        <v>490.42424242424244</v>
      </c>
      <c r="AV229" s="6">
        <f t="shared" si="2"/>
        <v>253.6844262295082</v>
      </c>
      <c r="AW229" s="7">
        <f t="shared" si="3"/>
        <v>162.70260223048328</v>
      </c>
      <c r="AX229" s="6">
        <f t="shared" si="4"/>
        <v>328.88659793814435</v>
      </c>
      <c r="AY229" s="6">
        <f t="shared" si="5"/>
        <v>370.03278688524591</v>
      </c>
      <c r="BA229" s="6">
        <f>VLOOKUP(A229, ALL_AP_DATA!$A$2:$F$3600, 6, FALSE)</f>
        <v>686</v>
      </c>
      <c r="BB229" s="6">
        <f>VLOOKUP(A229, projmetadata!$A$2:$D$2036, 4, FALSE)</f>
        <v>60815</v>
      </c>
      <c r="BC229" s="6" t="e">
        <f t="array" aca="1" ref="BC229" ca="1">_xludf.IFS(I229&lt;&gt;0, F229/I229, P229&lt;&gt;0, M229/P229, W229&lt;&gt;0, T229/W229, AD229&lt;&gt;0, AA229/AD229, AK229&lt;&gt;0, AH229/AK229, AR229&lt;&gt;0, AO229/AR229, TRUE, 0)</f>
        <v>#NAME?</v>
      </c>
      <c r="BE229" s="6" t="e">
        <f t="shared" ca="1" si="16"/>
        <v>#NAME?</v>
      </c>
      <c r="BF229" s="6" t="e">
        <f t="shared" ca="1" si="17"/>
        <v>#NAME?</v>
      </c>
      <c r="BG229" s="6"/>
      <c r="BH229" s="6">
        <f>VLOOKUP(A229, ALL_AP_DATA!$A$2:$D$3600, 3, FALSE)</f>
        <v>266</v>
      </c>
      <c r="BI229" s="6">
        <f>VLOOKUP(A229, ALL_AP_DATA!$A$2:$E$3600, 5, FALSE)</f>
        <v>74890</v>
      </c>
      <c r="BJ229" s="6">
        <f t="shared" si="8"/>
        <v>109.16909620991254</v>
      </c>
      <c r="BK229" s="6">
        <f t="shared" si="18"/>
        <v>0.38775510204081631</v>
      </c>
    </row>
    <row r="230" spans="1:63" ht="15.75" customHeight="1" x14ac:dyDescent="0.25">
      <c r="A230" s="8" t="s">
        <v>1719</v>
      </c>
      <c r="B230" s="9" t="s">
        <v>1491</v>
      </c>
      <c r="C230" s="9">
        <v>5</v>
      </c>
      <c r="D230" s="9">
        <v>53</v>
      </c>
      <c r="E230" s="9">
        <v>391</v>
      </c>
      <c r="F230" s="9">
        <v>18672</v>
      </c>
      <c r="G230" s="9">
        <v>0.12130000000000001</v>
      </c>
      <c r="H230" s="9">
        <v>0.3826</v>
      </c>
      <c r="I230" s="9">
        <v>0.36470000000000002</v>
      </c>
      <c r="J230" s="9">
        <v>22</v>
      </c>
      <c r="K230" s="9">
        <v>89</v>
      </c>
      <c r="L230" s="9">
        <v>625</v>
      </c>
      <c r="M230" s="9">
        <v>29908</v>
      </c>
      <c r="N230" s="9">
        <v>0.20369999999999999</v>
      </c>
      <c r="O230" s="9">
        <v>0.61150000000000004</v>
      </c>
      <c r="P230" s="9">
        <v>0.58409999999999995</v>
      </c>
      <c r="Q230" s="9">
        <v>34</v>
      </c>
      <c r="R230" s="9">
        <v>178</v>
      </c>
      <c r="S230" s="9">
        <v>897</v>
      </c>
      <c r="T230" s="9">
        <v>42933</v>
      </c>
      <c r="U230" s="9">
        <v>0.4073</v>
      </c>
      <c r="V230" s="9">
        <v>0.87770000000000004</v>
      </c>
      <c r="W230" s="9">
        <v>0.83850000000000002</v>
      </c>
      <c r="X230" s="9">
        <v>24</v>
      </c>
      <c r="Y230" s="9">
        <v>225</v>
      </c>
      <c r="Z230" s="9">
        <v>721</v>
      </c>
      <c r="AA230" s="9">
        <v>37019</v>
      </c>
      <c r="AB230" s="9">
        <v>0.51490000000000002</v>
      </c>
      <c r="AC230" s="9">
        <v>0.70550000000000002</v>
      </c>
      <c r="AD230" s="9">
        <v>0.72299999999999998</v>
      </c>
      <c r="AE230" s="9">
        <v>9</v>
      </c>
      <c r="AF230" s="9">
        <v>62</v>
      </c>
      <c r="AG230" s="9">
        <v>361</v>
      </c>
      <c r="AH230" s="9">
        <v>19122</v>
      </c>
      <c r="AI230" s="9">
        <v>0.1419</v>
      </c>
      <c r="AJ230" s="9">
        <v>0.35320000000000001</v>
      </c>
      <c r="AK230" s="9">
        <v>0.3735</v>
      </c>
      <c r="AL230" s="9">
        <v>14</v>
      </c>
      <c r="AM230" s="9">
        <v>115</v>
      </c>
      <c r="AN230" s="9">
        <v>784</v>
      </c>
      <c r="AO230" s="9">
        <v>35988</v>
      </c>
      <c r="AP230" s="9">
        <v>0.26319999999999999</v>
      </c>
      <c r="AQ230" s="9">
        <v>0.7671</v>
      </c>
      <c r="AR230" s="9">
        <v>0.70279999999999998</v>
      </c>
      <c r="AT230" s="6">
        <f t="shared" si="0"/>
        <v>352.30188679245282</v>
      </c>
      <c r="AU230" s="6">
        <f t="shared" si="1"/>
        <v>336.04494382022472</v>
      </c>
      <c r="AV230" s="6">
        <f t="shared" si="2"/>
        <v>241.19662921348313</v>
      </c>
      <c r="AW230" s="7">
        <f t="shared" si="3"/>
        <v>164.5288888888889</v>
      </c>
      <c r="AX230" s="6">
        <f t="shared" si="4"/>
        <v>308.41935483870969</v>
      </c>
      <c r="AY230" s="6">
        <f t="shared" si="5"/>
        <v>312.93913043478261</v>
      </c>
      <c r="BA230" s="6">
        <f>VLOOKUP(A230, ALL_AP_DATA!$A$2:$F$3600, 6, FALSE)</f>
        <v>437</v>
      </c>
      <c r="BB230" s="6">
        <f>VLOOKUP(A230, projmetadata!$A$2:$D$2036, 4, FALSE)</f>
        <v>79134</v>
      </c>
      <c r="BC230" s="6" t="e">
        <f t="array" aca="1" ref="BC230" ca="1">_xludf.IFS(I230&lt;&gt;0, F230/I230, P230&lt;&gt;0, M230/P230, W230&lt;&gt;0, T230/W230, AD230&lt;&gt;0, AA230/AD230, AK230&lt;&gt;0, AH230/AK230, AR230&lt;&gt;0, AO230/AR230, TRUE, 0)</f>
        <v>#NAME?</v>
      </c>
      <c r="BE230" s="6" t="e">
        <f t="shared" ca="1" si="16"/>
        <v>#NAME?</v>
      </c>
      <c r="BF230" s="6" t="e">
        <f t="shared" ca="1" si="17"/>
        <v>#NAME?</v>
      </c>
      <c r="BG230" s="6"/>
      <c r="BH230" s="6">
        <f>VLOOKUP(A230, ALL_AP_DATA!$A$2:$D$3600, 3, FALSE)</f>
        <v>218</v>
      </c>
      <c r="BI230" s="6">
        <f>VLOOKUP(A230, ALL_AP_DATA!$A$2:$E$3600, 5, FALSE)</f>
        <v>51203</v>
      </c>
      <c r="BJ230" s="6">
        <f t="shared" si="8"/>
        <v>117.16933638443936</v>
      </c>
      <c r="BK230" s="6">
        <f t="shared" si="18"/>
        <v>0.4988558352402746</v>
      </c>
    </row>
    <row r="231" spans="1:63" ht="15.75" customHeight="1" x14ac:dyDescent="0.25">
      <c r="A231" s="8" t="s">
        <v>1720</v>
      </c>
      <c r="B231" s="9" t="s">
        <v>1491</v>
      </c>
      <c r="C231" s="9">
        <v>2</v>
      </c>
      <c r="D231" s="9">
        <v>144</v>
      </c>
      <c r="E231" s="9">
        <v>880</v>
      </c>
      <c r="F231" s="9">
        <v>20678</v>
      </c>
      <c r="G231" s="9">
        <v>0.22259999999999999</v>
      </c>
      <c r="H231" s="9">
        <v>0.48299999999999998</v>
      </c>
      <c r="I231" s="9">
        <v>0.1021</v>
      </c>
      <c r="J231" s="9">
        <v>10</v>
      </c>
      <c r="K231" s="9">
        <v>67</v>
      </c>
      <c r="L231" s="9">
        <v>792</v>
      </c>
      <c r="M231" s="9">
        <v>20893</v>
      </c>
      <c r="N231" s="9">
        <v>0.1036</v>
      </c>
      <c r="O231" s="9">
        <v>0.43469999999999998</v>
      </c>
      <c r="P231" s="9">
        <v>0.1032</v>
      </c>
      <c r="Q231" s="9">
        <v>52</v>
      </c>
      <c r="R231" s="9">
        <v>261</v>
      </c>
      <c r="S231" s="9">
        <v>1602</v>
      </c>
      <c r="T231" s="9">
        <v>106759</v>
      </c>
      <c r="U231" s="9">
        <v>0.40339999999999998</v>
      </c>
      <c r="V231" s="9">
        <v>0.87929999999999997</v>
      </c>
      <c r="W231" s="9">
        <v>0.52710000000000001</v>
      </c>
      <c r="X231" s="9">
        <v>112</v>
      </c>
      <c r="Y231" s="9">
        <v>257</v>
      </c>
      <c r="Z231" s="9">
        <v>1165</v>
      </c>
      <c r="AA231" s="9">
        <v>33487</v>
      </c>
      <c r="AB231" s="9">
        <v>0.3972</v>
      </c>
      <c r="AC231" s="9">
        <v>0.63939999999999997</v>
      </c>
      <c r="AD231" s="9">
        <v>0.1653</v>
      </c>
      <c r="AE231" s="9">
        <v>9</v>
      </c>
      <c r="AF231" s="9">
        <v>41</v>
      </c>
      <c r="AG231" s="9">
        <v>488</v>
      </c>
      <c r="AH231" s="9">
        <v>10445</v>
      </c>
      <c r="AI231" s="9">
        <v>6.3399999999999998E-2</v>
      </c>
      <c r="AJ231" s="9">
        <v>0.26779999999999998</v>
      </c>
      <c r="AK231" s="9">
        <v>5.16E-2</v>
      </c>
      <c r="AL231" s="9">
        <v>4</v>
      </c>
      <c r="AM231" s="9">
        <v>88</v>
      </c>
      <c r="AN231" s="9">
        <v>1029</v>
      </c>
      <c r="AO231" s="9">
        <v>24167</v>
      </c>
      <c r="AP231" s="9">
        <v>0.13600000000000001</v>
      </c>
      <c r="AQ231" s="9">
        <v>0.56479999999999997</v>
      </c>
      <c r="AR231" s="9">
        <v>0.1193</v>
      </c>
      <c r="AT231" s="6">
        <f t="shared" si="0"/>
        <v>143.59722222222223</v>
      </c>
      <c r="AU231" s="6">
        <f t="shared" si="1"/>
        <v>311.83582089552237</v>
      </c>
      <c r="AV231" s="6">
        <f t="shared" si="2"/>
        <v>409.03831417624519</v>
      </c>
      <c r="AW231" s="7">
        <f t="shared" si="3"/>
        <v>130.29961089494162</v>
      </c>
      <c r="AX231" s="6">
        <f t="shared" si="4"/>
        <v>254.7560975609756</v>
      </c>
      <c r="AY231" s="6">
        <f t="shared" si="5"/>
        <v>274.625</v>
      </c>
      <c r="BA231" s="6">
        <f>VLOOKUP(A231, ALL_AP_DATA!$A$2:$F$3600, 6, FALSE)</f>
        <v>647</v>
      </c>
      <c r="BB231" s="6">
        <f>VLOOKUP(A231, projmetadata!$A$2:$D$2036, 4, FALSE)</f>
        <v>70812</v>
      </c>
      <c r="BC231" s="6" t="e">
        <f t="array" aca="1" ref="BC231" ca="1">_xludf.IFS(I231&lt;&gt;0, F231/I231, P231&lt;&gt;0, M231/P231, W231&lt;&gt;0, T231/W231, AD231&lt;&gt;0, AA231/AD231, AK231&lt;&gt;0, AH231/AK231, AR231&lt;&gt;0, AO231/AR231, TRUE, 0)</f>
        <v>#NAME?</v>
      </c>
      <c r="BE231" s="6" t="e">
        <f t="shared" ca="1" si="16"/>
        <v>#NAME?</v>
      </c>
      <c r="BF231" s="6" t="e">
        <f t="shared" ca="1" si="17"/>
        <v>#NAME?</v>
      </c>
      <c r="BG231" s="6"/>
      <c r="BH231" s="6">
        <f>VLOOKUP(A231, ALL_AP_DATA!$A$2:$D$3600, 3, FALSE)</f>
        <v>299</v>
      </c>
      <c r="BI231" s="6">
        <f>VLOOKUP(A231, ALL_AP_DATA!$A$2:$E$3600, 5, FALSE)</f>
        <v>202541</v>
      </c>
      <c r="BJ231" s="6">
        <f t="shared" si="8"/>
        <v>313.04636785162285</v>
      </c>
      <c r="BK231" s="6">
        <f t="shared" si="18"/>
        <v>0.46213292117465227</v>
      </c>
    </row>
    <row r="232" spans="1:63" ht="15.75" customHeight="1" x14ac:dyDescent="0.25">
      <c r="A232" s="8" t="s">
        <v>1721</v>
      </c>
      <c r="B232" s="9" t="s">
        <v>1491</v>
      </c>
      <c r="C232" s="9">
        <v>2</v>
      </c>
      <c r="D232" s="9">
        <v>37</v>
      </c>
      <c r="E232" s="9">
        <v>114</v>
      </c>
      <c r="F232" s="9">
        <v>1596</v>
      </c>
      <c r="G232" s="9">
        <v>0.2606</v>
      </c>
      <c r="H232" s="9">
        <v>0.3775</v>
      </c>
      <c r="I232" s="9">
        <v>0.22259999999999999</v>
      </c>
      <c r="J232" s="8"/>
      <c r="K232" s="8"/>
      <c r="L232" s="8"/>
      <c r="M232" s="8"/>
      <c r="N232" s="8"/>
      <c r="O232" s="8"/>
      <c r="P232" s="8"/>
      <c r="Q232" s="9">
        <v>6</v>
      </c>
      <c r="R232" s="9">
        <v>25</v>
      </c>
      <c r="S232" s="9">
        <v>239</v>
      </c>
      <c r="T232" s="9">
        <v>4200</v>
      </c>
      <c r="U232" s="9">
        <v>0.17610000000000001</v>
      </c>
      <c r="V232" s="9">
        <v>0.79139999999999999</v>
      </c>
      <c r="W232" s="9">
        <v>0.5857</v>
      </c>
      <c r="X232" s="9">
        <v>12</v>
      </c>
      <c r="Y232" s="9">
        <v>64</v>
      </c>
      <c r="Z232" s="9">
        <v>122</v>
      </c>
      <c r="AA232" s="9">
        <v>2042</v>
      </c>
      <c r="AB232" s="9">
        <v>0.45069999999999999</v>
      </c>
      <c r="AC232" s="9">
        <v>0.40400000000000003</v>
      </c>
      <c r="AD232" s="9">
        <v>0.2848</v>
      </c>
      <c r="AE232" s="9">
        <v>14</v>
      </c>
      <c r="AF232" s="9">
        <v>29</v>
      </c>
      <c r="AG232" s="9">
        <v>95</v>
      </c>
      <c r="AH232" s="9">
        <v>1454</v>
      </c>
      <c r="AI232" s="9">
        <v>0.20419999999999999</v>
      </c>
      <c r="AJ232" s="9">
        <v>0.31459999999999999</v>
      </c>
      <c r="AK232" s="9">
        <v>0.20280000000000001</v>
      </c>
      <c r="AL232" s="8"/>
      <c r="AM232" s="8"/>
      <c r="AN232" s="8"/>
      <c r="AO232" s="8"/>
      <c r="AP232" s="8"/>
      <c r="AQ232" s="8"/>
      <c r="AR232" s="8"/>
      <c r="AT232" s="6">
        <f t="shared" si="0"/>
        <v>43.135135135135137</v>
      </c>
      <c r="AU232" s="6" t="str">
        <f t="shared" si="1"/>
        <v/>
      </c>
      <c r="AV232" s="6">
        <f t="shared" si="2"/>
        <v>168</v>
      </c>
      <c r="AW232" s="7">
        <f t="shared" si="3"/>
        <v>31.90625</v>
      </c>
      <c r="AX232" s="6">
        <f t="shared" si="4"/>
        <v>50.137931034482762</v>
      </c>
      <c r="AY232" s="6" t="str">
        <f t="shared" si="5"/>
        <v/>
      </c>
      <c r="BA232" s="6">
        <f>VLOOKUP(A232, ALL_AP_DATA!$A$2:$F$3600, 6, FALSE)</f>
        <v>142</v>
      </c>
      <c r="BB232" s="6">
        <f>VLOOKUP(A232, projmetadata!$A$2:$D$2036, 4, FALSE)</f>
        <v>13431</v>
      </c>
      <c r="BC232" s="6" t="e">
        <f t="array" aca="1" ref="BC232" ca="1">_xludf.IFS(I232&lt;&gt;0, F232/I232, P232&lt;&gt;0, M232/P232, W232&lt;&gt;0, T232/W232, AD232&lt;&gt;0, AA232/AD232, AK232&lt;&gt;0, AH232/AK232, AR232&lt;&gt;0, AO232/AR232, TRUE, 0)</f>
        <v>#NAME?</v>
      </c>
      <c r="BE232" s="6" t="e">
        <f t="shared" ca="1" si="16"/>
        <v>#NAME?</v>
      </c>
      <c r="BF232" s="6" t="e">
        <f t="shared" ca="1" si="17"/>
        <v>#NAME?</v>
      </c>
      <c r="BG232" s="6"/>
      <c r="BH232" s="6">
        <f>VLOOKUP(A232, ALL_AP_DATA!$A$2:$D$3600, 3, FALSE)</f>
        <v>51</v>
      </c>
      <c r="BI232" s="6">
        <f>VLOOKUP(A232, ALL_AP_DATA!$A$2:$E$3600, 5, FALSE)</f>
        <v>7171</v>
      </c>
      <c r="BJ232" s="6">
        <f t="shared" si="8"/>
        <v>50.5</v>
      </c>
      <c r="BK232" s="6">
        <f t="shared" si="18"/>
        <v>0.35915492957746481</v>
      </c>
    </row>
    <row r="233" spans="1:63" ht="15.75" customHeight="1" x14ac:dyDescent="0.25">
      <c r="A233" s="8" t="s">
        <v>1722</v>
      </c>
      <c r="B233" s="9" t="s">
        <v>1491</v>
      </c>
      <c r="C233" s="9">
        <v>3</v>
      </c>
      <c r="D233" s="9">
        <v>177</v>
      </c>
      <c r="E233" s="9">
        <v>1352</v>
      </c>
      <c r="F233" s="9">
        <v>54699</v>
      </c>
      <c r="G233" s="9">
        <v>0.12509999999999999</v>
      </c>
      <c r="H233" s="9">
        <v>0.46050000000000002</v>
      </c>
      <c r="I233" s="9">
        <v>0.19159999999999999</v>
      </c>
      <c r="J233" s="9">
        <v>36</v>
      </c>
      <c r="K233" s="9">
        <v>177</v>
      </c>
      <c r="L233" s="9">
        <v>1502</v>
      </c>
      <c r="M233" s="9">
        <v>101357</v>
      </c>
      <c r="N233" s="9">
        <v>0.12509999999999999</v>
      </c>
      <c r="O233" s="9">
        <v>0.51160000000000005</v>
      </c>
      <c r="P233" s="9">
        <v>0.35499999999999998</v>
      </c>
      <c r="Q233" s="9">
        <v>121</v>
      </c>
      <c r="R233" s="9">
        <v>644</v>
      </c>
      <c r="S233" s="9">
        <v>2656</v>
      </c>
      <c r="T233" s="9">
        <v>258475</v>
      </c>
      <c r="U233" s="9">
        <v>0.4551</v>
      </c>
      <c r="V233" s="9">
        <v>0.90459999999999996</v>
      </c>
      <c r="W233" s="9">
        <v>0.9052</v>
      </c>
      <c r="X233" s="9">
        <v>143</v>
      </c>
      <c r="Y233" s="9">
        <v>264</v>
      </c>
      <c r="Z233" s="9">
        <v>1633</v>
      </c>
      <c r="AA233" s="9">
        <v>79991</v>
      </c>
      <c r="AB233" s="9">
        <v>0.18659999999999999</v>
      </c>
      <c r="AC233" s="9">
        <v>0.55620000000000003</v>
      </c>
      <c r="AD233" s="9">
        <v>0.28010000000000002</v>
      </c>
      <c r="AE233" s="9">
        <v>28</v>
      </c>
      <c r="AF233" s="9">
        <v>227</v>
      </c>
      <c r="AG233" s="9">
        <v>1486</v>
      </c>
      <c r="AH233" s="9">
        <v>93494</v>
      </c>
      <c r="AI233" s="9">
        <v>0.16039999999999999</v>
      </c>
      <c r="AJ233" s="9">
        <v>0.50609999999999999</v>
      </c>
      <c r="AK233" s="9">
        <v>0.32740000000000002</v>
      </c>
      <c r="AL233" s="9">
        <v>17</v>
      </c>
      <c r="AM233" s="9">
        <v>289</v>
      </c>
      <c r="AN233" s="9">
        <v>1982</v>
      </c>
      <c r="AO233" s="9">
        <v>180517</v>
      </c>
      <c r="AP233" s="9">
        <v>0.20419999999999999</v>
      </c>
      <c r="AQ233" s="9">
        <v>0.67510000000000003</v>
      </c>
      <c r="AR233" s="9">
        <v>0.63219999999999998</v>
      </c>
      <c r="AT233" s="6">
        <f t="shared" si="0"/>
        <v>309.03389830508473</v>
      </c>
      <c r="AU233" s="6">
        <f t="shared" si="1"/>
        <v>572.63841807909603</v>
      </c>
      <c r="AV233" s="6">
        <f t="shared" si="2"/>
        <v>401.35869565217394</v>
      </c>
      <c r="AW233" s="7">
        <f t="shared" si="3"/>
        <v>302.99621212121212</v>
      </c>
      <c r="AX233" s="6">
        <f t="shared" si="4"/>
        <v>411.86784140969161</v>
      </c>
      <c r="AY233" s="6">
        <f t="shared" si="5"/>
        <v>624.62629757785464</v>
      </c>
      <c r="BA233" s="6">
        <f>VLOOKUP(A233, ALL_AP_DATA!$A$2:$F$3600, 6, FALSE)</f>
        <v>1415</v>
      </c>
      <c r="BB233" s="6">
        <f>VLOOKUP(A233, projmetadata!$A$2:$D$2036, 4, FALSE)</f>
        <v>100392</v>
      </c>
      <c r="BC233" s="6" t="e">
        <f t="array" aca="1" ref="BC233" ca="1">_xludf.IFS(I233&lt;&gt;0, F233/I233, P233&lt;&gt;0, M233/P233, W233&lt;&gt;0, T233/W233, AD233&lt;&gt;0, AA233/AD233, AK233&lt;&gt;0, AH233/AK233, AR233&lt;&gt;0, AO233/AR233, TRUE, 0)</f>
        <v>#NAME?</v>
      </c>
      <c r="BE233" s="6" t="e">
        <f t="shared" ca="1" si="16"/>
        <v>#NAME?</v>
      </c>
      <c r="BF233" s="6" t="e">
        <f t="shared" ca="1" si="17"/>
        <v>#NAME?</v>
      </c>
      <c r="BG233" s="6"/>
      <c r="BH233" s="6">
        <f>VLOOKUP(A233, ALL_AP_DATA!$A$2:$D$3600, 3, FALSE)</f>
        <v>684</v>
      </c>
      <c r="BI233" s="6">
        <f>VLOOKUP(A233, ALL_AP_DATA!$A$2:$E$3600, 5, FALSE)</f>
        <v>285547</v>
      </c>
      <c r="BJ233" s="6">
        <f t="shared" si="8"/>
        <v>201.8</v>
      </c>
      <c r="BK233" s="6">
        <f t="shared" si="18"/>
        <v>0.48339222614840988</v>
      </c>
    </row>
    <row r="234" spans="1:63" ht="15.75" customHeight="1" x14ac:dyDescent="0.25">
      <c r="A234" s="8" t="s">
        <v>1723</v>
      </c>
      <c r="B234" s="9" t="s">
        <v>1491</v>
      </c>
      <c r="C234" s="9">
        <v>2</v>
      </c>
      <c r="D234" s="9">
        <v>5</v>
      </c>
      <c r="E234" s="9">
        <v>9</v>
      </c>
      <c r="F234" s="9">
        <v>176</v>
      </c>
      <c r="G234" s="9">
        <v>4.7600000000000003E-2</v>
      </c>
      <c r="H234" s="9">
        <v>8.7400000000000005E-2</v>
      </c>
      <c r="I234" s="9">
        <v>5.3100000000000001E-2</v>
      </c>
      <c r="J234" s="8"/>
      <c r="K234" s="8"/>
      <c r="L234" s="8"/>
      <c r="M234" s="8"/>
      <c r="N234" s="8"/>
      <c r="O234" s="8"/>
      <c r="P234" s="8"/>
      <c r="Q234" s="9">
        <v>1</v>
      </c>
      <c r="R234" s="9">
        <v>2</v>
      </c>
      <c r="S234" s="9">
        <v>19</v>
      </c>
      <c r="T234" s="9">
        <v>718</v>
      </c>
      <c r="U234" s="9">
        <v>1.9E-2</v>
      </c>
      <c r="V234" s="9">
        <v>0.1845</v>
      </c>
      <c r="W234" s="9">
        <v>0.2165</v>
      </c>
      <c r="X234" s="9">
        <v>1</v>
      </c>
      <c r="Y234" s="9">
        <v>6</v>
      </c>
      <c r="Z234" s="9">
        <v>1</v>
      </c>
      <c r="AA234" s="9">
        <v>6</v>
      </c>
      <c r="AB234" s="9">
        <v>5.7099999999999998E-2</v>
      </c>
      <c r="AC234" s="9">
        <v>9.7000000000000003E-3</v>
      </c>
      <c r="AD234" s="9">
        <v>1.8E-3</v>
      </c>
      <c r="AE234" s="9">
        <v>2</v>
      </c>
      <c r="AF234" s="9">
        <v>8</v>
      </c>
      <c r="AG234" s="9">
        <v>0</v>
      </c>
      <c r="AH234" s="9">
        <v>0</v>
      </c>
      <c r="AI234" s="9">
        <v>7.6200000000000004E-2</v>
      </c>
      <c r="AJ234" s="9">
        <v>0</v>
      </c>
      <c r="AK234" s="9">
        <v>0</v>
      </c>
      <c r="AL234" s="8"/>
      <c r="AM234" s="8"/>
      <c r="AN234" s="8"/>
      <c r="AO234" s="8"/>
      <c r="AP234" s="8"/>
      <c r="AQ234" s="8"/>
      <c r="AR234" s="8"/>
      <c r="AT234" s="6">
        <f t="shared" si="0"/>
        <v>35.200000000000003</v>
      </c>
      <c r="AU234" s="6" t="str">
        <f t="shared" si="1"/>
        <v/>
      </c>
      <c r="AV234" s="6">
        <f t="shared" si="2"/>
        <v>359</v>
      </c>
      <c r="AW234" s="7">
        <f t="shared" si="3"/>
        <v>1</v>
      </c>
      <c r="AX234" s="6">
        <f t="shared" si="4"/>
        <v>0</v>
      </c>
      <c r="AY234" s="6" t="str">
        <f t="shared" si="5"/>
        <v/>
      </c>
      <c r="BA234" s="6">
        <f>VLOOKUP(A234, ALL_AP_DATA!$A$2:$F$3600, 6, FALSE)</f>
        <v>105</v>
      </c>
      <c r="BB234" s="6">
        <f>VLOOKUP(A234, projmetadata!$A$2:$D$2036, 4, FALSE)</f>
        <v>17071</v>
      </c>
      <c r="BC234" s="6" t="e">
        <f t="array" aca="1" ref="BC234" ca="1">_xludf.IFS(I234&lt;&gt;0, F234/I234, P234&lt;&gt;0, M234/P234, W234&lt;&gt;0, T234/W234, AD234&lt;&gt;0, AA234/AD234, AK234&lt;&gt;0, AH234/AK234, AR234&lt;&gt;0, AO234/AR234, TRUE, 0)</f>
        <v>#NAME?</v>
      </c>
      <c r="BE234" s="6" t="e">
        <f t="shared" ca="1" si="16"/>
        <v>#NAME?</v>
      </c>
      <c r="BF234" s="6" t="e">
        <f t="shared" ca="1" si="17"/>
        <v>#NAME?</v>
      </c>
      <c r="BG234" s="6"/>
      <c r="BH234" s="6">
        <f>VLOOKUP(A234, ALL_AP_DATA!$A$2:$D$3600, 3, FALSE)</f>
        <v>15</v>
      </c>
      <c r="BI234" s="6">
        <f>VLOOKUP(A234, ALL_AP_DATA!$A$2:$E$3600, 5, FALSE)</f>
        <v>3317</v>
      </c>
      <c r="BJ234" s="6">
        <f t="shared" si="8"/>
        <v>31.590476190476192</v>
      </c>
      <c r="BK234" s="6">
        <f t="shared" si="18"/>
        <v>0.14285714285714285</v>
      </c>
    </row>
    <row r="235" spans="1:63" ht="15.75" customHeight="1" x14ac:dyDescent="0.25">
      <c r="A235" s="8" t="s">
        <v>1724</v>
      </c>
      <c r="B235" s="9" t="s">
        <v>1491</v>
      </c>
      <c r="C235" s="9">
        <v>1</v>
      </c>
      <c r="D235" s="9">
        <v>2</v>
      </c>
      <c r="E235" s="9">
        <v>0</v>
      </c>
      <c r="F235" s="9">
        <v>0</v>
      </c>
      <c r="G235" s="9">
        <v>4.0000000000000001E-3</v>
      </c>
      <c r="H235" s="9">
        <v>0</v>
      </c>
      <c r="I235" s="9">
        <v>0</v>
      </c>
      <c r="J235" s="8"/>
      <c r="K235" s="8"/>
      <c r="L235" s="8"/>
      <c r="M235" s="8"/>
      <c r="N235" s="8"/>
      <c r="O235" s="8"/>
      <c r="P235" s="8"/>
      <c r="Q235" s="9">
        <v>39</v>
      </c>
      <c r="R235" s="9">
        <v>181</v>
      </c>
      <c r="S235" s="9">
        <v>738</v>
      </c>
      <c r="T235" s="9">
        <v>124714</v>
      </c>
      <c r="U235" s="9">
        <v>0.36570000000000003</v>
      </c>
      <c r="V235" s="9">
        <v>0.84730000000000005</v>
      </c>
      <c r="W235" s="9">
        <v>0.89170000000000005</v>
      </c>
      <c r="X235" s="9">
        <v>4</v>
      </c>
      <c r="Y235" s="9">
        <v>23</v>
      </c>
      <c r="Z235" s="9">
        <v>51</v>
      </c>
      <c r="AA235" s="9">
        <v>1138</v>
      </c>
      <c r="AB235" s="9">
        <v>4.65E-2</v>
      </c>
      <c r="AC235" s="9">
        <v>5.8599999999999999E-2</v>
      </c>
      <c r="AD235" s="9">
        <v>8.0999999999999996E-3</v>
      </c>
      <c r="AE235" s="9">
        <v>8</v>
      </c>
      <c r="AF235" s="9">
        <v>25</v>
      </c>
      <c r="AG235" s="9">
        <v>22</v>
      </c>
      <c r="AH235" s="9">
        <v>1494</v>
      </c>
      <c r="AI235" s="9">
        <v>5.0500000000000003E-2</v>
      </c>
      <c r="AJ235" s="9">
        <v>2.53E-2</v>
      </c>
      <c r="AK235" s="9">
        <v>1.0699999999999999E-2</v>
      </c>
      <c r="AL235" s="8"/>
      <c r="AM235" s="8"/>
      <c r="AN235" s="8"/>
      <c r="AO235" s="8"/>
      <c r="AP235" s="8"/>
      <c r="AQ235" s="8"/>
      <c r="AR235" s="8"/>
      <c r="AT235" s="6">
        <f t="shared" si="0"/>
        <v>0</v>
      </c>
      <c r="AU235" s="6" t="str">
        <f t="shared" si="1"/>
        <v/>
      </c>
      <c r="AV235" s="6">
        <f t="shared" si="2"/>
        <v>689.02762430939231</v>
      </c>
      <c r="AW235" s="7">
        <f t="shared" si="3"/>
        <v>49.478260869565219</v>
      </c>
      <c r="AX235" s="6">
        <f t="shared" si="4"/>
        <v>59.76</v>
      </c>
      <c r="AY235" s="6" t="str">
        <f t="shared" si="5"/>
        <v/>
      </c>
      <c r="BA235" s="6">
        <f>VLOOKUP(A235, ALL_AP_DATA!$A$2:$F$3600, 6, FALSE)</f>
        <v>495</v>
      </c>
      <c r="BB235" s="6">
        <f>VLOOKUP(A235, projmetadata!$A$2:$D$2036, 4, FALSE)</f>
        <v>26899</v>
      </c>
      <c r="BC235" s="6" t="e">
        <f t="array" aca="1" ref="BC235" ca="1">_xludf.IFS(I235&lt;&gt;0, F235/I235, P235&lt;&gt;0, M235/P235, W235&lt;&gt;0, T235/W235, AD235&lt;&gt;0, AA235/AD235, AK235&lt;&gt;0, AH235/AK235, AR235&lt;&gt;0, AO235/AR235, TRUE, 0)</f>
        <v>#NAME?</v>
      </c>
      <c r="BE235" s="6" t="e">
        <f t="shared" ca="1" si="16"/>
        <v>#NAME?</v>
      </c>
      <c r="BF235" s="6" t="e">
        <f t="shared" ca="1" si="17"/>
        <v>#NAME?</v>
      </c>
      <c r="BG235" s="6"/>
      <c r="BH235" s="6">
        <f>VLOOKUP(A235, ALL_AP_DATA!$A$2:$D$3600, 3, FALSE)</f>
        <v>186</v>
      </c>
      <c r="BI235" s="6">
        <f>VLOOKUP(A235, ALL_AP_DATA!$A$2:$E$3600, 5, FALSE)</f>
        <v>139857</v>
      </c>
      <c r="BJ235" s="6">
        <f t="shared" si="8"/>
        <v>282.53939393939396</v>
      </c>
      <c r="BK235" s="6">
        <f t="shared" si="18"/>
        <v>0.37575757575757573</v>
      </c>
    </row>
    <row r="236" spans="1:63" ht="15.75" customHeight="1" x14ac:dyDescent="0.25">
      <c r="A236" s="8" t="s">
        <v>1725</v>
      </c>
      <c r="B236" s="9" t="s">
        <v>1491</v>
      </c>
      <c r="C236" s="9">
        <v>8</v>
      </c>
      <c r="D236" s="9">
        <v>189</v>
      </c>
      <c r="E236" s="9">
        <v>92</v>
      </c>
      <c r="F236" s="9">
        <v>3961</v>
      </c>
      <c r="G236" s="9">
        <v>0.16880000000000001</v>
      </c>
      <c r="H236" s="9">
        <v>0.45100000000000001</v>
      </c>
      <c r="I236" s="9">
        <v>9.2100000000000001E-2</v>
      </c>
      <c r="J236" s="9">
        <v>7</v>
      </c>
      <c r="K236" s="9">
        <v>14</v>
      </c>
      <c r="L236" s="9">
        <v>19</v>
      </c>
      <c r="M236" s="9">
        <v>985</v>
      </c>
      <c r="N236" s="9">
        <v>1.2500000000000001E-2</v>
      </c>
      <c r="O236" s="9">
        <v>9.3100000000000002E-2</v>
      </c>
      <c r="P236" s="9">
        <v>2.29E-2</v>
      </c>
      <c r="Q236" s="9">
        <v>27</v>
      </c>
      <c r="R236" s="9">
        <v>113</v>
      </c>
      <c r="S236" s="9">
        <v>124</v>
      </c>
      <c r="T236" s="9">
        <v>27154</v>
      </c>
      <c r="U236" s="9">
        <v>0.1009</v>
      </c>
      <c r="V236" s="9">
        <v>0.60780000000000001</v>
      </c>
      <c r="W236" s="9">
        <v>0.63149999999999995</v>
      </c>
      <c r="X236" s="9">
        <v>151</v>
      </c>
      <c r="Y236" s="9">
        <v>448</v>
      </c>
      <c r="Z236" s="9">
        <v>136</v>
      </c>
      <c r="AA236" s="9">
        <v>19942</v>
      </c>
      <c r="AB236" s="9">
        <v>0.4</v>
      </c>
      <c r="AC236" s="9">
        <v>0.66669999999999996</v>
      </c>
      <c r="AD236" s="9">
        <v>0.46379999999999999</v>
      </c>
      <c r="AE236" s="9">
        <v>31</v>
      </c>
      <c r="AF236" s="9">
        <v>190</v>
      </c>
      <c r="AG236" s="9">
        <v>64</v>
      </c>
      <c r="AH236" s="9">
        <v>7921</v>
      </c>
      <c r="AI236" s="9">
        <v>0.1696</v>
      </c>
      <c r="AJ236" s="9">
        <v>0.31369999999999998</v>
      </c>
      <c r="AK236" s="9">
        <v>0.1842</v>
      </c>
      <c r="AL236" s="9">
        <v>1</v>
      </c>
      <c r="AM236" s="9">
        <v>13</v>
      </c>
      <c r="AN236" s="9">
        <v>9</v>
      </c>
      <c r="AO236" s="9">
        <v>610</v>
      </c>
      <c r="AP236" s="9">
        <v>1.1599999999999999E-2</v>
      </c>
      <c r="AQ236" s="9">
        <v>4.41E-2</v>
      </c>
      <c r="AR236" s="9">
        <v>1.4200000000000001E-2</v>
      </c>
      <c r="AT236" s="6">
        <f t="shared" si="0"/>
        <v>20.957671957671959</v>
      </c>
      <c r="AU236" s="6">
        <f t="shared" si="1"/>
        <v>70.357142857142861</v>
      </c>
      <c r="AV236" s="6">
        <f t="shared" si="2"/>
        <v>240.30088495575222</v>
      </c>
      <c r="AW236" s="7">
        <f t="shared" si="3"/>
        <v>44.513392857142854</v>
      </c>
      <c r="AX236" s="6">
        <f t="shared" si="4"/>
        <v>41.689473684210526</v>
      </c>
      <c r="AY236" s="6">
        <f t="shared" si="5"/>
        <v>46.92307692307692</v>
      </c>
      <c r="BA236" s="6">
        <f>VLOOKUP(A236, ALL_AP_DATA!$A$2:$F$3600, 6, FALSE)</f>
        <v>1120</v>
      </c>
      <c r="BB236" s="6">
        <f>VLOOKUP(A236, projmetadata!$A$2:$D$2036, 4, FALSE)</f>
        <v>141161</v>
      </c>
      <c r="BC236" s="6" t="e">
        <f t="array" aca="1" ref="BC236" ca="1">_xludf.IFS(I236&lt;&gt;0, F236/I236, P236&lt;&gt;0, M236/P236, W236&lt;&gt;0, T236/W236, AD236&lt;&gt;0, AA236/AD236, AK236&lt;&gt;0, AH236/AK236, AR236&lt;&gt;0, AO236/AR236, TRUE, 0)</f>
        <v>#NAME?</v>
      </c>
      <c r="BE236" s="6" t="e">
        <f t="shared" ca="1" si="16"/>
        <v>#NAME?</v>
      </c>
      <c r="BF236" s="6" t="e">
        <f t="shared" ca="1" si="17"/>
        <v>#NAME?</v>
      </c>
      <c r="BG236" s="6"/>
      <c r="BH236" s="6">
        <f>VLOOKUP(A236, ALL_AP_DATA!$A$2:$D$3600, 3, FALSE)</f>
        <v>255</v>
      </c>
      <c r="BI236" s="6">
        <f>VLOOKUP(A236, ALL_AP_DATA!$A$2:$E$3600, 5, FALSE)</f>
        <v>43001</v>
      </c>
      <c r="BJ236" s="6">
        <f t="shared" si="8"/>
        <v>38.393749999999997</v>
      </c>
      <c r="BK236" s="6">
        <f t="shared" si="18"/>
        <v>0.22767857142857142</v>
      </c>
    </row>
    <row r="237" spans="1:63" ht="15.75" customHeight="1" x14ac:dyDescent="0.25">
      <c r="A237" s="8" t="s">
        <v>1726</v>
      </c>
      <c r="B237" s="9" t="s">
        <v>1491</v>
      </c>
      <c r="C237" s="9">
        <v>2</v>
      </c>
      <c r="D237" s="9">
        <v>29</v>
      </c>
      <c r="E237" s="9">
        <v>157</v>
      </c>
      <c r="F237" s="9">
        <v>2864</v>
      </c>
      <c r="G237" s="9">
        <v>0.10100000000000001</v>
      </c>
      <c r="H237" s="9">
        <v>0.19450000000000001</v>
      </c>
      <c r="I237" s="9">
        <v>8.8400000000000006E-2</v>
      </c>
      <c r="J237" s="9">
        <v>1</v>
      </c>
      <c r="K237" s="9">
        <v>9</v>
      </c>
      <c r="L237" s="9">
        <v>105</v>
      </c>
      <c r="M237" s="9">
        <v>2015</v>
      </c>
      <c r="N237" s="9">
        <v>3.1399999999999997E-2</v>
      </c>
      <c r="O237" s="9">
        <v>0.13009999999999999</v>
      </c>
      <c r="P237" s="9">
        <v>6.2199999999999998E-2</v>
      </c>
      <c r="Q237" s="9">
        <v>20</v>
      </c>
      <c r="R237" s="9">
        <v>140</v>
      </c>
      <c r="S237" s="9">
        <v>689</v>
      </c>
      <c r="T237" s="9">
        <v>28231</v>
      </c>
      <c r="U237" s="9">
        <v>0.48780000000000001</v>
      </c>
      <c r="V237" s="9">
        <v>0.8538</v>
      </c>
      <c r="W237" s="9">
        <v>0.87129999999999996</v>
      </c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9">
        <v>1</v>
      </c>
      <c r="AM237" s="9">
        <v>60</v>
      </c>
      <c r="AN237" s="9">
        <v>508</v>
      </c>
      <c r="AO237" s="9">
        <v>13741</v>
      </c>
      <c r="AP237" s="9">
        <v>0.20910000000000001</v>
      </c>
      <c r="AQ237" s="9">
        <v>0.62949999999999995</v>
      </c>
      <c r="AR237" s="9">
        <v>0.42409999999999998</v>
      </c>
      <c r="AT237" s="6">
        <f t="shared" si="0"/>
        <v>98.758620689655174</v>
      </c>
      <c r="AU237" s="6">
        <f t="shared" si="1"/>
        <v>223.88888888888889</v>
      </c>
      <c r="AV237" s="6">
        <f t="shared" si="2"/>
        <v>201.65</v>
      </c>
      <c r="AW237" s="7" t="str">
        <f t="shared" si="3"/>
        <v/>
      </c>
      <c r="AX237" s="6" t="str">
        <f t="shared" si="4"/>
        <v/>
      </c>
      <c r="AY237" s="6">
        <f t="shared" si="5"/>
        <v>229.01666666666668</v>
      </c>
      <c r="BA237" s="6">
        <f>VLOOKUP(A237, ALL_AP_DATA!$A$2:$F$3600, 6, FALSE)</f>
        <v>287</v>
      </c>
      <c r="BB237" s="6">
        <f>VLOOKUP(A237, projmetadata!$A$2:$D$2036, 4, FALSE)</f>
        <v>26058</v>
      </c>
      <c r="BC237" s="6" t="e">
        <f t="array" aca="1" ref="BC237" ca="1">_xludf.IFS(I237&lt;&gt;0, F237/I237, P237&lt;&gt;0, M237/P237, W237&lt;&gt;0, T237/W237, AD237&lt;&gt;0, AA237/AD237, AK237&lt;&gt;0, AH237/AK237, AR237&lt;&gt;0, AO237/AR237, TRUE, 0)</f>
        <v>#NAME?</v>
      </c>
      <c r="BE237" s="6" t="e">
        <f t="shared" ca="1" si="16"/>
        <v>#NAME?</v>
      </c>
      <c r="BF237" s="6" t="e">
        <f t="shared" ca="1" si="17"/>
        <v>#NAME?</v>
      </c>
      <c r="BG237" s="6"/>
      <c r="BH237" s="6">
        <f>VLOOKUP(A237, ALL_AP_DATA!$A$2:$D$3600, 3, FALSE)</f>
        <v>160</v>
      </c>
      <c r="BI237" s="6">
        <f>VLOOKUP(A237, ALL_AP_DATA!$A$2:$E$3600, 5, FALSE)</f>
        <v>32400</v>
      </c>
      <c r="BJ237" s="6">
        <f t="shared" si="8"/>
        <v>112.89198606271778</v>
      </c>
      <c r="BK237" s="6">
        <f t="shared" si="18"/>
        <v>0.55749128919860624</v>
      </c>
    </row>
    <row r="238" spans="1:63" ht="15.75" customHeight="1" x14ac:dyDescent="0.25">
      <c r="A238" s="8" t="s">
        <v>1727</v>
      </c>
      <c r="B238" s="9" t="s">
        <v>1491</v>
      </c>
      <c r="C238" s="9">
        <v>1</v>
      </c>
      <c r="D238" s="9">
        <v>4</v>
      </c>
      <c r="E238" s="9">
        <v>6</v>
      </c>
      <c r="F238" s="9">
        <v>208</v>
      </c>
      <c r="G238" s="9">
        <v>3.8E-3</v>
      </c>
      <c r="H238" s="9">
        <v>5.4100000000000002E-2</v>
      </c>
      <c r="I238" s="9">
        <v>1.9800000000000002E-2</v>
      </c>
      <c r="J238" s="8"/>
      <c r="K238" s="8"/>
      <c r="L238" s="8"/>
      <c r="M238" s="8"/>
      <c r="N238" s="8"/>
      <c r="O238" s="8"/>
      <c r="P238" s="8"/>
      <c r="Q238" s="9">
        <v>13</v>
      </c>
      <c r="R238" s="9">
        <v>49</v>
      </c>
      <c r="S238" s="9">
        <v>48</v>
      </c>
      <c r="T238" s="9">
        <v>4107</v>
      </c>
      <c r="U238" s="9">
        <v>4.6699999999999998E-2</v>
      </c>
      <c r="V238" s="9">
        <v>0.43240000000000001</v>
      </c>
      <c r="W238" s="9">
        <v>0.39179999999999998</v>
      </c>
      <c r="X238" s="9">
        <v>26</v>
      </c>
      <c r="Y238" s="9">
        <v>113</v>
      </c>
      <c r="Z238" s="9">
        <v>53</v>
      </c>
      <c r="AA238" s="9">
        <v>3685</v>
      </c>
      <c r="AB238" s="9">
        <v>0.1077</v>
      </c>
      <c r="AC238" s="9">
        <v>0.47749999999999998</v>
      </c>
      <c r="AD238" s="9">
        <v>0.35149999999999998</v>
      </c>
      <c r="AE238" s="9">
        <v>6</v>
      </c>
      <c r="AF238" s="9">
        <v>383</v>
      </c>
      <c r="AG238" s="9">
        <v>34</v>
      </c>
      <c r="AH238" s="9">
        <v>2650</v>
      </c>
      <c r="AI238" s="9">
        <v>0.36509999999999998</v>
      </c>
      <c r="AJ238" s="9">
        <v>0.30630000000000002</v>
      </c>
      <c r="AK238" s="9">
        <v>0.25280000000000002</v>
      </c>
      <c r="AL238" s="8"/>
      <c r="AM238" s="8"/>
      <c r="AN238" s="8"/>
      <c r="AO238" s="8"/>
      <c r="AP238" s="8"/>
      <c r="AQ238" s="8"/>
      <c r="AR238" s="8"/>
      <c r="AT238" s="6">
        <f t="shared" si="0"/>
        <v>52</v>
      </c>
      <c r="AU238" s="6" t="str">
        <f t="shared" si="1"/>
        <v/>
      </c>
      <c r="AV238" s="6">
        <f t="shared" si="2"/>
        <v>83.816326530612244</v>
      </c>
      <c r="AW238" s="7">
        <f t="shared" si="3"/>
        <v>32.610619469026545</v>
      </c>
      <c r="AX238" s="6">
        <f t="shared" si="4"/>
        <v>6.9190600522193213</v>
      </c>
      <c r="AY238" s="6" t="str">
        <f t="shared" si="5"/>
        <v/>
      </c>
      <c r="BA238" s="6">
        <f>VLOOKUP(A238, ALL_AP_DATA!$A$2:$F$3600, 6, FALSE)</f>
        <v>1049</v>
      </c>
      <c r="BB238" s="6">
        <f>VLOOKUP(A238, projmetadata!$A$2:$D$2036, 4, FALSE)</f>
        <v>24966</v>
      </c>
      <c r="BC238" s="6" t="e">
        <f t="array" aca="1" ref="BC238" ca="1">_xludf.IFS(I238&lt;&gt;0, F238/I238, P238&lt;&gt;0, M238/P238, W238&lt;&gt;0, T238/W238, AD238&lt;&gt;0, AA238/AD238, AK238&lt;&gt;0, AH238/AK238, AR238&lt;&gt;0, AO238/AR238, TRUE, 0)</f>
        <v>#NAME?</v>
      </c>
      <c r="BE238" s="6" t="e">
        <f t="shared" ca="1" si="16"/>
        <v>#NAME?</v>
      </c>
      <c r="BF238" s="6" t="e">
        <f t="shared" ca="1" si="17"/>
        <v>#NAME?</v>
      </c>
      <c r="BG238" s="6"/>
      <c r="BH238" s="6">
        <f>VLOOKUP(A238, ALL_AP_DATA!$A$2:$D$3600, 3, FALSE)</f>
        <v>54</v>
      </c>
      <c r="BI238" s="6">
        <f>VLOOKUP(A238, ALL_AP_DATA!$A$2:$E$3600, 5, FALSE)</f>
        <v>10483</v>
      </c>
      <c r="BJ238" s="6">
        <f t="shared" si="8"/>
        <v>9.9933269780743572</v>
      </c>
      <c r="BK238" s="6">
        <f t="shared" si="18"/>
        <v>5.1477597712106769E-2</v>
      </c>
    </row>
    <row r="239" spans="1:63" ht="15.75" customHeight="1" x14ac:dyDescent="0.25">
      <c r="A239" s="8" t="s">
        <v>1728</v>
      </c>
      <c r="B239" s="9" t="s">
        <v>1491</v>
      </c>
      <c r="C239" s="9">
        <v>3</v>
      </c>
      <c r="D239" s="9">
        <v>6</v>
      </c>
      <c r="E239" s="9">
        <v>3</v>
      </c>
      <c r="F239" s="9">
        <v>47</v>
      </c>
      <c r="G239" s="9">
        <v>2.8400000000000002E-2</v>
      </c>
      <c r="H239" s="9">
        <v>1.6E-2</v>
      </c>
      <c r="I239" s="9">
        <v>7.1999999999999998E-3</v>
      </c>
      <c r="J239" s="8"/>
      <c r="K239" s="8"/>
      <c r="L239" s="8"/>
      <c r="M239" s="8"/>
      <c r="N239" s="8"/>
      <c r="O239" s="8"/>
      <c r="P239" s="8"/>
      <c r="Q239" s="9">
        <v>12</v>
      </c>
      <c r="R239" s="9">
        <v>29</v>
      </c>
      <c r="S239" s="9">
        <v>84</v>
      </c>
      <c r="T239" s="9">
        <v>4271</v>
      </c>
      <c r="U239" s="9">
        <v>0.13739999999999999</v>
      </c>
      <c r="V239" s="9">
        <v>0.44919999999999999</v>
      </c>
      <c r="W239" s="9">
        <v>0.65439999999999998</v>
      </c>
      <c r="X239" s="9">
        <v>22</v>
      </c>
      <c r="Y239" s="9">
        <v>76</v>
      </c>
      <c r="Z239" s="9">
        <v>115</v>
      </c>
      <c r="AA239" s="9">
        <v>2610</v>
      </c>
      <c r="AB239" s="9">
        <v>0.36020000000000002</v>
      </c>
      <c r="AC239" s="9">
        <v>0.61499999999999999</v>
      </c>
      <c r="AD239" s="9">
        <v>0.39989999999999998</v>
      </c>
      <c r="AE239" s="9">
        <v>2</v>
      </c>
      <c r="AF239" s="9">
        <v>7</v>
      </c>
      <c r="AG239" s="9">
        <v>19</v>
      </c>
      <c r="AH239" s="9">
        <v>196</v>
      </c>
      <c r="AI239" s="9">
        <v>3.32E-2</v>
      </c>
      <c r="AJ239" s="9">
        <v>0.1016</v>
      </c>
      <c r="AK239" s="9">
        <v>0.03</v>
      </c>
      <c r="AL239" s="8"/>
      <c r="AM239" s="8"/>
      <c r="AN239" s="8"/>
      <c r="AO239" s="8"/>
      <c r="AP239" s="8"/>
      <c r="AQ239" s="8"/>
      <c r="AR239" s="8"/>
      <c r="AT239" s="6">
        <f t="shared" si="0"/>
        <v>7.833333333333333</v>
      </c>
      <c r="AU239" s="6" t="str">
        <f t="shared" si="1"/>
        <v/>
      </c>
      <c r="AV239" s="6">
        <f t="shared" si="2"/>
        <v>147.27586206896552</v>
      </c>
      <c r="AW239" s="7">
        <f t="shared" si="3"/>
        <v>34.342105263157897</v>
      </c>
      <c r="AX239" s="6">
        <f t="shared" si="4"/>
        <v>28</v>
      </c>
      <c r="AY239" s="6" t="str">
        <f t="shared" si="5"/>
        <v/>
      </c>
      <c r="BA239" s="6">
        <f>VLOOKUP(A239, ALL_AP_DATA!$A$2:$F$3600, 6, FALSE)</f>
        <v>211</v>
      </c>
      <c r="BB239" s="6">
        <f>VLOOKUP(A239, projmetadata!$A$2:$D$2036, 4, FALSE)</f>
        <v>14932</v>
      </c>
      <c r="BC239" s="6" t="e">
        <f t="array" aca="1" ref="BC239" ca="1">_xludf.IFS(I239&lt;&gt;0, F239/I239, P239&lt;&gt;0, M239/P239, W239&lt;&gt;0, T239/W239, AD239&lt;&gt;0, AA239/AD239, AK239&lt;&gt;0, AH239/AK239, AR239&lt;&gt;0, AO239/AR239, TRUE, 0)</f>
        <v>#NAME?</v>
      </c>
      <c r="BE239" s="6" t="e">
        <f t="shared" ca="1" si="16"/>
        <v>#NAME?</v>
      </c>
      <c r="BF239" s="6" t="e">
        <f t="shared" ca="1" si="17"/>
        <v>#NAME?</v>
      </c>
      <c r="BG239" s="6"/>
      <c r="BH239" s="6">
        <f>VLOOKUP(A239, ALL_AP_DATA!$A$2:$D$3600, 3, FALSE)</f>
        <v>35</v>
      </c>
      <c r="BI239" s="6">
        <f>VLOOKUP(A239, ALL_AP_DATA!$A$2:$E$3600, 5, FALSE)</f>
        <v>6527</v>
      </c>
      <c r="BJ239" s="6">
        <f t="shared" si="8"/>
        <v>30.933649289099527</v>
      </c>
      <c r="BK239" s="6">
        <f t="shared" si="18"/>
        <v>0.16587677725118483</v>
      </c>
    </row>
    <row r="240" spans="1:63" ht="15.75" customHeight="1" x14ac:dyDescent="0.25">
      <c r="A240" s="8" t="s">
        <v>1729</v>
      </c>
      <c r="B240" s="9" t="s">
        <v>1491</v>
      </c>
      <c r="C240" s="9">
        <v>7</v>
      </c>
      <c r="D240" s="9">
        <v>19</v>
      </c>
      <c r="E240" s="9">
        <v>8</v>
      </c>
      <c r="F240" s="9">
        <v>153</v>
      </c>
      <c r="G240" s="9">
        <v>0.157</v>
      </c>
      <c r="H240" s="9">
        <v>0.42109999999999997</v>
      </c>
      <c r="I240" s="9">
        <v>0.32419999999999999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9">
        <v>3</v>
      </c>
      <c r="Y240" s="9">
        <v>29</v>
      </c>
      <c r="Z240" s="9">
        <v>12</v>
      </c>
      <c r="AA240" s="9">
        <v>190</v>
      </c>
      <c r="AB240" s="9">
        <v>0.2397</v>
      </c>
      <c r="AC240" s="9">
        <v>0.63160000000000005</v>
      </c>
      <c r="AD240" s="9">
        <v>0.40250000000000002</v>
      </c>
      <c r="AE240" s="9">
        <v>2</v>
      </c>
      <c r="AF240" s="9">
        <v>15</v>
      </c>
      <c r="AG240" s="9">
        <v>8</v>
      </c>
      <c r="AH240" s="9">
        <v>104</v>
      </c>
      <c r="AI240" s="9">
        <v>0.124</v>
      </c>
      <c r="AJ240" s="9">
        <v>0.42109999999999997</v>
      </c>
      <c r="AK240" s="9">
        <v>0.2203</v>
      </c>
      <c r="AL240" s="8"/>
      <c r="AM240" s="8"/>
      <c r="AN240" s="8"/>
      <c r="AO240" s="8"/>
      <c r="AP240" s="8"/>
      <c r="AQ240" s="8"/>
      <c r="AR240" s="8"/>
      <c r="AT240" s="6">
        <f t="shared" si="0"/>
        <v>8.0526315789473681</v>
      </c>
      <c r="AU240" s="6" t="str">
        <f t="shared" si="1"/>
        <v/>
      </c>
      <c r="AV240" s="6" t="str">
        <f t="shared" si="2"/>
        <v/>
      </c>
      <c r="AW240" s="7">
        <f t="shared" si="3"/>
        <v>6.5517241379310347</v>
      </c>
      <c r="AX240" s="6">
        <f t="shared" si="4"/>
        <v>6.9333333333333336</v>
      </c>
      <c r="AY240" s="6" t="str">
        <f t="shared" si="5"/>
        <v/>
      </c>
      <c r="BA240" s="6">
        <f>VLOOKUP(A240, ALL_AP_DATA!$A$2:$F$3600, 6, FALSE)</f>
        <v>121</v>
      </c>
      <c r="BB240" s="6">
        <f>VLOOKUP(A240, projmetadata!$A$2:$D$2036, 4, FALSE)</f>
        <v>12674</v>
      </c>
      <c r="BC240" s="6" t="e">
        <f t="array" aca="1" ref="BC240" ca="1">_xludf.IFS(I240&lt;&gt;0, F240/I240, P240&lt;&gt;0, M240/P240, W240&lt;&gt;0, T240/W240, AD240&lt;&gt;0, AA240/AD240, AK240&lt;&gt;0, AH240/AK240, AR240&lt;&gt;0, AO240/AR240, TRUE, 0)</f>
        <v>#NAME?</v>
      </c>
      <c r="BE240" s="6" t="e">
        <f t="shared" ca="1" si="16"/>
        <v>#NAME?</v>
      </c>
      <c r="BF240" s="6" t="e">
        <f t="shared" ca="1" si="17"/>
        <v>#NAME?</v>
      </c>
      <c r="BG240" s="6"/>
      <c r="BH240" s="6">
        <f>VLOOKUP(A240, ALL_AP_DATA!$A$2:$D$3600, 3, FALSE)</f>
        <v>18</v>
      </c>
      <c r="BI240" s="6">
        <f>VLOOKUP(A240, ALL_AP_DATA!$A$2:$E$3600, 5, FALSE)</f>
        <v>472</v>
      </c>
      <c r="BJ240" s="6">
        <f t="shared" si="8"/>
        <v>3.9008264462809916</v>
      </c>
      <c r="BK240" s="6">
        <f t="shared" si="18"/>
        <v>0.1487603305785124</v>
      </c>
    </row>
    <row r="241" spans="1:63" ht="15.75" customHeight="1" x14ac:dyDescent="0.25">
      <c r="A241" s="8" t="s">
        <v>1730</v>
      </c>
      <c r="B241" s="9" t="s">
        <v>1491</v>
      </c>
      <c r="C241" s="9">
        <v>6</v>
      </c>
      <c r="D241" s="9">
        <v>61</v>
      </c>
      <c r="E241" s="9">
        <v>120</v>
      </c>
      <c r="F241" s="9">
        <v>8336</v>
      </c>
      <c r="G241" s="9">
        <v>0.17730000000000001</v>
      </c>
      <c r="H241" s="9">
        <v>0.59409999999999996</v>
      </c>
      <c r="I241" s="9">
        <v>0.35639999999999999</v>
      </c>
      <c r="J241" s="9">
        <v>2</v>
      </c>
      <c r="K241" s="9">
        <v>39</v>
      </c>
      <c r="L241" s="9">
        <v>113</v>
      </c>
      <c r="M241" s="9">
        <v>9027</v>
      </c>
      <c r="N241" s="9">
        <v>0.1134</v>
      </c>
      <c r="O241" s="9">
        <v>0.55940000000000001</v>
      </c>
      <c r="P241" s="9">
        <v>0.38600000000000001</v>
      </c>
      <c r="Q241" s="9">
        <v>17</v>
      </c>
      <c r="R241" s="9">
        <v>99</v>
      </c>
      <c r="S241" s="9">
        <v>189</v>
      </c>
      <c r="T241" s="9">
        <v>17566</v>
      </c>
      <c r="U241" s="9">
        <v>0.2878</v>
      </c>
      <c r="V241" s="9">
        <v>0.93559999999999999</v>
      </c>
      <c r="W241" s="9">
        <v>0.75109999999999999</v>
      </c>
      <c r="X241" s="9">
        <v>33</v>
      </c>
      <c r="Y241" s="9">
        <v>169</v>
      </c>
      <c r="Z241" s="9">
        <v>142</v>
      </c>
      <c r="AA241" s="9">
        <v>15532</v>
      </c>
      <c r="AB241" s="9">
        <v>0.49130000000000001</v>
      </c>
      <c r="AC241" s="9">
        <v>0.70299999999999996</v>
      </c>
      <c r="AD241" s="9">
        <v>0.66410000000000002</v>
      </c>
      <c r="AE241" s="9">
        <v>18</v>
      </c>
      <c r="AF241" s="9">
        <v>59</v>
      </c>
      <c r="AG241" s="9">
        <v>112</v>
      </c>
      <c r="AH241" s="9">
        <v>7754</v>
      </c>
      <c r="AI241" s="9">
        <v>0.17150000000000001</v>
      </c>
      <c r="AJ241" s="9">
        <v>0.55449999999999999</v>
      </c>
      <c r="AK241" s="9">
        <v>0.33160000000000001</v>
      </c>
      <c r="AL241" s="9">
        <v>2</v>
      </c>
      <c r="AM241" s="9">
        <v>67</v>
      </c>
      <c r="AN241" s="9">
        <v>154</v>
      </c>
      <c r="AO241" s="9">
        <v>15328</v>
      </c>
      <c r="AP241" s="9">
        <v>0.1948</v>
      </c>
      <c r="AQ241" s="9">
        <v>0.76239999999999997</v>
      </c>
      <c r="AR241" s="9">
        <v>0.65539999999999998</v>
      </c>
      <c r="AT241" s="6">
        <f t="shared" si="0"/>
        <v>136.65573770491804</v>
      </c>
      <c r="AU241" s="6">
        <f t="shared" si="1"/>
        <v>231.46153846153845</v>
      </c>
      <c r="AV241" s="6">
        <f t="shared" si="2"/>
        <v>177.43434343434345</v>
      </c>
      <c r="AW241" s="7">
        <f t="shared" si="3"/>
        <v>91.905325443786978</v>
      </c>
      <c r="AX241" s="6">
        <f t="shared" si="4"/>
        <v>131.42372881355934</v>
      </c>
      <c r="AY241" s="6">
        <f t="shared" si="5"/>
        <v>228.77611940298507</v>
      </c>
      <c r="BA241" s="6">
        <f>VLOOKUP(A241, ALL_AP_DATA!$A$2:$F$3600, 6, FALSE)</f>
        <v>344</v>
      </c>
      <c r="BB241" s="6">
        <f>VLOOKUP(A241, projmetadata!$A$2:$D$2036, 4, FALSE)</f>
        <v>15563</v>
      </c>
      <c r="BC241" s="6" t="e">
        <f t="array" aca="1" ref="BC241" ca="1">_xludf.IFS(I241&lt;&gt;0, F241/I241, P241&lt;&gt;0, M241/P241, W241&lt;&gt;0, T241/W241, AD241&lt;&gt;0, AA241/AD241, AK241&lt;&gt;0, AH241/AK241, AR241&lt;&gt;0, AO241/AR241, TRUE, 0)</f>
        <v>#NAME?</v>
      </c>
      <c r="BE241" s="6" t="e">
        <f t="shared" ca="1" si="16"/>
        <v>#NAME?</v>
      </c>
      <c r="BF241" s="6" t="e">
        <f t="shared" ca="1" si="17"/>
        <v>#NAME?</v>
      </c>
      <c r="BG241" s="6"/>
      <c r="BH241" s="6">
        <f>VLOOKUP(A241, ALL_AP_DATA!$A$2:$D$3600, 3, FALSE)</f>
        <v>109</v>
      </c>
      <c r="BI241" s="6">
        <f>VLOOKUP(A241, ALL_AP_DATA!$A$2:$E$3600, 5, FALSE)</f>
        <v>23387</v>
      </c>
      <c r="BJ241" s="6">
        <f t="shared" si="8"/>
        <v>67.985465116279073</v>
      </c>
      <c r="BK241" s="6">
        <f t="shared" si="18"/>
        <v>0.31686046511627908</v>
      </c>
    </row>
    <row r="242" spans="1:63" ht="15.75" customHeight="1" x14ac:dyDescent="0.25">
      <c r="A242" s="8" t="s">
        <v>1731</v>
      </c>
      <c r="B242" s="9" t="s">
        <v>1491</v>
      </c>
      <c r="C242" s="9">
        <v>6</v>
      </c>
      <c r="D242" s="9">
        <v>116</v>
      </c>
      <c r="E242" s="9">
        <v>240</v>
      </c>
      <c r="F242" s="9">
        <v>18176</v>
      </c>
      <c r="G242" s="9">
        <v>0.22309999999999999</v>
      </c>
      <c r="H242" s="9">
        <v>0.53569999999999995</v>
      </c>
      <c r="I242" s="9">
        <v>0.28699999999999998</v>
      </c>
      <c r="J242" s="9">
        <v>17</v>
      </c>
      <c r="K242" s="9">
        <v>55</v>
      </c>
      <c r="L242" s="9">
        <v>216</v>
      </c>
      <c r="M242" s="9">
        <v>18635</v>
      </c>
      <c r="N242" s="9">
        <v>0.10580000000000001</v>
      </c>
      <c r="O242" s="9">
        <v>0.48209999999999997</v>
      </c>
      <c r="P242" s="9">
        <v>0.29430000000000001</v>
      </c>
      <c r="Q242" s="9">
        <v>32</v>
      </c>
      <c r="R242" s="9">
        <v>144</v>
      </c>
      <c r="S242" s="9">
        <v>365</v>
      </c>
      <c r="T242" s="9">
        <v>46526</v>
      </c>
      <c r="U242" s="9">
        <v>0.27689999999999998</v>
      </c>
      <c r="V242" s="9">
        <v>0.81469999999999998</v>
      </c>
      <c r="W242" s="9">
        <v>0.73470000000000002</v>
      </c>
      <c r="X242" s="9">
        <v>49</v>
      </c>
      <c r="Y242" s="9">
        <v>304</v>
      </c>
      <c r="Z242" s="9">
        <v>316</v>
      </c>
      <c r="AA242" s="9">
        <v>28876</v>
      </c>
      <c r="AB242" s="9">
        <v>0.58460000000000001</v>
      </c>
      <c r="AC242" s="9">
        <v>0.70540000000000003</v>
      </c>
      <c r="AD242" s="9">
        <v>0.45600000000000002</v>
      </c>
      <c r="AE242" s="9">
        <v>30</v>
      </c>
      <c r="AF242" s="9">
        <v>204</v>
      </c>
      <c r="AG242" s="9">
        <v>273</v>
      </c>
      <c r="AH242" s="9">
        <v>23063</v>
      </c>
      <c r="AI242" s="9">
        <v>0.39229999999999998</v>
      </c>
      <c r="AJ242" s="9">
        <v>0.60940000000000005</v>
      </c>
      <c r="AK242" s="9">
        <v>0.36420000000000002</v>
      </c>
      <c r="AL242" s="9">
        <v>8</v>
      </c>
      <c r="AM242" s="9">
        <v>66</v>
      </c>
      <c r="AN242" s="9">
        <v>285</v>
      </c>
      <c r="AO242" s="9">
        <v>30637</v>
      </c>
      <c r="AP242" s="9">
        <v>0.12690000000000001</v>
      </c>
      <c r="AQ242" s="9">
        <v>0.63619999999999999</v>
      </c>
      <c r="AR242" s="9">
        <v>0.48380000000000001</v>
      </c>
      <c r="AT242" s="6">
        <f t="shared" si="0"/>
        <v>156.68965517241378</v>
      </c>
      <c r="AU242" s="6">
        <f t="shared" si="1"/>
        <v>338.81818181818181</v>
      </c>
      <c r="AV242" s="6">
        <f t="shared" si="2"/>
        <v>323.09722222222223</v>
      </c>
      <c r="AW242" s="7">
        <f t="shared" si="3"/>
        <v>94.986842105263165</v>
      </c>
      <c r="AX242" s="6">
        <f t="shared" si="4"/>
        <v>113.05392156862744</v>
      </c>
      <c r="AY242" s="6">
        <f t="shared" si="5"/>
        <v>464.19696969696969</v>
      </c>
      <c r="BA242" s="6">
        <f>VLOOKUP(A242, ALL_AP_DATA!$A$2:$F$3600, 6, FALSE)</f>
        <v>520</v>
      </c>
      <c r="BB242" s="6">
        <f>VLOOKUP(A242, projmetadata!$A$2:$D$2036, 4, FALSE)</f>
        <v>111188</v>
      </c>
      <c r="BC242" s="6" t="e">
        <f t="array" aca="1" ref="BC242" ca="1">_xludf.IFS(I242&lt;&gt;0, F242/I242, P242&lt;&gt;0, M242/P242, W242&lt;&gt;0, T242/W242, AD242&lt;&gt;0, AA242/AD242, AK242&lt;&gt;0, AH242/AK242, AR242&lt;&gt;0, AO242/AR242, TRUE, 0)</f>
        <v>#NAME?</v>
      </c>
      <c r="BE242" s="6" t="e">
        <f t="shared" ca="1" si="16"/>
        <v>#NAME?</v>
      </c>
      <c r="BF242" s="6" t="e">
        <f t="shared" ca="1" si="17"/>
        <v>#NAME?</v>
      </c>
      <c r="BG242" s="6"/>
      <c r="BH242" s="6">
        <f>VLOOKUP(A242, ALL_AP_DATA!$A$2:$D$3600, 3, FALSE)</f>
        <v>175</v>
      </c>
      <c r="BI242" s="6">
        <f>VLOOKUP(A242, ALL_AP_DATA!$A$2:$E$3600, 5, FALSE)</f>
        <v>63330</v>
      </c>
      <c r="BJ242" s="6">
        <f t="shared" si="8"/>
        <v>121.78846153846153</v>
      </c>
      <c r="BK242" s="6">
        <f t="shared" si="18"/>
        <v>0.33653846153846156</v>
      </c>
    </row>
    <row r="243" spans="1:63" ht="15.75" customHeight="1" x14ac:dyDescent="0.25">
      <c r="A243" s="8" t="s">
        <v>1732</v>
      </c>
      <c r="B243" s="9" t="s">
        <v>1491</v>
      </c>
      <c r="C243" s="9">
        <v>14</v>
      </c>
      <c r="D243" s="9">
        <v>73</v>
      </c>
      <c r="E243" s="9">
        <v>76</v>
      </c>
      <c r="F243" s="9">
        <v>2831</v>
      </c>
      <c r="G243" s="9">
        <v>0.1085</v>
      </c>
      <c r="H243" s="9">
        <v>0.15670000000000001</v>
      </c>
      <c r="I243" s="9">
        <v>7.8700000000000006E-2</v>
      </c>
      <c r="J243" s="8"/>
      <c r="K243" s="8"/>
      <c r="L243" s="8"/>
      <c r="M243" s="8"/>
      <c r="N243" s="8"/>
      <c r="O243" s="8"/>
      <c r="P243" s="8"/>
      <c r="Q243" s="9">
        <v>45</v>
      </c>
      <c r="R243" s="9">
        <v>173</v>
      </c>
      <c r="S243" s="9">
        <v>349</v>
      </c>
      <c r="T243" s="9">
        <v>20756</v>
      </c>
      <c r="U243" s="9">
        <v>0.2571</v>
      </c>
      <c r="V243" s="9">
        <v>0.71960000000000002</v>
      </c>
      <c r="W243" s="9">
        <v>0.57699999999999996</v>
      </c>
      <c r="X243" s="9">
        <v>11</v>
      </c>
      <c r="Y243" s="9">
        <v>39</v>
      </c>
      <c r="Z243" s="9">
        <v>109</v>
      </c>
      <c r="AA243" s="9">
        <v>6321</v>
      </c>
      <c r="AB243" s="9">
        <v>5.79E-2</v>
      </c>
      <c r="AC243" s="9">
        <v>0.22470000000000001</v>
      </c>
      <c r="AD243" s="9">
        <v>0.1757</v>
      </c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T243" s="6">
        <f t="shared" si="0"/>
        <v>38.780821917808218</v>
      </c>
      <c r="AU243" s="6" t="str">
        <f t="shared" si="1"/>
        <v/>
      </c>
      <c r="AV243" s="6">
        <f t="shared" si="2"/>
        <v>119.97687861271676</v>
      </c>
      <c r="AW243" s="7">
        <f t="shared" si="3"/>
        <v>162.07692307692307</v>
      </c>
      <c r="AX243" s="6" t="str">
        <f t="shared" si="4"/>
        <v/>
      </c>
      <c r="AY243" s="6" t="str">
        <f t="shared" si="5"/>
        <v/>
      </c>
      <c r="BA243" s="6">
        <f>VLOOKUP(A243, ALL_AP_DATA!$A$2:$F$3600, 6, FALSE)</f>
        <v>673</v>
      </c>
      <c r="BB243" s="6">
        <f>VLOOKUP(A243, projmetadata!$A$2:$D$2036, 4, FALSE)</f>
        <v>53410</v>
      </c>
      <c r="BC243" s="6" t="e">
        <f t="array" aca="1" ref="BC243" ca="1">_xludf.IFS(I243&lt;&gt;0, F243/I243, P243&lt;&gt;0, M243/P243, W243&lt;&gt;0, T243/W243, AD243&lt;&gt;0, AA243/AD243, AK243&lt;&gt;0, AH243/AK243, AR243&lt;&gt;0, AO243/AR243, TRUE, 0)</f>
        <v>#NAME?</v>
      </c>
      <c r="BE243" s="6" t="e">
        <f t="shared" ca="1" si="16"/>
        <v>#NAME?</v>
      </c>
      <c r="BF243" s="6" t="e">
        <f t="shared" ca="1" si="17"/>
        <v>#NAME?</v>
      </c>
      <c r="BG243" s="6"/>
      <c r="BH243" s="6">
        <f>VLOOKUP(A243, ALL_AP_DATA!$A$2:$D$3600, 3, FALSE)</f>
        <v>257</v>
      </c>
      <c r="BI243" s="6">
        <f>VLOOKUP(A243, ALL_AP_DATA!$A$2:$E$3600, 5, FALSE)</f>
        <v>35970</v>
      </c>
      <c r="BJ243" s="6">
        <f t="shared" si="8"/>
        <v>53.447251114413078</v>
      </c>
      <c r="BK243" s="6">
        <f t="shared" si="18"/>
        <v>0.38187221396731053</v>
      </c>
    </row>
    <row r="244" spans="1:63" ht="15.75" customHeight="1" x14ac:dyDescent="0.25">
      <c r="A244" s="8" t="s">
        <v>1733</v>
      </c>
      <c r="B244" s="9" t="s">
        <v>1491</v>
      </c>
      <c r="C244" s="9">
        <v>43</v>
      </c>
      <c r="D244" s="9">
        <v>302</v>
      </c>
      <c r="E244" s="9">
        <v>445</v>
      </c>
      <c r="F244" s="9">
        <v>23823</v>
      </c>
      <c r="G244" s="9">
        <v>0.25919999999999999</v>
      </c>
      <c r="H244" s="9">
        <v>0.34660000000000002</v>
      </c>
      <c r="I244" s="9">
        <v>0.25069999999999998</v>
      </c>
      <c r="J244" s="9">
        <v>10</v>
      </c>
      <c r="K244" s="9">
        <v>46</v>
      </c>
      <c r="L244" s="9">
        <v>311</v>
      </c>
      <c r="M244" s="9">
        <v>14943</v>
      </c>
      <c r="N244" s="9">
        <v>3.95E-2</v>
      </c>
      <c r="O244" s="9">
        <v>0.2422</v>
      </c>
      <c r="P244" s="9">
        <v>0.15720000000000001</v>
      </c>
      <c r="Q244" s="9">
        <v>39</v>
      </c>
      <c r="R244" s="9">
        <v>277</v>
      </c>
      <c r="S244" s="9">
        <v>1029</v>
      </c>
      <c r="T244" s="9">
        <v>57355</v>
      </c>
      <c r="U244" s="9">
        <v>0.23780000000000001</v>
      </c>
      <c r="V244" s="9">
        <v>0.8014</v>
      </c>
      <c r="W244" s="9">
        <v>0.60350000000000004</v>
      </c>
      <c r="X244" s="9">
        <v>548</v>
      </c>
      <c r="Y244" s="9">
        <v>482</v>
      </c>
      <c r="Z244" s="9">
        <v>895</v>
      </c>
      <c r="AA244" s="9">
        <v>50244</v>
      </c>
      <c r="AB244" s="9">
        <v>0.41370000000000001</v>
      </c>
      <c r="AC244" s="9">
        <v>0.69699999999999995</v>
      </c>
      <c r="AD244" s="9">
        <v>0.52869999999999995</v>
      </c>
      <c r="AE244" s="9">
        <v>12</v>
      </c>
      <c r="AF244" s="9">
        <v>128</v>
      </c>
      <c r="AG244" s="9">
        <v>523</v>
      </c>
      <c r="AH244" s="9">
        <v>25536</v>
      </c>
      <c r="AI244" s="9">
        <v>0.1099</v>
      </c>
      <c r="AJ244" s="9">
        <v>0.4073</v>
      </c>
      <c r="AK244" s="9">
        <v>0.26869999999999999</v>
      </c>
      <c r="AL244" s="9">
        <v>4</v>
      </c>
      <c r="AM244" s="9">
        <v>26</v>
      </c>
      <c r="AN244" s="9">
        <v>587</v>
      </c>
      <c r="AO244" s="9">
        <v>10460</v>
      </c>
      <c r="AP244" s="9">
        <v>2.23E-2</v>
      </c>
      <c r="AQ244" s="9">
        <v>0.4572</v>
      </c>
      <c r="AR244" s="9">
        <v>0.1101</v>
      </c>
      <c r="AT244" s="6">
        <f t="shared" si="0"/>
        <v>78.884105960264904</v>
      </c>
      <c r="AU244" s="6">
        <f t="shared" si="1"/>
        <v>324.8478260869565</v>
      </c>
      <c r="AV244" s="6">
        <f t="shared" si="2"/>
        <v>207.05776173285199</v>
      </c>
      <c r="AW244" s="7">
        <f t="shared" si="3"/>
        <v>104.24066390041494</v>
      </c>
      <c r="AX244" s="6">
        <f t="shared" si="4"/>
        <v>199.5</v>
      </c>
      <c r="AY244" s="6">
        <f t="shared" si="5"/>
        <v>402.30769230769232</v>
      </c>
      <c r="BA244" s="6">
        <f>VLOOKUP(A244, ALL_AP_DATA!$A$2:$F$3600, 6, FALSE)</f>
        <v>1165</v>
      </c>
      <c r="BB244" s="6">
        <f>VLOOKUP(A244, projmetadata!$A$2:$D$2036, 4, FALSE)</f>
        <v>178008</v>
      </c>
      <c r="BC244" s="6" t="e">
        <f t="array" aca="1" ref="BC244" ca="1">_xludf.IFS(I244&lt;&gt;0, F244/I244, P244&lt;&gt;0, M244/P244, W244&lt;&gt;0, T244/W244, AD244&lt;&gt;0, AA244/AD244, AK244&lt;&gt;0, AH244/AK244, AR244&lt;&gt;0, AO244/AR244, TRUE, 0)</f>
        <v>#NAME?</v>
      </c>
      <c r="BE244" s="6" t="e">
        <f t="shared" ca="1" si="16"/>
        <v>#NAME?</v>
      </c>
      <c r="BF244" s="6" t="e">
        <f t="shared" ca="1" si="17"/>
        <v>#NAME?</v>
      </c>
      <c r="BG244" s="6"/>
      <c r="BH244" s="6">
        <f>VLOOKUP(A244, ALL_AP_DATA!$A$2:$D$3600, 3, FALSE)</f>
        <v>570</v>
      </c>
      <c r="BI244" s="6">
        <f>VLOOKUP(A244, ALL_AP_DATA!$A$2:$E$3600, 5, FALSE)</f>
        <v>95039</v>
      </c>
      <c r="BJ244" s="6">
        <f t="shared" si="8"/>
        <v>81.578540772532193</v>
      </c>
      <c r="BK244" s="6">
        <f t="shared" si="18"/>
        <v>0.48927038626609443</v>
      </c>
    </row>
    <row r="245" spans="1:63" ht="15.75" customHeight="1" x14ac:dyDescent="0.25">
      <c r="A245" s="8" t="s">
        <v>1734</v>
      </c>
      <c r="B245" s="9" t="s">
        <v>1491</v>
      </c>
      <c r="C245" s="9">
        <v>20</v>
      </c>
      <c r="D245" s="9">
        <v>95</v>
      </c>
      <c r="E245" s="9">
        <v>473</v>
      </c>
      <c r="F245" s="9">
        <v>25391</v>
      </c>
      <c r="G245" s="9">
        <v>5.91E-2</v>
      </c>
      <c r="H245" s="9">
        <v>0.28370000000000001</v>
      </c>
      <c r="I245" s="9">
        <v>0.17829999999999999</v>
      </c>
      <c r="J245" s="9">
        <v>18</v>
      </c>
      <c r="K245" s="9">
        <v>57</v>
      </c>
      <c r="L245" s="9">
        <v>478</v>
      </c>
      <c r="M245" s="9">
        <v>35530</v>
      </c>
      <c r="N245" s="9">
        <v>3.5499999999999997E-2</v>
      </c>
      <c r="O245" s="9">
        <v>0.28670000000000001</v>
      </c>
      <c r="P245" s="9">
        <v>0.2495</v>
      </c>
      <c r="Q245" s="9">
        <v>101</v>
      </c>
      <c r="R245" s="9">
        <v>461</v>
      </c>
      <c r="S245" s="9">
        <v>1291</v>
      </c>
      <c r="T245" s="9">
        <v>101853</v>
      </c>
      <c r="U245" s="9">
        <v>0.28689999999999999</v>
      </c>
      <c r="V245" s="9">
        <v>0.77439999999999998</v>
      </c>
      <c r="W245" s="9">
        <v>0.71519999999999995</v>
      </c>
      <c r="X245" s="9">
        <v>45</v>
      </c>
      <c r="Y245" s="9">
        <v>408</v>
      </c>
      <c r="Z245" s="9">
        <v>900</v>
      </c>
      <c r="AA245" s="9">
        <v>58259</v>
      </c>
      <c r="AB245" s="9">
        <v>0.25390000000000001</v>
      </c>
      <c r="AC245" s="9">
        <v>0.53990000000000005</v>
      </c>
      <c r="AD245" s="9">
        <v>0.40910000000000002</v>
      </c>
      <c r="AE245" s="9">
        <v>13</v>
      </c>
      <c r="AF245" s="9">
        <v>99</v>
      </c>
      <c r="AG245" s="9">
        <v>440</v>
      </c>
      <c r="AH245" s="9">
        <v>24357</v>
      </c>
      <c r="AI245" s="9">
        <v>6.1600000000000002E-2</v>
      </c>
      <c r="AJ245" s="9">
        <v>0.26390000000000002</v>
      </c>
      <c r="AK245" s="9">
        <v>0.17100000000000001</v>
      </c>
      <c r="AL245" s="9">
        <v>7</v>
      </c>
      <c r="AM245" s="9">
        <v>97</v>
      </c>
      <c r="AN245" s="9">
        <v>594</v>
      </c>
      <c r="AO245" s="9">
        <v>47721</v>
      </c>
      <c r="AP245" s="9">
        <v>6.0400000000000002E-2</v>
      </c>
      <c r="AQ245" s="9">
        <v>0.35630000000000001</v>
      </c>
      <c r="AR245" s="9">
        <v>0.33510000000000001</v>
      </c>
      <c r="AT245" s="6">
        <f t="shared" si="0"/>
        <v>267.27368421052631</v>
      </c>
      <c r="AU245" s="6">
        <f t="shared" si="1"/>
        <v>623.33333333333337</v>
      </c>
      <c r="AV245" s="6">
        <f t="shared" si="2"/>
        <v>220.93926247288502</v>
      </c>
      <c r="AW245" s="7">
        <f t="shared" si="3"/>
        <v>142.79166666666666</v>
      </c>
      <c r="AX245" s="6">
        <f t="shared" si="4"/>
        <v>246.03030303030303</v>
      </c>
      <c r="AY245" s="6">
        <f t="shared" si="5"/>
        <v>491.96907216494844</v>
      </c>
      <c r="BA245" s="6">
        <f>VLOOKUP(A245, ALL_AP_DATA!$A$2:$F$3600, 6, FALSE)</f>
        <v>1607</v>
      </c>
      <c r="BB245" s="6">
        <f>VLOOKUP(A245, projmetadata!$A$2:$D$2036, 4, FALSE)</f>
        <v>207369</v>
      </c>
      <c r="BC245" s="6" t="e">
        <f t="array" aca="1" ref="BC245" ca="1">_xludf.IFS(I245&lt;&gt;0, F245/I245, P245&lt;&gt;0, M245/P245, W245&lt;&gt;0, T245/W245, AD245&lt;&gt;0, AA245/AD245, AK245&lt;&gt;0, AH245/AK245, AR245&lt;&gt;0, AO245/AR245, TRUE, 0)</f>
        <v>#NAME?</v>
      </c>
      <c r="BE245" s="6" t="e">
        <f t="shared" ca="1" si="16"/>
        <v>#NAME?</v>
      </c>
      <c r="BF245" s="6" t="e">
        <f t="shared" ca="1" si="17"/>
        <v>#NAME?</v>
      </c>
      <c r="BG245" s="6"/>
      <c r="BH245" s="6">
        <f>VLOOKUP(A245, ALL_AP_DATA!$A$2:$D$3600, 3, FALSE)</f>
        <v>542</v>
      </c>
      <c r="BI245" s="6">
        <f>VLOOKUP(A245, ALL_AP_DATA!$A$2:$E$3600, 5, FALSE)</f>
        <v>142411</v>
      </c>
      <c r="BJ245" s="6">
        <f t="shared" si="8"/>
        <v>88.619166148102053</v>
      </c>
      <c r="BK245" s="6">
        <f t="shared" si="18"/>
        <v>0.33727442439327943</v>
      </c>
    </row>
    <row r="246" spans="1:63" ht="15.75" customHeight="1" x14ac:dyDescent="0.25">
      <c r="A246" s="8" t="s">
        <v>1735</v>
      </c>
      <c r="B246" s="9" t="s">
        <v>1491</v>
      </c>
      <c r="C246" s="9">
        <v>4</v>
      </c>
      <c r="D246" s="9">
        <v>15</v>
      </c>
      <c r="E246" s="9">
        <v>34</v>
      </c>
      <c r="F246" s="9">
        <v>984</v>
      </c>
      <c r="G246" s="9">
        <v>3.6200000000000003E-2</v>
      </c>
      <c r="H246" s="9">
        <v>0.1298</v>
      </c>
      <c r="I246" s="9">
        <v>7.9500000000000001E-2</v>
      </c>
      <c r="J246" s="8"/>
      <c r="K246" s="8"/>
      <c r="L246" s="8"/>
      <c r="M246" s="8"/>
      <c r="N246" s="8"/>
      <c r="O246" s="8"/>
      <c r="P246" s="8"/>
      <c r="Q246" s="9">
        <v>18</v>
      </c>
      <c r="R246" s="9">
        <v>58</v>
      </c>
      <c r="S246" s="9">
        <v>147</v>
      </c>
      <c r="T246" s="9">
        <v>6678</v>
      </c>
      <c r="U246" s="9">
        <v>0.1401</v>
      </c>
      <c r="V246" s="9">
        <v>0.56110000000000004</v>
      </c>
      <c r="W246" s="9">
        <v>0.53939999999999999</v>
      </c>
      <c r="X246" s="9">
        <v>29</v>
      </c>
      <c r="Y246" s="9">
        <v>245</v>
      </c>
      <c r="Z246" s="9">
        <v>149</v>
      </c>
      <c r="AA246" s="9">
        <v>8074</v>
      </c>
      <c r="AB246" s="9">
        <v>0.59179999999999999</v>
      </c>
      <c r="AC246" s="9">
        <v>0.56869999999999998</v>
      </c>
      <c r="AD246" s="9">
        <v>0.65210000000000001</v>
      </c>
      <c r="AE246" s="9">
        <v>10</v>
      </c>
      <c r="AF246" s="9">
        <v>34</v>
      </c>
      <c r="AG246" s="9">
        <v>64</v>
      </c>
      <c r="AH246" s="9">
        <v>2013</v>
      </c>
      <c r="AI246" s="9">
        <v>8.2100000000000006E-2</v>
      </c>
      <c r="AJ246" s="9">
        <v>0.24429999999999999</v>
      </c>
      <c r="AK246" s="9">
        <v>0.16259999999999999</v>
      </c>
      <c r="AL246" s="8"/>
      <c r="AM246" s="8"/>
      <c r="AN246" s="8"/>
      <c r="AO246" s="8"/>
      <c r="AP246" s="8"/>
      <c r="AQ246" s="8"/>
      <c r="AR246" s="8"/>
      <c r="AT246" s="6">
        <f t="shared" si="0"/>
        <v>65.599999999999994</v>
      </c>
      <c r="AU246" s="6" t="str">
        <f t="shared" si="1"/>
        <v/>
      </c>
      <c r="AV246" s="6">
        <f t="shared" si="2"/>
        <v>115.13793103448276</v>
      </c>
      <c r="AW246" s="7">
        <f t="shared" si="3"/>
        <v>32.955102040816328</v>
      </c>
      <c r="AX246" s="6">
        <f t="shared" si="4"/>
        <v>59.205882352941174</v>
      </c>
      <c r="AY246" s="6" t="str">
        <f t="shared" si="5"/>
        <v/>
      </c>
      <c r="BA246" s="6">
        <f>VLOOKUP(A246, ALL_AP_DATA!$A$2:$F$3600, 6, FALSE)</f>
        <v>414</v>
      </c>
      <c r="BB246" s="6">
        <f>VLOOKUP(A246, projmetadata!$A$2:$D$2036, 4, FALSE)</f>
        <v>28433</v>
      </c>
      <c r="BC246" s="6" t="e">
        <f t="array" aca="1" ref="BC246" ca="1">_xludf.IFS(I246&lt;&gt;0, F246/I246, P246&lt;&gt;0, M246/P246, W246&lt;&gt;0, T246/W246, AD246&lt;&gt;0, AA246/AD246, AK246&lt;&gt;0, AH246/AK246, AR246&lt;&gt;0, AO246/AR246, TRUE, 0)</f>
        <v>#NAME?</v>
      </c>
      <c r="BE246" s="6" t="e">
        <f t="shared" ca="1" si="16"/>
        <v>#NAME?</v>
      </c>
      <c r="BF246" s="6" t="e">
        <f t="shared" ca="1" si="17"/>
        <v>#NAME?</v>
      </c>
      <c r="BG246" s="6"/>
      <c r="BH246" s="6">
        <f>VLOOKUP(A246, ALL_AP_DATA!$A$2:$D$3600, 3, FALSE)</f>
        <v>81</v>
      </c>
      <c r="BI246" s="6">
        <f>VLOOKUP(A246, ALL_AP_DATA!$A$2:$E$3600, 5, FALSE)</f>
        <v>12381</v>
      </c>
      <c r="BJ246" s="6">
        <f t="shared" si="8"/>
        <v>29.905797101449274</v>
      </c>
      <c r="BK246" s="6">
        <f t="shared" si="18"/>
        <v>0.19565217391304349</v>
      </c>
    </row>
    <row r="247" spans="1:63" ht="15.75" customHeight="1" x14ac:dyDescent="0.25">
      <c r="A247" s="8" t="s">
        <v>1736</v>
      </c>
      <c r="B247" s="9" t="s">
        <v>1491</v>
      </c>
      <c r="C247" s="9">
        <v>2</v>
      </c>
      <c r="D247" s="9">
        <v>34</v>
      </c>
      <c r="E247" s="9">
        <v>53</v>
      </c>
      <c r="F247" s="9">
        <v>1803</v>
      </c>
      <c r="G247" s="9">
        <v>7.6700000000000004E-2</v>
      </c>
      <c r="H247" s="9">
        <v>0.2409</v>
      </c>
      <c r="I247" s="9">
        <v>0.114</v>
      </c>
      <c r="J247" s="8"/>
      <c r="K247" s="8"/>
      <c r="L247" s="8"/>
      <c r="M247" s="8"/>
      <c r="N247" s="8"/>
      <c r="O247" s="8"/>
      <c r="P247" s="8"/>
      <c r="Q247" s="9">
        <v>17</v>
      </c>
      <c r="R247" s="9">
        <v>77</v>
      </c>
      <c r="S247" s="9">
        <v>169</v>
      </c>
      <c r="T247" s="9">
        <v>9224</v>
      </c>
      <c r="U247" s="9">
        <v>0.17380000000000001</v>
      </c>
      <c r="V247" s="9">
        <v>0.76819999999999999</v>
      </c>
      <c r="W247" s="9">
        <v>0.58350000000000002</v>
      </c>
      <c r="X247" s="9">
        <v>10</v>
      </c>
      <c r="Y247" s="9">
        <v>73</v>
      </c>
      <c r="Z247" s="9">
        <v>80</v>
      </c>
      <c r="AA247" s="9">
        <v>2720</v>
      </c>
      <c r="AB247" s="9">
        <v>0.1648</v>
      </c>
      <c r="AC247" s="9">
        <v>0.36359999999999998</v>
      </c>
      <c r="AD247" s="9">
        <v>0.1721</v>
      </c>
      <c r="AE247" s="9">
        <v>8</v>
      </c>
      <c r="AF247" s="9">
        <v>53</v>
      </c>
      <c r="AG247" s="9">
        <v>60</v>
      </c>
      <c r="AH247" s="9">
        <v>6801</v>
      </c>
      <c r="AI247" s="9">
        <v>0.1196</v>
      </c>
      <c r="AJ247" s="9">
        <v>0.2727</v>
      </c>
      <c r="AK247" s="9">
        <v>0.43020000000000003</v>
      </c>
      <c r="AL247" s="8"/>
      <c r="AM247" s="8"/>
      <c r="AN247" s="8"/>
      <c r="AO247" s="8"/>
      <c r="AP247" s="8"/>
      <c r="AQ247" s="8"/>
      <c r="AR247" s="8"/>
      <c r="AT247" s="6">
        <f t="shared" si="0"/>
        <v>53.029411764705884</v>
      </c>
      <c r="AU247" s="6" t="str">
        <f t="shared" si="1"/>
        <v/>
      </c>
      <c r="AV247" s="6">
        <f t="shared" si="2"/>
        <v>119.79220779220779</v>
      </c>
      <c r="AW247" s="7">
        <f t="shared" si="3"/>
        <v>37.260273972602739</v>
      </c>
      <c r="AX247" s="6">
        <f t="shared" si="4"/>
        <v>128.32075471698113</v>
      </c>
      <c r="AY247" s="6" t="str">
        <f t="shared" si="5"/>
        <v/>
      </c>
      <c r="BA247" s="6">
        <f>VLOOKUP(A247, ALL_AP_DATA!$A$2:$F$3600, 6, FALSE)</f>
        <v>443</v>
      </c>
      <c r="BB247" s="6">
        <f>VLOOKUP(A247, projmetadata!$A$2:$D$2036, 4, FALSE)</f>
        <v>23184</v>
      </c>
      <c r="BC247" s="6" t="e">
        <f t="array" aca="1" ref="BC247" ca="1">_xludf.IFS(I247&lt;&gt;0, F247/I247, P247&lt;&gt;0, M247/P247, W247&lt;&gt;0, T247/W247, AD247&lt;&gt;0, AA247/AD247, AK247&lt;&gt;0, AH247/AK247, AR247&lt;&gt;0, AO247/AR247, TRUE, 0)</f>
        <v>#NAME?</v>
      </c>
      <c r="BE247" s="6" t="e">
        <f t="shared" ca="1" si="16"/>
        <v>#NAME?</v>
      </c>
      <c r="BF247" s="6" t="e">
        <f t="shared" ca="1" si="17"/>
        <v>#NAME?</v>
      </c>
      <c r="BG247" s="6"/>
      <c r="BH247" s="6">
        <f>VLOOKUP(A247, ALL_AP_DATA!$A$2:$D$3600, 3, FALSE)</f>
        <v>86</v>
      </c>
      <c r="BI247" s="6">
        <f>VLOOKUP(A247, ALL_AP_DATA!$A$2:$E$3600, 5, FALSE)</f>
        <v>15809</v>
      </c>
      <c r="BJ247" s="6">
        <f t="shared" si="8"/>
        <v>35.686230248306998</v>
      </c>
      <c r="BK247" s="6">
        <f t="shared" si="18"/>
        <v>0.19413092550790068</v>
      </c>
    </row>
    <row r="248" spans="1:63" ht="15.75" customHeight="1" x14ac:dyDescent="0.25">
      <c r="A248" s="8" t="s">
        <v>1737</v>
      </c>
      <c r="B248" s="9" t="s">
        <v>1491</v>
      </c>
      <c r="C248" s="9">
        <v>12</v>
      </c>
      <c r="D248" s="9">
        <v>35</v>
      </c>
      <c r="E248" s="9">
        <v>33</v>
      </c>
      <c r="F248" s="9">
        <v>1658</v>
      </c>
      <c r="G248" s="9">
        <v>0.13009999999999999</v>
      </c>
      <c r="H248" s="9">
        <v>9.2200000000000004E-2</v>
      </c>
      <c r="I248" s="9">
        <v>6.9800000000000001E-2</v>
      </c>
      <c r="J248" s="8"/>
      <c r="K248" s="8"/>
      <c r="L248" s="8"/>
      <c r="M248" s="8"/>
      <c r="N248" s="8"/>
      <c r="O248" s="8"/>
      <c r="P248" s="8"/>
      <c r="Q248" s="9">
        <v>20</v>
      </c>
      <c r="R248" s="9">
        <v>70</v>
      </c>
      <c r="S248" s="9">
        <v>230</v>
      </c>
      <c r="T248" s="9">
        <v>13450</v>
      </c>
      <c r="U248" s="9">
        <v>0.26019999999999999</v>
      </c>
      <c r="V248" s="9">
        <v>0.64249999999999996</v>
      </c>
      <c r="W248" s="9">
        <v>0.5665</v>
      </c>
      <c r="X248" s="9">
        <v>5</v>
      </c>
      <c r="Y248" s="9">
        <v>43</v>
      </c>
      <c r="Z248" s="9">
        <v>137</v>
      </c>
      <c r="AA248" s="9">
        <v>5076</v>
      </c>
      <c r="AB248" s="9">
        <v>0.15989999999999999</v>
      </c>
      <c r="AC248" s="9">
        <v>0.38269999999999998</v>
      </c>
      <c r="AD248" s="9">
        <v>0.21379999999999999</v>
      </c>
      <c r="AE248" s="9">
        <v>1</v>
      </c>
      <c r="AF248" s="9">
        <v>3</v>
      </c>
      <c r="AG248" s="9">
        <v>0</v>
      </c>
      <c r="AH248" s="9">
        <v>0</v>
      </c>
      <c r="AI248" s="9">
        <v>1.12E-2</v>
      </c>
      <c r="AJ248" s="9">
        <v>0</v>
      </c>
      <c r="AK248" s="9">
        <v>0</v>
      </c>
      <c r="AL248" s="8"/>
      <c r="AM248" s="8"/>
      <c r="AN248" s="8"/>
      <c r="AO248" s="8"/>
      <c r="AP248" s="8"/>
      <c r="AQ248" s="8"/>
      <c r="AR248" s="8"/>
      <c r="AT248" s="6">
        <f t="shared" si="0"/>
        <v>47.371428571428574</v>
      </c>
      <c r="AU248" s="6" t="str">
        <f t="shared" si="1"/>
        <v/>
      </c>
      <c r="AV248" s="6">
        <f t="shared" si="2"/>
        <v>192.14285714285714</v>
      </c>
      <c r="AW248" s="7">
        <f t="shared" si="3"/>
        <v>118.04651162790698</v>
      </c>
      <c r="AX248" s="6">
        <f t="shared" si="4"/>
        <v>0</v>
      </c>
      <c r="AY248" s="6" t="str">
        <f t="shared" si="5"/>
        <v/>
      </c>
      <c r="BA248" s="6">
        <f>VLOOKUP(A248, ALL_AP_DATA!$A$2:$F$3600, 6, FALSE)</f>
        <v>269</v>
      </c>
      <c r="BB248" s="6">
        <f>VLOOKUP(A248, projmetadata!$A$2:$D$2036, 4, FALSE)</f>
        <v>10737</v>
      </c>
      <c r="BC248" s="6" t="e">
        <f t="array" aca="1" ref="BC248" ca="1">_xludf.IFS(I248&lt;&gt;0, F248/I248, P248&lt;&gt;0, M248/P248, W248&lt;&gt;0, T248/W248, AD248&lt;&gt;0, AA248/AD248, AK248&lt;&gt;0, AH248/AK248, AR248&lt;&gt;0, AO248/AR248, TRUE, 0)</f>
        <v>#NAME?</v>
      </c>
      <c r="BE248" s="6" t="e">
        <f t="shared" ca="1" si="16"/>
        <v>#NAME?</v>
      </c>
      <c r="BF248" s="6" t="e">
        <f t="shared" ca="1" si="17"/>
        <v>#NAME?</v>
      </c>
      <c r="BG248" s="6"/>
      <c r="BH248" s="6">
        <f>VLOOKUP(A248, ALL_AP_DATA!$A$2:$D$3600, 3, FALSE)</f>
        <v>109</v>
      </c>
      <c r="BI248" s="6">
        <f>VLOOKUP(A248, ALL_AP_DATA!$A$2:$E$3600, 5, FALSE)</f>
        <v>23742</v>
      </c>
      <c r="BJ248" s="6">
        <f t="shared" si="8"/>
        <v>88.260223048327134</v>
      </c>
      <c r="BK248" s="6">
        <f t="shared" si="18"/>
        <v>0.40520446096654272</v>
      </c>
    </row>
    <row r="249" spans="1:63" ht="15.75" customHeight="1" x14ac:dyDescent="0.25">
      <c r="A249" s="8" t="s">
        <v>1738</v>
      </c>
      <c r="B249" s="9" t="s">
        <v>1491</v>
      </c>
      <c r="C249" s="9">
        <v>2</v>
      </c>
      <c r="D249" s="9">
        <v>13</v>
      </c>
      <c r="E249" s="9">
        <v>27</v>
      </c>
      <c r="F249" s="9">
        <v>1125</v>
      </c>
      <c r="G249" s="9">
        <v>8.6099999999999996E-2</v>
      </c>
      <c r="H249" s="9">
        <v>0.19009999999999999</v>
      </c>
      <c r="I249" s="9">
        <v>7.2499999999999995E-2</v>
      </c>
      <c r="J249" s="9">
        <v>7</v>
      </c>
      <c r="K249" s="9">
        <v>29</v>
      </c>
      <c r="L249" s="9">
        <v>71</v>
      </c>
      <c r="M249" s="9">
        <v>8282</v>
      </c>
      <c r="N249" s="9">
        <v>0.19209999999999999</v>
      </c>
      <c r="O249" s="9">
        <v>0.5</v>
      </c>
      <c r="P249" s="9">
        <v>0.53380000000000005</v>
      </c>
      <c r="Q249" s="9">
        <v>13</v>
      </c>
      <c r="R249" s="9">
        <v>68</v>
      </c>
      <c r="S249" s="9">
        <v>133</v>
      </c>
      <c r="T249" s="9">
        <v>11792</v>
      </c>
      <c r="U249" s="9">
        <v>0.45029999999999998</v>
      </c>
      <c r="V249" s="9">
        <v>0.93659999999999999</v>
      </c>
      <c r="W249" s="9">
        <v>0.76</v>
      </c>
      <c r="X249" s="9">
        <v>21</v>
      </c>
      <c r="Y249" s="9">
        <v>84</v>
      </c>
      <c r="Z249" s="9">
        <v>96</v>
      </c>
      <c r="AA249" s="9">
        <v>12137</v>
      </c>
      <c r="AB249" s="9">
        <v>0.55630000000000002</v>
      </c>
      <c r="AC249" s="9">
        <v>0.67610000000000003</v>
      </c>
      <c r="AD249" s="9">
        <v>0.7823</v>
      </c>
      <c r="AE249" s="9">
        <v>5</v>
      </c>
      <c r="AF249" s="9">
        <v>16</v>
      </c>
      <c r="AG249" s="9">
        <v>36</v>
      </c>
      <c r="AH249" s="9">
        <v>2323</v>
      </c>
      <c r="AI249" s="9">
        <v>0.106</v>
      </c>
      <c r="AJ249" s="9">
        <v>0.2535</v>
      </c>
      <c r="AK249" s="9">
        <v>0.1497</v>
      </c>
      <c r="AL249" s="9">
        <v>3</v>
      </c>
      <c r="AM249" s="9">
        <v>31</v>
      </c>
      <c r="AN249" s="9">
        <v>103</v>
      </c>
      <c r="AO249" s="9">
        <v>8442</v>
      </c>
      <c r="AP249" s="9">
        <v>0.20530000000000001</v>
      </c>
      <c r="AQ249" s="9">
        <v>0.72540000000000004</v>
      </c>
      <c r="AR249" s="9">
        <v>0.54410000000000003</v>
      </c>
      <c r="AT249" s="6">
        <f t="shared" si="0"/>
        <v>86.538461538461533</v>
      </c>
      <c r="AU249" s="6">
        <f t="shared" si="1"/>
        <v>285.58620689655174</v>
      </c>
      <c r="AV249" s="6">
        <f t="shared" si="2"/>
        <v>173.41176470588235</v>
      </c>
      <c r="AW249" s="7">
        <f t="shared" si="3"/>
        <v>144.48809523809524</v>
      </c>
      <c r="AX249" s="6">
        <f t="shared" si="4"/>
        <v>145.1875</v>
      </c>
      <c r="AY249" s="6">
        <f t="shared" si="5"/>
        <v>272.32258064516128</v>
      </c>
      <c r="BA249" s="6">
        <f>VLOOKUP(A249, ALL_AP_DATA!$A$2:$F$3600, 6, FALSE)</f>
        <v>151</v>
      </c>
      <c r="BB249" s="6">
        <f>VLOOKUP(A249, projmetadata!$A$2:$D$2036, 4, FALSE)</f>
        <v>18282</v>
      </c>
      <c r="BC249" s="6" t="e">
        <f t="array" aca="1" ref="BC249" ca="1">_xludf.IFS(I249&lt;&gt;0, F249/I249, P249&lt;&gt;0, M249/P249, W249&lt;&gt;0, T249/W249, AD249&lt;&gt;0, AA249/AD249, AK249&lt;&gt;0, AH249/AK249, AR249&lt;&gt;0, AO249/AR249, TRUE, 0)</f>
        <v>#NAME?</v>
      </c>
      <c r="BE249" s="6" t="e">
        <f t="shared" ca="1" si="16"/>
        <v>#NAME?</v>
      </c>
      <c r="BF249" s="6" t="e">
        <f t="shared" ca="1" si="17"/>
        <v>#NAME?</v>
      </c>
      <c r="BG249" s="6"/>
      <c r="BH249" s="6">
        <f>VLOOKUP(A249, ALL_AP_DATA!$A$2:$D$3600, 3, FALSE)</f>
        <v>72</v>
      </c>
      <c r="BI249" s="6">
        <f>VLOOKUP(A249, ALL_AP_DATA!$A$2:$E$3600, 5, FALSE)</f>
        <v>15515</v>
      </c>
      <c r="BJ249" s="6">
        <f t="shared" si="8"/>
        <v>102.74834437086092</v>
      </c>
      <c r="BK249" s="6">
        <f t="shared" si="18"/>
        <v>0.47682119205298013</v>
      </c>
    </row>
    <row r="250" spans="1:63" ht="15.75" customHeight="1" x14ac:dyDescent="0.25">
      <c r="A250" s="8" t="s">
        <v>1739</v>
      </c>
      <c r="B250" s="9" t="s">
        <v>1491</v>
      </c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9">
        <v>1</v>
      </c>
      <c r="R250" s="9">
        <v>2</v>
      </c>
      <c r="S250" s="9">
        <v>7</v>
      </c>
      <c r="T250" s="9">
        <v>44</v>
      </c>
      <c r="U250" s="9">
        <v>1.2999999999999999E-2</v>
      </c>
      <c r="V250" s="9">
        <v>0.35</v>
      </c>
      <c r="W250" s="9">
        <v>0.1699</v>
      </c>
      <c r="X250" s="9">
        <v>3</v>
      </c>
      <c r="Y250" s="9">
        <v>10</v>
      </c>
      <c r="Z250" s="9">
        <v>0</v>
      </c>
      <c r="AA250" s="9">
        <v>0</v>
      </c>
      <c r="AB250" s="9">
        <v>6.4899999999999999E-2</v>
      </c>
      <c r="AC250" s="9">
        <v>0</v>
      </c>
      <c r="AD250" s="9">
        <v>0</v>
      </c>
      <c r="AE250" s="9">
        <v>2</v>
      </c>
      <c r="AF250" s="9">
        <v>6</v>
      </c>
      <c r="AG250" s="9">
        <v>0</v>
      </c>
      <c r="AH250" s="9">
        <v>0</v>
      </c>
      <c r="AI250" s="9">
        <v>3.9E-2</v>
      </c>
      <c r="AJ250" s="9">
        <v>0</v>
      </c>
      <c r="AK250" s="9">
        <v>0</v>
      </c>
      <c r="AL250" s="8"/>
      <c r="AM250" s="8"/>
      <c r="AN250" s="8"/>
      <c r="AO250" s="8"/>
      <c r="AP250" s="8"/>
      <c r="AQ250" s="8"/>
      <c r="AR250" s="8"/>
      <c r="AT250" s="6" t="str">
        <f t="shared" si="0"/>
        <v/>
      </c>
      <c r="AU250" s="6" t="str">
        <f t="shared" si="1"/>
        <v/>
      </c>
      <c r="AV250" s="6">
        <f t="shared" si="2"/>
        <v>22</v>
      </c>
      <c r="AW250" s="7">
        <f t="shared" si="3"/>
        <v>0</v>
      </c>
      <c r="AX250" s="6">
        <f t="shared" si="4"/>
        <v>0</v>
      </c>
      <c r="AY250" s="6" t="str">
        <f t="shared" si="5"/>
        <v/>
      </c>
      <c r="BA250" s="6">
        <f>VLOOKUP(A250, ALL_AP_DATA!$A$2:$F$3600, 6, FALSE)</f>
        <v>154</v>
      </c>
      <c r="BB250" s="6">
        <f>VLOOKUP(A250, projmetadata!$A$2:$D$2036, 4, FALSE)</f>
        <v>8027</v>
      </c>
      <c r="BC250" s="6" t="e">
        <f t="array" aca="1" ref="BC250" ca="1">_xludf.IFS(I250&lt;&gt;0, F250/I250, P250&lt;&gt;0, M250/P250, W250&lt;&gt;0, T250/W250, AD250&lt;&gt;0, AA250/AD250, AK250&lt;&gt;0, AH250/AK250, AR250&lt;&gt;0, AO250/AR250, TRUE, 0)</f>
        <v>#NAME?</v>
      </c>
      <c r="BE250" s="6" t="e">
        <f t="shared" ca="1" si="16"/>
        <v>#NAME?</v>
      </c>
      <c r="BF250" s="6" t="e">
        <f t="shared" ca="1" si="17"/>
        <v>#NAME?</v>
      </c>
      <c r="BG250" s="6"/>
      <c r="BH250" s="6">
        <f>VLOOKUP(A250, ALL_AP_DATA!$A$2:$D$3600, 3, FALSE)</f>
        <v>4</v>
      </c>
      <c r="BI250" s="6">
        <f>VLOOKUP(A250, ALL_AP_DATA!$A$2:$E$3600, 5, FALSE)</f>
        <v>259</v>
      </c>
      <c r="BJ250" s="6">
        <f t="shared" si="8"/>
        <v>1.6818181818181819</v>
      </c>
      <c r="BK250" s="6">
        <f t="shared" si="18"/>
        <v>2.5974025974025976E-2</v>
      </c>
    </row>
    <row r="251" spans="1:63" ht="15.75" customHeight="1" x14ac:dyDescent="0.25">
      <c r="A251" s="8" t="s">
        <v>1740</v>
      </c>
      <c r="B251" s="9" t="s">
        <v>1491</v>
      </c>
      <c r="C251" s="9">
        <v>5</v>
      </c>
      <c r="D251" s="9">
        <v>14</v>
      </c>
      <c r="E251" s="9">
        <v>11</v>
      </c>
      <c r="F251" s="9">
        <v>328</v>
      </c>
      <c r="G251" s="9">
        <v>0.1014</v>
      </c>
      <c r="H251" s="9">
        <v>0.27500000000000002</v>
      </c>
      <c r="I251" s="9">
        <v>1.18E-2</v>
      </c>
      <c r="J251" s="8"/>
      <c r="K251" s="8"/>
      <c r="L251" s="8"/>
      <c r="M251" s="8"/>
      <c r="N251" s="8"/>
      <c r="O251" s="8"/>
      <c r="P251" s="8"/>
      <c r="Q251" s="9">
        <v>2</v>
      </c>
      <c r="R251" s="9">
        <v>9</v>
      </c>
      <c r="S251" s="9">
        <v>19</v>
      </c>
      <c r="T251" s="9">
        <v>1058</v>
      </c>
      <c r="U251" s="9">
        <v>6.5199999999999994E-2</v>
      </c>
      <c r="V251" s="9">
        <v>0.47499999999999998</v>
      </c>
      <c r="W251" s="9">
        <v>3.7999999999999999E-2</v>
      </c>
      <c r="X251" s="9">
        <v>3</v>
      </c>
      <c r="Y251" s="9">
        <v>11</v>
      </c>
      <c r="Z251" s="9">
        <v>9</v>
      </c>
      <c r="AA251" s="9">
        <v>308</v>
      </c>
      <c r="AB251" s="9">
        <v>7.9699999999999993E-2</v>
      </c>
      <c r="AC251" s="9">
        <v>0.22500000000000001</v>
      </c>
      <c r="AD251" s="9">
        <v>1.11E-2</v>
      </c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T251" s="6">
        <f t="shared" si="0"/>
        <v>23.428571428571427</v>
      </c>
      <c r="AU251" s="6" t="str">
        <f t="shared" si="1"/>
        <v/>
      </c>
      <c r="AV251" s="6">
        <f t="shared" si="2"/>
        <v>117.55555555555556</v>
      </c>
      <c r="AW251" s="7">
        <f t="shared" si="3"/>
        <v>28</v>
      </c>
      <c r="AX251" s="6" t="str">
        <f t="shared" si="4"/>
        <v/>
      </c>
      <c r="AY251" s="6" t="str">
        <f t="shared" si="5"/>
        <v/>
      </c>
      <c r="BA251" s="6">
        <f>VLOOKUP(A251, ALL_AP_DATA!$A$2:$F$3600, 6, FALSE)</f>
        <v>138</v>
      </c>
      <c r="BB251" s="6">
        <f>VLOOKUP(A251, projmetadata!$A$2:$D$2036, 4, FALSE)</f>
        <v>11018</v>
      </c>
      <c r="BC251" s="6" t="e">
        <f t="array" aca="1" ref="BC251" ca="1">_xludf.IFS(I251&lt;&gt;0, F251/I251, P251&lt;&gt;0, M251/P251, W251&lt;&gt;0, T251/W251, AD251&lt;&gt;0, AA251/AD251, AK251&lt;&gt;0, AH251/AK251, AR251&lt;&gt;0, AO251/AR251, TRUE, 0)</f>
        <v>#NAME?</v>
      </c>
      <c r="BE251" s="6" t="e">
        <f t="shared" ca="1" si="16"/>
        <v>#NAME?</v>
      </c>
      <c r="BF251" s="6" t="e">
        <f t="shared" ca="1" si="17"/>
        <v>#NAME?</v>
      </c>
      <c r="BG251" s="6"/>
      <c r="BH251" s="6">
        <f>VLOOKUP(A251, ALL_AP_DATA!$A$2:$D$3600, 3, FALSE)</f>
        <v>21</v>
      </c>
      <c r="BI251" s="6">
        <f>VLOOKUP(A251, ALL_AP_DATA!$A$2:$E$3600, 5, FALSE)</f>
        <v>27832</v>
      </c>
      <c r="BJ251" s="6">
        <f t="shared" si="8"/>
        <v>201.68115942028984</v>
      </c>
      <c r="BK251" s="6">
        <f t="shared" si="18"/>
        <v>0.15217391304347827</v>
      </c>
    </row>
    <row r="252" spans="1:63" ht="15.75" customHeight="1" x14ac:dyDescent="0.25">
      <c r="A252" s="8" t="s">
        <v>1741</v>
      </c>
      <c r="B252" s="9" t="s">
        <v>1491</v>
      </c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9">
        <v>20</v>
      </c>
      <c r="R252" s="9">
        <v>107</v>
      </c>
      <c r="S252" s="9">
        <v>305</v>
      </c>
      <c r="T252" s="9">
        <v>35789</v>
      </c>
      <c r="U252" s="9">
        <v>0.42970000000000003</v>
      </c>
      <c r="V252" s="9">
        <v>0.85919999999999996</v>
      </c>
      <c r="W252" s="9">
        <v>0.4178</v>
      </c>
      <c r="X252" s="9">
        <v>7</v>
      </c>
      <c r="Y252" s="9">
        <v>88</v>
      </c>
      <c r="Z252" s="9">
        <v>182</v>
      </c>
      <c r="AA252" s="9">
        <v>10836</v>
      </c>
      <c r="AB252" s="9">
        <v>0.35339999999999999</v>
      </c>
      <c r="AC252" s="9">
        <v>0.51270000000000004</v>
      </c>
      <c r="AD252" s="9">
        <v>0.1265</v>
      </c>
      <c r="AE252" s="9">
        <v>4</v>
      </c>
      <c r="AF252" s="9">
        <v>33</v>
      </c>
      <c r="AG252" s="9">
        <v>119</v>
      </c>
      <c r="AH252" s="9">
        <v>6810</v>
      </c>
      <c r="AI252" s="9">
        <v>0.13250000000000001</v>
      </c>
      <c r="AJ252" s="9">
        <v>0.3352</v>
      </c>
      <c r="AK252" s="9">
        <v>7.9500000000000001E-2</v>
      </c>
      <c r="AL252" s="8"/>
      <c r="AM252" s="8"/>
      <c r="AN252" s="8"/>
      <c r="AO252" s="8"/>
      <c r="AP252" s="8"/>
      <c r="AQ252" s="8"/>
      <c r="AR252" s="8"/>
      <c r="AT252" s="6" t="str">
        <f t="shared" si="0"/>
        <v/>
      </c>
      <c r="AU252" s="6" t="str">
        <f t="shared" si="1"/>
        <v/>
      </c>
      <c r="AV252" s="6">
        <f t="shared" si="2"/>
        <v>334.47663551401871</v>
      </c>
      <c r="AW252" s="7">
        <f t="shared" si="3"/>
        <v>123.13636363636364</v>
      </c>
      <c r="AX252" s="6">
        <f t="shared" si="4"/>
        <v>206.36363636363637</v>
      </c>
      <c r="AY252" s="6" t="str">
        <f t="shared" si="5"/>
        <v/>
      </c>
      <c r="BA252" s="6">
        <f>VLOOKUP(A252, ALL_AP_DATA!$A$2:$F$3600, 6, FALSE)</f>
        <v>249</v>
      </c>
      <c r="BB252" s="6">
        <f>VLOOKUP(A252, projmetadata!$A$2:$D$2036, 4, FALSE)</f>
        <v>13174</v>
      </c>
      <c r="BC252" s="6" t="e">
        <f t="array" aca="1" ref="BC252" ca="1">_xludf.IFS(I252&lt;&gt;0, F252/I252, P252&lt;&gt;0, M252/P252, W252&lt;&gt;0, T252/W252, AD252&lt;&gt;0, AA252/AD252, AK252&lt;&gt;0, AH252/AK252, AR252&lt;&gt;0, AO252/AR252, TRUE, 0)</f>
        <v>#NAME?</v>
      </c>
      <c r="BE252" s="6" t="e">
        <f t="shared" ca="1" si="16"/>
        <v>#NAME?</v>
      </c>
      <c r="BF252" s="6" t="e">
        <f t="shared" ca="1" si="17"/>
        <v>#NAME?</v>
      </c>
      <c r="BG252" s="6"/>
      <c r="BH252" s="6">
        <f>VLOOKUP(A252, ALL_AP_DATA!$A$2:$D$3600, 3, FALSE)</f>
        <v>112</v>
      </c>
      <c r="BI252" s="6">
        <f>VLOOKUP(A252, ALL_AP_DATA!$A$2:$E$3600, 5, FALSE)</f>
        <v>85658</v>
      </c>
      <c r="BJ252" s="6">
        <f t="shared" si="8"/>
        <v>344.00803212851406</v>
      </c>
      <c r="BK252" s="6">
        <f t="shared" si="18"/>
        <v>0.44979919678714858</v>
      </c>
    </row>
    <row r="253" spans="1:63" ht="15.75" customHeight="1" x14ac:dyDescent="0.25">
      <c r="A253" s="8" t="s">
        <v>1742</v>
      </c>
      <c r="B253" s="9" t="s">
        <v>1491</v>
      </c>
      <c r="C253" s="9">
        <v>4</v>
      </c>
      <c r="D253" s="9">
        <v>24</v>
      </c>
      <c r="E253" s="9">
        <v>111</v>
      </c>
      <c r="F253" s="9">
        <v>2208</v>
      </c>
      <c r="G253" s="9">
        <v>2.24E-2</v>
      </c>
      <c r="H253" s="9">
        <v>0.1381</v>
      </c>
      <c r="I253" s="9">
        <v>5.16E-2</v>
      </c>
      <c r="J253" s="9">
        <v>1</v>
      </c>
      <c r="K253" s="9">
        <v>19</v>
      </c>
      <c r="L253" s="9">
        <v>141</v>
      </c>
      <c r="M253" s="9">
        <v>3458</v>
      </c>
      <c r="N253" s="9">
        <v>1.77E-2</v>
      </c>
      <c r="O253" s="9">
        <v>0.1754</v>
      </c>
      <c r="P253" s="9">
        <v>8.0699999999999994E-2</v>
      </c>
      <c r="Q253" s="9">
        <v>48</v>
      </c>
      <c r="R253" s="9">
        <v>181</v>
      </c>
      <c r="S253" s="9">
        <v>618</v>
      </c>
      <c r="T253" s="9">
        <v>24927</v>
      </c>
      <c r="U253" s="9">
        <v>0.16869999999999999</v>
      </c>
      <c r="V253" s="9">
        <v>0.76870000000000005</v>
      </c>
      <c r="W253" s="9">
        <v>0.58199999999999996</v>
      </c>
      <c r="X253" s="9">
        <v>21</v>
      </c>
      <c r="Y253" s="9">
        <v>127</v>
      </c>
      <c r="Z253" s="9">
        <v>285</v>
      </c>
      <c r="AA253" s="9">
        <v>7960</v>
      </c>
      <c r="AB253" s="9">
        <v>0.11840000000000001</v>
      </c>
      <c r="AC253" s="9">
        <v>0.35449999999999998</v>
      </c>
      <c r="AD253" s="9">
        <v>0.18590000000000001</v>
      </c>
      <c r="AE253" s="9">
        <v>1</v>
      </c>
      <c r="AF253" s="9">
        <v>3</v>
      </c>
      <c r="AG253" s="9">
        <v>11</v>
      </c>
      <c r="AH253" s="9">
        <v>382</v>
      </c>
      <c r="AI253" s="9">
        <v>2.8E-3</v>
      </c>
      <c r="AJ253" s="9">
        <v>1.37E-2</v>
      </c>
      <c r="AK253" s="9">
        <v>8.8999999999999999E-3</v>
      </c>
      <c r="AL253" s="9">
        <v>2</v>
      </c>
      <c r="AM253" s="9">
        <v>47</v>
      </c>
      <c r="AN253" s="9">
        <v>280</v>
      </c>
      <c r="AO253" s="9">
        <v>7241</v>
      </c>
      <c r="AP253" s="9">
        <v>4.3799999999999999E-2</v>
      </c>
      <c r="AQ253" s="9">
        <v>0.3483</v>
      </c>
      <c r="AR253" s="9">
        <v>0.1691</v>
      </c>
      <c r="AT253" s="6">
        <f t="shared" si="0"/>
        <v>92</v>
      </c>
      <c r="AU253" s="6">
        <f t="shared" si="1"/>
        <v>182</v>
      </c>
      <c r="AV253" s="6">
        <f t="shared" si="2"/>
        <v>137.71823204419888</v>
      </c>
      <c r="AW253" s="7">
        <f t="shared" si="3"/>
        <v>62.677165354330711</v>
      </c>
      <c r="AX253" s="6">
        <f t="shared" si="4"/>
        <v>127.33333333333333</v>
      </c>
      <c r="AY253" s="6">
        <f t="shared" si="5"/>
        <v>154.06382978723406</v>
      </c>
      <c r="BA253" s="6">
        <f>VLOOKUP(A253, ALL_AP_DATA!$A$2:$F$3600, 6, FALSE)</f>
        <v>1073</v>
      </c>
      <c r="BB253" s="6">
        <f>VLOOKUP(A253, projmetadata!$A$2:$D$2036, 4, FALSE)</f>
        <v>76210</v>
      </c>
      <c r="BC253" s="6" t="e">
        <f t="array" aca="1" ref="BC253" ca="1">_xludf.IFS(I253&lt;&gt;0, F253/I253, P253&lt;&gt;0, M253/P253, W253&lt;&gt;0, T253/W253, AD253&lt;&gt;0, AA253/AD253, AK253&lt;&gt;0, AH253/AK253, AR253&lt;&gt;0, AO253/AR253, TRUE, 0)</f>
        <v>#NAME?</v>
      </c>
      <c r="BE253" s="6" t="e">
        <f t="shared" ca="1" si="16"/>
        <v>#NAME?</v>
      </c>
      <c r="BF253" s="6" t="e">
        <f t="shared" ca="1" si="17"/>
        <v>#NAME?</v>
      </c>
      <c r="BG253" s="6"/>
      <c r="BH253" s="6">
        <f>VLOOKUP(A253, ALL_AP_DATA!$A$2:$D$3600, 3, FALSE)</f>
        <v>243</v>
      </c>
      <c r="BI253" s="6">
        <f>VLOOKUP(A253, ALL_AP_DATA!$A$2:$E$3600, 5, FALSE)</f>
        <v>42830</v>
      </c>
      <c r="BJ253" s="6">
        <f t="shared" si="8"/>
        <v>39.916123019571295</v>
      </c>
      <c r="BK253" s="6">
        <f t="shared" si="18"/>
        <v>0.22646784715750232</v>
      </c>
    </row>
    <row r="254" spans="1:63" ht="15.75" customHeight="1" x14ac:dyDescent="0.25">
      <c r="A254" s="8" t="s">
        <v>1743</v>
      </c>
      <c r="B254" s="9" t="s">
        <v>1491</v>
      </c>
      <c r="C254" s="9">
        <v>6</v>
      </c>
      <c r="D254" s="9">
        <v>97</v>
      </c>
      <c r="E254" s="9">
        <v>482</v>
      </c>
      <c r="F254" s="9">
        <v>11921</v>
      </c>
      <c r="G254" s="9">
        <v>0.1101</v>
      </c>
      <c r="H254" s="9">
        <v>0.39379999999999998</v>
      </c>
      <c r="I254" s="9">
        <v>0.1089</v>
      </c>
      <c r="J254" s="9">
        <v>12</v>
      </c>
      <c r="K254" s="9">
        <v>53</v>
      </c>
      <c r="L254" s="9">
        <v>440</v>
      </c>
      <c r="M254" s="9">
        <v>11271</v>
      </c>
      <c r="N254" s="9">
        <v>6.0199999999999997E-2</v>
      </c>
      <c r="O254" s="9">
        <v>0.35949999999999999</v>
      </c>
      <c r="P254" s="9">
        <v>0.10299999999999999</v>
      </c>
      <c r="Q254" s="9">
        <v>39</v>
      </c>
      <c r="R254" s="9">
        <v>241</v>
      </c>
      <c r="S254" s="9">
        <v>1111</v>
      </c>
      <c r="T254" s="9">
        <v>45391</v>
      </c>
      <c r="U254" s="9">
        <v>0.27360000000000001</v>
      </c>
      <c r="V254" s="9">
        <v>0.90769999999999995</v>
      </c>
      <c r="W254" s="9">
        <v>0.41470000000000001</v>
      </c>
      <c r="X254" s="9">
        <v>49</v>
      </c>
      <c r="Y254" s="9">
        <v>227</v>
      </c>
      <c r="Z254" s="9">
        <v>737</v>
      </c>
      <c r="AA254" s="9">
        <v>21444</v>
      </c>
      <c r="AB254" s="9">
        <v>0.25769999999999998</v>
      </c>
      <c r="AC254" s="9">
        <v>0.60209999999999997</v>
      </c>
      <c r="AD254" s="9">
        <v>0.19589999999999999</v>
      </c>
      <c r="AE254" s="9">
        <v>12</v>
      </c>
      <c r="AF254" s="9">
        <v>48</v>
      </c>
      <c r="AG254" s="9">
        <v>354</v>
      </c>
      <c r="AH254" s="9">
        <v>8480</v>
      </c>
      <c r="AI254" s="9">
        <v>5.45E-2</v>
      </c>
      <c r="AJ254" s="9">
        <v>0.28920000000000001</v>
      </c>
      <c r="AK254" s="9">
        <v>7.7499999999999999E-2</v>
      </c>
      <c r="AL254" s="9">
        <v>2</v>
      </c>
      <c r="AM254" s="9">
        <v>35</v>
      </c>
      <c r="AN254" s="9">
        <v>630</v>
      </c>
      <c r="AO254" s="9">
        <v>9029</v>
      </c>
      <c r="AP254" s="9">
        <v>3.9699999999999999E-2</v>
      </c>
      <c r="AQ254" s="9">
        <v>0.51470000000000005</v>
      </c>
      <c r="AR254" s="9">
        <v>8.2500000000000004E-2</v>
      </c>
      <c r="AT254" s="6">
        <f t="shared" si="0"/>
        <v>122.89690721649484</v>
      </c>
      <c r="AU254" s="6">
        <f t="shared" si="1"/>
        <v>212.66037735849056</v>
      </c>
      <c r="AV254" s="6">
        <f t="shared" si="2"/>
        <v>188.34439834024897</v>
      </c>
      <c r="AW254" s="7">
        <f t="shared" si="3"/>
        <v>94.466960352422902</v>
      </c>
      <c r="AX254" s="6">
        <f t="shared" si="4"/>
        <v>176.66666666666666</v>
      </c>
      <c r="AY254" s="6">
        <f t="shared" si="5"/>
        <v>257.97142857142859</v>
      </c>
      <c r="BA254" s="6">
        <f>VLOOKUP(A254, ALL_AP_DATA!$A$2:$F$3600, 6, FALSE)</f>
        <v>881</v>
      </c>
      <c r="BB254" s="6">
        <f>VLOOKUP(A254, projmetadata!$A$2:$D$2036, 4, FALSE)</f>
        <v>72380</v>
      </c>
      <c r="BC254" s="6" t="e">
        <f t="array" aca="1" ref="BC254" ca="1">_xludf.IFS(I254&lt;&gt;0, F254/I254, P254&lt;&gt;0, M254/P254, W254&lt;&gt;0, T254/W254, AD254&lt;&gt;0, AA254/AD254, AK254&lt;&gt;0, AH254/AK254, AR254&lt;&gt;0, AO254/AR254, TRUE, 0)</f>
        <v>#NAME?</v>
      </c>
      <c r="BE254" s="6" t="e">
        <f t="shared" ca="1" si="16"/>
        <v>#NAME?</v>
      </c>
      <c r="BF254" s="6" t="e">
        <f t="shared" ca="1" si="17"/>
        <v>#NAME?</v>
      </c>
      <c r="BG254" s="6"/>
      <c r="BH254" s="6">
        <f>VLOOKUP(A254, ALL_AP_DATA!$A$2:$D$3600, 3, FALSE)</f>
        <v>263</v>
      </c>
      <c r="BI254" s="6">
        <f>VLOOKUP(A254, ALL_AP_DATA!$A$2:$E$3600, 5, FALSE)</f>
        <v>109455</v>
      </c>
      <c r="BJ254" s="6">
        <f t="shared" si="8"/>
        <v>124.23950056753689</v>
      </c>
      <c r="BK254" s="6">
        <f t="shared" si="18"/>
        <v>0.29852440408626563</v>
      </c>
    </row>
    <row r="255" spans="1:63" ht="15.75" customHeight="1" x14ac:dyDescent="0.25">
      <c r="A255" s="8" t="s">
        <v>1744</v>
      </c>
      <c r="B255" s="9" t="s">
        <v>1491</v>
      </c>
      <c r="C255" s="9">
        <v>1</v>
      </c>
      <c r="D255" s="9">
        <v>2</v>
      </c>
      <c r="E255" s="9">
        <v>35</v>
      </c>
      <c r="F255" s="9">
        <v>1726</v>
      </c>
      <c r="G255" s="9">
        <v>2.3999999999999998E-3</v>
      </c>
      <c r="H255" s="9">
        <v>8.7499999999999994E-2</v>
      </c>
      <c r="I255" s="9">
        <v>3.5299999999999998E-2</v>
      </c>
      <c r="J255" s="8"/>
      <c r="K255" s="8"/>
      <c r="L255" s="8"/>
      <c r="M255" s="8"/>
      <c r="N255" s="8"/>
      <c r="O255" s="8"/>
      <c r="P255" s="8"/>
      <c r="Q255" s="9">
        <v>14</v>
      </c>
      <c r="R255" s="9">
        <v>57</v>
      </c>
      <c r="S255" s="9">
        <v>152</v>
      </c>
      <c r="T255" s="9">
        <v>9189</v>
      </c>
      <c r="U255" s="9">
        <v>6.8400000000000002E-2</v>
      </c>
      <c r="V255" s="9">
        <v>0.38</v>
      </c>
      <c r="W255" s="9">
        <v>0.18790000000000001</v>
      </c>
      <c r="X255" s="9">
        <v>5</v>
      </c>
      <c r="Y255" s="9">
        <v>23</v>
      </c>
      <c r="Z255" s="9">
        <v>84</v>
      </c>
      <c r="AA255" s="9">
        <v>5236</v>
      </c>
      <c r="AB255" s="9">
        <v>2.76E-2</v>
      </c>
      <c r="AC255" s="9">
        <v>0.21</v>
      </c>
      <c r="AD255" s="9">
        <v>0.107</v>
      </c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T255" s="6">
        <f t="shared" si="0"/>
        <v>863</v>
      </c>
      <c r="AU255" s="6" t="str">
        <f t="shared" si="1"/>
        <v/>
      </c>
      <c r="AV255" s="6">
        <f t="shared" si="2"/>
        <v>161.21052631578948</v>
      </c>
      <c r="AW255" s="7">
        <f t="shared" si="3"/>
        <v>227.65217391304347</v>
      </c>
      <c r="AX255" s="6" t="str">
        <f t="shared" si="4"/>
        <v/>
      </c>
      <c r="AY255" s="6" t="str">
        <f t="shared" si="5"/>
        <v/>
      </c>
      <c r="BA255" s="6">
        <f>VLOOKUP(A255, ALL_AP_DATA!$A$2:$F$3600, 6, FALSE)</f>
        <v>833</v>
      </c>
      <c r="BB255" s="6">
        <f>VLOOKUP(A255, projmetadata!$A$2:$D$2036, 4, FALSE)</f>
        <v>53257</v>
      </c>
      <c r="BC255" s="6" t="e">
        <f t="array" aca="1" ref="BC255" ca="1">_xludf.IFS(I255&lt;&gt;0, F255/I255, P255&lt;&gt;0, M255/P255, W255&lt;&gt;0, T255/W255, AD255&lt;&gt;0, AA255/AD255, AK255&lt;&gt;0, AH255/AK255, AR255&lt;&gt;0, AO255/AR255, TRUE, 0)</f>
        <v>#NAME?</v>
      </c>
      <c r="BE255" s="6" t="e">
        <f t="shared" ca="1" si="16"/>
        <v>#NAME?</v>
      </c>
      <c r="BF255" s="6" t="e">
        <f t="shared" ca="1" si="17"/>
        <v>#NAME?</v>
      </c>
      <c r="BG255" s="6"/>
      <c r="BH255" s="6">
        <f>VLOOKUP(A255, ALL_AP_DATA!$A$2:$D$3600, 3, FALSE)</f>
        <v>71</v>
      </c>
      <c r="BI255" s="6">
        <f>VLOOKUP(A255, ALL_AP_DATA!$A$2:$E$3600, 5, FALSE)</f>
        <v>48915</v>
      </c>
      <c r="BJ255" s="6">
        <f t="shared" si="8"/>
        <v>58.721488595438174</v>
      </c>
      <c r="BK255" s="6">
        <f t="shared" si="18"/>
        <v>8.5234093637454988E-2</v>
      </c>
    </row>
    <row r="256" spans="1:63" ht="15.75" customHeight="1" x14ac:dyDescent="0.25">
      <c r="A256" s="8" t="s">
        <v>1745</v>
      </c>
      <c r="B256" s="9" t="s">
        <v>1491</v>
      </c>
      <c r="C256" s="9">
        <v>27</v>
      </c>
      <c r="D256" s="9">
        <v>101</v>
      </c>
      <c r="E256" s="9">
        <v>781</v>
      </c>
      <c r="F256" s="9">
        <v>46359</v>
      </c>
      <c r="G256" s="9">
        <v>9.4299999999999995E-2</v>
      </c>
      <c r="H256" s="9">
        <v>0.40699999999999997</v>
      </c>
      <c r="I256" s="9">
        <v>0.12720000000000001</v>
      </c>
      <c r="J256" s="9">
        <v>14</v>
      </c>
      <c r="K256" s="9">
        <v>94</v>
      </c>
      <c r="L256" s="9">
        <v>1038</v>
      </c>
      <c r="M256" s="9">
        <v>61642</v>
      </c>
      <c r="N256" s="9">
        <v>8.7800000000000003E-2</v>
      </c>
      <c r="O256" s="9">
        <v>0.54090000000000005</v>
      </c>
      <c r="P256" s="9">
        <v>0.16919999999999999</v>
      </c>
      <c r="Q256" s="9">
        <v>52</v>
      </c>
      <c r="R256" s="9">
        <v>339</v>
      </c>
      <c r="S256" s="9">
        <v>1634</v>
      </c>
      <c r="T256" s="9">
        <v>348697</v>
      </c>
      <c r="U256" s="9">
        <v>0.3165</v>
      </c>
      <c r="V256" s="9">
        <v>0.85150000000000003</v>
      </c>
      <c r="W256" s="9">
        <v>0.95689999999999997</v>
      </c>
      <c r="X256" s="9">
        <v>238</v>
      </c>
      <c r="Y256" s="9">
        <v>325</v>
      </c>
      <c r="Z256" s="9">
        <v>1355</v>
      </c>
      <c r="AA256" s="9">
        <v>77349</v>
      </c>
      <c r="AB256" s="9">
        <v>0.30349999999999999</v>
      </c>
      <c r="AC256" s="9">
        <v>0.70609999999999995</v>
      </c>
      <c r="AD256" s="9">
        <v>0.21229999999999999</v>
      </c>
      <c r="AE256" s="9">
        <v>26</v>
      </c>
      <c r="AF256" s="9">
        <v>145</v>
      </c>
      <c r="AG256" s="9">
        <v>746</v>
      </c>
      <c r="AH256" s="9">
        <v>45262</v>
      </c>
      <c r="AI256" s="9">
        <v>0.13539999999999999</v>
      </c>
      <c r="AJ256" s="9">
        <v>0.38869999999999999</v>
      </c>
      <c r="AK256" s="9">
        <v>0.1242</v>
      </c>
      <c r="AL256" s="9">
        <v>5</v>
      </c>
      <c r="AM256" s="9">
        <v>84</v>
      </c>
      <c r="AN256" s="9">
        <v>1055</v>
      </c>
      <c r="AO256" s="9">
        <v>83733</v>
      </c>
      <c r="AP256" s="9">
        <v>7.8399999999999997E-2</v>
      </c>
      <c r="AQ256" s="9">
        <v>0.54979999999999996</v>
      </c>
      <c r="AR256" s="9">
        <v>0.2298</v>
      </c>
      <c r="AT256" s="6">
        <f t="shared" si="0"/>
        <v>459</v>
      </c>
      <c r="AU256" s="6">
        <f t="shared" si="1"/>
        <v>655.76595744680856</v>
      </c>
      <c r="AV256" s="6">
        <f t="shared" si="2"/>
        <v>1028.6047197640119</v>
      </c>
      <c r="AW256" s="7">
        <f t="shared" si="3"/>
        <v>237.99692307692308</v>
      </c>
      <c r="AX256" s="6">
        <f t="shared" si="4"/>
        <v>312.15172413793101</v>
      </c>
      <c r="AY256" s="6">
        <f t="shared" si="5"/>
        <v>996.82142857142856</v>
      </c>
      <c r="BA256" s="6">
        <f>VLOOKUP(A256, ALL_AP_DATA!$A$2:$F$3600, 6, FALSE)</f>
        <v>1071</v>
      </c>
      <c r="BB256" s="6">
        <f>VLOOKUP(A256, projmetadata!$A$2:$D$2036, 4, FALSE)</f>
        <v>116032</v>
      </c>
      <c r="BC256" s="6" t="e">
        <f t="array" aca="1" ref="BC256" ca="1">_xludf.IFS(I256&lt;&gt;0, F256/I256, P256&lt;&gt;0, M256/P256, W256&lt;&gt;0, T256/W256, AD256&lt;&gt;0, AA256/AD256, AK256&lt;&gt;0, AH256/AK256, AR256&lt;&gt;0, AO256/AR256, TRUE, 0)</f>
        <v>#NAME?</v>
      </c>
      <c r="BE256" s="6" t="e">
        <f t="shared" ca="1" si="16"/>
        <v>#NAME?</v>
      </c>
      <c r="BF256" s="6" t="e">
        <f t="shared" ca="1" si="17"/>
        <v>#NAME?</v>
      </c>
      <c r="BG256" s="6"/>
      <c r="BH256" s="6">
        <f>VLOOKUP(A256, ALL_AP_DATA!$A$2:$D$3600, 3, FALSE)</f>
        <v>399</v>
      </c>
      <c r="BI256" s="6">
        <f>VLOOKUP(A256, ALL_AP_DATA!$A$2:$E$3600, 5, FALSE)</f>
        <v>364410</v>
      </c>
      <c r="BJ256" s="6">
        <f t="shared" si="8"/>
        <v>340.25210084033614</v>
      </c>
      <c r="BK256" s="6">
        <f t="shared" si="18"/>
        <v>0.37254901960784315</v>
      </c>
    </row>
    <row r="257" spans="1:63" ht="15.75" customHeight="1" x14ac:dyDescent="0.25">
      <c r="A257" s="8" t="s">
        <v>1746</v>
      </c>
      <c r="B257" s="9" t="s">
        <v>1491</v>
      </c>
      <c r="C257" s="9">
        <v>1</v>
      </c>
      <c r="D257" s="9">
        <v>64</v>
      </c>
      <c r="E257" s="9">
        <v>164</v>
      </c>
      <c r="F257" s="9">
        <v>1123</v>
      </c>
      <c r="G257" s="9">
        <v>0.12479999999999999</v>
      </c>
      <c r="H257" s="9">
        <v>0.88649999999999995</v>
      </c>
      <c r="I257" s="9">
        <v>0.28239999999999998</v>
      </c>
      <c r="J257" s="8"/>
      <c r="K257" s="8"/>
      <c r="L257" s="8"/>
      <c r="M257" s="8"/>
      <c r="N257" s="8"/>
      <c r="O257" s="8"/>
      <c r="P257" s="8"/>
      <c r="Q257" s="9">
        <v>3</v>
      </c>
      <c r="R257" s="9">
        <v>17</v>
      </c>
      <c r="S257" s="9">
        <v>163</v>
      </c>
      <c r="T257" s="9">
        <v>1352</v>
      </c>
      <c r="U257" s="9">
        <v>3.3099999999999997E-2</v>
      </c>
      <c r="V257" s="9">
        <v>0.88109999999999999</v>
      </c>
      <c r="W257" s="9">
        <v>0.34</v>
      </c>
      <c r="X257" s="9">
        <v>50</v>
      </c>
      <c r="Y257" s="9">
        <v>281</v>
      </c>
      <c r="Z257" s="9">
        <v>164</v>
      </c>
      <c r="AA257" s="9">
        <v>3074</v>
      </c>
      <c r="AB257" s="9">
        <v>0.54779999999999995</v>
      </c>
      <c r="AC257" s="9">
        <v>0.88649999999999995</v>
      </c>
      <c r="AD257" s="9">
        <v>0.77310000000000001</v>
      </c>
      <c r="AE257" s="9">
        <v>6</v>
      </c>
      <c r="AF257" s="9">
        <v>22</v>
      </c>
      <c r="AG257" s="9">
        <v>19</v>
      </c>
      <c r="AH257" s="9">
        <v>348</v>
      </c>
      <c r="AI257" s="9">
        <v>4.2900000000000001E-2</v>
      </c>
      <c r="AJ257" s="9">
        <v>0.1027</v>
      </c>
      <c r="AK257" s="9">
        <v>8.7499999999999994E-2</v>
      </c>
      <c r="AL257" s="9">
        <v>1</v>
      </c>
      <c r="AM257" s="9">
        <v>39</v>
      </c>
      <c r="AN257" s="9">
        <v>165</v>
      </c>
      <c r="AO257" s="9">
        <v>2157</v>
      </c>
      <c r="AP257" s="9">
        <v>7.5999999999999998E-2</v>
      </c>
      <c r="AQ257" s="9">
        <v>0.89190000000000003</v>
      </c>
      <c r="AR257" s="9">
        <v>0.54249999999999998</v>
      </c>
      <c r="AT257" s="6">
        <f t="shared" ref="AT257:AT286" si="19">IF(D257 = 0, "", F257 / D257)</f>
        <v>17.546875</v>
      </c>
      <c r="AU257" s="6" t="str">
        <f t="shared" ref="AU257:AU286" si="20">IF(K257 = 0, "", M257 / K257)</f>
        <v/>
      </c>
      <c r="AV257" s="6">
        <f t="shared" ref="AV257:AV286" si="21">IF(R257 = 0, "", T257 / R257)</f>
        <v>79.529411764705884</v>
      </c>
      <c r="AW257" s="7">
        <f t="shared" ref="AW257:AW286" si="22">IF(Y257 = 0, "", AA257 / Y257)</f>
        <v>10.93950177935943</v>
      </c>
      <c r="AX257" s="6">
        <f t="shared" ref="AX257:AX286" si="23">IF(AF257 = 0, "", AH257 / AF257)</f>
        <v>15.818181818181818</v>
      </c>
      <c r="AY257" s="6">
        <f t="shared" ref="AY257:AY286" si="24">IF(AM257 = 0, "", AO257 / AM257)</f>
        <v>55.307692307692307</v>
      </c>
      <c r="BA257" s="6">
        <f>VLOOKUP(A257, ALL_AP_DATA!$A$2:$F$3600, 6, FALSE)</f>
        <v>513</v>
      </c>
      <c r="BB257" s="6">
        <f>VLOOKUP(A257, projmetadata!$A$2:$D$2036, 4, FALSE)</f>
        <v>53203</v>
      </c>
      <c r="BC257" s="6" t="e">
        <f t="array" aca="1" ref="BC257" ca="1">_xludf.IFS(I257&lt;&gt;0, F257/I257, P257&lt;&gt;0, M257/P257, W257&lt;&gt;0, T257/W257, AD257&lt;&gt;0, AA257/AD257, AK257&lt;&gt;0, AH257/AK257, AR257&lt;&gt;0, AO257/AR257, TRUE, 0)</f>
        <v>#NAME?</v>
      </c>
      <c r="BE257" s="6" t="e">
        <f t="shared" ca="1" si="16"/>
        <v>#NAME?</v>
      </c>
      <c r="BF257" s="6" t="e">
        <f t="shared" ca="1" si="17"/>
        <v>#NAME?</v>
      </c>
      <c r="BG257" s="6"/>
      <c r="BH257" s="6">
        <f>VLOOKUP(A257, ALL_AP_DATA!$A$2:$D$3600, 3, FALSE)</f>
        <v>61</v>
      </c>
      <c r="BI257" s="6">
        <f>VLOOKUP(A257, ALL_AP_DATA!$A$2:$E$3600, 5, FALSE)</f>
        <v>3976</v>
      </c>
      <c r="BJ257" s="6">
        <f t="shared" ref="BJ257:BJ286" si="25">BI257/BA257</f>
        <v>7.7504873294346979</v>
      </c>
      <c r="BK257" s="6">
        <f t="shared" si="18"/>
        <v>0.1189083820662768</v>
      </c>
    </row>
    <row r="258" spans="1:63" ht="15.75" customHeight="1" x14ac:dyDescent="0.25">
      <c r="A258" s="8" t="s">
        <v>1747</v>
      </c>
      <c r="B258" s="9" t="s">
        <v>1491</v>
      </c>
      <c r="C258" s="9">
        <v>22</v>
      </c>
      <c r="D258" s="9">
        <v>241</v>
      </c>
      <c r="E258" s="9">
        <v>279</v>
      </c>
      <c r="F258" s="9">
        <v>21170</v>
      </c>
      <c r="G258" s="9">
        <v>0.18609999999999999</v>
      </c>
      <c r="H258" s="9">
        <v>0.46039999999999998</v>
      </c>
      <c r="I258" s="9">
        <v>0.26450000000000001</v>
      </c>
      <c r="J258" s="9">
        <v>8</v>
      </c>
      <c r="K258" s="9">
        <v>61</v>
      </c>
      <c r="L258" s="9">
        <v>274</v>
      </c>
      <c r="M258" s="9">
        <v>29104</v>
      </c>
      <c r="N258" s="9">
        <v>4.7100000000000003E-2</v>
      </c>
      <c r="O258" s="9">
        <v>0.4521</v>
      </c>
      <c r="P258" s="9">
        <v>0.36359999999999998</v>
      </c>
      <c r="Q258" s="9">
        <v>44</v>
      </c>
      <c r="R258" s="9">
        <v>139</v>
      </c>
      <c r="S258" s="9">
        <v>443</v>
      </c>
      <c r="T258" s="9">
        <v>51918</v>
      </c>
      <c r="U258" s="9">
        <v>0.10730000000000001</v>
      </c>
      <c r="V258" s="9">
        <v>0.73099999999999998</v>
      </c>
      <c r="W258" s="9">
        <v>0.64859999999999995</v>
      </c>
      <c r="X258" s="9">
        <v>316</v>
      </c>
      <c r="Y258" s="9">
        <v>617</v>
      </c>
      <c r="Z258" s="9">
        <v>436</v>
      </c>
      <c r="AA258" s="9">
        <v>39106</v>
      </c>
      <c r="AB258" s="9">
        <v>0.47639999999999999</v>
      </c>
      <c r="AC258" s="9">
        <v>0.71950000000000003</v>
      </c>
      <c r="AD258" s="9">
        <v>0.48859999999999998</v>
      </c>
      <c r="AE258" s="9">
        <v>26</v>
      </c>
      <c r="AF258" s="9">
        <v>200</v>
      </c>
      <c r="AG258" s="9">
        <v>319</v>
      </c>
      <c r="AH258" s="9">
        <v>29432</v>
      </c>
      <c r="AI258" s="9">
        <v>0.15440000000000001</v>
      </c>
      <c r="AJ258" s="9">
        <v>0.52639999999999998</v>
      </c>
      <c r="AK258" s="9">
        <v>0.36770000000000003</v>
      </c>
      <c r="AL258" s="9">
        <v>5</v>
      </c>
      <c r="AM258" s="9">
        <v>70</v>
      </c>
      <c r="AN258" s="9">
        <v>295</v>
      </c>
      <c r="AO258" s="9">
        <v>30462</v>
      </c>
      <c r="AP258" s="9">
        <v>5.4100000000000002E-2</v>
      </c>
      <c r="AQ258" s="9">
        <v>0.48680000000000001</v>
      </c>
      <c r="AR258" s="9">
        <v>0.38059999999999999</v>
      </c>
      <c r="AT258" s="6">
        <f t="shared" si="19"/>
        <v>87.842323651452276</v>
      </c>
      <c r="AU258" s="6">
        <f t="shared" si="20"/>
        <v>477.11475409836066</v>
      </c>
      <c r="AV258" s="6">
        <f t="shared" si="21"/>
        <v>373.51079136690646</v>
      </c>
      <c r="AW258" s="7">
        <f t="shared" si="22"/>
        <v>63.380875202593195</v>
      </c>
      <c r="AX258" s="6">
        <f t="shared" si="23"/>
        <v>147.16</v>
      </c>
      <c r="AY258" s="6">
        <f t="shared" si="24"/>
        <v>435.17142857142858</v>
      </c>
      <c r="BA258" s="6">
        <f>VLOOKUP(A258, ALL_AP_DATA!$A$2:$F$3600, 6, FALSE)</f>
        <v>1295</v>
      </c>
      <c r="BB258" s="6">
        <f>VLOOKUP(A258, projmetadata!$A$2:$D$2036, 4, FALSE)</f>
        <v>227837</v>
      </c>
      <c r="BC258" s="6" t="e">
        <f t="array" aca="1" ref="BC258" ca="1">_xludf.IFS(I258&lt;&gt;0, F258/I258, P258&lt;&gt;0, M258/P258, W258&lt;&gt;0, T258/W258, AD258&lt;&gt;0, AA258/AD258, AK258&lt;&gt;0, AH258/AK258, AR258&lt;&gt;0, AO258/AR258, TRUE, 0)</f>
        <v>#NAME?</v>
      </c>
      <c r="BE258" s="6" t="e">
        <f t="shared" ca="1" si="16"/>
        <v>#NAME?</v>
      </c>
      <c r="BF258" s="6" t="e">
        <f t="shared" ca="1" si="17"/>
        <v>#NAME?</v>
      </c>
      <c r="BG258" s="6"/>
      <c r="BH258" s="6">
        <f>VLOOKUP(A258, ALL_AP_DATA!$A$2:$D$3600, 3, FALSE)</f>
        <v>314</v>
      </c>
      <c r="BI258" s="6">
        <f>VLOOKUP(A258, ALL_AP_DATA!$A$2:$E$3600, 5, FALSE)</f>
        <v>80043</v>
      </c>
      <c r="BJ258" s="6">
        <f t="shared" si="25"/>
        <v>61.809266409266407</v>
      </c>
      <c r="BK258" s="6">
        <f t="shared" si="18"/>
        <v>0.24247104247104248</v>
      </c>
    </row>
    <row r="259" spans="1:63" ht="15.75" customHeight="1" x14ac:dyDescent="0.25">
      <c r="A259" s="8" t="s">
        <v>1748</v>
      </c>
      <c r="B259" s="9" t="s">
        <v>1491</v>
      </c>
      <c r="C259" s="9">
        <v>4</v>
      </c>
      <c r="D259" s="9">
        <v>23</v>
      </c>
      <c r="E259" s="9">
        <v>57</v>
      </c>
      <c r="F259" s="9">
        <v>2424</v>
      </c>
      <c r="G259" s="9">
        <v>3.6499999999999998E-2</v>
      </c>
      <c r="H259" s="9">
        <v>0.1575</v>
      </c>
      <c r="I259" s="9">
        <v>8.5300000000000001E-2</v>
      </c>
      <c r="J259" s="8"/>
      <c r="K259" s="8"/>
      <c r="L259" s="8"/>
      <c r="M259" s="8"/>
      <c r="N259" s="8"/>
      <c r="O259" s="8"/>
      <c r="P259" s="8"/>
      <c r="Q259" s="9">
        <v>27</v>
      </c>
      <c r="R259" s="9">
        <v>99</v>
      </c>
      <c r="S259" s="9">
        <v>246</v>
      </c>
      <c r="T259" s="9">
        <v>14568</v>
      </c>
      <c r="U259" s="9">
        <v>0.15690000000000001</v>
      </c>
      <c r="V259" s="9">
        <v>0.67959999999999998</v>
      </c>
      <c r="W259" s="9">
        <v>0.51259999999999994</v>
      </c>
      <c r="X259" s="9">
        <v>20</v>
      </c>
      <c r="Y259" s="9">
        <v>231</v>
      </c>
      <c r="Z259" s="9">
        <v>175</v>
      </c>
      <c r="AA259" s="9">
        <v>9156</v>
      </c>
      <c r="AB259" s="9">
        <v>0.36609999999999998</v>
      </c>
      <c r="AC259" s="9">
        <v>0.4834</v>
      </c>
      <c r="AD259" s="9">
        <v>0.3221</v>
      </c>
      <c r="AE259" s="9">
        <v>4</v>
      </c>
      <c r="AF259" s="9">
        <v>10</v>
      </c>
      <c r="AG259" s="9">
        <v>13</v>
      </c>
      <c r="AH259" s="9">
        <v>387</v>
      </c>
      <c r="AI259" s="9">
        <v>1.5800000000000002E-2</v>
      </c>
      <c r="AJ259" s="9">
        <v>3.5900000000000001E-2</v>
      </c>
      <c r="AK259" s="9">
        <v>1.3599999999999999E-2</v>
      </c>
      <c r="AL259" s="8"/>
      <c r="AM259" s="8"/>
      <c r="AN259" s="8"/>
      <c r="AO259" s="8"/>
      <c r="AP259" s="8"/>
      <c r="AQ259" s="8"/>
      <c r="AR259" s="8"/>
      <c r="AT259" s="6">
        <f t="shared" si="19"/>
        <v>105.39130434782609</v>
      </c>
      <c r="AU259" s="6" t="str">
        <f t="shared" si="20"/>
        <v/>
      </c>
      <c r="AV259" s="6">
        <f t="shared" si="21"/>
        <v>147.15151515151516</v>
      </c>
      <c r="AW259" s="7">
        <f t="shared" si="22"/>
        <v>39.636363636363633</v>
      </c>
      <c r="AX259" s="6">
        <f t="shared" si="23"/>
        <v>38.700000000000003</v>
      </c>
      <c r="AY259" s="6" t="str">
        <f t="shared" si="24"/>
        <v/>
      </c>
      <c r="BA259" s="6">
        <f>VLOOKUP(A259, ALL_AP_DATA!$A$2:$F$3600, 6, FALSE)</f>
        <v>631</v>
      </c>
      <c r="BB259" s="6">
        <f>VLOOKUP(A259, projmetadata!$A$2:$D$2036, 4, FALSE)</f>
        <v>29141</v>
      </c>
      <c r="BC259" s="6" t="e">
        <f t="array" aca="1" ref="BC259" ca="1">_xludf.IFS(I259&lt;&gt;0, F259/I259, P259&lt;&gt;0, M259/P259, W259&lt;&gt;0, T259/W259, AD259&lt;&gt;0, AA259/AD259, AK259&lt;&gt;0, AH259/AK259, AR259&lt;&gt;0, AO259/AR259, TRUE, 0)</f>
        <v>#NAME?</v>
      </c>
      <c r="BE259" s="6" t="e">
        <f t="shared" ca="1" si="16"/>
        <v>#NAME?</v>
      </c>
      <c r="BF259" s="6" t="e">
        <f t="shared" ca="1" si="17"/>
        <v>#NAME?</v>
      </c>
      <c r="BG259" s="6"/>
      <c r="BH259" s="6">
        <f>VLOOKUP(A259, ALL_AP_DATA!$A$2:$D$3600, 3, FALSE)</f>
        <v>120</v>
      </c>
      <c r="BI259" s="6">
        <f>VLOOKUP(A259, ALL_AP_DATA!$A$2:$E$3600, 5, FALSE)</f>
        <v>28422</v>
      </c>
      <c r="BJ259" s="6">
        <f t="shared" si="25"/>
        <v>45.042789223454832</v>
      </c>
      <c r="BK259" s="6">
        <f t="shared" si="18"/>
        <v>0.19017432646592711</v>
      </c>
    </row>
    <row r="260" spans="1:63" ht="15.75" customHeight="1" x14ac:dyDescent="0.25">
      <c r="A260" s="8" t="s">
        <v>1749</v>
      </c>
      <c r="B260" s="9" t="s">
        <v>1491</v>
      </c>
      <c r="C260" s="9">
        <v>9</v>
      </c>
      <c r="D260" s="9">
        <v>40</v>
      </c>
      <c r="E260" s="9">
        <v>59</v>
      </c>
      <c r="F260" s="9">
        <v>1013</v>
      </c>
      <c r="G260" s="9">
        <v>3.7600000000000001E-2</v>
      </c>
      <c r="H260" s="9">
        <v>9.6199999999999994E-2</v>
      </c>
      <c r="I260" s="9">
        <v>1.35E-2</v>
      </c>
      <c r="J260" s="8"/>
      <c r="K260" s="8"/>
      <c r="L260" s="8"/>
      <c r="M260" s="8"/>
      <c r="N260" s="8"/>
      <c r="O260" s="8"/>
      <c r="P260" s="8"/>
      <c r="Q260" s="9">
        <v>61</v>
      </c>
      <c r="R260" s="9">
        <v>283</v>
      </c>
      <c r="S260" s="9">
        <v>514</v>
      </c>
      <c r="T260" s="9">
        <v>47279</v>
      </c>
      <c r="U260" s="9">
        <v>0.26569999999999999</v>
      </c>
      <c r="V260" s="9">
        <v>0.83850000000000002</v>
      </c>
      <c r="W260" s="9">
        <v>0.62929999999999997</v>
      </c>
      <c r="X260" s="9">
        <v>5</v>
      </c>
      <c r="Y260" s="9">
        <v>62</v>
      </c>
      <c r="Z260" s="9">
        <v>67</v>
      </c>
      <c r="AA260" s="9">
        <v>1242</v>
      </c>
      <c r="AB260" s="9">
        <v>5.8200000000000002E-2</v>
      </c>
      <c r="AC260" s="9">
        <v>0.10929999999999999</v>
      </c>
      <c r="AD260" s="9">
        <v>1.6500000000000001E-2</v>
      </c>
      <c r="AE260" s="9">
        <v>2</v>
      </c>
      <c r="AF260" s="9">
        <v>7</v>
      </c>
      <c r="AG260" s="9">
        <v>0</v>
      </c>
      <c r="AH260" s="9">
        <v>0</v>
      </c>
      <c r="AI260" s="9">
        <v>6.6E-3</v>
      </c>
      <c r="AJ260" s="9">
        <v>0</v>
      </c>
      <c r="AK260" s="9">
        <v>0</v>
      </c>
      <c r="AL260" s="8"/>
      <c r="AM260" s="8"/>
      <c r="AN260" s="8"/>
      <c r="AO260" s="8"/>
      <c r="AP260" s="8"/>
      <c r="AQ260" s="8"/>
      <c r="AR260" s="8"/>
      <c r="AT260" s="6">
        <f t="shared" si="19"/>
        <v>25.324999999999999</v>
      </c>
      <c r="AU260" s="6" t="str">
        <f t="shared" si="20"/>
        <v/>
      </c>
      <c r="AV260" s="6">
        <f t="shared" si="21"/>
        <v>167.06360424028267</v>
      </c>
      <c r="AW260" s="7">
        <f t="shared" si="22"/>
        <v>20.032258064516128</v>
      </c>
      <c r="AX260" s="6">
        <f t="shared" si="23"/>
        <v>0</v>
      </c>
      <c r="AY260" s="6" t="str">
        <f t="shared" si="24"/>
        <v/>
      </c>
      <c r="BA260" s="6">
        <f>VLOOKUP(A260, ALL_AP_DATA!$A$2:$F$3600, 6, FALSE)</f>
        <v>1065</v>
      </c>
      <c r="BB260" s="6">
        <f>VLOOKUP(A260, projmetadata!$A$2:$D$2036, 4, FALSE)</f>
        <v>32404</v>
      </c>
      <c r="BC260" s="6" t="e">
        <f t="array" aca="1" ref="BC260" ca="1">_xludf.IFS(I260&lt;&gt;0, F260/I260, P260&lt;&gt;0, M260/P260, W260&lt;&gt;0, T260/W260, AD260&lt;&gt;0, AA260/AD260, AK260&lt;&gt;0, AH260/AK260, AR260&lt;&gt;0, AO260/AR260, TRUE, 0)</f>
        <v>#NAME?</v>
      </c>
      <c r="BE260" s="6" t="e">
        <f t="shared" ca="1" si="16"/>
        <v>#NAME?</v>
      </c>
      <c r="BF260" s="6" t="e">
        <f t="shared" ca="1" si="17"/>
        <v>#NAME?</v>
      </c>
      <c r="BG260" s="6"/>
      <c r="BH260" s="6">
        <f>VLOOKUP(A260, ALL_AP_DATA!$A$2:$D$3600, 3, FALSE)</f>
        <v>317</v>
      </c>
      <c r="BI260" s="6">
        <f>VLOOKUP(A260, ALL_AP_DATA!$A$2:$E$3600, 5, FALSE)</f>
        <v>75126</v>
      </c>
      <c r="BJ260" s="6">
        <f t="shared" si="25"/>
        <v>70.540845070422534</v>
      </c>
      <c r="BK260" s="6">
        <f t="shared" si="18"/>
        <v>0.29765258215962442</v>
      </c>
    </row>
    <row r="261" spans="1:63" ht="15.75" customHeight="1" x14ac:dyDescent="0.25">
      <c r="A261" s="8" t="s">
        <v>1750</v>
      </c>
      <c r="B261" s="9" t="s">
        <v>1491</v>
      </c>
      <c r="C261" s="9">
        <v>2</v>
      </c>
      <c r="D261" s="9">
        <v>115</v>
      </c>
      <c r="E261" s="9">
        <v>470</v>
      </c>
      <c r="F261" s="9">
        <v>18615</v>
      </c>
      <c r="G261" s="9">
        <v>2.0299999999999999E-2</v>
      </c>
      <c r="H261" s="9">
        <v>0.11849999999999999</v>
      </c>
      <c r="I261" s="9">
        <v>4.3E-3</v>
      </c>
      <c r="J261" s="9">
        <v>11</v>
      </c>
      <c r="K261" s="9">
        <v>69</v>
      </c>
      <c r="L261" s="9">
        <v>492</v>
      </c>
      <c r="M261" s="9">
        <v>22964</v>
      </c>
      <c r="N261" s="9">
        <v>1.2200000000000001E-2</v>
      </c>
      <c r="O261" s="9">
        <v>0.1241</v>
      </c>
      <c r="P261" s="9">
        <v>5.3E-3</v>
      </c>
      <c r="Q261" s="9">
        <v>385</v>
      </c>
      <c r="R261" s="9">
        <v>2076</v>
      </c>
      <c r="S261" s="9">
        <v>3555</v>
      </c>
      <c r="T261" s="9">
        <v>1807795</v>
      </c>
      <c r="U261" s="9">
        <v>0.36680000000000001</v>
      </c>
      <c r="V261" s="9">
        <v>0.89639999999999997</v>
      </c>
      <c r="W261" s="9">
        <v>0.41749999999999998</v>
      </c>
      <c r="X261" s="9">
        <v>136</v>
      </c>
      <c r="Y261" s="9">
        <v>388</v>
      </c>
      <c r="Z261" s="9">
        <v>610</v>
      </c>
      <c r="AA261" s="9">
        <v>30108</v>
      </c>
      <c r="AB261" s="9">
        <v>6.8599999999999994E-2</v>
      </c>
      <c r="AC261" s="9">
        <v>0.15379999999999999</v>
      </c>
      <c r="AD261" s="9">
        <v>7.0000000000000001E-3</v>
      </c>
      <c r="AE261" s="9">
        <v>24</v>
      </c>
      <c r="AF261" s="9">
        <v>180</v>
      </c>
      <c r="AG261" s="9">
        <v>437</v>
      </c>
      <c r="AH261" s="9">
        <v>19836</v>
      </c>
      <c r="AI261" s="9">
        <v>3.1800000000000002E-2</v>
      </c>
      <c r="AJ261" s="9">
        <v>0.11020000000000001</v>
      </c>
      <c r="AK261" s="9">
        <v>4.5999999999999999E-3</v>
      </c>
      <c r="AL261" s="9">
        <v>6</v>
      </c>
      <c r="AM261" s="9">
        <v>190</v>
      </c>
      <c r="AN261" s="9">
        <v>1055</v>
      </c>
      <c r="AO261" s="9">
        <v>892875</v>
      </c>
      <c r="AP261" s="9">
        <v>3.3599999999999998E-2</v>
      </c>
      <c r="AQ261" s="9">
        <v>0.26600000000000001</v>
      </c>
      <c r="AR261" s="9">
        <v>0.20619999999999999</v>
      </c>
      <c r="AT261" s="6">
        <f t="shared" si="19"/>
        <v>161.86956521739131</v>
      </c>
      <c r="AU261" s="6">
        <f t="shared" si="20"/>
        <v>332.81159420289856</v>
      </c>
      <c r="AV261" s="6">
        <f t="shared" si="21"/>
        <v>870.80684007707134</v>
      </c>
      <c r="AW261" s="7">
        <f t="shared" si="22"/>
        <v>77.597938144329902</v>
      </c>
      <c r="AX261" s="6">
        <f t="shared" si="23"/>
        <v>110.2</v>
      </c>
      <c r="AY261" s="6">
        <f t="shared" si="24"/>
        <v>4699.3421052631575</v>
      </c>
      <c r="BA261" s="6">
        <f>VLOOKUP(A261, ALL_AP_DATA!$A$2:$F$3600, 6, FALSE)</f>
        <v>5659</v>
      </c>
      <c r="BB261" s="6">
        <f>VLOOKUP(A261, projmetadata!$A$2:$D$2036, 4, FALSE)</f>
        <v>110505</v>
      </c>
      <c r="BC261" s="6" t="e">
        <f t="array" aca="1" ref="BC261" ca="1">_xludf.IFS(I261&lt;&gt;0, F261/I261, P261&lt;&gt;0, M261/P261, W261&lt;&gt;0, T261/W261, AD261&lt;&gt;0, AA261/AD261, AK261&lt;&gt;0, AH261/AK261, AR261&lt;&gt;0, AO261/AR261, TRUE, 0)</f>
        <v>#NAME?</v>
      </c>
      <c r="BE261" s="6" t="e">
        <f t="shared" ca="1" si="16"/>
        <v>#NAME?</v>
      </c>
      <c r="BF261" s="6" t="e">
        <f t="shared" ca="1" si="17"/>
        <v>#NAME?</v>
      </c>
      <c r="BG261" s="6"/>
      <c r="BH261" s="6">
        <f>VLOOKUP(A261, ALL_AP_DATA!$A$2:$D$3600, 3, FALSE)</f>
        <v>2117</v>
      </c>
      <c r="BI261" s="6">
        <f>VLOOKUP(A261, ALL_AP_DATA!$A$2:$E$3600, 5, FALSE)</f>
        <v>4330163</v>
      </c>
      <c r="BJ261" s="6">
        <f t="shared" si="25"/>
        <v>765.18165753666722</v>
      </c>
      <c r="BK261" s="6">
        <f t="shared" si="18"/>
        <v>0.37409436296165399</v>
      </c>
    </row>
    <row r="262" spans="1:63" ht="15.75" customHeight="1" x14ac:dyDescent="0.25">
      <c r="A262" s="8" t="s">
        <v>1751</v>
      </c>
      <c r="B262" s="9" t="s">
        <v>1491</v>
      </c>
      <c r="C262" s="9">
        <v>2</v>
      </c>
      <c r="D262" s="9">
        <v>298</v>
      </c>
      <c r="E262" s="9">
        <v>875</v>
      </c>
      <c r="F262" s="9">
        <v>69953</v>
      </c>
      <c r="G262" s="9">
        <v>0.11310000000000001</v>
      </c>
      <c r="H262" s="9">
        <v>0.52710000000000001</v>
      </c>
      <c r="I262" s="9">
        <v>0.38450000000000001</v>
      </c>
      <c r="J262" s="9">
        <v>27</v>
      </c>
      <c r="K262" s="9">
        <v>174</v>
      </c>
      <c r="L262" s="9">
        <v>851</v>
      </c>
      <c r="M262" s="9">
        <v>77196</v>
      </c>
      <c r="N262" s="9">
        <v>6.6100000000000006E-2</v>
      </c>
      <c r="O262" s="9">
        <v>0.51270000000000004</v>
      </c>
      <c r="P262" s="9">
        <v>0.42430000000000001</v>
      </c>
      <c r="Q262" s="9">
        <v>113</v>
      </c>
      <c r="R262" s="9">
        <v>559</v>
      </c>
      <c r="S262" s="9">
        <v>1550</v>
      </c>
      <c r="T262" s="9">
        <v>149155</v>
      </c>
      <c r="U262" s="9">
        <v>0.2122</v>
      </c>
      <c r="V262" s="9">
        <v>0.93369999999999997</v>
      </c>
      <c r="W262" s="9">
        <v>0.81979999999999997</v>
      </c>
      <c r="X262" s="9">
        <v>141</v>
      </c>
      <c r="Y262" s="9">
        <v>556</v>
      </c>
      <c r="Z262" s="9">
        <v>1035</v>
      </c>
      <c r="AA262" s="9">
        <v>98766</v>
      </c>
      <c r="AB262" s="9">
        <v>0.21110000000000001</v>
      </c>
      <c r="AC262" s="9">
        <v>0.62350000000000005</v>
      </c>
      <c r="AD262" s="9">
        <v>0.54279999999999995</v>
      </c>
      <c r="AE262" s="9">
        <v>27</v>
      </c>
      <c r="AF262" s="9">
        <v>236</v>
      </c>
      <c r="AG262" s="9">
        <v>729</v>
      </c>
      <c r="AH262" s="9">
        <v>59292</v>
      </c>
      <c r="AI262" s="9">
        <v>8.9599999999999999E-2</v>
      </c>
      <c r="AJ262" s="9">
        <v>0.43919999999999998</v>
      </c>
      <c r="AK262" s="9">
        <v>0.32590000000000002</v>
      </c>
      <c r="AL262" s="9">
        <v>6</v>
      </c>
      <c r="AM262" s="9">
        <v>149</v>
      </c>
      <c r="AN262" s="9">
        <v>939</v>
      </c>
      <c r="AO262" s="9">
        <v>78153</v>
      </c>
      <c r="AP262" s="9">
        <v>5.6599999999999998E-2</v>
      </c>
      <c r="AQ262" s="9">
        <v>0.56569999999999998</v>
      </c>
      <c r="AR262" s="9">
        <v>0.42949999999999999</v>
      </c>
      <c r="AT262" s="6">
        <f t="shared" si="19"/>
        <v>234.74161073825502</v>
      </c>
      <c r="AU262" s="6">
        <f t="shared" si="20"/>
        <v>443.65517241379308</v>
      </c>
      <c r="AV262" s="6">
        <f t="shared" si="21"/>
        <v>266.82468694096599</v>
      </c>
      <c r="AW262" s="7">
        <f t="shared" si="22"/>
        <v>177.63669064748203</v>
      </c>
      <c r="AX262" s="6">
        <f t="shared" si="23"/>
        <v>251.23728813559322</v>
      </c>
      <c r="AY262" s="6">
        <f t="shared" si="24"/>
        <v>524.51677852348996</v>
      </c>
      <c r="BA262" s="6">
        <f>VLOOKUP(A262, ALL_AP_DATA!$A$2:$F$3600, 6, FALSE)</f>
        <v>2634</v>
      </c>
      <c r="BB262" s="6">
        <f>VLOOKUP(A262, projmetadata!$A$2:$D$2036, 4, FALSE)</f>
        <v>165141</v>
      </c>
      <c r="BC262" s="6" t="e">
        <f t="array" aca="1" ref="BC262" ca="1">_xludf.IFS(I262&lt;&gt;0, F262/I262, P262&lt;&gt;0, M262/P262, W262&lt;&gt;0, T262/W262, AD262&lt;&gt;0, AA262/AD262, AK262&lt;&gt;0, AH262/AK262, AR262&lt;&gt;0, AO262/AR262, TRUE, 0)</f>
        <v>#NAME?</v>
      </c>
      <c r="BE262" s="6" t="e">
        <f t="shared" ca="1" si="16"/>
        <v>#NAME?</v>
      </c>
      <c r="BF262" s="6" t="e">
        <f t="shared" ca="1" si="17"/>
        <v>#NAME?</v>
      </c>
      <c r="BG262" s="6"/>
      <c r="BH262" s="6">
        <f>VLOOKUP(A262, ALL_AP_DATA!$A$2:$D$3600, 3, FALSE)</f>
        <v>631</v>
      </c>
      <c r="BI262" s="6">
        <f>VLOOKUP(A262, ALL_AP_DATA!$A$2:$E$3600, 5, FALSE)</f>
        <v>181944</v>
      </c>
      <c r="BJ262" s="6">
        <f t="shared" si="25"/>
        <v>69.075170842824605</v>
      </c>
      <c r="BK262" s="6">
        <f t="shared" si="18"/>
        <v>0.23955960516324981</v>
      </c>
    </row>
    <row r="263" spans="1:63" ht="15.75" customHeight="1" x14ac:dyDescent="0.25">
      <c r="A263" s="8" t="s">
        <v>1752</v>
      </c>
      <c r="B263" s="9" t="s">
        <v>1491</v>
      </c>
      <c r="C263" s="9">
        <v>1</v>
      </c>
      <c r="D263" s="9">
        <v>63</v>
      </c>
      <c r="E263" s="9">
        <v>172</v>
      </c>
      <c r="F263" s="9">
        <v>5300</v>
      </c>
      <c r="G263" s="9">
        <v>9.01E-2</v>
      </c>
      <c r="H263" s="9">
        <v>0.51039999999999996</v>
      </c>
      <c r="I263" s="9">
        <v>0.28079999999999999</v>
      </c>
      <c r="J263" s="9">
        <v>1</v>
      </c>
      <c r="K263" s="9">
        <v>15</v>
      </c>
      <c r="L263" s="9">
        <v>78</v>
      </c>
      <c r="M263" s="9">
        <v>3334</v>
      </c>
      <c r="N263" s="9">
        <v>2.1499999999999998E-2</v>
      </c>
      <c r="O263" s="9">
        <v>0.23150000000000001</v>
      </c>
      <c r="P263" s="9">
        <v>0.17660000000000001</v>
      </c>
      <c r="Q263" s="9">
        <v>29</v>
      </c>
      <c r="R263" s="9">
        <v>90</v>
      </c>
      <c r="S263" s="9">
        <v>251</v>
      </c>
      <c r="T263" s="9">
        <v>11866</v>
      </c>
      <c r="U263" s="9">
        <v>0.1288</v>
      </c>
      <c r="V263" s="9">
        <v>0.74480000000000002</v>
      </c>
      <c r="W263" s="9">
        <v>0.62860000000000005</v>
      </c>
      <c r="X263" s="9">
        <v>48</v>
      </c>
      <c r="Y263" s="9">
        <v>167</v>
      </c>
      <c r="Z263" s="9">
        <v>218</v>
      </c>
      <c r="AA263" s="9">
        <v>8669</v>
      </c>
      <c r="AB263" s="9">
        <v>0.2389</v>
      </c>
      <c r="AC263" s="9">
        <v>0.64690000000000003</v>
      </c>
      <c r="AD263" s="9">
        <v>0.4592</v>
      </c>
      <c r="AE263" s="9">
        <v>12</v>
      </c>
      <c r="AF263" s="9">
        <v>76</v>
      </c>
      <c r="AG263" s="9">
        <v>135</v>
      </c>
      <c r="AH263" s="9">
        <v>3899</v>
      </c>
      <c r="AI263" s="9">
        <v>0.1087</v>
      </c>
      <c r="AJ263" s="9">
        <v>0.40060000000000001</v>
      </c>
      <c r="AK263" s="9">
        <v>0.20649999999999999</v>
      </c>
      <c r="AL263" s="8"/>
      <c r="AM263" s="8"/>
      <c r="AN263" s="8"/>
      <c r="AO263" s="8"/>
      <c r="AP263" s="8"/>
      <c r="AQ263" s="8"/>
      <c r="AR263" s="8"/>
      <c r="AT263" s="6">
        <f t="shared" si="19"/>
        <v>84.126984126984127</v>
      </c>
      <c r="AU263" s="6">
        <f t="shared" si="20"/>
        <v>222.26666666666668</v>
      </c>
      <c r="AV263" s="6">
        <f t="shared" si="21"/>
        <v>131.84444444444443</v>
      </c>
      <c r="AW263" s="7">
        <f t="shared" si="22"/>
        <v>51.91017964071856</v>
      </c>
      <c r="AX263" s="6">
        <f t="shared" si="23"/>
        <v>51.30263157894737</v>
      </c>
      <c r="AY263" s="6" t="str">
        <f t="shared" si="24"/>
        <v/>
      </c>
      <c r="BA263" s="6">
        <f>VLOOKUP(A263, ALL_AP_DATA!$A$2:$F$3600, 6, FALSE)</f>
        <v>699</v>
      </c>
      <c r="BB263" s="6">
        <f>VLOOKUP(A263, projmetadata!$A$2:$D$2036, 4, FALSE)</f>
        <v>49705</v>
      </c>
      <c r="BC263" s="6" t="e">
        <f t="array" aca="1" ref="BC263" ca="1">_xludf.IFS(I263&lt;&gt;0, F263/I263, P263&lt;&gt;0, M263/P263, W263&lt;&gt;0, T263/W263, AD263&lt;&gt;0, AA263/AD263, AK263&lt;&gt;0, AH263/AK263, AR263&lt;&gt;0, AO263/AR263, TRUE, 0)</f>
        <v>#NAME?</v>
      </c>
      <c r="BE263" s="6" t="e">
        <f t="shared" ca="1" si="16"/>
        <v>#NAME?</v>
      </c>
      <c r="BF263" s="6" t="e">
        <f t="shared" ca="1" si="17"/>
        <v>#NAME?</v>
      </c>
      <c r="BG263" s="6"/>
      <c r="BH263" s="6">
        <f>VLOOKUP(A263, ALL_AP_DATA!$A$2:$D$3600, 3, FALSE)</f>
        <v>122</v>
      </c>
      <c r="BI263" s="6">
        <f>VLOOKUP(A263, ALL_AP_DATA!$A$2:$E$3600, 5, FALSE)</f>
        <v>18877</v>
      </c>
      <c r="BJ263" s="6">
        <f t="shared" si="25"/>
        <v>27.005722460658085</v>
      </c>
      <c r="BK263" s="6">
        <f t="shared" si="18"/>
        <v>0.17453505007153075</v>
      </c>
    </row>
    <row r="264" spans="1:63" ht="15.75" customHeight="1" x14ac:dyDescent="0.25">
      <c r="A264" s="8" t="s">
        <v>1753</v>
      </c>
      <c r="B264" s="9" t="s">
        <v>1491</v>
      </c>
      <c r="C264" s="9">
        <v>11</v>
      </c>
      <c r="D264" s="9">
        <v>100</v>
      </c>
      <c r="E264" s="9">
        <v>57</v>
      </c>
      <c r="F264" s="9">
        <v>1696</v>
      </c>
      <c r="G264" s="9">
        <v>0.1016</v>
      </c>
      <c r="H264" s="9">
        <v>0.2036</v>
      </c>
      <c r="I264" s="9">
        <v>1.4500000000000001E-2</v>
      </c>
      <c r="J264" s="8"/>
      <c r="K264" s="8"/>
      <c r="L264" s="8"/>
      <c r="M264" s="8"/>
      <c r="N264" s="8"/>
      <c r="O264" s="8"/>
      <c r="P264" s="8"/>
      <c r="Q264" s="9">
        <v>16</v>
      </c>
      <c r="R264" s="9">
        <v>87</v>
      </c>
      <c r="S264" s="9">
        <v>187</v>
      </c>
      <c r="T264" s="9">
        <v>97653</v>
      </c>
      <c r="U264" s="9">
        <v>8.8400000000000006E-2</v>
      </c>
      <c r="V264" s="9">
        <v>0.66790000000000005</v>
      </c>
      <c r="W264" s="9">
        <v>0.83430000000000004</v>
      </c>
      <c r="X264" s="9">
        <v>110</v>
      </c>
      <c r="Y264" s="9">
        <v>271</v>
      </c>
      <c r="Z264" s="9">
        <v>105</v>
      </c>
      <c r="AA264" s="9">
        <v>3848</v>
      </c>
      <c r="AB264" s="9">
        <v>0.27539999999999998</v>
      </c>
      <c r="AC264" s="9">
        <v>0.375</v>
      </c>
      <c r="AD264" s="9">
        <v>3.2899999999999999E-2</v>
      </c>
      <c r="AE264" s="9">
        <v>10</v>
      </c>
      <c r="AF264" s="9">
        <v>52</v>
      </c>
      <c r="AG264" s="9">
        <v>56</v>
      </c>
      <c r="AH264" s="9">
        <v>1151</v>
      </c>
      <c r="AI264" s="9">
        <v>5.28E-2</v>
      </c>
      <c r="AJ264" s="9">
        <v>0.2</v>
      </c>
      <c r="AK264" s="9">
        <v>9.7999999999999997E-3</v>
      </c>
      <c r="AL264" s="8"/>
      <c r="AM264" s="8"/>
      <c r="AN264" s="8"/>
      <c r="AO264" s="8"/>
      <c r="AP264" s="8"/>
      <c r="AQ264" s="8"/>
      <c r="AR264" s="8"/>
      <c r="AT264" s="6">
        <f t="shared" si="19"/>
        <v>16.96</v>
      </c>
      <c r="AU264" s="6" t="str">
        <f t="shared" si="20"/>
        <v/>
      </c>
      <c r="AV264" s="6">
        <f t="shared" si="21"/>
        <v>1122.4482758620691</v>
      </c>
      <c r="AW264" s="7">
        <f t="shared" si="22"/>
        <v>14.199261992619926</v>
      </c>
      <c r="AX264" s="6">
        <f t="shared" si="23"/>
        <v>22.134615384615383</v>
      </c>
      <c r="AY264" s="6" t="str">
        <f t="shared" si="24"/>
        <v/>
      </c>
      <c r="BA264" s="6">
        <f>VLOOKUP(A264, ALL_AP_DATA!$A$2:$F$3600, 6, FALSE)</f>
        <v>984</v>
      </c>
      <c r="BB264" s="6">
        <f>VLOOKUP(A264, projmetadata!$A$2:$D$2036, 4, FALSE)</f>
        <v>75098</v>
      </c>
      <c r="BC264" s="6" t="e">
        <f t="array" aca="1" ref="BC264" ca="1">_xludf.IFS(I264&lt;&gt;0, F264/I264, P264&lt;&gt;0, M264/P264, W264&lt;&gt;0, T264/W264, AD264&lt;&gt;0, AA264/AD264, AK264&lt;&gt;0, AH264/AK264, AR264&lt;&gt;0, AO264/AR264, TRUE, 0)</f>
        <v>#NAME?</v>
      </c>
      <c r="BE264" s="6" t="e">
        <f t="shared" ca="1" si="16"/>
        <v>#NAME?</v>
      </c>
      <c r="BF264" s="6" t="e">
        <f t="shared" ca="1" si="17"/>
        <v>#NAME?</v>
      </c>
      <c r="BG264" s="6"/>
      <c r="BH264" s="6">
        <f>VLOOKUP(A264, ALL_AP_DATA!$A$2:$D$3600, 3, FALSE)</f>
        <v>137</v>
      </c>
      <c r="BI264" s="6">
        <f>VLOOKUP(A264, ALL_AP_DATA!$A$2:$E$3600, 5, FALSE)</f>
        <v>117047</v>
      </c>
      <c r="BJ264" s="6">
        <f t="shared" si="25"/>
        <v>118.95020325203252</v>
      </c>
      <c r="BK264" s="6">
        <f t="shared" si="18"/>
        <v>0.13922764227642276</v>
      </c>
    </row>
    <row r="265" spans="1:63" ht="15.75" customHeight="1" x14ac:dyDescent="0.25">
      <c r="A265" s="8" t="s">
        <v>1754</v>
      </c>
      <c r="B265" s="9" t="s">
        <v>1491</v>
      </c>
      <c r="C265" s="9">
        <v>2</v>
      </c>
      <c r="D265" s="9">
        <v>29</v>
      </c>
      <c r="E265" s="9">
        <v>97</v>
      </c>
      <c r="F265" s="9">
        <v>2870</v>
      </c>
      <c r="G265" s="9">
        <v>4.3499999999999997E-2</v>
      </c>
      <c r="H265" s="9">
        <v>0.18029999999999999</v>
      </c>
      <c r="I265" s="9">
        <v>4.2700000000000002E-2</v>
      </c>
      <c r="J265" s="8"/>
      <c r="K265" s="8"/>
      <c r="L265" s="8"/>
      <c r="M265" s="8"/>
      <c r="N265" s="8"/>
      <c r="O265" s="8"/>
      <c r="P265" s="8"/>
      <c r="Q265" s="9">
        <v>35</v>
      </c>
      <c r="R265" s="9">
        <v>189</v>
      </c>
      <c r="S265" s="9">
        <v>422</v>
      </c>
      <c r="T265" s="9">
        <v>50228</v>
      </c>
      <c r="U265" s="9">
        <v>0.2838</v>
      </c>
      <c r="V265" s="9">
        <v>0.78439999999999999</v>
      </c>
      <c r="W265" s="9">
        <v>0.74690000000000001</v>
      </c>
      <c r="X265" s="9">
        <v>33</v>
      </c>
      <c r="Y265" s="9">
        <v>333</v>
      </c>
      <c r="Z265" s="9">
        <v>231</v>
      </c>
      <c r="AA265" s="9">
        <v>13655</v>
      </c>
      <c r="AB265" s="9">
        <v>0.5</v>
      </c>
      <c r="AC265" s="9">
        <v>0.4294</v>
      </c>
      <c r="AD265" s="9">
        <v>0.20300000000000001</v>
      </c>
      <c r="AE265" s="9">
        <v>13</v>
      </c>
      <c r="AF265" s="9">
        <v>132</v>
      </c>
      <c r="AG265" s="9">
        <v>116</v>
      </c>
      <c r="AH265" s="9">
        <v>4543</v>
      </c>
      <c r="AI265" s="9">
        <v>0.19819999999999999</v>
      </c>
      <c r="AJ265" s="9">
        <v>0.21560000000000001</v>
      </c>
      <c r="AK265" s="9">
        <v>6.7599999999999993E-2</v>
      </c>
      <c r="AL265" s="9">
        <v>1</v>
      </c>
      <c r="AM265" s="9">
        <v>20</v>
      </c>
      <c r="AN265" s="9">
        <v>97</v>
      </c>
      <c r="AO265" s="9">
        <v>2071</v>
      </c>
      <c r="AP265" s="9">
        <v>0.03</v>
      </c>
      <c r="AQ265" s="9">
        <v>0.18029999999999999</v>
      </c>
      <c r="AR265" s="9">
        <v>3.0800000000000001E-2</v>
      </c>
      <c r="AT265" s="6">
        <f t="shared" si="19"/>
        <v>98.965517241379317</v>
      </c>
      <c r="AU265" s="6" t="str">
        <f t="shared" si="20"/>
        <v/>
      </c>
      <c r="AV265" s="6">
        <f t="shared" si="21"/>
        <v>265.75661375661377</v>
      </c>
      <c r="AW265" s="7">
        <f t="shared" si="22"/>
        <v>41.006006006006004</v>
      </c>
      <c r="AX265" s="6">
        <f t="shared" si="23"/>
        <v>34.416666666666664</v>
      </c>
      <c r="AY265" s="6">
        <f t="shared" si="24"/>
        <v>103.55</v>
      </c>
      <c r="BA265" s="6">
        <f>VLOOKUP(A265, ALL_AP_DATA!$A$2:$F$3600, 6, FALSE)</f>
        <v>666</v>
      </c>
      <c r="BB265" s="6">
        <f>VLOOKUP(A265, projmetadata!$A$2:$D$2036, 4, FALSE)</f>
        <v>89940</v>
      </c>
      <c r="BC265" s="6" t="e">
        <f t="array" aca="1" ref="BC265" ca="1">_xludf.IFS(I265&lt;&gt;0, F265/I265, P265&lt;&gt;0, M265/P265, W265&lt;&gt;0, T265/W265, AD265&lt;&gt;0, AA265/AD265, AK265&lt;&gt;0, AH265/AK265, AR265&lt;&gt;0, AO265/AR265, TRUE, 0)</f>
        <v>#NAME?</v>
      </c>
      <c r="BE265" s="6" t="e">
        <f t="shared" ca="1" si="16"/>
        <v>#NAME?</v>
      </c>
      <c r="BF265" s="6" t="e">
        <f t="shared" ca="1" si="17"/>
        <v>#NAME?</v>
      </c>
      <c r="BG265" s="6"/>
      <c r="BH265" s="6">
        <f>VLOOKUP(A265, ALL_AP_DATA!$A$2:$D$3600, 3, FALSE)</f>
        <v>285</v>
      </c>
      <c r="BI265" s="6">
        <f>VLOOKUP(A265, ALL_AP_DATA!$A$2:$E$3600, 5, FALSE)</f>
        <v>67250</v>
      </c>
      <c r="BJ265" s="6">
        <f t="shared" si="25"/>
        <v>100.97597597597597</v>
      </c>
      <c r="BK265" s="6">
        <f t="shared" si="18"/>
        <v>0.42792792792792794</v>
      </c>
    </row>
    <row r="266" spans="1:63" ht="15.75" customHeight="1" x14ac:dyDescent="0.25">
      <c r="A266" s="8" t="s">
        <v>1755</v>
      </c>
      <c r="B266" s="9" t="s">
        <v>1491</v>
      </c>
      <c r="C266" s="9">
        <v>7</v>
      </c>
      <c r="D266" s="9">
        <v>28</v>
      </c>
      <c r="E266" s="9">
        <v>5</v>
      </c>
      <c r="F266" s="9">
        <v>928</v>
      </c>
      <c r="G266" s="9">
        <v>0.1022</v>
      </c>
      <c r="H266" s="9">
        <v>0.1087</v>
      </c>
      <c r="I266" s="9">
        <v>0.18290000000000001</v>
      </c>
      <c r="J266" s="8"/>
      <c r="K266" s="8"/>
      <c r="L266" s="8"/>
      <c r="M266" s="8"/>
      <c r="N266" s="8"/>
      <c r="O266" s="8"/>
      <c r="P266" s="8"/>
      <c r="Q266" s="9">
        <v>2</v>
      </c>
      <c r="R266" s="9">
        <v>5</v>
      </c>
      <c r="S266" s="9">
        <v>10</v>
      </c>
      <c r="T266" s="9">
        <v>1909</v>
      </c>
      <c r="U266" s="9">
        <v>1.8200000000000001E-2</v>
      </c>
      <c r="V266" s="9">
        <v>0.21740000000000001</v>
      </c>
      <c r="W266" s="9">
        <v>0.37619999999999998</v>
      </c>
      <c r="X266" s="9">
        <v>11</v>
      </c>
      <c r="Y266" s="9">
        <v>91</v>
      </c>
      <c r="Z266" s="9">
        <v>20</v>
      </c>
      <c r="AA266" s="9">
        <v>1111</v>
      </c>
      <c r="AB266" s="9">
        <v>0.33210000000000001</v>
      </c>
      <c r="AC266" s="9">
        <v>0.43480000000000002</v>
      </c>
      <c r="AD266" s="9">
        <v>0.21890000000000001</v>
      </c>
      <c r="AE266" s="9">
        <v>2</v>
      </c>
      <c r="AF266" s="9">
        <v>18</v>
      </c>
      <c r="AG266" s="9">
        <v>3</v>
      </c>
      <c r="AH266" s="9">
        <v>16</v>
      </c>
      <c r="AI266" s="9">
        <v>6.5699999999999995E-2</v>
      </c>
      <c r="AJ266" s="9">
        <v>6.5199999999999994E-2</v>
      </c>
      <c r="AK266" s="9">
        <v>3.2000000000000002E-3</v>
      </c>
      <c r="AL266" s="8"/>
      <c r="AM266" s="8"/>
      <c r="AN266" s="8"/>
      <c r="AO266" s="8"/>
      <c r="AP266" s="8"/>
      <c r="AQ266" s="8"/>
      <c r="AR266" s="8"/>
      <c r="AT266" s="6">
        <f t="shared" si="19"/>
        <v>33.142857142857146</v>
      </c>
      <c r="AU266" s="6" t="str">
        <f t="shared" si="20"/>
        <v/>
      </c>
      <c r="AV266" s="6">
        <f t="shared" si="21"/>
        <v>381.8</v>
      </c>
      <c r="AW266" s="7">
        <f t="shared" si="22"/>
        <v>12.208791208791208</v>
      </c>
      <c r="AX266" s="6">
        <f t="shared" si="23"/>
        <v>0.88888888888888884</v>
      </c>
      <c r="AY266" s="6" t="str">
        <f t="shared" si="24"/>
        <v/>
      </c>
      <c r="BA266" s="6">
        <f>VLOOKUP(A266, ALL_AP_DATA!$A$2:$F$3600, 6, FALSE)</f>
        <v>274</v>
      </c>
      <c r="BB266" s="6">
        <f>VLOOKUP(A266, projmetadata!$A$2:$D$2036, 4, FALSE)</f>
        <v>28770</v>
      </c>
      <c r="BC266" s="6" t="e">
        <f t="array" aca="1" ref="BC266" ca="1">_xludf.IFS(I266&lt;&gt;0, F266/I266, P266&lt;&gt;0, M266/P266, W266&lt;&gt;0, T266/W266, AD266&lt;&gt;0, AA266/AD266, AK266&lt;&gt;0, AH266/AK266, AR266&lt;&gt;0, AO266/AR266, TRUE, 0)</f>
        <v>#NAME?</v>
      </c>
      <c r="BE266" s="6" t="e">
        <f t="shared" ca="1" si="16"/>
        <v>#NAME?</v>
      </c>
      <c r="BF266" s="6" t="e">
        <f t="shared" ca="1" si="17"/>
        <v>#NAME?</v>
      </c>
      <c r="BG266" s="6"/>
      <c r="BH266" s="6">
        <f>VLOOKUP(A266, ALL_AP_DATA!$A$2:$D$3600, 3, FALSE)</f>
        <v>29</v>
      </c>
      <c r="BI266" s="6">
        <f>VLOOKUP(A266, ALL_AP_DATA!$A$2:$E$3600, 5, FALSE)</f>
        <v>5075</v>
      </c>
      <c r="BJ266" s="6">
        <f t="shared" si="25"/>
        <v>18.521897810218977</v>
      </c>
      <c r="BK266" s="6">
        <f t="shared" si="18"/>
        <v>0.10583941605839416</v>
      </c>
    </row>
    <row r="267" spans="1:63" ht="15.75" customHeight="1" x14ac:dyDescent="0.25">
      <c r="A267" s="8" t="s">
        <v>1756</v>
      </c>
      <c r="B267" s="9" t="s">
        <v>1491</v>
      </c>
      <c r="C267" s="9">
        <v>20</v>
      </c>
      <c r="D267" s="9">
        <v>83</v>
      </c>
      <c r="E267" s="9">
        <v>42</v>
      </c>
      <c r="F267" s="9">
        <v>670</v>
      </c>
      <c r="G267" s="9">
        <v>0.28920000000000001</v>
      </c>
      <c r="H267" s="9">
        <v>0.51849999999999996</v>
      </c>
      <c r="I267" s="9">
        <v>0.2097</v>
      </c>
      <c r="J267" s="8"/>
      <c r="K267" s="8"/>
      <c r="L267" s="8"/>
      <c r="M267" s="8"/>
      <c r="N267" s="8"/>
      <c r="O267" s="8"/>
      <c r="P267" s="8"/>
      <c r="Q267" s="9">
        <v>5</v>
      </c>
      <c r="R267" s="9">
        <v>20</v>
      </c>
      <c r="S267" s="9">
        <v>29</v>
      </c>
      <c r="T267" s="9">
        <v>682</v>
      </c>
      <c r="U267" s="9">
        <v>6.9699999999999998E-2</v>
      </c>
      <c r="V267" s="9">
        <v>0.35799999999999998</v>
      </c>
      <c r="W267" s="9">
        <v>0.2135</v>
      </c>
      <c r="X267" s="9">
        <v>42</v>
      </c>
      <c r="Y267" s="9">
        <v>132</v>
      </c>
      <c r="Z267" s="9">
        <v>60</v>
      </c>
      <c r="AA267" s="9">
        <v>1750</v>
      </c>
      <c r="AB267" s="9">
        <v>0.45989999999999998</v>
      </c>
      <c r="AC267" s="9">
        <v>0.74070000000000003</v>
      </c>
      <c r="AD267" s="9">
        <v>0.54769999999999996</v>
      </c>
      <c r="AE267" s="9">
        <v>14</v>
      </c>
      <c r="AF267" s="9">
        <v>63</v>
      </c>
      <c r="AG267" s="9">
        <v>37</v>
      </c>
      <c r="AH267" s="9">
        <v>633</v>
      </c>
      <c r="AI267" s="9">
        <v>0.2195</v>
      </c>
      <c r="AJ267" s="9">
        <v>0.45679999999999998</v>
      </c>
      <c r="AK267" s="9">
        <v>0.1981</v>
      </c>
      <c r="AL267" s="8"/>
      <c r="AM267" s="8"/>
      <c r="AN267" s="8"/>
      <c r="AO267" s="8"/>
      <c r="AP267" s="8"/>
      <c r="AQ267" s="8"/>
      <c r="AR267" s="8"/>
      <c r="AT267" s="6">
        <f t="shared" si="19"/>
        <v>8.0722891566265051</v>
      </c>
      <c r="AU267" s="6" t="str">
        <f t="shared" si="20"/>
        <v/>
      </c>
      <c r="AV267" s="6">
        <f t="shared" si="21"/>
        <v>34.1</v>
      </c>
      <c r="AW267" s="7">
        <f t="shared" si="22"/>
        <v>13.257575757575758</v>
      </c>
      <c r="AX267" s="6">
        <f t="shared" si="23"/>
        <v>10.047619047619047</v>
      </c>
      <c r="AY267" s="6" t="str">
        <f t="shared" si="24"/>
        <v/>
      </c>
      <c r="BA267" s="6">
        <f>VLOOKUP(A267, ALL_AP_DATA!$A$2:$F$3600, 6, FALSE)</f>
        <v>287</v>
      </c>
      <c r="BB267" s="6">
        <f>VLOOKUP(A267, projmetadata!$A$2:$D$2036, 4, FALSE)</f>
        <v>25895</v>
      </c>
      <c r="BC267" s="6" t="e">
        <f t="array" aca="1" ref="BC267" ca="1">_xludf.IFS(I267&lt;&gt;0, F267/I267, P267&lt;&gt;0, M267/P267, W267&lt;&gt;0, T267/W267, AD267&lt;&gt;0, AA267/AD267, AK267&lt;&gt;0, AH267/AK267, AR267&lt;&gt;0, AO267/AR267, TRUE, 0)</f>
        <v>#NAME?</v>
      </c>
      <c r="BE267" s="6" t="e">
        <f t="shared" ca="1" si="16"/>
        <v>#NAME?</v>
      </c>
      <c r="BF267" s="6" t="e">
        <f t="shared" ca="1" si="17"/>
        <v>#NAME?</v>
      </c>
      <c r="BG267" s="6"/>
      <c r="BH267" s="6">
        <f>VLOOKUP(A267, ALL_AP_DATA!$A$2:$D$3600, 3, FALSE)</f>
        <v>98</v>
      </c>
      <c r="BI267" s="6">
        <f>VLOOKUP(A267, ALL_AP_DATA!$A$2:$E$3600, 5, FALSE)</f>
        <v>3195</v>
      </c>
      <c r="BJ267" s="6">
        <f t="shared" si="25"/>
        <v>11.132404181184668</v>
      </c>
      <c r="BK267" s="6">
        <f t="shared" si="18"/>
        <v>0.34146341463414637</v>
      </c>
    </row>
    <row r="268" spans="1:63" ht="15.75" customHeight="1" x14ac:dyDescent="0.25">
      <c r="A268" s="8" t="s">
        <v>1757</v>
      </c>
      <c r="B268" s="9" t="s">
        <v>1491</v>
      </c>
      <c r="C268" s="9">
        <v>4</v>
      </c>
      <c r="D268" s="9">
        <v>9</v>
      </c>
      <c r="E268" s="9">
        <v>24</v>
      </c>
      <c r="F268" s="9">
        <v>1516</v>
      </c>
      <c r="G268" s="9">
        <v>3.4000000000000002E-2</v>
      </c>
      <c r="H268" s="9">
        <v>0.2162</v>
      </c>
      <c r="I268" s="9">
        <v>9.74E-2</v>
      </c>
      <c r="J268" s="8"/>
      <c r="K268" s="8"/>
      <c r="L268" s="8"/>
      <c r="M268" s="8"/>
      <c r="N268" s="8"/>
      <c r="O268" s="8"/>
      <c r="P268" s="8"/>
      <c r="Q268" s="9">
        <v>16</v>
      </c>
      <c r="R268" s="9">
        <v>48</v>
      </c>
      <c r="S268" s="9">
        <v>75</v>
      </c>
      <c r="T268" s="9">
        <v>6807</v>
      </c>
      <c r="U268" s="9">
        <v>0.18110000000000001</v>
      </c>
      <c r="V268" s="9">
        <v>0.67569999999999997</v>
      </c>
      <c r="W268" s="9">
        <v>0.43730000000000002</v>
      </c>
      <c r="X268" s="9">
        <v>8</v>
      </c>
      <c r="Y268" s="9">
        <v>35</v>
      </c>
      <c r="Z268" s="9">
        <v>49</v>
      </c>
      <c r="AA268" s="9">
        <v>5018</v>
      </c>
      <c r="AB268" s="9">
        <v>0.1321</v>
      </c>
      <c r="AC268" s="9">
        <v>0.44140000000000001</v>
      </c>
      <c r="AD268" s="9">
        <v>0.32240000000000002</v>
      </c>
      <c r="AE268" s="9">
        <v>1</v>
      </c>
      <c r="AF268" s="9">
        <v>3</v>
      </c>
      <c r="AG268" s="9">
        <v>2</v>
      </c>
      <c r="AH268" s="9">
        <v>4</v>
      </c>
      <c r="AI268" s="9">
        <v>1.1299999999999999E-2</v>
      </c>
      <c r="AJ268" s="9">
        <v>1.7999999999999999E-2</v>
      </c>
      <c r="AK268" s="9">
        <v>2.9999999999999997E-4</v>
      </c>
      <c r="AL268" s="8"/>
      <c r="AM268" s="8"/>
      <c r="AN268" s="8"/>
      <c r="AO268" s="8"/>
      <c r="AP268" s="8"/>
      <c r="AQ268" s="8"/>
      <c r="AR268" s="8"/>
      <c r="AT268" s="6">
        <f t="shared" si="19"/>
        <v>168.44444444444446</v>
      </c>
      <c r="AU268" s="6" t="str">
        <f t="shared" si="20"/>
        <v/>
      </c>
      <c r="AV268" s="6">
        <f t="shared" si="21"/>
        <v>141.8125</v>
      </c>
      <c r="AW268" s="7">
        <f t="shared" si="22"/>
        <v>143.37142857142857</v>
      </c>
      <c r="AX268" s="6">
        <f t="shared" si="23"/>
        <v>1.3333333333333333</v>
      </c>
      <c r="AY268" s="6" t="str">
        <f t="shared" si="24"/>
        <v/>
      </c>
      <c r="BA268" s="6">
        <f>VLOOKUP(A268, ALL_AP_DATA!$A$2:$F$3600, 6, FALSE)</f>
        <v>265</v>
      </c>
      <c r="BB268" s="6">
        <f>VLOOKUP(A268, projmetadata!$A$2:$D$2036, 4, FALSE)</f>
        <v>9303</v>
      </c>
      <c r="BC268" s="6" t="e">
        <f t="array" aca="1" ref="BC268" ca="1">_xludf.IFS(I268&lt;&gt;0, F268/I268, P268&lt;&gt;0, M268/P268, W268&lt;&gt;0, T268/W268, AD268&lt;&gt;0, AA268/AD268, AK268&lt;&gt;0, AH268/AK268, AR268&lt;&gt;0, AO268/AR268, TRUE, 0)</f>
        <v>#NAME?</v>
      </c>
      <c r="BE268" s="6" t="e">
        <f t="shared" ca="1" si="16"/>
        <v>#NAME?</v>
      </c>
      <c r="BF268" s="6" t="e">
        <f t="shared" ca="1" si="17"/>
        <v>#NAME?</v>
      </c>
      <c r="BG268" s="6"/>
      <c r="BH268" s="6">
        <f>VLOOKUP(A268, ALL_AP_DATA!$A$2:$D$3600, 3, FALSE)</f>
        <v>57</v>
      </c>
      <c r="BI268" s="6">
        <f>VLOOKUP(A268, ALL_AP_DATA!$A$2:$E$3600, 5, FALSE)</f>
        <v>15565</v>
      </c>
      <c r="BJ268" s="6">
        <f t="shared" si="25"/>
        <v>58.735849056603776</v>
      </c>
      <c r="BK268" s="6">
        <f t="shared" si="18"/>
        <v>0.21509433962264152</v>
      </c>
    </row>
    <row r="269" spans="1:63" ht="15.75" customHeight="1" x14ac:dyDescent="0.25">
      <c r="A269" s="8" t="s">
        <v>1758</v>
      </c>
      <c r="B269" s="9" t="s">
        <v>1491</v>
      </c>
      <c r="C269" s="9">
        <v>1</v>
      </c>
      <c r="D269" s="9">
        <v>3</v>
      </c>
      <c r="E269" s="9">
        <v>1</v>
      </c>
      <c r="F269" s="9">
        <v>2</v>
      </c>
      <c r="G269" s="9">
        <v>7.1000000000000004E-3</v>
      </c>
      <c r="H269" s="9">
        <v>0.05</v>
      </c>
      <c r="I269" s="9">
        <v>4.7000000000000002E-3</v>
      </c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9">
        <v>2</v>
      </c>
      <c r="AF269" s="9">
        <v>14</v>
      </c>
      <c r="AG269" s="9">
        <v>2</v>
      </c>
      <c r="AH269" s="9">
        <v>13</v>
      </c>
      <c r="AI269" s="9">
        <v>3.3300000000000003E-2</v>
      </c>
      <c r="AJ269" s="9">
        <v>0.1</v>
      </c>
      <c r="AK269" s="9">
        <v>3.0200000000000001E-2</v>
      </c>
      <c r="AL269" s="8"/>
      <c r="AM269" s="8"/>
      <c r="AN269" s="8"/>
      <c r="AO269" s="8"/>
      <c r="AP269" s="8"/>
      <c r="AQ269" s="8"/>
      <c r="AR269" s="8"/>
      <c r="AT269" s="6">
        <f t="shared" si="19"/>
        <v>0.66666666666666663</v>
      </c>
      <c r="AU269" s="6" t="str">
        <f t="shared" si="20"/>
        <v/>
      </c>
      <c r="AV269" s="6" t="str">
        <f t="shared" si="21"/>
        <v/>
      </c>
      <c r="AW269" s="7" t="str">
        <f t="shared" si="22"/>
        <v/>
      </c>
      <c r="AX269" s="6">
        <f t="shared" si="23"/>
        <v>0.9285714285714286</v>
      </c>
      <c r="AY269" s="6" t="str">
        <f t="shared" si="24"/>
        <v/>
      </c>
      <c r="BA269" s="6">
        <f>VLOOKUP(A269, ALL_AP_DATA!$A$2:$F$3600, 6, FALSE)</f>
        <v>420</v>
      </c>
      <c r="BB269" s="6">
        <f>VLOOKUP(A269, projmetadata!$A$2:$D$2036, 4, FALSE)</f>
        <v>10538</v>
      </c>
      <c r="BC269" s="6" t="e">
        <f t="array" aca="1" ref="BC269" ca="1">_xludf.IFS(I269&lt;&gt;0, F269/I269, P269&lt;&gt;0, M269/P269, W269&lt;&gt;0, T269/W269, AD269&lt;&gt;0, AA269/AD269, AK269&lt;&gt;0, AH269/AK269, AR269&lt;&gt;0, AO269/AR269, TRUE, 0)</f>
        <v>#NAME?</v>
      </c>
      <c r="BE269" s="6" t="e">
        <f t="shared" ca="1" si="16"/>
        <v>#NAME?</v>
      </c>
      <c r="BF269" s="6" t="e">
        <f t="shared" ca="1" si="17"/>
        <v>#NAME?</v>
      </c>
      <c r="BG269" s="6"/>
      <c r="BH269" s="6">
        <f>VLOOKUP(A269, ALL_AP_DATA!$A$2:$D$3600, 3, FALSE)</f>
        <v>15</v>
      </c>
      <c r="BI269" s="6">
        <f>VLOOKUP(A269, ALL_AP_DATA!$A$2:$E$3600, 5, FALSE)</f>
        <v>430</v>
      </c>
      <c r="BJ269" s="6">
        <f t="shared" si="25"/>
        <v>1.0238095238095237</v>
      </c>
      <c r="BK269" s="6">
        <f t="shared" si="18"/>
        <v>3.5714285714285712E-2</v>
      </c>
    </row>
    <row r="270" spans="1:63" ht="15.75" customHeight="1" x14ac:dyDescent="0.25">
      <c r="A270" s="8" t="s">
        <v>1759</v>
      </c>
      <c r="B270" s="9" t="s">
        <v>1491</v>
      </c>
      <c r="C270" s="9">
        <v>2</v>
      </c>
      <c r="D270" s="9">
        <v>5</v>
      </c>
      <c r="E270" s="9">
        <v>7</v>
      </c>
      <c r="F270" s="9">
        <v>171</v>
      </c>
      <c r="G270" s="9">
        <v>1.6799999999999999E-2</v>
      </c>
      <c r="H270" s="9">
        <v>9.3299999999999994E-2</v>
      </c>
      <c r="I270" s="9">
        <v>2.2200000000000001E-2</v>
      </c>
      <c r="J270" s="8"/>
      <c r="K270" s="8"/>
      <c r="L270" s="8"/>
      <c r="M270" s="8"/>
      <c r="N270" s="8"/>
      <c r="O270" s="8"/>
      <c r="P270" s="8"/>
      <c r="Q270" s="9">
        <v>5</v>
      </c>
      <c r="R270" s="9">
        <v>16</v>
      </c>
      <c r="S270" s="9">
        <v>34</v>
      </c>
      <c r="T270" s="9">
        <v>1999</v>
      </c>
      <c r="U270" s="9">
        <v>5.3699999999999998E-2</v>
      </c>
      <c r="V270" s="9">
        <v>0.45329999999999998</v>
      </c>
      <c r="W270" s="9">
        <v>0.25990000000000002</v>
      </c>
      <c r="X270" s="9">
        <v>16</v>
      </c>
      <c r="Y270" s="9">
        <v>51</v>
      </c>
      <c r="Z270" s="9">
        <v>11</v>
      </c>
      <c r="AA270" s="9">
        <v>1260</v>
      </c>
      <c r="AB270" s="9">
        <v>0.1711</v>
      </c>
      <c r="AC270" s="9">
        <v>0.1467</v>
      </c>
      <c r="AD270" s="9">
        <v>0.1638</v>
      </c>
      <c r="AE270" s="9">
        <v>8</v>
      </c>
      <c r="AF270" s="9">
        <v>58</v>
      </c>
      <c r="AG270" s="9">
        <v>15</v>
      </c>
      <c r="AH270" s="9">
        <v>2399</v>
      </c>
      <c r="AI270" s="9">
        <v>0.1946</v>
      </c>
      <c r="AJ270" s="9">
        <v>0.2</v>
      </c>
      <c r="AK270" s="9">
        <v>0.31190000000000001</v>
      </c>
      <c r="AL270" s="8"/>
      <c r="AM270" s="8"/>
      <c r="AN270" s="8"/>
      <c r="AO270" s="8"/>
      <c r="AP270" s="8"/>
      <c r="AQ270" s="8"/>
      <c r="AR270" s="8"/>
      <c r="AT270" s="6">
        <f t="shared" si="19"/>
        <v>34.200000000000003</v>
      </c>
      <c r="AU270" s="6" t="str">
        <f t="shared" si="20"/>
        <v/>
      </c>
      <c r="AV270" s="6">
        <f t="shared" si="21"/>
        <v>124.9375</v>
      </c>
      <c r="AW270" s="7">
        <f t="shared" si="22"/>
        <v>24.705882352941178</v>
      </c>
      <c r="AX270" s="6">
        <f t="shared" si="23"/>
        <v>41.362068965517238</v>
      </c>
      <c r="AY270" s="6" t="str">
        <f t="shared" si="24"/>
        <v/>
      </c>
      <c r="BA270" s="6">
        <f>VLOOKUP(A270, ALL_AP_DATA!$A$2:$F$3600, 6, FALSE)</f>
        <v>298</v>
      </c>
      <c r="BB270" s="6">
        <f>VLOOKUP(A270, projmetadata!$A$2:$D$2036, 4, FALSE)</f>
        <v>17329</v>
      </c>
      <c r="BC270" s="6" t="e">
        <f t="array" aca="1" ref="BC270" ca="1">_xludf.IFS(I270&lt;&gt;0, F270/I270, P270&lt;&gt;0, M270/P270, W270&lt;&gt;0, T270/W270, AD270&lt;&gt;0, AA270/AD270, AK270&lt;&gt;0, AH270/AK270, AR270&lt;&gt;0, AO270/AR270, TRUE, 0)</f>
        <v>#NAME?</v>
      </c>
      <c r="BE270" s="6" t="e">
        <f t="shared" ca="1" si="16"/>
        <v>#NAME?</v>
      </c>
      <c r="BF270" s="6" t="e">
        <f t="shared" ca="1" si="17"/>
        <v>#NAME?</v>
      </c>
      <c r="BG270" s="6"/>
      <c r="BH270" s="6">
        <f>VLOOKUP(A270, ALL_AP_DATA!$A$2:$D$3600, 3, FALSE)</f>
        <v>20</v>
      </c>
      <c r="BI270" s="6">
        <f>VLOOKUP(A270, ALL_AP_DATA!$A$2:$E$3600, 5, FALSE)</f>
        <v>7692</v>
      </c>
      <c r="BJ270" s="6">
        <f t="shared" si="25"/>
        <v>25.812080536912752</v>
      </c>
      <c r="BK270" s="6">
        <f t="shared" si="18"/>
        <v>6.7114093959731544E-2</v>
      </c>
    </row>
    <row r="271" spans="1:63" ht="15.75" customHeight="1" x14ac:dyDescent="0.25">
      <c r="A271" s="8" t="s">
        <v>1760</v>
      </c>
      <c r="B271" s="9" t="s">
        <v>1491</v>
      </c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9">
        <v>17</v>
      </c>
      <c r="R271" s="9">
        <v>116</v>
      </c>
      <c r="S271" s="9">
        <v>73</v>
      </c>
      <c r="T271" s="9">
        <v>12646</v>
      </c>
      <c r="U271" s="9">
        <v>0.43280000000000002</v>
      </c>
      <c r="V271" s="9">
        <v>0.96050000000000002</v>
      </c>
      <c r="W271" s="9">
        <v>0.62619999999999998</v>
      </c>
      <c r="X271" s="9">
        <v>4</v>
      </c>
      <c r="Y271" s="9">
        <v>19</v>
      </c>
      <c r="Z271" s="9">
        <v>31</v>
      </c>
      <c r="AA271" s="9">
        <v>1715</v>
      </c>
      <c r="AB271" s="9">
        <v>7.0900000000000005E-2</v>
      </c>
      <c r="AC271" s="9">
        <v>0.40789999999999998</v>
      </c>
      <c r="AD271" s="9">
        <v>8.4900000000000003E-2</v>
      </c>
      <c r="AE271" s="9">
        <v>3</v>
      </c>
      <c r="AF271" s="9">
        <v>10</v>
      </c>
      <c r="AG271" s="9">
        <v>13</v>
      </c>
      <c r="AH271" s="9">
        <v>1335</v>
      </c>
      <c r="AI271" s="9">
        <v>3.73E-2</v>
      </c>
      <c r="AJ271" s="9">
        <v>0.1711</v>
      </c>
      <c r="AK271" s="9">
        <v>6.6100000000000006E-2</v>
      </c>
      <c r="AL271" s="8"/>
      <c r="AM271" s="8"/>
      <c r="AN271" s="8"/>
      <c r="AO271" s="8"/>
      <c r="AP271" s="8"/>
      <c r="AQ271" s="8"/>
      <c r="AR271" s="8"/>
      <c r="AT271" s="6" t="str">
        <f t="shared" si="19"/>
        <v/>
      </c>
      <c r="AU271" s="6" t="str">
        <f t="shared" si="20"/>
        <v/>
      </c>
      <c r="AV271" s="6">
        <f t="shared" si="21"/>
        <v>109.01724137931035</v>
      </c>
      <c r="AW271" s="7">
        <f t="shared" si="22"/>
        <v>90.263157894736835</v>
      </c>
      <c r="AX271" s="6">
        <f t="shared" si="23"/>
        <v>133.5</v>
      </c>
      <c r="AY271" s="6" t="str">
        <f t="shared" si="24"/>
        <v/>
      </c>
      <c r="BA271" s="6">
        <f>VLOOKUP(A271, ALL_AP_DATA!$A$2:$F$3600, 6, FALSE)</f>
        <v>268</v>
      </c>
      <c r="BB271" s="6">
        <f>VLOOKUP(A271, projmetadata!$A$2:$D$2036, 4, FALSE)</f>
        <v>20135</v>
      </c>
      <c r="BC271" s="6" t="e">
        <f t="array" aca="1" ref="BC271" ca="1">_xludf.IFS(I271&lt;&gt;0, F271/I271, P271&lt;&gt;0, M271/P271, W271&lt;&gt;0, T271/W271, AD271&lt;&gt;0, AA271/AD271, AK271&lt;&gt;0, AH271/AK271, AR271&lt;&gt;0, AO271/AR271, TRUE, 0)</f>
        <v>#NAME?</v>
      </c>
      <c r="BE271" s="6" t="e">
        <f t="shared" ca="1" si="16"/>
        <v>#NAME?</v>
      </c>
      <c r="BF271" s="6" t="e">
        <f t="shared" ca="1" si="17"/>
        <v>#NAME?</v>
      </c>
      <c r="BG271" s="6"/>
      <c r="BH271" s="6">
        <f>VLOOKUP(A271, ALL_AP_DATA!$A$2:$D$3600, 3, FALSE)</f>
        <v>118</v>
      </c>
      <c r="BI271" s="6">
        <f>VLOOKUP(A271, ALL_AP_DATA!$A$2:$E$3600, 5, FALSE)</f>
        <v>20195</v>
      </c>
      <c r="BJ271" s="6">
        <f t="shared" si="25"/>
        <v>75.354477611940297</v>
      </c>
      <c r="BK271" s="6">
        <f t="shared" si="18"/>
        <v>0.44029850746268656</v>
      </c>
    </row>
    <row r="272" spans="1:63" ht="15.75" customHeight="1" x14ac:dyDescent="0.25">
      <c r="A272" s="8" t="s">
        <v>1761</v>
      </c>
      <c r="B272" s="9" t="s">
        <v>1491</v>
      </c>
      <c r="C272" s="9">
        <v>2</v>
      </c>
      <c r="D272" s="9">
        <v>34</v>
      </c>
      <c r="E272" s="9">
        <v>51</v>
      </c>
      <c r="F272" s="9">
        <v>1758</v>
      </c>
      <c r="G272" s="9">
        <v>0.25950000000000001</v>
      </c>
      <c r="H272" s="9">
        <v>0.57950000000000002</v>
      </c>
      <c r="I272" s="9">
        <v>0.61380000000000001</v>
      </c>
      <c r="J272" s="8"/>
      <c r="K272" s="8"/>
      <c r="L272" s="8"/>
      <c r="M272" s="8"/>
      <c r="N272" s="8"/>
      <c r="O272" s="8"/>
      <c r="P272" s="8"/>
      <c r="Q272" s="9">
        <v>5</v>
      </c>
      <c r="R272" s="9">
        <v>15</v>
      </c>
      <c r="S272" s="9">
        <v>36</v>
      </c>
      <c r="T272" s="9">
        <v>1059</v>
      </c>
      <c r="U272" s="9">
        <v>0.1145</v>
      </c>
      <c r="V272" s="9">
        <v>0.40910000000000002</v>
      </c>
      <c r="W272" s="9">
        <v>0.36980000000000002</v>
      </c>
      <c r="X272" s="9">
        <v>5</v>
      </c>
      <c r="Y272" s="9">
        <v>71</v>
      </c>
      <c r="Z272" s="9">
        <v>61</v>
      </c>
      <c r="AA272" s="9">
        <v>1990</v>
      </c>
      <c r="AB272" s="9">
        <v>0.54200000000000004</v>
      </c>
      <c r="AC272" s="9">
        <v>0.69320000000000004</v>
      </c>
      <c r="AD272" s="9">
        <v>0.69479999999999997</v>
      </c>
      <c r="AE272" s="9">
        <v>9</v>
      </c>
      <c r="AF272" s="9">
        <v>41</v>
      </c>
      <c r="AG272" s="9">
        <v>55</v>
      </c>
      <c r="AH272" s="9">
        <v>1833</v>
      </c>
      <c r="AI272" s="9">
        <v>0.313</v>
      </c>
      <c r="AJ272" s="9">
        <v>0.625</v>
      </c>
      <c r="AK272" s="9">
        <v>0.64</v>
      </c>
      <c r="AL272" s="8"/>
      <c r="AM272" s="8"/>
      <c r="AN272" s="8"/>
      <c r="AO272" s="8"/>
      <c r="AP272" s="8"/>
      <c r="AQ272" s="8"/>
      <c r="AR272" s="8"/>
      <c r="AT272" s="6">
        <f t="shared" si="19"/>
        <v>51.705882352941174</v>
      </c>
      <c r="AU272" s="6" t="str">
        <f t="shared" si="20"/>
        <v/>
      </c>
      <c r="AV272" s="6">
        <f t="shared" si="21"/>
        <v>70.599999999999994</v>
      </c>
      <c r="AW272" s="7">
        <f t="shared" si="22"/>
        <v>28.028169014084508</v>
      </c>
      <c r="AX272" s="6">
        <f t="shared" si="23"/>
        <v>44.707317073170735</v>
      </c>
      <c r="AY272" s="6" t="str">
        <f t="shared" si="24"/>
        <v/>
      </c>
      <c r="BA272" s="6">
        <f>VLOOKUP(A272, ALL_AP_DATA!$A$2:$F$3600, 6, FALSE)</f>
        <v>131</v>
      </c>
      <c r="BB272" s="6">
        <f>VLOOKUP(A272, projmetadata!$A$2:$D$2036, 4, FALSE)</f>
        <v>27616</v>
      </c>
      <c r="BC272" s="6" t="e">
        <f t="array" aca="1" ref="BC272" ca="1">_xludf.IFS(I272&lt;&gt;0, F272/I272, P272&lt;&gt;0, M272/P272, W272&lt;&gt;0, T272/W272, AD272&lt;&gt;0, AA272/AD272, AK272&lt;&gt;0, AH272/AK272, AR272&lt;&gt;0, AO272/AR272, TRUE, 0)</f>
        <v>#NAME?</v>
      </c>
      <c r="BE272" s="6" t="e">
        <f t="shared" ca="1" si="16"/>
        <v>#NAME?</v>
      </c>
      <c r="BF272" s="6" t="e">
        <f t="shared" ca="1" si="17"/>
        <v>#NAME?</v>
      </c>
      <c r="BG272" s="6"/>
      <c r="BH272" s="6">
        <f>VLOOKUP(A272, ALL_AP_DATA!$A$2:$D$3600, 3, FALSE)</f>
        <v>34</v>
      </c>
      <c r="BI272" s="6">
        <f>VLOOKUP(A272, ALL_AP_DATA!$A$2:$E$3600, 5, FALSE)</f>
        <v>2864</v>
      </c>
      <c r="BJ272" s="6">
        <f t="shared" si="25"/>
        <v>21.862595419847327</v>
      </c>
      <c r="BK272" s="6">
        <f t="shared" si="18"/>
        <v>0.25954198473282442</v>
      </c>
    </row>
    <row r="273" spans="1:63" ht="15.75" customHeight="1" x14ac:dyDescent="0.25">
      <c r="A273" s="8" t="s">
        <v>1762</v>
      </c>
      <c r="B273" s="9" t="s">
        <v>1491</v>
      </c>
      <c r="C273" s="9">
        <v>13</v>
      </c>
      <c r="D273" s="9">
        <v>42</v>
      </c>
      <c r="E273" s="9">
        <v>3</v>
      </c>
      <c r="F273" s="9">
        <v>7</v>
      </c>
      <c r="G273" s="9">
        <v>2.9600000000000001E-2</v>
      </c>
      <c r="H273" s="9">
        <v>4.0000000000000001E-3</v>
      </c>
      <c r="I273" s="9">
        <v>1E-4</v>
      </c>
      <c r="J273" s="8"/>
      <c r="K273" s="8"/>
      <c r="L273" s="8"/>
      <c r="M273" s="8"/>
      <c r="N273" s="8"/>
      <c r="O273" s="8"/>
      <c r="P273" s="8"/>
      <c r="Q273" s="9">
        <v>68</v>
      </c>
      <c r="R273" s="9">
        <v>450</v>
      </c>
      <c r="S273" s="9">
        <v>678</v>
      </c>
      <c r="T273" s="9">
        <v>61703</v>
      </c>
      <c r="U273" s="9">
        <v>0.31709999999999999</v>
      </c>
      <c r="V273" s="9">
        <v>0.90280000000000005</v>
      </c>
      <c r="W273" s="9">
        <v>0.89690000000000003</v>
      </c>
      <c r="X273" s="9">
        <v>31</v>
      </c>
      <c r="Y273" s="9">
        <v>48</v>
      </c>
      <c r="Z273" s="9">
        <v>3</v>
      </c>
      <c r="AA273" s="9">
        <v>11</v>
      </c>
      <c r="AB273" s="9">
        <v>3.3799999999999997E-2</v>
      </c>
      <c r="AC273" s="9">
        <v>4.0000000000000001E-3</v>
      </c>
      <c r="AD273" s="9">
        <v>2.0000000000000001E-4</v>
      </c>
      <c r="AE273" s="9">
        <v>3</v>
      </c>
      <c r="AF273" s="9">
        <v>12</v>
      </c>
      <c r="AG273" s="9">
        <v>0</v>
      </c>
      <c r="AH273" s="9">
        <v>0</v>
      </c>
      <c r="AI273" s="9">
        <v>8.5000000000000006E-3</v>
      </c>
      <c r="AJ273" s="9">
        <v>0</v>
      </c>
      <c r="AK273" s="9">
        <v>0</v>
      </c>
      <c r="AL273" s="8"/>
      <c r="AM273" s="8"/>
      <c r="AN273" s="8"/>
      <c r="AO273" s="8"/>
      <c r="AP273" s="8"/>
      <c r="AQ273" s="8"/>
      <c r="AR273" s="8"/>
      <c r="AT273" s="6">
        <f t="shared" si="19"/>
        <v>0.16666666666666666</v>
      </c>
      <c r="AU273" s="6" t="str">
        <f t="shared" si="20"/>
        <v/>
      </c>
      <c r="AV273" s="6">
        <f t="shared" si="21"/>
        <v>137.11777777777777</v>
      </c>
      <c r="AW273" s="7">
        <f t="shared" si="22"/>
        <v>0.22916666666666666</v>
      </c>
      <c r="AX273" s="6">
        <f t="shared" si="23"/>
        <v>0</v>
      </c>
      <c r="AY273" s="6" t="str">
        <f t="shared" si="24"/>
        <v/>
      </c>
      <c r="BA273" s="6">
        <f>VLOOKUP(A273, ALL_AP_DATA!$A$2:$F$3600, 6, FALSE)</f>
        <v>1419</v>
      </c>
      <c r="BB273" s="6">
        <f>VLOOKUP(A273, projmetadata!$A$2:$D$2036, 4, FALSE)</f>
        <v>40103</v>
      </c>
      <c r="BC273" s="6" t="e">
        <f t="array" aca="1" ref="BC273" ca="1">_xludf.IFS(I273&lt;&gt;0, F273/I273, P273&lt;&gt;0, M273/P273, W273&lt;&gt;0, T273/W273, AD273&lt;&gt;0, AA273/AD273, AK273&lt;&gt;0, AH273/AK273, AR273&lt;&gt;0, AO273/AR273, TRUE, 0)</f>
        <v>#NAME?</v>
      </c>
      <c r="BE273" s="6" t="e">
        <f t="shared" ca="1" si="16"/>
        <v>#NAME?</v>
      </c>
      <c r="BF273" s="6" t="e">
        <f t="shared" ca="1" si="17"/>
        <v>#NAME?</v>
      </c>
      <c r="BG273" s="6"/>
      <c r="BH273" s="6">
        <f>VLOOKUP(A273, ALL_AP_DATA!$A$2:$D$3600, 3, FALSE)</f>
        <v>494</v>
      </c>
      <c r="BI273" s="6">
        <f>VLOOKUP(A273, ALL_AP_DATA!$A$2:$E$3600, 5, FALSE)</f>
        <v>68799</v>
      </c>
      <c r="BJ273" s="6">
        <f t="shared" si="25"/>
        <v>48.484143763213531</v>
      </c>
      <c r="BK273" s="6">
        <f t="shared" si="18"/>
        <v>0.34813248766737137</v>
      </c>
    </row>
    <row r="274" spans="1:63" ht="15.75" customHeight="1" x14ac:dyDescent="0.25">
      <c r="A274" s="8" t="s">
        <v>1763</v>
      </c>
      <c r="B274" s="9" t="s">
        <v>1491</v>
      </c>
      <c r="C274" s="9">
        <v>27</v>
      </c>
      <c r="D274" s="9">
        <v>163</v>
      </c>
      <c r="E274" s="9">
        <v>199</v>
      </c>
      <c r="F274" s="9">
        <v>8231</v>
      </c>
      <c r="G274" s="9">
        <v>0.1305</v>
      </c>
      <c r="H274" s="9">
        <v>0.32250000000000001</v>
      </c>
      <c r="I274" s="9">
        <v>0.40250000000000002</v>
      </c>
      <c r="J274" s="8"/>
      <c r="K274" s="8"/>
      <c r="L274" s="8"/>
      <c r="M274" s="8"/>
      <c r="N274" s="8"/>
      <c r="O274" s="8"/>
      <c r="P274" s="8"/>
      <c r="Q274" s="9">
        <v>20</v>
      </c>
      <c r="R274" s="9">
        <v>72</v>
      </c>
      <c r="S274" s="9">
        <v>317</v>
      </c>
      <c r="T274" s="9">
        <v>8513</v>
      </c>
      <c r="U274" s="9">
        <v>5.7599999999999998E-2</v>
      </c>
      <c r="V274" s="9">
        <v>0.51380000000000003</v>
      </c>
      <c r="W274" s="9">
        <v>0.41620000000000001</v>
      </c>
      <c r="X274" s="9">
        <v>620</v>
      </c>
      <c r="Y274" s="9">
        <v>737</v>
      </c>
      <c r="Z274" s="9">
        <v>346</v>
      </c>
      <c r="AA274" s="9">
        <v>15230</v>
      </c>
      <c r="AB274" s="9">
        <v>0.59009999999999996</v>
      </c>
      <c r="AC274" s="9">
        <v>0.56079999999999997</v>
      </c>
      <c r="AD274" s="9">
        <v>0.74470000000000003</v>
      </c>
      <c r="AE274" s="9">
        <v>38</v>
      </c>
      <c r="AF274" s="9">
        <v>105</v>
      </c>
      <c r="AG274" s="9">
        <v>149</v>
      </c>
      <c r="AH274" s="9">
        <v>5030</v>
      </c>
      <c r="AI274" s="9">
        <v>8.4099999999999994E-2</v>
      </c>
      <c r="AJ274" s="9">
        <v>0.24149999999999999</v>
      </c>
      <c r="AK274" s="9">
        <v>0.24590000000000001</v>
      </c>
      <c r="AL274" s="8"/>
      <c r="AM274" s="8"/>
      <c r="AN274" s="8"/>
      <c r="AO274" s="8"/>
      <c r="AP274" s="8"/>
      <c r="AQ274" s="8"/>
      <c r="AR274" s="8"/>
      <c r="AT274" s="6">
        <f t="shared" si="19"/>
        <v>50.49693251533742</v>
      </c>
      <c r="AU274" s="6" t="str">
        <f t="shared" si="20"/>
        <v/>
      </c>
      <c r="AV274" s="6">
        <f t="shared" si="21"/>
        <v>118.23611111111111</v>
      </c>
      <c r="AW274" s="7">
        <f t="shared" si="22"/>
        <v>20.664857530529172</v>
      </c>
      <c r="AX274" s="6">
        <f t="shared" si="23"/>
        <v>47.904761904761905</v>
      </c>
      <c r="AY274" s="6" t="str">
        <f t="shared" si="24"/>
        <v/>
      </c>
      <c r="BA274" s="6">
        <f>VLOOKUP(A274, ALL_AP_DATA!$A$2:$F$3600, 6, FALSE)</f>
        <v>1249</v>
      </c>
      <c r="BB274" s="6">
        <f>VLOOKUP(A274, projmetadata!$A$2:$D$2036, 4, FALSE)</f>
        <v>216035</v>
      </c>
      <c r="BC274" s="6" t="e">
        <f t="array" aca="1" ref="BC274" ca="1">_xludf.IFS(I274&lt;&gt;0, F274/I274, P274&lt;&gt;0, M274/P274, W274&lt;&gt;0, T274/W274, AD274&lt;&gt;0, AA274/AD274, AK274&lt;&gt;0, AH274/AK274, AR274&lt;&gt;0, AO274/AR274, TRUE, 0)</f>
        <v>#NAME?</v>
      </c>
      <c r="BE274" s="6" t="e">
        <f t="shared" ca="1" si="16"/>
        <v>#NAME?</v>
      </c>
      <c r="BF274" s="6" t="e">
        <f t="shared" ca="1" si="17"/>
        <v>#NAME?</v>
      </c>
      <c r="BG274" s="6"/>
      <c r="BH274" s="6">
        <f>VLOOKUP(A274, ALL_AP_DATA!$A$2:$D$3600, 3, FALSE)</f>
        <v>254</v>
      </c>
      <c r="BI274" s="6">
        <f>VLOOKUP(A274, ALL_AP_DATA!$A$2:$E$3600, 5, FALSE)</f>
        <v>20452</v>
      </c>
      <c r="BJ274" s="6">
        <f t="shared" si="25"/>
        <v>16.374699759807847</v>
      </c>
      <c r="BK274" s="6">
        <f t="shared" si="18"/>
        <v>0.20336269015212169</v>
      </c>
    </row>
    <row r="275" spans="1:63" ht="15.75" customHeight="1" x14ac:dyDescent="0.25">
      <c r="A275" s="8" t="s">
        <v>1764</v>
      </c>
      <c r="B275" s="9" t="s">
        <v>1491</v>
      </c>
      <c r="C275" s="9">
        <v>1</v>
      </c>
      <c r="D275" s="9">
        <v>2</v>
      </c>
      <c r="E275" s="9">
        <v>1</v>
      </c>
      <c r="F275" s="9">
        <v>4</v>
      </c>
      <c r="G275" s="9">
        <v>4.8999999999999998E-3</v>
      </c>
      <c r="H275" s="9">
        <v>2.7E-2</v>
      </c>
      <c r="I275" s="9">
        <v>3.8E-3</v>
      </c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9">
        <v>17</v>
      </c>
      <c r="Y275" s="9">
        <v>66</v>
      </c>
      <c r="Z275" s="9">
        <v>5</v>
      </c>
      <c r="AA275" s="9">
        <v>50</v>
      </c>
      <c r="AB275" s="9">
        <v>0.16020000000000001</v>
      </c>
      <c r="AC275" s="9">
        <v>0.1351</v>
      </c>
      <c r="AD275" s="9">
        <v>4.7500000000000001E-2</v>
      </c>
      <c r="AE275" s="9">
        <v>3</v>
      </c>
      <c r="AF275" s="9">
        <v>17</v>
      </c>
      <c r="AG275" s="9">
        <v>2</v>
      </c>
      <c r="AH275" s="9">
        <v>31</v>
      </c>
      <c r="AI275" s="9">
        <v>4.1300000000000003E-2</v>
      </c>
      <c r="AJ275" s="9">
        <v>5.4100000000000002E-2</v>
      </c>
      <c r="AK275" s="9">
        <v>2.9499999999999998E-2</v>
      </c>
      <c r="AL275" s="8"/>
      <c r="AM275" s="8"/>
      <c r="AN275" s="8"/>
      <c r="AO275" s="8"/>
      <c r="AP275" s="8"/>
      <c r="AQ275" s="8"/>
      <c r="AR275" s="8"/>
      <c r="AT275" s="6">
        <f t="shared" si="19"/>
        <v>2</v>
      </c>
      <c r="AU275" s="6" t="str">
        <f t="shared" si="20"/>
        <v/>
      </c>
      <c r="AV275" s="6" t="str">
        <f t="shared" si="21"/>
        <v/>
      </c>
      <c r="AW275" s="7">
        <f t="shared" si="22"/>
        <v>0.75757575757575757</v>
      </c>
      <c r="AX275" s="6">
        <f t="shared" si="23"/>
        <v>1.8235294117647058</v>
      </c>
      <c r="AY275" s="6" t="str">
        <f t="shared" si="24"/>
        <v/>
      </c>
      <c r="BA275" s="6">
        <f>VLOOKUP(A275, ALL_AP_DATA!$A$2:$F$3600, 6, FALSE)</f>
        <v>412</v>
      </c>
      <c r="BB275" s="6">
        <f>VLOOKUP(A275, projmetadata!$A$2:$D$2036, 4, FALSE)</f>
        <v>48361</v>
      </c>
      <c r="BC275" s="6" t="e">
        <f t="array" aca="1" ref="BC275" ca="1">_xludf.IFS(I275&lt;&gt;0, F275/I275, P275&lt;&gt;0, M275/P275, W275&lt;&gt;0, T275/W275, AD275&lt;&gt;0, AA275/AD275, AK275&lt;&gt;0, AH275/AK275, AR275&lt;&gt;0, AO275/AR275, TRUE, 0)</f>
        <v>#NAME?</v>
      </c>
      <c r="BE275" s="6" t="e">
        <f t="shared" ca="1" si="16"/>
        <v>#NAME?</v>
      </c>
      <c r="BF275" s="6" t="e">
        <f t="shared" ca="1" si="17"/>
        <v>#NAME?</v>
      </c>
      <c r="BG275" s="6"/>
      <c r="BH275" s="6">
        <f>VLOOKUP(A275, ALL_AP_DATA!$A$2:$D$3600, 3, FALSE)</f>
        <v>17</v>
      </c>
      <c r="BI275" s="6">
        <f>VLOOKUP(A275, ALL_AP_DATA!$A$2:$E$3600, 5, FALSE)</f>
        <v>1052</v>
      </c>
      <c r="BJ275" s="6">
        <f t="shared" si="25"/>
        <v>2.5533980582524274</v>
      </c>
      <c r="BK275" s="6">
        <f t="shared" si="18"/>
        <v>4.12621359223301E-2</v>
      </c>
    </row>
    <row r="276" spans="1:63" ht="15.75" customHeight="1" x14ac:dyDescent="0.25">
      <c r="A276" s="8" t="s">
        <v>1765</v>
      </c>
      <c r="B276" s="9" t="s">
        <v>1491</v>
      </c>
      <c r="C276" s="9">
        <v>4</v>
      </c>
      <c r="D276" s="9">
        <v>10</v>
      </c>
      <c r="E276" s="9">
        <v>84</v>
      </c>
      <c r="F276" s="9">
        <v>958</v>
      </c>
      <c r="G276" s="9">
        <v>1.7500000000000002E-2</v>
      </c>
      <c r="H276" s="9">
        <v>9.5799999999999996E-2</v>
      </c>
      <c r="I276" s="9">
        <v>0.01</v>
      </c>
      <c r="J276" s="8"/>
      <c r="K276" s="8"/>
      <c r="L276" s="8"/>
      <c r="M276" s="8"/>
      <c r="N276" s="8"/>
      <c r="O276" s="8"/>
      <c r="P276" s="8"/>
      <c r="Q276" s="9">
        <v>38</v>
      </c>
      <c r="R276" s="9">
        <v>191</v>
      </c>
      <c r="S276" s="9">
        <v>723</v>
      </c>
      <c r="T276" s="9">
        <v>31334</v>
      </c>
      <c r="U276" s="9">
        <v>0.33510000000000001</v>
      </c>
      <c r="V276" s="9">
        <v>0.82440000000000002</v>
      </c>
      <c r="W276" s="9">
        <v>0.32669999999999999</v>
      </c>
      <c r="X276" s="9">
        <v>7</v>
      </c>
      <c r="Y276" s="9">
        <v>151</v>
      </c>
      <c r="Z276" s="9">
        <v>529</v>
      </c>
      <c r="AA276" s="9">
        <v>9474</v>
      </c>
      <c r="AB276" s="9">
        <v>0.26490000000000002</v>
      </c>
      <c r="AC276" s="9">
        <v>0.60319999999999996</v>
      </c>
      <c r="AD276" s="9">
        <v>9.8799999999999999E-2</v>
      </c>
      <c r="AE276" s="9">
        <v>1</v>
      </c>
      <c r="AF276" s="9">
        <v>3</v>
      </c>
      <c r="AG276" s="9">
        <v>15</v>
      </c>
      <c r="AH276" s="9">
        <v>200</v>
      </c>
      <c r="AI276" s="9">
        <v>5.3E-3</v>
      </c>
      <c r="AJ276" s="9">
        <v>1.7100000000000001E-2</v>
      </c>
      <c r="AK276" s="9">
        <v>2.0999999999999999E-3</v>
      </c>
      <c r="AL276" s="9">
        <v>1</v>
      </c>
      <c r="AM276" s="9">
        <v>39</v>
      </c>
      <c r="AN276" s="9">
        <v>400</v>
      </c>
      <c r="AO276" s="9">
        <v>10429</v>
      </c>
      <c r="AP276" s="9">
        <v>6.8400000000000002E-2</v>
      </c>
      <c r="AQ276" s="9">
        <v>0.45610000000000001</v>
      </c>
      <c r="AR276" s="9">
        <v>0.1087</v>
      </c>
      <c r="AT276" s="6">
        <f t="shared" si="19"/>
        <v>95.8</v>
      </c>
      <c r="AU276" s="6" t="str">
        <f t="shared" si="20"/>
        <v/>
      </c>
      <c r="AV276" s="6">
        <f t="shared" si="21"/>
        <v>164.0523560209424</v>
      </c>
      <c r="AW276" s="7">
        <f t="shared" si="22"/>
        <v>62.741721854304636</v>
      </c>
      <c r="AX276" s="6">
        <f t="shared" si="23"/>
        <v>66.666666666666671</v>
      </c>
      <c r="AY276" s="6">
        <f t="shared" si="24"/>
        <v>267.41025641025641</v>
      </c>
      <c r="BA276" s="6">
        <f>VLOOKUP(A276, ALL_AP_DATA!$A$2:$F$3600, 6, FALSE)</f>
        <v>570</v>
      </c>
      <c r="BB276" s="6">
        <f>VLOOKUP(A276, projmetadata!$A$2:$D$2036, 4, FALSE)</f>
        <v>14330</v>
      </c>
      <c r="BC276" s="6" t="e">
        <f t="array" aca="1" ref="BC276" ca="1">_xludf.IFS(I276&lt;&gt;0, F276/I276, P276&lt;&gt;0, M276/P276, W276&lt;&gt;0, T276/W276, AD276&lt;&gt;0, AA276/AD276, AK276&lt;&gt;0, AH276/AK276, AR276&lt;&gt;0, AO276/AR276, TRUE, 0)</f>
        <v>#NAME?</v>
      </c>
      <c r="BE276" s="6" t="e">
        <f t="shared" ca="1" si="16"/>
        <v>#NAME?</v>
      </c>
      <c r="BF276" s="6" t="e">
        <f t="shared" ca="1" si="17"/>
        <v>#NAME?</v>
      </c>
      <c r="BG276" s="6"/>
      <c r="BH276" s="6">
        <f>VLOOKUP(A276, ALL_AP_DATA!$A$2:$D$3600, 3, FALSE)</f>
        <v>207</v>
      </c>
      <c r="BI276" s="6">
        <f>VLOOKUP(A276, ALL_AP_DATA!$A$2:$E$3600, 5, FALSE)</f>
        <v>95925</v>
      </c>
      <c r="BJ276" s="6">
        <f t="shared" si="25"/>
        <v>168.28947368421052</v>
      </c>
      <c r="BK276" s="6">
        <f t="shared" si="18"/>
        <v>0.36315789473684212</v>
      </c>
    </row>
    <row r="277" spans="1:63" ht="15.75" customHeight="1" x14ac:dyDescent="0.25">
      <c r="A277" s="8" t="s">
        <v>1766</v>
      </c>
      <c r="B277" s="9" t="s">
        <v>1491</v>
      </c>
      <c r="C277" s="9">
        <v>9</v>
      </c>
      <c r="D277" s="9">
        <v>30</v>
      </c>
      <c r="E277" s="9">
        <v>125</v>
      </c>
      <c r="F277" s="9">
        <v>6008</v>
      </c>
      <c r="G277" s="9">
        <v>4.3999999999999997E-2</v>
      </c>
      <c r="H277" s="9">
        <v>0.1285</v>
      </c>
      <c r="I277" s="9">
        <v>5.1299999999999998E-2</v>
      </c>
      <c r="J277" s="9">
        <v>1</v>
      </c>
      <c r="K277" s="9">
        <v>9</v>
      </c>
      <c r="L277" s="9">
        <v>185</v>
      </c>
      <c r="M277" s="9">
        <v>16323</v>
      </c>
      <c r="N277" s="9">
        <v>1.32E-2</v>
      </c>
      <c r="O277" s="9">
        <v>0.19009999999999999</v>
      </c>
      <c r="P277" s="9">
        <v>0.13930000000000001</v>
      </c>
      <c r="Q277" s="9">
        <v>56</v>
      </c>
      <c r="R277" s="9">
        <v>306</v>
      </c>
      <c r="S277" s="9">
        <v>877</v>
      </c>
      <c r="T277" s="9">
        <v>86934</v>
      </c>
      <c r="U277" s="9">
        <v>0.44869999999999999</v>
      </c>
      <c r="V277" s="9">
        <v>0.90129999999999999</v>
      </c>
      <c r="W277" s="9">
        <v>0.74180000000000001</v>
      </c>
      <c r="X277" s="9">
        <v>43</v>
      </c>
      <c r="Y277" s="9">
        <v>179</v>
      </c>
      <c r="Z277" s="9">
        <v>472</v>
      </c>
      <c r="AA277" s="9">
        <v>29176</v>
      </c>
      <c r="AB277" s="9">
        <v>0.26250000000000001</v>
      </c>
      <c r="AC277" s="9">
        <v>0.48509999999999998</v>
      </c>
      <c r="AD277" s="9">
        <v>0.249</v>
      </c>
      <c r="AE277" s="9">
        <v>5</v>
      </c>
      <c r="AF277" s="9">
        <v>25</v>
      </c>
      <c r="AG277" s="9">
        <v>75</v>
      </c>
      <c r="AH277" s="9">
        <v>2006</v>
      </c>
      <c r="AI277" s="9">
        <v>3.6700000000000003E-2</v>
      </c>
      <c r="AJ277" s="9">
        <v>7.7100000000000002E-2</v>
      </c>
      <c r="AK277" s="9">
        <v>1.7100000000000001E-2</v>
      </c>
      <c r="AL277" s="9">
        <v>2</v>
      </c>
      <c r="AM277" s="9">
        <v>44</v>
      </c>
      <c r="AN277" s="9">
        <v>367</v>
      </c>
      <c r="AO277" s="9">
        <v>36268</v>
      </c>
      <c r="AP277" s="9">
        <v>6.4500000000000002E-2</v>
      </c>
      <c r="AQ277" s="9">
        <v>0.37719999999999998</v>
      </c>
      <c r="AR277" s="9">
        <v>0.3095</v>
      </c>
      <c r="AT277" s="6">
        <f t="shared" si="19"/>
        <v>200.26666666666668</v>
      </c>
      <c r="AU277" s="6">
        <f t="shared" si="20"/>
        <v>1813.6666666666667</v>
      </c>
      <c r="AV277" s="6">
        <f t="shared" si="21"/>
        <v>284.0980392156863</v>
      </c>
      <c r="AW277" s="7">
        <f t="shared" si="22"/>
        <v>162.99441340782124</v>
      </c>
      <c r="AX277" s="6">
        <f t="shared" si="23"/>
        <v>80.239999999999995</v>
      </c>
      <c r="AY277" s="6">
        <f t="shared" si="24"/>
        <v>824.27272727272725</v>
      </c>
      <c r="BA277" s="6">
        <f>VLOOKUP(A277, ALL_AP_DATA!$A$2:$F$3600, 6, FALSE)</f>
        <v>682</v>
      </c>
      <c r="BB277" s="6">
        <f>VLOOKUP(A277, projmetadata!$A$2:$D$2036, 4, FALSE)</f>
        <v>39692</v>
      </c>
      <c r="BC277" s="6" t="e">
        <f t="array" aca="1" ref="BC277" ca="1">_xludf.IFS(I277&lt;&gt;0, F277/I277, P277&lt;&gt;0, M277/P277, W277&lt;&gt;0, T277/W277, AD277&lt;&gt;0, AA277/AD277, AK277&lt;&gt;0, AH277/AK277, AR277&lt;&gt;0, AO277/AR277, TRUE, 0)</f>
        <v>#NAME?</v>
      </c>
      <c r="BE277" s="6" t="e">
        <f t="shared" ca="1" si="16"/>
        <v>#NAME?</v>
      </c>
      <c r="BF277" s="6" t="e">
        <f t="shared" ca="1" si="17"/>
        <v>#NAME?</v>
      </c>
      <c r="BG277" s="6"/>
      <c r="BH277" s="6">
        <f>VLOOKUP(A277, ALL_AP_DATA!$A$2:$D$3600, 3, FALSE)</f>
        <v>351</v>
      </c>
      <c r="BI277" s="6">
        <f>VLOOKUP(A277, ALL_AP_DATA!$A$2:$E$3600, 5, FALSE)</f>
        <v>117195</v>
      </c>
      <c r="BJ277" s="6">
        <f t="shared" si="25"/>
        <v>171.84017595307918</v>
      </c>
      <c r="BK277" s="6">
        <f t="shared" si="18"/>
        <v>0.51466275659824046</v>
      </c>
    </row>
    <row r="278" spans="1:63" ht="15.75" customHeight="1" x14ac:dyDescent="0.25">
      <c r="A278" s="8" t="s">
        <v>1767</v>
      </c>
      <c r="B278" s="9" t="s">
        <v>1491</v>
      </c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9">
        <v>49</v>
      </c>
      <c r="R278" s="9">
        <v>182</v>
      </c>
      <c r="S278" s="9">
        <v>516</v>
      </c>
      <c r="T278" s="9">
        <v>102121</v>
      </c>
      <c r="U278" s="9">
        <v>0.26219999999999999</v>
      </c>
      <c r="V278" s="9">
        <v>0.65569999999999995</v>
      </c>
      <c r="W278" s="9">
        <v>0.4572</v>
      </c>
      <c r="X278" s="9">
        <v>1</v>
      </c>
      <c r="Y278" s="9">
        <v>11</v>
      </c>
      <c r="Z278" s="9">
        <v>49</v>
      </c>
      <c r="AA278" s="9">
        <v>697</v>
      </c>
      <c r="AB278" s="9">
        <v>1.5900000000000001E-2</v>
      </c>
      <c r="AC278" s="9">
        <v>6.2300000000000001E-2</v>
      </c>
      <c r="AD278" s="9">
        <v>3.0999999999999999E-3</v>
      </c>
      <c r="AE278" s="9">
        <v>1</v>
      </c>
      <c r="AF278" s="9">
        <v>4</v>
      </c>
      <c r="AG278" s="9">
        <v>38</v>
      </c>
      <c r="AH278" s="9">
        <v>623</v>
      </c>
      <c r="AI278" s="9">
        <v>5.7999999999999996E-3</v>
      </c>
      <c r="AJ278" s="9">
        <v>4.8300000000000003E-2</v>
      </c>
      <c r="AK278" s="9">
        <v>2.8E-3</v>
      </c>
      <c r="AL278" s="8"/>
      <c r="AM278" s="8"/>
      <c r="AN278" s="8"/>
      <c r="AO278" s="8"/>
      <c r="AP278" s="8"/>
      <c r="AQ278" s="8"/>
      <c r="AR278" s="8"/>
      <c r="AT278" s="6" t="str">
        <f t="shared" si="19"/>
        <v/>
      </c>
      <c r="AU278" s="6" t="str">
        <f t="shared" si="20"/>
        <v/>
      </c>
      <c r="AV278" s="6">
        <f t="shared" si="21"/>
        <v>561.10439560439556</v>
      </c>
      <c r="AW278" s="7">
        <f t="shared" si="22"/>
        <v>63.363636363636367</v>
      </c>
      <c r="AX278" s="6">
        <f t="shared" si="23"/>
        <v>155.75</v>
      </c>
      <c r="AY278" s="6" t="str">
        <f t="shared" si="24"/>
        <v/>
      </c>
      <c r="BA278" s="6">
        <f>VLOOKUP(A278, ALL_AP_DATA!$A$2:$F$3600, 6, FALSE)</f>
        <v>694</v>
      </c>
      <c r="BB278" s="6">
        <f>VLOOKUP(A278, projmetadata!$A$2:$D$2036, 4, FALSE)</f>
        <v>202710</v>
      </c>
      <c r="BC278" s="6" t="e">
        <f t="array" aca="1" ref="BC278" ca="1">_xludf.IFS(I278&lt;&gt;0, F278/I278, P278&lt;&gt;0, M278/P278, W278&lt;&gt;0, T278/W278, AD278&lt;&gt;0, AA278/AD278, AK278&lt;&gt;0, AH278/AK278, AR278&lt;&gt;0, AO278/AR278, TRUE, 0)</f>
        <v>#NAME?</v>
      </c>
      <c r="BE278" s="6" t="e">
        <f t="shared" ca="1" si="16"/>
        <v>#NAME?</v>
      </c>
      <c r="BF278" s="6" t="e">
        <f t="shared" ca="1" si="17"/>
        <v>#NAME?</v>
      </c>
      <c r="BG278" s="6"/>
      <c r="BH278" s="6">
        <f>VLOOKUP(A278, ALL_AP_DATA!$A$2:$D$3600, 3, FALSE)</f>
        <v>183</v>
      </c>
      <c r="BI278" s="6">
        <f>VLOOKUP(A278, ALL_AP_DATA!$A$2:$E$3600, 5, FALSE)</f>
        <v>223386</v>
      </c>
      <c r="BJ278" s="6">
        <f t="shared" si="25"/>
        <v>321.88184438040344</v>
      </c>
      <c r="BK278" s="6">
        <f t="shared" si="18"/>
        <v>0.26368876080691644</v>
      </c>
    </row>
    <row r="279" spans="1:63" ht="15.75" customHeight="1" x14ac:dyDescent="0.25">
      <c r="A279" s="8" t="s">
        <v>1768</v>
      </c>
      <c r="B279" s="9" t="s">
        <v>1491</v>
      </c>
      <c r="C279" s="9">
        <v>3</v>
      </c>
      <c r="D279" s="9">
        <v>38</v>
      </c>
      <c r="E279" s="9">
        <v>43</v>
      </c>
      <c r="F279" s="9">
        <v>491</v>
      </c>
      <c r="G279" s="9">
        <v>7.4099999999999999E-2</v>
      </c>
      <c r="H279" s="9">
        <v>9.01E-2</v>
      </c>
      <c r="I279" s="9">
        <v>2.35E-2</v>
      </c>
      <c r="J279" s="8"/>
      <c r="K279" s="8"/>
      <c r="L279" s="8"/>
      <c r="M279" s="8"/>
      <c r="N279" s="8"/>
      <c r="O279" s="8"/>
      <c r="P279" s="8"/>
      <c r="Q279" s="9">
        <v>26</v>
      </c>
      <c r="R279" s="9">
        <v>94</v>
      </c>
      <c r="S279" s="9">
        <v>359</v>
      </c>
      <c r="T279" s="9">
        <v>14586</v>
      </c>
      <c r="U279" s="9">
        <v>0.1832</v>
      </c>
      <c r="V279" s="9">
        <v>0.75260000000000005</v>
      </c>
      <c r="W279" s="9">
        <v>0.6986</v>
      </c>
      <c r="X279" s="9">
        <v>17</v>
      </c>
      <c r="Y279" s="9">
        <v>64</v>
      </c>
      <c r="Z279" s="9">
        <v>71</v>
      </c>
      <c r="AA279" s="9">
        <v>1001</v>
      </c>
      <c r="AB279" s="9">
        <v>0.12479999999999999</v>
      </c>
      <c r="AC279" s="9">
        <v>0.14879999999999999</v>
      </c>
      <c r="AD279" s="9">
        <v>4.7899999999999998E-2</v>
      </c>
      <c r="AE279" s="9">
        <v>1</v>
      </c>
      <c r="AF279" s="9">
        <v>7</v>
      </c>
      <c r="AG279" s="9">
        <v>0</v>
      </c>
      <c r="AH279" s="9">
        <v>0</v>
      </c>
      <c r="AI279" s="9">
        <v>1.3599999999999999E-2</v>
      </c>
      <c r="AJ279" s="9">
        <v>0</v>
      </c>
      <c r="AK279" s="9">
        <v>0</v>
      </c>
      <c r="AL279" s="8"/>
      <c r="AM279" s="8"/>
      <c r="AN279" s="8"/>
      <c r="AO279" s="8"/>
      <c r="AP279" s="8"/>
      <c r="AQ279" s="8"/>
      <c r="AR279" s="8"/>
      <c r="AT279" s="6">
        <f t="shared" si="19"/>
        <v>12.921052631578947</v>
      </c>
      <c r="AU279" s="6" t="str">
        <f t="shared" si="20"/>
        <v/>
      </c>
      <c r="AV279" s="6">
        <f t="shared" si="21"/>
        <v>155.17021276595744</v>
      </c>
      <c r="AW279" s="7">
        <f t="shared" si="22"/>
        <v>15.640625</v>
      </c>
      <c r="AX279" s="6">
        <f t="shared" si="23"/>
        <v>0</v>
      </c>
      <c r="AY279" s="6" t="str">
        <f t="shared" si="24"/>
        <v/>
      </c>
      <c r="BA279" s="6">
        <f>VLOOKUP(A279, ALL_AP_DATA!$A$2:$F$3600, 6, FALSE)</f>
        <v>513</v>
      </c>
      <c r="BB279" s="6">
        <f>VLOOKUP(A279, projmetadata!$A$2:$D$2036, 4, FALSE)</f>
        <v>26277</v>
      </c>
      <c r="BC279" s="6" t="e">
        <f t="array" aca="1" ref="BC279" ca="1">_xludf.IFS(I279&lt;&gt;0, F279/I279, P279&lt;&gt;0, M279/P279, W279&lt;&gt;0, T279/W279, AD279&lt;&gt;0, AA279/AD279, AK279&lt;&gt;0, AH279/AK279, AR279&lt;&gt;0, AO279/AR279, TRUE, 0)</f>
        <v>#NAME?</v>
      </c>
      <c r="BE279" s="6" t="e">
        <f t="shared" ca="1" si="16"/>
        <v>#NAME?</v>
      </c>
      <c r="BF279" s="6" t="e">
        <f t="shared" ca="1" si="17"/>
        <v>#NAME?</v>
      </c>
      <c r="BG279" s="6"/>
      <c r="BH279" s="6">
        <f>VLOOKUP(A279, ALL_AP_DATA!$A$2:$D$3600, 3, FALSE)</f>
        <v>113</v>
      </c>
      <c r="BI279" s="6">
        <f>VLOOKUP(A279, ALL_AP_DATA!$A$2:$E$3600, 5, FALSE)</f>
        <v>20879</v>
      </c>
      <c r="BJ279" s="6">
        <f t="shared" si="25"/>
        <v>40.699805068226119</v>
      </c>
      <c r="BK279" s="6">
        <f t="shared" si="18"/>
        <v>0.22027290448343079</v>
      </c>
    </row>
    <row r="280" spans="1:63" ht="15.75" customHeight="1" x14ac:dyDescent="0.25">
      <c r="A280" s="8" t="s">
        <v>1769</v>
      </c>
      <c r="B280" s="9" t="s">
        <v>1491</v>
      </c>
      <c r="C280" s="9">
        <v>4</v>
      </c>
      <c r="D280" s="9">
        <v>12</v>
      </c>
      <c r="E280" s="9">
        <v>0</v>
      </c>
      <c r="F280" s="9">
        <v>0</v>
      </c>
      <c r="G280" s="9">
        <v>0.1062</v>
      </c>
      <c r="H280" s="9">
        <v>0</v>
      </c>
      <c r="I280" s="9">
        <v>0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9">
        <v>9</v>
      </c>
      <c r="Y280" s="9">
        <v>36</v>
      </c>
      <c r="Z280" s="9">
        <v>0</v>
      </c>
      <c r="AA280" s="9">
        <v>0</v>
      </c>
      <c r="AB280" s="9">
        <v>0.31859999999999999</v>
      </c>
      <c r="AC280" s="9">
        <v>0</v>
      </c>
      <c r="AD280" s="9">
        <v>0</v>
      </c>
      <c r="AE280" s="9">
        <v>2</v>
      </c>
      <c r="AF280" s="9">
        <v>10</v>
      </c>
      <c r="AG280" s="9">
        <v>0</v>
      </c>
      <c r="AH280" s="9">
        <v>0</v>
      </c>
      <c r="AI280" s="9">
        <v>8.8499999999999995E-2</v>
      </c>
      <c r="AJ280" s="9">
        <v>0</v>
      </c>
      <c r="AK280" s="9">
        <v>0</v>
      </c>
      <c r="AL280" s="8"/>
      <c r="AM280" s="8"/>
      <c r="AN280" s="8"/>
      <c r="AO280" s="8"/>
      <c r="AP280" s="8"/>
      <c r="AQ280" s="8"/>
      <c r="AR280" s="8"/>
      <c r="AT280" s="6">
        <f t="shared" si="19"/>
        <v>0</v>
      </c>
      <c r="AU280" s="6" t="str">
        <f t="shared" si="20"/>
        <v/>
      </c>
      <c r="AV280" s="6" t="str">
        <f t="shared" si="21"/>
        <v/>
      </c>
      <c r="AW280" s="7">
        <f t="shared" si="22"/>
        <v>0</v>
      </c>
      <c r="AX280" s="6">
        <f t="shared" si="23"/>
        <v>0</v>
      </c>
      <c r="AY280" s="6" t="str">
        <f t="shared" si="24"/>
        <v/>
      </c>
      <c r="BA280" s="6">
        <f>VLOOKUP(A280, ALL_AP_DATA!$A$2:$F$3600, 6, FALSE)</f>
        <v>113</v>
      </c>
      <c r="BB280" s="6">
        <f>VLOOKUP(A280, projmetadata!$A$2:$D$2036, 4, FALSE)</f>
        <v>7312</v>
      </c>
      <c r="BC280" s="6" t="e">
        <f t="array" aca="1" ref="BC280" ca="1">_xludf.IFS(I280&lt;&gt;0, F280/I280, P280&lt;&gt;0, M280/P280, W280&lt;&gt;0, T280/W280, AD280&lt;&gt;0, AA280/AD280, AK280&lt;&gt;0, AH280/AK280, AR280&lt;&gt;0, AO280/AR280, TRUE, 0)</f>
        <v>#NAME?</v>
      </c>
      <c r="BE280" s="6" t="e">
        <f t="shared" ca="1" si="16"/>
        <v>#NAME?</v>
      </c>
      <c r="BF280" s="6" t="e">
        <f t="shared" ca="1" si="17"/>
        <v>#NAME?</v>
      </c>
      <c r="BG280" s="6"/>
      <c r="BH280" s="6">
        <f>VLOOKUP(A280, ALL_AP_DATA!$A$2:$D$3600, 3, FALSE)</f>
        <v>8</v>
      </c>
      <c r="BI280" s="6">
        <f>VLOOKUP(A280, ALL_AP_DATA!$A$2:$E$3600, 5, FALSE)</f>
        <v>4</v>
      </c>
      <c r="BJ280" s="6">
        <f t="shared" si="25"/>
        <v>3.5398230088495575E-2</v>
      </c>
      <c r="BK280" s="6">
        <f t="shared" si="18"/>
        <v>7.0796460176991149E-2</v>
      </c>
    </row>
    <row r="281" spans="1:63" ht="15.75" customHeight="1" x14ac:dyDescent="0.25">
      <c r="A281" s="8" t="s">
        <v>1770</v>
      </c>
      <c r="B281" s="9" t="s">
        <v>1491</v>
      </c>
      <c r="C281" s="9">
        <v>8</v>
      </c>
      <c r="D281" s="9">
        <v>41</v>
      </c>
      <c r="E281" s="9">
        <v>70</v>
      </c>
      <c r="F281" s="9">
        <v>3509</v>
      </c>
      <c r="G281" s="9">
        <v>0.21809999999999999</v>
      </c>
      <c r="H281" s="9">
        <v>0.28810000000000002</v>
      </c>
      <c r="I281" s="9">
        <v>0.3548</v>
      </c>
      <c r="J281" s="9">
        <v>4</v>
      </c>
      <c r="K281" s="9">
        <v>18</v>
      </c>
      <c r="L281" s="9">
        <v>100</v>
      </c>
      <c r="M281" s="9">
        <v>5194</v>
      </c>
      <c r="N281" s="9">
        <v>9.5699999999999993E-2</v>
      </c>
      <c r="O281" s="9">
        <v>0.41149999999999998</v>
      </c>
      <c r="P281" s="9">
        <v>0.5252</v>
      </c>
      <c r="Q281" s="9">
        <v>8</v>
      </c>
      <c r="R281" s="9">
        <v>66</v>
      </c>
      <c r="S281" s="9">
        <v>216</v>
      </c>
      <c r="T281" s="9">
        <v>8899</v>
      </c>
      <c r="U281" s="9">
        <v>0.35110000000000002</v>
      </c>
      <c r="V281" s="9">
        <v>0.88890000000000002</v>
      </c>
      <c r="W281" s="9">
        <v>0.89980000000000004</v>
      </c>
      <c r="X281" s="9">
        <v>10</v>
      </c>
      <c r="Y281" s="9">
        <v>55</v>
      </c>
      <c r="Z281" s="9">
        <v>120</v>
      </c>
      <c r="AA281" s="9">
        <v>6240</v>
      </c>
      <c r="AB281" s="9">
        <v>0.29260000000000003</v>
      </c>
      <c r="AC281" s="9">
        <v>0.49380000000000002</v>
      </c>
      <c r="AD281" s="9">
        <v>0.63090000000000002</v>
      </c>
      <c r="AE281" s="9">
        <v>8</v>
      </c>
      <c r="AF281" s="9">
        <v>21</v>
      </c>
      <c r="AG281" s="9">
        <v>65</v>
      </c>
      <c r="AH281" s="9">
        <v>2017</v>
      </c>
      <c r="AI281" s="9">
        <v>0.11169999999999999</v>
      </c>
      <c r="AJ281" s="9">
        <v>0.26750000000000002</v>
      </c>
      <c r="AK281" s="9">
        <v>0.2039</v>
      </c>
      <c r="AL281" s="8"/>
      <c r="AM281" s="8"/>
      <c r="AN281" s="8"/>
      <c r="AO281" s="8"/>
      <c r="AP281" s="8"/>
      <c r="AQ281" s="8"/>
      <c r="AR281" s="8"/>
      <c r="AT281" s="6">
        <f t="shared" si="19"/>
        <v>85.58536585365853</v>
      </c>
      <c r="AU281" s="6">
        <f t="shared" si="20"/>
        <v>288.55555555555554</v>
      </c>
      <c r="AV281" s="6">
        <f t="shared" si="21"/>
        <v>134.83333333333334</v>
      </c>
      <c r="AW281" s="7">
        <f t="shared" si="22"/>
        <v>113.45454545454545</v>
      </c>
      <c r="AX281" s="6">
        <f t="shared" si="23"/>
        <v>96.047619047619051</v>
      </c>
      <c r="AY281" s="6" t="str">
        <f t="shared" si="24"/>
        <v/>
      </c>
      <c r="BA281" s="6">
        <f>VLOOKUP(A281, ALL_AP_DATA!$A$2:$F$3600, 6, FALSE)</f>
        <v>188</v>
      </c>
      <c r="BB281" s="6">
        <f>VLOOKUP(A281, projmetadata!$A$2:$D$2036, 4, FALSE)</f>
        <v>23780</v>
      </c>
      <c r="BC281" s="6" t="e">
        <f t="array" aca="1" ref="BC281" ca="1">_xludf.IFS(I281&lt;&gt;0, F281/I281, P281&lt;&gt;0, M281/P281, W281&lt;&gt;0, T281/W281, AD281&lt;&gt;0, AA281/AD281, AK281&lt;&gt;0, AH281/AK281, AR281&lt;&gt;0, AO281/AR281, TRUE, 0)</f>
        <v>#NAME?</v>
      </c>
      <c r="BE281" s="6" t="e">
        <f t="shared" ca="1" si="16"/>
        <v>#NAME?</v>
      </c>
      <c r="BF281" s="6" t="e">
        <f t="shared" ca="1" si="17"/>
        <v>#NAME?</v>
      </c>
      <c r="BG281" s="6"/>
      <c r="BH281" s="6">
        <f>VLOOKUP(A281, ALL_AP_DATA!$A$2:$D$3600, 3, FALSE)</f>
        <v>102</v>
      </c>
      <c r="BI281" s="6">
        <f>VLOOKUP(A281, ALL_AP_DATA!$A$2:$E$3600, 5, FALSE)</f>
        <v>9890</v>
      </c>
      <c r="BJ281" s="6">
        <f t="shared" si="25"/>
        <v>52.606382978723403</v>
      </c>
      <c r="BK281" s="6">
        <f t="shared" si="18"/>
        <v>0.54255319148936165</v>
      </c>
    </row>
    <row r="282" spans="1:63" ht="15.75" customHeight="1" x14ac:dyDescent="0.25">
      <c r="A282" s="8" t="s">
        <v>1771</v>
      </c>
      <c r="B282" s="9" t="s">
        <v>1491</v>
      </c>
      <c r="C282" s="9">
        <v>1</v>
      </c>
      <c r="D282" s="9">
        <v>90</v>
      </c>
      <c r="E282" s="9">
        <v>147</v>
      </c>
      <c r="F282" s="9">
        <v>9047</v>
      </c>
      <c r="G282" s="9">
        <v>0.18479999999999999</v>
      </c>
      <c r="H282" s="9">
        <v>0.56979999999999997</v>
      </c>
      <c r="I282" s="9">
        <v>0.32140000000000002</v>
      </c>
      <c r="J282" s="9">
        <v>1</v>
      </c>
      <c r="K282" s="9">
        <v>7</v>
      </c>
      <c r="L282" s="9">
        <v>37</v>
      </c>
      <c r="M282" s="9">
        <v>641</v>
      </c>
      <c r="N282" s="9">
        <v>1.44E-2</v>
      </c>
      <c r="O282" s="9">
        <v>0.1434</v>
      </c>
      <c r="P282" s="9">
        <v>2.2800000000000001E-2</v>
      </c>
      <c r="Q282" s="9">
        <v>26</v>
      </c>
      <c r="R282" s="9">
        <v>97</v>
      </c>
      <c r="S282" s="9">
        <v>198</v>
      </c>
      <c r="T282" s="9">
        <v>12599</v>
      </c>
      <c r="U282" s="9">
        <v>0.19919999999999999</v>
      </c>
      <c r="V282" s="9">
        <v>0.76739999999999997</v>
      </c>
      <c r="W282" s="9">
        <v>0.44750000000000001</v>
      </c>
      <c r="X282" s="9">
        <v>13</v>
      </c>
      <c r="Y282" s="9">
        <v>111</v>
      </c>
      <c r="Z282" s="9">
        <v>156</v>
      </c>
      <c r="AA282" s="9">
        <v>9466</v>
      </c>
      <c r="AB282" s="9">
        <v>0.22789999999999999</v>
      </c>
      <c r="AC282" s="9">
        <v>0.60470000000000002</v>
      </c>
      <c r="AD282" s="9">
        <v>0.3362</v>
      </c>
      <c r="AE282" s="9">
        <v>5</v>
      </c>
      <c r="AF282" s="9">
        <v>23</v>
      </c>
      <c r="AG282" s="9">
        <v>53</v>
      </c>
      <c r="AH282" s="9">
        <v>3546</v>
      </c>
      <c r="AI282" s="9">
        <v>4.7199999999999999E-2</v>
      </c>
      <c r="AJ282" s="9">
        <v>0.2054</v>
      </c>
      <c r="AK282" s="9">
        <v>0.126</v>
      </c>
      <c r="AL282" s="9">
        <v>2</v>
      </c>
      <c r="AM282" s="9">
        <v>31</v>
      </c>
      <c r="AN282" s="9">
        <v>131</v>
      </c>
      <c r="AO282" s="9">
        <v>6181</v>
      </c>
      <c r="AP282" s="9">
        <v>6.3700000000000007E-2</v>
      </c>
      <c r="AQ282" s="9">
        <v>0.50780000000000003</v>
      </c>
      <c r="AR282" s="9">
        <v>0.21959999999999999</v>
      </c>
      <c r="AT282" s="6">
        <f t="shared" si="19"/>
        <v>100.52222222222223</v>
      </c>
      <c r="AU282" s="6">
        <f t="shared" si="20"/>
        <v>91.571428571428569</v>
      </c>
      <c r="AV282" s="6">
        <f t="shared" si="21"/>
        <v>129.88659793814432</v>
      </c>
      <c r="AW282" s="7">
        <f t="shared" si="22"/>
        <v>85.27927927927928</v>
      </c>
      <c r="AX282" s="6">
        <f t="shared" si="23"/>
        <v>154.17391304347825</v>
      </c>
      <c r="AY282" s="6">
        <f t="shared" si="24"/>
        <v>199.38709677419354</v>
      </c>
      <c r="BA282" s="6">
        <f>VLOOKUP(A282, ALL_AP_DATA!$A$2:$F$3600, 6, FALSE)</f>
        <v>487</v>
      </c>
      <c r="BB282" s="6">
        <f>VLOOKUP(A282, projmetadata!$A$2:$D$2036, 4, FALSE)</f>
        <v>52757</v>
      </c>
      <c r="BC282" s="6" t="e">
        <f t="array" aca="1" ref="BC282" ca="1">_xludf.IFS(I282&lt;&gt;0, F282/I282, P282&lt;&gt;0, M282/P282, W282&lt;&gt;0, T282/W282, AD282&lt;&gt;0, AA282/AD282, AK282&lt;&gt;0, AH282/AK282, AR282&lt;&gt;0, AO282/AR282, TRUE, 0)</f>
        <v>#NAME?</v>
      </c>
      <c r="BE282" s="6" t="e">
        <f t="shared" ca="1" si="16"/>
        <v>#NAME?</v>
      </c>
      <c r="BF282" s="6" t="e">
        <f t="shared" ca="1" si="17"/>
        <v>#NAME?</v>
      </c>
      <c r="BG282" s="6"/>
      <c r="BH282" s="6">
        <f>VLOOKUP(A282, ALL_AP_DATA!$A$2:$D$3600, 3, FALSE)</f>
        <v>143</v>
      </c>
      <c r="BI282" s="6">
        <f>VLOOKUP(A282, ALL_AP_DATA!$A$2:$E$3600, 5, FALSE)</f>
        <v>28153</v>
      </c>
      <c r="BJ282" s="6">
        <f t="shared" si="25"/>
        <v>57.809034907597535</v>
      </c>
      <c r="BK282" s="6">
        <f t="shared" si="18"/>
        <v>0.29363449691991789</v>
      </c>
    </row>
    <row r="283" spans="1:63" ht="15.75" customHeight="1" x14ac:dyDescent="0.25">
      <c r="A283" s="8" t="s">
        <v>1772</v>
      </c>
      <c r="B283" s="9" t="s">
        <v>1491</v>
      </c>
      <c r="C283" s="9">
        <v>2</v>
      </c>
      <c r="D283" s="9">
        <v>6</v>
      </c>
      <c r="E283" s="9">
        <v>1</v>
      </c>
      <c r="F283" s="9">
        <v>2</v>
      </c>
      <c r="G283" s="9">
        <v>2.76E-2</v>
      </c>
      <c r="H283" s="9">
        <v>4.7600000000000003E-2</v>
      </c>
      <c r="I283" s="9">
        <v>1.5E-3</v>
      </c>
      <c r="J283" s="8"/>
      <c r="K283" s="8"/>
      <c r="L283" s="8"/>
      <c r="M283" s="8"/>
      <c r="N283" s="8"/>
      <c r="O283" s="8"/>
      <c r="P283" s="8"/>
      <c r="Q283" s="9">
        <v>3</v>
      </c>
      <c r="R283" s="9">
        <v>8</v>
      </c>
      <c r="S283" s="9">
        <v>10</v>
      </c>
      <c r="T283" s="9">
        <v>370</v>
      </c>
      <c r="U283" s="9">
        <v>3.6900000000000002E-2</v>
      </c>
      <c r="V283" s="9">
        <v>0.47620000000000001</v>
      </c>
      <c r="W283" s="9">
        <v>0.26929999999999998</v>
      </c>
      <c r="X283" s="9">
        <v>28</v>
      </c>
      <c r="Y283" s="9">
        <v>113</v>
      </c>
      <c r="Z283" s="9">
        <v>13</v>
      </c>
      <c r="AA283" s="9">
        <v>612</v>
      </c>
      <c r="AB283" s="9">
        <v>0.52070000000000005</v>
      </c>
      <c r="AC283" s="9">
        <v>0.61899999999999999</v>
      </c>
      <c r="AD283" s="9">
        <v>0.44540000000000002</v>
      </c>
      <c r="AE283" s="9">
        <v>6</v>
      </c>
      <c r="AF283" s="9">
        <v>63</v>
      </c>
      <c r="AG283" s="9">
        <v>11</v>
      </c>
      <c r="AH283" s="9">
        <v>187</v>
      </c>
      <c r="AI283" s="9">
        <v>0.2903</v>
      </c>
      <c r="AJ283" s="9">
        <v>0.52380000000000004</v>
      </c>
      <c r="AK283" s="9">
        <v>0.1361</v>
      </c>
      <c r="AL283" s="8"/>
      <c r="AM283" s="8"/>
      <c r="AN283" s="8"/>
      <c r="AO283" s="8"/>
      <c r="AP283" s="8"/>
      <c r="AQ283" s="8"/>
      <c r="AR283" s="8"/>
      <c r="AT283" s="6">
        <f t="shared" si="19"/>
        <v>0.33333333333333331</v>
      </c>
      <c r="AU283" s="6" t="str">
        <f t="shared" si="20"/>
        <v/>
      </c>
      <c r="AV283" s="6">
        <f t="shared" si="21"/>
        <v>46.25</v>
      </c>
      <c r="AW283" s="7">
        <f t="shared" si="22"/>
        <v>5.4159292035398234</v>
      </c>
      <c r="AX283" s="6">
        <f t="shared" si="23"/>
        <v>2.9682539682539684</v>
      </c>
      <c r="AY283" s="6" t="str">
        <f t="shared" si="24"/>
        <v/>
      </c>
      <c r="BA283" s="6">
        <f>VLOOKUP(A283, ALL_AP_DATA!$A$2:$F$3600, 6, FALSE)</f>
        <v>217</v>
      </c>
      <c r="BB283" s="6">
        <f>VLOOKUP(A283, projmetadata!$A$2:$D$2036, 4, FALSE)</f>
        <v>23102</v>
      </c>
      <c r="BC283" s="6" t="e">
        <f t="array" aca="1" ref="BC283" ca="1">_xludf.IFS(I283&lt;&gt;0, F283/I283, P283&lt;&gt;0, M283/P283, W283&lt;&gt;0, T283/W283, AD283&lt;&gt;0, AA283/AD283, AK283&lt;&gt;0, AH283/AK283, AR283&lt;&gt;0, AO283/AR283, TRUE, 0)</f>
        <v>#NAME?</v>
      </c>
      <c r="BE283" s="6" t="e">
        <f t="shared" ca="1" si="16"/>
        <v>#NAME?</v>
      </c>
      <c r="BF283" s="6" t="e">
        <f t="shared" ca="1" si="17"/>
        <v>#NAME?</v>
      </c>
      <c r="BG283" s="6"/>
      <c r="BH283" s="6">
        <f>VLOOKUP(A283, ALL_AP_DATA!$A$2:$D$3600, 3, FALSE)</f>
        <v>30</v>
      </c>
      <c r="BI283" s="6">
        <f>VLOOKUP(A283, ALL_AP_DATA!$A$2:$E$3600, 5, FALSE)</f>
        <v>1374</v>
      </c>
      <c r="BJ283" s="6">
        <f t="shared" si="25"/>
        <v>6.3317972350230418</v>
      </c>
      <c r="BK283" s="6">
        <f t="shared" si="18"/>
        <v>0.13824884792626729</v>
      </c>
    </row>
    <row r="284" spans="1:63" ht="15.75" customHeight="1" x14ac:dyDescent="0.25">
      <c r="A284" s="8" t="s">
        <v>1773</v>
      </c>
      <c r="B284" s="9" t="s">
        <v>1491</v>
      </c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9">
        <v>1</v>
      </c>
      <c r="R284" s="9">
        <v>3</v>
      </c>
      <c r="S284" s="9">
        <v>11</v>
      </c>
      <c r="T284" s="9">
        <v>92</v>
      </c>
      <c r="U284" s="9">
        <v>2.0799999999999999E-2</v>
      </c>
      <c r="V284" s="9">
        <v>0.16420000000000001</v>
      </c>
      <c r="W284" s="9">
        <v>7.5200000000000003E-2</v>
      </c>
      <c r="X284" s="9">
        <v>2</v>
      </c>
      <c r="Y284" s="9">
        <v>13</v>
      </c>
      <c r="Z284" s="9">
        <v>16</v>
      </c>
      <c r="AA284" s="9">
        <v>97</v>
      </c>
      <c r="AB284" s="9">
        <v>9.0300000000000005E-2</v>
      </c>
      <c r="AC284" s="9">
        <v>0.23880000000000001</v>
      </c>
      <c r="AD284" s="9">
        <v>7.9299999999999995E-2</v>
      </c>
      <c r="AE284" s="9">
        <v>1</v>
      </c>
      <c r="AF284" s="9">
        <v>3</v>
      </c>
      <c r="AG284" s="9">
        <v>7</v>
      </c>
      <c r="AH284" s="9">
        <v>101</v>
      </c>
      <c r="AI284" s="9">
        <v>2.0799999999999999E-2</v>
      </c>
      <c r="AJ284" s="9">
        <v>0.1045</v>
      </c>
      <c r="AK284" s="9">
        <v>8.2600000000000007E-2</v>
      </c>
      <c r="AL284" s="8"/>
      <c r="AM284" s="8"/>
      <c r="AN284" s="8"/>
      <c r="AO284" s="8"/>
      <c r="AP284" s="8"/>
      <c r="AQ284" s="8"/>
      <c r="AR284" s="8"/>
      <c r="AT284" s="6" t="str">
        <f t="shared" si="19"/>
        <v/>
      </c>
      <c r="AU284" s="6" t="str">
        <f t="shared" si="20"/>
        <v/>
      </c>
      <c r="AV284" s="6">
        <f t="shared" si="21"/>
        <v>30.666666666666668</v>
      </c>
      <c r="AW284" s="7">
        <f t="shared" si="22"/>
        <v>7.4615384615384617</v>
      </c>
      <c r="AX284" s="6">
        <f t="shared" si="23"/>
        <v>33.666666666666664</v>
      </c>
      <c r="AY284" s="6" t="str">
        <f t="shared" si="24"/>
        <v/>
      </c>
      <c r="BA284" s="6">
        <f>VLOOKUP(A284, ALL_AP_DATA!$A$2:$F$3600, 6, FALSE)</f>
        <v>144</v>
      </c>
      <c r="BB284" s="6">
        <f>VLOOKUP(A284, projmetadata!$A$2:$D$2036, 4, FALSE)</f>
        <v>11286</v>
      </c>
      <c r="BC284" s="6" t="e">
        <f t="array" aca="1" ref="BC284" ca="1">_xludf.IFS(I284&lt;&gt;0, F284/I284, P284&lt;&gt;0, M284/P284, W284&lt;&gt;0, T284/W284, AD284&lt;&gt;0, AA284/AD284, AK284&lt;&gt;0, AH284/AK284, AR284&lt;&gt;0, AO284/AR284, TRUE, 0)</f>
        <v>#NAME?</v>
      </c>
      <c r="BE284" s="6" t="e">
        <f t="shared" ca="1" si="16"/>
        <v>#NAME?</v>
      </c>
      <c r="BF284" s="6" t="e">
        <f t="shared" ca="1" si="17"/>
        <v>#NAME?</v>
      </c>
      <c r="BG284" s="6"/>
      <c r="BH284" s="6">
        <f>VLOOKUP(A284, ALL_AP_DATA!$A$2:$D$3600, 3, FALSE)</f>
        <v>17</v>
      </c>
      <c r="BI284" s="6">
        <f>VLOOKUP(A284, ALL_AP_DATA!$A$2:$E$3600, 5, FALSE)</f>
        <v>1223</v>
      </c>
      <c r="BJ284" s="6">
        <f t="shared" si="25"/>
        <v>8.4930555555555554</v>
      </c>
      <c r="BK284" s="6">
        <f t="shared" si="18"/>
        <v>0.11805555555555555</v>
      </c>
    </row>
    <row r="285" spans="1:63" ht="15.75" customHeight="1" x14ac:dyDescent="0.25">
      <c r="A285" s="8" t="s">
        <v>1774</v>
      </c>
      <c r="B285" s="9" t="s">
        <v>1491</v>
      </c>
      <c r="C285" s="9">
        <v>7</v>
      </c>
      <c r="D285" s="9">
        <v>19</v>
      </c>
      <c r="E285" s="9">
        <v>54</v>
      </c>
      <c r="F285" s="9">
        <v>2231</v>
      </c>
      <c r="G285" s="9">
        <v>5.4100000000000002E-2</v>
      </c>
      <c r="H285" s="9">
        <v>0.25119999999999998</v>
      </c>
      <c r="I285" s="9">
        <v>0.152</v>
      </c>
      <c r="J285" s="9">
        <v>2</v>
      </c>
      <c r="K285" s="9">
        <v>16</v>
      </c>
      <c r="L285" s="9">
        <v>54</v>
      </c>
      <c r="M285" s="9">
        <v>3670</v>
      </c>
      <c r="N285" s="9">
        <v>4.5600000000000002E-2</v>
      </c>
      <c r="O285" s="9">
        <v>0.25119999999999998</v>
      </c>
      <c r="P285" s="9">
        <v>0.25</v>
      </c>
      <c r="Q285" s="9">
        <v>14</v>
      </c>
      <c r="R285" s="9">
        <v>50</v>
      </c>
      <c r="S285" s="9">
        <v>143</v>
      </c>
      <c r="T285" s="9">
        <v>7956</v>
      </c>
      <c r="U285" s="9">
        <v>0.14249999999999999</v>
      </c>
      <c r="V285" s="9">
        <v>0.66510000000000002</v>
      </c>
      <c r="W285" s="9">
        <v>0.54200000000000004</v>
      </c>
      <c r="X285" s="9">
        <v>34</v>
      </c>
      <c r="Y285" s="9">
        <v>187</v>
      </c>
      <c r="Z285" s="9">
        <v>110</v>
      </c>
      <c r="AA285" s="9">
        <v>6789</v>
      </c>
      <c r="AB285" s="9">
        <v>0.53280000000000005</v>
      </c>
      <c r="AC285" s="9">
        <v>0.51160000000000005</v>
      </c>
      <c r="AD285" s="9">
        <v>0.46250000000000002</v>
      </c>
      <c r="AE285" s="9">
        <v>14</v>
      </c>
      <c r="AF285" s="9">
        <v>50</v>
      </c>
      <c r="AG285" s="9">
        <v>61</v>
      </c>
      <c r="AH285" s="9">
        <v>3739</v>
      </c>
      <c r="AI285" s="9">
        <v>0.14249999999999999</v>
      </c>
      <c r="AJ285" s="9">
        <v>0.28370000000000001</v>
      </c>
      <c r="AK285" s="9">
        <v>0.25469999999999998</v>
      </c>
      <c r="AL285" s="8"/>
      <c r="AM285" s="8"/>
      <c r="AN285" s="8"/>
      <c r="AO285" s="8"/>
      <c r="AP285" s="8"/>
      <c r="AQ285" s="8"/>
      <c r="AR285" s="8"/>
      <c r="AT285" s="6">
        <f t="shared" si="19"/>
        <v>117.42105263157895</v>
      </c>
      <c r="AU285" s="6">
        <f t="shared" si="20"/>
        <v>229.375</v>
      </c>
      <c r="AV285" s="6">
        <f t="shared" si="21"/>
        <v>159.12</v>
      </c>
      <c r="AW285" s="7">
        <f t="shared" si="22"/>
        <v>36.304812834224599</v>
      </c>
      <c r="AX285" s="6">
        <f t="shared" si="23"/>
        <v>74.78</v>
      </c>
      <c r="AY285" s="6" t="str">
        <f t="shared" si="24"/>
        <v/>
      </c>
      <c r="BA285" s="6">
        <f>VLOOKUP(A285, ALL_AP_DATA!$A$2:$F$3600, 6, FALSE)</f>
        <v>351</v>
      </c>
      <c r="BB285" s="6">
        <f>VLOOKUP(A285, projmetadata!$A$2:$D$2036, 4, FALSE)</f>
        <v>70751</v>
      </c>
      <c r="BC285" s="6" t="e">
        <f t="array" aca="1" ref="BC285" ca="1">_xludf.IFS(I285&lt;&gt;0, F285/I285, P285&lt;&gt;0, M285/P285, W285&lt;&gt;0, T285/W285, AD285&lt;&gt;0, AA285/AD285, AK285&lt;&gt;0, AH285/AK285, AR285&lt;&gt;0, AO285/AR285, TRUE, 0)</f>
        <v>#NAME?</v>
      </c>
      <c r="BE285" s="6" t="e">
        <f t="shared" ca="1" si="16"/>
        <v>#NAME?</v>
      </c>
      <c r="BF285" s="6" t="e">
        <f t="shared" ca="1" si="17"/>
        <v>#NAME?</v>
      </c>
      <c r="BG285" s="6"/>
      <c r="BH285" s="6">
        <f>VLOOKUP(A285, ALL_AP_DATA!$A$2:$D$3600, 3, FALSE)</f>
        <v>72</v>
      </c>
      <c r="BI285" s="6">
        <f>VLOOKUP(A285, ALL_AP_DATA!$A$2:$E$3600, 5, FALSE)</f>
        <v>14679</v>
      </c>
      <c r="BJ285" s="6">
        <f t="shared" si="25"/>
        <v>41.820512820512818</v>
      </c>
      <c r="BK285" s="6">
        <f t="shared" si="18"/>
        <v>0.20512820512820512</v>
      </c>
    </row>
    <row r="286" spans="1:63" ht="15.75" customHeight="1" x14ac:dyDescent="0.25">
      <c r="A286" s="8" t="s">
        <v>1775</v>
      </c>
      <c r="B286" s="9" t="s">
        <v>1491</v>
      </c>
      <c r="C286" s="9">
        <v>6</v>
      </c>
      <c r="D286" s="9">
        <v>222</v>
      </c>
      <c r="E286" s="9">
        <v>1315</v>
      </c>
      <c r="F286" s="9">
        <v>30434</v>
      </c>
      <c r="G286" s="9">
        <v>6.6199999999999995E-2</v>
      </c>
      <c r="H286" s="9">
        <v>0.23799999999999999</v>
      </c>
      <c r="I286" s="9">
        <v>0.10009999999999999</v>
      </c>
      <c r="J286" s="9">
        <v>11</v>
      </c>
      <c r="K286" s="9">
        <v>116</v>
      </c>
      <c r="L286" s="9">
        <v>1525</v>
      </c>
      <c r="M286" s="9">
        <v>54642</v>
      </c>
      <c r="N286" s="9">
        <v>3.4599999999999999E-2</v>
      </c>
      <c r="O286" s="9">
        <v>0.27600000000000002</v>
      </c>
      <c r="P286" s="9">
        <v>0.17979999999999999</v>
      </c>
      <c r="Q286" s="9">
        <v>233</v>
      </c>
      <c r="R286" s="9">
        <v>1130</v>
      </c>
      <c r="S286" s="9">
        <v>4917</v>
      </c>
      <c r="T286" s="9">
        <v>258477</v>
      </c>
      <c r="U286" s="9">
        <v>0.33679999999999999</v>
      </c>
      <c r="V286" s="9">
        <v>0.88980000000000004</v>
      </c>
      <c r="W286" s="9">
        <v>0.85029999999999994</v>
      </c>
      <c r="X286" s="9">
        <v>41</v>
      </c>
      <c r="Y286" s="9">
        <v>416</v>
      </c>
      <c r="Z286" s="9">
        <v>1726</v>
      </c>
      <c r="AA286" s="9">
        <v>67982</v>
      </c>
      <c r="AB286" s="9">
        <v>0.124</v>
      </c>
      <c r="AC286" s="9">
        <v>0.31230000000000002</v>
      </c>
      <c r="AD286" s="9">
        <v>0.22359999999999999</v>
      </c>
      <c r="AE286" s="9">
        <v>5</v>
      </c>
      <c r="AF286" s="9">
        <v>134</v>
      </c>
      <c r="AG286" s="9">
        <v>1182</v>
      </c>
      <c r="AH286" s="9">
        <v>35804</v>
      </c>
      <c r="AI286" s="9">
        <v>3.9899999999999998E-2</v>
      </c>
      <c r="AJ286" s="9">
        <v>0.21390000000000001</v>
      </c>
      <c r="AK286" s="9">
        <v>0.1178</v>
      </c>
      <c r="AL286" s="9">
        <v>4</v>
      </c>
      <c r="AM286" s="9">
        <v>163</v>
      </c>
      <c r="AN286" s="9">
        <v>2264</v>
      </c>
      <c r="AO286" s="9">
        <v>102639</v>
      </c>
      <c r="AP286" s="9">
        <v>4.8599999999999997E-2</v>
      </c>
      <c r="AQ286" s="9">
        <v>0.40970000000000001</v>
      </c>
      <c r="AR286" s="9">
        <v>0.33760000000000001</v>
      </c>
      <c r="AT286" s="6">
        <f t="shared" si="19"/>
        <v>137.09009009009009</v>
      </c>
      <c r="AU286" s="6">
        <f t="shared" si="20"/>
        <v>471.05172413793105</v>
      </c>
      <c r="AV286" s="6">
        <f t="shared" si="21"/>
        <v>228.74070796460177</v>
      </c>
      <c r="AW286" s="7">
        <f t="shared" si="22"/>
        <v>163.41826923076923</v>
      </c>
      <c r="AX286" s="6">
        <f t="shared" si="23"/>
        <v>267.19402985074629</v>
      </c>
      <c r="AY286" s="6">
        <f t="shared" si="24"/>
        <v>629.68711656441712</v>
      </c>
      <c r="BA286" s="6">
        <f>VLOOKUP(A286, ALL_AP_DATA!$A$2:$F$3600, 6, FALSE)</f>
        <v>3355</v>
      </c>
      <c r="BB286" s="6">
        <f>VLOOKUP(A286, projmetadata!$A$2:$D$2036, 4, FALSE)</f>
        <v>180076</v>
      </c>
      <c r="BC286" s="6" t="e">
        <f t="array" aca="1" ref="BC286" ca="1">_xludf.IFS(I286&lt;&gt;0, F286/I286, P286&lt;&gt;0, M286/P286, W286&lt;&gt;0, T286/W286, AD286&lt;&gt;0, AA286/AD286, AK286&lt;&gt;0, AH286/AK286, AR286&lt;&gt;0, AO286/AR286, TRUE, 0)</f>
        <v>#NAME?</v>
      </c>
      <c r="BE286" s="6" t="e">
        <f t="shared" ca="1" si="16"/>
        <v>#NAME?</v>
      </c>
      <c r="BF286" s="6" t="e">
        <f t="shared" ca="1" si="17"/>
        <v>#NAME?</v>
      </c>
      <c r="BG286" s="6"/>
      <c r="BH286" s="6">
        <f>VLOOKUP(A286, ALL_AP_DATA!$A$2:$D$3600, 3, FALSE)</f>
        <v>1182</v>
      </c>
      <c r="BI286" s="6">
        <f>VLOOKUP(A286, ALL_AP_DATA!$A$2:$E$3600, 5, FALSE)</f>
        <v>303983</v>
      </c>
      <c r="BJ286" s="6">
        <f t="shared" si="25"/>
        <v>90.605961251862894</v>
      </c>
      <c r="BK286" s="6">
        <f t="shared" si="18"/>
        <v>0.35230998509687034</v>
      </c>
    </row>
    <row r="287" spans="1:63" ht="15.75" customHeight="1" x14ac:dyDescent="0.25">
      <c r="A287" s="8" t="s">
        <v>1776</v>
      </c>
      <c r="B287" s="9" t="s">
        <v>1491</v>
      </c>
      <c r="C287" s="9">
        <v>7</v>
      </c>
      <c r="D287" s="9">
        <v>20</v>
      </c>
      <c r="E287" s="9">
        <v>1</v>
      </c>
      <c r="F287" s="9">
        <v>74</v>
      </c>
      <c r="G287" s="9">
        <v>3.4599999999999999E-2</v>
      </c>
      <c r="H287" s="9">
        <v>4.8999999999999998E-3</v>
      </c>
      <c r="I287" s="9">
        <v>5.3E-3</v>
      </c>
      <c r="J287" s="8"/>
      <c r="K287" s="8"/>
      <c r="L287" s="8"/>
      <c r="M287" s="8"/>
      <c r="N287" s="8"/>
      <c r="O287" s="8"/>
      <c r="P287" s="8"/>
      <c r="Q287" s="9">
        <v>15</v>
      </c>
      <c r="R287" s="9">
        <v>83</v>
      </c>
      <c r="S287" s="9">
        <v>139</v>
      </c>
      <c r="T287" s="9">
        <v>10644</v>
      </c>
      <c r="U287" s="9">
        <v>0.14360000000000001</v>
      </c>
      <c r="V287" s="9">
        <v>0.68140000000000001</v>
      </c>
      <c r="W287" s="9">
        <v>0.76500000000000001</v>
      </c>
      <c r="X287" s="9">
        <v>2</v>
      </c>
      <c r="Y287" s="9">
        <v>4</v>
      </c>
      <c r="Z287" s="9">
        <v>0</v>
      </c>
      <c r="AA287" s="9">
        <v>0</v>
      </c>
      <c r="AB287" s="9">
        <v>6.8999999999999999E-3</v>
      </c>
      <c r="AC287" s="9">
        <v>0</v>
      </c>
      <c r="AD287" s="9">
        <v>0</v>
      </c>
      <c r="AE287" s="9">
        <v>2</v>
      </c>
      <c r="AF287" s="9">
        <v>7</v>
      </c>
      <c r="AG287" s="9">
        <v>0</v>
      </c>
      <c r="AH287" s="9">
        <v>0</v>
      </c>
      <c r="AI287" s="9">
        <v>1.21E-2</v>
      </c>
      <c r="AJ287" s="9">
        <v>0</v>
      </c>
      <c r="AK287" s="9">
        <v>0</v>
      </c>
      <c r="AL287" s="8"/>
      <c r="AM287" s="8"/>
      <c r="AN287" s="8"/>
      <c r="AO287" s="8"/>
      <c r="AP287" s="8"/>
      <c r="AQ287" s="8"/>
      <c r="AR287" s="8"/>
    </row>
    <row r="288" spans="1:63" ht="15.75" customHeight="1" x14ac:dyDescent="0.2"/>
    <row r="289" spans="2:63" ht="15" customHeight="1" x14ac:dyDescent="0.25">
      <c r="B289" s="12" t="s">
        <v>1792</v>
      </c>
      <c r="C289" s="13">
        <f t="shared" ref="C289:BK289" si="26">AVERAGE(C2:C287)</f>
        <v>8.0300751879699241</v>
      </c>
      <c r="D289" s="13">
        <f t="shared" si="26"/>
        <v>60.236842105263158</v>
      </c>
      <c r="E289" s="13">
        <f t="shared" si="26"/>
        <v>168.48872180451127</v>
      </c>
      <c r="F289" s="13">
        <f t="shared" si="26"/>
        <v>7604.2030075187968</v>
      </c>
      <c r="G289" s="13">
        <f t="shared" si="26"/>
        <v>8.9770676691729334E-2</v>
      </c>
      <c r="H289" s="13">
        <f t="shared" si="26"/>
        <v>0.23381353383458645</v>
      </c>
      <c r="I289" s="13">
        <f t="shared" si="26"/>
        <v>0.12046917293233084</v>
      </c>
      <c r="J289" s="13">
        <f t="shared" si="26"/>
        <v>7.6216216216216219</v>
      </c>
      <c r="K289" s="13">
        <f t="shared" si="26"/>
        <v>46.477477477477478</v>
      </c>
      <c r="L289" s="13">
        <f t="shared" si="26"/>
        <v>370.53153153153153</v>
      </c>
      <c r="M289" s="13">
        <f t="shared" si="26"/>
        <v>21264.522522522522</v>
      </c>
      <c r="N289" s="13">
        <f t="shared" si="26"/>
        <v>6.6365765765765763E-2</v>
      </c>
      <c r="O289" s="13">
        <f t="shared" si="26"/>
        <v>0.32401801801801788</v>
      </c>
      <c r="P289" s="13">
        <f t="shared" si="26"/>
        <v>0.20758828828828832</v>
      </c>
      <c r="Q289" s="13">
        <f t="shared" si="26"/>
        <v>40.616236162361623</v>
      </c>
      <c r="R289" s="13">
        <f t="shared" si="26"/>
        <v>211.09225092250924</v>
      </c>
      <c r="S289" s="13">
        <f t="shared" si="26"/>
        <v>587.09963099631</v>
      </c>
      <c r="T289" s="13">
        <f t="shared" si="26"/>
        <v>81080.232472324729</v>
      </c>
      <c r="U289" s="13">
        <f t="shared" si="26"/>
        <v>0.21353911439114376</v>
      </c>
      <c r="V289" s="13">
        <f t="shared" si="26"/>
        <v>0.69684760147601477</v>
      </c>
      <c r="W289" s="13">
        <f t="shared" si="26"/>
        <v>0.59540885608856087</v>
      </c>
      <c r="X289" s="13">
        <f t="shared" si="26"/>
        <v>55.799270072992698</v>
      </c>
      <c r="Y289" s="13">
        <f t="shared" si="26"/>
        <v>177.36131386861314</v>
      </c>
      <c r="Z289" s="13">
        <f t="shared" si="26"/>
        <v>273.79562043795619</v>
      </c>
      <c r="AA289" s="13">
        <f t="shared" si="26"/>
        <v>15847.616788321167</v>
      </c>
      <c r="AB289" s="13">
        <f t="shared" si="26"/>
        <v>0.28157883211678814</v>
      </c>
      <c r="AC289" s="13">
        <f t="shared" si="26"/>
        <v>0.42038978102189778</v>
      </c>
      <c r="AD289" s="13">
        <f t="shared" si="26"/>
        <v>0.28019781021897827</v>
      </c>
      <c r="AE289" s="13">
        <f t="shared" si="26"/>
        <v>10.087649402390438</v>
      </c>
      <c r="AF289" s="13">
        <f t="shared" si="26"/>
        <v>68.24701195219123</v>
      </c>
      <c r="AG289" s="13">
        <f t="shared" si="26"/>
        <v>155.34262948207171</v>
      </c>
      <c r="AH289" s="13">
        <f t="shared" si="26"/>
        <v>8876.9322709163353</v>
      </c>
      <c r="AI289" s="13">
        <f t="shared" si="26"/>
        <v>9.9645019920318684E-2</v>
      </c>
      <c r="AJ289" s="13">
        <f t="shared" si="26"/>
        <v>0.21838924302788845</v>
      </c>
      <c r="AK289" s="13">
        <f t="shared" si="26"/>
        <v>0.13345617529880477</v>
      </c>
      <c r="AL289" s="13">
        <f t="shared" si="26"/>
        <v>4.9425287356321839</v>
      </c>
      <c r="AM289" s="13">
        <f t="shared" si="26"/>
        <v>84.252873563218387</v>
      </c>
      <c r="AN289" s="13">
        <f t="shared" si="26"/>
        <v>620.080459770115</v>
      </c>
      <c r="AO289" s="13">
        <f t="shared" si="26"/>
        <v>52816.793103448275</v>
      </c>
      <c r="AP289" s="13">
        <f t="shared" si="26"/>
        <v>0.10921954022988509</v>
      </c>
      <c r="AQ289" s="13">
        <f t="shared" si="26"/>
        <v>0.50153563218390806</v>
      </c>
      <c r="AR289" s="13">
        <f t="shared" si="26"/>
        <v>0.33489885057471269</v>
      </c>
      <c r="AS289" s="13" t="e">
        <f t="shared" si="26"/>
        <v>#DIV/0!</v>
      </c>
      <c r="AT289" s="13">
        <f t="shared" si="26"/>
        <v>120.95865020767999</v>
      </c>
      <c r="AU289" s="13">
        <f t="shared" si="26"/>
        <v>384.46073054696348</v>
      </c>
      <c r="AV289" s="13">
        <f t="shared" si="26"/>
        <v>348.21084357381989</v>
      </c>
      <c r="AW289" s="13">
        <f t="shared" si="26"/>
        <v>84.498510642080745</v>
      </c>
      <c r="AX289" s="13">
        <f t="shared" si="26"/>
        <v>99.897280235759752</v>
      </c>
      <c r="AY289" s="13">
        <f t="shared" si="26"/>
        <v>484.67809156315502</v>
      </c>
      <c r="AZ289" s="13" t="e">
        <f t="shared" si="26"/>
        <v>#DIV/0!</v>
      </c>
      <c r="BA289" s="13">
        <f t="shared" si="26"/>
        <v>810.03508771929819</v>
      </c>
      <c r="BB289" s="13">
        <f t="shared" si="26"/>
        <v>59908.592198581558</v>
      </c>
      <c r="BC289" s="13" t="e">
        <f t="shared" ca="1" si="26"/>
        <v>#NAME?</v>
      </c>
      <c r="BD289" s="13" t="e">
        <f t="shared" si="26"/>
        <v>#DIV/0!</v>
      </c>
      <c r="BE289" s="13" t="e">
        <f t="shared" ca="1" si="26"/>
        <v>#NAME?</v>
      </c>
      <c r="BF289" s="13" t="e">
        <f t="shared" ca="1" si="26"/>
        <v>#NAME?</v>
      </c>
      <c r="BG289" s="13">
        <f t="shared" si="26"/>
        <v>1.070425047946122E-3</v>
      </c>
      <c r="BH289" s="13">
        <f t="shared" si="26"/>
        <v>247.36842105263159</v>
      </c>
      <c r="BI289" s="13">
        <f t="shared" si="26"/>
        <v>118532.06315789474</v>
      </c>
      <c r="BJ289" s="13">
        <f t="shared" si="26"/>
        <v>118.24926378907401</v>
      </c>
      <c r="BK289" s="13">
        <f t="shared" si="26"/>
        <v>0.28019668306834766</v>
      </c>
    </row>
    <row r="290" spans="2:63" ht="15" customHeight="1" x14ac:dyDescent="0.25">
      <c r="B290" s="12" t="s">
        <v>1793</v>
      </c>
      <c r="C290" s="13">
        <f t="shared" ref="C290:BK290" si="27">MIN(C2:C287)</f>
        <v>1</v>
      </c>
      <c r="D290" s="13">
        <f t="shared" si="27"/>
        <v>2</v>
      </c>
      <c r="E290" s="13">
        <f t="shared" si="27"/>
        <v>0</v>
      </c>
      <c r="F290" s="13">
        <f t="shared" si="27"/>
        <v>0</v>
      </c>
      <c r="G290" s="13">
        <f t="shared" si="27"/>
        <v>2.0999999999999999E-3</v>
      </c>
      <c r="H290" s="13">
        <f t="shared" si="27"/>
        <v>0</v>
      </c>
      <c r="I290" s="13">
        <f t="shared" si="27"/>
        <v>0</v>
      </c>
      <c r="J290" s="13">
        <f t="shared" si="27"/>
        <v>1</v>
      </c>
      <c r="K290" s="13">
        <f t="shared" si="27"/>
        <v>7</v>
      </c>
      <c r="L290" s="13">
        <f t="shared" si="27"/>
        <v>18</v>
      </c>
      <c r="M290" s="13">
        <f t="shared" si="27"/>
        <v>468</v>
      </c>
      <c r="N290" s="13">
        <f t="shared" si="27"/>
        <v>3.2000000000000002E-3</v>
      </c>
      <c r="O290" s="13">
        <f t="shared" si="27"/>
        <v>3.2300000000000002E-2</v>
      </c>
      <c r="P290" s="13">
        <f t="shared" si="27"/>
        <v>3.5000000000000001E-3</v>
      </c>
      <c r="Q290" s="13">
        <f t="shared" si="27"/>
        <v>1</v>
      </c>
      <c r="R290" s="13">
        <f t="shared" si="27"/>
        <v>0</v>
      </c>
      <c r="S290" s="13">
        <f t="shared" si="27"/>
        <v>0</v>
      </c>
      <c r="T290" s="13">
        <f t="shared" si="27"/>
        <v>0</v>
      </c>
      <c r="U290" s="13">
        <f t="shared" si="27"/>
        <v>0</v>
      </c>
      <c r="V290" s="13">
        <f t="shared" si="27"/>
        <v>0</v>
      </c>
      <c r="W290" s="13">
        <f t="shared" si="27"/>
        <v>0</v>
      </c>
      <c r="X290" s="13">
        <f t="shared" si="27"/>
        <v>1</v>
      </c>
      <c r="Y290" s="13">
        <f t="shared" si="27"/>
        <v>2</v>
      </c>
      <c r="Z290" s="13">
        <f t="shared" si="27"/>
        <v>0</v>
      </c>
      <c r="AA290" s="13">
        <f t="shared" si="27"/>
        <v>0</v>
      </c>
      <c r="AB290" s="13">
        <f t="shared" si="27"/>
        <v>4.1000000000000003E-3</v>
      </c>
      <c r="AC290" s="13">
        <f t="shared" si="27"/>
        <v>0</v>
      </c>
      <c r="AD290" s="13">
        <f t="shared" si="27"/>
        <v>0</v>
      </c>
      <c r="AE290" s="13">
        <f t="shared" si="27"/>
        <v>1</v>
      </c>
      <c r="AF290" s="13">
        <f t="shared" si="27"/>
        <v>2</v>
      </c>
      <c r="AG290" s="13">
        <f t="shared" si="27"/>
        <v>0</v>
      </c>
      <c r="AH290" s="13">
        <f t="shared" si="27"/>
        <v>0</v>
      </c>
      <c r="AI290" s="13">
        <f t="shared" si="27"/>
        <v>2.3999999999999998E-3</v>
      </c>
      <c r="AJ290" s="13">
        <f t="shared" si="27"/>
        <v>0</v>
      </c>
      <c r="AK290" s="13">
        <f t="shared" si="27"/>
        <v>0</v>
      </c>
      <c r="AL290" s="13">
        <f t="shared" si="27"/>
        <v>1</v>
      </c>
      <c r="AM290" s="13">
        <f t="shared" si="27"/>
        <v>13</v>
      </c>
      <c r="AN290" s="13">
        <f t="shared" si="27"/>
        <v>9</v>
      </c>
      <c r="AO290" s="13">
        <f t="shared" si="27"/>
        <v>610</v>
      </c>
      <c r="AP290" s="13">
        <f t="shared" si="27"/>
        <v>4.7999999999999996E-3</v>
      </c>
      <c r="AQ290" s="13">
        <f t="shared" si="27"/>
        <v>4.41E-2</v>
      </c>
      <c r="AR290" s="13">
        <f t="shared" si="27"/>
        <v>1.24E-2</v>
      </c>
      <c r="AS290" s="13">
        <f t="shared" si="27"/>
        <v>0</v>
      </c>
      <c r="AT290" s="13">
        <f t="shared" si="27"/>
        <v>0</v>
      </c>
      <c r="AU290" s="13">
        <f t="shared" si="27"/>
        <v>43.81818181818182</v>
      </c>
      <c r="AV290" s="13">
        <f t="shared" si="27"/>
        <v>3.5</v>
      </c>
      <c r="AW290" s="13">
        <f t="shared" si="27"/>
        <v>0</v>
      </c>
      <c r="AX290" s="13">
        <f t="shared" si="27"/>
        <v>0</v>
      </c>
      <c r="AY290" s="13">
        <f t="shared" si="27"/>
        <v>46.92307692307692</v>
      </c>
      <c r="AZ290" s="13">
        <f t="shared" si="27"/>
        <v>0</v>
      </c>
      <c r="BA290" s="13">
        <f t="shared" si="27"/>
        <v>105</v>
      </c>
      <c r="BB290" s="13">
        <f t="shared" si="27"/>
        <v>3679</v>
      </c>
      <c r="BC290" s="13" t="e">
        <f t="shared" ca="1" si="27"/>
        <v>#NAME?</v>
      </c>
      <c r="BD290" s="13">
        <f t="shared" si="27"/>
        <v>0</v>
      </c>
      <c r="BE290" s="13" t="e">
        <f t="shared" ca="1" si="27"/>
        <v>#NAME?</v>
      </c>
      <c r="BF290" s="13" t="e">
        <f t="shared" ca="1" si="27"/>
        <v>#NAME?</v>
      </c>
      <c r="BG290" s="13">
        <f t="shared" si="27"/>
        <v>1.070425047946122E-3</v>
      </c>
      <c r="BH290" s="13">
        <f t="shared" si="27"/>
        <v>2</v>
      </c>
      <c r="BI290" s="13">
        <f t="shared" si="27"/>
        <v>4</v>
      </c>
      <c r="BJ290" s="13">
        <f t="shared" si="27"/>
        <v>3.5398230088495575E-2</v>
      </c>
      <c r="BK290" s="13">
        <f t="shared" si="27"/>
        <v>1.1428571428571429E-2</v>
      </c>
    </row>
    <row r="291" spans="2:63" ht="15" customHeight="1" x14ac:dyDescent="0.25">
      <c r="B291" s="12" t="s">
        <v>1794</v>
      </c>
      <c r="C291" s="13">
        <f t="shared" ref="C291:BK291" si="28">MAX(C2:C287)</f>
        <v>244</v>
      </c>
      <c r="D291" s="13">
        <f t="shared" si="28"/>
        <v>793</v>
      </c>
      <c r="E291" s="13">
        <f t="shared" si="28"/>
        <v>3203</v>
      </c>
      <c r="F291" s="13">
        <f t="shared" si="28"/>
        <v>232768</v>
      </c>
      <c r="G291" s="13">
        <f t="shared" si="28"/>
        <v>0.45100000000000001</v>
      </c>
      <c r="H291" s="13">
        <f t="shared" si="28"/>
        <v>0.88649999999999995</v>
      </c>
      <c r="I291" s="13">
        <f t="shared" si="28"/>
        <v>0.79949999999999999</v>
      </c>
      <c r="J291" s="13">
        <f t="shared" si="28"/>
        <v>59</v>
      </c>
      <c r="K291" s="13">
        <f t="shared" si="28"/>
        <v>378</v>
      </c>
      <c r="L291" s="13">
        <f t="shared" si="28"/>
        <v>4022</v>
      </c>
      <c r="M291" s="13">
        <f t="shared" si="28"/>
        <v>360546</v>
      </c>
      <c r="N291" s="13">
        <f t="shared" si="28"/>
        <v>0.27629999999999999</v>
      </c>
      <c r="O291" s="13">
        <f t="shared" si="28"/>
        <v>0.71179999999999999</v>
      </c>
      <c r="P291" s="13">
        <f t="shared" si="28"/>
        <v>0.81579999999999997</v>
      </c>
      <c r="Q291" s="13">
        <f t="shared" si="28"/>
        <v>906</v>
      </c>
      <c r="R291" s="13">
        <f t="shared" si="28"/>
        <v>4508</v>
      </c>
      <c r="S291" s="13">
        <f t="shared" si="28"/>
        <v>11429</v>
      </c>
      <c r="T291" s="13">
        <f t="shared" si="28"/>
        <v>2130231</v>
      </c>
      <c r="U291" s="13">
        <f t="shared" si="28"/>
        <v>0.76139999999999997</v>
      </c>
      <c r="V291" s="13">
        <f t="shared" si="28"/>
        <v>0.98070000000000002</v>
      </c>
      <c r="W291" s="13">
        <f t="shared" si="28"/>
        <v>0.99260000000000004</v>
      </c>
      <c r="X291" s="13">
        <f t="shared" si="28"/>
        <v>1492</v>
      </c>
      <c r="Y291" s="13">
        <f t="shared" si="28"/>
        <v>2397</v>
      </c>
      <c r="Z291" s="13">
        <f t="shared" si="28"/>
        <v>4931</v>
      </c>
      <c r="AA291" s="13">
        <f t="shared" si="28"/>
        <v>464774</v>
      </c>
      <c r="AB291" s="13">
        <f t="shared" si="28"/>
        <v>0.87580000000000002</v>
      </c>
      <c r="AC291" s="13">
        <f t="shared" si="28"/>
        <v>1</v>
      </c>
      <c r="AD291" s="13">
        <f t="shared" si="28"/>
        <v>0.94320000000000004</v>
      </c>
      <c r="AE291" s="13">
        <f t="shared" si="28"/>
        <v>73</v>
      </c>
      <c r="AF291" s="13">
        <f t="shared" si="28"/>
        <v>1487</v>
      </c>
      <c r="AG291" s="13">
        <f t="shared" si="28"/>
        <v>3958</v>
      </c>
      <c r="AH291" s="13">
        <f t="shared" si="28"/>
        <v>250295</v>
      </c>
      <c r="AI291" s="13">
        <f t="shared" si="28"/>
        <v>0.60450000000000004</v>
      </c>
      <c r="AJ291" s="13">
        <f t="shared" si="28"/>
        <v>0.71299999999999997</v>
      </c>
      <c r="AK291" s="13">
        <f t="shared" si="28"/>
        <v>0.6905</v>
      </c>
      <c r="AL291" s="13">
        <f t="shared" si="28"/>
        <v>26</v>
      </c>
      <c r="AM291" s="13">
        <f t="shared" si="28"/>
        <v>702</v>
      </c>
      <c r="AN291" s="13">
        <f t="shared" si="28"/>
        <v>5641</v>
      </c>
      <c r="AO291" s="13">
        <f t="shared" si="28"/>
        <v>892875</v>
      </c>
      <c r="AP291" s="13">
        <f t="shared" si="28"/>
        <v>0.35020000000000001</v>
      </c>
      <c r="AQ291" s="13">
        <f t="shared" si="28"/>
        <v>0.89429999999999998</v>
      </c>
      <c r="AR291" s="13">
        <f t="shared" si="28"/>
        <v>0.88580000000000003</v>
      </c>
      <c r="AS291" s="13">
        <f t="shared" si="28"/>
        <v>0</v>
      </c>
      <c r="AT291" s="13">
        <f t="shared" si="28"/>
        <v>2440.3333333333335</v>
      </c>
      <c r="AU291" s="13">
        <f t="shared" si="28"/>
        <v>1813.6666666666667</v>
      </c>
      <c r="AV291" s="13">
        <f t="shared" si="28"/>
        <v>7527.3180212014131</v>
      </c>
      <c r="AW291" s="13">
        <f t="shared" si="28"/>
        <v>1271.1034482758621</v>
      </c>
      <c r="AX291" s="13">
        <f t="shared" si="28"/>
        <v>870.23809523809518</v>
      </c>
      <c r="AY291" s="13">
        <f t="shared" si="28"/>
        <v>4699.3421052631575</v>
      </c>
      <c r="AZ291" s="13">
        <f t="shared" si="28"/>
        <v>0</v>
      </c>
      <c r="BA291" s="13">
        <f t="shared" si="28"/>
        <v>14267</v>
      </c>
      <c r="BB291" s="13">
        <f t="shared" si="28"/>
        <v>1062453</v>
      </c>
      <c r="BC291" s="13" t="e">
        <f t="shared" ca="1" si="28"/>
        <v>#NAME?</v>
      </c>
      <c r="BD291" s="13">
        <f t="shared" si="28"/>
        <v>0</v>
      </c>
      <c r="BE291" s="13" t="e">
        <f t="shared" ca="1" si="28"/>
        <v>#NAME?</v>
      </c>
      <c r="BF291" s="13" t="e">
        <f t="shared" ca="1" si="28"/>
        <v>#NAME?</v>
      </c>
      <c r="BG291" s="13">
        <f t="shared" si="28"/>
        <v>1.070425047946122E-3</v>
      </c>
      <c r="BH291" s="13">
        <f t="shared" si="28"/>
        <v>4976</v>
      </c>
      <c r="BI291" s="13">
        <f t="shared" si="28"/>
        <v>4330163</v>
      </c>
      <c r="BJ291" s="13">
        <f t="shared" si="28"/>
        <v>2591.8164251207731</v>
      </c>
      <c r="BK291" s="13">
        <f t="shared" si="28"/>
        <v>0.85606060606060608</v>
      </c>
    </row>
    <row r="292" spans="2:63" ht="15" customHeight="1" x14ac:dyDescent="0.25">
      <c r="B292" s="12" t="s">
        <v>1795</v>
      </c>
      <c r="C292" s="13">
        <f t="shared" ref="C292:BK292" si="29">QUARTILE(C2:C287,1)</f>
        <v>2</v>
      </c>
      <c r="D292" s="13">
        <f t="shared" si="29"/>
        <v>12</v>
      </c>
      <c r="E292" s="13">
        <f t="shared" si="29"/>
        <v>11.5</v>
      </c>
      <c r="F292" s="13">
        <f t="shared" si="29"/>
        <v>284.75</v>
      </c>
      <c r="G292" s="13">
        <f t="shared" si="29"/>
        <v>3.2575E-2</v>
      </c>
      <c r="H292" s="13">
        <f t="shared" si="29"/>
        <v>8.1375000000000003E-2</v>
      </c>
      <c r="I292" s="13">
        <f t="shared" si="29"/>
        <v>1.4575000000000001E-2</v>
      </c>
      <c r="J292" s="13">
        <f t="shared" si="29"/>
        <v>2</v>
      </c>
      <c r="K292" s="13">
        <f t="shared" si="29"/>
        <v>18</v>
      </c>
      <c r="L292" s="13">
        <f t="shared" si="29"/>
        <v>87</v>
      </c>
      <c r="M292" s="13">
        <f t="shared" si="29"/>
        <v>4076.5</v>
      </c>
      <c r="N292" s="13">
        <f t="shared" si="29"/>
        <v>2.1900000000000003E-2</v>
      </c>
      <c r="O292" s="13">
        <f t="shared" si="29"/>
        <v>0.1835</v>
      </c>
      <c r="P292" s="13">
        <f t="shared" si="29"/>
        <v>6.7500000000000004E-2</v>
      </c>
      <c r="Q292" s="13">
        <f t="shared" si="29"/>
        <v>7</v>
      </c>
      <c r="R292" s="13">
        <f t="shared" si="29"/>
        <v>30</v>
      </c>
      <c r="S292" s="13">
        <f t="shared" si="29"/>
        <v>70.5</v>
      </c>
      <c r="T292" s="13">
        <f t="shared" si="29"/>
        <v>4208</v>
      </c>
      <c r="U292" s="13">
        <f t="shared" si="29"/>
        <v>9.7650000000000001E-2</v>
      </c>
      <c r="V292" s="13">
        <f t="shared" si="29"/>
        <v>0.56305000000000005</v>
      </c>
      <c r="W292" s="13">
        <f t="shared" si="29"/>
        <v>0.41544999999999999</v>
      </c>
      <c r="X292" s="13">
        <f t="shared" si="29"/>
        <v>7</v>
      </c>
      <c r="Y292" s="13">
        <f t="shared" si="29"/>
        <v>53.5</v>
      </c>
      <c r="Z292" s="13">
        <f t="shared" si="29"/>
        <v>34.25</v>
      </c>
      <c r="AA292" s="13">
        <f t="shared" si="29"/>
        <v>1164</v>
      </c>
      <c r="AB292" s="13">
        <f t="shared" si="29"/>
        <v>0.12507499999999999</v>
      </c>
      <c r="AC292" s="13">
        <f t="shared" si="29"/>
        <v>0.24904999999999999</v>
      </c>
      <c r="AD292" s="13">
        <f t="shared" si="29"/>
        <v>7.1749999999999994E-2</v>
      </c>
      <c r="AE292" s="13">
        <f t="shared" si="29"/>
        <v>3</v>
      </c>
      <c r="AF292" s="13">
        <f t="shared" si="29"/>
        <v>14</v>
      </c>
      <c r="AG292" s="13">
        <f t="shared" si="29"/>
        <v>10</v>
      </c>
      <c r="AH292" s="13">
        <f t="shared" si="29"/>
        <v>224.5</v>
      </c>
      <c r="AI292" s="13">
        <f t="shared" si="29"/>
        <v>3.2250000000000001E-2</v>
      </c>
      <c r="AJ292" s="13">
        <f t="shared" si="29"/>
        <v>6.3500000000000001E-2</v>
      </c>
      <c r="AK292" s="13">
        <f t="shared" si="29"/>
        <v>8.6E-3</v>
      </c>
      <c r="AL292" s="13">
        <f t="shared" si="29"/>
        <v>1</v>
      </c>
      <c r="AM292" s="13">
        <f t="shared" si="29"/>
        <v>31.5</v>
      </c>
      <c r="AN292" s="13">
        <f t="shared" si="29"/>
        <v>169.5</v>
      </c>
      <c r="AO292" s="13">
        <f t="shared" si="29"/>
        <v>8695.5</v>
      </c>
      <c r="AP292" s="13">
        <f t="shared" si="29"/>
        <v>4.7399999999999998E-2</v>
      </c>
      <c r="AQ292" s="13">
        <f t="shared" si="29"/>
        <v>0.31285000000000002</v>
      </c>
      <c r="AR292" s="13">
        <f t="shared" si="29"/>
        <v>0.1613</v>
      </c>
      <c r="AS292" s="13" t="e">
        <f t="shared" si="29"/>
        <v>#NUM!</v>
      </c>
      <c r="AT292" s="13">
        <f t="shared" si="29"/>
        <v>13.933333333333334</v>
      </c>
      <c r="AU292" s="13">
        <f t="shared" si="29"/>
        <v>220.84761904761905</v>
      </c>
      <c r="AV292" s="13">
        <f t="shared" si="29"/>
        <v>118.06597222222223</v>
      </c>
      <c r="AW292" s="13">
        <f t="shared" si="29"/>
        <v>15.28</v>
      </c>
      <c r="AX292" s="13">
        <f t="shared" si="29"/>
        <v>10.584553744128213</v>
      </c>
      <c r="AY292" s="13">
        <f t="shared" si="29"/>
        <v>228.89639303482588</v>
      </c>
      <c r="AZ292" s="13" t="e">
        <f t="shared" si="29"/>
        <v>#NUM!</v>
      </c>
      <c r="BA292" s="13">
        <f t="shared" si="29"/>
        <v>225</v>
      </c>
      <c r="BB292" s="13">
        <f t="shared" si="29"/>
        <v>15737.25</v>
      </c>
      <c r="BC292" s="13" t="e">
        <f t="shared" ca="1" si="29"/>
        <v>#NAME?</v>
      </c>
      <c r="BD292" s="13" t="e">
        <f t="shared" si="29"/>
        <v>#NUM!</v>
      </c>
      <c r="BE292" s="13" t="e">
        <f t="shared" ca="1" si="29"/>
        <v>#NAME?</v>
      </c>
      <c r="BF292" s="13" t="e">
        <f t="shared" ca="1" si="29"/>
        <v>#NAME?</v>
      </c>
      <c r="BG292" s="13">
        <f t="shared" si="29"/>
        <v>1.070425047946122E-3</v>
      </c>
      <c r="BH292" s="13">
        <f t="shared" si="29"/>
        <v>48</v>
      </c>
      <c r="BI292" s="13">
        <f t="shared" si="29"/>
        <v>6667</v>
      </c>
      <c r="BJ292" s="13">
        <f t="shared" si="29"/>
        <v>21.862595419847327</v>
      </c>
      <c r="BK292" s="13">
        <f t="shared" si="29"/>
        <v>0.16442001398492734</v>
      </c>
    </row>
    <row r="293" spans="2:63" ht="15" customHeight="1" x14ac:dyDescent="0.25">
      <c r="B293" s="12" t="s">
        <v>1796</v>
      </c>
      <c r="C293" s="13">
        <f t="shared" ref="C293:BK293" si="30">MEDIAN(C2:C287)</f>
        <v>4</v>
      </c>
      <c r="D293" s="13">
        <f t="shared" si="30"/>
        <v>33</v>
      </c>
      <c r="E293" s="13">
        <f t="shared" si="30"/>
        <v>54.5</v>
      </c>
      <c r="F293" s="13">
        <f t="shared" si="30"/>
        <v>1677</v>
      </c>
      <c r="G293" s="13">
        <f t="shared" si="30"/>
        <v>6.6299999999999998E-2</v>
      </c>
      <c r="H293" s="13">
        <f t="shared" si="30"/>
        <v>0.19435000000000002</v>
      </c>
      <c r="I293" s="13">
        <f t="shared" si="30"/>
        <v>6.9400000000000003E-2</v>
      </c>
      <c r="J293" s="13">
        <f t="shared" si="30"/>
        <v>4</v>
      </c>
      <c r="K293" s="13">
        <f t="shared" si="30"/>
        <v>28</v>
      </c>
      <c r="L293" s="13">
        <f t="shared" si="30"/>
        <v>190</v>
      </c>
      <c r="M293" s="13">
        <f t="shared" si="30"/>
        <v>9381</v>
      </c>
      <c r="N293" s="13">
        <f t="shared" si="30"/>
        <v>4.7100000000000003E-2</v>
      </c>
      <c r="O293" s="13">
        <f t="shared" si="30"/>
        <v>0.28849999999999998</v>
      </c>
      <c r="P293" s="13">
        <f t="shared" si="30"/>
        <v>0.15720000000000001</v>
      </c>
      <c r="Q293" s="13">
        <f t="shared" si="30"/>
        <v>17</v>
      </c>
      <c r="R293" s="13">
        <f t="shared" si="30"/>
        <v>86</v>
      </c>
      <c r="S293" s="13">
        <f t="shared" si="30"/>
        <v>223</v>
      </c>
      <c r="T293" s="13">
        <f t="shared" si="30"/>
        <v>19146</v>
      </c>
      <c r="U293" s="13">
        <f t="shared" si="30"/>
        <v>0.1905</v>
      </c>
      <c r="V293" s="13">
        <f t="shared" si="30"/>
        <v>0.76</v>
      </c>
      <c r="W293" s="13">
        <f t="shared" si="30"/>
        <v>0.61819999999999997</v>
      </c>
      <c r="X293" s="13">
        <f t="shared" si="30"/>
        <v>17</v>
      </c>
      <c r="Y293" s="13">
        <f t="shared" si="30"/>
        <v>105.5</v>
      </c>
      <c r="Z293" s="13">
        <f t="shared" si="30"/>
        <v>110</v>
      </c>
      <c r="AA293" s="13">
        <f t="shared" si="30"/>
        <v>5508.5</v>
      </c>
      <c r="AB293" s="13">
        <f t="shared" si="30"/>
        <v>0.26114999999999999</v>
      </c>
      <c r="AC293" s="13">
        <f t="shared" si="30"/>
        <v>0.43045</v>
      </c>
      <c r="AD293" s="13">
        <f t="shared" si="30"/>
        <v>0.2399</v>
      </c>
      <c r="AE293" s="13">
        <f t="shared" si="30"/>
        <v>6</v>
      </c>
      <c r="AF293" s="13">
        <f t="shared" si="30"/>
        <v>29</v>
      </c>
      <c r="AG293" s="13">
        <f t="shared" si="30"/>
        <v>44</v>
      </c>
      <c r="AH293" s="13">
        <f t="shared" si="30"/>
        <v>1798</v>
      </c>
      <c r="AI293" s="13">
        <f t="shared" si="30"/>
        <v>7.1800000000000003E-2</v>
      </c>
      <c r="AJ293" s="13">
        <f t="shared" si="30"/>
        <v>0.191</v>
      </c>
      <c r="AK293" s="13">
        <f t="shared" si="30"/>
        <v>8.0399999999999999E-2</v>
      </c>
      <c r="AL293" s="13">
        <f t="shared" si="30"/>
        <v>3</v>
      </c>
      <c r="AM293" s="13">
        <f t="shared" si="30"/>
        <v>56</v>
      </c>
      <c r="AN293" s="13">
        <f t="shared" si="30"/>
        <v>311</v>
      </c>
      <c r="AO293" s="13">
        <f t="shared" si="30"/>
        <v>19425</v>
      </c>
      <c r="AP293" s="13">
        <f t="shared" si="30"/>
        <v>8.0600000000000005E-2</v>
      </c>
      <c r="AQ293" s="13">
        <f t="shared" si="30"/>
        <v>0.51229999999999998</v>
      </c>
      <c r="AR293" s="13">
        <f t="shared" si="30"/>
        <v>0.29770000000000002</v>
      </c>
      <c r="AS293" s="13" t="e">
        <f t="shared" si="30"/>
        <v>#NUM!</v>
      </c>
      <c r="AT293" s="13">
        <f t="shared" si="30"/>
        <v>64.702127659574472</v>
      </c>
      <c r="AU293" s="13">
        <f t="shared" si="30"/>
        <v>297.38461538461536</v>
      </c>
      <c r="AV293" s="13">
        <f t="shared" si="30"/>
        <v>183.54241848686291</v>
      </c>
      <c r="AW293" s="13">
        <f t="shared" si="30"/>
        <v>54.391304347826086</v>
      </c>
      <c r="AX293" s="13">
        <f t="shared" si="30"/>
        <v>58.220512820512823</v>
      </c>
      <c r="AY293" s="13">
        <f t="shared" si="30"/>
        <v>319.81481481481484</v>
      </c>
      <c r="AZ293" s="13" t="e">
        <f t="shared" si="30"/>
        <v>#NUM!</v>
      </c>
      <c r="BA293" s="13">
        <f t="shared" si="30"/>
        <v>415</v>
      </c>
      <c r="BB293" s="13">
        <f t="shared" si="30"/>
        <v>33735</v>
      </c>
      <c r="BC293" s="13" t="e">
        <f t="shared" ca="1" si="30"/>
        <v>#NAME?</v>
      </c>
      <c r="BD293" s="13" t="e">
        <f t="shared" si="30"/>
        <v>#NUM!</v>
      </c>
      <c r="BE293" s="13" t="e">
        <f t="shared" ca="1" si="30"/>
        <v>#NAME?</v>
      </c>
      <c r="BF293" s="13" t="e">
        <f t="shared" ca="1" si="30"/>
        <v>#NAME?</v>
      </c>
      <c r="BG293" s="13">
        <f t="shared" si="30"/>
        <v>1.070425047946122E-3</v>
      </c>
      <c r="BH293" s="13">
        <f t="shared" si="30"/>
        <v>113</v>
      </c>
      <c r="BI293" s="13">
        <f t="shared" si="30"/>
        <v>32400</v>
      </c>
      <c r="BJ293" s="13">
        <f t="shared" si="30"/>
        <v>58.881912442396313</v>
      </c>
      <c r="BK293" s="13">
        <f t="shared" si="30"/>
        <v>0.27173929387706003</v>
      </c>
    </row>
    <row r="294" spans="2:63" ht="15" customHeight="1" x14ac:dyDescent="0.25">
      <c r="B294" s="12" t="s">
        <v>1797</v>
      </c>
      <c r="C294" s="13">
        <f t="shared" ref="C294:BK294" si="31">QUARTILE(C2:C287,3)</f>
        <v>8.75</v>
      </c>
      <c r="D294" s="13">
        <f t="shared" si="31"/>
        <v>64.75</v>
      </c>
      <c r="E294" s="13">
        <f t="shared" si="31"/>
        <v>167.75</v>
      </c>
      <c r="F294" s="13">
        <f t="shared" si="31"/>
        <v>6955.5</v>
      </c>
      <c r="G294" s="13">
        <f t="shared" si="31"/>
        <v>0.13462499999999999</v>
      </c>
      <c r="H294" s="13">
        <f t="shared" si="31"/>
        <v>0.35309999999999997</v>
      </c>
      <c r="I294" s="13">
        <f t="shared" si="31"/>
        <v>0.17610000000000001</v>
      </c>
      <c r="J294" s="13">
        <f t="shared" si="31"/>
        <v>10.5</v>
      </c>
      <c r="K294" s="13">
        <f t="shared" si="31"/>
        <v>57.5</v>
      </c>
      <c r="L294" s="13">
        <f t="shared" si="31"/>
        <v>413</v>
      </c>
      <c r="M294" s="13">
        <f t="shared" si="31"/>
        <v>22474.5</v>
      </c>
      <c r="N294" s="13">
        <f t="shared" si="31"/>
        <v>9.5949999999999994E-2</v>
      </c>
      <c r="O294" s="13">
        <f t="shared" si="31"/>
        <v>0.44340000000000002</v>
      </c>
      <c r="P294" s="13">
        <f t="shared" si="31"/>
        <v>0.29694999999999999</v>
      </c>
      <c r="Q294" s="13">
        <f t="shared" si="31"/>
        <v>42.5</v>
      </c>
      <c r="R294" s="13">
        <f t="shared" si="31"/>
        <v>205</v>
      </c>
      <c r="S294" s="13">
        <f t="shared" si="31"/>
        <v>610.5</v>
      </c>
      <c r="T294" s="13">
        <f t="shared" si="31"/>
        <v>57426</v>
      </c>
      <c r="U294" s="13">
        <f t="shared" si="31"/>
        <v>0.30669999999999997</v>
      </c>
      <c r="V294" s="13">
        <f t="shared" si="31"/>
        <v>0.87780000000000002</v>
      </c>
      <c r="W294" s="13">
        <f t="shared" si="31"/>
        <v>0.80145</v>
      </c>
      <c r="X294" s="13">
        <f t="shared" si="31"/>
        <v>44.75</v>
      </c>
      <c r="Y294" s="13">
        <f t="shared" si="31"/>
        <v>203.75</v>
      </c>
      <c r="Z294" s="13">
        <f t="shared" si="31"/>
        <v>300.75</v>
      </c>
      <c r="AA294" s="13">
        <f t="shared" si="31"/>
        <v>15228.75</v>
      </c>
      <c r="AB294" s="13">
        <f t="shared" si="31"/>
        <v>0.39637499999999998</v>
      </c>
      <c r="AC294" s="13">
        <f t="shared" si="31"/>
        <v>0.59384999999999999</v>
      </c>
      <c r="AD294" s="13">
        <f t="shared" si="31"/>
        <v>0.45422499999999999</v>
      </c>
      <c r="AE294" s="13">
        <f t="shared" si="31"/>
        <v>12</v>
      </c>
      <c r="AF294" s="13">
        <f t="shared" si="31"/>
        <v>69</v>
      </c>
      <c r="AG294" s="13">
        <f t="shared" si="31"/>
        <v>126</v>
      </c>
      <c r="AH294" s="13">
        <f t="shared" si="31"/>
        <v>6805.5</v>
      </c>
      <c r="AI294" s="13">
        <f t="shared" si="31"/>
        <v>0.14165</v>
      </c>
      <c r="AJ294" s="13">
        <f t="shared" si="31"/>
        <v>0.33815000000000001</v>
      </c>
      <c r="AK294" s="13">
        <f t="shared" si="31"/>
        <v>0.1991</v>
      </c>
      <c r="AL294" s="13">
        <f t="shared" si="31"/>
        <v>7.5</v>
      </c>
      <c r="AM294" s="13">
        <f t="shared" si="31"/>
        <v>109.5</v>
      </c>
      <c r="AN294" s="13">
        <f t="shared" si="31"/>
        <v>757.5</v>
      </c>
      <c r="AO294" s="13">
        <f t="shared" si="31"/>
        <v>46432.5</v>
      </c>
      <c r="AP294" s="13">
        <f t="shared" si="31"/>
        <v>0.16544999999999999</v>
      </c>
      <c r="AQ294" s="13">
        <f t="shared" si="31"/>
        <v>0.67720000000000002</v>
      </c>
      <c r="AR294" s="13">
        <f t="shared" si="31"/>
        <v>0.52279999999999993</v>
      </c>
      <c r="AS294" s="13" t="e">
        <f t="shared" si="31"/>
        <v>#NUM!</v>
      </c>
      <c r="AT294" s="13">
        <f t="shared" si="31"/>
        <v>144.32876712328766</v>
      </c>
      <c r="AU294" s="13">
        <f t="shared" si="31"/>
        <v>477.25737704918032</v>
      </c>
      <c r="AV294" s="13">
        <f t="shared" si="31"/>
        <v>314.84406215316312</v>
      </c>
      <c r="AW294" s="13">
        <f t="shared" si="31"/>
        <v>109.375</v>
      </c>
      <c r="AX294" s="13">
        <f t="shared" si="31"/>
        <v>130.66250000000002</v>
      </c>
      <c r="AY294" s="13">
        <f t="shared" si="31"/>
        <v>491.04614745688184</v>
      </c>
      <c r="AZ294" s="13" t="e">
        <f t="shared" si="31"/>
        <v>#NUM!</v>
      </c>
      <c r="BA294" s="13">
        <f t="shared" si="31"/>
        <v>785</v>
      </c>
      <c r="BB294" s="13">
        <f t="shared" si="31"/>
        <v>60999.5</v>
      </c>
      <c r="BC294" s="13" t="e">
        <f t="shared" ca="1" si="31"/>
        <v>#NAME?</v>
      </c>
      <c r="BD294" s="13" t="e">
        <f t="shared" si="31"/>
        <v>#NUM!</v>
      </c>
      <c r="BE294" s="13" t="e">
        <f t="shared" ca="1" si="31"/>
        <v>#NAME?</v>
      </c>
      <c r="BF294" s="13" t="e">
        <f t="shared" ca="1" si="31"/>
        <v>#NAME?</v>
      </c>
      <c r="BG294" s="13">
        <f t="shared" si="31"/>
        <v>1.070425047946122E-3</v>
      </c>
      <c r="BH294" s="13">
        <f t="shared" si="31"/>
        <v>256</v>
      </c>
      <c r="BI294" s="13">
        <f t="shared" si="31"/>
        <v>80331</v>
      </c>
      <c r="BJ294" s="13">
        <f t="shared" si="31"/>
        <v>130.50987432675043</v>
      </c>
      <c r="BK294" s="13">
        <f t="shared" si="31"/>
        <v>0.37370802712320128</v>
      </c>
    </row>
    <row r="295" spans="2:63" ht="15" customHeight="1" x14ac:dyDescent="0.25">
      <c r="B295" s="12" t="s">
        <v>1798</v>
      </c>
      <c r="C295" s="13">
        <f t="shared" ref="C295:BK295" si="32">C294-C292</f>
        <v>6.75</v>
      </c>
      <c r="D295" s="13">
        <f t="shared" si="32"/>
        <v>52.75</v>
      </c>
      <c r="E295" s="13">
        <f t="shared" si="32"/>
        <v>156.25</v>
      </c>
      <c r="F295" s="13">
        <f t="shared" si="32"/>
        <v>6670.75</v>
      </c>
      <c r="G295" s="13">
        <f t="shared" si="32"/>
        <v>0.10205</v>
      </c>
      <c r="H295" s="13">
        <f t="shared" si="32"/>
        <v>0.27172499999999999</v>
      </c>
      <c r="I295" s="13">
        <f t="shared" si="32"/>
        <v>0.161525</v>
      </c>
      <c r="J295" s="13">
        <f t="shared" si="32"/>
        <v>8.5</v>
      </c>
      <c r="K295" s="13">
        <f t="shared" si="32"/>
        <v>39.5</v>
      </c>
      <c r="L295" s="13">
        <f t="shared" si="32"/>
        <v>326</v>
      </c>
      <c r="M295" s="13">
        <f t="shared" si="32"/>
        <v>18398</v>
      </c>
      <c r="N295" s="13">
        <f t="shared" si="32"/>
        <v>7.4049999999999991E-2</v>
      </c>
      <c r="O295" s="13">
        <f t="shared" si="32"/>
        <v>0.25990000000000002</v>
      </c>
      <c r="P295" s="13">
        <f t="shared" si="32"/>
        <v>0.22944999999999999</v>
      </c>
      <c r="Q295" s="13">
        <f t="shared" si="32"/>
        <v>35.5</v>
      </c>
      <c r="R295" s="13">
        <f t="shared" si="32"/>
        <v>175</v>
      </c>
      <c r="S295" s="13">
        <f t="shared" si="32"/>
        <v>540</v>
      </c>
      <c r="T295" s="13">
        <f t="shared" si="32"/>
        <v>53218</v>
      </c>
      <c r="U295" s="13">
        <f t="shared" si="32"/>
        <v>0.20904999999999996</v>
      </c>
      <c r="V295" s="13">
        <f t="shared" si="32"/>
        <v>0.31474999999999997</v>
      </c>
      <c r="W295" s="13">
        <f t="shared" si="32"/>
        <v>0.38600000000000001</v>
      </c>
      <c r="X295" s="13">
        <f t="shared" si="32"/>
        <v>37.75</v>
      </c>
      <c r="Y295" s="13">
        <f t="shared" si="32"/>
        <v>150.25</v>
      </c>
      <c r="Z295" s="13">
        <f t="shared" si="32"/>
        <v>266.5</v>
      </c>
      <c r="AA295" s="13">
        <f t="shared" si="32"/>
        <v>14064.75</v>
      </c>
      <c r="AB295" s="13">
        <f t="shared" si="32"/>
        <v>0.27129999999999999</v>
      </c>
      <c r="AC295" s="13">
        <f t="shared" si="32"/>
        <v>0.3448</v>
      </c>
      <c r="AD295" s="13">
        <f t="shared" si="32"/>
        <v>0.38247500000000001</v>
      </c>
      <c r="AE295" s="13">
        <f t="shared" si="32"/>
        <v>9</v>
      </c>
      <c r="AF295" s="13">
        <f t="shared" si="32"/>
        <v>55</v>
      </c>
      <c r="AG295" s="13">
        <f t="shared" si="32"/>
        <v>116</v>
      </c>
      <c r="AH295" s="13">
        <f t="shared" si="32"/>
        <v>6581</v>
      </c>
      <c r="AI295" s="13">
        <f t="shared" si="32"/>
        <v>0.1094</v>
      </c>
      <c r="AJ295" s="13">
        <f t="shared" si="32"/>
        <v>0.27465000000000001</v>
      </c>
      <c r="AK295" s="13">
        <f t="shared" si="32"/>
        <v>0.1905</v>
      </c>
      <c r="AL295" s="13">
        <f t="shared" si="32"/>
        <v>6.5</v>
      </c>
      <c r="AM295" s="13">
        <f t="shared" si="32"/>
        <v>78</v>
      </c>
      <c r="AN295" s="13">
        <f t="shared" si="32"/>
        <v>588</v>
      </c>
      <c r="AO295" s="13">
        <f t="shared" si="32"/>
        <v>37737</v>
      </c>
      <c r="AP295" s="13">
        <f t="shared" si="32"/>
        <v>0.11804999999999999</v>
      </c>
      <c r="AQ295" s="13">
        <f t="shared" si="32"/>
        <v>0.36435000000000001</v>
      </c>
      <c r="AR295" s="13">
        <f t="shared" si="32"/>
        <v>0.36149999999999993</v>
      </c>
      <c r="AS295" s="13" t="e">
        <f t="shared" si="32"/>
        <v>#NUM!</v>
      </c>
      <c r="AT295" s="13">
        <f t="shared" si="32"/>
        <v>130.39543378995432</v>
      </c>
      <c r="AU295" s="13">
        <f t="shared" si="32"/>
        <v>256.40975800156127</v>
      </c>
      <c r="AV295" s="13">
        <f t="shared" si="32"/>
        <v>196.77808993094089</v>
      </c>
      <c r="AW295" s="13">
        <f t="shared" si="32"/>
        <v>94.094999999999999</v>
      </c>
      <c r="AX295" s="13">
        <f t="shared" si="32"/>
        <v>120.07794625587181</v>
      </c>
      <c r="AY295" s="13">
        <f t="shared" si="32"/>
        <v>262.14975442205593</v>
      </c>
      <c r="AZ295" s="13" t="e">
        <f t="shared" si="32"/>
        <v>#NUM!</v>
      </c>
      <c r="BA295" s="13">
        <f t="shared" si="32"/>
        <v>560</v>
      </c>
      <c r="BB295" s="13">
        <f t="shared" si="32"/>
        <v>45262.25</v>
      </c>
      <c r="BC295" s="13" t="e">
        <f t="shared" ca="1" si="32"/>
        <v>#NAME?</v>
      </c>
      <c r="BD295" s="13" t="e">
        <f t="shared" si="32"/>
        <v>#NUM!</v>
      </c>
      <c r="BE295" s="13" t="e">
        <f t="shared" ca="1" si="32"/>
        <v>#NAME?</v>
      </c>
      <c r="BF295" s="13" t="e">
        <f t="shared" ca="1" si="32"/>
        <v>#NAME?</v>
      </c>
      <c r="BG295" s="13">
        <f t="shared" si="32"/>
        <v>0</v>
      </c>
      <c r="BH295" s="13">
        <f t="shared" si="32"/>
        <v>208</v>
      </c>
      <c r="BI295" s="13">
        <f t="shared" si="32"/>
        <v>73664</v>
      </c>
      <c r="BJ295" s="13">
        <f t="shared" si="32"/>
        <v>108.64727890690311</v>
      </c>
      <c r="BK295" s="13">
        <f t="shared" si="32"/>
        <v>0.20928801313827394</v>
      </c>
    </row>
    <row r="296" spans="2:63" ht="15" customHeight="1" x14ac:dyDescent="0.25">
      <c r="B296" s="12" t="s">
        <v>1799</v>
      </c>
      <c r="C296" s="13">
        <f t="shared" ref="C296:BK296" si="33">STDEV(C2:C287)</f>
        <v>16.627297332943169</v>
      </c>
      <c r="D296" s="13">
        <f t="shared" si="33"/>
        <v>91.916124172096488</v>
      </c>
      <c r="E296" s="13">
        <f t="shared" si="33"/>
        <v>340.53652709719211</v>
      </c>
      <c r="F296" s="13">
        <f t="shared" si="33"/>
        <v>19214.121576358499</v>
      </c>
      <c r="G296" s="13">
        <f t="shared" si="33"/>
        <v>7.5770478426955945E-2</v>
      </c>
      <c r="H296" s="13">
        <f t="shared" si="33"/>
        <v>0.18879107961096156</v>
      </c>
      <c r="I296" s="13">
        <f t="shared" si="33"/>
        <v>0.14147773859446569</v>
      </c>
      <c r="J296" s="13">
        <f t="shared" si="33"/>
        <v>9.3293808174683512</v>
      </c>
      <c r="K296" s="13">
        <f t="shared" si="33"/>
        <v>56.251682293525775</v>
      </c>
      <c r="L296" s="13">
        <f t="shared" si="33"/>
        <v>543.38601413761137</v>
      </c>
      <c r="M296" s="13">
        <f t="shared" si="33"/>
        <v>40325.105591440821</v>
      </c>
      <c r="N296" s="13">
        <f t="shared" si="33"/>
        <v>5.7180361370436694E-2</v>
      </c>
      <c r="O296" s="13">
        <f t="shared" si="33"/>
        <v>0.1760645616080021</v>
      </c>
      <c r="P296" s="13">
        <f t="shared" si="33"/>
        <v>0.1794161317054136</v>
      </c>
      <c r="Q296" s="13">
        <f t="shared" si="33"/>
        <v>84.930474584735876</v>
      </c>
      <c r="R296" s="13">
        <f t="shared" si="33"/>
        <v>472.31926072397312</v>
      </c>
      <c r="S296" s="13">
        <f t="shared" si="33"/>
        <v>1164.1127129945016</v>
      </c>
      <c r="T296" s="13">
        <f t="shared" si="33"/>
        <v>238918.31989767388</v>
      </c>
      <c r="U296" s="13">
        <f t="shared" si="33"/>
        <v>0.1448619310136055</v>
      </c>
      <c r="V296" s="13">
        <f t="shared" si="33"/>
        <v>0.22064320398881107</v>
      </c>
      <c r="W296" s="13">
        <f t="shared" si="33"/>
        <v>0.25026738307736013</v>
      </c>
      <c r="X296" s="13">
        <f t="shared" si="33"/>
        <v>132.55278801740408</v>
      </c>
      <c r="Y296" s="13">
        <f t="shared" si="33"/>
        <v>261.33117404398035</v>
      </c>
      <c r="Z296" s="13">
        <f t="shared" si="33"/>
        <v>517.4754530631127</v>
      </c>
      <c r="AA296" s="13">
        <f t="shared" si="33"/>
        <v>37101.430015525453</v>
      </c>
      <c r="AB296" s="13">
        <f t="shared" si="33"/>
        <v>0.18708403899188625</v>
      </c>
      <c r="AC296" s="13">
        <f t="shared" si="33"/>
        <v>0.22818933507603451</v>
      </c>
      <c r="AD296" s="13">
        <f t="shared" si="33"/>
        <v>0.22922569471171061</v>
      </c>
      <c r="AE296" s="13">
        <f t="shared" si="33"/>
        <v>12.01533548647684</v>
      </c>
      <c r="AF296" s="13">
        <f t="shared" si="33"/>
        <v>127.60518304926276</v>
      </c>
      <c r="AG296" s="13">
        <f t="shared" si="33"/>
        <v>386.23310336564651</v>
      </c>
      <c r="AH296" s="13">
        <f t="shared" si="33"/>
        <v>25321.605634860407</v>
      </c>
      <c r="AI296" s="13">
        <f t="shared" si="33"/>
        <v>9.0338086348447755E-2</v>
      </c>
      <c r="AJ296" s="13">
        <f t="shared" si="33"/>
        <v>0.18079361538457248</v>
      </c>
      <c r="AK296" s="13">
        <f t="shared" si="33"/>
        <v>0.15121200002550447</v>
      </c>
      <c r="AL296" s="13">
        <f t="shared" si="33"/>
        <v>4.9093084859490315</v>
      </c>
      <c r="AM296" s="13">
        <f t="shared" si="33"/>
        <v>89.063632646840034</v>
      </c>
      <c r="AN296" s="13">
        <f t="shared" si="33"/>
        <v>788.23777870419929</v>
      </c>
      <c r="AO296" s="13">
        <f t="shared" si="33"/>
        <v>119645.18631733659</v>
      </c>
      <c r="AP296" s="13">
        <f t="shared" si="33"/>
        <v>8.5385149080546063E-2</v>
      </c>
      <c r="AQ296" s="13">
        <f t="shared" si="33"/>
        <v>0.22017616888185476</v>
      </c>
      <c r="AR296" s="13">
        <f t="shared" si="33"/>
        <v>0.2281301538413692</v>
      </c>
      <c r="AS296" s="13" t="e">
        <f t="shared" si="33"/>
        <v>#DIV/0!</v>
      </c>
      <c r="AT296" s="13">
        <f t="shared" si="33"/>
        <v>240.00312653207601</v>
      </c>
      <c r="AU296" s="13">
        <f t="shared" si="33"/>
        <v>278.38958761461134</v>
      </c>
      <c r="AV296" s="13">
        <f t="shared" si="33"/>
        <v>692.43080154988957</v>
      </c>
      <c r="AW296" s="13">
        <f t="shared" si="33"/>
        <v>117.48457776644517</v>
      </c>
      <c r="AX296" s="13">
        <f t="shared" si="33"/>
        <v>132.87042820290483</v>
      </c>
      <c r="AY296" s="13">
        <f t="shared" si="33"/>
        <v>648.13221860010731</v>
      </c>
      <c r="AZ296" s="13" t="e">
        <f t="shared" si="33"/>
        <v>#DIV/0!</v>
      </c>
      <c r="BA296" s="13">
        <f t="shared" si="33"/>
        <v>1407.8815091601068</v>
      </c>
      <c r="BB296" s="13">
        <f t="shared" si="33"/>
        <v>95334.747724240049</v>
      </c>
      <c r="BC296" s="13" t="e">
        <f t="shared" ca="1" si="33"/>
        <v>#NAME?</v>
      </c>
      <c r="BD296" s="13" t="e">
        <f t="shared" si="33"/>
        <v>#DIV/0!</v>
      </c>
      <c r="BE296" s="13" t="e">
        <f t="shared" ca="1" si="33"/>
        <v>#NAME?</v>
      </c>
      <c r="BF296" s="13" t="e">
        <f t="shared" ca="1" si="33"/>
        <v>#NAME?</v>
      </c>
      <c r="BG296" s="13" t="e">
        <f t="shared" si="33"/>
        <v>#DIV/0!</v>
      </c>
      <c r="BH296" s="13">
        <f t="shared" si="33"/>
        <v>506.99211843399331</v>
      </c>
      <c r="BI296" s="13">
        <f t="shared" si="33"/>
        <v>371606.74316105136</v>
      </c>
      <c r="BJ296" s="13">
        <f t="shared" si="33"/>
        <v>229.06117363110579</v>
      </c>
      <c r="BK296" s="13">
        <f t="shared" si="33"/>
        <v>0.15039961891455778</v>
      </c>
    </row>
    <row r="297" spans="2:63" ht="15.75" customHeight="1" x14ac:dyDescent="0.2"/>
    <row r="298" spans="2:63" ht="15" customHeight="1" x14ac:dyDescent="0.25">
      <c r="B298" s="12" t="s">
        <v>1828</v>
      </c>
      <c r="C298" s="12" t="s">
        <v>1804</v>
      </c>
      <c r="D298" s="6" t="s">
        <v>1805</v>
      </c>
      <c r="E298" s="6" t="s">
        <v>1806</v>
      </c>
      <c r="F298" s="6" t="s">
        <v>1807</v>
      </c>
      <c r="G298" s="6" t="s">
        <v>1783</v>
      </c>
      <c r="H298" s="6" t="s">
        <v>1808</v>
      </c>
      <c r="I298" s="15" t="s">
        <v>1801</v>
      </c>
      <c r="J298" s="6" t="s">
        <v>1829</v>
      </c>
      <c r="K298" s="12" t="s">
        <v>1804</v>
      </c>
      <c r="L298" s="6" t="s">
        <v>1805</v>
      </c>
      <c r="M298" s="6" t="s">
        <v>1806</v>
      </c>
      <c r="N298" s="6" t="s">
        <v>1807</v>
      </c>
      <c r="O298" s="6" t="s">
        <v>1783</v>
      </c>
      <c r="P298" s="6" t="s">
        <v>1808</v>
      </c>
      <c r="Q298" s="15" t="s">
        <v>1830</v>
      </c>
      <c r="R298" s="6" t="s">
        <v>1831</v>
      </c>
    </row>
    <row r="299" spans="2:63" ht="15" customHeight="1" x14ac:dyDescent="0.25">
      <c r="B299" s="12" t="s">
        <v>1810</v>
      </c>
      <c r="C299" s="13">
        <v>7604.2030075187968</v>
      </c>
      <c r="D299" s="13">
        <v>21264.522522522522</v>
      </c>
      <c r="E299" s="13">
        <v>81080.232472324729</v>
      </c>
      <c r="F299" s="13">
        <v>15847.616788321167</v>
      </c>
      <c r="G299" s="13">
        <v>8876.9322709163353</v>
      </c>
      <c r="H299" s="13">
        <v>52816.793103448275</v>
      </c>
      <c r="I299" s="18">
        <v>118532.06315789474</v>
      </c>
      <c r="J299" s="12" t="s">
        <v>1810</v>
      </c>
      <c r="K299" s="11">
        <v>8.9770676691729334E-2</v>
      </c>
      <c r="L299" s="11">
        <v>6.6365765765765763E-2</v>
      </c>
      <c r="M299" s="11">
        <v>0.21353911439114376</v>
      </c>
      <c r="N299" s="11">
        <v>0.28157883211678814</v>
      </c>
      <c r="O299" s="11">
        <v>9.9645019920318684E-2</v>
      </c>
      <c r="P299" s="11">
        <v>0.10921954022988509</v>
      </c>
      <c r="Q299" s="16">
        <v>0.28019668306834766</v>
      </c>
      <c r="R299" s="12" t="s">
        <v>1792</v>
      </c>
      <c r="S299" s="15" t="e">
        <f ca="1">AVERAGE(BE2:BE287)</f>
        <v>#NAME?</v>
      </c>
    </row>
    <row r="300" spans="2:63" ht="15" customHeight="1" x14ac:dyDescent="0.25">
      <c r="B300" s="12" t="s">
        <v>1793</v>
      </c>
      <c r="C300" s="13">
        <v>0</v>
      </c>
      <c r="D300" s="13">
        <v>468</v>
      </c>
      <c r="E300" s="13">
        <v>0</v>
      </c>
      <c r="F300" s="13">
        <v>0</v>
      </c>
      <c r="G300" s="13">
        <v>0</v>
      </c>
      <c r="H300" s="13">
        <v>610</v>
      </c>
      <c r="I300" s="18">
        <v>4</v>
      </c>
      <c r="J300" s="12" t="s">
        <v>1793</v>
      </c>
      <c r="K300" s="11">
        <v>2.0999999999999999E-3</v>
      </c>
      <c r="L300" s="11">
        <v>3.2000000000000002E-3</v>
      </c>
      <c r="M300" s="11">
        <v>0</v>
      </c>
      <c r="N300" s="11">
        <v>4.1000000000000003E-3</v>
      </c>
      <c r="O300" s="11">
        <v>2.3999999999999998E-3</v>
      </c>
      <c r="P300" s="11">
        <v>4.7999999999999996E-3</v>
      </c>
      <c r="Q300" s="16">
        <v>1.1428571428571429E-2</v>
      </c>
      <c r="R300" s="12" t="s">
        <v>1793</v>
      </c>
      <c r="S300" s="15" t="e">
        <f ca="1">MIN(BE2:BE287)</f>
        <v>#NAME?</v>
      </c>
    </row>
    <row r="301" spans="2:63" ht="15" customHeight="1" x14ac:dyDescent="0.25">
      <c r="B301" s="12" t="s">
        <v>1794</v>
      </c>
      <c r="C301" s="13">
        <v>232768</v>
      </c>
      <c r="D301" s="13">
        <v>360546</v>
      </c>
      <c r="E301" s="13">
        <v>2130231</v>
      </c>
      <c r="F301" s="13">
        <v>464774</v>
      </c>
      <c r="G301" s="13">
        <v>250295</v>
      </c>
      <c r="H301" s="13">
        <v>892875</v>
      </c>
      <c r="I301" s="18">
        <v>4330163</v>
      </c>
      <c r="J301" s="12" t="s">
        <v>1794</v>
      </c>
      <c r="K301" s="11">
        <v>0.45100000000000001</v>
      </c>
      <c r="L301" s="11">
        <v>0.27629999999999999</v>
      </c>
      <c r="M301" s="11">
        <v>0.76139999999999997</v>
      </c>
      <c r="N301" s="11">
        <v>0.87580000000000002</v>
      </c>
      <c r="O301" s="11">
        <v>0.60450000000000004</v>
      </c>
      <c r="P301" s="11">
        <v>0.35020000000000001</v>
      </c>
      <c r="Q301" s="16">
        <v>0.85606060606060608</v>
      </c>
      <c r="R301" s="12" t="s">
        <v>1794</v>
      </c>
      <c r="S301" s="15" t="e">
        <f ca="1">MAX(BE2:BE287)</f>
        <v>#NAME?</v>
      </c>
    </row>
    <row r="302" spans="2:63" ht="15" customHeight="1" x14ac:dyDescent="0.25">
      <c r="B302" s="12" t="s">
        <v>1795</v>
      </c>
      <c r="C302" s="13">
        <v>284.75</v>
      </c>
      <c r="D302" s="13">
        <v>4076.5</v>
      </c>
      <c r="E302" s="13">
        <v>4208</v>
      </c>
      <c r="F302" s="13">
        <v>1164</v>
      </c>
      <c r="G302" s="13">
        <v>224.5</v>
      </c>
      <c r="H302" s="13">
        <v>8695.5</v>
      </c>
      <c r="I302" s="18">
        <v>6667</v>
      </c>
      <c r="J302" s="12" t="s">
        <v>1795</v>
      </c>
      <c r="K302" s="11">
        <v>3.2575E-2</v>
      </c>
      <c r="L302" s="11">
        <v>2.1900000000000003E-2</v>
      </c>
      <c r="M302" s="11">
        <v>9.7650000000000001E-2</v>
      </c>
      <c r="N302" s="11">
        <v>0.12507499999999999</v>
      </c>
      <c r="O302" s="11">
        <v>3.2250000000000001E-2</v>
      </c>
      <c r="P302" s="11">
        <v>4.7399999999999998E-2</v>
      </c>
      <c r="Q302" s="16">
        <v>0.16442001398492734</v>
      </c>
      <c r="R302" s="12" t="s">
        <v>1795</v>
      </c>
      <c r="S302" s="15" t="e">
        <f ca="1">QUARTILE(BE2:BE287,1)</f>
        <v>#NAME?</v>
      </c>
    </row>
    <row r="303" spans="2:63" ht="15" customHeight="1" x14ac:dyDescent="0.25">
      <c r="B303" s="12" t="s">
        <v>1796</v>
      </c>
      <c r="C303" s="13">
        <v>1677</v>
      </c>
      <c r="D303" s="13">
        <v>9381</v>
      </c>
      <c r="E303" s="13">
        <v>19146</v>
      </c>
      <c r="F303" s="13">
        <v>5508.5</v>
      </c>
      <c r="G303" s="13">
        <v>1798</v>
      </c>
      <c r="H303" s="13">
        <v>19425</v>
      </c>
      <c r="I303" s="18">
        <v>32400</v>
      </c>
      <c r="J303" s="12" t="s">
        <v>1796</v>
      </c>
      <c r="K303" s="11">
        <v>6.6299999999999998E-2</v>
      </c>
      <c r="L303" s="11">
        <v>4.7100000000000003E-2</v>
      </c>
      <c r="M303" s="11">
        <v>0.1905</v>
      </c>
      <c r="N303" s="11">
        <v>0.26114999999999999</v>
      </c>
      <c r="O303" s="11">
        <v>7.1800000000000003E-2</v>
      </c>
      <c r="P303" s="11">
        <v>8.0600000000000005E-2</v>
      </c>
      <c r="Q303" s="16">
        <v>0.27173929387706003</v>
      </c>
      <c r="R303" s="12" t="s">
        <v>1796</v>
      </c>
      <c r="S303" s="15" t="e">
        <f ca="1">MEDIAN(BE2:BE287)</f>
        <v>#NAME?</v>
      </c>
    </row>
    <row r="304" spans="2:63" ht="15" customHeight="1" x14ac:dyDescent="0.25">
      <c r="B304" s="12" t="s">
        <v>1797</v>
      </c>
      <c r="C304" s="13">
        <v>6955.5</v>
      </c>
      <c r="D304" s="13">
        <v>22474.5</v>
      </c>
      <c r="E304" s="13">
        <v>57426</v>
      </c>
      <c r="F304" s="13">
        <v>15228.75</v>
      </c>
      <c r="G304" s="13">
        <v>6805.5</v>
      </c>
      <c r="H304" s="13">
        <v>46432.5</v>
      </c>
      <c r="I304" s="18">
        <v>80331</v>
      </c>
      <c r="J304" s="12" t="s">
        <v>1797</v>
      </c>
      <c r="K304" s="11">
        <v>0.13462499999999999</v>
      </c>
      <c r="L304" s="11">
        <v>9.5949999999999994E-2</v>
      </c>
      <c r="M304" s="11">
        <v>0.30669999999999997</v>
      </c>
      <c r="N304" s="11">
        <v>0.39637499999999998</v>
      </c>
      <c r="O304" s="11">
        <v>0.14165</v>
      </c>
      <c r="P304" s="11">
        <v>0.16544999999999999</v>
      </c>
      <c r="Q304" s="16">
        <v>0.37370802712320128</v>
      </c>
      <c r="R304" s="12" t="s">
        <v>1797</v>
      </c>
      <c r="S304" s="15" t="e">
        <f ca="1">QUARTILE(BE2:BE287,3)</f>
        <v>#NAME?</v>
      </c>
    </row>
    <row r="305" spans="2:19" ht="15" customHeight="1" x14ac:dyDescent="0.25">
      <c r="B305" s="12" t="s">
        <v>1798</v>
      </c>
      <c r="C305" s="13">
        <v>6670.75</v>
      </c>
      <c r="D305" s="13">
        <v>18398</v>
      </c>
      <c r="E305" s="13">
        <v>53218</v>
      </c>
      <c r="F305" s="13">
        <v>14064.75</v>
      </c>
      <c r="G305" s="13">
        <v>6581</v>
      </c>
      <c r="H305" s="13">
        <v>37737</v>
      </c>
      <c r="I305" s="18">
        <v>73664</v>
      </c>
      <c r="J305" s="12" t="s">
        <v>1798</v>
      </c>
      <c r="K305" s="11">
        <v>0.10205</v>
      </c>
      <c r="L305" s="11">
        <v>7.4049999999999991E-2</v>
      </c>
      <c r="M305" s="11">
        <v>0.20904999999999996</v>
      </c>
      <c r="N305" s="11">
        <v>0.27129999999999999</v>
      </c>
      <c r="O305" s="11">
        <v>0.1094</v>
      </c>
      <c r="P305" s="11">
        <v>0.11804999999999999</v>
      </c>
      <c r="Q305" s="16">
        <v>0.20928801313827394</v>
      </c>
      <c r="R305" s="12" t="s">
        <v>1798</v>
      </c>
      <c r="S305" s="15" t="e">
        <f ca="1">S304-S302</f>
        <v>#NAME?</v>
      </c>
    </row>
    <row r="306" spans="2:19" ht="15" customHeight="1" x14ac:dyDescent="0.25">
      <c r="B306" s="12" t="s">
        <v>1799</v>
      </c>
      <c r="C306" s="13">
        <v>19214.121576358499</v>
      </c>
      <c r="D306" s="13">
        <v>40325.105591440821</v>
      </c>
      <c r="E306" s="13">
        <v>238918.31989767388</v>
      </c>
      <c r="F306" s="13">
        <v>37101.430015525453</v>
      </c>
      <c r="G306" s="13">
        <v>25321.605634860407</v>
      </c>
      <c r="H306" s="13">
        <v>119645.18631733659</v>
      </c>
      <c r="I306" s="18">
        <v>371606.74316105153</v>
      </c>
      <c r="J306" s="12" t="s">
        <v>1799</v>
      </c>
      <c r="K306" s="11">
        <v>7.5770478426955945E-2</v>
      </c>
      <c r="L306" s="11">
        <v>5.7180361370436694E-2</v>
      </c>
      <c r="M306" s="11">
        <v>0.1448619310136055</v>
      </c>
      <c r="N306" s="11">
        <v>0.18708403899188625</v>
      </c>
      <c r="O306" s="11">
        <v>9.0338086348447755E-2</v>
      </c>
      <c r="P306" s="11">
        <v>8.5385149080546063E-2</v>
      </c>
      <c r="Q306" s="16">
        <v>0.15039961891455789</v>
      </c>
      <c r="R306" s="12" t="s">
        <v>1799</v>
      </c>
      <c r="S306" s="15" t="e">
        <f ca="1">STDEV(BE2:BE287)</f>
        <v>#NAME?</v>
      </c>
    </row>
    <row r="307" spans="2:19" ht="15" customHeight="1" x14ac:dyDescent="0.25">
      <c r="I307" s="12" t="s">
        <v>1832</v>
      </c>
      <c r="J307" s="12" t="s">
        <v>1804</v>
      </c>
      <c r="K307" s="6" t="s">
        <v>1805</v>
      </c>
      <c r="L307" s="6" t="s">
        <v>1806</v>
      </c>
      <c r="M307" s="6" t="s">
        <v>1807</v>
      </c>
      <c r="N307" s="6" t="s">
        <v>1783</v>
      </c>
      <c r="O307" s="6" t="s">
        <v>1808</v>
      </c>
      <c r="R307" s="12" t="s">
        <v>1833</v>
      </c>
    </row>
    <row r="308" spans="2:19" ht="15" customHeight="1" x14ac:dyDescent="0.25">
      <c r="B308" s="12" t="s">
        <v>1834</v>
      </c>
      <c r="C308" s="12" t="s">
        <v>1804</v>
      </c>
      <c r="D308" s="6" t="s">
        <v>1805</v>
      </c>
      <c r="E308" s="6" t="s">
        <v>1806</v>
      </c>
      <c r="F308" s="6" t="s">
        <v>1807</v>
      </c>
      <c r="G308" s="6" t="s">
        <v>1783</v>
      </c>
      <c r="H308" s="6" t="s">
        <v>1808</v>
      </c>
      <c r="I308" s="12" t="s">
        <v>1792</v>
      </c>
      <c r="J308" s="15">
        <f t="shared" ref="J308:O308" si="34">AVERAGE(AT2:AT287)</f>
        <v>120.95865020767999</v>
      </c>
      <c r="K308" s="15">
        <f t="shared" si="34"/>
        <v>384.46073054696348</v>
      </c>
      <c r="L308" s="15">
        <f t="shared" si="34"/>
        <v>348.21084357381989</v>
      </c>
      <c r="M308" s="15">
        <f t="shared" si="34"/>
        <v>84.498510642080745</v>
      </c>
      <c r="N308" s="15">
        <f t="shared" si="34"/>
        <v>99.897280235759752</v>
      </c>
      <c r="O308" s="15">
        <f t="shared" si="34"/>
        <v>484.67809156315502</v>
      </c>
      <c r="R308" s="12" t="s">
        <v>1792</v>
      </c>
      <c r="S308" s="15" t="e">
        <f ca="1">AVERAGE(BF2:BF287)</f>
        <v>#NAME?</v>
      </c>
    </row>
    <row r="309" spans="2:19" ht="15" customHeight="1" x14ac:dyDescent="0.25">
      <c r="B309" s="12" t="s">
        <v>1792</v>
      </c>
      <c r="C309" s="11">
        <v>0.12046917293233084</v>
      </c>
      <c r="D309" s="11">
        <v>0.20758828828828832</v>
      </c>
      <c r="E309" s="11">
        <v>0.59540885608856087</v>
      </c>
      <c r="F309" s="11">
        <v>0.28019781021897827</v>
      </c>
      <c r="G309" s="11">
        <v>0.13345617529880477</v>
      </c>
      <c r="H309" s="11">
        <v>0.33489885057471269</v>
      </c>
      <c r="I309" s="12" t="s">
        <v>1793</v>
      </c>
      <c r="J309" s="15">
        <f t="shared" ref="J309:O309" si="35">MIN(AT2:AT287)</f>
        <v>0</v>
      </c>
      <c r="K309" s="15">
        <f t="shared" si="35"/>
        <v>43.81818181818182</v>
      </c>
      <c r="L309" s="15">
        <f t="shared" si="35"/>
        <v>3.5</v>
      </c>
      <c r="M309" s="15">
        <f t="shared" si="35"/>
        <v>0</v>
      </c>
      <c r="N309" s="15">
        <f t="shared" si="35"/>
        <v>0</v>
      </c>
      <c r="O309" s="15">
        <f t="shared" si="35"/>
        <v>46.92307692307692</v>
      </c>
      <c r="R309" s="12" t="s">
        <v>1793</v>
      </c>
      <c r="S309" s="15" t="e">
        <f ca="1">MIN(BF2:BF287)</f>
        <v>#NAME?</v>
      </c>
    </row>
    <row r="310" spans="2:19" ht="15" customHeight="1" x14ac:dyDescent="0.25">
      <c r="B310" s="12" t="s">
        <v>1793</v>
      </c>
      <c r="C310" s="11">
        <v>0</v>
      </c>
      <c r="D310" s="11">
        <v>3.5000000000000001E-3</v>
      </c>
      <c r="E310" s="11">
        <v>0</v>
      </c>
      <c r="F310" s="11">
        <v>0</v>
      </c>
      <c r="G310" s="11">
        <v>0</v>
      </c>
      <c r="H310" s="11">
        <v>1.24E-2</v>
      </c>
      <c r="I310" s="12" t="s">
        <v>1794</v>
      </c>
      <c r="J310" s="15">
        <f t="shared" ref="J310:O310" si="36">MAX(AT2:AT287)</f>
        <v>2440.3333333333335</v>
      </c>
      <c r="K310" s="15">
        <f t="shared" si="36"/>
        <v>1813.6666666666667</v>
      </c>
      <c r="L310" s="15">
        <f t="shared" si="36"/>
        <v>7527.3180212014131</v>
      </c>
      <c r="M310" s="15">
        <f t="shared" si="36"/>
        <v>1271.1034482758621</v>
      </c>
      <c r="N310" s="15">
        <f t="shared" si="36"/>
        <v>870.23809523809518</v>
      </c>
      <c r="O310" s="15">
        <f t="shared" si="36"/>
        <v>4699.3421052631575</v>
      </c>
      <c r="R310" s="12" t="s">
        <v>1794</v>
      </c>
      <c r="S310" s="15" t="e">
        <f ca="1">MAX(BF2:BF287)</f>
        <v>#NAME?</v>
      </c>
    </row>
    <row r="311" spans="2:19" ht="15" customHeight="1" x14ac:dyDescent="0.25">
      <c r="B311" s="12" t="s">
        <v>1794</v>
      </c>
      <c r="C311" s="11">
        <v>0.79949999999999999</v>
      </c>
      <c r="D311" s="11">
        <v>0.81579999999999997</v>
      </c>
      <c r="E311" s="11">
        <v>0.99260000000000004</v>
      </c>
      <c r="F311" s="11">
        <v>0.94320000000000004</v>
      </c>
      <c r="G311" s="11">
        <v>0.6905</v>
      </c>
      <c r="H311" s="11">
        <v>0.88580000000000003</v>
      </c>
      <c r="I311" s="12" t="s">
        <v>1795</v>
      </c>
      <c r="J311" s="15">
        <f t="shared" ref="J311:O311" si="37">QUARTILE(AT2:AT287,1)</f>
        <v>13.933333333333334</v>
      </c>
      <c r="K311" s="15">
        <f t="shared" si="37"/>
        <v>220.84761904761905</v>
      </c>
      <c r="L311" s="15">
        <f t="shared" si="37"/>
        <v>118.06597222222223</v>
      </c>
      <c r="M311" s="15">
        <f t="shared" si="37"/>
        <v>15.28</v>
      </c>
      <c r="N311" s="15">
        <f t="shared" si="37"/>
        <v>10.584553744128213</v>
      </c>
      <c r="O311" s="15">
        <f t="shared" si="37"/>
        <v>228.89639303482588</v>
      </c>
      <c r="R311" s="12" t="s">
        <v>1795</v>
      </c>
      <c r="S311" s="15" t="e">
        <f ca="1">QUARTILE(BF2:BF287,1)</f>
        <v>#NAME?</v>
      </c>
    </row>
    <row r="312" spans="2:19" ht="15" customHeight="1" x14ac:dyDescent="0.25">
      <c r="B312" s="12" t="s">
        <v>1795</v>
      </c>
      <c r="C312" s="11">
        <v>1.4575000000000001E-2</v>
      </c>
      <c r="D312" s="11">
        <v>6.7500000000000004E-2</v>
      </c>
      <c r="E312" s="11">
        <v>0.41544999999999999</v>
      </c>
      <c r="F312" s="11">
        <v>7.1749999999999994E-2</v>
      </c>
      <c r="G312" s="11">
        <v>8.6E-3</v>
      </c>
      <c r="H312" s="11">
        <v>0.1613</v>
      </c>
      <c r="I312" s="12" t="s">
        <v>1796</v>
      </c>
      <c r="J312" s="15">
        <f t="shared" ref="J312:O312" si="38">MEDIAN(AT2:AT287)</f>
        <v>64.702127659574472</v>
      </c>
      <c r="K312" s="15">
        <f t="shared" si="38"/>
        <v>297.38461538461536</v>
      </c>
      <c r="L312" s="15">
        <f t="shared" si="38"/>
        <v>183.54241848686291</v>
      </c>
      <c r="M312" s="15">
        <f t="shared" si="38"/>
        <v>54.391304347826086</v>
      </c>
      <c r="N312" s="15">
        <f t="shared" si="38"/>
        <v>58.220512820512823</v>
      </c>
      <c r="O312" s="15">
        <f t="shared" si="38"/>
        <v>319.81481481481484</v>
      </c>
      <c r="R312" s="12" t="s">
        <v>1796</v>
      </c>
      <c r="S312" s="15" t="e">
        <f ca="1">MEDIAN(BF2:BF287)</f>
        <v>#NAME?</v>
      </c>
    </row>
    <row r="313" spans="2:19" ht="15" customHeight="1" x14ac:dyDescent="0.25">
      <c r="B313" s="12" t="s">
        <v>1796</v>
      </c>
      <c r="C313" s="11">
        <v>6.9400000000000003E-2</v>
      </c>
      <c r="D313" s="11">
        <v>0.15720000000000001</v>
      </c>
      <c r="E313" s="11">
        <v>0.61819999999999997</v>
      </c>
      <c r="F313" s="11">
        <v>0.2399</v>
      </c>
      <c r="G313" s="11">
        <v>8.0399999999999999E-2</v>
      </c>
      <c r="H313" s="11">
        <v>0.29770000000000002</v>
      </c>
      <c r="I313" s="12" t="s">
        <v>1797</v>
      </c>
      <c r="J313" s="15">
        <f t="shared" ref="J313:O313" si="39">QUARTILE(AT2:AT287,3)</f>
        <v>144.32876712328766</v>
      </c>
      <c r="K313" s="15">
        <f t="shared" si="39"/>
        <v>477.25737704918032</v>
      </c>
      <c r="L313" s="15">
        <f t="shared" si="39"/>
        <v>314.84406215316312</v>
      </c>
      <c r="M313" s="15">
        <f t="shared" si="39"/>
        <v>109.375</v>
      </c>
      <c r="N313" s="15">
        <f t="shared" si="39"/>
        <v>130.66250000000002</v>
      </c>
      <c r="O313" s="15">
        <f t="shared" si="39"/>
        <v>491.04614745688184</v>
      </c>
      <c r="R313" s="12" t="s">
        <v>1797</v>
      </c>
      <c r="S313" s="15" t="e">
        <f ca="1">QUARTILE(BF2:BF287,3)</f>
        <v>#NAME?</v>
      </c>
    </row>
    <row r="314" spans="2:19" ht="15" customHeight="1" x14ac:dyDescent="0.25">
      <c r="B314" s="12" t="s">
        <v>1797</v>
      </c>
      <c r="C314" s="11">
        <v>0.17610000000000001</v>
      </c>
      <c r="D314" s="11">
        <v>0.29694999999999999</v>
      </c>
      <c r="E314" s="11">
        <v>0.80145</v>
      </c>
      <c r="F314" s="11">
        <v>0.45422499999999999</v>
      </c>
      <c r="G314" s="11">
        <v>0.1991</v>
      </c>
      <c r="H314" s="11">
        <v>0.52279999999999993</v>
      </c>
      <c r="I314" s="12" t="s">
        <v>1798</v>
      </c>
      <c r="J314" s="15">
        <f t="shared" ref="J314:O314" si="40">J313-J311</f>
        <v>130.39543378995432</v>
      </c>
      <c r="K314" s="15">
        <f t="shared" si="40"/>
        <v>256.40975800156127</v>
      </c>
      <c r="L314" s="15">
        <f t="shared" si="40"/>
        <v>196.77808993094089</v>
      </c>
      <c r="M314" s="15">
        <f t="shared" si="40"/>
        <v>94.094999999999999</v>
      </c>
      <c r="N314" s="15">
        <f t="shared" si="40"/>
        <v>120.07794625587181</v>
      </c>
      <c r="O314" s="15">
        <f t="shared" si="40"/>
        <v>262.14975442205593</v>
      </c>
      <c r="R314" s="12" t="s">
        <v>1798</v>
      </c>
      <c r="S314" s="15" t="e">
        <f ca="1">S313-S311</f>
        <v>#NAME?</v>
      </c>
    </row>
    <row r="315" spans="2:19" ht="15" customHeight="1" x14ac:dyDescent="0.25">
      <c r="B315" s="12" t="s">
        <v>1798</v>
      </c>
      <c r="C315" s="11">
        <v>0.161525</v>
      </c>
      <c r="D315" s="11">
        <v>0.22944999999999999</v>
      </c>
      <c r="E315" s="11">
        <v>0.38600000000000001</v>
      </c>
      <c r="F315" s="11">
        <v>0.38247500000000001</v>
      </c>
      <c r="G315" s="11">
        <v>0.1905</v>
      </c>
      <c r="H315" s="11">
        <v>0.36149999999999993</v>
      </c>
      <c r="I315" s="12" t="s">
        <v>1799</v>
      </c>
      <c r="J315" s="15">
        <f t="shared" ref="J315:O315" si="41">STDEV(AT2:AT287)</f>
        <v>240.00312653207601</v>
      </c>
      <c r="K315" s="15">
        <f t="shared" si="41"/>
        <v>278.38958761461134</v>
      </c>
      <c r="L315" s="15">
        <f t="shared" si="41"/>
        <v>692.43080154988957</v>
      </c>
      <c r="M315" s="15">
        <f t="shared" si="41"/>
        <v>117.48457776644517</v>
      </c>
      <c r="N315" s="15">
        <f t="shared" si="41"/>
        <v>132.87042820290483</v>
      </c>
      <c r="O315" s="15">
        <f t="shared" si="41"/>
        <v>648.13221860010731</v>
      </c>
      <c r="R315" s="12" t="s">
        <v>1799</v>
      </c>
      <c r="S315" s="15" t="e">
        <f ca="1">STDEV(BF2:BF287)</f>
        <v>#NAME?</v>
      </c>
    </row>
    <row r="316" spans="2:19" ht="15" customHeight="1" x14ac:dyDescent="0.25">
      <c r="B316" s="12" t="s">
        <v>1799</v>
      </c>
      <c r="C316" s="11">
        <v>0.14147773859446569</v>
      </c>
      <c r="D316" s="11">
        <v>0.1794161317054136</v>
      </c>
      <c r="E316" s="11">
        <v>0.25026738307736013</v>
      </c>
      <c r="F316" s="11">
        <v>0.22922569471171061</v>
      </c>
      <c r="G316" s="11">
        <v>0.15121200002550447</v>
      </c>
      <c r="H316" s="11">
        <v>0.2281301538413692</v>
      </c>
    </row>
    <row r="317" spans="2:19" ht="15.75" customHeight="1" x14ac:dyDescent="0.2"/>
    <row r="318" spans="2:19" ht="15.75" customHeight="1" x14ac:dyDescent="0.25">
      <c r="B318" s="15" t="s">
        <v>1835</v>
      </c>
      <c r="C318" s="12" t="s">
        <v>1812</v>
      </c>
      <c r="D318" s="6" t="s">
        <v>1813</v>
      </c>
      <c r="E318" s="6" t="s">
        <v>1814</v>
      </c>
      <c r="F318" s="6" t="s">
        <v>1815</v>
      </c>
      <c r="G318" s="6" t="s">
        <v>1816</v>
      </c>
      <c r="H318" s="6" t="s">
        <v>1817</v>
      </c>
    </row>
    <row r="319" spans="2:19" ht="15.75" customHeight="1" x14ac:dyDescent="0.25">
      <c r="B319" s="12" t="s">
        <v>1810</v>
      </c>
      <c r="C319" s="15" t="str">
        <f t="shared" ref="C319:H319" si="42">TEXT(C299,"0,") &amp; "K (" &amp; TEXT(C309, "0%") &amp; ")"</f>
        <v>8K (12%)</v>
      </c>
      <c r="D319" s="15" t="str">
        <f t="shared" si="42"/>
        <v>21K (21%)</v>
      </c>
      <c r="E319" s="15" t="str">
        <f t="shared" si="42"/>
        <v>81K (60%)</v>
      </c>
      <c r="F319" s="15" t="str">
        <f t="shared" si="42"/>
        <v>16K (28%)</v>
      </c>
      <c r="G319" s="15" t="str">
        <f t="shared" si="42"/>
        <v>9K (13%)</v>
      </c>
      <c r="H319" s="15" t="str">
        <f t="shared" si="42"/>
        <v>53K (33%)</v>
      </c>
    </row>
    <row r="320" spans="2:19" ht="15.75" customHeight="1" x14ac:dyDescent="0.25">
      <c r="B320" s="12" t="s">
        <v>1793</v>
      </c>
      <c r="C320" s="15" t="str">
        <f t="shared" ref="C320:H320" si="43">TEXT(C300,"0,") &amp; "K (" &amp; TEXT(C310, "0%") &amp; ")"</f>
        <v>0K (0%)</v>
      </c>
      <c r="D320" s="15" t="str">
        <f t="shared" si="43"/>
        <v>0K (0%)</v>
      </c>
      <c r="E320" s="15" t="str">
        <f t="shared" si="43"/>
        <v>0K (0%)</v>
      </c>
      <c r="F320" s="15" t="str">
        <f t="shared" si="43"/>
        <v>0K (0%)</v>
      </c>
      <c r="G320" s="15" t="str">
        <f t="shared" si="43"/>
        <v>0K (0%)</v>
      </c>
      <c r="H320" s="15" t="str">
        <f t="shared" si="43"/>
        <v>1K (1%)</v>
      </c>
    </row>
    <row r="321" spans="2:16" ht="15.75" customHeight="1" x14ac:dyDescent="0.25">
      <c r="B321" s="12" t="s">
        <v>1794</v>
      </c>
      <c r="C321" s="15" t="str">
        <f t="shared" ref="C321:H321" si="44">TEXT(C301,"0,") &amp; "K (" &amp; TEXT(C311, "0%") &amp; ")"</f>
        <v>233K (80%)</v>
      </c>
      <c r="D321" s="15" t="str">
        <f t="shared" si="44"/>
        <v>361K (82%)</v>
      </c>
      <c r="E321" s="15" t="str">
        <f t="shared" si="44"/>
        <v>2130K (99%)</v>
      </c>
      <c r="F321" s="15" t="str">
        <f t="shared" si="44"/>
        <v>465K (94%)</v>
      </c>
      <c r="G321" s="15" t="str">
        <f t="shared" si="44"/>
        <v>250K (69%)</v>
      </c>
      <c r="H321" s="15" t="str">
        <f t="shared" si="44"/>
        <v>893K (89%)</v>
      </c>
    </row>
    <row r="322" spans="2:16" ht="15.75" customHeight="1" x14ac:dyDescent="0.25">
      <c r="B322" s="12" t="s">
        <v>1795</v>
      </c>
      <c r="C322" s="15" t="str">
        <f t="shared" ref="C322:H322" si="45">TEXT(C302,"0,") &amp; "K (" &amp; TEXT(C312, "0%") &amp; ")"</f>
        <v>0K (1%)</v>
      </c>
      <c r="D322" s="15" t="str">
        <f t="shared" si="45"/>
        <v>4K (7%)</v>
      </c>
      <c r="E322" s="15" t="str">
        <f t="shared" si="45"/>
        <v>4K (42%)</v>
      </c>
      <c r="F322" s="15" t="str">
        <f t="shared" si="45"/>
        <v>1K (7%)</v>
      </c>
      <c r="G322" s="15" t="str">
        <f t="shared" si="45"/>
        <v>0K (1%)</v>
      </c>
      <c r="H322" s="15" t="str">
        <f t="shared" si="45"/>
        <v>9K (16%)</v>
      </c>
    </row>
    <row r="323" spans="2:16" ht="15.75" customHeight="1" x14ac:dyDescent="0.25">
      <c r="B323" s="12" t="s">
        <v>1796</v>
      </c>
      <c r="C323" s="15" t="str">
        <f t="shared" ref="C323:H323" si="46">TEXT(C303,"0,") &amp; "K (" &amp; TEXT(C313, "0%") &amp; ")"</f>
        <v>2K (7%)</v>
      </c>
      <c r="D323" s="15" t="str">
        <f t="shared" si="46"/>
        <v>9K (16%)</v>
      </c>
      <c r="E323" s="15" t="str">
        <f t="shared" si="46"/>
        <v>19K (62%)</v>
      </c>
      <c r="F323" s="15" t="str">
        <f t="shared" si="46"/>
        <v>6K (24%)</v>
      </c>
      <c r="G323" s="15" t="str">
        <f t="shared" si="46"/>
        <v>2K (8%)</v>
      </c>
      <c r="H323" s="15" t="str">
        <f t="shared" si="46"/>
        <v>19K (30%)</v>
      </c>
    </row>
    <row r="324" spans="2:16" ht="15.75" customHeight="1" x14ac:dyDescent="0.25">
      <c r="B324" s="12" t="s">
        <v>1797</v>
      </c>
      <c r="C324" s="15" t="str">
        <f t="shared" ref="C324:H324" si="47">TEXT(C304,"0,") &amp; "K (" &amp; TEXT(C314, "0%") &amp; ")"</f>
        <v>7K (18%)</v>
      </c>
      <c r="D324" s="15" t="str">
        <f t="shared" si="47"/>
        <v>22K (30%)</v>
      </c>
      <c r="E324" s="15" t="str">
        <f t="shared" si="47"/>
        <v>57K (80%)</v>
      </c>
      <c r="F324" s="15" t="str">
        <f t="shared" si="47"/>
        <v>15K (45%)</v>
      </c>
      <c r="G324" s="15" t="str">
        <f t="shared" si="47"/>
        <v>7K (20%)</v>
      </c>
      <c r="H324" s="15" t="str">
        <f t="shared" si="47"/>
        <v>46K (52%)</v>
      </c>
    </row>
    <row r="325" spans="2:16" ht="15.75" customHeight="1" x14ac:dyDescent="0.25">
      <c r="B325" s="12" t="s">
        <v>1798</v>
      </c>
      <c r="C325" s="15" t="str">
        <f t="shared" ref="C325:H325" si="48">TEXT(C305,"0,") &amp; "K (" &amp; TEXT(C315, "0%") &amp; ")"</f>
        <v>7K (16%)</v>
      </c>
      <c r="D325" s="15" t="str">
        <f t="shared" si="48"/>
        <v>18K (23%)</v>
      </c>
      <c r="E325" s="15" t="str">
        <f t="shared" si="48"/>
        <v>53K (39%)</v>
      </c>
      <c r="F325" s="15" t="str">
        <f t="shared" si="48"/>
        <v>14K (38%)</v>
      </c>
      <c r="G325" s="15" t="str">
        <f t="shared" si="48"/>
        <v>7K (19%)</v>
      </c>
      <c r="H325" s="15" t="str">
        <f t="shared" si="48"/>
        <v>38K (36%)</v>
      </c>
    </row>
    <row r="326" spans="2:16" ht="15.75" customHeight="1" x14ac:dyDescent="0.25">
      <c r="B326" s="12" t="s">
        <v>1799</v>
      </c>
      <c r="C326" s="15" t="str">
        <f t="shared" ref="C326:H326" si="49">TEXT(C306,"0,") &amp; "K (" &amp; TEXT(C316, "0%") &amp; ")"</f>
        <v>19K (14%)</v>
      </c>
      <c r="D326" s="15" t="str">
        <f t="shared" si="49"/>
        <v>40K (18%)</v>
      </c>
      <c r="E326" s="15" t="str">
        <f t="shared" si="49"/>
        <v>239K (25%)</v>
      </c>
      <c r="F326" s="15" t="str">
        <f t="shared" si="49"/>
        <v>37K (23%)</v>
      </c>
      <c r="G326" s="15" t="str">
        <f t="shared" si="49"/>
        <v>25K (15%)</v>
      </c>
      <c r="H326" s="15" t="str">
        <f t="shared" si="49"/>
        <v>120K (23%)</v>
      </c>
    </row>
    <row r="327" spans="2:16" ht="15.75" customHeight="1" x14ac:dyDescent="0.25">
      <c r="J327" s="12" t="s">
        <v>1812</v>
      </c>
      <c r="K327" s="6" t="s">
        <v>1813</v>
      </c>
      <c r="L327" s="6" t="s">
        <v>1814</v>
      </c>
      <c r="M327" s="6" t="s">
        <v>1815</v>
      </c>
      <c r="N327" s="6" t="s">
        <v>1816</v>
      </c>
      <c r="O327" s="6" t="s">
        <v>1817</v>
      </c>
    </row>
    <row r="328" spans="2:16" ht="15.75" customHeight="1" x14ac:dyDescent="0.25">
      <c r="I328" s="8" t="s">
        <v>1810</v>
      </c>
      <c r="J328" s="6" t="str">
        <f t="shared" ref="J328:O328" si="50">IF(J308&gt;=1000, TEXT(J308/1000, "0") &amp; "K", TEXT(J308, "0")) &amp; " (" &amp; TEXT(J318, "0.00%") &amp; ")"</f>
        <v>121 (0.00%)</v>
      </c>
      <c r="K328" s="6" t="str">
        <f t="shared" si="50"/>
        <v>384 (0.00%)</v>
      </c>
      <c r="L328" s="6" t="str">
        <f t="shared" si="50"/>
        <v>348 (0.00%)</v>
      </c>
      <c r="M328" s="6" t="str">
        <f t="shared" si="50"/>
        <v>84 (0.00%)</v>
      </c>
      <c r="N328" s="6" t="str">
        <f t="shared" si="50"/>
        <v>100 (0.00%)</v>
      </c>
      <c r="O328" s="6" t="str">
        <f t="shared" si="50"/>
        <v>485 (0.00%)</v>
      </c>
      <c r="P328" s="6"/>
    </row>
    <row r="329" spans="2:16" ht="15.75" customHeight="1" x14ac:dyDescent="0.25">
      <c r="I329" s="10" t="s">
        <v>1793</v>
      </c>
      <c r="J329" s="6" t="str">
        <f t="shared" ref="J329:O329" si="51">IF(J309&gt;=1000, TEXT(J309/1000, "0") &amp; "K", TEXT(J309, "0")) &amp; " (" &amp; TEXT(J319, "0.00%") &amp; ")"</f>
        <v>0 (0.00%)</v>
      </c>
      <c r="K329" s="6" t="str">
        <f t="shared" si="51"/>
        <v>44 (0.00%)</v>
      </c>
      <c r="L329" s="6" t="str">
        <f t="shared" si="51"/>
        <v>4 (0.00%)</v>
      </c>
      <c r="M329" s="6" t="str">
        <f t="shared" si="51"/>
        <v>0 (0.00%)</v>
      </c>
      <c r="N329" s="6" t="str">
        <f t="shared" si="51"/>
        <v>0 (0.00%)</v>
      </c>
      <c r="O329" s="6" t="str">
        <f t="shared" si="51"/>
        <v>47 (0.00%)</v>
      </c>
      <c r="P329" s="6"/>
    </row>
    <row r="330" spans="2:16" ht="15.75" customHeight="1" x14ac:dyDescent="0.25">
      <c r="I330" s="10" t="s">
        <v>1794</v>
      </c>
      <c r="J330" s="6" t="str">
        <f t="shared" ref="J330:O330" si="52">IF(J310&gt;=1000, TEXT(J310/1000, "0") &amp; "K", TEXT(J310, "0")) &amp; " (" &amp; TEXT(J320, "0.00%") &amp; ")"</f>
        <v>2K (0.00%)</v>
      </c>
      <c r="K330" s="6" t="str">
        <f t="shared" si="52"/>
        <v>2K (0.00%)</v>
      </c>
      <c r="L330" s="6" t="str">
        <f t="shared" si="52"/>
        <v>8K (0.00%)</v>
      </c>
      <c r="M330" s="6" t="str">
        <f t="shared" si="52"/>
        <v>1K (0.00%)</v>
      </c>
      <c r="N330" s="6" t="str">
        <f t="shared" si="52"/>
        <v>870 (0.00%)</v>
      </c>
      <c r="O330" s="6" t="str">
        <f t="shared" si="52"/>
        <v>5K (0.00%)</v>
      </c>
      <c r="P330" s="6"/>
    </row>
    <row r="331" spans="2:16" ht="15.75" customHeight="1" x14ac:dyDescent="0.25">
      <c r="I331" s="10" t="s">
        <v>1795</v>
      </c>
      <c r="J331" s="6" t="str">
        <f t="shared" ref="J331:O331" si="53">IF(J311&gt;=1000, TEXT(J311/1000, "0") &amp; "K", TEXT(J311, "0")) &amp; " (" &amp; TEXT(J321, "0.00%") &amp; ")"</f>
        <v>14 (0.00%)</v>
      </c>
      <c r="K331" s="6" t="str">
        <f t="shared" si="53"/>
        <v>221 (0.00%)</v>
      </c>
      <c r="L331" s="6" t="str">
        <f t="shared" si="53"/>
        <v>118 (0.00%)</v>
      </c>
      <c r="M331" s="6" t="str">
        <f t="shared" si="53"/>
        <v>15 (0.00%)</v>
      </c>
      <c r="N331" s="6" t="str">
        <f t="shared" si="53"/>
        <v>11 (0.00%)</v>
      </c>
      <c r="O331" s="6" t="str">
        <f t="shared" si="53"/>
        <v>229 (0.00%)</v>
      </c>
      <c r="P331" s="6"/>
    </row>
    <row r="332" spans="2:16" ht="15.75" customHeight="1" x14ac:dyDescent="0.25">
      <c r="I332" s="10" t="s">
        <v>1796</v>
      </c>
      <c r="J332" s="6" t="str">
        <f t="shared" ref="J332:O332" si="54">IF(J312&gt;=1000, TEXT(J312/1000, "0") &amp; "K", TEXT(J312, "0")) &amp; " (" &amp; TEXT(J322, "0.00%") &amp; ")"</f>
        <v>65 (0.00%)</v>
      </c>
      <c r="K332" s="6" t="str">
        <f t="shared" si="54"/>
        <v>297 (0.00%)</v>
      </c>
      <c r="L332" s="6" t="str">
        <f t="shared" si="54"/>
        <v>184 (0.00%)</v>
      </c>
      <c r="M332" s="6" t="str">
        <f t="shared" si="54"/>
        <v>54 (0.00%)</v>
      </c>
      <c r="N332" s="6" t="str">
        <f t="shared" si="54"/>
        <v>58 (0.00%)</v>
      </c>
      <c r="O332" s="6" t="str">
        <f t="shared" si="54"/>
        <v>320 (0.00%)</v>
      </c>
      <c r="P332" s="6"/>
    </row>
    <row r="333" spans="2:16" ht="15.75" customHeight="1" x14ac:dyDescent="0.25">
      <c r="I333" s="10" t="s">
        <v>1797</v>
      </c>
      <c r="J333" s="6" t="str">
        <f t="shared" ref="J333:O333" si="55">IF(J313&gt;=1000, TEXT(J313/1000, "0") &amp; "K", TEXT(J313, "0")) &amp; " (" &amp; TEXT(J323, "0.00%") &amp; ")"</f>
        <v>144 (0.00%)</v>
      </c>
      <c r="K333" s="6" t="str">
        <f t="shared" si="55"/>
        <v>477 (0.00%)</v>
      </c>
      <c r="L333" s="6" t="str">
        <f t="shared" si="55"/>
        <v>315 (0.00%)</v>
      </c>
      <c r="M333" s="6" t="str">
        <f t="shared" si="55"/>
        <v>109 (0.00%)</v>
      </c>
      <c r="N333" s="6" t="str">
        <f t="shared" si="55"/>
        <v>131 (0.00%)</v>
      </c>
      <c r="O333" s="6" t="str">
        <f t="shared" si="55"/>
        <v>491 (0.00%)</v>
      </c>
      <c r="P333" s="6"/>
    </row>
    <row r="334" spans="2:16" ht="15.75" customHeight="1" x14ac:dyDescent="0.25">
      <c r="I334" s="10" t="s">
        <v>1798</v>
      </c>
      <c r="J334" s="6" t="str">
        <f t="shared" ref="J334:O334" si="56">IF(J314&gt;=1000, TEXT(J314/1000, "0") &amp; "K", TEXT(J314, "0")) &amp; " (" &amp; TEXT(J324, "0.00%") &amp; ")"</f>
        <v>130 (0.00%)</v>
      </c>
      <c r="K334" s="6" t="str">
        <f t="shared" si="56"/>
        <v>256 (0.00%)</v>
      </c>
      <c r="L334" s="6" t="str">
        <f t="shared" si="56"/>
        <v>197 (0.00%)</v>
      </c>
      <c r="M334" s="6" t="str">
        <f t="shared" si="56"/>
        <v>94 (0.00%)</v>
      </c>
      <c r="N334" s="6" t="str">
        <f t="shared" si="56"/>
        <v>120 (0.00%)</v>
      </c>
      <c r="O334" s="6" t="str">
        <f t="shared" si="56"/>
        <v>262 (0.00%)</v>
      </c>
      <c r="P334" s="6"/>
    </row>
    <row r="335" spans="2:16" ht="15.75" customHeight="1" x14ac:dyDescent="0.25">
      <c r="I335" s="10" t="s">
        <v>1799</v>
      </c>
      <c r="J335" s="6" t="str">
        <f t="shared" ref="J335:O335" si="57">IF(J315&gt;=1000, TEXT(J315/1000, "0") &amp; "K", TEXT(J315, "0")) &amp; " (" &amp; TEXT(J325, "0.00%") &amp; ")"</f>
        <v>240 (0.00%)</v>
      </c>
      <c r="K335" s="6" t="str">
        <f t="shared" si="57"/>
        <v>278 (0.00%)</v>
      </c>
      <c r="L335" s="6" t="str">
        <f t="shared" si="57"/>
        <v>692 (0.00%)</v>
      </c>
      <c r="M335" s="6" t="str">
        <f t="shared" si="57"/>
        <v>117 (0.00%)</v>
      </c>
      <c r="N335" s="6" t="str">
        <f t="shared" si="57"/>
        <v>133 (0.00%)</v>
      </c>
      <c r="O335" s="6" t="str">
        <f t="shared" si="57"/>
        <v>648 (0.00%)</v>
      </c>
      <c r="P335" s="6"/>
    </row>
    <row r="336" spans="2:1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K100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2.625" defaultRowHeight="15" customHeight="1" x14ac:dyDescent="0.2"/>
  <cols>
    <col min="1" max="6" width="12.625" customWidth="1"/>
  </cols>
  <sheetData>
    <row r="1" spans="1:63" ht="45" x14ac:dyDescent="0.25">
      <c r="A1" s="1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7" t="s">
        <v>16</v>
      </c>
      <c r="R1" s="17" t="s">
        <v>17</v>
      </c>
      <c r="S1" s="17" t="s">
        <v>18</v>
      </c>
      <c r="T1" s="17" t="s">
        <v>19</v>
      </c>
      <c r="U1" s="17" t="s">
        <v>20</v>
      </c>
      <c r="V1" s="17" t="s">
        <v>21</v>
      </c>
      <c r="W1" s="17" t="s">
        <v>22</v>
      </c>
      <c r="X1" s="17" t="s">
        <v>23</v>
      </c>
      <c r="Y1" s="17" t="s">
        <v>24</v>
      </c>
      <c r="Z1" s="17" t="s">
        <v>25</v>
      </c>
      <c r="AA1" s="17" t="s">
        <v>26</v>
      </c>
      <c r="AB1" s="17" t="s">
        <v>27</v>
      </c>
      <c r="AC1" s="17" t="s">
        <v>28</v>
      </c>
      <c r="AD1" s="17" t="s">
        <v>29</v>
      </c>
      <c r="AE1" s="17" t="s">
        <v>30</v>
      </c>
      <c r="AF1" s="17" t="s">
        <v>31</v>
      </c>
      <c r="AG1" s="17" t="s">
        <v>32</v>
      </c>
      <c r="AH1" s="17" t="s">
        <v>33</v>
      </c>
      <c r="AI1" s="17" t="s">
        <v>34</v>
      </c>
      <c r="AJ1" s="17" t="s">
        <v>35</v>
      </c>
      <c r="AK1" s="17" t="s">
        <v>36</v>
      </c>
      <c r="AL1" s="17" t="s">
        <v>37</v>
      </c>
      <c r="AM1" s="17" t="s">
        <v>38</v>
      </c>
      <c r="AN1" s="17" t="s">
        <v>39</v>
      </c>
      <c r="AO1" s="17" t="s">
        <v>40</v>
      </c>
      <c r="AP1" s="17" t="s">
        <v>41</v>
      </c>
      <c r="AQ1" s="17" t="s">
        <v>42</v>
      </c>
      <c r="AR1" s="17" t="s">
        <v>43</v>
      </c>
      <c r="AT1" s="3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4"/>
      <c r="BA1" s="5" t="s">
        <v>50</v>
      </c>
      <c r="BB1" s="5" t="s">
        <v>51</v>
      </c>
      <c r="BC1" s="5" t="s">
        <v>52</v>
      </c>
      <c r="BD1" s="4"/>
      <c r="BE1" s="4" t="s">
        <v>53</v>
      </c>
      <c r="BF1" s="4" t="s">
        <v>54</v>
      </c>
      <c r="BG1" s="4" t="s">
        <v>55</v>
      </c>
      <c r="BH1" s="4" t="s">
        <v>56</v>
      </c>
      <c r="BI1" s="4" t="s">
        <v>57</v>
      </c>
      <c r="BJ1" s="4" t="s">
        <v>58</v>
      </c>
      <c r="BK1" s="4" t="s">
        <v>59</v>
      </c>
    </row>
    <row r="2" spans="1:63" ht="15" customHeight="1" x14ac:dyDescent="0.25">
      <c r="A2" s="8" t="s">
        <v>1490</v>
      </c>
      <c r="B2" s="9" t="s">
        <v>1777</v>
      </c>
      <c r="C2" s="9">
        <v>1</v>
      </c>
      <c r="D2" s="9">
        <v>2</v>
      </c>
      <c r="E2" s="9">
        <v>0</v>
      </c>
      <c r="F2" s="9">
        <v>0</v>
      </c>
      <c r="G2" s="9">
        <v>1.72E-2</v>
      </c>
      <c r="H2" s="9">
        <v>0</v>
      </c>
      <c r="I2" s="9">
        <v>0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T2" s="6">
        <f t="shared" ref="AT2:AT256" si="0">IF(D2 = 0, "", F2 / D2)</f>
        <v>0</v>
      </c>
      <c r="AU2" s="6" t="str">
        <f t="shared" ref="AU2:AU256" si="1">IF(K2 = 0, "", M2 / K2)</f>
        <v/>
      </c>
      <c r="AV2" s="6" t="str">
        <f t="shared" ref="AV2:AV256" si="2">IF(R2 = 0, "", T2 / R2)</f>
        <v/>
      </c>
      <c r="AW2" s="7" t="str">
        <f t="shared" ref="AW2:AW256" si="3">IF(Y2 = 0, "", AA2 / Y2)</f>
        <v/>
      </c>
      <c r="AX2" s="6" t="str">
        <f t="shared" ref="AX2:AX256" si="4">IF(AF2 = 0, "", AH2 / AF2)</f>
        <v/>
      </c>
      <c r="AY2" s="6" t="str">
        <f t="shared" ref="AY2:AY256" si="5">IF(AM2 = 0, "", AO2 / AM2)</f>
        <v/>
      </c>
      <c r="BA2" s="6">
        <f>VLOOKUP(A2, ALL_AP_DATA!$A$2:$F$3600, 6, FALSE)</f>
        <v>116</v>
      </c>
      <c r="BB2" s="6">
        <f>VLOOKUP(A2, projmetadata!$A$2:$D$2036, 4, FALSE)</f>
        <v>22421</v>
      </c>
      <c r="BC2" s="6" t="e">
        <f t="array" aca="1" ref="BC2" ca="1">_xludf.IFS(I2&lt;&gt;0, F2/I2, P2&lt;&gt;0, M2/P2, W2&lt;&gt;0, T2/W2, AD2&lt;&gt;0, AA2/AD2, AK2&lt;&gt;0, AH2/AK2, AR2&lt;&gt;0, AO2/AR2, TRUE, 0)</f>
        <v>#NAME?</v>
      </c>
      <c r="BE2" s="6" t="e">
        <f t="shared" ref="BE2:BE4" ca="1" si="6">BC2/BB2</f>
        <v>#NAME?</v>
      </c>
      <c r="BF2" s="6" t="e">
        <f t="shared" ref="BF2:BF4" ca="1" si="7">BC2/BA2</f>
        <v>#NAME?</v>
      </c>
      <c r="BG2" s="6">
        <f t="shared" ref="BG2:BG4" si="8">BI2/BB2</f>
        <v>1.070425047946122E-3</v>
      </c>
      <c r="BH2" s="6">
        <f>VLOOKUP(A2, ALL_AP_DATA!$A$2:$D$3600, 3, FALSE)</f>
        <v>2</v>
      </c>
      <c r="BI2" s="6">
        <f>VLOOKUP(A2, ALL_AP_DATA!$A$2:$E$3600, 5, FALSE)</f>
        <v>24</v>
      </c>
      <c r="BJ2" s="6">
        <f t="shared" ref="BJ2:BJ256" si="9">BI2/BA2</f>
        <v>0.20689655172413793</v>
      </c>
      <c r="BK2" s="6">
        <f t="shared" ref="BK2:BK4" si="10">BH2/BA2</f>
        <v>1.7241379310344827E-2</v>
      </c>
    </row>
    <row r="3" spans="1:63" ht="15" customHeight="1" x14ac:dyDescent="0.25">
      <c r="A3" s="8" t="s">
        <v>1492</v>
      </c>
      <c r="B3" s="9" t="s">
        <v>1777</v>
      </c>
      <c r="C3" s="9">
        <v>3</v>
      </c>
      <c r="D3" s="9">
        <v>9</v>
      </c>
      <c r="E3" s="9">
        <v>27</v>
      </c>
      <c r="F3" s="9">
        <v>440</v>
      </c>
      <c r="G3" s="9">
        <v>5.1999999999999998E-2</v>
      </c>
      <c r="H3" s="9">
        <v>0.1812</v>
      </c>
      <c r="I3" s="9">
        <v>2.06E-2</v>
      </c>
      <c r="J3" s="8"/>
      <c r="K3" s="8"/>
      <c r="L3" s="8"/>
      <c r="M3" s="8"/>
      <c r="N3" s="8"/>
      <c r="O3" s="8"/>
      <c r="P3" s="8"/>
      <c r="Q3" s="9">
        <v>11</v>
      </c>
      <c r="R3" s="9">
        <v>38</v>
      </c>
      <c r="S3" s="9">
        <v>126</v>
      </c>
      <c r="T3" s="9">
        <v>10305</v>
      </c>
      <c r="U3" s="9">
        <v>0.21970000000000001</v>
      </c>
      <c r="V3" s="9">
        <v>0.84560000000000002</v>
      </c>
      <c r="W3" s="9">
        <v>0.48209999999999997</v>
      </c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T3" s="6">
        <f t="shared" si="0"/>
        <v>48.888888888888886</v>
      </c>
      <c r="AU3" s="6" t="str">
        <f t="shared" si="1"/>
        <v/>
      </c>
      <c r="AV3" s="6">
        <f t="shared" si="2"/>
        <v>271.18421052631578</v>
      </c>
      <c r="AW3" s="7" t="str">
        <f t="shared" si="3"/>
        <v/>
      </c>
      <c r="AX3" s="6" t="str">
        <f t="shared" si="4"/>
        <v/>
      </c>
      <c r="AY3" s="6" t="str">
        <f t="shared" si="5"/>
        <v/>
      </c>
      <c r="BA3" s="6">
        <f>VLOOKUP(A3, ALL_AP_DATA!$A$2:$F$3600, 6, FALSE)</f>
        <v>173</v>
      </c>
      <c r="BB3" s="6">
        <f>VLOOKUP(A3, projmetadata!$A$2:$D$2036, 4, FALSE)</f>
        <v>8892</v>
      </c>
      <c r="BC3" s="6" t="e">
        <f t="array" aca="1" ref="BC3" ca="1">_xludf.IFS(I3&lt;&gt;0, F3/I3, P3&lt;&gt;0, M3/P3, W3&lt;&gt;0, T3/W3, AD3&lt;&gt;0, AA3/AD3, AK3&lt;&gt;0, AH3/AK3, AR3&lt;&gt;0, AO3/AR3, TRUE, 0)</f>
        <v>#NAME?</v>
      </c>
      <c r="BE3" s="6" t="e">
        <f t="shared" ca="1" si="6"/>
        <v>#NAME?</v>
      </c>
      <c r="BF3" s="6" t="e">
        <f t="shared" ca="1" si="7"/>
        <v>#NAME?</v>
      </c>
      <c r="BG3" s="6">
        <f t="shared" si="8"/>
        <v>2.4038461538461537</v>
      </c>
      <c r="BH3" s="6">
        <f>VLOOKUP(A3, ALL_AP_DATA!$A$2:$D$3600, 3, FALSE)</f>
        <v>43</v>
      </c>
      <c r="BI3" s="6">
        <f>VLOOKUP(A3, ALL_AP_DATA!$A$2:$E$3600, 5, FALSE)</f>
        <v>21375</v>
      </c>
      <c r="BJ3" s="6">
        <f t="shared" si="9"/>
        <v>123.55491329479769</v>
      </c>
      <c r="BK3" s="6">
        <f t="shared" si="10"/>
        <v>0.24855491329479767</v>
      </c>
    </row>
    <row r="4" spans="1:63" ht="15" customHeight="1" x14ac:dyDescent="0.25">
      <c r="A4" s="8" t="s">
        <v>1493</v>
      </c>
      <c r="B4" s="9" t="s">
        <v>1777</v>
      </c>
      <c r="C4" s="9">
        <v>4</v>
      </c>
      <c r="D4" s="9">
        <v>16</v>
      </c>
      <c r="E4" s="9">
        <v>1</v>
      </c>
      <c r="F4" s="9">
        <v>19</v>
      </c>
      <c r="G4" s="9">
        <v>7.3400000000000007E-2</v>
      </c>
      <c r="H4" s="9">
        <v>7.6899999999999996E-2</v>
      </c>
      <c r="I4" s="9">
        <v>0.46339999999999998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9">
        <v>2</v>
      </c>
      <c r="AF4" s="9">
        <v>7</v>
      </c>
      <c r="AG4" s="9">
        <v>0</v>
      </c>
      <c r="AH4" s="9">
        <v>0</v>
      </c>
      <c r="AI4" s="9">
        <v>3.2099999999999997E-2</v>
      </c>
      <c r="AJ4" s="9">
        <v>0</v>
      </c>
      <c r="AK4" s="9">
        <v>0</v>
      </c>
      <c r="AL4" s="8"/>
      <c r="AM4" s="8"/>
      <c r="AN4" s="8"/>
      <c r="AO4" s="8"/>
      <c r="AP4" s="8"/>
      <c r="AQ4" s="8"/>
      <c r="AR4" s="8"/>
      <c r="AT4" s="6">
        <f t="shared" si="0"/>
        <v>1.1875</v>
      </c>
      <c r="AU4" s="6" t="str">
        <f t="shared" si="1"/>
        <v/>
      </c>
      <c r="AV4" s="6" t="str">
        <f t="shared" si="2"/>
        <v/>
      </c>
      <c r="AW4" s="7" t="str">
        <f t="shared" si="3"/>
        <v/>
      </c>
      <c r="AX4" s="6">
        <f t="shared" si="4"/>
        <v>0</v>
      </c>
      <c r="AY4" s="6" t="str">
        <f t="shared" si="5"/>
        <v/>
      </c>
      <c r="BA4" s="6">
        <f>VLOOKUP(A4, ALL_AP_DATA!$A$2:$F$3600, 6, FALSE)</f>
        <v>218</v>
      </c>
      <c r="BB4" s="6">
        <f>VLOOKUP(A4, projmetadata!$A$2:$D$2036, 4, FALSE)</f>
        <v>18810</v>
      </c>
      <c r="BC4" s="6" t="e">
        <f t="array" aca="1" ref="BC4" ca="1">_xludf.IFS(I4&lt;&gt;0, F4/I4, P4&lt;&gt;0, M4/P4, W4&lt;&gt;0, T4/W4, AD4&lt;&gt;0, AA4/AD4, AK4&lt;&gt;0, AH4/AK4, AR4&lt;&gt;0, AO4/AR4, TRUE, 0)</f>
        <v>#NAME?</v>
      </c>
      <c r="BE4" s="6" t="e">
        <f t="shared" ca="1" si="6"/>
        <v>#NAME?</v>
      </c>
      <c r="BF4" s="6" t="e">
        <f t="shared" ca="1" si="7"/>
        <v>#NAME?</v>
      </c>
      <c r="BG4" s="6">
        <f t="shared" si="8"/>
        <v>2.1796916533758639E-3</v>
      </c>
      <c r="BH4" s="6">
        <f>VLOOKUP(A4, ALL_AP_DATA!$A$2:$D$3600, 3, FALSE)</f>
        <v>18</v>
      </c>
      <c r="BI4" s="6">
        <f>VLOOKUP(A4, ALL_AP_DATA!$A$2:$E$3600, 5, FALSE)</f>
        <v>41</v>
      </c>
      <c r="BJ4" s="6">
        <f t="shared" si="9"/>
        <v>0.18807339449541285</v>
      </c>
      <c r="BK4" s="6">
        <f t="shared" si="10"/>
        <v>8.2568807339449546E-2</v>
      </c>
    </row>
    <row r="5" spans="1:63" ht="15" customHeight="1" x14ac:dyDescent="0.25">
      <c r="A5" s="8" t="s">
        <v>1494</v>
      </c>
      <c r="B5" s="9" t="s">
        <v>1777</v>
      </c>
      <c r="C5" s="9">
        <v>2</v>
      </c>
      <c r="D5" s="9">
        <v>22</v>
      </c>
      <c r="E5" s="9">
        <v>412</v>
      </c>
      <c r="F5" s="9">
        <v>6712</v>
      </c>
      <c r="G5" s="9">
        <v>8.2699999999999996E-2</v>
      </c>
      <c r="H5" s="9">
        <v>0.3075</v>
      </c>
      <c r="I5" s="9">
        <v>0.1479</v>
      </c>
      <c r="J5" s="9">
        <v>4</v>
      </c>
      <c r="K5" s="9">
        <v>42</v>
      </c>
      <c r="L5" s="9">
        <v>533</v>
      </c>
      <c r="M5" s="9">
        <v>9332</v>
      </c>
      <c r="N5" s="9">
        <v>0.15790000000000001</v>
      </c>
      <c r="O5" s="9">
        <v>0.39779999999999999</v>
      </c>
      <c r="P5" s="9">
        <v>0.2056</v>
      </c>
      <c r="Q5" s="9">
        <v>29</v>
      </c>
      <c r="R5" s="9">
        <v>159</v>
      </c>
      <c r="S5" s="9">
        <v>1285</v>
      </c>
      <c r="T5" s="9">
        <v>40079</v>
      </c>
      <c r="U5" s="9">
        <v>0.59770000000000001</v>
      </c>
      <c r="V5" s="9">
        <v>0.95899999999999996</v>
      </c>
      <c r="W5" s="9">
        <v>0.88300000000000001</v>
      </c>
      <c r="X5" s="9">
        <v>3</v>
      </c>
      <c r="Y5" s="9">
        <v>31</v>
      </c>
      <c r="Z5" s="9">
        <v>550</v>
      </c>
      <c r="AA5" s="9">
        <v>9902</v>
      </c>
      <c r="AB5" s="9">
        <v>0.11650000000000001</v>
      </c>
      <c r="AC5" s="9">
        <v>0.41039999999999999</v>
      </c>
      <c r="AD5" s="9">
        <v>0.21820000000000001</v>
      </c>
      <c r="AE5" s="8"/>
      <c r="AF5" s="8"/>
      <c r="AG5" s="8"/>
      <c r="AH5" s="8"/>
      <c r="AI5" s="8"/>
      <c r="AJ5" s="8"/>
      <c r="AK5" s="8"/>
      <c r="AL5" s="9">
        <v>7</v>
      </c>
      <c r="AM5" s="9">
        <v>85</v>
      </c>
      <c r="AN5" s="9">
        <v>1087</v>
      </c>
      <c r="AO5" s="9">
        <v>23185</v>
      </c>
      <c r="AP5" s="9">
        <v>0.31950000000000001</v>
      </c>
      <c r="AQ5" s="9">
        <v>0.81120000000000003</v>
      </c>
      <c r="AR5" s="9">
        <v>0.51080000000000003</v>
      </c>
      <c r="AT5" s="6">
        <f t="shared" si="0"/>
        <v>305.09090909090907</v>
      </c>
      <c r="AU5" s="6">
        <f t="shared" si="1"/>
        <v>222.1904761904762</v>
      </c>
      <c r="AV5" s="6">
        <f t="shared" si="2"/>
        <v>252.06918238993711</v>
      </c>
      <c r="AW5" s="7">
        <f t="shared" si="3"/>
        <v>319.41935483870969</v>
      </c>
      <c r="AX5" s="6" t="str">
        <f t="shared" si="4"/>
        <v/>
      </c>
      <c r="AY5" s="6">
        <f t="shared" si="5"/>
        <v>272.76470588235293</v>
      </c>
      <c r="BA5" s="6">
        <f>VLOOKUP(A5, ALL_AP_DATA!$A$2:$F$3600, 6, FALSE)</f>
        <v>266</v>
      </c>
      <c r="BB5" s="6"/>
      <c r="BC5" s="6"/>
      <c r="BE5" s="6"/>
      <c r="BF5" s="6"/>
      <c r="BG5" s="6"/>
      <c r="BH5" s="6">
        <f>VLOOKUP(A5, ALL_AP_DATA!$A$2:$D$3600, 3, FALSE)</f>
        <v>163</v>
      </c>
      <c r="BI5" s="6">
        <f>VLOOKUP(A5, ALL_AP_DATA!$A$2:$E$3600, 5, FALSE)</f>
        <v>45389</v>
      </c>
      <c r="BJ5" s="6">
        <f t="shared" si="9"/>
        <v>170.63533834586465</v>
      </c>
      <c r="BK5" s="6"/>
    </row>
    <row r="6" spans="1:63" ht="15" customHeight="1" x14ac:dyDescent="0.25">
      <c r="A6" s="8" t="s">
        <v>1495</v>
      </c>
      <c r="B6" s="9" t="s">
        <v>1777</v>
      </c>
      <c r="C6" s="9">
        <v>2</v>
      </c>
      <c r="D6" s="9">
        <v>4</v>
      </c>
      <c r="E6" s="9">
        <v>0</v>
      </c>
      <c r="F6" s="9">
        <v>0</v>
      </c>
      <c r="G6" s="9">
        <v>2.8799999999999999E-2</v>
      </c>
      <c r="H6" s="9">
        <v>0</v>
      </c>
      <c r="I6" s="9">
        <v>0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9">
        <v>1</v>
      </c>
      <c r="AF6" s="9">
        <v>2</v>
      </c>
      <c r="AG6" s="9">
        <v>0</v>
      </c>
      <c r="AH6" s="9">
        <v>0</v>
      </c>
      <c r="AI6" s="9">
        <v>1.44E-2</v>
      </c>
      <c r="AJ6" s="9">
        <v>0</v>
      </c>
      <c r="AK6" s="9">
        <v>0</v>
      </c>
      <c r="AL6" s="8"/>
      <c r="AM6" s="8"/>
      <c r="AN6" s="8"/>
      <c r="AO6" s="8"/>
      <c r="AP6" s="8"/>
      <c r="AQ6" s="8"/>
      <c r="AR6" s="8"/>
      <c r="AT6" s="6">
        <f t="shared" si="0"/>
        <v>0</v>
      </c>
      <c r="AU6" s="6" t="str">
        <f t="shared" si="1"/>
        <v/>
      </c>
      <c r="AV6" s="6" t="str">
        <f t="shared" si="2"/>
        <v/>
      </c>
      <c r="AW6" s="7" t="str">
        <f t="shared" si="3"/>
        <v/>
      </c>
      <c r="AX6" s="6">
        <f t="shared" si="4"/>
        <v>0</v>
      </c>
      <c r="AY6" s="6" t="str">
        <f t="shared" si="5"/>
        <v/>
      </c>
      <c r="BA6" s="6">
        <f>VLOOKUP(A6, ALL_AP_DATA!$A$2:$F$3600, 6, FALSE)</f>
        <v>139</v>
      </c>
      <c r="BB6" s="6">
        <f>VLOOKUP(A6, projmetadata!$A$2:$D$2036, 4, FALSE)</f>
        <v>8923</v>
      </c>
      <c r="BC6" s="6" t="e">
        <f t="array" aca="1" ref="BC6" ca="1">_xludf.IFS(I6&lt;&gt;0, F6/I6, P6&lt;&gt;0, M6/P6, W6&lt;&gt;0, T6/W6, AD6&lt;&gt;0, AA6/AD6, AK6&lt;&gt;0, AH6/AK6, AR6&lt;&gt;0, AO6/AR6, TRUE, 0)</f>
        <v>#NAME?</v>
      </c>
      <c r="BE6" s="6" t="e">
        <f t="shared" ref="BE6:BE49" ca="1" si="11">BC6/BB6</f>
        <v>#NAME?</v>
      </c>
      <c r="BF6" s="6" t="e">
        <f t="shared" ref="BF6:BF49" ca="1" si="12">BC6/BA6</f>
        <v>#NAME?</v>
      </c>
      <c r="BG6" s="6">
        <f t="shared" ref="BG6:BG49" si="13">BI6/BB6</f>
        <v>1.7146699540513281E-2</v>
      </c>
      <c r="BH6" s="6">
        <f>VLOOKUP(A6, ALL_AP_DATA!$A$2:$D$3600, 3, FALSE)</f>
        <v>4</v>
      </c>
      <c r="BI6" s="6">
        <f>VLOOKUP(A6, ALL_AP_DATA!$A$2:$E$3600, 5, FALSE)</f>
        <v>153</v>
      </c>
      <c r="BJ6" s="6">
        <f t="shared" si="9"/>
        <v>1.1007194244604317</v>
      </c>
      <c r="BK6" s="6">
        <f t="shared" ref="BK6:BK49" si="14">BH6/BA6</f>
        <v>2.8776978417266189E-2</v>
      </c>
    </row>
    <row r="7" spans="1:63" ht="15" customHeight="1" x14ac:dyDescent="0.25">
      <c r="A7" s="8" t="s">
        <v>1496</v>
      </c>
      <c r="B7" s="9" t="s">
        <v>1777</v>
      </c>
      <c r="C7" s="9">
        <v>1</v>
      </c>
      <c r="D7" s="9">
        <v>2</v>
      </c>
      <c r="E7" s="9">
        <v>6</v>
      </c>
      <c r="F7" s="9">
        <v>62</v>
      </c>
      <c r="G7" s="9">
        <v>1.4200000000000001E-2</v>
      </c>
      <c r="H7" s="9">
        <v>0.46150000000000002</v>
      </c>
      <c r="I7" s="9">
        <v>2.3599999999999999E-2</v>
      </c>
      <c r="J7" s="8"/>
      <c r="K7" s="8"/>
      <c r="L7" s="8"/>
      <c r="M7" s="8"/>
      <c r="N7" s="8"/>
      <c r="O7" s="8"/>
      <c r="P7" s="8"/>
      <c r="Q7" s="9">
        <v>4</v>
      </c>
      <c r="R7" s="9">
        <v>20</v>
      </c>
      <c r="S7" s="9">
        <v>12</v>
      </c>
      <c r="T7" s="9">
        <v>1035</v>
      </c>
      <c r="U7" s="9">
        <v>0.14180000000000001</v>
      </c>
      <c r="V7" s="9">
        <v>0.92310000000000003</v>
      </c>
      <c r="W7" s="9">
        <v>0.39369999999999999</v>
      </c>
      <c r="X7" s="9">
        <v>1</v>
      </c>
      <c r="Y7" s="9">
        <v>17</v>
      </c>
      <c r="Z7" s="9">
        <v>3</v>
      </c>
      <c r="AA7" s="9">
        <v>101</v>
      </c>
      <c r="AB7" s="9">
        <v>0.1206</v>
      </c>
      <c r="AC7" s="9">
        <v>0.23080000000000001</v>
      </c>
      <c r="AD7" s="9">
        <v>3.8399999999999997E-2</v>
      </c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T7" s="6">
        <f t="shared" si="0"/>
        <v>31</v>
      </c>
      <c r="AU7" s="6" t="str">
        <f t="shared" si="1"/>
        <v/>
      </c>
      <c r="AV7" s="6">
        <f t="shared" si="2"/>
        <v>51.75</v>
      </c>
      <c r="AW7" s="7">
        <f t="shared" si="3"/>
        <v>5.9411764705882355</v>
      </c>
      <c r="AX7" s="6" t="str">
        <f t="shared" si="4"/>
        <v/>
      </c>
      <c r="AY7" s="6" t="str">
        <f t="shared" si="5"/>
        <v/>
      </c>
      <c r="BA7" s="6">
        <f>VLOOKUP(A7, ALL_AP_DATA!$A$2:$F$3600, 6, FALSE)</f>
        <v>141</v>
      </c>
      <c r="BB7" s="6">
        <f>VLOOKUP(A7, projmetadata!$A$2:$D$2036, 4, FALSE)</f>
        <v>7240</v>
      </c>
      <c r="BC7" s="6" t="e">
        <f t="array" aca="1" ref="BC7" ca="1">_xludf.IFS(I7&lt;&gt;0, F7/I7, P7&lt;&gt;0, M7/P7, W7&lt;&gt;0, T7/W7, AD7&lt;&gt;0, AA7/AD7, AK7&lt;&gt;0, AH7/AK7, AR7&lt;&gt;0, AO7/AR7, TRUE, 0)</f>
        <v>#NAME?</v>
      </c>
      <c r="BE7" s="6" t="e">
        <f t="shared" ca="1" si="11"/>
        <v>#NAME?</v>
      </c>
      <c r="BF7" s="6" t="e">
        <f t="shared" ca="1" si="12"/>
        <v>#NAME?</v>
      </c>
      <c r="BG7" s="6">
        <f t="shared" si="13"/>
        <v>0.36312154696132598</v>
      </c>
      <c r="BH7" s="6">
        <f>VLOOKUP(A7, ALL_AP_DATA!$A$2:$D$3600, 3, FALSE)</f>
        <v>37</v>
      </c>
      <c r="BI7" s="6">
        <f>VLOOKUP(A7, ALL_AP_DATA!$A$2:$E$3600, 5, FALSE)</f>
        <v>2629</v>
      </c>
      <c r="BJ7" s="6">
        <f t="shared" si="9"/>
        <v>18.645390070921987</v>
      </c>
      <c r="BK7" s="6">
        <f t="shared" si="14"/>
        <v>0.26241134751773049</v>
      </c>
    </row>
    <row r="8" spans="1:63" ht="15" customHeight="1" x14ac:dyDescent="0.25">
      <c r="A8" s="8" t="s">
        <v>1497</v>
      </c>
      <c r="B8" s="9" t="s">
        <v>1777</v>
      </c>
      <c r="C8" s="8"/>
      <c r="D8" s="8"/>
      <c r="E8" s="8"/>
      <c r="F8" s="8"/>
      <c r="G8" s="8"/>
      <c r="H8" s="8"/>
      <c r="I8" s="8"/>
      <c r="J8" s="9">
        <v>1</v>
      </c>
      <c r="K8" s="9">
        <v>9</v>
      </c>
      <c r="L8" s="9">
        <v>90</v>
      </c>
      <c r="M8" s="9">
        <v>4926</v>
      </c>
      <c r="N8" s="9">
        <v>3.9E-2</v>
      </c>
      <c r="O8" s="9">
        <v>0.17929999999999999</v>
      </c>
      <c r="P8" s="9">
        <v>0.1178</v>
      </c>
      <c r="Q8" s="9">
        <v>17</v>
      </c>
      <c r="R8" s="9">
        <v>113</v>
      </c>
      <c r="S8" s="9">
        <v>476</v>
      </c>
      <c r="T8" s="9">
        <v>36738</v>
      </c>
      <c r="U8" s="9">
        <v>0.48920000000000002</v>
      </c>
      <c r="V8" s="9">
        <v>0.94820000000000004</v>
      </c>
      <c r="W8" s="9">
        <v>0.87839999999999996</v>
      </c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T8" s="6" t="str">
        <f t="shared" si="0"/>
        <v/>
      </c>
      <c r="AU8" s="6">
        <f t="shared" si="1"/>
        <v>547.33333333333337</v>
      </c>
      <c r="AV8" s="6">
        <f t="shared" si="2"/>
        <v>325.11504424778764</v>
      </c>
      <c r="AW8" s="7" t="str">
        <f t="shared" si="3"/>
        <v/>
      </c>
      <c r="AX8" s="6" t="str">
        <f t="shared" si="4"/>
        <v/>
      </c>
      <c r="AY8" s="6" t="str">
        <f t="shared" si="5"/>
        <v/>
      </c>
      <c r="BA8" s="6">
        <f>VLOOKUP(A8, ALL_AP_DATA!$A$2:$F$3600, 6, FALSE)</f>
        <v>231</v>
      </c>
      <c r="BB8" s="6">
        <f>VLOOKUP(A8, projmetadata!$A$2:$D$2036, 4, FALSE)</f>
        <v>13552</v>
      </c>
      <c r="BC8" s="6" t="e">
        <f t="array" aca="1" ref="BC8" ca="1">_xludf.IFS(I8&lt;&gt;0, F8/I8, P8&lt;&gt;0, M8/P8, W8&lt;&gt;0, T8/W8, AD8&lt;&gt;0, AA8/AD8, AK8&lt;&gt;0, AH8/AK8, AR8&lt;&gt;0, AO8/AR8, TRUE, 0)</f>
        <v>#NAME?</v>
      </c>
      <c r="BE8" s="6" t="e">
        <f t="shared" ca="1" si="11"/>
        <v>#NAME?</v>
      </c>
      <c r="BF8" s="6" t="e">
        <f t="shared" ca="1" si="12"/>
        <v>#NAME?</v>
      </c>
      <c r="BG8" s="6">
        <f t="shared" si="13"/>
        <v>3.0861127508854782</v>
      </c>
      <c r="BH8" s="6">
        <f>VLOOKUP(A8, ALL_AP_DATA!$A$2:$D$3600, 3, FALSE)</f>
        <v>113</v>
      </c>
      <c r="BI8" s="6">
        <f>VLOOKUP(A8, ALL_AP_DATA!$A$2:$E$3600, 5, FALSE)</f>
        <v>41823</v>
      </c>
      <c r="BJ8" s="6">
        <f t="shared" si="9"/>
        <v>181.05194805194805</v>
      </c>
      <c r="BK8" s="6">
        <f t="shared" si="14"/>
        <v>0.48917748917748916</v>
      </c>
    </row>
    <row r="9" spans="1:63" ht="15" customHeight="1" x14ac:dyDescent="0.25">
      <c r="A9" s="8" t="s">
        <v>1498</v>
      </c>
      <c r="B9" s="9" t="s">
        <v>1777</v>
      </c>
      <c r="C9" s="9">
        <v>4</v>
      </c>
      <c r="D9" s="9">
        <v>12</v>
      </c>
      <c r="E9" s="9">
        <v>3</v>
      </c>
      <c r="F9" s="9">
        <v>48</v>
      </c>
      <c r="G9" s="9">
        <v>3.5400000000000001E-2</v>
      </c>
      <c r="H9" s="9">
        <v>0.13039999999999999</v>
      </c>
      <c r="I9" s="9">
        <v>2.5999999999999999E-3</v>
      </c>
      <c r="J9" s="8"/>
      <c r="K9" s="8"/>
      <c r="L9" s="8"/>
      <c r="M9" s="8"/>
      <c r="N9" s="8"/>
      <c r="O9" s="8"/>
      <c r="P9" s="8"/>
      <c r="Q9" s="9">
        <v>2</v>
      </c>
      <c r="R9" s="9">
        <v>13</v>
      </c>
      <c r="S9" s="9">
        <v>16</v>
      </c>
      <c r="T9" s="9">
        <v>773</v>
      </c>
      <c r="U9" s="9">
        <v>3.8300000000000001E-2</v>
      </c>
      <c r="V9" s="9">
        <v>0.69569999999999999</v>
      </c>
      <c r="W9" s="9">
        <v>4.2200000000000001E-2</v>
      </c>
      <c r="X9" s="8"/>
      <c r="Y9" s="8"/>
      <c r="Z9" s="8"/>
      <c r="AA9" s="8"/>
      <c r="AB9" s="8"/>
      <c r="AC9" s="8"/>
      <c r="AD9" s="8"/>
      <c r="AE9" s="9">
        <v>4</v>
      </c>
      <c r="AF9" s="9">
        <v>9</v>
      </c>
      <c r="AG9" s="9">
        <v>2</v>
      </c>
      <c r="AH9" s="9">
        <v>12</v>
      </c>
      <c r="AI9" s="9">
        <v>2.6499999999999999E-2</v>
      </c>
      <c r="AJ9" s="9">
        <v>8.6999999999999994E-2</v>
      </c>
      <c r="AK9" s="9">
        <v>6.9999999999999999E-4</v>
      </c>
      <c r="AL9" s="8"/>
      <c r="AM9" s="8"/>
      <c r="AN9" s="8"/>
      <c r="AO9" s="8"/>
      <c r="AP9" s="8"/>
      <c r="AQ9" s="8"/>
      <c r="AR9" s="8"/>
      <c r="AT9" s="6">
        <f t="shared" si="0"/>
        <v>4</v>
      </c>
      <c r="AU9" s="6" t="str">
        <f t="shared" si="1"/>
        <v/>
      </c>
      <c r="AV9" s="6">
        <f t="shared" si="2"/>
        <v>59.46153846153846</v>
      </c>
      <c r="AW9" s="7" t="str">
        <f t="shared" si="3"/>
        <v/>
      </c>
      <c r="AX9" s="6">
        <f t="shared" si="4"/>
        <v>1.3333333333333333</v>
      </c>
      <c r="AY9" s="6" t="str">
        <f t="shared" si="5"/>
        <v/>
      </c>
      <c r="BA9" s="6">
        <f>VLOOKUP(A9, ALL_AP_DATA!$A$2:$F$3600, 6, FALSE)</f>
        <v>339</v>
      </c>
      <c r="BB9" s="6">
        <f>VLOOKUP(A9, projmetadata!$A$2:$D$2036, 4, FALSE)</f>
        <v>28563</v>
      </c>
      <c r="BC9" s="6" t="e">
        <f t="array" aca="1" ref="BC9" ca="1">_xludf.IFS(I9&lt;&gt;0, F9/I9, P9&lt;&gt;0, M9/P9, W9&lt;&gt;0, T9/W9, AD9&lt;&gt;0, AA9/AD9, AK9&lt;&gt;0, AH9/AK9, AR9&lt;&gt;0, AO9/AR9, TRUE, 0)</f>
        <v>#NAME?</v>
      </c>
      <c r="BE9" s="6" t="e">
        <f t="shared" ca="1" si="11"/>
        <v>#NAME?</v>
      </c>
      <c r="BF9" s="6" t="e">
        <f t="shared" ca="1" si="12"/>
        <v>#NAME?</v>
      </c>
      <c r="BG9" s="6">
        <f t="shared" si="13"/>
        <v>0.64086405489619436</v>
      </c>
      <c r="BH9" s="6">
        <f>VLOOKUP(A9, ALL_AP_DATA!$A$2:$D$3600, 3, FALSE)</f>
        <v>30</v>
      </c>
      <c r="BI9" s="6">
        <f>VLOOKUP(A9, ALL_AP_DATA!$A$2:$E$3600, 5, FALSE)</f>
        <v>18305</v>
      </c>
      <c r="BJ9" s="6">
        <f t="shared" si="9"/>
        <v>53.997050147492622</v>
      </c>
      <c r="BK9" s="6">
        <f t="shared" si="14"/>
        <v>8.8495575221238937E-2</v>
      </c>
    </row>
    <row r="10" spans="1:63" ht="15" customHeight="1" x14ac:dyDescent="0.25">
      <c r="A10" s="8" t="s">
        <v>1499</v>
      </c>
      <c r="B10" s="9" t="s">
        <v>1777</v>
      </c>
      <c r="C10" s="9">
        <v>6</v>
      </c>
      <c r="D10" s="9">
        <v>26</v>
      </c>
      <c r="E10" s="9">
        <v>147</v>
      </c>
      <c r="F10" s="9">
        <v>5240</v>
      </c>
      <c r="G10" s="9">
        <v>4.36E-2</v>
      </c>
      <c r="H10" s="9">
        <v>0.34189999999999998</v>
      </c>
      <c r="I10" s="9">
        <v>0.1452</v>
      </c>
      <c r="J10" s="8"/>
      <c r="K10" s="8"/>
      <c r="L10" s="8"/>
      <c r="M10" s="8"/>
      <c r="N10" s="8"/>
      <c r="O10" s="8"/>
      <c r="P10" s="8"/>
      <c r="Q10" s="9">
        <v>22</v>
      </c>
      <c r="R10" s="9">
        <v>118</v>
      </c>
      <c r="S10" s="9">
        <v>368</v>
      </c>
      <c r="T10" s="9">
        <v>28705</v>
      </c>
      <c r="U10" s="9">
        <v>0.19800000000000001</v>
      </c>
      <c r="V10" s="9">
        <v>0.85580000000000001</v>
      </c>
      <c r="W10" s="9">
        <v>0.79569999999999996</v>
      </c>
      <c r="X10" s="9">
        <v>8</v>
      </c>
      <c r="Y10" s="9">
        <v>27</v>
      </c>
      <c r="Z10" s="9">
        <v>135</v>
      </c>
      <c r="AA10" s="9">
        <v>4811</v>
      </c>
      <c r="AB10" s="9">
        <v>4.53E-2</v>
      </c>
      <c r="AC10" s="9">
        <v>0.314</v>
      </c>
      <c r="AD10" s="9">
        <v>0.13339999999999999</v>
      </c>
      <c r="AE10" s="9">
        <v>6</v>
      </c>
      <c r="AF10" s="9">
        <v>23</v>
      </c>
      <c r="AG10" s="9">
        <v>108</v>
      </c>
      <c r="AH10" s="9">
        <v>3301</v>
      </c>
      <c r="AI10" s="9">
        <v>3.8600000000000002E-2</v>
      </c>
      <c r="AJ10" s="9">
        <v>0.25119999999999998</v>
      </c>
      <c r="AK10" s="9">
        <v>9.1499999999999998E-2</v>
      </c>
      <c r="AL10" s="8"/>
      <c r="AM10" s="8"/>
      <c r="AN10" s="8"/>
      <c r="AO10" s="8"/>
      <c r="AP10" s="8"/>
      <c r="AQ10" s="8"/>
      <c r="AR10" s="8"/>
      <c r="AT10" s="6">
        <f t="shared" si="0"/>
        <v>201.53846153846155</v>
      </c>
      <c r="AU10" s="6" t="str">
        <f t="shared" si="1"/>
        <v/>
      </c>
      <c r="AV10" s="6">
        <f t="shared" si="2"/>
        <v>243.26271186440678</v>
      </c>
      <c r="AW10" s="7">
        <f t="shared" si="3"/>
        <v>178.18518518518519</v>
      </c>
      <c r="AX10" s="6">
        <f t="shared" si="4"/>
        <v>143.52173913043478</v>
      </c>
      <c r="AY10" s="6" t="str">
        <f t="shared" si="5"/>
        <v/>
      </c>
      <c r="BA10" s="6">
        <f>VLOOKUP(A10, ALL_AP_DATA!$A$2:$F$3600, 6, FALSE)</f>
        <v>596</v>
      </c>
      <c r="BB10" s="6">
        <f>VLOOKUP(A10, projmetadata!$A$2:$D$2036, 4, FALSE)</f>
        <v>43685</v>
      </c>
      <c r="BC10" s="6" t="e">
        <f t="array" aca="1" ref="BC10" ca="1">_xludf.IFS(I10&lt;&gt;0, F10/I10, P10&lt;&gt;0, M10/P10, W10&lt;&gt;0, T10/W10, AD10&lt;&gt;0, AA10/AD10, AK10&lt;&gt;0, AH10/AK10, AR10&lt;&gt;0, AO10/AR10, TRUE, 0)</f>
        <v>#NAME?</v>
      </c>
      <c r="BE10" s="6" t="e">
        <f t="shared" ca="1" si="11"/>
        <v>#NAME?</v>
      </c>
      <c r="BF10" s="6" t="e">
        <f t="shared" ca="1" si="12"/>
        <v>#NAME?</v>
      </c>
      <c r="BG10" s="6">
        <f t="shared" si="13"/>
        <v>0.82584411125100143</v>
      </c>
      <c r="BH10" s="6">
        <f>VLOOKUP(A10, ALL_AP_DATA!$A$2:$D$3600, 3, FALSE)</f>
        <v>161</v>
      </c>
      <c r="BI10" s="6">
        <f>VLOOKUP(A10, ALL_AP_DATA!$A$2:$E$3600, 5, FALSE)</f>
        <v>36077</v>
      </c>
      <c r="BJ10" s="6">
        <f t="shared" si="9"/>
        <v>60.531879194630875</v>
      </c>
      <c r="BK10" s="6">
        <f t="shared" si="14"/>
        <v>0.27013422818791949</v>
      </c>
    </row>
    <row r="11" spans="1:63" ht="15" customHeight="1" x14ac:dyDescent="0.25">
      <c r="A11" s="8" t="s">
        <v>1500</v>
      </c>
      <c r="B11" s="9" t="s">
        <v>1777</v>
      </c>
      <c r="C11" s="9">
        <v>10</v>
      </c>
      <c r="D11" s="9">
        <v>21</v>
      </c>
      <c r="E11" s="9">
        <v>99</v>
      </c>
      <c r="F11" s="9">
        <v>4946</v>
      </c>
      <c r="G11" s="9">
        <v>7.3000000000000001E-3</v>
      </c>
      <c r="H11" s="9">
        <v>5.3900000000000003E-2</v>
      </c>
      <c r="I11" s="9">
        <v>8.0999999999999996E-3</v>
      </c>
      <c r="J11" s="8"/>
      <c r="K11" s="8"/>
      <c r="L11" s="8"/>
      <c r="M11" s="8"/>
      <c r="N11" s="8"/>
      <c r="O11" s="8"/>
      <c r="P11" s="8"/>
      <c r="Q11" s="9">
        <v>175</v>
      </c>
      <c r="R11" s="9">
        <v>926</v>
      </c>
      <c r="S11" s="9">
        <v>1518</v>
      </c>
      <c r="T11" s="9">
        <v>248344</v>
      </c>
      <c r="U11" s="9">
        <v>0.32029999999999997</v>
      </c>
      <c r="V11" s="9">
        <v>0.82589999999999997</v>
      </c>
      <c r="W11" s="9">
        <v>0.40589999999999998</v>
      </c>
      <c r="X11" s="8"/>
      <c r="Y11" s="8"/>
      <c r="Z11" s="8"/>
      <c r="AA11" s="8"/>
      <c r="AB11" s="8"/>
      <c r="AC11" s="8"/>
      <c r="AD11" s="8"/>
      <c r="AE11" s="9">
        <v>7</v>
      </c>
      <c r="AF11" s="9">
        <v>46</v>
      </c>
      <c r="AG11" s="9">
        <v>67</v>
      </c>
      <c r="AH11" s="9">
        <v>3370</v>
      </c>
      <c r="AI11" s="9">
        <v>1.5900000000000001E-2</v>
      </c>
      <c r="AJ11" s="9">
        <v>3.6499999999999998E-2</v>
      </c>
      <c r="AK11" s="9">
        <v>5.4999999999999997E-3</v>
      </c>
      <c r="AL11" s="8"/>
      <c r="AM11" s="8"/>
      <c r="AN11" s="8"/>
      <c r="AO11" s="8"/>
      <c r="AP11" s="8"/>
      <c r="AQ11" s="8"/>
      <c r="AR11" s="8"/>
      <c r="AT11" s="6">
        <f t="shared" si="0"/>
        <v>235.52380952380952</v>
      </c>
      <c r="AU11" s="6" t="str">
        <f t="shared" si="1"/>
        <v/>
      </c>
      <c r="AV11" s="6">
        <f t="shared" si="2"/>
        <v>268.19006479481641</v>
      </c>
      <c r="AW11" s="7" t="str">
        <f t="shared" si="3"/>
        <v/>
      </c>
      <c r="AX11" s="6">
        <f t="shared" si="4"/>
        <v>73.260869565217391</v>
      </c>
      <c r="AY11" s="6" t="str">
        <f t="shared" si="5"/>
        <v/>
      </c>
      <c r="BA11" s="6">
        <f>VLOOKUP(A11, ALL_AP_DATA!$A$2:$F$3600, 6, FALSE)</f>
        <v>2891</v>
      </c>
      <c r="BB11" s="6">
        <f>VLOOKUP(A11, projmetadata!$A$2:$D$2036, 4, FALSE)</f>
        <v>87683</v>
      </c>
      <c r="BC11" s="6" t="e">
        <f t="array" aca="1" ref="BC11" ca="1">_xludf.IFS(I11&lt;&gt;0, F11/I11, P11&lt;&gt;0, M11/P11, W11&lt;&gt;0, T11/W11, AD11&lt;&gt;0, AA11/AD11, AK11&lt;&gt;0, AH11/AK11, AR11&lt;&gt;0, AO11/AR11, TRUE, 0)</f>
        <v>#NAME?</v>
      </c>
      <c r="BE11" s="6" t="e">
        <f t="shared" ca="1" si="11"/>
        <v>#NAME?</v>
      </c>
      <c r="BF11" s="6" t="e">
        <f t="shared" ca="1" si="12"/>
        <v>#NAME?</v>
      </c>
      <c r="BG11" s="6">
        <f t="shared" si="13"/>
        <v>6.9774414652783321</v>
      </c>
      <c r="BH11" s="6">
        <f>VLOOKUP(A11, ALL_AP_DATA!$A$2:$D$3600, 3, FALSE)</f>
        <v>967</v>
      </c>
      <c r="BI11" s="6">
        <f>VLOOKUP(A11, ALL_AP_DATA!$A$2:$E$3600, 5, FALSE)</f>
        <v>611803</v>
      </c>
      <c r="BJ11" s="6">
        <f t="shared" si="9"/>
        <v>211.62331373227258</v>
      </c>
      <c r="BK11" s="6">
        <f t="shared" si="14"/>
        <v>0.3344863369076444</v>
      </c>
    </row>
    <row r="12" spans="1:63" ht="15" customHeight="1" x14ac:dyDescent="0.25">
      <c r="A12" s="8" t="s">
        <v>1501</v>
      </c>
      <c r="B12" s="9" t="s">
        <v>1777</v>
      </c>
      <c r="C12" s="9">
        <v>4</v>
      </c>
      <c r="D12" s="9">
        <v>11</v>
      </c>
      <c r="E12" s="9">
        <v>17</v>
      </c>
      <c r="F12" s="9">
        <v>569</v>
      </c>
      <c r="G12" s="9">
        <v>2.8400000000000002E-2</v>
      </c>
      <c r="H12" s="9">
        <v>0.2</v>
      </c>
      <c r="I12" s="9">
        <v>9.2200000000000004E-2</v>
      </c>
      <c r="J12" s="8"/>
      <c r="K12" s="8"/>
      <c r="L12" s="8"/>
      <c r="M12" s="8"/>
      <c r="N12" s="8"/>
      <c r="O12" s="8"/>
      <c r="P12" s="8"/>
      <c r="Q12" s="9">
        <v>8</v>
      </c>
      <c r="R12" s="9">
        <v>23</v>
      </c>
      <c r="S12" s="9">
        <v>66</v>
      </c>
      <c r="T12" s="9">
        <v>3574</v>
      </c>
      <c r="U12" s="9">
        <v>5.9400000000000001E-2</v>
      </c>
      <c r="V12" s="9">
        <v>0.77649999999999997</v>
      </c>
      <c r="W12" s="9">
        <v>0.57889999999999997</v>
      </c>
      <c r="X12" s="9">
        <v>6</v>
      </c>
      <c r="Y12" s="9">
        <v>31</v>
      </c>
      <c r="Z12" s="9">
        <v>52</v>
      </c>
      <c r="AA12" s="9">
        <v>1384</v>
      </c>
      <c r="AB12" s="9">
        <v>8.0100000000000005E-2</v>
      </c>
      <c r="AC12" s="9">
        <v>0.61180000000000001</v>
      </c>
      <c r="AD12" s="9">
        <v>0.22420000000000001</v>
      </c>
      <c r="AE12" s="9">
        <v>3</v>
      </c>
      <c r="AF12" s="9">
        <v>9</v>
      </c>
      <c r="AG12" s="9">
        <v>17</v>
      </c>
      <c r="AH12" s="9">
        <v>483</v>
      </c>
      <c r="AI12" s="9">
        <v>2.3300000000000001E-2</v>
      </c>
      <c r="AJ12" s="9">
        <v>0.2</v>
      </c>
      <c r="AK12" s="9">
        <v>7.8200000000000006E-2</v>
      </c>
      <c r="AL12" s="8"/>
      <c r="AM12" s="8"/>
      <c r="AN12" s="8"/>
      <c r="AO12" s="8"/>
      <c r="AP12" s="8"/>
      <c r="AQ12" s="8"/>
      <c r="AR12" s="8"/>
      <c r="AT12" s="6">
        <f t="shared" si="0"/>
        <v>51.727272727272727</v>
      </c>
      <c r="AU12" s="6" t="str">
        <f t="shared" si="1"/>
        <v/>
      </c>
      <c r="AV12" s="6">
        <f t="shared" si="2"/>
        <v>155.39130434782609</v>
      </c>
      <c r="AW12" s="7">
        <f t="shared" si="3"/>
        <v>44.645161290322584</v>
      </c>
      <c r="AX12" s="6">
        <f t="shared" si="4"/>
        <v>53.666666666666664</v>
      </c>
      <c r="AY12" s="6" t="str">
        <f t="shared" si="5"/>
        <v/>
      </c>
      <c r="BA12" s="6">
        <f>VLOOKUP(A12, ALL_AP_DATA!$A$2:$F$3600, 6, FALSE)</f>
        <v>387</v>
      </c>
      <c r="BB12" s="6">
        <f>VLOOKUP(A12, projmetadata!$A$2:$D$2036, 4, FALSE)</f>
        <v>27733</v>
      </c>
      <c r="BC12" s="6" t="e">
        <f t="array" aca="1" ref="BC12" ca="1">_xludf.IFS(I12&lt;&gt;0, F12/I12, P12&lt;&gt;0, M12/P12, W12&lt;&gt;0, T12/W12, AD12&lt;&gt;0, AA12/AD12, AK12&lt;&gt;0, AH12/AK12, AR12&lt;&gt;0, AO12/AR12, TRUE, 0)</f>
        <v>#NAME?</v>
      </c>
      <c r="BE12" s="6" t="e">
        <f t="shared" ca="1" si="11"/>
        <v>#NAME?</v>
      </c>
      <c r="BF12" s="6" t="e">
        <f t="shared" ca="1" si="12"/>
        <v>#NAME?</v>
      </c>
      <c r="BG12" s="6">
        <f t="shared" si="13"/>
        <v>0.22262286806331807</v>
      </c>
      <c r="BH12" s="6">
        <f>VLOOKUP(A12, ALL_AP_DATA!$A$2:$D$3600, 3, FALSE)</f>
        <v>56</v>
      </c>
      <c r="BI12" s="6">
        <f>VLOOKUP(A12, ALL_AP_DATA!$A$2:$E$3600, 5, FALSE)</f>
        <v>6174</v>
      </c>
      <c r="BJ12" s="6">
        <f t="shared" si="9"/>
        <v>15.953488372093023</v>
      </c>
      <c r="BK12" s="6">
        <f t="shared" si="14"/>
        <v>0.14470284237726097</v>
      </c>
    </row>
    <row r="13" spans="1:63" ht="15" customHeight="1" x14ac:dyDescent="0.25">
      <c r="A13" s="8" t="s">
        <v>1502</v>
      </c>
      <c r="B13" s="9" t="s">
        <v>1777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9">
        <v>3</v>
      </c>
      <c r="R13" s="9">
        <v>13</v>
      </c>
      <c r="S13" s="9">
        <v>19</v>
      </c>
      <c r="T13" s="9">
        <v>1741</v>
      </c>
      <c r="U13" s="9">
        <v>4.5900000000000003E-2</v>
      </c>
      <c r="V13" s="9">
        <v>0.76</v>
      </c>
      <c r="W13" s="9">
        <v>0.42430000000000001</v>
      </c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T13" s="6" t="str">
        <f t="shared" si="0"/>
        <v/>
      </c>
      <c r="AU13" s="6" t="str">
        <f t="shared" si="1"/>
        <v/>
      </c>
      <c r="AV13" s="6">
        <f t="shared" si="2"/>
        <v>133.92307692307693</v>
      </c>
      <c r="AW13" s="7" t="str">
        <f t="shared" si="3"/>
        <v/>
      </c>
      <c r="AX13" s="6" t="str">
        <f t="shared" si="4"/>
        <v/>
      </c>
      <c r="AY13" s="6" t="str">
        <f t="shared" si="5"/>
        <v/>
      </c>
      <c r="BA13" s="6">
        <f>VLOOKUP(A13, ALL_AP_DATA!$A$2:$F$3600, 6, FALSE)</f>
        <v>283</v>
      </c>
      <c r="BB13" s="6">
        <f>VLOOKUP(A13, projmetadata!$A$2:$D$2036, 4, FALSE)</f>
        <v>12118</v>
      </c>
      <c r="BC13" s="6" t="e">
        <f t="array" aca="1" ref="BC13" ca="1">_xludf.IFS(I13&lt;&gt;0, F13/I13, P13&lt;&gt;0, M13/P13, W13&lt;&gt;0, T13/W13, AD13&lt;&gt;0, AA13/AD13, AK13&lt;&gt;0, AH13/AK13, AR13&lt;&gt;0, AO13/AR13, TRUE, 0)</f>
        <v>#NAME?</v>
      </c>
      <c r="BE13" s="6" t="e">
        <f t="shared" ca="1" si="11"/>
        <v>#NAME?</v>
      </c>
      <c r="BF13" s="6" t="e">
        <f t="shared" ca="1" si="12"/>
        <v>#NAME?</v>
      </c>
      <c r="BG13" s="6">
        <f t="shared" si="13"/>
        <v>0.33858722561478793</v>
      </c>
      <c r="BH13" s="6">
        <f>VLOOKUP(A13, ALL_AP_DATA!$A$2:$D$3600, 3, FALSE)</f>
        <v>13</v>
      </c>
      <c r="BI13" s="6">
        <f>VLOOKUP(A13, ALL_AP_DATA!$A$2:$E$3600, 5, FALSE)</f>
        <v>4103</v>
      </c>
      <c r="BJ13" s="6">
        <f t="shared" si="9"/>
        <v>14.498233215547703</v>
      </c>
      <c r="BK13" s="6">
        <f t="shared" si="14"/>
        <v>4.5936395759717315E-2</v>
      </c>
    </row>
    <row r="14" spans="1:63" ht="15" customHeight="1" x14ac:dyDescent="0.25">
      <c r="A14" s="8" t="s">
        <v>1503</v>
      </c>
      <c r="B14" s="9" t="s">
        <v>1777</v>
      </c>
      <c r="C14" s="9">
        <v>1</v>
      </c>
      <c r="D14" s="9">
        <v>2</v>
      </c>
      <c r="E14" s="9">
        <v>0</v>
      </c>
      <c r="F14" s="9">
        <v>0</v>
      </c>
      <c r="G14" s="9">
        <v>1.24E-2</v>
      </c>
      <c r="H14" s="9">
        <v>0</v>
      </c>
      <c r="I14" s="9">
        <v>0</v>
      </c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9">
        <v>1</v>
      </c>
      <c r="AF14" s="9">
        <v>4</v>
      </c>
      <c r="AG14" s="9">
        <v>0</v>
      </c>
      <c r="AH14" s="9">
        <v>0</v>
      </c>
      <c r="AI14" s="9">
        <v>2.4799999999999999E-2</v>
      </c>
      <c r="AJ14" s="9">
        <v>0</v>
      </c>
      <c r="AK14" s="9">
        <v>0</v>
      </c>
      <c r="AL14" s="8"/>
      <c r="AM14" s="8"/>
      <c r="AN14" s="8"/>
      <c r="AO14" s="8"/>
      <c r="AP14" s="8"/>
      <c r="AQ14" s="8"/>
      <c r="AR14" s="8"/>
      <c r="AT14" s="6">
        <f t="shared" si="0"/>
        <v>0</v>
      </c>
      <c r="AU14" s="6" t="str">
        <f t="shared" si="1"/>
        <v/>
      </c>
      <c r="AV14" s="6" t="str">
        <f t="shared" si="2"/>
        <v/>
      </c>
      <c r="AW14" s="7" t="str">
        <f t="shared" si="3"/>
        <v/>
      </c>
      <c r="AX14" s="6">
        <f t="shared" si="4"/>
        <v>0</v>
      </c>
      <c r="AY14" s="6" t="str">
        <f t="shared" si="5"/>
        <v/>
      </c>
      <c r="BA14" s="6">
        <f>VLOOKUP(A14, ALL_AP_DATA!$A$2:$F$3600, 6, FALSE)</f>
        <v>161</v>
      </c>
      <c r="BB14" s="6">
        <f>VLOOKUP(A14, projmetadata!$A$2:$D$2036, 4, FALSE)</f>
        <v>8217</v>
      </c>
      <c r="BC14" s="6" t="e">
        <f t="array" aca="1" ref="BC14" ca="1">_xludf.IFS(I14&lt;&gt;0, F14/I14, P14&lt;&gt;0, M14/P14, W14&lt;&gt;0, T14/W14, AD14&lt;&gt;0, AA14/AD14, AK14&lt;&gt;0, AH14/AK14, AR14&lt;&gt;0, AO14/AR14, TRUE, 0)</f>
        <v>#NAME?</v>
      </c>
      <c r="BE14" s="6" t="e">
        <f t="shared" ca="1" si="11"/>
        <v>#NAME?</v>
      </c>
      <c r="BF14" s="6" t="e">
        <f t="shared" ca="1" si="12"/>
        <v>#NAME?</v>
      </c>
      <c r="BG14" s="6">
        <f t="shared" si="13"/>
        <v>4.989655592065231E-3</v>
      </c>
      <c r="BH14" s="6">
        <f>VLOOKUP(A14, ALL_AP_DATA!$A$2:$D$3600, 3, FALSE)</f>
        <v>6</v>
      </c>
      <c r="BI14" s="6">
        <f>VLOOKUP(A14, ALL_AP_DATA!$A$2:$E$3600, 5, FALSE)</f>
        <v>41</v>
      </c>
      <c r="BJ14" s="6">
        <f t="shared" si="9"/>
        <v>0.25465838509316768</v>
      </c>
      <c r="BK14" s="6">
        <f t="shared" si="14"/>
        <v>3.7267080745341616E-2</v>
      </c>
    </row>
    <row r="15" spans="1:63" ht="15" customHeight="1" x14ac:dyDescent="0.25">
      <c r="A15" s="8" t="s">
        <v>1504</v>
      </c>
      <c r="B15" s="9" t="s">
        <v>1777</v>
      </c>
      <c r="C15" s="9">
        <v>2</v>
      </c>
      <c r="D15" s="9">
        <v>4</v>
      </c>
      <c r="E15" s="9">
        <v>2</v>
      </c>
      <c r="F15" s="9">
        <v>23</v>
      </c>
      <c r="G15" s="9">
        <v>2.12E-2</v>
      </c>
      <c r="H15" s="9">
        <v>1.03E-2</v>
      </c>
      <c r="I15" s="9">
        <v>2.8E-3</v>
      </c>
      <c r="J15" s="8"/>
      <c r="K15" s="8"/>
      <c r="L15" s="8"/>
      <c r="M15" s="8"/>
      <c r="N15" s="8"/>
      <c r="O15" s="8"/>
      <c r="P15" s="8"/>
      <c r="Q15" s="9">
        <v>14</v>
      </c>
      <c r="R15" s="9">
        <v>72</v>
      </c>
      <c r="S15" s="9">
        <v>172</v>
      </c>
      <c r="T15" s="9">
        <v>7169</v>
      </c>
      <c r="U15" s="9">
        <v>0.38100000000000001</v>
      </c>
      <c r="V15" s="9">
        <v>0.8821</v>
      </c>
      <c r="W15" s="9">
        <v>0.87719999999999998</v>
      </c>
      <c r="X15" s="8"/>
      <c r="Y15" s="8"/>
      <c r="Z15" s="8"/>
      <c r="AA15" s="8"/>
      <c r="AB15" s="8"/>
      <c r="AC15" s="8"/>
      <c r="AD15" s="8"/>
      <c r="AE15" s="9">
        <v>1</v>
      </c>
      <c r="AF15" s="9">
        <v>5</v>
      </c>
      <c r="AG15" s="9">
        <v>3</v>
      </c>
      <c r="AH15" s="9">
        <v>27</v>
      </c>
      <c r="AI15" s="9">
        <v>2.6499999999999999E-2</v>
      </c>
      <c r="AJ15" s="9">
        <v>1.54E-2</v>
      </c>
      <c r="AK15" s="9">
        <v>3.3E-3</v>
      </c>
      <c r="AL15" s="8"/>
      <c r="AM15" s="8"/>
      <c r="AN15" s="8"/>
      <c r="AO15" s="8"/>
      <c r="AP15" s="8"/>
      <c r="AQ15" s="8"/>
      <c r="AR15" s="8"/>
      <c r="AT15" s="6">
        <f t="shared" si="0"/>
        <v>5.75</v>
      </c>
      <c r="AU15" s="6" t="str">
        <f t="shared" si="1"/>
        <v/>
      </c>
      <c r="AV15" s="6">
        <f t="shared" si="2"/>
        <v>99.569444444444443</v>
      </c>
      <c r="AW15" s="7" t="str">
        <f t="shared" si="3"/>
        <v/>
      </c>
      <c r="AX15" s="6">
        <f t="shared" si="4"/>
        <v>5.4</v>
      </c>
      <c r="AY15" s="6" t="str">
        <f t="shared" si="5"/>
        <v/>
      </c>
      <c r="BA15" s="6">
        <f>VLOOKUP(A15, ALL_AP_DATA!$A$2:$F$3600, 6, FALSE)</f>
        <v>189</v>
      </c>
      <c r="BB15" s="6">
        <f>VLOOKUP(A15, projmetadata!$A$2:$D$2036, 4, FALSE)</f>
        <v>6423</v>
      </c>
      <c r="BC15" s="6" t="e">
        <f t="array" aca="1" ref="BC15" ca="1">_xludf.IFS(I15&lt;&gt;0, F15/I15, P15&lt;&gt;0, M15/P15, W15&lt;&gt;0, T15/W15, AD15&lt;&gt;0, AA15/AD15, AK15&lt;&gt;0, AH15/AK15, AR15&lt;&gt;0, AO15/AR15, TRUE, 0)</f>
        <v>#NAME?</v>
      </c>
      <c r="BE15" s="6" t="e">
        <f t="shared" ca="1" si="11"/>
        <v>#NAME?</v>
      </c>
      <c r="BF15" s="6" t="e">
        <f t="shared" ca="1" si="12"/>
        <v>#NAME?</v>
      </c>
      <c r="BG15" s="6">
        <f t="shared" si="13"/>
        <v>1.2724583527946443</v>
      </c>
      <c r="BH15" s="6">
        <f>VLOOKUP(A15, ALL_AP_DATA!$A$2:$D$3600, 3, FALSE)</f>
        <v>80</v>
      </c>
      <c r="BI15" s="6">
        <f>VLOOKUP(A15, ALL_AP_DATA!$A$2:$E$3600, 5, FALSE)</f>
        <v>8173</v>
      </c>
      <c r="BJ15" s="6">
        <f t="shared" si="9"/>
        <v>43.24338624338624</v>
      </c>
      <c r="BK15" s="6">
        <f t="shared" si="14"/>
        <v>0.42328042328042326</v>
      </c>
    </row>
    <row r="16" spans="1:63" ht="15" customHeight="1" x14ac:dyDescent="0.25">
      <c r="A16" s="8" t="s">
        <v>1505</v>
      </c>
      <c r="B16" s="9" t="s">
        <v>1777</v>
      </c>
      <c r="C16" s="9">
        <v>2</v>
      </c>
      <c r="D16" s="9">
        <v>8</v>
      </c>
      <c r="E16" s="9">
        <v>10</v>
      </c>
      <c r="F16" s="9">
        <v>191</v>
      </c>
      <c r="G16" s="9">
        <v>3.1699999999999999E-2</v>
      </c>
      <c r="H16" s="9">
        <v>0.1111</v>
      </c>
      <c r="I16" s="9">
        <v>3.3000000000000002E-2</v>
      </c>
      <c r="J16" s="8"/>
      <c r="K16" s="8"/>
      <c r="L16" s="8"/>
      <c r="M16" s="8"/>
      <c r="N16" s="8"/>
      <c r="O16" s="8"/>
      <c r="P16" s="8"/>
      <c r="Q16" s="9">
        <v>3</v>
      </c>
      <c r="R16" s="9">
        <v>10</v>
      </c>
      <c r="S16" s="9">
        <v>26</v>
      </c>
      <c r="T16" s="9">
        <v>826</v>
      </c>
      <c r="U16" s="9">
        <v>3.9699999999999999E-2</v>
      </c>
      <c r="V16" s="9">
        <v>0.28889999999999999</v>
      </c>
      <c r="W16" s="9">
        <v>0.1426</v>
      </c>
      <c r="X16" s="8"/>
      <c r="Y16" s="8"/>
      <c r="Z16" s="8"/>
      <c r="AA16" s="8"/>
      <c r="AB16" s="8"/>
      <c r="AC16" s="8"/>
      <c r="AD16" s="8"/>
      <c r="AE16" s="9">
        <v>3</v>
      </c>
      <c r="AF16" s="9">
        <v>10</v>
      </c>
      <c r="AG16" s="9">
        <v>0</v>
      </c>
      <c r="AH16" s="9">
        <v>0</v>
      </c>
      <c r="AI16" s="9">
        <v>3.9699999999999999E-2</v>
      </c>
      <c r="AJ16" s="9">
        <v>0</v>
      </c>
      <c r="AK16" s="9">
        <v>0</v>
      </c>
      <c r="AL16" s="8"/>
      <c r="AM16" s="8"/>
      <c r="AN16" s="8"/>
      <c r="AO16" s="8"/>
      <c r="AP16" s="8"/>
      <c r="AQ16" s="8"/>
      <c r="AR16" s="8"/>
      <c r="AT16" s="6">
        <f t="shared" si="0"/>
        <v>23.875</v>
      </c>
      <c r="AU16" s="6" t="str">
        <f t="shared" si="1"/>
        <v/>
      </c>
      <c r="AV16" s="6">
        <f t="shared" si="2"/>
        <v>82.6</v>
      </c>
      <c r="AW16" s="7" t="str">
        <f t="shared" si="3"/>
        <v/>
      </c>
      <c r="AX16" s="6">
        <f t="shared" si="4"/>
        <v>0</v>
      </c>
      <c r="AY16" s="6" t="str">
        <f t="shared" si="5"/>
        <v/>
      </c>
      <c r="BA16" s="6">
        <f>VLOOKUP(A16, ALL_AP_DATA!$A$2:$F$3600, 6, FALSE)</f>
        <v>252</v>
      </c>
      <c r="BB16" s="6">
        <f>VLOOKUP(A16, projmetadata!$A$2:$D$2036, 4, FALSE)</f>
        <v>19877</v>
      </c>
      <c r="BC16" s="6" t="e">
        <f t="array" aca="1" ref="BC16" ca="1">_xludf.IFS(I16&lt;&gt;0, F16/I16, P16&lt;&gt;0, M16/P16, W16&lt;&gt;0, T16/W16, AD16&lt;&gt;0, AA16/AD16, AK16&lt;&gt;0, AH16/AK16, AR16&lt;&gt;0, AO16/AR16, TRUE, 0)</f>
        <v>#NAME?</v>
      </c>
      <c r="BE16" s="6" t="e">
        <f t="shared" ca="1" si="11"/>
        <v>#NAME?</v>
      </c>
      <c r="BF16" s="6" t="e">
        <f t="shared" ca="1" si="12"/>
        <v>#NAME?</v>
      </c>
      <c r="BG16" s="6">
        <f t="shared" si="13"/>
        <v>0.2914926799818886</v>
      </c>
      <c r="BH16" s="6">
        <f>VLOOKUP(A16, ALL_AP_DATA!$A$2:$D$3600, 3, FALSE)</f>
        <v>25</v>
      </c>
      <c r="BI16" s="6">
        <f>VLOOKUP(A16, ALL_AP_DATA!$A$2:$E$3600, 5, FALSE)</f>
        <v>5794</v>
      </c>
      <c r="BJ16" s="6">
        <f t="shared" si="9"/>
        <v>22.99206349206349</v>
      </c>
      <c r="BK16" s="6">
        <f t="shared" si="14"/>
        <v>9.9206349206349201E-2</v>
      </c>
    </row>
    <row r="17" spans="1:63" ht="15" customHeight="1" x14ac:dyDescent="0.25">
      <c r="A17" s="8" t="s">
        <v>1506</v>
      </c>
      <c r="B17" s="9" t="s">
        <v>1777</v>
      </c>
      <c r="C17" s="9">
        <v>2</v>
      </c>
      <c r="D17" s="9">
        <v>5</v>
      </c>
      <c r="E17" s="9">
        <v>4</v>
      </c>
      <c r="F17" s="9">
        <v>31</v>
      </c>
      <c r="G17" s="9">
        <v>2.4400000000000002E-2</v>
      </c>
      <c r="H17" s="9">
        <v>0.1176</v>
      </c>
      <c r="I17" s="9">
        <v>8.0000000000000002E-3</v>
      </c>
      <c r="J17" s="8"/>
      <c r="K17" s="8"/>
      <c r="L17" s="8"/>
      <c r="M17" s="8"/>
      <c r="N17" s="8"/>
      <c r="O17" s="8"/>
      <c r="P17" s="8"/>
      <c r="Q17" s="9">
        <v>5</v>
      </c>
      <c r="R17" s="9">
        <v>17</v>
      </c>
      <c r="S17" s="9">
        <v>23</v>
      </c>
      <c r="T17" s="9">
        <v>1440</v>
      </c>
      <c r="U17" s="9">
        <v>8.2900000000000001E-2</v>
      </c>
      <c r="V17" s="9">
        <v>0.67649999999999999</v>
      </c>
      <c r="W17" s="9">
        <v>0.37059999999999998</v>
      </c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T17" s="6">
        <f t="shared" si="0"/>
        <v>6.2</v>
      </c>
      <c r="AU17" s="6" t="str">
        <f t="shared" si="1"/>
        <v/>
      </c>
      <c r="AV17" s="6">
        <f t="shared" si="2"/>
        <v>84.705882352941174</v>
      </c>
      <c r="AW17" s="7" t="str">
        <f t="shared" si="3"/>
        <v/>
      </c>
      <c r="AX17" s="6" t="str">
        <f t="shared" si="4"/>
        <v/>
      </c>
      <c r="AY17" s="6" t="str">
        <f t="shared" si="5"/>
        <v/>
      </c>
      <c r="BA17" s="6">
        <f>VLOOKUP(A17, ALL_AP_DATA!$A$2:$F$3600, 6, FALSE)</f>
        <v>205</v>
      </c>
      <c r="BB17" s="6">
        <f>VLOOKUP(A17, projmetadata!$A$2:$D$2036, 4, FALSE)</f>
        <v>28041</v>
      </c>
      <c r="BC17" s="6" t="e">
        <f t="array" aca="1" ref="BC17" ca="1">_xludf.IFS(I17&lt;&gt;0, F17/I17, P17&lt;&gt;0, M17/P17, W17&lt;&gt;0, T17/W17, AD17&lt;&gt;0, AA17/AD17, AK17&lt;&gt;0, AH17/AK17, AR17&lt;&gt;0, AO17/AR17, TRUE, 0)</f>
        <v>#NAME?</v>
      </c>
      <c r="BE17" s="6" t="e">
        <f t="shared" ca="1" si="11"/>
        <v>#NAME?</v>
      </c>
      <c r="BF17" s="6" t="e">
        <f t="shared" ca="1" si="12"/>
        <v>#NAME?</v>
      </c>
      <c r="BG17" s="6">
        <f t="shared" si="13"/>
        <v>0.13858278948682287</v>
      </c>
      <c r="BH17" s="6">
        <f>VLOOKUP(A17, ALL_AP_DATA!$A$2:$D$3600, 3, FALSE)</f>
        <v>21</v>
      </c>
      <c r="BI17" s="6">
        <f>VLOOKUP(A17, ALL_AP_DATA!$A$2:$E$3600, 5, FALSE)</f>
        <v>3886</v>
      </c>
      <c r="BJ17" s="6">
        <f t="shared" si="9"/>
        <v>18.956097560975611</v>
      </c>
      <c r="BK17" s="6">
        <f t="shared" si="14"/>
        <v>0.1024390243902439</v>
      </c>
    </row>
    <row r="18" spans="1:63" ht="15" customHeight="1" x14ac:dyDescent="0.25">
      <c r="A18" s="8" t="s">
        <v>1507</v>
      </c>
      <c r="B18" s="9" t="s">
        <v>1777</v>
      </c>
      <c r="C18" s="9">
        <v>11</v>
      </c>
      <c r="D18" s="9">
        <v>52</v>
      </c>
      <c r="E18" s="9">
        <v>119</v>
      </c>
      <c r="F18" s="9">
        <v>6729</v>
      </c>
      <c r="G18" s="9">
        <v>0.18179999999999999</v>
      </c>
      <c r="H18" s="9">
        <v>0.5484</v>
      </c>
      <c r="I18" s="9">
        <v>0.18909999999999999</v>
      </c>
      <c r="J18" s="8"/>
      <c r="K18" s="8"/>
      <c r="L18" s="8"/>
      <c r="M18" s="8"/>
      <c r="N18" s="8"/>
      <c r="O18" s="8"/>
      <c r="P18" s="8"/>
      <c r="Q18" s="9">
        <v>14</v>
      </c>
      <c r="R18" s="9">
        <v>48</v>
      </c>
      <c r="S18" s="9">
        <v>138</v>
      </c>
      <c r="T18" s="9">
        <v>11870</v>
      </c>
      <c r="U18" s="9">
        <v>0.1678</v>
      </c>
      <c r="V18" s="9">
        <v>0.63590000000000002</v>
      </c>
      <c r="W18" s="9">
        <v>0.33360000000000001</v>
      </c>
      <c r="X18" s="8"/>
      <c r="Y18" s="8"/>
      <c r="Z18" s="8"/>
      <c r="AA18" s="8"/>
      <c r="AB18" s="8"/>
      <c r="AC18" s="8"/>
      <c r="AD18" s="8"/>
      <c r="AE18" s="9">
        <v>6</v>
      </c>
      <c r="AF18" s="9">
        <v>28</v>
      </c>
      <c r="AG18" s="9">
        <v>99</v>
      </c>
      <c r="AH18" s="9">
        <v>3730</v>
      </c>
      <c r="AI18" s="9">
        <v>9.7900000000000001E-2</v>
      </c>
      <c r="AJ18" s="9">
        <v>0.45619999999999999</v>
      </c>
      <c r="AK18" s="9">
        <v>0.1048</v>
      </c>
      <c r="AL18" s="8"/>
      <c r="AM18" s="8"/>
      <c r="AN18" s="8"/>
      <c r="AO18" s="8"/>
      <c r="AP18" s="8"/>
      <c r="AQ18" s="8"/>
      <c r="AR18" s="8"/>
      <c r="AT18" s="6">
        <f t="shared" si="0"/>
        <v>129.40384615384616</v>
      </c>
      <c r="AU18" s="6" t="str">
        <f t="shared" si="1"/>
        <v/>
      </c>
      <c r="AV18" s="6">
        <f t="shared" si="2"/>
        <v>247.29166666666666</v>
      </c>
      <c r="AW18" s="7" t="str">
        <f t="shared" si="3"/>
        <v/>
      </c>
      <c r="AX18" s="6">
        <f t="shared" si="4"/>
        <v>133.21428571428572</v>
      </c>
      <c r="AY18" s="6" t="str">
        <f t="shared" si="5"/>
        <v/>
      </c>
      <c r="BA18" s="6">
        <f>VLOOKUP(A18, ALL_AP_DATA!$A$2:$F$3600, 6, FALSE)</f>
        <v>286</v>
      </c>
      <c r="BB18" s="6">
        <f>VLOOKUP(A18, projmetadata!$A$2:$D$2036, 4, FALSE)</f>
        <v>43346</v>
      </c>
      <c r="BC18" s="6" t="e">
        <f t="array" aca="1" ref="BC18" ca="1">_xludf.IFS(I18&lt;&gt;0, F18/I18, P18&lt;&gt;0, M18/P18, W18&lt;&gt;0, T18/W18, AD18&lt;&gt;0, AA18/AD18, AK18&lt;&gt;0, AH18/AK18, AR18&lt;&gt;0, AO18/AR18, TRUE, 0)</f>
        <v>#NAME?</v>
      </c>
      <c r="BE18" s="6" t="e">
        <f t="shared" ca="1" si="11"/>
        <v>#NAME?</v>
      </c>
      <c r="BF18" s="6" t="e">
        <f t="shared" ca="1" si="12"/>
        <v>#NAME?</v>
      </c>
      <c r="BG18" s="6">
        <f t="shared" si="13"/>
        <v>0.82083698611175193</v>
      </c>
      <c r="BH18" s="6">
        <f>VLOOKUP(A18, ALL_AP_DATA!$A$2:$D$3600, 3, FALSE)</f>
        <v>93</v>
      </c>
      <c r="BI18" s="6">
        <f>VLOOKUP(A18, ALL_AP_DATA!$A$2:$E$3600, 5, FALSE)</f>
        <v>35580</v>
      </c>
      <c r="BJ18" s="6">
        <f t="shared" si="9"/>
        <v>124.4055944055944</v>
      </c>
      <c r="BK18" s="6">
        <f t="shared" si="14"/>
        <v>0.32517482517482516</v>
      </c>
    </row>
    <row r="19" spans="1:63" ht="15" customHeight="1" x14ac:dyDescent="0.25">
      <c r="A19" s="8" t="s">
        <v>1508</v>
      </c>
      <c r="B19" s="9" t="s">
        <v>1777</v>
      </c>
      <c r="C19" s="9">
        <v>1</v>
      </c>
      <c r="D19" s="9">
        <v>2</v>
      </c>
      <c r="E19" s="9">
        <v>0</v>
      </c>
      <c r="F19" s="9">
        <v>0</v>
      </c>
      <c r="G19" s="9">
        <v>1.09E-2</v>
      </c>
      <c r="H19" s="9">
        <v>0</v>
      </c>
      <c r="I19" s="9">
        <v>0</v>
      </c>
      <c r="J19" s="8"/>
      <c r="K19" s="8"/>
      <c r="L19" s="8"/>
      <c r="M19" s="8"/>
      <c r="N19" s="8"/>
      <c r="O19" s="8"/>
      <c r="P19" s="8"/>
      <c r="Q19" s="9">
        <v>7</v>
      </c>
      <c r="R19" s="9">
        <v>46</v>
      </c>
      <c r="S19" s="9">
        <v>84</v>
      </c>
      <c r="T19" s="9">
        <v>143347</v>
      </c>
      <c r="U19" s="9">
        <v>0.25140000000000001</v>
      </c>
      <c r="V19" s="9">
        <v>0.67200000000000004</v>
      </c>
      <c r="W19" s="9">
        <v>0.97489999999999999</v>
      </c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T19" s="6">
        <f t="shared" si="0"/>
        <v>0</v>
      </c>
      <c r="AU19" s="6" t="str">
        <f t="shared" si="1"/>
        <v/>
      </c>
      <c r="AV19" s="6">
        <f t="shared" si="2"/>
        <v>3116.2391304347825</v>
      </c>
      <c r="AW19" s="7" t="str">
        <f t="shared" si="3"/>
        <v/>
      </c>
      <c r="AX19" s="6" t="str">
        <f t="shared" si="4"/>
        <v/>
      </c>
      <c r="AY19" s="6" t="str">
        <f t="shared" si="5"/>
        <v/>
      </c>
      <c r="BA19" s="6">
        <f>VLOOKUP(A19, ALL_AP_DATA!$A$2:$F$3600, 6, FALSE)</f>
        <v>183</v>
      </c>
      <c r="BB19" s="6">
        <f>VLOOKUP(A19, projmetadata!$A$2:$D$2036, 4, FALSE)</f>
        <v>14228</v>
      </c>
      <c r="BC19" s="6" t="e">
        <f t="array" aca="1" ref="BC19" ca="1">_xludf.IFS(I19&lt;&gt;0, F19/I19, P19&lt;&gt;0, M19/P19, W19&lt;&gt;0, T19/W19, AD19&lt;&gt;0, AA19/AD19, AK19&lt;&gt;0, AH19/AK19, AR19&lt;&gt;0, AO19/AR19, TRUE, 0)</f>
        <v>#NAME?</v>
      </c>
      <c r="BE19" s="6" t="e">
        <f t="shared" ca="1" si="11"/>
        <v>#NAME?</v>
      </c>
      <c r="BF19" s="6" t="e">
        <f t="shared" ca="1" si="12"/>
        <v>#NAME?</v>
      </c>
      <c r="BG19" s="6">
        <f t="shared" si="13"/>
        <v>10.334411020522912</v>
      </c>
      <c r="BH19" s="6">
        <f>VLOOKUP(A19, ALL_AP_DATA!$A$2:$D$3600, 3, FALSE)</f>
        <v>48</v>
      </c>
      <c r="BI19" s="6">
        <f>VLOOKUP(A19, ALL_AP_DATA!$A$2:$E$3600, 5, FALSE)</f>
        <v>147038</v>
      </c>
      <c r="BJ19" s="6">
        <f t="shared" si="9"/>
        <v>803.48633879781426</v>
      </c>
      <c r="BK19" s="6">
        <f t="shared" si="14"/>
        <v>0.26229508196721313</v>
      </c>
    </row>
    <row r="20" spans="1:63" ht="15" customHeight="1" x14ac:dyDescent="0.25">
      <c r="A20" s="8" t="s">
        <v>1509</v>
      </c>
      <c r="B20" s="9" t="s">
        <v>1777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9">
        <v>18</v>
      </c>
      <c r="R20" s="9">
        <v>121</v>
      </c>
      <c r="S20" s="9">
        <v>284</v>
      </c>
      <c r="T20" s="9">
        <v>112491</v>
      </c>
      <c r="U20" s="9">
        <v>0.3967</v>
      </c>
      <c r="V20" s="9">
        <v>0.92510000000000003</v>
      </c>
      <c r="W20" s="9">
        <v>0.77239999999999998</v>
      </c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T20" s="6" t="str">
        <f t="shared" si="0"/>
        <v/>
      </c>
      <c r="AU20" s="6" t="str">
        <f t="shared" si="1"/>
        <v/>
      </c>
      <c r="AV20" s="6">
        <f t="shared" si="2"/>
        <v>929.67768595041321</v>
      </c>
      <c r="AW20" s="7" t="str">
        <f t="shared" si="3"/>
        <v/>
      </c>
      <c r="AX20" s="6" t="str">
        <f t="shared" si="4"/>
        <v/>
      </c>
      <c r="AY20" s="6" t="str">
        <f t="shared" si="5"/>
        <v/>
      </c>
      <c r="BA20" s="6">
        <f>VLOOKUP(A20, ALL_AP_DATA!$A$2:$F$3600, 6, FALSE)</f>
        <v>305</v>
      </c>
      <c r="BB20" s="6">
        <f>VLOOKUP(A20, projmetadata!$A$2:$D$2036, 4, FALSE)</f>
        <v>8765</v>
      </c>
      <c r="BC20" s="6" t="e">
        <f t="array" aca="1" ref="BC20" ca="1">_xludf.IFS(I20&lt;&gt;0, F20/I20, P20&lt;&gt;0, M20/P20, W20&lt;&gt;0, T20/W20, AD20&lt;&gt;0, AA20/AD20, AK20&lt;&gt;0, AH20/AK20, AR20&lt;&gt;0, AO20/AR20, TRUE, 0)</f>
        <v>#NAME?</v>
      </c>
      <c r="BE20" s="6" t="e">
        <f t="shared" ca="1" si="11"/>
        <v>#NAME?</v>
      </c>
      <c r="BF20" s="6" t="e">
        <f t="shared" ca="1" si="12"/>
        <v>#NAME?</v>
      </c>
      <c r="BG20" s="6">
        <f t="shared" si="13"/>
        <v>16.615059897318883</v>
      </c>
      <c r="BH20" s="6">
        <f>VLOOKUP(A20, ALL_AP_DATA!$A$2:$D$3600, 3, FALSE)</f>
        <v>121</v>
      </c>
      <c r="BI20" s="6">
        <f>VLOOKUP(A20, ALL_AP_DATA!$A$2:$E$3600, 5, FALSE)</f>
        <v>145631</v>
      </c>
      <c r="BJ20" s="6">
        <f t="shared" si="9"/>
        <v>477.47868852459015</v>
      </c>
      <c r="BK20" s="6">
        <f t="shared" si="14"/>
        <v>0.39672131147540984</v>
      </c>
    </row>
    <row r="21" spans="1:63" ht="15" customHeight="1" x14ac:dyDescent="0.25">
      <c r="A21" s="8" t="s">
        <v>1510</v>
      </c>
      <c r="B21" s="9" t="s">
        <v>1777</v>
      </c>
      <c r="C21" s="9">
        <v>1</v>
      </c>
      <c r="D21" s="9">
        <v>2</v>
      </c>
      <c r="E21" s="9">
        <v>24</v>
      </c>
      <c r="F21" s="9">
        <v>163</v>
      </c>
      <c r="G21" s="9">
        <v>1.03E-2</v>
      </c>
      <c r="H21" s="9">
        <v>7.9200000000000007E-2</v>
      </c>
      <c r="I21" s="9">
        <v>1.34E-2</v>
      </c>
      <c r="J21" s="8"/>
      <c r="K21" s="8"/>
      <c r="L21" s="8"/>
      <c r="M21" s="8"/>
      <c r="N21" s="8"/>
      <c r="O21" s="8"/>
      <c r="P21" s="8"/>
      <c r="Q21" s="9">
        <v>20</v>
      </c>
      <c r="R21" s="9">
        <v>72</v>
      </c>
      <c r="S21" s="9">
        <v>274</v>
      </c>
      <c r="T21" s="9">
        <v>8433</v>
      </c>
      <c r="U21" s="9">
        <v>0.36919999999999997</v>
      </c>
      <c r="V21" s="9">
        <v>0.90429999999999999</v>
      </c>
      <c r="W21" s="9">
        <v>0.69140000000000001</v>
      </c>
      <c r="X21" s="9">
        <v>3</v>
      </c>
      <c r="Y21" s="9">
        <v>8</v>
      </c>
      <c r="Z21" s="9">
        <v>0</v>
      </c>
      <c r="AA21" s="9">
        <v>0</v>
      </c>
      <c r="AB21" s="9">
        <v>4.1000000000000002E-2</v>
      </c>
      <c r="AC21" s="9">
        <v>0</v>
      </c>
      <c r="AD21" s="9">
        <v>0</v>
      </c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T21" s="6">
        <f t="shared" si="0"/>
        <v>81.5</v>
      </c>
      <c r="AU21" s="6" t="str">
        <f t="shared" si="1"/>
        <v/>
      </c>
      <c r="AV21" s="6">
        <f t="shared" si="2"/>
        <v>117.125</v>
      </c>
      <c r="AW21" s="7">
        <f t="shared" si="3"/>
        <v>0</v>
      </c>
      <c r="AX21" s="6" t="str">
        <f t="shared" si="4"/>
        <v/>
      </c>
      <c r="AY21" s="6" t="str">
        <f t="shared" si="5"/>
        <v/>
      </c>
      <c r="BA21" s="6">
        <f>VLOOKUP(A21, ALL_AP_DATA!$A$2:$F$3600, 6, FALSE)</f>
        <v>195</v>
      </c>
      <c r="BB21" s="6">
        <f>VLOOKUP(A21, projmetadata!$A$2:$D$2036, 4, FALSE)</f>
        <v>11289</v>
      </c>
      <c r="BC21" s="6" t="e">
        <f t="array" aca="1" ref="BC21" ca="1">_xludf.IFS(I21&lt;&gt;0, F21/I21, P21&lt;&gt;0, M21/P21, W21&lt;&gt;0, T21/W21, AD21&lt;&gt;0, AA21/AD21, AK21&lt;&gt;0, AH21/AK21, AR21&lt;&gt;0, AO21/AR21, TRUE, 0)</f>
        <v>#NAME?</v>
      </c>
      <c r="BE21" s="6" t="e">
        <f t="shared" ca="1" si="11"/>
        <v>#NAME?</v>
      </c>
      <c r="BF21" s="6" t="e">
        <f t="shared" ca="1" si="12"/>
        <v>#NAME?</v>
      </c>
      <c r="BG21" s="6">
        <f t="shared" si="13"/>
        <v>1.0804322792098502</v>
      </c>
      <c r="BH21" s="6">
        <f>VLOOKUP(A21, ALL_AP_DATA!$A$2:$D$3600, 3, FALSE)</f>
        <v>81</v>
      </c>
      <c r="BI21" s="6">
        <f>VLOOKUP(A21, ALL_AP_DATA!$A$2:$E$3600, 5, FALSE)</f>
        <v>12197</v>
      </c>
      <c r="BJ21" s="6">
        <f t="shared" si="9"/>
        <v>62.54871794871795</v>
      </c>
      <c r="BK21" s="6">
        <f t="shared" si="14"/>
        <v>0.41538461538461541</v>
      </c>
    </row>
    <row r="22" spans="1:63" ht="15" customHeight="1" x14ac:dyDescent="0.25">
      <c r="A22" s="8" t="s">
        <v>1511</v>
      </c>
      <c r="B22" s="9" t="s">
        <v>1777</v>
      </c>
      <c r="C22" s="9">
        <v>10</v>
      </c>
      <c r="D22" s="9">
        <v>28</v>
      </c>
      <c r="E22" s="9">
        <v>93</v>
      </c>
      <c r="F22" s="9">
        <v>3203</v>
      </c>
      <c r="G22" s="9">
        <v>5.6800000000000003E-2</v>
      </c>
      <c r="H22" s="9">
        <v>0.2031</v>
      </c>
      <c r="I22" s="9">
        <v>4.6100000000000002E-2</v>
      </c>
      <c r="J22" s="8"/>
      <c r="K22" s="8"/>
      <c r="L22" s="8"/>
      <c r="M22" s="8"/>
      <c r="N22" s="8"/>
      <c r="O22" s="8"/>
      <c r="P22" s="8"/>
      <c r="Q22" s="9">
        <v>28</v>
      </c>
      <c r="R22" s="9">
        <v>110</v>
      </c>
      <c r="S22" s="9">
        <v>337</v>
      </c>
      <c r="T22" s="9">
        <v>62512</v>
      </c>
      <c r="U22" s="9">
        <v>0.22309999999999999</v>
      </c>
      <c r="V22" s="9">
        <v>0.73580000000000001</v>
      </c>
      <c r="W22" s="9">
        <v>0.89929999999999999</v>
      </c>
      <c r="X22" s="9">
        <v>2</v>
      </c>
      <c r="Y22" s="9">
        <v>18</v>
      </c>
      <c r="Z22" s="9">
        <v>18</v>
      </c>
      <c r="AA22" s="9">
        <v>975</v>
      </c>
      <c r="AB22" s="9">
        <v>3.6499999999999998E-2</v>
      </c>
      <c r="AC22" s="9">
        <v>3.9300000000000002E-2</v>
      </c>
      <c r="AD22" s="9">
        <v>1.4E-2</v>
      </c>
      <c r="AE22" s="9">
        <v>5</v>
      </c>
      <c r="AF22" s="9">
        <v>27</v>
      </c>
      <c r="AG22" s="9">
        <v>56</v>
      </c>
      <c r="AH22" s="9">
        <v>2322</v>
      </c>
      <c r="AI22" s="9">
        <v>5.4800000000000001E-2</v>
      </c>
      <c r="AJ22" s="9">
        <v>0.12230000000000001</v>
      </c>
      <c r="AK22" s="9">
        <v>3.3399999999999999E-2</v>
      </c>
      <c r="AL22" s="8"/>
      <c r="AM22" s="8"/>
      <c r="AN22" s="8"/>
      <c r="AO22" s="8"/>
      <c r="AP22" s="8"/>
      <c r="AQ22" s="8"/>
      <c r="AR22" s="8"/>
      <c r="AT22" s="6">
        <f t="shared" si="0"/>
        <v>114.39285714285714</v>
      </c>
      <c r="AU22" s="6" t="str">
        <f t="shared" si="1"/>
        <v/>
      </c>
      <c r="AV22" s="6">
        <f t="shared" si="2"/>
        <v>568.29090909090905</v>
      </c>
      <c r="AW22" s="7">
        <f t="shared" si="3"/>
        <v>54.166666666666664</v>
      </c>
      <c r="AX22" s="6">
        <f t="shared" si="4"/>
        <v>86</v>
      </c>
      <c r="AY22" s="6" t="str">
        <f t="shared" si="5"/>
        <v/>
      </c>
      <c r="BA22" s="6">
        <f>VLOOKUP(A22, ALL_AP_DATA!$A$2:$F$3600, 6, FALSE)</f>
        <v>493</v>
      </c>
      <c r="BB22" s="6">
        <f>VLOOKUP(A22, projmetadata!$A$2:$D$2036, 4, FALSE)</f>
        <v>59816</v>
      </c>
      <c r="BC22" s="6" t="e">
        <f t="array" aca="1" ref="BC22" ca="1">_xludf.IFS(I22&lt;&gt;0, F22/I22, P22&lt;&gt;0, M22/P22, W22&lt;&gt;0, T22/W22, AD22&lt;&gt;0, AA22/AD22, AK22&lt;&gt;0, AH22/AK22, AR22&lt;&gt;0, AO22/AR22, TRUE, 0)</f>
        <v>#NAME?</v>
      </c>
      <c r="BE22" s="6" t="e">
        <f t="shared" ca="1" si="11"/>
        <v>#NAME?</v>
      </c>
      <c r="BF22" s="6" t="e">
        <f t="shared" ca="1" si="12"/>
        <v>#NAME?</v>
      </c>
      <c r="BG22" s="6">
        <f t="shared" si="13"/>
        <v>1.1621305336364853</v>
      </c>
      <c r="BH22" s="6">
        <f>VLOOKUP(A22, ALL_AP_DATA!$A$2:$D$3600, 3, FALSE)</f>
        <v>149</v>
      </c>
      <c r="BI22" s="6">
        <f>VLOOKUP(A22, ALL_AP_DATA!$A$2:$E$3600, 5, FALSE)</f>
        <v>69514</v>
      </c>
      <c r="BJ22" s="6">
        <f t="shared" si="9"/>
        <v>141.00202839756594</v>
      </c>
      <c r="BK22" s="6">
        <f t="shared" si="14"/>
        <v>0.30223123732251522</v>
      </c>
    </row>
    <row r="23" spans="1:63" ht="15" customHeight="1" x14ac:dyDescent="0.25">
      <c r="A23" s="8" t="s">
        <v>1512</v>
      </c>
      <c r="B23" s="9" t="s">
        <v>1777</v>
      </c>
      <c r="C23" s="9">
        <v>2</v>
      </c>
      <c r="D23" s="9">
        <v>11</v>
      </c>
      <c r="E23" s="9">
        <v>2</v>
      </c>
      <c r="F23" s="9">
        <v>99</v>
      </c>
      <c r="G23" s="9">
        <v>5.91E-2</v>
      </c>
      <c r="H23" s="9">
        <v>2.5000000000000001E-2</v>
      </c>
      <c r="I23" s="9">
        <v>1.5800000000000002E-2</v>
      </c>
      <c r="J23" s="8"/>
      <c r="K23" s="8"/>
      <c r="L23" s="8"/>
      <c r="M23" s="8"/>
      <c r="N23" s="8"/>
      <c r="O23" s="8"/>
      <c r="P23" s="8"/>
      <c r="Q23" s="9">
        <v>8</v>
      </c>
      <c r="R23" s="9">
        <v>37</v>
      </c>
      <c r="S23" s="9">
        <v>64</v>
      </c>
      <c r="T23" s="9">
        <v>3714</v>
      </c>
      <c r="U23" s="9">
        <v>0.19889999999999999</v>
      </c>
      <c r="V23" s="9">
        <v>0.8</v>
      </c>
      <c r="W23" s="9">
        <v>0.59189999999999998</v>
      </c>
      <c r="X23" s="8"/>
      <c r="Y23" s="8"/>
      <c r="Z23" s="8"/>
      <c r="AA23" s="8"/>
      <c r="AB23" s="8"/>
      <c r="AC23" s="8"/>
      <c r="AD23" s="8"/>
      <c r="AE23" s="9">
        <v>3</v>
      </c>
      <c r="AF23" s="9">
        <v>15</v>
      </c>
      <c r="AG23" s="9">
        <v>9</v>
      </c>
      <c r="AH23" s="9">
        <v>723</v>
      </c>
      <c r="AI23" s="9">
        <v>8.0600000000000005E-2</v>
      </c>
      <c r="AJ23" s="9">
        <v>0.1125</v>
      </c>
      <c r="AK23" s="9">
        <v>0.1152</v>
      </c>
      <c r="AL23" s="8"/>
      <c r="AM23" s="8"/>
      <c r="AN23" s="8"/>
      <c r="AO23" s="8"/>
      <c r="AP23" s="8"/>
      <c r="AQ23" s="8"/>
      <c r="AR23" s="8"/>
      <c r="AT23" s="6">
        <f t="shared" si="0"/>
        <v>9</v>
      </c>
      <c r="AU23" s="6" t="str">
        <f t="shared" si="1"/>
        <v/>
      </c>
      <c r="AV23" s="6">
        <f t="shared" si="2"/>
        <v>100.37837837837837</v>
      </c>
      <c r="AW23" s="7" t="str">
        <f t="shared" si="3"/>
        <v/>
      </c>
      <c r="AX23" s="6">
        <f t="shared" si="4"/>
        <v>48.2</v>
      </c>
      <c r="AY23" s="6" t="str">
        <f t="shared" si="5"/>
        <v/>
      </c>
      <c r="BA23" s="6">
        <f>VLOOKUP(A23, ALL_AP_DATA!$A$2:$F$3600, 6, FALSE)</f>
        <v>186</v>
      </c>
      <c r="BB23" s="6">
        <f>VLOOKUP(A23, projmetadata!$A$2:$D$2036, 4, FALSE)</f>
        <v>14490</v>
      </c>
      <c r="BC23" s="6" t="e">
        <f t="array" aca="1" ref="BC23" ca="1">_xludf.IFS(I23&lt;&gt;0, F23/I23, P23&lt;&gt;0, M23/P23, W23&lt;&gt;0, T23/W23, AD23&lt;&gt;0, AA23/AD23, AK23&lt;&gt;0, AH23/AK23, AR23&lt;&gt;0, AO23/AR23, TRUE, 0)</f>
        <v>#NAME?</v>
      </c>
      <c r="BE23" s="6" t="e">
        <f t="shared" ca="1" si="11"/>
        <v>#NAME?</v>
      </c>
      <c r="BF23" s="6" t="e">
        <f t="shared" ca="1" si="12"/>
        <v>#NAME?</v>
      </c>
      <c r="BG23" s="6">
        <f t="shared" si="13"/>
        <v>0.43305728088336781</v>
      </c>
      <c r="BH23" s="6">
        <f>VLOOKUP(A23, ALL_AP_DATA!$A$2:$D$3600, 3, FALSE)</f>
        <v>54</v>
      </c>
      <c r="BI23" s="6">
        <f>VLOOKUP(A23, ALL_AP_DATA!$A$2:$E$3600, 5, FALSE)</f>
        <v>6275</v>
      </c>
      <c r="BJ23" s="6">
        <f t="shared" si="9"/>
        <v>33.736559139784944</v>
      </c>
      <c r="BK23" s="6">
        <f t="shared" si="14"/>
        <v>0.29032258064516131</v>
      </c>
    </row>
    <row r="24" spans="1:63" ht="15" customHeight="1" x14ac:dyDescent="0.25">
      <c r="A24" s="8" t="s">
        <v>1513</v>
      </c>
      <c r="B24" s="9" t="s">
        <v>1777</v>
      </c>
      <c r="C24" s="9">
        <v>36</v>
      </c>
      <c r="D24" s="9">
        <v>185</v>
      </c>
      <c r="E24" s="9">
        <v>548</v>
      </c>
      <c r="F24" s="9">
        <v>32340</v>
      </c>
      <c r="G24" s="9">
        <v>1.5900000000000001E-2</v>
      </c>
      <c r="H24" s="9">
        <v>0.1066</v>
      </c>
      <c r="I24" s="9">
        <v>2.3699999999999999E-2</v>
      </c>
      <c r="J24" s="9">
        <v>5</v>
      </c>
      <c r="K24" s="9">
        <v>34</v>
      </c>
      <c r="L24" s="9">
        <v>539</v>
      </c>
      <c r="M24" s="9">
        <v>25467</v>
      </c>
      <c r="N24" s="9">
        <v>2.8999999999999998E-3</v>
      </c>
      <c r="O24" s="9">
        <v>0.10489999999999999</v>
      </c>
      <c r="P24" s="9">
        <v>1.8700000000000001E-2</v>
      </c>
      <c r="Q24" s="9">
        <v>667</v>
      </c>
      <c r="R24" s="9">
        <v>3673</v>
      </c>
      <c r="S24" s="9">
        <v>4654</v>
      </c>
      <c r="T24" s="9">
        <v>991180</v>
      </c>
      <c r="U24" s="9">
        <v>0.31630000000000003</v>
      </c>
      <c r="V24" s="9">
        <v>0.90539999999999998</v>
      </c>
      <c r="W24" s="9">
        <v>0.72609999999999997</v>
      </c>
      <c r="X24" s="9">
        <v>19</v>
      </c>
      <c r="Y24" s="9">
        <v>189</v>
      </c>
      <c r="Z24" s="9">
        <v>633</v>
      </c>
      <c r="AA24" s="9">
        <v>38616</v>
      </c>
      <c r="AB24" s="9">
        <v>1.6299999999999999E-2</v>
      </c>
      <c r="AC24" s="9">
        <v>0.1232</v>
      </c>
      <c r="AD24" s="9">
        <v>2.8299999999999999E-2</v>
      </c>
      <c r="AE24" s="9">
        <v>25</v>
      </c>
      <c r="AF24" s="9">
        <v>146</v>
      </c>
      <c r="AG24" s="9">
        <v>510</v>
      </c>
      <c r="AH24" s="9">
        <v>31391</v>
      </c>
      <c r="AI24" s="9">
        <v>1.26E-2</v>
      </c>
      <c r="AJ24" s="9">
        <v>9.9199999999999997E-2</v>
      </c>
      <c r="AK24" s="9">
        <v>2.3E-2</v>
      </c>
      <c r="AL24" s="8"/>
      <c r="AM24" s="8"/>
      <c r="AN24" s="8"/>
      <c r="AO24" s="8"/>
      <c r="AP24" s="8"/>
      <c r="AQ24" s="8"/>
      <c r="AR24" s="8"/>
      <c r="AT24" s="6">
        <f t="shared" si="0"/>
        <v>174.81081081081081</v>
      </c>
      <c r="AU24" s="6">
        <f t="shared" si="1"/>
        <v>749.02941176470586</v>
      </c>
      <c r="AV24" s="6">
        <f t="shared" si="2"/>
        <v>269.85570378437245</v>
      </c>
      <c r="AW24" s="7">
        <f t="shared" si="3"/>
        <v>204.31746031746033</v>
      </c>
      <c r="AX24" s="6">
        <f t="shared" si="4"/>
        <v>215.00684931506851</v>
      </c>
      <c r="AY24" s="6" t="str">
        <f t="shared" si="5"/>
        <v/>
      </c>
      <c r="BA24" s="6">
        <f>VLOOKUP(A24, ALL_AP_DATA!$A$2:$F$3600, 6, FALSE)</f>
        <v>11613</v>
      </c>
      <c r="BB24" s="6">
        <f>VLOOKUP(A24, projmetadata!$A$2:$D$2036, 4, FALSE)</f>
        <v>537713</v>
      </c>
      <c r="BC24" s="6" t="e">
        <f t="array" aca="1" ref="BC24" ca="1">_xludf.IFS(I24&lt;&gt;0, F24/I24, P24&lt;&gt;0, M24/P24, W24&lt;&gt;0, T24/W24, AD24&lt;&gt;0, AA24/AD24, AK24&lt;&gt;0, AH24/AK24, AR24&lt;&gt;0, AO24/AR24, TRUE, 0)</f>
        <v>#NAME?</v>
      </c>
      <c r="BE24" s="6" t="e">
        <f t="shared" ca="1" si="11"/>
        <v>#NAME?</v>
      </c>
      <c r="BF24" s="6" t="e">
        <f t="shared" ca="1" si="12"/>
        <v>#NAME?</v>
      </c>
      <c r="BG24" s="6">
        <f t="shared" si="13"/>
        <v>2.538832053530415</v>
      </c>
      <c r="BH24" s="6">
        <f>VLOOKUP(A24, ALL_AP_DATA!$A$2:$D$3600, 3, FALSE)</f>
        <v>3996</v>
      </c>
      <c r="BI24" s="6">
        <f>VLOOKUP(A24, ALL_AP_DATA!$A$2:$E$3600, 5, FALSE)</f>
        <v>1365163</v>
      </c>
      <c r="BJ24" s="6">
        <f t="shared" si="9"/>
        <v>117.55472315508482</v>
      </c>
      <c r="BK24" s="6">
        <f t="shared" si="14"/>
        <v>0.34409713252389562</v>
      </c>
    </row>
    <row r="25" spans="1:63" ht="15" customHeight="1" x14ac:dyDescent="0.25">
      <c r="A25" s="8" t="s">
        <v>1514</v>
      </c>
      <c r="B25" s="9" t="s">
        <v>1777</v>
      </c>
      <c r="C25" s="9">
        <v>8</v>
      </c>
      <c r="D25" s="9">
        <v>32</v>
      </c>
      <c r="E25" s="9">
        <v>144</v>
      </c>
      <c r="F25" s="9">
        <v>10667</v>
      </c>
      <c r="G25" s="9">
        <v>2.2599999999999999E-2</v>
      </c>
      <c r="H25" s="9">
        <v>0.21299999999999999</v>
      </c>
      <c r="I25" s="9">
        <v>3.3300000000000003E-2</v>
      </c>
      <c r="J25" s="9">
        <v>1</v>
      </c>
      <c r="K25" s="9">
        <v>10</v>
      </c>
      <c r="L25" s="9">
        <v>60</v>
      </c>
      <c r="M25" s="9">
        <v>4281</v>
      </c>
      <c r="N25" s="9">
        <v>7.0000000000000001E-3</v>
      </c>
      <c r="O25" s="9">
        <v>8.8800000000000004E-2</v>
      </c>
      <c r="P25" s="9">
        <v>1.34E-2</v>
      </c>
      <c r="Q25" s="9">
        <v>106</v>
      </c>
      <c r="R25" s="9">
        <v>589</v>
      </c>
      <c r="S25" s="9">
        <v>611</v>
      </c>
      <c r="T25" s="9">
        <v>109229</v>
      </c>
      <c r="U25" s="9">
        <v>0.41510000000000002</v>
      </c>
      <c r="V25" s="9">
        <v>0.90380000000000005</v>
      </c>
      <c r="W25" s="9">
        <v>0.3412</v>
      </c>
      <c r="X25" s="9">
        <v>13</v>
      </c>
      <c r="Y25" s="9">
        <v>199</v>
      </c>
      <c r="Z25" s="9">
        <v>202</v>
      </c>
      <c r="AA25" s="9">
        <v>31902</v>
      </c>
      <c r="AB25" s="9">
        <v>0.14019999999999999</v>
      </c>
      <c r="AC25" s="9">
        <v>0.29880000000000001</v>
      </c>
      <c r="AD25" s="9">
        <v>9.9599999999999994E-2</v>
      </c>
      <c r="AE25" s="9">
        <v>8</v>
      </c>
      <c r="AF25" s="9">
        <v>25</v>
      </c>
      <c r="AG25" s="9">
        <v>143</v>
      </c>
      <c r="AH25" s="9">
        <v>9450</v>
      </c>
      <c r="AI25" s="9">
        <v>1.7600000000000001E-2</v>
      </c>
      <c r="AJ25" s="9">
        <v>0.21149999999999999</v>
      </c>
      <c r="AK25" s="9">
        <v>2.9499999999999998E-2</v>
      </c>
      <c r="AL25" s="8"/>
      <c r="AM25" s="8"/>
      <c r="AN25" s="8"/>
      <c r="AO25" s="8"/>
      <c r="AP25" s="8"/>
      <c r="AQ25" s="8"/>
      <c r="AR25" s="8"/>
      <c r="AT25" s="6">
        <f t="shared" si="0"/>
        <v>333.34375</v>
      </c>
      <c r="AU25" s="6">
        <f t="shared" si="1"/>
        <v>428.1</v>
      </c>
      <c r="AV25" s="6">
        <f t="shared" si="2"/>
        <v>185.44821731748726</v>
      </c>
      <c r="AW25" s="7">
        <f t="shared" si="3"/>
        <v>160.31155778894473</v>
      </c>
      <c r="AX25" s="6">
        <f t="shared" si="4"/>
        <v>378</v>
      </c>
      <c r="AY25" s="6" t="str">
        <f t="shared" si="5"/>
        <v/>
      </c>
      <c r="BA25" s="6">
        <f>VLOOKUP(A25, ALL_AP_DATA!$A$2:$F$3600, 6, FALSE)</f>
        <v>1419</v>
      </c>
      <c r="BB25" s="6">
        <f>VLOOKUP(A25, projmetadata!$A$2:$D$2036, 4, FALSE)</f>
        <v>86915</v>
      </c>
      <c r="BC25" s="6" t="e">
        <f t="array" aca="1" ref="BC25" ca="1">_xludf.IFS(I25&lt;&gt;0, F25/I25, P25&lt;&gt;0, M25/P25, W25&lt;&gt;0, T25/W25, AD25&lt;&gt;0, AA25/AD25, AK25&lt;&gt;0, AH25/AK25, AR25&lt;&gt;0, AO25/AR25, TRUE, 0)</f>
        <v>#NAME?</v>
      </c>
      <c r="BE25" s="6" t="e">
        <f t="shared" ca="1" si="11"/>
        <v>#NAME?</v>
      </c>
      <c r="BF25" s="6" t="e">
        <f t="shared" ca="1" si="12"/>
        <v>#NAME?</v>
      </c>
      <c r="BG25" s="6">
        <f t="shared" si="13"/>
        <v>3.6835989184835758</v>
      </c>
      <c r="BH25" s="6">
        <f>VLOOKUP(A25, ALL_AP_DATA!$A$2:$D$3600, 3, FALSE)</f>
        <v>708</v>
      </c>
      <c r="BI25" s="6">
        <f>VLOOKUP(A25, ALL_AP_DATA!$A$2:$E$3600, 5, FALSE)</f>
        <v>320160</v>
      </c>
      <c r="BJ25" s="6">
        <f t="shared" si="9"/>
        <v>225.62367864693445</v>
      </c>
      <c r="BK25" s="6">
        <f t="shared" si="14"/>
        <v>0.4989429175475687</v>
      </c>
    </row>
    <row r="26" spans="1:63" ht="15" customHeight="1" x14ac:dyDescent="0.25">
      <c r="A26" s="8" t="s">
        <v>1515</v>
      </c>
      <c r="B26" s="9" t="s">
        <v>1777</v>
      </c>
      <c r="C26" s="9">
        <v>14</v>
      </c>
      <c r="D26" s="9">
        <v>31</v>
      </c>
      <c r="E26" s="9">
        <v>48</v>
      </c>
      <c r="F26" s="9">
        <v>2652</v>
      </c>
      <c r="G26" s="9">
        <v>1.2800000000000001E-2</v>
      </c>
      <c r="H26" s="9">
        <v>0.1159</v>
      </c>
      <c r="I26" s="9">
        <v>2.24E-2</v>
      </c>
      <c r="J26" s="8"/>
      <c r="K26" s="8"/>
      <c r="L26" s="8"/>
      <c r="M26" s="8"/>
      <c r="N26" s="8"/>
      <c r="O26" s="8"/>
      <c r="P26" s="8"/>
      <c r="Q26" s="9">
        <v>43</v>
      </c>
      <c r="R26" s="9">
        <v>272</v>
      </c>
      <c r="S26" s="9">
        <v>304</v>
      </c>
      <c r="T26" s="9">
        <v>46273</v>
      </c>
      <c r="U26" s="9">
        <v>0.1124</v>
      </c>
      <c r="V26" s="9">
        <v>0.73429999999999995</v>
      </c>
      <c r="W26" s="9">
        <v>0.39100000000000001</v>
      </c>
      <c r="X26" s="8"/>
      <c r="Y26" s="8"/>
      <c r="Z26" s="8"/>
      <c r="AA26" s="8"/>
      <c r="AB26" s="8"/>
      <c r="AC26" s="8"/>
      <c r="AD26" s="8"/>
      <c r="AE26" s="9">
        <v>9</v>
      </c>
      <c r="AF26" s="9">
        <v>26</v>
      </c>
      <c r="AG26" s="9">
        <v>7</v>
      </c>
      <c r="AH26" s="9">
        <v>1119</v>
      </c>
      <c r="AI26" s="9">
        <v>1.0699999999999999E-2</v>
      </c>
      <c r="AJ26" s="9">
        <v>1.6899999999999998E-2</v>
      </c>
      <c r="AK26" s="9">
        <v>9.4999999999999998E-3</v>
      </c>
      <c r="AL26" s="8"/>
      <c r="AM26" s="8"/>
      <c r="AN26" s="8"/>
      <c r="AO26" s="8"/>
      <c r="AP26" s="8"/>
      <c r="AQ26" s="8"/>
      <c r="AR26" s="8"/>
      <c r="AT26" s="6">
        <f t="shared" si="0"/>
        <v>85.548387096774192</v>
      </c>
      <c r="AU26" s="6" t="str">
        <f t="shared" si="1"/>
        <v/>
      </c>
      <c r="AV26" s="6">
        <f t="shared" si="2"/>
        <v>170.12132352941177</v>
      </c>
      <c r="AW26" s="7" t="str">
        <f t="shared" si="3"/>
        <v/>
      </c>
      <c r="AX26" s="6">
        <f t="shared" si="4"/>
        <v>43.03846153846154</v>
      </c>
      <c r="AY26" s="6" t="str">
        <f t="shared" si="5"/>
        <v/>
      </c>
      <c r="BA26" s="6">
        <f>VLOOKUP(A26, ALL_AP_DATA!$A$2:$F$3600, 6, FALSE)</f>
        <v>2419</v>
      </c>
      <c r="BB26" s="6">
        <f>VLOOKUP(A26, projmetadata!$A$2:$D$2036, 4, FALSE)</f>
        <v>99661</v>
      </c>
      <c r="BC26" s="6" t="e">
        <f t="array" aca="1" ref="BC26" ca="1">_xludf.IFS(I26&lt;&gt;0, F26/I26, P26&lt;&gt;0, M26/P26, W26&lt;&gt;0, T26/W26, AD26&lt;&gt;0, AA26/AD26, AK26&lt;&gt;0, AH26/AK26, AR26&lt;&gt;0, AO26/AR26, TRUE, 0)</f>
        <v>#NAME?</v>
      </c>
      <c r="BE26" s="6" t="e">
        <f t="shared" ca="1" si="11"/>
        <v>#NAME?</v>
      </c>
      <c r="BF26" s="6" t="e">
        <f t="shared" ca="1" si="12"/>
        <v>#NAME?</v>
      </c>
      <c r="BG26" s="6">
        <f t="shared" si="13"/>
        <v>1.1874755420876772</v>
      </c>
      <c r="BH26" s="6">
        <f>VLOOKUP(A26, ALL_AP_DATA!$A$2:$D$3600, 3, FALSE)</f>
        <v>322</v>
      </c>
      <c r="BI26" s="6">
        <f>VLOOKUP(A26, ALL_AP_DATA!$A$2:$E$3600, 5, FALSE)</f>
        <v>118345</v>
      </c>
      <c r="BJ26" s="6">
        <f t="shared" si="9"/>
        <v>48.923108722612653</v>
      </c>
      <c r="BK26" s="6">
        <f t="shared" si="14"/>
        <v>0.13311285655229432</v>
      </c>
    </row>
    <row r="27" spans="1:63" ht="15" customHeight="1" x14ac:dyDescent="0.25">
      <c r="A27" s="8" t="s">
        <v>1516</v>
      </c>
      <c r="B27" s="9" t="s">
        <v>1777</v>
      </c>
      <c r="C27" s="9">
        <v>5</v>
      </c>
      <c r="D27" s="9">
        <v>17</v>
      </c>
      <c r="E27" s="9">
        <v>194</v>
      </c>
      <c r="F27" s="9">
        <v>4011</v>
      </c>
      <c r="G27" s="9">
        <v>2.1399999999999999E-2</v>
      </c>
      <c r="H27" s="9">
        <v>0.14380000000000001</v>
      </c>
      <c r="I27" s="9">
        <v>1.5299999999999999E-2</v>
      </c>
      <c r="J27" s="9">
        <v>1</v>
      </c>
      <c r="K27" s="9">
        <v>6</v>
      </c>
      <c r="L27" s="9">
        <v>141</v>
      </c>
      <c r="M27" s="9">
        <v>4031</v>
      </c>
      <c r="N27" s="9">
        <v>7.4999999999999997E-3</v>
      </c>
      <c r="O27" s="9">
        <v>0.1045</v>
      </c>
      <c r="P27" s="9">
        <v>1.54E-2</v>
      </c>
      <c r="Q27" s="9">
        <v>63</v>
      </c>
      <c r="R27" s="9">
        <v>343</v>
      </c>
      <c r="S27" s="9">
        <v>1246</v>
      </c>
      <c r="T27" s="9">
        <v>215173</v>
      </c>
      <c r="U27" s="9">
        <v>0.43090000000000001</v>
      </c>
      <c r="V27" s="9">
        <v>0.92359999999999998</v>
      </c>
      <c r="W27" s="9">
        <v>0.82320000000000004</v>
      </c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T27" s="6">
        <f t="shared" si="0"/>
        <v>235.94117647058823</v>
      </c>
      <c r="AU27" s="6">
        <f t="shared" si="1"/>
        <v>671.83333333333337</v>
      </c>
      <c r="AV27" s="6">
        <f t="shared" si="2"/>
        <v>627.32653061224494</v>
      </c>
      <c r="AW27" s="7" t="str">
        <f t="shared" si="3"/>
        <v/>
      </c>
      <c r="AX27" s="6" t="str">
        <f t="shared" si="4"/>
        <v/>
      </c>
      <c r="AY27" s="6" t="str">
        <f t="shared" si="5"/>
        <v/>
      </c>
      <c r="BA27" s="6">
        <f>VLOOKUP(A27, ALL_AP_DATA!$A$2:$F$3600, 6, FALSE)</f>
        <v>796</v>
      </c>
      <c r="BB27" s="6">
        <f>VLOOKUP(A27, projmetadata!$A$2:$D$2036, 4, FALSE)</f>
        <v>20571</v>
      </c>
      <c r="BC27" s="6" t="e">
        <f t="array" aca="1" ref="BC27" ca="1">_xludf.IFS(I27&lt;&gt;0, F27/I27, P27&lt;&gt;0, M27/P27, W27&lt;&gt;0, T27/W27, AD27&lt;&gt;0, AA27/AD27, AK27&lt;&gt;0, AH27/AK27, AR27&lt;&gt;0, AO27/AR27, TRUE, 0)</f>
        <v>#NAME?</v>
      </c>
      <c r="BE27" s="6" t="e">
        <f t="shared" ca="1" si="11"/>
        <v>#NAME?</v>
      </c>
      <c r="BF27" s="6" t="e">
        <f t="shared" ca="1" si="12"/>
        <v>#NAME?</v>
      </c>
      <c r="BG27" s="6">
        <f t="shared" si="13"/>
        <v>12.706674444606485</v>
      </c>
      <c r="BH27" s="6">
        <f>VLOOKUP(A27, ALL_AP_DATA!$A$2:$D$3600, 3, FALSE)</f>
        <v>351</v>
      </c>
      <c r="BI27" s="6">
        <f>VLOOKUP(A27, ALL_AP_DATA!$A$2:$E$3600, 5, FALSE)</f>
        <v>261389</v>
      </c>
      <c r="BJ27" s="6">
        <f t="shared" si="9"/>
        <v>328.3781407035176</v>
      </c>
      <c r="BK27" s="6">
        <f t="shared" si="14"/>
        <v>0.44095477386934673</v>
      </c>
    </row>
    <row r="28" spans="1:63" ht="15" customHeight="1" x14ac:dyDescent="0.25">
      <c r="A28" s="8" t="s">
        <v>1517</v>
      </c>
      <c r="B28" s="9" t="s">
        <v>1777</v>
      </c>
      <c r="C28" s="9">
        <v>8</v>
      </c>
      <c r="D28" s="9">
        <v>24</v>
      </c>
      <c r="E28" s="9">
        <v>54</v>
      </c>
      <c r="F28" s="9">
        <v>1000</v>
      </c>
      <c r="G28" s="9">
        <v>1.44E-2</v>
      </c>
      <c r="H28" s="9">
        <v>0.12239999999999999</v>
      </c>
      <c r="I28" s="9">
        <v>1.23E-2</v>
      </c>
      <c r="J28" s="8"/>
      <c r="K28" s="8"/>
      <c r="L28" s="8"/>
      <c r="M28" s="8"/>
      <c r="N28" s="8"/>
      <c r="O28" s="8"/>
      <c r="P28" s="8"/>
      <c r="Q28" s="9">
        <v>49</v>
      </c>
      <c r="R28" s="9">
        <v>179</v>
      </c>
      <c r="S28" s="9">
        <v>313</v>
      </c>
      <c r="T28" s="9">
        <v>31423</v>
      </c>
      <c r="U28" s="9">
        <v>0.1072</v>
      </c>
      <c r="V28" s="9">
        <v>0.70979999999999999</v>
      </c>
      <c r="W28" s="9">
        <v>0.38669999999999999</v>
      </c>
      <c r="X28" s="8"/>
      <c r="Y28" s="8"/>
      <c r="Z28" s="8"/>
      <c r="AA28" s="8"/>
      <c r="AB28" s="8"/>
      <c r="AC28" s="8"/>
      <c r="AD28" s="8"/>
      <c r="AE28" s="9">
        <v>5</v>
      </c>
      <c r="AF28" s="9">
        <v>21</v>
      </c>
      <c r="AG28" s="9">
        <v>88</v>
      </c>
      <c r="AH28" s="9">
        <v>2866</v>
      </c>
      <c r="AI28" s="9">
        <v>1.26E-2</v>
      </c>
      <c r="AJ28" s="9">
        <v>0.19950000000000001</v>
      </c>
      <c r="AK28" s="9">
        <v>3.5299999999999998E-2</v>
      </c>
      <c r="AL28" s="8"/>
      <c r="AM28" s="8"/>
      <c r="AN28" s="8"/>
      <c r="AO28" s="8"/>
      <c r="AP28" s="8"/>
      <c r="AQ28" s="8"/>
      <c r="AR28" s="8"/>
      <c r="AT28" s="6">
        <f t="shared" si="0"/>
        <v>41.666666666666664</v>
      </c>
      <c r="AU28" s="6" t="str">
        <f t="shared" si="1"/>
        <v/>
      </c>
      <c r="AV28" s="6">
        <f t="shared" si="2"/>
        <v>175.54748603351956</v>
      </c>
      <c r="AW28" s="7" t="str">
        <f t="shared" si="3"/>
        <v/>
      </c>
      <c r="AX28" s="6">
        <f t="shared" si="4"/>
        <v>136.47619047619048</v>
      </c>
      <c r="AY28" s="6" t="str">
        <f t="shared" si="5"/>
        <v/>
      </c>
      <c r="BA28" s="6">
        <f>VLOOKUP(A28, ALL_AP_DATA!$A$2:$F$3600, 6, FALSE)</f>
        <v>1670</v>
      </c>
      <c r="BB28" s="6">
        <f>VLOOKUP(A28, projmetadata!$A$2:$D$2036, 4, FALSE)</f>
        <v>93117</v>
      </c>
      <c r="BC28" s="6" t="e">
        <f t="array" aca="1" ref="BC28" ca="1">_xludf.IFS(I28&lt;&gt;0, F28/I28, P28&lt;&gt;0, M28/P28, W28&lt;&gt;0, T28/W28, AD28&lt;&gt;0, AA28/AD28, AK28&lt;&gt;0, AH28/AK28, AR28&lt;&gt;0, AO28/AR28, TRUE, 0)</f>
        <v>#NAME?</v>
      </c>
      <c r="BE28" s="6" t="e">
        <f t="shared" ca="1" si="11"/>
        <v>#NAME?</v>
      </c>
      <c r="BF28" s="6" t="e">
        <f t="shared" ca="1" si="12"/>
        <v>#NAME?</v>
      </c>
      <c r="BG28" s="6">
        <f t="shared" si="13"/>
        <v>0.87276222386889613</v>
      </c>
      <c r="BH28" s="6">
        <f>VLOOKUP(A28, ALL_AP_DATA!$A$2:$D$3600, 3, FALSE)</f>
        <v>204</v>
      </c>
      <c r="BI28" s="6">
        <f>VLOOKUP(A28, ALL_AP_DATA!$A$2:$E$3600, 5, FALSE)</f>
        <v>81269</v>
      </c>
      <c r="BJ28" s="6">
        <f t="shared" si="9"/>
        <v>48.664071856287428</v>
      </c>
      <c r="BK28" s="6">
        <f t="shared" si="14"/>
        <v>0.12215568862275449</v>
      </c>
    </row>
    <row r="29" spans="1:63" ht="15" customHeight="1" x14ac:dyDescent="0.25">
      <c r="A29" s="8" t="s">
        <v>1518</v>
      </c>
      <c r="B29" s="9" t="s">
        <v>1777</v>
      </c>
      <c r="C29" s="9">
        <v>3</v>
      </c>
      <c r="D29" s="9">
        <v>39</v>
      </c>
      <c r="E29" s="9">
        <v>236</v>
      </c>
      <c r="F29" s="9">
        <v>3615</v>
      </c>
      <c r="G29" s="9">
        <v>9.4E-2</v>
      </c>
      <c r="H29" s="9">
        <v>0.25540000000000002</v>
      </c>
      <c r="I29" s="9">
        <v>0.17299999999999999</v>
      </c>
      <c r="J29" s="9">
        <v>1</v>
      </c>
      <c r="K29" s="9">
        <v>10</v>
      </c>
      <c r="L29" s="9">
        <v>163</v>
      </c>
      <c r="M29" s="9">
        <v>2302</v>
      </c>
      <c r="N29" s="9">
        <v>2.41E-2</v>
      </c>
      <c r="O29" s="9">
        <v>0.1764</v>
      </c>
      <c r="P29" s="9">
        <v>0.11020000000000001</v>
      </c>
      <c r="Q29" s="9">
        <v>38</v>
      </c>
      <c r="R29" s="9">
        <v>141</v>
      </c>
      <c r="S29" s="9">
        <v>765</v>
      </c>
      <c r="T29" s="9">
        <v>15511</v>
      </c>
      <c r="U29" s="9">
        <v>0.33979999999999999</v>
      </c>
      <c r="V29" s="9">
        <v>0.82789999999999997</v>
      </c>
      <c r="W29" s="9">
        <v>0.74219999999999997</v>
      </c>
      <c r="X29" s="8"/>
      <c r="Y29" s="8"/>
      <c r="Z29" s="8"/>
      <c r="AA29" s="8"/>
      <c r="AB29" s="8"/>
      <c r="AC29" s="8"/>
      <c r="AD29" s="8"/>
      <c r="AE29" s="9">
        <v>3</v>
      </c>
      <c r="AF29" s="9">
        <v>50</v>
      </c>
      <c r="AG29" s="9">
        <v>209</v>
      </c>
      <c r="AH29" s="9">
        <v>2890</v>
      </c>
      <c r="AI29" s="9">
        <v>0.1205</v>
      </c>
      <c r="AJ29" s="9">
        <v>0.22620000000000001</v>
      </c>
      <c r="AK29" s="9">
        <v>0.13830000000000001</v>
      </c>
      <c r="AL29" s="8"/>
      <c r="AM29" s="8"/>
      <c r="AN29" s="8"/>
      <c r="AO29" s="8"/>
      <c r="AP29" s="8"/>
      <c r="AQ29" s="8"/>
      <c r="AR29" s="8"/>
      <c r="AT29" s="6">
        <f t="shared" si="0"/>
        <v>92.692307692307693</v>
      </c>
      <c r="AU29" s="6">
        <f t="shared" si="1"/>
        <v>230.2</v>
      </c>
      <c r="AV29" s="6">
        <f t="shared" si="2"/>
        <v>110.00709219858156</v>
      </c>
      <c r="AW29" s="7" t="str">
        <f t="shared" si="3"/>
        <v/>
      </c>
      <c r="AX29" s="6">
        <f t="shared" si="4"/>
        <v>57.8</v>
      </c>
      <c r="AY29" s="6" t="str">
        <f t="shared" si="5"/>
        <v/>
      </c>
      <c r="BA29" s="6">
        <f>VLOOKUP(A29, ALL_AP_DATA!$A$2:$F$3600, 6, FALSE)</f>
        <v>415</v>
      </c>
      <c r="BB29" s="6">
        <f>VLOOKUP(A29, projmetadata!$A$2:$D$2036, 4, FALSE)</f>
        <v>37986</v>
      </c>
      <c r="BC29" s="6" t="e">
        <f t="array" aca="1" ref="BC29" ca="1">_xludf.IFS(I29&lt;&gt;0, F29/I29, P29&lt;&gt;0, M29/P29, W29&lt;&gt;0, T29/W29, AD29&lt;&gt;0, AA29/AD29, AK29&lt;&gt;0, AH29/AK29, AR29&lt;&gt;0, AO29/AR29, TRUE, 0)</f>
        <v>#NAME?</v>
      </c>
      <c r="BE29" s="6" t="e">
        <f t="shared" ca="1" si="11"/>
        <v>#NAME?</v>
      </c>
      <c r="BF29" s="6" t="e">
        <f t="shared" ca="1" si="12"/>
        <v>#NAME?</v>
      </c>
      <c r="BG29" s="6">
        <f t="shared" si="13"/>
        <v>0.55015005528352556</v>
      </c>
      <c r="BH29" s="6">
        <f>VLOOKUP(A29, ALL_AP_DATA!$A$2:$D$3600, 3, FALSE)</f>
        <v>189</v>
      </c>
      <c r="BI29" s="6">
        <f>VLOOKUP(A29, ALL_AP_DATA!$A$2:$E$3600, 5, FALSE)</f>
        <v>20898</v>
      </c>
      <c r="BJ29" s="6">
        <f t="shared" si="9"/>
        <v>50.356626506024099</v>
      </c>
      <c r="BK29" s="6">
        <f t="shared" si="14"/>
        <v>0.45542168674698796</v>
      </c>
    </row>
    <row r="30" spans="1:63" ht="15" customHeight="1" x14ac:dyDescent="0.25">
      <c r="A30" s="8" t="s">
        <v>1519</v>
      </c>
      <c r="B30" s="9" t="s">
        <v>1777</v>
      </c>
      <c r="C30" s="9">
        <v>1</v>
      </c>
      <c r="D30" s="9">
        <v>4</v>
      </c>
      <c r="E30" s="9">
        <v>409</v>
      </c>
      <c r="F30" s="9">
        <v>7447</v>
      </c>
      <c r="G30" s="9">
        <v>1.3100000000000001E-2</v>
      </c>
      <c r="H30" s="9">
        <v>0.17949999999999999</v>
      </c>
      <c r="I30" s="9">
        <v>0.03</v>
      </c>
      <c r="J30" s="9">
        <v>2</v>
      </c>
      <c r="K30" s="9">
        <v>35</v>
      </c>
      <c r="L30" s="9">
        <v>971</v>
      </c>
      <c r="M30" s="9">
        <v>31398</v>
      </c>
      <c r="N30" s="9">
        <v>0.1144</v>
      </c>
      <c r="O30" s="9">
        <v>0.42630000000000001</v>
      </c>
      <c r="P30" s="9">
        <v>0.1263</v>
      </c>
      <c r="Q30" s="9">
        <v>32</v>
      </c>
      <c r="R30" s="9">
        <v>234</v>
      </c>
      <c r="S30" s="9">
        <v>2239</v>
      </c>
      <c r="T30" s="9">
        <v>224668</v>
      </c>
      <c r="U30" s="9">
        <v>0.76470000000000005</v>
      </c>
      <c r="V30" s="9">
        <v>0.9829</v>
      </c>
      <c r="W30" s="9">
        <v>0.90400000000000003</v>
      </c>
      <c r="X30" s="8"/>
      <c r="Y30" s="8"/>
      <c r="Z30" s="8"/>
      <c r="AA30" s="8"/>
      <c r="AB30" s="8"/>
      <c r="AC30" s="8"/>
      <c r="AD30" s="8"/>
      <c r="AE30" s="9">
        <v>1</v>
      </c>
      <c r="AF30" s="9">
        <v>3</v>
      </c>
      <c r="AG30" s="9">
        <v>40</v>
      </c>
      <c r="AH30" s="9">
        <v>771</v>
      </c>
      <c r="AI30" s="9">
        <v>9.7999999999999997E-3</v>
      </c>
      <c r="AJ30" s="9">
        <v>1.7600000000000001E-2</v>
      </c>
      <c r="AK30" s="9">
        <v>3.0999999999999999E-3</v>
      </c>
      <c r="AL30" s="8"/>
      <c r="AM30" s="8"/>
      <c r="AN30" s="8"/>
      <c r="AO30" s="8"/>
      <c r="AP30" s="8"/>
      <c r="AQ30" s="8"/>
      <c r="AR30" s="8"/>
      <c r="AT30" s="6">
        <f t="shared" si="0"/>
        <v>1861.75</v>
      </c>
      <c r="AU30" s="6">
        <f t="shared" si="1"/>
        <v>897.08571428571429</v>
      </c>
      <c r="AV30" s="6">
        <f t="shared" si="2"/>
        <v>960.11965811965808</v>
      </c>
      <c r="AW30" s="7" t="str">
        <f t="shared" si="3"/>
        <v/>
      </c>
      <c r="AX30" s="6">
        <f t="shared" si="4"/>
        <v>257</v>
      </c>
      <c r="AY30" s="6" t="str">
        <f t="shared" si="5"/>
        <v/>
      </c>
      <c r="BA30" s="6">
        <f>VLOOKUP(A30, ALL_AP_DATA!$A$2:$F$3600, 6, FALSE)</f>
        <v>306</v>
      </c>
      <c r="BB30" s="6">
        <f>VLOOKUP(A30, projmetadata!$A$2:$D$2036, 4, FALSE)</f>
        <v>15431</v>
      </c>
      <c r="BC30" s="6" t="e">
        <f t="array" aca="1" ref="BC30" ca="1">_xludf.IFS(I30&lt;&gt;0, F30/I30, P30&lt;&gt;0, M30/P30, W30&lt;&gt;0, T30/W30, AD30&lt;&gt;0, AA30/AD30, AK30&lt;&gt;0, AH30/AK30, AR30&lt;&gt;0, AO30/AR30, TRUE, 0)</f>
        <v>#NAME?</v>
      </c>
      <c r="BE30" s="6" t="e">
        <f t="shared" ca="1" si="11"/>
        <v>#NAME?</v>
      </c>
      <c r="BF30" s="6" t="e">
        <f t="shared" ca="1" si="12"/>
        <v>#NAME?</v>
      </c>
      <c r="BG30" s="6">
        <f t="shared" si="13"/>
        <v>16.106538785561533</v>
      </c>
      <c r="BH30" s="6">
        <f>VLOOKUP(A30, ALL_AP_DATA!$A$2:$D$3600, 3, FALSE)</f>
        <v>234</v>
      </c>
      <c r="BI30" s="6">
        <f>VLOOKUP(A30, ALL_AP_DATA!$A$2:$E$3600, 5, FALSE)</f>
        <v>248540</v>
      </c>
      <c r="BJ30" s="6">
        <f t="shared" si="9"/>
        <v>812.22222222222217</v>
      </c>
      <c r="BK30" s="6">
        <f t="shared" si="14"/>
        <v>0.76470588235294112</v>
      </c>
    </row>
    <row r="31" spans="1:63" ht="15" customHeight="1" x14ac:dyDescent="0.25">
      <c r="A31" s="8" t="s">
        <v>1520</v>
      </c>
      <c r="B31" s="9" t="s">
        <v>1777</v>
      </c>
      <c r="C31" s="9">
        <v>4</v>
      </c>
      <c r="D31" s="9">
        <v>18</v>
      </c>
      <c r="E31" s="9">
        <v>1</v>
      </c>
      <c r="F31" s="9">
        <v>1</v>
      </c>
      <c r="G31" s="9">
        <v>8.2199999999999995E-2</v>
      </c>
      <c r="H31" s="9">
        <v>0.5</v>
      </c>
      <c r="I31" s="9">
        <v>3.1300000000000001E-2</v>
      </c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9">
        <v>2</v>
      </c>
      <c r="AF31" s="9">
        <v>13</v>
      </c>
      <c r="AG31" s="9">
        <v>0</v>
      </c>
      <c r="AH31" s="9">
        <v>0</v>
      </c>
      <c r="AI31" s="9">
        <v>5.9400000000000001E-2</v>
      </c>
      <c r="AJ31" s="9">
        <v>0</v>
      </c>
      <c r="AK31" s="9">
        <v>0</v>
      </c>
      <c r="AL31" s="8"/>
      <c r="AM31" s="8"/>
      <c r="AN31" s="8"/>
      <c r="AO31" s="8"/>
      <c r="AP31" s="8"/>
      <c r="AQ31" s="8"/>
      <c r="AR31" s="8"/>
      <c r="AT31" s="6">
        <f t="shared" si="0"/>
        <v>5.5555555555555552E-2</v>
      </c>
      <c r="AU31" s="6" t="str">
        <f t="shared" si="1"/>
        <v/>
      </c>
      <c r="AV31" s="6" t="str">
        <f t="shared" si="2"/>
        <v/>
      </c>
      <c r="AW31" s="7" t="str">
        <f t="shared" si="3"/>
        <v/>
      </c>
      <c r="AX31" s="6">
        <f t="shared" si="4"/>
        <v>0</v>
      </c>
      <c r="AY31" s="6" t="str">
        <f t="shared" si="5"/>
        <v/>
      </c>
      <c r="BA31" s="6">
        <f>VLOOKUP(A31, ALL_AP_DATA!$A$2:$F$3600, 6, FALSE)</f>
        <v>219</v>
      </c>
      <c r="BB31" s="6">
        <f>VLOOKUP(A31, projmetadata!$A$2:$D$2036, 4, FALSE)</f>
        <v>10674</v>
      </c>
      <c r="BC31" s="6" t="e">
        <f t="array" aca="1" ref="BC31" ca="1">_xludf.IFS(I31&lt;&gt;0, F31/I31, P31&lt;&gt;0, M31/P31, W31&lt;&gt;0, T31/W31, AD31&lt;&gt;0, AA31/AD31, AK31&lt;&gt;0, AH31/AK31, AR31&lt;&gt;0, AO31/AR31, TRUE, 0)</f>
        <v>#NAME?</v>
      </c>
      <c r="BE31" s="6" t="e">
        <f t="shared" ca="1" si="11"/>
        <v>#NAME?</v>
      </c>
      <c r="BF31" s="6" t="e">
        <f t="shared" ca="1" si="12"/>
        <v>#NAME?</v>
      </c>
      <c r="BG31" s="6">
        <f t="shared" si="13"/>
        <v>2.9979389169945661E-3</v>
      </c>
      <c r="BH31" s="6">
        <f>VLOOKUP(A31, ALL_AP_DATA!$A$2:$D$3600, 3, FALSE)</f>
        <v>29</v>
      </c>
      <c r="BI31" s="6">
        <f>VLOOKUP(A31, ALL_AP_DATA!$A$2:$E$3600, 5, FALSE)</f>
        <v>32</v>
      </c>
      <c r="BJ31" s="6">
        <f t="shared" si="9"/>
        <v>0.14611872146118721</v>
      </c>
      <c r="BK31" s="6">
        <f t="shared" si="14"/>
        <v>0.13242009132420091</v>
      </c>
    </row>
    <row r="32" spans="1:63" ht="15" customHeight="1" x14ac:dyDescent="0.25">
      <c r="A32" s="8" t="s">
        <v>1521</v>
      </c>
      <c r="B32" s="9" t="s">
        <v>1777</v>
      </c>
      <c r="C32" s="9">
        <v>2</v>
      </c>
      <c r="D32" s="9">
        <v>11</v>
      </c>
      <c r="E32" s="9">
        <v>14</v>
      </c>
      <c r="F32" s="9">
        <v>656</v>
      </c>
      <c r="G32" s="9">
        <v>2.58E-2</v>
      </c>
      <c r="H32" s="9">
        <v>0.1129</v>
      </c>
      <c r="I32" s="9">
        <v>7.2800000000000004E-2</v>
      </c>
      <c r="J32" s="8"/>
      <c r="K32" s="8"/>
      <c r="L32" s="8"/>
      <c r="M32" s="8"/>
      <c r="N32" s="8"/>
      <c r="O32" s="8"/>
      <c r="P32" s="8"/>
      <c r="Q32" s="9">
        <v>16</v>
      </c>
      <c r="R32" s="9">
        <v>57</v>
      </c>
      <c r="S32" s="9">
        <v>87</v>
      </c>
      <c r="T32" s="9">
        <v>4065</v>
      </c>
      <c r="U32" s="9">
        <v>0.13350000000000001</v>
      </c>
      <c r="V32" s="9">
        <v>0.7016</v>
      </c>
      <c r="W32" s="9">
        <v>0.45090000000000002</v>
      </c>
      <c r="X32" s="8"/>
      <c r="Y32" s="8"/>
      <c r="Z32" s="8"/>
      <c r="AA32" s="8"/>
      <c r="AB32" s="8"/>
      <c r="AC32" s="8"/>
      <c r="AD32" s="8"/>
      <c r="AE32" s="9">
        <v>1</v>
      </c>
      <c r="AF32" s="9">
        <v>5</v>
      </c>
      <c r="AG32" s="9">
        <v>2</v>
      </c>
      <c r="AH32" s="9">
        <v>5</v>
      </c>
      <c r="AI32" s="9">
        <v>1.17E-2</v>
      </c>
      <c r="AJ32" s="9">
        <v>1.61E-2</v>
      </c>
      <c r="AK32" s="9">
        <v>5.9999999999999995E-4</v>
      </c>
      <c r="AL32" s="8"/>
      <c r="AM32" s="8"/>
      <c r="AN32" s="8"/>
      <c r="AO32" s="8"/>
      <c r="AP32" s="8"/>
      <c r="AQ32" s="8"/>
      <c r="AR32" s="8"/>
      <c r="AT32" s="6">
        <f t="shared" si="0"/>
        <v>59.636363636363633</v>
      </c>
      <c r="AU32" s="6" t="str">
        <f t="shared" si="1"/>
        <v/>
      </c>
      <c r="AV32" s="6">
        <f t="shared" si="2"/>
        <v>71.315789473684205</v>
      </c>
      <c r="AW32" s="7" t="str">
        <f t="shared" si="3"/>
        <v/>
      </c>
      <c r="AX32" s="6">
        <f t="shared" si="4"/>
        <v>1</v>
      </c>
      <c r="AY32" s="6" t="str">
        <f t="shared" si="5"/>
        <v/>
      </c>
      <c r="BA32" s="6">
        <f>VLOOKUP(A32, ALL_AP_DATA!$A$2:$F$3600, 6, FALSE)</f>
        <v>427</v>
      </c>
      <c r="BB32" s="6">
        <f>VLOOKUP(A32, projmetadata!$A$2:$D$2036, 4, FALSE)</f>
        <v>27637</v>
      </c>
      <c r="BC32" s="6" t="e">
        <f t="array" aca="1" ref="BC32" ca="1">_xludf.IFS(I32&lt;&gt;0, F32/I32, P32&lt;&gt;0, M32/P32, W32&lt;&gt;0, T32/W32, AD32&lt;&gt;0, AA32/AD32, AK32&lt;&gt;0, AH32/AK32, AR32&lt;&gt;0, AO32/AR32, TRUE, 0)</f>
        <v>#NAME?</v>
      </c>
      <c r="BE32" s="6" t="e">
        <f t="shared" ca="1" si="11"/>
        <v>#NAME?</v>
      </c>
      <c r="BF32" s="6" t="e">
        <f t="shared" ca="1" si="12"/>
        <v>#NAME?</v>
      </c>
      <c r="BG32" s="6">
        <f t="shared" si="13"/>
        <v>0.32619314686832868</v>
      </c>
      <c r="BH32" s="6">
        <f>VLOOKUP(A32, ALL_AP_DATA!$A$2:$D$3600, 3, FALSE)</f>
        <v>70</v>
      </c>
      <c r="BI32" s="6">
        <f>VLOOKUP(A32, ALL_AP_DATA!$A$2:$E$3600, 5, FALSE)</f>
        <v>9015</v>
      </c>
      <c r="BJ32" s="6">
        <f t="shared" si="9"/>
        <v>21.112412177985949</v>
      </c>
      <c r="BK32" s="6">
        <f t="shared" si="14"/>
        <v>0.16393442622950818</v>
      </c>
    </row>
    <row r="33" spans="1:63" ht="15" customHeight="1" x14ac:dyDescent="0.25">
      <c r="A33" s="8" t="s">
        <v>1522</v>
      </c>
      <c r="B33" s="9" t="s">
        <v>1777</v>
      </c>
      <c r="C33" s="9">
        <v>10</v>
      </c>
      <c r="D33" s="9">
        <v>85</v>
      </c>
      <c r="E33" s="9">
        <v>55</v>
      </c>
      <c r="F33" s="9">
        <v>3006</v>
      </c>
      <c r="G33" s="9">
        <v>0.14760000000000001</v>
      </c>
      <c r="H33" s="9">
        <v>9.4200000000000006E-2</v>
      </c>
      <c r="I33" s="9">
        <v>3.0099999999999998E-2</v>
      </c>
      <c r="J33" s="8"/>
      <c r="K33" s="8"/>
      <c r="L33" s="8"/>
      <c r="M33" s="8"/>
      <c r="N33" s="8"/>
      <c r="O33" s="8"/>
      <c r="P33" s="8"/>
      <c r="Q33" s="9">
        <v>3</v>
      </c>
      <c r="R33" s="9">
        <v>31</v>
      </c>
      <c r="S33" s="9">
        <v>365</v>
      </c>
      <c r="T33" s="9">
        <v>61357</v>
      </c>
      <c r="U33" s="9">
        <v>5.3800000000000001E-2</v>
      </c>
      <c r="V33" s="9">
        <v>0.625</v>
      </c>
      <c r="W33" s="9">
        <v>0.61519999999999997</v>
      </c>
      <c r="X33" s="9">
        <v>1</v>
      </c>
      <c r="Y33" s="9">
        <v>12</v>
      </c>
      <c r="Z33" s="9">
        <v>0</v>
      </c>
      <c r="AA33" s="9">
        <v>0</v>
      </c>
      <c r="AB33" s="9">
        <v>2.0799999999999999E-2</v>
      </c>
      <c r="AC33" s="9">
        <v>0</v>
      </c>
      <c r="AD33" s="9">
        <v>0</v>
      </c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T33" s="6">
        <f t="shared" si="0"/>
        <v>35.364705882352943</v>
      </c>
      <c r="AU33" s="6" t="str">
        <f t="shared" si="1"/>
        <v/>
      </c>
      <c r="AV33" s="6">
        <f t="shared" si="2"/>
        <v>1979.258064516129</v>
      </c>
      <c r="AW33" s="7">
        <f t="shared" si="3"/>
        <v>0</v>
      </c>
      <c r="AX33" s="6" t="str">
        <f t="shared" si="4"/>
        <v/>
      </c>
      <c r="AY33" s="6" t="str">
        <f t="shared" si="5"/>
        <v/>
      </c>
      <c r="BA33" s="6">
        <f>VLOOKUP(A33, ALL_AP_DATA!$A$2:$F$3600, 6, FALSE)</f>
        <v>576</v>
      </c>
      <c r="BB33" s="6">
        <f>VLOOKUP(A33, projmetadata!$A$2:$D$2036, 4, FALSE)</f>
        <v>64882</v>
      </c>
      <c r="BC33" s="6" t="e">
        <f t="array" aca="1" ref="BC33" ca="1">_xludf.IFS(I33&lt;&gt;0, F33/I33, P33&lt;&gt;0, M33/P33, W33&lt;&gt;0, T33/W33, AD33&lt;&gt;0, AA33/AD33, AK33&lt;&gt;0, AH33/AK33, AR33&lt;&gt;0, AO33/AR33, TRUE, 0)</f>
        <v>#NAME?</v>
      </c>
      <c r="BE33" s="6" t="e">
        <f t="shared" ca="1" si="11"/>
        <v>#NAME?</v>
      </c>
      <c r="BF33" s="6" t="e">
        <f t="shared" ca="1" si="12"/>
        <v>#NAME?</v>
      </c>
      <c r="BG33" s="6">
        <f t="shared" si="13"/>
        <v>1.5370981165808699</v>
      </c>
      <c r="BH33" s="6">
        <f>VLOOKUP(A33, ALL_AP_DATA!$A$2:$D$3600, 3, FALSE)</f>
        <v>128</v>
      </c>
      <c r="BI33" s="6">
        <f>VLOOKUP(A33, ALL_AP_DATA!$A$2:$E$3600, 5, FALSE)</f>
        <v>99730</v>
      </c>
      <c r="BJ33" s="6">
        <f t="shared" si="9"/>
        <v>173.14236111111111</v>
      </c>
      <c r="BK33" s="6">
        <f t="shared" si="14"/>
        <v>0.22222222222222221</v>
      </c>
    </row>
    <row r="34" spans="1:63" ht="15" customHeight="1" x14ac:dyDescent="0.25">
      <c r="A34" s="8" t="s">
        <v>1523</v>
      </c>
      <c r="B34" s="9" t="s">
        <v>1777</v>
      </c>
      <c r="C34" s="9">
        <v>1</v>
      </c>
      <c r="D34" s="9">
        <v>2</v>
      </c>
      <c r="E34" s="9">
        <v>6</v>
      </c>
      <c r="F34" s="9">
        <v>65</v>
      </c>
      <c r="G34" s="9">
        <v>5.4999999999999997E-3</v>
      </c>
      <c r="H34" s="9">
        <v>2.5600000000000001E-2</v>
      </c>
      <c r="I34" s="9">
        <v>6.9999999999999999E-4</v>
      </c>
      <c r="J34" s="8"/>
      <c r="K34" s="8"/>
      <c r="L34" s="8"/>
      <c r="M34" s="8"/>
      <c r="N34" s="8"/>
      <c r="O34" s="8"/>
      <c r="P34" s="8"/>
      <c r="Q34" s="9">
        <v>19</v>
      </c>
      <c r="R34" s="9">
        <v>110</v>
      </c>
      <c r="S34" s="9">
        <v>164</v>
      </c>
      <c r="T34" s="9">
        <v>35266</v>
      </c>
      <c r="U34" s="9">
        <v>0.3039</v>
      </c>
      <c r="V34" s="9">
        <v>0.70089999999999997</v>
      </c>
      <c r="W34" s="9">
        <v>0.39889999999999998</v>
      </c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T34" s="6">
        <f t="shared" si="0"/>
        <v>32.5</v>
      </c>
      <c r="AU34" s="6" t="str">
        <f t="shared" si="1"/>
        <v/>
      </c>
      <c r="AV34" s="6">
        <f t="shared" si="2"/>
        <v>320.60000000000002</v>
      </c>
      <c r="AW34" s="7" t="str">
        <f t="shared" si="3"/>
        <v/>
      </c>
      <c r="AX34" s="6" t="str">
        <f t="shared" si="4"/>
        <v/>
      </c>
      <c r="AY34" s="6" t="str">
        <f t="shared" si="5"/>
        <v/>
      </c>
      <c r="BA34" s="6">
        <f>VLOOKUP(A34, ALL_AP_DATA!$A$2:$F$3600, 6, FALSE)</f>
        <v>362</v>
      </c>
      <c r="BB34" s="6">
        <f>VLOOKUP(A34, projmetadata!$A$2:$D$2036, 4, FALSE)</f>
        <v>41745</v>
      </c>
      <c r="BC34" s="6" t="e">
        <f t="array" aca="1" ref="BC34" ca="1">_xludf.IFS(I34&lt;&gt;0, F34/I34, P34&lt;&gt;0, M34/P34, W34&lt;&gt;0, T34/W34, AD34&lt;&gt;0, AA34/AD34, AK34&lt;&gt;0, AH34/AK34, AR34&lt;&gt;0, AO34/AR34, TRUE, 0)</f>
        <v>#NAME?</v>
      </c>
      <c r="BE34" s="6" t="e">
        <f t="shared" ca="1" si="11"/>
        <v>#NAME?</v>
      </c>
      <c r="BF34" s="6" t="e">
        <f t="shared" ca="1" si="12"/>
        <v>#NAME?</v>
      </c>
      <c r="BG34" s="6">
        <f t="shared" si="13"/>
        <v>2.1177626063001558</v>
      </c>
      <c r="BH34" s="6">
        <f>VLOOKUP(A34, ALL_AP_DATA!$A$2:$D$3600, 3, FALSE)</f>
        <v>110</v>
      </c>
      <c r="BI34" s="6">
        <f>VLOOKUP(A34, ALL_AP_DATA!$A$2:$E$3600, 5, FALSE)</f>
        <v>88406</v>
      </c>
      <c r="BJ34" s="6">
        <f t="shared" si="9"/>
        <v>244.21546961325967</v>
      </c>
      <c r="BK34" s="6">
        <f t="shared" si="14"/>
        <v>0.30386740331491713</v>
      </c>
    </row>
    <row r="35" spans="1:63" ht="15" customHeight="1" x14ac:dyDescent="0.25">
      <c r="A35" s="8" t="s">
        <v>1524</v>
      </c>
      <c r="B35" s="9" t="s">
        <v>1777</v>
      </c>
      <c r="C35" s="9">
        <v>4</v>
      </c>
      <c r="D35" s="9">
        <v>15</v>
      </c>
      <c r="E35" s="9">
        <v>3</v>
      </c>
      <c r="F35" s="9">
        <v>71</v>
      </c>
      <c r="G35" s="9">
        <v>2.3699999999999999E-2</v>
      </c>
      <c r="H35" s="9">
        <v>1.7999999999999999E-2</v>
      </c>
      <c r="I35" s="9">
        <v>5.7000000000000002E-3</v>
      </c>
      <c r="J35" s="8"/>
      <c r="K35" s="8"/>
      <c r="L35" s="8"/>
      <c r="M35" s="8"/>
      <c r="N35" s="8"/>
      <c r="O35" s="8"/>
      <c r="P35" s="8"/>
      <c r="Q35" s="9">
        <v>17</v>
      </c>
      <c r="R35" s="9">
        <v>138</v>
      </c>
      <c r="S35" s="9">
        <v>126</v>
      </c>
      <c r="T35" s="9">
        <v>8686</v>
      </c>
      <c r="U35" s="9">
        <v>0.218</v>
      </c>
      <c r="V35" s="9">
        <v>0.75449999999999995</v>
      </c>
      <c r="W35" s="9">
        <v>0.69569999999999999</v>
      </c>
      <c r="X35" s="9">
        <v>1</v>
      </c>
      <c r="Y35" s="9">
        <v>34</v>
      </c>
      <c r="Z35" s="9">
        <v>6</v>
      </c>
      <c r="AA35" s="9">
        <v>54</v>
      </c>
      <c r="AB35" s="9">
        <v>5.3699999999999998E-2</v>
      </c>
      <c r="AC35" s="9">
        <v>3.5900000000000001E-2</v>
      </c>
      <c r="AD35" s="9">
        <v>4.3E-3</v>
      </c>
      <c r="AE35" s="9">
        <v>1</v>
      </c>
      <c r="AF35" s="9">
        <v>18</v>
      </c>
      <c r="AG35" s="9">
        <v>2</v>
      </c>
      <c r="AH35" s="9">
        <v>26</v>
      </c>
      <c r="AI35" s="9">
        <v>2.8400000000000002E-2</v>
      </c>
      <c r="AJ35" s="9">
        <v>1.2E-2</v>
      </c>
      <c r="AK35" s="9">
        <v>2.0999999999999999E-3</v>
      </c>
      <c r="AL35" s="8"/>
      <c r="AM35" s="8"/>
      <c r="AN35" s="8"/>
      <c r="AO35" s="8"/>
      <c r="AP35" s="8"/>
      <c r="AQ35" s="8"/>
      <c r="AR35" s="8"/>
      <c r="AT35" s="6">
        <f t="shared" si="0"/>
        <v>4.7333333333333334</v>
      </c>
      <c r="AU35" s="6" t="str">
        <f t="shared" si="1"/>
        <v/>
      </c>
      <c r="AV35" s="6">
        <f t="shared" si="2"/>
        <v>62.94202898550725</v>
      </c>
      <c r="AW35" s="7">
        <f t="shared" si="3"/>
        <v>1.588235294117647</v>
      </c>
      <c r="AX35" s="6">
        <f t="shared" si="4"/>
        <v>1.4444444444444444</v>
      </c>
      <c r="AY35" s="6" t="str">
        <f t="shared" si="5"/>
        <v/>
      </c>
      <c r="BA35" s="6">
        <f>VLOOKUP(A35, ALL_AP_DATA!$A$2:$F$3600, 6, FALSE)</f>
        <v>633</v>
      </c>
      <c r="BB35" s="6">
        <f>VLOOKUP(A35, projmetadata!$A$2:$D$2036, 4, FALSE)</f>
        <v>39698</v>
      </c>
      <c r="BC35" s="6" t="e">
        <f t="array" aca="1" ref="BC35" ca="1">_xludf.IFS(I35&lt;&gt;0, F35/I35, P35&lt;&gt;0, M35/P35, W35&lt;&gt;0, T35/W35, AD35&lt;&gt;0, AA35/AD35, AK35&lt;&gt;0, AH35/AK35, AR35&lt;&gt;0, AO35/AR35, TRUE, 0)</f>
        <v>#NAME?</v>
      </c>
      <c r="BE35" s="6" t="e">
        <f t="shared" ca="1" si="11"/>
        <v>#NAME?</v>
      </c>
      <c r="BF35" s="6" t="e">
        <f t="shared" ca="1" si="12"/>
        <v>#NAME?</v>
      </c>
      <c r="BG35" s="6">
        <f t="shared" si="13"/>
        <v>0.31449947100609604</v>
      </c>
      <c r="BH35" s="6">
        <f>VLOOKUP(A35, ALL_AP_DATA!$A$2:$D$3600, 3, FALSE)</f>
        <v>200</v>
      </c>
      <c r="BI35" s="6">
        <f>VLOOKUP(A35, ALL_AP_DATA!$A$2:$E$3600, 5, FALSE)</f>
        <v>12485</v>
      </c>
      <c r="BJ35" s="6">
        <f t="shared" si="9"/>
        <v>19.723538704581358</v>
      </c>
      <c r="BK35" s="6">
        <f t="shared" si="14"/>
        <v>0.31595576619273302</v>
      </c>
    </row>
    <row r="36" spans="1:63" ht="15" customHeight="1" x14ac:dyDescent="0.25">
      <c r="A36" s="8" t="s">
        <v>1525</v>
      </c>
      <c r="B36" s="9" t="s">
        <v>1777</v>
      </c>
      <c r="C36" s="9">
        <v>1</v>
      </c>
      <c r="D36" s="9">
        <v>16</v>
      </c>
      <c r="E36" s="9">
        <v>0</v>
      </c>
      <c r="F36" s="9">
        <v>0</v>
      </c>
      <c r="G36" s="9">
        <v>9.5200000000000007E-2</v>
      </c>
      <c r="H36" s="9">
        <v>0</v>
      </c>
      <c r="I36" s="9">
        <v>0</v>
      </c>
      <c r="J36" s="8"/>
      <c r="K36" s="8"/>
      <c r="L36" s="8"/>
      <c r="M36" s="8"/>
      <c r="N36" s="8"/>
      <c r="O36" s="8"/>
      <c r="P36" s="8"/>
      <c r="Q36" s="9">
        <v>2</v>
      </c>
      <c r="R36" s="9">
        <v>4</v>
      </c>
      <c r="S36" s="9">
        <v>10</v>
      </c>
      <c r="T36" s="9">
        <v>142</v>
      </c>
      <c r="U36" s="9">
        <v>2.3800000000000002E-2</v>
      </c>
      <c r="V36" s="9">
        <v>0.52629999999999999</v>
      </c>
      <c r="W36" s="9">
        <v>0.4</v>
      </c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T36" s="6">
        <f t="shared" si="0"/>
        <v>0</v>
      </c>
      <c r="AU36" s="6" t="str">
        <f t="shared" si="1"/>
        <v/>
      </c>
      <c r="AV36" s="6">
        <f t="shared" si="2"/>
        <v>35.5</v>
      </c>
      <c r="AW36" s="7" t="str">
        <f t="shared" si="3"/>
        <v/>
      </c>
      <c r="AX36" s="6" t="str">
        <f t="shared" si="4"/>
        <v/>
      </c>
      <c r="AY36" s="6" t="str">
        <f t="shared" si="5"/>
        <v/>
      </c>
      <c r="BA36" s="6">
        <f>VLOOKUP(A36, ALL_AP_DATA!$A$2:$F$3600, 6, FALSE)</f>
        <v>168</v>
      </c>
      <c r="BB36" s="6">
        <f>VLOOKUP(A36, projmetadata!$A$2:$D$2036, 4, FALSE)</f>
        <v>36676</v>
      </c>
      <c r="BC36" s="6" t="e">
        <f t="array" aca="1" ref="BC36" ca="1">_xludf.IFS(I36&lt;&gt;0, F36/I36, P36&lt;&gt;0, M36/P36, W36&lt;&gt;0, T36/W36, AD36&lt;&gt;0, AA36/AD36, AK36&lt;&gt;0, AH36/AK36, AR36&lt;&gt;0, AO36/AR36, TRUE, 0)</f>
        <v>#NAME?</v>
      </c>
      <c r="BE36" s="6" t="e">
        <f t="shared" ca="1" si="11"/>
        <v>#NAME?</v>
      </c>
      <c r="BF36" s="6" t="e">
        <f t="shared" ca="1" si="12"/>
        <v>#NAME?</v>
      </c>
      <c r="BG36" s="6">
        <f t="shared" si="13"/>
        <v>9.67935434616643E-3</v>
      </c>
      <c r="BH36" s="6">
        <f>VLOOKUP(A36, ALL_AP_DATA!$A$2:$D$3600, 3, FALSE)</f>
        <v>20</v>
      </c>
      <c r="BI36" s="6">
        <f>VLOOKUP(A36, ALL_AP_DATA!$A$2:$E$3600, 5, FALSE)</f>
        <v>355</v>
      </c>
      <c r="BJ36" s="6">
        <f t="shared" si="9"/>
        <v>2.1130952380952381</v>
      </c>
      <c r="BK36" s="6">
        <f t="shared" si="14"/>
        <v>0.11904761904761904</v>
      </c>
    </row>
    <row r="37" spans="1:63" ht="15" customHeight="1" x14ac:dyDescent="0.25">
      <c r="A37" s="8" t="s">
        <v>1526</v>
      </c>
      <c r="B37" s="9" t="s">
        <v>1777</v>
      </c>
      <c r="C37" s="9">
        <v>1</v>
      </c>
      <c r="D37" s="9">
        <v>5</v>
      </c>
      <c r="E37" s="9">
        <v>1</v>
      </c>
      <c r="F37" s="9">
        <v>2</v>
      </c>
      <c r="G37" s="9">
        <v>4.6699999999999998E-2</v>
      </c>
      <c r="H37" s="9">
        <v>0.5</v>
      </c>
      <c r="I37" s="9">
        <v>0.16669999999999999</v>
      </c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T37" s="6">
        <f t="shared" si="0"/>
        <v>0.4</v>
      </c>
      <c r="AU37" s="6" t="str">
        <f t="shared" si="1"/>
        <v/>
      </c>
      <c r="AV37" s="6" t="str">
        <f t="shared" si="2"/>
        <v/>
      </c>
      <c r="AW37" s="7" t="str">
        <f t="shared" si="3"/>
        <v/>
      </c>
      <c r="AX37" s="6" t="str">
        <f t="shared" si="4"/>
        <v/>
      </c>
      <c r="AY37" s="6" t="str">
        <f t="shared" si="5"/>
        <v/>
      </c>
      <c r="BA37" s="6">
        <f>VLOOKUP(A37, ALL_AP_DATA!$A$2:$F$3600, 6, FALSE)</f>
        <v>107</v>
      </c>
      <c r="BB37" s="6">
        <f>VLOOKUP(A37, projmetadata!$A$2:$D$2036, 4, FALSE)</f>
        <v>8063</v>
      </c>
      <c r="BC37" s="6" t="e">
        <f t="array" aca="1" ref="BC37" ca="1">_xludf.IFS(I37&lt;&gt;0, F37/I37, P37&lt;&gt;0, M37/P37, W37&lt;&gt;0, T37/W37, AD37&lt;&gt;0, AA37/AD37, AK37&lt;&gt;0, AH37/AK37, AR37&lt;&gt;0, AO37/AR37, TRUE, 0)</f>
        <v>#NAME?</v>
      </c>
      <c r="BE37" s="6" t="e">
        <f t="shared" ca="1" si="11"/>
        <v>#NAME?</v>
      </c>
      <c r="BF37" s="6" t="e">
        <f t="shared" ca="1" si="12"/>
        <v>#NAME?</v>
      </c>
      <c r="BG37" s="6">
        <f t="shared" si="13"/>
        <v>1.4882797966017612E-3</v>
      </c>
      <c r="BH37" s="6">
        <f>VLOOKUP(A37, ALL_AP_DATA!$A$2:$D$3600, 3, FALSE)</f>
        <v>5</v>
      </c>
      <c r="BI37" s="6">
        <f>VLOOKUP(A37, ALL_AP_DATA!$A$2:$E$3600, 5, FALSE)</f>
        <v>12</v>
      </c>
      <c r="BJ37" s="6">
        <f t="shared" si="9"/>
        <v>0.11214953271028037</v>
      </c>
      <c r="BK37" s="6">
        <f t="shared" si="14"/>
        <v>4.6728971962616821E-2</v>
      </c>
    </row>
    <row r="38" spans="1:63" ht="15" customHeight="1" x14ac:dyDescent="0.25">
      <c r="A38" s="8" t="s">
        <v>1527</v>
      </c>
      <c r="B38" s="9" t="s">
        <v>1777</v>
      </c>
      <c r="C38" s="9">
        <v>2</v>
      </c>
      <c r="D38" s="9">
        <v>4</v>
      </c>
      <c r="E38" s="9">
        <v>1</v>
      </c>
      <c r="F38" s="9">
        <v>1</v>
      </c>
      <c r="G38" s="9">
        <v>3.5999999999999997E-2</v>
      </c>
      <c r="H38" s="9">
        <v>1.5599999999999999E-2</v>
      </c>
      <c r="I38" s="9">
        <v>1.8E-3</v>
      </c>
      <c r="J38" s="8"/>
      <c r="K38" s="8"/>
      <c r="L38" s="8"/>
      <c r="M38" s="8"/>
      <c r="N38" s="8"/>
      <c r="O38" s="8"/>
      <c r="P38" s="8"/>
      <c r="Q38" s="9">
        <v>3</v>
      </c>
      <c r="R38" s="9">
        <v>8</v>
      </c>
      <c r="S38" s="9">
        <v>36</v>
      </c>
      <c r="T38" s="9">
        <v>249</v>
      </c>
      <c r="U38" s="9">
        <v>7.2099999999999997E-2</v>
      </c>
      <c r="V38" s="9">
        <v>0.5625</v>
      </c>
      <c r="W38" s="9">
        <v>0.4415</v>
      </c>
      <c r="X38" s="8"/>
      <c r="Y38" s="8"/>
      <c r="Z38" s="8"/>
      <c r="AA38" s="8"/>
      <c r="AB38" s="8"/>
      <c r="AC38" s="8"/>
      <c r="AD38" s="8"/>
      <c r="AE38" s="9">
        <v>1</v>
      </c>
      <c r="AF38" s="9">
        <v>4</v>
      </c>
      <c r="AG38" s="9">
        <v>1</v>
      </c>
      <c r="AH38" s="9">
        <v>9</v>
      </c>
      <c r="AI38" s="9">
        <v>3.5999999999999997E-2</v>
      </c>
      <c r="AJ38" s="9">
        <v>1.5599999999999999E-2</v>
      </c>
      <c r="AK38" s="9">
        <v>1.6E-2</v>
      </c>
      <c r="AL38" s="8"/>
      <c r="AM38" s="8"/>
      <c r="AN38" s="8"/>
      <c r="AO38" s="8"/>
      <c r="AP38" s="8"/>
      <c r="AQ38" s="8"/>
      <c r="AR38" s="8"/>
      <c r="AT38" s="6">
        <f t="shared" si="0"/>
        <v>0.25</v>
      </c>
      <c r="AU38" s="6" t="str">
        <f t="shared" si="1"/>
        <v/>
      </c>
      <c r="AV38" s="6">
        <f t="shared" si="2"/>
        <v>31.125</v>
      </c>
      <c r="AW38" s="7" t="str">
        <f t="shared" si="3"/>
        <v/>
      </c>
      <c r="AX38" s="6">
        <f t="shared" si="4"/>
        <v>2.25</v>
      </c>
      <c r="AY38" s="6" t="str">
        <f t="shared" si="5"/>
        <v/>
      </c>
      <c r="BA38" s="6">
        <f>VLOOKUP(A38, ALL_AP_DATA!$A$2:$F$3600, 6, FALSE)</f>
        <v>111</v>
      </c>
      <c r="BB38" s="6">
        <f>VLOOKUP(A38, projmetadata!$A$2:$D$2036, 4, FALSE)</f>
        <v>5187</v>
      </c>
      <c r="BC38" s="6" t="e">
        <f t="array" aca="1" ref="BC38" ca="1">_xludf.IFS(I38&lt;&gt;0, F38/I38, P38&lt;&gt;0, M38/P38, W38&lt;&gt;0, T38/W38, AD38&lt;&gt;0, AA38/AD38, AK38&lt;&gt;0, AH38/AK38, AR38&lt;&gt;0, AO38/AR38, TRUE, 0)</f>
        <v>#NAME?</v>
      </c>
      <c r="BE38" s="6" t="e">
        <f t="shared" ca="1" si="11"/>
        <v>#NAME?</v>
      </c>
      <c r="BF38" s="6" t="e">
        <f t="shared" ca="1" si="12"/>
        <v>#NAME?</v>
      </c>
      <c r="BG38" s="6">
        <f t="shared" si="13"/>
        <v>0.10873337189126663</v>
      </c>
      <c r="BH38" s="6">
        <f>VLOOKUP(A38, ALL_AP_DATA!$A$2:$D$3600, 3, FALSE)</f>
        <v>14</v>
      </c>
      <c r="BI38" s="6">
        <f>VLOOKUP(A38, ALL_AP_DATA!$A$2:$E$3600, 5, FALSE)</f>
        <v>564</v>
      </c>
      <c r="BJ38" s="6">
        <f t="shared" si="9"/>
        <v>5.0810810810810807</v>
      </c>
      <c r="BK38" s="6">
        <f t="shared" si="14"/>
        <v>0.12612612612612611</v>
      </c>
    </row>
    <row r="39" spans="1:63" ht="15" customHeight="1" x14ac:dyDescent="0.25">
      <c r="A39" s="8" t="s">
        <v>1528</v>
      </c>
      <c r="B39" s="9" t="s">
        <v>1777</v>
      </c>
      <c r="C39" s="9">
        <v>1</v>
      </c>
      <c r="D39" s="9">
        <v>29</v>
      </c>
      <c r="E39" s="9">
        <v>71</v>
      </c>
      <c r="F39" s="9">
        <v>1073</v>
      </c>
      <c r="G39" s="9">
        <v>0.1716</v>
      </c>
      <c r="H39" s="9">
        <v>0.51449999999999996</v>
      </c>
      <c r="I39" s="9">
        <v>0.29530000000000001</v>
      </c>
      <c r="J39" s="8"/>
      <c r="K39" s="8"/>
      <c r="L39" s="8"/>
      <c r="M39" s="8"/>
      <c r="N39" s="8"/>
      <c r="O39" s="8"/>
      <c r="P39" s="8"/>
      <c r="Q39" s="9">
        <v>6</v>
      </c>
      <c r="R39" s="9">
        <v>18</v>
      </c>
      <c r="S39" s="9">
        <v>88</v>
      </c>
      <c r="T39" s="9">
        <v>2238</v>
      </c>
      <c r="U39" s="9">
        <v>0.1065</v>
      </c>
      <c r="V39" s="9">
        <v>0.63770000000000004</v>
      </c>
      <c r="W39" s="9">
        <v>0.6159</v>
      </c>
      <c r="X39" s="9">
        <v>6</v>
      </c>
      <c r="Y39" s="9">
        <v>55</v>
      </c>
      <c r="Z39" s="9">
        <v>91</v>
      </c>
      <c r="AA39" s="9">
        <v>1433</v>
      </c>
      <c r="AB39" s="9">
        <v>0.32540000000000002</v>
      </c>
      <c r="AC39" s="9">
        <v>0.65939999999999999</v>
      </c>
      <c r="AD39" s="9">
        <v>0.39429999999999998</v>
      </c>
      <c r="AE39" s="9">
        <v>5</v>
      </c>
      <c r="AF39" s="9">
        <v>21</v>
      </c>
      <c r="AG39" s="9">
        <v>24</v>
      </c>
      <c r="AH39" s="9">
        <v>309</v>
      </c>
      <c r="AI39" s="9">
        <v>0.12429999999999999</v>
      </c>
      <c r="AJ39" s="9">
        <v>0.1739</v>
      </c>
      <c r="AK39" s="9">
        <v>8.5000000000000006E-2</v>
      </c>
      <c r="AL39" s="8"/>
      <c r="AM39" s="8"/>
      <c r="AN39" s="8"/>
      <c r="AO39" s="8"/>
      <c r="AP39" s="8"/>
      <c r="AQ39" s="8"/>
      <c r="AR39" s="8"/>
      <c r="AT39" s="6">
        <f t="shared" si="0"/>
        <v>37</v>
      </c>
      <c r="AU39" s="6" t="str">
        <f t="shared" si="1"/>
        <v/>
      </c>
      <c r="AV39" s="6">
        <f t="shared" si="2"/>
        <v>124.33333333333333</v>
      </c>
      <c r="AW39" s="7">
        <f t="shared" si="3"/>
        <v>26.054545454545455</v>
      </c>
      <c r="AX39" s="6">
        <f t="shared" si="4"/>
        <v>14.714285714285714</v>
      </c>
      <c r="AY39" s="6" t="str">
        <f t="shared" si="5"/>
        <v/>
      </c>
      <c r="BA39" s="6">
        <f>VLOOKUP(A39, ALL_AP_DATA!$A$2:$F$3600, 6, FALSE)</f>
        <v>169</v>
      </c>
      <c r="BB39" s="6">
        <f>VLOOKUP(A39, projmetadata!$A$2:$D$2036, 4, FALSE)</f>
        <v>15823</v>
      </c>
      <c r="BC39" s="6" t="e">
        <f t="array" aca="1" ref="BC39" ca="1">_xludf.IFS(I39&lt;&gt;0, F39/I39, P39&lt;&gt;0, M39/P39, W39&lt;&gt;0, T39/W39, AD39&lt;&gt;0, AA39/AD39, AK39&lt;&gt;0, AH39/AK39, AR39&lt;&gt;0, AO39/AR39, TRUE, 0)</f>
        <v>#NAME?</v>
      </c>
      <c r="BE39" s="6" t="e">
        <f t="shared" ca="1" si="11"/>
        <v>#NAME?</v>
      </c>
      <c r="BF39" s="6" t="e">
        <f t="shared" ca="1" si="12"/>
        <v>#NAME?</v>
      </c>
      <c r="BG39" s="6">
        <f t="shared" si="13"/>
        <v>0.22966567654679895</v>
      </c>
      <c r="BH39" s="6">
        <f>VLOOKUP(A39, ALL_AP_DATA!$A$2:$D$3600, 3, FALSE)</f>
        <v>70</v>
      </c>
      <c r="BI39" s="6">
        <f>VLOOKUP(A39, ALL_AP_DATA!$A$2:$E$3600, 5, FALSE)</f>
        <v>3634</v>
      </c>
      <c r="BJ39" s="6">
        <f t="shared" si="9"/>
        <v>21.502958579881657</v>
      </c>
      <c r="BK39" s="6">
        <f t="shared" si="14"/>
        <v>0.41420118343195267</v>
      </c>
    </row>
    <row r="40" spans="1:63" ht="15" customHeight="1" x14ac:dyDescent="0.25">
      <c r="A40" s="8" t="s">
        <v>1529</v>
      </c>
      <c r="B40" s="9" t="s">
        <v>1777</v>
      </c>
      <c r="C40" s="9">
        <v>2</v>
      </c>
      <c r="D40" s="9">
        <v>32</v>
      </c>
      <c r="E40" s="9">
        <v>280</v>
      </c>
      <c r="F40" s="9">
        <v>10143</v>
      </c>
      <c r="G40" s="9">
        <v>0.18820000000000001</v>
      </c>
      <c r="H40" s="9">
        <v>0.57609999999999995</v>
      </c>
      <c r="I40" s="9">
        <v>0.42259999999999998</v>
      </c>
      <c r="J40" s="9">
        <v>7</v>
      </c>
      <c r="K40" s="9">
        <v>21</v>
      </c>
      <c r="L40" s="9">
        <v>185</v>
      </c>
      <c r="M40" s="9">
        <v>6530</v>
      </c>
      <c r="N40" s="9">
        <v>0.1235</v>
      </c>
      <c r="O40" s="9">
        <v>0.38069999999999998</v>
      </c>
      <c r="P40" s="9">
        <v>0.27210000000000001</v>
      </c>
      <c r="Q40" s="9">
        <v>19</v>
      </c>
      <c r="R40" s="9">
        <v>79</v>
      </c>
      <c r="S40" s="9">
        <v>439</v>
      </c>
      <c r="T40" s="9">
        <v>20421</v>
      </c>
      <c r="U40" s="9">
        <v>0.4647</v>
      </c>
      <c r="V40" s="9">
        <v>0.90329999999999999</v>
      </c>
      <c r="W40" s="9">
        <v>0.85089999999999999</v>
      </c>
      <c r="X40" s="9">
        <v>6</v>
      </c>
      <c r="Y40" s="9">
        <v>55</v>
      </c>
      <c r="Z40" s="9">
        <v>232</v>
      </c>
      <c r="AA40" s="9">
        <v>7478</v>
      </c>
      <c r="AB40" s="9">
        <v>0.32350000000000001</v>
      </c>
      <c r="AC40" s="9">
        <v>0.47739999999999999</v>
      </c>
      <c r="AD40" s="9">
        <v>0.31159999999999999</v>
      </c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T40" s="6">
        <f t="shared" si="0"/>
        <v>316.96875</v>
      </c>
      <c r="AU40" s="6">
        <f t="shared" si="1"/>
        <v>310.95238095238096</v>
      </c>
      <c r="AV40" s="6">
        <f t="shared" si="2"/>
        <v>258.49367088607596</v>
      </c>
      <c r="AW40" s="7">
        <f t="shared" si="3"/>
        <v>135.96363636363637</v>
      </c>
      <c r="AX40" s="6" t="str">
        <f t="shared" si="4"/>
        <v/>
      </c>
      <c r="AY40" s="6" t="str">
        <f t="shared" si="5"/>
        <v/>
      </c>
      <c r="BA40" s="6">
        <f>VLOOKUP(A40, ALL_AP_DATA!$A$2:$F$3600, 6, FALSE)</f>
        <v>170</v>
      </c>
      <c r="BB40" s="6">
        <f>VLOOKUP(A40, projmetadata!$A$2:$D$2036, 4, FALSE)</f>
        <v>30129</v>
      </c>
      <c r="BC40" s="6" t="e">
        <f t="array" aca="1" ref="BC40" ca="1">_xludf.IFS(I40&lt;&gt;0, F40/I40, P40&lt;&gt;0, M40/P40, W40&lt;&gt;0, T40/W40, AD40&lt;&gt;0, AA40/AD40, AK40&lt;&gt;0, AH40/AK40, AR40&lt;&gt;0, AO40/AR40, TRUE, 0)</f>
        <v>#NAME?</v>
      </c>
      <c r="BE40" s="6" t="e">
        <f t="shared" ca="1" si="11"/>
        <v>#NAME?</v>
      </c>
      <c r="BF40" s="6" t="e">
        <f t="shared" ca="1" si="12"/>
        <v>#NAME?</v>
      </c>
      <c r="BG40" s="6">
        <f t="shared" si="13"/>
        <v>0.79654153805303862</v>
      </c>
      <c r="BH40" s="6">
        <f>VLOOKUP(A40, ALL_AP_DATA!$A$2:$D$3600, 3, FALSE)</f>
        <v>106</v>
      </c>
      <c r="BI40" s="6">
        <f>VLOOKUP(A40, ALL_AP_DATA!$A$2:$E$3600, 5, FALSE)</f>
        <v>23999</v>
      </c>
      <c r="BJ40" s="6">
        <f t="shared" si="9"/>
        <v>141.1705882352941</v>
      </c>
      <c r="BK40" s="6">
        <f t="shared" si="14"/>
        <v>0.62352941176470589</v>
      </c>
    </row>
    <row r="41" spans="1:63" ht="15" customHeight="1" x14ac:dyDescent="0.25">
      <c r="A41" s="8" t="s">
        <v>1530</v>
      </c>
      <c r="B41" s="9" t="s">
        <v>1777</v>
      </c>
      <c r="C41" s="9">
        <v>2</v>
      </c>
      <c r="D41" s="9">
        <v>44</v>
      </c>
      <c r="E41" s="9">
        <v>156</v>
      </c>
      <c r="F41" s="9">
        <v>4935</v>
      </c>
      <c r="G41" s="9">
        <v>0.1164</v>
      </c>
      <c r="H41" s="9">
        <v>0.1855</v>
      </c>
      <c r="I41" s="9">
        <v>0.15060000000000001</v>
      </c>
      <c r="J41" s="9">
        <v>9</v>
      </c>
      <c r="K41" s="9">
        <v>34</v>
      </c>
      <c r="L41" s="9">
        <v>151</v>
      </c>
      <c r="M41" s="9">
        <v>4469</v>
      </c>
      <c r="N41" s="9">
        <v>8.9899999999999994E-2</v>
      </c>
      <c r="O41" s="9">
        <v>0.17949999999999999</v>
      </c>
      <c r="P41" s="9">
        <v>0.1363</v>
      </c>
      <c r="Q41" s="9">
        <v>39</v>
      </c>
      <c r="R41" s="9">
        <v>278</v>
      </c>
      <c r="S41" s="9">
        <v>794</v>
      </c>
      <c r="T41" s="9">
        <v>31688</v>
      </c>
      <c r="U41" s="9">
        <v>0.73540000000000005</v>
      </c>
      <c r="V41" s="9">
        <v>0.94410000000000005</v>
      </c>
      <c r="W41" s="9">
        <v>0.96679999999999999</v>
      </c>
      <c r="X41" s="8"/>
      <c r="Y41" s="8"/>
      <c r="Z41" s="8"/>
      <c r="AA41" s="8"/>
      <c r="AB41" s="8"/>
      <c r="AC41" s="8"/>
      <c r="AD41" s="8"/>
      <c r="AE41" s="9">
        <v>4</v>
      </c>
      <c r="AF41" s="9">
        <v>29</v>
      </c>
      <c r="AG41" s="9">
        <v>135</v>
      </c>
      <c r="AH41" s="9">
        <v>3807</v>
      </c>
      <c r="AI41" s="9">
        <v>7.6700000000000004E-2</v>
      </c>
      <c r="AJ41" s="9">
        <v>0.1605</v>
      </c>
      <c r="AK41" s="9">
        <v>0.11609999999999999</v>
      </c>
      <c r="AL41" s="9">
        <v>3</v>
      </c>
      <c r="AM41" s="9">
        <v>82</v>
      </c>
      <c r="AN41" s="9">
        <v>510</v>
      </c>
      <c r="AO41" s="9">
        <v>17914</v>
      </c>
      <c r="AP41" s="9">
        <v>0.21690000000000001</v>
      </c>
      <c r="AQ41" s="9">
        <v>0.60640000000000005</v>
      </c>
      <c r="AR41" s="9">
        <v>0.54649999999999999</v>
      </c>
      <c r="AT41" s="6">
        <f t="shared" si="0"/>
        <v>112.15909090909091</v>
      </c>
      <c r="AU41" s="6">
        <f t="shared" si="1"/>
        <v>131.44117647058823</v>
      </c>
      <c r="AV41" s="6">
        <f t="shared" si="2"/>
        <v>113.98561151079137</v>
      </c>
      <c r="AW41" s="7" t="str">
        <f t="shared" si="3"/>
        <v/>
      </c>
      <c r="AX41" s="6">
        <f t="shared" si="4"/>
        <v>131.27586206896552</v>
      </c>
      <c r="AY41" s="6">
        <f t="shared" si="5"/>
        <v>218.46341463414635</v>
      </c>
      <c r="BA41" s="6">
        <f>VLOOKUP(A41, ALL_AP_DATA!$A$2:$F$3600, 6, FALSE)</f>
        <v>378</v>
      </c>
      <c r="BB41" s="6">
        <f>VLOOKUP(A41, projmetadata!$A$2:$D$2036, 4, FALSE)</f>
        <v>42010</v>
      </c>
      <c r="BC41" s="6" t="e">
        <f t="array" aca="1" ref="BC41" ca="1">_xludf.IFS(I41&lt;&gt;0, F41/I41, P41&lt;&gt;0, M41/P41, W41&lt;&gt;0, T41/W41, AD41&lt;&gt;0, AA41/AD41, AK41&lt;&gt;0, AH41/AK41, AR41&lt;&gt;0, AO41/AR41, TRUE, 0)</f>
        <v>#NAME?</v>
      </c>
      <c r="BE41" s="6" t="e">
        <f t="shared" ca="1" si="11"/>
        <v>#NAME?</v>
      </c>
      <c r="BF41" s="6" t="e">
        <f t="shared" ca="1" si="12"/>
        <v>#NAME?</v>
      </c>
      <c r="BG41" s="6">
        <f t="shared" si="13"/>
        <v>0.78021899547726736</v>
      </c>
      <c r="BH41" s="6">
        <f>VLOOKUP(A41, ALL_AP_DATA!$A$2:$D$3600, 3, FALSE)</f>
        <v>284</v>
      </c>
      <c r="BI41" s="6">
        <f>VLOOKUP(A41, ALL_AP_DATA!$A$2:$E$3600, 5, FALSE)</f>
        <v>32777</v>
      </c>
      <c r="BJ41" s="6">
        <f t="shared" si="9"/>
        <v>86.711640211640216</v>
      </c>
      <c r="BK41" s="6">
        <f t="shared" si="14"/>
        <v>0.75132275132275128</v>
      </c>
    </row>
    <row r="42" spans="1:63" ht="15" customHeight="1" x14ac:dyDescent="0.25">
      <c r="A42" s="8" t="s">
        <v>1531</v>
      </c>
      <c r="B42" s="9" t="s">
        <v>1777</v>
      </c>
      <c r="C42" s="9">
        <v>2</v>
      </c>
      <c r="D42" s="9">
        <v>6</v>
      </c>
      <c r="E42" s="9">
        <v>18</v>
      </c>
      <c r="F42" s="9">
        <v>590</v>
      </c>
      <c r="G42" s="9">
        <v>1.5599999999999999E-2</v>
      </c>
      <c r="H42" s="9">
        <v>5.0799999999999998E-2</v>
      </c>
      <c r="I42" s="9">
        <v>1.49E-2</v>
      </c>
      <c r="J42" s="8"/>
      <c r="K42" s="8"/>
      <c r="L42" s="8"/>
      <c r="M42" s="8"/>
      <c r="N42" s="8"/>
      <c r="O42" s="8"/>
      <c r="P42" s="8"/>
      <c r="Q42" s="9">
        <v>27</v>
      </c>
      <c r="R42" s="9">
        <v>97</v>
      </c>
      <c r="S42" s="9">
        <v>289</v>
      </c>
      <c r="T42" s="9">
        <v>34852</v>
      </c>
      <c r="U42" s="9">
        <v>0.25259999999999999</v>
      </c>
      <c r="V42" s="9">
        <v>0.81640000000000001</v>
      </c>
      <c r="W42" s="9">
        <v>0.87849999999999995</v>
      </c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T42" s="6">
        <f t="shared" si="0"/>
        <v>98.333333333333329</v>
      </c>
      <c r="AU42" s="6" t="str">
        <f t="shared" si="1"/>
        <v/>
      </c>
      <c r="AV42" s="6">
        <f t="shared" si="2"/>
        <v>359.29896907216494</v>
      </c>
      <c r="AW42" s="7" t="str">
        <f t="shared" si="3"/>
        <v/>
      </c>
      <c r="AX42" s="6" t="str">
        <f t="shared" si="4"/>
        <v/>
      </c>
      <c r="AY42" s="6" t="str">
        <f t="shared" si="5"/>
        <v/>
      </c>
      <c r="BA42" s="6">
        <f>VLOOKUP(A42, ALL_AP_DATA!$A$2:$F$3600, 6, FALSE)</f>
        <v>384</v>
      </c>
      <c r="BB42" s="6">
        <f>VLOOKUP(A42, projmetadata!$A$2:$D$2036, 4, FALSE)</f>
        <v>10614</v>
      </c>
      <c r="BC42" s="6" t="e">
        <f t="array" aca="1" ref="BC42" ca="1">_xludf.IFS(I42&lt;&gt;0, F42/I42, P42&lt;&gt;0, M42/P42, W42&lt;&gt;0, T42/W42, AD42&lt;&gt;0, AA42/AD42, AK42&lt;&gt;0, AH42/AK42, AR42&lt;&gt;0, AO42/AR42, TRUE, 0)</f>
        <v>#NAME?</v>
      </c>
      <c r="BE42" s="6" t="e">
        <f t="shared" ca="1" si="11"/>
        <v>#NAME?</v>
      </c>
      <c r="BF42" s="6" t="e">
        <f t="shared" ca="1" si="12"/>
        <v>#NAME?</v>
      </c>
      <c r="BG42" s="6">
        <f t="shared" si="13"/>
        <v>3.737704918032787</v>
      </c>
      <c r="BH42" s="6">
        <f>VLOOKUP(A42, ALL_AP_DATA!$A$2:$D$3600, 3, FALSE)</f>
        <v>102</v>
      </c>
      <c r="BI42" s="6">
        <f>VLOOKUP(A42, ALL_AP_DATA!$A$2:$E$3600, 5, FALSE)</f>
        <v>39672</v>
      </c>
      <c r="BJ42" s="6">
        <f t="shared" si="9"/>
        <v>103.3125</v>
      </c>
      <c r="BK42" s="6">
        <f t="shared" si="14"/>
        <v>0.265625</v>
      </c>
    </row>
    <row r="43" spans="1:63" ht="15" customHeight="1" x14ac:dyDescent="0.25">
      <c r="A43" s="8" t="s">
        <v>1532</v>
      </c>
      <c r="B43" s="9" t="s">
        <v>1777</v>
      </c>
      <c r="C43" s="9">
        <v>32</v>
      </c>
      <c r="D43" s="9">
        <v>126</v>
      </c>
      <c r="E43" s="9">
        <v>451</v>
      </c>
      <c r="F43" s="9">
        <v>15799</v>
      </c>
      <c r="G43" s="9">
        <v>2.2700000000000001E-2</v>
      </c>
      <c r="H43" s="9">
        <v>0.13270000000000001</v>
      </c>
      <c r="I43" s="9">
        <v>4.5900000000000003E-2</v>
      </c>
      <c r="J43" s="9">
        <v>3</v>
      </c>
      <c r="K43" s="9">
        <v>15</v>
      </c>
      <c r="L43" s="9">
        <v>265</v>
      </c>
      <c r="M43" s="9">
        <v>9111</v>
      </c>
      <c r="N43" s="9">
        <v>2.7000000000000001E-3</v>
      </c>
      <c r="O43" s="9">
        <v>7.8E-2</v>
      </c>
      <c r="P43" s="9">
        <v>2.6499999999999999E-2</v>
      </c>
      <c r="Q43" s="9">
        <v>288</v>
      </c>
      <c r="R43" s="9">
        <v>1419</v>
      </c>
      <c r="S43" s="9">
        <v>2986</v>
      </c>
      <c r="T43" s="9">
        <v>286836</v>
      </c>
      <c r="U43" s="9">
        <v>0.25600000000000001</v>
      </c>
      <c r="V43" s="9">
        <v>0.87849999999999995</v>
      </c>
      <c r="W43" s="9">
        <v>0.83420000000000005</v>
      </c>
      <c r="X43" s="8"/>
      <c r="Y43" s="8"/>
      <c r="Z43" s="8"/>
      <c r="AA43" s="8"/>
      <c r="AB43" s="8"/>
      <c r="AC43" s="8"/>
      <c r="AD43" s="8"/>
      <c r="AE43" s="9">
        <v>7</v>
      </c>
      <c r="AF43" s="9">
        <v>29</v>
      </c>
      <c r="AG43" s="9">
        <v>256</v>
      </c>
      <c r="AH43" s="9">
        <v>9175</v>
      </c>
      <c r="AI43" s="9">
        <v>5.1999999999999998E-3</v>
      </c>
      <c r="AJ43" s="9">
        <v>7.5300000000000006E-2</v>
      </c>
      <c r="AK43" s="9">
        <v>2.6700000000000002E-2</v>
      </c>
      <c r="AL43" s="8"/>
      <c r="AM43" s="8"/>
      <c r="AN43" s="8"/>
      <c r="AO43" s="8"/>
      <c r="AP43" s="8"/>
      <c r="AQ43" s="8"/>
      <c r="AR43" s="8"/>
      <c r="AT43" s="6">
        <f t="shared" si="0"/>
        <v>125.38888888888889</v>
      </c>
      <c r="AU43" s="6">
        <f t="shared" si="1"/>
        <v>607.4</v>
      </c>
      <c r="AV43" s="6">
        <f t="shared" si="2"/>
        <v>202.13953488372093</v>
      </c>
      <c r="AW43" s="7" t="str">
        <f t="shared" si="3"/>
        <v/>
      </c>
      <c r="AX43" s="6">
        <f t="shared" si="4"/>
        <v>316.37931034482756</v>
      </c>
      <c r="AY43" s="6" t="str">
        <f t="shared" si="5"/>
        <v/>
      </c>
      <c r="BA43" s="6">
        <f>VLOOKUP(A43, ALL_AP_DATA!$A$2:$F$3600, 6, FALSE)</f>
        <v>5542</v>
      </c>
      <c r="BB43" s="6">
        <f>VLOOKUP(A43, projmetadata!$A$2:$D$2036, 4, FALSE)</f>
        <v>328373</v>
      </c>
      <c r="BC43" s="6" t="e">
        <f t="array" aca="1" ref="BC43" ca="1">_xludf.IFS(I43&lt;&gt;0, F43/I43, P43&lt;&gt;0, M43/P43, W43&lt;&gt;0, T43/W43, AD43&lt;&gt;0, AA43/AD43, AK43&lt;&gt;0, AH43/AK43, AR43&lt;&gt;0, AO43/AR43, TRUE, 0)</f>
        <v>#NAME?</v>
      </c>
      <c r="BE43" s="6" t="e">
        <f t="shared" ca="1" si="11"/>
        <v>#NAME?</v>
      </c>
      <c r="BF43" s="6" t="e">
        <f t="shared" ca="1" si="12"/>
        <v>#NAME?</v>
      </c>
      <c r="BG43" s="6">
        <f t="shared" si="13"/>
        <v>1.0470745158706714</v>
      </c>
      <c r="BH43" s="6">
        <f>VLOOKUP(A43, ALL_AP_DATA!$A$2:$D$3600, 3, FALSE)</f>
        <v>1511</v>
      </c>
      <c r="BI43" s="6">
        <f>VLOOKUP(A43, ALL_AP_DATA!$A$2:$E$3600, 5, FALSE)</f>
        <v>343831</v>
      </c>
      <c r="BJ43" s="6">
        <f t="shared" si="9"/>
        <v>62.040959942259114</v>
      </c>
      <c r="BK43" s="6">
        <f t="shared" si="14"/>
        <v>0.27264525442078674</v>
      </c>
    </row>
    <row r="44" spans="1:63" ht="15" customHeight="1" x14ac:dyDescent="0.25">
      <c r="A44" s="8" t="s">
        <v>1533</v>
      </c>
      <c r="B44" s="9" t="s">
        <v>1777</v>
      </c>
      <c r="C44" s="9">
        <v>3</v>
      </c>
      <c r="D44" s="9">
        <v>7</v>
      </c>
      <c r="E44" s="9">
        <v>21</v>
      </c>
      <c r="F44" s="9">
        <v>146</v>
      </c>
      <c r="G44" s="9">
        <v>2.3E-2</v>
      </c>
      <c r="H44" s="9">
        <v>0.1313</v>
      </c>
      <c r="I44" s="9">
        <v>3.3500000000000002E-2</v>
      </c>
      <c r="J44" s="8"/>
      <c r="K44" s="8"/>
      <c r="L44" s="8"/>
      <c r="M44" s="8"/>
      <c r="N44" s="8"/>
      <c r="O44" s="8"/>
      <c r="P44" s="8"/>
      <c r="Q44" s="9">
        <v>17</v>
      </c>
      <c r="R44" s="9">
        <v>64</v>
      </c>
      <c r="S44" s="9">
        <v>94</v>
      </c>
      <c r="T44" s="9">
        <v>2327</v>
      </c>
      <c r="U44" s="9">
        <v>0.21049999999999999</v>
      </c>
      <c r="V44" s="9">
        <v>0.58750000000000002</v>
      </c>
      <c r="W44" s="9">
        <v>0.53380000000000005</v>
      </c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T44" s="6">
        <f t="shared" si="0"/>
        <v>20.857142857142858</v>
      </c>
      <c r="AU44" s="6" t="str">
        <f t="shared" si="1"/>
        <v/>
      </c>
      <c r="AV44" s="6">
        <f t="shared" si="2"/>
        <v>36.359375</v>
      </c>
      <c r="AW44" s="7" t="str">
        <f t="shared" si="3"/>
        <v/>
      </c>
      <c r="AX44" s="6" t="str">
        <f t="shared" si="4"/>
        <v/>
      </c>
      <c r="AY44" s="6" t="str">
        <f t="shared" si="5"/>
        <v/>
      </c>
      <c r="BA44" s="6">
        <f>VLOOKUP(A44, ALL_AP_DATA!$A$2:$F$3600, 6, FALSE)</f>
        <v>304</v>
      </c>
      <c r="BB44" s="6">
        <f>VLOOKUP(A44, projmetadata!$A$2:$D$2036, 4, FALSE)</f>
        <v>6964</v>
      </c>
      <c r="BC44" s="6" t="e">
        <f t="array" aca="1" ref="BC44" ca="1">_xludf.IFS(I44&lt;&gt;0, F44/I44, P44&lt;&gt;0, M44/P44, W44&lt;&gt;0, T44/W44, AD44&lt;&gt;0, AA44/AD44, AK44&lt;&gt;0, AH44/AK44, AR44&lt;&gt;0, AO44/AR44, TRUE, 0)</f>
        <v>#NAME?</v>
      </c>
      <c r="BE44" s="6" t="e">
        <f t="shared" ca="1" si="11"/>
        <v>#NAME?</v>
      </c>
      <c r="BF44" s="6" t="e">
        <f t="shared" ca="1" si="12"/>
        <v>#NAME?</v>
      </c>
      <c r="BG44" s="6">
        <f t="shared" si="13"/>
        <v>0.62593337162550255</v>
      </c>
      <c r="BH44" s="6">
        <f>VLOOKUP(A44, ALL_AP_DATA!$A$2:$D$3600, 3, FALSE)</f>
        <v>69</v>
      </c>
      <c r="BI44" s="6">
        <f>VLOOKUP(A44, ALL_AP_DATA!$A$2:$E$3600, 5, FALSE)</f>
        <v>4359</v>
      </c>
      <c r="BJ44" s="6">
        <f t="shared" si="9"/>
        <v>14.338815789473685</v>
      </c>
      <c r="BK44" s="6">
        <f t="shared" si="14"/>
        <v>0.22697368421052633</v>
      </c>
    </row>
    <row r="45" spans="1:63" ht="15" customHeight="1" x14ac:dyDescent="0.25">
      <c r="A45" s="8" t="s">
        <v>1534</v>
      </c>
      <c r="B45" s="9" t="s">
        <v>1777</v>
      </c>
      <c r="C45" s="9">
        <v>1</v>
      </c>
      <c r="D45" s="9">
        <v>2</v>
      </c>
      <c r="E45" s="9">
        <v>11</v>
      </c>
      <c r="F45" s="9">
        <v>491</v>
      </c>
      <c r="G45" s="9">
        <v>3.8999999999999998E-3</v>
      </c>
      <c r="H45" s="9">
        <v>1.03E-2</v>
      </c>
      <c r="I45" s="9">
        <v>3.5999999999999999E-3</v>
      </c>
      <c r="J45" s="8"/>
      <c r="K45" s="8"/>
      <c r="L45" s="8"/>
      <c r="M45" s="8"/>
      <c r="N45" s="8"/>
      <c r="O45" s="8"/>
      <c r="P45" s="8"/>
      <c r="Q45" s="9">
        <v>6</v>
      </c>
      <c r="R45" s="9">
        <v>225</v>
      </c>
      <c r="S45" s="9">
        <v>1050</v>
      </c>
      <c r="T45" s="9">
        <v>121870</v>
      </c>
      <c r="U45" s="9">
        <v>0.43859999999999999</v>
      </c>
      <c r="V45" s="9">
        <v>0.98040000000000005</v>
      </c>
      <c r="W45" s="9">
        <v>0.88229999999999997</v>
      </c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T45" s="6">
        <f t="shared" si="0"/>
        <v>245.5</v>
      </c>
      <c r="AU45" s="6" t="str">
        <f t="shared" si="1"/>
        <v/>
      </c>
      <c r="AV45" s="6">
        <f t="shared" si="2"/>
        <v>541.64444444444439</v>
      </c>
      <c r="AW45" s="7" t="str">
        <f t="shared" si="3"/>
        <v/>
      </c>
      <c r="AX45" s="6" t="str">
        <f t="shared" si="4"/>
        <v/>
      </c>
      <c r="AY45" s="6" t="str">
        <f t="shared" si="5"/>
        <v/>
      </c>
      <c r="BA45" s="6">
        <f>VLOOKUP(A45, ALL_AP_DATA!$A$2:$F$3600, 6, FALSE)</f>
        <v>513</v>
      </c>
      <c r="BB45" s="6">
        <f>VLOOKUP(A45, projmetadata!$A$2:$D$2036, 4, FALSE)</f>
        <v>52900</v>
      </c>
      <c r="BC45" s="6" t="e">
        <f t="array" aca="1" ref="BC45" ca="1">_xludf.IFS(I45&lt;&gt;0, F45/I45, P45&lt;&gt;0, M45/P45, W45&lt;&gt;0, T45/W45, AD45&lt;&gt;0, AA45/AD45, AK45&lt;&gt;0, AH45/AK45, AR45&lt;&gt;0, AO45/AR45, TRUE, 0)</f>
        <v>#NAME?</v>
      </c>
      <c r="BE45" s="6" t="e">
        <f t="shared" ca="1" si="11"/>
        <v>#NAME?</v>
      </c>
      <c r="BF45" s="6" t="e">
        <f t="shared" ca="1" si="12"/>
        <v>#NAME?</v>
      </c>
      <c r="BG45" s="6">
        <f t="shared" si="13"/>
        <v>2.6110207939508507</v>
      </c>
      <c r="BH45" s="6">
        <f>VLOOKUP(A45, ALL_AP_DATA!$A$2:$D$3600, 3, FALSE)</f>
        <v>225</v>
      </c>
      <c r="BI45" s="6">
        <f>VLOOKUP(A45, ALL_AP_DATA!$A$2:$E$3600, 5, FALSE)</f>
        <v>138123</v>
      </c>
      <c r="BJ45" s="6">
        <f t="shared" si="9"/>
        <v>269.24561403508773</v>
      </c>
      <c r="BK45" s="6">
        <f t="shared" si="14"/>
        <v>0.43859649122807015</v>
      </c>
    </row>
    <row r="46" spans="1:63" ht="15" customHeight="1" x14ac:dyDescent="0.25">
      <c r="A46" s="8" t="s">
        <v>1535</v>
      </c>
      <c r="B46" s="9" t="s">
        <v>1777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9">
        <v>3</v>
      </c>
      <c r="R46" s="9">
        <v>12</v>
      </c>
      <c r="S46" s="9">
        <v>42</v>
      </c>
      <c r="T46" s="9">
        <v>659</v>
      </c>
      <c r="U46" s="9">
        <v>2.8400000000000002E-2</v>
      </c>
      <c r="V46" s="9">
        <v>0.59150000000000003</v>
      </c>
      <c r="W46" s="9">
        <v>0.15310000000000001</v>
      </c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T46" s="6" t="str">
        <f t="shared" si="0"/>
        <v/>
      </c>
      <c r="AU46" s="6" t="str">
        <f t="shared" si="1"/>
        <v/>
      </c>
      <c r="AV46" s="6">
        <f t="shared" si="2"/>
        <v>54.916666666666664</v>
      </c>
      <c r="AW46" s="7" t="str">
        <f t="shared" si="3"/>
        <v/>
      </c>
      <c r="AX46" s="6" t="str">
        <f t="shared" si="4"/>
        <v/>
      </c>
      <c r="AY46" s="6" t="str">
        <f t="shared" si="5"/>
        <v/>
      </c>
      <c r="BA46" s="6">
        <f>VLOOKUP(A46, ALL_AP_DATA!$A$2:$F$3600, 6, FALSE)</f>
        <v>422</v>
      </c>
      <c r="BB46" s="6">
        <f>VLOOKUP(A46, projmetadata!$A$2:$D$2036, 4, FALSE)</f>
        <v>14753</v>
      </c>
      <c r="BC46" s="6" t="e">
        <f t="array" aca="1" ref="BC46" ca="1">_xludf.IFS(I46&lt;&gt;0, F46/I46, P46&lt;&gt;0, M46/P46, W46&lt;&gt;0, T46/W46, AD46&lt;&gt;0, AA46/AD46, AK46&lt;&gt;0, AH46/AK46, AR46&lt;&gt;0, AO46/AR46, TRUE, 0)</f>
        <v>#NAME?</v>
      </c>
      <c r="BE46" s="6" t="e">
        <f t="shared" ca="1" si="11"/>
        <v>#NAME?</v>
      </c>
      <c r="BF46" s="6" t="e">
        <f t="shared" ca="1" si="12"/>
        <v>#NAME?</v>
      </c>
      <c r="BG46" s="6">
        <f t="shared" si="13"/>
        <v>0.29166949095099304</v>
      </c>
      <c r="BH46" s="6">
        <f>VLOOKUP(A46, ALL_AP_DATA!$A$2:$D$3600, 3, FALSE)</f>
        <v>12</v>
      </c>
      <c r="BI46" s="6">
        <f>VLOOKUP(A46, ALL_AP_DATA!$A$2:$E$3600, 5, FALSE)</f>
        <v>4303</v>
      </c>
      <c r="BJ46" s="6">
        <f t="shared" si="9"/>
        <v>10.196682464454977</v>
      </c>
      <c r="BK46" s="6">
        <f t="shared" si="14"/>
        <v>2.843601895734597E-2</v>
      </c>
    </row>
    <row r="47" spans="1:63" ht="15" customHeight="1" x14ac:dyDescent="0.25">
      <c r="A47" s="8" t="s">
        <v>1536</v>
      </c>
      <c r="B47" s="9" t="s">
        <v>1777</v>
      </c>
      <c r="C47" s="9">
        <v>8</v>
      </c>
      <c r="D47" s="9">
        <v>26</v>
      </c>
      <c r="E47" s="9">
        <v>49</v>
      </c>
      <c r="F47" s="9">
        <v>6407</v>
      </c>
      <c r="G47" s="9">
        <v>3.8699999999999998E-2</v>
      </c>
      <c r="H47" s="9">
        <v>0.20680000000000001</v>
      </c>
      <c r="I47" s="9">
        <v>0.16589999999999999</v>
      </c>
      <c r="J47" s="8"/>
      <c r="K47" s="8"/>
      <c r="L47" s="8"/>
      <c r="M47" s="8"/>
      <c r="N47" s="8"/>
      <c r="O47" s="8"/>
      <c r="P47" s="8"/>
      <c r="Q47" s="9">
        <v>7</v>
      </c>
      <c r="R47" s="9">
        <v>121</v>
      </c>
      <c r="S47" s="9">
        <v>232</v>
      </c>
      <c r="T47" s="9">
        <v>23000</v>
      </c>
      <c r="U47" s="9">
        <v>0.18029999999999999</v>
      </c>
      <c r="V47" s="9">
        <v>0.97889999999999999</v>
      </c>
      <c r="W47" s="9">
        <v>0.59570000000000001</v>
      </c>
      <c r="X47" s="8"/>
      <c r="Y47" s="8"/>
      <c r="Z47" s="8"/>
      <c r="AA47" s="8"/>
      <c r="AB47" s="8"/>
      <c r="AC47" s="8"/>
      <c r="AD47" s="8"/>
      <c r="AE47" s="9">
        <v>7</v>
      </c>
      <c r="AF47" s="9">
        <v>17</v>
      </c>
      <c r="AG47" s="9">
        <v>22</v>
      </c>
      <c r="AH47" s="9">
        <v>2067</v>
      </c>
      <c r="AI47" s="9">
        <v>2.53E-2</v>
      </c>
      <c r="AJ47" s="9">
        <v>9.2799999999999994E-2</v>
      </c>
      <c r="AK47" s="9">
        <v>5.3499999999999999E-2</v>
      </c>
      <c r="AL47" s="8"/>
      <c r="AM47" s="8"/>
      <c r="AN47" s="8"/>
      <c r="AO47" s="8"/>
      <c r="AP47" s="8"/>
      <c r="AQ47" s="8"/>
      <c r="AR47" s="8"/>
      <c r="AT47" s="6">
        <f t="shared" si="0"/>
        <v>246.42307692307693</v>
      </c>
      <c r="AU47" s="6" t="str">
        <f t="shared" si="1"/>
        <v/>
      </c>
      <c r="AV47" s="6">
        <f t="shared" si="2"/>
        <v>190.08264462809916</v>
      </c>
      <c r="AW47" s="7" t="str">
        <f t="shared" si="3"/>
        <v/>
      </c>
      <c r="AX47" s="6">
        <f t="shared" si="4"/>
        <v>121.58823529411765</v>
      </c>
      <c r="AY47" s="6" t="str">
        <f t="shared" si="5"/>
        <v/>
      </c>
      <c r="BA47" s="6">
        <f>VLOOKUP(A47, ALL_AP_DATA!$A$2:$F$3600, 6, FALSE)</f>
        <v>671</v>
      </c>
      <c r="BB47" s="6">
        <f>VLOOKUP(A47, projmetadata!$A$2:$D$2036, 4, FALSE)</f>
        <v>58026</v>
      </c>
      <c r="BC47" s="6" t="e">
        <f t="array" aca="1" ref="BC47" ca="1">_xludf.IFS(I47&lt;&gt;0, F47/I47, P47&lt;&gt;0, M47/P47, W47&lt;&gt;0, T47/W47, AD47&lt;&gt;0, AA47/AD47, AK47&lt;&gt;0, AH47/AK47, AR47&lt;&gt;0, AO47/AR47, TRUE, 0)</f>
        <v>#NAME?</v>
      </c>
      <c r="BE47" s="6" t="e">
        <f t="shared" ca="1" si="11"/>
        <v>#NAME?</v>
      </c>
      <c r="BF47" s="6" t="e">
        <f t="shared" ca="1" si="12"/>
        <v>#NAME?</v>
      </c>
      <c r="BG47" s="6">
        <f t="shared" si="13"/>
        <v>0.66537414262571948</v>
      </c>
      <c r="BH47" s="6">
        <f>VLOOKUP(A47, ALL_AP_DATA!$A$2:$D$3600, 3, FALSE)</f>
        <v>137</v>
      </c>
      <c r="BI47" s="6">
        <f>VLOOKUP(A47, ALL_AP_DATA!$A$2:$E$3600, 5, FALSE)</f>
        <v>38609</v>
      </c>
      <c r="BJ47" s="6">
        <f t="shared" si="9"/>
        <v>57.539493293591654</v>
      </c>
      <c r="BK47" s="6">
        <f t="shared" si="14"/>
        <v>0.20417287630402384</v>
      </c>
    </row>
    <row r="48" spans="1:63" ht="15" customHeight="1" x14ac:dyDescent="0.25">
      <c r="A48" s="8" t="s">
        <v>1537</v>
      </c>
      <c r="B48" s="9" t="s">
        <v>1777</v>
      </c>
      <c r="C48" s="9">
        <v>15</v>
      </c>
      <c r="D48" s="9">
        <v>61</v>
      </c>
      <c r="E48" s="9">
        <v>67</v>
      </c>
      <c r="F48" s="9">
        <v>821</v>
      </c>
      <c r="G48" s="9">
        <v>0.1007</v>
      </c>
      <c r="H48" s="9">
        <v>0.3851</v>
      </c>
      <c r="I48" s="9">
        <v>0.16009999999999999</v>
      </c>
      <c r="J48" s="8"/>
      <c r="K48" s="8"/>
      <c r="L48" s="8"/>
      <c r="M48" s="8"/>
      <c r="N48" s="8"/>
      <c r="O48" s="8"/>
      <c r="P48" s="8"/>
      <c r="Q48" s="9">
        <v>14</v>
      </c>
      <c r="R48" s="9">
        <v>53</v>
      </c>
      <c r="S48" s="9">
        <v>113</v>
      </c>
      <c r="T48" s="9">
        <v>3129</v>
      </c>
      <c r="U48" s="9">
        <v>8.7499999999999994E-2</v>
      </c>
      <c r="V48" s="9">
        <v>0.64939999999999998</v>
      </c>
      <c r="W48" s="9">
        <v>0.61019999999999996</v>
      </c>
      <c r="X48" s="8"/>
      <c r="Y48" s="8"/>
      <c r="Z48" s="8"/>
      <c r="AA48" s="8"/>
      <c r="AB48" s="8"/>
      <c r="AC48" s="8"/>
      <c r="AD48" s="8"/>
      <c r="AE48" s="9">
        <v>11</v>
      </c>
      <c r="AF48" s="9">
        <v>33</v>
      </c>
      <c r="AG48" s="9">
        <v>41</v>
      </c>
      <c r="AH48" s="9">
        <v>496</v>
      </c>
      <c r="AI48" s="9">
        <v>5.45E-2</v>
      </c>
      <c r="AJ48" s="9">
        <v>0.2356</v>
      </c>
      <c r="AK48" s="9">
        <v>9.6699999999999994E-2</v>
      </c>
      <c r="AL48" s="8"/>
      <c r="AM48" s="8"/>
      <c r="AN48" s="8"/>
      <c r="AO48" s="8"/>
      <c r="AP48" s="8"/>
      <c r="AQ48" s="8"/>
      <c r="AR48" s="8"/>
      <c r="AT48" s="6">
        <f t="shared" si="0"/>
        <v>13.459016393442623</v>
      </c>
      <c r="AU48" s="6" t="str">
        <f t="shared" si="1"/>
        <v/>
      </c>
      <c r="AV48" s="6">
        <f t="shared" si="2"/>
        <v>59.037735849056602</v>
      </c>
      <c r="AW48" s="7" t="str">
        <f t="shared" si="3"/>
        <v/>
      </c>
      <c r="AX48" s="6">
        <f t="shared" si="4"/>
        <v>15.030303030303031</v>
      </c>
      <c r="AY48" s="6" t="str">
        <f t="shared" si="5"/>
        <v/>
      </c>
      <c r="BA48" s="6">
        <f>VLOOKUP(A48, ALL_AP_DATA!$A$2:$F$3600, 6, FALSE)</f>
        <v>606</v>
      </c>
      <c r="BB48" s="6">
        <f>VLOOKUP(A48, projmetadata!$A$2:$D$2036, 4, FALSE)</f>
        <v>79913</v>
      </c>
      <c r="BC48" s="6" t="e">
        <f t="array" aca="1" ref="BC48" ca="1">_xludf.IFS(I48&lt;&gt;0, F48/I48, P48&lt;&gt;0, M48/P48, W48&lt;&gt;0, T48/W48, AD48&lt;&gt;0, AA48/AD48, AK48&lt;&gt;0, AH48/AK48, AR48&lt;&gt;0, AO48/AR48, TRUE, 0)</f>
        <v>#NAME?</v>
      </c>
      <c r="BE48" s="6" t="e">
        <f t="shared" ca="1" si="11"/>
        <v>#NAME?</v>
      </c>
      <c r="BF48" s="6" t="e">
        <f t="shared" ca="1" si="12"/>
        <v>#NAME?</v>
      </c>
      <c r="BG48" s="6">
        <f t="shared" si="13"/>
        <v>6.4169784640796868E-2</v>
      </c>
      <c r="BH48" s="6">
        <f>VLOOKUP(A48, ALL_AP_DATA!$A$2:$D$3600, 3, FALSE)</f>
        <v>107</v>
      </c>
      <c r="BI48" s="6">
        <f>VLOOKUP(A48, ALL_AP_DATA!$A$2:$E$3600, 5, FALSE)</f>
        <v>5128</v>
      </c>
      <c r="BJ48" s="6">
        <f t="shared" si="9"/>
        <v>8.4620462046204619</v>
      </c>
      <c r="BK48" s="6">
        <f t="shared" si="14"/>
        <v>0.17656765676567657</v>
      </c>
    </row>
    <row r="49" spans="1:63" ht="15" customHeight="1" x14ac:dyDescent="0.25">
      <c r="A49" s="8" t="s">
        <v>1538</v>
      </c>
      <c r="B49" s="9" t="s">
        <v>1777</v>
      </c>
      <c r="C49" s="9">
        <v>5</v>
      </c>
      <c r="D49" s="9">
        <v>28</v>
      </c>
      <c r="E49" s="9">
        <v>2</v>
      </c>
      <c r="F49" s="9">
        <v>45</v>
      </c>
      <c r="G49" s="9">
        <v>7.0499999999999993E-2</v>
      </c>
      <c r="H49" s="9">
        <v>4.0800000000000003E-2</v>
      </c>
      <c r="I49" s="9">
        <v>5.9999999999999995E-4</v>
      </c>
      <c r="J49" s="8"/>
      <c r="K49" s="8"/>
      <c r="L49" s="8"/>
      <c r="M49" s="8"/>
      <c r="N49" s="8"/>
      <c r="O49" s="8"/>
      <c r="P49" s="8"/>
      <c r="Q49" s="9">
        <v>3</v>
      </c>
      <c r="R49" s="9">
        <v>12</v>
      </c>
      <c r="S49" s="9">
        <v>15</v>
      </c>
      <c r="T49" s="9">
        <v>4488</v>
      </c>
      <c r="U49" s="9">
        <v>3.0200000000000001E-2</v>
      </c>
      <c r="V49" s="9">
        <v>0.30609999999999998</v>
      </c>
      <c r="W49" s="9">
        <v>6.4199999999999993E-2</v>
      </c>
      <c r="X49" s="9">
        <v>3</v>
      </c>
      <c r="Y49" s="9">
        <v>21</v>
      </c>
      <c r="Z49" s="9">
        <v>11</v>
      </c>
      <c r="AA49" s="9">
        <v>3354</v>
      </c>
      <c r="AB49" s="9">
        <v>5.2900000000000003E-2</v>
      </c>
      <c r="AC49" s="9">
        <v>0.22450000000000001</v>
      </c>
      <c r="AD49" s="9">
        <v>4.8000000000000001E-2</v>
      </c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T49" s="6">
        <f t="shared" si="0"/>
        <v>1.6071428571428572</v>
      </c>
      <c r="AU49" s="6" t="str">
        <f t="shared" si="1"/>
        <v/>
      </c>
      <c r="AV49" s="6">
        <f t="shared" si="2"/>
        <v>374</v>
      </c>
      <c r="AW49" s="7">
        <f t="shared" si="3"/>
        <v>159.71428571428572</v>
      </c>
      <c r="AX49" s="6" t="str">
        <f t="shared" si="4"/>
        <v/>
      </c>
      <c r="AY49" s="6" t="str">
        <f t="shared" si="5"/>
        <v/>
      </c>
      <c r="BA49" s="6">
        <f>VLOOKUP(A49, ALL_AP_DATA!$A$2:$F$3600, 6, FALSE)</f>
        <v>397</v>
      </c>
      <c r="BB49" s="6">
        <f>VLOOKUP(A49, projmetadata!$A$2:$D$2036, 4, FALSE)</f>
        <v>23734</v>
      </c>
      <c r="BC49" s="6" t="e">
        <f t="array" aca="1" ref="BC49" ca="1">_xludf.IFS(I49&lt;&gt;0, F49/I49, P49&lt;&gt;0, M49/P49, W49&lt;&gt;0, T49/W49, AD49&lt;&gt;0, AA49/AD49, AK49&lt;&gt;0, AH49/AK49, AR49&lt;&gt;0, AO49/AR49, TRUE, 0)</f>
        <v>#NAME?</v>
      </c>
      <c r="BE49" s="6" t="e">
        <f t="shared" ca="1" si="11"/>
        <v>#NAME?</v>
      </c>
      <c r="BF49" s="6" t="e">
        <f t="shared" ca="1" si="12"/>
        <v>#NAME?</v>
      </c>
      <c r="BG49" s="6">
        <f t="shared" si="13"/>
        <v>2.946321732535603</v>
      </c>
      <c r="BH49" s="6">
        <f>VLOOKUP(A49, ALL_AP_DATA!$A$2:$D$3600, 3, FALSE)</f>
        <v>53</v>
      </c>
      <c r="BI49" s="6">
        <f>VLOOKUP(A49, ALL_AP_DATA!$A$2:$E$3600, 5, FALSE)</f>
        <v>69928</v>
      </c>
      <c r="BJ49" s="6">
        <f t="shared" si="9"/>
        <v>176.14105793450881</v>
      </c>
      <c r="BK49" s="6">
        <f t="shared" si="14"/>
        <v>0.13350125944584382</v>
      </c>
    </row>
    <row r="50" spans="1:63" ht="15" customHeight="1" x14ac:dyDescent="0.25">
      <c r="A50" s="8" t="s">
        <v>1539</v>
      </c>
      <c r="B50" s="9" t="s">
        <v>1777</v>
      </c>
      <c r="C50" s="9">
        <v>5</v>
      </c>
      <c r="D50" s="9">
        <v>32</v>
      </c>
      <c r="E50" s="9">
        <v>453</v>
      </c>
      <c r="F50" s="9">
        <v>10491</v>
      </c>
      <c r="G50" s="9">
        <v>1.8700000000000001E-2</v>
      </c>
      <c r="H50" s="9">
        <v>0.1416</v>
      </c>
      <c r="I50" s="9">
        <v>4.0500000000000001E-2</v>
      </c>
      <c r="J50" s="9">
        <v>2</v>
      </c>
      <c r="K50" s="9">
        <v>17</v>
      </c>
      <c r="L50" s="9">
        <v>226</v>
      </c>
      <c r="M50" s="9">
        <v>5965</v>
      </c>
      <c r="N50" s="9">
        <v>9.9000000000000008E-3</v>
      </c>
      <c r="O50" s="9">
        <v>7.0599999999999996E-2</v>
      </c>
      <c r="P50" s="9">
        <v>2.3E-2</v>
      </c>
      <c r="Q50" s="9">
        <v>150</v>
      </c>
      <c r="R50" s="9">
        <v>924</v>
      </c>
      <c r="S50" s="9">
        <v>3079</v>
      </c>
      <c r="T50" s="9">
        <v>234788</v>
      </c>
      <c r="U50" s="9">
        <v>0.54039999999999999</v>
      </c>
      <c r="V50" s="9">
        <v>0.96250000000000002</v>
      </c>
      <c r="W50" s="9">
        <v>0.90620000000000001</v>
      </c>
      <c r="X50" s="8"/>
      <c r="Y50" s="8"/>
      <c r="Z50" s="8"/>
      <c r="AA50" s="8"/>
      <c r="AB50" s="8"/>
      <c r="AC50" s="8"/>
      <c r="AD50" s="8"/>
      <c r="AE50" s="9">
        <v>2</v>
      </c>
      <c r="AF50" s="9">
        <v>8</v>
      </c>
      <c r="AG50" s="9">
        <v>50</v>
      </c>
      <c r="AH50" s="9">
        <v>1136</v>
      </c>
      <c r="AI50" s="9">
        <v>4.7000000000000002E-3</v>
      </c>
      <c r="AJ50" s="9">
        <v>1.5599999999999999E-2</v>
      </c>
      <c r="AK50" s="9">
        <v>4.4000000000000003E-3</v>
      </c>
      <c r="AL50" s="9">
        <v>1</v>
      </c>
      <c r="AM50" s="9">
        <v>65</v>
      </c>
      <c r="AN50" s="9">
        <v>1064</v>
      </c>
      <c r="AO50" s="9">
        <v>42343</v>
      </c>
      <c r="AP50" s="9">
        <v>3.7999999999999999E-2</v>
      </c>
      <c r="AQ50" s="9">
        <v>0.33260000000000001</v>
      </c>
      <c r="AR50" s="9">
        <v>0.16339999999999999</v>
      </c>
      <c r="AT50" s="6">
        <f t="shared" si="0"/>
        <v>327.84375</v>
      </c>
      <c r="AU50" s="6">
        <f t="shared" si="1"/>
        <v>350.88235294117646</v>
      </c>
      <c r="AV50" s="6">
        <f t="shared" si="2"/>
        <v>254.09956709956711</v>
      </c>
      <c r="AW50" s="7" t="str">
        <f t="shared" si="3"/>
        <v/>
      </c>
      <c r="AX50" s="6">
        <f t="shared" si="4"/>
        <v>142</v>
      </c>
      <c r="AY50" s="6">
        <f t="shared" si="5"/>
        <v>651.43076923076922</v>
      </c>
      <c r="BA50" s="6">
        <f>VLOOKUP(A50, ALL_AP_DATA!$A$2:$F$3600, 6, FALSE)</f>
        <v>1710</v>
      </c>
      <c r="BB50" s="6"/>
      <c r="BC50" s="6"/>
      <c r="BE50" s="6"/>
      <c r="BF50" s="6"/>
      <c r="BG50" s="6"/>
      <c r="BH50" s="6">
        <f>VLOOKUP(A50, ALL_AP_DATA!$A$2:$D$3600, 3, FALSE)</f>
        <v>929</v>
      </c>
      <c r="BI50" s="6">
        <f>VLOOKUP(A50, ALL_AP_DATA!$A$2:$E$3600, 5, FALSE)</f>
        <v>259083</v>
      </c>
      <c r="BJ50" s="6">
        <f t="shared" si="9"/>
        <v>151.51052631578946</v>
      </c>
      <c r="BK50" s="6"/>
    </row>
    <row r="51" spans="1:63" ht="15" customHeight="1" x14ac:dyDescent="0.25">
      <c r="A51" s="8" t="s">
        <v>1540</v>
      </c>
      <c r="B51" s="9" t="s">
        <v>1777</v>
      </c>
      <c r="C51" s="9">
        <v>31</v>
      </c>
      <c r="D51" s="9">
        <v>111</v>
      </c>
      <c r="E51" s="9">
        <v>200</v>
      </c>
      <c r="F51" s="9">
        <v>8689</v>
      </c>
      <c r="G51" s="9">
        <v>3.3099999999999997E-2</v>
      </c>
      <c r="H51" s="9">
        <v>0.16980000000000001</v>
      </c>
      <c r="I51" s="9">
        <v>4.8000000000000001E-2</v>
      </c>
      <c r="J51" s="8"/>
      <c r="K51" s="8"/>
      <c r="L51" s="8"/>
      <c r="M51" s="8"/>
      <c r="N51" s="8"/>
      <c r="O51" s="8"/>
      <c r="P51" s="8"/>
      <c r="Q51" s="9">
        <v>120</v>
      </c>
      <c r="R51" s="9">
        <v>393</v>
      </c>
      <c r="S51" s="9">
        <v>796</v>
      </c>
      <c r="T51" s="9">
        <v>83232</v>
      </c>
      <c r="U51" s="9">
        <v>0.1172</v>
      </c>
      <c r="V51" s="9">
        <v>0.67569999999999997</v>
      </c>
      <c r="W51" s="9">
        <v>0.45989999999999998</v>
      </c>
      <c r="X51" s="9">
        <v>3</v>
      </c>
      <c r="Y51" s="9">
        <v>20</v>
      </c>
      <c r="Z51" s="9">
        <v>28</v>
      </c>
      <c r="AA51" s="9">
        <v>769</v>
      </c>
      <c r="AB51" s="9">
        <v>6.0000000000000001E-3</v>
      </c>
      <c r="AC51" s="9">
        <v>2.3800000000000002E-2</v>
      </c>
      <c r="AD51" s="9">
        <v>4.1999999999999997E-3</v>
      </c>
      <c r="AE51" s="9">
        <v>25</v>
      </c>
      <c r="AF51" s="9">
        <v>105</v>
      </c>
      <c r="AG51" s="9">
        <v>164</v>
      </c>
      <c r="AH51" s="9">
        <v>5729</v>
      </c>
      <c r="AI51" s="9">
        <v>3.1300000000000001E-2</v>
      </c>
      <c r="AJ51" s="9">
        <v>0.13919999999999999</v>
      </c>
      <c r="AK51" s="9">
        <v>3.1699999999999999E-2</v>
      </c>
      <c r="AL51" s="8"/>
      <c r="AM51" s="8"/>
      <c r="AN51" s="8"/>
      <c r="AO51" s="8"/>
      <c r="AP51" s="8"/>
      <c r="AQ51" s="8"/>
      <c r="AR51" s="8"/>
      <c r="AT51" s="6">
        <f t="shared" si="0"/>
        <v>78.27927927927928</v>
      </c>
      <c r="AU51" s="6" t="str">
        <f t="shared" si="1"/>
        <v/>
      </c>
      <c r="AV51" s="6">
        <f t="shared" si="2"/>
        <v>211.78625954198472</v>
      </c>
      <c r="AW51" s="7">
        <f t="shared" si="3"/>
        <v>38.450000000000003</v>
      </c>
      <c r="AX51" s="6">
        <f t="shared" si="4"/>
        <v>54.561904761904763</v>
      </c>
      <c r="AY51" s="6" t="str">
        <f t="shared" si="5"/>
        <v/>
      </c>
      <c r="BA51" s="6">
        <f>VLOOKUP(A51, ALL_AP_DATA!$A$2:$F$3600, 6, FALSE)</f>
        <v>3353</v>
      </c>
      <c r="BB51" s="6">
        <f>VLOOKUP(A51, projmetadata!$A$2:$D$2036, 4, FALSE)</f>
        <v>153900</v>
      </c>
      <c r="BC51" s="6" t="e">
        <f t="array" aca="1" ref="BC51" ca="1">_xludf.IFS(I51&lt;&gt;0, F51/I51, P51&lt;&gt;0, M51/P51, W51&lt;&gt;0, T51/W51, AD51&lt;&gt;0, AA51/AD51, AK51&lt;&gt;0, AH51/AK51, AR51&lt;&gt;0, AO51/AR51, TRUE, 0)</f>
        <v>#NAME?</v>
      </c>
      <c r="BE51" s="6" t="e">
        <f t="shared" ref="BE51:BE92" ca="1" si="15">BC51/BB51</f>
        <v>#NAME?</v>
      </c>
      <c r="BF51" s="6" t="e">
        <f t="shared" ref="BF51:BF92" ca="1" si="16">BC51/BA51</f>
        <v>#NAME?</v>
      </c>
      <c r="BG51" s="6">
        <f t="shared" ref="BG51:BG92" si="17">BI51/BB51</f>
        <v>1.175906432748538</v>
      </c>
      <c r="BH51" s="6">
        <f>VLOOKUP(A51, ALL_AP_DATA!$A$2:$D$3600, 3, FALSE)</f>
        <v>517</v>
      </c>
      <c r="BI51" s="6">
        <f>VLOOKUP(A51, ALL_AP_DATA!$A$2:$E$3600, 5, FALSE)</f>
        <v>180972</v>
      </c>
      <c r="BJ51" s="6">
        <f t="shared" si="9"/>
        <v>53.973158365642711</v>
      </c>
      <c r="BK51" s="6">
        <f t="shared" ref="BK51:BK92" si="18">BH51/BA51</f>
        <v>0.15419027736355503</v>
      </c>
    </row>
    <row r="52" spans="1:63" ht="15" customHeight="1" x14ac:dyDescent="0.25">
      <c r="A52" s="8" t="s">
        <v>1541</v>
      </c>
      <c r="B52" s="9" t="s">
        <v>1777</v>
      </c>
      <c r="C52" s="9">
        <v>4</v>
      </c>
      <c r="D52" s="9">
        <v>9</v>
      </c>
      <c r="E52" s="9">
        <v>7</v>
      </c>
      <c r="F52" s="9">
        <v>699</v>
      </c>
      <c r="G52" s="9">
        <v>2.5499999999999998E-2</v>
      </c>
      <c r="H52" s="9">
        <v>7.6899999999999996E-2</v>
      </c>
      <c r="I52" s="9">
        <v>1.54E-2</v>
      </c>
      <c r="J52" s="8"/>
      <c r="K52" s="8"/>
      <c r="L52" s="8"/>
      <c r="M52" s="8"/>
      <c r="N52" s="8"/>
      <c r="O52" s="8"/>
      <c r="P52" s="8"/>
      <c r="Q52" s="9">
        <v>9</v>
      </c>
      <c r="R52" s="9">
        <v>60</v>
      </c>
      <c r="S52" s="9">
        <v>56</v>
      </c>
      <c r="T52" s="9">
        <v>22336</v>
      </c>
      <c r="U52" s="9">
        <v>0.17</v>
      </c>
      <c r="V52" s="9">
        <v>0.61539999999999995</v>
      </c>
      <c r="W52" s="9">
        <v>0.49149999999999999</v>
      </c>
      <c r="X52" s="9">
        <v>1</v>
      </c>
      <c r="Y52" s="9">
        <v>6</v>
      </c>
      <c r="Z52" s="9">
        <v>0</v>
      </c>
      <c r="AA52" s="9">
        <v>0</v>
      </c>
      <c r="AB52" s="9">
        <v>1.7000000000000001E-2</v>
      </c>
      <c r="AC52" s="9">
        <v>0</v>
      </c>
      <c r="AD52" s="9">
        <v>0</v>
      </c>
      <c r="AE52" s="9">
        <v>1</v>
      </c>
      <c r="AF52" s="9">
        <v>3</v>
      </c>
      <c r="AG52" s="9">
        <v>0</v>
      </c>
      <c r="AH52" s="9">
        <v>0</v>
      </c>
      <c r="AI52" s="9">
        <v>8.5000000000000006E-3</v>
      </c>
      <c r="AJ52" s="9">
        <v>0</v>
      </c>
      <c r="AK52" s="9">
        <v>0</v>
      </c>
      <c r="AL52" s="8"/>
      <c r="AM52" s="8"/>
      <c r="AN52" s="8"/>
      <c r="AO52" s="8"/>
      <c r="AP52" s="8"/>
      <c r="AQ52" s="8"/>
      <c r="AR52" s="8"/>
      <c r="AT52" s="6">
        <f t="shared" si="0"/>
        <v>77.666666666666671</v>
      </c>
      <c r="AU52" s="6" t="str">
        <f t="shared" si="1"/>
        <v/>
      </c>
      <c r="AV52" s="6">
        <f t="shared" si="2"/>
        <v>372.26666666666665</v>
      </c>
      <c r="AW52" s="7">
        <f t="shared" si="3"/>
        <v>0</v>
      </c>
      <c r="AX52" s="6">
        <f t="shared" si="4"/>
        <v>0</v>
      </c>
      <c r="AY52" s="6" t="str">
        <f t="shared" si="5"/>
        <v/>
      </c>
      <c r="BA52" s="6">
        <f>VLOOKUP(A52, ALL_AP_DATA!$A$2:$F$3600, 6, FALSE)</f>
        <v>353</v>
      </c>
      <c r="BB52" s="6">
        <f>VLOOKUP(A52, projmetadata!$A$2:$D$2036, 4, FALSE)</f>
        <v>29936</v>
      </c>
      <c r="BC52" s="6" t="e">
        <f t="array" aca="1" ref="BC52" ca="1">_xludf.IFS(I52&lt;&gt;0, F52/I52, P52&lt;&gt;0, M52/P52, W52&lt;&gt;0, T52/W52, AD52&lt;&gt;0, AA52/AD52, AK52&lt;&gt;0, AH52/AK52, AR52&lt;&gt;0, AO52/AR52, TRUE, 0)</f>
        <v>#NAME?</v>
      </c>
      <c r="BE52" s="6" t="e">
        <f t="shared" ca="1" si="15"/>
        <v>#NAME?</v>
      </c>
      <c r="BF52" s="6" t="e">
        <f t="shared" ca="1" si="16"/>
        <v>#NAME?</v>
      </c>
      <c r="BG52" s="6">
        <f t="shared" si="17"/>
        <v>1.5181721004810262</v>
      </c>
      <c r="BH52" s="6">
        <f>VLOOKUP(A52, ALL_AP_DATA!$A$2:$D$3600, 3, FALSE)</f>
        <v>77</v>
      </c>
      <c r="BI52" s="6">
        <f>VLOOKUP(A52, ALL_AP_DATA!$A$2:$E$3600, 5, FALSE)</f>
        <v>45448</v>
      </c>
      <c r="BJ52" s="6">
        <f t="shared" si="9"/>
        <v>128.74787535410766</v>
      </c>
      <c r="BK52" s="6">
        <f t="shared" si="18"/>
        <v>0.21813031161473087</v>
      </c>
    </row>
    <row r="53" spans="1:63" ht="15" customHeight="1" x14ac:dyDescent="0.25">
      <c r="A53" s="8" t="s">
        <v>1542</v>
      </c>
      <c r="B53" s="9" t="s">
        <v>1777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9">
        <v>12</v>
      </c>
      <c r="R53" s="9">
        <v>53</v>
      </c>
      <c r="S53" s="9">
        <v>73</v>
      </c>
      <c r="T53" s="9">
        <v>9051</v>
      </c>
      <c r="U53" s="9">
        <v>0.1726</v>
      </c>
      <c r="V53" s="9">
        <v>0.76039999999999996</v>
      </c>
      <c r="W53" s="9">
        <v>0.437</v>
      </c>
      <c r="X53" s="9">
        <v>4</v>
      </c>
      <c r="Y53" s="9">
        <v>114</v>
      </c>
      <c r="Z53" s="9">
        <v>70</v>
      </c>
      <c r="AA53" s="9">
        <v>9337</v>
      </c>
      <c r="AB53" s="9">
        <v>0.37130000000000002</v>
      </c>
      <c r="AC53" s="9">
        <v>0.72919999999999996</v>
      </c>
      <c r="AD53" s="9">
        <v>0.45079999999999998</v>
      </c>
      <c r="AE53" s="9">
        <v>1</v>
      </c>
      <c r="AF53" s="9">
        <v>100</v>
      </c>
      <c r="AG53" s="9">
        <v>56</v>
      </c>
      <c r="AH53" s="9">
        <v>8832</v>
      </c>
      <c r="AI53" s="9">
        <v>0.32569999999999999</v>
      </c>
      <c r="AJ53" s="9">
        <v>0.58330000000000004</v>
      </c>
      <c r="AK53" s="9">
        <v>0.4264</v>
      </c>
      <c r="AL53" s="8"/>
      <c r="AM53" s="8"/>
      <c r="AN53" s="8"/>
      <c r="AO53" s="8"/>
      <c r="AP53" s="8"/>
      <c r="AQ53" s="8"/>
      <c r="AR53" s="8"/>
      <c r="AT53" s="6" t="str">
        <f t="shared" si="0"/>
        <v/>
      </c>
      <c r="AU53" s="6" t="str">
        <f t="shared" si="1"/>
        <v/>
      </c>
      <c r="AV53" s="6">
        <f t="shared" si="2"/>
        <v>170.77358490566039</v>
      </c>
      <c r="AW53" s="7">
        <f t="shared" si="3"/>
        <v>81.903508771929822</v>
      </c>
      <c r="AX53" s="6">
        <f t="shared" si="4"/>
        <v>88.32</v>
      </c>
      <c r="AY53" s="6" t="str">
        <f t="shared" si="5"/>
        <v/>
      </c>
      <c r="BA53" s="6">
        <f>VLOOKUP(A53, ALL_AP_DATA!$A$2:$F$3600, 6, FALSE)</f>
        <v>307</v>
      </c>
      <c r="BB53" s="6">
        <f>VLOOKUP(A53, projmetadata!$A$2:$D$2036, 4, FALSE)</f>
        <v>42879</v>
      </c>
      <c r="BC53" s="6" t="e">
        <f t="array" aca="1" ref="BC53" ca="1">_xludf.IFS(I53&lt;&gt;0, F53/I53, P53&lt;&gt;0, M53/P53, W53&lt;&gt;0, T53/W53, AD53&lt;&gt;0, AA53/AD53, AK53&lt;&gt;0, AH53/AK53, AR53&lt;&gt;0, AO53/AR53, TRUE, 0)</f>
        <v>#NAME?</v>
      </c>
      <c r="BE53" s="6" t="e">
        <f t="shared" ca="1" si="15"/>
        <v>#NAME?</v>
      </c>
      <c r="BF53" s="6" t="e">
        <f t="shared" ca="1" si="16"/>
        <v>#NAME?</v>
      </c>
      <c r="BG53" s="6">
        <f t="shared" si="17"/>
        <v>0.48303365283705313</v>
      </c>
      <c r="BH53" s="6">
        <f>VLOOKUP(A53, ALL_AP_DATA!$A$2:$D$3600, 3, FALSE)</f>
        <v>153</v>
      </c>
      <c r="BI53" s="6">
        <f>VLOOKUP(A53, ALL_AP_DATA!$A$2:$E$3600, 5, FALSE)</f>
        <v>20712</v>
      </c>
      <c r="BJ53" s="6">
        <f t="shared" si="9"/>
        <v>67.465798045602611</v>
      </c>
      <c r="BK53" s="6">
        <f t="shared" si="18"/>
        <v>0.49837133550488599</v>
      </c>
    </row>
    <row r="54" spans="1:63" ht="15" customHeight="1" x14ac:dyDescent="0.25">
      <c r="A54" s="8" t="s">
        <v>1543</v>
      </c>
      <c r="B54" s="9" t="s">
        <v>1777</v>
      </c>
      <c r="C54" s="9">
        <v>32</v>
      </c>
      <c r="D54" s="9">
        <v>138</v>
      </c>
      <c r="E54" s="9">
        <v>488</v>
      </c>
      <c r="F54" s="9">
        <v>13457</v>
      </c>
      <c r="G54" s="9">
        <v>0.1075</v>
      </c>
      <c r="H54" s="9">
        <v>0.22309999999999999</v>
      </c>
      <c r="I54" s="9">
        <v>0.10390000000000001</v>
      </c>
      <c r="J54" s="8"/>
      <c r="K54" s="8"/>
      <c r="L54" s="8"/>
      <c r="M54" s="8"/>
      <c r="N54" s="8"/>
      <c r="O54" s="8"/>
      <c r="P54" s="8"/>
      <c r="Q54" s="9">
        <v>84</v>
      </c>
      <c r="R54" s="9">
        <v>346</v>
      </c>
      <c r="S54" s="9">
        <v>1800</v>
      </c>
      <c r="T54" s="9">
        <v>95832</v>
      </c>
      <c r="U54" s="9">
        <v>0.26950000000000002</v>
      </c>
      <c r="V54" s="9">
        <v>0.82299999999999995</v>
      </c>
      <c r="W54" s="9">
        <v>0.74019999999999997</v>
      </c>
      <c r="X54" s="8"/>
      <c r="Y54" s="8"/>
      <c r="Z54" s="8"/>
      <c r="AA54" s="8"/>
      <c r="AB54" s="8"/>
      <c r="AC54" s="8"/>
      <c r="AD54" s="8"/>
      <c r="AE54" s="9">
        <v>22</v>
      </c>
      <c r="AF54" s="9">
        <v>77</v>
      </c>
      <c r="AG54" s="9">
        <v>166</v>
      </c>
      <c r="AH54" s="9">
        <v>4258</v>
      </c>
      <c r="AI54" s="9">
        <v>0.06</v>
      </c>
      <c r="AJ54" s="9">
        <v>7.5899999999999995E-2</v>
      </c>
      <c r="AK54" s="9">
        <v>3.2899999999999999E-2</v>
      </c>
      <c r="AL54" s="8"/>
      <c r="AM54" s="8"/>
      <c r="AN54" s="8"/>
      <c r="AO54" s="8"/>
      <c r="AP54" s="8"/>
      <c r="AQ54" s="8"/>
      <c r="AR54" s="8"/>
      <c r="AT54" s="6">
        <f t="shared" si="0"/>
        <v>97.514492753623188</v>
      </c>
      <c r="AU54" s="6" t="str">
        <f t="shared" si="1"/>
        <v/>
      </c>
      <c r="AV54" s="6">
        <f t="shared" si="2"/>
        <v>276.97109826589593</v>
      </c>
      <c r="AW54" s="7" t="str">
        <f t="shared" si="3"/>
        <v/>
      </c>
      <c r="AX54" s="6">
        <f t="shared" si="4"/>
        <v>55.298701298701296</v>
      </c>
      <c r="AY54" s="6" t="str">
        <f t="shared" si="5"/>
        <v/>
      </c>
      <c r="BA54" s="6">
        <f>VLOOKUP(A54, ALL_AP_DATA!$A$2:$F$3600, 6, FALSE)</f>
        <v>1284</v>
      </c>
      <c r="BB54" s="6">
        <f>VLOOKUP(A54, projmetadata!$A$2:$D$2036, 4, FALSE)</f>
        <v>166142</v>
      </c>
      <c r="BC54" s="6" t="e">
        <f t="array" aca="1" ref="BC54" ca="1">_xludf.IFS(I54&lt;&gt;0, F54/I54, P54&lt;&gt;0, M54/P54, W54&lt;&gt;0, T54/W54, AD54&lt;&gt;0, AA54/AD54, AK54&lt;&gt;0, AH54/AK54, AR54&lt;&gt;0, AO54/AR54, TRUE, 0)</f>
        <v>#NAME?</v>
      </c>
      <c r="BE54" s="6" t="e">
        <f t="shared" ca="1" si="15"/>
        <v>#NAME?</v>
      </c>
      <c r="BF54" s="6" t="e">
        <f t="shared" ca="1" si="16"/>
        <v>#NAME?</v>
      </c>
      <c r="BG54" s="6">
        <f t="shared" si="17"/>
        <v>0.77926111398683051</v>
      </c>
      <c r="BH54" s="6">
        <f>VLOOKUP(A54, ALL_AP_DATA!$A$2:$D$3600, 3, FALSE)</f>
        <v>463</v>
      </c>
      <c r="BI54" s="6">
        <f>VLOOKUP(A54, ALL_AP_DATA!$A$2:$E$3600, 5, FALSE)</f>
        <v>129468</v>
      </c>
      <c r="BJ54" s="6">
        <f t="shared" si="9"/>
        <v>100.83177570093459</v>
      </c>
      <c r="BK54" s="6">
        <f t="shared" si="18"/>
        <v>0.36059190031152649</v>
      </c>
    </row>
    <row r="55" spans="1:63" ht="15" customHeight="1" x14ac:dyDescent="0.25">
      <c r="A55" s="8" t="s">
        <v>1544</v>
      </c>
      <c r="B55" s="9" t="s">
        <v>1777</v>
      </c>
      <c r="C55" s="9">
        <v>48</v>
      </c>
      <c r="D55" s="9">
        <v>99</v>
      </c>
      <c r="E55" s="9">
        <v>144</v>
      </c>
      <c r="F55" s="9">
        <v>3841</v>
      </c>
      <c r="G55" s="9">
        <v>0.1467</v>
      </c>
      <c r="H55" s="9">
        <v>0.23680000000000001</v>
      </c>
      <c r="I55" s="9">
        <v>0.1003</v>
      </c>
      <c r="J55" s="8"/>
      <c r="K55" s="8"/>
      <c r="L55" s="8"/>
      <c r="M55" s="8"/>
      <c r="N55" s="8"/>
      <c r="O55" s="8"/>
      <c r="P55" s="8"/>
      <c r="Q55" s="9">
        <v>31</v>
      </c>
      <c r="R55" s="9">
        <v>114</v>
      </c>
      <c r="S55" s="9">
        <v>425</v>
      </c>
      <c r="T55" s="9">
        <v>26769</v>
      </c>
      <c r="U55" s="9">
        <v>0.16889999999999999</v>
      </c>
      <c r="V55" s="9">
        <v>0.69899999999999995</v>
      </c>
      <c r="W55" s="9">
        <v>0.69889999999999997</v>
      </c>
      <c r="X55" s="8"/>
      <c r="Y55" s="8"/>
      <c r="Z55" s="8"/>
      <c r="AA55" s="8"/>
      <c r="AB55" s="8"/>
      <c r="AC55" s="8"/>
      <c r="AD55" s="8"/>
      <c r="AE55" s="9">
        <v>1</v>
      </c>
      <c r="AF55" s="9">
        <v>10</v>
      </c>
      <c r="AG55" s="9">
        <v>37</v>
      </c>
      <c r="AH55" s="9">
        <v>793</v>
      </c>
      <c r="AI55" s="9">
        <v>1.4800000000000001E-2</v>
      </c>
      <c r="AJ55" s="9">
        <v>6.0900000000000003E-2</v>
      </c>
      <c r="AK55" s="9">
        <v>2.07E-2</v>
      </c>
      <c r="AL55" s="8"/>
      <c r="AM55" s="8"/>
      <c r="AN55" s="8"/>
      <c r="AO55" s="8"/>
      <c r="AP55" s="8"/>
      <c r="AQ55" s="8"/>
      <c r="AR55" s="8"/>
      <c r="AT55" s="6">
        <f t="shared" si="0"/>
        <v>38.797979797979799</v>
      </c>
      <c r="AU55" s="6" t="str">
        <f t="shared" si="1"/>
        <v/>
      </c>
      <c r="AV55" s="6">
        <f t="shared" si="2"/>
        <v>234.81578947368422</v>
      </c>
      <c r="AW55" s="7" t="str">
        <f t="shared" si="3"/>
        <v/>
      </c>
      <c r="AX55" s="6">
        <f t="shared" si="4"/>
        <v>79.3</v>
      </c>
      <c r="AY55" s="6" t="str">
        <f t="shared" si="5"/>
        <v/>
      </c>
      <c r="BA55" s="6">
        <f>VLOOKUP(A55, ALL_AP_DATA!$A$2:$F$3600, 6, FALSE)</f>
        <v>675</v>
      </c>
      <c r="BB55" s="6">
        <f>VLOOKUP(A55, projmetadata!$A$2:$D$2036, 4, FALSE)</f>
        <v>42060</v>
      </c>
      <c r="BC55" s="6" t="e">
        <f t="array" aca="1" ref="BC55" ca="1">_xludf.IFS(I55&lt;&gt;0, F55/I55, P55&lt;&gt;0, M55/P55, W55&lt;&gt;0, T55/W55, AD55&lt;&gt;0, AA55/AD55, AK55&lt;&gt;0, AH55/AK55, AR55&lt;&gt;0, AO55/AR55, TRUE, 0)</f>
        <v>#NAME?</v>
      </c>
      <c r="BE55" s="6" t="e">
        <f t="shared" ca="1" si="15"/>
        <v>#NAME?</v>
      </c>
      <c r="BF55" s="6" t="e">
        <f t="shared" ca="1" si="16"/>
        <v>#NAME?</v>
      </c>
      <c r="BG55" s="6">
        <f t="shared" si="17"/>
        <v>0.91058012363290541</v>
      </c>
      <c r="BH55" s="6">
        <f>VLOOKUP(A55, ALL_AP_DATA!$A$2:$D$3600, 3, FALSE)</f>
        <v>199</v>
      </c>
      <c r="BI55" s="6">
        <f>VLOOKUP(A55, ALL_AP_DATA!$A$2:$E$3600, 5, FALSE)</f>
        <v>38299</v>
      </c>
      <c r="BJ55" s="6">
        <f t="shared" si="9"/>
        <v>56.739259259259256</v>
      </c>
      <c r="BK55" s="6">
        <f t="shared" si="18"/>
        <v>0.29481481481481481</v>
      </c>
    </row>
    <row r="56" spans="1:63" ht="15" customHeight="1" x14ac:dyDescent="0.25">
      <c r="A56" s="8" t="s">
        <v>1545</v>
      </c>
      <c r="B56" s="9" t="s">
        <v>1777</v>
      </c>
      <c r="C56" s="9">
        <v>4</v>
      </c>
      <c r="D56" s="9">
        <v>15</v>
      </c>
      <c r="E56" s="9">
        <v>26</v>
      </c>
      <c r="F56" s="9">
        <v>1266</v>
      </c>
      <c r="G56" s="9">
        <v>9.8000000000000004E-2</v>
      </c>
      <c r="H56" s="9">
        <v>0.2407</v>
      </c>
      <c r="I56" s="9">
        <v>0.11509999999999999</v>
      </c>
      <c r="J56" s="8"/>
      <c r="K56" s="8"/>
      <c r="L56" s="8"/>
      <c r="M56" s="8"/>
      <c r="N56" s="8"/>
      <c r="O56" s="8"/>
      <c r="P56" s="8"/>
      <c r="Q56" s="9">
        <v>10</v>
      </c>
      <c r="R56" s="9">
        <v>40</v>
      </c>
      <c r="S56" s="9">
        <v>93</v>
      </c>
      <c r="T56" s="9">
        <v>9836</v>
      </c>
      <c r="U56" s="9">
        <v>0.26140000000000002</v>
      </c>
      <c r="V56" s="9">
        <v>0.86109999999999998</v>
      </c>
      <c r="W56" s="9">
        <v>0.89429999999999998</v>
      </c>
      <c r="X56" s="8"/>
      <c r="Y56" s="8"/>
      <c r="Z56" s="8"/>
      <c r="AA56" s="8"/>
      <c r="AB56" s="8"/>
      <c r="AC56" s="8"/>
      <c r="AD56" s="8"/>
      <c r="AE56" s="9">
        <v>7</v>
      </c>
      <c r="AF56" s="9">
        <v>37</v>
      </c>
      <c r="AG56" s="9">
        <v>75</v>
      </c>
      <c r="AH56" s="9">
        <v>6172</v>
      </c>
      <c r="AI56" s="9">
        <v>0.24179999999999999</v>
      </c>
      <c r="AJ56" s="9">
        <v>0.69440000000000002</v>
      </c>
      <c r="AK56" s="9">
        <v>0.56120000000000003</v>
      </c>
      <c r="AL56" s="8"/>
      <c r="AM56" s="8"/>
      <c r="AN56" s="8"/>
      <c r="AO56" s="8"/>
      <c r="AP56" s="8"/>
      <c r="AQ56" s="8"/>
      <c r="AR56" s="8"/>
      <c r="AT56" s="6">
        <f t="shared" si="0"/>
        <v>84.4</v>
      </c>
      <c r="AU56" s="6" t="str">
        <f t="shared" si="1"/>
        <v/>
      </c>
      <c r="AV56" s="6">
        <f t="shared" si="2"/>
        <v>245.9</v>
      </c>
      <c r="AW56" s="7" t="str">
        <f t="shared" si="3"/>
        <v/>
      </c>
      <c r="AX56" s="6">
        <f t="shared" si="4"/>
        <v>166.81081081081081</v>
      </c>
      <c r="AY56" s="6" t="str">
        <f t="shared" si="5"/>
        <v/>
      </c>
      <c r="BA56" s="6">
        <f>VLOOKUP(A56, ALL_AP_DATA!$A$2:$F$3600, 6, FALSE)</f>
        <v>153</v>
      </c>
      <c r="BB56" s="6">
        <f>VLOOKUP(A56, projmetadata!$A$2:$D$2036, 4, FALSE)</f>
        <v>34337</v>
      </c>
      <c r="BC56" s="6" t="e">
        <f t="array" aca="1" ref="BC56" ca="1">_xludf.IFS(I56&lt;&gt;0, F56/I56, P56&lt;&gt;0, M56/P56, W56&lt;&gt;0, T56/W56, AD56&lt;&gt;0, AA56/AD56, AK56&lt;&gt;0, AH56/AK56, AR56&lt;&gt;0, AO56/AR56, TRUE, 0)</f>
        <v>#NAME?</v>
      </c>
      <c r="BE56" s="6" t="e">
        <f t="shared" ca="1" si="15"/>
        <v>#NAME?</v>
      </c>
      <c r="BF56" s="6" t="e">
        <f t="shared" ca="1" si="16"/>
        <v>#NAME?</v>
      </c>
      <c r="BG56" s="6">
        <f t="shared" si="17"/>
        <v>0.32029589073011622</v>
      </c>
      <c r="BH56" s="6">
        <f>VLOOKUP(A56, ALL_AP_DATA!$A$2:$D$3600, 3, FALSE)</f>
        <v>64</v>
      </c>
      <c r="BI56" s="6">
        <f>VLOOKUP(A56, ALL_AP_DATA!$A$2:$E$3600, 5, FALSE)</f>
        <v>10998</v>
      </c>
      <c r="BJ56" s="6">
        <f t="shared" si="9"/>
        <v>71.882352941176464</v>
      </c>
      <c r="BK56" s="6">
        <f t="shared" si="18"/>
        <v>0.41830065359477125</v>
      </c>
    </row>
    <row r="57" spans="1:63" ht="15" customHeight="1" x14ac:dyDescent="0.25">
      <c r="A57" s="8" t="s">
        <v>1546</v>
      </c>
      <c r="B57" s="9" t="s">
        <v>1777</v>
      </c>
      <c r="C57" s="9">
        <v>9</v>
      </c>
      <c r="D57" s="9">
        <v>49</v>
      </c>
      <c r="E57" s="9">
        <v>143</v>
      </c>
      <c r="F57" s="9">
        <v>2672</v>
      </c>
      <c r="G57" s="9">
        <v>0.1623</v>
      </c>
      <c r="H57" s="9">
        <v>0.48470000000000002</v>
      </c>
      <c r="I57" s="9">
        <v>0.34339999999999998</v>
      </c>
      <c r="J57" s="8"/>
      <c r="K57" s="8"/>
      <c r="L57" s="8"/>
      <c r="M57" s="8"/>
      <c r="N57" s="8"/>
      <c r="O57" s="8"/>
      <c r="P57" s="8"/>
      <c r="Q57" s="9">
        <v>7</v>
      </c>
      <c r="R57" s="9">
        <v>23</v>
      </c>
      <c r="S57" s="9">
        <v>143</v>
      </c>
      <c r="T57" s="9">
        <v>3012</v>
      </c>
      <c r="U57" s="9">
        <v>7.6200000000000004E-2</v>
      </c>
      <c r="V57" s="9">
        <v>0.48470000000000002</v>
      </c>
      <c r="W57" s="9">
        <v>0.3871</v>
      </c>
      <c r="X57" s="8"/>
      <c r="Y57" s="8"/>
      <c r="Z57" s="8"/>
      <c r="AA57" s="8"/>
      <c r="AB57" s="8"/>
      <c r="AC57" s="8"/>
      <c r="AD57" s="8"/>
      <c r="AE57" s="9">
        <v>13</v>
      </c>
      <c r="AF57" s="9">
        <v>67</v>
      </c>
      <c r="AG57" s="9">
        <v>105</v>
      </c>
      <c r="AH57" s="9">
        <v>1636</v>
      </c>
      <c r="AI57" s="9">
        <v>0.22189999999999999</v>
      </c>
      <c r="AJ57" s="9">
        <v>0.35589999999999999</v>
      </c>
      <c r="AK57" s="9">
        <v>0.21029999999999999</v>
      </c>
      <c r="AL57" s="8"/>
      <c r="AM57" s="8"/>
      <c r="AN57" s="8"/>
      <c r="AO57" s="8"/>
      <c r="AP57" s="8"/>
      <c r="AQ57" s="8"/>
      <c r="AR57" s="8"/>
      <c r="AT57" s="6">
        <f t="shared" si="0"/>
        <v>54.530612244897959</v>
      </c>
      <c r="AU57" s="6" t="str">
        <f t="shared" si="1"/>
        <v/>
      </c>
      <c r="AV57" s="6">
        <f t="shared" si="2"/>
        <v>130.95652173913044</v>
      </c>
      <c r="AW57" s="7" t="str">
        <f t="shared" si="3"/>
        <v/>
      </c>
      <c r="AX57" s="6">
        <f t="shared" si="4"/>
        <v>24.417910447761194</v>
      </c>
      <c r="AY57" s="6" t="str">
        <f t="shared" si="5"/>
        <v/>
      </c>
      <c r="BA57" s="6">
        <f>VLOOKUP(A57, ALL_AP_DATA!$A$2:$F$3600, 6, FALSE)</f>
        <v>302</v>
      </c>
      <c r="BB57" s="6">
        <f>VLOOKUP(A57, projmetadata!$A$2:$D$2036, 4, FALSE)</f>
        <v>54998</v>
      </c>
      <c r="BC57" s="6" t="e">
        <f t="array" aca="1" ref="BC57" ca="1">_xludf.IFS(I57&lt;&gt;0, F57/I57, P57&lt;&gt;0, M57/P57, W57&lt;&gt;0, T57/W57, AD57&lt;&gt;0, AA57/AD57, AK57&lt;&gt;0, AH57/AK57, AR57&lt;&gt;0, AO57/AR57, TRUE, 0)</f>
        <v>#NAME?</v>
      </c>
      <c r="BE57" s="6" t="e">
        <f t="shared" ca="1" si="15"/>
        <v>#NAME?</v>
      </c>
      <c r="BF57" s="6" t="e">
        <f t="shared" ca="1" si="16"/>
        <v>#NAME?</v>
      </c>
      <c r="BG57" s="6">
        <f t="shared" si="17"/>
        <v>0.14147787192261538</v>
      </c>
      <c r="BH57" s="6">
        <f>VLOOKUP(A57, ALL_AP_DATA!$A$2:$D$3600, 3, FALSE)</f>
        <v>98</v>
      </c>
      <c r="BI57" s="6">
        <f>VLOOKUP(A57, ALL_AP_DATA!$A$2:$E$3600, 5, FALSE)</f>
        <v>7781</v>
      </c>
      <c r="BJ57" s="6">
        <f t="shared" si="9"/>
        <v>25.764900662251655</v>
      </c>
      <c r="BK57" s="6">
        <f t="shared" si="18"/>
        <v>0.32450331125827814</v>
      </c>
    </row>
    <row r="58" spans="1:63" ht="15" customHeight="1" x14ac:dyDescent="0.25">
      <c r="A58" s="8" t="s">
        <v>1547</v>
      </c>
      <c r="B58" s="9" t="s">
        <v>1777</v>
      </c>
      <c r="C58" s="9">
        <v>2</v>
      </c>
      <c r="D58" s="9">
        <v>7</v>
      </c>
      <c r="E58" s="9">
        <v>47</v>
      </c>
      <c r="F58" s="9">
        <v>1060</v>
      </c>
      <c r="G58" s="9">
        <v>2.6800000000000001E-2</v>
      </c>
      <c r="H58" s="9">
        <v>0.15609999999999999</v>
      </c>
      <c r="I58" s="9">
        <v>1.95E-2</v>
      </c>
      <c r="J58" s="8"/>
      <c r="K58" s="8"/>
      <c r="L58" s="8"/>
      <c r="M58" s="8"/>
      <c r="N58" s="8"/>
      <c r="O58" s="8"/>
      <c r="P58" s="8"/>
      <c r="Q58" s="9">
        <v>15</v>
      </c>
      <c r="R58" s="9">
        <v>81</v>
      </c>
      <c r="S58" s="9">
        <v>153</v>
      </c>
      <c r="T58" s="9">
        <v>21971</v>
      </c>
      <c r="U58" s="9">
        <v>0.31030000000000002</v>
      </c>
      <c r="V58" s="9">
        <v>0.50829999999999997</v>
      </c>
      <c r="W58" s="9">
        <v>0.40379999999999999</v>
      </c>
      <c r="X58" s="8"/>
      <c r="Y58" s="8"/>
      <c r="Z58" s="8"/>
      <c r="AA58" s="8"/>
      <c r="AB58" s="8"/>
      <c r="AC58" s="8"/>
      <c r="AD58" s="8"/>
      <c r="AE58" s="9">
        <v>2</v>
      </c>
      <c r="AF58" s="9">
        <v>6</v>
      </c>
      <c r="AG58" s="9">
        <v>30</v>
      </c>
      <c r="AH58" s="9">
        <v>854</v>
      </c>
      <c r="AI58" s="9">
        <v>2.3E-2</v>
      </c>
      <c r="AJ58" s="9">
        <v>9.9699999999999997E-2</v>
      </c>
      <c r="AK58" s="9">
        <v>1.5699999999999999E-2</v>
      </c>
      <c r="AL58" s="8"/>
      <c r="AM58" s="8"/>
      <c r="AN58" s="8"/>
      <c r="AO58" s="8"/>
      <c r="AP58" s="8"/>
      <c r="AQ58" s="8"/>
      <c r="AR58" s="8"/>
      <c r="AT58" s="6">
        <f t="shared" si="0"/>
        <v>151.42857142857142</v>
      </c>
      <c r="AU58" s="6" t="str">
        <f t="shared" si="1"/>
        <v/>
      </c>
      <c r="AV58" s="6">
        <f t="shared" si="2"/>
        <v>271.24691358024694</v>
      </c>
      <c r="AW58" s="7" t="str">
        <f t="shared" si="3"/>
        <v/>
      </c>
      <c r="AX58" s="6">
        <f t="shared" si="4"/>
        <v>142.33333333333334</v>
      </c>
      <c r="AY58" s="6" t="str">
        <f t="shared" si="5"/>
        <v/>
      </c>
      <c r="BA58" s="6">
        <f>VLOOKUP(A58, ALL_AP_DATA!$A$2:$F$3600, 6, FALSE)</f>
        <v>261</v>
      </c>
      <c r="BB58" s="6">
        <f>VLOOKUP(A58, projmetadata!$A$2:$D$2036, 4, FALSE)</f>
        <v>10030</v>
      </c>
      <c r="BC58" s="6" t="e">
        <f t="array" aca="1" ref="BC58" ca="1">_xludf.IFS(I58&lt;&gt;0, F58/I58, P58&lt;&gt;0, M58/P58, W58&lt;&gt;0, T58/W58, AD58&lt;&gt;0, AA58/AD58, AK58&lt;&gt;0, AH58/AK58, AR58&lt;&gt;0, AO58/AR58, TRUE, 0)</f>
        <v>#NAME?</v>
      </c>
      <c r="BE58" s="6" t="e">
        <f t="shared" ca="1" si="15"/>
        <v>#NAME?</v>
      </c>
      <c r="BF58" s="6" t="e">
        <f t="shared" ca="1" si="16"/>
        <v>#NAME?</v>
      </c>
      <c r="BG58" s="6">
        <f t="shared" si="17"/>
        <v>5.4249252243270192</v>
      </c>
      <c r="BH58" s="6">
        <f>VLOOKUP(A58, ALL_AP_DATA!$A$2:$D$3600, 3, FALSE)</f>
        <v>84</v>
      </c>
      <c r="BI58" s="6">
        <f>VLOOKUP(A58, ALL_AP_DATA!$A$2:$E$3600, 5, FALSE)</f>
        <v>54412</v>
      </c>
      <c r="BJ58" s="6">
        <f t="shared" si="9"/>
        <v>208.4750957854406</v>
      </c>
      <c r="BK58" s="6">
        <f t="shared" si="18"/>
        <v>0.32183908045977011</v>
      </c>
    </row>
    <row r="59" spans="1:63" ht="15.75" customHeight="1" x14ac:dyDescent="0.25">
      <c r="A59" s="8" t="s">
        <v>1548</v>
      </c>
      <c r="B59" s="9" t="s">
        <v>1777</v>
      </c>
      <c r="C59" s="9">
        <v>3</v>
      </c>
      <c r="D59" s="9">
        <v>18</v>
      </c>
      <c r="E59" s="9">
        <v>0</v>
      </c>
      <c r="F59" s="9">
        <v>0</v>
      </c>
      <c r="G59" s="9">
        <v>3.6600000000000001E-2</v>
      </c>
      <c r="H59" s="9">
        <v>0</v>
      </c>
      <c r="I59" s="9">
        <v>0</v>
      </c>
      <c r="J59" s="8"/>
      <c r="K59" s="8"/>
      <c r="L59" s="8"/>
      <c r="M59" s="8"/>
      <c r="N59" s="8"/>
      <c r="O59" s="8"/>
      <c r="P59" s="8"/>
      <c r="Q59" s="9">
        <v>18</v>
      </c>
      <c r="R59" s="9">
        <v>80</v>
      </c>
      <c r="S59" s="9">
        <v>172</v>
      </c>
      <c r="T59" s="9">
        <v>12298</v>
      </c>
      <c r="U59" s="9">
        <v>0.16259999999999999</v>
      </c>
      <c r="V59" s="9">
        <v>0.78900000000000003</v>
      </c>
      <c r="W59" s="9">
        <v>0.7026</v>
      </c>
      <c r="X59" s="8"/>
      <c r="Y59" s="8"/>
      <c r="Z59" s="8"/>
      <c r="AA59" s="8"/>
      <c r="AB59" s="8"/>
      <c r="AC59" s="8"/>
      <c r="AD59" s="8"/>
      <c r="AE59" s="9">
        <v>3</v>
      </c>
      <c r="AF59" s="9">
        <v>12</v>
      </c>
      <c r="AG59" s="9">
        <v>0</v>
      </c>
      <c r="AH59" s="9">
        <v>0</v>
      </c>
      <c r="AI59" s="9">
        <v>2.4400000000000002E-2</v>
      </c>
      <c r="AJ59" s="9">
        <v>0</v>
      </c>
      <c r="AK59" s="9">
        <v>0</v>
      </c>
      <c r="AL59" s="8"/>
      <c r="AM59" s="8"/>
      <c r="AN59" s="8"/>
      <c r="AO59" s="8"/>
      <c r="AP59" s="8"/>
      <c r="AQ59" s="8"/>
      <c r="AR59" s="8"/>
      <c r="AT59" s="6">
        <f t="shared" si="0"/>
        <v>0</v>
      </c>
      <c r="AU59" s="6" t="str">
        <f t="shared" si="1"/>
        <v/>
      </c>
      <c r="AV59" s="6">
        <f t="shared" si="2"/>
        <v>153.72499999999999</v>
      </c>
      <c r="AW59" s="7" t="str">
        <f t="shared" si="3"/>
        <v/>
      </c>
      <c r="AX59" s="6">
        <f t="shared" si="4"/>
        <v>0</v>
      </c>
      <c r="AY59" s="6" t="str">
        <f t="shared" si="5"/>
        <v/>
      </c>
      <c r="BA59" s="6">
        <f>VLOOKUP(A59, ALL_AP_DATA!$A$2:$F$3600, 6, FALSE)</f>
        <v>492</v>
      </c>
      <c r="BB59" s="6">
        <f>VLOOKUP(A59, projmetadata!$A$2:$D$2036, 4, FALSE)</f>
        <v>45353</v>
      </c>
      <c r="BC59" s="6" t="e">
        <f t="array" aca="1" ref="BC59" ca="1">_xludf.IFS(I59&lt;&gt;0, F59/I59, P59&lt;&gt;0, M59/P59, W59&lt;&gt;0, T59/W59, AD59&lt;&gt;0, AA59/AD59, AK59&lt;&gt;0, AH59/AK59, AR59&lt;&gt;0, AO59/AR59, TRUE, 0)</f>
        <v>#NAME?</v>
      </c>
      <c r="BE59" s="6" t="e">
        <f t="shared" ca="1" si="15"/>
        <v>#NAME?</v>
      </c>
      <c r="BF59" s="6" t="e">
        <f t="shared" ca="1" si="16"/>
        <v>#NAME?</v>
      </c>
      <c r="BG59" s="6">
        <f t="shared" si="17"/>
        <v>0.38592816351729764</v>
      </c>
      <c r="BH59" s="6">
        <f>VLOOKUP(A59, ALL_AP_DATA!$A$2:$D$3600, 3, FALSE)</f>
        <v>110</v>
      </c>
      <c r="BI59" s="6">
        <f>VLOOKUP(A59, ALL_AP_DATA!$A$2:$E$3600, 5, FALSE)</f>
        <v>17503</v>
      </c>
      <c r="BJ59" s="6">
        <f t="shared" si="9"/>
        <v>35.575203252032523</v>
      </c>
      <c r="BK59" s="6">
        <f t="shared" si="18"/>
        <v>0.22357723577235772</v>
      </c>
    </row>
    <row r="60" spans="1:63" ht="15.75" customHeight="1" x14ac:dyDescent="0.25">
      <c r="A60" s="8" t="s">
        <v>1549</v>
      </c>
      <c r="B60" s="9" t="s">
        <v>1777</v>
      </c>
      <c r="C60" s="9">
        <v>21</v>
      </c>
      <c r="D60" s="9">
        <v>104</v>
      </c>
      <c r="E60" s="9">
        <v>3</v>
      </c>
      <c r="F60" s="9">
        <v>229</v>
      </c>
      <c r="G60" s="9">
        <v>0.14380000000000001</v>
      </c>
      <c r="H60" s="9">
        <v>0.42859999999999998</v>
      </c>
      <c r="I60" s="9">
        <v>0.56679999999999997</v>
      </c>
      <c r="J60" s="8"/>
      <c r="K60" s="8"/>
      <c r="L60" s="8"/>
      <c r="M60" s="8"/>
      <c r="N60" s="8"/>
      <c r="O60" s="8"/>
      <c r="P60" s="8"/>
      <c r="Q60" s="9">
        <v>1</v>
      </c>
      <c r="R60" s="9">
        <v>4</v>
      </c>
      <c r="S60" s="9">
        <v>2</v>
      </c>
      <c r="T60" s="9">
        <v>273</v>
      </c>
      <c r="U60" s="9">
        <v>5.4999999999999997E-3</v>
      </c>
      <c r="V60" s="9">
        <v>0.28570000000000001</v>
      </c>
      <c r="W60" s="9">
        <v>0.67569999999999997</v>
      </c>
      <c r="X60" s="8"/>
      <c r="Y60" s="8"/>
      <c r="Z60" s="8"/>
      <c r="AA60" s="8"/>
      <c r="AB60" s="8"/>
      <c r="AC60" s="8"/>
      <c r="AD60" s="8"/>
      <c r="AE60" s="9">
        <v>1</v>
      </c>
      <c r="AF60" s="9">
        <v>2</v>
      </c>
      <c r="AG60" s="9">
        <v>0</v>
      </c>
      <c r="AH60" s="9">
        <v>0</v>
      </c>
      <c r="AI60" s="9">
        <v>2.8E-3</v>
      </c>
      <c r="AJ60" s="9">
        <v>0</v>
      </c>
      <c r="AK60" s="9">
        <v>0</v>
      </c>
      <c r="AL60" s="8"/>
      <c r="AM60" s="8"/>
      <c r="AN60" s="8"/>
      <c r="AO60" s="8"/>
      <c r="AP60" s="8"/>
      <c r="AQ60" s="8"/>
      <c r="AR60" s="8"/>
      <c r="AT60" s="6">
        <f t="shared" si="0"/>
        <v>2.2019230769230771</v>
      </c>
      <c r="AU60" s="6" t="str">
        <f t="shared" si="1"/>
        <v/>
      </c>
      <c r="AV60" s="6">
        <f t="shared" si="2"/>
        <v>68.25</v>
      </c>
      <c r="AW60" s="7" t="str">
        <f t="shared" si="3"/>
        <v/>
      </c>
      <c r="AX60" s="6">
        <f t="shared" si="4"/>
        <v>0</v>
      </c>
      <c r="AY60" s="6" t="str">
        <f t="shared" si="5"/>
        <v/>
      </c>
      <c r="BA60" s="6">
        <f>VLOOKUP(A60, ALL_AP_DATA!$A$2:$F$3600, 6, FALSE)</f>
        <v>723</v>
      </c>
      <c r="BB60" s="6">
        <f>VLOOKUP(A60, projmetadata!$A$2:$D$2036, 4, FALSE)</f>
        <v>81045</v>
      </c>
      <c r="BC60" s="6" t="e">
        <f t="array" aca="1" ref="BC60" ca="1">_xludf.IFS(I60&lt;&gt;0, F60/I60, P60&lt;&gt;0, M60/P60, W60&lt;&gt;0, T60/W60, AD60&lt;&gt;0, AA60/AD60, AK60&lt;&gt;0, AH60/AK60, AR60&lt;&gt;0, AO60/AR60, TRUE, 0)</f>
        <v>#NAME?</v>
      </c>
      <c r="BE60" s="6" t="e">
        <f t="shared" ca="1" si="15"/>
        <v>#NAME?</v>
      </c>
      <c r="BF60" s="6" t="e">
        <f t="shared" ca="1" si="16"/>
        <v>#NAME?</v>
      </c>
      <c r="BG60" s="6">
        <f t="shared" si="17"/>
        <v>4.9848849404651738E-3</v>
      </c>
      <c r="BH60" s="6">
        <f>VLOOKUP(A60, ALL_AP_DATA!$A$2:$D$3600, 3, FALSE)</f>
        <v>106</v>
      </c>
      <c r="BI60" s="6">
        <f>VLOOKUP(A60, ALL_AP_DATA!$A$2:$E$3600, 5, FALSE)</f>
        <v>404</v>
      </c>
      <c r="BJ60" s="6">
        <f t="shared" si="9"/>
        <v>0.55878284923928079</v>
      </c>
      <c r="BK60" s="6">
        <f t="shared" si="18"/>
        <v>0.14661134163208853</v>
      </c>
    </row>
    <row r="61" spans="1:63" ht="15.75" customHeight="1" x14ac:dyDescent="0.25">
      <c r="A61" s="8" t="s">
        <v>1550</v>
      </c>
      <c r="B61" s="9" t="s">
        <v>1777</v>
      </c>
      <c r="C61" s="9">
        <v>12</v>
      </c>
      <c r="D61" s="9">
        <v>47</v>
      </c>
      <c r="E61" s="9">
        <v>126</v>
      </c>
      <c r="F61" s="9">
        <v>3041</v>
      </c>
      <c r="G61" s="9">
        <v>3.2399999999999998E-2</v>
      </c>
      <c r="H61" s="9">
        <v>0.11070000000000001</v>
      </c>
      <c r="I61" s="9">
        <v>3.7900000000000003E-2</v>
      </c>
      <c r="J61" s="8"/>
      <c r="K61" s="8"/>
      <c r="L61" s="8"/>
      <c r="M61" s="8"/>
      <c r="N61" s="8"/>
      <c r="O61" s="8"/>
      <c r="P61" s="8"/>
      <c r="Q61" s="9">
        <v>77</v>
      </c>
      <c r="R61" s="9">
        <v>294</v>
      </c>
      <c r="S61" s="9">
        <v>851</v>
      </c>
      <c r="T61" s="9">
        <v>59263</v>
      </c>
      <c r="U61" s="9">
        <v>0.20250000000000001</v>
      </c>
      <c r="V61" s="9">
        <v>0.74780000000000002</v>
      </c>
      <c r="W61" s="9">
        <v>0.73770000000000002</v>
      </c>
      <c r="X61" s="8"/>
      <c r="Y61" s="8"/>
      <c r="Z61" s="8"/>
      <c r="AA61" s="8"/>
      <c r="AB61" s="8"/>
      <c r="AC61" s="8"/>
      <c r="AD61" s="8"/>
      <c r="AE61" s="9">
        <v>16</v>
      </c>
      <c r="AF61" s="9">
        <v>63</v>
      </c>
      <c r="AG61" s="9">
        <v>109</v>
      </c>
      <c r="AH61" s="9">
        <v>2962</v>
      </c>
      <c r="AI61" s="9">
        <v>4.3400000000000001E-2</v>
      </c>
      <c r="AJ61" s="9">
        <v>9.5799999999999996E-2</v>
      </c>
      <c r="AK61" s="9">
        <v>3.6900000000000002E-2</v>
      </c>
      <c r="AL61" s="8"/>
      <c r="AM61" s="8"/>
      <c r="AN61" s="8"/>
      <c r="AO61" s="8"/>
      <c r="AP61" s="8"/>
      <c r="AQ61" s="8"/>
      <c r="AR61" s="8"/>
      <c r="AT61" s="6">
        <f t="shared" si="0"/>
        <v>64.702127659574472</v>
      </c>
      <c r="AU61" s="6" t="str">
        <f t="shared" si="1"/>
        <v/>
      </c>
      <c r="AV61" s="6">
        <f t="shared" si="2"/>
        <v>201.5748299319728</v>
      </c>
      <c r="AW61" s="7" t="str">
        <f t="shared" si="3"/>
        <v/>
      </c>
      <c r="AX61" s="6">
        <f t="shared" si="4"/>
        <v>47.015873015873019</v>
      </c>
      <c r="AY61" s="6" t="str">
        <f t="shared" si="5"/>
        <v/>
      </c>
      <c r="BA61" s="6">
        <f>VLOOKUP(A61, ALL_AP_DATA!$A$2:$F$3600, 6, FALSE)</f>
        <v>1452</v>
      </c>
      <c r="BB61" s="6">
        <f>VLOOKUP(A61, projmetadata!$A$2:$D$2036, 4, FALSE)</f>
        <v>134366</v>
      </c>
      <c r="BC61" s="6" t="e">
        <f t="array" aca="1" ref="BC61" ca="1">_xludf.IFS(I61&lt;&gt;0, F61/I61, P61&lt;&gt;0, M61/P61, W61&lt;&gt;0, T61/W61, AD61&lt;&gt;0, AA61/AD61, AK61&lt;&gt;0, AH61/AK61, AR61&lt;&gt;0, AO61/AR61, TRUE, 0)</f>
        <v>#NAME?</v>
      </c>
      <c r="BE61" s="6" t="e">
        <f t="shared" ca="1" si="15"/>
        <v>#NAME?</v>
      </c>
      <c r="BF61" s="6" t="e">
        <f t="shared" ca="1" si="16"/>
        <v>#NAME?</v>
      </c>
      <c r="BG61" s="6">
        <f t="shared" si="17"/>
        <v>0.59785213521277702</v>
      </c>
      <c r="BH61" s="6">
        <f>VLOOKUP(A61, ALL_AP_DATA!$A$2:$D$3600, 3, FALSE)</f>
        <v>357</v>
      </c>
      <c r="BI61" s="6">
        <f>VLOOKUP(A61, ALL_AP_DATA!$A$2:$E$3600, 5, FALSE)</f>
        <v>80331</v>
      </c>
      <c r="BJ61" s="6">
        <f t="shared" si="9"/>
        <v>55.324380165289256</v>
      </c>
      <c r="BK61" s="6">
        <f t="shared" si="18"/>
        <v>0.24586776859504134</v>
      </c>
    </row>
    <row r="62" spans="1:63" ht="15.75" customHeight="1" x14ac:dyDescent="0.25">
      <c r="A62" s="8" t="s">
        <v>1551</v>
      </c>
      <c r="B62" s="9" t="s">
        <v>1777</v>
      </c>
      <c r="C62" s="9">
        <v>4</v>
      </c>
      <c r="D62" s="9">
        <v>15</v>
      </c>
      <c r="E62" s="9">
        <v>14</v>
      </c>
      <c r="F62" s="9">
        <v>323</v>
      </c>
      <c r="G62" s="9">
        <v>8.9800000000000005E-2</v>
      </c>
      <c r="H62" s="9">
        <v>0.16089999999999999</v>
      </c>
      <c r="I62" s="9">
        <v>0.1037</v>
      </c>
      <c r="J62" s="8"/>
      <c r="K62" s="8"/>
      <c r="L62" s="8"/>
      <c r="M62" s="8"/>
      <c r="N62" s="8"/>
      <c r="O62" s="8"/>
      <c r="P62" s="8"/>
      <c r="Q62" s="9">
        <v>6</v>
      </c>
      <c r="R62" s="9">
        <v>12</v>
      </c>
      <c r="S62" s="9">
        <v>31</v>
      </c>
      <c r="T62" s="9">
        <v>999</v>
      </c>
      <c r="U62" s="9">
        <v>7.1900000000000006E-2</v>
      </c>
      <c r="V62" s="9">
        <v>0.35630000000000001</v>
      </c>
      <c r="W62" s="9">
        <v>0.32079999999999997</v>
      </c>
      <c r="X62" s="8"/>
      <c r="Y62" s="8"/>
      <c r="Z62" s="8"/>
      <c r="AA62" s="8"/>
      <c r="AB62" s="8"/>
      <c r="AC62" s="8"/>
      <c r="AD62" s="8"/>
      <c r="AE62" s="9">
        <v>1</v>
      </c>
      <c r="AF62" s="9">
        <v>8</v>
      </c>
      <c r="AG62" s="9">
        <v>4</v>
      </c>
      <c r="AH62" s="9">
        <v>136</v>
      </c>
      <c r="AI62" s="9">
        <v>4.7899999999999998E-2</v>
      </c>
      <c r="AJ62" s="9">
        <v>4.5999999999999999E-2</v>
      </c>
      <c r="AK62" s="9">
        <v>4.3700000000000003E-2</v>
      </c>
      <c r="AL62" s="8"/>
      <c r="AM62" s="8"/>
      <c r="AN62" s="8"/>
      <c r="AO62" s="8"/>
      <c r="AP62" s="8"/>
      <c r="AQ62" s="8"/>
      <c r="AR62" s="8"/>
      <c r="AT62" s="6">
        <f t="shared" si="0"/>
        <v>21.533333333333335</v>
      </c>
      <c r="AU62" s="6" t="str">
        <f t="shared" si="1"/>
        <v/>
      </c>
      <c r="AV62" s="6">
        <f t="shared" si="2"/>
        <v>83.25</v>
      </c>
      <c r="AW62" s="7" t="str">
        <f t="shared" si="3"/>
        <v/>
      </c>
      <c r="AX62" s="6">
        <f t="shared" si="4"/>
        <v>17</v>
      </c>
      <c r="AY62" s="6" t="str">
        <f t="shared" si="5"/>
        <v/>
      </c>
      <c r="BA62" s="6">
        <f>VLOOKUP(A62, ALL_AP_DATA!$A$2:$F$3600, 6, FALSE)</f>
        <v>167</v>
      </c>
      <c r="BB62" s="6">
        <f>VLOOKUP(A62, projmetadata!$A$2:$D$2036, 4, FALSE)</f>
        <v>62861</v>
      </c>
      <c r="BC62" s="6" t="e">
        <f t="array" aca="1" ref="BC62" ca="1">_xludf.IFS(I62&lt;&gt;0, F62/I62, P62&lt;&gt;0, M62/P62, W62&lt;&gt;0, T62/W62, AD62&lt;&gt;0, AA62/AD62, AK62&lt;&gt;0, AH62/AK62, AR62&lt;&gt;0, AO62/AR62, TRUE, 0)</f>
        <v>#NAME?</v>
      </c>
      <c r="BE62" s="6" t="e">
        <f t="shared" ca="1" si="15"/>
        <v>#NAME?</v>
      </c>
      <c r="BF62" s="6" t="e">
        <f t="shared" ca="1" si="16"/>
        <v>#NAME?</v>
      </c>
      <c r="BG62" s="6">
        <f t="shared" si="17"/>
        <v>4.9537869267113156E-2</v>
      </c>
      <c r="BH62" s="6">
        <f>VLOOKUP(A62, ALL_AP_DATA!$A$2:$D$3600, 3, FALSE)</f>
        <v>30</v>
      </c>
      <c r="BI62" s="6">
        <f>VLOOKUP(A62, ALL_AP_DATA!$A$2:$E$3600, 5, FALSE)</f>
        <v>3114</v>
      </c>
      <c r="BJ62" s="6">
        <f t="shared" si="9"/>
        <v>18.646706586826348</v>
      </c>
      <c r="BK62" s="6">
        <f t="shared" si="18"/>
        <v>0.17964071856287425</v>
      </c>
    </row>
    <row r="63" spans="1:63" ht="15.75" customHeight="1" x14ac:dyDescent="0.25">
      <c r="A63" s="8" t="s">
        <v>1552</v>
      </c>
      <c r="B63" s="9" t="s">
        <v>1777</v>
      </c>
      <c r="C63" s="9">
        <v>12</v>
      </c>
      <c r="D63" s="9">
        <v>46</v>
      </c>
      <c r="E63" s="9">
        <v>104</v>
      </c>
      <c r="F63" s="9">
        <v>1949</v>
      </c>
      <c r="G63" s="9">
        <v>0.1065</v>
      </c>
      <c r="H63" s="9">
        <v>0.3095</v>
      </c>
      <c r="I63" s="9">
        <v>0.1406</v>
      </c>
      <c r="J63" s="8"/>
      <c r="K63" s="8"/>
      <c r="L63" s="8"/>
      <c r="M63" s="8"/>
      <c r="N63" s="8"/>
      <c r="O63" s="8"/>
      <c r="P63" s="8"/>
      <c r="Q63" s="9">
        <v>21</v>
      </c>
      <c r="R63" s="9">
        <v>77</v>
      </c>
      <c r="S63" s="9">
        <v>217</v>
      </c>
      <c r="T63" s="9">
        <v>9429</v>
      </c>
      <c r="U63" s="9">
        <v>0.1782</v>
      </c>
      <c r="V63" s="9">
        <v>0.64580000000000004</v>
      </c>
      <c r="W63" s="9">
        <v>0.6804</v>
      </c>
      <c r="X63" s="8"/>
      <c r="Y63" s="8"/>
      <c r="Z63" s="8"/>
      <c r="AA63" s="8"/>
      <c r="AB63" s="8"/>
      <c r="AC63" s="8"/>
      <c r="AD63" s="8"/>
      <c r="AE63" s="9">
        <v>3</v>
      </c>
      <c r="AF63" s="9">
        <v>7</v>
      </c>
      <c r="AG63" s="9">
        <v>16</v>
      </c>
      <c r="AH63" s="9">
        <v>258</v>
      </c>
      <c r="AI63" s="9">
        <v>1.6199999999999999E-2</v>
      </c>
      <c r="AJ63" s="9">
        <v>4.7600000000000003E-2</v>
      </c>
      <c r="AK63" s="9">
        <v>1.8599999999999998E-2</v>
      </c>
      <c r="AL63" s="8"/>
      <c r="AM63" s="8"/>
      <c r="AN63" s="8"/>
      <c r="AO63" s="8"/>
      <c r="AP63" s="8"/>
      <c r="AQ63" s="8"/>
      <c r="AR63" s="8"/>
      <c r="AT63" s="6">
        <f t="shared" si="0"/>
        <v>42.369565217391305</v>
      </c>
      <c r="AU63" s="6" t="str">
        <f t="shared" si="1"/>
        <v/>
      </c>
      <c r="AV63" s="6">
        <f t="shared" si="2"/>
        <v>122.45454545454545</v>
      </c>
      <c r="AW63" s="7" t="str">
        <f t="shared" si="3"/>
        <v/>
      </c>
      <c r="AX63" s="6">
        <f t="shared" si="4"/>
        <v>36.857142857142854</v>
      </c>
      <c r="AY63" s="6" t="str">
        <f t="shared" si="5"/>
        <v/>
      </c>
      <c r="BA63" s="6">
        <f>VLOOKUP(A63, ALL_AP_DATA!$A$2:$F$3600, 6, FALSE)</f>
        <v>432</v>
      </c>
      <c r="BB63" s="6">
        <f>VLOOKUP(A63, projmetadata!$A$2:$D$2036, 4, FALSE)</f>
        <v>55318</v>
      </c>
      <c r="BC63" s="6" t="e">
        <f t="array" aca="1" ref="BC63" ca="1">_xludf.IFS(I63&lt;&gt;0, F63/I63, P63&lt;&gt;0, M63/P63, W63&lt;&gt;0, T63/W63, AD63&lt;&gt;0, AA63/AD63, AK63&lt;&gt;0, AH63/AK63, AR63&lt;&gt;0, AO63/AR63, TRUE, 0)</f>
        <v>#NAME?</v>
      </c>
      <c r="BE63" s="6" t="e">
        <f t="shared" ca="1" si="15"/>
        <v>#NAME?</v>
      </c>
      <c r="BF63" s="6" t="e">
        <f t="shared" ca="1" si="16"/>
        <v>#NAME?</v>
      </c>
      <c r="BG63" s="6">
        <f t="shared" si="17"/>
        <v>0.250533280306591</v>
      </c>
      <c r="BH63" s="6">
        <f>VLOOKUP(A63, ALL_AP_DATA!$A$2:$D$3600, 3, FALSE)</f>
        <v>109</v>
      </c>
      <c r="BI63" s="6">
        <f>VLOOKUP(A63, ALL_AP_DATA!$A$2:$E$3600, 5, FALSE)</f>
        <v>13859</v>
      </c>
      <c r="BJ63" s="6">
        <f t="shared" si="9"/>
        <v>32.081018518518519</v>
      </c>
      <c r="BK63" s="6">
        <f t="shared" si="18"/>
        <v>0.25231481481481483</v>
      </c>
    </row>
    <row r="64" spans="1:63" ht="15.75" customHeight="1" x14ac:dyDescent="0.25">
      <c r="A64" s="8" t="s">
        <v>1553</v>
      </c>
      <c r="B64" s="9" t="s">
        <v>1777</v>
      </c>
      <c r="C64" s="9">
        <v>1</v>
      </c>
      <c r="D64" s="9">
        <v>2</v>
      </c>
      <c r="E64" s="9">
        <v>0</v>
      </c>
      <c r="F64" s="9">
        <v>0</v>
      </c>
      <c r="G64" s="9">
        <v>1.3899999999999999E-2</v>
      </c>
      <c r="H64" s="9">
        <v>0</v>
      </c>
      <c r="I64" s="9">
        <v>0</v>
      </c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T64" s="6">
        <f t="shared" si="0"/>
        <v>0</v>
      </c>
      <c r="AU64" s="6" t="str">
        <f t="shared" si="1"/>
        <v/>
      </c>
      <c r="AV64" s="6" t="str">
        <f t="shared" si="2"/>
        <v/>
      </c>
      <c r="AW64" s="7" t="str">
        <f t="shared" si="3"/>
        <v/>
      </c>
      <c r="AX64" s="6" t="str">
        <f t="shared" si="4"/>
        <v/>
      </c>
      <c r="AY64" s="6" t="str">
        <f t="shared" si="5"/>
        <v/>
      </c>
      <c r="BA64" s="6">
        <f>VLOOKUP(A64, ALL_AP_DATA!$A$2:$F$3600, 6, FALSE)</f>
        <v>144</v>
      </c>
      <c r="BB64" s="6">
        <f>VLOOKUP(A64, projmetadata!$A$2:$D$2036, 4, FALSE)</f>
        <v>9141</v>
      </c>
      <c r="BC64" s="6" t="e">
        <f t="array" aca="1" ref="BC64" ca="1">_xludf.IFS(I64&lt;&gt;0, F64/I64, P64&lt;&gt;0, M64/P64, W64&lt;&gt;0, T64/W64, AD64&lt;&gt;0, AA64/AD64, AK64&lt;&gt;0, AH64/AK64, AR64&lt;&gt;0, AO64/AR64, TRUE, 0)</f>
        <v>#NAME?</v>
      </c>
      <c r="BE64" s="6" t="e">
        <f t="shared" ca="1" si="15"/>
        <v>#NAME?</v>
      </c>
      <c r="BF64" s="6" t="e">
        <f t="shared" ca="1" si="16"/>
        <v>#NAME?</v>
      </c>
      <c r="BG64" s="6">
        <f t="shared" si="17"/>
        <v>4.944754403238158E-2</v>
      </c>
      <c r="BH64" s="6">
        <f>VLOOKUP(A64, ALL_AP_DATA!$A$2:$D$3600, 3, FALSE)</f>
        <v>2</v>
      </c>
      <c r="BI64" s="6">
        <f>VLOOKUP(A64, ALL_AP_DATA!$A$2:$E$3600, 5, FALSE)</f>
        <v>452</v>
      </c>
      <c r="BJ64" s="6">
        <f t="shared" si="9"/>
        <v>3.1388888888888888</v>
      </c>
      <c r="BK64" s="6">
        <f t="shared" si="18"/>
        <v>1.3888888888888888E-2</v>
      </c>
    </row>
    <row r="65" spans="1:63" ht="15.75" customHeight="1" x14ac:dyDescent="0.25">
      <c r="A65" s="8" t="s">
        <v>1554</v>
      </c>
      <c r="B65" s="9" t="s">
        <v>1777</v>
      </c>
      <c r="C65" s="9">
        <v>3</v>
      </c>
      <c r="D65" s="9">
        <v>15</v>
      </c>
      <c r="E65" s="9">
        <v>18</v>
      </c>
      <c r="F65" s="9">
        <v>124</v>
      </c>
      <c r="G65" s="9">
        <v>5.0200000000000002E-2</v>
      </c>
      <c r="H65" s="9">
        <v>6.6900000000000001E-2</v>
      </c>
      <c r="I65" s="9">
        <v>7.3000000000000001E-3</v>
      </c>
      <c r="J65" s="8"/>
      <c r="K65" s="8"/>
      <c r="L65" s="8"/>
      <c r="M65" s="8"/>
      <c r="N65" s="8"/>
      <c r="O65" s="8"/>
      <c r="P65" s="8"/>
      <c r="Q65" s="9">
        <v>16</v>
      </c>
      <c r="R65" s="9">
        <v>84</v>
      </c>
      <c r="S65" s="9">
        <v>151</v>
      </c>
      <c r="T65" s="9">
        <v>10247</v>
      </c>
      <c r="U65" s="9">
        <v>0.28089999999999998</v>
      </c>
      <c r="V65" s="9">
        <v>0.56130000000000002</v>
      </c>
      <c r="W65" s="9">
        <v>0.60670000000000002</v>
      </c>
      <c r="X65" s="8"/>
      <c r="Y65" s="8"/>
      <c r="Z65" s="8"/>
      <c r="AA65" s="8"/>
      <c r="AB65" s="8"/>
      <c r="AC65" s="8"/>
      <c r="AD65" s="8"/>
      <c r="AE65" s="9">
        <v>4</v>
      </c>
      <c r="AF65" s="9">
        <v>15</v>
      </c>
      <c r="AG65" s="9">
        <v>1</v>
      </c>
      <c r="AH65" s="9">
        <v>19</v>
      </c>
      <c r="AI65" s="9">
        <v>5.0200000000000002E-2</v>
      </c>
      <c r="AJ65" s="9">
        <v>3.7000000000000002E-3</v>
      </c>
      <c r="AK65" s="9">
        <v>1.1000000000000001E-3</v>
      </c>
      <c r="AL65" s="8"/>
      <c r="AM65" s="8"/>
      <c r="AN65" s="8"/>
      <c r="AO65" s="8"/>
      <c r="AP65" s="8"/>
      <c r="AQ65" s="8"/>
      <c r="AR65" s="8"/>
      <c r="AT65" s="6">
        <f t="shared" si="0"/>
        <v>8.2666666666666675</v>
      </c>
      <c r="AU65" s="6" t="str">
        <f t="shared" si="1"/>
        <v/>
      </c>
      <c r="AV65" s="6">
        <f t="shared" si="2"/>
        <v>121.98809523809524</v>
      </c>
      <c r="AW65" s="7" t="str">
        <f t="shared" si="3"/>
        <v/>
      </c>
      <c r="AX65" s="6">
        <f t="shared" si="4"/>
        <v>1.2666666666666666</v>
      </c>
      <c r="AY65" s="6" t="str">
        <f t="shared" si="5"/>
        <v/>
      </c>
      <c r="BA65" s="6">
        <f>VLOOKUP(A65, ALL_AP_DATA!$A$2:$F$3600, 6, FALSE)</f>
        <v>299</v>
      </c>
      <c r="BB65" s="6">
        <f>VLOOKUP(A65, projmetadata!$A$2:$D$2036, 4, FALSE)</f>
        <v>10461</v>
      </c>
      <c r="BC65" s="6" t="e">
        <f t="array" aca="1" ref="BC65" ca="1">_xludf.IFS(I65&lt;&gt;0, F65/I65, P65&lt;&gt;0, M65/P65, W65&lt;&gt;0, T65/W65, AD65&lt;&gt;0, AA65/AD65, AK65&lt;&gt;0, AH65/AK65, AR65&lt;&gt;0, AO65/AR65, TRUE, 0)</f>
        <v>#NAME?</v>
      </c>
      <c r="BE65" s="6" t="e">
        <f t="shared" ca="1" si="15"/>
        <v>#NAME?</v>
      </c>
      <c r="BF65" s="6" t="e">
        <f t="shared" ca="1" si="16"/>
        <v>#NAME?</v>
      </c>
      <c r="BG65" s="6">
        <f t="shared" si="17"/>
        <v>1.6145683969027818</v>
      </c>
      <c r="BH65" s="6">
        <f>VLOOKUP(A65, ALL_AP_DATA!$A$2:$D$3600, 3, FALSE)</f>
        <v>103</v>
      </c>
      <c r="BI65" s="6">
        <f>VLOOKUP(A65, ALL_AP_DATA!$A$2:$E$3600, 5, FALSE)</f>
        <v>16890</v>
      </c>
      <c r="BJ65" s="6">
        <f t="shared" si="9"/>
        <v>56.488294314381271</v>
      </c>
      <c r="BK65" s="6">
        <f t="shared" si="18"/>
        <v>0.34448160535117056</v>
      </c>
    </row>
    <row r="66" spans="1:63" ht="15.75" customHeight="1" x14ac:dyDescent="0.25">
      <c r="A66" s="8" t="s">
        <v>1555</v>
      </c>
      <c r="B66" s="9" t="s">
        <v>1777</v>
      </c>
      <c r="C66" s="9">
        <v>7</v>
      </c>
      <c r="D66" s="9">
        <v>33</v>
      </c>
      <c r="E66" s="9">
        <v>64</v>
      </c>
      <c r="F66" s="9">
        <v>5254</v>
      </c>
      <c r="G66" s="9">
        <v>5.4899999999999997E-2</v>
      </c>
      <c r="H66" s="9">
        <v>0.24709999999999999</v>
      </c>
      <c r="I66" s="9">
        <v>0.20480000000000001</v>
      </c>
      <c r="J66" s="9">
        <v>2</v>
      </c>
      <c r="K66" s="9">
        <v>24</v>
      </c>
      <c r="L66" s="9">
        <v>53</v>
      </c>
      <c r="M66" s="9">
        <v>3481</v>
      </c>
      <c r="N66" s="9">
        <v>3.9899999999999998E-2</v>
      </c>
      <c r="O66" s="9">
        <v>0.2046</v>
      </c>
      <c r="P66" s="9">
        <v>0.13569999999999999</v>
      </c>
      <c r="Q66" s="9">
        <v>36</v>
      </c>
      <c r="R66" s="9">
        <v>172</v>
      </c>
      <c r="S66" s="9">
        <v>225</v>
      </c>
      <c r="T66" s="9">
        <v>20867</v>
      </c>
      <c r="U66" s="9">
        <v>0.28620000000000001</v>
      </c>
      <c r="V66" s="9">
        <v>0.86870000000000003</v>
      </c>
      <c r="W66" s="9">
        <v>0.81340000000000001</v>
      </c>
      <c r="X66" s="8"/>
      <c r="Y66" s="8"/>
      <c r="Z66" s="8"/>
      <c r="AA66" s="8"/>
      <c r="AB66" s="8"/>
      <c r="AC66" s="8"/>
      <c r="AD66" s="8"/>
      <c r="AE66" s="9">
        <v>4</v>
      </c>
      <c r="AF66" s="9">
        <v>20</v>
      </c>
      <c r="AG66" s="9">
        <v>28</v>
      </c>
      <c r="AH66" s="9">
        <v>2590</v>
      </c>
      <c r="AI66" s="9">
        <v>3.3300000000000003E-2</v>
      </c>
      <c r="AJ66" s="9">
        <v>0.1081</v>
      </c>
      <c r="AK66" s="9">
        <v>0.10100000000000001</v>
      </c>
      <c r="AL66" s="8"/>
      <c r="AM66" s="8"/>
      <c r="AN66" s="8"/>
      <c r="AO66" s="8"/>
      <c r="AP66" s="8"/>
      <c r="AQ66" s="8"/>
      <c r="AR66" s="8"/>
      <c r="AT66" s="6">
        <f t="shared" si="0"/>
        <v>159.21212121212122</v>
      </c>
      <c r="AU66" s="6">
        <f t="shared" si="1"/>
        <v>145.04166666666666</v>
      </c>
      <c r="AV66" s="6">
        <f t="shared" si="2"/>
        <v>121.31976744186046</v>
      </c>
      <c r="AW66" s="7" t="str">
        <f t="shared" si="3"/>
        <v/>
      </c>
      <c r="AX66" s="6">
        <f t="shared" si="4"/>
        <v>129.5</v>
      </c>
      <c r="AY66" s="6" t="str">
        <f t="shared" si="5"/>
        <v/>
      </c>
      <c r="BA66" s="6">
        <f>VLOOKUP(A66, ALL_AP_DATA!$A$2:$F$3600, 6, FALSE)</f>
        <v>601</v>
      </c>
      <c r="BB66" s="6">
        <f>VLOOKUP(A66, projmetadata!$A$2:$D$2036, 4, FALSE)</f>
        <v>48672</v>
      </c>
      <c r="BC66" s="6" t="e">
        <f t="array" aca="1" ref="BC66" ca="1">_xludf.IFS(I66&lt;&gt;0, F66/I66, P66&lt;&gt;0, M66/P66, W66&lt;&gt;0, T66/W66, AD66&lt;&gt;0, AA66/AD66, AK66&lt;&gt;0, AH66/AK66, AR66&lt;&gt;0, AO66/AR66, TRUE, 0)</f>
        <v>#NAME?</v>
      </c>
      <c r="BE66" s="6" t="e">
        <f t="shared" ca="1" si="15"/>
        <v>#NAME?</v>
      </c>
      <c r="BF66" s="6" t="e">
        <f t="shared" ca="1" si="16"/>
        <v>#NAME?</v>
      </c>
      <c r="BG66" s="6">
        <f t="shared" si="17"/>
        <v>0.52709976988823137</v>
      </c>
      <c r="BH66" s="6">
        <f>VLOOKUP(A66, ALL_AP_DATA!$A$2:$D$3600, 3, FALSE)</f>
        <v>184</v>
      </c>
      <c r="BI66" s="6">
        <f>VLOOKUP(A66, ALL_AP_DATA!$A$2:$E$3600, 5, FALSE)</f>
        <v>25655</v>
      </c>
      <c r="BJ66" s="6">
        <f t="shared" si="9"/>
        <v>42.687188019966719</v>
      </c>
      <c r="BK66" s="6">
        <f t="shared" si="18"/>
        <v>0.30615640599001664</v>
      </c>
    </row>
    <row r="67" spans="1:63" ht="15.75" customHeight="1" x14ac:dyDescent="0.25">
      <c r="A67" s="8" t="s">
        <v>1556</v>
      </c>
      <c r="B67" s="9" t="s">
        <v>1777</v>
      </c>
      <c r="C67" s="9">
        <v>2</v>
      </c>
      <c r="D67" s="9">
        <v>14</v>
      </c>
      <c r="E67" s="9">
        <v>2</v>
      </c>
      <c r="F67" s="9">
        <v>3</v>
      </c>
      <c r="G67" s="9">
        <v>0.112</v>
      </c>
      <c r="H67" s="9">
        <v>4.7600000000000003E-2</v>
      </c>
      <c r="I67" s="9">
        <v>3.0000000000000001E-3</v>
      </c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9">
        <v>2</v>
      </c>
      <c r="AF67" s="9">
        <v>8</v>
      </c>
      <c r="AG67" s="9">
        <v>2</v>
      </c>
      <c r="AH67" s="9">
        <v>3</v>
      </c>
      <c r="AI67" s="9">
        <v>6.4000000000000001E-2</v>
      </c>
      <c r="AJ67" s="9">
        <v>4.7600000000000003E-2</v>
      </c>
      <c r="AK67" s="9">
        <v>3.0000000000000001E-3</v>
      </c>
      <c r="AL67" s="8"/>
      <c r="AM67" s="8"/>
      <c r="AN67" s="8"/>
      <c r="AO67" s="8"/>
      <c r="AP67" s="8"/>
      <c r="AQ67" s="8"/>
      <c r="AR67" s="8"/>
      <c r="AT67" s="6">
        <f t="shared" si="0"/>
        <v>0.21428571428571427</v>
      </c>
      <c r="AU67" s="6" t="str">
        <f t="shared" si="1"/>
        <v/>
      </c>
      <c r="AV67" s="6" t="str">
        <f t="shared" si="2"/>
        <v/>
      </c>
      <c r="AW67" s="7" t="str">
        <f t="shared" si="3"/>
        <v/>
      </c>
      <c r="AX67" s="6">
        <f t="shared" si="4"/>
        <v>0.375</v>
      </c>
      <c r="AY67" s="6" t="str">
        <f t="shared" si="5"/>
        <v/>
      </c>
      <c r="BA67" s="6">
        <f>VLOOKUP(A67, ALL_AP_DATA!$A$2:$F$3600, 6, FALSE)</f>
        <v>125</v>
      </c>
      <c r="BB67" s="6">
        <f>VLOOKUP(A67, projmetadata!$A$2:$D$2036, 4, FALSE)</f>
        <v>17519</v>
      </c>
      <c r="BC67" s="6" t="e">
        <f t="array" aca="1" ref="BC67" ca="1">_xludf.IFS(I67&lt;&gt;0, F67/I67, P67&lt;&gt;0, M67/P67, W67&lt;&gt;0, T67/W67, AD67&lt;&gt;0, AA67/AD67, AK67&lt;&gt;0, AH67/AK67, AR67&lt;&gt;0, AO67/AR67, TRUE, 0)</f>
        <v>#NAME?</v>
      </c>
      <c r="BE67" s="6" t="e">
        <f t="shared" ca="1" si="15"/>
        <v>#NAME?</v>
      </c>
      <c r="BF67" s="6" t="e">
        <f t="shared" ca="1" si="16"/>
        <v>#NAME?</v>
      </c>
      <c r="BG67" s="6">
        <f t="shared" si="17"/>
        <v>5.6338832125121294E-2</v>
      </c>
      <c r="BH67" s="6">
        <f>VLOOKUP(A67, ALL_AP_DATA!$A$2:$D$3600, 3, FALSE)</f>
        <v>14</v>
      </c>
      <c r="BI67" s="6">
        <f>VLOOKUP(A67, ALL_AP_DATA!$A$2:$E$3600, 5, FALSE)</f>
        <v>987</v>
      </c>
      <c r="BJ67" s="6">
        <f t="shared" si="9"/>
        <v>7.8959999999999999</v>
      </c>
      <c r="BK67" s="6">
        <f t="shared" si="18"/>
        <v>0.112</v>
      </c>
    </row>
    <row r="68" spans="1:63" ht="15.75" customHeight="1" x14ac:dyDescent="0.25">
      <c r="A68" s="8" t="s">
        <v>1557</v>
      </c>
      <c r="B68" s="9" t="s">
        <v>1777</v>
      </c>
      <c r="C68" s="9">
        <v>3</v>
      </c>
      <c r="D68" s="9">
        <v>18</v>
      </c>
      <c r="E68" s="9">
        <v>95</v>
      </c>
      <c r="F68" s="9">
        <v>3327</v>
      </c>
      <c r="G68" s="9">
        <v>3.6200000000000003E-2</v>
      </c>
      <c r="H68" s="9">
        <v>0.1983</v>
      </c>
      <c r="I68" s="9">
        <v>6.9599999999999995E-2</v>
      </c>
      <c r="J68" s="9">
        <v>1</v>
      </c>
      <c r="K68" s="9">
        <v>7</v>
      </c>
      <c r="L68" s="9">
        <v>81</v>
      </c>
      <c r="M68" s="9">
        <v>2376</v>
      </c>
      <c r="N68" s="9">
        <v>1.41E-2</v>
      </c>
      <c r="O68" s="9">
        <v>0.1691</v>
      </c>
      <c r="P68" s="9">
        <v>4.9700000000000001E-2</v>
      </c>
      <c r="Q68" s="9">
        <v>35</v>
      </c>
      <c r="R68" s="9">
        <v>168</v>
      </c>
      <c r="S68" s="9">
        <v>394</v>
      </c>
      <c r="T68" s="9">
        <v>27990</v>
      </c>
      <c r="U68" s="9">
        <v>0.33800000000000002</v>
      </c>
      <c r="V68" s="9">
        <v>0.82250000000000001</v>
      </c>
      <c r="W68" s="9">
        <v>0.58560000000000001</v>
      </c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T68" s="6">
        <f t="shared" si="0"/>
        <v>184.83333333333334</v>
      </c>
      <c r="AU68" s="6">
        <f t="shared" si="1"/>
        <v>339.42857142857144</v>
      </c>
      <c r="AV68" s="6">
        <f t="shared" si="2"/>
        <v>166.60714285714286</v>
      </c>
      <c r="AW68" s="7" t="str">
        <f t="shared" si="3"/>
        <v/>
      </c>
      <c r="AX68" s="6" t="str">
        <f t="shared" si="4"/>
        <v/>
      </c>
      <c r="AY68" s="6" t="str">
        <f t="shared" si="5"/>
        <v/>
      </c>
      <c r="BA68" s="6">
        <f>VLOOKUP(A68, ALL_AP_DATA!$A$2:$F$3600, 6, FALSE)</f>
        <v>497</v>
      </c>
      <c r="BB68" s="6">
        <f>VLOOKUP(A68, projmetadata!$A$2:$D$2036, 4, FALSE)</f>
        <v>26207</v>
      </c>
      <c r="BC68" s="6" t="e">
        <f t="array" aca="1" ref="BC68" ca="1">_xludf.IFS(I68&lt;&gt;0, F68/I68, P68&lt;&gt;0, M68/P68, W68&lt;&gt;0, T68/W68, AD68&lt;&gt;0, AA68/AD68, AK68&lt;&gt;0, AH68/AK68, AR68&lt;&gt;0, AO68/AR68, TRUE, 0)</f>
        <v>#NAME?</v>
      </c>
      <c r="BE68" s="6" t="e">
        <f t="shared" ca="1" si="15"/>
        <v>#NAME?</v>
      </c>
      <c r="BF68" s="6" t="e">
        <f t="shared" ca="1" si="16"/>
        <v>#NAME?</v>
      </c>
      <c r="BG68" s="6">
        <f t="shared" si="17"/>
        <v>1.8238638531690006</v>
      </c>
      <c r="BH68" s="6">
        <f>VLOOKUP(A68, ALL_AP_DATA!$A$2:$D$3600, 3, FALSE)</f>
        <v>176</v>
      </c>
      <c r="BI68" s="6">
        <f>VLOOKUP(A68, ALL_AP_DATA!$A$2:$E$3600, 5, FALSE)</f>
        <v>47798</v>
      </c>
      <c r="BJ68" s="6">
        <f t="shared" si="9"/>
        <v>96.17303822937626</v>
      </c>
      <c r="BK68" s="6">
        <f t="shared" si="18"/>
        <v>0.35412474849094566</v>
      </c>
    </row>
    <row r="69" spans="1:63" ht="15.75" customHeight="1" x14ac:dyDescent="0.25">
      <c r="A69" s="8" t="s">
        <v>1558</v>
      </c>
      <c r="B69" s="9" t="s">
        <v>1777</v>
      </c>
      <c r="C69" s="9">
        <v>35</v>
      </c>
      <c r="D69" s="9">
        <v>235</v>
      </c>
      <c r="E69" s="9">
        <v>217</v>
      </c>
      <c r="F69" s="9">
        <v>6932</v>
      </c>
      <c r="G69" s="9">
        <v>3.8699999999999998E-2</v>
      </c>
      <c r="H69" s="9">
        <v>7.6499999999999999E-2</v>
      </c>
      <c r="I69" s="9">
        <v>5.3E-3</v>
      </c>
      <c r="J69" s="9">
        <v>4</v>
      </c>
      <c r="K69" s="9">
        <v>17</v>
      </c>
      <c r="L69" s="9">
        <v>121</v>
      </c>
      <c r="M69" s="9">
        <v>4240</v>
      </c>
      <c r="N69" s="9">
        <v>2.8E-3</v>
      </c>
      <c r="O69" s="9">
        <v>4.2700000000000002E-2</v>
      </c>
      <c r="P69" s="9">
        <v>3.2000000000000002E-3</v>
      </c>
      <c r="Q69" s="9">
        <v>335</v>
      </c>
      <c r="R69" s="9">
        <v>1781</v>
      </c>
      <c r="S69" s="9">
        <v>2614</v>
      </c>
      <c r="T69" s="9">
        <v>1232176</v>
      </c>
      <c r="U69" s="9">
        <v>0.29299999999999998</v>
      </c>
      <c r="V69" s="9">
        <v>0.9214</v>
      </c>
      <c r="W69" s="9">
        <v>0.93440000000000001</v>
      </c>
      <c r="X69" s="9">
        <v>26</v>
      </c>
      <c r="Y69" s="9">
        <v>215</v>
      </c>
      <c r="Z69" s="9">
        <v>245</v>
      </c>
      <c r="AA69" s="9">
        <v>7368</v>
      </c>
      <c r="AB69" s="9">
        <v>3.5400000000000001E-2</v>
      </c>
      <c r="AC69" s="9">
        <v>8.6400000000000005E-2</v>
      </c>
      <c r="AD69" s="9">
        <v>5.5999999999999999E-3</v>
      </c>
      <c r="AE69" s="9">
        <v>19</v>
      </c>
      <c r="AF69" s="9">
        <v>78</v>
      </c>
      <c r="AG69" s="9">
        <v>47</v>
      </c>
      <c r="AH69" s="9">
        <v>880</v>
      </c>
      <c r="AI69" s="9">
        <v>1.2800000000000001E-2</v>
      </c>
      <c r="AJ69" s="9">
        <v>1.66E-2</v>
      </c>
      <c r="AK69" s="9">
        <v>6.9999999999999999E-4</v>
      </c>
      <c r="AL69" s="8"/>
      <c r="AM69" s="8"/>
      <c r="AN69" s="8"/>
      <c r="AO69" s="8"/>
      <c r="AP69" s="8"/>
      <c r="AQ69" s="8"/>
      <c r="AR69" s="8"/>
      <c r="AT69" s="6">
        <f t="shared" si="0"/>
        <v>29.497872340425531</v>
      </c>
      <c r="AU69" s="6">
        <f t="shared" si="1"/>
        <v>249.41176470588235</v>
      </c>
      <c r="AV69" s="6">
        <f t="shared" si="2"/>
        <v>691.84503088152724</v>
      </c>
      <c r="AW69" s="7">
        <f t="shared" si="3"/>
        <v>34.269767441860466</v>
      </c>
      <c r="AX69" s="6">
        <f t="shared" si="4"/>
        <v>11.282051282051283</v>
      </c>
      <c r="AY69" s="6" t="str">
        <f t="shared" si="5"/>
        <v/>
      </c>
      <c r="BA69" s="6">
        <f>VLOOKUP(A69, ALL_AP_DATA!$A$2:$F$3600, 6, FALSE)</f>
        <v>6079</v>
      </c>
      <c r="BB69" s="6">
        <f>VLOOKUP(A69, projmetadata!$A$2:$D$2036, 4, FALSE)</f>
        <v>231936</v>
      </c>
      <c r="BC69" s="6" t="e">
        <f t="array" aca="1" ref="BC69" ca="1">_xludf.IFS(I69&lt;&gt;0, F69/I69, P69&lt;&gt;0, M69/P69, W69&lt;&gt;0, T69/W69, AD69&lt;&gt;0, AA69/AD69, AK69&lt;&gt;0, AH69/AK69, AR69&lt;&gt;0, AO69/AR69, TRUE, 0)</f>
        <v>#NAME?</v>
      </c>
      <c r="BE69" s="6" t="e">
        <f t="shared" ca="1" si="15"/>
        <v>#NAME?</v>
      </c>
      <c r="BF69" s="6" t="e">
        <f t="shared" ca="1" si="16"/>
        <v>#NAME?</v>
      </c>
      <c r="BG69" s="6">
        <f t="shared" si="17"/>
        <v>5.6856244826158937</v>
      </c>
      <c r="BH69" s="6">
        <f>VLOOKUP(A69, ALL_AP_DATA!$A$2:$D$3600, 3, FALSE)</f>
        <v>2081</v>
      </c>
      <c r="BI69" s="6">
        <f>VLOOKUP(A69, ALL_AP_DATA!$A$2:$E$3600, 5, FALSE)</f>
        <v>1318701</v>
      </c>
      <c r="BJ69" s="6">
        <f t="shared" si="9"/>
        <v>216.92729067280803</v>
      </c>
      <c r="BK69" s="6">
        <f t="shared" si="18"/>
        <v>0.34232604046718212</v>
      </c>
    </row>
    <row r="70" spans="1:63" ht="15.75" customHeight="1" x14ac:dyDescent="0.25">
      <c r="A70" s="8" t="s">
        <v>1559</v>
      </c>
      <c r="B70" s="9" t="s">
        <v>1777</v>
      </c>
      <c r="C70" s="9">
        <v>4</v>
      </c>
      <c r="D70" s="9">
        <v>11</v>
      </c>
      <c r="E70" s="9">
        <v>23</v>
      </c>
      <c r="F70" s="9">
        <v>945</v>
      </c>
      <c r="G70" s="9">
        <v>2.12E-2</v>
      </c>
      <c r="H70" s="9">
        <v>4.6300000000000001E-2</v>
      </c>
      <c r="I70" s="9">
        <v>1.4E-3</v>
      </c>
      <c r="J70" s="8"/>
      <c r="K70" s="8"/>
      <c r="L70" s="8"/>
      <c r="M70" s="8"/>
      <c r="N70" s="8"/>
      <c r="O70" s="8"/>
      <c r="P70" s="8"/>
      <c r="Q70" s="9">
        <v>27</v>
      </c>
      <c r="R70" s="9">
        <v>115</v>
      </c>
      <c r="S70" s="9">
        <v>373</v>
      </c>
      <c r="T70" s="9">
        <v>586851</v>
      </c>
      <c r="U70" s="9">
        <v>0.222</v>
      </c>
      <c r="V70" s="9">
        <v>0.75049999999999994</v>
      </c>
      <c r="W70" s="9">
        <v>0.89780000000000004</v>
      </c>
      <c r="X70" s="9">
        <v>1</v>
      </c>
      <c r="Y70" s="9">
        <v>9</v>
      </c>
      <c r="Z70" s="9">
        <v>67</v>
      </c>
      <c r="AA70" s="9">
        <v>1742</v>
      </c>
      <c r="AB70" s="9">
        <v>1.7399999999999999E-2</v>
      </c>
      <c r="AC70" s="9">
        <v>0.1348</v>
      </c>
      <c r="AD70" s="9">
        <v>2.7000000000000001E-3</v>
      </c>
      <c r="AE70" s="9">
        <v>1</v>
      </c>
      <c r="AF70" s="9">
        <v>5</v>
      </c>
      <c r="AG70" s="9">
        <v>55</v>
      </c>
      <c r="AH70" s="9">
        <v>2051</v>
      </c>
      <c r="AI70" s="9">
        <v>9.7000000000000003E-3</v>
      </c>
      <c r="AJ70" s="9">
        <v>0.11070000000000001</v>
      </c>
      <c r="AK70" s="9">
        <v>3.0999999999999999E-3</v>
      </c>
      <c r="AL70" s="8"/>
      <c r="AM70" s="8"/>
      <c r="AN70" s="8"/>
      <c r="AO70" s="8"/>
      <c r="AP70" s="8"/>
      <c r="AQ70" s="8"/>
      <c r="AR70" s="8"/>
      <c r="AT70" s="6">
        <f t="shared" si="0"/>
        <v>85.909090909090907</v>
      </c>
      <c r="AU70" s="6" t="str">
        <f t="shared" si="1"/>
        <v/>
      </c>
      <c r="AV70" s="6">
        <f t="shared" si="2"/>
        <v>5103.0521739130436</v>
      </c>
      <c r="AW70" s="7">
        <f t="shared" si="3"/>
        <v>193.55555555555554</v>
      </c>
      <c r="AX70" s="6">
        <f t="shared" si="4"/>
        <v>410.2</v>
      </c>
      <c r="AY70" s="6" t="str">
        <f t="shared" si="5"/>
        <v/>
      </c>
      <c r="BA70" s="6">
        <f>VLOOKUP(A70, ALL_AP_DATA!$A$2:$F$3600, 6, FALSE)</f>
        <v>518</v>
      </c>
      <c r="BB70" s="6">
        <f>VLOOKUP(A70, projmetadata!$A$2:$D$2036, 4, FALSE)</f>
        <v>41099</v>
      </c>
      <c r="BC70" s="6" t="e">
        <f t="array" aca="1" ref="BC70" ca="1">_xludf.IFS(I70&lt;&gt;0, F70/I70, P70&lt;&gt;0, M70/P70, W70&lt;&gt;0, T70/W70, AD70&lt;&gt;0, AA70/AD70, AK70&lt;&gt;0, AH70/AK70, AR70&lt;&gt;0, AO70/AR70, TRUE, 0)</f>
        <v>#NAME?</v>
      </c>
      <c r="BE70" s="6" t="e">
        <f t="shared" ca="1" si="15"/>
        <v>#NAME?</v>
      </c>
      <c r="BF70" s="6" t="e">
        <f t="shared" ca="1" si="16"/>
        <v>#NAME?</v>
      </c>
      <c r="BG70" s="6">
        <f t="shared" si="17"/>
        <v>15.904547555901603</v>
      </c>
      <c r="BH70" s="6">
        <f>VLOOKUP(A70, ALL_AP_DATA!$A$2:$D$3600, 3, FALSE)</f>
        <v>127</v>
      </c>
      <c r="BI70" s="6">
        <f>VLOOKUP(A70, ALL_AP_DATA!$A$2:$E$3600, 5, FALSE)</f>
        <v>653661</v>
      </c>
      <c r="BJ70" s="6">
        <f t="shared" si="9"/>
        <v>1261.8938223938223</v>
      </c>
      <c r="BK70" s="6">
        <f t="shared" si="18"/>
        <v>0.24517374517374518</v>
      </c>
    </row>
    <row r="71" spans="1:63" ht="15.75" customHeight="1" x14ac:dyDescent="0.25">
      <c r="A71" s="8" t="s">
        <v>1560</v>
      </c>
      <c r="B71" s="9" t="s">
        <v>1777</v>
      </c>
      <c r="C71" s="9">
        <v>7</v>
      </c>
      <c r="D71" s="9">
        <v>45</v>
      </c>
      <c r="E71" s="9">
        <v>405</v>
      </c>
      <c r="F71" s="9">
        <v>26374</v>
      </c>
      <c r="G71" s="9">
        <v>4.0800000000000003E-2</v>
      </c>
      <c r="H71" s="9">
        <v>0.38829999999999998</v>
      </c>
      <c r="I71" s="9">
        <v>0.16020000000000001</v>
      </c>
      <c r="J71" s="9">
        <v>5</v>
      </c>
      <c r="K71" s="9">
        <v>32</v>
      </c>
      <c r="L71" s="9">
        <v>363</v>
      </c>
      <c r="M71" s="9">
        <v>18803</v>
      </c>
      <c r="N71" s="9">
        <v>2.9000000000000001E-2</v>
      </c>
      <c r="O71" s="9">
        <v>0.34799999999999998</v>
      </c>
      <c r="P71" s="9">
        <v>0.1142</v>
      </c>
      <c r="Q71" s="9">
        <v>66</v>
      </c>
      <c r="R71" s="9">
        <v>292</v>
      </c>
      <c r="S71" s="9">
        <v>773</v>
      </c>
      <c r="T71" s="9">
        <v>90639</v>
      </c>
      <c r="U71" s="9">
        <v>0.26469999999999999</v>
      </c>
      <c r="V71" s="9">
        <v>0.74109999999999998</v>
      </c>
      <c r="W71" s="9">
        <v>0.55059999999999998</v>
      </c>
      <c r="X71" s="9">
        <v>7</v>
      </c>
      <c r="Y71" s="9">
        <v>64</v>
      </c>
      <c r="Z71" s="9">
        <v>400</v>
      </c>
      <c r="AA71" s="9">
        <v>20970</v>
      </c>
      <c r="AB71" s="9">
        <v>5.8000000000000003E-2</v>
      </c>
      <c r="AC71" s="9">
        <v>0.38350000000000001</v>
      </c>
      <c r="AD71" s="9">
        <v>0.12740000000000001</v>
      </c>
      <c r="AE71" s="9">
        <v>4</v>
      </c>
      <c r="AF71" s="9">
        <v>20</v>
      </c>
      <c r="AG71" s="9">
        <v>226</v>
      </c>
      <c r="AH71" s="9">
        <v>10728</v>
      </c>
      <c r="AI71" s="9">
        <v>1.8100000000000002E-2</v>
      </c>
      <c r="AJ71" s="9">
        <v>0.2167</v>
      </c>
      <c r="AK71" s="9">
        <v>6.5199999999999994E-2</v>
      </c>
      <c r="AL71" s="9">
        <v>2</v>
      </c>
      <c r="AM71" s="9">
        <v>86</v>
      </c>
      <c r="AN71" s="9">
        <v>535</v>
      </c>
      <c r="AO71" s="9">
        <v>41523</v>
      </c>
      <c r="AP71" s="9">
        <v>7.8E-2</v>
      </c>
      <c r="AQ71" s="9">
        <v>0.51290000000000002</v>
      </c>
      <c r="AR71" s="9">
        <v>0.25219999999999998</v>
      </c>
      <c r="AT71" s="6">
        <f t="shared" si="0"/>
        <v>586.08888888888885</v>
      </c>
      <c r="AU71" s="6">
        <f t="shared" si="1"/>
        <v>587.59375</v>
      </c>
      <c r="AV71" s="6">
        <f t="shared" si="2"/>
        <v>310.40753424657532</v>
      </c>
      <c r="AW71" s="7">
        <f t="shared" si="3"/>
        <v>327.65625</v>
      </c>
      <c r="AX71" s="6">
        <f t="shared" si="4"/>
        <v>536.4</v>
      </c>
      <c r="AY71" s="6">
        <f t="shared" si="5"/>
        <v>482.82558139534882</v>
      </c>
      <c r="BA71" s="6">
        <f>VLOOKUP(A71, ALL_AP_DATA!$A$2:$F$3600, 6, FALSE)</f>
        <v>1103</v>
      </c>
      <c r="BB71" s="6">
        <f>VLOOKUP(A71, projmetadata!$A$2:$D$2036, 4, FALSE)</f>
        <v>136701</v>
      </c>
      <c r="BC71" s="6" t="e">
        <f t="array" aca="1" ref="BC71" ca="1">_xludf.IFS(I71&lt;&gt;0, F71/I71, P71&lt;&gt;0, M71/P71, W71&lt;&gt;0, T71/W71, AD71&lt;&gt;0, AA71/AD71, AK71&lt;&gt;0, AH71/AK71, AR71&lt;&gt;0, AO71/AR71, TRUE, 0)</f>
        <v>#NAME?</v>
      </c>
      <c r="BE71" s="6" t="e">
        <f t="shared" ca="1" si="15"/>
        <v>#NAME?</v>
      </c>
      <c r="BF71" s="6" t="e">
        <f t="shared" ca="1" si="16"/>
        <v>#NAME?</v>
      </c>
      <c r="BG71" s="6">
        <f t="shared" si="17"/>
        <v>1.2043145258630148</v>
      </c>
      <c r="BH71" s="6">
        <f>VLOOKUP(A71, ALL_AP_DATA!$A$2:$D$3600, 3, FALSE)</f>
        <v>324</v>
      </c>
      <c r="BI71" s="6">
        <f>VLOOKUP(A71, ALL_AP_DATA!$A$2:$E$3600, 5, FALSE)</f>
        <v>164631</v>
      </c>
      <c r="BJ71" s="6">
        <f t="shared" si="9"/>
        <v>149.25747960108794</v>
      </c>
      <c r="BK71" s="6">
        <f t="shared" si="18"/>
        <v>0.29374433363553942</v>
      </c>
    </row>
    <row r="72" spans="1:63" ht="15.75" customHeight="1" x14ac:dyDescent="0.25">
      <c r="A72" s="8" t="s">
        <v>1561</v>
      </c>
      <c r="B72" s="9" t="s">
        <v>1777</v>
      </c>
      <c r="C72" s="9">
        <v>5</v>
      </c>
      <c r="D72" s="9">
        <v>14</v>
      </c>
      <c r="E72" s="9">
        <v>6</v>
      </c>
      <c r="F72" s="9">
        <v>326</v>
      </c>
      <c r="G72" s="9">
        <v>9.7199999999999995E-2</v>
      </c>
      <c r="H72" s="9">
        <v>8.3299999999999999E-2</v>
      </c>
      <c r="I72" s="9">
        <v>0.108</v>
      </c>
      <c r="J72" s="8"/>
      <c r="K72" s="8"/>
      <c r="L72" s="8"/>
      <c r="M72" s="8"/>
      <c r="N72" s="8"/>
      <c r="O72" s="8"/>
      <c r="P72" s="8"/>
      <c r="Q72" s="9">
        <v>3</v>
      </c>
      <c r="R72" s="9">
        <v>11</v>
      </c>
      <c r="S72" s="9">
        <v>24</v>
      </c>
      <c r="T72" s="9">
        <v>1844</v>
      </c>
      <c r="U72" s="9">
        <v>7.6399999999999996E-2</v>
      </c>
      <c r="V72" s="9">
        <v>0.33329999999999999</v>
      </c>
      <c r="W72" s="9">
        <v>0.61099999999999999</v>
      </c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T72" s="6">
        <f t="shared" si="0"/>
        <v>23.285714285714285</v>
      </c>
      <c r="AU72" s="6" t="str">
        <f t="shared" si="1"/>
        <v/>
      </c>
      <c r="AV72" s="6">
        <f t="shared" si="2"/>
        <v>167.63636363636363</v>
      </c>
      <c r="AW72" s="7" t="str">
        <f t="shared" si="3"/>
        <v/>
      </c>
      <c r="AX72" s="6" t="str">
        <f t="shared" si="4"/>
        <v/>
      </c>
      <c r="AY72" s="6" t="str">
        <f t="shared" si="5"/>
        <v/>
      </c>
      <c r="BA72" s="6">
        <f>VLOOKUP(A72, ALL_AP_DATA!$A$2:$F$3600, 6, FALSE)</f>
        <v>144</v>
      </c>
      <c r="BB72" s="6">
        <f>VLOOKUP(A72, projmetadata!$A$2:$D$2036, 4, FALSE)</f>
        <v>8888</v>
      </c>
      <c r="BC72" s="6" t="e">
        <f t="array" aca="1" ref="BC72" ca="1">_xludf.IFS(I72&lt;&gt;0, F72/I72, P72&lt;&gt;0, M72/P72, W72&lt;&gt;0, T72/W72, AD72&lt;&gt;0, AA72/AD72, AK72&lt;&gt;0, AH72/AK72, AR72&lt;&gt;0, AO72/AR72, TRUE, 0)</f>
        <v>#NAME?</v>
      </c>
      <c r="BE72" s="6" t="e">
        <f t="shared" ca="1" si="15"/>
        <v>#NAME?</v>
      </c>
      <c r="BF72" s="6" t="e">
        <f t="shared" ca="1" si="16"/>
        <v>#NAME?</v>
      </c>
      <c r="BG72" s="6">
        <f t="shared" si="17"/>
        <v>0.33955895589558954</v>
      </c>
      <c r="BH72" s="6">
        <f>VLOOKUP(A72, ALL_AP_DATA!$A$2:$D$3600, 3, FALSE)</f>
        <v>24</v>
      </c>
      <c r="BI72" s="6">
        <f>VLOOKUP(A72, ALL_AP_DATA!$A$2:$E$3600, 5, FALSE)</f>
        <v>3018</v>
      </c>
      <c r="BJ72" s="6">
        <f t="shared" si="9"/>
        <v>20.958333333333332</v>
      </c>
      <c r="BK72" s="6">
        <f t="shared" si="18"/>
        <v>0.16666666666666666</v>
      </c>
    </row>
    <row r="73" spans="1:63" ht="15.75" customHeight="1" x14ac:dyDescent="0.25">
      <c r="A73" s="8" t="s">
        <v>1562</v>
      </c>
      <c r="B73" s="9" t="s">
        <v>1777</v>
      </c>
      <c r="C73" s="9">
        <v>6</v>
      </c>
      <c r="D73" s="9">
        <v>14</v>
      </c>
      <c r="E73" s="9">
        <v>23</v>
      </c>
      <c r="F73" s="9">
        <v>1102</v>
      </c>
      <c r="G73" s="9">
        <v>2.47E-2</v>
      </c>
      <c r="H73" s="9">
        <v>5.6399999999999999E-2</v>
      </c>
      <c r="I73" s="9">
        <v>2.3300000000000001E-2</v>
      </c>
      <c r="J73" s="8"/>
      <c r="K73" s="8"/>
      <c r="L73" s="8"/>
      <c r="M73" s="8"/>
      <c r="N73" s="8"/>
      <c r="O73" s="8"/>
      <c r="P73" s="8"/>
      <c r="Q73" s="9">
        <v>30</v>
      </c>
      <c r="R73" s="9">
        <v>118</v>
      </c>
      <c r="S73" s="9">
        <v>299</v>
      </c>
      <c r="T73" s="9">
        <v>27368</v>
      </c>
      <c r="U73" s="9">
        <v>0.20810000000000001</v>
      </c>
      <c r="V73" s="9">
        <v>0.73280000000000001</v>
      </c>
      <c r="W73" s="9">
        <v>0.57789999999999997</v>
      </c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T73" s="6">
        <f t="shared" si="0"/>
        <v>78.714285714285708</v>
      </c>
      <c r="AU73" s="6" t="str">
        <f t="shared" si="1"/>
        <v/>
      </c>
      <c r="AV73" s="6">
        <f t="shared" si="2"/>
        <v>231.93220338983051</v>
      </c>
      <c r="AW73" s="7" t="str">
        <f t="shared" si="3"/>
        <v/>
      </c>
      <c r="AX73" s="6" t="str">
        <f t="shared" si="4"/>
        <v/>
      </c>
      <c r="AY73" s="6" t="str">
        <f t="shared" si="5"/>
        <v/>
      </c>
      <c r="BA73" s="6">
        <f>VLOOKUP(A73, ALL_AP_DATA!$A$2:$F$3600, 6, FALSE)</f>
        <v>567</v>
      </c>
      <c r="BB73" s="6">
        <f>VLOOKUP(A73, projmetadata!$A$2:$D$2036, 4, FALSE)</f>
        <v>24814</v>
      </c>
      <c r="BC73" s="6" t="e">
        <f t="array" aca="1" ref="BC73" ca="1">_xludf.IFS(I73&lt;&gt;0, F73/I73, P73&lt;&gt;0, M73/P73, W73&lt;&gt;0, T73/W73, AD73&lt;&gt;0, AA73/AD73, AK73&lt;&gt;0, AH73/AK73, AR73&lt;&gt;0, AO73/AR73, TRUE, 0)</f>
        <v>#NAME?</v>
      </c>
      <c r="BE73" s="6" t="e">
        <f t="shared" ca="1" si="15"/>
        <v>#NAME?</v>
      </c>
      <c r="BF73" s="6" t="e">
        <f t="shared" ca="1" si="16"/>
        <v>#NAME?</v>
      </c>
      <c r="BG73" s="6">
        <f t="shared" si="17"/>
        <v>1.9084387845571049</v>
      </c>
      <c r="BH73" s="6">
        <f>VLOOKUP(A73, ALL_AP_DATA!$A$2:$D$3600, 3, FALSE)</f>
        <v>130</v>
      </c>
      <c r="BI73" s="6">
        <f>VLOOKUP(A73, ALL_AP_DATA!$A$2:$E$3600, 5, FALSE)</f>
        <v>47356</v>
      </c>
      <c r="BJ73" s="6">
        <f t="shared" si="9"/>
        <v>83.520282186948847</v>
      </c>
      <c r="BK73" s="6">
        <f t="shared" si="18"/>
        <v>0.2292768959435626</v>
      </c>
    </row>
    <row r="74" spans="1:63" ht="15.75" customHeight="1" x14ac:dyDescent="0.25">
      <c r="A74" s="8" t="s">
        <v>1563</v>
      </c>
      <c r="B74" s="9" t="s">
        <v>1777</v>
      </c>
      <c r="C74" s="9">
        <v>13</v>
      </c>
      <c r="D74" s="9">
        <v>72</v>
      </c>
      <c r="E74" s="9">
        <v>21</v>
      </c>
      <c r="F74" s="9">
        <v>321</v>
      </c>
      <c r="G74" s="9">
        <v>0.22500000000000001</v>
      </c>
      <c r="H74" s="9">
        <v>0.30880000000000002</v>
      </c>
      <c r="I74" s="9">
        <v>0.1242</v>
      </c>
      <c r="J74" s="8"/>
      <c r="K74" s="8"/>
      <c r="L74" s="8"/>
      <c r="M74" s="8"/>
      <c r="N74" s="8"/>
      <c r="O74" s="8"/>
      <c r="P74" s="8"/>
      <c r="Q74" s="9">
        <v>5</v>
      </c>
      <c r="R74" s="9">
        <v>13</v>
      </c>
      <c r="S74" s="9">
        <v>15</v>
      </c>
      <c r="T74" s="9">
        <v>577</v>
      </c>
      <c r="U74" s="9">
        <v>4.0599999999999997E-2</v>
      </c>
      <c r="V74" s="9">
        <v>0.22059999999999999</v>
      </c>
      <c r="W74" s="9">
        <v>0.2233</v>
      </c>
      <c r="X74" s="8"/>
      <c r="Y74" s="8"/>
      <c r="Z74" s="8"/>
      <c r="AA74" s="8"/>
      <c r="AB74" s="8"/>
      <c r="AC74" s="8"/>
      <c r="AD74" s="8"/>
      <c r="AE74" s="9">
        <v>4</v>
      </c>
      <c r="AF74" s="9">
        <v>15</v>
      </c>
      <c r="AG74" s="9">
        <v>10</v>
      </c>
      <c r="AH74" s="9">
        <v>79</v>
      </c>
      <c r="AI74" s="9">
        <v>4.6899999999999997E-2</v>
      </c>
      <c r="AJ74" s="9">
        <v>0.14710000000000001</v>
      </c>
      <c r="AK74" s="9">
        <v>3.0599999999999999E-2</v>
      </c>
      <c r="AL74" s="8"/>
      <c r="AM74" s="8"/>
      <c r="AN74" s="8"/>
      <c r="AO74" s="8"/>
      <c r="AP74" s="8"/>
      <c r="AQ74" s="8"/>
      <c r="AR74" s="8"/>
      <c r="AT74" s="6">
        <f t="shared" si="0"/>
        <v>4.458333333333333</v>
      </c>
      <c r="AU74" s="6" t="str">
        <f t="shared" si="1"/>
        <v/>
      </c>
      <c r="AV74" s="6">
        <f t="shared" si="2"/>
        <v>44.384615384615387</v>
      </c>
      <c r="AW74" s="7" t="str">
        <f t="shared" si="3"/>
        <v/>
      </c>
      <c r="AX74" s="6">
        <f t="shared" si="4"/>
        <v>5.2666666666666666</v>
      </c>
      <c r="AY74" s="6" t="str">
        <f t="shared" si="5"/>
        <v/>
      </c>
      <c r="BA74" s="6">
        <f>VLOOKUP(A74, ALL_AP_DATA!$A$2:$F$3600, 6, FALSE)</f>
        <v>320</v>
      </c>
      <c r="BB74" s="6">
        <f>VLOOKUP(A74, projmetadata!$A$2:$D$2036, 4, FALSE)</f>
        <v>44425</v>
      </c>
      <c r="BC74" s="6" t="e">
        <f t="array" aca="1" ref="BC74" ca="1">_xludf.IFS(I74&lt;&gt;0, F74/I74, P74&lt;&gt;0, M74/P74, W74&lt;&gt;0, T74/W74, AD74&lt;&gt;0, AA74/AD74, AK74&lt;&gt;0, AH74/AK74, AR74&lt;&gt;0, AO74/AR74, TRUE, 0)</f>
        <v>#NAME?</v>
      </c>
      <c r="BE74" s="6" t="e">
        <f t="shared" ca="1" si="15"/>
        <v>#NAME?</v>
      </c>
      <c r="BF74" s="6" t="e">
        <f t="shared" ca="1" si="16"/>
        <v>#NAME?</v>
      </c>
      <c r="BG74" s="6">
        <f t="shared" si="17"/>
        <v>5.8165447383230165E-2</v>
      </c>
      <c r="BH74" s="6">
        <f>VLOOKUP(A74, ALL_AP_DATA!$A$2:$D$3600, 3, FALSE)</f>
        <v>79</v>
      </c>
      <c r="BI74" s="6">
        <f>VLOOKUP(A74, ALL_AP_DATA!$A$2:$E$3600, 5, FALSE)</f>
        <v>2584</v>
      </c>
      <c r="BJ74" s="6">
        <f t="shared" si="9"/>
        <v>8.0749999999999993</v>
      </c>
      <c r="BK74" s="6">
        <f t="shared" si="18"/>
        <v>0.24687500000000001</v>
      </c>
    </row>
    <row r="75" spans="1:63" ht="15.75" customHeight="1" x14ac:dyDescent="0.25">
      <c r="A75" s="8" t="s">
        <v>1564</v>
      </c>
      <c r="B75" s="9" t="s">
        <v>1777</v>
      </c>
      <c r="C75" s="9">
        <v>4</v>
      </c>
      <c r="D75" s="9">
        <v>14</v>
      </c>
      <c r="E75" s="9">
        <v>61</v>
      </c>
      <c r="F75" s="9">
        <v>1535</v>
      </c>
      <c r="G75" s="9">
        <v>2.1299999999999999E-2</v>
      </c>
      <c r="H75" s="9">
        <v>0.1153</v>
      </c>
      <c r="I75" s="9">
        <v>3.9100000000000003E-2</v>
      </c>
      <c r="J75" s="8"/>
      <c r="K75" s="8"/>
      <c r="L75" s="8"/>
      <c r="M75" s="8"/>
      <c r="N75" s="8"/>
      <c r="O75" s="8"/>
      <c r="P75" s="8"/>
      <c r="Q75" s="9">
        <v>67</v>
      </c>
      <c r="R75" s="9">
        <v>236</v>
      </c>
      <c r="S75" s="9">
        <v>453</v>
      </c>
      <c r="T75" s="9">
        <v>25329</v>
      </c>
      <c r="U75" s="9">
        <v>0.35920000000000002</v>
      </c>
      <c r="V75" s="9">
        <v>0.85629999999999995</v>
      </c>
      <c r="W75" s="9">
        <v>0.64439999999999997</v>
      </c>
      <c r="X75" s="9">
        <v>4</v>
      </c>
      <c r="Y75" s="9">
        <v>24</v>
      </c>
      <c r="Z75" s="9">
        <v>71</v>
      </c>
      <c r="AA75" s="9">
        <v>2043</v>
      </c>
      <c r="AB75" s="9">
        <v>3.6499999999999998E-2</v>
      </c>
      <c r="AC75" s="9">
        <v>0.13420000000000001</v>
      </c>
      <c r="AD75" s="9">
        <v>5.1999999999999998E-2</v>
      </c>
      <c r="AE75" s="9">
        <v>3</v>
      </c>
      <c r="AF75" s="9">
        <v>12</v>
      </c>
      <c r="AG75" s="9">
        <v>33</v>
      </c>
      <c r="AH75" s="9">
        <v>1566</v>
      </c>
      <c r="AI75" s="9">
        <v>1.83E-2</v>
      </c>
      <c r="AJ75" s="9">
        <v>6.2399999999999997E-2</v>
      </c>
      <c r="AK75" s="9">
        <v>3.9800000000000002E-2</v>
      </c>
      <c r="AL75" s="8"/>
      <c r="AM75" s="8"/>
      <c r="AN75" s="8"/>
      <c r="AO75" s="8"/>
      <c r="AP75" s="8"/>
      <c r="AQ75" s="8"/>
      <c r="AR75" s="8"/>
      <c r="AT75" s="6">
        <f t="shared" si="0"/>
        <v>109.64285714285714</v>
      </c>
      <c r="AU75" s="6" t="str">
        <f t="shared" si="1"/>
        <v/>
      </c>
      <c r="AV75" s="6">
        <f t="shared" si="2"/>
        <v>107.32627118644068</v>
      </c>
      <c r="AW75" s="7">
        <f t="shared" si="3"/>
        <v>85.125</v>
      </c>
      <c r="AX75" s="6">
        <f t="shared" si="4"/>
        <v>130.5</v>
      </c>
      <c r="AY75" s="6" t="str">
        <f t="shared" si="5"/>
        <v/>
      </c>
      <c r="BA75" s="6">
        <f>VLOOKUP(A75, ALL_AP_DATA!$A$2:$F$3600, 6, FALSE)</f>
        <v>657</v>
      </c>
      <c r="BB75" s="6">
        <f>VLOOKUP(A75, projmetadata!$A$2:$D$2036, 4, FALSE)</f>
        <v>42976</v>
      </c>
      <c r="BC75" s="6" t="e">
        <f t="array" aca="1" ref="BC75" ca="1">_xludf.IFS(I75&lt;&gt;0, F75/I75, P75&lt;&gt;0, M75/P75, W75&lt;&gt;0, T75/W75, AD75&lt;&gt;0, AA75/AD75, AK75&lt;&gt;0, AH75/AK75, AR75&lt;&gt;0, AO75/AR75, TRUE, 0)</f>
        <v>#NAME?</v>
      </c>
      <c r="BE75" s="6" t="e">
        <f t="shared" ca="1" si="15"/>
        <v>#NAME?</v>
      </c>
      <c r="BF75" s="6" t="e">
        <f t="shared" ca="1" si="16"/>
        <v>#NAME?</v>
      </c>
      <c r="BG75" s="6">
        <f t="shared" si="17"/>
        <v>0.91465003723008187</v>
      </c>
      <c r="BH75" s="6">
        <f>VLOOKUP(A75, ALL_AP_DATA!$A$2:$D$3600, 3, FALSE)</f>
        <v>264</v>
      </c>
      <c r="BI75" s="6">
        <f>VLOOKUP(A75, ALL_AP_DATA!$A$2:$E$3600, 5, FALSE)</f>
        <v>39308</v>
      </c>
      <c r="BJ75" s="6">
        <f t="shared" si="9"/>
        <v>59.829528158295282</v>
      </c>
      <c r="BK75" s="6">
        <f t="shared" si="18"/>
        <v>0.40182648401826482</v>
      </c>
    </row>
    <row r="76" spans="1:63" ht="15.75" customHeight="1" x14ac:dyDescent="0.25">
      <c r="A76" s="8" t="s">
        <v>1565</v>
      </c>
      <c r="B76" s="9" t="s">
        <v>1777</v>
      </c>
      <c r="C76" s="9">
        <v>2</v>
      </c>
      <c r="D76" s="9">
        <v>4</v>
      </c>
      <c r="E76" s="9">
        <v>1</v>
      </c>
      <c r="F76" s="9">
        <v>103</v>
      </c>
      <c r="G76" s="9">
        <v>1.61E-2</v>
      </c>
      <c r="H76" s="9">
        <v>1.8200000000000001E-2</v>
      </c>
      <c r="I76" s="9">
        <v>3.0000000000000001E-3</v>
      </c>
      <c r="J76" s="8"/>
      <c r="K76" s="8"/>
      <c r="L76" s="8"/>
      <c r="M76" s="8"/>
      <c r="N76" s="8"/>
      <c r="O76" s="8"/>
      <c r="P76" s="8"/>
      <c r="Q76" s="9">
        <v>8</v>
      </c>
      <c r="R76" s="9">
        <v>20</v>
      </c>
      <c r="S76" s="9">
        <v>31</v>
      </c>
      <c r="T76" s="9">
        <v>32132</v>
      </c>
      <c r="U76" s="9">
        <v>8.0299999999999996E-2</v>
      </c>
      <c r="V76" s="9">
        <v>0.56359999999999999</v>
      </c>
      <c r="W76" s="9">
        <v>0.9375</v>
      </c>
      <c r="X76" s="8"/>
      <c r="Y76" s="8"/>
      <c r="Z76" s="8"/>
      <c r="AA76" s="8"/>
      <c r="AB76" s="8"/>
      <c r="AC76" s="8"/>
      <c r="AD76" s="8"/>
      <c r="AE76" s="9">
        <v>4</v>
      </c>
      <c r="AF76" s="9">
        <v>4</v>
      </c>
      <c r="AG76" s="9">
        <v>1</v>
      </c>
      <c r="AH76" s="9">
        <v>103</v>
      </c>
      <c r="AI76" s="9">
        <v>1.61E-2</v>
      </c>
      <c r="AJ76" s="9">
        <v>1.8200000000000001E-2</v>
      </c>
      <c r="AK76" s="9">
        <v>3.0000000000000001E-3</v>
      </c>
      <c r="AL76" s="8"/>
      <c r="AM76" s="8"/>
      <c r="AN76" s="8"/>
      <c r="AO76" s="8"/>
      <c r="AP76" s="8"/>
      <c r="AQ76" s="8"/>
      <c r="AR76" s="8"/>
      <c r="AT76" s="6">
        <f t="shared" si="0"/>
        <v>25.75</v>
      </c>
      <c r="AU76" s="6" t="str">
        <f t="shared" si="1"/>
        <v/>
      </c>
      <c r="AV76" s="6">
        <f t="shared" si="2"/>
        <v>1606.6</v>
      </c>
      <c r="AW76" s="7" t="str">
        <f t="shared" si="3"/>
        <v/>
      </c>
      <c r="AX76" s="6">
        <f t="shared" si="4"/>
        <v>25.75</v>
      </c>
      <c r="AY76" s="6" t="str">
        <f t="shared" si="5"/>
        <v/>
      </c>
      <c r="BA76" s="6">
        <f>VLOOKUP(A76, ALL_AP_DATA!$A$2:$F$3600, 6, FALSE)</f>
        <v>249</v>
      </c>
      <c r="BB76" s="6">
        <f>VLOOKUP(A76, projmetadata!$A$2:$D$2036, 4, FALSE)</f>
        <v>5663</v>
      </c>
      <c r="BC76" s="6" t="e">
        <f t="array" aca="1" ref="BC76" ca="1">_xludf.IFS(I76&lt;&gt;0, F76/I76, P76&lt;&gt;0, M76/P76, W76&lt;&gt;0, T76/W76, AD76&lt;&gt;0, AA76/AD76, AK76&lt;&gt;0, AH76/AK76, AR76&lt;&gt;0, AO76/AR76, TRUE, 0)</f>
        <v>#NAME?</v>
      </c>
      <c r="BE76" s="6" t="e">
        <f t="shared" ca="1" si="15"/>
        <v>#NAME?</v>
      </c>
      <c r="BF76" s="6" t="e">
        <f t="shared" ca="1" si="16"/>
        <v>#NAME?</v>
      </c>
      <c r="BG76" s="6">
        <f t="shared" si="17"/>
        <v>6.052445700158926</v>
      </c>
      <c r="BH76" s="6">
        <f>VLOOKUP(A76, ALL_AP_DATA!$A$2:$D$3600, 3, FALSE)</f>
        <v>24</v>
      </c>
      <c r="BI76" s="6">
        <f>VLOOKUP(A76, ALL_AP_DATA!$A$2:$E$3600, 5, FALSE)</f>
        <v>34275</v>
      </c>
      <c r="BJ76" s="6">
        <f t="shared" si="9"/>
        <v>137.65060240963857</v>
      </c>
      <c r="BK76" s="6">
        <f t="shared" si="18"/>
        <v>9.6385542168674704E-2</v>
      </c>
    </row>
    <row r="77" spans="1:63" ht="15.75" customHeight="1" x14ac:dyDescent="0.25">
      <c r="A77" s="8" t="s">
        <v>1566</v>
      </c>
      <c r="B77" s="9" t="s">
        <v>1777</v>
      </c>
      <c r="C77" s="9">
        <v>38</v>
      </c>
      <c r="D77" s="9">
        <v>130</v>
      </c>
      <c r="E77" s="9">
        <v>285</v>
      </c>
      <c r="F77" s="9">
        <v>5038</v>
      </c>
      <c r="G77" s="9">
        <v>4.1200000000000001E-2</v>
      </c>
      <c r="H77" s="9">
        <v>0.2351</v>
      </c>
      <c r="I77" s="9">
        <v>8.8700000000000001E-2</v>
      </c>
      <c r="J77" s="8"/>
      <c r="K77" s="8"/>
      <c r="L77" s="8"/>
      <c r="M77" s="8"/>
      <c r="N77" s="8"/>
      <c r="O77" s="8"/>
      <c r="P77" s="8"/>
      <c r="Q77" s="9">
        <v>105</v>
      </c>
      <c r="R77" s="9">
        <v>364</v>
      </c>
      <c r="S77" s="9">
        <v>966</v>
      </c>
      <c r="T77" s="9">
        <v>38230</v>
      </c>
      <c r="U77" s="9">
        <v>0.1154</v>
      </c>
      <c r="V77" s="9">
        <v>0.79700000000000004</v>
      </c>
      <c r="W77" s="9">
        <v>0.67279999999999995</v>
      </c>
      <c r="X77" s="9">
        <v>1</v>
      </c>
      <c r="Y77" s="9">
        <v>3</v>
      </c>
      <c r="Z77" s="9">
        <v>1</v>
      </c>
      <c r="AA77" s="9">
        <v>18</v>
      </c>
      <c r="AB77" s="9">
        <v>1E-3</v>
      </c>
      <c r="AC77" s="9">
        <v>8.0000000000000004E-4</v>
      </c>
      <c r="AD77" s="9">
        <v>2.9999999999999997E-4</v>
      </c>
      <c r="AE77" s="9">
        <v>13</v>
      </c>
      <c r="AF77" s="9">
        <v>44</v>
      </c>
      <c r="AG77" s="9">
        <v>155</v>
      </c>
      <c r="AH77" s="9">
        <v>3127</v>
      </c>
      <c r="AI77" s="9">
        <v>1.4E-2</v>
      </c>
      <c r="AJ77" s="9">
        <v>0.12790000000000001</v>
      </c>
      <c r="AK77" s="9">
        <v>5.5E-2</v>
      </c>
      <c r="AL77" s="8"/>
      <c r="AM77" s="8"/>
      <c r="AN77" s="8"/>
      <c r="AO77" s="8"/>
      <c r="AP77" s="8"/>
      <c r="AQ77" s="8"/>
      <c r="AR77" s="8"/>
      <c r="AT77" s="6">
        <f t="shared" si="0"/>
        <v>38.753846153846155</v>
      </c>
      <c r="AU77" s="6" t="str">
        <f t="shared" si="1"/>
        <v/>
      </c>
      <c r="AV77" s="6">
        <f t="shared" si="2"/>
        <v>105.02747252747253</v>
      </c>
      <c r="AW77" s="7">
        <f t="shared" si="3"/>
        <v>6</v>
      </c>
      <c r="AX77" s="6">
        <f t="shared" si="4"/>
        <v>71.068181818181813</v>
      </c>
      <c r="AY77" s="6" t="str">
        <f t="shared" si="5"/>
        <v/>
      </c>
      <c r="BA77" s="6">
        <f>VLOOKUP(A77, ALL_AP_DATA!$A$2:$F$3600, 6, FALSE)</f>
        <v>3153</v>
      </c>
      <c r="BB77" s="6">
        <f>VLOOKUP(A77, projmetadata!$A$2:$D$2036, 4, FALSE)</f>
        <v>325685</v>
      </c>
      <c r="BC77" s="6" t="e">
        <f t="array" aca="1" ref="BC77" ca="1">_xludf.IFS(I77&lt;&gt;0, F77/I77, P77&lt;&gt;0, M77/P77, W77&lt;&gt;0, T77/W77, AD77&lt;&gt;0, AA77/AD77, AK77&lt;&gt;0, AH77/AK77, AR77&lt;&gt;0, AO77/AR77, TRUE, 0)</f>
        <v>#NAME?</v>
      </c>
      <c r="BE77" s="6" t="e">
        <f t="shared" ca="1" si="15"/>
        <v>#NAME?</v>
      </c>
      <c r="BF77" s="6" t="e">
        <f t="shared" ca="1" si="16"/>
        <v>#NAME?</v>
      </c>
      <c r="BG77" s="6">
        <f t="shared" si="17"/>
        <v>0.17445998434069729</v>
      </c>
      <c r="BH77" s="6">
        <f>VLOOKUP(A77, ALL_AP_DATA!$A$2:$D$3600, 3, FALSE)</f>
        <v>466</v>
      </c>
      <c r="BI77" s="6">
        <f>VLOOKUP(A77, ALL_AP_DATA!$A$2:$E$3600, 5, FALSE)</f>
        <v>56819</v>
      </c>
      <c r="BJ77" s="6">
        <f t="shared" si="9"/>
        <v>18.020615287028228</v>
      </c>
      <c r="BK77" s="6">
        <f t="shared" si="18"/>
        <v>0.14779575007928958</v>
      </c>
    </row>
    <row r="78" spans="1:63" ht="15.75" customHeight="1" x14ac:dyDescent="0.25">
      <c r="A78" s="8" t="s">
        <v>1567</v>
      </c>
      <c r="B78" s="9" t="s">
        <v>1777</v>
      </c>
      <c r="C78" s="9">
        <v>2</v>
      </c>
      <c r="D78" s="9">
        <v>17</v>
      </c>
      <c r="E78" s="9">
        <v>31</v>
      </c>
      <c r="F78" s="9">
        <v>491</v>
      </c>
      <c r="G78" s="9">
        <v>2.1700000000000001E-2</v>
      </c>
      <c r="H78" s="9">
        <v>0.25409999999999999</v>
      </c>
      <c r="I78" s="9">
        <v>5.4199999999999998E-2</v>
      </c>
      <c r="J78" s="8"/>
      <c r="K78" s="8"/>
      <c r="L78" s="8"/>
      <c r="M78" s="8"/>
      <c r="N78" s="8"/>
      <c r="O78" s="8"/>
      <c r="P78" s="8"/>
      <c r="Q78" s="9">
        <v>11</v>
      </c>
      <c r="R78" s="9">
        <v>36</v>
      </c>
      <c r="S78" s="9">
        <v>66</v>
      </c>
      <c r="T78" s="9">
        <v>2002</v>
      </c>
      <c r="U78" s="9">
        <v>4.5900000000000003E-2</v>
      </c>
      <c r="V78" s="9">
        <v>0.54100000000000004</v>
      </c>
      <c r="W78" s="9">
        <v>0.221</v>
      </c>
      <c r="X78" s="9">
        <v>1</v>
      </c>
      <c r="Y78" s="9">
        <v>7</v>
      </c>
      <c r="Z78" s="9">
        <v>18</v>
      </c>
      <c r="AA78" s="9">
        <v>258</v>
      </c>
      <c r="AB78" s="9">
        <v>8.8999999999999999E-3</v>
      </c>
      <c r="AC78" s="9">
        <v>0.14749999999999999</v>
      </c>
      <c r="AD78" s="9">
        <v>2.8500000000000001E-2</v>
      </c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T78" s="6">
        <f t="shared" si="0"/>
        <v>28.882352941176471</v>
      </c>
      <c r="AU78" s="6" t="str">
        <f t="shared" si="1"/>
        <v/>
      </c>
      <c r="AV78" s="6">
        <f t="shared" si="2"/>
        <v>55.611111111111114</v>
      </c>
      <c r="AW78" s="7">
        <f t="shared" si="3"/>
        <v>36.857142857142854</v>
      </c>
      <c r="AX78" s="6" t="str">
        <f t="shared" si="4"/>
        <v/>
      </c>
      <c r="AY78" s="6" t="str">
        <f t="shared" si="5"/>
        <v/>
      </c>
      <c r="BA78" s="6">
        <f>VLOOKUP(A78, ALL_AP_DATA!$A$2:$F$3600, 6, FALSE)</f>
        <v>785</v>
      </c>
      <c r="BB78" s="6">
        <f>VLOOKUP(A78, projmetadata!$A$2:$D$2036, 4, FALSE)</f>
        <v>18127</v>
      </c>
      <c r="BC78" s="6" t="e">
        <f t="array" aca="1" ref="BC78" ca="1">_xludf.IFS(I78&lt;&gt;0, F78/I78, P78&lt;&gt;0, M78/P78, W78&lt;&gt;0, T78/W78, AD78&lt;&gt;0, AA78/AD78, AK78&lt;&gt;0, AH78/AK78, AR78&lt;&gt;0, AO78/AR78, TRUE, 0)</f>
        <v>#NAME?</v>
      </c>
      <c r="BE78" s="6" t="e">
        <f t="shared" ca="1" si="15"/>
        <v>#NAME?</v>
      </c>
      <c r="BF78" s="6" t="e">
        <f t="shared" ca="1" si="16"/>
        <v>#NAME?</v>
      </c>
      <c r="BG78" s="6">
        <f t="shared" si="17"/>
        <v>0.49975175153086554</v>
      </c>
      <c r="BH78" s="6">
        <f>VLOOKUP(A78, ALL_AP_DATA!$A$2:$D$3600, 3, FALSE)</f>
        <v>49</v>
      </c>
      <c r="BI78" s="6">
        <f>VLOOKUP(A78, ALL_AP_DATA!$A$2:$E$3600, 5, FALSE)</f>
        <v>9059</v>
      </c>
      <c r="BJ78" s="6">
        <f t="shared" si="9"/>
        <v>11.540127388535032</v>
      </c>
      <c r="BK78" s="6">
        <f t="shared" si="18"/>
        <v>6.2420382165605096E-2</v>
      </c>
    </row>
    <row r="79" spans="1:63" ht="15.75" customHeight="1" x14ac:dyDescent="0.25">
      <c r="A79" s="8" t="s">
        <v>1568</v>
      </c>
      <c r="B79" s="9" t="s">
        <v>1777</v>
      </c>
      <c r="C79" s="9">
        <v>9</v>
      </c>
      <c r="D79" s="9">
        <v>21</v>
      </c>
      <c r="E79" s="9">
        <v>16</v>
      </c>
      <c r="F79" s="9">
        <v>156</v>
      </c>
      <c r="G79" s="9">
        <v>4.0500000000000001E-2</v>
      </c>
      <c r="H79" s="9">
        <v>0.13109999999999999</v>
      </c>
      <c r="I79" s="9">
        <v>8.0000000000000004E-4</v>
      </c>
      <c r="J79" s="8"/>
      <c r="K79" s="8"/>
      <c r="L79" s="8"/>
      <c r="M79" s="8"/>
      <c r="N79" s="8"/>
      <c r="O79" s="8"/>
      <c r="P79" s="8"/>
      <c r="Q79" s="9">
        <v>9</v>
      </c>
      <c r="R79" s="9">
        <v>52</v>
      </c>
      <c r="S79" s="9">
        <v>71</v>
      </c>
      <c r="T79" s="9">
        <v>174323</v>
      </c>
      <c r="U79" s="9">
        <v>0.1004</v>
      </c>
      <c r="V79" s="9">
        <v>0.58199999999999996</v>
      </c>
      <c r="W79" s="9">
        <v>0.94889999999999997</v>
      </c>
      <c r="X79" s="8"/>
      <c r="Y79" s="8"/>
      <c r="Z79" s="8"/>
      <c r="AA79" s="8"/>
      <c r="AB79" s="8"/>
      <c r="AC79" s="8"/>
      <c r="AD79" s="8"/>
      <c r="AE79" s="9">
        <v>2</v>
      </c>
      <c r="AF79" s="9">
        <v>5</v>
      </c>
      <c r="AG79" s="9">
        <v>4</v>
      </c>
      <c r="AH79" s="9">
        <v>63</v>
      </c>
      <c r="AI79" s="9">
        <v>9.7000000000000003E-3</v>
      </c>
      <c r="AJ79" s="9">
        <v>3.2800000000000003E-2</v>
      </c>
      <c r="AK79" s="9">
        <v>2.9999999999999997E-4</v>
      </c>
      <c r="AL79" s="8"/>
      <c r="AM79" s="8"/>
      <c r="AN79" s="8"/>
      <c r="AO79" s="8"/>
      <c r="AP79" s="8"/>
      <c r="AQ79" s="8"/>
      <c r="AR79" s="8"/>
      <c r="AT79" s="6">
        <f t="shared" si="0"/>
        <v>7.4285714285714288</v>
      </c>
      <c r="AU79" s="6" t="str">
        <f t="shared" si="1"/>
        <v/>
      </c>
      <c r="AV79" s="6">
        <f t="shared" si="2"/>
        <v>3352.3653846153848</v>
      </c>
      <c r="AW79" s="7" t="str">
        <f t="shared" si="3"/>
        <v/>
      </c>
      <c r="AX79" s="6">
        <f t="shared" si="4"/>
        <v>12.6</v>
      </c>
      <c r="AY79" s="6" t="str">
        <f t="shared" si="5"/>
        <v/>
      </c>
      <c r="BA79" s="6">
        <f>VLOOKUP(A79, ALL_AP_DATA!$A$2:$F$3600, 6, FALSE)</f>
        <v>518</v>
      </c>
      <c r="BB79" s="6">
        <f>VLOOKUP(A79, projmetadata!$A$2:$D$2036, 4, FALSE)</f>
        <v>44765</v>
      </c>
      <c r="BC79" s="6" t="e">
        <f t="array" aca="1" ref="BC79" ca="1">_xludf.IFS(I79&lt;&gt;0, F79/I79, P79&lt;&gt;0, M79/P79, W79&lt;&gt;0, T79/W79, AD79&lt;&gt;0, AA79/AD79, AK79&lt;&gt;0, AH79/AK79, AR79&lt;&gt;0, AO79/AR79, TRUE, 0)</f>
        <v>#NAME?</v>
      </c>
      <c r="BE79" s="6" t="e">
        <f t="shared" ca="1" si="15"/>
        <v>#NAME?</v>
      </c>
      <c r="BF79" s="6" t="e">
        <f t="shared" ca="1" si="16"/>
        <v>#NAME?</v>
      </c>
      <c r="BG79" s="6">
        <f t="shared" si="17"/>
        <v>4.1037194236568748</v>
      </c>
      <c r="BH79" s="6">
        <f>VLOOKUP(A79, ALL_AP_DATA!$A$2:$D$3600, 3, FALSE)</f>
        <v>71</v>
      </c>
      <c r="BI79" s="6">
        <f>VLOOKUP(A79, ALL_AP_DATA!$A$2:$E$3600, 5, FALSE)</f>
        <v>183703</v>
      </c>
      <c r="BJ79" s="6">
        <f t="shared" si="9"/>
        <v>354.63899613899616</v>
      </c>
      <c r="BK79" s="6">
        <f t="shared" si="18"/>
        <v>0.13706563706563707</v>
      </c>
    </row>
    <row r="80" spans="1:63" ht="15.75" customHeight="1" x14ac:dyDescent="0.25">
      <c r="A80" s="8" t="s">
        <v>1569</v>
      </c>
      <c r="B80" s="9" t="s">
        <v>1777</v>
      </c>
      <c r="C80" s="9">
        <v>1</v>
      </c>
      <c r="D80" s="9">
        <v>2</v>
      </c>
      <c r="E80" s="9">
        <v>0</v>
      </c>
      <c r="F80" s="9">
        <v>0</v>
      </c>
      <c r="G80" s="9">
        <v>7.6E-3</v>
      </c>
      <c r="H80" s="9">
        <v>0</v>
      </c>
      <c r="I80" s="9">
        <v>0</v>
      </c>
      <c r="J80" s="8"/>
      <c r="K80" s="8"/>
      <c r="L80" s="8"/>
      <c r="M80" s="8"/>
      <c r="N80" s="8"/>
      <c r="O80" s="8"/>
      <c r="P80" s="8"/>
      <c r="Q80" s="9">
        <v>5</v>
      </c>
      <c r="R80" s="9">
        <v>18</v>
      </c>
      <c r="S80" s="9">
        <v>37</v>
      </c>
      <c r="T80" s="9">
        <v>2124</v>
      </c>
      <c r="U80" s="9">
        <v>6.8199999999999997E-2</v>
      </c>
      <c r="V80" s="9">
        <v>0.56920000000000004</v>
      </c>
      <c r="W80" s="9">
        <v>0.76319999999999999</v>
      </c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T80" s="6">
        <f t="shared" si="0"/>
        <v>0</v>
      </c>
      <c r="AU80" s="6" t="str">
        <f t="shared" si="1"/>
        <v/>
      </c>
      <c r="AV80" s="6">
        <f t="shared" si="2"/>
        <v>118</v>
      </c>
      <c r="AW80" s="7" t="str">
        <f t="shared" si="3"/>
        <v/>
      </c>
      <c r="AX80" s="6" t="str">
        <f t="shared" si="4"/>
        <v/>
      </c>
      <c r="AY80" s="6" t="str">
        <f t="shared" si="5"/>
        <v/>
      </c>
      <c r="BA80" s="6">
        <f>VLOOKUP(A80, ALL_AP_DATA!$A$2:$F$3600, 6, FALSE)</f>
        <v>264</v>
      </c>
      <c r="BB80" s="6">
        <f>VLOOKUP(A80, projmetadata!$A$2:$D$2036, 4, FALSE)</f>
        <v>15108</v>
      </c>
      <c r="BC80" s="6" t="e">
        <f t="array" aca="1" ref="BC80" ca="1">_xludf.IFS(I80&lt;&gt;0, F80/I80, P80&lt;&gt;0, M80/P80, W80&lt;&gt;0, T80/W80, AD80&lt;&gt;0, AA80/AD80, AK80&lt;&gt;0, AH80/AK80, AR80&lt;&gt;0, AO80/AR80, TRUE, 0)</f>
        <v>#NAME?</v>
      </c>
      <c r="BE80" s="6" t="e">
        <f t="shared" ca="1" si="15"/>
        <v>#NAME?</v>
      </c>
      <c r="BF80" s="6" t="e">
        <f t="shared" ca="1" si="16"/>
        <v>#NAME?</v>
      </c>
      <c r="BG80" s="6">
        <f t="shared" si="17"/>
        <v>0.1842070426264231</v>
      </c>
      <c r="BH80" s="6">
        <f>VLOOKUP(A80, ALL_AP_DATA!$A$2:$D$3600, 3, FALSE)</f>
        <v>20</v>
      </c>
      <c r="BI80" s="6">
        <f>VLOOKUP(A80, ALL_AP_DATA!$A$2:$E$3600, 5, FALSE)</f>
        <v>2783</v>
      </c>
      <c r="BJ80" s="6">
        <f t="shared" si="9"/>
        <v>10.541666666666666</v>
      </c>
      <c r="BK80" s="6">
        <f t="shared" si="18"/>
        <v>7.575757575757576E-2</v>
      </c>
    </row>
    <row r="81" spans="1:63" ht="15.75" customHeight="1" x14ac:dyDescent="0.25">
      <c r="A81" s="8" t="s">
        <v>1570</v>
      </c>
      <c r="B81" s="9" t="s">
        <v>1777</v>
      </c>
      <c r="C81" s="9">
        <v>2</v>
      </c>
      <c r="D81" s="9">
        <v>4</v>
      </c>
      <c r="E81" s="9">
        <v>15</v>
      </c>
      <c r="F81" s="9">
        <v>1014</v>
      </c>
      <c r="G81" s="9">
        <v>2.4400000000000002E-2</v>
      </c>
      <c r="H81" s="9">
        <v>0.2419</v>
      </c>
      <c r="I81" s="9">
        <v>0.1865</v>
      </c>
      <c r="J81" s="8"/>
      <c r="K81" s="8"/>
      <c r="L81" s="8"/>
      <c r="M81" s="8"/>
      <c r="N81" s="8"/>
      <c r="O81" s="8"/>
      <c r="P81" s="8"/>
      <c r="Q81" s="9">
        <v>4</v>
      </c>
      <c r="R81" s="9">
        <v>28</v>
      </c>
      <c r="S81" s="9">
        <v>46</v>
      </c>
      <c r="T81" s="9">
        <v>4831</v>
      </c>
      <c r="U81" s="9">
        <v>0.17069999999999999</v>
      </c>
      <c r="V81" s="9">
        <v>0.7419</v>
      </c>
      <c r="W81" s="9">
        <v>0.88839999999999997</v>
      </c>
      <c r="X81" s="8"/>
      <c r="Y81" s="8"/>
      <c r="Z81" s="8"/>
      <c r="AA81" s="8"/>
      <c r="AB81" s="8"/>
      <c r="AC81" s="8"/>
      <c r="AD81" s="8"/>
      <c r="AE81" s="9">
        <v>1</v>
      </c>
      <c r="AF81" s="9">
        <v>2</v>
      </c>
      <c r="AG81" s="9">
        <v>14</v>
      </c>
      <c r="AH81" s="9">
        <v>1012</v>
      </c>
      <c r="AI81" s="9">
        <v>1.2200000000000001E-2</v>
      </c>
      <c r="AJ81" s="9">
        <v>0.2258</v>
      </c>
      <c r="AK81" s="9">
        <v>0.18609999999999999</v>
      </c>
      <c r="AL81" s="8"/>
      <c r="AM81" s="8"/>
      <c r="AN81" s="8"/>
      <c r="AO81" s="8"/>
      <c r="AP81" s="8"/>
      <c r="AQ81" s="8"/>
      <c r="AR81" s="8"/>
      <c r="AT81" s="6">
        <f t="shared" si="0"/>
        <v>253.5</v>
      </c>
      <c r="AU81" s="6" t="str">
        <f t="shared" si="1"/>
        <v/>
      </c>
      <c r="AV81" s="6">
        <f t="shared" si="2"/>
        <v>172.53571428571428</v>
      </c>
      <c r="AW81" s="7" t="str">
        <f t="shared" si="3"/>
        <v/>
      </c>
      <c r="AX81" s="6">
        <f t="shared" si="4"/>
        <v>506</v>
      </c>
      <c r="AY81" s="6" t="str">
        <f t="shared" si="5"/>
        <v/>
      </c>
      <c r="BA81" s="6">
        <f>VLOOKUP(A81, ALL_AP_DATA!$A$2:$F$3600, 6, FALSE)</f>
        <v>164</v>
      </c>
      <c r="BB81" s="6">
        <f>VLOOKUP(A81, projmetadata!$A$2:$D$2036, 4, FALSE)</f>
        <v>23850</v>
      </c>
      <c r="BC81" s="6" t="e">
        <f t="array" aca="1" ref="BC81" ca="1">_xludf.IFS(I81&lt;&gt;0, F81/I81, P81&lt;&gt;0, M81/P81, W81&lt;&gt;0, T81/W81, AD81&lt;&gt;0, AA81/AD81, AK81&lt;&gt;0, AH81/AK81, AR81&lt;&gt;0, AO81/AR81, TRUE, 0)</f>
        <v>#NAME?</v>
      </c>
      <c r="BE81" s="6" t="e">
        <f t="shared" ca="1" si="15"/>
        <v>#NAME?</v>
      </c>
      <c r="BF81" s="6" t="e">
        <f t="shared" ca="1" si="16"/>
        <v>#NAME?</v>
      </c>
      <c r="BG81" s="6">
        <f t="shared" si="17"/>
        <v>0.22800838574423479</v>
      </c>
      <c r="BH81" s="6">
        <f>VLOOKUP(A81, ALL_AP_DATA!$A$2:$D$3600, 3, FALSE)</f>
        <v>30</v>
      </c>
      <c r="BI81" s="6">
        <f>VLOOKUP(A81, ALL_AP_DATA!$A$2:$E$3600, 5, FALSE)</f>
        <v>5438</v>
      </c>
      <c r="BJ81" s="6">
        <f t="shared" si="9"/>
        <v>33.158536585365852</v>
      </c>
      <c r="BK81" s="6">
        <f t="shared" si="18"/>
        <v>0.18292682926829268</v>
      </c>
    </row>
    <row r="82" spans="1:63" ht="15.75" customHeight="1" x14ac:dyDescent="0.25">
      <c r="A82" s="8" t="s">
        <v>1571</v>
      </c>
      <c r="B82" s="9" t="s">
        <v>1777</v>
      </c>
      <c r="C82" s="9">
        <v>16</v>
      </c>
      <c r="D82" s="9">
        <v>41</v>
      </c>
      <c r="E82" s="9">
        <v>22</v>
      </c>
      <c r="F82" s="9">
        <v>1317</v>
      </c>
      <c r="G82" s="9">
        <v>4.7399999999999998E-2</v>
      </c>
      <c r="H82" s="9">
        <v>0.14380000000000001</v>
      </c>
      <c r="I82" s="9">
        <v>0.17460000000000001</v>
      </c>
      <c r="J82" s="8"/>
      <c r="K82" s="8"/>
      <c r="L82" s="8"/>
      <c r="M82" s="8"/>
      <c r="N82" s="8"/>
      <c r="O82" s="8"/>
      <c r="P82" s="8"/>
      <c r="Q82" s="9">
        <v>7</v>
      </c>
      <c r="R82" s="9">
        <v>18</v>
      </c>
      <c r="S82" s="9">
        <v>60</v>
      </c>
      <c r="T82" s="9">
        <v>3185</v>
      </c>
      <c r="U82" s="9">
        <v>2.0799999999999999E-2</v>
      </c>
      <c r="V82" s="9">
        <v>0.39219999999999999</v>
      </c>
      <c r="W82" s="9">
        <v>0.42220000000000002</v>
      </c>
      <c r="X82" s="8"/>
      <c r="Y82" s="8"/>
      <c r="Z82" s="8"/>
      <c r="AA82" s="8"/>
      <c r="AB82" s="8"/>
      <c r="AC82" s="8"/>
      <c r="AD82" s="8"/>
      <c r="AE82" s="9">
        <v>16</v>
      </c>
      <c r="AF82" s="9">
        <v>35</v>
      </c>
      <c r="AG82" s="9">
        <v>22</v>
      </c>
      <c r="AH82" s="9">
        <v>1298</v>
      </c>
      <c r="AI82" s="9">
        <v>4.0500000000000001E-2</v>
      </c>
      <c r="AJ82" s="9">
        <v>0.14380000000000001</v>
      </c>
      <c r="AK82" s="9">
        <v>0.1721</v>
      </c>
      <c r="AL82" s="8"/>
      <c r="AM82" s="8"/>
      <c r="AN82" s="8"/>
      <c r="AO82" s="8"/>
      <c r="AP82" s="8"/>
      <c r="AQ82" s="8"/>
      <c r="AR82" s="8"/>
      <c r="AT82" s="6">
        <f t="shared" si="0"/>
        <v>32.121951219512198</v>
      </c>
      <c r="AU82" s="6" t="str">
        <f t="shared" si="1"/>
        <v/>
      </c>
      <c r="AV82" s="6">
        <f t="shared" si="2"/>
        <v>176.94444444444446</v>
      </c>
      <c r="AW82" s="7" t="str">
        <f t="shared" si="3"/>
        <v/>
      </c>
      <c r="AX82" s="6">
        <f t="shared" si="4"/>
        <v>37.085714285714289</v>
      </c>
      <c r="AY82" s="6" t="str">
        <f t="shared" si="5"/>
        <v/>
      </c>
      <c r="BA82" s="6">
        <f>VLOOKUP(A82, ALL_AP_DATA!$A$2:$F$3600, 6, FALSE)</f>
        <v>865</v>
      </c>
      <c r="BB82" s="6">
        <f>VLOOKUP(A82, projmetadata!$A$2:$D$2036, 4, FALSE)</f>
        <v>40531</v>
      </c>
      <c r="BC82" s="6" t="e">
        <f t="array" aca="1" ref="BC82" ca="1">_xludf.IFS(I82&lt;&gt;0, F82/I82, P82&lt;&gt;0, M82/P82, W82&lt;&gt;0, T82/W82, AD82&lt;&gt;0, AA82/AD82, AK82&lt;&gt;0, AH82/AK82, AR82&lt;&gt;0, AO82/AR82, TRUE, 0)</f>
        <v>#NAME?</v>
      </c>
      <c r="BE82" s="6" t="e">
        <f t="shared" ca="1" si="15"/>
        <v>#NAME?</v>
      </c>
      <c r="BF82" s="6" t="e">
        <f t="shared" ca="1" si="16"/>
        <v>#NAME?</v>
      </c>
      <c r="BG82" s="6">
        <f t="shared" si="17"/>
        <v>0.18610446325035157</v>
      </c>
      <c r="BH82" s="6">
        <f>VLOOKUP(A82, ALL_AP_DATA!$A$2:$D$3600, 3, FALSE)</f>
        <v>59</v>
      </c>
      <c r="BI82" s="6">
        <f>VLOOKUP(A82, ALL_AP_DATA!$A$2:$E$3600, 5, FALSE)</f>
        <v>7543</v>
      </c>
      <c r="BJ82" s="6">
        <f t="shared" si="9"/>
        <v>8.7202312138728324</v>
      </c>
      <c r="BK82" s="6">
        <f t="shared" si="18"/>
        <v>6.8208092485549127E-2</v>
      </c>
    </row>
    <row r="83" spans="1:63" ht="15.75" customHeight="1" x14ac:dyDescent="0.25">
      <c r="A83" s="8" t="s">
        <v>1572</v>
      </c>
      <c r="B83" s="9" t="s">
        <v>1777</v>
      </c>
      <c r="C83" s="9">
        <v>4</v>
      </c>
      <c r="D83" s="9">
        <v>12</v>
      </c>
      <c r="E83" s="9">
        <v>12</v>
      </c>
      <c r="F83" s="9">
        <v>143</v>
      </c>
      <c r="G83" s="9">
        <v>5.45E-2</v>
      </c>
      <c r="H83" s="9">
        <v>8.2799999999999999E-2</v>
      </c>
      <c r="I83" s="9">
        <v>6.4299999999999996E-2</v>
      </c>
      <c r="J83" s="8"/>
      <c r="K83" s="8"/>
      <c r="L83" s="8"/>
      <c r="M83" s="8"/>
      <c r="N83" s="8"/>
      <c r="O83" s="8"/>
      <c r="P83" s="8"/>
      <c r="Q83" s="9">
        <v>8</v>
      </c>
      <c r="R83" s="9">
        <v>17</v>
      </c>
      <c r="S83" s="9">
        <v>47</v>
      </c>
      <c r="T83" s="9">
        <v>630</v>
      </c>
      <c r="U83" s="9">
        <v>7.7299999999999994E-2</v>
      </c>
      <c r="V83" s="9">
        <v>0.3241</v>
      </c>
      <c r="W83" s="9">
        <v>0.28310000000000002</v>
      </c>
      <c r="X83" s="8"/>
      <c r="Y83" s="8"/>
      <c r="Z83" s="8"/>
      <c r="AA83" s="8"/>
      <c r="AB83" s="8"/>
      <c r="AC83" s="8"/>
      <c r="AD83" s="8"/>
      <c r="AE83" s="9">
        <v>1</v>
      </c>
      <c r="AF83" s="9">
        <v>5</v>
      </c>
      <c r="AG83" s="9">
        <v>12</v>
      </c>
      <c r="AH83" s="9">
        <v>127</v>
      </c>
      <c r="AI83" s="9">
        <v>2.2700000000000001E-2</v>
      </c>
      <c r="AJ83" s="9">
        <v>8.2799999999999999E-2</v>
      </c>
      <c r="AK83" s="9">
        <v>5.7099999999999998E-2</v>
      </c>
      <c r="AL83" s="8"/>
      <c r="AM83" s="8"/>
      <c r="AN83" s="8"/>
      <c r="AO83" s="8"/>
      <c r="AP83" s="8"/>
      <c r="AQ83" s="8"/>
      <c r="AR83" s="8"/>
      <c r="AT83" s="6">
        <f t="shared" si="0"/>
        <v>11.916666666666666</v>
      </c>
      <c r="AU83" s="6" t="str">
        <f t="shared" si="1"/>
        <v/>
      </c>
      <c r="AV83" s="6">
        <f t="shared" si="2"/>
        <v>37.058823529411768</v>
      </c>
      <c r="AW83" s="7" t="str">
        <f t="shared" si="3"/>
        <v/>
      </c>
      <c r="AX83" s="6">
        <f t="shared" si="4"/>
        <v>25.4</v>
      </c>
      <c r="AY83" s="6" t="str">
        <f t="shared" si="5"/>
        <v/>
      </c>
      <c r="BA83" s="6">
        <f>VLOOKUP(A83, ALL_AP_DATA!$A$2:$F$3600, 6, FALSE)</f>
        <v>220</v>
      </c>
      <c r="BB83" s="6">
        <f>VLOOKUP(A83, projmetadata!$A$2:$D$2036, 4, FALSE)</f>
        <v>28407</v>
      </c>
      <c r="BC83" s="6" t="e">
        <f t="array" aca="1" ref="BC83" ca="1">_xludf.IFS(I83&lt;&gt;0, F83/I83, P83&lt;&gt;0, M83/P83, W83&lt;&gt;0, T83/W83, AD83&lt;&gt;0, AA83/AD83, AK83&lt;&gt;0, AH83/AK83, AR83&lt;&gt;0, AO83/AR83, TRUE, 0)</f>
        <v>#NAME?</v>
      </c>
      <c r="BE83" s="6" t="e">
        <f t="shared" ca="1" si="15"/>
        <v>#NAME?</v>
      </c>
      <c r="BF83" s="6" t="e">
        <f t="shared" ca="1" si="16"/>
        <v>#NAME?</v>
      </c>
      <c r="BG83" s="6">
        <f t="shared" si="17"/>
        <v>7.832576477628754E-2</v>
      </c>
      <c r="BH83" s="6">
        <f>VLOOKUP(A83, ALL_AP_DATA!$A$2:$D$3600, 3, FALSE)</f>
        <v>30</v>
      </c>
      <c r="BI83" s="6">
        <f>VLOOKUP(A83, ALL_AP_DATA!$A$2:$E$3600, 5, FALSE)</f>
        <v>2225</v>
      </c>
      <c r="BJ83" s="6">
        <f t="shared" si="9"/>
        <v>10.113636363636363</v>
      </c>
      <c r="BK83" s="6">
        <f t="shared" si="18"/>
        <v>0.13636363636363635</v>
      </c>
    </row>
    <row r="84" spans="1:63" ht="15.75" customHeight="1" x14ac:dyDescent="0.25">
      <c r="A84" s="8" t="s">
        <v>1573</v>
      </c>
      <c r="B84" s="9" t="s">
        <v>1777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9">
        <v>1</v>
      </c>
      <c r="Y84" s="9">
        <v>4</v>
      </c>
      <c r="Z84" s="9">
        <v>0</v>
      </c>
      <c r="AA84" s="9">
        <v>0</v>
      </c>
      <c r="AB84" s="9">
        <v>2.0199999999999999E-2</v>
      </c>
      <c r="AC84" s="9">
        <v>0</v>
      </c>
      <c r="AD84" s="9">
        <v>0</v>
      </c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T84" s="6" t="str">
        <f t="shared" si="0"/>
        <v/>
      </c>
      <c r="AU84" s="6" t="str">
        <f t="shared" si="1"/>
        <v/>
      </c>
      <c r="AV84" s="6" t="str">
        <f t="shared" si="2"/>
        <v/>
      </c>
      <c r="AW84" s="7">
        <f t="shared" si="3"/>
        <v>0</v>
      </c>
      <c r="AX84" s="6" t="str">
        <f t="shared" si="4"/>
        <v/>
      </c>
      <c r="AY84" s="6" t="str">
        <f t="shared" si="5"/>
        <v/>
      </c>
      <c r="BA84" s="6">
        <f>VLOOKUP(A84, ALL_AP_DATA!$A$2:$F$3600, 6, FALSE)</f>
        <v>198</v>
      </c>
      <c r="BB84" s="6">
        <f>VLOOKUP(A84, projmetadata!$A$2:$D$2036, 4, FALSE)</f>
        <v>15490</v>
      </c>
      <c r="BC84" s="6" t="e">
        <f t="array" aca="1" ref="BC84" ca="1">_xludf.IFS(I84&lt;&gt;0, F84/I84, P84&lt;&gt;0, M84/P84, W84&lt;&gt;0, T84/W84, AD84&lt;&gt;0, AA84/AD84, AK84&lt;&gt;0, AH84/AK84, AR84&lt;&gt;0, AO84/AR84, TRUE, 0)</f>
        <v>#NAME?</v>
      </c>
      <c r="BE84" s="6" t="e">
        <f t="shared" ca="1" si="15"/>
        <v>#NAME?</v>
      </c>
      <c r="BF84" s="6" t="e">
        <f t="shared" ca="1" si="16"/>
        <v>#NAME?</v>
      </c>
      <c r="BG84" s="6">
        <f t="shared" si="17"/>
        <v>1.2201420271142672E-2</v>
      </c>
      <c r="BH84" s="6">
        <f>VLOOKUP(A84, ALL_AP_DATA!$A$2:$D$3600, 3, FALSE)</f>
        <v>4</v>
      </c>
      <c r="BI84" s="6">
        <f>VLOOKUP(A84, ALL_AP_DATA!$A$2:$E$3600, 5, FALSE)</f>
        <v>189</v>
      </c>
      <c r="BJ84" s="6">
        <f t="shared" si="9"/>
        <v>0.95454545454545459</v>
      </c>
      <c r="BK84" s="6">
        <f t="shared" si="18"/>
        <v>2.0202020202020204E-2</v>
      </c>
    </row>
    <row r="85" spans="1:63" ht="15.75" customHeight="1" x14ac:dyDescent="0.25">
      <c r="A85" s="8" t="s">
        <v>1574</v>
      </c>
      <c r="B85" s="9" t="s">
        <v>1777</v>
      </c>
      <c r="C85" s="9">
        <v>1</v>
      </c>
      <c r="D85" s="9">
        <v>2</v>
      </c>
      <c r="E85" s="9">
        <v>2</v>
      </c>
      <c r="F85" s="9">
        <v>9</v>
      </c>
      <c r="G85" s="9">
        <v>2.0999999999999999E-3</v>
      </c>
      <c r="H85" s="9">
        <v>2.3E-3</v>
      </c>
      <c r="I85" s="9">
        <v>1E-4</v>
      </c>
      <c r="J85" s="8"/>
      <c r="K85" s="8"/>
      <c r="L85" s="8"/>
      <c r="M85" s="8"/>
      <c r="N85" s="8"/>
      <c r="O85" s="8"/>
      <c r="P85" s="8"/>
      <c r="Q85" s="9">
        <v>79</v>
      </c>
      <c r="R85" s="9">
        <v>361</v>
      </c>
      <c r="S85" s="9">
        <v>679</v>
      </c>
      <c r="T85" s="9">
        <v>64137</v>
      </c>
      <c r="U85" s="9">
        <v>0.37369999999999998</v>
      </c>
      <c r="V85" s="9">
        <v>0.79420000000000002</v>
      </c>
      <c r="W85" s="9">
        <v>0.71970000000000001</v>
      </c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T85" s="6">
        <f t="shared" si="0"/>
        <v>4.5</v>
      </c>
      <c r="AU85" s="6" t="str">
        <f t="shared" si="1"/>
        <v/>
      </c>
      <c r="AV85" s="6">
        <f t="shared" si="2"/>
        <v>177.66481994459835</v>
      </c>
      <c r="AW85" s="7" t="str">
        <f t="shared" si="3"/>
        <v/>
      </c>
      <c r="AX85" s="6" t="str">
        <f t="shared" si="4"/>
        <v/>
      </c>
      <c r="AY85" s="6" t="str">
        <f t="shared" si="5"/>
        <v/>
      </c>
      <c r="BA85" s="6">
        <f>VLOOKUP(A85, ALL_AP_DATA!$A$2:$F$3600, 6, FALSE)</f>
        <v>966</v>
      </c>
      <c r="BB85" s="6">
        <f>VLOOKUP(A85, projmetadata!$A$2:$D$2036, 4, FALSE)</f>
        <v>9525</v>
      </c>
      <c r="BC85" s="6" t="e">
        <f t="array" aca="1" ref="BC85" ca="1">_xludf.IFS(I85&lt;&gt;0, F85/I85, P85&lt;&gt;0, M85/P85, W85&lt;&gt;0, T85/W85, AD85&lt;&gt;0, AA85/AD85, AK85&lt;&gt;0, AH85/AK85, AR85&lt;&gt;0, AO85/AR85, TRUE, 0)</f>
        <v>#NAME?</v>
      </c>
      <c r="BE85" s="6" t="e">
        <f t="shared" ca="1" si="15"/>
        <v>#NAME?</v>
      </c>
      <c r="BF85" s="6" t="e">
        <f t="shared" ca="1" si="16"/>
        <v>#NAME?</v>
      </c>
      <c r="BG85" s="6">
        <f t="shared" si="17"/>
        <v>9.3559055118110237</v>
      </c>
      <c r="BH85" s="6">
        <f>VLOOKUP(A85, ALL_AP_DATA!$A$2:$D$3600, 3, FALSE)</f>
        <v>363</v>
      </c>
      <c r="BI85" s="6">
        <f>VLOOKUP(A85, ALL_AP_DATA!$A$2:$E$3600, 5, FALSE)</f>
        <v>89115</v>
      </c>
      <c r="BJ85" s="6">
        <f t="shared" si="9"/>
        <v>92.25155279503106</v>
      </c>
      <c r="BK85" s="6">
        <f t="shared" si="18"/>
        <v>0.37577639751552794</v>
      </c>
    </row>
    <row r="86" spans="1:63" ht="15.75" customHeight="1" x14ac:dyDescent="0.25">
      <c r="A86" s="8" t="s">
        <v>1575</v>
      </c>
      <c r="B86" s="9" t="s">
        <v>1777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9">
        <v>5</v>
      </c>
      <c r="R86" s="9">
        <v>17</v>
      </c>
      <c r="S86" s="9">
        <v>46</v>
      </c>
      <c r="T86" s="9">
        <v>1060</v>
      </c>
      <c r="U86" s="9">
        <v>0.1069</v>
      </c>
      <c r="V86" s="9">
        <v>0.66669999999999996</v>
      </c>
      <c r="W86" s="9">
        <v>0.42720000000000002</v>
      </c>
      <c r="X86" s="9">
        <v>3</v>
      </c>
      <c r="Y86" s="9">
        <v>32</v>
      </c>
      <c r="Z86" s="9">
        <v>23</v>
      </c>
      <c r="AA86" s="9">
        <v>286</v>
      </c>
      <c r="AB86" s="9">
        <v>0.20130000000000001</v>
      </c>
      <c r="AC86" s="9">
        <v>0.33329999999999999</v>
      </c>
      <c r="AD86" s="9">
        <v>0.1153</v>
      </c>
      <c r="AE86" s="9">
        <v>1</v>
      </c>
      <c r="AF86" s="9">
        <v>3</v>
      </c>
      <c r="AG86" s="9">
        <v>5</v>
      </c>
      <c r="AH86" s="9">
        <v>75</v>
      </c>
      <c r="AI86" s="9">
        <v>1.89E-2</v>
      </c>
      <c r="AJ86" s="9">
        <v>7.2499999999999995E-2</v>
      </c>
      <c r="AK86" s="9">
        <v>3.0200000000000001E-2</v>
      </c>
      <c r="AL86" s="8"/>
      <c r="AM86" s="8"/>
      <c r="AN86" s="8"/>
      <c r="AO86" s="8"/>
      <c r="AP86" s="8"/>
      <c r="AQ86" s="8"/>
      <c r="AR86" s="8"/>
      <c r="AT86" s="6" t="str">
        <f t="shared" si="0"/>
        <v/>
      </c>
      <c r="AU86" s="6" t="str">
        <f t="shared" si="1"/>
        <v/>
      </c>
      <c r="AV86" s="6">
        <f t="shared" si="2"/>
        <v>62.352941176470587</v>
      </c>
      <c r="AW86" s="7">
        <f t="shared" si="3"/>
        <v>8.9375</v>
      </c>
      <c r="AX86" s="6">
        <f t="shared" si="4"/>
        <v>25</v>
      </c>
      <c r="AY86" s="6" t="str">
        <f t="shared" si="5"/>
        <v/>
      </c>
      <c r="BA86" s="6">
        <f>VLOOKUP(A86, ALL_AP_DATA!$A$2:$F$3600, 6, FALSE)</f>
        <v>159</v>
      </c>
      <c r="BB86" s="6">
        <f>VLOOKUP(A86, projmetadata!$A$2:$D$2036, 4, FALSE)</f>
        <v>20743</v>
      </c>
      <c r="BC86" s="6" t="e">
        <f t="array" aca="1" ref="BC86" ca="1">_xludf.IFS(I86&lt;&gt;0, F86/I86, P86&lt;&gt;0, M86/P86, W86&lt;&gt;0, T86/W86, AD86&lt;&gt;0, AA86/AD86, AK86&lt;&gt;0, AH86/AK86, AR86&lt;&gt;0, AO86/AR86, TRUE, 0)</f>
        <v>#NAME?</v>
      </c>
      <c r="BE86" s="6" t="e">
        <f t="shared" ca="1" si="15"/>
        <v>#NAME?</v>
      </c>
      <c r="BF86" s="6" t="e">
        <f t="shared" ca="1" si="16"/>
        <v>#NAME?</v>
      </c>
      <c r="BG86" s="6">
        <f t="shared" si="17"/>
        <v>0.11960661427951598</v>
      </c>
      <c r="BH86" s="6">
        <f>VLOOKUP(A86, ALL_AP_DATA!$A$2:$D$3600, 3, FALSE)</f>
        <v>44</v>
      </c>
      <c r="BI86" s="6">
        <f>VLOOKUP(A86, ALL_AP_DATA!$A$2:$E$3600, 5, FALSE)</f>
        <v>2481</v>
      </c>
      <c r="BJ86" s="6">
        <f t="shared" si="9"/>
        <v>15.60377358490566</v>
      </c>
      <c r="BK86" s="6">
        <f t="shared" si="18"/>
        <v>0.27672955974842767</v>
      </c>
    </row>
    <row r="87" spans="1:63" ht="15.75" customHeight="1" x14ac:dyDescent="0.25">
      <c r="A87" s="8" t="s">
        <v>1576</v>
      </c>
      <c r="B87" s="9" t="s">
        <v>1777</v>
      </c>
      <c r="C87" s="9">
        <v>13</v>
      </c>
      <c r="D87" s="9">
        <v>69</v>
      </c>
      <c r="E87" s="9">
        <v>152</v>
      </c>
      <c r="F87" s="9">
        <v>5670</v>
      </c>
      <c r="G87" s="9">
        <v>0.08</v>
      </c>
      <c r="H87" s="9">
        <v>0.1615</v>
      </c>
      <c r="I87" s="9">
        <v>8.72E-2</v>
      </c>
      <c r="J87" s="8"/>
      <c r="K87" s="8"/>
      <c r="L87" s="8"/>
      <c r="M87" s="8"/>
      <c r="N87" s="8"/>
      <c r="O87" s="8"/>
      <c r="P87" s="8"/>
      <c r="Q87" s="9">
        <v>57</v>
      </c>
      <c r="R87" s="9">
        <v>302</v>
      </c>
      <c r="S87" s="9">
        <v>858</v>
      </c>
      <c r="T87" s="9">
        <v>54970</v>
      </c>
      <c r="U87" s="9">
        <v>0.3503</v>
      </c>
      <c r="V87" s="9">
        <v>0.91180000000000005</v>
      </c>
      <c r="W87" s="9">
        <v>0.84519999999999995</v>
      </c>
      <c r="X87" s="8"/>
      <c r="Y87" s="8"/>
      <c r="Z87" s="8"/>
      <c r="AA87" s="8"/>
      <c r="AB87" s="8"/>
      <c r="AC87" s="8"/>
      <c r="AD87" s="8"/>
      <c r="AE87" s="9">
        <v>8</v>
      </c>
      <c r="AF87" s="9">
        <v>31</v>
      </c>
      <c r="AG87" s="9">
        <v>83</v>
      </c>
      <c r="AH87" s="9">
        <v>2673</v>
      </c>
      <c r="AI87" s="9">
        <v>3.5999999999999997E-2</v>
      </c>
      <c r="AJ87" s="9">
        <v>8.8200000000000001E-2</v>
      </c>
      <c r="AK87" s="9">
        <v>4.1099999999999998E-2</v>
      </c>
      <c r="AL87" s="8"/>
      <c r="AM87" s="8"/>
      <c r="AN87" s="8"/>
      <c r="AO87" s="8"/>
      <c r="AP87" s="8"/>
      <c r="AQ87" s="8"/>
      <c r="AR87" s="8"/>
      <c r="AT87" s="6">
        <f t="shared" si="0"/>
        <v>82.173913043478265</v>
      </c>
      <c r="AU87" s="6" t="str">
        <f t="shared" si="1"/>
        <v/>
      </c>
      <c r="AV87" s="6">
        <f t="shared" si="2"/>
        <v>182.01986754966887</v>
      </c>
      <c r="AW87" s="7" t="str">
        <f t="shared" si="3"/>
        <v/>
      </c>
      <c r="AX87" s="6">
        <f t="shared" si="4"/>
        <v>86.225806451612897</v>
      </c>
      <c r="AY87" s="6" t="str">
        <f t="shared" si="5"/>
        <v/>
      </c>
      <c r="BA87" s="6">
        <f>VLOOKUP(A87, ALL_AP_DATA!$A$2:$F$3600, 6, FALSE)</f>
        <v>862</v>
      </c>
      <c r="BB87" s="6">
        <f>VLOOKUP(A87, projmetadata!$A$2:$D$2036, 4, FALSE)</f>
        <v>58728</v>
      </c>
      <c r="BC87" s="6" t="e">
        <f t="array" aca="1" ref="BC87" ca="1">_xludf.IFS(I87&lt;&gt;0, F87/I87, P87&lt;&gt;0, M87/P87, W87&lt;&gt;0, T87/W87, AD87&lt;&gt;0, AA87/AD87, AK87&lt;&gt;0, AH87/AK87, AR87&lt;&gt;0, AO87/AR87, TRUE, 0)</f>
        <v>#NAME?</v>
      </c>
      <c r="BE87" s="6" t="e">
        <f t="shared" ca="1" si="15"/>
        <v>#NAME?</v>
      </c>
      <c r="BF87" s="6" t="e">
        <f t="shared" ca="1" si="16"/>
        <v>#NAME?</v>
      </c>
      <c r="BG87" s="6">
        <f t="shared" si="17"/>
        <v>1.1074615175044271</v>
      </c>
      <c r="BH87" s="6">
        <f>VLOOKUP(A87, ALL_AP_DATA!$A$2:$D$3600, 3, FALSE)</f>
        <v>353</v>
      </c>
      <c r="BI87" s="6">
        <f>VLOOKUP(A87, ALL_AP_DATA!$A$2:$E$3600, 5, FALSE)</f>
        <v>65039</v>
      </c>
      <c r="BJ87" s="6">
        <f t="shared" si="9"/>
        <v>75.451276102088173</v>
      </c>
      <c r="BK87" s="6">
        <f t="shared" si="18"/>
        <v>0.40951276102088169</v>
      </c>
    </row>
    <row r="88" spans="1:63" ht="15.75" customHeight="1" x14ac:dyDescent="0.25">
      <c r="A88" s="8" t="s">
        <v>1577</v>
      </c>
      <c r="B88" s="9" t="s">
        <v>1777</v>
      </c>
      <c r="C88" s="9">
        <v>3</v>
      </c>
      <c r="D88" s="9">
        <v>6</v>
      </c>
      <c r="E88" s="9">
        <v>23</v>
      </c>
      <c r="F88" s="9">
        <v>1351</v>
      </c>
      <c r="G88" s="9">
        <v>1.1599999999999999E-2</v>
      </c>
      <c r="H88" s="9">
        <v>0.16550000000000001</v>
      </c>
      <c r="I88" s="9">
        <v>3.9100000000000003E-2</v>
      </c>
      <c r="J88" s="8"/>
      <c r="K88" s="8"/>
      <c r="L88" s="8"/>
      <c r="M88" s="8"/>
      <c r="N88" s="8"/>
      <c r="O88" s="8"/>
      <c r="P88" s="8"/>
      <c r="Q88" s="9">
        <v>17</v>
      </c>
      <c r="R88" s="9">
        <v>101</v>
      </c>
      <c r="S88" s="9">
        <v>122</v>
      </c>
      <c r="T88" s="9">
        <v>20661</v>
      </c>
      <c r="U88" s="9">
        <v>0.19500000000000001</v>
      </c>
      <c r="V88" s="9">
        <v>0.87770000000000004</v>
      </c>
      <c r="W88" s="9">
        <v>0.59860000000000002</v>
      </c>
      <c r="X88" s="9">
        <v>7</v>
      </c>
      <c r="Y88" s="9">
        <v>23</v>
      </c>
      <c r="Z88" s="9">
        <v>58</v>
      </c>
      <c r="AA88" s="9">
        <v>3837</v>
      </c>
      <c r="AB88" s="9">
        <v>4.4400000000000002E-2</v>
      </c>
      <c r="AC88" s="9">
        <v>0.4173</v>
      </c>
      <c r="AD88" s="9">
        <v>0.11119999999999999</v>
      </c>
      <c r="AE88" s="9">
        <v>2</v>
      </c>
      <c r="AF88" s="9">
        <v>6</v>
      </c>
      <c r="AG88" s="9">
        <v>34</v>
      </c>
      <c r="AH88" s="9">
        <v>2100</v>
      </c>
      <c r="AI88" s="9">
        <v>1.1599999999999999E-2</v>
      </c>
      <c r="AJ88" s="9">
        <v>0.24460000000000001</v>
      </c>
      <c r="AK88" s="9">
        <v>6.08E-2</v>
      </c>
      <c r="AL88" s="9">
        <v>1</v>
      </c>
      <c r="AM88" s="9">
        <v>15</v>
      </c>
      <c r="AN88" s="9">
        <v>48</v>
      </c>
      <c r="AO88" s="9">
        <v>8800</v>
      </c>
      <c r="AP88" s="9">
        <v>2.9000000000000001E-2</v>
      </c>
      <c r="AQ88" s="9">
        <v>0.3453</v>
      </c>
      <c r="AR88" s="9">
        <v>0.25490000000000002</v>
      </c>
      <c r="AT88" s="6">
        <f t="shared" si="0"/>
        <v>225.16666666666666</v>
      </c>
      <c r="AU88" s="6" t="str">
        <f t="shared" si="1"/>
        <v/>
      </c>
      <c r="AV88" s="6">
        <f t="shared" si="2"/>
        <v>204.56435643564356</v>
      </c>
      <c r="AW88" s="7">
        <f t="shared" si="3"/>
        <v>166.82608695652175</v>
      </c>
      <c r="AX88" s="6">
        <f t="shared" si="4"/>
        <v>350</v>
      </c>
      <c r="AY88" s="6">
        <f t="shared" si="5"/>
        <v>586.66666666666663</v>
      </c>
      <c r="BA88" s="6">
        <f>VLOOKUP(A88, ALL_AP_DATA!$A$2:$F$3600, 6, FALSE)</f>
        <v>518</v>
      </c>
      <c r="BB88" s="6">
        <f>VLOOKUP(A88, projmetadata!$A$2:$D$2036, 4, FALSE)</f>
        <v>41027</v>
      </c>
      <c r="BC88" s="6" t="e">
        <f t="array" aca="1" ref="BC88" ca="1">_xludf.IFS(I88&lt;&gt;0, F88/I88, P88&lt;&gt;0, M88/P88, W88&lt;&gt;0, T88/W88, AD88&lt;&gt;0, AA88/AD88, AK88&lt;&gt;0, AH88/AK88, AR88&lt;&gt;0, AO88/AR88, TRUE, 0)</f>
        <v>#NAME?</v>
      </c>
      <c r="BE88" s="6" t="e">
        <f t="shared" ca="1" si="15"/>
        <v>#NAME?</v>
      </c>
      <c r="BF88" s="6" t="e">
        <f t="shared" ca="1" si="16"/>
        <v>#NAME?</v>
      </c>
      <c r="BG88" s="6">
        <f t="shared" si="17"/>
        <v>0.84134838033490145</v>
      </c>
      <c r="BH88" s="6">
        <f>VLOOKUP(A88, ALL_AP_DATA!$A$2:$D$3600, 3, FALSE)</f>
        <v>115</v>
      </c>
      <c r="BI88" s="6">
        <f>VLOOKUP(A88, ALL_AP_DATA!$A$2:$E$3600, 5, FALSE)</f>
        <v>34518</v>
      </c>
      <c r="BJ88" s="6">
        <f t="shared" si="9"/>
        <v>66.637065637065632</v>
      </c>
      <c r="BK88" s="6">
        <f t="shared" si="18"/>
        <v>0.22200772200772201</v>
      </c>
    </row>
    <row r="89" spans="1:63" ht="15.75" customHeight="1" x14ac:dyDescent="0.25">
      <c r="A89" s="8" t="s">
        <v>1578</v>
      </c>
      <c r="B89" s="9" t="s">
        <v>1777</v>
      </c>
      <c r="C89" s="9">
        <v>24</v>
      </c>
      <c r="D89" s="9">
        <v>123</v>
      </c>
      <c r="E89" s="9">
        <v>473</v>
      </c>
      <c r="F89" s="9">
        <v>36375</v>
      </c>
      <c r="G89" s="9">
        <v>0.14499999999999999</v>
      </c>
      <c r="H89" s="9">
        <v>0.53390000000000004</v>
      </c>
      <c r="I89" s="9">
        <v>0.30299999999999999</v>
      </c>
      <c r="J89" s="9">
        <v>15</v>
      </c>
      <c r="K89" s="9">
        <v>46</v>
      </c>
      <c r="L89" s="9">
        <v>271</v>
      </c>
      <c r="M89" s="9">
        <v>17879</v>
      </c>
      <c r="N89" s="9">
        <v>5.4199999999999998E-2</v>
      </c>
      <c r="O89" s="9">
        <v>0.30590000000000001</v>
      </c>
      <c r="P89" s="9">
        <v>0.1489</v>
      </c>
      <c r="Q89" s="9">
        <v>50</v>
      </c>
      <c r="R89" s="9">
        <v>312</v>
      </c>
      <c r="S89" s="9">
        <v>817</v>
      </c>
      <c r="T89" s="9">
        <v>99793</v>
      </c>
      <c r="U89" s="9">
        <v>0.3679</v>
      </c>
      <c r="V89" s="9">
        <v>0.92210000000000003</v>
      </c>
      <c r="W89" s="9">
        <v>0.83120000000000005</v>
      </c>
      <c r="X89" s="9">
        <v>2</v>
      </c>
      <c r="Y89" s="9">
        <v>42</v>
      </c>
      <c r="Z89" s="9">
        <v>173</v>
      </c>
      <c r="AA89" s="9">
        <v>10411</v>
      </c>
      <c r="AB89" s="9">
        <v>4.9500000000000002E-2</v>
      </c>
      <c r="AC89" s="9">
        <v>0.1953</v>
      </c>
      <c r="AD89" s="9">
        <v>8.6699999999999999E-2</v>
      </c>
      <c r="AE89" s="9">
        <v>15</v>
      </c>
      <c r="AF89" s="9">
        <v>48</v>
      </c>
      <c r="AG89" s="9">
        <v>142</v>
      </c>
      <c r="AH89" s="9">
        <v>8683</v>
      </c>
      <c r="AI89" s="9">
        <v>5.6599999999999998E-2</v>
      </c>
      <c r="AJ89" s="9">
        <v>0.1603</v>
      </c>
      <c r="AK89" s="9">
        <v>7.2300000000000003E-2</v>
      </c>
      <c r="AL89" s="9">
        <v>4</v>
      </c>
      <c r="AM89" s="9">
        <v>72</v>
      </c>
      <c r="AN89" s="9">
        <v>475</v>
      </c>
      <c r="AO89" s="9">
        <v>44829</v>
      </c>
      <c r="AP89" s="9">
        <v>8.4900000000000003E-2</v>
      </c>
      <c r="AQ89" s="9">
        <v>0.53610000000000002</v>
      </c>
      <c r="AR89" s="9">
        <v>0.37340000000000001</v>
      </c>
      <c r="AT89" s="6">
        <f t="shared" si="0"/>
        <v>295.73170731707319</v>
      </c>
      <c r="AU89" s="6">
        <f t="shared" si="1"/>
        <v>388.67391304347825</v>
      </c>
      <c r="AV89" s="6">
        <f t="shared" si="2"/>
        <v>319.84935897435895</v>
      </c>
      <c r="AW89" s="7">
        <f t="shared" si="3"/>
        <v>247.88095238095238</v>
      </c>
      <c r="AX89" s="6">
        <f t="shared" si="4"/>
        <v>180.89583333333334</v>
      </c>
      <c r="AY89" s="6">
        <f t="shared" si="5"/>
        <v>622.625</v>
      </c>
      <c r="BA89" s="6">
        <f>VLOOKUP(A89, ALL_AP_DATA!$A$2:$F$3600, 6, FALSE)</f>
        <v>848</v>
      </c>
      <c r="BB89" s="6">
        <f>VLOOKUP(A89, projmetadata!$A$2:$D$2036, 4, FALSE)</f>
        <v>150921</v>
      </c>
      <c r="BC89" s="6" t="e">
        <f t="array" aca="1" ref="BC89" ca="1">_xludf.IFS(I89&lt;&gt;0, F89/I89, P89&lt;&gt;0, M89/P89, W89&lt;&gt;0, T89/W89, AD89&lt;&gt;0, AA89/AD89, AK89&lt;&gt;0, AH89/AK89, AR89&lt;&gt;0, AO89/AR89, TRUE, 0)</f>
        <v>#NAME?</v>
      </c>
      <c r="BE89" s="6" t="e">
        <f t="shared" ca="1" si="15"/>
        <v>#NAME?</v>
      </c>
      <c r="BF89" s="6" t="e">
        <f t="shared" ca="1" si="16"/>
        <v>#NAME?</v>
      </c>
      <c r="BG89" s="6">
        <f t="shared" si="17"/>
        <v>0.79550890863431867</v>
      </c>
      <c r="BH89" s="6">
        <f>VLOOKUP(A89, ALL_AP_DATA!$A$2:$D$3600, 3, FALSE)</f>
        <v>370</v>
      </c>
      <c r="BI89" s="6">
        <f>VLOOKUP(A89, ALL_AP_DATA!$A$2:$E$3600, 5, FALSE)</f>
        <v>120059</v>
      </c>
      <c r="BJ89" s="6">
        <f t="shared" si="9"/>
        <v>141.57900943396226</v>
      </c>
      <c r="BK89" s="6">
        <f t="shared" si="18"/>
        <v>0.43632075471698112</v>
      </c>
    </row>
    <row r="90" spans="1:63" ht="15.75" customHeight="1" x14ac:dyDescent="0.25">
      <c r="A90" s="8" t="s">
        <v>1579</v>
      </c>
      <c r="B90" s="9" t="s">
        <v>1777</v>
      </c>
      <c r="C90" s="9">
        <v>1</v>
      </c>
      <c r="D90" s="9">
        <v>2</v>
      </c>
      <c r="E90" s="9">
        <v>7</v>
      </c>
      <c r="F90" s="9">
        <v>203</v>
      </c>
      <c r="G90" s="9">
        <v>7.3000000000000001E-3</v>
      </c>
      <c r="H90" s="9">
        <v>4.9299999999999997E-2</v>
      </c>
      <c r="I90" s="9">
        <v>7.9000000000000008E-3</v>
      </c>
      <c r="J90" s="8"/>
      <c r="K90" s="8"/>
      <c r="L90" s="8"/>
      <c r="M90" s="8"/>
      <c r="N90" s="8"/>
      <c r="O90" s="8"/>
      <c r="P90" s="8"/>
      <c r="Q90" s="9">
        <v>15</v>
      </c>
      <c r="R90" s="9">
        <v>116</v>
      </c>
      <c r="S90" s="9">
        <v>102</v>
      </c>
      <c r="T90" s="9">
        <v>20428</v>
      </c>
      <c r="U90" s="9">
        <v>0.42180000000000001</v>
      </c>
      <c r="V90" s="9">
        <v>0.71830000000000005</v>
      </c>
      <c r="W90" s="9">
        <v>0.7984</v>
      </c>
      <c r="X90" s="9">
        <v>2</v>
      </c>
      <c r="Y90" s="9">
        <v>45</v>
      </c>
      <c r="Z90" s="9">
        <v>45</v>
      </c>
      <c r="AA90" s="9">
        <v>5461</v>
      </c>
      <c r="AB90" s="9">
        <v>0.1636</v>
      </c>
      <c r="AC90" s="9">
        <v>0.31690000000000002</v>
      </c>
      <c r="AD90" s="9">
        <v>0.21340000000000001</v>
      </c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T90" s="6">
        <f t="shared" si="0"/>
        <v>101.5</v>
      </c>
      <c r="AU90" s="6" t="str">
        <f t="shared" si="1"/>
        <v/>
      </c>
      <c r="AV90" s="6">
        <f t="shared" si="2"/>
        <v>176.10344827586206</v>
      </c>
      <c r="AW90" s="7">
        <f t="shared" si="3"/>
        <v>121.35555555555555</v>
      </c>
      <c r="AX90" s="6" t="str">
        <f t="shared" si="4"/>
        <v/>
      </c>
      <c r="AY90" s="6" t="str">
        <f t="shared" si="5"/>
        <v/>
      </c>
      <c r="BA90" s="6">
        <f>VLOOKUP(A90, ALL_AP_DATA!$A$2:$F$3600, 6, FALSE)</f>
        <v>275</v>
      </c>
      <c r="BB90" s="6">
        <f>VLOOKUP(A90, projmetadata!$A$2:$D$2036, 4, FALSE)</f>
        <v>49424</v>
      </c>
      <c r="BC90" s="6" t="e">
        <f t="array" aca="1" ref="BC90" ca="1">_xludf.IFS(I90&lt;&gt;0, F90/I90, P90&lt;&gt;0, M90/P90, W90&lt;&gt;0, T90/W90, AD90&lt;&gt;0, AA90/AD90, AK90&lt;&gt;0, AH90/AK90, AR90&lt;&gt;0, AO90/AR90, TRUE, 0)</f>
        <v>#NAME?</v>
      </c>
      <c r="BE90" s="6" t="e">
        <f t="shared" ca="1" si="15"/>
        <v>#NAME?</v>
      </c>
      <c r="BF90" s="6" t="e">
        <f t="shared" ca="1" si="16"/>
        <v>#NAME?</v>
      </c>
      <c r="BG90" s="6">
        <f t="shared" si="17"/>
        <v>0.51770394949821952</v>
      </c>
      <c r="BH90" s="6">
        <f>VLOOKUP(A90, ALL_AP_DATA!$A$2:$D$3600, 3, FALSE)</f>
        <v>139</v>
      </c>
      <c r="BI90" s="6">
        <f>VLOOKUP(A90, ALL_AP_DATA!$A$2:$E$3600, 5, FALSE)</f>
        <v>25587</v>
      </c>
      <c r="BJ90" s="6">
        <f t="shared" si="9"/>
        <v>93.043636363636367</v>
      </c>
      <c r="BK90" s="6">
        <f t="shared" si="18"/>
        <v>0.50545454545454549</v>
      </c>
    </row>
    <row r="91" spans="1:63" ht="15.75" customHeight="1" x14ac:dyDescent="0.25">
      <c r="A91" s="8" t="s">
        <v>1580</v>
      </c>
      <c r="B91" s="9" t="s">
        <v>1777</v>
      </c>
      <c r="C91" s="9">
        <v>9</v>
      </c>
      <c r="D91" s="9">
        <v>131</v>
      </c>
      <c r="E91" s="9">
        <v>692</v>
      </c>
      <c r="F91" s="9">
        <v>20896</v>
      </c>
      <c r="G91" s="9">
        <v>0.2707</v>
      </c>
      <c r="H91" s="9">
        <v>0.69969999999999999</v>
      </c>
      <c r="I91" s="9">
        <v>0.48370000000000002</v>
      </c>
      <c r="J91" s="9">
        <v>11</v>
      </c>
      <c r="K91" s="9">
        <v>62</v>
      </c>
      <c r="L91" s="9">
        <v>661</v>
      </c>
      <c r="M91" s="9">
        <v>21174</v>
      </c>
      <c r="N91" s="9">
        <v>0.12809999999999999</v>
      </c>
      <c r="O91" s="9">
        <v>0.66839999999999999</v>
      </c>
      <c r="P91" s="9">
        <v>0.49009999999999998</v>
      </c>
      <c r="Q91" s="9">
        <v>36</v>
      </c>
      <c r="R91" s="9">
        <v>168</v>
      </c>
      <c r="S91" s="9">
        <v>880</v>
      </c>
      <c r="T91" s="9">
        <v>36575</v>
      </c>
      <c r="U91" s="9">
        <v>0.34710000000000002</v>
      </c>
      <c r="V91" s="9">
        <v>0.88980000000000004</v>
      </c>
      <c r="W91" s="9">
        <v>0.84660000000000002</v>
      </c>
      <c r="X91" s="9">
        <v>2</v>
      </c>
      <c r="Y91" s="9">
        <v>29</v>
      </c>
      <c r="Z91" s="9">
        <v>154</v>
      </c>
      <c r="AA91" s="9">
        <v>3294</v>
      </c>
      <c r="AB91" s="9">
        <v>5.9900000000000002E-2</v>
      </c>
      <c r="AC91" s="9">
        <v>0.15570000000000001</v>
      </c>
      <c r="AD91" s="9">
        <v>7.6200000000000004E-2</v>
      </c>
      <c r="AE91" s="9">
        <v>10</v>
      </c>
      <c r="AF91" s="9">
        <v>72</v>
      </c>
      <c r="AG91" s="9">
        <v>600</v>
      </c>
      <c r="AH91" s="9">
        <v>16908</v>
      </c>
      <c r="AI91" s="9">
        <v>0.14879999999999999</v>
      </c>
      <c r="AJ91" s="9">
        <v>0.60670000000000002</v>
      </c>
      <c r="AK91" s="9">
        <v>0.39140000000000003</v>
      </c>
      <c r="AL91" s="9">
        <v>2</v>
      </c>
      <c r="AM91" s="9">
        <v>33</v>
      </c>
      <c r="AN91" s="9">
        <v>530</v>
      </c>
      <c r="AO91" s="9">
        <v>14592</v>
      </c>
      <c r="AP91" s="9">
        <v>6.8199999999999997E-2</v>
      </c>
      <c r="AQ91" s="9">
        <v>0.53590000000000004</v>
      </c>
      <c r="AR91" s="9">
        <v>0.33779999999999999</v>
      </c>
      <c r="AT91" s="6">
        <f t="shared" si="0"/>
        <v>159.5114503816794</v>
      </c>
      <c r="AU91" s="6">
        <f t="shared" si="1"/>
        <v>341.51612903225805</v>
      </c>
      <c r="AV91" s="6">
        <f t="shared" si="2"/>
        <v>217.70833333333334</v>
      </c>
      <c r="AW91" s="7">
        <f t="shared" si="3"/>
        <v>113.58620689655173</v>
      </c>
      <c r="AX91" s="6">
        <f t="shared" si="4"/>
        <v>234.83333333333334</v>
      </c>
      <c r="AY91" s="6">
        <f t="shared" si="5"/>
        <v>442.18181818181819</v>
      </c>
      <c r="BA91" s="6">
        <f>VLOOKUP(A91, ALL_AP_DATA!$A$2:$F$3600, 6, FALSE)</f>
        <v>484</v>
      </c>
      <c r="BB91" s="6">
        <f>VLOOKUP(A91, projmetadata!$A$2:$D$2036, 4, FALSE)</f>
        <v>72421</v>
      </c>
      <c r="BC91" s="6" t="e">
        <f t="array" aca="1" ref="BC91" ca="1">_xludf.IFS(I91&lt;&gt;0, F91/I91, P91&lt;&gt;0, M91/P91, W91&lt;&gt;0, T91/W91, AD91&lt;&gt;0, AA91/AD91, AK91&lt;&gt;0, AH91/AK91, AR91&lt;&gt;0, AO91/AR91, TRUE, 0)</f>
        <v>#NAME?</v>
      </c>
      <c r="BE91" s="6" t="e">
        <f t="shared" ca="1" si="15"/>
        <v>#NAME?</v>
      </c>
      <c r="BF91" s="6" t="e">
        <f t="shared" ca="1" si="16"/>
        <v>#NAME?</v>
      </c>
      <c r="BG91" s="6">
        <f t="shared" si="17"/>
        <v>0.5965534858673589</v>
      </c>
      <c r="BH91" s="6">
        <f>VLOOKUP(A91, ALL_AP_DATA!$A$2:$D$3600, 3, FALSE)</f>
        <v>255</v>
      </c>
      <c r="BI91" s="6">
        <f>VLOOKUP(A91, ALL_AP_DATA!$A$2:$E$3600, 5, FALSE)</f>
        <v>43203</v>
      </c>
      <c r="BJ91" s="6">
        <f t="shared" si="9"/>
        <v>89.262396694214871</v>
      </c>
      <c r="BK91" s="6">
        <f t="shared" si="18"/>
        <v>0.52685950413223137</v>
      </c>
    </row>
    <row r="92" spans="1:63" ht="15.75" customHeight="1" x14ac:dyDescent="0.25">
      <c r="A92" s="8" t="s">
        <v>1581</v>
      </c>
      <c r="B92" s="9" t="s">
        <v>1777</v>
      </c>
      <c r="C92" s="9">
        <v>2</v>
      </c>
      <c r="D92" s="9">
        <v>31</v>
      </c>
      <c r="E92" s="9">
        <v>101</v>
      </c>
      <c r="F92" s="9">
        <v>2689</v>
      </c>
      <c r="G92" s="9">
        <v>2.2100000000000002E-2</v>
      </c>
      <c r="H92" s="9">
        <v>5.6899999999999999E-2</v>
      </c>
      <c r="I92" s="9">
        <v>8.3999999999999995E-3</v>
      </c>
      <c r="J92" s="9">
        <v>1</v>
      </c>
      <c r="K92" s="9">
        <v>5</v>
      </c>
      <c r="L92" s="9">
        <v>49</v>
      </c>
      <c r="M92" s="9">
        <v>1478</v>
      </c>
      <c r="N92" s="9">
        <v>3.5999999999999999E-3</v>
      </c>
      <c r="O92" s="9">
        <v>2.76E-2</v>
      </c>
      <c r="P92" s="9">
        <v>4.5999999999999999E-3</v>
      </c>
      <c r="Q92" s="9">
        <v>90</v>
      </c>
      <c r="R92" s="9">
        <v>675</v>
      </c>
      <c r="S92" s="9">
        <v>1649</v>
      </c>
      <c r="T92" s="9">
        <v>253703</v>
      </c>
      <c r="U92" s="9">
        <v>0.48080000000000001</v>
      </c>
      <c r="V92" s="9">
        <v>0.92949999999999999</v>
      </c>
      <c r="W92" s="9">
        <v>0.78949999999999998</v>
      </c>
      <c r="X92" s="9">
        <v>3</v>
      </c>
      <c r="Y92" s="9">
        <v>40</v>
      </c>
      <c r="Z92" s="9">
        <v>130</v>
      </c>
      <c r="AA92" s="9">
        <v>5915</v>
      </c>
      <c r="AB92" s="9">
        <v>2.8500000000000001E-2</v>
      </c>
      <c r="AC92" s="9">
        <v>7.3300000000000004E-2</v>
      </c>
      <c r="AD92" s="9">
        <v>1.84E-2</v>
      </c>
      <c r="AE92" s="9">
        <v>7</v>
      </c>
      <c r="AF92" s="9">
        <v>44</v>
      </c>
      <c r="AG92" s="9">
        <v>123</v>
      </c>
      <c r="AH92" s="9">
        <v>3969</v>
      </c>
      <c r="AI92" s="9">
        <v>3.1300000000000001E-2</v>
      </c>
      <c r="AJ92" s="9">
        <v>6.93E-2</v>
      </c>
      <c r="AK92" s="9">
        <v>1.24E-2</v>
      </c>
      <c r="AL92" s="8"/>
      <c r="AM92" s="8"/>
      <c r="AN92" s="8"/>
      <c r="AO92" s="8"/>
      <c r="AP92" s="8"/>
      <c r="AQ92" s="8"/>
      <c r="AR92" s="8"/>
      <c r="AT92" s="6">
        <f t="shared" si="0"/>
        <v>86.741935483870961</v>
      </c>
      <c r="AU92" s="6">
        <f t="shared" si="1"/>
        <v>295.60000000000002</v>
      </c>
      <c r="AV92" s="6">
        <f t="shared" si="2"/>
        <v>375.85629629629631</v>
      </c>
      <c r="AW92" s="7">
        <f t="shared" si="3"/>
        <v>147.875</v>
      </c>
      <c r="AX92" s="6">
        <f t="shared" si="4"/>
        <v>90.204545454545453</v>
      </c>
      <c r="AY92" s="6" t="str">
        <f t="shared" si="5"/>
        <v/>
      </c>
      <c r="BA92" s="6">
        <f>VLOOKUP(A92, ALL_AP_DATA!$A$2:$F$3600, 6, FALSE)</f>
        <v>1404</v>
      </c>
      <c r="BB92" s="6">
        <f>VLOOKUP(A92, projmetadata!$A$2:$D$2036, 4, FALSE)</f>
        <v>27993</v>
      </c>
      <c r="BC92" s="6" t="e">
        <f t="array" aca="1" ref="BC92" ca="1">_xludf.IFS(I92&lt;&gt;0, F92/I92, P92&lt;&gt;0, M92/P92, W92&lt;&gt;0, T92/W92, AD92&lt;&gt;0, AA92/AD92, AK92&lt;&gt;0, AH92/AK92, AR92&lt;&gt;0, AO92/AR92, TRUE, 0)</f>
        <v>#NAME?</v>
      </c>
      <c r="BE92" s="6" t="e">
        <f t="shared" ca="1" si="15"/>
        <v>#NAME?</v>
      </c>
      <c r="BF92" s="6" t="e">
        <f t="shared" ca="1" si="16"/>
        <v>#NAME?</v>
      </c>
      <c r="BG92" s="6">
        <f t="shared" si="17"/>
        <v>11.479226949594542</v>
      </c>
      <c r="BH92" s="6">
        <f>VLOOKUP(A92, ALL_AP_DATA!$A$2:$D$3600, 3, FALSE)</f>
        <v>708</v>
      </c>
      <c r="BI92" s="6">
        <f>VLOOKUP(A92, ALL_AP_DATA!$A$2:$E$3600, 5, FALSE)</f>
        <v>321338</v>
      </c>
      <c r="BJ92" s="6">
        <f t="shared" si="9"/>
        <v>228.87321937321937</v>
      </c>
      <c r="BK92" s="6">
        <f t="shared" si="18"/>
        <v>0.50427350427350426</v>
      </c>
    </row>
    <row r="93" spans="1:63" ht="15.75" customHeight="1" x14ac:dyDescent="0.25">
      <c r="A93" s="8" t="s">
        <v>1582</v>
      </c>
      <c r="B93" s="9" t="s">
        <v>1777</v>
      </c>
      <c r="C93" s="9">
        <v>17</v>
      </c>
      <c r="D93" s="9">
        <v>43</v>
      </c>
      <c r="E93" s="9">
        <v>80</v>
      </c>
      <c r="F93" s="9">
        <v>3491</v>
      </c>
      <c r="G93" s="9">
        <v>1.0200000000000001E-2</v>
      </c>
      <c r="H93" s="9">
        <v>3.5999999999999997E-2</v>
      </c>
      <c r="I93" s="9">
        <v>1.3100000000000001E-2</v>
      </c>
      <c r="J93" s="8"/>
      <c r="K93" s="8"/>
      <c r="L93" s="8"/>
      <c r="M93" s="8"/>
      <c r="N93" s="8"/>
      <c r="O93" s="8"/>
      <c r="P93" s="8"/>
      <c r="Q93" s="9">
        <v>173</v>
      </c>
      <c r="R93" s="9">
        <v>819</v>
      </c>
      <c r="S93" s="9">
        <v>1614</v>
      </c>
      <c r="T93" s="9">
        <v>140144</v>
      </c>
      <c r="U93" s="9">
        <v>0.19359999999999999</v>
      </c>
      <c r="V93" s="9">
        <v>0.72570000000000001</v>
      </c>
      <c r="W93" s="9">
        <v>0.52659999999999996</v>
      </c>
      <c r="X93" s="8"/>
      <c r="Y93" s="8"/>
      <c r="Z93" s="8"/>
      <c r="AA93" s="8"/>
      <c r="AB93" s="8"/>
      <c r="AC93" s="8"/>
      <c r="AD93" s="8"/>
      <c r="AE93" s="9">
        <v>5</v>
      </c>
      <c r="AF93" s="9">
        <v>22</v>
      </c>
      <c r="AG93" s="9">
        <v>87</v>
      </c>
      <c r="AH93" s="9">
        <v>3360</v>
      </c>
      <c r="AI93" s="9">
        <v>5.1999999999999998E-3</v>
      </c>
      <c r="AJ93" s="9">
        <v>3.9100000000000003E-2</v>
      </c>
      <c r="AK93" s="9">
        <v>1.26E-2</v>
      </c>
      <c r="AL93" s="8"/>
      <c r="AM93" s="8"/>
      <c r="AN93" s="8"/>
      <c r="AO93" s="8"/>
      <c r="AP93" s="8"/>
      <c r="AQ93" s="8"/>
      <c r="AR93" s="8"/>
      <c r="AT93" s="6">
        <f t="shared" si="0"/>
        <v>81.186046511627907</v>
      </c>
      <c r="AU93" s="6" t="str">
        <f t="shared" si="1"/>
        <v/>
      </c>
      <c r="AV93" s="6">
        <f t="shared" si="2"/>
        <v>171.1159951159951</v>
      </c>
      <c r="AW93" s="7" t="str">
        <f t="shared" si="3"/>
        <v/>
      </c>
      <c r="AX93" s="6">
        <f t="shared" si="4"/>
        <v>152.72727272727272</v>
      </c>
      <c r="AY93" s="6" t="str">
        <f t="shared" si="5"/>
        <v/>
      </c>
      <c r="BA93" s="6">
        <f>VLOOKUP(A93, ALL_AP_DATA!$A$2:$F$3600, 6, FALSE)</f>
        <v>4230</v>
      </c>
      <c r="BB93" s="6"/>
      <c r="BC93" s="6"/>
      <c r="BE93" s="6"/>
      <c r="BF93" s="6"/>
      <c r="BG93" s="6"/>
      <c r="BH93" s="6">
        <f>VLOOKUP(A93, ALL_AP_DATA!$A$2:$D$3600, 3, FALSE)</f>
        <v>869</v>
      </c>
      <c r="BI93" s="6">
        <f>VLOOKUP(A93, ALL_AP_DATA!$A$2:$E$3600, 5, FALSE)</f>
        <v>266112</v>
      </c>
      <c r="BJ93" s="6">
        <f t="shared" si="9"/>
        <v>62.910638297872339</v>
      </c>
      <c r="BK93" s="6"/>
    </row>
    <row r="94" spans="1:63" ht="15.75" customHeight="1" x14ac:dyDescent="0.25">
      <c r="A94" s="8" t="s">
        <v>1583</v>
      </c>
      <c r="B94" s="9" t="s">
        <v>1777</v>
      </c>
      <c r="C94" s="9">
        <v>12</v>
      </c>
      <c r="D94" s="9">
        <v>34</v>
      </c>
      <c r="E94" s="9">
        <v>72</v>
      </c>
      <c r="F94" s="9">
        <v>10331</v>
      </c>
      <c r="G94" s="9">
        <v>9.5500000000000002E-2</v>
      </c>
      <c r="H94" s="9">
        <v>0.26469999999999999</v>
      </c>
      <c r="I94" s="9">
        <v>0.22109999999999999</v>
      </c>
      <c r="J94" s="8"/>
      <c r="K94" s="8"/>
      <c r="L94" s="8"/>
      <c r="M94" s="8"/>
      <c r="N94" s="8"/>
      <c r="O94" s="8"/>
      <c r="P94" s="8"/>
      <c r="Q94" s="9">
        <v>16</v>
      </c>
      <c r="R94" s="9">
        <v>95</v>
      </c>
      <c r="S94" s="9">
        <v>239</v>
      </c>
      <c r="T94" s="9">
        <v>32459</v>
      </c>
      <c r="U94" s="9">
        <v>0.26690000000000003</v>
      </c>
      <c r="V94" s="9">
        <v>0.87870000000000004</v>
      </c>
      <c r="W94" s="9">
        <v>0.69479999999999997</v>
      </c>
      <c r="X94" s="8"/>
      <c r="Y94" s="8"/>
      <c r="Z94" s="8"/>
      <c r="AA94" s="8"/>
      <c r="AB94" s="8"/>
      <c r="AC94" s="8"/>
      <c r="AD94" s="8"/>
      <c r="AE94" s="9">
        <v>2</v>
      </c>
      <c r="AF94" s="9">
        <v>7</v>
      </c>
      <c r="AG94" s="9">
        <v>4</v>
      </c>
      <c r="AH94" s="9">
        <v>53</v>
      </c>
      <c r="AI94" s="9">
        <v>1.9699999999999999E-2</v>
      </c>
      <c r="AJ94" s="9">
        <v>1.47E-2</v>
      </c>
      <c r="AK94" s="9">
        <v>1.1000000000000001E-3</v>
      </c>
      <c r="AL94" s="8"/>
      <c r="AM94" s="8"/>
      <c r="AN94" s="8"/>
      <c r="AO94" s="8"/>
      <c r="AP94" s="8"/>
      <c r="AQ94" s="8"/>
      <c r="AR94" s="8"/>
      <c r="AT94" s="6">
        <f t="shared" si="0"/>
        <v>303.85294117647061</v>
      </c>
      <c r="AU94" s="6" t="str">
        <f t="shared" si="1"/>
        <v/>
      </c>
      <c r="AV94" s="6">
        <f t="shared" si="2"/>
        <v>341.67368421052629</v>
      </c>
      <c r="AW94" s="7" t="str">
        <f t="shared" si="3"/>
        <v/>
      </c>
      <c r="AX94" s="6">
        <f t="shared" si="4"/>
        <v>7.5714285714285712</v>
      </c>
      <c r="AY94" s="6" t="str">
        <f t="shared" si="5"/>
        <v/>
      </c>
      <c r="BA94" s="6">
        <f>VLOOKUP(A94, ALL_AP_DATA!$A$2:$F$3600, 6, FALSE)</f>
        <v>356</v>
      </c>
      <c r="BB94" s="6">
        <f>VLOOKUP(A94, projmetadata!$A$2:$D$2036, 4, FALSE)</f>
        <v>32289</v>
      </c>
      <c r="BC94" s="6" t="e">
        <f t="array" aca="1" ref="BC94" ca="1">_xludf.IFS(I94&lt;&gt;0, F94/I94, P94&lt;&gt;0, M94/P94, W94&lt;&gt;0, T94/W94, AD94&lt;&gt;0, AA94/AD94, AK94&lt;&gt;0, AH94/AK94, AR94&lt;&gt;0, AO94/AR94, TRUE, 0)</f>
        <v>#NAME?</v>
      </c>
      <c r="BE94" s="6" t="e">
        <f t="shared" ref="BE94:BE286" ca="1" si="19">BC94/BB94</f>
        <v>#NAME?</v>
      </c>
      <c r="BF94" s="6" t="e">
        <f t="shared" ref="BF94:BF286" ca="1" si="20">BC94/BA94</f>
        <v>#NAME?</v>
      </c>
      <c r="BG94" s="6">
        <f t="shared" ref="BG94:BG286" si="21">BI94/BB94</f>
        <v>1.446777540338815</v>
      </c>
      <c r="BH94" s="6">
        <f>VLOOKUP(A94, ALL_AP_DATA!$A$2:$D$3600, 3, FALSE)</f>
        <v>122</v>
      </c>
      <c r="BI94" s="6">
        <f>VLOOKUP(A94, ALL_AP_DATA!$A$2:$E$3600, 5, FALSE)</f>
        <v>46715</v>
      </c>
      <c r="BJ94" s="6">
        <f t="shared" si="9"/>
        <v>131.22191011235955</v>
      </c>
      <c r="BK94" s="6">
        <f t="shared" ref="BK94:BK286" si="22">BH94/BA94</f>
        <v>0.34269662921348315</v>
      </c>
    </row>
    <row r="95" spans="1:63" ht="15.75" customHeight="1" x14ac:dyDescent="0.25">
      <c r="A95" s="8" t="s">
        <v>1584</v>
      </c>
      <c r="B95" s="9" t="s">
        <v>1777</v>
      </c>
      <c r="C95" s="9">
        <v>17</v>
      </c>
      <c r="D95" s="9">
        <v>49</v>
      </c>
      <c r="E95" s="9">
        <v>173</v>
      </c>
      <c r="F95" s="9">
        <v>6868</v>
      </c>
      <c r="G95" s="9">
        <v>0.04</v>
      </c>
      <c r="H95" s="9">
        <v>0.28129999999999999</v>
      </c>
      <c r="I95" s="9">
        <v>0.10440000000000001</v>
      </c>
      <c r="J95" s="8"/>
      <c r="K95" s="8"/>
      <c r="L95" s="8"/>
      <c r="M95" s="8"/>
      <c r="N95" s="8"/>
      <c r="O95" s="8"/>
      <c r="P95" s="8"/>
      <c r="Q95" s="9">
        <v>47</v>
      </c>
      <c r="R95" s="9">
        <v>232</v>
      </c>
      <c r="S95" s="9">
        <v>545</v>
      </c>
      <c r="T95" s="9">
        <v>45233</v>
      </c>
      <c r="U95" s="9">
        <v>0.18940000000000001</v>
      </c>
      <c r="V95" s="9">
        <v>0.88619999999999999</v>
      </c>
      <c r="W95" s="9">
        <v>0.68759999999999999</v>
      </c>
      <c r="X95" s="9">
        <v>1</v>
      </c>
      <c r="Y95" s="9">
        <v>4</v>
      </c>
      <c r="Z95" s="9">
        <v>19</v>
      </c>
      <c r="AA95" s="9">
        <v>176</v>
      </c>
      <c r="AB95" s="9">
        <v>3.3E-3</v>
      </c>
      <c r="AC95" s="9">
        <v>3.09E-2</v>
      </c>
      <c r="AD95" s="9">
        <v>2.7000000000000001E-3</v>
      </c>
      <c r="AE95" s="9">
        <v>11</v>
      </c>
      <c r="AF95" s="9">
        <v>32</v>
      </c>
      <c r="AG95" s="9">
        <v>101</v>
      </c>
      <c r="AH95" s="9">
        <v>4842</v>
      </c>
      <c r="AI95" s="9">
        <v>2.6100000000000002E-2</v>
      </c>
      <c r="AJ95" s="9">
        <v>0.16420000000000001</v>
      </c>
      <c r="AK95" s="9">
        <v>7.3599999999999999E-2</v>
      </c>
      <c r="AL95" s="8"/>
      <c r="AM95" s="8"/>
      <c r="AN95" s="8"/>
      <c r="AO95" s="8"/>
      <c r="AP95" s="8"/>
      <c r="AQ95" s="8"/>
      <c r="AR95" s="8"/>
      <c r="AT95" s="6">
        <f t="shared" si="0"/>
        <v>140.16326530612244</v>
      </c>
      <c r="AU95" s="6" t="str">
        <f t="shared" si="1"/>
        <v/>
      </c>
      <c r="AV95" s="6">
        <f t="shared" si="2"/>
        <v>194.96982758620689</v>
      </c>
      <c r="AW95" s="7">
        <f t="shared" si="3"/>
        <v>44</v>
      </c>
      <c r="AX95" s="6">
        <f t="shared" si="4"/>
        <v>151.3125</v>
      </c>
      <c r="AY95" s="6" t="str">
        <f t="shared" si="5"/>
        <v/>
      </c>
      <c r="BA95" s="6">
        <f>VLOOKUP(A95, ALL_AP_DATA!$A$2:$F$3600, 6, FALSE)</f>
        <v>1225</v>
      </c>
      <c r="BB95" s="6">
        <f>VLOOKUP(A95, projmetadata!$A$2:$D$2036, 4, FALSE)</f>
        <v>61493</v>
      </c>
      <c r="BC95" s="6" t="e">
        <f t="array" aca="1" ref="BC95" ca="1">_xludf.IFS(I95&lt;&gt;0, F95/I95, P95&lt;&gt;0, M95/P95, W95&lt;&gt;0, T95/W95, AD95&lt;&gt;0, AA95/AD95, AK95&lt;&gt;0, AH95/AK95, AR95&lt;&gt;0, AO95/AR95, TRUE, 0)</f>
        <v>#NAME?</v>
      </c>
      <c r="BE95" s="6" t="e">
        <f t="shared" ca="1" si="19"/>
        <v>#NAME?</v>
      </c>
      <c r="BF95" s="6" t="e">
        <f t="shared" ca="1" si="20"/>
        <v>#NAME?</v>
      </c>
      <c r="BG95" s="6">
        <f t="shared" si="21"/>
        <v>1.0697965622103329</v>
      </c>
      <c r="BH95" s="6">
        <f>VLOOKUP(A95, ALL_AP_DATA!$A$2:$D$3600, 3, FALSE)</f>
        <v>277</v>
      </c>
      <c r="BI95" s="6">
        <f>VLOOKUP(A95, ALL_AP_DATA!$A$2:$E$3600, 5, FALSE)</f>
        <v>65785</v>
      </c>
      <c r="BJ95" s="6">
        <f t="shared" si="9"/>
        <v>53.70204081632653</v>
      </c>
      <c r="BK95" s="6">
        <f t="shared" si="22"/>
        <v>0.22612244897959183</v>
      </c>
    </row>
    <row r="96" spans="1:63" ht="15.75" customHeight="1" x14ac:dyDescent="0.25">
      <c r="A96" s="8" t="s">
        <v>1585</v>
      </c>
      <c r="B96" s="9" t="s">
        <v>1777</v>
      </c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9">
        <v>9</v>
      </c>
      <c r="R96" s="9">
        <v>25</v>
      </c>
      <c r="S96" s="9">
        <v>149</v>
      </c>
      <c r="T96" s="9">
        <v>3843</v>
      </c>
      <c r="U96" s="9">
        <v>3.5000000000000003E-2</v>
      </c>
      <c r="V96" s="9">
        <v>0.47910000000000003</v>
      </c>
      <c r="W96" s="9">
        <v>3.3300000000000003E-2</v>
      </c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T96" s="6" t="str">
        <f t="shared" si="0"/>
        <v/>
      </c>
      <c r="AU96" s="6" t="str">
        <f t="shared" si="1"/>
        <v/>
      </c>
      <c r="AV96" s="6">
        <f t="shared" si="2"/>
        <v>153.72</v>
      </c>
      <c r="AW96" s="7" t="str">
        <f t="shared" si="3"/>
        <v/>
      </c>
      <c r="AX96" s="6" t="str">
        <f t="shared" si="4"/>
        <v/>
      </c>
      <c r="AY96" s="6" t="str">
        <f t="shared" si="5"/>
        <v/>
      </c>
      <c r="BA96" s="6">
        <f>VLOOKUP(A96, ALL_AP_DATA!$A$2:$F$3600, 6, FALSE)</f>
        <v>715</v>
      </c>
      <c r="BB96" s="6">
        <f>VLOOKUP(A96, projmetadata!$A$2:$D$2036, 4, FALSE)</f>
        <v>283639</v>
      </c>
      <c r="BC96" s="6" t="e">
        <f t="array" aca="1" ref="BC96" ca="1">_xludf.IFS(I96&lt;&gt;0, F96/I96, P96&lt;&gt;0, M96/P96, W96&lt;&gt;0, T96/W96, AD96&lt;&gt;0, AA96/AD96, AK96&lt;&gt;0, AH96/AK96, AR96&lt;&gt;0, AO96/AR96, TRUE, 0)</f>
        <v>#NAME?</v>
      </c>
      <c r="BE96" s="6" t="e">
        <f t="shared" ca="1" si="19"/>
        <v>#NAME?</v>
      </c>
      <c r="BF96" s="6" t="e">
        <f t="shared" ca="1" si="20"/>
        <v>#NAME?</v>
      </c>
      <c r="BG96" s="6">
        <f t="shared" si="21"/>
        <v>0.40742281562126503</v>
      </c>
      <c r="BH96" s="6">
        <f>VLOOKUP(A96, ALL_AP_DATA!$A$2:$D$3600, 3, FALSE)</f>
        <v>25</v>
      </c>
      <c r="BI96" s="6">
        <f>VLOOKUP(A96, ALL_AP_DATA!$A$2:$E$3600, 5, FALSE)</f>
        <v>115561</v>
      </c>
      <c r="BJ96" s="6">
        <f t="shared" si="9"/>
        <v>161.62377622377622</v>
      </c>
      <c r="BK96" s="6">
        <f t="shared" si="22"/>
        <v>3.4965034965034968E-2</v>
      </c>
    </row>
    <row r="97" spans="1:63" ht="15.75" customHeight="1" x14ac:dyDescent="0.25">
      <c r="A97" s="8" t="s">
        <v>1586</v>
      </c>
      <c r="B97" s="9" t="s">
        <v>1777</v>
      </c>
      <c r="C97" s="9">
        <v>6</v>
      </c>
      <c r="D97" s="9">
        <v>19</v>
      </c>
      <c r="E97" s="9">
        <v>16</v>
      </c>
      <c r="F97" s="9">
        <v>260</v>
      </c>
      <c r="G97" s="9">
        <v>6.1899999999999997E-2</v>
      </c>
      <c r="H97" s="9">
        <v>0.186</v>
      </c>
      <c r="I97" s="9">
        <v>5.8599999999999999E-2</v>
      </c>
      <c r="J97" s="8"/>
      <c r="K97" s="8"/>
      <c r="L97" s="8"/>
      <c r="M97" s="8"/>
      <c r="N97" s="8"/>
      <c r="O97" s="8"/>
      <c r="P97" s="8"/>
      <c r="Q97" s="9">
        <v>10</v>
      </c>
      <c r="R97" s="9">
        <v>33</v>
      </c>
      <c r="S97" s="9">
        <v>59</v>
      </c>
      <c r="T97" s="9">
        <v>2069</v>
      </c>
      <c r="U97" s="9">
        <v>0.1075</v>
      </c>
      <c r="V97" s="9">
        <v>0.68600000000000005</v>
      </c>
      <c r="W97" s="9">
        <v>0.46629999999999999</v>
      </c>
      <c r="X97" s="8"/>
      <c r="Y97" s="8"/>
      <c r="Z97" s="8"/>
      <c r="AA97" s="8"/>
      <c r="AB97" s="8"/>
      <c r="AC97" s="8"/>
      <c r="AD97" s="8"/>
      <c r="AE97" s="9">
        <v>1</v>
      </c>
      <c r="AF97" s="9">
        <v>5</v>
      </c>
      <c r="AG97" s="9">
        <v>6</v>
      </c>
      <c r="AH97" s="9">
        <v>108</v>
      </c>
      <c r="AI97" s="9">
        <v>1.6299999999999999E-2</v>
      </c>
      <c r="AJ97" s="9">
        <v>6.9800000000000001E-2</v>
      </c>
      <c r="AK97" s="9">
        <v>2.4299999999999999E-2</v>
      </c>
      <c r="AL97" s="8"/>
      <c r="AM97" s="8"/>
      <c r="AN97" s="8"/>
      <c r="AO97" s="8"/>
      <c r="AP97" s="8"/>
      <c r="AQ97" s="8"/>
      <c r="AR97" s="8"/>
      <c r="AT97" s="6">
        <f t="shared" si="0"/>
        <v>13.684210526315789</v>
      </c>
      <c r="AU97" s="6" t="str">
        <f t="shared" si="1"/>
        <v/>
      </c>
      <c r="AV97" s="6">
        <f t="shared" si="2"/>
        <v>62.696969696969695</v>
      </c>
      <c r="AW97" s="7" t="str">
        <f t="shared" si="3"/>
        <v/>
      </c>
      <c r="AX97" s="6">
        <f t="shared" si="4"/>
        <v>21.6</v>
      </c>
      <c r="AY97" s="6" t="str">
        <f t="shared" si="5"/>
        <v/>
      </c>
      <c r="BA97" s="6">
        <f>VLOOKUP(A97, ALL_AP_DATA!$A$2:$F$3600, 6, FALSE)</f>
        <v>307</v>
      </c>
      <c r="BB97" s="6">
        <f>VLOOKUP(A97, projmetadata!$A$2:$D$2036, 4, FALSE)</f>
        <v>28912</v>
      </c>
      <c r="BC97" s="6" t="e">
        <f t="array" aca="1" ref="BC97" ca="1">_xludf.IFS(I97&lt;&gt;0, F97/I97, P97&lt;&gt;0, M97/P97, W97&lt;&gt;0, T97/W97, AD97&lt;&gt;0, AA97/AD97, AK97&lt;&gt;0, AH97/AK97, AR97&lt;&gt;0, AO97/AR97, TRUE, 0)</f>
        <v>#NAME?</v>
      </c>
      <c r="BE97" s="6" t="e">
        <f t="shared" ca="1" si="19"/>
        <v>#NAME?</v>
      </c>
      <c r="BF97" s="6" t="e">
        <f t="shared" ca="1" si="20"/>
        <v>#NAME?</v>
      </c>
      <c r="BG97" s="6">
        <f t="shared" si="21"/>
        <v>0.15346568898727173</v>
      </c>
      <c r="BH97" s="6">
        <f>VLOOKUP(A97, ALL_AP_DATA!$A$2:$D$3600, 3, FALSE)</f>
        <v>51</v>
      </c>
      <c r="BI97" s="6">
        <f>VLOOKUP(A97, ALL_AP_DATA!$A$2:$E$3600, 5, FALSE)</f>
        <v>4437</v>
      </c>
      <c r="BJ97" s="6">
        <f t="shared" si="9"/>
        <v>14.452768729641694</v>
      </c>
      <c r="BK97" s="6">
        <f t="shared" si="22"/>
        <v>0.16612377850162866</v>
      </c>
    </row>
    <row r="98" spans="1:63" ht="15.75" customHeight="1" x14ac:dyDescent="0.25">
      <c r="A98" s="8" t="s">
        <v>1587</v>
      </c>
      <c r="B98" s="9" t="s">
        <v>1777</v>
      </c>
      <c r="C98" s="9">
        <v>3</v>
      </c>
      <c r="D98" s="9">
        <v>9</v>
      </c>
      <c r="E98" s="9">
        <v>5</v>
      </c>
      <c r="F98" s="9">
        <v>61</v>
      </c>
      <c r="G98" s="9">
        <v>6.4999999999999997E-3</v>
      </c>
      <c r="H98" s="9">
        <v>1.09E-2</v>
      </c>
      <c r="I98" s="9">
        <v>1.6000000000000001E-3</v>
      </c>
      <c r="J98" s="8"/>
      <c r="K98" s="8"/>
      <c r="L98" s="8"/>
      <c r="M98" s="8"/>
      <c r="N98" s="8"/>
      <c r="O98" s="8"/>
      <c r="P98" s="8"/>
      <c r="Q98" s="9">
        <v>9</v>
      </c>
      <c r="R98" s="9">
        <v>47</v>
      </c>
      <c r="S98" s="9">
        <v>378</v>
      </c>
      <c r="T98" s="9">
        <v>5127</v>
      </c>
      <c r="U98" s="9">
        <v>3.4000000000000002E-2</v>
      </c>
      <c r="V98" s="9">
        <v>0.82350000000000001</v>
      </c>
      <c r="W98" s="9">
        <v>0.1363</v>
      </c>
      <c r="X98" s="9">
        <v>3</v>
      </c>
      <c r="Y98" s="9">
        <v>12</v>
      </c>
      <c r="Z98" s="9">
        <v>0</v>
      </c>
      <c r="AA98" s="9">
        <v>0</v>
      </c>
      <c r="AB98" s="9">
        <v>8.6999999999999994E-3</v>
      </c>
      <c r="AC98" s="9">
        <v>0</v>
      </c>
      <c r="AD98" s="9">
        <v>0</v>
      </c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T98" s="6">
        <f t="shared" si="0"/>
        <v>6.7777777777777777</v>
      </c>
      <c r="AU98" s="6" t="str">
        <f t="shared" si="1"/>
        <v/>
      </c>
      <c r="AV98" s="6">
        <f t="shared" si="2"/>
        <v>109.08510638297872</v>
      </c>
      <c r="AW98" s="7">
        <f t="shared" si="3"/>
        <v>0</v>
      </c>
      <c r="AX98" s="6" t="str">
        <f t="shared" si="4"/>
        <v/>
      </c>
      <c r="AY98" s="6" t="str">
        <f t="shared" si="5"/>
        <v/>
      </c>
      <c r="BA98" s="6">
        <f>VLOOKUP(A98, ALL_AP_DATA!$A$2:$F$3600, 6, FALSE)</f>
        <v>1384</v>
      </c>
      <c r="BB98" s="6">
        <f>VLOOKUP(A98, projmetadata!$A$2:$D$2036, 4, FALSE)</f>
        <v>48759</v>
      </c>
      <c r="BC98" s="6" t="e">
        <f t="array" aca="1" ref="BC98" ca="1">_xludf.IFS(I98&lt;&gt;0, F98/I98, P98&lt;&gt;0, M98/P98, W98&lt;&gt;0, T98/W98, AD98&lt;&gt;0, AA98/AD98, AK98&lt;&gt;0, AH98/AK98, AR98&lt;&gt;0, AO98/AR98, TRUE, 0)</f>
        <v>#NAME?</v>
      </c>
      <c r="BE98" s="6" t="e">
        <f t="shared" ca="1" si="19"/>
        <v>#NAME?</v>
      </c>
      <c r="BF98" s="6" t="e">
        <f t="shared" ca="1" si="20"/>
        <v>#NAME?</v>
      </c>
      <c r="BG98" s="6">
        <f t="shared" si="21"/>
        <v>0.77124223220328558</v>
      </c>
      <c r="BH98" s="6">
        <f>VLOOKUP(A98, ALL_AP_DATA!$A$2:$D$3600, 3, FALSE)</f>
        <v>67</v>
      </c>
      <c r="BI98" s="6">
        <f>VLOOKUP(A98, ALL_AP_DATA!$A$2:$E$3600, 5, FALSE)</f>
        <v>37605</v>
      </c>
      <c r="BJ98" s="6">
        <f t="shared" si="9"/>
        <v>27.171242774566473</v>
      </c>
      <c r="BK98" s="6">
        <f t="shared" si="22"/>
        <v>4.8410404624277453E-2</v>
      </c>
    </row>
    <row r="99" spans="1:63" ht="15.75" customHeight="1" x14ac:dyDescent="0.25">
      <c r="A99" s="8" t="s">
        <v>1588</v>
      </c>
      <c r="B99" s="9" t="s">
        <v>1777</v>
      </c>
      <c r="C99" s="9">
        <v>11</v>
      </c>
      <c r="D99" s="9">
        <v>42</v>
      </c>
      <c r="E99" s="9">
        <v>153</v>
      </c>
      <c r="F99" s="9">
        <v>4572</v>
      </c>
      <c r="G99" s="9">
        <v>8.0199999999999994E-2</v>
      </c>
      <c r="H99" s="9">
        <v>0.20180000000000001</v>
      </c>
      <c r="I99" s="9">
        <v>0.1091</v>
      </c>
      <c r="J99" s="9">
        <v>5</v>
      </c>
      <c r="K99" s="9">
        <v>15</v>
      </c>
      <c r="L99" s="9">
        <v>95</v>
      </c>
      <c r="M99" s="9">
        <v>2173</v>
      </c>
      <c r="N99" s="9">
        <v>2.86E-2</v>
      </c>
      <c r="O99" s="9">
        <v>0.12529999999999999</v>
      </c>
      <c r="P99" s="9">
        <v>5.1900000000000002E-2</v>
      </c>
      <c r="Q99" s="9">
        <v>38</v>
      </c>
      <c r="R99" s="9">
        <v>177</v>
      </c>
      <c r="S99" s="9">
        <v>643</v>
      </c>
      <c r="T99" s="9">
        <v>33013</v>
      </c>
      <c r="U99" s="9">
        <v>0.33779999999999999</v>
      </c>
      <c r="V99" s="9">
        <v>0.84830000000000005</v>
      </c>
      <c r="W99" s="9">
        <v>0.78790000000000004</v>
      </c>
      <c r="X99" s="9">
        <v>1</v>
      </c>
      <c r="Y99" s="9">
        <v>4</v>
      </c>
      <c r="Z99" s="9">
        <v>1</v>
      </c>
      <c r="AA99" s="9">
        <v>4</v>
      </c>
      <c r="AB99" s="9">
        <v>7.6E-3</v>
      </c>
      <c r="AC99" s="9">
        <v>1.2999999999999999E-3</v>
      </c>
      <c r="AD99" s="9">
        <v>1E-4</v>
      </c>
      <c r="AE99" s="9">
        <v>11</v>
      </c>
      <c r="AF99" s="9">
        <v>34</v>
      </c>
      <c r="AG99" s="9">
        <v>150</v>
      </c>
      <c r="AH99" s="9">
        <v>3876</v>
      </c>
      <c r="AI99" s="9">
        <v>6.4899999999999999E-2</v>
      </c>
      <c r="AJ99" s="9">
        <v>0.19789999999999999</v>
      </c>
      <c r="AK99" s="9">
        <v>9.2499999999999999E-2</v>
      </c>
      <c r="AL99" s="8"/>
      <c r="AM99" s="8"/>
      <c r="AN99" s="8"/>
      <c r="AO99" s="8"/>
      <c r="AP99" s="8"/>
      <c r="AQ99" s="8"/>
      <c r="AR99" s="8"/>
      <c r="AT99" s="6">
        <f t="shared" si="0"/>
        <v>108.85714285714286</v>
      </c>
      <c r="AU99" s="6">
        <f t="shared" si="1"/>
        <v>144.86666666666667</v>
      </c>
      <c r="AV99" s="6">
        <f t="shared" si="2"/>
        <v>186.5141242937853</v>
      </c>
      <c r="AW99" s="7">
        <f t="shared" si="3"/>
        <v>1</v>
      </c>
      <c r="AX99" s="6">
        <f t="shared" si="4"/>
        <v>114</v>
      </c>
      <c r="AY99" s="6" t="str">
        <f t="shared" si="5"/>
        <v/>
      </c>
      <c r="BA99" s="6">
        <f>VLOOKUP(A99, ALL_AP_DATA!$A$2:$F$3600, 6, FALSE)</f>
        <v>524</v>
      </c>
      <c r="BB99" s="6">
        <f>VLOOKUP(A99, projmetadata!$A$2:$D$2036, 4, FALSE)</f>
        <v>45662</v>
      </c>
      <c r="BC99" s="6" t="e">
        <f t="array" aca="1" ref="BC99" ca="1">_xludf.IFS(I99&lt;&gt;0, F99/I99, P99&lt;&gt;0, M99/P99, W99&lt;&gt;0, T99/W99, AD99&lt;&gt;0, AA99/AD99, AK99&lt;&gt;0, AH99/AK99, AR99&lt;&gt;0, AO99/AR99, TRUE, 0)</f>
        <v>#NAME?</v>
      </c>
      <c r="BE99" s="6" t="e">
        <f t="shared" ca="1" si="19"/>
        <v>#NAME?</v>
      </c>
      <c r="BF99" s="6" t="e">
        <f t="shared" ca="1" si="20"/>
        <v>#NAME?</v>
      </c>
      <c r="BG99" s="6">
        <f t="shared" si="21"/>
        <v>0.91765581884280145</v>
      </c>
      <c r="BH99" s="6">
        <f>VLOOKUP(A99, ALL_AP_DATA!$A$2:$D$3600, 3, FALSE)</f>
        <v>207</v>
      </c>
      <c r="BI99" s="6">
        <f>VLOOKUP(A99, ALL_AP_DATA!$A$2:$E$3600, 5, FALSE)</f>
        <v>41902</v>
      </c>
      <c r="BJ99" s="6">
        <f t="shared" si="9"/>
        <v>79.965648854961827</v>
      </c>
      <c r="BK99" s="6">
        <f t="shared" si="22"/>
        <v>0.39503816793893132</v>
      </c>
    </row>
    <row r="100" spans="1:63" ht="15.75" customHeight="1" x14ac:dyDescent="0.25">
      <c r="A100" s="8" t="s">
        <v>1589</v>
      </c>
      <c r="B100" s="9" t="s">
        <v>1777</v>
      </c>
      <c r="C100" s="9">
        <v>3</v>
      </c>
      <c r="D100" s="9">
        <v>10</v>
      </c>
      <c r="E100" s="9">
        <v>18</v>
      </c>
      <c r="F100" s="9">
        <v>377</v>
      </c>
      <c r="G100" s="9">
        <v>1.8499999999999999E-2</v>
      </c>
      <c r="H100" s="9">
        <v>8.1799999999999998E-2</v>
      </c>
      <c r="I100" s="9">
        <v>2.2200000000000001E-2</v>
      </c>
      <c r="J100" s="8"/>
      <c r="K100" s="8"/>
      <c r="L100" s="8"/>
      <c r="M100" s="8"/>
      <c r="N100" s="8"/>
      <c r="O100" s="8"/>
      <c r="P100" s="8"/>
      <c r="Q100" s="9">
        <v>1</v>
      </c>
      <c r="R100" s="9">
        <v>79</v>
      </c>
      <c r="S100" s="9">
        <v>214</v>
      </c>
      <c r="T100" s="9">
        <v>10751</v>
      </c>
      <c r="U100" s="9">
        <v>0.14630000000000001</v>
      </c>
      <c r="V100" s="9">
        <v>0.97270000000000001</v>
      </c>
      <c r="W100" s="9">
        <v>0.63390000000000002</v>
      </c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T100" s="6">
        <f t="shared" si="0"/>
        <v>37.700000000000003</v>
      </c>
      <c r="AU100" s="6" t="str">
        <f t="shared" si="1"/>
        <v/>
      </c>
      <c r="AV100" s="6">
        <f t="shared" si="2"/>
        <v>136.08860759493672</v>
      </c>
      <c r="AW100" s="7" t="str">
        <f t="shared" si="3"/>
        <v/>
      </c>
      <c r="AX100" s="6" t="str">
        <f t="shared" si="4"/>
        <v/>
      </c>
      <c r="AY100" s="6" t="str">
        <f t="shared" si="5"/>
        <v/>
      </c>
      <c r="BA100" s="6">
        <f>VLOOKUP(A100, ALL_AP_DATA!$A$2:$F$3600, 6, FALSE)</f>
        <v>540</v>
      </c>
      <c r="BB100" s="6">
        <f>VLOOKUP(A100, projmetadata!$A$2:$D$2036, 4, FALSE)</f>
        <v>24104</v>
      </c>
      <c r="BC100" s="6" t="e">
        <f t="array" aca="1" ref="BC100" ca="1">_xludf.IFS(I100&lt;&gt;0, F100/I100, P100&lt;&gt;0, M100/P100, W100&lt;&gt;0, T100/W100, AD100&lt;&gt;0, AA100/AD100, AK100&lt;&gt;0, AH100/AK100, AR100&lt;&gt;0, AO100/AR100, TRUE, 0)</f>
        <v>#NAME?</v>
      </c>
      <c r="BE100" s="6" t="e">
        <f t="shared" ca="1" si="19"/>
        <v>#NAME?</v>
      </c>
      <c r="BF100" s="6" t="e">
        <f t="shared" ca="1" si="20"/>
        <v>#NAME?</v>
      </c>
      <c r="BG100" s="6">
        <f t="shared" si="21"/>
        <v>0.70361765682044475</v>
      </c>
      <c r="BH100" s="6">
        <f>VLOOKUP(A100, ALL_AP_DATA!$A$2:$D$3600, 3, FALSE)</f>
        <v>84</v>
      </c>
      <c r="BI100" s="6">
        <f>VLOOKUP(A100, ALL_AP_DATA!$A$2:$E$3600, 5, FALSE)</f>
        <v>16960</v>
      </c>
      <c r="BJ100" s="6">
        <f t="shared" si="9"/>
        <v>31.407407407407408</v>
      </c>
      <c r="BK100" s="6">
        <f t="shared" si="22"/>
        <v>0.15555555555555556</v>
      </c>
    </row>
    <row r="101" spans="1:63" ht="15.75" customHeight="1" x14ac:dyDescent="0.25">
      <c r="A101" s="8" t="s">
        <v>1590</v>
      </c>
      <c r="B101" s="9" t="s">
        <v>1777</v>
      </c>
      <c r="C101" s="9">
        <v>6</v>
      </c>
      <c r="D101" s="9">
        <v>16</v>
      </c>
      <c r="E101" s="9">
        <v>15</v>
      </c>
      <c r="F101" s="9">
        <v>252</v>
      </c>
      <c r="G101" s="9">
        <v>9.8199999999999996E-2</v>
      </c>
      <c r="H101" s="9">
        <v>0.16669999999999999</v>
      </c>
      <c r="I101" s="9">
        <v>5.8599999999999999E-2</v>
      </c>
      <c r="J101" s="8"/>
      <c r="K101" s="8"/>
      <c r="L101" s="8"/>
      <c r="M101" s="8"/>
      <c r="N101" s="8"/>
      <c r="O101" s="8"/>
      <c r="P101" s="8"/>
      <c r="Q101" s="9">
        <v>2</v>
      </c>
      <c r="R101" s="9">
        <v>5</v>
      </c>
      <c r="S101" s="9">
        <v>7</v>
      </c>
      <c r="T101" s="9">
        <v>666</v>
      </c>
      <c r="U101" s="9">
        <v>3.0700000000000002E-2</v>
      </c>
      <c r="V101" s="9">
        <v>7.7799999999999994E-2</v>
      </c>
      <c r="W101" s="9">
        <v>0.1547</v>
      </c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T101" s="6">
        <f t="shared" si="0"/>
        <v>15.75</v>
      </c>
      <c r="AU101" s="6" t="str">
        <f t="shared" si="1"/>
        <v/>
      </c>
      <c r="AV101" s="6">
        <f t="shared" si="2"/>
        <v>133.19999999999999</v>
      </c>
      <c r="AW101" s="7" t="str">
        <f t="shared" si="3"/>
        <v/>
      </c>
      <c r="AX101" s="6" t="str">
        <f t="shared" si="4"/>
        <v/>
      </c>
      <c r="AY101" s="6" t="str">
        <f t="shared" si="5"/>
        <v/>
      </c>
      <c r="BA101" s="6">
        <f>VLOOKUP(A101, ALL_AP_DATA!$A$2:$F$3600, 6, FALSE)</f>
        <v>163</v>
      </c>
      <c r="BB101" s="6">
        <f>VLOOKUP(A101, projmetadata!$A$2:$D$2036, 4, FALSE)</f>
        <v>16413</v>
      </c>
      <c r="BC101" s="6" t="e">
        <f t="array" aca="1" ref="BC101" ca="1">_xludf.IFS(I101&lt;&gt;0, F101/I101, P101&lt;&gt;0, M101/P101, W101&lt;&gt;0, T101/W101, AD101&lt;&gt;0, AA101/AD101, AK101&lt;&gt;0, AH101/AK101, AR101&lt;&gt;0, AO101/AR101, TRUE, 0)</f>
        <v>#NAME?</v>
      </c>
      <c r="BE101" s="6" t="e">
        <f t="shared" ca="1" si="19"/>
        <v>#NAME?</v>
      </c>
      <c r="BF101" s="6" t="e">
        <f t="shared" ca="1" si="20"/>
        <v>#NAME?</v>
      </c>
      <c r="BG101" s="6">
        <f t="shared" si="21"/>
        <v>0.26223115822823373</v>
      </c>
      <c r="BH101" s="6">
        <f>VLOOKUP(A101, ALL_AP_DATA!$A$2:$D$3600, 3, FALSE)</f>
        <v>21</v>
      </c>
      <c r="BI101" s="6">
        <f>VLOOKUP(A101, ALL_AP_DATA!$A$2:$E$3600, 5, FALSE)</f>
        <v>4304</v>
      </c>
      <c r="BJ101" s="6">
        <f t="shared" si="9"/>
        <v>26.404907975460123</v>
      </c>
      <c r="BK101" s="6">
        <f t="shared" si="22"/>
        <v>0.12883435582822086</v>
      </c>
    </row>
    <row r="102" spans="1:63" ht="15.75" customHeight="1" x14ac:dyDescent="0.25">
      <c r="A102" s="8" t="s">
        <v>1591</v>
      </c>
      <c r="B102" s="9" t="s">
        <v>1777</v>
      </c>
      <c r="C102" s="9">
        <v>9</v>
      </c>
      <c r="D102" s="9">
        <v>34</v>
      </c>
      <c r="E102" s="9">
        <v>479</v>
      </c>
      <c r="F102" s="9">
        <v>17115</v>
      </c>
      <c r="G102" s="9">
        <v>4.6199999999999998E-2</v>
      </c>
      <c r="H102" s="9">
        <v>0.1328</v>
      </c>
      <c r="I102" s="9">
        <v>0.1154</v>
      </c>
      <c r="J102" s="9">
        <v>3</v>
      </c>
      <c r="K102" s="9">
        <v>23</v>
      </c>
      <c r="L102" s="9">
        <v>679</v>
      </c>
      <c r="M102" s="9">
        <v>26608</v>
      </c>
      <c r="N102" s="9">
        <v>3.1300000000000001E-2</v>
      </c>
      <c r="O102" s="9">
        <v>0.1883</v>
      </c>
      <c r="P102" s="9">
        <v>0.1794</v>
      </c>
      <c r="Q102" s="9">
        <v>99</v>
      </c>
      <c r="R102" s="9">
        <v>381</v>
      </c>
      <c r="S102" s="9">
        <v>3248</v>
      </c>
      <c r="T102" s="9">
        <v>134490</v>
      </c>
      <c r="U102" s="9">
        <v>0.51770000000000005</v>
      </c>
      <c r="V102" s="9">
        <v>0.90069999999999995</v>
      </c>
      <c r="W102" s="9">
        <v>0.90700000000000003</v>
      </c>
      <c r="X102" s="9">
        <v>3</v>
      </c>
      <c r="Y102" s="9">
        <v>18</v>
      </c>
      <c r="Z102" s="9">
        <v>468</v>
      </c>
      <c r="AA102" s="9">
        <v>12311</v>
      </c>
      <c r="AB102" s="9">
        <v>2.4500000000000001E-2</v>
      </c>
      <c r="AC102" s="9">
        <v>0.1298</v>
      </c>
      <c r="AD102" s="9">
        <v>8.3000000000000004E-2</v>
      </c>
      <c r="AE102" s="9">
        <v>3</v>
      </c>
      <c r="AF102" s="9">
        <v>8</v>
      </c>
      <c r="AG102" s="9">
        <v>172</v>
      </c>
      <c r="AH102" s="9">
        <v>4976</v>
      </c>
      <c r="AI102" s="9">
        <v>1.09E-2</v>
      </c>
      <c r="AJ102" s="9">
        <v>4.7699999999999999E-2</v>
      </c>
      <c r="AK102" s="9">
        <v>3.3599999999999998E-2</v>
      </c>
      <c r="AL102" s="9">
        <v>1</v>
      </c>
      <c r="AM102" s="9">
        <v>32</v>
      </c>
      <c r="AN102" s="9">
        <v>770</v>
      </c>
      <c r="AO102" s="9">
        <v>27690</v>
      </c>
      <c r="AP102" s="9">
        <v>4.3499999999999997E-2</v>
      </c>
      <c r="AQ102" s="9">
        <v>0.2135</v>
      </c>
      <c r="AR102" s="9">
        <v>0.1867</v>
      </c>
      <c r="AT102" s="6">
        <f t="shared" si="0"/>
        <v>503.38235294117646</v>
      </c>
      <c r="AU102" s="6">
        <f t="shared" si="1"/>
        <v>1156.8695652173913</v>
      </c>
      <c r="AV102" s="6">
        <f t="shared" si="2"/>
        <v>352.99212598425197</v>
      </c>
      <c r="AW102" s="7">
        <f t="shared" si="3"/>
        <v>683.94444444444446</v>
      </c>
      <c r="AX102" s="6">
        <f t="shared" si="4"/>
        <v>622</v>
      </c>
      <c r="AY102" s="6">
        <f t="shared" si="5"/>
        <v>865.3125</v>
      </c>
      <c r="BA102" s="6">
        <f>VLOOKUP(A102, ALL_AP_DATA!$A$2:$F$3600, 6, FALSE)</f>
        <v>736</v>
      </c>
      <c r="BB102" s="6">
        <f>VLOOKUP(A102, projmetadata!$A$2:$D$2036, 4, FALSE)</f>
        <v>68133</v>
      </c>
      <c r="BC102" s="6" t="e">
        <f t="array" aca="1" ref="BC102" ca="1">_xludf.IFS(I102&lt;&gt;0, F102/I102, P102&lt;&gt;0, M102/P102, W102&lt;&gt;0, T102/W102, AD102&lt;&gt;0, AA102/AD102, AK102&lt;&gt;0, AH102/AK102, AR102&lt;&gt;0, AO102/AR102, TRUE, 0)</f>
        <v>#NAME?</v>
      </c>
      <c r="BE102" s="6" t="e">
        <f t="shared" ca="1" si="19"/>
        <v>#NAME?</v>
      </c>
      <c r="BF102" s="6" t="e">
        <f t="shared" ca="1" si="20"/>
        <v>#NAME?</v>
      </c>
      <c r="BG102" s="6">
        <f t="shared" si="21"/>
        <v>2.1763609411004947</v>
      </c>
      <c r="BH102" s="6">
        <f>VLOOKUP(A102, ALL_AP_DATA!$A$2:$D$3600, 3, FALSE)</f>
        <v>397</v>
      </c>
      <c r="BI102" s="6">
        <f>VLOOKUP(A102, ALL_AP_DATA!$A$2:$E$3600, 5, FALSE)</f>
        <v>148282</v>
      </c>
      <c r="BJ102" s="6">
        <f t="shared" si="9"/>
        <v>201.47010869565219</v>
      </c>
      <c r="BK102" s="6">
        <f t="shared" si="22"/>
        <v>0.53940217391304346</v>
      </c>
    </row>
    <row r="103" spans="1:63" ht="15.75" customHeight="1" x14ac:dyDescent="0.25">
      <c r="A103" s="8" t="s">
        <v>1592</v>
      </c>
      <c r="B103" s="9" t="s">
        <v>1777</v>
      </c>
      <c r="C103" s="9">
        <v>16</v>
      </c>
      <c r="D103" s="9">
        <v>50</v>
      </c>
      <c r="E103" s="9">
        <v>1049</v>
      </c>
      <c r="F103" s="9">
        <v>21447</v>
      </c>
      <c r="G103" s="9">
        <v>8.7999999999999995E-2</v>
      </c>
      <c r="H103" s="9">
        <v>0.31890000000000002</v>
      </c>
      <c r="I103" s="9">
        <v>0.1241</v>
      </c>
      <c r="J103" s="8"/>
      <c r="K103" s="8"/>
      <c r="L103" s="8"/>
      <c r="M103" s="8"/>
      <c r="N103" s="8"/>
      <c r="O103" s="8"/>
      <c r="P103" s="8"/>
      <c r="Q103" s="9">
        <v>48</v>
      </c>
      <c r="R103" s="9">
        <v>273</v>
      </c>
      <c r="S103" s="9">
        <v>3033</v>
      </c>
      <c r="T103" s="9">
        <v>162408</v>
      </c>
      <c r="U103" s="9">
        <v>0.48060000000000003</v>
      </c>
      <c r="V103" s="9">
        <v>0.92220000000000002</v>
      </c>
      <c r="W103" s="9">
        <v>0.94</v>
      </c>
      <c r="X103" s="8"/>
      <c r="Y103" s="8"/>
      <c r="Z103" s="8"/>
      <c r="AA103" s="8"/>
      <c r="AB103" s="8"/>
      <c r="AC103" s="8"/>
      <c r="AD103" s="8"/>
      <c r="AE103" s="9">
        <v>10</v>
      </c>
      <c r="AF103" s="9">
        <v>31</v>
      </c>
      <c r="AG103" s="9">
        <v>835</v>
      </c>
      <c r="AH103" s="9">
        <v>19425</v>
      </c>
      <c r="AI103" s="9">
        <v>5.4600000000000003E-2</v>
      </c>
      <c r="AJ103" s="9">
        <v>0.25390000000000001</v>
      </c>
      <c r="AK103" s="9">
        <v>0.1124</v>
      </c>
      <c r="AL103" s="8"/>
      <c r="AM103" s="8"/>
      <c r="AN103" s="8"/>
      <c r="AO103" s="8"/>
      <c r="AP103" s="8"/>
      <c r="AQ103" s="8"/>
      <c r="AR103" s="8"/>
      <c r="AT103" s="6">
        <f t="shared" si="0"/>
        <v>428.94</v>
      </c>
      <c r="AU103" s="6" t="str">
        <f t="shared" si="1"/>
        <v/>
      </c>
      <c r="AV103" s="6">
        <f t="shared" si="2"/>
        <v>594.90109890109886</v>
      </c>
      <c r="AW103" s="7" t="str">
        <f t="shared" si="3"/>
        <v/>
      </c>
      <c r="AX103" s="6">
        <f t="shared" si="4"/>
        <v>626.61290322580646</v>
      </c>
      <c r="AY103" s="6" t="str">
        <f t="shared" si="5"/>
        <v/>
      </c>
      <c r="BA103" s="6">
        <f>VLOOKUP(A103, ALL_AP_DATA!$A$2:$F$3600, 6, FALSE)</f>
        <v>568</v>
      </c>
      <c r="BB103" s="6">
        <f>VLOOKUP(A103, projmetadata!$A$2:$D$2036, 4, FALSE)</f>
        <v>45651</v>
      </c>
      <c r="BC103" s="6" t="e">
        <f t="array" aca="1" ref="BC103" ca="1">_xludf.IFS(I103&lt;&gt;0, F103/I103, P103&lt;&gt;0, M103/P103, W103&lt;&gt;0, T103/W103, AD103&lt;&gt;0, AA103/AD103, AK103&lt;&gt;0, AH103/AK103, AR103&lt;&gt;0, AO103/AR103, TRUE, 0)</f>
        <v>#NAME?</v>
      </c>
      <c r="BE103" s="6" t="e">
        <f t="shared" ca="1" si="19"/>
        <v>#NAME?</v>
      </c>
      <c r="BF103" s="6" t="e">
        <f t="shared" ca="1" si="20"/>
        <v>#NAME?</v>
      </c>
      <c r="BG103" s="6">
        <f t="shared" si="21"/>
        <v>3.7847801800617731</v>
      </c>
      <c r="BH103" s="6">
        <f>VLOOKUP(A103, ALL_AP_DATA!$A$2:$D$3600, 3, FALSE)</f>
        <v>302</v>
      </c>
      <c r="BI103" s="6">
        <f>VLOOKUP(A103, ALL_AP_DATA!$A$2:$E$3600, 5, FALSE)</f>
        <v>172779</v>
      </c>
      <c r="BJ103" s="6">
        <f t="shared" si="9"/>
        <v>304.18838028169012</v>
      </c>
      <c r="BK103" s="6">
        <f t="shared" si="22"/>
        <v>0.53169014084507038</v>
      </c>
    </row>
    <row r="104" spans="1:63" ht="15.75" customHeight="1" x14ac:dyDescent="0.25">
      <c r="A104" s="8" t="s">
        <v>1593</v>
      </c>
      <c r="B104" s="9" t="s">
        <v>1777</v>
      </c>
      <c r="C104" s="9">
        <v>4</v>
      </c>
      <c r="D104" s="9">
        <v>58</v>
      </c>
      <c r="E104" s="9">
        <v>59</v>
      </c>
      <c r="F104" s="9">
        <v>1906</v>
      </c>
      <c r="G104" s="9">
        <v>0.14219999999999999</v>
      </c>
      <c r="H104" s="9">
        <v>0.2235</v>
      </c>
      <c r="I104" s="9">
        <v>2.06E-2</v>
      </c>
      <c r="J104" s="8"/>
      <c r="K104" s="8"/>
      <c r="L104" s="8"/>
      <c r="M104" s="8"/>
      <c r="N104" s="8"/>
      <c r="O104" s="8"/>
      <c r="P104" s="8"/>
      <c r="Q104" s="9">
        <v>10</v>
      </c>
      <c r="R104" s="9">
        <v>35</v>
      </c>
      <c r="S104" s="9">
        <v>94</v>
      </c>
      <c r="T104" s="9">
        <v>4345</v>
      </c>
      <c r="U104" s="9">
        <v>8.5800000000000001E-2</v>
      </c>
      <c r="V104" s="9">
        <v>0.35610000000000003</v>
      </c>
      <c r="W104" s="9">
        <v>4.6899999999999997E-2</v>
      </c>
      <c r="X104" s="8"/>
      <c r="Y104" s="8"/>
      <c r="Z104" s="8"/>
      <c r="AA104" s="8"/>
      <c r="AB104" s="8"/>
      <c r="AC104" s="8"/>
      <c r="AD104" s="8"/>
      <c r="AE104" s="9">
        <v>7</v>
      </c>
      <c r="AF104" s="9">
        <v>62</v>
      </c>
      <c r="AG104" s="9">
        <v>81</v>
      </c>
      <c r="AH104" s="9">
        <v>2844</v>
      </c>
      <c r="AI104" s="9">
        <v>0.152</v>
      </c>
      <c r="AJ104" s="9">
        <v>0.30680000000000002</v>
      </c>
      <c r="AK104" s="9">
        <v>3.0700000000000002E-2</v>
      </c>
      <c r="AL104" s="8"/>
      <c r="AM104" s="8"/>
      <c r="AN104" s="8"/>
      <c r="AO104" s="8"/>
      <c r="AP104" s="8"/>
      <c r="AQ104" s="8"/>
      <c r="AR104" s="8"/>
      <c r="AT104" s="6">
        <f t="shared" si="0"/>
        <v>32.862068965517238</v>
      </c>
      <c r="AU104" s="6" t="str">
        <f t="shared" si="1"/>
        <v/>
      </c>
      <c r="AV104" s="6">
        <f t="shared" si="2"/>
        <v>124.14285714285714</v>
      </c>
      <c r="AW104" s="7" t="str">
        <f t="shared" si="3"/>
        <v/>
      </c>
      <c r="AX104" s="6">
        <f t="shared" si="4"/>
        <v>45.87096774193548</v>
      </c>
      <c r="AY104" s="6" t="str">
        <f t="shared" si="5"/>
        <v/>
      </c>
      <c r="BA104" s="6">
        <f>VLOOKUP(A104, ALL_AP_DATA!$A$2:$F$3600, 6, FALSE)</f>
        <v>408</v>
      </c>
      <c r="BB104" s="6">
        <f>VLOOKUP(A104, projmetadata!$A$2:$D$2036, 4, FALSE)</f>
        <v>88020</v>
      </c>
      <c r="BC104" s="6" t="e">
        <f t="array" aca="1" ref="BC104" ca="1">_xludf.IFS(I104&lt;&gt;0, F104/I104, P104&lt;&gt;0, M104/P104, W104&lt;&gt;0, T104/W104, AD104&lt;&gt;0, AA104/AD104, AK104&lt;&gt;0, AH104/AK104, AR104&lt;&gt;0, AO104/AR104, TRUE, 0)</f>
        <v>#NAME?</v>
      </c>
      <c r="BE104" s="6" t="e">
        <f t="shared" ca="1" si="19"/>
        <v>#NAME?</v>
      </c>
      <c r="BF104" s="6" t="e">
        <f t="shared" ca="1" si="20"/>
        <v>#NAME?</v>
      </c>
      <c r="BG104" s="6">
        <f t="shared" si="21"/>
        <v>1.051772324471711</v>
      </c>
      <c r="BH104" s="6">
        <f>VLOOKUP(A104, ALL_AP_DATA!$A$2:$D$3600, 3, FALSE)</f>
        <v>107</v>
      </c>
      <c r="BI104" s="6">
        <f>VLOOKUP(A104, ALL_AP_DATA!$A$2:$E$3600, 5, FALSE)</f>
        <v>92577</v>
      </c>
      <c r="BJ104" s="6">
        <f t="shared" si="9"/>
        <v>226.90441176470588</v>
      </c>
      <c r="BK104" s="6">
        <f t="shared" si="22"/>
        <v>0.26225490196078433</v>
      </c>
    </row>
    <row r="105" spans="1:63" ht="15.75" customHeight="1" x14ac:dyDescent="0.25">
      <c r="A105" s="8" t="s">
        <v>1594</v>
      </c>
      <c r="B105" s="9" t="s">
        <v>1777</v>
      </c>
      <c r="C105" s="9">
        <v>3</v>
      </c>
      <c r="D105" s="9">
        <v>15</v>
      </c>
      <c r="E105" s="9">
        <v>77</v>
      </c>
      <c r="F105" s="9">
        <v>2653</v>
      </c>
      <c r="G105" s="9">
        <v>5.6800000000000003E-2</v>
      </c>
      <c r="H105" s="9">
        <v>0.12089999999999999</v>
      </c>
      <c r="I105" s="9">
        <v>0.1076</v>
      </c>
      <c r="J105" s="8"/>
      <c r="K105" s="8"/>
      <c r="L105" s="8"/>
      <c r="M105" s="8"/>
      <c r="N105" s="8"/>
      <c r="O105" s="8"/>
      <c r="P105" s="8"/>
      <c r="Q105" s="9">
        <v>11</v>
      </c>
      <c r="R105" s="9">
        <v>73</v>
      </c>
      <c r="S105" s="9">
        <v>512</v>
      </c>
      <c r="T105" s="9">
        <v>17508</v>
      </c>
      <c r="U105" s="9">
        <v>0.27650000000000002</v>
      </c>
      <c r="V105" s="9">
        <v>0.80379999999999996</v>
      </c>
      <c r="W105" s="9">
        <v>0.71</v>
      </c>
      <c r="X105" s="9">
        <v>3</v>
      </c>
      <c r="Y105" s="9">
        <v>203</v>
      </c>
      <c r="Z105" s="9">
        <v>558</v>
      </c>
      <c r="AA105" s="9">
        <v>17803</v>
      </c>
      <c r="AB105" s="9">
        <v>0.76890000000000003</v>
      </c>
      <c r="AC105" s="9">
        <v>0.876</v>
      </c>
      <c r="AD105" s="9">
        <v>0.72199999999999998</v>
      </c>
      <c r="AE105" s="9">
        <v>3</v>
      </c>
      <c r="AF105" s="9">
        <v>24</v>
      </c>
      <c r="AG105" s="9">
        <v>70</v>
      </c>
      <c r="AH105" s="9">
        <v>1843</v>
      </c>
      <c r="AI105" s="9">
        <v>9.0899999999999995E-2</v>
      </c>
      <c r="AJ105" s="9">
        <v>0.1099</v>
      </c>
      <c r="AK105" s="9">
        <v>7.4700000000000003E-2</v>
      </c>
      <c r="AL105" s="8"/>
      <c r="AM105" s="8"/>
      <c r="AN105" s="8"/>
      <c r="AO105" s="8"/>
      <c r="AP105" s="8"/>
      <c r="AQ105" s="8"/>
      <c r="AR105" s="8"/>
      <c r="AT105" s="6">
        <f t="shared" si="0"/>
        <v>176.86666666666667</v>
      </c>
      <c r="AU105" s="6" t="str">
        <f t="shared" si="1"/>
        <v/>
      </c>
      <c r="AV105" s="6">
        <f t="shared" si="2"/>
        <v>239.83561643835617</v>
      </c>
      <c r="AW105" s="7">
        <f t="shared" si="3"/>
        <v>87.699507389162562</v>
      </c>
      <c r="AX105" s="6">
        <f t="shared" si="4"/>
        <v>76.791666666666671</v>
      </c>
      <c r="AY105" s="6" t="str">
        <f t="shared" si="5"/>
        <v/>
      </c>
      <c r="BA105" s="6">
        <f>VLOOKUP(A105, ALL_AP_DATA!$A$2:$F$3600, 6, FALSE)</f>
        <v>264</v>
      </c>
      <c r="BB105" s="6">
        <f>VLOOKUP(A105, projmetadata!$A$2:$D$2036, 4, FALSE)</f>
        <v>34427</v>
      </c>
      <c r="BC105" s="6" t="e">
        <f t="array" aca="1" ref="BC105" ca="1">_xludf.IFS(I105&lt;&gt;0, F105/I105, P105&lt;&gt;0, M105/P105, W105&lt;&gt;0, T105/W105, AD105&lt;&gt;0, AA105/AD105, AK105&lt;&gt;0, AH105/AK105, AR105&lt;&gt;0, AO105/AR105, TRUE, 0)</f>
        <v>#NAME?</v>
      </c>
      <c r="BE105" s="6" t="e">
        <f t="shared" ca="1" si="19"/>
        <v>#NAME?</v>
      </c>
      <c r="BF105" s="6" t="e">
        <f t="shared" ca="1" si="20"/>
        <v>#NAME?</v>
      </c>
      <c r="BG105" s="6">
        <f t="shared" si="21"/>
        <v>0.71624016033926863</v>
      </c>
      <c r="BH105" s="6">
        <f>VLOOKUP(A105, ALL_AP_DATA!$A$2:$D$3600, 3, FALSE)</f>
        <v>226</v>
      </c>
      <c r="BI105" s="6">
        <f>VLOOKUP(A105, ALL_AP_DATA!$A$2:$E$3600, 5, FALSE)</f>
        <v>24658</v>
      </c>
      <c r="BJ105" s="6">
        <f t="shared" si="9"/>
        <v>93.401515151515156</v>
      </c>
      <c r="BK105" s="6">
        <f t="shared" si="22"/>
        <v>0.85606060606060608</v>
      </c>
    </row>
    <row r="106" spans="1:63" ht="15.75" customHeight="1" x14ac:dyDescent="0.25">
      <c r="A106" s="8" t="s">
        <v>1595</v>
      </c>
      <c r="B106" s="9" t="s">
        <v>1777</v>
      </c>
      <c r="C106" s="9">
        <v>11</v>
      </c>
      <c r="D106" s="9">
        <v>33</v>
      </c>
      <c r="E106" s="9">
        <v>65</v>
      </c>
      <c r="F106" s="9">
        <v>3122</v>
      </c>
      <c r="G106" s="9">
        <v>0.1196</v>
      </c>
      <c r="H106" s="9">
        <v>0.29149999999999998</v>
      </c>
      <c r="I106" s="9">
        <v>0.1449</v>
      </c>
      <c r="J106" s="8"/>
      <c r="K106" s="8"/>
      <c r="L106" s="8"/>
      <c r="M106" s="8"/>
      <c r="N106" s="8"/>
      <c r="O106" s="8"/>
      <c r="P106" s="8"/>
      <c r="Q106" s="9">
        <v>14</v>
      </c>
      <c r="R106" s="9">
        <v>65</v>
      </c>
      <c r="S106" s="9">
        <v>182</v>
      </c>
      <c r="T106" s="9">
        <v>10002</v>
      </c>
      <c r="U106" s="9">
        <v>0.23549999999999999</v>
      </c>
      <c r="V106" s="9">
        <v>0.81610000000000005</v>
      </c>
      <c r="W106" s="9">
        <v>0.46429999999999999</v>
      </c>
      <c r="X106" s="8"/>
      <c r="Y106" s="8"/>
      <c r="Z106" s="8"/>
      <c r="AA106" s="8"/>
      <c r="AB106" s="8"/>
      <c r="AC106" s="8"/>
      <c r="AD106" s="8"/>
      <c r="AE106" s="9">
        <v>5</v>
      </c>
      <c r="AF106" s="9">
        <v>14</v>
      </c>
      <c r="AG106" s="9">
        <v>53</v>
      </c>
      <c r="AH106" s="9">
        <v>3219</v>
      </c>
      <c r="AI106" s="9">
        <v>5.0700000000000002E-2</v>
      </c>
      <c r="AJ106" s="9">
        <v>0.23769999999999999</v>
      </c>
      <c r="AK106" s="9">
        <v>0.14940000000000001</v>
      </c>
      <c r="AL106" s="8"/>
      <c r="AM106" s="8"/>
      <c r="AN106" s="8"/>
      <c r="AO106" s="8"/>
      <c r="AP106" s="8"/>
      <c r="AQ106" s="8"/>
      <c r="AR106" s="8"/>
      <c r="AT106" s="6">
        <f t="shared" si="0"/>
        <v>94.606060606060609</v>
      </c>
      <c r="AU106" s="6" t="str">
        <f t="shared" si="1"/>
        <v/>
      </c>
      <c r="AV106" s="6">
        <f t="shared" si="2"/>
        <v>153.87692307692308</v>
      </c>
      <c r="AW106" s="7" t="str">
        <f t="shared" si="3"/>
        <v/>
      </c>
      <c r="AX106" s="6">
        <f t="shared" si="4"/>
        <v>229.92857142857142</v>
      </c>
      <c r="AY106" s="6" t="str">
        <f t="shared" si="5"/>
        <v/>
      </c>
      <c r="BA106" s="6">
        <f>VLOOKUP(A106, ALL_AP_DATA!$A$2:$F$3600, 6, FALSE)</f>
        <v>276</v>
      </c>
      <c r="BB106" s="6">
        <f>VLOOKUP(A106, projmetadata!$A$2:$D$2036, 4, FALSE)</f>
        <v>29653</v>
      </c>
      <c r="BC106" s="6" t="e">
        <f t="array" aca="1" ref="BC106" ca="1">_xludf.IFS(I106&lt;&gt;0, F106/I106, P106&lt;&gt;0, M106/P106, W106&lt;&gt;0, T106/W106, AD106&lt;&gt;0, AA106/AD106, AK106&lt;&gt;0, AH106/AK106, AR106&lt;&gt;0, AO106/AR106, TRUE, 0)</f>
        <v>#NAME?</v>
      </c>
      <c r="BE106" s="6" t="e">
        <f t="shared" ca="1" si="19"/>
        <v>#NAME?</v>
      </c>
      <c r="BF106" s="6" t="e">
        <f t="shared" ca="1" si="20"/>
        <v>#NAME?</v>
      </c>
      <c r="BG106" s="6">
        <f t="shared" si="21"/>
        <v>0.72640205038276062</v>
      </c>
      <c r="BH106" s="6">
        <f>VLOOKUP(A106, ALL_AP_DATA!$A$2:$D$3600, 3, FALSE)</f>
        <v>91</v>
      </c>
      <c r="BI106" s="6">
        <f>VLOOKUP(A106, ALL_AP_DATA!$A$2:$E$3600, 5, FALSE)</f>
        <v>21540</v>
      </c>
      <c r="BJ106" s="6">
        <f t="shared" si="9"/>
        <v>78.043478260869563</v>
      </c>
      <c r="BK106" s="6">
        <f t="shared" si="22"/>
        <v>0.32971014492753625</v>
      </c>
    </row>
    <row r="107" spans="1:63" ht="15.75" customHeight="1" x14ac:dyDescent="0.25">
      <c r="A107" s="8" t="s">
        <v>1596</v>
      </c>
      <c r="B107" s="9" t="s">
        <v>1777</v>
      </c>
      <c r="C107" s="9">
        <v>13</v>
      </c>
      <c r="D107" s="9">
        <v>87</v>
      </c>
      <c r="E107" s="9">
        <v>13</v>
      </c>
      <c r="F107" s="9">
        <v>176</v>
      </c>
      <c r="G107" s="9">
        <v>0.25069999999999998</v>
      </c>
      <c r="H107" s="9">
        <v>0.61899999999999999</v>
      </c>
      <c r="I107" s="9">
        <v>0.73029999999999995</v>
      </c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9">
        <v>2</v>
      </c>
      <c r="Y107" s="9">
        <v>32</v>
      </c>
      <c r="Z107" s="9">
        <v>0</v>
      </c>
      <c r="AA107" s="9">
        <v>0</v>
      </c>
      <c r="AB107" s="9">
        <v>9.2200000000000004E-2</v>
      </c>
      <c r="AC107" s="9">
        <v>0</v>
      </c>
      <c r="AD107" s="9">
        <v>0</v>
      </c>
      <c r="AE107" s="9">
        <v>4</v>
      </c>
      <c r="AF107" s="9">
        <v>12</v>
      </c>
      <c r="AG107" s="9">
        <v>1</v>
      </c>
      <c r="AH107" s="9">
        <v>2</v>
      </c>
      <c r="AI107" s="9">
        <v>3.4599999999999999E-2</v>
      </c>
      <c r="AJ107" s="9">
        <v>4.7600000000000003E-2</v>
      </c>
      <c r="AK107" s="9">
        <v>8.3000000000000001E-3</v>
      </c>
      <c r="AL107" s="8"/>
      <c r="AM107" s="8"/>
      <c r="AN107" s="8"/>
      <c r="AO107" s="8"/>
      <c r="AP107" s="8"/>
      <c r="AQ107" s="8"/>
      <c r="AR107" s="8"/>
      <c r="AT107" s="6">
        <f t="shared" si="0"/>
        <v>2.0229885057471266</v>
      </c>
      <c r="AU107" s="6" t="str">
        <f t="shared" si="1"/>
        <v/>
      </c>
      <c r="AV107" s="6" t="str">
        <f t="shared" si="2"/>
        <v/>
      </c>
      <c r="AW107" s="7">
        <f t="shared" si="3"/>
        <v>0</v>
      </c>
      <c r="AX107" s="6">
        <f t="shared" si="4"/>
        <v>0.16666666666666666</v>
      </c>
      <c r="AY107" s="6" t="str">
        <f t="shared" si="5"/>
        <v/>
      </c>
      <c r="BA107" s="6">
        <f>VLOOKUP(A107, ALL_AP_DATA!$A$2:$F$3600, 6, FALSE)</f>
        <v>347</v>
      </c>
      <c r="BB107" s="6">
        <f>VLOOKUP(A107, projmetadata!$A$2:$D$2036, 4, FALSE)</f>
        <v>48724</v>
      </c>
      <c r="BC107" s="6" t="e">
        <f t="array" aca="1" ref="BC107" ca="1">_xludf.IFS(I107&lt;&gt;0, F107/I107, P107&lt;&gt;0, M107/P107, W107&lt;&gt;0, T107/W107, AD107&lt;&gt;0, AA107/AD107, AK107&lt;&gt;0, AH107/AK107, AR107&lt;&gt;0, AO107/AR107, TRUE, 0)</f>
        <v>#NAME?</v>
      </c>
      <c r="BE107" s="6" t="e">
        <f t="shared" ca="1" si="19"/>
        <v>#NAME?</v>
      </c>
      <c r="BF107" s="6" t="e">
        <f t="shared" ca="1" si="20"/>
        <v>#NAME?</v>
      </c>
      <c r="BG107" s="6">
        <f t="shared" si="21"/>
        <v>4.9462277317133237E-3</v>
      </c>
      <c r="BH107" s="6">
        <f>VLOOKUP(A107, ALL_AP_DATA!$A$2:$D$3600, 3, FALSE)</f>
        <v>100</v>
      </c>
      <c r="BI107" s="6">
        <f>VLOOKUP(A107, ALL_AP_DATA!$A$2:$E$3600, 5, FALSE)</f>
        <v>241</v>
      </c>
      <c r="BJ107" s="6">
        <f t="shared" si="9"/>
        <v>0.6945244956772334</v>
      </c>
      <c r="BK107" s="6">
        <f t="shared" si="22"/>
        <v>0.28818443804034583</v>
      </c>
    </row>
    <row r="108" spans="1:63" ht="15.75" customHeight="1" x14ac:dyDescent="0.25">
      <c r="A108" s="8" t="s">
        <v>1597</v>
      </c>
      <c r="B108" s="9" t="s">
        <v>1777</v>
      </c>
      <c r="C108" s="9">
        <v>3</v>
      </c>
      <c r="D108" s="9">
        <v>6</v>
      </c>
      <c r="E108" s="9">
        <v>63</v>
      </c>
      <c r="F108" s="9">
        <v>293</v>
      </c>
      <c r="G108" s="9">
        <v>2.2200000000000001E-2</v>
      </c>
      <c r="H108" s="9">
        <v>0.19750000000000001</v>
      </c>
      <c r="I108" s="9">
        <v>7.9000000000000008E-3</v>
      </c>
      <c r="J108" s="8"/>
      <c r="K108" s="8"/>
      <c r="L108" s="8"/>
      <c r="M108" s="8"/>
      <c r="N108" s="8"/>
      <c r="O108" s="8"/>
      <c r="P108" s="8"/>
      <c r="Q108" s="9">
        <v>16</v>
      </c>
      <c r="R108" s="9">
        <v>69</v>
      </c>
      <c r="S108" s="9">
        <v>244</v>
      </c>
      <c r="T108" s="9">
        <v>28946</v>
      </c>
      <c r="U108" s="9">
        <v>0.25559999999999999</v>
      </c>
      <c r="V108" s="9">
        <v>0.76490000000000002</v>
      </c>
      <c r="W108" s="9">
        <v>0.78100000000000003</v>
      </c>
      <c r="X108" s="8"/>
      <c r="Y108" s="8"/>
      <c r="Z108" s="8"/>
      <c r="AA108" s="8"/>
      <c r="AB108" s="8"/>
      <c r="AC108" s="8"/>
      <c r="AD108" s="8"/>
      <c r="AE108" s="9">
        <v>1</v>
      </c>
      <c r="AF108" s="9">
        <v>6</v>
      </c>
      <c r="AG108" s="9">
        <v>8</v>
      </c>
      <c r="AH108" s="9">
        <v>40</v>
      </c>
      <c r="AI108" s="9">
        <v>2.2200000000000001E-2</v>
      </c>
      <c r="AJ108" s="9">
        <v>2.5100000000000001E-2</v>
      </c>
      <c r="AK108" s="9">
        <v>1.1000000000000001E-3</v>
      </c>
      <c r="AL108" s="8"/>
      <c r="AM108" s="8"/>
      <c r="AN108" s="8"/>
      <c r="AO108" s="8"/>
      <c r="AP108" s="8"/>
      <c r="AQ108" s="8"/>
      <c r="AR108" s="8"/>
      <c r="AT108" s="6">
        <f t="shared" si="0"/>
        <v>48.833333333333336</v>
      </c>
      <c r="AU108" s="6" t="str">
        <f t="shared" si="1"/>
        <v/>
      </c>
      <c r="AV108" s="6">
        <f t="shared" si="2"/>
        <v>419.50724637681162</v>
      </c>
      <c r="AW108" s="7" t="str">
        <f t="shared" si="3"/>
        <v/>
      </c>
      <c r="AX108" s="6">
        <f t="shared" si="4"/>
        <v>6.666666666666667</v>
      </c>
      <c r="AY108" s="6" t="str">
        <f t="shared" si="5"/>
        <v/>
      </c>
      <c r="BA108" s="6">
        <f>VLOOKUP(A108, ALL_AP_DATA!$A$2:$F$3600, 6, FALSE)</f>
        <v>270</v>
      </c>
      <c r="BB108" s="6">
        <f>VLOOKUP(A108, projmetadata!$A$2:$D$2036, 4, FALSE)</f>
        <v>13367</v>
      </c>
      <c r="BC108" s="6" t="e">
        <f t="array" aca="1" ref="BC108" ca="1">_xludf.IFS(I108&lt;&gt;0, F108/I108, P108&lt;&gt;0, M108/P108, W108&lt;&gt;0, T108/W108, AD108&lt;&gt;0, AA108/AD108, AK108&lt;&gt;0, AH108/AK108, AR108&lt;&gt;0, AO108/AR108, TRUE, 0)</f>
        <v>#NAME?</v>
      </c>
      <c r="BE108" s="6" t="e">
        <f t="shared" ca="1" si="19"/>
        <v>#NAME?</v>
      </c>
      <c r="BF108" s="6" t="e">
        <f t="shared" ca="1" si="20"/>
        <v>#NAME?</v>
      </c>
      <c r="BG108" s="6">
        <f t="shared" si="21"/>
        <v>2.7728734944265727</v>
      </c>
      <c r="BH108" s="6">
        <f>VLOOKUP(A108, ALL_AP_DATA!$A$2:$D$3600, 3, FALSE)</f>
        <v>76</v>
      </c>
      <c r="BI108" s="6">
        <f>VLOOKUP(A108, ALL_AP_DATA!$A$2:$E$3600, 5, FALSE)</f>
        <v>37065</v>
      </c>
      <c r="BJ108" s="6">
        <f t="shared" si="9"/>
        <v>137.27777777777777</v>
      </c>
      <c r="BK108" s="6">
        <f t="shared" si="22"/>
        <v>0.2814814814814815</v>
      </c>
    </row>
    <row r="109" spans="1:63" ht="15.75" customHeight="1" x14ac:dyDescent="0.25">
      <c r="A109" s="8" t="s">
        <v>1598</v>
      </c>
      <c r="B109" s="9" t="s">
        <v>1777</v>
      </c>
      <c r="C109" s="9">
        <v>15</v>
      </c>
      <c r="D109" s="9">
        <v>41</v>
      </c>
      <c r="E109" s="9">
        <v>32</v>
      </c>
      <c r="F109" s="9">
        <v>1587</v>
      </c>
      <c r="G109" s="9">
        <v>5.5500000000000001E-2</v>
      </c>
      <c r="H109" s="9">
        <v>0.20250000000000001</v>
      </c>
      <c r="I109" s="9">
        <v>4.6699999999999998E-2</v>
      </c>
      <c r="J109" s="8"/>
      <c r="K109" s="8"/>
      <c r="L109" s="8"/>
      <c r="M109" s="8"/>
      <c r="N109" s="8"/>
      <c r="O109" s="8"/>
      <c r="P109" s="8"/>
      <c r="Q109" s="9">
        <v>30</v>
      </c>
      <c r="R109" s="9">
        <v>125</v>
      </c>
      <c r="S109" s="9">
        <v>123</v>
      </c>
      <c r="T109" s="9">
        <v>19076</v>
      </c>
      <c r="U109" s="9">
        <v>0.1691</v>
      </c>
      <c r="V109" s="9">
        <v>0.77849999999999997</v>
      </c>
      <c r="W109" s="9">
        <v>0.56079999999999997</v>
      </c>
      <c r="X109" s="9">
        <v>25</v>
      </c>
      <c r="Y109" s="9">
        <v>136</v>
      </c>
      <c r="Z109" s="9">
        <v>64</v>
      </c>
      <c r="AA109" s="9">
        <v>7041</v>
      </c>
      <c r="AB109" s="9">
        <v>0.184</v>
      </c>
      <c r="AC109" s="9">
        <v>0.40510000000000002</v>
      </c>
      <c r="AD109" s="9">
        <v>0.20699999999999999</v>
      </c>
      <c r="AE109" s="9">
        <v>2</v>
      </c>
      <c r="AF109" s="9">
        <v>8</v>
      </c>
      <c r="AG109" s="9">
        <v>24</v>
      </c>
      <c r="AH109" s="9">
        <v>1172</v>
      </c>
      <c r="AI109" s="9">
        <v>1.0800000000000001E-2</v>
      </c>
      <c r="AJ109" s="9">
        <v>0.15190000000000001</v>
      </c>
      <c r="AK109" s="9">
        <v>3.4500000000000003E-2</v>
      </c>
      <c r="AL109" s="8"/>
      <c r="AM109" s="8"/>
      <c r="AN109" s="8"/>
      <c r="AO109" s="8"/>
      <c r="AP109" s="8"/>
      <c r="AQ109" s="8"/>
      <c r="AR109" s="8"/>
      <c r="AT109" s="6">
        <f t="shared" si="0"/>
        <v>38.707317073170735</v>
      </c>
      <c r="AU109" s="6" t="str">
        <f t="shared" si="1"/>
        <v/>
      </c>
      <c r="AV109" s="6">
        <f t="shared" si="2"/>
        <v>152.608</v>
      </c>
      <c r="AW109" s="7">
        <f t="shared" si="3"/>
        <v>51.772058823529413</v>
      </c>
      <c r="AX109" s="6">
        <f t="shared" si="4"/>
        <v>146.5</v>
      </c>
      <c r="AY109" s="6" t="str">
        <f t="shared" si="5"/>
        <v/>
      </c>
      <c r="BA109" s="6">
        <f>VLOOKUP(A109, ALL_AP_DATA!$A$2:$F$3600, 6, FALSE)</f>
        <v>739</v>
      </c>
      <c r="BB109" s="6">
        <f>VLOOKUP(A109, projmetadata!$A$2:$D$2036, 4, FALSE)</f>
        <v>66115</v>
      </c>
      <c r="BC109" s="6" t="e">
        <f t="array" aca="1" ref="BC109" ca="1">_xludf.IFS(I109&lt;&gt;0, F109/I109, P109&lt;&gt;0, M109/P109, W109&lt;&gt;0, T109/W109, AD109&lt;&gt;0, AA109/AD109, AK109&lt;&gt;0, AH109/AK109, AR109&lt;&gt;0, AO109/AR109, TRUE, 0)</f>
        <v>#NAME?</v>
      </c>
      <c r="BE109" s="6" t="e">
        <f t="shared" ca="1" si="19"/>
        <v>#NAME?</v>
      </c>
      <c r="BF109" s="6" t="e">
        <f t="shared" ca="1" si="20"/>
        <v>#NAME?</v>
      </c>
      <c r="BG109" s="6">
        <f t="shared" si="21"/>
        <v>0.51451259169628683</v>
      </c>
      <c r="BH109" s="6">
        <f>VLOOKUP(A109, ALL_AP_DATA!$A$2:$D$3600, 3, FALSE)</f>
        <v>271</v>
      </c>
      <c r="BI109" s="6">
        <f>VLOOKUP(A109, ALL_AP_DATA!$A$2:$E$3600, 5, FALSE)</f>
        <v>34017</v>
      </c>
      <c r="BJ109" s="6">
        <f t="shared" si="9"/>
        <v>46.031123139377534</v>
      </c>
      <c r="BK109" s="6">
        <f t="shared" si="22"/>
        <v>0.36671177266576455</v>
      </c>
    </row>
    <row r="110" spans="1:63" ht="15.75" customHeight="1" x14ac:dyDescent="0.25">
      <c r="A110" s="8" t="s">
        <v>1599</v>
      </c>
      <c r="B110" s="9" t="s">
        <v>1777</v>
      </c>
      <c r="C110" s="9">
        <v>4</v>
      </c>
      <c r="D110" s="9">
        <v>13</v>
      </c>
      <c r="E110" s="9">
        <v>67</v>
      </c>
      <c r="F110" s="9">
        <v>874</v>
      </c>
      <c r="G110" s="9">
        <v>8.7800000000000003E-2</v>
      </c>
      <c r="H110" s="9">
        <v>0.25480000000000003</v>
      </c>
      <c r="I110" s="9">
        <v>5.4899999999999997E-2</v>
      </c>
      <c r="J110" s="8"/>
      <c r="K110" s="8"/>
      <c r="L110" s="8"/>
      <c r="M110" s="8"/>
      <c r="N110" s="8"/>
      <c r="O110" s="8"/>
      <c r="P110" s="8"/>
      <c r="Q110" s="9">
        <v>7</v>
      </c>
      <c r="R110" s="9">
        <v>22</v>
      </c>
      <c r="S110" s="9">
        <v>143</v>
      </c>
      <c r="T110" s="9">
        <v>4110</v>
      </c>
      <c r="U110" s="9">
        <v>0.14860000000000001</v>
      </c>
      <c r="V110" s="9">
        <v>0.54369999999999996</v>
      </c>
      <c r="W110" s="9">
        <v>0.25800000000000001</v>
      </c>
      <c r="X110" s="8"/>
      <c r="Y110" s="8"/>
      <c r="Z110" s="8"/>
      <c r="AA110" s="8"/>
      <c r="AB110" s="8"/>
      <c r="AC110" s="8"/>
      <c r="AD110" s="8"/>
      <c r="AE110" s="9">
        <v>1</v>
      </c>
      <c r="AF110" s="9">
        <v>2</v>
      </c>
      <c r="AG110" s="9">
        <v>3</v>
      </c>
      <c r="AH110" s="9">
        <v>30</v>
      </c>
      <c r="AI110" s="9">
        <v>1.35E-2</v>
      </c>
      <c r="AJ110" s="9">
        <v>1.14E-2</v>
      </c>
      <c r="AK110" s="9">
        <v>1.9E-3</v>
      </c>
      <c r="AL110" s="8"/>
      <c r="AM110" s="8"/>
      <c r="AN110" s="8"/>
      <c r="AO110" s="8"/>
      <c r="AP110" s="8"/>
      <c r="AQ110" s="8"/>
      <c r="AR110" s="8"/>
      <c r="AT110" s="6">
        <f t="shared" si="0"/>
        <v>67.230769230769226</v>
      </c>
      <c r="AU110" s="6" t="str">
        <f t="shared" si="1"/>
        <v/>
      </c>
      <c r="AV110" s="6">
        <f t="shared" si="2"/>
        <v>186.81818181818181</v>
      </c>
      <c r="AW110" s="7" t="str">
        <f t="shared" si="3"/>
        <v/>
      </c>
      <c r="AX110" s="6">
        <f t="shared" si="4"/>
        <v>15</v>
      </c>
      <c r="AY110" s="6" t="str">
        <f t="shared" si="5"/>
        <v/>
      </c>
      <c r="BA110" s="6">
        <f>VLOOKUP(A110, ALL_AP_DATA!$A$2:$F$3600, 6, FALSE)</f>
        <v>148</v>
      </c>
      <c r="BB110" s="6">
        <f>VLOOKUP(A110, projmetadata!$A$2:$D$2036, 4, FALSE)</f>
        <v>18855</v>
      </c>
      <c r="BC110" s="6" t="e">
        <f t="array" aca="1" ref="BC110" ca="1">_xludf.IFS(I110&lt;&gt;0, F110/I110, P110&lt;&gt;0, M110/P110, W110&lt;&gt;0, T110/W110, AD110&lt;&gt;0, AA110/AD110, AK110&lt;&gt;0, AH110/AK110, AR110&lt;&gt;0, AO110/AR110, TRUE, 0)</f>
        <v>#NAME?</v>
      </c>
      <c r="BE110" s="6" t="e">
        <f t="shared" ca="1" si="19"/>
        <v>#NAME?</v>
      </c>
      <c r="BF110" s="6" t="e">
        <f t="shared" ca="1" si="20"/>
        <v>#NAME?</v>
      </c>
      <c r="BG110" s="6">
        <f t="shared" si="21"/>
        <v>0.84502784407319009</v>
      </c>
      <c r="BH110" s="6">
        <f>VLOOKUP(A110, ALL_AP_DATA!$A$2:$D$3600, 3, FALSE)</f>
        <v>32</v>
      </c>
      <c r="BI110" s="6">
        <f>VLOOKUP(A110, ALL_AP_DATA!$A$2:$E$3600, 5, FALSE)</f>
        <v>15933</v>
      </c>
      <c r="BJ110" s="6">
        <f t="shared" si="9"/>
        <v>107.6554054054054</v>
      </c>
      <c r="BK110" s="6">
        <f t="shared" si="22"/>
        <v>0.21621621621621623</v>
      </c>
    </row>
    <row r="111" spans="1:63" ht="15.75" customHeight="1" x14ac:dyDescent="0.25">
      <c r="A111" s="8" t="s">
        <v>1600</v>
      </c>
      <c r="B111" s="9" t="s">
        <v>1777</v>
      </c>
      <c r="C111" s="9">
        <v>22</v>
      </c>
      <c r="D111" s="9">
        <v>175</v>
      </c>
      <c r="E111" s="9">
        <v>49</v>
      </c>
      <c r="F111" s="9">
        <v>1036</v>
      </c>
      <c r="G111" s="9">
        <v>0.1406</v>
      </c>
      <c r="H111" s="9">
        <v>0.1047</v>
      </c>
      <c r="I111" s="9">
        <v>4.4999999999999997E-3</v>
      </c>
      <c r="J111" s="8"/>
      <c r="K111" s="8"/>
      <c r="L111" s="8"/>
      <c r="M111" s="8"/>
      <c r="N111" s="8"/>
      <c r="O111" s="8"/>
      <c r="P111" s="8"/>
      <c r="Q111" s="9">
        <v>7</v>
      </c>
      <c r="R111" s="9">
        <v>17</v>
      </c>
      <c r="S111" s="9">
        <v>87</v>
      </c>
      <c r="T111" s="9">
        <v>35911</v>
      </c>
      <c r="U111" s="9">
        <v>1.37E-2</v>
      </c>
      <c r="V111" s="9">
        <v>0.18590000000000001</v>
      </c>
      <c r="W111" s="9">
        <v>0.1552</v>
      </c>
      <c r="X111" s="9">
        <v>23</v>
      </c>
      <c r="Y111" s="9">
        <v>282</v>
      </c>
      <c r="Z111" s="9">
        <v>36</v>
      </c>
      <c r="AA111" s="9">
        <v>458</v>
      </c>
      <c r="AB111" s="9">
        <v>0.22650000000000001</v>
      </c>
      <c r="AC111" s="9">
        <v>7.6899999999999996E-2</v>
      </c>
      <c r="AD111" s="9">
        <v>2E-3</v>
      </c>
      <c r="AE111" s="9">
        <v>30</v>
      </c>
      <c r="AF111" s="9">
        <v>176</v>
      </c>
      <c r="AG111" s="9">
        <v>29</v>
      </c>
      <c r="AH111" s="9">
        <v>720</v>
      </c>
      <c r="AI111" s="9">
        <v>0.1414</v>
      </c>
      <c r="AJ111" s="9">
        <v>6.2E-2</v>
      </c>
      <c r="AK111" s="9">
        <v>3.0999999999999999E-3</v>
      </c>
      <c r="AL111" s="8"/>
      <c r="AM111" s="8"/>
      <c r="AN111" s="8"/>
      <c r="AO111" s="8"/>
      <c r="AP111" s="8"/>
      <c r="AQ111" s="8"/>
      <c r="AR111" s="8"/>
      <c r="AT111" s="6">
        <f t="shared" si="0"/>
        <v>5.92</v>
      </c>
      <c r="AU111" s="6" t="str">
        <f t="shared" si="1"/>
        <v/>
      </c>
      <c r="AV111" s="6">
        <f t="shared" si="2"/>
        <v>2112.4117647058824</v>
      </c>
      <c r="AW111" s="7">
        <f t="shared" si="3"/>
        <v>1.624113475177305</v>
      </c>
      <c r="AX111" s="6">
        <f t="shared" si="4"/>
        <v>4.0909090909090908</v>
      </c>
      <c r="AY111" s="6" t="str">
        <f t="shared" si="5"/>
        <v/>
      </c>
      <c r="BA111" s="6">
        <f>VLOOKUP(A111, ALL_AP_DATA!$A$2:$F$3600, 6, FALSE)</f>
        <v>1245</v>
      </c>
      <c r="BB111" s="6">
        <f>VLOOKUP(A111, projmetadata!$A$2:$D$2036, 4, FALSE)</f>
        <v>199077</v>
      </c>
      <c r="BC111" s="6" t="e">
        <f t="array" aca="1" ref="BC111" ca="1">_xludf.IFS(I111&lt;&gt;0, F111/I111, P111&lt;&gt;0, M111/P111, W111&lt;&gt;0, T111/W111, AD111&lt;&gt;0, AA111/AD111, AK111&lt;&gt;0, AH111/AK111, AR111&lt;&gt;0, AO111/AR111, TRUE, 0)</f>
        <v>#NAME?</v>
      </c>
      <c r="BE111" s="6" t="e">
        <f t="shared" ca="1" si="19"/>
        <v>#NAME?</v>
      </c>
      <c r="BF111" s="6" t="e">
        <f t="shared" ca="1" si="20"/>
        <v>#NAME?</v>
      </c>
      <c r="BG111" s="6">
        <f t="shared" si="21"/>
        <v>1.1624095199344977</v>
      </c>
      <c r="BH111" s="6">
        <f>VLOOKUP(A111, ALL_AP_DATA!$A$2:$D$3600, 3, FALSE)</f>
        <v>486</v>
      </c>
      <c r="BI111" s="6">
        <f>VLOOKUP(A111, ALL_AP_DATA!$A$2:$E$3600, 5, FALSE)</f>
        <v>231409</v>
      </c>
      <c r="BJ111" s="6">
        <f t="shared" si="9"/>
        <v>185.8706827309237</v>
      </c>
      <c r="BK111" s="6">
        <f t="shared" si="22"/>
        <v>0.39036144578313253</v>
      </c>
    </row>
    <row r="112" spans="1:63" ht="15.75" customHeight="1" x14ac:dyDescent="0.25">
      <c r="A112" s="8" t="s">
        <v>1601</v>
      </c>
      <c r="B112" s="9" t="s">
        <v>1777</v>
      </c>
      <c r="C112" s="9">
        <v>8</v>
      </c>
      <c r="D112" s="9">
        <v>24</v>
      </c>
      <c r="E112" s="9">
        <v>6</v>
      </c>
      <c r="F112" s="9">
        <v>51</v>
      </c>
      <c r="G112" s="9">
        <v>0.1371</v>
      </c>
      <c r="H112" s="9">
        <v>7.3200000000000001E-2</v>
      </c>
      <c r="I112" s="9">
        <v>1.7600000000000001E-2</v>
      </c>
      <c r="J112" s="8"/>
      <c r="K112" s="8"/>
      <c r="L112" s="8"/>
      <c r="M112" s="8"/>
      <c r="N112" s="8"/>
      <c r="O112" s="8"/>
      <c r="P112" s="8"/>
      <c r="Q112" s="9">
        <v>6</v>
      </c>
      <c r="R112" s="9">
        <v>21</v>
      </c>
      <c r="S112" s="9">
        <v>28</v>
      </c>
      <c r="T112" s="9">
        <v>1628</v>
      </c>
      <c r="U112" s="9">
        <v>0.12</v>
      </c>
      <c r="V112" s="9">
        <v>0.34150000000000003</v>
      </c>
      <c r="W112" s="9">
        <v>0.56159999999999999</v>
      </c>
      <c r="X112" s="8"/>
      <c r="Y112" s="8"/>
      <c r="Z112" s="8"/>
      <c r="AA112" s="8"/>
      <c r="AB112" s="8"/>
      <c r="AC112" s="8"/>
      <c r="AD112" s="8"/>
      <c r="AE112" s="9">
        <v>9</v>
      </c>
      <c r="AF112" s="9">
        <v>45</v>
      </c>
      <c r="AG112" s="9">
        <v>16</v>
      </c>
      <c r="AH112" s="9">
        <v>572</v>
      </c>
      <c r="AI112" s="9">
        <v>0.2571</v>
      </c>
      <c r="AJ112" s="9">
        <v>0.1951</v>
      </c>
      <c r="AK112" s="9">
        <v>0.1973</v>
      </c>
      <c r="AL112" s="8"/>
      <c r="AM112" s="8"/>
      <c r="AN112" s="8"/>
      <c r="AO112" s="8"/>
      <c r="AP112" s="8"/>
      <c r="AQ112" s="8"/>
      <c r="AR112" s="8"/>
      <c r="AT112" s="6">
        <f t="shared" si="0"/>
        <v>2.125</v>
      </c>
      <c r="AU112" s="6" t="str">
        <f t="shared" si="1"/>
        <v/>
      </c>
      <c r="AV112" s="6">
        <f t="shared" si="2"/>
        <v>77.523809523809518</v>
      </c>
      <c r="AW112" s="7" t="str">
        <f t="shared" si="3"/>
        <v/>
      </c>
      <c r="AX112" s="6">
        <f t="shared" si="4"/>
        <v>12.71111111111111</v>
      </c>
      <c r="AY112" s="6" t="str">
        <f t="shared" si="5"/>
        <v/>
      </c>
      <c r="BA112" s="6">
        <f>VLOOKUP(A112, ALL_AP_DATA!$A$2:$F$3600, 6, FALSE)</f>
        <v>175</v>
      </c>
      <c r="BB112" s="6">
        <f>VLOOKUP(A112, projmetadata!$A$2:$D$2036, 4, FALSE)</f>
        <v>7665</v>
      </c>
      <c r="BC112" s="6" t="e">
        <f t="array" aca="1" ref="BC112" ca="1">_xludf.IFS(I112&lt;&gt;0, F112/I112, P112&lt;&gt;0, M112/P112, W112&lt;&gt;0, T112/W112, AD112&lt;&gt;0, AA112/AD112, AK112&lt;&gt;0, AH112/AK112, AR112&lt;&gt;0, AO112/AR112, TRUE, 0)</f>
        <v>#NAME?</v>
      </c>
      <c r="BE112" s="6" t="e">
        <f t="shared" ca="1" si="19"/>
        <v>#NAME?</v>
      </c>
      <c r="BF112" s="6" t="e">
        <f t="shared" ca="1" si="20"/>
        <v>#NAME?</v>
      </c>
      <c r="BG112" s="6">
        <f t="shared" si="21"/>
        <v>0.37821265492498368</v>
      </c>
      <c r="BH112" s="6">
        <f>VLOOKUP(A112, ALL_AP_DATA!$A$2:$D$3600, 3, FALSE)</f>
        <v>67</v>
      </c>
      <c r="BI112" s="6">
        <f>VLOOKUP(A112, ALL_AP_DATA!$A$2:$E$3600, 5, FALSE)</f>
        <v>2899</v>
      </c>
      <c r="BJ112" s="6">
        <f t="shared" si="9"/>
        <v>16.565714285714286</v>
      </c>
      <c r="BK112" s="6">
        <f t="shared" si="22"/>
        <v>0.38285714285714284</v>
      </c>
    </row>
    <row r="113" spans="1:63" ht="15.75" customHeight="1" x14ac:dyDescent="0.25">
      <c r="A113" s="8" t="s">
        <v>1602</v>
      </c>
      <c r="B113" s="9" t="s">
        <v>1777</v>
      </c>
      <c r="C113" s="9">
        <v>2</v>
      </c>
      <c r="D113" s="9">
        <v>8</v>
      </c>
      <c r="E113" s="9">
        <v>38</v>
      </c>
      <c r="F113" s="9">
        <v>1068</v>
      </c>
      <c r="G113" s="9">
        <v>4.1000000000000002E-2</v>
      </c>
      <c r="H113" s="9">
        <v>0.27939999999999998</v>
      </c>
      <c r="I113" s="9">
        <v>0.15060000000000001</v>
      </c>
      <c r="J113" s="8"/>
      <c r="K113" s="8"/>
      <c r="L113" s="8"/>
      <c r="M113" s="8"/>
      <c r="N113" s="8"/>
      <c r="O113" s="8"/>
      <c r="P113" s="8"/>
      <c r="Q113" s="9">
        <v>11</v>
      </c>
      <c r="R113" s="9">
        <v>43</v>
      </c>
      <c r="S113" s="9">
        <v>81</v>
      </c>
      <c r="T113" s="9">
        <v>5677</v>
      </c>
      <c r="U113" s="9">
        <v>0.2205</v>
      </c>
      <c r="V113" s="9">
        <v>0.59560000000000002</v>
      </c>
      <c r="W113" s="9">
        <v>0.80059999999999998</v>
      </c>
      <c r="X113" s="9">
        <v>1</v>
      </c>
      <c r="Y113" s="9">
        <v>3</v>
      </c>
      <c r="Z113" s="9">
        <v>27</v>
      </c>
      <c r="AA113" s="9">
        <v>384</v>
      </c>
      <c r="AB113" s="9">
        <v>1.54E-2</v>
      </c>
      <c r="AC113" s="9">
        <v>0.19850000000000001</v>
      </c>
      <c r="AD113" s="9">
        <v>5.4199999999999998E-2</v>
      </c>
      <c r="AE113" s="9">
        <v>1</v>
      </c>
      <c r="AF113" s="9">
        <v>3</v>
      </c>
      <c r="AG113" s="9">
        <v>27</v>
      </c>
      <c r="AH113" s="9">
        <v>384</v>
      </c>
      <c r="AI113" s="9">
        <v>1.54E-2</v>
      </c>
      <c r="AJ113" s="9">
        <v>0.19850000000000001</v>
      </c>
      <c r="AK113" s="9">
        <v>5.4199999999999998E-2</v>
      </c>
      <c r="AL113" s="8"/>
      <c r="AM113" s="8"/>
      <c r="AN113" s="8"/>
      <c r="AO113" s="8"/>
      <c r="AP113" s="8"/>
      <c r="AQ113" s="8"/>
      <c r="AR113" s="8"/>
      <c r="AT113" s="6">
        <f t="shared" si="0"/>
        <v>133.5</v>
      </c>
      <c r="AU113" s="6" t="str">
        <f t="shared" si="1"/>
        <v/>
      </c>
      <c r="AV113" s="6">
        <f t="shared" si="2"/>
        <v>132.02325581395348</v>
      </c>
      <c r="AW113" s="7">
        <f t="shared" si="3"/>
        <v>128</v>
      </c>
      <c r="AX113" s="6">
        <f t="shared" si="4"/>
        <v>128</v>
      </c>
      <c r="AY113" s="6" t="str">
        <f t="shared" si="5"/>
        <v/>
      </c>
      <c r="BA113" s="6">
        <f>VLOOKUP(A113, ALL_AP_DATA!$A$2:$F$3600, 6, FALSE)</f>
        <v>195</v>
      </c>
      <c r="BB113" s="6">
        <f>VLOOKUP(A113, projmetadata!$A$2:$D$2036, 4, FALSE)</f>
        <v>7603</v>
      </c>
      <c r="BC113" s="6" t="e">
        <f t="array" aca="1" ref="BC113" ca="1">_xludf.IFS(I113&lt;&gt;0, F113/I113, P113&lt;&gt;0, M113/P113, W113&lt;&gt;0, T113/W113, AD113&lt;&gt;0, AA113/AD113, AK113&lt;&gt;0, AH113/AK113, AR113&lt;&gt;0, AO113/AR113, TRUE, 0)</f>
        <v>#NAME?</v>
      </c>
      <c r="BE113" s="6" t="e">
        <f t="shared" ca="1" si="19"/>
        <v>#NAME?</v>
      </c>
      <c r="BF113" s="6" t="e">
        <f t="shared" ca="1" si="20"/>
        <v>#NAME?</v>
      </c>
      <c r="BG113" s="6">
        <f t="shared" si="21"/>
        <v>0.9326581612521373</v>
      </c>
      <c r="BH113" s="6">
        <f>VLOOKUP(A113, ALL_AP_DATA!$A$2:$D$3600, 3, FALSE)</f>
        <v>45</v>
      </c>
      <c r="BI113" s="6">
        <f>VLOOKUP(A113, ALL_AP_DATA!$A$2:$E$3600, 5, FALSE)</f>
        <v>7091</v>
      </c>
      <c r="BJ113" s="6">
        <f t="shared" si="9"/>
        <v>36.364102564102566</v>
      </c>
      <c r="BK113" s="6">
        <f t="shared" si="22"/>
        <v>0.23076923076923078</v>
      </c>
    </row>
    <row r="114" spans="1:63" ht="15.75" customHeight="1" x14ac:dyDescent="0.25">
      <c r="A114" s="8" t="s">
        <v>1603</v>
      </c>
      <c r="B114" s="9" t="s">
        <v>1777</v>
      </c>
      <c r="C114" s="9">
        <v>31</v>
      </c>
      <c r="D114" s="9">
        <v>112</v>
      </c>
      <c r="E114" s="9">
        <v>174</v>
      </c>
      <c r="F114" s="9">
        <v>10522</v>
      </c>
      <c r="G114" s="9">
        <v>4.5999999999999999E-2</v>
      </c>
      <c r="H114" s="9">
        <v>0.17699999999999999</v>
      </c>
      <c r="I114" s="9">
        <v>2.7199999999999998E-2</v>
      </c>
      <c r="J114" s="9">
        <v>1</v>
      </c>
      <c r="K114" s="9">
        <v>10</v>
      </c>
      <c r="L114" s="9">
        <v>43</v>
      </c>
      <c r="M114" s="9">
        <v>2637</v>
      </c>
      <c r="N114" s="9">
        <v>4.1000000000000003E-3</v>
      </c>
      <c r="O114" s="9">
        <v>4.3700000000000003E-2</v>
      </c>
      <c r="P114" s="9">
        <v>6.7999999999999996E-3</v>
      </c>
      <c r="Q114" s="9">
        <v>92</v>
      </c>
      <c r="R114" s="9">
        <v>616</v>
      </c>
      <c r="S114" s="9">
        <v>835</v>
      </c>
      <c r="T114" s="9">
        <v>173751</v>
      </c>
      <c r="U114" s="9">
        <v>0.25290000000000001</v>
      </c>
      <c r="V114" s="9">
        <v>0.84940000000000004</v>
      </c>
      <c r="W114" s="9">
        <v>0.44879999999999998</v>
      </c>
      <c r="X114" s="8"/>
      <c r="Y114" s="8"/>
      <c r="Z114" s="8"/>
      <c r="AA114" s="8"/>
      <c r="AB114" s="8"/>
      <c r="AC114" s="8"/>
      <c r="AD114" s="8"/>
      <c r="AE114" s="9">
        <v>24</v>
      </c>
      <c r="AF114" s="9">
        <v>83</v>
      </c>
      <c r="AG114" s="9">
        <v>116</v>
      </c>
      <c r="AH114" s="9">
        <v>6802</v>
      </c>
      <c r="AI114" s="9">
        <v>3.4099999999999998E-2</v>
      </c>
      <c r="AJ114" s="9">
        <v>0.11799999999999999</v>
      </c>
      <c r="AK114" s="9">
        <v>1.7600000000000001E-2</v>
      </c>
      <c r="AL114" s="8"/>
      <c r="AM114" s="8"/>
      <c r="AN114" s="8"/>
      <c r="AO114" s="8"/>
      <c r="AP114" s="8"/>
      <c r="AQ114" s="8"/>
      <c r="AR114" s="8"/>
      <c r="AT114" s="6">
        <f t="shared" si="0"/>
        <v>93.946428571428569</v>
      </c>
      <c r="AU114" s="6">
        <f t="shared" si="1"/>
        <v>263.7</v>
      </c>
      <c r="AV114" s="6">
        <f t="shared" si="2"/>
        <v>282.06331168831167</v>
      </c>
      <c r="AW114" s="7" t="str">
        <f t="shared" si="3"/>
        <v/>
      </c>
      <c r="AX114" s="6">
        <f t="shared" si="4"/>
        <v>81.951807228915669</v>
      </c>
      <c r="AY114" s="6" t="str">
        <f t="shared" si="5"/>
        <v/>
      </c>
      <c r="BA114" s="6">
        <f>VLOOKUP(A114, ALL_AP_DATA!$A$2:$F$3600, 6, FALSE)</f>
        <v>2436</v>
      </c>
      <c r="BB114" s="6">
        <f>VLOOKUP(A114, projmetadata!$A$2:$D$2036, 4, FALSE)</f>
        <v>227419</v>
      </c>
      <c r="BC114" s="6" t="e">
        <f t="array" aca="1" ref="BC114" ca="1">_xludf.IFS(I114&lt;&gt;0, F114/I114, P114&lt;&gt;0, M114/P114, W114&lt;&gt;0, T114/W114, AD114&lt;&gt;0, AA114/AD114, AK114&lt;&gt;0, AH114/AK114, AR114&lt;&gt;0, AO114/AR114, TRUE, 0)</f>
        <v>#NAME?</v>
      </c>
      <c r="BE114" s="6" t="e">
        <f t="shared" ca="1" si="19"/>
        <v>#NAME?</v>
      </c>
      <c r="BF114" s="6" t="e">
        <f t="shared" ca="1" si="20"/>
        <v>#NAME?</v>
      </c>
      <c r="BG114" s="6">
        <f t="shared" si="21"/>
        <v>1.702465493208571</v>
      </c>
      <c r="BH114" s="6">
        <f>VLOOKUP(A114, ALL_AP_DATA!$A$2:$D$3600, 3, FALSE)</f>
        <v>730</v>
      </c>
      <c r="BI114" s="6">
        <f>VLOOKUP(A114, ALL_AP_DATA!$A$2:$E$3600, 5, FALSE)</f>
        <v>387173</v>
      </c>
      <c r="BJ114" s="6">
        <f t="shared" si="9"/>
        <v>158.93801313628899</v>
      </c>
      <c r="BK114" s="6">
        <f t="shared" si="22"/>
        <v>0.29967159277504107</v>
      </c>
    </row>
    <row r="115" spans="1:63" ht="15.75" customHeight="1" x14ac:dyDescent="0.25">
      <c r="A115" s="8" t="s">
        <v>1604</v>
      </c>
      <c r="B115" s="9" t="s">
        <v>1777</v>
      </c>
      <c r="C115" s="9">
        <v>3</v>
      </c>
      <c r="D115" s="9">
        <v>8</v>
      </c>
      <c r="E115" s="9">
        <v>8</v>
      </c>
      <c r="F115" s="9">
        <v>79</v>
      </c>
      <c r="G115" s="9">
        <v>4.5699999999999998E-2</v>
      </c>
      <c r="H115" s="9">
        <v>0.1633</v>
      </c>
      <c r="I115" s="9">
        <v>4.0599999999999997E-2</v>
      </c>
      <c r="J115" s="8"/>
      <c r="K115" s="8"/>
      <c r="L115" s="8"/>
      <c r="M115" s="8"/>
      <c r="N115" s="8"/>
      <c r="O115" s="8"/>
      <c r="P115" s="8"/>
      <c r="Q115" s="9">
        <v>2</v>
      </c>
      <c r="R115" s="9">
        <v>5</v>
      </c>
      <c r="S115" s="9">
        <v>18</v>
      </c>
      <c r="T115" s="9">
        <v>1281</v>
      </c>
      <c r="U115" s="9">
        <v>2.86E-2</v>
      </c>
      <c r="V115" s="9">
        <v>0.36730000000000002</v>
      </c>
      <c r="W115" s="9">
        <v>0.65900000000000003</v>
      </c>
      <c r="X115" s="8"/>
      <c r="Y115" s="8"/>
      <c r="Z115" s="8"/>
      <c r="AA115" s="8"/>
      <c r="AB115" s="8"/>
      <c r="AC115" s="8"/>
      <c r="AD115" s="8"/>
      <c r="AE115" s="9">
        <v>2</v>
      </c>
      <c r="AF115" s="9">
        <v>7</v>
      </c>
      <c r="AG115" s="9">
        <v>10</v>
      </c>
      <c r="AH115" s="9">
        <v>58</v>
      </c>
      <c r="AI115" s="9">
        <v>0.04</v>
      </c>
      <c r="AJ115" s="9">
        <v>0.2041</v>
      </c>
      <c r="AK115" s="9">
        <v>2.98E-2</v>
      </c>
      <c r="AL115" s="8"/>
      <c r="AM115" s="8"/>
      <c r="AN115" s="8"/>
      <c r="AO115" s="8"/>
      <c r="AP115" s="8"/>
      <c r="AQ115" s="8"/>
      <c r="AR115" s="8"/>
      <c r="AT115" s="6">
        <f t="shared" si="0"/>
        <v>9.875</v>
      </c>
      <c r="AU115" s="6" t="str">
        <f t="shared" si="1"/>
        <v/>
      </c>
      <c r="AV115" s="6">
        <f t="shared" si="2"/>
        <v>256.2</v>
      </c>
      <c r="AW115" s="7" t="str">
        <f t="shared" si="3"/>
        <v/>
      </c>
      <c r="AX115" s="6">
        <f t="shared" si="4"/>
        <v>8.2857142857142865</v>
      </c>
      <c r="AY115" s="6" t="str">
        <f t="shared" si="5"/>
        <v/>
      </c>
      <c r="BA115" s="6">
        <f>VLOOKUP(A115, ALL_AP_DATA!$A$2:$F$3600, 6, FALSE)</f>
        <v>175</v>
      </c>
      <c r="BB115" s="6">
        <f>VLOOKUP(A115, projmetadata!$A$2:$D$2036, 4, FALSE)</f>
        <v>8570</v>
      </c>
      <c r="BC115" s="6" t="e">
        <f t="array" aca="1" ref="BC115" ca="1">_xludf.IFS(I115&lt;&gt;0, F115/I115, P115&lt;&gt;0, M115/P115, W115&lt;&gt;0, T115/W115, AD115&lt;&gt;0, AA115/AD115, AK115&lt;&gt;0, AH115/AK115, AR115&lt;&gt;0, AO115/AR115, TRUE, 0)</f>
        <v>#NAME?</v>
      </c>
      <c r="BE115" s="6" t="e">
        <f t="shared" ca="1" si="19"/>
        <v>#NAME?</v>
      </c>
      <c r="BF115" s="6" t="e">
        <f t="shared" ca="1" si="20"/>
        <v>#NAME?</v>
      </c>
      <c r="BG115" s="6">
        <f t="shared" si="21"/>
        <v>0.22683780630105019</v>
      </c>
      <c r="BH115" s="6">
        <f>VLOOKUP(A115, ALL_AP_DATA!$A$2:$D$3600, 3, FALSE)</f>
        <v>15</v>
      </c>
      <c r="BI115" s="6">
        <f>VLOOKUP(A115, ALL_AP_DATA!$A$2:$E$3600, 5, FALSE)</f>
        <v>1944</v>
      </c>
      <c r="BJ115" s="6">
        <f t="shared" si="9"/>
        <v>11.108571428571429</v>
      </c>
      <c r="BK115" s="6">
        <f t="shared" si="22"/>
        <v>8.5714285714285715E-2</v>
      </c>
    </row>
    <row r="116" spans="1:63" ht="15.75" customHeight="1" x14ac:dyDescent="0.25">
      <c r="A116" s="8" t="s">
        <v>1605</v>
      </c>
      <c r="B116" s="9" t="s">
        <v>1777</v>
      </c>
      <c r="C116" s="9">
        <v>2</v>
      </c>
      <c r="D116" s="9">
        <v>6</v>
      </c>
      <c r="E116" s="9">
        <v>24</v>
      </c>
      <c r="F116" s="9">
        <v>958</v>
      </c>
      <c r="G116" s="9">
        <v>1.8499999999999999E-2</v>
      </c>
      <c r="H116" s="9">
        <v>8.5099999999999995E-2</v>
      </c>
      <c r="I116" s="9">
        <v>2.8799999999999999E-2</v>
      </c>
      <c r="J116" s="8"/>
      <c r="K116" s="8"/>
      <c r="L116" s="8"/>
      <c r="M116" s="8"/>
      <c r="N116" s="8"/>
      <c r="O116" s="8"/>
      <c r="P116" s="8"/>
      <c r="Q116" s="9">
        <v>30</v>
      </c>
      <c r="R116" s="9">
        <v>139</v>
      </c>
      <c r="S116" s="9">
        <v>252</v>
      </c>
      <c r="T116" s="9">
        <v>28206</v>
      </c>
      <c r="U116" s="9">
        <v>0.42899999999999999</v>
      </c>
      <c r="V116" s="9">
        <v>0.89359999999999995</v>
      </c>
      <c r="W116" s="9">
        <v>0.84809999999999997</v>
      </c>
      <c r="X116" s="8"/>
      <c r="Y116" s="8"/>
      <c r="Z116" s="8"/>
      <c r="AA116" s="8"/>
      <c r="AB116" s="8"/>
      <c r="AC116" s="8"/>
      <c r="AD116" s="8"/>
      <c r="AE116" s="9">
        <v>2</v>
      </c>
      <c r="AF116" s="9">
        <v>7</v>
      </c>
      <c r="AG116" s="9">
        <v>19</v>
      </c>
      <c r="AH116" s="9">
        <v>1167</v>
      </c>
      <c r="AI116" s="9">
        <v>2.1600000000000001E-2</v>
      </c>
      <c r="AJ116" s="9">
        <v>6.7400000000000002E-2</v>
      </c>
      <c r="AK116" s="9">
        <v>3.5099999999999999E-2</v>
      </c>
      <c r="AL116" s="8"/>
      <c r="AM116" s="8"/>
      <c r="AN116" s="8"/>
      <c r="AO116" s="8"/>
      <c r="AP116" s="8"/>
      <c r="AQ116" s="8"/>
      <c r="AR116" s="8"/>
      <c r="AT116" s="6">
        <f t="shared" si="0"/>
        <v>159.66666666666666</v>
      </c>
      <c r="AU116" s="6" t="str">
        <f t="shared" si="1"/>
        <v/>
      </c>
      <c r="AV116" s="6">
        <f t="shared" si="2"/>
        <v>202.92086330935251</v>
      </c>
      <c r="AW116" s="7" t="str">
        <f t="shared" si="3"/>
        <v/>
      </c>
      <c r="AX116" s="6">
        <f t="shared" si="4"/>
        <v>166.71428571428572</v>
      </c>
      <c r="AY116" s="6" t="str">
        <f t="shared" si="5"/>
        <v/>
      </c>
      <c r="BA116" s="6">
        <f>VLOOKUP(A116, ALL_AP_DATA!$A$2:$F$3600, 6, FALSE)</f>
        <v>324</v>
      </c>
      <c r="BB116" s="6">
        <f>VLOOKUP(A116, projmetadata!$A$2:$D$2036, 4, FALSE)</f>
        <v>13146</v>
      </c>
      <c r="BC116" s="6" t="e">
        <f t="array" aca="1" ref="BC116" ca="1">_xludf.IFS(I116&lt;&gt;0, F116/I116, P116&lt;&gt;0, M116/P116, W116&lt;&gt;0, T116/W116, AD116&lt;&gt;0, AA116/AD116, AK116&lt;&gt;0, AH116/AK116, AR116&lt;&gt;0, AO116/AR116, TRUE, 0)</f>
        <v>#NAME?</v>
      </c>
      <c r="BE116" s="6" t="e">
        <f t="shared" ca="1" si="19"/>
        <v>#NAME?</v>
      </c>
      <c r="BF116" s="6" t="e">
        <f t="shared" ca="1" si="20"/>
        <v>#NAME?</v>
      </c>
      <c r="BG116" s="6">
        <f t="shared" si="21"/>
        <v>2.5298189563365283</v>
      </c>
      <c r="BH116" s="6">
        <f>VLOOKUP(A116, ALL_AP_DATA!$A$2:$D$3600, 3, FALSE)</f>
        <v>142</v>
      </c>
      <c r="BI116" s="6">
        <f>VLOOKUP(A116, ALL_AP_DATA!$A$2:$E$3600, 5, FALSE)</f>
        <v>33257</v>
      </c>
      <c r="BJ116" s="6">
        <f t="shared" si="9"/>
        <v>102.64506172839506</v>
      </c>
      <c r="BK116" s="6">
        <f t="shared" si="22"/>
        <v>0.43827160493827161</v>
      </c>
    </row>
    <row r="117" spans="1:63" ht="15.75" customHeight="1" x14ac:dyDescent="0.25">
      <c r="A117" s="8" t="s">
        <v>1606</v>
      </c>
      <c r="B117" s="9" t="s">
        <v>1777</v>
      </c>
      <c r="C117" s="9">
        <v>3</v>
      </c>
      <c r="D117" s="9">
        <v>8</v>
      </c>
      <c r="E117" s="9">
        <v>128</v>
      </c>
      <c r="F117" s="9">
        <v>2629</v>
      </c>
      <c r="G117" s="9">
        <v>1.2500000000000001E-2</v>
      </c>
      <c r="H117" s="9">
        <v>0.39019999999999999</v>
      </c>
      <c r="I117" s="9">
        <v>0.10299999999999999</v>
      </c>
      <c r="J117" s="8"/>
      <c r="K117" s="8"/>
      <c r="L117" s="8"/>
      <c r="M117" s="8"/>
      <c r="N117" s="8"/>
      <c r="O117" s="8"/>
      <c r="P117" s="8"/>
      <c r="Q117" s="9">
        <v>27</v>
      </c>
      <c r="R117" s="9">
        <v>179</v>
      </c>
      <c r="S117" s="9">
        <v>295</v>
      </c>
      <c r="T117" s="9">
        <v>19315</v>
      </c>
      <c r="U117" s="9">
        <v>0.28010000000000002</v>
      </c>
      <c r="V117" s="9">
        <v>0.89939999999999998</v>
      </c>
      <c r="W117" s="9">
        <v>0.7571</v>
      </c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T117" s="6">
        <f t="shared" si="0"/>
        <v>328.625</v>
      </c>
      <c r="AU117" s="6" t="str">
        <f t="shared" si="1"/>
        <v/>
      </c>
      <c r="AV117" s="6">
        <f t="shared" si="2"/>
        <v>107.90502793296089</v>
      </c>
      <c r="AW117" s="7" t="str">
        <f t="shared" si="3"/>
        <v/>
      </c>
      <c r="AX117" s="6" t="str">
        <f t="shared" si="4"/>
        <v/>
      </c>
      <c r="AY117" s="6" t="str">
        <f t="shared" si="5"/>
        <v/>
      </c>
      <c r="BA117" s="6">
        <f>VLOOKUP(A117, ALL_AP_DATA!$A$2:$F$3600, 6, FALSE)</f>
        <v>639</v>
      </c>
      <c r="BB117" s="6">
        <f>VLOOKUP(A117, projmetadata!$A$2:$D$2036, 4, FALSE)</f>
        <v>19415</v>
      </c>
      <c r="BC117" s="6" t="e">
        <f t="array" aca="1" ref="BC117" ca="1">_xludf.IFS(I117&lt;&gt;0, F117/I117, P117&lt;&gt;0, M117/P117, W117&lt;&gt;0, T117/W117, AD117&lt;&gt;0, AA117/AD117, AK117&lt;&gt;0, AH117/AK117, AR117&lt;&gt;0, AO117/AR117, TRUE, 0)</f>
        <v>#NAME?</v>
      </c>
      <c r="BE117" s="6" t="e">
        <f t="shared" ca="1" si="19"/>
        <v>#NAME?</v>
      </c>
      <c r="BF117" s="6" t="e">
        <f t="shared" ca="1" si="20"/>
        <v>#NAME?</v>
      </c>
      <c r="BG117" s="6">
        <f t="shared" si="21"/>
        <v>1.3140870460983776</v>
      </c>
      <c r="BH117" s="6">
        <f>VLOOKUP(A117, ALL_AP_DATA!$A$2:$D$3600, 3, FALSE)</f>
        <v>179</v>
      </c>
      <c r="BI117" s="6">
        <f>VLOOKUP(A117, ALL_AP_DATA!$A$2:$E$3600, 5, FALSE)</f>
        <v>25513</v>
      </c>
      <c r="BJ117" s="6">
        <f t="shared" si="9"/>
        <v>39.926447574334901</v>
      </c>
      <c r="BK117" s="6">
        <f t="shared" si="22"/>
        <v>0.28012519561815336</v>
      </c>
    </row>
    <row r="118" spans="1:63" ht="15.75" customHeight="1" x14ac:dyDescent="0.25">
      <c r="A118" s="8" t="s">
        <v>1607</v>
      </c>
      <c r="B118" s="9" t="s">
        <v>1777</v>
      </c>
      <c r="C118" s="9">
        <v>4</v>
      </c>
      <c r="D118" s="9">
        <v>9</v>
      </c>
      <c r="E118" s="9">
        <v>54</v>
      </c>
      <c r="F118" s="9">
        <v>2559</v>
      </c>
      <c r="G118" s="9">
        <v>1.6199999999999999E-2</v>
      </c>
      <c r="H118" s="9">
        <v>0.1371</v>
      </c>
      <c r="I118" s="9">
        <v>3.5200000000000002E-2</v>
      </c>
      <c r="J118" s="8"/>
      <c r="K118" s="8"/>
      <c r="L118" s="8"/>
      <c r="M118" s="8"/>
      <c r="N118" s="8"/>
      <c r="O118" s="8"/>
      <c r="P118" s="8"/>
      <c r="Q118" s="9">
        <v>46</v>
      </c>
      <c r="R118" s="9">
        <v>280</v>
      </c>
      <c r="S118" s="9">
        <v>354</v>
      </c>
      <c r="T118" s="9">
        <v>64420</v>
      </c>
      <c r="U118" s="9">
        <v>0.50270000000000004</v>
      </c>
      <c r="V118" s="9">
        <v>0.89849999999999997</v>
      </c>
      <c r="W118" s="9">
        <v>0.88619999999999999</v>
      </c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T118" s="6">
        <f t="shared" si="0"/>
        <v>284.33333333333331</v>
      </c>
      <c r="AU118" s="6" t="str">
        <f t="shared" si="1"/>
        <v/>
      </c>
      <c r="AV118" s="6">
        <f t="shared" si="2"/>
        <v>230.07142857142858</v>
      </c>
      <c r="AW118" s="7" t="str">
        <f t="shared" si="3"/>
        <v/>
      </c>
      <c r="AX118" s="6" t="str">
        <f t="shared" si="4"/>
        <v/>
      </c>
      <c r="AY118" s="6" t="str">
        <f t="shared" si="5"/>
        <v/>
      </c>
      <c r="BA118" s="6">
        <f>VLOOKUP(A118, ALL_AP_DATA!$A$2:$F$3600, 6, FALSE)</f>
        <v>557</v>
      </c>
      <c r="BB118" s="6">
        <f>VLOOKUP(A118, projmetadata!$A$2:$D$2036, 4, FALSE)</f>
        <v>13274</v>
      </c>
      <c r="BC118" s="6" t="e">
        <f t="array" aca="1" ref="BC118" ca="1">_xludf.IFS(I118&lt;&gt;0, F118/I118, P118&lt;&gt;0, M118/P118, W118&lt;&gt;0, T118/W118, AD118&lt;&gt;0, AA118/AD118, AK118&lt;&gt;0, AH118/AK118, AR118&lt;&gt;0, AO118/AR118, TRUE, 0)</f>
        <v>#NAME?</v>
      </c>
      <c r="BE118" s="6" t="e">
        <f t="shared" ca="1" si="19"/>
        <v>#NAME?</v>
      </c>
      <c r="BF118" s="6" t="e">
        <f t="shared" ca="1" si="20"/>
        <v>#NAME?</v>
      </c>
      <c r="BG118" s="6">
        <f t="shared" si="21"/>
        <v>5.4764200693084222</v>
      </c>
      <c r="BH118" s="6">
        <f>VLOOKUP(A118, ALL_AP_DATA!$A$2:$D$3600, 3, FALSE)</f>
        <v>284</v>
      </c>
      <c r="BI118" s="6">
        <f>VLOOKUP(A118, ALL_AP_DATA!$A$2:$E$3600, 5, FALSE)</f>
        <v>72694</v>
      </c>
      <c r="BJ118" s="6">
        <f t="shared" si="9"/>
        <v>130.50987432675043</v>
      </c>
      <c r="BK118" s="6">
        <f t="shared" si="22"/>
        <v>0.50987432675044886</v>
      </c>
    </row>
    <row r="119" spans="1:63" ht="15.75" customHeight="1" x14ac:dyDescent="0.25">
      <c r="A119" s="8" t="s">
        <v>1608</v>
      </c>
      <c r="B119" s="9" t="s">
        <v>1777</v>
      </c>
      <c r="C119" s="9">
        <v>209</v>
      </c>
      <c r="D119" s="9">
        <v>604</v>
      </c>
      <c r="E119" s="9">
        <v>2273</v>
      </c>
      <c r="F119" s="9">
        <v>92124</v>
      </c>
      <c r="G119" s="9">
        <v>4.2299999999999997E-2</v>
      </c>
      <c r="H119" s="9">
        <v>0.17860000000000001</v>
      </c>
      <c r="I119" s="9">
        <v>7.3099999999999998E-2</v>
      </c>
      <c r="J119" s="9">
        <v>19</v>
      </c>
      <c r="K119" s="9">
        <v>130</v>
      </c>
      <c r="L119" s="9">
        <v>1224</v>
      </c>
      <c r="M119" s="9">
        <v>42056</v>
      </c>
      <c r="N119" s="9">
        <v>9.1000000000000004E-3</v>
      </c>
      <c r="O119" s="9">
        <v>9.6199999999999994E-2</v>
      </c>
      <c r="P119" s="9">
        <v>3.3399999999999999E-2</v>
      </c>
      <c r="Q119" s="9">
        <v>934</v>
      </c>
      <c r="R119" s="9">
        <v>4654</v>
      </c>
      <c r="S119" s="9">
        <v>11595</v>
      </c>
      <c r="T119" s="9">
        <v>1022314</v>
      </c>
      <c r="U119" s="9">
        <v>0.32619999999999999</v>
      </c>
      <c r="V119" s="9">
        <v>0.91110000000000002</v>
      </c>
      <c r="W119" s="9">
        <v>0.81079999999999997</v>
      </c>
      <c r="X119" s="9">
        <v>16</v>
      </c>
      <c r="Y119" s="9">
        <v>142</v>
      </c>
      <c r="Z119" s="9">
        <v>459</v>
      </c>
      <c r="AA119" s="9">
        <v>16025</v>
      </c>
      <c r="AB119" s="9">
        <v>0.01</v>
      </c>
      <c r="AC119" s="9">
        <v>3.61E-2</v>
      </c>
      <c r="AD119" s="9">
        <v>1.2699999999999999E-2</v>
      </c>
      <c r="AE119" s="9">
        <v>41</v>
      </c>
      <c r="AF119" s="9">
        <v>122</v>
      </c>
      <c r="AG119" s="9">
        <v>683</v>
      </c>
      <c r="AH119" s="9">
        <v>27232</v>
      </c>
      <c r="AI119" s="9">
        <v>8.6E-3</v>
      </c>
      <c r="AJ119" s="9">
        <v>5.3699999999999998E-2</v>
      </c>
      <c r="AK119" s="9">
        <v>2.1600000000000001E-2</v>
      </c>
      <c r="AL119" s="8"/>
      <c r="AM119" s="8"/>
      <c r="AN119" s="8"/>
      <c r="AO119" s="8"/>
      <c r="AP119" s="8"/>
      <c r="AQ119" s="8"/>
      <c r="AR119" s="8"/>
      <c r="AT119" s="6">
        <f t="shared" si="0"/>
        <v>152.52317880794703</v>
      </c>
      <c r="AU119" s="6">
        <f t="shared" si="1"/>
        <v>323.50769230769231</v>
      </c>
      <c r="AV119" s="6">
        <f t="shared" si="2"/>
        <v>219.66351525569402</v>
      </c>
      <c r="AW119" s="7">
        <f t="shared" si="3"/>
        <v>112.85211267605634</v>
      </c>
      <c r="AX119" s="6">
        <f t="shared" si="4"/>
        <v>223.21311475409837</v>
      </c>
      <c r="AY119" s="6" t="str">
        <f t="shared" si="5"/>
        <v/>
      </c>
      <c r="BA119" s="6">
        <f>VLOOKUP(A119, ALL_AP_DATA!$A$2:$F$3600, 6, FALSE)</f>
        <v>14267</v>
      </c>
      <c r="BB119" s="6">
        <f>VLOOKUP(A119, projmetadata!$A$2:$D$2036, 4, FALSE)</f>
        <v>1062453</v>
      </c>
      <c r="BC119" s="6" t="e">
        <f t="array" aca="1" ref="BC119" ca="1">_xludf.IFS(I119&lt;&gt;0, F119/I119, P119&lt;&gt;0, M119/P119, W119&lt;&gt;0, T119/W119, AD119&lt;&gt;0, AA119/AD119, AK119&lt;&gt;0, AH119/AK119, AR119&lt;&gt;0, AO119/AR119, TRUE, 0)</f>
        <v>#NAME?</v>
      </c>
      <c r="BE119" s="6" t="e">
        <f t="shared" ca="1" si="19"/>
        <v>#NAME?</v>
      </c>
      <c r="BF119" s="6" t="e">
        <f t="shared" ca="1" si="20"/>
        <v>#NAME?</v>
      </c>
      <c r="BG119" s="6">
        <f t="shared" si="21"/>
        <v>1.1867452019054019</v>
      </c>
      <c r="BH119" s="6">
        <f>VLOOKUP(A119, ALL_AP_DATA!$A$2:$D$3600, 3, FALSE)</f>
        <v>4976</v>
      </c>
      <c r="BI119" s="6">
        <f>VLOOKUP(A119, ALL_AP_DATA!$A$2:$E$3600, 5, FALSE)</f>
        <v>1260861</v>
      </c>
      <c r="BJ119" s="6">
        <f t="shared" si="9"/>
        <v>88.376042615826734</v>
      </c>
      <c r="BK119" s="6">
        <f t="shared" si="22"/>
        <v>0.34877689773603421</v>
      </c>
    </row>
    <row r="120" spans="1:63" ht="15.75" customHeight="1" x14ac:dyDescent="0.25">
      <c r="A120" s="8" t="s">
        <v>1609</v>
      </c>
      <c r="B120" s="9" t="s">
        <v>1777</v>
      </c>
      <c r="C120" s="9">
        <v>17</v>
      </c>
      <c r="D120" s="9">
        <v>56</v>
      </c>
      <c r="E120" s="9">
        <v>22</v>
      </c>
      <c r="F120" s="9">
        <v>519</v>
      </c>
      <c r="G120" s="9">
        <v>4.8399999999999999E-2</v>
      </c>
      <c r="H120" s="9">
        <v>0.18329999999999999</v>
      </c>
      <c r="I120" s="9">
        <v>2.8000000000000001E-2</v>
      </c>
      <c r="J120" s="8"/>
      <c r="K120" s="8"/>
      <c r="L120" s="8"/>
      <c r="M120" s="8"/>
      <c r="N120" s="8"/>
      <c r="O120" s="8"/>
      <c r="P120" s="8"/>
      <c r="Q120" s="9">
        <v>8</v>
      </c>
      <c r="R120" s="9">
        <v>32</v>
      </c>
      <c r="S120" s="9">
        <v>52</v>
      </c>
      <c r="T120" s="9">
        <v>10815</v>
      </c>
      <c r="U120" s="9">
        <v>2.76E-2</v>
      </c>
      <c r="V120" s="9">
        <v>0.43330000000000002</v>
      </c>
      <c r="W120" s="9">
        <v>0.58309999999999995</v>
      </c>
      <c r="X120" s="8"/>
      <c r="Y120" s="8"/>
      <c r="Z120" s="8"/>
      <c r="AA120" s="8"/>
      <c r="AB120" s="8"/>
      <c r="AC120" s="8"/>
      <c r="AD120" s="8"/>
      <c r="AE120" s="9">
        <v>2</v>
      </c>
      <c r="AF120" s="9">
        <v>5</v>
      </c>
      <c r="AG120" s="9">
        <v>2</v>
      </c>
      <c r="AH120" s="9">
        <v>27</v>
      </c>
      <c r="AI120" s="9">
        <v>4.3E-3</v>
      </c>
      <c r="AJ120" s="9">
        <v>1.67E-2</v>
      </c>
      <c r="AK120" s="9">
        <v>1.5E-3</v>
      </c>
      <c r="AL120" s="8"/>
      <c r="AM120" s="8"/>
      <c r="AN120" s="8"/>
      <c r="AO120" s="8"/>
      <c r="AP120" s="8"/>
      <c r="AQ120" s="8"/>
      <c r="AR120" s="8"/>
      <c r="AT120" s="6">
        <f t="shared" si="0"/>
        <v>9.2678571428571423</v>
      </c>
      <c r="AU120" s="6" t="str">
        <f t="shared" si="1"/>
        <v/>
      </c>
      <c r="AV120" s="6">
        <f t="shared" si="2"/>
        <v>337.96875</v>
      </c>
      <c r="AW120" s="7" t="str">
        <f t="shared" si="3"/>
        <v/>
      </c>
      <c r="AX120" s="6">
        <f t="shared" si="4"/>
        <v>5.4</v>
      </c>
      <c r="AY120" s="6" t="str">
        <f t="shared" si="5"/>
        <v/>
      </c>
      <c r="BA120" s="6">
        <f>VLOOKUP(A120, ALL_AP_DATA!$A$2:$F$3600, 6, FALSE)</f>
        <v>1158</v>
      </c>
      <c r="BB120" s="6">
        <f>VLOOKUP(A120, projmetadata!$A$2:$D$2036, 4, FALSE)</f>
        <v>93961</v>
      </c>
      <c r="BC120" s="6" t="e">
        <f t="array" aca="1" ref="BC120" ca="1">_xludf.IFS(I120&lt;&gt;0, F120/I120, P120&lt;&gt;0, M120/P120, W120&lt;&gt;0, T120/W120, AD120&lt;&gt;0, AA120/AD120, AK120&lt;&gt;0, AH120/AK120, AR120&lt;&gt;0, AO120/AR120, TRUE, 0)</f>
        <v>#NAME?</v>
      </c>
      <c r="BE120" s="6" t="e">
        <f t="shared" ca="1" si="19"/>
        <v>#NAME?</v>
      </c>
      <c r="BF120" s="6" t="e">
        <f t="shared" ca="1" si="20"/>
        <v>#NAME?</v>
      </c>
      <c r="BG120" s="6">
        <f t="shared" si="21"/>
        <v>0.19740104937154776</v>
      </c>
      <c r="BH120" s="6">
        <f>VLOOKUP(A120, ALL_AP_DATA!$A$2:$D$3600, 3, FALSE)</f>
        <v>88</v>
      </c>
      <c r="BI120" s="6">
        <f>VLOOKUP(A120, ALL_AP_DATA!$A$2:$E$3600, 5, FALSE)</f>
        <v>18548</v>
      </c>
      <c r="BJ120" s="6">
        <f t="shared" si="9"/>
        <v>16.017271157167531</v>
      </c>
      <c r="BK120" s="6">
        <f t="shared" si="22"/>
        <v>7.599309153713299E-2</v>
      </c>
    </row>
    <row r="121" spans="1:63" ht="15.75" customHeight="1" x14ac:dyDescent="0.25">
      <c r="A121" s="8" t="s">
        <v>1610</v>
      </c>
      <c r="B121" s="9" t="s">
        <v>1777</v>
      </c>
      <c r="C121" s="9">
        <v>9</v>
      </c>
      <c r="D121" s="9">
        <v>22</v>
      </c>
      <c r="E121" s="9">
        <v>24</v>
      </c>
      <c r="F121" s="9">
        <v>572</v>
      </c>
      <c r="G121" s="9">
        <v>5.6300000000000003E-2</v>
      </c>
      <c r="H121" s="9">
        <v>9.1999999999999998E-2</v>
      </c>
      <c r="I121" s="9">
        <v>1.1599999999999999E-2</v>
      </c>
      <c r="J121" s="8"/>
      <c r="K121" s="8"/>
      <c r="L121" s="8"/>
      <c r="M121" s="8"/>
      <c r="N121" s="8"/>
      <c r="O121" s="8"/>
      <c r="P121" s="8"/>
      <c r="Q121" s="9">
        <v>23</v>
      </c>
      <c r="R121" s="9">
        <v>110</v>
      </c>
      <c r="S121" s="9">
        <v>226</v>
      </c>
      <c r="T121" s="9">
        <v>43741</v>
      </c>
      <c r="U121" s="9">
        <v>0.28129999999999999</v>
      </c>
      <c r="V121" s="9">
        <v>0.8659</v>
      </c>
      <c r="W121" s="9">
        <v>0.88570000000000004</v>
      </c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T121" s="6">
        <f t="shared" si="0"/>
        <v>26</v>
      </c>
      <c r="AU121" s="6" t="str">
        <f t="shared" si="1"/>
        <v/>
      </c>
      <c r="AV121" s="6">
        <f t="shared" si="2"/>
        <v>397.64545454545453</v>
      </c>
      <c r="AW121" s="7" t="str">
        <f t="shared" si="3"/>
        <v/>
      </c>
      <c r="AX121" s="6" t="str">
        <f t="shared" si="4"/>
        <v/>
      </c>
      <c r="AY121" s="6" t="str">
        <f t="shared" si="5"/>
        <v/>
      </c>
      <c r="BA121" s="6">
        <f>VLOOKUP(A121, ALL_AP_DATA!$A$2:$F$3600, 6, FALSE)</f>
        <v>391</v>
      </c>
      <c r="BB121" s="6">
        <f>VLOOKUP(A121, projmetadata!$A$2:$D$2036, 4, FALSE)</f>
        <v>38180</v>
      </c>
      <c r="BC121" s="6" t="e">
        <f t="array" aca="1" ref="BC121" ca="1">_xludf.IFS(I121&lt;&gt;0, F121/I121, P121&lt;&gt;0, M121/P121, W121&lt;&gt;0, T121/W121, AD121&lt;&gt;0, AA121/AD121, AK121&lt;&gt;0, AH121/AK121, AR121&lt;&gt;0, AO121/AR121, TRUE, 0)</f>
        <v>#NAME?</v>
      </c>
      <c r="BE121" s="6" t="e">
        <f t="shared" ca="1" si="19"/>
        <v>#NAME?</v>
      </c>
      <c r="BF121" s="6" t="e">
        <f t="shared" ca="1" si="20"/>
        <v>#NAME?</v>
      </c>
      <c r="BG121" s="6">
        <f t="shared" si="21"/>
        <v>1.2935044525929806</v>
      </c>
      <c r="BH121" s="6">
        <f>VLOOKUP(A121, ALL_AP_DATA!$A$2:$D$3600, 3, FALSE)</f>
        <v>128</v>
      </c>
      <c r="BI121" s="6">
        <f>VLOOKUP(A121, ALL_AP_DATA!$A$2:$E$3600, 5, FALSE)</f>
        <v>49386</v>
      </c>
      <c r="BJ121" s="6">
        <f t="shared" si="9"/>
        <v>126.30690537084399</v>
      </c>
      <c r="BK121" s="6">
        <f t="shared" si="22"/>
        <v>0.32736572890025578</v>
      </c>
    </row>
    <row r="122" spans="1:63" ht="15.75" customHeight="1" x14ac:dyDescent="0.25">
      <c r="A122" s="8" t="s">
        <v>1611</v>
      </c>
      <c r="B122" s="9" t="s">
        <v>1777</v>
      </c>
      <c r="C122" s="9">
        <v>3</v>
      </c>
      <c r="D122" s="9">
        <v>6</v>
      </c>
      <c r="E122" s="9">
        <v>26</v>
      </c>
      <c r="F122" s="9">
        <v>420</v>
      </c>
      <c r="G122" s="9">
        <v>2.4299999999999999E-2</v>
      </c>
      <c r="H122" s="9">
        <v>7.9799999999999996E-2</v>
      </c>
      <c r="I122" s="9">
        <v>1.9099999999999999E-2</v>
      </c>
      <c r="J122" s="8"/>
      <c r="K122" s="8"/>
      <c r="L122" s="8"/>
      <c r="M122" s="8"/>
      <c r="N122" s="8"/>
      <c r="O122" s="8"/>
      <c r="P122" s="8"/>
      <c r="Q122" s="9">
        <v>19</v>
      </c>
      <c r="R122" s="9">
        <v>125</v>
      </c>
      <c r="S122" s="9">
        <v>267</v>
      </c>
      <c r="T122" s="9">
        <v>19029</v>
      </c>
      <c r="U122" s="9">
        <v>0.50609999999999999</v>
      </c>
      <c r="V122" s="9">
        <v>0.81899999999999995</v>
      </c>
      <c r="W122" s="9">
        <v>0.8659</v>
      </c>
      <c r="X122" s="9">
        <v>3</v>
      </c>
      <c r="Y122" s="9">
        <v>24</v>
      </c>
      <c r="Z122" s="9">
        <v>72</v>
      </c>
      <c r="AA122" s="9">
        <v>2317</v>
      </c>
      <c r="AB122" s="9">
        <v>9.7199999999999995E-2</v>
      </c>
      <c r="AC122" s="9">
        <v>0.22090000000000001</v>
      </c>
      <c r="AD122" s="9">
        <v>0.10539999999999999</v>
      </c>
      <c r="AE122" s="9">
        <v>1</v>
      </c>
      <c r="AF122" s="9">
        <v>3</v>
      </c>
      <c r="AG122" s="9">
        <v>21</v>
      </c>
      <c r="AH122" s="9">
        <v>218</v>
      </c>
      <c r="AI122" s="9">
        <v>1.21E-2</v>
      </c>
      <c r="AJ122" s="9">
        <v>6.4399999999999999E-2</v>
      </c>
      <c r="AK122" s="9">
        <v>9.9000000000000008E-3</v>
      </c>
      <c r="AL122" s="8"/>
      <c r="AM122" s="8"/>
      <c r="AN122" s="8"/>
      <c r="AO122" s="8"/>
      <c r="AP122" s="8"/>
      <c r="AQ122" s="8"/>
      <c r="AR122" s="8"/>
      <c r="AT122" s="6">
        <f t="shared" si="0"/>
        <v>70</v>
      </c>
      <c r="AU122" s="6" t="str">
        <f t="shared" si="1"/>
        <v/>
      </c>
      <c r="AV122" s="6">
        <f t="shared" si="2"/>
        <v>152.232</v>
      </c>
      <c r="AW122" s="7">
        <f t="shared" si="3"/>
        <v>96.541666666666671</v>
      </c>
      <c r="AX122" s="6">
        <f t="shared" si="4"/>
        <v>72.666666666666671</v>
      </c>
      <c r="AY122" s="6" t="str">
        <f t="shared" si="5"/>
        <v/>
      </c>
      <c r="BA122" s="6">
        <f>VLOOKUP(A122, ALL_AP_DATA!$A$2:$F$3600, 6, FALSE)</f>
        <v>247</v>
      </c>
      <c r="BB122" s="6">
        <f>VLOOKUP(A122, projmetadata!$A$2:$D$2036, 4, FALSE)</f>
        <v>12066</v>
      </c>
      <c r="BC122" s="6" t="e">
        <f t="array" aca="1" ref="BC122" ca="1">_xludf.IFS(I122&lt;&gt;0, F122/I122, P122&lt;&gt;0, M122/P122, W122&lt;&gt;0, T122/W122, AD122&lt;&gt;0, AA122/AD122, AK122&lt;&gt;0, AH122/AK122, AR122&lt;&gt;0, AO122/AR122, TRUE, 0)</f>
        <v>#NAME?</v>
      </c>
      <c r="BE122" s="6" t="e">
        <f t="shared" ca="1" si="19"/>
        <v>#NAME?</v>
      </c>
      <c r="BF122" s="6" t="e">
        <f t="shared" ca="1" si="20"/>
        <v>#NAME?</v>
      </c>
      <c r="BG122" s="6">
        <f t="shared" si="21"/>
        <v>1.8213160948118681</v>
      </c>
      <c r="BH122" s="6">
        <f>VLOOKUP(A122, ALL_AP_DATA!$A$2:$D$3600, 3, FALSE)</f>
        <v>130</v>
      </c>
      <c r="BI122" s="6">
        <f>VLOOKUP(A122, ALL_AP_DATA!$A$2:$E$3600, 5, FALSE)</f>
        <v>21976</v>
      </c>
      <c r="BJ122" s="6">
        <f t="shared" si="9"/>
        <v>88.97165991902834</v>
      </c>
      <c r="BK122" s="6">
        <f t="shared" si="22"/>
        <v>0.52631578947368418</v>
      </c>
    </row>
    <row r="123" spans="1:63" ht="15.75" customHeight="1" x14ac:dyDescent="0.25">
      <c r="A123" s="8" t="s">
        <v>1612</v>
      </c>
      <c r="B123" s="9" t="s">
        <v>1777</v>
      </c>
      <c r="C123" s="9">
        <v>1</v>
      </c>
      <c r="D123" s="9">
        <v>5</v>
      </c>
      <c r="E123" s="9">
        <v>31</v>
      </c>
      <c r="F123" s="9">
        <v>302</v>
      </c>
      <c r="G123" s="9">
        <v>2.9899999999999999E-2</v>
      </c>
      <c r="H123" s="9">
        <v>0.14419999999999999</v>
      </c>
      <c r="I123" s="9">
        <v>9.74E-2</v>
      </c>
      <c r="J123" s="8"/>
      <c r="K123" s="8"/>
      <c r="L123" s="8"/>
      <c r="M123" s="8"/>
      <c r="N123" s="8"/>
      <c r="O123" s="8"/>
      <c r="P123" s="8"/>
      <c r="Q123" s="9">
        <v>7</v>
      </c>
      <c r="R123" s="9">
        <v>44</v>
      </c>
      <c r="S123" s="9">
        <v>169</v>
      </c>
      <c r="T123" s="9">
        <v>2248</v>
      </c>
      <c r="U123" s="9">
        <v>0.26350000000000001</v>
      </c>
      <c r="V123" s="9">
        <v>0.78600000000000003</v>
      </c>
      <c r="W123" s="9">
        <v>0.72519999999999996</v>
      </c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T123" s="6">
        <f t="shared" si="0"/>
        <v>60.4</v>
      </c>
      <c r="AU123" s="6" t="str">
        <f t="shared" si="1"/>
        <v/>
      </c>
      <c r="AV123" s="6">
        <f t="shared" si="2"/>
        <v>51.090909090909093</v>
      </c>
      <c r="AW123" s="7" t="str">
        <f t="shared" si="3"/>
        <v/>
      </c>
      <c r="AX123" s="6" t="str">
        <f t="shared" si="4"/>
        <v/>
      </c>
      <c r="AY123" s="6" t="str">
        <f t="shared" si="5"/>
        <v/>
      </c>
      <c r="BA123" s="6">
        <f>VLOOKUP(A123, ALL_AP_DATA!$A$2:$F$3600, 6, FALSE)</f>
        <v>167</v>
      </c>
      <c r="BB123" s="6">
        <f>VLOOKUP(A123, projmetadata!$A$2:$D$2036, 4, FALSE)</f>
        <v>9644</v>
      </c>
      <c r="BC123" s="6" t="e">
        <f t="array" aca="1" ref="BC123" ca="1">_xludf.IFS(I123&lt;&gt;0, F123/I123, P123&lt;&gt;0, M123/P123, W123&lt;&gt;0, T123/W123, AD123&lt;&gt;0, AA123/AD123, AK123&lt;&gt;0, AH123/AK123, AR123&lt;&gt;0, AO123/AR123, TRUE, 0)</f>
        <v>#NAME?</v>
      </c>
      <c r="BE123" s="6" t="e">
        <f t="shared" ca="1" si="19"/>
        <v>#NAME?</v>
      </c>
      <c r="BF123" s="6" t="e">
        <f t="shared" ca="1" si="20"/>
        <v>#NAME?</v>
      </c>
      <c r="BG123" s="6">
        <f t="shared" si="21"/>
        <v>0.32144338448776444</v>
      </c>
      <c r="BH123" s="6">
        <f>VLOOKUP(A123, ALL_AP_DATA!$A$2:$D$3600, 3, FALSE)</f>
        <v>46</v>
      </c>
      <c r="BI123" s="6">
        <f>VLOOKUP(A123, ALL_AP_DATA!$A$2:$E$3600, 5, FALSE)</f>
        <v>3100</v>
      </c>
      <c r="BJ123" s="6">
        <f t="shared" si="9"/>
        <v>18.562874251497007</v>
      </c>
      <c r="BK123" s="6">
        <f t="shared" si="22"/>
        <v>0.27544910179640719</v>
      </c>
    </row>
    <row r="124" spans="1:63" ht="15.75" customHeight="1" x14ac:dyDescent="0.25">
      <c r="A124" s="8" t="s">
        <v>1613</v>
      </c>
      <c r="B124" s="9" t="s">
        <v>1777</v>
      </c>
      <c r="C124" s="9">
        <v>8</v>
      </c>
      <c r="D124" s="9">
        <v>21</v>
      </c>
      <c r="E124" s="9">
        <v>107</v>
      </c>
      <c r="F124" s="9">
        <v>3717</v>
      </c>
      <c r="G124" s="9">
        <v>1.9E-2</v>
      </c>
      <c r="H124" s="9">
        <v>0.1842</v>
      </c>
      <c r="I124" s="9">
        <v>5.8400000000000001E-2</v>
      </c>
      <c r="J124" s="8"/>
      <c r="K124" s="8"/>
      <c r="L124" s="8"/>
      <c r="M124" s="8"/>
      <c r="N124" s="8"/>
      <c r="O124" s="8"/>
      <c r="P124" s="8"/>
      <c r="Q124" s="9">
        <v>71</v>
      </c>
      <c r="R124" s="9">
        <v>327</v>
      </c>
      <c r="S124" s="9">
        <v>506</v>
      </c>
      <c r="T124" s="9">
        <v>57561</v>
      </c>
      <c r="U124" s="9">
        <v>0.29649999999999999</v>
      </c>
      <c r="V124" s="9">
        <v>0.87090000000000001</v>
      </c>
      <c r="W124" s="9">
        <v>0.90369999999999995</v>
      </c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T124" s="6">
        <f t="shared" si="0"/>
        <v>177</v>
      </c>
      <c r="AU124" s="6" t="str">
        <f t="shared" si="1"/>
        <v/>
      </c>
      <c r="AV124" s="6">
        <f t="shared" si="2"/>
        <v>176.02752293577981</v>
      </c>
      <c r="AW124" s="7" t="str">
        <f t="shared" si="3"/>
        <v/>
      </c>
      <c r="AX124" s="6" t="str">
        <f t="shared" si="4"/>
        <v/>
      </c>
      <c r="AY124" s="6" t="str">
        <f t="shared" si="5"/>
        <v/>
      </c>
      <c r="BA124" s="6">
        <f>VLOOKUP(A124, ALL_AP_DATA!$A$2:$F$3600, 6, FALSE)</f>
        <v>1103</v>
      </c>
      <c r="BB124" s="6">
        <f>VLOOKUP(A124, projmetadata!$A$2:$D$2036, 4, FALSE)</f>
        <v>28489</v>
      </c>
      <c r="BC124" s="6" t="e">
        <f t="array" aca="1" ref="BC124" ca="1">_xludf.IFS(I124&lt;&gt;0, F124/I124, P124&lt;&gt;0, M124/P124, W124&lt;&gt;0, T124/W124, AD124&lt;&gt;0, AA124/AD124, AK124&lt;&gt;0, AH124/AK124, AR124&lt;&gt;0, AO124/AR124, TRUE, 0)</f>
        <v>#NAME?</v>
      </c>
      <c r="BE124" s="6" t="e">
        <f t="shared" ca="1" si="19"/>
        <v>#NAME?</v>
      </c>
      <c r="BF124" s="6" t="e">
        <f t="shared" ca="1" si="20"/>
        <v>#NAME?</v>
      </c>
      <c r="BG124" s="6">
        <f t="shared" si="21"/>
        <v>2.2356699076836675</v>
      </c>
      <c r="BH124" s="6">
        <f>VLOOKUP(A124, ALL_AP_DATA!$A$2:$D$3600, 3, FALSE)</f>
        <v>333</v>
      </c>
      <c r="BI124" s="6">
        <f>VLOOKUP(A124, ALL_AP_DATA!$A$2:$E$3600, 5, FALSE)</f>
        <v>63692</v>
      </c>
      <c r="BJ124" s="6">
        <f t="shared" si="9"/>
        <v>57.744333635539441</v>
      </c>
      <c r="BK124" s="6">
        <f t="shared" si="22"/>
        <v>0.30190389845874888</v>
      </c>
    </row>
    <row r="125" spans="1:63" ht="15.75" customHeight="1" x14ac:dyDescent="0.25">
      <c r="A125" s="8" t="s">
        <v>1614</v>
      </c>
      <c r="B125" s="9" t="s">
        <v>1777</v>
      </c>
      <c r="C125" s="9">
        <v>9</v>
      </c>
      <c r="D125" s="9">
        <v>34</v>
      </c>
      <c r="E125" s="9">
        <v>240</v>
      </c>
      <c r="F125" s="9">
        <v>7662</v>
      </c>
      <c r="G125" s="9">
        <v>6.9500000000000006E-2</v>
      </c>
      <c r="H125" s="9">
        <v>0.36199999999999999</v>
      </c>
      <c r="I125" s="9">
        <v>0.3357</v>
      </c>
      <c r="J125" s="8"/>
      <c r="K125" s="8"/>
      <c r="L125" s="8"/>
      <c r="M125" s="8"/>
      <c r="N125" s="8"/>
      <c r="O125" s="8"/>
      <c r="P125" s="8"/>
      <c r="Q125" s="9">
        <v>19</v>
      </c>
      <c r="R125" s="9">
        <v>131</v>
      </c>
      <c r="S125" s="9">
        <v>609</v>
      </c>
      <c r="T125" s="9">
        <v>20278</v>
      </c>
      <c r="U125" s="9">
        <v>0.26790000000000003</v>
      </c>
      <c r="V125" s="9">
        <v>0.91859999999999997</v>
      </c>
      <c r="W125" s="9">
        <v>0.88829999999999998</v>
      </c>
      <c r="X125" s="8"/>
      <c r="Y125" s="8"/>
      <c r="Z125" s="8"/>
      <c r="AA125" s="8"/>
      <c r="AB125" s="8"/>
      <c r="AC125" s="8"/>
      <c r="AD125" s="8"/>
      <c r="AE125" s="9">
        <v>3</v>
      </c>
      <c r="AF125" s="9">
        <v>16</v>
      </c>
      <c r="AG125" s="9">
        <v>118</v>
      </c>
      <c r="AH125" s="9">
        <v>2218</v>
      </c>
      <c r="AI125" s="9">
        <v>3.27E-2</v>
      </c>
      <c r="AJ125" s="9">
        <v>0.17799999999999999</v>
      </c>
      <c r="AK125" s="9">
        <v>9.7199999999999995E-2</v>
      </c>
      <c r="AL125" s="8"/>
      <c r="AM125" s="8"/>
      <c r="AN125" s="8"/>
      <c r="AO125" s="8"/>
      <c r="AP125" s="8"/>
      <c r="AQ125" s="8"/>
      <c r="AR125" s="8"/>
      <c r="AT125" s="6">
        <f t="shared" si="0"/>
        <v>225.35294117647058</v>
      </c>
      <c r="AU125" s="6" t="str">
        <f t="shared" si="1"/>
        <v/>
      </c>
      <c r="AV125" s="6">
        <f t="shared" si="2"/>
        <v>154.79389312977099</v>
      </c>
      <c r="AW125" s="7" t="str">
        <f t="shared" si="3"/>
        <v/>
      </c>
      <c r="AX125" s="6">
        <f t="shared" si="4"/>
        <v>138.625</v>
      </c>
      <c r="AY125" s="6" t="str">
        <f t="shared" si="5"/>
        <v/>
      </c>
      <c r="BA125" s="6">
        <f>VLOOKUP(A125, ALL_AP_DATA!$A$2:$F$3600, 6, FALSE)</f>
        <v>489</v>
      </c>
      <c r="BB125" s="6">
        <f>VLOOKUP(A125, projmetadata!$A$2:$D$2036, 4, FALSE)</f>
        <v>43475</v>
      </c>
      <c r="BC125" s="6" t="e">
        <f t="array" aca="1" ref="BC125" ca="1">_xludf.IFS(I125&lt;&gt;0, F125/I125, P125&lt;&gt;0, M125/P125, W125&lt;&gt;0, T125/W125, AD125&lt;&gt;0, AA125/AD125, AK125&lt;&gt;0, AH125/AK125, AR125&lt;&gt;0, AO125/AR125, TRUE, 0)</f>
        <v>#NAME?</v>
      </c>
      <c r="BE125" s="6" t="e">
        <f t="shared" ca="1" si="19"/>
        <v>#NAME?</v>
      </c>
      <c r="BF125" s="6" t="e">
        <f t="shared" ca="1" si="20"/>
        <v>#NAME?</v>
      </c>
      <c r="BG125" s="6">
        <f t="shared" si="21"/>
        <v>0.52506037952846463</v>
      </c>
      <c r="BH125" s="6">
        <f>VLOOKUP(A125, ALL_AP_DATA!$A$2:$D$3600, 3, FALSE)</f>
        <v>141</v>
      </c>
      <c r="BI125" s="6">
        <f>VLOOKUP(A125, ALL_AP_DATA!$A$2:$E$3600, 5, FALSE)</f>
        <v>22827</v>
      </c>
      <c r="BJ125" s="6">
        <f t="shared" si="9"/>
        <v>46.680981595092021</v>
      </c>
      <c r="BK125" s="6">
        <f t="shared" si="22"/>
        <v>0.28834355828220859</v>
      </c>
    </row>
    <row r="126" spans="1:63" ht="15.75" customHeight="1" x14ac:dyDescent="0.25">
      <c r="A126" s="8" t="s">
        <v>1615</v>
      </c>
      <c r="B126" s="9" t="s">
        <v>1777</v>
      </c>
      <c r="C126" s="9">
        <v>1</v>
      </c>
      <c r="D126" s="9">
        <v>9</v>
      </c>
      <c r="E126" s="9">
        <v>8</v>
      </c>
      <c r="F126" s="9">
        <v>91</v>
      </c>
      <c r="G126" s="9">
        <v>5.6300000000000003E-2</v>
      </c>
      <c r="H126" s="9">
        <v>1.29E-2</v>
      </c>
      <c r="I126" s="9">
        <v>5.8999999999999999E-3</v>
      </c>
      <c r="J126" s="8"/>
      <c r="K126" s="8"/>
      <c r="L126" s="8"/>
      <c r="M126" s="8"/>
      <c r="N126" s="8"/>
      <c r="O126" s="8"/>
      <c r="P126" s="8"/>
      <c r="Q126" s="9">
        <v>11</v>
      </c>
      <c r="R126" s="9">
        <v>49</v>
      </c>
      <c r="S126" s="9">
        <v>543</v>
      </c>
      <c r="T126" s="9">
        <v>14154</v>
      </c>
      <c r="U126" s="9">
        <v>0.30630000000000002</v>
      </c>
      <c r="V126" s="9">
        <v>0.87719999999999998</v>
      </c>
      <c r="W126" s="9">
        <v>0.91159999999999997</v>
      </c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T126" s="6">
        <f t="shared" si="0"/>
        <v>10.111111111111111</v>
      </c>
      <c r="AU126" s="6" t="str">
        <f t="shared" si="1"/>
        <v/>
      </c>
      <c r="AV126" s="6">
        <f t="shared" si="2"/>
        <v>288.85714285714283</v>
      </c>
      <c r="AW126" s="7" t="str">
        <f t="shared" si="3"/>
        <v/>
      </c>
      <c r="AX126" s="6" t="str">
        <f t="shared" si="4"/>
        <v/>
      </c>
      <c r="AY126" s="6" t="str">
        <f t="shared" si="5"/>
        <v/>
      </c>
      <c r="BA126" s="6">
        <f>VLOOKUP(A126, ALL_AP_DATA!$A$2:$F$3600, 6, FALSE)</f>
        <v>160</v>
      </c>
      <c r="BB126" s="6">
        <f>VLOOKUP(A126, projmetadata!$A$2:$D$2036, 4, FALSE)</f>
        <v>12080</v>
      </c>
      <c r="BC126" s="6" t="e">
        <f t="array" aca="1" ref="BC126" ca="1">_xludf.IFS(I126&lt;&gt;0, F126/I126, P126&lt;&gt;0, M126/P126, W126&lt;&gt;0, T126/W126, AD126&lt;&gt;0, AA126/AD126, AK126&lt;&gt;0, AH126/AK126, AR126&lt;&gt;0, AO126/AR126, TRUE, 0)</f>
        <v>#NAME?</v>
      </c>
      <c r="BE126" s="6" t="e">
        <f t="shared" ca="1" si="19"/>
        <v>#NAME?</v>
      </c>
      <c r="BF126" s="6" t="e">
        <f t="shared" ca="1" si="20"/>
        <v>#NAME?</v>
      </c>
      <c r="BG126" s="6">
        <f t="shared" si="21"/>
        <v>1.2853476821192054</v>
      </c>
      <c r="BH126" s="6">
        <f>VLOOKUP(A126, ALL_AP_DATA!$A$2:$D$3600, 3, FALSE)</f>
        <v>57</v>
      </c>
      <c r="BI126" s="6">
        <f>VLOOKUP(A126, ALL_AP_DATA!$A$2:$E$3600, 5, FALSE)</f>
        <v>15527</v>
      </c>
      <c r="BJ126" s="6">
        <f t="shared" si="9"/>
        <v>97.043750000000003</v>
      </c>
      <c r="BK126" s="6">
        <f t="shared" si="22"/>
        <v>0.35625000000000001</v>
      </c>
    </row>
    <row r="127" spans="1:63" ht="15.75" customHeight="1" x14ac:dyDescent="0.25">
      <c r="A127" s="8" t="s">
        <v>1616</v>
      </c>
      <c r="B127" s="9" t="s">
        <v>1777</v>
      </c>
      <c r="C127" s="9">
        <v>5</v>
      </c>
      <c r="D127" s="9">
        <v>12</v>
      </c>
      <c r="E127" s="9">
        <v>44</v>
      </c>
      <c r="F127" s="9">
        <v>1707</v>
      </c>
      <c r="G127" s="9">
        <v>3.2000000000000001E-2</v>
      </c>
      <c r="H127" s="9">
        <v>9.5399999999999999E-2</v>
      </c>
      <c r="I127" s="9">
        <v>3.6600000000000001E-2</v>
      </c>
      <c r="J127" s="8"/>
      <c r="K127" s="8"/>
      <c r="L127" s="8"/>
      <c r="M127" s="8"/>
      <c r="N127" s="8"/>
      <c r="O127" s="8"/>
      <c r="P127" s="8"/>
      <c r="Q127" s="9">
        <v>44</v>
      </c>
      <c r="R127" s="9">
        <v>209</v>
      </c>
      <c r="S127" s="9">
        <v>392</v>
      </c>
      <c r="T127" s="9">
        <v>38667</v>
      </c>
      <c r="U127" s="9">
        <v>0.55730000000000002</v>
      </c>
      <c r="V127" s="9">
        <v>0.85029999999999994</v>
      </c>
      <c r="W127" s="9">
        <v>0.83009999999999995</v>
      </c>
      <c r="X127" s="8"/>
      <c r="Y127" s="8"/>
      <c r="Z127" s="8"/>
      <c r="AA127" s="8"/>
      <c r="AB127" s="8"/>
      <c r="AC127" s="8"/>
      <c r="AD127" s="8"/>
      <c r="AE127" s="9">
        <v>6</v>
      </c>
      <c r="AF127" s="9">
        <v>20</v>
      </c>
      <c r="AG127" s="9">
        <v>75</v>
      </c>
      <c r="AH127" s="9">
        <v>6207</v>
      </c>
      <c r="AI127" s="9">
        <v>5.33E-2</v>
      </c>
      <c r="AJ127" s="9">
        <v>0.16270000000000001</v>
      </c>
      <c r="AK127" s="9">
        <v>0.1333</v>
      </c>
      <c r="AL127" s="9">
        <v>2</v>
      </c>
      <c r="AM127" s="9">
        <v>25</v>
      </c>
      <c r="AN127" s="9">
        <v>100</v>
      </c>
      <c r="AO127" s="9">
        <v>5904</v>
      </c>
      <c r="AP127" s="9">
        <v>6.6699999999999995E-2</v>
      </c>
      <c r="AQ127" s="9">
        <v>0.21690000000000001</v>
      </c>
      <c r="AR127" s="9">
        <v>0.1268</v>
      </c>
      <c r="AT127" s="6">
        <f t="shared" si="0"/>
        <v>142.25</v>
      </c>
      <c r="AU127" s="6" t="str">
        <f t="shared" si="1"/>
        <v/>
      </c>
      <c r="AV127" s="6">
        <f t="shared" si="2"/>
        <v>185.00956937799043</v>
      </c>
      <c r="AW127" s="7" t="str">
        <f t="shared" si="3"/>
        <v/>
      </c>
      <c r="AX127" s="6">
        <f t="shared" si="4"/>
        <v>310.35000000000002</v>
      </c>
      <c r="AY127" s="6">
        <f t="shared" si="5"/>
        <v>236.16</v>
      </c>
      <c r="BA127" s="6">
        <f>VLOOKUP(A127, ALL_AP_DATA!$A$2:$F$3600, 6, FALSE)</f>
        <v>375</v>
      </c>
      <c r="BB127" s="6">
        <f>VLOOKUP(A127, projmetadata!$A$2:$D$2036, 4, FALSE)</f>
        <v>40064</v>
      </c>
      <c r="BC127" s="6" t="e">
        <f t="array" aca="1" ref="BC127" ca="1">_xludf.IFS(I127&lt;&gt;0, F127/I127, P127&lt;&gt;0, M127/P127, W127&lt;&gt;0, T127/W127, AD127&lt;&gt;0, AA127/AD127, AK127&lt;&gt;0, AH127/AK127, AR127&lt;&gt;0, AO127/AR127, TRUE, 0)</f>
        <v>#NAME?</v>
      </c>
      <c r="BE127" s="6" t="e">
        <f t="shared" ca="1" si="19"/>
        <v>#NAME?</v>
      </c>
      <c r="BF127" s="6" t="e">
        <f t="shared" ca="1" si="20"/>
        <v>#NAME?</v>
      </c>
      <c r="BG127" s="6">
        <f t="shared" si="21"/>
        <v>1.1626148162939298</v>
      </c>
      <c r="BH127" s="6">
        <f>VLOOKUP(A127, ALL_AP_DATA!$A$2:$D$3600, 3, FALSE)</f>
        <v>215</v>
      </c>
      <c r="BI127" s="6">
        <f>VLOOKUP(A127, ALL_AP_DATA!$A$2:$E$3600, 5, FALSE)</f>
        <v>46579</v>
      </c>
      <c r="BJ127" s="6">
        <f t="shared" si="9"/>
        <v>124.21066666666667</v>
      </c>
      <c r="BK127" s="6">
        <f t="shared" si="22"/>
        <v>0.57333333333333336</v>
      </c>
    </row>
    <row r="128" spans="1:63" ht="15.75" customHeight="1" x14ac:dyDescent="0.25">
      <c r="A128" s="8" t="s">
        <v>1617</v>
      </c>
      <c r="B128" s="9" t="s">
        <v>1777</v>
      </c>
      <c r="C128" s="9">
        <v>4</v>
      </c>
      <c r="D128" s="9">
        <v>9</v>
      </c>
      <c r="E128" s="9">
        <v>8</v>
      </c>
      <c r="F128" s="9">
        <v>644</v>
      </c>
      <c r="G128" s="9">
        <v>4.6199999999999998E-2</v>
      </c>
      <c r="H128" s="9">
        <v>0.15379999999999999</v>
      </c>
      <c r="I128" s="9">
        <v>7.2099999999999997E-2</v>
      </c>
      <c r="J128" s="8"/>
      <c r="K128" s="8"/>
      <c r="L128" s="8"/>
      <c r="M128" s="8"/>
      <c r="N128" s="8"/>
      <c r="O128" s="8"/>
      <c r="P128" s="8"/>
      <c r="Q128" s="9">
        <v>11</v>
      </c>
      <c r="R128" s="9">
        <v>44</v>
      </c>
      <c r="S128" s="9">
        <v>37</v>
      </c>
      <c r="T128" s="9">
        <v>5133</v>
      </c>
      <c r="U128" s="9">
        <v>0.22559999999999999</v>
      </c>
      <c r="V128" s="9">
        <v>0.71150000000000002</v>
      </c>
      <c r="W128" s="9">
        <v>0.5746</v>
      </c>
      <c r="X128" s="9">
        <v>6</v>
      </c>
      <c r="Y128" s="9">
        <v>26</v>
      </c>
      <c r="Z128" s="9">
        <v>16</v>
      </c>
      <c r="AA128" s="9">
        <v>678</v>
      </c>
      <c r="AB128" s="9">
        <v>0.1333</v>
      </c>
      <c r="AC128" s="9">
        <v>0.30769999999999997</v>
      </c>
      <c r="AD128" s="9">
        <v>7.5899999999999995E-2</v>
      </c>
      <c r="AE128" s="9">
        <v>2</v>
      </c>
      <c r="AF128" s="9">
        <v>18</v>
      </c>
      <c r="AG128" s="9">
        <v>13</v>
      </c>
      <c r="AH128" s="9">
        <v>1937</v>
      </c>
      <c r="AI128" s="9">
        <v>9.2299999999999993E-2</v>
      </c>
      <c r="AJ128" s="9">
        <v>0.25</v>
      </c>
      <c r="AK128" s="9">
        <v>0.21679999999999999</v>
      </c>
      <c r="AL128" s="8"/>
      <c r="AM128" s="8"/>
      <c r="AN128" s="8"/>
      <c r="AO128" s="8"/>
      <c r="AP128" s="8"/>
      <c r="AQ128" s="8"/>
      <c r="AR128" s="8"/>
      <c r="AT128" s="6">
        <f t="shared" si="0"/>
        <v>71.555555555555557</v>
      </c>
      <c r="AU128" s="6" t="str">
        <f t="shared" si="1"/>
        <v/>
      </c>
      <c r="AV128" s="6">
        <f t="shared" si="2"/>
        <v>116.65909090909091</v>
      </c>
      <c r="AW128" s="7">
        <f t="shared" si="3"/>
        <v>26.076923076923077</v>
      </c>
      <c r="AX128" s="6">
        <f t="shared" si="4"/>
        <v>107.61111111111111</v>
      </c>
      <c r="AY128" s="6" t="str">
        <f t="shared" si="5"/>
        <v/>
      </c>
      <c r="BA128" s="6">
        <f>VLOOKUP(A128, ALL_AP_DATA!$A$2:$F$3600, 6, FALSE)</f>
        <v>195</v>
      </c>
      <c r="BB128" s="6">
        <f>VLOOKUP(A128, projmetadata!$A$2:$D$2036, 4, FALSE)</f>
        <v>13627</v>
      </c>
      <c r="BC128" s="6" t="e">
        <f t="array" aca="1" ref="BC128" ca="1">_xludf.IFS(I128&lt;&gt;0, F128/I128, P128&lt;&gt;0, M128/P128, W128&lt;&gt;0, T128/W128, AD128&lt;&gt;0, AA128/AD128, AK128&lt;&gt;0, AH128/AK128, AR128&lt;&gt;0, AO128/AR128, TRUE, 0)</f>
        <v>#NAME?</v>
      </c>
      <c r="BE128" s="6" t="e">
        <f t="shared" ca="1" si="19"/>
        <v>#NAME?</v>
      </c>
      <c r="BF128" s="6" t="e">
        <f t="shared" ca="1" si="20"/>
        <v>#NAME?</v>
      </c>
      <c r="BG128" s="6">
        <f t="shared" si="21"/>
        <v>0.65553680193733033</v>
      </c>
      <c r="BH128" s="6">
        <f>VLOOKUP(A128, ALL_AP_DATA!$A$2:$D$3600, 3, FALSE)</f>
        <v>78</v>
      </c>
      <c r="BI128" s="6">
        <f>VLOOKUP(A128, ALL_AP_DATA!$A$2:$E$3600, 5, FALSE)</f>
        <v>8933</v>
      </c>
      <c r="BJ128" s="6">
        <f t="shared" si="9"/>
        <v>45.810256410256407</v>
      </c>
      <c r="BK128" s="6">
        <f t="shared" si="22"/>
        <v>0.4</v>
      </c>
    </row>
    <row r="129" spans="1:63" ht="15.75" customHeight="1" x14ac:dyDescent="0.25">
      <c r="A129" s="8" t="s">
        <v>1618</v>
      </c>
      <c r="B129" s="9" t="s">
        <v>1777</v>
      </c>
      <c r="C129" s="9">
        <v>10</v>
      </c>
      <c r="D129" s="9">
        <v>43</v>
      </c>
      <c r="E129" s="9">
        <v>44</v>
      </c>
      <c r="F129" s="9">
        <v>6797</v>
      </c>
      <c r="G129" s="9">
        <v>0.13350000000000001</v>
      </c>
      <c r="H129" s="9">
        <v>0.22220000000000001</v>
      </c>
      <c r="I129" s="9">
        <v>0.43630000000000002</v>
      </c>
      <c r="J129" s="8"/>
      <c r="K129" s="8"/>
      <c r="L129" s="8"/>
      <c r="M129" s="8"/>
      <c r="N129" s="8"/>
      <c r="O129" s="8"/>
      <c r="P129" s="8"/>
      <c r="Q129" s="9">
        <v>5</v>
      </c>
      <c r="R129" s="9">
        <v>27</v>
      </c>
      <c r="S129" s="9">
        <v>54</v>
      </c>
      <c r="T129" s="9">
        <v>1946</v>
      </c>
      <c r="U129" s="9">
        <v>8.3900000000000002E-2</v>
      </c>
      <c r="V129" s="9">
        <v>0.2727</v>
      </c>
      <c r="W129" s="9">
        <v>0.1249</v>
      </c>
      <c r="X129" s="8"/>
      <c r="Y129" s="8"/>
      <c r="Z129" s="8"/>
      <c r="AA129" s="8"/>
      <c r="AB129" s="8"/>
      <c r="AC129" s="8"/>
      <c r="AD129" s="8"/>
      <c r="AE129" s="9">
        <v>5</v>
      </c>
      <c r="AF129" s="9">
        <v>23</v>
      </c>
      <c r="AG129" s="9">
        <v>15</v>
      </c>
      <c r="AH129" s="9">
        <v>240</v>
      </c>
      <c r="AI129" s="9">
        <v>7.1400000000000005E-2</v>
      </c>
      <c r="AJ129" s="9">
        <v>7.5800000000000006E-2</v>
      </c>
      <c r="AK129" s="9">
        <v>1.54E-2</v>
      </c>
      <c r="AL129" s="8"/>
      <c r="AM129" s="8"/>
      <c r="AN129" s="8"/>
      <c r="AO129" s="8"/>
      <c r="AP129" s="8"/>
      <c r="AQ129" s="8"/>
      <c r="AR129" s="8"/>
      <c r="AT129" s="6">
        <f t="shared" si="0"/>
        <v>158.06976744186048</v>
      </c>
      <c r="AU129" s="6" t="str">
        <f t="shared" si="1"/>
        <v/>
      </c>
      <c r="AV129" s="6">
        <f t="shared" si="2"/>
        <v>72.074074074074076</v>
      </c>
      <c r="AW129" s="7" t="str">
        <f t="shared" si="3"/>
        <v/>
      </c>
      <c r="AX129" s="6">
        <f t="shared" si="4"/>
        <v>10.434782608695652</v>
      </c>
      <c r="AY129" s="6" t="str">
        <f t="shared" si="5"/>
        <v/>
      </c>
      <c r="BA129" s="6">
        <f>VLOOKUP(A129, ALL_AP_DATA!$A$2:$F$3600, 6, FALSE)</f>
        <v>322</v>
      </c>
      <c r="BB129" s="6">
        <f>VLOOKUP(A129, projmetadata!$A$2:$D$2036, 4, FALSE)</f>
        <v>120318</v>
      </c>
      <c r="BC129" s="6" t="e">
        <f t="array" aca="1" ref="BC129" ca="1">_xludf.IFS(I129&lt;&gt;0, F129/I129, P129&lt;&gt;0, M129/P129, W129&lt;&gt;0, T129/W129, AD129&lt;&gt;0, AA129/AD129, AK129&lt;&gt;0, AH129/AK129, AR129&lt;&gt;0, AO129/AR129, TRUE, 0)</f>
        <v>#NAME?</v>
      </c>
      <c r="BE129" s="6" t="e">
        <f t="shared" ca="1" si="19"/>
        <v>#NAME?</v>
      </c>
      <c r="BF129" s="6" t="e">
        <f t="shared" ca="1" si="20"/>
        <v>#NAME?</v>
      </c>
      <c r="BG129" s="6">
        <f t="shared" si="21"/>
        <v>0.12949018434481957</v>
      </c>
      <c r="BH129" s="6">
        <f>VLOOKUP(A129, ALL_AP_DATA!$A$2:$D$3600, 3, FALSE)</f>
        <v>78</v>
      </c>
      <c r="BI129" s="6">
        <f>VLOOKUP(A129, ALL_AP_DATA!$A$2:$E$3600, 5, FALSE)</f>
        <v>15580</v>
      </c>
      <c r="BJ129" s="6">
        <f t="shared" si="9"/>
        <v>48.385093167701861</v>
      </c>
      <c r="BK129" s="6">
        <f t="shared" si="22"/>
        <v>0.24223602484472051</v>
      </c>
    </row>
    <row r="130" spans="1:63" ht="15.75" customHeight="1" x14ac:dyDescent="0.25">
      <c r="A130" s="8" t="s">
        <v>1619</v>
      </c>
      <c r="B130" s="9" t="s">
        <v>1777</v>
      </c>
      <c r="C130" s="9">
        <v>16</v>
      </c>
      <c r="D130" s="9">
        <v>47</v>
      </c>
      <c r="E130" s="9">
        <v>18</v>
      </c>
      <c r="F130" s="9">
        <v>1860</v>
      </c>
      <c r="G130" s="9">
        <v>4.5900000000000003E-2</v>
      </c>
      <c r="H130" s="9">
        <v>4.3400000000000001E-2</v>
      </c>
      <c r="I130" s="9">
        <v>4.0500000000000001E-2</v>
      </c>
      <c r="J130" s="8"/>
      <c r="K130" s="8"/>
      <c r="L130" s="8"/>
      <c r="M130" s="8"/>
      <c r="N130" s="8"/>
      <c r="O130" s="8"/>
      <c r="P130" s="8"/>
      <c r="Q130" s="9">
        <v>15</v>
      </c>
      <c r="R130" s="9">
        <v>87</v>
      </c>
      <c r="S130" s="9">
        <v>136</v>
      </c>
      <c r="T130" s="9">
        <v>23959</v>
      </c>
      <c r="U130" s="9">
        <v>8.4900000000000003E-2</v>
      </c>
      <c r="V130" s="9">
        <v>0.32769999999999999</v>
      </c>
      <c r="W130" s="9">
        <v>0.52159999999999995</v>
      </c>
      <c r="X130" s="9">
        <v>7</v>
      </c>
      <c r="Y130" s="9">
        <v>122</v>
      </c>
      <c r="Z130" s="9">
        <v>1</v>
      </c>
      <c r="AA130" s="9">
        <v>9</v>
      </c>
      <c r="AB130" s="9">
        <v>0.11899999999999999</v>
      </c>
      <c r="AC130" s="9">
        <v>2.3999999999999998E-3</v>
      </c>
      <c r="AD130" s="9">
        <v>2.0000000000000001E-4</v>
      </c>
      <c r="AE130" s="9">
        <v>9</v>
      </c>
      <c r="AF130" s="9">
        <v>41</v>
      </c>
      <c r="AG130" s="9">
        <v>1</v>
      </c>
      <c r="AH130" s="9">
        <v>9</v>
      </c>
      <c r="AI130" s="9">
        <v>0.04</v>
      </c>
      <c r="AJ130" s="9">
        <v>2.3999999999999998E-3</v>
      </c>
      <c r="AK130" s="9">
        <v>2.0000000000000001E-4</v>
      </c>
      <c r="AL130" s="8"/>
      <c r="AM130" s="8"/>
      <c r="AN130" s="8"/>
      <c r="AO130" s="8"/>
      <c r="AP130" s="8"/>
      <c r="AQ130" s="8"/>
      <c r="AR130" s="8"/>
      <c r="AT130" s="6">
        <f t="shared" si="0"/>
        <v>39.574468085106382</v>
      </c>
      <c r="AU130" s="6" t="str">
        <f t="shared" si="1"/>
        <v/>
      </c>
      <c r="AV130" s="6">
        <f t="shared" si="2"/>
        <v>275.39080459770116</v>
      </c>
      <c r="AW130" s="7">
        <f t="shared" si="3"/>
        <v>7.3770491803278687E-2</v>
      </c>
      <c r="AX130" s="6">
        <f t="shared" si="4"/>
        <v>0.21951219512195122</v>
      </c>
      <c r="AY130" s="6" t="str">
        <f t="shared" si="5"/>
        <v/>
      </c>
      <c r="BA130" s="6">
        <f>VLOOKUP(A130, ALL_AP_DATA!$A$2:$F$3600, 6, FALSE)</f>
        <v>1025</v>
      </c>
      <c r="BB130" s="6">
        <f>VLOOKUP(A130, projmetadata!$A$2:$D$2036, 4, FALSE)</f>
        <v>89946</v>
      </c>
      <c r="BC130" s="6" t="e">
        <f t="array" aca="1" ref="BC130" ca="1">_xludf.IFS(I130&lt;&gt;0, F130/I130, P130&lt;&gt;0, M130/P130, W130&lt;&gt;0, T130/W130, AD130&lt;&gt;0, AA130/AD130, AK130&lt;&gt;0, AH130/AK130, AR130&lt;&gt;0, AO130/AR130, TRUE, 0)</f>
        <v>#NAME?</v>
      </c>
      <c r="BE130" s="6" t="e">
        <f t="shared" ca="1" si="19"/>
        <v>#NAME?</v>
      </c>
      <c r="BF130" s="6" t="e">
        <f t="shared" ca="1" si="20"/>
        <v>#NAME?</v>
      </c>
      <c r="BG130" s="6">
        <f t="shared" si="21"/>
        <v>0.51067307050897204</v>
      </c>
      <c r="BH130" s="6">
        <f>VLOOKUP(A130, ALL_AP_DATA!$A$2:$D$3600, 3, FALSE)</f>
        <v>253</v>
      </c>
      <c r="BI130" s="6">
        <f>VLOOKUP(A130, ALL_AP_DATA!$A$2:$E$3600, 5, FALSE)</f>
        <v>45933</v>
      </c>
      <c r="BJ130" s="6">
        <f t="shared" si="9"/>
        <v>44.812682926829268</v>
      </c>
      <c r="BK130" s="6">
        <f t="shared" si="22"/>
        <v>0.24682926829268292</v>
      </c>
    </row>
    <row r="131" spans="1:63" ht="15.75" customHeight="1" x14ac:dyDescent="0.25">
      <c r="A131" s="8" t="s">
        <v>1620</v>
      </c>
      <c r="B131" s="9" t="s">
        <v>1777</v>
      </c>
      <c r="C131" s="9">
        <v>3</v>
      </c>
      <c r="D131" s="9">
        <v>27</v>
      </c>
      <c r="E131" s="9">
        <v>20</v>
      </c>
      <c r="F131" s="9">
        <v>777</v>
      </c>
      <c r="G131" s="9">
        <v>0.1875</v>
      </c>
      <c r="H131" s="9">
        <v>0.5</v>
      </c>
      <c r="I131" s="9">
        <v>0.59819999999999995</v>
      </c>
      <c r="J131" s="8"/>
      <c r="K131" s="8"/>
      <c r="L131" s="8"/>
      <c r="M131" s="8"/>
      <c r="N131" s="8"/>
      <c r="O131" s="8"/>
      <c r="P131" s="8"/>
      <c r="Q131" s="9">
        <v>3</v>
      </c>
      <c r="R131" s="9">
        <v>10</v>
      </c>
      <c r="S131" s="9">
        <v>31</v>
      </c>
      <c r="T131" s="9">
        <v>1026</v>
      </c>
      <c r="U131" s="9">
        <v>6.9400000000000003E-2</v>
      </c>
      <c r="V131" s="9">
        <v>0.77500000000000002</v>
      </c>
      <c r="W131" s="9">
        <v>0.78979999999999995</v>
      </c>
      <c r="X131" s="9">
        <v>1</v>
      </c>
      <c r="Y131" s="9">
        <v>5</v>
      </c>
      <c r="Z131" s="9">
        <v>7</v>
      </c>
      <c r="AA131" s="9">
        <v>52</v>
      </c>
      <c r="AB131" s="9">
        <v>3.4700000000000002E-2</v>
      </c>
      <c r="AC131" s="9">
        <v>0.17499999999999999</v>
      </c>
      <c r="AD131" s="9">
        <v>0.04</v>
      </c>
      <c r="AE131" s="9">
        <v>4</v>
      </c>
      <c r="AF131" s="9">
        <v>17</v>
      </c>
      <c r="AG131" s="9">
        <v>19</v>
      </c>
      <c r="AH131" s="9">
        <v>716</v>
      </c>
      <c r="AI131" s="9">
        <v>0.1181</v>
      </c>
      <c r="AJ131" s="9">
        <v>0.47499999999999998</v>
      </c>
      <c r="AK131" s="9">
        <v>0.55120000000000002</v>
      </c>
      <c r="AL131" s="8"/>
      <c r="AM131" s="8"/>
      <c r="AN131" s="8"/>
      <c r="AO131" s="8"/>
      <c r="AP131" s="8"/>
      <c r="AQ131" s="8"/>
      <c r="AR131" s="8"/>
      <c r="AT131" s="6">
        <f t="shared" si="0"/>
        <v>28.777777777777779</v>
      </c>
      <c r="AU131" s="6" t="str">
        <f t="shared" si="1"/>
        <v/>
      </c>
      <c r="AV131" s="6">
        <f t="shared" si="2"/>
        <v>102.6</v>
      </c>
      <c r="AW131" s="7">
        <f t="shared" si="3"/>
        <v>10.4</v>
      </c>
      <c r="AX131" s="6">
        <f t="shared" si="4"/>
        <v>42.117647058823529</v>
      </c>
      <c r="AY131" s="6" t="str">
        <f t="shared" si="5"/>
        <v/>
      </c>
      <c r="BA131" s="6">
        <f>VLOOKUP(A131, ALL_AP_DATA!$A$2:$F$3600, 6, FALSE)</f>
        <v>144</v>
      </c>
      <c r="BB131" s="6">
        <f>VLOOKUP(A131, projmetadata!$A$2:$D$2036, 4, FALSE)</f>
        <v>20681</v>
      </c>
      <c r="BC131" s="6" t="e">
        <f t="array" aca="1" ref="BC131" ca="1">_xludf.IFS(I131&lt;&gt;0, F131/I131, P131&lt;&gt;0, M131/P131, W131&lt;&gt;0, T131/W131, AD131&lt;&gt;0, AA131/AD131, AK131&lt;&gt;0, AH131/AK131, AR131&lt;&gt;0, AO131/AR131, TRUE, 0)</f>
        <v>#NAME?</v>
      </c>
      <c r="BE131" s="6" t="e">
        <f t="shared" ca="1" si="19"/>
        <v>#NAME?</v>
      </c>
      <c r="BF131" s="6" t="e">
        <f t="shared" ca="1" si="20"/>
        <v>#NAME?</v>
      </c>
      <c r="BG131" s="6">
        <f t="shared" si="21"/>
        <v>6.2811276050481119E-2</v>
      </c>
      <c r="BH131" s="6">
        <f>VLOOKUP(A131, ALL_AP_DATA!$A$2:$D$3600, 3, FALSE)</f>
        <v>39</v>
      </c>
      <c r="BI131" s="6">
        <f>VLOOKUP(A131, ALL_AP_DATA!$A$2:$E$3600, 5, FALSE)</f>
        <v>1299</v>
      </c>
      <c r="BJ131" s="6">
        <f t="shared" si="9"/>
        <v>9.0208333333333339</v>
      </c>
      <c r="BK131" s="6">
        <f t="shared" si="22"/>
        <v>0.27083333333333331</v>
      </c>
    </row>
    <row r="132" spans="1:63" ht="15.75" customHeight="1" x14ac:dyDescent="0.25">
      <c r="A132" s="8" t="s">
        <v>1621</v>
      </c>
      <c r="B132" s="9" t="s">
        <v>1777</v>
      </c>
      <c r="C132" s="9">
        <v>4</v>
      </c>
      <c r="D132" s="9">
        <v>26</v>
      </c>
      <c r="E132" s="9">
        <v>169</v>
      </c>
      <c r="F132" s="9">
        <v>3234</v>
      </c>
      <c r="G132" s="9">
        <v>5.8400000000000001E-2</v>
      </c>
      <c r="H132" s="9">
        <v>0.25109999999999999</v>
      </c>
      <c r="I132" s="9">
        <v>0.124</v>
      </c>
      <c r="J132" s="8"/>
      <c r="K132" s="8"/>
      <c r="L132" s="8"/>
      <c r="M132" s="8"/>
      <c r="N132" s="8"/>
      <c r="O132" s="8"/>
      <c r="P132" s="8"/>
      <c r="Q132" s="9">
        <v>25</v>
      </c>
      <c r="R132" s="9">
        <v>83</v>
      </c>
      <c r="S132" s="9">
        <v>402</v>
      </c>
      <c r="T132" s="9">
        <v>12465</v>
      </c>
      <c r="U132" s="9">
        <v>0.1865</v>
      </c>
      <c r="V132" s="9">
        <v>0.59730000000000005</v>
      </c>
      <c r="W132" s="9">
        <v>0.4778</v>
      </c>
      <c r="X132" s="9">
        <v>1</v>
      </c>
      <c r="Y132" s="9">
        <v>9</v>
      </c>
      <c r="Z132" s="9">
        <v>92</v>
      </c>
      <c r="AA132" s="9">
        <v>1385</v>
      </c>
      <c r="AB132" s="9">
        <v>2.0199999999999999E-2</v>
      </c>
      <c r="AC132" s="9">
        <v>0.13669999999999999</v>
      </c>
      <c r="AD132" s="9">
        <v>5.3100000000000001E-2</v>
      </c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T132" s="6">
        <f t="shared" si="0"/>
        <v>124.38461538461539</v>
      </c>
      <c r="AU132" s="6" t="str">
        <f t="shared" si="1"/>
        <v/>
      </c>
      <c r="AV132" s="6">
        <f t="shared" si="2"/>
        <v>150.18072289156626</v>
      </c>
      <c r="AW132" s="7">
        <f t="shared" si="3"/>
        <v>153.88888888888889</v>
      </c>
      <c r="AX132" s="6" t="str">
        <f t="shared" si="4"/>
        <v/>
      </c>
      <c r="AY132" s="6" t="str">
        <f t="shared" si="5"/>
        <v/>
      </c>
      <c r="BA132" s="6">
        <f>VLOOKUP(A132, ALL_AP_DATA!$A$2:$F$3600, 6, FALSE)</f>
        <v>445</v>
      </c>
      <c r="BB132" s="6">
        <f>VLOOKUP(A132, projmetadata!$A$2:$D$2036, 4, FALSE)</f>
        <v>37942</v>
      </c>
      <c r="BC132" s="6" t="e">
        <f t="array" aca="1" ref="BC132" ca="1">_xludf.IFS(I132&lt;&gt;0, F132/I132, P132&lt;&gt;0, M132/P132, W132&lt;&gt;0, T132/W132, AD132&lt;&gt;0, AA132/AD132, AK132&lt;&gt;0, AH132/AK132, AR132&lt;&gt;0, AO132/AR132, TRUE, 0)</f>
        <v>#NAME?</v>
      </c>
      <c r="BE132" s="6" t="e">
        <f t="shared" ca="1" si="19"/>
        <v>#NAME?</v>
      </c>
      <c r="BF132" s="6" t="e">
        <f t="shared" ca="1" si="20"/>
        <v>#NAME?</v>
      </c>
      <c r="BG132" s="6">
        <f t="shared" si="21"/>
        <v>0.68760212956617994</v>
      </c>
      <c r="BH132" s="6">
        <f>VLOOKUP(A132, ALL_AP_DATA!$A$2:$D$3600, 3, FALSE)</f>
        <v>105</v>
      </c>
      <c r="BI132" s="6">
        <f>VLOOKUP(A132, ALL_AP_DATA!$A$2:$E$3600, 5, FALSE)</f>
        <v>26089</v>
      </c>
      <c r="BJ132" s="6">
        <f t="shared" si="9"/>
        <v>58.626966292134831</v>
      </c>
      <c r="BK132" s="6">
        <f t="shared" si="22"/>
        <v>0.23595505617977527</v>
      </c>
    </row>
    <row r="133" spans="1:63" ht="15.75" customHeight="1" x14ac:dyDescent="0.25">
      <c r="A133" s="8" t="s">
        <v>1622</v>
      </c>
      <c r="B133" s="9" t="s">
        <v>1777</v>
      </c>
      <c r="C133" s="9">
        <v>1</v>
      </c>
      <c r="D133" s="9">
        <v>15</v>
      </c>
      <c r="E133" s="9">
        <v>223</v>
      </c>
      <c r="F133" s="9">
        <v>3599</v>
      </c>
      <c r="G133" s="9">
        <v>9.1499999999999998E-2</v>
      </c>
      <c r="H133" s="9">
        <v>0.52100000000000002</v>
      </c>
      <c r="I133" s="9">
        <v>0.21049999999999999</v>
      </c>
      <c r="J133" s="9">
        <v>1</v>
      </c>
      <c r="K133" s="9">
        <v>9</v>
      </c>
      <c r="L133" s="9">
        <v>169</v>
      </c>
      <c r="M133" s="9">
        <v>2772</v>
      </c>
      <c r="N133" s="9">
        <v>5.4899999999999997E-2</v>
      </c>
      <c r="O133" s="9">
        <v>0.39489999999999997</v>
      </c>
      <c r="P133" s="9">
        <v>0.16209999999999999</v>
      </c>
      <c r="Q133" s="9">
        <v>10</v>
      </c>
      <c r="R133" s="9">
        <v>42</v>
      </c>
      <c r="S133" s="9">
        <v>341</v>
      </c>
      <c r="T133" s="9">
        <v>13098</v>
      </c>
      <c r="U133" s="9">
        <v>0.25609999999999999</v>
      </c>
      <c r="V133" s="9">
        <v>0.79669999999999996</v>
      </c>
      <c r="W133" s="9">
        <v>0.76600000000000001</v>
      </c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T133" s="6">
        <f t="shared" si="0"/>
        <v>239.93333333333334</v>
      </c>
      <c r="AU133" s="6">
        <f t="shared" si="1"/>
        <v>308</v>
      </c>
      <c r="AV133" s="6">
        <f t="shared" si="2"/>
        <v>311.85714285714283</v>
      </c>
      <c r="AW133" s="7" t="str">
        <f t="shared" si="3"/>
        <v/>
      </c>
      <c r="AX133" s="6" t="str">
        <f t="shared" si="4"/>
        <v/>
      </c>
      <c r="AY133" s="6" t="str">
        <f t="shared" si="5"/>
        <v/>
      </c>
      <c r="BA133" s="6">
        <f>VLOOKUP(A133, ALL_AP_DATA!$A$2:$F$3600, 6, FALSE)</f>
        <v>164</v>
      </c>
      <c r="BB133" s="6">
        <f>VLOOKUP(A133, projmetadata!$A$2:$D$2036, 4, FALSE)</f>
        <v>18829</v>
      </c>
      <c r="BC133" s="6" t="e">
        <f t="array" aca="1" ref="BC133" ca="1">_xludf.IFS(I133&lt;&gt;0, F133/I133, P133&lt;&gt;0, M133/P133, W133&lt;&gt;0, T133/W133, AD133&lt;&gt;0, AA133/AD133, AK133&lt;&gt;0, AH133/AK133, AR133&lt;&gt;0, AO133/AR133, TRUE, 0)</f>
        <v>#NAME?</v>
      </c>
      <c r="BE133" s="6" t="e">
        <f t="shared" ca="1" si="19"/>
        <v>#NAME?</v>
      </c>
      <c r="BF133" s="6" t="e">
        <f t="shared" ca="1" si="20"/>
        <v>#NAME?</v>
      </c>
      <c r="BG133" s="6">
        <f t="shared" si="21"/>
        <v>0.90817356205852673</v>
      </c>
      <c r="BH133" s="6">
        <f>VLOOKUP(A133, ALL_AP_DATA!$A$2:$D$3600, 3, FALSE)</f>
        <v>46</v>
      </c>
      <c r="BI133" s="6">
        <f>VLOOKUP(A133, ALL_AP_DATA!$A$2:$E$3600, 5, FALSE)</f>
        <v>17100</v>
      </c>
      <c r="BJ133" s="6">
        <f t="shared" si="9"/>
        <v>104.26829268292683</v>
      </c>
      <c r="BK133" s="6">
        <f t="shared" si="22"/>
        <v>0.28048780487804881</v>
      </c>
    </row>
    <row r="134" spans="1:63" ht="15.75" customHeight="1" x14ac:dyDescent="0.25">
      <c r="A134" s="8" t="s">
        <v>1623</v>
      </c>
      <c r="B134" s="9" t="s">
        <v>1777</v>
      </c>
      <c r="C134" s="9">
        <v>16</v>
      </c>
      <c r="D134" s="9">
        <v>96</v>
      </c>
      <c r="E134" s="9">
        <v>854</v>
      </c>
      <c r="F134" s="9">
        <v>59841</v>
      </c>
      <c r="G134" s="9">
        <v>0.12</v>
      </c>
      <c r="H134" s="9">
        <v>0.3957</v>
      </c>
      <c r="I134" s="9">
        <v>0.28370000000000001</v>
      </c>
      <c r="J134" s="9">
        <v>2</v>
      </c>
      <c r="K134" s="9">
        <v>21</v>
      </c>
      <c r="L134" s="9">
        <v>618</v>
      </c>
      <c r="M134" s="9">
        <v>33984</v>
      </c>
      <c r="N134" s="9">
        <v>2.6200000000000001E-2</v>
      </c>
      <c r="O134" s="9">
        <v>0.28639999999999999</v>
      </c>
      <c r="P134" s="9">
        <v>0.16109999999999999</v>
      </c>
      <c r="Q134" s="9">
        <v>68</v>
      </c>
      <c r="R134" s="9">
        <v>359</v>
      </c>
      <c r="S134" s="9">
        <v>2064</v>
      </c>
      <c r="T134" s="9">
        <v>194947</v>
      </c>
      <c r="U134" s="9">
        <v>0.44869999999999999</v>
      </c>
      <c r="V134" s="9">
        <v>0.95640000000000003</v>
      </c>
      <c r="W134" s="9">
        <v>0.9244</v>
      </c>
      <c r="X134" s="8"/>
      <c r="Y134" s="8"/>
      <c r="Z134" s="8"/>
      <c r="AA134" s="8"/>
      <c r="AB134" s="8"/>
      <c r="AC134" s="8"/>
      <c r="AD134" s="8"/>
      <c r="AE134" s="9">
        <v>9</v>
      </c>
      <c r="AF134" s="9">
        <v>33</v>
      </c>
      <c r="AG134" s="9">
        <v>304</v>
      </c>
      <c r="AH134" s="9">
        <v>16270</v>
      </c>
      <c r="AI134" s="9">
        <v>4.1300000000000003E-2</v>
      </c>
      <c r="AJ134" s="9">
        <v>0.1409</v>
      </c>
      <c r="AK134" s="9">
        <v>7.7100000000000002E-2</v>
      </c>
      <c r="AL134" s="9">
        <v>2</v>
      </c>
      <c r="AM134" s="9">
        <v>103</v>
      </c>
      <c r="AN134" s="9">
        <v>1525</v>
      </c>
      <c r="AO134" s="9">
        <v>117582</v>
      </c>
      <c r="AP134" s="9">
        <v>0.1288</v>
      </c>
      <c r="AQ134" s="9">
        <v>0.70669999999999999</v>
      </c>
      <c r="AR134" s="9">
        <v>0.5575</v>
      </c>
      <c r="AT134" s="6">
        <f t="shared" si="0"/>
        <v>623.34375</v>
      </c>
      <c r="AU134" s="6">
        <f t="shared" si="1"/>
        <v>1618.2857142857142</v>
      </c>
      <c r="AV134" s="6">
        <f t="shared" si="2"/>
        <v>543.02785515320329</v>
      </c>
      <c r="AW134" s="7" t="str">
        <f t="shared" si="3"/>
        <v/>
      </c>
      <c r="AX134" s="6">
        <f t="shared" si="4"/>
        <v>493.030303030303</v>
      </c>
      <c r="AY134" s="6">
        <f t="shared" si="5"/>
        <v>1141.5728155339805</v>
      </c>
      <c r="BA134" s="6">
        <f>VLOOKUP(A134, ALL_AP_DATA!$A$2:$F$3600, 6, FALSE)</f>
        <v>800</v>
      </c>
      <c r="BB134" s="6">
        <f>VLOOKUP(A134, projmetadata!$A$2:$D$2036, 4, FALSE)</f>
        <v>114420</v>
      </c>
      <c r="BC134" s="6" t="e">
        <f t="array" aca="1" ref="BC134" ca="1">_xludf.IFS(I134&lt;&gt;0, F134/I134, P134&lt;&gt;0, M134/P134, W134&lt;&gt;0, T134/W134, AD134&lt;&gt;0, AA134/AD134, AK134&lt;&gt;0, AH134/AK134, AR134&lt;&gt;0, AO134/AR134, TRUE, 0)</f>
        <v>#NAME?</v>
      </c>
      <c r="BE134" s="6" t="e">
        <f t="shared" ca="1" si="19"/>
        <v>#NAME?</v>
      </c>
      <c r="BF134" s="6" t="e">
        <f t="shared" ca="1" si="20"/>
        <v>#NAME?</v>
      </c>
      <c r="BG134" s="6">
        <f t="shared" si="21"/>
        <v>1.843209229155742</v>
      </c>
      <c r="BH134" s="6">
        <f>VLOOKUP(A134, ALL_AP_DATA!$A$2:$D$3600, 3, FALSE)</f>
        <v>409</v>
      </c>
      <c r="BI134" s="6">
        <f>VLOOKUP(A134, ALL_AP_DATA!$A$2:$E$3600, 5, FALSE)</f>
        <v>210900</v>
      </c>
      <c r="BJ134" s="6">
        <f t="shared" si="9"/>
        <v>263.625</v>
      </c>
      <c r="BK134" s="6">
        <f t="shared" si="22"/>
        <v>0.51124999999999998</v>
      </c>
    </row>
    <row r="135" spans="1:63" ht="15.75" customHeight="1" x14ac:dyDescent="0.25">
      <c r="A135" s="8" t="s">
        <v>1624</v>
      </c>
      <c r="B135" s="9" t="s">
        <v>1777</v>
      </c>
      <c r="C135" s="9">
        <v>12</v>
      </c>
      <c r="D135" s="9">
        <v>31</v>
      </c>
      <c r="E135" s="9">
        <v>57</v>
      </c>
      <c r="F135" s="9">
        <v>773</v>
      </c>
      <c r="G135" s="9">
        <v>1.7600000000000001E-2</v>
      </c>
      <c r="H135" s="9">
        <v>6.2799999999999995E-2</v>
      </c>
      <c r="I135" s="9">
        <v>1.15E-2</v>
      </c>
      <c r="J135" s="8"/>
      <c r="K135" s="8"/>
      <c r="L135" s="8"/>
      <c r="M135" s="8"/>
      <c r="N135" s="8"/>
      <c r="O135" s="8"/>
      <c r="P135" s="8"/>
      <c r="Q135" s="9">
        <v>51</v>
      </c>
      <c r="R135" s="9">
        <v>284</v>
      </c>
      <c r="S135" s="9">
        <v>786</v>
      </c>
      <c r="T135" s="9">
        <v>57503</v>
      </c>
      <c r="U135" s="9">
        <v>0.161</v>
      </c>
      <c r="V135" s="9">
        <v>0.86660000000000004</v>
      </c>
      <c r="W135" s="9">
        <v>0.85450000000000004</v>
      </c>
      <c r="X135" s="9">
        <v>13</v>
      </c>
      <c r="Y135" s="9">
        <v>99</v>
      </c>
      <c r="Z135" s="9">
        <v>135</v>
      </c>
      <c r="AA135" s="9">
        <v>2598</v>
      </c>
      <c r="AB135" s="9">
        <v>5.6099999999999997E-2</v>
      </c>
      <c r="AC135" s="9">
        <v>0.14879999999999999</v>
      </c>
      <c r="AD135" s="9">
        <v>3.8600000000000002E-2</v>
      </c>
      <c r="AE135" s="9">
        <v>8</v>
      </c>
      <c r="AF135" s="9">
        <v>22</v>
      </c>
      <c r="AG135" s="9">
        <v>0</v>
      </c>
      <c r="AH135" s="9">
        <v>0</v>
      </c>
      <c r="AI135" s="9">
        <v>1.2500000000000001E-2</v>
      </c>
      <c r="AJ135" s="9">
        <v>0</v>
      </c>
      <c r="AK135" s="9">
        <v>0</v>
      </c>
      <c r="AL135" s="8"/>
      <c r="AM135" s="8"/>
      <c r="AN135" s="8"/>
      <c r="AO135" s="8"/>
      <c r="AP135" s="8"/>
      <c r="AQ135" s="8"/>
      <c r="AR135" s="8"/>
      <c r="AT135" s="6">
        <f t="shared" si="0"/>
        <v>24.93548387096774</v>
      </c>
      <c r="AU135" s="6" t="str">
        <f t="shared" si="1"/>
        <v/>
      </c>
      <c r="AV135" s="6">
        <f t="shared" si="2"/>
        <v>202.47535211267606</v>
      </c>
      <c r="AW135" s="7">
        <f t="shared" si="3"/>
        <v>26.242424242424242</v>
      </c>
      <c r="AX135" s="6">
        <f t="shared" si="4"/>
        <v>0</v>
      </c>
      <c r="AY135" s="6" t="str">
        <f t="shared" si="5"/>
        <v/>
      </c>
      <c r="BA135" s="6">
        <f>VLOOKUP(A135, ALL_AP_DATA!$A$2:$F$3600, 6, FALSE)</f>
        <v>1764</v>
      </c>
      <c r="BB135" s="6">
        <f>VLOOKUP(A135, projmetadata!$A$2:$D$2036, 4, FALSE)</f>
        <v>45614</v>
      </c>
      <c r="BC135" s="6" t="e">
        <f t="array" aca="1" ref="BC135" ca="1">_xludf.IFS(I135&lt;&gt;0, F135/I135, P135&lt;&gt;0, M135/P135, W135&lt;&gt;0, T135/W135, AD135&lt;&gt;0, AA135/AD135, AK135&lt;&gt;0, AH135/AK135, AR135&lt;&gt;0, AO135/AR135, TRUE, 0)</f>
        <v>#NAME?</v>
      </c>
      <c r="BE135" s="6" t="e">
        <f t="shared" ca="1" si="19"/>
        <v>#NAME?</v>
      </c>
      <c r="BF135" s="6" t="e">
        <f t="shared" ca="1" si="20"/>
        <v>#NAME?</v>
      </c>
      <c r="BG135" s="6">
        <f t="shared" si="21"/>
        <v>1.4753803656772044</v>
      </c>
      <c r="BH135" s="6">
        <f>VLOOKUP(A135, ALL_AP_DATA!$A$2:$D$3600, 3, FALSE)</f>
        <v>400</v>
      </c>
      <c r="BI135" s="6">
        <f>VLOOKUP(A135, ALL_AP_DATA!$A$2:$E$3600, 5, FALSE)</f>
        <v>67298</v>
      </c>
      <c r="BJ135" s="6">
        <f t="shared" si="9"/>
        <v>38.150793650793652</v>
      </c>
      <c r="BK135" s="6">
        <f t="shared" si="22"/>
        <v>0.22675736961451248</v>
      </c>
    </row>
    <row r="136" spans="1:63" ht="15.75" customHeight="1" x14ac:dyDescent="0.25">
      <c r="A136" s="8" t="s">
        <v>1625</v>
      </c>
      <c r="B136" s="9" t="s">
        <v>1777</v>
      </c>
      <c r="C136" s="9">
        <v>5</v>
      </c>
      <c r="D136" s="9">
        <v>13</v>
      </c>
      <c r="E136" s="9">
        <v>16</v>
      </c>
      <c r="F136" s="9">
        <v>255</v>
      </c>
      <c r="G136" s="9">
        <v>7.22E-2</v>
      </c>
      <c r="H136" s="9">
        <v>0.22539999999999999</v>
      </c>
      <c r="I136" s="9">
        <v>4.02E-2</v>
      </c>
      <c r="J136" s="8"/>
      <c r="K136" s="8"/>
      <c r="L136" s="8"/>
      <c r="M136" s="8"/>
      <c r="N136" s="8"/>
      <c r="O136" s="8"/>
      <c r="P136" s="8"/>
      <c r="Q136" s="9">
        <v>4</v>
      </c>
      <c r="R136" s="9">
        <v>21</v>
      </c>
      <c r="S136" s="9">
        <v>46</v>
      </c>
      <c r="T136" s="9">
        <v>2075</v>
      </c>
      <c r="U136" s="9">
        <v>0.1167</v>
      </c>
      <c r="V136" s="9">
        <v>0.64790000000000003</v>
      </c>
      <c r="W136" s="9">
        <v>0.32729999999999998</v>
      </c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T136" s="6">
        <f t="shared" si="0"/>
        <v>19.615384615384617</v>
      </c>
      <c r="AU136" s="6" t="str">
        <f t="shared" si="1"/>
        <v/>
      </c>
      <c r="AV136" s="6">
        <f t="shared" si="2"/>
        <v>98.80952380952381</v>
      </c>
      <c r="AW136" s="7" t="str">
        <f t="shared" si="3"/>
        <v/>
      </c>
      <c r="AX136" s="6" t="str">
        <f t="shared" si="4"/>
        <v/>
      </c>
      <c r="AY136" s="6" t="str">
        <f t="shared" si="5"/>
        <v/>
      </c>
      <c r="BA136" s="6">
        <f>VLOOKUP(A136, ALL_AP_DATA!$A$2:$F$3600, 6, FALSE)</f>
        <v>180</v>
      </c>
      <c r="BB136" s="6">
        <f>VLOOKUP(A136, projmetadata!$A$2:$D$2036, 4, FALSE)</f>
        <v>21123</v>
      </c>
      <c r="BC136" s="6" t="e">
        <f t="array" aca="1" ref="BC136" ca="1">_xludf.IFS(I136&lt;&gt;0, F136/I136, P136&lt;&gt;0, M136/P136, W136&lt;&gt;0, T136/W136, AD136&lt;&gt;0, AA136/AD136, AK136&lt;&gt;0, AH136/AK136, AR136&lt;&gt;0, AO136/AR136, TRUE, 0)</f>
        <v>#NAME?</v>
      </c>
      <c r="BE136" s="6" t="e">
        <f t="shared" ca="1" si="19"/>
        <v>#NAME?</v>
      </c>
      <c r="BF136" s="6" t="e">
        <f t="shared" ca="1" si="20"/>
        <v>#NAME?</v>
      </c>
      <c r="BG136" s="6">
        <f t="shared" si="21"/>
        <v>0.30009941769634996</v>
      </c>
      <c r="BH136" s="6">
        <f>VLOOKUP(A136, ALL_AP_DATA!$A$2:$D$3600, 3, FALSE)</f>
        <v>31</v>
      </c>
      <c r="BI136" s="6">
        <f>VLOOKUP(A136, ALL_AP_DATA!$A$2:$E$3600, 5, FALSE)</f>
        <v>6339</v>
      </c>
      <c r="BJ136" s="6">
        <f t="shared" si="9"/>
        <v>35.216666666666669</v>
      </c>
      <c r="BK136" s="6">
        <f t="shared" si="22"/>
        <v>0.17222222222222222</v>
      </c>
    </row>
    <row r="137" spans="1:63" ht="15.75" customHeight="1" x14ac:dyDescent="0.25">
      <c r="A137" s="8" t="s">
        <v>1626</v>
      </c>
      <c r="B137" s="9" t="s">
        <v>1777</v>
      </c>
      <c r="C137" s="9">
        <v>2</v>
      </c>
      <c r="D137" s="9">
        <v>8</v>
      </c>
      <c r="E137" s="9">
        <v>6</v>
      </c>
      <c r="F137" s="9">
        <v>37</v>
      </c>
      <c r="G137" s="9">
        <v>3.56E-2</v>
      </c>
      <c r="H137" s="9">
        <v>2.4500000000000001E-2</v>
      </c>
      <c r="I137" s="9">
        <v>5.9999999999999995E-4</v>
      </c>
      <c r="J137" s="8"/>
      <c r="K137" s="8"/>
      <c r="L137" s="8"/>
      <c r="M137" s="8"/>
      <c r="N137" s="8"/>
      <c r="O137" s="8"/>
      <c r="P137" s="8"/>
      <c r="Q137" s="9">
        <v>8</v>
      </c>
      <c r="R137" s="9">
        <v>25</v>
      </c>
      <c r="S137" s="9">
        <v>232</v>
      </c>
      <c r="T137" s="9">
        <v>64912</v>
      </c>
      <c r="U137" s="9">
        <v>0.1111</v>
      </c>
      <c r="V137" s="9">
        <v>0.94689999999999996</v>
      </c>
      <c r="W137" s="9">
        <v>0.9849</v>
      </c>
      <c r="X137" s="8"/>
      <c r="Y137" s="8"/>
      <c r="Z137" s="8"/>
      <c r="AA137" s="8"/>
      <c r="AB137" s="8"/>
      <c r="AC137" s="8"/>
      <c r="AD137" s="8"/>
      <c r="AE137" s="9">
        <v>2</v>
      </c>
      <c r="AF137" s="9">
        <v>5</v>
      </c>
      <c r="AG137" s="9">
        <v>1</v>
      </c>
      <c r="AH137" s="9">
        <v>6</v>
      </c>
      <c r="AI137" s="9">
        <v>2.2200000000000001E-2</v>
      </c>
      <c r="AJ137" s="9">
        <v>4.1000000000000003E-3</v>
      </c>
      <c r="AK137" s="9">
        <v>1E-4</v>
      </c>
      <c r="AL137" s="8"/>
      <c r="AM137" s="8"/>
      <c r="AN137" s="8"/>
      <c r="AO137" s="8"/>
      <c r="AP137" s="8"/>
      <c r="AQ137" s="8"/>
      <c r="AR137" s="8"/>
      <c r="AT137" s="6">
        <f t="shared" si="0"/>
        <v>4.625</v>
      </c>
      <c r="AU137" s="6" t="str">
        <f t="shared" si="1"/>
        <v/>
      </c>
      <c r="AV137" s="6">
        <f t="shared" si="2"/>
        <v>2596.48</v>
      </c>
      <c r="AW137" s="7" t="str">
        <f t="shared" si="3"/>
        <v/>
      </c>
      <c r="AX137" s="6">
        <f t="shared" si="4"/>
        <v>1.2</v>
      </c>
      <c r="AY137" s="6" t="str">
        <f t="shared" si="5"/>
        <v/>
      </c>
      <c r="BA137" s="6">
        <f>VLOOKUP(A137, ALL_AP_DATA!$A$2:$F$3600, 6, FALSE)</f>
        <v>225</v>
      </c>
      <c r="BB137" s="6">
        <f>VLOOKUP(A137, projmetadata!$A$2:$D$2036, 4, FALSE)</f>
        <v>24813</v>
      </c>
      <c r="BC137" s="6" t="e">
        <f t="array" aca="1" ref="BC137" ca="1">_xludf.IFS(I137&lt;&gt;0, F137/I137, P137&lt;&gt;0, M137/P137, W137&lt;&gt;0, T137/W137, AD137&lt;&gt;0, AA137/AD137, AK137&lt;&gt;0, AH137/AK137, AR137&lt;&gt;0, AO137/AR137, TRUE, 0)</f>
        <v>#NAME?</v>
      </c>
      <c r="BE137" s="6" t="e">
        <f t="shared" ca="1" si="19"/>
        <v>#NAME?</v>
      </c>
      <c r="BF137" s="6" t="e">
        <f t="shared" ca="1" si="20"/>
        <v>#NAME?</v>
      </c>
      <c r="BG137" s="6">
        <f t="shared" si="21"/>
        <v>2.6560673840325637</v>
      </c>
      <c r="BH137" s="6">
        <f>VLOOKUP(A137, ALL_AP_DATA!$A$2:$D$3600, 3, FALSE)</f>
        <v>34</v>
      </c>
      <c r="BI137" s="6">
        <f>VLOOKUP(A137, ALL_AP_DATA!$A$2:$E$3600, 5, FALSE)</f>
        <v>65905</v>
      </c>
      <c r="BJ137" s="6">
        <f t="shared" si="9"/>
        <v>292.9111111111111</v>
      </c>
      <c r="BK137" s="6">
        <f t="shared" si="22"/>
        <v>0.15111111111111111</v>
      </c>
    </row>
    <row r="138" spans="1:63" ht="15.75" customHeight="1" x14ac:dyDescent="0.25">
      <c r="A138" s="8" t="s">
        <v>1627</v>
      </c>
      <c r="B138" s="9" t="s">
        <v>1777</v>
      </c>
      <c r="C138" s="9">
        <v>4</v>
      </c>
      <c r="D138" s="9">
        <v>51</v>
      </c>
      <c r="E138" s="9">
        <v>798</v>
      </c>
      <c r="F138" s="9">
        <v>17455</v>
      </c>
      <c r="G138" s="9">
        <v>0.11409999999999999</v>
      </c>
      <c r="H138" s="9">
        <v>0.29880000000000001</v>
      </c>
      <c r="I138" s="9">
        <v>7.2300000000000003E-2</v>
      </c>
      <c r="J138" s="9">
        <v>7</v>
      </c>
      <c r="K138" s="9">
        <v>28</v>
      </c>
      <c r="L138" s="9">
        <v>768</v>
      </c>
      <c r="M138" s="9">
        <v>23697</v>
      </c>
      <c r="N138" s="9">
        <v>6.2600000000000003E-2</v>
      </c>
      <c r="O138" s="9">
        <v>0.28749999999999998</v>
      </c>
      <c r="P138" s="9">
        <v>9.8100000000000007E-2</v>
      </c>
      <c r="Q138" s="9">
        <v>46</v>
      </c>
      <c r="R138" s="9">
        <v>255</v>
      </c>
      <c r="S138" s="9">
        <v>2544</v>
      </c>
      <c r="T138" s="9">
        <v>236567</v>
      </c>
      <c r="U138" s="9">
        <v>0.57050000000000001</v>
      </c>
      <c r="V138" s="9">
        <v>0.95250000000000001</v>
      </c>
      <c r="W138" s="9">
        <v>0.9798</v>
      </c>
      <c r="X138" s="9">
        <v>2</v>
      </c>
      <c r="Y138" s="9">
        <v>20</v>
      </c>
      <c r="Z138" s="9">
        <v>414</v>
      </c>
      <c r="AA138" s="9">
        <v>7363</v>
      </c>
      <c r="AB138" s="9">
        <v>4.4699999999999997E-2</v>
      </c>
      <c r="AC138" s="9">
        <v>0.155</v>
      </c>
      <c r="AD138" s="9">
        <v>3.0499999999999999E-2</v>
      </c>
      <c r="AE138" s="9">
        <v>4</v>
      </c>
      <c r="AF138" s="9">
        <v>15</v>
      </c>
      <c r="AG138" s="9">
        <v>360</v>
      </c>
      <c r="AH138" s="9">
        <v>5753</v>
      </c>
      <c r="AI138" s="9">
        <v>3.3599999999999998E-2</v>
      </c>
      <c r="AJ138" s="9">
        <v>0.1348</v>
      </c>
      <c r="AK138" s="9">
        <v>2.3800000000000002E-2</v>
      </c>
      <c r="AL138" s="9">
        <v>2</v>
      </c>
      <c r="AM138" s="9">
        <v>51</v>
      </c>
      <c r="AN138" s="9">
        <v>1382</v>
      </c>
      <c r="AO138" s="9">
        <v>36465</v>
      </c>
      <c r="AP138" s="9">
        <v>0.11409999999999999</v>
      </c>
      <c r="AQ138" s="9">
        <v>0.51739999999999997</v>
      </c>
      <c r="AR138" s="9">
        <v>0.151</v>
      </c>
      <c r="AT138" s="6">
        <f t="shared" si="0"/>
        <v>342.25490196078431</v>
      </c>
      <c r="AU138" s="6">
        <f t="shared" si="1"/>
        <v>846.32142857142856</v>
      </c>
      <c r="AV138" s="6">
        <f t="shared" si="2"/>
        <v>927.71372549019611</v>
      </c>
      <c r="AW138" s="7">
        <f t="shared" si="3"/>
        <v>368.15</v>
      </c>
      <c r="AX138" s="6">
        <f t="shared" si="4"/>
        <v>383.53333333333336</v>
      </c>
      <c r="AY138" s="6">
        <f t="shared" si="5"/>
        <v>715</v>
      </c>
      <c r="BA138" s="6">
        <f>VLOOKUP(A138, ALL_AP_DATA!$A$2:$F$3600, 6, FALSE)</f>
        <v>447</v>
      </c>
      <c r="BB138" s="6">
        <f>VLOOKUP(A138, projmetadata!$A$2:$D$2036, 4, FALSE)</f>
        <v>45291</v>
      </c>
      <c r="BC138" s="6" t="e">
        <f t="array" aca="1" ref="BC138" ca="1">_xludf.IFS(I138&lt;&gt;0, F138/I138, P138&lt;&gt;0, M138/P138, W138&lt;&gt;0, T138/W138, AD138&lt;&gt;0, AA138/AD138, AK138&lt;&gt;0, AH138/AK138, AR138&lt;&gt;0, AO138/AR138, TRUE, 0)</f>
        <v>#NAME?</v>
      </c>
      <c r="BE138" s="6" t="e">
        <f t="shared" ca="1" si="19"/>
        <v>#NAME?</v>
      </c>
      <c r="BF138" s="6" t="e">
        <f t="shared" ca="1" si="20"/>
        <v>#NAME?</v>
      </c>
      <c r="BG138" s="6">
        <f t="shared" si="21"/>
        <v>5.3308162769645184</v>
      </c>
      <c r="BH138" s="6">
        <f>VLOOKUP(A138, ALL_AP_DATA!$A$2:$D$3600, 3, FALSE)</f>
        <v>268</v>
      </c>
      <c r="BI138" s="6">
        <f>VLOOKUP(A138, ALL_AP_DATA!$A$2:$E$3600, 5, FALSE)</f>
        <v>241438</v>
      </c>
      <c r="BJ138" s="6">
        <f t="shared" si="9"/>
        <v>540.12975391498878</v>
      </c>
      <c r="BK138" s="6">
        <f t="shared" si="22"/>
        <v>0.59955257270693507</v>
      </c>
    </row>
    <row r="139" spans="1:63" ht="15.75" customHeight="1" x14ac:dyDescent="0.25">
      <c r="A139" s="8" t="s">
        <v>1628</v>
      </c>
      <c r="B139" s="9" t="s">
        <v>1777</v>
      </c>
      <c r="C139" s="9">
        <v>21</v>
      </c>
      <c r="D139" s="9">
        <v>70</v>
      </c>
      <c r="E139" s="9">
        <v>64</v>
      </c>
      <c r="F139" s="9">
        <v>3928</v>
      </c>
      <c r="G139" s="9">
        <v>0.13669999999999999</v>
      </c>
      <c r="H139" s="9">
        <v>0.3926</v>
      </c>
      <c r="I139" s="9">
        <v>0.42620000000000002</v>
      </c>
      <c r="J139" s="8"/>
      <c r="K139" s="8"/>
      <c r="L139" s="8"/>
      <c r="M139" s="8"/>
      <c r="N139" s="8"/>
      <c r="O139" s="8"/>
      <c r="P139" s="8"/>
      <c r="Q139" s="9">
        <v>11</v>
      </c>
      <c r="R139" s="9">
        <v>29</v>
      </c>
      <c r="S139" s="9">
        <v>74</v>
      </c>
      <c r="T139" s="9">
        <v>4984</v>
      </c>
      <c r="U139" s="9">
        <v>5.6599999999999998E-2</v>
      </c>
      <c r="V139" s="9">
        <v>0.45400000000000001</v>
      </c>
      <c r="W139" s="9">
        <v>0.54069999999999996</v>
      </c>
      <c r="X139" s="8"/>
      <c r="Y139" s="8"/>
      <c r="Z139" s="8"/>
      <c r="AA139" s="8"/>
      <c r="AB139" s="8"/>
      <c r="AC139" s="8"/>
      <c r="AD139" s="8"/>
      <c r="AE139" s="9">
        <v>20</v>
      </c>
      <c r="AF139" s="9">
        <v>67</v>
      </c>
      <c r="AG139" s="9">
        <v>56</v>
      </c>
      <c r="AH139" s="9">
        <v>3444</v>
      </c>
      <c r="AI139" s="9">
        <v>0.13089999999999999</v>
      </c>
      <c r="AJ139" s="9">
        <v>0.34360000000000002</v>
      </c>
      <c r="AK139" s="9">
        <v>0.37369999999999998</v>
      </c>
      <c r="AL139" s="8"/>
      <c r="AM139" s="8"/>
      <c r="AN139" s="8"/>
      <c r="AO139" s="8"/>
      <c r="AP139" s="8"/>
      <c r="AQ139" s="8"/>
      <c r="AR139" s="8"/>
      <c r="AT139" s="6">
        <f t="shared" si="0"/>
        <v>56.114285714285714</v>
      </c>
      <c r="AU139" s="6" t="str">
        <f t="shared" si="1"/>
        <v/>
      </c>
      <c r="AV139" s="6">
        <f t="shared" si="2"/>
        <v>171.86206896551724</v>
      </c>
      <c r="AW139" s="7" t="str">
        <f t="shared" si="3"/>
        <v/>
      </c>
      <c r="AX139" s="6">
        <f t="shared" si="4"/>
        <v>51.402985074626862</v>
      </c>
      <c r="AY139" s="6" t="str">
        <f t="shared" si="5"/>
        <v/>
      </c>
      <c r="BA139" s="6">
        <f>VLOOKUP(A139, ALL_AP_DATA!$A$2:$F$3600, 6, FALSE)</f>
        <v>512</v>
      </c>
      <c r="BB139" s="6">
        <f>VLOOKUP(A139, projmetadata!$A$2:$D$2036, 4, FALSE)</f>
        <v>56082</v>
      </c>
      <c r="BC139" s="6" t="e">
        <f t="array" aca="1" ref="BC139" ca="1">_xludf.IFS(I139&lt;&gt;0, F139/I139, P139&lt;&gt;0, M139/P139, W139&lt;&gt;0, T139/W139, AD139&lt;&gt;0, AA139/AD139, AK139&lt;&gt;0, AH139/AK139, AR139&lt;&gt;0, AO139/AR139, TRUE, 0)</f>
        <v>#NAME?</v>
      </c>
      <c r="BE139" s="6" t="e">
        <f t="shared" ca="1" si="19"/>
        <v>#NAME?</v>
      </c>
      <c r="BF139" s="6" t="e">
        <f t="shared" ca="1" si="20"/>
        <v>#NAME?</v>
      </c>
      <c r="BG139" s="6">
        <f t="shared" si="21"/>
        <v>0.16434863235975891</v>
      </c>
      <c r="BH139" s="6">
        <f>VLOOKUP(A139, ALL_AP_DATA!$A$2:$D$3600, 3, FALSE)</f>
        <v>123</v>
      </c>
      <c r="BI139" s="6">
        <f>VLOOKUP(A139, ALL_AP_DATA!$A$2:$E$3600, 5, FALSE)</f>
        <v>9217</v>
      </c>
      <c r="BJ139" s="6">
        <f t="shared" si="9"/>
        <v>18.001953125</v>
      </c>
      <c r="BK139" s="6">
        <f t="shared" si="22"/>
        <v>0.240234375</v>
      </c>
    </row>
    <row r="140" spans="1:63" ht="15.75" customHeight="1" x14ac:dyDescent="0.25">
      <c r="A140" s="8" t="s">
        <v>1629</v>
      </c>
      <c r="B140" s="9" t="s">
        <v>1777</v>
      </c>
      <c r="C140" s="9">
        <v>3</v>
      </c>
      <c r="D140" s="9">
        <v>9</v>
      </c>
      <c r="E140" s="9">
        <v>10</v>
      </c>
      <c r="F140" s="9">
        <v>59</v>
      </c>
      <c r="G140" s="9">
        <v>5.7700000000000001E-2</v>
      </c>
      <c r="H140" s="9">
        <v>8.9300000000000004E-2</v>
      </c>
      <c r="I140" s="9">
        <v>2.6800000000000001E-2</v>
      </c>
      <c r="J140" s="8"/>
      <c r="K140" s="8"/>
      <c r="L140" s="8"/>
      <c r="M140" s="8"/>
      <c r="N140" s="8"/>
      <c r="O140" s="8"/>
      <c r="P140" s="8"/>
      <c r="Q140" s="9">
        <v>8</v>
      </c>
      <c r="R140" s="9">
        <v>22</v>
      </c>
      <c r="S140" s="9">
        <v>62</v>
      </c>
      <c r="T140" s="9">
        <v>1298</v>
      </c>
      <c r="U140" s="9">
        <v>0.14099999999999999</v>
      </c>
      <c r="V140" s="9">
        <v>0.55359999999999998</v>
      </c>
      <c r="W140" s="9">
        <v>0.5897</v>
      </c>
      <c r="X140" s="9">
        <v>7</v>
      </c>
      <c r="Y140" s="9">
        <v>68</v>
      </c>
      <c r="Z140" s="9">
        <v>52</v>
      </c>
      <c r="AA140" s="9">
        <v>507</v>
      </c>
      <c r="AB140" s="9">
        <v>0.43590000000000001</v>
      </c>
      <c r="AC140" s="9">
        <v>0.46429999999999999</v>
      </c>
      <c r="AD140" s="9">
        <v>0.2303</v>
      </c>
      <c r="AE140" s="9">
        <v>1</v>
      </c>
      <c r="AF140" s="9">
        <v>2</v>
      </c>
      <c r="AG140" s="9">
        <v>2</v>
      </c>
      <c r="AH140" s="9">
        <v>9</v>
      </c>
      <c r="AI140" s="9">
        <v>1.2800000000000001E-2</v>
      </c>
      <c r="AJ140" s="9">
        <v>1.7899999999999999E-2</v>
      </c>
      <c r="AK140" s="9">
        <v>4.1000000000000003E-3</v>
      </c>
      <c r="AL140" s="8"/>
      <c r="AM140" s="8"/>
      <c r="AN140" s="8"/>
      <c r="AO140" s="8"/>
      <c r="AP140" s="8"/>
      <c r="AQ140" s="8"/>
      <c r="AR140" s="8"/>
      <c r="AT140" s="6">
        <f t="shared" si="0"/>
        <v>6.5555555555555554</v>
      </c>
      <c r="AU140" s="6" t="str">
        <f t="shared" si="1"/>
        <v/>
      </c>
      <c r="AV140" s="6">
        <f t="shared" si="2"/>
        <v>59</v>
      </c>
      <c r="AW140" s="7">
        <f t="shared" si="3"/>
        <v>7.4558823529411766</v>
      </c>
      <c r="AX140" s="6">
        <f t="shared" si="4"/>
        <v>4.5</v>
      </c>
      <c r="AY140" s="6" t="str">
        <f t="shared" si="5"/>
        <v/>
      </c>
      <c r="BA140" s="6">
        <f>VLOOKUP(A140, ALL_AP_DATA!$A$2:$F$3600, 6, FALSE)</f>
        <v>156</v>
      </c>
      <c r="BB140" s="6">
        <f>VLOOKUP(A140, projmetadata!$A$2:$D$2036, 4, FALSE)</f>
        <v>7190</v>
      </c>
      <c r="BC140" s="6" t="e">
        <f t="array" aca="1" ref="BC140" ca="1">_xludf.IFS(I140&lt;&gt;0, F140/I140, P140&lt;&gt;0, M140/P140, W140&lt;&gt;0, T140/W140, AD140&lt;&gt;0, AA140/AD140, AK140&lt;&gt;0, AH140/AK140, AR140&lt;&gt;0, AO140/AR140, TRUE, 0)</f>
        <v>#NAME?</v>
      </c>
      <c r="BE140" s="6" t="e">
        <f t="shared" ca="1" si="19"/>
        <v>#NAME?</v>
      </c>
      <c r="BF140" s="6" t="e">
        <f t="shared" ca="1" si="20"/>
        <v>#NAME?</v>
      </c>
      <c r="BG140" s="6">
        <f t="shared" si="21"/>
        <v>0.30611961057023646</v>
      </c>
      <c r="BH140" s="6">
        <f>VLOOKUP(A140, ALL_AP_DATA!$A$2:$D$3600, 3, FALSE)</f>
        <v>82</v>
      </c>
      <c r="BI140" s="6">
        <f>VLOOKUP(A140, ALL_AP_DATA!$A$2:$E$3600, 5, FALSE)</f>
        <v>2201</v>
      </c>
      <c r="BJ140" s="6">
        <f t="shared" si="9"/>
        <v>14.108974358974359</v>
      </c>
      <c r="BK140" s="6">
        <f t="shared" si="22"/>
        <v>0.52564102564102566</v>
      </c>
    </row>
    <row r="141" spans="1:63" ht="15.75" customHeight="1" x14ac:dyDescent="0.25">
      <c r="A141" s="8" t="s">
        <v>1630</v>
      </c>
      <c r="B141" s="9" t="s">
        <v>1777</v>
      </c>
      <c r="C141" s="9">
        <v>2</v>
      </c>
      <c r="D141" s="9">
        <v>20</v>
      </c>
      <c r="E141" s="9">
        <v>145</v>
      </c>
      <c r="F141" s="9">
        <v>14609</v>
      </c>
      <c r="G141" s="9">
        <v>0.14929999999999999</v>
      </c>
      <c r="H141" s="9">
        <v>0.62229999999999996</v>
      </c>
      <c r="I141" s="9">
        <v>0.32500000000000001</v>
      </c>
      <c r="J141" s="9">
        <v>7</v>
      </c>
      <c r="K141" s="9">
        <v>13</v>
      </c>
      <c r="L141" s="9">
        <v>137</v>
      </c>
      <c r="M141" s="9">
        <v>10896</v>
      </c>
      <c r="N141" s="9">
        <v>9.7000000000000003E-2</v>
      </c>
      <c r="O141" s="9">
        <v>0.58799999999999997</v>
      </c>
      <c r="P141" s="9">
        <v>0.2424</v>
      </c>
      <c r="Q141" s="9">
        <v>13</v>
      </c>
      <c r="R141" s="9">
        <v>65</v>
      </c>
      <c r="S141" s="9">
        <v>219</v>
      </c>
      <c r="T141" s="9">
        <v>29498</v>
      </c>
      <c r="U141" s="9">
        <v>0.48509999999999998</v>
      </c>
      <c r="V141" s="9">
        <v>0.93989999999999996</v>
      </c>
      <c r="W141" s="9">
        <v>0.65620000000000001</v>
      </c>
      <c r="X141" s="8"/>
      <c r="Y141" s="8"/>
      <c r="Z141" s="8"/>
      <c r="AA141" s="8"/>
      <c r="AB141" s="8"/>
      <c r="AC141" s="8"/>
      <c r="AD141" s="8"/>
      <c r="AE141" s="9">
        <v>3</v>
      </c>
      <c r="AF141" s="9">
        <v>11</v>
      </c>
      <c r="AG141" s="9">
        <v>121</v>
      </c>
      <c r="AH141" s="9">
        <v>11907</v>
      </c>
      <c r="AI141" s="9">
        <v>8.2100000000000006E-2</v>
      </c>
      <c r="AJ141" s="9">
        <v>0.51929999999999998</v>
      </c>
      <c r="AK141" s="9">
        <v>0.26490000000000002</v>
      </c>
      <c r="AL141" s="9">
        <v>3</v>
      </c>
      <c r="AM141" s="9">
        <v>41</v>
      </c>
      <c r="AN141" s="9">
        <v>176</v>
      </c>
      <c r="AO141" s="9">
        <v>24235</v>
      </c>
      <c r="AP141" s="9">
        <v>0.30599999999999999</v>
      </c>
      <c r="AQ141" s="9">
        <v>0.75539999999999996</v>
      </c>
      <c r="AR141" s="9">
        <v>0.53920000000000001</v>
      </c>
      <c r="AT141" s="6">
        <f t="shared" si="0"/>
        <v>730.45</v>
      </c>
      <c r="AU141" s="6">
        <f t="shared" si="1"/>
        <v>838.15384615384619</v>
      </c>
      <c r="AV141" s="6">
        <f t="shared" si="2"/>
        <v>453.81538461538463</v>
      </c>
      <c r="AW141" s="7" t="str">
        <f t="shared" si="3"/>
        <v/>
      </c>
      <c r="AX141" s="6">
        <f t="shared" si="4"/>
        <v>1082.4545454545455</v>
      </c>
      <c r="AY141" s="6">
        <f t="shared" si="5"/>
        <v>591.09756097560978</v>
      </c>
      <c r="BA141" s="6">
        <f>VLOOKUP(A141, ALL_AP_DATA!$A$2:$F$3600, 6, FALSE)</f>
        <v>134</v>
      </c>
      <c r="BB141" s="6">
        <f>VLOOKUP(A141, projmetadata!$A$2:$D$2036, 4, FALSE)</f>
        <v>38726</v>
      </c>
      <c r="BC141" s="6" t="e">
        <f t="array" aca="1" ref="BC141" ca="1">_xludf.IFS(I141&lt;&gt;0, F141/I141, P141&lt;&gt;0, M141/P141, W141&lt;&gt;0, T141/W141, AD141&lt;&gt;0, AA141/AD141, AK141&lt;&gt;0, AH141/AK141, AR141&lt;&gt;0, AO141/AR141, TRUE, 0)</f>
        <v>#NAME?</v>
      </c>
      <c r="BE141" s="6" t="e">
        <f t="shared" ca="1" si="19"/>
        <v>#NAME?</v>
      </c>
      <c r="BF141" s="6" t="e">
        <f t="shared" ca="1" si="20"/>
        <v>#NAME?</v>
      </c>
      <c r="BG141" s="6">
        <f t="shared" si="21"/>
        <v>1.1607188968651552</v>
      </c>
      <c r="BH141" s="6">
        <f>VLOOKUP(A141, ALL_AP_DATA!$A$2:$D$3600, 3, FALSE)</f>
        <v>68</v>
      </c>
      <c r="BI141" s="6">
        <f>VLOOKUP(A141, ALL_AP_DATA!$A$2:$E$3600, 5, FALSE)</f>
        <v>44950</v>
      </c>
      <c r="BJ141" s="6">
        <f t="shared" si="9"/>
        <v>335.44776119402985</v>
      </c>
      <c r="BK141" s="6">
        <f t="shared" si="22"/>
        <v>0.5074626865671642</v>
      </c>
    </row>
    <row r="142" spans="1:63" ht="15.75" customHeight="1" x14ac:dyDescent="0.25">
      <c r="A142" s="8" t="s">
        <v>1631</v>
      </c>
      <c r="B142" s="9" t="s">
        <v>1777</v>
      </c>
      <c r="C142" s="9">
        <v>1</v>
      </c>
      <c r="D142" s="9">
        <v>3</v>
      </c>
      <c r="E142" s="9">
        <v>0</v>
      </c>
      <c r="F142" s="9">
        <v>0</v>
      </c>
      <c r="G142" s="9">
        <v>4.0000000000000001E-3</v>
      </c>
      <c r="H142" s="9">
        <v>0</v>
      </c>
      <c r="I142" s="9">
        <v>0</v>
      </c>
      <c r="J142" s="8"/>
      <c r="K142" s="8"/>
      <c r="L142" s="8"/>
      <c r="M142" s="8"/>
      <c r="N142" s="8"/>
      <c r="O142" s="8"/>
      <c r="P142" s="8"/>
      <c r="Q142" s="9">
        <v>56</v>
      </c>
      <c r="R142" s="9">
        <v>234</v>
      </c>
      <c r="S142" s="9">
        <v>373</v>
      </c>
      <c r="T142" s="9">
        <v>47586</v>
      </c>
      <c r="U142" s="9">
        <v>0.31490000000000001</v>
      </c>
      <c r="V142" s="9">
        <v>0.8458</v>
      </c>
      <c r="W142" s="9">
        <v>0.80889999999999995</v>
      </c>
      <c r="X142" s="8"/>
      <c r="Y142" s="8"/>
      <c r="Z142" s="8"/>
      <c r="AA142" s="8"/>
      <c r="AB142" s="8"/>
      <c r="AC142" s="8"/>
      <c r="AD142" s="8"/>
      <c r="AE142" s="9">
        <v>2</v>
      </c>
      <c r="AF142" s="9">
        <v>7</v>
      </c>
      <c r="AG142" s="9">
        <v>25</v>
      </c>
      <c r="AH142" s="9">
        <v>2339</v>
      </c>
      <c r="AI142" s="9">
        <v>9.4000000000000004E-3</v>
      </c>
      <c r="AJ142" s="9">
        <v>5.67E-2</v>
      </c>
      <c r="AK142" s="9">
        <v>3.9800000000000002E-2</v>
      </c>
      <c r="AL142" s="8"/>
      <c r="AM142" s="8"/>
      <c r="AN142" s="8"/>
      <c r="AO142" s="8"/>
      <c r="AP142" s="8"/>
      <c r="AQ142" s="8"/>
      <c r="AR142" s="8"/>
      <c r="AT142" s="6">
        <f t="shared" si="0"/>
        <v>0</v>
      </c>
      <c r="AU142" s="6" t="str">
        <f t="shared" si="1"/>
        <v/>
      </c>
      <c r="AV142" s="6">
        <f t="shared" si="2"/>
        <v>203.35897435897436</v>
      </c>
      <c r="AW142" s="7" t="str">
        <f t="shared" si="3"/>
        <v/>
      </c>
      <c r="AX142" s="6">
        <f t="shared" si="4"/>
        <v>334.14285714285717</v>
      </c>
      <c r="AY142" s="6" t="str">
        <f t="shared" si="5"/>
        <v/>
      </c>
      <c r="BA142" s="6">
        <f>VLOOKUP(A142, ALL_AP_DATA!$A$2:$F$3600, 6, FALSE)</f>
        <v>743</v>
      </c>
      <c r="BB142" s="6">
        <f>VLOOKUP(A142, projmetadata!$A$2:$D$2036, 4, FALSE)</f>
        <v>47665</v>
      </c>
      <c r="BC142" s="6" t="e">
        <f t="array" aca="1" ref="BC142" ca="1">_xludf.IFS(I142&lt;&gt;0, F142/I142, P142&lt;&gt;0, M142/P142, W142&lt;&gt;0, T142/W142, AD142&lt;&gt;0, AA142/AD142, AK142&lt;&gt;0, AH142/AK142, AR142&lt;&gt;0, AO142/AR142, TRUE, 0)</f>
        <v>#NAME?</v>
      </c>
      <c r="BE142" s="6" t="e">
        <f t="shared" ca="1" si="19"/>
        <v>#NAME?</v>
      </c>
      <c r="BF142" s="6" t="e">
        <f t="shared" ca="1" si="20"/>
        <v>#NAME?</v>
      </c>
      <c r="BG142" s="6">
        <f t="shared" si="21"/>
        <v>1.2342389594041749</v>
      </c>
      <c r="BH142" s="6">
        <f>VLOOKUP(A142, ALL_AP_DATA!$A$2:$D$3600, 3, FALSE)</f>
        <v>240</v>
      </c>
      <c r="BI142" s="6">
        <f>VLOOKUP(A142, ALL_AP_DATA!$A$2:$E$3600, 5, FALSE)</f>
        <v>58830</v>
      </c>
      <c r="BJ142" s="6">
        <f t="shared" si="9"/>
        <v>79.179004037685061</v>
      </c>
      <c r="BK142" s="6">
        <f t="shared" si="22"/>
        <v>0.32301480484522205</v>
      </c>
    </row>
    <row r="143" spans="1:63" ht="15.75" customHeight="1" x14ac:dyDescent="0.25">
      <c r="A143" s="8" t="s">
        <v>1632</v>
      </c>
      <c r="B143" s="9" t="s">
        <v>1777</v>
      </c>
      <c r="C143" s="9">
        <v>10</v>
      </c>
      <c r="D143" s="9">
        <v>33</v>
      </c>
      <c r="E143" s="9">
        <v>218</v>
      </c>
      <c r="F143" s="9">
        <v>8100</v>
      </c>
      <c r="G143" s="9">
        <v>3.9899999999999998E-2</v>
      </c>
      <c r="H143" s="9">
        <v>0.28270000000000001</v>
      </c>
      <c r="I143" s="9">
        <v>3.8E-3</v>
      </c>
      <c r="J143" s="8"/>
      <c r="K143" s="8"/>
      <c r="L143" s="8"/>
      <c r="M143" s="8"/>
      <c r="N143" s="8"/>
      <c r="O143" s="8"/>
      <c r="P143" s="8"/>
      <c r="Q143" s="9">
        <v>46</v>
      </c>
      <c r="R143" s="9">
        <v>285</v>
      </c>
      <c r="S143" s="9">
        <v>709</v>
      </c>
      <c r="T143" s="9">
        <v>2130259</v>
      </c>
      <c r="U143" s="9">
        <v>0.34420000000000001</v>
      </c>
      <c r="V143" s="9">
        <v>0.91959999999999997</v>
      </c>
      <c r="W143" s="9">
        <v>0.99270000000000003</v>
      </c>
      <c r="X143" s="8"/>
      <c r="Y143" s="8"/>
      <c r="Z143" s="8"/>
      <c r="AA143" s="8"/>
      <c r="AB143" s="8"/>
      <c r="AC143" s="8"/>
      <c r="AD143" s="8"/>
      <c r="AE143" s="9">
        <v>1</v>
      </c>
      <c r="AF143" s="9">
        <v>2</v>
      </c>
      <c r="AG143" s="9">
        <v>34</v>
      </c>
      <c r="AH143" s="9">
        <v>592</v>
      </c>
      <c r="AI143" s="9">
        <v>2.3999999999999998E-3</v>
      </c>
      <c r="AJ143" s="9">
        <v>4.41E-2</v>
      </c>
      <c r="AK143" s="9">
        <v>2.9999999999999997E-4</v>
      </c>
      <c r="AL143" s="8"/>
      <c r="AM143" s="8"/>
      <c r="AN143" s="8"/>
      <c r="AO143" s="8"/>
      <c r="AP143" s="8"/>
      <c r="AQ143" s="8"/>
      <c r="AR143" s="8"/>
      <c r="AT143" s="6">
        <f t="shared" si="0"/>
        <v>245.45454545454547</v>
      </c>
      <c r="AU143" s="6" t="str">
        <f t="shared" si="1"/>
        <v/>
      </c>
      <c r="AV143" s="6">
        <f t="shared" si="2"/>
        <v>7474.5929824561399</v>
      </c>
      <c r="AW143" s="7" t="str">
        <f t="shared" si="3"/>
        <v/>
      </c>
      <c r="AX143" s="6">
        <f t="shared" si="4"/>
        <v>296</v>
      </c>
      <c r="AY143" s="6" t="str">
        <f t="shared" si="5"/>
        <v/>
      </c>
      <c r="BA143" s="6">
        <f>VLOOKUP(A143, ALL_AP_DATA!$A$2:$F$3600, 6, FALSE)</f>
        <v>828</v>
      </c>
      <c r="BB143" s="6">
        <f>VLOOKUP(A143, projmetadata!$A$2:$D$2036, 4, FALSE)</f>
        <v>22151</v>
      </c>
      <c r="BC143" s="6" t="e">
        <f t="array" aca="1" ref="BC143" ca="1">_xludf.IFS(I143&lt;&gt;0, F143/I143, P143&lt;&gt;0, M143/P143, W143&lt;&gt;0, T143/W143, AD143&lt;&gt;0, AA143/AD143, AK143&lt;&gt;0, AH143/AK143, AR143&lt;&gt;0, AO143/AR143, TRUE, 0)</f>
        <v>#NAME?</v>
      </c>
      <c r="BE143" s="6" t="e">
        <f t="shared" ca="1" si="19"/>
        <v>#NAME?</v>
      </c>
      <c r="BF143" s="6" t="e">
        <f t="shared" ca="1" si="20"/>
        <v>#NAME?</v>
      </c>
      <c r="BG143" s="6">
        <f t="shared" si="21"/>
        <v>96.881585481468107</v>
      </c>
      <c r="BH143" s="6">
        <f>VLOOKUP(A143, ALL_AP_DATA!$A$2:$D$3600, 3, FALSE)</f>
        <v>297</v>
      </c>
      <c r="BI143" s="6">
        <f>VLOOKUP(A143, ALL_AP_DATA!$A$2:$E$3600, 5, FALSE)</f>
        <v>2146024</v>
      </c>
      <c r="BJ143" s="6">
        <f t="shared" si="9"/>
        <v>2591.8164251207731</v>
      </c>
      <c r="BK143" s="6">
        <f t="shared" si="22"/>
        <v>0.35869565217391303</v>
      </c>
    </row>
    <row r="144" spans="1:63" ht="15.75" customHeight="1" x14ac:dyDescent="0.25">
      <c r="A144" s="8" t="s">
        <v>1633</v>
      </c>
      <c r="B144" s="9" t="s">
        <v>1777</v>
      </c>
      <c r="C144" s="9">
        <v>10</v>
      </c>
      <c r="D144" s="9">
        <v>36</v>
      </c>
      <c r="E144" s="9">
        <v>130</v>
      </c>
      <c r="F144" s="9">
        <v>2020</v>
      </c>
      <c r="G144" s="9">
        <v>9.7299999999999998E-2</v>
      </c>
      <c r="H144" s="9">
        <v>0.15290000000000001</v>
      </c>
      <c r="I144" s="9">
        <v>3.7900000000000003E-2</v>
      </c>
      <c r="J144" s="9">
        <v>1</v>
      </c>
      <c r="K144" s="9">
        <v>7</v>
      </c>
      <c r="L144" s="9">
        <v>69</v>
      </c>
      <c r="M144" s="9">
        <v>1170</v>
      </c>
      <c r="N144" s="9">
        <v>1.89E-2</v>
      </c>
      <c r="O144" s="9">
        <v>8.1199999999999994E-2</v>
      </c>
      <c r="P144" s="9">
        <v>2.1899999999999999E-2</v>
      </c>
      <c r="Q144" s="9">
        <v>23</v>
      </c>
      <c r="R144" s="9">
        <v>107</v>
      </c>
      <c r="S144" s="9">
        <v>706</v>
      </c>
      <c r="T144" s="9">
        <v>44424</v>
      </c>
      <c r="U144" s="9">
        <v>0.28920000000000001</v>
      </c>
      <c r="V144" s="9">
        <v>0.8306</v>
      </c>
      <c r="W144" s="9">
        <v>0.83299999999999996</v>
      </c>
      <c r="X144" s="8"/>
      <c r="Y144" s="8"/>
      <c r="Z144" s="8"/>
      <c r="AA144" s="8"/>
      <c r="AB144" s="8"/>
      <c r="AC144" s="8"/>
      <c r="AD144" s="8"/>
      <c r="AE144" s="9">
        <v>3</v>
      </c>
      <c r="AF144" s="9">
        <v>11</v>
      </c>
      <c r="AG144" s="9">
        <v>130</v>
      </c>
      <c r="AH144" s="9">
        <v>2353</v>
      </c>
      <c r="AI144" s="9">
        <v>2.9700000000000001E-2</v>
      </c>
      <c r="AJ144" s="9">
        <v>0.15290000000000001</v>
      </c>
      <c r="AK144" s="9">
        <v>4.41E-2</v>
      </c>
      <c r="AL144" s="8"/>
      <c r="AM144" s="8"/>
      <c r="AN144" s="8"/>
      <c r="AO144" s="8"/>
      <c r="AP144" s="8"/>
      <c r="AQ144" s="8"/>
      <c r="AR144" s="8"/>
      <c r="AT144" s="6">
        <f t="shared" si="0"/>
        <v>56.111111111111114</v>
      </c>
      <c r="AU144" s="6">
        <f t="shared" si="1"/>
        <v>167.14285714285714</v>
      </c>
      <c r="AV144" s="6">
        <f t="shared" si="2"/>
        <v>415.17757009345792</v>
      </c>
      <c r="AW144" s="7" t="str">
        <f t="shared" si="3"/>
        <v/>
      </c>
      <c r="AX144" s="6">
        <f t="shared" si="4"/>
        <v>213.90909090909091</v>
      </c>
      <c r="AY144" s="6" t="str">
        <f t="shared" si="5"/>
        <v/>
      </c>
      <c r="BA144" s="6">
        <f>VLOOKUP(A144, ALL_AP_DATA!$A$2:$F$3600, 6, FALSE)</f>
        <v>370</v>
      </c>
      <c r="BB144" s="6">
        <f>VLOOKUP(A144, projmetadata!$A$2:$D$2036, 4, FALSE)</f>
        <v>64103</v>
      </c>
      <c r="BC144" s="6" t="e">
        <f t="array" aca="1" ref="BC144" ca="1">_xludf.IFS(I144&lt;&gt;0, F144/I144, P144&lt;&gt;0, M144/P144, W144&lt;&gt;0, T144/W144, AD144&lt;&gt;0, AA144/AD144, AK144&lt;&gt;0, AH144/AK144, AR144&lt;&gt;0, AO144/AR144, TRUE, 0)</f>
        <v>#NAME?</v>
      </c>
      <c r="BE144" s="6" t="e">
        <f t="shared" ca="1" si="19"/>
        <v>#NAME?</v>
      </c>
      <c r="BF144" s="6" t="e">
        <f t="shared" ca="1" si="20"/>
        <v>#NAME?</v>
      </c>
      <c r="BG144" s="6">
        <f t="shared" si="21"/>
        <v>0.83195794268598977</v>
      </c>
      <c r="BH144" s="6">
        <f>VLOOKUP(A144, ALL_AP_DATA!$A$2:$D$3600, 3, FALSE)</f>
        <v>133</v>
      </c>
      <c r="BI144" s="6">
        <f>VLOOKUP(A144, ALL_AP_DATA!$A$2:$E$3600, 5, FALSE)</f>
        <v>53331</v>
      </c>
      <c r="BJ144" s="6">
        <f t="shared" si="9"/>
        <v>144.13783783783785</v>
      </c>
      <c r="BK144" s="6">
        <f t="shared" si="22"/>
        <v>0.35945945945945945</v>
      </c>
    </row>
    <row r="145" spans="1:63" ht="15.75" customHeight="1" x14ac:dyDescent="0.25">
      <c r="A145" s="8" t="s">
        <v>1634</v>
      </c>
      <c r="B145" s="9" t="s">
        <v>1777</v>
      </c>
      <c r="C145" s="9">
        <v>13</v>
      </c>
      <c r="D145" s="9">
        <v>42</v>
      </c>
      <c r="E145" s="9">
        <v>34</v>
      </c>
      <c r="F145" s="9">
        <v>834</v>
      </c>
      <c r="G145" s="9">
        <v>5.0999999999999997E-2</v>
      </c>
      <c r="H145" s="9">
        <v>8.9200000000000002E-2</v>
      </c>
      <c r="I145" s="9">
        <v>5.4000000000000003E-3</v>
      </c>
      <c r="J145" s="8"/>
      <c r="K145" s="8"/>
      <c r="L145" s="8"/>
      <c r="M145" s="8"/>
      <c r="N145" s="8"/>
      <c r="O145" s="8"/>
      <c r="P145" s="8"/>
      <c r="Q145" s="9">
        <v>18</v>
      </c>
      <c r="R145" s="9">
        <v>56</v>
      </c>
      <c r="S145" s="9">
        <v>300</v>
      </c>
      <c r="T145" s="9">
        <v>135777</v>
      </c>
      <c r="U145" s="9">
        <v>6.8000000000000005E-2</v>
      </c>
      <c r="V145" s="9">
        <v>0.78739999999999999</v>
      </c>
      <c r="W145" s="9">
        <v>0.8861</v>
      </c>
      <c r="X145" s="8"/>
      <c r="Y145" s="8"/>
      <c r="Z145" s="8"/>
      <c r="AA145" s="8"/>
      <c r="AB145" s="8"/>
      <c r="AC145" s="8"/>
      <c r="AD145" s="8"/>
      <c r="AE145" s="9">
        <v>5</v>
      </c>
      <c r="AF145" s="9">
        <v>14</v>
      </c>
      <c r="AG145" s="9">
        <v>39</v>
      </c>
      <c r="AH145" s="9">
        <v>1331</v>
      </c>
      <c r="AI145" s="9">
        <v>1.7000000000000001E-2</v>
      </c>
      <c r="AJ145" s="9">
        <v>0.1024</v>
      </c>
      <c r="AK145" s="9">
        <v>8.6999999999999994E-3</v>
      </c>
      <c r="AL145" s="8"/>
      <c r="AM145" s="8"/>
      <c r="AN145" s="8"/>
      <c r="AO145" s="8"/>
      <c r="AP145" s="8"/>
      <c r="AQ145" s="8"/>
      <c r="AR145" s="8"/>
      <c r="AT145" s="6">
        <f t="shared" si="0"/>
        <v>19.857142857142858</v>
      </c>
      <c r="AU145" s="6" t="str">
        <f t="shared" si="1"/>
        <v/>
      </c>
      <c r="AV145" s="6">
        <f t="shared" si="2"/>
        <v>2424.5892857142858</v>
      </c>
      <c r="AW145" s="7" t="str">
        <f t="shared" si="3"/>
        <v/>
      </c>
      <c r="AX145" s="6">
        <f t="shared" si="4"/>
        <v>95.071428571428569</v>
      </c>
      <c r="AY145" s="6" t="str">
        <f t="shared" si="5"/>
        <v/>
      </c>
      <c r="BA145" s="6">
        <f>VLOOKUP(A145, ALL_AP_DATA!$A$2:$F$3600, 6, FALSE)</f>
        <v>823</v>
      </c>
      <c r="BB145" s="6">
        <f>VLOOKUP(A145, projmetadata!$A$2:$D$2036, 4, FALSE)</f>
        <v>176226</v>
      </c>
      <c r="BC145" s="6" t="e">
        <f t="array" aca="1" ref="BC145" ca="1">_xludf.IFS(I145&lt;&gt;0, F145/I145, P145&lt;&gt;0, M145/P145, W145&lt;&gt;0, T145/W145, AD145&lt;&gt;0, AA145/AD145, AK145&lt;&gt;0, AH145/AK145, AR145&lt;&gt;0, AO145/AR145, TRUE, 0)</f>
        <v>#NAME?</v>
      </c>
      <c r="BE145" s="6" t="e">
        <f t="shared" ca="1" si="19"/>
        <v>#NAME?</v>
      </c>
      <c r="BF145" s="6" t="e">
        <f t="shared" ca="1" si="20"/>
        <v>#NAME?</v>
      </c>
      <c r="BG145" s="6">
        <f t="shared" si="21"/>
        <v>0.86947442488622562</v>
      </c>
      <c r="BH145" s="6">
        <f>VLOOKUP(A145, ALL_AP_DATA!$A$2:$D$3600, 3, FALSE)</f>
        <v>98</v>
      </c>
      <c r="BI145" s="6">
        <f>VLOOKUP(A145, ALL_AP_DATA!$A$2:$E$3600, 5, FALSE)</f>
        <v>153224</v>
      </c>
      <c r="BJ145" s="6">
        <f t="shared" si="9"/>
        <v>186.17739975698663</v>
      </c>
      <c r="BK145" s="6">
        <f t="shared" si="22"/>
        <v>0.11907654921020656</v>
      </c>
    </row>
    <row r="146" spans="1:63" ht="15.75" customHeight="1" x14ac:dyDescent="0.25">
      <c r="A146" s="8" t="s">
        <v>1635</v>
      </c>
      <c r="B146" s="9" t="s">
        <v>1777</v>
      </c>
      <c r="C146" s="9">
        <v>7</v>
      </c>
      <c r="D146" s="9">
        <v>30</v>
      </c>
      <c r="E146" s="9">
        <v>14</v>
      </c>
      <c r="F146" s="9">
        <v>418</v>
      </c>
      <c r="G146" s="9">
        <v>0.13100000000000001</v>
      </c>
      <c r="H146" s="9">
        <v>0.1346</v>
      </c>
      <c r="I146" s="9">
        <v>1.15E-2</v>
      </c>
      <c r="J146" s="8"/>
      <c r="K146" s="8"/>
      <c r="L146" s="8"/>
      <c r="M146" s="8"/>
      <c r="N146" s="8"/>
      <c r="O146" s="8"/>
      <c r="P146" s="8"/>
      <c r="Q146" s="9">
        <v>10</v>
      </c>
      <c r="R146" s="9">
        <v>37</v>
      </c>
      <c r="S146" s="9">
        <v>71</v>
      </c>
      <c r="T146" s="9">
        <v>35245</v>
      </c>
      <c r="U146" s="9">
        <v>0.16159999999999999</v>
      </c>
      <c r="V146" s="9">
        <v>0.68269999999999997</v>
      </c>
      <c r="W146" s="9">
        <v>0.96799999999999997</v>
      </c>
      <c r="X146" s="9">
        <v>5</v>
      </c>
      <c r="Y146" s="9">
        <v>56</v>
      </c>
      <c r="Z146" s="9">
        <v>24</v>
      </c>
      <c r="AA146" s="9">
        <v>715</v>
      </c>
      <c r="AB146" s="9">
        <v>0.2445</v>
      </c>
      <c r="AC146" s="9">
        <v>0.23080000000000001</v>
      </c>
      <c r="AD146" s="9">
        <v>1.9599999999999999E-2</v>
      </c>
      <c r="AE146" s="9">
        <v>8</v>
      </c>
      <c r="AF146" s="9">
        <v>41</v>
      </c>
      <c r="AG146" s="9">
        <v>15</v>
      </c>
      <c r="AH146" s="9">
        <v>338</v>
      </c>
      <c r="AI146" s="9">
        <v>0.17899999999999999</v>
      </c>
      <c r="AJ146" s="9">
        <v>0.14419999999999999</v>
      </c>
      <c r="AK146" s="9">
        <v>9.2999999999999992E-3</v>
      </c>
      <c r="AL146" s="8"/>
      <c r="AM146" s="8"/>
      <c r="AN146" s="8"/>
      <c r="AO146" s="8"/>
      <c r="AP146" s="8"/>
      <c r="AQ146" s="8"/>
      <c r="AR146" s="8"/>
      <c r="AT146" s="6">
        <f t="shared" si="0"/>
        <v>13.933333333333334</v>
      </c>
      <c r="AU146" s="6" t="str">
        <f t="shared" si="1"/>
        <v/>
      </c>
      <c r="AV146" s="6">
        <f t="shared" si="2"/>
        <v>952.56756756756761</v>
      </c>
      <c r="AW146" s="7">
        <f t="shared" si="3"/>
        <v>12.767857142857142</v>
      </c>
      <c r="AX146" s="6">
        <f t="shared" si="4"/>
        <v>8.2439024390243905</v>
      </c>
      <c r="AY146" s="6" t="str">
        <f t="shared" si="5"/>
        <v/>
      </c>
      <c r="BA146" s="6">
        <f>VLOOKUP(A146, ALL_AP_DATA!$A$2:$F$3600, 6, FALSE)</f>
        <v>229</v>
      </c>
      <c r="BB146" s="6">
        <f>VLOOKUP(A146, projmetadata!$A$2:$D$2036, 4, FALSE)</f>
        <v>14179</v>
      </c>
      <c r="BC146" s="6" t="e">
        <f t="array" aca="1" ref="BC146" ca="1">_xludf.IFS(I146&lt;&gt;0, F146/I146, P146&lt;&gt;0, M146/P146, W146&lt;&gt;0, T146/W146, AD146&lt;&gt;0, AA146/AD146, AK146&lt;&gt;0, AH146/AK146, AR146&lt;&gt;0, AO146/AR146, TRUE, 0)</f>
        <v>#NAME?</v>
      </c>
      <c r="BE146" s="6" t="e">
        <f t="shared" ca="1" si="19"/>
        <v>#NAME?</v>
      </c>
      <c r="BF146" s="6" t="e">
        <f t="shared" ca="1" si="20"/>
        <v>#NAME?</v>
      </c>
      <c r="BG146" s="6">
        <f t="shared" si="21"/>
        <v>2.5680231328020313</v>
      </c>
      <c r="BH146" s="6">
        <f>VLOOKUP(A146, ALL_AP_DATA!$A$2:$D$3600, 3, FALSE)</f>
        <v>118</v>
      </c>
      <c r="BI146" s="6">
        <f>VLOOKUP(A146, ALL_AP_DATA!$A$2:$E$3600, 5, FALSE)</f>
        <v>36412</v>
      </c>
      <c r="BJ146" s="6">
        <f t="shared" si="9"/>
        <v>159.00436681222706</v>
      </c>
      <c r="BK146" s="6">
        <f t="shared" si="22"/>
        <v>0.51528384279475981</v>
      </c>
    </row>
    <row r="147" spans="1:63" ht="15.75" customHeight="1" x14ac:dyDescent="0.25">
      <c r="A147" s="8" t="s">
        <v>1636</v>
      </c>
      <c r="B147" s="9" t="s">
        <v>1777</v>
      </c>
      <c r="C147" s="9">
        <v>5</v>
      </c>
      <c r="D147" s="9">
        <v>12</v>
      </c>
      <c r="E147" s="9">
        <v>68</v>
      </c>
      <c r="F147" s="9">
        <v>2584</v>
      </c>
      <c r="G147" s="9">
        <v>5.6599999999999998E-2</v>
      </c>
      <c r="H147" s="9">
        <v>0.15959999999999999</v>
      </c>
      <c r="I147" s="9">
        <v>9.9000000000000005E-2</v>
      </c>
      <c r="J147" s="8"/>
      <c r="K147" s="8"/>
      <c r="L147" s="8"/>
      <c r="M147" s="8"/>
      <c r="N147" s="8"/>
      <c r="O147" s="8"/>
      <c r="P147" s="8"/>
      <c r="Q147" s="9">
        <v>13</v>
      </c>
      <c r="R147" s="9">
        <v>40</v>
      </c>
      <c r="S147" s="9">
        <v>225</v>
      </c>
      <c r="T147" s="9">
        <v>14365</v>
      </c>
      <c r="U147" s="9">
        <v>0.18870000000000001</v>
      </c>
      <c r="V147" s="9">
        <v>0.5282</v>
      </c>
      <c r="W147" s="9">
        <v>0.5504</v>
      </c>
      <c r="X147" s="9">
        <v>3</v>
      </c>
      <c r="Y147" s="9">
        <v>27</v>
      </c>
      <c r="Z147" s="9">
        <v>106</v>
      </c>
      <c r="AA147" s="9">
        <v>4582</v>
      </c>
      <c r="AB147" s="9">
        <v>0.12740000000000001</v>
      </c>
      <c r="AC147" s="9">
        <v>0.24879999999999999</v>
      </c>
      <c r="AD147" s="9">
        <v>0.17560000000000001</v>
      </c>
      <c r="AE147" s="9">
        <v>2</v>
      </c>
      <c r="AF147" s="9">
        <v>16</v>
      </c>
      <c r="AG147" s="9">
        <v>30</v>
      </c>
      <c r="AH147" s="9">
        <v>391</v>
      </c>
      <c r="AI147" s="9">
        <v>7.5499999999999998E-2</v>
      </c>
      <c r="AJ147" s="9">
        <v>7.0400000000000004E-2</v>
      </c>
      <c r="AK147" s="9">
        <v>1.4999999999999999E-2</v>
      </c>
      <c r="AL147" s="8"/>
      <c r="AM147" s="8"/>
      <c r="AN147" s="8"/>
      <c r="AO147" s="8"/>
      <c r="AP147" s="8"/>
      <c r="AQ147" s="8"/>
      <c r="AR147" s="8"/>
      <c r="AT147" s="6">
        <f t="shared" si="0"/>
        <v>215.33333333333334</v>
      </c>
      <c r="AU147" s="6" t="str">
        <f t="shared" si="1"/>
        <v/>
      </c>
      <c r="AV147" s="6">
        <f t="shared" si="2"/>
        <v>359.125</v>
      </c>
      <c r="AW147" s="7">
        <f t="shared" si="3"/>
        <v>169.7037037037037</v>
      </c>
      <c r="AX147" s="6">
        <f t="shared" si="4"/>
        <v>24.4375</v>
      </c>
      <c r="AY147" s="6" t="str">
        <f t="shared" si="5"/>
        <v/>
      </c>
      <c r="BA147" s="6">
        <f>VLOOKUP(A147, ALL_AP_DATA!$A$2:$F$3600, 6, FALSE)</f>
        <v>212</v>
      </c>
      <c r="BB147" s="6">
        <f>VLOOKUP(A147, projmetadata!$A$2:$D$2036, 4, FALSE)</f>
        <v>14372</v>
      </c>
      <c r="BC147" s="6" t="e">
        <f t="array" aca="1" ref="BC147" ca="1">_xludf.IFS(I147&lt;&gt;0, F147/I147, P147&lt;&gt;0, M147/P147, W147&lt;&gt;0, T147/W147, AD147&lt;&gt;0, AA147/AD147, AK147&lt;&gt;0, AH147/AK147, AR147&lt;&gt;0, AO147/AR147, TRUE, 0)</f>
        <v>#NAME?</v>
      </c>
      <c r="BE147" s="6" t="e">
        <f t="shared" ca="1" si="19"/>
        <v>#NAME?</v>
      </c>
      <c r="BF147" s="6" t="e">
        <f t="shared" ca="1" si="20"/>
        <v>#NAME?</v>
      </c>
      <c r="BG147" s="6">
        <f t="shared" si="21"/>
        <v>1.815892012246034</v>
      </c>
      <c r="BH147" s="6">
        <f>VLOOKUP(A147, ALL_AP_DATA!$A$2:$D$3600, 3, FALSE)</f>
        <v>78</v>
      </c>
      <c r="BI147" s="6">
        <f>VLOOKUP(A147, ALL_AP_DATA!$A$2:$E$3600, 5, FALSE)</f>
        <v>26098</v>
      </c>
      <c r="BJ147" s="6">
        <f t="shared" si="9"/>
        <v>123.10377358490567</v>
      </c>
      <c r="BK147" s="6">
        <f t="shared" si="22"/>
        <v>0.36792452830188677</v>
      </c>
    </row>
    <row r="148" spans="1:63" ht="15.75" customHeight="1" x14ac:dyDescent="0.25">
      <c r="A148" s="8" t="s">
        <v>1637</v>
      </c>
      <c r="B148" s="9" t="s">
        <v>1777</v>
      </c>
      <c r="C148" s="9">
        <v>26</v>
      </c>
      <c r="D148" s="9">
        <v>88</v>
      </c>
      <c r="E148" s="9">
        <v>449</v>
      </c>
      <c r="F148" s="9">
        <v>17815</v>
      </c>
      <c r="G148" s="9">
        <v>6.2100000000000002E-2</v>
      </c>
      <c r="H148" s="9">
        <v>0.38569999999999999</v>
      </c>
      <c r="I148" s="9">
        <v>0.1099</v>
      </c>
      <c r="J148" s="8"/>
      <c r="K148" s="8"/>
      <c r="L148" s="8"/>
      <c r="M148" s="8"/>
      <c r="N148" s="8"/>
      <c r="O148" s="8"/>
      <c r="P148" s="8"/>
      <c r="Q148" s="9">
        <v>60</v>
      </c>
      <c r="R148" s="9">
        <v>279</v>
      </c>
      <c r="S148" s="9">
        <v>1131</v>
      </c>
      <c r="T148" s="9">
        <v>115301</v>
      </c>
      <c r="U148" s="9">
        <v>0.19689999999999999</v>
      </c>
      <c r="V148" s="9">
        <v>0.97160000000000002</v>
      </c>
      <c r="W148" s="9">
        <v>0.71099999999999997</v>
      </c>
      <c r="X148" s="9">
        <v>2</v>
      </c>
      <c r="Y148" s="9">
        <v>30</v>
      </c>
      <c r="Z148" s="9">
        <v>10</v>
      </c>
      <c r="AA148" s="9">
        <v>455</v>
      </c>
      <c r="AB148" s="9">
        <v>2.12E-2</v>
      </c>
      <c r="AC148" s="9">
        <v>8.6E-3</v>
      </c>
      <c r="AD148" s="9">
        <v>2.8E-3</v>
      </c>
      <c r="AE148" s="9">
        <v>10</v>
      </c>
      <c r="AF148" s="9">
        <v>34</v>
      </c>
      <c r="AG148" s="9">
        <v>156</v>
      </c>
      <c r="AH148" s="9">
        <v>6124</v>
      </c>
      <c r="AI148" s="9">
        <v>2.4E-2</v>
      </c>
      <c r="AJ148" s="9">
        <v>0.13400000000000001</v>
      </c>
      <c r="AK148" s="9">
        <v>3.78E-2</v>
      </c>
      <c r="AL148" s="8"/>
      <c r="AM148" s="8"/>
      <c r="AN148" s="8"/>
      <c r="AO148" s="8"/>
      <c r="AP148" s="8"/>
      <c r="AQ148" s="8"/>
      <c r="AR148" s="8"/>
      <c r="AT148" s="6">
        <f t="shared" si="0"/>
        <v>202.44318181818181</v>
      </c>
      <c r="AU148" s="6" t="str">
        <f t="shared" si="1"/>
        <v/>
      </c>
      <c r="AV148" s="6">
        <f t="shared" si="2"/>
        <v>413.26523297491042</v>
      </c>
      <c r="AW148" s="7">
        <f t="shared" si="3"/>
        <v>15.166666666666666</v>
      </c>
      <c r="AX148" s="6">
        <f t="shared" si="4"/>
        <v>180.11764705882354</v>
      </c>
      <c r="AY148" s="6" t="str">
        <f t="shared" si="5"/>
        <v/>
      </c>
      <c r="BA148" s="6">
        <f>VLOOKUP(A148, ALL_AP_DATA!$A$2:$F$3600, 6, FALSE)</f>
        <v>1417</v>
      </c>
      <c r="BB148" s="6">
        <f>VLOOKUP(A148, projmetadata!$A$2:$D$2036, 4, FALSE)</f>
        <v>88403</v>
      </c>
      <c r="BC148" s="6" t="e">
        <f t="array" aca="1" ref="BC148" ca="1">_xludf.IFS(I148&lt;&gt;0, F148/I148, P148&lt;&gt;0, M148/P148, W148&lt;&gt;0, T148/W148, AD148&lt;&gt;0, AA148/AD148, AK148&lt;&gt;0, AH148/AK148, AR148&lt;&gt;0, AO148/AR148, TRUE, 0)</f>
        <v>#NAME?</v>
      </c>
      <c r="BE148" s="6" t="e">
        <f t="shared" ca="1" si="19"/>
        <v>#NAME?</v>
      </c>
      <c r="BF148" s="6" t="e">
        <f t="shared" ca="1" si="20"/>
        <v>#NAME?</v>
      </c>
      <c r="BG148" s="6">
        <f t="shared" si="21"/>
        <v>1.8343268893589584</v>
      </c>
      <c r="BH148" s="6">
        <f>VLOOKUP(A148, ALL_AP_DATA!$A$2:$D$3600, 3, FALSE)</f>
        <v>370</v>
      </c>
      <c r="BI148" s="6">
        <f>VLOOKUP(A148, ALL_AP_DATA!$A$2:$E$3600, 5, FALSE)</f>
        <v>162160</v>
      </c>
      <c r="BJ148" s="6">
        <f t="shared" si="9"/>
        <v>114.43895553987296</v>
      </c>
      <c r="BK148" s="6">
        <f t="shared" si="22"/>
        <v>0.26111503175723361</v>
      </c>
    </row>
    <row r="149" spans="1:63" ht="15.75" customHeight="1" x14ac:dyDescent="0.25">
      <c r="A149" s="8" t="s">
        <v>1638</v>
      </c>
      <c r="B149" s="9" t="s">
        <v>1777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9">
        <v>3</v>
      </c>
      <c r="R149" s="9">
        <v>8</v>
      </c>
      <c r="S149" s="9">
        <v>17</v>
      </c>
      <c r="T149" s="9">
        <v>369</v>
      </c>
      <c r="U149" s="9">
        <v>4.9099999999999998E-2</v>
      </c>
      <c r="V149" s="9">
        <v>0.45950000000000002</v>
      </c>
      <c r="W149" s="9">
        <v>0.32029999999999997</v>
      </c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T149" s="6" t="str">
        <f t="shared" si="0"/>
        <v/>
      </c>
      <c r="AU149" s="6" t="str">
        <f t="shared" si="1"/>
        <v/>
      </c>
      <c r="AV149" s="6">
        <f t="shared" si="2"/>
        <v>46.125</v>
      </c>
      <c r="AW149" s="7" t="str">
        <f t="shared" si="3"/>
        <v/>
      </c>
      <c r="AX149" s="6" t="str">
        <f t="shared" si="4"/>
        <v/>
      </c>
      <c r="AY149" s="6" t="str">
        <f t="shared" si="5"/>
        <v/>
      </c>
      <c r="BA149" s="6">
        <f>VLOOKUP(A149, ALL_AP_DATA!$A$2:$F$3600, 6, FALSE)</f>
        <v>163</v>
      </c>
      <c r="BB149" s="6">
        <f>VLOOKUP(A149, projmetadata!$A$2:$D$2036, 4, FALSE)</f>
        <v>10573</v>
      </c>
      <c r="BC149" s="6" t="e">
        <f t="array" aca="1" ref="BC149" ca="1">_xludf.IFS(I149&lt;&gt;0, F149/I149, P149&lt;&gt;0, M149/P149, W149&lt;&gt;0, T149/W149, AD149&lt;&gt;0, AA149/AD149, AK149&lt;&gt;0, AH149/AK149, AR149&lt;&gt;0, AO149/AR149, TRUE, 0)</f>
        <v>#NAME?</v>
      </c>
      <c r="BE149" s="6" t="e">
        <f t="shared" ca="1" si="19"/>
        <v>#NAME?</v>
      </c>
      <c r="BF149" s="6" t="e">
        <f t="shared" ca="1" si="20"/>
        <v>#NAME?</v>
      </c>
      <c r="BG149" s="6">
        <f t="shared" si="21"/>
        <v>0.1089567766953561</v>
      </c>
      <c r="BH149" s="6">
        <f>VLOOKUP(A149, ALL_AP_DATA!$A$2:$D$3600, 3, FALSE)</f>
        <v>8</v>
      </c>
      <c r="BI149" s="6">
        <f>VLOOKUP(A149, ALL_AP_DATA!$A$2:$E$3600, 5, FALSE)</f>
        <v>1152</v>
      </c>
      <c r="BJ149" s="6">
        <f t="shared" si="9"/>
        <v>7.0674846625766872</v>
      </c>
      <c r="BK149" s="6">
        <f t="shared" si="22"/>
        <v>4.9079754601226995E-2</v>
      </c>
    </row>
    <row r="150" spans="1:63" ht="15.75" customHeight="1" x14ac:dyDescent="0.25">
      <c r="A150" s="8" t="s">
        <v>1639</v>
      </c>
      <c r="B150" s="9" t="s">
        <v>1777</v>
      </c>
      <c r="C150" s="9">
        <v>3</v>
      </c>
      <c r="D150" s="9">
        <v>10</v>
      </c>
      <c r="E150" s="9">
        <v>16</v>
      </c>
      <c r="F150" s="9">
        <v>264</v>
      </c>
      <c r="G150" s="9">
        <v>3.6400000000000002E-2</v>
      </c>
      <c r="H150" s="9">
        <v>0.16839999999999999</v>
      </c>
      <c r="I150" s="9">
        <v>5.6300000000000003E-2</v>
      </c>
      <c r="J150" s="8"/>
      <c r="K150" s="8"/>
      <c r="L150" s="8"/>
      <c r="M150" s="8"/>
      <c r="N150" s="8"/>
      <c r="O150" s="8"/>
      <c r="P150" s="8"/>
      <c r="Q150" s="9">
        <v>7</v>
      </c>
      <c r="R150" s="9">
        <v>35</v>
      </c>
      <c r="S150" s="9">
        <v>53</v>
      </c>
      <c r="T150" s="9">
        <v>2336</v>
      </c>
      <c r="U150" s="9">
        <v>0.1273</v>
      </c>
      <c r="V150" s="9">
        <v>0.55789999999999995</v>
      </c>
      <c r="W150" s="9">
        <v>0.49790000000000001</v>
      </c>
      <c r="X150" s="8"/>
      <c r="Y150" s="8"/>
      <c r="Z150" s="8"/>
      <c r="AA150" s="8"/>
      <c r="AB150" s="8"/>
      <c r="AC150" s="8"/>
      <c r="AD150" s="8"/>
      <c r="AE150" s="9">
        <v>2</v>
      </c>
      <c r="AF150" s="9">
        <v>5</v>
      </c>
      <c r="AG150" s="9">
        <v>9</v>
      </c>
      <c r="AH150" s="9">
        <v>80</v>
      </c>
      <c r="AI150" s="9">
        <v>1.8200000000000001E-2</v>
      </c>
      <c r="AJ150" s="9">
        <v>9.4700000000000006E-2</v>
      </c>
      <c r="AK150" s="9">
        <v>1.7100000000000001E-2</v>
      </c>
      <c r="AL150" s="8"/>
      <c r="AM150" s="8"/>
      <c r="AN150" s="8"/>
      <c r="AO150" s="8"/>
      <c r="AP150" s="8"/>
      <c r="AQ150" s="8"/>
      <c r="AR150" s="8"/>
      <c r="AT150" s="6">
        <f t="shared" si="0"/>
        <v>26.4</v>
      </c>
      <c r="AU150" s="6" t="str">
        <f t="shared" si="1"/>
        <v/>
      </c>
      <c r="AV150" s="6">
        <f t="shared" si="2"/>
        <v>66.742857142857147</v>
      </c>
      <c r="AW150" s="7" t="str">
        <f t="shared" si="3"/>
        <v/>
      </c>
      <c r="AX150" s="6">
        <f t="shared" si="4"/>
        <v>16</v>
      </c>
      <c r="AY150" s="6" t="str">
        <f t="shared" si="5"/>
        <v/>
      </c>
      <c r="BA150" s="6">
        <f>VLOOKUP(A150, ALL_AP_DATA!$A$2:$F$3600, 6, FALSE)</f>
        <v>275</v>
      </c>
      <c r="BB150" s="6">
        <f>VLOOKUP(A150, projmetadata!$A$2:$D$2036, 4, FALSE)</f>
        <v>37681</v>
      </c>
      <c r="BC150" s="6" t="e">
        <f t="array" aca="1" ref="BC150" ca="1">_xludf.IFS(I150&lt;&gt;0, F150/I150, P150&lt;&gt;0, M150/P150, W150&lt;&gt;0, T150/W150, AD150&lt;&gt;0, AA150/AD150, AK150&lt;&gt;0, AH150/AK150, AR150&lt;&gt;0, AO150/AR150, TRUE, 0)</f>
        <v>#NAME?</v>
      </c>
      <c r="BE150" s="6" t="e">
        <f t="shared" ca="1" si="19"/>
        <v>#NAME?</v>
      </c>
      <c r="BF150" s="6" t="e">
        <f t="shared" ca="1" si="20"/>
        <v>#NAME?</v>
      </c>
      <c r="BG150" s="6">
        <f t="shared" si="21"/>
        <v>0.1245189883495661</v>
      </c>
      <c r="BH150" s="6">
        <f>VLOOKUP(A150, ALL_AP_DATA!$A$2:$D$3600, 3, FALSE)</f>
        <v>42</v>
      </c>
      <c r="BI150" s="6">
        <f>VLOOKUP(A150, ALL_AP_DATA!$A$2:$E$3600, 5, FALSE)</f>
        <v>4692</v>
      </c>
      <c r="BJ150" s="6">
        <f t="shared" si="9"/>
        <v>17.061818181818182</v>
      </c>
      <c r="BK150" s="6">
        <f t="shared" si="22"/>
        <v>0.15272727272727274</v>
      </c>
    </row>
    <row r="151" spans="1:63" ht="15.75" customHeight="1" x14ac:dyDescent="0.25">
      <c r="A151" s="8" t="s">
        <v>1640</v>
      </c>
      <c r="B151" s="9" t="s">
        <v>1777</v>
      </c>
      <c r="C151" s="9">
        <v>7</v>
      </c>
      <c r="D151" s="9">
        <v>39</v>
      </c>
      <c r="E151" s="9">
        <v>316</v>
      </c>
      <c r="F151" s="9">
        <v>6282</v>
      </c>
      <c r="G151" s="9">
        <v>0.1171</v>
      </c>
      <c r="H151" s="9">
        <v>0.49919999999999998</v>
      </c>
      <c r="I151" s="9">
        <v>0.12520000000000001</v>
      </c>
      <c r="J151" s="8"/>
      <c r="K151" s="8"/>
      <c r="L151" s="8"/>
      <c r="M151" s="8"/>
      <c r="N151" s="8"/>
      <c r="O151" s="8"/>
      <c r="P151" s="8"/>
      <c r="Q151" s="9">
        <v>24</v>
      </c>
      <c r="R151" s="9">
        <v>112</v>
      </c>
      <c r="S151" s="9">
        <v>510</v>
      </c>
      <c r="T151" s="9">
        <v>18457</v>
      </c>
      <c r="U151" s="9">
        <v>0.33629999999999999</v>
      </c>
      <c r="V151" s="9">
        <v>0.80569999999999997</v>
      </c>
      <c r="W151" s="9">
        <v>0.3679</v>
      </c>
      <c r="X151" s="8"/>
      <c r="Y151" s="8"/>
      <c r="Z151" s="8"/>
      <c r="AA151" s="8"/>
      <c r="AB151" s="8"/>
      <c r="AC151" s="8"/>
      <c r="AD151" s="8"/>
      <c r="AE151" s="9">
        <v>6</v>
      </c>
      <c r="AF151" s="9">
        <v>14</v>
      </c>
      <c r="AG151" s="9">
        <v>125</v>
      </c>
      <c r="AH151" s="9">
        <v>2280</v>
      </c>
      <c r="AI151" s="9">
        <v>4.2000000000000003E-2</v>
      </c>
      <c r="AJ151" s="9">
        <v>0.19750000000000001</v>
      </c>
      <c r="AK151" s="9">
        <v>4.5499999999999999E-2</v>
      </c>
      <c r="AL151" s="8"/>
      <c r="AM151" s="8"/>
      <c r="AN151" s="8"/>
      <c r="AO151" s="8"/>
      <c r="AP151" s="8"/>
      <c r="AQ151" s="8"/>
      <c r="AR151" s="8"/>
      <c r="AT151" s="6">
        <f t="shared" si="0"/>
        <v>161.07692307692307</v>
      </c>
      <c r="AU151" s="6" t="str">
        <f t="shared" si="1"/>
        <v/>
      </c>
      <c r="AV151" s="6">
        <f t="shared" si="2"/>
        <v>164.79464285714286</v>
      </c>
      <c r="AW151" s="7" t="str">
        <f t="shared" si="3"/>
        <v/>
      </c>
      <c r="AX151" s="6">
        <f t="shared" si="4"/>
        <v>162.85714285714286</v>
      </c>
      <c r="AY151" s="6" t="str">
        <f t="shared" si="5"/>
        <v/>
      </c>
      <c r="BA151" s="6">
        <f>VLOOKUP(A151, ALL_AP_DATA!$A$2:$F$3600, 6, FALSE)</f>
        <v>333</v>
      </c>
      <c r="BB151" s="6">
        <f>VLOOKUP(A151, projmetadata!$A$2:$D$2036, 4, FALSE)</f>
        <v>29601</v>
      </c>
      <c r="BC151" s="6" t="e">
        <f t="array" aca="1" ref="BC151" ca="1">_xludf.IFS(I151&lt;&gt;0, F151/I151, P151&lt;&gt;0, M151/P151, W151&lt;&gt;0, T151/W151, AD151&lt;&gt;0, AA151/AD151, AK151&lt;&gt;0, AH151/AK151, AR151&lt;&gt;0, AO151/AR151, TRUE, 0)</f>
        <v>#NAME?</v>
      </c>
      <c r="BE151" s="6" t="e">
        <f t="shared" ca="1" si="19"/>
        <v>#NAME?</v>
      </c>
      <c r="BF151" s="6" t="e">
        <f t="shared" ca="1" si="20"/>
        <v>#NAME?</v>
      </c>
      <c r="BG151" s="6">
        <f t="shared" si="21"/>
        <v>1.6946386946386947</v>
      </c>
      <c r="BH151" s="6">
        <f>VLOOKUP(A151, ALL_AP_DATA!$A$2:$D$3600, 3, FALSE)</f>
        <v>127</v>
      </c>
      <c r="BI151" s="6">
        <f>VLOOKUP(A151, ALL_AP_DATA!$A$2:$E$3600, 5, FALSE)</f>
        <v>50163</v>
      </c>
      <c r="BJ151" s="6">
        <f t="shared" si="9"/>
        <v>150.63963963963963</v>
      </c>
      <c r="BK151" s="6">
        <f t="shared" si="22"/>
        <v>0.38138138138138139</v>
      </c>
    </row>
    <row r="152" spans="1:63" ht="15.75" customHeight="1" x14ac:dyDescent="0.25">
      <c r="A152" s="8" t="s">
        <v>1641</v>
      </c>
      <c r="B152" s="9" t="s">
        <v>1777</v>
      </c>
      <c r="C152" s="9">
        <v>2</v>
      </c>
      <c r="D152" s="9">
        <v>4</v>
      </c>
      <c r="E152" s="9">
        <v>7</v>
      </c>
      <c r="F152" s="9">
        <v>288</v>
      </c>
      <c r="G152" s="9">
        <v>9.5999999999999992E-3</v>
      </c>
      <c r="H152" s="9">
        <v>2.9700000000000001E-2</v>
      </c>
      <c r="I152" s="9">
        <v>1.1900000000000001E-2</v>
      </c>
      <c r="J152" s="8"/>
      <c r="K152" s="8"/>
      <c r="L152" s="8"/>
      <c r="M152" s="8"/>
      <c r="N152" s="8"/>
      <c r="O152" s="8"/>
      <c r="P152" s="8"/>
      <c r="Q152" s="9">
        <v>30</v>
      </c>
      <c r="R152" s="9">
        <v>119</v>
      </c>
      <c r="S152" s="9">
        <v>177</v>
      </c>
      <c r="T152" s="9">
        <v>11736</v>
      </c>
      <c r="U152" s="9">
        <v>0.28670000000000001</v>
      </c>
      <c r="V152" s="9">
        <v>0.75</v>
      </c>
      <c r="W152" s="9">
        <v>0.48370000000000002</v>
      </c>
      <c r="X152" s="8"/>
      <c r="Y152" s="8"/>
      <c r="Z152" s="8"/>
      <c r="AA152" s="8"/>
      <c r="AB152" s="8"/>
      <c r="AC152" s="8"/>
      <c r="AD152" s="8"/>
      <c r="AE152" s="9">
        <v>3</v>
      </c>
      <c r="AF152" s="9">
        <v>11</v>
      </c>
      <c r="AG152" s="9">
        <v>37</v>
      </c>
      <c r="AH152" s="9">
        <v>2130</v>
      </c>
      <c r="AI152" s="9">
        <v>2.6499999999999999E-2</v>
      </c>
      <c r="AJ152" s="9">
        <v>0.15679999999999999</v>
      </c>
      <c r="AK152" s="9">
        <v>8.7800000000000003E-2</v>
      </c>
      <c r="AL152" s="8"/>
      <c r="AM152" s="8"/>
      <c r="AN152" s="8"/>
      <c r="AO152" s="8"/>
      <c r="AP152" s="8"/>
      <c r="AQ152" s="8"/>
      <c r="AR152" s="8"/>
      <c r="AT152" s="6">
        <f t="shared" si="0"/>
        <v>72</v>
      </c>
      <c r="AU152" s="6" t="str">
        <f t="shared" si="1"/>
        <v/>
      </c>
      <c r="AV152" s="6">
        <f t="shared" si="2"/>
        <v>98.621848739495803</v>
      </c>
      <c r="AW152" s="7" t="str">
        <f t="shared" si="3"/>
        <v/>
      </c>
      <c r="AX152" s="6">
        <f t="shared" si="4"/>
        <v>193.63636363636363</v>
      </c>
      <c r="AY152" s="6" t="str">
        <f t="shared" si="5"/>
        <v/>
      </c>
      <c r="BA152" s="6">
        <f>VLOOKUP(A152, ALL_AP_DATA!$A$2:$F$3600, 6, FALSE)</f>
        <v>415</v>
      </c>
      <c r="BB152" s="6">
        <f>VLOOKUP(A152, projmetadata!$A$2:$D$2036, 4, FALSE)</f>
        <v>46086</v>
      </c>
      <c r="BC152" s="6" t="e">
        <f t="array" aca="1" ref="BC152" ca="1">_xludf.IFS(I152&lt;&gt;0, F152/I152, P152&lt;&gt;0, M152/P152, W152&lt;&gt;0, T152/W152, AD152&lt;&gt;0, AA152/AD152, AK152&lt;&gt;0, AH152/AK152, AR152&lt;&gt;0, AO152/AR152, TRUE, 0)</f>
        <v>#NAME?</v>
      </c>
      <c r="BE152" s="6" t="e">
        <f t="shared" ca="1" si="19"/>
        <v>#NAME?</v>
      </c>
      <c r="BF152" s="6" t="e">
        <f t="shared" ca="1" si="20"/>
        <v>#NAME?</v>
      </c>
      <c r="BG152" s="6">
        <f t="shared" si="21"/>
        <v>0.526472247537213</v>
      </c>
      <c r="BH152" s="6">
        <f>VLOOKUP(A152, ALL_AP_DATA!$A$2:$D$3600, 3, FALSE)</f>
        <v>127</v>
      </c>
      <c r="BI152" s="6">
        <f>VLOOKUP(A152, ALL_AP_DATA!$A$2:$E$3600, 5, FALSE)</f>
        <v>24263</v>
      </c>
      <c r="BJ152" s="6">
        <f t="shared" si="9"/>
        <v>58.465060240963858</v>
      </c>
      <c r="BK152" s="6">
        <f t="shared" si="22"/>
        <v>0.30602409638554218</v>
      </c>
    </row>
    <row r="153" spans="1:63" ht="15.75" customHeight="1" x14ac:dyDescent="0.25">
      <c r="A153" s="8" t="s">
        <v>1642</v>
      </c>
      <c r="B153" s="9" t="s">
        <v>1777</v>
      </c>
      <c r="C153" s="9">
        <v>4</v>
      </c>
      <c r="D153" s="9">
        <v>10</v>
      </c>
      <c r="E153" s="9">
        <v>99</v>
      </c>
      <c r="F153" s="9">
        <v>2585</v>
      </c>
      <c r="G153" s="9">
        <v>7.0400000000000004E-2</v>
      </c>
      <c r="H153" s="9">
        <v>0.23130000000000001</v>
      </c>
      <c r="I153" s="9">
        <v>0.1275</v>
      </c>
      <c r="J153" s="8"/>
      <c r="K153" s="8"/>
      <c r="L153" s="8"/>
      <c r="M153" s="8"/>
      <c r="N153" s="8"/>
      <c r="O153" s="8"/>
      <c r="P153" s="8"/>
      <c r="Q153" s="9">
        <v>14</v>
      </c>
      <c r="R153" s="9">
        <v>60</v>
      </c>
      <c r="S153" s="9">
        <v>342</v>
      </c>
      <c r="T153" s="9">
        <v>17842</v>
      </c>
      <c r="U153" s="9">
        <v>0.42249999999999999</v>
      </c>
      <c r="V153" s="9">
        <v>0.79910000000000003</v>
      </c>
      <c r="W153" s="9">
        <v>0.88019999999999998</v>
      </c>
      <c r="X153" s="8"/>
      <c r="Y153" s="8"/>
      <c r="Z153" s="8"/>
      <c r="AA153" s="8"/>
      <c r="AB153" s="8"/>
      <c r="AC153" s="8"/>
      <c r="AD153" s="8"/>
      <c r="AE153" s="9">
        <v>4</v>
      </c>
      <c r="AF153" s="9">
        <v>12</v>
      </c>
      <c r="AG153" s="9">
        <v>103</v>
      </c>
      <c r="AH153" s="9">
        <v>7995</v>
      </c>
      <c r="AI153" s="9">
        <v>8.4500000000000006E-2</v>
      </c>
      <c r="AJ153" s="9">
        <v>0.2407</v>
      </c>
      <c r="AK153" s="9">
        <v>0.39439999999999997</v>
      </c>
      <c r="AL153" s="8"/>
      <c r="AM153" s="8"/>
      <c r="AN153" s="8"/>
      <c r="AO153" s="8"/>
      <c r="AP153" s="8"/>
      <c r="AQ153" s="8"/>
      <c r="AR153" s="8"/>
      <c r="AT153" s="6">
        <f t="shared" si="0"/>
        <v>258.5</v>
      </c>
      <c r="AU153" s="6" t="str">
        <f t="shared" si="1"/>
        <v/>
      </c>
      <c r="AV153" s="6">
        <f t="shared" si="2"/>
        <v>297.36666666666667</v>
      </c>
      <c r="AW153" s="7" t="str">
        <f t="shared" si="3"/>
        <v/>
      </c>
      <c r="AX153" s="6">
        <f t="shared" si="4"/>
        <v>666.25</v>
      </c>
      <c r="AY153" s="6" t="str">
        <f t="shared" si="5"/>
        <v/>
      </c>
      <c r="BA153" s="6">
        <f>VLOOKUP(A153, ALL_AP_DATA!$A$2:$F$3600, 6, FALSE)</f>
        <v>142</v>
      </c>
      <c r="BB153" s="6">
        <f>VLOOKUP(A153, projmetadata!$A$2:$D$2036, 4, FALSE)</f>
        <v>16847</v>
      </c>
      <c r="BC153" s="6" t="e">
        <f t="array" aca="1" ref="BC153" ca="1">_xludf.IFS(I153&lt;&gt;0, F153/I153, P153&lt;&gt;0, M153/P153, W153&lt;&gt;0, T153/W153, AD153&lt;&gt;0, AA153/AD153, AK153&lt;&gt;0, AH153/AK153, AR153&lt;&gt;0, AO153/AR153, TRUE, 0)</f>
        <v>#NAME?</v>
      </c>
      <c r="BE153" s="6" t="e">
        <f t="shared" ca="1" si="19"/>
        <v>#NAME?</v>
      </c>
      <c r="BF153" s="6" t="e">
        <f t="shared" ca="1" si="20"/>
        <v>#NAME?</v>
      </c>
      <c r="BG153" s="6">
        <f t="shared" si="21"/>
        <v>1.2032409331038167</v>
      </c>
      <c r="BH153" s="6">
        <f>VLOOKUP(A153, ALL_AP_DATA!$A$2:$D$3600, 3, FALSE)</f>
        <v>66</v>
      </c>
      <c r="BI153" s="6">
        <f>VLOOKUP(A153, ALL_AP_DATA!$A$2:$E$3600, 5, FALSE)</f>
        <v>20271</v>
      </c>
      <c r="BJ153" s="6">
        <f t="shared" si="9"/>
        <v>142.75352112676057</v>
      </c>
      <c r="BK153" s="6">
        <f t="shared" si="22"/>
        <v>0.46478873239436619</v>
      </c>
    </row>
    <row r="154" spans="1:63" ht="15.75" customHeight="1" x14ac:dyDescent="0.25">
      <c r="A154" s="8" t="s">
        <v>1643</v>
      </c>
      <c r="B154" s="9" t="s">
        <v>1777</v>
      </c>
      <c r="C154" s="9">
        <v>32</v>
      </c>
      <c r="D154" s="9">
        <v>227</v>
      </c>
      <c r="E154" s="9">
        <v>1048</v>
      </c>
      <c r="F154" s="9">
        <v>31529</v>
      </c>
      <c r="G154" s="9">
        <v>0.12330000000000001</v>
      </c>
      <c r="H154" s="9">
        <v>0.39350000000000002</v>
      </c>
      <c r="I154" s="9">
        <v>0.16589999999999999</v>
      </c>
      <c r="J154" s="9">
        <v>10</v>
      </c>
      <c r="K154" s="9">
        <v>42</v>
      </c>
      <c r="L154" s="9">
        <v>903</v>
      </c>
      <c r="M154" s="9">
        <v>26392</v>
      </c>
      <c r="N154" s="9">
        <v>2.2800000000000001E-2</v>
      </c>
      <c r="O154" s="9">
        <v>0.33910000000000001</v>
      </c>
      <c r="P154" s="9">
        <v>0.1389</v>
      </c>
      <c r="Q154" s="9">
        <v>105</v>
      </c>
      <c r="R154" s="9">
        <v>570</v>
      </c>
      <c r="S154" s="9">
        <v>2383</v>
      </c>
      <c r="T154" s="9">
        <v>165096</v>
      </c>
      <c r="U154" s="9">
        <v>0.30959999999999999</v>
      </c>
      <c r="V154" s="9">
        <v>0.89490000000000003</v>
      </c>
      <c r="W154" s="9">
        <v>0.86880000000000002</v>
      </c>
      <c r="X154" s="8"/>
      <c r="Y154" s="8"/>
      <c r="Z154" s="8"/>
      <c r="AA154" s="8"/>
      <c r="AB154" s="8"/>
      <c r="AC154" s="8"/>
      <c r="AD154" s="8"/>
      <c r="AE154" s="9">
        <v>10</v>
      </c>
      <c r="AF154" s="9">
        <v>43</v>
      </c>
      <c r="AG154" s="9">
        <v>1003</v>
      </c>
      <c r="AH154" s="9">
        <v>30146</v>
      </c>
      <c r="AI154" s="9">
        <v>2.3400000000000001E-2</v>
      </c>
      <c r="AJ154" s="9">
        <v>0.37659999999999999</v>
      </c>
      <c r="AK154" s="9">
        <v>0.15859999999999999</v>
      </c>
      <c r="AL154" s="9">
        <v>6</v>
      </c>
      <c r="AM154" s="9">
        <v>135</v>
      </c>
      <c r="AN154" s="9">
        <v>1697</v>
      </c>
      <c r="AO154" s="9">
        <v>60618</v>
      </c>
      <c r="AP154" s="9">
        <v>7.3300000000000004E-2</v>
      </c>
      <c r="AQ154" s="9">
        <v>0.63729999999999998</v>
      </c>
      <c r="AR154" s="9">
        <v>0.31900000000000001</v>
      </c>
      <c r="AT154" s="6">
        <f t="shared" si="0"/>
        <v>138.89427312775331</v>
      </c>
      <c r="AU154" s="6">
        <f t="shared" si="1"/>
        <v>628.38095238095241</v>
      </c>
      <c r="AV154" s="6">
        <f t="shared" si="2"/>
        <v>289.64210526315787</v>
      </c>
      <c r="AW154" s="7" t="str">
        <f t="shared" si="3"/>
        <v/>
      </c>
      <c r="AX154" s="6">
        <f t="shared" si="4"/>
        <v>701.06976744186045</v>
      </c>
      <c r="AY154" s="6">
        <f t="shared" si="5"/>
        <v>449.02222222222224</v>
      </c>
      <c r="BA154" s="6">
        <f>VLOOKUP(A154, ALL_AP_DATA!$A$2:$F$3600, 6, FALSE)</f>
        <v>1841</v>
      </c>
      <c r="BB154" s="6">
        <f>VLOOKUP(A154, projmetadata!$A$2:$D$2036, 4, FALSE)</f>
        <v>128924</v>
      </c>
      <c r="BC154" s="6" t="e">
        <f t="array" aca="1" ref="BC154" ca="1">_xludf.IFS(I154&lt;&gt;0, F154/I154, P154&lt;&gt;0, M154/P154, W154&lt;&gt;0, T154/W154, AD154&lt;&gt;0, AA154/AD154, AK154&lt;&gt;0, AH154/AK154, AR154&lt;&gt;0, AO154/AR154, TRUE, 0)</f>
        <v>#NAME?</v>
      </c>
      <c r="BE154" s="6" t="e">
        <f t="shared" ca="1" si="19"/>
        <v>#NAME?</v>
      </c>
      <c r="BF154" s="6" t="e">
        <f t="shared" ca="1" si="20"/>
        <v>#NAME?</v>
      </c>
      <c r="BG154" s="6">
        <f t="shared" si="21"/>
        <v>1.4739381340945052</v>
      </c>
      <c r="BH154" s="6">
        <f>VLOOKUP(A154, ALL_AP_DATA!$A$2:$D$3600, 3, FALSE)</f>
        <v>758</v>
      </c>
      <c r="BI154" s="6">
        <f>VLOOKUP(A154, ALL_AP_DATA!$A$2:$E$3600, 5, FALSE)</f>
        <v>190026</v>
      </c>
      <c r="BJ154" s="6">
        <f t="shared" si="9"/>
        <v>103.21890277023357</v>
      </c>
      <c r="BK154" s="6">
        <f t="shared" si="22"/>
        <v>0.41173275393807712</v>
      </c>
    </row>
    <row r="155" spans="1:63" ht="15.75" customHeight="1" x14ac:dyDescent="0.25">
      <c r="A155" s="8" t="s">
        <v>1644</v>
      </c>
      <c r="B155" s="9" t="s">
        <v>1777</v>
      </c>
      <c r="C155" s="9">
        <v>12</v>
      </c>
      <c r="D155" s="9">
        <v>49</v>
      </c>
      <c r="E155" s="9">
        <v>99</v>
      </c>
      <c r="F155" s="9">
        <v>3454</v>
      </c>
      <c r="G155" s="9">
        <v>0.1008</v>
      </c>
      <c r="H155" s="9">
        <v>0.36940000000000001</v>
      </c>
      <c r="I155" s="9">
        <v>0.12470000000000001</v>
      </c>
      <c r="J155" s="9">
        <v>1</v>
      </c>
      <c r="K155" s="9">
        <v>11</v>
      </c>
      <c r="L155" s="9">
        <v>65</v>
      </c>
      <c r="M155" s="9">
        <v>2209</v>
      </c>
      <c r="N155" s="9">
        <v>2.2599999999999999E-2</v>
      </c>
      <c r="O155" s="9">
        <v>0.24249999999999999</v>
      </c>
      <c r="P155" s="9">
        <v>7.9799999999999996E-2</v>
      </c>
      <c r="Q155" s="9">
        <v>27</v>
      </c>
      <c r="R155" s="9">
        <v>94</v>
      </c>
      <c r="S155" s="9">
        <v>235</v>
      </c>
      <c r="T155" s="9">
        <v>14759</v>
      </c>
      <c r="U155" s="9">
        <v>0.19339999999999999</v>
      </c>
      <c r="V155" s="9">
        <v>0.87690000000000001</v>
      </c>
      <c r="W155" s="9">
        <v>0.53300000000000003</v>
      </c>
      <c r="X155" s="9">
        <v>2</v>
      </c>
      <c r="Y155" s="9">
        <v>15</v>
      </c>
      <c r="Z155" s="9">
        <v>77</v>
      </c>
      <c r="AA155" s="9">
        <v>1527</v>
      </c>
      <c r="AB155" s="9">
        <v>3.09E-2</v>
      </c>
      <c r="AC155" s="9">
        <v>0.2873</v>
      </c>
      <c r="AD155" s="9">
        <v>5.5100000000000003E-2</v>
      </c>
      <c r="AE155" s="9">
        <v>3</v>
      </c>
      <c r="AF155" s="9">
        <v>21</v>
      </c>
      <c r="AG155" s="9">
        <v>87</v>
      </c>
      <c r="AH155" s="9">
        <v>2403</v>
      </c>
      <c r="AI155" s="9">
        <v>4.3200000000000002E-2</v>
      </c>
      <c r="AJ155" s="9">
        <v>0.3246</v>
      </c>
      <c r="AK155" s="9">
        <v>8.6800000000000002E-2</v>
      </c>
      <c r="AL155" s="8"/>
      <c r="AM155" s="8"/>
      <c r="AN155" s="8"/>
      <c r="AO155" s="8"/>
      <c r="AP155" s="8"/>
      <c r="AQ155" s="8"/>
      <c r="AR155" s="8"/>
      <c r="AT155" s="6">
        <f t="shared" si="0"/>
        <v>70.489795918367349</v>
      </c>
      <c r="AU155" s="6">
        <f t="shared" si="1"/>
        <v>200.81818181818181</v>
      </c>
      <c r="AV155" s="6">
        <f t="shared" si="2"/>
        <v>157.01063829787233</v>
      </c>
      <c r="AW155" s="7">
        <f t="shared" si="3"/>
        <v>101.8</v>
      </c>
      <c r="AX155" s="6">
        <f t="shared" si="4"/>
        <v>114.42857142857143</v>
      </c>
      <c r="AY155" s="6" t="str">
        <f t="shared" si="5"/>
        <v/>
      </c>
      <c r="BA155" s="6">
        <f>VLOOKUP(A155, ALL_AP_DATA!$A$2:$F$3600, 6, FALSE)</f>
        <v>486</v>
      </c>
      <c r="BB155" s="6">
        <f>VLOOKUP(A155, projmetadata!$A$2:$D$2036, 4, FALSE)</f>
        <v>33147</v>
      </c>
      <c r="BC155" s="6" t="e">
        <f t="array" aca="1" ref="BC155" ca="1">_xludf.IFS(I155&lt;&gt;0, F155/I155, P155&lt;&gt;0, M155/P155, W155&lt;&gt;0, T155/W155, AD155&lt;&gt;0, AA155/AD155, AK155&lt;&gt;0, AH155/AK155, AR155&lt;&gt;0, AO155/AR155, TRUE, 0)</f>
        <v>#NAME?</v>
      </c>
      <c r="BE155" s="6" t="e">
        <f t="shared" ca="1" si="19"/>
        <v>#NAME?</v>
      </c>
      <c r="BF155" s="6" t="e">
        <f t="shared" ca="1" si="20"/>
        <v>#NAME?</v>
      </c>
      <c r="BG155" s="6">
        <f t="shared" si="21"/>
        <v>0.83546022264458319</v>
      </c>
      <c r="BH155" s="6">
        <f>VLOOKUP(A155, ALL_AP_DATA!$A$2:$D$3600, 3, FALSE)</f>
        <v>130</v>
      </c>
      <c r="BI155" s="6">
        <f>VLOOKUP(A155, ALL_AP_DATA!$A$2:$E$3600, 5, FALSE)</f>
        <v>27693</v>
      </c>
      <c r="BJ155" s="6">
        <f t="shared" si="9"/>
        <v>56.981481481481481</v>
      </c>
      <c r="BK155" s="6">
        <f t="shared" si="22"/>
        <v>0.26748971193415638</v>
      </c>
    </row>
    <row r="156" spans="1:63" ht="15.75" customHeight="1" x14ac:dyDescent="0.25">
      <c r="A156" s="8" t="s">
        <v>1645</v>
      </c>
      <c r="B156" s="9" t="s">
        <v>1777</v>
      </c>
      <c r="C156" s="9">
        <v>1</v>
      </c>
      <c r="D156" s="9">
        <v>2</v>
      </c>
      <c r="E156" s="9">
        <v>8</v>
      </c>
      <c r="F156" s="9">
        <v>58</v>
      </c>
      <c r="G156" s="9">
        <v>1.3899999999999999E-2</v>
      </c>
      <c r="H156" s="9">
        <v>3.7699999999999997E-2</v>
      </c>
      <c r="I156" s="9">
        <v>1.6000000000000001E-3</v>
      </c>
      <c r="J156" s="8"/>
      <c r="K156" s="8"/>
      <c r="L156" s="8"/>
      <c r="M156" s="8"/>
      <c r="N156" s="8"/>
      <c r="O156" s="8"/>
      <c r="P156" s="8"/>
      <c r="Q156" s="9">
        <v>7</v>
      </c>
      <c r="R156" s="9">
        <v>33</v>
      </c>
      <c r="S156" s="9">
        <v>168</v>
      </c>
      <c r="T156" s="9">
        <v>4892</v>
      </c>
      <c r="U156" s="9">
        <v>0.22919999999999999</v>
      </c>
      <c r="V156" s="9">
        <v>0.79249999999999998</v>
      </c>
      <c r="W156" s="9">
        <v>0.13100000000000001</v>
      </c>
      <c r="X156" s="8"/>
      <c r="Y156" s="8"/>
      <c r="Z156" s="8"/>
      <c r="AA156" s="8"/>
      <c r="AB156" s="8"/>
      <c r="AC156" s="8"/>
      <c r="AD156" s="8"/>
      <c r="AE156" s="9">
        <v>1</v>
      </c>
      <c r="AF156" s="9">
        <v>2</v>
      </c>
      <c r="AG156" s="9">
        <v>8</v>
      </c>
      <c r="AH156" s="9">
        <v>58</v>
      </c>
      <c r="AI156" s="9">
        <v>1.3899999999999999E-2</v>
      </c>
      <c r="AJ156" s="9">
        <v>3.7699999999999997E-2</v>
      </c>
      <c r="AK156" s="9">
        <v>1.6000000000000001E-3</v>
      </c>
      <c r="AL156" s="8"/>
      <c r="AM156" s="8"/>
      <c r="AN156" s="8"/>
      <c r="AO156" s="8"/>
      <c r="AP156" s="8"/>
      <c r="AQ156" s="8"/>
      <c r="AR156" s="8"/>
      <c r="AT156" s="6">
        <f t="shared" si="0"/>
        <v>29</v>
      </c>
      <c r="AU156" s="6" t="str">
        <f t="shared" si="1"/>
        <v/>
      </c>
      <c r="AV156" s="6">
        <f t="shared" si="2"/>
        <v>148.24242424242425</v>
      </c>
      <c r="AW156" s="7" t="str">
        <f t="shared" si="3"/>
        <v/>
      </c>
      <c r="AX156" s="6">
        <f t="shared" si="4"/>
        <v>29</v>
      </c>
      <c r="AY156" s="6" t="str">
        <f t="shared" si="5"/>
        <v/>
      </c>
      <c r="BA156" s="6">
        <f>VLOOKUP(A156, ALL_AP_DATA!$A$2:$F$3600, 6, FALSE)</f>
        <v>144</v>
      </c>
      <c r="BB156" s="6">
        <f>VLOOKUP(A156, projmetadata!$A$2:$D$2036, 4, FALSE)</f>
        <v>38232</v>
      </c>
      <c r="BC156" s="6" t="e">
        <f t="array" aca="1" ref="BC156" ca="1">_xludf.IFS(I156&lt;&gt;0, F156/I156, P156&lt;&gt;0, M156/P156, W156&lt;&gt;0, T156/W156, AD156&lt;&gt;0, AA156/AD156, AK156&lt;&gt;0, AH156/AK156, AR156&lt;&gt;0, AO156/AR156, TRUE, 0)</f>
        <v>#NAME?</v>
      </c>
      <c r="BE156" s="6" t="e">
        <f t="shared" ca="1" si="19"/>
        <v>#NAME?</v>
      </c>
      <c r="BF156" s="6" t="e">
        <f t="shared" ca="1" si="20"/>
        <v>#NAME?</v>
      </c>
      <c r="BG156" s="6">
        <f t="shared" si="21"/>
        <v>0.97672107135383968</v>
      </c>
      <c r="BH156" s="6">
        <f>VLOOKUP(A156, ALL_AP_DATA!$A$2:$D$3600, 3, FALSE)</f>
        <v>33</v>
      </c>
      <c r="BI156" s="6">
        <f>VLOOKUP(A156, ALL_AP_DATA!$A$2:$E$3600, 5, FALSE)</f>
        <v>37342</v>
      </c>
      <c r="BJ156" s="6">
        <f t="shared" si="9"/>
        <v>259.31944444444446</v>
      </c>
      <c r="BK156" s="6">
        <f t="shared" si="22"/>
        <v>0.22916666666666666</v>
      </c>
    </row>
    <row r="157" spans="1:63" ht="15.75" customHeight="1" x14ac:dyDescent="0.25">
      <c r="A157" s="8" t="s">
        <v>1646</v>
      </c>
      <c r="B157" s="9" t="s">
        <v>1777</v>
      </c>
      <c r="C157" s="9">
        <v>25</v>
      </c>
      <c r="D157" s="9">
        <v>60</v>
      </c>
      <c r="E157" s="9">
        <v>134</v>
      </c>
      <c r="F157" s="9">
        <v>1679</v>
      </c>
      <c r="G157" s="9">
        <v>4.87E-2</v>
      </c>
      <c r="H157" s="9">
        <v>8.6499999999999994E-2</v>
      </c>
      <c r="I157" s="9">
        <v>2.3E-2</v>
      </c>
      <c r="J157" s="8"/>
      <c r="K157" s="8"/>
      <c r="L157" s="8"/>
      <c r="M157" s="8"/>
      <c r="N157" s="8"/>
      <c r="O157" s="8"/>
      <c r="P157" s="8"/>
      <c r="Q157" s="9">
        <v>26</v>
      </c>
      <c r="R157" s="9">
        <v>164</v>
      </c>
      <c r="S157" s="9">
        <v>1376</v>
      </c>
      <c r="T157" s="9">
        <v>55386</v>
      </c>
      <c r="U157" s="9">
        <v>0.13300000000000001</v>
      </c>
      <c r="V157" s="9">
        <v>0.88829999999999998</v>
      </c>
      <c r="W157" s="9">
        <v>0.75980000000000003</v>
      </c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T157" s="6">
        <f t="shared" si="0"/>
        <v>27.983333333333334</v>
      </c>
      <c r="AU157" s="6" t="str">
        <f t="shared" si="1"/>
        <v/>
      </c>
      <c r="AV157" s="6">
        <f t="shared" si="2"/>
        <v>337.71951219512198</v>
      </c>
      <c r="AW157" s="7" t="str">
        <f t="shared" si="3"/>
        <v/>
      </c>
      <c r="AX157" s="6" t="str">
        <f t="shared" si="4"/>
        <v/>
      </c>
      <c r="AY157" s="6" t="str">
        <f t="shared" si="5"/>
        <v/>
      </c>
      <c r="BA157" s="6">
        <f>VLOOKUP(A157, ALL_AP_DATA!$A$2:$F$3600, 6, FALSE)</f>
        <v>1233</v>
      </c>
      <c r="BB157" s="6">
        <f>VLOOKUP(A157, projmetadata!$A$2:$D$2036, 4, FALSE)</f>
        <v>15574</v>
      </c>
      <c r="BC157" s="6" t="e">
        <f t="array" aca="1" ref="BC157" ca="1">_xludf.IFS(I157&lt;&gt;0, F157/I157, P157&lt;&gt;0, M157/P157, W157&lt;&gt;0, T157/W157, AD157&lt;&gt;0, AA157/AD157, AK157&lt;&gt;0, AH157/AK157, AR157&lt;&gt;0, AO157/AR157, TRUE, 0)</f>
        <v>#NAME?</v>
      </c>
      <c r="BE157" s="6" t="e">
        <f t="shared" ca="1" si="19"/>
        <v>#NAME?</v>
      </c>
      <c r="BF157" s="6" t="e">
        <f t="shared" ca="1" si="20"/>
        <v>#NAME?</v>
      </c>
      <c r="BG157" s="6">
        <f t="shared" si="21"/>
        <v>4.6803647104147936</v>
      </c>
      <c r="BH157" s="6">
        <f>VLOOKUP(A157, ALL_AP_DATA!$A$2:$D$3600, 3, FALSE)</f>
        <v>217</v>
      </c>
      <c r="BI157" s="6">
        <f>VLOOKUP(A157, ALL_AP_DATA!$A$2:$E$3600, 5, FALSE)</f>
        <v>72892</v>
      </c>
      <c r="BJ157" s="6">
        <f t="shared" si="9"/>
        <v>59.117599351175997</v>
      </c>
      <c r="BK157" s="6">
        <f t="shared" si="22"/>
        <v>0.17599351175993511</v>
      </c>
    </row>
    <row r="158" spans="1:63" ht="15.75" customHeight="1" x14ac:dyDescent="0.25">
      <c r="A158" s="8" t="s">
        <v>1647</v>
      </c>
      <c r="B158" s="9" t="s">
        <v>1777</v>
      </c>
      <c r="C158" s="9">
        <v>24</v>
      </c>
      <c r="D158" s="9">
        <v>82</v>
      </c>
      <c r="E158" s="9">
        <v>124</v>
      </c>
      <c r="F158" s="9">
        <v>10266</v>
      </c>
      <c r="G158" s="9">
        <v>6.3100000000000003E-2</v>
      </c>
      <c r="H158" s="9">
        <v>0.20880000000000001</v>
      </c>
      <c r="I158" s="9">
        <v>4.1000000000000003E-3</v>
      </c>
      <c r="J158" s="8"/>
      <c r="K158" s="8"/>
      <c r="L158" s="8"/>
      <c r="M158" s="8"/>
      <c r="N158" s="8"/>
      <c r="O158" s="8"/>
      <c r="P158" s="8"/>
      <c r="Q158" s="9">
        <v>66</v>
      </c>
      <c r="R158" s="9">
        <v>324</v>
      </c>
      <c r="S158" s="9">
        <v>506</v>
      </c>
      <c r="T158" s="9">
        <v>64399</v>
      </c>
      <c r="U158" s="9">
        <v>0.24940000000000001</v>
      </c>
      <c r="V158" s="9">
        <v>0.85189999999999999</v>
      </c>
      <c r="W158" s="9">
        <v>2.5899999999999999E-2</v>
      </c>
      <c r="X158" s="8"/>
      <c r="Y158" s="8"/>
      <c r="Z158" s="8"/>
      <c r="AA158" s="8"/>
      <c r="AB158" s="8"/>
      <c r="AC158" s="8"/>
      <c r="AD158" s="8"/>
      <c r="AE158" s="9">
        <v>7</v>
      </c>
      <c r="AF158" s="9">
        <v>30</v>
      </c>
      <c r="AG158" s="9">
        <v>30</v>
      </c>
      <c r="AH158" s="9">
        <v>724</v>
      </c>
      <c r="AI158" s="9">
        <v>2.3099999999999999E-2</v>
      </c>
      <c r="AJ158" s="9">
        <v>5.0500000000000003E-2</v>
      </c>
      <c r="AK158" s="9">
        <v>2.9999999999999997E-4</v>
      </c>
      <c r="AL158" s="8"/>
      <c r="AM158" s="8"/>
      <c r="AN158" s="8"/>
      <c r="AO158" s="8"/>
      <c r="AP158" s="8"/>
      <c r="AQ158" s="8"/>
      <c r="AR158" s="8"/>
      <c r="AT158" s="6">
        <f t="shared" si="0"/>
        <v>125.19512195121951</v>
      </c>
      <c r="AU158" s="6" t="str">
        <f t="shared" si="1"/>
        <v/>
      </c>
      <c r="AV158" s="6">
        <f t="shared" si="2"/>
        <v>198.76234567901236</v>
      </c>
      <c r="AW158" s="7" t="str">
        <f t="shared" si="3"/>
        <v/>
      </c>
      <c r="AX158" s="6">
        <f t="shared" si="4"/>
        <v>24.133333333333333</v>
      </c>
      <c r="AY158" s="6" t="str">
        <f t="shared" si="5"/>
        <v/>
      </c>
      <c r="BA158" s="6">
        <f>VLOOKUP(A158, ALL_AP_DATA!$A$2:$F$3600, 6, FALSE)</f>
        <v>1299</v>
      </c>
      <c r="BB158" s="6">
        <f>VLOOKUP(A158, projmetadata!$A$2:$D$2036, 4, FALSE)</f>
        <v>92209</v>
      </c>
      <c r="BC158" s="6" t="e">
        <f t="array" aca="1" ref="BC158" ca="1">_xludf.IFS(I158&lt;&gt;0, F158/I158, P158&lt;&gt;0, M158/P158, W158&lt;&gt;0, T158/W158, AD158&lt;&gt;0, AA158/AD158, AK158&lt;&gt;0, AH158/AK158, AR158&lt;&gt;0, AO158/AR158, TRUE, 0)</f>
        <v>#NAME?</v>
      </c>
      <c r="BE158" s="6" t="e">
        <f t="shared" ca="1" si="19"/>
        <v>#NAME?</v>
      </c>
      <c r="BF158" s="6" t="e">
        <f t="shared" ca="1" si="20"/>
        <v>#NAME?</v>
      </c>
      <c r="BG158" s="6">
        <f t="shared" si="21"/>
        <v>27.017080762181564</v>
      </c>
      <c r="BH158" s="6">
        <f>VLOOKUP(A158, ALL_AP_DATA!$A$2:$D$3600, 3, FALSE)</f>
        <v>396</v>
      </c>
      <c r="BI158" s="6">
        <f>VLOOKUP(A158, ALL_AP_DATA!$A$2:$E$3600, 5, FALSE)</f>
        <v>2491218</v>
      </c>
      <c r="BJ158" s="6">
        <f t="shared" si="9"/>
        <v>1917.796766743649</v>
      </c>
      <c r="BK158" s="6">
        <f t="shared" si="22"/>
        <v>0.30484988452655887</v>
      </c>
    </row>
    <row r="159" spans="1:63" ht="15.75" customHeight="1" x14ac:dyDescent="0.25">
      <c r="A159" s="8" t="s">
        <v>1648</v>
      </c>
      <c r="B159" s="9" t="s">
        <v>1777</v>
      </c>
      <c r="C159" s="9">
        <v>2</v>
      </c>
      <c r="D159" s="9">
        <v>4</v>
      </c>
      <c r="E159" s="9">
        <v>0</v>
      </c>
      <c r="F159" s="9">
        <v>0</v>
      </c>
      <c r="G159" s="9">
        <v>1.54E-2</v>
      </c>
      <c r="H159" s="9">
        <v>0</v>
      </c>
      <c r="I159" s="9">
        <v>0</v>
      </c>
      <c r="J159" s="8"/>
      <c r="K159" s="8"/>
      <c r="L159" s="8"/>
      <c r="M159" s="8"/>
      <c r="N159" s="8"/>
      <c r="O159" s="8"/>
      <c r="P159" s="8"/>
      <c r="Q159" s="9">
        <v>6</v>
      </c>
      <c r="R159" s="9">
        <v>35</v>
      </c>
      <c r="S159" s="9">
        <v>51</v>
      </c>
      <c r="T159" s="9">
        <v>3476</v>
      </c>
      <c r="U159" s="9">
        <v>0.1351</v>
      </c>
      <c r="V159" s="9">
        <v>0.6623</v>
      </c>
      <c r="W159" s="9">
        <v>0.52139999999999997</v>
      </c>
      <c r="X159" s="8"/>
      <c r="Y159" s="8"/>
      <c r="Z159" s="8"/>
      <c r="AA159" s="8"/>
      <c r="AB159" s="8"/>
      <c r="AC159" s="8"/>
      <c r="AD159" s="8"/>
      <c r="AE159" s="9">
        <v>1</v>
      </c>
      <c r="AF159" s="9">
        <v>3</v>
      </c>
      <c r="AG159" s="9">
        <v>0</v>
      </c>
      <c r="AH159" s="9">
        <v>0</v>
      </c>
      <c r="AI159" s="9">
        <v>1.1599999999999999E-2</v>
      </c>
      <c r="AJ159" s="9">
        <v>0</v>
      </c>
      <c r="AK159" s="9">
        <v>0</v>
      </c>
      <c r="AL159" s="8"/>
      <c r="AM159" s="8"/>
      <c r="AN159" s="8"/>
      <c r="AO159" s="8"/>
      <c r="AP159" s="8"/>
      <c r="AQ159" s="8"/>
      <c r="AR159" s="8"/>
      <c r="AT159" s="6">
        <f t="shared" si="0"/>
        <v>0</v>
      </c>
      <c r="AU159" s="6" t="str">
        <f t="shared" si="1"/>
        <v/>
      </c>
      <c r="AV159" s="6">
        <f t="shared" si="2"/>
        <v>99.314285714285717</v>
      </c>
      <c r="AW159" s="7" t="str">
        <f t="shared" si="3"/>
        <v/>
      </c>
      <c r="AX159" s="6">
        <f t="shared" si="4"/>
        <v>0</v>
      </c>
      <c r="AY159" s="6" t="str">
        <f t="shared" si="5"/>
        <v/>
      </c>
      <c r="BA159" s="6">
        <f>VLOOKUP(A159, ALL_AP_DATA!$A$2:$F$3600, 6, FALSE)</f>
        <v>259</v>
      </c>
      <c r="BB159" s="6">
        <f>VLOOKUP(A159, projmetadata!$A$2:$D$2036, 4, FALSE)</f>
        <v>16417</v>
      </c>
      <c r="BC159" s="6" t="e">
        <f t="array" aca="1" ref="BC159" ca="1">_xludf.IFS(I159&lt;&gt;0, F159/I159, P159&lt;&gt;0, M159/P159, W159&lt;&gt;0, T159/W159, AD159&lt;&gt;0, AA159/AD159, AK159&lt;&gt;0, AH159/AK159, AR159&lt;&gt;0, AO159/AR159, TRUE, 0)</f>
        <v>#NAME?</v>
      </c>
      <c r="BE159" s="6" t="e">
        <f t="shared" ca="1" si="19"/>
        <v>#NAME?</v>
      </c>
      <c r="BF159" s="6" t="e">
        <f t="shared" ca="1" si="20"/>
        <v>#NAME?</v>
      </c>
      <c r="BG159" s="6">
        <f t="shared" si="21"/>
        <v>0.40610342937199245</v>
      </c>
      <c r="BH159" s="6">
        <f>VLOOKUP(A159, ALL_AP_DATA!$A$2:$D$3600, 3, FALSE)</f>
        <v>42</v>
      </c>
      <c r="BI159" s="6">
        <f>VLOOKUP(A159, ALL_AP_DATA!$A$2:$E$3600, 5, FALSE)</f>
        <v>6667</v>
      </c>
      <c r="BJ159" s="6">
        <f t="shared" si="9"/>
        <v>25.74131274131274</v>
      </c>
      <c r="BK159" s="6">
        <f t="shared" si="22"/>
        <v>0.16216216216216217</v>
      </c>
    </row>
    <row r="160" spans="1:63" ht="15.75" customHeight="1" x14ac:dyDescent="0.25">
      <c r="A160" s="8" t="s">
        <v>1649</v>
      </c>
      <c r="B160" s="9" t="s">
        <v>1777</v>
      </c>
      <c r="C160" s="9">
        <v>31</v>
      </c>
      <c r="D160" s="9">
        <v>70</v>
      </c>
      <c r="E160" s="9">
        <v>17</v>
      </c>
      <c r="F160" s="9">
        <v>848</v>
      </c>
      <c r="G160" s="9">
        <v>3.2300000000000002E-2</v>
      </c>
      <c r="H160" s="9">
        <v>3.5400000000000001E-2</v>
      </c>
      <c r="I160" s="9">
        <v>1.1900000000000001E-2</v>
      </c>
      <c r="J160" s="8"/>
      <c r="K160" s="8"/>
      <c r="L160" s="8"/>
      <c r="M160" s="8"/>
      <c r="N160" s="8"/>
      <c r="O160" s="8"/>
      <c r="P160" s="8"/>
      <c r="Q160" s="9">
        <v>72</v>
      </c>
      <c r="R160" s="9">
        <v>266</v>
      </c>
      <c r="S160" s="9">
        <v>376</v>
      </c>
      <c r="T160" s="9">
        <v>45067</v>
      </c>
      <c r="U160" s="9">
        <v>0.1226</v>
      </c>
      <c r="V160" s="9">
        <v>0.7833</v>
      </c>
      <c r="W160" s="9">
        <v>0.63200000000000001</v>
      </c>
      <c r="X160" s="8"/>
      <c r="Y160" s="8"/>
      <c r="Z160" s="8"/>
      <c r="AA160" s="8"/>
      <c r="AB160" s="8"/>
      <c r="AC160" s="8"/>
      <c r="AD160" s="8"/>
      <c r="AE160" s="9">
        <v>13</v>
      </c>
      <c r="AF160" s="9">
        <v>67</v>
      </c>
      <c r="AG160" s="9">
        <v>87</v>
      </c>
      <c r="AH160" s="9">
        <v>7304</v>
      </c>
      <c r="AI160" s="9">
        <v>3.09E-2</v>
      </c>
      <c r="AJ160" s="9">
        <v>0.1812</v>
      </c>
      <c r="AK160" s="9">
        <v>0.1024</v>
      </c>
      <c r="AL160" s="8"/>
      <c r="AM160" s="8"/>
      <c r="AN160" s="8"/>
      <c r="AO160" s="8"/>
      <c r="AP160" s="8"/>
      <c r="AQ160" s="8"/>
      <c r="AR160" s="8"/>
      <c r="AT160" s="6">
        <f t="shared" si="0"/>
        <v>12.114285714285714</v>
      </c>
      <c r="AU160" s="6" t="str">
        <f t="shared" si="1"/>
        <v/>
      </c>
      <c r="AV160" s="6">
        <f t="shared" si="2"/>
        <v>169.4248120300752</v>
      </c>
      <c r="AW160" s="7" t="str">
        <f t="shared" si="3"/>
        <v/>
      </c>
      <c r="AX160" s="6">
        <f t="shared" si="4"/>
        <v>109.01492537313433</v>
      </c>
      <c r="AY160" s="6" t="str">
        <f t="shared" si="5"/>
        <v/>
      </c>
      <c r="BA160" s="6">
        <f>VLOOKUP(A160, ALL_AP_DATA!$A$2:$F$3600, 6, FALSE)</f>
        <v>2169</v>
      </c>
      <c r="BB160" s="6">
        <f>VLOOKUP(A160, projmetadata!$A$2:$D$2036, 4, FALSE)</f>
        <v>83001</v>
      </c>
      <c r="BC160" s="6" t="e">
        <f t="array" aca="1" ref="BC160" ca="1">_xludf.IFS(I160&lt;&gt;0, F160/I160, P160&lt;&gt;0, M160/P160, W160&lt;&gt;0, T160/W160, AD160&lt;&gt;0, AA160/AD160, AK160&lt;&gt;0, AH160/AK160, AR160&lt;&gt;0, AO160/AR160, TRUE, 0)</f>
        <v>#NAME?</v>
      </c>
      <c r="BE160" s="6" t="e">
        <f t="shared" ca="1" si="19"/>
        <v>#NAME?</v>
      </c>
      <c r="BF160" s="6" t="e">
        <f t="shared" ca="1" si="20"/>
        <v>#NAME?</v>
      </c>
      <c r="BG160" s="6">
        <f t="shared" si="21"/>
        <v>0.85914627534608012</v>
      </c>
      <c r="BH160" s="6">
        <f>VLOOKUP(A160, ALL_AP_DATA!$A$2:$D$3600, 3, FALSE)</f>
        <v>368</v>
      </c>
      <c r="BI160" s="6">
        <f>VLOOKUP(A160, ALL_AP_DATA!$A$2:$E$3600, 5, FALSE)</f>
        <v>71310</v>
      </c>
      <c r="BJ160" s="6">
        <f t="shared" si="9"/>
        <v>32.876901798063621</v>
      </c>
      <c r="BK160" s="6">
        <f t="shared" si="22"/>
        <v>0.16966343937298295</v>
      </c>
    </row>
    <row r="161" spans="1:63" ht="15.75" customHeight="1" x14ac:dyDescent="0.25">
      <c r="A161" s="8" t="s">
        <v>1650</v>
      </c>
      <c r="B161" s="9" t="s">
        <v>1777</v>
      </c>
      <c r="C161" s="9">
        <v>3</v>
      </c>
      <c r="D161" s="9">
        <v>11</v>
      </c>
      <c r="E161" s="9">
        <v>0</v>
      </c>
      <c r="F161" s="9">
        <v>0</v>
      </c>
      <c r="G161" s="9">
        <v>1.6E-2</v>
      </c>
      <c r="H161" s="9">
        <v>0</v>
      </c>
      <c r="I161" s="9">
        <v>0</v>
      </c>
      <c r="J161" s="8"/>
      <c r="K161" s="8"/>
      <c r="L161" s="8"/>
      <c r="M161" s="8"/>
      <c r="N161" s="8"/>
      <c r="O161" s="8"/>
      <c r="P161" s="8"/>
      <c r="Q161" s="9">
        <v>33</v>
      </c>
      <c r="R161" s="9">
        <v>166</v>
      </c>
      <c r="S161" s="9">
        <v>265</v>
      </c>
      <c r="T161" s="9">
        <v>26219</v>
      </c>
      <c r="U161" s="9">
        <v>0.24199999999999999</v>
      </c>
      <c r="V161" s="9">
        <v>0.88329999999999997</v>
      </c>
      <c r="W161" s="9">
        <v>0.74050000000000005</v>
      </c>
      <c r="X161" s="8"/>
      <c r="Y161" s="8"/>
      <c r="Z161" s="8"/>
      <c r="AA161" s="8"/>
      <c r="AB161" s="8"/>
      <c r="AC161" s="8"/>
      <c r="AD161" s="8"/>
      <c r="AE161" s="9">
        <v>2</v>
      </c>
      <c r="AF161" s="9">
        <v>6</v>
      </c>
      <c r="AG161" s="9">
        <v>0</v>
      </c>
      <c r="AH161" s="9">
        <v>0</v>
      </c>
      <c r="AI161" s="9">
        <v>8.6999999999999994E-3</v>
      </c>
      <c r="AJ161" s="9">
        <v>0</v>
      </c>
      <c r="AK161" s="9">
        <v>0</v>
      </c>
      <c r="AL161" s="8"/>
      <c r="AM161" s="8"/>
      <c r="AN161" s="8"/>
      <c r="AO161" s="8"/>
      <c r="AP161" s="8"/>
      <c r="AQ161" s="8"/>
      <c r="AR161" s="8"/>
      <c r="AT161" s="6">
        <f t="shared" si="0"/>
        <v>0</v>
      </c>
      <c r="AU161" s="6" t="str">
        <f t="shared" si="1"/>
        <v/>
      </c>
      <c r="AV161" s="6">
        <f t="shared" si="2"/>
        <v>157.94578313253012</v>
      </c>
      <c r="AW161" s="7" t="str">
        <f t="shared" si="3"/>
        <v/>
      </c>
      <c r="AX161" s="6">
        <f t="shared" si="4"/>
        <v>0</v>
      </c>
      <c r="AY161" s="6" t="str">
        <f t="shared" si="5"/>
        <v/>
      </c>
      <c r="BA161" s="6">
        <f>VLOOKUP(A161, ALL_AP_DATA!$A$2:$F$3600, 6, FALSE)</f>
        <v>686</v>
      </c>
      <c r="BB161" s="6">
        <f>VLOOKUP(A161, projmetadata!$A$2:$D$2036, 4, FALSE)</f>
        <v>13035</v>
      </c>
      <c r="BC161" s="6" t="e">
        <f t="array" aca="1" ref="BC161" ca="1">_xludf.IFS(I161&lt;&gt;0, F161/I161, P161&lt;&gt;0, M161/P161, W161&lt;&gt;0, T161/W161, AD161&lt;&gt;0, AA161/AD161, AK161&lt;&gt;0, AH161/AK161, AR161&lt;&gt;0, AO161/AR161, TRUE, 0)</f>
        <v>#NAME?</v>
      </c>
      <c r="BE161" s="6" t="e">
        <f t="shared" ca="1" si="19"/>
        <v>#NAME?</v>
      </c>
      <c r="BF161" s="6" t="e">
        <f t="shared" ca="1" si="20"/>
        <v>#NAME?</v>
      </c>
      <c r="BG161" s="6">
        <f t="shared" si="21"/>
        <v>2.716378979670119</v>
      </c>
      <c r="BH161" s="6">
        <f>VLOOKUP(A161, ALL_AP_DATA!$A$2:$D$3600, 3, FALSE)</f>
        <v>183</v>
      </c>
      <c r="BI161" s="6">
        <f>VLOOKUP(A161, ALL_AP_DATA!$A$2:$E$3600, 5, FALSE)</f>
        <v>35408</v>
      </c>
      <c r="BJ161" s="6">
        <f t="shared" si="9"/>
        <v>51.615160349854229</v>
      </c>
      <c r="BK161" s="6">
        <f t="shared" si="22"/>
        <v>0.26676384839650147</v>
      </c>
    </row>
    <row r="162" spans="1:63" ht="15.75" customHeight="1" x14ac:dyDescent="0.25">
      <c r="A162" s="8" t="s">
        <v>1651</v>
      </c>
      <c r="B162" s="9" t="s">
        <v>1777</v>
      </c>
      <c r="C162" s="9">
        <v>5</v>
      </c>
      <c r="D162" s="9">
        <v>58</v>
      </c>
      <c r="E162" s="9">
        <v>173</v>
      </c>
      <c r="F162" s="9">
        <v>8991</v>
      </c>
      <c r="G162" s="9">
        <v>0.1002</v>
      </c>
      <c r="H162" s="9">
        <v>0.62450000000000006</v>
      </c>
      <c r="I162" s="9">
        <v>0.14130000000000001</v>
      </c>
      <c r="J162" s="9">
        <v>8</v>
      </c>
      <c r="K162" s="9">
        <v>27</v>
      </c>
      <c r="L162" s="9">
        <v>134</v>
      </c>
      <c r="M162" s="9">
        <v>6313</v>
      </c>
      <c r="N162" s="9">
        <v>4.6600000000000003E-2</v>
      </c>
      <c r="O162" s="9">
        <v>0.48380000000000001</v>
      </c>
      <c r="P162" s="9">
        <v>9.9199999999999997E-2</v>
      </c>
      <c r="Q162" s="9">
        <v>32</v>
      </c>
      <c r="R162" s="9">
        <v>166</v>
      </c>
      <c r="S162" s="9">
        <v>235</v>
      </c>
      <c r="T162" s="9">
        <v>29300</v>
      </c>
      <c r="U162" s="9">
        <v>0.28670000000000001</v>
      </c>
      <c r="V162" s="9">
        <v>0.84840000000000004</v>
      </c>
      <c r="W162" s="9">
        <v>0.46039999999999998</v>
      </c>
      <c r="X162" s="8"/>
      <c r="Y162" s="8"/>
      <c r="Z162" s="8"/>
      <c r="AA162" s="8"/>
      <c r="AB162" s="8"/>
      <c r="AC162" s="8"/>
      <c r="AD162" s="8"/>
      <c r="AE162" s="9">
        <v>5</v>
      </c>
      <c r="AF162" s="9">
        <v>41</v>
      </c>
      <c r="AG162" s="9">
        <v>156</v>
      </c>
      <c r="AH162" s="9">
        <v>7751</v>
      </c>
      <c r="AI162" s="9">
        <v>7.0800000000000002E-2</v>
      </c>
      <c r="AJ162" s="9">
        <v>0.56320000000000003</v>
      </c>
      <c r="AK162" s="9">
        <v>0.12180000000000001</v>
      </c>
      <c r="AL162" s="9">
        <v>1</v>
      </c>
      <c r="AM162" s="9">
        <v>47</v>
      </c>
      <c r="AN162" s="9">
        <v>188</v>
      </c>
      <c r="AO162" s="9">
        <v>10599</v>
      </c>
      <c r="AP162" s="9">
        <v>8.1199999999999994E-2</v>
      </c>
      <c r="AQ162" s="9">
        <v>0.67869999999999997</v>
      </c>
      <c r="AR162" s="9">
        <v>0.16650000000000001</v>
      </c>
      <c r="AT162" s="6">
        <f t="shared" si="0"/>
        <v>155.01724137931035</v>
      </c>
      <c r="AU162" s="6">
        <f t="shared" si="1"/>
        <v>233.81481481481481</v>
      </c>
      <c r="AV162" s="6">
        <f t="shared" si="2"/>
        <v>176.50602409638554</v>
      </c>
      <c r="AW162" s="7" t="str">
        <f t="shared" si="3"/>
        <v/>
      </c>
      <c r="AX162" s="6">
        <f t="shared" si="4"/>
        <v>189.04878048780489</v>
      </c>
      <c r="AY162" s="6">
        <f t="shared" si="5"/>
        <v>225.51063829787233</v>
      </c>
      <c r="BA162" s="6">
        <f>VLOOKUP(A162, ALL_AP_DATA!$A$2:$F$3600, 6, FALSE)</f>
        <v>579</v>
      </c>
      <c r="BB162" s="6">
        <f>VLOOKUP(A162, projmetadata!$A$2:$D$2036, 4, FALSE)</f>
        <v>48028</v>
      </c>
      <c r="BC162" s="6" t="e">
        <f t="array" aca="1" ref="BC162" ca="1">_xludf.IFS(I162&lt;&gt;0, F162/I162, P162&lt;&gt;0, M162/P162, W162&lt;&gt;0, T162/W162, AD162&lt;&gt;0, AA162/AD162, AK162&lt;&gt;0, AH162/AK162, AR162&lt;&gt;0, AO162/AR162, TRUE, 0)</f>
        <v>#NAME?</v>
      </c>
      <c r="BE162" s="6" t="e">
        <f t="shared" ca="1" si="19"/>
        <v>#NAME?</v>
      </c>
      <c r="BF162" s="6" t="e">
        <f t="shared" ca="1" si="20"/>
        <v>#NAME?</v>
      </c>
      <c r="BG162" s="6">
        <f t="shared" si="21"/>
        <v>1.3250603814441575</v>
      </c>
      <c r="BH162" s="6">
        <f>VLOOKUP(A162, ALL_AP_DATA!$A$2:$D$3600, 3, FALSE)</f>
        <v>189</v>
      </c>
      <c r="BI162" s="6">
        <f>VLOOKUP(A162, ALL_AP_DATA!$A$2:$E$3600, 5, FALSE)</f>
        <v>63640</v>
      </c>
      <c r="BJ162" s="6">
        <f t="shared" si="9"/>
        <v>109.91364421416235</v>
      </c>
      <c r="BK162" s="6">
        <f t="shared" si="22"/>
        <v>0.32642487046632124</v>
      </c>
    </row>
    <row r="163" spans="1:63" ht="15.75" customHeight="1" x14ac:dyDescent="0.25">
      <c r="A163" s="8" t="s">
        <v>1652</v>
      </c>
      <c r="B163" s="9" t="s">
        <v>1777</v>
      </c>
      <c r="C163" s="9">
        <v>4</v>
      </c>
      <c r="D163" s="9">
        <v>10</v>
      </c>
      <c r="E163" s="9">
        <v>112</v>
      </c>
      <c r="F163" s="9">
        <v>1499</v>
      </c>
      <c r="G163" s="9">
        <v>4.7999999999999996E-3</v>
      </c>
      <c r="H163" s="9">
        <v>4.2700000000000002E-2</v>
      </c>
      <c r="I163" s="9">
        <v>9.7000000000000003E-3</v>
      </c>
      <c r="J163" s="8"/>
      <c r="K163" s="8"/>
      <c r="L163" s="8"/>
      <c r="M163" s="8"/>
      <c r="N163" s="8"/>
      <c r="O163" s="8"/>
      <c r="P163" s="8"/>
      <c r="Q163" s="9">
        <v>166</v>
      </c>
      <c r="R163" s="9">
        <v>734</v>
      </c>
      <c r="S163" s="9">
        <v>2176</v>
      </c>
      <c r="T163" s="9">
        <v>135931</v>
      </c>
      <c r="U163" s="9">
        <v>0.34889999999999999</v>
      </c>
      <c r="V163" s="9">
        <v>0.8286</v>
      </c>
      <c r="W163" s="9">
        <v>0.88370000000000004</v>
      </c>
      <c r="X163" s="9">
        <v>2</v>
      </c>
      <c r="Y163" s="9">
        <v>16</v>
      </c>
      <c r="Z163" s="9">
        <v>0</v>
      </c>
      <c r="AA163" s="9">
        <v>0</v>
      </c>
      <c r="AB163" s="9">
        <v>7.6E-3</v>
      </c>
      <c r="AC163" s="9">
        <v>0</v>
      </c>
      <c r="AD163" s="9">
        <v>0</v>
      </c>
      <c r="AE163" s="9">
        <v>15</v>
      </c>
      <c r="AF163" s="9">
        <v>50</v>
      </c>
      <c r="AG163" s="9">
        <v>9</v>
      </c>
      <c r="AH163" s="9">
        <v>37</v>
      </c>
      <c r="AI163" s="9">
        <v>2.3800000000000002E-2</v>
      </c>
      <c r="AJ163" s="9">
        <v>3.3999999999999998E-3</v>
      </c>
      <c r="AK163" s="9">
        <v>2.0000000000000001E-4</v>
      </c>
      <c r="AL163" s="8"/>
      <c r="AM163" s="8"/>
      <c r="AN163" s="8"/>
      <c r="AO163" s="8"/>
      <c r="AP163" s="8"/>
      <c r="AQ163" s="8"/>
      <c r="AR163" s="8"/>
      <c r="AT163" s="6">
        <f t="shared" si="0"/>
        <v>149.9</v>
      </c>
      <c r="AU163" s="6" t="str">
        <f t="shared" si="1"/>
        <v/>
      </c>
      <c r="AV163" s="6">
        <f t="shared" si="2"/>
        <v>185.19209809264305</v>
      </c>
      <c r="AW163" s="7">
        <f t="shared" si="3"/>
        <v>0</v>
      </c>
      <c r="AX163" s="6">
        <f t="shared" si="4"/>
        <v>0.74</v>
      </c>
      <c r="AY163" s="6" t="str">
        <f t="shared" si="5"/>
        <v/>
      </c>
      <c r="BA163" s="6">
        <f>VLOOKUP(A163, ALL_AP_DATA!$A$2:$F$3600, 6, FALSE)</f>
        <v>2104</v>
      </c>
      <c r="BB163" s="6">
        <f>VLOOKUP(A163, projmetadata!$A$2:$D$2036, 4, FALSE)</f>
        <v>31801</v>
      </c>
      <c r="BC163" s="6" t="e">
        <f t="array" aca="1" ref="BC163" ca="1">_xludf.IFS(I163&lt;&gt;0, F163/I163, P163&lt;&gt;0, M163/P163, W163&lt;&gt;0, T163/W163, AD163&lt;&gt;0, AA163/AD163, AK163&lt;&gt;0, AH163/AK163, AR163&lt;&gt;0, AO163/AR163, TRUE, 0)</f>
        <v>#NAME?</v>
      </c>
      <c r="BE163" s="6" t="e">
        <f t="shared" ca="1" si="19"/>
        <v>#NAME?</v>
      </c>
      <c r="BF163" s="6" t="e">
        <f t="shared" ca="1" si="20"/>
        <v>#NAME?</v>
      </c>
      <c r="BG163" s="6">
        <f t="shared" si="21"/>
        <v>4.8369862582937646</v>
      </c>
      <c r="BH163" s="6">
        <f>VLOOKUP(A163, ALL_AP_DATA!$A$2:$D$3600, 3, FALSE)</f>
        <v>797</v>
      </c>
      <c r="BI163" s="6">
        <f>VLOOKUP(A163, ALL_AP_DATA!$A$2:$E$3600, 5, FALSE)</f>
        <v>153821</v>
      </c>
      <c r="BJ163" s="6">
        <f t="shared" si="9"/>
        <v>73.108840304182507</v>
      </c>
      <c r="BK163" s="6">
        <f t="shared" si="22"/>
        <v>0.37880228136882127</v>
      </c>
    </row>
    <row r="164" spans="1:63" ht="15.75" customHeight="1" x14ac:dyDescent="0.25">
      <c r="A164" s="8" t="s">
        <v>1653</v>
      </c>
      <c r="B164" s="9" t="s">
        <v>1777</v>
      </c>
      <c r="C164" s="9">
        <v>6</v>
      </c>
      <c r="D164" s="9">
        <v>22</v>
      </c>
      <c r="E164" s="9">
        <v>13</v>
      </c>
      <c r="F164" s="9">
        <v>230</v>
      </c>
      <c r="G164" s="9">
        <v>0.12790000000000001</v>
      </c>
      <c r="H164" s="9">
        <v>0.1477</v>
      </c>
      <c r="I164" s="9">
        <v>0.1515</v>
      </c>
      <c r="J164" s="8"/>
      <c r="K164" s="8"/>
      <c r="L164" s="8"/>
      <c r="M164" s="8"/>
      <c r="N164" s="8"/>
      <c r="O164" s="8"/>
      <c r="P164" s="8"/>
      <c r="Q164" s="9">
        <v>4</v>
      </c>
      <c r="R164" s="9">
        <v>11</v>
      </c>
      <c r="S164" s="9">
        <v>40</v>
      </c>
      <c r="T164" s="9">
        <v>406</v>
      </c>
      <c r="U164" s="9">
        <v>6.4000000000000001E-2</v>
      </c>
      <c r="V164" s="9">
        <v>0.45450000000000002</v>
      </c>
      <c r="W164" s="9">
        <v>0.26750000000000002</v>
      </c>
      <c r="X164" s="8"/>
      <c r="Y164" s="8"/>
      <c r="Z164" s="8"/>
      <c r="AA164" s="8"/>
      <c r="AB164" s="8"/>
      <c r="AC164" s="8"/>
      <c r="AD164" s="8"/>
      <c r="AE164" s="9">
        <v>1</v>
      </c>
      <c r="AF164" s="9">
        <v>2</v>
      </c>
      <c r="AG164" s="9">
        <v>3</v>
      </c>
      <c r="AH164" s="9">
        <v>144</v>
      </c>
      <c r="AI164" s="9">
        <v>1.1599999999999999E-2</v>
      </c>
      <c r="AJ164" s="9">
        <v>3.4099999999999998E-2</v>
      </c>
      <c r="AK164" s="9">
        <v>9.4899999999999998E-2</v>
      </c>
      <c r="AL164" s="8"/>
      <c r="AM164" s="8"/>
      <c r="AN164" s="8"/>
      <c r="AO164" s="8"/>
      <c r="AP164" s="8"/>
      <c r="AQ164" s="8"/>
      <c r="AR164" s="8"/>
      <c r="AT164" s="6">
        <f t="shared" si="0"/>
        <v>10.454545454545455</v>
      </c>
      <c r="AU164" s="6" t="str">
        <f t="shared" si="1"/>
        <v/>
      </c>
      <c r="AV164" s="6">
        <f t="shared" si="2"/>
        <v>36.909090909090907</v>
      </c>
      <c r="AW164" s="7" t="str">
        <f t="shared" si="3"/>
        <v/>
      </c>
      <c r="AX164" s="6">
        <f t="shared" si="4"/>
        <v>72</v>
      </c>
      <c r="AY164" s="6" t="str">
        <f t="shared" si="5"/>
        <v/>
      </c>
      <c r="BA164" s="6">
        <f>VLOOKUP(A164, ALL_AP_DATA!$A$2:$F$3600, 6, FALSE)</f>
        <v>172</v>
      </c>
      <c r="BB164" s="6">
        <f>VLOOKUP(A164, projmetadata!$A$2:$D$2036, 4, FALSE)</f>
        <v>15801</v>
      </c>
      <c r="BC164" s="6" t="e">
        <f t="array" aca="1" ref="BC164" ca="1">_xludf.IFS(I164&lt;&gt;0, F164/I164, P164&lt;&gt;0, M164/P164, W164&lt;&gt;0, T164/W164, AD164&lt;&gt;0, AA164/AD164, AK164&lt;&gt;0, AH164/AK164, AR164&lt;&gt;0, AO164/AR164, TRUE, 0)</f>
        <v>#NAME?</v>
      </c>
      <c r="BE164" s="6" t="e">
        <f t="shared" ca="1" si="19"/>
        <v>#NAME?</v>
      </c>
      <c r="BF164" s="6" t="e">
        <f t="shared" ca="1" si="20"/>
        <v>#NAME?</v>
      </c>
      <c r="BG164" s="6">
        <f t="shared" si="21"/>
        <v>9.606986899563319E-2</v>
      </c>
      <c r="BH164" s="6">
        <f>VLOOKUP(A164, ALL_AP_DATA!$A$2:$D$3600, 3, FALSE)</f>
        <v>32</v>
      </c>
      <c r="BI164" s="6">
        <f>VLOOKUP(A164, ALL_AP_DATA!$A$2:$E$3600, 5, FALSE)</f>
        <v>1518</v>
      </c>
      <c r="BJ164" s="6">
        <f t="shared" si="9"/>
        <v>8.8255813953488378</v>
      </c>
      <c r="BK164" s="6">
        <f t="shared" si="22"/>
        <v>0.18604651162790697</v>
      </c>
    </row>
    <row r="165" spans="1:63" ht="15.75" customHeight="1" x14ac:dyDescent="0.25">
      <c r="A165" s="8" t="s">
        <v>1654</v>
      </c>
      <c r="B165" s="9" t="s">
        <v>1777</v>
      </c>
      <c r="C165" s="9">
        <v>37</v>
      </c>
      <c r="D165" s="9">
        <v>138</v>
      </c>
      <c r="E165" s="9">
        <v>194</v>
      </c>
      <c r="F165" s="9">
        <v>10436</v>
      </c>
      <c r="G165" s="9">
        <v>7.6700000000000004E-2</v>
      </c>
      <c r="H165" s="9">
        <v>0.2326</v>
      </c>
      <c r="I165" s="9">
        <v>3.3099999999999997E-2</v>
      </c>
      <c r="J165" s="8"/>
      <c r="K165" s="8"/>
      <c r="L165" s="8"/>
      <c r="M165" s="8"/>
      <c r="N165" s="8"/>
      <c r="O165" s="8"/>
      <c r="P165" s="8"/>
      <c r="Q165" s="9">
        <v>77</v>
      </c>
      <c r="R165" s="9">
        <v>366</v>
      </c>
      <c r="S165" s="9">
        <v>804</v>
      </c>
      <c r="T165" s="9">
        <v>131443</v>
      </c>
      <c r="U165" s="9">
        <v>0.20330000000000001</v>
      </c>
      <c r="V165" s="9">
        <v>0.96399999999999997</v>
      </c>
      <c r="W165" s="9">
        <v>0.41710000000000003</v>
      </c>
      <c r="X165" s="9">
        <v>3</v>
      </c>
      <c r="Y165" s="9">
        <v>18</v>
      </c>
      <c r="Z165" s="9">
        <v>29</v>
      </c>
      <c r="AA165" s="9">
        <v>1228</v>
      </c>
      <c r="AB165" s="9">
        <v>0.01</v>
      </c>
      <c r="AC165" s="9">
        <v>3.4799999999999998E-2</v>
      </c>
      <c r="AD165" s="9">
        <v>3.8999999999999998E-3</v>
      </c>
      <c r="AE165" s="9">
        <v>28</v>
      </c>
      <c r="AF165" s="9">
        <v>34</v>
      </c>
      <c r="AG165" s="9">
        <v>2</v>
      </c>
      <c r="AH165" s="9">
        <v>8</v>
      </c>
      <c r="AI165" s="9">
        <v>1.89E-2</v>
      </c>
      <c r="AJ165" s="9">
        <v>2.3999999999999998E-3</v>
      </c>
      <c r="AK165" s="9">
        <v>0</v>
      </c>
      <c r="AL165" s="8"/>
      <c r="AM165" s="8"/>
      <c r="AN165" s="8"/>
      <c r="AO165" s="8"/>
      <c r="AP165" s="8"/>
      <c r="AQ165" s="8"/>
      <c r="AR165" s="8"/>
      <c r="AT165" s="6">
        <f t="shared" si="0"/>
        <v>75.623188405797094</v>
      </c>
      <c r="AU165" s="6" t="str">
        <f t="shared" si="1"/>
        <v/>
      </c>
      <c r="AV165" s="6">
        <f t="shared" si="2"/>
        <v>359.13387978142077</v>
      </c>
      <c r="AW165" s="7">
        <f t="shared" si="3"/>
        <v>68.222222222222229</v>
      </c>
      <c r="AX165" s="6">
        <f t="shared" si="4"/>
        <v>0.23529411764705882</v>
      </c>
      <c r="AY165" s="6" t="str">
        <f t="shared" si="5"/>
        <v/>
      </c>
      <c r="BA165" s="6">
        <f>VLOOKUP(A165, ALL_AP_DATA!$A$2:$F$3600, 6, FALSE)</f>
        <v>1800</v>
      </c>
      <c r="BB165" s="6">
        <f>VLOOKUP(A165, projmetadata!$A$2:$D$2036, 4, FALSE)</f>
        <v>240379</v>
      </c>
      <c r="BC165" s="6" t="e">
        <f t="array" aca="1" ref="BC165" ca="1">_xludf.IFS(I165&lt;&gt;0, F165/I165, P165&lt;&gt;0, M165/P165, W165&lt;&gt;0, T165/W165, AD165&lt;&gt;0, AA165/AD165, AK165&lt;&gt;0, AH165/AK165, AR165&lt;&gt;0, AO165/AR165, TRUE, 0)</f>
        <v>#NAME?</v>
      </c>
      <c r="BE165" s="6" t="e">
        <f t="shared" ca="1" si="19"/>
        <v>#NAME?</v>
      </c>
      <c r="BF165" s="6" t="e">
        <f t="shared" ca="1" si="20"/>
        <v>#NAME?</v>
      </c>
      <c r="BG165" s="6">
        <f t="shared" si="21"/>
        <v>1.3110962272078677</v>
      </c>
      <c r="BH165" s="6">
        <f>VLOOKUP(A165, ALL_AP_DATA!$A$2:$D$3600, 3, FALSE)</f>
        <v>498</v>
      </c>
      <c r="BI165" s="6">
        <f>VLOOKUP(A165, ALL_AP_DATA!$A$2:$E$3600, 5, FALSE)</f>
        <v>315160</v>
      </c>
      <c r="BJ165" s="6">
        <f t="shared" si="9"/>
        <v>175.0888888888889</v>
      </c>
      <c r="BK165" s="6">
        <f t="shared" si="22"/>
        <v>0.27666666666666667</v>
      </c>
    </row>
    <row r="166" spans="1:63" ht="15.75" customHeight="1" x14ac:dyDescent="0.25">
      <c r="A166" s="8" t="s">
        <v>1655</v>
      </c>
      <c r="B166" s="9" t="s">
        <v>1777</v>
      </c>
      <c r="C166" s="9">
        <v>1</v>
      </c>
      <c r="D166" s="9">
        <v>3</v>
      </c>
      <c r="E166" s="9">
        <v>1</v>
      </c>
      <c r="F166" s="9">
        <v>10</v>
      </c>
      <c r="G166" s="9">
        <v>1.9400000000000001E-2</v>
      </c>
      <c r="H166" s="9">
        <v>7.1999999999999998E-3</v>
      </c>
      <c r="I166" s="9">
        <v>1.6999999999999999E-3</v>
      </c>
      <c r="J166" s="8"/>
      <c r="K166" s="8"/>
      <c r="L166" s="8"/>
      <c r="M166" s="8"/>
      <c r="N166" s="8"/>
      <c r="O166" s="8"/>
      <c r="P166" s="8"/>
      <c r="Q166" s="9">
        <v>5</v>
      </c>
      <c r="R166" s="9">
        <v>43</v>
      </c>
      <c r="S166" s="9">
        <v>111</v>
      </c>
      <c r="T166" s="9">
        <v>4585</v>
      </c>
      <c r="U166" s="9">
        <v>0.27739999999999998</v>
      </c>
      <c r="V166" s="9">
        <v>0.80430000000000001</v>
      </c>
      <c r="W166" s="9">
        <v>0.80230000000000001</v>
      </c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T166" s="6">
        <f t="shared" si="0"/>
        <v>3.3333333333333335</v>
      </c>
      <c r="AU166" s="6" t="str">
        <f t="shared" si="1"/>
        <v/>
      </c>
      <c r="AV166" s="6">
        <f t="shared" si="2"/>
        <v>106.62790697674419</v>
      </c>
      <c r="AW166" s="7" t="str">
        <f t="shared" si="3"/>
        <v/>
      </c>
      <c r="AX166" s="6" t="str">
        <f t="shared" si="4"/>
        <v/>
      </c>
      <c r="AY166" s="6" t="str">
        <f t="shared" si="5"/>
        <v/>
      </c>
      <c r="BA166" s="6">
        <f>VLOOKUP(A166, ALL_AP_DATA!$A$2:$F$3600, 6, FALSE)</f>
        <v>155</v>
      </c>
      <c r="BB166" s="6">
        <f>VLOOKUP(A166, projmetadata!$A$2:$D$2036, 4, FALSE)</f>
        <v>6894</v>
      </c>
      <c r="BC166" s="6" t="e">
        <f t="array" aca="1" ref="BC166" ca="1">_xludf.IFS(I166&lt;&gt;0, F166/I166, P166&lt;&gt;0, M166/P166, W166&lt;&gt;0, T166/W166, AD166&lt;&gt;0, AA166/AD166, AK166&lt;&gt;0, AH166/AK166, AR166&lt;&gt;0, AO166/AR166, TRUE, 0)</f>
        <v>#NAME?</v>
      </c>
      <c r="BE166" s="6" t="e">
        <f t="shared" ca="1" si="19"/>
        <v>#NAME?</v>
      </c>
      <c r="BF166" s="6" t="e">
        <f t="shared" ca="1" si="20"/>
        <v>#NAME?</v>
      </c>
      <c r="BG166" s="6">
        <f t="shared" si="21"/>
        <v>0.82898172323759789</v>
      </c>
      <c r="BH166" s="6">
        <f>VLOOKUP(A166, ALL_AP_DATA!$A$2:$D$3600, 3, FALSE)</f>
        <v>46</v>
      </c>
      <c r="BI166" s="6">
        <f>VLOOKUP(A166, ALL_AP_DATA!$A$2:$E$3600, 5, FALSE)</f>
        <v>5715</v>
      </c>
      <c r="BJ166" s="6">
        <f t="shared" si="9"/>
        <v>36.87096774193548</v>
      </c>
      <c r="BK166" s="6">
        <f t="shared" si="22"/>
        <v>0.29677419354838708</v>
      </c>
    </row>
    <row r="167" spans="1:63" ht="15.75" customHeight="1" x14ac:dyDescent="0.25">
      <c r="A167" s="8" t="s">
        <v>1656</v>
      </c>
      <c r="B167" s="9" t="s">
        <v>1777</v>
      </c>
      <c r="C167" s="9">
        <v>4</v>
      </c>
      <c r="D167" s="9">
        <v>11</v>
      </c>
      <c r="E167" s="9">
        <v>1</v>
      </c>
      <c r="F167" s="9">
        <v>6</v>
      </c>
      <c r="G167" s="9">
        <v>7.1400000000000005E-2</v>
      </c>
      <c r="H167" s="9">
        <v>8.3299999999999999E-2</v>
      </c>
      <c r="I167" s="9">
        <v>5.5599999999999997E-2</v>
      </c>
      <c r="J167" s="8"/>
      <c r="K167" s="8"/>
      <c r="L167" s="8"/>
      <c r="M167" s="8"/>
      <c r="N167" s="8"/>
      <c r="O167" s="8"/>
      <c r="P167" s="8"/>
      <c r="Q167" s="9">
        <v>1</v>
      </c>
      <c r="R167" s="9">
        <v>2</v>
      </c>
      <c r="S167" s="9">
        <v>4</v>
      </c>
      <c r="T167" s="9">
        <v>39</v>
      </c>
      <c r="U167" s="9">
        <v>1.2999999999999999E-2</v>
      </c>
      <c r="V167" s="9">
        <v>0.33329999999999999</v>
      </c>
      <c r="W167" s="9">
        <v>0.36109999999999998</v>
      </c>
      <c r="X167" s="8"/>
      <c r="Y167" s="8"/>
      <c r="Z167" s="8"/>
      <c r="AA167" s="8"/>
      <c r="AB167" s="8"/>
      <c r="AC167" s="8"/>
      <c r="AD167" s="8"/>
      <c r="AE167" s="9">
        <v>1</v>
      </c>
      <c r="AF167" s="9">
        <v>3</v>
      </c>
      <c r="AG167" s="9">
        <v>0</v>
      </c>
      <c r="AH167" s="9">
        <v>0</v>
      </c>
      <c r="AI167" s="9">
        <v>1.95E-2</v>
      </c>
      <c r="AJ167" s="9">
        <v>0</v>
      </c>
      <c r="AK167" s="9">
        <v>0</v>
      </c>
      <c r="AL167" s="8"/>
      <c r="AM167" s="8"/>
      <c r="AN167" s="8"/>
      <c r="AO167" s="8"/>
      <c r="AP167" s="8"/>
      <c r="AQ167" s="8"/>
      <c r="AR167" s="8"/>
      <c r="AT167" s="6">
        <f t="shared" si="0"/>
        <v>0.54545454545454541</v>
      </c>
      <c r="AU167" s="6" t="str">
        <f t="shared" si="1"/>
        <v/>
      </c>
      <c r="AV167" s="6">
        <f t="shared" si="2"/>
        <v>19.5</v>
      </c>
      <c r="AW167" s="7" t="str">
        <f t="shared" si="3"/>
        <v/>
      </c>
      <c r="AX167" s="6">
        <f t="shared" si="4"/>
        <v>0</v>
      </c>
      <c r="AY167" s="6" t="str">
        <f t="shared" si="5"/>
        <v/>
      </c>
      <c r="BA167" s="6">
        <f>VLOOKUP(A167, ALL_AP_DATA!$A$2:$F$3600, 6, FALSE)</f>
        <v>154</v>
      </c>
      <c r="BB167" s="6">
        <f>VLOOKUP(A167, projmetadata!$A$2:$D$2036, 4, FALSE)</f>
        <v>17001</v>
      </c>
      <c r="BC167" s="6" t="e">
        <f t="array" aca="1" ref="BC167" ca="1">_xludf.IFS(I167&lt;&gt;0, F167/I167, P167&lt;&gt;0, M167/P167, W167&lt;&gt;0, T167/W167, AD167&lt;&gt;0, AA167/AD167, AK167&lt;&gt;0, AH167/AK167, AR167&lt;&gt;0, AO167/AR167, TRUE, 0)</f>
        <v>#NAME?</v>
      </c>
      <c r="BE167" s="6" t="e">
        <f t="shared" ca="1" si="19"/>
        <v>#NAME?</v>
      </c>
      <c r="BF167" s="6" t="e">
        <f t="shared" ca="1" si="20"/>
        <v>#NAME?</v>
      </c>
      <c r="BG167" s="6">
        <f t="shared" si="21"/>
        <v>6.3525674960296452E-3</v>
      </c>
      <c r="BH167" s="6">
        <f>VLOOKUP(A167, ALL_AP_DATA!$A$2:$D$3600, 3, FALSE)</f>
        <v>13</v>
      </c>
      <c r="BI167" s="6">
        <f>VLOOKUP(A167, ALL_AP_DATA!$A$2:$E$3600, 5, FALSE)</f>
        <v>108</v>
      </c>
      <c r="BJ167" s="6">
        <f t="shared" si="9"/>
        <v>0.70129870129870131</v>
      </c>
      <c r="BK167" s="6">
        <f t="shared" si="22"/>
        <v>8.4415584415584416E-2</v>
      </c>
    </row>
    <row r="168" spans="1:63" ht="15.75" customHeight="1" x14ac:dyDescent="0.25">
      <c r="A168" s="8" t="s">
        <v>1657</v>
      </c>
      <c r="B168" s="9" t="s">
        <v>1777</v>
      </c>
      <c r="C168" s="9">
        <v>4</v>
      </c>
      <c r="D168" s="9">
        <v>25</v>
      </c>
      <c r="E168" s="9">
        <v>32</v>
      </c>
      <c r="F168" s="9">
        <v>392</v>
      </c>
      <c r="G168" s="9">
        <v>8.09E-2</v>
      </c>
      <c r="H168" s="9">
        <v>0.13059999999999999</v>
      </c>
      <c r="I168" s="9">
        <v>4.7899999999999998E-2</v>
      </c>
      <c r="J168" s="8"/>
      <c r="K168" s="8"/>
      <c r="L168" s="8"/>
      <c r="M168" s="8"/>
      <c r="N168" s="8"/>
      <c r="O168" s="8"/>
      <c r="P168" s="8"/>
      <c r="Q168" s="9">
        <v>14</v>
      </c>
      <c r="R168" s="9">
        <v>50</v>
      </c>
      <c r="S168" s="9">
        <v>116</v>
      </c>
      <c r="T168" s="9">
        <v>4033</v>
      </c>
      <c r="U168" s="9">
        <v>0.1618</v>
      </c>
      <c r="V168" s="9">
        <v>0.47349999999999998</v>
      </c>
      <c r="W168" s="9">
        <v>0.49270000000000003</v>
      </c>
      <c r="X168" s="9">
        <v>1</v>
      </c>
      <c r="Y168" s="9">
        <v>9</v>
      </c>
      <c r="Z168" s="9">
        <v>19</v>
      </c>
      <c r="AA168" s="9">
        <v>261</v>
      </c>
      <c r="AB168" s="9">
        <v>2.9100000000000001E-2</v>
      </c>
      <c r="AC168" s="9">
        <v>7.7600000000000002E-2</v>
      </c>
      <c r="AD168" s="9">
        <v>3.1899999999999998E-2</v>
      </c>
      <c r="AE168" s="9">
        <v>3</v>
      </c>
      <c r="AF168" s="9">
        <v>18</v>
      </c>
      <c r="AG168" s="9">
        <v>34</v>
      </c>
      <c r="AH168" s="9">
        <v>419</v>
      </c>
      <c r="AI168" s="9">
        <v>5.8299999999999998E-2</v>
      </c>
      <c r="AJ168" s="9">
        <v>0.13880000000000001</v>
      </c>
      <c r="AK168" s="9">
        <v>5.1200000000000002E-2</v>
      </c>
      <c r="AL168" s="8"/>
      <c r="AM168" s="8"/>
      <c r="AN168" s="8"/>
      <c r="AO168" s="8"/>
      <c r="AP168" s="8"/>
      <c r="AQ168" s="8"/>
      <c r="AR168" s="8"/>
      <c r="AT168" s="6">
        <f t="shared" si="0"/>
        <v>15.68</v>
      </c>
      <c r="AU168" s="6" t="str">
        <f t="shared" si="1"/>
        <v/>
      </c>
      <c r="AV168" s="6">
        <f t="shared" si="2"/>
        <v>80.66</v>
      </c>
      <c r="AW168" s="7">
        <f t="shared" si="3"/>
        <v>29</v>
      </c>
      <c r="AX168" s="6">
        <f t="shared" si="4"/>
        <v>23.277777777777779</v>
      </c>
      <c r="AY168" s="6" t="str">
        <f t="shared" si="5"/>
        <v/>
      </c>
      <c r="BA168" s="6">
        <f>VLOOKUP(A168, ALL_AP_DATA!$A$2:$F$3600, 6, FALSE)</f>
        <v>309</v>
      </c>
      <c r="BB168" s="6">
        <f>VLOOKUP(A168, projmetadata!$A$2:$D$2036, 4, FALSE)</f>
        <v>23708</v>
      </c>
      <c r="BC168" s="6" t="e">
        <f t="array" aca="1" ref="BC168" ca="1">_xludf.IFS(I168&lt;&gt;0, F168/I168, P168&lt;&gt;0, M168/P168, W168&lt;&gt;0, T168/W168, AD168&lt;&gt;0, AA168/AD168, AK168&lt;&gt;0, AH168/AK168, AR168&lt;&gt;0, AO168/AR168, TRUE, 0)</f>
        <v>#NAME?</v>
      </c>
      <c r="BE168" s="6" t="e">
        <f t="shared" ca="1" si="19"/>
        <v>#NAME?</v>
      </c>
      <c r="BF168" s="6" t="e">
        <f t="shared" ca="1" si="20"/>
        <v>#NAME?</v>
      </c>
      <c r="BG168" s="6">
        <f t="shared" si="21"/>
        <v>0.34524211236713348</v>
      </c>
      <c r="BH168" s="6">
        <f>VLOOKUP(A168, ALL_AP_DATA!$A$2:$D$3600, 3, FALSE)</f>
        <v>77</v>
      </c>
      <c r="BI168" s="6">
        <f>VLOOKUP(A168, ALL_AP_DATA!$A$2:$E$3600, 5, FALSE)</f>
        <v>8185</v>
      </c>
      <c r="BJ168" s="6">
        <f t="shared" si="9"/>
        <v>26.488673139158575</v>
      </c>
      <c r="BK168" s="6">
        <f t="shared" si="22"/>
        <v>0.24919093851132687</v>
      </c>
    </row>
    <row r="169" spans="1:63" ht="15.75" customHeight="1" x14ac:dyDescent="0.25">
      <c r="A169" s="8" t="s">
        <v>1658</v>
      </c>
      <c r="B169" s="9" t="s">
        <v>1777</v>
      </c>
      <c r="C169" s="9">
        <v>5</v>
      </c>
      <c r="D169" s="9">
        <v>41</v>
      </c>
      <c r="E169" s="9">
        <v>105</v>
      </c>
      <c r="F169" s="9">
        <v>9909</v>
      </c>
      <c r="G169" s="9">
        <v>0.1502</v>
      </c>
      <c r="H169" s="9">
        <v>0.2555</v>
      </c>
      <c r="I169" s="9">
        <v>0.1857</v>
      </c>
      <c r="J169" s="9">
        <v>1</v>
      </c>
      <c r="K169" s="9">
        <v>10</v>
      </c>
      <c r="L169" s="9">
        <v>55</v>
      </c>
      <c r="M169" s="9">
        <v>1963</v>
      </c>
      <c r="N169" s="9">
        <v>3.6600000000000001E-2</v>
      </c>
      <c r="O169" s="9">
        <v>0.1338</v>
      </c>
      <c r="P169" s="9">
        <v>3.6799999999999999E-2</v>
      </c>
      <c r="Q169" s="9">
        <v>12</v>
      </c>
      <c r="R169" s="9">
        <v>66</v>
      </c>
      <c r="S169" s="9">
        <v>195</v>
      </c>
      <c r="T169" s="9">
        <v>21509</v>
      </c>
      <c r="U169" s="9">
        <v>0.24179999999999999</v>
      </c>
      <c r="V169" s="9">
        <v>0.47449999999999998</v>
      </c>
      <c r="W169" s="9">
        <v>0.40310000000000001</v>
      </c>
      <c r="X169" s="8"/>
      <c r="Y169" s="8"/>
      <c r="Z169" s="8"/>
      <c r="AA169" s="8"/>
      <c r="AB169" s="8"/>
      <c r="AC169" s="8"/>
      <c r="AD169" s="8"/>
      <c r="AE169" s="9">
        <v>9</v>
      </c>
      <c r="AF169" s="9">
        <v>22</v>
      </c>
      <c r="AG169" s="9">
        <v>36</v>
      </c>
      <c r="AH169" s="9">
        <v>1528</v>
      </c>
      <c r="AI169" s="9">
        <v>8.0600000000000005E-2</v>
      </c>
      <c r="AJ169" s="9">
        <v>8.7599999999999997E-2</v>
      </c>
      <c r="AK169" s="9">
        <v>2.86E-2</v>
      </c>
      <c r="AL169" s="8"/>
      <c r="AM169" s="8"/>
      <c r="AN169" s="8"/>
      <c r="AO169" s="8"/>
      <c r="AP169" s="8"/>
      <c r="AQ169" s="8"/>
      <c r="AR169" s="8"/>
      <c r="AT169" s="6">
        <f t="shared" si="0"/>
        <v>241.6829268292683</v>
      </c>
      <c r="AU169" s="6">
        <f t="shared" si="1"/>
        <v>196.3</v>
      </c>
      <c r="AV169" s="6">
        <f t="shared" si="2"/>
        <v>325.89393939393938</v>
      </c>
      <c r="AW169" s="7" t="str">
        <f t="shared" si="3"/>
        <v/>
      </c>
      <c r="AX169" s="6">
        <f t="shared" si="4"/>
        <v>69.454545454545453</v>
      </c>
      <c r="AY169" s="6" t="str">
        <f t="shared" si="5"/>
        <v/>
      </c>
      <c r="BA169" s="6">
        <f>VLOOKUP(A169, ALL_AP_DATA!$A$2:$F$3600, 6, FALSE)</f>
        <v>273</v>
      </c>
      <c r="BB169" s="6">
        <f>VLOOKUP(A169, projmetadata!$A$2:$D$2036, 4, FALSE)</f>
        <v>46333</v>
      </c>
      <c r="BC169" s="6" t="e">
        <f t="array" aca="1" ref="BC169" ca="1">_xludf.IFS(I169&lt;&gt;0, F169/I169, P169&lt;&gt;0, M169/P169, W169&lt;&gt;0, T169/W169, AD169&lt;&gt;0, AA169/AD169, AK169&lt;&gt;0, AH169/AK169, AR169&lt;&gt;0, AO169/AR169, TRUE, 0)</f>
        <v>#NAME?</v>
      </c>
      <c r="BE169" s="6" t="e">
        <f t="shared" ca="1" si="19"/>
        <v>#NAME?</v>
      </c>
      <c r="BF169" s="6" t="e">
        <f t="shared" ca="1" si="20"/>
        <v>#NAME?</v>
      </c>
      <c r="BG169" s="6">
        <f t="shared" si="21"/>
        <v>1.1516629616040404</v>
      </c>
      <c r="BH169" s="6">
        <f>VLOOKUP(A169, ALL_AP_DATA!$A$2:$D$3600, 3, FALSE)</f>
        <v>92</v>
      </c>
      <c r="BI169" s="6">
        <f>VLOOKUP(A169, ALL_AP_DATA!$A$2:$E$3600, 5, FALSE)</f>
        <v>53360</v>
      </c>
      <c r="BJ169" s="6">
        <f t="shared" si="9"/>
        <v>195.45787545787545</v>
      </c>
      <c r="BK169" s="6">
        <f t="shared" si="22"/>
        <v>0.33699633699633702</v>
      </c>
    </row>
    <row r="170" spans="1:63" ht="15.75" customHeight="1" x14ac:dyDescent="0.25">
      <c r="A170" s="8" t="s">
        <v>1659</v>
      </c>
      <c r="B170" s="9" t="s">
        <v>1777</v>
      </c>
      <c r="C170" s="9">
        <v>7</v>
      </c>
      <c r="D170" s="9">
        <v>109</v>
      </c>
      <c r="E170" s="9">
        <v>461</v>
      </c>
      <c r="F170" s="9">
        <v>16982</v>
      </c>
      <c r="G170" s="9">
        <v>0.15179999999999999</v>
      </c>
      <c r="H170" s="9">
        <v>0.66810000000000003</v>
      </c>
      <c r="I170" s="9">
        <v>0.28720000000000001</v>
      </c>
      <c r="J170" s="9">
        <v>8</v>
      </c>
      <c r="K170" s="9">
        <v>42</v>
      </c>
      <c r="L170" s="9">
        <v>325</v>
      </c>
      <c r="M170" s="9">
        <v>10619</v>
      </c>
      <c r="N170" s="9">
        <v>5.8500000000000003E-2</v>
      </c>
      <c r="O170" s="9">
        <v>0.47099999999999997</v>
      </c>
      <c r="P170" s="9">
        <v>0.17960000000000001</v>
      </c>
      <c r="Q170" s="9">
        <v>46</v>
      </c>
      <c r="R170" s="9">
        <v>270</v>
      </c>
      <c r="S170" s="9">
        <v>616</v>
      </c>
      <c r="T170" s="9">
        <v>48433</v>
      </c>
      <c r="U170" s="9">
        <v>0.376</v>
      </c>
      <c r="V170" s="9">
        <v>0.89280000000000004</v>
      </c>
      <c r="W170" s="9">
        <v>0.81899999999999995</v>
      </c>
      <c r="X170" s="8"/>
      <c r="Y170" s="8"/>
      <c r="Z170" s="8"/>
      <c r="AA170" s="8"/>
      <c r="AB170" s="8"/>
      <c r="AC170" s="8"/>
      <c r="AD170" s="8"/>
      <c r="AE170" s="9">
        <v>9</v>
      </c>
      <c r="AF170" s="9">
        <v>46</v>
      </c>
      <c r="AG170" s="9">
        <v>334</v>
      </c>
      <c r="AH170" s="9">
        <v>10349</v>
      </c>
      <c r="AI170" s="9">
        <v>6.4100000000000004E-2</v>
      </c>
      <c r="AJ170" s="9">
        <v>0.48409999999999997</v>
      </c>
      <c r="AK170" s="9">
        <v>0.17499999999999999</v>
      </c>
      <c r="AL170" s="9">
        <v>3</v>
      </c>
      <c r="AM170" s="9">
        <v>65</v>
      </c>
      <c r="AN170" s="9">
        <v>376</v>
      </c>
      <c r="AO170" s="9">
        <v>15959</v>
      </c>
      <c r="AP170" s="9">
        <v>9.0499999999999997E-2</v>
      </c>
      <c r="AQ170" s="9">
        <v>0.54490000000000005</v>
      </c>
      <c r="AR170" s="9">
        <v>0.26989999999999997</v>
      </c>
      <c r="AT170" s="6">
        <f t="shared" si="0"/>
        <v>155.79816513761469</v>
      </c>
      <c r="AU170" s="6">
        <f t="shared" si="1"/>
        <v>252.83333333333334</v>
      </c>
      <c r="AV170" s="6">
        <f t="shared" si="2"/>
        <v>179.38148148148147</v>
      </c>
      <c r="AW170" s="7" t="str">
        <f t="shared" si="3"/>
        <v/>
      </c>
      <c r="AX170" s="6">
        <f t="shared" si="4"/>
        <v>224.97826086956522</v>
      </c>
      <c r="AY170" s="6">
        <f t="shared" si="5"/>
        <v>245.52307692307693</v>
      </c>
      <c r="BA170" s="6">
        <f>VLOOKUP(A170, ALL_AP_DATA!$A$2:$F$3600, 6, FALSE)</f>
        <v>718</v>
      </c>
      <c r="BB170" s="6">
        <f>VLOOKUP(A170, projmetadata!$A$2:$D$2036, 4, FALSE)</f>
        <v>75052</v>
      </c>
      <c r="BC170" s="6" t="e">
        <f t="array" aca="1" ref="BC170" ca="1">_xludf.IFS(I170&lt;&gt;0, F170/I170, P170&lt;&gt;0, M170/P170, W170&lt;&gt;0, T170/W170, AD170&lt;&gt;0, AA170/AD170, AK170&lt;&gt;0, AH170/AK170, AR170&lt;&gt;0, AO170/AR170, TRUE, 0)</f>
        <v>#NAME?</v>
      </c>
      <c r="BE170" s="6" t="e">
        <f t="shared" ca="1" si="19"/>
        <v>#NAME?</v>
      </c>
      <c r="BF170" s="6" t="e">
        <f t="shared" ca="1" si="20"/>
        <v>#NAME?</v>
      </c>
      <c r="BG170" s="6">
        <f t="shared" si="21"/>
        <v>0.78797367158769915</v>
      </c>
      <c r="BH170" s="6">
        <f>VLOOKUP(A170, ALL_AP_DATA!$A$2:$D$3600, 3, FALSE)</f>
        <v>319</v>
      </c>
      <c r="BI170" s="6">
        <f>VLOOKUP(A170, ALL_AP_DATA!$A$2:$E$3600, 5, FALSE)</f>
        <v>59139</v>
      </c>
      <c r="BJ170" s="6">
        <f t="shared" si="9"/>
        <v>82.366295264623957</v>
      </c>
      <c r="BK170" s="6">
        <f t="shared" si="22"/>
        <v>0.44428969359331477</v>
      </c>
    </row>
    <row r="171" spans="1:63" ht="15.75" customHeight="1" x14ac:dyDescent="0.25">
      <c r="A171" s="8" t="s">
        <v>1660</v>
      </c>
      <c r="B171" s="9" t="s">
        <v>1777</v>
      </c>
      <c r="C171" s="9">
        <v>3</v>
      </c>
      <c r="D171" s="9">
        <v>7</v>
      </c>
      <c r="E171" s="9">
        <v>7</v>
      </c>
      <c r="F171" s="9">
        <v>116</v>
      </c>
      <c r="G171" s="9">
        <v>5.3400000000000003E-2</v>
      </c>
      <c r="H171" s="9">
        <v>0.36840000000000001</v>
      </c>
      <c r="I171" s="9">
        <v>7.9899999999999999E-2</v>
      </c>
      <c r="J171" s="8"/>
      <c r="K171" s="8"/>
      <c r="L171" s="8"/>
      <c r="M171" s="8"/>
      <c r="N171" s="8"/>
      <c r="O171" s="8"/>
      <c r="P171" s="8"/>
      <c r="Q171" s="9">
        <v>3</v>
      </c>
      <c r="R171" s="9">
        <v>18</v>
      </c>
      <c r="S171" s="9">
        <v>15</v>
      </c>
      <c r="T171" s="9">
        <v>1084</v>
      </c>
      <c r="U171" s="9">
        <v>0.13739999999999999</v>
      </c>
      <c r="V171" s="9">
        <v>0.78949999999999998</v>
      </c>
      <c r="W171" s="9">
        <v>0.74709999999999999</v>
      </c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T171" s="6">
        <f t="shared" si="0"/>
        <v>16.571428571428573</v>
      </c>
      <c r="AU171" s="6" t="str">
        <f t="shared" si="1"/>
        <v/>
      </c>
      <c r="AV171" s="6">
        <f t="shared" si="2"/>
        <v>60.222222222222221</v>
      </c>
      <c r="AW171" s="7" t="str">
        <f t="shared" si="3"/>
        <v/>
      </c>
      <c r="AX171" s="6" t="str">
        <f t="shared" si="4"/>
        <v/>
      </c>
      <c r="AY171" s="6" t="str">
        <f t="shared" si="5"/>
        <v/>
      </c>
      <c r="BA171" s="6">
        <f>VLOOKUP(A171, ALL_AP_DATA!$A$2:$F$3600, 6, FALSE)</f>
        <v>131</v>
      </c>
      <c r="BB171" s="6">
        <f>VLOOKUP(A171, projmetadata!$A$2:$D$2036, 4, FALSE)</f>
        <v>14436</v>
      </c>
      <c r="BC171" s="6" t="e">
        <f t="array" aca="1" ref="BC171" ca="1">_xludf.IFS(I171&lt;&gt;0, F171/I171, P171&lt;&gt;0, M171/P171, W171&lt;&gt;0, T171/W171, AD171&lt;&gt;0, AA171/AD171, AK171&lt;&gt;0, AH171/AK171, AR171&lt;&gt;0, AO171/AR171, TRUE, 0)</f>
        <v>#NAME?</v>
      </c>
      <c r="BE171" s="6" t="e">
        <f t="shared" ca="1" si="19"/>
        <v>#NAME?</v>
      </c>
      <c r="BF171" s="6" t="e">
        <f t="shared" ca="1" si="20"/>
        <v>#NAME?</v>
      </c>
      <c r="BG171" s="6">
        <f t="shared" si="21"/>
        <v>0.10051260737046273</v>
      </c>
      <c r="BH171" s="6">
        <f>VLOOKUP(A171, ALL_AP_DATA!$A$2:$D$3600, 3, FALSE)</f>
        <v>24</v>
      </c>
      <c r="BI171" s="6">
        <f>VLOOKUP(A171, ALL_AP_DATA!$A$2:$E$3600, 5, FALSE)</f>
        <v>1451</v>
      </c>
      <c r="BJ171" s="6">
        <f t="shared" si="9"/>
        <v>11.076335877862595</v>
      </c>
      <c r="BK171" s="6">
        <f t="shared" si="22"/>
        <v>0.18320610687022901</v>
      </c>
    </row>
    <row r="172" spans="1:63" ht="15.75" customHeight="1" x14ac:dyDescent="0.25">
      <c r="A172" s="8" t="s">
        <v>1661</v>
      </c>
      <c r="B172" s="9" t="s">
        <v>1777</v>
      </c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9">
        <v>13</v>
      </c>
      <c r="R172" s="9">
        <v>59</v>
      </c>
      <c r="S172" s="9">
        <v>164</v>
      </c>
      <c r="T172" s="9">
        <v>36573</v>
      </c>
      <c r="U172" s="9">
        <v>0.28370000000000001</v>
      </c>
      <c r="V172" s="9">
        <v>0.70389999999999997</v>
      </c>
      <c r="W172" s="9">
        <v>0.84450000000000003</v>
      </c>
      <c r="X172" s="8"/>
      <c r="Y172" s="8"/>
      <c r="Z172" s="8"/>
      <c r="AA172" s="8"/>
      <c r="AB172" s="8"/>
      <c r="AC172" s="8"/>
      <c r="AD172" s="8"/>
      <c r="AE172" s="9">
        <v>5</v>
      </c>
      <c r="AF172" s="9">
        <v>14</v>
      </c>
      <c r="AG172" s="9">
        <v>27</v>
      </c>
      <c r="AH172" s="9">
        <v>1457</v>
      </c>
      <c r="AI172" s="9">
        <v>6.7299999999999999E-2</v>
      </c>
      <c r="AJ172" s="9">
        <v>0.1159</v>
      </c>
      <c r="AK172" s="9">
        <v>3.3599999999999998E-2</v>
      </c>
      <c r="AL172" s="8"/>
      <c r="AM172" s="8"/>
      <c r="AN172" s="8"/>
      <c r="AO172" s="8"/>
      <c r="AP172" s="8"/>
      <c r="AQ172" s="8"/>
      <c r="AR172" s="8"/>
      <c r="AT172" s="6" t="str">
        <f t="shared" si="0"/>
        <v/>
      </c>
      <c r="AU172" s="6" t="str">
        <f t="shared" si="1"/>
        <v/>
      </c>
      <c r="AV172" s="6">
        <f t="shared" si="2"/>
        <v>619.88135593220341</v>
      </c>
      <c r="AW172" s="7" t="str">
        <f t="shared" si="3"/>
        <v/>
      </c>
      <c r="AX172" s="6">
        <f t="shared" si="4"/>
        <v>104.07142857142857</v>
      </c>
      <c r="AY172" s="6" t="str">
        <f t="shared" si="5"/>
        <v/>
      </c>
      <c r="BA172" s="6">
        <f>VLOOKUP(A172, ALL_AP_DATA!$A$2:$F$3600, 6, FALSE)</f>
        <v>208</v>
      </c>
      <c r="BB172" s="6">
        <f>VLOOKUP(A172, projmetadata!$A$2:$D$2036, 4, FALSE)</f>
        <v>9144</v>
      </c>
      <c r="BC172" s="6" t="e">
        <f t="array" aca="1" ref="BC172" ca="1">_xludf.IFS(I172&lt;&gt;0, F172/I172, P172&lt;&gt;0, M172/P172, W172&lt;&gt;0, T172/W172, AD172&lt;&gt;0, AA172/AD172, AK172&lt;&gt;0, AH172/AK172, AR172&lt;&gt;0, AO172/AR172, TRUE, 0)</f>
        <v>#NAME?</v>
      </c>
      <c r="BE172" s="6" t="e">
        <f t="shared" ca="1" si="19"/>
        <v>#NAME?</v>
      </c>
      <c r="BF172" s="6" t="e">
        <f t="shared" ca="1" si="20"/>
        <v>#NAME?</v>
      </c>
      <c r="BG172" s="6">
        <f t="shared" si="21"/>
        <v>4.7358923884514432</v>
      </c>
      <c r="BH172" s="6">
        <f>VLOOKUP(A172, ALL_AP_DATA!$A$2:$D$3600, 3, FALSE)</f>
        <v>68</v>
      </c>
      <c r="BI172" s="6">
        <f>VLOOKUP(A172, ALL_AP_DATA!$A$2:$E$3600, 5, FALSE)</f>
        <v>43305</v>
      </c>
      <c r="BJ172" s="6">
        <f t="shared" si="9"/>
        <v>208.19711538461539</v>
      </c>
      <c r="BK172" s="6">
        <f t="shared" si="22"/>
        <v>0.32692307692307693</v>
      </c>
    </row>
    <row r="173" spans="1:63" ht="15.75" customHeight="1" x14ac:dyDescent="0.25">
      <c r="A173" s="8" t="s">
        <v>1662</v>
      </c>
      <c r="B173" s="9" t="s">
        <v>1777</v>
      </c>
      <c r="C173" s="9">
        <v>11</v>
      </c>
      <c r="D173" s="9">
        <v>42</v>
      </c>
      <c r="E173" s="9">
        <v>35</v>
      </c>
      <c r="F173" s="9">
        <v>2566</v>
      </c>
      <c r="G173" s="9">
        <v>0.13950000000000001</v>
      </c>
      <c r="H173" s="9">
        <v>0.23180000000000001</v>
      </c>
      <c r="I173" s="9">
        <v>0.16750000000000001</v>
      </c>
      <c r="J173" s="8"/>
      <c r="K173" s="8"/>
      <c r="L173" s="8"/>
      <c r="M173" s="8"/>
      <c r="N173" s="8"/>
      <c r="O173" s="8"/>
      <c r="P173" s="8"/>
      <c r="Q173" s="9">
        <v>14</v>
      </c>
      <c r="R173" s="9">
        <v>67</v>
      </c>
      <c r="S173" s="9">
        <v>116</v>
      </c>
      <c r="T173" s="9">
        <v>9241</v>
      </c>
      <c r="U173" s="9">
        <v>0.22259999999999999</v>
      </c>
      <c r="V173" s="9">
        <v>0.76819999999999999</v>
      </c>
      <c r="W173" s="9">
        <v>0.60319999999999996</v>
      </c>
      <c r="X173" s="8"/>
      <c r="Y173" s="8"/>
      <c r="Z173" s="8"/>
      <c r="AA173" s="8"/>
      <c r="AB173" s="8"/>
      <c r="AC173" s="8"/>
      <c r="AD173" s="8"/>
      <c r="AE173" s="9">
        <v>2</v>
      </c>
      <c r="AF173" s="9">
        <v>7</v>
      </c>
      <c r="AG173" s="9">
        <v>26</v>
      </c>
      <c r="AH173" s="9">
        <v>1388</v>
      </c>
      <c r="AI173" s="9">
        <v>2.3300000000000001E-2</v>
      </c>
      <c r="AJ173" s="9">
        <v>0.17219999999999999</v>
      </c>
      <c r="AK173" s="9">
        <v>9.06E-2</v>
      </c>
      <c r="AL173" s="8"/>
      <c r="AM173" s="8"/>
      <c r="AN173" s="8"/>
      <c r="AO173" s="8"/>
      <c r="AP173" s="8"/>
      <c r="AQ173" s="8"/>
      <c r="AR173" s="8"/>
      <c r="AT173" s="6">
        <f t="shared" si="0"/>
        <v>61.095238095238095</v>
      </c>
      <c r="AU173" s="6" t="str">
        <f t="shared" si="1"/>
        <v/>
      </c>
      <c r="AV173" s="6">
        <f t="shared" si="2"/>
        <v>137.92537313432837</v>
      </c>
      <c r="AW173" s="7" t="str">
        <f t="shared" si="3"/>
        <v/>
      </c>
      <c r="AX173" s="6">
        <f t="shared" si="4"/>
        <v>198.28571428571428</v>
      </c>
      <c r="AY173" s="6" t="str">
        <f t="shared" si="5"/>
        <v/>
      </c>
      <c r="BA173" s="6">
        <f>VLOOKUP(A173, ALL_AP_DATA!$A$2:$F$3600, 6, FALSE)</f>
        <v>301</v>
      </c>
      <c r="BB173" s="6">
        <f>VLOOKUP(A173, projmetadata!$A$2:$D$2036, 4, FALSE)</f>
        <v>38873</v>
      </c>
      <c r="BC173" s="6" t="e">
        <f t="array" aca="1" ref="BC173" ca="1">_xludf.IFS(I173&lt;&gt;0, F173/I173, P173&lt;&gt;0, M173/P173, W173&lt;&gt;0, T173/W173, AD173&lt;&gt;0, AA173/AD173, AK173&lt;&gt;0, AH173/AK173, AR173&lt;&gt;0, AO173/AR173, TRUE, 0)</f>
        <v>#NAME?</v>
      </c>
      <c r="BE173" s="6" t="e">
        <f t="shared" ca="1" si="19"/>
        <v>#NAME?</v>
      </c>
      <c r="BF173" s="6" t="e">
        <f t="shared" ca="1" si="20"/>
        <v>#NAME?</v>
      </c>
      <c r="BG173" s="6">
        <f t="shared" si="21"/>
        <v>0.39412960152290794</v>
      </c>
      <c r="BH173" s="6">
        <f>VLOOKUP(A173, ALL_AP_DATA!$A$2:$D$3600, 3, FALSE)</f>
        <v>102</v>
      </c>
      <c r="BI173" s="6">
        <f>VLOOKUP(A173, ALL_AP_DATA!$A$2:$E$3600, 5, FALSE)</f>
        <v>15321</v>
      </c>
      <c r="BJ173" s="6">
        <f t="shared" si="9"/>
        <v>50.900332225913623</v>
      </c>
      <c r="BK173" s="6">
        <f t="shared" si="22"/>
        <v>0.33887043189368771</v>
      </c>
    </row>
    <row r="174" spans="1:63" ht="15.75" customHeight="1" x14ac:dyDescent="0.25">
      <c r="A174" s="8" t="s">
        <v>1663</v>
      </c>
      <c r="B174" s="9" t="s">
        <v>1777</v>
      </c>
      <c r="C174" s="9">
        <v>20</v>
      </c>
      <c r="D174" s="9">
        <v>55</v>
      </c>
      <c r="E174" s="9">
        <v>330</v>
      </c>
      <c r="F174" s="9">
        <v>8392</v>
      </c>
      <c r="G174" s="9">
        <v>3.6299999999999999E-2</v>
      </c>
      <c r="H174" s="9">
        <v>0.15679999999999999</v>
      </c>
      <c r="I174" s="9">
        <v>4.0599999999999997E-2</v>
      </c>
      <c r="J174" s="9">
        <v>1</v>
      </c>
      <c r="K174" s="9">
        <v>9</v>
      </c>
      <c r="L174" s="9">
        <v>137</v>
      </c>
      <c r="M174" s="9">
        <v>3279</v>
      </c>
      <c r="N174" s="9">
        <v>5.8999999999999999E-3</v>
      </c>
      <c r="O174" s="9">
        <v>6.5100000000000005E-2</v>
      </c>
      <c r="P174" s="9">
        <v>1.5900000000000001E-2</v>
      </c>
      <c r="Q174" s="9">
        <v>112</v>
      </c>
      <c r="R174" s="9">
        <v>726</v>
      </c>
      <c r="S174" s="9">
        <v>2017</v>
      </c>
      <c r="T174" s="9">
        <v>191388</v>
      </c>
      <c r="U174" s="9">
        <v>0.47889999999999999</v>
      </c>
      <c r="V174" s="9">
        <v>0.95820000000000005</v>
      </c>
      <c r="W174" s="9">
        <v>0.92610000000000003</v>
      </c>
      <c r="X174" s="9">
        <v>2</v>
      </c>
      <c r="Y174" s="9">
        <v>32</v>
      </c>
      <c r="Z174" s="9">
        <v>144</v>
      </c>
      <c r="AA174" s="9">
        <v>2900</v>
      </c>
      <c r="AB174" s="9">
        <v>2.1100000000000001E-2</v>
      </c>
      <c r="AC174" s="9">
        <v>6.8400000000000002E-2</v>
      </c>
      <c r="AD174" s="9">
        <v>1.4E-2</v>
      </c>
      <c r="AE174" s="9">
        <v>6</v>
      </c>
      <c r="AF174" s="9">
        <v>17</v>
      </c>
      <c r="AG174" s="9">
        <v>195</v>
      </c>
      <c r="AH174" s="9">
        <v>6001</v>
      </c>
      <c r="AI174" s="9">
        <v>1.12E-2</v>
      </c>
      <c r="AJ174" s="9">
        <v>9.2600000000000002E-2</v>
      </c>
      <c r="AK174" s="9">
        <v>2.9000000000000001E-2</v>
      </c>
      <c r="AL174" s="8"/>
      <c r="AM174" s="8"/>
      <c r="AN174" s="8"/>
      <c r="AO174" s="8"/>
      <c r="AP174" s="8"/>
      <c r="AQ174" s="8"/>
      <c r="AR174" s="8"/>
      <c r="AT174" s="6">
        <f t="shared" si="0"/>
        <v>152.58181818181819</v>
      </c>
      <c r="AU174" s="6">
        <f t="shared" si="1"/>
        <v>364.33333333333331</v>
      </c>
      <c r="AV174" s="6">
        <f t="shared" si="2"/>
        <v>263.61983471074382</v>
      </c>
      <c r="AW174" s="7">
        <f t="shared" si="3"/>
        <v>90.625</v>
      </c>
      <c r="AX174" s="6">
        <f t="shared" si="4"/>
        <v>353</v>
      </c>
      <c r="AY174" s="6" t="str">
        <f t="shared" si="5"/>
        <v/>
      </c>
      <c r="BA174" s="6">
        <f>VLOOKUP(A174, ALL_AP_DATA!$A$2:$F$3600, 6, FALSE)</f>
        <v>1516</v>
      </c>
      <c r="BB174" s="6">
        <f>VLOOKUP(A174, projmetadata!$A$2:$D$2036, 4, FALSE)</f>
        <v>73885</v>
      </c>
      <c r="BC174" s="6" t="e">
        <f t="array" aca="1" ref="BC174" ca="1">_xludf.IFS(I174&lt;&gt;0, F174/I174, P174&lt;&gt;0, M174/P174, W174&lt;&gt;0, T174/W174, AD174&lt;&gt;0, AA174/AD174, AK174&lt;&gt;0, AH174/AK174, AR174&lt;&gt;0, AO174/AR174, TRUE, 0)</f>
        <v>#NAME?</v>
      </c>
      <c r="BE174" s="6" t="e">
        <f t="shared" ca="1" si="19"/>
        <v>#NAME?</v>
      </c>
      <c r="BF174" s="6" t="e">
        <f t="shared" ca="1" si="20"/>
        <v>#NAME?</v>
      </c>
      <c r="BG174" s="6">
        <f t="shared" si="21"/>
        <v>2.7970359342221021</v>
      </c>
      <c r="BH174" s="6">
        <f>VLOOKUP(A174, ALL_AP_DATA!$A$2:$D$3600, 3, FALSE)</f>
        <v>770</v>
      </c>
      <c r="BI174" s="6">
        <f>VLOOKUP(A174, ALL_AP_DATA!$A$2:$E$3600, 5, FALSE)</f>
        <v>206659</v>
      </c>
      <c r="BJ174" s="6">
        <f t="shared" si="9"/>
        <v>136.31860158311346</v>
      </c>
      <c r="BK174" s="6">
        <f t="shared" si="22"/>
        <v>0.5079155672823219</v>
      </c>
    </row>
    <row r="175" spans="1:63" ht="15.75" customHeight="1" x14ac:dyDescent="0.25">
      <c r="A175" s="8" t="s">
        <v>1664</v>
      </c>
      <c r="B175" s="9" t="s">
        <v>1777</v>
      </c>
      <c r="C175" s="9">
        <v>9</v>
      </c>
      <c r="D175" s="9">
        <v>27</v>
      </c>
      <c r="E175" s="9">
        <v>25</v>
      </c>
      <c r="F175" s="9">
        <v>2027</v>
      </c>
      <c r="G175" s="9">
        <v>3.7199999999999997E-2</v>
      </c>
      <c r="H175" s="9">
        <v>8.4699999999999998E-2</v>
      </c>
      <c r="I175" s="9">
        <v>7.1599999999999997E-2</v>
      </c>
      <c r="J175" s="8"/>
      <c r="K175" s="8"/>
      <c r="L175" s="8"/>
      <c r="M175" s="8"/>
      <c r="N175" s="8"/>
      <c r="O175" s="8"/>
      <c r="P175" s="8"/>
      <c r="Q175" s="9">
        <v>35</v>
      </c>
      <c r="R175" s="9">
        <v>94</v>
      </c>
      <c r="S175" s="9">
        <v>206</v>
      </c>
      <c r="T175" s="9">
        <v>18445</v>
      </c>
      <c r="U175" s="9">
        <v>0.12970000000000001</v>
      </c>
      <c r="V175" s="9">
        <v>0.69830000000000003</v>
      </c>
      <c r="W175" s="9">
        <v>0.65129999999999999</v>
      </c>
      <c r="X175" s="9">
        <v>3</v>
      </c>
      <c r="Y175" s="9">
        <v>23</v>
      </c>
      <c r="Z175" s="9">
        <v>15</v>
      </c>
      <c r="AA175" s="9">
        <v>462</v>
      </c>
      <c r="AB175" s="9">
        <v>3.1699999999999999E-2</v>
      </c>
      <c r="AC175" s="9">
        <v>5.0799999999999998E-2</v>
      </c>
      <c r="AD175" s="9">
        <v>1.6299999999999999E-2</v>
      </c>
      <c r="AE175" s="9">
        <v>2</v>
      </c>
      <c r="AF175" s="9">
        <v>7</v>
      </c>
      <c r="AG175" s="9">
        <v>12</v>
      </c>
      <c r="AH175" s="9">
        <v>364</v>
      </c>
      <c r="AI175" s="9">
        <v>9.7000000000000003E-3</v>
      </c>
      <c r="AJ175" s="9">
        <v>4.07E-2</v>
      </c>
      <c r="AK175" s="9">
        <v>1.29E-2</v>
      </c>
      <c r="AL175" s="8"/>
      <c r="AM175" s="8"/>
      <c r="AN175" s="8"/>
      <c r="AO175" s="8"/>
      <c r="AP175" s="8"/>
      <c r="AQ175" s="8"/>
      <c r="AR175" s="8"/>
      <c r="AT175" s="6">
        <f t="shared" si="0"/>
        <v>75.074074074074076</v>
      </c>
      <c r="AU175" s="6" t="str">
        <f t="shared" si="1"/>
        <v/>
      </c>
      <c r="AV175" s="6">
        <f t="shared" si="2"/>
        <v>196.22340425531914</v>
      </c>
      <c r="AW175" s="7">
        <f t="shared" si="3"/>
        <v>20.086956521739129</v>
      </c>
      <c r="AX175" s="6">
        <f t="shared" si="4"/>
        <v>52</v>
      </c>
      <c r="AY175" s="6" t="str">
        <f t="shared" si="5"/>
        <v/>
      </c>
      <c r="BA175" s="6">
        <f>VLOOKUP(A175, ALL_AP_DATA!$A$2:$F$3600, 6, FALSE)</f>
        <v>725</v>
      </c>
      <c r="BB175" s="6">
        <f>VLOOKUP(A175, projmetadata!$A$2:$D$2036, 4, FALSE)</f>
        <v>81608</v>
      </c>
      <c r="BC175" s="6" t="e">
        <f t="array" aca="1" ref="BC175" ca="1">_xludf.IFS(I175&lt;&gt;0, F175/I175, P175&lt;&gt;0, M175/P175, W175&lt;&gt;0, T175/W175, AD175&lt;&gt;0, AA175/AD175, AK175&lt;&gt;0, AH175/AK175, AR175&lt;&gt;0, AO175/AR175, TRUE, 0)</f>
        <v>#NAME?</v>
      </c>
      <c r="BE175" s="6" t="e">
        <f t="shared" ca="1" si="19"/>
        <v>#NAME?</v>
      </c>
      <c r="BF175" s="6" t="e">
        <f t="shared" ca="1" si="20"/>
        <v>#NAME?</v>
      </c>
      <c r="BG175" s="6">
        <f t="shared" si="21"/>
        <v>0.34702480149004999</v>
      </c>
      <c r="BH175" s="6">
        <f>VLOOKUP(A175, ALL_AP_DATA!$A$2:$D$3600, 3, FALSE)</f>
        <v>141</v>
      </c>
      <c r="BI175" s="6">
        <f>VLOOKUP(A175, ALL_AP_DATA!$A$2:$E$3600, 5, FALSE)</f>
        <v>28320</v>
      </c>
      <c r="BJ175" s="6">
        <f t="shared" si="9"/>
        <v>39.062068965517241</v>
      </c>
      <c r="BK175" s="6">
        <f t="shared" si="22"/>
        <v>0.19448275862068964</v>
      </c>
    </row>
    <row r="176" spans="1:63" ht="15.75" customHeight="1" x14ac:dyDescent="0.25">
      <c r="A176" s="8" t="s">
        <v>1665</v>
      </c>
      <c r="B176" s="9" t="s">
        <v>1777</v>
      </c>
      <c r="C176" s="9">
        <v>9</v>
      </c>
      <c r="D176" s="9">
        <v>34</v>
      </c>
      <c r="E176" s="9">
        <v>31</v>
      </c>
      <c r="F176" s="9">
        <v>2701</v>
      </c>
      <c r="G176" s="9">
        <v>7.4099999999999999E-2</v>
      </c>
      <c r="H176" s="9">
        <v>0.15049999999999999</v>
      </c>
      <c r="I176" s="9">
        <v>0.15079999999999999</v>
      </c>
      <c r="J176" s="8"/>
      <c r="K176" s="8"/>
      <c r="L176" s="8"/>
      <c r="M176" s="8"/>
      <c r="N176" s="8"/>
      <c r="O176" s="8"/>
      <c r="P176" s="8"/>
      <c r="Q176" s="9">
        <v>21</v>
      </c>
      <c r="R176" s="9">
        <v>68</v>
      </c>
      <c r="S176" s="9">
        <v>144</v>
      </c>
      <c r="T176" s="9">
        <v>8062</v>
      </c>
      <c r="U176" s="9">
        <v>0.14810000000000001</v>
      </c>
      <c r="V176" s="9">
        <v>0.69899999999999995</v>
      </c>
      <c r="W176" s="9">
        <v>0.45019999999999999</v>
      </c>
      <c r="X176" s="8"/>
      <c r="Y176" s="8"/>
      <c r="Z176" s="8"/>
      <c r="AA176" s="8"/>
      <c r="AB176" s="8"/>
      <c r="AC176" s="8"/>
      <c r="AD176" s="8"/>
      <c r="AE176" s="9">
        <v>9</v>
      </c>
      <c r="AF176" s="9">
        <v>40</v>
      </c>
      <c r="AG176" s="9">
        <v>22</v>
      </c>
      <c r="AH176" s="9">
        <v>3221</v>
      </c>
      <c r="AI176" s="9">
        <v>8.7099999999999997E-2</v>
      </c>
      <c r="AJ176" s="9">
        <v>0.10680000000000001</v>
      </c>
      <c r="AK176" s="9">
        <v>0.1799</v>
      </c>
      <c r="AL176" s="8"/>
      <c r="AM176" s="8"/>
      <c r="AN176" s="8"/>
      <c r="AO176" s="8"/>
      <c r="AP176" s="8"/>
      <c r="AQ176" s="8"/>
      <c r="AR176" s="8"/>
      <c r="AT176" s="6">
        <f t="shared" si="0"/>
        <v>79.441176470588232</v>
      </c>
      <c r="AU176" s="6" t="str">
        <f t="shared" si="1"/>
        <v/>
      </c>
      <c r="AV176" s="6">
        <f t="shared" si="2"/>
        <v>118.55882352941177</v>
      </c>
      <c r="AW176" s="7" t="str">
        <f t="shared" si="3"/>
        <v/>
      </c>
      <c r="AX176" s="6">
        <f t="shared" si="4"/>
        <v>80.525000000000006</v>
      </c>
      <c r="AY176" s="6" t="str">
        <f t="shared" si="5"/>
        <v/>
      </c>
      <c r="BA176" s="6">
        <f>VLOOKUP(A176, ALL_AP_DATA!$A$2:$F$3600, 6, FALSE)</f>
        <v>459</v>
      </c>
      <c r="BB176" s="6">
        <f>VLOOKUP(A176, projmetadata!$A$2:$D$2036, 4, FALSE)</f>
        <v>79102</v>
      </c>
      <c r="BC176" s="6" t="e">
        <f t="array" aca="1" ref="BC176" ca="1">_xludf.IFS(I176&lt;&gt;0, F176/I176, P176&lt;&gt;0, M176/P176, W176&lt;&gt;0, T176/W176, AD176&lt;&gt;0, AA176/AD176, AK176&lt;&gt;0, AH176/AK176, AR176&lt;&gt;0, AO176/AR176, TRUE, 0)</f>
        <v>#NAME?</v>
      </c>
      <c r="BE176" s="6" t="e">
        <f t="shared" ca="1" si="19"/>
        <v>#NAME?</v>
      </c>
      <c r="BF176" s="6" t="e">
        <f t="shared" ca="1" si="20"/>
        <v>#NAME?</v>
      </c>
      <c r="BG176" s="6">
        <f t="shared" si="21"/>
        <v>0.22636595787717126</v>
      </c>
      <c r="BH176" s="6">
        <f>VLOOKUP(A176, ALL_AP_DATA!$A$2:$D$3600, 3, FALSE)</f>
        <v>121</v>
      </c>
      <c r="BI176" s="6">
        <f>VLOOKUP(A176, ALL_AP_DATA!$A$2:$E$3600, 5, FALSE)</f>
        <v>17906</v>
      </c>
      <c r="BJ176" s="6">
        <f t="shared" si="9"/>
        <v>39.010893246187365</v>
      </c>
      <c r="BK176" s="6">
        <f t="shared" si="22"/>
        <v>0.26361655773420478</v>
      </c>
    </row>
    <row r="177" spans="1:63" ht="15.75" customHeight="1" x14ac:dyDescent="0.25">
      <c r="A177" s="8" t="s">
        <v>1666</v>
      </c>
      <c r="B177" s="9" t="s">
        <v>1777</v>
      </c>
      <c r="C177" s="9">
        <v>23</v>
      </c>
      <c r="D177" s="9">
        <v>65</v>
      </c>
      <c r="E177" s="9">
        <v>21</v>
      </c>
      <c r="F177" s="9">
        <v>836</v>
      </c>
      <c r="G177" s="9">
        <v>3.7600000000000001E-2</v>
      </c>
      <c r="H177" s="9">
        <v>3.9800000000000002E-2</v>
      </c>
      <c r="I177" s="9">
        <v>7.9000000000000008E-3</v>
      </c>
      <c r="J177" s="8"/>
      <c r="K177" s="8"/>
      <c r="L177" s="8"/>
      <c r="M177" s="8"/>
      <c r="N177" s="8"/>
      <c r="O177" s="8"/>
      <c r="P177" s="8"/>
      <c r="Q177" s="9">
        <v>65</v>
      </c>
      <c r="R177" s="9">
        <v>335</v>
      </c>
      <c r="S177" s="9">
        <v>427</v>
      </c>
      <c r="T177" s="9">
        <v>71171</v>
      </c>
      <c r="U177" s="9">
        <v>0.1938</v>
      </c>
      <c r="V177" s="9">
        <v>0.81020000000000003</v>
      </c>
      <c r="W177" s="9">
        <v>0.67</v>
      </c>
      <c r="X177" s="9">
        <v>7</v>
      </c>
      <c r="Y177" s="9">
        <v>44</v>
      </c>
      <c r="Z177" s="9">
        <v>22</v>
      </c>
      <c r="AA177" s="9">
        <v>657</v>
      </c>
      <c r="AB177" s="9">
        <v>2.5399999999999999E-2</v>
      </c>
      <c r="AC177" s="9">
        <v>4.1700000000000001E-2</v>
      </c>
      <c r="AD177" s="9">
        <v>6.1999999999999998E-3</v>
      </c>
      <c r="AE177" s="9">
        <v>16</v>
      </c>
      <c r="AF177" s="9">
        <v>46</v>
      </c>
      <c r="AG177" s="9">
        <v>4</v>
      </c>
      <c r="AH177" s="9">
        <v>14</v>
      </c>
      <c r="AI177" s="9">
        <v>2.6599999999999999E-2</v>
      </c>
      <c r="AJ177" s="9">
        <v>7.6E-3</v>
      </c>
      <c r="AK177" s="9">
        <v>1E-4</v>
      </c>
      <c r="AL177" s="8"/>
      <c r="AM177" s="8"/>
      <c r="AN177" s="8"/>
      <c r="AO177" s="8"/>
      <c r="AP177" s="8"/>
      <c r="AQ177" s="8"/>
      <c r="AR177" s="8"/>
      <c r="AT177" s="6">
        <f t="shared" si="0"/>
        <v>12.861538461538462</v>
      </c>
      <c r="AU177" s="6" t="str">
        <f t="shared" si="1"/>
        <v/>
      </c>
      <c r="AV177" s="6">
        <f t="shared" si="2"/>
        <v>212.45074626865673</v>
      </c>
      <c r="AW177" s="7">
        <f t="shared" si="3"/>
        <v>14.931818181818182</v>
      </c>
      <c r="AX177" s="6">
        <f t="shared" si="4"/>
        <v>0.30434782608695654</v>
      </c>
      <c r="AY177" s="6" t="str">
        <f t="shared" si="5"/>
        <v/>
      </c>
      <c r="BA177" s="6">
        <f>VLOOKUP(A177, ALL_AP_DATA!$A$2:$F$3600, 6, FALSE)</f>
        <v>1729</v>
      </c>
      <c r="BB177" s="6">
        <f>VLOOKUP(A177, projmetadata!$A$2:$D$2036, 4, FALSE)</f>
        <v>83045</v>
      </c>
      <c r="BC177" s="6" t="e">
        <f t="array" aca="1" ref="BC177" ca="1">_xludf.IFS(I177&lt;&gt;0, F177/I177, P177&lt;&gt;0, M177/P177, W177&lt;&gt;0, T177/W177, AD177&lt;&gt;0, AA177/AD177, AK177&lt;&gt;0, AH177/AK177, AR177&lt;&gt;0, AO177/AR177, TRUE, 0)</f>
        <v>#NAME?</v>
      </c>
      <c r="BE177" s="6" t="e">
        <f t="shared" ca="1" si="19"/>
        <v>#NAME?</v>
      </c>
      <c r="BF177" s="6" t="e">
        <f t="shared" ca="1" si="20"/>
        <v>#NAME?</v>
      </c>
      <c r="BG177" s="6">
        <f t="shared" si="21"/>
        <v>1.2792100668312361</v>
      </c>
      <c r="BH177" s="6">
        <f>VLOOKUP(A177, ALL_AP_DATA!$A$2:$D$3600, 3, FALSE)</f>
        <v>467</v>
      </c>
      <c r="BI177" s="6">
        <f>VLOOKUP(A177, ALL_AP_DATA!$A$2:$E$3600, 5, FALSE)</f>
        <v>106232</v>
      </c>
      <c r="BJ177" s="6">
        <f t="shared" si="9"/>
        <v>61.441295546558706</v>
      </c>
      <c r="BK177" s="6">
        <f t="shared" si="22"/>
        <v>0.2700983227299017</v>
      </c>
    </row>
    <row r="178" spans="1:63" ht="15.75" customHeight="1" x14ac:dyDescent="0.25">
      <c r="A178" s="8" t="s">
        <v>1667</v>
      </c>
      <c r="B178" s="9" t="s">
        <v>1777</v>
      </c>
      <c r="C178" s="9">
        <v>3</v>
      </c>
      <c r="D178" s="9">
        <v>14</v>
      </c>
      <c r="E178" s="9">
        <v>14</v>
      </c>
      <c r="F178" s="9">
        <v>105</v>
      </c>
      <c r="G178" s="9">
        <v>4.6100000000000002E-2</v>
      </c>
      <c r="H178" s="9">
        <v>0.5</v>
      </c>
      <c r="I178" s="9">
        <v>0.27060000000000001</v>
      </c>
      <c r="J178" s="8"/>
      <c r="K178" s="8"/>
      <c r="L178" s="8"/>
      <c r="M178" s="8"/>
      <c r="N178" s="8"/>
      <c r="O178" s="8"/>
      <c r="P178" s="8"/>
      <c r="Q178" s="9">
        <v>1</v>
      </c>
      <c r="R178" s="9">
        <v>4</v>
      </c>
      <c r="S178" s="9">
        <v>8</v>
      </c>
      <c r="T178" s="9">
        <v>65</v>
      </c>
      <c r="U178" s="9">
        <v>1.32E-2</v>
      </c>
      <c r="V178" s="9">
        <v>0.28570000000000001</v>
      </c>
      <c r="W178" s="9">
        <v>0.16750000000000001</v>
      </c>
      <c r="X178" s="8"/>
      <c r="Y178" s="8"/>
      <c r="Z178" s="8"/>
      <c r="AA178" s="8"/>
      <c r="AB178" s="8"/>
      <c r="AC178" s="8"/>
      <c r="AD178" s="8"/>
      <c r="AE178" s="9">
        <v>1</v>
      </c>
      <c r="AF178" s="9">
        <v>5</v>
      </c>
      <c r="AG178" s="9">
        <v>0</v>
      </c>
      <c r="AH178" s="9">
        <v>0</v>
      </c>
      <c r="AI178" s="9">
        <v>1.6400000000000001E-2</v>
      </c>
      <c r="AJ178" s="9">
        <v>0</v>
      </c>
      <c r="AK178" s="9">
        <v>0</v>
      </c>
      <c r="AL178" s="8"/>
      <c r="AM178" s="8"/>
      <c r="AN178" s="8"/>
      <c r="AO178" s="8"/>
      <c r="AP178" s="8"/>
      <c r="AQ178" s="8"/>
      <c r="AR178" s="8"/>
      <c r="AT178" s="6">
        <f t="shared" si="0"/>
        <v>7.5</v>
      </c>
      <c r="AU178" s="6" t="str">
        <f t="shared" si="1"/>
        <v/>
      </c>
      <c r="AV178" s="6">
        <f t="shared" si="2"/>
        <v>16.25</v>
      </c>
      <c r="AW178" s="7" t="str">
        <f t="shared" si="3"/>
        <v/>
      </c>
      <c r="AX178" s="6">
        <f t="shared" si="4"/>
        <v>0</v>
      </c>
      <c r="AY178" s="6" t="str">
        <f t="shared" si="5"/>
        <v/>
      </c>
      <c r="BA178" s="6">
        <f>VLOOKUP(A178, ALL_AP_DATA!$A$2:$F$3600, 6, FALSE)</f>
        <v>304</v>
      </c>
      <c r="BB178" s="6">
        <f>VLOOKUP(A178, projmetadata!$A$2:$D$2036, 4, FALSE)</f>
        <v>16676</v>
      </c>
      <c r="BC178" s="6" t="e">
        <f t="array" aca="1" ref="BC178" ca="1">_xludf.IFS(I178&lt;&gt;0, F178/I178, P178&lt;&gt;0, M178/P178, W178&lt;&gt;0, T178/W178, AD178&lt;&gt;0, AA178/AD178, AK178&lt;&gt;0, AH178/AK178, AR178&lt;&gt;0, AO178/AR178, TRUE, 0)</f>
        <v>#NAME?</v>
      </c>
      <c r="BE178" s="6" t="e">
        <f t="shared" ca="1" si="19"/>
        <v>#NAME?</v>
      </c>
      <c r="BF178" s="6" t="e">
        <f t="shared" ca="1" si="20"/>
        <v>#NAME?</v>
      </c>
      <c r="BG178" s="6">
        <f t="shared" si="21"/>
        <v>2.3266970496521946E-2</v>
      </c>
      <c r="BH178" s="6">
        <f>VLOOKUP(A178, ALL_AP_DATA!$A$2:$D$3600, 3, FALSE)</f>
        <v>21</v>
      </c>
      <c r="BI178" s="6">
        <f>VLOOKUP(A178, ALL_AP_DATA!$A$2:$E$3600, 5, FALSE)</f>
        <v>388</v>
      </c>
      <c r="BJ178" s="6">
        <f t="shared" si="9"/>
        <v>1.2763157894736843</v>
      </c>
      <c r="BK178" s="6">
        <f t="shared" si="22"/>
        <v>6.9078947368421059E-2</v>
      </c>
    </row>
    <row r="179" spans="1:63" ht="15.75" customHeight="1" x14ac:dyDescent="0.25">
      <c r="A179" s="8" t="s">
        <v>1668</v>
      </c>
      <c r="B179" s="9" t="s">
        <v>1777</v>
      </c>
      <c r="C179" s="9">
        <v>26</v>
      </c>
      <c r="D179" s="9">
        <v>117</v>
      </c>
      <c r="E179" s="9">
        <v>191</v>
      </c>
      <c r="F179" s="9">
        <v>14867</v>
      </c>
      <c r="G179" s="9">
        <v>6.7400000000000002E-2</v>
      </c>
      <c r="H179" s="9">
        <v>0.35110000000000002</v>
      </c>
      <c r="I179" s="9">
        <v>0.1454</v>
      </c>
      <c r="J179" s="9">
        <v>1</v>
      </c>
      <c r="K179" s="9">
        <v>6</v>
      </c>
      <c r="L179" s="9">
        <v>60</v>
      </c>
      <c r="M179" s="9">
        <v>2603</v>
      </c>
      <c r="N179" s="9">
        <v>3.5000000000000001E-3</v>
      </c>
      <c r="O179" s="9">
        <v>0.1103</v>
      </c>
      <c r="P179" s="9">
        <v>2.5499999999999998E-2</v>
      </c>
      <c r="Q179" s="9">
        <v>52</v>
      </c>
      <c r="R179" s="9">
        <v>239</v>
      </c>
      <c r="S179" s="9">
        <v>418</v>
      </c>
      <c r="T179" s="9">
        <v>70477</v>
      </c>
      <c r="U179" s="9">
        <v>0.13769999999999999</v>
      </c>
      <c r="V179" s="9">
        <v>0.76839999999999997</v>
      </c>
      <c r="W179" s="9">
        <v>0.6895</v>
      </c>
      <c r="X179" s="8"/>
      <c r="Y179" s="8"/>
      <c r="Z179" s="8"/>
      <c r="AA179" s="8"/>
      <c r="AB179" s="8"/>
      <c r="AC179" s="8"/>
      <c r="AD179" s="8"/>
      <c r="AE179" s="9">
        <v>5</v>
      </c>
      <c r="AF179" s="9">
        <v>17</v>
      </c>
      <c r="AG179" s="9">
        <v>27</v>
      </c>
      <c r="AH179" s="9">
        <v>1858</v>
      </c>
      <c r="AI179" s="9">
        <v>9.7999999999999997E-3</v>
      </c>
      <c r="AJ179" s="9">
        <v>4.9599999999999998E-2</v>
      </c>
      <c r="AK179" s="9">
        <v>1.8200000000000001E-2</v>
      </c>
      <c r="AL179" s="8"/>
      <c r="AM179" s="8"/>
      <c r="AN179" s="8"/>
      <c r="AO179" s="8"/>
      <c r="AP179" s="8"/>
      <c r="AQ179" s="8"/>
      <c r="AR179" s="8"/>
      <c r="AT179" s="6">
        <f t="shared" si="0"/>
        <v>127.06837606837607</v>
      </c>
      <c r="AU179" s="6">
        <f t="shared" si="1"/>
        <v>433.83333333333331</v>
      </c>
      <c r="AV179" s="6">
        <f t="shared" si="2"/>
        <v>294.88284518828453</v>
      </c>
      <c r="AW179" s="7" t="str">
        <f t="shared" si="3"/>
        <v/>
      </c>
      <c r="AX179" s="6">
        <f t="shared" si="4"/>
        <v>109.29411764705883</v>
      </c>
      <c r="AY179" s="6" t="str">
        <f t="shared" si="5"/>
        <v/>
      </c>
      <c r="BA179" s="6">
        <f>VLOOKUP(A179, ALL_AP_DATA!$A$2:$F$3600, 6, FALSE)</f>
        <v>1736</v>
      </c>
      <c r="BB179" s="6">
        <f>VLOOKUP(A179, projmetadata!$A$2:$D$2036, 4, FALSE)</f>
        <v>386378</v>
      </c>
      <c r="BC179" s="6" t="e">
        <f t="array" aca="1" ref="BC179" ca="1">_xludf.IFS(I179&lt;&gt;0, F179/I179, P179&lt;&gt;0, M179/P179, W179&lt;&gt;0, T179/W179, AD179&lt;&gt;0, AA179/AD179, AK179&lt;&gt;0, AH179/AK179, AR179&lt;&gt;0, AO179/AR179, TRUE, 0)</f>
        <v>#NAME?</v>
      </c>
      <c r="BE179" s="6" t="e">
        <f t="shared" ca="1" si="19"/>
        <v>#NAME?</v>
      </c>
      <c r="BF179" s="6" t="e">
        <f t="shared" ca="1" si="20"/>
        <v>#NAME?</v>
      </c>
      <c r="BG179" s="6">
        <f t="shared" si="21"/>
        <v>0.26455698823431978</v>
      </c>
      <c r="BH179" s="6">
        <f>VLOOKUP(A179, ALL_AP_DATA!$A$2:$D$3600, 3, FALSE)</f>
        <v>330</v>
      </c>
      <c r="BI179" s="6">
        <f>VLOOKUP(A179, ALL_AP_DATA!$A$2:$E$3600, 5, FALSE)</f>
        <v>102219</v>
      </c>
      <c r="BJ179" s="6">
        <f t="shared" si="9"/>
        <v>58.881912442396313</v>
      </c>
      <c r="BK179" s="6">
        <f t="shared" si="22"/>
        <v>0.19009216589861752</v>
      </c>
    </row>
    <row r="180" spans="1:63" ht="15.75" customHeight="1" x14ac:dyDescent="0.25">
      <c r="A180" s="8" t="s">
        <v>1669</v>
      </c>
      <c r="B180" s="9" t="s">
        <v>1777</v>
      </c>
      <c r="C180" s="9">
        <v>12</v>
      </c>
      <c r="D180" s="9">
        <v>84</v>
      </c>
      <c r="E180" s="9">
        <v>499</v>
      </c>
      <c r="F180" s="9">
        <v>14743</v>
      </c>
      <c r="G180" s="9">
        <v>5.4199999999999998E-2</v>
      </c>
      <c r="H180" s="9">
        <v>0.20430000000000001</v>
      </c>
      <c r="I180" s="9">
        <v>5.5500000000000001E-2</v>
      </c>
      <c r="J180" s="9">
        <v>2</v>
      </c>
      <c r="K180" s="9">
        <v>13</v>
      </c>
      <c r="L180" s="9">
        <v>51</v>
      </c>
      <c r="M180" s="9">
        <v>2068</v>
      </c>
      <c r="N180" s="9">
        <v>8.3999999999999995E-3</v>
      </c>
      <c r="O180" s="9">
        <v>2.0899999999999998E-2</v>
      </c>
      <c r="P180" s="9">
        <v>7.7999999999999996E-3</v>
      </c>
      <c r="Q180" s="9">
        <v>110</v>
      </c>
      <c r="R180" s="9">
        <v>559</v>
      </c>
      <c r="S180" s="9">
        <v>1961</v>
      </c>
      <c r="T180" s="9">
        <v>201501</v>
      </c>
      <c r="U180" s="9">
        <v>0.36059999999999998</v>
      </c>
      <c r="V180" s="9">
        <v>0.80300000000000005</v>
      </c>
      <c r="W180" s="9">
        <v>0.75860000000000005</v>
      </c>
      <c r="X180" s="9">
        <v>1</v>
      </c>
      <c r="Y180" s="9">
        <v>34</v>
      </c>
      <c r="Z180" s="9">
        <v>182</v>
      </c>
      <c r="AA180" s="9">
        <v>2997</v>
      </c>
      <c r="AB180" s="9">
        <v>2.1899999999999999E-2</v>
      </c>
      <c r="AC180" s="9">
        <v>7.4499999999999997E-2</v>
      </c>
      <c r="AD180" s="9">
        <v>1.1299999999999999E-2</v>
      </c>
      <c r="AE180" s="9">
        <v>1</v>
      </c>
      <c r="AF180" s="9">
        <v>5</v>
      </c>
      <c r="AG180" s="9">
        <v>13</v>
      </c>
      <c r="AH180" s="9">
        <v>49</v>
      </c>
      <c r="AI180" s="9">
        <v>3.2000000000000002E-3</v>
      </c>
      <c r="AJ180" s="9">
        <v>5.3E-3</v>
      </c>
      <c r="AK180" s="9">
        <v>2.0000000000000001E-4</v>
      </c>
      <c r="AL180" s="9">
        <v>1</v>
      </c>
      <c r="AM180" s="9">
        <v>18</v>
      </c>
      <c r="AN180" s="9">
        <v>48</v>
      </c>
      <c r="AO180" s="9">
        <v>2682</v>
      </c>
      <c r="AP180" s="9">
        <v>1.1599999999999999E-2</v>
      </c>
      <c r="AQ180" s="9">
        <v>1.9699999999999999E-2</v>
      </c>
      <c r="AR180" s="9">
        <v>1.01E-2</v>
      </c>
      <c r="AT180" s="6">
        <f t="shared" si="0"/>
        <v>175.51190476190476</v>
      </c>
      <c r="AU180" s="6">
        <f t="shared" si="1"/>
        <v>159.07692307692307</v>
      </c>
      <c r="AV180" s="6">
        <f t="shared" si="2"/>
        <v>360.46690518783544</v>
      </c>
      <c r="AW180" s="7">
        <f t="shared" si="3"/>
        <v>88.147058823529406</v>
      </c>
      <c r="AX180" s="6">
        <f t="shared" si="4"/>
        <v>9.8000000000000007</v>
      </c>
      <c r="AY180" s="6">
        <f t="shared" si="5"/>
        <v>149</v>
      </c>
      <c r="BA180" s="6">
        <f>VLOOKUP(A180, ALL_AP_DATA!$A$2:$F$3600, 6, FALSE)</f>
        <v>1550</v>
      </c>
      <c r="BB180" s="6">
        <f>VLOOKUP(A180, projmetadata!$A$2:$D$2036, 4, FALSE)</f>
        <v>143831</v>
      </c>
      <c r="BC180" s="6" t="e">
        <f t="array" aca="1" ref="BC180" ca="1">_xludf.IFS(I180&lt;&gt;0, F180/I180, P180&lt;&gt;0, M180/P180, W180&lt;&gt;0, T180/W180, AD180&lt;&gt;0, AA180/AD180, AK180&lt;&gt;0, AH180/AK180, AR180&lt;&gt;0, AO180/AR180, TRUE, 0)</f>
        <v>#NAME?</v>
      </c>
      <c r="BE180" s="6" t="e">
        <f t="shared" ca="1" si="19"/>
        <v>#NAME?</v>
      </c>
      <c r="BF180" s="6" t="e">
        <f t="shared" ca="1" si="20"/>
        <v>#NAME?</v>
      </c>
      <c r="BG180" s="6">
        <f t="shared" si="21"/>
        <v>1.8467089848502756</v>
      </c>
      <c r="BH180" s="6">
        <f>VLOOKUP(A180, ALL_AP_DATA!$A$2:$D$3600, 3, FALSE)</f>
        <v>617</v>
      </c>
      <c r="BI180" s="6">
        <f>VLOOKUP(A180, ALL_AP_DATA!$A$2:$E$3600, 5, FALSE)</f>
        <v>265614</v>
      </c>
      <c r="BJ180" s="6">
        <f t="shared" si="9"/>
        <v>171.36387096774195</v>
      </c>
      <c r="BK180" s="6">
        <f t="shared" si="22"/>
        <v>0.39806451612903226</v>
      </c>
    </row>
    <row r="181" spans="1:63" ht="15.75" customHeight="1" x14ac:dyDescent="0.25">
      <c r="A181" s="8" t="s">
        <v>1670</v>
      </c>
      <c r="B181" s="9" t="s">
        <v>1777</v>
      </c>
      <c r="C181" s="9">
        <v>2</v>
      </c>
      <c r="D181" s="9">
        <v>4</v>
      </c>
      <c r="E181" s="9">
        <v>18</v>
      </c>
      <c r="F181" s="9">
        <v>145</v>
      </c>
      <c r="G181" s="9">
        <v>2.5000000000000001E-2</v>
      </c>
      <c r="H181" s="9">
        <v>0.21690000000000001</v>
      </c>
      <c r="I181" s="9">
        <v>7.4999999999999997E-3</v>
      </c>
      <c r="J181" s="8"/>
      <c r="K181" s="8"/>
      <c r="L181" s="8"/>
      <c r="M181" s="8"/>
      <c r="N181" s="8"/>
      <c r="O181" s="8"/>
      <c r="P181" s="8"/>
      <c r="Q181" s="9">
        <v>4</v>
      </c>
      <c r="R181" s="9">
        <v>14</v>
      </c>
      <c r="S181" s="9">
        <v>43</v>
      </c>
      <c r="T181" s="9">
        <v>17489</v>
      </c>
      <c r="U181" s="9">
        <v>8.7499999999999994E-2</v>
      </c>
      <c r="V181" s="9">
        <v>0.5181</v>
      </c>
      <c r="W181" s="9">
        <v>0.90459999999999996</v>
      </c>
      <c r="X181" s="9">
        <v>1</v>
      </c>
      <c r="Y181" s="9">
        <v>13</v>
      </c>
      <c r="Z181" s="9">
        <v>22</v>
      </c>
      <c r="AA181" s="9">
        <v>276</v>
      </c>
      <c r="AB181" s="9">
        <v>8.1299999999999997E-2</v>
      </c>
      <c r="AC181" s="9">
        <v>0.2651</v>
      </c>
      <c r="AD181" s="9">
        <v>1.43E-2</v>
      </c>
      <c r="AE181" s="9">
        <v>1</v>
      </c>
      <c r="AF181" s="9">
        <v>4</v>
      </c>
      <c r="AG181" s="9">
        <v>14</v>
      </c>
      <c r="AH181" s="9">
        <v>373</v>
      </c>
      <c r="AI181" s="9">
        <v>2.5000000000000001E-2</v>
      </c>
      <c r="AJ181" s="9">
        <v>0.16869999999999999</v>
      </c>
      <c r="AK181" s="9">
        <v>1.9300000000000001E-2</v>
      </c>
      <c r="AL181" s="8"/>
      <c r="AM181" s="8"/>
      <c r="AN181" s="8"/>
      <c r="AO181" s="8"/>
      <c r="AP181" s="8"/>
      <c r="AQ181" s="8"/>
      <c r="AR181" s="8"/>
      <c r="AT181" s="6">
        <f t="shared" si="0"/>
        <v>36.25</v>
      </c>
      <c r="AU181" s="6" t="str">
        <f t="shared" si="1"/>
        <v/>
      </c>
      <c r="AV181" s="6">
        <f t="shared" si="2"/>
        <v>1249.2142857142858</v>
      </c>
      <c r="AW181" s="7">
        <f t="shared" si="3"/>
        <v>21.23076923076923</v>
      </c>
      <c r="AX181" s="6">
        <f t="shared" si="4"/>
        <v>93.25</v>
      </c>
      <c r="AY181" s="6" t="str">
        <f t="shared" si="5"/>
        <v/>
      </c>
      <c r="BA181" s="6">
        <f>VLOOKUP(A181, ALL_AP_DATA!$A$2:$F$3600, 6, FALSE)</f>
        <v>160</v>
      </c>
      <c r="BB181" s="6">
        <f>VLOOKUP(A181, projmetadata!$A$2:$D$2036, 4, FALSE)</f>
        <v>6984</v>
      </c>
      <c r="BC181" s="6" t="e">
        <f t="array" aca="1" ref="BC181" ca="1">_xludf.IFS(I181&lt;&gt;0, F181/I181, P181&lt;&gt;0, M181/P181, W181&lt;&gt;0, T181/W181, AD181&lt;&gt;0, AA181/AD181, AK181&lt;&gt;0, AH181/AK181, AR181&lt;&gt;0, AO181/AR181, TRUE, 0)</f>
        <v>#NAME?</v>
      </c>
      <c r="BE181" s="6" t="e">
        <f t="shared" ca="1" si="19"/>
        <v>#NAME?</v>
      </c>
      <c r="BF181" s="6" t="e">
        <f t="shared" ca="1" si="20"/>
        <v>#NAME?</v>
      </c>
      <c r="BG181" s="6">
        <f t="shared" si="21"/>
        <v>2.7681844215349369</v>
      </c>
      <c r="BH181" s="6">
        <f>VLOOKUP(A181, ALL_AP_DATA!$A$2:$D$3600, 3, FALSE)</f>
        <v>28</v>
      </c>
      <c r="BI181" s="6">
        <f>VLOOKUP(A181, ALL_AP_DATA!$A$2:$E$3600, 5, FALSE)</f>
        <v>19333</v>
      </c>
      <c r="BJ181" s="6">
        <f t="shared" si="9"/>
        <v>120.83125</v>
      </c>
      <c r="BK181" s="6">
        <f t="shared" si="22"/>
        <v>0.17499999999999999</v>
      </c>
    </row>
    <row r="182" spans="1:63" ht="15.75" customHeight="1" x14ac:dyDescent="0.25">
      <c r="A182" s="8" t="s">
        <v>1671</v>
      </c>
      <c r="B182" s="9" t="s">
        <v>1777</v>
      </c>
      <c r="C182" s="9">
        <v>12</v>
      </c>
      <c r="D182" s="9">
        <v>64</v>
      </c>
      <c r="E182" s="9">
        <v>26</v>
      </c>
      <c r="F182" s="9">
        <v>2871</v>
      </c>
      <c r="G182" s="9">
        <v>9.98E-2</v>
      </c>
      <c r="H182" s="9">
        <v>8.1299999999999997E-2</v>
      </c>
      <c r="I182" s="9">
        <v>2.98E-2</v>
      </c>
      <c r="J182" s="8"/>
      <c r="K182" s="8"/>
      <c r="L182" s="8"/>
      <c r="M182" s="8"/>
      <c r="N182" s="8"/>
      <c r="O182" s="8"/>
      <c r="P182" s="8"/>
      <c r="Q182" s="9">
        <v>27</v>
      </c>
      <c r="R182" s="9">
        <v>203</v>
      </c>
      <c r="S182" s="9">
        <v>284</v>
      </c>
      <c r="T182" s="9">
        <v>89835</v>
      </c>
      <c r="U182" s="9">
        <v>0.31669999999999998</v>
      </c>
      <c r="V182" s="9">
        <v>0.88749999999999996</v>
      </c>
      <c r="W182" s="9">
        <v>0.93110000000000004</v>
      </c>
      <c r="X182" s="9">
        <v>6</v>
      </c>
      <c r="Y182" s="9">
        <v>24</v>
      </c>
      <c r="Z182" s="9">
        <v>8</v>
      </c>
      <c r="AA182" s="9">
        <v>217</v>
      </c>
      <c r="AB182" s="9">
        <v>3.7400000000000003E-2</v>
      </c>
      <c r="AC182" s="9">
        <v>2.5000000000000001E-2</v>
      </c>
      <c r="AD182" s="9">
        <v>2.2000000000000001E-3</v>
      </c>
      <c r="AE182" s="9">
        <v>10</v>
      </c>
      <c r="AF182" s="9">
        <v>83</v>
      </c>
      <c r="AG182" s="9">
        <v>9</v>
      </c>
      <c r="AH182" s="9">
        <v>352</v>
      </c>
      <c r="AI182" s="9">
        <v>0.1295</v>
      </c>
      <c r="AJ182" s="9">
        <v>2.81E-2</v>
      </c>
      <c r="AK182" s="9">
        <v>3.5999999999999999E-3</v>
      </c>
      <c r="AL182" s="8"/>
      <c r="AM182" s="8"/>
      <c r="AN182" s="8"/>
      <c r="AO182" s="8"/>
      <c r="AP182" s="8"/>
      <c r="AQ182" s="8"/>
      <c r="AR182" s="8"/>
      <c r="AT182" s="6">
        <f t="shared" si="0"/>
        <v>44.859375</v>
      </c>
      <c r="AU182" s="6" t="str">
        <f t="shared" si="1"/>
        <v/>
      </c>
      <c r="AV182" s="6">
        <f t="shared" si="2"/>
        <v>442.53694581280786</v>
      </c>
      <c r="AW182" s="7">
        <f t="shared" si="3"/>
        <v>9.0416666666666661</v>
      </c>
      <c r="AX182" s="6">
        <f t="shared" si="4"/>
        <v>4.2409638554216871</v>
      </c>
      <c r="AY182" s="6" t="str">
        <f t="shared" si="5"/>
        <v/>
      </c>
      <c r="BA182" s="6">
        <f>VLOOKUP(A182, ALL_AP_DATA!$A$2:$F$3600, 6, FALSE)</f>
        <v>641</v>
      </c>
      <c r="BB182" s="6">
        <f>VLOOKUP(A182, projmetadata!$A$2:$D$2036, 4, FALSE)</f>
        <v>11178</v>
      </c>
      <c r="BC182" s="6" t="e">
        <f t="array" aca="1" ref="BC182" ca="1">_xludf.IFS(I182&lt;&gt;0, F182/I182, P182&lt;&gt;0, M182/P182, W182&lt;&gt;0, T182/W182, AD182&lt;&gt;0, AA182/AD182, AK182&lt;&gt;0, AH182/AK182, AR182&lt;&gt;0, AO182/AR182, TRUE, 0)</f>
        <v>#NAME?</v>
      </c>
      <c r="BE182" s="6" t="e">
        <f t="shared" ca="1" si="19"/>
        <v>#NAME?</v>
      </c>
      <c r="BF182" s="6" t="e">
        <f t="shared" ca="1" si="20"/>
        <v>#NAME?</v>
      </c>
      <c r="BG182" s="6">
        <f t="shared" si="21"/>
        <v>8.6311504741456435</v>
      </c>
      <c r="BH182" s="6">
        <f>VLOOKUP(A182, ALL_AP_DATA!$A$2:$D$3600, 3, FALSE)</f>
        <v>321</v>
      </c>
      <c r="BI182" s="6">
        <f>VLOOKUP(A182, ALL_AP_DATA!$A$2:$E$3600, 5, FALSE)</f>
        <v>96479</v>
      </c>
      <c r="BJ182" s="6">
        <f t="shared" si="9"/>
        <v>150.51326053042121</v>
      </c>
      <c r="BK182" s="6">
        <f t="shared" si="22"/>
        <v>0.50078003120124803</v>
      </c>
    </row>
    <row r="183" spans="1:63" ht="15.75" customHeight="1" x14ac:dyDescent="0.25">
      <c r="A183" s="8" t="s">
        <v>1672</v>
      </c>
      <c r="B183" s="9" t="s">
        <v>1777</v>
      </c>
      <c r="C183" s="9">
        <v>8</v>
      </c>
      <c r="D183" s="9">
        <v>90</v>
      </c>
      <c r="E183" s="9">
        <v>257</v>
      </c>
      <c r="F183" s="9">
        <v>24370</v>
      </c>
      <c r="G183" s="9">
        <v>2.3E-2</v>
      </c>
      <c r="H183" s="9">
        <v>0.18940000000000001</v>
      </c>
      <c r="I183" s="9">
        <v>5.0700000000000002E-2</v>
      </c>
      <c r="J183" s="9">
        <v>1</v>
      </c>
      <c r="K183" s="9">
        <v>10</v>
      </c>
      <c r="L183" s="9">
        <v>56</v>
      </c>
      <c r="M183" s="9">
        <v>24713</v>
      </c>
      <c r="N183" s="9">
        <v>2.5999999999999999E-3</v>
      </c>
      <c r="O183" s="9">
        <v>4.1300000000000003E-2</v>
      </c>
      <c r="P183" s="9">
        <v>5.1400000000000001E-2</v>
      </c>
      <c r="Q183" s="9">
        <v>253</v>
      </c>
      <c r="R183" s="9">
        <v>1334</v>
      </c>
      <c r="S183" s="9">
        <v>1240</v>
      </c>
      <c r="T183" s="9">
        <v>341415</v>
      </c>
      <c r="U183" s="9">
        <v>0.34089999999999998</v>
      </c>
      <c r="V183" s="9">
        <v>0.91379999999999995</v>
      </c>
      <c r="W183" s="9">
        <v>0.70989999999999998</v>
      </c>
      <c r="X183" s="9">
        <v>1</v>
      </c>
      <c r="Y183" s="9">
        <v>19</v>
      </c>
      <c r="Z183" s="9">
        <v>92</v>
      </c>
      <c r="AA183" s="9">
        <v>3432</v>
      </c>
      <c r="AB183" s="9">
        <v>4.8999999999999998E-3</v>
      </c>
      <c r="AC183" s="9">
        <v>6.7799999999999999E-2</v>
      </c>
      <c r="AD183" s="9">
        <v>7.1000000000000004E-3</v>
      </c>
      <c r="AE183" s="9">
        <v>6</v>
      </c>
      <c r="AF183" s="9">
        <v>82</v>
      </c>
      <c r="AG183" s="9">
        <v>164</v>
      </c>
      <c r="AH183" s="9">
        <v>34943</v>
      </c>
      <c r="AI183" s="9">
        <v>2.1000000000000001E-2</v>
      </c>
      <c r="AJ183" s="9">
        <v>0.12089999999999999</v>
      </c>
      <c r="AK183" s="9">
        <v>7.2700000000000001E-2</v>
      </c>
      <c r="AL183" s="9">
        <v>1</v>
      </c>
      <c r="AM183" s="9">
        <v>31</v>
      </c>
      <c r="AN183" s="9">
        <v>212</v>
      </c>
      <c r="AO183" s="9">
        <v>28522</v>
      </c>
      <c r="AP183" s="9">
        <v>7.9000000000000008E-3</v>
      </c>
      <c r="AQ183" s="9">
        <v>0.15620000000000001</v>
      </c>
      <c r="AR183" s="9">
        <v>5.9299999999999999E-2</v>
      </c>
      <c r="AT183" s="6">
        <f t="shared" si="0"/>
        <v>270.77777777777777</v>
      </c>
      <c r="AU183" s="6">
        <f t="shared" si="1"/>
        <v>2471.3000000000002</v>
      </c>
      <c r="AV183" s="6">
        <f t="shared" si="2"/>
        <v>255.93328335832084</v>
      </c>
      <c r="AW183" s="7">
        <f t="shared" si="3"/>
        <v>180.63157894736841</v>
      </c>
      <c r="AX183" s="6">
        <f t="shared" si="4"/>
        <v>426.13414634146341</v>
      </c>
      <c r="AY183" s="6">
        <f t="shared" si="5"/>
        <v>920.06451612903231</v>
      </c>
      <c r="BA183" s="6">
        <f>VLOOKUP(A183, ALL_AP_DATA!$A$2:$F$3600, 6, FALSE)</f>
        <v>3913</v>
      </c>
      <c r="BB183" s="6">
        <f>VLOOKUP(A183, projmetadata!$A$2:$D$2036, 4, FALSE)</f>
        <v>234134</v>
      </c>
      <c r="BC183" s="6" t="e">
        <f t="array" aca="1" ref="BC183" ca="1">_xludf.IFS(I183&lt;&gt;0, F183/I183, P183&lt;&gt;0, M183/P183, W183&lt;&gt;0, T183/W183, AD183&lt;&gt;0, AA183/AD183, AK183&lt;&gt;0, AH183/AK183, AR183&lt;&gt;0, AO183/AR183, TRUE, 0)</f>
        <v>#NAME?</v>
      </c>
      <c r="BE183" s="6" t="e">
        <f t="shared" ca="1" si="19"/>
        <v>#NAME?</v>
      </c>
      <c r="BF183" s="6" t="e">
        <f t="shared" ca="1" si="20"/>
        <v>#NAME?</v>
      </c>
      <c r="BG183" s="6">
        <f t="shared" si="21"/>
        <v>2.0540716000239181</v>
      </c>
      <c r="BH183" s="6">
        <f>VLOOKUP(A183, ALL_AP_DATA!$A$2:$D$3600, 3, FALSE)</f>
        <v>1410</v>
      </c>
      <c r="BI183" s="6">
        <f>VLOOKUP(A183, ALL_AP_DATA!$A$2:$E$3600, 5, FALSE)</f>
        <v>480928</v>
      </c>
      <c r="BJ183" s="6">
        <f t="shared" si="9"/>
        <v>122.90518783542039</v>
      </c>
      <c r="BK183" s="6">
        <f t="shared" si="22"/>
        <v>0.3603373370815231</v>
      </c>
    </row>
    <row r="184" spans="1:63" ht="15.75" customHeight="1" x14ac:dyDescent="0.25">
      <c r="A184" s="8" t="s">
        <v>1673</v>
      </c>
      <c r="B184" s="9" t="s">
        <v>1777</v>
      </c>
      <c r="C184" s="9">
        <v>5</v>
      </c>
      <c r="D184" s="9">
        <v>14</v>
      </c>
      <c r="E184" s="9">
        <v>182</v>
      </c>
      <c r="F184" s="9">
        <v>5323</v>
      </c>
      <c r="G184" s="9">
        <v>2.3699999999999999E-2</v>
      </c>
      <c r="H184" s="9">
        <v>9.0800000000000006E-2</v>
      </c>
      <c r="I184" s="9">
        <v>7.9699999999999993E-2</v>
      </c>
      <c r="J184" s="8"/>
      <c r="K184" s="8"/>
      <c r="L184" s="8"/>
      <c r="M184" s="8"/>
      <c r="N184" s="8"/>
      <c r="O184" s="8"/>
      <c r="P184" s="8"/>
      <c r="Q184" s="9">
        <v>66</v>
      </c>
      <c r="R184" s="9">
        <v>249</v>
      </c>
      <c r="S184" s="9">
        <v>1687</v>
      </c>
      <c r="T184" s="9">
        <v>57495</v>
      </c>
      <c r="U184" s="9">
        <v>0.42130000000000001</v>
      </c>
      <c r="V184" s="9">
        <v>0.84140000000000004</v>
      </c>
      <c r="W184" s="9">
        <v>0.86109999999999998</v>
      </c>
      <c r="X184" s="8"/>
      <c r="Y184" s="8"/>
      <c r="Z184" s="8"/>
      <c r="AA184" s="8"/>
      <c r="AB184" s="8"/>
      <c r="AC184" s="8"/>
      <c r="AD184" s="8"/>
      <c r="AE184" s="9">
        <v>2</v>
      </c>
      <c r="AF184" s="9">
        <v>6</v>
      </c>
      <c r="AG184" s="9">
        <v>92</v>
      </c>
      <c r="AH184" s="9">
        <v>3334</v>
      </c>
      <c r="AI184" s="9">
        <v>1.0200000000000001E-2</v>
      </c>
      <c r="AJ184" s="9">
        <v>4.5900000000000003E-2</v>
      </c>
      <c r="AK184" s="9">
        <v>4.99E-2</v>
      </c>
      <c r="AL184" s="8"/>
      <c r="AM184" s="8"/>
      <c r="AN184" s="8"/>
      <c r="AO184" s="8"/>
      <c r="AP184" s="8"/>
      <c r="AQ184" s="8"/>
      <c r="AR184" s="8"/>
      <c r="AT184" s="6">
        <f t="shared" si="0"/>
        <v>380.21428571428572</v>
      </c>
      <c r="AU184" s="6" t="str">
        <f t="shared" si="1"/>
        <v/>
      </c>
      <c r="AV184" s="6">
        <f t="shared" si="2"/>
        <v>230.90361445783134</v>
      </c>
      <c r="AW184" s="7" t="str">
        <f t="shared" si="3"/>
        <v/>
      </c>
      <c r="AX184" s="6">
        <f t="shared" si="4"/>
        <v>555.66666666666663</v>
      </c>
      <c r="AY184" s="6" t="str">
        <f t="shared" si="5"/>
        <v/>
      </c>
      <c r="BA184" s="6">
        <f>VLOOKUP(A184, ALL_AP_DATA!$A$2:$F$3600, 6, FALSE)</f>
        <v>591</v>
      </c>
      <c r="BB184" s="6">
        <f>VLOOKUP(A184, projmetadata!$A$2:$D$2036, 4, FALSE)</f>
        <v>38087</v>
      </c>
      <c r="BC184" s="6" t="e">
        <f t="array" aca="1" ref="BC184" ca="1">_xludf.IFS(I184&lt;&gt;0, F184/I184, P184&lt;&gt;0, M184/P184, W184&lt;&gt;0, T184/W184, AD184&lt;&gt;0, AA184/AD184, AK184&lt;&gt;0, AH184/AK184, AR184&lt;&gt;0, AO184/AR184, TRUE, 0)</f>
        <v>#NAME?</v>
      </c>
      <c r="BE184" s="6" t="e">
        <f t="shared" ca="1" si="19"/>
        <v>#NAME?</v>
      </c>
      <c r="BF184" s="6" t="e">
        <f t="shared" ca="1" si="20"/>
        <v>#NAME?</v>
      </c>
      <c r="BG184" s="6">
        <f t="shared" si="21"/>
        <v>1.753144117415391</v>
      </c>
      <c r="BH184" s="6">
        <f>VLOOKUP(A184, ALL_AP_DATA!$A$2:$D$3600, 3, FALSE)</f>
        <v>256</v>
      </c>
      <c r="BI184" s="6">
        <f>VLOOKUP(A184, ALL_AP_DATA!$A$2:$E$3600, 5, FALSE)</f>
        <v>66772</v>
      </c>
      <c r="BJ184" s="6">
        <f t="shared" si="9"/>
        <v>112.98138747884941</v>
      </c>
      <c r="BK184" s="6">
        <f t="shared" si="22"/>
        <v>0.43316412859560066</v>
      </c>
    </row>
    <row r="185" spans="1:63" ht="15.75" customHeight="1" x14ac:dyDescent="0.25">
      <c r="A185" s="8" t="s">
        <v>1674</v>
      </c>
      <c r="B185" s="9" t="s">
        <v>1777</v>
      </c>
      <c r="C185" s="9">
        <v>6</v>
      </c>
      <c r="D185" s="9">
        <v>36</v>
      </c>
      <c r="E185" s="9">
        <v>6</v>
      </c>
      <c r="F185" s="9">
        <v>190</v>
      </c>
      <c r="G185" s="9">
        <v>0.16070000000000001</v>
      </c>
      <c r="H185" s="9">
        <v>8.6999999999999994E-2</v>
      </c>
      <c r="I185" s="9">
        <v>3.4299999999999997E-2</v>
      </c>
      <c r="J185" s="8"/>
      <c r="K185" s="8"/>
      <c r="L185" s="8"/>
      <c r="M185" s="8"/>
      <c r="N185" s="8"/>
      <c r="O185" s="8"/>
      <c r="P185" s="8"/>
      <c r="Q185" s="9">
        <v>9</v>
      </c>
      <c r="R185" s="9">
        <v>34</v>
      </c>
      <c r="S185" s="9">
        <v>47</v>
      </c>
      <c r="T185" s="9">
        <v>4418</v>
      </c>
      <c r="U185" s="9">
        <v>0.15179999999999999</v>
      </c>
      <c r="V185" s="9">
        <v>0.68120000000000003</v>
      </c>
      <c r="W185" s="9">
        <v>0.79679999999999995</v>
      </c>
      <c r="X185" s="9">
        <v>8</v>
      </c>
      <c r="Y185" s="9">
        <v>95</v>
      </c>
      <c r="Z185" s="9">
        <v>31</v>
      </c>
      <c r="AA185" s="9">
        <v>1441</v>
      </c>
      <c r="AB185" s="9">
        <v>0.42409999999999998</v>
      </c>
      <c r="AC185" s="9">
        <v>0.44929999999999998</v>
      </c>
      <c r="AD185" s="9">
        <v>0.25990000000000002</v>
      </c>
      <c r="AE185" s="9">
        <v>8</v>
      </c>
      <c r="AF185" s="9">
        <v>39</v>
      </c>
      <c r="AG185" s="9">
        <v>14</v>
      </c>
      <c r="AH185" s="9">
        <v>348</v>
      </c>
      <c r="AI185" s="9">
        <v>0.1741</v>
      </c>
      <c r="AJ185" s="9">
        <v>0.2029</v>
      </c>
      <c r="AK185" s="9">
        <v>6.2799999999999995E-2</v>
      </c>
      <c r="AL185" s="8"/>
      <c r="AM185" s="8"/>
      <c r="AN185" s="8"/>
      <c r="AO185" s="8"/>
      <c r="AP185" s="8"/>
      <c r="AQ185" s="8"/>
      <c r="AR185" s="8"/>
      <c r="AT185" s="6">
        <f t="shared" si="0"/>
        <v>5.2777777777777777</v>
      </c>
      <c r="AU185" s="6" t="str">
        <f t="shared" si="1"/>
        <v/>
      </c>
      <c r="AV185" s="6">
        <f t="shared" si="2"/>
        <v>129.94117647058823</v>
      </c>
      <c r="AW185" s="7">
        <f t="shared" si="3"/>
        <v>15.168421052631579</v>
      </c>
      <c r="AX185" s="6">
        <f t="shared" si="4"/>
        <v>8.9230769230769234</v>
      </c>
      <c r="AY185" s="6" t="str">
        <f t="shared" si="5"/>
        <v/>
      </c>
      <c r="BA185" s="6">
        <f>VLOOKUP(A185, ALL_AP_DATA!$A$2:$F$3600, 6, FALSE)</f>
        <v>224</v>
      </c>
      <c r="BB185" s="6">
        <f>VLOOKUP(A185, projmetadata!$A$2:$D$2036, 4, FALSE)</f>
        <v>38406</v>
      </c>
      <c r="BC185" s="6" t="e">
        <f t="array" aca="1" ref="BC185" ca="1">_xludf.IFS(I185&lt;&gt;0, F185/I185, P185&lt;&gt;0, M185/P185, W185&lt;&gt;0, T185/W185, AD185&lt;&gt;0, AA185/AD185, AK185&lt;&gt;0, AH185/AK185, AR185&lt;&gt;0, AO185/AR185, TRUE, 0)</f>
        <v>#NAME?</v>
      </c>
      <c r="BE185" s="6" t="e">
        <f t="shared" ca="1" si="19"/>
        <v>#NAME?</v>
      </c>
      <c r="BF185" s="6" t="e">
        <f t="shared" ca="1" si="20"/>
        <v>#NAME?</v>
      </c>
      <c r="BG185" s="6">
        <f t="shared" si="21"/>
        <v>0.14437848252877156</v>
      </c>
      <c r="BH185" s="6">
        <f>VLOOKUP(A185, ALL_AP_DATA!$A$2:$D$3600, 3, FALSE)</f>
        <v>144</v>
      </c>
      <c r="BI185" s="6">
        <f>VLOOKUP(A185, ALL_AP_DATA!$A$2:$E$3600, 5, FALSE)</f>
        <v>5545</v>
      </c>
      <c r="BJ185" s="6">
        <f t="shared" si="9"/>
        <v>24.754464285714285</v>
      </c>
      <c r="BK185" s="6">
        <f t="shared" si="22"/>
        <v>0.6428571428571429</v>
      </c>
    </row>
    <row r="186" spans="1:63" ht="15.75" customHeight="1" x14ac:dyDescent="0.25">
      <c r="A186" s="8" t="s">
        <v>1675</v>
      </c>
      <c r="B186" s="9" t="s">
        <v>1777</v>
      </c>
      <c r="C186" s="9">
        <v>1</v>
      </c>
      <c r="D186" s="9">
        <v>2</v>
      </c>
      <c r="E186" s="9">
        <v>16</v>
      </c>
      <c r="F186" s="9">
        <v>114</v>
      </c>
      <c r="G186" s="9">
        <v>1.15E-2</v>
      </c>
      <c r="H186" s="9">
        <v>4.2200000000000001E-2</v>
      </c>
      <c r="I186" s="9">
        <v>6.1999999999999998E-3</v>
      </c>
      <c r="J186" s="8"/>
      <c r="K186" s="8"/>
      <c r="L186" s="8"/>
      <c r="M186" s="8"/>
      <c r="N186" s="8"/>
      <c r="O186" s="8"/>
      <c r="P186" s="8"/>
      <c r="Q186" s="9">
        <v>11</v>
      </c>
      <c r="R186" s="9">
        <v>45</v>
      </c>
      <c r="S186" s="9">
        <v>288</v>
      </c>
      <c r="T186" s="9">
        <v>11126</v>
      </c>
      <c r="U186" s="9">
        <v>0.2586</v>
      </c>
      <c r="V186" s="9">
        <v>0.75990000000000002</v>
      </c>
      <c r="W186" s="9">
        <v>0.60899999999999999</v>
      </c>
      <c r="X186" s="9">
        <v>1</v>
      </c>
      <c r="Y186" s="9">
        <v>3</v>
      </c>
      <c r="Z186" s="9">
        <v>20</v>
      </c>
      <c r="AA186" s="9">
        <v>151</v>
      </c>
      <c r="AB186" s="9">
        <v>1.72E-2</v>
      </c>
      <c r="AC186" s="9">
        <v>5.28E-2</v>
      </c>
      <c r="AD186" s="9">
        <v>8.3000000000000001E-3</v>
      </c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T186" s="6">
        <f t="shared" si="0"/>
        <v>57</v>
      </c>
      <c r="AU186" s="6" t="str">
        <f t="shared" si="1"/>
        <v/>
      </c>
      <c r="AV186" s="6">
        <f t="shared" si="2"/>
        <v>247.24444444444444</v>
      </c>
      <c r="AW186" s="7">
        <f t="shared" si="3"/>
        <v>50.333333333333336</v>
      </c>
      <c r="AX186" s="6" t="str">
        <f t="shared" si="4"/>
        <v/>
      </c>
      <c r="AY186" s="6" t="str">
        <f t="shared" si="5"/>
        <v/>
      </c>
      <c r="BA186" s="6">
        <f>VLOOKUP(A186, ALL_AP_DATA!$A$2:$F$3600, 6, FALSE)</f>
        <v>174</v>
      </c>
      <c r="BB186" s="6">
        <f>VLOOKUP(A186, projmetadata!$A$2:$D$2036, 4, FALSE)</f>
        <v>4855</v>
      </c>
      <c r="BC186" s="6" t="e">
        <f t="array" aca="1" ref="BC186" ca="1">_xludf.IFS(I186&lt;&gt;0, F186/I186, P186&lt;&gt;0, M186/P186, W186&lt;&gt;0, T186/W186, AD186&lt;&gt;0, AA186/AD186, AK186&lt;&gt;0, AH186/AK186, AR186&lt;&gt;0, AO186/AR186, TRUE, 0)</f>
        <v>#NAME?</v>
      </c>
      <c r="BE186" s="6" t="e">
        <f t="shared" ca="1" si="19"/>
        <v>#NAME?</v>
      </c>
      <c r="BF186" s="6" t="e">
        <f t="shared" ca="1" si="20"/>
        <v>#NAME?</v>
      </c>
      <c r="BG186" s="6">
        <f t="shared" si="21"/>
        <v>3.7631307929969102</v>
      </c>
      <c r="BH186" s="6">
        <f>VLOOKUP(A186, ALL_AP_DATA!$A$2:$D$3600, 3, FALSE)</f>
        <v>48</v>
      </c>
      <c r="BI186" s="6">
        <f>VLOOKUP(A186, ALL_AP_DATA!$A$2:$E$3600, 5, FALSE)</f>
        <v>18270</v>
      </c>
      <c r="BJ186" s="6">
        <f t="shared" si="9"/>
        <v>105</v>
      </c>
      <c r="BK186" s="6">
        <f t="shared" si="22"/>
        <v>0.27586206896551724</v>
      </c>
    </row>
    <row r="187" spans="1:63" ht="15.75" customHeight="1" x14ac:dyDescent="0.25">
      <c r="A187" s="8" t="s">
        <v>1676</v>
      </c>
      <c r="B187" s="9" t="s">
        <v>1777</v>
      </c>
      <c r="C187" s="9">
        <v>2</v>
      </c>
      <c r="D187" s="9">
        <v>10</v>
      </c>
      <c r="E187" s="9">
        <v>15</v>
      </c>
      <c r="F187" s="9">
        <v>275</v>
      </c>
      <c r="G187" s="9">
        <v>4.1200000000000001E-2</v>
      </c>
      <c r="H187" s="9">
        <v>0.3125</v>
      </c>
      <c r="I187" s="9">
        <v>4.36E-2</v>
      </c>
      <c r="J187" s="8"/>
      <c r="K187" s="8"/>
      <c r="L187" s="8"/>
      <c r="M187" s="8"/>
      <c r="N187" s="8"/>
      <c r="O187" s="8"/>
      <c r="P187" s="8"/>
      <c r="Q187" s="9">
        <v>7</v>
      </c>
      <c r="R187" s="9">
        <v>20</v>
      </c>
      <c r="S187" s="9">
        <v>27</v>
      </c>
      <c r="T187" s="9">
        <v>3900</v>
      </c>
      <c r="U187" s="9">
        <v>8.2299999999999998E-2</v>
      </c>
      <c r="V187" s="9">
        <v>0.5625</v>
      </c>
      <c r="W187" s="9">
        <v>0.61880000000000002</v>
      </c>
      <c r="X187" s="8"/>
      <c r="Y187" s="8"/>
      <c r="Z187" s="8"/>
      <c r="AA187" s="8"/>
      <c r="AB187" s="8"/>
      <c r="AC187" s="8"/>
      <c r="AD187" s="8"/>
      <c r="AE187" s="9">
        <v>2</v>
      </c>
      <c r="AF187" s="9">
        <v>7</v>
      </c>
      <c r="AG187" s="9">
        <v>16</v>
      </c>
      <c r="AH187" s="9">
        <v>257</v>
      </c>
      <c r="AI187" s="9">
        <v>2.8799999999999999E-2</v>
      </c>
      <c r="AJ187" s="9">
        <v>0.33329999999999999</v>
      </c>
      <c r="AK187" s="9">
        <v>4.0800000000000003E-2</v>
      </c>
      <c r="AL187" s="8"/>
      <c r="AM187" s="8"/>
      <c r="AN187" s="8"/>
      <c r="AO187" s="8"/>
      <c r="AP187" s="8"/>
      <c r="AQ187" s="8"/>
      <c r="AR187" s="8"/>
      <c r="AT187" s="6">
        <f t="shared" si="0"/>
        <v>27.5</v>
      </c>
      <c r="AU187" s="6" t="str">
        <f t="shared" si="1"/>
        <v/>
      </c>
      <c r="AV187" s="6">
        <f t="shared" si="2"/>
        <v>195</v>
      </c>
      <c r="AW187" s="7" t="str">
        <f t="shared" si="3"/>
        <v/>
      </c>
      <c r="AX187" s="6">
        <f t="shared" si="4"/>
        <v>36.714285714285715</v>
      </c>
      <c r="AY187" s="6" t="str">
        <f t="shared" si="5"/>
        <v/>
      </c>
      <c r="BA187" s="6">
        <f>VLOOKUP(A187, ALL_AP_DATA!$A$2:$F$3600, 6, FALSE)</f>
        <v>243</v>
      </c>
      <c r="BB187" s="6">
        <f>VLOOKUP(A187, projmetadata!$A$2:$D$2036, 4, FALSE)</f>
        <v>15716</v>
      </c>
      <c r="BC187" s="6" t="e">
        <f t="array" aca="1" ref="BC187" ca="1">_xludf.IFS(I187&lt;&gt;0, F187/I187, P187&lt;&gt;0, M187/P187, W187&lt;&gt;0, T187/W187, AD187&lt;&gt;0, AA187/AD187, AK187&lt;&gt;0, AH187/AK187, AR187&lt;&gt;0, AO187/AR187, TRUE, 0)</f>
        <v>#NAME?</v>
      </c>
      <c r="BE187" s="6" t="e">
        <f t="shared" ca="1" si="19"/>
        <v>#NAME?</v>
      </c>
      <c r="BF187" s="6" t="e">
        <f t="shared" ca="1" si="20"/>
        <v>#NAME?</v>
      </c>
      <c r="BG187" s="6">
        <f t="shared" si="21"/>
        <v>0.40105624840926446</v>
      </c>
      <c r="BH187" s="6">
        <f>VLOOKUP(A187, ALL_AP_DATA!$A$2:$D$3600, 3, FALSE)</f>
        <v>27</v>
      </c>
      <c r="BI187" s="6">
        <f>VLOOKUP(A187, ALL_AP_DATA!$A$2:$E$3600, 5, FALSE)</f>
        <v>6303</v>
      </c>
      <c r="BJ187" s="6">
        <f t="shared" si="9"/>
        <v>25.938271604938272</v>
      </c>
      <c r="BK187" s="6">
        <f t="shared" si="22"/>
        <v>0.1111111111111111</v>
      </c>
    </row>
    <row r="188" spans="1:63" ht="15.75" customHeight="1" x14ac:dyDescent="0.25">
      <c r="A188" s="8" t="s">
        <v>1677</v>
      </c>
      <c r="B188" s="9" t="s">
        <v>1777</v>
      </c>
      <c r="C188" s="9">
        <v>4</v>
      </c>
      <c r="D188" s="9">
        <v>23</v>
      </c>
      <c r="E188" s="9">
        <v>347</v>
      </c>
      <c r="F188" s="9">
        <v>7273</v>
      </c>
      <c r="G188" s="9">
        <v>5.3400000000000003E-2</v>
      </c>
      <c r="H188" s="9">
        <v>0.35880000000000001</v>
      </c>
      <c r="I188" s="9">
        <v>0.1149</v>
      </c>
      <c r="J188" s="8"/>
      <c r="K188" s="8"/>
      <c r="L188" s="8"/>
      <c r="M188" s="8"/>
      <c r="N188" s="8"/>
      <c r="O188" s="8"/>
      <c r="P188" s="8"/>
      <c r="Q188" s="9">
        <v>40</v>
      </c>
      <c r="R188" s="9">
        <v>167</v>
      </c>
      <c r="S188" s="9">
        <v>880</v>
      </c>
      <c r="T188" s="9">
        <v>54035</v>
      </c>
      <c r="U188" s="9">
        <v>0.38750000000000001</v>
      </c>
      <c r="V188" s="9">
        <v>0.91</v>
      </c>
      <c r="W188" s="9">
        <v>0.85399999999999998</v>
      </c>
      <c r="X188" s="8"/>
      <c r="Y188" s="8"/>
      <c r="Z188" s="8"/>
      <c r="AA188" s="8"/>
      <c r="AB188" s="8"/>
      <c r="AC188" s="8"/>
      <c r="AD188" s="8"/>
      <c r="AE188" s="9">
        <v>6</v>
      </c>
      <c r="AF188" s="9">
        <v>19</v>
      </c>
      <c r="AG188" s="9">
        <v>154</v>
      </c>
      <c r="AH188" s="9">
        <v>3088</v>
      </c>
      <c r="AI188" s="9">
        <v>4.41E-2</v>
      </c>
      <c r="AJ188" s="9">
        <v>0.1593</v>
      </c>
      <c r="AK188" s="9">
        <v>4.8800000000000003E-2</v>
      </c>
      <c r="AL188" s="8"/>
      <c r="AM188" s="8"/>
      <c r="AN188" s="8"/>
      <c r="AO188" s="8"/>
      <c r="AP188" s="8"/>
      <c r="AQ188" s="8"/>
      <c r="AR188" s="8"/>
      <c r="AT188" s="6">
        <f t="shared" si="0"/>
        <v>316.21739130434781</v>
      </c>
      <c r="AU188" s="6" t="str">
        <f t="shared" si="1"/>
        <v/>
      </c>
      <c r="AV188" s="6">
        <f t="shared" si="2"/>
        <v>323.56287425149702</v>
      </c>
      <c r="AW188" s="7" t="str">
        <f t="shared" si="3"/>
        <v/>
      </c>
      <c r="AX188" s="6">
        <f t="shared" si="4"/>
        <v>162.52631578947367</v>
      </c>
      <c r="AY188" s="6" t="str">
        <f t="shared" si="5"/>
        <v/>
      </c>
      <c r="BA188" s="6">
        <f>VLOOKUP(A188, ALL_AP_DATA!$A$2:$F$3600, 6, FALSE)</f>
        <v>431</v>
      </c>
      <c r="BB188" s="6">
        <f>VLOOKUP(A188, projmetadata!$A$2:$D$2036, 4, FALSE)</f>
        <v>45023</v>
      </c>
      <c r="BC188" s="6" t="e">
        <f t="array" aca="1" ref="BC188" ca="1">_xludf.IFS(I188&lt;&gt;0, F188/I188, P188&lt;&gt;0, M188/P188, W188&lt;&gt;0, T188/W188, AD188&lt;&gt;0, AA188/AD188, AK188&lt;&gt;0, AH188/AK188, AR188&lt;&gt;0, AO188/AR188, TRUE, 0)</f>
        <v>#NAME?</v>
      </c>
      <c r="BE188" s="6" t="e">
        <f t="shared" ca="1" si="19"/>
        <v>#NAME?</v>
      </c>
      <c r="BF188" s="6" t="e">
        <f t="shared" ca="1" si="20"/>
        <v>#NAME?</v>
      </c>
      <c r="BG188" s="6">
        <f t="shared" si="21"/>
        <v>1.4053261666259467</v>
      </c>
      <c r="BH188" s="6">
        <f>VLOOKUP(A188, ALL_AP_DATA!$A$2:$D$3600, 3, FALSE)</f>
        <v>179</v>
      </c>
      <c r="BI188" s="6">
        <f>VLOOKUP(A188, ALL_AP_DATA!$A$2:$E$3600, 5, FALSE)</f>
        <v>63272</v>
      </c>
      <c r="BJ188" s="6">
        <f t="shared" si="9"/>
        <v>146.80278422273781</v>
      </c>
      <c r="BK188" s="6">
        <f t="shared" si="22"/>
        <v>0.41531322505800466</v>
      </c>
    </row>
    <row r="189" spans="1:63" ht="15.75" customHeight="1" x14ac:dyDescent="0.25">
      <c r="A189" s="8" t="s">
        <v>1678</v>
      </c>
      <c r="B189" s="9" t="s">
        <v>1777</v>
      </c>
      <c r="C189" s="9">
        <v>15</v>
      </c>
      <c r="D189" s="9">
        <v>122</v>
      </c>
      <c r="E189" s="9">
        <v>149</v>
      </c>
      <c r="F189" s="9">
        <v>17167</v>
      </c>
      <c r="G189" s="9">
        <v>0.1041</v>
      </c>
      <c r="H189" s="9">
        <v>0.16569999999999999</v>
      </c>
      <c r="I189" s="9">
        <v>0.18379999999999999</v>
      </c>
      <c r="J189" s="8"/>
      <c r="K189" s="8"/>
      <c r="L189" s="8"/>
      <c r="M189" s="8"/>
      <c r="N189" s="8"/>
      <c r="O189" s="8"/>
      <c r="P189" s="8"/>
      <c r="Q189" s="9">
        <v>52</v>
      </c>
      <c r="R189" s="9">
        <v>289</v>
      </c>
      <c r="S189" s="9">
        <v>685</v>
      </c>
      <c r="T189" s="9">
        <v>52364</v>
      </c>
      <c r="U189" s="9">
        <v>0.24660000000000001</v>
      </c>
      <c r="V189" s="9">
        <v>0.76200000000000001</v>
      </c>
      <c r="W189" s="9">
        <v>0.56079999999999997</v>
      </c>
      <c r="X189" s="9">
        <v>2</v>
      </c>
      <c r="Y189" s="9">
        <v>23</v>
      </c>
      <c r="Z189" s="9">
        <v>6</v>
      </c>
      <c r="AA189" s="9">
        <v>240</v>
      </c>
      <c r="AB189" s="9">
        <v>1.9599999999999999E-2</v>
      </c>
      <c r="AC189" s="9">
        <v>6.7000000000000002E-3</v>
      </c>
      <c r="AD189" s="9">
        <v>2.5999999999999999E-3</v>
      </c>
      <c r="AE189" s="9">
        <v>20</v>
      </c>
      <c r="AF189" s="9">
        <v>83</v>
      </c>
      <c r="AG189" s="9">
        <v>112</v>
      </c>
      <c r="AH189" s="9">
        <v>14640</v>
      </c>
      <c r="AI189" s="9">
        <v>7.0800000000000002E-2</v>
      </c>
      <c r="AJ189" s="9">
        <v>0.1246</v>
      </c>
      <c r="AK189" s="9">
        <v>0.15679999999999999</v>
      </c>
      <c r="AL189" s="9">
        <v>2</v>
      </c>
      <c r="AM189" s="9">
        <v>20</v>
      </c>
      <c r="AN189" s="9">
        <v>88</v>
      </c>
      <c r="AO189" s="9">
        <v>4025</v>
      </c>
      <c r="AP189" s="9">
        <v>1.7100000000000001E-2</v>
      </c>
      <c r="AQ189" s="9">
        <v>9.7900000000000001E-2</v>
      </c>
      <c r="AR189" s="9">
        <v>4.3099999999999999E-2</v>
      </c>
      <c r="AT189" s="6">
        <f t="shared" si="0"/>
        <v>140.71311475409837</v>
      </c>
      <c r="AU189" s="6" t="str">
        <f t="shared" si="1"/>
        <v/>
      </c>
      <c r="AV189" s="6">
        <f t="shared" si="2"/>
        <v>181.19031141868513</v>
      </c>
      <c r="AW189" s="7">
        <f t="shared" si="3"/>
        <v>10.434782608695652</v>
      </c>
      <c r="AX189" s="6">
        <f t="shared" si="4"/>
        <v>176.3855421686747</v>
      </c>
      <c r="AY189" s="6">
        <f t="shared" si="5"/>
        <v>201.25</v>
      </c>
      <c r="BA189" s="6">
        <f>VLOOKUP(A189, ALL_AP_DATA!$A$2:$F$3600, 6, FALSE)</f>
        <v>1172</v>
      </c>
      <c r="BB189" s="6">
        <f>VLOOKUP(A189, projmetadata!$A$2:$D$2036, 4, FALSE)</f>
        <v>169177</v>
      </c>
      <c r="BC189" s="6" t="e">
        <f t="array" aca="1" ref="BC189" ca="1">_xludf.IFS(I189&lt;&gt;0, F189/I189, P189&lt;&gt;0, M189/P189, W189&lt;&gt;0, T189/W189, AD189&lt;&gt;0, AA189/AD189, AK189&lt;&gt;0, AH189/AK189, AR189&lt;&gt;0, AO189/AR189, TRUE, 0)</f>
        <v>#NAME?</v>
      </c>
      <c r="BE189" s="6" t="e">
        <f t="shared" ca="1" si="19"/>
        <v>#NAME?</v>
      </c>
      <c r="BF189" s="6" t="e">
        <f t="shared" ca="1" si="20"/>
        <v>#NAME?</v>
      </c>
      <c r="BG189" s="6">
        <f t="shared" si="21"/>
        <v>0.55197219480189386</v>
      </c>
      <c r="BH189" s="6">
        <f>VLOOKUP(A189, ALL_AP_DATA!$A$2:$D$3600, 3, FALSE)</f>
        <v>414</v>
      </c>
      <c r="BI189" s="6">
        <f>VLOOKUP(A189, ALL_AP_DATA!$A$2:$E$3600, 5, FALSE)</f>
        <v>93381</v>
      </c>
      <c r="BJ189" s="6">
        <f t="shared" si="9"/>
        <v>79.676621160409553</v>
      </c>
      <c r="BK189" s="6">
        <f t="shared" si="22"/>
        <v>0.35324232081911261</v>
      </c>
    </row>
    <row r="190" spans="1:63" ht="15.75" customHeight="1" x14ac:dyDescent="0.25">
      <c r="A190" s="8" t="s">
        <v>1679</v>
      </c>
      <c r="B190" s="9" t="s">
        <v>1777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9">
        <v>10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T190" s="6" t="str">
        <f t="shared" si="0"/>
        <v/>
      </c>
      <c r="AU190" s="6" t="str">
        <f t="shared" si="1"/>
        <v/>
      </c>
      <c r="AV190" s="6" t="str">
        <f t="shared" si="2"/>
        <v/>
      </c>
      <c r="AW190" s="7" t="str">
        <f t="shared" si="3"/>
        <v/>
      </c>
      <c r="AX190" s="6" t="str">
        <f t="shared" si="4"/>
        <v/>
      </c>
      <c r="AY190" s="6" t="str">
        <f t="shared" si="5"/>
        <v/>
      </c>
      <c r="BA190" s="6">
        <f>VLOOKUP(A190, ALL_AP_DATA!$A$2:$F$3600, 6, FALSE)</f>
        <v>136</v>
      </c>
      <c r="BB190" s="6">
        <f>VLOOKUP(A190, projmetadata!$A$2:$D$2036, 4, FALSE)</f>
        <v>31391</v>
      </c>
      <c r="BC190" s="6" t="e">
        <f t="array" aca="1" ref="BC190" ca="1">_xludf.IFS(I190&lt;&gt;0, F190/I190, P190&lt;&gt;0, M190/P190, W190&lt;&gt;0, T190/W190, AD190&lt;&gt;0, AA190/AD190, AK190&lt;&gt;0, AH190/AK190, AR190&lt;&gt;0, AO190/AR190, TRUE, 0)</f>
        <v>#NAME?</v>
      </c>
      <c r="BE190" s="6" t="e">
        <f t="shared" ca="1" si="19"/>
        <v>#NAME?</v>
      </c>
      <c r="BF190" s="6" t="e">
        <f t="shared" ca="1" si="20"/>
        <v>#NAME?</v>
      </c>
      <c r="BG190" s="6">
        <f t="shared" si="21"/>
        <v>2.269949985664681</v>
      </c>
      <c r="BH190" s="6">
        <f>VLOOKUP(A190, ALL_AP_DATA!$A$2:$D$3600, 3, FALSE)</f>
        <v>39</v>
      </c>
      <c r="BI190" s="6">
        <f>VLOOKUP(A190, ALL_AP_DATA!$A$2:$E$3600, 5, FALSE)</f>
        <v>71256</v>
      </c>
      <c r="BJ190" s="6">
        <f t="shared" si="9"/>
        <v>523.94117647058829</v>
      </c>
      <c r="BK190" s="6">
        <f t="shared" si="22"/>
        <v>0.28676470588235292</v>
      </c>
    </row>
    <row r="191" spans="1:63" ht="15.75" customHeight="1" x14ac:dyDescent="0.25">
      <c r="A191" s="8" t="s">
        <v>1680</v>
      </c>
      <c r="B191" s="9" t="s">
        <v>1777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9">
        <v>10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T191" s="6" t="str">
        <f t="shared" si="0"/>
        <v/>
      </c>
      <c r="AU191" s="6" t="str">
        <f t="shared" si="1"/>
        <v/>
      </c>
      <c r="AV191" s="6" t="str">
        <f t="shared" si="2"/>
        <v/>
      </c>
      <c r="AW191" s="7" t="str">
        <f t="shared" si="3"/>
        <v/>
      </c>
      <c r="AX191" s="6" t="str">
        <f t="shared" si="4"/>
        <v/>
      </c>
      <c r="AY191" s="6" t="str">
        <f t="shared" si="5"/>
        <v/>
      </c>
      <c r="BA191" s="6">
        <f>VLOOKUP(A191, ALL_AP_DATA!$A$2:$F$3600, 6, FALSE)</f>
        <v>136</v>
      </c>
      <c r="BB191" s="6">
        <f>VLOOKUP(A191, projmetadata!$A$2:$D$2036, 4, FALSE)</f>
        <v>31391</v>
      </c>
      <c r="BC191" s="6" t="e">
        <f t="array" aca="1" ref="BC191" ca="1">_xludf.IFS(I191&lt;&gt;0, F191/I191, P191&lt;&gt;0, M191/P191, W191&lt;&gt;0, T191/W191, AD191&lt;&gt;0, AA191/AD191, AK191&lt;&gt;0, AH191/AK191, AR191&lt;&gt;0, AO191/AR191, TRUE, 0)</f>
        <v>#NAME?</v>
      </c>
      <c r="BE191" s="6" t="e">
        <f t="shared" ca="1" si="19"/>
        <v>#NAME?</v>
      </c>
      <c r="BF191" s="6" t="e">
        <f t="shared" ca="1" si="20"/>
        <v>#NAME?</v>
      </c>
      <c r="BG191" s="6">
        <f t="shared" si="21"/>
        <v>2.269949985664681</v>
      </c>
      <c r="BH191" s="6">
        <f>VLOOKUP(A191, ALL_AP_DATA!$A$2:$D$3600, 3, FALSE)</f>
        <v>39</v>
      </c>
      <c r="BI191" s="6">
        <f>VLOOKUP(A191, ALL_AP_DATA!$A$2:$E$3600, 5, FALSE)</f>
        <v>71256</v>
      </c>
      <c r="BJ191" s="6">
        <f t="shared" si="9"/>
        <v>523.94117647058829</v>
      </c>
      <c r="BK191" s="6">
        <f t="shared" si="22"/>
        <v>0.28676470588235292</v>
      </c>
    </row>
    <row r="192" spans="1:63" ht="15.75" customHeight="1" x14ac:dyDescent="0.25">
      <c r="A192" s="8" t="s">
        <v>1681</v>
      </c>
      <c r="B192" s="9" t="s">
        <v>1777</v>
      </c>
      <c r="C192" s="9">
        <v>1</v>
      </c>
      <c r="D192" s="9">
        <v>4</v>
      </c>
      <c r="E192" s="9">
        <v>9</v>
      </c>
      <c r="F192" s="9">
        <v>94</v>
      </c>
      <c r="G192" s="9">
        <v>1.0800000000000001E-2</v>
      </c>
      <c r="H192" s="9">
        <v>2.64E-2</v>
      </c>
      <c r="I192" s="9">
        <v>1.11E-2</v>
      </c>
      <c r="J192" s="8"/>
      <c r="K192" s="8"/>
      <c r="L192" s="8"/>
      <c r="M192" s="8"/>
      <c r="N192" s="8"/>
      <c r="O192" s="8"/>
      <c r="P192" s="8"/>
      <c r="Q192" s="9">
        <v>10</v>
      </c>
      <c r="R192" s="9">
        <v>63</v>
      </c>
      <c r="S192" s="9">
        <v>303</v>
      </c>
      <c r="T192" s="9">
        <v>6230</v>
      </c>
      <c r="U192" s="9">
        <v>0.16980000000000001</v>
      </c>
      <c r="V192" s="9">
        <v>0.88859999999999995</v>
      </c>
      <c r="W192" s="9">
        <v>0.73429999999999995</v>
      </c>
      <c r="X192" s="8"/>
      <c r="Y192" s="8"/>
      <c r="Z192" s="8"/>
      <c r="AA192" s="8"/>
      <c r="AB192" s="8"/>
      <c r="AC192" s="8"/>
      <c r="AD192" s="8"/>
      <c r="AE192" s="9">
        <v>9</v>
      </c>
      <c r="AF192" s="9">
        <v>22</v>
      </c>
      <c r="AG192" s="9">
        <v>27</v>
      </c>
      <c r="AH192" s="9">
        <v>1037</v>
      </c>
      <c r="AI192" s="9">
        <v>5.9299999999999999E-2</v>
      </c>
      <c r="AJ192" s="9">
        <v>7.9200000000000007E-2</v>
      </c>
      <c r="AK192" s="9">
        <v>0.1222</v>
      </c>
      <c r="AL192" s="8"/>
      <c r="AM192" s="8"/>
      <c r="AN192" s="8"/>
      <c r="AO192" s="8"/>
      <c r="AP192" s="8"/>
      <c r="AQ192" s="8"/>
      <c r="AR192" s="8"/>
      <c r="AT192" s="6">
        <f t="shared" si="0"/>
        <v>23.5</v>
      </c>
      <c r="AU192" s="6" t="str">
        <f t="shared" si="1"/>
        <v/>
      </c>
      <c r="AV192" s="6">
        <f t="shared" si="2"/>
        <v>98.888888888888886</v>
      </c>
      <c r="AW192" s="7" t="str">
        <f t="shared" si="3"/>
        <v/>
      </c>
      <c r="AX192" s="6">
        <f t="shared" si="4"/>
        <v>47.136363636363633</v>
      </c>
      <c r="AY192" s="6" t="str">
        <f t="shared" si="5"/>
        <v/>
      </c>
      <c r="BA192" s="6">
        <f>VLOOKUP(A192, ALL_AP_DATA!$A$2:$F$3600, 6, FALSE)</f>
        <v>371</v>
      </c>
      <c r="BB192" s="6">
        <f>VLOOKUP(A192, projmetadata!$A$2:$D$2036, 4, FALSE)</f>
        <v>23806</v>
      </c>
      <c r="BC192" s="6" t="e">
        <f t="array" aca="1" ref="BC192" ca="1">_xludf.IFS(I192&lt;&gt;0, F192/I192, P192&lt;&gt;0, M192/P192, W192&lt;&gt;0, T192/W192, AD192&lt;&gt;0, AA192/AD192, AK192&lt;&gt;0, AH192/AK192, AR192&lt;&gt;0, AO192/AR192, TRUE, 0)</f>
        <v>#NAME?</v>
      </c>
      <c r="BE192" s="6" t="e">
        <f t="shared" ca="1" si="19"/>
        <v>#NAME?</v>
      </c>
      <c r="BF192" s="6" t="e">
        <f t="shared" ca="1" si="20"/>
        <v>#NAME?</v>
      </c>
      <c r="BG192" s="6">
        <f t="shared" si="21"/>
        <v>0.35638074435016381</v>
      </c>
      <c r="BH192" s="6">
        <f>VLOOKUP(A192, ALL_AP_DATA!$A$2:$D$3600, 3, FALSE)</f>
        <v>80</v>
      </c>
      <c r="BI192" s="6">
        <f>VLOOKUP(A192, ALL_AP_DATA!$A$2:$E$3600, 5, FALSE)</f>
        <v>8484</v>
      </c>
      <c r="BJ192" s="6">
        <f t="shared" si="9"/>
        <v>22.867924528301888</v>
      </c>
      <c r="BK192" s="6">
        <f t="shared" si="22"/>
        <v>0.215633423180593</v>
      </c>
    </row>
    <row r="193" spans="1:63" ht="15.75" customHeight="1" x14ac:dyDescent="0.25">
      <c r="A193" s="8" t="s">
        <v>1682</v>
      </c>
      <c r="B193" s="9" t="s">
        <v>1777</v>
      </c>
      <c r="C193" s="9">
        <v>3</v>
      </c>
      <c r="D193" s="9">
        <v>36</v>
      </c>
      <c r="E193" s="9">
        <v>92</v>
      </c>
      <c r="F193" s="9">
        <v>19980</v>
      </c>
      <c r="G193" s="9">
        <v>0.1401</v>
      </c>
      <c r="H193" s="9">
        <v>0.46939999999999998</v>
      </c>
      <c r="I193" s="9">
        <v>0.61070000000000002</v>
      </c>
      <c r="J193" s="9">
        <v>4</v>
      </c>
      <c r="K193" s="9">
        <v>20</v>
      </c>
      <c r="L193" s="9">
        <v>83</v>
      </c>
      <c r="M193" s="9">
        <v>4568</v>
      </c>
      <c r="N193" s="9">
        <v>7.7799999999999994E-2</v>
      </c>
      <c r="O193" s="9">
        <v>0.42349999999999999</v>
      </c>
      <c r="P193" s="9">
        <v>0.1396</v>
      </c>
      <c r="Q193" s="9">
        <v>11</v>
      </c>
      <c r="R193" s="9">
        <v>103</v>
      </c>
      <c r="S193" s="9">
        <v>183</v>
      </c>
      <c r="T193" s="9">
        <v>30169</v>
      </c>
      <c r="U193" s="9">
        <v>0.40079999999999999</v>
      </c>
      <c r="V193" s="9">
        <v>0.93369999999999997</v>
      </c>
      <c r="W193" s="9">
        <v>0.92210000000000003</v>
      </c>
      <c r="X193" s="8"/>
      <c r="Y193" s="8"/>
      <c r="Z193" s="8"/>
      <c r="AA193" s="8"/>
      <c r="AB193" s="8"/>
      <c r="AC193" s="8"/>
      <c r="AD193" s="8"/>
      <c r="AE193" s="9">
        <v>2</v>
      </c>
      <c r="AF193" s="9">
        <v>12</v>
      </c>
      <c r="AG193" s="9">
        <v>55</v>
      </c>
      <c r="AH193" s="9">
        <v>1930</v>
      </c>
      <c r="AI193" s="9">
        <v>4.6699999999999998E-2</v>
      </c>
      <c r="AJ193" s="9">
        <v>0.28060000000000002</v>
      </c>
      <c r="AK193" s="9">
        <v>5.8999999999999997E-2</v>
      </c>
      <c r="AL193" s="9">
        <v>2</v>
      </c>
      <c r="AM193" s="9">
        <v>46</v>
      </c>
      <c r="AN193" s="9">
        <v>160</v>
      </c>
      <c r="AO193" s="9">
        <v>24117</v>
      </c>
      <c r="AP193" s="9">
        <v>0.17899999999999999</v>
      </c>
      <c r="AQ193" s="9">
        <v>0.81630000000000003</v>
      </c>
      <c r="AR193" s="9">
        <v>0.73709999999999998</v>
      </c>
      <c r="AT193" s="6">
        <f t="shared" si="0"/>
        <v>555</v>
      </c>
      <c r="AU193" s="6">
        <f t="shared" si="1"/>
        <v>228.4</v>
      </c>
      <c r="AV193" s="6">
        <f t="shared" si="2"/>
        <v>292.90291262135923</v>
      </c>
      <c r="AW193" s="7" t="str">
        <f t="shared" si="3"/>
        <v/>
      </c>
      <c r="AX193" s="6">
        <f t="shared" si="4"/>
        <v>160.83333333333334</v>
      </c>
      <c r="AY193" s="6">
        <f t="shared" si="5"/>
        <v>524.28260869565213</v>
      </c>
      <c r="BA193" s="6">
        <f>VLOOKUP(A193, ALL_AP_DATA!$A$2:$F$3600, 6, FALSE)</f>
        <v>257</v>
      </c>
      <c r="BB193" s="6">
        <f>VLOOKUP(A193, projmetadata!$A$2:$D$2036, 4, FALSE)</f>
        <v>34752</v>
      </c>
      <c r="BC193" s="6" t="e">
        <f t="array" aca="1" ref="BC193" ca="1">_xludf.IFS(I193&lt;&gt;0, F193/I193, P193&lt;&gt;0, M193/P193, W193&lt;&gt;0, T193/W193, AD193&lt;&gt;0, AA193/AD193, AK193&lt;&gt;0, AH193/AK193, AR193&lt;&gt;0, AO193/AR193, TRUE, 0)</f>
        <v>#NAME?</v>
      </c>
      <c r="BE193" s="6" t="e">
        <f t="shared" ca="1" si="19"/>
        <v>#NAME?</v>
      </c>
      <c r="BF193" s="6" t="e">
        <f t="shared" ca="1" si="20"/>
        <v>#NAME?</v>
      </c>
      <c r="BG193" s="6">
        <f t="shared" si="21"/>
        <v>0.94149976979742178</v>
      </c>
      <c r="BH193" s="6">
        <f>VLOOKUP(A193, ALL_AP_DATA!$A$2:$D$3600, 3, FALSE)</f>
        <v>115</v>
      </c>
      <c r="BI193" s="6">
        <f>VLOOKUP(A193, ALL_AP_DATA!$A$2:$E$3600, 5, FALSE)</f>
        <v>32719</v>
      </c>
      <c r="BJ193" s="6">
        <f t="shared" si="9"/>
        <v>127.31128404669261</v>
      </c>
      <c r="BK193" s="6">
        <f t="shared" si="22"/>
        <v>0.44747081712062259</v>
      </c>
    </row>
    <row r="194" spans="1:63" ht="15.75" customHeight="1" x14ac:dyDescent="0.25">
      <c r="A194" s="8" t="s">
        <v>1683</v>
      </c>
      <c r="B194" s="9" t="s">
        <v>1777</v>
      </c>
      <c r="C194" s="9">
        <v>7</v>
      </c>
      <c r="D194" s="9">
        <v>23</v>
      </c>
      <c r="E194" s="9">
        <v>20</v>
      </c>
      <c r="F194" s="9">
        <v>275</v>
      </c>
      <c r="G194" s="9">
        <v>3.9E-2</v>
      </c>
      <c r="H194" s="9">
        <v>6.25E-2</v>
      </c>
      <c r="I194" s="9">
        <v>9.4000000000000004E-3</v>
      </c>
      <c r="J194" s="8"/>
      <c r="K194" s="8"/>
      <c r="L194" s="8"/>
      <c r="M194" s="8"/>
      <c r="N194" s="8"/>
      <c r="O194" s="8"/>
      <c r="P194" s="8"/>
      <c r="Q194" s="9">
        <v>27</v>
      </c>
      <c r="R194" s="9">
        <v>126</v>
      </c>
      <c r="S194" s="9">
        <v>288</v>
      </c>
      <c r="T194" s="9">
        <v>18225</v>
      </c>
      <c r="U194" s="9">
        <v>0.21360000000000001</v>
      </c>
      <c r="V194" s="9">
        <v>0.9</v>
      </c>
      <c r="W194" s="9">
        <v>0.623</v>
      </c>
      <c r="X194" s="8"/>
      <c r="Y194" s="8"/>
      <c r="Z194" s="8"/>
      <c r="AA194" s="8"/>
      <c r="AB194" s="8"/>
      <c r="AC194" s="8"/>
      <c r="AD194" s="8"/>
      <c r="AE194" s="9">
        <v>10</v>
      </c>
      <c r="AF194" s="9">
        <v>32</v>
      </c>
      <c r="AG194" s="9">
        <v>11</v>
      </c>
      <c r="AH194" s="9">
        <v>129</v>
      </c>
      <c r="AI194" s="9">
        <v>5.4199999999999998E-2</v>
      </c>
      <c r="AJ194" s="9">
        <v>3.44E-2</v>
      </c>
      <c r="AK194" s="9">
        <v>4.4000000000000003E-3</v>
      </c>
      <c r="AL194" s="8"/>
      <c r="AM194" s="8"/>
      <c r="AN194" s="8"/>
      <c r="AO194" s="8"/>
      <c r="AP194" s="8"/>
      <c r="AQ194" s="8"/>
      <c r="AR194" s="8"/>
      <c r="AT194" s="6">
        <f t="shared" si="0"/>
        <v>11.956521739130435</v>
      </c>
      <c r="AU194" s="6" t="str">
        <f t="shared" si="1"/>
        <v/>
      </c>
      <c r="AV194" s="6">
        <f t="shared" si="2"/>
        <v>144.64285714285714</v>
      </c>
      <c r="AW194" s="7" t="str">
        <f t="shared" si="3"/>
        <v/>
      </c>
      <c r="AX194" s="6">
        <f t="shared" si="4"/>
        <v>4.03125</v>
      </c>
      <c r="AY194" s="6" t="str">
        <f t="shared" si="5"/>
        <v/>
      </c>
      <c r="BA194" s="6">
        <f>VLOOKUP(A194, ALL_AP_DATA!$A$2:$F$3600, 6, FALSE)</f>
        <v>590</v>
      </c>
      <c r="BB194" s="6">
        <f>VLOOKUP(A194, projmetadata!$A$2:$D$2036, 4, FALSE)</f>
        <v>27547</v>
      </c>
      <c r="BC194" s="6" t="e">
        <f t="array" aca="1" ref="BC194" ca="1">_xludf.IFS(I194&lt;&gt;0, F194/I194, P194&lt;&gt;0, M194/P194, W194&lt;&gt;0, T194/W194, AD194&lt;&gt;0, AA194/AD194, AK194&lt;&gt;0, AH194/AK194, AR194&lt;&gt;0, AO194/AR194, TRUE, 0)</f>
        <v>#NAME?</v>
      </c>
      <c r="BE194" s="6" t="e">
        <f t="shared" ca="1" si="19"/>
        <v>#NAME?</v>
      </c>
      <c r="BF194" s="6" t="e">
        <f t="shared" ca="1" si="20"/>
        <v>#NAME?</v>
      </c>
      <c r="BG194" s="6">
        <f t="shared" si="21"/>
        <v>1.0620031219370529</v>
      </c>
      <c r="BH194" s="6">
        <f>VLOOKUP(A194, ALL_AP_DATA!$A$2:$D$3600, 3, FALSE)</f>
        <v>162</v>
      </c>
      <c r="BI194" s="6">
        <f>VLOOKUP(A194, ALL_AP_DATA!$A$2:$E$3600, 5, FALSE)</f>
        <v>29255</v>
      </c>
      <c r="BJ194" s="6">
        <f t="shared" si="9"/>
        <v>49.584745762711862</v>
      </c>
      <c r="BK194" s="6">
        <f t="shared" si="22"/>
        <v>0.27457627118644068</v>
      </c>
    </row>
    <row r="195" spans="1:63" ht="15.75" customHeight="1" x14ac:dyDescent="0.25">
      <c r="A195" s="8" t="s">
        <v>1684</v>
      </c>
      <c r="B195" s="9" t="s">
        <v>1777</v>
      </c>
      <c r="C195" s="9">
        <v>19</v>
      </c>
      <c r="D195" s="9">
        <v>90</v>
      </c>
      <c r="E195" s="9">
        <v>321</v>
      </c>
      <c r="F195" s="9">
        <v>8152</v>
      </c>
      <c r="G195" s="9">
        <v>2.5899999999999999E-2</v>
      </c>
      <c r="H195" s="9">
        <v>8.4900000000000003E-2</v>
      </c>
      <c r="I195" s="9">
        <v>1.3599999999999999E-2</v>
      </c>
      <c r="J195" s="9">
        <v>1</v>
      </c>
      <c r="K195" s="9">
        <v>14</v>
      </c>
      <c r="L195" s="9">
        <v>179</v>
      </c>
      <c r="M195" s="9">
        <v>3731</v>
      </c>
      <c r="N195" s="9">
        <v>4.0000000000000001E-3</v>
      </c>
      <c r="O195" s="9">
        <v>4.7300000000000002E-2</v>
      </c>
      <c r="P195" s="9">
        <v>6.1999999999999998E-3</v>
      </c>
      <c r="Q195" s="9">
        <v>218</v>
      </c>
      <c r="R195" s="9">
        <v>1634</v>
      </c>
      <c r="S195" s="9">
        <v>3636</v>
      </c>
      <c r="T195" s="9">
        <v>558684</v>
      </c>
      <c r="U195" s="9">
        <v>0.4708</v>
      </c>
      <c r="V195" s="9">
        <v>0.96140000000000003</v>
      </c>
      <c r="W195" s="9">
        <v>0.9294</v>
      </c>
      <c r="X195" s="8"/>
      <c r="Y195" s="8"/>
      <c r="Z195" s="8"/>
      <c r="AA195" s="8"/>
      <c r="AB195" s="8"/>
      <c r="AC195" s="8"/>
      <c r="AD195" s="8"/>
      <c r="AE195" s="9">
        <v>15</v>
      </c>
      <c r="AF195" s="9">
        <v>74</v>
      </c>
      <c r="AG195" s="9">
        <v>225</v>
      </c>
      <c r="AH195" s="9">
        <v>4984</v>
      </c>
      <c r="AI195" s="9">
        <v>2.1299999999999999E-2</v>
      </c>
      <c r="AJ195" s="9">
        <v>5.9499999999999997E-2</v>
      </c>
      <c r="AK195" s="9">
        <v>8.3000000000000001E-3</v>
      </c>
      <c r="AL195" s="8"/>
      <c r="AM195" s="8"/>
      <c r="AN195" s="8"/>
      <c r="AO195" s="8"/>
      <c r="AP195" s="8"/>
      <c r="AQ195" s="8"/>
      <c r="AR195" s="8"/>
      <c r="AT195" s="6">
        <f t="shared" si="0"/>
        <v>90.577777777777783</v>
      </c>
      <c r="AU195" s="6">
        <f t="shared" si="1"/>
        <v>266.5</v>
      </c>
      <c r="AV195" s="6">
        <f t="shared" si="2"/>
        <v>341.91187270501837</v>
      </c>
      <c r="AW195" s="7" t="str">
        <f t="shared" si="3"/>
        <v/>
      </c>
      <c r="AX195" s="6">
        <f t="shared" si="4"/>
        <v>67.351351351351354</v>
      </c>
      <c r="AY195" s="6" t="str">
        <f t="shared" si="5"/>
        <v/>
      </c>
      <c r="BA195" s="6">
        <f>VLOOKUP(A195, ALL_AP_DATA!$A$2:$F$3600, 6, FALSE)</f>
        <v>3471</v>
      </c>
      <c r="BB195" s="6">
        <f>VLOOKUP(A195, projmetadata!$A$2:$D$2036, 4, FALSE)</f>
        <v>77480</v>
      </c>
      <c r="BC195" s="6" t="e">
        <f t="array" aca="1" ref="BC195" ca="1">_xludf.IFS(I195&lt;&gt;0, F195/I195, P195&lt;&gt;0, M195/P195, W195&lt;&gt;0, T195/W195, AD195&lt;&gt;0, AA195/AD195, AK195&lt;&gt;0, AH195/AK195, AR195&lt;&gt;0, AO195/AR195, TRUE, 0)</f>
        <v>#NAME?</v>
      </c>
      <c r="BE195" s="6" t="e">
        <f t="shared" ca="1" si="19"/>
        <v>#NAME?</v>
      </c>
      <c r="BF195" s="6" t="e">
        <f t="shared" ca="1" si="20"/>
        <v>#NAME?</v>
      </c>
      <c r="BG195" s="6">
        <f t="shared" si="21"/>
        <v>7.7584925141972123</v>
      </c>
      <c r="BH195" s="6">
        <f>VLOOKUP(A195, ALL_AP_DATA!$A$2:$D$3600, 3, FALSE)</f>
        <v>1707</v>
      </c>
      <c r="BI195" s="6">
        <f>VLOOKUP(A195, ALL_AP_DATA!$A$2:$E$3600, 5, FALSE)</f>
        <v>601128</v>
      </c>
      <c r="BJ195" s="6">
        <f t="shared" si="9"/>
        <v>173.18582541054451</v>
      </c>
      <c r="BK195" s="6">
        <f t="shared" si="22"/>
        <v>0.49178910976663787</v>
      </c>
    </row>
    <row r="196" spans="1:63" ht="15.75" customHeight="1" x14ac:dyDescent="0.25">
      <c r="A196" s="8" t="s">
        <v>1685</v>
      </c>
      <c r="B196" s="9" t="s">
        <v>1777</v>
      </c>
      <c r="C196" s="9">
        <v>4</v>
      </c>
      <c r="D196" s="9">
        <v>9</v>
      </c>
      <c r="E196" s="9">
        <v>1</v>
      </c>
      <c r="F196" s="9">
        <v>2</v>
      </c>
      <c r="G196" s="9">
        <v>4.7399999999999998E-2</v>
      </c>
      <c r="H196" s="9">
        <v>3.85E-2</v>
      </c>
      <c r="I196" s="9">
        <v>1.6000000000000001E-3</v>
      </c>
      <c r="J196" s="8"/>
      <c r="K196" s="8"/>
      <c r="L196" s="8"/>
      <c r="M196" s="8"/>
      <c r="N196" s="8"/>
      <c r="O196" s="8"/>
      <c r="P196" s="8"/>
      <c r="Q196" s="9">
        <v>1</v>
      </c>
      <c r="R196" s="9">
        <v>2</v>
      </c>
      <c r="S196" s="9">
        <v>2</v>
      </c>
      <c r="T196" s="9">
        <v>7</v>
      </c>
      <c r="U196" s="9">
        <v>1.0500000000000001E-2</v>
      </c>
      <c r="V196" s="9">
        <v>7.6899999999999996E-2</v>
      </c>
      <c r="W196" s="9">
        <v>5.7000000000000002E-3</v>
      </c>
      <c r="X196" s="8"/>
      <c r="Y196" s="8"/>
      <c r="Z196" s="8"/>
      <c r="AA196" s="8"/>
      <c r="AB196" s="8"/>
      <c r="AC196" s="8"/>
      <c r="AD196" s="8"/>
      <c r="AE196" s="9">
        <v>1</v>
      </c>
      <c r="AF196" s="9">
        <v>3</v>
      </c>
      <c r="AG196" s="9">
        <v>1</v>
      </c>
      <c r="AH196" s="9">
        <v>4</v>
      </c>
      <c r="AI196" s="9">
        <v>1.5800000000000002E-2</v>
      </c>
      <c r="AJ196" s="9">
        <v>3.85E-2</v>
      </c>
      <c r="AK196" s="9">
        <v>3.3E-3</v>
      </c>
      <c r="AL196" s="8"/>
      <c r="AM196" s="8"/>
      <c r="AN196" s="8"/>
      <c r="AO196" s="8"/>
      <c r="AP196" s="8"/>
      <c r="AQ196" s="8"/>
      <c r="AR196" s="8"/>
      <c r="AT196" s="6">
        <f t="shared" si="0"/>
        <v>0.22222222222222221</v>
      </c>
      <c r="AU196" s="6" t="str">
        <f t="shared" si="1"/>
        <v/>
      </c>
      <c r="AV196" s="6">
        <f t="shared" si="2"/>
        <v>3.5</v>
      </c>
      <c r="AW196" s="7" t="str">
        <f t="shared" si="3"/>
        <v/>
      </c>
      <c r="AX196" s="6">
        <f t="shared" si="4"/>
        <v>1.3333333333333333</v>
      </c>
      <c r="AY196" s="6" t="str">
        <f t="shared" si="5"/>
        <v/>
      </c>
      <c r="BA196" s="6">
        <f>VLOOKUP(A196, ALL_AP_DATA!$A$2:$F$3600, 6, FALSE)</f>
        <v>190</v>
      </c>
      <c r="BB196" s="6">
        <f>VLOOKUP(A196, projmetadata!$A$2:$D$2036, 4, FALSE)</f>
        <v>20473</v>
      </c>
      <c r="BC196" s="6" t="e">
        <f t="array" aca="1" ref="BC196" ca="1">_xludf.IFS(I196&lt;&gt;0, F196/I196, P196&lt;&gt;0, M196/P196, W196&lt;&gt;0, T196/W196, AD196&lt;&gt;0, AA196/AD196, AK196&lt;&gt;0, AH196/AK196, AR196&lt;&gt;0, AO196/AR196, TRUE, 0)</f>
        <v>#NAME?</v>
      </c>
      <c r="BE196" s="6" t="e">
        <f t="shared" ca="1" si="19"/>
        <v>#NAME?</v>
      </c>
      <c r="BF196" s="6" t="e">
        <f t="shared" ca="1" si="20"/>
        <v>#NAME?</v>
      </c>
      <c r="BG196" s="6">
        <f t="shared" si="21"/>
        <v>5.9834904508376884E-2</v>
      </c>
      <c r="BH196" s="6">
        <f>VLOOKUP(A196, ALL_AP_DATA!$A$2:$D$3600, 3, FALSE)</f>
        <v>14</v>
      </c>
      <c r="BI196" s="6">
        <f>VLOOKUP(A196, ALL_AP_DATA!$A$2:$E$3600, 5, FALSE)</f>
        <v>1225</v>
      </c>
      <c r="BJ196" s="6">
        <f t="shared" si="9"/>
        <v>6.4473684210526319</v>
      </c>
      <c r="BK196" s="6">
        <f t="shared" si="22"/>
        <v>7.3684210526315783E-2</v>
      </c>
    </row>
    <row r="197" spans="1:63" ht="15.75" customHeight="1" x14ac:dyDescent="0.25">
      <c r="A197" s="8" t="s">
        <v>1686</v>
      </c>
      <c r="B197" s="9" t="s">
        <v>1777</v>
      </c>
      <c r="C197" s="9">
        <v>5</v>
      </c>
      <c r="D197" s="9">
        <v>29</v>
      </c>
      <c r="E197" s="9">
        <v>529</v>
      </c>
      <c r="F197" s="9">
        <v>15147</v>
      </c>
      <c r="G197" s="9">
        <v>1.6E-2</v>
      </c>
      <c r="H197" s="9">
        <v>0.1026</v>
      </c>
      <c r="I197" s="9">
        <v>2.8000000000000001E-2</v>
      </c>
      <c r="J197" s="9">
        <v>1</v>
      </c>
      <c r="K197" s="9">
        <v>12</v>
      </c>
      <c r="L197" s="9">
        <v>561</v>
      </c>
      <c r="M197" s="9">
        <v>15538</v>
      </c>
      <c r="N197" s="9">
        <v>6.6E-3</v>
      </c>
      <c r="O197" s="9">
        <v>0.10879999999999999</v>
      </c>
      <c r="P197" s="9">
        <v>2.8799999999999999E-2</v>
      </c>
      <c r="Q197" s="9">
        <v>135</v>
      </c>
      <c r="R197" s="9">
        <v>876</v>
      </c>
      <c r="S197" s="9">
        <v>4891</v>
      </c>
      <c r="T197" s="9">
        <v>525333</v>
      </c>
      <c r="U197" s="9">
        <v>0.48370000000000002</v>
      </c>
      <c r="V197" s="9">
        <v>0.94879999999999998</v>
      </c>
      <c r="W197" s="9">
        <v>0.97270000000000001</v>
      </c>
      <c r="X197" s="8"/>
      <c r="Y197" s="8"/>
      <c r="Z197" s="8"/>
      <c r="AA197" s="8"/>
      <c r="AB197" s="8"/>
      <c r="AC197" s="8"/>
      <c r="AD197" s="8"/>
      <c r="AE197" s="9">
        <v>2</v>
      </c>
      <c r="AF197" s="9">
        <v>7</v>
      </c>
      <c r="AG197" s="9">
        <v>39</v>
      </c>
      <c r="AH197" s="9">
        <v>557</v>
      </c>
      <c r="AI197" s="9">
        <v>3.8999999999999998E-3</v>
      </c>
      <c r="AJ197" s="9">
        <v>7.6E-3</v>
      </c>
      <c r="AK197" s="9">
        <v>1E-3</v>
      </c>
      <c r="AL197" s="8"/>
      <c r="AM197" s="8"/>
      <c r="AN197" s="8"/>
      <c r="AO197" s="8"/>
      <c r="AP197" s="8"/>
      <c r="AQ197" s="8"/>
      <c r="AR197" s="8"/>
      <c r="AT197" s="6">
        <f t="shared" si="0"/>
        <v>522.31034482758616</v>
      </c>
      <c r="AU197" s="6">
        <f t="shared" si="1"/>
        <v>1294.8333333333333</v>
      </c>
      <c r="AV197" s="6">
        <f t="shared" si="2"/>
        <v>599.69520547945206</v>
      </c>
      <c r="AW197" s="7" t="str">
        <f t="shared" si="3"/>
        <v/>
      </c>
      <c r="AX197" s="6">
        <f t="shared" si="4"/>
        <v>79.571428571428569</v>
      </c>
      <c r="AY197" s="6" t="str">
        <f t="shared" si="5"/>
        <v/>
      </c>
      <c r="BA197" s="6">
        <f>VLOOKUP(A197, ALL_AP_DATA!$A$2:$F$3600, 6, FALSE)</f>
        <v>1811</v>
      </c>
      <c r="BB197" s="6">
        <f>VLOOKUP(A197, projmetadata!$A$2:$D$2036, 4, FALSE)</f>
        <v>76792</v>
      </c>
      <c r="BC197" s="6" t="e">
        <f t="array" aca="1" ref="BC197" ca="1">_xludf.IFS(I197&lt;&gt;0, F197/I197, P197&lt;&gt;0, M197/P197, W197&lt;&gt;0, T197/W197, AD197&lt;&gt;0, AA197/AD197, AK197&lt;&gt;0, AH197/AK197, AR197&lt;&gt;0, AO197/AR197, TRUE, 0)</f>
        <v>#NAME?</v>
      </c>
      <c r="BE197" s="6" t="e">
        <f t="shared" ca="1" si="19"/>
        <v>#NAME?</v>
      </c>
      <c r="BF197" s="6" t="e">
        <f t="shared" ca="1" si="20"/>
        <v>#NAME?</v>
      </c>
      <c r="BG197" s="6">
        <f t="shared" si="21"/>
        <v>7.0326596520470881</v>
      </c>
      <c r="BH197" s="6">
        <f>VLOOKUP(A197, ALL_AP_DATA!$A$2:$D$3600, 3, FALSE)</f>
        <v>896</v>
      </c>
      <c r="BI197" s="6">
        <f>VLOOKUP(A197, ALL_AP_DATA!$A$2:$E$3600, 5, FALSE)</f>
        <v>540052</v>
      </c>
      <c r="BJ197" s="6">
        <f t="shared" si="9"/>
        <v>298.20651573716179</v>
      </c>
      <c r="BK197" s="6">
        <f t="shared" si="22"/>
        <v>0.49475427940364441</v>
      </c>
    </row>
    <row r="198" spans="1:63" ht="15.75" customHeight="1" x14ac:dyDescent="0.25">
      <c r="A198" s="8" t="s">
        <v>1687</v>
      </c>
      <c r="B198" s="9" t="s">
        <v>1777</v>
      </c>
      <c r="C198" s="9">
        <v>14</v>
      </c>
      <c r="D198" s="9">
        <v>52</v>
      </c>
      <c r="E198" s="9">
        <v>62</v>
      </c>
      <c r="F198" s="9">
        <v>774</v>
      </c>
      <c r="G198" s="9">
        <v>0.15759999999999999</v>
      </c>
      <c r="H198" s="9">
        <v>0.21990000000000001</v>
      </c>
      <c r="I198" s="9">
        <v>0.18390000000000001</v>
      </c>
      <c r="J198" s="8"/>
      <c r="K198" s="8"/>
      <c r="L198" s="8"/>
      <c r="M198" s="8"/>
      <c r="N198" s="8"/>
      <c r="O198" s="8"/>
      <c r="P198" s="8"/>
      <c r="Q198" s="9">
        <v>2</v>
      </c>
      <c r="R198" s="9">
        <v>17</v>
      </c>
      <c r="S198" s="9">
        <v>81</v>
      </c>
      <c r="T198" s="9">
        <v>839</v>
      </c>
      <c r="U198" s="9">
        <v>5.1499999999999997E-2</v>
      </c>
      <c r="V198" s="9">
        <v>0.28720000000000001</v>
      </c>
      <c r="W198" s="9">
        <v>0.19939999999999999</v>
      </c>
      <c r="X198" s="8"/>
      <c r="Y198" s="8"/>
      <c r="Z198" s="8"/>
      <c r="AA198" s="8"/>
      <c r="AB198" s="8"/>
      <c r="AC198" s="8"/>
      <c r="AD198" s="8"/>
      <c r="AE198" s="9">
        <v>2</v>
      </c>
      <c r="AF198" s="9">
        <v>6</v>
      </c>
      <c r="AG198" s="9">
        <v>2</v>
      </c>
      <c r="AH198" s="9">
        <v>9</v>
      </c>
      <c r="AI198" s="9">
        <v>1.8200000000000001E-2</v>
      </c>
      <c r="AJ198" s="9">
        <v>7.1000000000000004E-3</v>
      </c>
      <c r="AK198" s="9">
        <v>2.0999999999999999E-3</v>
      </c>
      <c r="AL198" s="8"/>
      <c r="AM198" s="8"/>
      <c r="AN198" s="8"/>
      <c r="AO198" s="8"/>
      <c r="AP198" s="8"/>
      <c r="AQ198" s="8"/>
      <c r="AR198" s="8"/>
      <c r="AT198" s="6">
        <f t="shared" si="0"/>
        <v>14.884615384615385</v>
      </c>
      <c r="AU198" s="6" t="str">
        <f t="shared" si="1"/>
        <v/>
      </c>
      <c r="AV198" s="6">
        <f t="shared" si="2"/>
        <v>49.352941176470587</v>
      </c>
      <c r="AW198" s="7" t="str">
        <f t="shared" si="3"/>
        <v/>
      </c>
      <c r="AX198" s="6">
        <f t="shared" si="4"/>
        <v>1.5</v>
      </c>
      <c r="AY198" s="6" t="str">
        <f t="shared" si="5"/>
        <v/>
      </c>
      <c r="BA198" s="6">
        <f>VLOOKUP(A198, ALL_AP_DATA!$A$2:$F$3600, 6, FALSE)</f>
        <v>330</v>
      </c>
      <c r="BB198" s="6">
        <f>VLOOKUP(A198, projmetadata!$A$2:$D$2036, 4, FALSE)</f>
        <v>38878</v>
      </c>
      <c r="BC198" s="6" t="e">
        <f t="array" aca="1" ref="BC198" ca="1">_xludf.IFS(I198&lt;&gt;0, F198/I198, P198&lt;&gt;0, M198/P198, W198&lt;&gt;0, T198/W198, AD198&lt;&gt;0, AA198/AD198, AK198&lt;&gt;0, AH198/AK198, AR198&lt;&gt;0, AO198/AR198, TRUE, 0)</f>
        <v>#NAME?</v>
      </c>
      <c r="BE198" s="6" t="e">
        <f t="shared" ca="1" si="19"/>
        <v>#NAME?</v>
      </c>
      <c r="BF198" s="6" t="e">
        <f t="shared" ca="1" si="20"/>
        <v>#NAME?</v>
      </c>
      <c r="BG198" s="6">
        <f t="shared" si="21"/>
        <v>0.10823602037141829</v>
      </c>
      <c r="BH198" s="6">
        <f>VLOOKUP(A198, ALL_AP_DATA!$A$2:$D$3600, 3, FALSE)</f>
        <v>69</v>
      </c>
      <c r="BI198" s="6">
        <f>VLOOKUP(A198, ALL_AP_DATA!$A$2:$E$3600, 5, FALSE)</f>
        <v>4208</v>
      </c>
      <c r="BJ198" s="6">
        <f t="shared" si="9"/>
        <v>12.751515151515152</v>
      </c>
      <c r="BK198" s="6">
        <f t="shared" si="22"/>
        <v>0.20909090909090908</v>
      </c>
    </row>
    <row r="199" spans="1:63" ht="15.75" customHeight="1" x14ac:dyDescent="0.25">
      <c r="A199" s="8" t="s">
        <v>1688</v>
      </c>
      <c r="B199" s="9" t="s">
        <v>1777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9">
        <v>10</v>
      </c>
      <c r="R199" s="9">
        <v>28</v>
      </c>
      <c r="S199" s="9">
        <v>87</v>
      </c>
      <c r="T199" s="9">
        <v>3960</v>
      </c>
      <c r="U199" s="9">
        <v>0.10290000000000001</v>
      </c>
      <c r="V199" s="9">
        <v>0.76990000000000003</v>
      </c>
      <c r="W199" s="9">
        <v>0.78769999999999996</v>
      </c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T199" s="6" t="str">
        <f t="shared" si="0"/>
        <v/>
      </c>
      <c r="AU199" s="6" t="str">
        <f t="shared" si="1"/>
        <v/>
      </c>
      <c r="AV199" s="6">
        <f t="shared" si="2"/>
        <v>141.42857142857142</v>
      </c>
      <c r="AW199" s="7" t="str">
        <f t="shared" si="3"/>
        <v/>
      </c>
      <c r="AX199" s="6" t="str">
        <f t="shared" si="4"/>
        <v/>
      </c>
      <c r="AY199" s="6" t="str">
        <f t="shared" si="5"/>
        <v/>
      </c>
      <c r="BA199" s="6">
        <f>VLOOKUP(A199, ALL_AP_DATA!$A$2:$F$3600, 6, FALSE)</f>
        <v>272</v>
      </c>
      <c r="BB199" s="6">
        <f>VLOOKUP(A199, projmetadata!$A$2:$D$2036, 4, FALSE)</f>
        <v>8051</v>
      </c>
      <c r="BC199" s="6" t="e">
        <f t="array" aca="1" ref="BC199" ca="1">_xludf.IFS(I199&lt;&gt;0, F199/I199, P199&lt;&gt;0, M199/P199, W199&lt;&gt;0, T199/W199, AD199&lt;&gt;0, AA199/AD199, AK199&lt;&gt;0, AH199/AK199, AR199&lt;&gt;0, AO199/AR199, TRUE, 0)</f>
        <v>#NAME?</v>
      </c>
      <c r="BE199" s="6" t="e">
        <f t="shared" ca="1" si="19"/>
        <v>#NAME?</v>
      </c>
      <c r="BF199" s="6" t="e">
        <f t="shared" ca="1" si="20"/>
        <v>#NAME?</v>
      </c>
      <c r="BG199" s="6">
        <f t="shared" si="21"/>
        <v>0.62439448515712337</v>
      </c>
      <c r="BH199" s="6">
        <f>VLOOKUP(A199, ALL_AP_DATA!$A$2:$D$3600, 3, FALSE)</f>
        <v>28</v>
      </c>
      <c r="BI199" s="6">
        <f>VLOOKUP(A199, ALL_AP_DATA!$A$2:$E$3600, 5, FALSE)</f>
        <v>5027</v>
      </c>
      <c r="BJ199" s="6">
        <f t="shared" si="9"/>
        <v>18.481617647058822</v>
      </c>
      <c r="BK199" s="6">
        <f t="shared" si="22"/>
        <v>0.10294117647058823</v>
      </c>
    </row>
    <row r="200" spans="1:63" ht="15.75" customHeight="1" x14ac:dyDescent="0.25">
      <c r="A200" s="8" t="s">
        <v>1689</v>
      </c>
      <c r="B200" s="9" t="s">
        <v>1777</v>
      </c>
      <c r="C200" s="9">
        <v>1</v>
      </c>
      <c r="D200" s="9">
        <v>2</v>
      </c>
      <c r="E200" s="9">
        <v>4</v>
      </c>
      <c r="F200" s="9">
        <v>8</v>
      </c>
      <c r="G200" s="9">
        <v>5.7000000000000002E-3</v>
      </c>
      <c r="H200" s="9">
        <v>0.1739</v>
      </c>
      <c r="I200" s="9">
        <v>1.83E-2</v>
      </c>
      <c r="J200" s="8"/>
      <c r="K200" s="8"/>
      <c r="L200" s="8"/>
      <c r="M200" s="8"/>
      <c r="N200" s="8"/>
      <c r="O200" s="8"/>
      <c r="P200" s="8"/>
      <c r="Q200" s="9">
        <v>1</v>
      </c>
      <c r="R200" s="9">
        <v>3</v>
      </c>
      <c r="S200" s="9">
        <v>8</v>
      </c>
      <c r="T200" s="9">
        <v>118</v>
      </c>
      <c r="U200" s="9">
        <v>8.6E-3</v>
      </c>
      <c r="V200" s="9">
        <v>0.3478</v>
      </c>
      <c r="W200" s="9">
        <v>0.27060000000000001</v>
      </c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T200" s="6">
        <f t="shared" si="0"/>
        <v>4</v>
      </c>
      <c r="AU200" s="6" t="str">
        <f t="shared" si="1"/>
        <v/>
      </c>
      <c r="AV200" s="6">
        <f t="shared" si="2"/>
        <v>39.333333333333336</v>
      </c>
      <c r="AW200" s="7" t="str">
        <f t="shared" si="3"/>
        <v/>
      </c>
      <c r="AX200" s="6" t="str">
        <f t="shared" si="4"/>
        <v/>
      </c>
      <c r="AY200" s="6" t="str">
        <f t="shared" si="5"/>
        <v/>
      </c>
      <c r="BA200" s="6">
        <f>VLOOKUP(A200, ALL_AP_DATA!$A$2:$F$3600, 6, FALSE)</f>
        <v>350</v>
      </c>
      <c r="BB200" s="6">
        <f>VLOOKUP(A200, projmetadata!$A$2:$D$2036, 4, FALSE)</f>
        <v>3679</v>
      </c>
      <c r="BC200" s="6" t="e">
        <f t="array" aca="1" ref="BC200" ca="1">_xludf.IFS(I200&lt;&gt;0, F200/I200, P200&lt;&gt;0, M200/P200, W200&lt;&gt;0, T200/W200, AD200&lt;&gt;0, AA200/AD200, AK200&lt;&gt;0, AH200/AK200, AR200&lt;&gt;0, AO200/AR200, TRUE, 0)</f>
        <v>#NAME?</v>
      </c>
      <c r="BE200" s="6" t="e">
        <f t="shared" ca="1" si="19"/>
        <v>#NAME?</v>
      </c>
      <c r="BF200" s="6" t="e">
        <f t="shared" ca="1" si="20"/>
        <v>#NAME?</v>
      </c>
      <c r="BG200" s="6">
        <f t="shared" si="21"/>
        <v>0.11851046480021744</v>
      </c>
      <c r="BH200" s="6">
        <f>VLOOKUP(A200, ALL_AP_DATA!$A$2:$D$3600, 3, FALSE)</f>
        <v>4</v>
      </c>
      <c r="BI200" s="6">
        <f>VLOOKUP(A200, ALL_AP_DATA!$A$2:$E$3600, 5, FALSE)</f>
        <v>436</v>
      </c>
      <c r="BJ200" s="6">
        <f t="shared" si="9"/>
        <v>1.2457142857142858</v>
      </c>
      <c r="BK200" s="6">
        <f t="shared" si="22"/>
        <v>1.1428571428571429E-2</v>
      </c>
    </row>
    <row r="201" spans="1:63" ht="15.75" customHeight="1" x14ac:dyDescent="0.25">
      <c r="A201" s="8" t="s">
        <v>1690</v>
      </c>
      <c r="B201" s="9" t="s">
        <v>1777</v>
      </c>
      <c r="C201" s="9">
        <v>2</v>
      </c>
      <c r="D201" s="9">
        <v>14</v>
      </c>
      <c r="E201" s="9">
        <v>15</v>
      </c>
      <c r="F201" s="9">
        <v>355</v>
      </c>
      <c r="G201" s="9">
        <v>4.4699999999999997E-2</v>
      </c>
      <c r="H201" s="9">
        <v>0.123</v>
      </c>
      <c r="I201" s="9">
        <v>9.4700000000000006E-2</v>
      </c>
      <c r="J201" s="8"/>
      <c r="K201" s="8"/>
      <c r="L201" s="8"/>
      <c r="M201" s="8"/>
      <c r="N201" s="8"/>
      <c r="O201" s="8"/>
      <c r="P201" s="8"/>
      <c r="Q201" s="9">
        <v>6</v>
      </c>
      <c r="R201" s="9">
        <v>17</v>
      </c>
      <c r="S201" s="9">
        <v>49</v>
      </c>
      <c r="T201" s="9">
        <v>1145</v>
      </c>
      <c r="U201" s="9">
        <v>5.4300000000000001E-2</v>
      </c>
      <c r="V201" s="9">
        <v>0.40160000000000001</v>
      </c>
      <c r="W201" s="9">
        <v>0.30549999999999999</v>
      </c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T201" s="6">
        <f t="shared" si="0"/>
        <v>25.357142857142858</v>
      </c>
      <c r="AU201" s="6" t="str">
        <f t="shared" si="1"/>
        <v/>
      </c>
      <c r="AV201" s="6">
        <f t="shared" si="2"/>
        <v>67.352941176470594</v>
      </c>
      <c r="AW201" s="7" t="str">
        <f t="shared" si="3"/>
        <v/>
      </c>
      <c r="AX201" s="6" t="str">
        <f t="shared" si="4"/>
        <v/>
      </c>
      <c r="AY201" s="6" t="str">
        <f t="shared" si="5"/>
        <v/>
      </c>
      <c r="BA201" s="6">
        <f>VLOOKUP(A201, ALL_AP_DATA!$A$2:$F$3600, 6, FALSE)</f>
        <v>313</v>
      </c>
      <c r="BB201" s="6">
        <f>VLOOKUP(A201, projmetadata!$A$2:$D$2036, 4, FALSE)</f>
        <v>25264</v>
      </c>
      <c r="BC201" s="6" t="e">
        <f t="array" aca="1" ref="BC201" ca="1">_xludf.IFS(I201&lt;&gt;0, F201/I201, P201&lt;&gt;0, M201/P201, W201&lt;&gt;0, T201/W201, AD201&lt;&gt;0, AA201/AD201, AK201&lt;&gt;0, AH201/AK201, AR201&lt;&gt;0, AO201/AR201, TRUE, 0)</f>
        <v>#NAME?</v>
      </c>
      <c r="BE201" s="6" t="e">
        <f t="shared" ca="1" si="19"/>
        <v>#NAME?</v>
      </c>
      <c r="BF201" s="6" t="e">
        <f t="shared" ca="1" si="20"/>
        <v>#NAME?</v>
      </c>
      <c r="BG201" s="6">
        <f t="shared" si="21"/>
        <v>0.14835338822039265</v>
      </c>
      <c r="BH201" s="6">
        <f>VLOOKUP(A201, ALL_AP_DATA!$A$2:$D$3600, 3, FALSE)</f>
        <v>29</v>
      </c>
      <c r="BI201" s="6">
        <f>VLOOKUP(A201, ALL_AP_DATA!$A$2:$E$3600, 5, FALSE)</f>
        <v>3748</v>
      </c>
      <c r="BJ201" s="6">
        <f t="shared" si="9"/>
        <v>11.974440894568691</v>
      </c>
      <c r="BK201" s="6">
        <f t="shared" si="22"/>
        <v>9.2651757188498399E-2</v>
      </c>
    </row>
    <row r="202" spans="1:63" ht="15.75" customHeight="1" x14ac:dyDescent="0.25">
      <c r="A202" s="8" t="s">
        <v>1691</v>
      </c>
      <c r="B202" s="9" t="s">
        <v>1777</v>
      </c>
      <c r="C202" s="9">
        <v>9</v>
      </c>
      <c r="D202" s="9">
        <v>36</v>
      </c>
      <c r="E202" s="9">
        <v>52</v>
      </c>
      <c r="F202" s="9">
        <v>1611</v>
      </c>
      <c r="G202" s="9">
        <v>0.1143</v>
      </c>
      <c r="H202" s="9">
        <v>0.42280000000000001</v>
      </c>
      <c r="I202" s="9">
        <v>0.2276</v>
      </c>
      <c r="J202" s="8"/>
      <c r="K202" s="8"/>
      <c r="L202" s="8"/>
      <c r="M202" s="8"/>
      <c r="N202" s="8"/>
      <c r="O202" s="8"/>
      <c r="P202" s="8"/>
      <c r="Q202" s="9">
        <v>10</v>
      </c>
      <c r="R202" s="9">
        <v>63</v>
      </c>
      <c r="S202" s="9">
        <v>96</v>
      </c>
      <c r="T202" s="9">
        <v>4745</v>
      </c>
      <c r="U202" s="9">
        <v>0.2</v>
      </c>
      <c r="V202" s="9">
        <v>0.78049999999999997</v>
      </c>
      <c r="W202" s="9">
        <v>0.67030000000000001</v>
      </c>
      <c r="X202" s="8"/>
      <c r="Y202" s="8"/>
      <c r="Z202" s="8"/>
      <c r="AA202" s="8"/>
      <c r="AB202" s="8"/>
      <c r="AC202" s="8"/>
      <c r="AD202" s="8"/>
      <c r="AE202" s="9">
        <v>1</v>
      </c>
      <c r="AF202" s="9">
        <v>2</v>
      </c>
      <c r="AG202" s="9">
        <v>10</v>
      </c>
      <c r="AH202" s="9">
        <v>287</v>
      </c>
      <c r="AI202" s="9">
        <v>6.3E-3</v>
      </c>
      <c r="AJ202" s="9">
        <v>8.1299999999999997E-2</v>
      </c>
      <c r="AK202" s="9">
        <v>4.0500000000000001E-2</v>
      </c>
      <c r="AL202" s="8"/>
      <c r="AM202" s="8"/>
      <c r="AN202" s="8"/>
      <c r="AO202" s="8"/>
      <c r="AP202" s="8"/>
      <c r="AQ202" s="8"/>
      <c r="AR202" s="8"/>
      <c r="AT202" s="6">
        <f t="shared" si="0"/>
        <v>44.75</v>
      </c>
      <c r="AU202" s="6" t="str">
        <f t="shared" si="1"/>
        <v/>
      </c>
      <c r="AV202" s="6">
        <f t="shared" si="2"/>
        <v>75.317460317460316</v>
      </c>
      <c r="AW202" s="7" t="str">
        <f t="shared" si="3"/>
        <v/>
      </c>
      <c r="AX202" s="6">
        <f t="shared" si="4"/>
        <v>143.5</v>
      </c>
      <c r="AY202" s="6" t="str">
        <f t="shared" si="5"/>
        <v/>
      </c>
      <c r="BA202" s="6">
        <f>VLOOKUP(A202, ALL_AP_DATA!$A$2:$F$3600, 6, FALSE)</f>
        <v>315</v>
      </c>
      <c r="BB202" s="6">
        <f>VLOOKUP(A202, projmetadata!$A$2:$D$2036, 4, FALSE)</f>
        <v>46795</v>
      </c>
      <c r="BC202" s="6" t="e">
        <f t="array" aca="1" ref="BC202" ca="1">_xludf.IFS(I202&lt;&gt;0, F202/I202, P202&lt;&gt;0, M202/P202, W202&lt;&gt;0, T202/W202, AD202&lt;&gt;0, AA202/AD202, AK202&lt;&gt;0, AH202/AK202, AR202&lt;&gt;0, AO202/AR202, TRUE, 0)</f>
        <v>#NAME?</v>
      </c>
      <c r="BE202" s="6" t="e">
        <f t="shared" ca="1" si="19"/>
        <v>#NAME?</v>
      </c>
      <c r="BF202" s="6" t="e">
        <f t="shared" ca="1" si="20"/>
        <v>#NAME?</v>
      </c>
      <c r="BG202" s="6">
        <f t="shared" si="21"/>
        <v>0.15127684581686077</v>
      </c>
      <c r="BH202" s="6">
        <f>VLOOKUP(A202, ALL_AP_DATA!$A$2:$D$3600, 3, FALSE)</f>
        <v>84</v>
      </c>
      <c r="BI202" s="6">
        <f>VLOOKUP(A202, ALL_AP_DATA!$A$2:$E$3600, 5, FALSE)</f>
        <v>7079</v>
      </c>
      <c r="BJ202" s="6">
        <f t="shared" si="9"/>
        <v>22.473015873015871</v>
      </c>
      <c r="BK202" s="6">
        <f t="shared" si="22"/>
        <v>0.26666666666666666</v>
      </c>
    </row>
    <row r="203" spans="1:63" ht="15.75" customHeight="1" x14ac:dyDescent="0.25">
      <c r="A203" s="8" t="s">
        <v>1692</v>
      </c>
      <c r="B203" s="9" t="s">
        <v>1777</v>
      </c>
      <c r="C203" s="9">
        <v>4</v>
      </c>
      <c r="D203" s="9">
        <v>11</v>
      </c>
      <c r="E203" s="9">
        <v>9</v>
      </c>
      <c r="F203" s="9">
        <v>173</v>
      </c>
      <c r="G203" s="9">
        <v>5.0700000000000002E-2</v>
      </c>
      <c r="H203" s="9">
        <v>0.1406</v>
      </c>
      <c r="I203" s="9">
        <v>5.5800000000000002E-2</v>
      </c>
      <c r="J203" s="8"/>
      <c r="K203" s="8"/>
      <c r="L203" s="8"/>
      <c r="M203" s="8"/>
      <c r="N203" s="8"/>
      <c r="O203" s="8"/>
      <c r="P203" s="8"/>
      <c r="Q203" s="9">
        <v>6</v>
      </c>
      <c r="R203" s="9">
        <v>26</v>
      </c>
      <c r="S203" s="9">
        <v>36</v>
      </c>
      <c r="T203" s="9">
        <v>997</v>
      </c>
      <c r="U203" s="9">
        <v>0.1198</v>
      </c>
      <c r="V203" s="9">
        <v>0.5625</v>
      </c>
      <c r="W203" s="9">
        <v>0.32179999999999997</v>
      </c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T203" s="6">
        <f t="shared" si="0"/>
        <v>15.727272727272727</v>
      </c>
      <c r="AU203" s="6" t="str">
        <f t="shared" si="1"/>
        <v/>
      </c>
      <c r="AV203" s="6">
        <f t="shared" si="2"/>
        <v>38.346153846153847</v>
      </c>
      <c r="AW203" s="7" t="str">
        <f t="shared" si="3"/>
        <v/>
      </c>
      <c r="AX203" s="6" t="str">
        <f t="shared" si="4"/>
        <v/>
      </c>
      <c r="AY203" s="6" t="str">
        <f t="shared" si="5"/>
        <v/>
      </c>
      <c r="BA203" s="6">
        <f>VLOOKUP(A203, ALL_AP_DATA!$A$2:$F$3600, 6, FALSE)</f>
        <v>217</v>
      </c>
      <c r="BB203" s="6">
        <f>VLOOKUP(A203, projmetadata!$A$2:$D$2036, 4, FALSE)</f>
        <v>17992</v>
      </c>
      <c r="BC203" s="6" t="e">
        <f t="array" aca="1" ref="BC203" ca="1">_xludf.IFS(I203&lt;&gt;0, F203/I203, P203&lt;&gt;0, M203/P203, W203&lt;&gt;0, T203/W203, AD203&lt;&gt;0, AA203/AD203, AK203&lt;&gt;0, AH203/AK203, AR203&lt;&gt;0, AO203/AR203, TRUE, 0)</f>
        <v>#NAME?</v>
      </c>
      <c r="BE203" s="6" t="e">
        <f t="shared" ca="1" si="19"/>
        <v>#NAME?</v>
      </c>
      <c r="BF203" s="6" t="e">
        <f t="shared" ca="1" si="20"/>
        <v>#NAME?</v>
      </c>
      <c r="BG203" s="6">
        <f t="shared" si="21"/>
        <v>0.17218763895064473</v>
      </c>
      <c r="BH203" s="6">
        <f>VLOOKUP(A203, ALL_AP_DATA!$A$2:$D$3600, 3, FALSE)</f>
        <v>35</v>
      </c>
      <c r="BI203" s="6">
        <f>VLOOKUP(A203, ALL_AP_DATA!$A$2:$E$3600, 5, FALSE)</f>
        <v>3098</v>
      </c>
      <c r="BJ203" s="6">
        <f t="shared" si="9"/>
        <v>14.276497695852534</v>
      </c>
      <c r="BK203" s="6">
        <f t="shared" si="22"/>
        <v>0.16129032258064516</v>
      </c>
    </row>
    <row r="204" spans="1:63" ht="15.75" customHeight="1" x14ac:dyDescent="0.25">
      <c r="A204" s="8" t="s">
        <v>1693</v>
      </c>
      <c r="B204" s="9" t="s">
        <v>1777</v>
      </c>
      <c r="C204" s="9">
        <v>5</v>
      </c>
      <c r="D204" s="9">
        <v>74</v>
      </c>
      <c r="E204" s="9">
        <v>131</v>
      </c>
      <c r="F204" s="9">
        <v>5406</v>
      </c>
      <c r="G204" s="9">
        <v>0.1492</v>
      </c>
      <c r="H204" s="9">
        <v>0.48699999999999999</v>
      </c>
      <c r="I204" s="9">
        <v>0.35620000000000002</v>
      </c>
      <c r="J204" s="9">
        <v>1</v>
      </c>
      <c r="K204" s="9">
        <v>11</v>
      </c>
      <c r="L204" s="9">
        <v>117</v>
      </c>
      <c r="M204" s="9">
        <v>3635</v>
      </c>
      <c r="N204" s="9">
        <v>2.2200000000000001E-2</v>
      </c>
      <c r="O204" s="9">
        <v>0.43490000000000001</v>
      </c>
      <c r="P204" s="9">
        <v>0.23949999999999999</v>
      </c>
      <c r="Q204" s="9">
        <v>19</v>
      </c>
      <c r="R204" s="9">
        <v>84</v>
      </c>
      <c r="S204" s="9">
        <v>248</v>
      </c>
      <c r="T204" s="9">
        <v>13367</v>
      </c>
      <c r="U204" s="9">
        <v>0.1694</v>
      </c>
      <c r="V204" s="9">
        <v>0.92190000000000005</v>
      </c>
      <c r="W204" s="9">
        <v>0.88070000000000004</v>
      </c>
      <c r="X204" s="9">
        <v>2</v>
      </c>
      <c r="Y204" s="9">
        <v>50</v>
      </c>
      <c r="Z204" s="9">
        <v>101</v>
      </c>
      <c r="AA204" s="9">
        <v>2834</v>
      </c>
      <c r="AB204" s="9">
        <v>0.1008</v>
      </c>
      <c r="AC204" s="9">
        <v>0.3755</v>
      </c>
      <c r="AD204" s="9">
        <v>0.1867</v>
      </c>
      <c r="AE204" s="9">
        <v>8</v>
      </c>
      <c r="AF204" s="9">
        <v>29</v>
      </c>
      <c r="AG204" s="9">
        <v>86</v>
      </c>
      <c r="AH204" s="9">
        <v>2201</v>
      </c>
      <c r="AI204" s="9">
        <v>5.8500000000000003E-2</v>
      </c>
      <c r="AJ204" s="9">
        <v>0.31969999999999998</v>
      </c>
      <c r="AK204" s="9">
        <v>0.14499999999999999</v>
      </c>
      <c r="AL204" s="9">
        <v>1</v>
      </c>
      <c r="AM204" s="9">
        <v>24</v>
      </c>
      <c r="AN204" s="9">
        <v>132</v>
      </c>
      <c r="AO204" s="9">
        <v>7540</v>
      </c>
      <c r="AP204" s="9">
        <v>4.8399999999999999E-2</v>
      </c>
      <c r="AQ204" s="9">
        <v>0.49070000000000003</v>
      </c>
      <c r="AR204" s="9">
        <v>0.49680000000000002</v>
      </c>
      <c r="AT204" s="6">
        <f t="shared" si="0"/>
        <v>73.054054054054049</v>
      </c>
      <c r="AU204" s="6">
        <f t="shared" si="1"/>
        <v>330.45454545454544</v>
      </c>
      <c r="AV204" s="6">
        <f t="shared" si="2"/>
        <v>159.13095238095238</v>
      </c>
      <c r="AW204" s="7">
        <f t="shared" si="3"/>
        <v>56.68</v>
      </c>
      <c r="AX204" s="6">
        <f t="shared" si="4"/>
        <v>75.896551724137936</v>
      </c>
      <c r="AY204" s="6">
        <f t="shared" si="5"/>
        <v>314.16666666666669</v>
      </c>
      <c r="BA204" s="6">
        <f>VLOOKUP(A204, ALL_AP_DATA!$A$2:$F$3600, 6, FALSE)</f>
        <v>496</v>
      </c>
      <c r="BB204" s="6">
        <f>VLOOKUP(A204, projmetadata!$A$2:$D$2036, 4, FALSE)</f>
        <v>29951</v>
      </c>
      <c r="BC204" s="6" t="e">
        <f t="array" aca="1" ref="BC204" ca="1">_xludf.IFS(I204&lt;&gt;0, F204/I204, P204&lt;&gt;0, M204/P204, W204&lt;&gt;0, T204/W204, AD204&lt;&gt;0, AA204/AD204, AK204&lt;&gt;0, AH204/AK204, AR204&lt;&gt;0, AO204/AR204, TRUE, 0)</f>
        <v>#NAME?</v>
      </c>
      <c r="BE204" s="6" t="e">
        <f t="shared" ca="1" si="19"/>
        <v>#NAME?</v>
      </c>
      <c r="BF204" s="6" t="e">
        <f t="shared" ca="1" si="20"/>
        <v>#NAME?</v>
      </c>
      <c r="BG204" s="6">
        <f t="shared" si="21"/>
        <v>0.5067276551701112</v>
      </c>
      <c r="BH204" s="6">
        <f>VLOOKUP(A204, ALL_AP_DATA!$A$2:$D$3600, 3, FALSE)</f>
        <v>152</v>
      </c>
      <c r="BI204" s="6">
        <f>VLOOKUP(A204, ALL_AP_DATA!$A$2:$E$3600, 5, FALSE)</f>
        <v>15177</v>
      </c>
      <c r="BJ204" s="6">
        <f t="shared" si="9"/>
        <v>30.598790322580644</v>
      </c>
      <c r="BK204" s="6">
        <f t="shared" si="22"/>
        <v>0.30645161290322581</v>
      </c>
    </row>
    <row r="205" spans="1:63" ht="15.75" customHeight="1" x14ac:dyDescent="0.25">
      <c r="A205" s="8" t="s">
        <v>1694</v>
      </c>
      <c r="B205" s="9" t="s">
        <v>1777</v>
      </c>
      <c r="C205" s="9">
        <v>2</v>
      </c>
      <c r="D205" s="9">
        <v>7</v>
      </c>
      <c r="E205" s="9">
        <v>5</v>
      </c>
      <c r="F205" s="9">
        <v>124</v>
      </c>
      <c r="G205" s="9">
        <v>5.2600000000000001E-2</v>
      </c>
      <c r="H205" s="9">
        <v>0.3125</v>
      </c>
      <c r="I205" s="9">
        <v>0.39240000000000003</v>
      </c>
      <c r="J205" s="8"/>
      <c r="K205" s="8"/>
      <c r="L205" s="8"/>
      <c r="M205" s="8"/>
      <c r="N205" s="8"/>
      <c r="O205" s="8"/>
      <c r="P205" s="8"/>
      <c r="Q205" s="9">
        <v>2</v>
      </c>
      <c r="R205" s="9">
        <v>4</v>
      </c>
      <c r="S205" s="9">
        <v>8</v>
      </c>
      <c r="T205" s="9">
        <v>154</v>
      </c>
      <c r="U205" s="9">
        <v>3.0099999999999998E-2</v>
      </c>
      <c r="V205" s="9">
        <v>0.5</v>
      </c>
      <c r="W205" s="9">
        <v>0.48730000000000001</v>
      </c>
      <c r="X205" s="9">
        <v>4</v>
      </c>
      <c r="Y205" s="9">
        <v>49</v>
      </c>
      <c r="Z205" s="9">
        <v>6</v>
      </c>
      <c r="AA205" s="9">
        <v>182</v>
      </c>
      <c r="AB205" s="9">
        <v>0.36840000000000001</v>
      </c>
      <c r="AC205" s="9">
        <v>0.375</v>
      </c>
      <c r="AD205" s="9">
        <v>0.57589999999999997</v>
      </c>
      <c r="AE205" s="9">
        <v>3</v>
      </c>
      <c r="AF205" s="9">
        <v>7</v>
      </c>
      <c r="AG205" s="9">
        <v>5</v>
      </c>
      <c r="AH205" s="9">
        <v>133</v>
      </c>
      <c r="AI205" s="9">
        <v>5.2600000000000001E-2</v>
      </c>
      <c r="AJ205" s="9">
        <v>0.3125</v>
      </c>
      <c r="AK205" s="9">
        <v>0.4209</v>
      </c>
      <c r="AL205" s="8"/>
      <c r="AM205" s="8"/>
      <c r="AN205" s="8"/>
      <c r="AO205" s="8"/>
      <c r="AP205" s="8"/>
      <c r="AQ205" s="8"/>
      <c r="AR205" s="8"/>
      <c r="AT205" s="6">
        <f t="shared" si="0"/>
        <v>17.714285714285715</v>
      </c>
      <c r="AU205" s="6" t="str">
        <f t="shared" si="1"/>
        <v/>
      </c>
      <c r="AV205" s="6">
        <f t="shared" si="2"/>
        <v>38.5</v>
      </c>
      <c r="AW205" s="7">
        <f t="shared" si="3"/>
        <v>3.7142857142857144</v>
      </c>
      <c r="AX205" s="6">
        <f t="shared" si="4"/>
        <v>19</v>
      </c>
      <c r="AY205" s="6" t="str">
        <f t="shared" si="5"/>
        <v/>
      </c>
      <c r="BA205" s="6">
        <f>VLOOKUP(A205, ALL_AP_DATA!$A$2:$F$3600, 6, FALSE)</f>
        <v>133</v>
      </c>
      <c r="BB205" s="6">
        <f>VLOOKUP(A205, projmetadata!$A$2:$D$2036, 4, FALSE)</f>
        <v>8928</v>
      </c>
      <c r="BC205" s="6" t="e">
        <f t="array" aca="1" ref="BC205" ca="1">_xludf.IFS(I205&lt;&gt;0, F205/I205, P205&lt;&gt;0, M205/P205, W205&lt;&gt;0, T205/W205, AD205&lt;&gt;0, AA205/AD205, AK205&lt;&gt;0, AH205/AK205, AR205&lt;&gt;0, AO205/AR205, TRUE, 0)</f>
        <v>#NAME?</v>
      </c>
      <c r="BE205" s="6" t="e">
        <f t="shared" ca="1" si="19"/>
        <v>#NAME?</v>
      </c>
      <c r="BF205" s="6" t="e">
        <f t="shared" ca="1" si="20"/>
        <v>#NAME?</v>
      </c>
      <c r="BG205" s="6">
        <f t="shared" si="21"/>
        <v>3.5394265232974911E-2</v>
      </c>
      <c r="BH205" s="6">
        <f>VLOOKUP(A205, ALL_AP_DATA!$A$2:$D$3600, 3, FALSE)</f>
        <v>51</v>
      </c>
      <c r="BI205" s="6">
        <f>VLOOKUP(A205, ALL_AP_DATA!$A$2:$E$3600, 5, FALSE)</f>
        <v>316</v>
      </c>
      <c r="BJ205" s="6">
        <f t="shared" si="9"/>
        <v>2.3759398496240602</v>
      </c>
      <c r="BK205" s="6">
        <f t="shared" si="22"/>
        <v>0.38345864661654133</v>
      </c>
    </row>
    <row r="206" spans="1:63" ht="15.75" customHeight="1" x14ac:dyDescent="0.25">
      <c r="A206" s="8" t="s">
        <v>1695</v>
      </c>
      <c r="B206" s="9" t="s">
        <v>1777</v>
      </c>
      <c r="C206" s="9">
        <v>2</v>
      </c>
      <c r="D206" s="9">
        <v>4</v>
      </c>
      <c r="E206" s="9">
        <v>8</v>
      </c>
      <c r="F206" s="9">
        <v>176</v>
      </c>
      <c r="G206" s="9">
        <v>1.2699999999999999E-2</v>
      </c>
      <c r="H206" s="9">
        <v>2.87E-2</v>
      </c>
      <c r="I206" s="9">
        <v>6.8999999999999999E-3</v>
      </c>
      <c r="J206" s="8"/>
      <c r="K206" s="8"/>
      <c r="L206" s="8"/>
      <c r="M206" s="8"/>
      <c r="N206" s="8"/>
      <c r="O206" s="8"/>
      <c r="P206" s="8"/>
      <c r="Q206" s="9">
        <v>19</v>
      </c>
      <c r="R206" s="9">
        <v>61</v>
      </c>
      <c r="S206" s="9">
        <v>174</v>
      </c>
      <c r="T206" s="9">
        <v>10750</v>
      </c>
      <c r="U206" s="9">
        <v>0.19370000000000001</v>
      </c>
      <c r="V206" s="9">
        <v>0.62370000000000003</v>
      </c>
      <c r="W206" s="9">
        <v>0.41930000000000001</v>
      </c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T206" s="6">
        <f t="shared" si="0"/>
        <v>44</v>
      </c>
      <c r="AU206" s="6" t="str">
        <f t="shared" si="1"/>
        <v/>
      </c>
      <c r="AV206" s="6">
        <f t="shared" si="2"/>
        <v>176.2295081967213</v>
      </c>
      <c r="AW206" s="7" t="str">
        <f t="shared" si="3"/>
        <v/>
      </c>
      <c r="AX206" s="6" t="str">
        <f t="shared" si="4"/>
        <v/>
      </c>
      <c r="AY206" s="6" t="str">
        <f t="shared" si="5"/>
        <v/>
      </c>
      <c r="BA206" s="6">
        <f>VLOOKUP(A206, ALL_AP_DATA!$A$2:$F$3600, 6, FALSE)</f>
        <v>315</v>
      </c>
      <c r="BB206" s="6">
        <f>VLOOKUP(A206, projmetadata!$A$2:$D$2036, 4, FALSE)</f>
        <v>73246</v>
      </c>
      <c r="BC206" s="6" t="e">
        <f t="array" aca="1" ref="BC206" ca="1">_xludf.IFS(I206&lt;&gt;0, F206/I206, P206&lt;&gt;0, M206/P206, W206&lt;&gt;0, T206/W206, AD206&lt;&gt;0, AA206/AD206, AK206&lt;&gt;0, AH206/AK206, AR206&lt;&gt;0, AO206/AR206, TRUE, 0)</f>
        <v>#NAME?</v>
      </c>
      <c r="BE206" s="6" t="e">
        <f t="shared" ca="1" si="19"/>
        <v>#NAME?</v>
      </c>
      <c r="BF206" s="6" t="e">
        <f t="shared" ca="1" si="20"/>
        <v>#NAME?</v>
      </c>
      <c r="BG206" s="6">
        <f t="shared" si="21"/>
        <v>0.35003959260573958</v>
      </c>
      <c r="BH206" s="6">
        <f>VLOOKUP(A206, ALL_AP_DATA!$A$2:$D$3600, 3, FALSE)</f>
        <v>63</v>
      </c>
      <c r="BI206" s="6">
        <f>VLOOKUP(A206, ALL_AP_DATA!$A$2:$E$3600, 5, FALSE)</f>
        <v>25639</v>
      </c>
      <c r="BJ206" s="6">
        <f t="shared" si="9"/>
        <v>81.393650793650792</v>
      </c>
      <c r="BK206" s="6">
        <f t="shared" si="22"/>
        <v>0.2</v>
      </c>
    </row>
    <row r="207" spans="1:63" ht="15.75" customHeight="1" x14ac:dyDescent="0.25">
      <c r="A207" s="8" t="s">
        <v>1696</v>
      </c>
      <c r="B207" s="9" t="s">
        <v>1777</v>
      </c>
      <c r="C207" s="9">
        <v>7</v>
      </c>
      <c r="D207" s="9">
        <v>19</v>
      </c>
      <c r="E207" s="9">
        <v>76</v>
      </c>
      <c r="F207" s="9">
        <v>2837</v>
      </c>
      <c r="G207" s="9">
        <v>1.38E-2</v>
      </c>
      <c r="H207" s="9">
        <v>0.13189999999999999</v>
      </c>
      <c r="I207" s="9">
        <v>8.1299999999999997E-2</v>
      </c>
      <c r="J207" s="8"/>
      <c r="K207" s="8"/>
      <c r="L207" s="8"/>
      <c r="M207" s="8"/>
      <c r="N207" s="8"/>
      <c r="O207" s="8"/>
      <c r="P207" s="8"/>
      <c r="Q207" s="9">
        <v>33</v>
      </c>
      <c r="R207" s="9">
        <v>116</v>
      </c>
      <c r="S207" s="9">
        <v>424</v>
      </c>
      <c r="T207" s="9">
        <v>17182</v>
      </c>
      <c r="U207" s="9">
        <v>8.4000000000000005E-2</v>
      </c>
      <c r="V207" s="9">
        <v>0.73609999999999998</v>
      </c>
      <c r="W207" s="9">
        <v>0.49230000000000002</v>
      </c>
      <c r="X207" s="8"/>
      <c r="Y207" s="8"/>
      <c r="Z207" s="8"/>
      <c r="AA207" s="8"/>
      <c r="AB207" s="8"/>
      <c r="AC207" s="8"/>
      <c r="AD207" s="8"/>
      <c r="AE207" s="9">
        <v>3</v>
      </c>
      <c r="AF207" s="9">
        <v>13</v>
      </c>
      <c r="AG207" s="9">
        <v>33</v>
      </c>
      <c r="AH207" s="9">
        <v>688</v>
      </c>
      <c r="AI207" s="9">
        <v>9.4000000000000004E-3</v>
      </c>
      <c r="AJ207" s="9">
        <v>5.7299999999999997E-2</v>
      </c>
      <c r="AK207" s="9">
        <v>1.9699999999999999E-2</v>
      </c>
      <c r="AL207" s="8"/>
      <c r="AM207" s="8"/>
      <c r="AN207" s="8"/>
      <c r="AO207" s="8"/>
      <c r="AP207" s="8"/>
      <c r="AQ207" s="8"/>
      <c r="AR207" s="8"/>
      <c r="AT207" s="6">
        <f t="shared" si="0"/>
        <v>149.31578947368422</v>
      </c>
      <c r="AU207" s="6" t="str">
        <f t="shared" si="1"/>
        <v/>
      </c>
      <c r="AV207" s="6">
        <f t="shared" si="2"/>
        <v>148.12068965517241</v>
      </c>
      <c r="AW207" s="7" t="str">
        <f t="shared" si="3"/>
        <v/>
      </c>
      <c r="AX207" s="6">
        <f t="shared" si="4"/>
        <v>52.92307692307692</v>
      </c>
      <c r="AY207" s="6" t="str">
        <f t="shared" si="5"/>
        <v/>
      </c>
      <c r="BA207" s="6">
        <f>VLOOKUP(A207, ALL_AP_DATA!$A$2:$F$3600, 6, FALSE)</f>
        <v>1381</v>
      </c>
      <c r="BB207" s="6">
        <f>VLOOKUP(A207, projmetadata!$A$2:$D$2036, 4, FALSE)</f>
        <v>22303</v>
      </c>
      <c r="BC207" s="6" t="e">
        <f t="array" aca="1" ref="BC207" ca="1">_xludf.IFS(I207&lt;&gt;0, F207/I207, P207&lt;&gt;0, M207/P207, W207&lt;&gt;0, T207/W207, AD207&lt;&gt;0, AA207/AD207, AK207&lt;&gt;0, AH207/AK207, AR207&lt;&gt;0, AO207/AR207, TRUE, 0)</f>
        <v>#NAME?</v>
      </c>
      <c r="BE207" s="6" t="e">
        <f t="shared" ca="1" si="19"/>
        <v>#NAME?</v>
      </c>
      <c r="BF207" s="6" t="e">
        <f t="shared" ca="1" si="20"/>
        <v>#NAME?</v>
      </c>
      <c r="BG207" s="6">
        <f t="shared" si="21"/>
        <v>1.5647222346769494</v>
      </c>
      <c r="BH207" s="6">
        <f>VLOOKUP(A207, ALL_AP_DATA!$A$2:$D$3600, 3, FALSE)</f>
        <v>137</v>
      </c>
      <c r="BI207" s="6">
        <f>VLOOKUP(A207, ALL_AP_DATA!$A$2:$E$3600, 5, FALSE)</f>
        <v>34898</v>
      </c>
      <c r="BJ207" s="6">
        <f t="shared" si="9"/>
        <v>25.27009413468501</v>
      </c>
      <c r="BK207" s="6">
        <f t="shared" si="22"/>
        <v>9.9203475742215788E-2</v>
      </c>
    </row>
    <row r="208" spans="1:63" ht="15.75" customHeight="1" x14ac:dyDescent="0.25">
      <c r="A208" s="8" t="s">
        <v>1697</v>
      </c>
      <c r="B208" s="9" t="s">
        <v>1777</v>
      </c>
      <c r="C208" s="9">
        <v>13</v>
      </c>
      <c r="D208" s="9">
        <v>36</v>
      </c>
      <c r="E208" s="9">
        <v>217</v>
      </c>
      <c r="F208" s="9">
        <v>4521</v>
      </c>
      <c r="G208" s="9">
        <v>1.18E-2</v>
      </c>
      <c r="H208" s="9">
        <v>0.18970000000000001</v>
      </c>
      <c r="I208" s="9">
        <v>6.93E-2</v>
      </c>
      <c r="J208" s="8"/>
      <c r="K208" s="8"/>
      <c r="L208" s="8"/>
      <c r="M208" s="8"/>
      <c r="N208" s="8"/>
      <c r="O208" s="8"/>
      <c r="P208" s="8"/>
      <c r="Q208" s="9">
        <v>64</v>
      </c>
      <c r="R208" s="9">
        <v>446</v>
      </c>
      <c r="S208" s="9">
        <v>1033</v>
      </c>
      <c r="T208" s="9">
        <v>53613</v>
      </c>
      <c r="U208" s="9">
        <v>0.1459</v>
      </c>
      <c r="V208" s="9">
        <v>0.90300000000000002</v>
      </c>
      <c r="W208" s="9">
        <v>0.82179999999999997</v>
      </c>
      <c r="X208" s="9">
        <v>1</v>
      </c>
      <c r="Y208" s="9">
        <v>3</v>
      </c>
      <c r="Z208" s="9">
        <v>1</v>
      </c>
      <c r="AA208" s="9">
        <v>12</v>
      </c>
      <c r="AB208" s="9">
        <v>1E-3</v>
      </c>
      <c r="AC208" s="9">
        <v>8.9999999999999998E-4</v>
      </c>
      <c r="AD208" s="9">
        <v>2.0000000000000001E-4</v>
      </c>
      <c r="AE208" s="9">
        <v>5</v>
      </c>
      <c r="AF208" s="9">
        <v>24</v>
      </c>
      <c r="AG208" s="9">
        <v>72</v>
      </c>
      <c r="AH208" s="9">
        <v>2447</v>
      </c>
      <c r="AI208" s="9">
        <v>7.9000000000000008E-3</v>
      </c>
      <c r="AJ208" s="9">
        <v>6.2899999999999998E-2</v>
      </c>
      <c r="AK208" s="9">
        <v>3.7499999999999999E-2</v>
      </c>
      <c r="AL208" s="8"/>
      <c r="AM208" s="8"/>
      <c r="AN208" s="8"/>
      <c r="AO208" s="8"/>
      <c r="AP208" s="8"/>
      <c r="AQ208" s="8"/>
      <c r="AR208" s="8"/>
      <c r="AT208" s="6">
        <f t="shared" si="0"/>
        <v>125.58333333333333</v>
      </c>
      <c r="AU208" s="6" t="str">
        <f t="shared" si="1"/>
        <v/>
      </c>
      <c r="AV208" s="6">
        <f t="shared" si="2"/>
        <v>120.2085201793722</v>
      </c>
      <c r="AW208" s="7">
        <f t="shared" si="3"/>
        <v>4</v>
      </c>
      <c r="AX208" s="6">
        <f t="shared" si="4"/>
        <v>101.95833333333333</v>
      </c>
      <c r="AY208" s="6" t="str">
        <f t="shared" si="5"/>
        <v/>
      </c>
      <c r="BA208" s="6">
        <f>VLOOKUP(A208, ALL_AP_DATA!$A$2:$F$3600, 6, FALSE)</f>
        <v>3057</v>
      </c>
      <c r="BB208" s="6">
        <f>VLOOKUP(A208, projmetadata!$A$2:$D$2036, 4, FALSE)</f>
        <v>53618</v>
      </c>
      <c r="BC208" s="6" t="e">
        <f t="array" aca="1" ref="BC208" ca="1">_xludf.IFS(I208&lt;&gt;0, F208/I208, P208&lt;&gt;0, M208/P208, W208&lt;&gt;0, T208/W208, AD208&lt;&gt;0, AA208/AD208, AK208&lt;&gt;0, AH208/AK208, AR208&lt;&gt;0, AO208/AR208, TRUE, 0)</f>
        <v>#NAME?</v>
      </c>
      <c r="BE208" s="6" t="e">
        <f t="shared" ca="1" si="19"/>
        <v>#NAME?</v>
      </c>
      <c r="BF208" s="6" t="e">
        <f t="shared" ca="1" si="20"/>
        <v>#NAME?</v>
      </c>
      <c r="BG208" s="6">
        <f t="shared" si="21"/>
        <v>1.216699615800664</v>
      </c>
      <c r="BH208" s="6">
        <f>VLOOKUP(A208, ALL_AP_DATA!$A$2:$D$3600, 3, FALSE)</f>
        <v>477</v>
      </c>
      <c r="BI208" s="6">
        <f>VLOOKUP(A208, ALL_AP_DATA!$A$2:$E$3600, 5, FALSE)</f>
        <v>65237</v>
      </c>
      <c r="BJ208" s="6">
        <f t="shared" si="9"/>
        <v>21.340202813215569</v>
      </c>
      <c r="BK208" s="6">
        <f t="shared" si="22"/>
        <v>0.15603532875368009</v>
      </c>
    </row>
    <row r="209" spans="1:63" ht="15.75" customHeight="1" x14ac:dyDescent="0.25">
      <c r="A209" s="8" t="s">
        <v>1698</v>
      </c>
      <c r="B209" s="9" t="s">
        <v>1777</v>
      </c>
      <c r="C209" s="9">
        <v>9</v>
      </c>
      <c r="D209" s="9">
        <v>32</v>
      </c>
      <c r="E209" s="9">
        <v>122</v>
      </c>
      <c r="F209" s="9">
        <v>4492</v>
      </c>
      <c r="G209" s="9">
        <v>5.8999999999999997E-2</v>
      </c>
      <c r="H209" s="9">
        <v>0.13150000000000001</v>
      </c>
      <c r="I209" s="9">
        <v>3.6799999999999999E-2</v>
      </c>
      <c r="J209" s="8"/>
      <c r="K209" s="8"/>
      <c r="L209" s="8"/>
      <c r="M209" s="8"/>
      <c r="N209" s="8"/>
      <c r="O209" s="8"/>
      <c r="P209" s="8"/>
      <c r="Q209" s="9">
        <v>47</v>
      </c>
      <c r="R209" s="9">
        <v>254</v>
      </c>
      <c r="S209" s="9">
        <v>879</v>
      </c>
      <c r="T209" s="9">
        <v>88649</v>
      </c>
      <c r="U209" s="9">
        <v>0.46860000000000002</v>
      </c>
      <c r="V209" s="9">
        <v>0.94720000000000004</v>
      </c>
      <c r="W209" s="9">
        <v>0.72650000000000003</v>
      </c>
      <c r="X209" s="8"/>
      <c r="Y209" s="8"/>
      <c r="Z209" s="8"/>
      <c r="AA209" s="8"/>
      <c r="AB209" s="8"/>
      <c r="AC209" s="8"/>
      <c r="AD209" s="8"/>
      <c r="AE209" s="9">
        <v>7</v>
      </c>
      <c r="AF209" s="9">
        <v>23</v>
      </c>
      <c r="AG209" s="9">
        <v>146</v>
      </c>
      <c r="AH209" s="9">
        <v>6013</v>
      </c>
      <c r="AI209" s="9">
        <v>4.24E-2</v>
      </c>
      <c r="AJ209" s="9">
        <v>0.1573</v>
      </c>
      <c r="AK209" s="9">
        <v>4.9299999999999997E-2</v>
      </c>
      <c r="AL209" s="8"/>
      <c r="AM209" s="8"/>
      <c r="AN209" s="8"/>
      <c r="AO209" s="8"/>
      <c r="AP209" s="8"/>
      <c r="AQ209" s="8"/>
      <c r="AR209" s="8"/>
      <c r="AT209" s="6">
        <f t="shared" si="0"/>
        <v>140.375</v>
      </c>
      <c r="AU209" s="6" t="str">
        <f t="shared" si="1"/>
        <v/>
      </c>
      <c r="AV209" s="6">
        <f t="shared" si="2"/>
        <v>349.01181102362204</v>
      </c>
      <c r="AW209" s="7" t="str">
        <f t="shared" si="3"/>
        <v/>
      </c>
      <c r="AX209" s="6">
        <f t="shared" si="4"/>
        <v>261.43478260869563</v>
      </c>
      <c r="AY209" s="6" t="str">
        <f t="shared" si="5"/>
        <v/>
      </c>
      <c r="BA209" s="6">
        <f>VLOOKUP(A209, ALL_AP_DATA!$A$2:$F$3600, 6, FALSE)</f>
        <v>542</v>
      </c>
      <c r="BB209" s="6">
        <f>VLOOKUP(A209, projmetadata!$A$2:$D$2036, 4, FALSE)</f>
        <v>34323</v>
      </c>
      <c r="BC209" s="6" t="e">
        <f t="array" aca="1" ref="BC209" ca="1">_xludf.IFS(I209&lt;&gt;0, F209/I209, P209&lt;&gt;0, M209/P209, W209&lt;&gt;0, T209/W209, AD209&lt;&gt;0, AA209/AD209, AK209&lt;&gt;0, AH209/AK209, AR209&lt;&gt;0, AO209/AR209, TRUE, 0)</f>
        <v>#NAME?</v>
      </c>
      <c r="BE209" s="6" t="e">
        <f t="shared" ca="1" si="19"/>
        <v>#NAME?</v>
      </c>
      <c r="BF209" s="6" t="e">
        <f t="shared" ca="1" si="20"/>
        <v>#NAME?</v>
      </c>
      <c r="BG209" s="6">
        <f t="shared" si="21"/>
        <v>3.5553418990181509</v>
      </c>
      <c r="BH209" s="6">
        <f>VLOOKUP(A209, ALL_AP_DATA!$A$2:$D$3600, 3, FALSE)</f>
        <v>276</v>
      </c>
      <c r="BI209" s="6">
        <f>VLOOKUP(A209, ALL_AP_DATA!$A$2:$E$3600, 5, FALSE)</f>
        <v>122030</v>
      </c>
      <c r="BJ209" s="6">
        <f t="shared" si="9"/>
        <v>225.14760147601476</v>
      </c>
      <c r="BK209" s="6">
        <f t="shared" si="22"/>
        <v>0.5092250922509225</v>
      </c>
    </row>
    <row r="210" spans="1:63" ht="15.75" customHeight="1" x14ac:dyDescent="0.25">
      <c r="A210" s="8" t="s">
        <v>1699</v>
      </c>
      <c r="B210" s="9" t="s">
        <v>1777</v>
      </c>
      <c r="C210" s="9">
        <v>1</v>
      </c>
      <c r="D210" s="9">
        <v>5</v>
      </c>
      <c r="E210" s="9">
        <v>2</v>
      </c>
      <c r="F210" s="9">
        <v>371</v>
      </c>
      <c r="G210" s="9">
        <v>2.75E-2</v>
      </c>
      <c r="H210" s="9">
        <v>1.6E-2</v>
      </c>
      <c r="I210" s="9">
        <v>4.0899999999999999E-2</v>
      </c>
      <c r="J210" s="8"/>
      <c r="K210" s="8"/>
      <c r="L210" s="8"/>
      <c r="M210" s="8"/>
      <c r="N210" s="8"/>
      <c r="O210" s="8"/>
      <c r="P210" s="8"/>
      <c r="Q210" s="9">
        <v>9</v>
      </c>
      <c r="R210" s="9">
        <v>30</v>
      </c>
      <c r="S210" s="9">
        <v>83</v>
      </c>
      <c r="T210" s="9">
        <v>6317</v>
      </c>
      <c r="U210" s="9">
        <v>0.1648</v>
      </c>
      <c r="V210" s="9">
        <v>0.66400000000000003</v>
      </c>
      <c r="W210" s="9">
        <v>0.69699999999999995</v>
      </c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T210" s="6">
        <f t="shared" si="0"/>
        <v>74.2</v>
      </c>
      <c r="AU210" s="6" t="str">
        <f t="shared" si="1"/>
        <v/>
      </c>
      <c r="AV210" s="6">
        <f t="shared" si="2"/>
        <v>210.56666666666666</v>
      </c>
      <c r="AW210" s="7" t="str">
        <f t="shared" si="3"/>
        <v/>
      </c>
      <c r="AX210" s="6" t="str">
        <f t="shared" si="4"/>
        <v/>
      </c>
      <c r="AY210" s="6" t="str">
        <f t="shared" si="5"/>
        <v/>
      </c>
      <c r="BA210" s="6">
        <f>VLOOKUP(A210, ALL_AP_DATA!$A$2:$F$3600, 6, FALSE)</f>
        <v>182</v>
      </c>
      <c r="BB210" s="6">
        <f>VLOOKUP(A210, projmetadata!$A$2:$D$2036, 4, FALSE)</f>
        <v>10940</v>
      </c>
      <c r="BC210" s="6" t="e">
        <f t="array" aca="1" ref="BC210" ca="1">_xludf.IFS(I210&lt;&gt;0, F210/I210, P210&lt;&gt;0, M210/P210, W210&lt;&gt;0, T210/W210, AD210&lt;&gt;0, AA210/AD210, AK210&lt;&gt;0, AH210/AK210, AR210&lt;&gt;0, AO210/AR210, TRUE, 0)</f>
        <v>#NAME?</v>
      </c>
      <c r="BE210" s="6" t="e">
        <f t="shared" ca="1" si="19"/>
        <v>#NAME?</v>
      </c>
      <c r="BF210" s="6" t="e">
        <f t="shared" ca="1" si="20"/>
        <v>#NAME?</v>
      </c>
      <c r="BG210" s="6">
        <f t="shared" si="21"/>
        <v>0.82842778793418648</v>
      </c>
      <c r="BH210" s="6">
        <f>VLOOKUP(A210, ALL_AP_DATA!$A$2:$D$3600, 3, FALSE)</f>
        <v>35</v>
      </c>
      <c r="BI210" s="6">
        <f>VLOOKUP(A210, ALL_AP_DATA!$A$2:$E$3600, 5, FALSE)</f>
        <v>9063</v>
      </c>
      <c r="BJ210" s="6">
        <f t="shared" si="9"/>
        <v>49.796703296703299</v>
      </c>
      <c r="BK210" s="6">
        <f t="shared" si="22"/>
        <v>0.19230769230769232</v>
      </c>
    </row>
    <row r="211" spans="1:63" ht="15.75" customHeight="1" x14ac:dyDescent="0.25">
      <c r="A211" s="8" t="s">
        <v>1700</v>
      </c>
      <c r="B211" s="9" t="s">
        <v>1777</v>
      </c>
      <c r="C211" s="9">
        <v>5</v>
      </c>
      <c r="D211" s="9">
        <v>289</v>
      </c>
      <c r="E211" s="9">
        <v>0</v>
      </c>
      <c r="F211" s="9">
        <v>0</v>
      </c>
      <c r="G211" s="9">
        <v>0.19739999999999999</v>
      </c>
      <c r="H211" s="9">
        <v>0</v>
      </c>
      <c r="I211" s="9">
        <v>0</v>
      </c>
      <c r="J211" s="8"/>
      <c r="K211" s="8"/>
      <c r="L211" s="8"/>
      <c r="M211" s="8"/>
      <c r="N211" s="8"/>
      <c r="O211" s="8"/>
      <c r="P211" s="8"/>
      <c r="Q211" s="9">
        <v>42</v>
      </c>
      <c r="R211" s="9">
        <v>207</v>
      </c>
      <c r="S211" s="9">
        <v>235</v>
      </c>
      <c r="T211" s="9">
        <v>206542</v>
      </c>
      <c r="U211" s="9">
        <v>0.1414</v>
      </c>
      <c r="V211" s="9">
        <v>0.20699999999999999</v>
      </c>
      <c r="W211" s="9">
        <v>0.33</v>
      </c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T211" s="6">
        <f t="shared" si="0"/>
        <v>0</v>
      </c>
      <c r="AU211" s="6" t="str">
        <f t="shared" si="1"/>
        <v/>
      </c>
      <c r="AV211" s="6">
        <f t="shared" si="2"/>
        <v>997.78743961352654</v>
      </c>
      <c r="AW211" s="7" t="str">
        <f t="shared" si="3"/>
        <v/>
      </c>
      <c r="AX211" s="6" t="str">
        <f t="shared" si="4"/>
        <v/>
      </c>
      <c r="AY211" s="6" t="str">
        <f t="shared" si="5"/>
        <v/>
      </c>
      <c r="BA211" s="6">
        <f>VLOOKUP(A211, ALL_AP_DATA!$A$2:$F$3600, 6, FALSE)</f>
        <v>1464</v>
      </c>
      <c r="BB211" s="6">
        <f>VLOOKUP(A211, projmetadata!$A$2:$D$2036, 4, FALSE)</f>
        <v>35762</v>
      </c>
      <c r="BC211" s="6" t="e">
        <f t="array" aca="1" ref="BC211" ca="1">_xludf.IFS(I211&lt;&gt;0, F211/I211, P211&lt;&gt;0, M211/P211, W211&lt;&gt;0, T211/W211, AD211&lt;&gt;0, AA211/AD211, AK211&lt;&gt;0, AH211/AK211, AR211&lt;&gt;0, AO211/AR211, TRUE, 0)</f>
        <v>#NAME?</v>
      </c>
      <c r="BE211" s="6" t="e">
        <f t="shared" ca="1" si="19"/>
        <v>#NAME?</v>
      </c>
      <c r="BF211" s="6" t="e">
        <f t="shared" ca="1" si="20"/>
        <v>#NAME?</v>
      </c>
      <c r="BG211" s="6">
        <f t="shared" si="21"/>
        <v>17.502376824562386</v>
      </c>
      <c r="BH211" s="6">
        <f>VLOOKUP(A211, ALL_AP_DATA!$A$2:$D$3600, 3, FALSE)</f>
        <v>496</v>
      </c>
      <c r="BI211" s="6">
        <f>VLOOKUP(A211, ALL_AP_DATA!$A$2:$E$3600, 5, FALSE)</f>
        <v>625920</v>
      </c>
      <c r="BJ211" s="6">
        <f t="shared" si="9"/>
        <v>427.5409836065574</v>
      </c>
      <c r="BK211" s="6">
        <f t="shared" si="22"/>
        <v>0.33879781420765026</v>
      </c>
    </row>
    <row r="212" spans="1:63" ht="15.75" customHeight="1" x14ac:dyDescent="0.25">
      <c r="A212" s="8" t="s">
        <v>1701</v>
      </c>
      <c r="B212" s="9" t="s">
        <v>1777</v>
      </c>
      <c r="C212" s="9">
        <v>3</v>
      </c>
      <c r="D212" s="9">
        <v>31</v>
      </c>
      <c r="E212" s="9">
        <v>27</v>
      </c>
      <c r="F212" s="9">
        <v>432</v>
      </c>
      <c r="G212" s="9">
        <v>4.7899999999999998E-2</v>
      </c>
      <c r="H212" s="9">
        <v>0.2</v>
      </c>
      <c r="I212" s="9">
        <v>7.2800000000000004E-2</v>
      </c>
      <c r="J212" s="8"/>
      <c r="K212" s="8"/>
      <c r="L212" s="8"/>
      <c r="M212" s="8"/>
      <c r="N212" s="8"/>
      <c r="O212" s="8"/>
      <c r="P212" s="8"/>
      <c r="Q212" s="9">
        <v>14</v>
      </c>
      <c r="R212" s="9">
        <v>49</v>
      </c>
      <c r="S212" s="9">
        <v>78</v>
      </c>
      <c r="T212" s="9">
        <v>3095</v>
      </c>
      <c r="U212" s="9">
        <v>7.5700000000000003E-2</v>
      </c>
      <c r="V212" s="9">
        <v>0.57779999999999998</v>
      </c>
      <c r="W212" s="9">
        <v>0.52180000000000004</v>
      </c>
      <c r="X212" s="8"/>
      <c r="Y212" s="8"/>
      <c r="Z212" s="8"/>
      <c r="AA212" s="8"/>
      <c r="AB212" s="8"/>
      <c r="AC212" s="8"/>
      <c r="AD212" s="8"/>
      <c r="AE212" s="9">
        <v>12</v>
      </c>
      <c r="AF212" s="9">
        <v>24</v>
      </c>
      <c r="AG212" s="9">
        <v>25</v>
      </c>
      <c r="AH212" s="9">
        <v>325</v>
      </c>
      <c r="AI212" s="9">
        <v>3.7100000000000001E-2</v>
      </c>
      <c r="AJ212" s="9">
        <v>0.1852</v>
      </c>
      <c r="AK212" s="9">
        <v>5.4800000000000001E-2</v>
      </c>
      <c r="AL212" s="8"/>
      <c r="AM212" s="8"/>
      <c r="AN212" s="8"/>
      <c r="AO212" s="8"/>
      <c r="AP212" s="8"/>
      <c r="AQ212" s="8"/>
      <c r="AR212" s="8"/>
      <c r="AT212" s="6">
        <f t="shared" si="0"/>
        <v>13.935483870967742</v>
      </c>
      <c r="AU212" s="6" t="str">
        <f t="shared" si="1"/>
        <v/>
      </c>
      <c r="AV212" s="6">
        <f t="shared" si="2"/>
        <v>63.163265306122447</v>
      </c>
      <c r="AW212" s="7" t="str">
        <f t="shared" si="3"/>
        <v/>
      </c>
      <c r="AX212" s="6">
        <f t="shared" si="4"/>
        <v>13.541666666666666</v>
      </c>
      <c r="AY212" s="6" t="str">
        <f t="shared" si="5"/>
        <v/>
      </c>
      <c r="BA212" s="6">
        <f>VLOOKUP(A212, ALL_AP_DATA!$A$2:$F$3600, 6, FALSE)</f>
        <v>647</v>
      </c>
      <c r="BB212" s="6">
        <f>VLOOKUP(A212, projmetadata!$A$2:$D$2036, 4, FALSE)</f>
        <v>50063</v>
      </c>
      <c r="BC212" s="6" t="e">
        <f t="array" aca="1" ref="BC212" ca="1">_xludf.IFS(I212&lt;&gt;0, F212/I212, P212&lt;&gt;0, M212/P212, W212&lt;&gt;0, T212/W212, AD212&lt;&gt;0, AA212/AD212, AK212&lt;&gt;0, AH212/AK212, AR212&lt;&gt;0, AO212/AR212, TRUE, 0)</f>
        <v>#NAME?</v>
      </c>
      <c r="BE212" s="6" t="e">
        <f t="shared" ca="1" si="19"/>
        <v>#NAME?</v>
      </c>
      <c r="BF212" s="6" t="e">
        <f t="shared" ca="1" si="20"/>
        <v>#NAME?</v>
      </c>
      <c r="BG212" s="6">
        <f t="shared" si="21"/>
        <v>0.11847072688412601</v>
      </c>
      <c r="BH212" s="6">
        <f>VLOOKUP(A212, ALL_AP_DATA!$A$2:$D$3600, 3, FALSE)</f>
        <v>82</v>
      </c>
      <c r="BI212" s="6">
        <f>VLOOKUP(A212, ALL_AP_DATA!$A$2:$E$3600, 5, FALSE)</f>
        <v>5931</v>
      </c>
      <c r="BJ212" s="6">
        <f t="shared" si="9"/>
        <v>9.1669242658423489</v>
      </c>
      <c r="BK212" s="6">
        <f t="shared" si="22"/>
        <v>0.12673879443585781</v>
      </c>
    </row>
    <row r="213" spans="1:63" ht="15.75" customHeight="1" x14ac:dyDescent="0.25">
      <c r="A213" s="8" t="s">
        <v>1702</v>
      </c>
      <c r="B213" s="9" t="s">
        <v>1777</v>
      </c>
      <c r="C213" s="9">
        <v>2</v>
      </c>
      <c r="D213" s="9">
        <v>4</v>
      </c>
      <c r="E213" s="9">
        <v>52</v>
      </c>
      <c r="F213" s="9">
        <v>1434</v>
      </c>
      <c r="G213" s="9">
        <v>2.9899999999999999E-2</v>
      </c>
      <c r="H213" s="9">
        <v>0.23530000000000001</v>
      </c>
      <c r="I213" s="9">
        <v>0.1244</v>
      </c>
      <c r="J213" s="8"/>
      <c r="K213" s="8"/>
      <c r="L213" s="8"/>
      <c r="M213" s="8"/>
      <c r="N213" s="8"/>
      <c r="O213" s="8"/>
      <c r="P213" s="8"/>
      <c r="Q213" s="9">
        <v>7</v>
      </c>
      <c r="R213" s="9">
        <v>30</v>
      </c>
      <c r="S213" s="9">
        <v>167</v>
      </c>
      <c r="T213" s="9">
        <v>7879</v>
      </c>
      <c r="U213" s="9">
        <v>0.22389999999999999</v>
      </c>
      <c r="V213" s="9">
        <v>0.75570000000000004</v>
      </c>
      <c r="W213" s="9">
        <v>0.68359999999999999</v>
      </c>
      <c r="X213" s="8"/>
      <c r="Y213" s="8"/>
      <c r="Z213" s="8"/>
      <c r="AA213" s="8"/>
      <c r="AB213" s="8"/>
      <c r="AC213" s="8"/>
      <c r="AD213" s="8"/>
      <c r="AE213" s="9">
        <v>2</v>
      </c>
      <c r="AF213" s="9">
        <v>7</v>
      </c>
      <c r="AG213" s="9">
        <v>58</v>
      </c>
      <c r="AH213" s="9">
        <v>1105</v>
      </c>
      <c r="AI213" s="9">
        <v>5.2200000000000003E-2</v>
      </c>
      <c r="AJ213" s="9">
        <v>0.26240000000000002</v>
      </c>
      <c r="AK213" s="9">
        <v>9.5899999999999999E-2</v>
      </c>
      <c r="AL213" s="8"/>
      <c r="AM213" s="8"/>
      <c r="AN213" s="8"/>
      <c r="AO213" s="8"/>
      <c r="AP213" s="8"/>
      <c r="AQ213" s="8"/>
      <c r="AR213" s="8"/>
      <c r="AT213" s="6">
        <f t="shared" si="0"/>
        <v>358.5</v>
      </c>
      <c r="AU213" s="6" t="str">
        <f t="shared" si="1"/>
        <v/>
      </c>
      <c r="AV213" s="6">
        <f t="shared" si="2"/>
        <v>262.63333333333333</v>
      </c>
      <c r="AW213" s="7" t="str">
        <f t="shared" si="3"/>
        <v/>
      </c>
      <c r="AX213" s="6">
        <f t="shared" si="4"/>
        <v>157.85714285714286</v>
      </c>
      <c r="AY213" s="6" t="str">
        <f t="shared" si="5"/>
        <v/>
      </c>
      <c r="BA213" s="6">
        <f>VLOOKUP(A213, ALL_AP_DATA!$A$2:$F$3600, 6, FALSE)</f>
        <v>134</v>
      </c>
      <c r="BB213" s="6">
        <f>VLOOKUP(A213, projmetadata!$A$2:$D$2036, 4, FALSE)</f>
        <v>15463</v>
      </c>
      <c r="BC213" s="6" t="e">
        <f t="array" aca="1" ref="BC213" ca="1">_xludf.IFS(I213&lt;&gt;0, F213/I213, P213&lt;&gt;0, M213/P213, W213&lt;&gt;0, T213/W213, AD213&lt;&gt;0, AA213/AD213, AK213&lt;&gt;0, AH213/AK213, AR213&lt;&gt;0, AO213/AR213, TRUE, 0)</f>
        <v>#NAME?</v>
      </c>
      <c r="BE213" s="6" t="e">
        <f t="shared" ca="1" si="19"/>
        <v>#NAME?</v>
      </c>
      <c r="BF213" s="6" t="e">
        <f t="shared" ca="1" si="20"/>
        <v>#NAME?</v>
      </c>
      <c r="BG213" s="6">
        <f t="shared" si="21"/>
        <v>0.74532755610166201</v>
      </c>
      <c r="BH213" s="6">
        <f>VLOOKUP(A213, ALL_AP_DATA!$A$2:$D$3600, 3, FALSE)</f>
        <v>37</v>
      </c>
      <c r="BI213" s="6">
        <f>VLOOKUP(A213, ALL_AP_DATA!$A$2:$E$3600, 5, FALSE)</f>
        <v>11525</v>
      </c>
      <c r="BJ213" s="6">
        <f t="shared" si="9"/>
        <v>86.007462686567166</v>
      </c>
      <c r="BK213" s="6">
        <f t="shared" si="22"/>
        <v>0.27611940298507465</v>
      </c>
    </row>
    <row r="214" spans="1:63" ht="15.75" customHeight="1" x14ac:dyDescent="0.25">
      <c r="A214" s="8" t="s">
        <v>1703</v>
      </c>
      <c r="B214" s="9" t="s">
        <v>1777</v>
      </c>
      <c r="C214" s="9">
        <v>3</v>
      </c>
      <c r="D214" s="9">
        <v>6</v>
      </c>
      <c r="E214" s="9">
        <v>0</v>
      </c>
      <c r="F214" s="9">
        <v>0</v>
      </c>
      <c r="G214" s="9">
        <v>5.1299999999999998E-2</v>
      </c>
      <c r="H214" s="9">
        <v>0</v>
      </c>
      <c r="I214" s="9">
        <v>0</v>
      </c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9">
        <v>1</v>
      </c>
      <c r="AF214" s="9">
        <v>2</v>
      </c>
      <c r="AG214" s="9">
        <v>0</v>
      </c>
      <c r="AH214" s="9">
        <v>0</v>
      </c>
      <c r="AI214" s="9">
        <v>1.7100000000000001E-2</v>
      </c>
      <c r="AJ214" s="9">
        <v>0</v>
      </c>
      <c r="AK214" s="9">
        <v>0</v>
      </c>
      <c r="AL214" s="8"/>
      <c r="AM214" s="8"/>
      <c r="AN214" s="8"/>
      <c r="AO214" s="8"/>
      <c r="AP214" s="8"/>
      <c r="AQ214" s="8"/>
      <c r="AR214" s="8"/>
      <c r="AT214" s="6">
        <f t="shared" si="0"/>
        <v>0</v>
      </c>
      <c r="AU214" s="6" t="str">
        <f t="shared" si="1"/>
        <v/>
      </c>
      <c r="AV214" s="6" t="str">
        <f t="shared" si="2"/>
        <v/>
      </c>
      <c r="AW214" s="7" t="str">
        <f t="shared" si="3"/>
        <v/>
      </c>
      <c r="AX214" s="6">
        <f t="shared" si="4"/>
        <v>0</v>
      </c>
      <c r="AY214" s="6" t="str">
        <f t="shared" si="5"/>
        <v/>
      </c>
      <c r="BA214" s="6">
        <f>VLOOKUP(A214, ALL_AP_DATA!$A$2:$F$3600, 6, FALSE)</f>
        <v>117</v>
      </c>
      <c r="BB214" s="6">
        <f>VLOOKUP(A214, projmetadata!$A$2:$D$2036, 4, FALSE)</f>
        <v>11736</v>
      </c>
      <c r="BC214" s="6" t="e">
        <f t="array" aca="1" ref="BC214" ca="1">_xludf.IFS(I214&lt;&gt;0, F214/I214, P214&lt;&gt;0, M214/P214, W214&lt;&gt;0, T214/W214, AD214&lt;&gt;0, AA214/AD214, AK214&lt;&gt;0, AH214/AK214, AR214&lt;&gt;0, AO214/AR214, TRUE, 0)</f>
        <v>#NAME?</v>
      </c>
      <c r="BE214" s="6" t="e">
        <f t="shared" ca="1" si="19"/>
        <v>#NAME?</v>
      </c>
      <c r="BF214" s="6" t="e">
        <f t="shared" ca="1" si="20"/>
        <v>#NAME?</v>
      </c>
      <c r="BG214" s="6">
        <f t="shared" si="21"/>
        <v>4.132583503749148E-2</v>
      </c>
      <c r="BH214" s="6">
        <f>VLOOKUP(A214, ALL_AP_DATA!$A$2:$D$3600, 3, FALSE)</f>
        <v>6</v>
      </c>
      <c r="BI214" s="6">
        <f>VLOOKUP(A214, ALL_AP_DATA!$A$2:$E$3600, 5, FALSE)</f>
        <v>485</v>
      </c>
      <c r="BJ214" s="6">
        <f t="shared" si="9"/>
        <v>4.1452991452991457</v>
      </c>
      <c r="BK214" s="6">
        <f t="shared" si="22"/>
        <v>5.128205128205128E-2</v>
      </c>
    </row>
    <row r="215" spans="1:63" ht="15.75" customHeight="1" x14ac:dyDescent="0.25">
      <c r="A215" s="8" t="s">
        <v>1704</v>
      </c>
      <c r="B215" s="9" t="s">
        <v>1777</v>
      </c>
      <c r="C215" s="9">
        <v>2</v>
      </c>
      <c r="D215" s="9">
        <v>29</v>
      </c>
      <c r="E215" s="9">
        <v>171</v>
      </c>
      <c r="F215" s="9">
        <v>4036</v>
      </c>
      <c r="G215" s="9">
        <v>5.9400000000000001E-2</v>
      </c>
      <c r="H215" s="9">
        <v>0.28789999999999999</v>
      </c>
      <c r="I215" s="9">
        <v>9.9099999999999994E-2</v>
      </c>
      <c r="J215" s="9">
        <v>5</v>
      </c>
      <c r="K215" s="9">
        <v>21</v>
      </c>
      <c r="L215" s="9">
        <v>155</v>
      </c>
      <c r="M215" s="9">
        <v>3818</v>
      </c>
      <c r="N215" s="9">
        <v>4.2999999999999997E-2</v>
      </c>
      <c r="O215" s="9">
        <v>0.26090000000000002</v>
      </c>
      <c r="P215" s="9">
        <v>9.3700000000000006E-2</v>
      </c>
      <c r="Q215" s="9">
        <v>30</v>
      </c>
      <c r="R215" s="9">
        <v>170</v>
      </c>
      <c r="S215" s="9">
        <v>550</v>
      </c>
      <c r="T215" s="9">
        <v>36704</v>
      </c>
      <c r="U215" s="9">
        <v>0.34839999999999999</v>
      </c>
      <c r="V215" s="9">
        <v>0.92589999999999995</v>
      </c>
      <c r="W215" s="9">
        <v>0.90100000000000002</v>
      </c>
      <c r="X215" s="9">
        <v>1</v>
      </c>
      <c r="Y215" s="9">
        <v>5</v>
      </c>
      <c r="Z215" s="9">
        <v>44</v>
      </c>
      <c r="AA215" s="9">
        <v>420</v>
      </c>
      <c r="AB215" s="9">
        <v>1.0200000000000001E-2</v>
      </c>
      <c r="AC215" s="9">
        <v>7.4099999999999999E-2</v>
      </c>
      <c r="AD215" s="9">
        <v>1.03E-2</v>
      </c>
      <c r="AE215" s="9">
        <v>2</v>
      </c>
      <c r="AF215" s="9">
        <v>13</v>
      </c>
      <c r="AG215" s="9">
        <v>124</v>
      </c>
      <c r="AH215" s="9">
        <v>3270</v>
      </c>
      <c r="AI215" s="9">
        <v>2.6599999999999999E-2</v>
      </c>
      <c r="AJ215" s="9">
        <v>0.20880000000000001</v>
      </c>
      <c r="AK215" s="9">
        <v>8.0299999999999996E-2</v>
      </c>
      <c r="AL215" s="8"/>
      <c r="AM215" s="8"/>
      <c r="AN215" s="8"/>
      <c r="AO215" s="8"/>
      <c r="AP215" s="8"/>
      <c r="AQ215" s="8"/>
      <c r="AR215" s="8"/>
      <c r="AT215" s="6">
        <f t="shared" si="0"/>
        <v>139.17241379310346</v>
      </c>
      <c r="AU215" s="6">
        <f t="shared" si="1"/>
        <v>181.8095238095238</v>
      </c>
      <c r="AV215" s="6">
        <f t="shared" si="2"/>
        <v>215.90588235294118</v>
      </c>
      <c r="AW215" s="7">
        <f t="shared" si="3"/>
        <v>84</v>
      </c>
      <c r="AX215" s="6">
        <f t="shared" si="4"/>
        <v>251.53846153846155</v>
      </c>
      <c r="AY215" s="6" t="str">
        <f t="shared" si="5"/>
        <v/>
      </c>
      <c r="BA215" s="6">
        <f>VLOOKUP(A215, ALL_AP_DATA!$A$2:$F$3600, 6, FALSE)</f>
        <v>488</v>
      </c>
      <c r="BB215" s="6">
        <f>VLOOKUP(A215, projmetadata!$A$2:$D$2036, 4, FALSE)</f>
        <v>50550</v>
      </c>
      <c r="BC215" s="6" t="e">
        <f t="array" aca="1" ref="BC215" ca="1">_xludf.IFS(I215&lt;&gt;0, F215/I215, P215&lt;&gt;0, M215/P215, W215&lt;&gt;0, T215/W215, AD215&lt;&gt;0, AA215/AD215, AK215&lt;&gt;0, AH215/AK215, AR215&lt;&gt;0, AO215/AR215, TRUE, 0)</f>
        <v>#NAME?</v>
      </c>
      <c r="BE215" s="6" t="e">
        <f t="shared" ca="1" si="19"/>
        <v>#NAME?</v>
      </c>
      <c r="BF215" s="6" t="e">
        <f t="shared" ca="1" si="20"/>
        <v>#NAME?</v>
      </c>
      <c r="BG215" s="6">
        <f t="shared" si="21"/>
        <v>0.80591493570722061</v>
      </c>
      <c r="BH215" s="6">
        <f>VLOOKUP(A215, ALL_AP_DATA!$A$2:$D$3600, 3, FALSE)</f>
        <v>179</v>
      </c>
      <c r="BI215" s="6">
        <f>VLOOKUP(A215, ALL_AP_DATA!$A$2:$E$3600, 5, FALSE)</f>
        <v>40739</v>
      </c>
      <c r="BJ215" s="6">
        <f t="shared" si="9"/>
        <v>83.481557377049185</v>
      </c>
      <c r="BK215" s="6">
        <f t="shared" si="22"/>
        <v>0.36680327868852458</v>
      </c>
    </row>
    <row r="216" spans="1:63" ht="15.75" customHeight="1" x14ac:dyDescent="0.25">
      <c r="A216" s="8" t="s">
        <v>1705</v>
      </c>
      <c r="B216" s="9" t="s">
        <v>1777</v>
      </c>
      <c r="C216" s="9">
        <v>7</v>
      </c>
      <c r="D216" s="9">
        <v>18</v>
      </c>
      <c r="E216" s="9">
        <v>54</v>
      </c>
      <c r="F216" s="9">
        <v>1615</v>
      </c>
      <c r="G216" s="9">
        <v>3.4000000000000002E-2</v>
      </c>
      <c r="H216" s="9">
        <v>8.5599999999999996E-2</v>
      </c>
      <c r="I216" s="9">
        <v>2.87E-2</v>
      </c>
      <c r="J216" s="8"/>
      <c r="K216" s="8"/>
      <c r="L216" s="8"/>
      <c r="M216" s="8"/>
      <c r="N216" s="8"/>
      <c r="O216" s="8"/>
      <c r="P216" s="8"/>
      <c r="Q216" s="9">
        <v>41</v>
      </c>
      <c r="R216" s="9">
        <v>159</v>
      </c>
      <c r="S216" s="9">
        <v>530</v>
      </c>
      <c r="T216" s="9">
        <v>32679</v>
      </c>
      <c r="U216" s="9">
        <v>0.30059999999999998</v>
      </c>
      <c r="V216" s="9">
        <v>0.83989999999999998</v>
      </c>
      <c r="W216" s="9">
        <v>0.5806</v>
      </c>
      <c r="X216" s="9">
        <v>2</v>
      </c>
      <c r="Y216" s="9">
        <v>7</v>
      </c>
      <c r="Z216" s="9">
        <v>0</v>
      </c>
      <c r="AA216" s="9">
        <v>0</v>
      </c>
      <c r="AB216" s="9">
        <v>1.32E-2</v>
      </c>
      <c r="AC216" s="9">
        <v>0</v>
      </c>
      <c r="AD216" s="9">
        <v>0</v>
      </c>
      <c r="AE216" s="9">
        <v>8</v>
      </c>
      <c r="AF216" s="9">
        <v>27</v>
      </c>
      <c r="AG216" s="9">
        <v>172</v>
      </c>
      <c r="AH216" s="9">
        <v>7211</v>
      </c>
      <c r="AI216" s="9">
        <v>5.0999999999999997E-2</v>
      </c>
      <c r="AJ216" s="9">
        <v>0.27260000000000001</v>
      </c>
      <c r="AK216" s="9">
        <v>0.12809999999999999</v>
      </c>
      <c r="AL216" s="8"/>
      <c r="AM216" s="8"/>
      <c r="AN216" s="8"/>
      <c r="AO216" s="8"/>
      <c r="AP216" s="8"/>
      <c r="AQ216" s="8"/>
      <c r="AR216" s="8"/>
      <c r="AT216" s="6">
        <f t="shared" si="0"/>
        <v>89.722222222222229</v>
      </c>
      <c r="AU216" s="6" t="str">
        <f t="shared" si="1"/>
        <v/>
      </c>
      <c r="AV216" s="6">
        <f t="shared" si="2"/>
        <v>205.52830188679246</v>
      </c>
      <c r="AW216" s="7">
        <f t="shared" si="3"/>
        <v>0</v>
      </c>
      <c r="AX216" s="6">
        <f t="shared" si="4"/>
        <v>267.07407407407408</v>
      </c>
      <c r="AY216" s="6" t="str">
        <f t="shared" si="5"/>
        <v/>
      </c>
      <c r="BA216" s="6">
        <f>VLOOKUP(A216, ALL_AP_DATA!$A$2:$F$3600, 6, FALSE)</f>
        <v>529</v>
      </c>
      <c r="BB216" s="6">
        <f>VLOOKUP(A216, projmetadata!$A$2:$D$2036, 4, FALSE)</f>
        <v>38239</v>
      </c>
      <c r="BC216" s="6" t="e">
        <f t="array" aca="1" ref="BC216" ca="1">_xludf.IFS(I216&lt;&gt;0, F216/I216, P216&lt;&gt;0, M216/P216, W216&lt;&gt;0, T216/W216, AD216&lt;&gt;0, AA216/AD216, AK216&lt;&gt;0, AH216/AK216, AR216&lt;&gt;0, AO216/AR216, TRUE, 0)</f>
        <v>#NAME?</v>
      </c>
      <c r="BE216" s="6" t="e">
        <f t="shared" ca="1" si="19"/>
        <v>#NAME?</v>
      </c>
      <c r="BF216" s="6" t="e">
        <f t="shared" ca="1" si="20"/>
        <v>#NAME?</v>
      </c>
      <c r="BG216" s="6">
        <f t="shared" si="21"/>
        <v>1.4719527184288292</v>
      </c>
      <c r="BH216" s="6">
        <f>VLOOKUP(A216, ALL_AP_DATA!$A$2:$D$3600, 3, FALSE)</f>
        <v>181</v>
      </c>
      <c r="BI216" s="6">
        <f>VLOOKUP(A216, ALL_AP_DATA!$A$2:$E$3600, 5, FALSE)</f>
        <v>56286</v>
      </c>
      <c r="BJ216" s="6">
        <f t="shared" si="9"/>
        <v>106.40075614366729</v>
      </c>
      <c r="BK216" s="6">
        <f t="shared" si="22"/>
        <v>0.34215500945179583</v>
      </c>
    </row>
    <row r="217" spans="1:63" ht="15.75" customHeight="1" x14ac:dyDescent="0.25">
      <c r="A217" s="8" t="s">
        <v>1706</v>
      </c>
      <c r="B217" s="9" t="s">
        <v>1777</v>
      </c>
      <c r="C217" s="9">
        <v>5</v>
      </c>
      <c r="D217" s="9">
        <v>14</v>
      </c>
      <c r="E217" s="9">
        <v>4</v>
      </c>
      <c r="F217" s="9">
        <v>8</v>
      </c>
      <c r="G217" s="9">
        <v>4.65E-2</v>
      </c>
      <c r="H217" s="9">
        <v>8.1600000000000006E-2</v>
      </c>
      <c r="I217" s="9">
        <v>4.5999999999999999E-3</v>
      </c>
      <c r="J217" s="8"/>
      <c r="K217" s="8"/>
      <c r="L217" s="8"/>
      <c r="M217" s="8"/>
      <c r="N217" s="8"/>
      <c r="O217" s="8"/>
      <c r="P217" s="8"/>
      <c r="Q217" s="9">
        <v>1</v>
      </c>
      <c r="R217" s="9">
        <v>2</v>
      </c>
      <c r="S217" s="9">
        <v>2</v>
      </c>
      <c r="T217" s="9">
        <v>235</v>
      </c>
      <c r="U217" s="9">
        <v>6.6E-3</v>
      </c>
      <c r="V217" s="9">
        <v>4.0800000000000003E-2</v>
      </c>
      <c r="W217" s="9">
        <v>0.13550000000000001</v>
      </c>
      <c r="X217" s="8"/>
      <c r="Y217" s="8"/>
      <c r="Z217" s="8"/>
      <c r="AA217" s="8"/>
      <c r="AB217" s="8"/>
      <c r="AC217" s="8"/>
      <c r="AD217" s="8"/>
      <c r="AE217" s="9">
        <v>1</v>
      </c>
      <c r="AF217" s="9">
        <v>7</v>
      </c>
      <c r="AG217" s="9">
        <v>0</v>
      </c>
      <c r="AH217" s="9">
        <v>0</v>
      </c>
      <c r="AI217" s="9">
        <v>2.3300000000000001E-2</v>
      </c>
      <c r="AJ217" s="9">
        <v>0</v>
      </c>
      <c r="AK217" s="9">
        <v>0</v>
      </c>
      <c r="AL217" s="8"/>
      <c r="AM217" s="8"/>
      <c r="AN217" s="8"/>
      <c r="AO217" s="8"/>
      <c r="AP217" s="8"/>
      <c r="AQ217" s="8"/>
      <c r="AR217" s="8"/>
      <c r="AT217" s="6">
        <f t="shared" si="0"/>
        <v>0.5714285714285714</v>
      </c>
      <c r="AU217" s="6" t="str">
        <f t="shared" si="1"/>
        <v/>
      </c>
      <c r="AV217" s="6">
        <f t="shared" si="2"/>
        <v>117.5</v>
      </c>
      <c r="AW217" s="7" t="str">
        <f t="shared" si="3"/>
        <v/>
      </c>
      <c r="AX217" s="6">
        <f t="shared" si="4"/>
        <v>0</v>
      </c>
      <c r="AY217" s="6" t="str">
        <f t="shared" si="5"/>
        <v/>
      </c>
      <c r="BA217" s="6">
        <f>VLOOKUP(A217, ALL_AP_DATA!$A$2:$F$3600, 6, FALSE)</f>
        <v>301</v>
      </c>
      <c r="BB217" s="6">
        <f>VLOOKUP(A217, projmetadata!$A$2:$D$2036, 4, FALSE)</f>
        <v>15339</v>
      </c>
      <c r="BC217" s="6" t="e">
        <f t="array" aca="1" ref="BC217" ca="1">_xludf.IFS(I217&lt;&gt;0, F217/I217, P217&lt;&gt;0, M217/P217, W217&lt;&gt;0, T217/W217, AD217&lt;&gt;0, AA217/AD217, AK217&lt;&gt;0, AH217/AK217, AR217&lt;&gt;0, AO217/AR217, TRUE, 0)</f>
        <v>#NAME?</v>
      </c>
      <c r="BE217" s="6" t="e">
        <f t="shared" ca="1" si="19"/>
        <v>#NAME?</v>
      </c>
      <c r="BF217" s="6" t="e">
        <f t="shared" ca="1" si="20"/>
        <v>#NAME?</v>
      </c>
      <c r="BG217" s="6">
        <f t="shared" si="21"/>
        <v>0.11304517895560337</v>
      </c>
      <c r="BH217" s="6">
        <f>VLOOKUP(A217, ALL_AP_DATA!$A$2:$D$3600, 3, FALSE)</f>
        <v>23</v>
      </c>
      <c r="BI217" s="6">
        <f>VLOOKUP(A217, ALL_AP_DATA!$A$2:$E$3600, 5, FALSE)</f>
        <v>1734</v>
      </c>
      <c r="BJ217" s="6">
        <f t="shared" si="9"/>
        <v>5.7607973421926912</v>
      </c>
      <c r="BK217" s="6">
        <f t="shared" si="22"/>
        <v>7.6411960132890366E-2</v>
      </c>
    </row>
    <row r="218" spans="1:63" ht="15.75" customHeight="1" x14ac:dyDescent="0.25">
      <c r="A218" s="8" t="s">
        <v>1707</v>
      </c>
      <c r="B218" s="9" t="s">
        <v>1777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9">
        <v>7</v>
      </c>
      <c r="R218" s="9">
        <v>26</v>
      </c>
      <c r="S218" s="9">
        <v>15</v>
      </c>
      <c r="T218" s="9">
        <v>41005</v>
      </c>
      <c r="U218" s="9">
        <v>9.7699999999999995E-2</v>
      </c>
      <c r="V218" s="9">
        <v>0.10639999999999999</v>
      </c>
      <c r="W218" s="9">
        <v>0.87009999999999998</v>
      </c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T218" s="6" t="str">
        <f t="shared" si="0"/>
        <v/>
      </c>
      <c r="AU218" s="6" t="str">
        <f t="shared" si="1"/>
        <v/>
      </c>
      <c r="AV218" s="6">
        <f t="shared" si="2"/>
        <v>1577.1153846153845</v>
      </c>
      <c r="AW218" s="7" t="str">
        <f t="shared" si="3"/>
        <v/>
      </c>
      <c r="AX218" s="6" t="str">
        <f t="shared" si="4"/>
        <v/>
      </c>
      <c r="AY218" s="6" t="str">
        <f t="shared" si="5"/>
        <v/>
      </c>
      <c r="BA218" s="6">
        <f>VLOOKUP(A218, ALL_AP_DATA!$A$2:$F$3600, 6, FALSE)</f>
        <v>266</v>
      </c>
      <c r="BB218" s="6">
        <f>VLOOKUP(A218, projmetadata!$A$2:$D$2036, 4, FALSE)</f>
        <v>6675</v>
      </c>
      <c r="BC218" s="6" t="e">
        <f t="array" aca="1" ref="BC218" ca="1">_xludf.IFS(I218&lt;&gt;0, F218/I218, P218&lt;&gt;0, M218/P218, W218&lt;&gt;0, T218/W218, AD218&lt;&gt;0, AA218/AD218, AK218&lt;&gt;0, AH218/AK218, AR218&lt;&gt;0, AO218/AR218, TRUE, 0)</f>
        <v>#NAME?</v>
      </c>
      <c r="BE218" s="6" t="e">
        <f t="shared" ca="1" si="19"/>
        <v>#NAME?</v>
      </c>
      <c r="BF218" s="6" t="e">
        <f t="shared" ca="1" si="20"/>
        <v>#NAME?</v>
      </c>
      <c r="BG218" s="6">
        <f t="shared" si="21"/>
        <v>7.0600749063670412</v>
      </c>
      <c r="BH218" s="6">
        <f>VLOOKUP(A218, ALL_AP_DATA!$A$2:$D$3600, 3, FALSE)</f>
        <v>26</v>
      </c>
      <c r="BI218" s="6">
        <f>VLOOKUP(A218, ALL_AP_DATA!$A$2:$E$3600, 5, FALSE)</f>
        <v>47126</v>
      </c>
      <c r="BJ218" s="6">
        <f t="shared" si="9"/>
        <v>177.1654135338346</v>
      </c>
      <c r="BK218" s="6">
        <f t="shared" si="22"/>
        <v>9.7744360902255634E-2</v>
      </c>
    </row>
    <row r="219" spans="1:63" ht="15.75" customHeight="1" x14ac:dyDescent="0.25">
      <c r="A219" s="8" t="s">
        <v>1708</v>
      </c>
      <c r="B219" s="9" t="s">
        <v>1777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9">
        <v>6</v>
      </c>
      <c r="R219" s="9">
        <v>86</v>
      </c>
      <c r="S219" s="9">
        <v>55</v>
      </c>
      <c r="T219" s="9">
        <v>9381</v>
      </c>
      <c r="U219" s="9">
        <v>0.1057</v>
      </c>
      <c r="V219" s="9">
        <v>0.60440000000000005</v>
      </c>
      <c r="W219" s="9">
        <v>0.435</v>
      </c>
      <c r="X219" s="9">
        <v>1</v>
      </c>
      <c r="Y219" s="9">
        <v>33</v>
      </c>
      <c r="Z219" s="9">
        <v>5</v>
      </c>
      <c r="AA219" s="9">
        <v>110</v>
      </c>
      <c r="AB219" s="9">
        <v>4.0500000000000001E-2</v>
      </c>
      <c r="AC219" s="9">
        <v>5.4899999999999997E-2</v>
      </c>
      <c r="AD219" s="9">
        <v>5.1000000000000004E-3</v>
      </c>
      <c r="AE219" s="9">
        <v>1</v>
      </c>
      <c r="AF219" s="9">
        <v>12</v>
      </c>
      <c r="AG219" s="9">
        <v>10</v>
      </c>
      <c r="AH219" s="9">
        <v>171</v>
      </c>
      <c r="AI219" s="9">
        <v>1.47E-2</v>
      </c>
      <c r="AJ219" s="9">
        <v>0.1099</v>
      </c>
      <c r="AK219" s="9">
        <v>7.9000000000000008E-3</v>
      </c>
      <c r="AL219" s="8"/>
      <c r="AM219" s="8"/>
      <c r="AN219" s="8"/>
      <c r="AO219" s="8"/>
      <c r="AP219" s="8"/>
      <c r="AQ219" s="8"/>
      <c r="AR219" s="8"/>
      <c r="AT219" s="6" t="str">
        <f t="shared" si="0"/>
        <v/>
      </c>
      <c r="AU219" s="6" t="str">
        <f t="shared" si="1"/>
        <v/>
      </c>
      <c r="AV219" s="6">
        <f t="shared" si="2"/>
        <v>109.08139534883721</v>
      </c>
      <c r="AW219" s="7">
        <f t="shared" si="3"/>
        <v>3.3333333333333335</v>
      </c>
      <c r="AX219" s="6">
        <f t="shared" si="4"/>
        <v>14.25</v>
      </c>
      <c r="AY219" s="6" t="str">
        <f t="shared" si="5"/>
        <v/>
      </c>
      <c r="BA219" s="6">
        <f>VLOOKUP(A219, ALL_AP_DATA!$A$2:$F$3600, 6, FALSE)</f>
        <v>814</v>
      </c>
      <c r="BB219" s="6">
        <f>VLOOKUP(A219, projmetadata!$A$2:$D$2036, 4, FALSE)</f>
        <v>333094</v>
      </c>
      <c r="BC219" s="6" t="e">
        <f t="array" aca="1" ref="BC219" ca="1">_xludf.IFS(I219&lt;&gt;0, F219/I219, P219&lt;&gt;0, M219/P219, W219&lt;&gt;0, T219/W219, AD219&lt;&gt;0, AA219/AD219, AK219&lt;&gt;0, AH219/AK219, AR219&lt;&gt;0, AO219/AR219, TRUE, 0)</f>
        <v>#NAME?</v>
      </c>
      <c r="BE219" s="6" t="e">
        <f t="shared" ca="1" si="19"/>
        <v>#NAME?</v>
      </c>
      <c r="BF219" s="6" t="e">
        <f t="shared" ca="1" si="20"/>
        <v>#NAME?</v>
      </c>
      <c r="BG219" s="6">
        <f t="shared" si="21"/>
        <v>6.4738482230241312E-2</v>
      </c>
      <c r="BH219" s="6">
        <f>VLOOKUP(A219, ALL_AP_DATA!$A$2:$D$3600, 3, FALSE)</f>
        <v>124</v>
      </c>
      <c r="BI219" s="6">
        <f>VLOOKUP(A219, ALL_AP_DATA!$A$2:$E$3600, 5, FALSE)</f>
        <v>21564</v>
      </c>
      <c r="BJ219" s="6">
        <f t="shared" si="9"/>
        <v>26.491400491400491</v>
      </c>
      <c r="BK219" s="6">
        <f t="shared" si="22"/>
        <v>0.15233415233415235</v>
      </c>
    </row>
    <row r="220" spans="1:63" ht="15.75" customHeight="1" x14ac:dyDescent="0.25">
      <c r="A220" s="8" t="s">
        <v>1709</v>
      </c>
      <c r="B220" s="9" t="s">
        <v>1777</v>
      </c>
      <c r="C220" s="9">
        <v>10</v>
      </c>
      <c r="D220" s="9">
        <v>38</v>
      </c>
      <c r="E220" s="9">
        <v>0</v>
      </c>
      <c r="F220" s="9">
        <v>0</v>
      </c>
      <c r="G220" s="9">
        <v>9.9699999999999997E-2</v>
      </c>
      <c r="H220" s="9">
        <v>0</v>
      </c>
      <c r="I220" s="9">
        <v>0</v>
      </c>
      <c r="J220" s="8"/>
      <c r="K220" s="8"/>
      <c r="L220" s="8"/>
      <c r="M220" s="8"/>
      <c r="N220" s="8"/>
      <c r="O220" s="8"/>
      <c r="P220" s="8"/>
      <c r="Q220" s="9">
        <v>9</v>
      </c>
      <c r="R220" s="9">
        <v>43</v>
      </c>
      <c r="S220" s="9">
        <v>56</v>
      </c>
      <c r="T220" s="9">
        <v>2271</v>
      </c>
      <c r="U220" s="9">
        <v>0.1129</v>
      </c>
      <c r="V220" s="9">
        <v>0.59570000000000001</v>
      </c>
      <c r="W220" s="9">
        <v>0.69030000000000002</v>
      </c>
      <c r="X220" s="8"/>
      <c r="Y220" s="8"/>
      <c r="Z220" s="8"/>
      <c r="AA220" s="8"/>
      <c r="AB220" s="8"/>
      <c r="AC220" s="8"/>
      <c r="AD220" s="8"/>
      <c r="AE220" s="9">
        <v>6</v>
      </c>
      <c r="AF220" s="9">
        <v>18</v>
      </c>
      <c r="AG220" s="9">
        <v>0</v>
      </c>
      <c r="AH220" s="9">
        <v>0</v>
      </c>
      <c r="AI220" s="9">
        <v>4.7199999999999999E-2</v>
      </c>
      <c r="AJ220" s="9">
        <v>0</v>
      </c>
      <c r="AK220" s="9">
        <v>0</v>
      </c>
      <c r="AL220" s="8"/>
      <c r="AM220" s="8"/>
      <c r="AN220" s="8"/>
      <c r="AO220" s="8"/>
      <c r="AP220" s="8"/>
      <c r="AQ220" s="8"/>
      <c r="AR220" s="8"/>
      <c r="AT220" s="6">
        <f t="shared" si="0"/>
        <v>0</v>
      </c>
      <c r="AU220" s="6" t="str">
        <f t="shared" si="1"/>
        <v/>
      </c>
      <c r="AV220" s="6">
        <f t="shared" si="2"/>
        <v>52.813953488372093</v>
      </c>
      <c r="AW220" s="7" t="str">
        <f t="shared" si="3"/>
        <v/>
      </c>
      <c r="AX220" s="6">
        <f t="shared" si="4"/>
        <v>0</v>
      </c>
      <c r="AY220" s="6" t="str">
        <f t="shared" si="5"/>
        <v/>
      </c>
      <c r="BA220" s="6">
        <f>VLOOKUP(A220, ALL_AP_DATA!$A$2:$F$3600, 6, FALSE)</f>
        <v>381</v>
      </c>
      <c r="BB220" s="6">
        <f>VLOOKUP(A220, projmetadata!$A$2:$D$2036, 4, FALSE)</f>
        <v>30743</v>
      </c>
      <c r="BC220" s="6" t="e">
        <f t="array" aca="1" ref="BC220" ca="1">_xludf.IFS(I220&lt;&gt;0, F220/I220, P220&lt;&gt;0, M220/P220, W220&lt;&gt;0, T220/W220, AD220&lt;&gt;0, AA220/AD220, AK220&lt;&gt;0, AH220/AK220, AR220&lt;&gt;0, AO220/AR220, TRUE, 0)</f>
        <v>#NAME?</v>
      </c>
      <c r="BE220" s="6" t="e">
        <f t="shared" ca="1" si="19"/>
        <v>#NAME?</v>
      </c>
      <c r="BF220" s="6" t="e">
        <f t="shared" ca="1" si="20"/>
        <v>#NAME?</v>
      </c>
      <c r="BG220" s="6">
        <f t="shared" si="21"/>
        <v>0.10701623133721498</v>
      </c>
      <c r="BH220" s="6">
        <f>VLOOKUP(A220, ALL_AP_DATA!$A$2:$D$3600, 3, FALSE)</f>
        <v>92</v>
      </c>
      <c r="BI220" s="6">
        <f>VLOOKUP(A220, ALL_AP_DATA!$A$2:$E$3600, 5, FALSE)</f>
        <v>3290</v>
      </c>
      <c r="BJ220" s="6">
        <f t="shared" si="9"/>
        <v>8.6351706036745401</v>
      </c>
      <c r="BK220" s="6">
        <f t="shared" si="22"/>
        <v>0.24146981627296588</v>
      </c>
    </row>
    <row r="221" spans="1:63" ht="15.75" customHeight="1" x14ac:dyDescent="0.25">
      <c r="A221" s="8" t="s">
        <v>1710</v>
      </c>
      <c r="B221" s="9" t="s">
        <v>1777</v>
      </c>
      <c r="C221" s="9">
        <v>4</v>
      </c>
      <c r="D221" s="9">
        <v>10</v>
      </c>
      <c r="E221" s="9">
        <v>26</v>
      </c>
      <c r="F221" s="9">
        <v>4903</v>
      </c>
      <c r="G221" s="9">
        <v>1.7899999999999999E-2</v>
      </c>
      <c r="H221" s="9">
        <v>0.15759999999999999</v>
      </c>
      <c r="I221" s="9">
        <v>6.0299999999999999E-2</v>
      </c>
      <c r="J221" s="8"/>
      <c r="K221" s="8"/>
      <c r="L221" s="8"/>
      <c r="M221" s="8"/>
      <c r="N221" s="8"/>
      <c r="O221" s="8"/>
      <c r="P221" s="8"/>
      <c r="Q221" s="9">
        <v>21</v>
      </c>
      <c r="R221" s="9">
        <v>120</v>
      </c>
      <c r="S221" s="9">
        <v>133</v>
      </c>
      <c r="T221" s="9">
        <v>66971</v>
      </c>
      <c r="U221" s="9">
        <v>0.2147</v>
      </c>
      <c r="V221" s="9">
        <v>0.80610000000000004</v>
      </c>
      <c r="W221" s="9">
        <v>0.82340000000000002</v>
      </c>
      <c r="X221" s="8"/>
      <c r="Y221" s="8"/>
      <c r="Z221" s="8"/>
      <c r="AA221" s="8"/>
      <c r="AB221" s="8"/>
      <c r="AC221" s="8"/>
      <c r="AD221" s="8"/>
      <c r="AE221" s="9">
        <v>5</v>
      </c>
      <c r="AF221" s="9">
        <v>25</v>
      </c>
      <c r="AG221" s="9">
        <v>26</v>
      </c>
      <c r="AH221" s="9">
        <v>4832</v>
      </c>
      <c r="AI221" s="9">
        <v>4.4699999999999997E-2</v>
      </c>
      <c r="AJ221" s="9">
        <v>0.15759999999999999</v>
      </c>
      <c r="AK221" s="9">
        <v>5.9400000000000001E-2</v>
      </c>
      <c r="AL221" s="8"/>
      <c r="AM221" s="8"/>
      <c r="AN221" s="8"/>
      <c r="AO221" s="8"/>
      <c r="AP221" s="8"/>
      <c r="AQ221" s="8"/>
      <c r="AR221" s="8"/>
      <c r="AT221" s="6">
        <f t="shared" si="0"/>
        <v>490.3</v>
      </c>
      <c r="AU221" s="6" t="str">
        <f t="shared" si="1"/>
        <v/>
      </c>
      <c r="AV221" s="6">
        <f t="shared" si="2"/>
        <v>558.0916666666667</v>
      </c>
      <c r="AW221" s="7" t="str">
        <f t="shared" si="3"/>
        <v/>
      </c>
      <c r="AX221" s="6">
        <f t="shared" si="4"/>
        <v>193.28</v>
      </c>
      <c r="AY221" s="6" t="str">
        <f t="shared" si="5"/>
        <v/>
      </c>
      <c r="BA221" s="6">
        <f>VLOOKUP(A221, ALL_AP_DATA!$A$2:$F$3600, 6, FALSE)</f>
        <v>559</v>
      </c>
      <c r="BB221" s="6">
        <f>VLOOKUP(A221, projmetadata!$A$2:$D$2036, 4, FALSE)</f>
        <v>49200</v>
      </c>
      <c r="BC221" s="6" t="e">
        <f t="array" aca="1" ref="BC221" ca="1">_xludf.IFS(I221&lt;&gt;0, F221/I221, P221&lt;&gt;0, M221/P221, W221&lt;&gt;0, T221/W221, AD221&lt;&gt;0, AA221/AD221, AK221&lt;&gt;0, AH221/AK221, AR221&lt;&gt;0, AO221/AR221, TRUE, 0)</f>
        <v>#NAME?</v>
      </c>
      <c r="BE221" s="6" t="e">
        <f t="shared" ca="1" si="19"/>
        <v>#NAME?</v>
      </c>
      <c r="BF221" s="6" t="e">
        <f t="shared" ca="1" si="20"/>
        <v>#NAME?</v>
      </c>
      <c r="BG221" s="6">
        <f t="shared" si="21"/>
        <v>1.653150406504065</v>
      </c>
      <c r="BH221" s="6">
        <f>VLOOKUP(A221, ALL_AP_DATA!$A$2:$D$3600, 3, FALSE)</f>
        <v>144</v>
      </c>
      <c r="BI221" s="6">
        <f>VLOOKUP(A221, ALL_AP_DATA!$A$2:$E$3600, 5, FALSE)</f>
        <v>81335</v>
      </c>
      <c r="BJ221" s="6">
        <f t="shared" si="9"/>
        <v>145.50089445438283</v>
      </c>
      <c r="BK221" s="6">
        <f t="shared" si="22"/>
        <v>0.25760286225402507</v>
      </c>
    </row>
    <row r="222" spans="1:63" ht="15.75" customHeight="1" x14ac:dyDescent="0.25">
      <c r="A222" s="8" t="s">
        <v>1711</v>
      </c>
      <c r="B222" s="9" t="s">
        <v>1777</v>
      </c>
      <c r="C222" s="9">
        <v>7</v>
      </c>
      <c r="D222" s="9">
        <v>49</v>
      </c>
      <c r="E222" s="9">
        <v>22</v>
      </c>
      <c r="F222" s="9">
        <v>828</v>
      </c>
      <c r="G222" s="9">
        <v>0.1004</v>
      </c>
      <c r="H222" s="9">
        <v>0.33850000000000002</v>
      </c>
      <c r="I222" s="9">
        <v>0.11409999999999999</v>
      </c>
      <c r="J222" s="8"/>
      <c r="K222" s="8"/>
      <c r="L222" s="8"/>
      <c r="M222" s="8"/>
      <c r="N222" s="8"/>
      <c r="O222" s="8"/>
      <c r="P222" s="8"/>
      <c r="Q222" s="9">
        <v>11</v>
      </c>
      <c r="R222" s="9">
        <v>58</v>
      </c>
      <c r="S222" s="9">
        <v>52</v>
      </c>
      <c r="T222" s="9">
        <v>5146</v>
      </c>
      <c r="U222" s="9">
        <v>0.11890000000000001</v>
      </c>
      <c r="V222" s="9">
        <v>0.8</v>
      </c>
      <c r="W222" s="9">
        <v>0.70920000000000005</v>
      </c>
      <c r="X222" s="8"/>
      <c r="Y222" s="8"/>
      <c r="Z222" s="8"/>
      <c r="AA222" s="8"/>
      <c r="AB222" s="8"/>
      <c r="AC222" s="8"/>
      <c r="AD222" s="8"/>
      <c r="AE222" s="9">
        <v>2</v>
      </c>
      <c r="AF222" s="9">
        <v>10</v>
      </c>
      <c r="AG222" s="9">
        <v>0</v>
      </c>
      <c r="AH222" s="9">
        <v>0</v>
      </c>
      <c r="AI222" s="9">
        <v>2.0500000000000001E-2</v>
      </c>
      <c r="AJ222" s="9">
        <v>0</v>
      </c>
      <c r="AK222" s="9">
        <v>0</v>
      </c>
      <c r="AL222" s="8"/>
      <c r="AM222" s="8"/>
      <c r="AN222" s="8"/>
      <c r="AO222" s="8"/>
      <c r="AP222" s="8"/>
      <c r="AQ222" s="8"/>
      <c r="AR222" s="8"/>
      <c r="AT222" s="6">
        <f t="shared" si="0"/>
        <v>16.897959183673468</v>
      </c>
      <c r="AU222" s="6" t="str">
        <f t="shared" si="1"/>
        <v/>
      </c>
      <c r="AV222" s="6">
        <f t="shared" si="2"/>
        <v>88.724137931034477</v>
      </c>
      <c r="AW222" s="7" t="str">
        <f t="shared" si="3"/>
        <v/>
      </c>
      <c r="AX222" s="6">
        <f t="shared" si="4"/>
        <v>0</v>
      </c>
      <c r="AY222" s="6" t="str">
        <f t="shared" si="5"/>
        <v/>
      </c>
      <c r="BA222" s="6">
        <f>VLOOKUP(A222, ALL_AP_DATA!$A$2:$F$3600, 6, FALSE)</f>
        <v>488</v>
      </c>
      <c r="BB222" s="6">
        <f>VLOOKUP(A222, projmetadata!$A$2:$D$2036, 4, FALSE)</f>
        <v>47960</v>
      </c>
      <c r="BC222" s="6" t="e">
        <f t="array" aca="1" ref="BC222" ca="1">_xludf.IFS(I222&lt;&gt;0, F222/I222, P222&lt;&gt;0, M222/P222, W222&lt;&gt;0, T222/W222, AD222&lt;&gt;0, AA222/AD222, AK222&lt;&gt;0, AH222/AK222, AR222&lt;&gt;0, AO222/AR222, TRUE, 0)</f>
        <v>#NAME?</v>
      </c>
      <c r="BE222" s="6" t="e">
        <f t="shared" ca="1" si="19"/>
        <v>#NAME?</v>
      </c>
      <c r="BF222" s="6" t="e">
        <f t="shared" ca="1" si="20"/>
        <v>#NAME?</v>
      </c>
      <c r="BG222" s="6">
        <f t="shared" si="21"/>
        <v>0.15129274395329442</v>
      </c>
      <c r="BH222" s="6">
        <f>VLOOKUP(A222, ALL_AP_DATA!$A$2:$D$3600, 3, FALSE)</f>
        <v>112</v>
      </c>
      <c r="BI222" s="6">
        <f>VLOOKUP(A222, ALL_AP_DATA!$A$2:$E$3600, 5, FALSE)</f>
        <v>7256</v>
      </c>
      <c r="BJ222" s="6">
        <f t="shared" si="9"/>
        <v>14.868852459016393</v>
      </c>
      <c r="BK222" s="6">
        <f t="shared" si="22"/>
        <v>0.22950819672131148</v>
      </c>
    </row>
    <row r="223" spans="1:63" ht="15.75" customHeight="1" x14ac:dyDescent="0.25">
      <c r="A223" s="8" t="s">
        <v>1712</v>
      </c>
      <c r="B223" s="9" t="s">
        <v>1777</v>
      </c>
      <c r="C223" s="9">
        <v>79</v>
      </c>
      <c r="D223" s="9">
        <v>453</v>
      </c>
      <c r="E223" s="9">
        <v>2332</v>
      </c>
      <c r="F223" s="9">
        <v>143163</v>
      </c>
      <c r="G223" s="9">
        <v>5.5500000000000001E-2</v>
      </c>
      <c r="H223" s="9">
        <v>0.23849999999999999</v>
      </c>
      <c r="I223" s="9">
        <v>7.1999999999999995E-2</v>
      </c>
      <c r="J223" s="9">
        <v>8</v>
      </c>
      <c r="K223" s="9">
        <v>62</v>
      </c>
      <c r="L223" s="9">
        <v>1397</v>
      </c>
      <c r="M223" s="9">
        <v>85322</v>
      </c>
      <c r="N223" s="9">
        <v>7.6E-3</v>
      </c>
      <c r="O223" s="9">
        <v>0.1429</v>
      </c>
      <c r="P223" s="9">
        <v>4.2900000000000001E-2</v>
      </c>
      <c r="Q223" s="9">
        <v>435</v>
      </c>
      <c r="R223" s="9">
        <v>3386</v>
      </c>
      <c r="S223" s="9">
        <v>9126</v>
      </c>
      <c r="T223" s="9">
        <v>1862314</v>
      </c>
      <c r="U223" s="9">
        <v>0.4148</v>
      </c>
      <c r="V223" s="9">
        <v>0.93320000000000003</v>
      </c>
      <c r="W223" s="9">
        <v>0.93600000000000005</v>
      </c>
      <c r="X223" s="9">
        <v>14</v>
      </c>
      <c r="Y223" s="9">
        <v>171</v>
      </c>
      <c r="Z223" s="9">
        <v>480</v>
      </c>
      <c r="AA223" s="9">
        <v>28156</v>
      </c>
      <c r="AB223" s="9">
        <v>2.0899999999999998E-2</v>
      </c>
      <c r="AC223" s="9">
        <v>4.9099999999999998E-2</v>
      </c>
      <c r="AD223" s="9">
        <v>1.4200000000000001E-2</v>
      </c>
      <c r="AE223" s="9">
        <v>37</v>
      </c>
      <c r="AF223" s="9">
        <v>175</v>
      </c>
      <c r="AG223" s="9">
        <v>916</v>
      </c>
      <c r="AH223" s="9">
        <v>49784</v>
      </c>
      <c r="AI223" s="9">
        <v>2.1399999999999999E-2</v>
      </c>
      <c r="AJ223" s="9">
        <v>9.3700000000000006E-2</v>
      </c>
      <c r="AK223" s="9">
        <v>2.5000000000000001E-2</v>
      </c>
      <c r="AL223" s="8"/>
      <c r="AM223" s="8"/>
      <c r="AN223" s="8"/>
      <c r="AO223" s="8"/>
      <c r="AP223" s="8"/>
      <c r="AQ223" s="8"/>
      <c r="AR223" s="8"/>
      <c r="AT223" s="6">
        <f t="shared" si="0"/>
        <v>316.03311258278148</v>
      </c>
      <c r="AU223" s="6">
        <f t="shared" si="1"/>
        <v>1376.1612903225807</v>
      </c>
      <c r="AV223" s="6">
        <f t="shared" si="2"/>
        <v>550.00413467217959</v>
      </c>
      <c r="AW223" s="7">
        <f t="shared" si="3"/>
        <v>164.65497076023391</v>
      </c>
      <c r="AX223" s="6">
        <f t="shared" si="4"/>
        <v>284.48</v>
      </c>
      <c r="AY223" s="6" t="str">
        <f t="shared" si="5"/>
        <v/>
      </c>
      <c r="BA223" s="6">
        <f>VLOOKUP(A223, ALL_AP_DATA!$A$2:$F$3600, 6, FALSE)</f>
        <v>8163</v>
      </c>
      <c r="BB223" s="6">
        <f>VLOOKUP(A223, projmetadata!$A$2:$D$2036, 4, FALSE)</f>
        <v>585526</v>
      </c>
      <c r="BC223" s="6" t="e">
        <f t="array" aca="1" ref="BC223" ca="1">_xludf.IFS(I223&lt;&gt;0, F223/I223, P223&lt;&gt;0, M223/P223, W223&lt;&gt;0, T223/W223, AD223&lt;&gt;0, AA223/AD223, AK223&lt;&gt;0, AH223/AK223, AR223&lt;&gt;0, AO223/AR223, TRUE, 0)</f>
        <v>#NAME?</v>
      </c>
      <c r="BE223" s="6" t="e">
        <f t="shared" ca="1" si="19"/>
        <v>#NAME?</v>
      </c>
      <c r="BF223" s="6" t="e">
        <f t="shared" ca="1" si="20"/>
        <v>#NAME?</v>
      </c>
      <c r="BG223" s="6">
        <f t="shared" si="21"/>
        <v>3.3979498775460013</v>
      </c>
      <c r="BH223" s="6">
        <f>VLOOKUP(A223, ALL_AP_DATA!$A$2:$D$3600, 3, FALSE)</f>
        <v>3798</v>
      </c>
      <c r="BI223" s="6">
        <f>VLOOKUP(A223, ALL_AP_DATA!$A$2:$E$3600, 5, FALSE)</f>
        <v>1989588</v>
      </c>
      <c r="BJ223" s="6">
        <f t="shared" si="9"/>
        <v>243.73245130466739</v>
      </c>
      <c r="BK223" s="6">
        <f t="shared" si="22"/>
        <v>0.46527012127894157</v>
      </c>
    </row>
    <row r="224" spans="1:63" ht="15.75" customHeight="1" x14ac:dyDescent="0.25">
      <c r="A224" s="8" t="s">
        <v>1713</v>
      </c>
      <c r="B224" s="9" t="s">
        <v>1777</v>
      </c>
      <c r="C224" s="9">
        <v>1</v>
      </c>
      <c r="D224" s="9">
        <v>4</v>
      </c>
      <c r="E224" s="9">
        <v>0</v>
      </c>
      <c r="F224" s="9">
        <v>0</v>
      </c>
      <c r="G224" s="9">
        <v>1.1900000000000001E-2</v>
      </c>
      <c r="H224" s="9">
        <v>0</v>
      </c>
      <c r="I224" s="9">
        <v>0</v>
      </c>
      <c r="J224" s="9">
        <v>1</v>
      </c>
      <c r="K224" s="9">
        <v>15</v>
      </c>
      <c r="L224" s="9">
        <v>179</v>
      </c>
      <c r="M224" s="9">
        <v>16475</v>
      </c>
      <c r="N224" s="9">
        <v>4.4499999999999998E-2</v>
      </c>
      <c r="O224" s="9">
        <v>0.35659999999999997</v>
      </c>
      <c r="P224" s="9">
        <v>0.18360000000000001</v>
      </c>
      <c r="Q224" s="9">
        <v>18</v>
      </c>
      <c r="R224" s="9">
        <v>112</v>
      </c>
      <c r="S224" s="9">
        <v>462</v>
      </c>
      <c r="T224" s="9">
        <v>84320</v>
      </c>
      <c r="U224" s="9">
        <v>0.33229999999999998</v>
      </c>
      <c r="V224" s="9">
        <v>0.92030000000000001</v>
      </c>
      <c r="W224" s="9">
        <v>0.93940000000000001</v>
      </c>
      <c r="X224" s="8"/>
      <c r="Y224" s="8"/>
      <c r="Z224" s="8"/>
      <c r="AA224" s="8"/>
      <c r="AB224" s="8"/>
      <c r="AC224" s="8"/>
      <c r="AD224" s="8"/>
      <c r="AE224" s="9">
        <v>1</v>
      </c>
      <c r="AF224" s="9">
        <v>7</v>
      </c>
      <c r="AG224" s="9">
        <v>0</v>
      </c>
      <c r="AH224" s="9">
        <v>0</v>
      </c>
      <c r="AI224" s="9">
        <v>2.0799999999999999E-2</v>
      </c>
      <c r="AJ224" s="9">
        <v>0</v>
      </c>
      <c r="AK224" s="9">
        <v>0</v>
      </c>
      <c r="AL224" s="9">
        <v>1</v>
      </c>
      <c r="AM224" s="9">
        <v>21</v>
      </c>
      <c r="AN224" s="9">
        <v>240</v>
      </c>
      <c r="AO224" s="9">
        <v>18687</v>
      </c>
      <c r="AP224" s="9">
        <v>6.2300000000000001E-2</v>
      </c>
      <c r="AQ224" s="9">
        <v>0.47810000000000002</v>
      </c>
      <c r="AR224" s="9">
        <v>0.2082</v>
      </c>
      <c r="AT224" s="6">
        <f t="shared" si="0"/>
        <v>0</v>
      </c>
      <c r="AU224" s="6">
        <f t="shared" si="1"/>
        <v>1098.3333333333333</v>
      </c>
      <c r="AV224" s="6">
        <f t="shared" si="2"/>
        <v>752.85714285714289</v>
      </c>
      <c r="AW224" s="7" t="str">
        <f t="shared" si="3"/>
        <v/>
      </c>
      <c r="AX224" s="6">
        <f t="shared" si="4"/>
        <v>0</v>
      </c>
      <c r="AY224" s="6">
        <f t="shared" si="5"/>
        <v>889.85714285714289</v>
      </c>
      <c r="BA224" s="6">
        <f>VLOOKUP(A224, ALL_AP_DATA!$A$2:$F$3600, 6, FALSE)</f>
        <v>337</v>
      </c>
      <c r="BB224" s="6">
        <f>VLOOKUP(A224, projmetadata!$A$2:$D$2036, 4, FALSE)</f>
        <v>31670</v>
      </c>
      <c r="BC224" s="6" t="e">
        <f t="array" aca="1" ref="BC224" ca="1">_xludf.IFS(I224&lt;&gt;0, F224/I224, P224&lt;&gt;0, M224/P224, W224&lt;&gt;0, T224/W224, AD224&lt;&gt;0, AA224/AD224, AK224&lt;&gt;0, AH224/AK224, AR224&lt;&gt;0, AO224/AR224, TRUE, 0)</f>
        <v>#NAME?</v>
      </c>
      <c r="BE224" s="6" t="e">
        <f t="shared" ca="1" si="19"/>
        <v>#NAME?</v>
      </c>
      <c r="BF224" s="6" t="e">
        <f t="shared" ca="1" si="20"/>
        <v>#NAME?</v>
      </c>
      <c r="BG224" s="6">
        <f t="shared" si="21"/>
        <v>2.8340700978844331</v>
      </c>
      <c r="BH224" s="6">
        <f>VLOOKUP(A224, ALL_AP_DATA!$A$2:$D$3600, 3, FALSE)</f>
        <v>123</v>
      </c>
      <c r="BI224" s="6">
        <f>VLOOKUP(A224, ALL_AP_DATA!$A$2:$E$3600, 5, FALSE)</f>
        <v>89755</v>
      </c>
      <c r="BJ224" s="6">
        <f t="shared" si="9"/>
        <v>266.33531157270028</v>
      </c>
      <c r="BK224" s="6">
        <f t="shared" si="22"/>
        <v>0.36498516320474778</v>
      </c>
    </row>
    <row r="225" spans="1:63" ht="15.75" customHeight="1" x14ac:dyDescent="0.25">
      <c r="A225" s="8" t="s">
        <v>1714</v>
      </c>
      <c r="B225" s="9" t="s">
        <v>1777</v>
      </c>
      <c r="C225" s="9">
        <v>17</v>
      </c>
      <c r="D225" s="9">
        <v>58</v>
      </c>
      <c r="E225" s="9">
        <v>0</v>
      </c>
      <c r="F225" s="9">
        <v>0</v>
      </c>
      <c r="G225" s="9">
        <v>2.87E-2</v>
      </c>
      <c r="H225" s="9">
        <v>0</v>
      </c>
      <c r="I225" s="9">
        <v>0</v>
      </c>
      <c r="J225" s="8"/>
      <c r="K225" s="8"/>
      <c r="L225" s="8"/>
      <c r="M225" s="8"/>
      <c r="N225" s="8"/>
      <c r="O225" s="8"/>
      <c r="P225" s="8"/>
      <c r="Q225" s="9">
        <v>53</v>
      </c>
      <c r="R225" s="9">
        <v>658</v>
      </c>
      <c r="S225" s="9">
        <v>2134</v>
      </c>
      <c r="T225" s="9">
        <v>216336</v>
      </c>
      <c r="U225" s="9">
        <v>0.3261</v>
      </c>
      <c r="V225" s="9">
        <v>0.97489999999999999</v>
      </c>
      <c r="W225" s="9">
        <v>0.87790000000000001</v>
      </c>
      <c r="X225" s="8"/>
      <c r="Y225" s="8"/>
      <c r="Z225" s="8"/>
      <c r="AA225" s="8"/>
      <c r="AB225" s="8"/>
      <c r="AC225" s="8"/>
      <c r="AD225" s="8"/>
      <c r="AE225" s="9">
        <v>8</v>
      </c>
      <c r="AF225" s="9">
        <v>26</v>
      </c>
      <c r="AG225" s="9">
        <v>0</v>
      </c>
      <c r="AH225" s="9">
        <v>0</v>
      </c>
      <c r="AI225" s="9">
        <v>1.29E-2</v>
      </c>
      <c r="AJ225" s="9">
        <v>0</v>
      </c>
      <c r="AK225" s="9">
        <v>0</v>
      </c>
      <c r="AL225" s="8"/>
      <c r="AM225" s="8"/>
      <c r="AN225" s="8"/>
      <c r="AO225" s="8"/>
      <c r="AP225" s="8"/>
      <c r="AQ225" s="8"/>
      <c r="AR225" s="8"/>
      <c r="AT225" s="6">
        <f t="shared" si="0"/>
        <v>0</v>
      </c>
      <c r="AU225" s="6" t="str">
        <f t="shared" si="1"/>
        <v/>
      </c>
      <c r="AV225" s="6">
        <f t="shared" si="2"/>
        <v>328.77811550151978</v>
      </c>
      <c r="AW225" s="7" t="str">
        <f t="shared" si="3"/>
        <v/>
      </c>
      <c r="AX225" s="6">
        <f t="shared" si="4"/>
        <v>0</v>
      </c>
      <c r="AY225" s="6" t="str">
        <f t="shared" si="5"/>
        <v/>
      </c>
      <c r="BA225" s="6">
        <f>VLOOKUP(A225, ALL_AP_DATA!$A$2:$F$3600, 6, FALSE)</f>
        <v>2018</v>
      </c>
      <c r="BB225" s="6">
        <f>VLOOKUP(A225, projmetadata!$A$2:$D$2036, 4, FALSE)</f>
        <v>61061</v>
      </c>
      <c r="BC225" s="6" t="e">
        <f t="array" aca="1" ref="BC225" ca="1">_xludf.IFS(I225&lt;&gt;0, F225/I225, P225&lt;&gt;0, M225/P225, W225&lt;&gt;0, T225/W225, AD225&lt;&gt;0, AA225/AD225, AK225&lt;&gt;0, AH225/AK225, AR225&lt;&gt;0, AO225/AR225, TRUE, 0)</f>
        <v>#NAME?</v>
      </c>
      <c r="BE225" s="6" t="e">
        <f t="shared" ca="1" si="19"/>
        <v>#NAME?</v>
      </c>
      <c r="BF225" s="6" t="e">
        <f t="shared" ca="1" si="20"/>
        <v>#NAME?</v>
      </c>
      <c r="BG225" s="6">
        <f t="shared" si="21"/>
        <v>4.0357675111773474</v>
      </c>
      <c r="BH225" s="6">
        <f>VLOOKUP(A225, ALL_AP_DATA!$A$2:$D$3600, 3, FALSE)</f>
        <v>732</v>
      </c>
      <c r="BI225" s="6">
        <f>VLOOKUP(A225, ALL_AP_DATA!$A$2:$E$3600, 5, FALSE)</f>
        <v>246428</v>
      </c>
      <c r="BJ225" s="6">
        <f t="shared" si="9"/>
        <v>122.11496531219029</v>
      </c>
      <c r="BK225" s="6">
        <f t="shared" si="22"/>
        <v>0.36273538156590684</v>
      </c>
    </row>
    <row r="226" spans="1:63" ht="15.75" customHeight="1" x14ac:dyDescent="0.25">
      <c r="A226" s="8" t="s">
        <v>1715</v>
      </c>
      <c r="B226" s="9" t="s">
        <v>1777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9">
        <v>23</v>
      </c>
      <c r="R226" s="9">
        <v>97</v>
      </c>
      <c r="S226" s="9">
        <v>204</v>
      </c>
      <c r="T226" s="9">
        <v>84431</v>
      </c>
      <c r="U226" s="9">
        <v>0.38650000000000001</v>
      </c>
      <c r="V226" s="9">
        <v>0.87549999999999994</v>
      </c>
      <c r="W226" s="9">
        <v>0.95740000000000003</v>
      </c>
      <c r="X226" s="8"/>
      <c r="Y226" s="8"/>
      <c r="Z226" s="8"/>
      <c r="AA226" s="8"/>
      <c r="AB226" s="8"/>
      <c r="AC226" s="8"/>
      <c r="AD226" s="8"/>
      <c r="AE226" s="9">
        <v>6</v>
      </c>
      <c r="AF226" s="9">
        <v>36</v>
      </c>
      <c r="AG226" s="9">
        <v>43</v>
      </c>
      <c r="AH226" s="9">
        <v>629</v>
      </c>
      <c r="AI226" s="9">
        <v>0.1434</v>
      </c>
      <c r="AJ226" s="9">
        <v>0.1845</v>
      </c>
      <c r="AK226" s="9">
        <v>7.1000000000000004E-3</v>
      </c>
      <c r="AL226" s="8"/>
      <c r="AM226" s="8"/>
      <c r="AN226" s="8"/>
      <c r="AO226" s="8"/>
      <c r="AP226" s="8"/>
      <c r="AQ226" s="8"/>
      <c r="AR226" s="8"/>
      <c r="AT226" s="6" t="str">
        <f t="shared" si="0"/>
        <v/>
      </c>
      <c r="AU226" s="6" t="str">
        <f t="shared" si="1"/>
        <v/>
      </c>
      <c r="AV226" s="6">
        <f t="shared" si="2"/>
        <v>870.42268041237116</v>
      </c>
      <c r="AW226" s="7" t="str">
        <f t="shared" si="3"/>
        <v/>
      </c>
      <c r="AX226" s="6">
        <f t="shared" si="4"/>
        <v>17.472222222222221</v>
      </c>
      <c r="AY226" s="6" t="str">
        <f t="shared" si="5"/>
        <v/>
      </c>
      <c r="BA226" s="6">
        <f>VLOOKUP(A226, ALL_AP_DATA!$A$2:$F$3600, 6, FALSE)</f>
        <v>251</v>
      </c>
      <c r="BB226" s="6">
        <f>VLOOKUP(A226, projmetadata!$A$2:$D$2036, 4, FALSE)</f>
        <v>12919</v>
      </c>
      <c r="BC226" s="6" t="e">
        <f t="array" aca="1" ref="BC226" ca="1">_xludf.IFS(I226&lt;&gt;0, F226/I226, P226&lt;&gt;0, M226/P226, W226&lt;&gt;0, T226/W226, AD226&lt;&gt;0, AA226/AD226, AK226&lt;&gt;0, AH226/AK226, AR226&lt;&gt;0, AO226/AR226, TRUE, 0)</f>
        <v>#NAME?</v>
      </c>
      <c r="BE226" s="6" t="e">
        <f t="shared" ca="1" si="19"/>
        <v>#NAME?</v>
      </c>
      <c r="BF226" s="6" t="e">
        <f t="shared" ca="1" si="20"/>
        <v>#NAME?</v>
      </c>
      <c r="BG226" s="6">
        <f t="shared" si="21"/>
        <v>6.8264571561266356</v>
      </c>
      <c r="BH226" s="6">
        <f>VLOOKUP(A226, ALL_AP_DATA!$A$2:$D$3600, 3, FALSE)</f>
        <v>124</v>
      </c>
      <c r="BI226" s="6">
        <f>VLOOKUP(A226, ALL_AP_DATA!$A$2:$E$3600, 5, FALSE)</f>
        <v>88191</v>
      </c>
      <c r="BJ226" s="6">
        <f t="shared" si="9"/>
        <v>351.35856573705178</v>
      </c>
      <c r="BK226" s="6">
        <f t="shared" si="22"/>
        <v>0.49402390438247012</v>
      </c>
    </row>
    <row r="227" spans="1:63" ht="15.75" customHeight="1" x14ac:dyDescent="0.25">
      <c r="A227" s="8" t="s">
        <v>1716</v>
      </c>
      <c r="B227" s="9" t="s">
        <v>1777</v>
      </c>
      <c r="C227" s="9">
        <v>5</v>
      </c>
      <c r="D227" s="9">
        <v>15</v>
      </c>
      <c r="E227" s="9">
        <v>36</v>
      </c>
      <c r="F227" s="9">
        <v>3809</v>
      </c>
      <c r="G227" s="9">
        <v>2.7799999999999998E-2</v>
      </c>
      <c r="H227" s="9">
        <v>0.12239999999999999</v>
      </c>
      <c r="I227" s="9">
        <v>9.1499999999999998E-2</v>
      </c>
      <c r="J227" s="8"/>
      <c r="K227" s="8"/>
      <c r="L227" s="8"/>
      <c r="M227" s="8"/>
      <c r="N227" s="8"/>
      <c r="O227" s="8"/>
      <c r="P227" s="8"/>
      <c r="Q227" s="9">
        <v>43</v>
      </c>
      <c r="R227" s="9">
        <v>149</v>
      </c>
      <c r="S227" s="9">
        <v>241</v>
      </c>
      <c r="T227" s="9">
        <v>29202</v>
      </c>
      <c r="U227" s="9">
        <v>0.27589999999999998</v>
      </c>
      <c r="V227" s="9">
        <v>0.81969999999999998</v>
      </c>
      <c r="W227" s="9">
        <v>0.70109999999999995</v>
      </c>
      <c r="X227" s="9">
        <v>3</v>
      </c>
      <c r="Y227" s="9">
        <v>15</v>
      </c>
      <c r="Z227" s="9">
        <v>39</v>
      </c>
      <c r="AA227" s="9">
        <v>870</v>
      </c>
      <c r="AB227" s="9">
        <v>2.7799999999999998E-2</v>
      </c>
      <c r="AC227" s="9">
        <v>0.13270000000000001</v>
      </c>
      <c r="AD227" s="9">
        <v>2.0899999999999998E-2</v>
      </c>
      <c r="AE227" s="9">
        <v>7</v>
      </c>
      <c r="AF227" s="9">
        <v>30</v>
      </c>
      <c r="AG227" s="9">
        <v>43</v>
      </c>
      <c r="AH227" s="9">
        <v>3498</v>
      </c>
      <c r="AI227" s="9">
        <v>5.5599999999999997E-2</v>
      </c>
      <c r="AJ227" s="9">
        <v>0.14630000000000001</v>
      </c>
      <c r="AK227" s="9">
        <v>8.4000000000000005E-2</v>
      </c>
      <c r="AL227" s="8"/>
      <c r="AM227" s="8"/>
      <c r="AN227" s="8"/>
      <c r="AO227" s="8"/>
      <c r="AP227" s="8"/>
      <c r="AQ227" s="8"/>
      <c r="AR227" s="8"/>
      <c r="AT227" s="6">
        <f t="shared" si="0"/>
        <v>253.93333333333334</v>
      </c>
      <c r="AU227" s="6" t="str">
        <f t="shared" si="1"/>
        <v/>
      </c>
      <c r="AV227" s="6">
        <f t="shared" si="2"/>
        <v>195.98657718120805</v>
      </c>
      <c r="AW227" s="7">
        <f t="shared" si="3"/>
        <v>58</v>
      </c>
      <c r="AX227" s="6">
        <f t="shared" si="4"/>
        <v>116.6</v>
      </c>
      <c r="AY227" s="6" t="str">
        <f t="shared" si="5"/>
        <v/>
      </c>
      <c r="BA227" s="6">
        <f>VLOOKUP(A227, ALL_AP_DATA!$A$2:$F$3600, 6, FALSE)</f>
        <v>540</v>
      </c>
      <c r="BB227" s="6">
        <f>VLOOKUP(A227, projmetadata!$A$2:$D$2036, 4, FALSE)</f>
        <v>43982</v>
      </c>
      <c r="BC227" s="6" t="e">
        <f t="array" aca="1" ref="BC227" ca="1">_xludf.IFS(I227&lt;&gt;0, F227/I227, P227&lt;&gt;0, M227/P227, W227&lt;&gt;0, T227/W227, AD227&lt;&gt;0, AA227/AD227, AK227&lt;&gt;0, AH227/AK227, AR227&lt;&gt;0, AO227/AR227, TRUE, 0)</f>
        <v>#NAME?</v>
      </c>
      <c r="BE227" s="6" t="e">
        <f t="shared" ca="1" si="19"/>
        <v>#NAME?</v>
      </c>
      <c r="BF227" s="6" t="e">
        <f t="shared" ca="1" si="20"/>
        <v>#NAME?</v>
      </c>
      <c r="BG227" s="6">
        <f t="shared" si="21"/>
        <v>0.94700104588240641</v>
      </c>
      <c r="BH227" s="6">
        <f>VLOOKUP(A227, ALL_AP_DATA!$A$2:$D$3600, 3, FALSE)</f>
        <v>178</v>
      </c>
      <c r="BI227" s="6">
        <f>VLOOKUP(A227, ALL_AP_DATA!$A$2:$E$3600, 5, FALSE)</f>
        <v>41651</v>
      </c>
      <c r="BJ227" s="6">
        <f t="shared" si="9"/>
        <v>77.131481481481487</v>
      </c>
      <c r="BK227" s="6">
        <f t="shared" si="22"/>
        <v>0.32962962962962961</v>
      </c>
    </row>
    <row r="228" spans="1:63" ht="15.75" customHeight="1" x14ac:dyDescent="0.25">
      <c r="A228" s="8" t="s">
        <v>1717</v>
      </c>
      <c r="B228" s="9" t="s">
        <v>1777</v>
      </c>
      <c r="C228" s="9">
        <v>13</v>
      </c>
      <c r="D228" s="9">
        <v>76</v>
      </c>
      <c r="E228" s="9">
        <v>193</v>
      </c>
      <c r="F228" s="9">
        <v>9364</v>
      </c>
      <c r="G228" s="9">
        <v>5.9499999999999997E-2</v>
      </c>
      <c r="H228" s="9">
        <v>0.18759999999999999</v>
      </c>
      <c r="I228" s="9">
        <v>0.15329999999999999</v>
      </c>
      <c r="J228" s="8"/>
      <c r="K228" s="8"/>
      <c r="L228" s="8"/>
      <c r="M228" s="8"/>
      <c r="N228" s="8"/>
      <c r="O228" s="8"/>
      <c r="P228" s="8"/>
      <c r="Q228" s="9">
        <v>71</v>
      </c>
      <c r="R228" s="9">
        <v>254</v>
      </c>
      <c r="S228" s="9">
        <v>836</v>
      </c>
      <c r="T228" s="9">
        <v>46169</v>
      </c>
      <c r="U228" s="9">
        <v>0.19869999999999999</v>
      </c>
      <c r="V228" s="9">
        <v>0.81240000000000001</v>
      </c>
      <c r="W228" s="9">
        <v>0.75570000000000004</v>
      </c>
      <c r="X228" s="8"/>
      <c r="Y228" s="8"/>
      <c r="Z228" s="8"/>
      <c r="AA228" s="8"/>
      <c r="AB228" s="8"/>
      <c r="AC228" s="8"/>
      <c r="AD228" s="8"/>
      <c r="AE228" s="9">
        <v>4</v>
      </c>
      <c r="AF228" s="9">
        <v>12</v>
      </c>
      <c r="AG228" s="9">
        <v>85</v>
      </c>
      <c r="AH228" s="9">
        <v>4397</v>
      </c>
      <c r="AI228" s="9">
        <v>9.4000000000000004E-3</v>
      </c>
      <c r="AJ228" s="9">
        <v>8.2600000000000007E-2</v>
      </c>
      <c r="AK228" s="9">
        <v>7.1999999999999995E-2</v>
      </c>
      <c r="AL228" s="8"/>
      <c r="AM228" s="8"/>
      <c r="AN228" s="8"/>
      <c r="AO228" s="8"/>
      <c r="AP228" s="8"/>
      <c r="AQ228" s="8"/>
      <c r="AR228" s="8"/>
      <c r="AT228" s="6">
        <f t="shared" si="0"/>
        <v>123.21052631578948</v>
      </c>
      <c r="AU228" s="6" t="str">
        <f t="shared" si="1"/>
        <v/>
      </c>
      <c r="AV228" s="6">
        <f t="shared" si="2"/>
        <v>181.76771653543307</v>
      </c>
      <c r="AW228" s="7" t="str">
        <f t="shared" si="3"/>
        <v/>
      </c>
      <c r="AX228" s="6">
        <f t="shared" si="4"/>
        <v>366.41666666666669</v>
      </c>
      <c r="AY228" s="6" t="str">
        <f t="shared" si="5"/>
        <v/>
      </c>
      <c r="BA228" s="6">
        <f>VLOOKUP(A228, ALL_AP_DATA!$A$2:$F$3600, 6, FALSE)</f>
        <v>1278</v>
      </c>
      <c r="BB228" s="6">
        <f>VLOOKUP(A228, projmetadata!$A$2:$D$2036, 4, FALSE)</f>
        <v>45753</v>
      </c>
      <c r="BC228" s="6" t="e">
        <f t="array" aca="1" ref="BC228" ca="1">_xludf.IFS(I228&lt;&gt;0, F228/I228, P228&lt;&gt;0, M228/P228, W228&lt;&gt;0, T228/W228, AD228&lt;&gt;0, AA228/AD228, AK228&lt;&gt;0, AH228/AK228, AR228&lt;&gt;0, AO228/AR228, TRUE, 0)</f>
        <v>#NAME?</v>
      </c>
      <c r="BE228" s="6" t="e">
        <f t="shared" ca="1" si="19"/>
        <v>#NAME?</v>
      </c>
      <c r="BF228" s="6" t="e">
        <f t="shared" ca="1" si="20"/>
        <v>#NAME?</v>
      </c>
      <c r="BG228" s="6">
        <f t="shared" si="21"/>
        <v>1.335256704478395</v>
      </c>
      <c r="BH228" s="6">
        <f>VLOOKUP(A228, ALL_AP_DATA!$A$2:$D$3600, 3, FALSE)</f>
        <v>320</v>
      </c>
      <c r="BI228" s="6">
        <f>VLOOKUP(A228, ALL_AP_DATA!$A$2:$E$3600, 5, FALSE)</f>
        <v>61092</v>
      </c>
      <c r="BJ228" s="6">
        <f t="shared" si="9"/>
        <v>47.802816901408448</v>
      </c>
      <c r="BK228" s="6">
        <f t="shared" si="22"/>
        <v>0.25039123630672927</v>
      </c>
    </row>
    <row r="229" spans="1:63" ht="15.75" customHeight="1" x14ac:dyDescent="0.25">
      <c r="A229" s="8" t="s">
        <v>1718</v>
      </c>
      <c r="B229" s="9" t="s">
        <v>1777</v>
      </c>
      <c r="C229" s="9">
        <v>7</v>
      </c>
      <c r="D229" s="9">
        <v>51</v>
      </c>
      <c r="E229" s="9">
        <v>418</v>
      </c>
      <c r="F229" s="9">
        <v>27360</v>
      </c>
      <c r="G229" s="9">
        <v>7.4300000000000005E-2</v>
      </c>
      <c r="H229" s="9">
        <v>0.49940000000000001</v>
      </c>
      <c r="I229" s="9">
        <v>0.36530000000000001</v>
      </c>
      <c r="J229" s="9">
        <v>4</v>
      </c>
      <c r="K229" s="9">
        <v>23</v>
      </c>
      <c r="L229" s="9">
        <v>285</v>
      </c>
      <c r="M229" s="9">
        <v>20293</v>
      </c>
      <c r="N229" s="9">
        <v>3.3500000000000002E-2</v>
      </c>
      <c r="O229" s="9">
        <v>0.34050000000000002</v>
      </c>
      <c r="P229" s="9">
        <v>0.27100000000000002</v>
      </c>
      <c r="Q229" s="9">
        <v>39</v>
      </c>
      <c r="R229" s="9">
        <v>249</v>
      </c>
      <c r="S229" s="9">
        <v>784</v>
      </c>
      <c r="T229" s="9">
        <v>62925</v>
      </c>
      <c r="U229" s="9">
        <v>0.36299999999999999</v>
      </c>
      <c r="V229" s="9">
        <v>0.93669999999999998</v>
      </c>
      <c r="W229" s="9">
        <v>0.84019999999999995</v>
      </c>
      <c r="X229" s="8"/>
      <c r="Y229" s="8"/>
      <c r="Z229" s="8"/>
      <c r="AA229" s="8"/>
      <c r="AB229" s="8"/>
      <c r="AC229" s="8"/>
      <c r="AD229" s="8"/>
      <c r="AE229" s="9">
        <v>15</v>
      </c>
      <c r="AF229" s="9">
        <v>46</v>
      </c>
      <c r="AG229" s="9">
        <v>424</v>
      </c>
      <c r="AH229" s="9">
        <v>25654</v>
      </c>
      <c r="AI229" s="9">
        <v>6.7100000000000007E-2</v>
      </c>
      <c r="AJ229" s="9">
        <v>0.50660000000000005</v>
      </c>
      <c r="AK229" s="9">
        <v>0.34260000000000002</v>
      </c>
      <c r="AL229" s="9">
        <v>1</v>
      </c>
      <c r="AM229" s="9">
        <v>36</v>
      </c>
      <c r="AN229" s="9">
        <v>370</v>
      </c>
      <c r="AO229" s="9">
        <v>25334</v>
      </c>
      <c r="AP229" s="9">
        <v>5.2499999999999998E-2</v>
      </c>
      <c r="AQ229" s="9">
        <v>0.44209999999999999</v>
      </c>
      <c r="AR229" s="9">
        <v>0.33829999999999999</v>
      </c>
      <c r="AT229" s="6">
        <f t="shared" si="0"/>
        <v>536.47058823529414</v>
      </c>
      <c r="AU229" s="6">
        <f t="shared" si="1"/>
        <v>882.304347826087</v>
      </c>
      <c r="AV229" s="6">
        <f t="shared" si="2"/>
        <v>252.71084337349399</v>
      </c>
      <c r="AW229" s="7" t="str">
        <f t="shared" si="3"/>
        <v/>
      </c>
      <c r="AX229" s="6">
        <f t="shared" si="4"/>
        <v>557.695652173913</v>
      </c>
      <c r="AY229" s="6">
        <f t="shared" si="5"/>
        <v>703.72222222222217</v>
      </c>
      <c r="BA229" s="6">
        <f>VLOOKUP(A229, ALL_AP_DATA!$A$2:$F$3600, 6, FALSE)</f>
        <v>686</v>
      </c>
      <c r="BB229" s="6">
        <f>VLOOKUP(A229, projmetadata!$A$2:$D$2036, 4, FALSE)</f>
        <v>60815</v>
      </c>
      <c r="BC229" s="6" t="e">
        <f t="array" aca="1" ref="BC229" ca="1">_xludf.IFS(I229&lt;&gt;0, F229/I229, P229&lt;&gt;0, M229/P229, W229&lt;&gt;0, T229/W229, AD229&lt;&gt;0, AA229/AD229, AK229&lt;&gt;0, AH229/AK229, AR229&lt;&gt;0, AO229/AR229, TRUE, 0)</f>
        <v>#NAME?</v>
      </c>
      <c r="BE229" s="6" t="e">
        <f t="shared" ca="1" si="19"/>
        <v>#NAME?</v>
      </c>
      <c r="BF229" s="6" t="e">
        <f t="shared" ca="1" si="20"/>
        <v>#NAME?</v>
      </c>
      <c r="BG229" s="6">
        <f t="shared" si="21"/>
        <v>1.2314396119378443</v>
      </c>
      <c r="BH229" s="6">
        <f>VLOOKUP(A229, ALL_AP_DATA!$A$2:$D$3600, 3, FALSE)</f>
        <v>266</v>
      </c>
      <c r="BI229" s="6">
        <f>VLOOKUP(A229, ALL_AP_DATA!$A$2:$E$3600, 5, FALSE)</f>
        <v>74890</v>
      </c>
      <c r="BJ229" s="6">
        <f t="shared" si="9"/>
        <v>109.16909620991254</v>
      </c>
      <c r="BK229" s="6">
        <f t="shared" si="22"/>
        <v>0.38775510204081631</v>
      </c>
    </row>
    <row r="230" spans="1:63" ht="15.75" customHeight="1" x14ac:dyDescent="0.25">
      <c r="A230" s="8" t="s">
        <v>1719</v>
      </c>
      <c r="B230" s="9" t="s">
        <v>1777</v>
      </c>
      <c r="C230" s="9">
        <v>9</v>
      </c>
      <c r="D230" s="9">
        <v>35</v>
      </c>
      <c r="E230" s="9">
        <v>294</v>
      </c>
      <c r="F230" s="9">
        <v>10900</v>
      </c>
      <c r="G230" s="9">
        <v>8.0100000000000005E-2</v>
      </c>
      <c r="H230" s="9">
        <v>0.28770000000000001</v>
      </c>
      <c r="I230" s="9">
        <v>0.21290000000000001</v>
      </c>
      <c r="J230" s="8"/>
      <c r="K230" s="8"/>
      <c r="L230" s="8"/>
      <c r="M230" s="8"/>
      <c r="N230" s="8"/>
      <c r="O230" s="8"/>
      <c r="P230" s="8"/>
      <c r="Q230" s="9">
        <v>40</v>
      </c>
      <c r="R230" s="9">
        <v>198</v>
      </c>
      <c r="S230" s="9">
        <v>952</v>
      </c>
      <c r="T230" s="9">
        <v>45678</v>
      </c>
      <c r="U230" s="9">
        <v>0.4531</v>
      </c>
      <c r="V230" s="9">
        <v>0.93149999999999999</v>
      </c>
      <c r="W230" s="9">
        <v>0.8921</v>
      </c>
      <c r="X230" s="8"/>
      <c r="Y230" s="8"/>
      <c r="Z230" s="8"/>
      <c r="AA230" s="8"/>
      <c r="AB230" s="8"/>
      <c r="AC230" s="8"/>
      <c r="AD230" s="8"/>
      <c r="AE230" s="9">
        <v>3</v>
      </c>
      <c r="AF230" s="9">
        <v>14</v>
      </c>
      <c r="AG230" s="9">
        <v>150</v>
      </c>
      <c r="AH230" s="9">
        <v>6059</v>
      </c>
      <c r="AI230" s="9">
        <v>3.2000000000000001E-2</v>
      </c>
      <c r="AJ230" s="9">
        <v>0.14680000000000001</v>
      </c>
      <c r="AK230" s="9">
        <v>0.1183</v>
      </c>
      <c r="AL230" s="9">
        <v>1</v>
      </c>
      <c r="AM230" s="9">
        <v>29</v>
      </c>
      <c r="AN230" s="9">
        <v>356</v>
      </c>
      <c r="AO230" s="9">
        <v>12660</v>
      </c>
      <c r="AP230" s="9">
        <v>6.6400000000000001E-2</v>
      </c>
      <c r="AQ230" s="9">
        <v>0.3483</v>
      </c>
      <c r="AR230" s="9">
        <v>0.24729999999999999</v>
      </c>
      <c r="AT230" s="6">
        <f t="shared" si="0"/>
        <v>311.42857142857144</v>
      </c>
      <c r="AU230" s="6" t="str">
        <f t="shared" si="1"/>
        <v/>
      </c>
      <c r="AV230" s="6">
        <f t="shared" si="2"/>
        <v>230.69696969696969</v>
      </c>
      <c r="AW230" s="7" t="str">
        <f t="shared" si="3"/>
        <v/>
      </c>
      <c r="AX230" s="6">
        <f t="shared" si="4"/>
        <v>432.78571428571428</v>
      </c>
      <c r="AY230" s="6">
        <f t="shared" si="5"/>
        <v>436.55172413793105</v>
      </c>
      <c r="BA230" s="6">
        <f>VLOOKUP(A230, ALL_AP_DATA!$A$2:$F$3600, 6, FALSE)</f>
        <v>437</v>
      </c>
      <c r="BB230" s="6">
        <f>VLOOKUP(A230, projmetadata!$A$2:$D$2036, 4, FALSE)</f>
        <v>79134</v>
      </c>
      <c r="BC230" s="6" t="e">
        <f t="array" aca="1" ref="BC230" ca="1">_xludf.IFS(I230&lt;&gt;0, F230/I230, P230&lt;&gt;0, M230/P230, W230&lt;&gt;0, T230/W230, AD230&lt;&gt;0, AA230/AD230, AK230&lt;&gt;0, AH230/AK230, AR230&lt;&gt;0, AO230/AR230, TRUE, 0)</f>
        <v>#NAME?</v>
      </c>
      <c r="BE230" s="6" t="e">
        <f t="shared" ca="1" si="19"/>
        <v>#NAME?</v>
      </c>
      <c r="BF230" s="6" t="e">
        <f t="shared" ca="1" si="20"/>
        <v>#NAME?</v>
      </c>
      <c r="BG230" s="6">
        <f t="shared" si="21"/>
        <v>0.64704172669143478</v>
      </c>
      <c r="BH230" s="6">
        <f>VLOOKUP(A230, ALL_AP_DATA!$A$2:$D$3600, 3, FALSE)</f>
        <v>218</v>
      </c>
      <c r="BI230" s="6">
        <f>VLOOKUP(A230, ALL_AP_DATA!$A$2:$E$3600, 5, FALSE)</f>
        <v>51203</v>
      </c>
      <c r="BJ230" s="6">
        <f t="shared" si="9"/>
        <v>117.16933638443936</v>
      </c>
      <c r="BK230" s="6">
        <f t="shared" si="22"/>
        <v>0.4988558352402746</v>
      </c>
    </row>
    <row r="231" spans="1:63" ht="15.75" customHeight="1" x14ac:dyDescent="0.25">
      <c r="A231" s="8" t="s">
        <v>1720</v>
      </c>
      <c r="B231" s="9" t="s">
        <v>1777</v>
      </c>
      <c r="C231" s="9">
        <v>10</v>
      </c>
      <c r="D231" s="9">
        <v>35</v>
      </c>
      <c r="E231" s="9">
        <v>333</v>
      </c>
      <c r="F231" s="9">
        <v>7614</v>
      </c>
      <c r="G231" s="9">
        <v>5.4100000000000002E-2</v>
      </c>
      <c r="H231" s="9">
        <v>0.18279999999999999</v>
      </c>
      <c r="I231" s="9">
        <v>3.7600000000000001E-2</v>
      </c>
      <c r="J231" s="9">
        <v>1</v>
      </c>
      <c r="K231" s="9">
        <v>12</v>
      </c>
      <c r="L231" s="9">
        <v>137</v>
      </c>
      <c r="M231" s="9">
        <v>3455</v>
      </c>
      <c r="N231" s="9">
        <v>1.8499999999999999E-2</v>
      </c>
      <c r="O231" s="9">
        <v>7.5200000000000003E-2</v>
      </c>
      <c r="P231" s="9">
        <v>1.7100000000000001E-2</v>
      </c>
      <c r="Q231" s="9">
        <v>59</v>
      </c>
      <c r="R231" s="9">
        <v>282</v>
      </c>
      <c r="S231" s="9">
        <v>1659</v>
      </c>
      <c r="T231" s="9">
        <v>110516</v>
      </c>
      <c r="U231" s="9">
        <v>0.43590000000000001</v>
      </c>
      <c r="V231" s="9">
        <v>0.91049999999999998</v>
      </c>
      <c r="W231" s="9">
        <v>0.54559999999999997</v>
      </c>
      <c r="X231" s="8"/>
      <c r="Y231" s="8"/>
      <c r="Z231" s="8"/>
      <c r="AA231" s="8"/>
      <c r="AB231" s="8"/>
      <c r="AC231" s="8"/>
      <c r="AD231" s="8"/>
      <c r="AE231" s="9">
        <v>4</v>
      </c>
      <c r="AF231" s="9">
        <v>18</v>
      </c>
      <c r="AG231" s="9">
        <v>75</v>
      </c>
      <c r="AH231" s="9">
        <v>913</v>
      </c>
      <c r="AI231" s="9">
        <v>2.7799999999999998E-2</v>
      </c>
      <c r="AJ231" s="9">
        <v>4.1200000000000001E-2</v>
      </c>
      <c r="AK231" s="9">
        <v>4.4999999999999997E-3</v>
      </c>
      <c r="AL231" s="9">
        <v>1</v>
      </c>
      <c r="AM231" s="9">
        <v>45</v>
      </c>
      <c r="AN231" s="9">
        <v>627</v>
      </c>
      <c r="AO231" s="9">
        <v>13577</v>
      </c>
      <c r="AP231" s="9">
        <v>6.9599999999999995E-2</v>
      </c>
      <c r="AQ231" s="9">
        <v>0.34410000000000002</v>
      </c>
      <c r="AR231" s="9">
        <v>6.7000000000000004E-2</v>
      </c>
      <c r="AT231" s="6">
        <f t="shared" si="0"/>
        <v>217.54285714285714</v>
      </c>
      <c r="AU231" s="6">
        <f t="shared" si="1"/>
        <v>287.91666666666669</v>
      </c>
      <c r="AV231" s="6">
        <f t="shared" si="2"/>
        <v>391.90070921985813</v>
      </c>
      <c r="AW231" s="7" t="str">
        <f t="shared" si="3"/>
        <v/>
      </c>
      <c r="AX231" s="6">
        <f t="shared" si="4"/>
        <v>50.722222222222221</v>
      </c>
      <c r="AY231" s="6">
        <f t="shared" si="5"/>
        <v>301.71111111111111</v>
      </c>
      <c r="BA231" s="6">
        <f>VLOOKUP(A231, ALL_AP_DATA!$A$2:$F$3600, 6, FALSE)</f>
        <v>647</v>
      </c>
      <c r="BB231" s="6">
        <f>VLOOKUP(A231, projmetadata!$A$2:$D$2036, 4, FALSE)</f>
        <v>70812</v>
      </c>
      <c r="BC231" s="6" t="e">
        <f t="array" aca="1" ref="BC231" ca="1">_xludf.IFS(I231&lt;&gt;0, F231/I231, P231&lt;&gt;0, M231/P231, W231&lt;&gt;0, T231/W231, AD231&lt;&gt;0, AA231/AD231, AK231&lt;&gt;0, AH231/AK231, AR231&lt;&gt;0, AO231/AR231, TRUE, 0)</f>
        <v>#NAME?</v>
      </c>
      <c r="BE231" s="6" t="e">
        <f t="shared" ca="1" si="19"/>
        <v>#NAME?</v>
      </c>
      <c r="BF231" s="6" t="e">
        <f t="shared" ca="1" si="20"/>
        <v>#NAME?</v>
      </c>
      <c r="BG231" s="6">
        <f t="shared" si="21"/>
        <v>2.8602637970965374</v>
      </c>
      <c r="BH231" s="6">
        <f>VLOOKUP(A231, ALL_AP_DATA!$A$2:$D$3600, 3, FALSE)</f>
        <v>299</v>
      </c>
      <c r="BI231" s="6">
        <f>VLOOKUP(A231, ALL_AP_DATA!$A$2:$E$3600, 5, FALSE)</f>
        <v>202541</v>
      </c>
      <c r="BJ231" s="6">
        <f t="shared" si="9"/>
        <v>313.04636785162285</v>
      </c>
      <c r="BK231" s="6">
        <f t="shared" si="22"/>
        <v>0.46213292117465227</v>
      </c>
    </row>
    <row r="232" spans="1:63" ht="15.75" customHeight="1" x14ac:dyDescent="0.25">
      <c r="A232" s="8" t="s">
        <v>1721</v>
      </c>
      <c r="B232" s="9" t="s">
        <v>1777</v>
      </c>
      <c r="C232" s="9">
        <v>4</v>
      </c>
      <c r="D232" s="9">
        <v>16</v>
      </c>
      <c r="E232" s="9">
        <v>49</v>
      </c>
      <c r="F232" s="9">
        <v>665</v>
      </c>
      <c r="G232" s="9">
        <v>0.11269999999999999</v>
      </c>
      <c r="H232" s="9">
        <v>0.1623</v>
      </c>
      <c r="I232" s="9">
        <v>9.2700000000000005E-2</v>
      </c>
      <c r="J232" s="8"/>
      <c r="K232" s="8"/>
      <c r="L232" s="8"/>
      <c r="M232" s="8"/>
      <c r="N232" s="8"/>
      <c r="O232" s="8"/>
      <c r="P232" s="8"/>
      <c r="Q232" s="9">
        <v>10</v>
      </c>
      <c r="R232" s="9">
        <v>33</v>
      </c>
      <c r="S232" s="9">
        <v>262</v>
      </c>
      <c r="T232" s="9">
        <v>4744</v>
      </c>
      <c r="U232" s="9">
        <v>0.2324</v>
      </c>
      <c r="V232" s="9">
        <v>0.86750000000000005</v>
      </c>
      <c r="W232" s="9">
        <v>0.66159999999999997</v>
      </c>
      <c r="X232" s="8"/>
      <c r="Y232" s="8"/>
      <c r="Z232" s="8"/>
      <c r="AA232" s="8"/>
      <c r="AB232" s="8"/>
      <c r="AC232" s="8"/>
      <c r="AD232" s="8"/>
      <c r="AE232" s="9">
        <v>12</v>
      </c>
      <c r="AF232" s="9">
        <v>22</v>
      </c>
      <c r="AG232" s="9">
        <v>68</v>
      </c>
      <c r="AH232" s="9">
        <v>1068</v>
      </c>
      <c r="AI232" s="9">
        <v>0.15490000000000001</v>
      </c>
      <c r="AJ232" s="9">
        <v>0.22520000000000001</v>
      </c>
      <c r="AK232" s="9">
        <v>0.1489</v>
      </c>
      <c r="AL232" s="8"/>
      <c r="AM232" s="8"/>
      <c r="AN232" s="8"/>
      <c r="AO232" s="8"/>
      <c r="AP232" s="8"/>
      <c r="AQ232" s="8"/>
      <c r="AR232" s="8"/>
      <c r="AT232" s="6">
        <f t="shared" si="0"/>
        <v>41.5625</v>
      </c>
      <c r="AU232" s="6" t="str">
        <f t="shared" si="1"/>
        <v/>
      </c>
      <c r="AV232" s="6">
        <f t="shared" si="2"/>
        <v>143.75757575757575</v>
      </c>
      <c r="AW232" s="7" t="str">
        <f t="shared" si="3"/>
        <v/>
      </c>
      <c r="AX232" s="6">
        <f t="shared" si="4"/>
        <v>48.545454545454547</v>
      </c>
      <c r="AY232" s="6" t="str">
        <f t="shared" si="5"/>
        <v/>
      </c>
      <c r="BA232" s="6">
        <f>VLOOKUP(A232, ALL_AP_DATA!$A$2:$F$3600, 6, FALSE)</f>
        <v>142</v>
      </c>
      <c r="BB232" s="6">
        <f>VLOOKUP(A232, projmetadata!$A$2:$D$2036, 4, FALSE)</f>
        <v>13431</v>
      </c>
      <c r="BC232" s="6" t="e">
        <f t="array" aca="1" ref="BC232" ca="1">_xludf.IFS(I232&lt;&gt;0, F232/I232, P232&lt;&gt;0, M232/P232, W232&lt;&gt;0, T232/W232, AD232&lt;&gt;0, AA232/AD232, AK232&lt;&gt;0, AH232/AK232, AR232&lt;&gt;0, AO232/AR232, TRUE, 0)</f>
        <v>#NAME?</v>
      </c>
      <c r="BE232" s="6" t="e">
        <f t="shared" ca="1" si="19"/>
        <v>#NAME?</v>
      </c>
      <c r="BF232" s="6" t="e">
        <f t="shared" ca="1" si="20"/>
        <v>#NAME?</v>
      </c>
      <c r="BG232" s="6">
        <f t="shared" si="21"/>
        <v>0.53391407936862478</v>
      </c>
      <c r="BH232" s="6">
        <f>VLOOKUP(A232, ALL_AP_DATA!$A$2:$D$3600, 3, FALSE)</f>
        <v>51</v>
      </c>
      <c r="BI232" s="6">
        <f>VLOOKUP(A232, ALL_AP_DATA!$A$2:$E$3600, 5, FALSE)</f>
        <v>7171</v>
      </c>
      <c r="BJ232" s="6">
        <f t="shared" si="9"/>
        <v>50.5</v>
      </c>
      <c r="BK232" s="6">
        <f t="shared" si="22"/>
        <v>0.35915492957746481</v>
      </c>
    </row>
    <row r="233" spans="1:63" ht="15.75" customHeight="1" x14ac:dyDescent="0.25">
      <c r="A233" s="8" t="s">
        <v>1722</v>
      </c>
      <c r="B233" s="9" t="s">
        <v>1777</v>
      </c>
      <c r="C233" s="9">
        <v>18</v>
      </c>
      <c r="D233" s="9">
        <v>68</v>
      </c>
      <c r="E233" s="9">
        <v>634</v>
      </c>
      <c r="F233" s="9">
        <v>19279</v>
      </c>
      <c r="G233" s="9">
        <v>4.8099999999999997E-2</v>
      </c>
      <c r="H233" s="9">
        <v>0.21590000000000001</v>
      </c>
      <c r="I233" s="9">
        <v>6.7500000000000004E-2</v>
      </c>
      <c r="J233" s="8"/>
      <c r="K233" s="8"/>
      <c r="L233" s="8"/>
      <c r="M233" s="8"/>
      <c r="N233" s="8"/>
      <c r="O233" s="8"/>
      <c r="P233" s="8"/>
      <c r="Q233" s="9">
        <v>120</v>
      </c>
      <c r="R233" s="9">
        <v>663</v>
      </c>
      <c r="S233" s="9">
        <v>2678</v>
      </c>
      <c r="T233" s="9">
        <v>261285</v>
      </c>
      <c r="U233" s="9">
        <v>0.46860000000000002</v>
      </c>
      <c r="V233" s="9">
        <v>0.91210000000000002</v>
      </c>
      <c r="W233" s="9">
        <v>0.91500000000000004</v>
      </c>
      <c r="X233" s="8"/>
      <c r="Y233" s="8"/>
      <c r="Z233" s="8"/>
      <c r="AA233" s="8"/>
      <c r="AB233" s="8"/>
      <c r="AC233" s="8"/>
      <c r="AD233" s="8"/>
      <c r="AE233" s="9">
        <v>13</v>
      </c>
      <c r="AF233" s="9">
        <v>50</v>
      </c>
      <c r="AG233" s="9">
        <v>506</v>
      </c>
      <c r="AH233" s="9">
        <v>15640</v>
      </c>
      <c r="AI233" s="9">
        <v>3.5299999999999998E-2</v>
      </c>
      <c r="AJ233" s="9">
        <v>0.17230000000000001</v>
      </c>
      <c r="AK233" s="9">
        <v>5.4800000000000001E-2</v>
      </c>
      <c r="AL233" s="8"/>
      <c r="AM233" s="8"/>
      <c r="AN233" s="8"/>
      <c r="AO233" s="8"/>
      <c r="AP233" s="8"/>
      <c r="AQ233" s="8"/>
      <c r="AR233" s="8"/>
      <c r="AT233" s="6">
        <f t="shared" si="0"/>
        <v>283.51470588235293</v>
      </c>
      <c r="AU233" s="6" t="str">
        <f t="shared" si="1"/>
        <v/>
      </c>
      <c r="AV233" s="6">
        <f t="shared" si="2"/>
        <v>394.09502262443436</v>
      </c>
      <c r="AW233" s="7" t="str">
        <f t="shared" si="3"/>
        <v/>
      </c>
      <c r="AX233" s="6">
        <f t="shared" si="4"/>
        <v>312.8</v>
      </c>
      <c r="AY233" s="6" t="str">
        <f t="shared" si="5"/>
        <v/>
      </c>
      <c r="BA233" s="6">
        <f>VLOOKUP(A233, ALL_AP_DATA!$A$2:$F$3600, 6, FALSE)</f>
        <v>1415</v>
      </c>
      <c r="BB233" s="6">
        <f>VLOOKUP(A233, projmetadata!$A$2:$D$2036, 4, FALSE)</f>
        <v>100392</v>
      </c>
      <c r="BC233" s="6" t="e">
        <f t="array" aca="1" ref="BC233" ca="1">_xludf.IFS(I233&lt;&gt;0, F233/I233, P233&lt;&gt;0, M233/P233, W233&lt;&gt;0, T233/W233, AD233&lt;&gt;0, AA233/AD233, AK233&lt;&gt;0, AH233/AK233, AR233&lt;&gt;0, AO233/AR233, TRUE, 0)</f>
        <v>#NAME?</v>
      </c>
      <c r="BE233" s="6" t="e">
        <f t="shared" ca="1" si="19"/>
        <v>#NAME?</v>
      </c>
      <c r="BF233" s="6" t="e">
        <f t="shared" ca="1" si="20"/>
        <v>#NAME?</v>
      </c>
      <c r="BG233" s="6">
        <f t="shared" si="21"/>
        <v>2.8443202645629135</v>
      </c>
      <c r="BH233" s="6">
        <f>VLOOKUP(A233, ALL_AP_DATA!$A$2:$D$3600, 3, FALSE)</f>
        <v>684</v>
      </c>
      <c r="BI233" s="6">
        <f>VLOOKUP(A233, ALL_AP_DATA!$A$2:$E$3600, 5, FALSE)</f>
        <v>285547</v>
      </c>
      <c r="BJ233" s="6">
        <f t="shared" si="9"/>
        <v>201.8</v>
      </c>
      <c r="BK233" s="6">
        <f t="shared" si="22"/>
        <v>0.48339222614840988</v>
      </c>
    </row>
    <row r="234" spans="1:63" ht="15.75" customHeight="1" x14ac:dyDescent="0.25">
      <c r="A234" s="8" t="s">
        <v>1723</v>
      </c>
      <c r="B234" s="9" t="s">
        <v>1777</v>
      </c>
      <c r="C234" s="9">
        <v>2</v>
      </c>
      <c r="D234" s="9">
        <v>5</v>
      </c>
      <c r="E234" s="9">
        <v>9</v>
      </c>
      <c r="F234" s="9">
        <v>176</v>
      </c>
      <c r="G234" s="9">
        <v>4.7600000000000003E-2</v>
      </c>
      <c r="H234" s="9">
        <v>8.7400000000000005E-2</v>
      </c>
      <c r="I234" s="9">
        <v>5.3100000000000001E-2</v>
      </c>
      <c r="J234" s="8"/>
      <c r="K234" s="8"/>
      <c r="L234" s="8"/>
      <c r="M234" s="8"/>
      <c r="N234" s="8"/>
      <c r="O234" s="8"/>
      <c r="P234" s="8"/>
      <c r="Q234" s="9">
        <v>1</v>
      </c>
      <c r="R234" s="9">
        <v>2</v>
      </c>
      <c r="S234" s="9">
        <v>19</v>
      </c>
      <c r="T234" s="9">
        <v>718</v>
      </c>
      <c r="U234" s="9">
        <v>1.9E-2</v>
      </c>
      <c r="V234" s="9">
        <v>0.1845</v>
      </c>
      <c r="W234" s="9">
        <v>0.2165</v>
      </c>
      <c r="X234" s="8"/>
      <c r="Y234" s="8"/>
      <c r="Z234" s="8"/>
      <c r="AA234" s="8"/>
      <c r="AB234" s="8"/>
      <c r="AC234" s="8"/>
      <c r="AD234" s="8"/>
      <c r="AE234" s="9">
        <v>2</v>
      </c>
      <c r="AF234" s="9">
        <v>8</v>
      </c>
      <c r="AG234" s="9">
        <v>0</v>
      </c>
      <c r="AH234" s="9">
        <v>0</v>
      </c>
      <c r="AI234" s="9">
        <v>7.6200000000000004E-2</v>
      </c>
      <c r="AJ234" s="9">
        <v>0</v>
      </c>
      <c r="AK234" s="9">
        <v>0</v>
      </c>
      <c r="AL234" s="8"/>
      <c r="AM234" s="8"/>
      <c r="AN234" s="8"/>
      <c r="AO234" s="8"/>
      <c r="AP234" s="8"/>
      <c r="AQ234" s="8"/>
      <c r="AR234" s="8"/>
      <c r="AT234" s="6">
        <f t="shared" si="0"/>
        <v>35.200000000000003</v>
      </c>
      <c r="AU234" s="6" t="str">
        <f t="shared" si="1"/>
        <v/>
      </c>
      <c r="AV234" s="6">
        <f t="shared" si="2"/>
        <v>359</v>
      </c>
      <c r="AW234" s="7" t="str">
        <f t="shared" si="3"/>
        <v/>
      </c>
      <c r="AX234" s="6">
        <f t="shared" si="4"/>
        <v>0</v>
      </c>
      <c r="AY234" s="6" t="str">
        <f t="shared" si="5"/>
        <v/>
      </c>
      <c r="BA234" s="6">
        <f>VLOOKUP(A234, ALL_AP_DATA!$A$2:$F$3600, 6, FALSE)</f>
        <v>105</v>
      </c>
      <c r="BB234" s="6">
        <f>VLOOKUP(A234, projmetadata!$A$2:$D$2036, 4, FALSE)</f>
        <v>17071</v>
      </c>
      <c r="BC234" s="6" t="e">
        <f t="array" aca="1" ref="BC234" ca="1">_xludf.IFS(I234&lt;&gt;0, F234/I234, P234&lt;&gt;0, M234/P234, W234&lt;&gt;0, T234/W234, AD234&lt;&gt;0, AA234/AD234, AK234&lt;&gt;0, AH234/AK234, AR234&lt;&gt;0, AO234/AR234, TRUE, 0)</f>
        <v>#NAME?</v>
      </c>
      <c r="BE234" s="6" t="e">
        <f t="shared" ca="1" si="19"/>
        <v>#NAME?</v>
      </c>
      <c r="BF234" s="6" t="e">
        <f t="shared" ca="1" si="20"/>
        <v>#NAME?</v>
      </c>
      <c r="BG234" s="6">
        <f t="shared" si="21"/>
        <v>0.19430613320836507</v>
      </c>
      <c r="BH234" s="6">
        <f>VLOOKUP(A234, ALL_AP_DATA!$A$2:$D$3600, 3, FALSE)</f>
        <v>15</v>
      </c>
      <c r="BI234" s="6">
        <f>VLOOKUP(A234, ALL_AP_DATA!$A$2:$E$3600, 5, FALSE)</f>
        <v>3317</v>
      </c>
      <c r="BJ234" s="6">
        <f t="shared" si="9"/>
        <v>31.590476190476192</v>
      </c>
      <c r="BK234" s="6">
        <f t="shared" si="22"/>
        <v>0.14285714285714285</v>
      </c>
    </row>
    <row r="235" spans="1:63" ht="15.75" customHeight="1" x14ac:dyDescent="0.25">
      <c r="A235" s="8" t="s">
        <v>1724</v>
      </c>
      <c r="B235" s="9" t="s">
        <v>1777</v>
      </c>
      <c r="C235" s="9">
        <v>2</v>
      </c>
      <c r="D235" s="9">
        <v>4</v>
      </c>
      <c r="E235" s="9">
        <v>4</v>
      </c>
      <c r="F235" s="9">
        <v>16</v>
      </c>
      <c r="G235" s="9">
        <v>8.0999999999999996E-3</v>
      </c>
      <c r="H235" s="9">
        <v>4.5999999999999999E-3</v>
      </c>
      <c r="I235" s="9">
        <v>1E-4</v>
      </c>
      <c r="J235" s="8"/>
      <c r="K235" s="8"/>
      <c r="L235" s="8"/>
      <c r="M235" s="8"/>
      <c r="N235" s="8"/>
      <c r="O235" s="8"/>
      <c r="P235" s="8"/>
      <c r="Q235" s="9">
        <v>39</v>
      </c>
      <c r="R235" s="9">
        <v>183</v>
      </c>
      <c r="S235" s="9">
        <v>740</v>
      </c>
      <c r="T235" s="9">
        <v>125384</v>
      </c>
      <c r="U235" s="9">
        <v>0.36969999999999997</v>
      </c>
      <c r="V235" s="9">
        <v>0.84960000000000002</v>
      </c>
      <c r="W235" s="9">
        <v>0.89649999999999996</v>
      </c>
      <c r="X235" s="8"/>
      <c r="Y235" s="8"/>
      <c r="Z235" s="8"/>
      <c r="AA235" s="8"/>
      <c r="AB235" s="8"/>
      <c r="AC235" s="8"/>
      <c r="AD235" s="8"/>
      <c r="AE235" s="9">
        <v>1</v>
      </c>
      <c r="AF235" s="9">
        <v>2</v>
      </c>
      <c r="AG235" s="9">
        <v>4</v>
      </c>
      <c r="AH235" s="9">
        <v>16</v>
      </c>
      <c r="AI235" s="9">
        <v>4.0000000000000001E-3</v>
      </c>
      <c r="AJ235" s="9">
        <v>4.5999999999999999E-3</v>
      </c>
      <c r="AK235" s="9">
        <v>1E-4</v>
      </c>
      <c r="AL235" s="8"/>
      <c r="AM235" s="8"/>
      <c r="AN235" s="8"/>
      <c r="AO235" s="8"/>
      <c r="AP235" s="8"/>
      <c r="AQ235" s="8"/>
      <c r="AR235" s="8"/>
      <c r="AT235" s="6">
        <f t="shared" si="0"/>
        <v>4</v>
      </c>
      <c r="AU235" s="6" t="str">
        <f t="shared" si="1"/>
        <v/>
      </c>
      <c r="AV235" s="6">
        <f t="shared" si="2"/>
        <v>685.15846994535514</v>
      </c>
      <c r="AW235" s="7" t="str">
        <f t="shared" si="3"/>
        <v/>
      </c>
      <c r="AX235" s="6">
        <f t="shared" si="4"/>
        <v>8</v>
      </c>
      <c r="AY235" s="6" t="str">
        <f t="shared" si="5"/>
        <v/>
      </c>
      <c r="BA235" s="6">
        <f>VLOOKUP(A235, ALL_AP_DATA!$A$2:$F$3600, 6, FALSE)</f>
        <v>495</v>
      </c>
      <c r="BB235" s="6">
        <f>VLOOKUP(A235, projmetadata!$A$2:$D$2036, 4, FALSE)</f>
        <v>26899</v>
      </c>
      <c r="BC235" s="6" t="e">
        <f t="array" aca="1" ref="BC235" ca="1">_xludf.IFS(I235&lt;&gt;0, F235/I235, P235&lt;&gt;0, M235/P235, W235&lt;&gt;0, T235/W235, AD235&lt;&gt;0, AA235/AD235, AK235&lt;&gt;0, AH235/AK235, AR235&lt;&gt;0, AO235/AR235, TRUE, 0)</f>
        <v>#NAME?</v>
      </c>
      <c r="BE235" s="6" t="e">
        <f t="shared" ca="1" si="19"/>
        <v>#NAME?</v>
      </c>
      <c r="BF235" s="6" t="e">
        <f t="shared" ca="1" si="20"/>
        <v>#NAME?</v>
      </c>
      <c r="BG235" s="6">
        <f t="shared" si="21"/>
        <v>5.1993382653630249</v>
      </c>
      <c r="BH235" s="6">
        <f>VLOOKUP(A235, ALL_AP_DATA!$A$2:$D$3600, 3, FALSE)</f>
        <v>186</v>
      </c>
      <c r="BI235" s="6">
        <f>VLOOKUP(A235, ALL_AP_DATA!$A$2:$E$3600, 5, FALSE)</f>
        <v>139857</v>
      </c>
      <c r="BJ235" s="6">
        <f t="shared" si="9"/>
        <v>282.53939393939396</v>
      </c>
      <c r="BK235" s="6">
        <f t="shared" si="22"/>
        <v>0.37575757575757573</v>
      </c>
    </row>
    <row r="236" spans="1:63" ht="15.75" customHeight="1" x14ac:dyDescent="0.25">
      <c r="A236" s="8" t="s">
        <v>1725</v>
      </c>
      <c r="B236" s="9" t="s">
        <v>1777</v>
      </c>
      <c r="C236" s="9">
        <v>19</v>
      </c>
      <c r="D236" s="9">
        <v>136</v>
      </c>
      <c r="E236" s="9">
        <v>74</v>
      </c>
      <c r="F236" s="9">
        <v>1672</v>
      </c>
      <c r="G236" s="9">
        <v>0.12139999999999999</v>
      </c>
      <c r="H236" s="9">
        <v>0.36270000000000002</v>
      </c>
      <c r="I236" s="9">
        <v>3.8899999999999997E-2</v>
      </c>
      <c r="J236" s="8"/>
      <c r="K236" s="8"/>
      <c r="L236" s="8"/>
      <c r="M236" s="8"/>
      <c r="N236" s="8"/>
      <c r="O236" s="8"/>
      <c r="P236" s="8"/>
      <c r="Q236" s="9">
        <v>27</v>
      </c>
      <c r="R236" s="9">
        <v>123</v>
      </c>
      <c r="S236" s="9">
        <v>128</v>
      </c>
      <c r="T236" s="9">
        <v>28267</v>
      </c>
      <c r="U236" s="9">
        <v>0.10979999999999999</v>
      </c>
      <c r="V236" s="9">
        <v>0.62749999999999995</v>
      </c>
      <c r="W236" s="9">
        <v>0.65739999999999998</v>
      </c>
      <c r="X236" s="8"/>
      <c r="Y236" s="8"/>
      <c r="Z236" s="8"/>
      <c r="AA236" s="8"/>
      <c r="AB236" s="8"/>
      <c r="AC236" s="8"/>
      <c r="AD236" s="8"/>
      <c r="AE236" s="9">
        <v>22</v>
      </c>
      <c r="AF236" s="9">
        <v>69</v>
      </c>
      <c r="AG236" s="9">
        <v>30</v>
      </c>
      <c r="AH236" s="9">
        <v>1335</v>
      </c>
      <c r="AI236" s="9">
        <v>6.1600000000000002E-2</v>
      </c>
      <c r="AJ236" s="9">
        <v>0.14710000000000001</v>
      </c>
      <c r="AK236" s="9">
        <v>3.1E-2</v>
      </c>
      <c r="AL236" s="8"/>
      <c r="AM236" s="8"/>
      <c r="AN236" s="8"/>
      <c r="AO236" s="8"/>
      <c r="AP236" s="8"/>
      <c r="AQ236" s="8"/>
      <c r="AR236" s="8"/>
      <c r="AT236" s="6">
        <f t="shared" si="0"/>
        <v>12.294117647058824</v>
      </c>
      <c r="AU236" s="6" t="str">
        <f t="shared" si="1"/>
        <v/>
      </c>
      <c r="AV236" s="6">
        <f t="shared" si="2"/>
        <v>229.8130081300813</v>
      </c>
      <c r="AW236" s="7" t="str">
        <f t="shared" si="3"/>
        <v/>
      </c>
      <c r="AX236" s="6">
        <f t="shared" si="4"/>
        <v>19.347826086956523</v>
      </c>
      <c r="AY236" s="6" t="str">
        <f t="shared" si="5"/>
        <v/>
      </c>
      <c r="BA236" s="6">
        <f>VLOOKUP(A236, ALL_AP_DATA!$A$2:$F$3600, 6, FALSE)</f>
        <v>1120</v>
      </c>
      <c r="BB236" s="6">
        <f>VLOOKUP(A236, projmetadata!$A$2:$D$2036, 4, FALSE)</f>
        <v>141161</v>
      </c>
      <c r="BC236" s="6" t="e">
        <f t="array" aca="1" ref="BC236" ca="1">_xludf.IFS(I236&lt;&gt;0, F236/I236, P236&lt;&gt;0, M236/P236, W236&lt;&gt;0, T236/W236, AD236&lt;&gt;0, AA236/AD236, AK236&lt;&gt;0, AH236/AK236, AR236&lt;&gt;0, AO236/AR236, TRUE, 0)</f>
        <v>#NAME?</v>
      </c>
      <c r="BE236" s="6" t="e">
        <f t="shared" ca="1" si="19"/>
        <v>#NAME?</v>
      </c>
      <c r="BF236" s="6" t="e">
        <f t="shared" ca="1" si="20"/>
        <v>#NAME?</v>
      </c>
      <c r="BG236" s="6">
        <f t="shared" si="21"/>
        <v>0.30462379835790337</v>
      </c>
      <c r="BH236" s="6">
        <f>VLOOKUP(A236, ALL_AP_DATA!$A$2:$D$3600, 3, FALSE)</f>
        <v>255</v>
      </c>
      <c r="BI236" s="6">
        <f>VLOOKUP(A236, ALL_AP_DATA!$A$2:$E$3600, 5, FALSE)</f>
        <v>43001</v>
      </c>
      <c r="BJ236" s="6">
        <f t="shared" si="9"/>
        <v>38.393749999999997</v>
      </c>
      <c r="BK236" s="6">
        <f t="shared" si="22"/>
        <v>0.22767857142857142</v>
      </c>
    </row>
    <row r="237" spans="1:63" ht="15.75" customHeight="1" x14ac:dyDescent="0.25">
      <c r="A237" s="8" t="s">
        <v>1726</v>
      </c>
      <c r="B237" s="9" t="s">
        <v>1777</v>
      </c>
      <c r="C237" s="9">
        <v>2</v>
      </c>
      <c r="D237" s="9">
        <v>61</v>
      </c>
      <c r="E237" s="9">
        <v>361</v>
      </c>
      <c r="F237" s="9">
        <v>9247</v>
      </c>
      <c r="G237" s="9">
        <v>0.21249999999999999</v>
      </c>
      <c r="H237" s="9">
        <v>0.44729999999999998</v>
      </c>
      <c r="I237" s="9">
        <v>0.28539999999999999</v>
      </c>
      <c r="J237" s="9">
        <v>7</v>
      </c>
      <c r="K237" s="9">
        <v>42</v>
      </c>
      <c r="L237" s="9">
        <v>334</v>
      </c>
      <c r="M237" s="9">
        <v>9505</v>
      </c>
      <c r="N237" s="9">
        <v>0.14630000000000001</v>
      </c>
      <c r="O237" s="9">
        <v>0.41389999999999999</v>
      </c>
      <c r="P237" s="9">
        <v>0.29339999999999999</v>
      </c>
      <c r="Q237" s="9">
        <v>22</v>
      </c>
      <c r="R237" s="9">
        <v>138</v>
      </c>
      <c r="S237" s="9">
        <v>682</v>
      </c>
      <c r="T237" s="9">
        <v>29366</v>
      </c>
      <c r="U237" s="9">
        <v>0.48080000000000001</v>
      </c>
      <c r="V237" s="9">
        <v>0.84509999999999996</v>
      </c>
      <c r="W237" s="9">
        <v>0.90639999999999998</v>
      </c>
      <c r="X237" s="8"/>
      <c r="Y237" s="8"/>
      <c r="Z237" s="8"/>
      <c r="AA237" s="8"/>
      <c r="AB237" s="8"/>
      <c r="AC237" s="8"/>
      <c r="AD237" s="8"/>
      <c r="AE237" s="9">
        <v>3</v>
      </c>
      <c r="AF237" s="9">
        <v>23</v>
      </c>
      <c r="AG237" s="9">
        <v>281</v>
      </c>
      <c r="AH237" s="9">
        <v>5754</v>
      </c>
      <c r="AI237" s="9">
        <v>8.0100000000000005E-2</v>
      </c>
      <c r="AJ237" s="9">
        <v>0.34820000000000001</v>
      </c>
      <c r="AK237" s="9">
        <v>0.17760000000000001</v>
      </c>
      <c r="AL237" s="9">
        <v>3</v>
      </c>
      <c r="AM237" s="9">
        <v>68</v>
      </c>
      <c r="AN237" s="9">
        <v>529</v>
      </c>
      <c r="AO237" s="9">
        <v>14626</v>
      </c>
      <c r="AP237" s="9">
        <v>0.2369</v>
      </c>
      <c r="AQ237" s="9">
        <v>0.65549999999999997</v>
      </c>
      <c r="AR237" s="9">
        <v>0.45140000000000002</v>
      </c>
      <c r="AT237" s="6">
        <f t="shared" si="0"/>
        <v>151.59016393442624</v>
      </c>
      <c r="AU237" s="6">
        <f t="shared" si="1"/>
        <v>226.3095238095238</v>
      </c>
      <c r="AV237" s="6">
        <f t="shared" si="2"/>
        <v>212.79710144927537</v>
      </c>
      <c r="AW237" s="7" t="str">
        <f t="shared" si="3"/>
        <v/>
      </c>
      <c r="AX237" s="6">
        <f t="shared" si="4"/>
        <v>250.17391304347825</v>
      </c>
      <c r="AY237" s="6">
        <f t="shared" si="5"/>
        <v>215.08823529411765</v>
      </c>
      <c r="BA237" s="6">
        <f>VLOOKUP(A237, ALL_AP_DATA!$A$2:$F$3600, 6, FALSE)</f>
        <v>287</v>
      </c>
      <c r="BB237" s="6">
        <f>VLOOKUP(A237, projmetadata!$A$2:$D$2036, 4, FALSE)</f>
        <v>26058</v>
      </c>
      <c r="BC237" s="6" t="e">
        <f t="array" aca="1" ref="BC237" ca="1">_xludf.IFS(I237&lt;&gt;0, F237/I237, P237&lt;&gt;0, M237/P237, W237&lt;&gt;0, T237/W237, AD237&lt;&gt;0, AA237/AD237, AK237&lt;&gt;0, AH237/AK237, AR237&lt;&gt;0, AO237/AR237, TRUE, 0)</f>
        <v>#NAME?</v>
      </c>
      <c r="BE237" s="6" t="e">
        <f t="shared" ca="1" si="19"/>
        <v>#NAME?</v>
      </c>
      <c r="BF237" s="6" t="e">
        <f t="shared" ca="1" si="20"/>
        <v>#NAME?</v>
      </c>
      <c r="BG237" s="6">
        <f t="shared" si="21"/>
        <v>1.2433801519686853</v>
      </c>
      <c r="BH237" s="6">
        <f>VLOOKUP(A237, ALL_AP_DATA!$A$2:$D$3600, 3, FALSE)</f>
        <v>160</v>
      </c>
      <c r="BI237" s="6">
        <f>VLOOKUP(A237, ALL_AP_DATA!$A$2:$E$3600, 5, FALSE)</f>
        <v>32400</v>
      </c>
      <c r="BJ237" s="6">
        <f t="shared" si="9"/>
        <v>112.89198606271778</v>
      </c>
      <c r="BK237" s="6">
        <f t="shared" si="22"/>
        <v>0.55749128919860624</v>
      </c>
    </row>
    <row r="238" spans="1:63" ht="15.75" customHeight="1" x14ac:dyDescent="0.25">
      <c r="A238" s="8" t="s">
        <v>1727</v>
      </c>
      <c r="B238" s="9" t="s">
        <v>1777</v>
      </c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9">
        <v>14</v>
      </c>
      <c r="R238" s="9">
        <v>54</v>
      </c>
      <c r="S238" s="9">
        <v>50</v>
      </c>
      <c r="T238" s="9">
        <v>4555</v>
      </c>
      <c r="U238" s="9">
        <v>5.1499999999999997E-2</v>
      </c>
      <c r="V238" s="9">
        <v>0.45050000000000001</v>
      </c>
      <c r="W238" s="9">
        <v>0.4345</v>
      </c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T238" s="6" t="str">
        <f t="shared" si="0"/>
        <v/>
      </c>
      <c r="AU238" s="6" t="str">
        <f t="shared" si="1"/>
        <v/>
      </c>
      <c r="AV238" s="6">
        <f t="shared" si="2"/>
        <v>84.351851851851848</v>
      </c>
      <c r="AW238" s="7" t="str">
        <f t="shared" si="3"/>
        <v/>
      </c>
      <c r="AX238" s="6" t="str">
        <f t="shared" si="4"/>
        <v/>
      </c>
      <c r="AY238" s="6" t="str">
        <f t="shared" si="5"/>
        <v/>
      </c>
      <c r="BA238" s="6">
        <f>VLOOKUP(A238, ALL_AP_DATA!$A$2:$F$3600, 6, FALSE)</f>
        <v>1049</v>
      </c>
      <c r="BB238" s="6">
        <f>VLOOKUP(A238, projmetadata!$A$2:$D$2036, 4, FALSE)</f>
        <v>24966</v>
      </c>
      <c r="BC238" s="6" t="e">
        <f t="array" aca="1" ref="BC238" ca="1">_xludf.IFS(I238&lt;&gt;0, F238/I238, P238&lt;&gt;0, M238/P238, W238&lt;&gt;0, T238/W238, AD238&lt;&gt;0, AA238/AD238, AK238&lt;&gt;0, AH238/AK238, AR238&lt;&gt;0, AO238/AR238, TRUE, 0)</f>
        <v>#NAME?</v>
      </c>
      <c r="BE238" s="6" t="e">
        <f t="shared" ca="1" si="19"/>
        <v>#NAME?</v>
      </c>
      <c r="BF238" s="6" t="e">
        <f t="shared" ca="1" si="20"/>
        <v>#NAME?</v>
      </c>
      <c r="BG238" s="6">
        <f t="shared" si="21"/>
        <v>0.41989105183048947</v>
      </c>
      <c r="BH238" s="6">
        <f>VLOOKUP(A238, ALL_AP_DATA!$A$2:$D$3600, 3, FALSE)</f>
        <v>54</v>
      </c>
      <c r="BI238" s="6">
        <f>VLOOKUP(A238, ALL_AP_DATA!$A$2:$E$3600, 5, FALSE)</f>
        <v>10483</v>
      </c>
      <c r="BJ238" s="6">
        <f t="shared" si="9"/>
        <v>9.9933269780743572</v>
      </c>
      <c r="BK238" s="6">
        <f t="shared" si="22"/>
        <v>5.1477597712106769E-2</v>
      </c>
    </row>
    <row r="239" spans="1:63" ht="15.75" customHeight="1" x14ac:dyDescent="0.25">
      <c r="A239" s="8" t="s">
        <v>1728</v>
      </c>
      <c r="B239" s="9" t="s">
        <v>1777</v>
      </c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9">
        <v>10</v>
      </c>
      <c r="R239" s="9">
        <v>35</v>
      </c>
      <c r="S239" s="9">
        <v>106</v>
      </c>
      <c r="T239" s="9">
        <v>4659</v>
      </c>
      <c r="U239" s="9">
        <v>0.16589999999999999</v>
      </c>
      <c r="V239" s="9">
        <v>0.56679999999999997</v>
      </c>
      <c r="W239" s="9">
        <v>0.71379999999999999</v>
      </c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T239" s="6" t="str">
        <f t="shared" si="0"/>
        <v/>
      </c>
      <c r="AU239" s="6" t="str">
        <f t="shared" si="1"/>
        <v/>
      </c>
      <c r="AV239" s="6">
        <f t="shared" si="2"/>
        <v>133.11428571428573</v>
      </c>
      <c r="AW239" s="7" t="str">
        <f t="shared" si="3"/>
        <v/>
      </c>
      <c r="AX239" s="6" t="str">
        <f t="shared" si="4"/>
        <v/>
      </c>
      <c r="AY239" s="6" t="str">
        <f t="shared" si="5"/>
        <v/>
      </c>
      <c r="BA239" s="6">
        <f>VLOOKUP(A239, ALL_AP_DATA!$A$2:$F$3600, 6, FALSE)</f>
        <v>211</v>
      </c>
      <c r="BB239" s="6">
        <f>VLOOKUP(A239, projmetadata!$A$2:$D$2036, 4, FALSE)</f>
        <v>14932</v>
      </c>
      <c r="BC239" s="6" t="e">
        <f t="array" aca="1" ref="BC239" ca="1">_xludf.IFS(I239&lt;&gt;0, F239/I239, P239&lt;&gt;0, M239/P239, W239&lt;&gt;0, T239/W239, AD239&lt;&gt;0, AA239/AD239, AK239&lt;&gt;0, AH239/AK239, AR239&lt;&gt;0, AO239/AR239, TRUE, 0)</f>
        <v>#NAME?</v>
      </c>
      <c r="BE239" s="6" t="e">
        <f t="shared" ca="1" si="19"/>
        <v>#NAME?</v>
      </c>
      <c r="BF239" s="6" t="e">
        <f t="shared" ca="1" si="20"/>
        <v>#NAME?</v>
      </c>
      <c r="BG239" s="6">
        <f t="shared" si="21"/>
        <v>0.43711492097508708</v>
      </c>
      <c r="BH239" s="6">
        <f>VLOOKUP(A239, ALL_AP_DATA!$A$2:$D$3600, 3, FALSE)</f>
        <v>35</v>
      </c>
      <c r="BI239" s="6">
        <f>VLOOKUP(A239, ALL_AP_DATA!$A$2:$E$3600, 5, FALSE)</f>
        <v>6527</v>
      </c>
      <c r="BJ239" s="6">
        <f t="shared" si="9"/>
        <v>30.933649289099527</v>
      </c>
      <c r="BK239" s="6">
        <f t="shared" si="22"/>
        <v>0.16587677725118483</v>
      </c>
    </row>
    <row r="240" spans="1:63" ht="15.75" customHeight="1" x14ac:dyDescent="0.25">
      <c r="A240" s="8" t="s">
        <v>1729</v>
      </c>
      <c r="B240" s="9" t="s">
        <v>1777</v>
      </c>
      <c r="C240" s="9">
        <v>3</v>
      </c>
      <c r="D240" s="9">
        <v>15</v>
      </c>
      <c r="E240" s="9">
        <v>8</v>
      </c>
      <c r="F240" s="9">
        <v>124</v>
      </c>
      <c r="G240" s="9">
        <v>0.124</v>
      </c>
      <c r="H240" s="9">
        <v>0.42109999999999997</v>
      </c>
      <c r="I240" s="9">
        <v>0.26269999999999999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9">
        <v>1</v>
      </c>
      <c r="AF240" s="9">
        <v>8</v>
      </c>
      <c r="AG240" s="9">
        <v>5</v>
      </c>
      <c r="AH240" s="9">
        <v>36</v>
      </c>
      <c r="AI240" s="9">
        <v>6.6100000000000006E-2</v>
      </c>
      <c r="AJ240" s="9">
        <v>0.26319999999999999</v>
      </c>
      <c r="AK240" s="9">
        <v>7.6300000000000007E-2</v>
      </c>
      <c r="AL240" s="8"/>
      <c r="AM240" s="8"/>
      <c r="AN240" s="8"/>
      <c r="AO240" s="8"/>
      <c r="AP240" s="8"/>
      <c r="AQ240" s="8"/>
      <c r="AR240" s="8"/>
      <c r="AT240" s="6">
        <f t="shared" si="0"/>
        <v>8.2666666666666675</v>
      </c>
      <c r="AU240" s="6" t="str">
        <f t="shared" si="1"/>
        <v/>
      </c>
      <c r="AV240" s="6" t="str">
        <f t="shared" si="2"/>
        <v/>
      </c>
      <c r="AW240" s="7" t="str">
        <f t="shared" si="3"/>
        <v/>
      </c>
      <c r="AX240" s="6">
        <f t="shared" si="4"/>
        <v>4.5</v>
      </c>
      <c r="AY240" s="6" t="str">
        <f t="shared" si="5"/>
        <v/>
      </c>
      <c r="BA240" s="6">
        <f>VLOOKUP(A240, ALL_AP_DATA!$A$2:$F$3600, 6, FALSE)</f>
        <v>121</v>
      </c>
      <c r="BB240" s="6">
        <f>VLOOKUP(A240, projmetadata!$A$2:$D$2036, 4, FALSE)</f>
        <v>12674</v>
      </c>
      <c r="BC240" s="6" t="e">
        <f t="array" aca="1" ref="BC240" ca="1">_xludf.IFS(I240&lt;&gt;0, F240/I240, P240&lt;&gt;0, M240/P240, W240&lt;&gt;0, T240/W240, AD240&lt;&gt;0, AA240/AD240, AK240&lt;&gt;0, AH240/AK240, AR240&lt;&gt;0, AO240/AR240, TRUE, 0)</f>
        <v>#NAME?</v>
      </c>
      <c r="BE240" s="6" t="e">
        <f t="shared" ca="1" si="19"/>
        <v>#NAME?</v>
      </c>
      <c r="BF240" s="6" t="e">
        <f t="shared" ca="1" si="20"/>
        <v>#NAME?</v>
      </c>
      <c r="BG240" s="6">
        <f t="shared" si="21"/>
        <v>3.7241596970175164E-2</v>
      </c>
      <c r="BH240" s="6">
        <f>VLOOKUP(A240, ALL_AP_DATA!$A$2:$D$3600, 3, FALSE)</f>
        <v>18</v>
      </c>
      <c r="BI240" s="6">
        <f>VLOOKUP(A240, ALL_AP_DATA!$A$2:$E$3600, 5, FALSE)</f>
        <v>472</v>
      </c>
      <c r="BJ240" s="6">
        <f t="shared" si="9"/>
        <v>3.9008264462809916</v>
      </c>
      <c r="BK240" s="6">
        <f t="shared" si="22"/>
        <v>0.1487603305785124</v>
      </c>
    </row>
    <row r="241" spans="1:63" ht="15.75" customHeight="1" x14ac:dyDescent="0.25">
      <c r="A241" s="8" t="s">
        <v>1730</v>
      </c>
      <c r="B241" s="9" t="s">
        <v>1777</v>
      </c>
      <c r="C241" s="9">
        <v>5</v>
      </c>
      <c r="D241" s="9">
        <v>16</v>
      </c>
      <c r="E241" s="9">
        <v>95</v>
      </c>
      <c r="F241" s="9">
        <v>4996</v>
      </c>
      <c r="G241" s="9">
        <v>4.65E-2</v>
      </c>
      <c r="H241" s="9">
        <v>0.4703</v>
      </c>
      <c r="I241" s="9">
        <v>0.21360000000000001</v>
      </c>
      <c r="J241" s="8"/>
      <c r="K241" s="8"/>
      <c r="L241" s="8"/>
      <c r="M241" s="8"/>
      <c r="N241" s="8"/>
      <c r="O241" s="8"/>
      <c r="P241" s="8"/>
      <c r="Q241" s="9">
        <v>14</v>
      </c>
      <c r="R241" s="9">
        <v>103</v>
      </c>
      <c r="S241" s="9">
        <v>189</v>
      </c>
      <c r="T241" s="9">
        <v>17931</v>
      </c>
      <c r="U241" s="9">
        <v>0.2994</v>
      </c>
      <c r="V241" s="9">
        <v>0.93559999999999999</v>
      </c>
      <c r="W241" s="9">
        <v>0.76670000000000005</v>
      </c>
      <c r="X241" s="8"/>
      <c r="Y241" s="8"/>
      <c r="Z241" s="8"/>
      <c r="AA241" s="8"/>
      <c r="AB241" s="8"/>
      <c r="AC241" s="8"/>
      <c r="AD241" s="8"/>
      <c r="AE241" s="9">
        <v>2</v>
      </c>
      <c r="AF241" s="9">
        <v>5</v>
      </c>
      <c r="AG241" s="9">
        <v>16</v>
      </c>
      <c r="AH241" s="9">
        <v>846</v>
      </c>
      <c r="AI241" s="9">
        <v>1.4500000000000001E-2</v>
      </c>
      <c r="AJ241" s="9">
        <v>7.9200000000000007E-2</v>
      </c>
      <c r="AK241" s="9">
        <v>3.6200000000000003E-2</v>
      </c>
      <c r="AL241" s="8"/>
      <c r="AM241" s="8"/>
      <c r="AN241" s="8"/>
      <c r="AO241" s="8"/>
      <c r="AP241" s="8"/>
      <c r="AQ241" s="8"/>
      <c r="AR241" s="8"/>
      <c r="AT241" s="6">
        <f t="shared" si="0"/>
        <v>312.25</v>
      </c>
      <c r="AU241" s="6" t="str">
        <f t="shared" si="1"/>
        <v/>
      </c>
      <c r="AV241" s="6">
        <f t="shared" si="2"/>
        <v>174.08737864077671</v>
      </c>
      <c r="AW241" s="7" t="str">
        <f t="shared" si="3"/>
        <v/>
      </c>
      <c r="AX241" s="6">
        <f t="shared" si="4"/>
        <v>169.2</v>
      </c>
      <c r="AY241" s="6" t="str">
        <f t="shared" si="5"/>
        <v/>
      </c>
      <c r="BA241" s="6">
        <f>VLOOKUP(A241, ALL_AP_DATA!$A$2:$F$3600, 6, FALSE)</f>
        <v>344</v>
      </c>
      <c r="BB241" s="6">
        <f>VLOOKUP(A241, projmetadata!$A$2:$D$2036, 4, FALSE)</f>
        <v>15563</v>
      </c>
      <c r="BC241" s="6" t="e">
        <f t="array" aca="1" ref="BC241" ca="1">_xludf.IFS(I241&lt;&gt;0, F241/I241, P241&lt;&gt;0, M241/P241, W241&lt;&gt;0, T241/W241, AD241&lt;&gt;0, AA241/AD241, AK241&lt;&gt;0, AH241/AK241, AR241&lt;&gt;0, AO241/AR241, TRUE, 0)</f>
        <v>#NAME?</v>
      </c>
      <c r="BE241" s="6" t="e">
        <f t="shared" ca="1" si="19"/>
        <v>#NAME?</v>
      </c>
      <c r="BF241" s="6" t="e">
        <f t="shared" ca="1" si="20"/>
        <v>#NAME?</v>
      </c>
      <c r="BG241" s="6">
        <f t="shared" si="21"/>
        <v>1.5027308359570777</v>
      </c>
      <c r="BH241" s="6">
        <f>VLOOKUP(A241, ALL_AP_DATA!$A$2:$D$3600, 3, FALSE)</f>
        <v>109</v>
      </c>
      <c r="BI241" s="6">
        <f>VLOOKUP(A241, ALL_AP_DATA!$A$2:$E$3600, 5, FALSE)</f>
        <v>23387</v>
      </c>
      <c r="BJ241" s="6">
        <f t="shared" si="9"/>
        <v>67.985465116279073</v>
      </c>
      <c r="BK241" s="6">
        <f t="shared" si="22"/>
        <v>0.31686046511627908</v>
      </c>
    </row>
    <row r="242" spans="1:63" ht="15.75" customHeight="1" x14ac:dyDescent="0.25">
      <c r="A242" s="8" t="s">
        <v>1731</v>
      </c>
      <c r="B242" s="9" t="s">
        <v>1777</v>
      </c>
      <c r="C242" s="9">
        <v>12</v>
      </c>
      <c r="D242" s="9">
        <v>59</v>
      </c>
      <c r="E242" s="9">
        <v>194</v>
      </c>
      <c r="F242" s="9">
        <v>15114</v>
      </c>
      <c r="G242" s="9">
        <v>0.1135</v>
      </c>
      <c r="H242" s="9">
        <v>0.433</v>
      </c>
      <c r="I242" s="9">
        <v>0.2387</v>
      </c>
      <c r="J242" s="9">
        <v>3</v>
      </c>
      <c r="K242" s="9">
        <v>19</v>
      </c>
      <c r="L242" s="9">
        <v>113</v>
      </c>
      <c r="M242" s="9">
        <v>9061</v>
      </c>
      <c r="N242" s="9">
        <v>3.6499999999999998E-2</v>
      </c>
      <c r="O242" s="9">
        <v>0.25219999999999998</v>
      </c>
      <c r="P242" s="9">
        <v>0.1431</v>
      </c>
      <c r="Q242" s="9">
        <v>30</v>
      </c>
      <c r="R242" s="9">
        <v>145</v>
      </c>
      <c r="S242" s="9">
        <v>365</v>
      </c>
      <c r="T242" s="9">
        <v>46647</v>
      </c>
      <c r="U242" s="9">
        <v>0.27879999999999999</v>
      </c>
      <c r="V242" s="9">
        <v>0.81469999999999998</v>
      </c>
      <c r="W242" s="9">
        <v>0.73660000000000003</v>
      </c>
      <c r="X242" s="8"/>
      <c r="Y242" s="8"/>
      <c r="Z242" s="8"/>
      <c r="AA242" s="8"/>
      <c r="AB242" s="8"/>
      <c r="AC242" s="8"/>
      <c r="AD242" s="8"/>
      <c r="AE242" s="9">
        <v>12</v>
      </c>
      <c r="AF242" s="9">
        <v>46</v>
      </c>
      <c r="AG242" s="9">
        <v>158</v>
      </c>
      <c r="AH242" s="9">
        <v>11799</v>
      </c>
      <c r="AI242" s="9">
        <v>8.8499999999999995E-2</v>
      </c>
      <c r="AJ242" s="9">
        <v>0.35270000000000001</v>
      </c>
      <c r="AK242" s="9">
        <v>0.18629999999999999</v>
      </c>
      <c r="AL242" s="9">
        <v>2</v>
      </c>
      <c r="AM242" s="9">
        <v>45</v>
      </c>
      <c r="AN242" s="9">
        <v>257</v>
      </c>
      <c r="AO242" s="9">
        <v>25984</v>
      </c>
      <c r="AP242" s="9">
        <v>8.6499999999999994E-2</v>
      </c>
      <c r="AQ242" s="9">
        <v>0.57369999999999999</v>
      </c>
      <c r="AR242" s="9">
        <v>0.4103</v>
      </c>
      <c r="AT242" s="6">
        <f t="shared" si="0"/>
        <v>256.16949152542372</v>
      </c>
      <c r="AU242" s="6">
        <f t="shared" si="1"/>
        <v>476.89473684210526</v>
      </c>
      <c r="AV242" s="6">
        <f t="shared" si="2"/>
        <v>321.70344827586206</v>
      </c>
      <c r="AW242" s="7" t="str">
        <f t="shared" si="3"/>
        <v/>
      </c>
      <c r="AX242" s="6">
        <f t="shared" si="4"/>
        <v>256.5</v>
      </c>
      <c r="AY242" s="6">
        <f t="shared" si="5"/>
        <v>577.42222222222222</v>
      </c>
      <c r="BA242" s="6">
        <f>VLOOKUP(A242, ALL_AP_DATA!$A$2:$F$3600, 6, FALSE)</f>
        <v>520</v>
      </c>
      <c r="BB242" s="6">
        <f>VLOOKUP(A242, projmetadata!$A$2:$D$2036, 4, FALSE)</f>
        <v>111188</v>
      </c>
      <c r="BC242" s="6" t="e">
        <f t="array" aca="1" ref="BC242" ca="1">_xludf.IFS(I242&lt;&gt;0, F242/I242, P242&lt;&gt;0, M242/P242, W242&lt;&gt;0, T242/W242, AD242&lt;&gt;0, AA242/AD242, AK242&lt;&gt;0, AH242/AK242, AR242&lt;&gt;0, AO242/AR242, TRUE, 0)</f>
        <v>#NAME?</v>
      </c>
      <c r="BE242" s="6" t="e">
        <f t="shared" ca="1" si="19"/>
        <v>#NAME?</v>
      </c>
      <c r="BF242" s="6" t="e">
        <f t="shared" ca="1" si="20"/>
        <v>#NAME?</v>
      </c>
      <c r="BG242" s="6">
        <f t="shared" si="21"/>
        <v>0.56957585350937157</v>
      </c>
      <c r="BH242" s="6">
        <f>VLOOKUP(A242, ALL_AP_DATA!$A$2:$D$3600, 3, FALSE)</f>
        <v>175</v>
      </c>
      <c r="BI242" s="6">
        <f>VLOOKUP(A242, ALL_AP_DATA!$A$2:$E$3600, 5, FALSE)</f>
        <v>63330</v>
      </c>
      <c r="BJ242" s="6">
        <f t="shared" si="9"/>
        <v>121.78846153846153</v>
      </c>
      <c r="BK242" s="6">
        <f t="shared" si="22"/>
        <v>0.33653846153846156</v>
      </c>
    </row>
    <row r="243" spans="1:63" ht="15.75" customHeight="1" x14ac:dyDescent="0.25">
      <c r="A243" s="8" t="s">
        <v>1732</v>
      </c>
      <c r="B243" s="9" t="s">
        <v>1777</v>
      </c>
      <c r="C243" s="9">
        <v>13</v>
      </c>
      <c r="D243" s="9">
        <v>70</v>
      </c>
      <c r="E243" s="9">
        <v>70</v>
      </c>
      <c r="F243" s="9">
        <v>2207</v>
      </c>
      <c r="G243" s="9">
        <v>0.104</v>
      </c>
      <c r="H243" s="9">
        <v>0.14430000000000001</v>
      </c>
      <c r="I243" s="9">
        <v>6.1400000000000003E-2</v>
      </c>
      <c r="J243" s="8"/>
      <c r="K243" s="8"/>
      <c r="L243" s="8"/>
      <c r="M243" s="8"/>
      <c r="N243" s="8"/>
      <c r="O243" s="8"/>
      <c r="P243" s="8"/>
      <c r="Q243" s="9">
        <v>46</v>
      </c>
      <c r="R243" s="9">
        <v>184</v>
      </c>
      <c r="S243" s="9">
        <v>365</v>
      </c>
      <c r="T243" s="9">
        <v>22943</v>
      </c>
      <c r="U243" s="9">
        <v>0.27339999999999998</v>
      </c>
      <c r="V243" s="9">
        <v>0.75260000000000005</v>
      </c>
      <c r="W243" s="9">
        <v>0.63780000000000003</v>
      </c>
      <c r="X243" s="9">
        <v>5</v>
      </c>
      <c r="Y243" s="9">
        <v>19</v>
      </c>
      <c r="Z243" s="9">
        <v>76</v>
      </c>
      <c r="AA243" s="9">
        <v>4461</v>
      </c>
      <c r="AB243" s="9">
        <v>2.8199999999999999E-2</v>
      </c>
      <c r="AC243" s="9">
        <v>0.15670000000000001</v>
      </c>
      <c r="AD243" s="9">
        <v>0.124</v>
      </c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T243" s="6">
        <f t="shared" si="0"/>
        <v>31.528571428571428</v>
      </c>
      <c r="AU243" s="6" t="str">
        <f t="shared" si="1"/>
        <v/>
      </c>
      <c r="AV243" s="6">
        <f t="shared" si="2"/>
        <v>124.69021739130434</v>
      </c>
      <c r="AW243" s="7">
        <f t="shared" si="3"/>
        <v>234.78947368421052</v>
      </c>
      <c r="AX243" s="6" t="str">
        <f t="shared" si="4"/>
        <v/>
      </c>
      <c r="AY243" s="6" t="str">
        <f t="shared" si="5"/>
        <v/>
      </c>
      <c r="BA243" s="6">
        <f>VLOOKUP(A243, ALL_AP_DATA!$A$2:$F$3600, 6, FALSE)</f>
        <v>673</v>
      </c>
      <c r="BB243" s="6">
        <f>VLOOKUP(A243, projmetadata!$A$2:$D$2036, 4, FALSE)</f>
        <v>53410</v>
      </c>
      <c r="BC243" s="6" t="e">
        <f t="array" aca="1" ref="BC243" ca="1">_xludf.IFS(I243&lt;&gt;0, F243/I243, P243&lt;&gt;0, M243/P243, W243&lt;&gt;0, T243/W243, AD243&lt;&gt;0, AA243/AD243, AK243&lt;&gt;0, AH243/AK243, AR243&lt;&gt;0, AO243/AR243, TRUE, 0)</f>
        <v>#NAME?</v>
      </c>
      <c r="BE243" s="6" t="e">
        <f t="shared" ca="1" si="19"/>
        <v>#NAME?</v>
      </c>
      <c r="BF243" s="6" t="e">
        <f t="shared" ca="1" si="20"/>
        <v>#NAME?</v>
      </c>
      <c r="BG243" s="6">
        <f t="shared" si="21"/>
        <v>0.67346938775510201</v>
      </c>
      <c r="BH243" s="6">
        <f>VLOOKUP(A243, ALL_AP_DATA!$A$2:$D$3600, 3, FALSE)</f>
        <v>257</v>
      </c>
      <c r="BI243" s="6">
        <f>VLOOKUP(A243, ALL_AP_DATA!$A$2:$E$3600, 5, FALSE)</f>
        <v>35970</v>
      </c>
      <c r="BJ243" s="6">
        <f t="shared" si="9"/>
        <v>53.447251114413078</v>
      </c>
      <c r="BK243" s="6">
        <f t="shared" si="22"/>
        <v>0.38187221396731053</v>
      </c>
    </row>
    <row r="244" spans="1:63" ht="15.75" customHeight="1" x14ac:dyDescent="0.25">
      <c r="A244" s="8" t="s">
        <v>1733</v>
      </c>
      <c r="B244" s="9" t="s">
        <v>1777</v>
      </c>
      <c r="C244" s="9">
        <v>45</v>
      </c>
      <c r="D244" s="9">
        <v>292</v>
      </c>
      <c r="E244" s="9">
        <v>439</v>
      </c>
      <c r="F244" s="9">
        <v>23446</v>
      </c>
      <c r="G244" s="9">
        <v>0.25059999999999999</v>
      </c>
      <c r="H244" s="9">
        <v>0.34189999999999998</v>
      </c>
      <c r="I244" s="9">
        <v>0.2467</v>
      </c>
      <c r="J244" s="8"/>
      <c r="K244" s="8"/>
      <c r="L244" s="8"/>
      <c r="M244" s="8"/>
      <c r="N244" s="8"/>
      <c r="O244" s="8"/>
      <c r="P244" s="8"/>
      <c r="Q244" s="9">
        <v>57</v>
      </c>
      <c r="R244" s="9">
        <v>304</v>
      </c>
      <c r="S244" s="9">
        <v>1051</v>
      </c>
      <c r="T244" s="9">
        <v>61858</v>
      </c>
      <c r="U244" s="9">
        <v>0.26090000000000002</v>
      </c>
      <c r="V244" s="9">
        <v>0.81850000000000001</v>
      </c>
      <c r="W244" s="9">
        <v>0.65090000000000003</v>
      </c>
      <c r="X244" s="9">
        <v>11</v>
      </c>
      <c r="Y244" s="9">
        <v>86</v>
      </c>
      <c r="Z244" s="9">
        <v>365</v>
      </c>
      <c r="AA244" s="9">
        <v>13404</v>
      </c>
      <c r="AB244" s="9">
        <v>7.3800000000000004E-2</v>
      </c>
      <c r="AC244" s="9">
        <v>0.2843</v>
      </c>
      <c r="AD244" s="9">
        <v>0.14099999999999999</v>
      </c>
      <c r="AE244" s="9">
        <v>8</v>
      </c>
      <c r="AF244" s="9">
        <v>45</v>
      </c>
      <c r="AG244" s="9">
        <v>275</v>
      </c>
      <c r="AH244" s="9">
        <v>10082</v>
      </c>
      <c r="AI244" s="9">
        <v>3.8600000000000002E-2</v>
      </c>
      <c r="AJ244" s="9">
        <v>0.2142</v>
      </c>
      <c r="AK244" s="9">
        <v>0.1061</v>
      </c>
      <c r="AL244" s="8"/>
      <c r="AM244" s="8"/>
      <c r="AN244" s="8"/>
      <c r="AO244" s="8"/>
      <c r="AP244" s="8"/>
      <c r="AQ244" s="8"/>
      <c r="AR244" s="8"/>
      <c r="AT244" s="6">
        <f t="shared" si="0"/>
        <v>80.294520547945211</v>
      </c>
      <c r="AU244" s="6" t="str">
        <f t="shared" si="1"/>
        <v/>
      </c>
      <c r="AV244" s="6">
        <f t="shared" si="2"/>
        <v>203.48026315789474</v>
      </c>
      <c r="AW244" s="7">
        <f t="shared" si="3"/>
        <v>155.86046511627907</v>
      </c>
      <c r="AX244" s="6">
        <f t="shared" si="4"/>
        <v>224.04444444444445</v>
      </c>
      <c r="AY244" s="6" t="str">
        <f t="shared" si="5"/>
        <v/>
      </c>
      <c r="BA244" s="6">
        <f>VLOOKUP(A244, ALL_AP_DATA!$A$2:$F$3600, 6, FALSE)</f>
        <v>1165</v>
      </c>
      <c r="BB244" s="6">
        <f>VLOOKUP(A244, projmetadata!$A$2:$D$2036, 4, FALSE)</f>
        <v>178008</v>
      </c>
      <c r="BC244" s="6" t="e">
        <f t="array" aca="1" ref="BC244" ca="1">_xludf.IFS(I244&lt;&gt;0, F244/I244, P244&lt;&gt;0, M244/P244, W244&lt;&gt;0, T244/W244, AD244&lt;&gt;0, AA244/AD244, AK244&lt;&gt;0, AH244/AK244, AR244&lt;&gt;0, AO244/AR244, TRUE, 0)</f>
        <v>#NAME?</v>
      </c>
      <c r="BE244" s="6" t="e">
        <f t="shared" ca="1" si="19"/>
        <v>#NAME?</v>
      </c>
      <c r="BF244" s="6" t="e">
        <f t="shared" ca="1" si="20"/>
        <v>#NAME?</v>
      </c>
      <c r="BG244" s="6">
        <f t="shared" si="21"/>
        <v>0.53390297065300441</v>
      </c>
      <c r="BH244" s="6">
        <f>VLOOKUP(A244, ALL_AP_DATA!$A$2:$D$3600, 3, FALSE)</f>
        <v>570</v>
      </c>
      <c r="BI244" s="6">
        <f>VLOOKUP(A244, ALL_AP_DATA!$A$2:$E$3600, 5, FALSE)</f>
        <v>95039</v>
      </c>
      <c r="BJ244" s="6">
        <f t="shared" si="9"/>
        <v>81.578540772532193</v>
      </c>
      <c r="BK244" s="6">
        <f t="shared" si="22"/>
        <v>0.48927038626609443</v>
      </c>
    </row>
    <row r="245" spans="1:63" ht="15.75" customHeight="1" x14ac:dyDescent="0.25">
      <c r="A245" s="8" t="s">
        <v>1734</v>
      </c>
      <c r="B245" s="9" t="s">
        <v>1777</v>
      </c>
      <c r="C245" s="9">
        <v>19</v>
      </c>
      <c r="D245" s="9">
        <v>74</v>
      </c>
      <c r="E245" s="9">
        <v>313</v>
      </c>
      <c r="F245" s="9">
        <v>14197</v>
      </c>
      <c r="G245" s="9">
        <v>4.5999999999999999E-2</v>
      </c>
      <c r="H245" s="9">
        <v>0.18779999999999999</v>
      </c>
      <c r="I245" s="9">
        <v>9.9699999999999997E-2</v>
      </c>
      <c r="J245" s="9">
        <v>2</v>
      </c>
      <c r="K245" s="9">
        <v>23</v>
      </c>
      <c r="L245" s="9">
        <v>296</v>
      </c>
      <c r="M245" s="9">
        <v>13967</v>
      </c>
      <c r="N245" s="9">
        <v>1.43E-2</v>
      </c>
      <c r="O245" s="9">
        <v>0.17760000000000001</v>
      </c>
      <c r="P245" s="9">
        <v>9.8100000000000007E-2</v>
      </c>
      <c r="Q245" s="9">
        <v>109</v>
      </c>
      <c r="R245" s="9">
        <v>485</v>
      </c>
      <c r="S245" s="9">
        <v>1325</v>
      </c>
      <c r="T245" s="9">
        <v>105753</v>
      </c>
      <c r="U245" s="9">
        <v>0.30180000000000001</v>
      </c>
      <c r="V245" s="9">
        <v>0.79479999999999995</v>
      </c>
      <c r="W245" s="9">
        <v>0.74260000000000004</v>
      </c>
      <c r="X245" s="9">
        <v>1</v>
      </c>
      <c r="Y245" s="9">
        <v>6</v>
      </c>
      <c r="Z245" s="9">
        <v>2</v>
      </c>
      <c r="AA245" s="9">
        <v>6</v>
      </c>
      <c r="AB245" s="9">
        <v>3.7000000000000002E-3</v>
      </c>
      <c r="AC245" s="9">
        <v>1.1999999999999999E-3</v>
      </c>
      <c r="AD245" s="9">
        <v>0</v>
      </c>
      <c r="AE245" s="9">
        <v>10</v>
      </c>
      <c r="AF245" s="9">
        <v>53</v>
      </c>
      <c r="AG245" s="9">
        <v>273</v>
      </c>
      <c r="AH245" s="9">
        <v>11747</v>
      </c>
      <c r="AI245" s="9">
        <v>3.3000000000000002E-2</v>
      </c>
      <c r="AJ245" s="9">
        <v>0.1638</v>
      </c>
      <c r="AK245" s="9">
        <v>8.2500000000000004E-2</v>
      </c>
      <c r="AL245" s="9">
        <v>1</v>
      </c>
      <c r="AM245" s="9">
        <v>14</v>
      </c>
      <c r="AN245" s="9">
        <v>20</v>
      </c>
      <c r="AO245" s="9">
        <v>1193</v>
      </c>
      <c r="AP245" s="9">
        <v>8.6999999999999994E-3</v>
      </c>
      <c r="AQ245" s="9">
        <v>1.2E-2</v>
      </c>
      <c r="AR245" s="9">
        <v>8.3999999999999995E-3</v>
      </c>
      <c r="AT245" s="6">
        <f t="shared" si="0"/>
        <v>191.85135135135135</v>
      </c>
      <c r="AU245" s="6">
        <f t="shared" si="1"/>
        <v>607.26086956521738</v>
      </c>
      <c r="AV245" s="6">
        <f t="shared" si="2"/>
        <v>218.04742268041238</v>
      </c>
      <c r="AW245" s="7">
        <f t="shared" si="3"/>
        <v>1</v>
      </c>
      <c r="AX245" s="6">
        <f t="shared" si="4"/>
        <v>221.64150943396226</v>
      </c>
      <c r="AY245" s="6">
        <f t="shared" si="5"/>
        <v>85.214285714285708</v>
      </c>
      <c r="BA245" s="6">
        <f>VLOOKUP(A245, ALL_AP_DATA!$A$2:$F$3600, 6, FALSE)</f>
        <v>1607</v>
      </c>
      <c r="BB245" s="6">
        <f>VLOOKUP(A245, projmetadata!$A$2:$D$2036, 4, FALSE)</f>
        <v>207369</v>
      </c>
      <c r="BC245" s="6" t="e">
        <f t="array" aca="1" ref="BC245" ca="1">_xludf.IFS(I245&lt;&gt;0, F245/I245, P245&lt;&gt;0, M245/P245, W245&lt;&gt;0, T245/W245, AD245&lt;&gt;0, AA245/AD245, AK245&lt;&gt;0, AH245/AK245, AR245&lt;&gt;0, AO245/AR245, TRUE, 0)</f>
        <v>#NAME?</v>
      </c>
      <c r="BE245" s="6" t="e">
        <f t="shared" ca="1" si="19"/>
        <v>#NAME?</v>
      </c>
      <c r="BF245" s="6" t="e">
        <f t="shared" ca="1" si="20"/>
        <v>#NAME?</v>
      </c>
      <c r="BG245" s="6">
        <f t="shared" si="21"/>
        <v>0.68675163597258992</v>
      </c>
      <c r="BH245" s="6">
        <f>VLOOKUP(A245, ALL_AP_DATA!$A$2:$D$3600, 3, FALSE)</f>
        <v>542</v>
      </c>
      <c r="BI245" s="6">
        <f>VLOOKUP(A245, ALL_AP_DATA!$A$2:$E$3600, 5, FALSE)</f>
        <v>142411</v>
      </c>
      <c r="BJ245" s="6">
        <f t="shared" si="9"/>
        <v>88.619166148102053</v>
      </c>
      <c r="BK245" s="6">
        <f t="shared" si="22"/>
        <v>0.33727442439327943</v>
      </c>
    </row>
    <row r="246" spans="1:63" ht="15.75" customHeight="1" x14ac:dyDescent="0.25">
      <c r="A246" s="8" t="s">
        <v>1735</v>
      </c>
      <c r="B246" s="9" t="s">
        <v>1777</v>
      </c>
      <c r="C246" s="9">
        <v>5</v>
      </c>
      <c r="D246" s="9">
        <v>14</v>
      </c>
      <c r="E246" s="9">
        <v>44</v>
      </c>
      <c r="F246" s="9">
        <v>1580</v>
      </c>
      <c r="G246" s="9">
        <v>3.3799999999999997E-2</v>
      </c>
      <c r="H246" s="9">
        <v>0.16789999999999999</v>
      </c>
      <c r="I246" s="9">
        <v>0.12759999999999999</v>
      </c>
      <c r="J246" s="8"/>
      <c r="K246" s="8"/>
      <c r="L246" s="8"/>
      <c r="M246" s="8"/>
      <c r="N246" s="8"/>
      <c r="O246" s="8"/>
      <c r="P246" s="8"/>
      <c r="Q246" s="9">
        <v>22</v>
      </c>
      <c r="R246" s="9">
        <v>70</v>
      </c>
      <c r="S246" s="9">
        <v>161</v>
      </c>
      <c r="T246" s="9">
        <v>7846</v>
      </c>
      <c r="U246" s="9">
        <v>0.1691</v>
      </c>
      <c r="V246" s="9">
        <v>0.61450000000000005</v>
      </c>
      <c r="W246" s="9">
        <v>0.63370000000000004</v>
      </c>
      <c r="X246" s="8"/>
      <c r="Y246" s="8"/>
      <c r="Z246" s="8"/>
      <c r="AA246" s="8"/>
      <c r="AB246" s="8"/>
      <c r="AC246" s="8"/>
      <c r="AD246" s="8"/>
      <c r="AE246" s="9">
        <v>2</v>
      </c>
      <c r="AF246" s="9">
        <v>7</v>
      </c>
      <c r="AG246" s="9">
        <v>7</v>
      </c>
      <c r="AH246" s="9">
        <v>149</v>
      </c>
      <c r="AI246" s="9">
        <v>1.6899999999999998E-2</v>
      </c>
      <c r="AJ246" s="9">
        <v>2.6700000000000002E-2</v>
      </c>
      <c r="AK246" s="9">
        <v>1.2E-2</v>
      </c>
      <c r="AL246" s="8"/>
      <c r="AM246" s="8"/>
      <c r="AN246" s="8"/>
      <c r="AO246" s="8"/>
      <c r="AP246" s="8"/>
      <c r="AQ246" s="8"/>
      <c r="AR246" s="8"/>
      <c r="AT246" s="6">
        <f t="shared" si="0"/>
        <v>112.85714285714286</v>
      </c>
      <c r="AU246" s="6" t="str">
        <f t="shared" si="1"/>
        <v/>
      </c>
      <c r="AV246" s="6">
        <f t="shared" si="2"/>
        <v>112.08571428571429</v>
      </c>
      <c r="AW246" s="7" t="str">
        <f t="shared" si="3"/>
        <v/>
      </c>
      <c r="AX246" s="6">
        <f t="shared" si="4"/>
        <v>21.285714285714285</v>
      </c>
      <c r="AY246" s="6" t="str">
        <f t="shared" si="5"/>
        <v/>
      </c>
      <c r="BA246" s="6">
        <f>VLOOKUP(A246, ALL_AP_DATA!$A$2:$F$3600, 6, FALSE)</f>
        <v>414</v>
      </c>
      <c r="BB246" s="6">
        <f>VLOOKUP(A246, projmetadata!$A$2:$D$2036, 4, FALSE)</f>
        <v>28433</v>
      </c>
      <c r="BC246" s="6" t="e">
        <f t="array" aca="1" ref="BC246" ca="1">_xludf.IFS(I246&lt;&gt;0, F246/I246, P246&lt;&gt;0, M246/P246, W246&lt;&gt;0, T246/W246, AD246&lt;&gt;0, AA246/AD246, AK246&lt;&gt;0, AH246/AK246, AR246&lt;&gt;0, AO246/AR246, TRUE, 0)</f>
        <v>#NAME?</v>
      </c>
      <c r="BE246" s="6" t="e">
        <f t="shared" ca="1" si="19"/>
        <v>#NAME?</v>
      </c>
      <c r="BF246" s="6" t="e">
        <f t="shared" ca="1" si="20"/>
        <v>#NAME?</v>
      </c>
      <c r="BG246" s="6">
        <f t="shared" si="21"/>
        <v>0.43544472971547143</v>
      </c>
      <c r="BH246" s="6">
        <f>VLOOKUP(A246, ALL_AP_DATA!$A$2:$D$3600, 3, FALSE)</f>
        <v>81</v>
      </c>
      <c r="BI246" s="6">
        <f>VLOOKUP(A246, ALL_AP_DATA!$A$2:$E$3600, 5, FALSE)</f>
        <v>12381</v>
      </c>
      <c r="BJ246" s="6">
        <f t="shared" si="9"/>
        <v>29.905797101449274</v>
      </c>
      <c r="BK246" s="6">
        <f t="shared" si="22"/>
        <v>0.19565217391304349</v>
      </c>
    </row>
    <row r="247" spans="1:63" ht="15.75" customHeight="1" x14ac:dyDescent="0.25">
      <c r="A247" s="8" t="s">
        <v>1736</v>
      </c>
      <c r="B247" s="9" t="s">
        <v>1777</v>
      </c>
      <c r="C247" s="9">
        <v>3</v>
      </c>
      <c r="D247" s="9">
        <v>9</v>
      </c>
      <c r="E247" s="9">
        <v>27</v>
      </c>
      <c r="F247" s="9">
        <v>392</v>
      </c>
      <c r="G247" s="9">
        <v>2.0299999999999999E-2</v>
      </c>
      <c r="H247" s="9">
        <v>0.1227</v>
      </c>
      <c r="I247" s="9">
        <v>2.4799999999999999E-2</v>
      </c>
      <c r="J247" s="8"/>
      <c r="K247" s="8"/>
      <c r="L247" s="8"/>
      <c r="M247" s="8"/>
      <c r="N247" s="8"/>
      <c r="O247" s="8"/>
      <c r="P247" s="8"/>
      <c r="Q247" s="9">
        <v>17</v>
      </c>
      <c r="R247" s="9">
        <v>81</v>
      </c>
      <c r="S247" s="9">
        <v>170</v>
      </c>
      <c r="T247" s="9">
        <v>9677</v>
      </c>
      <c r="U247" s="9">
        <v>0.18279999999999999</v>
      </c>
      <c r="V247" s="9">
        <v>0.77270000000000005</v>
      </c>
      <c r="W247" s="9">
        <v>0.61209999999999998</v>
      </c>
      <c r="X247" s="8"/>
      <c r="Y247" s="8"/>
      <c r="Z247" s="8"/>
      <c r="AA247" s="8"/>
      <c r="AB247" s="8"/>
      <c r="AC247" s="8"/>
      <c r="AD247" s="8"/>
      <c r="AE247" s="9">
        <v>1</v>
      </c>
      <c r="AF247" s="9">
        <v>3</v>
      </c>
      <c r="AG247" s="9">
        <v>14</v>
      </c>
      <c r="AH247" s="9">
        <v>155</v>
      </c>
      <c r="AI247" s="9">
        <v>6.7999999999999996E-3</v>
      </c>
      <c r="AJ247" s="9">
        <v>6.3600000000000004E-2</v>
      </c>
      <c r="AK247" s="9">
        <v>9.7999999999999997E-3</v>
      </c>
      <c r="AL247" s="8"/>
      <c r="AM247" s="8"/>
      <c r="AN247" s="8"/>
      <c r="AO247" s="8"/>
      <c r="AP247" s="8"/>
      <c r="AQ247" s="8"/>
      <c r="AR247" s="8"/>
      <c r="AT247" s="6">
        <f t="shared" si="0"/>
        <v>43.555555555555557</v>
      </c>
      <c r="AU247" s="6" t="str">
        <f t="shared" si="1"/>
        <v/>
      </c>
      <c r="AV247" s="6">
        <f t="shared" si="2"/>
        <v>119.46913580246914</v>
      </c>
      <c r="AW247" s="7" t="str">
        <f t="shared" si="3"/>
        <v/>
      </c>
      <c r="AX247" s="6">
        <f t="shared" si="4"/>
        <v>51.666666666666664</v>
      </c>
      <c r="AY247" s="6" t="str">
        <f t="shared" si="5"/>
        <v/>
      </c>
      <c r="BA247" s="6">
        <f>VLOOKUP(A247, ALL_AP_DATA!$A$2:$F$3600, 6, FALSE)</f>
        <v>443</v>
      </c>
      <c r="BB247" s="6">
        <f>VLOOKUP(A247, projmetadata!$A$2:$D$2036, 4, FALSE)</f>
        <v>23184</v>
      </c>
      <c r="BC247" s="6" t="e">
        <f t="array" aca="1" ref="BC247" ca="1">_xludf.IFS(I247&lt;&gt;0, F247/I247, P247&lt;&gt;0, M247/P247, W247&lt;&gt;0, T247/W247, AD247&lt;&gt;0, AA247/AD247, AK247&lt;&gt;0, AH247/AK247, AR247&lt;&gt;0, AO247/AR247, TRUE, 0)</f>
        <v>#NAME?</v>
      </c>
      <c r="BE247" s="6" t="e">
        <f t="shared" ca="1" si="19"/>
        <v>#NAME?</v>
      </c>
      <c r="BF247" s="6" t="e">
        <f t="shared" ca="1" si="20"/>
        <v>#NAME?</v>
      </c>
      <c r="BG247" s="6">
        <f t="shared" si="21"/>
        <v>0.68189268461007591</v>
      </c>
      <c r="BH247" s="6">
        <f>VLOOKUP(A247, ALL_AP_DATA!$A$2:$D$3600, 3, FALSE)</f>
        <v>86</v>
      </c>
      <c r="BI247" s="6">
        <f>VLOOKUP(A247, ALL_AP_DATA!$A$2:$E$3600, 5, FALSE)</f>
        <v>15809</v>
      </c>
      <c r="BJ247" s="6">
        <f t="shared" si="9"/>
        <v>35.686230248306998</v>
      </c>
      <c r="BK247" s="6">
        <f t="shared" si="22"/>
        <v>0.19413092550790068</v>
      </c>
    </row>
    <row r="248" spans="1:63" ht="15.75" customHeight="1" x14ac:dyDescent="0.25">
      <c r="A248" s="8" t="s">
        <v>1737</v>
      </c>
      <c r="B248" s="9" t="s">
        <v>1777</v>
      </c>
      <c r="C248" s="9">
        <v>11</v>
      </c>
      <c r="D248" s="9">
        <v>32</v>
      </c>
      <c r="E248" s="9">
        <v>31</v>
      </c>
      <c r="F248" s="9">
        <v>1532</v>
      </c>
      <c r="G248" s="9">
        <v>0.11899999999999999</v>
      </c>
      <c r="H248" s="9">
        <v>8.6599999999999996E-2</v>
      </c>
      <c r="I248" s="9">
        <v>6.4500000000000002E-2</v>
      </c>
      <c r="J248" s="8"/>
      <c r="K248" s="8"/>
      <c r="L248" s="8"/>
      <c r="M248" s="8"/>
      <c r="N248" s="8"/>
      <c r="O248" s="8"/>
      <c r="P248" s="8"/>
      <c r="Q248" s="9">
        <v>20</v>
      </c>
      <c r="R248" s="9">
        <v>71</v>
      </c>
      <c r="S248" s="9">
        <v>232</v>
      </c>
      <c r="T248" s="9">
        <v>13929</v>
      </c>
      <c r="U248" s="9">
        <v>0.26390000000000002</v>
      </c>
      <c r="V248" s="9">
        <v>0.64800000000000002</v>
      </c>
      <c r="W248" s="9">
        <v>0.5867</v>
      </c>
      <c r="X248" s="9">
        <v>4</v>
      </c>
      <c r="Y248" s="9">
        <v>18</v>
      </c>
      <c r="Z248" s="9">
        <v>107</v>
      </c>
      <c r="AA248" s="9">
        <v>2259</v>
      </c>
      <c r="AB248" s="9">
        <v>6.6900000000000001E-2</v>
      </c>
      <c r="AC248" s="9">
        <v>0.2989</v>
      </c>
      <c r="AD248" s="9">
        <v>9.5100000000000004E-2</v>
      </c>
      <c r="AE248" s="9">
        <v>1</v>
      </c>
      <c r="AF248" s="9">
        <v>3</v>
      </c>
      <c r="AG248" s="9">
        <v>0</v>
      </c>
      <c r="AH248" s="9">
        <v>0</v>
      </c>
      <c r="AI248" s="9">
        <v>1.12E-2</v>
      </c>
      <c r="AJ248" s="9">
        <v>0</v>
      </c>
      <c r="AK248" s="9">
        <v>0</v>
      </c>
      <c r="AL248" s="8"/>
      <c r="AM248" s="8"/>
      <c r="AN248" s="8"/>
      <c r="AO248" s="8"/>
      <c r="AP248" s="8"/>
      <c r="AQ248" s="8"/>
      <c r="AR248" s="8"/>
      <c r="AT248" s="6">
        <f t="shared" si="0"/>
        <v>47.875</v>
      </c>
      <c r="AU248" s="6" t="str">
        <f t="shared" si="1"/>
        <v/>
      </c>
      <c r="AV248" s="6">
        <f t="shared" si="2"/>
        <v>196.18309859154928</v>
      </c>
      <c r="AW248" s="7">
        <f t="shared" si="3"/>
        <v>125.5</v>
      </c>
      <c r="AX248" s="6">
        <f t="shared" si="4"/>
        <v>0</v>
      </c>
      <c r="AY248" s="6" t="str">
        <f t="shared" si="5"/>
        <v/>
      </c>
      <c r="BA248" s="6">
        <f>VLOOKUP(A248, ALL_AP_DATA!$A$2:$F$3600, 6, FALSE)</f>
        <v>269</v>
      </c>
      <c r="BB248" s="6">
        <f>VLOOKUP(A248, projmetadata!$A$2:$D$2036, 4, FALSE)</f>
        <v>10737</v>
      </c>
      <c r="BC248" s="6" t="e">
        <f t="array" aca="1" ref="BC248" ca="1">_xludf.IFS(I248&lt;&gt;0, F248/I248, P248&lt;&gt;0, M248/P248, W248&lt;&gt;0, T248/W248, AD248&lt;&gt;0, AA248/AD248, AK248&lt;&gt;0, AH248/AK248, AR248&lt;&gt;0, AO248/AR248, TRUE, 0)</f>
        <v>#NAME?</v>
      </c>
      <c r="BE248" s="6" t="e">
        <f t="shared" ca="1" si="19"/>
        <v>#NAME?</v>
      </c>
      <c r="BF248" s="6" t="e">
        <f t="shared" ca="1" si="20"/>
        <v>#NAME?</v>
      </c>
      <c r="BG248" s="6">
        <f t="shared" si="21"/>
        <v>2.2112321877619445</v>
      </c>
      <c r="BH248" s="6">
        <f>VLOOKUP(A248, ALL_AP_DATA!$A$2:$D$3600, 3, FALSE)</f>
        <v>109</v>
      </c>
      <c r="BI248" s="6">
        <f>VLOOKUP(A248, ALL_AP_DATA!$A$2:$E$3600, 5, FALSE)</f>
        <v>23742</v>
      </c>
      <c r="BJ248" s="6">
        <f t="shared" si="9"/>
        <v>88.260223048327134</v>
      </c>
      <c r="BK248" s="6">
        <f t="shared" si="22"/>
        <v>0.40520446096654272</v>
      </c>
    </row>
    <row r="249" spans="1:63" ht="15.75" customHeight="1" x14ac:dyDescent="0.25">
      <c r="A249" s="8" t="s">
        <v>1738</v>
      </c>
      <c r="B249" s="9" t="s">
        <v>1777</v>
      </c>
      <c r="C249" s="9">
        <v>2</v>
      </c>
      <c r="D249" s="9">
        <v>4</v>
      </c>
      <c r="E249" s="9">
        <v>19</v>
      </c>
      <c r="F249" s="9">
        <v>955</v>
      </c>
      <c r="G249" s="9">
        <v>2.6499999999999999E-2</v>
      </c>
      <c r="H249" s="9">
        <v>0.1338</v>
      </c>
      <c r="I249" s="9">
        <v>6.1600000000000002E-2</v>
      </c>
      <c r="J249" s="8"/>
      <c r="K249" s="8"/>
      <c r="L249" s="8"/>
      <c r="M249" s="8"/>
      <c r="N249" s="8"/>
      <c r="O249" s="8"/>
      <c r="P249" s="8"/>
      <c r="Q249" s="9">
        <v>13</v>
      </c>
      <c r="R249" s="9">
        <v>71</v>
      </c>
      <c r="S249" s="9">
        <v>133</v>
      </c>
      <c r="T249" s="9">
        <v>12101</v>
      </c>
      <c r="U249" s="9">
        <v>0.47020000000000001</v>
      </c>
      <c r="V249" s="9">
        <v>0.93659999999999999</v>
      </c>
      <c r="W249" s="9">
        <v>0.78</v>
      </c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T249" s="6">
        <f t="shared" si="0"/>
        <v>238.75</v>
      </c>
      <c r="AU249" s="6" t="str">
        <f t="shared" si="1"/>
        <v/>
      </c>
      <c r="AV249" s="6">
        <f t="shared" si="2"/>
        <v>170.43661971830986</v>
      </c>
      <c r="AW249" s="7" t="str">
        <f t="shared" si="3"/>
        <v/>
      </c>
      <c r="AX249" s="6" t="str">
        <f t="shared" si="4"/>
        <v/>
      </c>
      <c r="AY249" s="6" t="str">
        <f t="shared" si="5"/>
        <v/>
      </c>
      <c r="BA249" s="6">
        <f>VLOOKUP(A249, ALL_AP_DATA!$A$2:$F$3600, 6, FALSE)</f>
        <v>151</v>
      </c>
      <c r="BB249" s="6">
        <f>VLOOKUP(A249, projmetadata!$A$2:$D$2036, 4, FALSE)</f>
        <v>18282</v>
      </c>
      <c r="BC249" s="6" t="e">
        <f t="array" aca="1" ref="BC249" ca="1">_xludf.IFS(I249&lt;&gt;0, F249/I249, P249&lt;&gt;0, M249/P249, W249&lt;&gt;0, T249/W249, AD249&lt;&gt;0, AA249/AD249, AK249&lt;&gt;0, AH249/AK249, AR249&lt;&gt;0, AO249/AR249, TRUE, 0)</f>
        <v>#NAME?</v>
      </c>
      <c r="BE249" s="6" t="e">
        <f t="shared" ca="1" si="19"/>
        <v>#NAME?</v>
      </c>
      <c r="BF249" s="6" t="e">
        <f t="shared" ca="1" si="20"/>
        <v>#NAME?</v>
      </c>
      <c r="BG249" s="6">
        <f t="shared" si="21"/>
        <v>0.84864894431681437</v>
      </c>
      <c r="BH249" s="6">
        <f>VLOOKUP(A249, ALL_AP_DATA!$A$2:$D$3600, 3, FALSE)</f>
        <v>72</v>
      </c>
      <c r="BI249" s="6">
        <f>VLOOKUP(A249, ALL_AP_DATA!$A$2:$E$3600, 5, FALSE)</f>
        <v>15515</v>
      </c>
      <c r="BJ249" s="6">
        <f t="shared" si="9"/>
        <v>102.74834437086092</v>
      </c>
      <c r="BK249" s="6">
        <f t="shared" si="22"/>
        <v>0.47682119205298013</v>
      </c>
    </row>
    <row r="250" spans="1:63" ht="15.75" customHeight="1" x14ac:dyDescent="0.25">
      <c r="A250" s="8" t="s">
        <v>1739</v>
      </c>
      <c r="B250" s="9" t="s">
        <v>1777</v>
      </c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9">
        <v>2</v>
      </c>
      <c r="R250" s="9">
        <v>4</v>
      </c>
      <c r="S250" s="9">
        <v>12</v>
      </c>
      <c r="T250" s="9">
        <v>170</v>
      </c>
      <c r="U250" s="9">
        <v>2.5999999999999999E-2</v>
      </c>
      <c r="V250" s="9">
        <v>0.6</v>
      </c>
      <c r="W250" s="9">
        <v>0.65639999999999998</v>
      </c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T250" s="6" t="str">
        <f t="shared" si="0"/>
        <v/>
      </c>
      <c r="AU250" s="6" t="str">
        <f t="shared" si="1"/>
        <v/>
      </c>
      <c r="AV250" s="6">
        <f t="shared" si="2"/>
        <v>42.5</v>
      </c>
      <c r="AW250" s="7" t="str">
        <f t="shared" si="3"/>
        <v/>
      </c>
      <c r="AX250" s="6" t="str">
        <f t="shared" si="4"/>
        <v/>
      </c>
      <c r="AY250" s="6" t="str">
        <f t="shared" si="5"/>
        <v/>
      </c>
      <c r="BA250" s="6">
        <f>VLOOKUP(A250, ALL_AP_DATA!$A$2:$F$3600, 6, FALSE)</f>
        <v>154</v>
      </c>
      <c r="BB250" s="6">
        <f>VLOOKUP(A250, projmetadata!$A$2:$D$2036, 4, FALSE)</f>
        <v>8027</v>
      </c>
      <c r="BC250" s="6" t="e">
        <f t="array" aca="1" ref="BC250" ca="1">_xludf.IFS(I250&lt;&gt;0, F250/I250, P250&lt;&gt;0, M250/P250, W250&lt;&gt;0, T250/W250, AD250&lt;&gt;0, AA250/AD250, AK250&lt;&gt;0, AH250/AK250, AR250&lt;&gt;0, AO250/AR250, TRUE, 0)</f>
        <v>#NAME?</v>
      </c>
      <c r="BE250" s="6" t="e">
        <f t="shared" ca="1" si="19"/>
        <v>#NAME?</v>
      </c>
      <c r="BF250" s="6" t="e">
        <f t="shared" ca="1" si="20"/>
        <v>#NAME?</v>
      </c>
      <c r="BG250" s="6">
        <f t="shared" si="21"/>
        <v>3.2266101906067025E-2</v>
      </c>
      <c r="BH250" s="6">
        <f>VLOOKUP(A250, ALL_AP_DATA!$A$2:$D$3600, 3, FALSE)</f>
        <v>4</v>
      </c>
      <c r="BI250" s="6">
        <f>VLOOKUP(A250, ALL_AP_DATA!$A$2:$E$3600, 5, FALSE)</f>
        <v>259</v>
      </c>
      <c r="BJ250" s="6">
        <f t="shared" si="9"/>
        <v>1.6818181818181819</v>
      </c>
      <c r="BK250" s="6">
        <f t="shared" si="22"/>
        <v>2.5974025974025976E-2</v>
      </c>
    </row>
    <row r="251" spans="1:63" ht="15.75" customHeight="1" x14ac:dyDescent="0.25">
      <c r="A251" s="8" t="s">
        <v>1740</v>
      </c>
      <c r="B251" s="9" t="s">
        <v>1777</v>
      </c>
      <c r="C251" s="9">
        <v>5</v>
      </c>
      <c r="D251" s="9">
        <v>14</v>
      </c>
      <c r="E251" s="9">
        <v>11</v>
      </c>
      <c r="F251" s="9">
        <v>318</v>
      </c>
      <c r="G251" s="9">
        <v>0.1014</v>
      </c>
      <c r="H251" s="9">
        <v>0.27500000000000002</v>
      </c>
      <c r="I251" s="9">
        <v>1.14E-2</v>
      </c>
      <c r="J251" s="8"/>
      <c r="K251" s="8"/>
      <c r="L251" s="8"/>
      <c r="M251" s="8"/>
      <c r="N251" s="8"/>
      <c r="O251" s="8"/>
      <c r="P251" s="8"/>
      <c r="Q251" s="9">
        <v>2</v>
      </c>
      <c r="R251" s="9">
        <v>9</v>
      </c>
      <c r="S251" s="9">
        <v>19</v>
      </c>
      <c r="T251" s="9">
        <v>1058</v>
      </c>
      <c r="U251" s="9">
        <v>6.5199999999999994E-2</v>
      </c>
      <c r="V251" s="9">
        <v>0.47499999999999998</v>
      </c>
      <c r="W251" s="9">
        <v>3.7999999999999999E-2</v>
      </c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T251" s="6">
        <f t="shared" si="0"/>
        <v>22.714285714285715</v>
      </c>
      <c r="AU251" s="6" t="str">
        <f t="shared" si="1"/>
        <v/>
      </c>
      <c r="AV251" s="6">
        <f t="shared" si="2"/>
        <v>117.55555555555556</v>
      </c>
      <c r="AW251" s="7" t="str">
        <f t="shared" si="3"/>
        <v/>
      </c>
      <c r="AX251" s="6" t="str">
        <f t="shared" si="4"/>
        <v/>
      </c>
      <c r="AY251" s="6" t="str">
        <f t="shared" si="5"/>
        <v/>
      </c>
      <c r="BA251" s="6">
        <f>VLOOKUP(A251, ALL_AP_DATA!$A$2:$F$3600, 6, FALSE)</f>
        <v>138</v>
      </c>
      <c r="BB251" s="6">
        <f>VLOOKUP(A251, projmetadata!$A$2:$D$2036, 4, FALSE)</f>
        <v>11018</v>
      </c>
      <c r="BC251" s="6" t="e">
        <f t="array" aca="1" ref="BC251" ca="1">_xludf.IFS(I251&lt;&gt;0, F251/I251, P251&lt;&gt;0, M251/P251, W251&lt;&gt;0, T251/W251, AD251&lt;&gt;0, AA251/AD251, AK251&lt;&gt;0, AH251/AK251, AR251&lt;&gt;0, AO251/AR251, TRUE, 0)</f>
        <v>#NAME?</v>
      </c>
      <c r="BE251" s="6" t="e">
        <f t="shared" ca="1" si="19"/>
        <v>#NAME?</v>
      </c>
      <c r="BF251" s="6" t="e">
        <f t="shared" ca="1" si="20"/>
        <v>#NAME?</v>
      </c>
      <c r="BG251" s="6">
        <f t="shared" si="21"/>
        <v>2.5260482846251588</v>
      </c>
      <c r="BH251" s="6">
        <f>VLOOKUP(A251, ALL_AP_DATA!$A$2:$D$3600, 3, FALSE)</f>
        <v>21</v>
      </c>
      <c r="BI251" s="6">
        <f>VLOOKUP(A251, ALL_AP_DATA!$A$2:$E$3600, 5, FALSE)</f>
        <v>27832</v>
      </c>
      <c r="BJ251" s="6">
        <f t="shared" si="9"/>
        <v>201.68115942028984</v>
      </c>
      <c r="BK251" s="6">
        <f t="shared" si="22"/>
        <v>0.15217391304347827</v>
      </c>
    </row>
    <row r="252" spans="1:63" ht="15.75" customHeight="1" x14ac:dyDescent="0.25">
      <c r="A252" s="8" t="s">
        <v>1741</v>
      </c>
      <c r="B252" s="9" t="s">
        <v>1777</v>
      </c>
      <c r="C252" s="9">
        <v>1</v>
      </c>
      <c r="D252" s="9">
        <v>2</v>
      </c>
      <c r="E252" s="9">
        <v>7</v>
      </c>
      <c r="F252" s="9">
        <v>366</v>
      </c>
      <c r="G252" s="9">
        <v>8.0000000000000002E-3</v>
      </c>
      <c r="H252" s="9">
        <v>1.9699999999999999E-2</v>
      </c>
      <c r="I252" s="9">
        <v>4.3E-3</v>
      </c>
      <c r="J252" s="8"/>
      <c r="K252" s="8"/>
      <c r="L252" s="8"/>
      <c r="M252" s="8"/>
      <c r="N252" s="8"/>
      <c r="O252" s="8"/>
      <c r="P252" s="8"/>
      <c r="Q252" s="9">
        <v>21</v>
      </c>
      <c r="R252" s="9">
        <v>110</v>
      </c>
      <c r="S252" s="9">
        <v>306</v>
      </c>
      <c r="T252" s="9">
        <v>35931</v>
      </c>
      <c r="U252" s="9">
        <v>0.44180000000000003</v>
      </c>
      <c r="V252" s="9">
        <v>0.86199999999999999</v>
      </c>
      <c r="W252" s="9">
        <v>0.41949999999999998</v>
      </c>
      <c r="X252" s="8"/>
      <c r="Y252" s="8"/>
      <c r="Z252" s="8"/>
      <c r="AA252" s="8"/>
      <c r="AB252" s="8"/>
      <c r="AC252" s="8"/>
      <c r="AD252" s="8"/>
      <c r="AE252" s="9">
        <v>2</v>
      </c>
      <c r="AF252" s="9">
        <v>7</v>
      </c>
      <c r="AG252" s="9">
        <v>64</v>
      </c>
      <c r="AH252" s="9">
        <v>2840</v>
      </c>
      <c r="AI252" s="9">
        <v>2.81E-2</v>
      </c>
      <c r="AJ252" s="9">
        <v>0.18029999999999999</v>
      </c>
      <c r="AK252" s="9">
        <v>3.32E-2</v>
      </c>
      <c r="AL252" s="8"/>
      <c r="AM252" s="8"/>
      <c r="AN252" s="8"/>
      <c r="AO252" s="8"/>
      <c r="AP252" s="8"/>
      <c r="AQ252" s="8"/>
      <c r="AR252" s="8"/>
      <c r="AT252" s="6">
        <f t="shared" si="0"/>
        <v>183</v>
      </c>
      <c r="AU252" s="6" t="str">
        <f t="shared" si="1"/>
        <v/>
      </c>
      <c r="AV252" s="6">
        <f t="shared" si="2"/>
        <v>326.64545454545453</v>
      </c>
      <c r="AW252" s="7" t="str">
        <f t="shared" si="3"/>
        <v/>
      </c>
      <c r="AX252" s="6">
        <f t="shared" si="4"/>
        <v>405.71428571428572</v>
      </c>
      <c r="AY252" s="6" t="str">
        <f t="shared" si="5"/>
        <v/>
      </c>
      <c r="BA252" s="6">
        <f>VLOOKUP(A252, ALL_AP_DATA!$A$2:$F$3600, 6, FALSE)</f>
        <v>249</v>
      </c>
      <c r="BB252" s="6">
        <f>VLOOKUP(A252, projmetadata!$A$2:$D$2036, 4, FALSE)</f>
        <v>13174</v>
      </c>
      <c r="BC252" s="6" t="e">
        <f t="array" aca="1" ref="BC252" ca="1">_xludf.IFS(I252&lt;&gt;0, F252/I252, P252&lt;&gt;0, M252/P252, W252&lt;&gt;0, T252/W252, AD252&lt;&gt;0, AA252/AD252, AK252&lt;&gt;0, AH252/AK252, AR252&lt;&gt;0, AO252/AR252, TRUE, 0)</f>
        <v>#NAME?</v>
      </c>
      <c r="BE252" s="6" t="e">
        <f t="shared" ca="1" si="19"/>
        <v>#NAME?</v>
      </c>
      <c r="BF252" s="6" t="e">
        <f t="shared" ca="1" si="20"/>
        <v>#NAME?</v>
      </c>
      <c r="BG252" s="6">
        <f t="shared" si="21"/>
        <v>6.5020494914224987</v>
      </c>
      <c r="BH252" s="6">
        <f>VLOOKUP(A252, ALL_AP_DATA!$A$2:$D$3600, 3, FALSE)</f>
        <v>112</v>
      </c>
      <c r="BI252" s="6">
        <f>VLOOKUP(A252, ALL_AP_DATA!$A$2:$E$3600, 5, FALSE)</f>
        <v>85658</v>
      </c>
      <c r="BJ252" s="6">
        <f t="shared" si="9"/>
        <v>344.00803212851406</v>
      </c>
      <c r="BK252" s="6">
        <f t="shared" si="22"/>
        <v>0.44979919678714858</v>
      </c>
    </row>
    <row r="253" spans="1:63" ht="15.75" customHeight="1" x14ac:dyDescent="0.25">
      <c r="A253" s="8" t="s">
        <v>1742</v>
      </c>
      <c r="B253" s="9" t="s">
        <v>1777</v>
      </c>
      <c r="C253" s="9">
        <v>4</v>
      </c>
      <c r="D253" s="9">
        <v>23</v>
      </c>
      <c r="E253" s="9">
        <v>105</v>
      </c>
      <c r="F253" s="9">
        <v>2363</v>
      </c>
      <c r="G253" s="9">
        <v>2.1399999999999999E-2</v>
      </c>
      <c r="H253" s="9">
        <v>0.13059999999999999</v>
      </c>
      <c r="I253" s="9">
        <v>5.5199999999999999E-2</v>
      </c>
      <c r="J253" s="9">
        <v>1</v>
      </c>
      <c r="K253" s="9">
        <v>9</v>
      </c>
      <c r="L253" s="9">
        <v>116</v>
      </c>
      <c r="M253" s="9">
        <v>1901</v>
      </c>
      <c r="N253" s="9">
        <v>8.3999999999999995E-3</v>
      </c>
      <c r="O253" s="9">
        <v>0.14430000000000001</v>
      </c>
      <c r="P253" s="9">
        <v>4.4400000000000002E-2</v>
      </c>
      <c r="Q253" s="9">
        <v>51</v>
      </c>
      <c r="R253" s="9">
        <v>192</v>
      </c>
      <c r="S253" s="9">
        <v>633</v>
      </c>
      <c r="T253" s="9">
        <v>26316</v>
      </c>
      <c r="U253" s="9">
        <v>0.1789</v>
      </c>
      <c r="V253" s="9">
        <v>0.7873</v>
      </c>
      <c r="W253" s="9">
        <v>0.61439999999999995</v>
      </c>
      <c r="X253" s="9">
        <v>6</v>
      </c>
      <c r="Y253" s="9">
        <v>79</v>
      </c>
      <c r="Z253" s="9">
        <v>240</v>
      </c>
      <c r="AA253" s="9">
        <v>5145</v>
      </c>
      <c r="AB253" s="9">
        <v>7.3599999999999999E-2</v>
      </c>
      <c r="AC253" s="9">
        <v>0.29849999999999999</v>
      </c>
      <c r="AD253" s="9">
        <v>0.1201</v>
      </c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T253" s="6">
        <f t="shared" si="0"/>
        <v>102.73913043478261</v>
      </c>
      <c r="AU253" s="6">
        <f t="shared" si="1"/>
        <v>211.22222222222223</v>
      </c>
      <c r="AV253" s="6">
        <f t="shared" si="2"/>
        <v>137.0625</v>
      </c>
      <c r="AW253" s="7">
        <f t="shared" si="3"/>
        <v>65.12658227848101</v>
      </c>
      <c r="AX253" s="6" t="str">
        <f t="shared" si="4"/>
        <v/>
      </c>
      <c r="AY253" s="6" t="str">
        <f t="shared" si="5"/>
        <v/>
      </c>
      <c r="BA253" s="6">
        <f>VLOOKUP(A253, ALL_AP_DATA!$A$2:$F$3600, 6, FALSE)</f>
        <v>1073</v>
      </c>
      <c r="BB253" s="6">
        <f>VLOOKUP(A253, projmetadata!$A$2:$D$2036, 4, FALSE)</f>
        <v>76210</v>
      </c>
      <c r="BC253" s="6" t="e">
        <f t="array" aca="1" ref="BC253" ca="1">_xludf.IFS(I253&lt;&gt;0, F253/I253, P253&lt;&gt;0, M253/P253, W253&lt;&gt;0, T253/W253, AD253&lt;&gt;0, AA253/AD253, AK253&lt;&gt;0, AH253/AK253, AR253&lt;&gt;0, AO253/AR253, TRUE, 0)</f>
        <v>#NAME?</v>
      </c>
      <c r="BE253" s="6" t="e">
        <f t="shared" ca="1" si="19"/>
        <v>#NAME?</v>
      </c>
      <c r="BF253" s="6" t="e">
        <f t="shared" ca="1" si="20"/>
        <v>#NAME?</v>
      </c>
      <c r="BG253" s="6">
        <f t="shared" si="21"/>
        <v>0.56199973756724841</v>
      </c>
      <c r="BH253" s="6">
        <f>VLOOKUP(A253, ALL_AP_DATA!$A$2:$D$3600, 3, FALSE)</f>
        <v>243</v>
      </c>
      <c r="BI253" s="6">
        <f>VLOOKUP(A253, ALL_AP_DATA!$A$2:$E$3600, 5, FALSE)</f>
        <v>42830</v>
      </c>
      <c r="BJ253" s="6">
        <f t="shared" si="9"/>
        <v>39.916123019571295</v>
      </c>
      <c r="BK253" s="6">
        <f t="shared" si="22"/>
        <v>0.22646784715750232</v>
      </c>
    </row>
    <row r="254" spans="1:63" ht="15.75" customHeight="1" x14ac:dyDescent="0.25">
      <c r="A254" s="8" t="s">
        <v>1743</v>
      </c>
      <c r="B254" s="9" t="s">
        <v>1777</v>
      </c>
      <c r="C254" s="9">
        <v>13</v>
      </c>
      <c r="D254" s="9">
        <v>48</v>
      </c>
      <c r="E254" s="9">
        <v>312</v>
      </c>
      <c r="F254" s="9">
        <v>6530</v>
      </c>
      <c r="G254" s="9">
        <v>5.45E-2</v>
      </c>
      <c r="H254" s="9">
        <v>0.25490000000000002</v>
      </c>
      <c r="I254" s="9">
        <v>5.9700000000000003E-2</v>
      </c>
      <c r="J254" s="9">
        <v>1</v>
      </c>
      <c r="K254" s="9">
        <v>6</v>
      </c>
      <c r="L254" s="9">
        <v>43</v>
      </c>
      <c r="M254" s="9">
        <v>784</v>
      </c>
      <c r="N254" s="9">
        <v>6.7999999999999996E-3</v>
      </c>
      <c r="O254" s="9">
        <v>3.5099999999999999E-2</v>
      </c>
      <c r="P254" s="9">
        <v>7.1999999999999998E-3</v>
      </c>
      <c r="Q254" s="9">
        <v>39</v>
      </c>
      <c r="R254" s="9">
        <v>249</v>
      </c>
      <c r="S254" s="9">
        <v>1124</v>
      </c>
      <c r="T254" s="9">
        <v>45644</v>
      </c>
      <c r="U254" s="9">
        <v>0.28260000000000002</v>
      </c>
      <c r="V254" s="9">
        <v>0.91830000000000001</v>
      </c>
      <c r="W254" s="9">
        <v>0.41699999999999998</v>
      </c>
      <c r="X254" s="8"/>
      <c r="Y254" s="8"/>
      <c r="Z254" s="8"/>
      <c r="AA254" s="8"/>
      <c r="AB254" s="8"/>
      <c r="AC254" s="8"/>
      <c r="AD254" s="8"/>
      <c r="AE254" s="9">
        <v>4</v>
      </c>
      <c r="AF254" s="9">
        <v>9</v>
      </c>
      <c r="AG254" s="9">
        <v>31</v>
      </c>
      <c r="AH254" s="9">
        <v>518</v>
      </c>
      <c r="AI254" s="9">
        <v>1.0200000000000001E-2</v>
      </c>
      <c r="AJ254" s="9">
        <v>2.53E-2</v>
      </c>
      <c r="AK254" s="9">
        <v>4.7000000000000002E-3</v>
      </c>
      <c r="AL254" s="8"/>
      <c r="AM254" s="8"/>
      <c r="AN254" s="8"/>
      <c r="AO254" s="8"/>
      <c r="AP254" s="8"/>
      <c r="AQ254" s="8"/>
      <c r="AR254" s="8"/>
      <c r="AT254" s="6">
        <f t="shared" si="0"/>
        <v>136.04166666666666</v>
      </c>
      <c r="AU254" s="6">
        <f t="shared" si="1"/>
        <v>130.66666666666666</v>
      </c>
      <c r="AV254" s="6">
        <f t="shared" si="2"/>
        <v>183.30923694779116</v>
      </c>
      <c r="AW254" s="7" t="str">
        <f t="shared" si="3"/>
        <v/>
      </c>
      <c r="AX254" s="6">
        <f t="shared" si="4"/>
        <v>57.555555555555557</v>
      </c>
      <c r="AY254" s="6" t="str">
        <f t="shared" si="5"/>
        <v/>
      </c>
      <c r="BA254" s="6">
        <f>VLOOKUP(A254, ALL_AP_DATA!$A$2:$F$3600, 6, FALSE)</f>
        <v>881</v>
      </c>
      <c r="BB254" s="6">
        <f>VLOOKUP(A254, projmetadata!$A$2:$D$2036, 4, FALSE)</f>
        <v>72380</v>
      </c>
      <c r="BC254" s="6" t="e">
        <f t="array" aca="1" ref="BC254" ca="1">_xludf.IFS(I254&lt;&gt;0, F254/I254, P254&lt;&gt;0, M254/P254, W254&lt;&gt;0, T254/W254, AD254&lt;&gt;0, AA254/AD254, AK254&lt;&gt;0, AH254/AK254, AR254&lt;&gt;0, AO254/AR254, TRUE, 0)</f>
        <v>#NAME?</v>
      </c>
      <c r="BE254" s="6" t="e">
        <f t="shared" ca="1" si="19"/>
        <v>#NAME?</v>
      </c>
      <c r="BF254" s="6" t="e">
        <f t="shared" ca="1" si="20"/>
        <v>#NAME?</v>
      </c>
      <c r="BG254" s="6">
        <f t="shared" si="21"/>
        <v>1.5122271345675602</v>
      </c>
      <c r="BH254" s="6">
        <f>VLOOKUP(A254, ALL_AP_DATA!$A$2:$D$3600, 3, FALSE)</f>
        <v>263</v>
      </c>
      <c r="BI254" s="6">
        <f>VLOOKUP(A254, ALL_AP_DATA!$A$2:$E$3600, 5, FALSE)</f>
        <v>109455</v>
      </c>
      <c r="BJ254" s="6">
        <f t="shared" si="9"/>
        <v>124.23950056753689</v>
      </c>
      <c r="BK254" s="6">
        <f t="shared" si="22"/>
        <v>0.29852440408626563</v>
      </c>
    </row>
    <row r="255" spans="1:63" ht="15.75" customHeight="1" x14ac:dyDescent="0.25">
      <c r="A255" s="8" t="s">
        <v>1744</v>
      </c>
      <c r="B255" s="9" t="s">
        <v>1777</v>
      </c>
      <c r="C255" s="9">
        <v>1</v>
      </c>
      <c r="D255" s="9">
        <v>2</v>
      </c>
      <c r="E255" s="9">
        <v>35</v>
      </c>
      <c r="F255" s="9">
        <v>1726</v>
      </c>
      <c r="G255" s="9">
        <v>2.3999999999999998E-3</v>
      </c>
      <c r="H255" s="9">
        <v>8.7499999999999994E-2</v>
      </c>
      <c r="I255" s="9">
        <v>3.5299999999999998E-2</v>
      </c>
      <c r="J255" s="8"/>
      <c r="K255" s="8"/>
      <c r="L255" s="8"/>
      <c r="M255" s="8"/>
      <c r="N255" s="8"/>
      <c r="O255" s="8"/>
      <c r="P255" s="8"/>
      <c r="Q255" s="9">
        <v>21</v>
      </c>
      <c r="R255" s="9">
        <v>71</v>
      </c>
      <c r="S255" s="9">
        <v>175</v>
      </c>
      <c r="T255" s="9">
        <v>12101</v>
      </c>
      <c r="U255" s="9">
        <v>8.5199999999999998E-2</v>
      </c>
      <c r="V255" s="9">
        <v>0.4375</v>
      </c>
      <c r="W255" s="9">
        <v>0.24740000000000001</v>
      </c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T255" s="6">
        <f t="shared" si="0"/>
        <v>863</v>
      </c>
      <c r="AU255" s="6" t="str">
        <f t="shared" si="1"/>
        <v/>
      </c>
      <c r="AV255" s="6">
        <f t="shared" si="2"/>
        <v>170.43661971830986</v>
      </c>
      <c r="AW255" s="7" t="str">
        <f t="shared" si="3"/>
        <v/>
      </c>
      <c r="AX255" s="6" t="str">
        <f t="shared" si="4"/>
        <v/>
      </c>
      <c r="AY255" s="6" t="str">
        <f t="shared" si="5"/>
        <v/>
      </c>
      <c r="BA255" s="6">
        <f>VLOOKUP(A255, ALL_AP_DATA!$A$2:$F$3600, 6, FALSE)</f>
        <v>833</v>
      </c>
      <c r="BB255" s="6">
        <f>VLOOKUP(A255, projmetadata!$A$2:$D$2036, 4, FALSE)</f>
        <v>53257</v>
      </c>
      <c r="BC255" s="6" t="e">
        <f t="array" aca="1" ref="BC255" ca="1">_xludf.IFS(I255&lt;&gt;0, F255/I255, P255&lt;&gt;0, M255/P255, W255&lt;&gt;0, T255/W255, AD255&lt;&gt;0, AA255/AD255, AK255&lt;&gt;0, AH255/AK255, AR255&lt;&gt;0, AO255/AR255, TRUE, 0)</f>
        <v>#NAME?</v>
      </c>
      <c r="BE255" s="6" t="e">
        <f t="shared" ca="1" si="19"/>
        <v>#NAME?</v>
      </c>
      <c r="BF255" s="6" t="e">
        <f t="shared" ca="1" si="20"/>
        <v>#NAME?</v>
      </c>
      <c r="BG255" s="6">
        <f t="shared" si="21"/>
        <v>0.91847081134874287</v>
      </c>
      <c r="BH255" s="6">
        <f>VLOOKUP(A255, ALL_AP_DATA!$A$2:$D$3600, 3, FALSE)</f>
        <v>71</v>
      </c>
      <c r="BI255" s="6">
        <f>VLOOKUP(A255, ALL_AP_DATA!$A$2:$E$3600, 5, FALSE)</f>
        <v>48915</v>
      </c>
      <c r="BJ255" s="6">
        <f t="shared" si="9"/>
        <v>58.721488595438174</v>
      </c>
      <c r="BK255" s="6">
        <f t="shared" si="22"/>
        <v>8.5234093637454988E-2</v>
      </c>
    </row>
    <row r="256" spans="1:63" ht="15.75" customHeight="1" x14ac:dyDescent="0.25">
      <c r="A256" s="8" t="s">
        <v>1745</v>
      </c>
      <c r="B256" s="9" t="s">
        <v>1777</v>
      </c>
      <c r="C256" s="9">
        <v>28</v>
      </c>
      <c r="D256" s="9">
        <v>74</v>
      </c>
      <c r="E256" s="9">
        <v>590</v>
      </c>
      <c r="F256" s="9">
        <v>33133</v>
      </c>
      <c r="G256" s="9">
        <v>6.9099999999999995E-2</v>
      </c>
      <c r="H256" s="9">
        <v>0.3075</v>
      </c>
      <c r="I256" s="9">
        <v>9.0899999999999995E-2</v>
      </c>
      <c r="J256" s="8"/>
      <c r="K256" s="8"/>
      <c r="L256" s="8"/>
      <c r="M256" s="8"/>
      <c r="N256" s="8"/>
      <c r="O256" s="8"/>
      <c r="P256" s="8"/>
      <c r="Q256" s="9">
        <v>54</v>
      </c>
      <c r="R256" s="9">
        <v>353</v>
      </c>
      <c r="S256" s="9">
        <v>1653</v>
      </c>
      <c r="T256" s="9">
        <v>349804</v>
      </c>
      <c r="U256" s="9">
        <v>0.3296</v>
      </c>
      <c r="V256" s="9">
        <v>0.86140000000000005</v>
      </c>
      <c r="W256" s="9">
        <v>0.95989999999999998</v>
      </c>
      <c r="X256" s="8"/>
      <c r="Y256" s="8"/>
      <c r="Z256" s="8"/>
      <c r="AA256" s="8"/>
      <c r="AB256" s="8"/>
      <c r="AC256" s="8"/>
      <c r="AD256" s="8"/>
      <c r="AE256" s="9">
        <v>9</v>
      </c>
      <c r="AF256" s="9">
        <v>24</v>
      </c>
      <c r="AG256" s="9">
        <v>85</v>
      </c>
      <c r="AH256" s="9">
        <v>2512</v>
      </c>
      <c r="AI256" s="9">
        <v>2.24E-2</v>
      </c>
      <c r="AJ256" s="9">
        <v>4.4299999999999999E-2</v>
      </c>
      <c r="AK256" s="9">
        <v>6.8999999999999999E-3</v>
      </c>
      <c r="AL256" s="8"/>
      <c r="AM256" s="8"/>
      <c r="AN256" s="8"/>
      <c r="AO256" s="8"/>
      <c r="AP256" s="8"/>
      <c r="AQ256" s="8"/>
      <c r="AR256" s="8"/>
      <c r="AT256" s="6">
        <f t="shared" si="0"/>
        <v>447.74324324324323</v>
      </c>
      <c r="AU256" s="6" t="str">
        <f t="shared" si="1"/>
        <v/>
      </c>
      <c r="AV256" s="6">
        <f t="shared" si="2"/>
        <v>990.94617563739382</v>
      </c>
      <c r="AW256" s="7" t="str">
        <f t="shared" si="3"/>
        <v/>
      </c>
      <c r="AX256" s="6">
        <f t="shared" si="4"/>
        <v>104.66666666666667</v>
      </c>
      <c r="AY256" s="6" t="str">
        <f t="shared" si="5"/>
        <v/>
      </c>
      <c r="BA256" s="6">
        <f>VLOOKUP(A256, ALL_AP_DATA!$A$2:$F$3600, 6, FALSE)</f>
        <v>1071</v>
      </c>
      <c r="BB256" s="6">
        <f>VLOOKUP(A256, projmetadata!$A$2:$D$2036, 4, FALSE)</f>
        <v>116032</v>
      </c>
      <c r="BC256" s="6" t="e">
        <f t="array" aca="1" ref="BC256" ca="1">_xludf.IFS(I256&lt;&gt;0, F256/I256, P256&lt;&gt;0, M256/P256, W256&lt;&gt;0, T256/W256, AD256&lt;&gt;0, AA256/AD256, AK256&lt;&gt;0, AH256/AK256, AR256&lt;&gt;0, AO256/AR256, TRUE, 0)</f>
        <v>#NAME?</v>
      </c>
      <c r="BE256" s="6" t="e">
        <f t="shared" ca="1" si="19"/>
        <v>#NAME?</v>
      </c>
      <c r="BF256" s="6" t="e">
        <f t="shared" ca="1" si="20"/>
        <v>#NAME?</v>
      </c>
      <c r="BG256" s="6">
        <f t="shared" si="21"/>
        <v>3.140599145063431</v>
      </c>
      <c r="BH256" s="6">
        <f>VLOOKUP(A256, ALL_AP_DATA!$A$2:$D$3600, 3, FALSE)</f>
        <v>399</v>
      </c>
      <c r="BI256" s="6">
        <f>VLOOKUP(A256, ALL_AP_DATA!$A$2:$E$3600, 5, FALSE)</f>
        <v>364410</v>
      </c>
      <c r="BJ256" s="6">
        <f t="shared" si="9"/>
        <v>340.25210084033614</v>
      </c>
      <c r="BK256" s="6">
        <f t="shared" si="22"/>
        <v>0.37254901960784315</v>
      </c>
    </row>
    <row r="257" spans="1:63" ht="15.75" customHeight="1" x14ac:dyDescent="0.25">
      <c r="A257" s="8" t="s">
        <v>1746</v>
      </c>
      <c r="B257" s="9" t="s">
        <v>1777</v>
      </c>
      <c r="C257" s="9">
        <v>3</v>
      </c>
      <c r="D257" s="9">
        <v>26</v>
      </c>
      <c r="E257" s="9">
        <v>161</v>
      </c>
      <c r="F257" s="9">
        <v>811</v>
      </c>
      <c r="G257" s="9">
        <v>5.0700000000000002E-2</v>
      </c>
      <c r="H257" s="9">
        <v>0.87029999999999996</v>
      </c>
      <c r="I257" s="9">
        <v>0.20399999999999999</v>
      </c>
      <c r="J257" s="8"/>
      <c r="K257" s="8"/>
      <c r="L257" s="8"/>
      <c r="M257" s="8"/>
      <c r="N257" s="8"/>
      <c r="O257" s="8"/>
      <c r="P257" s="8"/>
      <c r="Q257" s="9">
        <v>2</v>
      </c>
      <c r="R257" s="9">
        <v>30</v>
      </c>
      <c r="S257" s="9">
        <v>165</v>
      </c>
      <c r="T257" s="9">
        <v>1828</v>
      </c>
      <c r="U257" s="9">
        <v>5.8500000000000003E-2</v>
      </c>
      <c r="V257" s="9">
        <v>0.89190000000000003</v>
      </c>
      <c r="W257" s="9">
        <v>0.45979999999999999</v>
      </c>
      <c r="X257" s="8"/>
      <c r="Y257" s="8"/>
      <c r="Z257" s="8"/>
      <c r="AA257" s="8"/>
      <c r="AB257" s="8"/>
      <c r="AC257" s="8"/>
      <c r="AD257" s="8"/>
      <c r="AE257" s="9">
        <v>2</v>
      </c>
      <c r="AF257" s="9">
        <v>8</v>
      </c>
      <c r="AG257" s="9">
        <v>0</v>
      </c>
      <c r="AH257" s="9">
        <v>0</v>
      </c>
      <c r="AI257" s="9">
        <v>1.5599999999999999E-2</v>
      </c>
      <c r="AJ257" s="9">
        <v>0</v>
      </c>
      <c r="AK257" s="9">
        <v>0</v>
      </c>
      <c r="AL257" s="9">
        <v>1</v>
      </c>
      <c r="AM257" s="9">
        <v>39</v>
      </c>
      <c r="AN257" s="9">
        <v>165</v>
      </c>
      <c r="AO257" s="9">
        <v>2157</v>
      </c>
      <c r="AP257" s="9">
        <v>7.5999999999999998E-2</v>
      </c>
      <c r="AQ257" s="9">
        <v>0.89190000000000003</v>
      </c>
      <c r="AR257" s="9">
        <v>0.54249999999999998</v>
      </c>
      <c r="AT257" s="6">
        <f t="shared" ref="AT257:AT286" si="23">IF(D257 = 0, "", F257 / D257)</f>
        <v>31.192307692307693</v>
      </c>
      <c r="AU257" s="6" t="str">
        <f t="shared" ref="AU257:AU286" si="24">IF(K257 = 0, "", M257 / K257)</f>
        <v/>
      </c>
      <c r="AV257" s="6">
        <f t="shared" ref="AV257:AV286" si="25">IF(R257 = 0, "", T257 / R257)</f>
        <v>60.93333333333333</v>
      </c>
      <c r="AW257" s="7" t="str">
        <f t="shared" ref="AW257:AW286" si="26">IF(Y257 = 0, "", AA257 / Y257)</f>
        <v/>
      </c>
      <c r="AX257" s="6">
        <f t="shared" ref="AX257:AX286" si="27">IF(AF257 = 0, "", AH257 / AF257)</f>
        <v>0</v>
      </c>
      <c r="AY257" s="6">
        <f t="shared" ref="AY257:AY286" si="28">IF(AM257 = 0, "", AO257 / AM257)</f>
        <v>55.307692307692307</v>
      </c>
      <c r="BA257" s="6">
        <f>VLOOKUP(A257, ALL_AP_DATA!$A$2:$F$3600, 6, FALSE)</f>
        <v>513</v>
      </c>
      <c r="BB257" s="6">
        <f>VLOOKUP(A257, projmetadata!$A$2:$D$2036, 4, FALSE)</f>
        <v>53203</v>
      </c>
      <c r="BC257" s="6" t="e">
        <f t="array" aca="1" ref="BC257" ca="1">_xludf.IFS(I257&lt;&gt;0, F257/I257, P257&lt;&gt;0, M257/P257, W257&lt;&gt;0, T257/W257, AD257&lt;&gt;0, AA257/AD257, AK257&lt;&gt;0, AH257/AK257, AR257&lt;&gt;0, AO257/AR257, TRUE, 0)</f>
        <v>#NAME?</v>
      </c>
      <c r="BE257" s="6" t="e">
        <f t="shared" ca="1" si="19"/>
        <v>#NAME?</v>
      </c>
      <c r="BF257" s="6" t="e">
        <f t="shared" ca="1" si="20"/>
        <v>#NAME?</v>
      </c>
      <c r="BG257" s="6">
        <f t="shared" si="21"/>
        <v>7.4732627859331241E-2</v>
      </c>
      <c r="BH257" s="6">
        <f>VLOOKUP(A257, ALL_AP_DATA!$A$2:$D$3600, 3, FALSE)</f>
        <v>61</v>
      </c>
      <c r="BI257" s="6">
        <f>VLOOKUP(A257, ALL_AP_DATA!$A$2:$E$3600, 5, FALSE)</f>
        <v>3976</v>
      </c>
      <c r="BJ257" s="6">
        <f t="shared" ref="BJ257:BJ286" si="29">BI257/BA257</f>
        <v>7.7504873294346979</v>
      </c>
      <c r="BK257" s="6">
        <f t="shared" si="22"/>
        <v>0.1189083820662768</v>
      </c>
    </row>
    <row r="258" spans="1:63" ht="15.75" customHeight="1" x14ac:dyDescent="0.25">
      <c r="A258" s="8" t="s">
        <v>1747</v>
      </c>
      <c r="B258" s="9" t="s">
        <v>1777</v>
      </c>
      <c r="C258" s="9">
        <v>24</v>
      </c>
      <c r="D258" s="9">
        <v>147</v>
      </c>
      <c r="E258" s="9">
        <v>155</v>
      </c>
      <c r="F258" s="9">
        <v>8570</v>
      </c>
      <c r="G258" s="9">
        <v>0.1135</v>
      </c>
      <c r="H258" s="9">
        <v>0.25580000000000003</v>
      </c>
      <c r="I258" s="9">
        <v>0.1071</v>
      </c>
      <c r="J258" s="8"/>
      <c r="K258" s="8"/>
      <c r="L258" s="8"/>
      <c r="M258" s="8"/>
      <c r="N258" s="8"/>
      <c r="O258" s="8"/>
      <c r="P258" s="8"/>
      <c r="Q258" s="9">
        <v>51</v>
      </c>
      <c r="R258" s="9">
        <v>181</v>
      </c>
      <c r="S258" s="9">
        <v>501</v>
      </c>
      <c r="T258" s="9">
        <v>59491</v>
      </c>
      <c r="U258" s="9">
        <v>0.13980000000000001</v>
      </c>
      <c r="V258" s="9">
        <v>0.82669999999999999</v>
      </c>
      <c r="W258" s="9">
        <v>0.74319999999999997</v>
      </c>
      <c r="X258" s="8"/>
      <c r="Y258" s="8"/>
      <c r="Z258" s="8"/>
      <c r="AA258" s="8"/>
      <c r="AB258" s="8"/>
      <c r="AC258" s="8"/>
      <c r="AD258" s="8"/>
      <c r="AE258" s="9">
        <v>8</v>
      </c>
      <c r="AF258" s="9">
        <v>18</v>
      </c>
      <c r="AG258" s="9">
        <v>101</v>
      </c>
      <c r="AH258" s="9">
        <v>4492</v>
      </c>
      <c r="AI258" s="9">
        <v>1.3899999999999999E-2</v>
      </c>
      <c r="AJ258" s="9">
        <v>0.16669999999999999</v>
      </c>
      <c r="AK258" s="9">
        <v>5.6099999999999997E-2</v>
      </c>
      <c r="AL258" s="8"/>
      <c r="AM258" s="8"/>
      <c r="AN258" s="8"/>
      <c r="AO258" s="8"/>
      <c r="AP258" s="8"/>
      <c r="AQ258" s="8"/>
      <c r="AR258" s="8"/>
      <c r="AT258" s="6">
        <f t="shared" si="23"/>
        <v>58.299319727891159</v>
      </c>
      <c r="AU258" s="6" t="str">
        <f t="shared" si="24"/>
        <v/>
      </c>
      <c r="AV258" s="6">
        <f t="shared" si="25"/>
        <v>328.67955801104972</v>
      </c>
      <c r="AW258" s="7" t="str">
        <f t="shared" si="26"/>
        <v/>
      </c>
      <c r="AX258" s="6">
        <f t="shared" si="27"/>
        <v>249.55555555555554</v>
      </c>
      <c r="AY258" s="6" t="str">
        <f t="shared" si="28"/>
        <v/>
      </c>
      <c r="BA258" s="6">
        <f>VLOOKUP(A258, ALL_AP_DATA!$A$2:$F$3600, 6, FALSE)</f>
        <v>1295</v>
      </c>
      <c r="BB258" s="6">
        <f>VLOOKUP(A258, projmetadata!$A$2:$D$2036, 4, FALSE)</f>
        <v>227837</v>
      </c>
      <c r="BC258" s="6" t="e">
        <f t="array" aca="1" ref="BC258" ca="1">_xludf.IFS(I258&lt;&gt;0, F258/I258, P258&lt;&gt;0, M258/P258, W258&lt;&gt;0, T258/W258, AD258&lt;&gt;0, AA258/AD258, AK258&lt;&gt;0, AH258/AK258, AR258&lt;&gt;0, AO258/AR258, TRUE, 0)</f>
        <v>#NAME?</v>
      </c>
      <c r="BE258" s="6" t="e">
        <f t="shared" ca="1" si="19"/>
        <v>#NAME?</v>
      </c>
      <c r="BF258" s="6" t="e">
        <f t="shared" ca="1" si="20"/>
        <v>#NAME?</v>
      </c>
      <c r="BG258" s="6">
        <f t="shared" si="21"/>
        <v>0.35131695027585513</v>
      </c>
      <c r="BH258" s="6">
        <f>VLOOKUP(A258, ALL_AP_DATA!$A$2:$D$3600, 3, FALSE)</f>
        <v>314</v>
      </c>
      <c r="BI258" s="6">
        <f>VLOOKUP(A258, ALL_AP_DATA!$A$2:$E$3600, 5, FALSE)</f>
        <v>80043</v>
      </c>
      <c r="BJ258" s="6">
        <f t="shared" si="29"/>
        <v>61.809266409266407</v>
      </c>
      <c r="BK258" s="6">
        <f t="shared" si="22"/>
        <v>0.24247104247104248</v>
      </c>
    </row>
    <row r="259" spans="1:63" ht="15.75" customHeight="1" x14ac:dyDescent="0.25">
      <c r="A259" s="8" t="s">
        <v>1748</v>
      </c>
      <c r="B259" s="9" t="s">
        <v>1777</v>
      </c>
      <c r="C259" s="9">
        <v>4</v>
      </c>
      <c r="D259" s="9">
        <v>23</v>
      </c>
      <c r="E259" s="9">
        <v>57</v>
      </c>
      <c r="F259" s="9">
        <v>2424</v>
      </c>
      <c r="G259" s="9">
        <v>3.6499999999999998E-2</v>
      </c>
      <c r="H259" s="9">
        <v>0.1575</v>
      </c>
      <c r="I259" s="9">
        <v>8.5300000000000001E-2</v>
      </c>
      <c r="J259" s="8"/>
      <c r="K259" s="8"/>
      <c r="L259" s="8"/>
      <c r="M259" s="8"/>
      <c r="N259" s="8"/>
      <c r="O259" s="8"/>
      <c r="P259" s="8"/>
      <c r="Q259" s="9">
        <v>28</v>
      </c>
      <c r="R259" s="9">
        <v>102</v>
      </c>
      <c r="S259" s="9">
        <v>247</v>
      </c>
      <c r="T259" s="9">
        <v>15047</v>
      </c>
      <c r="U259" s="9">
        <v>0.16159999999999999</v>
      </c>
      <c r="V259" s="9">
        <v>0.68230000000000002</v>
      </c>
      <c r="W259" s="9">
        <v>0.52939999999999998</v>
      </c>
      <c r="X259" s="8"/>
      <c r="Y259" s="8"/>
      <c r="Z259" s="8"/>
      <c r="AA259" s="8"/>
      <c r="AB259" s="8"/>
      <c r="AC259" s="8"/>
      <c r="AD259" s="8"/>
      <c r="AE259" s="9">
        <v>3</v>
      </c>
      <c r="AF259" s="9">
        <v>6</v>
      </c>
      <c r="AG259" s="9">
        <v>5</v>
      </c>
      <c r="AH259" s="9">
        <v>132</v>
      </c>
      <c r="AI259" s="9">
        <v>9.4999999999999998E-3</v>
      </c>
      <c r="AJ259" s="9">
        <v>1.38E-2</v>
      </c>
      <c r="AK259" s="9">
        <v>4.5999999999999999E-3</v>
      </c>
      <c r="AL259" s="8"/>
      <c r="AM259" s="8"/>
      <c r="AN259" s="8"/>
      <c r="AO259" s="8"/>
      <c r="AP259" s="8"/>
      <c r="AQ259" s="8"/>
      <c r="AR259" s="8"/>
      <c r="AT259" s="6">
        <f t="shared" si="23"/>
        <v>105.39130434782609</v>
      </c>
      <c r="AU259" s="6" t="str">
        <f t="shared" si="24"/>
        <v/>
      </c>
      <c r="AV259" s="6">
        <f t="shared" si="25"/>
        <v>147.51960784313727</v>
      </c>
      <c r="AW259" s="7" t="str">
        <f t="shared" si="26"/>
        <v/>
      </c>
      <c r="AX259" s="6">
        <f t="shared" si="27"/>
        <v>22</v>
      </c>
      <c r="AY259" s="6" t="str">
        <f t="shared" si="28"/>
        <v/>
      </c>
      <c r="BA259" s="6">
        <f>VLOOKUP(A259, ALL_AP_DATA!$A$2:$F$3600, 6, FALSE)</f>
        <v>631</v>
      </c>
      <c r="BB259" s="6">
        <f>VLOOKUP(A259, projmetadata!$A$2:$D$2036, 4, FALSE)</f>
        <v>29141</v>
      </c>
      <c r="BC259" s="6" t="e">
        <f t="array" aca="1" ref="BC259" ca="1">_xludf.IFS(I259&lt;&gt;0, F259/I259, P259&lt;&gt;0, M259/P259, W259&lt;&gt;0, T259/W259, AD259&lt;&gt;0, AA259/AD259, AK259&lt;&gt;0, AH259/AK259, AR259&lt;&gt;0, AO259/AR259, TRUE, 0)</f>
        <v>#NAME?</v>
      </c>
      <c r="BE259" s="6" t="e">
        <f t="shared" ca="1" si="19"/>
        <v>#NAME?</v>
      </c>
      <c r="BF259" s="6" t="e">
        <f t="shared" ca="1" si="20"/>
        <v>#NAME?</v>
      </c>
      <c r="BG259" s="6">
        <f t="shared" si="21"/>
        <v>0.97532685906454819</v>
      </c>
      <c r="BH259" s="6">
        <f>VLOOKUP(A259, ALL_AP_DATA!$A$2:$D$3600, 3, FALSE)</f>
        <v>120</v>
      </c>
      <c r="BI259" s="6">
        <f>VLOOKUP(A259, ALL_AP_DATA!$A$2:$E$3600, 5, FALSE)</f>
        <v>28422</v>
      </c>
      <c r="BJ259" s="6">
        <f t="shared" si="29"/>
        <v>45.042789223454832</v>
      </c>
      <c r="BK259" s="6">
        <f t="shared" si="22"/>
        <v>0.19017432646592711</v>
      </c>
    </row>
    <row r="260" spans="1:63" ht="15.75" customHeight="1" x14ac:dyDescent="0.25">
      <c r="A260" s="8" t="s">
        <v>1749</v>
      </c>
      <c r="B260" s="9" t="s">
        <v>1777</v>
      </c>
      <c r="C260" s="9">
        <v>9</v>
      </c>
      <c r="D260" s="9">
        <v>38</v>
      </c>
      <c r="E260" s="9">
        <v>59</v>
      </c>
      <c r="F260" s="9">
        <v>1013</v>
      </c>
      <c r="G260" s="9">
        <v>3.5700000000000003E-2</v>
      </c>
      <c r="H260" s="9">
        <v>9.6199999999999994E-2</v>
      </c>
      <c r="I260" s="9">
        <v>1.35E-2</v>
      </c>
      <c r="J260" s="8"/>
      <c r="K260" s="8"/>
      <c r="L260" s="8"/>
      <c r="M260" s="8"/>
      <c r="N260" s="8"/>
      <c r="O260" s="8"/>
      <c r="P260" s="8"/>
      <c r="Q260" s="9">
        <v>61</v>
      </c>
      <c r="R260" s="9">
        <v>284</v>
      </c>
      <c r="S260" s="9">
        <v>514</v>
      </c>
      <c r="T260" s="9">
        <v>47334</v>
      </c>
      <c r="U260" s="9">
        <v>0.26669999999999999</v>
      </c>
      <c r="V260" s="9">
        <v>0.83850000000000002</v>
      </c>
      <c r="W260" s="9">
        <v>0.63009999999999999</v>
      </c>
      <c r="X260" s="8"/>
      <c r="Y260" s="8"/>
      <c r="Z260" s="8"/>
      <c r="AA260" s="8"/>
      <c r="AB260" s="8"/>
      <c r="AC260" s="8"/>
      <c r="AD260" s="8"/>
      <c r="AE260" s="9">
        <v>2</v>
      </c>
      <c r="AF260" s="9">
        <v>7</v>
      </c>
      <c r="AG260" s="9">
        <v>0</v>
      </c>
      <c r="AH260" s="9">
        <v>0</v>
      </c>
      <c r="AI260" s="9">
        <v>6.6E-3</v>
      </c>
      <c r="AJ260" s="9">
        <v>0</v>
      </c>
      <c r="AK260" s="9">
        <v>0</v>
      </c>
      <c r="AL260" s="8"/>
      <c r="AM260" s="8"/>
      <c r="AN260" s="8"/>
      <c r="AO260" s="8"/>
      <c r="AP260" s="8"/>
      <c r="AQ260" s="8"/>
      <c r="AR260" s="8"/>
      <c r="AT260" s="6">
        <f t="shared" si="23"/>
        <v>26.657894736842106</v>
      </c>
      <c r="AU260" s="6" t="str">
        <f t="shared" si="24"/>
        <v/>
      </c>
      <c r="AV260" s="6">
        <f t="shared" si="25"/>
        <v>166.66901408450704</v>
      </c>
      <c r="AW260" s="7" t="str">
        <f t="shared" si="26"/>
        <v/>
      </c>
      <c r="AX260" s="6">
        <f t="shared" si="27"/>
        <v>0</v>
      </c>
      <c r="AY260" s="6" t="str">
        <f t="shared" si="28"/>
        <v/>
      </c>
      <c r="BA260" s="6">
        <f>VLOOKUP(A260, ALL_AP_DATA!$A$2:$F$3600, 6, FALSE)</f>
        <v>1065</v>
      </c>
      <c r="BB260" s="6">
        <f>VLOOKUP(A260, projmetadata!$A$2:$D$2036, 4, FALSE)</f>
        <v>32404</v>
      </c>
      <c r="BC260" s="6" t="e">
        <f t="array" aca="1" ref="BC260" ca="1">_xludf.IFS(I260&lt;&gt;0, F260/I260, P260&lt;&gt;0, M260/P260, W260&lt;&gt;0, T260/W260, AD260&lt;&gt;0, AA260/AD260, AK260&lt;&gt;0, AH260/AK260, AR260&lt;&gt;0, AO260/AR260, TRUE, 0)</f>
        <v>#NAME?</v>
      </c>
      <c r="BE260" s="6" t="e">
        <f t="shared" ca="1" si="19"/>
        <v>#NAME?</v>
      </c>
      <c r="BF260" s="6" t="e">
        <f t="shared" ca="1" si="20"/>
        <v>#NAME?</v>
      </c>
      <c r="BG260" s="6">
        <f t="shared" si="21"/>
        <v>2.3184174793235401</v>
      </c>
      <c r="BH260" s="6">
        <f>VLOOKUP(A260, ALL_AP_DATA!$A$2:$D$3600, 3, FALSE)</f>
        <v>317</v>
      </c>
      <c r="BI260" s="6">
        <f>VLOOKUP(A260, ALL_AP_DATA!$A$2:$E$3600, 5, FALSE)</f>
        <v>75126</v>
      </c>
      <c r="BJ260" s="6">
        <f t="shared" si="29"/>
        <v>70.540845070422534</v>
      </c>
      <c r="BK260" s="6">
        <f t="shared" si="22"/>
        <v>0.29765258215962442</v>
      </c>
    </row>
    <row r="261" spans="1:63" ht="15.75" customHeight="1" x14ac:dyDescent="0.25">
      <c r="A261" s="8" t="s">
        <v>1750</v>
      </c>
      <c r="B261" s="9" t="s">
        <v>1777</v>
      </c>
      <c r="C261" s="9">
        <v>19</v>
      </c>
      <c r="D261" s="9">
        <v>53</v>
      </c>
      <c r="E261" s="9">
        <v>356</v>
      </c>
      <c r="F261" s="9">
        <v>14610</v>
      </c>
      <c r="G261" s="9">
        <v>9.4000000000000004E-3</v>
      </c>
      <c r="H261" s="9">
        <v>8.9800000000000005E-2</v>
      </c>
      <c r="I261" s="9">
        <v>3.3999999999999998E-3</v>
      </c>
      <c r="J261" s="8"/>
      <c r="K261" s="8"/>
      <c r="L261" s="8"/>
      <c r="M261" s="8"/>
      <c r="N261" s="8"/>
      <c r="O261" s="8"/>
      <c r="P261" s="8"/>
      <c r="Q261" s="9">
        <v>388</v>
      </c>
      <c r="R261" s="9">
        <v>2090</v>
      </c>
      <c r="S261" s="9">
        <v>3562</v>
      </c>
      <c r="T261" s="9">
        <v>1811318</v>
      </c>
      <c r="U261" s="9">
        <v>0.36930000000000002</v>
      </c>
      <c r="V261" s="9">
        <v>0.89810000000000001</v>
      </c>
      <c r="W261" s="9">
        <v>0.41830000000000001</v>
      </c>
      <c r="X261" s="8"/>
      <c r="Y261" s="8"/>
      <c r="Z261" s="8"/>
      <c r="AA261" s="8"/>
      <c r="AB261" s="8"/>
      <c r="AC261" s="8"/>
      <c r="AD261" s="8"/>
      <c r="AE261" s="9">
        <v>6</v>
      </c>
      <c r="AF261" s="9">
        <v>27</v>
      </c>
      <c r="AG261" s="9">
        <v>108</v>
      </c>
      <c r="AH261" s="9">
        <v>4029</v>
      </c>
      <c r="AI261" s="9">
        <v>4.7999999999999996E-3</v>
      </c>
      <c r="AJ261" s="9">
        <v>2.7199999999999998E-2</v>
      </c>
      <c r="AK261" s="9">
        <v>8.9999999999999998E-4</v>
      </c>
      <c r="AL261" s="8"/>
      <c r="AM261" s="8"/>
      <c r="AN261" s="8"/>
      <c r="AO261" s="8"/>
      <c r="AP261" s="8"/>
      <c r="AQ261" s="8"/>
      <c r="AR261" s="8"/>
      <c r="AT261" s="6">
        <f t="shared" si="23"/>
        <v>275.66037735849056</v>
      </c>
      <c r="AU261" s="6" t="str">
        <f t="shared" si="24"/>
        <v/>
      </c>
      <c r="AV261" s="6">
        <f t="shared" si="25"/>
        <v>866.65933014354061</v>
      </c>
      <c r="AW261" s="7" t="str">
        <f t="shared" si="26"/>
        <v/>
      </c>
      <c r="AX261" s="6">
        <f t="shared" si="27"/>
        <v>149.22222222222223</v>
      </c>
      <c r="AY261" s="6" t="str">
        <f t="shared" si="28"/>
        <v/>
      </c>
      <c r="BA261" s="6">
        <f>VLOOKUP(A261, ALL_AP_DATA!$A$2:$F$3600, 6, FALSE)</f>
        <v>5659</v>
      </c>
      <c r="BB261" s="6">
        <f>VLOOKUP(A261, projmetadata!$A$2:$D$2036, 4, FALSE)</f>
        <v>110505</v>
      </c>
      <c r="BC261" s="6" t="e">
        <f t="array" aca="1" ref="BC261" ca="1">_xludf.IFS(I261&lt;&gt;0, F261/I261, P261&lt;&gt;0, M261/P261, W261&lt;&gt;0, T261/W261, AD261&lt;&gt;0, AA261/AD261, AK261&lt;&gt;0, AH261/AK261, AR261&lt;&gt;0, AO261/AR261, TRUE, 0)</f>
        <v>#NAME?</v>
      </c>
      <c r="BE261" s="6" t="e">
        <f t="shared" ca="1" si="19"/>
        <v>#NAME?</v>
      </c>
      <c r="BF261" s="6" t="e">
        <f t="shared" ca="1" si="20"/>
        <v>#NAME?</v>
      </c>
      <c r="BG261" s="6">
        <f t="shared" si="21"/>
        <v>39.185222388127237</v>
      </c>
      <c r="BH261" s="6">
        <f>VLOOKUP(A261, ALL_AP_DATA!$A$2:$D$3600, 3, FALSE)</f>
        <v>2117</v>
      </c>
      <c r="BI261" s="6">
        <f>VLOOKUP(A261, ALL_AP_DATA!$A$2:$E$3600, 5, FALSE)</f>
        <v>4330163</v>
      </c>
      <c r="BJ261" s="6">
        <f t="shared" si="29"/>
        <v>765.18165753666722</v>
      </c>
      <c r="BK261" s="6">
        <f t="shared" si="22"/>
        <v>0.37409436296165399</v>
      </c>
    </row>
    <row r="262" spans="1:63" ht="15.75" customHeight="1" x14ac:dyDescent="0.25">
      <c r="A262" s="8" t="s">
        <v>1751</v>
      </c>
      <c r="B262" s="9" t="s">
        <v>1777</v>
      </c>
      <c r="C262" s="9">
        <v>24</v>
      </c>
      <c r="D262" s="9">
        <v>114</v>
      </c>
      <c r="E262" s="9">
        <v>592</v>
      </c>
      <c r="F262" s="9">
        <v>34272</v>
      </c>
      <c r="G262" s="9">
        <v>4.3299999999999998E-2</v>
      </c>
      <c r="H262" s="9">
        <v>0.35659999999999997</v>
      </c>
      <c r="I262" s="9">
        <v>0.18840000000000001</v>
      </c>
      <c r="J262" s="9">
        <v>1</v>
      </c>
      <c r="K262" s="9">
        <v>8</v>
      </c>
      <c r="L262" s="9">
        <v>103</v>
      </c>
      <c r="M262" s="9">
        <v>5410</v>
      </c>
      <c r="N262" s="9">
        <v>3.0000000000000001E-3</v>
      </c>
      <c r="O262" s="9">
        <v>6.2E-2</v>
      </c>
      <c r="P262" s="9">
        <v>2.9700000000000001E-2</v>
      </c>
      <c r="Q262" s="9">
        <v>118</v>
      </c>
      <c r="R262" s="9">
        <v>590</v>
      </c>
      <c r="S262" s="9">
        <v>1564</v>
      </c>
      <c r="T262" s="9">
        <v>155021</v>
      </c>
      <c r="U262" s="9">
        <v>0.224</v>
      </c>
      <c r="V262" s="9">
        <v>0.94220000000000004</v>
      </c>
      <c r="W262" s="9">
        <v>0.85199999999999998</v>
      </c>
      <c r="X262" s="8"/>
      <c r="Y262" s="8"/>
      <c r="Z262" s="8"/>
      <c r="AA262" s="8"/>
      <c r="AB262" s="8"/>
      <c r="AC262" s="8"/>
      <c r="AD262" s="8"/>
      <c r="AE262" s="9">
        <v>21</v>
      </c>
      <c r="AF262" s="9">
        <v>53</v>
      </c>
      <c r="AG262" s="9">
        <v>276</v>
      </c>
      <c r="AH262" s="9">
        <v>11212</v>
      </c>
      <c r="AI262" s="9">
        <v>2.01E-2</v>
      </c>
      <c r="AJ262" s="9">
        <v>0.1663</v>
      </c>
      <c r="AK262" s="9">
        <v>6.1600000000000002E-2</v>
      </c>
      <c r="AL262" s="8"/>
      <c r="AM262" s="8"/>
      <c r="AN262" s="8"/>
      <c r="AO262" s="8"/>
      <c r="AP262" s="8"/>
      <c r="AQ262" s="8"/>
      <c r="AR262" s="8"/>
      <c r="AT262" s="6">
        <f t="shared" si="23"/>
        <v>300.63157894736844</v>
      </c>
      <c r="AU262" s="6">
        <f t="shared" si="24"/>
        <v>676.25</v>
      </c>
      <c r="AV262" s="6">
        <f t="shared" si="25"/>
        <v>262.74745762711865</v>
      </c>
      <c r="AW262" s="7" t="str">
        <f t="shared" si="26"/>
        <v/>
      </c>
      <c r="AX262" s="6">
        <f t="shared" si="27"/>
        <v>211.54716981132074</v>
      </c>
      <c r="AY262" s="6" t="str">
        <f t="shared" si="28"/>
        <v/>
      </c>
      <c r="BA262" s="6">
        <f>VLOOKUP(A262, ALL_AP_DATA!$A$2:$F$3600, 6, FALSE)</f>
        <v>2634</v>
      </c>
      <c r="BB262" s="6">
        <f>VLOOKUP(A262, projmetadata!$A$2:$D$2036, 4, FALSE)</f>
        <v>165141</v>
      </c>
      <c r="BC262" s="6" t="e">
        <f t="array" aca="1" ref="BC262" ca="1">_xludf.IFS(I262&lt;&gt;0, F262/I262, P262&lt;&gt;0, M262/P262, W262&lt;&gt;0, T262/W262, AD262&lt;&gt;0, AA262/AD262, AK262&lt;&gt;0, AH262/AK262, AR262&lt;&gt;0, AO262/AR262, TRUE, 0)</f>
        <v>#NAME?</v>
      </c>
      <c r="BE262" s="6" t="e">
        <f t="shared" ca="1" si="19"/>
        <v>#NAME?</v>
      </c>
      <c r="BF262" s="6" t="e">
        <f t="shared" ca="1" si="20"/>
        <v>#NAME?</v>
      </c>
      <c r="BG262" s="6">
        <f t="shared" si="21"/>
        <v>1.1017494141370101</v>
      </c>
      <c r="BH262" s="6">
        <f>VLOOKUP(A262, ALL_AP_DATA!$A$2:$D$3600, 3, FALSE)</f>
        <v>631</v>
      </c>
      <c r="BI262" s="6">
        <f>VLOOKUP(A262, ALL_AP_DATA!$A$2:$E$3600, 5, FALSE)</f>
        <v>181944</v>
      </c>
      <c r="BJ262" s="6">
        <f t="shared" si="29"/>
        <v>69.075170842824605</v>
      </c>
      <c r="BK262" s="6">
        <f t="shared" si="22"/>
        <v>0.23955960516324981</v>
      </c>
    </row>
    <row r="263" spans="1:63" ht="15.75" customHeight="1" x14ac:dyDescent="0.25">
      <c r="A263" s="8" t="s">
        <v>1752</v>
      </c>
      <c r="B263" s="9" t="s">
        <v>1777</v>
      </c>
      <c r="C263" s="9">
        <v>6</v>
      </c>
      <c r="D263" s="9">
        <v>36</v>
      </c>
      <c r="E263" s="9">
        <v>88</v>
      </c>
      <c r="F263" s="9">
        <v>2498</v>
      </c>
      <c r="G263" s="9">
        <v>5.1499999999999997E-2</v>
      </c>
      <c r="H263" s="9">
        <v>0.2611</v>
      </c>
      <c r="I263" s="9">
        <v>0.1323</v>
      </c>
      <c r="J263" s="8"/>
      <c r="K263" s="8"/>
      <c r="L263" s="8"/>
      <c r="M263" s="8"/>
      <c r="N263" s="8"/>
      <c r="O263" s="8"/>
      <c r="P263" s="8"/>
      <c r="Q263" s="9">
        <v>29</v>
      </c>
      <c r="R263" s="9">
        <v>104</v>
      </c>
      <c r="S263" s="9">
        <v>264</v>
      </c>
      <c r="T263" s="9">
        <v>13274</v>
      </c>
      <c r="U263" s="9">
        <v>0.14879999999999999</v>
      </c>
      <c r="V263" s="9">
        <v>0.78339999999999999</v>
      </c>
      <c r="W263" s="9">
        <v>0.70320000000000005</v>
      </c>
      <c r="X263" s="8"/>
      <c r="Y263" s="8"/>
      <c r="Z263" s="8"/>
      <c r="AA263" s="8"/>
      <c r="AB263" s="8"/>
      <c r="AC263" s="8"/>
      <c r="AD263" s="8"/>
      <c r="AE263" s="9">
        <v>6</v>
      </c>
      <c r="AF263" s="9">
        <v>30</v>
      </c>
      <c r="AG263" s="9">
        <v>69</v>
      </c>
      <c r="AH263" s="9">
        <v>1047</v>
      </c>
      <c r="AI263" s="9">
        <v>4.2900000000000001E-2</v>
      </c>
      <c r="AJ263" s="9">
        <v>0.20469999999999999</v>
      </c>
      <c r="AK263" s="9">
        <v>5.5500000000000001E-2</v>
      </c>
      <c r="AL263" s="8"/>
      <c r="AM263" s="8"/>
      <c r="AN263" s="8"/>
      <c r="AO263" s="8"/>
      <c r="AP263" s="8"/>
      <c r="AQ263" s="8"/>
      <c r="AR263" s="8"/>
      <c r="AT263" s="6">
        <f t="shared" si="23"/>
        <v>69.388888888888886</v>
      </c>
      <c r="AU263" s="6" t="str">
        <f t="shared" si="24"/>
        <v/>
      </c>
      <c r="AV263" s="6">
        <f t="shared" si="25"/>
        <v>127.63461538461539</v>
      </c>
      <c r="AW263" s="7" t="str">
        <f t="shared" si="26"/>
        <v/>
      </c>
      <c r="AX263" s="6">
        <f t="shared" si="27"/>
        <v>34.9</v>
      </c>
      <c r="AY263" s="6" t="str">
        <f t="shared" si="28"/>
        <v/>
      </c>
      <c r="BA263" s="6">
        <f>VLOOKUP(A263, ALL_AP_DATA!$A$2:$F$3600, 6, FALSE)</f>
        <v>699</v>
      </c>
      <c r="BB263" s="6">
        <f>VLOOKUP(A263, projmetadata!$A$2:$D$2036, 4, FALSE)</f>
        <v>49705</v>
      </c>
      <c r="BC263" s="6" t="e">
        <f t="array" aca="1" ref="BC263" ca="1">_xludf.IFS(I263&lt;&gt;0, F263/I263, P263&lt;&gt;0, M263/P263, W263&lt;&gt;0, T263/W263, AD263&lt;&gt;0, AA263/AD263, AK263&lt;&gt;0, AH263/AK263, AR263&lt;&gt;0, AO263/AR263, TRUE, 0)</f>
        <v>#NAME?</v>
      </c>
      <c r="BE263" s="6" t="e">
        <f t="shared" ca="1" si="19"/>
        <v>#NAME?</v>
      </c>
      <c r="BF263" s="6" t="e">
        <f t="shared" ca="1" si="20"/>
        <v>#NAME?</v>
      </c>
      <c r="BG263" s="6">
        <f t="shared" si="21"/>
        <v>0.37978070616638165</v>
      </c>
      <c r="BH263" s="6">
        <f>VLOOKUP(A263, ALL_AP_DATA!$A$2:$D$3600, 3, FALSE)</f>
        <v>122</v>
      </c>
      <c r="BI263" s="6">
        <f>VLOOKUP(A263, ALL_AP_DATA!$A$2:$E$3600, 5, FALSE)</f>
        <v>18877</v>
      </c>
      <c r="BJ263" s="6">
        <f t="shared" si="29"/>
        <v>27.005722460658085</v>
      </c>
      <c r="BK263" s="6">
        <f t="shared" si="22"/>
        <v>0.17453505007153075</v>
      </c>
    </row>
    <row r="264" spans="1:63" ht="15.75" customHeight="1" x14ac:dyDescent="0.25">
      <c r="A264" s="8" t="s">
        <v>1753</v>
      </c>
      <c r="B264" s="9" t="s">
        <v>1777</v>
      </c>
      <c r="C264" s="9">
        <v>14</v>
      </c>
      <c r="D264" s="9">
        <v>40</v>
      </c>
      <c r="E264" s="9">
        <v>39</v>
      </c>
      <c r="F264" s="9">
        <v>707</v>
      </c>
      <c r="G264" s="9">
        <v>4.07E-2</v>
      </c>
      <c r="H264" s="9">
        <v>0.13930000000000001</v>
      </c>
      <c r="I264" s="9">
        <v>6.0000000000000001E-3</v>
      </c>
      <c r="J264" s="8"/>
      <c r="K264" s="8"/>
      <c r="L264" s="8"/>
      <c r="M264" s="8"/>
      <c r="N264" s="8"/>
      <c r="O264" s="8"/>
      <c r="P264" s="8"/>
      <c r="Q264" s="9">
        <v>19</v>
      </c>
      <c r="R264" s="9">
        <v>95</v>
      </c>
      <c r="S264" s="9">
        <v>199</v>
      </c>
      <c r="T264" s="9">
        <v>98851</v>
      </c>
      <c r="U264" s="9">
        <v>9.6500000000000002E-2</v>
      </c>
      <c r="V264" s="9">
        <v>0.7107</v>
      </c>
      <c r="W264" s="9">
        <v>0.84450000000000003</v>
      </c>
      <c r="X264" s="9">
        <v>2</v>
      </c>
      <c r="Y264" s="9">
        <v>17</v>
      </c>
      <c r="Z264" s="9">
        <v>25</v>
      </c>
      <c r="AA264" s="9">
        <v>560</v>
      </c>
      <c r="AB264" s="9">
        <v>1.7299999999999999E-2</v>
      </c>
      <c r="AC264" s="9">
        <v>8.9300000000000004E-2</v>
      </c>
      <c r="AD264" s="9">
        <v>4.7999999999999996E-3</v>
      </c>
      <c r="AE264" s="9">
        <v>3</v>
      </c>
      <c r="AF264" s="9">
        <v>9</v>
      </c>
      <c r="AG264" s="9">
        <v>13</v>
      </c>
      <c r="AH264" s="9">
        <v>193</v>
      </c>
      <c r="AI264" s="9">
        <v>9.1000000000000004E-3</v>
      </c>
      <c r="AJ264" s="9">
        <v>4.6399999999999997E-2</v>
      </c>
      <c r="AK264" s="9">
        <v>1.6000000000000001E-3</v>
      </c>
      <c r="AL264" s="8"/>
      <c r="AM264" s="8"/>
      <c r="AN264" s="8"/>
      <c r="AO264" s="8"/>
      <c r="AP264" s="8"/>
      <c r="AQ264" s="8"/>
      <c r="AR264" s="8"/>
      <c r="AT264" s="6">
        <f t="shared" si="23"/>
        <v>17.675000000000001</v>
      </c>
      <c r="AU264" s="6" t="str">
        <f t="shared" si="24"/>
        <v/>
      </c>
      <c r="AV264" s="6">
        <f t="shared" si="25"/>
        <v>1040.5368421052631</v>
      </c>
      <c r="AW264" s="7">
        <f t="shared" si="26"/>
        <v>32.941176470588232</v>
      </c>
      <c r="AX264" s="6">
        <f t="shared" si="27"/>
        <v>21.444444444444443</v>
      </c>
      <c r="AY264" s="6" t="str">
        <f t="shared" si="28"/>
        <v/>
      </c>
      <c r="BA264" s="6">
        <f>VLOOKUP(A264, ALL_AP_DATA!$A$2:$F$3600, 6, FALSE)</f>
        <v>984</v>
      </c>
      <c r="BB264" s="6">
        <f>VLOOKUP(A264, projmetadata!$A$2:$D$2036, 4, FALSE)</f>
        <v>75098</v>
      </c>
      <c r="BC264" s="6" t="e">
        <f t="array" aca="1" ref="BC264" ca="1">_xludf.IFS(I264&lt;&gt;0, F264/I264, P264&lt;&gt;0, M264/P264, W264&lt;&gt;0, T264/W264, AD264&lt;&gt;0, AA264/AD264, AK264&lt;&gt;0, AH264/AK264, AR264&lt;&gt;0, AO264/AR264, TRUE, 0)</f>
        <v>#NAME?</v>
      </c>
      <c r="BE264" s="6" t="e">
        <f t="shared" ca="1" si="19"/>
        <v>#NAME?</v>
      </c>
      <c r="BF264" s="6" t="e">
        <f t="shared" ca="1" si="20"/>
        <v>#NAME?</v>
      </c>
      <c r="BG264" s="6">
        <f t="shared" si="21"/>
        <v>1.5585901089243388</v>
      </c>
      <c r="BH264" s="6">
        <f>VLOOKUP(A264, ALL_AP_DATA!$A$2:$D$3600, 3, FALSE)</f>
        <v>137</v>
      </c>
      <c r="BI264" s="6">
        <f>VLOOKUP(A264, ALL_AP_DATA!$A$2:$E$3600, 5, FALSE)</f>
        <v>117047</v>
      </c>
      <c r="BJ264" s="6">
        <f t="shared" si="29"/>
        <v>118.95020325203252</v>
      </c>
      <c r="BK264" s="6">
        <f t="shared" si="22"/>
        <v>0.13922764227642276</v>
      </c>
    </row>
    <row r="265" spans="1:63" ht="15.75" customHeight="1" x14ac:dyDescent="0.25">
      <c r="A265" s="8" t="s">
        <v>1754</v>
      </c>
      <c r="B265" s="9" t="s">
        <v>1777</v>
      </c>
      <c r="C265" s="9">
        <v>8</v>
      </c>
      <c r="D265" s="9">
        <v>23</v>
      </c>
      <c r="E265" s="9">
        <v>66</v>
      </c>
      <c r="F265" s="9">
        <v>1664</v>
      </c>
      <c r="G265" s="9">
        <v>3.4500000000000003E-2</v>
      </c>
      <c r="H265" s="9">
        <v>0.1227</v>
      </c>
      <c r="I265" s="9">
        <v>2.47E-2</v>
      </c>
      <c r="J265" s="8"/>
      <c r="K265" s="8"/>
      <c r="L265" s="8"/>
      <c r="M265" s="8"/>
      <c r="N265" s="8"/>
      <c r="O265" s="8"/>
      <c r="P265" s="8"/>
      <c r="Q265" s="9">
        <v>37</v>
      </c>
      <c r="R265" s="9">
        <v>195</v>
      </c>
      <c r="S265" s="9">
        <v>435</v>
      </c>
      <c r="T265" s="9">
        <v>52146</v>
      </c>
      <c r="U265" s="9">
        <v>0.2928</v>
      </c>
      <c r="V265" s="9">
        <v>0.80859999999999999</v>
      </c>
      <c r="W265" s="9">
        <v>0.77539999999999998</v>
      </c>
      <c r="X265" s="8"/>
      <c r="Y265" s="8"/>
      <c r="Z265" s="8"/>
      <c r="AA265" s="8"/>
      <c r="AB265" s="8"/>
      <c r="AC265" s="8"/>
      <c r="AD265" s="8"/>
      <c r="AE265" s="9">
        <v>10</v>
      </c>
      <c r="AF265" s="9">
        <v>94</v>
      </c>
      <c r="AG265" s="9">
        <v>84</v>
      </c>
      <c r="AH265" s="9">
        <v>4054</v>
      </c>
      <c r="AI265" s="9">
        <v>0.1411</v>
      </c>
      <c r="AJ265" s="9">
        <v>0.15609999999999999</v>
      </c>
      <c r="AK265" s="9">
        <v>6.0299999999999999E-2</v>
      </c>
      <c r="AL265" s="9">
        <v>1</v>
      </c>
      <c r="AM265" s="9">
        <v>20</v>
      </c>
      <c r="AN265" s="9">
        <v>97</v>
      </c>
      <c r="AO265" s="9">
        <v>2071</v>
      </c>
      <c r="AP265" s="9">
        <v>0.03</v>
      </c>
      <c r="AQ265" s="9">
        <v>0.18029999999999999</v>
      </c>
      <c r="AR265" s="9">
        <v>3.0800000000000001E-2</v>
      </c>
      <c r="AT265" s="6">
        <f t="shared" si="23"/>
        <v>72.347826086956516</v>
      </c>
      <c r="AU265" s="6" t="str">
        <f t="shared" si="24"/>
        <v/>
      </c>
      <c r="AV265" s="6">
        <f t="shared" si="25"/>
        <v>267.4153846153846</v>
      </c>
      <c r="AW265" s="7" t="str">
        <f t="shared" si="26"/>
        <v/>
      </c>
      <c r="AX265" s="6">
        <f t="shared" si="27"/>
        <v>43.127659574468083</v>
      </c>
      <c r="AY265" s="6">
        <f t="shared" si="28"/>
        <v>103.55</v>
      </c>
      <c r="BA265" s="6">
        <f>VLOOKUP(A265, ALL_AP_DATA!$A$2:$F$3600, 6, FALSE)</f>
        <v>666</v>
      </c>
      <c r="BB265" s="6">
        <f>VLOOKUP(A265, projmetadata!$A$2:$D$2036, 4, FALSE)</f>
        <v>89940</v>
      </c>
      <c r="BC265" s="6" t="e">
        <f t="array" aca="1" ref="BC265" ca="1">_xludf.IFS(I265&lt;&gt;0, F265/I265, P265&lt;&gt;0, M265/P265, W265&lt;&gt;0, T265/W265, AD265&lt;&gt;0, AA265/AD265, AK265&lt;&gt;0, AH265/AK265, AR265&lt;&gt;0, AO265/AR265, TRUE, 0)</f>
        <v>#NAME?</v>
      </c>
      <c r="BE265" s="6" t="e">
        <f t="shared" ca="1" si="19"/>
        <v>#NAME?</v>
      </c>
      <c r="BF265" s="6" t="e">
        <f t="shared" ca="1" si="20"/>
        <v>#NAME?</v>
      </c>
      <c r="BG265" s="6">
        <f t="shared" si="21"/>
        <v>0.74772070269068269</v>
      </c>
      <c r="BH265" s="6">
        <f>VLOOKUP(A265, ALL_AP_DATA!$A$2:$D$3600, 3, FALSE)</f>
        <v>285</v>
      </c>
      <c r="BI265" s="6">
        <f>VLOOKUP(A265, ALL_AP_DATA!$A$2:$E$3600, 5, FALSE)</f>
        <v>67250</v>
      </c>
      <c r="BJ265" s="6">
        <f t="shared" si="29"/>
        <v>100.97597597597597</v>
      </c>
      <c r="BK265" s="6">
        <f t="shared" si="22"/>
        <v>0.42792792792792794</v>
      </c>
    </row>
    <row r="266" spans="1:63" ht="15.75" customHeight="1" x14ac:dyDescent="0.25">
      <c r="A266" s="8" t="s">
        <v>1755</v>
      </c>
      <c r="B266" s="9" t="s">
        <v>1777</v>
      </c>
      <c r="C266" s="9">
        <v>7</v>
      </c>
      <c r="D266" s="9">
        <v>24</v>
      </c>
      <c r="E266" s="9">
        <v>1</v>
      </c>
      <c r="F266" s="9">
        <v>906</v>
      </c>
      <c r="G266" s="9">
        <v>8.7599999999999997E-2</v>
      </c>
      <c r="H266" s="9">
        <v>2.1700000000000001E-2</v>
      </c>
      <c r="I266" s="9">
        <v>0.17849999999999999</v>
      </c>
      <c r="J266" s="8"/>
      <c r="K266" s="8"/>
      <c r="L266" s="8"/>
      <c r="M266" s="8"/>
      <c r="N266" s="8"/>
      <c r="O266" s="8"/>
      <c r="P266" s="8"/>
      <c r="Q266" s="9">
        <v>2</v>
      </c>
      <c r="R266" s="9">
        <v>5</v>
      </c>
      <c r="S266" s="9">
        <v>10</v>
      </c>
      <c r="T266" s="9">
        <v>1909</v>
      </c>
      <c r="U266" s="9">
        <v>1.8200000000000001E-2</v>
      </c>
      <c r="V266" s="9">
        <v>0.21740000000000001</v>
      </c>
      <c r="W266" s="9">
        <v>0.37619999999999998</v>
      </c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T266" s="6">
        <f t="shared" si="23"/>
        <v>37.75</v>
      </c>
      <c r="AU266" s="6" t="str">
        <f t="shared" si="24"/>
        <v/>
      </c>
      <c r="AV266" s="6">
        <f t="shared" si="25"/>
        <v>381.8</v>
      </c>
      <c r="AW266" s="7" t="str">
        <f t="shared" si="26"/>
        <v/>
      </c>
      <c r="AX266" s="6" t="str">
        <f t="shared" si="27"/>
        <v/>
      </c>
      <c r="AY266" s="6" t="str">
        <f t="shared" si="28"/>
        <v/>
      </c>
      <c r="BA266" s="6">
        <f>VLOOKUP(A266, ALL_AP_DATA!$A$2:$F$3600, 6, FALSE)</f>
        <v>274</v>
      </c>
      <c r="BB266" s="6">
        <f>VLOOKUP(A266, projmetadata!$A$2:$D$2036, 4, FALSE)</f>
        <v>28770</v>
      </c>
      <c r="BC266" s="6" t="e">
        <f t="array" aca="1" ref="BC266" ca="1">_xludf.IFS(I266&lt;&gt;0, F266/I266, P266&lt;&gt;0, M266/P266, W266&lt;&gt;0, T266/W266, AD266&lt;&gt;0, AA266/AD266, AK266&lt;&gt;0, AH266/AK266, AR266&lt;&gt;0, AO266/AR266, TRUE, 0)</f>
        <v>#NAME?</v>
      </c>
      <c r="BE266" s="6" t="e">
        <f t="shared" ca="1" si="19"/>
        <v>#NAME?</v>
      </c>
      <c r="BF266" s="6" t="e">
        <f t="shared" ca="1" si="20"/>
        <v>#NAME?</v>
      </c>
      <c r="BG266" s="6">
        <f t="shared" si="21"/>
        <v>0.17639902676399027</v>
      </c>
      <c r="BH266" s="6">
        <f>VLOOKUP(A266, ALL_AP_DATA!$A$2:$D$3600, 3, FALSE)</f>
        <v>29</v>
      </c>
      <c r="BI266" s="6">
        <f>VLOOKUP(A266, ALL_AP_DATA!$A$2:$E$3600, 5, FALSE)</f>
        <v>5075</v>
      </c>
      <c r="BJ266" s="6">
        <f t="shared" si="29"/>
        <v>18.521897810218977</v>
      </c>
      <c r="BK266" s="6">
        <f t="shared" si="22"/>
        <v>0.10583941605839416</v>
      </c>
    </row>
    <row r="267" spans="1:63" ht="15.75" customHeight="1" x14ac:dyDescent="0.25">
      <c r="A267" s="8" t="s">
        <v>1756</v>
      </c>
      <c r="B267" s="9" t="s">
        <v>1777</v>
      </c>
      <c r="C267" s="9">
        <v>11</v>
      </c>
      <c r="D267" s="9">
        <v>45</v>
      </c>
      <c r="E267" s="9">
        <v>28</v>
      </c>
      <c r="F267" s="9">
        <v>298</v>
      </c>
      <c r="G267" s="9">
        <v>0.15679999999999999</v>
      </c>
      <c r="H267" s="9">
        <v>0.34570000000000001</v>
      </c>
      <c r="I267" s="9">
        <v>9.3299999999999994E-2</v>
      </c>
      <c r="J267" s="8"/>
      <c r="K267" s="8"/>
      <c r="L267" s="8"/>
      <c r="M267" s="8"/>
      <c r="N267" s="8"/>
      <c r="O267" s="8"/>
      <c r="P267" s="8"/>
      <c r="Q267" s="9">
        <v>5</v>
      </c>
      <c r="R267" s="9">
        <v>20</v>
      </c>
      <c r="S267" s="9">
        <v>29</v>
      </c>
      <c r="T267" s="9">
        <v>682</v>
      </c>
      <c r="U267" s="9">
        <v>6.9699999999999998E-2</v>
      </c>
      <c r="V267" s="9">
        <v>0.35799999999999998</v>
      </c>
      <c r="W267" s="9">
        <v>0.2135</v>
      </c>
      <c r="X267" s="9">
        <v>7</v>
      </c>
      <c r="Y267" s="9">
        <v>45</v>
      </c>
      <c r="Z267" s="9">
        <v>31</v>
      </c>
      <c r="AA267" s="9">
        <v>868</v>
      </c>
      <c r="AB267" s="9">
        <v>0.15679999999999999</v>
      </c>
      <c r="AC267" s="9">
        <v>0.38269999999999998</v>
      </c>
      <c r="AD267" s="9">
        <v>0.2717</v>
      </c>
      <c r="AE267" s="9">
        <v>11</v>
      </c>
      <c r="AF267" s="9">
        <v>30</v>
      </c>
      <c r="AG267" s="9">
        <v>23</v>
      </c>
      <c r="AH267" s="9">
        <v>362</v>
      </c>
      <c r="AI267" s="9">
        <v>0.1045</v>
      </c>
      <c r="AJ267" s="9">
        <v>0.28399999999999997</v>
      </c>
      <c r="AK267" s="9">
        <v>0.1133</v>
      </c>
      <c r="AL267" s="8"/>
      <c r="AM267" s="8"/>
      <c r="AN267" s="8"/>
      <c r="AO267" s="8"/>
      <c r="AP267" s="8"/>
      <c r="AQ267" s="8"/>
      <c r="AR267" s="8"/>
      <c r="AT267" s="6">
        <f t="shared" si="23"/>
        <v>6.6222222222222218</v>
      </c>
      <c r="AU267" s="6" t="str">
        <f t="shared" si="24"/>
        <v/>
      </c>
      <c r="AV267" s="6">
        <f t="shared" si="25"/>
        <v>34.1</v>
      </c>
      <c r="AW267" s="7">
        <f t="shared" si="26"/>
        <v>19.288888888888888</v>
      </c>
      <c r="AX267" s="6">
        <f t="shared" si="27"/>
        <v>12.066666666666666</v>
      </c>
      <c r="AY267" s="6" t="str">
        <f t="shared" si="28"/>
        <v/>
      </c>
      <c r="BA267" s="6">
        <f>VLOOKUP(A267, ALL_AP_DATA!$A$2:$F$3600, 6, FALSE)</f>
        <v>287</v>
      </c>
      <c r="BB267" s="6">
        <f>VLOOKUP(A267, projmetadata!$A$2:$D$2036, 4, FALSE)</f>
        <v>25895</v>
      </c>
      <c r="BC267" s="6" t="e">
        <f t="array" aca="1" ref="BC267" ca="1">_xludf.IFS(I267&lt;&gt;0, F267/I267, P267&lt;&gt;0, M267/P267, W267&lt;&gt;0, T267/W267, AD267&lt;&gt;0, AA267/AD267, AK267&lt;&gt;0, AH267/AK267, AR267&lt;&gt;0, AO267/AR267, TRUE, 0)</f>
        <v>#NAME?</v>
      </c>
      <c r="BE267" s="6" t="e">
        <f t="shared" ca="1" si="19"/>
        <v>#NAME?</v>
      </c>
      <c r="BF267" s="6" t="e">
        <f t="shared" ca="1" si="20"/>
        <v>#NAME?</v>
      </c>
      <c r="BG267" s="6">
        <f t="shared" si="21"/>
        <v>0.12338289245027997</v>
      </c>
      <c r="BH267" s="6">
        <f>VLOOKUP(A267, ALL_AP_DATA!$A$2:$D$3600, 3, FALSE)</f>
        <v>98</v>
      </c>
      <c r="BI267" s="6">
        <f>VLOOKUP(A267, ALL_AP_DATA!$A$2:$E$3600, 5, FALSE)</f>
        <v>3195</v>
      </c>
      <c r="BJ267" s="6">
        <f t="shared" si="29"/>
        <v>11.132404181184668</v>
      </c>
      <c r="BK267" s="6">
        <f t="shared" si="22"/>
        <v>0.34146341463414637</v>
      </c>
    </row>
    <row r="268" spans="1:63" ht="15.75" customHeight="1" x14ac:dyDescent="0.25">
      <c r="A268" s="8" t="s">
        <v>1757</v>
      </c>
      <c r="B268" s="9" t="s">
        <v>1777</v>
      </c>
      <c r="C268" s="9">
        <v>3</v>
      </c>
      <c r="D268" s="9">
        <v>6</v>
      </c>
      <c r="E268" s="9">
        <v>23</v>
      </c>
      <c r="F268" s="9">
        <v>1126</v>
      </c>
      <c r="G268" s="9">
        <v>2.2599999999999999E-2</v>
      </c>
      <c r="H268" s="9">
        <v>0.2072</v>
      </c>
      <c r="I268" s="9">
        <v>7.2300000000000003E-2</v>
      </c>
      <c r="J268" s="8"/>
      <c r="K268" s="8"/>
      <c r="L268" s="8"/>
      <c r="M268" s="8"/>
      <c r="N268" s="8"/>
      <c r="O268" s="8"/>
      <c r="P268" s="8"/>
      <c r="Q268" s="9">
        <v>16</v>
      </c>
      <c r="R268" s="9">
        <v>52</v>
      </c>
      <c r="S268" s="9">
        <v>75</v>
      </c>
      <c r="T268" s="9">
        <v>7199</v>
      </c>
      <c r="U268" s="9">
        <v>0.19620000000000001</v>
      </c>
      <c r="V268" s="9">
        <v>0.67569999999999997</v>
      </c>
      <c r="W268" s="9">
        <v>0.46250000000000002</v>
      </c>
      <c r="X268" s="8"/>
      <c r="Y268" s="8"/>
      <c r="Z268" s="8"/>
      <c r="AA268" s="8"/>
      <c r="AB268" s="8"/>
      <c r="AC268" s="8"/>
      <c r="AD268" s="8"/>
      <c r="AE268" s="9">
        <v>1</v>
      </c>
      <c r="AF268" s="9">
        <v>3</v>
      </c>
      <c r="AG268" s="9">
        <v>2</v>
      </c>
      <c r="AH268" s="9">
        <v>4</v>
      </c>
      <c r="AI268" s="9">
        <v>1.1299999999999999E-2</v>
      </c>
      <c r="AJ268" s="9">
        <v>1.7999999999999999E-2</v>
      </c>
      <c r="AK268" s="9">
        <v>2.9999999999999997E-4</v>
      </c>
      <c r="AL268" s="8"/>
      <c r="AM268" s="8"/>
      <c r="AN268" s="8"/>
      <c r="AO268" s="8"/>
      <c r="AP268" s="8"/>
      <c r="AQ268" s="8"/>
      <c r="AR268" s="8"/>
      <c r="AT268" s="6">
        <f t="shared" si="23"/>
        <v>187.66666666666666</v>
      </c>
      <c r="AU268" s="6" t="str">
        <f t="shared" si="24"/>
        <v/>
      </c>
      <c r="AV268" s="6">
        <f t="shared" si="25"/>
        <v>138.44230769230768</v>
      </c>
      <c r="AW268" s="7" t="str">
        <f t="shared" si="26"/>
        <v/>
      </c>
      <c r="AX268" s="6">
        <f t="shared" si="27"/>
        <v>1.3333333333333333</v>
      </c>
      <c r="AY268" s="6" t="str">
        <f t="shared" si="28"/>
        <v/>
      </c>
      <c r="BA268" s="6">
        <f>VLOOKUP(A268, ALL_AP_DATA!$A$2:$F$3600, 6, FALSE)</f>
        <v>265</v>
      </c>
      <c r="BB268" s="6">
        <f>VLOOKUP(A268, projmetadata!$A$2:$D$2036, 4, FALSE)</f>
        <v>9303</v>
      </c>
      <c r="BC268" s="6" t="e">
        <f t="array" aca="1" ref="BC268" ca="1">_xludf.IFS(I268&lt;&gt;0, F268/I268, P268&lt;&gt;0, M268/P268, W268&lt;&gt;0, T268/W268, AD268&lt;&gt;0, AA268/AD268, AK268&lt;&gt;0, AH268/AK268, AR268&lt;&gt;0, AO268/AR268, TRUE, 0)</f>
        <v>#NAME?</v>
      </c>
      <c r="BE268" s="6" t="e">
        <f t="shared" ca="1" si="19"/>
        <v>#NAME?</v>
      </c>
      <c r="BF268" s="6" t="e">
        <f t="shared" ca="1" si="20"/>
        <v>#NAME?</v>
      </c>
      <c r="BG268" s="6">
        <f t="shared" si="21"/>
        <v>1.673116199075567</v>
      </c>
      <c r="BH268" s="6">
        <f>VLOOKUP(A268, ALL_AP_DATA!$A$2:$D$3600, 3, FALSE)</f>
        <v>57</v>
      </c>
      <c r="BI268" s="6">
        <f>VLOOKUP(A268, ALL_AP_DATA!$A$2:$E$3600, 5, FALSE)</f>
        <v>15565</v>
      </c>
      <c r="BJ268" s="6">
        <f t="shared" si="29"/>
        <v>58.735849056603776</v>
      </c>
      <c r="BK268" s="6">
        <f t="shared" si="22"/>
        <v>0.21509433962264152</v>
      </c>
    </row>
    <row r="269" spans="1:63" ht="15.75" customHeight="1" x14ac:dyDescent="0.25">
      <c r="A269" s="8" t="s">
        <v>1758</v>
      </c>
      <c r="B269" s="9" t="s">
        <v>1777</v>
      </c>
      <c r="C269" s="9">
        <v>1</v>
      </c>
      <c r="D269" s="9">
        <v>2</v>
      </c>
      <c r="E269" s="9">
        <v>0</v>
      </c>
      <c r="F269" s="9">
        <v>0</v>
      </c>
      <c r="G269" s="9">
        <v>4.7999999999999996E-3</v>
      </c>
      <c r="H269" s="9">
        <v>0</v>
      </c>
      <c r="I269" s="9">
        <v>0</v>
      </c>
      <c r="J269" s="8"/>
      <c r="K269" s="8"/>
      <c r="L269" s="8"/>
      <c r="M269" s="8"/>
      <c r="N269" s="8"/>
      <c r="O269" s="8"/>
      <c r="P269" s="8"/>
      <c r="Q269" s="9">
        <v>3</v>
      </c>
      <c r="R269" s="9">
        <v>6</v>
      </c>
      <c r="S269" s="9">
        <v>6</v>
      </c>
      <c r="T269" s="9">
        <v>133</v>
      </c>
      <c r="U269" s="9">
        <v>1.43E-2</v>
      </c>
      <c r="V269" s="9">
        <v>0.3</v>
      </c>
      <c r="W269" s="9">
        <v>0.30930000000000002</v>
      </c>
      <c r="X269" s="8"/>
      <c r="Y269" s="8"/>
      <c r="Z269" s="8"/>
      <c r="AA269" s="8"/>
      <c r="AB269" s="8"/>
      <c r="AC269" s="8"/>
      <c r="AD269" s="8"/>
      <c r="AE269" s="9">
        <v>1</v>
      </c>
      <c r="AF269" s="9">
        <v>7</v>
      </c>
      <c r="AG269" s="9">
        <v>1</v>
      </c>
      <c r="AH269" s="9">
        <v>2</v>
      </c>
      <c r="AI269" s="9">
        <v>1.67E-2</v>
      </c>
      <c r="AJ269" s="9">
        <v>0.05</v>
      </c>
      <c r="AK269" s="9">
        <v>4.7000000000000002E-3</v>
      </c>
      <c r="AL269" s="8"/>
      <c r="AM269" s="8"/>
      <c r="AN269" s="8"/>
      <c r="AO269" s="8"/>
      <c r="AP269" s="8"/>
      <c r="AQ269" s="8"/>
      <c r="AR269" s="8"/>
      <c r="AT269" s="6">
        <f t="shared" si="23"/>
        <v>0</v>
      </c>
      <c r="AU269" s="6" t="str">
        <f t="shared" si="24"/>
        <v/>
      </c>
      <c r="AV269" s="6">
        <f t="shared" si="25"/>
        <v>22.166666666666668</v>
      </c>
      <c r="AW269" s="7" t="str">
        <f t="shared" si="26"/>
        <v/>
      </c>
      <c r="AX269" s="6">
        <f t="shared" si="27"/>
        <v>0.2857142857142857</v>
      </c>
      <c r="AY269" s="6" t="str">
        <f t="shared" si="28"/>
        <v/>
      </c>
      <c r="BA269" s="6">
        <f>VLOOKUP(A269, ALL_AP_DATA!$A$2:$F$3600, 6, FALSE)</f>
        <v>420</v>
      </c>
      <c r="BB269" s="6">
        <f>VLOOKUP(A269, projmetadata!$A$2:$D$2036, 4, FALSE)</f>
        <v>10538</v>
      </c>
      <c r="BC269" s="6" t="e">
        <f t="array" aca="1" ref="BC269" ca="1">_xludf.IFS(I269&lt;&gt;0, F269/I269, P269&lt;&gt;0, M269/P269, W269&lt;&gt;0, T269/W269, AD269&lt;&gt;0, AA269/AD269, AK269&lt;&gt;0, AH269/AK269, AR269&lt;&gt;0, AO269/AR269, TRUE, 0)</f>
        <v>#NAME?</v>
      </c>
      <c r="BE269" s="6" t="e">
        <f t="shared" ca="1" si="19"/>
        <v>#NAME?</v>
      </c>
      <c r="BF269" s="6" t="e">
        <f t="shared" ca="1" si="20"/>
        <v>#NAME?</v>
      </c>
      <c r="BG269" s="6">
        <f t="shared" si="21"/>
        <v>4.0804706775479219E-2</v>
      </c>
      <c r="BH269" s="6">
        <f>VLOOKUP(A269, ALL_AP_DATA!$A$2:$D$3600, 3, FALSE)</f>
        <v>15</v>
      </c>
      <c r="BI269" s="6">
        <f>VLOOKUP(A269, ALL_AP_DATA!$A$2:$E$3600, 5, FALSE)</f>
        <v>430</v>
      </c>
      <c r="BJ269" s="6">
        <f t="shared" si="29"/>
        <v>1.0238095238095237</v>
      </c>
      <c r="BK269" s="6">
        <f t="shared" si="22"/>
        <v>3.5714285714285712E-2</v>
      </c>
    </row>
    <row r="270" spans="1:63" ht="15.75" customHeight="1" x14ac:dyDescent="0.25">
      <c r="A270" s="8" t="s">
        <v>1759</v>
      </c>
      <c r="B270" s="9" t="s">
        <v>1777</v>
      </c>
      <c r="C270" s="9">
        <v>2</v>
      </c>
      <c r="D270" s="9">
        <v>5</v>
      </c>
      <c r="E270" s="9">
        <v>7</v>
      </c>
      <c r="F270" s="9">
        <v>171</v>
      </c>
      <c r="G270" s="9">
        <v>1.6799999999999999E-2</v>
      </c>
      <c r="H270" s="9">
        <v>9.3299999999999994E-2</v>
      </c>
      <c r="I270" s="9">
        <v>2.2200000000000001E-2</v>
      </c>
      <c r="J270" s="8"/>
      <c r="K270" s="8"/>
      <c r="L270" s="8"/>
      <c r="M270" s="8"/>
      <c r="N270" s="8"/>
      <c r="O270" s="8"/>
      <c r="P270" s="8"/>
      <c r="Q270" s="9">
        <v>5</v>
      </c>
      <c r="R270" s="9">
        <v>16</v>
      </c>
      <c r="S270" s="9">
        <v>34</v>
      </c>
      <c r="T270" s="9">
        <v>1999</v>
      </c>
      <c r="U270" s="9">
        <v>5.3699999999999998E-2</v>
      </c>
      <c r="V270" s="9">
        <v>0.45329999999999998</v>
      </c>
      <c r="W270" s="9">
        <v>0.25990000000000002</v>
      </c>
      <c r="X270" s="8"/>
      <c r="Y270" s="8"/>
      <c r="Z270" s="8"/>
      <c r="AA270" s="8"/>
      <c r="AB270" s="8"/>
      <c r="AC270" s="8"/>
      <c r="AD270" s="8"/>
      <c r="AE270" s="9">
        <v>1</v>
      </c>
      <c r="AF270" s="9">
        <v>2</v>
      </c>
      <c r="AG270" s="9">
        <v>4</v>
      </c>
      <c r="AH270" s="9">
        <v>112</v>
      </c>
      <c r="AI270" s="9">
        <v>6.7000000000000002E-3</v>
      </c>
      <c r="AJ270" s="9">
        <v>5.33E-2</v>
      </c>
      <c r="AK270" s="9">
        <v>1.46E-2</v>
      </c>
      <c r="AL270" s="8"/>
      <c r="AM270" s="8"/>
      <c r="AN270" s="8"/>
      <c r="AO270" s="8"/>
      <c r="AP270" s="8"/>
      <c r="AQ270" s="8"/>
      <c r="AR270" s="8"/>
      <c r="AT270" s="6">
        <f t="shared" si="23"/>
        <v>34.200000000000003</v>
      </c>
      <c r="AU270" s="6" t="str">
        <f t="shared" si="24"/>
        <v/>
      </c>
      <c r="AV270" s="6">
        <f t="shared" si="25"/>
        <v>124.9375</v>
      </c>
      <c r="AW270" s="7" t="str">
        <f t="shared" si="26"/>
        <v/>
      </c>
      <c r="AX270" s="6">
        <f t="shared" si="27"/>
        <v>56</v>
      </c>
      <c r="AY270" s="6" t="str">
        <f t="shared" si="28"/>
        <v/>
      </c>
      <c r="BA270" s="6">
        <f>VLOOKUP(A270, ALL_AP_DATA!$A$2:$F$3600, 6, FALSE)</f>
        <v>298</v>
      </c>
      <c r="BB270" s="6">
        <f>VLOOKUP(A270, projmetadata!$A$2:$D$2036, 4, FALSE)</f>
        <v>17329</v>
      </c>
      <c r="BC270" s="6" t="e">
        <f t="array" aca="1" ref="BC270" ca="1">_xludf.IFS(I270&lt;&gt;0, F270/I270, P270&lt;&gt;0, M270/P270, W270&lt;&gt;0, T270/W270, AD270&lt;&gt;0, AA270/AD270, AK270&lt;&gt;0, AH270/AK270, AR270&lt;&gt;0, AO270/AR270, TRUE, 0)</f>
        <v>#NAME?</v>
      </c>
      <c r="BE270" s="6" t="e">
        <f t="shared" ca="1" si="19"/>
        <v>#NAME?</v>
      </c>
      <c r="BF270" s="6" t="e">
        <f t="shared" ca="1" si="20"/>
        <v>#NAME?</v>
      </c>
      <c r="BG270" s="6">
        <f t="shared" si="21"/>
        <v>0.44388020081943563</v>
      </c>
      <c r="BH270" s="6">
        <f>VLOOKUP(A270, ALL_AP_DATA!$A$2:$D$3600, 3, FALSE)</f>
        <v>20</v>
      </c>
      <c r="BI270" s="6">
        <f>VLOOKUP(A270, ALL_AP_DATA!$A$2:$E$3600, 5, FALSE)</f>
        <v>7692</v>
      </c>
      <c r="BJ270" s="6">
        <f t="shared" si="29"/>
        <v>25.812080536912752</v>
      </c>
      <c r="BK270" s="6">
        <f t="shared" si="22"/>
        <v>6.7114093959731544E-2</v>
      </c>
    </row>
    <row r="271" spans="1:63" ht="15.75" customHeight="1" x14ac:dyDescent="0.25">
      <c r="A271" s="8" t="s">
        <v>1760</v>
      </c>
      <c r="B271" s="9" t="s">
        <v>1777</v>
      </c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9">
        <v>17</v>
      </c>
      <c r="R271" s="9">
        <v>116</v>
      </c>
      <c r="S271" s="9">
        <v>73</v>
      </c>
      <c r="T271" s="9">
        <v>12646</v>
      </c>
      <c r="U271" s="9">
        <v>0.43280000000000002</v>
      </c>
      <c r="V271" s="9">
        <v>0.96050000000000002</v>
      </c>
      <c r="W271" s="9">
        <v>0.62619999999999998</v>
      </c>
      <c r="X271" s="8"/>
      <c r="Y271" s="8"/>
      <c r="Z271" s="8"/>
      <c r="AA271" s="8"/>
      <c r="AB271" s="8"/>
      <c r="AC271" s="8"/>
      <c r="AD271" s="8"/>
      <c r="AE271" s="9">
        <v>3</v>
      </c>
      <c r="AF271" s="9">
        <v>9</v>
      </c>
      <c r="AG271" s="9">
        <v>12</v>
      </c>
      <c r="AH271" s="9">
        <v>1230</v>
      </c>
      <c r="AI271" s="9">
        <v>3.3599999999999998E-2</v>
      </c>
      <c r="AJ271" s="9">
        <v>0.15790000000000001</v>
      </c>
      <c r="AK271" s="9">
        <v>6.0900000000000003E-2</v>
      </c>
      <c r="AL271" s="8"/>
      <c r="AM271" s="8"/>
      <c r="AN271" s="8"/>
      <c r="AO271" s="8"/>
      <c r="AP271" s="8"/>
      <c r="AQ271" s="8"/>
      <c r="AR271" s="8"/>
      <c r="AT271" s="6" t="str">
        <f t="shared" si="23"/>
        <v/>
      </c>
      <c r="AU271" s="6" t="str">
        <f t="shared" si="24"/>
        <v/>
      </c>
      <c r="AV271" s="6">
        <f t="shared" si="25"/>
        <v>109.01724137931035</v>
      </c>
      <c r="AW271" s="7" t="str">
        <f t="shared" si="26"/>
        <v/>
      </c>
      <c r="AX271" s="6">
        <f t="shared" si="27"/>
        <v>136.66666666666666</v>
      </c>
      <c r="AY271" s="6" t="str">
        <f t="shared" si="28"/>
        <v/>
      </c>
      <c r="BA271" s="6">
        <f>VLOOKUP(A271, ALL_AP_DATA!$A$2:$F$3600, 6, FALSE)</f>
        <v>268</v>
      </c>
      <c r="BB271" s="6">
        <f>VLOOKUP(A271, projmetadata!$A$2:$D$2036, 4, FALSE)</f>
        <v>20135</v>
      </c>
      <c r="BC271" s="6" t="e">
        <f t="array" aca="1" ref="BC271" ca="1">_xludf.IFS(I271&lt;&gt;0, F271/I271, P271&lt;&gt;0, M271/P271, W271&lt;&gt;0, T271/W271, AD271&lt;&gt;0, AA271/AD271, AK271&lt;&gt;0, AH271/AK271, AR271&lt;&gt;0, AO271/AR271, TRUE, 0)</f>
        <v>#NAME?</v>
      </c>
      <c r="BE271" s="6" t="e">
        <f t="shared" ca="1" si="19"/>
        <v>#NAME?</v>
      </c>
      <c r="BF271" s="6" t="e">
        <f t="shared" ca="1" si="20"/>
        <v>#NAME?</v>
      </c>
      <c r="BG271" s="6">
        <f t="shared" si="21"/>
        <v>1.0029798857710455</v>
      </c>
      <c r="BH271" s="6">
        <f>VLOOKUP(A271, ALL_AP_DATA!$A$2:$D$3600, 3, FALSE)</f>
        <v>118</v>
      </c>
      <c r="BI271" s="6">
        <f>VLOOKUP(A271, ALL_AP_DATA!$A$2:$E$3600, 5, FALSE)</f>
        <v>20195</v>
      </c>
      <c r="BJ271" s="6">
        <f t="shared" si="29"/>
        <v>75.354477611940297</v>
      </c>
      <c r="BK271" s="6">
        <f t="shared" si="22"/>
        <v>0.44029850746268656</v>
      </c>
    </row>
    <row r="272" spans="1:63" ht="15.75" customHeight="1" x14ac:dyDescent="0.25">
      <c r="A272" s="8" t="s">
        <v>1761</v>
      </c>
      <c r="B272" s="9" t="s">
        <v>1777</v>
      </c>
      <c r="C272" s="9">
        <v>2</v>
      </c>
      <c r="D272" s="9">
        <v>12</v>
      </c>
      <c r="E272" s="9">
        <v>25</v>
      </c>
      <c r="F272" s="9">
        <v>497</v>
      </c>
      <c r="G272" s="9">
        <v>9.1600000000000001E-2</v>
      </c>
      <c r="H272" s="9">
        <v>0.28410000000000002</v>
      </c>
      <c r="I272" s="9">
        <v>0.17349999999999999</v>
      </c>
      <c r="J272" s="8"/>
      <c r="K272" s="8"/>
      <c r="L272" s="8"/>
      <c r="M272" s="8"/>
      <c r="N272" s="8"/>
      <c r="O272" s="8"/>
      <c r="P272" s="8"/>
      <c r="Q272" s="9">
        <v>7</v>
      </c>
      <c r="R272" s="9">
        <v>21</v>
      </c>
      <c r="S272" s="9">
        <v>44</v>
      </c>
      <c r="T272" s="9">
        <v>1982</v>
      </c>
      <c r="U272" s="9">
        <v>0.1603</v>
      </c>
      <c r="V272" s="9">
        <v>0.5</v>
      </c>
      <c r="W272" s="9">
        <v>0.69199999999999995</v>
      </c>
      <c r="X272" s="8"/>
      <c r="Y272" s="8"/>
      <c r="Z272" s="8"/>
      <c r="AA272" s="8"/>
      <c r="AB272" s="8"/>
      <c r="AC272" s="8"/>
      <c r="AD272" s="8"/>
      <c r="AE272" s="9">
        <v>5</v>
      </c>
      <c r="AF272" s="9">
        <v>19</v>
      </c>
      <c r="AG272" s="9">
        <v>32</v>
      </c>
      <c r="AH272" s="9">
        <v>539</v>
      </c>
      <c r="AI272" s="9">
        <v>0.14499999999999999</v>
      </c>
      <c r="AJ272" s="9">
        <v>0.36359999999999998</v>
      </c>
      <c r="AK272" s="9">
        <v>0.18820000000000001</v>
      </c>
      <c r="AL272" s="8"/>
      <c r="AM272" s="8"/>
      <c r="AN272" s="8"/>
      <c r="AO272" s="8"/>
      <c r="AP272" s="8"/>
      <c r="AQ272" s="8"/>
      <c r="AR272" s="8"/>
      <c r="AT272" s="6">
        <f t="shared" si="23"/>
        <v>41.416666666666664</v>
      </c>
      <c r="AU272" s="6" t="str">
        <f t="shared" si="24"/>
        <v/>
      </c>
      <c r="AV272" s="6">
        <f t="shared" si="25"/>
        <v>94.38095238095238</v>
      </c>
      <c r="AW272" s="7" t="str">
        <f t="shared" si="26"/>
        <v/>
      </c>
      <c r="AX272" s="6">
        <f t="shared" si="27"/>
        <v>28.368421052631579</v>
      </c>
      <c r="AY272" s="6" t="str">
        <f t="shared" si="28"/>
        <v/>
      </c>
      <c r="BA272" s="6">
        <f>VLOOKUP(A272, ALL_AP_DATA!$A$2:$F$3600, 6, FALSE)</f>
        <v>131</v>
      </c>
      <c r="BB272" s="6">
        <f>VLOOKUP(A272, projmetadata!$A$2:$D$2036, 4, FALSE)</f>
        <v>27616</v>
      </c>
      <c r="BC272" s="6" t="e">
        <f t="array" aca="1" ref="BC272" ca="1">_xludf.IFS(I272&lt;&gt;0, F272/I272, P272&lt;&gt;0, M272/P272, W272&lt;&gt;0, T272/W272, AD272&lt;&gt;0, AA272/AD272, AK272&lt;&gt;0, AH272/AK272, AR272&lt;&gt;0, AO272/AR272, TRUE, 0)</f>
        <v>#NAME?</v>
      </c>
      <c r="BE272" s="6" t="e">
        <f t="shared" ca="1" si="19"/>
        <v>#NAME?</v>
      </c>
      <c r="BF272" s="6" t="e">
        <f t="shared" ca="1" si="20"/>
        <v>#NAME?</v>
      </c>
      <c r="BG272" s="6">
        <f t="shared" si="21"/>
        <v>0.1037079953650058</v>
      </c>
      <c r="BH272" s="6">
        <f>VLOOKUP(A272, ALL_AP_DATA!$A$2:$D$3600, 3, FALSE)</f>
        <v>34</v>
      </c>
      <c r="BI272" s="6">
        <f>VLOOKUP(A272, ALL_AP_DATA!$A$2:$E$3600, 5, FALSE)</f>
        <v>2864</v>
      </c>
      <c r="BJ272" s="6">
        <f t="shared" si="29"/>
        <v>21.862595419847327</v>
      </c>
      <c r="BK272" s="6">
        <f t="shared" si="22"/>
        <v>0.25954198473282442</v>
      </c>
    </row>
    <row r="273" spans="1:63" ht="15.75" customHeight="1" x14ac:dyDescent="0.25">
      <c r="A273" s="8" t="s">
        <v>1762</v>
      </c>
      <c r="B273" s="9" t="s">
        <v>1777</v>
      </c>
      <c r="C273" s="9">
        <v>12</v>
      </c>
      <c r="D273" s="9">
        <v>39</v>
      </c>
      <c r="E273" s="9">
        <v>3</v>
      </c>
      <c r="F273" s="9">
        <v>7</v>
      </c>
      <c r="G273" s="9">
        <v>2.75E-2</v>
      </c>
      <c r="H273" s="9">
        <v>4.0000000000000001E-3</v>
      </c>
      <c r="I273" s="9">
        <v>1E-4</v>
      </c>
      <c r="J273" s="8"/>
      <c r="K273" s="8"/>
      <c r="L273" s="8"/>
      <c r="M273" s="8"/>
      <c r="N273" s="8"/>
      <c r="O273" s="8"/>
      <c r="P273" s="8"/>
      <c r="Q273" s="9">
        <v>68</v>
      </c>
      <c r="R273" s="9">
        <v>450</v>
      </c>
      <c r="S273" s="9">
        <v>678</v>
      </c>
      <c r="T273" s="9">
        <v>61703</v>
      </c>
      <c r="U273" s="9">
        <v>0.31709999999999999</v>
      </c>
      <c r="V273" s="9">
        <v>0.90280000000000005</v>
      </c>
      <c r="W273" s="9">
        <v>0.89690000000000003</v>
      </c>
      <c r="X273" s="8"/>
      <c r="Y273" s="8"/>
      <c r="Z273" s="8"/>
      <c r="AA273" s="8"/>
      <c r="AB273" s="8"/>
      <c r="AC273" s="8"/>
      <c r="AD273" s="8"/>
      <c r="AE273" s="9">
        <v>2</v>
      </c>
      <c r="AF273" s="9">
        <v>7</v>
      </c>
      <c r="AG273" s="9">
        <v>0</v>
      </c>
      <c r="AH273" s="9">
        <v>0</v>
      </c>
      <c r="AI273" s="9">
        <v>4.8999999999999998E-3</v>
      </c>
      <c r="AJ273" s="9">
        <v>0</v>
      </c>
      <c r="AK273" s="9">
        <v>0</v>
      </c>
      <c r="AL273" s="8"/>
      <c r="AM273" s="8"/>
      <c r="AN273" s="8"/>
      <c r="AO273" s="8"/>
      <c r="AP273" s="8"/>
      <c r="AQ273" s="8"/>
      <c r="AR273" s="8"/>
      <c r="AT273" s="6">
        <f t="shared" si="23"/>
        <v>0.17948717948717949</v>
      </c>
      <c r="AU273" s="6" t="str">
        <f t="shared" si="24"/>
        <v/>
      </c>
      <c r="AV273" s="6">
        <f t="shared" si="25"/>
        <v>137.11777777777777</v>
      </c>
      <c r="AW273" s="7" t="str">
        <f t="shared" si="26"/>
        <v/>
      </c>
      <c r="AX273" s="6">
        <f t="shared" si="27"/>
        <v>0</v>
      </c>
      <c r="AY273" s="6" t="str">
        <f t="shared" si="28"/>
        <v/>
      </c>
      <c r="BA273" s="6">
        <f>VLOOKUP(A273, ALL_AP_DATA!$A$2:$F$3600, 6, FALSE)</f>
        <v>1419</v>
      </c>
      <c r="BB273" s="6">
        <f>VLOOKUP(A273, projmetadata!$A$2:$D$2036, 4, FALSE)</f>
        <v>40103</v>
      </c>
      <c r="BC273" s="6" t="e">
        <f t="array" aca="1" ref="BC273" ca="1">_xludf.IFS(I273&lt;&gt;0, F273/I273, P273&lt;&gt;0, M273/P273, W273&lt;&gt;0, T273/W273, AD273&lt;&gt;0, AA273/AD273, AK273&lt;&gt;0, AH273/AK273, AR273&lt;&gt;0, AO273/AR273, TRUE, 0)</f>
        <v>#NAME?</v>
      </c>
      <c r="BE273" s="6" t="e">
        <f t="shared" ca="1" si="19"/>
        <v>#NAME?</v>
      </c>
      <c r="BF273" s="6" t="e">
        <f t="shared" ca="1" si="20"/>
        <v>#NAME?</v>
      </c>
      <c r="BG273" s="6">
        <f t="shared" si="21"/>
        <v>1.715557439593048</v>
      </c>
      <c r="BH273" s="6">
        <f>VLOOKUP(A273, ALL_AP_DATA!$A$2:$D$3600, 3, FALSE)</f>
        <v>494</v>
      </c>
      <c r="BI273" s="6">
        <f>VLOOKUP(A273, ALL_AP_DATA!$A$2:$E$3600, 5, FALSE)</f>
        <v>68799</v>
      </c>
      <c r="BJ273" s="6">
        <f t="shared" si="29"/>
        <v>48.484143763213531</v>
      </c>
      <c r="BK273" s="6">
        <f t="shared" si="22"/>
        <v>0.34813248766737137</v>
      </c>
    </row>
    <row r="274" spans="1:63" ht="15.75" customHeight="1" x14ac:dyDescent="0.25">
      <c r="A274" s="8" t="s">
        <v>1763</v>
      </c>
      <c r="B274" s="9" t="s">
        <v>1777</v>
      </c>
      <c r="C274" s="9">
        <v>31</v>
      </c>
      <c r="D274" s="9">
        <v>150</v>
      </c>
      <c r="E274" s="9">
        <v>191</v>
      </c>
      <c r="F274" s="9">
        <v>7242</v>
      </c>
      <c r="G274" s="9">
        <v>0.1201</v>
      </c>
      <c r="H274" s="9">
        <v>0.30959999999999999</v>
      </c>
      <c r="I274" s="9">
        <v>0.35410000000000003</v>
      </c>
      <c r="J274" s="8"/>
      <c r="K274" s="8"/>
      <c r="L274" s="8"/>
      <c r="M274" s="8"/>
      <c r="N274" s="8"/>
      <c r="O274" s="8"/>
      <c r="P274" s="8"/>
      <c r="Q274" s="9">
        <v>25</v>
      </c>
      <c r="R274" s="9">
        <v>87</v>
      </c>
      <c r="S274" s="9">
        <v>389</v>
      </c>
      <c r="T274" s="9">
        <v>13272</v>
      </c>
      <c r="U274" s="9">
        <v>6.9699999999999998E-2</v>
      </c>
      <c r="V274" s="9">
        <v>0.63049999999999995</v>
      </c>
      <c r="W274" s="9">
        <v>0.64890000000000003</v>
      </c>
      <c r="X274" s="9">
        <v>1</v>
      </c>
      <c r="Y274" s="9">
        <v>6</v>
      </c>
      <c r="Z274" s="9">
        <v>0</v>
      </c>
      <c r="AA274" s="9">
        <v>0</v>
      </c>
      <c r="AB274" s="9">
        <v>4.7999999999999996E-3</v>
      </c>
      <c r="AC274" s="9">
        <v>0</v>
      </c>
      <c r="AD274" s="9">
        <v>0</v>
      </c>
      <c r="AE274" s="9">
        <v>36</v>
      </c>
      <c r="AF274" s="9">
        <v>100</v>
      </c>
      <c r="AG274" s="9">
        <v>134</v>
      </c>
      <c r="AH274" s="9">
        <v>3277</v>
      </c>
      <c r="AI274" s="9">
        <v>8.0100000000000005E-2</v>
      </c>
      <c r="AJ274" s="9">
        <v>0.2172</v>
      </c>
      <c r="AK274" s="9">
        <v>0.16020000000000001</v>
      </c>
      <c r="AL274" s="8"/>
      <c r="AM274" s="8"/>
      <c r="AN274" s="8"/>
      <c r="AO274" s="8"/>
      <c r="AP274" s="8"/>
      <c r="AQ274" s="8"/>
      <c r="AR274" s="8"/>
      <c r="AT274" s="6">
        <f t="shared" si="23"/>
        <v>48.28</v>
      </c>
      <c r="AU274" s="6" t="str">
        <f t="shared" si="24"/>
        <v/>
      </c>
      <c r="AV274" s="6">
        <f t="shared" si="25"/>
        <v>152.55172413793105</v>
      </c>
      <c r="AW274" s="7">
        <f t="shared" si="26"/>
        <v>0</v>
      </c>
      <c r="AX274" s="6">
        <f t="shared" si="27"/>
        <v>32.770000000000003</v>
      </c>
      <c r="AY274" s="6" t="str">
        <f t="shared" si="28"/>
        <v/>
      </c>
      <c r="BA274" s="6">
        <f>VLOOKUP(A274, ALL_AP_DATA!$A$2:$F$3600, 6, FALSE)</f>
        <v>1249</v>
      </c>
      <c r="BB274" s="6">
        <f>VLOOKUP(A274, projmetadata!$A$2:$D$2036, 4, FALSE)</f>
        <v>216035</v>
      </c>
      <c r="BC274" s="6" t="e">
        <f t="array" aca="1" ref="BC274" ca="1">_xludf.IFS(I274&lt;&gt;0, F274/I274, P274&lt;&gt;0, M274/P274, W274&lt;&gt;0, T274/W274, AD274&lt;&gt;0, AA274/AD274, AK274&lt;&gt;0, AH274/AK274, AR274&lt;&gt;0, AO274/AR274, TRUE, 0)</f>
        <v>#NAME?</v>
      </c>
      <c r="BE274" s="6" t="e">
        <f t="shared" ca="1" si="19"/>
        <v>#NAME?</v>
      </c>
      <c r="BF274" s="6" t="e">
        <f t="shared" ca="1" si="20"/>
        <v>#NAME?</v>
      </c>
      <c r="BG274" s="6">
        <f t="shared" si="21"/>
        <v>9.4669845163978056E-2</v>
      </c>
      <c r="BH274" s="6">
        <f>VLOOKUP(A274, ALL_AP_DATA!$A$2:$D$3600, 3, FALSE)</f>
        <v>254</v>
      </c>
      <c r="BI274" s="6">
        <f>VLOOKUP(A274, ALL_AP_DATA!$A$2:$E$3600, 5, FALSE)</f>
        <v>20452</v>
      </c>
      <c r="BJ274" s="6">
        <f t="shared" si="29"/>
        <v>16.374699759807847</v>
      </c>
      <c r="BK274" s="6">
        <f t="shared" si="22"/>
        <v>0.20336269015212169</v>
      </c>
    </row>
    <row r="275" spans="1:63" ht="15.75" customHeight="1" x14ac:dyDescent="0.25">
      <c r="A275" s="8" t="s">
        <v>1764</v>
      </c>
      <c r="B275" s="9" t="s">
        <v>1777</v>
      </c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9">
        <v>3</v>
      </c>
      <c r="AF275" s="9">
        <v>17</v>
      </c>
      <c r="AG275" s="9">
        <v>2</v>
      </c>
      <c r="AH275" s="9">
        <v>31</v>
      </c>
      <c r="AI275" s="9">
        <v>4.1300000000000003E-2</v>
      </c>
      <c r="AJ275" s="9">
        <v>5.4100000000000002E-2</v>
      </c>
      <c r="AK275" s="9">
        <v>2.9499999999999998E-2</v>
      </c>
      <c r="AL275" s="8"/>
      <c r="AM275" s="8"/>
      <c r="AN275" s="8"/>
      <c r="AO275" s="8"/>
      <c r="AP275" s="8"/>
      <c r="AQ275" s="8"/>
      <c r="AR275" s="8"/>
      <c r="AT275" s="6" t="str">
        <f t="shared" si="23"/>
        <v/>
      </c>
      <c r="AU275" s="6" t="str">
        <f t="shared" si="24"/>
        <v/>
      </c>
      <c r="AV275" s="6" t="str">
        <f t="shared" si="25"/>
        <v/>
      </c>
      <c r="AW275" s="7" t="str">
        <f t="shared" si="26"/>
        <v/>
      </c>
      <c r="AX275" s="6">
        <f t="shared" si="27"/>
        <v>1.8235294117647058</v>
      </c>
      <c r="AY275" s="6" t="str">
        <f t="shared" si="28"/>
        <v/>
      </c>
      <c r="BA275" s="6">
        <f>VLOOKUP(A275, ALL_AP_DATA!$A$2:$F$3600, 6, FALSE)</f>
        <v>412</v>
      </c>
      <c r="BB275" s="6">
        <f>VLOOKUP(A275, projmetadata!$A$2:$D$2036, 4, FALSE)</f>
        <v>48361</v>
      </c>
      <c r="BC275" s="6" t="e">
        <f t="array" aca="1" ref="BC275" ca="1">_xludf.IFS(I275&lt;&gt;0, F275/I275, P275&lt;&gt;0, M275/P275, W275&lt;&gt;0, T275/W275, AD275&lt;&gt;0, AA275/AD275, AK275&lt;&gt;0, AH275/AK275, AR275&lt;&gt;0, AO275/AR275, TRUE, 0)</f>
        <v>#NAME?</v>
      </c>
      <c r="BE275" s="6" t="e">
        <f t="shared" ca="1" si="19"/>
        <v>#NAME?</v>
      </c>
      <c r="BF275" s="6" t="e">
        <f t="shared" ca="1" si="20"/>
        <v>#NAME?</v>
      </c>
      <c r="BG275" s="6">
        <f t="shared" si="21"/>
        <v>2.1753065486652467E-2</v>
      </c>
      <c r="BH275" s="6">
        <f>VLOOKUP(A275, ALL_AP_DATA!$A$2:$D$3600, 3, FALSE)</f>
        <v>17</v>
      </c>
      <c r="BI275" s="6">
        <f>VLOOKUP(A275, ALL_AP_DATA!$A$2:$E$3600, 5, FALSE)</f>
        <v>1052</v>
      </c>
      <c r="BJ275" s="6">
        <f t="shared" si="29"/>
        <v>2.5533980582524274</v>
      </c>
      <c r="BK275" s="6">
        <f t="shared" si="22"/>
        <v>4.12621359223301E-2</v>
      </c>
    </row>
    <row r="276" spans="1:63" ht="15.75" customHeight="1" x14ac:dyDescent="0.25">
      <c r="A276" s="8" t="s">
        <v>1765</v>
      </c>
      <c r="B276" s="9" t="s">
        <v>1777</v>
      </c>
      <c r="C276" s="9">
        <v>1</v>
      </c>
      <c r="D276" s="9">
        <v>29</v>
      </c>
      <c r="E276" s="9">
        <v>272</v>
      </c>
      <c r="F276" s="9">
        <v>3476</v>
      </c>
      <c r="G276" s="9">
        <v>5.0900000000000001E-2</v>
      </c>
      <c r="H276" s="9">
        <v>0.31009999999999999</v>
      </c>
      <c r="I276" s="9">
        <v>3.6200000000000003E-2</v>
      </c>
      <c r="J276" s="9">
        <v>2</v>
      </c>
      <c r="K276" s="9">
        <v>17</v>
      </c>
      <c r="L276" s="9">
        <v>248</v>
      </c>
      <c r="M276" s="9">
        <v>2782</v>
      </c>
      <c r="N276" s="9">
        <v>2.98E-2</v>
      </c>
      <c r="O276" s="9">
        <v>0.2828</v>
      </c>
      <c r="P276" s="9">
        <v>2.9000000000000001E-2</v>
      </c>
      <c r="Q276" s="9">
        <v>43</v>
      </c>
      <c r="R276" s="9">
        <v>193</v>
      </c>
      <c r="S276" s="9">
        <v>727</v>
      </c>
      <c r="T276" s="9">
        <v>31468</v>
      </c>
      <c r="U276" s="9">
        <v>0.33860000000000001</v>
      </c>
      <c r="V276" s="9">
        <v>0.82899999999999996</v>
      </c>
      <c r="W276" s="9">
        <v>0.32800000000000001</v>
      </c>
      <c r="X276" s="8"/>
      <c r="Y276" s="8"/>
      <c r="Z276" s="8"/>
      <c r="AA276" s="8"/>
      <c r="AB276" s="8"/>
      <c r="AC276" s="8"/>
      <c r="AD276" s="8"/>
      <c r="AE276" s="9">
        <v>5</v>
      </c>
      <c r="AF276" s="9">
        <v>26</v>
      </c>
      <c r="AG276" s="9">
        <v>249</v>
      </c>
      <c r="AH276" s="9">
        <v>2446</v>
      </c>
      <c r="AI276" s="9">
        <v>4.5600000000000002E-2</v>
      </c>
      <c r="AJ276" s="9">
        <v>0.28389999999999999</v>
      </c>
      <c r="AK276" s="9">
        <v>2.5499999999999998E-2</v>
      </c>
      <c r="AL276" s="9">
        <v>1</v>
      </c>
      <c r="AM276" s="9">
        <v>39</v>
      </c>
      <c r="AN276" s="9">
        <v>400</v>
      </c>
      <c r="AO276" s="9">
        <v>10429</v>
      </c>
      <c r="AP276" s="9">
        <v>6.8400000000000002E-2</v>
      </c>
      <c r="AQ276" s="9">
        <v>0.45610000000000001</v>
      </c>
      <c r="AR276" s="9">
        <v>0.1087</v>
      </c>
      <c r="AT276" s="6">
        <f t="shared" si="23"/>
        <v>119.86206896551724</v>
      </c>
      <c r="AU276" s="6">
        <f t="shared" si="24"/>
        <v>163.64705882352942</v>
      </c>
      <c r="AV276" s="6">
        <f t="shared" si="25"/>
        <v>163.04663212435233</v>
      </c>
      <c r="AW276" s="7" t="str">
        <f t="shared" si="26"/>
        <v/>
      </c>
      <c r="AX276" s="6">
        <f t="shared" si="27"/>
        <v>94.07692307692308</v>
      </c>
      <c r="AY276" s="6">
        <f t="shared" si="28"/>
        <v>267.41025641025641</v>
      </c>
      <c r="BA276" s="6">
        <f>VLOOKUP(A276, ALL_AP_DATA!$A$2:$F$3600, 6, FALSE)</f>
        <v>570</v>
      </c>
      <c r="BB276" s="6">
        <f>VLOOKUP(A276, projmetadata!$A$2:$D$2036, 4, FALSE)</f>
        <v>14330</v>
      </c>
      <c r="BC276" s="6" t="e">
        <f t="array" aca="1" ref="BC276" ca="1">_xludf.IFS(I276&lt;&gt;0, F276/I276, P276&lt;&gt;0, M276/P276, W276&lt;&gt;0, T276/W276, AD276&lt;&gt;0, AA276/AD276, AK276&lt;&gt;0, AH276/AK276, AR276&lt;&gt;0, AO276/AR276, TRUE, 0)</f>
        <v>#NAME?</v>
      </c>
      <c r="BE276" s="6" t="e">
        <f t="shared" ca="1" si="19"/>
        <v>#NAME?</v>
      </c>
      <c r="BF276" s="6" t="e">
        <f t="shared" ca="1" si="20"/>
        <v>#NAME?</v>
      </c>
      <c r="BG276" s="6">
        <f t="shared" si="21"/>
        <v>6.6939986043265876</v>
      </c>
      <c r="BH276" s="6">
        <f>VLOOKUP(A276, ALL_AP_DATA!$A$2:$D$3600, 3, FALSE)</f>
        <v>207</v>
      </c>
      <c r="BI276" s="6">
        <f>VLOOKUP(A276, ALL_AP_DATA!$A$2:$E$3600, 5, FALSE)</f>
        <v>95925</v>
      </c>
      <c r="BJ276" s="6">
        <f t="shared" si="29"/>
        <v>168.28947368421052</v>
      </c>
      <c r="BK276" s="6">
        <f t="shared" si="22"/>
        <v>0.36315789473684212</v>
      </c>
    </row>
    <row r="277" spans="1:63" ht="15.75" customHeight="1" x14ac:dyDescent="0.25">
      <c r="A277" s="8" t="s">
        <v>1766</v>
      </c>
      <c r="B277" s="9" t="s">
        <v>1777</v>
      </c>
      <c r="C277" s="9">
        <v>8</v>
      </c>
      <c r="D277" s="9">
        <v>26</v>
      </c>
      <c r="E277" s="9">
        <v>89</v>
      </c>
      <c r="F277" s="9">
        <v>4130</v>
      </c>
      <c r="G277" s="9">
        <v>3.8100000000000002E-2</v>
      </c>
      <c r="H277" s="9">
        <v>9.1499999999999998E-2</v>
      </c>
      <c r="I277" s="9">
        <v>3.5200000000000002E-2</v>
      </c>
      <c r="J277" s="8"/>
      <c r="K277" s="8"/>
      <c r="L277" s="8"/>
      <c r="M277" s="8"/>
      <c r="N277" s="8"/>
      <c r="O277" s="8"/>
      <c r="P277" s="8"/>
      <c r="Q277" s="9">
        <v>55</v>
      </c>
      <c r="R277" s="9">
        <v>309</v>
      </c>
      <c r="S277" s="9">
        <v>878</v>
      </c>
      <c r="T277" s="9">
        <v>86990</v>
      </c>
      <c r="U277" s="9">
        <v>0.4531</v>
      </c>
      <c r="V277" s="9">
        <v>0.90239999999999998</v>
      </c>
      <c r="W277" s="9">
        <v>0.74229999999999996</v>
      </c>
      <c r="X277" s="9">
        <v>6</v>
      </c>
      <c r="Y277" s="9">
        <v>63</v>
      </c>
      <c r="Z277" s="9">
        <v>143</v>
      </c>
      <c r="AA277" s="9">
        <v>9212</v>
      </c>
      <c r="AB277" s="9">
        <v>9.2399999999999996E-2</v>
      </c>
      <c r="AC277" s="9">
        <v>0.14699999999999999</v>
      </c>
      <c r="AD277" s="9">
        <v>7.8600000000000003E-2</v>
      </c>
      <c r="AE277" s="9">
        <v>3</v>
      </c>
      <c r="AF277" s="9">
        <v>12</v>
      </c>
      <c r="AG277" s="9">
        <v>44</v>
      </c>
      <c r="AH277" s="9">
        <v>1123</v>
      </c>
      <c r="AI277" s="9">
        <v>1.7600000000000001E-2</v>
      </c>
      <c r="AJ277" s="9">
        <v>4.5199999999999997E-2</v>
      </c>
      <c r="AK277" s="9">
        <v>9.5999999999999992E-3</v>
      </c>
      <c r="AL277" s="9">
        <v>1</v>
      </c>
      <c r="AM277" s="9">
        <v>22</v>
      </c>
      <c r="AN277" s="9">
        <v>295</v>
      </c>
      <c r="AO277" s="9">
        <v>28084</v>
      </c>
      <c r="AP277" s="9">
        <v>3.2300000000000002E-2</v>
      </c>
      <c r="AQ277" s="9">
        <v>0.30320000000000003</v>
      </c>
      <c r="AR277" s="9">
        <v>0.23960000000000001</v>
      </c>
      <c r="AT277" s="6">
        <f t="shared" si="23"/>
        <v>158.84615384615384</v>
      </c>
      <c r="AU277" s="6" t="str">
        <f t="shared" si="24"/>
        <v/>
      </c>
      <c r="AV277" s="6">
        <f t="shared" si="25"/>
        <v>281.52103559870551</v>
      </c>
      <c r="AW277" s="7">
        <f t="shared" si="26"/>
        <v>146.22222222222223</v>
      </c>
      <c r="AX277" s="6">
        <f t="shared" si="27"/>
        <v>93.583333333333329</v>
      </c>
      <c r="AY277" s="6">
        <f t="shared" si="28"/>
        <v>1276.5454545454545</v>
      </c>
      <c r="BA277" s="6">
        <f>VLOOKUP(A277, ALL_AP_DATA!$A$2:$F$3600, 6, FALSE)</f>
        <v>682</v>
      </c>
      <c r="BB277" s="6">
        <f>VLOOKUP(A277, projmetadata!$A$2:$D$2036, 4, FALSE)</f>
        <v>39692</v>
      </c>
      <c r="BC277" s="6" t="e">
        <f t="array" aca="1" ref="BC277" ca="1">_xludf.IFS(I277&lt;&gt;0, F277/I277, P277&lt;&gt;0, M277/P277, W277&lt;&gt;0, T277/W277, AD277&lt;&gt;0, AA277/AD277, AK277&lt;&gt;0, AH277/AK277, AR277&lt;&gt;0, AO277/AR277, TRUE, 0)</f>
        <v>#NAME?</v>
      </c>
      <c r="BE277" s="6" t="e">
        <f t="shared" ca="1" si="19"/>
        <v>#NAME?</v>
      </c>
      <c r="BF277" s="6" t="e">
        <f t="shared" ca="1" si="20"/>
        <v>#NAME?</v>
      </c>
      <c r="BG277" s="6">
        <f t="shared" si="21"/>
        <v>2.9526100977526957</v>
      </c>
      <c r="BH277" s="6">
        <f>VLOOKUP(A277, ALL_AP_DATA!$A$2:$D$3600, 3, FALSE)</f>
        <v>351</v>
      </c>
      <c r="BI277" s="6">
        <f>VLOOKUP(A277, ALL_AP_DATA!$A$2:$E$3600, 5, FALSE)</f>
        <v>117195</v>
      </c>
      <c r="BJ277" s="6">
        <f t="shared" si="29"/>
        <v>171.84017595307918</v>
      </c>
      <c r="BK277" s="6">
        <f t="shared" si="22"/>
        <v>0.51466275659824046</v>
      </c>
    </row>
    <row r="278" spans="1:63" ht="15.75" customHeight="1" x14ac:dyDescent="0.25">
      <c r="A278" s="8" t="s">
        <v>1767</v>
      </c>
      <c r="B278" s="9" t="s">
        <v>1777</v>
      </c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9">
        <v>49</v>
      </c>
      <c r="R278" s="9">
        <v>182</v>
      </c>
      <c r="S278" s="9">
        <v>516</v>
      </c>
      <c r="T278" s="9">
        <v>102121</v>
      </c>
      <c r="U278" s="9">
        <v>0.26219999999999999</v>
      </c>
      <c r="V278" s="9">
        <v>0.65569999999999995</v>
      </c>
      <c r="W278" s="9">
        <v>0.4572</v>
      </c>
      <c r="X278" s="8"/>
      <c r="Y278" s="8"/>
      <c r="Z278" s="8"/>
      <c r="AA278" s="8"/>
      <c r="AB278" s="8"/>
      <c r="AC278" s="8"/>
      <c r="AD278" s="8"/>
      <c r="AE278" s="9">
        <v>1</v>
      </c>
      <c r="AF278" s="9">
        <v>4</v>
      </c>
      <c r="AG278" s="9">
        <v>38</v>
      </c>
      <c r="AH278" s="9">
        <v>623</v>
      </c>
      <c r="AI278" s="9">
        <v>5.7999999999999996E-3</v>
      </c>
      <c r="AJ278" s="9">
        <v>4.8300000000000003E-2</v>
      </c>
      <c r="AK278" s="9">
        <v>2.8E-3</v>
      </c>
      <c r="AL278" s="8"/>
      <c r="AM278" s="8"/>
      <c r="AN278" s="8"/>
      <c r="AO278" s="8"/>
      <c r="AP278" s="8"/>
      <c r="AQ278" s="8"/>
      <c r="AR278" s="8"/>
      <c r="AT278" s="6" t="str">
        <f t="shared" si="23"/>
        <v/>
      </c>
      <c r="AU278" s="6" t="str">
        <f t="shared" si="24"/>
        <v/>
      </c>
      <c r="AV278" s="6">
        <f t="shared" si="25"/>
        <v>561.10439560439556</v>
      </c>
      <c r="AW278" s="7" t="str">
        <f t="shared" si="26"/>
        <v/>
      </c>
      <c r="AX278" s="6">
        <f t="shared" si="27"/>
        <v>155.75</v>
      </c>
      <c r="AY278" s="6" t="str">
        <f t="shared" si="28"/>
        <v/>
      </c>
      <c r="BA278" s="6">
        <f>VLOOKUP(A278, ALL_AP_DATA!$A$2:$F$3600, 6, FALSE)</f>
        <v>694</v>
      </c>
      <c r="BB278" s="6">
        <f>VLOOKUP(A278, projmetadata!$A$2:$D$2036, 4, FALSE)</f>
        <v>202710</v>
      </c>
      <c r="BC278" s="6" t="e">
        <f t="array" aca="1" ref="BC278" ca="1">_xludf.IFS(I278&lt;&gt;0, F278/I278, P278&lt;&gt;0, M278/P278, W278&lt;&gt;0, T278/W278, AD278&lt;&gt;0, AA278/AD278, AK278&lt;&gt;0, AH278/AK278, AR278&lt;&gt;0, AO278/AR278, TRUE, 0)</f>
        <v>#NAME?</v>
      </c>
      <c r="BE278" s="6" t="e">
        <f t="shared" ca="1" si="19"/>
        <v>#NAME?</v>
      </c>
      <c r="BF278" s="6" t="e">
        <f t="shared" ca="1" si="20"/>
        <v>#NAME?</v>
      </c>
      <c r="BG278" s="6">
        <f t="shared" si="21"/>
        <v>1.1019979280745893</v>
      </c>
      <c r="BH278" s="6">
        <f>VLOOKUP(A278, ALL_AP_DATA!$A$2:$D$3600, 3, FALSE)</f>
        <v>183</v>
      </c>
      <c r="BI278" s="6">
        <f>VLOOKUP(A278, ALL_AP_DATA!$A$2:$E$3600, 5, FALSE)</f>
        <v>223386</v>
      </c>
      <c r="BJ278" s="6">
        <f t="shared" si="29"/>
        <v>321.88184438040344</v>
      </c>
      <c r="BK278" s="6">
        <f t="shared" si="22"/>
        <v>0.26368876080691644</v>
      </c>
    </row>
    <row r="279" spans="1:63" ht="15.75" customHeight="1" x14ac:dyDescent="0.25">
      <c r="A279" s="8" t="s">
        <v>1768</v>
      </c>
      <c r="B279" s="9" t="s">
        <v>1777</v>
      </c>
      <c r="C279" s="9">
        <v>6</v>
      </c>
      <c r="D279" s="9">
        <v>22</v>
      </c>
      <c r="E279" s="9">
        <v>46</v>
      </c>
      <c r="F279" s="9">
        <v>514</v>
      </c>
      <c r="G279" s="9">
        <v>4.2900000000000001E-2</v>
      </c>
      <c r="H279" s="9">
        <v>9.64E-2</v>
      </c>
      <c r="I279" s="9">
        <v>2.46E-2</v>
      </c>
      <c r="J279" s="8"/>
      <c r="K279" s="8"/>
      <c r="L279" s="8"/>
      <c r="M279" s="8"/>
      <c r="N279" s="8"/>
      <c r="O279" s="8"/>
      <c r="P279" s="8"/>
      <c r="Q279" s="9">
        <v>26</v>
      </c>
      <c r="R279" s="9">
        <v>94</v>
      </c>
      <c r="S279" s="9">
        <v>359</v>
      </c>
      <c r="T279" s="9">
        <v>14586</v>
      </c>
      <c r="U279" s="9">
        <v>0.1832</v>
      </c>
      <c r="V279" s="9">
        <v>0.75260000000000005</v>
      </c>
      <c r="W279" s="9">
        <v>0.6986</v>
      </c>
      <c r="X279" s="9">
        <v>1</v>
      </c>
      <c r="Y279" s="9">
        <v>4</v>
      </c>
      <c r="Z279" s="9">
        <v>2</v>
      </c>
      <c r="AA279" s="9">
        <v>5</v>
      </c>
      <c r="AB279" s="9">
        <v>7.7999999999999996E-3</v>
      </c>
      <c r="AC279" s="9">
        <v>4.1999999999999997E-3</v>
      </c>
      <c r="AD279" s="9">
        <v>2.0000000000000001E-4</v>
      </c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T279" s="6">
        <f t="shared" si="23"/>
        <v>23.363636363636363</v>
      </c>
      <c r="AU279" s="6" t="str">
        <f t="shared" si="24"/>
        <v/>
      </c>
      <c r="AV279" s="6">
        <f t="shared" si="25"/>
        <v>155.17021276595744</v>
      </c>
      <c r="AW279" s="7">
        <f t="shared" si="26"/>
        <v>1.25</v>
      </c>
      <c r="AX279" s="6" t="str">
        <f t="shared" si="27"/>
        <v/>
      </c>
      <c r="AY279" s="6" t="str">
        <f t="shared" si="28"/>
        <v/>
      </c>
      <c r="BA279" s="6">
        <f>VLOOKUP(A279, ALL_AP_DATA!$A$2:$F$3600, 6, FALSE)</f>
        <v>513</v>
      </c>
      <c r="BB279" s="6">
        <f>VLOOKUP(A279, projmetadata!$A$2:$D$2036, 4, FALSE)</f>
        <v>26277</v>
      </c>
      <c r="BC279" s="6" t="e">
        <f t="array" aca="1" ref="BC279" ca="1">_xludf.IFS(I279&lt;&gt;0, F279/I279, P279&lt;&gt;0, M279/P279, W279&lt;&gt;0, T279/W279, AD279&lt;&gt;0, AA279/AD279, AK279&lt;&gt;0, AH279/AK279, AR279&lt;&gt;0, AO279/AR279, TRUE, 0)</f>
        <v>#NAME?</v>
      </c>
      <c r="BE279" s="6" t="e">
        <f t="shared" ca="1" si="19"/>
        <v>#NAME?</v>
      </c>
      <c r="BF279" s="6" t="e">
        <f t="shared" ca="1" si="20"/>
        <v>#NAME?</v>
      </c>
      <c r="BG279" s="6">
        <f t="shared" si="21"/>
        <v>0.79457320089812389</v>
      </c>
      <c r="BH279" s="6">
        <f>VLOOKUP(A279, ALL_AP_DATA!$A$2:$D$3600, 3, FALSE)</f>
        <v>113</v>
      </c>
      <c r="BI279" s="6">
        <f>VLOOKUP(A279, ALL_AP_DATA!$A$2:$E$3600, 5, FALSE)</f>
        <v>20879</v>
      </c>
      <c r="BJ279" s="6">
        <f t="shared" si="29"/>
        <v>40.699805068226119</v>
      </c>
      <c r="BK279" s="6">
        <f t="shared" si="22"/>
        <v>0.22027290448343079</v>
      </c>
    </row>
    <row r="280" spans="1:63" ht="15.75" customHeight="1" x14ac:dyDescent="0.25">
      <c r="A280" s="8" t="s">
        <v>1769</v>
      </c>
      <c r="B280" s="9" t="s">
        <v>1777</v>
      </c>
      <c r="C280" s="9">
        <v>2</v>
      </c>
      <c r="D280" s="9">
        <v>8</v>
      </c>
      <c r="E280" s="9">
        <v>0</v>
      </c>
      <c r="F280" s="9">
        <v>0</v>
      </c>
      <c r="G280" s="9">
        <v>7.0800000000000002E-2</v>
      </c>
      <c r="H280" s="9">
        <v>0</v>
      </c>
      <c r="I280" s="9">
        <v>0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9">
        <v>1</v>
      </c>
      <c r="AF280" s="9">
        <v>6</v>
      </c>
      <c r="AG280" s="9">
        <v>0</v>
      </c>
      <c r="AH280" s="9">
        <v>0</v>
      </c>
      <c r="AI280" s="9">
        <v>5.3100000000000001E-2</v>
      </c>
      <c r="AJ280" s="9">
        <v>0</v>
      </c>
      <c r="AK280" s="9">
        <v>0</v>
      </c>
      <c r="AL280" s="8"/>
      <c r="AM280" s="8"/>
      <c r="AN280" s="8"/>
      <c r="AO280" s="8"/>
      <c r="AP280" s="8"/>
      <c r="AQ280" s="8"/>
      <c r="AR280" s="8"/>
      <c r="AT280" s="6">
        <f t="shared" si="23"/>
        <v>0</v>
      </c>
      <c r="AU280" s="6" t="str">
        <f t="shared" si="24"/>
        <v/>
      </c>
      <c r="AV280" s="6" t="str">
        <f t="shared" si="25"/>
        <v/>
      </c>
      <c r="AW280" s="7" t="str">
        <f t="shared" si="26"/>
        <v/>
      </c>
      <c r="AX280" s="6">
        <f t="shared" si="27"/>
        <v>0</v>
      </c>
      <c r="AY280" s="6" t="str">
        <f t="shared" si="28"/>
        <v/>
      </c>
      <c r="BA280" s="6">
        <f>VLOOKUP(A280, ALL_AP_DATA!$A$2:$F$3600, 6, FALSE)</f>
        <v>113</v>
      </c>
      <c r="BB280" s="6">
        <f>VLOOKUP(A280, projmetadata!$A$2:$D$2036, 4, FALSE)</f>
        <v>7312</v>
      </c>
      <c r="BC280" s="6" t="e">
        <f t="array" aca="1" ref="BC280" ca="1">_xludf.IFS(I280&lt;&gt;0, F280/I280, P280&lt;&gt;0, M280/P280, W280&lt;&gt;0, T280/W280, AD280&lt;&gt;0, AA280/AD280, AK280&lt;&gt;0, AH280/AK280, AR280&lt;&gt;0, AO280/AR280, TRUE, 0)</f>
        <v>#NAME?</v>
      </c>
      <c r="BE280" s="6" t="e">
        <f t="shared" ca="1" si="19"/>
        <v>#NAME?</v>
      </c>
      <c r="BF280" s="6" t="e">
        <f t="shared" ca="1" si="20"/>
        <v>#NAME?</v>
      </c>
      <c r="BG280" s="6">
        <f t="shared" si="21"/>
        <v>5.4704595185995622E-4</v>
      </c>
      <c r="BH280" s="6">
        <f>VLOOKUP(A280, ALL_AP_DATA!$A$2:$D$3600, 3, FALSE)</f>
        <v>8</v>
      </c>
      <c r="BI280" s="6">
        <f>VLOOKUP(A280, ALL_AP_DATA!$A$2:$E$3600, 5, FALSE)</f>
        <v>4</v>
      </c>
      <c r="BJ280" s="6">
        <f t="shared" si="29"/>
        <v>3.5398230088495575E-2</v>
      </c>
      <c r="BK280" s="6">
        <f t="shared" si="22"/>
        <v>7.0796460176991149E-2</v>
      </c>
    </row>
    <row r="281" spans="1:63" ht="15.75" customHeight="1" x14ac:dyDescent="0.25">
      <c r="A281" s="8" t="s">
        <v>1770</v>
      </c>
      <c r="B281" s="9" t="s">
        <v>1777</v>
      </c>
      <c r="C281" s="9">
        <v>7</v>
      </c>
      <c r="D281" s="9">
        <v>38</v>
      </c>
      <c r="E281" s="9">
        <v>69</v>
      </c>
      <c r="F281" s="9">
        <v>3502</v>
      </c>
      <c r="G281" s="9">
        <v>0.2021</v>
      </c>
      <c r="H281" s="9">
        <v>0.28399999999999997</v>
      </c>
      <c r="I281" s="9">
        <v>0.35410000000000003</v>
      </c>
      <c r="J281" s="9">
        <v>3</v>
      </c>
      <c r="K281" s="9">
        <v>15</v>
      </c>
      <c r="L281" s="9">
        <v>83</v>
      </c>
      <c r="M281" s="9">
        <v>4040</v>
      </c>
      <c r="N281" s="9">
        <v>7.9799999999999996E-2</v>
      </c>
      <c r="O281" s="9">
        <v>0.34160000000000001</v>
      </c>
      <c r="P281" s="9">
        <v>0.40849999999999997</v>
      </c>
      <c r="Q281" s="9">
        <v>9</v>
      </c>
      <c r="R281" s="9">
        <v>67</v>
      </c>
      <c r="S281" s="9">
        <v>216</v>
      </c>
      <c r="T281" s="9">
        <v>8947</v>
      </c>
      <c r="U281" s="9">
        <v>0.35639999999999999</v>
      </c>
      <c r="V281" s="9">
        <v>0.88890000000000002</v>
      </c>
      <c r="W281" s="9">
        <v>0.90469999999999995</v>
      </c>
      <c r="X281" s="9">
        <v>4</v>
      </c>
      <c r="Y281" s="9">
        <v>31</v>
      </c>
      <c r="Z281" s="9">
        <v>89</v>
      </c>
      <c r="AA281" s="9">
        <v>4558</v>
      </c>
      <c r="AB281" s="9">
        <v>0.16489999999999999</v>
      </c>
      <c r="AC281" s="9">
        <v>0.36630000000000001</v>
      </c>
      <c r="AD281" s="9">
        <v>0.46089999999999998</v>
      </c>
      <c r="AE281" s="9">
        <v>8</v>
      </c>
      <c r="AF281" s="9">
        <v>21</v>
      </c>
      <c r="AG281" s="9">
        <v>65</v>
      </c>
      <c r="AH281" s="9">
        <v>2017</v>
      </c>
      <c r="AI281" s="9">
        <v>0.11169999999999999</v>
      </c>
      <c r="AJ281" s="9">
        <v>0.26750000000000002</v>
      </c>
      <c r="AK281" s="9">
        <v>0.2039</v>
      </c>
      <c r="AL281" s="8"/>
      <c r="AM281" s="8"/>
      <c r="AN281" s="8"/>
      <c r="AO281" s="8"/>
      <c r="AP281" s="8"/>
      <c r="AQ281" s="8"/>
      <c r="AR281" s="8"/>
      <c r="AT281" s="6">
        <f t="shared" si="23"/>
        <v>92.15789473684211</v>
      </c>
      <c r="AU281" s="6">
        <f t="shared" si="24"/>
        <v>269.33333333333331</v>
      </c>
      <c r="AV281" s="6">
        <f t="shared" si="25"/>
        <v>133.53731343283582</v>
      </c>
      <c r="AW281" s="7">
        <f t="shared" si="26"/>
        <v>147.03225806451613</v>
      </c>
      <c r="AX281" s="6">
        <f t="shared" si="27"/>
        <v>96.047619047619051</v>
      </c>
      <c r="AY281" s="6" t="str">
        <f t="shared" si="28"/>
        <v/>
      </c>
      <c r="BA281" s="6">
        <f>VLOOKUP(A281, ALL_AP_DATA!$A$2:$F$3600, 6, FALSE)</f>
        <v>188</v>
      </c>
      <c r="BB281" s="6">
        <f>VLOOKUP(A281, projmetadata!$A$2:$D$2036, 4, FALSE)</f>
        <v>23780</v>
      </c>
      <c r="BC281" s="6" t="e">
        <f t="array" aca="1" ref="BC281" ca="1">_xludf.IFS(I281&lt;&gt;0, F281/I281, P281&lt;&gt;0, M281/P281, W281&lt;&gt;0, T281/W281, AD281&lt;&gt;0, AA281/AD281, AK281&lt;&gt;0, AH281/AK281, AR281&lt;&gt;0, AO281/AR281, TRUE, 0)</f>
        <v>#NAME?</v>
      </c>
      <c r="BE281" s="6" t="e">
        <f t="shared" ca="1" si="19"/>
        <v>#NAME?</v>
      </c>
      <c r="BF281" s="6" t="e">
        <f t="shared" ca="1" si="20"/>
        <v>#NAME?</v>
      </c>
      <c r="BG281" s="6">
        <f t="shared" si="21"/>
        <v>0.41589571068124476</v>
      </c>
      <c r="BH281" s="6">
        <f>VLOOKUP(A281, ALL_AP_DATA!$A$2:$D$3600, 3, FALSE)</f>
        <v>102</v>
      </c>
      <c r="BI281" s="6">
        <f>VLOOKUP(A281, ALL_AP_DATA!$A$2:$E$3600, 5, FALSE)</f>
        <v>9890</v>
      </c>
      <c r="BJ281" s="6">
        <f t="shared" si="29"/>
        <v>52.606382978723403</v>
      </c>
      <c r="BK281" s="6">
        <f t="shared" si="22"/>
        <v>0.54255319148936165</v>
      </c>
    </row>
    <row r="282" spans="1:63" ht="15.75" customHeight="1" x14ac:dyDescent="0.25">
      <c r="A282" s="8" t="s">
        <v>1771</v>
      </c>
      <c r="B282" s="9" t="s">
        <v>1777</v>
      </c>
      <c r="C282" s="9">
        <v>7</v>
      </c>
      <c r="D282" s="9">
        <v>53</v>
      </c>
      <c r="E282" s="9">
        <v>119</v>
      </c>
      <c r="F282" s="9">
        <v>6001</v>
      </c>
      <c r="G282" s="9">
        <v>0.10879999999999999</v>
      </c>
      <c r="H282" s="9">
        <v>0.4612</v>
      </c>
      <c r="I282" s="9">
        <v>0.2132</v>
      </c>
      <c r="J282" s="8"/>
      <c r="K282" s="8"/>
      <c r="L282" s="8"/>
      <c r="M282" s="8"/>
      <c r="N282" s="8"/>
      <c r="O282" s="8"/>
      <c r="P282" s="8"/>
      <c r="Q282" s="9">
        <v>27</v>
      </c>
      <c r="R282" s="9">
        <v>110</v>
      </c>
      <c r="S282" s="9">
        <v>205</v>
      </c>
      <c r="T282" s="9">
        <v>13515</v>
      </c>
      <c r="U282" s="9">
        <v>0.22589999999999999</v>
      </c>
      <c r="V282" s="9">
        <v>0.79459999999999997</v>
      </c>
      <c r="W282" s="9">
        <v>0.48010000000000003</v>
      </c>
      <c r="X282" s="8"/>
      <c r="Y282" s="8"/>
      <c r="Z282" s="8"/>
      <c r="AA282" s="8"/>
      <c r="AB282" s="8"/>
      <c r="AC282" s="8"/>
      <c r="AD282" s="8"/>
      <c r="AE282" s="9">
        <v>3</v>
      </c>
      <c r="AF282" s="9">
        <v>11</v>
      </c>
      <c r="AG282" s="9">
        <v>39</v>
      </c>
      <c r="AH282" s="9">
        <v>2124</v>
      </c>
      <c r="AI282" s="9">
        <v>2.2599999999999999E-2</v>
      </c>
      <c r="AJ282" s="9">
        <v>0.1512</v>
      </c>
      <c r="AK282" s="9">
        <v>7.5399999999999995E-2</v>
      </c>
      <c r="AL282" s="8"/>
      <c r="AM282" s="8"/>
      <c r="AN282" s="8"/>
      <c r="AO282" s="8"/>
      <c r="AP282" s="8"/>
      <c r="AQ282" s="8"/>
      <c r="AR282" s="8"/>
      <c r="AT282" s="6">
        <f t="shared" si="23"/>
        <v>113.22641509433963</v>
      </c>
      <c r="AU282" s="6" t="str">
        <f t="shared" si="24"/>
        <v/>
      </c>
      <c r="AV282" s="6">
        <f t="shared" si="25"/>
        <v>122.86363636363636</v>
      </c>
      <c r="AW282" s="7" t="str">
        <f t="shared" si="26"/>
        <v/>
      </c>
      <c r="AX282" s="6">
        <f t="shared" si="27"/>
        <v>193.09090909090909</v>
      </c>
      <c r="AY282" s="6" t="str">
        <f t="shared" si="28"/>
        <v/>
      </c>
      <c r="BA282" s="6">
        <f>VLOOKUP(A282, ALL_AP_DATA!$A$2:$F$3600, 6, FALSE)</f>
        <v>487</v>
      </c>
      <c r="BB282" s="6">
        <f>VLOOKUP(A282, projmetadata!$A$2:$D$2036, 4, FALSE)</f>
        <v>52757</v>
      </c>
      <c r="BC282" s="6" t="e">
        <f t="array" aca="1" ref="BC282" ca="1">_xludf.IFS(I282&lt;&gt;0, F282/I282, P282&lt;&gt;0, M282/P282, W282&lt;&gt;0, T282/W282, AD282&lt;&gt;0, AA282/AD282, AK282&lt;&gt;0, AH282/AK282, AR282&lt;&gt;0, AO282/AR282, TRUE, 0)</f>
        <v>#NAME?</v>
      </c>
      <c r="BE282" s="6" t="e">
        <f t="shared" ca="1" si="19"/>
        <v>#NAME?</v>
      </c>
      <c r="BF282" s="6" t="e">
        <f t="shared" ca="1" si="20"/>
        <v>#NAME?</v>
      </c>
      <c r="BG282" s="6">
        <f t="shared" si="21"/>
        <v>0.53363534696817483</v>
      </c>
      <c r="BH282" s="6">
        <f>VLOOKUP(A282, ALL_AP_DATA!$A$2:$D$3600, 3, FALSE)</f>
        <v>143</v>
      </c>
      <c r="BI282" s="6">
        <f>VLOOKUP(A282, ALL_AP_DATA!$A$2:$E$3600, 5, FALSE)</f>
        <v>28153</v>
      </c>
      <c r="BJ282" s="6">
        <f t="shared" si="29"/>
        <v>57.809034907597535</v>
      </c>
      <c r="BK282" s="6">
        <f t="shared" si="22"/>
        <v>0.29363449691991789</v>
      </c>
    </row>
    <row r="283" spans="1:63" ht="15.75" customHeight="1" x14ac:dyDescent="0.25">
      <c r="A283" s="8" t="s">
        <v>1772</v>
      </c>
      <c r="B283" s="9" t="s">
        <v>1777</v>
      </c>
      <c r="C283" s="9">
        <v>4</v>
      </c>
      <c r="D283" s="9">
        <v>10</v>
      </c>
      <c r="E283" s="9">
        <v>1</v>
      </c>
      <c r="F283" s="9">
        <v>14</v>
      </c>
      <c r="G283" s="9">
        <v>4.6100000000000002E-2</v>
      </c>
      <c r="H283" s="9">
        <v>4.7600000000000003E-2</v>
      </c>
      <c r="I283" s="9">
        <v>1.0200000000000001E-2</v>
      </c>
      <c r="J283" s="8"/>
      <c r="K283" s="8"/>
      <c r="L283" s="8"/>
      <c r="M283" s="8"/>
      <c r="N283" s="8"/>
      <c r="O283" s="8"/>
      <c r="P283" s="8"/>
      <c r="Q283" s="9">
        <v>4</v>
      </c>
      <c r="R283" s="9">
        <v>9</v>
      </c>
      <c r="S283" s="9">
        <v>10</v>
      </c>
      <c r="T283" s="9">
        <v>432</v>
      </c>
      <c r="U283" s="9">
        <v>4.1500000000000002E-2</v>
      </c>
      <c r="V283" s="9">
        <v>0.47620000000000001</v>
      </c>
      <c r="W283" s="9">
        <v>0.31440000000000001</v>
      </c>
      <c r="X283" s="8"/>
      <c r="Y283" s="8"/>
      <c r="Z283" s="8"/>
      <c r="AA283" s="8"/>
      <c r="AB283" s="8"/>
      <c r="AC283" s="8"/>
      <c r="AD283" s="8"/>
      <c r="AE283" s="9">
        <v>2</v>
      </c>
      <c r="AF283" s="9">
        <v>14</v>
      </c>
      <c r="AG283" s="9">
        <v>5</v>
      </c>
      <c r="AH283" s="9">
        <v>60</v>
      </c>
      <c r="AI283" s="9">
        <v>6.4500000000000002E-2</v>
      </c>
      <c r="AJ283" s="9">
        <v>0.23810000000000001</v>
      </c>
      <c r="AK283" s="9">
        <v>4.3700000000000003E-2</v>
      </c>
      <c r="AL283" s="8"/>
      <c r="AM283" s="8"/>
      <c r="AN283" s="8"/>
      <c r="AO283" s="8"/>
      <c r="AP283" s="8"/>
      <c r="AQ283" s="8"/>
      <c r="AR283" s="8"/>
      <c r="AT283" s="6">
        <f t="shared" si="23"/>
        <v>1.4</v>
      </c>
      <c r="AU283" s="6" t="str">
        <f t="shared" si="24"/>
        <v/>
      </c>
      <c r="AV283" s="6">
        <f t="shared" si="25"/>
        <v>48</v>
      </c>
      <c r="AW283" s="7" t="str">
        <f t="shared" si="26"/>
        <v/>
      </c>
      <c r="AX283" s="6">
        <f t="shared" si="27"/>
        <v>4.2857142857142856</v>
      </c>
      <c r="AY283" s="6" t="str">
        <f t="shared" si="28"/>
        <v/>
      </c>
      <c r="BA283" s="6">
        <f>VLOOKUP(A283, ALL_AP_DATA!$A$2:$F$3600, 6, FALSE)</f>
        <v>217</v>
      </c>
      <c r="BB283" s="6">
        <f>VLOOKUP(A283, projmetadata!$A$2:$D$2036, 4, FALSE)</f>
        <v>23102</v>
      </c>
      <c r="BC283" s="6" t="e">
        <f t="array" aca="1" ref="BC283" ca="1">_xludf.IFS(I283&lt;&gt;0, F283/I283, P283&lt;&gt;0, M283/P283, W283&lt;&gt;0, T283/W283, AD283&lt;&gt;0, AA283/AD283, AK283&lt;&gt;0, AH283/AK283, AR283&lt;&gt;0, AO283/AR283, TRUE, 0)</f>
        <v>#NAME?</v>
      </c>
      <c r="BE283" s="6" t="e">
        <f t="shared" ca="1" si="19"/>
        <v>#NAME?</v>
      </c>
      <c r="BF283" s="6" t="e">
        <f t="shared" ca="1" si="20"/>
        <v>#NAME?</v>
      </c>
      <c r="BG283" s="6">
        <f t="shared" si="21"/>
        <v>5.9475370097827031E-2</v>
      </c>
      <c r="BH283" s="6">
        <f>VLOOKUP(A283, ALL_AP_DATA!$A$2:$D$3600, 3, FALSE)</f>
        <v>30</v>
      </c>
      <c r="BI283" s="6">
        <f>VLOOKUP(A283, ALL_AP_DATA!$A$2:$E$3600, 5, FALSE)</f>
        <v>1374</v>
      </c>
      <c r="BJ283" s="6">
        <f t="shared" si="29"/>
        <v>6.3317972350230418</v>
      </c>
      <c r="BK283" s="6">
        <f t="shared" si="22"/>
        <v>0.13824884792626729</v>
      </c>
    </row>
    <row r="284" spans="1:63" ht="15.75" customHeight="1" x14ac:dyDescent="0.25">
      <c r="A284" s="8" t="s">
        <v>1773</v>
      </c>
      <c r="B284" s="9" t="s">
        <v>1777</v>
      </c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9">
        <v>1</v>
      </c>
      <c r="R284" s="9">
        <v>3</v>
      </c>
      <c r="S284" s="9">
        <v>11</v>
      </c>
      <c r="T284" s="9">
        <v>92</v>
      </c>
      <c r="U284" s="9">
        <v>2.0799999999999999E-2</v>
      </c>
      <c r="V284" s="9">
        <v>0.16420000000000001</v>
      </c>
      <c r="W284" s="9">
        <v>7.5200000000000003E-2</v>
      </c>
      <c r="X284" s="9">
        <v>2</v>
      </c>
      <c r="Y284" s="9">
        <v>13</v>
      </c>
      <c r="Z284" s="9">
        <v>16</v>
      </c>
      <c r="AA284" s="9">
        <v>97</v>
      </c>
      <c r="AB284" s="9">
        <v>9.0300000000000005E-2</v>
      </c>
      <c r="AC284" s="9">
        <v>0.23880000000000001</v>
      </c>
      <c r="AD284" s="9">
        <v>7.9299999999999995E-2</v>
      </c>
      <c r="AE284" s="9">
        <v>1</v>
      </c>
      <c r="AF284" s="9">
        <v>3</v>
      </c>
      <c r="AG284" s="9">
        <v>7</v>
      </c>
      <c r="AH284" s="9">
        <v>101</v>
      </c>
      <c r="AI284" s="9">
        <v>2.0799999999999999E-2</v>
      </c>
      <c r="AJ284" s="9">
        <v>0.1045</v>
      </c>
      <c r="AK284" s="9">
        <v>8.2600000000000007E-2</v>
      </c>
      <c r="AL284" s="8"/>
      <c r="AM284" s="8"/>
      <c r="AN284" s="8"/>
      <c r="AO284" s="8"/>
      <c r="AP284" s="8"/>
      <c r="AQ284" s="8"/>
      <c r="AR284" s="8"/>
      <c r="AT284" s="6" t="str">
        <f t="shared" si="23"/>
        <v/>
      </c>
      <c r="AU284" s="6" t="str">
        <f t="shared" si="24"/>
        <v/>
      </c>
      <c r="AV284" s="6">
        <f t="shared" si="25"/>
        <v>30.666666666666668</v>
      </c>
      <c r="AW284" s="7">
        <f t="shared" si="26"/>
        <v>7.4615384615384617</v>
      </c>
      <c r="AX284" s="6">
        <f t="shared" si="27"/>
        <v>33.666666666666664</v>
      </c>
      <c r="AY284" s="6" t="str">
        <f t="shared" si="28"/>
        <v/>
      </c>
      <c r="BA284" s="6">
        <f>VLOOKUP(A284, ALL_AP_DATA!$A$2:$F$3600, 6, FALSE)</f>
        <v>144</v>
      </c>
      <c r="BB284" s="6">
        <f>VLOOKUP(A284, projmetadata!$A$2:$D$2036, 4, FALSE)</f>
        <v>11286</v>
      </c>
      <c r="BC284" s="6" t="e">
        <f t="array" aca="1" ref="BC284" ca="1">_xludf.IFS(I284&lt;&gt;0, F284/I284, P284&lt;&gt;0, M284/P284, W284&lt;&gt;0, T284/W284, AD284&lt;&gt;0, AA284/AD284, AK284&lt;&gt;0, AH284/AK284, AR284&lt;&gt;0, AO284/AR284, TRUE, 0)</f>
        <v>#NAME?</v>
      </c>
      <c r="BE284" s="6" t="e">
        <f t="shared" ca="1" si="19"/>
        <v>#NAME?</v>
      </c>
      <c r="BF284" s="6" t="e">
        <f t="shared" ca="1" si="20"/>
        <v>#NAME?</v>
      </c>
      <c r="BG284" s="6">
        <f t="shared" si="21"/>
        <v>0.10836434520645047</v>
      </c>
      <c r="BH284" s="6">
        <f>VLOOKUP(A284, ALL_AP_DATA!$A$2:$D$3600, 3, FALSE)</f>
        <v>17</v>
      </c>
      <c r="BI284" s="6">
        <f>VLOOKUP(A284, ALL_AP_DATA!$A$2:$E$3600, 5, FALSE)</f>
        <v>1223</v>
      </c>
      <c r="BJ284" s="6">
        <f t="shared" si="29"/>
        <v>8.4930555555555554</v>
      </c>
      <c r="BK284" s="6">
        <f t="shared" si="22"/>
        <v>0.11805555555555555</v>
      </c>
    </row>
    <row r="285" spans="1:63" ht="15.75" customHeight="1" x14ac:dyDescent="0.25">
      <c r="A285" s="8" t="s">
        <v>1774</v>
      </c>
      <c r="B285" s="9" t="s">
        <v>1777</v>
      </c>
      <c r="C285" s="9">
        <v>5</v>
      </c>
      <c r="D285" s="9">
        <v>12</v>
      </c>
      <c r="E285" s="9">
        <v>30</v>
      </c>
      <c r="F285" s="9">
        <v>1427</v>
      </c>
      <c r="G285" s="9">
        <v>3.4200000000000001E-2</v>
      </c>
      <c r="H285" s="9">
        <v>0.13950000000000001</v>
      </c>
      <c r="I285" s="9">
        <v>9.7199999999999995E-2</v>
      </c>
      <c r="J285" s="8"/>
      <c r="K285" s="8"/>
      <c r="L285" s="8"/>
      <c r="M285" s="8"/>
      <c r="N285" s="8"/>
      <c r="O285" s="8"/>
      <c r="P285" s="8"/>
      <c r="Q285" s="9">
        <v>18</v>
      </c>
      <c r="R285" s="9">
        <v>60</v>
      </c>
      <c r="S285" s="9">
        <v>154</v>
      </c>
      <c r="T285" s="9">
        <v>8889</v>
      </c>
      <c r="U285" s="9">
        <v>0.1709</v>
      </c>
      <c r="V285" s="9">
        <v>0.71630000000000005</v>
      </c>
      <c r="W285" s="9">
        <v>0.60560000000000003</v>
      </c>
      <c r="X285" s="8"/>
      <c r="Y285" s="8"/>
      <c r="Z285" s="8"/>
      <c r="AA285" s="8"/>
      <c r="AB285" s="8"/>
      <c r="AC285" s="8"/>
      <c r="AD285" s="8"/>
      <c r="AE285" s="9">
        <v>5</v>
      </c>
      <c r="AF285" s="9">
        <v>16</v>
      </c>
      <c r="AG285" s="9">
        <v>36</v>
      </c>
      <c r="AH285" s="9">
        <v>1937</v>
      </c>
      <c r="AI285" s="9">
        <v>4.5600000000000002E-2</v>
      </c>
      <c r="AJ285" s="9">
        <v>0.16739999999999999</v>
      </c>
      <c r="AK285" s="9">
        <v>0.13200000000000001</v>
      </c>
      <c r="AL285" s="8"/>
      <c r="AM285" s="8"/>
      <c r="AN285" s="8"/>
      <c r="AO285" s="8"/>
      <c r="AP285" s="8"/>
      <c r="AQ285" s="8"/>
      <c r="AR285" s="8"/>
      <c r="AT285" s="6">
        <f t="shared" si="23"/>
        <v>118.91666666666667</v>
      </c>
      <c r="AU285" s="6" t="str">
        <f t="shared" si="24"/>
        <v/>
      </c>
      <c r="AV285" s="6">
        <f t="shared" si="25"/>
        <v>148.15</v>
      </c>
      <c r="AW285" s="7" t="str">
        <f t="shared" si="26"/>
        <v/>
      </c>
      <c r="AX285" s="6">
        <f t="shared" si="27"/>
        <v>121.0625</v>
      </c>
      <c r="AY285" s="6" t="str">
        <f t="shared" si="28"/>
        <v/>
      </c>
      <c r="BA285" s="6">
        <f>VLOOKUP(A285, ALL_AP_DATA!$A$2:$F$3600, 6, FALSE)</f>
        <v>351</v>
      </c>
      <c r="BB285" s="6">
        <f>VLOOKUP(A285, projmetadata!$A$2:$D$2036, 4, FALSE)</f>
        <v>70751</v>
      </c>
      <c r="BC285" s="6" t="e">
        <f t="array" aca="1" ref="BC285" ca="1">_xludf.IFS(I285&lt;&gt;0, F285/I285, P285&lt;&gt;0, M285/P285, W285&lt;&gt;0, T285/W285, AD285&lt;&gt;0, AA285/AD285, AK285&lt;&gt;0, AH285/AK285, AR285&lt;&gt;0, AO285/AR285, TRUE, 0)</f>
        <v>#NAME?</v>
      </c>
      <c r="BE285" s="6" t="e">
        <f t="shared" ca="1" si="19"/>
        <v>#NAME?</v>
      </c>
      <c r="BF285" s="6" t="e">
        <f t="shared" ca="1" si="20"/>
        <v>#NAME?</v>
      </c>
      <c r="BG285" s="6">
        <f t="shared" si="21"/>
        <v>0.20747409930601687</v>
      </c>
      <c r="BH285" s="6">
        <f>VLOOKUP(A285, ALL_AP_DATA!$A$2:$D$3600, 3, FALSE)</f>
        <v>72</v>
      </c>
      <c r="BI285" s="6">
        <f>VLOOKUP(A285, ALL_AP_DATA!$A$2:$E$3600, 5, FALSE)</f>
        <v>14679</v>
      </c>
      <c r="BJ285" s="6">
        <f t="shared" si="29"/>
        <v>41.820512820512818</v>
      </c>
      <c r="BK285" s="6">
        <f t="shared" si="22"/>
        <v>0.20512820512820512</v>
      </c>
    </row>
    <row r="286" spans="1:63" ht="15.75" customHeight="1" x14ac:dyDescent="0.25">
      <c r="A286" s="8" t="s">
        <v>1775</v>
      </c>
      <c r="B286" s="9" t="s">
        <v>1777</v>
      </c>
      <c r="C286" s="9">
        <v>11</v>
      </c>
      <c r="D286" s="9">
        <v>58</v>
      </c>
      <c r="E286" s="9">
        <v>534</v>
      </c>
      <c r="F286" s="9">
        <v>10632</v>
      </c>
      <c r="G286" s="9">
        <v>1.7299999999999999E-2</v>
      </c>
      <c r="H286" s="9">
        <v>9.6600000000000005E-2</v>
      </c>
      <c r="I286" s="9">
        <v>3.5000000000000003E-2</v>
      </c>
      <c r="J286" s="8"/>
      <c r="K286" s="8"/>
      <c r="L286" s="8"/>
      <c r="M286" s="8"/>
      <c r="N286" s="8"/>
      <c r="O286" s="8"/>
      <c r="P286" s="8"/>
      <c r="Q286" s="9">
        <v>237</v>
      </c>
      <c r="R286" s="9">
        <v>1152</v>
      </c>
      <c r="S286" s="9">
        <v>4946</v>
      </c>
      <c r="T286" s="9">
        <v>260408</v>
      </c>
      <c r="U286" s="9">
        <v>0.34339999999999998</v>
      </c>
      <c r="V286" s="9">
        <v>0.89500000000000002</v>
      </c>
      <c r="W286" s="9">
        <v>0.85670000000000002</v>
      </c>
      <c r="X286" s="8"/>
      <c r="Y286" s="8"/>
      <c r="Z286" s="8"/>
      <c r="AA286" s="8"/>
      <c r="AB286" s="8"/>
      <c r="AC286" s="8"/>
      <c r="AD286" s="8"/>
      <c r="AE286" s="9">
        <v>2</v>
      </c>
      <c r="AF286" s="9">
        <v>13</v>
      </c>
      <c r="AG286" s="9">
        <v>185</v>
      </c>
      <c r="AH286" s="9">
        <v>2918</v>
      </c>
      <c r="AI286" s="9">
        <v>3.8999999999999998E-3</v>
      </c>
      <c r="AJ286" s="9">
        <v>3.3500000000000002E-2</v>
      </c>
      <c r="AK286" s="9">
        <v>9.5999999999999992E-3</v>
      </c>
      <c r="AL286" s="8"/>
      <c r="AM286" s="8"/>
      <c r="AN286" s="8"/>
      <c r="AO286" s="8"/>
      <c r="AP286" s="8"/>
      <c r="AQ286" s="8"/>
      <c r="AR286" s="8"/>
      <c r="AT286" s="6">
        <f t="shared" si="23"/>
        <v>183.31034482758622</v>
      </c>
      <c r="AU286" s="6" t="str">
        <f t="shared" si="24"/>
        <v/>
      </c>
      <c r="AV286" s="6">
        <f t="shared" si="25"/>
        <v>226.04861111111111</v>
      </c>
      <c r="AW286" s="7" t="str">
        <f t="shared" si="26"/>
        <v/>
      </c>
      <c r="AX286" s="6">
        <f t="shared" si="27"/>
        <v>224.46153846153845</v>
      </c>
      <c r="AY286" s="6" t="str">
        <f t="shared" si="28"/>
        <v/>
      </c>
      <c r="BA286" s="6">
        <f>VLOOKUP(A286, ALL_AP_DATA!$A$2:$F$3600, 6, FALSE)</f>
        <v>3355</v>
      </c>
      <c r="BB286" s="6">
        <f>VLOOKUP(A286, projmetadata!$A$2:$D$2036, 4, FALSE)</f>
        <v>180076</v>
      </c>
      <c r="BC286" s="6" t="e">
        <f t="array" aca="1" ref="BC286" ca="1">_xludf.IFS(I286&lt;&gt;0, F286/I286, P286&lt;&gt;0, M286/P286, W286&lt;&gt;0, T286/W286, AD286&lt;&gt;0, AA286/AD286, AK286&lt;&gt;0, AH286/AK286, AR286&lt;&gt;0, AO286/AR286, TRUE, 0)</f>
        <v>#NAME?</v>
      </c>
      <c r="BE286" s="6" t="e">
        <f t="shared" ca="1" si="19"/>
        <v>#NAME?</v>
      </c>
      <c r="BF286" s="6" t="e">
        <f t="shared" ca="1" si="20"/>
        <v>#NAME?</v>
      </c>
      <c r="BG286" s="6">
        <f t="shared" si="21"/>
        <v>1.6880816988382683</v>
      </c>
      <c r="BH286" s="6">
        <f>VLOOKUP(A286, ALL_AP_DATA!$A$2:$D$3600, 3, FALSE)</f>
        <v>1182</v>
      </c>
      <c r="BI286" s="6">
        <f>VLOOKUP(A286, ALL_AP_DATA!$A$2:$E$3600, 5, FALSE)</f>
        <v>303983</v>
      </c>
      <c r="BJ286" s="6">
        <f t="shared" si="29"/>
        <v>90.605961251862894</v>
      </c>
      <c r="BK286" s="6">
        <f t="shared" si="22"/>
        <v>0.35230998509687034</v>
      </c>
    </row>
    <row r="287" spans="1:63" ht="15.75" customHeight="1" x14ac:dyDescent="0.25">
      <c r="A287" s="8" t="s">
        <v>1776</v>
      </c>
      <c r="B287" s="9" t="s">
        <v>1777</v>
      </c>
      <c r="C287" s="9">
        <v>7</v>
      </c>
      <c r="D287" s="9">
        <v>20</v>
      </c>
      <c r="E287" s="9">
        <v>1</v>
      </c>
      <c r="F287" s="9">
        <v>74</v>
      </c>
      <c r="G287" s="9">
        <v>3.4599999999999999E-2</v>
      </c>
      <c r="H287" s="9">
        <v>4.8999999999999998E-3</v>
      </c>
      <c r="I287" s="9">
        <v>5.3E-3</v>
      </c>
      <c r="J287" s="8"/>
      <c r="K287" s="8"/>
      <c r="L287" s="8"/>
      <c r="M287" s="8"/>
      <c r="N287" s="8"/>
      <c r="O287" s="8"/>
      <c r="P287" s="8"/>
      <c r="Q287" s="9">
        <v>15</v>
      </c>
      <c r="R287" s="9">
        <v>83</v>
      </c>
      <c r="S287" s="9">
        <v>139</v>
      </c>
      <c r="T287" s="9">
        <v>10644</v>
      </c>
      <c r="U287" s="9">
        <v>0.14360000000000001</v>
      </c>
      <c r="V287" s="9">
        <v>0.68140000000000001</v>
      </c>
      <c r="W287" s="9">
        <v>0.76500000000000001</v>
      </c>
      <c r="X287" s="8"/>
      <c r="Y287" s="8"/>
      <c r="Z287" s="8"/>
      <c r="AA287" s="8"/>
      <c r="AB287" s="8"/>
      <c r="AC287" s="8"/>
      <c r="AD287" s="8"/>
      <c r="AE287" s="9">
        <v>2</v>
      </c>
      <c r="AF287" s="9">
        <v>7</v>
      </c>
      <c r="AG287" s="9">
        <v>0</v>
      </c>
      <c r="AH287" s="9">
        <v>0</v>
      </c>
      <c r="AI287" s="9">
        <v>1.21E-2</v>
      </c>
      <c r="AJ287" s="9">
        <v>0</v>
      </c>
      <c r="AK287" s="9">
        <v>0</v>
      </c>
      <c r="AL287" s="8"/>
      <c r="AM287" s="8"/>
      <c r="AN287" s="8"/>
      <c r="AO287" s="8"/>
      <c r="AP287" s="8"/>
      <c r="AQ287" s="8"/>
      <c r="AR287" s="8"/>
    </row>
    <row r="288" spans="1:63" ht="15.75" customHeight="1" x14ac:dyDescent="0.2"/>
    <row r="289" spans="1:63" ht="15" customHeight="1" x14ac:dyDescent="0.25">
      <c r="B289" s="12" t="s">
        <v>1792</v>
      </c>
      <c r="C289" s="13">
        <f t="shared" ref="C289:BK289" si="30">AVERAGE(C2:C287)</f>
        <v>9.3193916349809882</v>
      </c>
      <c r="D289" s="13">
        <f t="shared" si="30"/>
        <v>41.20532319391635</v>
      </c>
      <c r="E289" s="13">
        <f t="shared" si="30"/>
        <v>131.46007604562737</v>
      </c>
      <c r="F289" s="13">
        <f t="shared" si="30"/>
        <v>5274.8555133079844</v>
      </c>
      <c r="G289" s="13">
        <f t="shared" si="30"/>
        <v>6.2486311787072223E-2</v>
      </c>
      <c r="H289" s="13">
        <f t="shared" si="30"/>
        <v>0.18987832699619797</v>
      </c>
      <c r="I289" s="13">
        <f t="shared" si="30"/>
        <v>9.2787832699619793E-2</v>
      </c>
      <c r="J289" s="13">
        <f t="shared" si="30"/>
        <v>3.7735849056603774</v>
      </c>
      <c r="K289" s="13">
        <f t="shared" si="30"/>
        <v>22.283018867924529</v>
      </c>
      <c r="L289" s="13">
        <f t="shared" si="30"/>
        <v>281.88679245283021</v>
      </c>
      <c r="M289" s="13">
        <f t="shared" si="30"/>
        <v>11465.66037735849</v>
      </c>
      <c r="N289" s="13">
        <f t="shared" si="30"/>
        <v>3.7232075471698108E-2</v>
      </c>
      <c r="O289" s="13">
        <f t="shared" si="30"/>
        <v>0.22363207547169811</v>
      </c>
      <c r="P289" s="13">
        <f t="shared" si="30"/>
        <v>0.1071603773584906</v>
      </c>
      <c r="Q289" s="13">
        <f t="shared" si="30"/>
        <v>41.841911764705884</v>
      </c>
      <c r="R289" s="13">
        <f t="shared" si="30"/>
        <v>217.20955882352942</v>
      </c>
      <c r="S289" s="13">
        <f t="shared" si="30"/>
        <v>595.73161764705878</v>
      </c>
      <c r="T289" s="13">
        <f t="shared" si="30"/>
        <v>81867.040441176476</v>
      </c>
      <c r="U289" s="13">
        <f t="shared" si="30"/>
        <v>0.22269816176470583</v>
      </c>
      <c r="V289" s="13">
        <f t="shared" si="30"/>
        <v>0.71573014705882376</v>
      </c>
      <c r="W289" s="13">
        <f t="shared" si="30"/>
        <v>0.62123125000000012</v>
      </c>
      <c r="X289" s="13">
        <f t="shared" si="30"/>
        <v>4.5952380952380949</v>
      </c>
      <c r="Y289" s="13">
        <f t="shared" si="30"/>
        <v>45.047619047619051</v>
      </c>
      <c r="Z289" s="13">
        <f t="shared" si="30"/>
        <v>100.19047619047619</v>
      </c>
      <c r="AA289" s="13">
        <f t="shared" si="30"/>
        <v>3994.4047619047619</v>
      </c>
      <c r="AB289" s="13">
        <f t="shared" si="30"/>
        <v>8.6815476190476193E-2</v>
      </c>
      <c r="AC289" s="13">
        <f t="shared" si="30"/>
        <v>0.18146428571428574</v>
      </c>
      <c r="AD289" s="13">
        <f t="shared" si="30"/>
        <v>8.672380952380955E-2</v>
      </c>
      <c r="AE289" s="13">
        <f t="shared" si="30"/>
        <v>6.0366972477064218</v>
      </c>
      <c r="AF289" s="13">
        <f t="shared" si="30"/>
        <v>24.642201834862384</v>
      </c>
      <c r="AG289" s="13">
        <f t="shared" si="30"/>
        <v>80.091743119266056</v>
      </c>
      <c r="AH289" s="13">
        <f t="shared" si="30"/>
        <v>3193.5550458715597</v>
      </c>
      <c r="AI289" s="13">
        <f t="shared" si="30"/>
        <v>4.3202293577981658E-2</v>
      </c>
      <c r="AJ289" s="13">
        <f t="shared" si="30"/>
        <v>0.12648944954128438</v>
      </c>
      <c r="AK289" s="13">
        <f t="shared" si="30"/>
        <v>6.0883944954128411E-2</v>
      </c>
      <c r="AL289" s="13">
        <f t="shared" si="30"/>
        <v>1.967741935483871</v>
      </c>
      <c r="AM289" s="13">
        <f t="shared" si="30"/>
        <v>46.903225806451616</v>
      </c>
      <c r="AN289" s="13">
        <f t="shared" si="30"/>
        <v>466.41935483870969</v>
      </c>
      <c r="AO289" s="13">
        <f t="shared" si="30"/>
        <v>23029.870967741936</v>
      </c>
      <c r="AP289" s="13">
        <f t="shared" si="30"/>
        <v>9.0070967741935487E-2</v>
      </c>
      <c r="AQ289" s="13">
        <f t="shared" si="30"/>
        <v>0.4586225806451612</v>
      </c>
      <c r="AR289" s="13">
        <f t="shared" si="30"/>
        <v>0.28240322580645161</v>
      </c>
      <c r="AS289" s="13" t="e">
        <f t="shared" si="30"/>
        <v>#DIV/0!</v>
      </c>
      <c r="AT289" s="13">
        <f t="shared" si="30"/>
        <v>116.61783358265153</v>
      </c>
      <c r="AU289" s="13">
        <f t="shared" si="30"/>
        <v>505.84056733195666</v>
      </c>
      <c r="AV289" s="13">
        <f t="shared" si="30"/>
        <v>340.32295204307536</v>
      </c>
      <c r="AW289" s="13">
        <f t="shared" si="30"/>
        <v>82.243507314584861</v>
      </c>
      <c r="AX289" s="13">
        <f t="shared" si="30"/>
        <v>117.68093470280481</v>
      </c>
      <c r="AY289" s="13">
        <f t="shared" si="30"/>
        <v>476.36454542766603</v>
      </c>
      <c r="AZ289" s="13" t="e">
        <f t="shared" si="30"/>
        <v>#DIV/0!</v>
      </c>
      <c r="BA289" s="13">
        <f t="shared" si="30"/>
        <v>810.03508771929819</v>
      </c>
      <c r="BB289" s="13">
        <f t="shared" si="30"/>
        <v>59908.592198581558</v>
      </c>
      <c r="BC289" s="13" t="e">
        <f t="shared" ca="1" si="30"/>
        <v>#NAME?</v>
      </c>
      <c r="BD289" s="13" t="e">
        <f t="shared" si="30"/>
        <v>#DIV/0!</v>
      </c>
      <c r="BE289" s="13" t="e">
        <f t="shared" ca="1" si="30"/>
        <v>#NAME?</v>
      </c>
      <c r="BF289" s="13" t="e">
        <f t="shared" ca="1" si="30"/>
        <v>#NAME?</v>
      </c>
      <c r="BG289" s="13">
        <f t="shared" si="30"/>
        <v>2.1940978090470766</v>
      </c>
      <c r="BH289" s="13">
        <f t="shared" si="30"/>
        <v>247.36842105263159</v>
      </c>
      <c r="BI289" s="13">
        <f t="shared" si="30"/>
        <v>118532.06315789474</v>
      </c>
      <c r="BJ289" s="13">
        <f t="shared" si="30"/>
        <v>118.24926378907401</v>
      </c>
      <c r="BK289" s="13">
        <f t="shared" si="30"/>
        <v>0.28019668306834766</v>
      </c>
    </row>
    <row r="290" spans="1:63" ht="15" customHeight="1" x14ac:dyDescent="0.25">
      <c r="B290" s="12" t="s">
        <v>1793</v>
      </c>
      <c r="C290" s="13">
        <f t="shared" ref="C290:BK290" si="31">MIN(C2:C287)</f>
        <v>1</v>
      </c>
      <c r="D290" s="13">
        <f t="shared" si="31"/>
        <v>2</v>
      </c>
      <c r="E290" s="13">
        <f t="shared" si="31"/>
        <v>0</v>
      </c>
      <c r="F290" s="13">
        <f t="shared" si="31"/>
        <v>0</v>
      </c>
      <c r="G290" s="13">
        <f t="shared" si="31"/>
        <v>2.0999999999999999E-3</v>
      </c>
      <c r="H290" s="13">
        <f t="shared" si="31"/>
        <v>0</v>
      </c>
      <c r="I290" s="13">
        <f t="shared" si="31"/>
        <v>0</v>
      </c>
      <c r="J290" s="13">
        <f t="shared" si="31"/>
        <v>1</v>
      </c>
      <c r="K290" s="13">
        <f t="shared" si="31"/>
        <v>5</v>
      </c>
      <c r="L290" s="13">
        <f t="shared" si="31"/>
        <v>43</v>
      </c>
      <c r="M290" s="13">
        <f t="shared" si="31"/>
        <v>784</v>
      </c>
      <c r="N290" s="13">
        <f t="shared" si="31"/>
        <v>2.5999999999999999E-3</v>
      </c>
      <c r="O290" s="13">
        <f t="shared" si="31"/>
        <v>2.0899999999999998E-2</v>
      </c>
      <c r="P290" s="13">
        <f t="shared" si="31"/>
        <v>3.2000000000000002E-3</v>
      </c>
      <c r="Q290" s="13">
        <f t="shared" si="31"/>
        <v>1</v>
      </c>
      <c r="R290" s="13">
        <f t="shared" si="31"/>
        <v>0</v>
      </c>
      <c r="S290" s="13">
        <f t="shared" si="31"/>
        <v>0</v>
      </c>
      <c r="T290" s="13">
        <f t="shared" si="31"/>
        <v>0</v>
      </c>
      <c r="U290" s="13">
        <f t="shared" si="31"/>
        <v>0</v>
      </c>
      <c r="V290" s="13">
        <f t="shared" si="31"/>
        <v>0</v>
      </c>
      <c r="W290" s="13">
        <f t="shared" si="31"/>
        <v>0</v>
      </c>
      <c r="X290" s="13">
        <f t="shared" si="31"/>
        <v>1</v>
      </c>
      <c r="Y290" s="13">
        <f t="shared" si="31"/>
        <v>3</v>
      </c>
      <c r="Z290" s="13">
        <f t="shared" si="31"/>
        <v>0</v>
      </c>
      <c r="AA290" s="13">
        <f t="shared" si="31"/>
        <v>0</v>
      </c>
      <c r="AB290" s="13">
        <f t="shared" si="31"/>
        <v>1E-3</v>
      </c>
      <c r="AC290" s="13">
        <f t="shared" si="31"/>
        <v>0</v>
      </c>
      <c r="AD290" s="13">
        <f t="shared" si="31"/>
        <v>0</v>
      </c>
      <c r="AE290" s="13">
        <f t="shared" si="31"/>
        <v>1</v>
      </c>
      <c r="AF290" s="13">
        <f t="shared" si="31"/>
        <v>2</v>
      </c>
      <c r="AG290" s="13">
        <f t="shared" si="31"/>
        <v>0</v>
      </c>
      <c r="AH290" s="13">
        <f t="shared" si="31"/>
        <v>0</v>
      </c>
      <c r="AI290" s="13">
        <f t="shared" si="31"/>
        <v>2.3999999999999998E-3</v>
      </c>
      <c r="AJ290" s="13">
        <f t="shared" si="31"/>
        <v>0</v>
      </c>
      <c r="AK290" s="13">
        <f t="shared" si="31"/>
        <v>0</v>
      </c>
      <c r="AL290" s="13">
        <f t="shared" si="31"/>
        <v>1</v>
      </c>
      <c r="AM290" s="13">
        <f t="shared" si="31"/>
        <v>14</v>
      </c>
      <c r="AN290" s="13">
        <f t="shared" si="31"/>
        <v>20</v>
      </c>
      <c r="AO290" s="13">
        <f t="shared" si="31"/>
        <v>1193</v>
      </c>
      <c r="AP290" s="13">
        <f t="shared" si="31"/>
        <v>7.9000000000000008E-3</v>
      </c>
      <c r="AQ290" s="13">
        <f t="shared" si="31"/>
        <v>1.2E-2</v>
      </c>
      <c r="AR290" s="13">
        <f t="shared" si="31"/>
        <v>8.3999999999999995E-3</v>
      </c>
      <c r="AS290" s="13">
        <f t="shared" si="31"/>
        <v>0</v>
      </c>
      <c r="AT290" s="13">
        <f t="shared" si="31"/>
        <v>0</v>
      </c>
      <c r="AU290" s="13">
        <f t="shared" si="31"/>
        <v>130.66666666666666</v>
      </c>
      <c r="AV290" s="13">
        <f t="shared" si="31"/>
        <v>3.5</v>
      </c>
      <c r="AW290" s="13">
        <f t="shared" si="31"/>
        <v>0</v>
      </c>
      <c r="AX290" s="13">
        <f t="shared" si="31"/>
        <v>0</v>
      </c>
      <c r="AY290" s="13">
        <f t="shared" si="31"/>
        <v>55.307692307692307</v>
      </c>
      <c r="AZ290" s="13">
        <f t="shared" si="31"/>
        <v>0</v>
      </c>
      <c r="BA290" s="13">
        <f t="shared" si="31"/>
        <v>105</v>
      </c>
      <c r="BB290" s="13">
        <f t="shared" si="31"/>
        <v>3679</v>
      </c>
      <c r="BC290" s="13" t="e">
        <f t="shared" ca="1" si="31"/>
        <v>#NAME?</v>
      </c>
      <c r="BD290" s="13">
        <f t="shared" si="31"/>
        <v>0</v>
      </c>
      <c r="BE290" s="13" t="e">
        <f t="shared" ca="1" si="31"/>
        <v>#NAME?</v>
      </c>
      <c r="BF290" s="13" t="e">
        <f t="shared" ca="1" si="31"/>
        <v>#NAME?</v>
      </c>
      <c r="BG290" s="13">
        <f t="shared" si="31"/>
        <v>5.4704595185995622E-4</v>
      </c>
      <c r="BH290" s="13">
        <f t="shared" si="31"/>
        <v>2</v>
      </c>
      <c r="BI290" s="13">
        <f t="shared" si="31"/>
        <v>4</v>
      </c>
      <c r="BJ290" s="13">
        <f t="shared" si="31"/>
        <v>3.5398230088495575E-2</v>
      </c>
      <c r="BK290" s="13">
        <f t="shared" si="31"/>
        <v>1.1428571428571429E-2</v>
      </c>
    </row>
    <row r="291" spans="1:63" ht="15" customHeight="1" x14ac:dyDescent="0.25">
      <c r="B291" s="12" t="s">
        <v>1794</v>
      </c>
      <c r="C291" s="13">
        <f t="shared" ref="C291:BK291" si="32">MAX(C2:C287)</f>
        <v>209</v>
      </c>
      <c r="D291" s="13">
        <f t="shared" si="32"/>
        <v>604</v>
      </c>
      <c r="E291" s="13">
        <f t="shared" si="32"/>
        <v>2332</v>
      </c>
      <c r="F291" s="13">
        <f t="shared" si="32"/>
        <v>143163</v>
      </c>
      <c r="G291" s="13">
        <f t="shared" si="32"/>
        <v>0.2707</v>
      </c>
      <c r="H291" s="13">
        <f t="shared" si="32"/>
        <v>0.87029999999999996</v>
      </c>
      <c r="I291" s="13">
        <f t="shared" si="32"/>
        <v>0.73029999999999995</v>
      </c>
      <c r="J291" s="13">
        <f t="shared" si="32"/>
        <v>19</v>
      </c>
      <c r="K291" s="13">
        <f t="shared" si="32"/>
        <v>130</v>
      </c>
      <c r="L291" s="13">
        <f t="shared" si="32"/>
        <v>1397</v>
      </c>
      <c r="M291" s="13">
        <f t="shared" si="32"/>
        <v>85322</v>
      </c>
      <c r="N291" s="13">
        <f t="shared" si="32"/>
        <v>0.15790000000000001</v>
      </c>
      <c r="O291" s="13">
        <f t="shared" si="32"/>
        <v>0.66839999999999999</v>
      </c>
      <c r="P291" s="13">
        <f t="shared" si="32"/>
        <v>0.49009999999999998</v>
      </c>
      <c r="Q291" s="13">
        <f t="shared" si="32"/>
        <v>934</v>
      </c>
      <c r="R291" s="13">
        <f t="shared" si="32"/>
        <v>4654</v>
      </c>
      <c r="S291" s="13">
        <f t="shared" si="32"/>
        <v>11595</v>
      </c>
      <c r="T291" s="13">
        <f t="shared" si="32"/>
        <v>2130259</v>
      </c>
      <c r="U291" s="13">
        <f t="shared" si="32"/>
        <v>0.76470000000000005</v>
      </c>
      <c r="V291" s="13">
        <f t="shared" si="32"/>
        <v>0.9829</v>
      </c>
      <c r="W291" s="13">
        <f t="shared" si="32"/>
        <v>0.99270000000000003</v>
      </c>
      <c r="X291" s="13">
        <f t="shared" si="32"/>
        <v>26</v>
      </c>
      <c r="Y291" s="13">
        <f t="shared" si="32"/>
        <v>282</v>
      </c>
      <c r="Z291" s="13">
        <f t="shared" si="32"/>
        <v>633</v>
      </c>
      <c r="AA291" s="13">
        <f t="shared" si="32"/>
        <v>38616</v>
      </c>
      <c r="AB291" s="13">
        <f t="shared" si="32"/>
        <v>0.76890000000000003</v>
      </c>
      <c r="AC291" s="13">
        <f t="shared" si="32"/>
        <v>0.876</v>
      </c>
      <c r="AD291" s="13">
        <f t="shared" si="32"/>
        <v>0.72199999999999998</v>
      </c>
      <c r="AE291" s="13">
        <f t="shared" si="32"/>
        <v>41</v>
      </c>
      <c r="AF291" s="13">
        <f t="shared" si="32"/>
        <v>176</v>
      </c>
      <c r="AG291" s="13">
        <f t="shared" si="32"/>
        <v>1003</v>
      </c>
      <c r="AH291" s="13">
        <f t="shared" si="32"/>
        <v>49784</v>
      </c>
      <c r="AI291" s="13">
        <f t="shared" si="32"/>
        <v>0.32569999999999999</v>
      </c>
      <c r="AJ291" s="13">
        <f t="shared" si="32"/>
        <v>0.69440000000000002</v>
      </c>
      <c r="AK291" s="13">
        <f t="shared" si="32"/>
        <v>0.56120000000000003</v>
      </c>
      <c r="AL291" s="13">
        <f t="shared" si="32"/>
        <v>7</v>
      </c>
      <c r="AM291" s="13">
        <f t="shared" si="32"/>
        <v>135</v>
      </c>
      <c r="AN291" s="13">
        <f t="shared" si="32"/>
        <v>1697</v>
      </c>
      <c r="AO291" s="13">
        <f t="shared" si="32"/>
        <v>117582</v>
      </c>
      <c r="AP291" s="13">
        <f t="shared" si="32"/>
        <v>0.31950000000000001</v>
      </c>
      <c r="AQ291" s="13">
        <f t="shared" si="32"/>
        <v>0.89190000000000003</v>
      </c>
      <c r="AR291" s="13">
        <f t="shared" si="32"/>
        <v>0.73709999999999998</v>
      </c>
      <c r="AS291" s="13">
        <f t="shared" si="32"/>
        <v>0</v>
      </c>
      <c r="AT291" s="13">
        <f t="shared" si="32"/>
        <v>1861.75</v>
      </c>
      <c r="AU291" s="13">
        <f t="shared" si="32"/>
        <v>2471.3000000000002</v>
      </c>
      <c r="AV291" s="13">
        <f t="shared" si="32"/>
        <v>7474.5929824561399</v>
      </c>
      <c r="AW291" s="13">
        <f t="shared" si="32"/>
        <v>683.94444444444446</v>
      </c>
      <c r="AX291" s="13">
        <f t="shared" si="32"/>
        <v>1082.4545454545455</v>
      </c>
      <c r="AY291" s="13">
        <f t="shared" si="32"/>
        <v>1276.5454545454545</v>
      </c>
      <c r="AZ291" s="13">
        <f t="shared" si="32"/>
        <v>0</v>
      </c>
      <c r="BA291" s="13">
        <f t="shared" si="32"/>
        <v>14267</v>
      </c>
      <c r="BB291" s="13">
        <f t="shared" si="32"/>
        <v>1062453</v>
      </c>
      <c r="BC291" s="13" t="e">
        <f t="shared" ca="1" si="32"/>
        <v>#NAME?</v>
      </c>
      <c r="BD291" s="13">
        <f t="shared" si="32"/>
        <v>0</v>
      </c>
      <c r="BE291" s="13" t="e">
        <f t="shared" ca="1" si="32"/>
        <v>#NAME?</v>
      </c>
      <c r="BF291" s="13" t="e">
        <f t="shared" ca="1" si="32"/>
        <v>#NAME?</v>
      </c>
      <c r="BG291" s="13">
        <f t="shared" si="32"/>
        <v>96.881585481468107</v>
      </c>
      <c r="BH291" s="13">
        <f t="shared" si="32"/>
        <v>4976</v>
      </c>
      <c r="BI291" s="13">
        <f t="shared" si="32"/>
        <v>4330163</v>
      </c>
      <c r="BJ291" s="13">
        <f t="shared" si="32"/>
        <v>2591.8164251207731</v>
      </c>
      <c r="BK291" s="13">
        <f t="shared" si="32"/>
        <v>0.85606060606060608</v>
      </c>
    </row>
    <row r="292" spans="1:63" ht="15" customHeight="1" x14ac:dyDescent="0.25">
      <c r="B292" s="12" t="s">
        <v>1795</v>
      </c>
      <c r="C292" s="13">
        <f t="shared" ref="C292:BK292" si="33">QUARTILE(C2:C287,1)</f>
        <v>2</v>
      </c>
      <c r="D292" s="13">
        <f t="shared" si="33"/>
        <v>9.5</v>
      </c>
      <c r="E292" s="13">
        <f t="shared" si="33"/>
        <v>9.5</v>
      </c>
      <c r="F292" s="13">
        <f t="shared" si="33"/>
        <v>183</v>
      </c>
      <c r="G292" s="13">
        <f t="shared" si="33"/>
        <v>2.3699999999999999E-2</v>
      </c>
      <c r="H292" s="13">
        <f t="shared" si="33"/>
        <v>8.1449999999999995E-2</v>
      </c>
      <c r="I292" s="13">
        <f t="shared" si="33"/>
        <v>1.175E-2</v>
      </c>
      <c r="J292" s="13">
        <f t="shared" si="33"/>
        <v>1</v>
      </c>
      <c r="K292" s="13">
        <f t="shared" si="33"/>
        <v>10</v>
      </c>
      <c r="L292" s="13">
        <f t="shared" si="33"/>
        <v>83</v>
      </c>
      <c r="M292" s="13">
        <f t="shared" si="33"/>
        <v>2782</v>
      </c>
      <c r="N292" s="13">
        <f t="shared" si="33"/>
        <v>7.4999999999999997E-3</v>
      </c>
      <c r="O292" s="13">
        <f t="shared" si="33"/>
        <v>8.8800000000000004E-2</v>
      </c>
      <c r="P292" s="13">
        <f t="shared" si="33"/>
        <v>2.5499999999999998E-2</v>
      </c>
      <c r="Q292" s="13">
        <f t="shared" si="33"/>
        <v>8</v>
      </c>
      <c r="R292" s="13">
        <f t="shared" si="33"/>
        <v>33</v>
      </c>
      <c r="S292" s="13">
        <f t="shared" si="33"/>
        <v>72.5</v>
      </c>
      <c r="T292" s="13">
        <f t="shared" si="33"/>
        <v>4399.75</v>
      </c>
      <c r="U292" s="13">
        <f t="shared" si="33"/>
        <v>0.10679999999999999</v>
      </c>
      <c r="V292" s="13">
        <f t="shared" si="33"/>
        <v>0.599325</v>
      </c>
      <c r="W292" s="13">
        <f t="shared" si="33"/>
        <v>0.45072500000000004</v>
      </c>
      <c r="X292" s="13">
        <f t="shared" si="33"/>
        <v>1</v>
      </c>
      <c r="Y292" s="13">
        <f t="shared" si="33"/>
        <v>12.75</v>
      </c>
      <c r="Z292" s="13">
        <f t="shared" si="33"/>
        <v>7.75</v>
      </c>
      <c r="AA292" s="13">
        <f t="shared" si="33"/>
        <v>169.75</v>
      </c>
      <c r="AB292" s="13">
        <f t="shared" si="33"/>
        <v>1.7374999999999998E-2</v>
      </c>
      <c r="AC292" s="13">
        <f t="shared" si="33"/>
        <v>3.5625000000000004E-2</v>
      </c>
      <c r="AD292" s="13">
        <f t="shared" si="33"/>
        <v>3.6249999999999998E-3</v>
      </c>
      <c r="AE292" s="13">
        <f t="shared" si="33"/>
        <v>2</v>
      </c>
      <c r="AF292" s="13">
        <f t="shared" si="33"/>
        <v>7</v>
      </c>
      <c r="AG292" s="13">
        <f t="shared" si="33"/>
        <v>5</v>
      </c>
      <c r="AH292" s="13">
        <f t="shared" si="33"/>
        <v>60.75</v>
      </c>
      <c r="AI292" s="13">
        <f t="shared" si="33"/>
        <v>1.3925E-2</v>
      </c>
      <c r="AJ292" s="13">
        <f t="shared" si="33"/>
        <v>2.7424999999999998E-2</v>
      </c>
      <c r="AK292" s="13">
        <f t="shared" si="33"/>
        <v>3.0999999999999999E-3</v>
      </c>
      <c r="AL292" s="13">
        <f t="shared" si="33"/>
        <v>1</v>
      </c>
      <c r="AM292" s="13">
        <f t="shared" si="33"/>
        <v>24.5</v>
      </c>
      <c r="AN292" s="13">
        <f t="shared" si="33"/>
        <v>162.5</v>
      </c>
      <c r="AO292" s="13">
        <f t="shared" si="33"/>
        <v>9614.5</v>
      </c>
      <c r="AP292" s="13">
        <f t="shared" si="33"/>
        <v>4.0749999999999995E-2</v>
      </c>
      <c r="AQ292" s="13">
        <f t="shared" si="33"/>
        <v>0.31790000000000002</v>
      </c>
      <c r="AR292" s="13">
        <f t="shared" si="33"/>
        <v>0.1389</v>
      </c>
      <c r="AS292" s="13" t="e">
        <f t="shared" si="33"/>
        <v>#NUM!</v>
      </c>
      <c r="AT292" s="13">
        <f t="shared" si="33"/>
        <v>15.083461538461538</v>
      </c>
      <c r="AU292" s="13">
        <f t="shared" si="33"/>
        <v>228.4</v>
      </c>
      <c r="AV292" s="13">
        <f t="shared" si="33"/>
        <v>117.55555555555556</v>
      </c>
      <c r="AW292" s="13">
        <f t="shared" si="33"/>
        <v>7.4601244343891402</v>
      </c>
      <c r="AX292" s="13">
        <f t="shared" si="33"/>
        <v>8.2439024390243905</v>
      </c>
      <c r="AY292" s="13">
        <f t="shared" si="33"/>
        <v>230.83531914893615</v>
      </c>
      <c r="AZ292" s="13" t="e">
        <f t="shared" si="33"/>
        <v>#NUM!</v>
      </c>
      <c r="BA292" s="13">
        <f t="shared" si="33"/>
        <v>225</v>
      </c>
      <c r="BB292" s="13">
        <f t="shared" si="33"/>
        <v>15737.25</v>
      </c>
      <c r="BC292" s="13" t="e">
        <f t="shared" ca="1" si="33"/>
        <v>#NAME?</v>
      </c>
      <c r="BD292" s="13" t="e">
        <f t="shared" si="33"/>
        <v>#NUM!</v>
      </c>
      <c r="BE292" s="13" t="e">
        <f t="shared" ca="1" si="33"/>
        <v>#NAME?</v>
      </c>
      <c r="BF292" s="13" t="e">
        <f t="shared" ca="1" si="33"/>
        <v>#NAME?</v>
      </c>
      <c r="BG292" s="13">
        <f t="shared" si="33"/>
        <v>0.29153688272416473</v>
      </c>
      <c r="BH292" s="13">
        <f t="shared" si="33"/>
        <v>48</v>
      </c>
      <c r="BI292" s="13">
        <f t="shared" si="33"/>
        <v>6667</v>
      </c>
      <c r="BJ292" s="13">
        <f t="shared" si="33"/>
        <v>21.862595419847327</v>
      </c>
      <c r="BK292" s="13">
        <f t="shared" si="33"/>
        <v>0.16442001398492734</v>
      </c>
    </row>
    <row r="293" spans="1:63" ht="15" customHeight="1" x14ac:dyDescent="0.25">
      <c r="B293" s="12" t="s">
        <v>1796</v>
      </c>
      <c r="C293" s="13">
        <f t="shared" ref="C293:BK293" si="34">MEDIAN(C2:C287)</f>
        <v>5</v>
      </c>
      <c r="D293" s="13">
        <f t="shared" si="34"/>
        <v>23</v>
      </c>
      <c r="E293" s="13">
        <f t="shared" si="34"/>
        <v>39</v>
      </c>
      <c r="F293" s="13">
        <f t="shared" si="34"/>
        <v>1266</v>
      </c>
      <c r="G293" s="13">
        <f t="shared" si="34"/>
        <v>4.65E-2</v>
      </c>
      <c r="H293" s="13">
        <f t="shared" si="34"/>
        <v>0.15609999999999999</v>
      </c>
      <c r="I293" s="13">
        <f t="shared" si="34"/>
        <v>4.7899999999999998E-2</v>
      </c>
      <c r="J293" s="13">
        <f t="shared" si="34"/>
        <v>2</v>
      </c>
      <c r="K293" s="13">
        <f t="shared" si="34"/>
        <v>15</v>
      </c>
      <c r="L293" s="13">
        <f t="shared" si="34"/>
        <v>151</v>
      </c>
      <c r="M293" s="13">
        <f t="shared" si="34"/>
        <v>4926</v>
      </c>
      <c r="N293" s="13">
        <f t="shared" si="34"/>
        <v>2.41E-2</v>
      </c>
      <c r="O293" s="13">
        <f t="shared" si="34"/>
        <v>0.17929999999999999</v>
      </c>
      <c r="P293" s="13">
        <f t="shared" si="34"/>
        <v>9.3700000000000006E-2</v>
      </c>
      <c r="Q293" s="13">
        <f t="shared" si="34"/>
        <v>18</v>
      </c>
      <c r="R293" s="13">
        <f t="shared" si="34"/>
        <v>87</v>
      </c>
      <c r="S293" s="13">
        <f t="shared" si="34"/>
        <v>229</v>
      </c>
      <c r="T293" s="13">
        <f t="shared" si="34"/>
        <v>19195.5</v>
      </c>
      <c r="U293" s="13">
        <f t="shared" si="34"/>
        <v>0.19945000000000002</v>
      </c>
      <c r="V293" s="13">
        <f t="shared" si="34"/>
        <v>0.78469999999999995</v>
      </c>
      <c r="W293" s="13">
        <f t="shared" si="34"/>
        <v>0.6603</v>
      </c>
      <c r="X293" s="13">
        <f t="shared" si="34"/>
        <v>3</v>
      </c>
      <c r="Y293" s="13">
        <f t="shared" si="34"/>
        <v>24</v>
      </c>
      <c r="Z293" s="13">
        <f t="shared" si="34"/>
        <v>33.5</v>
      </c>
      <c r="AA293" s="13">
        <f t="shared" si="34"/>
        <v>922.5</v>
      </c>
      <c r="AB293" s="13">
        <f t="shared" si="34"/>
        <v>3.6949999999999997E-2</v>
      </c>
      <c r="AC293" s="13">
        <f t="shared" si="34"/>
        <v>0.13450000000000001</v>
      </c>
      <c r="AD293" s="13">
        <f t="shared" si="34"/>
        <v>2.8400000000000002E-2</v>
      </c>
      <c r="AE293" s="13">
        <f t="shared" si="34"/>
        <v>3.5</v>
      </c>
      <c r="AF293" s="13">
        <f t="shared" si="34"/>
        <v>15</v>
      </c>
      <c r="AG293" s="13">
        <f t="shared" si="34"/>
        <v>29.5</v>
      </c>
      <c r="AH293" s="13">
        <f t="shared" si="34"/>
        <v>962.5</v>
      </c>
      <c r="AI293" s="13">
        <f t="shared" si="34"/>
        <v>2.6499999999999999E-2</v>
      </c>
      <c r="AJ293" s="13">
        <f t="shared" si="34"/>
        <v>9.2700000000000005E-2</v>
      </c>
      <c r="AK293" s="13">
        <f t="shared" si="34"/>
        <v>3.04E-2</v>
      </c>
      <c r="AL293" s="13">
        <f t="shared" si="34"/>
        <v>1</v>
      </c>
      <c r="AM293" s="13">
        <f t="shared" si="34"/>
        <v>39</v>
      </c>
      <c r="AN293" s="13">
        <f t="shared" si="34"/>
        <v>356</v>
      </c>
      <c r="AO293" s="13">
        <f t="shared" si="34"/>
        <v>17914</v>
      </c>
      <c r="AP293" s="13">
        <f t="shared" si="34"/>
        <v>6.8400000000000002E-2</v>
      </c>
      <c r="AQ293" s="13">
        <f t="shared" si="34"/>
        <v>0.49070000000000003</v>
      </c>
      <c r="AR293" s="13">
        <f t="shared" si="34"/>
        <v>0.25219999999999998</v>
      </c>
      <c r="AS293" s="13" t="e">
        <f t="shared" si="34"/>
        <v>#NUM!</v>
      </c>
      <c r="AT293" s="13">
        <f t="shared" si="34"/>
        <v>60.747619047619047</v>
      </c>
      <c r="AU293" s="13">
        <f t="shared" si="34"/>
        <v>330.45454545454544</v>
      </c>
      <c r="AV293" s="13">
        <f t="shared" si="34"/>
        <v>179.38148148148147</v>
      </c>
      <c r="AW293" s="13">
        <f t="shared" si="34"/>
        <v>44.322580645161295</v>
      </c>
      <c r="AX293" s="13">
        <f t="shared" si="34"/>
        <v>56</v>
      </c>
      <c r="AY293" s="13">
        <f t="shared" si="34"/>
        <v>442.18181818181819</v>
      </c>
      <c r="AZ293" s="13" t="e">
        <f t="shared" si="34"/>
        <v>#NUM!</v>
      </c>
      <c r="BA293" s="13">
        <f t="shared" si="34"/>
        <v>415</v>
      </c>
      <c r="BB293" s="13">
        <f t="shared" si="34"/>
        <v>33735</v>
      </c>
      <c r="BC293" s="13" t="e">
        <f t="shared" ca="1" si="34"/>
        <v>#NAME?</v>
      </c>
      <c r="BD293" s="13" t="e">
        <f t="shared" si="34"/>
        <v>#NUM!</v>
      </c>
      <c r="BE293" s="13" t="e">
        <f t="shared" ca="1" si="34"/>
        <v>#NAME?</v>
      </c>
      <c r="BF293" s="13" t="e">
        <f t="shared" ca="1" si="34"/>
        <v>#NAME?</v>
      </c>
      <c r="BG293" s="13">
        <f t="shared" si="34"/>
        <v>0.81337596090948627</v>
      </c>
      <c r="BH293" s="13">
        <f t="shared" si="34"/>
        <v>113</v>
      </c>
      <c r="BI293" s="13">
        <f t="shared" si="34"/>
        <v>32400</v>
      </c>
      <c r="BJ293" s="13">
        <f t="shared" si="34"/>
        <v>58.881912442396313</v>
      </c>
      <c r="BK293" s="13">
        <f t="shared" si="34"/>
        <v>0.27173929387706003</v>
      </c>
    </row>
    <row r="294" spans="1:63" ht="15" customHeight="1" x14ac:dyDescent="0.25">
      <c r="B294" s="12" t="s">
        <v>1797</v>
      </c>
      <c r="C294" s="13">
        <f t="shared" ref="C294:BK294" si="35">QUARTILE(C2:C287,3)</f>
        <v>11</v>
      </c>
      <c r="D294" s="13">
        <f t="shared" si="35"/>
        <v>48.5</v>
      </c>
      <c r="E294" s="13">
        <f t="shared" si="35"/>
        <v>146</v>
      </c>
      <c r="F294" s="13">
        <f t="shared" si="35"/>
        <v>5247</v>
      </c>
      <c r="G294" s="13">
        <f t="shared" si="35"/>
        <v>9.2799999999999994E-2</v>
      </c>
      <c r="H294" s="13">
        <f t="shared" si="35"/>
        <v>0.26290000000000002</v>
      </c>
      <c r="I294" s="13">
        <f t="shared" si="35"/>
        <v>0.12454999999999999</v>
      </c>
      <c r="J294" s="13">
        <f t="shared" si="35"/>
        <v>5</v>
      </c>
      <c r="K294" s="13">
        <f t="shared" si="35"/>
        <v>27</v>
      </c>
      <c r="L294" s="13">
        <f t="shared" si="35"/>
        <v>325</v>
      </c>
      <c r="M294" s="13">
        <f t="shared" si="35"/>
        <v>16475</v>
      </c>
      <c r="N294" s="13">
        <f t="shared" si="35"/>
        <v>4.6600000000000003E-2</v>
      </c>
      <c r="O294" s="13">
        <f t="shared" si="35"/>
        <v>0.34160000000000001</v>
      </c>
      <c r="P294" s="13">
        <f t="shared" si="35"/>
        <v>0.1489</v>
      </c>
      <c r="Q294" s="13">
        <f t="shared" si="35"/>
        <v>43.25</v>
      </c>
      <c r="R294" s="13">
        <f t="shared" si="35"/>
        <v>213</v>
      </c>
      <c r="S294" s="13">
        <f t="shared" si="35"/>
        <v>612.25</v>
      </c>
      <c r="T294" s="13">
        <f t="shared" si="35"/>
        <v>57986.5</v>
      </c>
      <c r="U294" s="13">
        <f t="shared" si="35"/>
        <v>0.31679999999999997</v>
      </c>
      <c r="V294" s="13">
        <f t="shared" si="35"/>
        <v>0.88652500000000001</v>
      </c>
      <c r="W294" s="13">
        <f t="shared" si="35"/>
        <v>0.83037499999999997</v>
      </c>
      <c r="X294" s="13">
        <f t="shared" si="35"/>
        <v>6</v>
      </c>
      <c r="Y294" s="13">
        <f t="shared" si="35"/>
        <v>49.25</v>
      </c>
      <c r="Z294" s="13">
        <f t="shared" si="35"/>
        <v>112.75</v>
      </c>
      <c r="AA294" s="13">
        <f t="shared" si="35"/>
        <v>4564</v>
      </c>
      <c r="AB294" s="13">
        <f t="shared" si="35"/>
        <v>9.8099999999999993E-2</v>
      </c>
      <c r="AC294" s="13">
        <f t="shared" si="35"/>
        <v>0.29857499999999998</v>
      </c>
      <c r="AD294" s="13">
        <f t="shared" si="35"/>
        <v>0.11222499999999999</v>
      </c>
      <c r="AE294" s="13">
        <f t="shared" si="35"/>
        <v>8</v>
      </c>
      <c r="AF294" s="13">
        <f t="shared" si="35"/>
        <v>30.75</v>
      </c>
      <c r="AG294" s="13">
        <f t="shared" si="35"/>
        <v>97.25</v>
      </c>
      <c r="AH294" s="13">
        <f t="shared" si="35"/>
        <v>3295</v>
      </c>
      <c r="AI294" s="13">
        <f t="shared" si="35"/>
        <v>5.4425000000000001E-2</v>
      </c>
      <c r="AJ294" s="13">
        <f t="shared" si="35"/>
        <v>0.180975</v>
      </c>
      <c r="AK294" s="13">
        <f t="shared" si="35"/>
        <v>7.9774999999999999E-2</v>
      </c>
      <c r="AL294" s="13">
        <f t="shared" si="35"/>
        <v>2</v>
      </c>
      <c r="AM294" s="13">
        <f t="shared" si="35"/>
        <v>65</v>
      </c>
      <c r="AN294" s="13">
        <f t="shared" si="35"/>
        <v>532.5</v>
      </c>
      <c r="AO294" s="13">
        <f t="shared" si="35"/>
        <v>27887</v>
      </c>
      <c r="AP294" s="13">
        <f t="shared" si="35"/>
        <v>8.8499999999999995E-2</v>
      </c>
      <c r="AQ294" s="13">
        <f t="shared" si="35"/>
        <v>0.62185000000000001</v>
      </c>
      <c r="AR294" s="13">
        <f t="shared" si="35"/>
        <v>0.43085000000000001</v>
      </c>
      <c r="AS294" s="13" t="e">
        <f t="shared" si="35"/>
        <v>#NUM!</v>
      </c>
      <c r="AT294" s="13">
        <f t="shared" si="35"/>
        <v>154.40838557993732</v>
      </c>
      <c r="AU294" s="13">
        <f t="shared" si="35"/>
        <v>628.38095238095241</v>
      </c>
      <c r="AV294" s="13">
        <f t="shared" si="35"/>
        <v>297.36666666666667</v>
      </c>
      <c r="AW294" s="13">
        <f t="shared" si="35"/>
        <v>129.9909090909091</v>
      </c>
      <c r="AX294" s="13">
        <f t="shared" si="35"/>
        <v>162.52631578947367</v>
      </c>
      <c r="AY294" s="13">
        <f t="shared" si="35"/>
        <v>637.02788461538466</v>
      </c>
      <c r="AZ294" s="13" t="e">
        <f t="shared" si="35"/>
        <v>#NUM!</v>
      </c>
      <c r="BA294" s="13">
        <f t="shared" si="35"/>
        <v>785</v>
      </c>
      <c r="BB294" s="13">
        <f t="shared" si="35"/>
        <v>60999.5</v>
      </c>
      <c r="BC294" s="13" t="e">
        <f t="shared" ca="1" si="35"/>
        <v>#NAME?</v>
      </c>
      <c r="BD294" s="13" t="e">
        <f t="shared" si="35"/>
        <v>#NUM!</v>
      </c>
      <c r="BE294" s="13" t="e">
        <f t="shared" ca="1" si="35"/>
        <v>#NAME?</v>
      </c>
      <c r="BF294" s="13" t="e">
        <f t="shared" ca="1" si="35"/>
        <v>#NAME?</v>
      </c>
      <c r="BG294" s="13">
        <f t="shared" si="35"/>
        <v>1.7122844529969288</v>
      </c>
      <c r="BH294" s="13">
        <f t="shared" si="35"/>
        <v>256</v>
      </c>
      <c r="BI294" s="13">
        <f t="shared" si="35"/>
        <v>80331</v>
      </c>
      <c r="BJ294" s="13">
        <f t="shared" si="35"/>
        <v>130.50987432675043</v>
      </c>
      <c r="BK294" s="13">
        <f t="shared" si="35"/>
        <v>0.37370802712320128</v>
      </c>
    </row>
    <row r="295" spans="1:63" ht="15" customHeight="1" x14ac:dyDescent="0.25">
      <c r="B295" s="12" t="s">
        <v>1798</v>
      </c>
      <c r="C295" s="13">
        <f t="shared" ref="C295:BK295" si="36">C294-C292</f>
        <v>9</v>
      </c>
      <c r="D295" s="13">
        <f t="shared" si="36"/>
        <v>39</v>
      </c>
      <c r="E295" s="13">
        <f t="shared" si="36"/>
        <v>136.5</v>
      </c>
      <c r="F295" s="13">
        <f t="shared" si="36"/>
        <v>5064</v>
      </c>
      <c r="G295" s="13">
        <f t="shared" si="36"/>
        <v>6.9099999999999995E-2</v>
      </c>
      <c r="H295" s="13">
        <f t="shared" si="36"/>
        <v>0.18145000000000003</v>
      </c>
      <c r="I295" s="13">
        <f t="shared" si="36"/>
        <v>0.1128</v>
      </c>
      <c r="J295" s="13">
        <f t="shared" si="36"/>
        <v>4</v>
      </c>
      <c r="K295" s="13">
        <f t="shared" si="36"/>
        <v>17</v>
      </c>
      <c r="L295" s="13">
        <f t="shared" si="36"/>
        <v>242</v>
      </c>
      <c r="M295" s="13">
        <f t="shared" si="36"/>
        <v>13693</v>
      </c>
      <c r="N295" s="13">
        <f t="shared" si="36"/>
        <v>3.9100000000000003E-2</v>
      </c>
      <c r="O295" s="13">
        <f t="shared" si="36"/>
        <v>0.25280000000000002</v>
      </c>
      <c r="P295" s="13">
        <f t="shared" si="36"/>
        <v>0.12340000000000001</v>
      </c>
      <c r="Q295" s="13">
        <f t="shared" si="36"/>
        <v>35.25</v>
      </c>
      <c r="R295" s="13">
        <f t="shared" si="36"/>
        <v>180</v>
      </c>
      <c r="S295" s="13">
        <f t="shared" si="36"/>
        <v>539.75</v>
      </c>
      <c r="T295" s="13">
        <f t="shared" si="36"/>
        <v>53586.75</v>
      </c>
      <c r="U295" s="13">
        <f t="shared" si="36"/>
        <v>0.20999999999999996</v>
      </c>
      <c r="V295" s="13">
        <f t="shared" si="36"/>
        <v>0.28720000000000001</v>
      </c>
      <c r="W295" s="13">
        <f t="shared" si="36"/>
        <v>0.37964999999999993</v>
      </c>
      <c r="X295" s="13">
        <f t="shared" si="36"/>
        <v>5</v>
      </c>
      <c r="Y295" s="13">
        <f t="shared" si="36"/>
        <v>36.5</v>
      </c>
      <c r="Z295" s="13">
        <f t="shared" si="36"/>
        <v>105</v>
      </c>
      <c r="AA295" s="13">
        <f t="shared" si="36"/>
        <v>4394.25</v>
      </c>
      <c r="AB295" s="13">
        <f t="shared" si="36"/>
        <v>8.0724999999999991E-2</v>
      </c>
      <c r="AC295" s="13">
        <f t="shared" si="36"/>
        <v>0.26294999999999996</v>
      </c>
      <c r="AD295" s="13">
        <f t="shared" si="36"/>
        <v>0.10859999999999999</v>
      </c>
      <c r="AE295" s="13">
        <f t="shared" si="36"/>
        <v>6</v>
      </c>
      <c r="AF295" s="13">
        <f t="shared" si="36"/>
        <v>23.75</v>
      </c>
      <c r="AG295" s="13">
        <f t="shared" si="36"/>
        <v>92.25</v>
      </c>
      <c r="AH295" s="13">
        <f t="shared" si="36"/>
        <v>3234.25</v>
      </c>
      <c r="AI295" s="13">
        <f t="shared" si="36"/>
        <v>4.0500000000000001E-2</v>
      </c>
      <c r="AJ295" s="13">
        <f t="shared" si="36"/>
        <v>0.15354999999999999</v>
      </c>
      <c r="AK295" s="13">
        <f t="shared" si="36"/>
        <v>7.6674999999999993E-2</v>
      </c>
      <c r="AL295" s="13">
        <f t="shared" si="36"/>
        <v>1</v>
      </c>
      <c r="AM295" s="13">
        <f t="shared" si="36"/>
        <v>40.5</v>
      </c>
      <c r="AN295" s="13">
        <f t="shared" si="36"/>
        <v>370</v>
      </c>
      <c r="AO295" s="13">
        <f t="shared" si="36"/>
        <v>18272.5</v>
      </c>
      <c r="AP295" s="13">
        <f t="shared" si="36"/>
        <v>4.7750000000000001E-2</v>
      </c>
      <c r="AQ295" s="13">
        <f t="shared" si="36"/>
        <v>0.30395</v>
      </c>
      <c r="AR295" s="13">
        <f t="shared" si="36"/>
        <v>0.29195000000000004</v>
      </c>
      <c r="AS295" s="13" t="e">
        <f t="shared" si="36"/>
        <v>#NUM!</v>
      </c>
      <c r="AT295" s="13">
        <f t="shared" si="36"/>
        <v>139.32492404147578</v>
      </c>
      <c r="AU295" s="13">
        <f t="shared" si="36"/>
        <v>399.98095238095243</v>
      </c>
      <c r="AV295" s="13">
        <f t="shared" si="36"/>
        <v>179.81111111111113</v>
      </c>
      <c r="AW295" s="13">
        <f t="shared" si="36"/>
        <v>122.53078465651996</v>
      </c>
      <c r="AX295" s="13">
        <f t="shared" si="36"/>
        <v>154.28241335044927</v>
      </c>
      <c r="AY295" s="13">
        <f t="shared" si="36"/>
        <v>406.19256546644851</v>
      </c>
      <c r="AZ295" s="13" t="e">
        <f t="shared" si="36"/>
        <v>#NUM!</v>
      </c>
      <c r="BA295" s="13">
        <f t="shared" si="36"/>
        <v>560</v>
      </c>
      <c r="BB295" s="13">
        <f t="shared" si="36"/>
        <v>45262.25</v>
      </c>
      <c r="BC295" s="13" t="e">
        <f t="shared" ca="1" si="36"/>
        <v>#NAME?</v>
      </c>
      <c r="BD295" s="13" t="e">
        <f t="shared" si="36"/>
        <v>#NUM!</v>
      </c>
      <c r="BE295" s="13" t="e">
        <f t="shared" ca="1" si="36"/>
        <v>#NAME?</v>
      </c>
      <c r="BF295" s="13" t="e">
        <f t="shared" ca="1" si="36"/>
        <v>#NAME?</v>
      </c>
      <c r="BG295" s="13">
        <f t="shared" si="36"/>
        <v>1.4207475702727641</v>
      </c>
      <c r="BH295" s="13">
        <f t="shared" si="36"/>
        <v>208</v>
      </c>
      <c r="BI295" s="13">
        <f t="shared" si="36"/>
        <v>73664</v>
      </c>
      <c r="BJ295" s="13">
        <f t="shared" si="36"/>
        <v>108.64727890690311</v>
      </c>
      <c r="BK295" s="13">
        <f t="shared" si="36"/>
        <v>0.20928801313827394</v>
      </c>
    </row>
    <row r="296" spans="1:63" ht="15" customHeight="1" x14ac:dyDescent="0.25">
      <c r="B296" s="12" t="s">
        <v>1799</v>
      </c>
      <c r="C296" s="13">
        <f t="shared" ref="C296:BK296" si="37">STDEV(C2:C287)</f>
        <v>15.671139796748758</v>
      </c>
      <c r="D296" s="13">
        <f t="shared" si="37"/>
        <v>62.123519920241506</v>
      </c>
      <c r="E296" s="13">
        <f t="shared" si="37"/>
        <v>258.74992591951201</v>
      </c>
      <c r="F296" s="13">
        <f t="shared" si="37"/>
        <v>12618.892976044926</v>
      </c>
      <c r="G296" s="13">
        <f t="shared" si="37"/>
        <v>5.1514425116891319E-2</v>
      </c>
      <c r="H296" s="13">
        <f t="shared" si="37"/>
        <v>0.15809455628503227</v>
      </c>
      <c r="I296" s="13">
        <f t="shared" si="37"/>
        <v>0.11938635339983086</v>
      </c>
      <c r="J296" s="13">
        <f t="shared" si="37"/>
        <v>3.8512810527745294</v>
      </c>
      <c r="K296" s="13">
        <f t="shared" si="37"/>
        <v>20.435054119454193</v>
      </c>
      <c r="L296" s="13">
        <f t="shared" si="37"/>
        <v>308.86315493443408</v>
      </c>
      <c r="M296" s="13">
        <f t="shared" si="37"/>
        <v>14335.260992691836</v>
      </c>
      <c r="N296" s="13">
        <f t="shared" si="37"/>
        <v>3.9675296390657297E-2</v>
      </c>
      <c r="O296" s="13">
        <f t="shared" si="37"/>
        <v>0.15904904150992222</v>
      </c>
      <c r="P296" s="13">
        <f t="shared" si="37"/>
        <v>0.10552048350114959</v>
      </c>
      <c r="Q296" s="13">
        <f t="shared" si="37"/>
        <v>86.596067895311833</v>
      </c>
      <c r="R296" s="13">
        <f t="shared" si="37"/>
        <v>479.61560967593942</v>
      </c>
      <c r="S296" s="13">
        <f t="shared" si="37"/>
        <v>1173.5312991109122</v>
      </c>
      <c r="T296" s="13">
        <f t="shared" si="37"/>
        <v>239427.52267512796</v>
      </c>
      <c r="U296" s="13">
        <f t="shared" si="37"/>
        <v>0.14648570285362295</v>
      </c>
      <c r="V296" s="13">
        <f t="shared" si="37"/>
        <v>0.21769767716950048</v>
      </c>
      <c r="W296" s="13">
        <f t="shared" si="37"/>
        <v>0.2453260662088951</v>
      </c>
      <c r="X296" s="13">
        <f t="shared" si="37"/>
        <v>5.3122251540391217</v>
      </c>
      <c r="Y296" s="13">
        <f t="shared" si="37"/>
        <v>55.814646944506187</v>
      </c>
      <c r="Z296" s="13">
        <f t="shared" si="37"/>
        <v>147.94100714457514</v>
      </c>
      <c r="AA296" s="13">
        <f t="shared" si="37"/>
        <v>7106.3350358270354</v>
      </c>
      <c r="AB296" s="13">
        <f t="shared" si="37"/>
        <v>0.12475408049829606</v>
      </c>
      <c r="AC296" s="13">
        <f t="shared" si="37"/>
        <v>0.18558205579207751</v>
      </c>
      <c r="AD296" s="13">
        <f t="shared" si="37"/>
        <v>0.13614808965917516</v>
      </c>
      <c r="AE296" s="13">
        <f t="shared" si="37"/>
        <v>6.7317619874967178</v>
      </c>
      <c r="AF296" s="13">
        <f t="shared" si="37"/>
        <v>28.259502846305793</v>
      </c>
      <c r="AG296" s="13">
        <f t="shared" si="37"/>
        <v>143.43684949573068</v>
      </c>
      <c r="AH296" s="13">
        <f t="shared" si="37"/>
        <v>6270.2150727999724</v>
      </c>
      <c r="AI296" s="13">
        <f t="shared" si="37"/>
        <v>4.705661013000443E-2</v>
      </c>
      <c r="AJ296" s="13">
        <f t="shared" si="37"/>
        <v>0.12895399146914624</v>
      </c>
      <c r="AK296" s="13">
        <f t="shared" si="37"/>
        <v>9.1894419827460314E-2</v>
      </c>
      <c r="AL296" s="13">
        <f t="shared" si="37"/>
        <v>1.4715948484040919</v>
      </c>
      <c r="AM296" s="13">
        <f t="shared" si="37"/>
        <v>28.763813885632615</v>
      </c>
      <c r="AN296" s="13">
        <f t="shared" si="37"/>
        <v>446.95807217184239</v>
      </c>
      <c r="AO296" s="13">
        <f t="shared" si="37"/>
        <v>22677.141562583729</v>
      </c>
      <c r="AP296" s="13">
        <f t="shared" si="37"/>
        <v>8.0506919758690676E-2</v>
      </c>
      <c r="AQ296" s="13">
        <f t="shared" si="37"/>
        <v>0.235170183356192</v>
      </c>
      <c r="AR296" s="13">
        <f t="shared" si="37"/>
        <v>0.19402778750112221</v>
      </c>
      <c r="AS296" s="13" t="e">
        <f t="shared" si="37"/>
        <v>#DIV/0!</v>
      </c>
      <c r="AT296" s="13">
        <f t="shared" si="37"/>
        <v>173.86747233580414</v>
      </c>
      <c r="AU296" s="13">
        <f t="shared" si="37"/>
        <v>444.08414678956217</v>
      </c>
      <c r="AV296" s="13">
        <f t="shared" si="37"/>
        <v>675.59351975607206</v>
      </c>
      <c r="AW296" s="13">
        <f t="shared" si="37"/>
        <v>106.76206941507222</v>
      </c>
      <c r="AX296" s="13">
        <f t="shared" si="37"/>
        <v>157.33607146087039</v>
      </c>
      <c r="AY296" s="13">
        <f t="shared" si="37"/>
        <v>311.27323555365444</v>
      </c>
      <c r="AZ296" s="13" t="e">
        <f t="shared" si="37"/>
        <v>#DIV/0!</v>
      </c>
      <c r="BA296" s="13">
        <f t="shared" si="37"/>
        <v>1407.8815091601068</v>
      </c>
      <c r="BB296" s="13">
        <f t="shared" si="37"/>
        <v>95334.747724240049</v>
      </c>
      <c r="BC296" s="13" t="e">
        <f t="shared" ca="1" si="37"/>
        <v>#NAME?</v>
      </c>
      <c r="BD296" s="13" t="e">
        <f t="shared" si="37"/>
        <v>#DIV/0!</v>
      </c>
      <c r="BE296" s="13" t="e">
        <f t="shared" ca="1" si="37"/>
        <v>#NAME?</v>
      </c>
      <c r="BF296" s="13" t="e">
        <f t="shared" ca="1" si="37"/>
        <v>#NAME?</v>
      </c>
      <c r="BG296" s="13">
        <f t="shared" si="37"/>
        <v>6.7986224393895949</v>
      </c>
      <c r="BH296" s="13">
        <f t="shared" si="37"/>
        <v>506.99211843399331</v>
      </c>
      <c r="BI296" s="13">
        <f t="shared" si="37"/>
        <v>371606.74316105136</v>
      </c>
      <c r="BJ296" s="13">
        <f t="shared" si="37"/>
        <v>229.06117363110579</v>
      </c>
      <c r="BK296" s="13">
        <f t="shared" si="37"/>
        <v>0.15039961891455778</v>
      </c>
    </row>
    <row r="297" spans="1:63" ht="15.75" customHeight="1" x14ac:dyDescent="0.2"/>
    <row r="298" spans="1:63" ht="15" customHeight="1" x14ac:dyDescent="0.25">
      <c r="A298" s="19" t="s">
        <v>1828</v>
      </c>
      <c r="B298" s="13" t="s">
        <v>1804</v>
      </c>
      <c r="C298" s="19" t="s">
        <v>1805</v>
      </c>
      <c r="D298" s="19" t="s">
        <v>1806</v>
      </c>
      <c r="E298" s="19" t="s">
        <v>1807</v>
      </c>
      <c r="F298" s="19" t="s">
        <v>1783</v>
      </c>
      <c r="G298" s="19" t="s">
        <v>1808</v>
      </c>
      <c r="H298" s="20" t="s">
        <v>1801</v>
      </c>
      <c r="I298" s="19" t="s">
        <v>1829</v>
      </c>
      <c r="J298" s="13" t="s">
        <v>1804</v>
      </c>
      <c r="K298" s="19" t="s">
        <v>1805</v>
      </c>
      <c r="L298" s="19" t="s">
        <v>1806</v>
      </c>
      <c r="M298" s="19" t="s">
        <v>1807</v>
      </c>
      <c r="N298" s="19" t="s">
        <v>1783</v>
      </c>
      <c r="O298" s="19" t="s">
        <v>1808</v>
      </c>
      <c r="P298" s="18" t="s">
        <v>1830</v>
      </c>
      <c r="Q298" s="19" t="s">
        <v>1831</v>
      </c>
      <c r="R298" s="18"/>
      <c r="S298" s="18"/>
    </row>
    <row r="299" spans="1:63" ht="15" customHeight="1" x14ac:dyDescent="0.25">
      <c r="A299" s="13" t="s">
        <v>1792</v>
      </c>
      <c r="B299" s="13">
        <v>5274.8555133079844</v>
      </c>
      <c r="C299" s="13">
        <v>11465.66037735849</v>
      </c>
      <c r="D299" s="13">
        <v>81867.040441176476</v>
      </c>
      <c r="E299" s="13">
        <v>3994.4047619047619</v>
      </c>
      <c r="F299" s="13">
        <v>3193.5550458715597</v>
      </c>
      <c r="G299" s="13">
        <v>23029.870967741936</v>
      </c>
      <c r="H299" s="18">
        <v>118532.06315789474</v>
      </c>
      <c r="I299" s="13" t="s">
        <v>1810</v>
      </c>
      <c r="J299" s="10">
        <v>6.2486311787072223E-2</v>
      </c>
      <c r="K299" s="10">
        <v>3.7232075471698108E-2</v>
      </c>
      <c r="L299" s="10">
        <v>0.22269816176470583</v>
      </c>
      <c r="M299" s="10">
        <v>8.6815476190476193E-2</v>
      </c>
      <c r="N299" s="10">
        <v>4.3202293577981658E-2</v>
      </c>
      <c r="O299" s="10">
        <v>9.0070967741935487E-2</v>
      </c>
      <c r="P299" s="16">
        <v>0.28019668306834766</v>
      </c>
      <c r="Q299" s="13" t="s">
        <v>1792</v>
      </c>
      <c r="R299" s="18" t="e">
        <f ca="1">AVERAGE(BE2:BE287)</f>
        <v>#NAME?</v>
      </c>
      <c r="S299" s="18"/>
    </row>
    <row r="300" spans="1:63" ht="15" customHeight="1" x14ac:dyDescent="0.25">
      <c r="A300" s="13" t="s">
        <v>1793</v>
      </c>
      <c r="B300" s="13">
        <v>0</v>
      </c>
      <c r="C300" s="13">
        <v>784</v>
      </c>
      <c r="D300" s="13">
        <v>0</v>
      </c>
      <c r="E300" s="13">
        <v>0</v>
      </c>
      <c r="F300" s="13">
        <v>0</v>
      </c>
      <c r="G300" s="13">
        <v>1193</v>
      </c>
      <c r="H300" s="18">
        <v>4</v>
      </c>
      <c r="I300" s="13" t="s">
        <v>1793</v>
      </c>
      <c r="J300" s="10">
        <v>2.0999999999999999E-3</v>
      </c>
      <c r="K300" s="10">
        <v>2.5999999999999999E-3</v>
      </c>
      <c r="L300" s="10">
        <v>0</v>
      </c>
      <c r="M300" s="10">
        <v>1E-3</v>
      </c>
      <c r="N300" s="10">
        <v>2.3999999999999998E-3</v>
      </c>
      <c r="O300" s="10">
        <v>7.9000000000000008E-3</v>
      </c>
      <c r="P300" s="16">
        <v>1.1428571428571429E-2</v>
      </c>
      <c r="Q300" s="13" t="s">
        <v>1793</v>
      </c>
      <c r="R300" s="18" t="e">
        <f ca="1">MIN(BE2:BE287)</f>
        <v>#NAME?</v>
      </c>
      <c r="S300" s="18"/>
    </row>
    <row r="301" spans="1:63" ht="15" customHeight="1" x14ac:dyDescent="0.25">
      <c r="A301" s="13" t="s">
        <v>1794</v>
      </c>
      <c r="B301" s="13">
        <v>143163</v>
      </c>
      <c r="C301" s="13">
        <v>85322</v>
      </c>
      <c r="D301" s="13">
        <v>2130259</v>
      </c>
      <c r="E301" s="13">
        <v>38616</v>
      </c>
      <c r="F301" s="13">
        <v>49784</v>
      </c>
      <c r="G301" s="13">
        <v>117582</v>
      </c>
      <c r="H301" s="18">
        <v>4330163</v>
      </c>
      <c r="I301" s="13" t="s">
        <v>1794</v>
      </c>
      <c r="J301" s="10">
        <v>0.2707</v>
      </c>
      <c r="K301" s="10">
        <v>0.15790000000000001</v>
      </c>
      <c r="L301" s="10">
        <v>0.76470000000000005</v>
      </c>
      <c r="M301" s="10">
        <v>0.76890000000000003</v>
      </c>
      <c r="N301" s="10">
        <v>0.32569999999999999</v>
      </c>
      <c r="O301" s="10">
        <v>0.31950000000000001</v>
      </c>
      <c r="P301" s="16">
        <v>0.85606060606060608</v>
      </c>
      <c r="Q301" s="13" t="s">
        <v>1794</v>
      </c>
      <c r="R301" s="18" t="e">
        <f ca="1">MAX(BE2:BE287)</f>
        <v>#NAME?</v>
      </c>
      <c r="S301" s="18"/>
    </row>
    <row r="302" spans="1:63" ht="15" customHeight="1" x14ac:dyDescent="0.25">
      <c r="A302" s="13" t="s">
        <v>1795</v>
      </c>
      <c r="B302" s="13">
        <v>183</v>
      </c>
      <c r="C302" s="13">
        <v>2782</v>
      </c>
      <c r="D302" s="13">
        <v>4399.75</v>
      </c>
      <c r="E302" s="13">
        <v>169.75</v>
      </c>
      <c r="F302" s="13">
        <v>60.75</v>
      </c>
      <c r="G302" s="13">
        <v>9614.5</v>
      </c>
      <c r="H302" s="18">
        <v>6667</v>
      </c>
      <c r="I302" s="13" t="s">
        <v>1795</v>
      </c>
      <c r="J302" s="10">
        <v>2.3699999999999999E-2</v>
      </c>
      <c r="K302" s="10">
        <v>7.4999999999999997E-3</v>
      </c>
      <c r="L302" s="10">
        <v>0.10679999999999999</v>
      </c>
      <c r="M302" s="10">
        <v>1.7374999999999998E-2</v>
      </c>
      <c r="N302" s="10">
        <v>1.3925E-2</v>
      </c>
      <c r="O302" s="10">
        <v>4.0749999999999995E-2</v>
      </c>
      <c r="P302" s="16">
        <v>0.16442001398492734</v>
      </c>
      <c r="Q302" s="13" t="s">
        <v>1795</v>
      </c>
      <c r="R302" s="18" t="e">
        <f ca="1">QUARTILE(BE2:BE287,1)</f>
        <v>#NAME?</v>
      </c>
      <c r="S302" s="18"/>
    </row>
    <row r="303" spans="1:63" ht="15" customHeight="1" x14ac:dyDescent="0.25">
      <c r="A303" s="13" t="s">
        <v>1796</v>
      </c>
      <c r="B303" s="13">
        <v>1266</v>
      </c>
      <c r="C303" s="13">
        <v>4926</v>
      </c>
      <c r="D303" s="13">
        <v>19195.5</v>
      </c>
      <c r="E303" s="13">
        <v>922.5</v>
      </c>
      <c r="F303" s="13">
        <v>962.5</v>
      </c>
      <c r="G303" s="13">
        <v>17914</v>
      </c>
      <c r="H303" s="18">
        <v>32400</v>
      </c>
      <c r="I303" s="13" t="s">
        <v>1796</v>
      </c>
      <c r="J303" s="10">
        <v>4.65E-2</v>
      </c>
      <c r="K303" s="10">
        <v>2.41E-2</v>
      </c>
      <c r="L303" s="10">
        <v>0.19945000000000002</v>
      </c>
      <c r="M303" s="10">
        <v>3.6949999999999997E-2</v>
      </c>
      <c r="N303" s="10">
        <v>2.6499999999999999E-2</v>
      </c>
      <c r="O303" s="10">
        <v>6.8400000000000002E-2</v>
      </c>
      <c r="P303" s="16">
        <v>0.27173929387706003</v>
      </c>
      <c r="Q303" s="13" t="s">
        <v>1796</v>
      </c>
      <c r="R303" s="18" t="e">
        <f ca="1">MEDIAN(BE2:BE287)</f>
        <v>#NAME?</v>
      </c>
      <c r="S303" s="18"/>
    </row>
    <row r="304" spans="1:63" ht="15" customHeight="1" x14ac:dyDescent="0.25">
      <c r="A304" s="13" t="s">
        <v>1797</v>
      </c>
      <c r="B304" s="13">
        <v>5247</v>
      </c>
      <c r="C304" s="13">
        <v>16475</v>
      </c>
      <c r="D304" s="13">
        <v>57986.5</v>
      </c>
      <c r="E304" s="13">
        <v>4564</v>
      </c>
      <c r="F304" s="13">
        <v>3295</v>
      </c>
      <c r="G304" s="13">
        <v>27887</v>
      </c>
      <c r="H304" s="18">
        <v>80331</v>
      </c>
      <c r="I304" s="13" t="s">
        <v>1797</v>
      </c>
      <c r="J304" s="10">
        <v>9.2799999999999994E-2</v>
      </c>
      <c r="K304" s="10">
        <v>4.6600000000000003E-2</v>
      </c>
      <c r="L304" s="10">
        <v>0.31679999999999997</v>
      </c>
      <c r="M304" s="10">
        <v>9.8099999999999993E-2</v>
      </c>
      <c r="N304" s="10">
        <v>5.4425000000000001E-2</v>
      </c>
      <c r="O304" s="10">
        <v>8.8499999999999995E-2</v>
      </c>
      <c r="P304" s="16">
        <v>0.37370802712320128</v>
      </c>
      <c r="Q304" s="13" t="s">
        <v>1797</v>
      </c>
      <c r="R304" s="18" t="e">
        <f ca="1">QUARTILE(BE2:BE287,3)</f>
        <v>#NAME?</v>
      </c>
      <c r="S304" s="18"/>
    </row>
    <row r="305" spans="1:19" ht="15" customHeight="1" x14ac:dyDescent="0.25">
      <c r="A305" s="13" t="s">
        <v>1798</v>
      </c>
      <c r="B305" s="13">
        <v>5064</v>
      </c>
      <c r="C305" s="13">
        <v>13693</v>
      </c>
      <c r="D305" s="13">
        <v>53586.75</v>
      </c>
      <c r="E305" s="13">
        <v>4394.25</v>
      </c>
      <c r="F305" s="13">
        <v>3234.25</v>
      </c>
      <c r="G305" s="13">
        <v>18272.5</v>
      </c>
      <c r="H305" s="18">
        <v>73664</v>
      </c>
      <c r="I305" s="13" t="s">
        <v>1798</v>
      </c>
      <c r="J305" s="10">
        <v>6.9099999999999995E-2</v>
      </c>
      <c r="K305" s="10">
        <v>3.9100000000000003E-2</v>
      </c>
      <c r="L305" s="10">
        <v>0.20999999999999996</v>
      </c>
      <c r="M305" s="10">
        <v>8.0724999999999991E-2</v>
      </c>
      <c r="N305" s="10">
        <v>4.0500000000000001E-2</v>
      </c>
      <c r="O305" s="10">
        <v>4.7750000000000001E-2</v>
      </c>
      <c r="P305" s="16">
        <v>0.20928801313827394</v>
      </c>
      <c r="Q305" s="13" t="s">
        <v>1798</v>
      </c>
      <c r="R305" s="18" t="e">
        <f ca="1">R304-R302</f>
        <v>#NAME?</v>
      </c>
      <c r="S305" s="18"/>
    </row>
    <row r="306" spans="1:19" ht="15" customHeight="1" x14ac:dyDescent="0.25">
      <c r="A306" s="13" t="s">
        <v>1799</v>
      </c>
      <c r="B306" s="13">
        <v>12618.892976044926</v>
      </c>
      <c r="C306" s="13">
        <v>14335.260992691836</v>
      </c>
      <c r="D306" s="13">
        <v>239427.52267512796</v>
      </c>
      <c r="E306" s="13">
        <v>7106.3350358270354</v>
      </c>
      <c r="F306" s="13">
        <v>6270.2150727999724</v>
      </c>
      <c r="G306" s="13">
        <v>22677.141562583729</v>
      </c>
      <c r="H306" s="18">
        <v>371606.74316105153</v>
      </c>
      <c r="I306" s="13" t="s">
        <v>1799</v>
      </c>
      <c r="J306" s="10">
        <v>5.1514425116891319E-2</v>
      </c>
      <c r="K306" s="10">
        <v>3.9675296390657297E-2</v>
      </c>
      <c r="L306" s="10">
        <v>0.14648570285362295</v>
      </c>
      <c r="M306" s="10">
        <v>0.12475408049829606</v>
      </c>
      <c r="N306" s="10">
        <v>4.705661013000443E-2</v>
      </c>
      <c r="O306" s="10">
        <v>8.0506919758690676E-2</v>
      </c>
      <c r="P306" s="16">
        <v>0.15039961891455789</v>
      </c>
      <c r="Q306" s="13" t="s">
        <v>1799</v>
      </c>
      <c r="R306" s="18" t="e">
        <f ca="1">STDEV(BE2:BE287)</f>
        <v>#NAME?</v>
      </c>
      <c r="S306" s="18"/>
    </row>
    <row r="307" spans="1:19" ht="15" customHeight="1" x14ac:dyDescent="0.25">
      <c r="H307" s="18"/>
      <c r="I307" s="13" t="s">
        <v>1832</v>
      </c>
      <c r="J307" s="13" t="s">
        <v>1804</v>
      </c>
      <c r="K307" s="19" t="s">
        <v>1805</v>
      </c>
      <c r="L307" s="19" t="s">
        <v>1806</v>
      </c>
      <c r="M307" s="19" t="s">
        <v>1807</v>
      </c>
      <c r="N307" s="19" t="s">
        <v>1783</v>
      </c>
      <c r="O307" s="19" t="s">
        <v>1808</v>
      </c>
      <c r="P307" s="18"/>
      <c r="Q307" s="13" t="s">
        <v>1833</v>
      </c>
      <c r="R307" s="18"/>
      <c r="S307" s="18"/>
    </row>
    <row r="308" spans="1:19" ht="15" customHeight="1" x14ac:dyDescent="0.25">
      <c r="A308" s="13" t="s">
        <v>1802</v>
      </c>
      <c r="B308" s="13" t="s">
        <v>1804</v>
      </c>
      <c r="C308" s="19" t="s">
        <v>1805</v>
      </c>
      <c r="D308" s="19" t="s">
        <v>1806</v>
      </c>
      <c r="E308" s="19" t="s">
        <v>1807</v>
      </c>
      <c r="F308" s="19" t="s">
        <v>1783</v>
      </c>
      <c r="G308" s="19" t="s">
        <v>1808</v>
      </c>
      <c r="H308" s="18"/>
      <c r="I308" s="13" t="s">
        <v>1792</v>
      </c>
      <c r="J308" s="18">
        <f t="shared" ref="J308:O308" si="38">AVERAGE(AT2:AT287)</f>
        <v>116.61783358265153</v>
      </c>
      <c r="K308" s="18">
        <f t="shared" si="38"/>
        <v>505.84056733195666</v>
      </c>
      <c r="L308" s="18">
        <f t="shared" si="38"/>
        <v>340.32295204307536</v>
      </c>
      <c r="M308" s="18">
        <f t="shared" si="38"/>
        <v>82.243507314584861</v>
      </c>
      <c r="N308" s="18">
        <f t="shared" si="38"/>
        <v>117.68093470280481</v>
      </c>
      <c r="O308" s="18">
        <f t="shared" si="38"/>
        <v>476.36454542766603</v>
      </c>
      <c r="P308" s="18"/>
      <c r="Q308" s="13" t="s">
        <v>1792</v>
      </c>
      <c r="R308" s="18" t="e">
        <f ca="1">AVERAGE(BF2:BF287)</f>
        <v>#NAME?</v>
      </c>
      <c r="S308" s="18"/>
    </row>
    <row r="309" spans="1:19" ht="15" customHeight="1" x14ac:dyDescent="0.25">
      <c r="A309" s="13" t="s">
        <v>1792</v>
      </c>
      <c r="B309" s="10">
        <v>9.2787832699619793E-2</v>
      </c>
      <c r="C309" s="10">
        <v>0.1071603773584906</v>
      </c>
      <c r="D309" s="10">
        <v>0.62123125000000012</v>
      </c>
      <c r="E309" s="10">
        <v>8.672380952380955E-2</v>
      </c>
      <c r="F309" s="10">
        <v>6.0883944954128411E-2</v>
      </c>
      <c r="G309" s="10">
        <v>0.28240322580645161</v>
      </c>
      <c r="H309" s="18"/>
      <c r="I309" s="13" t="s">
        <v>1793</v>
      </c>
      <c r="J309" s="18">
        <f t="shared" ref="J309:O309" si="39">MIN(AT2:AT287)</f>
        <v>0</v>
      </c>
      <c r="K309" s="18">
        <f t="shared" si="39"/>
        <v>130.66666666666666</v>
      </c>
      <c r="L309" s="18">
        <f t="shared" si="39"/>
        <v>3.5</v>
      </c>
      <c r="M309" s="18">
        <f t="shared" si="39"/>
        <v>0</v>
      </c>
      <c r="N309" s="18">
        <f t="shared" si="39"/>
        <v>0</v>
      </c>
      <c r="O309" s="18">
        <f t="shared" si="39"/>
        <v>55.307692307692307</v>
      </c>
      <c r="P309" s="18"/>
      <c r="Q309" s="13" t="s">
        <v>1793</v>
      </c>
      <c r="R309" s="18" t="e">
        <f ca="1">MIN(BF2:BF287)</f>
        <v>#NAME?</v>
      </c>
      <c r="S309" s="18"/>
    </row>
    <row r="310" spans="1:19" ht="15" customHeight="1" x14ac:dyDescent="0.25">
      <c r="A310" s="13" t="s">
        <v>1793</v>
      </c>
      <c r="B310" s="10">
        <v>0</v>
      </c>
      <c r="C310" s="10">
        <v>3.2000000000000002E-3</v>
      </c>
      <c r="D310" s="10">
        <v>0</v>
      </c>
      <c r="E310" s="10">
        <v>0</v>
      </c>
      <c r="F310" s="10">
        <v>0</v>
      </c>
      <c r="G310" s="10">
        <v>8.3999999999999995E-3</v>
      </c>
      <c r="H310" s="18"/>
      <c r="I310" s="13" t="s">
        <v>1794</v>
      </c>
      <c r="J310" s="18">
        <f t="shared" ref="J310:O310" si="40">MAX(AT2:AT287)</f>
        <v>1861.75</v>
      </c>
      <c r="K310" s="18">
        <f t="shared" si="40"/>
        <v>2471.3000000000002</v>
      </c>
      <c r="L310" s="18">
        <f t="shared" si="40"/>
        <v>7474.5929824561399</v>
      </c>
      <c r="M310" s="18">
        <f t="shared" si="40"/>
        <v>683.94444444444446</v>
      </c>
      <c r="N310" s="18">
        <f t="shared" si="40"/>
        <v>1082.4545454545455</v>
      </c>
      <c r="O310" s="18">
        <f t="shared" si="40"/>
        <v>1276.5454545454545</v>
      </c>
      <c r="P310" s="18"/>
      <c r="Q310" s="13" t="s">
        <v>1794</v>
      </c>
      <c r="R310" s="18" t="e">
        <f ca="1">MAX(BF2:BF2870)</f>
        <v>#NAME?</v>
      </c>
      <c r="S310" s="18"/>
    </row>
    <row r="311" spans="1:19" ht="15" customHeight="1" x14ac:dyDescent="0.25">
      <c r="A311" s="13" t="s">
        <v>1794</v>
      </c>
      <c r="B311" s="10">
        <v>0.73029999999999995</v>
      </c>
      <c r="C311" s="10">
        <v>0.49009999999999998</v>
      </c>
      <c r="D311" s="10">
        <v>0.99270000000000003</v>
      </c>
      <c r="E311" s="10">
        <v>0.72199999999999998</v>
      </c>
      <c r="F311" s="10">
        <v>0.56120000000000003</v>
      </c>
      <c r="G311" s="10">
        <v>0.73709999999999998</v>
      </c>
      <c r="H311" s="18"/>
      <c r="I311" s="13" t="s">
        <v>1795</v>
      </c>
      <c r="J311" s="18">
        <f t="shared" ref="J311:O311" si="41">QUARTILE(AT2:AT287,1)</f>
        <v>15.083461538461538</v>
      </c>
      <c r="K311" s="18">
        <f t="shared" si="41"/>
        <v>228.4</v>
      </c>
      <c r="L311" s="18">
        <f t="shared" si="41"/>
        <v>117.55555555555556</v>
      </c>
      <c r="M311" s="18">
        <f t="shared" si="41"/>
        <v>7.4601244343891402</v>
      </c>
      <c r="N311" s="18">
        <f t="shared" si="41"/>
        <v>8.2439024390243905</v>
      </c>
      <c r="O311" s="18">
        <f t="shared" si="41"/>
        <v>230.83531914893615</v>
      </c>
      <c r="P311" s="18"/>
      <c r="Q311" s="13" t="s">
        <v>1795</v>
      </c>
      <c r="R311" s="18" t="e">
        <f ca="1">QUARTILE(BF2:BF287,1)</f>
        <v>#NAME?</v>
      </c>
      <c r="S311" s="18"/>
    </row>
    <row r="312" spans="1:19" ht="15" customHeight="1" x14ac:dyDescent="0.25">
      <c r="A312" s="13" t="s">
        <v>1795</v>
      </c>
      <c r="B312" s="10">
        <v>1.175E-2</v>
      </c>
      <c r="C312" s="10">
        <v>2.5499999999999998E-2</v>
      </c>
      <c r="D312" s="10">
        <v>0.45072500000000004</v>
      </c>
      <c r="E312" s="10">
        <v>3.6249999999999998E-3</v>
      </c>
      <c r="F312" s="10">
        <v>3.0999999999999999E-3</v>
      </c>
      <c r="G312" s="10">
        <v>0.1389</v>
      </c>
      <c r="H312" s="18"/>
      <c r="I312" s="13" t="s">
        <v>1796</v>
      </c>
      <c r="J312" s="18">
        <f t="shared" ref="J312:O312" si="42">MEDIAN(AT2:AT287)</f>
        <v>60.747619047619047</v>
      </c>
      <c r="K312" s="18">
        <f t="shared" si="42"/>
        <v>330.45454545454544</v>
      </c>
      <c r="L312" s="18">
        <f t="shared" si="42"/>
        <v>179.38148148148147</v>
      </c>
      <c r="M312" s="18">
        <f t="shared" si="42"/>
        <v>44.322580645161295</v>
      </c>
      <c r="N312" s="18">
        <f t="shared" si="42"/>
        <v>56</v>
      </c>
      <c r="O312" s="18">
        <f t="shared" si="42"/>
        <v>442.18181818181819</v>
      </c>
      <c r="P312" s="18"/>
      <c r="Q312" s="13" t="s">
        <v>1796</v>
      </c>
      <c r="R312" s="18" t="e">
        <f ca="1">MEDIAN(BF2:BF287)</f>
        <v>#NAME?</v>
      </c>
      <c r="S312" s="18"/>
    </row>
    <row r="313" spans="1:19" ht="15" customHeight="1" x14ac:dyDescent="0.25">
      <c r="A313" s="13" t="s">
        <v>1796</v>
      </c>
      <c r="B313" s="10">
        <v>4.7899999999999998E-2</v>
      </c>
      <c r="C313" s="10">
        <v>9.3700000000000006E-2</v>
      </c>
      <c r="D313" s="10">
        <v>0.6603</v>
      </c>
      <c r="E313" s="10">
        <v>2.8400000000000002E-2</v>
      </c>
      <c r="F313" s="10">
        <v>3.04E-2</v>
      </c>
      <c r="G313" s="10">
        <v>0.25219999999999998</v>
      </c>
      <c r="H313" s="18"/>
      <c r="I313" s="13" t="s">
        <v>1797</v>
      </c>
      <c r="J313" s="18">
        <f t="shared" ref="J313:O313" si="43">QUARTILE(AT2:AT287,3)</f>
        <v>154.40838557993732</v>
      </c>
      <c r="K313" s="18">
        <f t="shared" si="43"/>
        <v>628.38095238095241</v>
      </c>
      <c r="L313" s="18">
        <f t="shared" si="43"/>
        <v>297.36666666666667</v>
      </c>
      <c r="M313" s="18">
        <f t="shared" si="43"/>
        <v>129.9909090909091</v>
      </c>
      <c r="N313" s="18">
        <f t="shared" si="43"/>
        <v>162.52631578947367</v>
      </c>
      <c r="O313" s="18">
        <f t="shared" si="43"/>
        <v>637.02788461538466</v>
      </c>
      <c r="P313" s="18"/>
      <c r="Q313" s="13" t="s">
        <v>1797</v>
      </c>
      <c r="R313" s="18" t="e">
        <f ca="1">QUARTILE(BF2:BF287,3)</f>
        <v>#NAME?</v>
      </c>
      <c r="S313" s="18"/>
    </row>
    <row r="314" spans="1:19" ht="15" customHeight="1" x14ac:dyDescent="0.25">
      <c r="A314" s="13" t="s">
        <v>1797</v>
      </c>
      <c r="B314" s="10">
        <v>0.12454999999999999</v>
      </c>
      <c r="C314" s="10">
        <v>0.1489</v>
      </c>
      <c r="D314" s="10">
        <v>0.83037499999999997</v>
      </c>
      <c r="E314" s="10">
        <v>0.11222499999999999</v>
      </c>
      <c r="F314" s="10">
        <v>7.9774999999999999E-2</v>
      </c>
      <c r="G314" s="10">
        <v>0.43085000000000001</v>
      </c>
      <c r="H314" s="18"/>
      <c r="I314" s="13" t="s">
        <v>1798</v>
      </c>
      <c r="J314" s="18">
        <f t="shared" ref="J314:O314" si="44">J313-J311</f>
        <v>139.32492404147578</v>
      </c>
      <c r="K314" s="18">
        <f t="shared" si="44"/>
        <v>399.98095238095243</v>
      </c>
      <c r="L314" s="18">
        <f t="shared" si="44"/>
        <v>179.81111111111113</v>
      </c>
      <c r="M314" s="18">
        <f t="shared" si="44"/>
        <v>122.53078465651996</v>
      </c>
      <c r="N314" s="18">
        <f t="shared" si="44"/>
        <v>154.28241335044927</v>
      </c>
      <c r="O314" s="18">
        <f t="shared" si="44"/>
        <v>406.19256546644851</v>
      </c>
      <c r="P314" s="18"/>
      <c r="Q314" s="13" t="s">
        <v>1798</v>
      </c>
      <c r="R314" s="18" t="e">
        <f ca="1">R313-R311</f>
        <v>#NAME?</v>
      </c>
      <c r="S314" s="18"/>
    </row>
    <row r="315" spans="1:19" ht="15" customHeight="1" x14ac:dyDescent="0.25">
      <c r="A315" s="13" t="s">
        <v>1798</v>
      </c>
      <c r="B315" s="10">
        <v>0.1128</v>
      </c>
      <c r="C315" s="10">
        <v>0.12340000000000001</v>
      </c>
      <c r="D315" s="10">
        <v>0.37964999999999993</v>
      </c>
      <c r="E315" s="10">
        <v>0.10859999999999999</v>
      </c>
      <c r="F315" s="10">
        <v>7.6674999999999993E-2</v>
      </c>
      <c r="G315" s="10">
        <v>0.29195000000000004</v>
      </c>
      <c r="H315" s="18"/>
      <c r="I315" s="13" t="s">
        <v>1799</v>
      </c>
      <c r="J315" s="18">
        <f t="shared" ref="J315:O315" si="45">STDEV(AT2:AT287)</f>
        <v>173.86747233580414</v>
      </c>
      <c r="K315" s="18">
        <f t="shared" si="45"/>
        <v>444.08414678956217</v>
      </c>
      <c r="L315" s="18">
        <f t="shared" si="45"/>
        <v>675.59351975607206</v>
      </c>
      <c r="M315" s="18">
        <f t="shared" si="45"/>
        <v>106.76206941507222</v>
      </c>
      <c r="N315" s="18">
        <f t="shared" si="45"/>
        <v>157.33607146087039</v>
      </c>
      <c r="O315" s="18">
        <f t="shared" si="45"/>
        <v>311.27323555365444</v>
      </c>
      <c r="P315" s="18"/>
      <c r="Q315" s="13" t="s">
        <v>1799</v>
      </c>
      <c r="R315" s="18" t="e">
        <f ca="1">STDEV(BF2:BF287)</f>
        <v>#NAME?</v>
      </c>
      <c r="S315" s="18"/>
    </row>
    <row r="316" spans="1:19" ht="15.75" customHeight="1" x14ac:dyDescent="0.25">
      <c r="A316" s="13" t="s">
        <v>1799</v>
      </c>
      <c r="B316" s="10">
        <v>0.11938635339983086</v>
      </c>
      <c r="C316" s="10">
        <v>0.10552048350114959</v>
      </c>
      <c r="D316" s="10">
        <v>0.2453260662088951</v>
      </c>
      <c r="E316" s="10">
        <v>0.13614808965917516</v>
      </c>
      <c r="F316" s="10">
        <v>9.1894419827460314E-2</v>
      </c>
      <c r="G316" s="10">
        <v>0.19402778750112221</v>
      </c>
    </row>
    <row r="317" spans="1:19" ht="15.75" customHeight="1" x14ac:dyDescent="0.2"/>
    <row r="318" spans="1:19" ht="15.75" customHeight="1" x14ac:dyDescent="0.25">
      <c r="A318" s="6" t="s">
        <v>1835</v>
      </c>
      <c r="B318" s="12" t="s">
        <v>1812</v>
      </c>
      <c r="C318" s="6" t="s">
        <v>1813</v>
      </c>
      <c r="D318" s="6" t="s">
        <v>1814</v>
      </c>
      <c r="E318" s="6" t="s">
        <v>1815</v>
      </c>
      <c r="F318" s="6" t="s">
        <v>1816</v>
      </c>
      <c r="G318" s="6" t="s">
        <v>1817</v>
      </c>
    </row>
    <row r="319" spans="1:19" ht="15.75" customHeight="1" x14ac:dyDescent="0.25">
      <c r="A319" s="12" t="s">
        <v>1810</v>
      </c>
      <c r="B319" s="6" t="str">
        <f t="shared" ref="B319:G319" si="46">TEXT(B299,"0,") &amp; "K (" &amp; TEXT(B309, "0%") &amp; ")"</f>
        <v>5K (9%)</v>
      </c>
      <c r="C319" s="6" t="str">
        <f t="shared" si="46"/>
        <v>11K (11%)</v>
      </c>
      <c r="D319" s="6" t="str">
        <f t="shared" si="46"/>
        <v>82K (62%)</v>
      </c>
      <c r="E319" s="6" t="str">
        <f t="shared" si="46"/>
        <v>4K (9%)</v>
      </c>
      <c r="F319" s="6" t="str">
        <f t="shared" si="46"/>
        <v>3K (6%)</v>
      </c>
      <c r="G319" s="6" t="str">
        <f t="shared" si="46"/>
        <v>23K (28%)</v>
      </c>
    </row>
    <row r="320" spans="1:19" ht="15.75" customHeight="1" x14ac:dyDescent="0.25">
      <c r="A320" s="12" t="s">
        <v>1793</v>
      </c>
      <c r="B320" s="6" t="str">
        <f t="shared" ref="B320:G320" si="47">TEXT(B300,"0,") &amp; "K (" &amp; TEXT(B310, "0%") &amp; ")"</f>
        <v>0K (0%)</v>
      </c>
      <c r="C320" s="6" t="str">
        <f t="shared" si="47"/>
        <v>1K (0%)</v>
      </c>
      <c r="D320" s="6" t="str">
        <f t="shared" si="47"/>
        <v>0K (0%)</v>
      </c>
      <c r="E320" s="6" t="str">
        <f t="shared" si="47"/>
        <v>0K (0%)</v>
      </c>
      <c r="F320" s="6" t="str">
        <f t="shared" si="47"/>
        <v>0K (0%)</v>
      </c>
      <c r="G320" s="6" t="str">
        <f t="shared" si="47"/>
        <v>1K (1%)</v>
      </c>
    </row>
    <row r="321" spans="1:15" ht="15.75" customHeight="1" x14ac:dyDescent="0.25">
      <c r="A321" s="12" t="s">
        <v>1794</v>
      </c>
      <c r="B321" s="6" t="str">
        <f t="shared" ref="B321:G321" si="48">TEXT(B301,"0,") &amp; "K (" &amp; TEXT(B311, "0%") &amp; ")"</f>
        <v>143K (73%)</v>
      </c>
      <c r="C321" s="6" t="str">
        <f t="shared" si="48"/>
        <v>85K (49%)</v>
      </c>
      <c r="D321" s="6" t="str">
        <f t="shared" si="48"/>
        <v>2130K (99%)</v>
      </c>
      <c r="E321" s="6" t="str">
        <f t="shared" si="48"/>
        <v>39K (72%)</v>
      </c>
      <c r="F321" s="6" t="str">
        <f t="shared" si="48"/>
        <v>50K (56%)</v>
      </c>
      <c r="G321" s="6" t="str">
        <f t="shared" si="48"/>
        <v>118K (74%)</v>
      </c>
    </row>
    <row r="322" spans="1:15" ht="15.75" customHeight="1" x14ac:dyDescent="0.25">
      <c r="A322" s="12" t="s">
        <v>1795</v>
      </c>
      <c r="B322" s="6" t="str">
        <f t="shared" ref="B322:G322" si="49">TEXT(B302,"0,") &amp; "K (" &amp; TEXT(B312, "0%") &amp; ")"</f>
        <v>0K (1%)</v>
      </c>
      <c r="C322" s="6" t="str">
        <f t="shared" si="49"/>
        <v>3K (3%)</v>
      </c>
      <c r="D322" s="6" t="str">
        <f t="shared" si="49"/>
        <v>4K (45%)</v>
      </c>
      <c r="E322" s="6" t="str">
        <f t="shared" si="49"/>
        <v>0K (0%)</v>
      </c>
      <c r="F322" s="6" t="str">
        <f t="shared" si="49"/>
        <v>0K (0%)</v>
      </c>
      <c r="G322" s="6" t="str">
        <f t="shared" si="49"/>
        <v>10K (14%)</v>
      </c>
    </row>
    <row r="323" spans="1:15" ht="15.75" customHeight="1" x14ac:dyDescent="0.25">
      <c r="A323" s="12" t="s">
        <v>1796</v>
      </c>
      <c r="B323" s="6" t="str">
        <f t="shared" ref="B323:G323" si="50">TEXT(B303,"0,") &amp; "K (" &amp; TEXT(B313, "0%") &amp; ")"</f>
        <v>1K (5%)</v>
      </c>
      <c r="C323" s="6" t="str">
        <f t="shared" si="50"/>
        <v>5K (9%)</v>
      </c>
      <c r="D323" s="6" t="str">
        <f t="shared" si="50"/>
        <v>19K (66%)</v>
      </c>
      <c r="E323" s="6" t="str">
        <f t="shared" si="50"/>
        <v>1K (3%)</v>
      </c>
      <c r="F323" s="6" t="str">
        <f t="shared" si="50"/>
        <v>1K (3%)</v>
      </c>
      <c r="G323" s="6" t="str">
        <f t="shared" si="50"/>
        <v>18K (25%)</v>
      </c>
    </row>
    <row r="324" spans="1:15" ht="15.75" customHeight="1" x14ac:dyDescent="0.25">
      <c r="A324" s="12" t="s">
        <v>1797</v>
      </c>
      <c r="B324" s="6" t="str">
        <f t="shared" ref="B324:G324" si="51">TEXT(B304,"0,") &amp; "K (" &amp; TEXT(B314, "0%") &amp; ")"</f>
        <v>5K (12%)</v>
      </c>
      <c r="C324" s="6" t="str">
        <f t="shared" si="51"/>
        <v>16K (15%)</v>
      </c>
      <c r="D324" s="6" t="str">
        <f t="shared" si="51"/>
        <v>58K (83%)</v>
      </c>
      <c r="E324" s="6" t="str">
        <f t="shared" si="51"/>
        <v>5K (11%)</v>
      </c>
      <c r="F324" s="6" t="str">
        <f t="shared" si="51"/>
        <v>3K (8%)</v>
      </c>
      <c r="G324" s="6" t="str">
        <f t="shared" si="51"/>
        <v>28K (43%)</v>
      </c>
    </row>
    <row r="325" spans="1:15" ht="15.75" customHeight="1" x14ac:dyDescent="0.25">
      <c r="A325" s="12" t="s">
        <v>1798</v>
      </c>
      <c r="B325" s="6" t="str">
        <f t="shared" ref="B325:G325" si="52">TEXT(B305,"0,") &amp; "K (" &amp; TEXT(B315, "0%") &amp; ")"</f>
        <v>5K (11%)</v>
      </c>
      <c r="C325" s="6" t="str">
        <f t="shared" si="52"/>
        <v>14K (12%)</v>
      </c>
      <c r="D325" s="6" t="str">
        <f t="shared" si="52"/>
        <v>54K (38%)</v>
      </c>
      <c r="E325" s="6" t="str">
        <f t="shared" si="52"/>
        <v>4K (11%)</v>
      </c>
      <c r="F325" s="6" t="str">
        <f t="shared" si="52"/>
        <v>3K (8%)</v>
      </c>
      <c r="G325" s="6" t="str">
        <f t="shared" si="52"/>
        <v>18K (29%)</v>
      </c>
    </row>
    <row r="326" spans="1:15" ht="15.75" customHeight="1" x14ac:dyDescent="0.25">
      <c r="A326" s="12" t="s">
        <v>1799</v>
      </c>
      <c r="B326" s="6" t="str">
        <f t="shared" ref="B326:G326" si="53">TEXT(B306,"0,") &amp; "K (" &amp; TEXT(B316, "0%") &amp; ")"</f>
        <v>13K (12%)</v>
      </c>
      <c r="C326" s="6" t="str">
        <f t="shared" si="53"/>
        <v>14K (11%)</v>
      </c>
      <c r="D326" s="6" t="str">
        <f t="shared" si="53"/>
        <v>239K (25%)</v>
      </c>
      <c r="E326" s="6" t="str">
        <f t="shared" si="53"/>
        <v>7K (14%)</v>
      </c>
      <c r="F326" s="6" t="str">
        <f t="shared" si="53"/>
        <v>6K (9%)</v>
      </c>
      <c r="G326" s="6" t="str">
        <f t="shared" si="53"/>
        <v>23K (19%)</v>
      </c>
      <c r="I326" s="15" t="s">
        <v>1836</v>
      </c>
    </row>
    <row r="327" spans="1:15" ht="15.75" customHeight="1" x14ac:dyDescent="0.25">
      <c r="J327" s="12" t="s">
        <v>1812</v>
      </c>
      <c r="K327" s="6" t="s">
        <v>1813</v>
      </c>
      <c r="L327" s="6" t="s">
        <v>1814</v>
      </c>
      <c r="M327" s="6" t="s">
        <v>1815</v>
      </c>
      <c r="N327" s="6" t="s">
        <v>1816</v>
      </c>
      <c r="O327" s="6" t="s">
        <v>1817</v>
      </c>
    </row>
    <row r="328" spans="1:15" ht="15.75" customHeight="1" x14ac:dyDescent="0.25">
      <c r="I328" s="8" t="s">
        <v>1810</v>
      </c>
      <c r="J328" s="6" t="str">
        <f t="shared" ref="J328:O328" si="54">IF(J308&gt;=1000, TEXT(J308/1000, "0") &amp; "K", TEXT(J308, "0"))</f>
        <v>117</v>
      </c>
      <c r="K328" s="6" t="str">
        <f t="shared" si="54"/>
        <v>506</v>
      </c>
      <c r="L328" s="6" t="str">
        <f t="shared" si="54"/>
        <v>340</v>
      </c>
      <c r="M328" s="6" t="str">
        <f t="shared" si="54"/>
        <v>82</v>
      </c>
      <c r="N328" s="6" t="str">
        <f t="shared" si="54"/>
        <v>118</v>
      </c>
      <c r="O328" s="6" t="str">
        <f t="shared" si="54"/>
        <v>476</v>
      </c>
    </row>
    <row r="329" spans="1:15" ht="15.75" customHeight="1" x14ac:dyDescent="0.25">
      <c r="I329" s="10" t="s">
        <v>1793</v>
      </c>
      <c r="J329" s="6" t="str">
        <f t="shared" ref="J329:O329" si="55">IF(J309&gt;=1000, TEXT(J309/1000, "0") &amp; "K", TEXT(J309, "0"))</f>
        <v>0</v>
      </c>
      <c r="K329" s="6" t="str">
        <f t="shared" si="55"/>
        <v>131</v>
      </c>
      <c r="L329" s="6" t="str">
        <f t="shared" si="55"/>
        <v>4</v>
      </c>
      <c r="M329" s="6" t="str">
        <f t="shared" si="55"/>
        <v>0</v>
      </c>
      <c r="N329" s="6" t="str">
        <f t="shared" si="55"/>
        <v>0</v>
      </c>
      <c r="O329" s="6" t="str">
        <f t="shared" si="55"/>
        <v>55</v>
      </c>
    </row>
    <row r="330" spans="1:15" ht="15.75" customHeight="1" x14ac:dyDescent="0.25">
      <c r="I330" s="10" t="s">
        <v>1794</v>
      </c>
      <c r="J330" s="6" t="str">
        <f t="shared" ref="J330:O330" si="56">IF(J310&gt;=1000, TEXT(J310/1000, "0") &amp; "K", TEXT(J310, "0"))</f>
        <v>2K</v>
      </c>
      <c r="K330" s="6" t="str">
        <f t="shared" si="56"/>
        <v>2K</v>
      </c>
      <c r="L330" s="6" t="str">
        <f t="shared" si="56"/>
        <v>7K</v>
      </c>
      <c r="M330" s="6" t="str">
        <f t="shared" si="56"/>
        <v>684</v>
      </c>
      <c r="N330" s="6" t="str">
        <f t="shared" si="56"/>
        <v>1K</v>
      </c>
      <c r="O330" s="6" t="str">
        <f t="shared" si="56"/>
        <v>1K</v>
      </c>
    </row>
    <row r="331" spans="1:15" ht="15.75" customHeight="1" x14ac:dyDescent="0.25">
      <c r="I331" s="10" t="s">
        <v>1795</v>
      </c>
      <c r="J331" s="6" t="str">
        <f t="shared" ref="J331:O331" si="57">IF(J311&gt;=1000, TEXT(J311/1000, "0") &amp; "K", TEXT(J311, "0"))</f>
        <v>15</v>
      </c>
      <c r="K331" s="6" t="str">
        <f t="shared" si="57"/>
        <v>228</v>
      </c>
      <c r="L331" s="6" t="str">
        <f t="shared" si="57"/>
        <v>118</v>
      </c>
      <c r="M331" s="6" t="str">
        <f t="shared" si="57"/>
        <v>7</v>
      </c>
      <c r="N331" s="6" t="str">
        <f t="shared" si="57"/>
        <v>8</v>
      </c>
      <c r="O331" s="6" t="str">
        <f t="shared" si="57"/>
        <v>231</v>
      </c>
    </row>
    <row r="332" spans="1:15" ht="15.75" customHeight="1" x14ac:dyDescent="0.25">
      <c r="I332" s="10" t="s">
        <v>1796</v>
      </c>
      <c r="J332" s="6" t="str">
        <f t="shared" ref="J332:O332" si="58">IF(J312&gt;=1000, TEXT(J312/1000, "0") &amp; "K", TEXT(J312, "0"))</f>
        <v>61</v>
      </c>
      <c r="K332" s="6" t="str">
        <f t="shared" si="58"/>
        <v>330</v>
      </c>
      <c r="L332" s="6" t="str">
        <f t="shared" si="58"/>
        <v>179</v>
      </c>
      <c r="M332" s="6" t="str">
        <f t="shared" si="58"/>
        <v>44</v>
      </c>
      <c r="N332" s="6" t="str">
        <f t="shared" si="58"/>
        <v>56</v>
      </c>
      <c r="O332" s="6" t="str">
        <f t="shared" si="58"/>
        <v>442</v>
      </c>
    </row>
    <row r="333" spans="1:15" ht="15.75" customHeight="1" x14ac:dyDescent="0.25">
      <c r="I333" s="10" t="s">
        <v>1797</v>
      </c>
      <c r="J333" s="6" t="str">
        <f t="shared" ref="J333:O333" si="59">IF(J313&gt;=1000, TEXT(J313/1000, "0") &amp; "K", TEXT(J313, "0"))</f>
        <v>154</v>
      </c>
      <c r="K333" s="6" t="str">
        <f t="shared" si="59"/>
        <v>628</v>
      </c>
      <c r="L333" s="6" t="str">
        <f t="shared" si="59"/>
        <v>297</v>
      </c>
      <c r="M333" s="6" t="str">
        <f t="shared" si="59"/>
        <v>130</v>
      </c>
      <c r="N333" s="6" t="str">
        <f t="shared" si="59"/>
        <v>163</v>
      </c>
      <c r="O333" s="6" t="str">
        <f t="shared" si="59"/>
        <v>637</v>
      </c>
    </row>
    <row r="334" spans="1:15" ht="15.75" customHeight="1" x14ac:dyDescent="0.25">
      <c r="I334" s="10" t="s">
        <v>1798</v>
      </c>
      <c r="J334" s="6" t="str">
        <f t="shared" ref="J334:O334" si="60">IF(J314&gt;=1000, TEXT(J314/1000, "0") &amp; "K", TEXT(J314, "0"))</f>
        <v>139</v>
      </c>
      <c r="K334" s="6" t="str">
        <f t="shared" si="60"/>
        <v>400</v>
      </c>
      <c r="L334" s="6" t="str">
        <f t="shared" si="60"/>
        <v>180</v>
      </c>
      <c r="M334" s="6" t="str">
        <f t="shared" si="60"/>
        <v>123</v>
      </c>
      <c r="N334" s="6" t="str">
        <f t="shared" si="60"/>
        <v>154</v>
      </c>
      <c r="O334" s="6" t="str">
        <f t="shared" si="60"/>
        <v>406</v>
      </c>
    </row>
    <row r="335" spans="1:15" ht="15.75" customHeight="1" x14ac:dyDescent="0.25">
      <c r="I335" s="10" t="s">
        <v>1799</v>
      </c>
      <c r="J335" s="6" t="str">
        <f t="shared" ref="J335:O335" si="61">IF(J315&gt;=1000, TEXT(J315/1000, "0") &amp; "K", TEXT(J315, "0"))</f>
        <v>174</v>
      </c>
      <c r="K335" s="6" t="str">
        <f t="shared" si="61"/>
        <v>444</v>
      </c>
      <c r="L335" s="6" t="str">
        <f t="shared" si="61"/>
        <v>676</v>
      </c>
      <c r="M335" s="6" t="str">
        <f t="shared" si="61"/>
        <v>107</v>
      </c>
      <c r="N335" s="6" t="str">
        <f t="shared" si="61"/>
        <v>157</v>
      </c>
      <c r="O335" s="6" t="str">
        <f t="shared" si="61"/>
        <v>311</v>
      </c>
    </row>
    <row r="336" spans="1:15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K153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625" defaultRowHeight="15" customHeight="1" x14ac:dyDescent="0.2"/>
  <cols>
    <col min="1" max="1" width="7.625" customWidth="1"/>
    <col min="2" max="2" width="8.125" customWidth="1"/>
    <col min="3" max="3" width="9.375" customWidth="1"/>
    <col min="4" max="4" width="9.5" customWidth="1"/>
    <col min="5" max="5" width="9" customWidth="1"/>
    <col min="6" max="6" width="11.25" customWidth="1"/>
    <col min="7" max="11" width="8.125" customWidth="1"/>
    <col min="12" max="12" width="9" customWidth="1"/>
    <col min="13" max="13" width="11.25" customWidth="1"/>
    <col min="14" max="17" width="8.125" customWidth="1"/>
    <col min="18" max="18" width="8.5" customWidth="1"/>
    <col min="19" max="19" width="9.625" customWidth="1"/>
    <col min="20" max="20" width="12.125" customWidth="1"/>
    <col min="21" max="23" width="8.125" customWidth="1"/>
    <col min="24" max="24" width="8.75" customWidth="1"/>
    <col min="25" max="25" width="9.875" customWidth="1"/>
    <col min="26" max="26" width="9.5" customWidth="1"/>
    <col min="27" max="27" width="11.5" customWidth="1"/>
    <col min="28" max="31" width="8.125" customWidth="1"/>
    <col min="32" max="33" width="8.75" customWidth="1"/>
    <col min="34" max="34" width="10.375" customWidth="1"/>
    <col min="35" max="39" width="8.125" customWidth="1"/>
    <col min="40" max="40" width="9.625" customWidth="1"/>
    <col min="41" max="41" width="11" customWidth="1"/>
    <col min="42" max="44" width="8.125" customWidth="1"/>
    <col min="45" max="63" width="7.625" customWidth="1"/>
  </cols>
  <sheetData>
    <row r="1" spans="1:63" ht="9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21"/>
      <c r="AT1" s="3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/>
      <c r="BA1" s="5" t="s">
        <v>50</v>
      </c>
      <c r="BB1" s="5" t="s">
        <v>52</v>
      </c>
      <c r="BC1" s="5" t="s">
        <v>51</v>
      </c>
      <c r="BD1" s="5"/>
      <c r="BE1" s="4" t="s">
        <v>53</v>
      </c>
      <c r="BF1" s="4" t="s">
        <v>1837</v>
      </c>
      <c r="BG1" s="4" t="s">
        <v>55</v>
      </c>
      <c r="BH1" s="4" t="s">
        <v>56</v>
      </c>
      <c r="BI1" s="4" t="s">
        <v>57</v>
      </c>
      <c r="BJ1" s="4" t="s">
        <v>58</v>
      </c>
      <c r="BK1" s="4" t="s">
        <v>59</v>
      </c>
    </row>
    <row r="2" spans="1:63" ht="14.25" x14ac:dyDescent="0.2">
      <c r="A2" s="6" t="s">
        <v>1108</v>
      </c>
      <c r="B2" s="6" t="s">
        <v>61</v>
      </c>
      <c r="C2" s="6">
        <v>1</v>
      </c>
      <c r="D2" s="6">
        <v>21</v>
      </c>
      <c r="E2" s="6">
        <v>178</v>
      </c>
      <c r="F2" s="6">
        <v>8934</v>
      </c>
      <c r="G2" s="6">
        <v>3.5499999999999997E-2</v>
      </c>
      <c r="H2" s="6">
        <v>0.15859999999999999</v>
      </c>
      <c r="I2" s="6">
        <v>0.1389</v>
      </c>
      <c r="J2" s="6">
        <v>12</v>
      </c>
      <c r="K2" s="6">
        <v>103</v>
      </c>
      <c r="L2" s="6">
        <v>833</v>
      </c>
      <c r="M2" s="6">
        <v>48100</v>
      </c>
      <c r="N2" s="6">
        <v>0.17399999999999999</v>
      </c>
      <c r="O2" s="6">
        <v>0.74239999999999995</v>
      </c>
      <c r="P2" s="6">
        <v>0.74780000000000002</v>
      </c>
      <c r="Q2" s="6">
        <v>53</v>
      </c>
      <c r="R2" s="6">
        <v>169</v>
      </c>
      <c r="S2" s="6">
        <v>964</v>
      </c>
      <c r="T2" s="6">
        <v>56606</v>
      </c>
      <c r="U2" s="6">
        <v>0.28549999999999998</v>
      </c>
      <c r="V2" s="6">
        <v>0.85919999999999996</v>
      </c>
      <c r="W2" s="6">
        <v>0.88</v>
      </c>
      <c r="X2" s="6">
        <v>7</v>
      </c>
      <c r="Y2" s="6">
        <v>319</v>
      </c>
      <c r="Z2" s="6">
        <v>964</v>
      </c>
      <c r="AA2" s="6">
        <v>55222</v>
      </c>
      <c r="AB2" s="6">
        <v>0.53890000000000005</v>
      </c>
      <c r="AC2" s="6">
        <v>0.85919999999999996</v>
      </c>
      <c r="AD2" s="6">
        <v>0.85850000000000004</v>
      </c>
      <c r="AE2" s="6">
        <v>51</v>
      </c>
      <c r="AF2" s="6">
        <v>227</v>
      </c>
      <c r="AG2" s="6">
        <v>800</v>
      </c>
      <c r="AH2" s="6">
        <v>34365</v>
      </c>
      <c r="AI2" s="6">
        <v>0.38340000000000002</v>
      </c>
      <c r="AJ2" s="6">
        <v>0.71299999999999997</v>
      </c>
      <c r="AK2" s="6">
        <v>0.5343</v>
      </c>
      <c r="AL2" s="6">
        <v>7</v>
      </c>
      <c r="AM2" s="6">
        <v>109</v>
      </c>
      <c r="AN2" s="6">
        <v>851</v>
      </c>
      <c r="AO2" s="6">
        <v>48554</v>
      </c>
      <c r="AP2" s="6">
        <v>0.18410000000000001</v>
      </c>
      <c r="AQ2" s="6">
        <v>0.75849999999999995</v>
      </c>
      <c r="AR2" s="6">
        <v>0.75480000000000003</v>
      </c>
      <c r="AT2" s="6">
        <f t="shared" ref="AT2:AT256" si="0">IF(D2 = 0, "", F2 / D2)</f>
        <v>425.42857142857144</v>
      </c>
      <c r="AU2" s="6">
        <f t="shared" ref="AU2:AU256" si="1">IF(K2 = 0, "", M2 / K2)</f>
        <v>466.99029126213594</v>
      </c>
      <c r="AV2" s="6">
        <f t="shared" ref="AV2:AV256" si="2">IF(R2 = 0, "", T2 / R2)</f>
        <v>334.94674556213016</v>
      </c>
      <c r="AW2" s="7">
        <f t="shared" ref="AW2:AW256" si="3">IF(Y2 = 0, "", AA2 / Y2)</f>
        <v>173.10971786833855</v>
      </c>
      <c r="AX2" s="6">
        <f t="shared" ref="AX2:AX256" si="4">IF(AF2 = 0, "", AH2 / AF2)</f>
        <v>151.3876651982379</v>
      </c>
      <c r="AY2" s="6">
        <f t="shared" ref="AY2:AY256" si="5">IF(AM2 = 0, "", AO2 / AM2)</f>
        <v>445.44954128440367</v>
      </c>
      <c r="BA2" s="6">
        <f>VLOOKUP(A2, ALL_AP_DATA!$A$2:$F$3600, 6, FALSE)</f>
        <v>592</v>
      </c>
      <c r="BB2" s="6" t="e">
        <f t="shared" ref="BB2:BB256" ca="1" si="6">_xludf.IFS(I2&lt;&gt;0, F2/I2, P2&lt;&gt;0, M2/P2, W2&lt;&gt;0, T2/W2, AD2&lt;&gt;0, AA2/AD2, AK2&lt;&gt;0, AH2/AK2, AR2&lt;&gt;0, AO2/AR2, TRUE, 0)</f>
        <v>#NAME?</v>
      </c>
      <c r="BC2" s="6">
        <v>0</v>
      </c>
      <c r="BE2" s="6"/>
      <c r="BF2" s="6"/>
      <c r="BG2" s="6"/>
      <c r="BH2" s="6">
        <f>VLOOKUP(A2, ALL_AP_DATA!$A$2:$D$3600, 3, FALSE)</f>
        <v>430</v>
      </c>
      <c r="BI2" s="6">
        <f>VLOOKUP(A2, ALL_AP_DATA!$A$2:$E$3600, 5, FALSE)</f>
        <v>64323</v>
      </c>
      <c r="BJ2" s="6">
        <f t="shared" ref="BJ2:BJ256" si="7">BI2/BA2</f>
        <v>108.65371621621621</v>
      </c>
      <c r="BK2" s="6"/>
    </row>
    <row r="3" spans="1:63" ht="14.25" x14ac:dyDescent="0.2">
      <c r="A3" s="6" t="s">
        <v>529</v>
      </c>
      <c r="B3" s="6" t="s">
        <v>61</v>
      </c>
      <c r="Q3" s="6">
        <v>8</v>
      </c>
      <c r="R3" s="6">
        <v>56</v>
      </c>
      <c r="S3" s="6">
        <v>102</v>
      </c>
      <c r="T3" s="6">
        <v>14435</v>
      </c>
      <c r="U3" s="6">
        <v>0.22489999999999999</v>
      </c>
      <c r="V3" s="6">
        <v>0.89470000000000005</v>
      </c>
      <c r="W3" s="6">
        <v>0.8821</v>
      </c>
      <c r="X3" s="6">
        <v>19</v>
      </c>
      <c r="Y3" s="6">
        <v>148</v>
      </c>
      <c r="Z3" s="6">
        <v>100</v>
      </c>
      <c r="AA3" s="6">
        <v>10858</v>
      </c>
      <c r="AB3" s="6">
        <v>0.59440000000000004</v>
      </c>
      <c r="AC3" s="6">
        <v>0.87719999999999998</v>
      </c>
      <c r="AD3" s="6">
        <v>0.66349999999999998</v>
      </c>
      <c r="AE3" s="6">
        <v>13</v>
      </c>
      <c r="AF3" s="6">
        <v>55</v>
      </c>
      <c r="AG3" s="6">
        <v>71</v>
      </c>
      <c r="AH3" s="6">
        <v>6465</v>
      </c>
      <c r="AI3" s="6">
        <v>0.22090000000000001</v>
      </c>
      <c r="AJ3" s="6">
        <v>0.62280000000000002</v>
      </c>
      <c r="AK3" s="6">
        <v>0.39510000000000001</v>
      </c>
      <c r="AT3" s="6" t="str">
        <f t="shared" si="0"/>
        <v/>
      </c>
      <c r="AU3" s="6" t="str">
        <f t="shared" si="1"/>
        <v/>
      </c>
      <c r="AV3" s="6">
        <f t="shared" si="2"/>
        <v>257.76785714285717</v>
      </c>
      <c r="AW3" s="7">
        <f t="shared" si="3"/>
        <v>73.36486486486487</v>
      </c>
      <c r="AX3" s="6">
        <f t="shared" si="4"/>
        <v>117.54545454545455</v>
      </c>
      <c r="AY3" s="6" t="str">
        <f t="shared" si="5"/>
        <v/>
      </c>
      <c r="BA3" s="6">
        <f>VLOOKUP(A3, ALL_AP_DATA!$A$2:$F$3600, 6, FALSE)</f>
        <v>249</v>
      </c>
      <c r="BB3" s="6" t="e">
        <f t="shared" ca="1" si="6"/>
        <v>#NAME?</v>
      </c>
      <c r="BC3" s="6">
        <v>0</v>
      </c>
      <c r="BE3" s="6"/>
      <c r="BF3" s="6"/>
      <c r="BG3" s="6"/>
      <c r="BH3" s="6">
        <f>VLOOKUP(A3, ALL_AP_DATA!$A$2:$D$3600, 3, FALSE)</f>
        <v>176</v>
      </c>
      <c r="BI3" s="6">
        <f>VLOOKUP(A3, ALL_AP_DATA!$A$2:$E$3600, 5, FALSE)</f>
        <v>16364</v>
      </c>
      <c r="BJ3" s="6">
        <f t="shared" si="7"/>
        <v>65.718875502008032</v>
      </c>
      <c r="BK3" s="6"/>
    </row>
    <row r="4" spans="1:63" ht="14.25" x14ac:dyDescent="0.2">
      <c r="A4" s="6" t="s">
        <v>71</v>
      </c>
      <c r="B4" s="6" t="s">
        <v>61</v>
      </c>
      <c r="AT4" s="6" t="str">
        <f t="shared" si="0"/>
        <v/>
      </c>
      <c r="AU4" s="6" t="str">
        <f t="shared" si="1"/>
        <v/>
      </c>
      <c r="AV4" s="6" t="str">
        <f t="shared" si="2"/>
        <v/>
      </c>
      <c r="AW4" s="7" t="str">
        <f t="shared" si="3"/>
        <v/>
      </c>
      <c r="AX4" s="6" t="str">
        <f t="shared" si="4"/>
        <v/>
      </c>
      <c r="AY4" s="6" t="str">
        <f t="shared" si="5"/>
        <v/>
      </c>
      <c r="BA4" s="6">
        <f>VLOOKUP(A4, ALL_AP_DATA!$A$2:$F$3600, 6, FALSE)</f>
        <v>564</v>
      </c>
      <c r="BB4" s="6" t="e">
        <f t="shared" ca="1" si="6"/>
        <v>#NAME?</v>
      </c>
      <c r="BC4" s="6">
        <f>VLOOKUP(A4,projmetadata!$A$2:$D$2036, 4, FALSE)</f>
        <v>27830</v>
      </c>
      <c r="BE4" s="6" t="e">
        <f t="shared" ref="BE4:BE258" ca="1" si="8">BB4/BC4</f>
        <v>#NAME?</v>
      </c>
      <c r="BF4" s="6" t="e">
        <f t="shared" ref="BF4:BF258" ca="1" si="9">BB4/BA4</f>
        <v>#NAME?</v>
      </c>
      <c r="BG4" s="6">
        <f t="shared" ref="BG4:BG258" si="10">BI4/BC4</f>
        <v>0</v>
      </c>
      <c r="BH4" s="6">
        <f>VLOOKUP(A4, ALL_AP_DATA!$A$2:$D$3600, 3, FALSE)</f>
        <v>0</v>
      </c>
      <c r="BI4" s="6">
        <f>VLOOKUP(A4, ALL_AP_DATA!$A$2:$E$3600, 5, FALSE)</f>
        <v>0</v>
      </c>
      <c r="BJ4" s="6">
        <f t="shared" si="7"/>
        <v>0</v>
      </c>
      <c r="BK4" s="6">
        <f t="shared" ref="BK4:BK258" si="11">BH4/BA4</f>
        <v>0</v>
      </c>
    </row>
    <row r="5" spans="1:63" ht="14.25" x14ac:dyDescent="0.2">
      <c r="A5" s="6" t="s">
        <v>101</v>
      </c>
      <c r="B5" s="6" t="s">
        <v>61</v>
      </c>
      <c r="C5" s="6">
        <v>2</v>
      </c>
      <c r="D5" s="6">
        <v>4</v>
      </c>
      <c r="E5" s="6">
        <v>0</v>
      </c>
      <c r="F5" s="6">
        <v>0</v>
      </c>
      <c r="G5" s="6">
        <v>9.1000000000000004E-3</v>
      </c>
      <c r="H5" s="6">
        <v>0</v>
      </c>
      <c r="I5" s="6">
        <v>0</v>
      </c>
      <c r="X5" s="6">
        <v>12</v>
      </c>
      <c r="Y5" s="6">
        <v>19</v>
      </c>
      <c r="Z5" s="6">
        <v>0</v>
      </c>
      <c r="AA5" s="6">
        <v>0</v>
      </c>
      <c r="AB5" s="6">
        <v>4.3400000000000001E-2</v>
      </c>
      <c r="AC5" s="6">
        <v>0</v>
      </c>
      <c r="AD5" s="6">
        <v>0</v>
      </c>
      <c r="AT5" s="6">
        <f t="shared" si="0"/>
        <v>0</v>
      </c>
      <c r="AU5" s="6" t="str">
        <f t="shared" si="1"/>
        <v/>
      </c>
      <c r="AV5" s="6" t="str">
        <f t="shared" si="2"/>
        <v/>
      </c>
      <c r="AW5" s="7">
        <f t="shared" si="3"/>
        <v>0</v>
      </c>
      <c r="AX5" s="6" t="str">
        <f t="shared" si="4"/>
        <v/>
      </c>
      <c r="AY5" s="6" t="str">
        <f t="shared" si="5"/>
        <v/>
      </c>
      <c r="BA5" s="6">
        <f>VLOOKUP(A5, ALL_AP_DATA!$A$2:$F$3600, 6, FALSE)</f>
        <v>438</v>
      </c>
      <c r="BB5" s="6" t="e">
        <f t="shared" ca="1" si="6"/>
        <v>#NAME?</v>
      </c>
      <c r="BC5" s="6">
        <f>VLOOKUP(A5,projmetadata!$A$2:$D$2036, 4, FALSE)</f>
        <v>11821</v>
      </c>
      <c r="BE5" s="6" t="e">
        <f t="shared" ca="1" si="8"/>
        <v>#NAME?</v>
      </c>
      <c r="BF5" s="6" t="e">
        <f t="shared" ca="1" si="9"/>
        <v>#NAME?</v>
      </c>
      <c r="BG5" s="6">
        <f t="shared" si="10"/>
        <v>5.5832839861263851E-3</v>
      </c>
      <c r="BH5" s="6">
        <f>VLOOKUP(A5, ALL_AP_DATA!$A$2:$D$3600, 3, FALSE)</f>
        <v>19</v>
      </c>
      <c r="BI5" s="6">
        <f>VLOOKUP(A5, ALL_AP_DATA!$A$2:$E$3600, 5, FALSE)</f>
        <v>66</v>
      </c>
      <c r="BJ5" s="6">
        <f t="shared" si="7"/>
        <v>0.15068493150684931</v>
      </c>
      <c r="BK5" s="6">
        <f t="shared" si="11"/>
        <v>4.3378995433789952E-2</v>
      </c>
    </row>
    <row r="6" spans="1:63" ht="14.25" x14ac:dyDescent="0.2">
      <c r="A6" s="6" t="s">
        <v>108</v>
      </c>
      <c r="B6" s="6" t="s">
        <v>61</v>
      </c>
      <c r="AT6" s="6" t="str">
        <f t="shared" si="0"/>
        <v/>
      </c>
      <c r="AU6" s="6" t="str">
        <f t="shared" si="1"/>
        <v/>
      </c>
      <c r="AV6" s="6" t="str">
        <f t="shared" si="2"/>
        <v/>
      </c>
      <c r="AW6" s="7" t="str">
        <f t="shared" si="3"/>
        <v/>
      </c>
      <c r="AX6" s="6" t="str">
        <f t="shared" si="4"/>
        <v/>
      </c>
      <c r="AY6" s="6" t="str">
        <f t="shared" si="5"/>
        <v/>
      </c>
      <c r="BA6" s="6">
        <f>VLOOKUP(A6, ALL_AP_DATA!$A$2:$F$3600, 6, FALSE)</f>
        <v>213</v>
      </c>
      <c r="BB6" s="6" t="e">
        <f t="shared" ca="1" si="6"/>
        <v>#NAME?</v>
      </c>
      <c r="BC6" s="6">
        <f>VLOOKUP(A6,projmetadata!$A$2:$D$2036, 4, FALSE)</f>
        <v>14819</v>
      </c>
      <c r="BE6" s="6" t="e">
        <f t="shared" ca="1" si="8"/>
        <v>#NAME?</v>
      </c>
      <c r="BF6" s="6" t="e">
        <f t="shared" ca="1" si="9"/>
        <v>#NAME?</v>
      </c>
      <c r="BG6" s="6">
        <f t="shared" si="10"/>
        <v>0</v>
      </c>
      <c r="BH6" s="6">
        <f>VLOOKUP(A6, ALL_AP_DATA!$A$2:$D$3600, 3, FALSE)</f>
        <v>0</v>
      </c>
      <c r="BI6" s="6">
        <f>VLOOKUP(A6, ALL_AP_DATA!$A$2:$E$3600, 5, FALSE)</f>
        <v>0</v>
      </c>
      <c r="BJ6" s="6">
        <f t="shared" si="7"/>
        <v>0</v>
      </c>
      <c r="BK6" s="6">
        <f t="shared" si="11"/>
        <v>0</v>
      </c>
    </row>
    <row r="7" spans="1:63" ht="14.25" x14ac:dyDescent="0.2">
      <c r="A7" s="6" t="s">
        <v>112</v>
      </c>
      <c r="B7" s="6" t="s">
        <v>61</v>
      </c>
      <c r="C7" s="6">
        <v>1</v>
      </c>
      <c r="D7" s="6">
        <v>2</v>
      </c>
      <c r="E7" s="6">
        <v>0</v>
      </c>
      <c r="F7" s="6">
        <v>0</v>
      </c>
      <c r="G7" s="6">
        <v>3.5999999999999999E-3</v>
      </c>
      <c r="H7" s="6">
        <v>0</v>
      </c>
      <c r="I7" s="6">
        <v>0</v>
      </c>
      <c r="X7" s="6">
        <v>52</v>
      </c>
      <c r="Y7" s="6">
        <v>144</v>
      </c>
      <c r="Z7" s="6">
        <v>0</v>
      </c>
      <c r="AA7" s="6">
        <v>0</v>
      </c>
      <c r="AB7" s="6">
        <v>0.2576</v>
      </c>
      <c r="AC7" s="6">
        <v>0</v>
      </c>
      <c r="AD7" s="6">
        <v>0</v>
      </c>
      <c r="AE7" s="6">
        <v>10</v>
      </c>
      <c r="AF7" s="6">
        <v>32</v>
      </c>
      <c r="AG7" s="6">
        <v>0</v>
      </c>
      <c r="AH7" s="6">
        <v>0</v>
      </c>
      <c r="AI7" s="6">
        <v>5.7200000000000001E-2</v>
      </c>
      <c r="AJ7" s="6">
        <v>0</v>
      </c>
      <c r="AK7" s="6">
        <v>0</v>
      </c>
      <c r="AT7" s="6">
        <f t="shared" si="0"/>
        <v>0</v>
      </c>
      <c r="AU7" s="6" t="str">
        <f t="shared" si="1"/>
        <v/>
      </c>
      <c r="AV7" s="6" t="str">
        <f t="shared" si="2"/>
        <v/>
      </c>
      <c r="AW7" s="7">
        <f t="shared" si="3"/>
        <v>0</v>
      </c>
      <c r="AX7" s="6">
        <f t="shared" si="4"/>
        <v>0</v>
      </c>
      <c r="AY7" s="6" t="str">
        <f t="shared" si="5"/>
        <v/>
      </c>
      <c r="BA7" s="6">
        <f>VLOOKUP(A7, ALL_AP_DATA!$A$2:$F$3600, 6, FALSE)</f>
        <v>559</v>
      </c>
      <c r="BB7" s="6" t="e">
        <f t="shared" ca="1" si="6"/>
        <v>#NAME?</v>
      </c>
      <c r="BC7" s="6">
        <f>VLOOKUP(A7,projmetadata!$A$2:$D$2036, 4, FALSE)</f>
        <v>17097</v>
      </c>
      <c r="BE7" s="6" t="e">
        <f t="shared" ca="1" si="8"/>
        <v>#NAME?</v>
      </c>
      <c r="BF7" s="6" t="e">
        <f t="shared" ca="1" si="9"/>
        <v>#NAME?</v>
      </c>
      <c r="BG7" s="6">
        <f t="shared" si="10"/>
        <v>1.1697958706205768E-4</v>
      </c>
      <c r="BH7" s="6">
        <f>VLOOKUP(A7, ALL_AP_DATA!$A$2:$D$3600, 3, FALSE)</f>
        <v>156</v>
      </c>
      <c r="BI7" s="6">
        <f>VLOOKUP(A7, ALL_AP_DATA!$A$2:$E$3600, 5, FALSE)</f>
        <v>2</v>
      </c>
      <c r="BJ7" s="6">
        <f t="shared" si="7"/>
        <v>3.5778175313059034E-3</v>
      </c>
      <c r="BK7" s="6">
        <f t="shared" si="11"/>
        <v>0.27906976744186046</v>
      </c>
    </row>
    <row r="8" spans="1:63" ht="14.25" x14ac:dyDescent="0.2">
      <c r="A8" s="6" t="s">
        <v>113</v>
      </c>
      <c r="B8" s="6" t="s">
        <v>61</v>
      </c>
      <c r="X8" s="6">
        <v>3</v>
      </c>
      <c r="Y8" s="6">
        <v>24</v>
      </c>
      <c r="Z8" s="6">
        <v>0</v>
      </c>
      <c r="AA8" s="6">
        <v>0</v>
      </c>
      <c r="AB8" s="6">
        <v>0.1013</v>
      </c>
      <c r="AC8" s="6">
        <v>0</v>
      </c>
      <c r="AD8" s="6">
        <v>0</v>
      </c>
      <c r="AT8" s="6" t="str">
        <f t="shared" si="0"/>
        <v/>
      </c>
      <c r="AU8" s="6" t="str">
        <f t="shared" si="1"/>
        <v/>
      </c>
      <c r="AV8" s="6" t="str">
        <f t="shared" si="2"/>
        <v/>
      </c>
      <c r="AW8" s="7">
        <f t="shared" si="3"/>
        <v>0</v>
      </c>
      <c r="AX8" s="6" t="str">
        <f t="shared" si="4"/>
        <v/>
      </c>
      <c r="AY8" s="6" t="str">
        <f t="shared" si="5"/>
        <v/>
      </c>
      <c r="BA8" s="6">
        <f>VLOOKUP(A8, ALL_AP_DATA!$A$2:$F$3600, 6, FALSE)</f>
        <v>237</v>
      </c>
      <c r="BB8" s="6" t="e">
        <f t="shared" ca="1" si="6"/>
        <v>#NAME?</v>
      </c>
      <c r="BC8" s="6">
        <f>VLOOKUP(A8,projmetadata!$A$2:$D$2036, 4, FALSE)</f>
        <v>6233</v>
      </c>
      <c r="BE8" s="6" t="e">
        <f t="shared" ca="1" si="8"/>
        <v>#NAME?</v>
      </c>
      <c r="BF8" s="6" t="e">
        <f t="shared" ca="1" si="9"/>
        <v>#NAME?</v>
      </c>
      <c r="BG8" s="6">
        <f t="shared" si="10"/>
        <v>0</v>
      </c>
      <c r="BH8" s="6">
        <f>VLOOKUP(A8, ALL_AP_DATA!$A$2:$D$3600, 3, FALSE)</f>
        <v>24</v>
      </c>
      <c r="BI8" s="6">
        <f>VLOOKUP(A8, ALL_AP_DATA!$A$2:$E$3600, 5, FALSE)</f>
        <v>0</v>
      </c>
      <c r="BJ8" s="6">
        <f t="shared" si="7"/>
        <v>0</v>
      </c>
      <c r="BK8" s="6">
        <f t="shared" si="11"/>
        <v>0.10126582278481013</v>
      </c>
    </row>
    <row r="9" spans="1:63" ht="14.25" x14ac:dyDescent="0.2">
      <c r="A9" s="6" t="s">
        <v>119</v>
      </c>
      <c r="B9" s="6" t="s">
        <v>61</v>
      </c>
      <c r="AT9" s="6" t="str">
        <f t="shared" si="0"/>
        <v/>
      </c>
      <c r="AU9" s="6" t="str">
        <f t="shared" si="1"/>
        <v/>
      </c>
      <c r="AV9" s="6" t="str">
        <f t="shared" si="2"/>
        <v/>
      </c>
      <c r="AW9" s="7" t="str">
        <f t="shared" si="3"/>
        <v/>
      </c>
      <c r="AX9" s="6" t="str">
        <f t="shared" si="4"/>
        <v/>
      </c>
      <c r="AY9" s="6" t="str">
        <f t="shared" si="5"/>
        <v/>
      </c>
      <c r="BA9" s="6">
        <f>VLOOKUP(A9, ALL_AP_DATA!$A$2:$F$3600, 6, FALSE)</f>
        <v>133</v>
      </c>
      <c r="BB9" s="6" t="e">
        <f t="shared" ca="1" si="6"/>
        <v>#NAME?</v>
      </c>
      <c r="BC9" s="6">
        <f>VLOOKUP(A9,projmetadata!$A$2:$D$2036, 4, FALSE)</f>
        <v>8403</v>
      </c>
      <c r="BE9" s="6" t="e">
        <f t="shared" ca="1" si="8"/>
        <v>#NAME?</v>
      </c>
      <c r="BF9" s="6" t="e">
        <f t="shared" ca="1" si="9"/>
        <v>#NAME?</v>
      </c>
      <c r="BG9" s="6">
        <f t="shared" si="10"/>
        <v>0.14244912531238843</v>
      </c>
      <c r="BH9" s="6">
        <f>VLOOKUP(A9, ALL_AP_DATA!$A$2:$D$3600, 3, FALSE)</f>
        <v>0</v>
      </c>
      <c r="BI9" s="6">
        <f>VLOOKUP(A9, ALL_AP_DATA!$A$2:$E$3600, 5, FALSE)</f>
        <v>1197</v>
      </c>
      <c r="BJ9" s="6">
        <f t="shared" si="7"/>
        <v>9</v>
      </c>
      <c r="BK9" s="6">
        <f t="shared" si="11"/>
        <v>0</v>
      </c>
    </row>
    <row r="10" spans="1:63" ht="14.25" x14ac:dyDescent="0.2">
      <c r="A10" s="6" t="s">
        <v>156</v>
      </c>
      <c r="B10" s="6" t="s">
        <v>61</v>
      </c>
      <c r="X10" s="6">
        <v>19</v>
      </c>
      <c r="Y10" s="6">
        <v>104</v>
      </c>
      <c r="Z10" s="6">
        <v>0</v>
      </c>
      <c r="AA10" s="6">
        <v>0</v>
      </c>
      <c r="AB10" s="6">
        <v>0.47060000000000002</v>
      </c>
      <c r="AC10" s="6">
        <v>0</v>
      </c>
      <c r="AD10" s="6">
        <v>0</v>
      </c>
      <c r="AE10" s="6">
        <v>5</v>
      </c>
      <c r="AF10" s="6">
        <v>50</v>
      </c>
      <c r="AG10" s="6">
        <v>0</v>
      </c>
      <c r="AH10" s="6">
        <v>0</v>
      </c>
      <c r="AI10" s="6">
        <v>0.22620000000000001</v>
      </c>
      <c r="AJ10" s="6">
        <v>0</v>
      </c>
      <c r="AK10" s="6">
        <v>0</v>
      </c>
      <c r="AT10" s="6" t="str">
        <f t="shared" si="0"/>
        <v/>
      </c>
      <c r="AU10" s="6" t="str">
        <f t="shared" si="1"/>
        <v/>
      </c>
      <c r="AV10" s="6" t="str">
        <f t="shared" si="2"/>
        <v/>
      </c>
      <c r="AW10" s="7">
        <f t="shared" si="3"/>
        <v>0</v>
      </c>
      <c r="AX10" s="6">
        <f t="shared" si="4"/>
        <v>0</v>
      </c>
      <c r="AY10" s="6" t="str">
        <f t="shared" si="5"/>
        <v/>
      </c>
      <c r="BA10" s="6">
        <f>VLOOKUP(A10, ALL_AP_DATA!$A$2:$F$3600, 6, FALSE)</f>
        <v>221</v>
      </c>
      <c r="BB10" s="6" t="e">
        <f t="shared" ca="1" si="6"/>
        <v>#NAME?</v>
      </c>
      <c r="BC10" s="6">
        <f>VLOOKUP(A10,projmetadata!$A$2:$D$2036, 4, FALSE)</f>
        <v>37293</v>
      </c>
      <c r="BE10" s="6" t="e">
        <f t="shared" ca="1" si="8"/>
        <v>#NAME?</v>
      </c>
      <c r="BF10" s="6" t="e">
        <f t="shared" ca="1" si="9"/>
        <v>#NAME?</v>
      </c>
      <c r="BG10" s="6">
        <f t="shared" si="10"/>
        <v>0</v>
      </c>
      <c r="BH10" s="6">
        <f>VLOOKUP(A10, ALL_AP_DATA!$A$2:$D$3600, 3, FALSE)</f>
        <v>123</v>
      </c>
      <c r="BI10" s="6">
        <f>VLOOKUP(A10, ALL_AP_DATA!$A$2:$E$3600, 5, FALSE)</f>
        <v>0</v>
      </c>
      <c r="BJ10" s="6">
        <f t="shared" si="7"/>
        <v>0</v>
      </c>
      <c r="BK10" s="6">
        <f t="shared" si="11"/>
        <v>0.5565610859728507</v>
      </c>
    </row>
    <row r="11" spans="1:63" ht="14.25" x14ac:dyDescent="0.2">
      <c r="A11" s="6" t="s">
        <v>181</v>
      </c>
      <c r="B11" s="6" t="s">
        <v>61</v>
      </c>
      <c r="X11" s="6">
        <v>8</v>
      </c>
      <c r="Y11" s="6">
        <v>198</v>
      </c>
      <c r="Z11" s="6">
        <v>0</v>
      </c>
      <c r="AA11" s="6">
        <v>0</v>
      </c>
      <c r="AB11" s="6">
        <v>0.47939999999999999</v>
      </c>
      <c r="AC11" s="6">
        <v>0</v>
      </c>
      <c r="AD11" s="6">
        <v>0</v>
      </c>
      <c r="AE11" s="6">
        <v>1</v>
      </c>
      <c r="AF11" s="6">
        <v>9</v>
      </c>
      <c r="AG11" s="6">
        <v>0</v>
      </c>
      <c r="AH11" s="6">
        <v>0</v>
      </c>
      <c r="AI11" s="6">
        <v>2.18E-2</v>
      </c>
      <c r="AJ11" s="6">
        <v>0</v>
      </c>
      <c r="AK11" s="6">
        <v>0</v>
      </c>
      <c r="AT11" s="6" t="str">
        <f t="shared" si="0"/>
        <v/>
      </c>
      <c r="AU11" s="6" t="str">
        <f t="shared" si="1"/>
        <v/>
      </c>
      <c r="AV11" s="6" t="str">
        <f t="shared" si="2"/>
        <v/>
      </c>
      <c r="AW11" s="7">
        <f t="shared" si="3"/>
        <v>0</v>
      </c>
      <c r="AX11" s="6">
        <f t="shared" si="4"/>
        <v>0</v>
      </c>
      <c r="AY11" s="6" t="str">
        <f t="shared" si="5"/>
        <v/>
      </c>
      <c r="BA11" s="6">
        <f>VLOOKUP(A11, ALL_AP_DATA!$A$2:$F$3600, 6, FALSE)</f>
        <v>413</v>
      </c>
      <c r="BB11" s="6" t="e">
        <f t="shared" ca="1" si="6"/>
        <v>#NAME?</v>
      </c>
      <c r="BC11" s="6">
        <f>VLOOKUP(A11,projmetadata!$A$2:$D$2036, 4, FALSE)</f>
        <v>71927</v>
      </c>
      <c r="BE11" s="6" t="e">
        <f t="shared" ca="1" si="8"/>
        <v>#NAME?</v>
      </c>
      <c r="BF11" s="6" t="e">
        <f t="shared" ca="1" si="9"/>
        <v>#NAME?</v>
      </c>
      <c r="BG11" s="6">
        <f t="shared" si="10"/>
        <v>5.9198910005978281E-2</v>
      </c>
      <c r="BH11" s="6">
        <f>VLOOKUP(A11, ALL_AP_DATA!$A$2:$D$3600, 3, FALSE)</f>
        <v>198</v>
      </c>
      <c r="BI11" s="6">
        <f>VLOOKUP(A11, ALL_AP_DATA!$A$2:$E$3600, 5, FALSE)</f>
        <v>4258</v>
      </c>
      <c r="BJ11" s="6">
        <f t="shared" si="7"/>
        <v>10.309927360774818</v>
      </c>
      <c r="BK11" s="6">
        <f t="shared" si="11"/>
        <v>0.47941888619854722</v>
      </c>
    </row>
    <row r="12" spans="1:63" ht="14.25" x14ac:dyDescent="0.2">
      <c r="A12" s="6" t="s">
        <v>189</v>
      </c>
      <c r="B12" s="6" t="s">
        <v>61</v>
      </c>
      <c r="X12" s="6">
        <v>2</v>
      </c>
      <c r="Y12" s="6">
        <v>10</v>
      </c>
      <c r="Z12" s="6">
        <v>0</v>
      </c>
      <c r="AA12" s="6">
        <v>0</v>
      </c>
      <c r="AB12" s="6">
        <v>1.7999999999999999E-2</v>
      </c>
      <c r="AC12" s="6">
        <v>0</v>
      </c>
      <c r="AD12" s="6">
        <v>0</v>
      </c>
      <c r="AT12" s="6" t="str">
        <f t="shared" si="0"/>
        <v/>
      </c>
      <c r="AU12" s="6" t="str">
        <f t="shared" si="1"/>
        <v/>
      </c>
      <c r="AV12" s="6" t="str">
        <f t="shared" si="2"/>
        <v/>
      </c>
      <c r="AW12" s="7">
        <f t="shared" si="3"/>
        <v>0</v>
      </c>
      <c r="AX12" s="6" t="str">
        <f t="shared" si="4"/>
        <v/>
      </c>
      <c r="AY12" s="6" t="str">
        <f t="shared" si="5"/>
        <v/>
      </c>
      <c r="BA12" s="6">
        <f>VLOOKUP(A12, ALL_AP_DATA!$A$2:$F$3600, 6, FALSE)</f>
        <v>557</v>
      </c>
      <c r="BB12" s="6" t="e">
        <f t="shared" ca="1" si="6"/>
        <v>#NAME?</v>
      </c>
      <c r="BC12" s="6">
        <f>VLOOKUP(A12,projmetadata!$A$2:$D$2036, 4, FALSE)</f>
        <v>119655</v>
      </c>
      <c r="BE12" s="6" t="e">
        <f t="shared" ca="1" si="8"/>
        <v>#NAME?</v>
      </c>
      <c r="BF12" s="6" t="e">
        <f t="shared" ca="1" si="9"/>
        <v>#NAME?</v>
      </c>
      <c r="BG12" s="6">
        <f t="shared" si="10"/>
        <v>0</v>
      </c>
      <c r="BH12" s="6">
        <f>VLOOKUP(A12, ALL_AP_DATA!$A$2:$D$3600, 3, FALSE)</f>
        <v>10</v>
      </c>
      <c r="BI12" s="6">
        <f>VLOOKUP(A12, ALL_AP_DATA!$A$2:$E$3600, 5, FALSE)</f>
        <v>0</v>
      </c>
      <c r="BJ12" s="6">
        <f t="shared" si="7"/>
        <v>0</v>
      </c>
      <c r="BK12" s="6">
        <f t="shared" si="11"/>
        <v>1.7953321364452424E-2</v>
      </c>
    </row>
    <row r="13" spans="1:63" ht="14.25" x14ac:dyDescent="0.2">
      <c r="A13" s="6" t="s">
        <v>191</v>
      </c>
      <c r="B13" s="6" t="s">
        <v>61</v>
      </c>
      <c r="X13" s="6">
        <v>43</v>
      </c>
      <c r="Y13" s="6">
        <v>435</v>
      </c>
      <c r="Z13" s="6">
        <v>0</v>
      </c>
      <c r="AA13" s="6">
        <v>0</v>
      </c>
      <c r="AB13" s="6">
        <v>0.56130000000000002</v>
      </c>
      <c r="AC13" s="6">
        <v>0</v>
      </c>
      <c r="AD13" s="6">
        <v>0</v>
      </c>
      <c r="AE13" s="6">
        <v>3</v>
      </c>
      <c r="AF13" s="6">
        <v>9</v>
      </c>
      <c r="AG13" s="6">
        <v>0</v>
      </c>
      <c r="AH13" s="6">
        <v>0</v>
      </c>
      <c r="AI13" s="6">
        <v>1.1599999999999999E-2</v>
      </c>
      <c r="AJ13" s="6">
        <v>0</v>
      </c>
      <c r="AK13" s="6">
        <v>0</v>
      </c>
      <c r="AT13" s="6" t="str">
        <f t="shared" si="0"/>
        <v/>
      </c>
      <c r="AU13" s="6" t="str">
        <f t="shared" si="1"/>
        <v/>
      </c>
      <c r="AV13" s="6" t="str">
        <f t="shared" si="2"/>
        <v/>
      </c>
      <c r="AW13" s="7">
        <f t="shared" si="3"/>
        <v>0</v>
      </c>
      <c r="AX13" s="6">
        <f t="shared" si="4"/>
        <v>0</v>
      </c>
      <c r="AY13" s="6" t="str">
        <f t="shared" si="5"/>
        <v/>
      </c>
      <c r="BA13" s="6">
        <f>VLOOKUP(A13, ALL_AP_DATA!$A$2:$F$3600, 6, FALSE)</f>
        <v>775</v>
      </c>
      <c r="BB13" s="6" t="e">
        <f t="shared" ca="1" si="6"/>
        <v>#NAME?</v>
      </c>
      <c r="BC13" s="6">
        <f>VLOOKUP(A13,projmetadata!$A$2:$D$2036, 4, FALSE)</f>
        <v>463058</v>
      </c>
      <c r="BE13" s="6" t="e">
        <f t="shared" ca="1" si="8"/>
        <v>#NAME?</v>
      </c>
      <c r="BF13" s="6" t="e">
        <f t="shared" ca="1" si="9"/>
        <v>#NAME?</v>
      </c>
      <c r="BG13" s="6">
        <f t="shared" si="10"/>
        <v>5.9798124640973701E-3</v>
      </c>
      <c r="BH13" s="6">
        <f>VLOOKUP(A13, ALL_AP_DATA!$A$2:$D$3600, 3, FALSE)</f>
        <v>441</v>
      </c>
      <c r="BI13" s="6">
        <f>VLOOKUP(A13, ALL_AP_DATA!$A$2:$E$3600, 5, FALSE)</f>
        <v>2769</v>
      </c>
      <c r="BJ13" s="6">
        <f t="shared" si="7"/>
        <v>3.5729032258064515</v>
      </c>
      <c r="BK13" s="6">
        <f t="shared" si="11"/>
        <v>0.56903225806451618</v>
      </c>
    </row>
    <row r="14" spans="1:63" ht="14.25" x14ac:dyDescent="0.2">
      <c r="A14" s="6" t="s">
        <v>206</v>
      </c>
      <c r="B14" s="6" t="s">
        <v>61</v>
      </c>
      <c r="AE14" s="6">
        <v>4</v>
      </c>
      <c r="AF14" s="6">
        <v>22</v>
      </c>
      <c r="AG14" s="6">
        <v>0</v>
      </c>
      <c r="AH14" s="6">
        <v>0</v>
      </c>
      <c r="AI14" s="6">
        <v>0.14099999999999999</v>
      </c>
      <c r="AJ14" s="6">
        <v>0</v>
      </c>
      <c r="AK14" s="6">
        <v>0</v>
      </c>
      <c r="AT14" s="6" t="str">
        <f t="shared" si="0"/>
        <v/>
      </c>
      <c r="AU14" s="6" t="str">
        <f t="shared" si="1"/>
        <v/>
      </c>
      <c r="AV14" s="6" t="str">
        <f t="shared" si="2"/>
        <v/>
      </c>
      <c r="AW14" s="7" t="str">
        <f t="shared" si="3"/>
        <v/>
      </c>
      <c r="AX14" s="6">
        <f t="shared" si="4"/>
        <v>0</v>
      </c>
      <c r="AY14" s="6" t="str">
        <f t="shared" si="5"/>
        <v/>
      </c>
      <c r="BA14" s="6">
        <f>VLOOKUP(A14, ALL_AP_DATA!$A$2:$F$3600, 6, FALSE)</f>
        <v>156</v>
      </c>
      <c r="BB14" s="6" t="e">
        <f t="shared" ca="1" si="6"/>
        <v>#NAME?</v>
      </c>
      <c r="BC14" s="6">
        <f>VLOOKUP(A14,projmetadata!$A$2:$D$2036, 4, FALSE)</f>
        <v>23695</v>
      </c>
      <c r="BE14" s="6" t="e">
        <f t="shared" ca="1" si="8"/>
        <v>#NAME?</v>
      </c>
      <c r="BF14" s="6" t="e">
        <f t="shared" ca="1" si="9"/>
        <v>#NAME?</v>
      </c>
      <c r="BG14" s="6">
        <f t="shared" si="10"/>
        <v>4.6001266089892384E-2</v>
      </c>
      <c r="BH14" s="6">
        <f>VLOOKUP(A14, ALL_AP_DATA!$A$2:$D$3600, 3, FALSE)</f>
        <v>22</v>
      </c>
      <c r="BI14" s="6">
        <f>VLOOKUP(A14, ALL_AP_DATA!$A$2:$E$3600, 5, FALSE)</f>
        <v>1090</v>
      </c>
      <c r="BJ14" s="6">
        <f t="shared" si="7"/>
        <v>6.9871794871794872</v>
      </c>
      <c r="BK14" s="6">
        <f t="shared" si="11"/>
        <v>0.14102564102564102</v>
      </c>
    </row>
    <row r="15" spans="1:63" ht="14.25" x14ac:dyDescent="0.2">
      <c r="A15" s="6" t="s">
        <v>217</v>
      </c>
      <c r="B15" s="6" t="s">
        <v>61</v>
      </c>
      <c r="AT15" s="6" t="str">
        <f t="shared" si="0"/>
        <v/>
      </c>
      <c r="AU15" s="6" t="str">
        <f t="shared" si="1"/>
        <v/>
      </c>
      <c r="AV15" s="6" t="str">
        <f t="shared" si="2"/>
        <v/>
      </c>
      <c r="AW15" s="7" t="str">
        <f t="shared" si="3"/>
        <v/>
      </c>
      <c r="AX15" s="6" t="str">
        <f t="shared" si="4"/>
        <v/>
      </c>
      <c r="AY15" s="6" t="str">
        <f t="shared" si="5"/>
        <v/>
      </c>
      <c r="BA15" s="6">
        <f>VLOOKUP(A15, ALL_AP_DATA!$A$2:$F$3600, 6, FALSE)</f>
        <v>357</v>
      </c>
      <c r="BB15" s="6" t="e">
        <f t="shared" ca="1" si="6"/>
        <v>#NAME?</v>
      </c>
      <c r="BC15" s="6">
        <f>VLOOKUP(A15,projmetadata!$A$2:$D$2036, 4, FALSE)</f>
        <v>11393</v>
      </c>
      <c r="BE15" s="6" t="e">
        <f t="shared" ca="1" si="8"/>
        <v>#NAME?</v>
      </c>
      <c r="BF15" s="6" t="e">
        <f t="shared" ca="1" si="9"/>
        <v>#NAME?</v>
      </c>
      <c r="BG15" s="6">
        <f t="shared" si="10"/>
        <v>8.7773194066532081E-3</v>
      </c>
      <c r="BH15" s="6">
        <f>VLOOKUP(A15, ALL_AP_DATA!$A$2:$D$3600, 3, FALSE)</f>
        <v>0</v>
      </c>
      <c r="BI15" s="6">
        <f>VLOOKUP(A15, ALL_AP_DATA!$A$2:$E$3600, 5, FALSE)</f>
        <v>100</v>
      </c>
      <c r="BJ15" s="6">
        <f t="shared" si="7"/>
        <v>0.28011204481792717</v>
      </c>
      <c r="BK15" s="6">
        <f t="shared" si="11"/>
        <v>0</v>
      </c>
    </row>
    <row r="16" spans="1:63" ht="14.25" x14ac:dyDescent="0.2">
      <c r="A16" s="6" t="s">
        <v>225</v>
      </c>
      <c r="B16" s="6" t="s">
        <v>61</v>
      </c>
      <c r="AT16" s="6" t="str">
        <f t="shared" si="0"/>
        <v/>
      </c>
      <c r="AU16" s="6" t="str">
        <f t="shared" si="1"/>
        <v/>
      </c>
      <c r="AV16" s="6" t="str">
        <f t="shared" si="2"/>
        <v/>
      </c>
      <c r="AW16" s="7" t="str">
        <f t="shared" si="3"/>
        <v/>
      </c>
      <c r="AX16" s="6" t="str">
        <f t="shared" si="4"/>
        <v/>
      </c>
      <c r="AY16" s="6" t="str">
        <f t="shared" si="5"/>
        <v/>
      </c>
      <c r="BA16" s="6">
        <f>VLOOKUP(A16, ALL_AP_DATA!$A$2:$F$3600, 6, FALSE)</f>
        <v>2902</v>
      </c>
      <c r="BB16" s="6" t="e">
        <f t="shared" ca="1" si="6"/>
        <v>#NAME?</v>
      </c>
      <c r="BC16" s="6">
        <f>VLOOKUP(A16,projmetadata!$A$2:$D$2036, 4, FALSE)</f>
        <v>109149</v>
      </c>
      <c r="BE16" s="6" t="e">
        <f t="shared" ca="1" si="8"/>
        <v>#NAME?</v>
      </c>
      <c r="BF16" s="6" t="e">
        <f t="shared" ca="1" si="9"/>
        <v>#NAME?</v>
      </c>
      <c r="BG16" s="6">
        <f t="shared" si="10"/>
        <v>0.35260057352792973</v>
      </c>
      <c r="BH16" s="6">
        <f>VLOOKUP(A16, ALL_AP_DATA!$A$2:$D$3600, 3, FALSE)</f>
        <v>0</v>
      </c>
      <c r="BI16" s="6">
        <f>VLOOKUP(A16, ALL_AP_DATA!$A$2:$E$3600, 5, FALSE)</f>
        <v>38486</v>
      </c>
      <c r="BJ16" s="6">
        <f t="shared" si="7"/>
        <v>13.261888352860096</v>
      </c>
      <c r="BK16" s="6">
        <f t="shared" si="11"/>
        <v>0</v>
      </c>
    </row>
    <row r="17" spans="1:63" ht="14.25" x14ac:dyDescent="0.2">
      <c r="A17" s="6" t="s">
        <v>239</v>
      </c>
      <c r="B17" s="6" t="s">
        <v>61</v>
      </c>
      <c r="X17" s="6">
        <v>4</v>
      </c>
      <c r="Y17" s="6">
        <v>54</v>
      </c>
      <c r="Z17" s="6">
        <v>0</v>
      </c>
      <c r="AA17" s="6">
        <v>0</v>
      </c>
      <c r="AB17" s="6">
        <v>5.3400000000000003E-2</v>
      </c>
      <c r="AC17" s="6">
        <v>0</v>
      </c>
      <c r="AD17" s="6">
        <v>0</v>
      </c>
      <c r="AT17" s="6" t="str">
        <f t="shared" si="0"/>
        <v/>
      </c>
      <c r="AU17" s="6" t="str">
        <f t="shared" si="1"/>
        <v/>
      </c>
      <c r="AV17" s="6" t="str">
        <f t="shared" si="2"/>
        <v/>
      </c>
      <c r="AW17" s="7">
        <f t="shared" si="3"/>
        <v>0</v>
      </c>
      <c r="AX17" s="6" t="str">
        <f t="shared" si="4"/>
        <v/>
      </c>
      <c r="AY17" s="6" t="str">
        <f t="shared" si="5"/>
        <v/>
      </c>
      <c r="BA17" s="6">
        <f>VLOOKUP(A17, ALL_AP_DATA!$A$2:$F$3600, 6, FALSE)</f>
        <v>1011</v>
      </c>
      <c r="BB17" s="6" t="e">
        <f t="shared" ca="1" si="6"/>
        <v>#NAME?</v>
      </c>
      <c r="BC17" s="6">
        <f>VLOOKUP(A17,projmetadata!$A$2:$D$2036, 4, FALSE)</f>
        <v>170003</v>
      </c>
      <c r="BE17" s="6" t="e">
        <f t="shared" ca="1" si="8"/>
        <v>#NAME?</v>
      </c>
      <c r="BF17" s="6" t="e">
        <f t="shared" ca="1" si="9"/>
        <v>#NAME?</v>
      </c>
      <c r="BG17" s="6">
        <f t="shared" si="10"/>
        <v>0</v>
      </c>
      <c r="BH17" s="6">
        <f>VLOOKUP(A17, ALL_AP_DATA!$A$2:$D$3600, 3, FALSE)</f>
        <v>54</v>
      </c>
      <c r="BI17" s="6">
        <f>VLOOKUP(A17, ALL_AP_DATA!$A$2:$E$3600, 5, FALSE)</f>
        <v>0</v>
      </c>
      <c r="BJ17" s="6">
        <f t="shared" si="7"/>
        <v>0</v>
      </c>
      <c r="BK17" s="6">
        <f t="shared" si="11"/>
        <v>5.3412462908011868E-2</v>
      </c>
    </row>
    <row r="18" spans="1:63" ht="14.25" x14ac:dyDescent="0.2">
      <c r="A18" s="6" t="s">
        <v>273</v>
      </c>
      <c r="B18" s="6" t="s">
        <v>61</v>
      </c>
      <c r="X18" s="6">
        <v>8</v>
      </c>
      <c r="Y18" s="6">
        <v>79</v>
      </c>
      <c r="Z18" s="6">
        <v>0</v>
      </c>
      <c r="AA18" s="6">
        <v>0</v>
      </c>
      <c r="AB18" s="6">
        <v>0.55630000000000002</v>
      </c>
      <c r="AC18" s="6">
        <v>0</v>
      </c>
      <c r="AD18" s="6">
        <v>0</v>
      </c>
      <c r="AE18" s="6">
        <v>2</v>
      </c>
      <c r="AF18" s="6">
        <v>7</v>
      </c>
      <c r="AG18" s="6">
        <v>0</v>
      </c>
      <c r="AH18" s="6">
        <v>0</v>
      </c>
      <c r="AI18" s="6">
        <v>4.9299999999999997E-2</v>
      </c>
      <c r="AJ18" s="6">
        <v>0</v>
      </c>
      <c r="AK18" s="6">
        <v>0</v>
      </c>
      <c r="AT18" s="6" t="str">
        <f t="shared" si="0"/>
        <v/>
      </c>
      <c r="AU18" s="6" t="str">
        <f t="shared" si="1"/>
        <v/>
      </c>
      <c r="AV18" s="6" t="str">
        <f t="shared" si="2"/>
        <v/>
      </c>
      <c r="AW18" s="7">
        <f t="shared" si="3"/>
        <v>0</v>
      </c>
      <c r="AX18" s="6">
        <f t="shared" si="4"/>
        <v>0</v>
      </c>
      <c r="AY18" s="6" t="str">
        <f t="shared" si="5"/>
        <v/>
      </c>
      <c r="BA18" s="6">
        <f>VLOOKUP(A18, ALL_AP_DATA!$A$2:$F$3600, 6, FALSE)</f>
        <v>142</v>
      </c>
      <c r="BB18" s="6" t="e">
        <f t="shared" ca="1" si="6"/>
        <v>#NAME?</v>
      </c>
      <c r="BC18" s="6">
        <f>VLOOKUP(A18,projmetadata!$A$2:$D$2036, 4, FALSE)</f>
        <v>33659</v>
      </c>
      <c r="BE18" s="6" t="e">
        <f t="shared" ca="1" si="8"/>
        <v>#NAME?</v>
      </c>
      <c r="BF18" s="6" t="e">
        <f t="shared" ca="1" si="9"/>
        <v>#NAME?</v>
      </c>
      <c r="BG18" s="6">
        <f t="shared" si="10"/>
        <v>2.6144567574794262E-3</v>
      </c>
      <c r="BH18" s="6">
        <f>VLOOKUP(A18, ALL_AP_DATA!$A$2:$D$3600, 3, FALSE)</f>
        <v>79</v>
      </c>
      <c r="BI18" s="6">
        <f>VLOOKUP(A18, ALL_AP_DATA!$A$2:$E$3600, 5, FALSE)</f>
        <v>88</v>
      </c>
      <c r="BJ18" s="6">
        <f t="shared" si="7"/>
        <v>0.61971830985915488</v>
      </c>
      <c r="BK18" s="6">
        <f t="shared" si="11"/>
        <v>0.55633802816901412</v>
      </c>
    </row>
    <row r="19" spans="1:63" ht="14.25" x14ac:dyDescent="0.2">
      <c r="A19" s="6" t="s">
        <v>280</v>
      </c>
      <c r="B19" s="6" t="s">
        <v>61</v>
      </c>
      <c r="X19" s="6">
        <v>2</v>
      </c>
      <c r="Y19" s="6">
        <v>17</v>
      </c>
      <c r="Z19" s="6">
        <v>0</v>
      </c>
      <c r="AA19" s="6">
        <v>0</v>
      </c>
      <c r="AB19" s="6">
        <v>9.5500000000000002E-2</v>
      </c>
      <c r="AC19" s="6">
        <v>0</v>
      </c>
      <c r="AD19" s="6">
        <v>0</v>
      </c>
      <c r="AE19" s="6">
        <v>12</v>
      </c>
      <c r="AF19" s="6">
        <v>51</v>
      </c>
      <c r="AG19" s="6">
        <v>0</v>
      </c>
      <c r="AH19" s="6">
        <v>0</v>
      </c>
      <c r="AI19" s="6">
        <v>0.28649999999999998</v>
      </c>
      <c r="AJ19" s="6">
        <v>0</v>
      </c>
      <c r="AK19" s="6">
        <v>0</v>
      </c>
      <c r="AT19" s="6" t="str">
        <f t="shared" si="0"/>
        <v/>
      </c>
      <c r="AU19" s="6" t="str">
        <f t="shared" si="1"/>
        <v/>
      </c>
      <c r="AV19" s="6" t="str">
        <f t="shared" si="2"/>
        <v/>
      </c>
      <c r="AW19" s="7">
        <f t="shared" si="3"/>
        <v>0</v>
      </c>
      <c r="AX19" s="6">
        <f t="shared" si="4"/>
        <v>0</v>
      </c>
      <c r="AY19" s="6" t="str">
        <f t="shared" si="5"/>
        <v/>
      </c>
      <c r="BA19" s="6">
        <f>VLOOKUP(A19, ALL_AP_DATA!$A$2:$F$3600, 6, FALSE)</f>
        <v>178</v>
      </c>
      <c r="BB19" s="6" t="e">
        <f t="shared" ca="1" si="6"/>
        <v>#NAME?</v>
      </c>
      <c r="BC19" s="6">
        <f>VLOOKUP(A19,projmetadata!$A$2:$D$2036, 4, FALSE)</f>
        <v>77017</v>
      </c>
      <c r="BE19" s="6" t="e">
        <f t="shared" ca="1" si="8"/>
        <v>#NAME?</v>
      </c>
      <c r="BF19" s="6" t="e">
        <f t="shared" ca="1" si="9"/>
        <v>#NAME?</v>
      </c>
      <c r="BG19" s="6">
        <f t="shared" si="10"/>
        <v>5.1936585429190956E-5</v>
      </c>
      <c r="BH19" s="6">
        <f>VLOOKUP(A19, ALL_AP_DATA!$A$2:$D$3600, 3, FALSE)</f>
        <v>62</v>
      </c>
      <c r="BI19" s="6">
        <f>VLOOKUP(A19, ALL_AP_DATA!$A$2:$E$3600, 5, FALSE)</f>
        <v>4</v>
      </c>
      <c r="BJ19" s="6">
        <f t="shared" si="7"/>
        <v>2.247191011235955E-2</v>
      </c>
      <c r="BK19" s="6">
        <f t="shared" si="11"/>
        <v>0.34831460674157305</v>
      </c>
    </row>
    <row r="20" spans="1:63" ht="14.25" x14ac:dyDescent="0.2">
      <c r="A20" s="6" t="s">
        <v>283</v>
      </c>
      <c r="B20" s="6" t="s">
        <v>61</v>
      </c>
      <c r="X20" s="6">
        <v>10</v>
      </c>
      <c r="Y20" s="6">
        <v>69</v>
      </c>
      <c r="Z20" s="6">
        <v>0</v>
      </c>
      <c r="AA20" s="6">
        <v>0</v>
      </c>
      <c r="AB20" s="6">
        <v>0.57499999999999996</v>
      </c>
      <c r="AC20" s="6">
        <v>0</v>
      </c>
      <c r="AD20" s="6">
        <v>0</v>
      </c>
      <c r="AE20" s="6">
        <v>1</v>
      </c>
      <c r="AF20" s="6">
        <v>12</v>
      </c>
      <c r="AG20" s="6">
        <v>0</v>
      </c>
      <c r="AH20" s="6">
        <v>0</v>
      </c>
      <c r="AI20" s="6">
        <v>0.1</v>
      </c>
      <c r="AJ20" s="6">
        <v>0</v>
      </c>
      <c r="AK20" s="6">
        <v>0</v>
      </c>
      <c r="AT20" s="6" t="str">
        <f t="shared" si="0"/>
        <v/>
      </c>
      <c r="AU20" s="6" t="str">
        <f t="shared" si="1"/>
        <v/>
      </c>
      <c r="AV20" s="6" t="str">
        <f t="shared" si="2"/>
        <v/>
      </c>
      <c r="AW20" s="7">
        <f t="shared" si="3"/>
        <v>0</v>
      </c>
      <c r="AX20" s="6">
        <f t="shared" si="4"/>
        <v>0</v>
      </c>
      <c r="AY20" s="6" t="str">
        <f t="shared" si="5"/>
        <v/>
      </c>
      <c r="BA20" s="6">
        <f>VLOOKUP(A20, ALL_AP_DATA!$A$2:$F$3600, 6, FALSE)</f>
        <v>120</v>
      </c>
      <c r="BB20" s="6" t="e">
        <f t="shared" ca="1" si="6"/>
        <v>#NAME?</v>
      </c>
      <c r="BC20" s="6">
        <f>VLOOKUP(A20,projmetadata!$A$2:$D$2036, 4, FALSE)</f>
        <v>23132</v>
      </c>
      <c r="BE20" s="6" t="e">
        <f t="shared" ca="1" si="8"/>
        <v>#NAME?</v>
      </c>
      <c r="BF20" s="6" t="e">
        <f t="shared" ca="1" si="9"/>
        <v>#NAME?</v>
      </c>
      <c r="BG20" s="6">
        <f t="shared" si="10"/>
        <v>5.1876188829327343E-4</v>
      </c>
      <c r="BH20" s="6">
        <f>VLOOKUP(A20, ALL_AP_DATA!$A$2:$D$3600, 3, FALSE)</f>
        <v>69</v>
      </c>
      <c r="BI20" s="6">
        <f>VLOOKUP(A20, ALL_AP_DATA!$A$2:$E$3600, 5, FALSE)</f>
        <v>12</v>
      </c>
      <c r="BJ20" s="6">
        <f t="shared" si="7"/>
        <v>0.1</v>
      </c>
      <c r="BK20" s="6">
        <f t="shared" si="11"/>
        <v>0.57499999999999996</v>
      </c>
    </row>
    <row r="21" spans="1:63" ht="15.75" customHeight="1" x14ac:dyDescent="0.2">
      <c r="A21" s="6" t="s">
        <v>290</v>
      </c>
      <c r="B21" s="6" t="s">
        <v>61</v>
      </c>
      <c r="C21" s="6">
        <v>1</v>
      </c>
      <c r="D21" s="6">
        <v>2</v>
      </c>
      <c r="E21" s="6">
        <v>0</v>
      </c>
      <c r="F21" s="6">
        <v>0</v>
      </c>
      <c r="G21" s="6">
        <v>1.55E-2</v>
      </c>
      <c r="H21" s="6">
        <v>0</v>
      </c>
      <c r="I21" s="6">
        <v>0</v>
      </c>
      <c r="X21" s="6">
        <v>22</v>
      </c>
      <c r="Y21" s="6">
        <v>76</v>
      </c>
      <c r="Z21" s="6">
        <v>0</v>
      </c>
      <c r="AA21" s="6">
        <v>0</v>
      </c>
      <c r="AB21" s="6">
        <v>0.58909999999999996</v>
      </c>
      <c r="AC21" s="6">
        <v>0</v>
      </c>
      <c r="AD21" s="6">
        <v>0</v>
      </c>
      <c r="AT21" s="6">
        <f t="shared" si="0"/>
        <v>0</v>
      </c>
      <c r="AU21" s="6" t="str">
        <f t="shared" si="1"/>
        <v/>
      </c>
      <c r="AV21" s="6" t="str">
        <f t="shared" si="2"/>
        <v/>
      </c>
      <c r="AW21" s="7">
        <f t="shared" si="3"/>
        <v>0</v>
      </c>
      <c r="AX21" s="6" t="str">
        <f t="shared" si="4"/>
        <v/>
      </c>
      <c r="AY21" s="6" t="str">
        <f t="shared" si="5"/>
        <v/>
      </c>
      <c r="BA21" s="6">
        <f>VLOOKUP(A21, ALL_AP_DATA!$A$2:$F$3600, 6, FALSE)</f>
        <v>129</v>
      </c>
      <c r="BB21" s="6" t="e">
        <f t="shared" ca="1" si="6"/>
        <v>#NAME?</v>
      </c>
      <c r="BC21" s="6">
        <f>VLOOKUP(A21,projmetadata!$A$2:$D$2036, 4, FALSE)</f>
        <v>11913</v>
      </c>
      <c r="BE21" s="6" t="e">
        <f t="shared" ca="1" si="8"/>
        <v>#NAME?</v>
      </c>
      <c r="BF21" s="6" t="e">
        <f t="shared" ca="1" si="9"/>
        <v>#NAME?</v>
      </c>
      <c r="BG21" s="6">
        <f t="shared" si="10"/>
        <v>0</v>
      </c>
      <c r="BH21" s="6">
        <f>VLOOKUP(A21, ALL_AP_DATA!$A$2:$D$3600, 3, FALSE)</f>
        <v>78</v>
      </c>
      <c r="BI21" s="6">
        <f>VLOOKUP(A21, ALL_AP_DATA!$A$2:$E$3600, 5, FALSE)</f>
        <v>0</v>
      </c>
      <c r="BJ21" s="6">
        <f t="shared" si="7"/>
        <v>0</v>
      </c>
      <c r="BK21" s="6">
        <f t="shared" si="11"/>
        <v>0.60465116279069764</v>
      </c>
    </row>
    <row r="22" spans="1:63" ht="15.75" customHeight="1" x14ac:dyDescent="0.2">
      <c r="A22" s="6" t="s">
        <v>340</v>
      </c>
      <c r="B22" s="6" t="s">
        <v>61</v>
      </c>
      <c r="C22" s="6">
        <v>1</v>
      </c>
      <c r="D22" s="6">
        <v>2</v>
      </c>
      <c r="E22" s="6">
        <v>0</v>
      </c>
      <c r="F22" s="6">
        <v>0</v>
      </c>
      <c r="G22" s="6">
        <v>1.1000000000000001E-3</v>
      </c>
      <c r="H22" s="6">
        <v>0</v>
      </c>
      <c r="I22" s="6">
        <v>0</v>
      </c>
      <c r="X22" s="6">
        <v>46</v>
      </c>
      <c r="Y22" s="6">
        <v>626</v>
      </c>
      <c r="Z22" s="6">
        <v>0</v>
      </c>
      <c r="AA22" s="6">
        <v>0</v>
      </c>
      <c r="AB22" s="6">
        <v>0.34470000000000001</v>
      </c>
      <c r="AC22" s="6">
        <v>0</v>
      </c>
      <c r="AD22" s="6">
        <v>0</v>
      </c>
      <c r="AE22" s="6">
        <v>53</v>
      </c>
      <c r="AF22" s="6">
        <v>277</v>
      </c>
      <c r="AG22" s="6">
        <v>0</v>
      </c>
      <c r="AH22" s="6">
        <v>0</v>
      </c>
      <c r="AI22" s="6">
        <v>0.1525</v>
      </c>
      <c r="AJ22" s="6">
        <v>0</v>
      </c>
      <c r="AK22" s="6">
        <v>0</v>
      </c>
      <c r="AT22" s="6">
        <f t="shared" si="0"/>
        <v>0</v>
      </c>
      <c r="AU22" s="6" t="str">
        <f t="shared" si="1"/>
        <v/>
      </c>
      <c r="AV22" s="6" t="str">
        <f t="shared" si="2"/>
        <v/>
      </c>
      <c r="AW22" s="7">
        <f t="shared" si="3"/>
        <v>0</v>
      </c>
      <c r="AX22" s="6">
        <f t="shared" si="4"/>
        <v>0</v>
      </c>
      <c r="AY22" s="6" t="str">
        <f t="shared" si="5"/>
        <v/>
      </c>
      <c r="BA22" s="6">
        <f>VLOOKUP(A22, ALL_AP_DATA!$A$2:$F$3600, 6, FALSE)</f>
        <v>1816</v>
      </c>
      <c r="BB22" s="6" t="e">
        <f t="shared" ca="1" si="6"/>
        <v>#NAME?</v>
      </c>
      <c r="BC22" s="6">
        <f>VLOOKUP(A22,projmetadata!$A$2:$D$2036, 4, FALSE)</f>
        <v>399427</v>
      </c>
      <c r="BE22" s="6" t="e">
        <f t="shared" ca="1" si="8"/>
        <v>#NAME?</v>
      </c>
      <c r="BF22" s="6" t="e">
        <f t="shared" ca="1" si="9"/>
        <v>#NAME?</v>
      </c>
      <c r="BG22" s="6">
        <f t="shared" si="10"/>
        <v>0</v>
      </c>
      <c r="BH22" s="6">
        <f>VLOOKUP(A22, ALL_AP_DATA!$A$2:$D$3600, 3, FALSE)</f>
        <v>711</v>
      </c>
      <c r="BI22" s="6">
        <f>VLOOKUP(A22, ALL_AP_DATA!$A$2:$E$3600, 5, FALSE)</f>
        <v>0</v>
      </c>
      <c r="BJ22" s="6">
        <f t="shared" si="7"/>
        <v>0</v>
      </c>
      <c r="BK22" s="6">
        <f t="shared" si="11"/>
        <v>0.39151982378854627</v>
      </c>
    </row>
    <row r="23" spans="1:63" ht="15.75" customHeight="1" x14ac:dyDescent="0.2">
      <c r="A23" s="6" t="s">
        <v>428</v>
      </c>
      <c r="B23" s="6" t="s">
        <v>61</v>
      </c>
      <c r="C23" s="6">
        <v>1</v>
      </c>
      <c r="D23" s="6">
        <v>3</v>
      </c>
      <c r="E23" s="6">
        <v>0</v>
      </c>
      <c r="F23" s="6">
        <v>0</v>
      </c>
      <c r="G23" s="6">
        <v>2.5600000000000001E-2</v>
      </c>
      <c r="H23" s="6">
        <v>0</v>
      </c>
      <c r="I23" s="6">
        <v>0</v>
      </c>
      <c r="X23" s="6">
        <v>2</v>
      </c>
      <c r="Y23" s="6">
        <v>3</v>
      </c>
      <c r="Z23" s="6">
        <v>0</v>
      </c>
      <c r="AA23" s="6">
        <v>0</v>
      </c>
      <c r="AB23" s="6">
        <v>2.5600000000000001E-2</v>
      </c>
      <c r="AC23" s="6">
        <v>0</v>
      </c>
      <c r="AD23" s="6">
        <v>0</v>
      </c>
      <c r="AE23" s="6">
        <v>2</v>
      </c>
      <c r="AF23" s="6">
        <v>4</v>
      </c>
      <c r="AG23" s="6">
        <v>0</v>
      </c>
      <c r="AH23" s="6">
        <v>0</v>
      </c>
      <c r="AI23" s="6">
        <v>3.4200000000000001E-2</v>
      </c>
      <c r="AJ23" s="6">
        <v>0</v>
      </c>
      <c r="AK23" s="6">
        <v>0</v>
      </c>
      <c r="AT23" s="6">
        <f t="shared" si="0"/>
        <v>0</v>
      </c>
      <c r="AU23" s="6" t="str">
        <f t="shared" si="1"/>
        <v/>
      </c>
      <c r="AV23" s="6" t="str">
        <f t="shared" si="2"/>
        <v/>
      </c>
      <c r="AW23" s="7">
        <f t="shared" si="3"/>
        <v>0</v>
      </c>
      <c r="AX23" s="6">
        <f t="shared" si="4"/>
        <v>0</v>
      </c>
      <c r="AY23" s="6" t="str">
        <f t="shared" si="5"/>
        <v/>
      </c>
      <c r="BA23" s="6">
        <f>VLOOKUP(A23, ALL_AP_DATA!$A$2:$F$3600, 6, FALSE)</f>
        <v>117</v>
      </c>
      <c r="BB23" s="6" t="e">
        <f t="shared" ca="1" si="6"/>
        <v>#NAME?</v>
      </c>
      <c r="BC23" s="6">
        <f>VLOOKUP(A23,projmetadata!$A$2:$D$2036, 4, FALSE)</f>
        <v>63980</v>
      </c>
      <c r="BE23" s="6" t="e">
        <f t="shared" ca="1" si="8"/>
        <v>#NAME?</v>
      </c>
      <c r="BF23" s="6" t="e">
        <f t="shared" ca="1" si="9"/>
        <v>#NAME?</v>
      </c>
      <c r="BG23" s="6">
        <f t="shared" si="10"/>
        <v>1.6427008440137544E-2</v>
      </c>
      <c r="BH23" s="6">
        <f>VLOOKUP(A23, ALL_AP_DATA!$A$2:$D$3600, 3, FALSE)</f>
        <v>4</v>
      </c>
      <c r="BI23" s="6">
        <f>VLOOKUP(A23, ALL_AP_DATA!$A$2:$E$3600, 5, FALSE)</f>
        <v>1051</v>
      </c>
      <c r="BJ23" s="6">
        <f t="shared" si="7"/>
        <v>8.982905982905983</v>
      </c>
      <c r="BK23" s="6">
        <f t="shared" si="11"/>
        <v>3.4188034188034191E-2</v>
      </c>
    </row>
    <row r="24" spans="1:63" ht="15.75" customHeight="1" x14ac:dyDescent="0.2">
      <c r="A24" s="6" t="s">
        <v>482</v>
      </c>
      <c r="B24" s="6" t="s">
        <v>61</v>
      </c>
      <c r="X24" s="6">
        <v>2</v>
      </c>
      <c r="Y24" s="6">
        <v>12</v>
      </c>
      <c r="Z24" s="6">
        <v>0</v>
      </c>
      <c r="AA24" s="6">
        <v>0</v>
      </c>
      <c r="AB24" s="6">
        <v>0.1053</v>
      </c>
      <c r="AC24" s="6">
        <v>0</v>
      </c>
      <c r="AD24" s="6">
        <v>0</v>
      </c>
      <c r="AT24" s="6" t="str">
        <f t="shared" si="0"/>
        <v/>
      </c>
      <c r="AU24" s="6" t="str">
        <f t="shared" si="1"/>
        <v/>
      </c>
      <c r="AV24" s="6" t="str">
        <f t="shared" si="2"/>
        <v/>
      </c>
      <c r="AW24" s="7">
        <f t="shared" si="3"/>
        <v>0</v>
      </c>
      <c r="AX24" s="6" t="str">
        <f t="shared" si="4"/>
        <v/>
      </c>
      <c r="AY24" s="6" t="str">
        <f t="shared" si="5"/>
        <v/>
      </c>
      <c r="BA24" s="6">
        <f>VLOOKUP(A24, ALL_AP_DATA!$A$2:$F$3600, 6, FALSE)</f>
        <v>114</v>
      </c>
      <c r="BB24" s="6" t="e">
        <f t="shared" ca="1" si="6"/>
        <v>#NAME?</v>
      </c>
      <c r="BC24" s="6">
        <f>VLOOKUP(A24,projmetadata!$A$2:$D$2036, 4, FALSE)</f>
        <v>14241</v>
      </c>
      <c r="BE24" s="6" t="e">
        <f t="shared" ca="1" si="8"/>
        <v>#NAME?</v>
      </c>
      <c r="BF24" s="6" t="e">
        <f t="shared" ca="1" si="9"/>
        <v>#NAME?</v>
      </c>
      <c r="BG24" s="6">
        <f t="shared" si="10"/>
        <v>0</v>
      </c>
      <c r="BH24" s="6">
        <f>VLOOKUP(A24, ALL_AP_DATA!$A$2:$D$3600, 3, FALSE)</f>
        <v>12</v>
      </c>
      <c r="BI24" s="6">
        <f>VLOOKUP(A24, ALL_AP_DATA!$A$2:$E$3600, 5, FALSE)</f>
        <v>0</v>
      </c>
      <c r="BJ24" s="6">
        <f t="shared" si="7"/>
        <v>0</v>
      </c>
      <c r="BK24" s="6">
        <f t="shared" si="11"/>
        <v>0.10526315789473684</v>
      </c>
    </row>
    <row r="25" spans="1:63" ht="15.75" customHeight="1" x14ac:dyDescent="0.2">
      <c r="A25" s="6" t="s">
        <v>483</v>
      </c>
      <c r="B25" s="6" t="s">
        <v>61</v>
      </c>
      <c r="AT25" s="6" t="str">
        <f t="shared" si="0"/>
        <v/>
      </c>
      <c r="AU25" s="6" t="str">
        <f t="shared" si="1"/>
        <v/>
      </c>
      <c r="AV25" s="6" t="str">
        <f t="shared" si="2"/>
        <v/>
      </c>
      <c r="AW25" s="7" t="str">
        <f t="shared" si="3"/>
        <v/>
      </c>
      <c r="AX25" s="6" t="str">
        <f t="shared" si="4"/>
        <v/>
      </c>
      <c r="AY25" s="6" t="str">
        <f t="shared" si="5"/>
        <v/>
      </c>
      <c r="BA25" s="6">
        <f>VLOOKUP(A25, ALL_AP_DATA!$A$2:$F$3600, 6, FALSE)</f>
        <v>328</v>
      </c>
      <c r="BB25" s="6" t="e">
        <f t="shared" ca="1" si="6"/>
        <v>#NAME?</v>
      </c>
      <c r="BC25" s="6">
        <f>VLOOKUP(A25,projmetadata!$A$2:$D$2036, 4, FALSE)</f>
        <v>33042</v>
      </c>
      <c r="BE25" s="6" t="e">
        <f t="shared" ca="1" si="8"/>
        <v>#NAME?</v>
      </c>
      <c r="BF25" s="6" t="e">
        <f t="shared" ca="1" si="9"/>
        <v>#NAME?</v>
      </c>
      <c r="BG25" s="6">
        <f t="shared" si="10"/>
        <v>5.7230191877005024E-2</v>
      </c>
      <c r="BH25" s="6">
        <f>VLOOKUP(A25, ALL_AP_DATA!$A$2:$D$3600, 3, FALSE)</f>
        <v>0</v>
      </c>
      <c r="BI25" s="6">
        <f>VLOOKUP(A25, ALL_AP_DATA!$A$2:$E$3600, 5, FALSE)</f>
        <v>1891</v>
      </c>
      <c r="BJ25" s="6">
        <f t="shared" si="7"/>
        <v>5.7652439024390247</v>
      </c>
      <c r="BK25" s="6">
        <f t="shared" si="11"/>
        <v>0</v>
      </c>
    </row>
    <row r="26" spans="1:63" ht="15.75" customHeight="1" x14ac:dyDescent="0.2">
      <c r="A26" s="6" t="s">
        <v>488</v>
      </c>
      <c r="B26" s="6" t="s">
        <v>61</v>
      </c>
      <c r="X26" s="6">
        <v>1</v>
      </c>
      <c r="Y26" s="6">
        <v>14</v>
      </c>
      <c r="Z26" s="6">
        <v>0</v>
      </c>
      <c r="AA26" s="6">
        <v>0</v>
      </c>
      <c r="AB26" s="6">
        <v>0.10290000000000001</v>
      </c>
      <c r="AC26" s="6">
        <v>0</v>
      </c>
      <c r="AD26" s="6">
        <v>0</v>
      </c>
      <c r="AE26" s="6">
        <v>3</v>
      </c>
      <c r="AF26" s="6">
        <v>16</v>
      </c>
      <c r="AG26" s="6">
        <v>0</v>
      </c>
      <c r="AH26" s="6">
        <v>0</v>
      </c>
      <c r="AI26" s="6">
        <v>0.1176</v>
      </c>
      <c r="AJ26" s="6">
        <v>0</v>
      </c>
      <c r="AK26" s="6">
        <v>0</v>
      </c>
      <c r="AT26" s="6" t="str">
        <f t="shared" si="0"/>
        <v/>
      </c>
      <c r="AU26" s="6" t="str">
        <f t="shared" si="1"/>
        <v/>
      </c>
      <c r="AV26" s="6" t="str">
        <f t="shared" si="2"/>
        <v/>
      </c>
      <c r="AW26" s="7">
        <f t="shared" si="3"/>
        <v>0</v>
      </c>
      <c r="AX26" s="6">
        <f t="shared" si="4"/>
        <v>0</v>
      </c>
      <c r="AY26" s="6" t="str">
        <f t="shared" si="5"/>
        <v/>
      </c>
      <c r="BA26" s="6">
        <f>VLOOKUP(A26, ALL_AP_DATA!$A$2:$F$3600, 6, FALSE)</f>
        <v>136</v>
      </c>
      <c r="BB26" s="6" t="e">
        <f t="shared" ca="1" si="6"/>
        <v>#NAME?</v>
      </c>
      <c r="BC26" s="6">
        <f>VLOOKUP(A26,projmetadata!$A$2:$D$2036, 4, FALSE)</f>
        <v>9641</v>
      </c>
      <c r="BE26" s="6" t="e">
        <f t="shared" ca="1" si="8"/>
        <v>#NAME?</v>
      </c>
      <c r="BF26" s="6" t="e">
        <f t="shared" ca="1" si="9"/>
        <v>#NAME?</v>
      </c>
      <c r="BG26" s="6">
        <f t="shared" si="10"/>
        <v>0</v>
      </c>
      <c r="BH26" s="6">
        <f>VLOOKUP(A26, ALL_AP_DATA!$A$2:$D$3600, 3, FALSE)</f>
        <v>30</v>
      </c>
      <c r="BI26" s="6">
        <f>VLOOKUP(A26, ALL_AP_DATA!$A$2:$E$3600, 5, FALSE)</f>
        <v>0</v>
      </c>
      <c r="BJ26" s="6">
        <f t="shared" si="7"/>
        <v>0</v>
      </c>
      <c r="BK26" s="6">
        <f t="shared" si="11"/>
        <v>0.22058823529411764</v>
      </c>
    </row>
    <row r="27" spans="1:63" ht="15.75" customHeight="1" x14ac:dyDescent="0.2">
      <c r="A27" s="6" t="s">
        <v>534</v>
      </c>
      <c r="B27" s="6" t="s">
        <v>61</v>
      </c>
      <c r="AE27" s="6">
        <v>8</v>
      </c>
      <c r="AF27" s="6">
        <v>25</v>
      </c>
      <c r="AG27" s="6">
        <v>0</v>
      </c>
      <c r="AH27" s="6">
        <v>0</v>
      </c>
      <c r="AI27" s="6">
        <v>0.15920000000000001</v>
      </c>
      <c r="AJ27" s="6">
        <v>0</v>
      </c>
      <c r="AK27" s="6">
        <v>0</v>
      </c>
      <c r="AT27" s="6" t="str">
        <f t="shared" si="0"/>
        <v/>
      </c>
      <c r="AU27" s="6" t="str">
        <f t="shared" si="1"/>
        <v/>
      </c>
      <c r="AV27" s="6" t="str">
        <f t="shared" si="2"/>
        <v/>
      </c>
      <c r="AW27" s="7" t="str">
        <f t="shared" si="3"/>
        <v/>
      </c>
      <c r="AX27" s="6">
        <f t="shared" si="4"/>
        <v>0</v>
      </c>
      <c r="AY27" s="6" t="str">
        <f t="shared" si="5"/>
        <v/>
      </c>
      <c r="BA27" s="6">
        <f>VLOOKUP(A27, ALL_AP_DATA!$A$2:$F$3600, 6, FALSE)</f>
        <v>157</v>
      </c>
      <c r="BB27" s="6" t="e">
        <f t="shared" ca="1" si="6"/>
        <v>#NAME?</v>
      </c>
      <c r="BC27" s="6">
        <f>VLOOKUP(A27,projmetadata!$A$2:$D$2036, 4, FALSE)</f>
        <v>1954</v>
      </c>
      <c r="BE27" s="6" t="e">
        <f t="shared" ca="1" si="8"/>
        <v>#NAME?</v>
      </c>
      <c r="BF27" s="6" t="e">
        <f t="shared" ca="1" si="9"/>
        <v>#NAME?</v>
      </c>
      <c r="BG27" s="6">
        <f t="shared" si="10"/>
        <v>0</v>
      </c>
      <c r="BH27" s="6">
        <f>VLOOKUP(A27, ALL_AP_DATA!$A$2:$D$3600, 3, FALSE)</f>
        <v>25</v>
      </c>
      <c r="BI27" s="6">
        <f>VLOOKUP(A27, ALL_AP_DATA!$A$2:$E$3600, 5, FALSE)</f>
        <v>0</v>
      </c>
      <c r="BJ27" s="6">
        <f t="shared" si="7"/>
        <v>0</v>
      </c>
      <c r="BK27" s="6">
        <f t="shared" si="11"/>
        <v>0.15923566878980891</v>
      </c>
    </row>
    <row r="28" spans="1:63" ht="15.75" customHeight="1" x14ac:dyDescent="0.2">
      <c r="A28" s="6" t="s">
        <v>556</v>
      </c>
      <c r="B28" s="6" t="s">
        <v>61</v>
      </c>
      <c r="X28" s="6">
        <v>144</v>
      </c>
      <c r="Y28" s="6">
        <v>746</v>
      </c>
      <c r="Z28" s="6">
        <v>0</v>
      </c>
      <c r="AA28" s="6">
        <v>0</v>
      </c>
      <c r="AB28" s="6">
        <v>0.55300000000000005</v>
      </c>
      <c r="AC28" s="6">
        <v>0</v>
      </c>
      <c r="AD28" s="6">
        <v>0</v>
      </c>
      <c r="AE28" s="6">
        <v>18</v>
      </c>
      <c r="AF28" s="6">
        <v>54</v>
      </c>
      <c r="AG28" s="6">
        <v>0</v>
      </c>
      <c r="AH28" s="6">
        <v>0</v>
      </c>
      <c r="AI28" s="6">
        <v>0.04</v>
      </c>
      <c r="AJ28" s="6">
        <v>0</v>
      </c>
      <c r="AK28" s="6">
        <v>0</v>
      </c>
      <c r="AT28" s="6" t="str">
        <f t="shared" si="0"/>
        <v/>
      </c>
      <c r="AU28" s="6" t="str">
        <f t="shared" si="1"/>
        <v/>
      </c>
      <c r="AV28" s="6" t="str">
        <f t="shared" si="2"/>
        <v/>
      </c>
      <c r="AW28" s="7">
        <f t="shared" si="3"/>
        <v>0</v>
      </c>
      <c r="AX28" s="6">
        <f t="shared" si="4"/>
        <v>0</v>
      </c>
      <c r="AY28" s="6" t="str">
        <f t="shared" si="5"/>
        <v/>
      </c>
      <c r="BA28" s="6">
        <f>VLOOKUP(A28, ALL_AP_DATA!$A$2:$F$3600, 6, FALSE)</f>
        <v>1349</v>
      </c>
      <c r="BB28" s="6" t="e">
        <f t="shared" ca="1" si="6"/>
        <v>#NAME?</v>
      </c>
      <c r="BC28" s="6">
        <f>VLOOKUP(A28,projmetadata!$A$2:$D$2036, 4, FALSE)</f>
        <v>545936</v>
      </c>
      <c r="BE28" s="6" t="e">
        <f t="shared" ca="1" si="8"/>
        <v>#NAME?</v>
      </c>
      <c r="BF28" s="6" t="e">
        <f t="shared" ca="1" si="9"/>
        <v>#NAME?</v>
      </c>
      <c r="BG28" s="6">
        <f t="shared" si="10"/>
        <v>0</v>
      </c>
      <c r="BH28" s="6">
        <f>VLOOKUP(A28, ALL_AP_DATA!$A$2:$D$3600, 3, FALSE)</f>
        <v>758</v>
      </c>
      <c r="BI28" s="6">
        <f>VLOOKUP(A28, ALL_AP_DATA!$A$2:$E$3600, 5, FALSE)</f>
        <v>0</v>
      </c>
      <c r="BJ28" s="6">
        <f t="shared" si="7"/>
        <v>0</v>
      </c>
      <c r="BK28" s="6">
        <f t="shared" si="11"/>
        <v>0.56189770200148259</v>
      </c>
    </row>
    <row r="29" spans="1:63" ht="15.75" customHeight="1" x14ac:dyDescent="0.2">
      <c r="A29" s="6" t="s">
        <v>684</v>
      </c>
      <c r="B29" s="6" t="s">
        <v>61</v>
      </c>
      <c r="C29" s="6">
        <v>2</v>
      </c>
      <c r="D29" s="6">
        <v>6</v>
      </c>
      <c r="E29" s="6">
        <v>0</v>
      </c>
      <c r="F29" s="6">
        <v>0</v>
      </c>
      <c r="G29" s="6">
        <v>7.0000000000000001E-3</v>
      </c>
      <c r="H29" s="6">
        <v>0</v>
      </c>
      <c r="I29" s="6">
        <v>0</v>
      </c>
      <c r="X29" s="6">
        <v>81</v>
      </c>
      <c r="Y29" s="6">
        <v>534</v>
      </c>
      <c r="Z29" s="6">
        <v>0</v>
      </c>
      <c r="AA29" s="6">
        <v>0</v>
      </c>
      <c r="AB29" s="6">
        <v>0.62090000000000001</v>
      </c>
      <c r="AC29" s="6">
        <v>0</v>
      </c>
      <c r="AD29" s="6">
        <v>0</v>
      </c>
      <c r="AE29" s="6">
        <v>20</v>
      </c>
      <c r="AF29" s="6">
        <v>164</v>
      </c>
      <c r="AG29" s="6">
        <v>0</v>
      </c>
      <c r="AH29" s="6">
        <v>0</v>
      </c>
      <c r="AI29" s="6">
        <v>0.19070000000000001</v>
      </c>
      <c r="AJ29" s="6">
        <v>0</v>
      </c>
      <c r="AK29" s="6">
        <v>0</v>
      </c>
      <c r="AT29" s="6">
        <f t="shared" si="0"/>
        <v>0</v>
      </c>
      <c r="AU29" s="6" t="str">
        <f t="shared" si="1"/>
        <v/>
      </c>
      <c r="AV29" s="6" t="str">
        <f t="shared" si="2"/>
        <v/>
      </c>
      <c r="AW29" s="7">
        <f t="shared" si="3"/>
        <v>0</v>
      </c>
      <c r="AX29" s="6">
        <f t="shared" si="4"/>
        <v>0</v>
      </c>
      <c r="AY29" s="6" t="str">
        <f t="shared" si="5"/>
        <v/>
      </c>
      <c r="BA29" s="6">
        <f>VLOOKUP(A29, ALL_AP_DATA!$A$2:$F$3600, 6, FALSE)</f>
        <v>860</v>
      </c>
      <c r="BB29" s="6" t="e">
        <f t="shared" ca="1" si="6"/>
        <v>#NAME?</v>
      </c>
      <c r="BC29" s="6">
        <f>VLOOKUP(A29,projmetadata!$A$2:$D$2036, 4, FALSE)</f>
        <v>256285</v>
      </c>
      <c r="BE29" s="6" t="e">
        <f t="shared" ca="1" si="8"/>
        <v>#NAME?</v>
      </c>
      <c r="BF29" s="6" t="e">
        <f t="shared" ca="1" si="9"/>
        <v>#NAME?</v>
      </c>
      <c r="BG29" s="6">
        <f t="shared" si="10"/>
        <v>0</v>
      </c>
      <c r="BH29" s="6">
        <f>VLOOKUP(A29, ALL_AP_DATA!$A$2:$D$3600, 3, FALSE)</f>
        <v>543</v>
      </c>
      <c r="BI29" s="6">
        <f>VLOOKUP(A29, ALL_AP_DATA!$A$2:$E$3600, 5, FALSE)</f>
        <v>0</v>
      </c>
      <c r="BJ29" s="6">
        <f t="shared" si="7"/>
        <v>0</v>
      </c>
      <c r="BK29" s="6">
        <f t="shared" si="11"/>
        <v>0.63139534883720927</v>
      </c>
    </row>
    <row r="30" spans="1:63" ht="15.75" customHeight="1" x14ac:dyDescent="0.2">
      <c r="A30" s="6" t="s">
        <v>930</v>
      </c>
      <c r="B30" s="6" t="s">
        <v>61</v>
      </c>
      <c r="X30" s="6">
        <v>3</v>
      </c>
      <c r="Y30" s="6">
        <v>105</v>
      </c>
      <c r="Z30" s="6">
        <v>0</v>
      </c>
      <c r="AA30" s="6">
        <v>0</v>
      </c>
      <c r="AB30" s="6">
        <v>0.1845</v>
      </c>
      <c r="AC30" s="6">
        <v>0</v>
      </c>
      <c r="AD30" s="6">
        <v>0</v>
      </c>
      <c r="AE30" s="6">
        <v>1</v>
      </c>
      <c r="AF30" s="6">
        <v>7</v>
      </c>
      <c r="AG30" s="6">
        <v>0</v>
      </c>
      <c r="AH30" s="6">
        <v>0</v>
      </c>
      <c r="AI30" s="6">
        <v>1.23E-2</v>
      </c>
      <c r="AJ30" s="6">
        <v>0</v>
      </c>
      <c r="AK30" s="6">
        <v>0</v>
      </c>
      <c r="AT30" s="6" t="str">
        <f t="shared" si="0"/>
        <v/>
      </c>
      <c r="AU30" s="6" t="str">
        <f t="shared" si="1"/>
        <v/>
      </c>
      <c r="AV30" s="6" t="str">
        <f t="shared" si="2"/>
        <v/>
      </c>
      <c r="AW30" s="7">
        <f t="shared" si="3"/>
        <v>0</v>
      </c>
      <c r="AX30" s="6">
        <f t="shared" si="4"/>
        <v>0</v>
      </c>
      <c r="AY30" s="6" t="str">
        <f t="shared" si="5"/>
        <v/>
      </c>
      <c r="BA30" s="6">
        <f>VLOOKUP(A30, ALL_AP_DATA!$A$2:$F$3600, 6, FALSE)</f>
        <v>569</v>
      </c>
      <c r="BB30" s="6" t="e">
        <f t="shared" ca="1" si="6"/>
        <v>#NAME?</v>
      </c>
      <c r="BC30" s="6">
        <f>VLOOKUP(A30,projmetadata!$A$2:$D$2036, 4, FALSE)</f>
        <v>59328</v>
      </c>
      <c r="BE30" s="6" t="e">
        <f t="shared" ca="1" si="8"/>
        <v>#NAME?</v>
      </c>
      <c r="BF30" s="6" t="e">
        <f t="shared" ca="1" si="9"/>
        <v>#NAME?</v>
      </c>
      <c r="BG30" s="6">
        <f t="shared" si="10"/>
        <v>0</v>
      </c>
      <c r="BH30" s="6">
        <f>VLOOKUP(A30, ALL_AP_DATA!$A$2:$D$3600, 3, FALSE)</f>
        <v>112</v>
      </c>
      <c r="BI30" s="6">
        <f>VLOOKUP(A30, ALL_AP_DATA!$A$2:$E$3600, 5, FALSE)</f>
        <v>0</v>
      </c>
      <c r="BJ30" s="6">
        <f t="shared" si="7"/>
        <v>0</v>
      </c>
      <c r="BK30" s="6">
        <f t="shared" si="11"/>
        <v>0.19683655536028119</v>
      </c>
    </row>
    <row r="31" spans="1:63" ht="15.75" customHeight="1" x14ac:dyDescent="0.2">
      <c r="A31" s="6" t="s">
        <v>1013</v>
      </c>
      <c r="B31" s="6" t="s">
        <v>61</v>
      </c>
      <c r="C31" s="6">
        <v>1</v>
      </c>
      <c r="D31" s="6">
        <v>2</v>
      </c>
      <c r="E31" s="6">
        <v>0</v>
      </c>
      <c r="F31" s="6">
        <v>0</v>
      </c>
      <c r="G31" s="6">
        <v>6.1000000000000004E-3</v>
      </c>
      <c r="H31" s="6">
        <v>0</v>
      </c>
      <c r="I31" s="6">
        <v>0</v>
      </c>
      <c r="X31" s="6">
        <v>18</v>
      </c>
      <c r="Y31" s="6">
        <v>114</v>
      </c>
      <c r="Z31" s="6">
        <v>0</v>
      </c>
      <c r="AA31" s="6">
        <v>0</v>
      </c>
      <c r="AB31" s="6">
        <v>0.34860000000000002</v>
      </c>
      <c r="AC31" s="6">
        <v>0</v>
      </c>
      <c r="AD31" s="6">
        <v>0</v>
      </c>
      <c r="AE31" s="6">
        <v>3</v>
      </c>
      <c r="AF31" s="6">
        <v>11</v>
      </c>
      <c r="AG31" s="6">
        <v>0</v>
      </c>
      <c r="AH31" s="6">
        <v>0</v>
      </c>
      <c r="AI31" s="6">
        <v>3.3599999999999998E-2</v>
      </c>
      <c r="AJ31" s="6">
        <v>0</v>
      </c>
      <c r="AK31" s="6">
        <v>0</v>
      </c>
      <c r="AT31" s="6">
        <f t="shared" si="0"/>
        <v>0</v>
      </c>
      <c r="AU31" s="6" t="str">
        <f t="shared" si="1"/>
        <v/>
      </c>
      <c r="AV31" s="6" t="str">
        <f t="shared" si="2"/>
        <v/>
      </c>
      <c r="AW31" s="7">
        <f t="shared" si="3"/>
        <v>0</v>
      </c>
      <c r="AX31" s="6">
        <f t="shared" si="4"/>
        <v>0</v>
      </c>
      <c r="AY31" s="6" t="str">
        <f t="shared" si="5"/>
        <v/>
      </c>
      <c r="BA31" s="6">
        <f>VLOOKUP(A31, ALL_AP_DATA!$A$2:$F$3600, 6, FALSE)</f>
        <v>327</v>
      </c>
      <c r="BB31" s="6" t="e">
        <f t="shared" ca="1" si="6"/>
        <v>#NAME?</v>
      </c>
      <c r="BC31" s="6">
        <f>VLOOKUP(A31,projmetadata!$A$2:$D$2036, 4, FALSE)</f>
        <v>45405</v>
      </c>
      <c r="BE31" s="6" t="e">
        <f t="shared" ca="1" si="8"/>
        <v>#NAME?</v>
      </c>
      <c r="BF31" s="6" t="e">
        <f t="shared" ca="1" si="9"/>
        <v>#NAME?</v>
      </c>
      <c r="BG31" s="6">
        <f t="shared" si="10"/>
        <v>4.580993282678119E-3</v>
      </c>
      <c r="BH31" s="6">
        <f>VLOOKUP(A31, ALL_AP_DATA!$A$2:$D$3600, 3, FALSE)</f>
        <v>120</v>
      </c>
      <c r="BI31" s="6">
        <f>VLOOKUP(A31, ALL_AP_DATA!$A$2:$E$3600, 5, FALSE)</f>
        <v>208</v>
      </c>
      <c r="BJ31" s="6">
        <f t="shared" si="7"/>
        <v>0.63608562691131498</v>
      </c>
      <c r="BK31" s="6">
        <f t="shared" si="11"/>
        <v>0.3669724770642202</v>
      </c>
    </row>
    <row r="32" spans="1:63" ht="15.75" customHeight="1" x14ac:dyDescent="0.2">
      <c r="A32" s="6" t="s">
        <v>1028</v>
      </c>
      <c r="B32" s="6" t="s">
        <v>61</v>
      </c>
      <c r="X32" s="6">
        <v>6</v>
      </c>
      <c r="Y32" s="6">
        <v>136</v>
      </c>
      <c r="Z32" s="6">
        <v>0</v>
      </c>
      <c r="AA32" s="6">
        <v>0</v>
      </c>
      <c r="AB32" s="6">
        <v>0.56899999999999995</v>
      </c>
      <c r="AC32" s="6">
        <v>0</v>
      </c>
      <c r="AD32" s="6">
        <v>0</v>
      </c>
      <c r="AE32" s="6">
        <v>17</v>
      </c>
      <c r="AF32" s="6">
        <v>66</v>
      </c>
      <c r="AG32" s="6">
        <v>0</v>
      </c>
      <c r="AH32" s="6">
        <v>0</v>
      </c>
      <c r="AI32" s="6">
        <v>0.2762</v>
      </c>
      <c r="AJ32" s="6">
        <v>0</v>
      </c>
      <c r="AK32" s="6">
        <v>0</v>
      </c>
      <c r="AT32" s="6" t="str">
        <f t="shared" si="0"/>
        <v/>
      </c>
      <c r="AU32" s="6" t="str">
        <f t="shared" si="1"/>
        <v/>
      </c>
      <c r="AV32" s="6" t="str">
        <f t="shared" si="2"/>
        <v/>
      </c>
      <c r="AW32" s="7">
        <f t="shared" si="3"/>
        <v>0</v>
      </c>
      <c r="AX32" s="6">
        <f t="shared" si="4"/>
        <v>0</v>
      </c>
      <c r="AY32" s="6" t="str">
        <f t="shared" si="5"/>
        <v/>
      </c>
      <c r="BA32" s="6">
        <f>VLOOKUP(A32, ALL_AP_DATA!$A$2:$F$3600, 6, FALSE)</f>
        <v>239</v>
      </c>
      <c r="BB32" s="6" t="e">
        <f t="shared" ca="1" si="6"/>
        <v>#NAME?</v>
      </c>
      <c r="BC32" s="6">
        <f>VLOOKUP(A32,projmetadata!$A$2:$D$2036, 4, FALSE)</f>
        <v>32685</v>
      </c>
      <c r="BE32" s="6" t="e">
        <f t="shared" ca="1" si="8"/>
        <v>#NAME?</v>
      </c>
      <c r="BF32" s="6" t="e">
        <f t="shared" ca="1" si="9"/>
        <v>#NAME?</v>
      </c>
      <c r="BG32" s="6">
        <f t="shared" si="10"/>
        <v>0</v>
      </c>
      <c r="BH32" s="6">
        <f>VLOOKUP(A32, ALL_AP_DATA!$A$2:$D$3600, 3, FALSE)</f>
        <v>157</v>
      </c>
      <c r="BI32" s="6">
        <f>VLOOKUP(A32, ALL_AP_DATA!$A$2:$E$3600, 5, FALSE)</f>
        <v>0</v>
      </c>
      <c r="BJ32" s="6">
        <f t="shared" si="7"/>
        <v>0</v>
      </c>
      <c r="BK32" s="6">
        <f t="shared" si="11"/>
        <v>0.65690376569037656</v>
      </c>
    </row>
    <row r="33" spans="1:63" ht="15.75" customHeight="1" x14ac:dyDescent="0.2">
      <c r="A33" s="6" t="s">
        <v>1030</v>
      </c>
      <c r="B33" s="6" t="s">
        <v>61</v>
      </c>
      <c r="X33" s="6">
        <v>4</v>
      </c>
      <c r="Y33" s="6">
        <v>55</v>
      </c>
      <c r="Z33" s="6">
        <v>0</v>
      </c>
      <c r="AA33" s="6">
        <v>0</v>
      </c>
      <c r="AB33" s="6">
        <v>0.36909999999999998</v>
      </c>
      <c r="AC33" s="6">
        <v>0</v>
      </c>
      <c r="AD33" s="6">
        <v>0</v>
      </c>
      <c r="AE33" s="6">
        <v>7</v>
      </c>
      <c r="AF33" s="6">
        <v>42</v>
      </c>
      <c r="AG33" s="6">
        <v>0</v>
      </c>
      <c r="AH33" s="6">
        <v>0</v>
      </c>
      <c r="AI33" s="6">
        <v>0.28189999999999998</v>
      </c>
      <c r="AJ33" s="6">
        <v>0</v>
      </c>
      <c r="AK33" s="6">
        <v>0</v>
      </c>
      <c r="AT33" s="6" t="str">
        <f t="shared" si="0"/>
        <v/>
      </c>
      <c r="AU33" s="6" t="str">
        <f t="shared" si="1"/>
        <v/>
      </c>
      <c r="AV33" s="6" t="str">
        <f t="shared" si="2"/>
        <v/>
      </c>
      <c r="AW33" s="7">
        <f t="shared" si="3"/>
        <v>0</v>
      </c>
      <c r="AX33" s="6">
        <f t="shared" si="4"/>
        <v>0</v>
      </c>
      <c r="AY33" s="6" t="str">
        <f t="shared" si="5"/>
        <v/>
      </c>
      <c r="BA33" s="6">
        <f>VLOOKUP(A33, ALL_AP_DATA!$A$2:$F$3600, 6, FALSE)</f>
        <v>149</v>
      </c>
      <c r="BB33" s="6" t="e">
        <f t="shared" ca="1" si="6"/>
        <v>#NAME?</v>
      </c>
      <c r="BC33" s="6">
        <f>VLOOKUP(A33,projmetadata!$A$2:$D$2036, 4, FALSE)</f>
        <v>31294</v>
      </c>
      <c r="BE33" s="6" t="e">
        <f t="shared" ca="1" si="8"/>
        <v>#NAME?</v>
      </c>
      <c r="BF33" s="6" t="e">
        <f t="shared" ca="1" si="9"/>
        <v>#NAME?</v>
      </c>
      <c r="BG33" s="6">
        <f t="shared" si="10"/>
        <v>0</v>
      </c>
      <c r="BH33" s="6">
        <f>VLOOKUP(A33, ALL_AP_DATA!$A$2:$D$3600, 3, FALSE)</f>
        <v>71</v>
      </c>
      <c r="BI33" s="6">
        <f>VLOOKUP(A33, ALL_AP_DATA!$A$2:$E$3600, 5, FALSE)</f>
        <v>0</v>
      </c>
      <c r="BJ33" s="6">
        <f t="shared" si="7"/>
        <v>0</v>
      </c>
      <c r="BK33" s="6">
        <f t="shared" si="11"/>
        <v>0.47651006711409394</v>
      </c>
    </row>
    <row r="34" spans="1:63" ht="15.75" customHeight="1" x14ac:dyDescent="0.2">
      <c r="A34" s="6" t="s">
        <v>1117</v>
      </c>
      <c r="B34" s="6" t="s">
        <v>61</v>
      </c>
      <c r="X34" s="6">
        <v>3</v>
      </c>
      <c r="Y34" s="6">
        <v>26</v>
      </c>
      <c r="Z34" s="6">
        <v>0</v>
      </c>
      <c r="AA34" s="6">
        <v>0</v>
      </c>
      <c r="AB34" s="6">
        <v>0.1275</v>
      </c>
      <c r="AC34" s="6">
        <v>0</v>
      </c>
      <c r="AD34" s="6">
        <v>0</v>
      </c>
      <c r="AE34" s="6">
        <v>7</v>
      </c>
      <c r="AF34" s="6">
        <v>27</v>
      </c>
      <c r="AG34" s="6">
        <v>0</v>
      </c>
      <c r="AH34" s="6">
        <v>0</v>
      </c>
      <c r="AI34" s="6">
        <v>0.13239999999999999</v>
      </c>
      <c r="AJ34" s="6">
        <v>0</v>
      </c>
      <c r="AK34" s="6">
        <v>0</v>
      </c>
      <c r="AT34" s="6" t="str">
        <f t="shared" si="0"/>
        <v/>
      </c>
      <c r="AU34" s="6" t="str">
        <f t="shared" si="1"/>
        <v/>
      </c>
      <c r="AV34" s="6" t="str">
        <f t="shared" si="2"/>
        <v/>
      </c>
      <c r="AW34" s="7">
        <f t="shared" si="3"/>
        <v>0</v>
      </c>
      <c r="AX34" s="6">
        <f t="shared" si="4"/>
        <v>0</v>
      </c>
      <c r="AY34" s="6" t="str">
        <f t="shared" si="5"/>
        <v/>
      </c>
      <c r="BA34" s="6">
        <f>VLOOKUP(A34, ALL_AP_DATA!$A$2:$F$3600, 6, FALSE)</f>
        <v>204</v>
      </c>
      <c r="BB34" s="6" t="e">
        <f t="shared" ca="1" si="6"/>
        <v>#NAME?</v>
      </c>
      <c r="BC34" s="6">
        <f>VLOOKUP(A34,projmetadata!$A$2:$D$2036, 4, FALSE)</f>
        <v>38560</v>
      </c>
      <c r="BE34" s="6" t="e">
        <f t="shared" ca="1" si="8"/>
        <v>#NAME?</v>
      </c>
      <c r="BF34" s="6" t="e">
        <f t="shared" ca="1" si="9"/>
        <v>#NAME?</v>
      </c>
      <c r="BG34" s="6">
        <f t="shared" si="10"/>
        <v>2.8267634854771784E-3</v>
      </c>
      <c r="BH34" s="6">
        <f>VLOOKUP(A34, ALL_AP_DATA!$A$2:$D$3600, 3, FALSE)</f>
        <v>44</v>
      </c>
      <c r="BI34" s="6">
        <f>VLOOKUP(A34, ALL_AP_DATA!$A$2:$E$3600, 5, FALSE)</f>
        <v>109</v>
      </c>
      <c r="BJ34" s="6">
        <f t="shared" si="7"/>
        <v>0.53431372549019607</v>
      </c>
      <c r="BK34" s="6">
        <f t="shared" si="11"/>
        <v>0.21568627450980393</v>
      </c>
    </row>
    <row r="35" spans="1:63" ht="15.75" customHeight="1" x14ac:dyDescent="0.2">
      <c r="A35" s="6" t="s">
        <v>1216</v>
      </c>
      <c r="B35" s="6" t="s">
        <v>61</v>
      </c>
      <c r="C35" s="6">
        <v>3</v>
      </c>
      <c r="D35" s="6">
        <v>7</v>
      </c>
      <c r="E35" s="6">
        <v>0</v>
      </c>
      <c r="F35" s="6">
        <v>0</v>
      </c>
      <c r="G35" s="6">
        <v>2.5000000000000001E-3</v>
      </c>
      <c r="H35" s="6">
        <v>0</v>
      </c>
      <c r="I35" s="6">
        <v>0</v>
      </c>
      <c r="X35" s="6">
        <v>88</v>
      </c>
      <c r="Y35" s="6">
        <v>558</v>
      </c>
      <c r="Z35" s="6">
        <v>0</v>
      </c>
      <c r="AA35" s="6">
        <v>0</v>
      </c>
      <c r="AB35" s="6">
        <v>0.20039999999999999</v>
      </c>
      <c r="AC35" s="6">
        <v>0</v>
      </c>
      <c r="AD35" s="6">
        <v>0</v>
      </c>
      <c r="AT35" s="6">
        <f t="shared" si="0"/>
        <v>0</v>
      </c>
      <c r="AU35" s="6" t="str">
        <f t="shared" si="1"/>
        <v/>
      </c>
      <c r="AV35" s="6" t="str">
        <f t="shared" si="2"/>
        <v/>
      </c>
      <c r="AW35" s="7">
        <f t="shared" si="3"/>
        <v>0</v>
      </c>
      <c r="AX35" s="6" t="str">
        <f t="shared" si="4"/>
        <v/>
      </c>
      <c r="AY35" s="6" t="str">
        <f t="shared" si="5"/>
        <v/>
      </c>
      <c r="BA35" s="6">
        <f>VLOOKUP(A35, ALL_AP_DATA!$A$2:$F$3600, 6, FALSE)</f>
        <v>2785</v>
      </c>
      <c r="BB35" s="6" t="e">
        <f t="shared" ca="1" si="6"/>
        <v>#NAME?</v>
      </c>
      <c r="BC35" s="6">
        <f>VLOOKUP(A35,projmetadata!$A$2:$D$2036, 4, FALSE)</f>
        <v>384129</v>
      </c>
      <c r="BE35" s="6" t="e">
        <f t="shared" ca="1" si="8"/>
        <v>#NAME?</v>
      </c>
      <c r="BF35" s="6" t="e">
        <f t="shared" ca="1" si="9"/>
        <v>#NAME?</v>
      </c>
      <c r="BG35" s="6">
        <f t="shared" si="10"/>
        <v>0</v>
      </c>
      <c r="BH35" s="6">
        <f>VLOOKUP(A35, ALL_AP_DATA!$A$2:$D$3600, 3, FALSE)</f>
        <v>558</v>
      </c>
      <c r="BI35" s="6">
        <f>VLOOKUP(A35, ALL_AP_DATA!$A$2:$E$3600, 5, FALSE)</f>
        <v>0</v>
      </c>
      <c r="BJ35" s="6">
        <f t="shared" si="7"/>
        <v>0</v>
      </c>
      <c r="BK35" s="6">
        <f t="shared" si="11"/>
        <v>0.20035906642728904</v>
      </c>
    </row>
    <row r="36" spans="1:63" ht="15.75" customHeight="1" x14ac:dyDescent="0.2">
      <c r="A36" s="6" t="s">
        <v>1268</v>
      </c>
      <c r="B36" s="6" t="s">
        <v>61</v>
      </c>
      <c r="C36" s="6">
        <v>44</v>
      </c>
      <c r="D36" s="6">
        <v>102</v>
      </c>
      <c r="E36" s="6">
        <v>0</v>
      </c>
      <c r="F36" s="6">
        <v>0</v>
      </c>
      <c r="G36" s="6">
        <v>1.6400000000000001E-2</v>
      </c>
      <c r="H36" s="6">
        <v>0</v>
      </c>
      <c r="I36" s="6">
        <v>0</v>
      </c>
      <c r="X36" s="6">
        <v>359</v>
      </c>
      <c r="Y36" s="6">
        <v>4632</v>
      </c>
      <c r="Z36" s="6">
        <v>0</v>
      </c>
      <c r="AA36" s="6">
        <v>0</v>
      </c>
      <c r="AB36" s="6">
        <v>0.74590000000000001</v>
      </c>
      <c r="AC36" s="6">
        <v>0</v>
      </c>
      <c r="AD36" s="6">
        <v>0</v>
      </c>
      <c r="AE36" s="6">
        <v>226</v>
      </c>
      <c r="AF36" s="6">
        <v>1972</v>
      </c>
      <c r="AG36" s="6">
        <v>0</v>
      </c>
      <c r="AH36" s="6">
        <v>0</v>
      </c>
      <c r="AI36" s="6">
        <v>0.31759999999999999</v>
      </c>
      <c r="AJ36" s="6">
        <v>0</v>
      </c>
      <c r="AK36" s="6">
        <v>0</v>
      </c>
      <c r="AT36" s="6">
        <f t="shared" si="0"/>
        <v>0</v>
      </c>
      <c r="AU36" s="6" t="str">
        <f t="shared" si="1"/>
        <v/>
      </c>
      <c r="AV36" s="6" t="str">
        <f t="shared" si="2"/>
        <v/>
      </c>
      <c r="AW36" s="7">
        <f t="shared" si="3"/>
        <v>0</v>
      </c>
      <c r="AX36" s="6">
        <f t="shared" si="4"/>
        <v>0</v>
      </c>
      <c r="AY36" s="6" t="str">
        <f t="shared" si="5"/>
        <v/>
      </c>
      <c r="BA36" s="6">
        <f>VLOOKUP(A36, ALL_AP_DATA!$A$2:$F$3600, 6, FALSE)</f>
        <v>6210</v>
      </c>
      <c r="BB36" s="6" t="e">
        <f t="shared" ca="1" si="6"/>
        <v>#NAME?</v>
      </c>
      <c r="BC36" s="6">
        <f>VLOOKUP(A36,projmetadata!$A$2:$D$2036, 4, FALSE)</f>
        <v>1879673</v>
      </c>
      <c r="BE36" s="6" t="e">
        <f t="shared" ca="1" si="8"/>
        <v>#NAME?</v>
      </c>
      <c r="BF36" s="6" t="e">
        <f t="shared" ca="1" si="9"/>
        <v>#NAME?</v>
      </c>
      <c r="BG36" s="6">
        <f t="shared" si="10"/>
        <v>0</v>
      </c>
      <c r="BH36" s="6">
        <f>VLOOKUP(A36, ALL_AP_DATA!$A$2:$D$3600, 3, FALSE)</f>
        <v>4746</v>
      </c>
      <c r="BI36" s="6">
        <f>VLOOKUP(A36, ALL_AP_DATA!$A$2:$E$3600, 5, FALSE)</f>
        <v>0</v>
      </c>
      <c r="BJ36" s="6">
        <f t="shared" si="7"/>
        <v>0</v>
      </c>
      <c r="BK36" s="6">
        <f t="shared" si="11"/>
        <v>0.76425120772946864</v>
      </c>
    </row>
    <row r="37" spans="1:63" ht="15.75" customHeight="1" x14ac:dyDescent="0.2">
      <c r="A37" s="6" t="s">
        <v>1365</v>
      </c>
      <c r="B37" s="6" t="s">
        <v>61</v>
      </c>
      <c r="X37" s="6">
        <v>14</v>
      </c>
      <c r="Y37" s="6">
        <v>254</v>
      </c>
      <c r="Z37" s="6">
        <v>0</v>
      </c>
      <c r="AA37" s="6">
        <v>0</v>
      </c>
      <c r="AB37" s="6">
        <v>0.39689999999999998</v>
      </c>
      <c r="AC37" s="6">
        <v>0</v>
      </c>
      <c r="AD37" s="6">
        <v>0</v>
      </c>
      <c r="AE37" s="6">
        <v>35</v>
      </c>
      <c r="AF37" s="6">
        <v>151</v>
      </c>
      <c r="AG37" s="6">
        <v>0</v>
      </c>
      <c r="AH37" s="6">
        <v>0</v>
      </c>
      <c r="AI37" s="6">
        <v>0.2359</v>
      </c>
      <c r="AJ37" s="6">
        <v>0</v>
      </c>
      <c r="AK37" s="6">
        <v>0</v>
      </c>
      <c r="AT37" s="6" t="str">
        <f t="shared" si="0"/>
        <v/>
      </c>
      <c r="AU37" s="6" t="str">
        <f t="shared" si="1"/>
        <v/>
      </c>
      <c r="AV37" s="6" t="str">
        <f t="shared" si="2"/>
        <v/>
      </c>
      <c r="AW37" s="7">
        <f t="shared" si="3"/>
        <v>0</v>
      </c>
      <c r="AX37" s="6">
        <f t="shared" si="4"/>
        <v>0</v>
      </c>
      <c r="AY37" s="6" t="str">
        <f t="shared" si="5"/>
        <v/>
      </c>
      <c r="BA37" s="6">
        <f>VLOOKUP(A37, ALL_AP_DATA!$A$2:$F$3600, 6, FALSE)</f>
        <v>640</v>
      </c>
      <c r="BB37" s="6" t="e">
        <f t="shared" ca="1" si="6"/>
        <v>#NAME?</v>
      </c>
      <c r="BC37" s="6">
        <f>VLOOKUP(A37,projmetadata!$A$2:$D$2036, 4, FALSE)</f>
        <v>119859</v>
      </c>
      <c r="BE37" s="6" t="e">
        <f t="shared" ca="1" si="8"/>
        <v>#NAME?</v>
      </c>
      <c r="BF37" s="6" t="e">
        <f t="shared" ca="1" si="9"/>
        <v>#NAME?</v>
      </c>
      <c r="BG37" s="6">
        <f t="shared" si="10"/>
        <v>0</v>
      </c>
      <c r="BH37" s="6">
        <f>VLOOKUP(A37, ALL_AP_DATA!$A$2:$D$3600, 3, FALSE)</f>
        <v>289</v>
      </c>
      <c r="BI37" s="6">
        <f>VLOOKUP(A37, ALL_AP_DATA!$A$2:$E$3600, 5, FALSE)</f>
        <v>0</v>
      </c>
      <c r="BJ37" s="6">
        <f t="shared" si="7"/>
        <v>0</v>
      </c>
      <c r="BK37" s="6">
        <f t="shared" si="11"/>
        <v>0.45156249999999998</v>
      </c>
    </row>
    <row r="38" spans="1:63" ht="15.75" customHeight="1" x14ac:dyDescent="0.2">
      <c r="A38" s="6" t="s">
        <v>1374</v>
      </c>
      <c r="B38" s="6" t="s">
        <v>61</v>
      </c>
      <c r="C38" s="6">
        <v>1</v>
      </c>
      <c r="D38" s="6">
        <v>3</v>
      </c>
      <c r="E38" s="6">
        <v>0</v>
      </c>
      <c r="F38" s="6">
        <v>0</v>
      </c>
      <c r="G38" s="6">
        <v>3.8999999999999998E-3</v>
      </c>
      <c r="H38" s="6">
        <v>0</v>
      </c>
      <c r="I38" s="6">
        <v>0</v>
      </c>
      <c r="X38" s="6">
        <v>24</v>
      </c>
      <c r="Y38" s="6">
        <v>297</v>
      </c>
      <c r="Z38" s="6">
        <v>0</v>
      </c>
      <c r="AA38" s="6">
        <v>0</v>
      </c>
      <c r="AB38" s="6">
        <v>0.38869999999999999</v>
      </c>
      <c r="AC38" s="6">
        <v>0</v>
      </c>
      <c r="AD38" s="6">
        <v>0</v>
      </c>
      <c r="AE38" s="6">
        <v>42</v>
      </c>
      <c r="AF38" s="6">
        <v>184</v>
      </c>
      <c r="AG38" s="6">
        <v>0</v>
      </c>
      <c r="AH38" s="6">
        <v>0</v>
      </c>
      <c r="AI38" s="6">
        <v>0.24079999999999999</v>
      </c>
      <c r="AJ38" s="6">
        <v>0</v>
      </c>
      <c r="AK38" s="6">
        <v>0</v>
      </c>
      <c r="AT38" s="6">
        <f t="shared" si="0"/>
        <v>0</v>
      </c>
      <c r="AU38" s="6" t="str">
        <f t="shared" si="1"/>
        <v/>
      </c>
      <c r="AV38" s="6" t="str">
        <f t="shared" si="2"/>
        <v/>
      </c>
      <c r="AW38" s="7">
        <f t="shared" si="3"/>
        <v>0</v>
      </c>
      <c r="AX38" s="6">
        <f t="shared" si="4"/>
        <v>0</v>
      </c>
      <c r="AY38" s="6" t="str">
        <f t="shared" si="5"/>
        <v/>
      </c>
      <c r="BA38" s="6">
        <f>VLOOKUP(A38, ALL_AP_DATA!$A$2:$F$3600, 6, FALSE)</f>
        <v>764</v>
      </c>
      <c r="BB38" s="6" t="e">
        <f t="shared" ca="1" si="6"/>
        <v>#NAME?</v>
      </c>
      <c r="BC38" s="6">
        <f>VLOOKUP(A38,projmetadata!$A$2:$D$2036, 4, FALSE)</f>
        <v>119653</v>
      </c>
      <c r="BE38" s="6" t="e">
        <f t="shared" ca="1" si="8"/>
        <v>#NAME?</v>
      </c>
      <c r="BF38" s="6" t="e">
        <f t="shared" ca="1" si="9"/>
        <v>#NAME?</v>
      </c>
      <c r="BG38" s="6">
        <f t="shared" si="10"/>
        <v>0</v>
      </c>
      <c r="BH38" s="6">
        <f>VLOOKUP(A38, ALL_AP_DATA!$A$2:$D$3600, 3, FALSE)</f>
        <v>385</v>
      </c>
      <c r="BI38" s="6">
        <f>VLOOKUP(A38, ALL_AP_DATA!$A$2:$E$3600, 5, FALSE)</f>
        <v>0</v>
      </c>
      <c r="BJ38" s="6">
        <f t="shared" si="7"/>
        <v>0</v>
      </c>
      <c r="BK38" s="6">
        <f t="shared" si="11"/>
        <v>0.50392670157068065</v>
      </c>
    </row>
    <row r="39" spans="1:63" ht="15.75" customHeight="1" x14ac:dyDescent="0.2">
      <c r="A39" s="6" t="s">
        <v>1483</v>
      </c>
      <c r="B39" s="6" t="s">
        <v>61</v>
      </c>
      <c r="C39" s="6">
        <v>4</v>
      </c>
      <c r="D39" s="6">
        <v>48</v>
      </c>
      <c r="E39" s="6">
        <v>0</v>
      </c>
      <c r="F39" s="6">
        <v>0</v>
      </c>
      <c r="G39" s="6">
        <v>6.3600000000000004E-2</v>
      </c>
      <c r="H39" s="6">
        <v>0</v>
      </c>
      <c r="I39" s="6">
        <v>0</v>
      </c>
      <c r="X39" s="6">
        <v>35</v>
      </c>
      <c r="Y39" s="6">
        <v>575</v>
      </c>
      <c r="Z39" s="6">
        <v>0</v>
      </c>
      <c r="AA39" s="6">
        <v>0</v>
      </c>
      <c r="AB39" s="6">
        <v>0.76160000000000005</v>
      </c>
      <c r="AC39" s="6">
        <v>0</v>
      </c>
      <c r="AD39" s="6">
        <v>0</v>
      </c>
      <c r="AE39" s="6">
        <v>44</v>
      </c>
      <c r="AF39" s="6">
        <v>219</v>
      </c>
      <c r="AG39" s="6">
        <v>0</v>
      </c>
      <c r="AH39" s="6">
        <v>0</v>
      </c>
      <c r="AI39" s="6">
        <v>0.29010000000000002</v>
      </c>
      <c r="AJ39" s="6">
        <v>0</v>
      </c>
      <c r="AK39" s="6">
        <v>0</v>
      </c>
      <c r="AT39" s="6">
        <f t="shared" si="0"/>
        <v>0</v>
      </c>
      <c r="AU39" s="6" t="str">
        <f t="shared" si="1"/>
        <v/>
      </c>
      <c r="AV39" s="6" t="str">
        <f t="shared" si="2"/>
        <v/>
      </c>
      <c r="AW39" s="7">
        <f t="shared" si="3"/>
        <v>0</v>
      </c>
      <c r="AX39" s="6">
        <f t="shared" si="4"/>
        <v>0</v>
      </c>
      <c r="AY39" s="6" t="str">
        <f t="shared" si="5"/>
        <v/>
      </c>
      <c r="BA39" s="6">
        <f>VLOOKUP(A39, ALL_AP_DATA!$A$2:$F$3600, 6, FALSE)</f>
        <v>755</v>
      </c>
      <c r="BB39" s="6" t="e">
        <f t="shared" ca="1" si="6"/>
        <v>#NAME?</v>
      </c>
      <c r="BC39" s="6">
        <f>VLOOKUP(A39,projmetadata!$A$2:$D$2036, 4, FALSE)</f>
        <v>288384</v>
      </c>
      <c r="BE39" s="6" t="e">
        <f t="shared" ca="1" si="8"/>
        <v>#NAME?</v>
      </c>
      <c r="BF39" s="6" t="e">
        <f t="shared" ca="1" si="9"/>
        <v>#NAME?</v>
      </c>
      <c r="BG39" s="6">
        <f t="shared" si="10"/>
        <v>0</v>
      </c>
      <c r="BH39" s="6">
        <f>VLOOKUP(A39, ALL_AP_DATA!$A$2:$D$3600, 3, FALSE)</f>
        <v>588</v>
      </c>
      <c r="BI39" s="6">
        <f>VLOOKUP(A39, ALL_AP_DATA!$A$2:$E$3600, 5, FALSE)</f>
        <v>0</v>
      </c>
      <c r="BJ39" s="6">
        <f t="shared" si="7"/>
        <v>0</v>
      </c>
      <c r="BK39" s="6">
        <f t="shared" si="11"/>
        <v>0.77880794701986755</v>
      </c>
    </row>
    <row r="40" spans="1:63" ht="15.75" customHeight="1" x14ac:dyDescent="0.2">
      <c r="A40" s="6" t="s">
        <v>222</v>
      </c>
      <c r="B40" s="6" t="s">
        <v>61</v>
      </c>
      <c r="C40" s="6">
        <v>15</v>
      </c>
      <c r="D40" s="6">
        <v>61</v>
      </c>
      <c r="E40" s="6">
        <v>0</v>
      </c>
      <c r="F40" s="6">
        <v>0</v>
      </c>
      <c r="G40" s="6">
        <v>1.55E-2</v>
      </c>
      <c r="H40" s="6">
        <v>0</v>
      </c>
      <c r="I40" s="6">
        <v>0</v>
      </c>
      <c r="X40" s="6">
        <v>125</v>
      </c>
      <c r="Y40" s="6">
        <v>1533</v>
      </c>
      <c r="Z40" s="6">
        <v>0</v>
      </c>
      <c r="AA40" s="6">
        <v>0</v>
      </c>
      <c r="AB40" s="6">
        <v>0.3901</v>
      </c>
      <c r="AC40" s="6">
        <v>0</v>
      </c>
      <c r="AD40" s="6">
        <v>0</v>
      </c>
      <c r="AE40" s="6">
        <v>240</v>
      </c>
      <c r="AF40" s="6">
        <v>1579</v>
      </c>
      <c r="AG40" s="6">
        <v>1</v>
      </c>
      <c r="AH40" s="6">
        <v>4</v>
      </c>
      <c r="AI40" s="6">
        <v>0.40179999999999999</v>
      </c>
      <c r="AJ40" s="6">
        <v>1</v>
      </c>
      <c r="AK40" s="6">
        <v>0.16669999999999999</v>
      </c>
      <c r="AT40" s="6">
        <f t="shared" si="0"/>
        <v>0</v>
      </c>
      <c r="AU40" s="6" t="str">
        <f t="shared" si="1"/>
        <v/>
      </c>
      <c r="AV40" s="6" t="str">
        <f t="shared" si="2"/>
        <v/>
      </c>
      <c r="AW40" s="7">
        <f t="shared" si="3"/>
        <v>0</v>
      </c>
      <c r="AX40" s="6">
        <f t="shared" si="4"/>
        <v>2.5332488917036099E-3</v>
      </c>
      <c r="AY40" s="6" t="str">
        <f t="shared" si="5"/>
        <v/>
      </c>
      <c r="BA40" s="6">
        <f>VLOOKUP(A40, ALL_AP_DATA!$A$2:$F$3600, 6, FALSE)</f>
        <v>3930</v>
      </c>
      <c r="BB40" s="6" t="e">
        <f t="shared" ca="1" si="6"/>
        <v>#NAME?</v>
      </c>
      <c r="BC40" s="6">
        <f>VLOOKUP(A40,projmetadata!$A$2:$D$2036, 4, FALSE)</f>
        <v>1253640</v>
      </c>
      <c r="BE40" s="6" t="e">
        <f t="shared" ca="1" si="8"/>
        <v>#NAME?</v>
      </c>
      <c r="BF40" s="6" t="e">
        <f t="shared" ca="1" si="9"/>
        <v>#NAME?</v>
      </c>
      <c r="BG40" s="6">
        <f t="shared" si="10"/>
        <v>1.9144251938355508E-5</v>
      </c>
      <c r="BH40" s="6">
        <f>VLOOKUP(A40, ALL_AP_DATA!$A$2:$D$3600, 3, FALSE)</f>
        <v>2346</v>
      </c>
      <c r="BI40" s="6">
        <f>VLOOKUP(A40, ALL_AP_DATA!$A$2:$E$3600, 5, FALSE)</f>
        <v>24</v>
      </c>
      <c r="BJ40" s="6">
        <f t="shared" si="7"/>
        <v>6.1068702290076335E-3</v>
      </c>
      <c r="BK40" s="6">
        <f t="shared" si="11"/>
        <v>0.59694656488549613</v>
      </c>
    </row>
    <row r="41" spans="1:63" ht="15.75" customHeight="1" x14ac:dyDescent="0.2">
      <c r="A41" s="6" t="s">
        <v>1206</v>
      </c>
      <c r="B41" s="6" t="s">
        <v>61</v>
      </c>
      <c r="X41" s="6">
        <v>28</v>
      </c>
      <c r="Y41" s="6">
        <v>40</v>
      </c>
      <c r="Z41" s="6">
        <v>1</v>
      </c>
      <c r="AA41" s="6">
        <v>7</v>
      </c>
      <c r="AB41" s="6">
        <v>0.1575</v>
      </c>
      <c r="AC41" s="6">
        <v>1</v>
      </c>
      <c r="AD41" s="6">
        <v>1</v>
      </c>
      <c r="AE41" s="6">
        <v>6</v>
      </c>
      <c r="AF41" s="6">
        <v>31</v>
      </c>
      <c r="AG41" s="6">
        <v>1</v>
      </c>
      <c r="AH41" s="6">
        <v>7</v>
      </c>
      <c r="AI41" s="6">
        <v>0.122</v>
      </c>
      <c r="AJ41" s="6">
        <v>1</v>
      </c>
      <c r="AK41" s="6">
        <v>1</v>
      </c>
      <c r="AT41" s="6" t="str">
        <f t="shared" si="0"/>
        <v/>
      </c>
      <c r="AU41" s="6" t="str">
        <f t="shared" si="1"/>
        <v/>
      </c>
      <c r="AV41" s="6" t="str">
        <f t="shared" si="2"/>
        <v/>
      </c>
      <c r="AW41" s="7">
        <f t="shared" si="3"/>
        <v>0.17499999999999999</v>
      </c>
      <c r="AX41" s="6">
        <f t="shared" si="4"/>
        <v>0.22580645161290322</v>
      </c>
      <c r="AY41" s="6" t="str">
        <f t="shared" si="5"/>
        <v/>
      </c>
      <c r="BA41" s="6">
        <f>VLOOKUP(A41, ALL_AP_DATA!$A$2:$F$3600, 6, FALSE)</f>
        <v>254</v>
      </c>
      <c r="BB41" s="6" t="e">
        <f t="shared" ca="1" si="6"/>
        <v>#NAME?</v>
      </c>
      <c r="BC41" s="6">
        <f>VLOOKUP(A41,projmetadata!$A$2:$D$2036, 4, FALSE)</f>
        <v>143466</v>
      </c>
      <c r="BE41" s="6" t="e">
        <f t="shared" ca="1" si="8"/>
        <v>#NAME?</v>
      </c>
      <c r="BF41" s="6" t="e">
        <f t="shared" ca="1" si="9"/>
        <v>#NAME?</v>
      </c>
      <c r="BG41" s="6">
        <f t="shared" si="10"/>
        <v>4.8792048290187221E-5</v>
      </c>
      <c r="BH41" s="6">
        <f>VLOOKUP(A41, ALL_AP_DATA!$A$2:$D$3600, 3, FALSE)</f>
        <v>56</v>
      </c>
      <c r="BI41" s="6">
        <f>VLOOKUP(A41, ALL_AP_DATA!$A$2:$E$3600, 5, FALSE)</f>
        <v>7</v>
      </c>
      <c r="BJ41" s="6">
        <f t="shared" si="7"/>
        <v>2.7559055118110236E-2</v>
      </c>
      <c r="BK41" s="6">
        <f t="shared" si="11"/>
        <v>0.22047244094488189</v>
      </c>
    </row>
    <row r="42" spans="1:63" ht="15.75" customHeight="1" x14ac:dyDescent="0.2">
      <c r="A42" s="6" t="s">
        <v>193</v>
      </c>
      <c r="B42" s="6" t="s">
        <v>61</v>
      </c>
      <c r="X42" s="6">
        <v>18</v>
      </c>
      <c r="Y42" s="6">
        <v>216</v>
      </c>
      <c r="Z42" s="6">
        <v>1</v>
      </c>
      <c r="AA42" s="6">
        <v>1</v>
      </c>
      <c r="AB42" s="6">
        <v>0.63339999999999996</v>
      </c>
      <c r="AC42" s="6">
        <v>1</v>
      </c>
      <c r="AD42" s="6">
        <v>1</v>
      </c>
      <c r="AE42" s="6">
        <v>5</v>
      </c>
      <c r="AF42" s="6">
        <v>14</v>
      </c>
      <c r="AG42" s="6">
        <v>0</v>
      </c>
      <c r="AH42" s="6">
        <v>0</v>
      </c>
      <c r="AI42" s="6">
        <v>4.1099999999999998E-2</v>
      </c>
      <c r="AJ42" s="6">
        <v>0</v>
      </c>
      <c r="AK42" s="6">
        <v>0</v>
      </c>
      <c r="AT42" s="6" t="str">
        <f t="shared" si="0"/>
        <v/>
      </c>
      <c r="AU42" s="6" t="str">
        <f t="shared" si="1"/>
        <v/>
      </c>
      <c r="AV42" s="6" t="str">
        <f t="shared" si="2"/>
        <v/>
      </c>
      <c r="AW42" s="7">
        <f t="shared" si="3"/>
        <v>4.6296296296296294E-3</v>
      </c>
      <c r="AX42" s="6">
        <f t="shared" si="4"/>
        <v>0</v>
      </c>
      <c r="AY42" s="6" t="str">
        <f t="shared" si="5"/>
        <v/>
      </c>
      <c r="BA42" s="6">
        <f>VLOOKUP(A42, ALL_AP_DATA!$A$2:$F$3600, 6, FALSE)</f>
        <v>341</v>
      </c>
      <c r="BB42" s="6" t="e">
        <f t="shared" ca="1" si="6"/>
        <v>#NAME?</v>
      </c>
      <c r="BC42" s="6">
        <f>VLOOKUP(A42,projmetadata!$A$2:$D$2036, 4, FALSE)</f>
        <v>17290</v>
      </c>
      <c r="BE42" s="6" t="e">
        <f t="shared" ca="1" si="8"/>
        <v>#NAME?</v>
      </c>
      <c r="BF42" s="6" t="e">
        <f t="shared" ca="1" si="9"/>
        <v>#NAME?</v>
      </c>
      <c r="BG42" s="6">
        <f t="shared" si="10"/>
        <v>5.7836899942163101E-5</v>
      </c>
      <c r="BH42" s="6">
        <f>VLOOKUP(A42, ALL_AP_DATA!$A$2:$D$3600, 3, FALSE)</f>
        <v>223</v>
      </c>
      <c r="BI42" s="6">
        <f>VLOOKUP(A42, ALL_AP_DATA!$A$2:$E$3600, 5, FALSE)</f>
        <v>1</v>
      </c>
      <c r="BJ42" s="6">
        <f t="shared" si="7"/>
        <v>2.9325513196480938E-3</v>
      </c>
      <c r="BK42" s="6">
        <f t="shared" si="11"/>
        <v>0.6539589442815249</v>
      </c>
    </row>
    <row r="43" spans="1:63" ht="15.75" customHeight="1" x14ac:dyDescent="0.2">
      <c r="A43" s="6" t="s">
        <v>116</v>
      </c>
      <c r="B43" s="6" t="s">
        <v>61</v>
      </c>
      <c r="C43" s="6">
        <v>2</v>
      </c>
      <c r="D43" s="6">
        <v>4</v>
      </c>
      <c r="E43" s="6">
        <v>0</v>
      </c>
      <c r="F43" s="6">
        <v>0</v>
      </c>
      <c r="G43" s="6">
        <v>4.1000000000000003E-3</v>
      </c>
      <c r="H43" s="6">
        <v>0</v>
      </c>
      <c r="I43" s="6">
        <v>0</v>
      </c>
      <c r="X43" s="6">
        <v>67</v>
      </c>
      <c r="Y43" s="6">
        <v>657</v>
      </c>
      <c r="Z43" s="6">
        <v>1</v>
      </c>
      <c r="AA43" s="6">
        <v>29</v>
      </c>
      <c r="AB43" s="6">
        <v>0.68079999999999996</v>
      </c>
      <c r="AC43" s="6">
        <v>1</v>
      </c>
      <c r="AD43" s="6">
        <v>1</v>
      </c>
      <c r="AE43" s="6">
        <v>31</v>
      </c>
      <c r="AF43" s="6">
        <v>137</v>
      </c>
      <c r="AG43" s="6">
        <v>0</v>
      </c>
      <c r="AH43" s="6">
        <v>0</v>
      </c>
      <c r="AI43" s="6">
        <v>0.14199999999999999</v>
      </c>
      <c r="AJ43" s="6">
        <v>0</v>
      </c>
      <c r="AK43" s="6">
        <v>0</v>
      </c>
      <c r="AT43" s="6">
        <f t="shared" si="0"/>
        <v>0</v>
      </c>
      <c r="AU43" s="6" t="str">
        <f t="shared" si="1"/>
        <v/>
      </c>
      <c r="AV43" s="6" t="str">
        <f t="shared" si="2"/>
        <v/>
      </c>
      <c r="AW43" s="7">
        <f t="shared" si="3"/>
        <v>4.4140030441400302E-2</v>
      </c>
      <c r="AX43" s="6">
        <f t="shared" si="4"/>
        <v>0</v>
      </c>
      <c r="AY43" s="6" t="str">
        <f t="shared" si="5"/>
        <v/>
      </c>
      <c r="BA43" s="6">
        <f>VLOOKUP(A43, ALL_AP_DATA!$A$2:$F$3600, 6, FALSE)</f>
        <v>965</v>
      </c>
      <c r="BB43" s="6" t="e">
        <f t="shared" ca="1" si="6"/>
        <v>#NAME?</v>
      </c>
      <c r="BC43" s="6">
        <f>VLOOKUP(A43,projmetadata!$A$2:$D$2036, 4, FALSE)</f>
        <v>361467</v>
      </c>
      <c r="BE43" s="6" t="e">
        <f t="shared" ca="1" si="8"/>
        <v>#NAME?</v>
      </c>
      <c r="BF43" s="6" t="e">
        <f t="shared" ca="1" si="9"/>
        <v>#NAME?</v>
      </c>
      <c r="BG43" s="6">
        <f t="shared" si="10"/>
        <v>8.0228623913109631E-5</v>
      </c>
      <c r="BH43" s="6">
        <f>VLOOKUP(A43, ALL_AP_DATA!$A$2:$D$3600, 3, FALSE)</f>
        <v>705</v>
      </c>
      <c r="BI43" s="6">
        <f>VLOOKUP(A43, ALL_AP_DATA!$A$2:$E$3600, 5, FALSE)</f>
        <v>29</v>
      </c>
      <c r="BJ43" s="6">
        <f t="shared" si="7"/>
        <v>3.0051813471502591E-2</v>
      </c>
      <c r="BK43" s="6">
        <f t="shared" si="11"/>
        <v>0.73056994818652854</v>
      </c>
    </row>
    <row r="44" spans="1:63" ht="15.75" customHeight="1" x14ac:dyDescent="0.2">
      <c r="A44" s="6" t="s">
        <v>869</v>
      </c>
      <c r="B44" s="6" t="s">
        <v>61</v>
      </c>
      <c r="X44" s="6">
        <v>12</v>
      </c>
      <c r="Y44" s="6">
        <v>216</v>
      </c>
      <c r="Z44" s="6">
        <v>1</v>
      </c>
      <c r="AA44" s="6">
        <v>6</v>
      </c>
      <c r="AB44" s="6">
        <v>0.16139999999999999</v>
      </c>
      <c r="AC44" s="6">
        <v>1</v>
      </c>
      <c r="AD44" s="6">
        <v>1</v>
      </c>
      <c r="AE44" s="6">
        <v>17</v>
      </c>
      <c r="AF44" s="6">
        <v>56</v>
      </c>
      <c r="AG44" s="6">
        <v>0</v>
      </c>
      <c r="AH44" s="6">
        <v>0</v>
      </c>
      <c r="AI44" s="6">
        <v>4.19E-2</v>
      </c>
      <c r="AJ44" s="6">
        <v>0</v>
      </c>
      <c r="AK44" s="6">
        <v>0</v>
      </c>
      <c r="AT44" s="6" t="str">
        <f t="shared" si="0"/>
        <v/>
      </c>
      <c r="AU44" s="6" t="str">
        <f t="shared" si="1"/>
        <v/>
      </c>
      <c r="AV44" s="6" t="str">
        <f t="shared" si="2"/>
        <v/>
      </c>
      <c r="AW44" s="7">
        <f t="shared" si="3"/>
        <v>2.7777777777777776E-2</v>
      </c>
      <c r="AX44" s="6">
        <f t="shared" si="4"/>
        <v>0</v>
      </c>
      <c r="AY44" s="6" t="str">
        <f t="shared" si="5"/>
        <v/>
      </c>
      <c r="BA44" s="6">
        <f>VLOOKUP(A44, ALL_AP_DATA!$A$2:$F$3600, 6, FALSE)</f>
        <v>1338</v>
      </c>
      <c r="BB44" s="6" t="e">
        <f t="shared" ca="1" si="6"/>
        <v>#NAME?</v>
      </c>
      <c r="BC44" s="6">
        <f>VLOOKUP(A44,projmetadata!$A$2:$D$2036, 4, FALSE)</f>
        <v>69115</v>
      </c>
      <c r="BE44" s="6" t="e">
        <f t="shared" ca="1" si="8"/>
        <v>#NAME?</v>
      </c>
      <c r="BF44" s="6" t="e">
        <f t="shared" ca="1" si="9"/>
        <v>#NAME?</v>
      </c>
      <c r="BG44" s="6">
        <f t="shared" si="10"/>
        <v>8.6811835346885623E-5</v>
      </c>
      <c r="BH44" s="6">
        <f>VLOOKUP(A44, ALL_AP_DATA!$A$2:$D$3600, 3, FALSE)</f>
        <v>252</v>
      </c>
      <c r="BI44" s="6">
        <f>VLOOKUP(A44, ALL_AP_DATA!$A$2:$E$3600, 5, FALSE)</f>
        <v>6</v>
      </c>
      <c r="BJ44" s="6">
        <f t="shared" si="7"/>
        <v>4.4843049327354259E-3</v>
      </c>
      <c r="BK44" s="6">
        <f t="shared" si="11"/>
        <v>0.18834080717488788</v>
      </c>
    </row>
    <row r="45" spans="1:63" ht="15.75" customHeight="1" x14ac:dyDescent="0.2">
      <c r="A45" s="6" t="s">
        <v>186</v>
      </c>
      <c r="B45" s="6" t="s">
        <v>61</v>
      </c>
      <c r="C45" s="6">
        <v>5</v>
      </c>
      <c r="D45" s="6">
        <v>11</v>
      </c>
      <c r="E45" s="6">
        <v>0</v>
      </c>
      <c r="F45" s="6">
        <v>0</v>
      </c>
      <c r="G45" s="6">
        <v>8.0999999999999996E-3</v>
      </c>
      <c r="H45" s="6">
        <v>0</v>
      </c>
      <c r="I45" s="6">
        <v>0</v>
      </c>
      <c r="X45" s="6">
        <v>182</v>
      </c>
      <c r="Y45" s="6">
        <v>856</v>
      </c>
      <c r="Z45" s="6">
        <v>1</v>
      </c>
      <c r="AA45" s="6">
        <v>57</v>
      </c>
      <c r="AB45" s="6">
        <v>0.63270000000000004</v>
      </c>
      <c r="AC45" s="6">
        <v>1</v>
      </c>
      <c r="AD45" s="6">
        <v>1</v>
      </c>
      <c r="AE45" s="6">
        <v>49</v>
      </c>
      <c r="AF45" s="6">
        <v>366</v>
      </c>
      <c r="AG45" s="6">
        <v>1</v>
      </c>
      <c r="AH45" s="6">
        <v>18</v>
      </c>
      <c r="AI45" s="6">
        <v>0.27050000000000002</v>
      </c>
      <c r="AJ45" s="6">
        <v>1</v>
      </c>
      <c r="AK45" s="6">
        <v>0.31580000000000003</v>
      </c>
      <c r="AT45" s="6">
        <f t="shared" si="0"/>
        <v>0</v>
      </c>
      <c r="AU45" s="6" t="str">
        <f t="shared" si="1"/>
        <v/>
      </c>
      <c r="AV45" s="6" t="str">
        <f t="shared" si="2"/>
        <v/>
      </c>
      <c r="AW45" s="7">
        <f t="shared" si="3"/>
        <v>6.6588785046728965E-2</v>
      </c>
      <c r="AX45" s="6">
        <f t="shared" si="4"/>
        <v>4.9180327868852458E-2</v>
      </c>
      <c r="AY45" s="6" t="str">
        <f t="shared" si="5"/>
        <v/>
      </c>
      <c r="BA45" s="6">
        <f>VLOOKUP(A45, ALL_AP_DATA!$A$2:$F$3600, 6, FALSE)</f>
        <v>1353</v>
      </c>
      <c r="BB45" s="6" t="e">
        <f t="shared" ca="1" si="6"/>
        <v>#NAME?</v>
      </c>
      <c r="BC45" s="6">
        <f>VLOOKUP(A45,projmetadata!$A$2:$D$2036, 4, FALSE)</f>
        <v>300654</v>
      </c>
      <c r="BE45" s="6" t="e">
        <f t="shared" ca="1" si="8"/>
        <v>#NAME?</v>
      </c>
      <c r="BF45" s="6" t="e">
        <f t="shared" ca="1" si="9"/>
        <v>#NAME?</v>
      </c>
      <c r="BG45" s="6">
        <f t="shared" si="10"/>
        <v>1.8958670099183779E-4</v>
      </c>
      <c r="BH45" s="6">
        <f>VLOOKUP(A45, ALL_AP_DATA!$A$2:$D$3600, 3, FALSE)</f>
        <v>982</v>
      </c>
      <c r="BI45" s="6">
        <f>VLOOKUP(A45, ALL_AP_DATA!$A$2:$E$3600, 5, FALSE)</f>
        <v>57</v>
      </c>
      <c r="BJ45" s="6">
        <f t="shared" si="7"/>
        <v>4.2128603104212861E-2</v>
      </c>
      <c r="BK45" s="6">
        <f t="shared" si="11"/>
        <v>0.72579453067257949</v>
      </c>
    </row>
    <row r="46" spans="1:63" ht="15.75" customHeight="1" x14ac:dyDescent="0.2">
      <c r="A46" s="6" t="s">
        <v>120</v>
      </c>
      <c r="B46" s="6" t="s">
        <v>61</v>
      </c>
      <c r="X46" s="6">
        <v>4</v>
      </c>
      <c r="Y46" s="6">
        <v>85</v>
      </c>
      <c r="Z46" s="6">
        <v>1</v>
      </c>
      <c r="AA46" s="6">
        <v>10</v>
      </c>
      <c r="AB46" s="6">
        <v>0.37609999999999999</v>
      </c>
      <c r="AC46" s="6">
        <v>1</v>
      </c>
      <c r="AD46" s="6">
        <v>1</v>
      </c>
      <c r="AE46" s="6">
        <v>24</v>
      </c>
      <c r="AF46" s="6">
        <v>69</v>
      </c>
      <c r="AG46" s="6">
        <v>1</v>
      </c>
      <c r="AH46" s="6">
        <v>10</v>
      </c>
      <c r="AI46" s="6">
        <v>0.30530000000000002</v>
      </c>
      <c r="AJ46" s="6">
        <v>1</v>
      </c>
      <c r="AK46" s="6">
        <v>1</v>
      </c>
      <c r="AT46" s="6" t="str">
        <f t="shared" si="0"/>
        <v/>
      </c>
      <c r="AU46" s="6" t="str">
        <f t="shared" si="1"/>
        <v/>
      </c>
      <c r="AV46" s="6" t="str">
        <f t="shared" si="2"/>
        <v/>
      </c>
      <c r="AW46" s="7">
        <f t="shared" si="3"/>
        <v>0.11764705882352941</v>
      </c>
      <c r="AX46" s="6">
        <f t="shared" si="4"/>
        <v>0.14492753623188406</v>
      </c>
      <c r="AY46" s="6" t="str">
        <f t="shared" si="5"/>
        <v/>
      </c>
      <c r="BA46" s="6">
        <f>VLOOKUP(A46, ALL_AP_DATA!$A$2:$F$3600, 6, FALSE)</f>
        <v>226</v>
      </c>
      <c r="BB46" s="6" t="e">
        <f t="shared" ca="1" si="6"/>
        <v>#NAME?</v>
      </c>
      <c r="BC46" s="6">
        <f>VLOOKUP(A46,projmetadata!$A$2:$D$2036, 4, FALSE)</f>
        <v>41846</v>
      </c>
      <c r="BE46" s="6" t="e">
        <f t="shared" ca="1" si="8"/>
        <v>#NAME?</v>
      </c>
      <c r="BF46" s="6" t="e">
        <f t="shared" ca="1" si="9"/>
        <v>#NAME?</v>
      </c>
      <c r="BG46" s="6">
        <f t="shared" si="10"/>
        <v>2.3897146680686325E-4</v>
      </c>
      <c r="BH46" s="6">
        <f>VLOOKUP(A46, ALL_AP_DATA!$A$2:$D$3600, 3, FALSE)</f>
        <v>131</v>
      </c>
      <c r="BI46" s="6">
        <f>VLOOKUP(A46, ALL_AP_DATA!$A$2:$E$3600, 5, FALSE)</f>
        <v>10</v>
      </c>
      <c r="BJ46" s="6">
        <f t="shared" si="7"/>
        <v>4.4247787610619468E-2</v>
      </c>
      <c r="BK46" s="6">
        <f t="shared" si="11"/>
        <v>0.57964601769911506</v>
      </c>
    </row>
    <row r="47" spans="1:63" ht="15.75" customHeight="1" x14ac:dyDescent="0.2">
      <c r="A47" s="6" t="s">
        <v>275</v>
      </c>
      <c r="B47" s="6" t="s">
        <v>61</v>
      </c>
      <c r="C47" s="6">
        <v>5</v>
      </c>
      <c r="D47" s="6">
        <v>10</v>
      </c>
      <c r="E47" s="6">
        <v>0</v>
      </c>
      <c r="F47" s="6">
        <v>0</v>
      </c>
      <c r="G47" s="6">
        <v>9.9000000000000008E-3</v>
      </c>
      <c r="H47" s="6">
        <v>0</v>
      </c>
      <c r="I47" s="6">
        <v>0</v>
      </c>
      <c r="X47" s="6">
        <v>66</v>
      </c>
      <c r="Y47" s="6">
        <v>304</v>
      </c>
      <c r="Z47" s="6">
        <v>0</v>
      </c>
      <c r="AA47" s="6">
        <v>0</v>
      </c>
      <c r="AB47" s="6">
        <v>0.30099999999999999</v>
      </c>
      <c r="AC47" s="6">
        <v>0</v>
      </c>
      <c r="AD47" s="6">
        <v>0</v>
      </c>
      <c r="AE47" s="6">
        <v>23</v>
      </c>
      <c r="AF47" s="6">
        <v>119</v>
      </c>
      <c r="AG47" s="6">
        <v>1</v>
      </c>
      <c r="AH47" s="6">
        <v>109</v>
      </c>
      <c r="AI47" s="6">
        <v>0.1178</v>
      </c>
      <c r="AJ47" s="6">
        <v>1</v>
      </c>
      <c r="AK47" s="6">
        <v>0.9083</v>
      </c>
      <c r="AT47" s="6">
        <f t="shared" si="0"/>
        <v>0</v>
      </c>
      <c r="AU47" s="6" t="str">
        <f t="shared" si="1"/>
        <v/>
      </c>
      <c r="AV47" s="6" t="str">
        <f t="shared" si="2"/>
        <v/>
      </c>
      <c r="AW47" s="7">
        <f t="shared" si="3"/>
        <v>0</v>
      </c>
      <c r="AX47" s="6">
        <f t="shared" si="4"/>
        <v>0.91596638655462181</v>
      </c>
      <c r="AY47" s="6" t="str">
        <f t="shared" si="5"/>
        <v/>
      </c>
      <c r="BA47" s="6">
        <f>VLOOKUP(A47, ALL_AP_DATA!$A$2:$F$3600, 6, FALSE)</f>
        <v>1010</v>
      </c>
      <c r="BB47" s="6" t="e">
        <f t="shared" ca="1" si="6"/>
        <v>#NAME?</v>
      </c>
      <c r="BC47" s="6">
        <f>VLOOKUP(A47,projmetadata!$A$2:$D$2036, 4, FALSE)</f>
        <v>471466</v>
      </c>
      <c r="BE47" s="6" t="e">
        <f t="shared" ca="1" si="8"/>
        <v>#NAME?</v>
      </c>
      <c r="BF47" s="6" t="e">
        <f t="shared" ca="1" si="9"/>
        <v>#NAME?</v>
      </c>
      <c r="BG47" s="6">
        <f t="shared" si="10"/>
        <v>2.5452524678343718E-4</v>
      </c>
      <c r="BH47" s="6">
        <f>VLOOKUP(A47, ALL_AP_DATA!$A$2:$D$3600, 3, FALSE)</f>
        <v>366</v>
      </c>
      <c r="BI47" s="6">
        <f>VLOOKUP(A47, ALL_AP_DATA!$A$2:$E$3600, 5, FALSE)</f>
        <v>120</v>
      </c>
      <c r="BJ47" s="6">
        <f t="shared" si="7"/>
        <v>0.11881188118811881</v>
      </c>
      <c r="BK47" s="6">
        <f t="shared" si="11"/>
        <v>0.36237623762376237</v>
      </c>
    </row>
    <row r="48" spans="1:63" ht="15.75" customHeight="1" x14ac:dyDescent="0.2">
      <c r="A48" s="6" t="s">
        <v>597</v>
      </c>
      <c r="B48" s="6" t="s">
        <v>61</v>
      </c>
      <c r="C48" s="6">
        <v>1</v>
      </c>
      <c r="D48" s="6">
        <v>3</v>
      </c>
      <c r="E48" s="6">
        <v>0</v>
      </c>
      <c r="F48" s="6">
        <v>0</v>
      </c>
      <c r="G48" s="6">
        <v>4.1999999999999997E-3</v>
      </c>
      <c r="H48" s="6">
        <v>0</v>
      </c>
      <c r="I48" s="6">
        <v>0</v>
      </c>
      <c r="X48" s="6">
        <v>28</v>
      </c>
      <c r="Y48" s="6">
        <v>276</v>
      </c>
      <c r="Z48" s="6">
        <v>1</v>
      </c>
      <c r="AA48" s="6">
        <v>2</v>
      </c>
      <c r="AB48" s="6">
        <v>0.3876</v>
      </c>
      <c r="AC48" s="6">
        <v>0.2</v>
      </c>
      <c r="AD48" s="6">
        <v>2.9399999999999999E-2</v>
      </c>
      <c r="AE48" s="6">
        <v>2</v>
      </c>
      <c r="AF48" s="6">
        <v>26</v>
      </c>
      <c r="AG48" s="6">
        <v>1</v>
      </c>
      <c r="AH48" s="6">
        <v>2</v>
      </c>
      <c r="AI48" s="6">
        <v>3.6499999999999998E-2</v>
      </c>
      <c r="AJ48" s="6">
        <v>0.2</v>
      </c>
      <c r="AK48" s="6">
        <v>2.9399999999999999E-2</v>
      </c>
      <c r="AT48" s="6">
        <f t="shared" si="0"/>
        <v>0</v>
      </c>
      <c r="AU48" s="6" t="str">
        <f t="shared" si="1"/>
        <v/>
      </c>
      <c r="AV48" s="6" t="str">
        <f t="shared" si="2"/>
        <v/>
      </c>
      <c r="AW48" s="7">
        <f t="shared" si="3"/>
        <v>7.246376811594203E-3</v>
      </c>
      <c r="AX48" s="6">
        <f t="shared" si="4"/>
        <v>7.6923076923076927E-2</v>
      </c>
      <c r="AY48" s="6" t="str">
        <f t="shared" si="5"/>
        <v/>
      </c>
      <c r="BA48" s="6">
        <f>VLOOKUP(A48, ALL_AP_DATA!$A$2:$F$3600, 6, FALSE)</f>
        <v>712</v>
      </c>
      <c r="BB48" s="6" t="e">
        <f t="shared" ca="1" si="6"/>
        <v>#NAME?</v>
      </c>
      <c r="BC48" s="6">
        <f>VLOOKUP(A48,projmetadata!$A$2:$D$2036, 4, FALSE)</f>
        <v>196944</v>
      </c>
      <c r="BE48" s="6" t="e">
        <f t="shared" ca="1" si="8"/>
        <v>#NAME?</v>
      </c>
      <c r="BF48" s="6" t="e">
        <f t="shared" ca="1" si="9"/>
        <v>#NAME?</v>
      </c>
      <c r="BG48" s="6">
        <f t="shared" si="10"/>
        <v>3.4527581444471526E-4</v>
      </c>
      <c r="BH48" s="6">
        <f>VLOOKUP(A48, ALL_AP_DATA!$A$2:$D$3600, 3, FALSE)</f>
        <v>284</v>
      </c>
      <c r="BI48" s="6">
        <f>VLOOKUP(A48, ALL_AP_DATA!$A$2:$E$3600, 5, FALSE)</f>
        <v>68</v>
      </c>
      <c r="BJ48" s="6">
        <f t="shared" si="7"/>
        <v>9.5505617977528087E-2</v>
      </c>
      <c r="BK48" s="6">
        <f t="shared" si="11"/>
        <v>0.398876404494382</v>
      </c>
    </row>
    <row r="49" spans="1:63" ht="15.75" customHeight="1" x14ac:dyDescent="0.2">
      <c r="A49" s="6" t="s">
        <v>568</v>
      </c>
      <c r="B49" s="6" t="s">
        <v>61</v>
      </c>
      <c r="X49" s="6">
        <v>5</v>
      </c>
      <c r="Y49" s="6">
        <v>53</v>
      </c>
      <c r="Z49" s="6">
        <v>1</v>
      </c>
      <c r="AA49" s="6">
        <v>20</v>
      </c>
      <c r="AB49" s="6">
        <v>0.33329999999999999</v>
      </c>
      <c r="AC49" s="6">
        <v>1</v>
      </c>
      <c r="AD49" s="6">
        <v>1</v>
      </c>
      <c r="AE49" s="6">
        <v>1</v>
      </c>
      <c r="AF49" s="6">
        <v>3</v>
      </c>
      <c r="AG49" s="6">
        <v>0</v>
      </c>
      <c r="AH49" s="6">
        <v>0</v>
      </c>
      <c r="AI49" s="6">
        <v>1.89E-2</v>
      </c>
      <c r="AJ49" s="6">
        <v>0</v>
      </c>
      <c r="AK49" s="6">
        <v>0</v>
      </c>
      <c r="AT49" s="6" t="str">
        <f t="shared" si="0"/>
        <v/>
      </c>
      <c r="AU49" s="6" t="str">
        <f t="shared" si="1"/>
        <v/>
      </c>
      <c r="AV49" s="6" t="str">
        <f t="shared" si="2"/>
        <v/>
      </c>
      <c r="AW49" s="7">
        <f t="shared" si="3"/>
        <v>0.37735849056603776</v>
      </c>
      <c r="AX49" s="6">
        <f t="shared" si="4"/>
        <v>0</v>
      </c>
      <c r="AY49" s="6" t="str">
        <f t="shared" si="5"/>
        <v/>
      </c>
      <c r="BA49" s="6">
        <f>VLOOKUP(A49, ALL_AP_DATA!$A$2:$F$3600, 6, FALSE)</f>
        <v>159</v>
      </c>
      <c r="BB49" s="6" t="e">
        <f t="shared" ca="1" si="6"/>
        <v>#NAME?</v>
      </c>
      <c r="BC49" s="6">
        <f>VLOOKUP(A49,projmetadata!$A$2:$D$2036, 4, FALSE)</f>
        <v>43936</v>
      </c>
      <c r="BE49" s="6" t="e">
        <f t="shared" ca="1" si="8"/>
        <v>#NAME?</v>
      </c>
      <c r="BF49" s="6" t="e">
        <f t="shared" ca="1" si="9"/>
        <v>#NAME?</v>
      </c>
      <c r="BG49" s="6">
        <f t="shared" si="10"/>
        <v>4.5520757465404224E-4</v>
      </c>
      <c r="BH49" s="6">
        <f>VLOOKUP(A49, ALL_AP_DATA!$A$2:$D$3600, 3, FALSE)</f>
        <v>56</v>
      </c>
      <c r="BI49" s="6">
        <f>VLOOKUP(A49, ALL_AP_DATA!$A$2:$E$3600, 5, FALSE)</f>
        <v>20</v>
      </c>
      <c r="BJ49" s="6">
        <f t="shared" si="7"/>
        <v>0.12578616352201258</v>
      </c>
      <c r="BK49" s="6">
        <f t="shared" si="11"/>
        <v>0.3522012578616352</v>
      </c>
    </row>
    <row r="50" spans="1:63" ht="15.75" customHeight="1" x14ac:dyDescent="0.2">
      <c r="A50" s="6" t="s">
        <v>73</v>
      </c>
      <c r="B50" s="6" t="s">
        <v>61</v>
      </c>
      <c r="C50" s="6">
        <v>1</v>
      </c>
      <c r="D50" s="6">
        <v>2</v>
      </c>
      <c r="E50" s="6">
        <v>0</v>
      </c>
      <c r="F50" s="6">
        <v>0</v>
      </c>
      <c r="G50" s="6">
        <v>2.9999999999999997E-4</v>
      </c>
      <c r="H50" s="6">
        <v>0</v>
      </c>
      <c r="I50" s="6">
        <v>0</v>
      </c>
      <c r="X50" s="6">
        <v>231</v>
      </c>
      <c r="Y50" s="6">
        <v>2530</v>
      </c>
      <c r="Z50" s="6">
        <v>14</v>
      </c>
      <c r="AA50" s="6">
        <v>846</v>
      </c>
      <c r="AB50" s="6">
        <v>0.39100000000000001</v>
      </c>
      <c r="AC50" s="6">
        <v>1</v>
      </c>
      <c r="AD50" s="6">
        <v>0.75600000000000001</v>
      </c>
      <c r="AE50" s="6">
        <v>97</v>
      </c>
      <c r="AF50" s="6">
        <v>571</v>
      </c>
      <c r="AG50" s="6">
        <v>11</v>
      </c>
      <c r="AH50" s="6">
        <v>642</v>
      </c>
      <c r="AI50" s="6">
        <v>8.8300000000000003E-2</v>
      </c>
      <c r="AJ50" s="6">
        <v>0.78569999999999995</v>
      </c>
      <c r="AK50" s="6">
        <v>0.57369999999999999</v>
      </c>
      <c r="AT50" s="6">
        <f t="shared" si="0"/>
        <v>0</v>
      </c>
      <c r="AU50" s="6" t="str">
        <f t="shared" si="1"/>
        <v/>
      </c>
      <c r="AV50" s="6" t="str">
        <f t="shared" si="2"/>
        <v/>
      </c>
      <c r="AW50" s="7">
        <f t="shared" si="3"/>
        <v>0.33438735177865614</v>
      </c>
      <c r="AX50" s="6">
        <f t="shared" si="4"/>
        <v>1.1243432574430823</v>
      </c>
      <c r="AY50" s="6" t="str">
        <f t="shared" si="5"/>
        <v/>
      </c>
      <c r="BA50" s="6">
        <f>VLOOKUP(A50, ALL_AP_DATA!$A$2:$F$3600, 6, FALSE)</f>
        <v>6470</v>
      </c>
      <c r="BB50" s="6" t="e">
        <f t="shared" ca="1" si="6"/>
        <v>#NAME?</v>
      </c>
      <c r="BC50" s="6">
        <f>VLOOKUP(A50,projmetadata!$A$2:$D$2036, 4, FALSE)</f>
        <v>2289195</v>
      </c>
      <c r="BE50" s="6" t="e">
        <f t="shared" ca="1" si="8"/>
        <v>#NAME?</v>
      </c>
      <c r="BF50" s="6" t="e">
        <f t="shared" ca="1" si="9"/>
        <v>#NAME?</v>
      </c>
      <c r="BG50" s="6">
        <f t="shared" si="10"/>
        <v>4.8881812165411855E-4</v>
      </c>
      <c r="BH50" s="6">
        <f>VLOOKUP(A50, ALL_AP_DATA!$A$2:$D$3600, 3, FALSE)</f>
        <v>2809</v>
      </c>
      <c r="BI50" s="6">
        <f>VLOOKUP(A50, ALL_AP_DATA!$A$2:$E$3600, 5, FALSE)</f>
        <v>1119</v>
      </c>
      <c r="BJ50" s="6">
        <f t="shared" si="7"/>
        <v>0.17295208655332303</v>
      </c>
      <c r="BK50" s="6">
        <f t="shared" si="11"/>
        <v>0.43415765069551776</v>
      </c>
    </row>
    <row r="51" spans="1:63" ht="15.75" customHeight="1" x14ac:dyDescent="0.2">
      <c r="A51" s="6" t="s">
        <v>248</v>
      </c>
      <c r="B51" s="6" t="s">
        <v>61</v>
      </c>
      <c r="X51" s="6">
        <v>4</v>
      </c>
      <c r="Y51" s="6">
        <v>96</v>
      </c>
      <c r="Z51" s="6">
        <v>3</v>
      </c>
      <c r="AA51" s="6">
        <v>27</v>
      </c>
      <c r="AB51" s="6">
        <v>0.35039999999999999</v>
      </c>
      <c r="AC51" s="6">
        <v>1</v>
      </c>
      <c r="AD51" s="6">
        <v>1</v>
      </c>
      <c r="AT51" s="6" t="str">
        <f t="shared" si="0"/>
        <v/>
      </c>
      <c r="AU51" s="6" t="str">
        <f t="shared" si="1"/>
        <v/>
      </c>
      <c r="AV51" s="6" t="str">
        <f t="shared" si="2"/>
        <v/>
      </c>
      <c r="AW51" s="7">
        <f t="shared" si="3"/>
        <v>0.28125</v>
      </c>
      <c r="AX51" s="6" t="str">
        <f t="shared" si="4"/>
        <v/>
      </c>
      <c r="AY51" s="6" t="str">
        <f t="shared" si="5"/>
        <v/>
      </c>
      <c r="BA51" s="6">
        <f>VLOOKUP(A51, ALL_AP_DATA!$A$2:$F$3600, 6, FALSE)</f>
        <v>274</v>
      </c>
      <c r="BB51" s="6" t="e">
        <f t="shared" ca="1" si="6"/>
        <v>#NAME?</v>
      </c>
      <c r="BC51" s="6">
        <f>VLOOKUP(A51,projmetadata!$A$2:$D$2036, 4, FALSE)</f>
        <v>49351</v>
      </c>
      <c r="BE51" s="6" t="e">
        <f t="shared" ca="1" si="8"/>
        <v>#NAME?</v>
      </c>
      <c r="BF51" s="6" t="e">
        <f t="shared" ca="1" si="9"/>
        <v>#NAME?</v>
      </c>
      <c r="BG51" s="6">
        <f t="shared" si="10"/>
        <v>5.4710137585864524E-4</v>
      </c>
      <c r="BH51" s="6">
        <f>VLOOKUP(A51, ALL_AP_DATA!$A$2:$D$3600, 3, FALSE)</f>
        <v>96</v>
      </c>
      <c r="BI51" s="6">
        <f>VLOOKUP(A51, ALL_AP_DATA!$A$2:$E$3600, 5, FALSE)</f>
        <v>27</v>
      </c>
      <c r="BJ51" s="6">
        <f t="shared" si="7"/>
        <v>9.8540145985401464E-2</v>
      </c>
      <c r="BK51" s="6">
        <f t="shared" si="11"/>
        <v>0.35036496350364965</v>
      </c>
    </row>
    <row r="52" spans="1:63" ht="15.75" customHeight="1" x14ac:dyDescent="0.2">
      <c r="A52" s="6" t="s">
        <v>211</v>
      </c>
      <c r="B52" s="6" t="s">
        <v>61</v>
      </c>
      <c r="C52" s="6">
        <v>3</v>
      </c>
      <c r="D52" s="6">
        <v>10</v>
      </c>
      <c r="E52" s="6">
        <v>0</v>
      </c>
      <c r="F52" s="6">
        <v>0</v>
      </c>
      <c r="G52" s="6">
        <v>2.3800000000000002E-2</v>
      </c>
      <c r="H52" s="6">
        <v>0</v>
      </c>
      <c r="I52" s="6">
        <v>0</v>
      </c>
      <c r="X52" s="6">
        <v>12</v>
      </c>
      <c r="Y52" s="6">
        <v>147</v>
      </c>
      <c r="Z52" s="6">
        <v>4</v>
      </c>
      <c r="AA52" s="6">
        <v>28</v>
      </c>
      <c r="AB52" s="6">
        <v>0.34920000000000001</v>
      </c>
      <c r="AC52" s="6">
        <v>1</v>
      </c>
      <c r="AD52" s="6">
        <v>0.52829999999999999</v>
      </c>
      <c r="AE52" s="6">
        <v>26</v>
      </c>
      <c r="AF52" s="6">
        <v>93</v>
      </c>
      <c r="AG52" s="6">
        <v>2</v>
      </c>
      <c r="AH52" s="6">
        <v>20</v>
      </c>
      <c r="AI52" s="6">
        <v>0.22090000000000001</v>
      </c>
      <c r="AJ52" s="6">
        <v>0.5</v>
      </c>
      <c r="AK52" s="6">
        <v>0.37740000000000001</v>
      </c>
      <c r="AT52" s="6">
        <f t="shared" si="0"/>
        <v>0</v>
      </c>
      <c r="AU52" s="6" t="str">
        <f t="shared" si="1"/>
        <v/>
      </c>
      <c r="AV52" s="6" t="str">
        <f t="shared" si="2"/>
        <v/>
      </c>
      <c r="AW52" s="7">
        <f t="shared" si="3"/>
        <v>0.19047619047619047</v>
      </c>
      <c r="AX52" s="6">
        <f t="shared" si="4"/>
        <v>0.21505376344086022</v>
      </c>
      <c r="AY52" s="6" t="str">
        <f t="shared" si="5"/>
        <v/>
      </c>
      <c r="BA52" s="6">
        <f>VLOOKUP(A52, ALL_AP_DATA!$A$2:$F$3600, 6, FALSE)</f>
        <v>421</v>
      </c>
      <c r="BB52" s="6" t="e">
        <f t="shared" ca="1" si="6"/>
        <v>#NAME?</v>
      </c>
      <c r="BC52" s="6">
        <f>VLOOKUP(A52,projmetadata!$A$2:$D$2036, 4, FALSE)</f>
        <v>74876</v>
      </c>
      <c r="BE52" s="6" t="e">
        <f t="shared" ca="1" si="8"/>
        <v>#NAME?</v>
      </c>
      <c r="BF52" s="6" t="e">
        <f t="shared" ca="1" si="9"/>
        <v>#NAME?</v>
      </c>
      <c r="BG52" s="6">
        <f t="shared" si="10"/>
        <v>7.0783695710240936E-4</v>
      </c>
      <c r="BH52" s="6">
        <f>VLOOKUP(A52, ALL_AP_DATA!$A$2:$D$3600, 3, FALSE)</f>
        <v>191</v>
      </c>
      <c r="BI52" s="6">
        <f>VLOOKUP(A52, ALL_AP_DATA!$A$2:$E$3600, 5, FALSE)</f>
        <v>53</v>
      </c>
      <c r="BJ52" s="6">
        <f t="shared" si="7"/>
        <v>0.12589073634204276</v>
      </c>
      <c r="BK52" s="6">
        <f t="shared" si="11"/>
        <v>0.45368171021377673</v>
      </c>
    </row>
    <row r="53" spans="1:63" ht="15.75" customHeight="1" x14ac:dyDescent="0.2">
      <c r="A53" s="6" t="s">
        <v>1442</v>
      </c>
      <c r="B53" s="6" t="s">
        <v>61</v>
      </c>
      <c r="X53" s="6">
        <v>11</v>
      </c>
      <c r="Y53" s="6">
        <v>40</v>
      </c>
      <c r="Z53" s="6">
        <v>1</v>
      </c>
      <c r="AA53" s="6">
        <v>1</v>
      </c>
      <c r="AB53" s="6">
        <v>0.25319999999999998</v>
      </c>
      <c r="AC53" s="6">
        <v>0.25</v>
      </c>
      <c r="AD53" s="6">
        <v>5.8799999999999998E-2</v>
      </c>
      <c r="AE53" s="6">
        <v>1</v>
      </c>
      <c r="AF53" s="6">
        <v>31</v>
      </c>
      <c r="AG53" s="6">
        <v>0</v>
      </c>
      <c r="AH53" s="6">
        <v>0</v>
      </c>
      <c r="AI53" s="6">
        <v>0.19620000000000001</v>
      </c>
      <c r="AJ53" s="6">
        <v>0</v>
      </c>
      <c r="AK53" s="6">
        <v>0</v>
      </c>
      <c r="AT53" s="6" t="str">
        <f t="shared" si="0"/>
        <v/>
      </c>
      <c r="AU53" s="6" t="str">
        <f t="shared" si="1"/>
        <v/>
      </c>
      <c r="AV53" s="6" t="str">
        <f t="shared" si="2"/>
        <v/>
      </c>
      <c r="AW53" s="7">
        <f t="shared" si="3"/>
        <v>2.5000000000000001E-2</v>
      </c>
      <c r="AX53" s="6">
        <f t="shared" si="4"/>
        <v>0</v>
      </c>
      <c r="AY53" s="6" t="str">
        <f t="shared" si="5"/>
        <v/>
      </c>
      <c r="BA53" s="6">
        <f>VLOOKUP(A53, ALL_AP_DATA!$A$2:$F$3600, 6, FALSE)</f>
        <v>158</v>
      </c>
      <c r="BB53" s="6" t="e">
        <f t="shared" ca="1" si="6"/>
        <v>#NAME?</v>
      </c>
      <c r="BC53" s="6">
        <f>VLOOKUP(A53,projmetadata!$A$2:$D$2036, 4, FALSE)</f>
        <v>19163</v>
      </c>
      <c r="BE53" s="6" t="e">
        <f t="shared" ca="1" si="8"/>
        <v>#NAME?</v>
      </c>
      <c r="BF53" s="6" t="e">
        <f t="shared" ca="1" si="9"/>
        <v>#NAME?</v>
      </c>
      <c r="BG53" s="6">
        <f t="shared" si="10"/>
        <v>8.8712623284454423E-4</v>
      </c>
      <c r="BH53" s="6">
        <f>VLOOKUP(A53, ALL_AP_DATA!$A$2:$D$3600, 3, FALSE)</f>
        <v>68</v>
      </c>
      <c r="BI53" s="6">
        <f>VLOOKUP(A53, ALL_AP_DATA!$A$2:$E$3600, 5, FALSE)</f>
        <v>17</v>
      </c>
      <c r="BJ53" s="6">
        <f t="shared" si="7"/>
        <v>0.10759493670886076</v>
      </c>
      <c r="BK53" s="6">
        <f t="shared" si="11"/>
        <v>0.43037974683544306</v>
      </c>
    </row>
    <row r="54" spans="1:63" ht="15.75" customHeight="1" x14ac:dyDescent="0.2">
      <c r="A54" s="6" t="s">
        <v>1041</v>
      </c>
      <c r="B54" s="6" t="s">
        <v>61</v>
      </c>
      <c r="C54" s="6">
        <v>1</v>
      </c>
      <c r="D54" s="6">
        <v>2</v>
      </c>
      <c r="E54" s="6">
        <v>0</v>
      </c>
      <c r="F54" s="6">
        <v>0</v>
      </c>
      <c r="G54" s="6">
        <v>1.2999999999999999E-3</v>
      </c>
      <c r="H54" s="6">
        <v>0</v>
      </c>
      <c r="I54" s="6">
        <v>0</v>
      </c>
      <c r="Q54" s="6">
        <v>2</v>
      </c>
      <c r="R54" s="6">
        <v>5</v>
      </c>
      <c r="S54" s="6">
        <v>5</v>
      </c>
      <c r="T54" s="6">
        <v>94</v>
      </c>
      <c r="U54" s="6">
        <v>3.3E-3</v>
      </c>
      <c r="V54" s="6">
        <v>0.625</v>
      </c>
      <c r="W54" s="6">
        <v>0.30719999999999997</v>
      </c>
      <c r="X54" s="6">
        <v>22</v>
      </c>
      <c r="Y54" s="6">
        <v>657</v>
      </c>
      <c r="Z54" s="6">
        <v>0</v>
      </c>
      <c r="AA54" s="6">
        <v>0</v>
      </c>
      <c r="AB54" s="6">
        <v>0.43419999999999997</v>
      </c>
      <c r="AC54" s="6">
        <v>0</v>
      </c>
      <c r="AD54" s="6">
        <v>0</v>
      </c>
      <c r="AE54" s="6">
        <v>58</v>
      </c>
      <c r="AF54" s="6">
        <v>285</v>
      </c>
      <c r="AG54" s="6">
        <v>1</v>
      </c>
      <c r="AH54" s="6">
        <v>9</v>
      </c>
      <c r="AI54" s="6">
        <v>0.18840000000000001</v>
      </c>
      <c r="AJ54" s="6">
        <v>0.125</v>
      </c>
      <c r="AK54" s="6">
        <v>2.9399999999999999E-2</v>
      </c>
      <c r="AT54" s="6">
        <f t="shared" si="0"/>
        <v>0</v>
      </c>
      <c r="AU54" s="6" t="str">
        <f t="shared" si="1"/>
        <v/>
      </c>
      <c r="AV54" s="6">
        <f t="shared" si="2"/>
        <v>18.8</v>
      </c>
      <c r="AW54" s="7">
        <f t="shared" si="3"/>
        <v>0</v>
      </c>
      <c r="AX54" s="6">
        <f t="shared" si="4"/>
        <v>3.1578947368421054E-2</v>
      </c>
      <c r="AY54" s="6" t="str">
        <f t="shared" si="5"/>
        <v/>
      </c>
      <c r="BA54" s="6">
        <f>VLOOKUP(A54, ALL_AP_DATA!$A$2:$F$3600, 6, FALSE)</f>
        <v>1513</v>
      </c>
      <c r="BB54" s="6" t="e">
        <f t="shared" ca="1" si="6"/>
        <v>#NAME?</v>
      </c>
      <c r="BC54" s="6">
        <f>VLOOKUP(A54,projmetadata!$A$2:$D$2036, 4, FALSE)</f>
        <v>328876</v>
      </c>
      <c r="BE54" s="6" t="e">
        <f t="shared" ca="1" si="8"/>
        <v>#NAME?</v>
      </c>
      <c r="BF54" s="6" t="e">
        <f t="shared" ca="1" si="9"/>
        <v>#NAME?</v>
      </c>
      <c r="BG54" s="6">
        <f t="shared" si="10"/>
        <v>9.3044186866782621E-4</v>
      </c>
      <c r="BH54" s="6">
        <f>VLOOKUP(A54, ALL_AP_DATA!$A$2:$D$3600, 3, FALSE)</f>
        <v>786</v>
      </c>
      <c r="BI54" s="6">
        <f>VLOOKUP(A54, ALL_AP_DATA!$A$2:$E$3600, 5, FALSE)</f>
        <v>306</v>
      </c>
      <c r="BJ54" s="6">
        <f t="shared" si="7"/>
        <v>0.20224719101123595</v>
      </c>
      <c r="BK54" s="6">
        <f t="shared" si="11"/>
        <v>0.51949768671513552</v>
      </c>
    </row>
    <row r="55" spans="1:63" ht="15.75" customHeight="1" x14ac:dyDescent="0.2">
      <c r="A55" s="6" t="s">
        <v>1101</v>
      </c>
      <c r="B55" s="6" t="s">
        <v>61</v>
      </c>
      <c r="C55" s="6">
        <v>1</v>
      </c>
      <c r="D55" s="6">
        <v>2</v>
      </c>
      <c r="E55" s="6">
        <v>0</v>
      </c>
      <c r="F55" s="6">
        <v>0</v>
      </c>
      <c r="G55" s="6">
        <v>1.2999999999999999E-3</v>
      </c>
      <c r="H55" s="6">
        <v>0</v>
      </c>
      <c r="I55" s="6">
        <v>0</v>
      </c>
      <c r="Q55" s="6">
        <v>2</v>
      </c>
      <c r="R55" s="6">
        <v>4</v>
      </c>
      <c r="S55" s="6">
        <v>5</v>
      </c>
      <c r="T55" s="6">
        <v>43</v>
      </c>
      <c r="U55" s="6">
        <v>2.5999999999999999E-3</v>
      </c>
      <c r="V55" s="6">
        <v>0.33329999999999999</v>
      </c>
      <c r="W55" s="6">
        <v>0.14630000000000001</v>
      </c>
      <c r="X55" s="6">
        <v>105</v>
      </c>
      <c r="Y55" s="6">
        <v>844</v>
      </c>
      <c r="Z55" s="6">
        <v>13</v>
      </c>
      <c r="AA55" s="6">
        <v>229</v>
      </c>
      <c r="AB55" s="6">
        <v>0.54520000000000002</v>
      </c>
      <c r="AC55" s="6">
        <v>0.86670000000000003</v>
      </c>
      <c r="AD55" s="6">
        <v>0.77890000000000004</v>
      </c>
      <c r="AE55" s="6">
        <v>21</v>
      </c>
      <c r="AF55" s="6">
        <v>85</v>
      </c>
      <c r="AG55" s="6">
        <v>5</v>
      </c>
      <c r="AH55" s="6">
        <v>133</v>
      </c>
      <c r="AI55" s="6">
        <v>5.4899999999999997E-2</v>
      </c>
      <c r="AJ55" s="6">
        <v>0.33329999999999999</v>
      </c>
      <c r="AK55" s="6">
        <v>0.45240000000000002</v>
      </c>
      <c r="AT55" s="6">
        <f t="shared" si="0"/>
        <v>0</v>
      </c>
      <c r="AU55" s="6" t="str">
        <f t="shared" si="1"/>
        <v/>
      </c>
      <c r="AV55" s="6">
        <f t="shared" si="2"/>
        <v>10.75</v>
      </c>
      <c r="AW55" s="7">
        <f t="shared" si="3"/>
        <v>0.27132701421800948</v>
      </c>
      <c r="AX55" s="6">
        <f t="shared" si="4"/>
        <v>1.5647058823529412</v>
      </c>
      <c r="AY55" s="6" t="str">
        <f t="shared" si="5"/>
        <v/>
      </c>
      <c r="BA55" s="6">
        <f>VLOOKUP(A55, ALL_AP_DATA!$A$2:$F$3600, 6, FALSE)</f>
        <v>1548</v>
      </c>
      <c r="BB55" s="6" t="e">
        <f t="shared" ca="1" si="6"/>
        <v>#NAME?</v>
      </c>
      <c r="BC55" s="6">
        <f>VLOOKUP(A55,projmetadata!$A$2:$D$2036, 4, FALSE)</f>
        <v>265750</v>
      </c>
      <c r="BE55" s="6" t="e">
        <f t="shared" ca="1" si="8"/>
        <v>#NAME?</v>
      </c>
      <c r="BF55" s="6" t="e">
        <f t="shared" ca="1" si="9"/>
        <v>#NAME?</v>
      </c>
      <c r="BG55" s="6">
        <f t="shared" si="10"/>
        <v>1.1063029162746943E-3</v>
      </c>
      <c r="BH55" s="6">
        <f>VLOOKUP(A55, ALL_AP_DATA!$A$2:$D$3600, 3, FALSE)</f>
        <v>881</v>
      </c>
      <c r="BI55" s="6">
        <f>VLOOKUP(A55, ALL_AP_DATA!$A$2:$E$3600, 5, FALSE)</f>
        <v>294</v>
      </c>
      <c r="BJ55" s="6">
        <f t="shared" si="7"/>
        <v>0.18992248062015504</v>
      </c>
      <c r="BK55" s="6">
        <f t="shared" si="11"/>
        <v>0.56912144702842382</v>
      </c>
    </row>
    <row r="56" spans="1:63" ht="15.75" customHeight="1" x14ac:dyDescent="0.2">
      <c r="A56" s="6" t="s">
        <v>244</v>
      </c>
      <c r="B56" s="6" t="s">
        <v>61</v>
      </c>
      <c r="X56" s="6">
        <v>5</v>
      </c>
      <c r="Y56" s="6">
        <v>296</v>
      </c>
      <c r="Z56" s="6">
        <v>2</v>
      </c>
      <c r="AA56" s="6">
        <v>51</v>
      </c>
      <c r="AB56" s="6">
        <v>0.4284</v>
      </c>
      <c r="AC56" s="6">
        <v>0.66669999999999996</v>
      </c>
      <c r="AD56" s="6">
        <v>0.63749999999999996</v>
      </c>
      <c r="AE56" s="6">
        <v>28</v>
      </c>
      <c r="AF56" s="6">
        <v>144</v>
      </c>
      <c r="AG56" s="6">
        <v>0</v>
      </c>
      <c r="AH56" s="6">
        <v>0</v>
      </c>
      <c r="AI56" s="6">
        <v>0.2084</v>
      </c>
      <c r="AJ56" s="6">
        <v>0</v>
      </c>
      <c r="AK56" s="6">
        <v>0</v>
      </c>
      <c r="AT56" s="6" t="str">
        <f t="shared" si="0"/>
        <v/>
      </c>
      <c r="AU56" s="6" t="str">
        <f t="shared" si="1"/>
        <v/>
      </c>
      <c r="AV56" s="6" t="str">
        <f t="shared" si="2"/>
        <v/>
      </c>
      <c r="AW56" s="7">
        <f t="shared" si="3"/>
        <v>0.17229729729729729</v>
      </c>
      <c r="AX56" s="6">
        <f t="shared" si="4"/>
        <v>0</v>
      </c>
      <c r="AY56" s="6" t="str">
        <f t="shared" si="5"/>
        <v/>
      </c>
      <c r="BA56" s="6">
        <f>VLOOKUP(A56, ALL_AP_DATA!$A$2:$F$3600, 6, FALSE)</f>
        <v>691</v>
      </c>
      <c r="BB56" s="6" t="e">
        <f t="shared" ca="1" si="6"/>
        <v>#NAME?</v>
      </c>
      <c r="BC56" s="6">
        <f>VLOOKUP(A56,projmetadata!$A$2:$D$2036, 4, FALSE)</f>
        <v>62369</v>
      </c>
      <c r="BE56" s="6" t="e">
        <f t="shared" ca="1" si="8"/>
        <v>#NAME?</v>
      </c>
      <c r="BF56" s="6" t="e">
        <f t="shared" ca="1" si="9"/>
        <v>#NAME?</v>
      </c>
      <c r="BG56" s="6">
        <f t="shared" si="10"/>
        <v>1.2826885151277078E-3</v>
      </c>
      <c r="BH56" s="6">
        <f>VLOOKUP(A56, ALL_AP_DATA!$A$2:$D$3600, 3, FALSE)</f>
        <v>358</v>
      </c>
      <c r="BI56" s="6">
        <f>VLOOKUP(A56, ALL_AP_DATA!$A$2:$E$3600, 5, FALSE)</f>
        <v>80</v>
      </c>
      <c r="BJ56" s="6">
        <f t="shared" si="7"/>
        <v>0.11577424023154848</v>
      </c>
      <c r="BK56" s="6">
        <f t="shared" si="11"/>
        <v>0.51808972503617945</v>
      </c>
    </row>
    <row r="57" spans="1:63" ht="15.75" customHeight="1" x14ac:dyDescent="0.2">
      <c r="A57" s="6" t="s">
        <v>302</v>
      </c>
      <c r="B57" s="6" t="s">
        <v>61</v>
      </c>
      <c r="C57" s="6">
        <v>3</v>
      </c>
      <c r="D57" s="6">
        <v>6</v>
      </c>
      <c r="E57" s="6">
        <v>0</v>
      </c>
      <c r="F57" s="6">
        <v>0</v>
      </c>
      <c r="G57" s="6">
        <v>2.5000000000000001E-3</v>
      </c>
      <c r="H57" s="6">
        <v>0</v>
      </c>
      <c r="I57" s="6">
        <v>0</v>
      </c>
      <c r="Q57" s="6">
        <v>1</v>
      </c>
      <c r="R57" s="6">
        <v>2</v>
      </c>
      <c r="S57" s="6">
        <v>2</v>
      </c>
      <c r="T57" s="6">
        <v>97</v>
      </c>
      <c r="U57" s="6">
        <v>8.0000000000000004E-4</v>
      </c>
      <c r="V57" s="6">
        <v>5.7099999999999998E-2</v>
      </c>
      <c r="W57" s="6">
        <v>0.1353</v>
      </c>
      <c r="X57" s="6">
        <v>87</v>
      </c>
      <c r="Y57" s="6">
        <v>1536</v>
      </c>
      <c r="Z57" s="6">
        <v>27</v>
      </c>
      <c r="AA57" s="6">
        <v>623</v>
      </c>
      <c r="AB57" s="6">
        <v>0.64080000000000004</v>
      </c>
      <c r="AC57" s="6">
        <v>0.77139999999999997</v>
      </c>
      <c r="AD57" s="6">
        <v>0.86890000000000001</v>
      </c>
      <c r="AE57" s="6">
        <v>106</v>
      </c>
      <c r="AF57" s="6">
        <v>664</v>
      </c>
      <c r="AG57" s="6">
        <v>22</v>
      </c>
      <c r="AH57" s="6">
        <v>326</v>
      </c>
      <c r="AI57" s="6">
        <v>0.27700000000000002</v>
      </c>
      <c r="AJ57" s="6">
        <v>0.62860000000000005</v>
      </c>
      <c r="AK57" s="6">
        <v>0.45469999999999999</v>
      </c>
      <c r="AT57" s="6">
        <f t="shared" si="0"/>
        <v>0</v>
      </c>
      <c r="AU57" s="6" t="str">
        <f t="shared" si="1"/>
        <v/>
      </c>
      <c r="AV57" s="6">
        <f t="shared" si="2"/>
        <v>48.5</v>
      </c>
      <c r="AW57" s="7">
        <f t="shared" si="3"/>
        <v>0.40559895833333331</v>
      </c>
      <c r="AX57" s="6">
        <f t="shared" si="4"/>
        <v>0.49096385542168675</v>
      </c>
      <c r="AY57" s="6" t="str">
        <f t="shared" si="5"/>
        <v/>
      </c>
      <c r="BA57" s="6">
        <f>VLOOKUP(A57, ALL_AP_DATA!$A$2:$F$3600, 6, FALSE)</f>
        <v>2397</v>
      </c>
      <c r="BB57" s="6" t="e">
        <f t="shared" ca="1" si="6"/>
        <v>#NAME?</v>
      </c>
      <c r="BC57" s="6">
        <f>VLOOKUP(A57,projmetadata!$A$2:$D$2036, 4, FALSE)</f>
        <v>495141</v>
      </c>
      <c r="BE57" s="6" t="e">
        <f t="shared" ca="1" si="8"/>
        <v>#NAME?</v>
      </c>
      <c r="BF57" s="6" t="e">
        <f t="shared" ca="1" si="9"/>
        <v>#NAME?</v>
      </c>
      <c r="BG57" s="6">
        <f t="shared" si="10"/>
        <v>1.448072367265082E-3</v>
      </c>
      <c r="BH57" s="6">
        <f>VLOOKUP(A57, ALL_AP_DATA!$A$2:$D$3600, 3, FALSE)</f>
        <v>1647</v>
      </c>
      <c r="BI57" s="6">
        <f>VLOOKUP(A57, ALL_AP_DATA!$A$2:$E$3600, 5, FALSE)</f>
        <v>717</v>
      </c>
      <c r="BJ57" s="6">
        <f t="shared" si="7"/>
        <v>0.29912390488110135</v>
      </c>
      <c r="BK57" s="6">
        <f t="shared" si="11"/>
        <v>0.68710888610763454</v>
      </c>
    </row>
    <row r="58" spans="1:63" ht="15.75" customHeight="1" x14ac:dyDescent="0.2">
      <c r="A58" s="6" t="s">
        <v>309</v>
      </c>
      <c r="B58" s="6" t="s">
        <v>61</v>
      </c>
      <c r="X58" s="6">
        <v>2</v>
      </c>
      <c r="Y58" s="6">
        <v>36</v>
      </c>
      <c r="Z58" s="6">
        <v>5</v>
      </c>
      <c r="AA58" s="6">
        <v>18</v>
      </c>
      <c r="AB58" s="6">
        <v>0.16589999999999999</v>
      </c>
      <c r="AC58" s="6">
        <v>0.55559999999999998</v>
      </c>
      <c r="AD58" s="6">
        <v>0.2903</v>
      </c>
      <c r="AE58" s="6">
        <v>8</v>
      </c>
      <c r="AF58" s="6">
        <v>22</v>
      </c>
      <c r="AG58" s="6">
        <v>0</v>
      </c>
      <c r="AH58" s="6">
        <v>0</v>
      </c>
      <c r="AI58" s="6">
        <v>0.1014</v>
      </c>
      <c r="AJ58" s="6">
        <v>0</v>
      </c>
      <c r="AK58" s="6">
        <v>0</v>
      </c>
      <c r="AT58" s="6" t="str">
        <f t="shared" si="0"/>
        <v/>
      </c>
      <c r="AU58" s="6" t="str">
        <f t="shared" si="1"/>
        <v/>
      </c>
      <c r="AV58" s="6" t="str">
        <f t="shared" si="2"/>
        <v/>
      </c>
      <c r="AW58" s="7">
        <f t="shared" si="3"/>
        <v>0.5</v>
      </c>
      <c r="AX58" s="6">
        <f t="shared" si="4"/>
        <v>0</v>
      </c>
      <c r="AY58" s="6" t="str">
        <f t="shared" si="5"/>
        <v/>
      </c>
      <c r="BA58" s="6">
        <f>VLOOKUP(A58, ALL_AP_DATA!$A$2:$F$3600, 6, FALSE)</f>
        <v>217</v>
      </c>
      <c r="BB58" s="6" t="e">
        <f t="shared" ca="1" si="6"/>
        <v>#NAME?</v>
      </c>
      <c r="BC58" s="6">
        <f>VLOOKUP(A58,projmetadata!$A$2:$D$2036, 4, FALSE)</f>
        <v>41109</v>
      </c>
      <c r="BE58" s="6" t="e">
        <f t="shared" ca="1" si="8"/>
        <v>#NAME?</v>
      </c>
      <c r="BF58" s="6" t="e">
        <f t="shared" ca="1" si="9"/>
        <v>#NAME?</v>
      </c>
      <c r="BG58" s="6">
        <f t="shared" si="10"/>
        <v>1.5081855554744702E-3</v>
      </c>
      <c r="BH58" s="6">
        <f>VLOOKUP(A58, ALL_AP_DATA!$A$2:$D$3600, 3, FALSE)</f>
        <v>58</v>
      </c>
      <c r="BI58" s="6">
        <f>VLOOKUP(A58, ALL_AP_DATA!$A$2:$E$3600, 5, FALSE)</f>
        <v>62</v>
      </c>
      <c r="BJ58" s="6">
        <f t="shared" si="7"/>
        <v>0.2857142857142857</v>
      </c>
      <c r="BK58" s="6">
        <f t="shared" si="11"/>
        <v>0.26728110599078342</v>
      </c>
    </row>
    <row r="59" spans="1:63" ht="15.75" customHeight="1" x14ac:dyDescent="0.2">
      <c r="A59" s="6" t="s">
        <v>127</v>
      </c>
      <c r="B59" s="6" t="s">
        <v>61</v>
      </c>
      <c r="X59" s="6">
        <v>25</v>
      </c>
      <c r="Y59" s="6">
        <v>294</v>
      </c>
      <c r="Z59" s="6">
        <v>5</v>
      </c>
      <c r="AA59" s="6">
        <v>49</v>
      </c>
      <c r="AB59" s="6">
        <v>0.65920000000000001</v>
      </c>
      <c r="AC59" s="6">
        <v>1</v>
      </c>
      <c r="AD59" s="6">
        <v>0.51039999999999996</v>
      </c>
      <c r="AE59" s="6">
        <v>15</v>
      </c>
      <c r="AF59" s="6">
        <v>64</v>
      </c>
      <c r="AG59" s="6">
        <v>3</v>
      </c>
      <c r="AH59" s="6">
        <v>61</v>
      </c>
      <c r="AI59" s="6">
        <v>0.14349999999999999</v>
      </c>
      <c r="AJ59" s="6">
        <v>0.6</v>
      </c>
      <c r="AK59" s="6">
        <v>0.63539999999999996</v>
      </c>
      <c r="AT59" s="6" t="str">
        <f t="shared" si="0"/>
        <v/>
      </c>
      <c r="AU59" s="6" t="str">
        <f t="shared" si="1"/>
        <v/>
      </c>
      <c r="AV59" s="6" t="str">
        <f t="shared" si="2"/>
        <v/>
      </c>
      <c r="AW59" s="7">
        <f t="shared" si="3"/>
        <v>0.16666666666666666</v>
      </c>
      <c r="AX59" s="6">
        <f t="shared" si="4"/>
        <v>0.953125</v>
      </c>
      <c r="AY59" s="6" t="str">
        <f t="shared" si="5"/>
        <v/>
      </c>
      <c r="BA59" s="6">
        <f>VLOOKUP(A59, ALL_AP_DATA!$A$2:$F$3600, 6, FALSE)</f>
        <v>446</v>
      </c>
      <c r="BB59" s="6" t="e">
        <f t="shared" ca="1" si="6"/>
        <v>#NAME?</v>
      </c>
      <c r="BC59" s="6">
        <f>VLOOKUP(A59,projmetadata!$A$2:$D$2036, 4, FALSE)</f>
        <v>55383</v>
      </c>
      <c r="BE59" s="6" t="e">
        <f t="shared" ca="1" si="8"/>
        <v>#NAME?</v>
      </c>
      <c r="BF59" s="6" t="e">
        <f t="shared" ca="1" si="9"/>
        <v>#NAME?</v>
      </c>
      <c r="BG59" s="6">
        <f t="shared" si="10"/>
        <v>1.7333838903634689E-3</v>
      </c>
      <c r="BH59" s="6">
        <f>VLOOKUP(A59, ALL_AP_DATA!$A$2:$D$3600, 3, FALSE)</f>
        <v>314</v>
      </c>
      <c r="BI59" s="6">
        <f>VLOOKUP(A59, ALL_AP_DATA!$A$2:$E$3600, 5, FALSE)</f>
        <v>96</v>
      </c>
      <c r="BJ59" s="6">
        <f t="shared" si="7"/>
        <v>0.21524663677130046</v>
      </c>
      <c r="BK59" s="6">
        <f t="shared" si="11"/>
        <v>0.70403587443946192</v>
      </c>
    </row>
    <row r="60" spans="1:63" ht="15.75" customHeight="1" x14ac:dyDescent="0.2">
      <c r="A60" s="6" t="s">
        <v>107</v>
      </c>
      <c r="B60" s="6" t="s">
        <v>61</v>
      </c>
      <c r="C60" s="6">
        <v>1</v>
      </c>
      <c r="D60" s="6">
        <v>21</v>
      </c>
      <c r="E60" s="6">
        <v>0</v>
      </c>
      <c r="F60" s="6">
        <v>0</v>
      </c>
      <c r="G60" s="6">
        <v>8.8000000000000005E-3</v>
      </c>
      <c r="H60" s="6">
        <v>0</v>
      </c>
      <c r="I60" s="6">
        <v>0</v>
      </c>
      <c r="X60" s="6">
        <v>66</v>
      </c>
      <c r="Y60" s="6">
        <v>1022</v>
      </c>
      <c r="Z60" s="6">
        <v>19</v>
      </c>
      <c r="AA60" s="6">
        <v>309</v>
      </c>
      <c r="AB60" s="6">
        <v>0.42620000000000002</v>
      </c>
      <c r="AC60" s="6">
        <v>0.54290000000000005</v>
      </c>
      <c r="AD60" s="6">
        <v>0.20880000000000001</v>
      </c>
      <c r="AE60" s="6">
        <v>57</v>
      </c>
      <c r="AF60" s="6">
        <v>321</v>
      </c>
      <c r="AG60" s="6">
        <v>13</v>
      </c>
      <c r="AH60" s="6">
        <v>217</v>
      </c>
      <c r="AI60" s="6">
        <v>0.13389999999999999</v>
      </c>
      <c r="AJ60" s="6">
        <v>0.37140000000000001</v>
      </c>
      <c r="AK60" s="6">
        <v>0.14660000000000001</v>
      </c>
      <c r="AT60" s="6">
        <f t="shared" si="0"/>
        <v>0</v>
      </c>
      <c r="AU60" s="6" t="str">
        <f t="shared" si="1"/>
        <v/>
      </c>
      <c r="AV60" s="6" t="str">
        <f t="shared" si="2"/>
        <v/>
      </c>
      <c r="AW60" s="7">
        <f t="shared" si="3"/>
        <v>0.30234833659491195</v>
      </c>
      <c r="AX60" s="6">
        <f t="shared" si="4"/>
        <v>0.67601246105919</v>
      </c>
      <c r="AY60" s="6" t="str">
        <f t="shared" si="5"/>
        <v/>
      </c>
      <c r="BA60" s="6">
        <f>VLOOKUP(A60, ALL_AP_DATA!$A$2:$F$3600, 6, FALSE)</f>
        <v>2398</v>
      </c>
      <c r="BB60" s="6" t="e">
        <f t="shared" ca="1" si="6"/>
        <v>#NAME?</v>
      </c>
      <c r="BC60" s="6">
        <f>VLOOKUP(A60,projmetadata!$A$2:$D$2036, 4, FALSE)</f>
        <v>620888</v>
      </c>
      <c r="BE60" s="6" t="e">
        <f t="shared" ca="1" si="8"/>
        <v>#NAME?</v>
      </c>
      <c r="BF60" s="6" t="e">
        <f t="shared" ca="1" si="9"/>
        <v>#NAME?</v>
      </c>
      <c r="BG60" s="6">
        <f t="shared" si="10"/>
        <v>2.3836827253868654E-3</v>
      </c>
      <c r="BH60" s="6">
        <f>VLOOKUP(A60, ALL_AP_DATA!$A$2:$D$3600, 3, FALSE)</f>
        <v>1162</v>
      </c>
      <c r="BI60" s="6">
        <f>VLOOKUP(A60, ALL_AP_DATA!$A$2:$E$3600, 5, FALSE)</f>
        <v>1480</v>
      </c>
      <c r="BJ60" s="6">
        <f t="shared" si="7"/>
        <v>0.61718098415346123</v>
      </c>
      <c r="BK60" s="6">
        <f t="shared" si="11"/>
        <v>0.48457047539616349</v>
      </c>
    </row>
    <row r="61" spans="1:63" ht="15.75" customHeight="1" x14ac:dyDescent="0.2">
      <c r="A61" s="6" t="s">
        <v>914</v>
      </c>
      <c r="B61" s="6" t="s">
        <v>61</v>
      </c>
      <c r="Q61" s="6">
        <v>1</v>
      </c>
      <c r="R61" s="6">
        <v>2</v>
      </c>
      <c r="S61" s="6">
        <v>2</v>
      </c>
      <c r="T61" s="6">
        <v>66</v>
      </c>
      <c r="U61" s="6">
        <v>2.0999999999999999E-3</v>
      </c>
      <c r="V61" s="6">
        <v>0.22220000000000001</v>
      </c>
      <c r="W61" s="6">
        <v>0.1542</v>
      </c>
      <c r="X61" s="6">
        <v>4</v>
      </c>
      <c r="Y61" s="6">
        <v>38</v>
      </c>
      <c r="Z61" s="6">
        <v>2</v>
      </c>
      <c r="AA61" s="6">
        <v>17</v>
      </c>
      <c r="AB61" s="6">
        <v>4.02E-2</v>
      </c>
      <c r="AC61" s="6">
        <v>0.22220000000000001</v>
      </c>
      <c r="AD61" s="6">
        <v>3.9699999999999999E-2</v>
      </c>
      <c r="AE61" s="6">
        <v>21</v>
      </c>
      <c r="AF61" s="6">
        <v>178</v>
      </c>
      <c r="AG61" s="6">
        <v>8</v>
      </c>
      <c r="AH61" s="6">
        <v>74</v>
      </c>
      <c r="AI61" s="6">
        <v>0.18820000000000001</v>
      </c>
      <c r="AJ61" s="6">
        <v>0.88890000000000002</v>
      </c>
      <c r="AK61" s="6">
        <v>0.1729</v>
      </c>
      <c r="AT61" s="6" t="str">
        <f t="shared" si="0"/>
        <v/>
      </c>
      <c r="AU61" s="6" t="str">
        <f t="shared" si="1"/>
        <v/>
      </c>
      <c r="AV61" s="6">
        <f t="shared" si="2"/>
        <v>33</v>
      </c>
      <c r="AW61" s="7">
        <f t="shared" si="3"/>
        <v>0.44736842105263158</v>
      </c>
      <c r="AX61" s="6">
        <f t="shared" si="4"/>
        <v>0.4157303370786517</v>
      </c>
      <c r="AY61" s="6" t="str">
        <f t="shared" si="5"/>
        <v/>
      </c>
      <c r="BA61" s="6">
        <f>VLOOKUP(A61, ALL_AP_DATA!$A$2:$F$3600, 6, FALSE)</f>
        <v>946</v>
      </c>
      <c r="BB61" s="6" t="e">
        <f t="shared" ca="1" si="6"/>
        <v>#NAME?</v>
      </c>
      <c r="BC61" s="6">
        <f>VLOOKUP(A61,projmetadata!$A$2:$D$2036, 4, FALSE)</f>
        <v>149675</v>
      </c>
      <c r="BE61" s="6" t="e">
        <f t="shared" ca="1" si="8"/>
        <v>#NAME?</v>
      </c>
      <c r="BF61" s="6" t="e">
        <f t="shared" ca="1" si="9"/>
        <v>#NAME?</v>
      </c>
      <c r="BG61" s="6">
        <f t="shared" si="10"/>
        <v>2.8595289794554868E-3</v>
      </c>
      <c r="BH61" s="6">
        <f>VLOOKUP(A61, ALL_AP_DATA!$A$2:$D$3600, 3, FALSE)</f>
        <v>210</v>
      </c>
      <c r="BI61" s="6">
        <f>VLOOKUP(A61, ALL_AP_DATA!$A$2:$E$3600, 5, FALSE)</f>
        <v>428</v>
      </c>
      <c r="BJ61" s="6">
        <f t="shared" si="7"/>
        <v>0.45243128964059198</v>
      </c>
      <c r="BK61" s="6">
        <f t="shared" si="11"/>
        <v>0.22198731501057081</v>
      </c>
    </row>
    <row r="62" spans="1:63" ht="15.75" customHeight="1" x14ac:dyDescent="0.2">
      <c r="A62" s="6" t="s">
        <v>724</v>
      </c>
      <c r="B62" s="6" t="s">
        <v>61</v>
      </c>
      <c r="C62" s="6">
        <v>1</v>
      </c>
      <c r="D62" s="6">
        <v>8</v>
      </c>
      <c r="E62" s="6">
        <v>0</v>
      </c>
      <c r="F62" s="6">
        <v>0</v>
      </c>
      <c r="G62" s="6">
        <v>6.4999999999999997E-3</v>
      </c>
      <c r="H62" s="6">
        <v>0</v>
      </c>
      <c r="I62" s="6">
        <v>0</v>
      </c>
      <c r="Q62" s="6">
        <v>1</v>
      </c>
      <c r="R62" s="6">
        <v>2</v>
      </c>
      <c r="S62" s="6">
        <v>3</v>
      </c>
      <c r="T62" s="6">
        <v>122</v>
      </c>
      <c r="U62" s="6">
        <v>1.6000000000000001E-3</v>
      </c>
      <c r="V62" s="6">
        <v>0.33329999999999999</v>
      </c>
      <c r="W62" s="6">
        <v>0.2114</v>
      </c>
      <c r="X62" s="6">
        <v>69</v>
      </c>
      <c r="Y62" s="6">
        <v>647</v>
      </c>
      <c r="Z62" s="6">
        <v>9</v>
      </c>
      <c r="AA62" s="6">
        <v>448</v>
      </c>
      <c r="AB62" s="6">
        <v>0.52470000000000006</v>
      </c>
      <c r="AC62" s="6">
        <v>1</v>
      </c>
      <c r="AD62" s="6">
        <v>0.77639999999999998</v>
      </c>
      <c r="AE62" s="6">
        <v>65</v>
      </c>
      <c r="AF62" s="6">
        <v>295</v>
      </c>
      <c r="AG62" s="6">
        <v>6</v>
      </c>
      <c r="AH62" s="6">
        <v>281</v>
      </c>
      <c r="AI62" s="6">
        <v>0.23930000000000001</v>
      </c>
      <c r="AJ62" s="6">
        <v>0.66669999999999996</v>
      </c>
      <c r="AK62" s="6">
        <v>0.48699999999999999</v>
      </c>
      <c r="AT62" s="6">
        <f t="shared" si="0"/>
        <v>0</v>
      </c>
      <c r="AU62" s="6" t="str">
        <f t="shared" si="1"/>
        <v/>
      </c>
      <c r="AV62" s="6">
        <f t="shared" si="2"/>
        <v>61</v>
      </c>
      <c r="AW62" s="7">
        <f t="shared" si="3"/>
        <v>0.69242658423493042</v>
      </c>
      <c r="AX62" s="6">
        <f t="shared" si="4"/>
        <v>0.9525423728813559</v>
      </c>
      <c r="AY62" s="6" t="str">
        <f t="shared" si="5"/>
        <v/>
      </c>
      <c r="BA62" s="6">
        <f>VLOOKUP(A62, ALL_AP_DATA!$A$2:$F$3600, 6, FALSE)</f>
        <v>1233</v>
      </c>
      <c r="BB62" s="6" t="e">
        <f t="shared" ca="1" si="6"/>
        <v>#NAME?</v>
      </c>
      <c r="BC62" s="6">
        <f>VLOOKUP(A62,projmetadata!$A$2:$D$2036, 4, FALSE)</f>
        <v>196202</v>
      </c>
      <c r="BE62" s="6" t="e">
        <f t="shared" ca="1" si="8"/>
        <v>#NAME?</v>
      </c>
      <c r="BF62" s="6" t="e">
        <f t="shared" ca="1" si="9"/>
        <v>#NAME?</v>
      </c>
      <c r="BG62" s="6">
        <f t="shared" si="10"/>
        <v>2.9408466784232577E-3</v>
      </c>
      <c r="BH62" s="6">
        <f>VLOOKUP(A62, ALL_AP_DATA!$A$2:$D$3600, 3, FALSE)</f>
        <v>725</v>
      </c>
      <c r="BI62" s="6">
        <f>VLOOKUP(A62, ALL_AP_DATA!$A$2:$E$3600, 5, FALSE)</f>
        <v>577</v>
      </c>
      <c r="BJ62" s="6">
        <f t="shared" si="7"/>
        <v>0.46796431467964317</v>
      </c>
      <c r="BK62" s="6">
        <f t="shared" si="11"/>
        <v>0.58799675587996758</v>
      </c>
    </row>
    <row r="63" spans="1:63" ht="15.75" customHeight="1" x14ac:dyDescent="0.2">
      <c r="A63" s="6" t="s">
        <v>876</v>
      </c>
      <c r="B63" s="6" t="s">
        <v>61</v>
      </c>
      <c r="X63" s="6">
        <v>19</v>
      </c>
      <c r="Y63" s="6">
        <v>239</v>
      </c>
      <c r="Z63" s="6">
        <v>0</v>
      </c>
      <c r="AA63" s="6">
        <v>0</v>
      </c>
      <c r="AB63" s="6">
        <v>0.47139999999999999</v>
      </c>
      <c r="AC63" s="6">
        <v>0</v>
      </c>
      <c r="AD63" s="6">
        <v>0</v>
      </c>
      <c r="AE63" s="6">
        <v>27</v>
      </c>
      <c r="AF63" s="6">
        <v>110</v>
      </c>
      <c r="AG63" s="6">
        <v>3</v>
      </c>
      <c r="AH63" s="6">
        <v>31</v>
      </c>
      <c r="AI63" s="6">
        <v>0.217</v>
      </c>
      <c r="AJ63" s="6">
        <v>0.33329999999999999</v>
      </c>
      <c r="AK63" s="6">
        <v>9.8100000000000007E-2</v>
      </c>
      <c r="AT63" s="6" t="str">
        <f t="shared" si="0"/>
        <v/>
      </c>
      <c r="AU63" s="6" t="str">
        <f t="shared" si="1"/>
        <v/>
      </c>
      <c r="AV63" s="6" t="str">
        <f t="shared" si="2"/>
        <v/>
      </c>
      <c r="AW63" s="7">
        <f t="shared" si="3"/>
        <v>0</v>
      </c>
      <c r="AX63" s="6">
        <f t="shared" si="4"/>
        <v>0.2818181818181818</v>
      </c>
      <c r="AY63" s="6" t="str">
        <f t="shared" si="5"/>
        <v/>
      </c>
      <c r="BA63" s="6">
        <f>VLOOKUP(A63, ALL_AP_DATA!$A$2:$F$3600, 6, FALSE)</f>
        <v>507</v>
      </c>
      <c r="BB63" s="6" t="e">
        <f t="shared" ca="1" si="6"/>
        <v>#NAME?</v>
      </c>
      <c r="BC63" s="6">
        <f>VLOOKUP(A63,projmetadata!$A$2:$D$2036, 4, FALSE)</f>
        <v>98399</v>
      </c>
      <c r="BE63" s="6" t="e">
        <f t="shared" ca="1" si="8"/>
        <v>#NAME?</v>
      </c>
      <c r="BF63" s="6" t="e">
        <f t="shared" ca="1" si="9"/>
        <v>#NAME?</v>
      </c>
      <c r="BG63" s="6">
        <f t="shared" si="10"/>
        <v>3.2114147501498998E-3</v>
      </c>
      <c r="BH63" s="6">
        <f>VLOOKUP(A63, ALL_AP_DATA!$A$2:$D$3600, 3, FALSE)</f>
        <v>283</v>
      </c>
      <c r="BI63" s="6">
        <f>VLOOKUP(A63, ALL_AP_DATA!$A$2:$E$3600, 5, FALSE)</f>
        <v>316</v>
      </c>
      <c r="BJ63" s="6">
        <f t="shared" si="7"/>
        <v>0.62327416173570016</v>
      </c>
      <c r="BK63" s="6">
        <f t="shared" si="11"/>
        <v>0.55818540433925046</v>
      </c>
    </row>
    <row r="64" spans="1:63" ht="15.75" customHeight="1" x14ac:dyDescent="0.2">
      <c r="A64" s="6" t="s">
        <v>715</v>
      </c>
      <c r="B64" s="6" t="s">
        <v>61</v>
      </c>
      <c r="C64" s="6">
        <v>9</v>
      </c>
      <c r="D64" s="6">
        <v>103</v>
      </c>
      <c r="E64" s="6">
        <v>20</v>
      </c>
      <c r="F64" s="6">
        <v>697</v>
      </c>
      <c r="G64" s="6">
        <v>8.1100000000000005E-2</v>
      </c>
      <c r="H64" s="6">
        <v>0.55559999999999998</v>
      </c>
      <c r="I64" s="6">
        <v>0.56989999999999996</v>
      </c>
      <c r="X64" s="6">
        <v>217</v>
      </c>
      <c r="Y64" s="6">
        <v>659</v>
      </c>
      <c r="Z64" s="6">
        <v>27</v>
      </c>
      <c r="AA64" s="6">
        <v>1132</v>
      </c>
      <c r="AB64" s="6">
        <v>0.51890000000000003</v>
      </c>
      <c r="AC64" s="6">
        <v>0.75</v>
      </c>
      <c r="AD64" s="6">
        <v>0.92559999999999998</v>
      </c>
      <c r="AE64" s="6">
        <v>51</v>
      </c>
      <c r="AF64" s="6">
        <v>316</v>
      </c>
      <c r="AG64" s="6">
        <v>17</v>
      </c>
      <c r="AH64" s="6">
        <v>445</v>
      </c>
      <c r="AI64" s="6">
        <v>0.24879999999999999</v>
      </c>
      <c r="AJ64" s="6">
        <v>0.47220000000000001</v>
      </c>
      <c r="AK64" s="6">
        <v>0.3639</v>
      </c>
      <c r="AT64" s="6">
        <f t="shared" si="0"/>
        <v>6.766990291262136</v>
      </c>
      <c r="AU64" s="6" t="str">
        <f t="shared" si="1"/>
        <v/>
      </c>
      <c r="AV64" s="6" t="str">
        <f t="shared" si="2"/>
        <v/>
      </c>
      <c r="AW64" s="7">
        <f t="shared" si="3"/>
        <v>1.7177541729893779</v>
      </c>
      <c r="AX64" s="6">
        <f t="shared" si="4"/>
        <v>1.4082278481012658</v>
      </c>
      <c r="AY64" s="6" t="str">
        <f t="shared" si="5"/>
        <v/>
      </c>
      <c r="BA64" s="6">
        <f>VLOOKUP(A64, ALL_AP_DATA!$A$2:$F$3600, 6, FALSE)</f>
        <v>1270</v>
      </c>
      <c r="BB64" s="6" t="e">
        <f t="shared" ca="1" si="6"/>
        <v>#NAME?</v>
      </c>
      <c r="BC64" s="6">
        <f>VLOOKUP(A64,projmetadata!$A$2:$D$2036, 4, FALSE)</f>
        <v>371661</v>
      </c>
      <c r="BE64" s="6" t="e">
        <f t="shared" ca="1" si="8"/>
        <v>#NAME?</v>
      </c>
      <c r="BF64" s="6" t="e">
        <f t="shared" ca="1" si="9"/>
        <v>#NAME?</v>
      </c>
      <c r="BG64" s="6">
        <f t="shared" si="10"/>
        <v>3.2906331307293473E-3</v>
      </c>
      <c r="BH64" s="6">
        <f>VLOOKUP(A64, ALL_AP_DATA!$A$2:$D$3600, 3, FALSE)</f>
        <v>728</v>
      </c>
      <c r="BI64" s="6">
        <f>VLOOKUP(A64, ALL_AP_DATA!$A$2:$E$3600, 5, FALSE)</f>
        <v>1223</v>
      </c>
      <c r="BJ64" s="6">
        <f t="shared" si="7"/>
        <v>0.96299212598425199</v>
      </c>
      <c r="BK64" s="6">
        <f t="shared" si="11"/>
        <v>0.57322834645669296</v>
      </c>
    </row>
    <row r="65" spans="1:63" ht="15.75" customHeight="1" x14ac:dyDescent="0.2">
      <c r="A65" s="6" t="s">
        <v>129</v>
      </c>
      <c r="B65" s="6" t="s">
        <v>61</v>
      </c>
      <c r="C65" s="6">
        <v>1</v>
      </c>
      <c r="D65" s="6">
        <v>8</v>
      </c>
      <c r="E65" s="6">
        <v>4</v>
      </c>
      <c r="F65" s="6">
        <v>105</v>
      </c>
      <c r="G65" s="6">
        <v>1.6E-2</v>
      </c>
      <c r="H65" s="6">
        <v>0.44440000000000002</v>
      </c>
      <c r="I65" s="6">
        <v>0.76090000000000002</v>
      </c>
      <c r="Q65" s="6">
        <v>1</v>
      </c>
      <c r="R65" s="6">
        <v>2</v>
      </c>
      <c r="S65" s="6">
        <v>3</v>
      </c>
      <c r="T65" s="6">
        <v>101</v>
      </c>
      <c r="U65" s="6">
        <v>4.0000000000000001E-3</v>
      </c>
      <c r="V65" s="6">
        <v>0.33329999999999999</v>
      </c>
      <c r="W65" s="6">
        <v>0.7319</v>
      </c>
      <c r="X65" s="6">
        <v>6</v>
      </c>
      <c r="Y65" s="6">
        <v>493</v>
      </c>
      <c r="Z65" s="6">
        <v>9</v>
      </c>
      <c r="AA65" s="6">
        <v>138</v>
      </c>
      <c r="AB65" s="6">
        <v>0.98599999999999999</v>
      </c>
      <c r="AC65" s="6">
        <v>1</v>
      </c>
      <c r="AD65" s="6">
        <v>1</v>
      </c>
      <c r="AE65" s="6">
        <v>2</v>
      </c>
      <c r="AF65" s="6">
        <v>6</v>
      </c>
      <c r="AG65" s="6">
        <v>0</v>
      </c>
      <c r="AH65" s="6">
        <v>0</v>
      </c>
      <c r="AI65" s="6">
        <v>1.2E-2</v>
      </c>
      <c r="AJ65" s="6">
        <v>0</v>
      </c>
      <c r="AK65" s="6">
        <v>0</v>
      </c>
      <c r="AT65" s="6">
        <f t="shared" si="0"/>
        <v>13.125</v>
      </c>
      <c r="AU65" s="6" t="str">
        <f t="shared" si="1"/>
        <v/>
      </c>
      <c r="AV65" s="6">
        <f t="shared" si="2"/>
        <v>50.5</v>
      </c>
      <c r="AW65" s="7">
        <f t="shared" si="3"/>
        <v>0.27991886409736311</v>
      </c>
      <c r="AX65" s="6">
        <f t="shared" si="4"/>
        <v>0</v>
      </c>
      <c r="AY65" s="6" t="str">
        <f t="shared" si="5"/>
        <v/>
      </c>
      <c r="BA65" s="6">
        <f>VLOOKUP(A65, ALL_AP_DATA!$A$2:$F$3600, 6, FALSE)</f>
        <v>500</v>
      </c>
      <c r="BB65" s="6" t="e">
        <f t="shared" ca="1" si="6"/>
        <v>#NAME?</v>
      </c>
      <c r="BC65" s="6">
        <f>VLOOKUP(A65,projmetadata!$A$2:$D$2036, 4, FALSE)</f>
        <v>41584</v>
      </c>
      <c r="BE65" s="6" t="e">
        <f t="shared" ca="1" si="8"/>
        <v>#NAME?</v>
      </c>
      <c r="BF65" s="6" t="e">
        <f t="shared" ca="1" si="9"/>
        <v>#NAME?</v>
      </c>
      <c r="BG65" s="6">
        <f t="shared" si="10"/>
        <v>3.3185840707964601E-3</v>
      </c>
      <c r="BH65" s="6">
        <f>VLOOKUP(A65, ALL_AP_DATA!$A$2:$D$3600, 3, FALSE)</f>
        <v>493</v>
      </c>
      <c r="BI65" s="6">
        <f>VLOOKUP(A65, ALL_AP_DATA!$A$2:$E$3600, 5, FALSE)</f>
        <v>138</v>
      </c>
      <c r="BJ65" s="6">
        <f t="shared" si="7"/>
        <v>0.27600000000000002</v>
      </c>
      <c r="BK65" s="6">
        <f t="shared" si="11"/>
        <v>0.98599999999999999</v>
      </c>
    </row>
    <row r="66" spans="1:63" ht="15.75" customHeight="1" x14ac:dyDescent="0.2">
      <c r="A66" s="6" t="s">
        <v>1231</v>
      </c>
      <c r="B66" s="6" t="s">
        <v>61</v>
      </c>
      <c r="C66" s="6">
        <v>3</v>
      </c>
      <c r="D66" s="6">
        <v>19</v>
      </c>
      <c r="E66" s="6">
        <v>0</v>
      </c>
      <c r="F66" s="6">
        <v>0</v>
      </c>
      <c r="G66" s="6">
        <v>2.0500000000000001E-2</v>
      </c>
      <c r="H66" s="6">
        <v>0</v>
      </c>
      <c r="I66" s="6">
        <v>0</v>
      </c>
      <c r="X66" s="6">
        <v>27</v>
      </c>
      <c r="Y66" s="6">
        <v>402</v>
      </c>
      <c r="Z66" s="6">
        <v>3</v>
      </c>
      <c r="AA66" s="6">
        <v>706</v>
      </c>
      <c r="AB66" s="6">
        <v>0.43459999999999999</v>
      </c>
      <c r="AC66" s="6">
        <v>0.75</v>
      </c>
      <c r="AD66" s="6">
        <v>0.76319999999999999</v>
      </c>
      <c r="AE66" s="6">
        <v>60</v>
      </c>
      <c r="AF66" s="6">
        <v>426</v>
      </c>
      <c r="AG66" s="6">
        <v>3</v>
      </c>
      <c r="AH66" s="6">
        <v>437</v>
      </c>
      <c r="AI66" s="6">
        <v>0.46050000000000002</v>
      </c>
      <c r="AJ66" s="6">
        <v>0.75</v>
      </c>
      <c r="AK66" s="6">
        <v>0.47239999999999999</v>
      </c>
      <c r="AT66" s="6">
        <f t="shared" si="0"/>
        <v>0</v>
      </c>
      <c r="AU66" s="6" t="str">
        <f t="shared" si="1"/>
        <v/>
      </c>
      <c r="AV66" s="6" t="str">
        <f t="shared" si="2"/>
        <v/>
      </c>
      <c r="AW66" s="7">
        <f t="shared" si="3"/>
        <v>1.7562189054726369</v>
      </c>
      <c r="AX66" s="6">
        <f t="shared" si="4"/>
        <v>1.0258215962441315</v>
      </c>
      <c r="AY66" s="6" t="str">
        <f t="shared" si="5"/>
        <v/>
      </c>
      <c r="BA66" s="6">
        <f>VLOOKUP(A66, ALL_AP_DATA!$A$2:$F$3600, 6, FALSE)</f>
        <v>925</v>
      </c>
      <c r="BB66" s="6" t="e">
        <f t="shared" ca="1" si="6"/>
        <v>#NAME?</v>
      </c>
      <c r="BC66" s="6">
        <f>VLOOKUP(A66,projmetadata!$A$2:$D$2036, 4, FALSE)</f>
        <v>267407</v>
      </c>
      <c r="BE66" s="6" t="e">
        <f t="shared" ca="1" si="8"/>
        <v>#NAME?</v>
      </c>
      <c r="BF66" s="6" t="e">
        <f t="shared" ca="1" si="9"/>
        <v>#NAME?</v>
      </c>
      <c r="BG66" s="6">
        <f t="shared" si="10"/>
        <v>3.4591465444060924E-3</v>
      </c>
      <c r="BH66" s="6">
        <f>VLOOKUP(A66, ALL_AP_DATA!$A$2:$D$3600, 3, FALSE)</f>
        <v>603</v>
      </c>
      <c r="BI66" s="6">
        <f>VLOOKUP(A66, ALL_AP_DATA!$A$2:$E$3600, 5, FALSE)</f>
        <v>925</v>
      </c>
      <c r="BJ66" s="6">
        <f t="shared" si="7"/>
        <v>1</v>
      </c>
      <c r="BK66" s="6">
        <f t="shared" si="11"/>
        <v>0.65189189189189189</v>
      </c>
    </row>
    <row r="67" spans="1:63" ht="15.75" customHeight="1" x14ac:dyDescent="0.2">
      <c r="A67" s="6" t="s">
        <v>1355</v>
      </c>
      <c r="B67" s="6" t="s">
        <v>61</v>
      </c>
      <c r="C67" s="6">
        <v>6</v>
      </c>
      <c r="D67" s="6">
        <v>14</v>
      </c>
      <c r="E67" s="6">
        <v>0</v>
      </c>
      <c r="F67" s="6">
        <v>0</v>
      </c>
      <c r="G67" s="6">
        <v>4.4999999999999997E-3</v>
      </c>
      <c r="H67" s="6">
        <v>0</v>
      </c>
      <c r="I67" s="6">
        <v>0</v>
      </c>
      <c r="Q67" s="6">
        <v>2</v>
      </c>
      <c r="R67" s="6">
        <v>5</v>
      </c>
      <c r="S67" s="6">
        <v>10</v>
      </c>
      <c r="T67" s="6">
        <v>192</v>
      </c>
      <c r="U67" s="6">
        <v>1.6000000000000001E-3</v>
      </c>
      <c r="V67" s="6">
        <v>0.20830000000000001</v>
      </c>
      <c r="W67" s="6">
        <v>0.1079</v>
      </c>
      <c r="X67" s="6">
        <v>155</v>
      </c>
      <c r="Y67" s="6">
        <v>1770</v>
      </c>
      <c r="Z67" s="6">
        <v>40</v>
      </c>
      <c r="AA67" s="6">
        <v>1265</v>
      </c>
      <c r="AB67" s="6">
        <v>0.56510000000000005</v>
      </c>
      <c r="AC67" s="6">
        <v>0.83330000000000004</v>
      </c>
      <c r="AD67" s="6">
        <v>0.71109999999999995</v>
      </c>
      <c r="AE67" s="6">
        <v>69</v>
      </c>
      <c r="AF67" s="6">
        <v>253</v>
      </c>
      <c r="AG67" s="6">
        <v>25</v>
      </c>
      <c r="AH67" s="6">
        <v>988</v>
      </c>
      <c r="AI67" s="6">
        <v>8.0799999999999997E-2</v>
      </c>
      <c r="AJ67" s="6">
        <v>0.52080000000000004</v>
      </c>
      <c r="AK67" s="6">
        <v>0.5554</v>
      </c>
      <c r="AT67" s="6">
        <f t="shared" si="0"/>
        <v>0</v>
      </c>
      <c r="AU67" s="6" t="str">
        <f t="shared" si="1"/>
        <v/>
      </c>
      <c r="AV67" s="6">
        <f t="shared" si="2"/>
        <v>38.4</v>
      </c>
      <c r="AW67" s="7">
        <f t="shared" si="3"/>
        <v>0.71468926553672318</v>
      </c>
      <c r="AX67" s="6">
        <f t="shared" si="4"/>
        <v>3.9051383399209487</v>
      </c>
      <c r="AY67" s="6" t="str">
        <f t="shared" si="5"/>
        <v/>
      </c>
      <c r="BA67" s="6">
        <f>VLOOKUP(A67, ALL_AP_DATA!$A$2:$F$3600, 6, FALSE)</f>
        <v>3132</v>
      </c>
      <c r="BB67" s="6" t="e">
        <f t="shared" ca="1" si="6"/>
        <v>#NAME?</v>
      </c>
      <c r="BC67" s="6">
        <f>VLOOKUP(A67,projmetadata!$A$2:$D$2036, 4, FALSE)</f>
        <v>513218</v>
      </c>
      <c r="BE67" s="6" t="e">
        <f t="shared" ca="1" si="8"/>
        <v>#NAME?</v>
      </c>
      <c r="BF67" s="6" t="e">
        <f t="shared" ca="1" si="9"/>
        <v>#NAME?</v>
      </c>
      <c r="BG67" s="6">
        <f t="shared" si="10"/>
        <v>3.4663632218667312E-3</v>
      </c>
      <c r="BH67" s="6">
        <f>VLOOKUP(A67, ALL_AP_DATA!$A$2:$D$3600, 3, FALSE)</f>
        <v>1843</v>
      </c>
      <c r="BI67" s="6">
        <f>VLOOKUP(A67, ALL_AP_DATA!$A$2:$E$3600, 5, FALSE)</f>
        <v>1779</v>
      </c>
      <c r="BJ67" s="6">
        <f t="shared" si="7"/>
        <v>0.56800766283524906</v>
      </c>
      <c r="BK67" s="6">
        <f t="shared" si="11"/>
        <v>0.5884418901660281</v>
      </c>
    </row>
    <row r="68" spans="1:63" ht="15.75" customHeight="1" x14ac:dyDescent="0.2">
      <c r="A68" s="6" t="s">
        <v>133</v>
      </c>
      <c r="B68" s="6" t="s">
        <v>61</v>
      </c>
      <c r="C68" s="6">
        <v>28</v>
      </c>
      <c r="D68" s="6">
        <v>65</v>
      </c>
      <c r="E68" s="6">
        <v>0</v>
      </c>
      <c r="F68" s="6">
        <v>0</v>
      </c>
      <c r="G68" s="6">
        <v>1.72E-2</v>
      </c>
      <c r="H68" s="6">
        <v>0</v>
      </c>
      <c r="I68" s="6">
        <v>0</v>
      </c>
      <c r="Q68" s="6">
        <v>4</v>
      </c>
      <c r="R68" s="6">
        <v>11</v>
      </c>
      <c r="S68" s="6">
        <v>23</v>
      </c>
      <c r="T68" s="6">
        <v>601</v>
      </c>
      <c r="U68" s="6">
        <v>2.8999999999999998E-3</v>
      </c>
      <c r="V68" s="6">
        <v>0.71879999999999999</v>
      </c>
      <c r="W68" s="6">
        <v>0.27179999999999999</v>
      </c>
      <c r="X68" s="6">
        <v>150</v>
      </c>
      <c r="Y68" s="6">
        <v>1518</v>
      </c>
      <c r="Z68" s="6">
        <v>0</v>
      </c>
      <c r="AA68" s="6">
        <v>0</v>
      </c>
      <c r="AB68" s="6">
        <v>0.40129999999999999</v>
      </c>
      <c r="AC68" s="6">
        <v>0</v>
      </c>
      <c r="AD68" s="6">
        <v>0</v>
      </c>
      <c r="AE68" s="6">
        <v>146</v>
      </c>
      <c r="AF68" s="6">
        <v>603</v>
      </c>
      <c r="AG68" s="6">
        <v>6</v>
      </c>
      <c r="AH68" s="6">
        <v>101</v>
      </c>
      <c r="AI68" s="6">
        <v>0.15939999999999999</v>
      </c>
      <c r="AJ68" s="6">
        <v>0.1875</v>
      </c>
      <c r="AK68" s="6">
        <v>4.5699999999999998E-2</v>
      </c>
      <c r="AT68" s="6">
        <f t="shared" si="0"/>
        <v>0</v>
      </c>
      <c r="AU68" s="6" t="str">
        <f t="shared" si="1"/>
        <v/>
      </c>
      <c r="AV68" s="6">
        <f t="shared" si="2"/>
        <v>54.636363636363633</v>
      </c>
      <c r="AW68" s="7">
        <f t="shared" si="3"/>
        <v>0</v>
      </c>
      <c r="AX68" s="6">
        <f t="shared" si="4"/>
        <v>0.16749585406301823</v>
      </c>
      <c r="AY68" s="6" t="str">
        <f t="shared" si="5"/>
        <v/>
      </c>
      <c r="BA68" s="6">
        <f>VLOOKUP(A68, ALL_AP_DATA!$A$2:$F$3600, 6, FALSE)</f>
        <v>3783</v>
      </c>
      <c r="BB68" s="6" t="e">
        <f t="shared" ca="1" si="6"/>
        <v>#NAME?</v>
      </c>
      <c r="BC68" s="6">
        <f>VLOOKUP(A68,projmetadata!$A$2:$D$2036, 4, FALSE)</f>
        <v>535730</v>
      </c>
      <c r="BE68" s="6" t="e">
        <f t="shared" ca="1" si="8"/>
        <v>#NAME?</v>
      </c>
      <c r="BF68" s="6" t="e">
        <f t="shared" ca="1" si="9"/>
        <v>#NAME?</v>
      </c>
      <c r="BG68" s="6">
        <f t="shared" si="10"/>
        <v>4.127078939017789E-3</v>
      </c>
      <c r="BH68" s="6">
        <f>VLOOKUP(A68, ALL_AP_DATA!$A$2:$D$3600, 3, FALSE)</f>
        <v>1760</v>
      </c>
      <c r="BI68" s="6">
        <f>VLOOKUP(A68, ALL_AP_DATA!$A$2:$E$3600, 5, FALSE)</f>
        <v>2211</v>
      </c>
      <c r="BJ68" s="6">
        <f t="shared" si="7"/>
        <v>0.58445678033306903</v>
      </c>
      <c r="BK68" s="6">
        <f t="shared" si="11"/>
        <v>0.46523922812582608</v>
      </c>
    </row>
    <row r="69" spans="1:63" ht="15.75" customHeight="1" x14ac:dyDescent="0.2">
      <c r="A69" s="6" t="s">
        <v>499</v>
      </c>
      <c r="B69" s="6" t="s">
        <v>61</v>
      </c>
      <c r="C69" s="6">
        <v>2</v>
      </c>
      <c r="D69" s="6">
        <v>4</v>
      </c>
      <c r="E69" s="6">
        <v>0</v>
      </c>
      <c r="F69" s="6">
        <v>0</v>
      </c>
      <c r="G69" s="6">
        <v>1.1999999999999999E-3</v>
      </c>
      <c r="H69" s="6">
        <v>0</v>
      </c>
      <c r="I69" s="6">
        <v>0</v>
      </c>
      <c r="Q69" s="6">
        <v>6</v>
      </c>
      <c r="R69" s="6">
        <v>13</v>
      </c>
      <c r="S69" s="6">
        <v>17</v>
      </c>
      <c r="T69" s="6">
        <v>956</v>
      </c>
      <c r="U69" s="6">
        <v>3.8E-3</v>
      </c>
      <c r="V69" s="6">
        <v>0.2833</v>
      </c>
      <c r="W69" s="6">
        <v>0.2316</v>
      </c>
      <c r="X69" s="6">
        <v>85</v>
      </c>
      <c r="Y69" s="6">
        <v>1372</v>
      </c>
      <c r="Z69" s="6">
        <v>59</v>
      </c>
      <c r="AA69" s="6">
        <v>3815</v>
      </c>
      <c r="AB69" s="6">
        <v>0.40139999999999998</v>
      </c>
      <c r="AC69" s="6">
        <v>0.98329999999999995</v>
      </c>
      <c r="AD69" s="6">
        <v>0.9244</v>
      </c>
      <c r="AE69" s="6">
        <v>107</v>
      </c>
      <c r="AF69" s="6">
        <v>463</v>
      </c>
      <c r="AG69" s="6">
        <v>31</v>
      </c>
      <c r="AH69" s="6">
        <v>2229</v>
      </c>
      <c r="AI69" s="6">
        <v>0.13550000000000001</v>
      </c>
      <c r="AJ69" s="6">
        <v>0.51670000000000005</v>
      </c>
      <c r="AK69" s="6">
        <v>0.54010000000000002</v>
      </c>
      <c r="AT69" s="6">
        <f t="shared" si="0"/>
        <v>0</v>
      </c>
      <c r="AU69" s="6" t="str">
        <f t="shared" si="1"/>
        <v/>
      </c>
      <c r="AV69" s="6">
        <f t="shared" si="2"/>
        <v>73.538461538461533</v>
      </c>
      <c r="AW69" s="7">
        <f t="shared" si="3"/>
        <v>2.7806122448979593</v>
      </c>
      <c r="AX69" s="6">
        <f t="shared" si="4"/>
        <v>4.8142548596112311</v>
      </c>
      <c r="AY69" s="6" t="str">
        <f t="shared" si="5"/>
        <v/>
      </c>
      <c r="BA69" s="6">
        <f>VLOOKUP(A69, ALL_AP_DATA!$A$2:$F$3600, 6, FALSE)</f>
        <v>3418</v>
      </c>
      <c r="BB69" s="6" t="e">
        <f t="shared" ca="1" si="6"/>
        <v>#NAME?</v>
      </c>
      <c r="BC69" s="6">
        <f>VLOOKUP(A69,projmetadata!$A$2:$D$2036, 4, FALSE)</f>
        <v>968392</v>
      </c>
      <c r="BE69" s="6" t="e">
        <f t="shared" ca="1" si="8"/>
        <v>#NAME?</v>
      </c>
      <c r="BF69" s="6" t="e">
        <f t="shared" ca="1" si="9"/>
        <v>#NAME?</v>
      </c>
      <c r="BG69" s="6">
        <f t="shared" si="10"/>
        <v>4.2617039380746643E-3</v>
      </c>
      <c r="BH69" s="6">
        <f>VLOOKUP(A69, ALL_AP_DATA!$A$2:$D$3600, 3, FALSE)</f>
        <v>1526</v>
      </c>
      <c r="BI69" s="6">
        <f>VLOOKUP(A69, ALL_AP_DATA!$A$2:$E$3600, 5, FALSE)</f>
        <v>4127</v>
      </c>
      <c r="BJ69" s="6">
        <f t="shared" si="7"/>
        <v>1.2074312463428907</v>
      </c>
      <c r="BK69" s="6">
        <f t="shared" si="11"/>
        <v>0.44645991808074897</v>
      </c>
    </row>
    <row r="70" spans="1:63" ht="15.75" customHeight="1" x14ac:dyDescent="0.2">
      <c r="A70" s="6" t="s">
        <v>379</v>
      </c>
      <c r="B70" s="6" t="s">
        <v>61</v>
      </c>
      <c r="X70" s="6">
        <v>1</v>
      </c>
      <c r="Y70" s="6">
        <v>5</v>
      </c>
      <c r="Z70" s="6">
        <v>5</v>
      </c>
      <c r="AA70" s="6">
        <v>54</v>
      </c>
      <c r="AB70" s="6">
        <v>1.9900000000000001E-2</v>
      </c>
      <c r="AC70" s="6">
        <v>0.55559999999999998</v>
      </c>
      <c r="AD70" s="6">
        <v>0.3034</v>
      </c>
      <c r="AT70" s="6" t="str">
        <f t="shared" si="0"/>
        <v/>
      </c>
      <c r="AU70" s="6" t="str">
        <f t="shared" si="1"/>
        <v/>
      </c>
      <c r="AV70" s="6" t="str">
        <f t="shared" si="2"/>
        <v/>
      </c>
      <c r="AW70" s="7">
        <f t="shared" si="3"/>
        <v>10.8</v>
      </c>
      <c r="AX70" s="6" t="str">
        <f t="shared" si="4"/>
        <v/>
      </c>
      <c r="AY70" s="6" t="str">
        <f t="shared" si="5"/>
        <v/>
      </c>
      <c r="BA70" s="6">
        <f>VLOOKUP(A70, ALL_AP_DATA!$A$2:$F$3600, 6, FALSE)</f>
        <v>251</v>
      </c>
      <c r="BB70" s="6" t="e">
        <f t="shared" ca="1" si="6"/>
        <v>#NAME?</v>
      </c>
      <c r="BC70" s="6">
        <f>VLOOKUP(A70,projmetadata!$A$2:$D$2036, 4, FALSE)</f>
        <v>41185</v>
      </c>
      <c r="BE70" s="6" t="e">
        <f t="shared" ca="1" si="8"/>
        <v>#NAME?</v>
      </c>
      <c r="BF70" s="6" t="e">
        <f t="shared" ca="1" si="9"/>
        <v>#NAME?</v>
      </c>
      <c r="BG70" s="6">
        <f t="shared" si="10"/>
        <v>4.3219618793249974E-3</v>
      </c>
      <c r="BH70" s="6">
        <f>VLOOKUP(A70, ALL_AP_DATA!$A$2:$D$3600, 3, FALSE)</f>
        <v>5</v>
      </c>
      <c r="BI70" s="6">
        <f>VLOOKUP(A70, ALL_AP_DATA!$A$2:$E$3600, 5, FALSE)</f>
        <v>178</v>
      </c>
      <c r="BJ70" s="6">
        <f t="shared" si="7"/>
        <v>0.70916334661354585</v>
      </c>
      <c r="BK70" s="6">
        <f t="shared" si="11"/>
        <v>1.9920318725099601E-2</v>
      </c>
    </row>
    <row r="71" spans="1:63" ht="15.75" customHeight="1" x14ac:dyDescent="0.2">
      <c r="A71" s="6" t="s">
        <v>504</v>
      </c>
      <c r="B71" s="6" t="s">
        <v>61</v>
      </c>
      <c r="C71" s="6">
        <v>2</v>
      </c>
      <c r="D71" s="6">
        <v>4</v>
      </c>
      <c r="E71" s="6">
        <v>0</v>
      </c>
      <c r="F71" s="6">
        <v>0</v>
      </c>
      <c r="G71" s="6">
        <v>2.7E-2</v>
      </c>
      <c r="H71" s="6">
        <v>0</v>
      </c>
      <c r="I71" s="6">
        <v>0</v>
      </c>
      <c r="X71" s="6">
        <v>2</v>
      </c>
      <c r="Y71" s="6">
        <v>68</v>
      </c>
      <c r="Z71" s="6">
        <v>5</v>
      </c>
      <c r="AA71" s="6">
        <v>44</v>
      </c>
      <c r="AB71" s="6">
        <v>0.45950000000000002</v>
      </c>
      <c r="AC71" s="6">
        <v>0.45450000000000002</v>
      </c>
      <c r="AD71" s="6">
        <v>0.44440000000000002</v>
      </c>
      <c r="AE71" s="6">
        <v>2</v>
      </c>
      <c r="AF71" s="6">
        <v>8</v>
      </c>
      <c r="AG71" s="6">
        <v>7</v>
      </c>
      <c r="AH71" s="6">
        <v>58</v>
      </c>
      <c r="AI71" s="6">
        <v>5.4100000000000002E-2</v>
      </c>
      <c r="AJ71" s="6">
        <v>0.63639999999999997</v>
      </c>
      <c r="AK71" s="6">
        <v>0.58589999999999998</v>
      </c>
      <c r="AT71" s="6">
        <f t="shared" si="0"/>
        <v>0</v>
      </c>
      <c r="AU71" s="6" t="str">
        <f t="shared" si="1"/>
        <v/>
      </c>
      <c r="AV71" s="6" t="str">
        <f t="shared" si="2"/>
        <v/>
      </c>
      <c r="AW71" s="7">
        <f t="shared" si="3"/>
        <v>0.6470588235294118</v>
      </c>
      <c r="AX71" s="6">
        <f t="shared" si="4"/>
        <v>7.25</v>
      </c>
      <c r="AY71" s="6" t="str">
        <f t="shared" si="5"/>
        <v/>
      </c>
      <c r="BA71" s="6">
        <f>VLOOKUP(A71, ALL_AP_DATA!$A$2:$F$3600, 6, FALSE)</f>
        <v>148</v>
      </c>
      <c r="BB71" s="6" t="e">
        <f t="shared" ca="1" si="6"/>
        <v>#NAME?</v>
      </c>
      <c r="BC71" s="6">
        <f>VLOOKUP(A71,projmetadata!$A$2:$D$2036, 4, FALSE)</f>
        <v>20693</v>
      </c>
      <c r="BE71" s="6" t="e">
        <f t="shared" ca="1" si="8"/>
        <v>#NAME?</v>
      </c>
      <c r="BF71" s="6" t="e">
        <f t="shared" ca="1" si="9"/>
        <v>#NAME?</v>
      </c>
      <c r="BG71" s="6">
        <f t="shared" si="10"/>
        <v>4.7842265500410769E-3</v>
      </c>
      <c r="BH71" s="6">
        <f>VLOOKUP(A71, ALL_AP_DATA!$A$2:$D$3600, 3, FALSE)</f>
        <v>77</v>
      </c>
      <c r="BI71" s="6">
        <f>VLOOKUP(A71, ALL_AP_DATA!$A$2:$E$3600, 5, FALSE)</f>
        <v>99</v>
      </c>
      <c r="BJ71" s="6">
        <f t="shared" si="7"/>
        <v>0.66891891891891897</v>
      </c>
      <c r="BK71" s="6">
        <f t="shared" si="11"/>
        <v>0.52027027027027029</v>
      </c>
    </row>
    <row r="72" spans="1:63" ht="15.75" customHeight="1" x14ac:dyDescent="0.2">
      <c r="A72" s="6" t="s">
        <v>1261</v>
      </c>
      <c r="B72" s="6" t="s">
        <v>61</v>
      </c>
      <c r="X72" s="6">
        <v>1</v>
      </c>
      <c r="Y72" s="6">
        <v>11</v>
      </c>
      <c r="Z72" s="6">
        <v>0</v>
      </c>
      <c r="AA72" s="6">
        <v>0</v>
      </c>
      <c r="AB72" s="6">
        <v>6.59E-2</v>
      </c>
      <c r="AC72" s="6">
        <v>0</v>
      </c>
      <c r="AD72" s="6">
        <v>0</v>
      </c>
      <c r="AE72" s="6">
        <v>4</v>
      </c>
      <c r="AF72" s="6">
        <v>12</v>
      </c>
      <c r="AG72" s="6">
        <v>2</v>
      </c>
      <c r="AH72" s="6">
        <v>56</v>
      </c>
      <c r="AI72" s="6">
        <v>7.1900000000000006E-2</v>
      </c>
      <c r="AJ72" s="6">
        <v>0.5</v>
      </c>
      <c r="AK72" s="6">
        <v>0.2772</v>
      </c>
      <c r="AT72" s="6" t="str">
        <f t="shared" si="0"/>
        <v/>
      </c>
      <c r="AU72" s="6" t="str">
        <f t="shared" si="1"/>
        <v/>
      </c>
      <c r="AV72" s="6" t="str">
        <f t="shared" si="2"/>
        <v/>
      </c>
      <c r="AW72" s="7">
        <f t="shared" si="3"/>
        <v>0</v>
      </c>
      <c r="AX72" s="6">
        <f t="shared" si="4"/>
        <v>4.666666666666667</v>
      </c>
      <c r="AY72" s="6" t="str">
        <f t="shared" si="5"/>
        <v/>
      </c>
      <c r="BA72" s="6">
        <f>VLOOKUP(A72, ALL_AP_DATA!$A$2:$F$3600, 6, FALSE)</f>
        <v>167</v>
      </c>
      <c r="BB72" s="6" t="e">
        <f t="shared" ca="1" si="6"/>
        <v>#NAME?</v>
      </c>
      <c r="BC72" s="6">
        <f>VLOOKUP(A72,projmetadata!$A$2:$D$2036, 4, FALSE)</f>
        <v>37983</v>
      </c>
      <c r="BE72" s="6" t="e">
        <f t="shared" ca="1" si="8"/>
        <v>#NAME?</v>
      </c>
      <c r="BF72" s="6" t="e">
        <f t="shared" ca="1" si="9"/>
        <v>#NAME?</v>
      </c>
      <c r="BG72" s="6">
        <f t="shared" si="10"/>
        <v>5.31816865439802E-3</v>
      </c>
      <c r="BH72" s="6">
        <f>VLOOKUP(A72, ALL_AP_DATA!$A$2:$D$3600, 3, FALSE)</f>
        <v>19</v>
      </c>
      <c r="BI72" s="6">
        <f>VLOOKUP(A72, ALL_AP_DATA!$A$2:$E$3600, 5, FALSE)</f>
        <v>202</v>
      </c>
      <c r="BJ72" s="6">
        <f t="shared" si="7"/>
        <v>1.2095808383233533</v>
      </c>
      <c r="BK72" s="6">
        <f t="shared" si="11"/>
        <v>0.11377245508982035</v>
      </c>
    </row>
    <row r="73" spans="1:63" ht="15.75" customHeight="1" x14ac:dyDescent="0.2">
      <c r="A73" s="6" t="s">
        <v>889</v>
      </c>
      <c r="B73" s="6" t="s">
        <v>61</v>
      </c>
      <c r="C73" s="6">
        <v>2</v>
      </c>
      <c r="D73" s="6">
        <v>25</v>
      </c>
      <c r="E73" s="6">
        <v>10</v>
      </c>
      <c r="F73" s="6">
        <v>191</v>
      </c>
      <c r="G73" s="6">
        <v>3.5099999999999999E-2</v>
      </c>
      <c r="H73" s="6">
        <v>0.45450000000000002</v>
      </c>
      <c r="I73" s="6">
        <v>0.2349</v>
      </c>
      <c r="Q73" s="6">
        <v>2</v>
      </c>
      <c r="R73" s="6">
        <v>5</v>
      </c>
      <c r="S73" s="6">
        <v>12</v>
      </c>
      <c r="T73" s="6">
        <v>281</v>
      </c>
      <c r="U73" s="6">
        <v>7.0000000000000001E-3</v>
      </c>
      <c r="V73" s="6">
        <v>0.54549999999999998</v>
      </c>
      <c r="W73" s="6">
        <v>0.34560000000000002</v>
      </c>
      <c r="X73" s="6">
        <v>28</v>
      </c>
      <c r="Y73" s="6">
        <v>351</v>
      </c>
      <c r="Z73" s="6">
        <v>22</v>
      </c>
      <c r="AA73" s="6">
        <v>813</v>
      </c>
      <c r="AB73" s="6">
        <v>0.49230000000000002</v>
      </c>
      <c r="AC73" s="6">
        <v>1</v>
      </c>
      <c r="AD73" s="6">
        <v>1</v>
      </c>
      <c r="AE73" s="6">
        <v>81</v>
      </c>
      <c r="AF73" s="6">
        <v>240</v>
      </c>
      <c r="AG73" s="6">
        <v>22</v>
      </c>
      <c r="AH73" s="6">
        <v>641</v>
      </c>
      <c r="AI73" s="6">
        <v>0.33660000000000001</v>
      </c>
      <c r="AJ73" s="6">
        <v>1</v>
      </c>
      <c r="AK73" s="6">
        <v>0.78839999999999999</v>
      </c>
      <c r="AT73" s="6">
        <f t="shared" si="0"/>
        <v>7.64</v>
      </c>
      <c r="AU73" s="6" t="str">
        <f t="shared" si="1"/>
        <v/>
      </c>
      <c r="AV73" s="6">
        <f t="shared" si="2"/>
        <v>56.2</v>
      </c>
      <c r="AW73" s="7">
        <f t="shared" si="3"/>
        <v>2.3162393162393164</v>
      </c>
      <c r="AX73" s="6">
        <f t="shared" si="4"/>
        <v>2.6708333333333334</v>
      </c>
      <c r="AY73" s="6" t="str">
        <f t="shared" si="5"/>
        <v/>
      </c>
      <c r="BA73" s="6">
        <f>VLOOKUP(A73, ALL_AP_DATA!$A$2:$F$3600, 6, FALSE)</f>
        <v>713</v>
      </c>
      <c r="BB73" s="6" t="e">
        <f t="shared" ca="1" si="6"/>
        <v>#NAME?</v>
      </c>
      <c r="BC73" s="6">
        <f>VLOOKUP(A73,projmetadata!$A$2:$D$2036, 4, FALSE)</f>
        <v>143136</v>
      </c>
      <c r="BE73" s="6" t="e">
        <f t="shared" ca="1" si="8"/>
        <v>#NAME?</v>
      </c>
      <c r="BF73" s="6" t="e">
        <f t="shared" ca="1" si="9"/>
        <v>#NAME?</v>
      </c>
      <c r="BG73" s="6">
        <f t="shared" si="10"/>
        <v>5.6799128101945005E-3</v>
      </c>
      <c r="BH73" s="6">
        <f>VLOOKUP(A73, ALL_AP_DATA!$A$2:$D$3600, 3, FALSE)</f>
        <v>412</v>
      </c>
      <c r="BI73" s="6">
        <f>VLOOKUP(A73, ALL_AP_DATA!$A$2:$E$3600, 5, FALSE)</f>
        <v>813</v>
      </c>
      <c r="BJ73" s="6">
        <f t="shared" si="7"/>
        <v>1.1402524544179524</v>
      </c>
      <c r="BK73" s="6">
        <f t="shared" si="11"/>
        <v>0.57784011220196352</v>
      </c>
    </row>
    <row r="74" spans="1:63" ht="15.75" customHeight="1" x14ac:dyDescent="0.2">
      <c r="A74" s="6" t="s">
        <v>908</v>
      </c>
      <c r="B74" s="6" t="s">
        <v>61</v>
      </c>
      <c r="X74" s="6">
        <v>2</v>
      </c>
      <c r="Y74" s="6">
        <v>98</v>
      </c>
      <c r="Z74" s="6">
        <v>8</v>
      </c>
      <c r="AA74" s="6">
        <v>190</v>
      </c>
      <c r="AB74" s="6">
        <v>0.64049999999999996</v>
      </c>
      <c r="AC74" s="6">
        <v>0.88890000000000002</v>
      </c>
      <c r="AD74" s="6">
        <v>0.98960000000000004</v>
      </c>
      <c r="AE74" s="6">
        <v>8</v>
      </c>
      <c r="AF74" s="6">
        <v>58</v>
      </c>
      <c r="AG74" s="6">
        <v>7</v>
      </c>
      <c r="AH74" s="6">
        <v>177</v>
      </c>
      <c r="AI74" s="6">
        <v>0.37909999999999999</v>
      </c>
      <c r="AJ74" s="6">
        <v>0.77780000000000005</v>
      </c>
      <c r="AK74" s="6">
        <v>0.92190000000000005</v>
      </c>
      <c r="AT74" s="6" t="str">
        <f t="shared" si="0"/>
        <v/>
      </c>
      <c r="AU74" s="6" t="str">
        <f t="shared" si="1"/>
        <v/>
      </c>
      <c r="AV74" s="6" t="str">
        <f t="shared" si="2"/>
        <v/>
      </c>
      <c r="AW74" s="7">
        <f t="shared" si="3"/>
        <v>1.9387755102040816</v>
      </c>
      <c r="AX74" s="6">
        <f t="shared" si="4"/>
        <v>3.0517241379310347</v>
      </c>
      <c r="AY74" s="6" t="str">
        <f t="shared" si="5"/>
        <v/>
      </c>
      <c r="BA74" s="6">
        <f>VLOOKUP(A74, ALL_AP_DATA!$A$2:$F$3600, 6, FALSE)</f>
        <v>153</v>
      </c>
      <c r="BB74" s="6" t="e">
        <f t="shared" ca="1" si="6"/>
        <v>#NAME?</v>
      </c>
      <c r="BC74" s="6">
        <f>VLOOKUP(A74,projmetadata!$A$2:$D$2036, 4, FALSE)</f>
        <v>30883</v>
      </c>
      <c r="BE74" s="6" t="e">
        <f t="shared" ca="1" si="8"/>
        <v>#NAME?</v>
      </c>
      <c r="BF74" s="6" t="e">
        <f t="shared" ca="1" si="9"/>
        <v>#NAME?</v>
      </c>
      <c r="BG74" s="6">
        <f t="shared" si="10"/>
        <v>6.2170125959265616E-3</v>
      </c>
      <c r="BH74" s="6">
        <f>VLOOKUP(A74, ALL_AP_DATA!$A$2:$D$3600, 3, FALSE)</f>
        <v>100</v>
      </c>
      <c r="BI74" s="6">
        <f>VLOOKUP(A74, ALL_AP_DATA!$A$2:$E$3600, 5, FALSE)</f>
        <v>192</v>
      </c>
      <c r="BJ74" s="6">
        <f t="shared" si="7"/>
        <v>1.2549019607843137</v>
      </c>
      <c r="BK74" s="6">
        <f t="shared" si="11"/>
        <v>0.65359477124183007</v>
      </c>
    </row>
    <row r="75" spans="1:63" ht="15.75" customHeight="1" x14ac:dyDescent="0.2">
      <c r="A75" s="6" t="s">
        <v>571</v>
      </c>
      <c r="B75" s="6" t="s">
        <v>61</v>
      </c>
      <c r="C75" s="6">
        <v>10</v>
      </c>
      <c r="D75" s="6">
        <v>43</v>
      </c>
      <c r="E75" s="6">
        <v>5</v>
      </c>
      <c r="F75" s="6">
        <v>66</v>
      </c>
      <c r="G75" s="6">
        <v>2.6599999999999999E-2</v>
      </c>
      <c r="H75" s="6">
        <v>0.1613</v>
      </c>
      <c r="I75" s="6">
        <v>3.1699999999999999E-2</v>
      </c>
      <c r="Q75" s="6">
        <v>1</v>
      </c>
      <c r="R75" s="6">
        <v>13</v>
      </c>
      <c r="S75" s="6">
        <v>7</v>
      </c>
      <c r="T75" s="6">
        <v>191</v>
      </c>
      <c r="U75" s="6">
        <v>8.0000000000000002E-3</v>
      </c>
      <c r="V75" s="6">
        <v>0.2258</v>
      </c>
      <c r="W75" s="6">
        <v>9.1800000000000007E-2</v>
      </c>
      <c r="X75" s="6">
        <v>78</v>
      </c>
      <c r="Y75" s="6">
        <v>748</v>
      </c>
      <c r="Z75" s="6">
        <v>16</v>
      </c>
      <c r="AA75" s="6">
        <v>331</v>
      </c>
      <c r="AB75" s="6">
        <v>0.46229999999999999</v>
      </c>
      <c r="AC75" s="6">
        <v>0.5161</v>
      </c>
      <c r="AD75" s="6">
        <v>0.15909999999999999</v>
      </c>
      <c r="AE75" s="6">
        <v>111</v>
      </c>
      <c r="AF75" s="6">
        <v>467</v>
      </c>
      <c r="AG75" s="6">
        <v>26</v>
      </c>
      <c r="AH75" s="6">
        <v>652</v>
      </c>
      <c r="AI75" s="6">
        <v>0.28860000000000002</v>
      </c>
      <c r="AJ75" s="6">
        <v>0.8387</v>
      </c>
      <c r="AK75" s="6">
        <v>0.3135</v>
      </c>
      <c r="AL75" s="6">
        <v>2</v>
      </c>
      <c r="AM75" s="6">
        <v>16</v>
      </c>
      <c r="AN75" s="6">
        <v>13</v>
      </c>
      <c r="AO75" s="6">
        <v>405</v>
      </c>
      <c r="AP75" s="6">
        <v>9.9000000000000008E-3</v>
      </c>
      <c r="AQ75" s="6">
        <v>0.4194</v>
      </c>
      <c r="AR75" s="6">
        <v>0.19470000000000001</v>
      </c>
      <c r="AT75" s="6">
        <f t="shared" si="0"/>
        <v>1.5348837209302326</v>
      </c>
      <c r="AU75" s="6" t="str">
        <f t="shared" si="1"/>
        <v/>
      </c>
      <c r="AV75" s="6">
        <f t="shared" si="2"/>
        <v>14.692307692307692</v>
      </c>
      <c r="AW75" s="7">
        <f t="shared" si="3"/>
        <v>0.44251336898395721</v>
      </c>
      <c r="AX75" s="6">
        <f t="shared" si="4"/>
        <v>1.3961456102783727</v>
      </c>
      <c r="AY75" s="6">
        <f t="shared" si="5"/>
        <v>25.3125</v>
      </c>
      <c r="BA75" s="6">
        <f>VLOOKUP(A75, ALL_AP_DATA!$A$2:$F$3600, 6, FALSE)</f>
        <v>1618</v>
      </c>
      <c r="BB75" s="6" t="e">
        <f t="shared" ca="1" si="6"/>
        <v>#NAME?</v>
      </c>
      <c r="BC75" s="6">
        <f>VLOOKUP(A75,projmetadata!$A$2:$D$2036, 4, FALSE)</f>
        <v>296046</v>
      </c>
      <c r="BE75" s="6" t="e">
        <f t="shared" ca="1" si="8"/>
        <v>#NAME?</v>
      </c>
      <c r="BF75" s="6" t="e">
        <f t="shared" ca="1" si="9"/>
        <v>#NAME?</v>
      </c>
      <c r="BG75" s="6">
        <f t="shared" si="10"/>
        <v>7.0259351587253329E-3</v>
      </c>
      <c r="BH75" s="6">
        <f>VLOOKUP(A75, ALL_AP_DATA!$A$2:$D$3600, 3, FALSE)</f>
        <v>952</v>
      </c>
      <c r="BI75" s="6">
        <f>VLOOKUP(A75, ALL_AP_DATA!$A$2:$E$3600, 5, FALSE)</f>
        <v>2080</v>
      </c>
      <c r="BJ75" s="6">
        <f t="shared" si="7"/>
        <v>1.2855377008652658</v>
      </c>
      <c r="BK75" s="6">
        <f t="shared" si="11"/>
        <v>0.58838071693448701</v>
      </c>
    </row>
    <row r="76" spans="1:63" ht="15.75" customHeight="1" x14ac:dyDescent="0.2">
      <c r="A76" s="6" t="s">
        <v>467</v>
      </c>
      <c r="B76" s="6" t="s">
        <v>61</v>
      </c>
      <c r="Q76" s="6">
        <v>2</v>
      </c>
      <c r="R76" s="6">
        <v>4</v>
      </c>
      <c r="S76" s="6">
        <v>4</v>
      </c>
      <c r="T76" s="6">
        <v>728</v>
      </c>
      <c r="U76" s="6">
        <v>4.3E-3</v>
      </c>
      <c r="V76" s="6">
        <v>7.8399999999999997E-2</v>
      </c>
      <c r="W76" s="6">
        <v>0.35720000000000002</v>
      </c>
      <c r="X76" s="6">
        <v>102</v>
      </c>
      <c r="Y76" s="6">
        <v>477</v>
      </c>
      <c r="Z76" s="6">
        <v>43</v>
      </c>
      <c r="AA76" s="6">
        <v>1223</v>
      </c>
      <c r="AB76" s="6">
        <v>0.5091</v>
      </c>
      <c r="AC76" s="6">
        <v>0.84309999999999996</v>
      </c>
      <c r="AD76" s="6">
        <v>0.60009999999999997</v>
      </c>
      <c r="AE76" s="6">
        <v>46</v>
      </c>
      <c r="AF76" s="6">
        <v>179</v>
      </c>
      <c r="AG76" s="6">
        <v>23</v>
      </c>
      <c r="AH76" s="6">
        <v>778</v>
      </c>
      <c r="AI76" s="6">
        <v>0.191</v>
      </c>
      <c r="AJ76" s="6">
        <v>0.45100000000000001</v>
      </c>
      <c r="AK76" s="6">
        <v>0.38169999999999998</v>
      </c>
      <c r="AT76" s="6" t="str">
        <f t="shared" si="0"/>
        <v/>
      </c>
      <c r="AU76" s="6" t="str">
        <f t="shared" si="1"/>
        <v/>
      </c>
      <c r="AV76" s="6">
        <f t="shared" si="2"/>
        <v>182</v>
      </c>
      <c r="AW76" s="7">
        <f t="shared" si="3"/>
        <v>2.5639412997903563</v>
      </c>
      <c r="AX76" s="6">
        <f t="shared" si="4"/>
        <v>4.3463687150837993</v>
      </c>
      <c r="AY76" s="6" t="str">
        <f t="shared" si="5"/>
        <v/>
      </c>
      <c r="BA76" s="6">
        <f>VLOOKUP(A76, ALL_AP_DATA!$A$2:$F$3600, 6, FALSE)</f>
        <v>937</v>
      </c>
      <c r="BB76" s="6" t="e">
        <f t="shared" ca="1" si="6"/>
        <v>#NAME?</v>
      </c>
      <c r="BC76" s="6">
        <f>VLOOKUP(A76,projmetadata!$A$2:$D$2036, 4, FALSE)</f>
        <v>288174</v>
      </c>
      <c r="BE76" s="6" t="e">
        <f t="shared" ca="1" si="8"/>
        <v>#NAME?</v>
      </c>
      <c r="BF76" s="6" t="e">
        <f t="shared" ca="1" si="9"/>
        <v>#NAME?</v>
      </c>
      <c r="BG76" s="6">
        <f t="shared" si="10"/>
        <v>7.0721161520470276E-3</v>
      </c>
      <c r="BH76" s="6">
        <f>VLOOKUP(A76, ALL_AP_DATA!$A$2:$D$3600, 3, FALSE)</f>
        <v>527</v>
      </c>
      <c r="BI76" s="6">
        <f>VLOOKUP(A76, ALL_AP_DATA!$A$2:$E$3600, 5, FALSE)</f>
        <v>2038</v>
      </c>
      <c r="BJ76" s="6">
        <f t="shared" si="7"/>
        <v>2.1750266808964782</v>
      </c>
      <c r="BK76" s="6">
        <f t="shared" si="11"/>
        <v>0.56243329775880468</v>
      </c>
    </row>
    <row r="77" spans="1:63" ht="15.75" customHeight="1" x14ac:dyDescent="0.2">
      <c r="A77" s="6" t="s">
        <v>664</v>
      </c>
      <c r="B77" s="6" t="s">
        <v>61</v>
      </c>
      <c r="C77" s="6">
        <v>2</v>
      </c>
      <c r="D77" s="6">
        <v>5</v>
      </c>
      <c r="E77" s="6">
        <v>2</v>
      </c>
      <c r="F77" s="6">
        <v>8</v>
      </c>
      <c r="G77" s="6">
        <v>2.7E-2</v>
      </c>
      <c r="H77" s="6">
        <v>0.33329999999999999</v>
      </c>
      <c r="I77" s="6">
        <v>3.0099999999999998E-2</v>
      </c>
      <c r="X77" s="6">
        <v>6</v>
      </c>
      <c r="Y77" s="6">
        <v>137</v>
      </c>
      <c r="Z77" s="6">
        <v>6</v>
      </c>
      <c r="AA77" s="6">
        <v>52</v>
      </c>
      <c r="AB77" s="6">
        <v>0.74050000000000005</v>
      </c>
      <c r="AC77" s="6">
        <v>1</v>
      </c>
      <c r="AD77" s="6">
        <v>0.19550000000000001</v>
      </c>
      <c r="AE77" s="6">
        <v>14</v>
      </c>
      <c r="AF77" s="6">
        <v>40</v>
      </c>
      <c r="AG77" s="6">
        <v>3</v>
      </c>
      <c r="AH77" s="6">
        <v>10</v>
      </c>
      <c r="AI77" s="6">
        <v>0.2162</v>
      </c>
      <c r="AJ77" s="6">
        <v>0.5</v>
      </c>
      <c r="AK77" s="6">
        <v>3.7600000000000001E-2</v>
      </c>
      <c r="AT77" s="6">
        <f t="shared" si="0"/>
        <v>1.6</v>
      </c>
      <c r="AU77" s="6" t="str">
        <f t="shared" si="1"/>
        <v/>
      </c>
      <c r="AV77" s="6" t="str">
        <f t="shared" si="2"/>
        <v/>
      </c>
      <c r="AW77" s="7">
        <f t="shared" si="3"/>
        <v>0.37956204379562042</v>
      </c>
      <c r="AX77" s="6">
        <f t="shared" si="4"/>
        <v>0.25</v>
      </c>
      <c r="AY77" s="6" t="str">
        <f t="shared" si="5"/>
        <v/>
      </c>
      <c r="BA77" s="6">
        <f>VLOOKUP(A77, ALL_AP_DATA!$A$2:$F$3600, 6, FALSE)</f>
        <v>185</v>
      </c>
      <c r="BB77" s="6" t="e">
        <f t="shared" ca="1" si="6"/>
        <v>#NAME?</v>
      </c>
      <c r="BC77" s="6">
        <f>VLOOKUP(A77,projmetadata!$A$2:$D$2036, 4, FALSE)</f>
        <v>32599</v>
      </c>
      <c r="BE77" s="6" t="e">
        <f t="shared" ca="1" si="8"/>
        <v>#NAME?</v>
      </c>
      <c r="BF77" s="6" t="e">
        <f t="shared" ca="1" si="9"/>
        <v>#NAME?</v>
      </c>
      <c r="BG77" s="6">
        <f t="shared" si="10"/>
        <v>8.1597595018252089E-3</v>
      </c>
      <c r="BH77" s="6">
        <f>VLOOKUP(A77, ALL_AP_DATA!$A$2:$D$3600, 3, FALSE)</f>
        <v>139</v>
      </c>
      <c r="BI77" s="6">
        <f>VLOOKUP(A77, ALL_AP_DATA!$A$2:$E$3600, 5, FALSE)</f>
        <v>266</v>
      </c>
      <c r="BJ77" s="6">
        <f t="shared" si="7"/>
        <v>1.4378378378378378</v>
      </c>
      <c r="BK77" s="6">
        <f t="shared" si="11"/>
        <v>0.75135135135135134</v>
      </c>
    </row>
    <row r="78" spans="1:63" ht="15.75" customHeight="1" x14ac:dyDescent="0.2">
      <c r="A78" s="6" t="s">
        <v>1441</v>
      </c>
      <c r="B78" s="6" t="s">
        <v>61</v>
      </c>
      <c r="C78" s="6">
        <v>1</v>
      </c>
      <c r="D78" s="6">
        <v>2</v>
      </c>
      <c r="E78" s="6">
        <v>0</v>
      </c>
      <c r="F78" s="6">
        <v>0</v>
      </c>
      <c r="G78" s="6">
        <v>6.9999999999999999E-4</v>
      </c>
      <c r="H78" s="6">
        <v>0</v>
      </c>
      <c r="I78" s="6">
        <v>0</v>
      </c>
      <c r="J78" s="6">
        <v>12</v>
      </c>
      <c r="K78" s="6">
        <v>33</v>
      </c>
      <c r="L78" s="6">
        <v>94</v>
      </c>
      <c r="M78" s="6">
        <v>5208</v>
      </c>
      <c r="N78" s="6">
        <v>1.0699999999999999E-2</v>
      </c>
      <c r="O78" s="6">
        <v>0.34810000000000002</v>
      </c>
      <c r="P78" s="6">
        <v>0.40760000000000002</v>
      </c>
      <c r="Q78" s="6">
        <v>19</v>
      </c>
      <c r="R78" s="6">
        <v>60</v>
      </c>
      <c r="S78" s="6">
        <v>132</v>
      </c>
      <c r="T78" s="6">
        <v>6919</v>
      </c>
      <c r="U78" s="6">
        <v>1.95E-2</v>
      </c>
      <c r="V78" s="6">
        <v>0.4889</v>
      </c>
      <c r="W78" s="6">
        <v>0.54159999999999997</v>
      </c>
      <c r="X78" s="6">
        <v>170</v>
      </c>
      <c r="Y78" s="6">
        <v>1293</v>
      </c>
      <c r="Z78" s="6">
        <v>237</v>
      </c>
      <c r="AA78" s="6">
        <v>10920</v>
      </c>
      <c r="AB78" s="6">
        <v>0.42080000000000001</v>
      </c>
      <c r="AC78" s="6">
        <v>0.87780000000000002</v>
      </c>
      <c r="AD78" s="6">
        <v>0.85470000000000002</v>
      </c>
      <c r="AE78" s="6">
        <v>97</v>
      </c>
      <c r="AF78" s="6">
        <v>569</v>
      </c>
      <c r="AG78" s="6">
        <v>146</v>
      </c>
      <c r="AH78" s="6">
        <v>5072</v>
      </c>
      <c r="AI78" s="6">
        <v>0.1852</v>
      </c>
      <c r="AJ78" s="6">
        <v>0.54069999999999996</v>
      </c>
      <c r="AK78" s="6">
        <v>0.39700000000000002</v>
      </c>
      <c r="AL78" s="6">
        <v>3</v>
      </c>
      <c r="AM78" s="6">
        <v>21</v>
      </c>
      <c r="AN78" s="6">
        <v>82</v>
      </c>
      <c r="AO78" s="6">
        <v>3057</v>
      </c>
      <c r="AP78" s="6">
        <v>6.7999999999999996E-3</v>
      </c>
      <c r="AQ78" s="6">
        <v>0.30370000000000003</v>
      </c>
      <c r="AR78" s="6">
        <v>0.23930000000000001</v>
      </c>
      <c r="AT78" s="6">
        <f t="shared" si="0"/>
        <v>0</v>
      </c>
      <c r="AU78" s="6">
        <f t="shared" si="1"/>
        <v>157.81818181818181</v>
      </c>
      <c r="AV78" s="6">
        <f t="shared" si="2"/>
        <v>115.31666666666666</v>
      </c>
      <c r="AW78" s="7">
        <f t="shared" si="3"/>
        <v>8.445475638051045</v>
      </c>
      <c r="AX78" s="6">
        <f t="shared" si="4"/>
        <v>8.9138840070298766</v>
      </c>
      <c r="AY78" s="6">
        <f t="shared" si="5"/>
        <v>145.57142857142858</v>
      </c>
      <c r="BA78" s="6">
        <f>VLOOKUP(A78, ALL_AP_DATA!$A$2:$F$3600, 6, FALSE)</f>
        <v>3073</v>
      </c>
      <c r="BB78" s="6" t="e">
        <f t="shared" ca="1" si="6"/>
        <v>#NAME?</v>
      </c>
      <c r="BC78" s="6">
        <f>VLOOKUP(A78,projmetadata!$A$2:$D$2036, 4, FALSE)</f>
        <v>1554849</v>
      </c>
      <c r="BE78" s="6" t="e">
        <f t="shared" ca="1" si="8"/>
        <v>#NAME?</v>
      </c>
      <c r="BF78" s="6" t="e">
        <f t="shared" ca="1" si="9"/>
        <v>#NAME?</v>
      </c>
      <c r="BG78" s="6">
        <f t="shared" si="10"/>
        <v>8.2168750791877538E-3</v>
      </c>
      <c r="BH78" s="6">
        <f>VLOOKUP(A78, ALL_AP_DATA!$A$2:$D$3600, 3, FALSE)</f>
        <v>1580</v>
      </c>
      <c r="BI78" s="6">
        <f>VLOOKUP(A78, ALL_AP_DATA!$A$2:$E$3600, 5, FALSE)</f>
        <v>12776</v>
      </c>
      <c r="BJ78" s="6">
        <f t="shared" si="7"/>
        <v>4.1575008135372604</v>
      </c>
      <c r="BK78" s="6">
        <f t="shared" si="11"/>
        <v>0.51415554832411325</v>
      </c>
    </row>
    <row r="79" spans="1:63" ht="15.75" customHeight="1" x14ac:dyDescent="0.2">
      <c r="A79" s="6" t="s">
        <v>322</v>
      </c>
      <c r="B79" s="6" t="s">
        <v>61</v>
      </c>
      <c r="C79" s="6">
        <v>1</v>
      </c>
      <c r="D79" s="6">
        <v>2</v>
      </c>
      <c r="E79" s="6">
        <v>0</v>
      </c>
      <c r="F79" s="6">
        <v>0</v>
      </c>
      <c r="G79" s="6">
        <v>1.1000000000000001E-3</v>
      </c>
      <c r="H79" s="6">
        <v>0</v>
      </c>
      <c r="I79" s="6">
        <v>0</v>
      </c>
      <c r="Q79" s="6">
        <v>3</v>
      </c>
      <c r="R79" s="6">
        <v>24</v>
      </c>
      <c r="S79" s="6">
        <v>11</v>
      </c>
      <c r="T79" s="6">
        <v>573</v>
      </c>
      <c r="U79" s="6">
        <v>1.2800000000000001E-2</v>
      </c>
      <c r="V79" s="6">
        <v>0.27500000000000002</v>
      </c>
      <c r="W79" s="6">
        <v>0.3196</v>
      </c>
      <c r="X79" s="6">
        <v>110</v>
      </c>
      <c r="Y79" s="6">
        <v>658</v>
      </c>
      <c r="Z79" s="6">
        <v>23</v>
      </c>
      <c r="AA79" s="6">
        <v>410</v>
      </c>
      <c r="AB79" s="6">
        <v>0.35220000000000001</v>
      </c>
      <c r="AC79" s="6">
        <v>0.57499999999999996</v>
      </c>
      <c r="AD79" s="6">
        <v>0.22869999999999999</v>
      </c>
      <c r="AE79" s="6">
        <v>13</v>
      </c>
      <c r="AF79" s="6">
        <v>42</v>
      </c>
      <c r="AG79" s="6">
        <v>3</v>
      </c>
      <c r="AH79" s="6">
        <v>5</v>
      </c>
      <c r="AI79" s="6">
        <v>2.2499999999999999E-2</v>
      </c>
      <c r="AJ79" s="6">
        <v>7.4999999999999997E-2</v>
      </c>
      <c r="AK79" s="6">
        <v>2.8E-3</v>
      </c>
      <c r="AT79" s="6">
        <f t="shared" si="0"/>
        <v>0</v>
      </c>
      <c r="AU79" s="6" t="str">
        <f t="shared" si="1"/>
        <v/>
      </c>
      <c r="AV79" s="6">
        <f t="shared" si="2"/>
        <v>23.875</v>
      </c>
      <c r="AW79" s="7">
        <f t="shared" si="3"/>
        <v>0.62310030395136773</v>
      </c>
      <c r="AX79" s="6">
        <f t="shared" si="4"/>
        <v>0.11904761904761904</v>
      </c>
      <c r="AY79" s="6" t="str">
        <f t="shared" si="5"/>
        <v/>
      </c>
      <c r="BA79" s="6">
        <f>VLOOKUP(A79, ALL_AP_DATA!$A$2:$F$3600, 6, FALSE)</f>
        <v>1868</v>
      </c>
      <c r="BB79" s="6" t="e">
        <f t="shared" ca="1" si="6"/>
        <v>#NAME?</v>
      </c>
      <c r="BC79" s="6">
        <f>VLOOKUP(A79,projmetadata!$A$2:$D$2036, 4, FALSE)</f>
        <v>215002</v>
      </c>
      <c r="BE79" s="6" t="e">
        <f t="shared" ca="1" si="8"/>
        <v>#NAME?</v>
      </c>
      <c r="BF79" s="6" t="e">
        <f t="shared" ca="1" si="9"/>
        <v>#NAME?</v>
      </c>
      <c r="BG79" s="6">
        <f t="shared" si="10"/>
        <v>8.3394573073738848E-3</v>
      </c>
      <c r="BH79" s="6">
        <f>VLOOKUP(A79, ALL_AP_DATA!$A$2:$D$3600, 3, FALSE)</f>
        <v>695</v>
      </c>
      <c r="BI79" s="6">
        <f>VLOOKUP(A79, ALL_AP_DATA!$A$2:$E$3600, 5, FALSE)</f>
        <v>1793</v>
      </c>
      <c r="BJ79" s="6">
        <f t="shared" si="7"/>
        <v>0.95985010706638119</v>
      </c>
      <c r="BK79" s="6">
        <f t="shared" si="11"/>
        <v>0.37205567451820126</v>
      </c>
    </row>
    <row r="80" spans="1:63" ht="15.75" customHeight="1" x14ac:dyDescent="0.2">
      <c r="A80" s="6" t="s">
        <v>463</v>
      </c>
      <c r="B80" s="6" t="s">
        <v>61</v>
      </c>
      <c r="J80" s="6">
        <v>2</v>
      </c>
      <c r="K80" s="6">
        <v>12</v>
      </c>
      <c r="L80" s="6">
        <v>21</v>
      </c>
      <c r="M80" s="6">
        <v>415</v>
      </c>
      <c r="N80" s="6">
        <v>3.4700000000000002E-2</v>
      </c>
      <c r="O80" s="6">
        <v>0.34429999999999999</v>
      </c>
      <c r="P80" s="6">
        <v>0.23649999999999999</v>
      </c>
      <c r="Q80" s="6">
        <v>5</v>
      </c>
      <c r="R80" s="6">
        <v>19</v>
      </c>
      <c r="S80" s="6">
        <v>24</v>
      </c>
      <c r="T80" s="6">
        <v>916</v>
      </c>
      <c r="U80" s="6">
        <v>5.4899999999999997E-2</v>
      </c>
      <c r="V80" s="6">
        <v>0.39340000000000003</v>
      </c>
      <c r="W80" s="6">
        <v>0.52190000000000003</v>
      </c>
      <c r="X80" s="6">
        <v>4</v>
      </c>
      <c r="Y80" s="6">
        <v>54</v>
      </c>
      <c r="Z80" s="6">
        <v>26</v>
      </c>
      <c r="AA80" s="6">
        <v>801</v>
      </c>
      <c r="AB80" s="6">
        <v>0.15609999999999999</v>
      </c>
      <c r="AC80" s="6">
        <v>0.42620000000000002</v>
      </c>
      <c r="AD80" s="6">
        <v>0.45639999999999997</v>
      </c>
      <c r="AL80" s="6">
        <v>2</v>
      </c>
      <c r="AM80" s="6">
        <v>13</v>
      </c>
      <c r="AN80" s="6">
        <v>20</v>
      </c>
      <c r="AO80" s="6">
        <v>710</v>
      </c>
      <c r="AP80" s="6">
        <v>3.7600000000000001E-2</v>
      </c>
      <c r="AQ80" s="6">
        <v>0.32790000000000002</v>
      </c>
      <c r="AR80" s="6">
        <v>0.40460000000000002</v>
      </c>
      <c r="AT80" s="6" t="str">
        <f t="shared" si="0"/>
        <v/>
      </c>
      <c r="AU80" s="6">
        <f t="shared" si="1"/>
        <v>34.583333333333336</v>
      </c>
      <c r="AV80" s="6">
        <f t="shared" si="2"/>
        <v>48.210526315789473</v>
      </c>
      <c r="AW80" s="7">
        <f t="shared" si="3"/>
        <v>14.833333333333334</v>
      </c>
      <c r="AX80" s="6" t="str">
        <f t="shared" si="4"/>
        <v/>
      </c>
      <c r="AY80" s="6">
        <f t="shared" si="5"/>
        <v>54.615384615384613</v>
      </c>
      <c r="BA80" s="6">
        <f>VLOOKUP(A80, ALL_AP_DATA!$A$2:$F$3600, 6, FALSE)</f>
        <v>346</v>
      </c>
      <c r="BB80" s="6" t="e">
        <f t="shared" ca="1" si="6"/>
        <v>#NAME?</v>
      </c>
      <c r="BC80" s="6">
        <f>VLOOKUP(A80,projmetadata!$A$2:$D$2036, 4, FALSE)</f>
        <v>197344</v>
      </c>
      <c r="BE80" s="6" t="e">
        <f t="shared" ca="1" si="8"/>
        <v>#NAME?</v>
      </c>
      <c r="BF80" s="6" t="e">
        <f t="shared" ca="1" si="9"/>
        <v>#NAME?</v>
      </c>
      <c r="BG80" s="6">
        <f t="shared" si="10"/>
        <v>8.8931003729528137E-3</v>
      </c>
      <c r="BH80" s="6">
        <f>VLOOKUP(A80, ALL_AP_DATA!$A$2:$D$3600, 3, FALSE)</f>
        <v>65</v>
      </c>
      <c r="BI80" s="6">
        <f>VLOOKUP(A80, ALL_AP_DATA!$A$2:$E$3600, 5, FALSE)</f>
        <v>1755</v>
      </c>
      <c r="BJ80" s="6">
        <f t="shared" si="7"/>
        <v>5.0722543352601157</v>
      </c>
      <c r="BK80" s="6">
        <f t="shared" si="11"/>
        <v>0.18786127167630057</v>
      </c>
    </row>
    <row r="81" spans="1:63" ht="15.75" customHeight="1" x14ac:dyDescent="0.2">
      <c r="A81" s="6" t="s">
        <v>1062</v>
      </c>
      <c r="B81" s="6" t="s">
        <v>61</v>
      </c>
      <c r="C81" s="6">
        <v>3</v>
      </c>
      <c r="D81" s="6">
        <v>7</v>
      </c>
      <c r="E81" s="6">
        <v>0</v>
      </c>
      <c r="F81" s="6">
        <v>0</v>
      </c>
      <c r="G81" s="6">
        <v>1.0699999999999999E-2</v>
      </c>
      <c r="H81" s="6">
        <v>0</v>
      </c>
      <c r="I81" s="6">
        <v>0</v>
      </c>
      <c r="Q81" s="6">
        <v>5</v>
      </c>
      <c r="R81" s="6">
        <v>14</v>
      </c>
      <c r="S81" s="6">
        <v>9</v>
      </c>
      <c r="T81" s="6">
        <v>492</v>
      </c>
      <c r="U81" s="6">
        <v>2.1399999999999999E-2</v>
      </c>
      <c r="V81" s="6">
        <v>0.75</v>
      </c>
      <c r="W81" s="6">
        <v>0.85119999999999996</v>
      </c>
      <c r="X81" s="6">
        <v>40</v>
      </c>
      <c r="Y81" s="6">
        <v>398</v>
      </c>
      <c r="Z81" s="6">
        <v>11</v>
      </c>
      <c r="AA81" s="6">
        <v>568</v>
      </c>
      <c r="AB81" s="6">
        <v>0.60950000000000004</v>
      </c>
      <c r="AC81" s="6">
        <v>0.91669999999999996</v>
      </c>
      <c r="AD81" s="6">
        <v>0.98270000000000002</v>
      </c>
      <c r="AE81" s="6">
        <v>6</v>
      </c>
      <c r="AF81" s="6">
        <v>29</v>
      </c>
      <c r="AG81" s="6">
        <v>1</v>
      </c>
      <c r="AH81" s="6">
        <v>12</v>
      </c>
      <c r="AI81" s="6">
        <v>4.4400000000000002E-2</v>
      </c>
      <c r="AJ81" s="6">
        <v>8.3299999999999999E-2</v>
      </c>
      <c r="AK81" s="6">
        <v>2.0799999999999999E-2</v>
      </c>
      <c r="AT81" s="6">
        <f t="shared" si="0"/>
        <v>0</v>
      </c>
      <c r="AU81" s="6" t="str">
        <f t="shared" si="1"/>
        <v/>
      </c>
      <c r="AV81" s="6">
        <f t="shared" si="2"/>
        <v>35.142857142857146</v>
      </c>
      <c r="AW81" s="7">
        <f t="shared" si="3"/>
        <v>1.4271356783919598</v>
      </c>
      <c r="AX81" s="6">
        <f t="shared" si="4"/>
        <v>0.41379310344827586</v>
      </c>
      <c r="AY81" s="6" t="str">
        <f t="shared" si="5"/>
        <v/>
      </c>
      <c r="BA81" s="6">
        <f>VLOOKUP(A81, ALL_AP_DATA!$A$2:$F$3600, 6, FALSE)</f>
        <v>653</v>
      </c>
      <c r="BB81" s="6" t="e">
        <f t="shared" ca="1" si="6"/>
        <v>#NAME?</v>
      </c>
      <c r="BC81" s="6">
        <f>VLOOKUP(A81,projmetadata!$A$2:$D$2036, 4, FALSE)</f>
        <v>64871</v>
      </c>
      <c r="BE81" s="6" t="e">
        <f t="shared" ca="1" si="8"/>
        <v>#NAME?</v>
      </c>
      <c r="BF81" s="6" t="e">
        <f t="shared" ca="1" si="9"/>
        <v>#NAME?</v>
      </c>
      <c r="BG81" s="6">
        <f t="shared" si="10"/>
        <v>8.9099905967227264E-3</v>
      </c>
      <c r="BH81" s="6">
        <f>VLOOKUP(A81, ALL_AP_DATA!$A$2:$D$3600, 3, FALSE)</f>
        <v>403</v>
      </c>
      <c r="BI81" s="6">
        <f>VLOOKUP(A81, ALL_AP_DATA!$A$2:$E$3600, 5, FALSE)</f>
        <v>578</v>
      </c>
      <c r="BJ81" s="6">
        <f t="shared" si="7"/>
        <v>0.88514548238897395</v>
      </c>
      <c r="BK81" s="6">
        <f t="shared" si="11"/>
        <v>0.61715160796324653</v>
      </c>
    </row>
    <row r="82" spans="1:63" ht="15.75" customHeight="1" x14ac:dyDescent="0.2">
      <c r="A82" s="6" t="s">
        <v>1443</v>
      </c>
      <c r="B82" s="6" t="s">
        <v>61</v>
      </c>
      <c r="C82" s="6">
        <v>2</v>
      </c>
      <c r="D82" s="6">
        <v>11</v>
      </c>
      <c r="E82" s="6">
        <v>0</v>
      </c>
      <c r="F82" s="6">
        <v>0</v>
      </c>
      <c r="G82" s="6">
        <v>8.8999999999999999E-3</v>
      </c>
      <c r="H82" s="6">
        <v>0</v>
      </c>
      <c r="I82" s="6">
        <v>0</v>
      </c>
      <c r="Q82" s="6">
        <v>2</v>
      </c>
      <c r="R82" s="6">
        <v>10</v>
      </c>
      <c r="S82" s="6">
        <v>15</v>
      </c>
      <c r="T82" s="6">
        <v>1228</v>
      </c>
      <c r="U82" s="6">
        <v>8.0999999999999996E-3</v>
      </c>
      <c r="V82" s="6">
        <v>0.6522</v>
      </c>
      <c r="W82" s="6">
        <v>0.70209999999999995</v>
      </c>
      <c r="X82" s="6">
        <v>69</v>
      </c>
      <c r="Y82" s="6">
        <v>646</v>
      </c>
      <c r="Z82" s="6">
        <v>21</v>
      </c>
      <c r="AA82" s="6">
        <v>1185</v>
      </c>
      <c r="AB82" s="6">
        <v>0.52390000000000003</v>
      </c>
      <c r="AC82" s="6">
        <v>0.91300000000000003</v>
      </c>
      <c r="AD82" s="6">
        <v>0.67749999999999999</v>
      </c>
      <c r="AE82" s="6">
        <v>63</v>
      </c>
      <c r="AF82" s="6">
        <v>295</v>
      </c>
      <c r="AG82" s="6">
        <v>15</v>
      </c>
      <c r="AH82" s="6">
        <v>596</v>
      </c>
      <c r="AI82" s="6">
        <v>0.23930000000000001</v>
      </c>
      <c r="AJ82" s="6">
        <v>0.6522</v>
      </c>
      <c r="AK82" s="6">
        <v>0.34079999999999999</v>
      </c>
      <c r="AT82" s="6">
        <f t="shared" si="0"/>
        <v>0</v>
      </c>
      <c r="AU82" s="6" t="str">
        <f t="shared" si="1"/>
        <v/>
      </c>
      <c r="AV82" s="6">
        <f t="shared" si="2"/>
        <v>122.8</v>
      </c>
      <c r="AW82" s="7">
        <f t="shared" si="3"/>
        <v>1.8343653250773995</v>
      </c>
      <c r="AX82" s="6">
        <f t="shared" si="4"/>
        <v>2.0203389830508476</v>
      </c>
      <c r="AY82" s="6" t="str">
        <f t="shared" si="5"/>
        <v/>
      </c>
      <c r="BA82" s="6">
        <f>VLOOKUP(A82, ALL_AP_DATA!$A$2:$F$3600, 6, FALSE)</f>
        <v>1233</v>
      </c>
      <c r="BB82" s="6" t="e">
        <f t="shared" ca="1" si="6"/>
        <v>#NAME?</v>
      </c>
      <c r="BC82" s="6">
        <f>VLOOKUP(A82,projmetadata!$A$2:$D$2036, 4, FALSE)</f>
        <v>196116</v>
      </c>
      <c r="BE82" s="6" t="e">
        <f t="shared" ca="1" si="8"/>
        <v>#NAME?</v>
      </c>
      <c r="BF82" s="6" t="e">
        <f t="shared" ca="1" si="9"/>
        <v>#NAME?</v>
      </c>
      <c r="BG82" s="6">
        <f t="shared" si="10"/>
        <v>8.9181912745517952E-3</v>
      </c>
      <c r="BH82" s="6">
        <f>VLOOKUP(A82, ALL_AP_DATA!$A$2:$D$3600, 3, FALSE)</f>
        <v>727</v>
      </c>
      <c r="BI82" s="6">
        <f>VLOOKUP(A82, ALL_AP_DATA!$A$2:$E$3600, 5, FALSE)</f>
        <v>1749</v>
      </c>
      <c r="BJ82" s="6">
        <f t="shared" si="7"/>
        <v>1.4184914841849148</v>
      </c>
      <c r="BK82" s="6">
        <f t="shared" si="11"/>
        <v>0.58961881589618814</v>
      </c>
    </row>
    <row r="83" spans="1:63" ht="15.75" customHeight="1" x14ac:dyDescent="0.2">
      <c r="A83" s="6" t="s">
        <v>1235</v>
      </c>
      <c r="B83" s="6" t="s">
        <v>61</v>
      </c>
      <c r="C83" s="6">
        <v>1</v>
      </c>
      <c r="D83" s="6">
        <v>2</v>
      </c>
      <c r="E83" s="6">
        <v>0</v>
      </c>
      <c r="F83" s="6">
        <v>0</v>
      </c>
      <c r="G83" s="6">
        <v>9.9000000000000008E-3</v>
      </c>
      <c r="H83" s="6">
        <v>0</v>
      </c>
      <c r="I83" s="6">
        <v>0</v>
      </c>
      <c r="X83" s="6">
        <v>3</v>
      </c>
      <c r="Y83" s="6">
        <v>27</v>
      </c>
      <c r="Z83" s="6">
        <v>1</v>
      </c>
      <c r="AA83" s="6">
        <v>284</v>
      </c>
      <c r="AB83" s="6">
        <v>0.13370000000000001</v>
      </c>
      <c r="AC83" s="6">
        <v>1</v>
      </c>
      <c r="AD83" s="6">
        <v>0.63819999999999999</v>
      </c>
      <c r="AE83" s="6">
        <v>3</v>
      </c>
      <c r="AF83" s="6">
        <v>38</v>
      </c>
      <c r="AG83" s="6">
        <v>1</v>
      </c>
      <c r="AH83" s="6">
        <v>336</v>
      </c>
      <c r="AI83" s="6">
        <v>0.18809999999999999</v>
      </c>
      <c r="AJ83" s="6">
        <v>1</v>
      </c>
      <c r="AK83" s="6">
        <v>0.75509999999999999</v>
      </c>
      <c r="AT83" s="6">
        <f t="shared" si="0"/>
        <v>0</v>
      </c>
      <c r="AU83" s="6" t="str">
        <f t="shared" si="1"/>
        <v/>
      </c>
      <c r="AV83" s="6" t="str">
        <f t="shared" si="2"/>
        <v/>
      </c>
      <c r="AW83" s="7">
        <f t="shared" si="3"/>
        <v>10.518518518518519</v>
      </c>
      <c r="AX83" s="6">
        <f t="shared" si="4"/>
        <v>8.8421052631578956</v>
      </c>
      <c r="AY83" s="6" t="str">
        <f t="shared" si="5"/>
        <v/>
      </c>
      <c r="BA83" s="6">
        <f>VLOOKUP(A83, ALL_AP_DATA!$A$2:$F$3600, 6, FALSE)</f>
        <v>202</v>
      </c>
      <c r="BB83" s="6" t="e">
        <f t="shared" ca="1" si="6"/>
        <v>#NAME?</v>
      </c>
      <c r="BC83" s="6">
        <f>VLOOKUP(A83,projmetadata!$A$2:$D$2036, 4, FALSE)</f>
        <v>48708</v>
      </c>
      <c r="BE83" s="6" t="e">
        <f t="shared" ca="1" si="8"/>
        <v>#NAME?</v>
      </c>
      <c r="BF83" s="6" t="e">
        <f t="shared" ca="1" si="9"/>
        <v>#NAME?</v>
      </c>
      <c r="BG83" s="6">
        <f t="shared" si="10"/>
        <v>9.1360762092469409E-3</v>
      </c>
      <c r="BH83" s="6">
        <f>VLOOKUP(A83, ALL_AP_DATA!$A$2:$D$3600, 3, FALSE)</f>
        <v>46</v>
      </c>
      <c r="BI83" s="6">
        <f>VLOOKUP(A83, ALL_AP_DATA!$A$2:$E$3600, 5, FALSE)</f>
        <v>445</v>
      </c>
      <c r="BJ83" s="6">
        <f t="shared" si="7"/>
        <v>2.2029702970297032</v>
      </c>
      <c r="BK83" s="6">
        <f t="shared" si="11"/>
        <v>0.22772277227722773</v>
      </c>
    </row>
    <row r="84" spans="1:63" ht="15.75" customHeight="1" x14ac:dyDescent="0.2">
      <c r="A84" s="6" t="s">
        <v>586</v>
      </c>
      <c r="B84" s="6" t="s">
        <v>61</v>
      </c>
      <c r="C84" s="6">
        <v>52</v>
      </c>
      <c r="D84" s="6">
        <v>129</v>
      </c>
      <c r="E84" s="6">
        <v>14</v>
      </c>
      <c r="F84" s="6">
        <v>283</v>
      </c>
      <c r="G84" s="6">
        <v>2.3599999999999999E-2</v>
      </c>
      <c r="H84" s="6">
        <v>0.2</v>
      </c>
      <c r="I84" s="6">
        <v>2.8500000000000001E-2</v>
      </c>
      <c r="Q84" s="6">
        <v>4</v>
      </c>
      <c r="R84" s="6">
        <v>15</v>
      </c>
      <c r="S84" s="6">
        <v>29</v>
      </c>
      <c r="T84" s="6">
        <v>3505</v>
      </c>
      <c r="U84" s="6">
        <v>2.7000000000000001E-3</v>
      </c>
      <c r="V84" s="6">
        <v>0.4143</v>
      </c>
      <c r="W84" s="6">
        <v>0.35299999999999998</v>
      </c>
      <c r="X84" s="6">
        <v>324</v>
      </c>
      <c r="Y84" s="6">
        <v>2834</v>
      </c>
      <c r="Z84" s="6">
        <v>57</v>
      </c>
      <c r="AA84" s="6">
        <v>3015</v>
      </c>
      <c r="AB84" s="6">
        <v>0.51949999999999996</v>
      </c>
      <c r="AC84" s="6">
        <v>0.81430000000000002</v>
      </c>
      <c r="AD84" s="6">
        <v>0.30359999999999998</v>
      </c>
      <c r="AE84" s="6">
        <v>279</v>
      </c>
      <c r="AF84" s="6">
        <v>1379</v>
      </c>
      <c r="AG84" s="6">
        <v>46</v>
      </c>
      <c r="AH84" s="6">
        <v>4079</v>
      </c>
      <c r="AI84" s="6">
        <v>0.25280000000000002</v>
      </c>
      <c r="AJ84" s="6">
        <v>0.65710000000000002</v>
      </c>
      <c r="AK84" s="6">
        <v>0.4108</v>
      </c>
      <c r="AT84" s="6">
        <f t="shared" si="0"/>
        <v>2.193798449612403</v>
      </c>
      <c r="AU84" s="6" t="str">
        <f t="shared" si="1"/>
        <v/>
      </c>
      <c r="AV84" s="6">
        <f t="shared" si="2"/>
        <v>233.66666666666666</v>
      </c>
      <c r="AW84" s="7">
        <f t="shared" si="3"/>
        <v>1.0638673253352153</v>
      </c>
      <c r="AX84" s="6">
        <f t="shared" si="4"/>
        <v>2.9579405366207396</v>
      </c>
      <c r="AY84" s="6" t="str">
        <f t="shared" si="5"/>
        <v/>
      </c>
      <c r="BA84" s="6">
        <f>VLOOKUP(A84, ALL_AP_DATA!$A$2:$F$3600, 6, FALSE)</f>
        <v>5455</v>
      </c>
      <c r="BB84" s="6" t="e">
        <f t="shared" ca="1" si="6"/>
        <v>#NAME?</v>
      </c>
      <c r="BC84" s="6">
        <f>VLOOKUP(A84,projmetadata!$A$2:$D$2036, 4, FALSE)</f>
        <v>1080832</v>
      </c>
      <c r="BE84" s="6" t="e">
        <f t="shared" ca="1" si="8"/>
        <v>#NAME?</v>
      </c>
      <c r="BF84" s="6" t="e">
        <f t="shared" ca="1" si="9"/>
        <v>#NAME?</v>
      </c>
      <c r="BG84" s="6">
        <f t="shared" si="10"/>
        <v>9.1873667693036475E-3</v>
      </c>
      <c r="BH84" s="6">
        <f>VLOOKUP(A84, ALL_AP_DATA!$A$2:$D$3600, 3, FALSE)</f>
        <v>3254</v>
      </c>
      <c r="BI84" s="6">
        <f>VLOOKUP(A84, ALL_AP_DATA!$A$2:$E$3600, 5, FALSE)</f>
        <v>9930</v>
      </c>
      <c r="BJ84" s="6">
        <f t="shared" si="7"/>
        <v>1.8203483043079742</v>
      </c>
      <c r="BK84" s="6">
        <f t="shared" si="11"/>
        <v>0.59651695692025664</v>
      </c>
    </row>
    <row r="85" spans="1:63" ht="15.75" customHeight="1" x14ac:dyDescent="0.2">
      <c r="A85" s="6" t="s">
        <v>262</v>
      </c>
      <c r="B85" s="6" t="s">
        <v>61</v>
      </c>
      <c r="C85" s="6">
        <v>1</v>
      </c>
      <c r="D85" s="6">
        <v>2</v>
      </c>
      <c r="E85" s="6">
        <v>0</v>
      </c>
      <c r="F85" s="6">
        <v>0</v>
      </c>
      <c r="G85" s="6">
        <v>1.5E-3</v>
      </c>
      <c r="H85" s="6">
        <v>0</v>
      </c>
      <c r="I85" s="6">
        <v>0</v>
      </c>
      <c r="Q85" s="6">
        <v>4</v>
      </c>
      <c r="R85" s="6">
        <v>23</v>
      </c>
      <c r="S85" s="6">
        <v>14</v>
      </c>
      <c r="T85" s="6">
        <v>1437</v>
      </c>
      <c r="U85" s="6">
        <v>1.77E-2</v>
      </c>
      <c r="V85" s="6">
        <v>0.4516</v>
      </c>
      <c r="W85" s="6">
        <v>0.58009999999999995</v>
      </c>
      <c r="X85" s="6">
        <v>53</v>
      </c>
      <c r="Y85" s="6">
        <v>455</v>
      </c>
      <c r="Z85" s="6">
        <v>18</v>
      </c>
      <c r="AA85" s="6">
        <v>1583</v>
      </c>
      <c r="AB85" s="6">
        <v>0.3508</v>
      </c>
      <c r="AC85" s="6">
        <v>0.5806</v>
      </c>
      <c r="AD85" s="6">
        <v>0.6391</v>
      </c>
      <c r="AE85" s="6">
        <v>79</v>
      </c>
      <c r="AF85" s="6">
        <v>437</v>
      </c>
      <c r="AG85" s="6">
        <v>19</v>
      </c>
      <c r="AH85" s="6">
        <v>1264</v>
      </c>
      <c r="AI85" s="6">
        <v>0.33689999999999998</v>
      </c>
      <c r="AJ85" s="6">
        <v>0.6129</v>
      </c>
      <c r="AK85" s="6">
        <v>0.51029999999999998</v>
      </c>
      <c r="AL85" s="6">
        <v>1</v>
      </c>
      <c r="AM85" s="6">
        <v>22</v>
      </c>
      <c r="AN85" s="6">
        <v>13</v>
      </c>
      <c r="AO85" s="6">
        <v>1336</v>
      </c>
      <c r="AP85" s="6">
        <v>1.7000000000000001E-2</v>
      </c>
      <c r="AQ85" s="6">
        <v>0.4194</v>
      </c>
      <c r="AR85" s="6">
        <v>0.53939999999999999</v>
      </c>
      <c r="AT85" s="6">
        <f t="shared" si="0"/>
        <v>0</v>
      </c>
      <c r="AU85" s="6" t="str">
        <f t="shared" si="1"/>
        <v/>
      </c>
      <c r="AV85" s="6">
        <f t="shared" si="2"/>
        <v>62.478260869565219</v>
      </c>
      <c r="AW85" s="7">
        <f t="shared" si="3"/>
        <v>3.4791208791208792</v>
      </c>
      <c r="AX85" s="6">
        <f t="shared" si="4"/>
        <v>2.8924485125858124</v>
      </c>
      <c r="AY85" s="6">
        <f t="shared" si="5"/>
        <v>60.727272727272727</v>
      </c>
      <c r="BA85" s="6">
        <f>VLOOKUP(A85, ALL_AP_DATA!$A$2:$F$3600, 6, FALSE)</f>
        <v>1297</v>
      </c>
      <c r="BB85" s="6" t="e">
        <f t="shared" ca="1" si="6"/>
        <v>#NAME?</v>
      </c>
      <c r="BC85" s="6">
        <f>VLOOKUP(A85,projmetadata!$A$2:$D$2036, 4, FALSE)</f>
        <v>217492</v>
      </c>
      <c r="BE85" s="6" t="e">
        <f t="shared" ca="1" si="8"/>
        <v>#NAME?</v>
      </c>
      <c r="BF85" s="6" t="e">
        <f t="shared" ca="1" si="9"/>
        <v>#NAME?</v>
      </c>
      <c r="BG85" s="6">
        <f t="shared" si="10"/>
        <v>1.1388924650102073E-2</v>
      </c>
      <c r="BH85" s="6">
        <f>VLOOKUP(A85, ALL_AP_DATA!$A$2:$D$3600, 3, FALSE)</f>
        <v>702</v>
      </c>
      <c r="BI85" s="6">
        <f>VLOOKUP(A85, ALL_AP_DATA!$A$2:$E$3600, 5, FALSE)</f>
        <v>2477</v>
      </c>
      <c r="BJ85" s="6">
        <f t="shared" si="7"/>
        <v>1.9097918272937549</v>
      </c>
      <c r="BK85" s="6">
        <f t="shared" si="11"/>
        <v>0.54124903623747112</v>
      </c>
    </row>
    <row r="86" spans="1:63" ht="15.75" customHeight="1" x14ac:dyDescent="0.2">
      <c r="A86" s="6" t="s">
        <v>1051</v>
      </c>
      <c r="B86" s="6" t="s">
        <v>61</v>
      </c>
      <c r="C86" s="6">
        <v>2</v>
      </c>
      <c r="D86" s="6">
        <v>5</v>
      </c>
      <c r="E86" s="6">
        <v>0</v>
      </c>
      <c r="F86" s="6">
        <v>0</v>
      </c>
      <c r="G86" s="6">
        <v>3.0000000000000001E-3</v>
      </c>
      <c r="H86" s="6">
        <v>0</v>
      </c>
      <c r="I86" s="6">
        <v>0</v>
      </c>
      <c r="X86" s="6">
        <v>28</v>
      </c>
      <c r="Y86" s="6">
        <v>357</v>
      </c>
      <c r="Z86" s="6">
        <v>13</v>
      </c>
      <c r="AA86" s="6">
        <v>662</v>
      </c>
      <c r="AB86" s="6">
        <v>0.21609999999999999</v>
      </c>
      <c r="AC86" s="6">
        <v>0.26</v>
      </c>
      <c r="AD86" s="6">
        <v>0.1452</v>
      </c>
      <c r="AE86" s="6">
        <v>44</v>
      </c>
      <c r="AF86" s="6">
        <v>292</v>
      </c>
      <c r="AG86" s="6">
        <v>37</v>
      </c>
      <c r="AH86" s="6">
        <v>3702</v>
      </c>
      <c r="AI86" s="6">
        <v>0.17680000000000001</v>
      </c>
      <c r="AJ86" s="6">
        <v>0.74</v>
      </c>
      <c r="AK86" s="6">
        <v>0.81220000000000003</v>
      </c>
      <c r="AT86" s="6">
        <f t="shared" si="0"/>
        <v>0</v>
      </c>
      <c r="AU86" s="6" t="str">
        <f t="shared" si="1"/>
        <v/>
      </c>
      <c r="AV86" s="6" t="str">
        <f t="shared" si="2"/>
        <v/>
      </c>
      <c r="AW86" s="7">
        <f t="shared" si="3"/>
        <v>1.8543417366946779</v>
      </c>
      <c r="AX86" s="6">
        <f t="shared" si="4"/>
        <v>12.678082191780822</v>
      </c>
      <c r="AY86" s="6" t="str">
        <f t="shared" si="5"/>
        <v/>
      </c>
      <c r="BA86" s="6">
        <f>VLOOKUP(A86, ALL_AP_DATA!$A$2:$F$3600, 6, FALSE)</f>
        <v>1652</v>
      </c>
      <c r="BB86" s="6" t="e">
        <f t="shared" ca="1" si="6"/>
        <v>#NAME?</v>
      </c>
      <c r="BC86" s="6">
        <f>VLOOKUP(A86,projmetadata!$A$2:$D$2036, 4, FALSE)</f>
        <v>389553</v>
      </c>
      <c r="BE86" s="6" t="e">
        <f t="shared" ca="1" si="8"/>
        <v>#NAME?</v>
      </c>
      <c r="BF86" s="6" t="e">
        <f t="shared" ca="1" si="9"/>
        <v>#NAME?</v>
      </c>
      <c r="BG86" s="6">
        <f t="shared" si="10"/>
        <v>1.1700590163597764E-2</v>
      </c>
      <c r="BH86" s="6">
        <f>VLOOKUP(A86, ALL_AP_DATA!$A$2:$D$3600, 3, FALSE)</f>
        <v>544</v>
      </c>
      <c r="BI86" s="6">
        <f>VLOOKUP(A86, ALL_AP_DATA!$A$2:$E$3600, 5, FALSE)</f>
        <v>4558</v>
      </c>
      <c r="BJ86" s="6">
        <f t="shared" si="7"/>
        <v>2.7590799031476996</v>
      </c>
      <c r="BK86" s="6">
        <f t="shared" si="11"/>
        <v>0.32929782082324455</v>
      </c>
    </row>
    <row r="87" spans="1:63" ht="15.75" customHeight="1" x14ac:dyDescent="0.2">
      <c r="A87" s="6" t="s">
        <v>1272</v>
      </c>
      <c r="B87" s="6" t="s">
        <v>61</v>
      </c>
      <c r="C87" s="6">
        <v>1</v>
      </c>
      <c r="D87" s="6">
        <v>2</v>
      </c>
      <c r="E87" s="6">
        <v>0</v>
      </c>
      <c r="F87" s="6">
        <v>0</v>
      </c>
      <c r="G87" s="6">
        <v>5.0000000000000001E-3</v>
      </c>
      <c r="H87" s="6">
        <v>0</v>
      </c>
      <c r="I87" s="6">
        <v>0</v>
      </c>
      <c r="X87" s="6">
        <v>18</v>
      </c>
      <c r="Y87" s="6">
        <v>148</v>
      </c>
      <c r="Z87" s="6">
        <v>2</v>
      </c>
      <c r="AA87" s="6">
        <v>4</v>
      </c>
      <c r="AB87" s="6">
        <v>0.37090000000000001</v>
      </c>
      <c r="AC87" s="6">
        <v>0.66669999999999996</v>
      </c>
      <c r="AD87" s="6">
        <v>1.2500000000000001E-2</v>
      </c>
      <c r="AE87" s="6">
        <v>12</v>
      </c>
      <c r="AF87" s="6">
        <v>51</v>
      </c>
      <c r="AG87" s="6">
        <v>0</v>
      </c>
      <c r="AH87" s="6">
        <v>0</v>
      </c>
      <c r="AI87" s="6">
        <v>0.1278</v>
      </c>
      <c r="AJ87" s="6">
        <v>0</v>
      </c>
      <c r="AK87" s="6">
        <v>0</v>
      </c>
      <c r="AT87" s="6">
        <f t="shared" si="0"/>
        <v>0</v>
      </c>
      <c r="AU87" s="6" t="str">
        <f t="shared" si="1"/>
        <v/>
      </c>
      <c r="AV87" s="6" t="str">
        <f t="shared" si="2"/>
        <v/>
      </c>
      <c r="AW87" s="7">
        <f t="shared" si="3"/>
        <v>2.7027027027027029E-2</v>
      </c>
      <c r="AX87" s="6">
        <f t="shared" si="4"/>
        <v>0</v>
      </c>
      <c r="AY87" s="6" t="str">
        <f t="shared" si="5"/>
        <v/>
      </c>
      <c r="BA87" s="6">
        <f>VLOOKUP(A87, ALL_AP_DATA!$A$2:$F$3600, 6, FALSE)</f>
        <v>399</v>
      </c>
      <c r="BB87" s="6" t="e">
        <f t="shared" ca="1" si="6"/>
        <v>#NAME?</v>
      </c>
      <c r="BC87" s="6">
        <f>VLOOKUP(A87,projmetadata!$A$2:$D$2036, 4, FALSE)</f>
        <v>26676</v>
      </c>
      <c r="BE87" s="6" t="e">
        <f t="shared" ca="1" si="8"/>
        <v>#NAME?</v>
      </c>
      <c r="BF87" s="6" t="e">
        <f t="shared" ca="1" si="9"/>
        <v>#NAME?</v>
      </c>
      <c r="BG87" s="6">
        <f t="shared" si="10"/>
        <v>1.2033288349077824E-2</v>
      </c>
      <c r="BH87" s="6">
        <f>VLOOKUP(A87, ALL_AP_DATA!$A$2:$D$3600, 3, FALSE)</f>
        <v>175</v>
      </c>
      <c r="BI87" s="6">
        <f>VLOOKUP(A87, ALL_AP_DATA!$A$2:$E$3600, 5, FALSE)</f>
        <v>321</v>
      </c>
      <c r="BJ87" s="6">
        <f t="shared" si="7"/>
        <v>0.80451127819548873</v>
      </c>
      <c r="BK87" s="6">
        <f t="shared" si="11"/>
        <v>0.43859649122807015</v>
      </c>
    </row>
    <row r="88" spans="1:63" ht="15.75" customHeight="1" x14ac:dyDescent="0.2">
      <c r="A88" s="6" t="s">
        <v>1102</v>
      </c>
      <c r="B88" s="6" t="s">
        <v>61</v>
      </c>
      <c r="C88" s="6">
        <v>1</v>
      </c>
      <c r="D88" s="6">
        <v>2</v>
      </c>
      <c r="E88" s="6">
        <v>0</v>
      </c>
      <c r="F88" s="6">
        <v>0</v>
      </c>
      <c r="G88" s="6">
        <v>7.7000000000000002E-3</v>
      </c>
      <c r="H88" s="6">
        <v>0</v>
      </c>
      <c r="I88" s="6">
        <v>0</v>
      </c>
      <c r="X88" s="6">
        <v>10</v>
      </c>
      <c r="Y88" s="6">
        <v>203</v>
      </c>
      <c r="Z88" s="6">
        <v>26</v>
      </c>
      <c r="AA88" s="6">
        <v>1052</v>
      </c>
      <c r="AB88" s="6">
        <v>0.77780000000000005</v>
      </c>
      <c r="AC88" s="6">
        <v>0.89659999999999995</v>
      </c>
      <c r="AD88" s="6">
        <v>0.58509999999999995</v>
      </c>
      <c r="AE88" s="6">
        <v>15</v>
      </c>
      <c r="AF88" s="6">
        <v>172</v>
      </c>
      <c r="AG88" s="6">
        <v>26</v>
      </c>
      <c r="AH88" s="6">
        <v>1042</v>
      </c>
      <c r="AI88" s="6">
        <v>0.65900000000000003</v>
      </c>
      <c r="AJ88" s="6">
        <v>0.89659999999999995</v>
      </c>
      <c r="AK88" s="6">
        <v>0.57950000000000002</v>
      </c>
      <c r="AT88" s="6">
        <f t="shared" si="0"/>
        <v>0</v>
      </c>
      <c r="AU88" s="6" t="str">
        <f t="shared" si="1"/>
        <v/>
      </c>
      <c r="AV88" s="6" t="str">
        <f t="shared" si="2"/>
        <v/>
      </c>
      <c r="AW88" s="7">
        <f t="shared" si="3"/>
        <v>5.1822660098522171</v>
      </c>
      <c r="AX88" s="6">
        <f t="shared" si="4"/>
        <v>6.058139534883721</v>
      </c>
      <c r="AY88" s="6" t="str">
        <f t="shared" si="5"/>
        <v/>
      </c>
      <c r="BA88" s="6">
        <f>VLOOKUP(A88, ALL_AP_DATA!$A$2:$F$3600, 6, FALSE)</f>
        <v>261</v>
      </c>
      <c r="BB88" s="6" t="e">
        <f t="shared" ca="1" si="6"/>
        <v>#NAME?</v>
      </c>
      <c r="BC88" s="6">
        <f>VLOOKUP(A88,projmetadata!$A$2:$D$2036, 4, FALSE)</f>
        <v>148759</v>
      </c>
      <c r="BE88" s="6" t="e">
        <f t="shared" ca="1" si="8"/>
        <v>#NAME?</v>
      </c>
      <c r="BF88" s="6" t="e">
        <f t="shared" ca="1" si="9"/>
        <v>#NAME?</v>
      </c>
      <c r="BG88" s="6">
        <f t="shared" si="10"/>
        <v>1.2086663664047217E-2</v>
      </c>
      <c r="BH88" s="6">
        <f>VLOOKUP(A88, ALL_AP_DATA!$A$2:$D$3600, 3, FALSE)</f>
        <v>223</v>
      </c>
      <c r="BI88" s="6">
        <f>VLOOKUP(A88, ALL_AP_DATA!$A$2:$E$3600, 5, FALSE)</f>
        <v>1798</v>
      </c>
      <c r="BJ88" s="6">
        <f t="shared" si="7"/>
        <v>6.8888888888888893</v>
      </c>
      <c r="BK88" s="6">
        <f t="shared" si="11"/>
        <v>0.85440613026819923</v>
      </c>
    </row>
    <row r="89" spans="1:63" ht="15.75" customHeight="1" x14ac:dyDescent="0.2">
      <c r="A89" s="6" t="s">
        <v>1189</v>
      </c>
      <c r="B89" s="6" t="s">
        <v>61</v>
      </c>
      <c r="C89" s="6">
        <v>2</v>
      </c>
      <c r="D89" s="6">
        <v>12</v>
      </c>
      <c r="E89" s="6">
        <v>0</v>
      </c>
      <c r="F89" s="6">
        <v>0</v>
      </c>
      <c r="G89" s="6">
        <v>1.18E-2</v>
      </c>
      <c r="H89" s="6">
        <v>0</v>
      </c>
      <c r="I89" s="6">
        <v>0</v>
      </c>
      <c r="Q89" s="6">
        <v>3</v>
      </c>
      <c r="R89" s="6">
        <v>15</v>
      </c>
      <c r="S89" s="6">
        <v>39</v>
      </c>
      <c r="T89" s="6">
        <v>2818</v>
      </c>
      <c r="U89" s="6">
        <v>1.4800000000000001E-2</v>
      </c>
      <c r="V89" s="6">
        <v>0.6724</v>
      </c>
      <c r="W89" s="6">
        <v>0.81989999999999996</v>
      </c>
      <c r="X89" s="6">
        <v>36</v>
      </c>
      <c r="Y89" s="6">
        <v>471</v>
      </c>
      <c r="Z89" s="6">
        <v>54</v>
      </c>
      <c r="AA89" s="6">
        <v>3261</v>
      </c>
      <c r="AB89" s="6">
        <v>0.46400000000000002</v>
      </c>
      <c r="AC89" s="6">
        <v>0.93100000000000005</v>
      </c>
      <c r="AD89" s="6">
        <v>0.94879999999999998</v>
      </c>
      <c r="AE89" s="6">
        <v>23</v>
      </c>
      <c r="AF89" s="6">
        <v>106</v>
      </c>
      <c r="AG89" s="6">
        <v>21</v>
      </c>
      <c r="AH89" s="6">
        <v>301</v>
      </c>
      <c r="AI89" s="6">
        <v>0.10440000000000001</v>
      </c>
      <c r="AJ89" s="6">
        <v>0.36209999999999998</v>
      </c>
      <c r="AK89" s="6">
        <v>8.7599999999999997E-2</v>
      </c>
      <c r="AT89" s="6">
        <f t="shared" si="0"/>
        <v>0</v>
      </c>
      <c r="AU89" s="6" t="str">
        <f t="shared" si="1"/>
        <v/>
      </c>
      <c r="AV89" s="6">
        <f t="shared" si="2"/>
        <v>187.86666666666667</v>
      </c>
      <c r="AW89" s="7">
        <f t="shared" si="3"/>
        <v>6.9235668789808917</v>
      </c>
      <c r="AX89" s="6">
        <f t="shared" si="4"/>
        <v>2.8396226415094339</v>
      </c>
      <c r="AY89" s="6" t="str">
        <f t="shared" si="5"/>
        <v/>
      </c>
      <c r="BA89" s="6">
        <f>VLOOKUP(A89, ALL_AP_DATA!$A$2:$F$3600, 6, FALSE)</f>
        <v>1015</v>
      </c>
      <c r="BB89" s="6" t="e">
        <f t="shared" ca="1" si="6"/>
        <v>#NAME?</v>
      </c>
      <c r="BC89" s="6">
        <f>VLOOKUP(A89,projmetadata!$A$2:$D$2036, 4, FALSE)</f>
        <v>269838</v>
      </c>
      <c r="BE89" s="6" t="e">
        <f t="shared" ca="1" si="8"/>
        <v>#NAME?</v>
      </c>
      <c r="BF89" s="6" t="e">
        <f t="shared" ca="1" si="9"/>
        <v>#NAME?</v>
      </c>
      <c r="BG89" s="6">
        <f t="shared" si="10"/>
        <v>1.2737271992825325E-2</v>
      </c>
      <c r="BH89" s="6">
        <f>VLOOKUP(A89, ALL_AP_DATA!$A$2:$D$3600, 3, FALSE)</f>
        <v>502</v>
      </c>
      <c r="BI89" s="6">
        <f>VLOOKUP(A89, ALL_AP_DATA!$A$2:$E$3600, 5, FALSE)</f>
        <v>3437</v>
      </c>
      <c r="BJ89" s="6">
        <f t="shared" si="7"/>
        <v>3.386206896551724</v>
      </c>
      <c r="BK89" s="6">
        <f t="shared" si="11"/>
        <v>0.49458128078817731</v>
      </c>
    </row>
    <row r="90" spans="1:63" ht="15.75" customHeight="1" x14ac:dyDescent="0.2">
      <c r="A90" s="6" t="s">
        <v>559</v>
      </c>
      <c r="B90" s="6" t="s">
        <v>61</v>
      </c>
      <c r="C90" s="6">
        <v>1</v>
      </c>
      <c r="D90" s="6">
        <v>3</v>
      </c>
      <c r="E90" s="6">
        <v>1</v>
      </c>
      <c r="F90" s="6">
        <v>15</v>
      </c>
      <c r="G90" s="6">
        <v>6.7000000000000002E-3</v>
      </c>
      <c r="H90" s="6">
        <v>0.1111</v>
      </c>
      <c r="I90" s="6">
        <v>2.6100000000000002E-2</v>
      </c>
      <c r="X90" s="6">
        <v>15</v>
      </c>
      <c r="Y90" s="6">
        <v>211</v>
      </c>
      <c r="Z90" s="6">
        <v>6</v>
      </c>
      <c r="AA90" s="6">
        <v>480</v>
      </c>
      <c r="AB90" s="6">
        <v>0.47420000000000001</v>
      </c>
      <c r="AC90" s="6">
        <v>0.66669999999999996</v>
      </c>
      <c r="AD90" s="6">
        <v>0.83479999999999999</v>
      </c>
      <c r="AE90" s="6">
        <v>28</v>
      </c>
      <c r="AF90" s="6">
        <v>125</v>
      </c>
      <c r="AG90" s="6">
        <v>4</v>
      </c>
      <c r="AH90" s="6">
        <v>105</v>
      </c>
      <c r="AI90" s="6">
        <v>0.28089999999999998</v>
      </c>
      <c r="AJ90" s="6">
        <v>0.44440000000000002</v>
      </c>
      <c r="AK90" s="6">
        <v>0.18260000000000001</v>
      </c>
      <c r="AT90" s="6">
        <f t="shared" si="0"/>
        <v>5</v>
      </c>
      <c r="AU90" s="6" t="str">
        <f t="shared" si="1"/>
        <v/>
      </c>
      <c r="AV90" s="6" t="str">
        <f t="shared" si="2"/>
        <v/>
      </c>
      <c r="AW90" s="7">
        <f t="shared" si="3"/>
        <v>2.2748815165876777</v>
      </c>
      <c r="AX90" s="6">
        <f t="shared" si="4"/>
        <v>0.84</v>
      </c>
      <c r="AY90" s="6" t="str">
        <f t="shared" si="5"/>
        <v/>
      </c>
      <c r="BA90" s="6">
        <f>VLOOKUP(A90, ALL_AP_DATA!$A$2:$F$3600, 6, FALSE)</f>
        <v>445</v>
      </c>
      <c r="BB90" s="6" t="e">
        <f t="shared" ca="1" si="6"/>
        <v>#NAME?</v>
      </c>
      <c r="BC90" s="6">
        <f>VLOOKUP(A90,projmetadata!$A$2:$D$2036, 4, FALSE)</f>
        <v>45118</v>
      </c>
      <c r="BE90" s="6" t="e">
        <f t="shared" ca="1" si="8"/>
        <v>#NAME?</v>
      </c>
      <c r="BF90" s="6" t="e">
        <f t="shared" ca="1" si="9"/>
        <v>#NAME?</v>
      </c>
      <c r="BG90" s="6">
        <f t="shared" si="10"/>
        <v>1.2744359235781728E-2</v>
      </c>
      <c r="BH90" s="6">
        <f>VLOOKUP(A90, ALL_AP_DATA!$A$2:$D$3600, 3, FALSE)</f>
        <v>258</v>
      </c>
      <c r="BI90" s="6">
        <f>VLOOKUP(A90, ALL_AP_DATA!$A$2:$E$3600, 5, FALSE)</f>
        <v>575</v>
      </c>
      <c r="BJ90" s="6">
        <f t="shared" si="7"/>
        <v>1.2921348314606742</v>
      </c>
      <c r="BK90" s="6">
        <f t="shared" si="11"/>
        <v>0.57977528089887642</v>
      </c>
    </row>
    <row r="91" spans="1:63" ht="15.75" customHeight="1" x14ac:dyDescent="0.2">
      <c r="A91" s="6" t="s">
        <v>1090</v>
      </c>
      <c r="B91" s="6" t="s">
        <v>61</v>
      </c>
      <c r="C91" s="6">
        <v>5</v>
      </c>
      <c r="D91" s="6">
        <v>19</v>
      </c>
      <c r="E91" s="6">
        <v>1</v>
      </c>
      <c r="F91" s="6">
        <v>4</v>
      </c>
      <c r="G91" s="6">
        <v>1.29E-2</v>
      </c>
      <c r="H91" s="6">
        <v>0.02</v>
      </c>
      <c r="I91" s="6">
        <v>1.2999999999999999E-3</v>
      </c>
      <c r="Q91" s="6">
        <v>5</v>
      </c>
      <c r="R91" s="6">
        <v>16</v>
      </c>
      <c r="S91" s="6">
        <v>19</v>
      </c>
      <c r="T91" s="6">
        <v>1784</v>
      </c>
      <c r="U91" s="6">
        <v>1.09E-2</v>
      </c>
      <c r="V91" s="6">
        <v>0.38</v>
      </c>
      <c r="W91" s="6">
        <v>0.59409999999999996</v>
      </c>
      <c r="X91" s="6">
        <v>62</v>
      </c>
      <c r="Y91" s="6">
        <v>506</v>
      </c>
      <c r="Z91" s="6">
        <v>43</v>
      </c>
      <c r="AA91" s="6">
        <v>2269</v>
      </c>
      <c r="AB91" s="6">
        <v>0.34449999999999997</v>
      </c>
      <c r="AC91" s="6">
        <v>0.86</v>
      </c>
      <c r="AD91" s="6">
        <v>0.75560000000000005</v>
      </c>
      <c r="AE91" s="6">
        <v>38</v>
      </c>
      <c r="AF91" s="6">
        <v>189</v>
      </c>
      <c r="AG91" s="6">
        <v>27</v>
      </c>
      <c r="AH91" s="6">
        <v>444</v>
      </c>
      <c r="AI91" s="6">
        <v>0.12870000000000001</v>
      </c>
      <c r="AJ91" s="6">
        <v>0.54</v>
      </c>
      <c r="AK91" s="6">
        <v>0.1479</v>
      </c>
      <c r="AT91" s="6">
        <f t="shared" si="0"/>
        <v>0.21052631578947367</v>
      </c>
      <c r="AU91" s="6" t="str">
        <f t="shared" si="1"/>
        <v/>
      </c>
      <c r="AV91" s="6">
        <f t="shared" si="2"/>
        <v>111.5</v>
      </c>
      <c r="AW91" s="7">
        <f t="shared" si="3"/>
        <v>4.4841897233201582</v>
      </c>
      <c r="AX91" s="6">
        <f t="shared" si="4"/>
        <v>2.3492063492063493</v>
      </c>
      <c r="AY91" s="6" t="str">
        <f t="shared" si="5"/>
        <v/>
      </c>
      <c r="BA91" s="6">
        <f>VLOOKUP(A91, ALL_AP_DATA!$A$2:$F$3600, 6, FALSE)</f>
        <v>1469</v>
      </c>
      <c r="BB91" s="6" t="e">
        <f t="shared" ca="1" si="6"/>
        <v>#NAME?</v>
      </c>
      <c r="BC91" s="6">
        <f>VLOOKUP(A91,projmetadata!$A$2:$D$2036, 4, FALSE)</f>
        <v>238271</v>
      </c>
      <c r="BE91" s="6" t="e">
        <f t="shared" ca="1" si="8"/>
        <v>#NAME?</v>
      </c>
      <c r="BF91" s="6" t="e">
        <f t="shared" ca="1" si="9"/>
        <v>#NAME?</v>
      </c>
      <c r="BG91" s="6">
        <f t="shared" si="10"/>
        <v>1.2603296246710678E-2</v>
      </c>
      <c r="BH91" s="6">
        <f>VLOOKUP(A91, ALL_AP_DATA!$A$2:$D$3600, 3, FALSE)</f>
        <v>614</v>
      </c>
      <c r="BI91" s="6">
        <f>VLOOKUP(A91, ALL_AP_DATA!$A$2:$E$3600, 5, FALSE)</f>
        <v>3003</v>
      </c>
      <c r="BJ91" s="6">
        <f t="shared" si="7"/>
        <v>2.0442477876106193</v>
      </c>
      <c r="BK91" s="6">
        <f t="shared" si="11"/>
        <v>0.4179714091218516</v>
      </c>
    </row>
    <row r="92" spans="1:63" ht="15.75" customHeight="1" x14ac:dyDescent="0.2">
      <c r="A92" s="6" t="s">
        <v>425</v>
      </c>
      <c r="B92" s="6" t="s">
        <v>61</v>
      </c>
      <c r="C92" s="6">
        <v>2</v>
      </c>
      <c r="D92" s="6">
        <v>5</v>
      </c>
      <c r="E92" s="6">
        <v>0</v>
      </c>
      <c r="F92" s="6">
        <v>0</v>
      </c>
      <c r="G92" s="6">
        <v>2.3999999999999998E-3</v>
      </c>
      <c r="H92" s="6">
        <v>0</v>
      </c>
      <c r="I92" s="6">
        <v>0</v>
      </c>
      <c r="J92" s="6">
        <v>1</v>
      </c>
      <c r="K92" s="6">
        <v>11</v>
      </c>
      <c r="L92" s="6">
        <v>34</v>
      </c>
      <c r="M92" s="6">
        <v>5080</v>
      </c>
      <c r="N92" s="6">
        <v>5.1999999999999998E-3</v>
      </c>
      <c r="O92" s="6">
        <v>0.18479999999999999</v>
      </c>
      <c r="P92" s="6">
        <v>0.28570000000000001</v>
      </c>
      <c r="Q92" s="6">
        <v>13</v>
      </c>
      <c r="R92" s="6">
        <v>52</v>
      </c>
      <c r="S92" s="6">
        <v>148</v>
      </c>
      <c r="T92" s="6">
        <v>16006</v>
      </c>
      <c r="U92" s="6">
        <v>2.4500000000000001E-2</v>
      </c>
      <c r="V92" s="6">
        <v>0.80430000000000001</v>
      </c>
      <c r="W92" s="6">
        <v>0.9002</v>
      </c>
      <c r="X92" s="6">
        <v>51</v>
      </c>
      <c r="Y92" s="6">
        <v>596</v>
      </c>
      <c r="Z92" s="6">
        <v>130</v>
      </c>
      <c r="AA92" s="6">
        <v>7232</v>
      </c>
      <c r="AB92" s="6">
        <v>0.28060000000000002</v>
      </c>
      <c r="AC92" s="6">
        <v>0.70650000000000002</v>
      </c>
      <c r="AD92" s="6">
        <v>0.40670000000000001</v>
      </c>
      <c r="AE92" s="6">
        <v>100</v>
      </c>
      <c r="AF92" s="6">
        <v>606</v>
      </c>
      <c r="AG92" s="6">
        <v>164</v>
      </c>
      <c r="AH92" s="6">
        <v>16517</v>
      </c>
      <c r="AI92" s="6">
        <v>0.2853</v>
      </c>
      <c r="AJ92" s="6">
        <v>0.89129999999999998</v>
      </c>
      <c r="AK92" s="6">
        <v>0.92900000000000005</v>
      </c>
      <c r="AL92" s="6">
        <v>1</v>
      </c>
      <c r="AM92" s="6">
        <v>16</v>
      </c>
      <c r="AN92" s="6">
        <v>106</v>
      </c>
      <c r="AO92" s="6">
        <v>6040</v>
      </c>
      <c r="AP92" s="6">
        <v>7.4999999999999997E-3</v>
      </c>
      <c r="AQ92" s="6">
        <v>0.57609999999999995</v>
      </c>
      <c r="AR92" s="6">
        <v>0.3397</v>
      </c>
      <c r="AT92" s="6">
        <f t="shared" si="0"/>
        <v>0</v>
      </c>
      <c r="AU92" s="6">
        <f t="shared" si="1"/>
        <v>461.81818181818181</v>
      </c>
      <c r="AV92" s="6">
        <f t="shared" si="2"/>
        <v>307.80769230769232</v>
      </c>
      <c r="AW92" s="7">
        <f t="shared" si="3"/>
        <v>12.134228187919463</v>
      </c>
      <c r="AX92" s="6">
        <f t="shared" si="4"/>
        <v>27.255775577557756</v>
      </c>
      <c r="AY92" s="6">
        <f t="shared" si="5"/>
        <v>377.5</v>
      </c>
      <c r="BA92" s="6">
        <f>VLOOKUP(A92, ALL_AP_DATA!$A$2:$F$3600, 6, FALSE)</f>
        <v>2124</v>
      </c>
      <c r="BB92" s="6" t="e">
        <f t="shared" ca="1" si="6"/>
        <v>#NAME?</v>
      </c>
      <c r="BC92" s="6">
        <f>VLOOKUP(A92,projmetadata!$A$2:$D$2036, 4, FALSE)</f>
        <v>1351242</v>
      </c>
      <c r="BE92" s="6" t="e">
        <f t="shared" ca="1" si="8"/>
        <v>#NAME?</v>
      </c>
      <c r="BF92" s="6" t="e">
        <f t="shared" ca="1" si="9"/>
        <v>#NAME?</v>
      </c>
      <c r="BG92" s="6">
        <f t="shared" si="10"/>
        <v>1.3158264766784928E-2</v>
      </c>
      <c r="BH92" s="6">
        <f>VLOOKUP(A92, ALL_AP_DATA!$A$2:$D$3600, 3, FALSE)</f>
        <v>958</v>
      </c>
      <c r="BI92" s="6">
        <f>VLOOKUP(A92, ALL_AP_DATA!$A$2:$E$3600, 5, FALSE)</f>
        <v>17780</v>
      </c>
      <c r="BJ92" s="6">
        <f t="shared" si="7"/>
        <v>8.3709981167608287</v>
      </c>
      <c r="BK92" s="6">
        <f t="shared" si="11"/>
        <v>0.45103578154425611</v>
      </c>
    </row>
    <row r="93" spans="1:63" ht="15.75" customHeight="1" x14ac:dyDescent="0.2">
      <c r="A93" s="6" t="s">
        <v>83</v>
      </c>
      <c r="B93" s="6" t="s">
        <v>61</v>
      </c>
      <c r="X93" s="6">
        <v>4</v>
      </c>
      <c r="Y93" s="6">
        <v>248</v>
      </c>
      <c r="Z93" s="6">
        <v>2</v>
      </c>
      <c r="AA93" s="6">
        <v>17</v>
      </c>
      <c r="AB93" s="6">
        <v>0.70660000000000001</v>
      </c>
      <c r="AC93" s="6">
        <v>0.4</v>
      </c>
      <c r="AD93" s="6">
        <v>4.0899999999999999E-2</v>
      </c>
      <c r="AE93" s="6">
        <v>2</v>
      </c>
      <c r="AF93" s="6">
        <v>109</v>
      </c>
      <c r="AG93" s="6">
        <v>0</v>
      </c>
      <c r="AH93" s="6">
        <v>0</v>
      </c>
      <c r="AI93" s="6">
        <v>0.3105</v>
      </c>
      <c r="AJ93" s="6">
        <v>0</v>
      </c>
      <c r="AK93" s="6">
        <v>0</v>
      </c>
      <c r="AT93" s="6" t="str">
        <f t="shared" si="0"/>
        <v/>
      </c>
      <c r="AU93" s="6" t="str">
        <f t="shared" si="1"/>
        <v/>
      </c>
      <c r="AV93" s="6" t="str">
        <f t="shared" si="2"/>
        <v/>
      </c>
      <c r="AW93" s="7">
        <f t="shared" si="3"/>
        <v>6.8548387096774188E-2</v>
      </c>
      <c r="AX93" s="6">
        <f t="shared" si="4"/>
        <v>0</v>
      </c>
      <c r="AY93" s="6" t="str">
        <f t="shared" si="5"/>
        <v/>
      </c>
      <c r="BA93" s="6">
        <f>VLOOKUP(A93, ALL_AP_DATA!$A$2:$F$3600, 6, FALSE)</f>
        <v>351</v>
      </c>
      <c r="BB93" s="6" t="e">
        <f t="shared" ca="1" si="6"/>
        <v>#NAME?</v>
      </c>
      <c r="BC93" s="6">
        <f>VLOOKUP(A93,projmetadata!$A$2:$D$2036, 4, FALSE)</f>
        <v>29580</v>
      </c>
      <c r="BE93" s="6" t="e">
        <f t="shared" ca="1" si="8"/>
        <v>#NAME?</v>
      </c>
      <c r="BF93" s="6" t="e">
        <f t="shared" ca="1" si="9"/>
        <v>#NAME?</v>
      </c>
      <c r="BG93" s="6">
        <f t="shared" si="10"/>
        <v>1.4063556457065585E-2</v>
      </c>
      <c r="BH93" s="6">
        <f>VLOOKUP(A93, ALL_AP_DATA!$A$2:$D$3600, 3, FALSE)</f>
        <v>251</v>
      </c>
      <c r="BI93" s="6">
        <f>VLOOKUP(A93, ALL_AP_DATA!$A$2:$E$3600, 5, FALSE)</f>
        <v>416</v>
      </c>
      <c r="BJ93" s="6">
        <f t="shared" si="7"/>
        <v>1.1851851851851851</v>
      </c>
      <c r="BK93" s="6">
        <f t="shared" si="11"/>
        <v>0.71509971509971515</v>
      </c>
    </row>
    <row r="94" spans="1:63" ht="15.75" customHeight="1" x14ac:dyDescent="0.2">
      <c r="A94" s="6" t="s">
        <v>1257</v>
      </c>
      <c r="B94" s="6" t="s">
        <v>61</v>
      </c>
      <c r="Q94" s="6">
        <v>2</v>
      </c>
      <c r="R94" s="6">
        <v>4</v>
      </c>
      <c r="S94" s="6">
        <v>7</v>
      </c>
      <c r="T94" s="6">
        <v>551</v>
      </c>
      <c r="U94" s="6">
        <v>1.2200000000000001E-2</v>
      </c>
      <c r="V94" s="6">
        <v>0.17949999999999999</v>
      </c>
      <c r="W94" s="6">
        <v>0.27800000000000002</v>
      </c>
      <c r="X94" s="6">
        <v>23</v>
      </c>
      <c r="Y94" s="6">
        <v>137</v>
      </c>
      <c r="Z94" s="6">
        <v>31</v>
      </c>
      <c r="AA94" s="6">
        <v>1073</v>
      </c>
      <c r="AB94" s="6">
        <v>0.41899999999999998</v>
      </c>
      <c r="AC94" s="6">
        <v>0.79490000000000005</v>
      </c>
      <c r="AD94" s="6">
        <v>0.54139999999999999</v>
      </c>
      <c r="AE94" s="6">
        <v>16</v>
      </c>
      <c r="AF94" s="6">
        <v>48</v>
      </c>
      <c r="AG94" s="6">
        <v>19</v>
      </c>
      <c r="AH94" s="6">
        <v>802</v>
      </c>
      <c r="AI94" s="6">
        <v>0.14680000000000001</v>
      </c>
      <c r="AJ94" s="6">
        <v>0.48720000000000002</v>
      </c>
      <c r="AK94" s="6">
        <v>0.40460000000000002</v>
      </c>
      <c r="AT94" s="6" t="str">
        <f t="shared" si="0"/>
        <v/>
      </c>
      <c r="AU94" s="6" t="str">
        <f t="shared" si="1"/>
        <v/>
      </c>
      <c r="AV94" s="6">
        <f t="shared" si="2"/>
        <v>137.75</v>
      </c>
      <c r="AW94" s="7">
        <f t="shared" si="3"/>
        <v>7.8321167883211675</v>
      </c>
      <c r="AX94" s="6">
        <f t="shared" si="4"/>
        <v>16.708333333333332</v>
      </c>
      <c r="AY94" s="6" t="str">
        <f t="shared" si="5"/>
        <v/>
      </c>
      <c r="BA94" s="6">
        <f>VLOOKUP(A94, ALL_AP_DATA!$A$2:$F$3600, 6, FALSE)</f>
        <v>327</v>
      </c>
      <c r="BB94" s="6" t="e">
        <f t="shared" ca="1" si="6"/>
        <v>#NAME?</v>
      </c>
      <c r="BC94" s="6">
        <f>VLOOKUP(A94,projmetadata!$A$2:$D$2036, 4, FALSE)</f>
        <v>132565</v>
      </c>
      <c r="BE94" s="6" t="e">
        <f t="shared" ca="1" si="8"/>
        <v>#NAME?</v>
      </c>
      <c r="BF94" s="6" t="e">
        <f t="shared" ca="1" si="9"/>
        <v>#NAME?</v>
      </c>
      <c r="BG94" s="6">
        <f t="shared" si="10"/>
        <v>1.4951156036661261E-2</v>
      </c>
      <c r="BH94" s="6">
        <f>VLOOKUP(A94, ALL_AP_DATA!$A$2:$D$3600, 3, FALSE)</f>
        <v>147</v>
      </c>
      <c r="BI94" s="6">
        <f>VLOOKUP(A94, ALL_AP_DATA!$A$2:$E$3600, 5, FALSE)</f>
        <v>1982</v>
      </c>
      <c r="BJ94" s="6">
        <f t="shared" si="7"/>
        <v>6.0611620795107033</v>
      </c>
      <c r="BK94" s="6">
        <f t="shared" si="11"/>
        <v>0.44954128440366975</v>
      </c>
    </row>
    <row r="95" spans="1:63" ht="15.75" customHeight="1" x14ac:dyDescent="0.2">
      <c r="A95" s="6" t="s">
        <v>210</v>
      </c>
      <c r="B95" s="6" t="s">
        <v>61</v>
      </c>
      <c r="Q95" s="6">
        <v>1</v>
      </c>
      <c r="R95" s="6">
        <v>3</v>
      </c>
      <c r="S95" s="6">
        <v>7</v>
      </c>
      <c r="T95" s="6">
        <v>326</v>
      </c>
      <c r="U95" s="6">
        <v>2.1299999999999999E-2</v>
      </c>
      <c r="V95" s="6">
        <v>0.77780000000000005</v>
      </c>
      <c r="W95" s="6">
        <v>0.67359999999999998</v>
      </c>
      <c r="X95" s="6">
        <v>30</v>
      </c>
      <c r="Y95" s="6">
        <v>61</v>
      </c>
      <c r="Z95" s="6">
        <v>9</v>
      </c>
      <c r="AA95" s="6">
        <v>482</v>
      </c>
      <c r="AB95" s="6">
        <v>0.43259999999999998</v>
      </c>
      <c r="AC95" s="6">
        <v>1</v>
      </c>
      <c r="AD95" s="6">
        <v>0.99590000000000001</v>
      </c>
      <c r="AE95" s="6">
        <v>1</v>
      </c>
      <c r="AF95" s="6">
        <v>9</v>
      </c>
      <c r="AG95" s="6">
        <v>5</v>
      </c>
      <c r="AH95" s="6">
        <v>156</v>
      </c>
      <c r="AI95" s="6">
        <v>6.3799999999999996E-2</v>
      </c>
      <c r="AJ95" s="6">
        <v>0.55559999999999998</v>
      </c>
      <c r="AK95" s="6">
        <v>0.32229999999999998</v>
      </c>
      <c r="AT95" s="6" t="str">
        <f t="shared" si="0"/>
        <v/>
      </c>
      <c r="AU95" s="6" t="str">
        <f t="shared" si="1"/>
        <v/>
      </c>
      <c r="AV95" s="6">
        <f t="shared" si="2"/>
        <v>108.66666666666667</v>
      </c>
      <c r="AW95" s="7">
        <f t="shared" si="3"/>
        <v>7.9016393442622954</v>
      </c>
      <c r="AX95" s="6">
        <f t="shared" si="4"/>
        <v>17.333333333333332</v>
      </c>
      <c r="AY95" s="6" t="str">
        <f t="shared" si="5"/>
        <v/>
      </c>
      <c r="BA95" s="6">
        <f>VLOOKUP(A95, ALL_AP_DATA!$A$2:$F$3600, 6, FALSE)</f>
        <v>141</v>
      </c>
      <c r="BB95" s="6" t="e">
        <f t="shared" ca="1" si="6"/>
        <v>#NAME?</v>
      </c>
      <c r="BC95" s="6">
        <f>VLOOKUP(A95,projmetadata!$A$2:$D$2036, 4, FALSE)</f>
        <v>32059</v>
      </c>
      <c r="BE95" s="6" t="e">
        <f t="shared" ca="1" si="8"/>
        <v>#NAME?</v>
      </c>
      <c r="BF95" s="6" t="e">
        <f t="shared" ca="1" si="9"/>
        <v>#NAME?</v>
      </c>
      <c r="BG95" s="6">
        <f t="shared" si="10"/>
        <v>1.5097164602763655E-2</v>
      </c>
      <c r="BH95" s="6">
        <f>VLOOKUP(A95, ALL_AP_DATA!$A$2:$D$3600, 3, FALSE)</f>
        <v>62</v>
      </c>
      <c r="BI95" s="6">
        <f>VLOOKUP(A95, ALL_AP_DATA!$A$2:$E$3600, 5, FALSE)</f>
        <v>484</v>
      </c>
      <c r="BJ95" s="6">
        <f t="shared" si="7"/>
        <v>3.4326241134751774</v>
      </c>
      <c r="BK95" s="6">
        <f t="shared" si="11"/>
        <v>0.43971631205673761</v>
      </c>
    </row>
    <row r="96" spans="1:63" ht="15.75" customHeight="1" x14ac:dyDescent="0.2">
      <c r="A96" s="6" t="s">
        <v>720</v>
      </c>
      <c r="B96" s="6" t="s">
        <v>61</v>
      </c>
      <c r="C96" s="6">
        <v>1</v>
      </c>
      <c r="D96" s="6">
        <v>3</v>
      </c>
      <c r="E96" s="6">
        <v>1</v>
      </c>
      <c r="F96" s="6">
        <v>2</v>
      </c>
      <c r="G96" s="6">
        <v>3.0000000000000001E-3</v>
      </c>
      <c r="H96" s="6">
        <v>1.04E-2</v>
      </c>
      <c r="I96" s="6">
        <v>6.9999999999999999E-4</v>
      </c>
      <c r="Q96" s="6">
        <v>2</v>
      </c>
      <c r="R96" s="6">
        <v>7</v>
      </c>
      <c r="S96" s="6">
        <v>22</v>
      </c>
      <c r="T96" s="6">
        <v>303</v>
      </c>
      <c r="U96" s="6">
        <v>7.1000000000000004E-3</v>
      </c>
      <c r="V96" s="6">
        <v>0.22919999999999999</v>
      </c>
      <c r="W96" s="6">
        <v>0.10680000000000001</v>
      </c>
      <c r="X96" s="6">
        <v>39</v>
      </c>
      <c r="Y96" s="6">
        <v>775</v>
      </c>
      <c r="Z96" s="6">
        <v>92</v>
      </c>
      <c r="AA96" s="6">
        <v>2744</v>
      </c>
      <c r="AB96" s="6">
        <v>0.78600000000000003</v>
      </c>
      <c r="AC96" s="6">
        <v>0.95830000000000004</v>
      </c>
      <c r="AD96" s="6">
        <v>0.96719999999999995</v>
      </c>
      <c r="AE96" s="6">
        <v>46</v>
      </c>
      <c r="AF96" s="6">
        <v>219</v>
      </c>
      <c r="AG96" s="6">
        <v>77</v>
      </c>
      <c r="AH96" s="6">
        <v>1850</v>
      </c>
      <c r="AI96" s="6">
        <v>0.22209999999999999</v>
      </c>
      <c r="AJ96" s="6">
        <v>0.80210000000000004</v>
      </c>
      <c r="AK96" s="6">
        <v>0.65210000000000001</v>
      </c>
      <c r="AT96" s="6">
        <f t="shared" si="0"/>
        <v>0.66666666666666663</v>
      </c>
      <c r="AU96" s="6" t="str">
        <f t="shared" si="1"/>
        <v/>
      </c>
      <c r="AV96" s="6">
        <f t="shared" si="2"/>
        <v>43.285714285714285</v>
      </c>
      <c r="AW96" s="7">
        <f t="shared" si="3"/>
        <v>3.5406451612903225</v>
      </c>
      <c r="AX96" s="6">
        <f t="shared" si="4"/>
        <v>8.4474885844748862</v>
      </c>
      <c r="AY96" s="6" t="str">
        <f t="shared" si="5"/>
        <v/>
      </c>
      <c r="BA96" s="6">
        <f>VLOOKUP(A96, ALL_AP_DATA!$A$2:$F$3600, 6, FALSE)</f>
        <v>986</v>
      </c>
      <c r="BB96" s="6" t="e">
        <f t="shared" ca="1" si="6"/>
        <v>#NAME?</v>
      </c>
      <c r="BC96" s="6">
        <f>VLOOKUP(A96,projmetadata!$A$2:$D$2036, 4, FALSE)</f>
        <v>180312</v>
      </c>
      <c r="BE96" s="6" t="e">
        <f t="shared" ca="1" si="8"/>
        <v>#NAME?</v>
      </c>
      <c r="BF96" s="6" t="e">
        <f t="shared" ca="1" si="9"/>
        <v>#NAME?</v>
      </c>
      <c r="BG96" s="6">
        <f t="shared" si="10"/>
        <v>1.5733839123297396E-2</v>
      </c>
      <c r="BH96" s="6">
        <f>VLOOKUP(A96, ALL_AP_DATA!$A$2:$D$3600, 3, FALSE)</f>
        <v>791</v>
      </c>
      <c r="BI96" s="6">
        <f>VLOOKUP(A96, ALL_AP_DATA!$A$2:$E$3600, 5, FALSE)</f>
        <v>2837</v>
      </c>
      <c r="BJ96" s="6">
        <f t="shared" si="7"/>
        <v>2.8772819472616633</v>
      </c>
      <c r="BK96" s="6">
        <f t="shared" si="11"/>
        <v>0.80223123732251522</v>
      </c>
    </row>
    <row r="97" spans="1:63" ht="15.75" customHeight="1" x14ac:dyDescent="0.2">
      <c r="A97" s="6" t="s">
        <v>397</v>
      </c>
      <c r="B97" s="6" t="s">
        <v>61</v>
      </c>
      <c r="Q97" s="6">
        <v>1</v>
      </c>
      <c r="R97" s="6">
        <v>2</v>
      </c>
      <c r="S97" s="6">
        <v>3</v>
      </c>
      <c r="T97" s="6">
        <v>19</v>
      </c>
      <c r="U97" s="6">
        <v>8.0999999999999996E-3</v>
      </c>
      <c r="V97" s="6">
        <v>0.2727</v>
      </c>
      <c r="W97" s="6">
        <v>3.0800000000000001E-2</v>
      </c>
      <c r="AE97" s="6">
        <v>1</v>
      </c>
      <c r="AF97" s="6">
        <v>18</v>
      </c>
      <c r="AG97" s="6">
        <v>1</v>
      </c>
      <c r="AH97" s="6">
        <v>2</v>
      </c>
      <c r="AI97" s="6">
        <v>7.2900000000000006E-2</v>
      </c>
      <c r="AJ97" s="6">
        <v>9.0899999999999995E-2</v>
      </c>
      <c r="AK97" s="6">
        <v>3.2000000000000002E-3</v>
      </c>
      <c r="AT97" s="6" t="str">
        <f t="shared" si="0"/>
        <v/>
      </c>
      <c r="AU97" s="6" t="str">
        <f t="shared" si="1"/>
        <v/>
      </c>
      <c r="AV97" s="6">
        <f t="shared" si="2"/>
        <v>9.5</v>
      </c>
      <c r="AW97" s="7" t="str">
        <f t="shared" si="3"/>
        <v/>
      </c>
      <c r="AX97" s="6">
        <f t="shared" si="4"/>
        <v>0.1111111111111111</v>
      </c>
      <c r="AY97" s="6" t="str">
        <f t="shared" si="5"/>
        <v/>
      </c>
      <c r="BA97" s="6">
        <f>VLOOKUP(A97, ALL_AP_DATA!$A$2:$F$3600, 6, FALSE)</f>
        <v>247</v>
      </c>
      <c r="BB97" s="6" t="e">
        <f t="shared" ca="1" si="6"/>
        <v>#NAME?</v>
      </c>
      <c r="BC97" s="6">
        <f>VLOOKUP(A97,projmetadata!$A$2:$D$2036, 4, FALSE)</f>
        <v>33913</v>
      </c>
      <c r="BE97" s="6" t="e">
        <f t="shared" ca="1" si="8"/>
        <v>#NAME?</v>
      </c>
      <c r="BF97" s="6" t="e">
        <f t="shared" ca="1" si="9"/>
        <v>#NAME?</v>
      </c>
      <c r="BG97" s="6">
        <f t="shared" si="10"/>
        <v>1.8164125851443398E-2</v>
      </c>
      <c r="BH97" s="6">
        <f>VLOOKUP(A97, ALL_AP_DATA!$A$2:$D$3600, 3, FALSE)</f>
        <v>20</v>
      </c>
      <c r="BI97" s="6">
        <f>VLOOKUP(A97, ALL_AP_DATA!$A$2:$E$3600, 5, FALSE)</f>
        <v>616</v>
      </c>
      <c r="BJ97" s="6">
        <f t="shared" si="7"/>
        <v>2.4939271255060729</v>
      </c>
      <c r="BK97" s="6">
        <f t="shared" si="11"/>
        <v>8.0971659919028341E-2</v>
      </c>
    </row>
    <row r="98" spans="1:63" ht="15.75" customHeight="1" x14ac:dyDescent="0.2">
      <c r="A98" s="6" t="s">
        <v>1359</v>
      </c>
      <c r="B98" s="6" t="s">
        <v>61</v>
      </c>
      <c r="Q98" s="6">
        <v>1</v>
      </c>
      <c r="R98" s="6">
        <v>3</v>
      </c>
      <c r="S98" s="6">
        <v>8</v>
      </c>
      <c r="T98" s="6">
        <v>196</v>
      </c>
      <c r="U98" s="6">
        <v>7.4000000000000003E-3</v>
      </c>
      <c r="V98" s="6">
        <v>0.1159</v>
      </c>
      <c r="W98" s="6">
        <v>0.11600000000000001</v>
      </c>
      <c r="X98" s="6">
        <v>4</v>
      </c>
      <c r="Y98" s="6">
        <v>77</v>
      </c>
      <c r="Z98" s="6">
        <v>64</v>
      </c>
      <c r="AA98" s="6">
        <v>1369</v>
      </c>
      <c r="AB98" s="6">
        <v>0.19059999999999999</v>
      </c>
      <c r="AC98" s="6">
        <v>0.92749999999999999</v>
      </c>
      <c r="AD98" s="6">
        <v>0.8105</v>
      </c>
      <c r="AT98" s="6" t="str">
        <f t="shared" si="0"/>
        <v/>
      </c>
      <c r="AU98" s="6" t="str">
        <f t="shared" si="1"/>
        <v/>
      </c>
      <c r="AV98" s="6">
        <f t="shared" si="2"/>
        <v>65.333333333333329</v>
      </c>
      <c r="AW98" s="7">
        <f t="shared" si="3"/>
        <v>17.779220779220779</v>
      </c>
      <c r="AX98" s="6" t="str">
        <f t="shared" si="4"/>
        <v/>
      </c>
      <c r="AY98" s="6" t="str">
        <f t="shared" si="5"/>
        <v/>
      </c>
      <c r="BA98" s="6">
        <f>VLOOKUP(A98, ALL_AP_DATA!$A$2:$F$3600, 6, FALSE)</f>
        <v>404</v>
      </c>
      <c r="BB98" s="6" t="e">
        <f t="shared" ca="1" si="6"/>
        <v>#NAME?</v>
      </c>
      <c r="BC98" s="6">
        <f>VLOOKUP(A98,projmetadata!$A$2:$D$2036, 4, FALSE)</f>
        <v>90436</v>
      </c>
      <c r="BE98" s="6" t="e">
        <f t="shared" ca="1" si="8"/>
        <v>#NAME?</v>
      </c>
      <c r="BF98" s="6" t="e">
        <f t="shared" ca="1" si="9"/>
        <v>#NAME?</v>
      </c>
      <c r="BG98" s="6">
        <f t="shared" si="10"/>
        <v>1.8676190897430226E-2</v>
      </c>
      <c r="BH98" s="6">
        <f>VLOOKUP(A98, ALL_AP_DATA!$A$2:$D$3600, 3, FALSE)</f>
        <v>77</v>
      </c>
      <c r="BI98" s="6">
        <f>VLOOKUP(A98, ALL_AP_DATA!$A$2:$E$3600, 5, FALSE)</f>
        <v>1689</v>
      </c>
      <c r="BJ98" s="6">
        <f t="shared" si="7"/>
        <v>4.1806930693069306</v>
      </c>
      <c r="BK98" s="6">
        <f t="shared" si="11"/>
        <v>0.1905940594059406</v>
      </c>
    </row>
    <row r="99" spans="1:63" ht="15.75" customHeight="1" x14ac:dyDescent="0.2">
      <c r="A99" s="6" t="s">
        <v>1070</v>
      </c>
      <c r="B99" s="6" t="s">
        <v>61</v>
      </c>
      <c r="Q99" s="6">
        <v>14</v>
      </c>
      <c r="R99" s="6">
        <v>37</v>
      </c>
      <c r="S99" s="6">
        <v>54</v>
      </c>
      <c r="T99" s="6">
        <v>2140</v>
      </c>
      <c r="U99" s="6">
        <v>3.0599999999999999E-2</v>
      </c>
      <c r="V99" s="6">
        <v>0.38569999999999999</v>
      </c>
      <c r="W99" s="6">
        <v>0.35310000000000002</v>
      </c>
      <c r="X99" s="6">
        <v>140</v>
      </c>
      <c r="Y99" s="6">
        <v>773</v>
      </c>
      <c r="Z99" s="6">
        <v>135</v>
      </c>
      <c r="AA99" s="6">
        <v>5756</v>
      </c>
      <c r="AB99" s="6">
        <v>0.63880000000000003</v>
      </c>
      <c r="AC99" s="6">
        <v>0.96430000000000005</v>
      </c>
      <c r="AD99" s="6">
        <v>0.94969999999999999</v>
      </c>
      <c r="AE99" s="6">
        <v>12</v>
      </c>
      <c r="AF99" s="6">
        <v>47</v>
      </c>
      <c r="AG99" s="6">
        <v>19</v>
      </c>
      <c r="AH99" s="6">
        <v>348</v>
      </c>
      <c r="AI99" s="6">
        <v>3.8800000000000001E-2</v>
      </c>
      <c r="AJ99" s="6">
        <v>0.13569999999999999</v>
      </c>
      <c r="AK99" s="6">
        <v>5.74E-2</v>
      </c>
      <c r="AT99" s="6" t="str">
        <f t="shared" si="0"/>
        <v/>
      </c>
      <c r="AU99" s="6" t="str">
        <f t="shared" si="1"/>
        <v/>
      </c>
      <c r="AV99" s="6">
        <f t="shared" si="2"/>
        <v>57.837837837837839</v>
      </c>
      <c r="AW99" s="7">
        <f t="shared" si="3"/>
        <v>7.4463130659767138</v>
      </c>
      <c r="AX99" s="6">
        <f t="shared" si="4"/>
        <v>7.4042553191489358</v>
      </c>
      <c r="AY99" s="6" t="str">
        <f t="shared" si="5"/>
        <v/>
      </c>
      <c r="BA99" s="6">
        <f>VLOOKUP(A99, ALL_AP_DATA!$A$2:$F$3600, 6, FALSE)</f>
        <v>1210</v>
      </c>
      <c r="BB99" s="6" t="e">
        <f t="shared" ca="1" si="6"/>
        <v>#NAME?</v>
      </c>
      <c r="BC99" s="6">
        <f>VLOOKUP(A99,projmetadata!$A$2:$D$2036, 4, FALSE)</f>
        <v>322886</v>
      </c>
      <c r="BE99" s="6" t="e">
        <f t="shared" ca="1" si="8"/>
        <v>#NAME?</v>
      </c>
      <c r="BF99" s="6" t="e">
        <f t="shared" ca="1" si="9"/>
        <v>#NAME?</v>
      </c>
      <c r="BG99" s="6">
        <f t="shared" si="10"/>
        <v>1.877133105802048E-2</v>
      </c>
      <c r="BH99" s="6">
        <f>VLOOKUP(A99, ALL_AP_DATA!$A$2:$D$3600, 3, FALSE)</f>
        <v>779</v>
      </c>
      <c r="BI99" s="6">
        <f>VLOOKUP(A99, ALL_AP_DATA!$A$2:$E$3600, 5, FALSE)</f>
        <v>6061</v>
      </c>
      <c r="BJ99" s="6">
        <f t="shared" si="7"/>
        <v>5.0090909090909088</v>
      </c>
      <c r="BK99" s="6">
        <f t="shared" si="11"/>
        <v>0.64380165289256197</v>
      </c>
    </row>
    <row r="100" spans="1:63" ht="15.75" customHeight="1" x14ac:dyDescent="0.2">
      <c r="A100" s="6" t="s">
        <v>402</v>
      </c>
      <c r="B100" s="6" t="s">
        <v>61</v>
      </c>
      <c r="X100" s="6">
        <v>7</v>
      </c>
      <c r="Y100" s="6">
        <v>88</v>
      </c>
      <c r="Z100" s="6">
        <v>20</v>
      </c>
      <c r="AA100" s="6">
        <v>450</v>
      </c>
      <c r="AB100" s="6">
        <v>0.69840000000000002</v>
      </c>
      <c r="AC100" s="6">
        <v>0.74070000000000003</v>
      </c>
      <c r="AD100" s="6">
        <v>0.81369999999999998</v>
      </c>
      <c r="AT100" s="6" t="str">
        <f t="shared" si="0"/>
        <v/>
      </c>
      <c r="AU100" s="6" t="str">
        <f t="shared" si="1"/>
        <v/>
      </c>
      <c r="AV100" s="6" t="str">
        <f t="shared" si="2"/>
        <v/>
      </c>
      <c r="AW100" s="7">
        <f t="shared" si="3"/>
        <v>5.1136363636363633</v>
      </c>
      <c r="AX100" s="6" t="str">
        <f t="shared" si="4"/>
        <v/>
      </c>
      <c r="AY100" s="6" t="str">
        <f t="shared" si="5"/>
        <v/>
      </c>
      <c r="BA100" s="6">
        <f>VLOOKUP(A100, ALL_AP_DATA!$A$2:$F$3600, 6, FALSE)</f>
        <v>126</v>
      </c>
      <c r="BB100" s="6" t="e">
        <f t="shared" ca="1" si="6"/>
        <v>#NAME?</v>
      </c>
      <c r="BC100" s="6">
        <f>VLOOKUP(A100,projmetadata!$A$2:$D$2036, 4, FALSE)</f>
        <v>29135</v>
      </c>
      <c r="BE100" s="6" t="e">
        <f t="shared" ca="1" si="8"/>
        <v>#NAME?</v>
      </c>
      <c r="BF100" s="6" t="e">
        <f t="shared" ca="1" si="9"/>
        <v>#NAME?</v>
      </c>
      <c r="BG100" s="6">
        <f t="shared" si="10"/>
        <v>1.8980607516732452E-2</v>
      </c>
      <c r="BH100" s="6">
        <f>VLOOKUP(A100, ALL_AP_DATA!$A$2:$D$3600, 3, FALSE)</f>
        <v>88</v>
      </c>
      <c r="BI100" s="6">
        <f>VLOOKUP(A100, ALL_AP_DATA!$A$2:$E$3600, 5, FALSE)</f>
        <v>553</v>
      </c>
      <c r="BJ100" s="6">
        <f t="shared" si="7"/>
        <v>4.3888888888888893</v>
      </c>
      <c r="BK100" s="6">
        <f t="shared" si="11"/>
        <v>0.69841269841269837</v>
      </c>
    </row>
    <row r="101" spans="1:63" ht="15.75" customHeight="1" x14ac:dyDescent="0.2">
      <c r="A101" s="6" t="s">
        <v>899</v>
      </c>
      <c r="B101" s="6" t="s">
        <v>61</v>
      </c>
      <c r="C101" s="6">
        <v>1</v>
      </c>
      <c r="D101" s="6">
        <v>2</v>
      </c>
      <c r="E101" s="6">
        <v>0</v>
      </c>
      <c r="F101" s="6">
        <v>0</v>
      </c>
      <c r="G101" s="6">
        <v>1.5299999999999999E-2</v>
      </c>
      <c r="H101" s="6">
        <v>0</v>
      </c>
      <c r="I101" s="6">
        <v>0</v>
      </c>
      <c r="X101" s="6">
        <v>2</v>
      </c>
      <c r="Y101" s="6">
        <v>28</v>
      </c>
      <c r="Z101" s="6">
        <v>5</v>
      </c>
      <c r="AA101" s="6">
        <v>43</v>
      </c>
      <c r="AB101" s="6">
        <v>0.2137</v>
      </c>
      <c r="AC101" s="6">
        <v>0.26319999999999999</v>
      </c>
      <c r="AD101" s="6">
        <v>0.10489999999999999</v>
      </c>
      <c r="AE101" s="6">
        <v>5</v>
      </c>
      <c r="AF101" s="6">
        <v>23</v>
      </c>
      <c r="AG101" s="6">
        <v>12</v>
      </c>
      <c r="AH101" s="6">
        <v>282</v>
      </c>
      <c r="AI101" s="6">
        <v>0.17560000000000001</v>
      </c>
      <c r="AJ101" s="6">
        <v>0.63160000000000005</v>
      </c>
      <c r="AK101" s="6">
        <v>0.68779999999999997</v>
      </c>
      <c r="AT101" s="6">
        <f t="shared" si="0"/>
        <v>0</v>
      </c>
      <c r="AU101" s="6" t="str">
        <f t="shared" si="1"/>
        <v/>
      </c>
      <c r="AV101" s="6" t="str">
        <f t="shared" si="2"/>
        <v/>
      </c>
      <c r="AW101" s="7">
        <f t="shared" si="3"/>
        <v>1.5357142857142858</v>
      </c>
      <c r="AX101" s="6">
        <f t="shared" si="4"/>
        <v>12.260869565217391</v>
      </c>
      <c r="AY101" s="6" t="str">
        <f t="shared" si="5"/>
        <v/>
      </c>
      <c r="BA101" s="6">
        <f>VLOOKUP(A101, ALL_AP_DATA!$A$2:$F$3600, 6, FALSE)</f>
        <v>131</v>
      </c>
      <c r="BB101" s="6" t="e">
        <f t="shared" ca="1" si="6"/>
        <v>#NAME?</v>
      </c>
      <c r="BC101" s="6">
        <f>VLOOKUP(A101,projmetadata!$A$2:$D$2036, 4, FALSE)</f>
        <v>21013</v>
      </c>
      <c r="BE101" s="6" t="e">
        <f t="shared" ca="1" si="8"/>
        <v>#NAME?</v>
      </c>
      <c r="BF101" s="6" t="e">
        <f t="shared" ca="1" si="9"/>
        <v>#NAME?</v>
      </c>
      <c r="BG101" s="6">
        <f t="shared" si="10"/>
        <v>1.9511730833293675E-2</v>
      </c>
      <c r="BH101" s="6">
        <f>VLOOKUP(A101, ALL_AP_DATA!$A$2:$D$3600, 3, FALSE)</f>
        <v>46</v>
      </c>
      <c r="BI101" s="6">
        <f>VLOOKUP(A101, ALL_AP_DATA!$A$2:$E$3600, 5, FALSE)</f>
        <v>410</v>
      </c>
      <c r="BJ101" s="6">
        <f t="shared" si="7"/>
        <v>3.1297709923664123</v>
      </c>
      <c r="BK101" s="6">
        <f t="shared" si="11"/>
        <v>0.35114503816793891</v>
      </c>
    </row>
    <row r="102" spans="1:63" ht="15.75" customHeight="1" x14ac:dyDescent="0.2">
      <c r="A102" s="6" t="s">
        <v>894</v>
      </c>
      <c r="B102" s="6" t="s">
        <v>61</v>
      </c>
      <c r="C102" s="6">
        <v>2</v>
      </c>
      <c r="D102" s="6">
        <v>8</v>
      </c>
      <c r="E102" s="6">
        <v>2</v>
      </c>
      <c r="F102" s="6">
        <v>11</v>
      </c>
      <c r="G102" s="6">
        <v>5.8400000000000001E-2</v>
      </c>
      <c r="H102" s="6">
        <v>4.65E-2</v>
      </c>
      <c r="I102" s="6">
        <v>1.38E-2</v>
      </c>
      <c r="Q102" s="6">
        <v>1</v>
      </c>
      <c r="R102" s="6">
        <v>2</v>
      </c>
      <c r="S102" s="6">
        <v>5</v>
      </c>
      <c r="T102" s="6">
        <v>42</v>
      </c>
      <c r="U102" s="6">
        <v>1.46E-2</v>
      </c>
      <c r="V102" s="6">
        <v>0.1163</v>
      </c>
      <c r="W102" s="6">
        <v>5.2600000000000001E-2</v>
      </c>
      <c r="AE102" s="6">
        <v>14</v>
      </c>
      <c r="AF102" s="6">
        <v>83</v>
      </c>
      <c r="AG102" s="6">
        <v>41</v>
      </c>
      <c r="AH102" s="6">
        <v>731</v>
      </c>
      <c r="AI102" s="6">
        <v>0.60580000000000001</v>
      </c>
      <c r="AJ102" s="6">
        <v>0.95350000000000001</v>
      </c>
      <c r="AK102" s="6">
        <v>0.91490000000000005</v>
      </c>
      <c r="AT102" s="6">
        <f t="shared" si="0"/>
        <v>1.375</v>
      </c>
      <c r="AU102" s="6" t="str">
        <f t="shared" si="1"/>
        <v/>
      </c>
      <c r="AV102" s="6">
        <f t="shared" si="2"/>
        <v>21</v>
      </c>
      <c r="AW102" s="7" t="str">
        <f t="shared" si="3"/>
        <v/>
      </c>
      <c r="AX102" s="6">
        <f t="shared" si="4"/>
        <v>8.80722891566265</v>
      </c>
      <c r="AY102" s="6" t="str">
        <f t="shared" si="5"/>
        <v/>
      </c>
      <c r="BA102" s="6">
        <f>VLOOKUP(A102, ALL_AP_DATA!$A$2:$F$3600, 6, FALSE)</f>
        <v>137</v>
      </c>
      <c r="BB102" s="6" t="e">
        <f t="shared" ca="1" si="6"/>
        <v>#NAME?</v>
      </c>
      <c r="BC102" s="6">
        <f>VLOOKUP(A102,projmetadata!$A$2:$D$2036, 4, FALSE)</f>
        <v>37485</v>
      </c>
      <c r="BE102" s="6" t="e">
        <f t="shared" ca="1" si="8"/>
        <v>#NAME?</v>
      </c>
      <c r="BF102" s="6" t="e">
        <f t="shared" ca="1" si="9"/>
        <v>#NAME?</v>
      </c>
      <c r="BG102" s="6">
        <f t="shared" si="10"/>
        <v>2.1315192743764172E-2</v>
      </c>
      <c r="BH102" s="6">
        <f>VLOOKUP(A102, ALL_AP_DATA!$A$2:$D$3600, 3, FALSE)</f>
        <v>87</v>
      </c>
      <c r="BI102" s="6">
        <f>VLOOKUP(A102, ALL_AP_DATA!$A$2:$E$3600, 5, FALSE)</f>
        <v>799</v>
      </c>
      <c r="BJ102" s="6">
        <f t="shared" si="7"/>
        <v>5.8321167883211675</v>
      </c>
      <c r="BK102" s="6">
        <f t="shared" si="11"/>
        <v>0.63503649635036497</v>
      </c>
    </row>
    <row r="103" spans="1:63" ht="15.75" customHeight="1" x14ac:dyDescent="0.2">
      <c r="A103" s="6" t="s">
        <v>545</v>
      </c>
      <c r="B103" s="6" t="s">
        <v>61</v>
      </c>
      <c r="X103" s="6">
        <v>1</v>
      </c>
      <c r="Y103" s="6">
        <v>49</v>
      </c>
      <c r="Z103" s="6">
        <v>1</v>
      </c>
      <c r="AA103" s="6">
        <v>17</v>
      </c>
      <c r="AB103" s="6">
        <v>0.20499999999999999</v>
      </c>
      <c r="AC103" s="6">
        <v>0.5</v>
      </c>
      <c r="AD103" s="6">
        <v>0.1062</v>
      </c>
      <c r="AE103" s="6">
        <v>9</v>
      </c>
      <c r="AF103" s="6">
        <v>35</v>
      </c>
      <c r="AG103" s="6">
        <v>0</v>
      </c>
      <c r="AH103" s="6">
        <v>0</v>
      </c>
      <c r="AI103" s="6">
        <v>0.1464</v>
      </c>
      <c r="AJ103" s="6">
        <v>0</v>
      </c>
      <c r="AK103" s="6">
        <v>0</v>
      </c>
      <c r="AT103" s="6" t="str">
        <f t="shared" si="0"/>
        <v/>
      </c>
      <c r="AU103" s="6" t="str">
        <f t="shared" si="1"/>
        <v/>
      </c>
      <c r="AV103" s="6" t="str">
        <f t="shared" si="2"/>
        <v/>
      </c>
      <c r="AW103" s="7">
        <f t="shared" si="3"/>
        <v>0.34693877551020408</v>
      </c>
      <c r="AX103" s="6">
        <f t="shared" si="4"/>
        <v>0</v>
      </c>
      <c r="AY103" s="6" t="str">
        <f t="shared" si="5"/>
        <v/>
      </c>
      <c r="BA103" s="6">
        <f>VLOOKUP(A103, ALL_AP_DATA!$A$2:$F$3600, 6, FALSE)</f>
        <v>239</v>
      </c>
      <c r="BB103" s="6" t="e">
        <f t="shared" ca="1" si="6"/>
        <v>#NAME?</v>
      </c>
      <c r="BC103" s="6">
        <f>VLOOKUP(A103,projmetadata!$A$2:$D$2036, 4, FALSE)</f>
        <v>7445</v>
      </c>
      <c r="BE103" s="6" t="e">
        <f t="shared" ca="1" si="8"/>
        <v>#NAME?</v>
      </c>
      <c r="BF103" s="6" t="e">
        <f t="shared" ca="1" si="9"/>
        <v>#NAME?</v>
      </c>
      <c r="BG103" s="6">
        <f t="shared" si="10"/>
        <v>2.1490933512424447E-2</v>
      </c>
      <c r="BH103" s="6">
        <f>VLOOKUP(A103, ALL_AP_DATA!$A$2:$D$3600, 3, FALSE)</f>
        <v>83</v>
      </c>
      <c r="BI103" s="6">
        <f>VLOOKUP(A103, ALL_AP_DATA!$A$2:$E$3600, 5, FALSE)</f>
        <v>160</v>
      </c>
      <c r="BJ103" s="6">
        <f t="shared" si="7"/>
        <v>0.66945606694560666</v>
      </c>
      <c r="BK103" s="6">
        <f t="shared" si="11"/>
        <v>0.34728033472803349</v>
      </c>
    </row>
    <row r="104" spans="1:63" ht="15.75" customHeight="1" x14ac:dyDescent="0.2">
      <c r="A104" s="6" t="s">
        <v>633</v>
      </c>
      <c r="B104" s="6" t="s">
        <v>61</v>
      </c>
      <c r="C104" s="6">
        <v>2</v>
      </c>
      <c r="D104" s="6">
        <v>21</v>
      </c>
      <c r="E104" s="6">
        <v>0</v>
      </c>
      <c r="F104" s="6">
        <v>0</v>
      </c>
      <c r="G104" s="6">
        <v>7.1999999999999998E-3</v>
      </c>
      <c r="H104" s="6">
        <v>0</v>
      </c>
      <c r="I104" s="6">
        <v>0</v>
      </c>
      <c r="J104" s="6">
        <v>3</v>
      </c>
      <c r="K104" s="6">
        <v>38</v>
      </c>
      <c r="L104" s="6">
        <v>106</v>
      </c>
      <c r="M104" s="6">
        <v>6938</v>
      </c>
      <c r="N104" s="6">
        <v>1.2999999999999999E-2</v>
      </c>
      <c r="O104" s="6">
        <v>0.61629999999999996</v>
      </c>
      <c r="P104" s="6">
        <v>0.3488</v>
      </c>
      <c r="Q104" s="6">
        <v>24</v>
      </c>
      <c r="R104" s="6">
        <v>109</v>
      </c>
      <c r="S104" s="6">
        <v>159</v>
      </c>
      <c r="T104" s="6">
        <v>13098</v>
      </c>
      <c r="U104" s="6">
        <v>3.7400000000000003E-2</v>
      </c>
      <c r="V104" s="6">
        <v>0.9244</v>
      </c>
      <c r="W104" s="6">
        <v>0.65859999999999996</v>
      </c>
      <c r="X104" s="6">
        <v>128</v>
      </c>
      <c r="Y104" s="6">
        <v>798</v>
      </c>
      <c r="Z104" s="6">
        <v>148</v>
      </c>
      <c r="AA104" s="6">
        <v>11392</v>
      </c>
      <c r="AB104" s="6">
        <v>0.27350000000000002</v>
      </c>
      <c r="AC104" s="6">
        <v>0.86050000000000004</v>
      </c>
      <c r="AD104" s="6">
        <v>0.57279999999999998</v>
      </c>
      <c r="AE104" s="6">
        <v>34</v>
      </c>
      <c r="AF104" s="6">
        <v>164</v>
      </c>
      <c r="AG104" s="6">
        <v>119</v>
      </c>
      <c r="AH104" s="6">
        <v>7968</v>
      </c>
      <c r="AI104" s="6">
        <v>5.62E-2</v>
      </c>
      <c r="AJ104" s="6">
        <v>0.69189999999999996</v>
      </c>
      <c r="AK104" s="6">
        <v>0.40060000000000001</v>
      </c>
      <c r="AL104" s="6">
        <v>2</v>
      </c>
      <c r="AM104" s="6">
        <v>41</v>
      </c>
      <c r="AN104" s="6">
        <v>118</v>
      </c>
      <c r="AO104" s="6">
        <v>7124</v>
      </c>
      <c r="AP104" s="6">
        <v>1.41E-2</v>
      </c>
      <c r="AQ104" s="6">
        <v>0.68600000000000005</v>
      </c>
      <c r="AR104" s="6">
        <v>0.35820000000000002</v>
      </c>
      <c r="AT104" s="6">
        <f t="shared" si="0"/>
        <v>0</v>
      </c>
      <c r="AU104" s="6">
        <f t="shared" si="1"/>
        <v>182.57894736842104</v>
      </c>
      <c r="AV104" s="6">
        <f t="shared" si="2"/>
        <v>120.1651376146789</v>
      </c>
      <c r="AW104" s="7">
        <f t="shared" si="3"/>
        <v>14.275689223057643</v>
      </c>
      <c r="AX104" s="6">
        <f t="shared" si="4"/>
        <v>48.585365853658537</v>
      </c>
      <c r="AY104" s="6">
        <f t="shared" si="5"/>
        <v>173.7560975609756</v>
      </c>
      <c r="BA104" s="6">
        <f>VLOOKUP(A104, ALL_AP_DATA!$A$2:$F$3600, 6, FALSE)</f>
        <v>2918</v>
      </c>
      <c r="BB104" s="6" t="e">
        <f t="shared" ca="1" si="6"/>
        <v>#NAME?</v>
      </c>
      <c r="BC104" s="6">
        <f>VLOOKUP(A104,projmetadata!$A$2:$D$2036, 4, FALSE)</f>
        <v>916733</v>
      </c>
      <c r="BE104" s="6" t="e">
        <f t="shared" ca="1" si="8"/>
        <v>#NAME?</v>
      </c>
      <c r="BF104" s="6" t="e">
        <f t="shared" ca="1" si="9"/>
        <v>#NAME?</v>
      </c>
      <c r="BG104" s="6">
        <f t="shared" si="10"/>
        <v>2.1695520942302721E-2</v>
      </c>
      <c r="BH104" s="6">
        <f>VLOOKUP(A104, ALL_AP_DATA!$A$2:$D$3600, 3, FALSE)</f>
        <v>880</v>
      </c>
      <c r="BI104" s="6">
        <f>VLOOKUP(A104, ALL_AP_DATA!$A$2:$E$3600, 5, FALSE)</f>
        <v>19889</v>
      </c>
      <c r="BJ104" s="6">
        <f t="shared" si="7"/>
        <v>6.815969842357779</v>
      </c>
      <c r="BK104" s="6">
        <f t="shared" si="11"/>
        <v>0.3015764222069911</v>
      </c>
    </row>
    <row r="105" spans="1:63" ht="15.75" customHeight="1" x14ac:dyDescent="0.2">
      <c r="A105" s="6" t="s">
        <v>1386</v>
      </c>
      <c r="B105" s="6" t="s">
        <v>61</v>
      </c>
      <c r="C105" s="6">
        <v>1</v>
      </c>
      <c r="D105" s="6">
        <v>2</v>
      </c>
      <c r="E105" s="6">
        <v>0</v>
      </c>
      <c r="F105" s="6">
        <v>0</v>
      </c>
      <c r="G105" s="6">
        <v>4.4999999999999997E-3</v>
      </c>
      <c r="H105" s="6">
        <v>0</v>
      </c>
      <c r="I105" s="6">
        <v>0</v>
      </c>
      <c r="Q105" s="6">
        <v>2</v>
      </c>
      <c r="R105" s="6">
        <v>4</v>
      </c>
      <c r="S105" s="6">
        <v>5</v>
      </c>
      <c r="T105" s="6">
        <v>220</v>
      </c>
      <c r="U105" s="6">
        <v>8.9999999999999993E-3</v>
      </c>
      <c r="V105" s="6">
        <v>6.6699999999999995E-2</v>
      </c>
      <c r="W105" s="6">
        <v>8.5599999999999996E-2</v>
      </c>
      <c r="X105" s="6">
        <v>16</v>
      </c>
      <c r="Y105" s="6">
        <v>182</v>
      </c>
      <c r="Z105" s="6">
        <v>70</v>
      </c>
      <c r="AA105" s="6">
        <v>2480</v>
      </c>
      <c r="AB105" s="6">
        <v>0.4118</v>
      </c>
      <c r="AC105" s="6">
        <v>0.93330000000000002</v>
      </c>
      <c r="AD105" s="6">
        <v>0.96540000000000004</v>
      </c>
      <c r="AE105" s="6">
        <v>26</v>
      </c>
      <c r="AF105" s="6">
        <v>143</v>
      </c>
      <c r="AG105" s="6">
        <v>62</v>
      </c>
      <c r="AH105" s="6">
        <v>2154</v>
      </c>
      <c r="AI105" s="6">
        <v>0.32350000000000001</v>
      </c>
      <c r="AJ105" s="6">
        <v>0.82669999999999999</v>
      </c>
      <c r="AK105" s="6">
        <v>0.83850000000000002</v>
      </c>
      <c r="AT105" s="6">
        <f t="shared" si="0"/>
        <v>0</v>
      </c>
      <c r="AU105" s="6" t="str">
        <f t="shared" si="1"/>
        <v/>
      </c>
      <c r="AV105" s="6">
        <f t="shared" si="2"/>
        <v>55</v>
      </c>
      <c r="AW105" s="7">
        <f t="shared" si="3"/>
        <v>13.626373626373626</v>
      </c>
      <c r="AX105" s="6">
        <f t="shared" si="4"/>
        <v>15.062937062937063</v>
      </c>
      <c r="AY105" s="6" t="str">
        <f t="shared" si="5"/>
        <v/>
      </c>
      <c r="BA105" s="6">
        <f>VLOOKUP(A105, ALL_AP_DATA!$A$2:$F$3600, 6, FALSE)</f>
        <v>442</v>
      </c>
      <c r="BB105" s="6" t="e">
        <f t="shared" ca="1" si="6"/>
        <v>#NAME?</v>
      </c>
      <c r="BC105" s="6">
        <f>VLOOKUP(A105,projmetadata!$A$2:$D$2036, 4, FALSE)</f>
        <v>118213</v>
      </c>
      <c r="BE105" s="6" t="e">
        <f t="shared" ca="1" si="8"/>
        <v>#NAME?</v>
      </c>
      <c r="BF105" s="6" t="e">
        <f t="shared" ca="1" si="9"/>
        <v>#NAME?</v>
      </c>
      <c r="BG105" s="6">
        <f t="shared" si="10"/>
        <v>2.1731958414049218E-2</v>
      </c>
      <c r="BH105" s="6">
        <f>VLOOKUP(A105, ALL_AP_DATA!$A$2:$D$3600, 3, FALSE)</f>
        <v>239</v>
      </c>
      <c r="BI105" s="6">
        <f>VLOOKUP(A105, ALL_AP_DATA!$A$2:$E$3600, 5, FALSE)</f>
        <v>2569</v>
      </c>
      <c r="BJ105" s="6">
        <f t="shared" si="7"/>
        <v>5.8122171945701355</v>
      </c>
      <c r="BK105" s="6">
        <f t="shared" si="11"/>
        <v>0.54072398190045246</v>
      </c>
    </row>
    <row r="106" spans="1:63" ht="15.75" customHeight="1" x14ac:dyDescent="0.2">
      <c r="A106" s="6" t="s">
        <v>1050</v>
      </c>
      <c r="B106" s="6" t="s">
        <v>61</v>
      </c>
      <c r="C106" s="6">
        <v>3</v>
      </c>
      <c r="D106" s="6">
        <v>7</v>
      </c>
      <c r="E106" s="6">
        <v>8</v>
      </c>
      <c r="F106" s="6">
        <v>61</v>
      </c>
      <c r="G106" s="6">
        <v>7.1999999999999998E-3</v>
      </c>
      <c r="H106" s="6">
        <v>0.1096</v>
      </c>
      <c r="I106" s="6">
        <v>2.2499999999999999E-2</v>
      </c>
      <c r="Q106" s="6">
        <v>3</v>
      </c>
      <c r="R106" s="6">
        <v>8</v>
      </c>
      <c r="S106" s="6">
        <v>6</v>
      </c>
      <c r="T106" s="6">
        <v>149</v>
      </c>
      <c r="U106" s="6">
        <v>8.2000000000000007E-3</v>
      </c>
      <c r="V106" s="6">
        <v>8.2199999999999995E-2</v>
      </c>
      <c r="W106" s="6">
        <v>5.5E-2</v>
      </c>
      <c r="X106" s="6">
        <v>44</v>
      </c>
      <c r="Y106" s="6">
        <v>207</v>
      </c>
      <c r="Z106" s="6">
        <v>59</v>
      </c>
      <c r="AA106" s="6">
        <v>1347</v>
      </c>
      <c r="AB106" s="6">
        <v>0.2114</v>
      </c>
      <c r="AC106" s="6">
        <v>0.80820000000000003</v>
      </c>
      <c r="AD106" s="6">
        <v>0.49740000000000001</v>
      </c>
      <c r="AE106" s="6">
        <v>30</v>
      </c>
      <c r="AF106" s="6">
        <v>121</v>
      </c>
      <c r="AG106" s="6">
        <v>45</v>
      </c>
      <c r="AH106" s="6">
        <v>1785</v>
      </c>
      <c r="AI106" s="6">
        <v>0.1236</v>
      </c>
      <c r="AJ106" s="6">
        <v>0.61639999999999995</v>
      </c>
      <c r="AK106" s="6">
        <v>0.65920000000000001</v>
      </c>
      <c r="AT106" s="6">
        <f t="shared" si="0"/>
        <v>8.7142857142857135</v>
      </c>
      <c r="AU106" s="6" t="str">
        <f t="shared" si="1"/>
        <v/>
      </c>
      <c r="AV106" s="6">
        <f t="shared" si="2"/>
        <v>18.625</v>
      </c>
      <c r="AW106" s="7">
        <f t="shared" si="3"/>
        <v>6.5072463768115938</v>
      </c>
      <c r="AX106" s="6">
        <f t="shared" si="4"/>
        <v>14.75206611570248</v>
      </c>
      <c r="AY106" s="6" t="str">
        <f t="shared" si="5"/>
        <v/>
      </c>
      <c r="BA106" s="6">
        <f>VLOOKUP(A106, ALL_AP_DATA!$A$2:$F$3600, 6, FALSE)</f>
        <v>979</v>
      </c>
      <c r="BB106" s="6" t="e">
        <f t="shared" ca="1" si="6"/>
        <v>#NAME?</v>
      </c>
      <c r="BC106" s="6">
        <f>VLOOKUP(A106,projmetadata!$A$2:$D$2036, 4, FALSE)</f>
        <v>123426</v>
      </c>
      <c r="BE106" s="6" t="e">
        <f t="shared" ca="1" si="8"/>
        <v>#NAME?</v>
      </c>
      <c r="BF106" s="6" t="e">
        <f t="shared" ca="1" si="9"/>
        <v>#NAME?</v>
      </c>
      <c r="BG106" s="6">
        <f t="shared" si="10"/>
        <v>2.194027190381281E-2</v>
      </c>
      <c r="BH106" s="6">
        <f>VLOOKUP(A106, ALL_AP_DATA!$A$2:$D$3600, 3, FALSE)</f>
        <v>250</v>
      </c>
      <c r="BI106" s="6">
        <f>VLOOKUP(A106, ALL_AP_DATA!$A$2:$E$3600, 5, FALSE)</f>
        <v>2708</v>
      </c>
      <c r="BJ106" s="6">
        <f t="shared" si="7"/>
        <v>2.7660878447395301</v>
      </c>
      <c r="BK106" s="6">
        <f t="shared" si="11"/>
        <v>0.25536261491317669</v>
      </c>
    </row>
    <row r="107" spans="1:63" ht="15.75" customHeight="1" x14ac:dyDescent="0.2">
      <c r="A107" s="6" t="s">
        <v>1255</v>
      </c>
      <c r="B107" s="6" t="s">
        <v>61</v>
      </c>
      <c r="Q107" s="6">
        <v>3</v>
      </c>
      <c r="R107" s="6">
        <v>9</v>
      </c>
      <c r="S107" s="6">
        <v>78</v>
      </c>
      <c r="T107" s="6">
        <v>6074</v>
      </c>
      <c r="U107" s="6">
        <v>1.14E-2</v>
      </c>
      <c r="V107" s="6">
        <v>0.87639999999999996</v>
      </c>
      <c r="W107" s="6">
        <v>0.97789999999999999</v>
      </c>
      <c r="X107" s="6">
        <v>1</v>
      </c>
      <c r="Y107" s="6">
        <v>6</v>
      </c>
      <c r="Z107" s="6">
        <v>0</v>
      </c>
      <c r="AA107" s="6">
        <v>0</v>
      </c>
      <c r="AB107" s="6">
        <v>7.6E-3</v>
      </c>
      <c r="AC107" s="6">
        <v>0</v>
      </c>
      <c r="AD107" s="6">
        <v>0</v>
      </c>
      <c r="AE107" s="6">
        <v>9</v>
      </c>
      <c r="AF107" s="6">
        <v>64</v>
      </c>
      <c r="AG107" s="6">
        <v>7</v>
      </c>
      <c r="AH107" s="6">
        <v>416</v>
      </c>
      <c r="AI107" s="6">
        <v>8.0799999999999997E-2</v>
      </c>
      <c r="AJ107" s="6">
        <v>7.8700000000000006E-2</v>
      </c>
      <c r="AK107" s="6">
        <v>6.7000000000000004E-2</v>
      </c>
      <c r="AT107" s="6" t="str">
        <f t="shared" si="0"/>
        <v/>
      </c>
      <c r="AU107" s="6" t="str">
        <f t="shared" si="1"/>
        <v/>
      </c>
      <c r="AV107" s="6">
        <f t="shared" si="2"/>
        <v>674.88888888888891</v>
      </c>
      <c r="AW107" s="7">
        <f t="shared" si="3"/>
        <v>0</v>
      </c>
      <c r="AX107" s="6">
        <f t="shared" si="4"/>
        <v>6.5</v>
      </c>
      <c r="AY107" s="6" t="str">
        <f t="shared" si="5"/>
        <v/>
      </c>
      <c r="BA107" s="6">
        <f>VLOOKUP(A107, ALL_AP_DATA!$A$2:$F$3600, 6, FALSE)</f>
        <v>792</v>
      </c>
      <c r="BB107" s="6" t="e">
        <f t="shared" ca="1" si="6"/>
        <v>#NAME?</v>
      </c>
      <c r="BC107" s="6">
        <f>VLOOKUP(A107,projmetadata!$A$2:$D$2036, 4, FALSE)</f>
        <v>276904</v>
      </c>
      <c r="BE107" s="6" t="e">
        <f t="shared" ca="1" si="8"/>
        <v>#NAME?</v>
      </c>
      <c r="BF107" s="6" t="e">
        <f t="shared" ca="1" si="9"/>
        <v>#NAME?</v>
      </c>
      <c r="BG107" s="6">
        <f t="shared" si="10"/>
        <v>2.2430156299656199E-2</v>
      </c>
      <c r="BH107" s="6">
        <f>VLOOKUP(A107, ALL_AP_DATA!$A$2:$D$3600, 3, FALSE)</f>
        <v>78</v>
      </c>
      <c r="BI107" s="6">
        <f>VLOOKUP(A107, ALL_AP_DATA!$A$2:$E$3600, 5, FALSE)</f>
        <v>6211</v>
      </c>
      <c r="BJ107" s="6">
        <f t="shared" si="7"/>
        <v>7.8421717171717171</v>
      </c>
      <c r="BK107" s="6">
        <f t="shared" si="11"/>
        <v>9.8484848484848481E-2</v>
      </c>
    </row>
    <row r="108" spans="1:63" ht="15.75" customHeight="1" x14ac:dyDescent="0.2">
      <c r="A108" s="6" t="s">
        <v>324</v>
      </c>
      <c r="B108" s="6" t="s">
        <v>61</v>
      </c>
      <c r="C108" s="6">
        <v>1</v>
      </c>
      <c r="D108" s="6">
        <v>3</v>
      </c>
      <c r="E108" s="6">
        <v>0</v>
      </c>
      <c r="F108" s="6">
        <v>0</v>
      </c>
      <c r="G108" s="6">
        <v>4.8999999999999998E-3</v>
      </c>
      <c r="H108" s="6">
        <v>0</v>
      </c>
      <c r="I108" s="6">
        <v>0</v>
      </c>
      <c r="Q108" s="6">
        <v>2</v>
      </c>
      <c r="R108" s="6">
        <v>4</v>
      </c>
      <c r="S108" s="6">
        <v>4</v>
      </c>
      <c r="T108" s="6">
        <v>52</v>
      </c>
      <c r="U108" s="6">
        <v>6.6E-3</v>
      </c>
      <c r="V108" s="6">
        <v>0.13789999999999999</v>
      </c>
      <c r="W108" s="6">
        <v>3.09E-2</v>
      </c>
      <c r="X108" s="6">
        <v>14</v>
      </c>
      <c r="Y108" s="6">
        <v>95</v>
      </c>
      <c r="Z108" s="6">
        <v>12</v>
      </c>
      <c r="AA108" s="6">
        <v>479</v>
      </c>
      <c r="AB108" s="6">
        <v>0.15570000000000001</v>
      </c>
      <c r="AC108" s="6">
        <v>0.4138</v>
      </c>
      <c r="AD108" s="6">
        <v>0.28489999999999999</v>
      </c>
      <c r="AE108" s="6">
        <v>28</v>
      </c>
      <c r="AF108" s="6">
        <v>86</v>
      </c>
      <c r="AG108" s="6">
        <v>19</v>
      </c>
      <c r="AH108" s="6">
        <v>388</v>
      </c>
      <c r="AI108" s="6">
        <v>0.14099999999999999</v>
      </c>
      <c r="AJ108" s="6">
        <v>0.6552</v>
      </c>
      <c r="AK108" s="6">
        <v>0.23080000000000001</v>
      </c>
      <c r="AT108" s="6">
        <f t="shared" si="0"/>
        <v>0</v>
      </c>
      <c r="AU108" s="6" t="str">
        <f t="shared" si="1"/>
        <v/>
      </c>
      <c r="AV108" s="6">
        <f t="shared" si="2"/>
        <v>13</v>
      </c>
      <c r="AW108" s="7">
        <f t="shared" si="3"/>
        <v>5.0421052631578949</v>
      </c>
      <c r="AX108" s="6">
        <f t="shared" si="4"/>
        <v>4.5116279069767442</v>
      </c>
      <c r="AY108" s="6" t="str">
        <f t="shared" si="5"/>
        <v/>
      </c>
      <c r="BA108" s="6">
        <f>VLOOKUP(A108, ALL_AP_DATA!$A$2:$F$3600, 6, FALSE)</f>
        <v>610</v>
      </c>
      <c r="BB108" s="6" t="e">
        <f t="shared" ca="1" si="6"/>
        <v>#NAME?</v>
      </c>
      <c r="BC108" s="6">
        <f>VLOOKUP(A108,projmetadata!$A$2:$D$2036, 4, FALSE)</f>
        <v>74082</v>
      </c>
      <c r="BE108" s="6" t="e">
        <f t="shared" ca="1" si="8"/>
        <v>#NAME?</v>
      </c>
      <c r="BF108" s="6" t="e">
        <f t="shared" ca="1" si="9"/>
        <v>#NAME?</v>
      </c>
      <c r="BG108" s="6">
        <f t="shared" si="10"/>
        <v>2.2691072055290085E-2</v>
      </c>
      <c r="BH108" s="6">
        <f>VLOOKUP(A108, ALL_AP_DATA!$A$2:$D$3600, 3, FALSE)</f>
        <v>151</v>
      </c>
      <c r="BI108" s="6">
        <f>VLOOKUP(A108, ALL_AP_DATA!$A$2:$E$3600, 5, FALSE)</f>
        <v>1681</v>
      </c>
      <c r="BJ108" s="6">
        <f t="shared" si="7"/>
        <v>2.7557377049180327</v>
      </c>
      <c r="BK108" s="6">
        <f t="shared" si="11"/>
        <v>0.24754098360655738</v>
      </c>
    </row>
    <row r="109" spans="1:63" ht="15.75" customHeight="1" x14ac:dyDescent="0.2">
      <c r="A109" s="6" t="s">
        <v>1475</v>
      </c>
      <c r="B109" s="6" t="s">
        <v>61</v>
      </c>
      <c r="X109" s="6">
        <v>3</v>
      </c>
      <c r="Y109" s="6">
        <v>20</v>
      </c>
      <c r="Z109" s="6">
        <v>11</v>
      </c>
      <c r="AA109" s="6">
        <v>328</v>
      </c>
      <c r="AB109" s="6">
        <v>0.12989999999999999</v>
      </c>
      <c r="AC109" s="6">
        <v>0.84619999999999995</v>
      </c>
      <c r="AD109" s="6">
        <v>0.43969999999999998</v>
      </c>
      <c r="AE109" s="6">
        <v>3</v>
      </c>
      <c r="AF109" s="6">
        <v>11</v>
      </c>
      <c r="AG109" s="6">
        <v>10</v>
      </c>
      <c r="AH109" s="6">
        <v>556</v>
      </c>
      <c r="AI109" s="6">
        <v>7.1400000000000005E-2</v>
      </c>
      <c r="AJ109" s="6">
        <v>0.76919999999999999</v>
      </c>
      <c r="AK109" s="6">
        <v>0.74529999999999996</v>
      </c>
      <c r="AT109" s="6" t="str">
        <f t="shared" si="0"/>
        <v/>
      </c>
      <c r="AU109" s="6" t="str">
        <f t="shared" si="1"/>
        <v/>
      </c>
      <c r="AV109" s="6" t="str">
        <f t="shared" si="2"/>
        <v/>
      </c>
      <c r="AW109" s="7">
        <f t="shared" si="3"/>
        <v>16.399999999999999</v>
      </c>
      <c r="AX109" s="6">
        <f t="shared" si="4"/>
        <v>50.545454545454547</v>
      </c>
      <c r="AY109" s="6" t="str">
        <f t="shared" si="5"/>
        <v/>
      </c>
      <c r="BA109" s="6">
        <f>VLOOKUP(A109, ALL_AP_DATA!$A$2:$F$3600, 6, FALSE)</f>
        <v>154</v>
      </c>
      <c r="BB109" s="6" t="e">
        <f t="shared" ca="1" si="6"/>
        <v>#NAME?</v>
      </c>
      <c r="BC109" s="6">
        <f>VLOOKUP(A109,projmetadata!$A$2:$D$2036, 4, FALSE)</f>
        <v>32062</v>
      </c>
      <c r="BE109" s="6" t="e">
        <f t="shared" ca="1" si="8"/>
        <v>#NAME?</v>
      </c>
      <c r="BF109" s="6" t="e">
        <f t="shared" ca="1" si="9"/>
        <v>#NAME?</v>
      </c>
      <c r="BG109" s="6">
        <f t="shared" si="10"/>
        <v>2.3267419374961015E-2</v>
      </c>
      <c r="BH109" s="6">
        <f>VLOOKUP(A109, ALL_AP_DATA!$A$2:$D$3600, 3, FALSE)</f>
        <v>28</v>
      </c>
      <c r="BI109" s="6">
        <f>VLOOKUP(A109, ALL_AP_DATA!$A$2:$E$3600, 5, FALSE)</f>
        <v>746</v>
      </c>
      <c r="BJ109" s="6">
        <f t="shared" si="7"/>
        <v>4.8441558441558445</v>
      </c>
      <c r="BK109" s="6">
        <f t="shared" si="11"/>
        <v>0.18181818181818182</v>
      </c>
    </row>
    <row r="110" spans="1:63" ht="15.75" customHeight="1" x14ac:dyDescent="0.2">
      <c r="A110" s="6" t="s">
        <v>121</v>
      </c>
      <c r="B110" s="6" t="s">
        <v>61</v>
      </c>
      <c r="C110" s="6">
        <v>2</v>
      </c>
      <c r="D110" s="6">
        <v>4</v>
      </c>
      <c r="E110" s="6">
        <v>0</v>
      </c>
      <c r="F110" s="6">
        <v>0</v>
      </c>
      <c r="G110" s="6">
        <v>4.8999999999999998E-3</v>
      </c>
      <c r="H110" s="6">
        <v>0</v>
      </c>
      <c r="I110" s="6">
        <v>0</v>
      </c>
      <c r="Q110" s="6">
        <v>5</v>
      </c>
      <c r="R110" s="6">
        <v>17</v>
      </c>
      <c r="S110" s="6">
        <v>73</v>
      </c>
      <c r="T110" s="6">
        <v>3008</v>
      </c>
      <c r="U110" s="6">
        <v>2.0799999999999999E-2</v>
      </c>
      <c r="V110" s="6">
        <v>0.86899999999999999</v>
      </c>
      <c r="W110" s="6">
        <v>0.77270000000000005</v>
      </c>
      <c r="X110" s="6">
        <v>23</v>
      </c>
      <c r="Y110" s="6">
        <v>443</v>
      </c>
      <c r="Z110" s="6">
        <v>79</v>
      </c>
      <c r="AA110" s="6">
        <v>3589</v>
      </c>
      <c r="AB110" s="6">
        <v>0.54220000000000002</v>
      </c>
      <c r="AC110" s="6">
        <v>0.9405</v>
      </c>
      <c r="AD110" s="6">
        <v>0.92190000000000005</v>
      </c>
      <c r="AE110" s="6">
        <v>31</v>
      </c>
      <c r="AF110" s="6">
        <v>158</v>
      </c>
      <c r="AG110" s="6">
        <v>36</v>
      </c>
      <c r="AH110" s="6">
        <v>1038</v>
      </c>
      <c r="AI110" s="6">
        <v>0.19339999999999999</v>
      </c>
      <c r="AJ110" s="6">
        <v>0.42859999999999998</v>
      </c>
      <c r="AK110" s="6">
        <v>0.2666</v>
      </c>
      <c r="AT110" s="6">
        <f t="shared" si="0"/>
        <v>0</v>
      </c>
      <c r="AU110" s="6" t="str">
        <f t="shared" si="1"/>
        <v/>
      </c>
      <c r="AV110" s="6">
        <f t="shared" si="2"/>
        <v>176.94117647058823</v>
      </c>
      <c r="AW110" s="7">
        <f t="shared" si="3"/>
        <v>8.1015801354401802</v>
      </c>
      <c r="AX110" s="6">
        <f t="shared" si="4"/>
        <v>6.5696202531645573</v>
      </c>
      <c r="AY110" s="6" t="str">
        <f t="shared" si="5"/>
        <v/>
      </c>
      <c r="BA110" s="6">
        <f>VLOOKUP(A110, ALL_AP_DATA!$A$2:$F$3600, 6, FALSE)</f>
        <v>817</v>
      </c>
      <c r="BB110" s="6" t="e">
        <f t="shared" ca="1" si="6"/>
        <v>#NAME?</v>
      </c>
      <c r="BC110" s="6">
        <f>VLOOKUP(A110,projmetadata!$A$2:$D$2036, 4, FALSE)</f>
        <v>161487</v>
      </c>
      <c r="BE110" s="6" t="e">
        <f t="shared" ca="1" si="8"/>
        <v>#NAME?</v>
      </c>
      <c r="BF110" s="6" t="e">
        <f t="shared" ca="1" si="9"/>
        <v>#NAME?</v>
      </c>
      <c r="BG110" s="6">
        <f t="shared" si="10"/>
        <v>2.4107203675837685E-2</v>
      </c>
      <c r="BH110" s="6">
        <f>VLOOKUP(A110, ALL_AP_DATA!$A$2:$D$3600, 3, FALSE)</f>
        <v>485</v>
      </c>
      <c r="BI110" s="6">
        <f>VLOOKUP(A110, ALL_AP_DATA!$A$2:$E$3600, 5, FALSE)</f>
        <v>3893</v>
      </c>
      <c r="BJ110" s="6">
        <f t="shared" si="7"/>
        <v>4.7649938800489595</v>
      </c>
      <c r="BK110" s="6">
        <f t="shared" si="11"/>
        <v>0.59363525091799263</v>
      </c>
    </row>
    <row r="111" spans="1:63" ht="15.75" customHeight="1" x14ac:dyDescent="0.2">
      <c r="A111" s="6" t="s">
        <v>1071</v>
      </c>
      <c r="B111" s="6" t="s">
        <v>61</v>
      </c>
      <c r="Q111" s="6">
        <v>2</v>
      </c>
      <c r="R111" s="6">
        <v>7</v>
      </c>
      <c r="S111" s="6">
        <v>6</v>
      </c>
      <c r="T111" s="6">
        <v>1979</v>
      </c>
      <c r="U111" s="6">
        <v>6.0299999999999999E-2</v>
      </c>
      <c r="V111" s="6">
        <v>0.85709999999999997</v>
      </c>
      <c r="W111" s="6">
        <v>0.98409999999999997</v>
      </c>
      <c r="X111" s="6">
        <v>4</v>
      </c>
      <c r="Y111" s="6">
        <v>10</v>
      </c>
      <c r="Z111" s="6">
        <v>2</v>
      </c>
      <c r="AA111" s="6">
        <v>114</v>
      </c>
      <c r="AB111" s="6">
        <v>8.6199999999999999E-2</v>
      </c>
      <c r="AC111" s="6">
        <v>0.28570000000000001</v>
      </c>
      <c r="AD111" s="6">
        <v>5.67E-2</v>
      </c>
      <c r="AE111" s="6">
        <v>1</v>
      </c>
      <c r="AF111" s="6">
        <v>9</v>
      </c>
      <c r="AG111" s="6">
        <v>0</v>
      </c>
      <c r="AH111" s="6">
        <v>0</v>
      </c>
      <c r="AI111" s="6">
        <v>7.7600000000000002E-2</v>
      </c>
      <c r="AJ111" s="6">
        <v>0</v>
      </c>
      <c r="AK111" s="6">
        <v>0</v>
      </c>
      <c r="AT111" s="6" t="str">
        <f t="shared" si="0"/>
        <v/>
      </c>
      <c r="AU111" s="6" t="str">
        <f t="shared" si="1"/>
        <v/>
      </c>
      <c r="AV111" s="6">
        <f t="shared" si="2"/>
        <v>282.71428571428572</v>
      </c>
      <c r="AW111" s="7">
        <f t="shared" si="3"/>
        <v>11.4</v>
      </c>
      <c r="AX111" s="6">
        <f t="shared" si="4"/>
        <v>0</v>
      </c>
      <c r="AY111" s="6" t="str">
        <f t="shared" si="5"/>
        <v/>
      </c>
      <c r="BA111" s="6">
        <f>VLOOKUP(A111, ALL_AP_DATA!$A$2:$F$3600, 6, FALSE)</f>
        <v>116</v>
      </c>
      <c r="BB111" s="6" t="e">
        <f t="shared" ca="1" si="6"/>
        <v>#NAME?</v>
      </c>
      <c r="BC111" s="6">
        <f>VLOOKUP(A111,projmetadata!$A$2:$D$2036, 4, FALSE)</f>
        <v>75875</v>
      </c>
      <c r="BE111" s="6" t="e">
        <f t="shared" ca="1" si="8"/>
        <v>#NAME?</v>
      </c>
      <c r="BF111" s="6" t="e">
        <f t="shared" ca="1" si="9"/>
        <v>#NAME?</v>
      </c>
      <c r="BG111" s="6">
        <f t="shared" si="10"/>
        <v>2.6504118616144975E-2</v>
      </c>
      <c r="BH111" s="6">
        <f>VLOOKUP(A111, ALL_AP_DATA!$A$2:$D$3600, 3, FALSE)</f>
        <v>21</v>
      </c>
      <c r="BI111" s="6">
        <f>VLOOKUP(A111, ALL_AP_DATA!$A$2:$E$3600, 5, FALSE)</f>
        <v>2011</v>
      </c>
      <c r="BJ111" s="6">
        <f t="shared" si="7"/>
        <v>17.336206896551722</v>
      </c>
      <c r="BK111" s="6">
        <f t="shared" si="11"/>
        <v>0.18103448275862069</v>
      </c>
    </row>
    <row r="112" spans="1:63" ht="15.75" customHeight="1" x14ac:dyDescent="0.2">
      <c r="A112" s="6" t="s">
        <v>201</v>
      </c>
      <c r="B112" s="6" t="s">
        <v>61</v>
      </c>
      <c r="C112" s="6">
        <v>1</v>
      </c>
      <c r="D112" s="6">
        <v>2</v>
      </c>
      <c r="E112" s="6">
        <v>0</v>
      </c>
      <c r="F112" s="6">
        <v>0</v>
      </c>
      <c r="G112" s="6">
        <v>1.1000000000000001E-3</v>
      </c>
      <c r="H112" s="6">
        <v>0</v>
      </c>
      <c r="I112" s="6">
        <v>0</v>
      </c>
      <c r="Q112" s="6">
        <v>15</v>
      </c>
      <c r="R112" s="6">
        <v>62</v>
      </c>
      <c r="S112" s="6">
        <v>94</v>
      </c>
      <c r="T112" s="6">
        <v>7007</v>
      </c>
      <c r="U112" s="6">
        <v>3.5000000000000003E-2</v>
      </c>
      <c r="V112" s="6">
        <v>0.55620000000000003</v>
      </c>
      <c r="W112" s="6">
        <v>0.54730000000000001</v>
      </c>
      <c r="X112" s="6">
        <v>18</v>
      </c>
      <c r="Y112" s="6">
        <v>463</v>
      </c>
      <c r="Z112" s="6">
        <v>133</v>
      </c>
      <c r="AA112" s="6">
        <v>8528</v>
      </c>
      <c r="AB112" s="6">
        <v>0.26169999999999999</v>
      </c>
      <c r="AC112" s="6">
        <v>0.78700000000000003</v>
      </c>
      <c r="AD112" s="6">
        <v>0.66600000000000004</v>
      </c>
      <c r="AE112" s="6">
        <v>62</v>
      </c>
      <c r="AF112" s="6">
        <v>360</v>
      </c>
      <c r="AG112" s="6">
        <v>128</v>
      </c>
      <c r="AH112" s="6">
        <v>7808</v>
      </c>
      <c r="AI112" s="6">
        <v>0.20349999999999999</v>
      </c>
      <c r="AJ112" s="6">
        <v>0.75739999999999996</v>
      </c>
      <c r="AK112" s="6">
        <v>0.60980000000000001</v>
      </c>
      <c r="AT112" s="6">
        <f t="shared" si="0"/>
        <v>0</v>
      </c>
      <c r="AU112" s="6" t="str">
        <f t="shared" si="1"/>
        <v/>
      </c>
      <c r="AV112" s="6">
        <f t="shared" si="2"/>
        <v>113.01612903225806</v>
      </c>
      <c r="AW112" s="7">
        <f t="shared" si="3"/>
        <v>18.419006479481641</v>
      </c>
      <c r="AX112" s="6">
        <f t="shared" si="4"/>
        <v>21.68888888888889</v>
      </c>
      <c r="AY112" s="6" t="str">
        <f t="shared" si="5"/>
        <v/>
      </c>
      <c r="BA112" s="6">
        <f>VLOOKUP(A112, ALL_AP_DATA!$A$2:$F$3600, 6, FALSE)</f>
        <v>1769</v>
      </c>
      <c r="BB112" s="6" t="e">
        <f t="shared" ca="1" si="6"/>
        <v>#NAME?</v>
      </c>
      <c r="BC112" s="6">
        <f>VLOOKUP(A112,projmetadata!$A$2:$D$2036, 4, FALSE)</f>
        <v>478530</v>
      </c>
      <c r="BE112" s="6" t="e">
        <f t="shared" ca="1" si="8"/>
        <v>#NAME?</v>
      </c>
      <c r="BF112" s="6" t="e">
        <f t="shared" ca="1" si="9"/>
        <v>#NAME?</v>
      </c>
      <c r="BG112" s="6">
        <f t="shared" si="10"/>
        <v>2.6756943138361231E-2</v>
      </c>
      <c r="BH112" s="6">
        <f>VLOOKUP(A112, ALL_AP_DATA!$A$2:$D$3600, 3, FALSE)</f>
        <v>657</v>
      </c>
      <c r="BI112" s="6">
        <f>VLOOKUP(A112, ALL_AP_DATA!$A$2:$E$3600, 5, FALSE)</f>
        <v>12804</v>
      </c>
      <c r="BJ112" s="6">
        <f t="shared" si="7"/>
        <v>7.2379875635952517</v>
      </c>
      <c r="BK112" s="6">
        <f t="shared" si="11"/>
        <v>0.37139626907857548</v>
      </c>
    </row>
    <row r="113" spans="1:63" ht="15.75" customHeight="1" x14ac:dyDescent="0.2">
      <c r="A113" s="6" t="s">
        <v>506</v>
      </c>
      <c r="B113" s="6" t="s">
        <v>61</v>
      </c>
      <c r="Q113" s="6">
        <v>1</v>
      </c>
      <c r="R113" s="6">
        <v>2</v>
      </c>
      <c r="S113" s="6">
        <v>6</v>
      </c>
      <c r="T113" s="6">
        <v>375</v>
      </c>
      <c r="U113" s="6">
        <v>6.0000000000000001E-3</v>
      </c>
      <c r="V113" s="6">
        <v>0.23080000000000001</v>
      </c>
      <c r="W113" s="6">
        <v>0.19600000000000001</v>
      </c>
      <c r="X113" s="6">
        <v>5</v>
      </c>
      <c r="Y113" s="6">
        <v>54</v>
      </c>
      <c r="Z113" s="6">
        <v>13</v>
      </c>
      <c r="AA113" s="6">
        <v>418</v>
      </c>
      <c r="AB113" s="6">
        <v>0.16309999999999999</v>
      </c>
      <c r="AC113" s="6">
        <v>0.5</v>
      </c>
      <c r="AD113" s="6">
        <v>0.2185</v>
      </c>
      <c r="AE113" s="6">
        <v>17</v>
      </c>
      <c r="AF113" s="6">
        <v>51</v>
      </c>
      <c r="AG113" s="6">
        <v>9</v>
      </c>
      <c r="AH113" s="6">
        <v>440</v>
      </c>
      <c r="AI113" s="6">
        <v>0.15409999999999999</v>
      </c>
      <c r="AJ113" s="6">
        <v>0.34620000000000001</v>
      </c>
      <c r="AK113" s="6">
        <v>0.23</v>
      </c>
      <c r="AT113" s="6" t="str">
        <f t="shared" si="0"/>
        <v/>
      </c>
      <c r="AU113" s="6" t="str">
        <f t="shared" si="1"/>
        <v/>
      </c>
      <c r="AV113" s="6">
        <f t="shared" si="2"/>
        <v>187.5</v>
      </c>
      <c r="AW113" s="7">
        <f t="shared" si="3"/>
        <v>7.7407407407407405</v>
      </c>
      <c r="AX113" s="6">
        <f t="shared" si="4"/>
        <v>8.6274509803921564</v>
      </c>
      <c r="AY113" s="6" t="str">
        <f t="shared" si="5"/>
        <v/>
      </c>
      <c r="BA113" s="6">
        <f>VLOOKUP(A113, ALL_AP_DATA!$A$2:$F$3600, 6, FALSE)</f>
        <v>331</v>
      </c>
      <c r="BB113" s="6" t="e">
        <f t="shared" ca="1" si="6"/>
        <v>#NAME?</v>
      </c>
      <c r="BC113" s="6">
        <f>VLOOKUP(A113,projmetadata!$A$2:$D$2036, 4, FALSE)</f>
        <v>70661</v>
      </c>
      <c r="BE113" s="6" t="e">
        <f t="shared" ca="1" si="8"/>
        <v>#NAME?</v>
      </c>
      <c r="BF113" s="6" t="e">
        <f t="shared" ca="1" si="9"/>
        <v>#NAME?</v>
      </c>
      <c r="BG113" s="6">
        <f t="shared" si="10"/>
        <v>2.7072925659133044E-2</v>
      </c>
      <c r="BH113" s="6">
        <f>VLOOKUP(A113, ALL_AP_DATA!$A$2:$D$3600, 3, FALSE)</f>
        <v>90</v>
      </c>
      <c r="BI113" s="6">
        <f>VLOOKUP(A113, ALL_AP_DATA!$A$2:$E$3600, 5, FALSE)</f>
        <v>1913</v>
      </c>
      <c r="BJ113" s="6">
        <f t="shared" si="7"/>
        <v>5.7794561933534743</v>
      </c>
      <c r="BK113" s="6">
        <f t="shared" si="11"/>
        <v>0.27190332326283989</v>
      </c>
    </row>
    <row r="114" spans="1:63" ht="15.75" customHeight="1" x14ac:dyDescent="0.2">
      <c r="A114" s="6" t="s">
        <v>490</v>
      </c>
      <c r="B114" s="6" t="s">
        <v>61</v>
      </c>
      <c r="Q114" s="6">
        <v>1</v>
      </c>
      <c r="R114" s="6">
        <v>2</v>
      </c>
      <c r="S114" s="6">
        <v>5</v>
      </c>
      <c r="T114" s="6">
        <v>242</v>
      </c>
      <c r="U114" s="6">
        <v>5.7000000000000002E-3</v>
      </c>
      <c r="V114" s="6">
        <v>0.11899999999999999</v>
      </c>
      <c r="W114" s="6">
        <v>0.14449999999999999</v>
      </c>
      <c r="X114" s="6">
        <v>7</v>
      </c>
      <c r="Y114" s="6">
        <v>59</v>
      </c>
      <c r="Z114" s="6">
        <v>22</v>
      </c>
      <c r="AA114" s="6">
        <v>658</v>
      </c>
      <c r="AB114" s="6">
        <v>0.1671</v>
      </c>
      <c r="AC114" s="6">
        <v>0.52380000000000004</v>
      </c>
      <c r="AD114" s="6">
        <v>0.39279999999999998</v>
      </c>
      <c r="AE114" s="6">
        <v>13</v>
      </c>
      <c r="AF114" s="6">
        <v>57</v>
      </c>
      <c r="AG114" s="6">
        <v>16</v>
      </c>
      <c r="AH114" s="6">
        <v>509</v>
      </c>
      <c r="AI114" s="6">
        <v>0.1615</v>
      </c>
      <c r="AJ114" s="6">
        <v>0.38100000000000001</v>
      </c>
      <c r="AK114" s="6">
        <v>0.3039</v>
      </c>
      <c r="AT114" s="6" t="str">
        <f t="shared" si="0"/>
        <v/>
      </c>
      <c r="AU114" s="6" t="str">
        <f t="shared" si="1"/>
        <v/>
      </c>
      <c r="AV114" s="6">
        <f t="shared" si="2"/>
        <v>121</v>
      </c>
      <c r="AW114" s="7">
        <f t="shared" si="3"/>
        <v>11.152542372881356</v>
      </c>
      <c r="AX114" s="6">
        <f t="shared" si="4"/>
        <v>8.9298245614035086</v>
      </c>
      <c r="AY114" s="6" t="str">
        <f t="shared" si="5"/>
        <v/>
      </c>
      <c r="BA114" s="6">
        <f>VLOOKUP(A114, ALL_AP_DATA!$A$2:$F$3600, 6, FALSE)</f>
        <v>353</v>
      </c>
      <c r="BB114" s="6" t="e">
        <f t="shared" ca="1" si="6"/>
        <v>#NAME?</v>
      </c>
      <c r="BC114" s="6">
        <f>VLOOKUP(A114,projmetadata!$A$2:$D$2036, 4, FALSE)</f>
        <v>61723</v>
      </c>
      <c r="BE114" s="6" t="e">
        <f t="shared" ca="1" si="8"/>
        <v>#NAME?</v>
      </c>
      <c r="BF114" s="6" t="e">
        <f t="shared" ca="1" si="9"/>
        <v>#NAME?</v>
      </c>
      <c r="BG114" s="6">
        <f t="shared" si="10"/>
        <v>2.7137371806295871E-2</v>
      </c>
      <c r="BH114" s="6">
        <f>VLOOKUP(A114, ALL_AP_DATA!$A$2:$D$3600, 3, FALSE)</f>
        <v>97</v>
      </c>
      <c r="BI114" s="6">
        <f>VLOOKUP(A114, ALL_AP_DATA!$A$2:$E$3600, 5, FALSE)</f>
        <v>1675</v>
      </c>
      <c r="BJ114" s="6">
        <f t="shared" si="7"/>
        <v>4.7450424929178467</v>
      </c>
      <c r="BK114" s="6">
        <f t="shared" si="11"/>
        <v>0.27478753541076489</v>
      </c>
    </row>
    <row r="115" spans="1:63" ht="15.75" customHeight="1" x14ac:dyDescent="0.2">
      <c r="A115" s="6" t="s">
        <v>1046</v>
      </c>
      <c r="B115" s="6" t="s">
        <v>61</v>
      </c>
      <c r="C115" s="6">
        <v>7</v>
      </c>
      <c r="D115" s="6">
        <v>15</v>
      </c>
      <c r="E115" s="6">
        <v>20</v>
      </c>
      <c r="F115" s="6">
        <v>465</v>
      </c>
      <c r="G115" s="6">
        <v>1.3100000000000001E-2</v>
      </c>
      <c r="H115" s="6">
        <v>0.30299999999999999</v>
      </c>
      <c r="I115" s="6">
        <v>9.1499999999999998E-2</v>
      </c>
      <c r="J115" s="6">
        <v>1</v>
      </c>
      <c r="K115" s="6">
        <v>14</v>
      </c>
      <c r="L115" s="6">
        <v>22</v>
      </c>
      <c r="M115" s="6">
        <v>1278</v>
      </c>
      <c r="N115" s="6">
        <v>1.2200000000000001E-2</v>
      </c>
      <c r="O115" s="6">
        <v>0.33329999999999999</v>
      </c>
      <c r="P115" s="6">
        <v>0.2515</v>
      </c>
      <c r="Q115" s="6">
        <v>12</v>
      </c>
      <c r="R115" s="6">
        <v>69</v>
      </c>
      <c r="S115" s="6">
        <v>52</v>
      </c>
      <c r="T115" s="6">
        <v>3111</v>
      </c>
      <c r="U115" s="6">
        <v>6.0199999999999997E-2</v>
      </c>
      <c r="V115" s="6">
        <v>0.78790000000000004</v>
      </c>
      <c r="W115" s="6">
        <v>0.61229999999999996</v>
      </c>
      <c r="X115" s="6">
        <v>33</v>
      </c>
      <c r="Y115" s="6">
        <v>620</v>
      </c>
      <c r="Z115" s="6">
        <v>62</v>
      </c>
      <c r="AA115" s="6">
        <v>3567</v>
      </c>
      <c r="AB115" s="6">
        <v>0.54100000000000004</v>
      </c>
      <c r="AC115" s="6">
        <v>0.93940000000000001</v>
      </c>
      <c r="AD115" s="6">
        <v>0.70199999999999996</v>
      </c>
      <c r="AE115" s="6">
        <v>50</v>
      </c>
      <c r="AF115" s="6">
        <v>228</v>
      </c>
      <c r="AG115" s="6">
        <v>38</v>
      </c>
      <c r="AH115" s="6">
        <v>1638</v>
      </c>
      <c r="AI115" s="6">
        <v>0.19900000000000001</v>
      </c>
      <c r="AJ115" s="6">
        <v>0.57579999999999998</v>
      </c>
      <c r="AK115" s="6">
        <v>0.32240000000000002</v>
      </c>
      <c r="AL115" s="6">
        <v>2</v>
      </c>
      <c r="AM115" s="6">
        <v>39</v>
      </c>
      <c r="AN115" s="6">
        <v>35</v>
      </c>
      <c r="AO115" s="6">
        <v>2366</v>
      </c>
      <c r="AP115" s="6">
        <v>3.4000000000000002E-2</v>
      </c>
      <c r="AQ115" s="6">
        <v>0.53029999999999999</v>
      </c>
      <c r="AR115" s="6">
        <v>0.4657</v>
      </c>
      <c r="AT115" s="6">
        <f t="shared" si="0"/>
        <v>31</v>
      </c>
      <c r="AU115" s="6">
        <f t="shared" si="1"/>
        <v>91.285714285714292</v>
      </c>
      <c r="AV115" s="6">
        <f t="shared" si="2"/>
        <v>45.086956521739133</v>
      </c>
      <c r="AW115" s="7">
        <f t="shared" si="3"/>
        <v>5.7532258064516126</v>
      </c>
      <c r="AX115" s="6">
        <f t="shared" si="4"/>
        <v>7.1842105263157894</v>
      </c>
      <c r="AY115" s="6">
        <f t="shared" si="5"/>
        <v>60.666666666666664</v>
      </c>
      <c r="BA115" s="6">
        <f>VLOOKUP(A115, ALL_AP_DATA!$A$2:$F$3600, 6, FALSE)</f>
        <v>1146</v>
      </c>
      <c r="BB115" s="6" t="e">
        <f t="shared" ca="1" si="6"/>
        <v>#NAME?</v>
      </c>
      <c r="BC115" s="6">
        <f>VLOOKUP(A115,projmetadata!$A$2:$D$2036, 4, FALSE)</f>
        <v>182256</v>
      </c>
      <c r="BE115" s="6" t="e">
        <f t="shared" ca="1" si="8"/>
        <v>#NAME?</v>
      </c>
      <c r="BF115" s="6" t="e">
        <f t="shared" ca="1" si="9"/>
        <v>#NAME?</v>
      </c>
      <c r="BG115" s="6">
        <f t="shared" si="10"/>
        <v>2.7878368887718375E-2</v>
      </c>
      <c r="BH115" s="6">
        <f>VLOOKUP(A115, ALL_AP_DATA!$A$2:$D$3600, 3, FALSE)</f>
        <v>727</v>
      </c>
      <c r="BI115" s="6">
        <f>VLOOKUP(A115, ALL_AP_DATA!$A$2:$E$3600, 5, FALSE)</f>
        <v>5081</v>
      </c>
      <c r="BJ115" s="6">
        <f t="shared" si="7"/>
        <v>4.4336823734729496</v>
      </c>
      <c r="BK115" s="6">
        <f t="shared" si="11"/>
        <v>0.63438045375218155</v>
      </c>
    </row>
    <row r="116" spans="1:63" ht="15.75" customHeight="1" x14ac:dyDescent="0.2">
      <c r="A116" s="6" t="s">
        <v>356</v>
      </c>
      <c r="B116" s="6" t="s">
        <v>61</v>
      </c>
      <c r="C116" s="6">
        <v>12</v>
      </c>
      <c r="D116" s="6">
        <v>30</v>
      </c>
      <c r="E116" s="6">
        <v>0</v>
      </c>
      <c r="F116" s="6">
        <v>0</v>
      </c>
      <c r="G116" s="6">
        <v>2.5399999999999999E-2</v>
      </c>
      <c r="H116" s="6">
        <v>0</v>
      </c>
      <c r="I116" s="6">
        <v>0</v>
      </c>
      <c r="X116" s="6">
        <v>2</v>
      </c>
      <c r="Y116" s="6">
        <v>653</v>
      </c>
      <c r="Z116" s="6">
        <v>1</v>
      </c>
      <c r="AA116" s="6">
        <v>10</v>
      </c>
      <c r="AB116" s="6">
        <v>0.55249999999999999</v>
      </c>
      <c r="AC116" s="6">
        <v>0.5</v>
      </c>
      <c r="AD116" s="6">
        <v>2.8E-3</v>
      </c>
      <c r="AE116" s="6">
        <v>55</v>
      </c>
      <c r="AF116" s="6">
        <v>279</v>
      </c>
      <c r="AG116" s="6">
        <v>2</v>
      </c>
      <c r="AH116" s="6">
        <v>1046</v>
      </c>
      <c r="AI116" s="6">
        <v>0.23599999999999999</v>
      </c>
      <c r="AJ116" s="6">
        <v>1</v>
      </c>
      <c r="AK116" s="6">
        <v>0.29070000000000001</v>
      </c>
      <c r="AT116" s="6">
        <f t="shared" si="0"/>
        <v>0</v>
      </c>
      <c r="AU116" s="6" t="str">
        <f t="shared" si="1"/>
        <v/>
      </c>
      <c r="AV116" s="6" t="str">
        <f t="shared" si="2"/>
        <v/>
      </c>
      <c r="AW116" s="7">
        <f t="shared" si="3"/>
        <v>1.5313935681470138E-2</v>
      </c>
      <c r="AX116" s="6">
        <f t="shared" si="4"/>
        <v>3.7491039426523298</v>
      </c>
      <c r="AY116" s="6" t="str">
        <f t="shared" si="5"/>
        <v/>
      </c>
      <c r="BA116" s="6">
        <f>VLOOKUP(A116, ALL_AP_DATA!$A$2:$F$3600, 6, FALSE)</f>
        <v>1182</v>
      </c>
      <c r="BB116" s="6" t="e">
        <f t="shared" ca="1" si="6"/>
        <v>#NAME?</v>
      </c>
      <c r="BC116" s="6">
        <f>VLOOKUP(A116,projmetadata!$A$2:$D$2036, 4, FALSE)</f>
        <v>123745</v>
      </c>
      <c r="BE116" s="6" t="e">
        <f t="shared" ca="1" si="8"/>
        <v>#NAME?</v>
      </c>
      <c r="BF116" s="6" t="e">
        <f t="shared" ca="1" si="9"/>
        <v>#NAME?</v>
      </c>
      <c r="BG116" s="6">
        <f t="shared" si="10"/>
        <v>2.9075922259485232E-2</v>
      </c>
      <c r="BH116" s="6">
        <f>VLOOKUP(A116, ALL_AP_DATA!$A$2:$D$3600, 3, FALSE)</f>
        <v>745</v>
      </c>
      <c r="BI116" s="6">
        <f>VLOOKUP(A116, ALL_AP_DATA!$A$2:$E$3600, 5, FALSE)</f>
        <v>3598</v>
      </c>
      <c r="BJ116" s="6">
        <f t="shared" si="7"/>
        <v>3.0439932318104908</v>
      </c>
      <c r="BK116" s="6">
        <f t="shared" si="11"/>
        <v>0.6302876480541455</v>
      </c>
    </row>
    <row r="117" spans="1:63" ht="15.75" customHeight="1" x14ac:dyDescent="0.2">
      <c r="A117" s="6" t="s">
        <v>175</v>
      </c>
      <c r="B117" s="6" t="s">
        <v>61</v>
      </c>
      <c r="C117" s="6">
        <v>2</v>
      </c>
      <c r="D117" s="6">
        <v>5</v>
      </c>
      <c r="E117" s="6">
        <v>0</v>
      </c>
      <c r="F117" s="6">
        <v>0</v>
      </c>
      <c r="G117" s="6">
        <v>1.06E-2</v>
      </c>
      <c r="H117" s="6">
        <v>0</v>
      </c>
      <c r="I117" s="6">
        <v>0</v>
      </c>
      <c r="Q117" s="6">
        <v>6</v>
      </c>
      <c r="R117" s="6">
        <v>18</v>
      </c>
      <c r="S117" s="6">
        <v>11</v>
      </c>
      <c r="T117" s="6">
        <v>1916</v>
      </c>
      <c r="U117" s="6">
        <v>3.8100000000000002E-2</v>
      </c>
      <c r="V117" s="6">
        <v>0.6875</v>
      </c>
      <c r="W117" s="6">
        <v>0.64470000000000005</v>
      </c>
      <c r="X117" s="6">
        <v>8</v>
      </c>
      <c r="Y117" s="6">
        <v>95</v>
      </c>
      <c r="Z117" s="6">
        <v>5</v>
      </c>
      <c r="AA117" s="6">
        <v>297</v>
      </c>
      <c r="AB117" s="6">
        <v>0.20080000000000001</v>
      </c>
      <c r="AC117" s="6">
        <v>0.3125</v>
      </c>
      <c r="AD117" s="6">
        <v>9.9900000000000003E-2</v>
      </c>
      <c r="AE117" s="6">
        <v>14</v>
      </c>
      <c r="AF117" s="6">
        <v>56</v>
      </c>
      <c r="AG117" s="6">
        <v>3</v>
      </c>
      <c r="AH117" s="6">
        <v>38</v>
      </c>
      <c r="AI117" s="6">
        <v>0.11840000000000001</v>
      </c>
      <c r="AJ117" s="6">
        <v>0.1875</v>
      </c>
      <c r="AK117" s="6">
        <v>1.2800000000000001E-2</v>
      </c>
      <c r="AT117" s="6">
        <f t="shared" si="0"/>
        <v>0</v>
      </c>
      <c r="AU117" s="6" t="str">
        <f t="shared" si="1"/>
        <v/>
      </c>
      <c r="AV117" s="6">
        <f t="shared" si="2"/>
        <v>106.44444444444444</v>
      </c>
      <c r="AW117" s="7">
        <f t="shared" si="3"/>
        <v>3.1263157894736842</v>
      </c>
      <c r="AX117" s="6">
        <f t="shared" si="4"/>
        <v>0.6785714285714286</v>
      </c>
      <c r="AY117" s="6" t="str">
        <f t="shared" si="5"/>
        <v/>
      </c>
      <c r="BA117" s="6">
        <f>VLOOKUP(A117, ALL_AP_DATA!$A$2:$F$3600, 6, FALSE)</f>
        <v>473</v>
      </c>
      <c r="BB117" s="6" t="e">
        <f t="shared" ca="1" si="6"/>
        <v>#NAME?</v>
      </c>
      <c r="BC117" s="6">
        <f>VLOOKUP(A117,projmetadata!$A$2:$D$2036, 4, FALSE)</f>
        <v>102066</v>
      </c>
      <c r="BE117" s="6" t="e">
        <f t="shared" ca="1" si="8"/>
        <v>#NAME?</v>
      </c>
      <c r="BF117" s="6" t="e">
        <f t="shared" ca="1" si="9"/>
        <v>#NAME?</v>
      </c>
      <c r="BG117" s="6">
        <f t="shared" si="10"/>
        <v>2.9118413575529561E-2</v>
      </c>
      <c r="BH117" s="6">
        <f>VLOOKUP(A117, ALL_AP_DATA!$A$2:$D$3600, 3, FALSE)</f>
        <v>150</v>
      </c>
      <c r="BI117" s="6">
        <f>VLOOKUP(A117, ALL_AP_DATA!$A$2:$E$3600, 5, FALSE)</f>
        <v>2972</v>
      </c>
      <c r="BJ117" s="6">
        <f t="shared" si="7"/>
        <v>6.2832980972515857</v>
      </c>
      <c r="BK117" s="6">
        <f t="shared" si="11"/>
        <v>0.31712473572938688</v>
      </c>
    </row>
    <row r="118" spans="1:63" ht="15.75" customHeight="1" x14ac:dyDescent="0.2">
      <c r="A118" s="6" t="s">
        <v>109</v>
      </c>
      <c r="B118" s="6" t="s">
        <v>61</v>
      </c>
      <c r="Q118" s="6">
        <v>8</v>
      </c>
      <c r="R118" s="6">
        <v>23</v>
      </c>
      <c r="S118" s="6">
        <v>41</v>
      </c>
      <c r="T118" s="6">
        <v>1756</v>
      </c>
      <c r="U118" s="6">
        <v>3.2399999999999998E-2</v>
      </c>
      <c r="V118" s="6">
        <v>0.41</v>
      </c>
      <c r="W118" s="6">
        <v>0.2324</v>
      </c>
      <c r="X118" s="6">
        <v>25</v>
      </c>
      <c r="Y118" s="6">
        <v>536</v>
      </c>
      <c r="Z118" s="6">
        <v>98</v>
      </c>
      <c r="AA118" s="6">
        <v>7393</v>
      </c>
      <c r="AB118" s="6">
        <v>0.75490000000000002</v>
      </c>
      <c r="AC118" s="6">
        <v>0.98</v>
      </c>
      <c r="AD118" s="6">
        <v>0.97829999999999995</v>
      </c>
      <c r="AE118" s="6">
        <v>93</v>
      </c>
      <c r="AF118" s="6">
        <v>274</v>
      </c>
      <c r="AG118" s="6">
        <v>77</v>
      </c>
      <c r="AH118" s="6">
        <v>5445</v>
      </c>
      <c r="AI118" s="6">
        <v>0.38590000000000002</v>
      </c>
      <c r="AJ118" s="6">
        <v>0.77</v>
      </c>
      <c r="AK118" s="6">
        <v>0.72050000000000003</v>
      </c>
      <c r="AT118" s="6" t="str">
        <f t="shared" si="0"/>
        <v/>
      </c>
      <c r="AU118" s="6" t="str">
        <f t="shared" si="1"/>
        <v/>
      </c>
      <c r="AV118" s="6">
        <f t="shared" si="2"/>
        <v>76.347826086956516</v>
      </c>
      <c r="AW118" s="7">
        <f t="shared" si="3"/>
        <v>13.792910447761194</v>
      </c>
      <c r="AX118" s="6">
        <f t="shared" si="4"/>
        <v>19.872262773722628</v>
      </c>
      <c r="AY118" s="6" t="str">
        <f t="shared" si="5"/>
        <v/>
      </c>
      <c r="BA118" s="6">
        <f>VLOOKUP(A118, ALL_AP_DATA!$A$2:$F$3600, 6, FALSE)</f>
        <v>710</v>
      </c>
      <c r="BB118" s="6" t="e">
        <f t="shared" ca="1" si="6"/>
        <v>#NAME?</v>
      </c>
      <c r="BC118" s="6">
        <f>VLOOKUP(A118,projmetadata!$A$2:$D$2036, 4, FALSE)</f>
        <v>253776</v>
      </c>
      <c r="BE118" s="6" t="e">
        <f t="shared" ca="1" si="8"/>
        <v>#NAME?</v>
      </c>
      <c r="BF118" s="6" t="e">
        <f t="shared" ca="1" si="9"/>
        <v>#NAME?</v>
      </c>
      <c r="BG118" s="6">
        <f t="shared" si="10"/>
        <v>2.9778229619822204E-2</v>
      </c>
      <c r="BH118" s="6">
        <f>VLOOKUP(A118, ALL_AP_DATA!$A$2:$D$3600, 3, FALSE)</f>
        <v>563</v>
      </c>
      <c r="BI118" s="6">
        <f>VLOOKUP(A118, ALL_AP_DATA!$A$2:$E$3600, 5, FALSE)</f>
        <v>7557</v>
      </c>
      <c r="BJ118" s="6">
        <f t="shared" si="7"/>
        <v>10.643661971830985</v>
      </c>
      <c r="BK118" s="6">
        <f t="shared" si="11"/>
        <v>0.79295774647887329</v>
      </c>
    </row>
    <row r="119" spans="1:63" ht="15.75" customHeight="1" x14ac:dyDescent="0.2">
      <c r="A119" s="6" t="s">
        <v>178</v>
      </c>
      <c r="B119" s="6" t="s">
        <v>61</v>
      </c>
      <c r="C119" s="6">
        <v>1</v>
      </c>
      <c r="D119" s="6">
        <v>2</v>
      </c>
      <c r="E119" s="6">
        <v>2</v>
      </c>
      <c r="F119" s="6">
        <v>15</v>
      </c>
      <c r="G119" s="6">
        <v>7.1999999999999998E-3</v>
      </c>
      <c r="H119" s="6">
        <v>3.0300000000000001E-2</v>
      </c>
      <c r="I119" s="6">
        <v>7.3000000000000001E-3</v>
      </c>
      <c r="X119" s="6">
        <v>9</v>
      </c>
      <c r="Y119" s="6">
        <v>72</v>
      </c>
      <c r="Z119" s="6">
        <v>41</v>
      </c>
      <c r="AA119" s="6">
        <v>1351</v>
      </c>
      <c r="AB119" s="6">
        <v>0.25900000000000001</v>
      </c>
      <c r="AC119" s="6">
        <v>0.62119999999999997</v>
      </c>
      <c r="AD119" s="6">
        <v>0.65900000000000003</v>
      </c>
      <c r="AE119" s="6">
        <v>4</v>
      </c>
      <c r="AF119" s="6">
        <v>14</v>
      </c>
      <c r="AG119" s="6">
        <v>30</v>
      </c>
      <c r="AH119" s="6">
        <v>763</v>
      </c>
      <c r="AI119" s="6">
        <v>5.04E-2</v>
      </c>
      <c r="AJ119" s="6">
        <v>0.45450000000000002</v>
      </c>
      <c r="AK119" s="6">
        <v>0.37219999999999998</v>
      </c>
      <c r="AT119" s="6">
        <f t="shared" si="0"/>
        <v>7.5</v>
      </c>
      <c r="AU119" s="6" t="str">
        <f t="shared" si="1"/>
        <v/>
      </c>
      <c r="AV119" s="6" t="str">
        <f t="shared" si="2"/>
        <v/>
      </c>
      <c r="AW119" s="7">
        <f t="shared" si="3"/>
        <v>18.763888888888889</v>
      </c>
      <c r="AX119" s="6">
        <f t="shared" si="4"/>
        <v>54.5</v>
      </c>
      <c r="AY119" s="6" t="str">
        <f t="shared" si="5"/>
        <v/>
      </c>
      <c r="BA119" s="6">
        <f>VLOOKUP(A119, ALL_AP_DATA!$A$2:$F$3600, 6, FALSE)</f>
        <v>278</v>
      </c>
      <c r="BB119" s="6" t="e">
        <f t="shared" ca="1" si="6"/>
        <v>#NAME?</v>
      </c>
      <c r="BC119" s="6">
        <f>VLOOKUP(A119,projmetadata!$A$2:$D$2036, 4, FALSE)</f>
        <v>68369</v>
      </c>
      <c r="BE119" s="6" t="e">
        <f t="shared" ca="1" si="8"/>
        <v>#NAME?</v>
      </c>
      <c r="BF119" s="6" t="e">
        <f t="shared" ca="1" si="9"/>
        <v>#NAME?</v>
      </c>
      <c r="BG119" s="6">
        <f t="shared" si="10"/>
        <v>2.9984349632143224E-2</v>
      </c>
      <c r="BH119" s="6">
        <f>VLOOKUP(A119, ALL_AP_DATA!$A$2:$D$3600, 3, FALSE)</f>
        <v>81</v>
      </c>
      <c r="BI119" s="6">
        <f>VLOOKUP(A119, ALL_AP_DATA!$A$2:$E$3600, 5, FALSE)</f>
        <v>2050</v>
      </c>
      <c r="BJ119" s="6">
        <f t="shared" si="7"/>
        <v>7.3741007194244608</v>
      </c>
      <c r="BK119" s="6">
        <f t="shared" si="11"/>
        <v>0.29136690647482016</v>
      </c>
    </row>
    <row r="120" spans="1:63" ht="15.75" customHeight="1" x14ac:dyDescent="0.2">
      <c r="A120" s="6" t="s">
        <v>901</v>
      </c>
      <c r="B120" s="6" t="s">
        <v>61</v>
      </c>
      <c r="C120" s="6">
        <v>18</v>
      </c>
      <c r="D120" s="6">
        <v>42</v>
      </c>
      <c r="E120" s="6">
        <v>0</v>
      </c>
      <c r="F120" s="6">
        <v>0</v>
      </c>
      <c r="G120" s="6">
        <v>5.1000000000000004E-3</v>
      </c>
      <c r="H120" s="6">
        <v>0</v>
      </c>
      <c r="I120" s="6">
        <v>0</v>
      </c>
      <c r="Q120" s="6">
        <v>22</v>
      </c>
      <c r="R120" s="6">
        <v>97</v>
      </c>
      <c r="S120" s="6">
        <v>129</v>
      </c>
      <c r="T120" s="6">
        <v>10421</v>
      </c>
      <c r="U120" s="6">
        <v>1.18E-2</v>
      </c>
      <c r="V120" s="6">
        <v>0.62929999999999997</v>
      </c>
      <c r="W120" s="6">
        <v>0.58789999999999998</v>
      </c>
      <c r="X120" s="6">
        <v>34</v>
      </c>
      <c r="Y120" s="6">
        <v>402</v>
      </c>
      <c r="Z120" s="6">
        <v>88</v>
      </c>
      <c r="AA120" s="6">
        <v>2986</v>
      </c>
      <c r="AB120" s="6">
        <v>4.8800000000000003E-2</v>
      </c>
      <c r="AC120" s="6">
        <v>0.42930000000000001</v>
      </c>
      <c r="AD120" s="6">
        <v>0.16850000000000001</v>
      </c>
      <c r="AE120" s="6">
        <v>7</v>
      </c>
      <c r="AF120" s="6">
        <v>35</v>
      </c>
      <c r="AG120" s="6">
        <v>0</v>
      </c>
      <c r="AH120" s="6">
        <v>0</v>
      </c>
      <c r="AI120" s="6">
        <v>4.1999999999999997E-3</v>
      </c>
      <c r="AJ120" s="6">
        <v>0</v>
      </c>
      <c r="AK120" s="6">
        <v>0</v>
      </c>
      <c r="AT120" s="6">
        <f t="shared" si="0"/>
        <v>0</v>
      </c>
      <c r="AU120" s="6" t="str">
        <f t="shared" si="1"/>
        <v/>
      </c>
      <c r="AV120" s="6">
        <f t="shared" si="2"/>
        <v>107.43298969072166</v>
      </c>
      <c r="AW120" s="7">
        <f t="shared" si="3"/>
        <v>7.4278606965174125</v>
      </c>
      <c r="AX120" s="6">
        <f t="shared" si="4"/>
        <v>0</v>
      </c>
      <c r="AY120" s="6" t="str">
        <f t="shared" si="5"/>
        <v/>
      </c>
      <c r="BA120" s="6">
        <f>VLOOKUP(A120, ALL_AP_DATA!$A$2:$F$3600, 6, FALSE)</f>
        <v>8244</v>
      </c>
      <c r="BB120" s="6" t="e">
        <f t="shared" ca="1" si="6"/>
        <v>#NAME?</v>
      </c>
      <c r="BC120" s="6">
        <f>VLOOKUP(A120,projmetadata!$A$2:$D$2036, 4, FALSE)</f>
        <v>584216</v>
      </c>
      <c r="BE120" s="6" t="e">
        <f t="shared" ca="1" si="8"/>
        <v>#NAME?</v>
      </c>
      <c r="BF120" s="6" t="e">
        <f t="shared" ca="1" si="9"/>
        <v>#NAME?</v>
      </c>
      <c r="BG120" s="6">
        <f t="shared" si="10"/>
        <v>3.0341517520916923E-2</v>
      </c>
      <c r="BH120" s="6">
        <f>VLOOKUP(A120, ALL_AP_DATA!$A$2:$D$3600, 3, FALSE)</f>
        <v>501</v>
      </c>
      <c r="BI120" s="6">
        <f>VLOOKUP(A120, ALL_AP_DATA!$A$2:$E$3600, 5, FALSE)</f>
        <v>17726</v>
      </c>
      <c r="BJ120" s="6">
        <f t="shared" si="7"/>
        <v>2.1501698204754973</v>
      </c>
      <c r="BK120" s="6">
        <f t="shared" si="11"/>
        <v>6.0771470160116449E-2</v>
      </c>
    </row>
    <row r="121" spans="1:63" ht="15.75" customHeight="1" x14ac:dyDescent="0.2">
      <c r="A121" s="6" t="s">
        <v>443</v>
      </c>
      <c r="B121" s="6" t="s">
        <v>61</v>
      </c>
      <c r="Q121" s="6">
        <v>8</v>
      </c>
      <c r="R121" s="6">
        <v>29</v>
      </c>
      <c r="S121" s="6">
        <v>46</v>
      </c>
      <c r="T121" s="6">
        <v>1305</v>
      </c>
      <c r="U121" s="6">
        <v>0.10979999999999999</v>
      </c>
      <c r="V121" s="6">
        <v>0.64790000000000003</v>
      </c>
      <c r="W121" s="6">
        <v>0.6825</v>
      </c>
      <c r="X121" s="6">
        <v>12</v>
      </c>
      <c r="Y121" s="6">
        <v>112</v>
      </c>
      <c r="Z121" s="6">
        <v>43</v>
      </c>
      <c r="AA121" s="6">
        <v>1024</v>
      </c>
      <c r="AB121" s="6">
        <v>0.42420000000000002</v>
      </c>
      <c r="AC121" s="6">
        <v>0.60560000000000003</v>
      </c>
      <c r="AD121" s="6">
        <v>0.53559999999999997</v>
      </c>
      <c r="AT121" s="6" t="str">
        <f t="shared" si="0"/>
        <v/>
      </c>
      <c r="AU121" s="6" t="str">
        <f t="shared" si="1"/>
        <v/>
      </c>
      <c r="AV121" s="6">
        <f t="shared" si="2"/>
        <v>45</v>
      </c>
      <c r="AW121" s="7">
        <f t="shared" si="3"/>
        <v>9.1428571428571423</v>
      </c>
      <c r="AX121" s="6" t="str">
        <f t="shared" si="4"/>
        <v/>
      </c>
      <c r="AY121" s="6" t="str">
        <f t="shared" si="5"/>
        <v/>
      </c>
      <c r="BA121" s="6">
        <f>VLOOKUP(A121, ALL_AP_DATA!$A$2:$F$3600, 6, FALSE)</f>
        <v>264</v>
      </c>
      <c r="BB121" s="6" t="e">
        <f t="shared" ca="1" si="6"/>
        <v>#NAME?</v>
      </c>
      <c r="BC121" s="6">
        <f>VLOOKUP(A121,projmetadata!$A$2:$D$2036, 4, FALSE)</f>
        <v>62327</v>
      </c>
      <c r="BE121" s="6" t="e">
        <f t="shared" ca="1" si="8"/>
        <v>#NAME?</v>
      </c>
      <c r="BF121" s="6" t="e">
        <f t="shared" ca="1" si="9"/>
        <v>#NAME?</v>
      </c>
      <c r="BG121" s="6">
        <f t="shared" si="10"/>
        <v>3.067691369711361E-2</v>
      </c>
      <c r="BH121" s="6">
        <f>VLOOKUP(A121, ALL_AP_DATA!$A$2:$D$3600, 3, FALSE)</f>
        <v>132</v>
      </c>
      <c r="BI121" s="6">
        <f>VLOOKUP(A121, ALL_AP_DATA!$A$2:$E$3600, 5, FALSE)</f>
        <v>1912</v>
      </c>
      <c r="BJ121" s="6">
        <f t="shared" si="7"/>
        <v>7.2424242424242422</v>
      </c>
      <c r="BK121" s="6">
        <f t="shared" si="11"/>
        <v>0.5</v>
      </c>
    </row>
    <row r="122" spans="1:63" ht="15.75" customHeight="1" x14ac:dyDescent="0.2">
      <c r="A122" s="6" t="s">
        <v>1488</v>
      </c>
      <c r="B122" s="6" t="s">
        <v>61</v>
      </c>
      <c r="Q122" s="6">
        <v>1</v>
      </c>
      <c r="R122" s="6">
        <v>2</v>
      </c>
      <c r="S122" s="6">
        <v>7</v>
      </c>
      <c r="T122" s="6">
        <v>76</v>
      </c>
      <c r="U122" s="6">
        <v>1.3599999999999999E-2</v>
      </c>
      <c r="V122" s="6">
        <v>0.1842</v>
      </c>
      <c r="W122" s="6">
        <v>6.1100000000000002E-2</v>
      </c>
      <c r="X122" s="6">
        <v>1</v>
      </c>
      <c r="Y122" s="6">
        <v>58</v>
      </c>
      <c r="Z122" s="6">
        <v>24</v>
      </c>
      <c r="AA122" s="6">
        <v>546</v>
      </c>
      <c r="AB122" s="6">
        <v>0.39460000000000001</v>
      </c>
      <c r="AC122" s="6">
        <v>0.63160000000000005</v>
      </c>
      <c r="AD122" s="6">
        <v>0.43930000000000002</v>
      </c>
      <c r="AE122" s="6">
        <v>6</v>
      </c>
      <c r="AF122" s="6">
        <v>37</v>
      </c>
      <c r="AG122" s="6">
        <v>13</v>
      </c>
      <c r="AH122" s="6">
        <v>341</v>
      </c>
      <c r="AI122" s="6">
        <v>0.25169999999999998</v>
      </c>
      <c r="AJ122" s="6">
        <v>0.34210000000000002</v>
      </c>
      <c r="AK122" s="6">
        <v>0.27429999999999999</v>
      </c>
      <c r="AT122" s="6" t="str">
        <f t="shared" si="0"/>
        <v/>
      </c>
      <c r="AU122" s="6" t="str">
        <f t="shared" si="1"/>
        <v/>
      </c>
      <c r="AV122" s="6">
        <f t="shared" si="2"/>
        <v>38</v>
      </c>
      <c r="AW122" s="7">
        <f t="shared" si="3"/>
        <v>9.4137931034482758</v>
      </c>
      <c r="AX122" s="6">
        <f t="shared" si="4"/>
        <v>9.2162162162162158</v>
      </c>
      <c r="AY122" s="6" t="str">
        <f t="shared" si="5"/>
        <v/>
      </c>
      <c r="BA122" s="6">
        <f>VLOOKUP(A122, ALL_AP_DATA!$A$2:$F$3600, 6, FALSE)</f>
        <v>147</v>
      </c>
      <c r="BB122" s="6" t="e">
        <f t="shared" ca="1" si="6"/>
        <v>#NAME?</v>
      </c>
      <c r="BC122" s="6">
        <f>VLOOKUP(A122,projmetadata!$A$2:$D$2036, 4, FALSE)</f>
        <v>40312</v>
      </c>
      <c r="BE122" s="6" t="e">
        <f t="shared" ca="1" si="8"/>
        <v>#NAME?</v>
      </c>
      <c r="BF122" s="6" t="e">
        <f t="shared" ca="1" si="9"/>
        <v>#NAME?</v>
      </c>
      <c r="BG122" s="6">
        <f t="shared" si="10"/>
        <v>3.0834490970430641E-2</v>
      </c>
      <c r="BH122" s="6">
        <f>VLOOKUP(A122, ALL_AP_DATA!$A$2:$D$3600, 3, FALSE)</f>
        <v>72</v>
      </c>
      <c r="BI122" s="6">
        <f>VLOOKUP(A122, ALL_AP_DATA!$A$2:$E$3600, 5, FALSE)</f>
        <v>1243</v>
      </c>
      <c r="BJ122" s="6">
        <f t="shared" si="7"/>
        <v>8.4557823129251695</v>
      </c>
      <c r="BK122" s="6">
        <f t="shared" si="11"/>
        <v>0.48979591836734693</v>
      </c>
    </row>
    <row r="123" spans="1:63" ht="15.75" customHeight="1" x14ac:dyDescent="0.2">
      <c r="A123" s="6" t="s">
        <v>696</v>
      </c>
      <c r="B123" s="6" t="s">
        <v>61</v>
      </c>
      <c r="C123" s="6">
        <v>6</v>
      </c>
      <c r="D123" s="6">
        <v>15</v>
      </c>
      <c r="E123" s="6">
        <v>35</v>
      </c>
      <c r="F123" s="6">
        <v>1588</v>
      </c>
      <c r="G123" s="6">
        <v>5.4000000000000003E-3</v>
      </c>
      <c r="H123" s="6">
        <v>0.1741</v>
      </c>
      <c r="I123" s="6">
        <v>0.10059999999999999</v>
      </c>
      <c r="J123" s="6">
        <v>3</v>
      </c>
      <c r="K123" s="6">
        <v>24</v>
      </c>
      <c r="L123" s="6">
        <v>112</v>
      </c>
      <c r="M123" s="6">
        <v>4041</v>
      </c>
      <c r="N123" s="6">
        <v>8.6E-3</v>
      </c>
      <c r="O123" s="6">
        <v>0.55720000000000003</v>
      </c>
      <c r="P123" s="6">
        <v>0.25600000000000001</v>
      </c>
      <c r="Q123" s="6">
        <v>18</v>
      </c>
      <c r="R123" s="6">
        <v>89</v>
      </c>
      <c r="S123" s="6">
        <v>171</v>
      </c>
      <c r="T123" s="6">
        <v>12285</v>
      </c>
      <c r="U123" s="6">
        <v>3.2000000000000001E-2</v>
      </c>
      <c r="V123" s="6">
        <v>0.85070000000000001</v>
      </c>
      <c r="W123" s="6">
        <v>0.77829999999999999</v>
      </c>
      <c r="X123" s="6">
        <v>40</v>
      </c>
      <c r="Y123" s="6">
        <v>492</v>
      </c>
      <c r="Z123" s="6">
        <v>150</v>
      </c>
      <c r="AA123" s="6">
        <v>9402</v>
      </c>
      <c r="AB123" s="6">
        <v>0.17699999999999999</v>
      </c>
      <c r="AC123" s="6">
        <v>0.74629999999999996</v>
      </c>
      <c r="AD123" s="6">
        <v>0.59570000000000001</v>
      </c>
      <c r="AE123" s="6">
        <v>70</v>
      </c>
      <c r="AF123" s="6">
        <v>291</v>
      </c>
      <c r="AG123" s="6">
        <v>150</v>
      </c>
      <c r="AH123" s="6">
        <v>7002</v>
      </c>
      <c r="AI123" s="6">
        <v>0.1047</v>
      </c>
      <c r="AJ123" s="6">
        <v>0.74629999999999996</v>
      </c>
      <c r="AK123" s="6">
        <v>0.44359999999999999</v>
      </c>
      <c r="AL123" s="6">
        <v>1</v>
      </c>
      <c r="AM123" s="6">
        <v>23</v>
      </c>
      <c r="AN123" s="6">
        <v>102</v>
      </c>
      <c r="AO123" s="6">
        <v>4271</v>
      </c>
      <c r="AP123" s="6">
        <v>8.3000000000000001E-3</v>
      </c>
      <c r="AQ123" s="6">
        <v>0.50749999999999995</v>
      </c>
      <c r="AR123" s="6">
        <v>0.27060000000000001</v>
      </c>
      <c r="AT123" s="6">
        <f t="shared" si="0"/>
        <v>105.86666666666666</v>
      </c>
      <c r="AU123" s="6">
        <f t="shared" si="1"/>
        <v>168.375</v>
      </c>
      <c r="AV123" s="6">
        <f t="shared" si="2"/>
        <v>138.03370786516854</v>
      </c>
      <c r="AW123" s="7">
        <f t="shared" si="3"/>
        <v>19.109756097560975</v>
      </c>
      <c r="AX123" s="6">
        <f t="shared" si="4"/>
        <v>24.061855670103093</v>
      </c>
      <c r="AY123" s="6">
        <f t="shared" si="5"/>
        <v>185.69565217391303</v>
      </c>
      <c r="BA123" s="6">
        <f>VLOOKUP(A123, ALL_AP_DATA!$A$2:$F$3600, 6, FALSE)</f>
        <v>2779</v>
      </c>
      <c r="BB123" s="6" t="e">
        <f t="shared" ca="1" si="6"/>
        <v>#NAME?</v>
      </c>
      <c r="BC123" s="6">
        <f>VLOOKUP(A123,projmetadata!$A$2:$D$2036, 4, FALSE)</f>
        <v>501406</v>
      </c>
      <c r="BE123" s="6" t="e">
        <f t="shared" ca="1" si="8"/>
        <v>#NAME?</v>
      </c>
      <c r="BF123" s="6" t="e">
        <f t="shared" ca="1" si="9"/>
        <v>#NAME?</v>
      </c>
      <c r="BG123" s="6">
        <f t="shared" si="10"/>
        <v>3.147947970307495E-2</v>
      </c>
      <c r="BH123" s="6">
        <f>VLOOKUP(A123, ALL_AP_DATA!$A$2:$D$3600, 3, FALSE)</f>
        <v>622</v>
      </c>
      <c r="BI123" s="6">
        <f>VLOOKUP(A123, ALL_AP_DATA!$A$2:$E$3600, 5, FALSE)</f>
        <v>15784</v>
      </c>
      <c r="BJ123" s="6">
        <f t="shared" si="7"/>
        <v>5.6797409139978408</v>
      </c>
      <c r="BK123" s="6">
        <f t="shared" si="11"/>
        <v>0.22382151853184598</v>
      </c>
    </row>
    <row r="124" spans="1:63" ht="15.75" customHeight="1" x14ac:dyDescent="0.2">
      <c r="A124" s="6" t="s">
        <v>235</v>
      </c>
      <c r="B124" s="6" t="s">
        <v>61</v>
      </c>
      <c r="C124" s="6">
        <v>1</v>
      </c>
      <c r="D124" s="6">
        <v>2</v>
      </c>
      <c r="E124" s="6">
        <v>0</v>
      </c>
      <c r="F124" s="6">
        <v>0</v>
      </c>
      <c r="G124" s="6">
        <v>4.7000000000000002E-3</v>
      </c>
      <c r="H124" s="6">
        <v>0</v>
      </c>
      <c r="I124" s="6">
        <v>0</v>
      </c>
      <c r="Q124" s="6">
        <v>2</v>
      </c>
      <c r="R124" s="6">
        <v>5</v>
      </c>
      <c r="S124" s="6">
        <v>10</v>
      </c>
      <c r="T124" s="6">
        <v>267</v>
      </c>
      <c r="U124" s="6">
        <v>1.17E-2</v>
      </c>
      <c r="V124" s="6">
        <v>0.52629999999999999</v>
      </c>
      <c r="W124" s="6">
        <v>0.1138</v>
      </c>
      <c r="X124" s="6">
        <v>5</v>
      </c>
      <c r="Y124" s="6">
        <v>77</v>
      </c>
      <c r="Z124" s="6">
        <v>13</v>
      </c>
      <c r="AA124" s="6">
        <v>290</v>
      </c>
      <c r="AB124" s="6">
        <v>0.18029999999999999</v>
      </c>
      <c r="AC124" s="6">
        <v>0.68420000000000003</v>
      </c>
      <c r="AD124" s="6">
        <v>0.1236</v>
      </c>
      <c r="AE124" s="6">
        <v>15</v>
      </c>
      <c r="AF124" s="6">
        <v>50</v>
      </c>
      <c r="AG124" s="6">
        <v>9</v>
      </c>
      <c r="AH124" s="6">
        <v>198</v>
      </c>
      <c r="AI124" s="6">
        <v>0.1171</v>
      </c>
      <c r="AJ124" s="6">
        <v>0.47370000000000001</v>
      </c>
      <c r="AK124" s="6">
        <v>8.4400000000000003E-2</v>
      </c>
      <c r="AT124" s="6">
        <f t="shared" si="0"/>
        <v>0</v>
      </c>
      <c r="AU124" s="6" t="str">
        <f t="shared" si="1"/>
        <v/>
      </c>
      <c r="AV124" s="6">
        <f t="shared" si="2"/>
        <v>53.4</v>
      </c>
      <c r="AW124" s="7">
        <f t="shared" si="3"/>
        <v>3.7662337662337664</v>
      </c>
      <c r="AX124" s="6">
        <f t="shared" si="4"/>
        <v>3.96</v>
      </c>
      <c r="AY124" s="6" t="str">
        <f t="shared" si="5"/>
        <v/>
      </c>
      <c r="BA124" s="6">
        <f>VLOOKUP(A124, ALL_AP_DATA!$A$2:$F$3600, 6, FALSE)</f>
        <v>427</v>
      </c>
      <c r="BB124" s="6" t="e">
        <f t="shared" ca="1" si="6"/>
        <v>#NAME?</v>
      </c>
      <c r="BC124" s="6">
        <f>VLOOKUP(A124,projmetadata!$A$2:$D$2036, 4, FALSE)</f>
        <v>72103</v>
      </c>
      <c r="BE124" s="6" t="e">
        <f t="shared" ca="1" si="8"/>
        <v>#NAME?</v>
      </c>
      <c r="BF124" s="6" t="e">
        <f t="shared" ca="1" si="9"/>
        <v>#NAME?</v>
      </c>
      <c r="BG124" s="6">
        <f t="shared" si="10"/>
        <v>3.2550656699443854E-2</v>
      </c>
      <c r="BH124" s="6">
        <f>VLOOKUP(A124, ALL_AP_DATA!$A$2:$D$3600, 3, FALSE)</f>
        <v>110</v>
      </c>
      <c r="BI124" s="6">
        <f>VLOOKUP(A124, ALL_AP_DATA!$A$2:$E$3600, 5, FALSE)</f>
        <v>2347</v>
      </c>
      <c r="BJ124" s="6">
        <f t="shared" si="7"/>
        <v>5.4964871194379388</v>
      </c>
      <c r="BK124" s="6">
        <f t="shared" si="11"/>
        <v>0.2576112412177986</v>
      </c>
    </row>
    <row r="125" spans="1:63" ht="15.75" customHeight="1" x14ac:dyDescent="0.2">
      <c r="A125" s="6" t="s">
        <v>232</v>
      </c>
      <c r="B125" s="6" t="s">
        <v>61</v>
      </c>
      <c r="C125" s="6">
        <v>1</v>
      </c>
      <c r="D125" s="6">
        <v>6</v>
      </c>
      <c r="E125" s="6">
        <v>0</v>
      </c>
      <c r="F125" s="6">
        <v>0</v>
      </c>
      <c r="G125" s="6">
        <v>6.4999999999999997E-3</v>
      </c>
      <c r="H125" s="6">
        <v>0</v>
      </c>
      <c r="I125" s="6">
        <v>0</v>
      </c>
      <c r="Q125" s="6">
        <v>3</v>
      </c>
      <c r="R125" s="6">
        <v>12</v>
      </c>
      <c r="S125" s="6">
        <v>19</v>
      </c>
      <c r="T125" s="6">
        <v>4890</v>
      </c>
      <c r="U125" s="6">
        <v>1.29E-2</v>
      </c>
      <c r="V125" s="6">
        <v>0.51349999999999996</v>
      </c>
      <c r="W125" s="6">
        <v>0.69599999999999995</v>
      </c>
      <c r="X125" s="6">
        <v>34</v>
      </c>
      <c r="Y125" s="6">
        <v>411</v>
      </c>
      <c r="Z125" s="6">
        <v>12</v>
      </c>
      <c r="AA125" s="6">
        <v>1816</v>
      </c>
      <c r="AB125" s="6">
        <v>0.44340000000000002</v>
      </c>
      <c r="AC125" s="6">
        <v>0.32429999999999998</v>
      </c>
      <c r="AD125" s="6">
        <v>0.25850000000000001</v>
      </c>
      <c r="AE125" s="6">
        <v>13</v>
      </c>
      <c r="AF125" s="6">
        <v>36</v>
      </c>
      <c r="AG125" s="6">
        <v>4</v>
      </c>
      <c r="AH125" s="6">
        <v>24</v>
      </c>
      <c r="AI125" s="6">
        <v>3.8800000000000001E-2</v>
      </c>
      <c r="AJ125" s="6">
        <v>0.1081</v>
      </c>
      <c r="AK125" s="6">
        <v>3.3999999999999998E-3</v>
      </c>
      <c r="AT125" s="6">
        <f t="shared" si="0"/>
        <v>0</v>
      </c>
      <c r="AU125" s="6" t="str">
        <f t="shared" si="1"/>
        <v/>
      </c>
      <c r="AV125" s="6">
        <f t="shared" si="2"/>
        <v>407.5</v>
      </c>
      <c r="AW125" s="7">
        <f t="shared" si="3"/>
        <v>4.4184914841849148</v>
      </c>
      <c r="AX125" s="6">
        <f t="shared" si="4"/>
        <v>0.66666666666666663</v>
      </c>
      <c r="AY125" s="6" t="str">
        <f t="shared" si="5"/>
        <v/>
      </c>
      <c r="BA125" s="6">
        <f>VLOOKUP(A125, ALL_AP_DATA!$A$2:$F$3600, 6, FALSE)</f>
        <v>927</v>
      </c>
      <c r="BB125" s="6" t="e">
        <f t="shared" ca="1" si="6"/>
        <v>#NAME?</v>
      </c>
      <c r="BC125" s="6">
        <f>VLOOKUP(A125,projmetadata!$A$2:$D$2036, 4, FALSE)</f>
        <v>213140</v>
      </c>
      <c r="BE125" s="6" t="e">
        <f t="shared" ca="1" si="8"/>
        <v>#NAME?</v>
      </c>
      <c r="BF125" s="6" t="e">
        <f t="shared" ca="1" si="9"/>
        <v>#NAME?</v>
      </c>
      <c r="BG125" s="6">
        <f t="shared" si="10"/>
        <v>3.2964248850520787E-2</v>
      </c>
      <c r="BH125" s="6">
        <f>VLOOKUP(A125, ALL_AP_DATA!$A$2:$D$3600, 3, FALSE)</f>
        <v>420</v>
      </c>
      <c r="BI125" s="6">
        <f>VLOOKUP(A125, ALL_AP_DATA!$A$2:$E$3600, 5, FALSE)</f>
        <v>7026</v>
      </c>
      <c r="BJ125" s="6">
        <f t="shared" si="7"/>
        <v>7.5792880258899675</v>
      </c>
      <c r="BK125" s="6">
        <f t="shared" si="11"/>
        <v>0.45307443365695793</v>
      </c>
    </row>
    <row r="126" spans="1:63" ht="15.75" customHeight="1" x14ac:dyDescent="0.2">
      <c r="A126" s="6" t="s">
        <v>569</v>
      </c>
      <c r="B126" s="6" t="s">
        <v>61</v>
      </c>
      <c r="C126" s="6">
        <v>6</v>
      </c>
      <c r="D126" s="6">
        <v>14</v>
      </c>
      <c r="E126" s="6">
        <v>0</v>
      </c>
      <c r="F126" s="6">
        <v>0</v>
      </c>
      <c r="G126" s="6">
        <v>2.3999999999999998E-3</v>
      </c>
      <c r="H126" s="6">
        <v>0</v>
      </c>
      <c r="I126" s="6">
        <v>0</v>
      </c>
      <c r="J126" s="6">
        <v>2</v>
      </c>
      <c r="K126" s="6">
        <v>35</v>
      </c>
      <c r="L126" s="6">
        <v>190</v>
      </c>
      <c r="M126" s="6">
        <v>12060</v>
      </c>
      <c r="N126" s="6">
        <v>5.8999999999999999E-3</v>
      </c>
      <c r="O126" s="6">
        <v>0.625</v>
      </c>
      <c r="P126" s="6">
        <v>0.34949999999999998</v>
      </c>
      <c r="Q126" s="6">
        <v>14</v>
      </c>
      <c r="R126" s="6">
        <v>113</v>
      </c>
      <c r="S126" s="6">
        <v>295</v>
      </c>
      <c r="T126" s="6">
        <v>31022</v>
      </c>
      <c r="U126" s="6">
        <v>1.9E-2</v>
      </c>
      <c r="V126" s="6">
        <v>0.97040000000000004</v>
      </c>
      <c r="W126" s="6">
        <v>0.89890000000000003</v>
      </c>
      <c r="X126" s="6">
        <v>156</v>
      </c>
      <c r="Y126" s="6">
        <v>1658</v>
      </c>
      <c r="Z126" s="6">
        <v>1</v>
      </c>
      <c r="AA126" s="6">
        <v>2</v>
      </c>
      <c r="AB126" s="6">
        <v>0.27850000000000003</v>
      </c>
      <c r="AC126" s="6">
        <v>3.3E-3</v>
      </c>
      <c r="AD126" s="6">
        <v>1E-4</v>
      </c>
      <c r="AE126" s="6">
        <v>116</v>
      </c>
      <c r="AF126" s="6">
        <v>533</v>
      </c>
      <c r="AG126" s="6">
        <v>167</v>
      </c>
      <c r="AH126" s="6">
        <v>9304</v>
      </c>
      <c r="AI126" s="6">
        <v>8.9499999999999996E-2</v>
      </c>
      <c r="AJ126" s="6">
        <v>0.54930000000000001</v>
      </c>
      <c r="AK126" s="6">
        <v>0.26960000000000001</v>
      </c>
      <c r="AL126" s="6">
        <v>1</v>
      </c>
      <c r="AM126" s="6">
        <v>76</v>
      </c>
      <c r="AN126" s="6">
        <v>234</v>
      </c>
      <c r="AO126" s="6">
        <v>21503</v>
      </c>
      <c r="AP126" s="6">
        <v>1.2800000000000001E-2</v>
      </c>
      <c r="AQ126" s="6">
        <v>0.76970000000000005</v>
      </c>
      <c r="AR126" s="6">
        <v>0.62309999999999999</v>
      </c>
      <c r="AT126" s="6">
        <f t="shared" si="0"/>
        <v>0</v>
      </c>
      <c r="AU126" s="6">
        <f t="shared" si="1"/>
        <v>344.57142857142856</v>
      </c>
      <c r="AV126" s="6">
        <f t="shared" si="2"/>
        <v>274.53097345132744</v>
      </c>
      <c r="AW126" s="7">
        <f t="shared" si="3"/>
        <v>1.2062726176115801E-3</v>
      </c>
      <c r="AX126" s="6">
        <f t="shared" si="4"/>
        <v>17.455909943714822</v>
      </c>
      <c r="AY126" s="6">
        <f t="shared" si="5"/>
        <v>282.93421052631578</v>
      </c>
      <c r="BA126" s="6">
        <f>VLOOKUP(A126, ALL_AP_DATA!$A$2:$F$3600, 6, FALSE)</f>
        <v>5954</v>
      </c>
      <c r="BB126" s="6" t="e">
        <f t="shared" ca="1" si="6"/>
        <v>#NAME?</v>
      </c>
      <c r="BC126" s="6">
        <f>VLOOKUP(A126,projmetadata!$A$2:$D$2036, 4, FALSE)</f>
        <v>1035174</v>
      </c>
      <c r="BE126" s="6" t="e">
        <f t="shared" ca="1" si="8"/>
        <v>#NAME?</v>
      </c>
      <c r="BF126" s="6" t="e">
        <f t="shared" ca="1" si="9"/>
        <v>#NAME?</v>
      </c>
      <c r="BG126" s="6">
        <f t="shared" si="10"/>
        <v>3.3337390622252876E-2</v>
      </c>
      <c r="BH126" s="6">
        <f>VLOOKUP(A126, ALL_AP_DATA!$A$2:$D$3600, 3, FALSE)</f>
        <v>2005</v>
      </c>
      <c r="BI126" s="6">
        <f>VLOOKUP(A126, ALL_AP_DATA!$A$2:$E$3600, 5, FALSE)</f>
        <v>34510</v>
      </c>
      <c r="BJ126" s="6">
        <f t="shared" si="7"/>
        <v>5.7961034598589185</v>
      </c>
      <c r="BK126" s="6">
        <f t="shared" si="11"/>
        <v>0.33674840443399395</v>
      </c>
    </row>
    <row r="127" spans="1:63" ht="15.75" customHeight="1" x14ac:dyDescent="0.2">
      <c r="A127" s="6" t="s">
        <v>656</v>
      </c>
      <c r="B127" s="6" t="s">
        <v>61</v>
      </c>
      <c r="C127" s="6">
        <v>1</v>
      </c>
      <c r="D127" s="6">
        <v>14</v>
      </c>
      <c r="E127" s="6">
        <v>21</v>
      </c>
      <c r="F127" s="6">
        <v>313</v>
      </c>
      <c r="G127" s="6">
        <v>4.0500000000000001E-2</v>
      </c>
      <c r="H127" s="6">
        <v>0.375</v>
      </c>
      <c r="I127" s="6">
        <v>0.1246</v>
      </c>
      <c r="Q127" s="6">
        <v>1</v>
      </c>
      <c r="R127" s="6">
        <v>3</v>
      </c>
      <c r="S127" s="6">
        <v>8</v>
      </c>
      <c r="T127" s="6">
        <v>264</v>
      </c>
      <c r="U127" s="6">
        <v>8.6999999999999994E-3</v>
      </c>
      <c r="V127" s="6">
        <v>0.1429</v>
      </c>
      <c r="W127" s="6">
        <v>0.1051</v>
      </c>
      <c r="X127" s="6">
        <v>1</v>
      </c>
      <c r="Y127" s="6">
        <v>9</v>
      </c>
      <c r="Z127" s="6">
        <v>4</v>
      </c>
      <c r="AA127" s="6">
        <v>68</v>
      </c>
      <c r="AB127" s="6">
        <v>2.5999999999999999E-2</v>
      </c>
      <c r="AC127" s="6">
        <v>7.1400000000000005E-2</v>
      </c>
      <c r="AD127" s="6">
        <v>2.7099999999999999E-2</v>
      </c>
      <c r="AE127" s="6">
        <v>23</v>
      </c>
      <c r="AF127" s="6">
        <v>79</v>
      </c>
      <c r="AG127" s="6">
        <v>34</v>
      </c>
      <c r="AH127" s="6">
        <v>576</v>
      </c>
      <c r="AI127" s="6">
        <v>0.2283</v>
      </c>
      <c r="AJ127" s="6">
        <v>0.60709999999999997</v>
      </c>
      <c r="AK127" s="6">
        <v>0.22919999999999999</v>
      </c>
      <c r="AT127" s="6">
        <f t="shared" si="0"/>
        <v>22.357142857142858</v>
      </c>
      <c r="AU127" s="6" t="str">
        <f t="shared" si="1"/>
        <v/>
      </c>
      <c r="AV127" s="6">
        <f t="shared" si="2"/>
        <v>88</v>
      </c>
      <c r="AW127" s="7">
        <f t="shared" si="3"/>
        <v>7.5555555555555554</v>
      </c>
      <c r="AX127" s="6">
        <f t="shared" si="4"/>
        <v>7.2911392405063289</v>
      </c>
      <c r="AY127" s="6" t="str">
        <f t="shared" si="5"/>
        <v/>
      </c>
      <c r="BA127" s="6">
        <f>VLOOKUP(A127, ALL_AP_DATA!$A$2:$F$3600, 6, FALSE)</f>
        <v>346</v>
      </c>
      <c r="BB127" s="6" t="e">
        <f t="shared" ca="1" si="6"/>
        <v>#NAME?</v>
      </c>
      <c r="BC127" s="6">
        <f>VLOOKUP(A127,projmetadata!$A$2:$D$2036, 4, FALSE)</f>
        <v>73001</v>
      </c>
      <c r="BE127" s="6" t="e">
        <f t="shared" ca="1" si="8"/>
        <v>#NAME?</v>
      </c>
      <c r="BF127" s="6" t="e">
        <f t="shared" ca="1" si="9"/>
        <v>#NAME?</v>
      </c>
      <c r="BG127" s="6">
        <f t="shared" si="10"/>
        <v>3.4424185970055206E-2</v>
      </c>
      <c r="BH127" s="6">
        <f>VLOOKUP(A127, ALL_AP_DATA!$A$2:$D$3600, 3, FALSE)</f>
        <v>90</v>
      </c>
      <c r="BI127" s="6">
        <f>VLOOKUP(A127, ALL_AP_DATA!$A$2:$E$3600, 5, FALSE)</f>
        <v>2513</v>
      </c>
      <c r="BJ127" s="6">
        <f t="shared" si="7"/>
        <v>7.2630057803468207</v>
      </c>
      <c r="BK127" s="6">
        <f t="shared" si="11"/>
        <v>0.26011560693641617</v>
      </c>
    </row>
    <row r="128" spans="1:63" ht="15.75" customHeight="1" x14ac:dyDescent="0.2">
      <c r="A128" s="6" t="s">
        <v>395</v>
      </c>
      <c r="B128" s="6" t="s">
        <v>61</v>
      </c>
      <c r="Q128" s="6">
        <v>3</v>
      </c>
      <c r="R128" s="6">
        <v>7</v>
      </c>
      <c r="S128" s="6">
        <v>10</v>
      </c>
      <c r="T128" s="6">
        <v>355</v>
      </c>
      <c r="U128" s="6">
        <v>2.24E-2</v>
      </c>
      <c r="V128" s="6">
        <v>0.25640000000000002</v>
      </c>
      <c r="W128" s="6">
        <v>0.18379999999999999</v>
      </c>
      <c r="X128" s="6">
        <v>7</v>
      </c>
      <c r="Y128" s="6">
        <v>166</v>
      </c>
      <c r="Z128" s="6">
        <v>30</v>
      </c>
      <c r="AA128" s="6">
        <v>1481</v>
      </c>
      <c r="AB128" s="6">
        <v>0.53210000000000002</v>
      </c>
      <c r="AC128" s="6">
        <v>0.76919999999999999</v>
      </c>
      <c r="AD128" s="6">
        <v>0.76700000000000002</v>
      </c>
      <c r="AE128" s="6">
        <v>16</v>
      </c>
      <c r="AF128" s="6">
        <v>221</v>
      </c>
      <c r="AG128" s="6">
        <v>32</v>
      </c>
      <c r="AH128" s="6">
        <v>1544</v>
      </c>
      <c r="AI128" s="6">
        <v>0.70830000000000004</v>
      </c>
      <c r="AJ128" s="6">
        <v>0.82050000000000001</v>
      </c>
      <c r="AK128" s="6">
        <v>0.79959999999999998</v>
      </c>
      <c r="AT128" s="6" t="str">
        <f t="shared" si="0"/>
        <v/>
      </c>
      <c r="AU128" s="6" t="str">
        <f t="shared" si="1"/>
        <v/>
      </c>
      <c r="AV128" s="6">
        <f t="shared" si="2"/>
        <v>50.714285714285715</v>
      </c>
      <c r="AW128" s="7">
        <f t="shared" si="3"/>
        <v>8.9216867469879517</v>
      </c>
      <c r="AX128" s="6">
        <f t="shared" si="4"/>
        <v>6.9864253393665159</v>
      </c>
      <c r="AY128" s="6" t="str">
        <f t="shared" si="5"/>
        <v/>
      </c>
      <c r="BA128" s="6">
        <f>VLOOKUP(A128, ALL_AP_DATA!$A$2:$F$3600, 6, FALSE)</f>
        <v>312</v>
      </c>
      <c r="BB128" s="6" t="e">
        <f t="shared" ca="1" si="6"/>
        <v>#NAME?</v>
      </c>
      <c r="BC128" s="6">
        <f>VLOOKUP(A128,projmetadata!$A$2:$D$2036, 4, FALSE)</f>
        <v>55126</v>
      </c>
      <c r="BE128" s="6" t="e">
        <f t="shared" ca="1" si="8"/>
        <v>#NAME?</v>
      </c>
      <c r="BF128" s="6" t="e">
        <f t="shared" ca="1" si="9"/>
        <v>#NAME?</v>
      </c>
      <c r="BG128" s="6">
        <f t="shared" si="10"/>
        <v>3.5028843014185684E-2</v>
      </c>
      <c r="BH128" s="6">
        <f>VLOOKUP(A128, ALL_AP_DATA!$A$2:$D$3600, 3, FALSE)</f>
        <v>278</v>
      </c>
      <c r="BI128" s="6">
        <f>VLOOKUP(A128, ALL_AP_DATA!$A$2:$E$3600, 5, FALSE)</f>
        <v>1931</v>
      </c>
      <c r="BJ128" s="6">
        <f t="shared" si="7"/>
        <v>6.1891025641025639</v>
      </c>
      <c r="BK128" s="6">
        <f t="shared" si="11"/>
        <v>0.89102564102564108</v>
      </c>
    </row>
    <row r="129" spans="1:63" ht="15.75" customHeight="1" x14ac:dyDescent="0.2">
      <c r="A129" s="6" t="s">
        <v>90</v>
      </c>
      <c r="B129" s="6" t="s">
        <v>61</v>
      </c>
      <c r="C129" s="6">
        <v>1</v>
      </c>
      <c r="D129" s="6">
        <v>5</v>
      </c>
      <c r="E129" s="6">
        <v>35</v>
      </c>
      <c r="F129" s="6">
        <v>559</v>
      </c>
      <c r="G129" s="6">
        <v>4.5900000000000003E-2</v>
      </c>
      <c r="H129" s="6">
        <v>0.26919999999999999</v>
      </c>
      <c r="I129" s="6">
        <v>0.1668</v>
      </c>
      <c r="J129" s="6">
        <v>2</v>
      </c>
      <c r="K129" s="6">
        <v>12</v>
      </c>
      <c r="L129" s="6">
        <v>93</v>
      </c>
      <c r="M129" s="6">
        <v>2352</v>
      </c>
      <c r="N129" s="6">
        <v>0.1101</v>
      </c>
      <c r="O129" s="6">
        <v>0.71540000000000004</v>
      </c>
      <c r="P129" s="6">
        <v>0.70189999999999997</v>
      </c>
      <c r="X129" s="6">
        <v>1</v>
      </c>
      <c r="Y129" s="6">
        <v>6</v>
      </c>
      <c r="Z129" s="6">
        <v>21</v>
      </c>
      <c r="AA129" s="6">
        <v>647</v>
      </c>
      <c r="AB129" s="6">
        <v>5.5E-2</v>
      </c>
      <c r="AC129" s="6">
        <v>0.1615</v>
      </c>
      <c r="AD129" s="6">
        <v>0.19309999999999999</v>
      </c>
      <c r="AE129" s="6">
        <v>3</v>
      </c>
      <c r="AF129" s="6">
        <v>23</v>
      </c>
      <c r="AG129" s="6">
        <v>94</v>
      </c>
      <c r="AH129" s="6">
        <v>2324</v>
      </c>
      <c r="AI129" s="6">
        <v>0.21099999999999999</v>
      </c>
      <c r="AJ129" s="6">
        <v>0.72309999999999997</v>
      </c>
      <c r="AK129" s="6">
        <v>0.69350000000000001</v>
      </c>
      <c r="AT129" s="6">
        <f t="shared" si="0"/>
        <v>111.8</v>
      </c>
      <c r="AU129" s="6">
        <f t="shared" si="1"/>
        <v>196</v>
      </c>
      <c r="AV129" s="6" t="str">
        <f t="shared" si="2"/>
        <v/>
      </c>
      <c r="AW129" s="7">
        <f t="shared" si="3"/>
        <v>107.83333333333333</v>
      </c>
      <c r="AX129" s="6">
        <f t="shared" si="4"/>
        <v>101.04347826086956</v>
      </c>
      <c r="AY129" s="6" t="str">
        <f t="shared" si="5"/>
        <v/>
      </c>
      <c r="BA129" s="6">
        <f>VLOOKUP(A129, ALL_AP_DATA!$A$2:$F$3600, 6, FALSE)</f>
        <v>109</v>
      </c>
      <c r="BB129" s="6" t="e">
        <f t="shared" ca="1" si="6"/>
        <v>#NAME?</v>
      </c>
      <c r="BC129" s="6">
        <f>VLOOKUP(A129,projmetadata!$A$2:$D$2036, 4, FALSE)</f>
        <v>92977</v>
      </c>
      <c r="BE129" s="6" t="e">
        <f t="shared" ca="1" si="8"/>
        <v>#NAME?</v>
      </c>
      <c r="BF129" s="6" t="e">
        <f t="shared" ca="1" si="9"/>
        <v>#NAME?</v>
      </c>
      <c r="BG129" s="6">
        <f t="shared" si="10"/>
        <v>3.6041171472514705E-2</v>
      </c>
      <c r="BH129" s="6">
        <f>VLOOKUP(A129, ALL_AP_DATA!$A$2:$D$3600, 3, FALSE)</f>
        <v>31</v>
      </c>
      <c r="BI129" s="6">
        <f>VLOOKUP(A129, ALL_AP_DATA!$A$2:$E$3600, 5, FALSE)</f>
        <v>3351</v>
      </c>
      <c r="BJ129" s="6">
        <f t="shared" si="7"/>
        <v>30.743119266055047</v>
      </c>
      <c r="BK129" s="6">
        <f t="shared" si="11"/>
        <v>0.28440366972477066</v>
      </c>
    </row>
    <row r="130" spans="1:63" ht="15.75" customHeight="1" x14ac:dyDescent="0.2">
      <c r="A130" s="6" t="s">
        <v>493</v>
      </c>
      <c r="B130" s="6" t="s">
        <v>61</v>
      </c>
      <c r="J130" s="6">
        <v>4</v>
      </c>
      <c r="K130" s="6">
        <v>18</v>
      </c>
      <c r="L130" s="6">
        <v>42</v>
      </c>
      <c r="M130" s="6">
        <v>1032</v>
      </c>
      <c r="N130" s="6">
        <v>9.6799999999999997E-2</v>
      </c>
      <c r="O130" s="6">
        <v>0.66669999999999996</v>
      </c>
      <c r="P130" s="6">
        <v>0.47270000000000001</v>
      </c>
      <c r="Q130" s="6">
        <v>5</v>
      </c>
      <c r="R130" s="6">
        <v>23</v>
      </c>
      <c r="S130" s="6">
        <v>45</v>
      </c>
      <c r="T130" s="6">
        <v>1776</v>
      </c>
      <c r="U130" s="6">
        <v>0.1237</v>
      </c>
      <c r="V130" s="6">
        <v>0.71430000000000005</v>
      </c>
      <c r="W130" s="6">
        <v>0.81359999999999999</v>
      </c>
      <c r="AE130" s="6">
        <v>9</v>
      </c>
      <c r="AF130" s="6">
        <v>55</v>
      </c>
      <c r="AG130" s="6">
        <v>50</v>
      </c>
      <c r="AH130" s="6">
        <v>823</v>
      </c>
      <c r="AI130" s="6">
        <v>0.29570000000000002</v>
      </c>
      <c r="AJ130" s="6">
        <v>0.79369999999999996</v>
      </c>
      <c r="AK130" s="6">
        <v>0.377</v>
      </c>
      <c r="AL130" s="6">
        <v>1</v>
      </c>
      <c r="AM130" s="6">
        <v>21</v>
      </c>
      <c r="AN130" s="6">
        <v>47</v>
      </c>
      <c r="AO130" s="6">
        <v>1769</v>
      </c>
      <c r="AP130" s="6">
        <v>0.1129</v>
      </c>
      <c r="AQ130" s="6">
        <v>0.746</v>
      </c>
      <c r="AR130" s="6">
        <v>0.81040000000000001</v>
      </c>
      <c r="AT130" s="6" t="str">
        <f t="shared" si="0"/>
        <v/>
      </c>
      <c r="AU130" s="6">
        <f t="shared" si="1"/>
        <v>57.333333333333336</v>
      </c>
      <c r="AV130" s="6">
        <f t="shared" si="2"/>
        <v>77.217391304347828</v>
      </c>
      <c r="AW130" s="7" t="str">
        <f t="shared" si="3"/>
        <v/>
      </c>
      <c r="AX130" s="6">
        <f t="shared" si="4"/>
        <v>14.963636363636363</v>
      </c>
      <c r="AY130" s="6">
        <f t="shared" si="5"/>
        <v>84.238095238095241</v>
      </c>
      <c r="BA130" s="6">
        <f>VLOOKUP(A130, ALL_AP_DATA!$A$2:$F$3600, 6, FALSE)</f>
        <v>186</v>
      </c>
      <c r="BB130" s="6" t="e">
        <f t="shared" ca="1" si="6"/>
        <v>#NAME?</v>
      </c>
      <c r="BC130" s="6">
        <f>VLOOKUP(A130,projmetadata!$A$2:$D$2036, 4, FALSE)</f>
        <v>59299</v>
      </c>
      <c r="BE130" s="6" t="e">
        <f t="shared" ca="1" si="8"/>
        <v>#NAME?</v>
      </c>
      <c r="BF130" s="6" t="e">
        <f t="shared" ca="1" si="9"/>
        <v>#NAME?</v>
      </c>
      <c r="BG130" s="6">
        <f t="shared" si="10"/>
        <v>3.6813436988819372E-2</v>
      </c>
      <c r="BH130" s="6">
        <f>VLOOKUP(A130, ALL_AP_DATA!$A$2:$D$3600, 3, FALSE)</f>
        <v>65</v>
      </c>
      <c r="BI130" s="6">
        <f>VLOOKUP(A130, ALL_AP_DATA!$A$2:$E$3600, 5, FALSE)</f>
        <v>2183</v>
      </c>
      <c r="BJ130" s="6">
        <f t="shared" si="7"/>
        <v>11.736559139784946</v>
      </c>
      <c r="BK130" s="6">
        <f t="shared" si="11"/>
        <v>0.34946236559139787</v>
      </c>
    </row>
    <row r="131" spans="1:63" ht="15.75" customHeight="1" x14ac:dyDescent="0.2">
      <c r="A131" s="6" t="s">
        <v>436</v>
      </c>
      <c r="B131" s="6" t="s">
        <v>61</v>
      </c>
      <c r="Q131" s="6">
        <v>1</v>
      </c>
      <c r="R131" s="6">
        <v>2</v>
      </c>
      <c r="S131" s="6">
        <v>3</v>
      </c>
      <c r="T131" s="6">
        <v>37</v>
      </c>
      <c r="U131" s="6">
        <v>9.2999999999999992E-3</v>
      </c>
      <c r="V131" s="6">
        <v>0.23080000000000001</v>
      </c>
      <c r="W131" s="6">
        <v>2.06E-2</v>
      </c>
      <c r="X131" s="6">
        <v>8</v>
      </c>
      <c r="Y131" s="6">
        <v>90</v>
      </c>
      <c r="Z131" s="6">
        <v>9</v>
      </c>
      <c r="AA131" s="6">
        <v>1081</v>
      </c>
      <c r="AB131" s="6">
        <v>0.42059999999999997</v>
      </c>
      <c r="AC131" s="6">
        <v>0.69230000000000003</v>
      </c>
      <c r="AD131" s="6">
        <v>0.60119999999999996</v>
      </c>
      <c r="AE131" s="6">
        <v>6</v>
      </c>
      <c r="AF131" s="6">
        <v>21</v>
      </c>
      <c r="AG131" s="6">
        <v>7</v>
      </c>
      <c r="AH131" s="6">
        <v>58</v>
      </c>
      <c r="AI131" s="6">
        <v>9.8100000000000007E-2</v>
      </c>
      <c r="AJ131" s="6">
        <v>0.53849999999999998</v>
      </c>
      <c r="AK131" s="6">
        <v>3.2300000000000002E-2</v>
      </c>
      <c r="AT131" s="6" t="str">
        <f t="shared" si="0"/>
        <v/>
      </c>
      <c r="AU131" s="6" t="str">
        <f t="shared" si="1"/>
        <v/>
      </c>
      <c r="AV131" s="6">
        <f t="shared" si="2"/>
        <v>18.5</v>
      </c>
      <c r="AW131" s="7">
        <f t="shared" si="3"/>
        <v>12.011111111111111</v>
      </c>
      <c r="AX131" s="6">
        <f t="shared" si="4"/>
        <v>2.7619047619047619</v>
      </c>
      <c r="AY131" s="6" t="str">
        <f t="shared" si="5"/>
        <v/>
      </c>
      <c r="BA131" s="6">
        <f>VLOOKUP(A131, ALL_AP_DATA!$A$2:$F$3600, 6, FALSE)</f>
        <v>214</v>
      </c>
      <c r="BB131" s="6" t="e">
        <f t="shared" ca="1" si="6"/>
        <v>#NAME?</v>
      </c>
      <c r="BC131" s="6">
        <f>VLOOKUP(A131,projmetadata!$A$2:$D$2036, 4, FALSE)</f>
        <v>46585</v>
      </c>
      <c r="BE131" s="6" t="e">
        <f t="shared" ca="1" si="8"/>
        <v>#NAME?</v>
      </c>
      <c r="BF131" s="6" t="e">
        <f t="shared" ca="1" si="9"/>
        <v>#NAME?</v>
      </c>
      <c r="BG131" s="6">
        <f t="shared" si="10"/>
        <v>3.8596114629172479E-2</v>
      </c>
      <c r="BH131" s="6">
        <f>VLOOKUP(A131, ALL_AP_DATA!$A$2:$D$3600, 3, FALSE)</f>
        <v>101</v>
      </c>
      <c r="BI131" s="6">
        <f>VLOOKUP(A131, ALL_AP_DATA!$A$2:$E$3600, 5, FALSE)</f>
        <v>1798</v>
      </c>
      <c r="BJ131" s="6">
        <f t="shared" si="7"/>
        <v>8.4018691588785046</v>
      </c>
      <c r="BK131" s="6">
        <f t="shared" si="11"/>
        <v>0.4719626168224299</v>
      </c>
    </row>
    <row r="132" spans="1:63" ht="15.75" customHeight="1" x14ac:dyDescent="0.2">
      <c r="A132" s="6" t="s">
        <v>1031</v>
      </c>
      <c r="B132" s="6" t="s">
        <v>61</v>
      </c>
      <c r="Q132" s="6">
        <v>1</v>
      </c>
      <c r="R132" s="6">
        <v>2</v>
      </c>
      <c r="S132" s="6">
        <v>2</v>
      </c>
      <c r="T132" s="6">
        <v>38</v>
      </c>
      <c r="U132" s="6">
        <v>9.4999999999999998E-3</v>
      </c>
      <c r="V132" s="6">
        <v>0.16669999999999999</v>
      </c>
      <c r="W132" s="6">
        <v>0.1138</v>
      </c>
      <c r="X132" s="6">
        <v>10</v>
      </c>
      <c r="Y132" s="6">
        <v>87</v>
      </c>
      <c r="Z132" s="6">
        <v>8</v>
      </c>
      <c r="AA132" s="6">
        <v>232</v>
      </c>
      <c r="AB132" s="6">
        <v>0.4123</v>
      </c>
      <c r="AC132" s="6">
        <v>0.66669999999999996</v>
      </c>
      <c r="AD132" s="6">
        <v>0.6946</v>
      </c>
      <c r="AE132" s="6">
        <v>5</v>
      </c>
      <c r="AF132" s="6">
        <v>26</v>
      </c>
      <c r="AG132" s="6">
        <v>4</v>
      </c>
      <c r="AH132" s="6">
        <v>130</v>
      </c>
      <c r="AI132" s="6">
        <v>0.1232</v>
      </c>
      <c r="AJ132" s="6">
        <v>0.33329999999999999</v>
      </c>
      <c r="AK132" s="6">
        <v>0.38919999999999999</v>
      </c>
      <c r="AT132" s="6" t="str">
        <f t="shared" si="0"/>
        <v/>
      </c>
      <c r="AU132" s="6" t="str">
        <f t="shared" si="1"/>
        <v/>
      </c>
      <c r="AV132" s="6">
        <f t="shared" si="2"/>
        <v>19</v>
      </c>
      <c r="AW132" s="7">
        <f t="shared" si="3"/>
        <v>2.6666666666666665</v>
      </c>
      <c r="AX132" s="6">
        <f t="shared" si="4"/>
        <v>5</v>
      </c>
      <c r="AY132" s="6" t="str">
        <f t="shared" si="5"/>
        <v/>
      </c>
      <c r="BA132" s="6">
        <f>VLOOKUP(A132, ALL_AP_DATA!$A$2:$F$3600, 6, FALSE)</f>
        <v>211</v>
      </c>
      <c r="BB132" s="6" t="e">
        <f t="shared" ca="1" si="6"/>
        <v>#NAME?</v>
      </c>
      <c r="BC132" s="6">
        <f>VLOOKUP(A132,projmetadata!$A$2:$D$2036, 4, FALSE)</f>
        <v>8660</v>
      </c>
      <c r="BE132" s="6" t="e">
        <f t="shared" ca="1" si="8"/>
        <v>#NAME?</v>
      </c>
      <c r="BF132" s="6" t="e">
        <f t="shared" ca="1" si="9"/>
        <v>#NAME?</v>
      </c>
      <c r="BG132" s="6">
        <f t="shared" si="10"/>
        <v>3.8568129330254039E-2</v>
      </c>
      <c r="BH132" s="6">
        <f>VLOOKUP(A132, ALL_AP_DATA!$A$2:$D$3600, 3, FALSE)</f>
        <v>96</v>
      </c>
      <c r="BI132" s="6">
        <f>VLOOKUP(A132, ALL_AP_DATA!$A$2:$E$3600, 5, FALSE)</f>
        <v>334</v>
      </c>
      <c r="BJ132" s="6">
        <f t="shared" si="7"/>
        <v>1.5829383886255923</v>
      </c>
      <c r="BK132" s="6">
        <f t="shared" si="11"/>
        <v>0.45497630331753552</v>
      </c>
    </row>
    <row r="133" spans="1:63" ht="15.75" customHeight="1" x14ac:dyDescent="0.2">
      <c r="A133" s="6" t="s">
        <v>1058</v>
      </c>
      <c r="B133" s="6" t="s">
        <v>61</v>
      </c>
      <c r="X133" s="6">
        <v>12</v>
      </c>
      <c r="Y133" s="6">
        <v>80</v>
      </c>
      <c r="Z133" s="6">
        <v>8</v>
      </c>
      <c r="AA133" s="6">
        <v>410</v>
      </c>
      <c r="AB133" s="6">
        <v>0.25559999999999999</v>
      </c>
      <c r="AC133" s="6">
        <v>0.47060000000000002</v>
      </c>
      <c r="AD133" s="6">
        <v>0.10920000000000001</v>
      </c>
      <c r="AE133" s="6">
        <v>12</v>
      </c>
      <c r="AF133" s="6">
        <v>39</v>
      </c>
      <c r="AG133" s="6">
        <v>9</v>
      </c>
      <c r="AH133" s="6">
        <v>63</v>
      </c>
      <c r="AI133" s="6">
        <v>0.1246</v>
      </c>
      <c r="AJ133" s="6">
        <v>0.52939999999999998</v>
      </c>
      <c r="AK133" s="6">
        <v>1.6799999999999999E-2</v>
      </c>
      <c r="AT133" s="6" t="str">
        <f t="shared" si="0"/>
        <v/>
      </c>
      <c r="AU133" s="6" t="str">
        <f t="shared" si="1"/>
        <v/>
      </c>
      <c r="AV133" s="6" t="str">
        <f t="shared" si="2"/>
        <v/>
      </c>
      <c r="AW133" s="7">
        <f t="shared" si="3"/>
        <v>5.125</v>
      </c>
      <c r="AX133" s="6">
        <f t="shared" si="4"/>
        <v>1.6153846153846154</v>
      </c>
      <c r="AY133" s="6" t="str">
        <f t="shared" si="5"/>
        <v/>
      </c>
      <c r="BA133" s="6">
        <f>VLOOKUP(A133, ALL_AP_DATA!$A$2:$F$3600, 6, FALSE)</f>
        <v>313</v>
      </c>
      <c r="BB133" s="6" t="e">
        <f t="shared" ca="1" si="6"/>
        <v>#NAME?</v>
      </c>
      <c r="BC133" s="6">
        <f>VLOOKUP(A133,projmetadata!$A$2:$D$2036, 4, FALSE)</f>
        <v>93674</v>
      </c>
      <c r="BE133" s="6" t="e">
        <f t="shared" ca="1" si="8"/>
        <v>#NAME?</v>
      </c>
      <c r="BF133" s="6" t="e">
        <f t="shared" ca="1" si="9"/>
        <v>#NAME?</v>
      </c>
      <c r="BG133" s="6">
        <f t="shared" si="10"/>
        <v>4.0075154258385468E-2</v>
      </c>
      <c r="BH133" s="6">
        <f>VLOOKUP(A133, ALL_AP_DATA!$A$2:$D$3600, 3, FALSE)</f>
        <v>98</v>
      </c>
      <c r="BI133" s="6">
        <f>VLOOKUP(A133, ALL_AP_DATA!$A$2:$E$3600, 5, FALSE)</f>
        <v>3754</v>
      </c>
      <c r="BJ133" s="6">
        <f t="shared" si="7"/>
        <v>11.993610223642172</v>
      </c>
      <c r="BK133" s="6">
        <f t="shared" si="11"/>
        <v>0.31309904153354634</v>
      </c>
    </row>
    <row r="134" spans="1:63" ht="15.75" customHeight="1" x14ac:dyDescent="0.2">
      <c r="A134" s="6" t="s">
        <v>418</v>
      </c>
      <c r="B134" s="6" t="s">
        <v>61</v>
      </c>
      <c r="Q134" s="6">
        <v>2</v>
      </c>
      <c r="R134" s="6">
        <v>4</v>
      </c>
      <c r="S134" s="6">
        <v>6</v>
      </c>
      <c r="T134" s="6">
        <v>327</v>
      </c>
      <c r="U134" s="6">
        <v>3.9600000000000003E-2</v>
      </c>
      <c r="V134" s="6">
        <v>0.3</v>
      </c>
      <c r="W134" s="6">
        <v>0.28710000000000002</v>
      </c>
      <c r="X134" s="6">
        <v>1</v>
      </c>
      <c r="Y134" s="6">
        <v>12</v>
      </c>
      <c r="Z134" s="6">
        <v>4</v>
      </c>
      <c r="AA134" s="6">
        <v>32</v>
      </c>
      <c r="AB134" s="6">
        <v>0.1188</v>
      </c>
      <c r="AC134" s="6">
        <v>0.2</v>
      </c>
      <c r="AD134" s="6">
        <v>2.81E-2</v>
      </c>
      <c r="AE134" s="6">
        <v>3</v>
      </c>
      <c r="AF134" s="6">
        <v>31</v>
      </c>
      <c r="AG134" s="6">
        <v>19</v>
      </c>
      <c r="AH134" s="6">
        <v>723</v>
      </c>
      <c r="AI134" s="6">
        <v>0.30690000000000001</v>
      </c>
      <c r="AJ134" s="6">
        <v>0.95</v>
      </c>
      <c r="AK134" s="6">
        <v>0.63480000000000003</v>
      </c>
      <c r="AT134" s="6" t="str">
        <f t="shared" si="0"/>
        <v/>
      </c>
      <c r="AU134" s="6" t="str">
        <f t="shared" si="1"/>
        <v/>
      </c>
      <c r="AV134" s="6">
        <f t="shared" si="2"/>
        <v>81.75</v>
      </c>
      <c r="AW134" s="7">
        <f t="shared" si="3"/>
        <v>2.6666666666666665</v>
      </c>
      <c r="AX134" s="6">
        <f t="shared" si="4"/>
        <v>23.322580645161292</v>
      </c>
      <c r="AY134" s="6" t="str">
        <f t="shared" si="5"/>
        <v/>
      </c>
      <c r="BA134" s="6">
        <f>VLOOKUP(A134, ALL_AP_DATA!$A$2:$F$3600, 6, FALSE)</f>
        <v>101</v>
      </c>
      <c r="BB134" s="6" t="e">
        <f t="shared" ca="1" si="6"/>
        <v>#NAME?</v>
      </c>
      <c r="BC134" s="6">
        <f>VLOOKUP(A134,projmetadata!$A$2:$D$2036, 4, FALSE)</f>
        <v>28033</v>
      </c>
      <c r="BE134" s="6" t="e">
        <f t="shared" ca="1" si="8"/>
        <v>#NAME?</v>
      </c>
      <c r="BF134" s="6" t="e">
        <f t="shared" ca="1" si="9"/>
        <v>#NAME?</v>
      </c>
      <c r="BG134" s="6">
        <f t="shared" si="10"/>
        <v>4.0630685263796242E-2</v>
      </c>
      <c r="BH134" s="6">
        <f>VLOOKUP(A134, ALL_AP_DATA!$A$2:$D$3600, 3, FALSE)</f>
        <v>40</v>
      </c>
      <c r="BI134" s="6">
        <f>VLOOKUP(A134, ALL_AP_DATA!$A$2:$E$3600, 5, FALSE)</f>
        <v>1139</v>
      </c>
      <c r="BJ134" s="6">
        <f t="shared" si="7"/>
        <v>11.277227722772277</v>
      </c>
      <c r="BK134" s="6">
        <f t="shared" si="11"/>
        <v>0.39603960396039606</v>
      </c>
    </row>
    <row r="135" spans="1:63" ht="15.75" customHeight="1" x14ac:dyDescent="0.2">
      <c r="A135" s="6" t="s">
        <v>182</v>
      </c>
      <c r="B135" s="6" t="s">
        <v>61</v>
      </c>
      <c r="Q135" s="6">
        <v>4</v>
      </c>
      <c r="R135" s="6">
        <v>8</v>
      </c>
      <c r="S135" s="6">
        <v>14</v>
      </c>
      <c r="T135" s="6">
        <v>817</v>
      </c>
      <c r="U135" s="6">
        <v>5.7000000000000002E-3</v>
      </c>
      <c r="V135" s="6">
        <v>0.26419999999999999</v>
      </c>
      <c r="W135" s="6">
        <v>0.1236</v>
      </c>
      <c r="X135" s="6">
        <v>46</v>
      </c>
      <c r="Y135" s="6">
        <v>696</v>
      </c>
      <c r="Z135" s="6">
        <v>40</v>
      </c>
      <c r="AA135" s="6">
        <v>3357</v>
      </c>
      <c r="AB135" s="6">
        <v>0.49569999999999997</v>
      </c>
      <c r="AC135" s="6">
        <v>0.75470000000000004</v>
      </c>
      <c r="AD135" s="6">
        <v>0.50800000000000001</v>
      </c>
      <c r="AE135" s="6">
        <v>111</v>
      </c>
      <c r="AF135" s="6">
        <v>445</v>
      </c>
      <c r="AG135" s="6">
        <v>42</v>
      </c>
      <c r="AH135" s="6">
        <v>3321</v>
      </c>
      <c r="AI135" s="6">
        <v>0.317</v>
      </c>
      <c r="AJ135" s="6">
        <v>0.79249999999999998</v>
      </c>
      <c r="AK135" s="6">
        <v>0.50260000000000005</v>
      </c>
      <c r="AT135" s="6" t="str">
        <f t="shared" si="0"/>
        <v/>
      </c>
      <c r="AU135" s="6" t="str">
        <f t="shared" si="1"/>
        <v/>
      </c>
      <c r="AV135" s="6">
        <f t="shared" si="2"/>
        <v>102.125</v>
      </c>
      <c r="AW135" s="7">
        <f t="shared" si="3"/>
        <v>4.8232758620689653</v>
      </c>
      <c r="AX135" s="6">
        <f t="shared" si="4"/>
        <v>7.4629213483146071</v>
      </c>
      <c r="AY135" s="6" t="str">
        <f t="shared" si="5"/>
        <v/>
      </c>
      <c r="BA135" s="6">
        <f>VLOOKUP(A135, ALL_AP_DATA!$A$2:$F$3600, 6, FALSE)</f>
        <v>1404</v>
      </c>
      <c r="BB135" s="6" t="e">
        <f t="shared" ca="1" si="6"/>
        <v>#NAME?</v>
      </c>
      <c r="BC135" s="6">
        <f>VLOOKUP(A135,projmetadata!$A$2:$D$2036, 4, FALSE)</f>
        <v>158752</v>
      </c>
      <c r="BE135" s="6" t="e">
        <f t="shared" ca="1" si="8"/>
        <v>#NAME?</v>
      </c>
      <c r="BF135" s="6" t="e">
        <f t="shared" ca="1" si="9"/>
        <v>#NAME?</v>
      </c>
      <c r="BG135" s="6">
        <f t="shared" si="10"/>
        <v>4.1624672445071557E-2</v>
      </c>
      <c r="BH135" s="6">
        <f>VLOOKUP(A135, ALL_AP_DATA!$A$2:$D$3600, 3, FALSE)</f>
        <v>896</v>
      </c>
      <c r="BI135" s="6">
        <f>VLOOKUP(A135, ALL_AP_DATA!$A$2:$E$3600, 5, FALSE)</f>
        <v>6608</v>
      </c>
      <c r="BJ135" s="6">
        <f t="shared" si="7"/>
        <v>4.7065527065527064</v>
      </c>
      <c r="BK135" s="6">
        <f t="shared" si="11"/>
        <v>0.63817663817663817</v>
      </c>
    </row>
    <row r="136" spans="1:63" ht="15.75" customHeight="1" x14ac:dyDescent="0.2">
      <c r="A136" s="6" t="s">
        <v>1137</v>
      </c>
      <c r="B136" s="6" t="s">
        <v>61</v>
      </c>
      <c r="C136" s="6">
        <v>1</v>
      </c>
      <c r="D136" s="6">
        <v>2</v>
      </c>
      <c r="E136" s="6">
        <v>0</v>
      </c>
      <c r="F136" s="6">
        <v>0</v>
      </c>
      <c r="G136" s="6">
        <v>3.3999999999999998E-3</v>
      </c>
      <c r="H136" s="6">
        <v>0</v>
      </c>
      <c r="I136" s="6">
        <v>0</v>
      </c>
      <c r="Q136" s="6">
        <v>8</v>
      </c>
      <c r="R136" s="6">
        <v>33</v>
      </c>
      <c r="S136" s="6">
        <v>95</v>
      </c>
      <c r="T136" s="6">
        <v>5137</v>
      </c>
      <c r="U136" s="6">
        <v>5.5500000000000001E-2</v>
      </c>
      <c r="V136" s="6">
        <v>0.84819999999999995</v>
      </c>
      <c r="W136" s="6">
        <v>0.61819999999999997</v>
      </c>
      <c r="X136" s="6">
        <v>25</v>
      </c>
      <c r="Y136" s="6">
        <v>272</v>
      </c>
      <c r="Z136" s="6">
        <v>92</v>
      </c>
      <c r="AA136" s="6">
        <v>6349</v>
      </c>
      <c r="AB136" s="6">
        <v>0.45710000000000001</v>
      </c>
      <c r="AC136" s="6">
        <v>0.82140000000000002</v>
      </c>
      <c r="AD136" s="6">
        <v>0.76400000000000001</v>
      </c>
      <c r="AE136" s="6">
        <v>9</v>
      </c>
      <c r="AF136" s="6">
        <v>47</v>
      </c>
      <c r="AG136" s="6">
        <v>80</v>
      </c>
      <c r="AH136" s="6">
        <v>3986</v>
      </c>
      <c r="AI136" s="6">
        <v>7.9000000000000001E-2</v>
      </c>
      <c r="AJ136" s="6">
        <v>0.71430000000000005</v>
      </c>
      <c r="AK136" s="6">
        <v>0.47970000000000002</v>
      </c>
      <c r="AT136" s="6">
        <f t="shared" si="0"/>
        <v>0</v>
      </c>
      <c r="AU136" s="6" t="str">
        <f t="shared" si="1"/>
        <v/>
      </c>
      <c r="AV136" s="6">
        <f t="shared" si="2"/>
        <v>155.66666666666666</v>
      </c>
      <c r="AW136" s="7">
        <f t="shared" si="3"/>
        <v>23.341911764705884</v>
      </c>
      <c r="AX136" s="6">
        <f t="shared" si="4"/>
        <v>84.808510638297875</v>
      </c>
      <c r="AY136" s="6" t="str">
        <f t="shared" si="5"/>
        <v/>
      </c>
      <c r="BA136" s="6">
        <f>VLOOKUP(A136, ALL_AP_DATA!$A$2:$F$3600, 6, FALSE)</f>
        <v>595</v>
      </c>
      <c r="BB136" s="6" t="e">
        <f t="shared" ca="1" si="6"/>
        <v>#NAME?</v>
      </c>
      <c r="BC136" s="6">
        <f>VLOOKUP(A136,projmetadata!$A$2:$D$2036, 4, FALSE)</f>
        <v>198961</v>
      </c>
      <c r="BE136" s="6" t="e">
        <f t="shared" ca="1" si="8"/>
        <v>#NAME?</v>
      </c>
      <c r="BF136" s="6" t="e">
        <f t="shared" ca="1" si="9"/>
        <v>#NAME?</v>
      </c>
      <c r="BG136" s="6">
        <f t="shared" si="10"/>
        <v>4.1766979458285794E-2</v>
      </c>
      <c r="BH136" s="6">
        <f>VLOOKUP(A136, ALL_AP_DATA!$A$2:$D$3600, 3, FALSE)</f>
        <v>291</v>
      </c>
      <c r="BI136" s="6">
        <f>VLOOKUP(A136, ALL_AP_DATA!$A$2:$E$3600, 5, FALSE)</f>
        <v>8310</v>
      </c>
      <c r="BJ136" s="6">
        <f t="shared" si="7"/>
        <v>13.966386554621849</v>
      </c>
      <c r="BK136" s="6">
        <f t="shared" si="11"/>
        <v>0.48907563025210082</v>
      </c>
    </row>
    <row r="137" spans="1:63" ht="15.75" customHeight="1" x14ac:dyDescent="0.2">
      <c r="A137" s="6" t="s">
        <v>741</v>
      </c>
      <c r="B137" s="6" t="s">
        <v>61</v>
      </c>
      <c r="Q137" s="6">
        <v>3</v>
      </c>
      <c r="R137" s="6">
        <v>9</v>
      </c>
      <c r="S137" s="6">
        <v>6</v>
      </c>
      <c r="T137" s="6">
        <v>538</v>
      </c>
      <c r="U137" s="6">
        <v>1.9400000000000001E-2</v>
      </c>
      <c r="V137" s="6">
        <v>0.18179999999999999</v>
      </c>
      <c r="W137" s="6">
        <v>0.15709999999999999</v>
      </c>
      <c r="X137" s="6">
        <v>24</v>
      </c>
      <c r="Y137" s="6">
        <v>267</v>
      </c>
      <c r="Z137" s="6">
        <v>23</v>
      </c>
      <c r="AA137" s="6">
        <v>2601</v>
      </c>
      <c r="AB137" s="6">
        <v>0.57669999999999999</v>
      </c>
      <c r="AC137" s="6">
        <v>0.69699999999999995</v>
      </c>
      <c r="AD137" s="6">
        <v>0.75960000000000005</v>
      </c>
      <c r="AE137" s="6">
        <v>25</v>
      </c>
      <c r="AF137" s="6">
        <v>111</v>
      </c>
      <c r="AG137" s="6">
        <v>11</v>
      </c>
      <c r="AH137" s="6">
        <v>2347</v>
      </c>
      <c r="AI137" s="6">
        <v>0.2397</v>
      </c>
      <c r="AJ137" s="6">
        <v>0.33329999999999999</v>
      </c>
      <c r="AK137" s="6">
        <v>0.6855</v>
      </c>
      <c r="AT137" s="6" t="str">
        <f t="shared" si="0"/>
        <v/>
      </c>
      <c r="AU137" s="6" t="str">
        <f t="shared" si="1"/>
        <v/>
      </c>
      <c r="AV137" s="6">
        <f t="shared" si="2"/>
        <v>59.777777777777779</v>
      </c>
      <c r="AW137" s="7">
        <f t="shared" si="3"/>
        <v>9.7415730337078656</v>
      </c>
      <c r="AX137" s="6">
        <f t="shared" si="4"/>
        <v>21.144144144144143</v>
      </c>
      <c r="AY137" s="6" t="str">
        <f t="shared" si="5"/>
        <v/>
      </c>
      <c r="BA137" s="6">
        <f>VLOOKUP(A137, ALL_AP_DATA!$A$2:$F$3600, 6, FALSE)</f>
        <v>463</v>
      </c>
      <c r="BB137" s="6" t="e">
        <f t="shared" ca="1" si="6"/>
        <v>#NAME?</v>
      </c>
      <c r="BC137" s="6">
        <f>VLOOKUP(A137,projmetadata!$A$2:$D$2036, 4, FALSE)</f>
        <v>80686</v>
      </c>
      <c r="BE137" s="6" t="e">
        <f t="shared" ca="1" si="8"/>
        <v>#NAME?</v>
      </c>
      <c r="BF137" s="6" t="e">
        <f t="shared" ca="1" si="9"/>
        <v>#NAME?</v>
      </c>
      <c r="BG137" s="6">
        <f t="shared" si="10"/>
        <v>4.2436110353716874E-2</v>
      </c>
      <c r="BH137" s="6">
        <f>VLOOKUP(A137, ALL_AP_DATA!$A$2:$D$3600, 3, FALSE)</f>
        <v>306</v>
      </c>
      <c r="BI137" s="6">
        <f>VLOOKUP(A137, ALL_AP_DATA!$A$2:$E$3600, 5, FALSE)</f>
        <v>3424</v>
      </c>
      <c r="BJ137" s="6">
        <f t="shared" si="7"/>
        <v>7.3952483801295896</v>
      </c>
      <c r="BK137" s="6">
        <f t="shared" si="11"/>
        <v>0.66090712742980562</v>
      </c>
    </row>
    <row r="138" spans="1:63" ht="15.75" customHeight="1" x14ac:dyDescent="0.2">
      <c r="A138" s="6" t="s">
        <v>910</v>
      </c>
      <c r="B138" s="6" t="s">
        <v>61</v>
      </c>
      <c r="C138" s="6">
        <v>4</v>
      </c>
      <c r="D138" s="6">
        <v>9</v>
      </c>
      <c r="E138" s="6">
        <v>2</v>
      </c>
      <c r="F138" s="6">
        <v>12</v>
      </c>
      <c r="G138" s="6">
        <v>1.7100000000000001E-2</v>
      </c>
      <c r="H138" s="6">
        <v>5.8799999999999998E-2</v>
      </c>
      <c r="I138" s="6">
        <v>4.1999999999999997E-3</v>
      </c>
      <c r="Q138" s="6">
        <v>7</v>
      </c>
      <c r="R138" s="6">
        <v>16</v>
      </c>
      <c r="S138" s="6">
        <v>24</v>
      </c>
      <c r="T138" s="6">
        <v>1889</v>
      </c>
      <c r="U138" s="6">
        <v>3.04E-2</v>
      </c>
      <c r="V138" s="6">
        <v>0.70589999999999997</v>
      </c>
      <c r="W138" s="6">
        <v>0.66610000000000003</v>
      </c>
      <c r="X138" s="6">
        <v>19</v>
      </c>
      <c r="Y138" s="6">
        <v>209</v>
      </c>
      <c r="Z138" s="6">
        <v>28</v>
      </c>
      <c r="AA138" s="6">
        <v>893</v>
      </c>
      <c r="AB138" s="6">
        <v>0.39729999999999999</v>
      </c>
      <c r="AC138" s="6">
        <v>0.82350000000000001</v>
      </c>
      <c r="AD138" s="6">
        <v>0.31490000000000001</v>
      </c>
      <c r="AE138" s="6">
        <v>30</v>
      </c>
      <c r="AF138" s="6">
        <v>113</v>
      </c>
      <c r="AG138" s="6">
        <v>26</v>
      </c>
      <c r="AH138" s="6">
        <v>1069</v>
      </c>
      <c r="AI138" s="6">
        <v>0.21479999999999999</v>
      </c>
      <c r="AJ138" s="6">
        <v>0.76470000000000005</v>
      </c>
      <c r="AK138" s="6">
        <v>0.37690000000000001</v>
      </c>
      <c r="AT138" s="6">
        <f t="shared" si="0"/>
        <v>1.3333333333333333</v>
      </c>
      <c r="AU138" s="6" t="str">
        <f t="shared" si="1"/>
        <v/>
      </c>
      <c r="AV138" s="6">
        <f t="shared" si="2"/>
        <v>118.0625</v>
      </c>
      <c r="AW138" s="7">
        <f t="shared" si="3"/>
        <v>4.2727272727272725</v>
      </c>
      <c r="AX138" s="6">
        <f t="shared" si="4"/>
        <v>9.4601769911504423</v>
      </c>
      <c r="AY138" s="6" t="str">
        <f t="shared" si="5"/>
        <v/>
      </c>
      <c r="BA138" s="6">
        <f>VLOOKUP(A138, ALL_AP_DATA!$A$2:$F$3600, 6, FALSE)</f>
        <v>526</v>
      </c>
      <c r="BB138" s="6" t="e">
        <f t="shared" ca="1" si="6"/>
        <v>#NAME?</v>
      </c>
      <c r="BC138" s="6">
        <f>VLOOKUP(A138,projmetadata!$A$2:$D$2036, 4, FALSE)</f>
        <v>65086</v>
      </c>
      <c r="BE138" s="6" t="e">
        <f t="shared" ca="1" si="8"/>
        <v>#NAME?</v>
      </c>
      <c r="BF138" s="6" t="e">
        <f t="shared" ca="1" si="9"/>
        <v>#NAME?</v>
      </c>
      <c r="BG138" s="6">
        <f t="shared" si="10"/>
        <v>4.3573118643026147E-2</v>
      </c>
      <c r="BH138" s="6">
        <f>VLOOKUP(A138, ALL_AP_DATA!$A$2:$D$3600, 3, FALSE)</f>
        <v>272</v>
      </c>
      <c r="BI138" s="6">
        <f>VLOOKUP(A138, ALL_AP_DATA!$A$2:$E$3600, 5, FALSE)</f>
        <v>2836</v>
      </c>
      <c r="BJ138" s="6">
        <f t="shared" si="7"/>
        <v>5.3916349809885933</v>
      </c>
      <c r="BK138" s="6">
        <f t="shared" si="11"/>
        <v>0.5171102661596958</v>
      </c>
    </row>
    <row r="139" spans="1:63" ht="15.75" customHeight="1" x14ac:dyDescent="0.2">
      <c r="A139" s="6" t="s">
        <v>337</v>
      </c>
      <c r="B139" s="6" t="s">
        <v>61</v>
      </c>
      <c r="Q139" s="6">
        <v>6</v>
      </c>
      <c r="R139" s="6">
        <v>23</v>
      </c>
      <c r="S139" s="6">
        <v>40</v>
      </c>
      <c r="T139" s="6">
        <v>1195</v>
      </c>
      <c r="U139" s="6">
        <v>5.4100000000000002E-2</v>
      </c>
      <c r="V139" s="6">
        <v>0.57140000000000002</v>
      </c>
      <c r="W139" s="6">
        <v>0.49</v>
      </c>
      <c r="X139" s="6">
        <v>20</v>
      </c>
      <c r="Y139" s="6">
        <v>88</v>
      </c>
      <c r="Z139" s="6">
        <v>54</v>
      </c>
      <c r="AA139" s="6">
        <v>1782</v>
      </c>
      <c r="AB139" s="6">
        <v>0.20710000000000001</v>
      </c>
      <c r="AC139" s="6">
        <v>0.77139999999999997</v>
      </c>
      <c r="AD139" s="6">
        <v>0.73060000000000003</v>
      </c>
      <c r="AE139" s="6">
        <v>8</v>
      </c>
      <c r="AF139" s="6">
        <v>31</v>
      </c>
      <c r="AG139" s="6">
        <v>23</v>
      </c>
      <c r="AH139" s="6">
        <v>516</v>
      </c>
      <c r="AI139" s="6">
        <v>7.2900000000000006E-2</v>
      </c>
      <c r="AJ139" s="6">
        <v>0.3286</v>
      </c>
      <c r="AK139" s="6">
        <v>0.21160000000000001</v>
      </c>
      <c r="AT139" s="6" t="str">
        <f t="shared" si="0"/>
        <v/>
      </c>
      <c r="AU139" s="6" t="str">
        <f t="shared" si="1"/>
        <v/>
      </c>
      <c r="AV139" s="6">
        <f t="shared" si="2"/>
        <v>51.956521739130437</v>
      </c>
      <c r="AW139" s="7">
        <f t="shared" si="3"/>
        <v>20.25</v>
      </c>
      <c r="AX139" s="6">
        <f t="shared" si="4"/>
        <v>16.64516129032258</v>
      </c>
      <c r="AY139" s="6" t="str">
        <f t="shared" si="5"/>
        <v/>
      </c>
      <c r="BA139" s="6">
        <f>VLOOKUP(A139, ALL_AP_DATA!$A$2:$F$3600, 6, FALSE)</f>
        <v>425</v>
      </c>
      <c r="BB139" s="6" t="e">
        <f t="shared" ca="1" si="6"/>
        <v>#NAME?</v>
      </c>
      <c r="BC139" s="6">
        <f>VLOOKUP(A139,projmetadata!$A$2:$D$2036, 4, FALSE)</f>
        <v>55003</v>
      </c>
      <c r="BE139" s="6" t="e">
        <f t="shared" ca="1" si="8"/>
        <v>#NAME?</v>
      </c>
      <c r="BF139" s="6" t="e">
        <f t="shared" ca="1" si="9"/>
        <v>#NAME?</v>
      </c>
      <c r="BG139" s="6">
        <f t="shared" si="10"/>
        <v>4.4343035834409031E-2</v>
      </c>
      <c r="BH139" s="6">
        <f>VLOOKUP(A139, ALL_AP_DATA!$A$2:$D$3600, 3, FALSE)</f>
        <v>110</v>
      </c>
      <c r="BI139" s="6">
        <f>VLOOKUP(A139, ALL_AP_DATA!$A$2:$E$3600, 5, FALSE)</f>
        <v>2439</v>
      </c>
      <c r="BJ139" s="6">
        <f t="shared" si="7"/>
        <v>5.7388235294117651</v>
      </c>
      <c r="BK139" s="6">
        <f t="shared" si="11"/>
        <v>0.25882352941176473</v>
      </c>
    </row>
    <row r="140" spans="1:63" ht="15.75" customHeight="1" x14ac:dyDescent="0.2">
      <c r="A140" s="6" t="s">
        <v>900</v>
      </c>
      <c r="B140" s="6" t="s">
        <v>61</v>
      </c>
      <c r="Q140" s="6">
        <v>2</v>
      </c>
      <c r="R140" s="6">
        <v>8</v>
      </c>
      <c r="S140" s="6">
        <v>33</v>
      </c>
      <c r="T140" s="6">
        <v>2007</v>
      </c>
      <c r="U140" s="6">
        <v>9.4000000000000004E-3</v>
      </c>
      <c r="V140" s="6">
        <v>0.67349999999999999</v>
      </c>
      <c r="W140" s="6">
        <v>0.3599</v>
      </c>
      <c r="X140" s="6">
        <v>12</v>
      </c>
      <c r="Y140" s="6">
        <v>138</v>
      </c>
      <c r="Z140" s="6">
        <v>25</v>
      </c>
      <c r="AA140" s="6">
        <v>3452</v>
      </c>
      <c r="AB140" s="6">
        <v>0.16139999999999999</v>
      </c>
      <c r="AC140" s="6">
        <v>0.51019999999999999</v>
      </c>
      <c r="AD140" s="6">
        <v>0.61899999999999999</v>
      </c>
      <c r="AE140" s="6">
        <v>7</v>
      </c>
      <c r="AF140" s="6">
        <v>83</v>
      </c>
      <c r="AG140" s="6">
        <v>28</v>
      </c>
      <c r="AH140" s="6">
        <v>3962</v>
      </c>
      <c r="AI140" s="6">
        <v>9.7100000000000006E-2</v>
      </c>
      <c r="AJ140" s="6">
        <v>0.57140000000000002</v>
      </c>
      <c r="AK140" s="6">
        <v>0.71040000000000003</v>
      </c>
      <c r="AT140" s="6" t="str">
        <f t="shared" si="0"/>
        <v/>
      </c>
      <c r="AU140" s="6" t="str">
        <f t="shared" si="1"/>
        <v/>
      </c>
      <c r="AV140" s="6">
        <f t="shared" si="2"/>
        <v>250.875</v>
      </c>
      <c r="AW140" s="7">
        <f t="shared" si="3"/>
        <v>25.014492753623188</v>
      </c>
      <c r="AX140" s="6">
        <f t="shared" si="4"/>
        <v>47.734939759036145</v>
      </c>
      <c r="AY140" s="6" t="str">
        <f t="shared" si="5"/>
        <v/>
      </c>
      <c r="BA140" s="6">
        <f>VLOOKUP(A140, ALL_AP_DATA!$A$2:$F$3600, 6, FALSE)</f>
        <v>855</v>
      </c>
      <c r="BB140" s="6" t="e">
        <f t="shared" ca="1" si="6"/>
        <v>#NAME?</v>
      </c>
      <c r="BC140" s="6">
        <f>VLOOKUP(A140,projmetadata!$A$2:$D$2036, 4, FALSE)</f>
        <v>125291</v>
      </c>
      <c r="BE140" s="6" t="e">
        <f t="shared" ca="1" si="8"/>
        <v>#NAME?</v>
      </c>
      <c r="BF140" s="6" t="e">
        <f t="shared" ca="1" si="9"/>
        <v>#NAME?</v>
      </c>
      <c r="BG140" s="6">
        <f t="shared" si="10"/>
        <v>4.4512375190556383E-2</v>
      </c>
      <c r="BH140" s="6">
        <f>VLOOKUP(A140, ALL_AP_DATA!$A$2:$D$3600, 3, FALSE)</f>
        <v>212</v>
      </c>
      <c r="BI140" s="6">
        <f>VLOOKUP(A140, ALL_AP_DATA!$A$2:$E$3600, 5, FALSE)</f>
        <v>5577</v>
      </c>
      <c r="BJ140" s="6">
        <f t="shared" si="7"/>
        <v>6.5228070175438599</v>
      </c>
      <c r="BK140" s="6">
        <f t="shared" si="11"/>
        <v>0.24795321637426901</v>
      </c>
    </row>
    <row r="141" spans="1:63" ht="15.75" customHeight="1" x14ac:dyDescent="0.2">
      <c r="A141" s="6" t="s">
        <v>1338</v>
      </c>
      <c r="B141" s="6" t="s">
        <v>61</v>
      </c>
      <c r="C141" s="6">
        <v>3</v>
      </c>
      <c r="D141" s="6">
        <v>10</v>
      </c>
      <c r="E141" s="6">
        <v>0</v>
      </c>
      <c r="F141" s="6">
        <v>0</v>
      </c>
      <c r="G141" s="6">
        <v>4.0000000000000001E-3</v>
      </c>
      <c r="H141" s="6">
        <v>0</v>
      </c>
      <c r="I141" s="6">
        <v>0</v>
      </c>
      <c r="J141" s="6">
        <v>3</v>
      </c>
      <c r="K141" s="6">
        <v>29</v>
      </c>
      <c r="L141" s="6">
        <v>171</v>
      </c>
      <c r="M141" s="6">
        <v>8638</v>
      </c>
      <c r="N141" s="6">
        <v>1.1599999999999999E-2</v>
      </c>
      <c r="O141" s="6">
        <v>0.48720000000000002</v>
      </c>
      <c r="P141" s="6">
        <v>0.31040000000000001</v>
      </c>
      <c r="Q141" s="6">
        <v>14</v>
      </c>
      <c r="R141" s="6">
        <v>87</v>
      </c>
      <c r="S141" s="6">
        <v>340</v>
      </c>
      <c r="T141" s="6">
        <v>22996</v>
      </c>
      <c r="U141" s="6">
        <v>3.4799999999999998E-2</v>
      </c>
      <c r="V141" s="6">
        <v>0.96870000000000001</v>
      </c>
      <c r="W141" s="6">
        <v>0.82630000000000003</v>
      </c>
      <c r="X141" s="6">
        <v>129</v>
      </c>
      <c r="Y141" s="6">
        <v>1231</v>
      </c>
      <c r="Z141" s="6">
        <v>245</v>
      </c>
      <c r="AA141" s="6">
        <v>25744</v>
      </c>
      <c r="AB141" s="6">
        <v>0.49259999999999998</v>
      </c>
      <c r="AC141" s="6">
        <v>0.69799999999999995</v>
      </c>
      <c r="AD141" s="6">
        <v>0.92500000000000004</v>
      </c>
      <c r="AE141" s="6">
        <v>52</v>
      </c>
      <c r="AF141" s="6">
        <v>182</v>
      </c>
      <c r="AG141" s="6">
        <v>199</v>
      </c>
      <c r="AH141" s="6">
        <v>13480</v>
      </c>
      <c r="AI141" s="6">
        <v>7.2800000000000004E-2</v>
      </c>
      <c r="AJ141" s="6">
        <v>0.56699999999999995</v>
      </c>
      <c r="AK141" s="6">
        <v>0.4844</v>
      </c>
      <c r="AL141" s="6">
        <v>2</v>
      </c>
      <c r="AM141" s="6">
        <v>36</v>
      </c>
      <c r="AN141" s="6">
        <v>301</v>
      </c>
      <c r="AO141" s="6">
        <v>10537</v>
      </c>
      <c r="AP141" s="6">
        <v>1.44E-2</v>
      </c>
      <c r="AQ141" s="6">
        <v>0.85750000000000004</v>
      </c>
      <c r="AR141" s="6">
        <v>0.37859999999999999</v>
      </c>
      <c r="AT141" s="6">
        <f t="shared" si="0"/>
        <v>0</v>
      </c>
      <c r="AU141" s="6">
        <f t="shared" si="1"/>
        <v>297.86206896551727</v>
      </c>
      <c r="AV141" s="6">
        <f t="shared" si="2"/>
        <v>264.32183908045977</v>
      </c>
      <c r="AW141" s="7">
        <f t="shared" si="3"/>
        <v>20.913078797725426</v>
      </c>
      <c r="AX141" s="6">
        <f t="shared" si="4"/>
        <v>74.065934065934073</v>
      </c>
      <c r="AY141" s="6">
        <f t="shared" si="5"/>
        <v>292.69444444444446</v>
      </c>
      <c r="BA141" s="6">
        <f>VLOOKUP(A141, ALL_AP_DATA!$A$2:$F$3600, 6, FALSE)</f>
        <v>2499</v>
      </c>
      <c r="BB141" s="6" t="e">
        <f t="shared" ca="1" si="6"/>
        <v>#NAME?</v>
      </c>
      <c r="BC141" s="6">
        <f>VLOOKUP(A141,projmetadata!$A$2:$D$2036, 4, FALSE)</f>
        <v>616008</v>
      </c>
      <c r="BE141" s="6" t="e">
        <f t="shared" ca="1" si="8"/>
        <v>#NAME?</v>
      </c>
      <c r="BF141" s="6" t="e">
        <f t="shared" ca="1" si="9"/>
        <v>#NAME?</v>
      </c>
      <c r="BG141" s="6">
        <f t="shared" si="10"/>
        <v>4.5179608057038217E-2</v>
      </c>
      <c r="BH141" s="6">
        <f>VLOOKUP(A141, ALL_AP_DATA!$A$2:$D$3600, 3, FALSE)</f>
        <v>1257</v>
      </c>
      <c r="BI141" s="6">
        <f>VLOOKUP(A141, ALL_AP_DATA!$A$2:$E$3600, 5, FALSE)</f>
        <v>27831</v>
      </c>
      <c r="BJ141" s="6">
        <f t="shared" si="7"/>
        <v>11.136854741896759</v>
      </c>
      <c r="BK141" s="6">
        <f t="shared" si="11"/>
        <v>0.50300120048019203</v>
      </c>
    </row>
    <row r="142" spans="1:63" ht="15.75" customHeight="1" x14ac:dyDescent="0.2">
      <c r="A142" s="6" t="s">
        <v>1103</v>
      </c>
      <c r="B142" s="6" t="s">
        <v>61</v>
      </c>
      <c r="C142" s="6">
        <v>1</v>
      </c>
      <c r="D142" s="6">
        <v>4</v>
      </c>
      <c r="E142" s="6">
        <v>0</v>
      </c>
      <c r="F142" s="6">
        <v>0</v>
      </c>
      <c r="G142" s="6">
        <v>1.6999999999999999E-3</v>
      </c>
      <c r="H142" s="6">
        <v>0</v>
      </c>
      <c r="I142" s="6">
        <v>0</v>
      </c>
      <c r="Q142" s="6">
        <v>18</v>
      </c>
      <c r="R142" s="6">
        <v>50</v>
      </c>
      <c r="S142" s="6">
        <v>49</v>
      </c>
      <c r="T142" s="6">
        <v>4823</v>
      </c>
      <c r="U142" s="6">
        <v>2.0799999999999999E-2</v>
      </c>
      <c r="V142" s="6">
        <v>0.2475</v>
      </c>
      <c r="W142" s="6">
        <v>0.20250000000000001</v>
      </c>
      <c r="X142" s="6">
        <v>52</v>
      </c>
      <c r="Y142" s="6">
        <v>885</v>
      </c>
      <c r="Z142" s="6">
        <v>123</v>
      </c>
      <c r="AA142" s="6">
        <v>5107</v>
      </c>
      <c r="AB142" s="6">
        <v>0.36799999999999999</v>
      </c>
      <c r="AC142" s="6">
        <v>0.62119999999999997</v>
      </c>
      <c r="AD142" s="6">
        <v>0.2145</v>
      </c>
      <c r="AE142" s="6">
        <v>50</v>
      </c>
      <c r="AF142" s="6">
        <v>322</v>
      </c>
      <c r="AG142" s="6">
        <v>76</v>
      </c>
      <c r="AH142" s="6">
        <v>3563</v>
      </c>
      <c r="AI142" s="6">
        <v>0.13389999999999999</v>
      </c>
      <c r="AJ142" s="6">
        <v>0.38379999999999997</v>
      </c>
      <c r="AK142" s="6">
        <v>0.14960000000000001</v>
      </c>
      <c r="AT142" s="6">
        <f t="shared" si="0"/>
        <v>0</v>
      </c>
      <c r="AU142" s="6" t="str">
        <f t="shared" si="1"/>
        <v/>
      </c>
      <c r="AV142" s="6">
        <f t="shared" si="2"/>
        <v>96.46</v>
      </c>
      <c r="AW142" s="7">
        <f t="shared" si="3"/>
        <v>5.7706214689265538</v>
      </c>
      <c r="AX142" s="6">
        <f t="shared" si="4"/>
        <v>11.065217391304348</v>
      </c>
      <c r="AY142" s="6" t="str">
        <f t="shared" si="5"/>
        <v/>
      </c>
      <c r="BA142" s="6">
        <f>VLOOKUP(A142, ALL_AP_DATA!$A$2:$F$3600, 6, FALSE)</f>
        <v>2405</v>
      </c>
      <c r="BB142" s="6" t="e">
        <f t="shared" ca="1" si="6"/>
        <v>#NAME?</v>
      </c>
      <c r="BC142" s="6">
        <f>VLOOKUP(A142,projmetadata!$A$2:$D$2036, 4, FALSE)</f>
        <v>522371</v>
      </c>
      <c r="BE142" s="6" t="e">
        <f t="shared" ca="1" si="8"/>
        <v>#NAME?</v>
      </c>
      <c r="BF142" s="6" t="e">
        <f t="shared" ca="1" si="9"/>
        <v>#NAME?</v>
      </c>
      <c r="BG142" s="6">
        <f t="shared" si="10"/>
        <v>4.5584460086796549E-2</v>
      </c>
      <c r="BH142" s="6">
        <f>VLOOKUP(A142, ALL_AP_DATA!$A$2:$D$3600, 3, FALSE)</f>
        <v>1067</v>
      </c>
      <c r="BI142" s="6">
        <f>VLOOKUP(A142, ALL_AP_DATA!$A$2:$E$3600, 5, FALSE)</f>
        <v>23812</v>
      </c>
      <c r="BJ142" s="6">
        <f t="shared" si="7"/>
        <v>9.9010395010395005</v>
      </c>
      <c r="BK142" s="6">
        <f t="shared" si="11"/>
        <v>0.44365904365904368</v>
      </c>
    </row>
    <row r="143" spans="1:63" ht="15.75" customHeight="1" x14ac:dyDescent="0.2">
      <c r="A143" s="6" t="s">
        <v>442</v>
      </c>
      <c r="B143" s="6" t="s">
        <v>61</v>
      </c>
      <c r="C143" s="6">
        <v>2</v>
      </c>
      <c r="D143" s="6">
        <v>5</v>
      </c>
      <c r="E143" s="6">
        <v>2</v>
      </c>
      <c r="F143" s="6">
        <v>11</v>
      </c>
      <c r="G143" s="6">
        <v>1.7399999999999999E-2</v>
      </c>
      <c r="H143" s="6">
        <v>1.21E-2</v>
      </c>
      <c r="I143" s="6">
        <v>1.6999999999999999E-3</v>
      </c>
      <c r="Q143" s="6">
        <v>6</v>
      </c>
      <c r="R143" s="6">
        <v>37</v>
      </c>
      <c r="S143" s="6">
        <v>58</v>
      </c>
      <c r="T143" s="6">
        <v>1875</v>
      </c>
      <c r="U143" s="6">
        <v>0.1285</v>
      </c>
      <c r="V143" s="6">
        <v>0.35149999999999998</v>
      </c>
      <c r="W143" s="6">
        <v>0.29820000000000002</v>
      </c>
      <c r="X143" s="6">
        <v>8</v>
      </c>
      <c r="Y143" s="6">
        <v>181</v>
      </c>
      <c r="Z143" s="6">
        <v>147</v>
      </c>
      <c r="AA143" s="6">
        <v>5378</v>
      </c>
      <c r="AB143" s="6">
        <v>0.62849999999999995</v>
      </c>
      <c r="AC143" s="6">
        <v>0.89090000000000003</v>
      </c>
      <c r="AD143" s="6">
        <v>0.85529999999999995</v>
      </c>
      <c r="AE143" s="6">
        <v>20</v>
      </c>
      <c r="AF143" s="6">
        <v>138</v>
      </c>
      <c r="AG143" s="6">
        <v>138</v>
      </c>
      <c r="AH143" s="6">
        <v>4947</v>
      </c>
      <c r="AI143" s="6">
        <v>0.47920000000000001</v>
      </c>
      <c r="AJ143" s="6">
        <v>0.83640000000000003</v>
      </c>
      <c r="AK143" s="6">
        <v>0.78669999999999995</v>
      </c>
      <c r="AT143" s="6">
        <f t="shared" si="0"/>
        <v>2.2000000000000002</v>
      </c>
      <c r="AU143" s="6" t="str">
        <f t="shared" si="1"/>
        <v/>
      </c>
      <c r="AV143" s="6">
        <f t="shared" si="2"/>
        <v>50.675675675675677</v>
      </c>
      <c r="AW143" s="7">
        <f t="shared" si="3"/>
        <v>29.712707182320443</v>
      </c>
      <c r="AX143" s="6">
        <f t="shared" si="4"/>
        <v>35.847826086956523</v>
      </c>
      <c r="AY143" s="6" t="str">
        <f t="shared" si="5"/>
        <v/>
      </c>
      <c r="BA143" s="6">
        <f>VLOOKUP(A143, ALL_AP_DATA!$A$2:$F$3600, 6, FALSE)</f>
        <v>288</v>
      </c>
      <c r="BB143" s="6" t="e">
        <f t="shared" ca="1" si="6"/>
        <v>#NAME?</v>
      </c>
      <c r="BC143" s="6">
        <f>VLOOKUP(A143,projmetadata!$A$2:$D$2036, 4, FALSE)</f>
        <v>139703</v>
      </c>
      <c r="BE143" s="6" t="e">
        <f t="shared" ca="1" si="8"/>
        <v>#NAME?</v>
      </c>
      <c r="BF143" s="6" t="e">
        <f t="shared" ca="1" si="9"/>
        <v>#NAME?</v>
      </c>
      <c r="BG143" s="6">
        <f t="shared" si="10"/>
        <v>4.5009770727901334E-2</v>
      </c>
      <c r="BH143" s="6">
        <f>VLOOKUP(A143, ALL_AP_DATA!$A$2:$D$3600, 3, FALSE)</f>
        <v>221</v>
      </c>
      <c r="BI143" s="6">
        <f>VLOOKUP(A143, ALL_AP_DATA!$A$2:$E$3600, 5, FALSE)</f>
        <v>6288</v>
      </c>
      <c r="BJ143" s="6">
        <f t="shared" si="7"/>
        <v>21.833333333333332</v>
      </c>
      <c r="BK143" s="6">
        <f t="shared" si="11"/>
        <v>0.76736111111111116</v>
      </c>
    </row>
    <row r="144" spans="1:63" ht="15.75" customHeight="1" x14ac:dyDescent="0.2">
      <c r="A144" s="6" t="s">
        <v>895</v>
      </c>
      <c r="B144" s="6" t="s">
        <v>61</v>
      </c>
      <c r="J144" s="6">
        <v>1</v>
      </c>
      <c r="K144" s="6">
        <v>15</v>
      </c>
      <c r="L144" s="6">
        <v>17</v>
      </c>
      <c r="M144" s="6">
        <v>1252</v>
      </c>
      <c r="N144" s="6">
        <v>0.1103</v>
      </c>
      <c r="O144" s="6">
        <v>0.60709999999999997</v>
      </c>
      <c r="P144" s="6">
        <v>0.62760000000000005</v>
      </c>
      <c r="Q144" s="6">
        <v>8</v>
      </c>
      <c r="R144" s="6">
        <v>22</v>
      </c>
      <c r="S144" s="6">
        <v>20</v>
      </c>
      <c r="T144" s="6">
        <v>1424</v>
      </c>
      <c r="U144" s="6">
        <v>0.1618</v>
      </c>
      <c r="V144" s="6">
        <v>0.71430000000000005</v>
      </c>
      <c r="W144" s="6">
        <v>0.71379999999999999</v>
      </c>
      <c r="X144" s="6">
        <v>1</v>
      </c>
      <c r="Y144" s="6">
        <v>77</v>
      </c>
      <c r="Z144" s="6">
        <v>19</v>
      </c>
      <c r="AA144" s="6">
        <v>449</v>
      </c>
      <c r="AB144" s="6">
        <v>0.56620000000000004</v>
      </c>
      <c r="AC144" s="6">
        <v>0.67859999999999998</v>
      </c>
      <c r="AD144" s="6">
        <v>0.22509999999999999</v>
      </c>
      <c r="AE144" s="6">
        <v>2</v>
      </c>
      <c r="AF144" s="6">
        <v>16</v>
      </c>
      <c r="AG144" s="6">
        <v>20</v>
      </c>
      <c r="AH144" s="6">
        <v>751</v>
      </c>
      <c r="AI144" s="6">
        <v>0.1176</v>
      </c>
      <c r="AJ144" s="6">
        <v>0.71430000000000005</v>
      </c>
      <c r="AK144" s="6">
        <v>0.37640000000000001</v>
      </c>
      <c r="AT144" s="6" t="str">
        <f t="shared" si="0"/>
        <v/>
      </c>
      <c r="AU144" s="6">
        <f t="shared" si="1"/>
        <v>83.466666666666669</v>
      </c>
      <c r="AV144" s="6">
        <f t="shared" si="2"/>
        <v>64.727272727272734</v>
      </c>
      <c r="AW144" s="7">
        <f t="shared" si="3"/>
        <v>5.8311688311688314</v>
      </c>
      <c r="AX144" s="6">
        <f t="shared" si="4"/>
        <v>46.9375</v>
      </c>
      <c r="AY144" s="6" t="str">
        <f t="shared" si="5"/>
        <v/>
      </c>
      <c r="BA144" s="6">
        <f>VLOOKUP(A144, ALL_AP_DATA!$A$2:$F$3600, 6, FALSE)</f>
        <v>136</v>
      </c>
      <c r="BB144" s="6" t="e">
        <f t="shared" ca="1" si="6"/>
        <v>#NAME?</v>
      </c>
      <c r="BC144" s="6">
        <f>VLOOKUP(A144,projmetadata!$A$2:$D$2036, 4, FALSE)</f>
        <v>41743</v>
      </c>
      <c r="BE144" s="6" t="e">
        <f t="shared" ca="1" si="8"/>
        <v>#NAME?</v>
      </c>
      <c r="BF144" s="6" t="e">
        <f t="shared" ca="1" si="9"/>
        <v>#NAME?</v>
      </c>
      <c r="BG144" s="6">
        <f t="shared" si="10"/>
        <v>4.7792444242148381E-2</v>
      </c>
      <c r="BH144" s="6">
        <f>VLOOKUP(A144, ALL_AP_DATA!$A$2:$D$3600, 3, FALSE)</f>
        <v>94</v>
      </c>
      <c r="BI144" s="6">
        <f>VLOOKUP(A144, ALL_AP_DATA!$A$2:$E$3600, 5, FALSE)</f>
        <v>1995</v>
      </c>
      <c r="BJ144" s="6">
        <f t="shared" si="7"/>
        <v>14.669117647058824</v>
      </c>
      <c r="BK144" s="6">
        <f t="shared" si="11"/>
        <v>0.69117647058823528</v>
      </c>
    </row>
    <row r="145" spans="1:63" ht="15.75" customHeight="1" x14ac:dyDescent="0.2">
      <c r="A145" s="6" t="s">
        <v>955</v>
      </c>
      <c r="B145" s="6" t="s">
        <v>61</v>
      </c>
      <c r="C145" s="6">
        <v>3</v>
      </c>
      <c r="D145" s="6">
        <v>6</v>
      </c>
      <c r="E145" s="6">
        <v>0</v>
      </c>
      <c r="F145" s="6">
        <v>0</v>
      </c>
      <c r="G145" s="6">
        <v>8.3000000000000001E-3</v>
      </c>
      <c r="H145" s="6">
        <v>0</v>
      </c>
      <c r="I145" s="6">
        <v>0</v>
      </c>
      <c r="Q145" s="6">
        <v>8</v>
      </c>
      <c r="R145" s="6">
        <v>20</v>
      </c>
      <c r="S145" s="6">
        <v>34</v>
      </c>
      <c r="T145" s="6">
        <v>1275</v>
      </c>
      <c r="U145" s="6">
        <v>2.7799999999999998E-2</v>
      </c>
      <c r="V145" s="6">
        <v>0.33329999999999999</v>
      </c>
      <c r="W145" s="6">
        <v>0.2903</v>
      </c>
      <c r="X145" s="6">
        <v>25</v>
      </c>
      <c r="Y145" s="6">
        <v>401</v>
      </c>
      <c r="Z145" s="6">
        <v>89</v>
      </c>
      <c r="AA145" s="6">
        <v>3321</v>
      </c>
      <c r="AB145" s="6">
        <v>0.55689999999999995</v>
      </c>
      <c r="AC145" s="6">
        <v>0.87250000000000005</v>
      </c>
      <c r="AD145" s="6">
        <v>0.75609999999999999</v>
      </c>
      <c r="AE145" s="6">
        <v>16</v>
      </c>
      <c r="AF145" s="6">
        <v>52</v>
      </c>
      <c r="AG145" s="6">
        <v>35</v>
      </c>
      <c r="AH145" s="6">
        <v>742</v>
      </c>
      <c r="AI145" s="6">
        <v>7.22E-2</v>
      </c>
      <c r="AJ145" s="6">
        <v>0.34310000000000002</v>
      </c>
      <c r="AK145" s="6">
        <v>0.16889999999999999</v>
      </c>
      <c r="AT145" s="6">
        <f t="shared" si="0"/>
        <v>0</v>
      </c>
      <c r="AU145" s="6" t="str">
        <f t="shared" si="1"/>
        <v/>
      </c>
      <c r="AV145" s="6">
        <f t="shared" si="2"/>
        <v>63.75</v>
      </c>
      <c r="AW145" s="7">
        <f t="shared" si="3"/>
        <v>8.2817955112219455</v>
      </c>
      <c r="AX145" s="6">
        <f t="shared" si="4"/>
        <v>14.26923076923077</v>
      </c>
      <c r="AY145" s="6" t="str">
        <f t="shared" si="5"/>
        <v/>
      </c>
      <c r="BA145" s="6">
        <f>VLOOKUP(A145, ALL_AP_DATA!$A$2:$F$3600, 6, FALSE)</f>
        <v>720</v>
      </c>
      <c r="BB145" s="6" t="e">
        <f t="shared" ca="1" si="6"/>
        <v>#NAME?</v>
      </c>
      <c r="BC145" s="6">
        <f>VLOOKUP(A145,projmetadata!$A$2:$D$2036, 4, FALSE)</f>
        <v>90759</v>
      </c>
      <c r="BE145" s="6" t="e">
        <f t="shared" ca="1" si="8"/>
        <v>#NAME?</v>
      </c>
      <c r="BF145" s="6" t="e">
        <f t="shared" ca="1" si="9"/>
        <v>#NAME?</v>
      </c>
      <c r="BG145" s="6">
        <f t="shared" si="10"/>
        <v>4.8391895018675836E-2</v>
      </c>
      <c r="BH145" s="6">
        <f>VLOOKUP(A145, ALL_AP_DATA!$A$2:$D$3600, 3, FALSE)</f>
        <v>422</v>
      </c>
      <c r="BI145" s="6">
        <f>VLOOKUP(A145, ALL_AP_DATA!$A$2:$E$3600, 5, FALSE)</f>
        <v>4392</v>
      </c>
      <c r="BJ145" s="6">
        <f t="shared" si="7"/>
        <v>6.1</v>
      </c>
      <c r="BK145" s="6">
        <f t="shared" si="11"/>
        <v>0.58611111111111114</v>
      </c>
    </row>
    <row r="146" spans="1:63" ht="15.75" customHeight="1" x14ac:dyDescent="0.2">
      <c r="A146" s="6" t="s">
        <v>257</v>
      </c>
      <c r="B146" s="6" t="s">
        <v>61</v>
      </c>
      <c r="J146" s="6">
        <v>1</v>
      </c>
      <c r="K146" s="6">
        <v>15</v>
      </c>
      <c r="L146" s="6">
        <v>123</v>
      </c>
      <c r="M146" s="6">
        <v>2132</v>
      </c>
      <c r="N146" s="6">
        <v>2.0199999999999999E-2</v>
      </c>
      <c r="O146" s="6">
        <v>0.50829999999999997</v>
      </c>
      <c r="P146" s="6">
        <v>0.16389999999999999</v>
      </c>
      <c r="Q146" s="6">
        <v>16</v>
      </c>
      <c r="R146" s="6">
        <v>73</v>
      </c>
      <c r="S146" s="6">
        <v>185</v>
      </c>
      <c r="T146" s="6">
        <v>9021</v>
      </c>
      <c r="U146" s="6">
        <v>9.8100000000000007E-2</v>
      </c>
      <c r="V146" s="6">
        <v>0.76449999999999996</v>
      </c>
      <c r="W146" s="6">
        <v>0.69340000000000002</v>
      </c>
      <c r="X146" s="6">
        <v>34</v>
      </c>
      <c r="Y146" s="6">
        <v>345</v>
      </c>
      <c r="Z146" s="6">
        <v>218</v>
      </c>
      <c r="AA146" s="6">
        <v>11576</v>
      </c>
      <c r="AB146" s="6">
        <v>0.4637</v>
      </c>
      <c r="AC146" s="6">
        <v>0.90080000000000005</v>
      </c>
      <c r="AD146" s="6">
        <v>0.88980000000000004</v>
      </c>
      <c r="AE146" s="6">
        <v>14</v>
      </c>
      <c r="AF146" s="6">
        <v>83</v>
      </c>
      <c r="AG146" s="6">
        <v>149</v>
      </c>
      <c r="AH146" s="6">
        <v>5535</v>
      </c>
      <c r="AI146" s="6">
        <v>0.1116</v>
      </c>
      <c r="AJ146" s="6">
        <v>0.61570000000000003</v>
      </c>
      <c r="AK146" s="6">
        <v>0.42549999999999999</v>
      </c>
      <c r="AT146" s="6" t="str">
        <f t="shared" si="0"/>
        <v/>
      </c>
      <c r="AU146" s="6">
        <f t="shared" si="1"/>
        <v>142.13333333333333</v>
      </c>
      <c r="AV146" s="6">
        <f t="shared" si="2"/>
        <v>123.57534246575342</v>
      </c>
      <c r="AW146" s="7">
        <f t="shared" si="3"/>
        <v>33.553623188405794</v>
      </c>
      <c r="AX146" s="6">
        <f t="shared" si="4"/>
        <v>66.686746987951807</v>
      </c>
      <c r="AY146" s="6" t="str">
        <f t="shared" si="5"/>
        <v/>
      </c>
      <c r="BA146" s="6">
        <f>VLOOKUP(A146, ALL_AP_DATA!$A$2:$F$3600, 6, FALSE)</f>
        <v>744</v>
      </c>
      <c r="BB146" s="6" t="e">
        <f t="shared" ca="1" si="6"/>
        <v>#NAME?</v>
      </c>
      <c r="BC146" s="6">
        <f>VLOOKUP(A146,projmetadata!$A$2:$D$2036, 4, FALSE)</f>
        <v>266719</v>
      </c>
      <c r="BE146" s="6" t="e">
        <f t="shared" ca="1" si="8"/>
        <v>#NAME?</v>
      </c>
      <c r="BF146" s="6" t="e">
        <f t="shared" ca="1" si="9"/>
        <v>#NAME?</v>
      </c>
      <c r="BG146" s="6">
        <f t="shared" si="10"/>
        <v>4.8774178067554241E-2</v>
      </c>
      <c r="BH146" s="6">
        <f>VLOOKUP(A146, ALL_AP_DATA!$A$2:$D$3600, 3, FALSE)</f>
        <v>385</v>
      </c>
      <c r="BI146" s="6">
        <f>VLOOKUP(A146, ALL_AP_DATA!$A$2:$E$3600, 5, FALSE)</f>
        <v>13009</v>
      </c>
      <c r="BJ146" s="6">
        <f t="shared" si="7"/>
        <v>17.48521505376344</v>
      </c>
      <c r="BK146" s="6">
        <f t="shared" si="11"/>
        <v>0.51747311827956988</v>
      </c>
    </row>
    <row r="147" spans="1:63" ht="15.75" customHeight="1" x14ac:dyDescent="0.2">
      <c r="A147" s="6" t="s">
        <v>880</v>
      </c>
      <c r="B147" s="6" t="s">
        <v>61</v>
      </c>
      <c r="C147" s="6">
        <v>1</v>
      </c>
      <c r="D147" s="6">
        <v>3</v>
      </c>
      <c r="E147" s="6">
        <v>6</v>
      </c>
      <c r="F147" s="6">
        <v>66</v>
      </c>
      <c r="G147" s="6">
        <v>5.5999999999999999E-3</v>
      </c>
      <c r="H147" s="6">
        <v>0.10340000000000001</v>
      </c>
      <c r="I147" s="6">
        <v>2.3099999999999999E-2</v>
      </c>
      <c r="Q147" s="6">
        <v>1</v>
      </c>
      <c r="R147" s="6">
        <v>6</v>
      </c>
      <c r="S147" s="6">
        <v>18</v>
      </c>
      <c r="T147" s="6">
        <v>674</v>
      </c>
      <c r="U147" s="6">
        <v>1.1299999999999999E-2</v>
      </c>
      <c r="V147" s="6">
        <v>0.31030000000000002</v>
      </c>
      <c r="W147" s="6">
        <v>0.2364</v>
      </c>
      <c r="X147" s="6">
        <v>7</v>
      </c>
      <c r="Y147" s="6">
        <v>45</v>
      </c>
      <c r="Z147" s="6">
        <v>12</v>
      </c>
      <c r="AA147" s="6">
        <v>135</v>
      </c>
      <c r="AB147" s="6">
        <v>8.4400000000000003E-2</v>
      </c>
      <c r="AC147" s="6">
        <v>0.2069</v>
      </c>
      <c r="AD147" s="6">
        <v>4.7399999999999998E-2</v>
      </c>
      <c r="AE147" s="6">
        <v>17</v>
      </c>
      <c r="AF147" s="6">
        <v>74</v>
      </c>
      <c r="AG147" s="6">
        <v>27</v>
      </c>
      <c r="AH147" s="6">
        <v>1344</v>
      </c>
      <c r="AI147" s="6">
        <v>0.13880000000000001</v>
      </c>
      <c r="AJ147" s="6">
        <v>0.46550000000000002</v>
      </c>
      <c r="AK147" s="6">
        <v>0.47139999999999999</v>
      </c>
      <c r="AT147" s="6">
        <f t="shared" si="0"/>
        <v>22</v>
      </c>
      <c r="AU147" s="6" t="str">
        <f t="shared" si="1"/>
        <v/>
      </c>
      <c r="AV147" s="6">
        <f t="shared" si="2"/>
        <v>112.33333333333333</v>
      </c>
      <c r="AW147" s="7">
        <f t="shared" si="3"/>
        <v>3</v>
      </c>
      <c r="AX147" s="6">
        <f t="shared" si="4"/>
        <v>18.162162162162161</v>
      </c>
      <c r="AY147" s="6" t="str">
        <f t="shared" si="5"/>
        <v/>
      </c>
      <c r="BA147" s="6">
        <f>VLOOKUP(A147, ALL_AP_DATA!$A$2:$F$3600, 6, FALSE)</f>
        <v>533</v>
      </c>
      <c r="BB147" s="6" t="e">
        <f t="shared" ca="1" si="6"/>
        <v>#NAME?</v>
      </c>
      <c r="BC147" s="6">
        <f>VLOOKUP(A147,projmetadata!$A$2:$D$2036, 4, FALSE)</f>
        <v>57125</v>
      </c>
      <c r="BE147" s="6" t="e">
        <f t="shared" ca="1" si="8"/>
        <v>#NAME?</v>
      </c>
      <c r="BF147" s="6" t="e">
        <f t="shared" ca="1" si="9"/>
        <v>#NAME?</v>
      </c>
      <c r="BG147" s="6">
        <f t="shared" si="10"/>
        <v>4.9908096280087529E-2</v>
      </c>
      <c r="BH147" s="6">
        <f>VLOOKUP(A147, ALL_AP_DATA!$A$2:$D$3600, 3, FALSE)</f>
        <v>98</v>
      </c>
      <c r="BI147" s="6">
        <f>VLOOKUP(A147, ALL_AP_DATA!$A$2:$E$3600, 5, FALSE)</f>
        <v>2851</v>
      </c>
      <c r="BJ147" s="6">
        <f t="shared" si="7"/>
        <v>5.3489681050656657</v>
      </c>
      <c r="BK147" s="6">
        <f t="shared" si="11"/>
        <v>0.18386491557223264</v>
      </c>
    </row>
    <row r="148" spans="1:63" ht="15.75" customHeight="1" x14ac:dyDescent="0.2">
      <c r="A148" s="6" t="s">
        <v>525</v>
      </c>
      <c r="B148" s="6" t="s">
        <v>61</v>
      </c>
      <c r="AE148" s="6">
        <v>1</v>
      </c>
      <c r="AF148" s="6">
        <v>15</v>
      </c>
      <c r="AG148" s="6">
        <v>34</v>
      </c>
      <c r="AH148" s="6">
        <v>1257</v>
      </c>
      <c r="AI148" s="6">
        <v>0.12709999999999999</v>
      </c>
      <c r="AJ148" s="6">
        <v>0.91890000000000005</v>
      </c>
      <c r="AK148" s="6">
        <v>0.93389999999999995</v>
      </c>
      <c r="AT148" s="6" t="str">
        <f t="shared" si="0"/>
        <v/>
      </c>
      <c r="AU148" s="6" t="str">
        <f t="shared" si="1"/>
        <v/>
      </c>
      <c r="AV148" s="6" t="str">
        <f t="shared" si="2"/>
        <v/>
      </c>
      <c r="AW148" s="7" t="str">
        <f t="shared" si="3"/>
        <v/>
      </c>
      <c r="AX148" s="6">
        <f t="shared" si="4"/>
        <v>83.8</v>
      </c>
      <c r="AY148" s="6" t="str">
        <f t="shared" si="5"/>
        <v/>
      </c>
      <c r="BA148" s="6">
        <f>VLOOKUP(A148, ALL_AP_DATA!$A$2:$F$3600, 6, FALSE)</f>
        <v>118</v>
      </c>
      <c r="BB148" s="6" t="e">
        <f t="shared" ca="1" si="6"/>
        <v>#NAME?</v>
      </c>
      <c r="BC148" s="6">
        <f>VLOOKUP(A148,projmetadata!$A$2:$D$2036, 4, FALSE)</f>
        <v>26836</v>
      </c>
      <c r="BE148" s="6" t="e">
        <f t="shared" ca="1" si="8"/>
        <v>#NAME?</v>
      </c>
      <c r="BF148" s="6" t="e">
        <f t="shared" ca="1" si="9"/>
        <v>#NAME?</v>
      </c>
      <c r="BG148" s="6">
        <f t="shared" si="10"/>
        <v>5.0156506185720671E-2</v>
      </c>
      <c r="BH148" s="6">
        <f>VLOOKUP(A148, ALL_AP_DATA!$A$2:$D$3600, 3, FALSE)</f>
        <v>15</v>
      </c>
      <c r="BI148" s="6">
        <f>VLOOKUP(A148, ALL_AP_DATA!$A$2:$E$3600, 5, FALSE)</f>
        <v>1346</v>
      </c>
      <c r="BJ148" s="6">
        <f t="shared" si="7"/>
        <v>11.40677966101695</v>
      </c>
      <c r="BK148" s="6">
        <f t="shared" si="11"/>
        <v>0.1271186440677966</v>
      </c>
    </row>
    <row r="149" spans="1:63" ht="15.75" customHeight="1" x14ac:dyDescent="0.2">
      <c r="A149" s="6" t="s">
        <v>1434</v>
      </c>
      <c r="B149" s="6" t="s">
        <v>61</v>
      </c>
      <c r="Q149" s="6">
        <v>6</v>
      </c>
      <c r="R149" s="6">
        <v>21</v>
      </c>
      <c r="S149" s="6">
        <v>14</v>
      </c>
      <c r="T149" s="6">
        <v>1987</v>
      </c>
      <c r="U149" s="6">
        <v>0.128</v>
      </c>
      <c r="V149" s="6">
        <v>0.56000000000000005</v>
      </c>
      <c r="W149" s="6">
        <v>0.89749999999999996</v>
      </c>
      <c r="X149" s="6">
        <v>2</v>
      </c>
      <c r="Y149" s="6">
        <v>8</v>
      </c>
      <c r="Z149" s="6">
        <v>3</v>
      </c>
      <c r="AA149" s="6">
        <v>39</v>
      </c>
      <c r="AB149" s="6">
        <v>4.8800000000000003E-2</v>
      </c>
      <c r="AC149" s="6">
        <v>0.12</v>
      </c>
      <c r="AD149" s="6">
        <v>1.7600000000000001E-2</v>
      </c>
      <c r="AE149" s="6">
        <v>3</v>
      </c>
      <c r="AF149" s="6">
        <v>15</v>
      </c>
      <c r="AG149" s="6">
        <v>0</v>
      </c>
      <c r="AH149" s="6">
        <v>0</v>
      </c>
      <c r="AI149" s="6">
        <v>9.1499999999999998E-2</v>
      </c>
      <c r="AJ149" s="6">
        <v>0</v>
      </c>
      <c r="AK149" s="6">
        <v>0</v>
      </c>
      <c r="AT149" s="6" t="str">
        <f t="shared" si="0"/>
        <v/>
      </c>
      <c r="AU149" s="6" t="str">
        <f t="shared" si="1"/>
        <v/>
      </c>
      <c r="AV149" s="6">
        <f t="shared" si="2"/>
        <v>94.61904761904762</v>
      </c>
      <c r="AW149" s="7">
        <f t="shared" si="3"/>
        <v>4.875</v>
      </c>
      <c r="AX149" s="6">
        <f t="shared" si="4"/>
        <v>0</v>
      </c>
      <c r="AY149" s="6" t="str">
        <f t="shared" si="5"/>
        <v/>
      </c>
      <c r="BA149" s="6">
        <f>VLOOKUP(A149, ALL_AP_DATA!$A$2:$F$3600, 6, FALSE)</f>
        <v>164</v>
      </c>
      <c r="BB149" s="6" t="e">
        <f t="shared" ca="1" si="6"/>
        <v>#NAME?</v>
      </c>
      <c r="BC149" s="6">
        <f>VLOOKUP(A149,projmetadata!$A$2:$D$2036, 4, FALSE)</f>
        <v>43802</v>
      </c>
      <c r="BE149" s="6" t="e">
        <f t="shared" ca="1" si="8"/>
        <v>#NAME?</v>
      </c>
      <c r="BF149" s="6" t="e">
        <f t="shared" ca="1" si="9"/>
        <v>#NAME?</v>
      </c>
      <c r="BG149" s="6">
        <f t="shared" si="10"/>
        <v>5.0545637185516641E-2</v>
      </c>
      <c r="BH149" s="6">
        <f>VLOOKUP(A149, ALL_AP_DATA!$A$2:$D$3600, 3, FALSE)</f>
        <v>43</v>
      </c>
      <c r="BI149" s="6">
        <f>VLOOKUP(A149, ALL_AP_DATA!$A$2:$E$3600, 5, FALSE)</f>
        <v>2214</v>
      </c>
      <c r="BJ149" s="6">
        <f t="shared" si="7"/>
        <v>13.5</v>
      </c>
      <c r="BK149" s="6">
        <f t="shared" si="11"/>
        <v>0.26219512195121952</v>
      </c>
    </row>
    <row r="150" spans="1:63" ht="15.75" customHeight="1" x14ac:dyDescent="0.2">
      <c r="A150" s="6" t="s">
        <v>1110</v>
      </c>
      <c r="B150" s="6" t="s">
        <v>61</v>
      </c>
      <c r="C150" s="6">
        <v>4</v>
      </c>
      <c r="D150" s="6">
        <v>20</v>
      </c>
      <c r="E150" s="6">
        <v>1</v>
      </c>
      <c r="F150" s="6">
        <v>2</v>
      </c>
      <c r="G150" s="6">
        <v>1.1900000000000001E-2</v>
      </c>
      <c r="H150" s="6">
        <v>5.7000000000000002E-3</v>
      </c>
      <c r="I150" s="6">
        <v>1E-4</v>
      </c>
      <c r="J150" s="6">
        <v>1</v>
      </c>
      <c r="K150" s="6">
        <v>18</v>
      </c>
      <c r="L150" s="6">
        <v>19</v>
      </c>
      <c r="M150" s="6">
        <v>695</v>
      </c>
      <c r="N150" s="6">
        <v>1.0699999999999999E-2</v>
      </c>
      <c r="O150" s="6">
        <v>0.1086</v>
      </c>
      <c r="P150" s="6">
        <v>2.8899999999999999E-2</v>
      </c>
      <c r="Q150" s="6">
        <v>24</v>
      </c>
      <c r="R150" s="6">
        <v>108</v>
      </c>
      <c r="S150" s="6">
        <v>117</v>
      </c>
      <c r="T150" s="6">
        <v>14480</v>
      </c>
      <c r="U150" s="6">
        <v>6.4100000000000004E-2</v>
      </c>
      <c r="V150" s="6">
        <v>0.66859999999999997</v>
      </c>
      <c r="W150" s="6">
        <v>0.60119999999999996</v>
      </c>
      <c r="X150" s="6">
        <v>103</v>
      </c>
      <c r="Y150" s="6">
        <v>849</v>
      </c>
      <c r="Z150" s="6">
        <v>116</v>
      </c>
      <c r="AA150" s="6">
        <v>7236</v>
      </c>
      <c r="AB150" s="6">
        <v>0.50390000000000001</v>
      </c>
      <c r="AC150" s="6">
        <v>0.66290000000000004</v>
      </c>
      <c r="AD150" s="6">
        <v>0.3004</v>
      </c>
      <c r="AE150" s="6">
        <v>129</v>
      </c>
      <c r="AF150" s="6">
        <v>526</v>
      </c>
      <c r="AG150" s="6">
        <v>104</v>
      </c>
      <c r="AH150" s="6">
        <v>7894</v>
      </c>
      <c r="AI150" s="6">
        <v>0.31219999999999998</v>
      </c>
      <c r="AJ150" s="6">
        <v>0.59430000000000005</v>
      </c>
      <c r="AK150" s="6">
        <v>0.32769999999999999</v>
      </c>
      <c r="AL150" s="6">
        <v>3</v>
      </c>
      <c r="AM150" s="6">
        <v>45</v>
      </c>
      <c r="AN150" s="6">
        <v>51</v>
      </c>
      <c r="AO150" s="6">
        <v>8098</v>
      </c>
      <c r="AP150" s="6">
        <v>2.6700000000000002E-2</v>
      </c>
      <c r="AQ150" s="6">
        <v>0.29139999999999999</v>
      </c>
      <c r="AR150" s="6">
        <v>0.3362</v>
      </c>
      <c r="AT150" s="6">
        <f t="shared" si="0"/>
        <v>0.1</v>
      </c>
      <c r="AU150" s="6">
        <f t="shared" si="1"/>
        <v>38.611111111111114</v>
      </c>
      <c r="AV150" s="6">
        <f t="shared" si="2"/>
        <v>134.07407407407408</v>
      </c>
      <c r="AW150" s="7">
        <f t="shared" si="3"/>
        <v>8.5229681978798588</v>
      </c>
      <c r="AX150" s="6">
        <f t="shared" si="4"/>
        <v>15.007604562737642</v>
      </c>
      <c r="AY150" s="6">
        <f t="shared" si="5"/>
        <v>179.95555555555555</v>
      </c>
      <c r="BA150" s="6">
        <f>VLOOKUP(A150, ALL_AP_DATA!$A$2:$F$3600, 6, FALSE)</f>
        <v>1685</v>
      </c>
      <c r="BB150" s="6" t="e">
        <f t="shared" ca="1" si="6"/>
        <v>#NAME?</v>
      </c>
      <c r="BC150" s="6">
        <f>VLOOKUP(A150,projmetadata!$A$2:$D$2036, 4, FALSE)</f>
        <v>387309</v>
      </c>
      <c r="BE150" s="6" t="e">
        <f t="shared" ca="1" si="8"/>
        <v>#NAME?</v>
      </c>
      <c r="BF150" s="6" t="e">
        <f t="shared" ca="1" si="9"/>
        <v>#NAME?</v>
      </c>
      <c r="BG150" s="6">
        <f t="shared" si="10"/>
        <v>6.2188072056161878E-2</v>
      </c>
      <c r="BH150" s="6">
        <f>VLOOKUP(A150, ALL_AP_DATA!$A$2:$D$3600, 3, FALSE)</f>
        <v>1069</v>
      </c>
      <c r="BI150" s="6">
        <f>VLOOKUP(A150, ALL_AP_DATA!$A$2:$E$3600, 5, FALSE)</f>
        <v>24086</v>
      </c>
      <c r="BJ150" s="6">
        <f t="shared" si="7"/>
        <v>14.294362017804154</v>
      </c>
      <c r="BK150" s="6">
        <f t="shared" si="11"/>
        <v>0.63442136498516322</v>
      </c>
    </row>
    <row r="151" spans="1:63" ht="15.75" customHeight="1" x14ac:dyDescent="0.2">
      <c r="A151" s="6" t="s">
        <v>369</v>
      </c>
      <c r="B151" s="6" t="s">
        <v>61</v>
      </c>
      <c r="Q151" s="6">
        <v>2</v>
      </c>
      <c r="R151" s="6">
        <v>7</v>
      </c>
      <c r="S151" s="6">
        <v>11</v>
      </c>
      <c r="T151" s="6">
        <v>140</v>
      </c>
      <c r="U151" s="6">
        <v>1.55E-2</v>
      </c>
      <c r="V151" s="6">
        <v>9.5699999999999993E-2</v>
      </c>
      <c r="W151" s="6">
        <v>3.6200000000000003E-2</v>
      </c>
      <c r="X151" s="6">
        <v>3</v>
      </c>
      <c r="Y151" s="6">
        <v>73</v>
      </c>
      <c r="Z151" s="6">
        <v>48</v>
      </c>
      <c r="AA151" s="6">
        <v>1315</v>
      </c>
      <c r="AB151" s="6">
        <v>0.1615</v>
      </c>
      <c r="AC151" s="6">
        <v>0.41739999999999999</v>
      </c>
      <c r="AD151" s="6">
        <v>0.34</v>
      </c>
      <c r="AT151" s="6" t="str">
        <f t="shared" si="0"/>
        <v/>
      </c>
      <c r="AU151" s="6" t="str">
        <f t="shared" si="1"/>
        <v/>
      </c>
      <c r="AV151" s="6">
        <f t="shared" si="2"/>
        <v>20</v>
      </c>
      <c r="AW151" s="7">
        <f t="shared" si="3"/>
        <v>18.013698630136986</v>
      </c>
      <c r="AX151" s="6" t="str">
        <f t="shared" si="4"/>
        <v/>
      </c>
      <c r="AY151" s="6" t="str">
        <f t="shared" si="5"/>
        <v/>
      </c>
      <c r="BA151" s="6">
        <f>VLOOKUP(A151, ALL_AP_DATA!$A$2:$F$3600, 6, FALSE)</f>
        <v>452</v>
      </c>
      <c r="BB151" s="6" t="e">
        <f t="shared" ca="1" si="6"/>
        <v>#NAME?</v>
      </c>
      <c r="BC151" s="6">
        <f>VLOOKUP(A151,projmetadata!$A$2:$D$2036, 4, FALSE)</f>
        <v>73697</v>
      </c>
      <c r="BE151" s="6" t="e">
        <f t="shared" ca="1" si="8"/>
        <v>#NAME?</v>
      </c>
      <c r="BF151" s="6" t="e">
        <f t="shared" ca="1" si="9"/>
        <v>#NAME?</v>
      </c>
      <c r="BG151" s="6">
        <f t="shared" si="10"/>
        <v>5.2485175787345482E-2</v>
      </c>
      <c r="BH151" s="6">
        <f>VLOOKUP(A151, ALL_AP_DATA!$A$2:$D$3600, 3, FALSE)</f>
        <v>80</v>
      </c>
      <c r="BI151" s="6">
        <f>VLOOKUP(A151, ALL_AP_DATA!$A$2:$E$3600, 5, FALSE)</f>
        <v>3868</v>
      </c>
      <c r="BJ151" s="6">
        <f t="shared" si="7"/>
        <v>8.557522123893806</v>
      </c>
      <c r="BK151" s="6">
        <f t="shared" si="11"/>
        <v>0.17699115044247787</v>
      </c>
    </row>
    <row r="152" spans="1:63" ht="15.75" customHeight="1" x14ac:dyDescent="0.2">
      <c r="A152" s="6" t="s">
        <v>576</v>
      </c>
      <c r="B152" s="6" t="s">
        <v>61</v>
      </c>
      <c r="C152" s="6">
        <v>3</v>
      </c>
      <c r="D152" s="6">
        <v>9</v>
      </c>
      <c r="E152" s="6">
        <v>21</v>
      </c>
      <c r="F152" s="6">
        <v>589</v>
      </c>
      <c r="G152" s="6">
        <v>2.1000000000000001E-2</v>
      </c>
      <c r="H152" s="6">
        <v>0.33329999999999999</v>
      </c>
      <c r="I152" s="6">
        <v>0.2293</v>
      </c>
      <c r="Q152" s="6">
        <v>6</v>
      </c>
      <c r="R152" s="6">
        <v>16</v>
      </c>
      <c r="S152" s="6">
        <v>38</v>
      </c>
      <c r="T152" s="6">
        <v>2052</v>
      </c>
      <c r="U152" s="6">
        <v>3.7400000000000003E-2</v>
      </c>
      <c r="V152" s="6">
        <v>0.60319999999999996</v>
      </c>
      <c r="W152" s="6">
        <v>0.79879999999999995</v>
      </c>
      <c r="X152" s="6">
        <v>18</v>
      </c>
      <c r="Y152" s="6">
        <v>72</v>
      </c>
      <c r="Z152" s="6">
        <v>44</v>
      </c>
      <c r="AA152" s="6">
        <v>957</v>
      </c>
      <c r="AB152" s="6">
        <v>0.16819999999999999</v>
      </c>
      <c r="AC152" s="6">
        <v>0.69840000000000002</v>
      </c>
      <c r="AD152" s="6">
        <v>0.3725</v>
      </c>
      <c r="AE152" s="6">
        <v>11</v>
      </c>
      <c r="AF152" s="6">
        <v>57</v>
      </c>
      <c r="AG152" s="6">
        <v>20</v>
      </c>
      <c r="AH152" s="6">
        <v>299</v>
      </c>
      <c r="AI152" s="6">
        <v>0.13320000000000001</v>
      </c>
      <c r="AJ152" s="6">
        <v>0.3175</v>
      </c>
      <c r="AK152" s="6">
        <v>0.1164</v>
      </c>
      <c r="AT152" s="6">
        <f t="shared" si="0"/>
        <v>65.444444444444443</v>
      </c>
      <c r="AU152" s="6" t="str">
        <f t="shared" si="1"/>
        <v/>
      </c>
      <c r="AV152" s="6">
        <f t="shared" si="2"/>
        <v>128.25</v>
      </c>
      <c r="AW152" s="7">
        <f t="shared" si="3"/>
        <v>13.291666666666666</v>
      </c>
      <c r="AX152" s="6">
        <f t="shared" si="4"/>
        <v>5.2456140350877192</v>
      </c>
      <c r="AY152" s="6" t="str">
        <f t="shared" si="5"/>
        <v/>
      </c>
      <c r="BA152" s="6">
        <f>VLOOKUP(A152, ALL_AP_DATA!$A$2:$F$3600, 6, FALSE)</f>
        <v>428</v>
      </c>
      <c r="BB152" s="6" t="e">
        <f t="shared" ca="1" si="6"/>
        <v>#NAME?</v>
      </c>
      <c r="BC152" s="6">
        <f>VLOOKUP(A152,projmetadata!$A$2:$D$2036, 4, FALSE)</f>
        <v>48223</v>
      </c>
      <c r="BE152" s="6" t="e">
        <f t="shared" ca="1" si="8"/>
        <v>#NAME?</v>
      </c>
      <c r="BF152" s="6" t="e">
        <f t="shared" ca="1" si="9"/>
        <v>#NAME?</v>
      </c>
      <c r="BG152" s="6">
        <f t="shared" si="10"/>
        <v>5.3273334301059662E-2</v>
      </c>
      <c r="BH152" s="6">
        <f>VLOOKUP(A152, ALL_AP_DATA!$A$2:$D$3600, 3, FALSE)</f>
        <v>113</v>
      </c>
      <c r="BI152" s="6">
        <f>VLOOKUP(A152, ALL_AP_DATA!$A$2:$E$3600, 5, FALSE)</f>
        <v>2569</v>
      </c>
      <c r="BJ152" s="6">
        <f t="shared" si="7"/>
        <v>6.0023364485981308</v>
      </c>
      <c r="BK152" s="6">
        <f t="shared" si="11"/>
        <v>0.26401869158878505</v>
      </c>
    </row>
    <row r="153" spans="1:63" ht="15.75" customHeight="1" x14ac:dyDescent="0.2">
      <c r="A153" s="6" t="s">
        <v>987</v>
      </c>
      <c r="B153" s="6" t="s">
        <v>61</v>
      </c>
      <c r="C153" s="6">
        <v>6</v>
      </c>
      <c r="D153" s="6">
        <v>22</v>
      </c>
      <c r="E153" s="6">
        <v>85</v>
      </c>
      <c r="F153" s="6">
        <v>3155</v>
      </c>
      <c r="G153" s="6">
        <v>2.5000000000000001E-2</v>
      </c>
      <c r="H153" s="6">
        <v>0.39169999999999999</v>
      </c>
      <c r="I153" s="6">
        <v>0.23580000000000001</v>
      </c>
      <c r="J153" s="6">
        <v>4</v>
      </c>
      <c r="K153" s="6">
        <v>29</v>
      </c>
      <c r="L153" s="6">
        <v>107</v>
      </c>
      <c r="M153" s="6">
        <v>7616</v>
      </c>
      <c r="N153" s="6">
        <v>3.3000000000000002E-2</v>
      </c>
      <c r="O153" s="6">
        <v>0.49309999999999998</v>
      </c>
      <c r="P153" s="6">
        <v>0.56930000000000003</v>
      </c>
      <c r="Q153" s="6">
        <v>11</v>
      </c>
      <c r="R153" s="6">
        <v>66</v>
      </c>
      <c r="S153" s="6">
        <v>140</v>
      </c>
      <c r="T153" s="6">
        <v>10727</v>
      </c>
      <c r="U153" s="6">
        <v>7.4999999999999997E-2</v>
      </c>
      <c r="V153" s="6">
        <v>0.6452</v>
      </c>
      <c r="W153" s="6">
        <v>0.80179999999999996</v>
      </c>
      <c r="X153" s="6">
        <v>58</v>
      </c>
      <c r="Y153" s="6">
        <v>446</v>
      </c>
      <c r="Z153" s="6">
        <v>199</v>
      </c>
      <c r="AA153" s="6">
        <v>8524</v>
      </c>
      <c r="AB153" s="6">
        <v>0.50680000000000003</v>
      </c>
      <c r="AC153" s="6">
        <v>0.91710000000000003</v>
      </c>
      <c r="AD153" s="6">
        <v>0.6371</v>
      </c>
      <c r="AE153" s="6">
        <v>64</v>
      </c>
      <c r="AF153" s="6">
        <v>220</v>
      </c>
      <c r="AG153" s="6">
        <v>178</v>
      </c>
      <c r="AH153" s="6">
        <v>10003</v>
      </c>
      <c r="AI153" s="6">
        <v>0.25</v>
      </c>
      <c r="AJ153" s="6">
        <v>0.82030000000000003</v>
      </c>
      <c r="AK153" s="6">
        <v>0.74770000000000003</v>
      </c>
      <c r="AL153" s="6">
        <v>4</v>
      </c>
      <c r="AM153" s="6">
        <v>47</v>
      </c>
      <c r="AN153" s="6">
        <v>116</v>
      </c>
      <c r="AO153" s="6">
        <v>9318</v>
      </c>
      <c r="AP153" s="6">
        <v>5.3400000000000003E-2</v>
      </c>
      <c r="AQ153" s="6">
        <v>0.53459999999999996</v>
      </c>
      <c r="AR153" s="6">
        <v>0.69650000000000001</v>
      </c>
      <c r="AT153" s="6">
        <f t="shared" si="0"/>
        <v>143.40909090909091</v>
      </c>
      <c r="AU153" s="6">
        <f t="shared" si="1"/>
        <v>262.62068965517244</v>
      </c>
      <c r="AV153" s="6">
        <f t="shared" si="2"/>
        <v>162.53030303030303</v>
      </c>
      <c r="AW153" s="7">
        <f t="shared" si="3"/>
        <v>19.112107623318387</v>
      </c>
      <c r="AX153" s="6">
        <f t="shared" si="4"/>
        <v>45.468181818181819</v>
      </c>
      <c r="AY153" s="6">
        <f t="shared" si="5"/>
        <v>198.25531914893617</v>
      </c>
      <c r="BA153" s="6">
        <f>VLOOKUP(A153, ALL_AP_DATA!$A$2:$F$3600, 6, FALSE)</f>
        <v>880</v>
      </c>
      <c r="BB153" s="6" t="e">
        <f t="shared" ca="1" si="6"/>
        <v>#NAME?</v>
      </c>
      <c r="BC153" s="6">
        <f>VLOOKUP(A153,projmetadata!$A$2:$D$2036, 4, FALSE)</f>
        <v>247835</v>
      </c>
      <c r="BE153" s="6" t="e">
        <f t="shared" ca="1" si="8"/>
        <v>#NAME?</v>
      </c>
      <c r="BF153" s="6" t="e">
        <f t="shared" ca="1" si="9"/>
        <v>#NAME?</v>
      </c>
      <c r="BG153" s="6">
        <f t="shared" si="10"/>
        <v>5.3983497084753966E-2</v>
      </c>
      <c r="BH153" s="6">
        <f>VLOOKUP(A153, ALL_AP_DATA!$A$2:$D$3600, 3, FALSE)</f>
        <v>528</v>
      </c>
      <c r="BI153" s="6">
        <f>VLOOKUP(A153, ALL_AP_DATA!$A$2:$E$3600, 5, FALSE)</f>
        <v>13379</v>
      </c>
      <c r="BJ153" s="6">
        <f t="shared" si="7"/>
        <v>15.203409090909091</v>
      </c>
      <c r="BK153" s="6">
        <f t="shared" si="11"/>
        <v>0.6</v>
      </c>
    </row>
    <row r="154" spans="1:63" ht="15.75" customHeight="1" x14ac:dyDescent="0.2">
      <c r="A154" s="6" t="s">
        <v>583</v>
      </c>
      <c r="B154" s="6" t="s">
        <v>61</v>
      </c>
      <c r="C154" s="6">
        <v>1</v>
      </c>
      <c r="D154" s="6">
        <v>2</v>
      </c>
      <c r="E154" s="6">
        <v>0</v>
      </c>
      <c r="F154" s="6">
        <v>0</v>
      </c>
      <c r="G154" s="6">
        <v>1.2800000000000001E-2</v>
      </c>
      <c r="H154" s="6">
        <v>0</v>
      </c>
      <c r="I154" s="6">
        <v>0</v>
      </c>
      <c r="Q154" s="6">
        <v>1</v>
      </c>
      <c r="R154" s="6">
        <v>3</v>
      </c>
      <c r="S154" s="6">
        <v>3</v>
      </c>
      <c r="T154" s="6">
        <v>173</v>
      </c>
      <c r="U154" s="6">
        <v>1.9199999999999998E-2</v>
      </c>
      <c r="V154" s="6">
        <v>0.16669999999999999</v>
      </c>
      <c r="W154" s="6">
        <v>0.1143</v>
      </c>
      <c r="X154" s="6">
        <v>9</v>
      </c>
      <c r="Y154" s="6">
        <v>108</v>
      </c>
      <c r="Z154" s="6">
        <v>13</v>
      </c>
      <c r="AA154" s="6">
        <v>950</v>
      </c>
      <c r="AB154" s="6">
        <v>0.69230000000000003</v>
      </c>
      <c r="AC154" s="6">
        <v>0.72219999999999995</v>
      </c>
      <c r="AD154" s="6">
        <v>0.62790000000000001</v>
      </c>
      <c r="AE154" s="6">
        <v>7</v>
      </c>
      <c r="AF154" s="6">
        <v>42</v>
      </c>
      <c r="AG154" s="6">
        <v>12</v>
      </c>
      <c r="AH154" s="6">
        <v>341</v>
      </c>
      <c r="AI154" s="6">
        <v>0.26919999999999999</v>
      </c>
      <c r="AJ154" s="6">
        <v>0.66669999999999996</v>
      </c>
      <c r="AK154" s="6">
        <v>0.22539999999999999</v>
      </c>
      <c r="AT154" s="6">
        <f t="shared" si="0"/>
        <v>0</v>
      </c>
      <c r="AU154" s="6" t="str">
        <f t="shared" si="1"/>
        <v/>
      </c>
      <c r="AV154" s="6">
        <f t="shared" si="2"/>
        <v>57.666666666666664</v>
      </c>
      <c r="AW154" s="7">
        <f t="shared" si="3"/>
        <v>8.7962962962962958</v>
      </c>
      <c r="AX154" s="6">
        <f t="shared" si="4"/>
        <v>8.1190476190476186</v>
      </c>
      <c r="AY154" s="6" t="str">
        <f t="shared" si="5"/>
        <v/>
      </c>
      <c r="BA154" s="6">
        <f>VLOOKUP(A154, ALL_AP_DATA!$A$2:$F$3600, 6, FALSE)</f>
        <v>156</v>
      </c>
      <c r="BB154" s="6" t="e">
        <f t="shared" ca="1" si="6"/>
        <v>#NAME?</v>
      </c>
      <c r="BC154" s="6">
        <f>VLOOKUP(A154,projmetadata!$A$2:$D$2036, 4, FALSE)</f>
        <v>27846</v>
      </c>
      <c r="BE154" s="6" t="e">
        <f t="shared" ca="1" si="8"/>
        <v>#NAME?</v>
      </c>
      <c r="BF154" s="6" t="e">
        <f t="shared" ca="1" si="9"/>
        <v>#NAME?</v>
      </c>
      <c r="BG154" s="6">
        <f t="shared" si="10"/>
        <v>5.4334554334554336E-2</v>
      </c>
      <c r="BH154" s="6">
        <f>VLOOKUP(A154, ALL_AP_DATA!$A$2:$D$3600, 3, FALSE)</f>
        <v>113</v>
      </c>
      <c r="BI154" s="6">
        <f>VLOOKUP(A154, ALL_AP_DATA!$A$2:$E$3600, 5, FALSE)</f>
        <v>1513</v>
      </c>
      <c r="BJ154" s="6">
        <f t="shared" si="7"/>
        <v>9.6987179487179489</v>
      </c>
      <c r="BK154" s="6">
        <f t="shared" si="11"/>
        <v>0.72435897435897434</v>
      </c>
    </row>
    <row r="155" spans="1:63" ht="15.75" customHeight="1" x14ac:dyDescent="0.2">
      <c r="A155" s="6" t="s">
        <v>585</v>
      </c>
      <c r="B155" s="6" t="s">
        <v>61</v>
      </c>
      <c r="C155" s="6">
        <v>2</v>
      </c>
      <c r="D155" s="6">
        <v>14</v>
      </c>
      <c r="E155" s="6">
        <v>0</v>
      </c>
      <c r="F155" s="6">
        <v>0</v>
      </c>
      <c r="G155" s="6">
        <v>3.1699999999999999E-2</v>
      </c>
      <c r="H155" s="6">
        <v>0</v>
      </c>
      <c r="I155" s="6">
        <v>0</v>
      </c>
      <c r="J155" s="6">
        <v>1</v>
      </c>
      <c r="K155" s="6">
        <v>18</v>
      </c>
      <c r="L155" s="6">
        <v>68</v>
      </c>
      <c r="M155" s="6">
        <v>2830</v>
      </c>
      <c r="N155" s="6">
        <v>4.07E-2</v>
      </c>
      <c r="O155" s="6">
        <v>0.77270000000000005</v>
      </c>
      <c r="P155" s="6">
        <v>0.56759999999999999</v>
      </c>
      <c r="Q155" s="6">
        <v>4</v>
      </c>
      <c r="R155" s="6">
        <v>36</v>
      </c>
      <c r="S155" s="6">
        <v>82</v>
      </c>
      <c r="T155" s="6">
        <v>4545</v>
      </c>
      <c r="U155" s="6">
        <v>8.14E-2</v>
      </c>
      <c r="V155" s="6">
        <v>0.93179999999999996</v>
      </c>
      <c r="W155" s="6">
        <v>0.91159999999999997</v>
      </c>
      <c r="X155" s="6">
        <v>8</v>
      </c>
      <c r="Y155" s="6">
        <v>79</v>
      </c>
      <c r="Z155" s="6">
        <v>0</v>
      </c>
      <c r="AA155" s="6">
        <v>0</v>
      </c>
      <c r="AB155" s="6">
        <v>0.1787</v>
      </c>
      <c r="AC155" s="6">
        <v>0</v>
      </c>
      <c r="AD155" s="6">
        <v>0</v>
      </c>
      <c r="AE155" s="6">
        <v>18</v>
      </c>
      <c r="AF155" s="6">
        <v>71</v>
      </c>
      <c r="AG155" s="6">
        <v>47</v>
      </c>
      <c r="AH155" s="6">
        <v>1821</v>
      </c>
      <c r="AI155" s="6">
        <v>0.16059999999999999</v>
      </c>
      <c r="AJ155" s="6">
        <v>0.53410000000000002</v>
      </c>
      <c r="AK155" s="6">
        <v>0.36520000000000002</v>
      </c>
      <c r="AT155" s="6">
        <f t="shared" si="0"/>
        <v>0</v>
      </c>
      <c r="AU155" s="6">
        <f t="shared" si="1"/>
        <v>157.22222222222223</v>
      </c>
      <c r="AV155" s="6">
        <f t="shared" si="2"/>
        <v>126.25</v>
      </c>
      <c r="AW155" s="7">
        <f t="shared" si="3"/>
        <v>0</v>
      </c>
      <c r="AX155" s="6">
        <f t="shared" si="4"/>
        <v>25.64788732394366</v>
      </c>
      <c r="AY155" s="6" t="str">
        <f t="shared" si="5"/>
        <v/>
      </c>
      <c r="BA155" s="6">
        <f>VLOOKUP(A155, ALL_AP_DATA!$A$2:$F$3600, 6, FALSE)</f>
        <v>442</v>
      </c>
      <c r="BB155" s="6" t="e">
        <f t="shared" ca="1" si="6"/>
        <v>#NAME?</v>
      </c>
      <c r="BC155" s="6">
        <f>VLOOKUP(A155,projmetadata!$A$2:$D$2036, 4, FALSE)</f>
        <v>90462</v>
      </c>
      <c r="BE155" s="6" t="e">
        <f t="shared" ca="1" si="8"/>
        <v>#NAME?</v>
      </c>
      <c r="BF155" s="6" t="e">
        <f t="shared" ca="1" si="9"/>
        <v>#NAME?</v>
      </c>
      <c r="BG155" s="6">
        <f t="shared" si="10"/>
        <v>5.5117065729256481E-2</v>
      </c>
      <c r="BH155" s="6">
        <f>VLOOKUP(A155, ALL_AP_DATA!$A$2:$D$3600, 3, FALSE)</f>
        <v>140</v>
      </c>
      <c r="BI155" s="6">
        <f>VLOOKUP(A155, ALL_AP_DATA!$A$2:$E$3600, 5, FALSE)</f>
        <v>4986</v>
      </c>
      <c r="BJ155" s="6">
        <f t="shared" si="7"/>
        <v>11.28054298642534</v>
      </c>
      <c r="BK155" s="6">
        <f t="shared" si="11"/>
        <v>0.31674208144796379</v>
      </c>
    </row>
    <row r="156" spans="1:63" ht="15.75" customHeight="1" x14ac:dyDescent="0.2">
      <c r="A156" s="6" t="s">
        <v>128</v>
      </c>
      <c r="B156" s="6" t="s">
        <v>61</v>
      </c>
      <c r="C156" s="6">
        <v>10</v>
      </c>
      <c r="D156" s="6">
        <v>78</v>
      </c>
      <c r="E156" s="6">
        <v>11</v>
      </c>
      <c r="F156" s="6">
        <v>1300</v>
      </c>
      <c r="G156" s="6">
        <v>7.9600000000000004E-2</v>
      </c>
      <c r="H156" s="6">
        <v>0.55000000000000004</v>
      </c>
      <c r="I156" s="6">
        <v>0.16289999999999999</v>
      </c>
      <c r="Q156" s="6">
        <v>5</v>
      </c>
      <c r="R156" s="6">
        <v>20</v>
      </c>
      <c r="S156" s="6">
        <v>13</v>
      </c>
      <c r="T156" s="6">
        <v>5809</v>
      </c>
      <c r="U156" s="6">
        <v>2.0400000000000001E-2</v>
      </c>
      <c r="V156" s="6">
        <v>0.65</v>
      </c>
      <c r="W156" s="6">
        <v>0.72809999999999997</v>
      </c>
      <c r="X156" s="6">
        <v>44</v>
      </c>
      <c r="Y156" s="6">
        <v>519</v>
      </c>
      <c r="Z156" s="6">
        <v>19</v>
      </c>
      <c r="AA156" s="6">
        <v>2329</v>
      </c>
      <c r="AB156" s="6">
        <v>0.52959999999999996</v>
      </c>
      <c r="AC156" s="6">
        <v>0.95</v>
      </c>
      <c r="AD156" s="6">
        <v>0.29189999999999999</v>
      </c>
      <c r="AE156" s="6">
        <v>64</v>
      </c>
      <c r="AF156" s="6">
        <v>274</v>
      </c>
      <c r="AG156" s="6">
        <v>17</v>
      </c>
      <c r="AH156" s="6">
        <v>6186</v>
      </c>
      <c r="AI156" s="6">
        <v>0.27960000000000002</v>
      </c>
      <c r="AJ156" s="6">
        <v>0.85</v>
      </c>
      <c r="AK156" s="6">
        <v>0.77539999999999998</v>
      </c>
      <c r="AL156" s="6">
        <v>2</v>
      </c>
      <c r="AM156" s="6">
        <v>19</v>
      </c>
      <c r="AN156" s="6">
        <v>13</v>
      </c>
      <c r="AO156" s="6">
        <v>5338</v>
      </c>
      <c r="AP156" s="6">
        <v>1.9400000000000001E-2</v>
      </c>
      <c r="AQ156" s="6">
        <v>0.65</v>
      </c>
      <c r="AR156" s="6">
        <v>0.66910000000000003</v>
      </c>
      <c r="AT156" s="6">
        <f t="shared" si="0"/>
        <v>16.666666666666668</v>
      </c>
      <c r="AU156" s="6" t="str">
        <f t="shared" si="1"/>
        <v/>
      </c>
      <c r="AV156" s="6">
        <f t="shared" si="2"/>
        <v>290.45</v>
      </c>
      <c r="AW156" s="7">
        <f t="shared" si="3"/>
        <v>4.4874759152215802</v>
      </c>
      <c r="AX156" s="6">
        <f t="shared" si="4"/>
        <v>22.576642335766422</v>
      </c>
      <c r="AY156" s="6">
        <f t="shared" si="5"/>
        <v>280.94736842105266</v>
      </c>
      <c r="BA156" s="6">
        <f>VLOOKUP(A156, ALL_AP_DATA!$A$2:$F$3600, 6, FALSE)</f>
        <v>980</v>
      </c>
      <c r="BB156" s="6" t="e">
        <f t="shared" ca="1" si="6"/>
        <v>#NAME?</v>
      </c>
      <c r="BC156" s="6">
        <f>VLOOKUP(A156,projmetadata!$A$2:$D$2036, 4, FALSE)</f>
        <v>142955</v>
      </c>
      <c r="BE156" s="6" t="e">
        <f t="shared" ca="1" si="8"/>
        <v>#NAME?</v>
      </c>
      <c r="BF156" s="6" t="e">
        <f t="shared" ca="1" si="9"/>
        <v>#NAME?</v>
      </c>
      <c r="BG156" s="6">
        <f t="shared" si="10"/>
        <v>5.5807771676401663E-2</v>
      </c>
      <c r="BH156" s="6">
        <f>VLOOKUP(A156, ALL_AP_DATA!$A$2:$D$3600, 3, FALSE)</f>
        <v>574</v>
      </c>
      <c r="BI156" s="6">
        <f>VLOOKUP(A156, ALL_AP_DATA!$A$2:$E$3600, 5, FALSE)</f>
        <v>7978</v>
      </c>
      <c r="BJ156" s="6">
        <f t="shared" si="7"/>
        <v>8.1408163265306115</v>
      </c>
      <c r="BK156" s="6">
        <f t="shared" si="11"/>
        <v>0.58571428571428574</v>
      </c>
    </row>
    <row r="157" spans="1:63" ht="15.75" customHeight="1" x14ac:dyDescent="0.2">
      <c r="A157" s="6" t="s">
        <v>923</v>
      </c>
      <c r="B157" s="6" t="s">
        <v>61</v>
      </c>
      <c r="C157" s="6">
        <v>1</v>
      </c>
      <c r="D157" s="6">
        <v>4</v>
      </c>
      <c r="E157" s="6">
        <v>0</v>
      </c>
      <c r="F157" s="6">
        <v>0</v>
      </c>
      <c r="G157" s="6">
        <v>5.0000000000000001E-3</v>
      </c>
      <c r="H157" s="6">
        <v>0</v>
      </c>
      <c r="I157" s="6">
        <v>0</v>
      </c>
      <c r="J157" s="6">
        <v>3</v>
      </c>
      <c r="K157" s="6">
        <v>23</v>
      </c>
      <c r="L157" s="6">
        <v>65</v>
      </c>
      <c r="M157" s="6">
        <v>4261</v>
      </c>
      <c r="N157" s="6">
        <v>2.8500000000000001E-2</v>
      </c>
      <c r="O157" s="6">
        <v>0.56030000000000002</v>
      </c>
      <c r="P157" s="6">
        <v>0.3362</v>
      </c>
      <c r="Q157" s="6">
        <v>6</v>
      </c>
      <c r="R157" s="6">
        <v>32</v>
      </c>
      <c r="S157" s="6">
        <v>76</v>
      </c>
      <c r="T157" s="6">
        <v>4975</v>
      </c>
      <c r="U157" s="6">
        <v>3.9600000000000003E-2</v>
      </c>
      <c r="V157" s="6">
        <v>0.6552</v>
      </c>
      <c r="W157" s="6">
        <v>0.3926</v>
      </c>
      <c r="X157" s="6">
        <v>34</v>
      </c>
      <c r="Y157" s="6">
        <v>323</v>
      </c>
      <c r="Z157" s="6">
        <v>84</v>
      </c>
      <c r="AA157" s="6">
        <v>5062</v>
      </c>
      <c r="AB157" s="6">
        <v>0.39979999999999999</v>
      </c>
      <c r="AC157" s="6">
        <v>0.72409999999999997</v>
      </c>
      <c r="AD157" s="6">
        <v>0.39939999999999998</v>
      </c>
      <c r="AE157" s="6">
        <v>34</v>
      </c>
      <c r="AF157" s="6">
        <v>257</v>
      </c>
      <c r="AG157" s="6">
        <v>90</v>
      </c>
      <c r="AH157" s="6">
        <v>4786</v>
      </c>
      <c r="AI157" s="6">
        <v>0.31809999999999999</v>
      </c>
      <c r="AJ157" s="6">
        <v>0.77590000000000003</v>
      </c>
      <c r="AK157" s="6">
        <v>0.37769999999999998</v>
      </c>
      <c r="AL157" s="6">
        <v>4</v>
      </c>
      <c r="AM157" s="6">
        <v>29</v>
      </c>
      <c r="AN157" s="6">
        <v>68</v>
      </c>
      <c r="AO157" s="6">
        <v>4661</v>
      </c>
      <c r="AP157" s="6">
        <v>3.5900000000000001E-2</v>
      </c>
      <c r="AQ157" s="6">
        <v>0.58620000000000005</v>
      </c>
      <c r="AR157" s="6">
        <v>0.36780000000000002</v>
      </c>
      <c r="AT157" s="6">
        <f t="shared" si="0"/>
        <v>0</v>
      </c>
      <c r="AU157" s="6">
        <f t="shared" si="1"/>
        <v>185.2608695652174</v>
      </c>
      <c r="AV157" s="6">
        <f t="shared" si="2"/>
        <v>155.46875</v>
      </c>
      <c r="AW157" s="7">
        <f t="shared" si="3"/>
        <v>15.671826625386997</v>
      </c>
      <c r="AX157" s="6">
        <f t="shared" si="4"/>
        <v>18.622568093385215</v>
      </c>
      <c r="AY157" s="6">
        <f t="shared" si="5"/>
        <v>160.72413793103448</v>
      </c>
      <c r="BA157" s="6">
        <f>VLOOKUP(A157, ALL_AP_DATA!$A$2:$F$3600, 6, FALSE)</f>
        <v>808</v>
      </c>
      <c r="BB157" s="6" t="e">
        <f t="shared" ca="1" si="6"/>
        <v>#NAME?</v>
      </c>
      <c r="BC157" s="6">
        <f>VLOOKUP(A157,projmetadata!$A$2:$D$2036, 4, FALSE)</f>
        <v>225423</v>
      </c>
      <c r="BE157" s="6" t="e">
        <f t="shared" ca="1" si="8"/>
        <v>#NAME?</v>
      </c>
      <c r="BF157" s="6" t="e">
        <f t="shared" ca="1" si="9"/>
        <v>#NAME?</v>
      </c>
      <c r="BG157" s="6">
        <f t="shared" si="10"/>
        <v>5.6218753188450162E-2</v>
      </c>
      <c r="BH157" s="6">
        <f>VLOOKUP(A157, ALL_AP_DATA!$A$2:$D$3600, 3, FALSE)</f>
        <v>447</v>
      </c>
      <c r="BI157" s="6">
        <f>VLOOKUP(A157, ALL_AP_DATA!$A$2:$E$3600, 5, FALSE)</f>
        <v>12673</v>
      </c>
      <c r="BJ157" s="6">
        <f t="shared" si="7"/>
        <v>15.684405940594059</v>
      </c>
      <c r="BK157" s="6">
        <f t="shared" si="11"/>
        <v>0.55321782178217827</v>
      </c>
    </row>
    <row r="158" spans="1:63" ht="15.75" customHeight="1" x14ac:dyDescent="0.2">
      <c r="A158" s="6" t="s">
        <v>496</v>
      </c>
      <c r="B158" s="6" t="s">
        <v>61</v>
      </c>
      <c r="Q158" s="6">
        <v>2</v>
      </c>
      <c r="R158" s="6">
        <v>5</v>
      </c>
      <c r="S158" s="6">
        <v>14</v>
      </c>
      <c r="T158" s="6">
        <v>342</v>
      </c>
      <c r="U158" s="6">
        <v>3.6999999999999998E-2</v>
      </c>
      <c r="V158" s="6">
        <v>0.27450000000000002</v>
      </c>
      <c r="W158" s="6">
        <v>0.29899999999999999</v>
      </c>
      <c r="X158" s="6">
        <v>3</v>
      </c>
      <c r="Y158" s="6">
        <v>36</v>
      </c>
      <c r="Z158" s="6">
        <v>11</v>
      </c>
      <c r="AA158" s="6">
        <v>267</v>
      </c>
      <c r="AB158" s="6">
        <v>0.26669999999999999</v>
      </c>
      <c r="AC158" s="6">
        <v>0.2157</v>
      </c>
      <c r="AD158" s="6">
        <v>0.2334</v>
      </c>
      <c r="AE158" s="6">
        <v>3</v>
      </c>
      <c r="AF158" s="6">
        <v>9</v>
      </c>
      <c r="AG158" s="6">
        <v>8</v>
      </c>
      <c r="AH158" s="6">
        <v>94</v>
      </c>
      <c r="AI158" s="6">
        <v>6.6699999999999995E-2</v>
      </c>
      <c r="AJ158" s="6">
        <v>0.15690000000000001</v>
      </c>
      <c r="AK158" s="6">
        <v>8.2199999999999995E-2</v>
      </c>
      <c r="AT158" s="6" t="str">
        <f t="shared" si="0"/>
        <v/>
      </c>
      <c r="AU158" s="6" t="str">
        <f t="shared" si="1"/>
        <v/>
      </c>
      <c r="AV158" s="6">
        <f t="shared" si="2"/>
        <v>68.400000000000006</v>
      </c>
      <c r="AW158" s="7">
        <f t="shared" si="3"/>
        <v>7.416666666666667</v>
      </c>
      <c r="AX158" s="6">
        <f t="shared" si="4"/>
        <v>10.444444444444445</v>
      </c>
      <c r="AY158" s="6" t="str">
        <f t="shared" si="5"/>
        <v/>
      </c>
      <c r="BA158" s="6">
        <f>VLOOKUP(A158, ALL_AP_DATA!$A$2:$F$3600, 6, FALSE)</f>
        <v>135</v>
      </c>
      <c r="BB158" s="6" t="e">
        <f t="shared" ca="1" si="6"/>
        <v>#NAME?</v>
      </c>
      <c r="BC158" s="6">
        <f>VLOOKUP(A158,projmetadata!$A$2:$D$2036, 4, FALSE)</f>
        <v>20247</v>
      </c>
      <c r="BE158" s="6" t="e">
        <f t="shared" ca="1" si="8"/>
        <v>#NAME?</v>
      </c>
      <c r="BF158" s="6" t="e">
        <f t="shared" ca="1" si="9"/>
        <v>#NAME?</v>
      </c>
      <c r="BG158" s="6">
        <f t="shared" si="10"/>
        <v>5.6502197856472564E-2</v>
      </c>
      <c r="BH158" s="6">
        <f>VLOOKUP(A158, ALL_AP_DATA!$A$2:$D$3600, 3, FALSE)</f>
        <v>44</v>
      </c>
      <c r="BI158" s="6">
        <f>VLOOKUP(A158, ALL_AP_DATA!$A$2:$E$3600, 5, FALSE)</f>
        <v>1144</v>
      </c>
      <c r="BJ158" s="6">
        <f t="shared" si="7"/>
        <v>8.4740740740740748</v>
      </c>
      <c r="BK158" s="6">
        <f t="shared" si="11"/>
        <v>0.32592592592592595</v>
      </c>
    </row>
    <row r="159" spans="1:63" ht="15.75" customHeight="1" x14ac:dyDescent="0.2">
      <c r="A159" s="6" t="s">
        <v>1265</v>
      </c>
      <c r="B159" s="6" t="s">
        <v>61</v>
      </c>
      <c r="C159" s="6">
        <v>1</v>
      </c>
      <c r="D159" s="6">
        <v>2</v>
      </c>
      <c r="E159" s="6">
        <v>6</v>
      </c>
      <c r="F159" s="6">
        <v>27</v>
      </c>
      <c r="G159" s="6">
        <v>1.52E-2</v>
      </c>
      <c r="H159" s="6">
        <v>0.1154</v>
      </c>
      <c r="I159" s="6">
        <v>1.0699999999999999E-2</v>
      </c>
      <c r="Q159" s="6">
        <v>2</v>
      </c>
      <c r="R159" s="6">
        <v>5</v>
      </c>
      <c r="S159" s="6">
        <v>14</v>
      </c>
      <c r="T159" s="6">
        <v>349</v>
      </c>
      <c r="U159" s="6">
        <v>3.7900000000000003E-2</v>
      </c>
      <c r="V159" s="6">
        <v>0.26919999999999999</v>
      </c>
      <c r="W159" s="6">
        <v>0.13780000000000001</v>
      </c>
      <c r="X159" s="6">
        <v>4</v>
      </c>
      <c r="Y159" s="6">
        <v>60</v>
      </c>
      <c r="Z159" s="6">
        <v>43</v>
      </c>
      <c r="AA159" s="6">
        <v>2009</v>
      </c>
      <c r="AB159" s="6">
        <v>0.45450000000000002</v>
      </c>
      <c r="AC159" s="6">
        <v>0.82689999999999997</v>
      </c>
      <c r="AD159" s="6">
        <v>0.79310000000000003</v>
      </c>
      <c r="AT159" s="6">
        <f t="shared" si="0"/>
        <v>13.5</v>
      </c>
      <c r="AU159" s="6" t="str">
        <f t="shared" si="1"/>
        <v/>
      </c>
      <c r="AV159" s="6">
        <f t="shared" si="2"/>
        <v>69.8</v>
      </c>
      <c r="AW159" s="7">
        <f t="shared" si="3"/>
        <v>33.483333333333334</v>
      </c>
      <c r="AX159" s="6" t="str">
        <f t="shared" si="4"/>
        <v/>
      </c>
      <c r="AY159" s="6" t="str">
        <f t="shared" si="5"/>
        <v/>
      </c>
      <c r="BA159" s="6">
        <f>VLOOKUP(A159, ALL_AP_DATA!$A$2:$F$3600, 6, FALSE)</f>
        <v>132</v>
      </c>
      <c r="BB159" s="6" t="e">
        <f t="shared" ca="1" si="6"/>
        <v>#NAME?</v>
      </c>
      <c r="BC159" s="6">
        <f>VLOOKUP(A159,projmetadata!$A$2:$D$2036, 4, FALSE)</f>
        <v>44104</v>
      </c>
      <c r="BE159" s="6" t="e">
        <f t="shared" ca="1" si="8"/>
        <v>#NAME?</v>
      </c>
      <c r="BF159" s="6" t="e">
        <f t="shared" ca="1" si="9"/>
        <v>#NAME?</v>
      </c>
      <c r="BG159" s="6">
        <f t="shared" si="10"/>
        <v>5.7432432432432436E-2</v>
      </c>
      <c r="BH159" s="6">
        <f>VLOOKUP(A159, ALL_AP_DATA!$A$2:$D$3600, 3, FALSE)</f>
        <v>62</v>
      </c>
      <c r="BI159" s="6">
        <f>VLOOKUP(A159, ALL_AP_DATA!$A$2:$E$3600, 5, FALSE)</f>
        <v>2533</v>
      </c>
      <c r="BJ159" s="6">
        <f t="shared" si="7"/>
        <v>19.189393939393938</v>
      </c>
      <c r="BK159" s="6">
        <f t="shared" si="11"/>
        <v>0.46969696969696972</v>
      </c>
    </row>
    <row r="160" spans="1:63" ht="15.75" customHeight="1" x14ac:dyDescent="0.2">
      <c r="A160" s="6" t="s">
        <v>1061</v>
      </c>
      <c r="B160" s="6" t="s">
        <v>61</v>
      </c>
      <c r="Q160" s="6">
        <v>2</v>
      </c>
      <c r="R160" s="6">
        <v>6</v>
      </c>
      <c r="S160" s="6">
        <v>5</v>
      </c>
      <c r="T160" s="6">
        <v>1295</v>
      </c>
      <c r="U160" s="6">
        <v>1.7100000000000001E-2</v>
      </c>
      <c r="V160" s="6">
        <v>0.23810000000000001</v>
      </c>
      <c r="W160" s="6">
        <v>0.4723</v>
      </c>
      <c r="X160" s="6">
        <v>16</v>
      </c>
      <c r="Y160" s="6">
        <v>125</v>
      </c>
      <c r="Z160" s="6">
        <v>12</v>
      </c>
      <c r="AA160" s="6">
        <v>301</v>
      </c>
      <c r="AB160" s="6">
        <v>0.35610000000000003</v>
      </c>
      <c r="AC160" s="6">
        <v>0.57140000000000002</v>
      </c>
      <c r="AD160" s="6">
        <v>0.10979999999999999</v>
      </c>
      <c r="AE160" s="6">
        <v>6</v>
      </c>
      <c r="AF160" s="6">
        <v>22</v>
      </c>
      <c r="AG160" s="6">
        <v>5</v>
      </c>
      <c r="AH160" s="6">
        <v>140</v>
      </c>
      <c r="AI160" s="6">
        <v>6.2700000000000006E-2</v>
      </c>
      <c r="AJ160" s="6">
        <v>0.23810000000000001</v>
      </c>
      <c r="AK160" s="6">
        <v>5.11E-2</v>
      </c>
      <c r="AT160" s="6" t="str">
        <f t="shared" si="0"/>
        <v/>
      </c>
      <c r="AU160" s="6" t="str">
        <f t="shared" si="1"/>
        <v/>
      </c>
      <c r="AV160" s="6">
        <f t="shared" si="2"/>
        <v>215.83333333333334</v>
      </c>
      <c r="AW160" s="7">
        <f t="shared" si="3"/>
        <v>2.4079999999999999</v>
      </c>
      <c r="AX160" s="6">
        <f t="shared" si="4"/>
        <v>6.3636363636363633</v>
      </c>
      <c r="AY160" s="6" t="str">
        <f t="shared" si="5"/>
        <v/>
      </c>
      <c r="BA160" s="6">
        <f>VLOOKUP(A160, ALL_AP_DATA!$A$2:$F$3600, 6, FALSE)</f>
        <v>351</v>
      </c>
      <c r="BB160" s="6" t="e">
        <f t="shared" ca="1" si="6"/>
        <v>#NAME?</v>
      </c>
      <c r="BC160" s="6">
        <f>VLOOKUP(A160,projmetadata!$A$2:$D$2036, 4, FALSE)</f>
        <v>46638</v>
      </c>
      <c r="BE160" s="6" t="e">
        <f t="shared" ca="1" si="8"/>
        <v>#NAME?</v>
      </c>
      <c r="BF160" s="6" t="e">
        <f t="shared" ca="1" si="9"/>
        <v>#NAME?</v>
      </c>
      <c r="BG160" s="6">
        <f t="shared" si="10"/>
        <v>5.8793258716068442E-2</v>
      </c>
      <c r="BH160" s="6">
        <f>VLOOKUP(A160, ALL_AP_DATA!$A$2:$D$3600, 3, FALSE)</f>
        <v>139</v>
      </c>
      <c r="BI160" s="6">
        <f>VLOOKUP(A160, ALL_AP_DATA!$A$2:$E$3600, 5, FALSE)</f>
        <v>2742</v>
      </c>
      <c r="BJ160" s="6">
        <f t="shared" si="7"/>
        <v>7.8119658119658117</v>
      </c>
      <c r="BK160" s="6">
        <f t="shared" si="11"/>
        <v>0.39601139601139601</v>
      </c>
    </row>
    <row r="161" spans="1:63" ht="15.75" customHeight="1" x14ac:dyDescent="0.2">
      <c r="A161" s="6" t="s">
        <v>421</v>
      </c>
      <c r="B161" s="6" t="s">
        <v>61</v>
      </c>
      <c r="C161" s="6">
        <v>3</v>
      </c>
      <c r="D161" s="6">
        <v>9</v>
      </c>
      <c r="E161" s="6">
        <v>7</v>
      </c>
      <c r="F161" s="6">
        <v>203</v>
      </c>
      <c r="G161" s="6">
        <v>1.61E-2</v>
      </c>
      <c r="H161" s="6">
        <v>0.125</v>
      </c>
      <c r="I161" s="6">
        <v>3.0700000000000002E-2</v>
      </c>
      <c r="Q161" s="6">
        <v>7</v>
      </c>
      <c r="R161" s="6">
        <v>19</v>
      </c>
      <c r="S161" s="6">
        <v>31</v>
      </c>
      <c r="T161" s="6">
        <v>3428</v>
      </c>
      <c r="U161" s="6">
        <v>3.39E-2</v>
      </c>
      <c r="V161" s="6">
        <v>0.55359999999999998</v>
      </c>
      <c r="W161" s="6">
        <v>0.5181</v>
      </c>
      <c r="X161" s="6">
        <v>20</v>
      </c>
      <c r="Y161" s="6">
        <v>208</v>
      </c>
      <c r="Z161" s="6">
        <v>42</v>
      </c>
      <c r="AA161" s="6">
        <v>5688</v>
      </c>
      <c r="AB161" s="6">
        <v>0.37140000000000001</v>
      </c>
      <c r="AC161" s="6">
        <v>0.75</v>
      </c>
      <c r="AD161" s="6">
        <v>0.85960000000000003</v>
      </c>
      <c r="AE161" s="6">
        <v>20</v>
      </c>
      <c r="AF161" s="6">
        <v>90</v>
      </c>
      <c r="AG161" s="6">
        <v>35</v>
      </c>
      <c r="AH161" s="6">
        <v>3227</v>
      </c>
      <c r="AI161" s="6">
        <v>0.16070000000000001</v>
      </c>
      <c r="AJ161" s="6">
        <v>0.625</v>
      </c>
      <c r="AK161" s="6">
        <v>0.48770000000000002</v>
      </c>
      <c r="AT161" s="6">
        <f t="shared" si="0"/>
        <v>22.555555555555557</v>
      </c>
      <c r="AU161" s="6" t="str">
        <f t="shared" si="1"/>
        <v/>
      </c>
      <c r="AV161" s="6">
        <f t="shared" si="2"/>
        <v>180.42105263157896</v>
      </c>
      <c r="AW161" s="7">
        <f t="shared" si="3"/>
        <v>27.346153846153847</v>
      </c>
      <c r="AX161" s="6">
        <f t="shared" si="4"/>
        <v>35.855555555555554</v>
      </c>
      <c r="AY161" s="6" t="str">
        <f t="shared" si="5"/>
        <v/>
      </c>
      <c r="BA161" s="6">
        <f>VLOOKUP(A161, ALL_AP_DATA!$A$2:$F$3600, 6, FALSE)</f>
        <v>560</v>
      </c>
      <c r="BB161" s="6" t="e">
        <f t="shared" ca="1" si="6"/>
        <v>#NAME?</v>
      </c>
      <c r="BC161" s="6">
        <f>VLOOKUP(A161,projmetadata!$A$2:$D$2036, 4, FALSE)</f>
        <v>111229</v>
      </c>
      <c r="BE161" s="6" t="e">
        <f t="shared" ca="1" si="8"/>
        <v>#NAME?</v>
      </c>
      <c r="BF161" s="6" t="e">
        <f t="shared" ca="1" si="9"/>
        <v>#NAME?</v>
      </c>
      <c r="BG161" s="6">
        <f t="shared" si="10"/>
        <v>5.9489881236008596E-2</v>
      </c>
      <c r="BH161" s="6">
        <f>VLOOKUP(A161, ALL_AP_DATA!$A$2:$D$3600, 3, FALSE)</f>
        <v>236</v>
      </c>
      <c r="BI161" s="6">
        <f>VLOOKUP(A161, ALL_AP_DATA!$A$2:$E$3600, 5, FALSE)</f>
        <v>6617</v>
      </c>
      <c r="BJ161" s="6">
        <f t="shared" si="7"/>
        <v>11.816071428571428</v>
      </c>
      <c r="BK161" s="6">
        <f t="shared" si="11"/>
        <v>0.42142857142857143</v>
      </c>
    </row>
    <row r="162" spans="1:63" ht="15.75" customHeight="1" x14ac:dyDescent="0.2">
      <c r="A162" s="6" t="s">
        <v>472</v>
      </c>
      <c r="B162" s="6" t="s">
        <v>61</v>
      </c>
      <c r="X162" s="6">
        <v>1</v>
      </c>
      <c r="Y162" s="6">
        <v>11</v>
      </c>
      <c r="Z162" s="6">
        <v>14</v>
      </c>
      <c r="AA162" s="6">
        <v>186</v>
      </c>
      <c r="AB162" s="6">
        <v>2.81E-2</v>
      </c>
      <c r="AC162" s="6">
        <v>0.2029</v>
      </c>
      <c r="AD162" s="6">
        <v>0.10929999999999999</v>
      </c>
      <c r="AE162" s="6">
        <v>7</v>
      </c>
      <c r="AF162" s="6">
        <v>19</v>
      </c>
      <c r="AG162" s="6">
        <v>12</v>
      </c>
      <c r="AH162" s="6">
        <v>141</v>
      </c>
      <c r="AI162" s="6">
        <v>4.8500000000000001E-2</v>
      </c>
      <c r="AJ162" s="6">
        <v>0.1739</v>
      </c>
      <c r="AK162" s="6">
        <v>8.2900000000000001E-2</v>
      </c>
      <c r="AT162" s="6" t="str">
        <f t="shared" si="0"/>
        <v/>
      </c>
      <c r="AU162" s="6" t="str">
        <f t="shared" si="1"/>
        <v/>
      </c>
      <c r="AV162" s="6" t="str">
        <f t="shared" si="2"/>
        <v/>
      </c>
      <c r="AW162" s="7">
        <f t="shared" si="3"/>
        <v>16.90909090909091</v>
      </c>
      <c r="AX162" s="6">
        <f t="shared" si="4"/>
        <v>7.4210526315789478</v>
      </c>
      <c r="AY162" s="6" t="str">
        <f t="shared" si="5"/>
        <v/>
      </c>
      <c r="BA162" s="6">
        <f>VLOOKUP(A162, ALL_AP_DATA!$A$2:$F$3600, 6, FALSE)</f>
        <v>392</v>
      </c>
      <c r="BB162" s="6" t="e">
        <f t="shared" ca="1" si="6"/>
        <v>#NAME?</v>
      </c>
      <c r="BC162" s="6">
        <f>VLOOKUP(A162,projmetadata!$A$2:$D$2036, 4, FALSE)</f>
        <v>28615</v>
      </c>
      <c r="BE162" s="6" t="e">
        <f t="shared" ca="1" si="8"/>
        <v>#NAME?</v>
      </c>
      <c r="BF162" s="6" t="e">
        <f t="shared" ca="1" si="9"/>
        <v>#NAME?</v>
      </c>
      <c r="BG162" s="6">
        <f t="shared" si="10"/>
        <v>5.9444347370260352E-2</v>
      </c>
      <c r="BH162" s="6">
        <f>VLOOKUP(A162, ALL_AP_DATA!$A$2:$D$3600, 3, FALSE)</f>
        <v>29</v>
      </c>
      <c r="BI162" s="6">
        <f>VLOOKUP(A162, ALL_AP_DATA!$A$2:$E$3600, 5, FALSE)</f>
        <v>1701</v>
      </c>
      <c r="BJ162" s="6">
        <f t="shared" si="7"/>
        <v>4.3392857142857144</v>
      </c>
      <c r="BK162" s="6">
        <f t="shared" si="11"/>
        <v>7.3979591836734693E-2</v>
      </c>
    </row>
    <row r="163" spans="1:63" ht="15.75" customHeight="1" x14ac:dyDescent="0.2">
      <c r="A163" s="6" t="s">
        <v>1263</v>
      </c>
      <c r="B163" s="6" t="s">
        <v>61</v>
      </c>
      <c r="Q163" s="6">
        <v>3</v>
      </c>
      <c r="R163" s="6">
        <v>6</v>
      </c>
      <c r="S163" s="6">
        <v>8</v>
      </c>
      <c r="T163" s="6">
        <v>780</v>
      </c>
      <c r="U163" s="6">
        <v>1.32E-2</v>
      </c>
      <c r="V163" s="6">
        <v>0.3478</v>
      </c>
      <c r="W163" s="6">
        <v>0.30940000000000001</v>
      </c>
      <c r="X163" s="6">
        <v>3</v>
      </c>
      <c r="Y163" s="6">
        <v>24</v>
      </c>
      <c r="Z163" s="6">
        <v>13</v>
      </c>
      <c r="AA163" s="6">
        <v>1241</v>
      </c>
      <c r="AB163" s="6">
        <v>5.2900000000000003E-2</v>
      </c>
      <c r="AC163" s="6">
        <v>0.56520000000000004</v>
      </c>
      <c r="AD163" s="6">
        <v>0.49230000000000002</v>
      </c>
      <c r="AE163" s="6">
        <v>6</v>
      </c>
      <c r="AF163" s="6">
        <v>162</v>
      </c>
      <c r="AG163" s="6">
        <v>11</v>
      </c>
      <c r="AH163" s="6">
        <v>96</v>
      </c>
      <c r="AI163" s="6">
        <v>0.35680000000000001</v>
      </c>
      <c r="AJ163" s="6">
        <v>0.4783</v>
      </c>
      <c r="AK163" s="6">
        <v>3.8100000000000002E-2</v>
      </c>
      <c r="AT163" s="6" t="str">
        <f t="shared" si="0"/>
        <v/>
      </c>
      <c r="AU163" s="6" t="str">
        <f t="shared" si="1"/>
        <v/>
      </c>
      <c r="AV163" s="6">
        <f t="shared" si="2"/>
        <v>130</v>
      </c>
      <c r="AW163" s="7">
        <f t="shared" si="3"/>
        <v>51.708333333333336</v>
      </c>
      <c r="AX163" s="6">
        <f t="shared" si="4"/>
        <v>0.59259259259259256</v>
      </c>
      <c r="AY163" s="6" t="str">
        <f t="shared" si="5"/>
        <v/>
      </c>
      <c r="BA163" s="6">
        <f>VLOOKUP(A163, ALL_AP_DATA!$A$2:$F$3600, 6, FALSE)</f>
        <v>454</v>
      </c>
      <c r="BB163" s="6" t="e">
        <f t="shared" ca="1" si="6"/>
        <v>#NAME?</v>
      </c>
      <c r="BC163" s="6">
        <f>VLOOKUP(A163,projmetadata!$A$2:$D$2036, 4, FALSE)</f>
        <v>42061</v>
      </c>
      <c r="BE163" s="6" t="e">
        <f t="shared" ca="1" si="8"/>
        <v>#NAME?</v>
      </c>
      <c r="BF163" s="6" t="e">
        <f t="shared" ca="1" si="9"/>
        <v>#NAME?</v>
      </c>
      <c r="BG163" s="6">
        <f t="shared" si="10"/>
        <v>5.9936758517391407E-2</v>
      </c>
      <c r="BH163" s="6">
        <f>VLOOKUP(A163, ALL_AP_DATA!$A$2:$D$3600, 3, FALSE)</f>
        <v>183</v>
      </c>
      <c r="BI163" s="6">
        <f>VLOOKUP(A163, ALL_AP_DATA!$A$2:$E$3600, 5, FALSE)</f>
        <v>2521</v>
      </c>
      <c r="BJ163" s="6">
        <f t="shared" si="7"/>
        <v>5.5528634361233484</v>
      </c>
      <c r="BK163" s="6">
        <f t="shared" si="11"/>
        <v>0.40308370044052866</v>
      </c>
    </row>
    <row r="164" spans="1:63" ht="15.75" customHeight="1" x14ac:dyDescent="0.2">
      <c r="A164" s="6" t="s">
        <v>1402</v>
      </c>
      <c r="B164" s="6" t="s">
        <v>61</v>
      </c>
      <c r="C164" s="6">
        <v>2</v>
      </c>
      <c r="D164" s="6">
        <v>4</v>
      </c>
      <c r="E164" s="6">
        <v>2</v>
      </c>
      <c r="F164" s="6">
        <v>31</v>
      </c>
      <c r="G164" s="6">
        <v>1.11E-2</v>
      </c>
      <c r="H164" s="6">
        <v>4.8800000000000003E-2</v>
      </c>
      <c r="I164" s="6">
        <v>5.0000000000000001E-3</v>
      </c>
      <c r="J164" s="6">
        <v>2</v>
      </c>
      <c r="K164" s="6">
        <v>22</v>
      </c>
      <c r="L164" s="6">
        <v>23</v>
      </c>
      <c r="M164" s="6">
        <v>2346</v>
      </c>
      <c r="N164" s="6">
        <v>6.0900000000000003E-2</v>
      </c>
      <c r="O164" s="6">
        <v>0.56100000000000005</v>
      </c>
      <c r="P164" s="6">
        <v>0.38159999999999999</v>
      </c>
      <c r="Q164" s="6">
        <v>10</v>
      </c>
      <c r="R164" s="6">
        <v>35</v>
      </c>
      <c r="S164" s="6">
        <v>22</v>
      </c>
      <c r="T164" s="6">
        <v>2850</v>
      </c>
      <c r="U164" s="6">
        <v>9.7000000000000003E-2</v>
      </c>
      <c r="V164" s="6">
        <v>0.53659999999999997</v>
      </c>
      <c r="W164" s="6">
        <v>0.46360000000000001</v>
      </c>
      <c r="X164" s="6">
        <v>1</v>
      </c>
      <c r="Y164" s="6">
        <v>27</v>
      </c>
      <c r="Z164" s="6">
        <v>19</v>
      </c>
      <c r="AA164" s="6">
        <v>937</v>
      </c>
      <c r="AB164" s="6">
        <v>7.4800000000000005E-2</v>
      </c>
      <c r="AC164" s="6">
        <v>0.46339999999999998</v>
      </c>
      <c r="AD164" s="6">
        <v>0.15240000000000001</v>
      </c>
      <c r="AE164" s="6">
        <v>14</v>
      </c>
      <c r="AF164" s="6">
        <v>44</v>
      </c>
      <c r="AG164" s="6">
        <v>20</v>
      </c>
      <c r="AH164" s="6">
        <v>3565</v>
      </c>
      <c r="AI164" s="6">
        <v>0.12189999999999999</v>
      </c>
      <c r="AJ164" s="6">
        <v>0.48780000000000001</v>
      </c>
      <c r="AK164" s="6">
        <v>0.57999999999999996</v>
      </c>
      <c r="AT164" s="6">
        <f t="shared" si="0"/>
        <v>7.75</v>
      </c>
      <c r="AU164" s="6">
        <f t="shared" si="1"/>
        <v>106.63636363636364</v>
      </c>
      <c r="AV164" s="6">
        <f t="shared" si="2"/>
        <v>81.428571428571431</v>
      </c>
      <c r="AW164" s="7">
        <f t="shared" si="3"/>
        <v>34.703703703703702</v>
      </c>
      <c r="AX164" s="6">
        <f t="shared" si="4"/>
        <v>81.022727272727266</v>
      </c>
      <c r="AY164" s="6" t="str">
        <f t="shared" si="5"/>
        <v/>
      </c>
      <c r="BA164" s="6">
        <f>VLOOKUP(A164, ALL_AP_DATA!$A$2:$F$3600, 6, FALSE)</f>
        <v>361</v>
      </c>
      <c r="BB164" s="6" t="e">
        <f t="shared" ca="1" si="6"/>
        <v>#NAME?</v>
      </c>
      <c r="BC164" s="6">
        <f>VLOOKUP(A164,projmetadata!$A$2:$D$2036, 4, FALSE)</f>
        <v>100828</v>
      </c>
      <c r="BE164" s="6" t="e">
        <f t="shared" ca="1" si="8"/>
        <v>#NAME?</v>
      </c>
      <c r="BF164" s="6" t="e">
        <f t="shared" ca="1" si="9"/>
        <v>#NAME?</v>
      </c>
      <c r="BG164" s="6">
        <f t="shared" si="10"/>
        <v>6.0965208077121434E-2</v>
      </c>
      <c r="BH164" s="6">
        <f>VLOOKUP(A164, ALL_AP_DATA!$A$2:$D$3600, 3, FALSE)</f>
        <v>81</v>
      </c>
      <c r="BI164" s="6">
        <f>VLOOKUP(A164, ALL_AP_DATA!$A$2:$E$3600, 5, FALSE)</f>
        <v>6147</v>
      </c>
      <c r="BJ164" s="6">
        <f t="shared" si="7"/>
        <v>17.02770083102493</v>
      </c>
      <c r="BK164" s="6">
        <f t="shared" si="11"/>
        <v>0.22437673130193905</v>
      </c>
    </row>
    <row r="165" spans="1:63" ht="15.75" customHeight="1" x14ac:dyDescent="0.2">
      <c r="A165" s="6" t="s">
        <v>1469</v>
      </c>
      <c r="B165" s="6" t="s">
        <v>61</v>
      </c>
      <c r="Q165" s="6">
        <v>4</v>
      </c>
      <c r="R165" s="6">
        <v>9</v>
      </c>
      <c r="S165" s="6">
        <v>17</v>
      </c>
      <c r="T165" s="6">
        <v>464</v>
      </c>
      <c r="U165" s="6">
        <v>5.2600000000000001E-2</v>
      </c>
      <c r="V165" s="6">
        <v>0.35420000000000001</v>
      </c>
      <c r="W165" s="6">
        <v>0.12470000000000001</v>
      </c>
      <c r="AE165" s="6">
        <v>4</v>
      </c>
      <c r="AF165" s="6">
        <v>14</v>
      </c>
      <c r="AG165" s="6">
        <v>17</v>
      </c>
      <c r="AH165" s="6">
        <v>398</v>
      </c>
      <c r="AI165" s="6">
        <v>8.1900000000000001E-2</v>
      </c>
      <c r="AJ165" s="6">
        <v>0.35420000000000001</v>
      </c>
      <c r="AK165" s="6">
        <v>0.107</v>
      </c>
      <c r="AT165" s="6" t="str">
        <f t="shared" si="0"/>
        <v/>
      </c>
      <c r="AU165" s="6" t="str">
        <f t="shared" si="1"/>
        <v/>
      </c>
      <c r="AV165" s="6">
        <f t="shared" si="2"/>
        <v>51.555555555555557</v>
      </c>
      <c r="AW165" s="7" t="str">
        <f t="shared" si="3"/>
        <v/>
      </c>
      <c r="AX165" s="6">
        <f t="shared" si="4"/>
        <v>28.428571428571427</v>
      </c>
      <c r="AY165" s="6" t="str">
        <f t="shared" si="5"/>
        <v/>
      </c>
      <c r="BA165" s="6">
        <f>VLOOKUP(A165, ALL_AP_DATA!$A$2:$F$3600, 6, FALSE)</f>
        <v>171</v>
      </c>
      <c r="BB165" s="6" t="e">
        <f t="shared" ca="1" si="6"/>
        <v>#NAME?</v>
      </c>
      <c r="BC165" s="6">
        <f>VLOOKUP(A165,projmetadata!$A$2:$D$2036, 4, FALSE)</f>
        <v>59620</v>
      </c>
      <c r="BE165" s="6" t="e">
        <f t="shared" ca="1" si="8"/>
        <v>#NAME?</v>
      </c>
      <c r="BF165" s="6" t="e">
        <f t="shared" ca="1" si="9"/>
        <v>#NAME?</v>
      </c>
      <c r="BG165" s="6">
        <f t="shared" si="10"/>
        <v>6.2411942301241197E-2</v>
      </c>
      <c r="BH165" s="6">
        <f>VLOOKUP(A165, ALL_AP_DATA!$A$2:$D$3600, 3, FALSE)</f>
        <v>22</v>
      </c>
      <c r="BI165" s="6">
        <f>VLOOKUP(A165, ALL_AP_DATA!$A$2:$E$3600, 5, FALSE)</f>
        <v>3721</v>
      </c>
      <c r="BJ165" s="6">
        <f t="shared" si="7"/>
        <v>21.760233918128655</v>
      </c>
      <c r="BK165" s="6">
        <f t="shared" si="11"/>
        <v>0.12865497076023391</v>
      </c>
    </row>
    <row r="166" spans="1:63" ht="15.75" customHeight="1" x14ac:dyDescent="0.2">
      <c r="A166" s="6" t="s">
        <v>347</v>
      </c>
      <c r="B166" s="6" t="s">
        <v>61</v>
      </c>
      <c r="C166" s="6">
        <v>9</v>
      </c>
      <c r="D166" s="6">
        <v>32</v>
      </c>
      <c r="E166" s="6">
        <v>8</v>
      </c>
      <c r="F166" s="6">
        <v>633</v>
      </c>
      <c r="G166" s="6">
        <v>8.6E-3</v>
      </c>
      <c r="H166" s="6">
        <v>2.6599999999999999E-2</v>
      </c>
      <c r="I166" s="6">
        <v>2.58E-2</v>
      </c>
      <c r="Q166" s="6">
        <v>30</v>
      </c>
      <c r="R166" s="6">
        <v>123</v>
      </c>
      <c r="S166" s="6">
        <v>231</v>
      </c>
      <c r="T166" s="6">
        <v>20617</v>
      </c>
      <c r="U166" s="6">
        <v>3.32E-2</v>
      </c>
      <c r="V166" s="6">
        <v>0.76739999999999997</v>
      </c>
      <c r="W166" s="6">
        <v>0.83940000000000003</v>
      </c>
      <c r="X166" s="6">
        <v>172</v>
      </c>
      <c r="Y166" s="6">
        <v>567</v>
      </c>
      <c r="Z166" s="6">
        <v>90</v>
      </c>
      <c r="AA166" s="6">
        <v>3881</v>
      </c>
      <c r="AB166" s="6">
        <v>0.153</v>
      </c>
      <c r="AC166" s="6">
        <v>0.29899999999999999</v>
      </c>
      <c r="AD166" s="6">
        <v>0.158</v>
      </c>
      <c r="AE166" s="6">
        <v>91</v>
      </c>
      <c r="AF166" s="6">
        <v>476</v>
      </c>
      <c r="AG166" s="6">
        <v>116</v>
      </c>
      <c r="AH166" s="6">
        <v>7991</v>
      </c>
      <c r="AI166" s="6">
        <v>0.12839999999999999</v>
      </c>
      <c r="AJ166" s="6">
        <v>0.38540000000000002</v>
      </c>
      <c r="AK166" s="6">
        <v>0.32540000000000002</v>
      </c>
      <c r="AT166" s="6">
        <f t="shared" si="0"/>
        <v>19.78125</v>
      </c>
      <c r="AU166" s="6" t="str">
        <f t="shared" si="1"/>
        <v/>
      </c>
      <c r="AV166" s="6">
        <f t="shared" si="2"/>
        <v>167.6178861788618</v>
      </c>
      <c r="AW166" s="7">
        <f t="shared" si="3"/>
        <v>6.844797178130511</v>
      </c>
      <c r="AX166" s="6">
        <f t="shared" si="4"/>
        <v>16.787815126050422</v>
      </c>
      <c r="AY166" s="6" t="str">
        <f t="shared" si="5"/>
        <v/>
      </c>
      <c r="BA166" s="6">
        <f>VLOOKUP(A166, ALL_AP_DATA!$A$2:$F$3600, 6, FALSE)</f>
        <v>3706</v>
      </c>
      <c r="BB166" s="6" t="e">
        <f t="shared" ca="1" si="6"/>
        <v>#NAME?</v>
      </c>
      <c r="BC166" s="6">
        <f>VLOOKUP(A166,projmetadata!$A$2:$D$2036, 4, FALSE)</f>
        <v>384481</v>
      </c>
      <c r="BE166" s="6" t="e">
        <f t="shared" ca="1" si="8"/>
        <v>#NAME?</v>
      </c>
      <c r="BF166" s="6" t="e">
        <f t="shared" ca="1" si="9"/>
        <v>#NAME?</v>
      </c>
      <c r="BG166" s="6">
        <f t="shared" si="10"/>
        <v>6.3880919993445709E-2</v>
      </c>
      <c r="BH166" s="6">
        <f>VLOOKUP(A166, ALL_AP_DATA!$A$2:$D$3600, 3, FALSE)</f>
        <v>930</v>
      </c>
      <c r="BI166" s="6">
        <f>VLOOKUP(A166, ALL_AP_DATA!$A$2:$E$3600, 5, FALSE)</f>
        <v>24561</v>
      </c>
      <c r="BJ166" s="6">
        <f t="shared" si="7"/>
        <v>6.6273610361575823</v>
      </c>
      <c r="BK166" s="6">
        <f t="shared" si="11"/>
        <v>0.25094441446303289</v>
      </c>
    </row>
    <row r="167" spans="1:63" ht="15.75" customHeight="1" x14ac:dyDescent="0.2">
      <c r="A167" s="6" t="s">
        <v>123</v>
      </c>
      <c r="B167" s="6" t="s">
        <v>61</v>
      </c>
      <c r="C167" s="6">
        <v>9</v>
      </c>
      <c r="D167" s="6">
        <v>30</v>
      </c>
      <c r="E167" s="6">
        <v>11</v>
      </c>
      <c r="F167" s="6">
        <v>873</v>
      </c>
      <c r="G167" s="6">
        <v>2.0299999999999999E-2</v>
      </c>
      <c r="H167" s="6">
        <v>0.55000000000000004</v>
      </c>
      <c r="I167" s="6">
        <v>3.0599999999999999E-2</v>
      </c>
      <c r="Q167" s="6">
        <v>1</v>
      </c>
      <c r="R167" s="6">
        <v>2</v>
      </c>
      <c r="S167" s="6">
        <v>4</v>
      </c>
      <c r="T167" s="6">
        <v>716</v>
      </c>
      <c r="U167" s="6">
        <v>1.4E-3</v>
      </c>
      <c r="V167" s="6">
        <v>0.2</v>
      </c>
      <c r="W167" s="6">
        <v>2.5100000000000001E-2</v>
      </c>
      <c r="X167" s="6">
        <v>2389</v>
      </c>
      <c r="Y167" s="6">
        <v>685</v>
      </c>
      <c r="Z167" s="6">
        <v>17</v>
      </c>
      <c r="AA167" s="6">
        <v>26612</v>
      </c>
      <c r="AB167" s="6">
        <v>0.46250000000000002</v>
      </c>
      <c r="AC167" s="6">
        <v>0.85</v>
      </c>
      <c r="AD167" s="6">
        <v>0.93240000000000001</v>
      </c>
      <c r="AE167" s="6">
        <v>42</v>
      </c>
      <c r="AF167" s="6">
        <v>323</v>
      </c>
      <c r="AG167" s="6">
        <v>16</v>
      </c>
      <c r="AH167" s="6">
        <v>26341</v>
      </c>
      <c r="AI167" s="6">
        <v>0.21809999999999999</v>
      </c>
      <c r="AJ167" s="6">
        <v>0.8</v>
      </c>
      <c r="AK167" s="6">
        <v>0.92300000000000004</v>
      </c>
      <c r="AT167" s="6">
        <f t="shared" si="0"/>
        <v>29.1</v>
      </c>
      <c r="AU167" s="6" t="str">
        <f t="shared" si="1"/>
        <v/>
      </c>
      <c r="AV167" s="6">
        <f t="shared" si="2"/>
        <v>358</v>
      </c>
      <c r="AW167" s="7">
        <f t="shared" si="3"/>
        <v>38.849635036496352</v>
      </c>
      <c r="AX167" s="6">
        <f t="shared" si="4"/>
        <v>81.551083591331263</v>
      </c>
      <c r="AY167" s="6" t="str">
        <f t="shared" si="5"/>
        <v/>
      </c>
      <c r="BA167" s="6">
        <f>VLOOKUP(A167, ALL_AP_DATA!$A$2:$F$3600, 6, FALSE)</f>
        <v>1481</v>
      </c>
      <c r="BB167" s="6" t="e">
        <f t="shared" ca="1" si="6"/>
        <v>#NAME?</v>
      </c>
      <c r="BC167" s="6">
        <f>VLOOKUP(A167,projmetadata!$A$2:$D$2036, 4, FALSE)</f>
        <v>442360</v>
      </c>
      <c r="BE167" s="6" t="e">
        <f t="shared" ca="1" si="8"/>
        <v>#NAME?</v>
      </c>
      <c r="BF167" s="6" t="e">
        <f t="shared" ca="1" si="9"/>
        <v>#NAME?</v>
      </c>
      <c r="BG167" s="6">
        <f t="shared" si="10"/>
        <v>6.4517587485306088E-2</v>
      </c>
      <c r="BH167" s="6">
        <f>VLOOKUP(A167, ALL_AP_DATA!$A$2:$D$3600, 3, FALSE)</f>
        <v>749</v>
      </c>
      <c r="BI167" s="6">
        <f>VLOOKUP(A167, ALL_AP_DATA!$A$2:$E$3600, 5, FALSE)</f>
        <v>28540</v>
      </c>
      <c r="BJ167" s="6">
        <f t="shared" si="7"/>
        <v>19.270762997974341</v>
      </c>
      <c r="BK167" s="6">
        <f t="shared" si="11"/>
        <v>0.50573936529372043</v>
      </c>
    </row>
    <row r="168" spans="1:63" ht="15.75" customHeight="1" x14ac:dyDescent="0.2">
      <c r="A168" s="6" t="s">
        <v>465</v>
      </c>
      <c r="B168" s="6" t="s">
        <v>61</v>
      </c>
      <c r="J168" s="6">
        <v>1</v>
      </c>
      <c r="K168" s="6">
        <v>11</v>
      </c>
      <c r="L168" s="6">
        <v>62</v>
      </c>
      <c r="M168" s="6">
        <v>1148</v>
      </c>
      <c r="N168" s="6">
        <v>1.9800000000000002E-2</v>
      </c>
      <c r="O168" s="6">
        <v>0.41610000000000003</v>
      </c>
      <c r="P168" s="6">
        <v>0.15870000000000001</v>
      </c>
      <c r="Q168" s="6">
        <v>10</v>
      </c>
      <c r="R168" s="6">
        <v>35</v>
      </c>
      <c r="S168" s="6">
        <v>113</v>
      </c>
      <c r="T168" s="6">
        <v>5004</v>
      </c>
      <c r="U168" s="6">
        <v>6.3100000000000003E-2</v>
      </c>
      <c r="V168" s="6">
        <v>0.75839999999999996</v>
      </c>
      <c r="W168" s="6">
        <v>0.69189999999999996</v>
      </c>
      <c r="X168" s="6">
        <v>8</v>
      </c>
      <c r="Y168" s="6">
        <v>120</v>
      </c>
      <c r="Z168" s="6">
        <v>4</v>
      </c>
      <c r="AA168" s="6">
        <v>150</v>
      </c>
      <c r="AB168" s="6">
        <v>0.2162</v>
      </c>
      <c r="AC168" s="6">
        <v>2.6800000000000001E-2</v>
      </c>
      <c r="AD168" s="6">
        <v>2.07E-2</v>
      </c>
      <c r="AE168" s="6">
        <v>33</v>
      </c>
      <c r="AF168" s="6">
        <v>169</v>
      </c>
      <c r="AG168" s="6">
        <v>81</v>
      </c>
      <c r="AH168" s="6">
        <v>3823</v>
      </c>
      <c r="AI168" s="6">
        <v>0.30449999999999999</v>
      </c>
      <c r="AJ168" s="6">
        <v>0.54359999999999997</v>
      </c>
      <c r="AK168" s="6">
        <v>0.52859999999999996</v>
      </c>
      <c r="AT168" s="6" t="str">
        <f t="shared" si="0"/>
        <v/>
      </c>
      <c r="AU168" s="6">
        <f t="shared" si="1"/>
        <v>104.36363636363636</v>
      </c>
      <c r="AV168" s="6">
        <f t="shared" si="2"/>
        <v>142.97142857142856</v>
      </c>
      <c r="AW168" s="7">
        <f t="shared" si="3"/>
        <v>1.25</v>
      </c>
      <c r="AX168" s="6">
        <f t="shared" si="4"/>
        <v>22.621301775147931</v>
      </c>
      <c r="AY168" s="6" t="str">
        <f t="shared" si="5"/>
        <v/>
      </c>
      <c r="BA168" s="6">
        <f>VLOOKUP(A168, ALL_AP_DATA!$A$2:$F$3600, 6, FALSE)</f>
        <v>555</v>
      </c>
      <c r="BB168" s="6" t="e">
        <f t="shared" ca="1" si="6"/>
        <v>#NAME?</v>
      </c>
      <c r="BC168" s="6">
        <f>VLOOKUP(A168,projmetadata!$A$2:$D$2036, 4, FALSE)</f>
        <v>111105</v>
      </c>
      <c r="BE168" s="6" t="e">
        <f t="shared" ca="1" si="8"/>
        <v>#NAME?</v>
      </c>
      <c r="BF168" s="6" t="e">
        <f t="shared" ca="1" si="9"/>
        <v>#NAME?</v>
      </c>
      <c r="BG168" s="6">
        <f t="shared" si="10"/>
        <v>6.5091580036902033E-2</v>
      </c>
      <c r="BH168" s="6">
        <f>VLOOKUP(A168, ALL_AP_DATA!$A$2:$D$3600, 3, FALSE)</f>
        <v>275</v>
      </c>
      <c r="BI168" s="6">
        <f>VLOOKUP(A168, ALL_AP_DATA!$A$2:$E$3600, 5, FALSE)</f>
        <v>7232</v>
      </c>
      <c r="BJ168" s="6">
        <f t="shared" si="7"/>
        <v>13.030630630630631</v>
      </c>
      <c r="BK168" s="6">
        <f t="shared" si="11"/>
        <v>0.49549549549549549</v>
      </c>
    </row>
    <row r="169" spans="1:63" ht="15.75" customHeight="1" x14ac:dyDescent="0.2">
      <c r="A169" s="6" t="s">
        <v>956</v>
      </c>
      <c r="B169" s="6" t="s">
        <v>61</v>
      </c>
      <c r="Q169" s="6">
        <v>3</v>
      </c>
      <c r="R169" s="6">
        <v>9</v>
      </c>
      <c r="S169" s="6">
        <v>9</v>
      </c>
      <c r="T169" s="6">
        <v>675</v>
      </c>
      <c r="U169" s="6">
        <v>7.9600000000000004E-2</v>
      </c>
      <c r="V169" s="6">
        <v>0.81820000000000004</v>
      </c>
      <c r="W169" s="6">
        <v>0.74919999999999998</v>
      </c>
      <c r="X169" s="6">
        <v>4</v>
      </c>
      <c r="Y169" s="6">
        <v>22</v>
      </c>
      <c r="Z169" s="6">
        <v>9</v>
      </c>
      <c r="AA169" s="6">
        <v>785</v>
      </c>
      <c r="AB169" s="6">
        <v>0.19470000000000001</v>
      </c>
      <c r="AC169" s="6">
        <v>0.81820000000000004</v>
      </c>
      <c r="AD169" s="6">
        <v>0.87129999999999996</v>
      </c>
      <c r="AE169" s="6">
        <v>4</v>
      </c>
      <c r="AF169" s="6">
        <v>11</v>
      </c>
      <c r="AG169" s="6">
        <v>9</v>
      </c>
      <c r="AH169" s="6">
        <v>166</v>
      </c>
      <c r="AI169" s="6">
        <v>9.7299999999999998E-2</v>
      </c>
      <c r="AJ169" s="6">
        <v>0.81820000000000004</v>
      </c>
      <c r="AK169" s="6">
        <v>0.1842</v>
      </c>
      <c r="AT169" s="6" t="str">
        <f t="shared" si="0"/>
        <v/>
      </c>
      <c r="AU169" s="6" t="str">
        <f t="shared" si="1"/>
        <v/>
      </c>
      <c r="AV169" s="6">
        <f t="shared" si="2"/>
        <v>75</v>
      </c>
      <c r="AW169" s="7">
        <f t="shared" si="3"/>
        <v>35.68181818181818</v>
      </c>
      <c r="AX169" s="6">
        <f t="shared" si="4"/>
        <v>15.090909090909092</v>
      </c>
      <c r="AY169" s="6" t="str">
        <f t="shared" si="5"/>
        <v/>
      </c>
      <c r="BA169" s="6">
        <f>VLOOKUP(A169, ALL_AP_DATA!$A$2:$F$3600, 6, FALSE)</f>
        <v>113</v>
      </c>
      <c r="BB169" s="6" t="e">
        <f t="shared" ca="1" si="6"/>
        <v>#NAME?</v>
      </c>
      <c r="BC169" s="6">
        <f>VLOOKUP(A169,projmetadata!$A$2:$D$2036, 4, FALSE)</f>
        <v>13703</v>
      </c>
      <c r="BE169" s="6" t="e">
        <f t="shared" ca="1" si="8"/>
        <v>#NAME?</v>
      </c>
      <c r="BF169" s="6" t="e">
        <f t="shared" ca="1" si="9"/>
        <v>#NAME?</v>
      </c>
      <c r="BG169" s="6">
        <f t="shared" si="10"/>
        <v>6.5752025103991821E-2</v>
      </c>
      <c r="BH169" s="6">
        <f>VLOOKUP(A169, ALL_AP_DATA!$A$2:$D$3600, 3, FALSE)</f>
        <v>25</v>
      </c>
      <c r="BI169" s="6">
        <f>VLOOKUP(A169, ALL_AP_DATA!$A$2:$E$3600, 5, FALSE)</f>
        <v>901</v>
      </c>
      <c r="BJ169" s="6">
        <f t="shared" si="7"/>
        <v>7.9734513274336285</v>
      </c>
      <c r="BK169" s="6">
        <f t="shared" si="11"/>
        <v>0.22123893805309736</v>
      </c>
    </row>
    <row r="170" spans="1:63" ht="15.75" customHeight="1" x14ac:dyDescent="0.2">
      <c r="A170" s="6" t="s">
        <v>871</v>
      </c>
      <c r="B170" s="6" t="s">
        <v>61</v>
      </c>
      <c r="Q170" s="6">
        <v>6</v>
      </c>
      <c r="R170" s="6">
        <v>20</v>
      </c>
      <c r="S170" s="6">
        <v>25</v>
      </c>
      <c r="T170" s="6">
        <v>704</v>
      </c>
      <c r="U170" s="6">
        <v>7.5200000000000003E-2</v>
      </c>
      <c r="V170" s="6">
        <v>0.3165</v>
      </c>
      <c r="W170" s="6">
        <v>0.39860000000000001</v>
      </c>
      <c r="X170" s="6">
        <v>6</v>
      </c>
      <c r="Y170" s="6">
        <v>68</v>
      </c>
      <c r="Z170" s="6">
        <v>52</v>
      </c>
      <c r="AA170" s="6">
        <v>689</v>
      </c>
      <c r="AB170" s="6">
        <v>0.25559999999999999</v>
      </c>
      <c r="AC170" s="6">
        <v>0.65820000000000001</v>
      </c>
      <c r="AD170" s="6">
        <v>0.3901</v>
      </c>
      <c r="AE170" s="6">
        <v>4</v>
      </c>
      <c r="AF170" s="6">
        <v>19</v>
      </c>
      <c r="AG170" s="6">
        <v>19</v>
      </c>
      <c r="AH170" s="6">
        <v>189</v>
      </c>
      <c r="AI170" s="6">
        <v>7.1400000000000005E-2</v>
      </c>
      <c r="AJ170" s="6">
        <v>0.24049999999999999</v>
      </c>
      <c r="AK170" s="6">
        <v>0.107</v>
      </c>
      <c r="AT170" s="6" t="str">
        <f t="shared" si="0"/>
        <v/>
      </c>
      <c r="AU170" s="6" t="str">
        <f t="shared" si="1"/>
        <v/>
      </c>
      <c r="AV170" s="6">
        <f t="shared" si="2"/>
        <v>35.200000000000003</v>
      </c>
      <c r="AW170" s="7">
        <f t="shared" si="3"/>
        <v>10.132352941176471</v>
      </c>
      <c r="AX170" s="6">
        <f t="shared" si="4"/>
        <v>9.9473684210526319</v>
      </c>
      <c r="AY170" s="6" t="str">
        <f t="shared" si="5"/>
        <v/>
      </c>
      <c r="BA170" s="6">
        <f>VLOOKUP(A170, ALL_AP_DATA!$A$2:$F$3600, 6, FALSE)</f>
        <v>266</v>
      </c>
      <c r="BB170" s="6" t="e">
        <f t="shared" ca="1" si="6"/>
        <v>#NAME?</v>
      </c>
      <c r="BC170" s="6">
        <f>VLOOKUP(A170,projmetadata!$A$2:$D$2036, 4, FALSE)</f>
        <v>26778</v>
      </c>
      <c r="BE170" s="6" t="e">
        <f t="shared" ca="1" si="8"/>
        <v>#NAME?</v>
      </c>
      <c r="BF170" s="6" t="e">
        <f t="shared" ca="1" si="9"/>
        <v>#NAME?</v>
      </c>
      <c r="BG170" s="6">
        <f t="shared" si="10"/>
        <v>6.5949660168795277E-2</v>
      </c>
      <c r="BH170" s="6">
        <f>VLOOKUP(A170, ALL_AP_DATA!$A$2:$D$3600, 3, FALSE)</f>
        <v>93</v>
      </c>
      <c r="BI170" s="6">
        <f>VLOOKUP(A170, ALL_AP_DATA!$A$2:$E$3600, 5, FALSE)</f>
        <v>1766</v>
      </c>
      <c r="BJ170" s="6">
        <f t="shared" si="7"/>
        <v>6.6390977443609023</v>
      </c>
      <c r="BK170" s="6">
        <f t="shared" si="11"/>
        <v>0.34962406015037595</v>
      </c>
    </row>
    <row r="171" spans="1:63" ht="15.75" customHeight="1" x14ac:dyDescent="0.2">
      <c r="A171" s="6" t="s">
        <v>161</v>
      </c>
      <c r="B171" s="6" t="s">
        <v>61</v>
      </c>
      <c r="Q171" s="6">
        <v>10</v>
      </c>
      <c r="R171" s="6">
        <v>39</v>
      </c>
      <c r="S171" s="6">
        <v>62</v>
      </c>
      <c r="T171" s="6">
        <v>3666</v>
      </c>
      <c r="U171" s="6">
        <v>4.4499999999999998E-2</v>
      </c>
      <c r="V171" s="6">
        <v>0.81579999999999997</v>
      </c>
      <c r="W171" s="6">
        <v>0.75529999999999997</v>
      </c>
      <c r="X171" s="6">
        <v>106</v>
      </c>
      <c r="Y171" s="6">
        <v>397</v>
      </c>
      <c r="Z171" s="6">
        <v>70</v>
      </c>
      <c r="AA171" s="6">
        <v>3780</v>
      </c>
      <c r="AB171" s="6">
        <v>0.45269999999999999</v>
      </c>
      <c r="AC171" s="6">
        <v>0.92110000000000003</v>
      </c>
      <c r="AD171" s="6">
        <v>0.77869999999999995</v>
      </c>
      <c r="AE171" s="6">
        <v>15</v>
      </c>
      <c r="AF171" s="6">
        <v>59</v>
      </c>
      <c r="AG171" s="6">
        <v>4</v>
      </c>
      <c r="AH171" s="6">
        <v>29</v>
      </c>
      <c r="AI171" s="6">
        <v>6.7299999999999999E-2</v>
      </c>
      <c r="AJ171" s="6">
        <v>5.2600000000000001E-2</v>
      </c>
      <c r="AK171" s="6">
        <v>6.0000000000000001E-3</v>
      </c>
      <c r="AT171" s="6" t="str">
        <f t="shared" si="0"/>
        <v/>
      </c>
      <c r="AU171" s="6" t="str">
        <f t="shared" si="1"/>
        <v/>
      </c>
      <c r="AV171" s="6">
        <f t="shared" si="2"/>
        <v>94</v>
      </c>
      <c r="AW171" s="7">
        <f t="shared" si="3"/>
        <v>9.5214105793450887</v>
      </c>
      <c r="AX171" s="6">
        <f t="shared" si="4"/>
        <v>0.49152542372881358</v>
      </c>
      <c r="AY171" s="6" t="str">
        <f t="shared" si="5"/>
        <v/>
      </c>
      <c r="BA171" s="6">
        <f>VLOOKUP(A171, ALL_AP_DATA!$A$2:$F$3600, 6, FALSE)</f>
        <v>877</v>
      </c>
      <c r="BB171" s="6" t="e">
        <f t="shared" ca="1" si="6"/>
        <v>#NAME?</v>
      </c>
      <c r="BC171" s="6">
        <f>VLOOKUP(A171,projmetadata!$A$2:$D$2036, 4, FALSE)</f>
        <v>73481</v>
      </c>
      <c r="BE171" s="6" t="e">
        <f t="shared" ca="1" si="8"/>
        <v>#NAME?</v>
      </c>
      <c r="BF171" s="6" t="e">
        <f t="shared" ca="1" si="9"/>
        <v>#NAME?</v>
      </c>
      <c r="BG171" s="6">
        <f t="shared" si="10"/>
        <v>6.605789251643282E-2</v>
      </c>
      <c r="BH171" s="6">
        <f>VLOOKUP(A171, ALL_AP_DATA!$A$2:$D$3600, 3, FALSE)</f>
        <v>432</v>
      </c>
      <c r="BI171" s="6">
        <f>VLOOKUP(A171, ALL_AP_DATA!$A$2:$E$3600, 5, FALSE)</f>
        <v>4854</v>
      </c>
      <c r="BJ171" s="6">
        <f t="shared" si="7"/>
        <v>5.534777651083238</v>
      </c>
      <c r="BK171" s="6">
        <f t="shared" si="11"/>
        <v>0.4925883694412771</v>
      </c>
    </row>
    <row r="172" spans="1:63" ht="15.75" customHeight="1" x14ac:dyDescent="0.2">
      <c r="A172" s="6" t="s">
        <v>176</v>
      </c>
      <c r="B172" s="6" t="s">
        <v>61</v>
      </c>
      <c r="C172" s="6">
        <v>2</v>
      </c>
      <c r="D172" s="6">
        <v>4</v>
      </c>
      <c r="E172" s="6">
        <v>1</v>
      </c>
      <c r="F172" s="6">
        <v>2</v>
      </c>
      <c r="G172" s="6">
        <v>7.9000000000000008E-3</v>
      </c>
      <c r="H172" s="6">
        <v>1.3899999999999999E-2</v>
      </c>
      <c r="I172" s="6">
        <v>4.0000000000000002E-4</v>
      </c>
      <c r="Q172" s="6">
        <v>6</v>
      </c>
      <c r="R172" s="6">
        <v>13</v>
      </c>
      <c r="S172" s="6">
        <v>43</v>
      </c>
      <c r="T172" s="6">
        <v>1478</v>
      </c>
      <c r="U172" s="6">
        <v>2.5600000000000001E-2</v>
      </c>
      <c r="V172" s="6">
        <v>0.59719999999999995</v>
      </c>
      <c r="W172" s="6">
        <v>0.27839999999999998</v>
      </c>
      <c r="X172" s="6">
        <v>21</v>
      </c>
      <c r="Y172" s="6">
        <v>128</v>
      </c>
      <c r="Z172" s="6">
        <v>24</v>
      </c>
      <c r="AA172" s="6">
        <v>469</v>
      </c>
      <c r="AB172" s="6">
        <v>0.2525</v>
      </c>
      <c r="AC172" s="6">
        <v>0.33329999999999999</v>
      </c>
      <c r="AD172" s="6">
        <v>8.8300000000000003E-2</v>
      </c>
      <c r="AE172" s="6">
        <v>10</v>
      </c>
      <c r="AF172" s="6">
        <v>48</v>
      </c>
      <c r="AG172" s="6">
        <v>14</v>
      </c>
      <c r="AH172" s="6">
        <v>619</v>
      </c>
      <c r="AI172" s="6">
        <v>9.4700000000000006E-2</v>
      </c>
      <c r="AJ172" s="6">
        <v>0.19439999999999999</v>
      </c>
      <c r="AK172" s="6">
        <v>0.1166</v>
      </c>
      <c r="AT172" s="6">
        <f t="shared" si="0"/>
        <v>0.5</v>
      </c>
      <c r="AU172" s="6" t="str">
        <f t="shared" si="1"/>
        <v/>
      </c>
      <c r="AV172" s="6">
        <f t="shared" si="2"/>
        <v>113.69230769230769</v>
      </c>
      <c r="AW172" s="7">
        <f t="shared" si="3"/>
        <v>3.6640625</v>
      </c>
      <c r="AX172" s="6">
        <f t="shared" si="4"/>
        <v>12.895833333333334</v>
      </c>
      <c r="AY172" s="6" t="str">
        <f t="shared" si="5"/>
        <v/>
      </c>
      <c r="BA172" s="6">
        <f>VLOOKUP(A172, ALL_AP_DATA!$A$2:$F$3600, 6, FALSE)</f>
        <v>507</v>
      </c>
      <c r="BB172" s="6" t="e">
        <f t="shared" ca="1" si="6"/>
        <v>#NAME?</v>
      </c>
      <c r="BC172" s="6">
        <f>VLOOKUP(A172,projmetadata!$A$2:$D$2036, 4, FALSE)</f>
        <v>75077</v>
      </c>
      <c r="BE172" s="6" t="e">
        <f t="shared" ca="1" si="8"/>
        <v>#NAME?</v>
      </c>
      <c r="BF172" s="6" t="e">
        <f t="shared" ca="1" si="9"/>
        <v>#NAME?</v>
      </c>
      <c r="BG172" s="6">
        <f t="shared" si="10"/>
        <v>7.0714066891324909E-2</v>
      </c>
      <c r="BH172" s="6">
        <f>VLOOKUP(A172, ALL_AP_DATA!$A$2:$D$3600, 3, FALSE)</f>
        <v>164</v>
      </c>
      <c r="BI172" s="6">
        <f>VLOOKUP(A172, ALL_AP_DATA!$A$2:$E$3600, 5, FALSE)</f>
        <v>5309</v>
      </c>
      <c r="BJ172" s="6">
        <f t="shared" si="7"/>
        <v>10.471400394477318</v>
      </c>
      <c r="BK172" s="6">
        <f t="shared" si="11"/>
        <v>0.3234714003944773</v>
      </c>
    </row>
    <row r="173" spans="1:63" ht="15.75" customHeight="1" x14ac:dyDescent="0.2">
      <c r="A173" s="6" t="s">
        <v>60</v>
      </c>
      <c r="B173" s="6" t="s">
        <v>61</v>
      </c>
      <c r="C173" s="6">
        <v>4</v>
      </c>
      <c r="D173" s="6">
        <v>46</v>
      </c>
      <c r="E173" s="6">
        <v>0</v>
      </c>
      <c r="F173" s="6">
        <v>0</v>
      </c>
      <c r="G173" s="6">
        <v>8.5199999999999998E-2</v>
      </c>
      <c r="H173" s="6">
        <v>0</v>
      </c>
      <c r="I173" s="6">
        <v>0</v>
      </c>
      <c r="Q173" s="6">
        <v>1</v>
      </c>
      <c r="R173" s="6">
        <v>24</v>
      </c>
      <c r="S173" s="6">
        <v>96</v>
      </c>
      <c r="T173" s="6">
        <v>4871</v>
      </c>
      <c r="U173" s="6">
        <v>4.4400000000000002E-2</v>
      </c>
      <c r="V173" s="6">
        <v>0.97960000000000003</v>
      </c>
      <c r="W173" s="6">
        <v>0.65990000000000004</v>
      </c>
      <c r="X173" s="6">
        <v>19</v>
      </c>
      <c r="Y173" s="6">
        <v>260</v>
      </c>
      <c r="Z173" s="6">
        <v>42</v>
      </c>
      <c r="AA173" s="6">
        <v>2340</v>
      </c>
      <c r="AB173" s="6">
        <v>0.48149999999999998</v>
      </c>
      <c r="AC173" s="6">
        <v>0.42859999999999998</v>
      </c>
      <c r="AD173" s="6">
        <v>0.317</v>
      </c>
      <c r="AE173" s="6">
        <v>16</v>
      </c>
      <c r="AF173" s="6">
        <v>106</v>
      </c>
      <c r="AG173" s="6">
        <v>40</v>
      </c>
      <c r="AH173" s="6">
        <v>2363</v>
      </c>
      <c r="AI173" s="6">
        <v>0.1963</v>
      </c>
      <c r="AJ173" s="6">
        <v>0.40820000000000001</v>
      </c>
      <c r="AK173" s="6">
        <v>0.3201</v>
      </c>
      <c r="AT173" s="6">
        <f t="shared" si="0"/>
        <v>0</v>
      </c>
      <c r="AU173" s="6" t="str">
        <f t="shared" si="1"/>
        <v/>
      </c>
      <c r="AV173" s="6">
        <f t="shared" si="2"/>
        <v>202.95833333333334</v>
      </c>
      <c r="AW173" s="7">
        <f t="shared" si="3"/>
        <v>9</v>
      </c>
      <c r="AX173" s="6">
        <f t="shared" si="4"/>
        <v>22.29245283018868</v>
      </c>
      <c r="AY173" s="6" t="str">
        <f t="shared" si="5"/>
        <v/>
      </c>
      <c r="BA173" s="6">
        <f>VLOOKUP(A173, ALL_AP_DATA!$A$2:$F$3600, 6, FALSE)</f>
        <v>540</v>
      </c>
      <c r="BB173" s="6" t="e">
        <f t="shared" ca="1" si="6"/>
        <v>#NAME?</v>
      </c>
      <c r="BC173" s="6">
        <f>VLOOKUP(A173,projmetadata!$A$2:$D$2036, 4, FALSE)</f>
        <v>109906</v>
      </c>
      <c r="BE173" s="6" t="e">
        <f t="shared" ca="1" si="8"/>
        <v>#NAME?</v>
      </c>
      <c r="BF173" s="6" t="e">
        <f t="shared" ca="1" si="9"/>
        <v>#NAME?</v>
      </c>
      <c r="BG173" s="6">
        <f t="shared" si="10"/>
        <v>6.7157389041544599E-2</v>
      </c>
      <c r="BH173" s="6">
        <f>VLOOKUP(A173, ALL_AP_DATA!$A$2:$D$3600, 3, FALSE)</f>
        <v>310</v>
      </c>
      <c r="BI173" s="6">
        <f>VLOOKUP(A173, ALL_AP_DATA!$A$2:$E$3600, 5, FALSE)</f>
        <v>7381</v>
      </c>
      <c r="BJ173" s="6">
        <f t="shared" si="7"/>
        <v>13.668518518518519</v>
      </c>
      <c r="BK173" s="6">
        <f t="shared" si="11"/>
        <v>0.57407407407407407</v>
      </c>
    </row>
    <row r="174" spans="1:63" ht="15.75" customHeight="1" x14ac:dyDescent="0.2">
      <c r="A174" s="6" t="s">
        <v>1222</v>
      </c>
      <c r="B174" s="6" t="s">
        <v>61</v>
      </c>
      <c r="C174" s="6">
        <v>2</v>
      </c>
      <c r="D174" s="6">
        <v>4</v>
      </c>
      <c r="E174" s="6">
        <v>1</v>
      </c>
      <c r="F174" s="6">
        <v>319</v>
      </c>
      <c r="G174" s="6">
        <v>1.2200000000000001E-2</v>
      </c>
      <c r="H174" s="6">
        <v>1.6899999999999998E-2</v>
      </c>
      <c r="I174" s="6">
        <v>0.1138</v>
      </c>
      <c r="Q174" s="6">
        <v>2</v>
      </c>
      <c r="R174" s="6">
        <v>8</v>
      </c>
      <c r="S174" s="6">
        <v>13</v>
      </c>
      <c r="T174" s="6">
        <v>340</v>
      </c>
      <c r="U174" s="6">
        <v>2.4400000000000002E-2</v>
      </c>
      <c r="V174" s="6">
        <v>0.2203</v>
      </c>
      <c r="W174" s="6">
        <v>0.12130000000000001</v>
      </c>
      <c r="X174" s="6">
        <v>11</v>
      </c>
      <c r="Y174" s="6">
        <v>138</v>
      </c>
      <c r="Z174" s="6">
        <v>29</v>
      </c>
      <c r="AA174" s="6">
        <v>1655</v>
      </c>
      <c r="AB174" s="6">
        <v>0.42070000000000002</v>
      </c>
      <c r="AC174" s="6">
        <v>0.49149999999999999</v>
      </c>
      <c r="AD174" s="6">
        <v>0.59019999999999995</v>
      </c>
      <c r="AE174" s="6">
        <v>20</v>
      </c>
      <c r="AF174" s="6">
        <v>102</v>
      </c>
      <c r="AG174" s="6">
        <v>23</v>
      </c>
      <c r="AH174" s="6">
        <v>1268</v>
      </c>
      <c r="AI174" s="6">
        <v>0.311</v>
      </c>
      <c r="AJ174" s="6">
        <v>0.38979999999999998</v>
      </c>
      <c r="AK174" s="6">
        <v>0.45219999999999999</v>
      </c>
      <c r="AT174" s="6">
        <f t="shared" si="0"/>
        <v>79.75</v>
      </c>
      <c r="AU174" s="6" t="str">
        <f t="shared" si="1"/>
        <v/>
      </c>
      <c r="AV174" s="6">
        <f t="shared" si="2"/>
        <v>42.5</v>
      </c>
      <c r="AW174" s="7">
        <f t="shared" si="3"/>
        <v>11.992753623188406</v>
      </c>
      <c r="AX174" s="6">
        <f t="shared" si="4"/>
        <v>12.431372549019608</v>
      </c>
      <c r="AY174" s="6" t="str">
        <f t="shared" si="5"/>
        <v/>
      </c>
      <c r="BA174" s="6">
        <f>VLOOKUP(A174, ALL_AP_DATA!$A$2:$F$3600, 6, FALSE)</f>
        <v>328</v>
      </c>
      <c r="BB174" s="6" t="e">
        <f t="shared" ca="1" si="6"/>
        <v>#NAME?</v>
      </c>
      <c r="BC174" s="6">
        <f>VLOOKUP(A174,projmetadata!$A$2:$D$2036, 4, FALSE)</f>
        <v>41318</v>
      </c>
      <c r="BE174" s="6" t="e">
        <f t="shared" ca="1" si="8"/>
        <v>#NAME?</v>
      </c>
      <c r="BF174" s="6" t="e">
        <f t="shared" ca="1" si="9"/>
        <v>#NAME?</v>
      </c>
      <c r="BG174" s="6">
        <f t="shared" si="10"/>
        <v>6.7863884989592907E-2</v>
      </c>
      <c r="BH174" s="6">
        <f>VLOOKUP(A174, ALL_AP_DATA!$A$2:$D$3600, 3, FALSE)</f>
        <v>187</v>
      </c>
      <c r="BI174" s="6">
        <f>VLOOKUP(A174, ALL_AP_DATA!$A$2:$E$3600, 5, FALSE)</f>
        <v>2804</v>
      </c>
      <c r="BJ174" s="6">
        <f t="shared" si="7"/>
        <v>8.5487804878048781</v>
      </c>
      <c r="BK174" s="6">
        <f t="shared" si="11"/>
        <v>0.57012195121951215</v>
      </c>
    </row>
    <row r="175" spans="1:63" ht="15.75" customHeight="1" x14ac:dyDescent="0.2">
      <c r="A175" s="6" t="s">
        <v>613</v>
      </c>
      <c r="B175" s="6" t="s">
        <v>61</v>
      </c>
      <c r="C175" s="6">
        <v>26</v>
      </c>
      <c r="D175" s="6">
        <v>84</v>
      </c>
      <c r="E175" s="6">
        <v>16</v>
      </c>
      <c r="F175" s="6">
        <v>1720</v>
      </c>
      <c r="G175" s="6">
        <v>1.7399999999999999E-2</v>
      </c>
      <c r="H175" s="6">
        <v>2.0799999999999999E-2</v>
      </c>
      <c r="I175" s="6">
        <v>1.7600000000000001E-2</v>
      </c>
      <c r="J175" s="6">
        <v>6</v>
      </c>
      <c r="K175" s="6">
        <v>58</v>
      </c>
      <c r="L175" s="6">
        <v>328</v>
      </c>
      <c r="M175" s="6">
        <v>19758</v>
      </c>
      <c r="N175" s="6">
        <v>1.2E-2</v>
      </c>
      <c r="O175" s="6">
        <v>0.4254</v>
      </c>
      <c r="P175" s="6">
        <v>0.20269999999999999</v>
      </c>
      <c r="Q175" s="6">
        <v>51</v>
      </c>
      <c r="R175" s="6">
        <v>230</v>
      </c>
      <c r="S175" s="6">
        <v>660</v>
      </c>
      <c r="T175" s="6">
        <v>70084</v>
      </c>
      <c r="U175" s="6">
        <v>4.7699999999999999E-2</v>
      </c>
      <c r="V175" s="6">
        <v>0.85599999999999998</v>
      </c>
      <c r="W175" s="6">
        <v>0.71909999999999996</v>
      </c>
      <c r="X175" s="6">
        <v>176</v>
      </c>
      <c r="Y175" s="6">
        <v>1918</v>
      </c>
      <c r="Z175" s="6">
        <v>491</v>
      </c>
      <c r="AA175" s="6">
        <v>30578</v>
      </c>
      <c r="AB175" s="6">
        <v>0.39779999999999999</v>
      </c>
      <c r="AC175" s="6">
        <v>0.63680000000000003</v>
      </c>
      <c r="AD175" s="6">
        <v>0.31380000000000002</v>
      </c>
      <c r="AE175" s="6">
        <v>155</v>
      </c>
      <c r="AF175" s="6">
        <v>886</v>
      </c>
      <c r="AG175" s="6">
        <v>487</v>
      </c>
      <c r="AH175" s="6">
        <v>22606</v>
      </c>
      <c r="AI175" s="6">
        <v>0.18379999999999999</v>
      </c>
      <c r="AJ175" s="6">
        <v>0.63160000000000005</v>
      </c>
      <c r="AK175" s="6">
        <v>0.23200000000000001</v>
      </c>
      <c r="AL175" s="6">
        <v>5</v>
      </c>
      <c r="AM175" s="6">
        <v>88</v>
      </c>
      <c r="AN175" s="6">
        <v>491</v>
      </c>
      <c r="AO175" s="6">
        <v>25300</v>
      </c>
      <c r="AP175" s="6">
        <v>1.83E-2</v>
      </c>
      <c r="AQ175" s="6">
        <v>0.63680000000000003</v>
      </c>
      <c r="AR175" s="6">
        <v>0.2596</v>
      </c>
      <c r="AT175" s="6">
        <f t="shared" si="0"/>
        <v>20.476190476190474</v>
      </c>
      <c r="AU175" s="6">
        <f t="shared" si="1"/>
        <v>340.65517241379308</v>
      </c>
      <c r="AV175" s="6">
        <f t="shared" si="2"/>
        <v>304.71304347826089</v>
      </c>
      <c r="AW175" s="7">
        <f t="shared" si="3"/>
        <v>15.942648592283629</v>
      </c>
      <c r="AX175" s="6">
        <f t="shared" si="4"/>
        <v>25.514672686230249</v>
      </c>
      <c r="AY175" s="6">
        <f t="shared" si="5"/>
        <v>287.5</v>
      </c>
      <c r="BA175" s="6">
        <f>VLOOKUP(A175, ALL_AP_DATA!$A$2:$F$3600, 6, FALSE)</f>
        <v>4821</v>
      </c>
      <c r="BB175" s="6" t="e">
        <f t="shared" ca="1" si="6"/>
        <v>#NAME?</v>
      </c>
      <c r="BC175" s="6">
        <f>VLOOKUP(A175,projmetadata!$A$2:$D$2036, 4, FALSE)</f>
        <v>1400606</v>
      </c>
      <c r="BE175" s="6" t="e">
        <f t="shared" ca="1" si="8"/>
        <v>#NAME?</v>
      </c>
      <c r="BF175" s="6" t="e">
        <f t="shared" ca="1" si="9"/>
        <v>#NAME?</v>
      </c>
      <c r="BG175" s="6">
        <f t="shared" si="10"/>
        <v>6.9580595827805958E-2</v>
      </c>
      <c r="BH175" s="6">
        <f>VLOOKUP(A175, ALL_AP_DATA!$A$2:$D$3600, 3, FALSE)</f>
        <v>2382</v>
      </c>
      <c r="BI175" s="6">
        <f>VLOOKUP(A175, ALL_AP_DATA!$A$2:$E$3600, 5, FALSE)</f>
        <v>97455</v>
      </c>
      <c r="BJ175" s="6">
        <f t="shared" si="7"/>
        <v>20.214685749844431</v>
      </c>
      <c r="BK175" s="6">
        <f t="shared" si="11"/>
        <v>0.49408836341008089</v>
      </c>
    </row>
    <row r="176" spans="1:63" ht="15.75" customHeight="1" x14ac:dyDescent="0.2">
      <c r="A176" s="6" t="s">
        <v>469</v>
      </c>
      <c r="B176" s="6" t="s">
        <v>61</v>
      </c>
      <c r="J176" s="6">
        <v>1</v>
      </c>
      <c r="K176" s="6">
        <v>33</v>
      </c>
      <c r="L176" s="6">
        <v>87</v>
      </c>
      <c r="M176" s="6">
        <v>10697</v>
      </c>
      <c r="N176" s="6">
        <v>1.8200000000000001E-2</v>
      </c>
      <c r="O176" s="6">
        <v>0.51790000000000003</v>
      </c>
      <c r="P176" s="6">
        <v>0.308</v>
      </c>
      <c r="Q176" s="6">
        <v>15</v>
      </c>
      <c r="R176" s="6">
        <v>76</v>
      </c>
      <c r="S176" s="6">
        <v>130</v>
      </c>
      <c r="T176" s="6">
        <v>24583</v>
      </c>
      <c r="U176" s="6">
        <v>4.19E-2</v>
      </c>
      <c r="V176" s="6">
        <v>0.77380000000000004</v>
      </c>
      <c r="W176" s="6">
        <v>0.70779999999999998</v>
      </c>
      <c r="X176" s="6">
        <v>63</v>
      </c>
      <c r="Y176" s="6">
        <v>689</v>
      </c>
      <c r="Z176" s="6">
        <v>125</v>
      </c>
      <c r="AA176" s="6">
        <v>22940</v>
      </c>
      <c r="AB176" s="6">
        <v>0.38019999999999998</v>
      </c>
      <c r="AC176" s="6">
        <v>0.74399999999999999</v>
      </c>
      <c r="AD176" s="6">
        <v>0.66049999999999998</v>
      </c>
      <c r="AE176" s="6">
        <v>92</v>
      </c>
      <c r="AF176" s="6">
        <v>476</v>
      </c>
      <c r="AG176" s="6">
        <v>32</v>
      </c>
      <c r="AH176" s="6">
        <v>914</v>
      </c>
      <c r="AI176" s="6">
        <v>0.26269999999999999</v>
      </c>
      <c r="AJ176" s="6">
        <v>0.1905</v>
      </c>
      <c r="AK176" s="6">
        <v>2.63E-2</v>
      </c>
      <c r="AL176" s="6">
        <v>4</v>
      </c>
      <c r="AM176" s="6">
        <v>36</v>
      </c>
      <c r="AN176" s="6">
        <v>87</v>
      </c>
      <c r="AO176" s="6">
        <v>10824</v>
      </c>
      <c r="AP176" s="6">
        <v>1.9900000000000001E-2</v>
      </c>
      <c r="AQ176" s="6">
        <v>0.51790000000000003</v>
      </c>
      <c r="AR176" s="6">
        <v>0.31159999999999999</v>
      </c>
      <c r="AT176" s="6" t="str">
        <f t="shared" si="0"/>
        <v/>
      </c>
      <c r="AU176" s="6">
        <f t="shared" si="1"/>
        <v>324.15151515151513</v>
      </c>
      <c r="AV176" s="6">
        <f t="shared" si="2"/>
        <v>323.46052631578948</v>
      </c>
      <c r="AW176" s="7">
        <f t="shared" si="3"/>
        <v>33.294629898403485</v>
      </c>
      <c r="AX176" s="6">
        <f t="shared" si="4"/>
        <v>1.9201680672268908</v>
      </c>
      <c r="AY176" s="6">
        <f t="shared" si="5"/>
        <v>300.66666666666669</v>
      </c>
      <c r="BA176" s="6">
        <f>VLOOKUP(A176, ALL_AP_DATA!$A$2:$F$3600, 6, FALSE)</f>
        <v>1812</v>
      </c>
      <c r="BB176" s="6" t="e">
        <f t="shared" ca="1" si="6"/>
        <v>#NAME?</v>
      </c>
      <c r="BC176" s="6">
        <f>VLOOKUP(A176,projmetadata!$A$2:$D$2036, 4, FALSE)</f>
        <v>479748</v>
      </c>
      <c r="BE176" s="6" t="e">
        <f t="shared" ca="1" si="8"/>
        <v>#NAME?</v>
      </c>
      <c r="BF176" s="6" t="e">
        <f t="shared" ca="1" si="9"/>
        <v>#NAME?</v>
      </c>
      <c r="BG176" s="6">
        <f t="shared" si="10"/>
        <v>7.2398425840232788E-2</v>
      </c>
      <c r="BH176" s="6">
        <f>VLOOKUP(A176, ALL_AP_DATA!$A$2:$D$3600, 3, FALSE)</f>
        <v>926</v>
      </c>
      <c r="BI176" s="6">
        <f>VLOOKUP(A176, ALL_AP_DATA!$A$2:$E$3600, 5, FALSE)</f>
        <v>34733</v>
      </c>
      <c r="BJ176" s="6">
        <f t="shared" si="7"/>
        <v>19.168322295805741</v>
      </c>
      <c r="BK176" s="6">
        <f t="shared" si="11"/>
        <v>0.51103752759381893</v>
      </c>
    </row>
    <row r="177" spans="1:63" ht="15.75" customHeight="1" x14ac:dyDescent="0.2">
      <c r="A177" s="6" t="s">
        <v>95</v>
      </c>
      <c r="B177" s="6" t="s">
        <v>61</v>
      </c>
      <c r="C177" s="6">
        <v>13</v>
      </c>
      <c r="D177" s="6">
        <v>28</v>
      </c>
      <c r="E177" s="6">
        <v>0</v>
      </c>
      <c r="F177" s="6">
        <v>0</v>
      </c>
      <c r="G177" s="6">
        <v>1.61E-2</v>
      </c>
      <c r="H177" s="6">
        <v>0</v>
      </c>
      <c r="I177" s="6">
        <v>0</v>
      </c>
      <c r="J177" s="6">
        <v>3</v>
      </c>
      <c r="K177" s="6">
        <v>24</v>
      </c>
      <c r="L177" s="6">
        <v>648</v>
      </c>
      <c r="M177" s="6">
        <v>28540</v>
      </c>
      <c r="N177" s="6">
        <v>1.38E-2</v>
      </c>
      <c r="O177" s="6">
        <v>0.78549999999999998</v>
      </c>
      <c r="P177" s="6">
        <v>0.58209999999999995</v>
      </c>
      <c r="Q177" s="6">
        <v>14</v>
      </c>
      <c r="R177" s="6">
        <v>56</v>
      </c>
      <c r="S177" s="6">
        <v>755</v>
      </c>
      <c r="T177" s="6">
        <v>35436</v>
      </c>
      <c r="U177" s="6">
        <v>3.2300000000000002E-2</v>
      </c>
      <c r="V177" s="6">
        <v>0.91520000000000001</v>
      </c>
      <c r="W177" s="6">
        <v>0.72270000000000001</v>
      </c>
      <c r="X177" s="6">
        <v>58</v>
      </c>
      <c r="Y177" s="6">
        <v>496</v>
      </c>
      <c r="Z177" s="6">
        <v>480</v>
      </c>
      <c r="AA177" s="6">
        <v>30099</v>
      </c>
      <c r="AB177" s="6">
        <v>0.28589999999999999</v>
      </c>
      <c r="AC177" s="6">
        <v>0.58179999999999998</v>
      </c>
      <c r="AD177" s="6">
        <v>0.6139</v>
      </c>
      <c r="AE177" s="6">
        <v>48</v>
      </c>
      <c r="AF177" s="6">
        <v>238</v>
      </c>
      <c r="AG177" s="6">
        <v>813</v>
      </c>
      <c r="AH177" s="6">
        <v>38702</v>
      </c>
      <c r="AI177" s="6">
        <v>0.13719999999999999</v>
      </c>
      <c r="AJ177" s="6">
        <v>0.98550000000000004</v>
      </c>
      <c r="AK177" s="6">
        <v>0.7893</v>
      </c>
      <c r="AL177" s="6">
        <v>5</v>
      </c>
      <c r="AM177" s="6">
        <v>42</v>
      </c>
      <c r="AN177" s="6">
        <v>728</v>
      </c>
      <c r="AO177" s="6">
        <v>32153</v>
      </c>
      <c r="AP177" s="6">
        <v>2.4199999999999999E-2</v>
      </c>
      <c r="AQ177" s="6">
        <v>0.88239999999999996</v>
      </c>
      <c r="AR177" s="6">
        <v>0.65580000000000005</v>
      </c>
      <c r="AT177" s="6">
        <f t="shared" si="0"/>
        <v>0</v>
      </c>
      <c r="AU177" s="6">
        <f t="shared" si="1"/>
        <v>1189.1666666666667</v>
      </c>
      <c r="AV177" s="6">
        <f t="shared" si="2"/>
        <v>632.78571428571433</v>
      </c>
      <c r="AW177" s="7">
        <f t="shared" si="3"/>
        <v>60.68346774193548</v>
      </c>
      <c r="AX177" s="6">
        <f t="shared" si="4"/>
        <v>162.61344537815125</v>
      </c>
      <c r="AY177" s="6">
        <f t="shared" si="5"/>
        <v>765.54761904761904</v>
      </c>
      <c r="BA177" s="6">
        <f>VLOOKUP(A177, ALL_AP_DATA!$A$2:$F$3600, 6, FALSE)</f>
        <v>1735</v>
      </c>
      <c r="BB177" s="6" t="e">
        <f t="shared" ca="1" si="6"/>
        <v>#NAME?</v>
      </c>
      <c r="BC177" s="6">
        <f>VLOOKUP(A177,projmetadata!$A$2:$D$2036, 4, FALSE)</f>
        <v>674943</v>
      </c>
      <c r="BE177" s="6" t="e">
        <f t="shared" ca="1" si="8"/>
        <v>#NAME?</v>
      </c>
      <c r="BF177" s="6" t="e">
        <f t="shared" ca="1" si="9"/>
        <v>#NAME?</v>
      </c>
      <c r="BG177" s="6">
        <f t="shared" si="10"/>
        <v>7.2644652955879241E-2</v>
      </c>
      <c r="BH177" s="6">
        <f>VLOOKUP(A177, ALL_AP_DATA!$A$2:$D$3600, 3, FALSE)</f>
        <v>568</v>
      </c>
      <c r="BI177" s="6">
        <f>VLOOKUP(A177, ALL_AP_DATA!$A$2:$E$3600, 5, FALSE)</f>
        <v>49031</v>
      </c>
      <c r="BJ177" s="6">
        <f t="shared" si="7"/>
        <v>28.25994236311239</v>
      </c>
      <c r="BK177" s="6">
        <f t="shared" si="11"/>
        <v>0.32737752161383288</v>
      </c>
    </row>
    <row r="178" spans="1:63" ht="15.75" customHeight="1" x14ac:dyDescent="0.2">
      <c r="A178" s="6" t="s">
        <v>619</v>
      </c>
      <c r="B178" s="6" t="s">
        <v>61</v>
      </c>
      <c r="C178" s="6">
        <v>28</v>
      </c>
      <c r="D178" s="6">
        <v>90</v>
      </c>
      <c r="E178" s="6">
        <v>68</v>
      </c>
      <c r="F178" s="6">
        <v>2077</v>
      </c>
      <c r="G178" s="6">
        <v>2.06E-2</v>
      </c>
      <c r="H178" s="6">
        <v>8.2500000000000004E-2</v>
      </c>
      <c r="I178" s="6">
        <v>2.2499999999999999E-2</v>
      </c>
      <c r="Q178" s="6">
        <v>29</v>
      </c>
      <c r="R178" s="6">
        <v>96</v>
      </c>
      <c r="S178" s="6">
        <v>457</v>
      </c>
      <c r="T178" s="6">
        <v>30618</v>
      </c>
      <c r="U178" s="6">
        <v>2.1999999999999999E-2</v>
      </c>
      <c r="V178" s="6">
        <v>0.55459999999999998</v>
      </c>
      <c r="W178" s="6">
        <v>0.33169999999999999</v>
      </c>
      <c r="X178" s="6">
        <v>316</v>
      </c>
      <c r="Y178" s="6">
        <v>2417</v>
      </c>
      <c r="Z178" s="6">
        <v>499</v>
      </c>
      <c r="AA178" s="6">
        <v>34753</v>
      </c>
      <c r="AB178" s="6">
        <v>0.55320000000000003</v>
      </c>
      <c r="AC178" s="6">
        <v>0.60560000000000003</v>
      </c>
      <c r="AD178" s="6">
        <v>0.3765</v>
      </c>
      <c r="AE178" s="6">
        <v>178</v>
      </c>
      <c r="AF178" s="6">
        <v>789</v>
      </c>
      <c r="AG178" s="6">
        <v>251</v>
      </c>
      <c r="AH178" s="6">
        <v>16082</v>
      </c>
      <c r="AI178" s="6">
        <v>0.18060000000000001</v>
      </c>
      <c r="AJ178" s="6">
        <v>0.30459999999999998</v>
      </c>
      <c r="AK178" s="6">
        <v>0.17419999999999999</v>
      </c>
      <c r="AT178" s="6">
        <f t="shared" si="0"/>
        <v>23.077777777777779</v>
      </c>
      <c r="AU178" s="6" t="str">
        <f t="shared" si="1"/>
        <v/>
      </c>
      <c r="AV178" s="6">
        <f t="shared" si="2"/>
        <v>318.9375</v>
      </c>
      <c r="AW178" s="7">
        <f t="shared" si="3"/>
        <v>14.378568473314026</v>
      </c>
      <c r="AX178" s="6">
        <f t="shared" si="4"/>
        <v>20.382762991128011</v>
      </c>
      <c r="AY178" s="6" t="str">
        <f t="shared" si="5"/>
        <v/>
      </c>
      <c r="BA178" s="6">
        <f>VLOOKUP(A178, ALL_AP_DATA!$A$2:$F$3600, 6, FALSE)</f>
        <v>4369</v>
      </c>
      <c r="BB178" s="6" t="e">
        <f t="shared" ca="1" si="6"/>
        <v>#NAME?</v>
      </c>
      <c r="BC178" s="6">
        <f>VLOOKUP(A178,projmetadata!$A$2:$D$2036, 4, FALSE)</f>
        <v>1251675</v>
      </c>
      <c r="BE178" s="6" t="e">
        <f t="shared" ca="1" si="8"/>
        <v>#NAME?</v>
      </c>
      <c r="BF178" s="6" t="e">
        <f t="shared" ca="1" si="9"/>
        <v>#NAME?</v>
      </c>
      <c r="BG178" s="6">
        <f t="shared" si="10"/>
        <v>7.3752371821758839E-2</v>
      </c>
      <c r="BH178" s="6">
        <f>VLOOKUP(A178, ALL_AP_DATA!$A$2:$D$3600, 3, FALSE)</f>
        <v>2651</v>
      </c>
      <c r="BI178" s="6">
        <f>VLOOKUP(A178, ALL_AP_DATA!$A$2:$E$3600, 5, FALSE)</f>
        <v>92314</v>
      </c>
      <c r="BJ178" s="6">
        <f t="shared" si="7"/>
        <v>21.129320210574502</v>
      </c>
      <c r="BK178" s="6">
        <f t="shared" si="11"/>
        <v>0.60677500572213316</v>
      </c>
    </row>
    <row r="179" spans="1:63" ht="15.75" customHeight="1" x14ac:dyDescent="0.2">
      <c r="A179" s="6" t="s">
        <v>669</v>
      </c>
      <c r="B179" s="6" t="s">
        <v>61</v>
      </c>
      <c r="X179" s="6">
        <v>18</v>
      </c>
      <c r="Y179" s="6">
        <v>195</v>
      </c>
      <c r="Z179" s="6">
        <v>4</v>
      </c>
      <c r="AA179" s="6">
        <v>2324</v>
      </c>
      <c r="AB179" s="6">
        <v>0.27979999999999999</v>
      </c>
      <c r="AC179" s="6">
        <v>0.44440000000000002</v>
      </c>
      <c r="AD179" s="6">
        <v>6.4399999999999999E-2</v>
      </c>
      <c r="AE179" s="6">
        <v>39</v>
      </c>
      <c r="AF179" s="6">
        <v>195</v>
      </c>
      <c r="AG179" s="6">
        <v>7</v>
      </c>
      <c r="AH179" s="6">
        <v>31363</v>
      </c>
      <c r="AI179" s="6">
        <v>0.27979999999999999</v>
      </c>
      <c r="AJ179" s="6">
        <v>0.77780000000000005</v>
      </c>
      <c r="AK179" s="6">
        <v>0.86960000000000004</v>
      </c>
      <c r="AT179" s="6" t="str">
        <f t="shared" si="0"/>
        <v/>
      </c>
      <c r="AU179" s="6" t="str">
        <f t="shared" si="1"/>
        <v/>
      </c>
      <c r="AV179" s="6" t="str">
        <f t="shared" si="2"/>
        <v/>
      </c>
      <c r="AW179" s="7">
        <f t="shared" si="3"/>
        <v>11.917948717948718</v>
      </c>
      <c r="AX179" s="6">
        <f t="shared" si="4"/>
        <v>160.83589743589744</v>
      </c>
      <c r="AY179" s="6" t="str">
        <f t="shared" si="5"/>
        <v/>
      </c>
      <c r="BA179" s="6">
        <f>VLOOKUP(A179, ALL_AP_DATA!$A$2:$F$3600, 6, FALSE)</f>
        <v>697</v>
      </c>
      <c r="BB179" s="6" t="e">
        <f t="shared" ca="1" si="6"/>
        <v>#NAME?</v>
      </c>
      <c r="BC179" s="6">
        <f>VLOOKUP(A179,projmetadata!$A$2:$D$2036, 4, FALSE)</f>
        <v>486094</v>
      </c>
      <c r="BE179" s="6" t="e">
        <f t="shared" ca="1" si="8"/>
        <v>#NAME?</v>
      </c>
      <c r="BF179" s="6" t="e">
        <f t="shared" ca="1" si="9"/>
        <v>#NAME?</v>
      </c>
      <c r="BG179" s="6">
        <f t="shared" si="10"/>
        <v>7.4191411537686131E-2</v>
      </c>
      <c r="BH179" s="6">
        <f>VLOOKUP(A179, ALL_AP_DATA!$A$2:$D$3600, 3, FALSE)</f>
        <v>361</v>
      </c>
      <c r="BI179" s="6">
        <f>VLOOKUP(A179, ALL_AP_DATA!$A$2:$E$3600, 5, FALSE)</f>
        <v>36064</v>
      </c>
      <c r="BJ179" s="6">
        <f t="shared" si="7"/>
        <v>51.741750358680058</v>
      </c>
      <c r="BK179" s="6">
        <f t="shared" si="11"/>
        <v>0.51793400286944047</v>
      </c>
    </row>
    <row r="180" spans="1:63" ht="15.75" customHeight="1" x14ac:dyDescent="0.2">
      <c r="A180" s="6" t="s">
        <v>361</v>
      </c>
      <c r="B180" s="6" t="s">
        <v>61</v>
      </c>
      <c r="J180" s="6">
        <v>2</v>
      </c>
      <c r="K180" s="6">
        <v>16</v>
      </c>
      <c r="L180" s="6">
        <v>47</v>
      </c>
      <c r="M180" s="6">
        <v>1236</v>
      </c>
      <c r="N180" s="6">
        <v>1.11E-2</v>
      </c>
      <c r="O180" s="6">
        <v>0.14330000000000001</v>
      </c>
      <c r="P180" s="6">
        <v>7.4300000000000005E-2</v>
      </c>
      <c r="Q180" s="6">
        <v>17</v>
      </c>
      <c r="R180" s="6">
        <v>45</v>
      </c>
      <c r="S180" s="6">
        <v>132</v>
      </c>
      <c r="T180" s="6">
        <v>5427</v>
      </c>
      <c r="U180" s="6">
        <v>3.1199999999999999E-2</v>
      </c>
      <c r="V180" s="6">
        <v>0.40239999999999998</v>
      </c>
      <c r="W180" s="6">
        <v>0.32629999999999998</v>
      </c>
      <c r="X180" s="6">
        <v>50</v>
      </c>
      <c r="Y180" s="6">
        <v>941</v>
      </c>
      <c r="Z180" s="6">
        <v>277</v>
      </c>
      <c r="AA180" s="6">
        <v>13576</v>
      </c>
      <c r="AB180" s="6">
        <v>0.65300000000000002</v>
      </c>
      <c r="AC180" s="6">
        <v>0.84450000000000003</v>
      </c>
      <c r="AD180" s="6">
        <v>0.81620000000000004</v>
      </c>
      <c r="AE180" s="6">
        <v>136</v>
      </c>
      <c r="AF180" s="6">
        <v>500</v>
      </c>
      <c r="AG180" s="6">
        <v>258</v>
      </c>
      <c r="AH180" s="6">
        <v>10509</v>
      </c>
      <c r="AI180" s="6">
        <v>0.34699999999999998</v>
      </c>
      <c r="AJ180" s="6">
        <v>0.78659999999999997</v>
      </c>
      <c r="AK180" s="6">
        <v>0.63180000000000003</v>
      </c>
      <c r="AT180" s="6" t="str">
        <f t="shared" si="0"/>
        <v/>
      </c>
      <c r="AU180" s="6">
        <f t="shared" si="1"/>
        <v>77.25</v>
      </c>
      <c r="AV180" s="6">
        <f t="shared" si="2"/>
        <v>120.6</v>
      </c>
      <c r="AW180" s="7">
        <f t="shared" si="3"/>
        <v>14.42720510095643</v>
      </c>
      <c r="AX180" s="6">
        <f t="shared" si="4"/>
        <v>21.018000000000001</v>
      </c>
      <c r="AY180" s="6" t="str">
        <f t="shared" si="5"/>
        <v/>
      </c>
      <c r="BA180" s="6">
        <f>VLOOKUP(A180, ALL_AP_DATA!$A$2:$F$3600, 6, FALSE)</f>
        <v>1441</v>
      </c>
      <c r="BB180" s="6" t="e">
        <f t="shared" ca="1" si="6"/>
        <v>#NAME?</v>
      </c>
      <c r="BC180" s="6">
        <f>VLOOKUP(A180,projmetadata!$A$2:$D$2036, 4, FALSE)</f>
        <v>223011</v>
      </c>
      <c r="BE180" s="6" t="e">
        <f t="shared" ca="1" si="8"/>
        <v>#NAME?</v>
      </c>
      <c r="BF180" s="6" t="e">
        <f t="shared" ca="1" si="9"/>
        <v>#NAME?</v>
      </c>
      <c r="BG180" s="6">
        <f t="shared" si="10"/>
        <v>7.458824901013851E-2</v>
      </c>
      <c r="BH180" s="6">
        <f>VLOOKUP(A180, ALL_AP_DATA!$A$2:$D$3600, 3, FALSE)</f>
        <v>1065</v>
      </c>
      <c r="BI180" s="6">
        <f>VLOOKUP(A180, ALL_AP_DATA!$A$2:$E$3600, 5, FALSE)</f>
        <v>16634</v>
      </c>
      <c r="BJ180" s="6">
        <f t="shared" si="7"/>
        <v>11.543372657876475</v>
      </c>
      <c r="BK180" s="6">
        <f t="shared" si="11"/>
        <v>0.73907009021512837</v>
      </c>
    </row>
    <row r="181" spans="1:63" ht="15.75" customHeight="1" x14ac:dyDescent="0.2">
      <c r="A181" s="6" t="s">
        <v>736</v>
      </c>
      <c r="B181" s="6" t="s">
        <v>61</v>
      </c>
      <c r="Q181" s="6">
        <v>17</v>
      </c>
      <c r="R181" s="6">
        <v>65</v>
      </c>
      <c r="S181" s="6">
        <v>175</v>
      </c>
      <c r="T181" s="6">
        <v>9938</v>
      </c>
      <c r="U181" s="6">
        <v>0.1457</v>
      </c>
      <c r="V181" s="6">
        <v>0.86629999999999996</v>
      </c>
      <c r="W181" s="6">
        <v>0.87509999999999999</v>
      </c>
      <c r="X181" s="6">
        <v>1</v>
      </c>
      <c r="Y181" s="6">
        <v>7</v>
      </c>
      <c r="Z181" s="6">
        <v>14</v>
      </c>
      <c r="AA181" s="6">
        <v>590</v>
      </c>
      <c r="AB181" s="6">
        <v>1.5699999999999999E-2</v>
      </c>
      <c r="AC181" s="6">
        <v>6.93E-2</v>
      </c>
      <c r="AD181" s="6">
        <v>5.1999999999999998E-2</v>
      </c>
      <c r="AE181" s="6">
        <v>2</v>
      </c>
      <c r="AF181" s="6">
        <v>13</v>
      </c>
      <c r="AG181" s="6">
        <v>0</v>
      </c>
      <c r="AH181" s="6">
        <v>0</v>
      </c>
      <c r="AI181" s="6">
        <v>2.9100000000000001E-2</v>
      </c>
      <c r="AJ181" s="6">
        <v>0</v>
      </c>
      <c r="AK181" s="6">
        <v>0</v>
      </c>
      <c r="AT181" s="6" t="str">
        <f t="shared" si="0"/>
        <v/>
      </c>
      <c r="AU181" s="6" t="str">
        <f t="shared" si="1"/>
        <v/>
      </c>
      <c r="AV181" s="6">
        <f t="shared" si="2"/>
        <v>152.8923076923077</v>
      </c>
      <c r="AW181" s="7">
        <f t="shared" si="3"/>
        <v>84.285714285714292</v>
      </c>
      <c r="AX181" s="6">
        <f t="shared" si="4"/>
        <v>0</v>
      </c>
      <c r="AY181" s="6" t="str">
        <f t="shared" si="5"/>
        <v/>
      </c>
      <c r="BA181" s="6">
        <f>VLOOKUP(A181, ALL_AP_DATA!$A$2:$F$3600, 6, FALSE)</f>
        <v>446</v>
      </c>
      <c r="BB181" s="6" t="e">
        <f t="shared" ca="1" si="6"/>
        <v>#NAME?</v>
      </c>
      <c r="BC181" s="6">
        <f>VLOOKUP(A181,projmetadata!$A$2:$D$2036, 4, FALSE)</f>
        <v>151462</v>
      </c>
      <c r="BE181" s="6" t="e">
        <f t="shared" ca="1" si="8"/>
        <v>#NAME?</v>
      </c>
      <c r="BF181" s="6" t="e">
        <f t="shared" ca="1" si="9"/>
        <v>#NAME?</v>
      </c>
      <c r="BG181" s="6">
        <f t="shared" si="10"/>
        <v>7.4982503862354916E-2</v>
      </c>
      <c r="BH181" s="6">
        <f>VLOOKUP(A181, ALL_AP_DATA!$A$2:$D$3600, 3, FALSE)</f>
        <v>83</v>
      </c>
      <c r="BI181" s="6">
        <f>VLOOKUP(A181, ALL_AP_DATA!$A$2:$E$3600, 5, FALSE)</f>
        <v>11357</v>
      </c>
      <c r="BJ181" s="6">
        <f t="shared" si="7"/>
        <v>25.464125560538118</v>
      </c>
      <c r="BK181" s="6">
        <f t="shared" si="11"/>
        <v>0.18609865470852019</v>
      </c>
    </row>
    <row r="182" spans="1:63" ht="15.75" customHeight="1" x14ac:dyDescent="0.2">
      <c r="A182" s="6" t="s">
        <v>414</v>
      </c>
      <c r="B182" s="6" t="s">
        <v>61</v>
      </c>
      <c r="Q182" s="6">
        <v>12</v>
      </c>
      <c r="R182" s="6">
        <v>32</v>
      </c>
      <c r="S182" s="6">
        <v>81</v>
      </c>
      <c r="T182" s="6">
        <v>4814</v>
      </c>
      <c r="U182" s="6">
        <v>5.2299999999999999E-2</v>
      </c>
      <c r="V182" s="6">
        <v>0.50309999999999999</v>
      </c>
      <c r="W182" s="6">
        <v>0.54020000000000001</v>
      </c>
      <c r="X182" s="6">
        <v>1</v>
      </c>
      <c r="Y182" s="6">
        <v>8</v>
      </c>
      <c r="Z182" s="6">
        <v>9</v>
      </c>
      <c r="AA182" s="6">
        <v>171</v>
      </c>
      <c r="AB182" s="6">
        <v>1.3100000000000001E-2</v>
      </c>
      <c r="AC182" s="6">
        <v>5.5899999999999998E-2</v>
      </c>
      <c r="AD182" s="6">
        <v>1.9199999999999998E-2</v>
      </c>
      <c r="AE182" s="6">
        <v>2</v>
      </c>
      <c r="AF182" s="6">
        <v>6</v>
      </c>
      <c r="AG182" s="6">
        <v>11</v>
      </c>
      <c r="AH182" s="6">
        <v>342</v>
      </c>
      <c r="AI182" s="6">
        <v>9.7999999999999997E-3</v>
      </c>
      <c r="AJ182" s="6">
        <v>6.83E-2</v>
      </c>
      <c r="AK182" s="6">
        <v>3.8399999999999997E-2</v>
      </c>
      <c r="AT182" s="6" t="str">
        <f t="shared" si="0"/>
        <v/>
      </c>
      <c r="AU182" s="6" t="str">
        <f t="shared" si="1"/>
        <v/>
      </c>
      <c r="AV182" s="6">
        <f t="shared" si="2"/>
        <v>150.4375</v>
      </c>
      <c r="AW182" s="7">
        <f t="shared" si="3"/>
        <v>21.375</v>
      </c>
      <c r="AX182" s="6">
        <f t="shared" si="4"/>
        <v>57</v>
      </c>
      <c r="AY182" s="6" t="str">
        <f t="shared" si="5"/>
        <v/>
      </c>
      <c r="BA182" s="6">
        <f>VLOOKUP(A182, ALL_AP_DATA!$A$2:$F$3600, 6, FALSE)</f>
        <v>612</v>
      </c>
      <c r="BB182" s="6" t="e">
        <f t="shared" ca="1" si="6"/>
        <v>#NAME?</v>
      </c>
      <c r="BC182" s="6">
        <f>VLOOKUP(A182,projmetadata!$A$2:$D$2036, 4, FALSE)</f>
        <v>118396</v>
      </c>
      <c r="BE182" s="6" t="e">
        <f t="shared" ca="1" si="8"/>
        <v>#NAME?</v>
      </c>
      <c r="BF182" s="6" t="e">
        <f t="shared" ca="1" si="9"/>
        <v>#NAME?</v>
      </c>
      <c r="BG182" s="6">
        <f t="shared" si="10"/>
        <v>7.5264367039427002E-2</v>
      </c>
      <c r="BH182" s="6">
        <f>VLOOKUP(A182, ALL_AP_DATA!$A$2:$D$3600, 3, FALSE)</f>
        <v>41</v>
      </c>
      <c r="BI182" s="6">
        <f>VLOOKUP(A182, ALL_AP_DATA!$A$2:$E$3600, 5, FALSE)</f>
        <v>8911</v>
      </c>
      <c r="BJ182" s="6">
        <f t="shared" si="7"/>
        <v>14.56045751633987</v>
      </c>
      <c r="BK182" s="6">
        <f t="shared" si="11"/>
        <v>6.699346405228758E-2</v>
      </c>
    </row>
    <row r="183" spans="1:63" ht="15.75" customHeight="1" x14ac:dyDescent="0.2">
      <c r="A183" s="6" t="s">
        <v>234</v>
      </c>
      <c r="B183" s="6" t="s">
        <v>61</v>
      </c>
      <c r="J183" s="6">
        <v>2</v>
      </c>
      <c r="K183" s="6">
        <v>20</v>
      </c>
      <c r="L183" s="6">
        <v>191</v>
      </c>
      <c r="M183" s="6">
        <v>7217</v>
      </c>
      <c r="N183" s="6">
        <v>4.24E-2</v>
      </c>
      <c r="O183" s="6">
        <v>0.49099999999999999</v>
      </c>
      <c r="P183" s="6">
        <v>0.5625</v>
      </c>
      <c r="Q183" s="6">
        <v>9</v>
      </c>
      <c r="R183" s="6">
        <v>30</v>
      </c>
      <c r="S183" s="6">
        <v>347</v>
      </c>
      <c r="T183" s="6">
        <v>8559</v>
      </c>
      <c r="U183" s="6">
        <v>6.3600000000000004E-2</v>
      </c>
      <c r="V183" s="6">
        <v>0.89200000000000002</v>
      </c>
      <c r="W183" s="6">
        <v>0.66710000000000003</v>
      </c>
      <c r="X183" s="6">
        <v>22</v>
      </c>
      <c r="Y183" s="6">
        <v>172</v>
      </c>
      <c r="Z183" s="6">
        <v>361</v>
      </c>
      <c r="AA183" s="6">
        <v>9504</v>
      </c>
      <c r="AB183" s="6">
        <v>0.3644</v>
      </c>
      <c r="AC183" s="6">
        <v>0.92800000000000005</v>
      </c>
      <c r="AD183" s="6">
        <v>0.74080000000000001</v>
      </c>
      <c r="AE183" s="6">
        <v>14</v>
      </c>
      <c r="AF183" s="6">
        <v>65</v>
      </c>
      <c r="AG183" s="6">
        <v>34</v>
      </c>
      <c r="AH183" s="6">
        <v>258</v>
      </c>
      <c r="AI183" s="6">
        <v>0.13769999999999999</v>
      </c>
      <c r="AJ183" s="6">
        <v>8.7400000000000005E-2</v>
      </c>
      <c r="AK183" s="6">
        <v>2.01E-2</v>
      </c>
      <c r="AT183" s="6" t="str">
        <f t="shared" si="0"/>
        <v/>
      </c>
      <c r="AU183" s="6">
        <f t="shared" si="1"/>
        <v>360.85</v>
      </c>
      <c r="AV183" s="6">
        <f t="shared" si="2"/>
        <v>285.3</v>
      </c>
      <c r="AW183" s="7">
        <f t="shared" si="3"/>
        <v>55.255813953488371</v>
      </c>
      <c r="AX183" s="6">
        <f t="shared" si="4"/>
        <v>3.9692307692307693</v>
      </c>
      <c r="AY183" s="6" t="str">
        <f t="shared" si="5"/>
        <v/>
      </c>
      <c r="BA183" s="6">
        <f>VLOOKUP(A183, ALL_AP_DATA!$A$2:$F$3600, 6, FALSE)</f>
        <v>472</v>
      </c>
      <c r="BB183" s="6" t="e">
        <f t="shared" ca="1" si="6"/>
        <v>#NAME?</v>
      </c>
      <c r="BC183" s="6">
        <f>VLOOKUP(A183,projmetadata!$A$2:$D$2036, 4, FALSE)</f>
        <v>165770</v>
      </c>
      <c r="BE183" s="6" t="e">
        <f t="shared" ca="1" si="8"/>
        <v>#NAME?</v>
      </c>
      <c r="BF183" s="6" t="e">
        <f t="shared" ca="1" si="9"/>
        <v>#NAME?</v>
      </c>
      <c r="BG183" s="6">
        <f t="shared" si="10"/>
        <v>7.7396392592145744E-2</v>
      </c>
      <c r="BH183" s="6">
        <f>VLOOKUP(A183, ALL_AP_DATA!$A$2:$D$3600, 3, FALSE)</f>
        <v>225</v>
      </c>
      <c r="BI183" s="6">
        <f>VLOOKUP(A183, ALL_AP_DATA!$A$2:$E$3600, 5, FALSE)</f>
        <v>12830</v>
      </c>
      <c r="BJ183" s="6">
        <f t="shared" si="7"/>
        <v>27.182203389830509</v>
      </c>
      <c r="BK183" s="6">
        <f t="shared" si="11"/>
        <v>0.47669491525423729</v>
      </c>
    </row>
    <row r="184" spans="1:63" ht="15.75" customHeight="1" x14ac:dyDescent="0.2">
      <c r="A184" s="6" t="s">
        <v>1366</v>
      </c>
      <c r="B184" s="6" t="s">
        <v>61</v>
      </c>
      <c r="C184" s="6">
        <v>1</v>
      </c>
      <c r="D184" s="6">
        <v>2</v>
      </c>
      <c r="E184" s="6">
        <v>0</v>
      </c>
      <c r="F184" s="6">
        <v>0</v>
      </c>
      <c r="G184" s="6">
        <v>1E-3</v>
      </c>
      <c r="H184" s="6">
        <v>0</v>
      </c>
      <c r="I184" s="6">
        <v>0</v>
      </c>
      <c r="Q184" s="6">
        <v>5</v>
      </c>
      <c r="R184" s="6">
        <v>23</v>
      </c>
      <c r="S184" s="6">
        <v>56</v>
      </c>
      <c r="T184" s="6">
        <v>27740</v>
      </c>
      <c r="U184" s="6">
        <v>1.11E-2</v>
      </c>
      <c r="V184" s="6">
        <v>0.91800000000000004</v>
      </c>
      <c r="W184" s="6">
        <v>0.9587</v>
      </c>
      <c r="X184" s="6">
        <v>135</v>
      </c>
      <c r="Y184" s="6">
        <v>619</v>
      </c>
      <c r="Z184" s="6">
        <v>2</v>
      </c>
      <c r="AA184" s="6">
        <v>1528</v>
      </c>
      <c r="AB184" s="6">
        <v>0.29870000000000002</v>
      </c>
      <c r="AC184" s="6">
        <v>3.2800000000000003E-2</v>
      </c>
      <c r="AD184" s="6">
        <v>5.28E-2</v>
      </c>
      <c r="AE184" s="6">
        <v>25</v>
      </c>
      <c r="AF184" s="6">
        <v>135</v>
      </c>
      <c r="AG184" s="6">
        <v>0</v>
      </c>
      <c r="AH184" s="6">
        <v>0</v>
      </c>
      <c r="AI184" s="6">
        <v>6.5199999999999994E-2</v>
      </c>
      <c r="AJ184" s="6">
        <v>0</v>
      </c>
      <c r="AK184" s="6">
        <v>0</v>
      </c>
      <c r="AT184" s="6">
        <f t="shared" si="0"/>
        <v>0</v>
      </c>
      <c r="AU184" s="6" t="str">
        <f t="shared" si="1"/>
        <v/>
      </c>
      <c r="AV184" s="6">
        <f t="shared" si="2"/>
        <v>1206.0869565217392</v>
      </c>
      <c r="AW184" s="7">
        <f t="shared" si="3"/>
        <v>2.4684975767366719</v>
      </c>
      <c r="AX184" s="6">
        <f t="shared" si="4"/>
        <v>0</v>
      </c>
      <c r="AY184" s="6" t="str">
        <f t="shared" si="5"/>
        <v/>
      </c>
      <c r="BA184" s="6">
        <f>VLOOKUP(A184, ALL_AP_DATA!$A$2:$F$3600, 6, FALSE)</f>
        <v>2072</v>
      </c>
      <c r="BB184" s="6" t="e">
        <f t="shared" ca="1" si="6"/>
        <v>#NAME?</v>
      </c>
      <c r="BC184" s="6">
        <f>VLOOKUP(A184,projmetadata!$A$2:$D$2036, 4, FALSE)</f>
        <v>370421</v>
      </c>
      <c r="BE184" s="6" t="e">
        <f t="shared" ca="1" si="8"/>
        <v>#NAME?</v>
      </c>
      <c r="BF184" s="6" t="e">
        <f t="shared" ca="1" si="9"/>
        <v>#NAME?</v>
      </c>
      <c r="BG184" s="6">
        <f t="shared" si="10"/>
        <v>7.8111122209593944E-2</v>
      </c>
      <c r="BH184" s="6">
        <f>VLOOKUP(A184, ALL_AP_DATA!$A$2:$D$3600, 3, FALSE)</f>
        <v>692</v>
      </c>
      <c r="BI184" s="6">
        <f>VLOOKUP(A184, ALL_AP_DATA!$A$2:$E$3600, 5, FALSE)</f>
        <v>28934</v>
      </c>
      <c r="BJ184" s="6">
        <f t="shared" si="7"/>
        <v>13.964285714285714</v>
      </c>
      <c r="BK184" s="6">
        <f t="shared" si="11"/>
        <v>0.33397683397683398</v>
      </c>
    </row>
    <row r="185" spans="1:63" ht="15.75" customHeight="1" x14ac:dyDescent="0.2">
      <c r="A185" s="6" t="s">
        <v>690</v>
      </c>
      <c r="B185" s="6" t="s">
        <v>61</v>
      </c>
      <c r="C185" s="6">
        <v>2</v>
      </c>
      <c r="D185" s="6">
        <v>4</v>
      </c>
      <c r="E185" s="6">
        <v>11</v>
      </c>
      <c r="F185" s="6">
        <v>326</v>
      </c>
      <c r="G185" s="6">
        <v>3.1300000000000001E-2</v>
      </c>
      <c r="H185" s="6">
        <v>0.25580000000000003</v>
      </c>
      <c r="I185" s="6">
        <v>0.1295</v>
      </c>
      <c r="Q185" s="6">
        <v>1</v>
      </c>
      <c r="R185" s="6">
        <v>2</v>
      </c>
      <c r="S185" s="6">
        <v>9</v>
      </c>
      <c r="T185" s="6">
        <v>107</v>
      </c>
      <c r="U185" s="6">
        <v>1.5599999999999999E-2</v>
      </c>
      <c r="V185" s="6">
        <v>0.20930000000000001</v>
      </c>
      <c r="W185" s="6">
        <v>4.2500000000000003E-2</v>
      </c>
      <c r="AE185" s="6">
        <v>8</v>
      </c>
      <c r="AF185" s="6">
        <v>23</v>
      </c>
      <c r="AG185" s="6">
        <v>12</v>
      </c>
      <c r="AH185" s="6">
        <v>157</v>
      </c>
      <c r="AI185" s="6">
        <v>0.1797</v>
      </c>
      <c r="AJ185" s="6">
        <v>0.27910000000000001</v>
      </c>
      <c r="AK185" s="6">
        <v>6.2399999999999997E-2</v>
      </c>
      <c r="AT185" s="6">
        <f t="shared" si="0"/>
        <v>81.5</v>
      </c>
      <c r="AU185" s="6" t="str">
        <f t="shared" si="1"/>
        <v/>
      </c>
      <c r="AV185" s="6">
        <f t="shared" si="2"/>
        <v>53.5</v>
      </c>
      <c r="AW185" s="7" t="str">
        <f t="shared" si="3"/>
        <v/>
      </c>
      <c r="AX185" s="6">
        <f t="shared" si="4"/>
        <v>6.8260869565217392</v>
      </c>
      <c r="AY185" s="6" t="str">
        <f t="shared" si="5"/>
        <v/>
      </c>
      <c r="BA185" s="6">
        <f>VLOOKUP(A185, ALL_AP_DATA!$A$2:$F$3600, 6, FALSE)</f>
        <v>128</v>
      </c>
      <c r="BB185" s="6" t="e">
        <f t="shared" ca="1" si="6"/>
        <v>#NAME?</v>
      </c>
      <c r="BC185" s="6">
        <f>VLOOKUP(A185,projmetadata!$A$2:$D$2036, 4, FALSE)</f>
        <v>32162</v>
      </c>
      <c r="BE185" s="6" t="e">
        <f t="shared" ca="1" si="8"/>
        <v>#NAME?</v>
      </c>
      <c r="BF185" s="6" t="e">
        <f t="shared" ca="1" si="9"/>
        <v>#NAME?</v>
      </c>
      <c r="BG185" s="6">
        <f t="shared" si="10"/>
        <v>7.8260058454076242E-2</v>
      </c>
      <c r="BH185" s="6">
        <f>VLOOKUP(A185, ALL_AP_DATA!$A$2:$D$3600, 3, FALSE)</f>
        <v>28</v>
      </c>
      <c r="BI185" s="6">
        <f>VLOOKUP(A185, ALL_AP_DATA!$A$2:$E$3600, 5, FALSE)</f>
        <v>2517</v>
      </c>
      <c r="BJ185" s="6">
        <f t="shared" si="7"/>
        <v>19.6640625</v>
      </c>
      <c r="BK185" s="6">
        <f t="shared" si="11"/>
        <v>0.21875</v>
      </c>
    </row>
    <row r="186" spans="1:63" ht="15.75" customHeight="1" x14ac:dyDescent="0.2">
      <c r="A186" s="6" t="s">
        <v>665</v>
      </c>
      <c r="B186" s="6" t="s">
        <v>61</v>
      </c>
      <c r="Q186" s="6">
        <v>7</v>
      </c>
      <c r="R186" s="6">
        <v>16</v>
      </c>
      <c r="S186" s="6">
        <v>60</v>
      </c>
      <c r="T186" s="6">
        <v>1448</v>
      </c>
      <c r="U186" s="6">
        <v>0.1231</v>
      </c>
      <c r="V186" s="6">
        <v>0.68969999999999998</v>
      </c>
      <c r="W186" s="6">
        <v>0.72109999999999996</v>
      </c>
      <c r="AT186" s="6" t="str">
        <f t="shared" si="0"/>
        <v/>
      </c>
      <c r="AU186" s="6" t="str">
        <f t="shared" si="1"/>
        <v/>
      </c>
      <c r="AV186" s="6">
        <f t="shared" si="2"/>
        <v>90.5</v>
      </c>
      <c r="AW186" s="7" t="str">
        <f t="shared" si="3"/>
        <v/>
      </c>
      <c r="AX186" s="6" t="str">
        <f t="shared" si="4"/>
        <v/>
      </c>
      <c r="AY186" s="6" t="str">
        <f t="shared" si="5"/>
        <v/>
      </c>
      <c r="BA186" s="6">
        <f>VLOOKUP(A186, ALL_AP_DATA!$A$2:$F$3600, 6, FALSE)</f>
        <v>130</v>
      </c>
      <c r="BB186" s="6" t="e">
        <f t="shared" ca="1" si="6"/>
        <v>#NAME?</v>
      </c>
      <c r="BC186" s="6">
        <f>VLOOKUP(A186,projmetadata!$A$2:$D$2036, 4, FALSE)</f>
        <v>25485</v>
      </c>
      <c r="BE186" s="6" t="e">
        <f t="shared" ca="1" si="8"/>
        <v>#NAME?</v>
      </c>
      <c r="BF186" s="6" t="e">
        <f t="shared" ca="1" si="9"/>
        <v>#NAME?</v>
      </c>
      <c r="BG186" s="6">
        <f t="shared" si="10"/>
        <v>7.8791445948597216E-2</v>
      </c>
      <c r="BH186" s="6">
        <f>VLOOKUP(A186, ALL_AP_DATA!$A$2:$D$3600, 3, FALSE)</f>
        <v>16</v>
      </c>
      <c r="BI186" s="6">
        <f>VLOOKUP(A186, ALL_AP_DATA!$A$2:$E$3600, 5, FALSE)</f>
        <v>2008</v>
      </c>
      <c r="BJ186" s="6">
        <f t="shared" si="7"/>
        <v>15.446153846153846</v>
      </c>
      <c r="BK186" s="6">
        <f t="shared" si="11"/>
        <v>0.12307692307692308</v>
      </c>
    </row>
    <row r="187" spans="1:63" ht="15.75" customHeight="1" x14ac:dyDescent="0.2">
      <c r="A187" s="6" t="s">
        <v>907</v>
      </c>
      <c r="B187" s="6" t="s">
        <v>61</v>
      </c>
      <c r="Q187" s="6">
        <v>6</v>
      </c>
      <c r="R187" s="6">
        <v>16</v>
      </c>
      <c r="S187" s="6">
        <v>23</v>
      </c>
      <c r="T187" s="6">
        <v>1237</v>
      </c>
      <c r="U187" s="6">
        <v>6.4299999999999996E-2</v>
      </c>
      <c r="V187" s="6">
        <v>0.5</v>
      </c>
      <c r="W187" s="6">
        <v>0.47139999999999999</v>
      </c>
      <c r="X187" s="6">
        <v>4</v>
      </c>
      <c r="Y187" s="6">
        <v>75</v>
      </c>
      <c r="Z187" s="6">
        <v>19</v>
      </c>
      <c r="AA187" s="6">
        <v>1002</v>
      </c>
      <c r="AB187" s="6">
        <v>0.30120000000000002</v>
      </c>
      <c r="AC187" s="6">
        <v>0.41299999999999998</v>
      </c>
      <c r="AD187" s="6">
        <v>0.38190000000000002</v>
      </c>
      <c r="AE187" s="6">
        <v>17</v>
      </c>
      <c r="AF187" s="6">
        <v>89</v>
      </c>
      <c r="AG187" s="6">
        <v>37</v>
      </c>
      <c r="AH187" s="6">
        <v>1598</v>
      </c>
      <c r="AI187" s="6">
        <v>0.3574</v>
      </c>
      <c r="AJ187" s="6">
        <v>0.80430000000000001</v>
      </c>
      <c r="AK187" s="6">
        <v>0.60899999999999999</v>
      </c>
      <c r="AT187" s="6" t="str">
        <f t="shared" si="0"/>
        <v/>
      </c>
      <c r="AU187" s="6" t="str">
        <f t="shared" si="1"/>
        <v/>
      </c>
      <c r="AV187" s="6">
        <f t="shared" si="2"/>
        <v>77.3125</v>
      </c>
      <c r="AW187" s="7">
        <f t="shared" si="3"/>
        <v>13.36</v>
      </c>
      <c r="AX187" s="6">
        <f t="shared" si="4"/>
        <v>17.95505617977528</v>
      </c>
      <c r="AY187" s="6" t="str">
        <f t="shared" si="5"/>
        <v/>
      </c>
      <c r="BA187" s="6">
        <f>VLOOKUP(A187, ALL_AP_DATA!$A$2:$F$3600, 6, FALSE)</f>
        <v>249</v>
      </c>
      <c r="BB187" s="6" t="e">
        <f t="shared" ca="1" si="6"/>
        <v>#NAME?</v>
      </c>
      <c r="BC187" s="6">
        <f>VLOOKUP(A187,projmetadata!$A$2:$D$2036, 4, FALSE)</f>
        <v>33017</v>
      </c>
      <c r="BE187" s="6" t="e">
        <f t="shared" ca="1" si="8"/>
        <v>#NAME?</v>
      </c>
      <c r="BF187" s="6" t="e">
        <f t="shared" ca="1" si="9"/>
        <v>#NAME?</v>
      </c>
      <c r="BG187" s="6">
        <f t="shared" si="10"/>
        <v>7.9474210255323016E-2</v>
      </c>
      <c r="BH187" s="6">
        <f>VLOOKUP(A187, ALL_AP_DATA!$A$2:$D$3600, 3, FALSE)</f>
        <v>138</v>
      </c>
      <c r="BI187" s="6">
        <f>VLOOKUP(A187, ALL_AP_DATA!$A$2:$E$3600, 5, FALSE)</f>
        <v>2624</v>
      </c>
      <c r="BJ187" s="6">
        <f t="shared" si="7"/>
        <v>10.538152610441767</v>
      </c>
      <c r="BK187" s="6">
        <f t="shared" si="11"/>
        <v>0.55421686746987953</v>
      </c>
    </row>
    <row r="188" spans="1:63" ht="15.75" customHeight="1" x14ac:dyDescent="0.2">
      <c r="A188" s="6" t="s">
        <v>500</v>
      </c>
      <c r="B188" s="6" t="s">
        <v>61</v>
      </c>
      <c r="Q188" s="6">
        <v>2</v>
      </c>
      <c r="R188" s="6">
        <v>4</v>
      </c>
      <c r="S188" s="6">
        <v>7</v>
      </c>
      <c r="T188" s="6">
        <v>682</v>
      </c>
      <c r="U188" s="6">
        <v>4.1000000000000003E-3</v>
      </c>
      <c r="V188" s="6">
        <v>7.1400000000000005E-2</v>
      </c>
      <c r="W188" s="6">
        <v>0.1236</v>
      </c>
      <c r="X188" s="6">
        <v>22</v>
      </c>
      <c r="Y188" s="6">
        <v>11</v>
      </c>
      <c r="Z188" s="6">
        <v>0</v>
      </c>
      <c r="AA188" s="6">
        <v>0</v>
      </c>
      <c r="AB188" s="6">
        <v>1.12E-2</v>
      </c>
      <c r="AC188" s="6">
        <v>0</v>
      </c>
      <c r="AD188" s="6">
        <v>0</v>
      </c>
      <c r="AT188" s="6" t="str">
        <f t="shared" si="0"/>
        <v/>
      </c>
      <c r="AU188" s="6" t="str">
        <f t="shared" si="1"/>
        <v/>
      </c>
      <c r="AV188" s="6">
        <f t="shared" si="2"/>
        <v>170.5</v>
      </c>
      <c r="AW188" s="7">
        <f t="shared" si="3"/>
        <v>0</v>
      </c>
      <c r="AX188" s="6" t="str">
        <f t="shared" si="4"/>
        <v/>
      </c>
      <c r="AY188" s="6" t="str">
        <f t="shared" si="5"/>
        <v/>
      </c>
      <c r="BA188" s="6">
        <f>VLOOKUP(A188, ALL_AP_DATA!$A$2:$F$3600, 6, FALSE)</f>
        <v>983</v>
      </c>
      <c r="BB188" s="6" t="e">
        <f t="shared" ca="1" si="6"/>
        <v>#NAME?</v>
      </c>
      <c r="BC188" s="6">
        <f>VLOOKUP(A188,projmetadata!$A$2:$D$2036, 4, FALSE)</f>
        <v>69312</v>
      </c>
      <c r="BE188" s="6" t="e">
        <f t="shared" ca="1" si="8"/>
        <v>#NAME?</v>
      </c>
      <c r="BF188" s="6" t="e">
        <f t="shared" ca="1" si="9"/>
        <v>#NAME?</v>
      </c>
      <c r="BG188" s="6">
        <f t="shared" si="10"/>
        <v>7.9596606648199453E-2</v>
      </c>
      <c r="BH188" s="6">
        <f>VLOOKUP(A188, ALL_AP_DATA!$A$2:$D$3600, 3, FALSE)</f>
        <v>15</v>
      </c>
      <c r="BI188" s="6">
        <f>VLOOKUP(A188, ALL_AP_DATA!$A$2:$E$3600, 5, FALSE)</f>
        <v>5517</v>
      </c>
      <c r="BJ188" s="6">
        <f t="shared" si="7"/>
        <v>5.6124109867751777</v>
      </c>
      <c r="BK188" s="6">
        <f t="shared" si="11"/>
        <v>1.5259409969481181E-2</v>
      </c>
    </row>
    <row r="189" spans="1:63" ht="15.75" customHeight="1" x14ac:dyDescent="0.2">
      <c r="A189" s="6" t="s">
        <v>1104</v>
      </c>
      <c r="B189" s="6" t="s">
        <v>61</v>
      </c>
      <c r="J189" s="6">
        <v>1</v>
      </c>
      <c r="K189" s="6">
        <v>11</v>
      </c>
      <c r="L189" s="6">
        <v>54</v>
      </c>
      <c r="M189" s="6">
        <v>2440</v>
      </c>
      <c r="N189" s="6">
        <v>9.6500000000000002E-2</v>
      </c>
      <c r="O189" s="6">
        <v>0.83079999999999998</v>
      </c>
      <c r="P189" s="6">
        <v>0.9345</v>
      </c>
      <c r="Q189" s="6">
        <v>4</v>
      </c>
      <c r="R189" s="6">
        <v>10</v>
      </c>
      <c r="S189" s="6">
        <v>58</v>
      </c>
      <c r="T189" s="6">
        <v>2375</v>
      </c>
      <c r="U189" s="6">
        <v>8.77E-2</v>
      </c>
      <c r="V189" s="6">
        <v>0.89229999999999998</v>
      </c>
      <c r="W189" s="6">
        <v>0.90959999999999996</v>
      </c>
      <c r="X189" s="6">
        <v>1</v>
      </c>
      <c r="Y189" s="6">
        <v>33</v>
      </c>
      <c r="Z189" s="6">
        <v>59</v>
      </c>
      <c r="AA189" s="6">
        <v>2379</v>
      </c>
      <c r="AB189" s="6">
        <v>0.28949999999999998</v>
      </c>
      <c r="AC189" s="6">
        <v>0.90769999999999995</v>
      </c>
      <c r="AD189" s="6">
        <v>0.91110000000000002</v>
      </c>
      <c r="AT189" s="6" t="str">
        <f t="shared" si="0"/>
        <v/>
      </c>
      <c r="AU189" s="6">
        <f t="shared" si="1"/>
        <v>221.81818181818181</v>
      </c>
      <c r="AV189" s="6">
        <f t="shared" si="2"/>
        <v>237.5</v>
      </c>
      <c r="AW189" s="7">
        <f t="shared" si="3"/>
        <v>72.090909090909093</v>
      </c>
      <c r="AX189" s="6" t="str">
        <f t="shared" si="4"/>
        <v/>
      </c>
      <c r="AY189" s="6" t="str">
        <f t="shared" si="5"/>
        <v/>
      </c>
      <c r="BA189" s="6">
        <f>VLOOKUP(A189, ALL_AP_DATA!$A$2:$F$3600, 6, FALSE)</f>
        <v>114</v>
      </c>
      <c r="BB189" s="6" t="e">
        <f t="shared" ca="1" si="6"/>
        <v>#NAME?</v>
      </c>
      <c r="BC189" s="6">
        <f>VLOOKUP(A189,projmetadata!$A$2:$D$2036, 4, FALSE)</f>
        <v>32776</v>
      </c>
      <c r="BE189" s="6" t="e">
        <f t="shared" ca="1" si="8"/>
        <v>#NAME?</v>
      </c>
      <c r="BF189" s="6" t="e">
        <f t="shared" ca="1" si="9"/>
        <v>#NAME?</v>
      </c>
      <c r="BG189" s="6">
        <f t="shared" si="10"/>
        <v>7.9661947766658525E-2</v>
      </c>
      <c r="BH189" s="6">
        <f>VLOOKUP(A189, ALL_AP_DATA!$A$2:$D$3600, 3, FALSE)</f>
        <v>40</v>
      </c>
      <c r="BI189" s="6">
        <f>VLOOKUP(A189, ALL_AP_DATA!$A$2:$E$3600, 5, FALSE)</f>
        <v>2611</v>
      </c>
      <c r="BJ189" s="6">
        <f t="shared" si="7"/>
        <v>22.903508771929825</v>
      </c>
      <c r="BK189" s="6">
        <f t="shared" si="11"/>
        <v>0.35087719298245612</v>
      </c>
    </row>
    <row r="190" spans="1:63" ht="15.75" customHeight="1" x14ac:dyDescent="0.2">
      <c r="A190" s="6" t="s">
        <v>1342</v>
      </c>
      <c r="B190" s="6" t="s">
        <v>61</v>
      </c>
      <c r="Q190" s="6">
        <v>1</v>
      </c>
      <c r="R190" s="6">
        <v>5</v>
      </c>
      <c r="S190" s="6">
        <v>8</v>
      </c>
      <c r="T190" s="6">
        <v>319</v>
      </c>
      <c r="U190" s="6">
        <v>4.1700000000000001E-2</v>
      </c>
      <c r="V190" s="6">
        <v>0.42109999999999997</v>
      </c>
      <c r="W190" s="6">
        <v>0.24729999999999999</v>
      </c>
      <c r="X190" s="6">
        <v>5</v>
      </c>
      <c r="Y190" s="6">
        <v>69</v>
      </c>
      <c r="Z190" s="6">
        <v>16</v>
      </c>
      <c r="AA190" s="6">
        <v>757</v>
      </c>
      <c r="AB190" s="6">
        <v>0.57499999999999996</v>
      </c>
      <c r="AC190" s="6">
        <v>0.84209999999999996</v>
      </c>
      <c r="AD190" s="6">
        <v>0.58679999999999999</v>
      </c>
      <c r="AE190" s="6">
        <v>1</v>
      </c>
      <c r="AF190" s="6">
        <v>6</v>
      </c>
      <c r="AG190" s="6">
        <v>1</v>
      </c>
      <c r="AH190" s="6">
        <v>26</v>
      </c>
      <c r="AI190" s="6">
        <v>0.05</v>
      </c>
      <c r="AJ190" s="6">
        <v>5.2600000000000001E-2</v>
      </c>
      <c r="AK190" s="6">
        <v>2.0199999999999999E-2</v>
      </c>
      <c r="AT190" s="6" t="str">
        <f t="shared" si="0"/>
        <v/>
      </c>
      <c r="AU190" s="6" t="str">
        <f t="shared" si="1"/>
        <v/>
      </c>
      <c r="AV190" s="6">
        <f t="shared" si="2"/>
        <v>63.8</v>
      </c>
      <c r="AW190" s="7">
        <f t="shared" si="3"/>
        <v>10.971014492753623</v>
      </c>
      <c r="AX190" s="6">
        <f t="shared" si="4"/>
        <v>4.333333333333333</v>
      </c>
      <c r="AY190" s="6" t="str">
        <f t="shared" si="5"/>
        <v/>
      </c>
      <c r="BA190" s="6">
        <f>VLOOKUP(A190, ALL_AP_DATA!$A$2:$F$3600, 6, FALSE)</f>
        <v>120</v>
      </c>
      <c r="BB190" s="6" t="e">
        <f t="shared" ca="1" si="6"/>
        <v>#NAME?</v>
      </c>
      <c r="BC190" s="6">
        <f>VLOOKUP(A190,projmetadata!$A$2:$D$2036, 4, FALSE)</f>
        <v>15911</v>
      </c>
      <c r="BE190" s="6" t="e">
        <f t="shared" ca="1" si="8"/>
        <v>#NAME?</v>
      </c>
      <c r="BF190" s="6" t="e">
        <f t="shared" ca="1" si="9"/>
        <v>#NAME?</v>
      </c>
      <c r="BG190" s="6">
        <f t="shared" si="10"/>
        <v>8.1075985167494188E-2</v>
      </c>
      <c r="BH190" s="6">
        <f>VLOOKUP(A190, ALL_AP_DATA!$A$2:$D$3600, 3, FALSE)</f>
        <v>72</v>
      </c>
      <c r="BI190" s="6">
        <f>VLOOKUP(A190, ALL_AP_DATA!$A$2:$E$3600, 5, FALSE)</f>
        <v>1290</v>
      </c>
      <c r="BJ190" s="6">
        <f t="shared" si="7"/>
        <v>10.75</v>
      </c>
      <c r="BK190" s="6">
        <f t="shared" si="11"/>
        <v>0.6</v>
      </c>
    </row>
    <row r="191" spans="1:63" ht="15.75" customHeight="1" x14ac:dyDescent="0.2">
      <c r="A191" s="6" t="s">
        <v>1187</v>
      </c>
      <c r="B191" s="6" t="s">
        <v>61</v>
      </c>
      <c r="J191" s="6">
        <v>1</v>
      </c>
      <c r="K191" s="6">
        <v>10</v>
      </c>
      <c r="L191" s="6">
        <v>5</v>
      </c>
      <c r="M191" s="6">
        <v>3008</v>
      </c>
      <c r="N191" s="6">
        <v>7.7000000000000002E-3</v>
      </c>
      <c r="O191" s="6">
        <v>3.4000000000000002E-2</v>
      </c>
      <c r="P191" s="6">
        <v>0.13539999999999999</v>
      </c>
      <c r="Q191" s="6">
        <v>16</v>
      </c>
      <c r="R191" s="6">
        <v>60</v>
      </c>
      <c r="S191" s="6">
        <v>70</v>
      </c>
      <c r="T191" s="6">
        <v>9486</v>
      </c>
      <c r="U191" s="6">
        <v>4.6199999999999998E-2</v>
      </c>
      <c r="V191" s="6">
        <v>0.47620000000000001</v>
      </c>
      <c r="W191" s="6">
        <v>0.42709999999999998</v>
      </c>
      <c r="X191" s="6">
        <v>130</v>
      </c>
      <c r="Y191" s="6">
        <v>760</v>
      </c>
      <c r="Z191" s="6">
        <v>135</v>
      </c>
      <c r="AA191" s="6">
        <v>14957</v>
      </c>
      <c r="AB191" s="6">
        <v>0.58550000000000002</v>
      </c>
      <c r="AC191" s="6">
        <v>0.91839999999999999</v>
      </c>
      <c r="AD191" s="6">
        <v>0.67349999999999999</v>
      </c>
      <c r="AE191" s="6">
        <v>59</v>
      </c>
      <c r="AF191" s="6">
        <v>395</v>
      </c>
      <c r="AG191" s="6">
        <v>121</v>
      </c>
      <c r="AH191" s="6">
        <v>13297</v>
      </c>
      <c r="AI191" s="6">
        <v>0.30430000000000001</v>
      </c>
      <c r="AJ191" s="6">
        <v>0.82310000000000005</v>
      </c>
      <c r="AK191" s="6">
        <v>0.59870000000000001</v>
      </c>
      <c r="AL191" s="6">
        <v>1</v>
      </c>
      <c r="AM191" s="6">
        <v>13</v>
      </c>
      <c r="AN191" s="6">
        <v>6</v>
      </c>
      <c r="AO191" s="6">
        <v>3425</v>
      </c>
      <c r="AP191" s="6">
        <v>0.01</v>
      </c>
      <c r="AQ191" s="6">
        <v>4.0800000000000003E-2</v>
      </c>
      <c r="AR191" s="6">
        <v>0.1542</v>
      </c>
      <c r="AT191" s="6" t="str">
        <f t="shared" si="0"/>
        <v/>
      </c>
      <c r="AU191" s="6">
        <f t="shared" si="1"/>
        <v>300.8</v>
      </c>
      <c r="AV191" s="6">
        <f t="shared" si="2"/>
        <v>158.1</v>
      </c>
      <c r="AW191" s="7">
        <f t="shared" si="3"/>
        <v>19.680263157894736</v>
      </c>
      <c r="AX191" s="6">
        <f t="shared" si="4"/>
        <v>33.663291139240506</v>
      </c>
      <c r="AY191" s="6">
        <f t="shared" si="5"/>
        <v>263.46153846153845</v>
      </c>
      <c r="BA191" s="6">
        <f>VLOOKUP(A191, ALL_AP_DATA!$A$2:$F$3600, 6, FALSE)</f>
        <v>1298</v>
      </c>
      <c r="BB191" s="6" t="e">
        <f t="shared" ca="1" si="6"/>
        <v>#NAME?</v>
      </c>
      <c r="BC191" s="6">
        <f>VLOOKUP(A191,projmetadata!$A$2:$D$2036, 4, FALSE)</f>
        <v>273197</v>
      </c>
      <c r="BE191" s="6" t="e">
        <f t="shared" ca="1" si="8"/>
        <v>#NAME?</v>
      </c>
      <c r="BF191" s="6" t="e">
        <f t="shared" ca="1" si="9"/>
        <v>#NAME?</v>
      </c>
      <c r="BG191" s="6">
        <f t="shared" si="10"/>
        <v>8.1289326017489213E-2</v>
      </c>
      <c r="BH191" s="6">
        <f>VLOOKUP(A191, ALL_AP_DATA!$A$2:$D$3600, 3, FALSE)</f>
        <v>885</v>
      </c>
      <c r="BI191" s="6">
        <f>VLOOKUP(A191, ALL_AP_DATA!$A$2:$E$3600, 5, FALSE)</f>
        <v>22208</v>
      </c>
      <c r="BJ191" s="6">
        <f t="shared" si="7"/>
        <v>17.109399075500772</v>
      </c>
      <c r="BK191" s="6">
        <f t="shared" si="11"/>
        <v>0.68181818181818177</v>
      </c>
    </row>
    <row r="192" spans="1:63" ht="15.75" customHeight="1" x14ac:dyDescent="0.2">
      <c r="A192" s="6" t="s">
        <v>552</v>
      </c>
      <c r="B192" s="6" t="s">
        <v>61</v>
      </c>
      <c r="C192" s="6">
        <v>6</v>
      </c>
      <c r="D192" s="6">
        <v>14</v>
      </c>
      <c r="E192" s="6">
        <v>13</v>
      </c>
      <c r="F192" s="6">
        <v>1572</v>
      </c>
      <c r="G192" s="6">
        <v>3.5000000000000001E-3</v>
      </c>
      <c r="H192" s="6">
        <v>9.5999999999999992E-3</v>
      </c>
      <c r="I192" s="6">
        <v>1.8800000000000001E-2</v>
      </c>
      <c r="J192" s="6">
        <v>18</v>
      </c>
      <c r="K192" s="6">
        <v>118</v>
      </c>
      <c r="L192" s="6">
        <v>474</v>
      </c>
      <c r="M192" s="6">
        <v>24939</v>
      </c>
      <c r="N192" s="6">
        <v>2.9700000000000001E-2</v>
      </c>
      <c r="O192" s="6">
        <v>0.3483</v>
      </c>
      <c r="P192" s="6">
        <v>0.29770000000000002</v>
      </c>
      <c r="Q192" s="6">
        <v>90</v>
      </c>
      <c r="R192" s="6">
        <v>385</v>
      </c>
      <c r="S192" s="6">
        <v>1084</v>
      </c>
      <c r="T192" s="6">
        <v>63623</v>
      </c>
      <c r="U192" s="6">
        <v>9.69E-2</v>
      </c>
      <c r="V192" s="6">
        <v>0.79649999999999999</v>
      </c>
      <c r="W192" s="6">
        <v>0.75949999999999995</v>
      </c>
      <c r="X192" s="6">
        <v>198</v>
      </c>
      <c r="Y192" s="6">
        <v>2669</v>
      </c>
      <c r="Z192" s="6">
        <v>1253</v>
      </c>
      <c r="AA192" s="6">
        <v>70877</v>
      </c>
      <c r="AB192" s="6">
        <v>0.67179999999999995</v>
      </c>
      <c r="AC192" s="6">
        <v>0.92059999999999997</v>
      </c>
      <c r="AD192" s="6">
        <v>0.84609999999999996</v>
      </c>
      <c r="AE192" s="6">
        <v>164</v>
      </c>
      <c r="AF192" s="6">
        <v>720</v>
      </c>
      <c r="AG192" s="6">
        <v>867</v>
      </c>
      <c r="AH192" s="6">
        <v>36629</v>
      </c>
      <c r="AI192" s="6">
        <v>0.1812</v>
      </c>
      <c r="AJ192" s="6">
        <v>0.63700000000000001</v>
      </c>
      <c r="AK192" s="6">
        <v>0.43730000000000002</v>
      </c>
      <c r="AL192" s="6">
        <v>6</v>
      </c>
      <c r="AM192" s="6">
        <v>107</v>
      </c>
      <c r="AN192" s="6">
        <v>555</v>
      </c>
      <c r="AO192" s="6">
        <v>20341</v>
      </c>
      <c r="AP192" s="6">
        <v>2.69E-2</v>
      </c>
      <c r="AQ192" s="6">
        <v>0.4078</v>
      </c>
      <c r="AR192" s="6">
        <v>0.24279999999999999</v>
      </c>
      <c r="AT192" s="6">
        <f t="shared" si="0"/>
        <v>112.28571428571429</v>
      </c>
      <c r="AU192" s="6">
        <f t="shared" si="1"/>
        <v>211.34745762711864</v>
      </c>
      <c r="AV192" s="6">
        <f t="shared" si="2"/>
        <v>165.25454545454545</v>
      </c>
      <c r="AW192" s="7">
        <f t="shared" si="3"/>
        <v>26.55563881603597</v>
      </c>
      <c r="AX192" s="6">
        <f t="shared" si="4"/>
        <v>50.87361111111111</v>
      </c>
      <c r="AY192" s="6">
        <f t="shared" si="5"/>
        <v>190.10280373831776</v>
      </c>
      <c r="BA192" s="6">
        <f>VLOOKUP(A192, ALL_AP_DATA!$A$2:$F$3600, 6, FALSE)</f>
        <v>3973</v>
      </c>
      <c r="BB192" s="6" t="e">
        <f t="shared" ca="1" si="6"/>
        <v>#NAME?</v>
      </c>
      <c r="BC192" s="6">
        <f>VLOOKUP(A192,projmetadata!$A$2:$D$2036, 4, FALSE)</f>
        <v>1022906</v>
      </c>
      <c r="BE192" s="6" t="e">
        <f t="shared" ca="1" si="8"/>
        <v>#NAME?</v>
      </c>
      <c r="BF192" s="6" t="e">
        <f t="shared" ca="1" si="9"/>
        <v>#NAME?</v>
      </c>
      <c r="BG192" s="6">
        <f t="shared" si="10"/>
        <v>8.189315538280155E-2</v>
      </c>
      <c r="BH192" s="6">
        <f>VLOOKUP(A192, ALL_AP_DATA!$A$2:$D$3600, 3, FALSE)</f>
        <v>2785</v>
      </c>
      <c r="BI192" s="6">
        <f>VLOOKUP(A192, ALL_AP_DATA!$A$2:$E$3600, 5, FALSE)</f>
        <v>83769</v>
      </c>
      <c r="BJ192" s="6">
        <f t="shared" si="7"/>
        <v>21.084570853259503</v>
      </c>
      <c r="BK192" s="6">
        <f t="shared" si="11"/>
        <v>0.70098162597533353</v>
      </c>
    </row>
    <row r="193" spans="1:63" ht="15.75" customHeight="1" x14ac:dyDescent="0.2">
      <c r="A193" s="6" t="s">
        <v>1034</v>
      </c>
      <c r="B193" s="6" t="s">
        <v>61</v>
      </c>
      <c r="C193" s="6">
        <v>5</v>
      </c>
      <c r="D193" s="6">
        <v>22</v>
      </c>
      <c r="E193" s="6">
        <v>51</v>
      </c>
      <c r="F193" s="6">
        <v>1263</v>
      </c>
      <c r="G193" s="6">
        <v>3.4500000000000003E-2</v>
      </c>
      <c r="H193" s="6">
        <v>0.15</v>
      </c>
      <c r="I193" s="6">
        <v>5.6399999999999999E-2</v>
      </c>
      <c r="J193" s="6">
        <v>6</v>
      </c>
      <c r="K193" s="6">
        <v>56</v>
      </c>
      <c r="L193" s="6">
        <v>310</v>
      </c>
      <c r="M193" s="6">
        <v>19429</v>
      </c>
      <c r="N193" s="6">
        <v>8.7800000000000003E-2</v>
      </c>
      <c r="O193" s="6">
        <v>0.91180000000000005</v>
      </c>
      <c r="P193" s="6">
        <v>0.86799999999999999</v>
      </c>
      <c r="Q193" s="6">
        <v>14</v>
      </c>
      <c r="R193" s="6">
        <v>74</v>
      </c>
      <c r="S193" s="6">
        <v>311</v>
      </c>
      <c r="T193" s="6">
        <v>20296</v>
      </c>
      <c r="U193" s="6">
        <v>0.11600000000000001</v>
      </c>
      <c r="V193" s="6">
        <v>0.91469999999999996</v>
      </c>
      <c r="W193" s="6">
        <v>0.90680000000000005</v>
      </c>
      <c r="X193" s="6">
        <v>58</v>
      </c>
      <c r="Y193" s="6">
        <v>253</v>
      </c>
      <c r="Z193" s="6">
        <v>330</v>
      </c>
      <c r="AA193" s="6">
        <v>21289</v>
      </c>
      <c r="AB193" s="6">
        <v>0.39660000000000001</v>
      </c>
      <c r="AC193" s="6">
        <v>0.97060000000000002</v>
      </c>
      <c r="AD193" s="6">
        <v>0.95109999999999995</v>
      </c>
      <c r="AE193" s="6">
        <v>17</v>
      </c>
      <c r="AF193" s="6">
        <v>115</v>
      </c>
      <c r="AG193" s="6">
        <v>245</v>
      </c>
      <c r="AH193" s="6">
        <v>13654</v>
      </c>
      <c r="AI193" s="6">
        <v>0.18029999999999999</v>
      </c>
      <c r="AJ193" s="6">
        <v>0.72060000000000002</v>
      </c>
      <c r="AK193" s="6">
        <v>0.61</v>
      </c>
      <c r="AL193" s="6">
        <v>7</v>
      </c>
      <c r="AM193" s="6">
        <v>65</v>
      </c>
      <c r="AN193" s="6">
        <v>310</v>
      </c>
      <c r="AO193" s="6">
        <v>19651</v>
      </c>
      <c r="AP193" s="6">
        <v>0.1019</v>
      </c>
      <c r="AQ193" s="6">
        <v>0.91180000000000005</v>
      </c>
      <c r="AR193" s="6">
        <v>0.87790000000000001</v>
      </c>
      <c r="AT193" s="6">
        <f t="shared" si="0"/>
        <v>57.409090909090907</v>
      </c>
      <c r="AU193" s="6">
        <f t="shared" si="1"/>
        <v>346.94642857142856</v>
      </c>
      <c r="AV193" s="6">
        <f t="shared" si="2"/>
        <v>274.27027027027026</v>
      </c>
      <c r="AW193" s="7">
        <f t="shared" si="3"/>
        <v>84.146245059288532</v>
      </c>
      <c r="AX193" s="6">
        <f t="shared" si="4"/>
        <v>118.7304347826087</v>
      </c>
      <c r="AY193" s="6">
        <f t="shared" si="5"/>
        <v>302.32307692307694</v>
      </c>
      <c r="BA193" s="6">
        <f>VLOOKUP(A193, ALL_AP_DATA!$A$2:$F$3600, 6, FALSE)</f>
        <v>638</v>
      </c>
      <c r="BB193" s="6" t="e">
        <f t="shared" ca="1" si="6"/>
        <v>#NAME?</v>
      </c>
      <c r="BC193" s="6">
        <f>VLOOKUP(A193,projmetadata!$A$2:$D$2036, 4, FALSE)</f>
        <v>271425</v>
      </c>
      <c r="BE193" s="6" t="e">
        <f t="shared" ca="1" si="8"/>
        <v>#NAME?</v>
      </c>
      <c r="BF193" s="6" t="e">
        <f t="shared" ca="1" si="9"/>
        <v>#NAME?</v>
      </c>
      <c r="BG193" s="6">
        <f t="shared" si="10"/>
        <v>8.2464769273279906E-2</v>
      </c>
      <c r="BH193" s="6">
        <f>VLOOKUP(A193, ALL_AP_DATA!$A$2:$D$3600, 3, FALSE)</f>
        <v>293</v>
      </c>
      <c r="BI193" s="6">
        <f>VLOOKUP(A193, ALL_AP_DATA!$A$2:$E$3600, 5, FALSE)</f>
        <v>22383</v>
      </c>
      <c r="BJ193" s="6">
        <f t="shared" si="7"/>
        <v>35.08307210031348</v>
      </c>
      <c r="BK193" s="6">
        <f t="shared" si="11"/>
        <v>0.45924764890282133</v>
      </c>
    </row>
    <row r="194" spans="1:63" ht="15.75" customHeight="1" x14ac:dyDescent="0.2">
      <c r="A194" s="6" t="s">
        <v>1032</v>
      </c>
      <c r="B194" s="6" t="s">
        <v>61</v>
      </c>
      <c r="Q194" s="6">
        <v>1</v>
      </c>
      <c r="R194" s="6">
        <v>3</v>
      </c>
      <c r="S194" s="6">
        <v>8</v>
      </c>
      <c r="T194" s="6">
        <v>172</v>
      </c>
      <c r="U194" s="6">
        <v>2.7799999999999998E-2</v>
      </c>
      <c r="V194" s="6">
        <v>0.3478</v>
      </c>
      <c r="W194" s="6">
        <v>0.2838</v>
      </c>
      <c r="AE194" s="6">
        <v>2</v>
      </c>
      <c r="AF194" s="6">
        <v>22</v>
      </c>
      <c r="AG194" s="6">
        <v>4</v>
      </c>
      <c r="AH194" s="6">
        <v>137</v>
      </c>
      <c r="AI194" s="6">
        <v>0.20369999999999999</v>
      </c>
      <c r="AJ194" s="6">
        <v>0.1739</v>
      </c>
      <c r="AK194" s="6">
        <v>0.2261</v>
      </c>
      <c r="AT194" s="6" t="str">
        <f t="shared" si="0"/>
        <v/>
      </c>
      <c r="AU194" s="6" t="str">
        <f t="shared" si="1"/>
        <v/>
      </c>
      <c r="AV194" s="6">
        <f t="shared" si="2"/>
        <v>57.333333333333336</v>
      </c>
      <c r="AW194" s="7" t="str">
        <f t="shared" si="3"/>
        <v/>
      </c>
      <c r="AX194" s="6">
        <f t="shared" si="4"/>
        <v>6.2272727272727275</v>
      </c>
      <c r="AY194" s="6" t="str">
        <f t="shared" si="5"/>
        <v/>
      </c>
      <c r="BA194" s="6">
        <f>VLOOKUP(A194, ALL_AP_DATA!$A$2:$F$3600, 6, FALSE)</f>
        <v>108</v>
      </c>
      <c r="BB194" s="6" t="e">
        <f t="shared" ca="1" si="6"/>
        <v>#NAME?</v>
      </c>
      <c r="BC194" s="6">
        <f>VLOOKUP(A194,projmetadata!$A$2:$D$2036, 4, FALSE)</f>
        <v>7286</v>
      </c>
      <c r="BE194" s="6" t="e">
        <f t="shared" ca="1" si="8"/>
        <v>#NAME?</v>
      </c>
      <c r="BF194" s="6" t="e">
        <f t="shared" ca="1" si="9"/>
        <v>#NAME?</v>
      </c>
      <c r="BG194" s="6">
        <f t="shared" si="10"/>
        <v>8.3173208893768877E-2</v>
      </c>
      <c r="BH194" s="6">
        <f>VLOOKUP(A194, ALL_AP_DATA!$A$2:$D$3600, 3, FALSE)</f>
        <v>25</v>
      </c>
      <c r="BI194" s="6">
        <f>VLOOKUP(A194, ALL_AP_DATA!$A$2:$E$3600, 5, FALSE)</f>
        <v>606</v>
      </c>
      <c r="BJ194" s="6">
        <f t="shared" si="7"/>
        <v>5.6111111111111107</v>
      </c>
      <c r="BK194" s="6">
        <f t="shared" si="11"/>
        <v>0.23148148148148148</v>
      </c>
    </row>
    <row r="195" spans="1:63" ht="15.75" customHeight="1" x14ac:dyDescent="0.2">
      <c r="A195" s="6" t="s">
        <v>1454</v>
      </c>
      <c r="B195" s="6" t="s">
        <v>61</v>
      </c>
      <c r="C195" s="6">
        <v>5</v>
      </c>
      <c r="D195" s="6">
        <v>16</v>
      </c>
      <c r="E195" s="6">
        <v>68</v>
      </c>
      <c r="F195" s="6">
        <v>1543</v>
      </c>
      <c r="G195" s="6">
        <v>4.4000000000000003E-3</v>
      </c>
      <c r="H195" s="6">
        <v>4.9599999999999998E-2</v>
      </c>
      <c r="I195" s="6">
        <v>1.95E-2</v>
      </c>
      <c r="J195" s="6">
        <v>3</v>
      </c>
      <c r="K195" s="6">
        <v>34</v>
      </c>
      <c r="L195" s="6">
        <v>121</v>
      </c>
      <c r="M195" s="6">
        <v>2819</v>
      </c>
      <c r="N195" s="6">
        <v>9.2999999999999992E-3</v>
      </c>
      <c r="O195" s="6">
        <v>8.8300000000000003E-2</v>
      </c>
      <c r="P195" s="6">
        <v>3.5700000000000003E-2</v>
      </c>
      <c r="Q195" s="6">
        <v>70</v>
      </c>
      <c r="R195" s="6">
        <v>280</v>
      </c>
      <c r="S195" s="6">
        <v>867</v>
      </c>
      <c r="T195" s="6">
        <v>46814</v>
      </c>
      <c r="U195" s="6">
        <v>7.6300000000000007E-2</v>
      </c>
      <c r="V195" s="6">
        <v>0.63239999999999996</v>
      </c>
      <c r="W195" s="6">
        <v>0.59209999999999996</v>
      </c>
      <c r="X195" s="6">
        <v>208</v>
      </c>
      <c r="Y195" s="6">
        <v>2277</v>
      </c>
      <c r="Z195" s="6">
        <v>1021</v>
      </c>
      <c r="AA195" s="6">
        <v>44173</v>
      </c>
      <c r="AB195" s="6">
        <v>0.62009999999999998</v>
      </c>
      <c r="AC195" s="6">
        <v>0.74470000000000003</v>
      </c>
      <c r="AD195" s="6">
        <v>0.55869999999999997</v>
      </c>
      <c r="AE195" s="6">
        <v>163</v>
      </c>
      <c r="AF195" s="6">
        <v>814</v>
      </c>
      <c r="AG195" s="6">
        <v>716</v>
      </c>
      <c r="AH195" s="6">
        <v>29592</v>
      </c>
      <c r="AI195" s="6">
        <v>0.22170000000000001</v>
      </c>
      <c r="AJ195" s="6">
        <v>0.5222</v>
      </c>
      <c r="AK195" s="6">
        <v>0.37430000000000002</v>
      </c>
      <c r="AT195" s="6">
        <f t="shared" si="0"/>
        <v>96.4375</v>
      </c>
      <c r="AU195" s="6">
        <f t="shared" si="1"/>
        <v>82.911764705882348</v>
      </c>
      <c r="AV195" s="6">
        <f t="shared" si="2"/>
        <v>167.19285714285715</v>
      </c>
      <c r="AW195" s="7">
        <f t="shared" si="3"/>
        <v>19.399648660518224</v>
      </c>
      <c r="AX195" s="6">
        <f t="shared" si="4"/>
        <v>36.353808353808354</v>
      </c>
      <c r="AY195" s="6" t="str">
        <f t="shared" si="5"/>
        <v/>
      </c>
      <c r="BA195" s="6">
        <f>VLOOKUP(A195, ALL_AP_DATA!$A$2:$F$3600, 6, FALSE)</f>
        <v>3672</v>
      </c>
      <c r="BB195" s="6" t="e">
        <f t="shared" ca="1" si="6"/>
        <v>#NAME?</v>
      </c>
      <c r="BC195" s="6">
        <f>VLOOKUP(A195,projmetadata!$A$2:$D$2036, 4, FALSE)</f>
        <v>946778</v>
      </c>
      <c r="BE195" s="6" t="e">
        <f t="shared" ca="1" si="8"/>
        <v>#NAME?</v>
      </c>
      <c r="BF195" s="6" t="e">
        <f t="shared" ca="1" si="9"/>
        <v>#NAME?</v>
      </c>
      <c r="BG195" s="6">
        <f t="shared" si="10"/>
        <v>8.3511657431837236E-2</v>
      </c>
      <c r="BH195" s="6">
        <f>VLOOKUP(A195, ALL_AP_DATA!$A$2:$D$3600, 3, FALSE)</f>
        <v>2554</v>
      </c>
      <c r="BI195" s="6">
        <f>VLOOKUP(A195, ALL_AP_DATA!$A$2:$E$3600, 5, FALSE)</f>
        <v>79067</v>
      </c>
      <c r="BJ195" s="6">
        <f t="shared" si="7"/>
        <v>21.532407407407408</v>
      </c>
      <c r="BK195" s="6">
        <f t="shared" si="11"/>
        <v>0.69553376906318087</v>
      </c>
    </row>
    <row r="196" spans="1:63" ht="15.75" customHeight="1" x14ac:dyDescent="0.2">
      <c r="A196" s="6" t="s">
        <v>204</v>
      </c>
      <c r="B196" s="6" t="s">
        <v>61</v>
      </c>
      <c r="J196" s="6">
        <v>4</v>
      </c>
      <c r="K196" s="6">
        <v>20</v>
      </c>
      <c r="L196" s="6">
        <v>203</v>
      </c>
      <c r="M196" s="6">
        <v>8449</v>
      </c>
      <c r="N196" s="6">
        <v>3.2199999999999999E-2</v>
      </c>
      <c r="O196" s="6">
        <v>0.57340000000000002</v>
      </c>
      <c r="P196" s="6">
        <v>0.56689999999999996</v>
      </c>
      <c r="Q196" s="6">
        <v>7</v>
      </c>
      <c r="R196" s="6">
        <v>22</v>
      </c>
      <c r="S196" s="6">
        <v>285</v>
      </c>
      <c r="T196" s="6">
        <v>9196</v>
      </c>
      <c r="U196" s="6">
        <v>3.5400000000000001E-2</v>
      </c>
      <c r="V196" s="6">
        <v>0.80510000000000004</v>
      </c>
      <c r="W196" s="6">
        <v>0.61709999999999998</v>
      </c>
      <c r="X196" s="6">
        <v>26</v>
      </c>
      <c r="Y196" s="6">
        <v>221</v>
      </c>
      <c r="Z196" s="6">
        <v>244</v>
      </c>
      <c r="AA196" s="6">
        <v>10348</v>
      </c>
      <c r="AB196" s="6">
        <v>0.35589999999999999</v>
      </c>
      <c r="AC196" s="6">
        <v>0.68930000000000002</v>
      </c>
      <c r="AD196" s="6">
        <v>0.69440000000000002</v>
      </c>
      <c r="AE196" s="6">
        <v>18</v>
      </c>
      <c r="AF196" s="6">
        <v>143</v>
      </c>
      <c r="AG196" s="6">
        <v>107</v>
      </c>
      <c r="AH196" s="6">
        <v>4497</v>
      </c>
      <c r="AI196" s="6">
        <v>0.2303</v>
      </c>
      <c r="AJ196" s="6">
        <v>0.30230000000000001</v>
      </c>
      <c r="AK196" s="6">
        <v>0.30180000000000001</v>
      </c>
      <c r="AT196" s="6" t="str">
        <f t="shared" si="0"/>
        <v/>
      </c>
      <c r="AU196" s="6">
        <f t="shared" si="1"/>
        <v>422.45</v>
      </c>
      <c r="AV196" s="6">
        <f t="shared" si="2"/>
        <v>418</v>
      </c>
      <c r="AW196" s="7">
        <f t="shared" si="3"/>
        <v>46.823529411764703</v>
      </c>
      <c r="AX196" s="6">
        <f t="shared" si="4"/>
        <v>31.447552447552447</v>
      </c>
      <c r="AY196" s="6" t="str">
        <f t="shared" si="5"/>
        <v/>
      </c>
      <c r="BA196" s="6">
        <f>VLOOKUP(A196, ALL_AP_DATA!$A$2:$F$3600, 6, FALSE)</f>
        <v>621</v>
      </c>
      <c r="BB196" s="6" t="e">
        <f t="shared" ca="1" si="6"/>
        <v>#NAME?</v>
      </c>
      <c r="BC196" s="6">
        <f>VLOOKUP(A196,projmetadata!$A$2:$D$2036, 4, FALSE)</f>
        <v>176128</v>
      </c>
      <c r="BE196" s="6" t="e">
        <f t="shared" ca="1" si="8"/>
        <v>#NAME?</v>
      </c>
      <c r="BF196" s="6" t="e">
        <f t="shared" ca="1" si="9"/>
        <v>#NAME?</v>
      </c>
      <c r="BG196" s="6">
        <f t="shared" si="10"/>
        <v>8.4614598473837205E-2</v>
      </c>
      <c r="BH196" s="6">
        <f>VLOOKUP(A196, ALL_AP_DATA!$A$2:$D$3600, 3, FALSE)</f>
        <v>304</v>
      </c>
      <c r="BI196" s="6">
        <f>VLOOKUP(A196, ALL_AP_DATA!$A$2:$E$3600, 5, FALSE)</f>
        <v>14903</v>
      </c>
      <c r="BJ196" s="6">
        <f t="shared" si="7"/>
        <v>23.998389694041869</v>
      </c>
      <c r="BK196" s="6">
        <f t="shared" si="11"/>
        <v>0.48953301127214172</v>
      </c>
    </row>
    <row r="197" spans="1:63" ht="15.75" customHeight="1" x14ac:dyDescent="0.2">
      <c r="A197" s="6" t="s">
        <v>505</v>
      </c>
      <c r="B197" s="6" t="s">
        <v>61</v>
      </c>
      <c r="Q197" s="6">
        <v>1</v>
      </c>
      <c r="R197" s="6">
        <v>2</v>
      </c>
      <c r="S197" s="6">
        <v>19</v>
      </c>
      <c r="T197" s="6">
        <v>358</v>
      </c>
      <c r="U197" s="6">
        <v>4.3E-3</v>
      </c>
      <c r="V197" s="6">
        <v>0.63329999999999997</v>
      </c>
      <c r="W197" s="6">
        <v>0.28799999999999998</v>
      </c>
      <c r="AT197" s="6" t="str">
        <f t="shared" si="0"/>
        <v/>
      </c>
      <c r="AU197" s="6" t="str">
        <f t="shared" si="1"/>
        <v/>
      </c>
      <c r="AV197" s="6">
        <f t="shared" si="2"/>
        <v>179</v>
      </c>
      <c r="AW197" s="7" t="str">
        <f t="shared" si="3"/>
        <v/>
      </c>
      <c r="AX197" s="6" t="str">
        <f t="shared" si="4"/>
        <v/>
      </c>
      <c r="AY197" s="6" t="str">
        <f t="shared" si="5"/>
        <v/>
      </c>
      <c r="BA197" s="6">
        <f>VLOOKUP(A197, ALL_AP_DATA!$A$2:$F$3600, 6, FALSE)</f>
        <v>460</v>
      </c>
      <c r="BB197" s="6" t="e">
        <f t="shared" ca="1" si="6"/>
        <v>#NAME?</v>
      </c>
      <c r="BC197" s="6">
        <f>VLOOKUP(A197,projmetadata!$A$2:$D$2036, 4, FALSE)</f>
        <v>14473</v>
      </c>
      <c r="BE197" s="6" t="e">
        <f t="shared" ca="1" si="8"/>
        <v>#NAME?</v>
      </c>
      <c r="BF197" s="6" t="e">
        <f t="shared" ca="1" si="9"/>
        <v>#NAME?</v>
      </c>
      <c r="BG197" s="6">
        <f t="shared" si="10"/>
        <v>8.5884059973744209E-2</v>
      </c>
      <c r="BH197" s="6">
        <f>VLOOKUP(A197, ALL_AP_DATA!$A$2:$D$3600, 3, FALSE)</f>
        <v>2</v>
      </c>
      <c r="BI197" s="6">
        <f>VLOOKUP(A197, ALL_AP_DATA!$A$2:$E$3600, 5, FALSE)</f>
        <v>1243</v>
      </c>
      <c r="BJ197" s="6">
        <f t="shared" si="7"/>
        <v>2.7021739130434783</v>
      </c>
      <c r="BK197" s="6">
        <f t="shared" si="11"/>
        <v>4.3478260869565218E-3</v>
      </c>
    </row>
    <row r="198" spans="1:63" ht="15.75" customHeight="1" x14ac:dyDescent="0.2">
      <c r="A198" s="6" t="s">
        <v>88</v>
      </c>
      <c r="B198" s="6" t="s">
        <v>61</v>
      </c>
      <c r="C198" s="6">
        <v>5</v>
      </c>
      <c r="D198" s="6">
        <v>19</v>
      </c>
      <c r="E198" s="6">
        <v>0</v>
      </c>
      <c r="F198" s="6">
        <v>0</v>
      </c>
      <c r="G198" s="6">
        <v>3.5000000000000001E-3</v>
      </c>
      <c r="H198" s="6">
        <v>0</v>
      </c>
      <c r="I198" s="6">
        <v>0</v>
      </c>
      <c r="J198" s="6">
        <v>1</v>
      </c>
      <c r="K198" s="6">
        <v>12</v>
      </c>
      <c r="L198" s="6">
        <v>24</v>
      </c>
      <c r="M198" s="6">
        <v>1304</v>
      </c>
      <c r="N198" s="6">
        <v>2.2000000000000001E-3</v>
      </c>
      <c r="O198" s="6">
        <v>4.6800000000000001E-2</v>
      </c>
      <c r="P198" s="6">
        <v>1.0200000000000001E-2</v>
      </c>
      <c r="Q198" s="6">
        <v>40</v>
      </c>
      <c r="R198" s="6">
        <v>156</v>
      </c>
      <c r="S198" s="6">
        <v>369</v>
      </c>
      <c r="T198" s="6">
        <v>29539</v>
      </c>
      <c r="U198" s="6">
        <v>2.8500000000000001E-2</v>
      </c>
      <c r="V198" s="6">
        <v>0.71930000000000005</v>
      </c>
      <c r="W198" s="6">
        <v>0.23069999999999999</v>
      </c>
      <c r="X198" s="6">
        <v>132</v>
      </c>
      <c r="Y198" s="6">
        <v>2249</v>
      </c>
      <c r="Z198" s="6">
        <v>358</v>
      </c>
      <c r="AA198" s="6">
        <v>19489</v>
      </c>
      <c r="AB198" s="6">
        <v>0.4113</v>
      </c>
      <c r="AC198" s="6">
        <v>0.69789999999999996</v>
      </c>
      <c r="AD198" s="6">
        <v>0.1522</v>
      </c>
      <c r="AE198" s="6">
        <v>145</v>
      </c>
      <c r="AF198" s="6">
        <v>1007</v>
      </c>
      <c r="AG198" s="6">
        <v>424</v>
      </c>
      <c r="AH198" s="6">
        <v>20854</v>
      </c>
      <c r="AI198" s="6">
        <v>0.1842</v>
      </c>
      <c r="AJ198" s="6">
        <v>0.82650000000000001</v>
      </c>
      <c r="AK198" s="6">
        <v>0.16289999999999999</v>
      </c>
      <c r="AT198" s="6">
        <f t="shared" si="0"/>
        <v>0</v>
      </c>
      <c r="AU198" s="6">
        <f t="shared" si="1"/>
        <v>108.66666666666667</v>
      </c>
      <c r="AV198" s="6">
        <f t="shared" si="2"/>
        <v>189.35256410256412</v>
      </c>
      <c r="AW198" s="7">
        <f t="shared" si="3"/>
        <v>8.6656291685193416</v>
      </c>
      <c r="AX198" s="6">
        <f t="shared" si="4"/>
        <v>20.709036742800397</v>
      </c>
      <c r="AY198" s="6" t="str">
        <f t="shared" si="5"/>
        <v/>
      </c>
      <c r="BA198" s="6">
        <f>VLOOKUP(A198, ALL_AP_DATA!$A$2:$F$3600, 6, FALSE)</f>
        <v>5468</v>
      </c>
      <c r="BB198" s="6" t="e">
        <f t="shared" ca="1" si="6"/>
        <v>#NAME?</v>
      </c>
      <c r="BC198" s="6">
        <f>VLOOKUP(A198,projmetadata!$A$2:$D$2036, 4, FALSE)</f>
        <v>1433346</v>
      </c>
      <c r="BE198" s="6" t="e">
        <f t="shared" ca="1" si="8"/>
        <v>#NAME?</v>
      </c>
      <c r="BF198" s="6" t="e">
        <f t="shared" ca="1" si="9"/>
        <v>#NAME?</v>
      </c>
      <c r="BG198" s="6">
        <f t="shared" si="10"/>
        <v>8.9314094433584082E-2</v>
      </c>
      <c r="BH198" s="6">
        <f>VLOOKUP(A198, ALL_AP_DATA!$A$2:$D$3600, 3, FALSE)</f>
        <v>2646</v>
      </c>
      <c r="BI198" s="6">
        <f>VLOOKUP(A198, ALL_AP_DATA!$A$2:$E$3600, 5, FALSE)</f>
        <v>128018</v>
      </c>
      <c r="BJ198" s="6">
        <f t="shared" si="7"/>
        <v>23.412216532553035</v>
      </c>
      <c r="BK198" s="6">
        <f t="shared" si="11"/>
        <v>0.48390636430138989</v>
      </c>
    </row>
    <row r="199" spans="1:63" ht="15.75" customHeight="1" x14ac:dyDescent="0.2">
      <c r="A199" s="6" t="s">
        <v>151</v>
      </c>
      <c r="B199" s="6" t="s">
        <v>61</v>
      </c>
      <c r="Q199" s="6">
        <v>5</v>
      </c>
      <c r="R199" s="6">
        <v>14</v>
      </c>
      <c r="S199" s="6">
        <v>30</v>
      </c>
      <c r="T199" s="6">
        <v>1922</v>
      </c>
      <c r="U199" s="6">
        <v>0.125</v>
      </c>
      <c r="V199" s="6">
        <v>0.78949999999999998</v>
      </c>
      <c r="W199" s="6">
        <v>0.86029999999999995</v>
      </c>
      <c r="X199" s="6">
        <v>11</v>
      </c>
      <c r="Y199" s="6">
        <v>78</v>
      </c>
      <c r="Z199" s="6">
        <v>26</v>
      </c>
      <c r="AA199" s="6">
        <v>1253</v>
      </c>
      <c r="AB199" s="6">
        <v>0.69640000000000002</v>
      </c>
      <c r="AC199" s="6">
        <v>0.68420000000000003</v>
      </c>
      <c r="AD199" s="6">
        <v>0.56089999999999995</v>
      </c>
      <c r="AE199" s="6">
        <v>4</v>
      </c>
      <c r="AF199" s="6">
        <v>14</v>
      </c>
      <c r="AG199" s="6">
        <v>9</v>
      </c>
      <c r="AH199" s="6">
        <v>248</v>
      </c>
      <c r="AI199" s="6">
        <v>0.125</v>
      </c>
      <c r="AJ199" s="6">
        <v>0.23680000000000001</v>
      </c>
      <c r="AK199" s="6">
        <v>0.111</v>
      </c>
      <c r="AT199" s="6" t="str">
        <f t="shared" si="0"/>
        <v/>
      </c>
      <c r="AU199" s="6" t="str">
        <f t="shared" si="1"/>
        <v/>
      </c>
      <c r="AV199" s="6">
        <f t="shared" si="2"/>
        <v>137.28571428571428</v>
      </c>
      <c r="AW199" s="7">
        <f t="shared" si="3"/>
        <v>16.064102564102566</v>
      </c>
      <c r="AX199" s="6">
        <f t="shared" si="4"/>
        <v>17.714285714285715</v>
      </c>
      <c r="AY199" s="6" t="str">
        <f t="shared" si="5"/>
        <v/>
      </c>
      <c r="BA199" s="6">
        <f>VLOOKUP(A199, ALL_AP_DATA!$A$2:$F$3600, 6, FALSE)</f>
        <v>112</v>
      </c>
      <c r="BB199" s="6" t="e">
        <f t="shared" ca="1" si="6"/>
        <v>#NAME?</v>
      </c>
      <c r="BC199" s="6">
        <f>VLOOKUP(A199,projmetadata!$A$2:$D$2036, 4, FALSE)</f>
        <v>25026</v>
      </c>
      <c r="BE199" s="6" t="e">
        <f t="shared" ca="1" si="8"/>
        <v>#NAME?</v>
      </c>
      <c r="BF199" s="6" t="e">
        <f t="shared" ca="1" si="9"/>
        <v>#NAME?</v>
      </c>
      <c r="BG199" s="6">
        <f t="shared" si="10"/>
        <v>8.9267162151362586E-2</v>
      </c>
      <c r="BH199" s="6">
        <f>VLOOKUP(A199, ALL_AP_DATA!$A$2:$D$3600, 3, FALSE)</f>
        <v>84</v>
      </c>
      <c r="BI199" s="6">
        <f>VLOOKUP(A199, ALL_AP_DATA!$A$2:$E$3600, 5, FALSE)</f>
        <v>2234</v>
      </c>
      <c r="BJ199" s="6">
        <f t="shared" si="7"/>
        <v>19.946428571428573</v>
      </c>
      <c r="BK199" s="6">
        <f t="shared" si="11"/>
        <v>0.75</v>
      </c>
    </row>
    <row r="200" spans="1:63" ht="15.75" customHeight="1" x14ac:dyDescent="0.2">
      <c r="A200" s="6" t="s">
        <v>712</v>
      </c>
      <c r="B200" s="6" t="s">
        <v>61</v>
      </c>
      <c r="C200" s="6">
        <v>2</v>
      </c>
      <c r="D200" s="6">
        <v>26</v>
      </c>
      <c r="E200" s="6">
        <v>13</v>
      </c>
      <c r="F200" s="6">
        <v>876</v>
      </c>
      <c r="G200" s="6">
        <v>6.5299999999999997E-2</v>
      </c>
      <c r="H200" s="6">
        <v>0.35139999999999999</v>
      </c>
      <c r="I200" s="6">
        <v>0.1993</v>
      </c>
      <c r="Q200" s="6">
        <v>4</v>
      </c>
      <c r="R200" s="6">
        <v>10</v>
      </c>
      <c r="S200" s="6">
        <v>18</v>
      </c>
      <c r="T200" s="6">
        <v>1256</v>
      </c>
      <c r="U200" s="6">
        <v>2.5100000000000001E-2</v>
      </c>
      <c r="V200" s="6">
        <v>0.48649999999999999</v>
      </c>
      <c r="W200" s="6">
        <v>0.2858</v>
      </c>
      <c r="X200" s="6">
        <v>27</v>
      </c>
      <c r="Y200" s="6">
        <v>137</v>
      </c>
      <c r="Z200" s="6">
        <v>26</v>
      </c>
      <c r="AA200" s="6">
        <v>1865</v>
      </c>
      <c r="AB200" s="6">
        <v>0.34420000000000001</v>
      </c>
      <c r="AC200" s="6">
        <v>0.70269999999999999</v>
      </c>
      <c r="AD200" s="6">
        <v>0.42430000000000001</v>
      </c>
      <c r="AE200" s="6">
        <v>29</v>
      </c>
      <c r="AF200" s="6">
        <v>159</v>
      </c>
      <c r="AG200" s="6">
        <v>28</v>
      </c>
      <c r="AH200" s="6">
        <v>2136</v>
      </c>
      <c r="AI200" s="6">
        <v>0.39950000000000002</v>
      </c>
      <c r="AJ200" s="6">
        <v>0.75680000000000003</v>
      </c>
      <c r="AK200" s="6">
        <v>0.48599999999999999</v>
      </c>
      <c r="AT200" s="6">
        <f t="shared" si="0"/>
        <v>33.692307692307693</v>
      </c>
      <c r="AU200" s="6" t="str">
        <f t="shared" si="1"/>
        <v/>
      </c>
      <c r="AV200" s="6">
        <f t="shared" si="2"/>
        <v>125.6</v>
      </c>
      <c r="AW200" s="7">
        <f t="shared" si="3"/>
        <v>13.613138686131387</v>
      </c>
      <c r="AX200" s="6">
        <f t="shared" si="4"/>
        <v>13.433962264150944</v>
      </c>
      <c r="AY200" s="6" t="str">
        <f t="shared" si="5"/>
        <v/>
      </c>
      <c r="BA200" s="6">
        <f>VLOOKUP(A200, ALL_AP_DATA!$A$2:$F$3600, 6, FALSE)</f>
        <v>398</v>
      </c>
      <c r="BB200" s="6" t="e">
        <f t="shared" ca="1" si="6"/>
        <v>#NAME?</v>
      </c>
      <c r="BC200" s="6">
        <f>VLOOKUP(A200,projmetadata!$A$2:$D$2036, 4, FALSE)</f>
        <v>48973</v>
      </c>
      <c r="BE200" s="6" t="e">
        <f t="shared" ca="1" si="8"/>
        <v>#NAME?</v>
      </c>
      <c r="BF200" s="6" t="e">
        <f t="shared" ca="1" si="9"/>
        <v>#NAME?</v>
      </c>
      <c r="BG200" s="6">
        <f t="shared" si="10"/>
        <v>8.9743327956220781E-2</v>
      </c>
      <c r="BH200" s="6">
        <f>VLOOKUP(A200, ALL_AP_DATA!$A$2:$D$3600, 3, FALSE)</f>
        <v>257</v>
      </c>
      <c r="BI200" s="6">
        <f>VLOOKUP(A200, ALL_AP_DATA!$A$2:$E$3600, 5, FALSE)</f>
        <v>4395</v>
      </c>
      <c r="BJ200" s="6">
        <f t="shared" si="7"/>
        <v>11.042713567839195</v>
      </c>
      <c r="BK200" s="6">
        <f t="shared" si="11"/>
        <v>0.64572864321608037</v>
      </c>
    </row>
    <row r="201" spans="1:63" ht="15.75" customHeight="1" x14ac:dyDescent="0.2">
      <c r="A201" s="6" t="s">
        <v>305</v>
      </c>
      <c r="B201" s="6" t="s">
        <v>61</v>
      </c>
      <c r="C201" s="6">
        <v>10</v>
      </c>
      <c r="D201" s="6">
        <v>34</v>
      </c>
      <c r="E201" s="6">
        <v>14</v>
      </c>
      <c r="F201" s="6">
        <v>376</v>
      </c>
      <c r="G201" s="6">
        <v>4.0099999999999997E-2</v>
      </c>
      <c r="H201" s="6">
        <v>0.12609999999999999</v>
      </c>
      <c r="I201" s="6">
        <v>5.04E-2</v>
      </c>
      <c r="Q201" s="6">
        <v>9</v>
      </c>
      <c r="R201" s="6">
        <v>34</v>
      </c>
      <c r="S201" s="6">
        <v>50</v>
      </c>
      <c r="T201" s="6">
        <v>3578</v>
      </c>
      <c r="U201" s="6">
        <v>4.0099999999999997E-2</v>
      </c>
      <c r="V201" s="6">
        <v>0.45050000000000001</v>
      </c>
      <c r="W201" s="6">
        <v>0.47960000000000003</v>
      </c>
      <c r="X201" s="6">
        <v>58</v>
      </c>
      <c r="Y201" s="6">
        <v>687</v>
      </c>
      <c r="Z201" s="6">
        <v>97</v>
      </c>
      <c r="AA201" s="6">
        <v>5905</v>
      </c>
      <c r="AB201" s="6">
        <v>0.81110000000000004</v>
      </c>
      <c r="AC201" s="6">
        <v>0.87390000000000001</v>
      </c>
      <c r="AD201" s="6">
        <v>0.79159999999999997</v>
      </c>
      <c r="AE201" s="6">
        <v>29</v>
      </c>
      <c r="AF201" s="6">
        <v>148</v>
      </c>
      <c r="AG201" s="6">
        <v>55</v>
      </c>
      <c r="AH201" s="6">
        <v>2080</v>
      </c>
      <c r="AI201" s="6">
        <v>0.17469999999999999</v>
      </c>
      <c r="AJ201" s="6">
        <v>0.4955</v>
      </c>
      <c r="AK201" s="6">
        <v>0.27879999999999999</v>
      </c>
      <c r="AT201" s="6">
        <f t="shared" si="0"/>
        <v>11.058823529411764</v>
      </c>
      <c r="AU201" s="6" t="str">
        <f t="shared" si="1"/>
        <v/>
      </c>
      <c r="AV201" s="6">
        <f t="shared" si="2"/>
        <v>105.23529411764706</v>
      </c>
      <c r="AW201" s="7">
        <f t="shared" si="3"/>
        <v>8.5953420669577874</v>
      </c>
      <c r="AX201" s="6">
        <f t="shared" si="4"/>
        <v>14.054054054054054</v>
      </c>
      <c r="AY201" s="6" t="str">
        <f t="shared" si="5"/>
        <v/>
      </c>
      <c r="BA201" s="6">
        <f>VLOOKUP(A201, ALL_AP_DATA!$A$2:$F$3600, 6, FALSE)</f>
        <v>847</v>
      </c>
      <c r="BB201" s="6" t="e">
        <f t="shared" ca="1" si="6"/>
        <v>#NAME?</v>
      </c>
      <c r="BC201" s="6">
        <f>VLOOKUP(A201,projmetadata!$A$2:$D$2036, 4, FALSE)</f>
        <v>83021</v>
      </c>
      <c r="BE201" s="6" t="e">
        <f t="shared" ca="1" si="8"/>
        <v>#NAME?</v>
      </c>
      <c r="BF201" s="6" t="e">
        <f t="shared" ca="1" si="9"/>
        <v>#NAME?</v>
      </c>
      <c r="BG201" s="6">
        <f t="shared" si="10"/>
        <v>8.9856783223521766E-2</v>
      </c>
      <c r="BH201" s="6">
        <f>VLOOKUP(A201, ALL_AP_DATA!$A$2:$D$3600, 3, FALSE)</f>
        <v>711</v>
      </c>
      <c r="BI201" s="6">
        <f>VLOOKUP(A201, ALL_AP_DATA!$A$2:$E$3600, 5, FALSE)</f>
        <v>7460</v>
      </c>
      <c r="BJ201" s="6">
        <f t="shared" si="7"/>
        <v>8.8075560802833532</v>
      </c>
      <c r="BK201" s="6">
        <f t="shared" si="11"/>
        <v>0.83943329397874855</v>
      </c>
    </row>
    <row r="202" spans="1:63" ht="15.75" customHeight="1" x14ac:dyDescent="0.2">
      <c r="A202" s="6" t="s">
        <v>652</v>
      </c>
      <c r="B202" s="6" t="s">
        <v>61</v>
      </c>
      <c r="C202" s="6">
        <v>7</v>
      </c>
      <c r="D202" s="6">
        <v>24</v>
      </c>
      <c r="E202" s="6">
        <v>36</v>
      </c>
      <c r="F202" s="6">
        <v>1116</v>
      </c>
      <c r="G202" s="6">
        <v>4.1099999999999998E-2</v>
      </c>
      <c r="H202" s="6">
        <v>0.13789999999999999</v>
      </c>
      <c r="I202" s="6">
        <v>5.2900000000000003E-2</v>
      </c>
      <c r="J202" s="6">
        <v>1</v>
      </c>
      <c r="K202" s="6">
        <v>11</v>
      </c>
      <c r="L202" s="6">
        <v>77</v>
      </c>
      <c r="M202" s="6">
        <v>4018</v>
      </c>
      <c r="N202" s="6">
        <v>1.8800000000000001E-2</v>
      </c>
      <c r="O202" s="6">
        <v>0.29499999999999998</v>
      </c>
      <c r="P202" s="6">
        <v>0.19040000000000001</v>
      </c>
      <c r="Q202" s="6">
        <v>12</v>
      </c>
      <c r="R202" s="6">
        <v>52</v>
      </c>
      <c r="S202" s="6">
        <v>159</v>
      </c>
      <c r="T202" s="6">
        <v>14703</v>
      </c>
      <c r="U202" s="6">
        <v>8.8999999999999996E-2</v>
      </c>
      <c r="V202" s="6">
        <v>0.60919999999999996</v>
      </c>
      <c r="W202" s="6">
        <v>0.6966</v>
      </c>
      <c r="X202" s="6">
        <v>44</v>
      </c>
      <c r="Y202" s="6">
        <v>249</v>
      </c>
      <c r="Z202" s="6">
        <v>130</v>
      </c>
      <c r="AA202" s="6">
        <v>8309</v>
      </c>
      <c r="AB202" s="6">
        <v>0.4264</v>
      </c>
      <c r="AC202" s="6">
        <v>0.49809999999999999</v>
      </c>
      <c r="AD202" s="6">
        <v>0.39369999999999999</v>
      </c>
      <c r="AE202" s="6">
        <v>37</v>
      </c>
      <c r="AF202" s="6">
        <v>217</v>
      </c>
      <c r="AG202" s="6">
        <v>214</v>
      </c>
      <c r="AH202" s="6">
        <v>13810</v>
      </c>
      <c r="AI202" s="6">
        <v>0.37159999999999999</v>
      </c>
      <c r="AJ202" s="6">
        <v>0.81989999999999996</v>
      </c>
      <c r="AK202" s="6">
        <v>0.65429999999999999</v>
      </c>
      <c r="AL202" s="6">
        <v>1</v>
      </c>
      <c r="AM202" s="6">
        <v>22</v>
      </c>
      <c r="AN202" s="6">
        <v>89</v>
      </c>
      <c r="AO202" s="6">
        <v>7638</v>
      </c>
      <c r="AP202" s="6">
        <v>3.7699999999999997E-2</v>
      </c>
      <c r="AQ202" s="6">
        <v>0.34100000000000003</v>
      </c>
      <c r="AR202" s="6">
        <v>0.3619</v>
      </c>
      <c r="AT202" s="6">
        <f t="shared" si="0"/>
        <v>46.5</v>
      </c>
      <c r="AU202" s="6">
        <f t="shared" si="1"/>
        <v>365.27272727272725</v>
      </c>
      <c r="AV202" s="6">
        <f t="shared" si="2"/>
        <v>282.75</v>
      </c>
      <c r="AW202" s="7">
        <f t="shared" si="3"/>
        <v>33.369477911646584</v>
      </c>
      <c r="AX202" s="6">
        <f t="shared" si="4"/>
        <v>63.640552995391708</v>
      </c>
      <c r="AY202" s="6">
        <f t="shared" si="5"/>
        <v>347.18181818181819</v>
      </c>
      <c r="BA202" s="6">
        <f>VLOOKUP(A202, ALL_AP_DATA!$A$2:$F$3600, 6, FALSE)</f>
        <v>584</v>
      </c>
      <c r="BB202" s="6" t="e">
        <f t="shared" ca="1" si="6"/>
        <v>#NAME?</v>
      </c>
      <c r="BC202" s="6">
        <f>VLOOKUP(A202,projmetadata!$A$2:$D$2036, 4, FALSE)</f>
        <v>227607</v>
      </c>
      <c r="BE202" s="6" t="e">
        <f t="shared" ca="1" si="8"/>
        <v>#NAME?</v>
      </c>
      <c r="BF202" s="6" t="e">
        <f t="shared" ca="1" si="9"/>
        <v>#NAME?</v>
      </c>
      <c r="BG202" s="6">
        <f t="shared" si="10"/>
        <v>9.2734406235309111E-2</v>
      </c>
      <c r="BH202" s="6">
        <f>VLOOKUP(A202, ALL_AP_DATA!$A$2:$D$3600, 3, FALSE)</f>
        <v>370</v>
      </c>
      <c r="BI202" s="6">
        <f>VLOOKUP(A202, ALL_AP_DATA!$A$2:$E$3600, 5, FALSE)</f>
        <v>21107</v>
      </c>
      <c r="BJ202" s="6">
        <f t="shared" si="7"/>
        <v>36.142123287671232</v>
      </c>
      <c r="BK202" s="6">
        <f t="shared" si="11"/>
        <v>0.63356164383561642</v>
      </c>
    </row>
    <row r="203" spans="1:63" ht="15.75" customHeight="1" x14ac:dyDescent="0.2">
      <c r="A203" s="6" t="s">
        <v>1479</v>
      </c>
      <c r="B203" s="6" t="s">
        <v>61</v>
      </c>
      <c r="C203" s="6">
        <v>1</v>
      </c>
      <c r="D203" s="6">
        <v>25</v>
      </c>
      <c r="E203" s="6">
        <v>22</v>
      </c>
      <c r="F203" s="6">
        <v>385</v>
      </c>
      <c r="G203" s="6">
        <v>1.35E-2</v>
      </c>
      <c r="H203" s="6">
        <v>2.3800000000000002E-2</v>
      </c>
      <c r="I203" s="6">
        <v>8.5000000000000006E-3</v>
      </c>
      <c r="J203" s="6">
        <v>3</v>
      </c>
      <c r="K203" s="6">
        <v>44</v>
      </c>
      <c r="L203" s="6">
        <v>315</v>
      </c>
      <c r="M203" s="6">
        <v>10471</v>
      </c>
      <c r="N203" s="6">
        <v>2.3800000000000002E-2</v>
      </c>
      <c r="O203" s="6">
        <v>0.34129999999999999</v>
      </c>
      <c r="P203" s="6">
        <v>0.23250000000000001</v>
      </c>
      <c r="Q203" s="6">
        <v>35</v>
      </c>
      <c r="R203" s="6">
        <v>143</v>
      </c>
      <c r="S203" s="6">
        <v>656</v>
      </c>
      <c r="T203" s="6">
        <v>25977</v>
      </c>
      <c r="U203" s="6">
        <v>7.7299999999999994E-2</v>
      </c>
      <c r="V203" s="6">
        <v>0.7107</v>
      </c>
      <c r="W203" s="6">
        <v>0.57669999999999999</v>
      </c>
      <c r="X203" s="6">
        <v>57</v>
      </c>
      <c r="Y203" s="6">
        <v>820</v>
      </c>
      <c r="Z203" s="6">
        <v>703</v>
      </c>
      <c r="AA203" s="6">
        <v>26540</v>
      </c>
      <c r="AB203" s="6">
        <v>0.44350000000000001</v>
      </c>
      <c r="AC203" s="6">
        <v>0.76160000000000005</v>
      </c>
      <c r="AD203" s="6">
        <v>0.58919999999999995</v>
      </c>
      <c r="AE203" s="6">
        <v>137</v>
      </c>
      <c r="AF203" s="6">
        <v>995</v>
      </c>
      <c r="AG203" s="6">
        <v>855</v>
      </c>
      <c r="AH203" s="6">
        <v>38977</v>
      </c>
      <c r="AI203" s="6">
        <v>0.53810000000000002</v>
      </c>
      <c r="AJ203" s="6">
        <v>0.92630000000000001</v>
      </c>
      <c r="AK203" s="6">
        <v>0.86529999999999996</v>
      </c>
      <c r="AL203" s="6">
        <v>4</v>
      </c>
      <c r="AM203" s="6">
        <v>55</v>
      </c>
      <c r="AN203" s="6">
        <v>396</v>
      </c>
      <c r="AO203" s="6">
        <v>12292</v>
      </c>
      <c r="AP203" s="6">
        <v>2.9700000000000001E-2</v>
      </c>
      <c r="AQ203" s="6">
        <v>0.42899999999999999</v>
      </c>
      <c r="AR203" s="6">
        <v>0.27289999999999998</v>
      </c>
      <c r="AT203" s="6">
        <f t="shared" si="0"/>
        <v>15.4</v>
      </c>
      <c r="AU203" s="6">
        <f t="shared" si="1"/>
        <v>237.97727272727272</v>
      </c>
      <c r="AV203" s="6">
        <f t="shared" si="2"/>
        <v>181.65734265734267</v>
      </c>
      <c r="AW203" s="7">
        <f t="shared" si="3"/>
        <v>32.365853658536587</v>
      </c>
      <c r="AX203" s="6">
        <f t="shared" si="4"/>
        <v>39.172864321608039</v>
      </c>
      <c r="AY203" s="6">
        <f t="shared" si="5"/>
        <v>223.4909090909091</v>
      </c>
      <c r="BA203" s="6">
        <f>VLOOKUP(A203, ALL_AP_DATA!$A$2:$F$3600, 6, FALSE)</f>
        <v>1849</v>
      </c>
      <c r="BB203" s="6" t="e">
        <f t="shared" ca="1" si="6"/>
        <v>#NAME?</v>
      </c>
      <c r="BC203" s="6">
        <f>VLOOKUP(A203,projmetadata!$A$2:$D$2036, 4, FALSE)</f>
        <v>485524</v>
      </c>
      <c r="BE203" s="6" t="e">
        <f t="shared" ca="1" si="8"/>
        <v>#NAME?</v>
      </c>
      <c r="BF203" s="6" t="e">
        <f t="shared" ca="1" si="9"/>
        <v>#NAME?</v>
      </c>
      <c r="BG203" s="6">
        <f t="shared" si="10"/>
        <v>9.2771933004341695E-2</v>
      </c>
      <c r="BH203" s="6">
        <f>VLOOKUP(A203, ALL_AP_DATA!$A$2:$D$3600, 3, FALSE)</f>
        <v>1300</v>
      </c>
      <c r="BI203" s="6">
        <f>VLOOKUP(A203, ALL_AP_DATA!$A$2:$E$3600, 5, FALSE)</f>
        <v>45043</v>
      </c>
      <c r="BJ203" s="6">
        <f t="shared" si="7"/>
        <v>24.36073553272039</v>
      </c>
      <c r="BK203" s="6">
        <f t="shared" si="11"/>
        <v>0.70308274743104382</v>
      </c>
    </row>
    <row r="204" spans="1:63" ht="15.75" customHeight="1" x14ac:dyDescent="0.2">
      <c r="A204" s="6" t="s">
        <v>1193</v>
      </c>
      <c r="B204" s="6" t="s">
        <v>61</v>
      </c>
      <c r="J204" s="6">
        <v>4</v>
      </c>
      <c r="K204" s="6">
        <v>19</v>
      </c>
      <c r="L204" s="6">
        <v>172</v>
      </c>
      <c r="M204" s="6">
        <v>3667</v>
      </c>
      <c r="N204" s="6">
        <v>2.2200000000000001E-2</v>
      </c>
      <c r="O204" s="6">
        <v>0.51339999999999997</v>
      </c>
      <c r="P204" s="6">
        <v>0.37390000000000001</v>
      </c>
      <c r="Q204" s="6">
        <v>5</v>
      </c>
      <c r="R204" s="6">
        <v>19</v>
      </c>
      <c r="S204" s="6">
        <v>152</v>
      </c>
      <c r="T204" s="6">
        <v>3717</v>
      </c>
      <c r="U204" s="6">
        <v>2.2200000000000001E-2</v>
      </c>
      <c r="V204" s="6">
        <v>0.45369999999999999</v>
      </c>
      <c r="W204" s="6">
        <v>0.379</v>
      </c>
      <c r="X204" s="6">
        <v>2</v>
      </c>
      <c r="Y204" s="6">
        <v>567</v>
      </c>
      <c r="Z204" s="6">
        <v>222</v>
      </c>
      <c r="AA204" s="6">
        <v>6279</v>
      </c>
      <c r="AB204" s="6">
        <v>0.66320000000000001</v>
      </c>
      <c r="AC204" s="6">
        <v>0.66269999999999996</v>
      </c>
      <c r="AD204" s="6">
        <v>0.64029999999999998</v>
      </c>
      <c r="AE204" s="6">
        <v>8</v>
      </c>
      <c r="AF204" s="6">
        <v>68</v>
      </c>
      <c r="AG204" s="6">
        <v>203</v>
      </c>
      <c r="AH204" s="6">
        <v>4645</v>
      </c>
      <c r="AI204" s="6">
        <v>7.9500000000000001E-2</v>
      </c>
      <c r="AJ204" s="6">
        <v>0.60599999999999998</v>
      </c>
      <c r="AK204" s="6">
        <v>0.47360000000000002</v>
      </c>
      <c r="AT204" s="6" t="str">
        <f t="shared" si="0"/>
        <v/>
      </c>
      <c r="AU204" s="6">
        <f t="shared" si="1"/>
        <v>193</v>
      </c>
      <c r="AV204" s="6">
        <f t="shared" si="2"/>
        <v>195.63157894736841</v>
      </c>
      <c r="AW204" s="7">
        <f t="shared" si="3"/>
        <v>11.074074074074074</v>
      </c>
      <c r="AX204" s="6">
        <f t="shared" si="4"/>
        <v>68.308823529411768</v>
      </c>
      <c r="AY204" s="6" t="str">
        <f t="shared" si="5"/>
        <v/>
      </c>
      <c r="BA204" s="6">
        <f>VLOOKUP(A204, ALL_AP_DATA!$A$2:$F$3600, 6, FALSE)</f>
        <v>855</v>
      </c>
      <c r="BB204" s="6" t="e">
        <f t="shared" ca="1" si="6"/>
        <v>#NAME?</v>
      </c>
      <c r="BC204" s="6">
        <f>VLOOKUP(A204,projmetadata!$A$2:$D$2036, 4, FALSE)</f>
        <v>104155</v>
      </c>
      <c r="BE204" s="6" t="e">
        <f t="shared" ca="1" si="8"/>
        <v>#NAME?</v>
      </c>
      <c r="BF204" s="6" t="e">
        <f t="shared" ca="1" si="9"/>
        <v>#NAME?</v>
      </c>
      <c r="BG204" s="6">
        <f t="shared" si="10"/>
        <v>9.4157745667514767E-2</v>
      </c>
      <c r="BH204" s="6">
        <f>VLOOKUP(A204, ALL_AP_DATA!$A$2:$D$3600, 3, FALSE)</f>
        <v>617</v>
      </c>
      <c r="BI204" s="6">
        <f>VLOOKUP(A204, ALL_AP_DATA!$A$2:$E$3600, 5, FALSE)</f>
        <v>9807</v>
      </c>
      <c r="BJ204" s="6">
        <f t="shared" si="7"/>
        <v>11.470175438596492</v>
      </c>
      <c r="BK204" s="6">
        <f t="shared" si="11"/>
        <v>0.72163742690058474</v>
      </c>
    </row>
    <row r="205" spans="1:63" ht="15.75" customHeight="1" x14ac:dyDescent="0.2">
      <c r="A205" s="6" t="s">
        <v>126</v>
      </c>
      <c r="B205" s="6" t="s">
        <v>61</v>
      </c>
      <c r="C205" s="6">
        <v>2</v>
      </c>
      <c r="D205" s="6">
        <v>11</v>
      </c>
      <c r="E205" s="6">
        <v>6</v>
      </c>
      <c r="F205" s="6">
        <v>895</v>
      </c>
      <c r="G205" s="6">
        <v>3.1099999999999999E-2</v>
      </c>
      <c r="H205" s="6">
        <v>0.31580000000000003</v>
      </c>
      <c r="I205" s="6">
        <v>8.8800000000000004E-2</v>
      </c>
      <c r="Q205" s="6">
        <v>1</v>
      </c>
      <c r="R205" s="6">
        <v>5</v>
      </c>
      <c r="S205" s="6">
        <v>6</v>
      </c>
      <c r="T205" s="6">
        <v>1091</v>
      </c>
      <c r="U205" s="6">
        <v>1.41E-2</v>
      </c>
      <c r="V205" s="6">
        <v>0.31580000000000003</v>
      </c>
      <c r="W205" s="6">
        <v>0.1082</v>
      </c>
      <c r="X205" s="6">
        <v>5</v>
      </c>
      <c r="Y205" s="6">
        <v>130</v>
      </c>
      <c r="Z205" s="6">
        <v>18</v>
      </c>
      <c r="AA205" s="6">
        <v>1664</v>
      </c>
      <c r="AB205" s="6">
        <v>0.36720000000000003</v>
      </c>
      <c r="AC205" s="6">
        <v>0.94740000000000002</v>
      </c>
      <c r="AD205" s="6">
        <v>0.16500000000000001</v>
      </c>
      <c r="AE205" s="6">
        <v>17</v>
      </c>
      <c r="AF205" s="6">
        <v>100</v>
      </c>
      <c r="AG205" s="6">
        <v>14</v>
      </c>
      <c r="AH205" s="6">
        <v>1546</v>
      </c>
      <c r="AI205" s="6">
        <v>0.28249999999999997</v>
      </c>
      <c r="AJ205" s="6">
        <v>0.73680000000000001</v>
      </c>
      <c r="AK205" s="6">
        <v>0.15329999999999999</v>
      </c>
      <c r="AT205" s="6">
        <f t="shared" si="0"/>
        <v>81.36363636363636</v>
      </c>
      <c r="AU205" s="6" t="str">
        <f t="shared" si="1"/>
        <v/>
      </c>
      <c r="AV205" s="6">
        <f t="shared" si="2"/>
        <v>218.2</v>
      </c>
      <c r="AW205" s="7">
        <f t="shared" si="3"/>
        <v>12.8</v>
      </c>
      <c r="AX205" s="6">
        <f t="shared" si="4"/>
        <v>15.46</v>
      </c>
      <c r="AY205" s="6" t="str">
        <f t="shared" si="5"/>
        <v/>
      </c>
      <c r="BA205" s="6">
        <f>VLOOKUP(A205, ALL_AP_DATA!$A$2:$F$3600, 6, FALSE)</f>
        <v>354</v>
      </c>
      <c r="BB205" s="6" t="e">
        <f t="shared" ca="1" si="6"/>
        <v>#NAME?</v>
      </c>
      <c r="BC205" s="6">
        <f>VLOOKUP(A205,projmetadata!$A$2:$D$2036, 4, FALSE)</f>
        <v>104700</v>
      </c>
      <c r="BE205" s="6" t="e">
        <f t="shared" ca="1" si="8"/>
        <v>#NAME?</v>
      </c>
      <c r="BF205" s="6" t="e">
        <f t="shared" ca="1" si="9"/>
        <v>#NAME?</v>
      </c>
      <c r="BG205" s="6">
        <f t="shared" si="10"/>
        <v>9.6313276026743069E-2</v>
      </c>
      <c r="BH205" s="6">
        <f>VLOOKUP(A205, ALL_AP_DATA!$A$2:$D$3600, 3, FALSE)</f>
        <v>173</v>
      </c>
      <c r="BI205" s="6">
        <f>VLOOKUP(A205, ALL_AP_DATA!$A$2:$E$3600, 5, FALSE)</f>
        <v>10084</v>
      </c>
      <c r="BJ205" s="6">
        <f t="shared" si="7"/>
        <v>28.485875706214689</v>
      </c>
      <c r="BK205" s="6">
        <f t="shared" si="11"/>
        <v>0.48870056497175141</v>
      </c>
    </row>
    <row r="206" spans="1:63" ht="15.75" customHeight="1" x14ac:dyDescent="0.2">
      <c r="A206" s="6" t="s">
        <v>1438</v>
      </c>
      <c r="B206" s="6" t="s">
        <v>61</v>
      </c>
      <c r="Q206" s="6">
        <v>4</v>
      </c>
      <c r="R206" s="6">
        <v>10</v>
      </c>
      <c r="S206" s="6">
        <v>22</v>
      </c>
      <c r="T206" s="6">
        <v>1615</v>
      </c>
      <c r="U206" s="6">
        <v>1.84E-2</v>
      </c>
      <c r="V206" s="6">
        <v>0.36670000000000003</v>
      </c>
      <c r="W206" s="6">
        <v>0.2281</v>
      </c>
      <c r="X206" s="6">
        <v>2</v>
      </c>
      <c r="Y206" s="6">
        <v>11</v>
      </c>
      <c r="Z206" s="6">
        <v>0</v>
      </c>
      <c r="AA206" s="6">
        <v>0</v>
      </c>
      <c r="AB206" s="6">
        <v>2.0299999999999999E-2</v>
      </c>
      <c r="AC206" s="6">
        <v>0</v>
      </c>
      <c r="AD206" s="6">
        <v>0</v>
      </c>
      <c r="AE206" s="6">
        <v>4</v>
      </c>
      <c r="AF206" s="6">
        <v>17</v>
      </c>
      <c r="AG206" s="6">
        <v>5</v>
      </c>
      <c r="AH206" s="6">
        <v>111</v>
      </c>
      <c r="AI206" s="6">
        <v>3.1300000000000001E-2</v>
      </c>
      <c r="AJ206" s="6">
        <v>8.3299999999999999E-2</v>
      </c>
      <c r="AK206" s="6">
        <v>1.5699999999999999E-2</v>
      </c>
      <c r="AT206" s="6" t="str">
        <f t="shared" si="0"/>
        <v/>
      </c>
      <c r="AU206" s="6" t="str">
        <f t="shared" si="1"/>
        <v/>
      </c>
      <c r="AV206" s="6">
        <f t="shared" si="2"/>
        <v>161.5</v>
      </c>
      <c r="AW206" s="7">
        <f t="shared" si="3"/>
        <v>0</v>
      </c>
      <c r="AX206" s="6">
        <f t="shared" si="4"/>
        <v>6.5294117647058822</v>
      </c>
      <c r="AY206" s="6" t="str">
        <f t="shared" si="5"/>
        <v/>
      </c>
      <c r="BA206" s="6">
        <f>VLOOKUP(A206, ALL_AP_DATA!$A$2:$F$3600, 6, FALSE)</f>
        <v>543</v>
      </c>
      <c r="BB206" s="6" t="e">
        <f t="shared" ca="1" si="6"/>
        <v>#NAME?</v>
      </c>
      <c r="BC206" s="6">
        <f>VLOOKUP(A206,projmetadata!$A$2:$D$2036, 4, FALSE)</f>
        <v>73018</v>
      </c>
      <c r="BE206" s="6" t="e">
        <f t="shared" ca="1" si="8"/>
        <v>#NAME?</v>
      </c>
      <c r="BF206" s="6" t="e">
        <f t="shared" ca="1" si="9"/>
        <v>#NAME?</v>
      </c>
      <c r="BG206" s="6">
        <f t="shared" si="10"/>
        <v>9.6948697581418275E-2</v>
      </c>
      <c r="BH206" s="6">
        <f>VLOOKUP(A206, ALL_AP_DATA!$A$2:$D$3600, 3, FALSE)</f>
        <v>37</v>
      </c>
      <c r="BI206" s="6">
        <f>VLOOKUP(A206, ALL_AP_DATA!$A$2:$E$3600, 5, FALSE)</f>
        <v>7079</v>
      </c>
      <c r="BJ206" s="6">
        <f t="shared" si="7"/>
        <v>13.036832412523021</v>
      </c>
      <c r="BK206" s="6">
        <f t="shared" si="11"/>
        <v>6.8139963167587483E-2</v>
      </c>
    </row>
    <row r="207" spans="1:63" ht="15.75" customHeight="1" x14ac:dyDescent="0.2">
      <c r="A207" s="6" t="s">
        <v>114</v>
      </c>
      <c r="B207" s="6" t="s">
        <v>61</v>
      </c>
      <c r="J207" s="6">
        <v>7</v>
      </c>
      <c r="K207" s="6">
        <v>51</v>
      </c>
      <c r="L207" s="6">
        <v>111</v>
      </c>
      <c r="M207" s="6">
        <v>8654</v>
      </c>
      <c r="N207" s="6">
        <v>0.13009999999999999</v>
      </c>
      <c r="O207" s="6">
        <v>0.74</v>
      </c>
      <c r="P207" s="6">
        <v>0.78400000000000003</v>
      </c>
      <c r="Q207" s="6">
        <v>10</v>
      </c>
      <c r="R207" s="6">
        <v>47</v>
      </c>
      <c r="S207" s="6">
        <v>115</v>
      </c>
      <c r="T207" s="6">
        <v>8450</v>
      </c>
      <c r="U207" s="6">
        <v>0.11990000000000001</v>
      </c>
      <c r="V207" s="6">
        <v>0.76670000000000005</v>
      </c>
      <c r="W207" s="6">
        <v>0.76549999999999996</v>
      </c>
      <c r="X207" s="6">
        <v>42</v>
      </c>
      <c r="Y207" s="6">
        <v>186</v>
      </c>
      <c r="Z207" s="6">
        <v>141</v>
      </c>
      <c r="AA207" s="6">
        <v>10448</v>
      </c>
      <c r="AB207" s="6">
        <v>0.47449999999999998</v>
      </c>
      <c r="AC207" s="6">
        <v>0.94</v>
      </c>
      <c r="AD207" s="6">
        <v>0.94650000000000001</v>
      </c>
      <c r="AE207" s="6">
        <v>6</v>
      </c>
      <c r="AF207" s="6">
        <v>30</v>
      </c>
      <c r="AG207" s="6">
        <v>80</v>
      </c>
      <c r="AH207" s="6">
        <v>3668</v>
      </c>
      <c r="AI207" s="6">
        <v>7.6499999999999999E-2</v>
      </c>
      <c r="AJ207" s="6">
        <v>0.5333</v>
      </c>
      <c r="AK207" s="6">
        <v>0.33229999999999998</v>
      </c>
      <c r="AL207" s="6">
        <v>1</v>
      </c>
      <c r="AM207" s="6">
        <v>19</v>
      </c>
      <c r="AN207" s="6">
        <v>99</v>
      </c>
      <c r="AO207" s="6">
        <v>6527</v>
      </c>
      <c r="AP207" s="6">
        <v>4.8500000000000001E-2</v>
      </c>
      <c r="AQ207" s="6">
        <v>0.66</v>
      </c>
      <c r="AR207" s="6">
        <v>0.59130000000000005</v>
      </c>
      <c r="AT207" s="6" t="str">
        <f t="shared" si="0"/>
        <v/>
      </c>
      <c r="AU207" s="6">
        <f t="shared" si="1"/>
        <v>169.68627450980392</v>
      </c>
      <c r="AV207" s="6">
        <f t="shared" si="2"/>
        <v>179.78723404255319</v>
      </c>
      <c r="AW207" s="7">
        <f t="shared" si="3"/>
        <v>56.172043010752688</v>
      </c>
      <c r="AX207" s="6">
        <f t="shared" si="4"/>
        <v>122.26666666666667</v>
      </c>
      <c r="AY207" s="6">
        <f t="shared" si="5"/>
        <v>343.5263157894737</v>
      </c>
      <c r="BA207" s="6">
        <f>VLOOKUP(A207, ALL_AP_DATA!$A$2:$F$3600, 6, FALSE)</f>
        <v>392</v>
      </c>
      <c r="BB207" s="6" t="e">
        <f t="shared" ca="1" si="6"/>
        <v>#NAME?</v>
      </c>
      <c r="BC207" s="6">
        <f>VLOOKUP(A207,projmetadata!$A$2:$D$2036, 4, FALSE)</f>
        <v>113787</v>
      </c>
      <c r="BE207" s="6" t="e">
        <f t="shared" ca="1" si="8"/>
        <v>#NAME?</v>
      </c>
      <c r="BF207" s="6" t="e">
        <f t="shared" ca="1" si="9"/>
        <v>#NAME?</v>
      </c>
      <c r="BG207" s="6">
        <f t="shared" si="10"/>
        <v>9.700580909945776E-2</v>
      </c>
      <c r="BH207" s="6">
        <f>VLOOKUP(A207, ALL_AP_DATA!$A$2:$D$3600, 3, FALSE)</f>
        <v>200</v>
      </c>
      <c r="BI207" s="6">
        <f>VLOOKUP(A207, ALL_AP_DATA!$A$2:$E$3600, 5, FALSE)</f>
        <v>11038</v>
      </c>
      <c r="BJ207" s="6">
        <f t="shared" si="7"/>
        <v>28.158163265306122</v>
      </c>
      <c r="BK207" s="6">
        <f t="shared" si="11"/>
        <v>0.51020408163265307</v>
      </c>
    </row>
    <row r="208" spans="1:63" ht="15.75" customHeight="1" x14ac:dyDescent="0.2">
      <c r="A208" s="6" t="s">
        <v>959</v>
      </c>
      <c r="B208" s="6" t="s">
        <v>61</v>
      </c>
      <c r="C208" s="6">
        <v>4</v>
      </c>
      <c r="D208" s="6">
        <v>10</v>
      </c>
      <c r="E208" s="6">
        <v>1</v>
      </c>
      <c r="F208" s="6">
        <v>1</v>
      </c>
      <c r="G208" s="6">
        <v>7.1000000000000004E-3</v>
      </c>
      <c r="H208" s="6">
        <v>2.8999999999999998E-3</v>
      </c>
      <c r="I208" s="6">
        <v>0</v>
      </c>
      <c r="Q208" s="6">
        <v>21</v>
      </c>
      <c r="R208" s="6">
        <v>57</v>
      </c>
      <c r="S208" s="6">
        <v>195</v>
      </c>
      <c r="T208" s="6">
        <v>20012</v>
      </c>
      <c r="U208" s="6">
        <v>4.0399999999999998E-2</v>
      </c>
      <c r="V208" s="6">
        <v>0.55710000000000004</v>
      </c>
      <c r="W208" s="6">
        <v>0.53439999999999999</v>
      </c>
      <c r="X208" s="6">
        <v>93</v>
      </c>
      <c r="Y208" s="6">
        <v>727</v>
      </c>
      <c r="Z208" s="6">
        <v>287</v>
      </c>
      <c r="AA208" s="6">
        <v>28793</v>
      </c>
      <c r="AB208" s="6">
        <v>0.51519999999999999</v>
      </c>
      <c r="AC208" s="6">
        <v>0.82</v>
      </c>
      <c r="AD208" s="6">
        <v>0.76890000000000003</v>
      </c>
      <c r="AE208" s="6">
        <v>88</v>
      </c>
      <c r="AF208" s="6">
        <v>522</v>
      </c>
      <c r="AG208" s="6">
        <v>261</v>
      </c>
      <c r="AH208" s="6">
        <v>23743</v>
      </c>
      <c r="AI208" s="6">
        <v>0.37</v>
      </c>
      <c r="AJ208" s="6">
        <v>0.74570000000000003</v>
      </c>
      <c r="AK208" s="6">
        <v>0.63400000000000001</v>
      </c>
      <c r="AT208" s="6">
        <f t="shared" si="0"/>
        <v>0.1</v>
      </c>
      <c r="AU208" s="6" t="str">
        <f t="shared" si="1"/>
        <v/>
      </c>
      <c r="AV208" s="6">
        <f t="shared" si="2"/>
        <v>351.08771929824559</v>
      </c>
      <c r="AW208" s="7">
        <f t="shared" si="3"/>
        <v>39.605226960110038</v>
      </c>
      <c r="AX208" s="6">
        <f t="shared" si="4"/>
        <v>45.484674329501914</v>
      </c>
      <c r="AY208" s="6" t="str">
        <f t="shared" si="5"/>
        <v/>
      </c>
      <c r="BA208" s="6">
        <f>VLOOKUP(A208, ALL_AP_DATA!$A$2:$F$3600, 6, FALSE)</f>
        <v>1411</v>
      </c>
      <c r="BB208" s="6" t="e">
        <f t="shared" ca="1" si="6"/>
        <v>#NAME?</v>
      </c>
      <c r="BC208" s="6">
        <f>VLOOKUP(A208,projmetadata!$A$2:$D$2036, 4, FALSE)</f>
        <v>378110</v>
      </c>
      <c r="BE208" s="6" t="e">
        <f t="shared" ca="1" si="8"/>
        <v>#NAME?</v>
      </c>
      <c r="BF208" s="6" t="e">
        <f t="shared" ca="1" si="9"/>
        <v>#NAME?</v>
      </c>
      <c r="BG208" s="6">
        <f t="shared" si="10"/>
        <v>9.903996191584459E-2</v>
      </c>
      <c r="BH208" s="6">
        <f>VLOOKUP(A208, ALL_AP_DATA!$A$2:$D$3600, 3, FALSE)</f>
        <v>905</v>
      </c>
      <c r="BI208" s="6">
        <f>VLOOKUP(A208, ALL_AP_DATA!$A$2:$E$3600, 5, FALSE)</f>
        <v>37448</v>
      </c>
      <c r="BJ208" s="6">
        <f t="shared" si="7"/>
        <v>26.540042523033311</v>
      </c>
      <c r="BK208" s="6">
        <f t="shared" si="11"/>
        <v>0.64138908575478382</v>
      </c>
    </row>
    <row r="209" spans="1:63" ht="15.75" customHeight="1" x14ac:dyDescent="0.2">
      <c r="A209" s="6" t="s">
        <v>1146</v>
      </c>
      <c r="B209" s="6" t="s">
        <v>61</v>
      </c>
      <c r="Q209" s="6">
        <v>4</v>
      </c>
      <c r="R209" s="6">
        <v>13</v>
      </c>
      <c r="S209" s="6">
        <v>27</v>
      </c>
      <c r="T209" s="6">
        <v>1742</v>
      </c>
      <c r="U209" s="6">
        <v>6.9900000000000004E-2</v>
      </c>
      <c r="V209" s="6">
        <v>0.58699999999999997</v>
      </c>
      <c r="W209" s="6">
        <v>0.495</v>
      </c>
      <c r="AE209" s="6">
        <v>7</v>
      </c>
      <c r="AF209" s="6">
        <v>33</v>
      </c>
      <c r="AG209" s="6">
        <v>23</v>
      </c>
      <c r="AH209" s="6">
        <v>571</v>
      </c>
      <c r="AI209" s="6">
        <v>0.1774</v>
      </c>
      <c r="AJ209" s="6">
        <v>0.5</v>
      </c>
      <c r="AK209" s="6">
        <v>0.1623</v>
      </c>
      <c r="AT209" s="6" t="str">
        <f t="shared" si="0"/>
        <v/>
      </c>
      <c r="AU209" s="6" t="str">
        <f t="shared" si="1"/>
        <v/>
      </c>
      <c r="AV209" s="6">
        <f t="shared" si="2"/>
        <v>134</v>
      </c>
      <c r="AW209" s="7" t="str">
        <f t="shared" si="3"/>
        <v/>
      </c>
      <c r="AX209" s="6">
        <f t="shared" si="4"/>
        <v>17.303030303030305</v>
      </c>
      <c r="AY209" s="6" t="str">
        <f t="shared" si="5"/>
        <v/>
      </c>
      <c r="BA209" s="6">
        <f>VLOOKUP(A209, ALL_AP_DATA!$A$2:$F$3600, 6, FALSE)</f>
        <v>186</v>
      </c>
      <c r="BB209" s="6" t="e">
        <f t="shared" ca="1" si="6"/>
        <v>#NAME?</v>
      </c>
      <c r="BC209" s="6">
        <f>VLOOKUP(A209,projmetadata!$A$2:$D$2036, 4, FALSE)</f>
        <v>35486</v>
      </c>
      <c r="BE209" s="6" t="e">
        <f t="shared" ca="1" si="8"/>
        <v>#NAME?</v>
      </c>
      <c r="BF209" s="6" t="e">
        <f t="shared" ca="1" si="9"/>
        <v>#NAME?</v>
      </c>
      <c r="BG209" s="6">
        <f t="shared" si="10"/>
        <v>9.9165868229724397E-2</v>
      </c>
      <c r="BH209" s="6">
        <f>VLOOKUP(A209, ALL_AP_DATA!$A$2:$D$3600, 3, FALSE)</f>
        <v>40</v>
      </c>
      <c r="BI209" s="6">
        <f>VLOOKUP(A209, ALL_AP_DATA!$A$2:$E$3600, 5, FALSE)</f>
        <v>3519</v>
      </c>
      <c r="BJ209" s="6">
        <f t="shared" si="7"/>
        <v>18.919354838709676</v>
      </c>
      <c r="BK209" s="6">
        <f t="shared" si="11"/>
        <v>0.21505376344086022</v>
      </c>
    </row>
    <row r="210" spans="1:63" ht="15.75" customHeight="1" x14ac:dyDescent="0.2">
      <c r="A210" s="6" t="s">
        <v>177</v>
      </c>
      <c r="B210" s="6" t="s">
        <v>61</v>
      </c>
      <c r="C210" s="6">
        <v>1</v>
      </c>
      <c r="D210" s="6">
        <v>2</v>
      </c>
      <c r="E210" s="6">
        <v>0</v>
      </c>
      <c r="F210" s="6">
        <v>0</v>
      </c>
      <c r="G210" s="6">
        <v>2.5000000000000001E-3</v>
      </c>
      <c r="H210" s="6">
        <v>0</v>
      </c>
      <c r="I210" s="6">
        <v>0</v>
      </c>
      <c r="J210" s="6">
        <v>11</v>
      </c>
      <c r="K210" s="6">
        <v>40</v>
      </c>
      <c r="L210" s="6">
        <v>437</v>
      </c>
      <c r="M210" s="6">
        <v>12617</v>
      </c>
      <c r="N210" s="6">
        <v>4.9799999999999997E-2</v>
      </c>
      <c r="O210" s="6">
        <v>0.78180000000000005</v>
      </c>
      <c r="P210" s="6">
        <v>0.54430000000000001</v>
      </c>
      <c r="Q210" s="6">
        <v>16</v>
      </c>
      <c r="R210" s="6">
        <v>50</v>
      </c>
      <c r="S210" s="6">
        <v>447</v>
      </c>
      <c r="T210" s="6">
        <v>14087</v>
      </c>
      <c r="U210" s="6">
        <v>6.2199999999999998E-2</v>
      </c>
      <c r="V210" s="6">
        <v>0.79959999999999998</v>
      </c>
      <c r="W210" s="6">
        <v>0.60770000000000002</v>
      </c>
      <c r="X210" s="6">
        <v>18</v>
      </c>
      <c r="Y210" s="6">
        <v>360</v>
      </c>
      <c r="Z210" s="6">
        <v>465</v>
      </c>
      <c r="AA210" s="6">
        <v>14797</v>
      </c>
      <c r="AB210" s="6">
        <v>0.44779999999999998</v>
      </c>
      <c r="AC210" s="6">
        <v>0.83179999999999998</v>
      </c>
      <c r="AD210" s="6">
        <v>0.63829999999999998</v>
      </c>
      <c r="AE210" s="6">
        <v>6</v>
      </c>
      <c r="AF210" s="6">
        <v>21</v>
      </c>
      <c r="AG210" s="6">
        <v>8</v>
      </c>
      <c r="AH210" s="6">
        <v>43</v>
      </c>
      <c r="AI210" s="6">
        <v>2.6100000000000002E-2</v>
      </c>
      <c r="AJ210" s="6">
        <v>1.43E-2</v>
      </c>
      <c r="AK210" s="6">
        <v>1.9E-3</v>
      </c>
      <c r="AL210" s="6">
        <v>4</v>
      </c>
      <c r="AM210" s="6">
        <v>47</v>
      </c>
      <c r="AN210" s="6">
        <v>445</v>
      </c>
      <c r="AO210" s="6">
        <v>13018</v>
      </c>
      <c r="AP210" s="6">
        <v>5.8500000000000003E-2</v>
      </c>
      <c r="AQ210" s="6">
        <v>0.79610000000000003</v>
      </c>
      <c r="AR210" s="6">
        <v>0.56159999999999999</v>
      </c>
      <c r="AT210" s="6">
        <f t="shared" si="0"/>
        <v>0</v>
      </c>
      <c r="AU210" s="6">
        <f t="shared" si="1"/>
        <v>315.42500000000001</v>
      </c>
      <c r="AV210" s="6">
        <f t="shared" si="2"/>
        <v>281.74</v>
      </c>
      <c r="AW210" s="7">
        <f t="shared" si="3"/>
        <v>41.102777777777774</v>
      </c>
      <c r="AX210" s="6">
        <f t="shared" si="4"/>
        <v>2.0476190476190474</v>
      </c>
      <c r="AY210" s="6">
        <f t="shared" si="5"/>
        <v>276.97872340425533</v>
      </c>
      <c r="BA210" s="6">
        <f>VLOOKUP(A210, ALL_AP_DATA!$A$2:$F$3600, 6, FALSE)</f>
        <v>804</v>
      </c>
      <c r="BB210" s="6" t="e">
        <f t="shared" ca="1" si="6"/>
        <v>#NAME?</v>
      </c>
      <c r="BC210" s="6">
        <f>VLOOKUP(A210,projmetadata!$A$2:$D$2036, 4, FALSE)</f>
        <v>233399</v>
      </c>
      <c r="BE210" s="6" t="e">
        <f t="shared" ca="1" si="8"/>
        <v>#NAME?</v>
      </c>
      <c r="BF210" s="6" t="e">
        <f t="shared" ca="1" si="9"/>
        <v>#NAME?</v>
      </c>
      <c r="BG210" s="6">
        <f t="shared" si="10"/>
        <v>9.932347610743833E-2</v>
      </c>
      <c r="BH210" s="6">
        <f>VLOOKUP(A210, ALL_AP_DATA!$A$2:$D$3600, 3, FALSE)</f>
        <v>396</v>
      </c>
      <c r="BI210" s="6">
        <f>VLOOKUP(A210, ALL_AP_DATA!$A$2:$E$3600, 5, FALSE)</f>
        <v>23182</v>
      </c>
      <c r="BJ210" s="6">
        <f t="shared" si="7"/>
        <v>28.833333333333332</v>
      </c>
      <c r="BK210" s="6">
        <f t="shared" si="11"/>
        <v>0.4925373134328358</v>
      </c>
    </row>
    <row r="211" spans="1:63" ht="15.75" customHeight="1" x14ac:dyDescent="0.2">
      <c r="A211" s="6" t="s">
        <v>1361</v>
      </c>
      <c r="B211" s="6" t="s">
        <v>61</v>
      </c>
      <c r="Q211" s="6">
        <v>9</v>
      </c>
      <c r="R211" s="6">
        <v>38</v>
      </c>
      <c r="S211" s="6">
        <v>51</v>
      </c>
      <c r="T211" s="6">
        <v>2912</v>
      </c>
      <c r="U211" s="6">
        <v>6.0900000000000003E-2</v>
      </c>
      <c r="V211" s="6">
        <v>0.65380000000000005</v>
      </c>
      <c r="W211" s="6">
        <v>0.46700000000000003</v>
      </c>
      <c r="X211" s="6">
        <v>15</v>
      </c>
      <c r="Y211" s="6">
        <v>247</v>
      </c>
      <c r="Z211" s="6">
        <v>48</v>
      </c>
      <c r="AA211" s="6">
        <v>2930</v>
      </c>
      <c r="AB211" s="6">
        <v>0.39579999999999999</v>
      </c>
      <c r="AC211" s="6">
        <v>0.61539999999999995</v>
      </c>
      <c r="AD211" s="6">
        <v>0.46989999999999998</v>
      </c>
      <c r="AE211" s="6">
        <v>35</v>
      </c>
      <c r="AF211" s="6">
        <v>96</v>
      </c>
      <c r="AG211" s="6">
        <v>53</v>
      </c>
      <c r="AH211" s="6">
        <v>2375</v>
      </c>
      <c r="AI211" s="6">
        <v>0.15379999999999999</v>
      </c>
      <c r="AJ211" s="6">
        <v>0.67949999999999999</v>
      </c>
      <c r="AK211" s="6">
        <v>0.38090000000000002</v>
      </c>
      <c r="AT211" s="6" t="str">
        <f t="shared" si="0"/>
        <v/>
      </c>
      <c r="AU211" s="6" t="str">
        <f t="shared" si="1"/>
        <v/>
      </c>
      <c r="AV211" s="6">
        <f t="shared" si="2"/>
        <v>76.631578947368425</v>
      </c>
      <c r="AW211" s="7">
        <f t="shared" si="3"/>
        <v>11.862348178137651</v>
      </c>
      <c r="AX211" s="6">
        <f t="shared" si="4"/>
        <v>24.739583333333332</v>
      </c>
      <c r="AY211" s="6" t="str">
        <f t="shared" si="5"/>
        <v/>
      </c>
      <c r="BA211" s="6">
        <f>VLOOKUP(A211, ALL_AP_DATA!$A$2:$F$3600, 6, FALSE)</f>
        <v>624</v>
      </c>
      <c r="BB211" s="6" t="e">
        <f t="shared" ca="1" si="6"/>
        <v>#NAME?</v>
      </c>
      <c r="BC211" s="6">
        <f>VLOOKUP(A211,projmetadata!$A$2:$D$2036, 4, FALSE)</f>
        <v>62267</v>
      </c>
      <c r="BE211" s="6" t="e">
        <f t="shared" ca="1" si="8"/>
        <v>#NAME?</v>
      </c>
      <c r="BF211" s="6" t="e">
        <f t="shared" ca="1" si="9"/>
        <v>#NAME?</v>
      </c>
      <c r="BG211" s="6">
        <f t="shared" si="10"/>
        <v>0.10014935680215845</v>
      </c>
      <c r="BH211" s="6">
        <f>VLOOKUP(A211, ALL_AP_DATA!$A$2:$D$3600, 3, FALSE)</f>
        <v>299</v>
      </c>
      <c r="BI211" s="6">
        <f>VLOOKUP(A211, ALL_AP_DATA!$A$2:$E$3600, 5, FALSE)</f>
        <v>6236</v>
      </c>
      <c r="BJ211" s="6">
        <f t="shared" si="7"/>
        <v>9.9935897435897427</v>
      </c>
      <c r="BK211" s="6">
        <f t="shared" si="11"/>
        <v>0.47916666666666669</v>
      </c>
    </row>
    <row r="212" spans="1:63" ht="15.75" customHeight="1" x14ac:dyDescent="0.2">
      <c r="A212" s="6" t="s">
        <v>893</v>
      </c>
      <c r="B212" s="6" t="s">
        <v>61</v>
      </c>
      <c r="C212" s="6">
        <v>1</v>
      </c>
      <c r="D212" s="6">
        <v>2</v>
      </c>
      <c r="E212" s="6">
        <v>28</v>
      </c>
      <c r="F212" s="6">
        <v>1297</v>
      </c>
      <c r="G212" s="6">
        <v>2.3999999999999998E-3</v>
      </c>
      <c r="H212" s="6">
        <v>0.1366</v>
      </c>
      <c r="I212" s="6">
        <v>0.1046</v>
      </c>
      <c r="J212" s="6">
        <v>4</v>
      </c>
      <c r="K212" s="6">
        <v>38</v>
      </c>
      <c r="L212" s="6">
        <v>99</v>
      </c>
      <c r="M212" s="6">
        <v>4235</v>
      </c>
      <c r="N212" s="6">
        <v>4.6199999999999998E-2</v>
      </c>
      <c r="O212" s="6">
        <v>0.4829</v>
      </c>
      <c r="P212" s="6">
        <v>0.34139999999999998</v>
      </c>
      <c r="Q212" s="6">
        <v>22</v>
      </c>
      <c r="R212" s="6">
        <v>78</v>
      </c>
      <c r="S212" s="6">
        <v>141</v>
      </c>
      <c r="T212" s="6">
        <v>8429</v>
      </c>
      <c r="U212" s="6">
        <v>9.4899999999999998E-2</v>
      </c>
      <c r="V212" s="6">
        <v>0.68779999999999997</v>
      </c>
      <c r="W212" s="6">
        <v>0.67949999999999999</v>
      </c>
      <c r="X212" s="6">
        <v>58</v>
      </c>
      <c r="Y212" s="6">
        <v>647</v>
      </c>
      <c r="Z212" s="6">
        <v>198</v>
      </c>
      <c r="AA212" s="6">
        <v>12028</v>
      </c>
      <c r="AB212" s="6">
        <v>0.78710000000000002</v>
      </c>
      <c r="AC212" s="6">
        <v>0.96589999999999998</v>
      </c>
      <c r="AD212" s="6">
        <v>0.96970000000000001</v>
      </c>
      <c r="AE212" s="6">
        <v>83</v>
      </c>
      <c r="AF212" s="6">
        <v>375</v>
      </c>
      <c r="AG212" s="6">
        <v>184</v>
      </c>
      <c r="AH212" s="6">
        <v>9840</v>
      </c>
      <c r="AI212" s="6">
        <v>0.45619999999999999</v>
      </c>
      <c r="AJ212" s="6">
        <v>0.89759999999999995</v>
      </c>
      <c r="AK212" s="6">
        <v>0.79330000000000001</v>
      </c>
      <c r="AL212" s="6">
        <v>4</v>
      </c>
      <c r="AM212" s="6">
        <v>50</v>
      </c>
      <c r="AN212" s="6">
        <v>112</v>
      </c>
      <c r="AO212" s="6">
        <v>7528</v>
      </c>
      <c r="AP212" s="6">
        <v>6.08E-2</v>
      </c>
      <c r="AQ212" s="6">
        <v>0.54630000000000001</v>
      </c>
      <c r="AR212" s="6">
        <v>0.6069</v>
      </c>
      <c r="AT212" s="6">
        <f t="shared" si="0"/>
        <v>648.5</v>
      </c>
      <c r="AU212" s="6">
        <f t="shared" si="1"/>
        <v>111.44736842105263</v>
      </c>
      <c r="AV212" s="6">
        <f t="shared" si="2"/>
        <v>108.06410256410257</v>
      </c>
      <c r="AW212" s="7">
        <f t="shared" si="3"/>
        <v>18.590417310664606</v>
      </c>
      <c r="AX212" s="6">
        <f t="shared" si="4"/>
        <v>26.24</v>
      </c>
      <c r="AY212" s="6">
        <f t="shared" si="5"/>
        <v>150.56</v>
      </c>
      <c r="BA212" s="6">
        <f>VLOOKUP(A212, ALL_AP_DATA!$A$2:$F$3600, 6, FALSE)</f>
        <v>822</v>
      </c>
      <c r="BB212" s="6" t="e">
        <f t="shared" ca="1" si="6"/>
        <v>#NAME?</v>
      </c>
      <c r="BC212" s="6">
        <f>VLOOKUP(A212,projmetadata!$A$2:$D$2036, 4, FALSE)</f>
        <v>122158</v>
      </c>
      <c r="BE212" s="6" t="e">
        <f t="shared" ca="1" si="8"/>
        <v>#NAME?</v>
      </c>
      <c r="BF212" s="6" t="e">
        <f t="shared" ca="1" si="9"/>
        <v>#NAME?</v>
      </c>
      <c r="BG212" s="6">
        <f t="shared" si="10"/>
        <v>0.10154062771165212</v>
      </c>
      <c r="BH212" s="6">
        <f>VLOOKUP(A212, ALL_AP_DATA!$A$2:$D$3600, 3, FALSE)</f>
        <v>674</v>
      </c>
      <c r="BI212" s="6">
        <f>VLOOKUP(A212, ALL_AP_DATA!$A$2:$E$3600, 5, FALSE)</f>
        <v>12404</v>
      </c>
      <c r="BJ212" s="6">
        <f t="shared" si="7"/>
        <v>15.090024330900244</v>
      </c>
      <c r="BK212" s="6">
        <f t="shared" si="11"/>
        <v>0.81995133819951338</v>
      </c>
    </row>
    <row r="213" spans="1:63" ht="15.75" customHeight="1" x14ac:dyDescent="0.2">
      <c r="A213" s="6" t="s">
        <v>111</v>
      </c>
      <c r="B213" s="6" t="s">
        <v>61</v>
      </c>
      <c r="C213" s="6">
        <v>3</v>
      </c>
      <c r="D213" s="6">
        <v>7</v>
      </c>
      <c r="E213" s="6">
        <v>28</v>
      </c>
      <c r="F213" s="6">
        <v>1019</v>
      </c>
      <c r="G213" s="6">
        <v>2.29E-2</v>
      </c>
      <c r="H213" s="6">
        <v>0.21879999999999999</v>
      </c>
      <c r="I213" s="6">
        <v>0.1701</v>
      </c>
      <c r="Q213" s="6">
        <v>8</v>
      </c>
      <c r="R213" s="6">
        <v>31</v>
      </c>
      <c r="S213" s="6">
        <v>84</v>
      </c>
      <c r="T213" s="6">
        <v>3877</v>
      </c>
      <c r="U213" s="6">
        <v>0.1013</v>
      </c>
      <c r="V213" s="6">
        <v>0.65629999999999999</v>
      </c>
      <c r="W213" s="6">
        <v>0.64700000000000002</v>
      </c>
      <c r="X213" s="6">
        <v>20</v>
      </c>
      <c r="Y213" s="6">
        <v>180</v>
      </c>
      <c r="Z213" s="6">
        <v>105</v>
      </c>
      <c r="AA213" s="6">
        <v>4280</v>
      </c>
      <c r="AB213" s="6">
        <v>0.58819999999999995</v>
      </c>
      <c r="AC213" s="6">
        <v>0.82030000000000003</v>
      </c>
      <c r="AD213" s="6">
        <v>0.71430000000000005</v>
      </c>
      <c r="AE213" s="6">
        <v>25</v>
      </c>
      <c r="AF213" s="6">
        <v>104</v>
      </c>
      <c r="AG213" s="6">
        <v>97</v>
      </c>
      <c r="AH213" s="6">
        <v>3836</v>
      </c>
      <c r="AI213" s="6">
        <v>0.33989999999999998</v>
      </c>
      <c r="AJ213" s="6">
        <v>0.75780000000000003</v>
      </c>
      <c r="AK213" s="6">
        <v>0.64019999999999999</v>
      </c>
      <c r="AT213" s="6">
        <f t="shared" si="0"/>
        <v>145.57142857142858</v>
      </c>
      <c r="AU213" s="6" t="str">
        <f t="shared" si="1"/>
        <v/>
      </c>
      <c r="AV213" s="6">
        <f t="shared" si="2"/>
        <v>125.06451612903226</v>
      </c>
      <c r="AW213" s="7">
        <f t="shared" si="3"/>
        <v>23.777777777777779</v>
      </c>
      <c r="AX213" s="6">
        <f t="shared" si="4"/>
        <v>36.884615384615387</v>
      </c>
      <c r="AY213" s="6" t="str">
        <f t="shared" si="5"/>
        <v/>
      </c>
      <c r="BA213" s="6">
        <f>VLOOKUP(A213, ALL_AP_DATA!$A$2:$F$3600, 6, FALSE)</f>
        <v>306</v>
      </c>
      <c r="BB213" s="6" t="e">
        <f t="shared" ca="1" si="6"/>
        <v>#NAME?</v>
      </c>
      <c r="BC213" s="6">
        <f>VLOOKUP(A213,projmetadata!$A$2:$D$2036, 4, FALSE)</f>
        <v>58859</v>
      </c>
      <c r="BE213" s="6" t="e">
        <f t="shared" ca="1" si="8"/>
        <v>#NAME?</v>
      </c>
      <c r="BF213" s="6" t="e">
        <f t="shared" ca="1" si="9"/>
        <v>#NAME?</v>
      </c>
      <c r="BG213" s="6">
        <f t="shared" si="10"/>
        <v>0.10180261302434632</v>
      </c>
      <c r="BH213" s="6">
        <f>VLOOKUP(A213, ALL_AP_DATA!$A$2:$D$3600, 3, FALSE)</f>
        <v>210</v>
      </c>
      <c r="BI213" s="6">
        <f>VLOOKUP(A213, ALL_AP_DATA!$A$2:$E$3600, 5, FALSE)</f>
        <v>5992</v>
      </c>
      <c r="BJ213" s="6">
        <f t="shared" si="7"/>
        <v>19.58169934640523</v>
      </c>
      <c r="BK213" s="6">
        <f t="shared" si="11"/>
        <v>0.68627450980392157</v>
      </c>
    </row>
    <row r="214" spans="1:63" ht="15.75" customHeight="1" x14ac:dyDescent="0.2">
      <c r="A214" s="6" t="s">
        <v>905</v>
      </c>
      <c r="B214" s="6" t="s">
        <v>61</v>
      </c>
      <c r="Q214" s="6">
        <v>32</v>
      </c>
      <c r="R214" s="6">
        <v>100</v>
      </c>
      <c r="S214" s="6">
        <v>433</v>
      </c>
      <c r="T214" s="6">
        <v>31072</v>
      </c>
      <c r="U214" s="6">
        <v>7.0400000000000004E-2</v>
      </c>
      <c r="V214" s="6">
        <v>0.72409999999999997</v>
      </c>
      <c r="W214" s="6">
        <v>0.63249999999999995</v>
      </c>
      <c r="X214" s="6">
        <v>76</v>
      </c>
      <c r="Y214" s="6">
        <v>560</v>
      </c>
      <c r="Z214" s="6">
        <v>493</v>
      </c>
      <c r="AA214" s="6">
        <v>39045</v>
      </c>
      <c r="AB214" s="6">
        <v>0.39410000000000001</v>
      </c>
      <c r="AC214" s="6">
        <v>0.82440000000000002</v>
      </c>
      <c r="AD214" s="6">
        <v>0.79479999999999995</v>
      </c>
      <c r="AE214" s="6">
        <v>51</v>
      </c>
      <c r="AF214" s="6">
        <v>290</v>
      </c>
      <c r="AG214" s="6">
        <v>411</v>
      </c>
      <c r="AH214" s="6">
        <v>31544</v>
      </c>
      <c r="AI214" s="6">
        <v>0.2041</v>
      </c>
      <c r="AJ214" s="6">
        <v>0.68730000000000002</v>
      </c>
      <c r="AK214" s="6">
        <v>0.6421</v>
      </c>
      <c r="AT214" s="6" t="str">
        <f t="shared" si="0"/>
        <v/>
      </c>
      <c r="AU214" s="6" t="str">
        <f t="shared" si="1"/>
        <v/>
      </c>
      <c r="AV214" s="6">
        <f t="shared" si="2"/>
        <v>310.72000000000003</v>
      </c>
      <c r="AW214" s="7">
        <f t="shared" si="3"/>
        <v>69.723214285714292</v>
      </c>
      <c r="AX214" s="6">
        <f t="shared" si="4"/>
        <v>108.77241379310345</v>
      </c>
      <c r="AY214" s="6" t="str">
        <f t="shared" si="5"/>
        <v/>
      </c>
      <c r="BA214" s="6">
        <f>VLOOKUP(A214, ALL_AP_DATA!$A$2:$F$3600, 6, FALSE)</f>
        <v>1421</v>
      </c>
      <c r="BB214" s="6" t="e">
        <f t="shared" ca="1" si="6"/>
        <v>#NAME?</v>
      </c>
      <c r="BC214" s="6">
        <f>VLOOKUP(A214,projmetadata!$A$2:$D$2036, 4, FALSE)</f>
        <v>471612</v>
      </c>
      <c r="BE214" s="6" t="e">
        <f t="shared" ca="1" si="8"/>
        <v>#NAME?</v>
      </c>
      <c r="BF214" s="6" t="e">
        <f t="shared" ca="1" si="9"/>
        <v>#NAME?</v>
      </c>
      <c r="BG214" s="6">
        <f t="shared" si="10"/>
        <v>0.10416401618279433</v>
      </c>
      <c r="BH214" s="6">
        <f>VLOOKUP(A214, ALL_AP_DATA!$A$2:$D$3600, 3, FALSE)</f>
        <v>693</v>
      </c>
      <c r="BI214" s="6">
        <f>VLOOKUP(A214, ALL_AP_DATA!$A$2:$E$3600, 5, FALSE)</f>
        <v>49125</v>
      </c>
      <c r="BJ214" s="6">
        <f t="shared" si="7"/>
        <v>34.570724841660805</v>
      </c>
      <c r="BK214" s="6">
        <f t="shared" si="11"/>
        <v>0.48768472906403942</v>
      </c>
    </row>
    <row r="215" spans="1:63" ht="15.75" customHeight="1" x14ac:dyDescent="0.2">
      <c r="A215" s="6" t="s">
        <v>719</v>
      </c>
      <c r="B215" s="6" t="s">
        <v>61</v>
      </c>
      <c r="X215" s="6">
        <v>2</v>
      </c>
      <c r="Y215" s="6">
        <v>33</v>
      </c>
      <c r="Z215" s="6">
        <v>75</v>
      </c>
      <c r="AA215" s="6">
        <v>630</v>
      </c>
      <c r="AB215" s="6">
        <v>7.0099999999999996E-2</v>
      </c>
      <c r="AC215" s="6">
        <v>0.9375</v>
      </c>
      <c r="AD215" s="6">
        <v>0.3972</v>
      </c>
      <c r="AE215" s="6">
        <v>4</v>
      </c>
      <c r="AF215" s="6">
        <v>11</v>
      </c>
      <c r="AG215" s="6">
        <v>5</v>
      </c>
      <c r="AH215" s="6">
        <v>77</v>
      </c>
      <c r="AI215" s="6">
        <v>2.3400000000000001E-2</v>
      </c>
      <c r="AJ215" s="6">
        <v>6.25E-2</v>
      </c>
      <c r="AK215" s="6">
        <v>4.8500000000000001E-2</v>
      </c>
      <c r="AT215" s="6" t="str">
        <f t="shared" si="0"/>
        <v/>
      </c>
      <c r="AU215" s="6" t="str">
        <f t="shared" si="1"/>
        <v/>
      </c>
      <c r="AV215" s="6" t="str">
        <f t="shared" si="2"/>
        <v/>
      </c>
      <c r="AW215" s="7">
        <f t="shared" si="3"/>
        <v>19.09090909090909</v>
      </c>
      <c r="AX215" s="6">
        <f t="shared" si="4"/>
        <v>7</v>
      </c>
      <c r="AY215" s="6" t="str">
        <f t="shared" si="5"/>
        <v/>
      </c>
      <c r="BA215" s="6">
        <f>VLOOKUP(A215, ALL_AP_DATA!$A$2:$F$3600, 6, FALSE)</f>
        <v>471</v>
      </c>
      <c r="BB215" s="6" t="e">
        <f t="shared" ca="1" si="6"/>
        <v>#NAME?</v>
      </c>
      <c r="BC215" s="6">
        <f>VLOOKUP(A215,projmetadata!$A$2:$D$2036, 4, FALSE)</f>
        <v>15209</v>
      </c>
      <c r="BE215" s="6" t="e">
        <f t="shared" ca="1" si="8"/>
        <v>#NAME?</v>
      </c>
      <c r="BF215" s="6" t="e">
        <f t="shared" ca="1" si="9"/>
        <v>#NAME?</v>
      </c>
      <c r="BG215" s="6">
        <f t="shared" si="10"/>
        <v>0.10428036031297258</v>
      </c>
      <c r="BH215" s="6">
        <f>VLOOKUP(A215, ALL_AP_DATA!$A$2:$D$3600, 3, FALSE)</f>
        <v>40</v>
      </c>
      <c r="BI215" s="6">
        <f>VLOOKUP(A215, ALL_AP_DATA!$A$2:$E$3600, 5, FALSE)</f>
        <v>1586</v>
      </c>
      <c r="BJ215" s="6">
        <f t="shared" si="7"/>
        <v>3.367303609341826</v>
      </c>
      <c r="BK215" s="6">
        <f t="shared" si="11"/>
        <v>8.4925690021231418E-2</v>
      </c>
    </row>
    <row r="216" spans="1:63" ht="15.75" customHeight="1" x14ac:dyDescent="0.2">
      <c r="A216" s="6" t="s">
        <v>1089</v>
      </c>
      <c r="B216" s="6" t="s">
        <v>61</v>
      </c>
      <c r="C216" s="6">
        <v>3</v>
      </c>
      <c r="D216" s="6">
        <v>6</v>
      </c>
      <c r="E216" s="6">
        <v>0</v>
      </c>
      <c r="F216" s="6">
        <v>0</v>
      </c>
      <c r="G216" s="6">
        <v>4.8999999999999998E-3</v>
      </c>
      <c r="H216" s="6">
        <v>0</v>
      </c>
      <c r="I216" s="6">
        <v>0</v>
      </c>
      <c r="Q216" s="6">
        <v>8</v>
      </c>
      <c r="R216" s="6">
        <v>36</v>
      </c>
      <c r="S216" s="6">
        <v>23</v>
      </c>
      <c r="T216" s="6">
        <v>2996</v>
      </c>
      <c r="U216" s="6">
        <v>2.9100000000000001E-2</v>
      </c>
      <c r="V216" s="6">
        <v>0.1966</v>
      </c>
      <c r="W216" s="6">
        <v>0.19700000000000001</v>
      </c>
      <c r="X216" s="6">
        <v>62</v>
      </c>
      <c r="Y216" s="6">
        <v>188</v>
      </c>
      <c r="Z216" s="6">
        <v>55</v>
      </c>
      <c r="AA216" s="6">
        <v>3017</v>
      </c>
      <c r="AB216" s="6">
        <v>0.15210000000000001</v>
      </c>
      <c r="AC216" s="6">
        <v>0.47010000000000002</v>
      </c>
      <c r="AD216" s="6">
        <v>0.19839999999999999</v>
      </c>
      <c r="AE216" s="6">
        <v>46</v>
      </c>
      <c r="AF216" s="6">
        <v>166</v>
      </c>
      <c r="AG216" s="6">
        <v>55</v>
      </c>
      <c r="AH216" s="6">
        <v>3278</v>
      </c>
      <c r="AI216" s="6">
        <v>0.1343</v>
      </c>
      <c r="AJ216" s="6">
        <v>0.47010000000000002</v>
      </c>
      <c r="AK216" s="6">
        <v>0.21560000000000001</v>
      </c>
      <c r="AT216" s="6">
        <f t="shared" si="0"/>
        <v>0</v>
      </c>
      <c r="AU216" s="6" t="str">
        <f t="shared" si="1"/>
        <v/>
      </c>
      <c r="AV216" s="6">
        <f t="shared" si="2"/>
        <v>83.222222222222229</v>
      </c>
      <c r="AW216" s="7">
        <f t="shared" si="3"/>
        <v>16.047872340425531</v>
      </c>
      <c r="AX216" s="6">
        <f t="shared" si="4"/>
        <v>19.746987951807228</v>
      </c>
      <c r="AY216" s="6" t="str">
        <f t="shared" si="5"/>
        <v/>
      </c>
      <c r="BA216" s="6">
        <f>VLOOKUP(A216, ALL_AP_DATA!$A$2:$F$3600, 6, FALSE)</f>
        <v>1236</v>
      </c>
      <c r="BB216" s="6" t="e">
        <f t="shared" ca="1" si="6"/>
        <v>#NAME?</v>
      </c>
      <c r="BC216" s="6">
        <f>VLOOKUP(A216,projmetadata!$A$2:$D$2036, 4, FALSE)</f>
        <v>145675</v>
      </c>
      <c r="BE216" s="6" t="e">
        <f t="shared" ca="1" si="8"/>
        <v>#NAME?</v>
      </c>
      <c r="BF216" s="6" t="e">
        <f t="shared" ca="1" si="9"/>
        <v>#NAME?</v>
      </c>
      <c r="BG216" s="6">
        <f t="shared" si="10"/>
        <v>0.10437617985241118</v>
      </c>
      <c r="BH216" s="6">
        <f>VLOOKUP(A216, ALL_AP_DATA!$A$2:$D$3600, 3, FALSE)</f>
        <v>314</v>
      </c>
      <c r="BI216" s="6">
        <f>VLOOKUP(A216, ALL_AP_DATA!$A$2:$E$3600, 5, FALSE)</f>
        <v>15205</v>
      </c>
      <c r="BJ216" s="6">
        <f t="shared" si="7"/>
        <v>12.30177993527508</v>
      </c>
      <c r="BK216" s="6">
        <f t="shared" si="11"/>
        <v>0.25404530744336568</v>
      </c>
    </row>
    <row r="217" spans="1:63" ht="15.75" customHeight="1" x14ac:dyDescent="0.2">
      <c r="A217" s="6" t="s">
        <v>551</v>
      </c>
      <c r="B217" s="6" t="s">
        <v>61</v>
      </c>
      <c r="C217" s="6">
        <v>3</v>
      </c>
      <c r="D217" s="6">
        <v>16</v>
      </c>
      <c r="E217" s="6">
        <v>36</v>
      </c>
      <c r="F217" s="6">
        <v>649</v>
      </c>
      <c r="G217" s="6">
        <v>2.53E-2</v>
      </c>
      <c r="H217" s="6">
        <v>0.16819999999999999</v>
      </c>
      <c r="I217" s="6">
        <v>5.1499999999999997E-2</v>
      </c>
      <c r="J217" s="6">
        <v>2</v>
      </c>
      <c r="K217" s="6">
        <v>26</v>
      </c>
      <c r="L217" s="6">
        <v>124</v>
      </c>
      <c r="M217" s="6">
        <v>2970</v>
      </c>
      <c r="N217" s="6">
        <v>4.1099999999999998E-2</v>
      </c>
      <c r="O217" s="6">
        <v>0.57940000000000003</v>
      </c>
      <c r="P217" s="6">
        <v>0.23549999999999999</v>
      </c>
      <c r="Q217" s="6">
        <v>11</v>
      </c>
      <c r="R217" s="6">
        <v>34</v>
      </c>
      <c r="S217" s="6">
        <v>141</v>
      </c>
      <c r="T217" s="6">
        <v>5464</v>
      </c>
      <c r="U217" s="6">
        <v>5.3699999999999998E-2</v>
      </c>
      <c r="V217" s="6">
        <v>0.65890000000000004</v>
      </c>
      <c r="W217" s="6">
        <v>0.43330000000000002</v>
      </c>
      <c r="X217" s="6">
        <v>26</v>
      </c>
      <c r="Y217" s="6">
        <v>284</v>
      </c>
      <c r="Z217" s="6">
        <v>174</v>
      </c>
      <c r="AA217" s="6">
        <v>7357</v>
      </c>
      <c r="AB217" s="6">
        <v>0.44869999999999999</v>
      </c>
      <c r="AC217" s="6">
        <v>0.81310000000000004</v>
      </c>
      <c r="AD217" s="6">
        <v>0.58340000000000003</v>
      </c>
      <c r="AE217" s="6">
        <v>68</v>
      </c>
      <c r="AF217" s="6">
        <v>199</v>
      </c>
      <c r="AG217" s="6">
        <v>157</v>
      </c>
      <c r="AH217" s="6">
        <v>6051</v>
      </c>
      <c r="AI217" s="6">
        <v>0.31440000000000001</v>
      </c>
      <c r="AJ217" s="6">
        <v>0.73360000000000003</v>
      </c>
      <c r="AK217" s="6">
        <v>0.47989999999999999</v>
      </c>
      <c r="AT217" s="6">
        <f t="shared" si="0"/>
        <v>40.5625</v>
      </c>
      <c r="AU217" s="6">
        <f t="shared" si="1"/>
        <v>114.23076923076923</v>
      </c>
      <c r="AV217" s="6">
        <f t="shared" si="2"/>
        <v>160.70588235294119</v>
      </c>
      <c r="AW217" s="7">
        <f t="shared" si="3"/>
        <v>25.904929577464788</v>
      </c>
      <c r="AX217" s="6">
        <f t="shared" si="4"/>
        <v>30.407035175879397</v>
      </c>
      <c r="AY217" s="6" t="str">
        <f t="shared" si="5"/>
        <v/>
      </c>
      <c r="BA217" s="6">
        <f>VLOOKUP(A217, ALL_AP_DATA!$A$2:$F$3600, 6, FALSE)</f>
        <v>633</v>
      </c>
      <c r="BB217" s="6" t="e">
        <f t="shared" ca="1" si="6"/>
        <v>#NAME?</v>
      </c>
      <c r="BC217" s="6">
        <f>VLOOKUP(A217,projmetadata!$A$2:$D$2036, 4, FALSE)</f>
        <v>119897</v>
      </c>
      <c r="BE217" s="6" t="e">
        <f t="shared" ca="1" si="8"/>
        <v>#NAME?</v>
      </c>
      <c r="BF217" s="6" t="e">
        <f t="shared" ca="1" si="9"/>
        <v>#NAME?</v>
      </c>
      <c r="BG217" s="6">
        <f t="shared" si="10"/>
        <v>0.10517360734630558</v>
      </c>
      <c r="BH217" s="6">
        <f>VLOOKUP(A217, ALL_AP_DATA!$A$2:$D$3600, 3, FALSE)</f>
        <v>342</v>
      </c>
      <c r="BI217" s="6">
        <f>VLOOKUP(A217, ALL_AP_DATA!$A$2:$E$3600, 5, FALSE)</f>
        <v>12610</v>
      </c>
      <c r="BJ217" s="6">
        <f t="shared" si="7"/>
        <v>19.921011058451818</v>
      </c>
      <c r="BK217" s="6">
        <f t="shared" si="11"/>
        <v>0.54028436018957349</v>
      </c>
    </row>
    <row r="218" spans="1:63" ht="15.75" customHeight="1" x14ac:dyDescent="0.2">
      <c r="A218" s="6" t="s">
        <v>1226</v>
      </c>
      <c r="B218" s="6" t="s">
        <v>61</v>
      </c>
      <c r="C218" s="6">
        <v>2</v>
      </c>
      <c r="D218" s="6">
        <v>7</v>
      </c>
      <c r="E218" s="6">
        <v>2</v>
      </c>
      <c r="F218" s="6">
        <v>8</v>
      </c>
      <c r="G218" s="6">
        <v>3.5999999999999999E-3</v>
      </c>
      <c r="H218" s="6">
        <v>6.1000000000000004E-3</v>
      </c>
      <c r="I218" s="6">
        <v>2.9999999999999997E-4</v>
      </c>
      <c r="Q218" s="6">
        <v>27</v>
      </c>
      <c r="R218" s="6">
        <v>114</v>
      </c>
      <c r="S218" s="6">
        <v>249</v>
      </c>
      <c r="T218" s="6">
        <v>14223</v>
      </c>
      <c r="U218" s="6">
        <v>5.8700000000000002E-2</v>
      </c>
      <c r="V218" s="6">
        <v>0.76149999999999995</v>
      </c>
      <c r="W218" s="6">
        <v>0.56520000000000004</v>
      </c>
      <c r="X218" s="6">
        <v>50</v>
      </c>
      <c r="Y218" s="6">
        <v>741</v>
      </c>
      <c r="Z218" s="6">
        <v>263</v>
      </c>
      <c r="AA218" s="6">
        <v>14235</v>
      </c>
      <c r="AB218" s="6">
        <v>0.38159999999999999</v>
      </c>
      <c r="AC218" s="6">
        <v>0.80430000000000001</v>
      </c>
      <c r="AD218" s="6">
        <v>0.56569999999999998</v>
      </c>
      <c r="AE218" s="6">
        <v>77</v>
      </c>
      <c r="AF218" s="6">
        <v>433</v>
      </c>
      <c r="AG218" s="6">
        <v>206</v>
      </c>
      <c r="AH218" s="6">
        <v>8072</v>
      </c>
      <c r="AI218" s="6">
        <v>0.223</v>
      </c>
      <c r="AJ218" s="6">
        <v>0.63</v>
      </c>
      <c r="AK218" s="6">
        <v>0.32079999999999997</v>
      </c>
      <c r="AL218" s="6">
        <v>1</v>
      </c>
      <c r="AM218" s="6">
        <v>30</v>
      </c>
      <c r="AN218" s="6">
        <v>179</v>
      </c>
      <c r="AO218" s="6">
        <v>7605</v>
      </c>
      <c r="AP218" s="6">
        <v>1.54E-2</v>
      </c>
      <c r="AQ218" s="6">
        <v>0.5474</v>
      </c>
      <c r="AR218" s="6">
        <v>0.30220000000000002</v>
      </c>
      <c r="AT218" s="6">
        <f t="shared" si="0"/>
        <v>1.1428571428571428</v>
      </c>
      <c r="AU218" s="6" t="str">
        <f t="shared" si="1"/>
        <v/>
      </c>
      <c r="AV218" s="6">
        <f t="shared" si="2"/>
        <v>124.76315789473684</v>
      </c>
      <c r="AW218" s="7">
        <f t="shared" si="3"/>
        <v>19.210526315789473</v>
      </c>
      <c r="AX218" s="6">
        <f t="shared" si="4"/>
        <v>18.64203233256351</v>
      </c>
      <c r="AY218" s="6">
        <f t="shared" si="5"/>
        <v>253.5</v>
      </c>
      <c r="BA218" s="6">
        <f>VLOOKUP(A218, ALL_AP_DATA!$A$2:$F$3600, 6, FALSE)</f>
        <v>1942</v>
      </c>
      <c r="BB218" s="6" t="e">
        <f t="shared" ca="1" si="6"/>
        <v>#NAME?</v>
      </c>
      <c r="BC218" s="6">
        <f>VLOOKUP(A218,projmetadata!$A$2:$D$2036, 4, FALSE)</f>
        <v>251173</v>
      </c>
      <c r="BE218" s="6" t="e">
        <f t="shared" ca="1" si="8"/>
        <v>#NAME?</v>
      </c>
      <c r="BF218" s="6" t="e">
        <f t="shared" ca="1" si="9"/>
        <v>#NAME?</v>
      </c>
      <c r="BG218" s="6">
        <f t="shared" si="10"/>
        <v>0.10018990894721964</v>
      </c>
      <c r="BH218" s="6">
        <f>VLOOKUP(A218, ALL_AP_DATA!$A$2:$D$3600, 3, FALSE)</f>
        <v>991</v>
      </c>
      <c r="BI218" s="6">
        <f>VLOOKUP(A218, ALL_AP_DATA!$A$2:$E$3600, 5, FALSE)</f>
        <v>25165</v>
      </c>
      <c r="BJ218" s="6">
        <f t="shared" si="7"/>
        <v>12.958290422245108</v>
      </c>
      <c r="BK218" s="6">
        <f t="shared" si="11"/>
        <v>0.51029866117404732</v>
      </c>
    </row>
    <row r="219" spans="1:63" ht="15.75" customHeight="1" x14ac:dyDescent="0.2">
      <c r="A219" s="6" t="s">
        <v>351</v>
      </c>
      <c r="B219" s="6" t="s">
        <v>61</v>
      </c>
      <c r="C219" s="6">
        <v>1</v>
      </c>
      <c r="D219" s="6">
        <v>2</v>
      </c>
      <c r="E219" s="6">
        <v>0</v>
      </c>
      <c r="F219" s="6">
        <v>0</v>
      </c>
      <c r="G219" s="6">
        <v>8.5000000000000006E-3</v>
      </c>
      <c r="H219" s="6">
        <v>0</v>
      </c>
      <c r="I219" s="6">
        <v>0</v>
      </c>
      <c r="Q219" s="6">
        <v>6</v>
      </c>
      <c r="R219" s="6">
        <v>14</v>
      </c>
      <c r="S219" s="6">
        <v>85</v>
      </c>
      <c r="T219" s="6">
        <v>4132</v>
      </c>
      <c r="U219" s="6">
        <v>5.9299999999999999E-2</v>
      </c>
      <c r="V219" s="6">
        <v>0.46700000000000003</v>
      </c>
      <c r="W219" s="6">
        <v>0.59189999999999998</v>
      </c>
      <c r="X219" s="6">
        <v>3</v>
      </c>
      <c r="Y219" s="6">
        <v>61</v>
      </c>
      <c r="Z219" s="6">
        <v>42</v>
      </c>
      <c r="AA219" s="6">
        <v>591</v>
      </c>
      <c r="AB219" s="6">
        <v>0.25850000000000001</v>
      </c>
      <c r="AC219" s="6">
        <v>0.23080000000000001</v>
      </c>
      <c r="AD219" s="6">
        <v>8.4699999999999998E-2</v>
      </c>
      <c r="AE219" s="6">
        <v>3</v>
      </c>
      <c r="AF219" s="6">
        <v>11</v>
      </c>
      <c r="AG219" s="6">
        <v>22</v>
      </c>
      <c r="AH219" s="6">
        <v>393</v>
      </c>
      <c r="AI219" s="6">
        <v>4.6600000000000003E-2</v>
      </c>
      <c r="AJ219" s="6">
        <v>0.12089999999999999</v>
      </c>
      <c r="AK219" s="6">
        <v>5.6300000000000003E-2</v>
      </c>
      <c r="AT219" s="6">
        <f t="shared" si="0"/>
        <v>0</v>
      </c>
      <c r="AU219" s="6" t="str">
        <f t="shared" si="1"/>
        <v/>
      </c>
      <c r="AV219" s="6">
        <f t="shared" si="2"/>
        <v>295.14285714285717</v>
      </c>
      <c r="AW219" s="7">
        <f t="shared" si="3"/>
        <v>9.6885245901639347</v>
      </c>
      <c r="AX219" s="6">
        <f t="shared" si="4"/>
        <v>35.727272727272727</v>
      </c>
      <c r="AY219" s="6" t="str">
        <f t="shared" si="5"/>
        <v/>
      </c>
      <c r="BA219" s="6">
        <f>VLOOKUP(A219, ALL_AP_DATA!$A$2:$F$3600, 6, FALSE)</f>
        <v>236</v>
      </c>
      <c r="BB219" s="6" t="e">
        <f t="shared" ca="1" si="6"/>
        <v>#NAME?</v>
      </c>
      <c r="BC219" s="6">
        <f>VLOOKUP(A219,projmetadata!$A$2:$D$2036, 4, FALSE)</f>
        <v>64723</v>
      </c>
      <c r="BE219" s="6" t="e">
        <f t="shared" ca="1" si="8"/>
        <v>#NAME?</v>
      </c>
      <c r="BF219" s="6" t="e">
        <f t="shared" ca="1" si="9"/>
        <v>#NAME?</v>
      </c>
      <c r="BG219" s="6">
        <f t="shared" si="10"/>
        <v>0.10785964803856435</v>
      </c>
      <c r="BH219" s="6">
        <f>VLOOKUP(A219, ALL_AP_DATA!$A$2:$D$3600, 3, FALSE)</f>
        <v>81</v>
      </c>
      <c r="BI219" s="6">
        <f>VLOOKUP(A219, ALL_AP_DATA!$A$2:$E$3600, 5, FALSE)</f>
        <v>6981</v>
      </c>
      <c r="BJ219" s="6">
        <f t="shared" si="7"/>
        <v>29.58050847457627</v>
      </c>
      <c r="BK219" s="6">
        <f t="shared" si="11"/>
        <v>0.34322033898305082</v>
      </c>
    </row>
    <row r="220" spans="1:63" ht="15.75" customHeight="1" x14ac:dyDescent="0.2">
      <c r="A220" s="6" t="s">
        <v>405</v>
      </c>
      <c r="B220" s="6" t="s">
        <v>61</v>
      </c>
      <c r="Q220" s="6">
        <v>2</v>
      </c>
      <c r="R220" s="6">
        <v>13</v>
      </c>
      <c r="S220" s="6">
        <v>32</v>
      </c>
      <c r="T220" s="6">
        <v>2041</v>
      </c>
      <c r="U220" s="6">
        <v>7.0999999999999994E-2</v>
      </c>
      <c r="V220" s="6">
        <v>0.82050000000000001</v>
      </c>
      <c r="W220" s="6">
        <v>0.94579999999999997</v>
      </c>
      <c r="X220" s="6">
        <v>9</v>
      </c>
      <c r="Y220" s="6">
        <v>41</v>
      </c>
      <c r="Z220" s="6">
        <v>2</v>
      </c>
      <c r="AA220" s="6">
        <v>19</v>
      </c>
      <c r="AB220" s="6">
        <v>0.224</v>
      </c>
      <c r="AC220" s="6">
        <v>5.1299999999999998E-2</v>
      </c>
      <c r="AD220" s="6">
        <v>8.8000000000000005E-3</v>
      </c>
      <c r="AE220" s="6">
        <v>3</v>
      </c>
      <c r="AF220" s="6">
        <v>13</v>
      </c>
      <c r="AG220" s="6">
        <v>0</v>
      </c>
      <c r="AH220" s="6">
        <v>0</v>
      </c>
      <c r="AI220" s="6">
        <v>7.0999999999999994E-2</v>
      </c>
      <c r="AJ220" s="6">
        <v>0</v>
      </c>
      <c r="AK220" s="6">
        <v>0</v>
      </c>
      <c r="AT220" s="6" t="str">
        <f t="shared" si="0"/>
        <v/>
      </c>
      <c r="AU220" s="6" t="str">
        <f t="shared" si="1"/>
        <v/>
      </c>
      <c r="AV220" s="6">
        <f t="shared" si="2"/>
        <v>157</v>
      </c>
      <c r="AW220" s="7">
        <f t="shared" si="3"/>
        <v>0.46341463414634149</v>
      </c>
      <c r="AX220" s="6">
        <f t="shared" si="4"/>
        <v>0</v>
      </c>
      <c r="AY220" s="6" t="str">
        <f t="shared" si="5"/>
        <v/>
      </c>
      <c r="BA220" s="6">
        <f>VLOOKUP(A220, ALL_AP_DATA!$A$2:$F$3600, 6, FALSE)</f>
        <v>183</v>
      </c>
      <c r="BB220" s="6" t="e">
        <f t="shared" ca="1" si="6"/>
        <v>#NAME?</v>
      </c>
      <c r="BC220" s="6">
        <f>VLOOKUP(A220,projmetadata!$A$2:$D$2036, 4, FALSE)</f>
        <v>19863</v>
      </c>
      <c r="BE220" s="6" t="e">
        <f t="shared" ca="1" si="8"/>
        <v>#NAME?</v>
      </c>
      <c r="BF220" s="6" t="e">
        <f t="shared" ca="1" si="9"/>
        <v>#NAME?</v>
      </c>
      <c r="BG220" s="6">
        <f t="shared" si="10"/>
        <v>0.10864421285807783</v>
      </c>
      <c r="BH220" s="6">
        <f>VLOOKUP(A220, ALL_AP_DATA!$A$2:$D$3600, 3, FALSE)</f>
        <v>61</v>
      </c>
      <c r="BI220" s="6">
        <f>VLOOKUP(A220, ALL_AP_DATA!$A$2:$E$3600, 5, FALSE)</f>
        <v>2158</v>
      </c>
      <c r="BJ220" s="6">
        <f t="shared" si="7"/>
        <v>11.792349726775956</v>
      </c>
      <c r="BK220" s="6">
        <f t="shared" si="11"/>
        <v>0.33333333333333331</v>
      </c>
    </row>
    <row r="221" spans="1:63" ht="15.75" customHeight="1" x14ac:dyDescent="0.2">
      <c r="A221" s="6" t="s">
        <v>1452</v>
      </c>
      <c r="B221" s="6" t="s">
        <v>61</v>
      </c>
      <c r="C221" s="6">
        <v>5</v>
      </c>
      <c r="D221" s="6">
        <v>18</v>
      </c>
      <c r="E221" s="6">
        <v>15</v>
      </c>
      <c r="F221" s="6">
        <v>880</v>
      </c>
      <c r="G221" s="6">
        <v>0.02</v>
      </c>
      <c r="H221" s="6">
        <v>0.10340000000000001</v>
      </c>
      <c r="I221" s="6">
        <v>3.9E-2</v>
      </c>
      <c r="J221" s="6">
        <v>1</v>
      </c>
      <c r="K221" s="6">
        <v>10</v>
      </c>
      <c r="L221" s="6">
        <v>43</v>
      </c>
      <c r="M221" s="6">
        <v>2078</v>
      </c>
      <c r="N221" s="6">
        <v>1.11E-2</v>
      </c>
      <c r="O221" s="6">
        <v>0.29659999999999997</v>
      </c>
      <c r="P221" s="6">
        <v>9.1999999999999998E-2</v>
      </c>
      <c r="Q221" s="6">
        <v>24</v>
      </c>
      <c r="R221" s="6">
        <v>99</v>
      </c>
      <c r="S221" s="6">
        <v>122</v>
      </c>
      <c r="T221" s="6">
        <v>15052</v>
      </c>
      <c r="U221" s="6">
        <v>0.11020000000000001</v>
      </c>
      <c r="V221" s="6">
        <v>0.84140000000000004</v>
      </c>
      <c r="W221" s="6">
        <v>0.6663</v>
      </c>
      <c r="X221" s="6">
        <v>49</v>
      </c>
      <c r="Y221" s="6">
        <v>445</v>
      </c>
      <c r="Z221" s="6">
        <v>128</v>
      </c>
      <c r="AA221" s="6">
        <v>15272</v>
      </c>
      <c r="AB221" s="6">
        <v>0.4955</v>
      </c>
      <c r="AC221" s="6">
        <v>0.88280000000000003</v>
      </c>
      <c r="AD221" s="6">
        <v>0.67600000000000005</v>
      </c>
      <c r="AE221" s="6">
        <v>51</v>
      </c>
      <c r="AF221" s="6">
        <v>218</v>
      </c>
      <c r="AG221" s="6">
        <v>127</v>
      </c>
      <c r="AH221" s="6">
        <v>12115</v>
      </c>
      <c r="AI221" s="6">
        <v>0.24279999999999999</v>
      </c>
      <c r="AJ221" s="6">
        <v>0.87590000000000001</v>
      </c>
      <c r="AK221" s="6">
        <v>0.5363</v>
      </c>
      <c r="AL221" s="6">
        <v>1</v>
      </c>
      <c r="AM221" s="6">
        <v>22</v>
      </c>
      <c r="AN221" s="6">
        <v>71</v>
      </c>
      <c r="AO221" s="6">
        <v>3572</v>
      </c>
      <c r="AP221" s="6">
        <v>2.4500000000000001E-2</v>
      </c>
      <c r="AQ221" s="6">
        <v>0.48970000000000002</v>
      </c>
      <c r="AR221" s="6">
        <v>0.15809999999999999</v>
      </c>
      <c r="AT221" s="6">
        <f t="shared" si="0"/>
        <v>48.888888888888886</v>
      </c>
      <c r="AU221" s="6">
        <f t="shared" si="1"/>
        <v>207.8</v>
      </c>
      <c r="AV221" s="6">
        <f t="shared" si="2"/>
        <v>152.04040404040404</v>
      </c>
      <c r="AW221" s="7">
        <f t="shared" si="3"/>
        <v>34.319101123595509</v>
      </c>
      <c r="AX221" s="6">
        <f t="shared" si="4"/>
        <v>55.573394495412842</v>
      </c>
      <c r="AY221" s="6">
        <f t="shared" si="5"/>
        <v>162.36363636363637</v>
      </c>
      <c r="BA221" s="6">
        <f>VLOOKUP(A221, ALL_AP_DATA!$A$2:$F$3600, 6, FALSE)</f>
        <v>898</v>
      </c>
      <c r="BB221" s="6" t="e">
        <f t="shared" ca="1" si="6"/>
        <v>#NAME?</v>
      </c>
      <c r="BC221" s="6">
        <f>VLOOKUP(A221,projmetadata!$A$2:$D$2036, 4, FALSE)</f>
        <v>207156</v>
      </c>
      <c r="BE221" s="6" t="e">
        <f t="shared" ca="1" si="8"/>
        <v>#NAME?</v>
      </c>
      <c r="BF221" s="6" t="e">
        <f t="shared" ca="1" si="9"/>
        <v>#NAME?</v>
      </c>
      <c r="BG221" s="6">
        <f t="shared" si="10"/>
        <v>0.10905790804997201</v>
      </c>
      <c r="BH221" s="6">
        <f>VLOOKUP(A221, ALL_AP_DATA!$A$2:$D$3600, 3, FALSE)</f>
        <v>521</v>
      </c>
      <c r="BI221" s="6">
        <f>VLOOKUP(A221, ALL_AP_DATA!$A$2:$E$3600, 5, FALSE)</f>
        <v>22592</v>
      </c>
      <c r="BJ221" s="6">
        <f t="shared" si="7"/>
        <v>25.158129175946549</v>
      </c>
      <c r="BK221" s="6">
        <f t="shared" si="11"/>
        <v>0.58017817371937641</v>
      </c>
    </row>
    <row r="222" spans="1:63" ht="15.75" customHeight="1" x14ac:dyDescent="0.2">
      <c r="A222" s="6" t="s">
        <v>138</v>
      </c>
      <c r="B222" s="6" t="s">
        <v>61</v>
      </c>
      <c r="Q222" s="6">
        <v>4</v>
      </c>
      <c r="R222" s="6">
        <v>11</v>
      </c>
      <c r="S222" s="6">
        <v>23</v>
      </c>
      <c r="T222" s="6">
        <v>647</v>
      </c>
      <c r="U222" s="6">
        <v>9.5699999999999993E-2</v>
      </c>
      <c r="V222" s="6">
        <v>0.40350000000000003</v>
      </c>
      <c r="W222" s="6">
        <v>0.36449999999999999</v>
      </c>
      <c r="X222" s="6">
        <v>3</v>
      </c>
      <c r="Y222" s="6">
        <v>14</v>
      </c>
      <c r="Z222" s="6">
        <v>23</v>
      </c>
      <c r="AA222" s="6">
        <v>262</v>
      </c>
      <c r="AB222" s="6">
        <v>0.1217</v>
      </c>
      <c r="AC222" s="6">
        <v>0.40350000000000003</v>
      </c>
      <c r="AD222" s="6">
        <v>0.14760000000000001</v>
      </c>
      <c r="AE222" s="6">
        <v>1</v>
      </c>
      <c r="AF222" s="6">
        <v>3</v>
      </c>
      <c r="AG222" s="6">
        <v>5</v>
      </c>
      <c r="AH222" s="6">
        <v>28</v>
      </c>
      <c r="AI222" s="6">
        <v>2.6100000000000002E-2</v>
      </c>
      <c r="AJ222" s="6">
        <v>8.77E-2</v>
      </c>
      <c r="AK222" s="6">
        <v>1.5800000000000002E-2</v>
      </c>
      <c r="AT222" s="6" t="str">
        <f t="shared" si="0"/>
        <v/>
      </c>
      <c r="AU222" s="6" t="str">
        <f t="shared" si="1"/>
        <v/>
      </c>
      <c r="AV222" s="6">
        <f t="shared" si="2"/>
        <v>58.81818181818182</v>
      </c>
      <c r="AW222" s="7">
        <f t="shared" si="3"/>
        <v>18.714285714285715</v>
      </c>
      <c r="AX222" s="6">
        <f t="shared" si="4"/>
        <v>9.3333333333333339</v>
      </c>
      <c r="AY222" s="6" t="str">
        <f t="shared" si="5"/>
        <v/>
      </c>
      <c r="BA222" s="6">
        <f>VLOOKUP(A222, ALL_AP_DATA!$A$2:$F$3600, 6, FALSE)</f>
        <v>115</v>
      </c>
      <c r="BB222" s="6" t="e">
        <f t="shared" ca="1" si="6"/>
        <v>#NAME?</v>
      </c>
      <c r="BC222" s="6">
        <f>VLOOKUP(A222,projmetadata!$A$2:$D$2036, 4, FALSE)</f>
        <v>16275</v>
      </c>
      <c r="BE222" s="6" t="e">
        <f t="shared" ca="1" si="8"/>
        <v>#NAME?</v>
      </c>
      <c r="BF222" s="6" t="e">
        <f t="shared" ca="1" si="9"/>
        <v>#NAME?</v>
      </c>
      <c r="BG222" s="6">
        <f t="shared" si="10"/>
        <v>0.10906298003072197</v>
      </c>
      <c r="BH222" s="6">
        <f>VLOOKUP(A222, ALL_AP_DATA!$A$2:$D$3600, 3, FALSE)</f>
        <v>23</v>
      </c>
      <c r="BI222" s="6">
        <f>VLOOKUP(A222, ALL_AP_DATA!$A$2:$E$3600, 5, FALSE)</f>
        <v>1775</v>
      </c>
      <c r="BJ222" s="6">
        <f t="shared" si="7"/>
        <v>15.434782608695652</v>
      </c>
      <c r="BK222" s="6">
        <f t="shared" si="11"/>
        <v>0.2</v>
      </c>
    </row>
    <row r="223" spans="1:63" ht="15.75" customHeight="1" x14ac:dyDescent="0.2">
      <c r="A223" s="6" t="s">
        <v>1176</v>
      </c>
      <c r="B223" s="6" t="s">
        <v>61</v>
      </c>
      <c r="C223" s="6">
        <v>5</v>
      </c>
      <c r="D223" s="6">
        <v>12</v>
      </c>
      <c r="E223" s="6">
        <v>8</v>
      </c>
      <c r="F223" s="6">
        <v>259</v>
      </c>
      <c r="G223" s="6">
        <v>5.4999999999999997E-3</v>
      </c>
      <c r="H223" s="6">
        <v>1.0699999999999999E-2</v>
      </c>
      <c r="I223" s="6">
        <v>2.2000000000000001E-3</v>
      </c>
      <c r="J223" s="6">
        <v>3</v>
      </c>
      <c r="K223" s="6">
        <v>23</v>
      </c>
      <c r="L223" s="6">
        <v>144</v>
      </c>
      <c r="M223" s="6">
        <v>16666</v>
      </c>
      <c r="N223" s="6">
        <v>1.06E-2</v>
      </c>
      <c r="O223" s="6">
        <v>0.192</v>
      </c>
      <c r="P223" s="6">
        <v>0.14410000000000001</v>
      </c>
      <c r="Q223" s="6">
        <v>38</v>
      </c>
      <c r="R223" s="6">
        <v>178</v>
      </c>
      <c r="S223" s="6">
        <v>568</v>
      </c>
      <c r="T223" s="6">
        <v>69384</v>
      </c>
      <c r="U223" s="6">
        <v>8.1900000000000001E-2</v>
      </c>
      <c r="V223" s="6">
        <v>0.75729999999999997</v>
      </c>
      <c r="W223" s="6">
        <v>0.60009999999999997</v>
      </c>
      <c r="X223" s="6">
        <v>107</v>
      </c>
      <c r="Y223" s="6">
        <v>809</v>
      </c>
      <c r="Z223" s="6">
        <v>658</v>
      </c>
      <c r="AA223" s="6">
        <v>61548</v>
      </c>
      <c r="AB223" s="6">
        <v>0.37209999999999999</v>
      </c>
      <c r="AC223" s="6">
        <v>0.87729999999999997</v>
      </c>
      <c r="AD223" s="6">
        <v>0.5323</v>
      </c>
      <c r="AE223" s="6">
        <v>122</v>
      </c>
      <c r="AF223" s="6">
        <v>761</v>
      </c>
      <c r="AG223" s="6">
        <v>673</v>
      </c>
      <c r="AH223" s="6">
        <v>61156</v>
      </c>
      <c r="AI223" s="6">
        <v>0.35</v>
      </c>
      <c r="AJ223" s="6">
        <v>0.89729999999999999</v>
      </c>
      <c r="AK223" s="6">
        <v>0.52890000000000004</v>
      </c>
      <c r="AL223" s="6">
        <v>9</v>
      </c>
      <c r="AM223" s="6">
        <v>107</v>
      </c>
      <c r="AN223" s="6">
        <v>414</v>
      </c>
      <c r="AO223" s="6">
        <v>42505</v>
      </c>
      <c r="AP223" s="6">
        <v>4.9200000000000001E-2</v>
      </c>
      <c r="AQ223" s="6">
        <v>0.55200000000000005</v>
      </c>
      <c r="AR223" s="6">
        <v>0.36759999999999998</v>
      </c>
      <c r="AT223" s="6">
        <f t="shared" si="0"/>
        <v>21.583333333333332</v>
      </c>
      <c r="AU223" s="6">
        <f t="shared" si="1"/>
        <v>724.60869565217388</v>
      </c>
      <c r="AV223" s="6">
        <f t="shared" si="2"/>
        <v>389.79775280898878</v>
      </c>
      <c r="AW223" s="7">
        <f t="shared" si="3"/>
        <v>76.079110012360943</v>
      </c>
      <c r="AX223" s="6">
        <f t="shared" si="4"/>
        <v>80.362680683311439</v>
      </c>
      <c r="AY223" s="6">
        <f t="shared" si="5"/>
        <v>397.24299065420558</v>
      </c>
      <c r="BA223" s="6">
        <f>VLOOKUP(A223, ALL_AP_DATA!$A$2:$F$3600, 6, FALSE)</f>
        <v>2174</v>
      </c>
      <c r="BB223" s="6" t="e">
        <f t="shared" ca="1" si="6"/>
        <v>#NAME?</v>
      </c>
      <c r="BC223" s="6">
        <f>VLOOKUP(A223,projmetadata!$A$2:$D$2036, 4, FALSE)</f>
        <v>1070336</v>
      </c>
      <c r="BE223" s="6" t="e">
        <f t="shared" ca="1" si="8"/>
        <v>#NAME?</v>
      </c>
      <c r="BF223" s="6" t="e">
        <f t="shared" ca="1" si="9"/>
        <v>#NAME?</v>
      </c>
      <c r="BG223" s="6">
        <f t="shared" si="10"/>
        <v>0.10802028521884717</v>
      </c>
      <c r="BH223" s="6">
        <f>VLOOKUP(A223, ALL_AP_DATA!$A$2:$D$3600, 3, FALSE)</f>
        <v>1170</v>
      </c>
      <c r="BI223" s="6">
        <f>VLOOKUP(A223, ALL_AP_DATA!$A$2:$E$3600, 5, FALSE)</f>
        <v>115618</v>
      </c>
      <c r="BJ223" s="6">
        <f t="shared" si="7"/>
        <v>53.182152713891448</v>
      </c>
      <c r="BK223" s="6">
        <f t="shared" si="11"/>
        <v>0.53817847286108556</v>
      </c>
    </row>
    <row r="224" spans="1:63" ht="15.75" customHeight="1" x14ac:dyDescent="0.2">
      <c r="A224" s="6" t="s">
        <v>148</v>
      </c>
      <c r="B224" s="6" t="s">
        <v>61</v>
      </c>
      <c r="J224" s="6">
        <v>3</v>
      </c>
      <c r="K224" s="6">
        <v>19</v>
      </c>
      <c r="L224" s="6">
        <v>23</v>
      </c>
      <c r="M224" s="6">
        <v>2762</v>
      </c>
      <c r="N224" s="6">
        <v>7.6600000000000001E-2</v>
      </c>
      <c r="O224" s="6">
        <v>0.7419</v>
      </c>
      <c r="P224" s="6">
        <v>0.3</v>
      </c>
      <c r="Q224" s="6">
        <v>9</v>
      </c>
      <c r="R224" s="6">
        <v>31</v>
      </c>
      <c r="S224" s="6">
        <v>25</v>
      </c>
      <c r="T224" s="6">
        <v>5720</v>
      </c>
      <c r="U224" s="6">
        <v>0.125</v>
      </c>
      <c r="V224" s="6">
        <v>0.80649999999999999</v>
      </c>
      <c r="W224" s="6">
        <v>0.62129999999999996</v>
      </c>
      <c r="X224" s="6">
        <v>3</v>
      </c>
      <c r="Y224" s="6">
        <v>123</v>
      </c>
      <c r="Z224" s="6">
        <v>25</v>
      </c>
      <c r="AA224" s="6">
        <v>3477</v>
      </c>
      <c r="AB224" s="6">
        <v>0.496</v>
      </c>
      <c r="AC224" s="6">
        <v>0.80649999999999999</v>
      </c>
      <c r="AD224" s="6">
        <v>0.37769999999999998</v>
      </c>
      <c r="AE224" s="6">
        <v>20</v>
      </c>
      <c r="AF224" s="6">
        <v>138</v>
      </c>
      <c r="AG224" s="6">
        <v>28</v>
      </c>
      <c r="AH224" s="6">
        <v>6567</v>
      </c>
      <c r="AI224" s="6">
        <v>0.55649999999999999</v>
      </c>
      <c r="AJ224" s="6">
        <v>0.9032</v>
      </c>
      <c r="AK224" s="6">
        <v>0.71330000000000005</v>
      </c>
      <c r="AT224" s="6" t="str">
        <f t="shared" si="0"/>
        <v/>
      </c>
      <c r="AU224" s="6">
        <f t="shared" si="1"/>
        <v>145.36842105263159</v>
      </c>
      <c r="AV224" s="6">
        <f t="shared" si="2"/>
        <v>184.51612903225808</v>
      </c>
      <c r="AW224" s="7">
        <f t="shared" si="3"/>
        <v>28.26829268292683</v>
      </c>
      <c r="AX224" s="6">
        <f t="shared" si="4"/>
        <v>47.586956521739133</v>
      </c>
      <c r="AY224" s="6" t="str">
        <f t="shared" si="5"/>
        <v/>
      </c>
      <c r="BA224" s="6">
        <f>VLOOKUP(A224, ALL_AP_DATA!$A$2:$F$3600, 6, FALSE)</f>
        <v>248</v>
      </c>
      <c r="BB224" s="6" t="e">
        <f t="shared" ca="1" si="6"/>
        <v>#NAME?</v>
      </c>
      <c r="BC224" s="6">
        <f>VLOOKUP(A224,projmetadata!$A$2:$D$2036, 4, FALSE)</f>
        <v>83525</v>
      </c>
      <c r="BE224" s="6" t="e">
        <f t="shared" ca="1" si="8"/>
        <v>#NAME?</v>
      </c>
      <c r="BF224" s="6" t="e">
        <f t="shared" ca="1" si="9"/>
        <v>#NAME?</v>
      </c>
      <c r="BG224" s="6">
        <f t="shared" si="10"/>
        <v>0.11021849745585154</v>
      </c>
      <c r="BH224" s="6">
        <f>VLOOKUP(A224, ALL_AP_DATA!$A$2:$D$3600, 3, FALSE)</f>
        <v>198</v>
      </c>
      <c r="BI224" s="6">
        <f>VLOOKUP(A224, ALL_AP_DATA!$A$2:$E$3600, 5, FALSE)</f>
        <v>9206</v>
      </c>
      <c r="BJ224" s="6">
        <f t="shared" si="7"/>
        <v>37.12096774193548</v>
      </c>
      <c r="BK224" s="6">
        <f t="shared" si="11"/>
        <v>0.79838709677419351</v>
      </c>
    </row>
    <row r="225" spans="1:63" ht="15.75" customHeight="1" x14ac:dyDescent="0.2">
      <c r="A225" s="6" t="s">
        <v>999</v>
      </c>
      <c r="B225" s="6" t="s">
        <v>61</v>
      </c>
      <c r="C225" s="6">
        <v>5</v>
      </c>
      <c r="D225" s="6">
        <v>23</v>
      </c>
      <c r="E225" s="6">
        <v>17</v>
      </c>
      <c r="F225" s="6">
        <v>242</v>
      </c>
      <c r="G225" s="6">
        <v>1.6899999999999998E-2</v>
      </c>
      <c r="H225" s="6">
        <v>0.20730000000000001</v>
      </c>
      <c r="I225" s="6">
        <v>6.0000000000000001E-3</v>
      </c>
      <c r="Q225" s="6">
        <v>8</v>
      </c>
      <c r="R225" s="6">
        <v>20</v>
      </c>
      <c r="S225" s="6">
        <v>40</v>
      </c>
      <c r="T225" s="6">
        <v>1511</v>
      </c>
      <c r="U225" s="6">
        <v>1.47E-2</v>
      </c>
      <c r="V225" s="6">
        <v>0.48780000000000001</v>
      </c>
      <c r="W225" s="6">
        <v>3.78E-2</v>
      </c>
      <c r="X225" s="6">
        <v>187</v>
      </c>
      <c r="Y225" s="6">
        <v>560</v>
      </c>
      <c r="Z225" s="6">
        <v>78</v>
      </c>
      <c r="AA225" s="6">
        <v>2331</v>
      </c>
      <c r="AB225" s="6">
        <v>0.41149999999999998</v>
      </c>
      <c r="AC225" s="6">
        <v>0.95120000000000005</v>
      </c>
      <c r="AD225" s="6">
        <v>5.8299999999999998E-2</v>
      </c>
      <c r="AE225" s="6">
        <v>66</v>
      </c>
      <c r="AF225" s="6">
        <v>303</v>
      </c>
      <c r="AG225" s="6">
        <v>43</v>
      </c>
      <c r="AH225" s="6">
        <v>1613</v>
      </c>
      <c r="AI225" s="6">
        <v>0.22259999999999999</v>
      </c>
      <c r="AJ225" s="6">
        <v>0.52439999999999998</v>
      </c>
      <c r="AK225" s="6">
        <v>4.0300000000000002E-2</v>
      </c>
      <c r="AT225" s="6">
        <f t="shared" si="0"/>
        <v>10.521739130434783</v>
      </c>
      <c r="AU225" s="6" t="str">
        <f t="shared" si="1"/>
        <v/>
      </c>
      <c r="AV225" s="6">
        <f t="shared" si="2"/>
        <v>75.55</v>
      </c>
      <c r="AW225" s="7">
        <f t="shared" si="3"/>
        <v>4.1624999999999996</v>
      </c>
      <c r="AX225" s="6">
        <f t="shared" si="4"/>
        <v>5.3234323432343231</v>
      </c>
      <c r="AY225" s="6" t="str">
        <f t="shared" si="5"/>
        <v/>
      </c>
      <c r="BA225" s="6">
        <f>VLOOKUP(A225, ALL_AP_DATA!$A$2:$F$3600, 6, FALSE)</f>
        <v>1361</v>
      </c>
      <c r="BB225" s="6" t="e">
        <f t="shared" ca="1" si="6"/>
        <v>#NAME?</v>
      </c>
      <c r="BC225" s="6">
        <f>VLOOKUP(A225,projmetadata!$A$2:$D$2036, 4, FALSE)</f>
        <v>364979</v>
      </c>
      <c r="BE225" s="6" t="e">
        <f t="shared" ca="1" si="8"/>
        <v>#NAME?</v>
      </c>
      <c r="BF225" s="6" t="e">
        <f t="shared" ca="1" si="9"/>
        <v>#NAME?</v>
      </c>
      <c r="BG225" s="6">
        <f t="shared" si="10"/>
        <v>0.10959534658158415</v>
      </c>
      <c r="BH225" s="6">
        <f>VLOOKUP(A225, ALL_AP_DATA!$A$2:$D$3600, 3, FALSE)</f>
        <v>687</v>
      </c>
      <c r="BI225" s="6">
        <f>VLOOKUP(A225, ALL_AP_DATA!$A$2:$E$3600, 5, FALSE)</f>
        <v>40000</v>
      </c>
      <c r="BJ225" s="6">
        <f t="shared" si="7"/>
        <v>29.390154298310065</v>
      </c>
      <c r="BK225" s="6">
        <f t="shared" si="11"/>
        <v>0.50477590007347539</v>
      </c>
    </row>
    <row r="226" spans="1:63" ht="15.75" customHeight="1" x14ac:dyDescent="0.2">
      <c r="A226" s="6" t="s">
        <v>200</v>
      </c>
      <c r="B226" s="6" t="s">
        <v>61</v>
      </c>
      <c r="Q226" s="6">
        <v>1</v>
      </c>
      <c r="R226" s="6">
        <v>3</v>
      </c>
      <c r="S226" s="6">
        <v>10</v>
      </c>
      <c r="T226" s="6">
        <v>406</v>
      </c>
      <c r="U226" s="6">
        <v>6.8999999999999999E-3</v>
      </c>
      <c r="V226" s="6">
        <v>0.37040000000000001</v>
      </c>
      <c r="W226" s="6">
        <v>7.5200000000000003E-2</v>
      </c>
      <c r="X226" s="6">
        <v>9</v>
      </c>
      <c r="Y226" s="6">
        <v>186</v>
      </c>
      <c r="Z226" s="6">
        <v>0</v>
      </c>
      <c r="AA226" s="6">
        <v>0</v>
      </c>
      <c r="AB226" s="6">
        <v>0.42959999999999998</v>
      </c>
      <c r="AC226" s="6">
        <v>0</v>
      </c>
      <c r="AD226" s="6">
        <v>0</v>
      </c>
      <c r="AE226" s="6">
        <v>5</v>
      </c>
      <c r="AF226" s="6">
        <v>17</v>
      </c>
      <c r="AG226" s="6">
        <v>12</v>
      </c>
      <c r="AH226" s="6">
        <v>211</v>
      </c>
      <c r="AI226" s="6">
        <v>3.9300000000000002E-2</v>
      </c>
      <c r="AJ226" s="6">
        <v>0.44440000000000002</v>
      </c>
      <c r="AK226" s="6">
        <v>3.9100000000000003E-2</v>
      </c>
      <c r="AT226" s="6" t="str">
        <f t="shared" si="0"/>
        <v/>
      </c>
      <c r="AU226" s="6" t="str">
        <f t="shared" si="1"/>
        <v/>
      </c>
      <c r="AV226" s="6">
        <f t="shared" si="2"/>
        <v>135.33333333333334</v>
      </c>
      <c r="AW226" s="7">
        <f t="shared" si="3"/>
        <v>0</v>
      </c>
      <c r="AX226" s="6">
        <f t="shared" si="4"/>
        <v>12.411764705882353</v>
      </c>
      <c r="AY226" s="6" t="str">
        <f t="shared" si="5"/>
        <v/>
      </c>
      <c r="BA226" s="6">
        <f>VLOOKUP(A226, ALL_AP_DATA!$A$2:$F$3600, 6, FALSE)</f>
        <v>433</v>
      </c>
      <c r="BB226" s="6" t="e">
        <f t="shared" ca="1" si="6"/>
        <v>#NAME?</v>
      </c>
      <c r="BC226" s="6">
        <f>VLOOKUP(A226,projmetadata!$A$2:$D$2036, 4, FALSE)</f>
        <v>48701</v>
      </c>
      <c r="BE226" s="6" t="e">
        <f t="shared" ca="1" si="8"/>
        <v>#NAME?</v>
      </c>
      <c r="BF226" s="6" t="e">
        <f t="shared" ca="1" si="9"/>
        <v>#NAME?</v>
      </c>
      <c r="BG226" s="6">
        <f t="shared" si="10"/>
        <v>0.11079854623108355</v>
      </c>
      <c r="BH226" s="6">
        <f>VLOOKUP(A226, ALL_AP_DATA!$A$2:$D$3600, 3, FALSE)</f>
        <v>198</v>
      </c>
      <c r="BI226" s="6">
        <f>VLOOKUP(A226, ALL_AP_DATA!$A$2:$E$3600, 5, FALSE)</f>
        <v>5396</v>
      </c>
      <c r="BJ226" s="6">
        <f t="shared" si="7"/>
        <v>12.46189376443418</v>
      </c>
      <c r="BK226" s="6">
        <f t="shared" si="11"/>
        <v>0.45727482678983833</v>
      </c>
    </row>
    <row r="227" spans="1:63" ht="15.75" customHeight="1" x14ac:dyDescent="0.2">
      <c r="A227" s="6" t="s">
        <v>1139</v>
      </c>
      <c r="B227" s="6" t="s">
        <v>61</v>
      </c>
      <c r="C227" s="6">
        <v>5</v>
      </c>
      <c r="D227" s="6">
        <v>32</v>
      </c>
      <c r="E227" s="6">
        <v>20</v>
      </c>
      <c r="F227" s="6">
        <v>380</v>
      </c>
      <c r="G227" s="6">
        <v>5.5399999999999998E-2</v>
      </c>
      <c r="H227" s="6">
        <v>9.8500000000000004E-2</v>
      </c>
      <c r="I227" s="6">
        <v>1.35E-2</v>
      </c>
      <c r="J227" s="6">
        <v>1</v>
      </c>
      <c r="K227" s="6">
        <v>9</v>
      </c>
      <c r="L227" s="6">
        <v>7</v>
      </c>
      <c r="M227" s="6">
        <v>294</v>
      </c>
      <c r="N227" s="6">
        <v>1.5599999999999999E-2</v>
      </c>
      <c r="O227" s="6">
        <v>3.4500000000000003E-2</v>
      </c>
      <c r="P227" s="6">
        <v>1.04E-2</v>
      </c>
      <c r="Q227" s="6">
        <v>16</v>
      </c>
      <c r="R227" s="6">
        <v>80</v>
      </c>
      <c r="S227" s="6">
        <v>108</v>
      </c>
      <c r="T227" s="6">
        <v>3526</v>
      </c>
      <c r="U227" s="6">
        <v>0.1384</v>
      </c>
      <c r="V227" s="6">
        <v>0.53200000000000003</v>
      </c>
      <c r="W227" s="6">
        <v>0.1249</v>
      </c>
      <c r="X227" s="6">
        <v>28</v>
      </c>
      <c r="Y227" s="6">
        <v>444</v>
      </c>
      <c r="Z227" s="6">
        <v>193</v>
      </c>
      <c r="AA227" s="6">
        <v>27557</v>
      </c>
      <c r="AB227" s="6">
        <v>0.76819999999999999</v>
      </c>
      <c r="AC227" s="6">
        <v>0.95069999999999999</v>
      </c>
      <c r="AD227" s="6">
        <v>0.97589999999999999</v>
      </c>
      <c r="AE227" s="6">
        <v>38</v>
      </c>
      <c r="AF227" s="6">
        <v>150</v>
      </c>
      <c r="AG227" s="6">
        <v>107</v>
      </c>
      <c r="AH227" s="6">
        <v>22635</v>
      </c>
      <c r="AI227" s="6">
        <v>0.25950000000000001</v>
      </c>
      <c r="AJ227" s="6">
        <v>0.52710000000000001</v>
      </c>
      <c r="AK227" s="6">
        <v>0.80159999999999998</v>
      </c>
      <c r="AL227" s="6">
        <v>1</v>
      </c>
      <c r="AM227" s="6">
        <v>21</v>
      </c>
      <c r="AN227" s="6">
        <v>7</v>
      </c>
      <c r="AO227" s="6">
        <v>73</v>
      </c>
      <c r="AP227" s="6">
        <v>3.6299999999999999E-2</v>
      </c>
      <c r="AQ227" s="6">
        <v>3.4500000000000003E-2</v>
      </c>
      <c r="AR227" s="6">
        <v>2.5999999999999999E-3</v>
      </c>
      <c r="AT227" s="6">
        <f t="shared" si="0"/>
        <v>11.875</v>
      </c>
      <c r="AU227" s="6">
        <f t="shared" si="1"/>
        <v>32.666666666666664</v>
      </c>
      <c r="AV227" s="6">
        <f t="shared" si="2"/>
        <v>44.075000000000003</v>
      </c>
      <c r="AW227" s="7">
        <f t="shared" si="3"/>
        <v>62.065315315315317</v>
      </c>
      <c r="AX227" s="6">
        <f t="shared" si="4"/>
        <v>150.9</v>
      </c>
      <c r="AY227" s="6">
        <f t="shared" si="5"/>
        <v>3.4761904761904763</v>
      </c>
      <c r="BA227" s="6">
        <f>VLOOKUP(A227, ALL_AP_DATA!$A$2:$F$3600, 6, FALSE)</f>
        <v>578</v>
      </c>
      <c r="BB227" s="6" t="e">
        <f t="shared" ca="1" si="6"/>
        <v>#NAME?</v>
      </c>
      <c r="BC227" s="6">
        <f>VLOOKUP(A227,projmetadata!$A$2:$D$2036, 4, FALSE)</f>
        <v>249557</v>
      </c>
      <c r="BE227" s="6" t="e">
        <f t="shared" ca="1" si="8"/>
        <v>#NAME?</v>
      </c>
      <c r="BF227" s="6" t="e">
        <f t="shared" ca="1" si="9"/>
        <v>#NAME?</v>
      </c>
      <c r="BG227" s="6">
        <f t="shared" si="10"/>
        <v>0.11315250624105916</v>
      </c>
      <c r="BH227" s="6">
        <f>VLOOKUP(A227, ALL_AP_DATA!$A$2:$D$3600, 3, FALSE)</f>
        <v>469</v>
      </c>
      <c r="BI227" s="6">
        <f>VLOOKUP(A227, ALL_AP_DATA!$A$2:$E$3600, 5, FALSE)</f>
        <v>28238</v>
      </c>
      <c r="BJ227" s="6">
        <f t="shared" si="7"/>
        <v>48.854671280276818</v>
      </c>
      <c r="BK227" s="6">
        <f t="shared" si="11"/>
        <v>0.81141868512110726</v>
      </c>
    </row>
    <row r="228" spans="1:63" ht="15.75" customHeight="1" x14ac:dyDescent="0.2">
      <c r="A228" s="6" t="s">
        <v>993</v>
      </c>
      <c r="B228" s="6" t="s">
        <v>61</v>
      </c>
      <c r="Q228" s="6">
        <v>3</v>
      </c>
      <c r="R228" s="6">
        <v>11</v>
      </c>
      <c r="S228" s="6">
        <v>13</v>
      </c>
      <c r="T228" s="6">
        <v>1789</v>
      </c>
      <c r="U228" s="6">
        <v>0.1089</v>
      </c>
      <c r="V228" s="6">
        <v>0.76470000000000005</v>
      </c>
      <c r="W228" s="6">
        <v>0.82709999999999995</v>
      </c>
      <c r="X228" s="6">
        <v>2</v>
      </c>
      <c r="Y228" s="6">
        <v>48</v>
      </c>
      <c r="Z228" s="6">
        <v>8</v>
      </c>
      <c r="AA228" s="6">
        <v>719</v>
      </c>
      <c r="AB228" s="6">
        <v>0.47520000000000001</v>
      </c>
      <c r="AC228" s="6">
        <v>0.47060000000000002</v>
      </c>
      <c r="AD228" s="6">
        <v>0.33239999999999997</v>
      </c>
      <c r="AT228" s="6" t="str">
        <f t="shared" si="0"/>
        <v/>
      </c>
      <c r="AU228" s="6" t="str">
        <f t="shared" si="1"/>
        <v/>
      </c>
      <c r="AV228" s="6">
        <f t="shared" si="2"/>
        <v>162.63636363636363</v>
      </c>
      <c r="AW228" s="7">
        <f t="shared" si="3"/>
        <v>14.979166666666666</v>
      </c>
      <c r="AX228" s="6" t="str">
        <f t="shared" si="4"/>
        <v/>
      </c>
      <c r="AY228" s="6" t="str">
        <f t="shared" si="5"/>
        <v/>
      </c>
      <c r="BA228" s="6">
        <f>VLOOKUP(A228, ALL_AP_DATA!$A$2:$F$3600, 6, FALSE)</f>
        <v>101</v>
      </c>
      <c r="BB228" s="6" t="e">
        <f t="shared" ca="1" si="6"/>
        <v>#NAME?</v>
      </c>
      <c r="BC228" s="6">
        <f>VLOOKUP(A228,projmetadata!$A$2:$D$2036, 4, FALSE)</f>
        <v>18987</v>
      </c>
      <c r="BE228" s="6" t="e">
        <f t="shared" ca="1" si="8"/>
        <v>#NAME?</v>
      </c>
      <c r="BF228" s="6" t="e">
        <f t="shared" ca="1" si="9"/>
        <v>#NAME?</v>
      </c>
      <c r="BG228" s="6">
        <f t="shared" si="10"/>
        <v>0.11392005056091009</v>
      </c>
      <c r="BH228" s="6">
        <f>VLOOKUP(A228, ALL_AP_DATA!$A$2:$D$3600, 3, FALSE)</f>
        <v>54</v>
      </c>
      <c r="BI228" s="6">
        <f>VLOOKUP(A228, ALL_AP_DATA!$A$2:$E$3600, 5, FALSE)</f>
        <v>2163</v>
      </c>
      <c r="BJ228" s="6">
        <f t="shared" si="7"/>
        <v>21.415841584158414</v>
      </c>
      <c r="BK228" s="6">
        <f t="shared" si="11"/>
        <v>0.53465346534653468</v>
      </c>
    </row>
    <row r="229" spans="1:63" ht="15.75" customHeight="1" x14ac:dyDescent="0.2">
      <c r="A229" s="6" t="s">
        <v>925</v>
      </c>
      <c r="B229" s="6" t="s">
        <v>61</v>
      </c>
      <c r="C229" s="6">
        <v>1</v>
      </c>
      <c r="D229" s="6">
        <v>18</v>
      </c>
      <c r="E229" s="6">
        <v>19</v>
      </c>
      <c r="F229" s="6">
        <v>4665</v>
      </c>
      <c r="G229" s="6">
        <v>6.08E-2</v>
      </c>
      <c r="H229" s="6">
        <v>0.22620000000000001</v>
      </c>
      <c r="I229" s="6">
        <v>0.44490000000000002</v>
      </c>
      <c r="J229" s="6">
        <v>11</v>
      </c>
      <c r="K229" s="6">
        <v>30</v>
      </c>
      <c r="L229" s="6">
        <v>24</v>
      </c>
      <c r="M229" s="6">
        <v>8062</v>
      </c>
      <c r="N229" s="6">
        <v>0.1014</v>
      </c>
      <c r="O229" s="6">
        <v>0.28570000000000001</v>
      </c>
      <c r="P229" s="6">
        <v>0.76890000000000003</v>
      </c>
      <c r="Q229" s="6">
        <v>2</v>
      </c>
      <c r="R229" s="6">
        <v>50</v>
      </c>
      <c r="S229" s="6">
        <v>37</v>
      </c>
      <c r="T229" s="6">
        <v>9095</v>
      </c>
      <c r="U229" s="6">
        <v>0.16889999999999999</v>
      </c>
      <c r="V229" s="6">
        <v>0.4405</v>
      </c>
      <c r="W229" s="6">
        <v>0.86739999999999995</v>
      </c>
      <c r="X229" s="6">
        <v>5</v>
      </c>
      <c r="Y229" s="6">
        <v>147</v>
      </c>
      <c r="Z229" s="6">
        <v>54</v>
      </c>
      <c r="AA229" s="6">
        <v>9026</v>
      </c>
      <c r="AB229" s="6">
        <v>0.49659999999999999</v>
      </c>
      <c r="AC229" s="6">
        <v>0.64290000000000003</v>
      </c>
      <c r="AD229" s="6">
        <v>0.86080000000000001</v>
      </c>
      <c r="AE229" s="6">
        <v>25</v>
      </c>
      <c r="AF229" s="6">
        <v>108</v>
      </c>
      <c r="AG229" s="6">
        <v>52</v>
      </c>
      <c r="AH229" s="6">
        <v>8595</v>
      </c>
      <c r="AI229" s="6">
        <v>0.3649</v>
      </c>
      <c r="AJ229" s="6">
        <v>0.61899999999999999</v>
      </c>
      <c r="AK229" s="6">
        <v>0.81969999999999998</v>
      </c>
      <c r="AL229" s="6">
        <v>7</v>
      </c>
      <c r="AM229" s="6">
        <v>50</v>
      </c>
      <c r="AN229" s="6">
        <v>37</v>
      </c>
      <c r="AO229" s="6">
        <v>9095</v>
      </c>
      <c r="AP229" s="6">
        <v>0.16889999999999999</v>
      </c>
      <c r="AQ229" s="6">
        <v>0.4405</v>
      </c>
      <c r="AR229" s="6">
        <v>0.86739999999999995</v>
      </c>
      <c r="AT229" s="6">
        <f t="shared" si="0"/>
        <v>259.16666666666669</v>
      </c>
      <c r="AU229" s="6">
        <f t="shared" si="1"/>
        <v>268.73333333333335</v>
      </c>
      <c r="AV229" s="6">
        <f t="shared" si="2"/>
        <v>181.9</v>
      </c>
      <c r="AW229" s="7">
        <f t="shared" si="3"/>
        <v>61.401360544217688</v>
      </c>
      <c r="AX229" s="6">
        <f t="shared" si="4"/>
        <v>79.583333333333329</v>
      </c>
      <c r="AY229" s="6">
        <f t="shared" si="5"/>
        <v>181.9</v>
      </c>
      <c r="BA229" s="6">
        <f>VLOOKUP(A229, ALL_AP_DATA!$A$2:$F$3600, 6, FALSE)</f>
        <v>296</v>
      </c>
      <c r="BB229" s="6" t="e">
        <f t="shared" ca="1" si="6"/>
        <v>#NAME?</v>
      </c>
      <c r="BC229" s="6">
        <f>VLOOKUP(A229,projmetadata!$A$2:$D$2036, 4, FALSE)</f>
        <v>91255</v>
      </c>
      <c r="BE229" s="6" t="e">
        <f t="shared" ca="1" si="8"/>
        <v>#NAME?</v>
      </c>
      <c r="BF229" s="6" t="e">
        <f t="shared" ca="1" si="9"/>
        <v>#NAME?</v>
      </c>
      <c r="BG229" s="6">
        <f t="shared" si="10"/>
        <v>0.1148978138184209</v>
      </c>
      <c r="BH229" s="6">
        <f>VLOOKUP(A229, ALL_AP_DATA!$A$2:$D$3600, 3, FALSE)</f>
        <v>176</v>
      </c>
      <c r="BI229" s="6">
        <f>VLOOKUP(A229, ALL_AP_DATA!$A$2:$E$3600, 5, FALSE)</f>
        <v>10485</v>
      </c>
      <c r="BJ229" s="6">
        <f t="shared" si="7"/>
        <v>35.422297297297298</v>
      </c>
      <c r="BK229" s="6">
        <f t="shared" si="11"/>
        <v>0.59459459459459463</v>
      </c>
    </row>
    <row r="230" spans="1:63" ht="15.75" customHeight="1" x14ac:dyDescent="0.2">
      <c r="A230" s="6" t="s">
        <v>66</v>
      </c>
      <c r="B230" s="6" t="s">
        <v>61</v>
      </c>
      <c r="C230" s="6">
        <v>7</v>
      </c>
      <c r="D230" s="6">
        <v>14</v>
      </c>
      <c r="E230" s="6">
        <v>54</v>
      </c>
      <c r="F230" s="6">
        <v>1651</v>
      </c>
      <c r="G230" s="6">
        <v>1.4800000000000001E-2</v>
      </c>
      <c r="H230" s="6">
        <v>0.1113</v>
      </c>
      <c r="I230" s="6">
        <v>5.7099999999999998E-2</v>
      </c>
      <c r="Q230" s="6">
        <v>39</v>
      </c>
      <c r="R230" s="6">
        <v>139</v>
      </c>
      <c r="S230" s="6">
        <v>374</v>
      </c>
      <c r="T230" s="6">
        <v>19019</v>
      </c>
      <c r="U230" s="6">
        <v>0.14649999999999999</v>
      </c>
      <c r="V230" s="6">
        <v>0.77110000000000001</v>
      </c>
      <c r="W230" s="6">
        <v>0.65820000000000001</v>
      </c>
      <c r="X230" s="6">
        <v>11</v>
      </c>
      <c r="Y230" s="6">
        <v>203</v>
      </c>
      <c r="Z230" s="6">
        <v>344</v>
      </c>
      <c r="AA230" s="6">
        <v>15425</v>
      </c>
      <c r="AB230" s="6">
        <v>0.21390000000000001</v>
      </c>
      <c r="AC230" s="6">
        <v>0.70930000000000004</v>
      </c>
      <c r="AD230" s="6">
        <v>0.53380000000000005</v>
      </c>
      <c r="AE230" s="6">
        <v>38</v>
      </c>
      <c r="AF230" s="6">
        <v>143</v>
      </c>
      <c r="AG230" s="6">
        <v>298</v>
      </c>
      <c r="AH230" s="6">
        <v>11217</v>
      </c>
      <c r="AI230" s="6">
        <v>0.1507</v>
      </c>
      <c r="AJ230" s="6">
        <v>0.61439999999999995</v>
      </c>
      <c r="AK230" s="6">
        <v>0.38819999999999999</v>
      </c>
      <c r="AT230" s="6">
        <f t="shared" si="0"/>
        <v>117.92857142857143</v>
      </c>
      <c r="AU230" s="6" t="str">
        <f t="shared" si="1"/>
        <v/>
      </c>
      <c r="AV230" s="6">
        <f t="shared" si="2"/>
        <v>136.82733812949641</v>
      </c>
      <c r="AW230" s="7">
        <f t="shared" si="3"/>
        <v>75.985221674876854</v>
      </c>
      <c r="AX230" s="6">
        <f t="shared" si="4"/>
        <v>78.44055944055944</v>
      </c>
      <c r="AY230" s="6" t="str">
        <f t="shared" si="5"/>
        <v/>
      </c>
      <c r="BA230" s="6">
        <f>VLOOKUP(A230, ALL_AP_DATA!$A$2:$F$3600, 6, FALSE)</f>
        <v>949</v>
      </c>
      <c r="BB230" s="6" t="e">
        <f t="shared" ca="1" si="6"/>
        <v>#NAME?</v>
      </c>
      <c r="BC230" s="6">
        <f>VLOOKUP(A230,projmetadata!$A$2:$D$2036, 4, FALSE)</f>
        <v>249767</v>
      </c>
      <c r="BE230" s="6" t="e">
        <f t="shared" ca="1" si="8"/>
        <v>#NAME?</v>
      </c>
      <c r="BF230" s="6" t="e">
        <f t="shared" ca="1" si="9"/>
        <v>#NAME?</v>
      </c>
      <c r="BG230" s="6">
        <f t="shared" si="10"/>
        <v>0.1156918247806956</v>
      </c>
      <c r="BH230" s="6">
        <f>VLOOKUP(A230, ALL_AP_DATA!$A$2:$D$3600, 3, FALSE)</f>
        <v>324</v>
      </c>
      <c r="BI230" s="6">
        <f>VLOOKUP(A230, ALL_AP_DATA!$A$2:$E$3600, 5, FALSE)</f>
        <v>28896</v>
      </c>
      <c r="BJ230" s="6">
        <f t="shared" si="7"/>
        <v>30.448893572181245</v>
      </c>
      <c r="BK230" s="6">
        <f t="shared" si="11"/>
        <v>0.34141201264488935</v>
      </c>
    </row>
    <row r="231" spans="1:63" ht="15.75" customHeight="1" x14ac:dyDescent="0.2">
      <c r="A231" s="6" t="s">
        <v>220</v>
      </c>
      <c r="B231" s="6" t="s">
        <v>61</v>
      </c>
      <c r="Q231" s="6">
        <v>10</v>
      </c>
      <c r="R231" s="6">
        <v>33</v>
      </c>
      <c r="S231" s="6">
        <v>32</v>
      </c>
      <c r="T231" s="6">
        <v>1587</v>
      </c>
      <c r="U231" s="6">
        <v>0.1082</v>
      </c>
      <c r="V231" s="6">
        <v>0.43840000000000001</v>
      </c>
      <c r="W231" s="6">
        <v>0.22459999999999999</v>
      </c>
      <c r="X231" s="6">
        <v>1</v>
      </c>
      <c r="Y231" s="6">
        <v>6</v>
      </c>
      <c r="Z231" s="6">
        <v>1</v>
      </c>
      <c r="AA231" s="6">
        <v>8</v>
      </c>
      <c r="AB231" s="6">
        <v>1.9699999999999999E-2</v>
      </c>
      <c r="AC231" s="6">
        <v>1.37E-2</v>
      </c>
      <c r="AD231" s="6">
        <v>1.1000000000000001E-3</v>
      </c>
      <c r="AE231" s="6">
        <v>10</v>
      </c>
      <c r="AF231" s="6">
        <v>103</v>
      </c>
      <c r="AG231" s="6">
        <v>47</v>
      </c>
      <c r="AH231" s="6">
        <v>3359</v>
      </c>
      <c r="AI231" s="6">
        <v>0.3377</v>
      </c>
      <c r="AJ231" s="6">
        <v>0.64380000000000004</v>
      </c>
      <c r="AK231" s="6">
        <v>0.47539999999999999</v>
      </c>
      <c r="AT231" s="6" t="str">
        <f t="shared" si="0"/>
        <v/>
      </c>
      <c r="AU231" s="6" t="str">
        <f t="shared" si="1"/>
        <v/>
      </c>
      <c r="AV231" s="6">
        <f t="shared" si="2"/>
        <v>48.090909090909093</v>
      </c>
      <c r="AW231" s="7">
        <f t="shared" si="3"/>
        <v>1.3333333333333333</v>
      </c>
      <c r="AX231" s="6">
        <f t="shared" si="4"/>
        <v>32.61165048543689</v>
      </c>
      <c r="AY231" s="6" t="str">
        <f t="shared" si="5"/>
        <v/>
      </c>
      <c r="BA231" s="6">
        <f>VLOOKUP(A231, ALL_AP_DATA!$A$2:$F$3600, 6, FALSE)</f>
        <v>305</v>
      </c>
      <c r="BB231" s="6" t="e">
        <f t="shared" ca="1" si="6"/>
        <v>#NAME?</v>
      </c>
      <c r="BC231" s="6">
        <f>VLOOKUP(A231,projmetadata!$A$2:$D$2036, 4, FALSE)</f>
        <v>60867</v>
      </c>
      <c r="BE231" s="6" t="e">
        <f t="shared" ca="1" si="8"/>
        <v>#NAME?</v>
      </c>
      <c r="BF231" s="6" t="e">
        <f t="shared" ca="1" si="9"/>
        <v>#NAME?</v>
      </c>
      <c r="BG231" s="6">
        <f t="shared" si="10"/>
        <v>0.11607274878012716</v>
      </c>
      <c r="BH231" s="6">
        <f>VLOOKUP(A231, ALL_AP_DATA!$A$2:$D$3600, 3, FALSE)</f>
        <v>129</v>
      </c>
      <c r="BI231" s="6">
        <f>VLOOKUP(A231, ALL_AP_DATA!$A$2:$E$3600, 5, FALSE)</f>
        <v>7065</v>
      </c>
      <c r="BJ231" s="6">
        <f t="shared" si="7"/>
        <v>23.16393442622951</v>
      </c>
      <c r="BK231" s="6">
        <f t="shared" si="11"/>
        <v>0.42295081967213116</v>
      </c>
    </row>
    <row r="232" spans="1:63" ht="15.75" customHeight="1" x14ac:dyDescent="0.2">
      <c r="A232" s="6" t="s">
        <v>437</v>
      </c>
      <c r="B232" s="6" t="s">
        <v>61</v>
      </c>
      <c r="Q232" s="6">
        <v>4</v>
      </c>
      <c r="R232" s="6">
        <v>10</v>
      </c>
      <c r="S232" s="6">
        <v>74</v>
      </c>
      <c r="T232" s="6">
        <v>3869</v>
      </c>
      <c r="U232" s="6">
        <v>9.4299999999999995E-2</v>
      </c>
      <c r="V232" s="6">
        <v>0.51029999999999998</v>
      </c>
      <c r="W232" s="6">
        <v>0.34739999999999999</v>
      </c>
      <c r="AT232" s="6" t="str">
        <f t="shared" si="0"/>
        <v/>
      </c>
      <c r="AU232" s="6" t="str">
        <f t="shared" si="1"/>
        <v/>
      </c>
      <c r="AV232" s="6">
        <f t="shared" si="2"/>
        <v>386.9</v>
      </c>
      <c r="AW232" s="7" t="str">
        <f t="shared" si="3"/>
        <v/>
      </c>
      <c r="AX232" s="6" t="str">
        <f t="shared" si="4"/>
        <v/>
      </c>
      <c r="AY232" s="6" t="str">
        <f t="shared" si="5"/>
        <v/>
      </c>
      <c r="BA232" s="6">
        <f>VLOOKUP(A232, ALL_AP_DATA!$A$2:$F$3600, 6, FALSE)</f>
        <v>106</v>
      </c>
      <c r="BB232" s="6" t="e">
        <f t="shared" ca="1" si="6"/>
        <v>#NAME?</v>
      </c>
      <c r="BC232" s="6">
        <f>VLOOKUP(A232,projmetadata!$A$2:$D$2036, 4, FALSE)</f>
        <v>95422</v>
      </c>
      <c r="BE232" s="6" t="e">
        <f t="shared" ca="1" si="8"/>
        <v>#NAME?</v>
      </c>
      <c r="BF232" s="6" t="e">
        <f t="shared" ca="1" si="9"/>
        <v>#NAME?</v>
      </c>
      <c r="BG232" s="6">
        <f t="shared" si="10"/>
        <v>0.11670264718827943</v>
      </c>
      <c r="BH232" s="6">
        <f>VLOOKUP(A232, ALL_AP_DATA!$A$2:$D$3600, 3, FALSE)</f>
        <v>10</v>
      </c>
      <c r="BI232" s="6">
        <f>VLOOKUP(A232, ALL_AP_DATA!$A$2:$E$3600, 5, FALSE)</f>
        <v>11136</v>
      </c>
      <c r="BJ232" s="6">
        <f t="shared" si="7"/>
        <v>105.05660377358491</v>
      </c>
      <c r="BK232" s="6">
        <f t="shared" si="11"/>
        <v>9.4339622641509441E-2</v>
      </c>
    </row>
    <row r="233" spans="1:63" ht="15.75" customHeight="1" x14ac:dyDescent="0.2">
      <c r="A233" s="6" t="s">
        <v>1458</v>
      </c>
      <c r="B233" s="6" t="s">
        <v>61</v>
      </c>
      <c r="C233" s="6">
        <v>15</v>
      </c>
      <c r="D233" s="6">
        <v>31</v>
      </c>
      <c r="E233" s="6">
        <v>111</v>
      </c>
      <c r="F233" s="6">
        <v>2383</v>
      </c>
      <c r="G233" s="6">
        <v>7.3000000000000001E-3</v>
      </c>
      <c r="H233" s="6">
        <v>8.6900000000000005E-2</v>
      </c>
      <c r="I233" s="6">
        <v>2.8000000000000001E-2</v>
      </c>
      <c r="Q233" s="6">
        <v>104</v>
      </c>
      <c r="R233" s="6">
        <v>400</v>
      </c>
      <c r="S233" s="6">
        <v>843</v>
      </c>
      <c r="T233" s="6">
        <v>45959</v>
      </c>
      <c r="U233" s="6">
        <v>9.3600000000000003E-2</v>
      </c>
      <c r="V233" s="6">
        <v>0.65959999999999996</v>
      </c>
      <c r="W233" s="6">
        <v>0.53939999999999999</v>
      </c>
      <c r="X233" s="6">
        <v>506</v>
      </c>
      <c r="Y233" s="6">
        <v>2540</v>
      </c>
      <c r="Z233" s="6">
        <v>1111</v>
      </c>
      <c r="AA233" s="6">
        <v>62189</v>
      </c>
      <c r="AB233" s="6">
        <v>0.59419999999999995</v>
      </c>
      <c r="AC233" s="6">
        <v>0.86929999999999996</v>
      </c>
      <c r="AD233" s="6">
        <v>0.7298</v>
      </c>
      <c r="AE233" s="6">
        <v>278</v>
      </c>
      <c r="AF233" s="6">
        <v>1387</v>
      </c>
      <c r="AG233" s="6">
        <v>892</v>
      </c>
      <c r="AH233" s="6">
        <v>39950</v>
      </c>
      <c r="AI233" s="6">
        <v>0.32440000000000002</v>
      </c>
      <c r="AJ233" s="6">
        <v>0.69799999999999995</v>
      </c>
      <c r="AK233" s="6">
        <v>0.46879999999999999</v>
      </c>
      <c r="AT233" s="6">
        <f t="shared" si="0"/>
        <v>76.870967741935488</v>
      </c>
      <c r="AU233" s="6" t="str">
        <f t="shared" si="1"/>
        <v/>
      </c>
      <c r="AV233" s="6">
        <f t="shared" si="2"/>
        <v>114.89749999999999</v>
      </c>
      <c r="AW233" s="7">
        <f t="shared" si="3"/>
        <v>24.483858267716535</v>
      </c>
      <c r="AX233" s="6">
        <f t="shared" si="4"/>
        <v>28.803172314347513</v>
      </c>
      <c r="AY233" s="6" t="str">
        <f t="shared" si="5"/>
        <v/>
      </c>
      <c r="BA233" s="6">
        <f>VLOOKUP(A233, ALL_AP_DATA!$A$2:$F$3600, 6, FALSE)</f>
        <v>4275</v>
      </c>
      <c r="BB233" s="6" t="e">
        <f t="shared" ca="1" si="6"/>
        <v>#NAME?</v>
      </c>
      <c r="BC233" s="6">
        <f>VLOOKUP(A233,projmetadata!$A$2:$D$2036, 4, FALSE)</f>
        <v>722111</v>
      </c>
      <c r="BE233" s="6" t="e">
        <f t="shared" ca="1" si="8"/>
        <v>#NAME?</v>
      </c>
      <c r="BF233" s="6" t="e">
        <f t="shared" ca="1" si="9"/>
        <v>#NAME?</v>
      </c>
      <c r="BG233" s="6">
        <f t="shared" si="10"/>
        <v>0.1180012491154407</v>
      </c>
      <c r="BH233" s="6">
        <f>VLOOKUP(A233, ALL_AP_DATA!$A$2:$D$3600, 3, FALSE)</f>
        <v>2869</v>
      </c>
      <c r="BI233" s="6">
        <f>VLOOKUP(A233, ALL_AP_DATA!$A$2:$E$3600, 5, FALSE)</f>
        <v>85210</v>
      </c>
      <c r="BJ233" s="6">
        <f t="shared" si="7"/>
        <v>19.932163742690058</v>
      </c>
      <c r="BK233" s="6">
        <f t="shared" si="11"/>
        <v>0.6711111111111111</v>
      </c>
    </row>
    <row r="234" spans="1:63" ht="15.75" customHeight="1" x14ac:dyDescent="0.2">
      <c r="A234" s="6" t="s">
        <v>1370</v>
      </c>
      <c r="B234" s="6" t="s">
        <v>61</v>
      </c>
      <c r="C234" s="6">
        <v>7</v>
      </c>
      <c r="D234" s="6">
        <v>53</v>
      </c>
      <c r="E234" s="6">
        <v>249</v>
      </c>
      <c r="F234" s="6">
        <v>9054</v>
      </c>
      <c r="G234" s="6">
        <v>1.84E-2</v>
      </c>
      <c r="H234" s="6">
        <v>0.27300000000000002</v>
      </c>
      <c r="I234" s="6">
        <v>8.9899999999999994E-2</v>
      </c>
      <c r="J234" s="6">
        <v>4</v>
      </c>
      <c r="K234" s="6">
        <v>50</v>
      </c>
      <c r="L234" s="6">
        <v>468</v>
      </c>
      <c r="M234" s="6">
        <v>23625</v>
      </c>
      <c r="N234" s="6">
        <v>1.7299999999999999E-2</v>
      </c>
      <c r="O234" s="6">
        <v>0.51319999999999999</v>
      </c>
      <c r="P234" s="6">
        <v>0.23469999999999999</v>
      </c>
      <c r="Q234" s="6">
        <v>51</v>
      </c>
      <c r="R234" s="6">
        <v>213</v>
      </c>
      <c r="S234" s="6">
        <v>773</v>
      </c>
      <c r="T234" s="6">
        <v>48271</v>
      </c>
      <c r="U234" s="6">
        <v>7.3899999999999993E-2</v>
      </c>
      <c r="V234" s="6">
        <v>0.84760000000000002</v>
      </c>
      <c r="W234" s="6">
        <v>0.47949999999999998</v>
      </c>
      <c r="X234" s="6">
        <v>88</v>
      </c>
      <c r="Y234" s="6">
        <v>1078</v>
      </c>
      <c r="Z234" s="6">
        <v>864</v>
      </c>
      <c r="AA234" s="6">
        <v>52991</v>
      </c>
      <c r="AB234" s="6">
        <v>0.37390000000000001</v>
      </c>
      <c r="AC234" s="6">
        <v>0.94740000000000002</v>
      </c>
      <c r="AD234" s="6">
        <v>0.52629999999999999</v>
      </c>
      <c r="AE234" s="6">
        <v>72</v>
      </c>
      <c r="AF234" s="6">
        <v>259</v>
      </c>
      <c r="AG234" s="6">
        <v>628</v>
      </c>
      <c r="AH234" s="6">
        <v>32411</v>
      </c>
      <c r="AI234" s="6">
        <v>8.9800000000000005E-2</v>
      </c>
      <c r="AJ234" s="6">
        <v>0.68859999999999999</v>
      </c>
      <c r="AK234" s="6">
        <v>0.32190000000000002</v>
      </c>
      <c r="AL234" s="6">
        <v>2</v>
      </c>
      <c r="AM234" s="6">
        <v>36</v>
      </c>
      <c r="AN234" s="6">
        <v>314</v>
      </c>
      <c r="AO234" s="6">
        <v>20323</v>
      </c>
      <c r="AP234" s="6">
        <v>1.2500000000000001E-2</v>
      </c>
      <c r="AQ234" s="6">
        <v>0.34429999999999999</v>
      </c>
      <c r="AR234" s="6">
        <v>0.2019</v>
      </c>
      <c r="AT234" s="6">
        <f t="shared" si="0"/>
        <v>170.83018867924528</v>
      </c>
      <c r="AU234" s="6">
        <f t="shared" si="1"/>
        <v>472.5</v>
      </c>
      <c r="AV234" s="6">
        <f t="shared" si="2"/>
        <v>226.6244131455399</v>
      </c>
      <c r="AW234" s="7">
        <f t="shared" si="3"/>
        <v>49.156771799628942</v>
      </c>
      <c r="AX234" s="6">
        <f t="shared" si="4"/>
        <v>125.13899613899613</v>
      </c>
      <c r="AY234" s="6">
        <f t="shared" si="5"/>
        <v>564.52777777777783</v>
      </c>
      <c r="BA234" s="6">
        <f>VLOOKUP(A234, ALL_AP_DATA!$A$2:$F$3600, 6, FALSE)</f>
        <v>2883</v>
      </c>
      <c r="BB234" s="6" t="e">
        <f t="shared" ca="1" si="6"/>
        <v>#NAME?</v>
      </c>
      <c r="BC234" s="6">
        <f>VLOOKUP(A234,projmetadata!$A$2:$D$2036, 4, FALSE)</f>
        <v>815729</v>
      </c>
      <c r="BE234" s="6" t="e">
        <f t="shared" ca="1" si="8"/>
        <v>#NAME?</v>
      </c>
      <c r="BF234" s="6" t="e">
        <f t="shared" ca="1" si="9"/>
        <v>#NAME?</v>
      </c>
      <c r="BG234" s="6">
        <f t="shared" si="10"/>
        <v>0.12342211690402081</v>
      </c>
      <c r="BH234" s="6">
        <f>VLOOKUP(A234, ALL_AP_DATA!$A$2:$D$3600, 3, FALSE)</f>
        <v>1211</v>
      </c>
      <c r="BI234" s="6">
        <f>VLOOKUP(A234, ALL_AP_DATA!$A$2:$E$3600, 5, FALSE)</f>
        <v>100679</v>
      </c>
      <c r="BJ234" s="6">
        <f t="shared" si="7"/>
        <v>34.92160943461672</v>
      </c>
      <c r="BK234" s="6">
        <f t="shared" si="11"/>
        <v>0.42004856052722855</v>
      </c>
    </row>
    <row r="235" spans="1:63" ht="15.75" customHeight="1" x14ac:dyDescent="0.2">
      <c r="A235" s="6" t="s">
        <v>1161</v>
      </c>
      <c r="B235" s="6" t="s">
        <v>61</v>
      </c>
      <c r="J235" s="6">
        <v>18</v>
      </c>
      <c r="K235" s="6">
        <v>48</v>
      </c>
      <c r="L235" s="6">
        <v>396</v>
      </c>
      <c r="M235" s="6">
        <v>28763</v>
      </c>
      <c r="N235" s="6">
        <v>0.125</v>
      </c>
      <c r="O235" s="6">
        <v>0.97299999999999998</v>
      </c>
      <c r="P235" s="6">
        <v>0.95489999999999997</v>
      </c>
      <c r="Q235" s="6">
        <v>8</v>
      </c>
      <c r="R235" s="6">
        <v>43</v>
      </c>
      <c r="S235" s="6">
        <v>386</v>
      </c>
      <c r="T235" s="6">
        <v>28641</v>
      </c>
      <c r="U235" s="6">
        <v>0.112</v>
      </c>
      <c r="V235" s="6">
        <v>0.94840000000000002</v>
      </c>
      <c r="W235" s="6">
        <v>0.95079999999999998</v>
      </c>
      <c r="X235" s="6">
        <v>16</v>
      </c>
      <c r="Y235" s="6">
        <v>233</v>
      </c>
      <c r="Z235" s="6">
        <v>407</v>
      </c>
      <c r="AA235" s="6">
        <v>29959</v>
      </c>
      <c r="AB235" s="6">
        <v>0.60680000000000001</v>
      </c>
      <c r="AC235" s="6">
        <v>1</v>
      </c>
      <c r="AD235" s="6">
        <v>0.99460000000000004</v>
      </c>
      <c r="AE235" s="6">
        <v>6</v>
      </c>
      <c r="AF235" s="6">
        <v>53</v>
      </c>
      <c r="AG235" s="6">
        <v>375</v>
      </c>
      <c r="AH235" s="6">
        <v>24861</v>
      </c>
      <c r="AI235" s="6">
        <v>0.13800000000000001</v>
      </c>
      <c r="AJ235" s="6">
        <v>0.9214</v>
      </c>
      <c r="AK235" s="6">
        <v>0.82530000000000003</v>
      </c>
      <c r="AL235" s="6">
        <v>16</v>
      </c>
      <c r="AM235" s="6">
        <v>51</v>
      </c>
      <c r="AN235" s="6">
        <v>397</v>
      </c>
      <c r="AO235" s="6">
        <v>29039</v>
      </c>
      <c r="AP235" s="6">
        <v>0.1328</v>
      </c>
      <c r="AQ235" s="6">
        <v>0.97540000000000004</v>
      </c>
      <c r="AR235" s="6">
        <v>0.96399999999999997</v>
      </c>
      <c r="AT235" s="6" t="str">
        <f t="shared" si="0"/>
        <v/>
      </c>
      <c r="AU235" s="6">
        <f t="shared" si="1"/>
        <v>599.22916666666663</v>
      </c>
      <c r="AV235" s="6">
        <f t="shared" si="2"/>
        <v>666.06976744186045</v>
      </c>
      <c r="AW235" s="7">
        <f t="shared" si="3"/>
        <v>128.57939914163092</v>
      </c>
      <c r="AX235" s="6">
        <f t="shared" si="4"/>
        <v>469.07547169811323</v>
      </c>
      <c r="AY235" s="6">
        <f t="shared" si="5"/>
        <v>569.39215686274508</v>
      </c>
      <c r="BA235" s="6">
        <f>VLOOKUP(A235, ALL_AP_DATA!$A$2:$F$3600, 6, FALSE)</f>
        <v>384</v>
      </c>
      <c r="BB235" s="6" t="e">
        <f t="shared" ca="1" si="6"/>
        <v>#NAME?</v>
      </c>
      <c r="BC235" s="6">
        <f>VLOOKUP(A235,projmetadata!$A$2:$D$2036, 4, FALSE)</f>
        <v>240422</v>
      </c>
      <c r="BE235" s="6" t="e">
        <f t="shared" ca="1" si="8"/>
        <v>#NAME?</v>
      </c>
      <c r="BF235" s="6" t="e">
        <f t="shared" ca="1" si="9"/>
        <v>#NAME?</v>
      </c>
      <c r="BG235" s="6">
        <f t="shared" si="10"/>
        <v>0.12528803520476495</v>
      </c>
      <c r="BH235" s="6">
        <f>VLOOKUP(A235, ALL_AP_DATA!$A$2:$D$3600, 3, FALSE)</f>
        <v>238</v>
      </c>
      <c r="BI235" s="6">
        <f>VLOOKUP(A235, ALL_AP_DATA!$A$2:$E$3600, 5, FALSE)</f>
        <v>30122</v>
      </c>
      <c r="BJ235" s="6">
        <f t="shared" si="7"/>
        <v>78.442708333333329</v>
      </c>
      <c r="BK235" s="6">
        <f t="shared" si="11"/>
        <v>0.61979166666666663</v>
      </c>
    </row>
    <row r="236" spans="1:63" ht="15.75" customHeight="1" x14ac:dyDescent="0.2">
      <c r="A236" s="6" t="s">
        <v>885</v>
      </c>
      <c r="B236" s="6" t="s">
        <v>61</v>
      </c>
      <c r="C236" s="6">
        <v>1</v>
      </c>
      <c r="D236" s="6">
        <v>18</v>
      </c>
      <c r="E236" s="6">
        <v>0</v>
      </c>
      <c r="F236" s="6">
        <v>0</v>
      </c>
      <c r="G236" s="6">
        <v>2.4400000000000002E-2</v>
      </c>
      <c r="H236" s="6">
        <v>0</v>
      </c>
      <c r="I236" s="6">
        <v>0</v>
      </c>
      <c r="J236" s="6">
        <v>3</v>
      </c>
      <c r="K236" s="6">
        <v>26</v>
      </c>
      <c r="L236" s="6">
        <v>170</v>
      </c>
      <c r="M236" s="6">
        <v>11941</v>
      </c>
      <c r="N236" s="6">
        <v>3.5200000000000002E-2</v>
      </c>
      <c r="O236" s="6">
        <v>0.72340000000000004</v>
      </c>
      <c r="P236" s="6">
        <v>0.2712</v>
      </c>
      <c r="Q236" s="6">
        <v>10</v>
      </c>
      <c r="R236" s="6">
        <v>64</v>
      </c>
      <c r="S236" s="6">
        <v>217</v>
      </c>
      <c r="T236" s="6">
        <v>19959</v>
      </c>
      <c r="U236" s="6">
        <v>8.6699999999999999E-2</v>
      </c>
      <c r="V236" s="6">
        <v>0.9234</v>
      </c>
      <c r="W236" s="6">
        <v>0.45340000000000003</v>
      </c>
      <c r="X236" s="6">
        <v>40</v>
      </c>
      <c r="Y236" s="6">
        <v>254</v>
      </c>
      <c r="Z236" s="6">
        <v>100</v>
      </c>
      <c r="AA236" s="6">
        <v>3419</v>
      </c>
      <c r="AB236" s="6">
        <v>0.34420000000000001</v>
      </c>
      <c r="AC236" s="6">
        <v>0.42549999999999999</v>
      </c>
      <c r="AD236" s="6">
        <v>7.7700000000000005E-2</v>
      </c>
      <c r="AE236" s="6">
        <v>13</v>
      </c>
      <c r="AF236" s="6">
        <v>66</v>
      </c>
      <c r="AG236" s="6">
        <v>108</v>
      </c>
      <c r="AH236" s="6">
        <v>7885</v>
      </c>
      <c r="AI236" s="6">
        <v>8.9399999999999993E-2</v>
      </c>
      <c r="AJ236" s="6">
        <v>0.45960000000000001</v>
      </c>
      <c r="AK236" s="6">
        <v>0.17910000000000001</v>
      </c>
      <c r="AL236" s="6">
        <v>2</v>
      </c>
      <c r="AM236" s="6">
        <v>54</v>
      </c>
      <c r="AN236" s="6">
        <v>218</v>
      </c>
      <c r="AO236" s="6">
        <v>17121</v>
      </c>
      <c r="AP236" s="6">
        <v>7.3200000000000001E-2</v>
      </c>
      <c r="AQ236" s="6">
        <v>0.92769999999999997</v>
      </c>
      <c r="AR236" s="6">
        <v>0.38890000000000002</v>
      </c>
      <c r="AT236" s="6">
        <f t="shared" si="0"/>
        <v>0</v>
      </c>
      <c r="AU236" s="6">
        <f t="shared" si="1"/>
        <v>459.26923076923077</v>
      </c>
      <c r="AV236" s="6">
        <f t="shared" si="2"/>
        <v>311.859375</v>
      </c>
      <c r="AW236" s="7">
        <f t="shared" si="3"/>
        <v>13.460629921259843</v>
      </c>
      <c r="AX236" s="6">
        <f t="shared" si="4"/>
        <v>119.46969696969697</v>
      </c>
      <c r="AY236" s="6">
        <f t="shared" si="5"/>
        <v>317.05555555555554</v>
      </c>
      <c r="BA236" s="6">
        <f>VLOOKUP(A236, ALL_AP_DATA!$A$2:$F$3600, 6, FALSE)</f>
        <v>738</v>
      </c>
      <c r="BB236" s="6" t="e">
        <f t="shared" ca="1" si="6"/>
        <v>#NAME?</v>
      </c>
      <c r="BC236" s="6">
        <f>VLOOKUP(A236,projmetadata!$A$2:$D$2036, 4, FALSE)</f>
        <v>338736</v>
      </c>
      <c r="BE236" s="6" t="e">
        <f t="shared" ca="1" si="8"/>
        <v>#NAME?</v>
      </c>
      <c r="BF236" s="6" t="e">
        <f t="shared" ca="1" si="9"/>
        <v>#NAME?</v>
      </c>
      <c r="BG236" s="6">
        <f t="shared" si="10"/>
        <v>0.12996551887015256</v>
      </c>
      <c r="BH236" s="6">
        <f>VLOOKUP(A236, ALL_AP_DATA!$A$2:$D$3600, 3, FALSE)</f>
        <v>315</v>
      </c>
      <c r="BI236" s="6">
        <f>VLOOKUP(A236, ALL_AP_DATA!$A$2:$E$3600, 5, FALSE)</f>
        <v>44024</v>
      </c>
      <c r="BJ236" s="6">
        <f t="shared" si="7"/>
        <v>59.65311653116531</v>
      </c>
      <c r="BK236" s="6">
        <f t="shared" si="11"/>
        <v>0.42682926829268292</v>
      </c>
    </row>
    <row r="237" spans="1:63" ht="15.75" customHeight="1" x14ac:dyDescent="0.2">
      <c r="A237" s="6" t="s">
        <v>1212</v>
      </c>
      <c r="B237" s="6" t="s">
        <v>61</v>
      </c>
      <c r="C237" s="6">
        <v>1</v>
      </c>
      <c r="D237" s="6">
        <v>17</v>
      </c>
      <c r="E237" s="6">
        <v>7</v>
      </c>
      <c r="F237" s="6">
        <v>174</v>
      </c>
      <c r="G237" s="6">
        <v>6.54E-2</v>
      </c>
      <c r="H237" s="6">
        <v>0.1</v>
      </c>
      <c r="I237" s="6">
        <v>3.0800000000000001E-2</v>
      </c>
      <c r="Q237" s="6">
        <v>4</v>
      </c>
      <c r="R237" s="6">
        <v>10</v>
      </c>
      <c r="S237" s="6">
        <v>24</v>
      </c>
      <c r="T237" s="6">
        <v>2411</v>
      </c>
      <c r="U237" s="6">
        <v>3.85E-2</v>
      </c>
      <c r="V237" s="6">
        <v>0.34289999999999998</v>
      </c>
      <c r="W237" s="6">
        <v>0.42630000000000001</v>
      </c>
      <c r="X237" s="6">
        <v>1</v>
      </c>
      <c r="Y237" s="6">
        <v>95</v>
      </c>
      <c r="Z237" s="6">
        <v>54</v>
      </c>
      <c r="AA237" s="6">
        <v>4378</v>
      </c>
      <c r="AB237" s="6">
        <v>0.3654</v>
      </c>
      <c r="AC237" s="6">
        <v>0.77139999999999997</v>
      </c>
      <c r="AD237" s="6">
        <v>0.7742</v>
      </c>
      <c r="AE237" s="6">
        <v>5</v>
      </c>
      <c r="AF237" s="6">
        <v>24</v>
      </c>
      <c r="AG237" s="6">
        <v>23</v>
      </c>
      <c r="AH237" s="6">
        <v>721</v>
      </c>
      <c r="AI237" s="6">
        <v>9.2299999999999993E-2</v>
      </c>
      <c r="AJ237" s="6">
        <v>0.3286</v>
      </c>
      <c r="AK237" s="6">
        <v>0.1275</v>
      </c>
      <c r="AT237" s="6">
        <f t="shared" si="0"/>
        <v>10.235294117647058</v>
      </c>
      <c r="AU237" s="6" t="str">
        <f t="shared" si="1"/>
        <v/>
      </c>
      <c r="AV237" s="6">
        <f t="shared" si="2"/>
        <v>241.1</v>
      </c>
      <c r="AW237" s="7">
        <f t="shared" si="3"/>
        <v>46.084210526315786</v>
      </c>
      <c r="AX237" s="6">
        <f t="shared" si="4"/>
        <v>30.041666666666668</v>
      </c>
      <c r="AY237" s="6" t="str">
        <f t="shared" si="5"/>
        <v/>
      </c>
      <c r="BA237" s="6">
        <f>VLOOKUP(A237, ALL_AP_DATA!$A$2:$F$3600, 6, FALSE)</f>
        <v>260</v>
      </c>
      <c r="BB237" s="6" t="e">
        <f t="shared" ca="1" si="6"/>
        <v>#NAME?</v>
      </c>
      <c r="BC237" s="6">
        <f>VLOOKUP(A237,projmetadata!$A$2:$D$2036, 4, FALSE)</f>
        <v>42517</v>
      </c>
      <c r="BE237" s="6" t="e">
        <f t="shared" ca="1" si="8"/>
        <v>#NAME?</v>
      </c>
      <c r="BF237" s="6" t="e">
        <f t="shared" ca="1" si="9"/>
        <v>#NAME?</v>
      </c>
      <c r="BG237" s="6">
        <f t="shared" si="10"/>
        <v>0.13300562128089941</v>
      </c>
      <c r="BH237" s="6">
        <f>VLOOKUP(A237, ALL_AP_DATA!$A$2:$D$3600, 3, FALSE)</f>
        <v>123</v>
      </c>
      <c r="BI237" s="6">
        <f>VLOOKUP(A237, ALL_AP_DATA!$A$2:$E$3600, 5, FALSE)</f>
        <v>5655</v>
      </c>
      <c r="BJ237" s="6">
        <f t="shared" si="7"/>
        <v>21.75</v>
      </c>
      <c r="BK237" s="6">
        <f t="shared" si="11"/>
        <v>0.47307692307692306</v>
      </c>
    </row>
    <row r="238" spans="1:63" ht="15.75" customHeight="1" x14ac:dyDescent="0.2">
      <c r="A238" s="6" t="s">
        <v>868</v>
      </c>
      <c r="B238" s="6" t="s">
        <v>61</v>
      </c>
      <c r="C238" s="6">
        <v>1</v>
      </c>
      <c r="D238" s="6">
        <v>3</v>
      </c>
      <c r="E238" s="6">
        <v>23</v>
      </c>
      <c r="F238" s="6">
        <v>176</v>
      </c>
      <c r="G238" s="6">
        <v>2.24E-2</v>
      </c>
      <c r="H238" s="6">
        <v>0.15440000000000001</v>
      </c>
      <c r="I238" s="6">
        <v>4.2999999999999997E-2</v>
      </c>
      <c r="Q238" s="6">
        <v>1</v>
      </c>
      <c r="R238" s="6">
        <v>2</v>
      </c>
      <c r="S238" s="6">
        <v>21</v>
      </c>
      <c r="T238" s="6">
        <v>451</v>
      </c>
      <c r="U238" s="6">
        <v>1.49E-2</v>
      </c>
      <c r="V238" s="6">
        <v>0.1409</v>
      </c>
      <c r="W238" s="6">
        <v>0.1103</v>
      </c>
      <c r="AE238" s="6">
        <v>19</v>
      </c>
      <c r="AF238" s="6">
        <v>85</v>
      </c>
      <c r="AG238" s="6">
        <v>141</v>
      </c>
      <c r="AH238" s="6">
        <v>3769</v>
      </c>
      <c r="AI238" s="6">
        <v>0.63429999999999997</v>
      </c>
      <c r="AJ238" s="6">
        <v>0.94630000000000003</v>
      </c>
      <c r="AK238" s="6">
        <v>0.92169999999999996</v>
      </c>
      <c r="AT238" s="6">
        <f t="shared" si="0"/>
        <v>58.666666666666664</v>
      </c>
      <c r="AU238" s="6" t="str">
        <f t="shared" si="1"/>
        <v/>
      </c>
      <c r="AV238" s="6">
        <f t="shared" si="2"/>
        <v>225.5</v>
      </c>
      <c r="AW238" s="7" t="str">
        <f t="shared" si="3"/>
        <v/>
      </c>
      <c r="AX238" s="6">
        <f t="shared" si="4"/>
        <v>44.341176470588238</v>
      </c>
      <c r="AY238" s="6" t="str">
        <f t="shared" si="5"/>
        <v/>
      </c>
      <c r="BA238" s="6">
        <f>VLOOKUP(A238, ALL_AP_DATA!$A$2:$F$3600, 6, FALSE)</f>
        <v>134</v>
      </c>
      <c r="BB238" s="6" t="e">
        <f t="shared" ca="1" si="6"/>
        <v>#NAME?</v>
      </c>
      <c r="BC238" s="6">
        <f>VLOOKUP(A238,projmetadata!$A$2:$D$2036, 4, FALSE)</f>
        <v>30491</v>
      </c>
      <c r="BE238" s="6" t="e">
        <f t="shared" ca="1" si="8"/>
        <v>#NAME?</v>
      </c>
      <c r="BF238" s="6" t="e">
        <f t="shared" ca="1" si="9"/>
        <v>#NAME?</v>
      </c>
      <c r="BG238" s="6">
        <f t="shared" si="10"/>
        <v>0.13410514578072219</v>
      </c>
      <c r="BH238" s="6">
        <f>VLOOKUP(A238, ALL_AP_DATA!$A$2:$D$3600, 3, FALSE)</f>
        <v>85</v>
      </c>
      <c r="BI238" s="6">
        <f>VLOOKUP(A238, ALL_AP_DATA!$A$2:$E$3600, 5, FALSE)</f>
        <v>4089</v>
      </c>
      <c r="BJ238" s="6">
        <f t="shared" si="7"/>
        <v>30.514925373134329</v>
      </c>
      <c r="BK238" s="6">
        <f t="shared" si="11"/>
        <v>0.63432835820895528</v>
      </c>
    </row>
    <row r="239" spans="1:63" ht="15.75" customHeight="1" x14ac:dyDescent="0.2">
      <c r="A239" s="6" t="s">
        <v>480</v>
      </c>
      <c r="B239" s="6" t="s">
        <v>61</v>
      </c>
      <c r="C239" s="6">
        <v>2</v>
      </c>
      <c r="D239" s="6">
        <v>9</v>
      </c>
      <c r="E239" s="6">
        <v>4</v>
      </c>
      <c r="F239" s="6">
        <v>14</v>
      </c>
      <c r="G239" s="6">
        <v>4.8999999999999998E-3</v>
      </c>
      <c r="H239" s="6">
        <v>8.6999999999999994E-3</v>
      </c>
      <c r="I239" s="6">
        <v>2.0000000000000001E-4</v>
      </c>
      <c r="J239" s="6">
        <v>5</v>
      </c>
      <c r="K239" s="6">
        <v>45</v>
      </c>
      <c r="L239" s="6">
        <v>164</v>
      </c>
      <c r="M239" s="6">
        <v>9220</v>
      </c>
      <c r="N239" s="6">
        <v>2.4299999999999999E-2</v>
      </c>
      <c r="O239" s="6">
        <v>0.35730000000000001</v>
      </c>
      <c r="P239" s="6">
        <v>0.115</v>
      </c>
      <c r="Q239" s="6">
        <v>45</v>
      </c>
      <c r="R239" s="6">
        <v>216</v>
      </c>
      <c r="S239" s="6">
        <v>335</v>
      </c>
      <c r="T239" s="6">
        <v>44040</v>
      </c>
      <c r="U239" s="6">
        <v>0.1166</v>
      </c>
      <c r="V239" s="6">
        <v>0.7298</v>
      </c>
      <c r="W239" s="6">
        <v>0.54920000000000002</v>
      </c>
      <c r="X239" s="6">
        <v>213</v>
      </c>
      <c r="Y239" s="6">
        <v>919</v>
      </c>
      <c r="Z239" s="6">
        <v>423</v>
      </c>
      <c r="AA239" s="6">
        <v>72546</v>
      </c>
      <c r="AB239" s="6">
        <v>0.49619999999999997</v>
      </c>
      <c r="AC239" s="6">
        <v>0.92159999999999997</v>
      </c>
      <c r="AD239" s="6">
        <v>0.90480000000000005</v>
      </c>
      <c r="AE239" s="6">
        <v>115</v>
      </c>
      <c r="AF239" s="6">
        <v>733</v>
      </c>
      <c r="AG239" s="6">
        <v>372</v>
      </c>
      <c r="AH239" s="6">
        <v>51146</v>
      </c>
      <c r="AI239" s="6">
        <v>0.39579999999999999</v>
      </c>
      <c r="AJ239" s="6">
        <v>0.8105</v>
      </c>
      <c r="AK239" s="6">
        <v>0.63790000000000002</v>
      </c>
      <c r="AL239" s="6">
        <v>3</v>
      </c>
      <c r="AM239" s="6">
        <v>62</v>
      </c>
      <c r="AN239" s="6">
        <v>192</v>
      </c>
      <c r="AO239" s="6">
        <v>13036</v>
      </c>
      <c r="AP239" s="6">
        <v>3.3500000000000002E-2</v>
      </c>
      <c r="AQ239" s="6">
        <v>0.41830000000000001</v>
      </c>
      <c r="AR239" s="6">
        <v>0.16259999999999999</v>
      </c>
      <c r="AT239" s="6">
        <f t="shared" si="0"/>
        <v>1.5555555555555556</v>
      </c>
      <c r="AU239" s="6">
        <f t="shared" si="1"/>
        <v>204.88888888888889</v>
      </c>
      <c r="AV239" s="6">
        <f t="shared" si="2"/>
        <v>203.88888888888889</v>
      </c>
      <c r="AW239" s="7">
        <f t="shared" si="3"/>
        <v>78.940152339499463</v>
      </c>
      <c r="AX239" s="6">
        <f t="shared" si="4"/>
        <v>69.7762619372442</v>
      </c>
      <c r="AY239" s="6">
        <f t="shared" si="5"/>
        <v>210.25806451612902</v>
      </c>
      <c r="BA239" s="6">
        <f>VLOOKUP(A239, ALL_AP_DATA!$A$2:$F$3600, 6, FALSE)</f>
        <v>1852</v>
      </c>
      <c r="BB239" s="6" t="e">
        <f t="shared" ca="1" si="6"/>
        <v>#NAME?</v>
      </c>
      <c r="BC239" s="6">
        <f>VLOOKUP(A239,projmetadata!$A$2:$D$2036, 4, FALSE)</f>
        <v>520358</v>
      </c>
      <c r="BE239" s="6" t="e">
        <f t="shared" ca="1" si="8"/>
        <v>#NAME?</v>
      </c>
      <c r="BF239" s="6" t="e">
        <f t="shared" ca="1" si="9"/>
        <v>#NAME?</v>
      </c>
      <c r="BG239" s="6">
        <f t="shared" si="10"/>
        <v>0.1540919905142229</v>
      </c>
      <c r="BH239" s="6">
        <f>VLOOKUP(A239, ALL_AP_DATA!$A$2:$D$3600, 3, FALSE)</f>
        <v>1206</v>
      </c>
      <c r="BI239" s="6">
        <f>VLOOKUP(A239, ALL_AP_DATA!$A$2:$E$3600, 5, FALSE)</f>
        <v>80183</v>
      </c>
      <c r="BJ239" s="6">
        <f t="shared" si="7"/>
        <v>43.295356371490278</v>
      </c>
      <c r="BK239" s="6">
        <f t="shared" si="11"/>
        <v>0.65118790496760259</v>
      </c>
    </row>
    <row r="240" spans="1:63" ht="15.75" customHeight="1" x14ac:dyDescent="0.2">
      <c r="A240" s="6" t="s">
        <v>213</v>
      </c>
      <c r="B240" s="6" t="s">
        <v>61</v>
      </c>
      <c r="C240" s="6">
        <v>6</v>
      </c>
      <c r="D240" s="6">
        <v>19</v>
      </c>
      <c r="E240" s="6">
        <v>1</v>
      </c>
      <c r="F240" s="6">
        <v>5</v>
      </c>
      <c r="G240" s="6">
        <v>4.8599999999999997E-2</v>
      </c>
      <c r="H240" s="6">
        <v>5.8799999999999998E-2</v>
      </c>
      <c r="I240" s="6">
        <v>2.9999999999999997E-4</v>
      </c>
      <c r="Q240" s="6">
        <v>1</v>
      </c>
      <c r="R240" s="6">
        <v>5</v>
      </c>
      <c r="S240" s="6">
        <v>2</v>
      </c>
      <c r="T240" s="6">
        <v>114</v>
      </c>
      <c r="U240" s="6">
        <v>1.2800000000000001E-2</v>
      </c>
      <c r="V240" s="6">
        <v>0.1176</v>
      </c>
      <c r="W240" s="6">
        <v>6.1000000000000004E-3</v>
      </c>
      <c r="X240" s="6">
        <v>36</v>
      </c>
      <c r="Y240" s="6">
        <v>57</v>
      </c>
      <c r="Z240" s="6">
        <v>4</v>
      </c>
      <c r="AA240" s="6">
        <v>41</v>
      </c>
      <c r="AB240" s="6">
        <v>0.14580000000000001</v>
      </c>
      <c r="AC240" s="6">
        <v>0.23530000000000001</v>
      </c>
      <c r="AD240" s="6">
        <v>2.2000000000000001E-3</v>
      </c>
      <c r="AE240" s="6">
        <v>10</v>
      </c>
      <c r="AF240" s="6">
        <v>50</v>
      </c>
      <c r="AG240" s="6">
        <v>5</v>
      </c>
      <c r="AH240" s="6">
        <v>151</v>
      </c>
      <c r="AI240" s="6">
        <v>0.12790000000000001</v>
      </c>
      <c r="AJ240" s="6">
        <v>0.29409999999999997</v>
      </c>
      <c r="AK240" s="6">
        <v>8.0000000000000002E-3</v>
      </c>
      <c r="AT240" s="6">
        <f t="shared" si="0"/>
        <v>0.26315789473684209</v>
      </c>
      <c r="AU240" s="6" t="str">
        <f t="shared" si="1"/>
        <v/>
      </c>
      <c r="AV240" s="6">
        <f t="shared" si="2"/>
        <v>22.8</v>
      </c>
      <c r="AW240" s="7">
        <f t="shared" si="3"/>
        <v>0.7192982456140351</v>
      </c>
      <c r="AX240" s="6">
        <f t="shared" si="4"/>
        <v>3.02</v>
      </c>
      <c r="AY240" s="6" t="str">
        <f t="shared" si="5"/>
        <v/>
      </c>
      <c r="BA240" s="6">
        <f>VLOOKUP(A240, ALL_AP_DATA!$A$2:$F$3600, 6, FALSE)</f>
        <v>391</v>
      </c>
      <c r="BB240" s="6" t="e">
        <f t="shared" ca="1" si="6"/>
        <v>#NAME?</v>
      </c>
      <c r="BC240" s="6">
        <f>VLOOKUP(A240,projmetadata!$A$2:$D$2036, 4, FALSE)</f>
        <v>123703</v>
      </c>
      <c r="BE240" s="6" t="e">
        <f t="shared" ca="1" si="8"/>
        <v>#NAME?</v>
      </c>
      <c r="BF240" s="6" t="e">
        <f t="shared" ca="1" si="9"/>
        <v>#NAME?</v>
      </c>
      <c r="BG240" s="6">
        <f t="shared" si="10"/>
        <v>0.15228409981972951</v>
      </c>
      <c r="BH240" s="6">
        <f>VLOOKUP(A240, ALL_AP_DATA!$A$2:$D$3600, 3, FALSE)</f>
        <v>105</v>
      </c>
      <c r="BI240" s="6">
        <f>VLOOKUP(A240, ALL_AP_DATA!$A$2:$E$3600, 5, FALSE)</f>
        <v>18838</v>
      </c>
      <c r="BJ240" s="6">
        <f t="shared" si="7"/>
        <v>48.179028132992329</v>
      </c>
      <c r="BK240" s="6">
        <f t="shared" si="11"/>
        <v>0.26854219948849106</v>
      </c>
    </row>
    <row r="241" spans="1:63" ht="15.75" customHeight="1" x14ac:dyDescent="0.2">
      <c r="A241" s="6" t="s">
        <v>1029</v>
      </c>
      <c r="B241" s="6" t="s">
        <v>61</v>
      </c>
      <c r="Q241" s="6">
        <v>2</v>
      </c>
      <c r="R241" s="6">
        <v>10</v>
      </c>
      <c r="S241" s="6">
        <v>27</v>
      </c>
      <c r="T241" s="6">
        <v>2843</v>
      </c>
      <c r="U241" s="6">
        <v>4.9799999999999997E-2</v>
      </c>
      <c r="V241" s="6">
        <v>0.77139999999999997</v>
      </c>
      <c r="W241" s="6">
        <v>0.74970000000000003</v>
      </c>
      <c r="X241" s="6">
        <v>4</v>
      </c>
      <c r="Y241" s="6">
        <v>67</v>
      </c>
      <c r="Z241" s="6">
        <v>10</v>
      </c>
      <c r="AA241" s="6">
        <v>668</v>
      </c>
      <c r="AB241" s="6">
        <v>0.33329999999999999</v>
      </c>
      <c r="AC241" s="6">
        <v>0.28570000000000001</v>
      </c>
      <c r="AD241" s="6">
        <v>0.1762</v>
      </c>
      <c r="AE241" s="6">
        <v>6</v>
      </c>
      <c r="AF241" s="6">
        <v>23</v>
      </c>
      <c r="AG241" s="6">
        <v>26</v>
      </c>
      <c r="AH241" s="6">
        <v>3056</v>
      </c>
      <c r="AI241" s="6">
        <v>0.1144</v>
      </c>
      <c r="AJ241" s="6">
        <v>0.7429</v>
      </c>
      <c r="AK241" s="6">
        <v>0.80589999999999995</v>
      </c>
      <c r="AT241" s="6" t="str">
        <f t="shared" si="0"/>
        <v/>
      </c>
      <c r="AU241" s="6" t="str">
        <f t="shared" si="1"/>
        <v/>
      </c>
      <c r="AV241" s="6">
        <f t="shared" si="2"/>
        <v>284.3</v>
      </c>
      <c r="AW241" s="7">
        <f t="shared" si="3"/>
        <v>9.9701492537313428</v>
      </c>
      <c r="AX241" s="6">
        <f t="shared" si="4"/>
        <v>132.86956521739131</v>
      </c>
      <c r="AY241" s="6" t="str">
        <f t="shared" si="5"/>
        <v/>
      </c>
      <c r="BA241" s="6">
        <f>VLOOKUP(A241, ALL_AP_DATA!$A$2:$F$3600, 6, FALSE)</f>
        <v>201</v>
      </c>
      <c r="BB241" s="6" t="e">
        <f t="shared" ca="1" si="6"/>
        <v>#NAME?</v>
      </c>
      <c r="BC241" s="6">
        <f>VLOOKUP(A241,projmetadata!$A$2:$D$2036, 4, FALSE)</f>
        <v>27858</v>
      </c>
      <c r="BE241" s="6" t="e">
        <f t="shared" ca="1" si="8"/>
        <v>#NAME?</v>
      </c>
      <c r="BF241" s="6" t="e">
        <f t="shared" ca="1" si="9"/>
        <v>#NAME?</v>
      </c>
      <c r="BG241" s="6">
        <f t="shared" si="10"/>
        <v>0.13611888864958002</v>
      </c>
      <c r="BH241" s="6">
        <f>VLOOKUP(A241, ALL_AP_DATA!$A$2:$D$3600, 3, FALSE)</f>
        <v>81</v>
      </c>
      <c r="BI241" s="6">
        <f>VLOOKUP(A241, ALL_AP_DATA!$A$2:$E$3600, 5, FALSE)</f>
        <v>3792</v>
      </c>
      <c r="BJ241" s="6">
        <f t="shared" si="7"/>
        <v>18.865671641791046</v>
      </c>
      <c r="BK241" s="6">
        <f t="shared" si="11"/>
        <v>0.40298507462686567</v>
      </c>
    </row>
    <row r="242" spans="1:63" ht="15.75" customHeight="1" x14ac:dyDescent="0.2">
      <c r="A242" s="6" t="s">
        <v>385</v>
      </c>
      <c r="B242" s="6" t="s">
        <v>61</v>
      </c>
      <c r="C242" s="6">
        <v>3</v>
      </c>
      <c r="D242" s="6">
        <v>7</v>
      </c>
      <c r="E242" s="6">
        <v>1</v>
      </c>
      <c r="F242" s="6">
        <v>2171</v>
      </c>
      <c r="G242" s="6">
        <v>3.3E-3</v>
      </c>
      <c r="H242" s="6">
        <v>1.4E-3</v>
      </c>
      <c r="I242" s="6">
        <v>1.9300000000000001E-2</v>
      </c>
      <c r="J242" s="6">
        <v>18</v>
      </c>
      <c r="K242" s="6">
        <v>122</v>
      </c>
      <c r="L242" s="6">
        <v>522</v>
      </c>
      <c r="M242" s="6">
        <v>72069</v>
      </c>
      <c r="N242" s="6">
        <v>5.7700000000000001E-2</v>
      </c>
      <c r="O242" s="6">
        <v>0.70830000000000004</v>
      </c>
      <c r="P242" s="6">
        <v>0.64190000000000003</v>
      </c>
      <c r="Q242" s="6">
        <v>50</v>
      </c>
      <c r="R242" s="6">
        <v>205</v>
      </c>
      <c r="S242" s="6">
        <v>590</v>
      </c>
      <c r="T242" s="6">
        <v>76274</v>
      </c>
      <c r="U242" s="6">
        <v>9.69E-2</v>
      </c>
      <c r="V242" s="6">
        <v>0.80049999999999999</v>
      </c>
      <c r="W242" s="6">
        <v>0.67930000000000001</v>
      </c>
      <c r="X242" s="6">
        <v>359</v>
      </c>
      <c r="Y242" s="6">
        <v>763</v>
      </c>
      <c r="Z242" s="6">
        <v>570</v>
      </c>
      <c r="AA242" s="6">
        <v>75302</v>
      </c>
      <c r="AB242" s="6">
        <v>0.36080000000000001</v>
      </c>
      <c r="AC242" s="6">
        <v>0.77339999999999998</v>
      </c>
      <c r="AD242" s="6">
        <v>0.67069999999999996</v>
      </c>
      <c r="AE242" s="6">
        <v>60</v>
      </c>
      <c r="AF242" s="6">
        <v>895</v>
      </c>
      <c r="AG242" s="6">
        <v>691</v>
      </c>
      <c r="AH242" s="6">
        <v>93628</v>
      </c>
      <c r="AI242" s="6">
        <v>0.42320000000000002</v>
      </c>
      <c r="AJ242" s="6">
        <v>0.93759999999999999</v>
      </c>
      <c r="AK242" s="6">
        <v>0.83389999999999997</v>
      </c>
      <c r="AL242" s="6">
        <v>11</v>
      </c>
      <c r="AM242" s="6">
        <v>121</v>
      </c>
      <c r="AN242" s="6">
        <v>537</v>
      </c>
      <c r="AO242" s="6">
        <v>69668</v>
      </c>
      <c r="AP242" s="6">
        <v>5.7200000000000001E-2</v>
      </c>
      <c r="AQ242" s="6">
        <v>0.72860000000000003</v>
      </c>
      <c r="AR242" s="6">
        <v>0.62050000000000005</v>
      </c>
      <c r="AT242" s="6">
        <f t="shared" si="0"/>
        <v>310.14285714285717</v>
      </c>
      <c r="AU242" s="6">
        <f t="shared" si="1"/>
        <v>590.72950819672133</v>
      </c>
      <c r="AV242" s="6">
        <f t="shared" si="2"/>
        <v>372.06829268292682</v>
      </c>
      <c r="AW242" s="7">
        <f t="shared" si="3"/>
        <v>98.692005242463964</v>
      </c>
      <c r="AX242" s="6">
        <f t="shared" si="4"/>
        <v>104.6122905027933</v>
      </c>
      <c r="AY242" s="6">
        <f t="shared" si="5"/>
        <v>575.76859504132233</v>
      </c>
      <c r="BA242" s="6">
        <f>VLOOKUP(A242, ALL_AP_DATA!$A$2:$F$3600, 6, FALSE)</f>
        <v>2115</v>
      </c>
      <c r="BB242" s="6" t="e">
        <f t="shared" ca="1" si="6"/>
        <v>#NAME?</v>
      </c>
      <c r="BC242" s="6">
        <f>VLOOKUP(A242,projmetadata!$A$2:$D$2036, 4, FALSE)</f>
        <v>813037</v>
      </c>
      <c r="BE242" s="6" t="e">
        <f t="shared" ca="1" si="8"/>
        <v>#NAME?</v>
      </c>
      <c r="BF242" s="6" t="e">
        <f t="shared" ca="1" si="9"/>
        <v>#NAME?</v>
      </c>
      <c r="BG242" s="6">
        <f t="shared" si="10"/>
        <v>0.13810195599954245</v>
      </c>
      <c r="BH242" s="6">
        <f>VLOOKUP(A242, ALL_AP_DATA!$A$2:$D$3600, 3, FALSE)</f>
        <v>1358</v>
      </c>
      <c r="BI242" s="6">
        <f>VLOOKUP(A242, ALL_AP_DATA!$A$2:$E$3600, 5, FALSE)</f>
        <v>112282</v>
      </c>
      <c r="BJ242" s="6">
        <f t="shared" si="7"/>
        <v>53.088416075650116</v>
      </c>
      <c r="BK242" s="6">
        <f t="shared" si="11"/>
        <v>0.64208037825059106</v>
      </c>
    </row>
    <row r="243" spans="1:63" ht="15.75" customHeight="1" x14ac:dyDescent="0.2">
      <c r="A243" s="6" t="s">
        <v>916</v>
      </c>
      <c r="B243" s="6" t="s">
        <v>61</v>
      </c>
      <c r="J243" s="6">
        <v>1</v>
      </c>
      <c r="K243" s="6">
        <v>9</v>
      </c>
      <c r="L243" s="6">
        <v>32</v>
      </c>
      <c r="M243" s="6">
        <v>1663</v>
      </c>
      <c r="N243" s="6">
        <v>1.12E-2</v>
      </c>
      <c r="O243" s="6">
        <v>0.17580000000000001</v>
      </c>
      <c r="P243" s="6">
        <v>8.5500000000000007E-2</v>
      </c>
      <c r="Q243" s="6">
        <v>13</v>
      </c>
      <c r="R243" s="6">
        <v>37</v>
      </c>
      <c r="S243" s="6">
        <v>84</v>
      </c>
      <c r="T243" s="6">
        <v>10415</v>
      </c>
      <c r="U243" s="6">
        <v>4.6100000000000002E-2</v>
      </c>
      <c r="V243" s="6">
        <v>0.46150000000000002</v>
      </c>
      <c r="W243" s="6">
        <v>0.53569999999999995</v>
      </c>
      <c r="X243" s="6">
        <v>9</v>
      </c>
      <c r="Y243" s="6">
        <v>369</v>
      </c>
      <c r="Z243" s="6">
        <v>137</v>
      </c>
      <c r="AA243" s="6">
        <v>8077</v>
      </c>
      <c r="AB243" s="6">
        <v>0.45950000000000002</v>
      </c>
      <c r="AC243" s="6">
        <v>0.75270000000000004</v>
      </c>
      <c r="AD243" s="6">
        <v>0.41539999999999999</v>
      </c>
      <c r="AE243" s="6">
        <v>9</v>
      </c>
      <c r="AF243" s="6">
        <v>37</v>
      </c>
      <c r="AG243" s="6">
        <v>70</v>
      </c>
      <c r="AH243" s="6">
        <v>4291</v>
      </c>
      <c r="AI243" s="6">
        <v>4.6100000000000002E-2</v>
      </c>
      <c r="AJ243" s="6">
        <v>0.3846</v>
      </c>
      <c r="AK243" s="6">
        <v>0.22070000000000001</v>
      </c>
      <c r="AT243" s="6" t="str">
        <f t="shared" si="0"/>
        <v/>
      </c>
      <c r="AU243" s="6">
        <f t="shared" si="1"/>
        <v>184.77777777777777</v>
      </c>
      <c r="AV243" s="6">
        <f t="shared" si="2"/>
        <v>281.48648648648651</v>
      </c>
      <c r="AW243" s="7">
        <f t="shared" si="3"/>
        <v>21.888888888888889</v>
      </c>
      <c r="AX243" s="6">
        <f t="shared" si="4"/>
        <v>115.97297297297297</v>
      </c>
      <c r="AY243" s="6" t="str">
        <f t="shared" si="5"/>
        <v/>
      </c>
      <c r="BA243" s="6">
        <f>VLOOKUP(A243, ALL_AP_DATA!$A$2:$F$3600, 6, FALSE)</f>
        <v>803</v>
      </c>
      <c r="BB243" s="6" t="e">
        <f t="shared" ca="1" si="6"/>
        <v>#NAME?</v>
      </c>
      <c r="BC243" s="6">
        <f>VLOOKUP(A243,projmetadata!$A$2:$D$2036, 4, FALSE)</f>
        <v>139078</v>
      </c>
      <c r="BE243" s="6" t="e">
        <f t="shared" ca="1" si="8"/>
        <v>#NAME?</v>
      </c>
      <c r="BF243" s="6" t="e">
        <f t="shared" ca="1" si="9"/>
        <v>#NAME?</v>
      </c>
      <c r="BG243" s="6">
        <f t="shared" si="10"/>
        <v>0.13979924934209581</v>
      </c>
      <c r="BH243" s="6">
        <f>VLOOKUP(A243, ALL_AP_DATA!$A$2:$D$3600, 3, FALSE)</f>
        <v>390</v>
      </c>
      <c r="BI243" s="6">
        <f>VLOOKUP(A243, ALL_AP_DATA!$A$2:$E$3600, 5, FALSE)</f>
        <v>19443</v>
      </c>
      <c r="BJ243" s="6">
        <f t="shared" si="7"/>
        <v>24.212951432129515</v>
      </c>
      <c r="BK243" s="6">
        <f t="shared" si="11"/>
        <v>0.48567870485678705</v>
      </c>
    </row>
    <row r="244" spans="1:63" ht="15.75" customHeight="1" x14ac:dyDescent="0.2">
      <c r="A244" s="6" t="s">
        <v>939</v>
      </c>
      <c r="B244" s="6" t="s">
        <v>61</v>
      </c>
      <c r="C244" s="6">
        <v>7</v>
      </c>
      <c r="D244" s="6">
        <v>28</v>
      </c>
      <c r="E244" s="6">
        <v>2</v>
      </c>
      <c r="F244" s="6">
        <v>18</v>
      </c>
      <c r="G244" s="6">
        <v>1.46E-2</v>
      </c>
      <c r="H244" s="6">
        <v>1.9400000000000001E-2</v>
      </c>
      <c r="I244" s="6">
        <v>4.0000000000000002E-4</v>
      </c>
      <c r="Q244" s="6">
        <v>4</v>
      </c>
      <c r="R244" s="6">
        <v>10</v>
      </c>
      <c r="S244" s="6">
        <v>37</v>
      </c>
      <c r="T244" s="6">
        <v>2071</v>
      </c>
      <c r="U244" s="6">
        <v>5.1999999999999998E-3</v>
      </c>
      <c r="V244" s="6">
        <v>0.35920000000000002</v>
      </c>
      <c r="W244" s="6">
        <v>5.1400000000000001E-2</v>
      </c>
      <c r="X244" s="6">
        <v>107</v>
      </c>
      <c r="Y244" s="6">
        <v>1027</v>
      </c>
      <c r="Z244" s="6">
        <v>83</v>
      </c>
      <c r="AA244" s="6">
        <v>6562</v>
      </c>
      <c r="AB244" s="6">
        <v>0.53410000000000002</v>
      </c>
      <c r="AC244" s="6">
        <v>0.80579999999999996</v>
      </c>
      <c r="AD244" s="6">
        <v>0.16300000000000001</v>
      </c>
      <c r="AE244" s="6">
        <v>47</v>
      </c>
      <c r="AF244" s="6">
        <v>152</v>
      </c>
      <c r="AG244" s="6">
        <v>55</v>
      </c>
      <c r="AH244" s="6">
        <v>2155</v>
      </c>
      <c r="AI244" s="6">
        <v>7.9000000000000001E-2</v>
      </c>
      <c r="AJ244" s="6">
        <v>0.53400000000000003</v>
      </c>
      <c r="AK244" s="6">
        <v>5.3499999999999999E-2</v>
      </c>
      <c r="AT244" s="6">
        <f t="shared" si="0"/>
        <v>0.6428571428571429</v>
      </c>
      <c r="AU244" s="6" t="str">
        <f t="shared" si="1"/>
        <v/>
      </c>
      <c r="AV244" s="6">
        <f t="shared" si="2"/>
        <v>207.1</v>
      </c>
      <c r="AW244" s="7">
        <f t="shared" si="3"/>
        <v>6.3894839337877309</v>
      </c>
      <c r="AX244" s="6">
        <f t="shared" si="4"/>
        <v>14.177631578947368</v>
      </c>
      <c r="AY244" s="6" t="str">
        <f t="shared" si="5"/>
        <v/>
      </c>
      <c r="BA244" s="6">
        <f>VLOOKUP(A244, ALL_AP_DATA!$A$2:$F$3600, 6, FALSE)</f>
        <v>1923</v>
      </c>
      <c r="BB244" s="6" t="e">
        <f t="shared" ca="1" si="6"/>
        <v>#NAME?</v>
      </c>
      <c r="BC244" s="6">
        <f>VLOOKUP(A244,projmetadata!$A$2:$D$2036, 4, FALSE)</f>
        <v>321050</v>
      </c>
      <c r="BE244" s="6" t="e">
        <f t="shared" ca="1" si="8"/>
        <v>#NAME?</v>
      </c>
      <c r="BF244" s="6" t="e">
        <f t="shared" ca="1" si="9"/>
        <v>#NAME?</v>
      </c>
      <c r="BG244" s="6">
        <f t="shared" si="10"/>
        <v>0.12541971655505374</v>
      </c>
      <c r="BH244" s="6">
        <f>VLOOKUP(A244, ALL_AP_DATA!$A$2:$D$3600, 3, FALSE)</f>
        <v>1082</v>
      </c>
      <c r="BI244" s="6">
        <f>VLOOKUP(A244, ALL_AP_DATA!$A$2:$E$3600, 5, FALSE)</f>
        <v>40266</v>
      </c>
      <c r="BJ244" s="6">
        <f t="shared" si="7"/>
        <v>20.939157566302651</v>
      </c>
      <c r="BK244" s="6">
        <f t="shared" si="11"/>
        <v>0.56266250650026006</v>
      </c>
    </row>
    <row r="245" spans="1:63" ht="15.75" customHeight="1" x14ac:dyDescent="0.2">
      <c r="A245" s="6" t="s">
        <v>362</v>
      </c>
      <c r="B245" s="6" t="s">
        <v>61</v>
      </c>
      <c r="Q245" s="6">
        <v>8</v>
      </c>
      <c r="R245" s="6">
        <v>20</v>
      </c>
      <c r="S245" s="6">
        <v>17</v>
      </c>
      <c r="T245" s="6">
        <v>11855</v>
      </c>
      <c r="U245" s="6">
        <v>0.1183</v>
      </c>
      <c r="V245" s="6">
        <v>0.58620000000000005</v>
      </c>
      <c r="W245" s="6">
        <v>0.9012</v>
      </c>
      <c r="X245" s="6">
        <v>3</v>
      </c>
      <c r="Y245" s="6">
        <v>122</v>
      </c>
      <c r="Z245" s="6">
        <v>27</v>
      </c>
      <c r="AA245" s="6">
        <v>12721</v>
      </c>
      <c r="AB245" s="6">
        <v>0.72189999999999999</v>
      </c>
      <c r="AC245" s="6">
        <v>0.93100000000000005</v>
      </c>
      <c r="AD245" s="6">
        <v>0.96709999999999996</v>
      </c>
      <c r="AE245" s="6">
        <v>8</v>
      </c>
      <c r="AF245" s="6">
        <v>29</v>
      </c>
      <c r="AG245" s="6">
        <v>13</v>
      </c>
      <c r="AH245" s="6">
        <v>723</v>
      </c>
      <c r="AI245" s="6">
        <v>0.1716</v>
      </c>
      <c r="AJ245" s="6">
        <v>0.44829999999999998</v>
      </c>
      <c r="AK245" s="6">
        <v>5.5E-2</v>
      </c>
      <c r="AT245" s="6" t="str">
        <f t="shared" si="0"/>
        <v/>
      </c>
      <c r="AU245" s="6" t="str">
        <f t="shared" si="1"/>
        <v/>
      </c>
      <c r="AV245" s="6">
        <f t="shared" si="2"/>
        <v>592.75</v>
      </c>
      <c r="AW245" s="7">
        <f t="shared" si="3"/>
        <v>104.27049180327869</v>
      </c>
      <c r="AX245" s="6">
        <f t="shared" si="4"/>
        <v>24.931034482758619</v>
      </c>
      <c r="AY245" s="6" t="str">
        <f t="shared" si="5"/>
        <v/>
      </c>
      <c r="BA245" s="6">
        <f>VLOOKUP(A245, ALL_AP_DATA!$A$2:$F$3600, 6, FALSE)</f>
        <v>169</v>
      </c>
      <c r="BB245" s="6" t="e">
        <f t="shared" ca="1" si="6"/>
        <v>#NAME?</v>
      </c>
      <c r="BC245" s="6">
        <f>VLOOKUP(A245,projmetadata!$A$2:$D$2036, 4, FALSE)</f>
        <v>93393</v>
      </c>
      <c r="BE245" s="6" t="e">
        <f t="shared" ca="1" si="8"/>
        <v>#NAME?</v>
      </c>
      <c r="BF245" s="6" t="e">
        <f t="shared" ca="1" si="9"/>
        <v>#NAME?</v>
      </c>
      <c r="BG245" s="6">
        <f t="shared" si="10"/>
        <v>0.14084567365862538</v>
      </c>
      <c r="BH245" s="6">
        <f>VLOOKUP(A245, ALL_AP_DATA!$A$2:$D$3600, 3, FALSE)</f>
        <v>129</v>
      </c>
      <c r="BI245" s="6">
        <f>VLOOKUP(A245, ALL_AP_DATA!$A$2:$E$3600, 5, FALSE)</f>
        <v>13154</v>
      </c>
      <c r="BJ245" s="6">
        <f t="shared" si="7"/>
        <v>77.834319526627212</v>
      </c>
      <c r="BK245" s="6">
        <f t="shared" si="11"/>
        <v>0.76331360946745563</v>
      </c>
    </row>
    <row r="246" spans="1:63" ht="15.75" customHeight="1" x14ac:dyDescent="0.2">
      <c r="A246" s="6" t="s">
        <v>1425</v>
      </c>
      <c r="B246" s="6" t="s">
        <v>61</v>
      </c>
      <c r="J246" s="6">
        <v>4</v>
      </c>
      <c r="K246" s="6">
        <v>23</v>
      </c>
      <c r="L246" s="6">
        <v>156</v>
      </c>
      <c r="M246" s="6">
        <v>8145</v>
      </c>
      <c r="N246" s="6">
        <v>8.9499999999999996E-2</v>
      </c>
      <c r="O246" s="6">
        <v>0.78</v>
      </c>
      <c r="P246" s="6">
        <v>0.51719999999999999</v>
      </c>
      <c r="Q246" s="6">
        <v>7</v>
      </c>
      <c r="R246" s="6">
        <v>16</v>
      </c>
      <c r="S246" s="6">
        <v>116</v>
      </c>
      <c r="T246" s="6">
        <v>5040</v>
      </c>
      <c r="U246" s="6">
        <v>6.2300000000000001E-2</v>
      </c>
      <c r="V246" s="6">
        <v>0.57999999999999996</v>
      </c>
      <c r="W246" s="6">
        <v>0.32</v>
      </c>
      <c r="X246" s="6">
        <v>26</v>
      </c>
      <c r="Y246" s="6">
        <v>138</v>
      </c>
      <c r="Z246" s="6">
        <v>181</v>
      </c>
      <c r="AA246" s="6">
        <v>9691</v>
      </c>
      <c r="AB246" s="6">
        <v>0.53700000000000003</v>
      </c>
      <c r="AC246" s="6">
        <v>0.90500000000000003</v>
      </c>
      <c r="AD246" s="6">
        <v>0.61529999999999996</v>
      </c>
      <c r="AE246" s="6">
        <v>4</v>
      </c>
      <c r="AF246" s="6">
        <v>15</v>
      </c>
      <c r="AG246" s="6">
        <v>54</v>
      </c>
      <c r="AH246" s="6">
        <v>1180</v>
      </c>
      <c r="AI246" s="6">
        <v>5.8400000000000001E-2</v>
      </c>
      <c r="AJ246" s="6">
        <v>0.27</v>
      </c>
      <c r="AK246" s="6">
        <v>7.4899999999999994E-2</v>
      </c>
      <c r="AT246" s="6" t="str">
        <f t="shared" si="0"/>
        <v/>
      </c>
      <c r="AU246" s="6">
        <f t="shared" si="1"/>
        <v>354.13043478260869</v>
      </c>
      <c r="AV246" s="6">
        <f t="shared" si="2"/>
        <v>315</v>
      </c>
      <c r="AW246" s="7">
        <f t="shared" si="3"/>
        <v>70.224637681159422</v>
      </c>
      <c r="AX246" s="6">
        <f t="shared" si="4"/>
        <v>78.666666666666671</v>
      </c>
      <c r="AY246" s="6" t="str">
        <f t="shared" si="5"/>
        <v/>
      </c>
      <c r="BA246" s="6">
        <f>VLOOKUP(A246, ALL_AP_DATA!$A$2:$F$3600, 6, FALSE)</f>
        <v>257</v>
      </c>
      <c r="BB246" s="6" t="e">
        <f t="shared" ca="1" si="6"/>
        <v>#NAME?</v>
      </c>
      <c r="BC246" s="6">
        <f>VLOOKUP(A246,projmetadata!$A$2:$D$2036, 4, FALSE)</f>
        <v>110052</v>
      </c>
      <c r="BE246" s="6" t="e">
        <f t="shared" ca="1" si="8"/>
        <v>#NAME?</v>
      </c>
      <c r="BF246" s="6" t="e">
        <f t="shared" ca="1" si="9"/>
        <v>#NAME?</v>
      </c>
      <c r="BG246" s="6">
        <f t="shared" si="10"/>
        <v>0.14310507759968016</v>
      </c>
      <c r="BH246" s="6">
        <f>VLOOKUP(A246, ALL_AP_DATA!$A$2:$D$3600, 3, FALSE)</f>
        <v>145</v>
      </c>
      <c r="BI246" s="6">
        <f>VLOOKUP(A246, ALL_AP_DATA!$A$2:$E$3600, 5, FALSE)</f>
        <v>15749</v>
      </c>
      <c r="BJ246" s="6">
        <f t="shared" si="7"/>
        <v>61.280155642023345</v>
      </c>
      <c r="BK246" s="6">
        <f t="shared" si="11"/>
        <v>0.56420233463035019</v>
      </c>
    </row>
    <row r="247" spans="1:63" ht="15.75" customHeight="1" x14ac:dyDescent="0.2">
      <c r="A247" s="6" t="s">
        <v>365</v>
      </c>
      <c r="B247" s="6" t="s">
        <v>61</v>
      </c>
      <c r="C247" s="6">
        <v>7</v>
      </c>
      <c r="D247" s="6">
        <v>17</v>
      </c>
      <c r="E247" s="6">
        <v>35</v>
      </c>
      <c r="F247" s="6">
        <v>1455</v>
      </c>
      <c r="G247" s="6">
        <v>1.2800000000000001E-2</v>
      </c>
      <c r="H247" s="6">
        <v>9.1600000000000001E-2</v>
      </c>
      <c r="I247" s="6">
        <v>3.5499999999999997E-2</v>
      </c>
      <c r="Q247" s="6">
        <v>18</v>
      </c>
      <c r="R247" s="6">
        <v>53</v>
      </c>
      <c r="S247" s="6">
        <v>184</v>
      </c>
      <c r="T247" s="6">
        <v>19530</v>
      </c>
      <c r="U247" s="6">
        <v>4.0099999999999997E-2</v>
      </c>
      <c r="V247" s="6">
        <v>0.48170000000000002</v>
      </c>
      <c r="W247" s="6">
        <v>0.47660000000000002</v>
      </c>
      <c r="X247" s="6">
        <v>53</v>
      </c>
      <c r="Y247" s="6">
        <v>508</v>
      </c>
      <c r="Z247" s="6">
        <v>261</v>
      </c>
      <c r="AA247" s="6">
        <v>17446</v>
      </c>
      <c r="AB247" s="6">
        <v>0.38400000000000001</v>
      </c>
      <c r="AC247" s="6">
        <v>0.68320000000000003</v>
      </c>
      <c r="AD247" s="6">
        <v>0.42570000000000002</v>
      </c>
      <c r="AE247" s="6">
        <v>57</v>
      </c>
      <c r="AF247" s="6">
        <v>287</v>
      </c>
      <c r="AG247" s="6">
        <v>209</v>
      </c>
      <c r="AH247" s="6">
        <v>10711</v>
      </c>
      <c r="AI247" s="6">
        <v>0.21690000000000001</v>
      </c>
      <c r="AJ247" s="6">
        <v>0.54710000000000003</v>
      </c>
      <c r="AK247" s="6">
        <v>0.26140000000000002</v>
      </c>
      <c r="AL247" s="6">
        <v>1</v>
      </c>
      <c r="AM247" s="6">
        <v>12</v>
      </c>
      <c r="AN247" s="6">
        <v>16</v>
      </c>
      <c r="AO247" s="6">
        <v>11482</v>
      </c>
      <c r="AP247" s="6">
        <v>9.1000000000000004E-3</v>
      </c>
      <c r="AQ247" s="6">
        <v>4.19E-2</v>
      </c>
      <c r="AR247" s="6">
        <v>0.2802</v>
      </c>
      <c r="AT247" s="6">
        <f t="shared" si="0"/>
        <v>85.588235294117652</v>
      </c>
      <c r="AU247" s="6" t="str">
        <f t="shared" si="1"/>
        <v/>
      </c>
      <c r="AV247" s="6">
        <f t="shared" si="2"/>
        <v>368.49056603773585</v>
      </c>
      <c r="AW247" s="7">
        <f t="shared" si="3"/>
        <v>34.34251968503937</v>
      </c>
      <c r="AX247" s="6">
        <f t="shared" si="4"/>
        <v>37.3205574912892</v>
      </c>
      <c r="AY247" s="6">
        <f t="shared" si="5"/>
        <v>956.83333333333337</v>
      </c>
      <c r="BA247" s="6">
        <f>VLOOKUP(A247, ALL_AP_DATA!$A$2:$F$3600, 6, FALSE)</f>
        <v>1323</v>
      </c>
      <c r="BB247" s="6" t="e">
        <f t="shared" ca="1" si="6"/>
        <v>#NAME?</v>
      </c>
      <c r="BC247" s="6">
        <f>VLOOKUP(A247,projmetadata!$A$2:$D$2036, 4, FALSE)</f>
        <v>285418</v>
      </c>
      <c r="BE247" s="6" t="e">
        <f t="shared" ca="1" si="8"/>
        <v>#NAME?</v>
      </c>
      <c r="BF247" s="6" t="e">
        <f t="shared" ca="1" si="9"/>
        <v>#NAME?</v>
      </c>
      <c r="BG247" s="6">
        <f t="shared" si="10"/>
        <v>0.14357188404375337</v>
      </c>
      <c r="BH247" s="6">
        <f>VLOOKUP(A247, ALL_AP_DATA!$A$2:$D$3600, 3, FALSE)</f>
        <v>634</v>
      </c>
      <c r="BI247" s="6">
        <f>VLOOKUP(A247, ALL_AP_DATA!$A$2:$E$3600, 5, FALSE)</f>
        <v>40978</v>
      </c>
      <c r="BJ247" s="6">
        <f t="shared" si="7"/>
        <v>30.973544973544975</v>
      </c>
      <c r="BK247" s="6">
        <f t="shared" si="11"/>
        <v>0.47921390778533635</v>
      </c>
    </row>
    <row r="248" spans="1:63" ht="15.75" customHeight="1" x14ac:dyDescent="0.2">
      <c r="A248" s="6" t="s">
        <v>977</v>
      </c>
      <c r="B248" s="6" t="s">
        <v>61</v>
      </c>
      <c r="Q248" s="6">
        <v>22</v>
      </c>
      <c r="R248" s="6">
        <v>82</v>
      </c>
      <c r="S248" s="6">
        <v>194</v>
      </c>
      <c r="T248" s="6">
        <v>10679</v>
      </c>
      <c r="U248" s="6">
        <v>0.12540000000000001</v>
      </c>
      <c r="V248" s="6">
        <v>0.65539999999999998</v>
      </c>
      <c r="W248" s="6">
        <v>0.49070000000000003</v>
      </c>
      <c r="X248" s="6">
        <v>30</v>
      </c>
      <c r="Y248" s="6">
        <v>549</v>
      </c>
      <c r="Z248" s="6">
        <v>289</v>
      </c>
      <c r="AA248" s="6">
        <v>21149</v>
      </c>
      <c r="AB248" s="6">
        <v>0.83940000000000003</v>
      </c>
      <c r="AC248" s="6">
        <v>0.97640000000000005</v>
      </c>
      <c r="AD248" s="6">
        <v>0.97170000000000001</v>
      </c>
      <c r="AE248" s="6">
        <v>46</v>
      </c>
      <c r="AF248" s="6">
        <v>170</v>
      </c>
      <c r="AG248" s="6">
        <v>202</v>
      </c>
      <c r="AH248" s="6">
        <v>11614</v>
      </c>
      <c r="AI248" s="6">
        <v>0.25990000000000002</v>
      </c>
      <c r="AJ248" s="6">
        <v>0.68240000000000001</v>
      </c>
      <c r="AK248" s="6">
        <v>0.53359999999999996</v>
      </c>
      <c r="AT248" s="6" t="str">
        <f t="shared" si="0"/>
        <v/>
      </c>
      <c r="AU248" s="6" t="str">
        <f t="shared" si="1"/>
        <v/>
      </c>
      <c r="AV248" s="6">
        <f t="shared" si="2"/>
        <v>130.23170731707316</v>
      </c>
      <c r="AW248" s="7">
        <f t="shared" si="3"/>
        <v>38.522768670309652</v>
      </c>
      <c r="AX248" s="6">
        <f t="shared" si="4"/>
        <v>68.317647058823525</v>
      </c>
      <c r="AY248" s="6" t="str">
        <f t="shared" si="5"/>
        <v/>
      </c>
      <c r="BA248" s="6">
        <f>VLOOKUP(A248, ALL_AP_DATA!$A$2:$F$3600, 6, FALSE)</f>
        <v>654</v>
      </c>
      <c r="BB248" s="6" t="e">
        <f t="shared" ca="1" si="6"/>
        <v>#NAME?</v>
      </c>
      <c r="BC248" s="6">
        <f>VLOOKUP(A248,projmetadata!$A$2:$D$2036, 4, FALSE)</f>
        <v>151146</v>
      </c>
      <c r="BE248" s="6" t="e">
        <f t="shared" ca="1" si="8"/>
        <v>#NAME?</v>
      </c>
      <c r="BF248" s="6" t="e">
        <f t="shared" ca="1" si="9"/>
        <v>#NAME?</v>
      </c>
      <c r="BG248" s="6">
        <f t="shared" si="10"/>
        <v>0.14399984121313167</v>
      </c>
      <c r="BH248" s="6">
        <f>VLOOKUP(A248, ALL_AP_DATA!$A$2:$D$3600, 3, FALSE)</f>
        <v>553</v>
      </c>
      <c r="BI248" s="6">
        <f>VLOOKUP(A248, ALL_AP_DATA!$A$2:$E$3600, 5, FALSE)</f>
        <v>21765</v>
      </c>
      <c r="BJ248" s="6">
        <f t="shared" si="7"/>
        <v>33.279816513761467</v>
      </c>
      <c r="BK248" s="6">
        <f t="shared" si="11"/>
        <v>0.84556574923547401</v>
      </c>
    </row>
    <row r="249" spans="1:63" ht="15.75" customHeight="1" x14ac:dyDescent="0.2">
      <c r="A249" s="6" t="s">
        <v>1242</v>
      </c>
      <c r="B249" s="6" t="s">
        <v>61</v>
      </c>
      <c r="Q249" s="6">
        <v>5</v>
      </c>
      <c r="R249" s="6">
        <v>20</v>
      </c>
      <c r="S249" s="6">
        <v>24</v>
      </c>
      <c r="T249" s="6">
        <v>4288</v>
      </c>
      <c r="U249" s="6">
        <v>7.3300000000000004E-2</v>
      </c>
      <c r="V249" s="6">
        <v>0.55810000000000004</v>
      </c>
      <c r="W249" s="6">
        <v>0.41959999999999997</v>
      </c>
      <c r="X249" s="6">
        <v>8</v>
      </c>
      <c r="Y249" s="6">
        <v>81</v>
      </c>
      <c r="Z249" s="6">
        <v>17</v>
      </c>
      <c r="AA249" s="6">
        <v>2861</v>
      </c>
      <c r="AB249" s="6">
        <v>0.29670000000000002</v>
      </c>
      <c r="AC249" s="6">
        <v>0.39529999999999998</v>
      </c>
      <c r="AD249" s="6">
        <v>0.27989999999999998</v>
      </c>
      <c r="AE249" s="6">
        <v>12</v>
      </c>
      <c r="AF249" s="6">
        <v>79</v>
      </c>
      <c r="AG249" s="6">
        <v>22</v>
      </c>
      <c r="AH249" s="6">
        <v>5357</v>
      </c>
      <c r="AI249" s="6">
        <v>0.28939999999999999</v>
      </c>
      <c r="AJ249" s="6">
        <v>0.51160000000000005</v>
      </c>
      <c r="AK249" s="6">
        <v>0.5242</v>
      </c>
      <c r="AT249" s="6" t="str">
        <f t="shared" si="0"/>
        <v/>
      </c>
      <c r="AU249" s="6" t="str">
        <f t="shared" si="1"/>
        <v/>
      </c>
      <c r="AV249" s="6">
        <f t="shared" si="2"/>
        <v>214.4</v>
      </c>
      <c r="AW249" s="7">
        <f t="shared" si="3"/>
        <v>35.320987654320987</v>
      </c>
      <c r="AX249" s="6">
        <f t="shared" si="4"/>
        <v>67.810126582278485</v>
      </c>
      <c r="AY249" s="6" t="str">
        <f t="shared" si="5"/>
        <v/>
      </c>
      <c r="BA249" s="6">
        <f>VLOOKUP(A249, ALL_AP_DATA!$A$2:$F$3600, 6, FALSE)</f>
        <v>273</v>
      </c>
      <c r="BB249" s="6" t="e">
        <f t="shared" ca="1" si="6"/>
        <v>#NAME?</v>
      </c>
      <c r="BC249" s="6">
        <f>VLOOKUP(A249,projmetadata!$A$2:$D$2036, 4, FALSE)</f>
        <v>70495</v>
      </c>
      <c r="BE249" s="6" t="e">
        <f t="shared" ca="1" si="8"/>
        <v>#NAME?</v>
      </c>
      <c r="BF249" s="6" t="e">
        <f t="shared" ca="1" si="9"/>
        <v>#NAME?</v>
      </c>
      <c r="BG249" s="6">
        <f t="shared" si="10"/>
        <v>0.14497482090928435</v>
      </c>
      <c r="BH249" s="6">
        <f>VLOOKUP(A249, ALL_AP_DATA!$A$2:$D$3600, 3, FALSE)</f>
        <v>141</v>
      </c>
      <c r="BI249" s="6">
        <f>VLOOKUP(A249, ALL_AP_DATA!$A$2:$E$3600, 5, FALSE)</f>
        <v>10220</v>
      </c>
      <c r="BJ249" s="6">
        <f t="shared" si="7"/>
        <v>37.435897435897438</v>
      </c>
      <c r="BK249" s="6">
        <f t="shared" si="11"/>
        <v>0.51648351648351654</v>
      </c>
    </row>
    <row r="250" spans="1:63" ht="15.75" customHeight="1" x14ac:dyDescent="0.2">
      <c r="A250" s="6" t="s">
        <v>205</v>
      </c>
      <c r="B250" s="6" t="s">
        <v>61</v>
      </c>
      <c r="C250" s="6">
        <v>2</v>
      </c>
      <c r="D250" s="6">
        <v>5</v>
      </c>
      <c r="E250" s="6">
        <v>21</v>
      </c>
      <c r="F250" s="6">
        <v>5064</v>
      </c>
      <c r="G250" s="6">
        <v>1.8700000000000001E-2</v>
      </c>
      <c r="H250" s="6">
        <v>0.12280000000000001</v>
      </c>
      <c r="I250" s="6">
        <v>0.30940000000000001</v>
      </c>
      <c r="J250" s="6">
        <v>2</v>
      </c>
      <c r="K250" s="6">
        <v>17</v>
      </c>
      <c r="L250" s="6">
        <v>121</v>
      </c>
      <c r="M250" s="6">
        <v>3849</v>
      </c>
      <c r="N250" s="6">
        <v>6.3700000000000007E-2</v>
      </c>
      <c r="O250" s="6">
        <v>0.70760000000000001</v>
      </c>
      <c r="P250" s="6">
        <v>0.2351</v>
      </c>
      <c r="Q250" s="6">
        <v>9</v>
      </c>
      <c r="R250" s="6">
        <v>30</v>
      </c>
      <c r="S250" s="6">
        <v>138</v>
      </c>
      <c r="T250" s="6">
        <v>5642</v>
      </c>
      <c r="U250" s="6">
        <v>0.1124</v>
      </c>
      <c r="V250" s="6">
        <v>0.80700000000000005</v>
      </c>
      <c r="W250" s="6">
        <v>0.34470000000000001</v>
      </c>
      <c r="X250" s="6">
        <v>24</v>
      </c>
      <c r="Y250" s="6">
        <v>165</v>
      </c>
      <c r="Z250" s="6">
        <v>158</v>
      </c>
      <c r="AA250" s="6">
        <v>13998</v>
      </c>
      <c r="AB250" s="6">
        <v>0.61799999999999999</v>
      </c>
      <c r="AC250" s="6">
        <v>0.92400000000000004</v>
      </c>
      <c r="AD250" s="6">
        <v>0.85519999999999996</v>
      </c>
      <c r="AE250" s="6">
        <v>4</v>
      </c>
      <c r="AF250" s="6">
        <v>15</v>
      </c>
      <c r="AG250" s="6">
        <v>32</v>
      </c>
      <c r="AH250" s="6">
        <v>2198</v>
      </c>
      <c r="AI250" s="6">
        <v>5.62E-2</v>
      </c>
      <c r="AJ250" s="6">
        <v>0.18709999999999999</v>
      </c>
      <c r="AK250" s="6">
        <v>0.1343</v>
      </c>
      <c r="AL250" s="6">
        <v>1</v>
      </c>
      <c r="AM250" s="6">
        <v>20</v>
      </c>
      <c r="AN250" s="6">
        <v>122</v>
      </c>
      <c r="AO250" s="6">
        <v>4176</v>
      </c>
      <c r="AP250" s="6">
        <v>7.4899999999999994E-2</v>
      </c>
      <c r="AQ250" s="6">
        <v>0.71350000000000002</v>
      </c>
      <c r="AR250" s="6">
        <v>0.25509999999999999</v>
      </c>
      <c r="AT250" s="6">
        <f t="shared" si="0"/>
        <v>1012.8</v>
      </c>
      <c r="AU250" s="6">
        <f t="shared" si="1"/>
        <v>226.41176470588235</v>
      </c>
      <c r="AV250" s="6">
        <f t="shared" si="2"/>
        <v>188.06666666666666</v>
      </c>
      <c r="AW250" s="7">
        <f t="shared" si="3"/>
        <v>84.836363636363643</v>
      </c>
      <c r="AX250" s="6">
        <f t="shared" si="4"/>
        <v>146.53333333333333</v>
      </c>
      <c r="AY250" s="6">
        <f t="shared" si="5"/>
        <v>208.8</v>
      </c>
      <c r="BA250" s="6">
        <f>VLOOKUP(A250, ALL_AP_DATA!$A$2:$F$3600, 6, FALSE)</f>
        <v>267</v>
      </c>
      <c r="BB250" s="6" t="e">
        <f t="shared" ca="1" si="6"/>
        <v>#NAME?</v>
      </c>
      <c r="BC250" s="6">
        <f>VLOOKUP(A250,projmetadata!$A$2:$D$2036, 4, FALSE)</f>
        <v>111295</v>
      </c>
      <c r="BE250" s="6" t="e">
        <f t="shared" ca="1" si="8"/>
        <v>#NAME?</v>
      </c>
      <c r="BF250" s="6" t="e">
        <f t="shared" ca="1" si="9"/>
        <v>#NAME?</v>
      </c>
      <c r="BG250" s="6">
        <f t="shared" si="10"/>
        <v>0.14707758659418663</v>
      </c>
      <c r="BH250" s="6">
        <f>VLOOKUP(A250, ALL_AP_DATA!$A$2:$D$3600, 3, FALSE)</f>
        <v>173</v>
      </c>
      <c r="BI250" s="6">
        <f>VLOOKUP(A250, ALL_AP_DATA!$A$2:$E$3600, 5, FALSE)</f>
        <v>16369</v>
      </c>
      <c r="BJ250" s="6">
        <f t="shared" si="7"/>
        <v>61.307116104868911</v>
      </c>
      <c r="BK250" s="6">
        <f t="shared" si="11"/>
        <v>0.64794007490636707</v>
      </c>
    </row>
    <row r="251" spans="1:63" ht="15.75" customHeight="1" x14ac:dyDescent="0.2">
      <c r="A251" s="6" t="s">
        <v>250</v>
      </c>
      <c r="B251" s="6" t="s">
        <v>61</v>
      </c>
      <c r="Q251" s="6">
        <v>9</v>
      </c>
      <c r="R251" s="6">
        <v>26</v>
      </c>
      <c r="S251" s="6">
        <v>57</v>
      </c>
      <c r="T251" s="6">
        <v>4761</v>
      </c>
      <c r="U251" s="6">
        <v>0.12809999999999999</v>
      </c>
      <c r="V251" s="6">
        <v>0.61960000000000004</v>
      </c>
      <c r="W251" s="6">
        <v>0.66139999999999999</v>
      </c>
      <c r="X251" s="6">
        <v>1</v>
      </c>
      <c r="Y251" s="6">
        <v>82</v>
      </c>
      <c r="Z251" s="6">
        <v>69</v>
      </c>
      <c r="AA251" s="6">
        <v>3046</v>
      </c>
      <c r="AB251" s="6">
        <v>0.40389999999999998</v>
      </c>
      <c r="AC251" s="6">
        <v>0.75</v>
      </c>
      <c r="AD251" s="6">
        <v>0.42320000000000002</v>
      </c>
      <c r="AE251" s="6">
        <v>3</v>
      </c>
      <c r="AF251" s="6">
        <v>12</v>
      </c>
      <c r="AG251" s="6">
        <v>32</v>
      </c>
      <c r="AH251" s="6">
        <v>1357</v>
      </c>
      <c r="AI251" s="6">
        <v>5.91E-2</v>
      </c>
      <c r="AJ251" s="6">
        <v>0.3478</v>
      </c>
      <c r="AK251" s="6">
        <v>0.1885</v>
      </c>
      <c r="AT251" s="6" t="str">
        <f t="shared" si="0"/>
        <v/>
      </c>
      <c r="AU251" s="6" t="str">
        <f t="shared" si="1"/>
        <v/>
      </c>
      <c r="AV251" s="6">
        <f t="shared" si="2"/>
        <v>183.11538461538461</v>
      </c>
      <c r="AW251" s="7">
        <f t="shared" si="3"/>
        <v>37.146341463414636</v>
      </c>
      <c r="AX251" s="6">
        <f t="shared" si="4"/>
        <v>113.08333333333333</v>
      </c>
      <c r="AY251" s="6" t="str">
        <f t="shared" si="5"/>
        <v/>
      </c>
      <c r="BA251" s="6">
        <f>VLOOKUP(A251, ALL_AP_DATA!$A$2:$F$3600, 6, FALSE)</f>
        <v>203</v>
      </c>
      <c r="BB251" s="6" t="e">
        <f t="shared" ca="1" si="6"/>
        <v>#NAME?</v>
      </c>
      <c r="BC251" s="6">
        <f>VLOOKUP(A251,projmetadata!$A$2:$D$2036, 4, FALSE)</f>
        <v>48802</v>
      </c>
      <c r="BE251" s="6" t="e">
        <f t="shared" ca="1" si="8"/>
        <v>#NAME?</v>
      </c>
      <c r="BF251" s="6" t="e">
        <f t="shared" ca="1" si="9"/>
        <v>#NAME?</v>
      </c>
      <c r="BG251" s="6">
        <f t="shared" si="10"/>
        <v>0.14749395516577191</v>
      </c>
      <c r="BH251" s="6">
        <f>VLOOKUP(A251, ALL_AP_DATA!$A$2:$D$3600, 3, FALSE)</f>
        <v>94</v>
      </c>
      <c r="BI251" s="6">
        <f>VLOOKUP(A251, ALL_AP_DATA!$A$2:$E$3600, 5, FALSE)</f>
        <v>7198</v>
      </c>
      <c r="BJ251" s="6">
        <f t="shared" si="7"/>
        <v>35.458128078817737</v>
      </c>
      <c r="BK251" s="6">
        <f t="shared" si="11"/>
        <v>0.46305418719211822</v>
      </c>
    </row>
    <row r="252" spans="1:63" ht="15.75" customHeight="1" x14ac:dyDescent="0.2">
      <c r="A252" s="6" t="s">
        <v>909</v>
      </c>
      <c r="B252" s="6" t="s">
        <v>61</v>
      </c>
      <c r="J252" s="6">
        <v>1</v>
      </c>
      <c r="K252" s="6">
        <v>12</v>
      </c>
      <c r="L252" s="6">
        <v>33</v>
      </c>
      <c r="M252" s="6">
        <v>993</v>
      </c>
      <c r="N252" s="6">
        <v>2.7199999999999998E-2</v>
      </c>
      <c r="O252" s="6">
        <v>0.2276</v>
      </c>
      <c r="P252" s="6">
        <v>0.111</v>
      </c>
      <c r="Q252" s="6">
        <v>13</v>
      </c>
      <c r="R252" s="6">
        <v>51</v>
      </c>
      <c r="S252" s="6">
        <v>89</v>
      </c>
      <c r="T252" s="6">
        <v>4386</v>
      </c>
      <c r="U252" s="6">
        <v>0.11559999999999999</v>
      </c>
      <c r="V252" s="6">
        <v>0.61380000000000001</v>
      </c>
      <c r="W252" s="6">
        <v>0.49020000000000002</v>
      </c>
      <c r="X252" s="6">
        <v>2</v>
      </c>
      <c r="Y252" s="6">
        <v>97</v>
      </c>
      <c r="Z252" s="6">
        <v>83</v>
      </c>
      <c r="AA252" s="6">
        <v>3822</v>
      </c>
      <c r="AB252" s="6">
        <v>0.22</v>
      </c>
      <c r="AC252" s="6">
        <v>0.57240000000000002</v>
      </c>
      <c r="AD252" s="6">
        <v>0.42720000000000002</v>
      </c>
      <c r="AE252" s="6">
        <v>15</v>
      </c>
      <c r="AF252" s="6">
        <v>44</v>
      </c>
      <c r="AG252" s="6">
        <v>33</v>
      </c>
      <c r="AH252" s="6">
        <v>1091</v>
      </c>
      <c r="AI252" s="6">
        <v>9.98E-2</v>
      </c>
      <c r="AJ252" s="6">
        <v>0.2276</v>
      </c>
      <c r="AK252" s="6">
        <v>0.12189999999999999</v>
      </c>
      <c r="AT252" s="6" t="str">
        <f t="shared" si="0"/>
        <v/>
      </c>
      <c r="AU252" s="6">
        <f t="shared" si="1"/>
        <v>82.75</v>
      </c>
      <c r="AV252" s="6">
        <f t="shared" si="2"/>
        <v>86</v>
      </c>
      <c r="AW252" s="7">
        <f t="shared" si="3"/>
        <v>39.402061855670105</v>
      </c>
      <c r="AX252" s="6">
        <f t="shared" si="4"/>
        <v>24.795454545454547</v>
      </c>
      <c r="AY252" s="6" t="str">
        <f t="shared" si="5"/>
        <v/>
      </c>
      <c r="BA252" s="6">
        <f>VLOOKUP(A252, ALL_AP_DATA!$A$2:$F$3600, 6, FALSE)</f>
        <v>441</v>
      </c>
      <c r="BB252" s="6" t="e">
        <f t="shared" ca="1" si="6"/>
        <v>#NAME?</v>
      </c>
      <c r="BC252" s="6">
        <f>VLOOKUP(A252,projmetadata!$A$2:$D$2036, 4, FALSE)</f>
        <v>60625</v>
      </c>
      <c r="BE252" s="6" t="e">
        <f t="shared" ca="1" si="8"/>
        <v>#NAME?</v>
      </c>
      <c r="BF252" s="6" t="e">
        <f t="shared" ca="1" si="9"/>
        <v>#NAME?</v>
      </c>
      <c r="BG252" s="6">
        <f t="shared" si="10"/>
        <v>0.14757938144329896</v>
      </c>
      <c r="BH252" s="6">
        <f>VLOOKUP(A252, ALL_AP_DATA!$A$2:$D$3600, 3, FALSE)</f>
        <v>164</v>
      </c>
      <c r="BI252" s="6">
        <f>VLOOKUP(A252, ALL_AP_DATA!$A$2:$E$3600, 5, FALSE)</f>
        <v>8947</v>
      </c>
      <c r="BJ252" s="6">
        <f t="shared" si="7"/>
        <v>20.287981859410429</v>
      </c>
      <c r="BK252" s="6">
        <f t="shared" si="11"/>
        <v>0.37188208616780044</v>
      </c>
    </row>
    <row r="253" spans="1:63" ht="15.75" customHeight="1" x14ac:dyDescent="0.2">
      <c r="A253" s="6" t="s">
        <v>1431</v>
      </c>
      <c r="B253" s="6" t="s">
        <v>61</v>
      </c>
      <c r="Q253" s="6">
        <v>5</v>
      </c>
      <c r="R253" s="6">
        <v>10</v>
      </c>
      <c r="S253" s="6">
        <v>18</v>
      </c>
      <c r="T253" s="6">
        <v>679</v>
      </c>
      <c r="U253" s="6">
        <v>5.3499999999999999E-2</v>
      </c>
      <c r="V253" s="6">
        <v>0.33960000000000001</v>
      </c>
      <c r="W253" s="6">
        <v>0.224</v>
      </c>
      <c r="X253" s="6">
        <v>1</v>
      </c>
      <c r="Y253" s="6">
        <v>28</v>
      </c>
      <c r="Z253" s="6">
        <v>24</v>
      </c>
      <c r="AA253" s="6">
        <v>851</v>
      </c>
      <c r="AB253" s="6">
        <v>0.1497</v>
      </c>
      <c r="AC253" s="6">
        <v>0.45279999999999998</v>
      </c>
      <c r="AD253" s="6">
        <v>0.28079999999999999</v>
      </c>
      <c r="AE253" s="6">
        <v>11</v>
      </c>
      <c r="AF253" s="6">
        <v>44</v>
      </c>
      <c r="AG253" s="6">
        <v>26</v>
      </c>
      <c r="AH253" s="6">
        <v>924</v>
      </c>
      <c r="AI253" s="6">
        <v>0.23530000000000001</v>
      </c>
      <c r="AJ253" s="6">
        <v>0.49059999999999998</v>
      </c>
      <c r="AK253" s="6">
        <v>0.30480000000000002</v>
      </c>
      <c r="AT253" s="6" t="str">
        <f t="shared" si="0"/>
        <v/>
      </c>
      <c r="AU253" s="6" t="str">
        <f t="shared" si="1"/>
        <v/>
      </c>
      <c r="AV253" s="6">
        <f t="shared" si="2"/>
        <v>67.900000000000006</v>
      </c>
      <c r="AW253" s="7">
        <f t="shared" si="3"/>
        <v>30.392857142857142</v>
      </c>
      <c r="AX253" s="6">
        <f t="shared" si="4"/>
        <v>21</v>
      </c>
      <c r="AY253" s="6" t="str">
        <f t="shared" si="5"/>
        <v/>
      </c>
      <c r="BA253" s="6">
        <f>VLOOKUP(A253, ALL_AP_DATA!$A$2:$F$3600, 6, FALSE)</f>
        <v>187</v>
      </c>
      <c r="BB253" s="6" t="e">
        <f t="shared" ca="1" si="6"/>
        <v>#NAME?</v>
      </c>
      <c r="BC253" s="6">
        <f>VLOOKUP(A253,projmetadata!$A$2:$D$2036, 4, FALSE)</f>
        <v>20458</v>
      </c>
      <c r="BE253" s="6" t="e">
        <f t="shared" ca="1" si="8"/>
        <v>#NAME?</v>
      </c>
      <c r="BF253" s="6" t="e">
        <f t="shared" ca="1" si="9"/>
        <v>#NAME?</v>
      </c>
      <c r="BG253" s="6">
        <f t="shared" si="10"/>
        <v>0.14815720011731351</v>
      </c>
      <c r="BH253" s="6">
        <f>VLOOKUP(A253, ALL_AP_DATA!$A$2:$D$3600, 3, FALSE)</f>
        <v>65</v>
      </c>
      <c r="BI253" s="6">
        <f>VLOOKUP(A253, ALL_AP_DATA!$A$2:$E$3600, 5, FALSE)</f>
        <v>3031</v>
      </c>
      <c r="BJ253" s="6">
        <f t="shared" si="7"/>
        <v>16.208556149732619</v>
      </c>
      <c r="BK253" s="6">
        <f t="shared" si="11"/>
        <v>0.34759358288770054</v>
      </c>
    </row>
    <row r="254" spans="1:63" ht="15.75" customHeight="1" x14ac:dyDescent="0.2">
      <c r="A254" s="6" t="s">
        <v>1220</v>
      </c>
      <c r="B254" s="6" t="s">
        <v>61</v>
      </c>
      <c r="C254" s="6">
        <v>2</v>
      </c>
      <c r="D254" s="6">
        <v>16</v>
      </c>
      <c r="E254" s="6">
        <v>370</v>
      </c>
      <c r="F254" s="6">
        <v>8654</v>
      </c>
      <c r="G254" s="6">
        <v>5.4999999999999997E-3</v>
      </c>
      <c r="H254" s="6">
        <v>0.1363</v>
      </c>
      <c r="I254" s="6">
        <v>3.3599999999999998E-2</v>
      </c>
      <c r="J254" s="6">
        <v>66</v>
      </c>
      <c r="K254" s="6">
        <v>293</v>
      </c>
      <c r="L254" s="6">
        <v>2046</v>
      </c>
      <c r="M254" s="6">
        <v>168747</v>
      </c>
      <c r="N254" s="6">
        <v>0.1</v>
      </c>
      <c r="O254" s="6">
        <v>0.75360000000000005</v>
      </c>
      <c r="P254" s="6">
        <v>0.65439999999999998</v>
      </c>
      <c r="Q254" s="6">
        <v>86</v>
      </c>
      <c r="R254" s="6">
        <v>461</v>
      </c>
      <c r="S254" s="6">
        <v>2410</v>
      </c>
      <c r="T254" s="6">
        <v>231630</v>
      </c>
      <c r="U254" s="6">
        <v>0.1573</v>
      </c>
      <c r="V254" s="6">
        <v>0.88770000000000004</v>
      </c>
      <c r="W254" s="6">
        <v>0.89829999999999999</v>
      </c>
      <c r="X254" s="6">
        <v>150</v>
      </c>
      <c r="Y254" s="6">
        <v>1400</v>
      </c>
      <c r="Z254" s="6">
        <v>2470</v>
      </c>
      <c r="AA254" s="6">
        <v>200062</v>
      </c>
      <c r="AB254" s="6">
        <v>0.47770000000000001</v>
      </c>
      <c r="AC254" s="6">
        <v>0.90980000000000005</v>
      </c>
      <c r="AD254" s="6">
        <v>0.77590000000000003</v>
      </c>
      <c r="AE254" s="6">
        <v>115</v>
      </c>
      <c r="AF254" s="6">
        <v>643</v>
      </c>
      <c r="AG254" s="6">
        <v>2068</v>
      </c>
      <c r="AH254" s="6">
        <v>143278</v>
      </c>
      <c r="AI254" s="6">
        <v>0.21940000000000001</v>
      </c>
      <c r="AJ254" s="6">
        <v>0.76170000000000004</v>
      </c>
      <c r="AK254" s="6">
        <v>0.55569999999999997</v>
      </c>
      <c r="AL254" s="6">
        <v>33</v>
      </c>
      <c r="AM254" s="6">
        <v>366</v>
      </c>
      <c r="AN254" s="6">
        <v>2257</v>
      </c>
      <c r="AO254" s="6">
        <v>204762</v>
      </c>
      <c r="AP254" s="6">
        <v>0.1249</v>
      </c>
      <c r="AQ254" s="6">
        <v>0.83130000000000004</v>
      </c>
      <c r="AR254" s="6">
        <v>0.79410000000000003</v>
      </c>
      <c r="AT254" s="6">
        <f t="shared" si="0"/>
        <v>540.875</v>
      </c>
      <c r="AU254" s="6">
        <f t="shared" si="1"/>
        <v>575.92832764505124</v>
      </c>
      <c r="AV254" s="6">
        <f t="shared" si="2"/>
        <v>502.45119305856832</v>
      </c>
      <c r="AW254" s="7">
        <f t="shared" si="3"/>
        <v>142.90142857142857</v>
      </c>
      <c r="AX254" s="6">
        <f t="shared" si="4"/>
        <v>222.82737169517884</v>
      </c>
      <c r="AY254" s="6">
        <f t="shared" si="5"/>
        <v>559.45901639344265</v>
      </c>
      <c r="BA254" s="6">
        <f>VLOOKUP(A254, ALL_AP_DATA!$A$2:$F$3600, 6, FALSE)</f>
        <v>2931</v>
      </c>
      <c r="BB254" s="6" t="e">
        <f t="shared" ca="1" si="6"/>
        <v>#NAME?</v>
      </c>
      <c r="BC254" s="6">
        <f>VLOOKUP(A254,projmetadata!$A$2:$D$2036, 4, FALSE)</f>
        <v>1730650</v>
      </c>
      <c r="BE254" s="6" t="e">
        <f t="shared" ca="1" si="8"/>
        <v>#NAME?</v>
      </c>
      <c r="BF254" s="6" t="e">
        <f t="shared" ca="1" si="9"/>
        <v>#NAME?</v>
      </c>
      <c r="BG254" s="6">
        <f t="shared" si="10"/>
        <v>0.14898910813856064</v>
      </c>
      <c r="BH254" s="6">
        <f>VLOOKUP(A254, ALL_AP_DATA!$A$2:$D$3600, 3, FALSE)</f>
        <v>1711</v>
      </c>
      <c r="BI254" s="6">
        <f>VLOOKUP(A254, ALL_AP_DATA!$A$2:$E$3600, 5, FALSE)</f>
        <v>257848</v>
      </c>
      <c r="BJ254" s="6">
        <f t="shared" si="7"/>
        <v>87.972705561241895</v>
      </c>
      <c r="BK254" s="6">
        <f t="shared" si="11"/>
        <v>0.58375980893892865</v>
      </c>
    </row>
    <row r="255" spans="1:63" ht="15.75" customHeight="1" x14ac:dyDescent="0.2">
      <c r="A255" s="6" t="s">
        <v>1477</v>
      </c>
      <c r="B255" s="6" t="s">
        <v>61</v>
      </c>
      <c r="C255" s="6">
        <v>1</v>
      </c>
      <c r="D255" s="6">
        <v>2</v>
      </c>
      <c r="E255" s="6">
        <v>4</v>
      </c>
      <c r="F255" s="6">
        <v>68</v>
      </c>
      <c r="G255" s="6">
        <v>4.1000000000000003E-3</v>
      </c>
      <c r="H255" s="6">
        <v>9.5200000000000007E-2</v>
      </c>
      <c r="I255" s="6">
        <v>1.04E-2</v>
      </c>
      <c r="Q255" s="6">
        <v>7</v>
      </c>
      <c r="R255" s="6">
        <v>45</v>
      </c>
      <c r="S255" s="6">
        <v>35</v>
      </c>
      <c r="T255" s="6">
        <v>4094</v>
      </c>
      <c r="U255" s="6">
        <v>9.1999999999999998E-2</v>
      </c>
      <c r="V255" s="6">
        <v>0.83330000000000004</v>
      </c>
      <c r="W255" s="6">
        <v>0.62309999999999999</v>
      </c>
      <c r="X255" s="6">
        <v>25</v>
      </c>
      <c r="Y255" s="6">
        <v>281</v>
      </c>
      <c r="Z255" s="6">
        <v>30</v>
      </c>
      <c r="AA255" s="6">
        <v>3241</v>
      </c>
      <c r="AB255" s="6">
        <v>0.5746</v>
      </c>
      <c r="AC255" s="6">
        <v>0.71430000000000005</v>
      </c>
      <c r="AD255" s="6">
        <v>0.49330000000000002</v>
      </c>
      <c r="AE255" s="6">
        <v>14</v>
      </c>
      <c r="AF255" s="6">
        <v>73</v>
      </c>
      <c r="AG255" s="6">
        <v>15</v>
      </c>
      <c r="AH255" s="6">
        <v>606</v>
      </c>
      <c r="AI255" s="6">
        <v>0.14929999999999999</v>
      </c>
      <c r="AJ255" s="6">
        <v>0.35709999999999997</v>
      </c>
      <c r="AK255" s="6">
        <v>9.2200000000000004E-2</v>
      </c>
      <c r="AT255" s="6">
        <f t="shared" si="0"/>
        <v>34</v>
      </c>
      <c r="AU255" s="6" t="str">
        <f t="shared" si="1"/>
        <v/>
      </c>
      <c r="AV255" s="6">
        <f t="shared" si="2"/>
        <v>90.977777777777774</v>
      </c>
      <c r="AW255" s="7">
        <f t="shared" si="3"/>
        <v>11.533807829181494</v>
      </c>
      <c r="AX255" s="6">
        <f t="shared" si="4"/>
        <v>8.3013698630136989</v>
      </c>
      <c r="AY255" s="6" t="str">
        <f t="shared" si="5"/>
        <v/>
      </c>
      <c r="BA255" s="6">
        <f>VLOOKUP(A255, ALL_AP_DATA!$A$2:$F$3600, 6, FALSE)</f>
        <v>489</v>
      </c>
      <c r="BB255" s="6" t="e">
        <f t="shared" ca="1" si="6"/>
        <v>#NAME?</v>
      </c>
      <c r="BC255" s="6">
        <f>VLOOKUP(A255,projmetadata!$A$2:$D$2036, 4, FALSE)</f>
        <v>43724</v>
      </c>
      <c r="BE255" s="6" t="e">
        <f t="shared" ca="1" si="8"/>
        <v>#NAME?</v>
      </c>
      <c r="BF255" s="6" t="e">
        <f t="shared" ca="1" si="9"/>
        <v>#NAME?</v>
      </c>
      <c r="BG255" s="6">
        <f t="shared" si="10"/>
        <v>0.15026072637453114</v>
      </c>
      <c r="BH255" s="6">
        <f>VLOOKUP(A255, ALL_AP_DATA!$A$2:$D$3600, 3, FALSE)</f>
        <v>305</v>
      </c>
      <c r="BI255" s="6">
        <f>VLOOKUP(A255, ALL_AP_DATA!$A$2:$E$3600, 5, FALSE)</f>
        <v>6570</v>
      </c>
      <c r="BJ255" s="6">
        <f t="shared" si="7"/>
        <v>13.435582822085889</v>
      </c>
      <c r="BK255" s="6">
        <f t="shared" si="11"/>
        <v>0.62372188139059304</v>
      </c>
    </row>
    <row r="256" spans="1:63" ht="15.75" customHeight="1" x14ac:dyDescent="0.2">
      <c r="A256" s="6" t="s">
        <v>451</v>
      </c>
      <c r="B256" s="6" t="s">
        <v>61</v>
      </c>
      <c r="C256" s="6">
        <v>3</v>
      </c>
      <c r="D256" s="6">
        <v>6</v>
      </c>
      <c r="E256" s="6">
        <v>6</v>
      </c>
      <c r="F256" s="6">
        <v>145</v>
      </c>
      <c r="G256" s="6">
        <v>1.26E-2</v>
      </c>
      <c r="H256" s="6">
        <v>0.12</v>
      </c>
      <c r="I256" s="6">
        <v>2.6200000000000001E-2</v>
      </c>
      <c r="Q256" s="6">
        <v>10</v>
      </c>
      <c r="R256" s="6">
        <v>23</v>
      </c>
      <c r="S256" s="6">
        <v>32</v>
      </c>
      <c r="T256" s="6">
        <v>1308</v>
      </c>
      <c r="U256" s="6">
        <v>4.82E-2</v>
      </c>
      <c r="V256" s="6">
        <v>0.64</v>
      </c>
      <c r="W256" s="6">
        <v>0.23619999999999999</v>
      </c>
      <c r="X256" s="6">
        <v>33</v>
      </c>
      <c r="Y256" s="6">
        <v>311</v>
      </c>
      <c r="Z256" s="6">
        <v>44</v>
      </c>
      <c r="AA256" s="6">
        <v>4370</v>
      </c>
      <c r="AB256" s="6">
        <v>0.65200000000000002</v>
      </c>
      <c r="AC256" s="6">
        <v>0.88</v>
      </c>
      <c r="AD256" s="6">
        <v>0.78910000000000002</v>
      </c>
      <c r="AE256" s="6">
        <v>36</v>
      </c>
      <c r="AF256" s="6">
        <v>153</v>
      </c>
      <c r="AG256" s="6">
        <v>38</v>
      </c>
      <c r="AH256" s="6">
        <v>3130</v>
      </c>
      <c r="AI256" s="6">
        <v>0.32079999999999997</v>
      </c>
      <c r="AJ256" s="6">
        <v>0.76</v>
      </c>
      <c r="AK256" s="6">
        <v>0.56520000000000004</v>
      </c>
      <c r="AT256" s="6">
        <f t="shared" si="0"/>
        <v>24.166666666666668</v>
      </c>
      <c r="AU256" s="6" t="str">
        <f t="shared" si="1"/>
        <v/>
      </c>
      <c r="AV256" s="6">
        <f t="shared" si="2"/>
        <v>56.869565217391305</v>
      </c>
      <c r="AW256" s="7">
        <f t="shared" si="3"/>
        <v>14.05144694533762</v>
      </c>
      <c r="AX256" s="6">
        <f t="shared" si="4"/>
        <v>20.457516339869279</v>
      </c>
      <c r="AY256" s="6" t="str">
        <f t="shared" si="5"/>
        <v/>
      </c>
      <c r="BA256" s="6">
        <f>VLOOKUP(A256, ALL_AP_DATA!$A$2:$F$3600, 6, FALSE)</f>
        <v>477</v>
      </c>
      <c r="BB256" s="6" t="e">
        <f t="shared" ca="1" si="6"/>
        <v>#NAME?</v>
      </c>
      <c r="BC256" s="6">
        <f>VLOOKUP(A256,projmetadata!$A$2:$D$2036, 4, FALSE)</f>
        <v>36527</v>
      </c>
      <c r="BE256" s="6" t="e">
        <f t="shared" ca="1" si="8"/>
        <v>#NAME?</v>
      </c>
      <c r="BF256" s="6" t="e">
        <f t="shared" ca="1" si="9"/>
        <v>#NAME?</v>
      </c>
      <c r="BG256" s="6">
        <f t="shared" si="10"/>
        <v>0.15161387466805376</v>
      </c>
      <c r="BH256" s="6">
        <f>VLOOKUP(A256, ALL_AP_DATA!$A$2:$D$3600, 3, FALSE)</f>
        <v>353</v>
      </c>
      <c r="BI256" s="6">
        <f>VLOOKUP(A256, ALL_AP_DATA!$A$2:$E$3600, 5, FALSE)</f>
        <v>5538</v>
      </c>
      <c r="BJ256" s="6">
        <f t="shared" si="7"/>
        <v>11.610062893081761</v>
      </c>
      <c r="BK256" s="6">
        <f t="shared" si="11"/>
        <v>0.74004192872117402</v>
      </c>
    </row>
    <row r="257" spans="1:63" ht="15.75" customHeight="1" x14ac:dyDescent="0.2">
      <c r="A257" s="6" t="s">
        <v>976</v>
      </c>
      <c r="B257" s="6" t="s">
        <v>61</v>
      </c>
      <c r="J257" s="6">
        <v>5</v>
      </c>
      <c r="K257" s="6">
        <v>26</v>
      </c>
      <c r="L257" s="6">
        <v>65</v>
      </c>
      <c r="M257" s="6">
        <v>4561</v>
      </c>
      <c r="N257" s="6">
        <v>5.21E-2</v>
      </c>
      <c r="O257" s="6">
        <v>0.55079999999999996</v>
      </c>
      <c r="P257" s="6">
        <v>0.33179999999999998</v>
      </c>
      <c r="Q257" s="6">
        <v>17</v>
      </c>
      <c r="R257" s="6">
        <v>94</v>
      </c>
      <c r="S257" s="6">
        <v>107</v>
      </c>
      <c r="T257" s="6">
        <v>11432</v>
      </c>
      <c r="U257" s="6">
        <v>0.18840000000000001</v>
      </c>
      <c r="V257" s="6">
        <v>0.90680000000000005</v>
      </c>
      <c r="W257" s="6">
        <v>0.83150000000000002</v>
      </c>
      <c r="X257" s="6">
        <v>17</v>
      </c>
      <c r="Y257" s="6">
        <v>171</v>
      </c>
      <c r="Z257" s="6">
        <v>92</v>
      </c>
      <c r="AA257" s="6">
        <v>6931</v>
      </c>
      <c r="AB257" s="6">
        <v>0.3427</v>
      </c>
      <c r="AC257" s="6">
        <v>0.77969999999999995</v>
      </c>
      <c r="AD257" s="6">
        <v>0.50409999999999999</v>
      </c>
      <c r="AE257" s="6">
        <v>9</v>
      </c>
      <c r="AF257" s="6">
        <v>77</v>
      </c>
      <c r="AG257" s="6">
        <v>86</v>
      </c>
      <c r="AH257" s="6">
        <v>5922</v>
      </c>
      <c r="AI257" s="6">
        <v>0.15429999999999999</v>
      </c>
      <c r="AJ257" s="6">
        <v>0.7288</v>
      </c>
      <c r="AK257" s="6">
        <v>0.43080000000000002</v>
      </c>
      <c r="AL257" s="6">
        <v>5</v>
      </c>
      <c r="AM257" s="6">
        <v>54</v>
      </c>
      <c r="AN257" s="6">
        <v>99</v>
      </c>
      <c r="AO257" s="6">
        <v>9943</v>
      </c>
      <c r="AP257" s="6">
        <v>0.1082</v>
      </c>
      <c r="AQ257" s="6">
        <v>0.83899999999999997</v>
      </c>
      <c r="AR257" s="6">
        <v>0.72319999999999995</v>
      </c>
      <c r="AT257" s="6" t="str">
        <f t="shared" ref="AT257:AT488" si="12">IF(D257 = 0, "", F257 / D257)</f>
        <v/>
      </c>
      <c r="AU257" s="6">
        <f t="shared" ref="AU257:AU488" si="13">IF(K257 = 0, "", M257 / K257)</f>
        <v>175.42307692307693</v>
      </c>
      <c r="AV257" s="6">
        <f t="shared" ref="AV257:AV488" si="14">IF(R257 = 0, "", T257 / R257)</f>
        <v>121.61702127659575</v>
      </c>
      <c r="AW257" s="7">
        <f t="shared" ref="AW257:AW488" si="15">IF(Y257 = 0, "", AA257 / Y257)</f>
        <v>40.532163742690059</v>
      </c>
      <c r="AX257" s="6">
        <f t="shared" ref="AX257:AX488" si="16">IF(AF257 = 0, "", AH257 / AF257)</f>
        <v>76.909090909090907</v>
      </c>
      <c r="AY257" s="6">
        <f t="shared" ref="AY257:AY488" si="17">IF(AM257 = 0, "", AO257 / AM257)</f>
        <v>184.12962962962962</v>
      </c>
      <c r="BA257" s="6">
        <f>VLOOKUP(A257, ALL_AP_DATA!$A$2:$F$3600, 6, FALSE)</f>
        <v>499</v>
      </c>
      <c r="BB257" s="6" t="e">
        <f t="shared" ref="BB257:BB488" ca="1" si="18">_xludf.IFS(I257&lt;&gt;0, F257/I257, P257&lt;&gt;0, M257/P257, W257&lt;&gt;0, T257/W257, AD257&lt;&gt;0, AA257/AD257, AK257&lt;&gt;0, AH257/AK257, AR257&lt;&gt;0, AO257/AR257, TRUE, 0)</f>
        <v>#NAME?</v>
      </c>
      <c r="BC257" s="6">
        <f>VLOOKUP(A257,projmetadata!$A$2:$D$2036, 4, FALSE)</f>
        <v>90535</v>
      </c>
      <c r="BE257" s="6" t="e">
        <f t="shared" ca="1" si="8"/>
        <v>#NAME?</v>
      </c>
      <c r="BF257" s="6" t="e">
        <f t="shared" ca="1" si="9"/>
        <v>#NAME?</v>
      </c>
      <c r="BG257" s="6">
        <f t="shared" si="10"/>
        <v>0.15185287457889213</v>
      </c>
      <c r="BH257" s="6">
        <f>VLOOKUP(A257, ALL_AP_DATA!$A$2:$D$3600, 3, FALSE)</f>
        <v>243</v>
      </c>
      <c r="BI257" s="6">
        <f>VLOOKUP(A257, ALL_AP_DATA!$A$2:$E$3600, 5, FALSE)</f>
        <v>13748</v>
      </c>
      <c r="BJ257" s="6">
        <f t="shared" ref="BJ257:BJ487" si="19">BI257/BA257</f>
        <v>27.551102204408817</v>
      </c>
      <c r="BK257" s="6">
        <f t="shared" si="11"/>
        <v>0.48697394789579157</v>
      </c>
    </row>
    <row r="258" spans="1:63" ht="15.75" customHeight="1" x14ac:dyDescent="0.2">
      <c r="A258" s="6" t="s">
        <v>168</v>
      </c>
      <c r="B258" s="6" t="s">
        <v>61</v>
      </c>
      <c r="Q258" s="6">
        <v>51</v>
      </c>
      <c r="R258" s="6">
        <v>262</v>
      </c>
      <c r="S258" s="6">
        <v>633</v>
      </c>
      <c r="T258" s="6">
        <v>56288</v>
      </c>
      <c r="U258" s="6">
        <v>0.1028</v>
      </c>
      <c r="V258" s="6">
        <v>0.71360000000000001</v>
      </c>
      <c r="W258" s="6">
        <v>0.61109999999999998</v>
      </c>
      <c r="X258" s="6">
        <v>51</v>
      </c>
      <c r="Y258" s="6">
        <v>521</v>
      </c>
      <c r="Z258" s="6">
        <v>133</v>
      </c>
      <c r="AA258" s="6">
        <v>5990</v>
      </c>
      <c r="AB258" s="6">
        <v>0.20449999999999999</v>
      </c>
      <c r="AC258" s="6">
        <v>0.14990000000000001</v>
      </c>
      <c r="AD258" s="6">
        <v>6.5000000000000002E-2</v>
      </c>
      <c r="AE258" s="6">
        <v>44</v>
      </c>
      <c r="AF258" s="6">
        <v>159</v>
      </c>
      <c r="AG258" s="6">
        <v>81</v>
      </c>
      <c r="AH258" s="6">
        <v>1508</v>
      </c>
      <c r="AI258" s="6">
        <v>6.2399999999999997E-2</v>
      </c>
      <c r="AJ258" s="6">
        <v>9.1300000000000006E-2</v>
      </c>
      <c r="AK258" s="6">
        <v>1.6400000000000001E-2</v>
      </c>
      <c r="AT258" s="6" t="str">
        <f t="shared" si="12"/>
        <v/>
      </c>
      <c r="AU258" s="6" t="str">
        <f t="shared" si="13"/>
        <v/>
      </c>
      <c r="AV258" s="6">
        <f t="shared" si="14"/>
        <v>214.83969465648855</v>
      </c>
      <c r="AW258" s="7">
        <f t="shared" si="15"/>
        <v>11.497120921305182</v>
      </c>
      <c r="AX258" s="6">
        <f t="shared" si="16"/>
        <v>9.484276729559749</v>
      </c>
      <c r="AY258" s="6" t="str">
        <f t="shared" si="17"/>
        <v/>
      </c>
      <c r="BA258" s="6">
        <f>VLOOKUP(A258, ALL_AP_DATA!$A$2:$F$3600, 6, FALSE)</f>
        <v>2548</v>
      </c>
      <c r="BB258" s="6" t="e">
        <f t="shared" ca="1" si="18"/>
        <v>#NAME?</v>
      </c>
      <c r="BC258" s="6">
        <f>VLOOKUP(A258,projmetadata!$A$2:$D$2036, 4, FALSE)</f>
        <v>600147</v>
      </c>
      <c r="BE258" s="6" t="e">
        <f t="shared" ca="1" si="8"/>
        <v>#NAME?</v>
      </c>
      <c r="BF258" s="6" t="e">
        <f t="shared" ca="1" si="9"/>
        <v>#NAME?</v>
      </c>
      <c r="BG258" s="6">
        <f t="shared" si="10"/>
        <v>0.15346906674531408</v>
      </c>
      <c r="BH258" s="6">
        <f>VLOOKUP(A258, ALL_AP_DATA!$A$2:$D$3600, 3, FALSE)</f>
        <v>810</v>
      </c>
      <c r="BI258" s="6">
        <f>VLOOKUP(A258, ALL_AP_DATA!$A$2:$E$3600, 5, FALSE)</f>
        <v>92104</v>
      </c>
      <c r="BJ258" s="6">
        <f t="shared" si="19"/>
        <v>36.147566718995293</v>
      </c>
      <c r="BK258" s="6">
        <f t="shared" si="11"/>
        <v>0.31789638932496073</v>
      </c>
    </row>
    <row r="259" spans="1:63" ht="15.75" customHeight="1" x14ac:dyDescent="0.2">
      <c r="A259" s="6" t="s">
        <v>698</v>
      </c>
      <c r="B259" s="6" t="s">
        <v>61</v>
      </c>
      <c r="C259" s="6">
        <v>5</v>
      </c>
      <c r="D259" s="6">
        <v>11</v>
      </c>
      <c r="E259" s="6">
        <v>14</v>
      </c>
      <c r="F259" s="6">
        <v>220</v>
      </c>
      <c r="G259" s="6">
        <v>7.1999999999999998E-3</v>
      </c>
      <c r="H259" s="6">
        <v>2.8500000000000001E-2</v>
      </c>
      <c r="I259" s="6">
        <v>4.1000000000000003E-3</v>
      </c>
      <c r="J259" s="6">
        <v>7</v>
      </c>
      <c r="K259" s="6">
        <v>58</v>
      </c>
      <c r="L259" s="6">
        <v>161</v>
      </c>
      <c r="M259" s="6">
        <v>6776</v>
      </c>
      <c r="N259" s="6">
        <v>3.7999999999999999E-2</v>
      </c>
      <c r="O259" s="6">
        <v>0.32790000000000002</v>
      </c>
      <c r="P259" s="6">
        <v>0.12509999999999999</v>
      </c>
      <c r="Q259" s="6">
        <v>40</v>
      </c>
      <c r="R259" s="6">
        <v>175</v>
      </c>
      <c r="S259" s="6">
        <v>323</v>
      </c>
      <c r="T259" s="6">
        <v>20232</v>
      </c>
      <c r="U259" s="6">
        <v>0.1145</v>
      </c>
      <c r="V259" s="6">
        <v>0.65780000000000005</v>
      </c>
      <c r="W259" s="6">
        <v>0.37359999999999999</v>
      </c>
      <c r="X259" s="6">
        <v>39</v>
      </c>
      <c r="Y259" s="6">
        <v>693</v>
      </c>
      <c r="Z259" s="6">
        <v>326</v>
      </c>
      <c r="AA259" s="6">
        <v>18314</v>
      </c>
      <c r="AB259" s="6">
        <v>0.45350000000000001</v>
      </c>
      <c r="AC259" s="6">
        <v>0.66400000000000003</v>
      </c>
      <c r="AD259" s="6">
        <v>0.3382</v>
      </c>
      <c r="AE259" s="6">
        <v>89</v>
      </c>
      <c r="AF259" s="6">
        <v>432</v>
      </c>
      <c r="AG259" s="6">
        <v>377</v>
      </c>
      <c r="AH259" s="6">
        <v>20448</v>
      </c>
      <c r="AI259" s="6">
        <v>0.28270000000000001</v>
      </c>
      <c r="AJ259" s="6">
        <v>0.76780000000000004</v>
      </c>
      <c r="AK259" s="6">
        <v>0.37759999999999999</v>
      </c>
      <c r="AL259" s="6">
        <v>6</v>
      </c>
      <c r="AM259" s="6">
        <v>100</v>
      </c>
      <c r="AN259" s="6">
        <v>245</v>
      </c>
      <c r="AO259" s="6">
        <v>11389</v>
      </c>
      <c r="AP259" s="6">
        <v>6.54E-2</v>
      </c>
      <c r="AQ259" s="6">
        <v>0.499</v>
      </c>
      <c r="AR259" s="6">
        <v>0.21029999999999999</v>
      </c>
      <c r="AT259" s="6">
        <f t="shared" si="12"/>
        <v>20</v>
      </c>
      <c r="AU259" s="6">
        <f t="shared" si="13"/>
        <v>116.82758620689656</v>
      </c>
      <c r="AV259" s="6">
        <f t="shared" si="14"/>
        <v>115.61142857142858</v>
      </c>
      <c r="AW259" s="7">
        <f t="shared" si="15"/>
        <v>26.427128427128427</v>
      </c>
      <c r="AX259" s="6">
        <f t="shared" si="16"/>
        <v>47.333333333333336</v>
      </c>
      <c r="AY259" s="6">
        <f t="shared" si="17"/>
        <v>113.89</v>
      </c>
      <c r="BA259" s="6">
        <f>VLOOKUP(A259, ALL_AP_DATA!$A$2:$F$3600, 6, FALSE)</f>
        <v>1528</v>
      </c>
      <c r="BB259" s="6" t="e">
        <f t="shared" ca="1" si="18"/>
        <v>#NAME?</v>
      </c>
      <c r="BC259" s="6">
        <f>VLOOKUP(A259,projmetadata!$A$2:$D$2036, 4, FALSE)</f>
        <v>349177</v>
      </c>
      <c r="BE259" s="6" t="e">
        <f t="shared" ref="BE259:BE487" ca="1" si="20">BB259/BC259</f>
        <v>#NAME?</v>
      </c>
      <c r="BF259" s="6" t="e">
        <f t="shared" ref="BF259:BF487" ca="1" si="21">BB259/BA259</f>
        <v>#NAME?</v>
      </c>
      <c r="BG259" s="6">
        <f t="shared" ref="BG259:BG487" si="22">BI259/BC259</f>
        <v>0.15508753440232317</v>
      </c>
      <c r="BH259" s="6">
        <f>VLOOKUP(A259, ALL_AP_DATA!$A$2:$D$3600, 3, FALSE)</f>
        <v>854</v>
      </c>
      <c r="BI259" s="6">
        <f>VLOOKUP(A259, ALL_AP_DATA!$A$2:$E$3600, 5, FALSE)</f>
        <v>54153</v>
      </c>
      <c r="BJ259" s="6">
        <f t="shared" si="19"/>
        <v>35.440445026178011</v>
      </c>
      <c r="BK259" s="6">
        <f t="shared" ref="BK259:BK487" si="23">BH259/BA259</f>
        <v>0.55890052356020947</v>
      </c>
    </row>
    <row r="260" spans="1:63" ht="15.75" customHeight="1" x14ac:dyDescent="0.2">
      <c r="A260" s="6" t="s">
        <v>457</v>
      </c>
      <c r="B260" s="6" t="s">
        <v>61</v>
      </c>
      <c r="C260" s="6">
        <v>6</v>
      </c>
      <c r="D260" s="6">
        <v>90</v>
      </c>
      <c r="E260" s="6">
        <v>114</v>
      </c>
      <c r="F260" s="6">
        <v>2790</v>
      </c>
      <c r="G260" s="6">
        <v>5.1799999999999999E-2</v>
      </c>
      <c r="H260" s="6">
        <v>0.41449999999999998</v>
      </c>
      <c r="I260" s="6">
        <v>8.2100000000000006E-2</v>
      </c>
      <c r="J260" s="6">
        <v>3</v>
      </c>
      <c r="K260" s="6">
        <v>49</v>
      </c>
      <c r="L260" s="6">
        <v>105</v>
      </c>
      <c r="M260" s="6">
        <v>7929</v>
      </c>
      <c r="N260" s="6">
        <v>2.8199999999999999E-2</v>
      </c>
      <c r="O260" s="6">
        <v>0.38179999999999997</v>
      </c>
      <c r="P260" s="6">
        <v>0.23319999999999999</v>
      </c>
      <c r="Q260" s="6">
        <v>18</v>
      </c>
      <c r="R260" s="6">
        <v>179</v>
      </c>
      <c r="S260" s="6">
        <v>191</v>
      </c>
      <c r="T260" s="6">
        <v>17532</v>
      </c>
      <c r="U260" s="6">
        <v>0.10290000000000001</v>
      </c>
      <c r="V260" s="6">
        <v>0.69450000000000001</v>
      </c>
      <c r="W260" s="6">
        <v>0.51559999999999995</v>
      </c>
      <c r="X260" s="6">
        <v>75</v>
      </c>
      <c r="Y260" s="6">
        <v>1133</v>
      </c>
      <c r="Z260" s="6">
        <v>253</v>
      </c>
      <c r="AA260" s="6">
        <v>17027</v>
      </c>
      <c r="AB260" s="6">
        <v>0.65149999999999997</v>
      </c>
      <c r="AC260" s="6">
        <v>0.92</v>
      </c>
      <c r="AD260" s="6">
        <v>0.50080000000000002</v>
      </c>
      <c r="AE260" s="6">
        <v>178</v>
      </c>
      <c r="AF260" s="6">
        <v>717</v>
      </c>
      <c r="AG260" s="6">
        <v>213</v>
      </c>
      <c r="AH260" s="6">
        <v>13814</v>
      </c>
      <c r="AI260" s="6">
        <v>0.4123</v>
      </c>
      <c r="AJ260" s="6">
        <v>0.77449999999999997</v>
      </c>
      <c r="AK260" s="6">
        <v>0.40629999999999999</v>
      </c>
      <c r="AL260" s="6">
        <v>3</v>
      </c>
      <c r="AM260" s="6">
        <v>85</v>
      </c>
      <c r="AN260" s="6">
        <v>106</v>
      </c>
      <c r="AO260" s="6">
        <v>8779</v>
      </c>
      <c r="AP260" s="6">
        <v>4.8899999999999999E-2</v>
      </c>
      <c r="AQ260" s="6">
        <v>0.38550000000000001</v>
      </c>
      <c r="AR260" s="6">
        <v>0.25819999999999999</v>
      </c>
      <c r="AT260" s="6">
        <f t="shared" si="12"/>
        <v>31</v>
      </c>
      <c r="AU260" s="6">
        <f t="shared" si="13"/>
        <v>161.81632653061226</v>
      </c>
      <c r="AV260" s="6">
        <f t="shared" si="14"/>
        <v>97.944134078212286</v>
      </c>
      <c r="AW260" s="7">
        <f t="shared" si="15"/>
        <v>15.028243601059135</v>
      </c>
      <c r="AX260" s="6">
        <f t="shared" si="16"/>
        <v>19.266387726638772</v>
      </c>
      <c r="AY260" s="6">
        <f t="shared" si="17"/>
        <v>103.28235294117647</v>
      </c>
      <c r="BA260" s="6">
        <f>VLOOKUP(A260, ALL_AP_DATA!$A$2:$F$3600, 6, FALSE)</f>
        <v>1739</v>
      </c>
      <c r="BB260" s="6" t="e">
        <f t="shared" ca="1" si="18"/>
        <v>#NAME?</v>
      </c>
      <c r="BC260" s="6">
        <f>VLOOKUP(A260,projmetadata!$A$2:$D$2036, 4, FALSE)</f>
        <v>219304</v>
      </c>
      <c r="BE260" s="6" t="e">
        <f t="shared" ca="1" si="20"/>
        <v>#NAME?</v>
      </c>
      <c r="BF260" s="6" t="e">
        <f t="shared" ca="1" si="21"/>
        <v>#NAME?</v>
      </c>
      <c r="BG260" s="6">
        <f t="shared" si="22"/>
        <v>0.15504505161784554</v>
      </c>
      <c r="BH260" s="6">
        <f>VLOOKUP(A260, ALL_AP_DATA!$A$2:$D$3600, 3, FALSE)</f>
        <v>1333</v>
      </c>
      <c r="BI260" s="6">
        <f>VLOOKUP(A260, ALL_AP_DATA!$A$2:$E$3600, 5, FALSE)</f>
        <v>34002</v>
      </c>
      <c r="BJ260" s="6">
        <f t="shared" si="19"/>
        <v>19.552616446233468</v>
      </c>
      <c r="BK260" s="6">
        <f t="shared" si="23"/>
        <v>0.76653248993674528</v>
      </c>
    </row>
    <row r="261" spans="1:63" ht="15.75" customHeight="1" x14ac:dyDescent="0.2">
      <c r="A261" s="6" t="s">
        <v>183</v>
      </c>
      <c r="B261" s="6" t="s">
        <v>61</v>
      </c>
      <c r="Q261" s="6">
        <v>3</v>
      </c>
      <c r="R261" s="6">
        <v>11</v>
      </c>
      <c r="S261" s="6">
        <v>46</v>
      </c>
      <c r="T261" s="6">
        <v>913</v>
      </c>
      <c r="U261" s="6">
        <v>9.4E-2</v>
      </c>
      <c r="V261" s="6">
        <v>0.38329999999999997</v>
      </c>
      <c r="W261" s="6">
        <v>0.1779</v>
      </c>
      <c r="X261" s="6">
        <v>6</v>
      </c>
      <c r="Y261" s="6">
        <v>53</v>
      </c>
      <c r="Z261" s="6">
        <v>67</v>
      </c>
      <c r="AA261" s="6">
        <v>986</v>
      </c>
      <c r="AB261" s="6">
        <v>0.45300000000000001</v>
      </c>
      <c r="AC261" s="6">
        <v>0.55830000000000002</v>
      </c>
      <c r="AD261" s="6">
        <v>0.19220000000000001</v>
      </c>
      <c r="AE261" s="6">
        <v>2</v>
      </c>
      <c r="AF261" s="6">
        <v>10</v>
      </c>
      <c r="AG261" s="6">
        <v>9</v>
      </c>
      <c r="AH261" s="6">
        <v>34</v>
      </c>
      <c r="AI261" s="6">
        <v>8.5500000000000007E-2</v>
      </c>
      <c r="AJ261" s="6">
        <v>7.4999999999999997E-2</v>
      </c>
      <c r="AK261" s="6">
        <v>6.6E-3</v>
      </c>
      <c r="AT261" s="6" t="str">
        <f t="shared" si="12"/>
        <v/>
      </c>
      <c r="AU261" s="6" t="str">
        <f t="shared" si="13"/>
        <v/>
      </c>
      <c r="AV261" s="6">
        <f t="shared" si="14"/>
        <v>83</v>
      </c>
      <c r="AW261" s="7">
        <f t="shared" si="15"/>
        <v>18.60377358490566</v>
      </c>
      <c r="AX261" s="6">
        <f t="shared" si="16"/>
        <v>3.4</v>
      </c>
      <c r="AY261" s="6" t="str">
        <f t="shared" si="17"/>
        <v/>
      </c>
      <c r="BA261" s="6">
        <f>VLOOKUP(A261, ALL_AP_DATA!$A$2:$F$3600, 6, FALSE)</f>
        <v>117</v>
      </c>
      <c r="BB261" s="6" t="e">
        <f t="shared" ca="1" si="18"/>
        <v>#NAME?</v>
      </c>
      <c r="BC261" s="6">
        <f>VLOOKUP(A261,projmetadata!$A$2:$D$2036, 4, FALSE)</f>
        <v>32272</v>
      </c>
      <c r="BE261" s="6" t="e">
        <f t="shared" ca="1" si="20"/>
        <v>#NAME?</v>
      </c>
      <c r="BF261" s="6" t="e">
        <f t="shared" ca="1" si="21"/>
        <v>#NAME?</v>
      </c>
      <c r="BG261" s="6">
        <f t="shared" si="22"/>
        <v>0.15899231531978186</v>
      </c>
      <c r="BH261" s="6">
        <f>VLOOKUP(A261, ALL_AP_DATA!$A$2:$D$3600, 3, FALSE)</f>
        <v>61</v>
      </c>
      <c r="BI261" s="6">
        <f>VLOOKUP(A261, ALL_AP_DATA!$A$2:$E$3600, 5, FALSE)</f>
        <v>5131</v>
      </c>
      <c r="BJ261" s="6">
        <f t="shared" si="19"/>
        <v>43.854700854700852</v>
      </c>
      <c r="BK261" s="6">
        <f t="shared" si="23"/>
        <v>0.5213675213675214</v>
      </c>
    </row>
    <row r="262" spans="1:63" ht="15.75" customHeight="1" x14ac:dyDescent="0.2">
      <c r="A262" s="6" t="s">
        <v>1054</v>
      </c>
      <c r="B262" s="6" t="s">
        <v>61</v>
      </c>
      <c r="C262" s="6">
        <v>1</v>
      </c>
      <c r="D262" s="6">
        <v>2</v>
      </c>
      <c r="E262" s="6">
        <v>0</v>
      </c>
      <c r="F262" s="6">
        <v>0</v>
      </c>
      <c r="G262" s="6">
        <v>1.1000000000000001E-3</v>
      </c>
      <c r="H262" s="6">
        <v>0</v>
      </c>
      <c r="I262" s="6">
        <v>0</v>
      </c>
      <c r="Q262" s="6">
        <v>10</v>
      </c>
      <c r="R262" s="6">
        <v>36</v>
      </c>
      <c r="S262" s="6">
        <v>250</v>
      </c>
      <c r="T262" s="6">
        <v>14093</v>
      </c>
      <c r="U262" s="6">
        <v>2.01E-2</v>
      </c>
      <c r="V262" s="6">
        <v>0.52300000000000002</v>
      </c>
      <c r="W262" s="6">
        <v>0.60470000000000002</v>
      </c>
      <c r="X262" s="6">
        <v>30</v>
      </c>
      <c r="Y262" s="6">
        <v>335</v>
      </c>
      <c r="Z262" s="6">
        <v>254</v>
      </c>
      <c r="AA262" s="6">
        <v>10685</v>
      </c>
      <c r="AB262" s="6">
        <v>0.1867</v>
      </c>
      <c r="AC262" s="6">
        <v>0.53139999999999998</v>
      </c>
      <c r="AD262" s="6">
        <v>0.45850000000000002</v>
      </c>
      <c r="AE262" s="6">
        <v>4</v>
      </c>
      <c r="AF262" s="6">
        <v>24</v>
      </c>
      <c r="AG262" s="6">
        <v>79</v>
      </c>
      <c r="AH262" s="6">
        <v>1147</v>
      </c>
      <c r="AI262" s="6">
        <v>1.34E-2</v>
      </c>
      <c r="AJ262" s="6">
        <v>0.1653</v>
      </c>
      <c r="AK262" s="6">
        <v>4.9200000000000001E-2</v>
      </c>
      <c r="AL262" s="6">
        <v>1</v>
      </c>
      <c r="AM262" s="6">
        <v>17</v>
      </c>
      <c r="AN262" s="6">
        <v>154</v>
      </c>
      <c r="AO262" s="6">
        <v>10003</v>
      </c>
      <c r="AP262" s="6">
        <v>9.4999999999999998E-3</v>
      </c>
      <c r="AQ262" s="6">
        <v>0.32219999999999999</v>
      </c>
      <c r="AR262" s="6">
        <v>0.42920000000000003</v>
      </c>
      <c r="AT262" s="6">
        <f t="shared" si="12"/>
        <v>0</v>
      </c>
      <c r="AU262" s="6" t="str">
        <f t="shared" si="13"/>
        <v/>
      </c>
      <c r="AV262" s="6">
        <f t="shared" si="14"/>
        <v>391.47222222222223</v>
      </c>
      <c r="AW262" s="7">
        <f t="shared" si="15"/>
        <v>31.895522388059703</v>
      </c>
      <c r="AX262" s="6">
        <f t="shared" si="16"/>
        <v>47.791666666666664</v>
      </c>
      <c r="AY262" s="6">
        <f t="shared" si="17"/>
        <v>588.41176470588232</v>
      </c>
      <c r="BA262" s="6">
        <f>VLOOKUP(A262, ALL_AP_DATA!$A$2:$F$3600, 6, FALSE)</f>
        <v>1794</v>
      </c>
      <c r="BB262" s="6" t="e">
        <f t="shared" ca="1" si="18"/>
        <v>#NAME?</v>
      </c>
      <c r="BC262" s="6">
        <f>VLOOKUP(A262,projmetadata!$A$2:$D$2036, 4, FALSE)</f>
        <v>143160</v>
      </c>
      <c r="BE262" s="6" t="e">
        <f t="shared" ca="1" si="20"/>
        <v>#NAME?</v>
      </c>
      <c r="BF262" s="6" t="e">
        <f t="shared" ca="1" si="21"/>
        <v>#NAME?</v>
      </c>
      <c r="BG262" s="6">
        <f t="shared" si="22"/>
        <v>0.16279687063425538</v>
      </c>
      <c r="BH262" s="6">
        <f>VLOOKUP(A262, ALL_AP_DATA!$A$2:$D$3600, 3, FALSE)</f>
        <v>367</v>
      </c>
      <c r="BI262" s="6">
        <f>VLOOKUP(A262, ALL_AP_DATA!$A$2:$E$3600, 5, FALSE)</f>
        <v>23306</v>
      </c>
      <c r="BJ262" s="6">
        <f t="shared" si="19"/>
        <v>12.99108138238573</v>
      </c>
      <c r="BK262" s="6">
        <f t="shared" si="23"/>
        <v>0.20457079152731328</v>
      </c>
    </row>
    <row r="263" spans="1:63" ht="15.75" customHeight="1" x14ac:dyDescent="0.2">
      <c r="A263" s="6" t="s">
        <v>85</v>
      </c>
      <c r="B263" s="6" t="s">
        <v>61</v>
      </c>
      <c r="C263" s="6">
        <v>2</v>
      </c>
      <c r="D263" s="6">
        <v>9</v>
      </c>
      <c r="E263" s="6">
        <v>6</v>
      </c>
      <c r="F263" s="6">
        <v>144</v>
      </c>
      <c r="G263" s="6">
        <v>1.77E-2</v>
      </c>
      <c r="H263" s="6">
        <v>3.3300000000000003E-2</v>
      </c>
      <c r="I263" s="6">
        <v>1.0500000000000001E-2</v>
      </c>
      <c r="Q263" s="6">
        <v>10</v>
      </c>
      <c r="R263" s="6">
        <v>26</v>
      </c>
      <c r="S263" s="6">
        <v>61</v>
      </c>
      <c r="T263" s="6">
        <v>5492</v>
      </c>
      <c r="U263" s="6">
        <v>5.11E-2</v>
      </c>
      <c r="V263" s="6">
        <v>0.33889999999999998</v>
      </c>
      <c r="W263" s="6">
        <v>0.4</v>
      </c>
      <c r="X263" s="6">
        <v>18</v>
      </c>
      <c r="Y263" s="6">
        <v>205</v>
      </c>
      <c r="Z263" s="6">
        <v>141</v>
      </c>
      <c r="AA263" s="6">
        <v>9215</v>
      </c>
      <c r="AB263" s="6">
        <v>0.40279999999999999</v>
      </c>
      <c r="AC263" s="6">
        <v>0.7833</v>
      </c>
      <c r="AD263" s="6">
        <v>0.67120000000000002</v>
      </c>
      <c r="AE263" s="6">
        <v>24</v>
      </c>
      <c r="AF263" s="6">
        <v>101</v>
      </c>
      <c r="AG263" s="6">
        <v>115</v>
      </c>
      <c r="AH263" s="6">
        <v>6519</v>
      </c>
      <c r="AI263" s="6">
        <v>0.19839999999999999</v>
      </c>
      <c r="AJ263" s="6">
        <v>0.63890000000000002</v>
      </c>
      <c r="AK263" s="6">
        <v>0.4748</v>
      </c>
      <c r="AT263" s="6">
        <f t="shared" si="12"/>
        <v>16</v>
      </c>
      <c r="AU263" s="6" t="str">
        <f t="shared" si="13"/>
        <v/>
      </c>
      <c r="AV263" s="6">
        <f t="shared" si="14"/>
        <v>211.23076923076923</v>
      </c>
      <c r="AW263" s="7">
        <f t="shared" si="15"/>
        <v>44.951219512195124</v>
      </c>
      <c r="AX263" s="6">
        <f t="shared" si="16"/>
        <v>64.544554455445549</v>
      </c>
      <c r="AY263" s="6" t="str">
        <f t="shared" si="17"/>
        <v/>
      </c>
      <c r="BA263" s="6">
        <f>VLOOKUP(A263, ALL_AP_DATA!$A$2:$F$3600, 6, FALSE)</f>
        <v>509</v>
      </c>
      <c r="BB263" s="6" t="e">
        <f t="shared" ca="1" si="18"/>
        <v>#NAME?</v>
      </c>
      <c r="BC263" s="6">
        <f>VLOOKUP(A263,projmetadata!$A$2:$D$2036, 4, FALSE)</f>
        <v>84032</v>
      </c>
      <c r="BE263" s="6" t="e">
        <f t="shared" ca="1" si="20"/>
        <v>#NAME?</v>
      </c>
      <c r="BF263" s="6" t="e">
        <f t="shared" ca="1" si="21"/>
        <v>#NAME?</v>
      </c>
      <c r="BG263" s="6">
        <f t="shared" si="22"/>
        <v>0.16339013709063213</v>
      </c>
      <c r="BH263" s="6">
        <f>VLOOKUP(A263, ALL_AP_DATA!$A$2:$D$3600, 3, FALSE)</f>
        <v>274</v>
      </c>
      <c r="BI263" s="6">
        <f>VLOOKUP(A263, ALL_AP_DATA!$A$2:$E$3600, 5, FALSE)</f>
        <v>13730</v>
      </c>
      <c r="BJ263" s="6">
        <f t="shared" si="19"/>
        <v>26.974459724950883</v>
      </c>
      <c r="BK263" s="6">
        <f t="shared" si="23"/>
        <v>0.53831041257367385</v>
      </c>
    </row>
    <row r="264" spans="1:63" ht="15.75" customHeight="1" x14ac:dyDescent="0.2">
      <c r="A264" s="6" t="s">
        <v>461</v>
      </c>
      <c r="B264" s="6" t="s">
        <v>61</v>
      </c>
      <c r="Q264" s="6">
        <v>3</v>
      </c>
      <c r="R264" s="6">
        <v>10</v>
      </c>
      <c r="S264" s="6">
        <v>31</v>
      </c>
      <c r="T264" s="6">
        <v>10910</v>
      </c>
      <c r="U264" s="6">
        <v>5.2900000000000003E-2</v>
      </c>
      <c r="V264" s="6">
        <v>0.64580000000000004</v>
      </c>
      <c r="W264" s="6">
        <v>0.77439999999999998</v>
      </c>
      <c r="X264" s="6">
        <v>1</v>
      </c>
      <c r="Y264" s="6">
        <v>5</v>
      </c>
      <c r="Z264" s="6">
        <v>23</v>
      </c>
      <c r="AA264" s="6">
        <v>604</v>
      </c>
      <c r="AB264" s="6">
        <v>2.6499999999999999E-2</v>
      </c>
      <c r="AC264" s="6">
        <v>0.47920000000000001</v>
      </c>
      <c r="AD264" s="6">
        <v>4.2900000000000001E-2</v>
      </c>
      <c r="AE264" s="6">
        <v>1</v>
      </c>
      <c r="AF264" s="6">
        <v>7</v>
      </c>
      <c r="AG264" s="6">
        <v>0</v>
      </c>
      <c r="AH264" s="6">
        <v>0</v>
      </c>
      <c r="AI264" s="6">
        <v>3.6999999999999998E-2</v>
      </c>
      <c r="AJ264" s="6">
        <v>0</v>
      </c>
      <c r="AK264" s="6">
        <v>0</v>
      </c>
      <c r="AT264" s="6" t="str">
        <f t="shared" si="12"/>
        <v/>
      </c>
      <c r="AU264" s="6" t="str">
        <f t="shared" si="13"/>
        <v/>
      </c>
      <c r="AV264" s="6">
        <f t="shared" si="14"/>
        <v>1091</v>
      </c>
      <c r="AW264" s="7">
        <f t="shared" si="15"/>
        <v>120.8</v>
      </c>
      <c r="AX264" s="6">
        <f t="shared" si="16"/>
        <v>0</v>
      </c>
      <c r="AY264" s="6" t="str">
        <f t="shared" si="17"/>
        <v/>
      </c>
      <c r="BA264" s="6">
        <f>VLOOKUP(A264, ALL_AP_DATA!$A$2:$F$3600, 6, FALSE)</f>
        <v>189</v>
      </c>
      <c r="BB264" s="6" t="e">
        <f t="shared" ca="1" si="18"/>
        <v>#NAME?</v>
      </c>
      <c r="BC264" s="6">
        <f>VLOOKUP(A264,projmetadata!$A$2:$D$2036, 4, FALSE)</f>
        <v>85379</v>
      </c>
      <c r="BE264" s="6" t="e">
        <f t="shared" ca="1" si="20"/>
        <v>#NAME?</v>
      </c>
      <c r="BF264" s="6" t="e">
        <f t="shared" ca="1" si="21"/>
        <v>#NAME?</v>
      </c>
      <c r="BG264" s="6">
        <f t="shared" si="22"/>
        <v>0.16500544630412631</v>
      </c>
      <c r="BH264" s="6">
        <f>VLOOKUP(A264, ALL_AP_DATA!$A$2:$D$3600, 3, FALSE)</f>
        <v>19</v>
      </c>
      <c r="BI264" s="6">
        <f>VLOOKUP(A264, ALL_AP_DATA!$A$2:$E$3600, 5, FALSE)</f>
        <v>14088</v>
      </c>
      <c r="BJ264" s="6">
        <f t="shared" si="19"/>
        <v>74.539682539682545</v>
      </c>
      <c r="BK264" s="6">
        <f t="shared" si="23"/>
        <v>0.10052910052910052</v>
      </c>
    </row>
    <row r="265" spans="1:63" ht="15.75" customHeight="1" x14ac:dyDescent="0.2">
      <c r="A265" s="6" t="s">
        <v>197</v>
      </c>
      <c r="B265" s="6" t="s">
        <v>61</v>
      </c>
      <c r="C265" s="6">
        <v>1</v>
      </c>
      <c r="D265" s="6">
        <v>2</v>
      </c>
      <c r="E265" s="6">
        <v>17</v>
      </c>
      <c r="F265" s="6">
        <v>434</v>
      </c>
      <c r="G265" s="6">
        <v>1E-3</v>
      </c>
      <c r="H265" s="6">
        <v>1.0800000000000001E-2</v>
      </c>
      <c r="I265" s="6">
        <v>4.4999999999999997E-3</v>
      </c>
      <c r="J265" s="6">
        <v>30</v>
      </c>
      <c r="K265" s="6">
        <v>174</v>
      </c>
      <c r="L265" s="6">
        <v>1241</v>
      </c>
      <c r="M265" s="6">
        <v>60634</v>
      </c>
      <c r="N265" s="6">
        <v>8.6800000000000002E-2</v>
      </c>
      <c r="O265" s="6">
        <v>0.79200000000000004</v>
      </c>
      <c r="P265" s="6">
        <v>0.62860000000000005</v>
      </c>
      <c r="Q265" s="6">
        <v>62</v>
      </c>
      <c r="R265" s="6">
        <v>269</v>
      </c>
      <c r="S265" s="6">
        <v>1394</v>
      </c>
      <c r="T265" s="6">
        <v>74608</v>
      </c>
      <c r="U265" s="6">
        <v>0.13420000000000001</v>
      </c>
      <c r="V265" s="6">
        <v>0.88959999999999995</v>
      </c>
      <c r="W265" s="6">
        <v>0.77349999999999997</v>
      </c>
      <c r="X265" s="6">
        <v>50</v>
      </c>
      <c r="Y265" s="6">
        <v>866</v>
      </c>
      <c r="Z265" s="6">
        <v>1420</v>
      </c>
      <c r="AA265" s="6">
        <v>75703</v>
      </c>
      <c r="AB265" s="6">
        <v>0.43209999999999998</v>
      </c>
      <c r="AC265" s="6">
        <v>0.90620000000000001</v>
      </c>
      <c r="AD265" s="6">
        <v>0.78480000000000005</v>
      </c>
      <c r="AE265" s="6">
        <v>53</v>
      </c>
      <c r="AF265" s="6">
        <v>490</v>
      </c>
      <c r="AG265" s="6">
        <v>1373</v>
      </c>
      <c r="AH265" s="6">
        <v>74065</v>
      </c>
      <c r="AI265" s="6">
        <v>0.2445</v>
      </c>
      <c r="AJ265" s="6">
        <v>0.87619999999999998</v>
      </c>
      <c r="AK265" s="6">
        <v>0.76780000000000004</v>
      </c>
      <c r="AL265" s="6">
        <v>22</v>
      </c>
      <c r="AM265" s="6">
        <v>191</v>
      </c>
      <c r="AN265" s="6">
        <v>1269</v>
      </c>
      <c r="AO265" s="6">
        <v>68448</v>
      </c>
      <c r="AP265" s="6">
        <v>9.5299999999999996E-2</v>
      </c>
      <c r="AQ265" s="6">
        <v>0.80979999999999996</v>
      </c>
      <c r="AR265" s="6">
        <v>0.70960000000000001</v>
      </c>
      <c r="AT265" s="6">
        <f t="shared" si="12"/>
        <v>217</v>
      </c>
      <c r="AU265" s="6">
        <f t="shared" si="13"/>
        <v>348.4712643678161</v>
      </c>
      <c r="AV265" s="6">
        <f t="shared" si="14"/>
        <v>277.35315985130114</v>
      </c>
      <c r="AW265" s="7">
        <f t="shared" si="15"/>
        <v>87.416859122401846</v>
      </c>
      <c r="AX265" s="6">
        <f t="shared" si="16"/>
        <v>151.15306122448979</v>
      </c>
      <c r="AY265" s="6">
        <f t="shared" si="17"/>
        <v>358.36649214659684</v>
      </c>
      <c r="BA265" s="6">
        <f>VLOOKUP(A265, ALL_AP_DATA!$A$2:$F$3600, 6, FALSE)</f>
        <v>2004</v>
      </c>
      <c r="BB265" s="6" t="e">
        <f t="shared" ca="1" si="18"/>
        <v>#NAME?</v>
      </c>
      <c r="BC265" s="6">
        <f>VLOOKUP(A265,projmetadata!$A$2:$D$2036, 4, FALSE)</f>
        <v>577073</v>
      </c>
      <c r="BE265" s="6" t="e">
        <f t="shared" ca="1" si="20"/>
        <v>#NAME?</v>
      </c>
      <c r="BF265" s="6" t="e">
        <f t="shared" ca="1" si="21"/>
        <v>#NAME?</v>
      </c>
      <c r="BG265" s="6">
        <f t="shared" si="22"/>
        <v>0.16715042984163181</v>
      </c>
      <c r="BH265" s="6">
        <f>VLOOKUP(A265, ALL_AP_DATA!$A$2:$D$3600, 3, FALSE)</f>
        <v>1027</v>
      </c>
      <c r="BI265" s="6">
        <f>VLOOKUP(A265, ALL_AP_DATA!$A$2:$E$3600, 5, FALSE)</f>
        <v>96458</v>
      </c>
      <c r="BJ265" s="6">
        <f t="shared" si="19"/>
        <v>48.132734530938123</v>
      </c>
      <c r="BK265" s="6">
        <f t="shared" si="23"/>
        <v>0.51247504990019965</v>
      </c>
    </row>
    <row r="266" spans="1:63" ht="15.75" customHeight="1" x14ac:dyDescent="0.2">
      <c r="A266" s="6" t="s">
        <v>981</v>
      </c>
      <c r="B266" s="6" t="s">
        <v>61</v>
      </c>
      <c r="C266" s="6">
        <v>9</v>
      </c>
      <c r="D266" s="6">
        <v>132</v>
      </c>
      <c r="E266" s="6">
        <v>443</v>
      </c>
      <c r="F266" s="6">
        <v>12698</v>
      </c>
      <c r="G266" s="6">
        <v>7.5300000000000006E-2</v>
      </c>
      <c r="H266" s="6">
        <v>0.39839999999999998</v>
      </c>
      <c r="I266" s="6">
        <v>0.27110000000000001</v>
      </c>
      <c r="J266" s="6">
        <v>14</v>
      </c>
      <c r="K266" s="6">
        <v>85</v>
      </c>
      <c r="L266" s="6">
        <v>543</v>
      </c>
      <c r="M266" s="6">
        <v>21035</v>
      </c>
      <c r="N266" s="6">
        <v>4.8500000000000001E-2</v>
      </c>
      <c r="O266" s="6">
        <v>0.48830000000000001</v>
      </c>
      <c r="P266" s="6">
        <v>0.44919999999999999</v>
      </c>
      <c r="Q266" s="6">
        <v>43</v>
      </c>
      <c r="R266" s="6">
        <v>222</v>
      </c>
      <c r="S266" s="6">
        <v>786</v>
      </c>
      <c r="T266" s="6">
        <v>32633</v>
      </c>
      <c r="U266" s="6">
        <v>0.12670000000000001</v>
      </c>
      <c r="V266" s="6">
        <v>0.70679999999999998</v>
      </c>
      <c r="W266" s="6">
        <v>0.69679999999999997</v>
      </c>
      <c r="X266" s="6">
        <v>482</v>
      </c>
      <c r="Y266" s="6">
        <v>1130</v>
      </c>
      <c r="Z266" s="6">
        <v>1046</v>
      </c>
      <c r="AA266" s="6">
        <v>35727</v>
      </c>
      <c r="AB266" s="6">
        <v>0.64500000000000002</v>
      </c>
      <c r="AC266" s="6">
        <v>0.94059999999999999</v>
      </c>
      <c r="AD266" s="6">
        <v>0.76290000000000002</v>
      </c>
      <c r="AE266" s="6">
        <v>132</v>
      </c>
      <c r="AF266" s="6">
        <v>584</v>
      </c>
      <c r="AG266" s="6">
        <v>855</v>
      </c>
      <c r="AH266" s="6">
        <v>32536</v>
      </c>
      <c r="AI266" s="6">
        <v>0.33329999999999999</v>
      </c>
      <c r="AJ266" s="6">
        <v>0.76890000000000003</v>
      </c>
      <c r="AK266" s="6">
        <v>0.69479999999999997</v>
      </c>
      <c r="AL266" s="6">
        <v>5</v>
      </c>
      <c r="AM266" s="6">
        <v>83</v>
      </c>
      <c r="AN266" s="6">
        <v>483</v>
      </c>
      <c r="AO266" s="6">
        <v>21409</v>
      </c>
      <c r="AP266" s="6">
        <v>4.7399999999999998E-2</v>
      </c>
      <c r="AQ266" s="6">
        <v>0.43440000000000001</v>
      </c>
      <c r="AR266" s="6">
        <v>0.4572</v>
      </c>
      <c r="AT266" s="6">
        <f t="shared" si="12"/>
        <v>96.196969696969703</v>
      </c>
      <c r="AU266" s="6">
        <f t="shared" si="13"/>
        <v>247.47058823529412</v>
      </c>
      <c r="AV266" s="6">
        <f t="shared" si="14"/>
        <v>146.9954954954955</v>
      </c>
      <c r="AW266" s="7">
        <f t="shared" si="15"/>
        <v>31.616814159292037</v>
      </c>
      <c r="AX266" s="6">
        <f t="shared" si="16"/>
        <v>55.712328767123289</v>
      </c>
      <c r="AY266" s="6">
        <f t="shared" si="17"/>
        <v>257.93975903614455</v>
      </c>
      <c r="BA266" s="6">
        <f>VLOOKUP(A266, ALL_AP_DATA!$A$2:$F$3600, 6, FALSE)</f>
        <v>1752</v>
      </c>
      <c r="BB266" s="6" t="e">
        <f t="shared" ca="1" si="18"/>
        <v>#NAME?</v>
      </c>
      <c r="BC266" s="6">
        <f>VLOOKUP(A266,projmetadata!$A$2:$D$2036, 4, FALSE)</f>
        <v>273214</v>
      </c>
      <c r="BE266" s="6" t="e">
        <f t="shared" ca="1" si="20"/>
        <v>#NAME?</v>
      </c>
      <c r="BF266" s="6" t="e">
        <f t="shared" ca="1" si="21"/>
        <v>#NAME?</v>
      </c>
      <c r="BG266" s="6">
        <f t="shared" si="22"/>
        <v>0.1714077609492925</v>
      </c>
      <c r="BH266" s="6">
        <f>VLOOKUP(A266, ALL_AP_DATA!$A$2:$D$3600, 3, FALSE)</f>
        <v>1235</v>
      </c>
      <c r="BI266" s="6">
        <f>VLOOKUP(A266, ALL_AP_DATA!$A$2:$E$3600, 5, FALSE)</f>
        <v>46831</v>
      </c>
      <c r="BJ266" s="6">
        <f t="shared" si="19"/>
        <v>26.730022831050228</v>
      </c>
      <c r="BK266" s="6">
        <f t="shared" si="23"/>
        <v>0.70490867579908678</v>
      </c>
    </row>
    <row r="267" spans="1:63" ht="15.75" customHeight="1" x14ac:dyDescent="0.2">
      <c r="A267" s="6" t="s">
        <v>535</v>
      </c>
      <c r="B267" s="6" t="s">
        <v>61</v>
      </c>
      <c r="C267" s="6">
        <v>1</v>
      </c>
      <c r="D267" s="6">
        <v>2</v>
      </c>
      <c r="E267" s="6">
        <v>34</v>
      </c>
      <c r="F267" s="6">
        <v>1464</v>
      </c>
      <c r="G267" s="6">
        <v>3.8E-3</v>
      </c>
      <c r="H267" s="6">
        <v>4.8300000000000003E-2</v>
      </c>
      <c r="I267" s="6">
        <v>3.5799999999999998E-2</v>
      </c>
      <c r="J267" s="6">
        <v>4</v>
      </c>
      <c r="K267" s="6">
        <v>43</v>
      </c>
      <c r="L267" s="6">
        <v>290</v>
      </c>
      <c r="M267" s="6">
        <v>9765</v>
      </c>
      <c r="N267" s="6">
        <v>8.1900000000000001E-2</v>
      </c>
      <c r="O267" s="6">
        <v>0.41189999999999999</v>
      </c>
      <c r="P267" s="6">
        <v>0.23910000000000001</v>
      </c>
      <c r="Q267" s="6">
        <v>32</v>
      </c>
      <c r="R267" s="6">
        <v>193</v>
      </c>
      <c r="S267" s="6">
        <v>680</v>
      </c>
      <c r="T267" s="6">
        <v>37846</v>
      </c>
      <c r="U267" s="6">
        <v>0.36759999999999998</v>
      </c>
      <c r="V267" s="6">
        <v>0.96589999999999998</v>
      </c>
      <c r="W267" s="6">
        <v>0.92649999999999999</v>
      </c>
      <c r="X267" s="6">
        <v>14</v>
      </c>
      <c r="Y267" s="6">
        <v>226</v>
      </c>
      <c r="Z267" s="6">
        <v>507</v>
      </c>
      <c r="AA267" s="6">
        <v>26224</v>
      </c>
      <c r="AB267" s="6">
        <v>0.43049999999999999</v>
      </c>
      <c r="AC267" s="6">
        <v>0.72019999999999995</v>
      </c>
      <c r="AD267" s="6">
        <v>0.64200000000000002</v>
      </c>
      <c r="AE267" s="6">
        <v>19</v>
      </c>
      <c r="AF267" s="6">
        <v>71</v>
      </c>
      <c r="AG267" s="6">
        <v>301</v>
      </c>
      <c r="AH267" s="6">
        <v>9020</v>
      </c>
      <c r="AI267" s="6">
        <v>0.13519999999999999</v>
      </c>
      <c r="AJ267" s="6">
        <v>0.42759999999999998</v>
      </c>
      <c r="AK267" s="6">
        <v>0.2208</v>
      </c>
      <c r="AL267" s="6">
        <v>6</v>
      </c>
      <c r="AM267" s="6">
        <v>104</v>
      </c>
      <c r="AN267" s="6">
        <v>537</v>
      </c>
      <c r="AO267" s="6">
        <v>27627</v>
      </c>
      <c r="AP267" s="6">
        <v>0.1981</v>
      </c>
      <c r="AQ267" s="6">
        <v>0.76280000000000003</v>
      </c>
      <c r="AR267" s="6">
        <v>0.67630000000000001</v>
      </c>
      <c r="AT267" s="6">
        <f t="shared" si="12"/>
        <v>732</v>
      </c>
      <c r="AU267" s="6">
        <f t="shared" si="13"/>
        <v>227.09302325581396</v>
      </c>
      <c r="AV267" s="6">
        <f t="shared" si="14"/>
        <v>196.09326424870466</v>
      </c>
      <c r="AW267" s="7">
        <f t="shared" si="15"/>
        <v>116.03539823008849</v>
      </c>
      <c r="AX267" s="6">
        <f t="shared" si="16"/>
        <v>127.04225352112677</v>
      </c>
      <c r="AY267" s="6">
        <f t="shared" si="17"/>
        <v>265.64423076923077</v>
      </c>
      <c r="BA267" s="6">
        <f>VLOOKUP(A267, ALL_AP_DATA!$A$2:$F$3600, 6, FALSE)</f>
        <v>525</v>
      </c>
      <c r="BB267" s="6" t="e">
        <f t="shared" ca="1" si="18"/>
        <v>#NAME?</v>
      </c>
      <c r="BC267" s="6">
        <f>VLOOKUP(A267,projmetadata!$A$2:$D$2036, 4, FALSE)</f>
        <v>236978</v>
      </c>
      <c r="BE267" s="6" t="e">
        <f t="shared" ca="1" si="20"/>
        <v>#NAME?</v>
      </c>
      <c r="BF267" s="6" t="e">
        <f t="shared" ca="1" si="21"/>
        <v>#NAME?</v>
      </c>
      <c r="BG267" s="6">
        <f t="shared" si="22"/>
        <v>0.17237043101047356</v>
      </c>
      <c r="BH267" s="6">
        <f>VLOOKUP(A267, ALL_AP_DATA!$A$2:$D$3600, 3, FALSE)</f>
        <v>320</v>
      </c>
      <c r="BI267" s="6">
        <f>VLOOKUP(A267, ALL_AP_DATA!$A$2:$E$3600, 5, FALSE)</f>
        <v>40848</v>
      </c>
      <c r="BJ267" s="6">
        <f t="shared" si="19"/>
        <v>77.805714285714288</v>
      </c>
      <c r="BK267" s="6">
        <f t="shared" si="23"/>
        <v>0.60952380952380958</v>
      </c>
    </row>
    <row r="268" spans="1:63" ht="15.75" customHeight="1" x14ac:dyDescent="0.2">
      <c r="A268" s="6" t="s">
        <v>845</v>
      </c>
      <c r="B268" s="6" t="s">
        <v>61</v>
      </c>
      <c r="C268" s="6">
        <v>1</v>
      </c>
      <c r="D268" s="6">
        <v>4</v>
      </c>
      <c r="E268" s="6">
        <v>2</v>
      </c>
      <c r="F268" s="6">
        <v>1666</v>
      </c>
      <c r="G268" s="6">
        <v>1.0699999999999999E-2</v>
      </c>
      <c r="H268" s="6">
        <v>1.24E-2</v>
      </c>
      <c r="I268" s="6">
        <v>0.15559999999999999</v>
      </c>
      <c r="J268" s="6">
        <v>1</v>
      </c>
      <c r="K268" s="6">
        <v>22</v>
      </c>
      <c r="L268" s="6">
        <v>129</v>
      </c>
      <c r="M268" s="6">
        <v>6254</v>
      </c>
      <c r="N268" s="6">
        <v>5.8999999999999997E-2</v>
      </c>
      <c r="O268" s="6">
        <v>0.80120000000000002</v>
      </c>
      <c r="P268" s="6">
        <v>0.58420000000000005</v>
      </c>
      <c r="Q268" s="6">
        <v>9</v>
      </c>
      <c r="R268" s="6">
        <v>30</v>
      </c>
      <c r="S268" s="6">
        <v>133</v>
      </c>
      <c r="T268" s="6">
        <v>6309</v>
      </c>
      <c r="U268" s="6">
        <v>8.0399999999999999E-2</v>
      </c>
      <c r="V268" s="6">
        <v>0.82609999999999995</v>
      </c>
      <c r="W268" s="6">
        <v>0.58940000000000003</v>
      </c>
      <c r="X268" s="6">
        <v>5</v>
      </c>
      <c r="Y268" s="6">
        <v>25</v>
      </c>
      <c r="Z268" s="6">
        <v>98</v>
      </c>
      <c r="AA268" s="6">
        <v>4276</v>
      </c>
      <c r="AB268" s="6">
        <v>6.7000000000000004E-2</v>
      </c>
      <c r="AC268" s="6">
        <v>0.60870000000000002</v>
      </c>
      <c r="AD268" s="6">
        <v>0.39939999999999998</v>
      </c>
      <c r="AT268" s="6">
        <f t="shared" si="12"/>
        <v>416.5</v>
      </c>
      <c r="AU268" s="6">
        <f t="shared" si="13"/>
        <v>284.27272727272725</v>
      </c>
      <c r="AV268" s="6">
        <f t="shared" si="14"/>
        <v>210.3</v>
      </c>
      <c r="AW268" s="7">
        <f t="shared" si="15"/>
        <v>171.04</v>
      </c>
      <c r="AX268" s="6" t="str">
        <f t="shared" si="16"/>
        <v/>
      </c>
      <c r="AY268" s="6" t="str">
        <f t="shared" si="17"/>
        <v/>
      </c>
      <c r="BA268" s="6">
        <f>VLOOKUP(A268, ALL_AP_DATA!$A$2:$F$3600, 6, FALSE)</f>
        <v>373</v>
      </c>
      <c r="BB268" s="6" t="e">
        <f t="shared" ca="1" si="18"/>
        <v>#NAME?</v>
      </c>
      <c r="BC268" s="6">
        <f>VLOOKUP(A268,projmetadata!$A$2:$D$2036, 4, FALSE)</f>
        <v>61880</v>
      </c>
      <c r="BE268" s="6" t="e">
        <f t="shared" ca="1" si="20"/>
        <v>#NAME?</v>
      </c>
      <c r="BF268" s="6" t="e">
        <f t="shared" ca="1" si="21"/>
        <v>#NAME?</v>
      </c>
      <c r="BG268" s="6">
        <f t="shared" si="22"/>
        <v>0.17299612152553329</v>
      </c>
      <c r="BH268" s="6">
        <f>VLOOKUP(A268, ALL_AP_DATA!$A$2:$D$3600, 3, FALSE)</f>
        <v>47</v>
      </c>
      <c r="BI268" s="6">
        <f>VLOOKUP(A268, ALL_AP_DATA!$A$2:$E$3600, 5, FALSE)</f>
        <v>10705</v>
      </c>
      <c r="BJ268" s="6">
        <f t="shared" si="19"/>
        <v>28.699731903485254</v>
      </c>
      <c r="BK268" s="6">
        <f t="shared" si="23"/>
        <v>0.12600536193029491</v>
      </c>
    </row>
    <row r="269" spans="1:63" ht="15.75" customHeight="1" x14ac:dyDescent="0.2">
      <c r="A269" s="6" t="s">
        <v>1142</v>
      </c>
      <c r="B269" s="6" t="s">
        <v>61</v>
      </c>
      <c r="C269" s="6">
        <v>4</v>
      </c>
      <c r="D269" s="6">
        <v>9</v>
      </c>
      <c r="E269" s="6">
        <v>14</v>
      </c>
      <c r="F269" s="6">
        <v>250</v>
      </c>
      <c r="G269" s="6">
        <v>1.7500000000000002E-2</v>
      </c>
      <c r="H269" s="6">
        <v>6.83E-2</v>
      </c>
      <c r="I269" s="6">
        <v>1.54E-2</v>
      </c>
      <c r="J269" s="6">
        <v>1</v>
      </c>
      <c r="K269" s="6">
        <v>11</v>
      </c>
      <c r="L269" s="6">
        <v>57</v>
      </c>
      <c r="M269" s="6">
        <v>1179</v>
      </c>
      <c r="N269" s="6">
        <v>2.1399999999999999E-2</v>
      </c>
      <c r="O269" s="6">
        <v>0.27800000000000002</v>
      </c>
      <c r="P269" s="6">
        <v>7.2800000000000004E-2</v>
      </c>
      <c r="Q269" s="6">
        <v>17</v>
      </c>
      <c r="R269" s="6">
        <v>62</v>
      </c>
      <c r="S269" s="6">
        <v>140</v>
      </c>
      <c r="T269" s="6">
        <v>10346</v>
      </c>
      <c r="U269" s="6">
        <v>0.12039999999999999</v>
      </c>
      <c r="V269" s="6">
        <v>0.68289999999999995</v>
      </c>
      <c r="W269" s="6">
        <v>0.63929999999999998</v>
      </c>
      <c r="X269" s="6">
        <v>12</v>
      </c>
      <c r="Y269" s="6">
        <v>159</v>
      </c>
      <c r="Z269" s="6">
        <v>117</v>
      </c>
      <c r="AA269" s="6">
        <v>4981</v>
      </c>
      <c r="AB269" s="6">
        <v>0.30869999999999997</v>
      </c>
      <c r="AC269" s="6">
        <v>0.57069999999999999</v>
      </c>
      <c r="AD269" s="6">
        <v>0.30780000000000002</v>
      </c>
      <c r="AE269" s="6">
        <v>47</v>
      </c>
      <c r="AF269" s="6">
        <v>165</v>
      </c>
      <c r="AG269" s="6">
        <v>135</v>
      </c>
      <c r="AH269" s="6">
        <v>8252</v>
      </c>
      <c r="AI269" s="6">
        <v>0.32040000000000002</v>
      </c>
      <c r="AJ269" s="6">
        <v>0.65849999999999997</v>
      </c>
      <c r="AK269" s="6">
        <v>0.50990000000000002</v>
      </c>
      <c r="AL269" s="6">
        <v>1</v>
      </c>
      <c r="AM269" s="6">
        <v>15</v>
      </c>
      <c r="AN269" s="6">
        <v>60</v>
      </c>
      <c r="AO269" s="6">
        <v>3103</v>
      </c>
      <c r="AP269" s="6">
        <v>2.9100000000000001E-2</v>
      </c>
      <c r="AQ269" s="6">
        <v>0.29270000000000002</v>
      </c>
      <c r="AR269" s="6">
        <v>0.19170000000000001</v>
      </c>
      <c r="AT269" s="6">
        <f t="shared" si="12"/>
        <v>27.777777777777779</v>
      </c>
      <c r="AU269" s="6">
        <f t="shared" si="13"/>
        <v>107.18181818181819</v>
      </c>
      <c r="AV269" s="6">
        <f t="shared" si="14"/>
        <v>166.87096774193549</v>
      </c>
      <c r="AW269" s="7">
        <f t="shared" si="15"/>
        <v>31.327044025157232</v>
      </c>
      <c r="AX269" s="6">
        <f t="shared" si="16"/>
        <v>50.012121212121215</v>
      </c>
      <c r="AY269" s="6">
        <f t="shared" si="17"/>
        <v>206.86666666666667</v>
      </c>
      <c r="BA269" s="6">
        <f>VLOOKUP(A269, ALL_AP_DATA!$A$2:$F$3600, 6, FALSE)</f>
        <v>515</v>
      </c>
      <c r="BB269" s="6" t="e">
        <f t="shared" ca="1" si="18"/>
        <v>#NAME?</v>
      </c>
      <c r="BC269" s="6">
        <f>VLOOKUP(A269,projmetadata!$A$2:$D$2036, 4, FALSE)</f>
        <v>93683</v>
      </c>
      <c r="BE269" s="6" t="e">
        <f t="shared" ca="1" si="20"/>
        <v>#NAME?</v>
      </c>
      <c r="BF269" s="6" t="e">
        <f t="shared" ca="1" si="21"/>
        <v>#NAME?</v>
      </c>
      <c r="BG269" s="6">
        <f t="shared" si="22"/>
        <v>0.17275279399677637</v>
      </c>
      <c r="BH269" s="6">
        <f>VLOOKUP(A269, ALL_AP_DATA!$A$2:$D$3600, 3, FALSE)</f>
        <v>279</v>
      </c>
      <c r="BI269" s="6">
        <f>VLOOKUP(A269, ALL_AP_DATA!$A$2:$E$3600, 5, FALSE)</f>
        <v>16184</v>
      </c>
      <c r="BJ269" s="6">
        <f t="shared" si="19"/>
        <v>31.425242718446601</v>
      </c>
      <c r="BK269" s="6">
        <f t="shared" si="23"/>
        <v>0.54174757281553398</v>
      </c>
    </row>
    <row r="270" spans="1:63" ht="15.75" customHeight="1" x14ac:dyDescent="0.2">
      <c r="A270" s="6" t="s">
        <v>282</v>
      </c>
      <c r="B270" s="6" t="s">
        <v>61</v>
      </c>
      <c r="J270" s="6">
        <v>1</v>
      </c>
      <c r="K270" s="6">
        <v>33</v>
      </c>
      <c r="L270" s="6">
        <v>142</v>
      </c>
      <c r="M270" s="6">
        <v>5648</v>
      </c>
      <c r="N270" s="6">
        <v>7.0999999999999994E-2</v>
      </c>
      <c r="O270" s="6">
        <v>0.73960000000000004</v>
      </c>
      <c r="P270" s="6">
        <v>0.62219999999999998</v>
      </c>
      <c r="Q270" s="6">
        <v>10</v>
      </c>
      <c r="R270" s="6">
        <v>47</v>
      </c>
      <c r="S270" s="6">
        <v>159</v>
      </c>
      <c r="T270" s="6">
        <v>5851</v>
      </c>
      <c r="U270" s="6">
        <v>0.1011</v>
      </c>
      <c r="V270" s="6">
        <v>0.82809999999999995</v>
      </c>
      <c r="W270" s="6">
        <v>0.64449999999999996</v>
      </c>
      <c r="X270" s="6">
        <v>10</v>
      </c>
      <c r="Y270" s="6">
        <v>197</v>
      </c>
      <c r="Z270" s="6">
        <v>167</v>
      </c>
      <c r="AA270" s="6">
        <v>7731</v>
      </c>
      <c r="AB270" s="6">
        <v>0.42370000000000002</v>
      </c>
      <c r="AC270" s="6">
        <v>0.86980000000000002</v>
      </c>
      <c r="AD270" s="6">
        <v>0.85160000000000002</v>
      </c>
      <c r="AE270" s="6">
        <v>5</v>
      </c>
      <c r="AF270" s="6">
        <v>14</v>
      </c>
      <c r="AG270" s="6">
        <v>93</v>
      </c>
      <c r="AH270" s="6">
        <v>2437</v>
      </c>
      <c r="AI270" s="6">
        <v>3.0099999999999998E-2</v>
      </c>
      <c r="AJ270" s="6">
        <v>0.4844</v>
      </c>
      <c r="AK270" s="6">
        <v>0.26850000000000002</v>
      </c>
      <c r="AL270" s="6">
        <v>1</v>
      </c>
      <c r="AM270" s="6">
        <v>50</v>
      </c>
      <c r="AN270" s="6">
        <v>160</v>
      </c>
      <c r="AO270" s="6">
        <v>6935</v>
      </c>
      <c r="AP270" s="6">
        <v>0.1075</v>
      </c>
      <c r="AQ270" s="6">
        <v>0.83330000000000004</v>
      </c>
      <c r="AR270" s="6">
        <v>0.76390000000000002</v>
      </c>
      <c r="AT270" s="6" t="str">
        <f t="shared" si="12"/>
        <v/>
      </c>
      <c r="AU270" s="6">
        <f t="shared" si="13"/>
        <v>171.15151515151516</v>
      </c>
      <c r="AV270" s="6">
        <f t="shared" si="14"/>
        <v>124.48936170212765</v>
      </c>
      <c r="AW270" s="7">
        <f t="shared" si="15"/>
        <v>39.243654822335024</v>
      </c>
      <c r="AX270" s="6">
        <f t="shared" si="16"/>
        <v>174.07142857142858</v>
      </c>
      <c r="AY270" s="6">
        <f t="shared" si="17"/>
        <v>138.69999999999999</v>
      </c>
      <c r="BA270" s="6">
        <f>VLOOKUP(A270, ALL_AP_DATA!$A$2:$F$3600, 6, FALSE)</f>
        <v>465</v>
      </c>
      <c r="BB270" s="6" t="e">
        <f t="shared" ca="1" si="18"/>
        <v>#NAME?</v>
      </c>
      <c r="BC270" s="6">
        <f>VLOOKUP(A270,projmetadata!$A$2:$D$2036, 4, FALSE)</f>
        <v>52145</v>
      </c>
      <c r="BE270" s="6" t="e">
        <f t="shared" ca="1" si="20"/>
        <v>#NAME?</v>
      </c>
      <c r="BF270" s="6" t="e">
        <f t="shared" ca="1" si="21"/>
        <v>#NAME?</v>
      </c>
      <c r="BG270" s="6">
        <f t="shared" si="22"/>
        <v>0.17409147569277975</v>
      </c>
      <c r="BH270" s="6">
        <f>VLOOKUP(A270, ALL_AP_DATA!$A$2:$D$3600, 3, FALSE)</f>
        <v>218</v>
      </c>
      <c r="BI270" s="6">
        <f>VLOOKUP(A270, ALL_AP_DATA!$A$2:$E$3600, 5, FALSE)</f>
        <v>9078</v>
      </c>
      <c r="BJ270" s="6">
        <f t="shared" si="19"/>
        <v>19.522580645161291</v>
      </c>
      <c r="BK270" s="6">
        <f t="shared" si="23"/>
        <v>0.46881720430107526</v>
      </c>
    </row>
    <row r="271" spans="1:63" ht="15.75" customHeight="1" x14ac:dyDescent="0.2">
      <c r="A271" s="6" t="s">
        <v>699</v>
      </c>
      <c r="B271" s="6" t="s">
        <v>61</v>
      </c>
      <c r="C271" s="6">
        <v>7</v>
      </c>
      <c r="D271" s="6">
        <v>325</v>
      </c>
      <c r="E271" s="6">
        <v>671</v>
      </c>
      <c r="F271" s="6">
        <v>56708</v>
      </c>
      <c r="G271" s="6">
        <v>0.1356</v>
      </c>
      <c r="H271" s="6">
        <v>0.497</v>
      </c>
      <c r="I271" s="6">
        <v>0.44219999999999998</v>
      </c>
      <c r="J271" s="6">
        <v>42</v>
      </c>
      <c r="K271" s="6">
        <v>254</v>
      </c>
      <c r="L271" s="6">
        <v>775</v>
      </c>
      <c r="M271" s="6">
        <v>73666</v>
      </c>
      <c r="N271" s="6">
        <v>0.106</v>
      </c>
      <c r="O271" s="6">
        <v>0.57410000000000005</v>
      </c>
      <c r="P271" s="6">
        <v>0.57440000000000002</v>
      </c>
      <c r="Q271" s="6">
        <v>67</v>
      </c>
      <c r="R271" s="6">
        <v>371</v>
      </c>
      <c r="S271" s="6">
        <v>921</v>
      </c>
      <c r="T271" s="6">
        <v>99395</v>
      </c>
      <c r="U271" s="6">
        <v>0.15479999999999999</v>
      </c>
      <c r="V271" s="6">
        <v>0.68220000000000003</v>
      </c>
      <c r="W271" s="6">
        <v>0.77510000000000001</v>
      </c>
      <c r="X271" s="6">
        <v>163</v>
      </c>
      <c r="Y271" s="6">
        <v>1762</v>
      </c>
      <c r="Z271" s="6">
        <v>1068</v>
      </c>
      <c r="AA271" s="6">
        <v>114161</v>
      </c>
      <c r="AB271" s="6">
        <v>0.73509999999999998</v>
      </c>
      <c r="AC271" s="6">
        <v>0.79110000000000003</v>
      </c>
      <c r="AD271" s="6">
        <v>0.89019999999999999</v>
      </c>
      <c r="AE271" s="6">
        <v>134</v>
      </c>
      <c r="AF271" s="6">
        <v>873</v>
      </c>
      <c r="AG271" s="6">
        <v>908</v>
      </c>
      <c r="AH271" s="6">
        <v>80806</v>
      </c>
      <c r="AI271" s="6">
        <v>0.36420000000000002</v>
      </c>
      <c r="AJ271" s="6">
        <v>0.67259999999999998</v>
      </c>
      <c r="AK271" s="6">
        <v>0.63009999999999999</v>
      </c>
      <c r="AL271" s="6">
        <v>21</v>
      </c>
      <c r="AM271" s="6">
        <v>269</v>
      </c>
      <c r="AN271" s="6">
        <v>861</v>
      </c>
      <c r="AO271" s="6">
        <v>78869</v>
      </c>
      <c r="AP271" s="6">
        <v>0.11219999999999999</v>
      </c>
      <c r="AQ271" s="6">
        <v>0.63780000000000003</v>
      </c>
      <c r="AR271" s="6">
        <v>0.61499999999999999</v>
      </c>
      <c r="AT271" s="6">
        <f t="shared" si="12"/>
        <v>174.48615384615385</v>
      </c>
      <c r="AU271" s="6">
        <f t="shared" si="13"/>
        <v>290.02362204724409</v>
      </c>
      <c r="AV271" s="6">
        <f t="shared" si="14"/>
        <v>267.91105121293799</v>
      </c>
      <c r="AW271" s="7">
        <f t="shared" si="15"/>
        <v>64.790578887627703</v>
      </c>
      <c r="AX271" s="6">
        <f t="shared" si="16"/>
        <v>92.561282932416958</v>
      </c>
      <c r="AY271" s="6">
        <f t="shared" si="17"/>
        <v>293.19330855018586</v>
      </c>
      <c r="BA271" s="6">
        <f>VLOOKUP(A271, ALL_AP_DATA!$A$2:$F$3600, 6, FALSE)</f>
        <v>2397</v>
      </c>
      <c r="BB271" s="6" t="e">
        <f t="shared" ca="1" si="18"/>
        <v>#NAME?</v>
      </c>
      <c r="BC271" s="6">
        <f>VLOOKUP(A271,projmetadata!$A$2:$D$2036, 4, FALSE)</f>
        <v>736574</v>
      </c>
      <c r="BE271" s="6" t="e">
        <f t="shared" ca="1" si="20"/>
        <v>#NAME?</v>
      </c>
      <c r="BF271" s="6" t="e">
        <f t="shared" ca="1" si="21"/>
        <v>#NAME?</v>
      </c>
      <c r="BG271" s="6">
        <f t="shared" si="22"/>
        <v>0.17410334874703695</v>
      </c>
      <c r="BH271" s="6">
        <f>VLOOKUP(A271, ALL_AP_DATA!$A$2:$D$3600, 3, FALSE)</f>
        <v>1911</v>
      </c>
      <c r="BI271" s="6">
        <f>VLOOKUP(A271, ALL_AP_DATA!$A$2:$E$3600, 5, FALSE)</f>
        <v>128240</v>
      </c>
      <c r="BJ271" s="6">
        <f t="shared" si="19"/>
        <v>53.500208594075929</v>
      </c>
      <c r="BK271" s="6">
        <f t="shared" si="23"/>
        <v>0.79724655819774715</v>
      </c>
    </row>
    <row r="272" spans="1:63" ht="15.75" customHeight="1" x14ac:dyDescent="0.2">
      <c r="A272" s="6" t="s">
        <v>416</v>
      </c>
      <c r="B272" s="6" t="s">
        <v>61</v>
      </c>
      <c r="Q272" s="6">
        <v>6</v>
      </c>
      <c r="R272" s="6">
        <v>27</v>
      </c>
      <c r="S272" s="6">
        <v>28</v>
      </c>
      <c r="T272" s="6">
        <v>4291</v>
      </c>
      <c r="U272" s="6">
        <v>0.1139</v>
      </c>
      <c r="V272" s="6">
        <v>0.6512</v>
      </c>
      <c r="W272" s="6">
        <v>0.31709999999999999</v>
      </c>
      <c r="X272" s="6">
        <v>2</v>
      </c>
      <c r="Y272" s="6">
        <v>38</v>
      </c>
      <c r="Z272" s="6">
        <v>17</v>
      </c>
      <c r="AA272" s="6">
        <v>781</v>
      </c>
      <c r="AB272" s="6">
        <v>0.1603</v>
      </c>
      <c r="AC272" s="6">
        <v>0.39529999999999998</v>
      </c>
      <c r="AD272" s="6">
        <v>5.7700000000000001E-2</v>
      </c>
      <c r="AE272" s="6">
        <v>4</v>
      </c>
      <c r="AF272" s="6">
        <v>44</v>
      </c>
      <c r="AG272" s="6">
        <v>20</v>
      </c>
      <c r="AH272" s="6">
        <v>2194</v>
      </c>
      <c r="AI272" s="6">
        <v>0.1857</v>
      </c>
      <c r="AJ272" s="6">
        <v>0.46510000000000001</v>
      </c>
      <c r="AK272" s="6">
        <v>0.16220000000000001</v>
      </c>
      <c r="AT272" s="6" t="str">
        <f t="shared" si="12"/>
        <v/>
      </c>
      <c r="AU272" s="6" t="str">
        <f t="shared" si="13"/>
        <v/>
      </c>
      <c r="AV272" s="6">
        <f t="shared" si="14"/>
        <v>158.92592592592592</v>
      </c>
      <c r="AW272" s="7">
        <f t="shared" si="15"/>
        <v>20.55263157894737</v>
      </c>
      <c r="AX272" s="6">
        <f t="shared" si="16"/>
        <v>49.863636363636367</v>
      </c>
      <c r="AY272" s="6" t="str">
        <f t="shared" si="17"/>
        <v/>
      </c>
      <c r="BA272" s="6">
        <f>VLOOKUP(A272, ALL_AP_DATA!$A$2:$F$3600, 6, FALSE)</f>
        <v>237</v>
      </c>
      <c r="BB272" s="6" t="e">
        <f t="shared" ca="1" si="18"/>
        <v>#NAME?</v>
      </c>
      <c r="BC272" s="6">
        <f>VLOOKUP(A272,projmetadata!$A$2:$D$2036, 4, FALSE)</f>
        <v>77684</v>
      </c>
      <c r="BE272" s="6" t="e">
        <f t="shared" ca="1" si="20"/>
        <v>#NAME?</v>
      </c>
      <c r="BF272" s="6" t="e">
        <f t="shared" ca="1" si="21"/>
        <v>#NAME?</v>
      </c>
      <c r="BG272" s="6">
        <f t="shared" si="22"/>
        <v>0.17416713866433242</v>
      </c>
      <c r="BH272" s="6">
        <f>VLOOKUP(A272, ALL_AP_DATA!$A$2:$D$3600, 3, FALSE)</f>
        <v>90</v>
      </c>
      <c r="BI272" s="6">
        <f>VLOOKUP(A272, ALL_AP_DATA!$A$2:$E$3600, 5, FALSE)</f>
        <v>13530</v>
      </c>
      <c r="BJ272" s="6">
        <f t="shared" si="19"/>
        <v>57.088607594936711</v>
      </c>
      <c r="BK272" s="6">
        <f t="shared" si="23"/>
        <v>0.379746835443038</v>
      </c>
    </row>
    <row r="273" spans="1:63" ht="15.75" customHeight="1" x14ac:dyDescent="0.2">
      <c r="A273" s="6" t="s">
        <v>468</v>
      </c>
      <c r="B273" s="6" t="s">
        <v>61</v>
      </c>
      <c r="J273" s="6">
        <v>2</v>
      </c>
      <c r="K273" s="6">
        <v>18</v>
      </c>
      <c r="L273" s="6">
        <v>86</v>
      </c>
      <c r="M273" s="6">
        <v>3922</v>
      </c>
      <c r="N273" s="6">
        <v>7.4099999999999999E-2</v>
      </c>
      <c r="O273" s="6">
        <v>0.64659999999999995</v>
      </c>
      <c r="P273" s="6">
        <v>0.58089999999999997</v>
      </c>
      <c r="Q273" s="6">
        <v>6</v>
      </c>
      <c r="R273" s="6">
        <v>39</v>
      </c>
      <c r="S273" s="6">
        <v>120</v>
      </c>
      <c r="T273" s="6">
        <v>5168</v>
      </c>
      <c r="U273" s="6">
        <v>0.1605</v>
      </c>
      <c r="V273" s="6">
        <v>0.90229999999999999</v>
      </c>
      <c r="W273" s="6">
        <v>0.76539999999999997</v>
      </c>
      <c r="AL273" s="6">
        <v>2</v>
      </c>
      <c r="AM273" s="6">
        <v>40</v>
      </c>
      <c r="AN273" s="6">
        <v>126</v>
      </c>
      <c r="AO273" s="6">
        <v>5498</v>
      </c>
      <c r="AP273" s="6">
        <v>0.1646</v>
      </c>
      <c r="AQ273" s="6">
        <v>0.94740000000000002</v>
      </c>
      <c r="AR273" s="6">
        <v>0.81430000000000002</v>
      </c>
      <c r="AT273" s="6" t="str">
        <f t="shared" si="12"/>
        <v/>
      </c>
      <c r="AU273" s="6">
        <f t="shared" si="13"/>
        <v>217.88888888888889</v>
      </c>
      <c r="AV273" s="6">
        <f t="shared" si="14"/>
        <v>132.51282051282053</v>
      </c>
      <c r="AW273" s="7" t="str">
        <f t="shared" si="15"/>
        <v/>
      </c>
      <c r="AX273" s="6" t="str">
        <f t="shared" si="16"/>
        <v/>
      </c>
      <c r="AY273" s="6">
        <f t="shared" si="17"/>
        <v>137.44999999999999</v>
      </c>
      <c r="BA273" s="6">
        <f>VLOOKUP(A273, ALL_AP_DATA!$A$2:$F$3600, 6, FALSE)</f>
        <v>243</v>
      </c>
      <c r="BB273" s="6" t="e">
        <f t="shared" ca="1" si="18"/>
        <v>#NAME?</v>
      </c>
      <c r="BC273" s="6">
        <f>VLOOKUP(A273,projmetadata!$A$2:$D$2036, 4, FALSE)</f>
        <v>38744</v>
      </c>
      <c r="BE273" s="6" t="e">
        <f t="shared" ca="1" si="20"/>
        <v>#NAME?</v>
      </c>
      <c r="BF273" s="6" t="e">
        <f t="shared" ca="1" si="21"/>
        <v>#NAME?</v>
      </c>
      <c r="BG273" s="6">
        <f t="shared" si="22"/>
        <v>0.17427214536444352</v>
      </c>
      <c r="BH273" s="6">
        <f>VLOOKUP(A273, ALL_AP_DATA!$A$2:$D$3600, 3, FALSE)</f>
        <v>43</v>
      </c>
      <c r="BI273" s="6">
        <f>VLOOKUP(A273, ALL_AP_DATA!$A$2:$E$3600, 5, FALSE)</f>
        <v>6752</v>
      </c>
      <c r="BJ273" s="6">
        <f t="shared" si="19"/>
        <v>27.786008230452676</v>
      </c>
      <c r="BK273" s="6">
        <f t="shared" si="23"/>
        <v>0.17695473251028807</v>
      </c>
    </row>
    <row r="274" spans="1:63" ht="15.75" customHeight="1" x14ac:dyDescent="0.2">
      <c r="A274" s="6" t="s">
        <v>1182</v>
      </c>
      <c r="B274" s="6" t="s">
        <v>61</v>
      </c>
      <c r="C274" s="6">
        <v>15</v>
      </c>
      <c r="D274" s="6">
        <v>61</v>
      </c>
      <c r="E274" s="6">
        <v>45</v>
      </c>
      <c r="F274" s="6">
        <v>2079</v>
      </c>
      <c r="G274" s="6">
        <v>3.0300000000000001E-2</v>
      </c>
      <c r="H274" s="6">
        <v>0.14660000000000001</v>
      </c>
      <c r="I274" s="6">
        <v>3.7100000000000001E-2</v>
      </c>
      <c r="J274" s="6">
        <v>8</v>
      </c>
      <c r="K274" s="6">
        <v>19</v>
      </c>
      <c r="L274" s="6">
        <v>22</v>
      </c>
      <c r="M274" s="6">
        <v>1540</v>
      </c>
      <c r="N274" s="6">
        <v>9.4000000000000004E-3</v>
      </c>
      <c r="O274" s="6">
        <v>7.17E-2</v>
      </c>
      <c r="P274" s="6">
        <v>2.75E-2</v>
      </c>
      <c r="Q274" s="6">
        <v>34</v>
      </c>
      <c r="R274" s="6">
        <v>134</v>
      </c>
      <c r="S274" s="6">
        <v>183</v>
      </c>
      <c r="T274" s="6">
        <v>32497</v>
      </c>
      <c r="U274" s="6">
        <v>6.6600000000000006E-2</v>
      </c>
      <c r="V274" s="6">
        <v>0.59609999999999996</v>
      </c>
      <c r="W274" s="6">
        <v>0.57979999999999998</v>
      </c>
      <c r="X274" s="6">
        <v>76</v>
      </c>
      <c r="Y274" s="6">
        <v>538</v>
      </c>
      <c r="Z274" s="6">
        <v>150</v>
      </c>
      <c r="AA274" s="6">
        <v>12287</v>
      </c>
      <c r="AB274" s="6">
        <v>0.26729999999999998</v>
      </c>
      <c r="AC274" s="6">
        <v>0.48859999999999998</v>
      </c>
      <c r="AD274" s="6">
        <v>0.21920000000000001</v>
      </c>
      <c r="AE274" s="6">
        <v>107</v>
      </c>
      <c r="AF274" s="6">
        <v>631</v>
      </c>
      <c r="AG274" s="6">
        <v>209</v>
      </c>
      <c r="AH274" s="6">
        <v>20684</v>
      </c>
      <c r="AI274" s="6">
        <v>0.3135</v>
      </c>
      <c r="AJ274" s="6">
        <v>0.68079999999999996</v>
      </c>
      <c r="AK274" s="6">
        <v>0.36909999999999998</v>
      </c>
      <c r="AT274" s="6">
        <f t="shared" si="12"/>
        <v>34.081967213114751</v>
      </c>
      <c r="AU274" s="6">
        <f t="shared" si="13"/>
        <v>81.05263157894737</v>
      </c>
      <c r="AV274" s="6">
        <f t="shared" si="14"/>
        <v>242.51492537313433</v>
      </c>
      <c r="AW274" s="7">
        <f t="shared" si="15"/>
        <v>22.838289962825279</v>
      </c>
      <c r="AX274" s="6">
        <f t="shared" si="16"/>
        <v>32.7797147385103</v>
      </c>
      <c r="AY274" s="6" t="str">
        <f t="shared" si="17"/>
        <v/>
      </c>
      <c r="BA274" s="6">
        <f>VLOOKUP(A274, ALL_AP_DATA!$A$2:$F$3600, 6, FALSE)</f>
        <v>2013</v>
      </c>
      <c r="BB274" s="6" t="e">
        <f t="shared" ca="1" si="18"/>
        <v>#NAME?</v>
      </c>
      <c r="BC274" s="6">
        <f>VLOOKUP(A274,projmetadata!$A$2:$D$2036, 4, FALSE)</f>
        <v>317398</v>
      </c>
      <c r="BE274" s="6" t="e">
        <f t="shared" ca="1" si="20"/>
        <v>#NAME?</v>
      </c>
      <c r="BF274" s="6" t="e">
        <f t="shared" ca="1" si="21"/>
        <v>#NAME?</v>
      </c>
      <c r="BG274" s="6">
        <f t="shared" si="22"/>
        <v>0.17657641194966572</v>
      </c>
      <c r="BH274" s="6">
        <f>VLOOKUP(A274, ALL_AP_DATA!$A$2:$D$3600, 3, FALSE)</f>
        <v>1000</v>
      </c>
      <c r="BI274" s="6">
        <f>VLOOKUP(A274, ALL_AP_DATA!$A$2:$E$3600, 5, FALSE)</f>
        <v>56045</v>
      </c>
      <c r="BJ274" s="6">
        <f t="shared" si="19"/>
        <v>27.84153005464481</v>
      </c>
      <c r="BK274" s="6">
        <f t="shared" si="23"/>
        <v>0.49677098857426727</v>
      </c>
    </row>
    <row r="275" spans="1:63" ht="15.75" customHeight="1" x14ac:dyDescent="0.2">
      <c r="A275" s="6" t="s">
        <v>936</v>
      </c>
      <c r="B275" s="6" t="s">
        <v>61</v>
      </c>
      <c r="C275" s="6">
        <v>1</v>
      </c>
      <c r="D275" s="6">
        <v>2</v>
      </c>
      <c r="E275" s="6">
        <v>0</v>
      </c>
      <c r="F275" s="6">
        <v>0</v>
      </c>
      <c r="G275" s="6">
        <v>2.3E-3</v>
      </c>
      <c r="H275" s="6">
        <v>0</v>
      </c>
      <c r="I275" s="6">
        <v>0</v>
      </c>
      <c r="Q275" s="6">
        <v>6</v>
      </c>
      <c r="R275" s="6">
        <v>17</v>
      </c>
      <c r="S275" s="6">
        <v>13</v>
      </c>
      <c r="T275" s="6">
        <v>5762</v>
      </c>
      <c r="U275" s="6">
        <v>1.9800000000000002E-2</v>
      </c>
      <c r="V275" s="6">
        <v>0.22409999999999999</v>
      </c>
      <c r="W275" s="6">
        <v>0.24379999999999999</v>
      </c>
      <c r="X275" s="6">
        <v>32</v>
      </c>
      <c r="Y275" s="6">
        <v>480</v>
      </c>
      <c r="Z275" s="6">
        <v>28</v>
      </c>
      <c r="AA275" s="6">
        <v>4985</v>
      </c>
      <c r="AB275" s="6">
        <v>0.55879999999999996</v>
      </c>
      <c r="AC275" s="6">
        <v>0.48280000000000001</v>
      </c>
      <c r="AD275" s="6">
        <v>0.2109</v>
      </c>
      <c r="AE275" s="6">
        <v>28</v>
      </c>
      <c r="AF275" s="6">
        <v>125</v>
      </c>
      <c r="AG275" s="6">
        <v>9</v>
      </c>
      <c r="AH275" s="6">
        <v>65</v>
      </c>
      <c r="AI275" s="6">
        <v>0.14549999999999999</v>
      </c>
      <c r="AJ275" s="6">
        <v>0.1552</v>
      </c>
      <c r="AK275" s="6">
        <v>2.8E-3</v>
      </c>
      <c r="AT275" s="6">
        <f t="shared" si="12"/>
        <v>0</v>
      </c>
      <c r="AU275" s="6" t="str">
        <f t="shared" si="13"/>
        <v/>
      </c>
      <c r="AV275" s="6">
        <f t="shared" si="14"/>
        <v>338.94117647058823</v>
      </c>
      <c r="AW275" s="7">
        <f t="shared" si="15"/>
        <v>10.385416666666666</v>
      </c>
      <c r="AX275" s="6">
        <f t="shared" si="16"/>
        <v>0.52</v>
      </c>
      <c r="AY275" s="6" t="str">
        <f t="shared" si="17"/>
        <v/>
      </c>
      <c r="BA275" s="6">
        <f>VLOOKUP(A275, ALL_AP_DATA!$A$2:$F$3600, 6, FALSE)</f>
        <v>859</v>
      </c>
      <c r="BB275" s="6" t="e">
        <f t="shared" ca="1" si="18"/>
        <v>#NAME?</v>
      </c>
      <c r="BC275" s="6">
        <f>VLOOKUP(A275,projmetadata!$A$2:$D$2036, 4, FALSE)</f>
        <v>133570</v>
      </c>
      <c r="BE275" s="6" t="e">
        <f t="shared" ca="1" si="20"/>
        <v>#NAME?</v>
      </c>
      <c r="BF275" s="6" t="e">
        <f t="shared" ca="1" si="21"/>
        <v>#NAME?</v>
      </c>
      <c r="BG275" s="6">
        <f t="shared" si="22"/>
        <v>0.17695590327169275</v>
      </c>
      <c r="BH275" s="6">
        <f>VLOOKUP(A275, ALL_AP_DATA!$A$2:$D$3600, 3, FALSE)</f>
        <v>534</v>
      </c>
      <c r="BI275" s="6">
        <f>VLOOKUP(A275, ALL_AP_DATA!$A$2:$E$3600, 5, FALSE)</f>
        <v>23636</v>
      </c>
      <c r="BJ275" s="6">
        <f t="shared" si="19"/>
        <v>27.515715948777647</v>
      </c>
      <c r="BK275" s="6">
        <f t="shared" si="23"/>
        <v>0.6216530849825378</v>
      </c>
    </row>
    <row r="276" spans="1:63" ht="15.75" customHeight="1" x14ac:dyDescent="0.2">
      <c r="A276" s="6" t="s">
        <v>160</v>
      </c>
      <c r="B276" s="6" t="s">
        <v>61</v>
      </c>
      <c r="C276" s="6">
        <v>1</v>
      </c>
      <c r="D276" s="6">
        <v>5</v>
      </c>
      <c r="E276" s="6">
        <v>0</v>
      </c>
      <c r="F276" s="6">
        <v>0</v>
      </c>
      <c r="G276" s="6">
        <v>2.29E-2</v>
      </c>
      <c r="H276" s="6">
        <v>0</v>
      </c>
      <c r="I276" s="6">
        <v>0</v>
      </c>
      <c r="Q276" s="6">
        <v>15</v>
      </c>
      <c r="R276" s="6">
        <v>78</v>
      </c>
      <c r="S276" s="6">
        <v>340</v>
      </c>
      <c r="T276" s="6">
        <v>22987</v>
      </c>
      <c r="U276" s="6">
        <v>0.35780000000000001</v>
      </c>
      <c r="V276" s="6">
        <v>0.90669999999999995</v>
      </c>
      <c r="W276" s="6">
        <v>0.5302</v>
      </c>
      <c r="X276" s="6">
        <v>4</v>
      </c>
      <c r="Y276" s="6">
        <v>54</v>
      </c>
      <c r="Z276" s="6">
        <v>68</v>
      </c>
      <c r="AA276" s="6">
        <v>7151</v>
      </c>
      <c r="AB276" s="6">
        <v>0.2477</v>
      </c>
      <c r="AC276" s="6">
        <v>0.18129999999999999</v>
      </c>
      <c r="AD276" s="6">
        <v>0.16500000000000001</v>
      </c>
      <c r="AE276" s="6">
        <v>9</v>
      </c>
      <c r="AF276" s="6">
        <v>55</v>
      </c>
      <c r="AG276" s="6">
        <v>210</v>
      </c>
      <c r="AH276" s="6">
        <v>10212</v>
      </c>
      <c r="AI276" s="6">
        <v>0.25230000000000002</v>
      </c>
      <c r="AJ276" s="6">
        <v>0.56000000000000005</v>
      </c>
      <c r="AK276" s="6">
        <v>0.2356</v>
      </c>
      <c r="AL276" s="6">
        <v>2</v>
      </c>
      <c r="AM276" s="6">
        <v>31</v>
      </c>
      <c r="AN276" s="6">
        <v>259</v>
      </c>
      <c r="AO276" s="6">
        <v>15871</v>
      </c>
      <c r="AP276" s="6">
        <v>0.14219999999999999</v>
      </c>
      <c r="AQ276" s="6">
        <v>0.69069999999999998</v>
      </c>
      <c r="AR276" s="6">
        <v>0.36609999999999998</v>
      </c>
      <c r="AT276" s="6">
        <f t="shared" si="12"/>
        <v>0</v>
      </c>
      <c r="AU276" s="6" t="str">
        <f t="shared" si="13"/>
        <v/>
      </c>
      <c r="AV276" s="6">
        <f t="shared" si="14"/>
        <v>294.70512820512823</v>
      </c>
      <c r="AW276" s="7">
        <f t="shared" si="15"/>
        <v>132.42592592592592</v>
      </c>
      <c r="AX276" s="6">
        <f t="shared" si="16"/>
        <v>185.67272727272729</v>
      </c>
      <c r="AY276" s="6">
        <f t="shared" si="17"/>
        <v>511.96774193548384</v>
      </c>
      <c r="BA276" s="6">
        <f>VLOOKUP(A276, ALL_AP_DATA!$A$2:$F$3600, 6, FALSE)</f>
        <v>218</v>
      </c>
      <c r="BB276" s="6" t="e">
        <f t="shared" ca="1" si="18"/>
        <v>#NAME?</v>
      </c>
      <c r="BC276" s="6">
        <f>VLOOKUP(A276,projmetadata!$A$2:$D$2036, 4, FALSE)</f>
        <v>243276</v>
      </c>
      <c r="BE276" s="6" t="e">
        <f t="shared" ca="1" si="20"/>
        <v>#NAME?</v>
      </c>
      <c r="BF276" s="6" t="e">
        <f t="shared" ca="1" si="21"/>
        <v>#NAME?</v>
      </c>
      <c r="BG276" s="6">
        <f t="shared" si="22"/>
        <v>0.17820089116887813</v>
      </c>
      <c r="BH276" s="6">
        <f>VLOOKUP(A276, ALL_AP_DATA!$A$2:$D$3600, 3, FALSE)</f>
        <v>144</v>
      </c>
      <c r="BI276" s="6">
        <f>VLOOKUP(A276, ALL_AP_DATA!$A$2:$E$3600, 5, FALSE)</f>
        <v>43352</v>
      </c>
      <c r="BJ276" s="6">
        <f t="shared" si="19"/>
        <v>198.86238532110093</v>
      </c>
      <c r="BK276" s="6">
        <f t="shared" si="23"/>
        <v>0.66055045871559637</v>
      </c>
    </row>
    <row r="277" spans="1:63" ht="15.75" customHeight="1" x14ac:dyDescent="0.2">
      <c r="A277" s="6" t="s">
        <v>1008</v>
      </c>
      <c r="B277" s="6" t="s">
        <v>61</v>
      </c>
      <c r="J277" s="6">
        <v>3</v>
      </c>
      <c r="K277" s="6">
        <v>13</v>
      </c>
      <c r="L277" s="6">
        <v>21</v>
      </c>
      <c r="M277" s="6">
        <v>2441</v>
      </c>
      <c r="N277" s="6">
        <v>5.8599999999999999E-2</v>
      </c>
      <c r="O277" s="6">
        <v>0.15329999999999999</v>
      </c>
      <c r="P277" s="6">
        <v>0.193</v>
      </c>
      <c r="Q277" s="6">
        <v>13</v>
      </c>
      <c r="R277" s="6">
        <v>36</v>
      </c>
      <c r="S277" s="6">
        <v>74</v>
      </c>
      <c r="T277" s="6">
        <v>6779</v>
      </c>
      <c r="U277" s="6">
        <v>0.16220000000000001</v>
      </c>
      <c r="V277" s="6">
        <v>0.54010000000000002</v>
      </c>
      <c r="W277" s="6">
        <v>0.53590000000000004</v>
      </c>
      <c r="X277" s="6">
        <v>19</v>
      </c>
      <c r="Y277" s="6">
        <v>153</v>
      </c>
      <c r="Z277" s="6">
        <v>119</v>
      </c>
      <c r="AA277" s="6">
        <v>9713</v>
      </c>
      <c r="AB277" s="6">
        <v>0.68920000000000003</v>
      </c>
      <c r="AC277" s="6">
        <v>0.86860000000000004</v>
      </c>
      <c r="AD277" s="6">
        <v>0.76780000000000004</v>
      </c>
      <c r="AE277" s="6">
        <v>7</v>
      </c>
      <c r="AF277" s="6">
        <v>66</v>
      </c>
      <c r="AG277" s="6">
        <v>86</v>
      </c>
      <c r="AH277" s="6">
        <v>3998</v>
      </c>
      <c r="AI277" s="6">
        <v>0.29730000000000001</v>
      </c>
      <c r="AJ277" s="6">
        <v>0.62770000000000004</v>
      </c>
      <c r="AK277" s="6">
        <v>0.316</v>
      </c>
      <c r="AT277" s="6" t="str">
        <f t="shared" si="12"/>
        <v/>
      </c>
      <c r="AU277" s="6">
        <f t="shared" si="13"/>
        <v>187.76923076923077</v>
      </c>
      <c r="AV277" s="6">
        <f t="shared" si="14"/>
        <v>188.30555555555554</v>
      </c>
      <c r="AW277" s="7">
        <f t="shared" si="15"/>
        <v>63.483660130718953</v>
      </c>
      <c r="AX277" s="6">
        <f t="shared" si="16"/>
        <v>60.575757575757578</v>
      </c>
      <c r="AY277" s="6" t="str">
        <f t="shared" si="17"/>
        <v/>
      </c>
      <c r="BA277" s="6">
        <f>VLOOKUP(A277, ALL_AP_DATA!$A$2:$F$3600, 6, FALSE)</f>
        <v>222</v>
      </c>
      <c r="BB277" s="6" t="e">
        <f t="shared" ca="1" si="18"/>
        <v>#NAME?</v>
      </c>
      <c r="BC277" s="6">
        <f>VLOOKUP(A277,projmetadata!$A$2:$D$2036, 4, FALSE)</f>
        <v>70934</v>
      </c>
      <c r="BE277" s="6" t="e">
        <f t="shared" ca="1" si="20"/>
        <v>#NAME?</v>
      </c>
      <c r="BF277" s="6" t="e">
        <f t="shared" ca="1" si="21"/>
        <v>#NAME?</v>
      </c>
      <c r="BG277" s="6">
        <f t="shared" si="22"/>
        <v>0.17833479008655934</v>
      </c>
      <c r="BH277" s="6">
        <f>VLOOKUP(A277, ALL_AP_DATA!$A$2:$D$3600, 3, FALSE)</f>
        <v>164</v>
      </c>
      <c r="BI277" s="6">
        <f>VLOOKUP(A277, ALL_AP_DATA!$A$2:$E$3600, 5, FALSE)</f>
        <v>12650</v>
      </c>
      <c r="BJ277" s="6">
        <f t="shared" si="19"/>
        <v>56.981981981981981</v>
      </c>
      <c r="BK277" s="6">
        <f t="shared" si="23"/>
        <v>0.73873873873873874</v>
      </c>
    </row>
    <row r="278" spans="1:63" ht="15.75" customHeight="1" x14ac:dyDescent="0.2">
      <c r="A278" s="6" t="s">
        <v>1114</v>
      </c>
      <c r="B278" s="6" t="s">
        <v>61</v>
      </c>
      <c r="J278" s="6">
        <v>2</v>
      </c>
      <c r="K278" s="6">
        <v>21</v>
      </c>
      <c r="L278" s="6">
        <v>97</v>
      </c>
      <c r="M278" s="6">
        <v>4771</v>
      </c>
      <c r="N278" s="6">
        <v>4.2900000000000001E-2</v>
      </c>
      <c r="O278" s="6">
        <v>0.33110000000000001</v>
      </c>
      <c r="P278" s="6">
        <v>0.29249999999999998</v>
      </c>
      <c r="Q278" s="6">
        <v>17</v>
      </c>
      <c r="R278" s="6">
        <v>87</v>
      </c>
      <c r="S278" s="6">
        <v>223</v>
      </c>
      <c r="T278" s="6">
        <v>12883</v>
      </c>
      <c r="U278" s="6">
        <v>0.1779</v>
      </c>
      <c r="V278" s="6">
        <v>0.7611</v>
      </c>
      <c r="W278" s="6">
        <v>0.78969999999999996</v>
      </c>
      <c r="X278" s="6">
        <v>9</v>
      </c>
      <c r="Y278" s="6">
        <v>194</v>
      </c>
      <c r="Z278" s="6">
        <v>168</v>
      </c>
      <c r="AA278" s="6">
        <v>7240</v>
      </c>
      <c r="AB278" s="6">
        <v>0.3967</v>
      </c>
      <c r="AC278" s="6">
        <v>0.57340000000000002</v>
      </c>
      <c r="AD278" s="6">
        <v>0.44379999999999997</v>
      </c>
      <c r="AE278" s="6">
        <v>18</v>
      </c>
      <c r="AF278" s="6">
        <v>223</v>
      </c>
      <c r="AG278" s="6">
        <v>217</v>
      </c>
      <c r="AH278" s="6">
        <v>11804</v>
      </c>
      <c r="AI278" s="6">
        <v>0.45600000000000002</v>
      </c>
      <c r="AJ278" s="6">
        <v>0.74060000000000004</v>
      </c>
      <c r="AK278" s="6">
        <v>0.72360000000000002</v>
      </c>
      <c r="AL278" s="6">
        <v>5</v>
      </c>
      <c r="AM278" s="6">
        <v>45</v>
      </c>
      <c r="AN278" s="6">
        <v>183</v>
      </c>
      <c r="AO278" s="6">
        <v>10531</v>
      </c>
      <c r="AP278" s="6">
        <v>9.1999999999999998E-2</v>
      </c>
      <c r="AQ278" s="6">
        <v>0.62460000000000004</v>
      </c>
      <c r="AR278" s="6">
        <v>0.64559999999999995</v>
      </c>
      <c r="AT278" s="6" t="str">
        <f t="shared" si="12"/>
        <v/>
      </c>
      <c r="AU278" s="6">
        <f t="shared" si="13"/>
        <v>227.1904761904762</v>
      </c>
      <c r="AV278" s="6">
        <f t="shared" si="14"/>
        <v>148.08045977011494</v>
      </c>
      <c r="AW278" s="7">
        <f t="shared" si="15"/>
        <v>37.319587628865982</v>
      </c>
      <c r="AX278" s="6">
        <f t="shared" si="16"/>
        <v>52.932735426008968</v>
      </c>
      <c r="AY278" s="6">
        <f t="shared" si="17"/>
        <v>234.02222222222221</v>
      </c>
      <c r="BA278" s="6">
        <f>VLOOKUP(A278, ALL_AP_DATA!$A$2:$F$3600, 6, FALSE)</f>
        <v>489</v>
      </c>
      <c r="BB278" s="6" t="e">
        <f t="shared" ca="1" si="18"/>
        <v>#NAME?</v>
      </c>
      <c r="BC278" s="6">
        <f>VLOOKUP(A278,projmetadata!$A$2:$D$2036, 4, FALSE)</f>
        <v>91194</v>
      </c>
      <c r="BE278" s="6" t="e">
        <f t="shared" ca="1" si="20"/>
        <v>#NAME?</v>
      </c>
      <c r="BF278" s="6" t="e">
        <f t="shared" ca="1" si="21"/>
        <v>#NAME?</v>
      </c>
      <c r="BG278" s="6">
        <f t="shared" si="22"/>
        <v>0.17888238261289119</v>
      </c>
      <c r="BH278" s="6">
        <f>VLOOKUP(A278, ALL_AP_DATA!$A$2:$D$3600, 3, FALSE)</f>
        <v>366</v>
      </c>
      <c r="BI278" s="6">
        <f>VLOOKUP(A278, ALL_AP_DATA!$A$2:$E$3600, 5, FALSE)</f>
        <v>16313</v>
      </c>
      <c r="BJ278" s="6">
        <f t="shared" si="19"/>
        <v>33.359918200408998</v>
      </c>
      <c r="BK278" s="6">
        <f t="shared" si="23"/>
        <v>0.74846625766871167</v>
      </c>
    </row>
    <row r="279" spans="1:63" ht="15.75" customHeight="1" x14ac:dyDescent="0.2">
      <c r="A279" s="6" t="s">
        <v>306</v>
      </c>
      <c r="B279" s="6" t="s">
        <v>61</v>
      </c>
      <c r="C279" s="6">
        <v>1</v>
      </c>
      <c r="D279" s="6">
        <v>8</v>
      </c>
      <c r="E279" s="6">
        <v>15</v>
      </c>
      <c r="F279" s="6">
        <v>529</v>
      </c>
      <c r="G279" s="6">
        <v>3.9399999999999998E-2</v>
      </c>
      <c r="H279" s="6">
        <v>0.122</v>
      </c>
      <c r="I279" s="6">
        <v>8.7900000000000006E-2</v>
      </c>
      <c r="Q279" s="6">
        <v>8</v>
      </c>
      <c r="R279" s="6">
        <v>24</v>
      </c>
      <c r="S279" s="6">
        <v>74</v>
      </c>
      <c r="T279" s="6">
        <v>4195</v>
      </c>
      <c r="U279" s="6">
        <v>0.1182</v>
      </c>
      <c r="V279" s="6">
        <v>0.60160000000000002</v>
      </c>
      <c r="W279" s="6">
        <v>0.69710000000000005</v>
      </c>
      <c r="X279" s="6">
        <v>4</v>
      </c>
      <c r="Y279" s="6">
        <v>69</v>
      </c>
      <c r="Z279" s="6">
        <v>42</v>
      </c>
      <c r="AA279" s="6">
        <v>3998</v>
      </c>
      <c r="AB279" s="6">
        <v>0.33989999999999998</v>
      </c>
      <c r="AC279" s="6">
        <v>0.34150000000000003</v>
      </c>
      <c r="AD279" s="6">
        <v>0.6643</v>
      </c>
      <c r="AE279" s="6">
        <v>5</v>
      </c>
      <c r="AF279" s="6">
        <v>29</v>
      </c>
      <c r="AG279" s="6">
        <v>13</v>
      </c>
      <c r="AH279" s="6">
        <v>83</v>
      </c>
      <c r="AI279" s="6">
        <v>0.1429</v>
      </c>
      <c r="AJ279" s="6">
        <v>0.1057</v>
      </c>
      <c r="AK279" s="6">
        <v>1.38E-2</v>
      </c>
      <c r="AT279" s="6">
        <f t="shared" si="12"/>
        <v>66.125</v>
      </c>
      <c r="AU279" s="6" t="str">
        <f t="shared" si="13"/>
        <v/>
      </c>
      <c r="AV279" s="6">
        <f t="shared" si="14"/>
        <v>174.79166666666666</v>
      </c>
      <c r="AW279" s="7">
        <f t="shared" si="15"/>
        <v>57.94202898550725</v>
      </c>
      <c r="AX279" s="6">
        <f t="shared" si="16"/>
        <v>2.8620689655172415</v>
      </c>
      <c r="AY279" s="6" t="str">
        <f t="shared" si="17"/>
        <v/>
      </c>
      <c r="BA279" s="6">
        <f>VLOOKUP(A279, ALL_AP_DATA!$A$2:$F$3600, 6, FALSE)</f>
        <v>203</v>
      </c>
      <c r="BB279" s="6" t="e">
        <f t="shared" ca="1" si="18"/>
        <v>#NAME?</v>
      </c>
      <c r="BC279" s="6">
        <f>VLOOKUP(A279,projmetadata!$A$2:$D$2036, 4, FALSE)</f>
        <v>33343</v>
      </c>
      <c r="BE279" s="6" t="e">
        <f t="shared" ca="1" si="20"/>
        <v>#NAME?</v>
      </c>
      <c r="BF279" s="6" t="e">
        <f t="shared" ca="1" si="21"/>
        <v>#NAME?</v>
      </c>
      <c r="BG279" s="6">
        <f t="shared" si="22"/>
        <v>0.18048765857901208</v>
      </c>
      <c r="BH279" s="6">
        <f>VLOOKUP(A279, ALL_AP_DATA!$A$2:$D$3600, 3, FALSE)</f>
        <v>101</v>
      </c>
      <c r="BI279" s="6">
        <f>VLOOKUP(A279, ALL_AP_DATA!$A$2:$E$3600, 5, FALSE)</f>
        <v>6018</v>
      </c>
      <c r="BJ279" s="6">
        <f t="shared" si="19"/>
        <v>29.645320197044335</v>
      </c>
      <c r="BK279" s="6">
        <f t="shared" si="23"/>
        <v>0.49753694581280788</v>
      </c>
    </row>
    <row r="280" spans="1:63" ht="15.75" customHeight="1" x14ac:dyDescent="0.2">
      <c r="A280" s="6" t="s">
        <v>1440</v>
      </c>
      <c r="B280" s="6" t="s">
        <v>61</v>
      </c>
      <c r="J280" s="6">
        <v>5</v>
      </c>
      <c r="K280" s="6">
        <v>33</v>
      </c>
      <c r="L280" s="6">
        <v>242</v>
      </c>
      <c r="M280" s="6">
        <v>9342</v>
      </c>
      <c r="N280" s="6">
        <v>1.32E-2</v>
      </c>
      <c r="O280" s="6">
        <v>0.3967</v>
      </c>
      <c r="P280" s="6">
        <v>0.17349999999999999</v>
      </c>
      <c r="Q280" s="6">
        <v>44</v>
      </c>
      <c r="R280" s="6">
        <v>154</v>
      </c>
      <c r="S280" s="6">
        <v>467</v>
      </c>
      <c r="T280" s="6">
        <v>23159</v>
      </c>
      <c r="U280" s="6">
        <v>6.1699999999999998E-2</v>
      </c>
      <c r="V280" s="6">
        <v>0.76559999999999995</v>
      </c>
      <c r="W280" s="6">
        <v>0.43020000000000003</v>
      </c>
      <c r="X280" s="6">
        <v>34</v>
      </c>
      <c r="Y280" s="6">
        <v>619</v>
      </c>
      <c r="Z280" s="6">
        <v>332</v>
      </c>
      <c r="AA280" s="6">
        <v>13564</v>
      </c>
      <c r="AB280" s="6">
        <v>0.2482</v>
      </c>
      <c r="AC280" s="6">
        <v>0.54430000000000001</v>
      </c>
      <c r="AD280" s="6">
        <v>0.25190000000000001</v>
      </c>
      <c r="AE280" s="6">
        <v>97</v>
      </c>
      <c r="AF280" s="6">
        <v>554</v>
      </c>
      <c r="AG280" s="6">
        <v>442</v>
      </c>
      <c r="AH280" s="6">
        <v>17848</v>
      </c>
      <c r="AI280" s="6">
        <v>0.22209999999999999</v>
      </c>
      <c r="AJ280" s="6">
        <v>0.72460000000000002</v>
      </c>
      <c r="AK280" s="6">
        <v>0.33150000000000002</v>
      </c>
      <c r="AL280" s="6">
        <v>1</v>
      </c>
      <c r="AM280" s="6">
        <v>15</v>
      </c>
      <c r="AN280" s="6">
        <v>35</v>
      </c>
      <c r="AO280" s="6">
        <v>747</v>
      </c>
      <c r="AP280" s="6">
        <v>6.0000000000000001E-3</v>
      </c>
      <c r="AQ280" s="6">
        <v>5.74E-2</v>
      </c>
      <c r="AR280" s="6">
        <v>1.3899999999999999E-2</v>
      </c>
      <c r="AT280" s="6" t="str">
        <f t="shared" si="12"/>
        <v/>
      </c>
      <c r="AU280" s="6">
        <f t="shared" si="13"/>
        <v>283.09090909090907</v>
      </c>
      <c r="AV280" s="6">
        <f t="shared" si="14"/>
        <v>150.38311688311688</v>
      </c>
      <c r="AW280" s="7">
        <f t="shared" si="15"/>
        <v>21.912762520193862</v>
      </c>
      <c r="AX280" s="6">
        <f t="shared" si="16"/>
        <v>32.216606498194949</v>
      </c>
      <c r="AY280" s="6">
        <f t="shared" si="17"/>
        <v>49.8</v>
      </c>
      <c r="BA280" s="6">
        <f>VLOOKUP(A280, ALL_AP_DATA!$A$2:$F$3600, 6, FALSE)</f>
        <v>2494</v>
      </c>
      <c r="BB280" s="6" t="e">
        <f t="shared" ca="1" si="18"/>
        <v>#NAME?</v>
      </c>
      <c r="BC280" s="6">
        <f>VLOOKUP(A280,projmetadata!$A$2:$D$2036, 4, FALSE)</f>
        <v>298089</v>
      </c>
      <c r="BE280" s="6" t="e">
        <f t="shared" ca="1" si="20"/>
        <v>#NAME?</v>
      </c>
      <c r="BF280" s="6" t="e">
        <f t="shared" ca="1" si="21"/>
        <v>#NAME?</v>
      </c>
      <c r="BG280" s="6">
        <f t="shared" si="22"/>
        <v>0.18060713411095344</v>
      </c>
      <c r="BH280" s="6">
        <f>VLOOKUP(A280, ALL_AP_DATA!$A$2:$D$3600, 3, FALSE)</f>
        <v>948</v>
      </c>
      <c r="BI280" s="6">
        <f>VLOOKUP(A280, ALL_AP_DATA!$A$2:$E$3600, 5, FALSE)</f>
        <v>53837</v>
      </c>
      <c r="BJ280" s="6">
        <f t="shared" si="19"/>
        <v>21.586607858861267</v>
      </c>
      <c r="BK280" s="6">
        <f t="shared" si="23"/>
        <v>0.38011226944667204</v>
      </c>
    </row>
    <row r="281" spans="1:63" ht="15.75" customHeight="1" x14ac:dyDescent="0.2">
      <c r="A281" s="6" t="s">
        <v>1432</v>
      </c>
      <c r="B281" s="6" t="s">
        <v>61</v>
      </c>
      <c r="J281" s="6">
        <v>28</v>
      </c>
      <c r="K281" s="6">
        <v>128</v>
      </c>
      <c r="L281" s="6">
        <v>577</v>
      </c>
      <c r="M281" s="6">
        <v>33309</v>
      </c>
      <c r="N281" s="6">
        <v>0.20710000000000001</v>
      </c>
      <c r="O281" s="6">
        <v>0.78610000000000002</v>
      </c>
      <c r="P281" s="6">
        <v>0.57640000000000002</v>
      </c>
      <c r="Q281" s="6">
        <v>33</v>
      </c>
      <c r="R281" s="6">
        <v>120</v>
      </c>
      <c r="S281" s="6">
        <v>589</v>
      </c>
      <c r="T281" s="6">
        <v>31980</v>
      </c>
      <c r="U281" s="6">
        <v>0.19420000000000001</v>
      </c>
      <c r="V281" s="6">
        <v>0.80249999999999999</v>
      </c>
      <c r="W281" s="6">
        <v>0.5534</v>
      </c>
      <c r="X281" s="6">
        <v>27</v>
      </c>
      <c r="Y281" s="6">
        <v>367</v>
      </c>
      <c r="Z281" s="6">
        <v>696</v>
      </c>
      <c r="AA281" s="6">
        <v>40923</v>
      </c>
      <c r="AB281" s="6">
        <v>0.59389999999999998</v>
      </c>
      <c r="AC281" s="6">
        <v>0.94820000000000004</v>
      </c>
      <c r="AD281" s="6">
        <v>0.70809999999999995</v>
      </c>
      <c r="AE281" s="6">
        <v>51</v>
      </c>
      <c r="AF281" s="6">
        <v>187</v>
      </c>
      <c r="AG281" s="6">
        <v>579</v>
      </c>
      <c r="AH281" s="6">
        <v>29720</v>
      </c>
      <c r="AI281" s="6">
        <v>0.30259999999999998</v>
      </c>
      <c r="AJ281" s="6">
        <v>0.78879999999999995</v>
      </c>
      <c r="AK281" s="6">
        <v>0.51419999999999999</v>
      </c>
      <c r="AL281" s="6">
        <v>17</v>
      </c>
      <c r="AM281" s="6">
        <v>117</v>
      </c>
      <c r="AN281" s="6">
        <v>558</v>
      </c>
      <c r="AO281" s="6">
        <v>31599</v>
      </c>
      <c r="AP281" s="6">
        <v>0.1893</v>
      </c>
      <c r="AQ281" s="6">
        <v>0.76019999999999999</v>
      </c>
      <c r="AR281" s="6">
        <v>0.54679999999999995</v>
      </c>
      <c r="AT281" s="6" t="str">
        <f t="shared" si="12"/>
        <v/>
      </c>
      <c r="AU281" s="6">
        <f t="shared" si="13"/>
        <v>260.2265625</v>
      </c>
      <c r="AV281" s="6">
        <f t="shared" si="14"/>
        <v>266.5</v>
      </c>
      <c r="AW281" s="7">
        <f t="shared" si="15"/>
        <v>111.50681198910081</v>
      </c>
      <c r="AX281" s="6">
        <f t="shared" si="16"/>
        <v>158.93048128342247</v>
      </c>
      <c r="AY281" s="6">
        <f t="shared" si="17"/>
        <v>270.07692307692309</v>
      </c>
      <c r="BA281" s="6">
        <f>VLOOKUP(A281, ALL_AP_DATA!$A$2:$F$3600, 6, FALSE)</f>
        <v>618</v>
      </c>
      <c r="BB281" s="6" t="e">
        <f t="shared" ca="1" si="18"/>
        <v>#NAME?</v>
      </c>
      <c r="BC281" s="6">
        <f>VLOOKUP(A281,projmetadata!$A$2:$D$2036, 4, FALSE)</f>
        <v>319366</v>
      </c>
      <c r="BE281" s="6" t="e">
        <f t="shared" ca="1" si="20"/>
        <v>#NAME?</v>
      </c>
      <c r="BF281" s="6" t="e">
        <f t="shared" ca="1" si="21"/>
        <v>#NAME?</v>
      </c>
      <c r="BG281" s="6">
        <f t="shared" si="22"/>
        <v>0.18096165527952254</v>
      </c>
      <c r="BH281" s="6">
        <f>VLOOKUP(A281, ALL_AP_DATA!$A$2:$D$3600, 3, FALSE)</f>
        <v>412</v>
      </c>
      <c r="BI281" s="6">
        <f>VLOOKUP(A281, ALL_AP_DATA!$A$2:$E$3600, 5, FALSE)</f>
        <v>57793</v>
      </c>
      <c r="BJ281" s="6">
        <f t="shared" si="19"/>
        <v>93.516181229773466</v>
      </c>
      <c r="BK281" s="6">
        <f t="shared" si="23"/>
        <v>0.66666666666666663</v>
      </c>
    </row>
    <row r="282" spans="1:63" ht="15.75" customHeight="1" x14ac:dyDescent="0.2">
      <c r="A282" s="6" t="s">
        <v>653</v>
      </c>
      <c r="B282" s="6" t="s">
        <v>61</v>
      </c>
      <c r="C282" s="6">
        <v>1</v>
      </c>
      <c r="D282" s="6">
        <v>2</v>
      </c>
      <c r="E282" s="6">
        <v>1</v>
      </c>
      <c r="F282" s="6">
        <v>7</v>
      </c>
      <c r="G282" s="6">
        <v>1.41E-2</v>
      </c>
      <c r="H282" s="6">
        <v>9.2999999999999992E-3</v>
      </c>
      <c r="I282" s="6">
        <v>4.0000000000000002E-4</v>
      </c>
      <c r="Q282" s="6">
        <v>3</v>
      </c>
      <c r="R282" s="6">
        <v>22</v>
      </c>
      <c r="S282" s="6">
        <v>79</v>
      </c>
      <c r="T282" s="6">
        <v>18658</v>
      </c>
      <c r="U282" s="6">
        <v>0.15490000000000001</v>
      </c>
      <c r="V282" s="6">
        <v>0.73829999999999996</v>
      </c>
      <c r="W282" s="6">
        <v>0.94310000000000005</v>
      </c>
      <c r="X282" s="6">
        <v>12</v>
      </c>
      <c r="Y282" s="6">
        <v>78</v>
      </c>
      <c r="Z282" s="6">
        <v>75</v>
      </c>
      <c r="AA282" s="6">
        <v>13368</v>
      </c>
      <c r="AB282" s="6">
        <v>0.54930000000000001</v>
      </c>
      <c r="AC282" s="6">
        <v>0.70089999999999997</v>
      </c>
      <c r="AD282" s="6">
        <v>0.67569999999999997</v>
      </c>
      <c r="AE282" s="6">
        <v>8</v>
      </c>
      <c r="AF282" s="6">
        <v>27</v>
      </c>
      <c r="AG282" s="6">
        <v>65</v>
      </c>
      <c r="AH282" s="6">
        <v>1285</v>
      </c>
      <c r="AI282" s="6">
        <v>0.19009999999999999</v>
      </c>
      <c r="AJ282" s="6">
        <v>0.60750000000000004</v>
      </c>
      <c r="AK282" s="6">
        <v>6.5000000000000002E-2</v>
      </c>
      <c r="AT282" s="6">
        <f t="shared" si="12"/>
        <v>3.5</v>
      </c>
      <c r="AU282" s="6" t="str">
        <f t="shared" si="13"/>
        <v/>
      </c>
      <c r="AV282" s="6">
        <f t="shared" si="14"/>
        <v>848.09090909090912</v>
      </c>
      <c r="AW282" s="7">
        <f t="shared" si="15"/>
        <v>171.38461538461539</v>
      </c>
      <c r="AX282" s="6">
        <f t="shared" si="16"/>
        <v>47.592592592592595</v>
      </c>
      <c r="AY282" s="6" t="str">
        <f t="shared" si="17"/>
        <v/>
      </c>
      <c r="BA282" s="6">
        <f>VLOOKUP(A282, ALL_AP_DATA!$A$2:$F$3600, 6, FALSE)</f>
        <v>142</v>
      </c>
      <c r="BB282" s="6" t="e">
        <f t="shared" ca="1" si="18"/>
        <v>#NAME?</v>
      </c>
      <c r="BC282" s="6">
        <f>VLOOKUP(A282,projmetadata!$A$2:$D$2036, 4, FALSE)</f>
        <v>95324</v>
      </c>
      <c r="BE282" s="6" t="e">
        <f t="shared" ca="1" si="20"/>
        <v>#NAME?</v>
      </c>
      <c r="BF282" s="6" t="e">
        <f t="shared" ca="1" si="21"/>
        <v>#NAME?</v>
      </c>
      <c r="BG282" s="6">
        <f t="shared" si="22"/>
        <v>0.20754479459527506</v>
      </c>
      <c r="BH282" s="6">
        <f>VLOOKUP(A282, ALL_AP_DATA!$A$2:$D$3600, 3, FALSE)</f>
        <v>89</v>
      </c>
      <c r="BI282" s="6">
        <f>VLOOKUP(A282, ALL_AP_DATA!$A$2:$E$3600, 5, FALSE)</f>
        <v>19784</v>
      </c>
      <c r="BJ282" s="6">
        <f t="shared" si="19"/>
        <v>139.32394366197184</v>
      </c>
      <c r="BK282" s="6">
        <f t="shared" si="23"/>
        <v>0.62676056338028174</v>
      </c>
    </row>
    <row r="283" spans="1:63" ht="15.75" customHeight="1" x14ac:dyDescent="0.2">
      <c r="A283" s="6" t="s">
        <v>353</v>
      </c>
      <c r="B283" s="6" t="s">
        <v>61</v>
      </c>
      <c r="J283" s="6">
        <v>12</v>
      </c>
      <c r="K283" s="6">
        <v>109</v>
      </c>
      <c r="L283" s="6">
        <v>1029</v>
      </c>
      <c r="M283" s="6">
        <v>47504</v>
      </c>
      <c r="N283" s="6">
        <v>3.8199999999999998E-2</v>
      </c>
      <c r="O283" s="6">
        <v>0.46310000000000001</v>
      </c>
      <c r="P283" s="6">
        <v>0.39019999999999999</v>
      </c>
      <c r="Q283" s="6">
        <v>79</v>
      </c>
      <c r="R283" s="6">
        <v>381</v>
      </c>
      <c r="S283" s="6">
        <v>1736</v>
      </c>
      <c r="T283" s="6">
        <v>87330</v>
      </c>
      <c r="U283" s="6">
        <v>0.1336</v>
      </c>
      <c r="V283" s="6">
        <v>0.78129999999999999</v>
      </c>
      <c r="W283" s="6">
        <v>0.71740000000000004</v>
      </c>
      <c r="X283" s="6">
        <v>37</v>
      </c>
      <c r="Y283" s="6">
        <v>1333</v>
      </c>
      <c r="Z283" s="6">
        <v>1958</v>
      </c>
      <c r="AA283" s="6">
        <v>97830</v>
      </c>
      <c r="AB283" s="6">
        <v>0.46739999999999998</v>
      </c>
      <c r="AC283" s="6">
        <v>0.88119999999999998</v>
      </c>
      <c r="AD283" s="6">
        <v>0.80359999999999998</v>
      </c>
      <c r="AE283" s="6">
        <v>177</v>
      </c>
      <c r="AF283" s="6">
        <v>817</v>
      </c>
      <c r="AG283" s="6">
        <v>1682</v>
      </c>
      <c r="AH283" s="6">
        <v>80025</v>
      </c>
      <c r="AI283" s="6">
        <v>0.28649999999999998</v>
      </c>
      <c r="AJ283" s="6">
        <v>0.75700000000000001</v>
      </c>
      <c r="AK283" s="6">
        <v>0.6573</v>
      </c>
      <c r="AL283" s="6">
        <v>6</v>
      </c>
      <c r="AM283" s="6">
        <v>104</v>
      </c>
      <c r="AN283" s="6">
        <v>1040</v>
      </c>
      <c r="AO283" s="6">
        <v>45570</v>
      </c>
      <c r="AP283" s="6">
        <v>3.6499999999999998E-2</v>
      </c>
      <c r="AQ283" s="6">
        <v>0.46800000000000003</v>
      </c>
      <c r="AR283" s="6">
        <v>0.37430000000000002</v>
      </c>
      <c r="AT283" s="6" t="str">
        <f t="shared" si="12"/>
        <v/>
      </c>
      <c r="AU283" s="6">
        <f t="shared" si="13"/>
        <v>435.81651376146789</v>
      </c>
      <c r="AV283" s="6">
        <f t="shared" si="14"/>
        <v>229.21259842519686</v>
      </c>
      <c r="AW283" s="7">
        <f t="shared" si="15"/>
        <v>73.390847711927975</v>
      </c>
      <c r="AX283" s="6">
        <f t="shared" si="16"/>
        <v>97.949816401468794</v>
      </c>
      <c r="AY283" s="6">
        <f t="shared" si="17"/>
        <v>438.17307692307691</v>
      </c>
      <c r="BA283" s="6">
        <f>VLOOKUP(A283, ALL_AP_DATA!$A$2:$F$3600, 6, FALSE)</f>
        <v>2852</v>
      </c>
      <c r="BB283" s="6" t="e">
        <f t="shared" ca="1" si="18"/>
        <v>#NAME?</v>
      </c>
      <c r="BC283" s="6">
        <f>VLOOKUP(A283,projmetadata!$A$2:$D$2036, 4, FALSE)</f>
        <v>662663</v>
      </c>
      <c r="BE283" s="6" t="e">
        <f t="shared" ca="1" si="20"/>
        <v>#NAME?</v>
      </c>
      <c r="BF283" s="6" t="e">
        <f t="shared" ca="1" si="21"/>
        <v>#NAME?</v>
      </c>
      <c r="BG283" s="6">
        <f t="shared" si="22"/>
        <v>0.18371178110140449</v>
      </c>
      <c r="BH283" s="6">
        <f>VLOOKUP(A283, ALL_AP_DATA!$A$2:$D$3600, 3, FALSE)</f>
        <v>1680</v>
      </c>
      <c r="BI283" s="6">
        <f>VLOOKUP(A283, ALL_AP_DATA!$A$2:$E$3600, 5, FALSE)</f>
        <v>121739</v>
      </c>
      <c r="BJ283" s="6">
        <f t="shared" si="19"/>
        <v>42.685483870967744</v>
      </c>
      <c r="BK283" s="6">
        <f t="shared" si="23"/>
        <v>0.5890603085553997</v>
      </c>
    </row>
    <row r="284" spans="1:63" ht="15.75" customHeight="1" x14ac:dyDescent="0.2">
      <c r="A284" s="6" t="s">
        <v>617</v>
      </c>
      <c r="B284" s="6" t="s">
        <v>61</v>
      </c>
      <c r="C284" s="6">
        <v>1</v>
      </c>
      <c r="D284" s="6">
        <v>11</v>
      </c>
      <c r="E284" s="6">
        <v>165</v>
      </c>
      <c r="F284" s="6">
        <v>3781</v>
      </c>
      <c r="G284" s="6">
        <v>4.4900000000000002E-2</v>
      </c>
      <c r="H284" s="6">
        <v>0.33810000000000001</v>
      </c>
      <c r="I284" s="6">
        <v>0.21460000000000001</v>
      </c>
      <c r="J284" s="6">
        <v>7</v>
      </c>
      <c r="K284" s="6">
        <v>42</v>
      </c>
      <c r="L284" s="6">
        <v>342</v>
      </c>
      <c r="M284" s="6">
        <v>9957</v>
      </c>
      <c r="N284" s="6">
        <v>0.1714</v>
      </c>
      <c r="O284" s="6">
        <v>0.70079999999999998</v>
      </c>
      <c r="P284" s="6">
        <v>0.56520000000000004</v>
      </c>
      <c r="Q284" s="6">
        <v>16</v>
      </c>
      <c r="R284" s="6">
        <v>43</v>
      </c>
      <c r="S284" s="6">
        <v>311</v>
      </c>
      <c r="T284" s="6">
        <v>7879</v>
      </c>
      <c r="U284" s="6">
        <v>0.17549999999999999</v>
      </c>
      <c r="V284" s="6">
        <v>0.63729999999999998</v>
      </c>
      <c r="W284" s="6">
        <v>0.44719999999999999</v>
      </c>
      <c r="X284" s="6">
        <v>2</v>
      </c>
      <c r="Y284" s="6">
        <v>164</v>
      </c>
      <c r="Z284" s="6">
        <v>449</v>
      </c>
      <c r="AA284" s="6">
        <v>14393</v>
      </c>
      <c r="AB284" s="6">
        <v>0.6694</v>
      </c>
      <c r="AC284" s="6">
        <v>0.92010000000000003</v>
      </c>
      <c r="AD284" s="6">
        <v>0.81689999999999996</v>
      </c>
      <c r="AE284" s="6">
        <v>33</v>
      </c>
      <c r="AF284" s="6">
        <v>120</v>
      </c>
      <c r="AG284" s="6">
        <v>454</v>
      </c>
      <c r="AH284" s="6">
        <v>13179</v>
      </c>
      <c r="AI284" s="6">
        <v>0.48980000000000001</v>
      </c>
      <c r="AJ284" s="6">
        <v>0.93030000000000002</v>
      </c>
      <c r="AK284" s="6">
        <v>0.748</v>
      </c>
      <c r="AL284" s="6">
        <v>1</v>
      </c>
      <c r="AM284" s="6">
        <v>12</v>
      </c>
      <c r="AN284" s="6">
        <v>160</v>
      </c>
      <c r="AO284" s="6">
        <v>3716</v>
      </c>
      <c r="AP284" s="6">
        <v>4.9000000000000002E-2</v>
      </c>
      <c r="AQ284" s="6">
        <v>0.32790000000000002</v>
      </c>
      <c r="AR284" s="6">
        <v>0.2109</v>
      </c>
      <c r="AT284" s="6">
        <f t="shared" si="12"/>
        <v>343.72727272727275</v>
      </c>
      <c r="AU284" s="6">
        <f t="shared" si="13"/>
        <v>237.07142857142858</v>
      </c>
      <c r="AV284" s="6">
        <f t="shared" si="14"/>
        <v>183.23255813953489</v>
      </c>
      <c r="AW284" s="7">
        <f t="shared" si="15"/>
        <v>87.762195121951223</v>
      </c>
      <c r="AX284" s="6">
        <f t="shared" si="16"/>
        <v>109.825</v>
      </c>
      <c r="AY284" s="6">
        <f t="shared" si="17"/>
        <v>309.66666666666669</v>
      </c>
      <c r="BA284" s="6">
        <f>VLOOKUP(A284, ALL_AP_DATA!$A$2:$F$3600, 6, FALSE)</f>
        <v>245</v>
      </c>
      <c r="BB284" s="6" t="e">
        <f t="shared" ca="1" si="18"/>
        <v>#NAME?</v>
      </c>
      <c r="BC284" s="6">
        <f>VLOOKUP(A284,projmetadata!$A$2:$D$2036, 4, FALSE)</f>
        <v>95747</v>
      </c>
      <c r="BE284" s="6" t="e">
        <f t="shared" ca="1" si="20"/>
        <v>#NAME?</v>
      </c>
      <c r="BF284" s="6" t="e">
        <f t="shared" ca="1" si="21"/>
        <v>#NAME?</v>
      </c>
      <c r="BG284" s="6">
        <f t="shared" si="22"/>
        <v>0.18400576519368753</v>
      </c>
      <c r="BH284" s="6">
        <f>VLOOKUP(A284, ALL_AP_DATA!$A$2:$D$3600, 3, FALSE)</f>
        <v>195</v>
      </c>
      <c r="BI284" s="6">
        <f>VLOOKUP(A284, ALL_AP_DATA!$A$2:$E$3600, 5, FALSE)</f>
        <v>17618</v>
      </c>
      <c r="BJ284" s="6">
        <f t="shared" si="19"/>
        <v>71.910204081632656</v>
      </c>
      <c r="BK284" s="6">
        <f t="shared" si="23"/>
        <v>0.79591836734693877</v>
      </c>
    </row>
    <row r="285" spans="1:63" ht="15.75" customHeight="1" x14ac:dyDescent="0.2">
      <c r="A285" s="6" t="s">
        <v>1377</v>
      </c>
      <c r="B285" s="6" t="s">
        <v>61</v>
      </c>
      <c r="Q285" s="6">
        <v>14</v>
      </c>
      <c r="R285" s="6">
        <v>52</v>
      </c>
      <c r="S285" s="6">
        <v>93</v>
      </c>
      <c r="T285" s="6">
        <v>2667</v>
      </c>
      <c r="U285" s="6">
        <v>8.7999999999999995E-2</v>
      </c>
      <c r="V285" s="6">
        <v>0.38429999999999997</v>
      </c>
      <c r="W285" s="6">
        <v>9.1499999999999998E-2</v>
      </c>
      <c r="X285" s="6">
        <v>5</v>
      </c>
      <c r="Y285" s="6">
        <v>109</v>
      </c>
      <c r="Z285" s="6">
        <v>103</v>
      </c>
      <c r="AA285" s="6">
        <v>2762</v>
      </c>
      <c r="AB285" s="6">
        <v>0.18440000000000001</v>
      </c>
      <c r="AC285" s="6">
        <v>0.42559999999999998</v>
      </c>
      <c r="AD285" s="6">
        <v>9.4799999999999995E-2</v>
      </c>
      <c r="AE285" s="6">
        <v>17</v>
      </c>
      <c r="AF285" s="6">
        <v>154</v>
      </c>
      <c r="AG285" s="6">
        <v>109</v>
      </c>
      <c r="AH285" s="6">
        <v>3973</v>
      </c>
      <c r="AI285" s="6">
        <v>0.2606</v>
      </c>
      <c r="AJ285" s="6">
        <v>0.45040000000000002</v>
      </c>
      <c r="AK285" s="6">
        <v>0.1363</v>
      </c>
      <c r="AT285" s="6" t="str">
        <f t="shared" si="12"/>
        <v/>
      </c>
      <c r="AU285" s="6" t="str">
        <f t="shared" si="13"/>
        <v/>
      </c>
      <c r="AV285" s="6">
        <f t="shared" si="14"/>
        <v>51.28846153846154</v>
      </c>
      <c r="AW285" s="7">
        <f t="shared" si="15"/>
        <v>25.339449541284402</v>
      </c>
      <c r="AX285" s="6">
        <f t="shared" si="16"/>
        <v>25.7987012987013</v>
      </c>
      <c r="AY285" s="6" t="str">
        <f t="shared" si="17"/>
        <v/>
      </c>
      <c r="BA285" s="6">
        <f>VLOOKUP(A285, ALL_AP_DATA!$A$2:$F$3600, 6, FALSE)</f>
        <v>591</v>
      </c>
      <c r="BB285" s="6" t="e">
        <f t="shared" ca="1" si="18"/>
        <v>#NAME?</v>
      </c>
      <c r="BC285" s="6">
        <f>VLOOKUP(A285,projmetadata!$A$2:$D$2036, 4, FALSE)</f>
        <v>157707</v>
      </c>
      <c r="BE285" s="6" t="e">
        <f t="shared" ca="1" si="20"/>
        <v>#NAME?</v>
      </c>
      <c r="BF285" s="6" t="e">
        <f t="shared" ca="1" si="21"/>
        <v>#NAME?</v>
      </c>
      <c r="BG285" s="6">
        <f t="shared" si="22"/>
        <v>0.1847983919547008</v>
      </c>
      <c r="BH285" s="6">
        <f>VLOOKUP(A285, ALL_AP_DATA!$A$2:$D$3600, 3, FALSE)</f>
        <v>240</v>
      </c>
      <c r="BI285" s="6">
        <f>VLOOKUP(A285, ALL_AP_DATA!$A$2:$E$3600, 5, FALSE)</f>
        <v>29144</v>
      </c>
      <c r="BJ285" s="6">
        <f t="shared" si="19"/>
        <v>49.313028764805416</v>
      </c>
      <c r="BK285" s="6">
        <f t="shared" si="23"/>
        <v>0.40609137055837563</v>
      </c>
    </row>
    <row r="286" spans="1:63" ht="15.75" customHeight="1" x14ac:dyDescent="0.2">
      <c r="A286" s="6" t="s">
        <v>503</v>
      </c>
      <c r="B286" s="6" t="s">
        <v>61</v>
      </c>
      <c r="C286" s="6">
        <v>2</v>
      </c>
      <c r="D286" s="6">
        <v>6</v>
      </c>
      <c r="E286" s="6">
        <v>144</v>
      </c>
      <c r="F286" s="6">
        <v>4644</v>
      </c>
      <c r="G286" s="6">
        <v>1.3100000000000001E-2</v>
      </c>
      <c r="H286" s="6">
        <v>0.1205</v>
      </c>
      <c r="I286" s="6">
        <v>8.4199999999999997E-2</v>
      </c>
      <c r="J286" s="6">
        <v>6</v>
      </c>
      <c r="K286" s="6">
        <v>54</v>
      </c>
      <c r="L286" s="6">
        <v>843</v>
      </c>
      <c r="M286" s="6">
        <v>37623</v>
      </c>
      <c r="N286" s="6">
        <v>0.1176</v>
      </c>
      <c r="O286" s="6">
        <v>0.70540000000000003</v>
      </c>
      <c r="P286" s="6">
        <v>0.68230000000000002</v>
      </c>
      <c r="Q286" s="6">
        <v>34</v>
      </c>
      <c r="R286" s="6">
        <v>147</v>
      </c>
      <c r="S286" s="6">
        <v>1151</v>
      </c>
      <c r="T286" s="6">
        <v>50611</v>
      </c>
      <c r="U286" s="6">
        <v>0.32029999999999997</v>
      </c>
      <c r="V286" s="6">
        <v>0.96319999999999995</v>
      </c>
      <c r="W286" s="6">
        <v>0.91790000000000005</v>
      </c>
      <c r="X286" s="6">
        <v>7</v>
      </c>
      <c r="Y286" s="6">
        <v>192</v>
      </c>
      <c r="Z286" s="6">
        <v>936</v>
      </c>
      <c r="AA286" s="6">
        <v>43141</v>
      </c>
      <c r="AB286" s="6">
        <v>0.41830000000000001</v>
      </c>
      <c r="AC286" s="6">
        <v>0.7833</v>
      </c>
      <c r="AD286" s="6">
        <v>0.78239999999999998</v>
      </c>
      <c r="AE286" s="6">
        <v>27</v>
      </c>
      <c r="AF286" s="6">
        <v>136</v>
      </c>
      <c r="AG286" s="6">
        <v>913</v>
      </c>
      <c r="AH286" s="6">
        <v>41696</v>
      </c>
      <c r="AI286" s="6">
        <v>0.29630000000000001</v>
      </c>
      <c r="AJ286" s="6">
        <v>0.76400000000000001</v>
      </c>
      <c r="AK286" s="6">
        <v>0.75619999999999998</v>
      </c>
      <c r="AL286" s="6">
        <v>10</v>
      </c>
      <c r="AM286" s="6">
        <v>80</v>
      </c>
      <c r="AN286" s="6">
        <v>964</v>
      </c>
      <c r="AO286" s="6">
        <v>45227</v>
      </c>
      <c r="AP286" s="6">
        <v>0.17430000000000001</v>
      </c>
      <c r="AQ286" s="6">
        <v>0.80669999999999997</v>
      </c>
      <c r="AR286" s="6">
        <v>0.82020000000000004</v>
      </c>
      <c r="AT286" s="6">
        <f t="shared" si="12"/>
        <v>774</v>
      </c>
      <c r="AU286" s="6">
        <f t="shared" si="13"/>
        <v>696.72222222222217</v>
      </c>
      <c r="AV286" s="6">
        <f t="shared" si="14"/>
        <v>344.29251700680271</v>
      </c>
      <c r="AW286" s="7">
        <f t="shared" si="15"/>
        <v>224.69270833333334</v>
      </c>
      <c r="AX286" s="6">
        <f t="shared" si="16"/>
        <v>306.58823529411762</v>
      </c>
      <c r="AY286" s="6">
        <f t="shared" si="17"/>
        <v>565.33749999999998</v>
      </c>
      <c r="BA286" s="6">
        <f>VLOOKUP(A286, ALL_AP_DATA!$A$2:$F$3600, 6, FALSE)</f>
        <v>459</v>
      </c>
      <c r="BB286" s="6" t="e">
        <f t="shared" ca="1" si="18"/>
        <v>#NAME?</v>
      </c>
      <c r="BC286" s="6">
        <f>VLOOKUP(A286,projmetadata!$A$2:$D$2036, 4, FALSE)</f>
        <v>297921</v>
      </c>
      <c r="BE286" s="6" t="e">
        <f t="shared" ca="1" si="20"/>
        <v>#NAME?</v>
      </c>
      <c r="BF286" s="6" t="e">
        <f t="shared" ca="1" si="21"/>
        <v>#NAME?</v>
      </c>
      <c r="BG286" s="6">
        <f t="shared" si="22"/>
        <v>0.18507926597990743</v>
      </c>
      <c r="BH286" s="6">
        <f>VLOOKUP(A286, ALL_AP_DATA!$A$2:$D$3600, 3, FALSE)</f>
        <v>258</v>
      </c>
      <c r="BI286" s="6">
        <f>VLOOKUP(A286, ALL_AP_DATA!$A$2:$E$3600, 5, FALSE)</f>
        <v>55139</v>
      </c>
      <c r="BJ286" s="6">
        <f t="shared" si="19"/>
        <v>120.12854030501089</v>
      </c>
      <c r="BK286" s="6">
        <f t="shared" si="23"/>
        <v>0.56209150326797386</v>
      </c>
    </row>
    <row r="287" spans="1:63" ht="15.75" customHeight="1" x14ac:dyDescent="0.2">
      <c r="A287" s="6" t="s">
        <v>903</v>
      </c>
      <c r="B287" s="6" t="s">
        <v>61</v>
      </c>
      <c r="C287" s="6">
        <v>4</v>
      </c>
      <c r="D287" s="6">
        <v>11</v>
      </c>
      <c r="E287" s="6">
        <v>0</v>
      </c>
      <c r="F287" s="6">
        <v>0</v>
      </c>
      <c r="G287" s="6">
        <v>4.7000000000000002E-3</v>
      </c>
      <c r="H287" s="6">
        <v>0</v>
      </c>
      <c r="I287" s="6">
        <v>0</v>
      </c>
      <c r="J287" s="6">
        <v>8</v>
      </c>
      <c r="K287" s="6">
        <v>72</v>
      </c>
      <c r="L287" s="6">
        <v>182</v>
      </c>
      <c r="M287" s="6">
        <v>29631</v>
      </c>
      <c r="N287" s="6">
        <v>3.09E-2</v>
      </c>
      <c r="O287" s="6">
        <v>0.87919999999999998</v>
      </c>
      <c r="P287" s="6">
        <v>0.63719999999999999</v>
      </c>
      <c r="Q287" s="6">
        <v>14</v>
      </c>
      <c r="R287" s="6">
        <v>99</v>
      </c>
      <c r="S287" s="6">
        <v>197</v>
      </c>
      <c r="T287" s="6">
        <v>34775</v>
      </c>
      <c r="U287" s="6">
        <v>4.2500000000000003E-2</v>
      </c>
      <c r="V287" s="6">
        <v>0.95169999999999999</v>
      </c>
      <c r="W287" s="6">
        <v>0.74780000000000002</v>
      </c>
      <c r="X287" s="6">
        <v>86</v>
      </c>
      <c r="Y287" s="6">
        <v>787</v>
      </c>
      <c r="Z287" s="6">
        <v>154</v>
      </c>
      <c r="AA287" s="6">
        <v>22090</v>
      </c>
      <c r="AB287" s="6">
        <v>0.3382</v>
      </c>
      <c r="AC287" s="6">
        <v>0.74399999999999999</v>
      </c>
      <c r="AD287" s="6">
        <v>0.47499999999999998</v>
      </c>
      <c r="AE287" s="6">
        <v>29</v>
      </c>
      <c r="AF287" s="6">
        <v>100</v>
      </c>
      <c r="AG287" s="6">
        <v>112</v>
      </c>
      <c r="AH287" s="6">
        <v>12297</v>
      </c>
      <c r="AI287" s="6">
        <v>4.2999999999999997E-2</v>
      </c>
      <c r="AJ287" s="6">
        <v>0.54110000000000003</v>
      </c>
      <c r="AK287" s="6">
        <v>0.26440000000000002</v>
      </c>
      <c r="AL287" s="6">
        <v>4</v>
      </c>
      <c r="AM287" s="6">
        <v>86</v>
      </c>
      <c r="AN287" s="6">
        <v>188</v>
      </c>
      <c r="AO287" s="6">
        <v>32713</v>
      </c>
      <c r="AP287" s="6">
        <v>3.6999999999999998E-2</v>
      </c>
      <c r="AQ287" s="6">
        <v>0.90820000000000001</v>
      </c>
      <c r="AR287" s="6">
        <v>0.70340000000000003</v>
      </c>
      <c r="AT287" s="6">
        <f t="shared" si="12"/>
        <v>0</v>
      </c>
      <c r="AU287" s="6">
        <f t="shared" si="13"/>
        <v>411.54166666666669</v>
      </c>
      <c r="AV287" s="6">
        <f t="shared" si="14"/>
        <v>351.26262626262627</v>
      </c>
      <c r="AW287" s="7">
        <f t="shared" si="15"/>
        <v>28.068614993646761</v>
      </c>
      <c r="AX287" s="6">
        <f t="shared" si="16"/>
        <v>122.97</v>
      </c>
      <c r="AY287" s="6">
        <f t="shared" si="17"/>
        <v>380.38372093023258</v>
      </c>
      <c r="BA287" s="6">
        <f>VLOOKUP(A287, ALL_AP_DATA!$A$2:$F$3600, 6, FALSE)</f>
        <v>2327</v>
      </c>
      <c r="BB287" s="6" t="e">
        <f t="shared" ca="1" si="18"/>
        <v>#NAME?</v>
      </c>
      <c r="BC287" s="6">
        <f>VLOOKUP(A287,projmetadata!$A$2:$D$2036, 4, FALSE)</f>
        <v>250306</v>
      </c>
      <c r="BE287" s="6" t="e">
        <f t="shared" ca="1" si="20"/>
        <v>#NAME?</v>
      </c>
      <c r="BF287" s="6" t="e">
        <f t="shared" ca="1" si="21"/>
        <v>#NAME?</v>
      </c>
      <c r="BG287" s="6">
        <f t="shared" si="22"/>
        <v>0.18578859476001375</v>
      </c>
      <c r="BH287" s="6">
        <f>VLOOKUP(A287, ALL_AP_DATA!$A$2:$D$3600, 3, FALSE)</f>
        <v>882</v>
      </c>
      <c r="BI287" s="6">
        <f>VLOOKUP(A287, ALL_AP_DATA!$A$2:$E$3600, 5, FALSE)</f>
        <v>46504</v>
      </c>
      <c r="BJ287" s="6">
        <f t="shared" si="19"/>
        <v>19.984529437043403</v>
      </c>
      <c r="BK287" s="6">
        <f t="shared" si="23"/>
        <v>0.37902879243661369</v>
      </c>
    </row>
    <row r="288" spans="1:63" ht="15.75" customHeight="1" x14ac:dyDescent="0.2">
      <c r="A288" s="6" t="s">
        <v>957</v>
      </c>
      <c r="B288" s="6" t="s">
        <v>61</v>
      </c>
      <c r="C288" s="6">
        <v>1</v>
      </c>
      <c r="D288" s="6">
        <v>2</v>
      </c>
      <c r="E288" s="6">
        <v>0</v>
      </c>
      <c r="F288" s="6">
        <v>0</v>
      </c>
      <c r="G288" s="6">
        <v>4.7000000000000002E-3</v>
      </c>
      <c r="H288" s="6">
        <v>0</v>
      </c>
      <c r="I288" s="6">
        <v>0</v>
      </c>
      <c r="J288" s="6">
        <v>2</v>
      </c>
      <c r="K288" s="6">
        <v>28</v>
      </c>
      <c r="L288" s="6">
        <v>63</v>
      </c>
      <c r="M288" s="6">
        <v>2909</v>
      </c>
      <c r="N288" s="6">
        <v>6.5299999999999997E-2</v>
      </c>
      <c r="O288" s="6">
        <v>0.55259999999999998</v>
      </c>
      <c r="P288" s="6">
        <v>0.318</v>
      </c>
      <c r="Q288" s="6">
        <v>13</v>
      </c>
      <c r="R288" s="6">
        <v>63</v>
      </c>
      <c r="S288" s="6">
        <v>93</v>
      </c>
      <c r="T288" s="6">
        <v>7889</v>
      </c>
      <c r="U288" s="6">
        <v>0.1469</v>
      </c>
      <c r="V288" s="6">
        <v>0.81579999999999997</v>
      </c>
      <c r="W288" s="6">
        <v>0.86240000000000006</v>
      </c>
      <c r="X288" s="6">
        <v>13</v>
      </c>
      <c r="Y288" s="6">
        <v>112</v>
      </c>
      <c r="Z288" s="6">
        <v>76</v>
      </c>
      <c r="AA288" s="6">
        <v>1686</v>
      </c>
      <c r="AB288" s="6">
        <v>0.2611</v>
      </c>
      <c r="AC288" s="6">
        <v>0.66669999999999996</v>
      </c>
      <c r="AD288" s="6">
        <v>0.18429999999999999</v>
      </c>
      <c r="AE288" s="6">
        <v>29</v>
      </c>
      <c r="AF288" s="6">
        <v>120</v>
      </c>
      <c r="AG288" s="6">
        <v>83</v>
      </c>
      <c r="AH288" s="6">
        <v>5725</v>
      </c>
      <c r="AI288" s="6">
        <v>0.2797</v>
      </c>
      <c r="AJ288" s="6">
        <v>0.72809999999999997</v>
      </c>
      <c r="AK288" s="6">
        <v>0.62580000000000002</v>
      </c>
      <c r="AL288" s="6">
        <v>5</v>
      </c>
      <c r="AM288" s="6">
        <v>41</v>
      </c>
      <c r="AN288" s="6">
        <v>70</v>
      </c>
      <c r="AO288" s="6">
        <v>5542</v>
      </c>
      <c r="AP288" s="6">
        <v>9.5600000000000004E-2</v>
      </c>
      <c r="AQ288" s="6">
        <v>0.61399999999999999</v>
      </c>
      <c r="AR288" s="6">
        <v>0.60580000000000001</v>
      </c>
      <c r="AT288" s="6">
        <f t="shared" si="12"/>
        <v>0</v>
      </c>
      <c r="AU288" s="6">
        <f t="shared" si="13"/>
        <v>103.89285714285714</v>
      </c>
      <c r="AV288" s="6">
        <f t="shared" si="14"/>
        <v>125.22222222222223</v>
      </c>
      <c r="AW288" s="7">
        <f t="shared" si="15"/>
        <v>15.053571428571429</v>
      </c>
      <c r="AX288" s="6">
        <f t="shared" si="16"/>
        <v>47.708333333333336</v>
      </c>
      <c r="AY288" s="6">
        <f t="shared" si="17"/>
        <v>135.17073170731706</v>
      </c>
      <c r="BA288" s="6">
        <f>VLOOKUP(A288, ALL_AP_DATA!$A$2:$F$3600, 6, FALSE)</f>
        <v>429</v>
      </c>
      <c r="BB288" s="6" t="e">
        <f t="shared" ca="1" si="18"/>
        <v>#NAME?</v>
      </c>
      <c r="BC288" s="6">
        <f>VLOOKUP(A288,projmetadata!$A$2:$D$2036, 4, FALSE)</f>
        <v>48860</v>
      </c>
      <c r="BE288" s="6" t="e">
        <f t="shared" ca="1" si="20"/>
        <v>#NAME?</v>
      </c>
      <c r="BF288" s="6" t="e">
        <f t="shared" ca="1" si="21"/>
        <v>#NAME?</v>
      </c>
      <c r="BG288" s="6">
        <f t="shared" si="22"/>
        <v>0.18722881702824395</v>
      </c>
      <c r="BH288" s="6">
        <f>VLOOKUP(A288, ALL_AP_DATA!$A$2:$D$3600, 3, FALSE)</f>
        <v>211</v>
      </c>
      <c r="BI288" s="6">
        <f>VLOOKUP(A288, ALL_AP_DATA!$A$2:$E$3600, 5, FALSE)</f>
        <v>9148</v>
      </c>
      <c r="BJ288" s="6">
        <f t="shared" si="19"/>
        <v>21.324009324009324</v>
      </c>
      <c r="BK288" s="6">
        <f t="shared" si="23"/>
        <v>0.49184149184149184</v>
      </c>
    </row>
    <row r="289" spans="1:63" ht="15.75" customHeight="1" x14ac:dyDescent="0.2">
      <c r="A289" s="6" t="s">
        <v>1105</v>
      </c>
      <c r="B289" s="6" t="s">
        <v>61</v>
      </c>
      <c r="C289" s="6">
        <v>3</v>
      </c>
      <c r="D289" s="6">
        <v>6</v>
      </c>
      <c r="E289" s="6">
        <v>3</v>
      </c>
      <c r="F289" s="6">
        <v>378</v>
      </c>
      <c r="G289" s="6">
        <v>1.9E-3</v>
      </c>
      <c r="H289" s="6">
        <v>1.9E-3</v>
      </c>
      <c r="I289" s="6">
        <v>1.6999999999999999E-3</v>
      </c>
      <c r="J289" s="6">
        <v>27</v>
      </c>
      <c r="K289" s="6">
        <v>197</v>
      </c>
      <c r="L289" s="6">
        <v>1092</v>
      </c>
      <c r="M289" s="6">
        <v>88331</v>
      </c>
      <c r="N289" s="6">
        <v>6.2399999999999997E-2</v>
      </c>
      <c r="O289" s="6">
        <v>0.68769999999999998</v>
      </c>
      <c r="P289" s="6">
        <v>0.39369999999999999</v>
      </c>
      <c r="Q289" s="6">
        <v>88</v>
      </c>
      <c r="R289" s="6">
        <v>351</v>
      </c>
      <c r="S289" s="6">
        <v>1331</v>
      </c>
      <c r="T289" s="6">
        <v>131046</v>
      </c>
      <c r="U289" s="6">
        <v>0.11119999999999999</v>
      </c>
      <c r="V289" s="6">
        <v>0.83819999999999995</v>
      </c>
      <c r="W289" s="6">
        <v>0.58409999999999995</v>
      </c>
      <c r="X289" s="6">
        <v>151</v>
      </c>
      <c r="Y289" s="6">
        <v>2167</v>
      </c>
      <c r="Z289" s="6">
        <v>1459</v>
      </c>
      <c r="AA289" s="6">
        <v>136257</v>
      </c>
      <c r="AB289" s="6">
        <v>0.68659999999999999</v>
      </c>
      <c r="AC289" s="6">
        <v>0.91879999999999995</v>
      </c>
      <c r="AD289" s="6">
        <v>0.60740000000000005</v>
      </c>
      <c r="AE289" s="6">
        <v>130</v>
      </c>
      <c r="AF289" s="6">
        <v>579</v>
      </c>
      <c r="AG289" s="6">
        <v>985</v>
      </c>
      <c r="AH289" s="6">
        <v>69456</v>
      </c>
      <c r="AI289" s="6">
        <v>0.1835</v>
      </c>
      <c r="AJ289" s="6">
        <v>0.62029999999999996</v>
      </c>
      <c r="AK289" s="6">
        <v>0.30959999999999999</v>
      </c>
      <c r="AL289" s="6">
        <v>10</v>
      </c>
      <c r="AM289" s="6">
        <v>170</v>
      </c>
      <c r="AN289" s="6">
        <v>1068</v>
      </c>
      <c r="AO289" s="6">
        <v>80132</v>
      </c>
      <c r="AP289" s="6">
        <v>5.3900000000000003E-2</v>
      </c>
      <c r="AQ289" s="6">
        <v>0.67249999999999999</v>
      </c>
      <c r="AR289" s="6">
        <v>0.35720000000000002</v>
      </c>
      <c r="AT289" s="6">
        <f t="shared" si="12"/>
        <v>63</v>
      </c>
      <c r="AU289" s="6">
        <f t="shared" si="13"/>
        <v>448.38071065989845</v>
      </c>
      <c r="AV289" s="6">
        <f t="shared" si="14"/>
        <v>373.35042735042737</v>
      </c>
      <c r="AW289" s="7">
        <f t="shared" si="15"/>
        <v>62.878172588832484</v>
      </c>
      <c r="AX289" s="6">
        <f t="shared" si="16"/>
        <v>119.95854922279793</v>
      </c>
      <c r="AY289" s="6">
        <f t="shared" si="17"/>
        <v>471.36470588235295</v>
      </c>
      <c r="BA289" s="6">
        <f>VLOOKUP(A289, ALL_AP_DATA!$A$2:$F$3600, 6, FALSE)</f>
        <v>3156</v>
      </c>
      <c r="BB289" s="6" t="e">
        <f t="shared" ca="1" si="18"/>
        <v>#NAME?</v>
      </c>
      <c r="BC289" s="6">
        <f>VLOOKUP(A289,projmetadata!$A$2:$D$2036, 4, FALSE)</f>
        <v>1178249</v>
      </c>
      <c r="BE289" s="6" t="e">
        <f t="shared" ca="1" si="20"/>
        <v>#NAME?</v>
      </c>
      <c r="BF289" s="6" t="e">
        <f t="shared" ca="1" si="21"/>
        <v>#NAME?</v>
      </c>
      <c r="BG289" s="6">
        <f t="shared" si="22"/>
        <v>0.1904003313391312</v>
      </c>
      <c r="BH289" s="6">
        <f>VLOOKUP(A289, ALL_AP_DATA!$A$2:$D$3600, 3, FALSE)</f>
        <v>2294</v>
      </c>
      <c r="BI289" s="6">
        <f>VLOOKUP(A289, ALL_AP_DATA!$A$2:$E$3600, 5, FALSE)</f>
        <v>224339</v>
      </c>
      <c r="BJ289" s="6">
        <f t="shared" si="19"/>
        <v>71.083333333333329</v>
      </c>
      <c r="BK289" s="6">
        <f t="shared" si="23"/>
        <v>0.72686945500633715</v>
      </c>
    </row>
    <row r="290" spans="1:63" ht="15.75" customHeight="1" x14ac:dyDescent="0.2">
      <c r="A290" s="6" t="s">
        <v>872</v>
      </c>
      <c r="B290" s="6" t="s">
        <v>61</v>
      </c>
      <c r="C290" s="6">
        <v>2</v>
      </c>
      <c r="D290" s="6">
        <v>5</v>
      </c>
      <c r="E290" s="6">
        <v>8</v>
      </c>
      <c r="F290" s="6">
        <v>1878</v>
      </c>
      <c r="G290" s="6">
        <v>7.3000000000000001E-3</v>
      </c>
      <c r="H290" s="6">
        <v>4.2599999999999999E-2</v>
      </c>
      <c r="I290" s="6">
        <v>8.9200000000000002E-2</v>
      </c>
      <c r="J290" s="6">
        <v>1</v>
      </c>
      <c r="K290" s="6">
        <v>12</v>
      </c>
      <c r="L290" s="6">
        <v>59</v>
      </c>
      <c r="M290" s="6">
        <v>1544</v>
      </c>
      <c r="N290" s="6">
        <v>1.7600000000000001E-2</v>
      </c>
      <c r="O290" s="6">
        <v>0.31380000000000002</v>
      </c>
      <c r="P290" s="6">
        <v>7.3300000000000004E-2</v>
      </c>
      <c r="Q290" s="6">
        <v>27</v>
      </c>
      <c r="R290" s="6">
        <v>102</v>
      </c>
      <c r="S290" s="6">
        <v>138</v>
      </c>
      <c r="T290" s="6">
        <v>13725</v>
      </c>
      <c r="U290" s="6">
        <v>0.14960000000000001</v>
      </c>
      <c r="V290" s="6">
        <v>0.73399999999999999</v>
      </c>
      <c r="W290" s="6">
        <v>0.65190000000000003</v>
      </c>
      <c r="X290" s="6">
        <v>34</v>
      </c>
      <c r="Y290" s="6">
        <v>237</v>
      </c>
      <c r="Z290" s="6">
        <v>137</v>
      </c>
      <c r="AA290" s="6">
        <v>8124</v>
      </c>
      <c r="AB290" s="6">
        <v>0.34749999999999998</v>
      </c>
      <c r="AC290" s="6">
        <v>0.72870000000000001</v>
      </c>
      <c r="AD290" s="6">
        <v>0.38590000000000002</v>
      </c>
      <c r="AE290" s="6">
        <v>31</v>
      </c>
      <c r="AF290" s="6">
        <v>144</v>
      </c>
      <c r="AG290" s="6">
        <v>96</v>
      </c>
      <c r="AH290" s="6">
        <v>8317</v>
      </c>
      <c r="AI290" s="6">
        <v>0.21110000000000001</v>
      </c>
      <c r="AJ290" s="6">
        <v>0.51060000000000005</v>
      </c>
      <c r="AK290" s="6">
        <v>0.39500000000000002</v>
      </c>
      <c r="AT290" s="6">
        <f t="shared" si="12"/>
        <v>375.6</v>
      </c>
      <c r="AU290" s="6">
        <f t="shared" si="13"/>
        <v>128.66666666666666</v>
      </c>
      <c r="AV290" s="6">
        <f t="shared" si="14"/>
        <v>134.55882352941177</v>
      </c>
      <c r="AW290" s="7">
        <f t="shared" si="15"/>
        <v>34.278481012658226</v>
      </c>
      <c r="AX290" s="6">
        <f t="shared" si="16"/>
        <v>57.756944444444443</v>
      </c>
      <c r="AY290" s="6" t="str">
        <f t="shared" si="17"/>
        <v/>
      </c>
      <c r="BA290" s="6">
        <f>VLOOKUP(A290, ALL_AP_DATA!$A$2:$F$3600, 6, FALSE)</f>
        <v>682</v>
      </c>
      <c r="BB290" s="6" t="e">
        <f t="shared" ca="1" si="18"/>
        <v>#NAME?</v>
      </c>
      <c r="BC290" s="6">
        <f>VLOOKUP(A290,projmetadata!$A$2:$D$2036, 4, FALSE)</f>
        <v>111033</v>
      </c>
      <c r="BE290" s="6" t="e">
        <f t="shared" ca="1" si="20"/>
        <v>#NAME?</v>
      </c>
      <c r="BF290" s="6" t="e">
        <f t="shared" ca="1" si="21"/>
        <v>#NAME?</v>
      </c>
      <c r="BG290" s="6">
        <f t="shared" si="22"/>
        <v>0.18961930236956581</v>
      </c>
      <c r="BH290" s="6">
        <f>VLOOKUP(A290, ALL_AP_DATA!$A$2:$D$3600, 3, FALSE)</f>
        <v>355</v>
      </c>
      <c r="BI290" s="6">
        <f>VLOOKUP(A290, ALL_AP_DATA!$A$2:$E$3600, 5, FALSE)</f>
        <v>21054</v>
      </c>
      <c r="BJ290" s="6">
        <f t="shared" si="19"/>
        <v>30.870967741935484</v>
      </c>
      <c r="BK290" s="6">
        <f t="shared" si="23"/>
        <v>0.52052785923753664</v>
      </c>
    </row>
    <row r="291" spans="1:63" ht="15.75" customHeight="1" x14ac:dyDescent="0.2">
      <c r="A291" s="6" t="s">
        <v>1360</v>
      </c>
      <c r="B291" s="6" t="s">
        <v>61</v>
      </c>
      <c r="J291" s="6">
        <v>5</v>
      </c>
      <c r="K291" s="6">
        <v>31</v>
      </c>
      <c r="L291" s="6">
        <v>140</v>
      </c>
      <c r="M291" s="6">
        <v>4291</v>
      </c>
      <c r="N291" s="6">
        <v>9.69E-2</v>
      </c>
      <c r="O291" s="6">
        <v>0.4667</v>
      </c>
      <c r="P291" s="6">
        <v>0.1759</v>
      </c>
      <c r="Q291" s="6">
        <v>20</v>
      </c>
      <c r="R291" s="6">
        <v>93</v>
      </c>
      <c r="S291" s="6">
        <v>274</v>
      </c>
      <c r="T291" s="6">
        <v>21041</v>
      </c>
      <c r="U291" s="6">
        <v>0.29060000000000002</v>
      </c>
      <c r="V291" s="6">
        <v>0.9133</v>
      </c>
      <c r="W291" s="6">
        <v>0.86240000000000006</v>
      </c>
      <c r="X291" s="6">
        <v>33</v>
      </c>
      <c r="Y291" s="6">
        <v>142</v>
      </c>
      <c r="Z291" s="6">
        <v>198</v>
      </c>
      <c r="AA291" s="6">
        <v>10828</v>
      </c>
      <c r="AB291" s="6">
        <v>0.44369999999999998</v>
      </c>
      <c r="AC291" s="6">
        <v>0.66</v>
      </c>
      <c r="AD291" s="6">
        <v>0.44379999999999997</v>
      </c>
      <c r="AE291" s="6">
        <v>2</v>
      </c>
      <c r="AF291" s="6">
        <v>6</v>
      </c>
      <c r="AG291" s="6">
        <v>47</v>
      </c>
      <c r="AH291" s="6">
        <v>515</v>
      </c>
      <c r="AI291" s="6">
        <v>1.8700000000000001E-2</v>
      </c>
      <c r="AJ291" s="6">
        <v>0.15670000000000001</v>
      </c>
      <c r="AK291" s="6">
        <v>2.1100000000000001E-2</v>
      </c>
      <c r="AL291" s="6">
        <v>5</v>
      </c>
      <c r="AM291" s="6">
        <v>62</v>
      </c>
      <c r="AN291" s="6">
        <v>224</v>
      </c>
      <c r="AO291" s="6">
        <v>10447</v>
      </c>
      <c r="AP291" s="6">
        <v>0.1938</v>
      </c>
      <c r="AQ291" s="6">
        <v>0.74670000000000003</v>
      </c>
      <c r="AR291" s="6">
        <v>0.42820000000000003</v>
      </c>
      <c r="AT291" s="6" t="str">
        <f t="shared" si="12"/>
        <v/>
      </c>
      <c r="AU291" s="6">
        <f t="shared" si="13"/>
        <v>138.41935483870967</v>
      </c>
      <c r="AV291" s="6">
        <f t="shared" si="14"/>
        <v>226.24731182795699</v>
      </c>
      <c r="AW291" s="7">
        <f t="shared" si="15"/>
        <v>76.25352112676056</v>
      </c>
      <c r="AX291" s="6">
        <f t="shared" si="16"/>
        <v>85.833333333333329</v>
      </c>
      <c r="AY291" s="6">
        <f t="shared" si="17"/>
        <v>168.5</v>
      </c>
      <c r="BA291" s="6">
        <f>VLOOKUP(A291, ALL_AP_DATA!$A$2:$F$3600, 6, FALSE)</f>
        <v>320</v>
      </c>
      <c r="BB291" s="6" t="e">
        <f t="shared" ca="1" si="18"/>
        <v>#NAME?</v>
      </c>
      <c r="BC291" s="6">
        <f>VLOOKUP(A291,projmetadata!$A$2:$D$2036, 4, FALSE)</f>
        <v>121942</v>
      </c>
      <c r="BE291" s="6" t="e">
        <f t="shared" ca="1" si="20"/>
        <v>#NAME?</v>
      </c>
      <c r="BF291" s="6" t="e">
        <f t="shared" ca="1" si="21"/>
        <v>#NAME?</v>
      </c>
      <c r="BG291" s="6">
        <f t="shared" si="22"/>
        <v>0.20007052533171507</v>
      </c>
      <c r="BH291" s="6">
        <f>VLOOKUP(A291, ALL_AP_DATA!$A$2:$D$3600, 3, FALSE)</f>
        <v>186</v>
      </c>
      <c r="BI291" s="6">
        <f>VLOOKUP(A291, ALL_AP_DATA!$A$2:$E$3600, 5, FALSE)</f>
        <v>24397</v>
      </c>
      <c r="BJ291" s="6">
        <f t="shared" si="19"/>
        <v>76.240624999999994</v>
      </c>
      <c r="BK291" s="6">
        <f t="shared" si="23"/>
        <v>0.58125000000000004</v>
      </c>
    </row>
    <row r="292" spans="1:63" ht="15.75" customHeight="1" x14ac:dyDescent="0.2">
      <c r="A292" s="6" t="s">
        <v>86</v>
      </c>
      <c r="B292" s="6" t="s">
        <v>61</v>
      </c>
      <c r="J292" s="6">
        <v>1</v>
      </c>
      <c r="K292" s="6">
        <v>14</v>
      </c>
      <c r="L292" s="6">
        <v>44</v>
      </c>
      <c r="M292" s="6">
        <v>1126</v>
      </c>
      <c r="N292" s="6">
        <v>4.4999999999999998E-2</v>
      </c>
      <c r="O292" s="6">
        <v>0.41120000000000001</v>
      </c>
      <c r="P292" s="6">
        <v>0.189</v>
      </c>
      <c r="Q292" s="6">
        <v>15</v>
      </c>
      <c r="R292" s="6">
        <v>55</v>
      </c>
      <c r="S292" s="6">
        <v>73</v>
      </c>
      <c r="T292" s="6">
        <v>3572</v>
      </c>
      <c r="U292" s="6">
        <v>0.17680000000000001</v>
      </c>
      <c r="V292" s="6">
        <v>0.68220000000000003</v>
      </c>
      <c r="W292" s="6">
        <v>0.59950000000000003</v>
      </c>
      <c r="X292" s="6">
        <v>12</v>
      </c>
      <c r="Y292" s="6">
        <v>55</v>
      </c>
      <c r="Z292" s="6">
        <v>62</v>
      </c>
      <c r="AA292" s="6">
        <v>2526</v>
      </c>
      <c r="AB292" s="6">
        <v>0.17680000000000001</v>
      </c>
      <c r="AC292" s="6">
        <v>0.57940000000000003</v>
      </c>
      <c r="AD292" s="6">
        <v>0.42399999999999999</v>
      </c>
      <c r="AE292" s="6">
        <v>2</v>
      </c>
      <c r="AF292" s="6">
        <v>7</v>
      </c>
      <c r="AG292" s="6">
        <v>20</v>
      </c>
      <c r="AH292" s="6">
        <v>477</v>
      </c>
      <c r="AI292" s="6">
        <v>2.2499999999999999E-2</v>
      </c>
      <c r="AJ292" s="6">
        <v>0.18690000000000001</v>
      </c>
      <c r="AK292" s="6">
        <v>8.0100000000000005E-2</v>
      </c>
      <c r="AT292" s="6" t="str">
        <f t="shared" si="12"/>
        <v/>
      </c>
      <c r="AU292" s="6">
        <f t="shared" si="13"/>
        <v>80.428571428571431</v>
      </c>
      <c r="AV292" s="6">
        <f t="shared" si="14"/>
        <v>64.945454545454552</v>
      </c>
      <c r="AW292" s="7">
        <f t="shared" si="15"/>
        <v>45.927272727272729</v>
      </c>
      <c r="AX292" s="6">
        <f t="shared" si="16"/>
        <v>68.142857142857139</v>
      </c>
      <c r="AY292" s="6" t="str">
        <f t="shared" si="17"/>
        <v/>
      </c>
      <c r="BA292" s="6">
        <f>VLOOKUP(A292, ALL_AP_DATA!$A$2:$F$3600, 6, FALSE)</f>
        <v>311</v>
      </c>
      <c r="BB292" s="6" t="e">
        <f t="shared" ca="1" si="18"/>
        <v>#NAME?</v>
      </c>
      <c r="BC292" s="6">
        <f>VLOOKUP(A292,projmetadata!$A$2:$D$2036, 4, FALSE)</f>
        <v>29771</v>
      </c>
      <c r="BE292" s="6" t="e">
        <f t="shared" ca="1" si="20"/>
        <v>#NAME?</v>
      </c>
      <c r="BF292" s="6" t="e">
        <f t="shared" ca="1" si="21"/>
        <v>#NAME?</v>
      </c>
      <c r="BG292" s="6">
        <f t="shared" si="22"/>
        <v>0.20012764099291255</v>
      </c>
      <c r="BH292" s="6">
        <f>VLOOKUP(A292, ALL_AP_DATA!$A$2:$D$3600, 3, FALSE)</f>
        <v>85</v>
      </c>
      <c r="BI292" s="6">
        <f>VLOOKUP(A292, ALL_AP_DATA!$A$2:$E$3600, 5, FALSE)</f>
        <v>5958</v>
      </c>
      <c r="BJ292" s="6">
        <f t="shared" si="19"/>
        <v>19.157556270096464</v>
      </c>
      <c r="BK292" s="6">
        <f t="shared" si="23"/>
        <v>0.27331189710610931</v>
      </c>
    </row>
    <row r="293" spans="1:63" ht="15.75" customHeight="1" x14ac:dyDescent="0.2">
      <c r="A293" s="6" t="s">
        <v>630</v>
      </c>
      <c r="B293" s="6" t="s">
        <v>61</v>
      </c>
      <c r="C293" s="6">
        <v>4</v>
      </c>
      <c r="D293" s="6">
        <v>32</v>
      </c>
      <c r="E293" s="6">
        <v>84</v>
      </c>
      <c r="F293" s="6">
        <v>3333</v>
      </c>
      <c r="G293" s="6">
        <v>1.8100000000000002E-2</v>
      </c>
      <c r="H293" s="6">
        <v>0.1016</v>
      </c>
      <c r="I293" s="6">
        <v>4.7500000000000001E-2</v>
      </c>
      <c r="Q293" s="6">
        <v>49</v>
      </c>
      <c r="R293" s="6">
        <v>143</v>
      </c>
      <c r="S293" s="6">
        <v>340</v>
      </c>
      <c r="T293" s="6">
        <v>30437</v>
      </c>
      <c r="U293" s="6">
        <v>8.1000000000000003E-2</v>
      </c>
      <c r="V293" s="6">
        <v>0.41110000000000002</v>
      </c>
      <c r="W293" s="6">
        <v>0.43359999999999999</v>
      </c>
      <c r="X293" s="6">
        <v>106</v>
      </c>
      <c r="Y293" s="6">
        <v>1180</v>
      </c>
      <c r="Z293" s="6">
        <v>736</v>
      </c>
      <c r="AA293" s="6">
        <v>56602</v>
      </c>
      <c r="AB293" s="6">
        <v>0.66859999999999997</v>
      </c>
      <c r="AC293" s="6">
        <v>0.89</v>
      </c>
      <c r="AD293" s="6">
        <v>0.80640000000000001</v>
      </c>
      <c r="AE293" s="6">
        <v>70</v>
      </c>
      <c r="AF293" s="6">
        <v>238</v>
      </c>
      <c r="AG293" s="6">
        <v>269</v>
      </c>
      <c r="AH293" s="6">
        <v>12927</v>
      </c>
      <c r="AI293" s="6">
        <v>0.1348</v>
      </c>
      <c r="AJ293" s="6">
        <v>0.32529999999999998</v>
      </c>
      <c r="AK293" s="6">
        <v>0.1842</v>
      </c>
      <c r="AT293" s="6">
        <f t="shared" si="12"/>
        <v>104.15625</v>
      </c>
      <c r="AU293" s="6" t="str">
        <f t="shared" si="13"/>
        <v/>
      </c>
      <c r="AV293" s="6">
        <f t="shared" si="14"/>
        <v>212.84615384615384</v>
      </c>
      <c r="AW293" s="7">
        <f t="shared" si="15"/>
        <v>47.967796610169493</v>
      </c>
      <c r="AX293" s="6">
        <f t="shared" si="16"/>
        <v>54.315126050420169</v>
      </c>
      <c r="AY293" s="6" t="str">
        <f t="shared" si="17"/>
        <v/>
      </c>
      <c r="BA293" s="6">
        <f>VLOOKUP(A293, ALL_AP_DATA!$A$2:$F$3600, 6, FALSE)</f>
        <v>1765</v>
      </c>
      <c r="BB293" s="6" t="e">
        <f t="shared" ca="1" si="18"/>
        <v>#NAME?</v>
      </c>
      <c r="BC293" s="6">
        <f>VLOOKUP(A293,projmetadata!$A$2:$D$2036, 4, FALSE)</f>
        <v>345123</v>
      </c>
      <c r="BE293" s="6" t="e">
        <f t="shared" ca="1" si="20"/>
        <v>#NAME?</v>
      </c>
      <c r="BF293" s="6" t="e">
        <f t="shared" ca="1" si="21"/>
        <v>#NAME?</v>
      </c>
      <c r="BG293" s="6">
        <f t="shared" si="22"/>
        <v>0.20339125471208816</v>
      </c>
      <c r="BH293" s="6">
        <f>VLOOKUP(A293, ALL_AP_DATA!$A$2:$D$3600, 3, FALSE)</f>
        <v>1253</v>
      </c>
      <c r="BI293" s="6">
        <f>VLOOKUP(A293, ALL_AP_DATA!$A$2:$E$3600, 5, FALSE)</f>
        <v>70195</v>
      </c>
      <c r="BJ293" s="6">
        <f t="shared" si="19"/>
        <v>39.770538243626063</v>
      </c>
      <c r="BK293" s="6">
        <f t="shared" si="23"/>
        <v>0.70991501416430591</v>
      </c>
    </row>
    <row r="294" spans="1:63" ht="15.75" customHeight="1" x14ac:dyDescent="0.2">
      <c r="A294" s="6" t="s">
        <v>459</v>
      </c>
      <c r="B294" s="6" t="s">
        <v>61</v>
      </c>
      <c r="J294" s="6">
        <v>6</v>
      </c>
      <c r="K294" s="6">
        <v>38</v>
      </c>
      <c r="L294" s="6">
        <v>172</v>
      </c>
      <c r="M294" s="6">
        <v>7376</v>
      </c>
      <c r="N294" s="6">
        <v>7.3200000000000001E-2</v>
      </c>
      <c r="O294" s="6">
        <v>0.39</v>
      </c>
      <c r="P294" s="6">
        <v>0.2954</v>
      </c>
      <c r="Q294" s="6">
        <v>14</v>
      </c>
      <c r="R294" s="6">
        <v>70</v>
      </c>
      <c r="S294" s="6">
        <v>271</v>
      </c>
      <c r="T294" s="6">
        <v>11612</v>
      </c>
      <c r="U294" s="6">
        <v>0.13489999999999999</v>
      </c>
      <c r="V294" s="6">
        <v>0.61450000000000005</v>
      </c>
      <c r="W294" s="6">
        <v>0.46510000000000001</v>
      </c>
      <c r="X294" s="6">
        <v>11</v>
      </c>
      <c r="Y294" s="6">
        <v>264</v>
      </c>
      <c r="Z294" s="6">
        <v>294</v>
      </c>
      <c r="AA294" s="6">
        <v>13253</v>
      </c>
      <c r="AB294" s="6">
        <v>0.50870000000000004</v>
      </c>
      <c r="AC294" s="6">
        <v>0.66669999999999996</v>
      </c>
      <c r="AD294" s="6">
        <v>0.53080000000000005</v>
      </c>
      <c r="AE294" s="6">
        <v>1</v>
      </c>
      <c r="AF294" s="6">
        <v>3</v>
      </c>
      <c r="AG294" s="6">
        <v>7</v>
      </c>
      <c r="AH294" s="6">
        <v>160</v>
      </c>
      <c r="AI294" s="6">
        <v>5.7999999999999996E-3</v>
      </c>
      <c r="AJ294" s="6">
        <v>1.5900000000000001E-2</v>
      </c>
      <c r="AK294" s="6">
        <v>6.4000000000000003E-3</v>
      </c>
      <c r="AL294" s="6">
        <v>5</v>
      </c>
      <c r="AM294" s="6">
        <v>47</v>
      </c>
      <c r="AN294" s="6">
        <v>213</v>
      </c>
      <c r="AO294" s="6">
        <v>9928</v>
      </c>
      <c r="AP294" s="6">
        <v>9.06E-2</v>
      </c>
      <c r="AQ294" s="6">
        <v>0.48299999999999998</v>
      </c>
      <c r="AR294" s="6">
        <v>0.39760000000000001</v>
      </c>
      <c r="AT294" s="6" t="str">
        <f t="shared" si="12"/>
        <v/>
      </c>
      <c r="AU294" s="6">
        <f t="shared" si="13"/>
        <v>194.10526315789474</v>
      </c>
      <c r="AV294" s="6">
        <f t="shared" si="14"/>
        <v>165.88571428571427</v>
      </c>
      <c r="AW294" s="7">
        <f t="shared" si="15"/>
        <v>50.200757575757578</v>
      </c>
      <c r="AX294" s="6">
        <f t="shared" si="16"/>
        <v>53.333333333333336</v>
      </c>
      <c r="AY294" s="6">
        <f t="shared" si="17"/>
        <v>211.2340425531915</v>
      </c>
      <c r="BA294" s="6">
        <f>VLOOKUP(A294, ALL_AP_DATA!$A$2:$F$3600, 6, FALSE)</f>
        <v>519</v>
      </c>
      <c r="BB294" s="6" t="e">
        <f t="shared" ca="1" si="18"/>
        <v>#NAME?</v>
      </c>
      <c r="BC294" s="6">
        <f>VLOOKUP(A294,projmetadata!$A$2:$D$2036, 4, FALSE)</f>
        <v>120255</v>
      </c>
      <c r="BE294" s="6" t="e">
        <f t="shared" ca="1" si="20"/>
        <v>#NAME?</v>
      </c>
      <c r="BF294" s="6" t="e">
        <f t="shared" ca="1" si="21"/>
        <v>#NAME?</v>
      </c>
      <c r="BG294" s="6">
        <f t="shared" si="22"/>
        <v>0.20763377822127979</v>
      </c>
      <c r="BH294" s="6">
        <f>VLOOKUP(A294, ALL_AP_DATA!$A$2:$D$3600, 3, FALSE)</f>
        <v>295</v>
      </c>
      <c r="BI294" s="6">
        <f>VLOOKUP(A294, ALL_AP_DATA!$A$2:$E$3600, 5, FALSE)</f>
        <v>24969</v>
      </c>
      <c r="BJ294" s="6">
        <f t="shared" si="19"/>
        <v>48.109826589595379</v>
      </c>
      <c r="BK294" s="6">
        <f t="shared" si="23"/>
        <v>0.5684007707129094</v>
      </c>
    </row>
    <row r="295" spans="1:63" ht="15.75" customHeight="1" x14ac:dyDescent="0.2">
      <c r="A295" s="6" t="s">
        <v>1023</v>
      </c>
      <c r="B295" s="6" t="s">
        <v>61</v>
      </c>
      <c r="Q295" s="6">
        <v>10</v>
      </c>
      <c r="R295" s="6">
        <v>34</v>
      </c>
      <c r="S295" s="6">
        <v>65</v>
      </c>
      <c r="T295" s="6">
        <v>2947</v>
      </c>
      <c r="U295" s="6">
        <v>0.1201</v>
      </c>
      <c r="V295" s="6">
        <v>0.56520000000000004</v>
      </c>
      <c r="W295" s="6">
        <v>0.18049999999999999</v>
      </c>
      <c r="X295" s="6">
        <v>7</v>
      </c>
      <c r="Y295" s="6">
        <v>195</v>
      </c>
      <c r="Z295" s="6">
        <v>90</v>
      </c>
      <c r="AA295" s="6">
        <v>4209</v>
      </c>
      <c r="AB295" s="6">
        <v>0.68899999999999995</v>
      </c>
      <c r="AC295" s="6">
        <v>0.78259999999999996</v>
      </c>
      <c r="AD295" s="6">
        <v>0.25769999999999998</v>
      </c>
      <c r="AE295" s="6">
        <v>9</v>
      </c>
      <c r="AF295" s="6">
        <v>46</v>
      </c>
      <c r="AG295" s="6">
        <v>34</v>
      </c>
      <c r="AH295" s="6">
        <v>991</v>
      </c>
      <c r="AI295" s="6">
        <v>0.16250000000000001</v>
      </c>
      <c r="AJ295" s="6">
        <v>0.29570000000000002</v>
      </c>
      <c r="AK295" s="6">
        <v>6.0699999999999997E-2</v>
      </c>
      <c r="AT295" s="6" t="str">
        <f t="shared" si="12"/>
        <v/>
      </c>
      <c r="AU295" s="6" t="str">
        <f t="shared" si="13"/>
        <v/>
      </c>
      <c r="AV295" s="6">
        <f t="shared" si="14"/>
        <v>86.67647058823529</v>
      </c>
      <c r="AW295" s="7">
        <f t="shared" si="15"/>
        <v>21.584615384615386</v>
      </c>
      <c r="AX295" s="6">
        <f t="shared" si="16"/>
        <v>21.543478260869566</v>
      </c>
      <c r="AY295" s="6" t="str">
        <f t="shared" si="17"/>
        <v/>
      </c>
      <c r="BA295" s="6">
        <f>VLOOKUP(A295, ALL_AP_DATA!$A$2:$F$3600, 6, FALSE)</f>
        <v>283</v>
      </c>
      <c r="BB295" s="6" t="e">
        <f t="shared" ca="1" si="18"/>
        <v>#NAME?</v>
      </c>
      <c r="BC295" s="6">
        <f>VLOOKUP(A295,projmetadata!$A$2:$D$2036, 4, FALSE)</f>
        <v>78049</v>
      </c>
      <c r="BE295" s="6" t="e">
        <f t="shared" ca="1" si="20"/>
        <v>#NAME?</v>
      </c>
      <c r="BF295" s="6" t="e">
        <f t="shared" ca="1" si="21"/>
        <v>#NAME?</v>
      </c>
      <c r="BG295" s="6">
        <f t="shared" si="22"/>
        <v>0.20922753654755347</v>
      </c>
      <c r="BH295" s="6">
        <f>VLOOKUP(A295, ALL_AP_DATA!$A$2:$D$3600, 3, FALSE)</f>
        <v>202</v>
      </c>
      <c r="BI295" s="6">
        <f>VLOOKUP(A295, ALL_AP_DATA!$A$2:$E$3600, 5, FALSE)</f>
        <v>16330</v>
      </c>
      <c r="BJ295" s="6">
        <f t="shared" si="19"/>
        <v>57.703180212014132</v>
      </c>
      <c r="BK295" s="6">
        <f t="shared" si="23"/>
        <v>0.71378091872791516</v>
      </c>
    </row>
    <row r="296" spans="1:63" ht="15.75" customHeight="1" x14ac:dyDescent="0.2">
      <c r="A296" s="6" t="s">
        <v>229</v>
      </c>
      <c r="B296" s="6" t="s">
        <v>61</v>
      </c>
      <c r="Q296" s="6">
        <v>15</v>
      </c>
      <c r="R296" s="6">
        <v>56</v>
      </c>
      <c r="S296" s="6">
        <v>113</v>
      </c>
      <c r="T296" s="6">
        <v>13089</v>
      </c>
      <c r="U296" s="6">
        <v>0.1258</v>
      </c>
      <c r="V296" s="6">
        <v>0.69750000000000001</v>
      </c>
      <c r="W296" s="6">
        <v>0.58830000000000005</v>
      </c>
      <c r="X296" s="6">
        <v>5</v>
      </c>
      <c r="Y296" s="6">
        <v>15</v>
      </c>
      <c r="Z296" s="6">
        <v>13</v>
      </c>
      <c r="AA296" s="6">
        <v>151</v>
      </c>
      <c r="AB296" s="6">
        <v>3.3700000000000001E-2</v>
      </c>
      <c r="AC296" s="6">
        <v>8.0199999999999994E-2</v>
      </c>
      <c r="AD296" s="6">
        <v>6.7999999999999996E-3</v>
      </c>
      <c r="AE296" s="6">
        <v>28</v>
      </c>
      <c r="AF296" s="6">
        <v>251</v>
      </c>
      <c r="AG296" s="6">
        <v>142</v>
      </c>
      <c r="AH296" s="6">
        <v>13924</v>
      </c>
      <c r="AI296" s="6">
        <v>0.56399999999999995</v>
      </c>
      <c r="AJ296" s="6">
        <v>0.87649999999999995</v>
      </c>
      <c r="AK296" s="6">
        <v>0.62590000000000001</v>
      </c>
      <c r="AT296" s="6" t="str">
        <f t="shared" si="12"/>
        <v/>
      </c>
      <c r="AU296" s="6" t="str">
        <f t="shared" si="13"/>
        <v/>
      </c>
      <c r="AV296" s="6">
        <f t="shared" si="14"/>
        <v>233.73214285714286</v>
      </c>
      <c r="AW296" s="7">
        <f t="shared" si="15"/>
        <v>10.066666666666666</v>
      </c>
      <c r="AX296" s="6">
        <f t="shared" si="16"/>
        <v>55.474103585657367</v>
      </c>
      <c r="AY296" s="6" t="str">
        <f t="shared" si="17"/>
        <v/>
      </c>
      <c r="BA296" s="6">
        <f>VLOOKUP(A296, ALL_AP_DATA!$A$2:$F$3600, 6, FALSE)</f>
        <v>445</v>
      </c>
      <c r="BB296" s="6" t="e">
        <f t="shared" ca="1" si="18"/>
        <v>#NAME?</v>
      </c>
      <c r="BC296" s="6">
        <f>VLOOKUP(A296,projmetadata!$A$2:$D$2036, 4, FALSE)</f>
        <v>104229</v>
      </c>
      <c r="BE296" s="6" t="e">
        <f t="shared" ca="1" si="20"/>
        <v>#NAME?</v>
      </c>
      <c r="BF296" s="6" t="e">
        <f t="shared" ca="1" si="21"/>
        <v>#NAME?</v>
      </c>
      <c r="BG296" s="6">
        <f t="shared" si="22"/>
        <v>0.21345306968310163</v>
      </c>
      <c r="BH296" s="6">
        <f>VLOOKUP(A296, ALL_AP_DATA!$A$2:$D$3600, 3, FALSE)</f>
        <v>274</v>
      </c>
      <c r="BI296" s="6">
        <f>VLOOKUP(A296, ALL_AP_DATA!$A$2:$E$3600, 5, FALSE)</f>
        <v>22248</v>
      </c>
      <c r="BJ296" s="6">
        <f t="shared" si="19"/>
        <v>49.995505617977528</v>
      </c>
      <c r="BK296" s="6">
        <f t="shared" si="23"/>
        <v>0.61573033707865166</v>
      </c>
    </row>
    <row r="297" spans="1:63" ht="15.75" customHeight="1" x14ac:dyDescent="0.2">
      <c r="A297" s="6" t="s">
        <v>958</v>
      </c>
      <c r="B297" s="6" t="s">
        <v>61</v>
      </c>
      <c r="Q297" s="6">
        <v>2</v>
      </c>
      <c r="R297" s="6">
        <v>8</v>
      </c>
      <c r="S297" s="6">
        <v>10</v>
      </c>
      <c r="T297" s="6">
        <v>2057</v>
      </c>
      <c r="U297" s="6">
        <v>1.9199999999999998E-2</v>
      </c>
      <c r="V297" s="6">
        <v>0.37040000000000001</v>
      </c>
      <c r="W297" s="6">
        <v>0.25140000000000001</v>
      </c>
      <c r="X297" s="6">
        <v>1</v>
      </c>
      <c r="Y297" s="6">
        <v>5</v>
      </c>
      <c r="Z297" s="6">
        <v>1</v>
      </c>
      <c r="AA297" s="6">
        <v>19</v>
      </c>
      <c r="AB297" s="6">
        <v>1.2E-2</v>
      </c>
      <c r="AC297" s="6">
        <v>3.6999999999999998E-2</v>
      </c>
      <c r="AD297" s="6">
        <v>2.3E-3</v>
      </c>
      <c r="AE297" s="6">
        <v>1</v>
      </c>
      <c r="AF297" s="6">
        <v>4</v>
      </c>
      <c r="AG297" s="6">
        <v>3</v>
      </c>
      <c r="AH297" s="6">
        <v>135</v>
      </c>
      <c r="AI297" s="6">
        <v>9.5999999999999992E-3</v>
      </c>
      <c r="AJ297" s="6">
        <v>0.1111</v>
      </c>
      <c r="AK297" s="6">
        <v>1.6500000000000001E-2</v>
      </c>
      <c r="AT297" s="6" t="str">
        <f t="shared" si="12"/>
        <v/>
      </c>
      <c r="AU297" s="6" t="str">
        <f t="shared" si="13"/>
        <v/>
      </c>
      <c r="AV297" s="6">
        <f t="shared" si="14"/>
        <v>257.125</v>
      </c>
      <c r="AW297" s="7">
        <f t="shared" si="15"/>
        <v>3.8</v>
      </c>
      <c r="AX297" s="6">
        <f t="shared" si="16"/>
        <v>33.75</v>
      </c>
      <c r="AY297" s="6" t="str">
        <f t="shared" si="17"/>
        <v/>
      </c>
      <c r="BA297" s="6">
        <f>VLOOKUP(A297, ALL_AP_DATA!$A$2:$F$3600, 6, FALSE)</f>
        <v>417</v>
      </c>
      <c r="BB297" s="6" t="e">
        <f t="shared" ca="1" si="18"/>
        <v>#NAME?</v>
      </c>
      <c r="BC297" s="6">
        <f>VLOOKUP(A297,projmetadata!$A$2:$D$2036, 4, FALSE)</f>
        <v>38175</v>
      </c>
      <c r="BE297" s="6" t="e">
        <f t="shared" ca="1" si="20"/>
        <v>#NAME?</v>
      </c>
      <c r="BF297" s="6" t="e">
        <f t="shared" ca="1" si="21"/>
        <v>#NAME?</v>
      </c>
      <c r="BG297" s="6">
        <f t="shared" si="22"/>
        <v>0.21435494433529798</v>
      </c>
      <c r="BH297" s="6">
        <f>VLOOKUP(A297, ALL_AP_DATA!$A$2:$D$3600, 3, FALSE)</f>
        <v>17</v>
      </c>
      <c r="BI297" s="6">
        <f>VLOOKUP(A297, ALL_AP_DATA!$A$2:$E$3600, 5, FALSE)</f>
        <v>8183</v>
      </c>
      <c r="BJ297" s="6">
        <f t="shared" si="19"/>
        <v>19.623501199040767</v>
      </c>
      <c r="BK297" s="6">
        <f t="shared" si="23"/>
        <v>4.0767386091127102E-2</v>
      </c>
    </row>
    <row r="298" spans="1:63" ht="15.75" customHeight="1" x14ac:dyDescent="0.2">
      <c r="A298" s="6" t="s">
        <v>422</v>
      </c>
      <c r="B298" s="6" t="s">
        <v>61</v>
      </c>
      <c r="J298" s="6">
        <v>1</v>
      </c>
      <c r="K298" s="6">
        <v>13</v>
      </c>
      <c r="L298" s="6">
        <v>46</v>
      </c>
      <c r="M298" s="6">
        <v>1339</v>
      </c>
      <c r="N298" s="6">
        <v>1.9699999999999999E-2</v>
      </c>
      <c r="O298" s="6">
        <v>8.7300000000000003E-2</v>
      </c>
      <c r="P298" s="6">
        <v>4.58E-2</v>
      </c>
      <c r="Q298" s="6">
        <v>18</v>
      </c>
      <c r="R298" s="6">
        <v>54</v>
      </c>
      <c r="S298" s="6">
        <v>336</v>
      </c>
      <c r="T298" s="6">
        <v>18760</v>
      </c>
      <c r="U298" s="6">
        <v>8.1699999999999995E-2</v>
      </c>
      <c r="V298" s="6">
        <v>0.63759999999999994</v>
      </c>
      <c r="W298" s="6">
        <v>0.64200000000000002</v>
      </c>
      <c r="X298" s="6">
        <v>15</v>
      </c>
      <c r="Y298" s="6">
        <v>94</v>
      </c>
      <c r="Z298" s="6">
        <v>178</v>
      </c>
      <c r="AA298" s="6">
        <v>5929</v>
      </c>
      <c r="AB298" s="6">
        <v>0.14219999999999999</v>
      </c>
      <c r="AC298" s="6">
        <v>0.33779999999999999</v>
      </c>
      <c r="AD298" s="6">
        <v>0.2029</v>
      </c>
      <c r="AE298" s="6">
        <v>1</v>
      </c>
      <c r="AF298" s="6">
        <v>4</v>
      </c>
      <c r="AG298" s="6">
        <v>42</v>
      </c>
      <c r="AH298" s="6">
        <v>631</v>
      </c>
      <c r="AI298" s="6">
        <v>6.1000000000000004E-3</v>
      </c>
      <c r="AJ298" s="6">
        <v>7.9699999999999993E-2</v>
      </c>
      <c r="AK298" s="6">
        <v>2.1600000000000001E-2</v>
      </c>
      <c r="AT298" s="6" t="str">
        <f t="shared" si="12"/>
        <v/>
      </c>
      <c r="AU298" s="6">
        <f t="shared" si="13"/>
        <v>103</v>
      </c>
      <c r="AV298" s="6">
        <f t="shared" si="14"/>
        <v>347.40740740740739</v>
      </c>
      <c r="AW298" s="7">
        <f t="shared" si="15"/>
        <v>63.074468085106382</v>
      </c>
      <c r="AX298" s="6">
        <f t="shared" si="16"/>
        <v>157.75</v>
      </c>
      <c r="AY298" s="6" t="str">
        <f t="shared" si="17"/>
        <v/>
      </c>
      <c r="BA298" s="6">
        <f>VLOOKUP(A298, ALL_AP_DATA!$A$2:$F$3600, 6, FALSE)</f>
        <v>661</v>
      </c>
      <c r="BB298" s="6" t="e">
        <f t="shared" ca="1" si="18"/>
        <v>#NAME?</v>
      </c>
      <c r="BC298" s="6">
        <f>VLOOKUP(A298,projmetadata!$A$2:$D$2036, 4, FALSE)</f>
        <v>134265</v>
      </c>
      <c r="BE298" s="6" t="e">
        <f t="shared" ca="1" si="20"/>
        <v>#NAME?</v>
      </c>
      <c r="BF298" s="6" t="e">
        <f t="shared" ca="1" si="21"/>
        <v>#NAME?</v>
      </c>
      <c r="BG298" s="6">
        <f t="shared" si="22"/>
        <v>0.21765165903251033</v>
      </c>
      <c r="BH298" s="6">
        <f>VLOOKUP(A298, ALL_AP_DATA!$A$2:$D$3600, 3, FALSE)</f>
        <v>144</v>
      </c>
      <c r="BI298" s="6">
        <f>VLOOKUP(A298, ALL_AP_DATA!$A$2:$E$3600, 5, FALSE)</f>
        <v>29223</v>
      </c>
      <c r="BJ298" s="6">
        <f t="shared" si="19"/>
        <v>44.210287443267774</v>
      </c>
      <c r="BK298" s="6">
        <f t="shared" si="23"/>
        <v>0.21785173978819969</v>
      </c>
    </row>
    <row r="299" spans="1:63" ht="15.75" customHeight="1" x14ac:dyDescent="0.2">
      <c r="A299" s="6" t="s">
        <v>1152</v>
      </c>
      <c r="B299" s="6" t="s">
        <v>61</v>
      </c>
      <c r="C299" s="6">
        <v>8</v>
      </c>
      <c r="D299" s="6">
        <v>54</v>
      </c>
      <c r="E299" s="6">
        <v>208</v>
      </c>
      <c r="F299" s="6">
        <v>6181</v>
      </c>
      <c r="G299" s="6">
        <v>7.7999999999999996E-3</v>
      </c>
      <c r="H299" s="6">
        <v>5.57E-2</v>
      </c>
      <c r="I299" s="6">
        <v>2.1399999999999999E-2</v>
      </c>
      <c r="J299" s="6">
        <v>28</v>
      </c>
      <c r="K299" s="6">
        <v>312</v>
      </c>
      <c r="L299" s="6">
        <v>2094</v>
      </c>
      <c r="M299" s="6">
        <v>125393</v>
      </c>
      <c r="N299" s="6">
        <v>4.4999999999999998E-2</v>
      </c>
      <c r="O299" s="6">
        <v>0.56030000000000002</v>
      </c>
      <c r="P299" s="6">
        <v>0.43430000000000002</v>
      </c>
      <c r="Q299" s="6">
        <v>215</v>
      </c>
      <c r="R299" s="6">
        <v>914</v>
      </c>
      <c r="S299" s="6">
        <v>2900</v>
      </c>
      <c r="T299" s="6">
        <v>212847</v>
      </c>
      <c r="U299" s="6">
        <v>0.1318</v>
      </c>
      <c r="V299" s="6">
        <v>0.77600000000000002</v>
      </c>
      <c r="W299" s="6">
        <v>0.73719999999999997</v>
      </c>
      <c r="X299" s="6">
        <v>280</v>
      </c>
      <c r="Y299" s="6">
        <v>2567</v>
      </c>
      <c r="Z299" s="6">
        <v>2768</v>
      </c>
      <c r="AA299" s="6">
        <v>149503</v>
      </c>
      <c r="AB299" s="6">
        <v>0.37009999999999998</v>
      </c>
      <c r="AC299" s="6">
        <v>0.74070000000000003</v>
      </c>
      <c r="AD299" s="6">
        <v>0.51780000000000004</v>
      </c>
      <c r="AE299" s="6">
        <v>299</v>
      </c>
      <c r="AF299" s="6">
        <v>1645</v>
      </c>
      <c r="AG299" s="6">
        <v>2465</v>
      </c>
      <c r="AH299" s="6">
        <v>101654</v>
      </c>
      <c r="AI299" s="6">
        <v>0.23719999999999999</v>
      </c>
      <c r="AJ299" s="6">
        <v>0.65959999999999996</v>
      </c>
      <c r="AK299" s="6">
        <v>0.35210000000000002</v>
      </c>
      <c r="AL299" s="6">
        <v>11</v>
      </c>
      <c r="AM299" s="6">
        <v>162</v>
      </c>
      <c r="AN299" s="6">
        <v>1416</v>
      </c>
      <c r="AO299" s="6">
        <v>61640</v>
      </c>
      <c r="AP299" s="6">
        <v>2.3400000000000001E-2</v>
      </c>
      <c r="AQ299" s="6">
        <v>0.37890000000000001</v>
      </c>
      <c r="AR299" s="6">
        <v>0.2135</v>
      </c>
      <c r="AT299" s="6">
        <f t="shared" si="12"/>
        <v>114.46296296296296</v>
      </c>
      <c r="AU299" s="6">
        <f t="shared" si="13"/>
        <v>401.90064102564105</v>
      </c>
      <c r="AV299" s="6">
        <f t="shared" si="14"/>
        <v>232.87417943107221</v>
      </c>
      <c r="AW299" s="7">
        <f t="shared" si="15"/>
        <v>58.240358395013637</v>
      </c>
      <c r="AX299" s="6">
        <f t="shared" si="16"/>
        <v>61.795744680851065</v>
      </c>
      <c r="AY299" s="6">
        <f t="shared" si="17"/>
        <v>380.49382716049382</v>
      </c>
      <c r="BA299" s="6">
        <f>VLOOKUP(A299, ALL_AP_DATA!$A$2:$F$3600, 6, FALSE)</f>
        <v>6936</v>
      </c>
      <c r="BB299" s="6" t="e">
        <f t="shared" ca="1" si="18"/>
        <v>#NAME?</v>
      </c>
      <c r="BC299" s="6">
        <f>VLOOKUP(A299,projmetadata!$A$2:$D$2036, 4, FALSE)</f>
        <v>1319148</v>
      </c>
      <c r="BE299" s="6" t="e">
        <f t="shared" ca="1" si="20"/>
        <v>#NAME?</v>
      </c>
      <c r="BF299" s="6" t="e">
        <f t="shared" ca="1" si="21"/>
        <v>#NAME?</v>
      </c>
      <c r="BG299" s="6">
        <f t="shared" si="22"/>
        <v>0.21887536500832355</v>
      </c>
      <c r="BH299" s="6">
        <f>VLOOKUP(A299, ALL_AP_DATA!$A$2:$D$3600, 3, FALSE)</f>
        <v>3539</v>
      </c>
      <c r="BI299" s="6">
        <f>VLOOKUP(A299, ALL_AP_DATA!$A$2:$E$3600, 5, FALSE)</f>
        <v>288729</v>
      </c>
      <c r="BJ299" s="6">
        <f t="shared" si="19"/>
        <v>41.627595155709344</v>
      </c>
      <c r="BK299" s="6">
        <f t="shared" si="23"/>
        <v>0.5102364475201846</v>
      </c>
    </row>
    <row r="300" spans="1:63" ht="15.75" customHeight="1" x14ac:dyDescent="0.2">
      <c r="A300" s="6" t="s">
        <v>1227</v>
      </c>
      <c r="B300" s="6" t="s">
        <v>61</v>
      </c>
      <c r="Q300" s="6">
        <v>9</v>
      </c>
      <c r="R300" s="6">
        <v>41</v>
      </c>
      <c r="S300" s="6">
        <v>237</v>
      </c>
      <c r="T300" s="6">
        <v>9240</v>
      </c>
      <c r="U300" s="6">
        <v>0.13619999999999999</v>
      </c>
      <c r="V300" s="6">
        <v>0.76449999999999996</v>
      </c>
      <c r="W300" s="6">
        <v>0.80900000000000005</v>
      </c>
      <c r="X300" s="6">
        <v>20</v>
      </c>
      <c r="Y300" s="6">
        <v>196</v>
      </c>
      <c r="Z300" s="6">
        <v>293</v>
      </c>
      <c r="AA300" s="6">
        <v>10393</v>
      </c>
      <c r="AB300" s="6">
        <v>0.6512</v>
      </c>
      <c r="AC300" s="6">
        <v>0.94520000000000004</v>
      </c>
      <c r="AD300" s="6">
        <v>0.90990000000000004</v>
      </c>
      <c r="AE300" s="6">
        <v>7</v>
      </c>
      <c r="AF300" s="6">
        <v>29</v>
      </c>
      <c r="AG300" s="6">
        <v>126</v>
      </c>
      <c r="AH300" s="6">
        <v>2596</v>
      </c>
      <c r="AI300" s="6">
        <v>9.6299999999999997E-2</v>
      </c>
      <c r="AJ300" s="6">
        <v>0.40649999999999997</v>
      </c>
      <c r="AK300" s="6">
        <v>0.2273</v>
      </c>
      <c r="AT300" s="6" t="str">
        <f t="shared" si="12"/>
        <v/>
      </c>
      <c r="AU300" s="6" t="str">
        <f t="shared" si="13"/>
        <v/>
      </c>
      <c r="AV300" s="6">
        <f t="shared" si="14"/>
        <v>225.36585365853659</v>
      </c>
      <c r="AW300" s="7">
        <f t="shared" si="15"/>
        <v>53.025510204081634</v>
      </c>
      <c r="AX300" s="6">
        <f t="shared" si="16"/>
        <v>89.517241379310349</v>
      </c>
      <c r="AY300" s="6" t="str">
        <f t="shared" si="17"/>
        <v/>
      </c>
      <c r="BA300" s="6">
        <f>VLOOKUP(A300, ALL_AP_DATA!$A$2:$F$3600, 6, FALSE)</f>
        <v>301</v>
      </c>
      <c r="BB300" s="6" t="e">
        <f t="shared" ca="1" si="18"/>
        <v>#NAME?</v>
      </c>
      <c r="BC300" s="6">
        <f>VLOOKUP(A300,projmetadata!$A$2:$D$2036, 4, FALSE)</f>
        <v>51354</v>
      </c>
      <c r="BE300" s="6" t="e">
        <f t="shared" ca="1" si="20"/>
        <v>#NAME?</v>
      </c>
      <c r="BF300" s="6" t="e">
        <f t="shared" ca="1" si="21"/>
        <v>#NAME?</v>
      </c>
      <c r="BG300" s="6">
        <f t="shared" si="22"/>
        <v>0.2224169490205242</v>
      </c>
      <c r="BH300" s="6">
        <f>VLOOKUP(A300, ALL_AP_DATA!$A$2:$D$3600, 3, FALSE)</f>
        <v>209</v>
      </c>
      <c r="BI300" s="6">
        <f>VLOOKUP(A300, ALL_AP_DATA!$A$2:$E$3600, 5, FALSE)</f>
        <v>11422</v>
      </c>
      <c r="BJ300" s="6">
        <f t="shared" si="19"/>
        <v>37.946843853820596</v>
      </c>
      <c r="BK300" s="6">
        <f t="shared" si="23"/>
        <v>0.69435215946843853</v>
      </c>
    </row>
    <row r="301" spans="1:63" ht="15.75" customHeight="1" x14ac:dyDescent="0.2">
      <c r="A301" s="6" t="s">
        <v>509</v>
      </c>
      <c r="B301" s="6" t="s">
        <v>61</v>
      </c>
      <c r="J301" s="6">
        <v>71</v>
      </c>
      <c r="K301" s="6">
        <v>234</v>
      </c>
      <c r="L301" s="6">
        <v>2324</v>
      </c>
      <c r="M301" s="6">
        <v>74408</v>
      </c>
      <c r="N301" s="6">
        <v>0.29809999999999998</v>
      </c>
      <c r="O301" s="6">
        <v>0.94089999999999996</v>
      </c>
      <c r="P301" s="6">
        <v>0.9244</v>
      </c>
      <c r="Q301" s="6">
        <v>44</v>
      </c>
      <c r="R301" s="6">
        <v>239</v>
      </c>
      <c r="S301" s="6">
        <v>2374</v>
      </c>
      <c r="T301" s="6">
        <v>76406</v>
      </c>
      <c r="U301" s="6">
        <v>0.30449999999999999</v>
      </c>
      <c r="V301" s="6">
        <v>0.96109999999999995</v>
      </c>
      <c r="W301" s="6">
        <v>0.94920000000000004</v>
      </c>
      <c r="X301" s="6">
        <v>2</v>
      </c>
      <c r="Y301" s="6">
        <v>40</v>
      </c>
      <c r="Z301" s="6">
        <v>468</v>
      </c>
      <c r="AA301" s="6">
        <v>8185</v>
      </c>
      <c r="AB301" s="6">
        <v>5.0999999999999997E-2</v>
      </c>
      <c r="AC301" s="6">
        <v>0.1895</v>
      </c>
      <c r="AD301" s="6">
        <v>0.1017</v>
      </c>
      <c r="AE301" s="6">
        <v>28</v>
      </c>
      <c r="AF301" s="6">
        <v>193</v>
      </c>
      <c r="AG301" s="6">
        <v>2023</v>
      </c>
      <c r="AH301" s="6">
        <v>59492</v>
      </c>
      <c r="AI301" s="6">
        <v>0.24590000000000001</v>
      </c>
      <c r="AJ301" s="6">
        <v>0.81899999999999995</v>
      </c>
      <c r="AK301" s="6">
        <v>0.73909999999999998</v>
      </c>
      <c r="AL301" s="6">
        <v>65</v>
      </c>
      <c r="AM301" s="6">
        <v>246</v>
      </c>
      <c r="AN301" s="6">
        <v>2372</v>
      </c>
      <c r="AO301" s="6">
        <v>77232</v>
      </c>
      <c r="AP301" s="6">
        <v>0.31340000000000001</v>
      </c>
      <c r="AQ301" s="6">
        <v>0.96030000000000004</v>
      </c>
      <c r="AR301" s="6">
        <v>0.95950000000000002</v>
      </c>
      <c r="AT301" s="6" t="str">
        <f t="shared" si="12"/>
        <v/>
      </c>
      <c r="AU301" s="6">
        <f t="shared" si="13"/>
        <v>317.982905982906</v>
      </c>
      <c r="AV301" s="6">
        <f t="shared" si="14"/>
        <v>319.69037656903765</v>
      </c>
      <c r="AW301" s="7">
        <f t="shared" si="15"/>
        <v>204.625</v>
      </c>
      <c r="AX301" s="6">
        <f t="shared" si="16"/>
        <v>308.24870466321244</v>
      </c>
      <c r="AY301" s="6">
        <f t="shared" si="17"/>
        <v>313.95121951219511</v>
      </c>
      <c r="BA301" s="6">
        <f>VLOOKUP(A301, ALL_AP_DATA!$A$2:$F$3600, 6, FALSE)</f>
        <v>785</v>
      </c>
      <c r="BB301" s="6" t="e">
        <f t="shared" ca="1" si="18"/>
        <v>#NAME?</v>
      </c>
      <c r="BC301" s="6">
        <f>VLOOKUP(A301,projmetadata!$A$2:$D$2036, 4, FALSE)</f>
        <v>361880</v>
      </c>
      <c r="BE301" s="6" t="e">
        <f t="shared" ca="1" si="20"/>
        <v>#NAME?</v>
      </c>
      <c r="BF301" s="6" t="e">
        <f t="shared" ca="1" si="21"/>
        <v>#NAME?</v>
      </c>
      <c r="BG301" s="6">
        <f t="shared" si="22"/>
        <v>0.22243008732176411</v>
      </c>
      <c r="BH301" s="6">
        <f>VLOOKUP(A301, ALL_AP_DATA!$A$2:$D$3600, 3, FALSE)</f>
        <v>354</v>
      </c>
      <c r="BI301" s="6">
        <f>VLOOKUP(A301, ALL_AP_DATA!$A$2:$E$3600, 5, FALSE)</f>
        <v>80493</v>
      </c>
      <c r="BJ301" s="6">
        <f t="shared" si="19"/>
        <v>102.53885350318471</v>
      </c>
      <c r="BK301" s="6">
        <f t="shared" si="23"/>
        <v>0.45095541401273886</v>
      </c>
    </row>
    <row r="302" spans="1:63" ht="15.75" customHeight="1" x14ac:dyDescent="0.2">
      <c r="A302" s="6" t="s">
        <v>998</v>
      </c>
      <c r="B302" s="6" t="s">
        <v>61</v>
      </c>
      <c r="Q302" s="6">
        <v>14</v>
      </c>
      <c r="R302" s="6">
        <v>71</v>
      </c>
      <c r="S302" s="6">
        <v>205</v>
      </c>
      <c r="T302" s="6">
        <v>17209</v>
      </c>
      <c r="U302" s="6">
        <v>0.1237</v>
      </c>
      <c r="V302" s="6">
        <v>0.65500000000000003</v>
      </c>
      <c r="W302" s="6">
        <v>0.68899999999999995</v>
      </c>
      <c r="X302" s="6">
        <v>7</v>
      </c>
      <c r="Y302" s="6">
        <v>203</v>
      </c>
      <c r="Z302" s="6">
        <v>229</v>
      </c>
      <c r="AA302" s="6">
        <v>13491</v>
      </c>
      <c r="AB302" s="6">
        <v>0.35370000000000001</v>
      </c>
      <c r="AC302" s="6">
        <v>0.73160000000000003</v>
      </c>
      <c r="AD302" s="6">
        <v>0.54010000000000002</v>
      </c>
      <c r="AE302" s="6">
        <v>17</v>
      </c>
      <c r="AF302" s="6">
        <v>103</v>
      </c>
      <c r="AG302" s="6">
        <v>111</v>
      </c>
      <c r="AH302" s="6">
        <v>2462</v>
      </c>
      <c r="AI302" s="6">
        <v>0.1794</v>
      </c>
      <c r="AJ302" s="6">
        <v>0.35460000000000003</v>
      </c>
      <c r="AK302" s="6">
        <v>9.8599999999999993E-2</v>
      </c>
      <c r="AL302" s="6">
        <v>4</v>
      </c>
      <c r="AM302" s="6">
        <v>30</v>
      </c>
      <c r="AN302" s="6">
        <v>136</v>
      </c>
      <c r="AO302" s="6">
        <v>6392</v>
      </c>
      <c r="AP302" s="6">
        <v>5.2299999999999999E-2</v>
      </c>
      <c r="AQ302" s="6">
        <v>0.4345</v>
      </c>
      <c r="AR302" s="6">
        <v>0.25590000000000002</v>
      </c>
      <c r="AT302" s="6" t="str">
        <f t="shared" si="12"/>
        <v/>
      </c>
      <c r="AU302" s="6" t="str">
        <f t="shared" si="13"/>
        <v/>
      </c>
      <c r="AV302" s="6">
        <f t="shared" si="14"/>
        <v>242.38028169014083</v>
      </c>
      <c r="AW302" s="7">
        <f t="shared" si="15"/>
        <v>66.458128078817737</v>
      </c>
      <c r="AX302" s="6">
        <f t="shared" si="16"/>
        <v>23.902912621359224</v>
      </c>
      <c r="AY302" s="6">
        <f t="shared" si="17"/>
        <v>213.06666666666666</v>
      </c>
      <c r="BA302" s="6">
        <f>VLOOKUP(A302, ALL_AP_DATA!$A$2:$F$3600, 6, FALSE)</f>
        <v>574</v>
      </c>
      <c r="BB302" s="6" t="e">
        <f t="shared" ca="1" si="18"/>
        <v>#NAME?</v>
      </c>
      <c r="BC302" s="6">
        <f>VLOOKUP(A302,projmetadata!$A$2:$D$2036, 4, FALSE)</f>
        <v>111615</v>
      </c>
      <c r="BE302" s="6" t="e">
        <f t="shared" ca="1" si="20"/>
        <v>#NAME?</v>
      </c>
      <c r="BF302" s="6" t="e">
        <f t="shared" ca="1" si="21"/>
        <v>#NAME?</v>
      </c>
      <c r="BG302" s="6">
        <f t="shared" si="22"/>
        <v>0.2237781660171124</v>
      </c>
      <c r="BH302" s="6">
        <f>VLOOKUP(A302, ALL_AP_DATA!$A$2:$D$3600, 3, FALSE)</f>
        <v>290</v>
      </c>
      <c r="BI302" s="6">
        <f>VLOOKUP(A302, ALL_AP_DATA!$A$2:$E$3600, 5, FALSE)</f>
        <v>24977</v>
      </c>
      <c r="BJ302" s="6">
        <f t="shared" si="19"/>
        <v>43.513937282229968</v>
      </c>
      <c r="BK302" s="6">
        <f t="shared" si="23"/>
        <v>0.50522648083623689</v>
      </c>
    </row>
    <row r="303" spans="1:63" ht="15.75" customHeight="1" x14ac:dyDescent="0.2">
      <c r="A303" s="6" t="s">
        <v>1392</v>
      </c>
      <c r="B303" s="6" t="s">
        <v>61</v>
      </c>
      <c r="J303" s="6">
        <v>1</v>
      </c>
      <c r="K303" s="6">
        <v>10</v>
      </c>
      <c r="L303" s="6">
        <v>39</v>
      </c>
      <c r="M303" s="6">
        <v>896</v>
      </c>
      <c r="N303" s="6">
        <v>1.3899999999999999E-2</v>
      </c>
      <c r="O303" s="6">
        <v>9.7699999999999995E-2</v>
      </c>
      <c r="P303" s="6">
        <v>3.3799999999999997E-2</v>
      </c>
      <c r="Q303" s="6">
        <v>26</v>
      </c>
      <c r="R303" s="6">
        <v>127</v>
      </c>
      <c r="S303" s="6">
        <v>296</v>
      </c>
      <c r="T303" s="6">
        <v>21172</v>
      </c>
      <c r="U303" s="6">
        <v>0.1759</v>
      </c>
      <c r="V303" s="6">
        <v>0.7419</v>
      </c>
      <c r="W303" s="6">
        <v>0.79800000000000004</v>
      </c>
      <c r="AE303" s="6">
        <v>22</v>
      </c>
      <c r="AF303" s="6">
        <v>108</v>
      </c>
      <c r="AG303" s="6">
        <v>172</v>
      </c>
      <c r="AH303" s="6">
        <v>5490</v>
      </c>
      <c r="AI303" s="6">
        <v>0.14960000000000001</v>
      </c>
      <c r="AJ303" s="6">
        <v>0.43109999999999998</v>
      </c>
      <c r="AK303" s="6">
        <v>0.2069</v>
      </c>
      <c r="AL303" s="6">
        <v>1</v>
      </c>
      <c r="AM303" s="6">
        <v>24</v>
      </c>
      <c r="AN303" s="6">
        <v>74</v>
      </c>
      <c r="AO303" s="6">
        <v>2753</v>
      </c>
      <c r="AP303" s="6">
        <v>3.32E-2</v>
      </c>
      <c r="AQ303" s="6">
        <v>0.1855</v>
      </c>
      <c r="AR303" s="6">
        <v>0.1038</v>
      </c>
      <c r="AT303" s="6" t="str">
        <f t="shared" si="12"/>
        <v/>
      </c>
      <c r="AU303" s="6">
        <f t="shared" si="13"/>
        <v>89.6</v>
      </c>
      <c r="AV303" s="6">
        <f t="shared" si="14"/>
        <v>166.70866141732284</v>
      </c>
      <c r="AW303" s="7" t="str">
        <f t="shared" si="15"/>
        <v/>
      </c>
      <c r="AX303" s="6">
        <f t="shared" si="16"/>
        <v>50.833333333333336</v>
      </c>
      <c r="AY303" s="6">
        <f t="shared" si="17"/>
        <v>114.70833333333333</v>
      </c>
      <c r="BA303" s="6">
        <f>VLOOKUP(A303, ALL_AP_DATA!$A$2:$F$3600, 6, FALSE)</f>
        <v>722</v>
      </c>
      <c r="BB303" s="6" t="e">
        <f t="shared" ca="1" si="18"/>
        <v>#NAME?</v>
      </c>
      <c r="BC303" s="6">
        <f>VLOOKUP(A303,projmetadata!$A$2:$D$2036, 4, FALSE)</f>
        <v>117254</v>
      </c>
      <c r="BE303" s="6" t="e">
        <f t="shared" ca="1" si="20"/>
        <v>#NAME?</v>
      </c>
      <c r="BF303" s="6" t="e">
        <f t="shared" ca="1" si="21"/>
        <v>#NAME?</v>
      </c>
      <c r="BG303" s="6">
        <f t="shared" si="22"/>
        <v>0.22626946628686442</v>
      </c>
      <c r="BH303" s="6">
        <f>VLOOKUP(A303, ALL_AP_DATA!$A$2:$D$3600, 3, FALSE)</f>
        <v>202</v>
      </c>
      <c r="BI303" s="6">
        <f>VLOOKUP(A303, ALL_AP_DATA!$A$2:$E$3600, 5, FALSE)</f>
        <v>26531</v>
      </c>
      <c r="BJ303" s="6">
        <f t="shared" si="19"/>
        <v>36.74653739612188</v>
      </c>
      <c r="BK303" s="6">
        <f t="shared" si="23"/>
        <v>0.27977839335180055</v>
      </c>
    </row>
    <row r="304" spans="1:63" ht="15.75" customHeight="1" x14ac:dyDescent="0.2">
      <c r="A304" s="6" t="s">
        <v>706</v>
      </c>
      <c r="B304" s="6" t="s">
        <v>61</v>
      </c>
      <c r="C304" s="6">
        <v>2</v>
      </c>
      <c r="D304" s="6">
        <v>7</v>
      </c>
      <c r="E304" s="6">
        <v>6</v>
      </c>
      <c r="F304" s="6">
        <v>401</v>
      </c>
      <c r="G304" s="6">
        <v>2.2000000000000001E-3</v>
      </c>
      <c r="H304" s="6">
        <v>1.12E-2</v>
      </c>
      <c r="I304" s="6">
        <v>3.8E-3</v>
      </c>
      <c r="J304" s="6">
        <v>4</v>
      </c>
      <c r="K304" s="6">
        <v>24</v>
      </c>
      <c r="L304" s="6">
        <v>28</v>
      </c>
      <c r="M304" s="6">
        <v>2664</v>
      </c>
      <c r="N304" s="6">
        <v>7.4000000000000003E-3</v>
      </c>
      <c r="O304" s="6">
        <v>5.2200000000000003E-2</v>
      </c>
      <c r="P304" s="6">
        <v>2.52E-2</v>
      </c>
      <c r="Q304" s="6">
        <v>77</v>
      </c>
      <c r="R304" s="6">
        <v>287</v>
      </c>
      <c r="S304" s="6">
        <v>335</v>
      </c>
      <c r="T304" s="6">
        <v>58149</v>
      </c>
      <c r="U304" s="6">
        <v>8.8499999999999995E-2</v>
      </c>
      <c r="V304" s="6">
        <v>0.625</v>
      </c>
      <c r="W304" s="6">
        <v>0.54930000000000001</v>
      </c>
      <c r="X304" s="6">
        <v>109</v>
      </c>
      <c r="Y304" s="6">
        <v>1137</v>
      </c>
      <c r="Z304" s="6">
        <v>308</v>
      </c>
      <c r="AA304" s="6">
        <v>57996</v>
      </c>
      <c r="AB304" s="6">
        <v>0.35070000000000001</v>
      </c>
      <c r="AC304" s="6">
        <v>0.5746</v>
      </c>
      <c r="AD304" s="6">
        <v>0.54790000000000005</v>
      </c>
      <c r="AE304" s="6">
        <v>42</v>
      </c>
      <c r="AF304" s="6">
        <v>134</v>
      </c>
      <c r="AG304" s="6">
        <v>66</v>
      </c>
      <c r="AH304" s="6">
        <v>4834</v>
      </c>
      <c r="AI304" s="6">
        <v>4.1300000000000003E-2</v>
      </c>
      <c r="AJ304" s="6">
        <v>0.1231</v>
      </c>
      <c r="AK304" s="6">
        <v>4.5699999999999998E-2</v>
      </c>
      <c r="AL304" s="6">
        <v>2</v>
      </c>
      <c r="AM304" s="6">
        <v>22</v>
      </c>
      <c r="AN304" s="6">
        <v>14</v>
      </c>
      <c r="AO304" s="6">
        <v>1181</v>
      </c>
      <c r="AP304" s="6">
        <v>6.7999999999999996E-3</v>
      </c>
      <c r="AQ304" s="6">
        <v>2.6100000000000002E-2</v>
      </c>
      <c r="AR304" s="6">
        <v>1.12E-2</v>
      </c>
      <c r="AT304" s="6">
        <f t="shared" si="12"/>
        <v>57.285714285714285</v>
      </c>
      <c r="AU304" s="6">
        <f t="shared" si="13"/>
        <v>111</v>
      </c>
      <c r="AV304" s="6">
        <f t="shared" si="14"/>
        <v>202.60975609756099</v>
      </c>
      <c r="AW304" s="7">
        <f t="shared" si="15"/>
        <v>51.007915567282325</v>
      </c>
      <c r="AX304" s="6">
        <f t="shared" si="16"/>
        <v>36.07462686567164</v>
      </c>
      <c r="AY304" s="6">
        <f t="shared" si="17"/>
        <v>53.68181818181818</v>
      </c>
      <c r="BA304" s="6">
        <f>VLOOKUP(A304, ALL_AP_DATA!$A$2:$F$3600, 6, FALSE)</f>
        <v>3242</v>
      </c>
      <c r="BB304" s="6" t="e">
        <f t="shared" ca="1" si="18"/>
        <v>#NAME?</v>
      </c>
      <c r="BC304" s="6">
        <f>VLOOKUP(A304,projmetadata!$A$2:$D$2036, 4, FALSE)</f>
        <v>462397</v>
      </c>
      <c r="BE304" s="6" t="e">
        <f t="shared" ca="1" si="20"/>
        <v>#NAME?</v>
      </c>
      <c r="BF304" s="6" t="e">
        <f t="shared" ca="1" si="21"/>
        <v>#NAME?</v>
      </c>
      <c r="BG304" s="6">
        <f t="shared" si="22"/>
        <v>0.22892882090497993</v>
      </c>
      <c r="BH304" s="6">
        <f>VLOOKUP(A304, ALL_AP_DATA!$A$2:$D$3600, 3, FALSE)</f>
        <v>1313</v>
      </c>
      <c r="BI304" s="6">
        <f>VLOOKUP(A304, ALL_AP_DATA!$A$2:$E$3600, 5, FALSE)</f>
        <v>105856</v>
      </c>
      <c r="BJ304" s="6">
        <f t="shared" si="19"/>
        <v>32.651449722393586</v>
      </c>
      <c r="BK304" s="6">
        <f t="shared" si="23"/>
        <v>0.40499691548426897</v>
      </c>
    </row>
    <row r="305" spans="1:63" ht="15.75" customHeight="1" x14ac:dyDescent="0.2">
      <c r="A305" s="6" t="s">
        <v>1057</v>
      </c>
      <c r="B305" s="6" t="s">
        <v>61</v>
      </c>
      <c r="Q305" s="6">
        <v>5</v>
      </c>
      <c r="R305" s="6">
        <v>22</v>
      </c>
      <c r="S305" s="6">
        <v>41</v>
      </c>
      <c r="T305" s="6">
        <v>3268</v>
      </c>
      <c r="U305" s="6">
        <v>9.3600000000000003E-2</v>
      </c>
      <c r="V305" s="6">
        <v>0.78849999999999998</v>
      </c>
      <c r="W305" s="6">
        <v>0.7722</v>
      </c>
      <c r="X305" s="6">
        <v>23</v>
      </c>
      <c r="Y305" s="6">
        <v>192</v>
      </c>
      <c r="Z305" s="6">
        <v>52</v>
      </c>
      <c r="AA305" s="6">
        <v>4027</v>
      </c>
      <c r="AB305" s="6">
        <v>0.81699999999999995</v>
      </c>
      <c r="AC305" s="6">
        <v>1</v>
      </c>
      <c r="AD305" s="6">
        <v>0.9516</v>
      </c>
      <c r="AT305" s="6" t="str">
        <f t="shared" si="12"/>
        <v/>
      </c>
      <c r="AU305" s="6" t="str">
        <f t="shared" si="13"/>
        <v/>
      </c>
      <c r="AV305" s="6">
        <f t="shared" si="14"/>
        <v>148.54545454545453</v>
      </c>
      <c r="AW305" s="7">
        <f t="shared" si="15"/>
        <v>20.973958333333332</v>
      </c>
      <c r="AX305" s="6" t="str">
        <f t="shared" si="16"/>
        <v/>
      </c>
      <c r="AY305" s="6" t="str">
        <f t="shared" si="17"/>
        <v/>
      </c>
      <c r="BA305" s="6">
        <f>VLOOKUP(A305, ALL_AP_DATA!$A$2:$F$3600, 6, FALSE)</f>
        <v>235</v>
      </c>
      <c r="BB305" s="6" t="e">
        <f t="shared" ca="1" si="18"/>
        <v>#NAME?</v>
      </c>
      <c r="BC305" s="6">
        <f>VLOOKUP(A305,projmetadata!$A$2:$D$2036, 4, FALSE)</f>
        <v>18378</v>
      </c>
      <c r="BE305" s="6" t="e">
        <f t="shared" ca="1" si="20"/>
        <v>#NAME?</v>
      </c>
      <c r="BF305" s="6" t="e">
        <f t="shared" ca="1" si="21"/>
        <v>#NAME?</v>
      </c>
      <c r="BG305" s="6">
        <f t="shared" si="22"/>
        <v>0.23027532919795407</v>
      </c>
      <c r="BH305" s="6">
        <f>VLOOKUP(A305, ALL_AP_DATA!$A$2:$D$3600, 3, FALSE)</f>
        <v>192</v>
      </c>
      <c r="BI305" s="6">
        <f>VLOOKUP(A305, ALL_AP_DATA!$A$2:$E$3600, 5, FALSE)</f>
        <v>4232</v>
      </c>
      <c r="BJ305" s="6">
        <f t="shared" si="19"/>
        <v>18.008510638297871</v>
      </c>
      <c r="BK305" s="6">
        <f t="shared" si="23"/>
        <v>0.81702127659574464</v>
      </c>
    </row>
    <row r="306" spans="1:63" ht="15.75" customHeight="1" x14ac:dyDescent="0.2">
      <c r="A306" s="6" t="s">
        <v>1197</v>
      </c>
      <c r="B306" s="6" t="s">
        <v>61</v>
      </c>
      <c r="C306" s="6">
        <v>1</v>
      </c>
      <c r="D306" s="6">
        <v>2</v>
      </c>
      <c r="E306" s="6">
        <v>0</v>
      </c>
      <c r="F306" s="6">
        <v>0</v>
      </c>
      <c r="G306" s="6">
        <v>1.37E-2</v>
      </c>
      <c r="H306" s="6">
        <v>0</v>
      </c>
      <c r="I306" s="6">
        <v>0</v>
      </c>
      <c r="Q306" s="6">
        <v>1</v>
      </c>
      <c r="R306" s="6">
        <v>3</v>
      </c>
      <c r="S306" s="6">
        <v>14</v>
      </c>
      <c r="T306" s="6">
        <v>1987</v>
      </c>
      <c r="U306" s="6">
        <v>2.0500000000000001E-2</v>
      </c>
      <c r="V306" s="6">
        <v>0.35899999999999999</v>
      </c>
      <c r="W306" s="6">
        <v>0.3493</v>
      </c>
      <c r="AE306" s="6">
        <v>4</v>
      </c>
      <c r="AF306" s="6">
        <v>38</v>
      </c>
      <c r="AG306" s="6">
        <v>28</v>
      </c>
      <c r="AH306" s="6">
        <v>4107</v>
      </c>
      <c r="AI306" s="6">
        <v>0.26029999999999998</v>
      </c>
      <c r="AJ306" s="6">
        <v>0.71789999999999998</v>
      </c>
      <c r="AK306" s="6">
        <v>0.72189999999999999</v>
      </c>
      <c r="AT306" s="6">
        <f t="shared" si="12"/>
        <v>0</v>
      </c>
      <c r="AU306" s="6" t="str">
        <f t="shared" si="13"/>
        <v/>
      </c>
      <c r="AV306" s="6">
        <f t="shared" si="14"/>
        <v>662.33333333333337</v>
      </c>
      <c r="AW306" s="7" t="str">
        <f t="shared" si="15"/>
        <v/>
      </c>
      <c r="AX306" s="6">
        <f t="shared" si="16"/>
        <v>108.07894736842105</v>
      </c>
      <c r="AY306" s="6" t="str">
        <f t="shared" si="17"/>
        <v/>
      </c>
      <c r="BA306" s="6">
        <f>VLOOKUP(A306, ALL_AP_DATA!$A$2:$F$3600, 6, FALSE)</f>
        <v>146</v>
      </c>
      <c r="BB306" s="6" t="e">
        <f t="shared" ca="1" si="18"/>
        <v>#NAME?</v>
      </c>
      <c r="BC306" s="6">
        <f>VLOOKUP(A306,projmetadata!$A$2:$D$2036, 4, FALSE)</f>
        <v>24671</v>
      </c>
      <c r="BE306" s="6" t="e">
        <f t="shared" ca="1" si="20"/>
        <v>#NAME?</v>
      </c>
      <c r="BF306" s="6" t="e">
        <f t="shared" ca="1" si="21"/>
        <v>#NAME?</v>
      </c>
      <c r="BG306" s="6">
        <f t="shared" si="22"/>
        <v>0.23059462526853391</v>
      </c>
      <c r="BH306" s="6">
        <f>VLOOKUP(A306, ALL_AP_DATA!$A$2:$D$3600, 3, FALSE)</f>
        <v>38</v>
      </c>
      <c r="BI306" s="6">
        <f>VLOOKUP(A306, ALL_AP_DATA!$A$2:$E$3600, 5, FALSE)</f>
        <v>5689</v>
      </c>
      <c r="BJ306" s="6">
        <f t="shared" si="19"/>
        <v>38.965753424657535</v>
      </c>
      <c r="BK306" s="6">
        <f t="shared" si="23"/>
        <v>0.26027397260273971</v>
      </c>
    </row>
    <row r="307" spans="1:63" ht="15.75" customHeight="1" x14ac:dyDescent="0.2">
      <c r="A307" s="6" t="s">
        <v>214</v>
      </c>
      <c r="B307" s="6" t="s">
        <v>61</v>
      </c>
      <c r="J307" s="6">
        <v>28</v>
      </c>
      <c r="K307" s="6">
        <v>172</v>
      </c>
      <c r="L307" s="6">
        <v>684</v>
      </c>
      <c r="M307" s="6">
        <v>39060</v>
      </c>
      <c r="N307" s="6">
        <v>0.15329999999999999</v>
      </c>
      <c r="O307" s="6">
        <v>0.73629999999999995</v>
      </c>
      <c r="P307" s="6">
        <v>0.65529999999999999</v>
      </c>
      <c r="Q307" s="6">
        <v>55</v>
      </c>
      <c r="R307" s="6">
        <v>252</v>
      </c>
      <c r="S307" s="6">
        <v>793</v>
      </c>
      <c r="T307" s="6">
        <v>42749</v>
      </c>
      <c r="U307" s="6">
        <v>0.22459999999999999</v>
      </c>
      <c r="V307" s="6">
        <v>0.85360000000000003</v>
      </c>
      <c r="W307" s="6">
        <v>0.71719999999999995</v>
      </c>
      <c r="X307" s="6">
        <v>43</v>
      </c>
      <c r="Y307" s="6">
        <v>939</v>
      </c>
      <c r="Z307" s="6">
        <v>919</v>
      </c>
      <c r="AA307" s="6">
        <v>51664</v>
      </c>
      <c r="AB307" s="6">
        <v>0.83689999999999998</v>
      </c>
      <c r="AC307" s="6">
        <v>0.98919999999999997</v>
      </c>
      <c r="AD307" s="6">
        <v>0.86680000000000001</v>
      </c>
      <c r="AE307" s="6">
        <v>81</v>
      </c>
      <c r="AF307" s="6">
        <v>369</v>
      </c>
      <c r="AG307" s="6">
        <v>735</v>
      </c>
      <c r="AH307" s="6">
        <v>34550</v>
      </c>
      <c r="AI307" s="6">
        <v>0.32890000000000003</v>
      </c>
      <c r="AJ307" s="6">
        <v>0.79120000000000001</v>
      </c>
      <c r="AK307" s="6">
        <v>0.57969999999999999</v>
      </c>
      <c r="AL307" s="6">
        <v>18</v>
      </c>
      <c r="AM307" s="6">
        <v>170</v>
      </c>
      <c r="AN307" s="6">
        <v>671</v>
      </c>
      <c r="AO307" s="6">
        <v>38019</v>
      </c>
      <c r="AP307" s="6">
        <v>0.1515</v>
      </c>
      <c r="AQ307" s="6">
        <v>0.72230000000000005</v>
      </c>
      <c r="AR307" s="6">
        <v>0.63790000000000002</v>
      </c>
      <c r="AT307" s="6" t="str">
        <f t="shared" si="12"/>
        <v/>
      </c>
      <c r="AU307" s="6">
        <f t="shared" si="13"/>
        <v>227.09302325581396</v>
      </c>
      <c r="AV307" s="6">
        <f t="shared" si="14"/>
        <v>169.63888888888889</v>
      </c>
      <c r="AW307" s="7">
        <f t="shared" si="15"/>
        <v>55.020234291799788</v>
      </c>
      <c r="AX307" s="6">
        <f t="shared" si="16"/>
        <v>93.631436314363143</v>
      </c>
      <c r="AY307" s="6">
        <f t="shared" si="17"/>
        <v>223.64117647058825</v>
      </c>
      <c r="BA307" s="6">
        <f>VLOOKUP(A307, ALL_AP_DATA!$A$2:$F$3600, 6, FALSE)</f>
        <v>1122</v>
      </c>
      <c r="BB307" s="6" t="e">
        <f t="shared" ca="1" si="18"/>
        <v>#NAME?</v>
      </c>
      <c r="BC307" s="6">
        <f>VLOOKUP(A307,projmetadata!$A$2:$D$2036, 4, FALSE)</f>
        <v>252450</v>
      </c>
      <c r="BE307" s="6" t="e">
        <f t="shared" ca="1" si="20"/>
        <v>#NAME?</v>
      </c>
      <c r="BF307" s="6" t="e">
        <f t="shared" ca="1" si="21"/>
        <v>#NAME?</v>
      </c>
      <c r="BG307" s="6">
        <f t="shared" si="22"/>
        <v>0.23609823727470786</v>
      </c>
      <c r="BH307" s="6">
        <f>VLOOKUP(A307, ALL_AP_DATA!$A$2:$D$3600, 3, FALSE)</f>
        <v>966</v>
      </c>
      <c r="BI307" s="6">
        <f>VLOOKUP(A307, ALL_AP_DATA!$A$2:$E$3600, 5, FALSE)</f>
        <v>59603</v>
      </c>
      <c r="BJ307" s="6">
        <f t="shared" si="19"/>
        <v>53.122103386809272</v>
      </c>
      <c r="BK307" s="6">
        <f t="shared" si="23"/>
        <v>0.86096256684491979</v>
      </c>
    </row>
    <row r="308" spans="1:63" ht="15.75" customHeight="1" x14ac:dyDescent="0.2">
      <c r="A308" s="6" t="s">
        <v>1067</v>
      </c>
      <c r="B308" s="6" t="s">
        <v>61</v>
      </c>
      <c r="J308" s="6">
        <v>12</v>
      </c>
      <c r="K308" s="6">
        <v>116</v>
      </c>
      <c r="L308" s="6">
        <v>548</v>
      </c>
      <c r="M308" s="6">
        <v>50457</v>
      </c>
      <c r="N308" s="6">
        <v>6.1400000000000003E-2</v>
      </c>
      <c r="O308" s="6">
        <v>0.59760000000000002</v>
      </c>
      <c r="P308" s="6">
        <v>0.40699999999999997</v>
      </c>
      <c r="Q308" s="6">
        <v>48</v>
      </c>
      <c r="R308" s="6">
        <v>324</v>
      </c>
      <c r="S308" s="6">
        <v>844</v>
      </c>
      <c r="T308" s="6">
        <v>99020</v>
      </c>
      <c r="U308" s="6">
        <v>0.17150000000000001</v>
      </c>
      <c r="V308" s="6">
        <v>0.9204</v>
      </c>
      <c r="W308" s="6">
        <v>0.79879999999999995</v>
      </c>
      <c r="X308" s="6">
        <v>177</v>
      </c>
      <c r="Y308" s="6">
        <v>903</v>
      </c>
      <c r="Z308" s="6">
        <v>856</v>
      </c>
      <c r="AA308" s="6">
        <v>96102</v>
      </c>
      <c r="AB308" s="6">
        <v>0.47799999999999998</v>
      </c>
      <c r="AC308" s="6">
        <v>0.9335</v>
      </c>
      <c r="AD308" s="6">
        <v>0.7752</v>
      </c>
      <c r="AE308" s="6">
        <v>18</v>
      </c>
      <c r="AF308" s="6">
        <v>79</v>
      </c>
      <c r="AG308" s="6">
        <v>443</v>
      </c>
      <c r="AH308" s="6">
        <v>37253</v>
      </c>
      <c r="AI308" s="6">
        <v>4.1799999999999997E-2</v>
      </c>
      <c r="AJ308" s="6">
        <v>0.48309999999999997</v>
      </c>
      <c r="AK308" s="6">
        <v>0.30049999999999999</v>
      </c>
      <c r="AL308" s="6">
        <v>13</v>
      </c>
      <c r="AM308" s="6">
        <v>183</v>
      </c>
      <c r="AN308" s="6">
        <v>714</v>
      </c>
      <c r="AO308" s="6">
        <v>71955</v>
      </c>
      <c r="AP308" s="6">
        <v>9.69E-2</v>
      </c>
      <c r="AQ308" s="6">
        <v>0.77859999999999996</v>
      </c>
      <c r="AR308" s="6">
        <v>0.58040000000000003</v>
      </c>
      <c r="AT308" s="6" t="str">
        <f t="shared" si="12"/>
        <v/>
      </c>
      <c r="AU308" s="6">
        <f t="shared" si="13"/>
        <v>434.97413793103448</v>
      </c>
      <c r="AV308" s="6">
        <f t="shared" si="14"/>
        <v>305.61728395061726</v>
      </c>
      <c r="AW308" s="7">
        <f t="shared" si="15"/>
        <v>106.42524916943522</v>
      </c>
      <c r="AX308" s="6">
        <f t="shared" si="16"/>
        <v>471.55696202531647</v>
      </c>
      <c r="AY308" s="6">
        <f t="shared" si="17"/>
        <v>393.19672131147541</v>
      </c>
      <c r="BA308" s="6">
        <f>VLOOKUP(A308, ALL_AP_DATA!$A$2:$F$3600, 6, FALSE)</f>
        <v>1889</v>
      </c>
      <c r="BB308" s="6" t="e">
        <f t="shared" ca="1" si="18"/>
        <v>#NAME?</v>
      </c>
      <c r="BC308" s="6">
        <f>VLOOKUP(A308,projmetadata!$A$2:$D$2036, 4, FALSE)</f>
        <v>524752</v>
      </c>
      <c r="BE308" s="6" t="e">
        <f t="shared" ca="1" si="20"/>
        <v>#NAME?</v>
      </c>
      <c r="BF308" s="6" t="e">
        <f t="shared" ca="1" si="21"/>
        <v>#NAME?</v>
      </c>
      <c r="BG308" s="6">
        <f t="shared" si="22"/>
        <v>0.23623921395249564</v>
      </c>
      <c r="BH308" s="6">
        <f>VLOOKUP(A308, ALL_AP_DATA!$A$2:$D$3600, 3, FALSE)</f>
        <v>956</v>
      </c>
      <c r="BI308" s="6">
        <f>VLOOKUP(A308, ALL_AP_DATA!$A$2:$E$3600, 5, FALSE)</f>
        <v>123967</v>
      </c>
      <c r="BJ308" s="6">
        <f t="shared" si="19"/>
        <v>65.625727898358917</v>
      </c>
      <c r="BK308" s="6">
        <f t="shared" si="23"/>
        <v>0.50608787718369508</v>
      </c>
    </row>
    <row r="309" spans="1:63" ht="15.75" customHeight="1" x14ac:dyDescent="0.2">
      <c r="A309" s="6" t="s">
        <v>270</v>
      </c>
      <c r="B309" s="6" t="s">
        <v>61</v>
      </c>
      <c r="J309" s="6">
        <v>12</v>
      </c>
      <c r="K309" s="6">
        <v>52</v>
      </c>
      <c r="L309" s="6">
        <v>465</v>
      </c>
      <c r="M309" s="6">
        <v>20716</v>
      </c>
      <c r="N309" s="6">
        <v>6.4600000000000005E-2</v>
      </c>
      <c r="O309" s="6">
        <v>0.75119999999999998</v>
      </c>
      <c r="P309" s="6">
        <v>0.59809999999999997</v>
      </c>
      <c r="Q309" s="6">
        <v>19</v>
      </c>
      <c r="R309" s="6">
        <v>86</v>
      </c>
      <c r="S309" s="6">
        <v>519</v>
      </c>
      <c r="T309" s="6">
        <v>21894</v>
      </c>
      <c r="U309" s="6">
        <v>0.10680000000000001</v>
      </c>
      <c r="V309" s="6">
        <v>0.83840000000000003</v>
      </c>
      <c r="W309" s="6">
        <v>0.6321</v>
      </c>
      <c r="X309" s="6">
        <v>180</v>
      </c>
      <c r="Y309" s="6">
        <v>499</v>
      </c>
      <c r="Z309" s="6">
        <v>451</v>
      </c>
      <c r="AA309" s="6">
        <v>29119</v>
      </c>
      <c r="AB309" s="6">
        <v>0.61990000000000001</v>
      </c>
      <c r="AC309" s="6">
        <v>0.72860000000000003</v>
      </c>
      <c r="AD309" s="6">
        <v>0.8407</v>
      </c>
      <c r="AE309" s="6">
        <v>5</v>
      </c>
      <c r="AF309" s="6">
        <v>28</v>
      </c>
      <c r="AG309" s="6">
        <v>2</v>
      </c>
      <c r="AH309" s="6">
        <v>10</v>
      </c>
      <c r="AI309" s="6">
        <v>3.4799999999999998E-2</v>
      </c>
      <c r="AJ309" s="6">
        <v>3.2000000000000002E-3</v>
      </c>
      <c r="AK309" s="6">
        <v>2.9999999999999997E-4</v>
      </c>
      <c r="AL309" s="6">
        <v>1</v>
      </c>
      <c r="AM309" s="6">
        <v>17</v>
      </c>
      <c r="AN309" s="6">
        <v>272</v>
      </c>
      <c r="AO309" s="6">
        <v>13384</v>
      </c>
      <c r="AP309" s="6">
        <v>2.1100000000000001E-2</v>
      </c>
      <c r="AQ309" s="6">
        <v>0.43940000000000001</v>
      </c>
      <c r="AR309" s="6">
        <v>0.38640000000000002</v>
      </c>
      <c r="AT309" s="6" t="str">
        <f t="shared" si="12"/>
        <v/>
      </c>
      <c r="AU309" s="6">
        <f t="shared" si="13"/>
        <v>398.38461538461536</v>
      </c>
      <c r="AV309" s="6">
        <f t="shared" si="14"/>
        <v>254.58139534883722</v>
      </c>
      <c r="AW309" s="7">
        <f t="shared" si="15"/>
        <v>58.354709418837672</v>
      </c>
      <c r="AX309" s="6">
        <f t="shared" si="16"/>
        <v>0.35714285714285715</v>
      </c>
      <c r="AY309" s="6">
        <f t="shared" si="17"/>
        <v>787.29411764705878</v>
      </c>
      <c r="BA309" s="6">
        <f>VLOOKUP(A309, ALL_AP_DATA!$A$2:$F$3600, 6, FALSE)</f>
        <v>805</v>
      </c>
      <c r="BB309" s="6" t="e">
        <f t="shared" ca="1" si="18"/>
        <v>#NAME?</v>
      </c>
      <c r="BC309" s="6">
        <f>VLOOKUP(A309,projmetadata!$A$2:$D$2036, 4, FALSE)</f>
        <v>145783</v>
      </c>
      <c r="BE309" s="6" t="e">
        <f t="shared" ca="1" si="20"/>
        <v>#NAME?</v>
      </c>
      <c r="BF309" s="6" t="e">
        <f t="shared" ca="1" si="21"/>
        <v>#NAME?</v>
      </c>
      <c r="BG309" s="6">
        <f t="shared" si="22"/>
        <v>0.23757914160087254</v>
      </c>
      <c r="BH309" s="6">
        <f>VLOOKUP(A309, ALL_AP_DATA!$A$2:$D$3600, 3, FALSE)</f>
        <v>528</v>
      </c>
      <c r="BI309" s="6">
        <f>VLOOKUP(A309, ALL_AP_DATA!$A$2:$E$3600, 5, FALSE)</f>
        <v>34635</v>
      </c>
      <c r="BJ309" s="6">
        <f t="shared" si="19"/>
        <v>43.024844720496894</v>
      </c>
      <c r="BK309" s="6">
        <f t="shared" si="23"/>
        <v>0.65590062111801239</v>
      </c>
    </row>
    <row r="310" spans="1:63" ht="15.75" customHeight="1" x14ac:dyDescent="0.2">
      <c r="A310" s="6" t="s">
        <v>1133</v>
      </c>
      <c r="B310" s="6" t="s">
        <v>61</v>
      </c>
      <c r="J310" s="6">
        <v>26</v>
      </c>
      <c r="K310" s="6">
        <v>155</v>
      </c>
      <c r="L310" s="6">
        <v>1005</v>
      </c>
      <c r="M310" s="6">
        <v>34565</v>
      </c>
      <c r="N310" s="6">
        <v>0.10979999999999999</v>
      </c>
      <c r="O310" s="6">
        <v>0.65049999999999997</v>
      </c>
      <c r="P310" s="6">
        <v>0.29930000000000001</v>
      </c>
      <c r="Q310" s="6">
        <v>67</v>
      </c>
      <c r="R310" s="6">
        <v>302</v>
      </c>
      <c r="S310" s="6">
        <v>1293</v>
      </c>
      <c r="T310" s="6">
        <v>60444</v>
      </c>
      <c r="U310" s="6">
        <v>0.21390000000000001</v>
      </c>
      <c r="V310" s="6">
        <v>0.83689999999999998</v>
      </c>
      <c r="W310" s="6">
        <v>0.52329999999999999</v>
      </c>
      <c r="X310" s="6">
        <v>135</v>
      </c>
      <c r="Y310" s="6">
        <v>835</v>
      </c>
      <c r="Z310" s="6">
        <v>1491</v>
      </c>
      <c r="AA310" s="6">
        <v>61026</v>
      </c>
      <c r="AB310" s="6">
        <v>0.59140000000000004</v>
      </c>
      <c r="AC310" s="6">
        <v>0.96499999999999997</v>
      </c>
      <c r="AD310" s="6">
        <v>0.52829999999999999</v>
      </c>
      <c r="AE310" s="6">
        <v>48</v>
      </c>
      <c r="AF310" s="6">
        <v>241</v>
      </c>
      <c r="AG310" s="6">
        <v>1021</v>
      </c>
      <c r="AH310" s="6">
        <v>27292</v>
      </c>
      <c r="AI310" s="6">
        <v>0.17069999999999999</v>
      </c>
      <c r="AJ310" s="6">
        <v>0.66080000000000005</v>
      </c>
      <c r="AK310" s="6">
        <v>0.23630000000000001</v>
      </c>
      <c r="AL310" s="6">
        <v>26</v>
      </c>
      <c r="AM310" s="6">
        <v>233</v>
      </c>
      <c r="AN310" s="6">
        <v>1088</v>
      </c>
      <c r="AO310" s="6">
        <v>42595</v>
      </c>
      <c r="AP310" s="6">
        <v>0.16500000000000001</v>
      </c>
      <c r="AQ310" s="6">
        <v>0.70420000000000005</v>
      </c>
      <c r="AR310" s="6">
        <v>0.36880000000000002</v>
      </c>
      <c r="AT310" s="6" t="str">
        <f t="shared" si="12"/>
        <v/>
      </c>
      <c r="AU310" s="6">
        <f t="shared" si="13"/>
        <v>223</v>
      </c>
      <c r="AV310" s="6">
        <f t="shared" si="14"/>
        <v>200.14569536423841</v>
      </c>
      <c r="AW310" s="7">
        <f t="shared" si="15"/>
        <v>73.085029940119767</v>
      </c>
      <c r="AX310" s="6">
        <f t="shared" si="16"/>
        <v>113.24481327800829</v>
      </c>
      <c r="AY310" s="6">
        <f t="shared" si="17"/>
        <v>182.81115879828326</v>
      </c>
      <c r="BA310" s="6">
        <f>VLOOKUP(A310, ALL_AP_DATA!$A$2:$F$3600, 6, FALSE)</f>
        <v>1412</v>
      </c>
      <c r="BB310" s="6" t="e">
        <f t="shared" ca="1" si="18"/>
        <v>#NAME?</v>
      </c>
      <c r="BC310" s="6">
        <f>VLOOKUP(A310,projmetadata!$A$2:$D$2036, 4, FALSE)</f>
        <v>485121</v>
      </c>
      <c r="BE310" s="6" t="e">
        <f t="shared" ca="1" si="20"/>
        <v>#NAME?</v>
      </c>
      <c r="BF310" s="6" t="e">
        <f t="shared" ca="1" si="21"/>
        <v>#NAME?</v>
      </c>
      <c r="BG310" s="6">
        <f t="shared" si="22"/>
        <v>0.23809317675384079</v>
      </c>
      <c r="BH310" s="6">
        <f>VLOOKUP(A310, ALL_AP_DATA!$A$2:$D$3600, 3, FALSE)</f>
        <v>902</v>
      </c>
      <c r="BI310" s="6">
        <f>VLOOKUP(A310, ALL_AP_DATA!$A$2:$E$3600, 5, FALSE)</f>
        <v>115504</v>
      </c>
      <c r="BJ310" s="6">
        <f t="shared" si="19"/>
        <v>81.801699716713884</v>
      </c>
      <c r="BK310" s="6">
        <f t="shared" si="23"/>
        <v>0.63881019830028329</v>
      </c>
    </row>
    <row r="311" spans="1:63" ht="15.75" customHeight="1" x14ac:dyDescent="0.2">
      <c r="A311" s="6" t="s">
        <v>252</v>
      </c>
      <c r="B311" s="6" t="s">
        <v>61</v>
      </c>
      <c r="Q311" s="6">
        <v>21</v>
      </c>
      <c r="R311" s="6">
        <v>94</v>
      </c>
      <c r="S311" s="6">
        <v>276</v>
      </c>
      <c r="T311" s="6">
        <v>30404</v>
      </c>
      <c r="U311" s="6">
        <v>7.4200000000000002E-2</v>
      </c>
      <c r="V311" s="6">
        <v>0.82389999999999997</v>
      </c>
      <c r="W311" s="6">
        <v>0.50619999999999998</v>
      </c>
      <c r="X311" s="6">
        <v>1</v>
      </c>
      <c r="Y311" s="6">
        <v>26</v>
      </c>
      <c r="Z311" s="6">
        <v>143</v>
      </c>
      <c r="AA311" s="6">
        <v>5338</v>
      </c>
      <c r="AB311" s="6">
        <v>2.0500000000000001E-2</v>
      </c>
      <c r="AC311" s="6">
        <v>0.4269</v>
      </c>
      <c r="AD311" s="6">
        <v>8.8900000000000007E-2</v>
      </c>
      <c r="AL311" s="6">
        <v>2</v>
      </c>
      <c r="AM311" s="6">
        <v>46</v>
      </c>
      <c r="AN311" s="6">
        <v>233</v>
      </c>
      <c r="AO311" s="6">
        <v>20966</v>
      </c>
      <c r="AP311" s="6">
        <v>3.6299999999999999E-2</v>
      </c>
      <c r="AQ311" s="6">
        <v>0.69550000000000001</v>
      </c>
      <c r="AR311" s="6">
        <v>0.34899999999999998</v>
      </c>
      <c r="AT311" s="6" t="str">
        <f t="shared" si="12"/>
        <v/>
      </c>
      <c r="AU311" s="6" t="str">
        <f t="shared" si="13"/>
        <v/>
      </c>
      <c r="AV311" s="6">
        <f t="shared" si="14"/>
        <v>323.44680851063828</v>
      </c>
      <c r="AW311" s="7">
        <f t="shared" si="15"/>
        <v>205.30769230769232</v>
      </c>
      <c r="AX311" s="6" t="str">
        <f t="shared" si="16"/>
        <v/>
      </c>
      <c r="AY311" s="6">
        <f t="shared" si="17"/>
        <v>455.78260869565219</v>
      </c>
      <c r="BA311" s="6">
        <f>VLOOKUP(A311, ALL_AP_DATA!$A$2:$F$3600, 6, FALSE)</f>
        <v>1267</v>
      </c>
      <c r="BB311" s="6" t="e">
        <f t="shared" ca="1" si="18"/>
        <v>#NAME?</v>
      </c>
      <c r="BC311" s="6">
        <f>VLOOKUP(A311,projmetadata!$A$2:$D$2036, 4, FALSE)</f>
        <v>252188</v>
      </c>
      <c r="BE311" s="6" t="e">
        <f t="shared" ca="1" si="20"/>
        <v>#NAME?</v>
      </c>
      <c r="BF311" s="6" t="e">
        <f t="shared" ca="1" si="21"/>
        <v>#NAME?</v>
      </c>
      <c r="BG311" s="6">
        <f t="shared" si="22"/>
        <v>0.23818738401509984</v>
      </c>
      <c r="BH311" s="6">
        <f>VLOOKUP(A311, ALL_AP_DATA!$A$2:$D$3600, 3, FALSE)</f>
        <v>111</v>
      </c>
      <c r="BI311" s="6">
        <f>VLOOKUP(A311, ALL_AP_DATA!$A$2:$E$3600, 5, FALSE)</f>
        <v>60068</v>
      </c>
      <c r="BJ311" s="6">
        <f t="shared" si="19"/>
        <v>47.409629044988158</v>
      </c>
      <c r="BK311" s="6">
        <f t="shared" si="23"/>
        <v>8.7608524072612465E-2</v>
      </c>
    </row>
    <row r="312" spans="1:63" ht="15.75" customHeight="1" x14ac:dyDescent="0.2">
      <c r="A312" s="6" t="s">
        <v>558</v>
      </c>
      <c r="B312" s="6" t="s">
        <v>61</v>
      </c>
      <c r="J312" s="6">
        <v>13</v>
      </c>
      <c r="K312" s="6">
        <v>78</v>
      </c>
      <c r="L312" s="6">
        <v>346</v>
      </c>
      <c r="M312" s="6">
        <v>34829</v>
      </c>
      <c r="N312" s="6">
        <v>0.18140000000000001</v>
      </c>
      <c r="O312" s="6">
        <v>0.78820000000000001</v>
      </c>
      <c r="P312" s="6">
        <v>0.62790000000000001</v>
      </c>
      <c r="Q312" s="6">
        <v>22</v>
      </c>
      <c r="R312" s="6">
        <v>111</v>
      </c>
      <c r="S312" s="6">
        <v>349</v>
      </c>
      <c r="T312" s="6">
        <v>41640</v>
      </c>
      <c r="U312" s="6">
        <v>0.2581</v>
      </c>
      <c r="V312" s="6">
        <v>0.79500000000000004</v>
      </c>
      <c r="W312" s="6">
        <v>0.75070000000000003</v>
      </c>
      <c r="X312" s="6">
        <v>1</v>
      </c>
      <c r="Y312" s="6">
        <v>21</v>
      </c>
      <c r="Z312" s="6">
        <v>77</v>
      </c>
      <c r="AA312" s="6">
        <v>7019</v>
      </c>
      <c r="AB312" s="6">
        <v>4.8800000000000003E-2</v>
      </c>
      <c r="AC312" s="6">
        <v>0.1754</v>
      </c>
      <c r="AD312" s="6">
        <v>0.1265</v>
      </c>
      <c r="AE312" s="6">
        <v>17</v>
      </c>
      <c r="AF312" s="6">
        <v>104</v>
      </c>
      <c r="AG312" s="6">
        <v>313</v>
      </c>
      <c r="AH312" s="6">
        <v>36046</v>
      </c>
      <c r="AI312" s="6">
        <v>0.2419</v>
      </c>
      <c r="AJ312" s="6">
        <v>0.71299999999999997</v>
      </c>
      <c r="AK312" s="6">
        <v>0.64990000000000003</v>
      </c>
      <c r="AL312" s="6">
        <v>9</v>
      </c>
      <c r="AM312" s="6">
        <v>86</v>
      </c>
      <c r="AN312" s="6">
        <v>357</v>
      </c>
      <c r="AO312" s="6">
        <v>38533</v>
      </c>
      <c r="AP312" s="6">
        <v>0.2</v>
      </c>
      <c r="AQ312" s="6">
        <v>0.81320000000000003</v>
      </c>
      <c r="AR312" s="6">
        <v>0.69469999999999998</v>
      </c>
      <c r="AT312" s="6" t="str">
        <f t="shared" si="12"/>
        <v/>
      </c>
      <c r="AU312" s="6">
        <f t="shared" si="13"/>
        <v>446.52564102564105</v>
      </c>
      <c r="AV312" s="6">
        <f t="shared" si="14"/>
        <v>375.13513513513516</v>
      </c>
      <c r="AW312" s="7">
        <f t="shared" si="15"/>
        <v>334.23809523809524</v>
      </c>
      <c r="AX312" s="6">
        <f t="shared" si="16"/>
        <v>346.59615384615387</v>
      </c>
      <c r="AY312" s="6">
        <f t="shared" si="17"/>
        <v>448.05813953488371</v>
      </c>
      <c r="BA312" s="6">
        <f>VLOOKUP(A312, ALL_AP_DATA!$A$2:$F$3600, 6, FALSE)</f>
        <v>430</v>
      </c>
      <c r="BB312" s="6" t="e">
        <f t="shared" ca="1" si="18"/>
        <v>#NAME?</v>
      </c>
      <c r="BC312" s="6">
        <f>VLOOKUP(A312,projmetadata!$A$2:$D$2036, 4, FALSE)</f>
        <v>229930</v>
      </c>
      <c r="BE312" s="6" t="e">
        <f t="shared" ca="1" si="20"/>
        <v>#NAME?</v>
      </c>
      <c r="BF312" s="6" t="e">
        <f t="shared" ca="1" si="21"/>
        <v>#NAME?</v>
      </c>
      <c r="BG312" s="6">
        <f t="shared" si="22"/>
        <v>0.24122993954681859</v>
      </c>
      <c r="BH312" s="6">
        <f>VLOOKUP(A312, ALL_AP_DATA!$A$2:$D$3600, 3, FALSE)</f>
        <v>172</v>
      </c>
      <c r="BI312" s="6">
        <f>VLOOKUP(A312, ALL_AP_DATA!$A$2:$E$3600, 5, FALSE)</f>
        <v>55466</v>
      </c>
      <c r="BJ312" s="6">
        <f t="shared" si="19"/>
        <v>128.99069767441861</v>
      </c>
      <c r="BK312" s="6">
        <f t="shared" si="23"/>
        <v>0.4</v>
      </c>
    </row>
    <row r="313" spans="1:63" ht="15.75" customHeight="1" x14ac:dyDescent="0.2">
      <c r="A313" s="6" t="s">
        <v>349</v>
      </c>
      <c r="B313" s="6" t="s">
        <v>61</v>
      </c>
      <c r="C313" s="6">
        <v>4</v>
      </c>
      <c r="D313" s="6">
        <v>107</v>
      </c>
      <c r="E313" s="6">
        <v>139</v>
      </c>
      <c r="F313" s="6">
        <v>8946</v>
      </c>
      <c r="G313" s="6">
        <v>5.79E-2</v>
      </c>
      <c r="H313" s="6">
        <v>0.30480000000000002</v>
      </c>
      <c r="I313" s="6">
        <v>9.2700000000000005E-2</v>
      </c>
      <c r="J313" s="6">
        <v>13</v>
      </c>
      <c r="K313" s="6">
        <v>40</v>
      </c>
      <c r="L313" s="6">
        <v>148</v>
      </c>
      <c r="M313" s="6">
        <v>18326</v>
      </c>
      <c r="N313" s="6">
        <v>2.1600000000000001E-2</v>
      </c>
      <c r="O313" s="6">
        <v>0.3246</v>
      </c>
      <c r="P313" s="6">
        <v>0.18990000000000001</v>
      </c>
      <c r="Q313" s="6">
        <v>42</v>
      </c>
      <c r="R313" s="6">
        <v>165</v>
      </c>
      <c r="S313" s="6">
        <v>276</v>
      </c>
      <c r="T313" s="6">
        <v>36263</v>
      </c>
      <c r="U313" s="6">
        <v>8.9300000000000004E-2</v>
      </c>
      <c r="V313" s="6">
        <v>0.60529999999999995</v>
      </c>
      <c r="W313" s="6">
        <v>0.37580000000000002</v>
      </c>
      <c r="X313" s="6">
        <v>348</v>
      </c>
      <c r="Y313" s="6">
        <v>867</v>
      </c>
      <c r="Z313" s="6">
        <v>372</v>
      </c>
      <c r="AA313" s="6">
        <v>37235</v>
      </c>
      <c r="AB313" s="6">
        <v>0.46920000000000001</v>
      </c>
      <c r="AC313" s="6">
        <v>0.81579999999999997</v>
      </c>
      <c r="AD313" s="6">
        <v>0.38579999999999998</v>
      </c>
      <c r="AE313" s="6">
        <v>57</v>
      </c>
      <c r="AF313" s="6">
        <v>466</v>
      </c>
      <c r="AG313" s="6">
        <v>345</v>
      </c>
      <c r="AH313" s="6">
        <v>44620</v>
      </c>
      <c r="AI313" s="6">
        <v>0.25219999999999998</v>
      </c>
      <c r="AJ313" s="6">
        <v>0.75660000000000005</v>
      </c>
      <c r="AK313" s="6">
        <v>0.46239999999999998</v>
      </c>
      <c r="AL313" s="6">
        <v>13</v>
      </c>
      <c r="AM313" s="6">
        <v>29</v>
      </c>
      <c r="AN313" s="6">
        <v>41</v>
      </c>
      <c r="AO313" s="6">
        <v>12743</v>
      </c>
      <c r="AP313" s="6">
        <v>1.5699999999999999E-2</v>
      </c>
      <c r="AQ313" s="6">
        <v>8.9899999999999994E-2</v>
      </c>
      <c r="AR313" s="6">
        <v>0.13200000000000001</v>
      </c>
      <c r="AT313" s="6">
        <f t="shared" si="12"/>
        <v>83.607476635514018</v>
      </c>
      <c r="AU313" s="6">
        <f t="shared" si="13"/>
        <v>458.15</v>
      </c>
      <c r="AV313" s="6">
        <f t="shared" si="14"/>
        <v>219.77575757575758</v>
      </c>
      <c r="AW313" s="7">
        <f t="shared" si="15"/>
        <v>42.94694348327566</v>
      </c>
      <c r="AX313" s="6">
        <f t="shared" si="16"/>
        <v>95.751072961373396</v>
      </c>
      <c r="AY313" s="6">
        <f t="shared" si="17"/>
        <v>439.41379310344826</v>
      </c>
      <c r="BA313" s="6">
        <f>VLOOKUP(A313, ALL_AP_DATA!$A$2:$F$3600, 6, FALSE)</f>
        <v>1848</v>
      </c>
      <c r="BB313" s="6" t="e">
        <f t="shared" ca="1" si="18"/>
        <v>#NAME?</v>
      </c>
      <c r="BC313" s="6">
        <f>VLOOKUP(A313,projmetadata!$A$2:$D$2036, 4, FALSE)</f>
        <v>394815</v>
      </c>
      <c r="BE313" s="6" t="e">
        <f t="shared" ca="1" si="20"/>
        <v>#NAME?</v>
      </c>
      <c r="BF313" s="6" t="e">
        <f t="shared" ca="1" si="21"/>
        <v>#NAME?</v>
      </c>
      <c r="BG313" s="6">
        <f t="shared" si="22"/>
        <v>0.24442840317617112</v>
      </c>
      <c r="BH313" s="6">
        <f>VLOOKUP(A313, ALL_AP_DATA!$A$2:$D$3600, 3, FALSE)</f>
        <v>1043</v>
      </c>
      <c r="BI313" s="6">
        <f>VLOOKUP(A313, ALL_AP_DATA!$A$2:$E$3600, 5, FALSE)</f>
        <v>96504</v>
      </c>
      <c r="BJ313" s="6">
        <f t="shared" si="19"/>
        <v>52.220779220779221</v>
      </c>
      <c r="BK313" s="6">
        <f t="shared" si="23"/>
        <v>0.56439393939393945</v>
      </c>
    </row>
    <row r="314" spans="1:63" ht="15.75" customHeight="1" x14ac:dyDescent="0.2">
      <c r="A314" s="6" t="s">
        <v>1022</v>
      </c>
      <c r="B314" s="6" t="s">
        <v>61</v>
      </c>
      <c r="J314" s="6">
        <v>7</v>
      </c>
      <c r="K314" s="6">
        <v>29</v>
      </c>
      <c r="L314" s="6">
        <v>153</v>
      </c>
      <c r="M314" s="6">
        <v>8455</v>
      </c>
      <c r="N314" s="6">
        <v>5.4600000000000003E-2</v>
      </c>
      <c r="O314" s="6">
        <v>0.86929999999999996</v>
      </c>
      <c r="P314" s="6">
        <v>0.4113</v>
      </c>
      <c r="Q314" s="6">
        <v>3</v>
      </c>
      <c r="R314" s="6">
        <v>35</v>
      </c>
      <c r="S314" s="6">
        <v>161</v>
      </c>
      <c r="T314" s="6">
        <v>8892</v>
      </c>
      <c r="U314" s="6">
        <v>6.59E-2</v>
      </c>
      <c r="V314" s="6">
        <v>0.91479999999999995</v>
      </c>
      <c r="W314" s="6">
        <v>0.4325</v>
      </c>
      <c r="X314" s="6">
        <v>31</v>
      </c>
      <c r="Y314" s="6">
        <v>369</v>
      </c>
      <c r="Z314" s="6">
        <v>161</v>
      </c>
      <c r="AA314" s="6">
        <v>8691</v>
      </c>
      <c r="AB314" s="6">
        <v>0.69489999999999996</v>
      </c>
      <c r="AC314" s="6">
        <v>0.91479999999999995</v>
      </c>
      <c r="AD314" s="6">
        <v>0.42280000000000001</v>
      </c>
      <c r="AE314" s="6">
        <v>7</v>
      </c>
      <c r="AF314" s="6">
        <v>39</v>
      </c>
      <c r="AG314" s="6">
        <v>19</v>
      </c>
      <c r="AH314" s="6">
        <v>576</v>
      </c>
      <c r="AI314" s="6">
        <v>7.3400000000000007E-2</v>
      </c>
      <c r="AJ314" s="6">
        <v>0.108</v>
      </c>
      <c r="AK314" s="6">
        <v>2.8000000000000001E-2</v>
      </c>
      <c r="AL314" s="6">
        <v>2</v>
      </c>
      <c r="AM314" s="6">
        <v>27</v>
      </c>
      <c r="AN314" s="6">
        <v>153</v>
      </c>
      <c r="AO314" s="6">
        <v>8452</v>
      </c>
      <c r="AP314" s="6">
        <v>5.0799999999999998E-2</v>
      </c>
      <c r="AQ314" s="6">
        <v>0.86929999999999996</v>
      </c>
      <c r="AR314" s="6">
        <v>0.41110000000000002</v>
      </c>
      <c r="AT314" s="6" t="str">
        <f t="shared" si="12"/>
        <v/>
      </c>
      <c r="AU314" s="6">
        <f t="shared" si="13"/>
        <v>291.55172413793105</v>
      </c>
      <c r="AV314" s="6">
        <f t="shared" si="14"/>
        <v>254.05714285714285</v>
      </c>
      <c r="AW314" s="7">
        <f t="shared" si="15"/>
        <v>23.552845528455286</v>
      </c>
      <c r="AX314" s="6">
        <f t="shared" si="16"/>
        <v>14.76923076923077</v>
      </c>
      <c r="AY314" s="6">
        <f t="shared" si="17"/>
        <v>313.03703703703701</v>
      </c>
      <c r="BA314" s="6">
        <f>VLOOKUP(A314, ALL_AP_DATA!$A$2:$F$3600, 6, FALSE)</f>
        <v>531</v>
      </c>
      <c r="BB314" s="6" t="e">
        <f t="shared" ca="1" si="18"/>
        <v>#NAME?</v>
      </c>
      <c r="BC314" s="6">
        <f>VLOOKUP(A314,projmetadata!$A$2:$D$2036, 4, FALSE)</f>
        <v>83935</v>
      </c>
      <c r="BE314" s="6" t="e">
        <f t="shared" ca="1" si="20"/>
        <v>#NAME?</v>
      </c>
      <c r="BF314" s="6" t="e">
        <f t="shared" ca="1" si="21"/>
        <v>#NAME?</v>
      </c>
      <c r="BG314" s="6">
        <f t="shared" si="22"/>
        <v>0.24492762256508013</v>
      </c>
      <c r="BH314" s="6">
        <f>VLOOKUP(A314, ALL_AP_DATA!$A$2:$D$3600, 3, FALSE)</f>
        <v>375</v>
      </c>
      <c r="BI314" s="6">
        <f>VLOOKUP(A314, ALL_AP_DATA!$A$2:$E$3600, 5, FALSE)</f>
        <v>20558</v>
      </c>
      <c r="BJ314" s="6">
        <f t="shared" si="19"/>
        <v>38.715630885122408</v>
      </c>
      <c r="BK314" s="6">
        <f t="shared" si="23"/>
        <v>0.70621468926553677</v>
      </c>
    </row>
    <row r="315" spans="1:63" ht="15.75" customHeight="1" x14ac:dyDescent="0.2">
      <c r="A315" s="6" t="s">
        <v>1427</v>
      </c>
      <c r="B315" s="6" t="s">
        <v>61</v>
      </c>
      <c r="Q315" s="6">
        <v>21</v>
      </c>
      <c r="R315" s="6">
        <v>99</v>
      </c>
      <c r="S315" s="6">
        <v>95</v>
      </c>
      <c r="T315" s="6">
        <v>11271</v>
      </c>
      <c r="U315" s="6">
        <v>0.1968</v>
      </c>
      <c r="V315" s="6">
        <v>0.88790000000000002</v>
      </c>
      <c r="W315" s="6">
        <v>0.80459999999999998</v>
      </c>
      <c r="X315" s="6">
        <v>22</v>
      </c>
      <c r="Y315" s="6">
        <v>278</v>
      </c>
      <c r="Z315" s="6">
        <v>96</v>
      </c>
      <c r="AA315" s="6">
        <v>10583</v>
      </c>
      <c r="AB315" s="6">
        <v>0.55269999999999997</v>
      </c>
      <c r="AC315" s="6">
        <v>0.8972</v>
      </c>
      <c r="AD315" s="6">
        <v>0.75539999999999996</v>
      </c>
      <c r="AE315" s="6">
        <v>20</v>
      </c>
      <c r="AF315" s="6">
        <v>65</v>
      </c>
      <c r="AG315" s="6">
        <v>46</v>
      </c>
      <c r="AH315" s="6">
        <v>3075</v>
      </c>
      <c r="AI315" s="6">
        <v>0.12920000000000001</v>
      </c>
      <c r="AJ315" s="6">
        <v>0.4299</v>
      </c>
      <c r="AK315" s="6">
        <v>0.2195</v>
      </c>
      <c r="AT315" s="6" t="str">
        <f t="shared" si="12"/>
        <v/>
      </c>
      <c r="AU315" s="6" t="str">
        <f t="shared" si="13"/>
        <v/>
      </c>
      <c r="AV315" s="6">
        <f t="shared" si="14"/>
        <v>113.84848484848484</v>
      </c>
      <c r="AW315" s="7">
        <f t="shared" si="15"/>
        <v>38.068345323741006</v>
      </c>
      <c r="AX315" s="6">
        <f t="shared" si="16"/>
        <v>47.307692307692307</v>
      </c>
      <c r="AY315" s="6" t="str">
        <f t="shared" si="17"/>
        <v/>
      </c>
      <c r="BA315" s="6">
        <f>VLOOKUP(A315, ALL_AP_DATA!$A$2:$F$3600, 6, FALSE)</f>
        <v>503</v>
      </c>
      <c r="BB315" s="6" t="e">
        <f t="shared" ca="1" si="18"/>
        <v>#NAME?</v>
      </c>
      <c r="BC315" s="6">
        <f>VLOOKUP(A315,projmetadata!$A$2:$D$2036, 4, FALSE)</f>
        <v>56705</v>
      </c>
      <c r="BE315" s="6" t="e">
        <f t="shared" ca="1" si="20"/>
        <v>#NAME?</v>
      </c>
      <c r="BF315" s="6" t="e">
        <f t="shared" ca="1" si="21"/>
        <v>#NAME?</v>
      </c>
      <c r="BG315" s="6">
        <f t="shared" si="22"/>
        <v>0.24705052464509303</v>
      </c>
      <c r="BH315" s="6">
        <f>VLOOKUP(A315, ALL_AP_DATA!$A$2:$D$3600, 3, FALSE)</f>
        <v>330</v>
      </c>
      <c r="BI315" s="6">
        <f>VLOOKUP(A315, ALL_AP_DATA!$A$2:$E$3600, 5, FALSE)</f>
        <v>14009</v>
      </c>
      <c r="BJ315" s="6">
        <f t="shared" si="19"/>
        <v>27.85089463220676</v>
      </c>
      <c r="BK315" s="6">
        <f t="shared" si="23"/>
        <v>0.6560636182902585</v>
      </c>
    </row>
    <row r="316" spans="1:63" ht="15.75" customHeight="1" x14ac:dyDescent="0.2">
      <c r="A316" s="6" t="s">
        <v>462</v>
      </c>
      <c r="B316" s="6" t="s">
        <v>61</v>
      </c>
      <c r="Q316" s="6">
        <v>5</v>
      </c>
      <c r="R316" s="6">
        <v>20</v>
      </c>
      <c r="S316" s="6">
        <v>30</v>
      </c>
      <c r="T316" s="6">
        <v>184380</v>
      </c>
      <c r="U316" s="6">
        <v>1.12E-2</v>
      </c>
      <c r="V316" s="6">
        <v>0.3896</v>
      </c>
      <c r="W316" s="6">
        <v>0.98640000000000005</v>
      </c>
      <c r="X316" s="6">
        <v>143</v>
      </c>
      <c r="Y316" s="6">
        <v>1165</v>
      </c>
      <c r="Z316" s="6">
        <v>58</v>
      </c>
      <c r="AA316" s="6">
        <v>2675</v>
      </c>
      <c r="AB316" s="6">
        <v>0.65269999999999995</v>
      </c>
      <c r="AC316" s="6">
        <v>0.75319999999999998</v>
      </c>
      <c r="AD316" s="6">
        <v>1.43E-2</v>
      </c>
      <c r="AE316" s="6">
        <v>34</v>
      </c>
      <c r="AF316" s="6">
        <v>175</v>
      </c>
      <c r="AG316" s="6">
        <v>32</v>
      </c>
      <c r="AH316" s="6">
        <v>1231</v>
      </c>
      <c r="AI316" s="6">
        <v>9.8000000000000004E-2</v>
      </c>
      <c r="AJ316" s="6">
        <v>0.41560000000000002</v>
      </c>
      <c r="AK316" s="6">
        <v>6.6E-3</v>
      </c>
      <c r="AT316" s="6" t="str">
        <f t="shared" si="12"/>
        <v/>
      </c>
      <c r="AU316" s="6" t="str">
        <f t="shared" si="13"/>
        <v/>
      </c>
      <c r="AV316" s="6">
        <f t="shared" si="14"/>
        <v>9219</v>
      </c>
      <c r="AW316" s="7">
        <f t="shared" si="15"/>
        <v>2.296137339055794</v>
      </c>
      <c r="AX316" s="6">
        <f t="shared" si="16"/>
        <v>7.0342857142857147</v>
      </c>
      <c r="AY316" s="6" t="str">
        <f t="shared" si="17"/>
        <v/>
      </c>
      <c r="BA316" s="6">
        <f>VLOOKUP(A316, ALL_AP_DATA!$A$2:$F$3600, 6, FALSE)</f>
        <v>1785</v>
      </c>
      <c r="BB316" s="6" t="e">
        <f t="shared" ca="1" si="18"/>
        <v>#NAME?</v>
      </c>
      <c r="BC316" s="6">
        <f>VLOOKUP(A316,projmetadata!$A$2:$D$2036, 4, FALSE)</f>
        <v>754214</v>
      </c>
      <c r="BE316" s="6" t="e">
        <f t="shared" ca="1" si="20"/>
        <v>#NAME?</v>
      </c>
      <c r="BF316" s="6" t="e">
        <f t="shared" ca="1" si="21"/>
        <v>#NAME?</v>
      </c>
      <c r="BG316" s="6">
        <f t="shared" si="22"/>
        <v>0.24783682084925499</v>
      </c>
      <c r="BH316" s="6">
        <f>VLOOKUP(A316, ALL_AP_DATA!$A$2:$D$3600, 3, FALSE)</f>
        <v>1200</v>
      </c>
      <c r="BI316" s="6">
        <f>VLOOKUP(A316, ALL_AP_DATA!$A$2:$E$3600, 5, FALSE)</f>
        <v>186922</v>
      </c>
      <c r="BJ316" s="6">
        <f t="shared" si="19"/>
        <v>104.71820728291317</v>
      </c>
      <c r="BK316" s="6">
        <f t="shared" si="23"/>
        <v>0.67226890756302526</v>
      </c>
    </row>
    <row r="317" spans="1:63" ht="15.75" customHeight="1" x14ac:dyDescent="0.2">
      <c r="A317" s="6" t="s">
        <v>192</v>
      </c>
      <c r="B317" s="6" t="s">
        <v>61</v>
      </c>
      <c r="C317" s="6">
        <v>26</v>
      </c>
      <c r="D317" s="6">
        <v>94</v>
      </c>
      <c r="E317" s="6">
        <v>72</v>
      </c>
      <c r="F317" s="6">
        <v>4653</v>
      </c>
      <c r="G317" s="6">
        <v>2.81E-2</v>
      </c>
      <c r="H317" s="6">
        <v>0.10929999999999999</v>
      </c>
      <c r="I317" s="6">
        <v>2.9899999999999999E-2</v>
      </c>
      <c r="J317" s="6">
        <v>13</v>
      </c>
      <c r="K317" s="6">
        <v>70</v>
      </c>
      <c r="L317" s="6">
        <v>228</v>
      </c>
      <c r="M317" s="6">
        <v>23653</v>
      </c>
      <c r="N317" s="6">
        <v>2.0899999999999998E-2</v>
      </c>
      <c r="O317" s="6">
        <v>0.34599999999999997</v>
      </c>
      <c r="P317" s="6">
        <v>0.1522</v>
      </c>
      <c r="Q317" s="6">
        <v>89</v>
      </c>
      <c r="R317" s="6">
        <v>447</v>
      </c>
      <c r="S317" s="6">
        <v>557</v>
      </c>
      <c r="T317" s="6">
        <v>96527</v>
      </c>
      <c r="U317" s="6">
        <v>0.1338</v>
      </c>
      <c r="V317" s="6">
        <v>0.84519999999999995</v>
      </c>
      <c r="W317" s="6">
        <v>0.621</v>
      </c>
      <c r="X317" s="6">
        <v>479</v>
      </c>
      <c r="Y317" s="6">
        <v>1495</v>
      </c>
      <c r="Z317" s="6">
        <v>496</v>
      </c>
      <c r="AA317" s="6">
        <v>66494</v>
      </c>
      <c r="AB317" s="6">
        <v>0.44729999999999998</v>
      </c>
      <c r="AC317" s="6">
        <v>0.75270000000000004</v>
      </c>
      <c r="AD317" s="6">
        <v>0.42780000000000001</v>
      </c>
      <c r="AE317" s="6">
        <v>85</v>
      </c>
      <c r="AF317" s="6">
        <v>573</v>
      </c>
      <c r="AG317" s="6">
        <v>479</v>
      </c>
      <c r="AH317" s="6">
        <v>49942</v>
      </c>
      <c r="AI317" s="6">
        <v>0.17150000000000001</v>
      </c>
      <c r="AJ317" s="6">
        <v>0.72689999999999999</v>
      </c>
      <c r="AK317" s="6">
        <v>0.32129999999999997</v>
      </c>
      <c r="AL317" s="6">
        <v>4</v>
      </c>
      <c r="AM317" s="6">
        <v>92</v>
      </c>
      <c r="AN317" s="6">
        <v>270</v>
      </c>
      <c r="AO317" s="6">
        <v>23702</v>
      </c>
      <c r="AP317" s="6">
        <v>2.75E-2</v>
      </c>
      <c r="AQ317" s="6">
        <v>0.40970000000000001</v>
      </c>
      <c r="AR317" s="6">
        <v>0.1525</v>
      </c>
      <c r="AT317" s="6">
        <f t="shared" si="12"/>
        <v>49.5</v>
      </c>
      <c r="AU317" s="6">
        <f t="shared" si="13"/>
        <v>337.9</v>
      </c>
      <c r="AV317" s="6">
        <f t="shared" si="14"/>
        <v>215.94407158836688</v>
      </c>
      <c r="AW317" s="7">
        <f t="shared" si="15"/>
        <v>44.477591973244145</v>
      </c>
      <c r="AX317" s="6">
        <f t="shared" si="16"/>
        <v>87.158813263525303</v>
      </c>
      <c r="AY317" s="6">
        <f t="shared" si="17"/>
        <v>257.63043478260869</v>
      </c>
      <c r="BA317" s="6">
        <f>VLOOKUP(A317, ALL_AP_DATA!$A$2:$F$3600, 6, FALSE)</f>
        <v>3342</v>
      </c>
      <c r="BB317" s="6" t="e">
        <f t="shared" ca="1" si="18"/>
        <v>#NAME?</v>
      </c>
      <c r="BC317" s="6">
        <f>VLOOKUP(A317,projmetadata!$A$2:$D$2036, 4, FALSE)</f>
        <v>625839</v>
      </c>
      <c r="BE317" s="6" t="e">
        <f t="shared" ca="1" si="20"/>
        <v>#NAME?</v>
      </c>
      <c r="BF317" s="6" t="e">
        <f t="shared" ca="1" si="21"/>
        <v>#NAME?</v>
      </c>
      <c r="BG317" s="6">
        <f t="shared" si="22"/>
        <v>0.24837058732357684</v>
      </c>
      <c r="BH317" s="6">
        <f>VLOOKUP(A317, ALL_AP_DATA!$A$2:$D$3600, 3, FALSE)</f>
        <v>1867</v>
      </c>
      <c r="BI317" s="6">
        <f>VLOOKUP(A317, ALL_AP_DATA!$A$2:$E$3600, 5, FALSE)</f>
        <v>155440</v>
      </c>
      <c r="BJ317" s="6">
        <f t="shared" si="19"/>
        <v>46.511071214841415</v>
      </c>
      <c r="BK317" s="6">
        <f t="shared" si="23"/>
        <v>0.55864751645721122</v>
      </c>
    </row>
    <row r="318" spans="1:63" ht="15.75" customHeight="1" x14ac:dyDescent="0.2">
      <c r="A318" s="6" t="s">
        <v>1149</v>
      </c>
      <c r="B318" s="6" t="s">
        <v>61</v>
      </c>
      <c r="C318" s="6">
        <v>4</v>
      </c>
      <c r="D318" s="6">
        <v>9</v>
      </c>
      <c r="E318" s="6">
        <v>36</v>
      </c>
      <c r="F318" s="6">
        <v>746</v>
      </c>
      <c r="G318" s="6">
        <v>2.0899999999999998E-2</v>
      </c>
      <c r="H318" s="6">
        <v>0.22359999999999999</v>
      </c>
      <c r="I318" s="6">
        <v>6.3299999999999995E-2</v>
      </c>
      <c r="Q318" s="6">
        <v>23</v>
      </c>
      <c r="R318" s="6">
        <v>82</v>
      </c>
      <c r="S318" s="6">
        <v>130</v>
      </c>
      <c r="T318" s="6">
        <v>7298</v>
      </c>
      <c r="U318" s="6">
        <v>0.19070000000000001</v>
      </c>
      <c r="V318" s="6">
        <v>0.8075</v>
      </c>
      <c r="W318" s="6">
        <v>0.61960000000000004</v>
      </c>
      <c r="X318" s="6">
        <v>33</v>
      </c>
      <c r="Y318" s="6">
        <v>245</v>
      </c>
      <c r="Z318" s="6">
        <v>130</v>
      </c>
      <c r="AA318" s="6">
        <v>5879</v>
      </c>
      <c r="AB318" s="6">
        <v>0.56979999999999997</v>
      </c>
      <c r="AC318" s="6">
        <v>0.8075</v>
      </c>
      <c r="AD318" s="6">
        <v>0.49909999999999999</v>
      </c>
      <c r="AE318" s="6">
        <v>42</v>
      </c>
      <c r="AF318" s="6">
        <v>120</v>
      </c>
      <c r="AG318" s="6">
        <v>119</v>
      </c>
      <c r="AH318" s="6">
        <v>6286</v>
      </c>
      <c r="AI318" s="6">
        <v>0.27910000000000001</v>
      </c>
      <c r="AJ318" s="6">
        <v>0.73909999999999998</v>
      </c>
      <c r="AK318" s="6">
        <v>0.53369999999999995</v>
      </c>
      <c r="AT318" s="6">
        <f t="shared" si="12"/>
        <v>82.888888888888886</v>
      </c>
      <c r="AU318" s="6" t="str">
        <f t="shared" si="13"/>
        <v/>
      </c>
      <c r="AV318" s="6">
        <f t="shared" si="14"/>
        <v>89</v>
      </c>
      <c r="AW318" s="7">
        <f t="shared" si="15"/>
        <v>23.995918367346938</v>
      </c>
      <c r="AX318" s="6">
        <f t="shared" si="16"/>
        <v>52.383333333333333</v>
      </c>
      <c r="AY318" s="6" t="str">
        <f t="shared" si="17"/>
        <v/>
      </c>
      <c r="BA318" s="6">
        <f>VLOOKUP(A318, ALL_AP_DATA!$A$2:$F$3600, 6, FALSE)</f>
        <v>430</v>
      </c>
      <c r="BB318" s="6" t="e">
        <f t="shared" ca="1" si="18"/>
        <v>#NAME?</v>
      </c>
      <c r="BC318" s="6">
        <f>VLOOKUP(A318,projmetadata!$A$2:$D$2036, 4, FALSE)</f>
        <v>47300</v>
      </c>
      <c r="BE318" s="6" t="e">
        <f t="shared" ca="1" si="20"/>
        <v>#NAME?</v>
      </c>
      <c r="BF318" s="6" t="e">
        <f t="shared" ca="1" si="21"/>
        <v>#NAME?</v>
      </c>
      <c r="BG318" s="6">
        <f t="shared" si="22"/>
        <v>0.24902748414376322</v>
      </c>
      <c r="BH318" s="6">
        <f>VLOOKUP(A318, ALL_AP_DATA!$A$2:$D$3600, 3, FALSE)</f>
        <v>293</v>
      </c>
      <c r="BI318" s="6">
        <f>VLOOKUP(A318, ALL_AP_DATA!$A$2:$E$3600, 5, FALSE)</f>
        <v>11779</v>
      </c>
      <c r="BJ318" s="6">
        <f t="shared" si="19"/>
        <v>27.393023255813954</v>
      </c>
      <c r="BK318" s="6">
        <f t="shared" si="23"/>
        <v>0.68139534883720931</v>
      </c>
    </row>
    <row r="319" spans="1:63" ht="15.75" customHeight="1" x14ac:dyDescent="0.2">
      <c r="A319" s="6" t="s">
        <v>1476</v>
      </c>
      <c r="B319" s="6" t="s">
        <v>61</v>
      </c>
      <c r="C319" s="6">
        <v>1</v>
      </c>
      <c r="D319" s="6">
        <v>2</v>
      </c>
      <c r="E319" s="6">
        <v>14</v>
      </c>
      <c r="F319" s="6">
        <v>66</v>
      </c>
      <c r="G319" s="6">
        <v>5.4999999999999997E-3</v>
      </c>
      <c r="H319" s="6">
        <v>3.7699999999999997E-2</v>
      </c>
      <c r="I319" s="6">
        <v>1.9E-3</v>
      </c>
      <c r="J319" s="6">
        <v>1</v>
      </c>
      <c r="K319" s="6">
        <v>8</v>
      </c>
      <c r="L319" s="6">
        <v>29</v>
      </c>
      <c r="M319" s="6">
        <v>686</v>
      </c>
      <c r="N319" s="6">
        <v>2.2100000000000002E-2</v>
      </c>
      <c r="O319" s="6">
        <v>7.8200000000000006E-2</v>
      </c>
      <c r="P319" s="6">
        <v>1.9699999999999999E-2</v>
      </c>
      <c r="Q319" s="6">
        <v>7</v>
      </c>
      <c r="R319" s="6">
        <v>26</v>
      </c>
      <c r="S319" s="6">
        <v>172</v>
      </c>
      <c r="T319" s="6">
        <v>10891</v>
      </c>
      <c r="U319" s="6">
        <v>7.1800000000000003E-2</v>
      </c>
      <c r="V319" s="6">
        <v>0.46360000000000001</v>
      </c>
      <c r="W319" s="6">
        <v>0.31259999999999999</v>
      </c>
      <c r="X319" s="6">
        <v>15</v>
      </c>
      <c r="Y319" s="6">
        <v>168</v>
      </c>
      <c r="Z319" s="6">
        <v>205</v>
      </c>
      <c r="AA319" s="6">
        <v>21341</v>
      </c>
      <c r="AB319" s="6">
        <v>0.46410000000000001</v>
      </c>
      <c r="AC319" s="6">
        <v>0.55259999999999998</v>
      </c>
      <c r="AD319" s="6">
        <v>0.61250000000000004</v>
      </c>
      <c r="AE319" s="6">
        <v>8</v>
      </c>
      <c r="AF319" s="6">
        <v>65</v>
      </c>
      <c r="AG319" s="6">
        <v>187</v>
      </c>
      <c r="AH319" s="6">
        <v>18762</v>
      </c>
      <c r="AI319" s="6">
        <v>0.17960000000000001</v>
      </c>
      <c r="AJ319" s="6">
        <v>0.504</v>
      </c>
      <c r="AK319" s="6">
        <v>0.53849999999999998</v>
      </c>
      <c r="AT319" s="6">
        <f t="shared" si="12"/>
        <v>33</v>
      </c>
      <c r="AU319" s="6">
        <f t="shared" si="13"/>
        <v>85.75</v>
      </c>
      <c r="AV319" s="6">
        <f t="shared" si="14"/>
        <v>418.88461538461536</v>
      </c>
      <c r="AW319" s="7">
        <f t="shared" si="15"/>
        <v>127.0297619047619</v>
      </c>
      <c r="AX319" s="6">
        <f t="shared" si="16"/>
        <v>288.64615384615382</v>
      </c>
      <c r="AY319" s="6" t="str">
        <f t="shared" si="17"/>
        <v/>
      </c>
      <c r="BA319" s="6">
        <f>VLOOKUP(A319, ALL_AP_DATA!$A$2:$F$3600, 6, FALSE)</f>
        <v>362</v>
      </c>
      <c r="BB319" s="6" t="e">
        <f t="shared" ca="1" si="18"/>
        <v>#NAME?</v>
      </c>
      <c r="BC319" s="6">
        <f>VLOOKUP(A319,projmetadata!$A$2:$D$2036, 4, FALSE)</f>
        <v>135983</v>
      </c>
      <c r="BE319" s="6" t="e">
        <f t="shared" ca="1" si="20"/>
        <v>#NAME?</v>
      </c>
      <c r="BF319" s="6" t="e">
        <f t="shared" ca="1" si="21"/>
        <v>#NAME?</v>
      </c>
      <c r="BG319" s="6">
        <f t="shared" si="22"/>
        <v>0.25620849665031659</v>
      </c>
      <c r="BH319" s="6">
        <f>VLOOKUP(A319, ALL_AP_DATA!$A$2:$D$3600, 3, FALSE)</f>
        <v>207</v>
      </c>
      <c r="BI319" s="6">
        <f>VLOOKUP(A319, ALL_AP_DATA!$A$2:$E$3600, 5, FALSE)</f>
        <v>34840</v>
      </c>
      <c r="BJ319" s="6">
        <f t="shared" si="19"/>
        <v>96.243093922651937</v>
      </c>
      <c r="BK319" s="6">
        <f t="shared" si="23"/>
        <v>0.57182320441988954</v>
      </c>
    </row>
    <row r="320" spans="1:63" ht="15.75" customHeight="1" x14ac:dyDescent="0.2">
      <c r="A320" s="6" t="s">
        <v>363</v>
      </c>
      <c r="B320" s="6" t="s">
        <v>61</v>
      </c>
      <c r="Q320" s="6">
        <v>4</v>
      </c>
      <c r="R320" s="6">
        <v>9</v>
      </c>
      <c r="S320" s="6">
        <v>87</v>
      </c>
      <c r="T320" s="6">
        <v>4928</v>
      </c>
      <c r="U320" s="6">
        <v>5.8799999999999998E-2</v>
      </c>
      <c r="V320" s="6">
        <v>0.85289999999999999</v>
      </c>
      <c r="W320" s="6">
        <v>0.74909999999999999</v>
      </c>
      <c r="X320" s="6">
        <v>1</v>
      </c>
      <c r="Y320" s="6">
        <v>11</v>
      </c>
      <c r="Z320" s="6">
        <v>33</v>
      </c>
      <c r="AA320" s="6">
        <v>893</v>
      </c>
      <c r="AB320" s="6">
        <v>7.1900000000000006E-2</v>
      </c>
      <c r="AC320" s="6">
        <v>0.32350000000000001</v>
      </c>
      <c r="AD320" s="6">
        <v>0.13569999999999999</v>
      </c>
      <c r="AE320" s="6">
        <v>10</v>
      </c>
      <c r="AF320" s="6">
        <v>48</v>
      </c>
      <c r="AG320" s="6">
        <v>98</v>
      </c>
      <c r="AH320" s="6">
        <v>5881</v>
      </c>
      <c r="AI320" s="6">
        <v>0.31369999999999998</v>
      </c>
      <c r="AJ320" s="6">
        <v>0.96079999999999999</v>
      </c>
      <c r="AK320" s="6">
        <v>0.89390000000000003</v>
      </c>
      <c r="AT320" s="6" t="str">
        <f t="shared" si="12"/>
        <v/>
      </c>
      <c r="AU320" s="6" t="str">
        <f t="shared" si="13"/>
        <v/>
      </c>
      <c r="AV320" s="6">
        <f t="shared" si="14"/>
        <v>547.55555555555554</v>
      </c>
      <c r="AW320" s="7">
        <f t="shared" si="15"/>
        <v>81.181818181818187</v>
      </c>
      <c r="AX320" s="6">
        <f t="shared" si="16"/>
        <v>122.52083333333333</v>
      </c>
      <c r="AY320" s="6" t="str">
        <f t="shared" si="17"/>
        <v/>
      </c>
      <c r="BA320" s="6">
        <f>VLOOKUP(A320, ALL_AP_DATA!$A$2:$F$3600, 6, FALSE)</f>
        <v>153</v>
      </c>
      <c r="BB320" s="6" t="e">
        <f t="shared" ca="1" si="18"/>
        <v>#NAME?</v>
      </c>
      <c r="BC320" s="6">
        <f>VLOOKUP(A320,projmetadata!$A$2:$D$2036, 4, FALSE)</f>
        <v>25729</v>
      </c>
      <c r="BE320" s="6" t="e">
        <f t="shared" ca="1" si="20"/>
        <v>#NAME?</v>
      </c>
      <c r="BF320" s="6" t="e">
        <f t="shared" ca="1" si="21"/>
        <v>#NAME?</v>
      </c>
      <c r="BG320" s="6">
        <f t="shared" si="22"/>
        <v>0.2557036806716157</v>
      </c>
      <c r="BH320" s="6">
        <f>VLOOKUP(A320, ALL_AP_DATA!$A$2:$D$3600, 3, FALSE)</f>
        <v>53</v>
      </c>
      <c r="BI320" s="6">
        <f>VLOOKUP(A320, ALL_AP_DATA!$A$2:$E$3600, 5, FALSE)</f>
        <v>6579</v>
      </c>
      <c r="BJ320" s="6">
        <f t="shared" si="19"/>
        <v>43</v>
      </c>
      <c r="BK320" s="6">
        <f t="shared" si="23"/>
        <v>0.34640522875816993</v>
      </c>
    </row>
    <row r="321" spans="1:63" ht="15.75" customHeight="1" x14ac:dyDescent="0.2">
      <c r="A321" s="6" t="s">
        <v>1336</v>
      </c>
      <c r="B321" s="6" t="s">
        <v>61</v>
      </c>
      <c r="Q321" s="6">
        <v>5</v>
      </c>
      <c r="R321" s="6">
        <v>13</v>
      </c>
      <c r="S321" s="6">
        <v>27</v>
      </c>
      <c r="T321" s="6">
        <v>6700</v>
      </c>
      <c r="U321" s="6">
        <v>4.4200000000000003E-2</v>
      </c>
      <c r="V321" s="6">
        <v>0.40300000000000002</v>
      </c>
      <c r="W321" s="6">
        <v>0.19209999999999999</v>
      </c>
      <c r="X321" s="6">
        <v>3</v>
      </c>
      <c r="Y321" s="6">
        <v>87</v>
      </c>
      <c r="Z321" s="6">
        <v>46</v>
      </c>
      <c r="AA321" s="6">
        <v>7669</v>
      </c>
      <c r="AB321" s="6">
        <v>0.2959</v>
      </c>
      <c r="AC321" s="6">
        <v>0.68659999999999999</v>
      </c>
      <c r="AD321" s="6">
        <v>0.21990000000000001</v>
      </c>
      <c r="AE321" s="6">
        <v>12</v>
      </c>
      <c r="AF321" s="6">
        <v>39</v>
      </c>
      <c r="AG321" s="6">
        <v>23</v>
      </c>
      <c r="AH321" s="6">
        <v>1201</v>
      </c>
      <c r="AI321" s="6">
        <v>0.13270000000000001</v>
      </c>
      <c r="AJ321" s="6">
        <v>0.34329999999999999</v>
      </c>
      <c r="AK321" s="6">
        <v>3.44E-2</v>
      </c>
      <c r="AT321" s="6" t="str">
        <f t="shared" si="12"/>
        <v/>
      </c>
      <c r="AU321" s="6" t="str">
        <f t="shared" si="13"/>
        <v/>
      </c>
      <c r="AV321" s="6">
        <f t="shared" si="14"/>
        <v>515.38461538461536</v>
      </c>
      <c r="AW321" s="7">
        <f t="shared" si="15"/>
        <v>88.149425287356323</v>
      </c>
      <c r="AX321" s="6">
        <f t="shared" si="16"/>
        <v>30.794871794871796</v>
      </c>
      <c r="AY321" s="6" t="str">
        <f t="shared" si="17"/>
        <v/>
      </c>
      <c r="BA321" s="6">
        <f>VLOOKUP(A321, ALL_AP_DATA!$A$2:$F$3600, 6, FALSE)</f>
        <v>294</v>
      </c>
      <c r="BB321" s="6" t="e">
        <f t="shared" ca="1" si="18"/>
        <v>#NAME?</v>
      </c>
      <c r="BC321" s="6">
        <f>VLOOKUP(A321,projmetadata!$A$2:$D$2036, 4, FALSE)</f>
        <v>129441</v>
      </c>
      <c r="BE321" s="6" t="e">
        <f t="shared" ca="1" si="20"/>
        <v>#NAME?</v>
      </c>
      <c r="BF321" s="6" t="e">
        <f t="shared" ca="1" si="21"/>
        <v>#NAME?</v>
      </c>
      <c r="BG321" s="6">
        <f t="shared" si="22"/>
        <v>0.26938141701624679</v>
      </c>
      <c r="BH321" s="6">
        <f>VLOOKUP(A321, ALL_AP_DATA!$A$2:$D$3600, 3, FALSE)</f>
        <v>112</v>
      </c>
      <c r="BI321" s="6">
        <f>VLOOKUP(A321, ALL_AP_DATA!$A$2:$E$3600, 5, FALSE)</f>
        <v>34869</v>
      </c>
      <c r="BJ321" s="6">
        <f t="shared" si="19"/>
        <v>118.60204081632654</v>
      </c>
      <c r="BK321" s="6">
        <f t="shared" si="23"/>
        <v>0.38095238095238093</v>
      </c>
    </row>
    <row r="322" spans="1:63" ht="15.75" customHeight="1" x14ac:dyDescent="0.2">
      <c r="A322" s="6" t="s">
        <v>1025</v>
      </c>
      <c r="B322" s="6" t="s">
        <v>61</v>
      </c>
      <c r="C322" s="6">
        <v>1</v>
      </c>
      <c r="D322" s="6">
        <v>35</v>
      </c>
      <c r="E322" s="6">
        <v>203</v>
      </c>
      <c r="F322" s="6">
        <v>13478</v>
      </c>
      <c r="G322" s="6">
        <v>0.1118</v>
      </c>
      <c r="H322" s="6">
        <v>0.74360000000000004</v>
      </c>
      <c r="I322" s="6">
        <v>0.45529999999999998</v>
      </c>
      <c r="J322" s="6">
        <v>4</v>
      </c>
      <c r="K322" s="6">
        <v>37</v>
      </c>
      <c r="L322" s="6">
        <v>231</v>
      </c>
      <c r="M322" s="6">
        <v>18303</v>
      </c>
      <c r="N322" s="6">
        <v>0.1182</v>
      </c>
      <c r="O322" s="6">
        <v>0.84619999999999995</v>
      </c>
      <c r="P322" s="6">
        <v>0.61829999999999996</v>
      </c>
      <c r="Q322" s="6">
        <v>10</v>
      </c>
      <c r="R322" s="6">
        <v>64</v>
      </c>
      <c r="S322" s="6">
        <v>259</v>
      </c>
      <c r="T322" s="6">
        <v>24964</v>
      </c>
      <c r="U322" s="6">
        <v>0.20449999999999999</v>
      </c>
      <c r="V322" s="6">
        <v>0.94869999999999999</v>
      </c>
      <c r="W322" s="6">
        <v>0.84330000000000005</v>
      </c>
      <c r="X322" s="6">
        <v>2</v>
      </c>
      <c r="Y322" s="6">
        <v>39</v>
      </c>
      <c r="Z322" s="6">
        <v>177</v>
      </c>
      <c r="AA322" s="6">
        <v>11226</v>
      </c>
      <c r="AB322" s="6">
        <v>0.1246</v>
      </c>
      <c r="AC322" s="6">
        <v>0.64839999999999998</v>
      </c>
      <c r="AD322" s="6">
        <v>0.37919999999999998</v>
      </c>
      <c r="AE322" s="6">
        <v>9</v>
      </c>
      <c r="AF322" s="6">
        <v>44</v>
      </c>
      <c r="AG322" s="6">
        <v>122</v>
      </c>
      <c r="AH322" s="6">
        <v>4197</v>
      </c>
      <c r="AI322" s="6">
        <v>0.1406</v>
      </c>
      <c r="AJ322" s="6">
        <v>0.44690000000000002</v>
      </c>
      <c r="AK322" s="6">
        <v>0.14180000000000001</v>
      </c>
      <c r="AL322" s="6">
        <v>2</v>
      </c>
      <c r="AM322" s="6">
        <v>41</v>
      </c>
      <c r="AN322" s="6">
        <v>226</v>
      </c>
      <c r="AO322" s="6">
        <v>22114</v>
      </c>
      <c r="AP322" s="6">
        <v>0.13100000000000001</v>
      </c>
      <c r="AQ322" s="6">
        <v>0.82779999999999998</v>
      </c>
      <c r="AR322" s="6">
        <v>0.74709999999999999</v>
      </c>
      <c r="AT322" s="6">
        <f t="shared" si="12"/>
        <v>385.08571428571429</v>
      </c>
      <c r="AU322" s="6">
        <f t="shared" si="13"/>
        <v>494.67567567567568</v>
      </c>
      <c r="AV322" s="6">
        <f t="shared" si="14"/>
        <v>390.0625</v>
      </c>
      <c r="AW322" s="7">
        <f t="shared" si="15"/>
        <v>287.84615384615387</v>
      </c>
      <c r="AX322" s="6">
        <f t="shared" si="16"/>
        <v>95.38636363636364</v>
      </c>
      <c r="AY322" s="6">
        <f t="shared" si="17"/>
        <v>539.36585365853659</v>
      </c>
      <c r="BA322" s="6">
        <f>VLOOKUP(A322, ALL_AP_DATA!$A$2:$F$3600, 6, FALSE)</f>
        <v>313</v>
      </c>
      <c r="BB322" s="6" t="e">
        <f t="shared" ca="1" si="18"/>
        <v>#NAME?</v>
      </c>
      <c r="BC322" s="6">
        <f>VLOOKUP(A322,projmetadata!$A$2:$D$2036, 4, FALSE)</f>
        <v>109811</v>
      </c>
      <c r="BE322" s="6" t="e">
        <f t="shared" ca="1" si="20"/>
        <v>#NAME?</v>
      </c>
      <c r="BF322" s="6" t="e">
        <f t="shared" ca="1" si="21"/>
        <v>#NAME?</v>
      </c>
      <c r="BG322" s="6">
        <f t="shared" si="22"/>
        <v>0.26956315851781698</v>
      </c>
      <c r="BH322" s="6">
        <f>VLOOKUP(A322, ALL_AP_DATA!$A$2:$D$3600, 3, FALSE)</f>
        <v>114</v>
      </c>
      <c r="BI322" s="6">
        <f>VLOOKUP(A322, ALL_AP_DATA!$A$2:$E$3600, 5, FALSE)</f>
        <v>29601</v>
      </c>
      <c r="BJ322" s="6">
        <f t="shared" si="19"/>
        <v>94.571884984025559</v>
      </c>
      <c r="BK322" s="6">
        <f t="shared" si="23"/>
        <v>0.36421725239616615</v>
      </c>
    </row>
    <row r="323" spans="1:63" ht="15.75" customHeight="1" x14ac:dyDescent="0.2">
      <c r="A323" s="6" t="s">
        <v>1174</v>
      </c>
      <c r="B323" s="6" t="s">
        <v>61</v>
      </c>
      <c r="C323" s="6">
        <v>1</v>
      </c>
      <c r="D323" s="6">
        <v>3</v>
      </c>
      <c r="E323" s="6">
        <v>0</v>
      </c>
      <c r="F323" s="6">
        <v>0</v>
      </c>
      <c r="G323" s="6">
        <v>1.4200000000000001E-2</v>
      </c>
      <c r="H323" s="6">
        <v>0</v>
      </c>
      <c r="I323" s="6">
        <v>0</v>
      </c>
      <c r="J323" s="6">
        <v>1</v>
      </c>
      <c r="K323" s="6">
        <v>12</v>
      </c>
      <c r="L323" s="6">
        <v>108</v>
      </c>
      <c r="M323" s="6">
        <v>5907</v>
      </c>
      <c r="N323" s="6">
        <v>5.6899999999999999E-2</v>
      </c>
      <c r="O323" s="6">
        <v>0.55100000000000005</v>
      </c>
      <c r="P323" s="6">
        <v>0.29320000000000002</v>
      </c>
      <c r="Q323" s="6">
        <v>10</v>
      </c>
      <c r="R323" s="6">
        <v>35</v>
      </c>
      <c r="S323" s="6">
        <v>174</v>
      </c>
      <c r="T323" s="6">
        <v>15466</v>
      </c>
      <c r="U323" s="6">
        <v>0.16589999999999999</v>
      </c>
      <c r="V323" s="6">
        <v>0.88780000000000003</v>
      </c>
      <c r="W323" s="6">
        <v>0.76759999999999995</v>
      </c>
      <c r="X323" s="6">
        <v>3</v>
      </c>
      <c r="Y323" s="6">
        <v>27</v>
      </c>
      <c r="Z323" s="6">
        <v>0</v>
      </c>
      <c r="AA323" s="6">
        <v>0</v>
      </c>
      <c r="AB323" s="6">
        <v>0.128</v>
      </c>
      <c r="AC323" s="6">
        <v>0</v>
      </c>
      <c r="AD323" s="6">
        <v>0</v>
      </c>
      <c r="AE323" s="6">
        <v>7</v>
      </c>
      <c r="AF323" s="6">
        <v>23</v>
      </c>
      <c r="AG323" s="6">
        <v>67</v>
      </c>
      <c r="AH323" s="6">
        <v>2762</v>
      </c>
      <c r="AI323" s="6">
        <v>0.109</v>
      </c>
      <c r="AJ323" s="6">
        <v>0.34179999999999999</v>
      </c>
      <c r="AK323" s="6">
        <v>0.1371</v>
      </c>
      <c r="AT323" s="6">
        <f t="shared" si="12"/>
        <v>0</v>
      </c>
      <c r="AU323" s="6">
        <f t="shared" si="13"/>
        <v>492.25</v>
      </c>
      <c r="AV323" s="6">
        <f t="shared" si="14"/>
        <v>441.8857142857143</v>
      </c>
      <c r="AW323" s="7">
        <f t="shared" si="15"/>
        <v>0</v>
      </c>
      <c r="AX323" s="6">
        <f t="shared" si="16"/>
        <v>120.08695652173913</v>
      </c>
      <c r="AY323" s="6" t="str">
        <f t="shared" si="17"/>
        <v/>
      </c>
      <c r="BA323" s="6">
        <f>VLOOKUP(A323, ALL_AP_DATA!$A$2:$F$3600, 6, FALSE)</f>
        <v>211</v>
      </c>
      <c r="BB323" s="6" t="e">
        <f t="shared" ca="1" si="18"/>
        <v>#NAME?</v>
      </c>
      <c r="BC323" s="6">
        <f>VLOOKUP(A323,projmetadata!$A$2:$D$2036, 4, FALSE)</f>
        <v>74619</v>
      </c>
      <c r="BE323" s="6" t="e">
        <f t="shared" ca="1" si="20"/>
        <v>#NAME?</v>
      </c>
      <c r="BF323" s="6" t="e">
        <f t="shared" ca="1" si="21"/>
        <v>#NAME?</v>
      </c>
      <c r="BG323" s="6">
        <f t="shared" si="22"/>
        <v>0.27001165922888271</v>
      </c>
      <c r="BH323" s="6">
        <f>VLOOKUP(A323, ALL_AP_DATA!$A$2:$D$3600, 3, FALSE)</f>
        <v>66</v>
      </c>
      <c r="BI323" s="6">
        <f>VLOOKUP(A323, ALL_AP_DATA!$A$2:$E$3600, 5, FALSE)</f>
        <v>20148</v>
      </c>
      <c r="BJ323" s="6">
        <f t="shared" si="19"/>
        <v>95.488151658767777</v>
      </c>
      <c r="BK323" s="6">
        <f t="shared" si="23"/>
        <v>0.3127962085308057</v>
      </c>
    </row>
    <row r="324" spans="1:63" ht="15.75" customHeight="1" x14ac:dyDescent="0.2">
      <c r="A324" s="6" t="s">
        <v>570</v>
      </c>
      <c r="B324" s="6" t="s">
        <v>61</v>
      </c>
      <c r="J324" s="6">
        <v>3</v>
      </c>
      <c r="K324" s="6">
        <v>27</v>
      </c>
      <c r="L324" s="6">
        <v>304</v>
      </c>
      <c r="M324" s="6">
        <v>13052</v>
      </c>
      <c r="N324" s="6">
        <v>5.7299999999999997E-2</v>
      </c>
      <c r="O324" s="6">
        <v>0.4864</v>
      </c>
      <c r="P324" s="6">
        <v>0.39350000000000002</v>
      </c>
      <c r="Q324" s="6">
        <v>23</v>
      </c>
      <c r="R324" s="6">
        <v>79</v>
      </c>
      <c r="S324" s="6">
        <v>497</v>
      </c>
      <c r="T324" s="6">
        <v>19416</v>
      </c>
      <c r="U324" s="6">
        <v>0.16769999999999999</v>
      </c>
      <c r="V324" s="6">
        <v>0.79520000000000002</v>
      </c>
      <c r="W324" s="6">
        <v>0.58540000000000003</v>
      </c>
      <c r="X324" s="6">
        <v>12</v>
      </c>
      <c r="Y324" s="6">
        <v>217</v>
      </c>
      <c r="Z324" s="6">
        <v>447</v>
      </c>
      <c r="AA324" s="6">
        <v>19188</v>
      </c>
      <c r="AB324" s="6">
        <v>0.4607</v>
      </c>
      <c r="AC324" s="6">
        <v>0.71519999999999995</v>
      </c>
      <c r="AD324" s="6">
        <v>0.57850000000000001</v>
      </c>
      <c r="AE324" s="6">
        <v>5</v>
      </c>
      <c r="AF324" s="6">
        <v>37</v>
      </c>
      <c r="AG324" s="6">
        <v>290</v>
      </c>
      <c r="AH324" s="6">
        <v>8246</v>
      </c>
      <c r="AI324" s="6">
        <v>7.8600000000000003E-2</v>
      </c>
      <c r="AJ324" s="6">
        <v>0.46400000000000002</v>
      </c>
      <c r="AK324" s="6">
        <v>0.24859999999999999</v>
      </c>
      <c r="AT324" s="6" t="str">
        <f t="shared" si="12"/>
        <v/>
      </c>
      <c r="AU324" s="6">
        <f t="shared" si="13"/>
        <v>483.40740740740739</v>
      </c>
      <c r="AV324" s="6">
        <f t="shared" si="14"/>
        <v>245.77215189873417</v>
      </c>
      <c r="AW324" s="7">
        <f t="shared" si="15"/>
        <v>88.423963133640555</v>
      </c>
      <c r="AX324" s="6">
        <f t="shared" si="16"/>
        <v>222.86486486486487</v>
      </c>
      <c r="AY324" s="6" t="str">
        <f t="shared" si="17"/>
        <v/>
      </c>
      <c r="BA324" s="6">
        <f>VLOOKUP(A324, ALL_AP_DATA!$A$2:$F$3600, 6, FALSE)</f>
        <v>471</v>
      </c>
      <c r="BB324" s="6" t="e">
        <f t="shared" ca="1" si="18"/>
        <v>#NAME?</v>
      </c>
      <c r="BC324" s="6">
        <f>VLOOKUP(A324,projmetadata!$A$2:$D$2036, 4, FALSE)</f>
        <v>121104</v>
      </c>
      <c r="BE324" s="6" t="e">
        <f t="shared" ca="1" si="20"/>
        <v>#NAME?</v>
      </c>
      <c r="BF324" s="6" t="e">
        <f t="shared" ca="1" si="21"/>
        <v>#NAME?</v>
      </c>
      <c r="BG324" s="6">
        <f t="shared" si="22"/>
        <v>0.27386378649755583</v>
      </c>
      <c r="BH324" s="6">
        <f>VLOOKUP(A324, ALL_AP_DATA!$A$2:$D$3600, 3, FALSE)</f>
        <v>265</v>
      </c>
      <c r="BI324" s="6">
        <f>VLOOKUP(A324, ALL_AP_DATA!$A$2:$E$3600, 5, FALSE)</f>
        <v>33166</v>
      </c>
      <c r="BJ324" s="6">
        <f t="shared" si="19"/>
        <v>70.41613588110404</v>
      </c>
      <c r="BK324" s="6">
        <f t="shared" si="23"/>
        <v>0.56263269639065816</v>
      </c>
    </row>
    <row r="325" spans="1:63" ht="15.75" customHeight="1" x14ac:dyDescent="0.2">
      <c r="A325" s="6" t="s">
        <v>621</v>
      </c>
      <c r="B325" s="6" t="s">
        <v>61</v>
      </c>
      <c r="C325" s="6">
        <v>3</v>
      </c>
      <c r="D325" s="6">
        <v>9</v>
      </c>
      <c r="E325" s="6">
        <v>1</v>
      </c>
      <c r="F325" s="6">
        <v>5</v>
      </c>
      <c r="G325" s="6">
        <v>1.5100000000000001E-2</v>
      </c>
      <c r="H325" s="6">
        <v>8.2000000000000007E-3</v>
      </c>
      <c r="I325" s="6">
        <v>2.9999999999999997E-4</v>
      </c>
      <c r="J325" s="6">
        <v>3</v>
      </c>
      <c r="K325" s="6">
        <v>16</v>
      </c>
      <c r="L325" s="6">
        <v>87</v>
      </c>
      <c r="M325" s="6">
        <v>10018</v>
      </c>
      <c r="N325" s="6">
        <v>2.6800000000000001E-2</v>
      </c>
      <c r="O325" s="6">
        <v>0.71309999999999996</v>
      </c>
      <c r="P325" s="6">
        <v>0.60219999999999996</v>
      </c>
      <c r="Q325" s="6">
        <v>5</v>
      </c>
      <c r="R325" s="6">
        <v>31</v>
      </c>
      <c r="S325" s="6">
        <v>100</v>
      </c>
      <c r="T325" s="6">
        <v>14449</v>
      </c>
      <c r="U325" s="6">
        <v>5.1799999999999999E-2</v>
      </c>
      <c r="V325" s="6">
        <v>0.81969999999999998</v>
      </c>
      <c r="W325" s="6">
        <v>0.86860000000000004</v>
      </c>
      <c r="X325" s="6">
        <v>18</v>
      </c>
      <c r="Y325" s="6">
        <v>109</v>
      </c>
      <c r="Z325" s="6">
        <v>95</v>
      </c>
      <c r="AA325" s="6">
        <v>10319</v>
      </c>
      <c r="AB325" s="6">
        <v>0.18229999999999999</v>
      </c>
      <c r="AC325" s="6">
        <v>0.77869999999999995</v>
      </c>
      <c r="AD325" s="6">
        <v>0.62029999999999996</v>
      </c>
      <c r="AE325" s="6">
        <v>35</v>
      </c>
      <c r="AF325" s="6">
        <v>183</v>
      </c>
      <c r="AG325" s="6">
        <v>111</v>
      </c>
      <c r="AH325" s="6">
        <v>10516</v>
      </c>
      <c r="AI325" s="6">
        <v>0.30599999999999999</v>
      </c>
      <c r="AJ325" s="6">
        <v>0.90980000000000005</v>
      </c>
      <c r="AK325" s="6">
        <v>0.63219999999999998</v>
      </c>
      <c r="AL325" s="6">
        <v>2</v>
      </c>
      <c r="AM325" s="6">
        <v>22</v>
      </c>
      <c r="AN325" s="6">
        <v>90</v>
      </c>
      <c r="AO325" s="6">
        <v>13218</v>
      </c>
      <c r="AP325" s="6">
        <v>3.6799999999999999E-2</v>
      </c>
      <c r="AQ325" s="6">
        <v>0.73770000000000002</v>
      </c>
      <c r="AR325" s="6">
        <v>0.79459999999999997</v>
      </c>
      <c r="AT325" s="6">
        <f t="shared" si="12"/>
        <v>0.55555555555555558</v>
      </c>
      <c r="AU325" s="6">
        <f t="shared" si="13"/>
        <v>626.125</v>
      </c>
      <c r="AV325" s="6">
        <f t="shared" si="14"/>
        <v>466.09677419354841</v>
      </c>
      <c r="AW325" s="7">
        <f t="shared" si="15"/>
        <v>94.669724770642205</v>
      </c>
      <c r="AX325" s="6">
        <f t="shared" si="16"/>
        <v>57.464480874316941</v>
      </c>
      <c r="AY325" s="6">
        <f t="shared" si="17"/>
        <v>600.81818181818187</v>
      </c>
      <c r="BA325" s="6">
        <f>VLOOKUP(A325, ALL_AP_DATA!$A$2:$F$3600, 6, FALSE)</f>
        <v>1883</v>
      </c>
      <c r="BB325" s="6" t="e">
        <f t="shared" ca="1" si="18"/>
        <v>#NAME?</v>
      </c>
      <c r="BC325" s="6">
        <f>VLOOKUP(A325,projmetadata!$A$2:$D$2036, 4, FALSE)</f>
        <v>60231</v>
      </c>
      <c r="BE325" s="6" t="e">
        <f t="shared" ca="1" si="20"/>
        <v>#NAME?</v>
      </c>
      <c r="BF325" s="6" t="e">
        <f t="shared" ca="1" si="21"/>
        <v>#NAME?</v>
      </c>
      <c r="BG325" s="6">
        <f t="shared" si="22"/>
        <v>9.2724344606597935</v>
      </c>
      <c r="BH325" s="6">
        <f>VLOOKUP(A325, ALL_AP_DATA!$A$2:$D$3600, 3, FALSE)</f>
        <v>1059</v>
      </c>
      <c r="BI325" s="6">
        <f>VLOOKUP(A325, ALL_AP_DATA!$A$2:$E$3600, 5, FALSE)</f>
        <v>558488</v>
      </c>
      <c r="BJ325" s="6">
        <f t="shared" si="19"/>
        <v>296.59479553903344</v>
      </c>
      <c r="BK325" s="6">
        <f t="shared" si="23"/>
        <v>0.56240042485395647</v>
      </c>
    </row>
    <row r="326" spans="1:63" ht="15.75" customHeight="1" x14ac:dyDescent="0.2">
      <c r="A326" s="6" t="s">
        <v>238</v>
      </c>
      <c r="B326" s="6" t="s">
        <v>61</v>
      </c>
      <c r="Q326" s="6">
        <v>8</v>
      </c>
      <c r="R326" s="6">
        <v>29</v>
      </c>
      <c r="S326" s="6">
        <v>23</v>
      </c>
      <c r="T326" s="6">
        <v>2039</v>
      </c>
      <c r="U326" s="6">
        <v>0.17680000000000001</v>
      </c>
      <c r="V326" s="6">
        <v>0.5</v>
      </c>
      <c r="W326" s="6">
        <v>0.5393</v>
      </c>
      <c r="X326" s="6">
        <v>7</v>
      </c>
      <c r="Y326" s="6">
        <v>56</v>
      </c>
      <c r="Z326" s="6">
        <v>33</v>
      </c>
      <c r="AA326" s="6">
        <v>2267</v>
      </c>
      <c r="AB326" s="6">
        <v>0.34150000000000003</v>
      </c>
      <c r="AC326" s="6">
        <v>0.71740000000000004</v>
      </c>
      <c r="AD326" s="6">
        <v>0.59960000000000002</v>
      </c>
      <c r="AE326" s="6">
        <v>8</v>
      </c>
      <c r="AF326" s="6">
        <v>37</v>
      </c>
      <c r="AG326" s="6">
        <v>20</v>
      </c>
      <c r="AH326" s="6">
        <v>1187</v>
      </c>
      <c r="AI326" s="6">
        <v>0.22559999999999999</v>
      </c>
      <c r="AJ326" s="6">
        <v>0.43480000000000002</v>
      </c>
      <c r="AK326" s="6">
        <v>0.31390000000000001</v>
      </c>
      <c r="AT326" s="6" t="str">
        <f t="shared" si="12"/>
        <v/>
      </c>
      <c r="AU326" s="6" t="str">
        <f t="shared" si="13"/>
        <v/>
      </c>
      <c r="AV326" s="6">
        <f t="shared" si="14"/>
        <v>70.310344827586206</v>
      </c>
      <c r="AW326" s="7">
        <f t="shared" si="15"/>
        <v>40.482142857142854</v>
      </c>
      <c r="AX326" s="6">
        <f t="shared" si="16"/>
        <v>32.081081081081081</v>
      </c>
      <c r="AY326" s="6" t="str">
        <f t="shared" si="17"/>
        <v/>
      </c>
      <c r="BA326" s="6">
        <f>VLOOKUP(A326, ALL_AP_DATA!$A$2:$F$3600, 6, FALSE)</f>
        <v>164</v>
      </c>
      <c r="BB326" s="6" t="e">
        <f t="shared" ca="1" si="18"/>
        <v>#NAME?</v>
      </c>
      <c r="BC326" s="6">
        <f>VLOOKUP(A326,projmetadata!$A$2:$D$2036, 4, FALSE)</f>
        <v>13528</v>
      </c>
      <c r="BE326" s="6" t="e">
        <f t="shared" ca="1" si="20"/>
        <v>#NAME?</v>
      </c>
      <c r="BF326" s="6" t="e">
        <f t="shared" ca="1" si="21"/>
        <v>#NAME?</v>
      </c>
      <c r="BG326" s="6">
        <f t="shared" si="22"/>
        <v>0.2794943820224719</v>
      </c>
      <c r="BH326" s="6">
        <f>VLOOKUP(A326, ALL_AP_DATA!$A$2:$D$3600, 3, FALSE)</f>
        <v>88</v>
      </c>
      <c r="BI326" s="6">
        <f>VLOOKUP(A326, ALL_AP_DATA!$A$2:$E$3600, 5, FALSE)</f>
        <v>3781</v>
      </c>
      <c r="BJ326" s="6">
        <f t="shared" si="19"/>
        <v>23.054878048780488</v>
      </c>
      <c r="BK326" s="6">
        <f t="shared" si="23"/>
        <v>0.53658536585365857</v>
      </c>
    </row>
    <row r="327" spans="1:63" ht="15.75" customHeight="1" x14ac:dyDescent="0.2">
      <c r="A327" s="6" t="s">
        <v>1343</v>
      </c>
      <c r="B327" s="6" t="s">
        <v>61</v>
      </c>
      <c r="Q327" s="6">
        <v>13</v>
      </c>
      <c r="R327" s="6">
        <v>57</v>
      </c>
      <c r="S327" s="6">
        <v>110</v>
      </c>
      <c r="T327" s="6">
        <v>9442</v>
      </c>
      <c r="U327" s="6">
        <v>0.1633</v>
      </c>
      <c r="V327" s="6">
        <v>0.79139999999999999</v>
      </c>
      <c r="W327" s="6">
        <v>0.79790000000000005</v>
      </c>
      <c r="X327" s="6">
        <v>2</v>
      </c>
      <c r="Y327" s="6">
        <v>11</v>
      </c>
      <c r="Z327" s="6">
        <v>13</v>
      </c>
      <c r="AA327" s="6">
        <v>361</v>
      </c>
      <c r="AB327" s="6">
        <v>3.15E-2</v>
      </c>
      <c r="AC327" s="6">
        <v>9.35E-2</v>
      </c>
      <c r="AD327" s="6">
        <v>3.0499999999999999E-2</v>
      </c>
      <c r="AE327" s="6">
        <v>2</v>
      </c>
      <c r="AF327" s="6">
        <v>12</v>
      </c>
      <c r="AG327" s="6">
        <v>2</v>
      </c>
      <c r="AH327" s="6">
        <v>247</v>
      </c>
      <c r="AI327" s="6">
        <v>3.44E-2</v>
      </c>
      <c r="AJ327" s="6">
        <v>1.44E-2</v>
      </c>
      <c r="AK327" s="6">
        <v>2.0899999999999998E-2</v>
      </c>
      <c r="AT327" s="6" t="str">
        <f t="shared" si="12"/>
        <v/>
      </c>
      <c r="AU327" s="6" t="str">
        <f t="shared" si="13"/>
        <v/>
      </c>
      <c r="AV327" s="6">
        <f t="shared" si="14"/>
        <v>165.64912280701753</v>
      </c>
      <c r="AW327" s="7">
        <f t="shared" si="15"/>
        <v>32.81818181818182</v>
      </c>
      <c r="AX327" s="6">
        <f t="shared" si="16"/>
        <v>20.583333333333332</v>
      </c>
      <c r="AY327" s="6" t="str">
        <f t="shared" si="17"/>
        <v/>
      </c>
      <c r="BA327" s="6">
        <f>VLOOKUP(A327, ALL_AP_DATA!$A$2:$F$3600, 6, FALSE)</f>
        <v>349</v>
      </c>
      <c r="BB327" s="6" t="e">
        <f t="shared" ca="1" si="18"/>
        <v>#NAME?</v>
      </c>
      <c r="BC327" s="6">
        <f>VLOOKUP(A327,projmetadata!$A$2:$D$2036, 4, FALSE)</f>
        <v>42223</v>
      </c>
      <c r="BE327" s="6" t="e">
        <f t="shared" ca="1" si="20"/>
        <v>#NAME?</v>
      </c>
      <c r="BF327" s="6" t="e">
        <f t="shared" ca="1" si="21"/>
        <v>#NAME?</v>
      </c>
      <c r="BG327" s="6">
        <f t="shared" si="22"/>
        <v>0.28027378443028683</v>
      </c>
      <c r="BH327" s="6">
        <f>VLOOKUP(A327, ALL_AP_DATA!$A$2:$D$3600, 3, FALSE)</f>
        <v>76</v>
      </c>
      <c r="BI327" s="6">
        <f>VLOOKUP(A327, ALL_AP_DATA!$A$2:$E$3600, 5, FALSE)</f>
        <v>11834</v>
      </c>
      <c r="BJ327" s="6">
        <f t="shared" si="19"/>
        <v>33.908309455587393</v>
      </c>
      <c r="BK327" s="6">
        <f t="shared" si="23"/>
        <v>0.2177650429799427</v>
      </c>
    </row>
    <row r="328" spans="1:63" ht="15.75" customHeight="1" x14ac:dyDescent="0.2">
      <c r="A328" s="6" t="s">
        <v>1418</v>
      </c>
      <c r="B328" s="6" t="s">
        <v>61</v>
      </c>
      <c r="C328" s="6">
        <v>2</v>
      </c>
      <c r="D328" s="6">
        <v>19</v>
      </c>
      <c r="E328" s="6">
        <v>115</v>
      </c>
      <c r="F328" s="6">
        <v>2048</v>
      </c>
      <c r="G328" s="6">
        <v>3.1399999999999997E-2</v>
      </c>
      <c r="H328" s="6">
        <v>0.14710000000000001</v>
      </c>
      <c r="I328" s="6">
        <v>5.1999999999999998E-2</v>
      </c>
      <c r="J328" s="6">
        <v>16</v>
      </c>
      <c r="K328" s="6">
        <v>66</v>
      </c>
      <c r="L328" s="6">
        <v>621</v>
      </c>
      <c r="M328" s="6">
        <v>25598</v>
      </c>
      <c r="N328" s="6">
        <v>0.1089</v>
      </c>
      <c r="O328" s="6">
        <v>0.79410000000000003</v>
      </c>
      <c r="P328" s="6">
        <v>0.64959999999999996</v>
      </c>
      <c r="Q328" s="6">
        <v>35</v>
      </c>
      <c r="R328" s="6">
        <v>154</v>
      </c>
      <c r="S328" s="6">
        <v>727</v>
      </c>
      <c r="T328" s="6">
        <v>34470</v>
      </c>
      <c r="U328" s="6">
        <v>0.25409999999999999</v>
      </c>
      <c r="V328" s="6">
        <v>0.92969999999999997</v>
      </c>
      <c r="W328" s="6">
        <v>0.87470000000000003</v>
      </c>
      <c r="X328" s="6">
        <v>55</v>
      </c>
      <c r="Y328" s="6">
        <v>462</v>
      </c>
      <c r="Z328" s="6">
        <v>731</v>
      </c>
      <c r="AA328" s="6">
        <v>34423</v>
      </c>
      <c r="AB328" s="6">
        <v>0.76239999999999997</v>
      </c>
      <c r="AC328" s="6">
        <v>0.93479999999999996</v>
      </c>
      <c r="AD328" s="6">
        <v>0.87350000000000005</v>
      </c>
      <c r="AE328" s="6">
        <v>57</v>
      </c>
      <c r="AF328" s="6">
        <v>278</v>
      </c>
      <c r="AG328" s="6">
        <v>691</v>
      </c>
      <c r="AH328" s="6">
        <v>31910</v>
      </c>
      <c r="AI328" s="6">
        <v>0.4587</v>
      </c>
      <c r="AJ328" s="6">
        <v>0.88360000000000005</v>
      </c>
      <c r="AK328" s="6">
        <v>0.80979999999999996</v>
      </c>
      <c r="AL328" s="6">
        <v>7</v>
      </c>
      <c r="AM328" s="6">
        <v>69</v>
      </c>
      <c r="AN328" s="6">
        <v>581</v>
      </c>
      <c r="AO328" s="6">
        <v>24112</v>
      </c>
      <c r="AP328" s="6">
        <v>0.1139</v>
      </c>
      <c r="AQ328" s="6">
        <v>0.74299999999999999</v>
      </c>
      <c r="AR328" s="6">
        <v>0.6119</v>
      </c>
      <c r="AT328" s="6">
        <f t="shared" si="12"/>
        <v>107.78947368421052</v>
      </c>
      <c r="AU328" s="6">
        <f t="shared" si="13"/>
        <v>387.84848484848487</v>
      </c>
      <c r="AV328" s="6">
        <f t="shared" si="14"/>
        <v>223.83116883116884</v>
      </c>
      <c r="AW328" s="7">
        <f t="shared" si="15"/>
        <v>74.508658008658003</v>
      </c>
      <c r="AX328" s="6">
        <f t="shared" si="16"/>
        <v>114.7841726618705</v>
      </c>
      <c r="AY328" s="6">
        <f t="shared" si="17"/>
        <v>349.44927536231882</v>
      </c>
      <c r="BA328" s="6">
        <f>VLOOKUP(A328, ALL_AP_DATA!$A$2:$F$3600, 6, FALSE)</f>
        <v>606</v>
      </c>
      <c r="BB328" s="6" t="e">
        <f t="shared" ca="1" si="18"/>
        <v>#NAME?</v>
      </c>
      <c r="BC328" s="6">
        <f>VLOOKUP(A328,projmetadata!$A$2:$D$2036, 4, FALSE)</f>
        <v>138924</v>
      </c>
      <c r="BE328" s="6" t="e">
        <f t="shared" ca="1" si="20"/>
        <v>#NAME?</v>
      </c>
      <c r="BF328" s="6" t="e">
        <f t="shared" ca="1" si="21"/>
        <v>#NAME?</v>
      </c>
      <c r="BG328" s="6">
        <f t="shared" si="22"/>
        <v>0.28365869108289427</v>
      </c>
      <c r="BH328" s="6">
        <f>VLOOKUP(A328, ALL_AP_DATA!$A$2:$D$3600, 3, FALSE)</f>
        <v>490</v>
      </c>
      <c r="BI328" s="6">
        <f>VLOOKUP(A328, ALL_AP_DATA!$A$2:$E$3600, 5, FALSE)</f>
        <v>39407</v>
      </c>
      <c r="BJ328" s="6">
        <f t="shared" si="19"/>
        <v>65.028052805280524</v>
      </c>
      <c r="BK328" s="6">
        <f t="shared" si="23"/>
        <v>0.8085808580858086</v>
      </c>
    </row>
    <row r="329" spans="1:63" ht="15.75" customHeight="1" x14ac:dyDescent="0.2">
      <c r="A329" s="6" t="s">
        <v>655</v>
      </c>
      <c r="B329" s="6" t="s">
        <v>61</v>
      </c>
      <c r="C329" s="6">
        <v>4</v>
      </c>
      <c r="D329" s="6">
        <v>11</v>
      </c>
      <c r="E329" s="6">
        <v>1</v>
      </c>
      <c r="F329" s="6">
        <v>45</v>
      </c>
      <c r="G329" s="6">
        <v>2.2000000000000001E-3</v>
      </c>
      <c r="H329" s="6">
        <v>2.0000000000000001E-4</v>
      </c>
      <c r="I329" s="6">
        <v>1E-4</v>
      </c>
      <c r="J329" s="6">
        <v>15</v>
      </c>
      <c r="K329" s="6">
        <v>164</v>
      </c>
      <c r="L329" s="6">
        <v>2069</v>
      </c>
      <c r="M329" s="6">
        <v>114825</v>
      </c>
      <c r="N329" s="6">
        <v>3.2399999999999998E-2</v>
      </c>
      <c r="O329" s="6">
        <v>0.4632</v>
      </c>
      <c r="P329" s="6">
        <v>0.35299999999999998</v>
      </c>
      <c r="Q329" s="6">
        <v>146</v>
      </c>
      <c r="R329" s="6">
        <v>750</v>
      </c>
      <c r="S329" s="6">
        <v>3980</v>
      </c>
      <c r="T329" s="6">
        <v>274730</v>
      </c>
      <c r="U329" s="6">
        <v>0.14799999999999999</v>
      </c>
      <c r="V329" s="6">
        <v>0.89100000000000001</v>
      </c>
      <c r="W329" s="6">
        <v>0.84460000000000002</v>
      </c>
      <c r="X329" s="6">
        <v>136</v>
      </c>
      <c r="Y329" s="6">
        <v>2189</v>
      </c>
      <c r="Z329" s="6">
        <v>3684</v>
      </c>
      <c r="AA329" s="6">
        <v>211409</v>
      </c>
      <c r="AB329" s="6">
        <v>0.43209999999999998</v>
      </c>
      <c r="AC329" s="6">
        <v>0.82469999999999999</v>
      </c>
      <c r="AD329" s="6">
        <v>0.64990000000000003</v>
      </c>
      <c r="AE329" s="6">
        <v>219</v>
      </c>
      <c r="AF329" s="6">
        <v>1600</v>
      </c>
      <c r="AG329" s="6">
        <v>3909</v>
      </c>
      <c r="AH329" s="6">
        <v>235945</v>
      </c>
      <c r="AI329" s="6">
        <v>0.31580000000000003</v>
      </c>
      <c r="AJ329" s="6">
        <v>0.87509999999999999</v>
      </c>
      <c r="AK329" s="6">
        <v>0.72540000000000004</v>
      </c>
      <c r="AL329" s="6">
        <v>15</v>
      </c>
      <c r="AM329" s="6">
        <v>293</v>
      </c>
      <c r="AN329" s="6">
        <v>2724</v>
      </c>
      <c r="AO329" s="6">
        <v>170472</v>
      </c>
      <c r="AP329" s="6">
        <v>5.7799999999999997E-2</v>
      </c>
      <c r="AQ329" s="6">
        <v>0.60980000000000001</v>
      </c>
      <c r="AR329" s="6">
        <v>0.52410000000000001</v>
      </c>
      <c r="AT329" s="6">
        <f t="shared" si="12"/>
        <v>4.0909090909090908</v>
      </c>
      <c r="AU329" s="6">
        <f t="shared" si="13"/>
        <v>700.15243902439022</v>
      </c>
      <c r="AV329" s="6">
        <f t="shared" si="14"/>
        <v>366.30666666666667</v>
      </c>
      <c r="AW329" s="7">
        <f t="shared" si="15"/>
        <v>96.577889447236174</v>
      </c>
      <c r="AX329" s="6">
        <f t="shared" si="16"/>
        <v>147.46562499999999</v>
      </c>
      <c r="AY329" s="6">
        <f t="shared" si="17"/>
        <v>581.81569965870312</v>
      </c>
      <c r="BA329" s="6">
        <f>VLOOKUP(A329, ALL_AP_DATA!$A$2:$F$3600, 6, FALSE)</f>
        <v>5066</v>
      </c>
      <c r="BB329" s="6" t="e">
        <f t="shared" ca="1" si="18"/>
        <v>#NAME?</v>
      </c>
      <c r="BC329" s="6">
        <f>VLOOKUP(A329,projmetadata!$A$2:$D$2036, 4, FALSE)</f>
        <v>1579660</v>
      </c>
      <c r="BE329" s="6" t="e">
        <f t="shared" ca="1" si="20"/>
        <v>#NAME?</v>
      </c>
      <c r="BF329" s="6" t="e">
        <f t="shared" ca="1" si="21"/>
        <v>#NAME?</v>
      </c>
      <c r="BG329" s="6">
        <f t="shared" si="22"/>
        <v>0.20591266475064254</v>
      </c>
      <c r="BH329" s="6">
        <f>VLOOKUP(A329, ALL_AP_DATA!$A$2:$D$3600, 3, FALSE)</f>
        <v>2833</v>
      </c>
      <c r="BI329" s="6">
        <f>VLOOKUP(A329, ALL_AP_DATA!$A$2:$E$3600, 5, FALSE)</f>
        <v>325272</v>
      </c>
      <c r="BJ329" s="6">
        <f t="shared" si="19"/>
        <v>64.206869324911167</v>
      </c>
      <c r="BK329" s="6">
        <f t="shared" si="23"/>
        <v>0.55921831819976309</v>
      </c>
    </row>
    <row r="330" spans="1:63" ht="15.75" customHeight="1" x14ac:dyDescent="0.2">
      <c r="A330" s="6" t="s">
        <v>1480</v>
      </c>
      <c r="B330" s="6" t="s">
        <v>61</v>
      </c>
      <c r="C330" s="6">
        <v>3</v>
      </c>
      <c r="D330" s="6">
        <v>14</v>
      </c>
      <c r="E330" s="6">
        <v>140</v>
      </c>
      <c r="F330" s="6">
        <v>2963</v>
      </c>
      <c r="G330" s="6">
        <v>2.06E-2</v>
      </c>
      <c r="H330" s="6">
        <v>0.22950000000000001</v>
      </c>
      <c r="I330" s="6">
        <v>6.9400000000000003E-2</v>
      </c>
      <c r="J330" s="6">
        <v>16</v>
      </c>
      <c r="K330" s="6">
        <v>86</v>
      </c>
      <c r="L330" s="6">
        <v>520</v>
      </c>
      <c r="M330" s="6">
        <v>36958</v>
      </c>
      <c r="N330" s="6">
        <v>0.1268</v>
      </c>
      <c r="O330" s="6">
        <v>0.85250000000000004</v>
      </c>
      <c r="P330" s="6">
        <v>0.86619999999999997</v>
      </c>
      <c r="Q330" s="6">
        <v>24</v>
      </c>
      <c r="R330" s="6">
        <v>114</v>
      </c>
      <c r="S330" s="6">
        <v>567</v>
      </c>
      <c r="T330" s="6">
        <v>40271</v>
      </c>
      <c r="U330" s="6">
        <v>0.1681</v>
      </c>
      <c r="V330" s="6">
        <v>0.92949999999999999</v>
      </c>
      <c r="W330" s="6">
        <v>0.94379999999999997</v>
      </c>
      <c r="X330" s="6">
        <v>32</v>
      </c>
      <c r="Y330" s="6">
        <v>407</v>
      </c>
      <c r="Z330" s="6">
        <v>584</v>
      </c>
      <c r="AA330" s="6">
        <v>38910</v>
      </c>
      <c r="AB330" s="6">
        <v>0.60029999999999994</v>
      </c>
      <c r="AC330" s="6">
        <v>0.95740000000000003</v>
      </c>
      <c r="AD330" s="6">
        <v>0.91190000000000004</v>
      </c>
      <c r="AE330" s="6">
        <v>71</v>
      </c>
      <c r="AF330" s="6">
        <v>240</v>
      </c>
      <c r="AG330" s="6">
        <v>546</v>
      </c>
      <c r="AH330" s="6">
        <v>36249</v>
      </c>
      <c r="AI330" s="6">
        <v>0.35399999999999998</v>
      </c>
      <c r="AJ330" s="6">
        <v>0.89510000000000001</v>
      </c>
      <c r="AK330" s="6">
        <v>0.84960000000000002</v>
      </c>
      <c r="AL330" s="6">
        <v>10</v>
      </c>
      <c r="AM330" s="6">
        <v>91</v>
      </c>
      <c r="AN330" s="6">
        <v>511</v>
      </c>
      <c r="AO330" s="6">
        <v>37461</v>
      </c>
      <c r="AP330" s="6">
        <v>0.13420000000000001</v>
      </c>
      <c r="AQ330" s="6">
        <v>0.8377</v>
      </c>
      <c r="AR330" s="6">
        <v>0.878</v>
      </c>
      <c r="AT330" s="6">
        <f t="shared" si="12"/>
        <v>211.64285714285714</v>
      </c>
      <c r="AU330" s="6">
        <f t="shared" si="13"/>
        <v>429.74418604651163</v>
      </c>
      <c r="AV330" s="6">
        <f t="shared" si="14"/>
        <v>353.25438596491227</v>
      </c>
      <c r="AW330" s="7">
        <f t="shared" si="15"/>
        <v>95.601965601965603</v>
      </c>
      <c r="AX330" s="6">
        <f t="shared" si="16"/>
        <v>151.03749999999999</v>
      </c>
      <c r="AY330" s="6">
        <f t="shared" si="17"/>
        <v>411.65934065934067</v>
      </c>
      <c r="BA330" s="6">
        <f>VLOOKUP(A330, ALL_AP_DATA!$A$2:$F$3600, 6, FALSE)</f>
        <v>678</v>
      </c>
      <c r="BB330" s="6" t="e">
        <f t="shared" ca="1" si="18"/>
        <v>#NAME?</v>
      </c>
      <c r="BC330" s="6">
        <f>VLOOKUP(A330,projmetadata!$A$2:$D$2036, 4, FALSE)</f>
        <v>148667</v>
      </c>
      <c r="BE330" s="6" t="e">
        <f t="shared" ca="1" si="20"/>
        <v>#NAME?</v>
      </c>
      <c r="BF330" s="6" t="e">
        <f t="shared" ca="1" si="21"/>
        <v>#NAME?</v>
      </c>
      <c r="BG330" s="6">
        <f t="shared" si="22"/>
        <v>0.28700384079856323</v>
      </c>
      <c r="BH330" s="6">
        <f>VLOOKUP(A330, ALL_AP_DATA!$A$2:$D$3600, 3, FALSE)</f>
        <v>465</v>
      </c>
      <c r="BI330" s="6">
        <f>VLOOKUP(A330, ALL_AP_DATA!$A$2:$E$3600, 5, FALSE)</f>
        <v>42668</v>
      </c>
      <c r="BJ330" s="6">
        <f t="shared" si="19"/>
        <v>62.932153392330385</v>
      </c>
      <c r="BK330" s="6">
        <f t="shared" si="23"/>
        <v>0.68584070796460173</v>
      </c>
    </row>
    <row r="331" spans="1:63" ht="15.75" customHeight="1" x14ac:dyDescent="0.2">
      <c r="A331" s="6" t="s">
        <v>734</v>
      </c>
      <c r="B331" s="6" t="s">
        <v>61</v>
      </c>
      <c r="J331" s="6">
        <v>3</v>
      </c>
      <c r="K331" s="6">
        <v>18</v>
      </c>
      <c r="L331" s="6">
        <v>115</v>
      </c>
      <c r="M331" s="6">
        <v>8250</v>
      </c>
      <c r="N331" s="6">
        <v>0.12770000000000001</v>
      </c>
      <c r="O331" s="6">
        <v>0.61170000000000002</v>
      </c>
      <c r="P331" s="6">
        <v>0.62849999999999995</v>
      </c>
      <c r="Q331" s="6">
        <v>5</v>
      </c>
      <c r="R331" s="6">
        <v>30</v>
      </c>
      <c r="S331" s="6">
        <v>154</v>
      </c>
      <c r="T331" s="6">
        <v>10372</v>
      </c>
      <c r="U331" s="6">
        <v>0.21279999999999999</v>
      </c>
      <c r="V331" s="6">
        <v>0.81910000000000005</v>
      </c>
      <c r="W331" s="6">
        <v>0.79020000000000001</v>
      </c>
      <c r="X331" s="6">
        <v>7</v>
      </c>
      <c r="Y331" s="6">
        <v>18</v>
      </c>
      <c r="Z331" s="6">
        <v>72</v>
      </c>
      <c r="AA331" s="6">
        <v>4603</v>
      </c>
      <c r="AB331" s="6">
        <v>0.12770000000000001</v>
      </c>
      <c r="AC331" s="6">
        <v>0.38300000000000001</v>
      </c>
      <c r="AD331" s="6">
        <v>0.35070000000000001</v>
      </c>
      <c r="AE331" s="6">
        <v>1</v>
      </c>
      <c r="AF331" s="6">
        <v>9</v>
      </c>
      <c r="AG331" s="6">
        <v>59</v>
      </c>
      <c r="AH331" s="6">
        <v>4295</v>
      </c>
      <c r="AI331" s="6">
        <v>6.3799999999999996E-2</v>
      </c>
      <c r="AJ331" s="6">
        <v>0.31380000000000002</v>
      </c>
      <c r="AK331" s="6">
        <v>0.32719999999999999</v>
      </c>
      <c r="AL331" s="6">
        <v>2</v>
      </c>
      <c r="AM331" s="6">
        <v>21</v>
      </c>
      <c r="AN331" s="6">
        <v>124</v>
      </c>
      <c r="AO331" s="6">
        <v>8468</v>
      </c>
      <c r="AP331" s="6">
        <v>0.1489</v>
      </c>
      <c r="AQ331" s="6">
        <v>0.65959999999999996</v>
      </c>
      <c r="AR331" s="6">
        <v>0.64510000000000001</v>
      </c>
      <c r="AT331" s="6" t="str">
        <f t="shared" si="12"/>
        <v/>
      </c>
      <c r="AU331" s="6">
        <f t="shared" si="13"/>
        <v>458.33333333333331</v>
      </c>
      <c r="AV331" s="6">
        <f t="shared" si="14"/>
        <v>345.73333333333335</v>
      </c>
      <c r="AW331" s="7">
        <f t="shared" si="15"/>
        <v>255.72222222222223</v>
      </c>
      <c r="AX331" s="6">
        <f t="shared" si="16"/>
        <v>477.22222222222223</v>
      </c>
      <c r="AY331" s="6">
        <f t="shared" si="17"/>
        <v>403.23809523809524</v>
      </c>
      <c r="BA331" s="6">
        <f>VLOOKUP(A331, ALL_AP_DATA!$A$2:$F$3600, 6, FALSE)</f>
        <v>141</v>
      </c>
      <c r="BB331" s="6" t="e">
        <f t="shared" ca="1" si="18"/>
        <v>#NAME?</v>
      </c>
      <c r="BC331" s="6">
        <f>VLOOKUP(A331,projmetadata!$A$2:$D$2036, 4, FALSE)</f>
        <v>44362</v>
      </c>
      <c r="BE331" s="6" t="e">
        <f t="shared" ca="1" si="20"/>
        <v>#NAME?</v>
      </c>
      <c r="BF331" s="6" t="e">
        <f t="shared" ca="1" si="21"/>
        <v>#NAME?</v>
      </c>
      <c r="BG331" s="6">
        <f t="shared" si="22"/>
        <v>0.29588386456877508</v>
      </c>
      <c r="BH331" s="6">
        <f>VLOOKUP(A331, ALL_AP_DATA!$A$2:$D$3600, 3, FALSE)</f>
        <v>46</v>
      </c>
      <c r="BI331" s="6">
        <f>VLOOKUP(A331, ALL_AP_DATA!$A$2:$E$3600, 5, FALSE)</f>
        <v>13126</v>
      </c>
      <c r="BJ331" s="6">
        <f t="shared" si="19"/>
        <v>93.092198581560282</v>
      </c>
      <c r="BK331" s="6">
        <f t="shared" si="23"/>
        <v>0.32624113475177308</v>
      </c>
    </row>
    <row r="332" spans="1:63" ht="15.75" customHeight="1" x14ac:dyDescent="0.2">
      <c r="A332" s="6" t="s">
        <v>620</v>
      </c>
      <c r="B332" s="6" t="s">
        <v>61</v>
      </c>
      <c r="J332" s="6">
        <v>3</v>
      </c>
      <c r="K332" s="6">
        <v>23</v>
      </c>
      <c r="L332" s="6">
        <v>132</v>
      </c>
      <c r="M332" s="6">
        <v>6669</v>
      </c>
      <c r="N332" s="6">
        <v>7.3999999999999996E-2</v>
      </c>
      <c r="O332" s="6">
        <v>0.6875</v>
      </c>
      <c r="P332" s="6">
        <v>0.50329999999999997</v>
      </c>
      <c r="Q332" s="6">
        <v>12</v>
      </c>
      <c r="R332" s="6">
        <v>66</v>
      </c>
      <c r="S332" s="6">
        <v>179</v>
      </c>
      <c r="T332" s="6">
        <v>10716</v>
      </c>
      <c r="U332" s="6">
        <v>0.2122</v>
      </c>
      <c r="V332" s="6">
        <v>0.93230000000000002</v>
      </c>
      <c r="W332" s="6">
        <v>0.80879999999999996</v>
      </c>
      <c r="X332" s="6">
        <v>39</v>
      </c>
      <c r="Y332" s="6">
        <v>140</v>
      </c>
      <c r="Z332" s="6">
        <v>175</v>
      </c>
      <c r="AA332" s="6">
        <v>10559</v>
      </c>
      <c r="AB332" s="6">
        <v>0.45019999999999999</v>
      </c>
      <c r="AC332" s="6">
        <v>0.91149999999999998</v>
      </c>
      <c r="AD332" s="6">
        <v>0.79690000000000005</v>
      </c>
      <c r="AE332" s="6">
        <v>6</v>
      </c>
      <c r="AF332" s="6">
        <v>24</v>
      </c>
      <c r="AG332" s="6">
        <v>27</v>
      </c>
      <c r="AH332" s="6">
        <v>705</v>
      </c>
      <c r="AI332" s="6">
        <v>7.7200000000000005E-2</v>
      </c>
      <c r="AJ332" s="6">
        <v>0.1406</v>
      </c>
      <c r="AK332" s="6">
        <v>5.3199999999999997E-2</v>
      </c>
      <c r="AL332" s="6">
        <v>2</v>
      </c>
      <c r="AM332" s="6">
        <v>22</v>
      </c>
      <c r="AN332" s="6">
        <v>131</v>
      </c>
      <c r="AO332" s="6">
        <v>6542</v>
      </c>
      <c r="AP332" s="6">
        <v>7.0699999999999999E-2</v>
      </c>
      <c r="AQ332" s="6">
        <v>0.68230000000000002</v>
      </c>
      <c r="AR332" s="6">
        <v>0.49370000000000003</v>
      </c>
      <c r="AT332" s="6" t="str">
        <f t="shared" si="12"/>
        <v/>
      </c>
      <c r="AU332" s="6">
        <f t="shared" si="13"/>
        <v>289.95652173913044</v>
      </c>
      <c r="AV332" s="6">
        <f t="shared" si="14"/>
        <v>162.36363636363637</v>
      </c>
      <c r="AW332" s="7">
        <f t="shared" si="15"/>
        <v>75.421428571428578</v>
      </c>
      <c r="AX332" s="6">
        <f t="shared" si="16"/>
        <v>29.375</v>
      </c>
      <c r="AY332" s="6">
        <f t="shared" si="17"/>
        <v>297.36363636363637</v>
      </c>
      <c r="BA332" s="6">
        <f>VLOOKUP(A332, ALL_AP_DATA!$A$2:$F$3600, 6, FALSE)</f>
        <v>311</v>
      </c>
      <c r="BB332" s="6" t="e">
        <f t="shared" ca="1" si="18"/>
        <v>#NAME?</v>
      </c>
      <c r="BC332" s="6">
        <f>VLOOKUP(A332,projmetadata!$A$2:$D$2036, 4, FALSE)</f>
        <v>44680</v>
      </c>
      <c r="BE332" s="6" t="e">
        <f t="shared" ca="1" si="20"/>
        <v>#NAME?</v>
      </c>
      <c r="BF332" s="6" t="e">
        <f t="shared" ca="1" si="21"/>
        <v>#NAME?</v>
      </c>
      <c r="BG332" s="6">
        <f t="shared" si="22"/>
        <v>0.29655326768128915</v>
      </c>
      <c r="BH332" s="6">
        <f>VLOOKUP(A332, ALL_AP_DATA!$A$2:$D$3600, 3, FALSE)</f>
        <v>162</v>
      </c>
      <c r="BI332" s="6">
        <f>VLOOKUP(A332, ALL_AP_DATA!$A$2:$E$3600, 5, FALSE)</f>
        <v>13250</v>
      </c>
      <c r="BJ332" s="6">
        <f t="shared" si="19"/>
        <v>42.60450160771704</v>
      </c>
      <c r="BK332" s="6">
        <f t="shared" si="23"/>
        <v>0.52090032154340837</v>
      </c>
    </row>
    <row r="333" spans="1:63" ht="15.75" customHeight="1" x14ac:dyDescent="0.2">
      <c r="A333" s="6" t="s">
        <v>417</v>
      </c>
      <c r="B333" s="6" t="s">
        <v>61</v>
      </c>
      <c r="J333" s="6">
        <v>1</v>
      </c>
      <c r="K333" s="6">
        <v>11</v>
      </c>
      <c r="L333" s="6">
        <v>71</v>
      </c>
      <c r="M333" s="6">
        <v>2055</v>
      </c>
      <c r="N333" s="6">
        <v>3.5000000000000003E-2</v>
      </c>
      <c r="O333" s="6">
        <v>0.40339999999999998</v>
      </c>
      <c r="P333" s="6">
        <v>0.18840000000000001</v>
      </c>
      <c r="Q333" s="6">
        <v>10</v>
      </c>
      <c r="R333" s="6">
        <v>48</v>
      </c>
      <c r="S333" s="6">
        <v>132</v>
      </c>
      <c r="T333" s="6">
        <v>7846</v>
      </c>
      <c r="U333" s="6">
        <v>0.15290000000000001</v>
      </c>
      <c r="V333" s="6">
        <v>0.75</v>
      </c>
      <c r="W333" s="6">
        <v>0.71919999999999995</v>
      </c>
      <c r="X333" s="6">
        <v>4</v>
      </c>
      <c r="Y333" s="6">
        <v>69</v>
      </c>
      <c r="Z333" s="6">
        <v>128</v>
      </c>
      <c r="AA333" s="6">
        <v>6886</v>
      </c>
      <c r="AB333" s="6">
        <v>0.21970000000000001</v>
      </c>
      <c r="AC333" s="6">
        <v>0.72729999999999995</v>
      </c>
      <c r="AD333" s="6">
        <v>0.63119999999999998</v>
      </c>
      <c r="AE333" s="6">
        <v>7</v>
      </c>
      <c r="AF333" s="6">
        <v>26</v>
      </c>
      <c r="AG333" s="6">
        <v>88</v>
      </c>
      <c r="AH333" s="6">
        <v>2824</v>
      </c>
      <c r="AI333" s="6">
        <v>8.2799999999999999E-2</v>
      </c>
      <c r="AJ333" s="6">
        <v>0.5</v>
      </c>
      <c r="AK333" s="6">
        <v>0.25879999999999997</v>
      </c>
      <c r="AL333" s="6">
        <v>2</v>
      </c>
      <c r="AM333" s="6">
        <v>25</v>
      </c>
      <c r="AN333" s="6">
        <v>110</v>
      </c>
      <c r="AO333" s="6">
        <v>5437</v>
      </c>
      <c r="AP333" s="6">
        <v>7.9600000000000004E-2</v>
      </c>
      <c r="AQ333" s="6">
        <v>0.625</v>
      </c>
      <c r="AR333" s="6">
        <v>0.49840000000000001</v>
      </c>
      <c r="AT333" s="6" t="str">
        <f t="shared" si="12"/>
        <v/>
      </c>
      <c r="AU333" s="6">
        <f t="shared" si="13"/>
        <v>186.81818181818181</v>
      </c>
      <c r="AV333" s="6">
        <f t="shared" si="14"/>
        <v>163.45833333333334</v>
      </c>
      <c r="AW333" s="7">
        <f t="shared" si="15"/>
        <v>99.79710144927536</v>
      </c>
      <c r="AX333" s="6">
        <f t="shared" si="16"/>
        <v>108.61538461538461</v>
      </c>
      <c r="AY333" s="6">
        <f t="shared" si="17"/>
        <v>217.48</v>
      </c>
      <c r="BA333" s="6">
        <f>VLOOKUP(A333, ALL_AP_DATA!$A$2:$F$3600, 6, FALSE)</f>
        <v>314</v>
      </c>
      <c r="BB333" s="6" t="e">
        <f t="shared" ca="1" si="18"/>
        <v>#NAME?</v>
      </c>
      <c r="BC333" s="6">
        <f>VLOOKUP(A333,projmetadata!$A$2:$D$2036, 4, FALSE)</f>
        <v>36724</v>
      </c>
      <c r="BE333" s="6" t="e">
        <f t="shared" ca="1" si="20"/>
        <v>#NAME?</v>
      </c>
      <c r="BF333" s="6" t="e">
        <f t="shared" ca="1" si="21"/>
        <v>#NAME?</v>
      </c>
      <c r="BG333" s="6">
        <f t="shared" si="22"/>
        <v>0.29708092800348546</v>
      </c>
      <c r="BH333" s="6">
        <f>VLOOKUP(A333, ALL_AP_DATA!$A$2:$D$3600, 3, FALSE)</f>
        <v>100</v>
      </c>
      <c r="BI333" s="6">
        <f>VLOOKUP(A333, ALL_AP_DATA!$A$2:$E$3600, 5, FALSE)</f>
        <v>10910</v>
      </c>
      <c r="BJ333" s="6">
        <f t="shared" si="19"/>
        <v>34.745222929936304</v>
      </c>
      <c r="BK333" s="6">
        <f t="shared" si="23"/>
        <v>0.31847133757961782</v>
      </c>
    </row>
    <row r="334" spans="1:63" ht="15.75" customHeight="1" x14ac:dyDescent="0.2">
      <c r="A334" s="6" t="s">
        <v>1033</v>
      </c>
      <c r="B334" s="6" t="s">
        <v>61</v>
      </c>
      <c r="Q334" s="6">
        <v>7</v>
      </c>
      <c r="R334" s="6">
        <v>23</v>
      </c>
      <c r="S334" s="6">
        <v>63</v>
      </c>
      <c r="T334" s="6">
        <v>4807</v>
      </c>
      <c r="U334" s="6">
        <v>6.08E-2</v>
      </c>
      <c r="V334" s="6">
        <v>0.68479999999999996</v>
      </c>
      <c r="W334" s="6">
        <v>0.52190000000000003</v>
      </c>
      <c r="X334" s="6">
        <v>6</v>
      </c>
      <c r="Y334" s="6">
        <v>20</v>
      </c>
      <c r="Z334" s="6">
        <v>13</v>
      </c>
      <c r="AA334" s="6">
        <v>395</v>
      </c>
      <c r="AB334" s="6">
        <v>5.2900000000000003E-2</v>
      </c>
      <c r="AC334" s="6">
        <v>0.14130000000000001</v>
      </c>
      <c r="AD334" s="6">
        <v>4.2900000000000001E-2</v>
      </c>
      <c r="AE334" s="6">
        <v>3</v>
      </c>
      <c r="AF334" s="6">
        <v>8</v>
      </c>
      <c r="AG334" s="6">
        <v>0</v>
      </c>
      <c r="AH334" s="6">
        <v>0</v>
      </c>
      <c r="AI334" s="6">
        <v>2.12E-2</v>
      </c>
      <c r="AJ334" s="6">
        <v>0</v>
      </c>
      <c r="AK334" s="6">
        <v>0</v>
      </c>
      <c r="AT334" s="6" t="str">
        <f t="shared" si="12"/>
        <v/>
      </c>
      <c r="AU334" s="6" t="str">
        <f t="shared" si="13"/>
        <v/>
      </c>
      <c r="AV334" s="6">
        <f t="shared" si="14"/>
        <v>209</v>
      </c>
      <c r="AW334" s="7">
        <f t="shared" si="15"/>
        <v>19.75</v>
      </c>
      <c r="AX334" s="6">
        <f t="shared" si="16"/>
        <v>0</v>
      </c>
      <c r="AY334" s="6" t="str">
        <f t="shared" si="17"/>
        <v/>
      </c>
      <c r="BA334" s="6">
        <f>VLOOKUP(A334, ALL_AP_DATA!$A$2:$F$3600, 6, FALSE)</f>
        <v>378</v>
      </c>
      <c r="BB334" s="6" t="e">
        <f t="shared" ca="1" si="18"/>
        <v>#NAME?</v>
      </c>
      <c r="BC334" s="6">
        <f>VLOOKUP(A334,projmetadata!$A$2:$D$2036, 4, FALSE)</f>
        <v>30720</v>
      </c>
      <c r="BE334" s="6" t="e">
        <f t="shared" ca="1" si="20"/>
        <v>#NAME?</v>
      </c>
      <c r="BF334" s="6" t="e">
        <f t="shared" ca="1" si="21"/>
        <v>#NAME?</v>
      </c>
      <c r="BG334" s="6">
        <f t="shared" si="22"/>
        <v>0.29983723958333336</v>
      </c>
      <c r="BH334" s="6">
        <f>VLOOKUP(A334, ALL_AP_DATA!$A$2:$D$3600, 3, FALSE)</f>
        <v>49</v>
      </c>
      <c r="BI334" s="6">
        <f>VLOOKUP(A334, ALL_AP_DATA!$A$2:$E$3600, 5, FALSE)</f>
        <v>9211</v>
      </c>
      <c r="BJ334" s="6">
        <f t="shared" si="19"/>
        <v>24.367724867724867</v>
      </c>
      <c r="BK334" s="6">
        <f t="shared" si="23"/>
        <v>0.12962962962962962</v>
      </c>
    </row>
    <row r="335" spans="1:63" ht="15.75" customHeight="1" x14ac:dyDescent="0.2">
      <c r="A335" s="6" t="s">
        <v>1339</v>
      </c>
      <c r="B335" s="6" t="s">
        <v>61</v>
      </c>
      <c r="C335" s="6">
        <v>3</v>
      </c>
      <c r="D335" s="6">
        <v>7</v>
      </c>
      <c r="E335" s="6">
        <v>8</v>
      </c>
      <c r="F335" s="6">
        <v>134</v>
      </c>
      <c r="G335" s="6">
        <v>4.7000000000000002E-3</v>
      </c>
      <c r="H335" s="6">
        <v>4.1999999999999997E-3</v>
      </c>
      <c r="I335" s="6">
        <v>5.9999999999999995E-4</v>
      </c>
      <c r="J335" s="6">
        <v>12</v>
      </c>
      <c r="K335" s="6">
        <v>110</v>
      </c>
      <c r="L335" s="6">
        <v>718</v>
      </c>
      <c r="M335" s="6">
        <v>44825</v>
      </c>
      <c r="N335" s="6">
        <v>7.3499999999999996E-2</v>
      </c>
      <c r="O335" s="6">
        <v>0.37730000000000002</v>
      </c>
      <c r="P335" s="6">
        <v>0.21690000000000001</v>
      </c>
      <c r="Q335" s="6">
        <v>93</v>
      </c>
      <c r="R335" s="6">
        <v>489</v>
      </c>
      <c r="S335" s="6">
        <v>1645</v>
      </c>
      <c r="T335" s="6">
        <v>179553</v>
      </c>
      <c r="U335" s="6">
        <v>0.32669999999999999</v>
      </c>
      <c r="V335" s="6">
        <v>0.86439999999999995</v>
      </c>
      <c r="W335" s="6">
        <v>0.86870000000000003</v>
      </c>
      <c r="X335" s="6">
        <v>81</v>
      </c>
      <c r="Y335" s="6">
        <v>600</v>
      </c>
      <c r="Z335" s="6">
        <v>1312</v>
      </c>
      <c r="AA335" s="6">
        <v>117838</v>
      </c>
      <c r="AB335" s="6">
        <v>0.40079999999999999</v>
      </c>
      <c r="AC335" s="6">
        <v>0.68940000000000001</v>
      </c>
      <c r="AD335" s="6">
        <v>0.57010000000000005</v>
      </c>
      <c r="AE335" s="6">
        <v>56</v>
      </c>
      <c r="AF335" s="6">
        <v>258</v>
      </c>
      <c r="AG335" s="6">
        <v>1187</v>
      </c>
      <c r="AH335" s="6">
        <v>70655</v>
      </c>
      <c r="AI335" s="6">
        <v>0.17230000000000001</v>
      </c>
      <c r="AJ335" s="6">
        <v>0.62380000000000002</v>
      </c>
      <c r="AK335" s="6">
        <v>0.34189999999999998</v>
      </c>
      <c r="AL335" s="6">
        <v>12</v>
      </c>
      <c r="AM335" s="6">
        <v>217</v>
      </c>
      <c r="AN335" s="6">
        <v>1190</v>
      </c>
      <c r="AO335" s="6">
        <v>118135</v>
      </c>
      <c r="AP335" s="6">
        <v>0.14499999999999999</v>
      </c>
      <c r="AQ335" s="6">
        <v>0.62529999999999997</v>
      </c>
      <c r="AR335" s="6">
        <v>0.5716</v>
      </c>
      <c r="AT335" s="6">
        <f t="shared" si="12"/>
        <v>19.142857142857142</v>
      </c>
      <c r="AU335" s="6">
        <f t="shared" si="13"/>
        <v>407.5</v>
      </c>
      <c r="AV335" s="6">
        <f t="shared" si="14"/>
        <v>367.18404907975463</v>
      </c>
      <c r="AW335" s="7">
        <f t="shared" si="15"/>
        <v>196.39666666666668</v>
      </c>
      <c r="AX335" s="6">
        <f t="shared" si="16"/>
        <v>273.8565891472868</v>
      </c>
      <c r="AY335" s="6">
        <f t="shared" si="17"/>
        <v>544.40092165898614</v>
      </c>
      <c r="BA335" s="6">
        <f>VLOOKUP(A335, ALL_AP_DATA!$A$2:$F$3600, 6, FALSE)</f>
        <v>1497</v>
      </c>
      <c r="BB335" s="6" t="e">
        <f t="shared" ca="1" si="18"/>
        <v>#NAME?</v>
      </c>
      <c r="BC335" s="6">
        <f>VLOOKUP(A335,projmetadata!$A$2:$D$2036, 4, FALSE)</f>
        <v>743017</v>
      </c>
      <c r="BE335" s="6" t="e">
        <f t="shared" ca="1" si="20"/>
        <v>#NAME?</v>
      </c>
      <c r="BF335" s="6" t="e">
        <f t="shared" ca="1" si="21"/>
        <v>#NAME?</v>
      </c>
      <c r="BG335" s="6">
        <f t="shared" si="22"/>
        <v>0.27816456420243413</v>
      </c>
      <c r="BH335" s="6">
        <f>VLOOKUP(A335, ALL_AP_DATA!$A$2:$D$3600, 3, FALSE)</f>
        <v>912</v>
      </c>
      <c r="BI335" s="6">
        <f>VLOOKUP(A335, ALL_AP_DATA!$A$2:$E$3600, 5, FALSE)</f>
        <v>206681</v>
      </c>
      <c r="BJ335" s="6">
        <f t="shared" si="19"/>
        <v>138.06346025384101</v>
      </c>
      <c r="BK335" s="6">
        <f t="shared" si="23"/>
        <v>0.60921843687374755</v>
      </c>
    </row>
    <row r="336" spans="1:63" ht="15.75" customHeight="1" x14ac:dyDescent="0.2">
      <c r="A336" s="6" t="s">
        <v>251</v>
      </c>
      <c r="B336" s="6" t="s">
        <v>61</v>
      </c>
      <c r="C336" s="6">
        <v>5</v>
      </c>
      <c r="D336" s="6">
        <v>21</v>
      </c>
      <c r="E336" s="6">
        <v>44</v>
      </c>
      <c r="F336" s="6">
        <v>4992</v>
      </c>
      <c r="G336" s="6">
        <v>5.6000000000000001E-2</v>
      </c>
      <c r="H336" s="6">
        <v>0.41510000000000002</v>
      </c>
      <c r="I336" s="6">
        <v>0.3972</v>
      </c>
      <c r="Q336" s="6">
        <v>4</v>
      </c>
      <c r="R336" s="6">
        <v>10</v>
      </c>
      <c r="S336" s="6">
        <v>32</v>
      </c>
      <c r="T336" s="6">
        <v>2916</v>
      </c>
      <c r="U336" s="6">
        <v>2.6700000000000002E-2</v>
      </c>
      <c r="V336" s="6">
        <v>0.3019</v>
      </c>
      <c r="W336" s="6">
        <v>0.23200000000000001</v>
      </c>
      <c r="X336" s="6">
        <v>30</v>
      </c>
      <c r="Y336" s="6">
        <v>267</v>
      </c>
      <c r="Z336" s="6">
        <v>86</v>
      </c>
      <c r="AA336" s="6">
        <v>8794</v>
      </c>
      <c r="AB336" s="6">
        <v>0.71199999999999997</v>
      </c>
      <c r="AC336" s="6">
        <v>0.81130000000000002</v>
      </c>
      <c r="AD336" s="6">
        <v>0.69969999999999999</v>
      </c>
      <c r="AE336" s="6">
        <v>23</v>
      </c>
      <c r="AF336" s="6">
        <v>85</v>
      </c>
      <c r="AG336" s="6">
        <v>71</v>
      </c>
      <c r="AH336" s="6">
        <v>6231</v>
      </c>
      <c r="AI336" s="6">
        <v>0.22670000000000001</v>
      </c>
      <c r="AJ336" s="6">
        <v>0.66979999999999995</v>
      </c>
      <c r="AK336" s="6">
        <v>0.49580000000000002</v>
      </c>
      <c r="AT336" s="6">
        <f t="shared" si="12"/>
        <v>237.71428571428572</v>
      </c>
      <c r="AU336" s="6" t="str">
        <f t="shared" si="13"/>
        <v/>
      </c>
      <c r="AV336" s="6">
        <f t="shared" si="14"/>
        <v>291.60000000000002</v>
      </c>
      <c r="AW336" s="7">
        <f t="shared" si="15"/>
        <v>32.936329588014978</v>
      </c>
      <c r="AX336" s="6">
        <f t="shared" si="16"/>
        <v>73.305882352941182</v>
      </c>
      <c r="AY336" s="6" t="str">
        <f t="shared" si="17"/>
        <v/>
      </c>
      <c r="BA336" s="6">
        <f>VLOOKUP(A336, ALL_AP_DATA!$A$2:$F$3600, 6, FALSE)</f>
        <v>375</v>
      </c>
      <c r="BB336" s="6" t="e">
        <f t="shared" ca="1" si="18"/>
        <v>#NAME?</v>
      </c>
      <c r="BC336" s="6">
        <f>VLOOKUP(A336,projmetadata!$A$2:$D$2036, 4, FALSE)</f>
        <v>41800</v>
      </c>
      <c r="BE336" s="6" t="e">
        <f t="shared" ca="1" si="20"/>
        <v>#NAME?</v>
      </c>
      <c r="BF336" s="6" t="e">
        <f t="shared" ca="1" si="21"/>
        <v>#NAME?</v>
      </c>
      <c r="BG336" s="6">
        <f t="shared" si="22"/>
        <v>0.30066985645933014</v>
      </c>
      <c r="BH336" s="6">
        <f>VLOOKUP(A336, ALL_AP_DATA!$A$2:$D$3600, 3, FALSE)</f>
        <v>285</v>
      </c>
      <c r="BI336" s="6">
        <f>VLOOKUP(A336, ALL_AP_DATA!$A$2:$E$3600, 5, FALSE)</f>
        <v>12568</v>
      </c>
      <c r="BJ336" s="6">
        <f t="shared" si="19"/>
        <v>33.514666666666663</v>
      </c>
      <c r="BK336" s="6">
        <f t="shared" si="23"/>
        <v>0.76</v>
      </c>
    </row>
    <row r="337" spans="1:63" ht="15.75" customHeight="1" x14ac:dyDescent="0.2">
      <c r="A337" s="6" t="s">
        <v>663</v>
      </c>
      <c r="B337" s="6" t="s">
        <v>61</v>
      </c>
      <c r="Q337" s="6">
        <v>2</v>
      </c>
      <c r="R337" s="6">
        <v>9</v>
      </c>
      <c r="S337" s="6">
        <v>11</v>
      </c>
      <c r="T337" s="6">
        <v>1411</v>
      </c>
      <c r="U337" s="6">
        <v>3.8100000000000002E-2</v>
      </c>
      <c r="V337" s="6">
        <v>0.57889999999999997</v>
      </c>
      <c r="W337" s="6">
        <v>4.2700000000000002E-2</v>
      </c>
      <c r="X337" s="6">
        <v>2</v>
      </c>
      <c r="Y337" s="6">
        <v>98</v>
      </c>
      <c r="Z337" s="6">
        <v>16</v>
      </c>
      <c r="AA337" s="6">
        <v>3759</v>
      </c>
      <c r="AB337" s="6">
        <v>0.4153</v>
      </c>
      <c r="AC337" s="6">
        <v>0.84209999999999996</v>
      </c>
      <c r="AD337" s="6">
        <v>0.1137</v>
      </c>
      <c r="AE337" s="6">
        <v>5</v>
      </c>
      <c r="AF337" s="6">
        <v>19</v>
      </c>
      <c r="AG337" s="6">
        <v>10</v>
      </c>
      <c r="AH337" s="6">
        <v>1291</v>
      </c>
      <c r="AI337" s="6">
        <v>8.0500000000000002E-2</v>
      </c>
      <c r="AJ337" s="6">
        <v>0.52629999999999999</v>
      </c>
      <c r="AK337" s="6">
        <v>3.9E-2</v>
      </c>
      <c r="AT337" s="6" t="str">
        <f t="shared" si="12"/>
        <v/>
      </c>
      <c r="AU337" s="6" t="str">
        <f t="shared" si="13"/>
        <v/>
      </c>
      <c r="AV337" s="6">
        <f t="shared" si="14"/>
        <v>156.77777777777777</v>
      </c>
      <c r="AW337" s="7">
        <f t="shared" si="15"/>
        <v>38.357142857142854</v>
      </c>
      <c r="AX337" s="6">
        <f t="shared" si="16"/>
        <v>67.94736842105263</v>
      </c>
      <c r="AY337" s="6" t="str">
        <f t="shared" si="17"/>
        <v/>
      </c>
      <c r="BA337" s="6">
        <f>VLOOKUP(A337, ALL_AP_DATA!$A$2:$F$3600, 6, FALSE)</f>
        <v>236</v>
      </c>
      <c r="BB337" s="6" t="e">
        <f t="shared" ca="1" si="18"/>
        <v>#NAME?</v>
      </c>
      <c r="BC337" s="6">
        <f>VLOOKUP(A337,projmetadata!$A$2:$D$2036, 4, FALSE)</f>
        <v>109085</v>
      </c>
      <c r="BE337" s="6" t="e">
        <f t="shared" ca="1" si="20"/>
        <v>#NAME?</v>
      </c>
      <c r="BF337" s="6" t="e">
        <f t="shared" ca="1" si="21"/>
        <v>#NAME?</v>
      </c>
      <c r="BG337" s="6">
        <f t="shared" si="22"/>
        <v>0.30313058624008798</v>
      </c>
      <c r="BH337" s="6">
        <f>VLOOKUP(A337, ALL_AP_DATA!$A$2:$D$3600, 3, FALSE)</f>
        <v>105</v>
      </c>
      <c r="BI337" s="6">
        <f>VLOOKUP(A337, ALL_AP_DATA!$A$2:$E$3600, 5, FALSE)</f>
        <v>33067</v>
      </c>
      <c r="BJ337" s="6">
        <f t="shared" si="19"/>
        <v>140.11440677966101</v>
      </c>
      <c r="BK337" s="6">
        <f t="shared" si="23"/>
        <v>0.44491525423728812</v>
      </c>
    </row>
    <row r="338" spans="1:63" ht="15.75" customHeight="1" x14ac:dyDescent="0.2">
      <c r="A338" s="6" t="s">
        <v>1337</v>
      </c>
      <c r="B338" s="6" t="s">
        <v>61</v>
      </c>
      <c r="C338" s="6">
        <v>4</v>
      </c>
      <c r="D338" s="6">
        <v>16</v>
      </c>
      <c r="E338" s="6">
        <v>5</v>
      </c>
      <c r="F338" s="6">
        <v>935</v>
      </c>
      <c r="G338" s="6">
        <v>3.9399999999999998E-2</v>
      </c>
      <c r="H338" s="6">
        <v>0.1429</v>
      </c>
      <c r="I338" s="6">
        <v>0.11119999999999999</v>
      </c>
      <c r="Q338" s="6">
        <v>10</v>
      </c>
      <c r="R338" s="6">
        <v>29</v>
      </c>
      <c r="S338" s="6">
        <v>22</v>
      </c>
      <c r="T338" s="6">
        <v>2608</v>
      </c>
      <c r="U338" s="6">
        <v>7.1400000000000005E-2</v>
      </c>
      <c r="V338" s="6">
        <v>0.62860000000000005</v>
      </c>
      <c r="W338" s="6">
        <v>0.31030000000000002</v>
      </c>
      <c r="X338" s="6">
        <v>36</v>
      </c>
      <c r="Y338" s="6">
        <v>286</v>
      </c>
      <c r="Z338" s="6">
        <v>31</v>
      </c>
      <c r="AA338" s="6">
        <v>5668</v>
      </c>
      <c r="AB338" s="6">
        <v>0.70440000000000003</v>
      </c>
      <c r="AC338" s="6">
        <v>0.88570000000000004</v>
      </c>
      <c r="AD338" s="6">
        <v>0.67430000000000001</v>
      </c>
      <c r="AE338" s="6">
        <v>16</v>
      </c>
      <c r="AF338" s="6">
        <v>87</v>
      </c>
      <c r="AG338" s="6">
        <v>19</v>
      </c>
      <c r="AH338" s="6">
        <v>1999</v>
      </c>
      <c r="AI338" s="6">
        <v>0.21429999999999999</v>
      </c>
      <c r="AJ338" s="6">
        <v>0.54290000000000005</v>
      </c>
      <c r="AK338" s="6">
        <v>0.23780000000000001</v>
      </c>
      <c r="AT338" s="6">
        <f t="shared" si="12"/>
        <v>58.4375</v>
      </c>
      <c r="AU338" s="6" t="str">
        <f t="shared" si="13"/>
        <v/>
      </c>
      <c r="AV338" s="6">
        <f t="shared" si="14"/>
        <v>89.931034482758619</v>
      </c>
      <c r="AW338" s="7">
        <f t="shared" si="15"/>
        <v>19.818181818181817</v>
      </c>
      <c r="AX338" s="6">
        <f t="shared" si="16"/>
        <v>22.977011494252874</v>
      </c>
      <c r="AY338" s="6" t="str">
        <f t="shared" si="17"/>
        <v/>
      </c>
      <c r="BA338" s="6">
        <f>VLOOKUP(A338, ALL_AP_DATA!$A$2:$F$3600, 6, FALSE)</f>
        <v>406</v>
      </c>
      <c r="BB338" s="6" t="e">
        <f t="shared" ca="1" si="18"/>
        <v>#NAME?</v>
      </c>
      <c r="BC338" s="6">
        <f>VLOOKUP(A338,projmetadata!$A$2:$D$2036, 4, FALSE)</f>
        <v>27553</v>
      </c>
      <c r="BE338" s="6" t="e">
        <f t="shared" ca="1" si="20"/>
        <v>#NAME?</v>
      </c>
      <c r="BF338" s="6" t="e">
        <f t="shared" ca="1" si="21"/>
        <v>#NAME?</v>
      </c>
      <c r="BG338" s="6">
        <f t="shared" si="22"/>
        <v>0.30508474576271188</v>
      </c>
      <c r="BH338" s="6">
        <f>VLOOKUP(A338, ALL_AP_DATA!$A$2:$D$3600, 3, FALSE)</f>
        <v>297</v>
      </c>
      <c r="BI338" s="6">
        <f>VLOOKUP(A338, ALL_AP_DATA!$A$2:$E$3600, 5, FALSE)</f>
        <v>8406</v>
      </c>
      <c r="BJ338" s="6">
        <f t="shared" si="19"/>
        <v>20.704433497536947</v>
      </c>
      <c r="BK338" s="6">
        <f t="shared" si="23"/>
        <v>0.73152709359605916</v>
      </c>
    </row>
    <row r="339" spans="1:63" ht="15.75" customHeight="1" x14ac:dyDescent="0.2">
      <c r="A339" s="6" t="s">
        <v>1014</v>
      </c>
      <c r="B339" s="6" t="s">
        <v>61</v>
      </c>
      <c r="J339" s="6">
        <v>2</v>
      </c>
      <c r="K339" s="6">
        <v>16</v>
      </c>
      <c r="L339" s="6">
        <v>59</v>
      </c>
      <c r="M339" s="6">
        <v>3324</v>
      </c>
      <c r="N339" s="6">
        <v>1.0500000000000001E-2</v>
      </c>
      <c r="O339" s="6">
        <v>0.11260000000000001</v>
      </c>
      <c r="P339" s="6">
        <v>4.9200000000000001E-2</v>
      </c>
      <c r="Q339" s="6">
        <v>78</v>
      </c>
      <c r="R339" s="6">
        <v>379</v>
      </c>
      <c r="S339" s="6">
        <v>448</v>
      </c>
      <c r="T339" s="6">
        <v>53291</v>
      </c>
      <c r="U339" s="6">
        <v>0.2487</v>
      </c>
      <c r="V339" s="6">
        <v>0.85499999999999998</v>
      </c>
      <c r="W339" s="6">
        <v>0.78920000000000001</v>
      </c>
      <c r="X339" s="6">
        <v>62</v>
      </c>
      <c r="Y339" s="6">
        <v>596</v>
      </c>
      <c r="Z339" s="6">
        <v>380</v>
      </c>
      <c r="AA339" s="6">
        <v>29228</v>
      </c>
      <c r="AB339" s="6">
        <v>0.3911</v>
      </c>
      <c r="AC339" s="6">
        <v>0.72519999999999996</v>
      </c>
      <c r="AD339" s="6">
        <v>0.43290000000000001</v>
      </c>
      <c r="AE339" s="6">
        <v>51</v>
      </c>
      <c r="AF339" s="6">
        <v>415</v>
      </c>
      <c r="AG339" s="6">
        <v>337</v>
      </c>
      <c r="AH339" s="6">
        <v>27682</v>
      </c>
      <c r="AI339" s="6">
        <v>0.27229999999999999</v>
      </c>
      <c r="AJ339" s="6">
        <v>0.6431</v>
      </c>
      <c r="AK339" s="6">
        <v>0.41</v>
      </c>
      <c r="AL339" s="6">
        <v>4</v>
      </c>
      <c r="AM339" s="6">
        <v>106</v>
      </c>
      <c r="AN339" s="6">
        <v>237</v>
      </c>
      <c r="AO339" s="6">
        <v>17659</v>
      </c>
      <c r="AP339" s="6">
        <v>6.9599999999999995E-2</v>
      </c>
      <c r="AQ339" s="6">
        <v>0.45229999999999998</v>
      </c>
      <c r="AR339" s="6">
        <v>0.26150000000000001</v>
      </c>
      <c r="AT339" s="6" t="str">
        <f t="shared" si="12"/>
        <v/>
      </c>
      <c r="AU339" s="6">
        <f t="shared" si="13"/>
        <v>207.75</v>
      </c>
      <c r="AV339" s="6">
        <f t="shared" si="14"/>
        <v>140.6094986807388</v>
      </c>
      <c r="AW339" s="7">
        <f t="shared" si="15"/>
        <v>49.040268456375841</v>
      </c>
      <c r="AX339" s="6">
        <f t="shared" si="16"/>
        <v>66.703614457831321</v>
      </c>
      <c r="AY339" s="6">
        <f t="shared" si="17"/>
        <v>166.59433962264151</v>
      </c>
      <c r="BA339" s="6">
        <f>VLOOKUP(A339, ALL_AP_DATA!$A$2:$F$3600, 6, FALSE)</f>
        <v>1524</v>
      </c>
      <c r="BB339" s="6" t="e">
        <f t="shared" ca="1" si="18"/>
        <v>#NAME?</v>
      </c>
      <c r="BC339" s="6">
        <f>VLOOKUP(A339,projmetadata!$A$2:$D$2036, 4, FALSE)</f>
        <v>220858</v>
      </c>
      <c r="BE339" s="6" t="e">
        <f t="shared" ca="1" si="20"/>
        <v>#NAME?</v>
      </c>
      <c r="BF339" s="6" t="e">
        <f t="shared" ca="1" si="21"/>
        <v>#NAME?</v>
      </c>
      <c r="BG339" s="6">
        <f t="shared" si="22"/>
        <v>0.3057349065915656</v>
      </c>
      <c r="BH339" s="6">
        <f>VLOOKUP(A339, ALL_AP_DATA!$A$2:$D$3600, 3, FALSE)</f>
        <v>979</v>
      </c>
      <c r="BI339" s="6">
        <f>VLOOKUP(A339, ALL_AP_DATA!$A$2:$E$3600, 5, FALSE)</f>
        <v>67524</v>
      </c>
      <c r="BJ339" s="6">
        <f t="shared" si="19"/>
        <v>44.30708661417323</v>
      </c>
      <c r="BK339" s="6">
        <f t="shared" si="23"/>
        <v>0.6423884514435696</v>
      </c>
    </row>
    <row r="340" spans="1:63" ht="15.75" customHeight="1" x14ac:dyDescent="0.2">
      <c r="A340" s="6" t="s">
        <v>1368</v>
      </c>
      <c r="B340" s="6" t="s">
        <v>61</v>
      </c>
      <c r="J340" s="6">
        <v>2</v>
      </c>
      <c r="K340" s="6">
        <v>26</v>
      </c>
      <c r="L340" s="6">
        <v>293</v>
      </c>
      <c r="M340" s="6">
        <v>10019</v>
      </c>
      <c r="N340" s="6">
        <v>8.6099999999999996E-2</v>
      </c>
      <c r="O340" s="6">
        <v>0.5232</v>
      </c>
      <c r="P340" s="6">
        <v>0.4461</v>
      </c>
      <c r="Q340" s="6">
        <v>16</v>
      </c>
      <c r="R340" s="6">
        <v>76</v>
      </c>
      <c r="S340" s="6">
        <v>489</v>
      </c>
      <c r="T340" s="6">
        <v>19146</v>
      </c>
      <c r="U340" s="6">
        <v>0.25169999999999998</v>
      </c>
      <c r="V340" s="6">
        <v>0.87319999999999998</v>
      </c>
      <c r="W340" s="6">
        <v>0.85240000000000005</v>
      </c>
      <c r="X340" s="6">
        <v>8</v>
      </c>
      <c r="Y340" s="6">
        <v>164</v>
      </c>
      <c r="Z340" s="6">
        <v>478</v>
      </c>
      <c r="AA340" s="6">
        <v>18296</v>
      </c>
      <c r="AB340" s="6">
        <v>0.54300000000000004</v>
      </c>
      <c r="AC340" s="6">
        <v>0.85360000000000003</v>
      </c>
      <c r="AD340" s="6">
        <v>0.81459999999999999</v>
      </c>
      <c r="AE340" s="6">
        <v>12</v>
      </c>
      <c r="AF340" s="6">
        <v>90</v>
      </c>
      <c r="AG340" s="6">
        <v>373</v>
      </c>
      <c r="AH340" s="6">
        <v>12227</v>
      </c>
      <c r="AI340" s="6">
        <v>0.29799999999999999</v>
      </c>
      <c r="AJ340" s="6">
        <v>0.66610000000000003</v>
      </c>
      <c r="AK340" s="6">
        <v>0.5444</v>
      </c>
      <c r="AL340" s="6">
        <v>4</v>
      </c>
      <c r="AM340" s="6">
        <v>42</v>
      </c>
      <c r="AN340" s="6">
        <v>423</v>
      </c>
      <c r="AO340" s="6">
        <v>15073</v>
      </c>
      <c r="AP340" s="6">
        <v>0.1391</v>
      </c>
      <c r="AQ340" s="6">
        <v>0.75539999999999996</v>
      </c>
      <c r="AR340" s="6">
        <v>0.67110000000000003</v>
      </c>
      <c r="AT340" s="6" t="str">
        <f t="shared" si="12"/>
        <v/>
      </c>
      <c r="AU340" s="6">
        <f t="shared" si="13"/>
        <v>385.34615384615387</v>
      </c>
      <c r="AV340" s="6">
        <f t="shared" si="14"/>
        <v>251.92105263157896</v>
      </c>
      <c r="AW340" s="7">
        <f t="shared" si="15"/>
        <v>111.5609756097561</v>
      </c>
      <c r="AX340" s="6">
        <f t="shared" si="16"/>
        <v>135.85555555555555</v>
      </c>
      <c r="AY340" s="6">
        <f t="shared" si="17"/>
        <v>358.88095238095241</v>
      </c>
      <c r="BA340" s="6">
        <f>VLOOKUP(A340, ALL_AP_DATA!$A$2:$F$3600, 6, FALSE)</f>
        <v>302</v>
      </c>
      <c r="BB340" s="6" t="e">
        <f t="shared" ca="1" si="18"/>
        <v>#NAME?</v>
      </c>
      <c r="BC340" s="6">
        <f>VLOOKUP(A340,projmetadata!$A$2:$D$2036, 4, FALSE)</f>
        <v>72349</v>
      </c>
      <c r="BE340" s="6" t="e">
        <f t="shared" ca="1" si="20"/>
        <v>#NAME?</v>
      </c>
      <c r="BF340" s="6" t="e">
        <f t="shared" ca="1" si="21"/>
        <v>#NAME?</v>
      </c>
      <c r="BG340" s="6">
        <f t="shared" si="22"/>
        <v>0.31043967435624542</v>
      </c>
      <c r="BH340" s="6">
        <f>VLOOKUP(A340, ALL_AP_DATA!$A$2:$D$3600, 3, FALSE)</f>
        <v>196</v>
      </c>
      <c r="BI340" s="6">
        <f>VLOOKUP(A340, ALL_AP_DATA!$A$2:$E$3600, 5, FALSE)</f>
        <v>22460</v>
      </c>
      <c r="BJ340" s="6">
        <f t="shared" si="19"/>
        <v>74.370860927152322</v>
      </c>
      <c r="BK340" s="6">
        <f t="shared" si="23"/>
        <v>0.64900662251655628</v>
      </c>
    </row>
    <row r="341" spans="1:63" ht="15.75" customHeight="1" x14ac:dyDescent="0.2">
      <c r="A341" s="6" t="s">
        <v>159</v>
      </c>
      <c r="B341" s="6" t="s">
        <v>61</v>
      </c>
      <c r="J341" s="6">
        <v>2</v>
      </c>
      <c r="K341" s="6">
        <v>28</v>
      </c>
      <c r="L341" s="6">
        <v>89</v>
      </c>
      <c r="M341" s="6">
        <v>13192</v>
      </c>
      <c r="N341" s="6">
        <v>0.13400000000000001</v>
      </c>
      <c r="O341" s="6">
        <v>0.72950000000000004</v>
      </c>
      <c r="P341" s="6">
        <v>0.51259999999999994</v>
      </c>
      <c r="Q341" s="6">
        <v>8</v>
      </c>
      <c r="R341" s="6">
        <v>45</v>
      </c>
      <c r="S341" s="6">
        <v>98</v>
      </c>
      <c r="T341" s="6">
        <v>19019</v>
      </c>
      <c r="U341" s="6">
        <v>0.21529999999999999</v>
      </c>
      <c r="V341" s="6">
        <v>0.80330000000000001</v>
      </c>
      <c r="W341" s="6">
        <v>0.73899999999999999</v>
      </c>
      <c r="X341" s="6">
        <v>1</v>
      </c>
      <c r="Y341" s="6">
        <v>126</v>
      </c>
      <c r="Z341" s="6">
        <v>102</v>
      </c>
      <c r="AA341" s="6">
        <v>14697</v>
      </c>
      <c r="AB341" s="6">
        <v>0.60289999999999999</v>
      </c>
      <c r="AC341" s="6">
        <v>0.83609999999999995</v>
      </c>
      <c r="AD341" s="6">
        <v>0.57099999999999995</v>
      </c>
      <c r="AE341" s="6">
        <v>1</v>
      </c>
      <c r="AF341" s="6">
        <v>5</v>
      </c>
      <c r="AG341" s="6">
        <v>24</v>
      </c>
      <c r="AH341" s="6">
        <v>394</v>
      </c>
      <c r="AI341" s="6">
        <v>2.3900000000000001E-2</v>
      </c>
      <c r="AJ341" s="6">
        <v>0.19670000000000001</v>
      </c>
      <c r="AK341" s="6">
        <v>1.5299999999999999E-2</v>
      </c>
      <c r="AL341" s="6">
        <v>2</v>
      </c>
      <c r="AM341" s="6">
        <v>25</v>
      </c>
      <c r="AN341" s="6">
        <v>86</v>
      </c>
      <c r="AO341" s="6">
        <v>11759</v>
      </c>
      <c r="AP341" s="6">
        <v>0.1196</v>
      </c>
      <c r="AQ341" s="6">
        <v>0.70489999999999997</v>
      </c>
      <c r="AR341" s="6">
        <v>0.45689999999999997</v>
      </c>
      <c r="AT341" s="6" t="str">
        <f t="shared" si="12"/>
        <v/>
      </c>
      <c r="AU341" s="6">
        <f t="shared" si="13"/>
        <v>471.14285714285717</v>
      </c>
      <c r="AV341" s="6">
        <f t="shared" si="14"/>
        <v>422.64444444444445</v>
      </c>
      <c r="AW341" s="7">
        <f t="shared" si="15"/>
        <v>116.64285714285714</v>
      </c>
      <c r="AX341" s="6">
        <f t="shared" si="16"/>
        <v>78.8</v>
      </c>
      <c r="AY341" s="6">
        <f t="shared" si="17"/>
        <v>470.36</v>
      </c>
      <c r="BA341" s="6">
        <f>VLOOKUP(A341, ALL_AP_DATA!$A$2:$F$3600, 6, FALSE)</f>
        <v>209</v>
      </c>
      <c r="BB341" s="6" t="e">
        <f t="shared" ca="1" si="18"/>
        <v>#NAME?</v>
      </c>
      <c r="BC341" s="6">
        <f>VLOOKUP(A341,projmetadata!$A$2:$D$2036, 4, FALSE)</f>
        <v>82560</v>
      </c>
      <c r="BE341" s="6" t="e">
        <f t="shared" ca="1" si="20"/>
        <v>#NAME?</v>
      </c>
      <c r="BF341" s="6" t="e">
        <f t="shared" ca="1" si="21"/>
        <v>#NAME?</v>
      </c>
      <c r="BG341" s="6">
        <f t="shared" si="22"/>
        <v>0.31173691860465114</v>
      </c>
      <c r="BH341" s="6">
        <f>VLOOKUP(A341, ALL_AP_DATA!$A$2:$D$3600, 3, FALSE)</f>
        <v>150</v>
      </c>
      <c r="BI341" s="6">
        <f>VLOOKUP(A341, ALL_AP_DATA!$A$2:$E$3600, 5, FALSE)</f>
        <v>25737</v>
      </c>
      <c r="BJ341" s="6">
        <f t="shared" si="19"/>
        <v>123.14354066985646</v>
      </c>
      <c r="BK341" s="6">
        <f t="shared" si="23"/>
        <v>0.71770334928229662</v>
      </c>
    </row>
    <row r="342" spans="1:63" ht="15.75" customHeight="1" x14ac:dyDescent="0.2">
      <c r="A342" s="6" t="s">
        <v>254</v>
      </c>
      <c r="B342" s="6" t="s">
        <v>61</v>
      </c>
      <c r="J342" s="6">
        <v>3</v>
      </c>
      <c r="K342" s="6">
        <v>34</v>
      </c>
      <c r="L342" s="6">
        <v>215</v>
      </c>
      <c r="M342" s="6">
        <v>12125</v>
      </c>
      <c r="N342" s="6">
        <v>7.4200000000000002E-2</v>
      </c>
      <c r="O342" s="6">
        <v>0.87760000000000005</v>
      </c>
      <c r="P342" s="6">
        <v>0.53300000000000003</v>
      </c>
      <c r="Q342" s="6">
        <v>11</v>
      </c>
      <c r="R342" s="6">
        <v>71</v>
      </c>
      <c r="S342" s="6">
        <v>229</v>
      </c>
      <c r="T342" s="6">
        <v>13947</v>
      </c>
      <c r="U342" s="6">
        <v>0.155</v>
      </c>
      <c r="V342" s="6">
        <v>0.93469999999999998</v>
      </c>
      <c r="W342" s="6">
        <v>0.61309999999999998</v>
      </c>
      <c r="X342" s="6">
        <v>15</v>
      </c>
      <c r="Y342" s="6">
        <v>70</v>
      </c>
      <c r="Z342" s="6">
        <v>230</v>
      </c>
      <c r="AA342" s="6">
        <v>13705</v>
      </c>
      <c r="AB342" s="6">
        <v>0.15279999999999999</v>
      </c>
      <c r="AC342" s="6">
        <v>0.93879999999999997</v>
      </c>
      <c r="AD342" s="6">
        <v>0.60240000000000005</v>
      </c>
      <c r="AE342" s="6">
        <v>21</v>
      </c>
      <c r="AF342" s="6">
        <v>86</v>
      </c>
      <c r="AG342" s="6">
        <v>39</v>
      </c>
      <c r="AH342" s="6">
        <v>1171</v>
      </c>
      <c r="AI342" s="6">
        <v>0.18779999999999999</v>
      </c>
      <c r="AJ342" s="6">
        <v>0.15920000000000001</v>
      </c>
      <c r="AK342" s="6">
        <v>5.1499999999999997E-2</v>
      </c>
      <c r="AL342" s="6">
        <v>3</v>
      </c>
      <c r="AM342" s="6">
        <v>59</v>
      </c>
      <c r="AN342" s="6">
        <v>222</v>
      </c>
      <c r="AO342" s="6">
        <v>12985</v>
      </c>
      <c r="AP342" s="6">
        <v>0.1288</v>
      </c>
      <c r="AQ342" s="6">
        <v>0.90610000000000002</v>
      </c>
      <c r="AR342" s="6">
        <v>0.57079999999999997</v>
      </c>
      <c r="AT342" s="6" t="str">
        <f t="shared" si="12"/>
        <v/>
      </c>
      <c r="AU342" s="6">
        <f t="shared" si="13"/>
        <v>356.61764705882354</v>
      </c>
      <c r="AV342" s="6">
        <f t="shared" si="14"/>
        <v>196.43661971830986</v>
      </c>
      <c r="AW342" s="7">
        <f t="shared" si="15"/>
        <v>195.78571428571428</v>
      </c>
      <c r="AX342" s="6">
        <f t="shared" si="16"/>
        <v>13.616279069767442</v>
      </c>
      <c r="AY342" s="6">
        <f t="shared" si="17"/>
        <v>220.08474576271186</v>
      </c>
      <c r="BA342" s="6">
        <f>VLOOKUP(A342, ALL_AP_DATA!$A$2:$F$3600, 6, FALSE)</f>
        <v>458</v>
      </c>
      <c r="BB342" s="6" t="e">
        <f t="shared" ca="1" si="18"/>
        <v>#NAME?</v>
      </c>
      <c r="BC342" s="6">
        <f>VLOOKUP(A342,projmetadata!$A$2:$D$2036, 4, FALSE)</f>
        <v>72800</v>
      </c>
      <c r="BE342" s="6" t="e">
        <f t="shared" ca="1" si="20"/>
        <v>#NAME?</v>
      </c>
      <c r="BF342" s="6" t="e">
        <f t="shared" ca="1" si="21"/>
        <v>#NAME?</v>
      </c>
      <c r="BG342" s="6">
        <f t="shared" si="22"/>
        <v>0.31248626373626376</v>
      </c>
      <c r="BH342" s="6">
        <f>VLOOKUP(A342, ALL_AP_DATA!$A$2:$D$3600, 3, FALSE)</f>
        <v>168</v>
      </c>
      <c r="BI342" s="6">
        <f>VLOOKUP(A342, ALL_AP_DATA!$A$2:$E$3600, 5, FALSE)</f>
        <v>22749</v>
      </c>
      <c r="BJ342" s="6">
        <f t="shared" si="19"/>
        <v>49.670305676855897</v>
      </c>
      <c r="BK342" s="6">
        <f t="shared" si="23"/>
        <v>0.36681222707423583</v>
      </c>
    </row>
    <row r="343" spans="1:63" ht="15.75" customHeight="1" x14ac:dyDescent="0.2">
      <c r="A343" s="6" t="s">
        <v>1068</v>
      </c>
      <c r="B343" s="6" t="s">
        <v>61</v>
      </c>
      <c r="Q343" s="6">
        <v>12</v>
      </c>
      <c r="R343" s="6">
        <v>39</v>
      </c>
      <c r="S343" s="6">
        <v>213</v>
      </c>
      <c r="T343" s="6">
        <v>6092</v>
      </c>
      <c r="U343" s="6">
        <v>0.1066</v>
      </c>
      <c r="V343" s="6">
        <v>0.68489999999999995</v>
      </c>
      <c r="W343" s="6">
        <v>0.61040000000000005</v>
      </c>
      <c r="X343" s="6">
        <v>1</v>
      </c>
      <c r="Y343" s="6">
        <v>9</v>
      </c>
      <c r="Z343" s="6">
        <v>55</v>
      </c>
      <c r="AA343" s="6">
        <v>920</v>
      </c>
      <c r="AB343" s="6">
        <v>2.46E-2</v>
      </c>
      <c r="AC343" s="6">
        <v>0.17680000000000001</v>
      </c>
      <c r="AD343" s="6">
        <v>9.2200000000000004E-2</v>
      </c>
      <c r="AE343" s="6">
        <v>6</v>
      </c>
      <c r="AF343" s="6">
        <v>24</v>
      </c>
      <c r="AG343" s="6">
        <v>80</v>
      </c>
      <c r="AH343" s="6">
        <v>3002</v>
      </c>
      <c r="AI343" s="6">
        <v>6.5600000000000006E-2</v>
      </c>
      <c r="AJ343" s="6">
        <v>0.25719999999999998</v>
      </c>
      <c r="AK343" s="6">
        <v>0.30080000000000001</v>
      </c>
      <c r="AL343" s="6">
        <v>2</v>
      </c>
      <c r="AM343" s="6">
        <v>24</v>
      </c>
      <c r="AN343" s="6">
        <v>122</v>
      </c>
      <c r="AO343" s="6">
        <v>4116</v>
      </c>
      <c r="AP343" s="6">
        <v>6.5600000000000006E-2</v>
      </c>
      <c r="AQ343" s="6">
        <v>0.39229999999999998</v>
      </c>
      <c r="AR343" s="6">
        <v>0.41239999999999999</v>
      </c>
      <c r="AT343" s="6" t="str">
        <f t="shared" si="12"/>
        <v/>
      </c>
      <c r="AU343" s="6" t="str">
        <f t="shared" si="13"/>
        <v/>
      </c>
      <c r="AV343" s="6">
        <f t="shared" si="14"/>
        <v>156.2051282051282</v>
      </c>
      <c r="AW343" s="7">
        <f t="shared" si="15"/>
        <v>102.22222222222223</v>
      </c>
      <c r="AX343" s="6">
        <f t="shared" si="16"/>
        <v>125.08333333333333</v>
      </c>
      <c r="AY343" s="6">
        <f t="shared" si="17"/>
        <v>171.5</v>
      </c>
      <c r="BA343" s="6">
        <f>VLOOKUP(A343, ALL_AP_DATA!$A$2:$F$3600, 6, FALSE)</f>
        <v>366</v>
      </c>
      <c r="BB343" s="6" t="e">
        <f t="shared" ca="1" si="18"/>
        <v>#NAME?</v>
      </c>
      <c r="BC343" s="6">
        <f>VLOOKUP(A343,projmetadata!$A$2:$D$2036, 4, FALSE)</f>
        <v>31471</v>
      </c>
      <c r="BE343" s="6" t="e">
        <f t="shared" ca="1" si="20"/>
        <v>#NAME?</v>
      </c>
      <c r="BF343" s="6" t="e">
        <f t="shared" ca="1" si="21"/>
        <v>#NAME?</v>
      </c>
      <c r="BG343" s="6">
        <f t="shared" si="22"/>
        <v>0.31711734612818149</v>
      </c>
      <c r="BH343" s="6">
        <f>VLOOKUP(A343, ALL_AP_DATA!$A$2:$D$3600, 3, FALSE)</f>
        <v>63</v>
      </c>
      <c r="BI343" s="6">
        <f>VLOOKUP(A343, ALL_AP_DATA!$A$2:$E$3600, 5, FALSE)</f>
        <v>9980</v>
      </c>
      <c r="BJ343" s="6">
        <f t="shared" si="19"/>
        <v>27.26775956284153</v>
      </c>
      <c r="BK343" s="6">
        <f t="shared" si="23"/>
        <v>0.1721311475409836</v>
      </c>
    </row>
    <row r="344" spans="1:63" ht="15.75" customHeight="1" x14ac:dyDescent="0.2">
      <c r="A344" s="6" t="s">
        <v>662</v>
      </c>
      <c r="B344" s="6" t="s">
        <v>61</v>
      </c>
      <c r="C344" s="6">
        <v>2</v>
      </c>
      <c r="D344" s="6">
        <v>8</v>
      </c>
      <c r="E344" s="6">
        <v>58</v>
      </c>
      <c r="F344" s="6">
        <v>5089</v>
      </c>
      <c r="G344" s="6">
        <v>5.1900000000000002E-2</v>
      </c>
      <c r="H344" s="6">
        <v>0.4874</v>
      </c>
      <c r="I344" s="6">
        <v>0.3075</v>
      </c>
      <c r="Q344" s="6">
        <v>6</v>
      </c>
      <c r="R344" s="6">
        <v>15</v>
      </c>
      <c r="S344" s="6">
        <v>48</v>
      </c>
      <c r="T344" s="6">
        <v>10568</v>
      </c>
      <c r="U344" s="6">
        <v>9.74E-2</v>
      </c>
      <c r="V344" s="6">
        <v>0.40339999999999998</v>
      </c>
      <c r="W344" s="6">
        <v>0.63849999999999996</v>
      </c>
      <c r="X344" s="6">
        <v>8</v>
      </c>
      <c r="Y344" s="6">
        <v>89</v>
      </c>
      <c r="Z344" s="6">
        <v>109</v>
      </c>
      <c r="AA344" s="6">
        <v>14410</v>
      </c>
      <c r="AB344" s="6">
        <v>0.57789999999999997</v>
      </c>
      <c r="AC344" s="6">
        <v>0.91600000000000004</v>
      </c>
      <c r="AD344" s="6">
        <v>0.87070000000000003</v>
      </c>
      <c r="AE344" s="6">
        <v>10</v>
      </c>
      <c r="AF344" s="6">
        <v>32</v>
      </c>
      <c r="AG344" s="6">
        <v>106</v>
      </c>
      <c r="AH344" s="6">
        <v>8304</v>
      </c>
      <c r="AI344" s="6">
        <v>0.20780000000000001</v>
      </c>
      <c r="AJ344" s="6">
        <v>0.89080000000000004</v>
      </c>
      <c r="AK344" s="6">
        <v>0.50180000000000002</v>
      </c>
      <c r="AT344" s="6">
        <f t="shared" si="12"/>
        <v>636.125</v>
      </c>
      <c r="AU344" s="6" t="str">
        <f t="shared" si="13"/>
        <v/>
      </c>
      <c r="AV344" s="6">
        <f t="shared" si="14"/>
        <v>704.5333333333333</v>
      </c>
      <c r="AW344" s="7">
        <f t="shared" si="15"/>
        <v>161.91011235955057</v>
      </c>
      <c r="AX344" s="6">
        <f t="shared" si="16"/>
        <v>259.5</v>
      </c>
      <c r="AY344" s="6" t="str">
        <f t="shared" si="17"/>
        <v/>
      </c>
      <c r="BA344" s="6">
        <f>VLOOKUP(A344, ALL_AP_DATA!$A$2:$F$3600, 6, FALSE)</f>
        <v>154</v>
      </c>
      <c r="BB344" s="6" t="e">
        <f t="shared" ca="1" si="18"/>
        <v>#NAME?</v>
      </c>
      <c r="BC344" s="6">
        <f>VLOOKUP(A344,projmetadata!$A$2:$D$2036, 4, FALSE)</f>
        <v>52097</v>
      </c>
      <c r="BE344" s="6" t="e">
        <f t="shared" ca="1" si="20"/>
        <v>#NAME?</v>
      </c>
      <c r="BF344" s="6" t="e">
        <f t="shared" ca="1" si="21"/>
        <v>#NAME?</v>
      </c>
      <c r="BG344" s="6">
        <f t="shared" si="22"/>
        <v>0.31767664164923126</v>
      </c>
      <c r="BH344" s="6">
        <f>VLOOKUP(A344, ALL_AP_DATA!$A$2:$D$3600, 3, FALSE)</f>
        <v>91</v>
      </c>
      <c r="BI344" s="6">
        <f>VLOOKUP(A344, ALL_AP_DATA!$A$2:$E$3600, 5, FALSE)</f>
        <v>16550</v>
      </c>
      <c r="BJ344" s="6">
        <f t="shared" si="19"/>
        <v>107.46753246753246</v>
      </c>
      <c r="BK344" s="6">
        <f t="shared" si="23"/>
        <v>0.59090909090909094</v>
      </c>
    </row>
    <row r="345" spans="1:63" ht="15.75" customHeight="1" x14ac:dyDescent="0.2">
      <c r="A345" s="6" t="s">
        <v>202</v>
      </c>
      <c r="B345" s="6" t="s">
        <v>61</v>
      </c>
      <c r="C345" s="6">
        <v>2</v>
      </c>
      <c r="D345" s="6">
        <v>13</v>
      </c>
      <c r="E345" s="6">
        <v>11</v>
      </c>
      <c r="F345" s="6">
        <v>3332</v>
      </c>
      <c r="G345" s="6">
        <v>1.49E-2</v>
      </c>
      <c r="H345" s="6">
        <v>2.0899999999999998E-2</v>
      </c>
      <c r="I345" s="6">
        <v>3.9699999999999999E-2</v>
      </c>
      <c r="J345" s="6">
        <v>12</v>
      </c>
      <c r="K345" s="6">
        <v>59</v>
      </c>
      <c r="L345" s="6">
        <v>312</v>
      </c>
      <c r="M345" s="6">
        <v>54125</v>
      </c>
      <c r="N345" s="6">
        <v>6.7699999999999996E-2</v>
      </c>
      <c r="O345" s="6">
        <v>0.59199999999999997</v>
      </c>
      <c r="P345" s="6">
        <v>0.64449999999999996</v>
      </c>
      <c r="Q345" s="6">
        <v>17</v>
      </c>
      <c r="R345" s="6">
        <v>80</v>
      </c>
      <c r="S345" s="6">
        <v>489</v>
      </c>
      <c r="T345" s="6">
        <v>57648</v>
      </c>
      <c r="U345" s="6">
        <v>9.1800000000000007E-2</v>
      </c>
      <c r="V345" s="6">
        <v>0.92789999999999995</v>
      </c>
      <c r="W345" s="6">
        <v>0.68640000000000001</v>
      </c>
      <c r="X345" s="6">
        <v>20</v>
      </c>
      <c r="Y345" s="6">
        <v>311</v>
      </c>
      <c r="Z345" s="6">
        <v>347</v>
      </c>
      <c r="AA345" s="6">
        <v>69413</v>
      </c>
      <c r="AB345" s="6">
        <v>0.35709999999999997</v>
      </c>
      <c r="AC345" s="6">
        <v>0.65839999999999999</v>
      </c>
      <c r="AD345" s="6">
        <v>0.82650000000000001</v>
      </c>
      <c r="AE345" s="6">
        <v>11</v>
      </c>
      <c r="AF345" s="6">
        <v>48</v>
      </c>
      <c r="AG345" s="6">
        <v>93</v>
      </c>
      <c r="AH345" s="6">
        <v>14595</v>
      </c>
      <c r="AI345" s="6">
        <v>5.5100000000000003E-2</v>
      </c>
      <c r="AJ345" s="6">
        <v>0.17649999999999999</v>
      </c>
      <c r="AK345" s="6">
        <v>0.17380000000000001</v>
      </c>
      <c r="AL345" s="6">
        <v>3</v>
      </c>
      <c r="AM345" s="6">
        <v>46</v>
      </c>
      <c r="AN345" s="6">
        <v>308</v>
      </c>
      <c r="AO345" s="6">
        <v>51511</v>
      </c>
      <c r="AP345" s="6">
        <v>5.28E-2</v>
      </c>
      <c r="AQ345" s="6">
        <v>0.58440000000000003</v>
      </c>
      <c r="AR345" s="6">
        <v>0.61339999999999995</v>
      </c>
      <c r="AT345" s="6">
        <f t="shared" si="12"/>
        <v>256.30769230769232</v>
      </c>
      <c r="AU345" s="6">
        <f t="shared" si="13"/>
        <v>917.37288135593224</v>
      </c>
      <c r="AV345" s="6">
        <f t="shared" si="14"/>
        <v>720.6</v>
      </c>
      <c r="AW345" s="7">
        <f t="shared" si="15"/>
        <v>223.19292604501607</v>
      </c>
      <c r="AX345" s="6">
        <f t="shared" si="16"/>
        <v>304.0625</v>
      </c>
      <c r="AY345" s="6">
        <f t="shared" si="17"/>
        <v>1119.804347826087</v>
      </c>
      <c r="BA345" s="6">
        <f>VLOOKUP(A345, ALL_AP_DATA!$A$2:$F$3600, 6, FALSE)</f>
        <v>871</v>
      </c>
      <c r="BB345" s="6" t="e">
        <f t="shared" ca="1" si="18"/>
        <v>#NAME?</v>
      </c>
      <c r="BC345" s="6">
        <f>VLOOKUP(A345,projmetadata!$A$2:$D$2036, 4, FALSE)</f>
        <v>263234</v>
      </c>
      <c r="BE345" s="6" t="e">
        <f t="shared" ca="1" si="20"/>
        <v>#NAME?</v>
      </c>
      <c r="BF345" s="6" t="e">
        <f t="shared" ca="1" si="21"/>
        <v>#NAME?</v>
      </c>
      <c r="BG345" s="6">
        <f t="shared" si="22"/>
        <v>0.31903173602194246</v>
      </c>
      <c r="BH345" s="6">
        <f>VLOOKUP(A345, ALL_AP_DATA!$A$2:$D$3600, 3, FALSE)</f>
        <v>356</v>
      </c>
      <c r="BI345" s="6">
        <f>VLOOKUP(A345, ALL_AP_DATA!$A$2:$E$3600, 5, FALSE)</f>
        <v>83980</v>
      </c>
      <c r="BJ345" s="6">
        <f t="shared" si="19"/>
        <v>96.417910447761187</v>
      </c>
      <c r="BK345" s="6">
        <f t="shared" si="23"/>
        <v>0.4087256027554535</v>
      </c>
    </row>
    <row r="346" spans="1:63" ht="15.75" customHeight="1" x14ac:dyDescent="0.2">
      <c r="A346" s="6" t="s">
        <v>1467</v>
      </c>
      <c r="B346" s="6" t="s">
        <v>61</v>
      </c>
      <c r="J346" s="6">
        <v>2</v>
      </c>
      <c r="K346" s="6">
        <v>28</v>
      </c>
      <c r="L346" s="6">
        <v>61</v>
      </c>
      <c r="M346" s="6">
        <v>2340</v>
      </c>
      <c r="N346" s="6">
        <v>4.0500000000000001E-2</v>
      </c>
      <c r="O346" s="6">
        <v>0.38850000000000001</v>
      </c>
      <c r="P346" s="6">
        <v>0.1333</v>
      </c>
      <c r="Q346" s="6">
        <v>25</v>
      </c>
      <c r="R346" s="6">
        <v>108</v>
      </c>
      <c r="S346" s="6">
        <v>121</v>
      </c>
      <c r="T346" s="6">
        <v>8991</v>
      </c>
      <c r="U346" s="6">
        <v>0.15629999999999999</v>
      </c>
      <c r="V346" s="6">
        <v>0.77070000000000005</v>
      </c>
      <c r="W346" s="6">
        <v>0.51229999999999998</v>
      </c>
      <c r="X346" s="6">
        <v>46</v>
      </c>
      <c r="Y346" s="6">
        <v>362</v>
      </c>
      <c r="Z346" s="6">
        <v>135</v>
      </c>
      <c r="AA346" s="6">
        <v>12325</v>
      </c>
      <c r="AB346" s="6">
        <v>0.52390000000000003</v>
      </c>
      <c r="AC346" s="6">
        <v>0.8599</v>
      </c>
      <c r="AD346" s="6">
        <v>0.70220000000000005</v>
      </c>
      <c r="AE346" s="6">
        <v>40</v>
      </c>
      <c r="AF346" s="6">
        <v>155</v>
      </c>
      <c r="AG346" s="6">
        <v>101</v>
      </c>
      <c r="AH346" s="6">
        <v>5356</v>
      </c>
      <c r="AI346" s="6">
        <v>0.2243</v>
      </c>
      <c r="AJ346" s="6">
        <v>0.64329999999999998</v>
      </c>
      <c r="AK346" s="6">
        <v>0.30520000000000003</v>
      </c>
      <c r="AT346" s="6" t="str">
        <f t="shared" si="12"/>
        <v/>
      </c>
      <c r="AU346" s="6">
        <f t="shared" si="13"/>
        <v>83.571428571428569</v>
      </c>
      <c r="AV346" s="6">
        <f t="shared" si="14"/>
        <v>83.25</v>
      </c>
      <c r="AW346" s="7">
        <f t="shared" si="15"/>
        <v>34.046961325966848</v>
      </c>
      <c r="AX346" s="6">
        <f t="shared" si="16"/>
        <v>34.554838709677419</v>
      </c>
      <c r="AY346" s="6" t="str">
        <f t="shared" si="17"/>
        <v/>
      </c>
      <c r="BA346" s="6">
        <f>VLOOKUP(A346, ALL_AP_DATA!$A$2:$F$3600, 6, FALSE)</f>
        <v>691</v>
      </c>
      <c r="BB346" s="6" t="e">
        <f t="shared" ca="1" si="18"/>
        <v>#NAME?</v>
      </c>
      <c r="BC346" s="6">
        <f>VLOOKUP(A346,projmetadata!$A$2:$D$2036, 4, FALSE)</f>
        <v>54995</v>
      </c>
      <c r="BE346" s="6" t="e">
        <f t="shared" ca="1" si="20"/>
        <v>#NAME?</v>
      </c>
      <c r="BF346" s="6" t="e">
        <f t="shared" ca="1" si="21"/>
        <v>#NAME?</v>
      </c>
      <c r="BG346" s="6">
        <f t="shared" si="22"/>
        <v>0.31913810346395127</v>
      </c>
      <c r="BH346" s="6">
        <f>VLOOKUP(A346, ALL_AP_DATA!$A$2:$D$3600, 3, FALSE)</f>
        <v>432</v>
      </c>
      <c r="BI346" s="6">
        <f>VLOOKUP(A346, ALL_AP_DATA!$A$2:$E$3600, 5, FALSE)</f>
        <v>17551</v>
      </c>
      <c r="BJ346" s="6">
        <f t="shared" si="19"/>
        <v>25.399421128798842</v>
      </c>
      <c r="BK346" s="6">
        <f t="shared" si="23"/>
        <v>0.62518089725036174</v>
      </c>
    </row>
    <row r="347" spans="1:63" ht="15.75" customHeight="1" x14ac:dyDescent="0.2">
      <c r="A347" s="6" t="s">
        <v>890</v>
      </c>
      <c r="B347" s="6" t="s">
        <v>61</v>
      </c>
      <c r="C347" s="6">
        <v>3</v>
      </c>
      <c r="D347" s="6">
        <v>11</v>
      </c>
      <c r="E347" s="6">
        <v>9</v>
      </c>
      <c r="F347" s="6">
        <v>1677</v>
      </c>
      <c r="G347" s="6">
        <v>5.7599999999999998E-2</v>
      </c>
      <c r="H347" s="6">
        <v>0.1429</v>
      </c>
      <c r="I347" s="6">
        <v>0.1384</v>
      </c>
      <c r="Q347" s="6">
        <v>6</v>
      </c>
      <c r="R347" s="6">
        <v>38</v>
      </c>
      <c r="S347" s="6">
        <v>34</v>
      </c>
      <c r="T347" s="6">
        <v>7701</v>
      </c>
      <c r="U347" s="6">
        <v>0.19900000000000001</v>
      </c>
      <c r="V347" s="6">
        <v>0.53969999999999996</v>
      </c>
      <c r="W347" s="6">
        <v>0.63539999999999996</v>
      </c>
      <c r="X347" s="6">
        <v>7</v>
      </c>
      <c r="Y347" s="6">
        <v>59</v>
      </c>
      <c r="Z347" s="6">
        <v>28</v>
      </c>
      <c r="AA347" s="6">
        <v>1891</v>
      </c>
      <c r="AB347" s="6">
        <v>0.30890000000000001</v>
      </c>
      <c r="AC347" s="6">
        <v>0.44440000000000002</v>
      </c>
      <c r="AD347" s="6">
        <v>0.156</v>
      </c>
      <c r="AE347" s="6">
        <v>6</v>
      </c>
      <c r="AF347" s="6">
        <v>24</v>
      </c>
      <c r="AG347" s="6">
        <v>20</v>
      </c>
      <c r="AH347" s="6">
        <v>1550</v>
      </c>
      <c r="AI347" s="6">
        <v>0.12570000000000001</v>
      </c>
      <c r="AJ347" s="6">
        <v>0.3175</v>
      </c>
      <c r="AK347" s="6">
        <v>0.12790000000000001</v>
      </c>
      <c r="AT347" s="6">
        <f t="shared" si="12"/>
        <v>152.45454545454547</v>
      </c>
      <c r="AU347" s="6" t="str">
        <f t="shared" si="13"/>
        <v/>
      </c>
      <c r="AV347" s="6">
        <f t="shared" si="14"/>
        <v>202.65789473684211</v>
      </c>
      <c r="AW347" s="7">
        <f t="shared" si="15"/>
        <v>32.050847457627121</v>
      </c>
      <c r="AX347" s="6">
        <f t="shared" si="16"/>
        <v>64.583333333333329</v>
      </c>
      <c r="AY347" s="6" t="str">
        <f t="shared" si="17"/>
        <v/>
      </c>
      <c r="BA347" s="6">
        <f>VLOOKUP(A347, ALL_AP_DATA!$A$2:$F$3600, 6, FALSE)</f>
        <v>191</v>
      </c>
      <c r="BB347" s="6" t="e">
        <f t="shared" ca="1" si="18"/>
        <v>#NAME?</v>
      </c>
      <c r="BC347" s="6">
        <f>VLOOKUP(A347,projmetadata!$A$2:$D$2036, 4, FALSE)</f>
        <v>37708</v>
      </c>
      <c r="BE347" s="6" t="e">
        <f t="shared" ca="1" si="20"/>
        <v>#NAME?</v>
      </c>
      <c r="BF347" s="6" t="e">
        <f t="shared" ca="1" si="21"/>
        <v>#NAME?</v>
      </c>
      <c r="BG347" s="6">
        <f t="shared" si="22"/>
        <v>0.32139068632650897</v>
      </c>
      <c r="BH347" s="6">
        <f>VLOOKUP(A347, ALL_AP_DATA!$A$2:$D$3600, 3, FALSE)</f>
        <v>93</v>
      </c>
      <c r="BI347" s="6">
        <f>VLOOKUP(A347, ALL_AP_DATA!$A$2:$E$3600, 5, FALSE)</f>
        <v>12119</v>
      </c>
      <c r="BJ347" s="6">
        <f t="shared" si="19"/>
        <v>63.450261780104711</v>
      </c>
      <c r="BK347" s="6">
        <f t="shared" si="23"/>
        <v>0.48691099476439792</v>
      </c>
    </row>
    <row r="348" spans="1:63" ht="15.75" customHeight="1" x14ac:dyDescent="0.2">
      <c r="A348" s="6" t="s">
        <v>538</v>
      </c>
      <c r="B348" s="6" t="s">
        <v>61</v>
      </c>
      <c r="J348" s="6">
        <v>1</v>
      </c>
      <c r="K348" s="6">
        <v>13</v>
      </c>
      <c r="L348" s="6">
        <v>14</v>
      </c>
      <c r="M348" s="6">
        <v>2226</v>
      </c>
      <c r="N348" s="6">
        <v>0.1182</v>
      </c>
      <c r="O348" s="6">
        <v>0.58330000000000004</v>
      </c>
      <c r="P348" s="6">
        <v>0.28920000000000001</v>
      </c>
      <c r="Q348" s="6">
        <v>6</v>
      </c>
      <c r="R348" s="6">
        <v>31</v>
      </c>
      <c r="S348" s="6">
        <v>18</v>
      </c>
      <c r="T348" s="6">
        <v>6382</v>
      </c>
      <c r="U348" s="6">
        <v>0.28179999999999999</v>
      </c>
      <c r="V348" s="6">
        <v>0.75</v>
      </c>
      <c r="W348" s="6">
        <v>0.82930000000000004</v>
      </c>
      <c r="X348" s="6">
        <v>3</v>
      </c>
      <c r="Y348" s="6">
        <v>30</v>
      </c>
      <c r="Z348" s="6">
        <v>14</v>
      </c>
      <c r="AA348" s="6">
        <v>711</v>
      </c>
      <c r="AB348" s="6">
        <v>0.2727</v>
      </c>
      <c r="AC348" s="6">
        <v>0.58330000000000004</v>
      </c>
      <c r="AD348" s="6">
        <v>9.2399999999999996E-2</v>
      </c>
      <c r="AE348" s="6">
        <v>1</v>
      </c>
      <c r="AF348" s="6">
        <v>6</v>
      </c>
      <c r="AG348" s="6">
        <v>9</v>
      </c>
      <c r="AH348" s="6">
        <v>1112</v>
      </c>
      <c r="AI348" s="6">
        <v>5.45E-2</v>
      </c>
      <c r="AJ348" s="6">
        <v>0.375</v>
      </c>
      <c r="AK348" s="6">
        <v>0.14449999999999999</v>
      </c>
      <c r="AL348" s="6">
        <v>1</v>
      </c>
      <c r="AM348" s="6">
        <v>13</v>
      </c>
      <c r="AN348" s="6">
        <v>13</v>
      </c>
      <c r="AO348" s="6">
        <v>2650</v>
      </c>
      <c r="AP348" s="6">
        <v>0.1182</v>
      </c>
      <c r="AQ348" s="6">
        <v>0.54169999999999996</v>
      </c>
      <c r="AR348" s="6">
        <v>0.34429999999999999</v>
      </c>
      <c r="AT348" s="6" t="str">
        <f t="shared" si="12"/>
        <v/>
      </c>
      <c r="AU348" s="6">
        <f t="shared" si="13"/>
        <v>171.23076923076923</v>
      </c>
      <c r="AV348" s="6">
        <f t="shared" si="14"/>
        <v>205.87096774193549</v>
      </c>
      <c r="AW348" s="7">
        <f t="shared" si="15"/>
        <v>23.7</v>
      </c>
      <c r="AX348" s="6">
        <f t="shared" si="16"/>
        <v>185.33333333333334</v>
      </c>
      <c r="AY348" s="6">
        <f t="shared" si="17"/>
        <v>203.84615384615384</v>
      </c>
      <c r="BA348" s="6">
        <f>VLOOKUP(A348, ALL_AP_DATA!$A$2:$F$3600, 6, FALSE)</f>
        <v>110</v>
      </c>
      <c r="BB348" s="6" t="e">
        <f t="shared" ca="1" si="18"/>
        <v>#NAME?</v>
      </c>
      <c r="BC348" s="6">
        <f>VLOOKUP(A348,projmetadata!$A$2:$D$2036, 4, FALSE)</f>
        <v>23873</v>
      </c>
      <c r="BE348" s="6" t="e">
        <f t="shared" ca="1" si="20"/>
        <v>#NAME?</v>
      </c>
      <c r="BF348" s="6" t="e">
        <f t="shared" ca="1" si="21"/>
        <v>#NAME?</v>
      </c>
      <c r="BG348" s="6">
        <f t="shared" si="22"/>
        <v>0.32237255476898591</v>
      </c>
      <c r="BH348" s="6">
        <f>VLOOKUP(A348, ALL_AP_DATA!$A$2:$D$3600, 3, FALSE)</f>
        <v>59</v>
      </c>
      <c r="BI348" s="6">
        <f>VLOOKUP(A348, ALL_AP_DATA!$A$2:$E$3600, 5, FALSE)</f>
        <v>7696</v>
      </c>
      <c r="BJ348" s="6">
        <f t="shared" si="19"/>
        <v>69.963636363636368</v>
      </c>
      <c r="BK348" s="6">
        <f t="shared" si="23"/>
        <v>0.53636363636363638</v>
      </c>
    </row>
    <row r="349" spans="1:63" ht="15.75" customHeight="1" x14ac:dyDescent="0.2">
      <c r="A349" s="6" t="s">
        <v>605</v>
      </c>
      <c r="B349" s="6" t="s">
        <v>61</v>
      </c>
      <c r="C349" s="6">
        <v>3</v>
      </c>
      <c r="D349" s="6">
        <v>12</v>
      </c>
      <c r="E349" s="6">
        <v>20</v>
      </c>
      <c r="F349" s="6">
        <v>382</v>
      </c>
      <c r="G349" s="6">
        <v>4.1500000000000002E-2</v>
      </c>
      <c r="H349" s="6">
        <v>0.1802</v>
      </c>
      <c r="I349" s="6">
        <v>2.4E-2</v>
      </c>
      <c r="J349" s="6">
        <v>2</v>
      </c>
      <c r="K349" s="6">
        <v>18</v>
      </c>
      <c r="L349" s="6">
        <v>38</v>
      </c>
      <c r="M349" s="6">
        <v>4643</v>
      </c>
      <c r="N349" s="6">
        <v>6.2300000000000001E-2</v>
      </c>
      <c r="O349" s="6">
        <v>0.34229999999999999</v>
      </c>
      <c r="P349" s="6">
        <v>0.29189999999999999</v>
      </c>
      <c r="Q349" s="6">
        <v>11</v>
      </c>
      <c r="R349" s="6">
        <v>48</v>
      </c>
      <c r="S349" s="6">
        <v>75</v>
      </c>
      <c r="T349" s="6">
        <v>10042</v>
      </c>
      <c r="U349" s="6">
        <v>0.1661</v>
      </c>
      <c r="V349" s="6">
        <v>0.67569999999999997</v>
      </c>
      <c r="W349" s="6">
        <v>0.63129999999999997</v>
      </c>
      <c r="X349" s="6">
        <v>15</v>
      </c>
      <c r="Y349" s="6">
        <v>208</v>
      </c>
      <c r="Z349" s="6">
        <v>104</v>
      </c>
      <c r="AA349" s="6">
        <v>14355</v>
      </c>
      <c r="AB349" s="6">
        <v>0.71970000000000001</v>
      </c>
      <c r="AC349" s="6">
        <v>0.93689999999999996</v>
      </c>
      <c r="AD349" s="6">
        <v>0.90239999999999998</v>
      </c>
      <c r="AE349" s="6">
        <v>16</v>
      </c>
      <c r="AF349" s="6">
        <v>104</v>
      </c>
      <c r="AG349" s="6">
        <v>74</v>
      </c>
      <c r="AH349" s="6">
        <v>7566</v>
      </c>
      <c r="AI349" s="6">
        <v>0.3599</v>
      </c>
      <c r="AJ349" s="6">
        <v>0.66669999999999996</v>
      </c>
      <c r="AK349" s="6">
        <v>0.47560000000000002</v>
      </c>
      <c r="AL349" s="6">
        <v>2</v>
      </c>
      <c r="AM349" s="6">
        <v>21</v>
      </c>
      <c r="AN349" s="6">
        <v>39</v>
      </c>
      <c r="AO349" s="6">
        <v>7943</v>
      </c>
      <c r="AP349" s="6">
        <v>7.2700000000000001E-2</v>
      </c>
      <c r="AQ349" s="6">
        <v>0.35139999999999999</v>
      </c>
      <c r="AR349" s="6">
        <v>0.49930000000000002</v>
      </c>
      <c r="AT349" s="6">
        <f t="shared" si="12"/>
        <v>31.833333333333332</v>
      </c>
      <c r="AU349" s="6">
        <f t="shared" si="13"/>
        <v>257.94444444444446</v>
      </c>
      <c r="AV349" s="6">
        <f t="shared" si="14"/>
        <v>209.20833333333334</v>
      </c>
      <c r="AW349" s="7">
        <f t="shared" si="15"/>
        <v>69.01442307692308</v>
      </c>
      <c r="AX349" s="6">
        <f t="shared" si="16"/>
        <v>72.75</v>
      </c>
      <c r="AY349" s="6">
        <f t="shared" si="17"/>
        <v>378.23809523809524</v>
      </c>
      <c r="BA349" s="6">
        <f>VLOOKUP(A349, ALL_AP_DATA!$A$2:$F$3600, 6, FALSE)</f>
        <v>289</v>
      </c>
      <c r="BB349" s="6" t="e">
        <f t="shared" ca="1" si="18"/>
        <v>#NAME?</v>
      </c>
      <c r="BC349" s="6">
        <f>VLOOKUP(A349,projmetadata!$A$2:$D$2036, 4, FALSE)</f>
        <v>48685</v>
      </c>
      <c r="BE349" s="6" t="e">
        <f t="shared" ca="1" si="20"/>
        <v>#NAME?</v>
      </c>
      <c r="BF349" s="6" t="e">
        <f t="shared" ca="1" si="21"/>
        <v>#NAME?</v>
      </c>
      <c r="BG349" s="6">
        <f t="shared" si="22"/>
        <v>0.32673308000410806</v>
      </c>
      <c r="BH349" s="6">
        <f>VLOOKUP(A349, ALL_AP_DATA!$A$2:$D$3600, 3, FALSE)</f>
        <v>221</v>
      </c>
      <c r="BI349" s="6">
        <f>VLOOKUP(A349, ALL_AP_DATA!$A$2:$E$3600, 5, FALSE)</f>
        <v>15907</v>
      </c>
      <c r="BJ349" s="6">
        <f t="shared" si="19"/>
        <v>55.041522491349482</v>
      </c>
      <c r="BK349" s="6">
        <f t="shared" si="23"/>
        <v>0.76470588235294112</v>
      </c>
    </row>
    <row r="350" spans="1:63" ht="15.75" customHeight="1" x14ac:dyDescent="0.2">
      <c r="A350" s="6" t="s">
        <v>389</v>
      </c>
      <c r="B350" s="6" t="s">
        <v>61</v>
      </c>
      <c r="C350" s="6">
        <v>5</v>
      </c>
      <c r="D350" s="6">
        <v>52</v>
      </c>
      <c r="E350" s="6">
        <v>456</v>
      </c>
      <c r="F350" s="6">
        <v>16261</v>
      </c>
      <c r="G350" s="6">
        <v>4.8399999999999999E-2</v>
      </c>
      <c r="H350" s="6">
        <v>0.33500000000000002</v>
      </c>
      <c r="I350" s="6">
        <v>0.25</v>
      </c>
      <c r="J350" s="6">
        <v>8</v>
      </c>
      <c r="K350" s="6">
        <v>54</v>
      </c>
      <c r="L350" s="6">
        <v>593</v>
      </c>
      <c r="M350" s="6">
        <v>29893</v>
      </c>
      <c r="N350" s="6">
        <v>5.0200000000000002E-2</v>
      </c>
      <c r="O350" s="6">
        <v>0.43569999999999998</v>
      </c>
      <c r="P350" s="6">
        <v>0.45960000000000001</v>
      </c>
      <c r="Q350" s="6">
        <v>38</v>
      </c>
      <c r="R350" s="6">
        <v>181</v>
      </c>
      <c r="S350" s="6">
        <v>949</v>
      </c>
      <c r="T350" s="6">
        <v>47671</v>
      </c>
      <c r="U350" s="6">
        <v>0.16839999999999999</v>
      </c>
      <c r="V350" s="6">
        <v>0.69730000000000003</v>
      </c>
      <c r="W350" s="6">
        <v>0.7329</v>
      </c>
      <c r="X350" s="6">
        <v>65</v>
      </c>
      <c r="Y350" s="6">
        <v>884</v>
      </c>
      <c r="Z350" s="6">
        <v>1325</v>
      </c>
      <c r="AA350" s="6">
        <v>62784</v>
      </c>
      <c r="AB350" s="6">
        <v>0.82230000000000003</v>
      </c>
      <c r="AC350" s="6">
        <v>0.97350000000000003</v>
      </c>
      <c r="AD350" s="6">
        <v>0.96530000000000005</v>
      </c>
      <c r="AE350" s="6">
        <v>125</v>
      </c>
      <c r="AF350" s="6">
        <v>548</v>
      </c>
      <c r="AG350" s="6">
        <v>1127</v>
      </c>
      <c r="AH350" s="6">
        <v>50182</v>
      </c>
      <c r="AI350" s="6">
        <v>0.50980000000000003</v>
      </c>
      <c r="AJ350" s="6">
        <v>0.82809999999999995</v>
      </c>
      <c r="AK350" s="6">
        <v>0.77149999999999996</v>
      </c>
      <c r="AL350" s="6">
        <v>13</v>
      </c>
      <c r="AM350" s="6">
        <v>88</v>
      </c>
      <c r="AN350" s="6">
        <v>680</v>
      </c>
      <c r="AO350" s="6">
        <v>33836</v>
      </c>
      <c r="AP350" s="6">
        <v>8.1900000000000001E-2</v>
      </c>
      <c r="AQ350" s="6">
        <v>0.49959999999999999</v>
      </c>
      <c r="AR350" s="6">
        <v>0.5202</v>
      </c>
      <c r="AT350" s="6">
        <f t="shared" si="12"/>
        <v>312.71153846153845</v>
      </c>
      <c r="AU350" s="6">
        <f t="shared" si="13"/>
        <v>553.57407407407402</v>
      </c>
      <c r="AV350" s="6">
        <f t="shared" si="14"/>
        <v>263.37569060773478</v>
      </c>
      <c r="AW350" s="7">
        <f t="shared" si="15"/>
        <v>71.022624434389144</v>
      </c>
      <c r="AX350" s="6">
        <f t="shared" si="16"/>
        <v>91.572992700729927</v>
      </c>
      <c r="AY350" s="6">
        <f t="shared" si="17"/>
        <v>384.5</v>
      </c>
      <c r="BA350" s="6">
        <f>VLOOKUP(A350, ALL_AP_DATA!$A$2:$F$3600, 6, FALSE)</f>
        <v>1075</v>
      </c>
      <c r="BB350" s="6" t="e">
        <f t="shared" ca="1" si="18"/>
        <v>#NAME?</v>
      </c>
      <c r="BC350" s="6">
        <f>VLOOKUP(A350,projmetadata!$A$2:$D$2036, 4, FALSE)</f>
        <v>198296</v>
      </c>
      <c r="BE350" s="6" t="e">
        <f t="shared" ca="1" si="20"/>
        <v>#NAME?</v>
      </c>
      <c r="BF350" s="6" t="e">
        <f t="shared" ca="1" si="21"/>
        <v>#NAME?</v>
      </c>
      <c r="BG350" s="6">
        <f t="shared" si="22"/>
        <v>0.3280045991850567</v>
      </c>
      <c r="BH350" s="6">
        <f>VLOOKUP(A350, ALL_AP_DATA!$A$2:$D$3600, 3, FALSE)</f>
        <v>926</v>
      </c>
      <c r="BI350" s="6">
        <f>VLOOKUP(A350, ALL_AP_DATA!$A$2:$E$3600, 5, FALSE)</f>
        <v>65042</v>
      </c>
      <c r="BJ350" s="6">
        <f t="shared" si="19"/>
        <v>60.504186046511627</v>
      </c>
      <c r="BK350" s="6">
        <f t="shared" si="23"/>
        <v>0.86139534883720925</v>
      </c>
    </row>
    <row r="351" spans="1:63" ht="15.75" customHeight="1" x14ac:dyDescent="0.2">
      <c r="A351" s="6" t="s">
        <v>713</v>
      </c>
      <c r="B351" s="6" t="s">
        <v>61</v>
      </c>
      <c r="J351" s="6">
        <v>1</v>
      </c>
      <c r="K351" s="6">
        <v>10</v>
      </c>
      <c r="L351" s="6">
        <v>108</v>
      </c>
      <c r="M351" s="6">
        <v>2985</v>
      </c>
      <c r="N351" s="6">
        <v>5.9900000000000002E-2</v>
      </c>
      <c r="O351" s="6">
        <v>0.26469999999999999</v>
      </c>
      <c r="P351" s="6">
        <v>0.1777</v>
      </c>
      <c r="Q351" s="6">
        <v>11</v>
      </c>
      <c r="R351" s="6">
        <v>46</v>
      </c>
      <c r="S351" s="6">
        <v>333</v>
      </c>
      <c r="T351" s="6">
        <v>12883</v>
      </c>
      <c r="U351" s="6">
        <v>0.27539999999999998</v>
      </c>
      <c r="V351" s="6">
        <v>0.81620000000000004</v>
      </c>
      <c r="W351" s="6">
        <v>0.76690000000000003</v>
      </c>
      <c r="X351" s="6">
        <v>2</v>
      </c>
      <c r="Y351" s="6">
        <v>10</v>
      </c>
      <c r="Z351" s="6">
        <v>45</v>
      </c>
      <c r="AA351" s="6">
        <v>1230</v>
      </c>
      <c r="AB351" s="6">
        <v>5.9900000000000002E-2</v>
      </c>
      <c r="AC351" s="6">
        <v>0.1103</v>
      </c>
      <c r="AD351" s="6">
        <v>7.3200000000000001E-2</v>
      </c>
      <c r="AE351" s="6">
        <v>6</v>
      </c>
      <c r="AF351" s="6">
        <v>32</v>
      </c>
      <c r="AG351" s="6">
        <v>221</v>
      </c>
      <c r="AH351" s="6">
        <v>7817</v>
      </c>
      <c r="AI351" s="6">
        <v>0.19159999999999999</v>
      </c>
      <c r="AJ351" s="6">
        <v>0.54169999999999996</v>
      </c>
      <c r="AK351" s="6">
        <v>0.46529999999999999</v>
      </c>
      <c r="AT351" s="6" t="str">
        <f t="shared" si="12"/>
        <v/>
      </c>
      <c r="AU351" s="6">
        <f t="shared" si="13"/>
        <v>298.5</v>
      </c>
      <c r="AV351" s="6">
        <f t="shared" si="14"/>
        <v>280.06521739130437</v>
      </c>
      <c r="AW351" s="7">
        <f t="shared" si="15"/>
        <v>123</v>
      </c>
      <c r="AX351" s="6">
        <f t="shared" si="16"/>
        <v>244.28125</v>
      </c>
      <c r="AY351" s="6" t="str">
        <f t="shared" si="17"/>
        <v/>
      </c>
      <c r="BA351" s="6">
        <f>VLOOKUP(A351, ALL_AP_DATA!$A$2:$F$3600, 6, FALSE)</f>
        <v>167</v>
      </c>
      <c r="BB351" s="6" t="e">
        <f t="shared" ca="1" si="18"/>
        <v>#NAME?</v>
      </c>
      <c r="BC351" s="6">
        <f>VLOOKUP(A351,projmetadata!$A$2:$D$2036, 4, FALSE)</f>
        <v>50250</v>
      </c>
      <c r="BE351" s="6" t="e">
        <f t="shared" ca="1" si="20"/>
        <v>#NAME?</v>
      </c>
      <c r="BF351" s="6" t="e">
        <f t="shared" ca="1" si="21"/>
        <v>#NAME?</v>
      </c>
      <c r="BG351" s="6">
        <f t="shared" si="22"/>
        <v>0.3343084577114428</v>
      </c>
      <c r="BH351" s="6">
        <f>VLOOKUP(A351, ALL_AP_DATA!$A$2:$D$3600, 3, FALSE)</f>
        <v>68</v>
      </c>
      <c r="BI351" s="6">
        <f>VLOOKUP(A351, ALL_AP_DATA!$A$2:$E$3600, 5, FALSE)</f>
        <v>16799</v>
      </c>
      <c r="BJ351" s="6">
        <f t="shared" si="19"/>
        <v>100.59281437125749</v>
      </c>
      <c r="BK351" s="6">
        <f t="shared" si="23"/>
        <v>0.40718562874251496</v>
      </c>
    </row>
    <row r="352" spans="1:63" ht="15.75" customHeight="1" x14ac:dyDescent="0.2">
      <c r="A352" s="6" t="s">
        <v>398</v>
      </c>
      <c r="B352" s="6" t="s">
        <v>61</v>
      </c>
      <c r="C352" s="6">
        <v>2</v>
      </c>
      <c r="D352" s="6">
        <v>119</v>
      </c>
      <c r="E352" s="6">
        <v>782</v>
      </c>
      <c r="F352" s="6">
        <v>22230</v>
      </c>
      <c r="G352" s="6">
        <v>0.1048</v>
      </c>
      <c r="H352" s="6">
        <v>0.42409999999999998</v>
      </c>
      <c r="I352" s="6">
        <v>0.3</v>
      </c>
      <c r="J352" s="6">
        <v>8</v>
      </c>
      <c r="K352" s="6">
        <v>94</v>
      </c>
      <c r="L352" s="6">
        <v>1079</v>
      </c>
      <c r="M352" s="6">
        <v>36185</v>
      </c>
      <c r="N352" s="6">
        <v>8.2799999999999999E-2</v>
      </c>
      <c r="O352" s="6">
        <v>0.58509999999999995</v>
      </c>
      <c r="P352" s="6">
        <v>0.48830000000000001</v>
      </c>
      <c r="Q352" s="6">
        <v>60</v>
      </c>
      <c r="R352" s="6">
        <v>235</v>
      </c>
      <c r="S352" s="6">
        <v>1579</v>
      </c>
      <c r="T352" s="6">
        <v>59410</v>
      </c>
      <c r="U352" s="6">
        <v>0.20699999999999999</v>
      </c>
      <c r="V352" s="6">
        <v>0.85629999999999995</v>
      </c>
      <c r="W352" s="6">
        <v>0.80169999999999997</v>
      </c>
      <c r="X352" s="6">
        <v>72</v>
      </c>
      <c r="Y352" s="6">
        <v>743</v>
      </c>
      <c r="Z352" s="6">
        <v>1695</v>
      </c>
      <c r="AA352" s="6">
        <v>67668</v>
      </c>
      <c r="AB352" s="6">
        <v>0.65459999999999996</v>
      </c>
      <c r="AC352" s="6">
        <v>0.91920000000000002</v>
      </c>
      <c r="AD352" s="6">
        <v>0.91310000000000002</v>
      </c>
      <c r="AE352" s="6">
        <v>118</v>
      </c>
      <c r="AF352" s="6">
        <v>375</v>
      </c>
      <c r="AG352" s="6">
        <v>1387</v>
      </c>
      <c r="AH352" s="6">
        <v>48279</v>
      </c>
      <c r="AI352" s="6">
        <v>0.33040000000000003</v>
      </c>
      <c r="AJ352" s="6">
        <v>0.75219999999999998</v>
      </c>
      <c r="AK352" s="6">
        <v>0.65149999999999997</v>
      </c>
      <c r="AL352" s="6">
        <v>7</v>
      </c>
      <c r="AM352" s="6">
        <v>87</v>
      </c>
      <c r="AN352" s="6">
        <v>1069</v>
      </c>
      <c r="AO352" s="6">
        <v>32782</v>
      </c>
      <c r="AP352" s="6">
        <v>7.6700000000000004E-2</v>
      </c>
      <c r="AQ352" s="6">
        <v>0.57969999999999999</v>
      </c>
      <c r="AR352" s="6">
        <v>0.44240000000000002</v>
      </c>
      <c r="AT352" s="6">
        <f t="shared" si="12"/>
        <v>186.80672268907563</v>
      </c>
      <c r="AU352" s="6">
        <f t="shared" si="13"/>
        <v>384.94680851063828</v>
      </c>
      <c r="AV352" s="6">
        <f t="shared" si="14"/>
        <v>252.80851063829786</v>
      </c>
      <c r="AW352" s="7">
        <f t="shared" si="15"/>
        <v>91.074024226110367</v>
      </c>
      <c r="AX352" s="6">
        <f t="shared" si="16"/>
        <v>128.744</v>
      </c>
      <c r="AY352" s="6">
        <f t="shared" si="17"/>
        <v>376.80459770114942</v>
      </c>
      <c r="BA352" s="6">
        <f>VLOOKUP(A352, ALL_AP_DATA!$A$2:$F$3600, 6, FALSE)</f>
        <v>1135</v>
      </c>
      <c r="BB352" s="6" t="e">
        <f t="shared" ca="1" si="18"/>
        <v>#NAME?</v>
      </c>
      <c r="BC352" s="6">
        <f>VLOOKUP(A352,projmetadata!$A$2:$D$2036, 4, FALSE)</f>
        <v>221538</v>
      </c>
      <c r="BE352" s="6" t="e">
        <f t="shared" ca="1" si="20"/>
        <v>#NAME?</v>
      </c>
      <c r="BF352" s="6" t="e">
        <f t="shared" ca="1" si="21"/>
        <v>#NAME?</v>
      </c>
      <c r="BG352" s="6">
        <f t="shared" si="22"/>
        <v>0.33449791909288701</v>
      </c>
      <c r="BH352" s="6">
        <f>VLOOKUP(A352, ALL_AP_DATA!$A$2:$D$3600, 3, FALSE)</f>
        <v>842</v>
      </c>
      <c r="BI352" s="6">
        <f>VLOOKUP(A352, ALL_AP_DATA!$A$2:$E$3600, 5, FALSE)</f>
        <v>74104</v>
      </c>
      <c r="BJ352" s="6">
        <f t="shared" si="19"/>
        <v>65.289867841409688</v>
      </c>
      <c r="BK352" s="6">
        <f t="shared" si="23"/>
        <v>0.74185022026431713</v>
      </c>
    </row>
    <row r="353" spans="1:63" ht="15.75" customHeight="1" x14ac:dyDescent="0.2">
      <c r="A353" s="6" t="s">
        <v>1164</v>
      </c>
      <c r="B353" s="6" t="s">
        <v>61</v>
      </c>
      <c r="C353" s="6">
        <v>4</v>
      </c>
      <c r="D353" s="6">
        <v>10</v>
      </c>
      <c r="E353" s="6">
        <v>9</v>
      </c>
      <c r="F353" s="6">
        <v>1491</v>
      </c>
      <c r="G353" s="6">
        <v>1.04E-2</v>
      </c>
      <c r="H353" s="6">
        <v>2.7900000000000001E-2</v>
      </c>
      <c r="I353" s="6">
        <v>3.6400000000000002E-2</v>
      </c>
      <c r="Q353" s="6">
        <v>27</v>
      </c>
      <c r="R353" s="6">
        <v>145</v>
      </c>
      <c r="S353" s="6">
        <v>209</v>
      </c>
      <c r="T353" s="6">
        <v>31600</v>
      </c>
      <c r="U353" s="6">
        <v>0.15029999999999999</v>
      </c>
      <c r="V353" s="6">
        <v>0.64710000000000001</v>
      </c>
      <c r="W353" s="6">
        <v>0.7722</v>
      </c>
      <c r="X353" s="6">
        <v>34</v>
      </c>
      <c r="Y353" s="6">
        <v>324</v>
      </c>
      <c r="Z353" s="6">
        <v>240</v>
      </c>
      <c r="AA353" s="6">
        <v>14644</v>
      </c>
      <c r="AB353" s="6">
        <v>0.33579999999999999</v>
      </c>
      <c r="AC353" s="6">
        <v>0.74299999999999999</v>
      </c>
      <c r="AD353" s="6">
        <v>0.35780000000000001</v>
      </c>
      <c r="AE353" s="6">
        <v>19</v>
      </c>
      <c r="AF353" s="6">
        <v>79</v>
      </c>
      <c r="AG353" s="6">
        <v>118</v>
      </c>
      <c r="AH353" s="6">
        <v>14943</v>
      </c>
      <c r="AI353" s="6">
        <v>8.1900000000000001E-2</v>
      </c>
      <c r="AJ353" s="6">
        <v>0.36530000000000001</v>
      </c>
      <c r="AK353" s="6">
        <v>0.36509999999999998</v>
      </c>
      <c r="AT353" s="6">
        <f t="shared" si="12"/>
        <v>149.1</v>
      </c>
      <c r="AU353" s="6" t="str">
        <f t="shared" si="13"/>
        <v/>
      </c>
      <c r="AV353" s="6">
        <f t="shared" si="14"/>
        <v>217.93103448275863</v>
      </c>
      <c r="AW353" s="7">
        <f t="shared" si="15"/>
        <v>45.197530864197532</v>
      </c>
      <c r="AX353" s="6">
        <f t="shared" si="16"/>
        <v>189.15189873417722</v>
      </c>
      <c r="AY353" s="6" t="str">
        <f t="shared" si="17"/>
        <v/>
      </c>
      <c r="BA353" s="6">
        <f>VLOOKUP(A353, ALL_AP_DATA!$A$2:$F$3600, 6, FALSE)</f>
        <v>965</v>
      </c>
      <c r="BB353" s="6" t="e">
        <f t="shared" ca="1" si="18"/>
        <v>#NAME?</v>
      </c>
      <c r="BC353" s="6">
        <f>VLOOKUP(A353,projmetadata!$A$2:$D$2036, 4, FALSE)</f>
        <v>121350</v>
      </c>
      <c r="BE353" s="6" t="e">
        <f t="shared" ca="1" si="20"/>
        <v>#NAME?</v>
      </c>
      <c r="BF353" s="6" t="e">
        <f t="shared" ca="1" si="21"/>
        <v>#NAME?</v>
      </c>
      <c r="BG353" s="6">
        <f t="shared" si="22"/>
        <v>0.33723939019365473</v>
      </c>
      <c r="BH353" s="6">
        <f>VLOOKUP(A353, ALL_AP_DATA!$A$2:$D$3600, 3, FALSE)</f>
        <v>422</v>
      </c>
      <c r="BI353" s="6">
        <f>VLOOKUP(A353, ALL_AP_DATA!$A$2:$E$3600, 5, FALSE)</f>
        <v>40924</v>
      </c>
      <c r="BJ353" s="6">
        <f t="shared" si="19"/>
        <v>42.408290155440412</v>
      </c>
      <c r="BK353" s="6">
        <f t="shared" si="23"/>
        <v>0.43730569948186526</v>
      </c>
    </row>
    <row r="354" spans="1:63" ht="15.75" customHeight="1" x14ac:dyDescent="0.2">
      <c r="A354" s="6" t="s">
        <v>335</v>
      </c>
      <c r="B354" s="6" t="s">
        <v>61</v>
      </c>
      <c r="C354" s="6">
        <v>21</v>
      </c>
      <c r="D354" s="6">
        <v>61</v>
      </c>
      <c r="E354" s="6">
        <v>728</v>
      </c>
      <c r="F354" s="6">
        <v>81691</v>
      </c>
      <c r="G354" s="6">
        <v>2.52E-2</v>
      </c>
      <c r="H354" s="6">
        <v>0.41860000000000003</v>
      </c>
      <c r="I354" s="6">
        <v>0.27210000000000001</v>
      </c>
      <c r="J354" s="6">
        <v>41</v>
      </c>
      <c r="K354" s="6">
        <v>245</v>
      </c>
      <c r="L354" s="6">
        <v>1347</v>
      </c>
      <c r="M354" s="6">
        <v>121456</v>
      </c>
      <c r="N354" s="6">
        <v>0.1012</v>
      </c>
      <c r="O354" s="6">
        <v>0.77459999999999996</v>
      </c>
      <c r="P354" s="6">
        <v>0.40450000000000003</v>
      </c>
      <c r="Q354" s="6">
        <v>76</v>
      </c>
      <c r="R354" s="6">
        <v>481</v>
      </c>
      <c r="S354" s="6">
        <v>1602</v>
      </c>
      <c r="T354" s="6">
        <v>235519</v>
      </c>
      <c r="U354" s="6">
        <v>0.1986</v>
      </c>
      <c r="V354" s="6">
        <v>0.92120000000000002</v>
      </c>
      <c r="W354" s="6">
        <v>0.78439999999999999</v>
      </c>
      <c r="X354" s="6">
        <v>52</v>
      </c>
      <c r="Y354" s="6">
        <v>1167</v>
      </c>
      <c r="Z354" s="6">
        <v>1603</v>
      </c>
      <c r="AA354" s="6">
        <v>228559</v>
      </c>
      <c r="AB354" s="6">
        <v>0.48180000000000001</v>
      </c>
      <c r="AC354" s="6">
        <v>0.92179999999999995</v>
      </c>
      <c r="AD354" s="6">
        <v>0.76119999999999999</v>
      </c>
      <c r="AE354" s="6">
        <v>130</v>
      </c>
      <c r="AF354" s="6">
        <v>789</v>
      </c>
      <c r="AG354" s="6">
        <v>1618</v>
      </c>
      <c r="AH354" s="6">
        <v>233507</v>
      </c>
      <c r="AI354" s="6">
        <v>0.32579999999999998</v>
      </c>
      <c r="AJ354" s="6">
        <v>0.9304</v>
      </c>
      <c r="AK354" s="6">
        <v>0.77769999999999995</v>
      </c>
      <c r="AL354" s="6">
        <v>27</v>
      </c>
      <c r="AM354" s="6">
        <v>315</v>
      </c>
      <c r="AN354" s="6">
        <v>1509</v>
      </c>
      <c r="AO354" s="6">
        <v>201822</v>
      </c>
      <c r="AP354" s="6">
        <v>0.13009999999999999</v>
      </c>
      <c r="AQ354" s="6">
        <v>0.86770000000000003</v>
      </c>
      <c r="AR354" s="6">
        <v>0.67220000000000002</v>
      </c>
      <c r="AT354" s="6">
        <f t="shared" si="12"/>
        <v>1339.1967213114754</v>
      </c>
      <c r="AU354" s="6">
        <f t="shared" si="13"/>
        <v>495.73877551020411</v>
      </c>
      <c r="AV354" s="6">
        <f t="shared" si="14"/>
        <v>489.64449064449065</v>
      </c>
      <c r="AW354" s="7">
        <f t="shared" si="15"/>
        <v>195.85175664095974</v>
      </c>
      <c r="AX354" s="6">
        <f t="shared" si="16"/>
        <v>295.95310519645119</v>
      </c>
      <c r="AY354" s="6">
        <f t="shared" si="17"/>
        <v>640.70476190476188</v>
      </c>
      <c r="BA354" s="6">
        <f>VLOOKUP(A354, ALL_AP_DATA!$A$2:$F$3600, 6, FALSE)</f>
        <v>2422</v>
      </c>
      <c r="BB354" s="6" t="e">
        <f t="shared" ca="1" si="18"/>
        <v>#NAME?</v>
      </c>
      <c r="BC354" s="6">
        <f>VLOOKUP(A354,projmetadata!$A$2:$D$2036, 4, FALSE)</f>
        <v>888806</v>
      </c>
      <c r="BE354" s="6" t="e">
        <f t="shared" ca="1" si="20"/>
        <v>#NAME?</v>
      </c>
      <c r="BF354" s="6" t="e">
        <f t="shared" ca="1" si="21"/>
        <v>#NAME?</v>
      </c>
      <c r="BG354" s="6">
        <f t="shared" si="22"/>
        <v>0.33781837656361458</v>
      </c>
      <c r="BH354" s="6">
        <f>VLOOKUP(A354, ALL_AP_DATA!$A$2:$D$3600, 3, FALSE)</f>
        <v>1475</v>
      </c>
      <c r="BI354" s="6">
        <f>VLOOKUP(A354, ALL_AP_DATA!$A$2:$E$3600, 5, FALSE)</f>
        <v>300255</v>
      </c>
      <c r="BJ354" s="6">
        <f t="shared" si="19"/>
        <v>123.96985962014864</v>
      </c>
      <c r="BK354" s="6">
        <f t="shared" si="23"/>
        <v>0.60900082576383152</v>
      </c>
    </row>
    <row r="355" spans="1:63" ht="15.75" customHeight="1" x14ac:dyDescent="0.2">
      <c r="A355" s="6" t="s">
        <v>1076</v>
      </c>
      <c r="B355" s="6" t="s">
        <v>61</v>
      </c>
      <c r="C355" s="6">
        <v>6</v>
      </c>
      <c r="D355" s="6">
        <v>19</v>
      </c>
      <c r="E355" s="6">
        <v>59</v>
      </c>
      <c r="F355" s="6">
        <v>7738</v>
      </c>
      <c r="G355" s="6">
        <v>2.2700000000000001E-2</v>
      </c>
      <c r="H355" s="6">
        <v>9.7500000000000003E-2</v>
      </c>
      <c r="I355" s="6">
        <v>8.8700000000000001E-2</v>
      </c>
      <c r="J355" s="6">
        <v>3</v>
      </c>
      <c r="K355" s="6">
        <v>29</v>
      </c>
      <c r="L355" s="6">
        <v>128</v>
      </c>
      <c r="M355" s="6">
        <v>14456</v>
      </c>
      <c r="N355" s="6">
        <v>3.4700000000000002E-2</v>
      </c>
      <c r="O355" s="6">
        <v>0.21160000000000001</v>
      </c>
      <c r="P355" s="6">
        <v>0.1658</v>
      </c>
      <c r="Q355" s="6">
        <v>40</v>
      </c>
      <c r="R355" s="6">
        <v>195</v>
      </c>
      <c r="S355" s="6">
        <v>438</v>
      </c>
      <c r="T355" s="6">
        <v>73066</v>
      </c>
      <c r="U355" s="6">
        <v>0.23330000000000001</v>
      </c>
      <c r="V355" s="6">
        <v>0.72399999999999998</v>
      </c>
      <c r="W355" s="6">
        <v>0.83789999999999998</v>
      </c>
      <c r="X355" s="6">
        <v>21</v>
      </c>
      <c r="Y355" s="6">
        <v>235</v>
      </c>
      <c r="Z355" s="6">
        <v>283</v>
      </c>
      <c r="AA355" s="6">
        <v>19688</v>
      </c>
      <c r="AB355" s="6">
        <v>0.28110000000000002</v>
      </c>
      <c r="AC355" s="6">
        <v>0.46779999999999999</v>
      </c>
      <c r="AD355" s="6">
        <v>0.2258</v>
      </c>
      <c r="AE355" s="6">
        <v>24</v>
      </c>
      <c r="AF355" s="6">
        <v>208</v>
      </c>
      <c r="AG355" s="6">
        <v>340</v>
      </c>
      <c r="AH355" s="6">
        <v>47185</v>
      </c>
      <c r="AI355" s="6">
        <v>0.24879999999999999</v>
      </c>
      <c r="AJ355" s="6">
        <v>0.56200000000000006</v>
      </c>
      <c r="AK355" s="6">
        <v>0.54110000000000003</v>
      </c>
      <c r="AL355" s="6">
        <v>6</v>
      </c>
      <c r="AM355" s="6">
        <v>68</v>
      </c>
      <c r="AN355" s="6">
        <v>255</v>
      </c>
      <c r="AO355" s="6">
        <v>50883</v>
      </c>
      <c r="AP355" s="6">
        <v>8.1299999999999997E-2</v>
      </c>
      <c r="AQ355" s="6">
        <v>0.42149999999999999</v>
      </c>
      <c r="AR355" s="6">
        <v>0.58350000000000002</v>
      </c>
      <c r="AT355" s="6">
        <f t="shared" si="12"/>
        <v>407.26315789473682</v>
      </c>
      <c r="AU355" s="6">
        <f t="shared" si="13"/>
        <v>498.48275862068965</v>
      </c>
      <c r="AV355" s="6">
        <f t="shared" si="14"/>
        <v>374.69743589743592</v>
      </c>
      <c r="AW355" s="7">
        <f t="shared" si="15"/>
        <v>83.778723404255317</v>
      </c>
      <c r="AX355" s="6">
        <f t="shared" si="16"/>
        <v>226.85096153846155</v>
      </c>
      <c r="AY355" s="6">
        <f t="shared" si="17"/>
        <v>748.27941176470586</v>
      </c>
      <c r="BA355" s="6">
        <f>VLOOKUP(A355, ALL_AP_DATA!$A$2:$F$3600, 6, FALSE)</f>
        <v>836</v>
      </c>
      <c r="BB355" s="6" t="e">
        <f t="shared" ca="1" si="18"/>
        <v>#NAME?</v>
      </c>
      <c r="BC355" s="6">
        <f>VLOOKUP(A355,projmetadata!$A$2:$D$2036, 4, FALSE)</f>
        <v>257764</v>
      </c>
      <c r="BE355" s="6" t="e">
        <f t="shared" ca="1" si="20"/>
        <v>#NAME?</v>
      </c>
      <c r="BF355" s="6" t="e">
        <f t="shared" ca="1" si="21"/>
        <v>#NAME?</v>
      </c>
      <c r="BG355" s="6">
        <f t="shared" si="22"/>
        <v>0.33831334088546111</v>
      </c>
      <c r="BH355" s="6">
        <f>VLOOKUP(A355, ALL_AP_DATA!$A$2:$D$3600, 3, FALSE)</f>
        <v>457</v>
      </c>
      <c r="BI355" s="6">
        <f>VLOOKUP(A355, ALL_AP_DATA!$A$2:$E$3600, 5, FALSE)</f>
        <v>87205</v>
      </c>
      <c r="BJ355" s="6">
        <f t="shared" si="19"/>
        <v>104.3122009569378</v>
      </c>
      <c r="BK355" s="6">
        <f t="shared" si="23"/>
        <v>0.54665071770334928</v>
      </c>
    </row>
    <row r="356" spans="1:63" ht="15.75" customHeight="1" x14ac:dyDescent="0.2">
      <c r="A356" s="6" t="s">
        <v>1478</v>
      </c>
      <c r="B356" s="6" t="s">
        <v>61</v>
      </c>
      <c r="C356" s="6">
        <v>17</v>
      </c>
      <c r="D356" s="6">
        <v>86</v>
      </c>
      <c r="E356" s="6">
        <v>327</v>
      </c>
      <c r="F356" s="6">
        <v>15407</v>
      </c>
      <c r="G356" s="6">
        <v>5.6099999999999997E-2</v>
      </c>
      <c r="H356" s="6">
        <v>0.20569999999999999</v>
      </c>
      <c r="I356" s="6">
        <v>0.13780000000000001</v>
      </c>
      <c r="J356" s="6">
        <v>4</v>
      </c>
      <c r="K356" s="6">
        <v>52</v>
      </c>
      <c r="L356" s="6">
        <v>442</v>
      </c>
      <c r="M356" s="6">
        <v>14944</v>
      </c>
      <c r="N356" s="6">
        <v>3.39E-2</v>
      </c>
      <c r="O356" s="6">
        <v>0.27800000000000002</v>
      </c>
      <c r="P356" s="6">
        <v>0.13370000000000001</v>
      </c>
      <c r="Q356" s="6">
        <v>75</v>
      </c>
      <c r="R356" s="6">
        <v>340</v>
      </c>
      <c r="S356" s="6">
        <v>1262</v>
      </c>
      <c r="T356" s="6">
        <v>86298</v>
      </c>
      <c r="U356" s="6">
        <v>0.22189999999999999</v>
      </c>
      <c r="V356" s="6">
        <v>0.79369999999999996</v>
      </c>
      <c r="W356" s="6">
        <v>0.77200000000000002</v>
      </c>
      <c r="X356" s="6">
        <v>151</v>
      </c>
      <c r="Y356" s="6">
        <v>1021</v>
      </c>
      <c r="Z356" s="6">
        <v>1420</v>
      </c>
      <c r="AA356" s="6">
        <v>88919</v>
      </c>
      <c r="AB356" s="6">
        <v>0.66639999999999999</v>
      </c>
      <c r="AC356" s="6">
        <v>0.8931</v>
      </c>
      <c r="AD356" s="6">
        <v>0.79549999999999998</v>
      </c>
      <c r="AE356" s="6">
        <v>63</v>
      </c>
      <c r="AF356" s="6">
        <v>297</v>
      </c>
      <c r="AG356" s="6">
        <v>1038</v>
      </c>
      <c r="AH356" s="6">
        <v>47138</v>
      </c>
      <c r="AI356" s="6">
        <v>0.19389999999999999</v>
      </c>
      <c r="AJ356" s="6">
        <v>0.65280000000000005</v>
      </c>
      <c r="AK356" s="6">
        <v>0.42170000000000002</v>
      </c>
      <c r="AL356" s="6">
        <v>11</v>
      </c>
      <c r="AM356" s="6">
        <v>175</v>
      </c>
      <c r="AN356" s="6">
        <v>958</v>
      </c>
      <c r="AO356" s="6">
        <v>65394</v>
      </c>
      <c r="AP356" s="6">
        <v>0.1142</v>
      </c>
      <c r="AQ356" s="6">
        <v>0.60250000000000004</v>
      </c>
      <c r="AR356" s="6">
        <v>0.58499999999999996</v>
      </c>
      <c r="AT356" s="6">
        <f t="shared" si="12"/>
        <v>179.15116279069767</v>
      </c>
      <c r="AU356" s="6">
        <f t="shared" si="13"/>
        <v>287.38461538461536</v>
      </c>
      <c r="AV356" s="6">
        <f t="shared" si="14"/>
        <v>253.81764705882352</v>
      </c>
      <c r="AW356" s="7">
        <f t="shared" si="15"/>
        <v>87.090107737512241</v>
      </c>
      <c r="AX356" s="6">
        <f t="shared" si="16"/>
        <v>158.71380471380471</v>
      </c>
      <c r="AY356" s="6">
        <f t="shared" si="17"/>
        <v>373.68</v>
      </c>
      <c r="BA356" s="6">
        <f>VLOOKUP(A356, ALL_AP_DATA!$A$2:$F$3600, 6, FALSE)</f>
        <v>1532</v>
      </c>
      <c r="BB356" s="6" t="e">
        <f t="shared" ca="1" si="18"/>
        <v>#NAME?</v>
      </c>
      <c r="BC356" s="6">
        <f>VLOOKUP(A356,projmetadata!$A$2:$D$2036, 4, FALSE)</f>
        <v>320225</v>
      </c>
      <c r="BE356" s="6" t="e">
        <f t="shared" ca="1" si="20"/>
        <v>#NAME?</v>
      </c>
      <c r="BF356" s="6" t="e">
        <f t="shared" ca="1" si="21"/>
        <v>#NAME?</v>
      </c>
      <c r="BG356" s="6">
        <f t="shared" si="22"/>
        <v>0.34906081661331878</v>
      </c>
      <c r="BH356" s="6">
        <f>VLOOKUP(A356, ALL_AP_DATA!$A$2:$D$3600, 3, FALSE)</f>
        <v>1152</v>
      </c>
      <c r="BI356" s="6">
        <f>VLOOKUP(A356, ALL_AP_DATA!$A$2:$E$3600, 5, FALSE)</f>
        <v>111778</v>
      </c>
      <c r="BJ356" s="6">
        <f t="shared" si="19"/>
        <v>72.962140992167107</v>
      </c>
      <c r="BK356" s="6">
        <f t="shared" si="23"/>
        <v>0.75195822454308092</v>
      </c>
    </row>
    <row r="357" spans="1:63" ht="15.75" customHeight="1" x14ac:dyDescent="0.2">
      <c r="A357" s="6" t="s">
        <v>934</v>
      </c>
      <c r="B357" s="6" t="s">
        <v>61</v>
      </c>
      <c r="C357" s="6">
        <v>6</v>
      </c>
      <c r="D357" s="6">
        <v>29</v>
      </c>
      <c r="E357" s="6">
        <v>208</v>
      </c>
      <c r="F357" s="6">
        <v>19497</v>
      </c>
      <c r="G357" s="6">
        <v>2.3099999999999999E-2</v>
      </c>
      <c r="H357" s="6">
        <v>0.20119999999999999</v>
      </c>
      <c r="I357" s="6">
        <v>0.20660000000000001</v>
      </c>
      <c r="J357" s="6">
        <v>26</v>
      </c>
      <c r="K357" s="6">
        <v>112</v>
      </c>
      <c r="L357" s="6">
        <v>510</v>
      </c>
      <c r="M357" s="6">
        <v>35184</v>
      </c>
      <c r="N357" s="6">
        <v>8.9099999999999999E-2</v>
      </c>
      <c r="O357" s="6">
        <v>0.49320000000000003</v>
      </c>
      <c r="P357" s="6">
        <v>0.37280000000000002</v>
      </c>
      <c r="Q357" s="6">
        <v>64</v>
      </c>
      <c r="R357" s="6">
        <v>385</v>
      </c>
      <c r="S357" s="6">
        <v>894</v>
      </c>
      <c r="T357" s="6">
        <v>81294</v>
      </c>
      <c r="U357" s="6">
        <v>0.30630000000000002</v>
      </c>
      <c r="V357" s="6">
        <v>0.86460000000000004</v>
      </c>
      <c r="W357" s="6">
        <v>0.86129999999999995</v>
      </c>
      <c r="X357" s="6">
        <v>104</v>
      </c>
      <c r="Y357" s="6">
        <v>721</v>
      </c>
      <c r="Z357" s="6">
        <v>858</v>
      </c>
      <c r="AA357" s="6">
        <v>67624</v>
      </c>
      <c r="AB357" s="6">
        <v>0.5736</v>
      </c>
      <c r="AC357" s="6">
        <v>0.82979999999999998</v>
      </c>
      <c r="AD357" s="6">
        <v>0.71650000000000003</v>
      </c>
      <c r="AE357" s="6">
        <v>72</v>
      </c>
      <c r="AF357" s="6">
        <v>417</v>
      </c>
      <c r="AG357" s="6">
        <v>788</v>
      </c>
      <c r="AH357" s="6">
        <v>53558</v>
      </c>
      <c r="AI357" s="6">
        <v>0.33169999999999999</v>
      </c>
      <c r="AJ357" s="6">
        <v>0.7621</v>
      </c>
      <c r="AK357" s="6">
        <v>0.5675</v>
      </c>
      <c r="AL357" s="6">
        <v>14</v>
      </c>
      <c r="AM357" s="6">
        <v>199</v>
      </c>
      <c r="AN357" s="6">
        <v>634</v>
      </c>
      <c r="AO357" s="6">
        <v>55631</v>
      </c>
      <c r="AP357" s="6">
        <v>0.1583</v>
      </c>
      <c r="AQ357" s="6">
        <v>0.61319999999999997</v>
      </c>
      <c r="AR357" s="6">
        <v>0.58940000000000003</v>
      </c>
      <c r="AT357" s="6">
        <f t="shared" si="12"/>
        <v>672.31034482758616</v>
      </c>
      <c r="AU357" s="6">
        <f t="shared" si="13"/>
        <v>314.14285714285717</v>
      </c>
      <c r="AV357" s="6">
        <f t="shared" si="14"/>
        <v>211.15324675324675</v>
      </c>
      <c r="AW357" s="7">
        <f t="shared" si="15"/>
        <v>93.79195561719834</v>
      </c>
      <c r="AX357" s="6">
        <f t="shared" si="16"/>
        <v>128.43645083932853</v>
      </c>
      <c r="AY357" s="6">
        <f t="shared" si="17"/>
        <v>279.5527638190955</v>
      </c>
      <c r="BA357" s="6">
        <f>VLOOKUP(A357, ALL_AP_DATA!$A$2:$F$3600, 6, FALSE)</f>
        <v>1257</v>
      </c>
      <c r="BB357" s="6" t="e">
        <f t="shared" ca="1" si="18"/>
        <v>#NAME?</v>
      </c>
      <c r="BC357" s="6">
        <f>VLOOKUP(A357,projmetadata!$A$2:$D$2036, 4, FALSE)</f>
        <v>269190</v>
      </c>
      <c r="BE357" s="6" t="e">
        <f t="shared" ca="1" si="20"/>
        <v>#NAME?</v>
      </c>
      <c r="BF357" s="6" t="e">
        <f t="shared" ca="1" si="21"/>
        <v>#NAME?</v>
      </c>
      <c r="BG357" s="6">
        <f t="shared" si="22"/>
        <v>0.3506148073851183</v>
      </c>
      <c r="BH357" s="6">
        <f>VLOOKUP(A357, ALL_AP_DATA!$A$2:$D$3600, 3, FALSE)</f>
        <v>879</v>
      </c>
      <c r="BI357" s="6">
        <f>VLOOKUP(A357, ALL_AP_DATA!$A$2:$E$3600, 5, FALSE)</f>
        <v>94382</v>
      </c>
      <c r="BJ357" s="6">
        <f t="shared" si="19"/>
        <v>75.085123309466979</v>
      </c>
      <c r="BK357" s="6">
        <f t="shared" si="23"/>
        <v>0.69928400954653935</v>
      </c>
    </row>
    <row r="358" spans="1:63" ht="15.75" customHeight="1" x14ac:dyDescent="0.2">
      <c r="A358" s="6" t="s">
        <v>198</v>
      </c>
      <c r="B358" s="6" t="s">
        <v>61</v>
      </c>
      <c r="J358" s="6">
        <v>4</v>
      </c>
      <c r="K358" s="6">
        <v>33</v>
      </c>
      <c r="L358" s="6">
        <v>264</v>
      </c>
      <c r="M358" s="6">
        <v>16282</v>
      </c>
      <c r="N358" s="6">
        <v>7.0099999999999996E-2</v>
      </c>
      <c r="O358" s="6">
        <v>0.77190000000000003</v>
      </c>
      <c r="P358" s="6">
        <v>0.46260000000000001</v>
      </c>
      <c r="Q358" s="6">
        <v>16</v>
      </c>
      <c r="R358" s="6">
        <v>77</v>
      </c>
      <c r="S358" s="6">
        <v>317</v>
      </c>
      <c r="T358" s="6">
        <v>24970</v>
      </c>
      <c r="U358" s="6">
        <v>0.16350000000000001</v>
      </c>
      <c r="V358" s="6">
        <v>0.92689999999999995</v>
      </c>
      <c r="W358" s="6">
        <v>0.70940000000000003</v>
      </c>
      <c r="X358" s="6">
        <v>1</v>
      </c>
      <c r="Y358" s="6">
        <v>48</v>
      </c>
      <c r="Z358" s="6">
        <v>0</v>
      </c>
      <c r="AA358" s="6">
        <v>0</v>
      </c>
      <c r="AB358" s="6">
        <v>0.1019</v>
      </c>
      <c r="AC358" s="6">
        <v>0</v>
      </c>
      <c r="AD358" s="6">
        <v>0</v>
      </c>
      <c r="AE358" s="6">
        <v>6</v>
      </c>
      <c r="AF358" s="6">
        <v>27</v>
      </c>
      <c r="AG358" s="6">
        <v>164</v>
      </c>
      <c r="AH358" s="6">
        <v>8030</v>
      </c>
      <c r="AI358" s="6">
        <v>5.7299999999999997E-2</v>
      </c>
      <c r="AJ358" s="6">
        <v>0.47949999999999998</v>
      </c>
      <c r="AK358" s="6">
        <v>0.2281</v>
      </c>
      <c r="AL358" s="6">
        <v>2</v>
      </c>
      <c r="AM358" s="6">
        <v>48</v>
      </c>
      <c r="AN358" s="6">
        <v>288</v>
      </c>
      <c r="AO358" s="6">
        <v>19343</v>
      </c>
      <c r="AP358" s="6">
        <v>0.1019</v>
      </c>
      <c r="AQ358" s="6">
        <v>0.84209999999999996</v>
      </c>
      <c r="AR358" s="6">
        <v>0.54949999999999999</v>
      </c>
      <c r="AT358" s="6" t="str">
        <f t="shared" si="12"/>
        <v/>
      </c>
      <c r="AU358" s="6">
        <f t="shared" si="13"/>
        <v>493.39393939393938</v>
      </c>
      <c r="AV358" s="6">
        <f t="shared" si="14"/>
        <v>324.28571428571428</v>
      </c>
      <c r="AW358" s="7">
        <f t="shared" si="15"/>
        <v>0</v>
      </c>
      <c r="AX358" s="6">
        <f t="shared" si="16"/>
        <v>297.40740740740739</v>
      </c>
      <c r="AY358" s="6">
        <f t="shared" si="17"/>
        <v>402.97916666666669</v>
      </c>
      <c r="BA358" s="6">
        <f>VLOOKUP(A358, ALL_AP_DATA!$A$2:$F$3600, 6, FALSE)</f>
        <v>471</v>
      </c>
      <c r="BB358" s="6" t="e">
        <f t="shared" ca="1" si="18"/>
        <v>#NAME?</v>
      </c>
      <c r="BC358" s="6">
        <f>VLOOKUP(A358,projmetadata!$A$2:$D$2036, 4, FALSE)</f>
        <v>99671</v>
      </c>
      <c r="BE358" s="6" t="e">
        <f t="shared" ca="1" si="20"/>
        <v>#NAME?</v>
      </c>
      <c r="BF358" s="6" t="e">
        <f t="shared" ca="1" si="21"/>
        <v>#NAME?</v>
      </c>
      <c r="BG358" s="6">
        <f t="shared" si="22"/>
        <v>0.353141836642554</v>
      </c>
      <c r="BH358" s="6">
        <f>VLOOKUP(A358, ALL_AP_DATA!$A$2:$D$3600, 3, FALSE)</f>
        <v>142</v>
      </c>
      <c r="BI358" s="6">
        <f>VLOOKUP(A358, ALL_AP_DATA!$A$2:$E$3600, 5, FALSE)</f>
        <v>35198</v>
      </c>
      <c r="BJ358" s="6">
        <f t="shared" si="19"/>
        <v>74.730360934182585</v>
      </c>
      <c r="BK358" s="6">
        <f t="shared" si="23"/>
        <v>0.30148619957537154</v>
      </c>
    </row>
    <row r="359" spans="1:63" ht="15.75" customHeight="1" x14ac:dyDescent="0.2">
      <c r="A359" s="6" t="s">
        <v>631</v>
      </c>
      <c r="B359" s="6" t="s">
        <v>61</v>
      </c>
      <c r="Q359" s="6">
        <v>21</v>
      </c>
      <c r="R359" s="6">
        <v>67</v>
      </c>
      <c r="S359" s="6">
        <v>114</v>
      </c>
      <c r="T359" s="6">
        <v>12345</v>
      </c>
      <c r="U359" s="6">
        <v>7.0900000000000005E-2</v>
      </c>
      <c r="V359" s="6">
        <v>0.53269999999999995</v>
      </c>
      <c r="W359" s="6">
        <v>0.61339999999999995</v>
      </c>
      <c r="X359" s="6">
        <v>60</v>
      </c>
      <c r="Y359" s="6">
        <v>121</v>
      </c>
      <c r="Z359" s="6">
        <v>36</v>
      </c>
      <c r="AA359" s="6">
        <v>1385</v>
      </c>
      <c r="AB359" s="6">
        <v>0.128</v>
      </c>
      <c r="AC359" s="6">
        <v>0.16819999999999999</v>
      </c>
      <c r="AD359" s="6">
        <v>6.88E-2</v>
      </c>
      <c r="AE359" s="6">
        <v>11</v>
      </c>
      <c r="AF359" s="6">
        <v>126</v>
      </c>
      <c r="AG359" s="6">
        <v>70</v>
      </c>
      <c r="AH359" s="6">
        <v>6918</v>
      </c>
      <c r="AI359" s="6">
        <v>0.1333</v>
      </c>
      <c r="AJ359" s="6">
        <v>0.3271</v>
      </c>
      <c r="AK359" s="6">
        <v>0.34370000000000001</v>
      </c>
      <c r="AT359" s="6" t="str">
        <f t="shared" si="12"/>
        <v/>
      </c>
      <c r="AU359" s="6" t="str">
        <f t="shared" si="13"/>
        <v/>
      </c>
      <c r="AV359" s="6">
        <f t="shared" si="14"/>
        <v>184.25373134328359</v>
      </c>
      <c r="AW359" s="7">
        <f t="shared" si="15"/>
        <v>11.446280991735538</v>
      </c>
      <c r="AX359" s="6">
        <f t="shared" si="16"/>
        <v>54.904761904761905</v>
      </c>
      <c r="AY359" s="6" t="str">
        <f t="shared" si="17"/>
        <v/>
      </c>
      <c r="BA359" s="6">
        <f>VLOOKUP(A359, ALL_AP_DATA!$A$2:$F$3600, 6, FALSE)</f>
        <v>945</v>
      </c>
      <c r="BB359" s="6" t="e">
        <f t="shared" ca="1" si="18"/>
        <v>#NAME?</v>
      </c>
      <c r="BC359" s="6">
        <f>VLOOKUP(A359,projmetadata!$A$2:$D$2036, 4, FALSE)</f>
        <v>56461</v>
      </c>
      <c r="BE359" s="6" t="e">
        <f t="shared" ca="1" si="20"/>
        <v>#NAME?</v>
      </c>
      <c r="BF359" s="6" t="e">
        <f t="shared" ca="1" si="21"/>
        <v>#NAME?</v>
      </c>
      <c r="BG359" s="6">
        <f t="shared" si="22"/>
        <v>0.35645844033934926</v>
      </c>
      <c r="BH359" s="6">
        <f>VLOOKUP(A359, ALL_AP_DATA!$A$2:$D$3600, 3, FALSE)</f>
        <v>284</v>
      </c>
      <c r="BI359" s="6">
        <f>VLOOKUP(A359, ALL_AP_DATA!$A$2:$E$3600, 5, FALSE)</f>
        <v>20126</v>
      </c>
      <c r="BJ359" s="6">
        <f t="shared" si="19"/>
        <v>21.297354497354497</v>
      </c>
      <c r="BK359" s="6">
        <f t="shared" si="23"/>
        <v>0.30052910052910053</v>
      </c>
    </row>
    <row r="360" spans="1:63" ht="15.75" customHeight="1" x14ac:dyDescent="0.2">
      <c r="A360" s="6" t="s">
        <v>1460</v>
      </c>
      <c r="B360" s="6" t="s">
        <v>61</v>
      </c>
      <c r="J360" s="6">
        <v>4</v>
      </c>
      <c r="K360" s="6">
        <v>31</v>
      </c>
      <c r="L360" s="6">
        <v>124</v>
      </c>
      <c r="M360" s="6">
        <v>31294</v>
      </c>
      <c r="N360" s="6">
        <v>3.2399999999999998E-2</v>
      </c>
      <c r="O360" s="6">
        <v>0.41889999999999999</v>
      </c>
      <c r="P360" s="6">
        <v>0.1817</v>
      </c>
      <c r="Q360" s="6">
        <v>20</v>
      </c>
      <c r="R360" s="6">
        <v>103</v>
      </c>
      <c r="S360" s="6">
        <v>183</v>
      </c>
      <c r="T360" s="6">
        <v>127233</v>
      </c>
      <c r="U360" s="6">
        <v>0.1076</v>
      </c>
      <c r="V360" s="6">
        <v>0.61819999999999997</v>
      </c>
      <c r="W360" s="6">
        <v>0.73860000000000003</v>
      </c>
      <c r="X360" s="6">
        <v>43</v>
      </c>
      <c r="Y360" s="6">
        <v>472</v>
      </c>
      <c r="Z360" s="6">
        <v>251</v>
      </c>
      <c r="AA360" s="6">
        <v>48083</v>
      </c>
      <c r="AB360" s="6">
        <v>0.49320000000000003</v>
      </c>
      <c r="AC360" s="6">
        <v>0.84799999999999998</v>
      </c>
      <c r="AD360" s="6">
        <v>0.27910000000000001</v>
      </c>
      <c r="AE360" s="6">
        <v>35</v>
      </c>
      <c r="AF360" s="6">
        <v>198</v>
      </c>
      <c r="AG360" s="6">
        <v>189</v>
      </c>
      <c r="AH360" s="6">
        <v>33963</v>
      </c>
      <c r="AI360" s="6">
        <v>0.2069</v>
      </c>
      <c r="AJ360" s="6">
        <v>0.63849999999999996</v>
      </c>
      <c r="AK360" s="6">
        <v>0.19719999999999999</v>
      </c>
      <c r="AL360" s="6">
        <v>2</v>
      </c>
      <c r="AM360" s="6">
        <v>22</v>
      </c>
      <c r="AN360" s="6">
        <v>89</v>
      </c>
      <c r="AO360" s="6">
        <v>11912</v>
      </c>
      <c r="AP360" s="6">
        <v>2.3E-2</v>
      </c>
      <c r="AQ360" s="6">
        <v>0.30070000000000002</v>
      </c>
      <c r="AR360" s="6">
        <v>6.9199999999999998E-2</v>
      </c>
      <c r="AT360" s="6" t="str">
        <f t="shared" si="12"/>
        <v/>
      </c>
      <c r="AU360" s="6">
        <f t="shared" si="13"/>
        <v>1009.483870967742</v>
      </c>
      <c r="AV360" s="6">
        <f t="shared" si="14"/>
        <v>1235.2718446601941</v>
      </c>
      <c r="AW360" s="7">
        <f t="shared" si="15"/>
        <v>101.8707627118644</v>
      </c>
      <c r="AX360" s="6">
        <f t="shared" si="16"/>
        <v>171.53030303030303</v>
      </c>
      <c r="AY360" s="6">
        <f t="shared" si="17"/>
        <v>541.4545454545455</v>
      </c>
      <c r="BA360" s="6">
        <f>VLOOKUP(A360, ALL_AP_DATA!$A$2:$F$3600, 6, FALSE)</f>
        <v>957</v>
      </c>
      <c r="BB360" s="6" t="e">
        <f t="shared" ca="1" si="18"/>
        <v>#NAME?</v>
      </c>
      <c r="BC360" s="6">
        <f>VLOOKUP(A360,projmetadata!$A$2:$D$2036, 4, FALSE)</f>
        <v>478205</v>
      </c>
      <c r="BE360" s="6" t="e">
        <f t="shared" ca="1" si="20"/>
        <v>#NAME?</v>
      </c>
      <c r="BF360" s="6" t="e">
        <f t="shared" ca="1" si="21"/>
        <v>#NAME?</v>
      </c>
      <c r="BG360" s="6">
        <f t="shared" si="22"/>
        <v>0.36020326010811266</v>
      </c>
      <c r="BH360" s="6">
        <f>VLOOKUP(A360, ALL_AP_DATA!$A$2:$D$3600, 3, FALSE)</f>
        <v>547</v>
      </c>
      <c r="BI360" s="6">
        <f>VLOOKUP(A360, ALL_AP_DATA!$A$2:$E$3600, 5, FALSE)</f>
        <v>172251</v>
      </c>
      <c r="BJ360" s="6">
        <f t="shared" si="19"/>
        <v>179.99059561128527</v>
      </c>
      <c r="BK360" s="6">
        <f t="shared" si="23"/>
        <v>0.57157784743991635</v>
      </c>
    </row>
    <row r="361" spans="1:63" ht="15.75" customHeight="1" x14ac:dyDescent="0.2">
      <c r="A361" s="6" t="s">
        <v>1148</v>
      </c>
      <c r="B361" s="6" t="s">
        <v>61</v>
      </c>
      <c r="C361" s="6">
        <v>3</v>
      </c>
      <c r="D361" s="6">
        <v>6</v>
      </c>
      <c r="E361" s="6">
        <v>37</v>
      </c>
      <c r="F361" s="6">
        <v>816</v>
      </c>
      <c r="G361" s="6">
        <v>1.5599999999999999E-2</v>
      </c>
      <c r="H361" s="6">
        <v>9.8699999999999996E-2</v>
      </c>
      <c r="I361" s="6">
        <v>3.9600000000000003E-2</v>
      </c>
      <c r="J361" s="6">
        <v>1</v>
      </c>
      <c r="K361" s="6">
        <v>12</v>
      </c>
      <c r="L361" s="6">
        <v>100</v>
      </c>
      <c r="M361" s="6">
        <v>2042</v>
      </c>
      <c r="N361" s="6">
        <v>3.1199999999999999E-2</v>
      </c>
      <c r="O361" s="6">
        <v>0.26669999999999999</v>
      </c>
      <c r="P361" s="6">
        <v>9.9000000000000005E-2</v>
      </c>
      <c r="Q361" s="6">
        <v>23</v>
      </c>
      <c r="R361" s="6">
        <v>104</v>
      </c>
      <c r="S361" s="6">
        <v>312</v>
      </c>
      <c r="T361" s="6">
        <v>15395</v>
      </c>
      <c r="U361" s="6">
        <v>0.27010000000000001</v>
      </c>
      <c r="V361" s="6">
        <v>0.83199999999999996</v>
      </c>
      <c r="W361" s="6">
        <v>0.74650000000000005</v>
      </c>
      <c r="X361" s="6">
        <v>13</v>
      </c>
      <c r="Y361" s="6">
        <v>160</v>
      </c>
      <c r="Z361" s="6">
        <v>291</v>
      </c>
      <c r="AA361" s="6">
        <v>12011</v>
      </c>
      <c r="AB361" s="6">
        <v>0.41560000000000002</v>
      </c>
      <c r="AC361" s="6">
        <v>0.77600000000000002</v>
      </c>
      <c r="AD361" s="6">
        <v>0.58240000000000003</v>
      </c>
      <c r="AE361" s="6">
        <v>31</v>
      </c>
      <c r="AF361" s="6">
        <v>117</v>
      </c>
      <c r="AG361" s="6">
        <v>306</v>
      </c>
      <c r="AH361" s="6">
        <v>12400</v>
      </c>
      <c r="AI361" s="6">
        <v>0.3039</v>
      </c>
      <c r="AJ361" s="6">
        <v>0.81599999999999995</v>
      </c>
      <c r="AK361" s="6">
        <v>0.60129999999999995</v>
      </c>
      <c r="AL361" s="6">
        <v>2</v>
      </c>
      <c r="AM361" s="6">
        <v>30</v>
      </c>
      <c r="AN361" s="6">
        <v>213</v>
      </c>
      <c r="AO361" s="6">
        <v>8880</v>
      </c>
      <c r="AP361" s="6">
        <v>7.7899999999999997E-2</v>
      </c>
      <c r="AQ361" s="6">
        <v>0.56799999999999995</v>
      </c>
      <c r="AR361" s="6">
        <v>0.43059999999999998</v>
      </c>
      <c r="AT361" s="6">
        <f t="shared" si="12"/>
        <v>136</v>
      </c>
      <c r="AU361" s="6">
        <f t="shared" si="13"/>
        <v>170.16666666666666</v>
      </c>
      <c r="AV361" s="6">
        <f t="shared" si="14"/>
        <v>148.02884615384616</v>
      </c>
      <c r="AW361" s="7">
        <f t="shared" si="15"/>
        <v>75.068749999999994</v>
      </c>
      <c r="AX361" s="6">
        <f t="shared" si="16"/>
        <v>105.98290598290598</v>
      </c>
      <c r="AY361" s="6">
        <f t="shared" si="17"/>
        <v>296</v>
      </c>
      <c r="BA361" s="6">
        <f>VLOOKUP(A361, ALL_AP_DATA!$A$2:$F$3600, 6, FALSE)</f>
        <v>385</v>
      </c>
      <c r="BB361" s="6" t="e">
        <f t="shared" ca="1" si="18"/>
        <v>#NAME?</v>
      </c>
      <c r="BC361" s="6">
        <f>VLOOKUP(A361,projmetadata!$A$2:$D$2036, 4, FALSE)</f>
        <v>56927</v>
      </c>
      <c r="BE361" s="6" t="e">
        <f t="shared" ca="1" si="20"/>
        <v>#NAME?</v>
      </c>
      <c r="BF361" s="6" t="e">
        <f t="shared" ca="1" si="21"/>
        <v>#NAME?</v>
      </c>
      <c r="BG361" s="6">
        <f t="shared" si="22"/>
        <v>0.36225341226483038</v>
      </c>
      <c r="BH361" s="6">
        <f>VLOOKUP(A361, ALL_AP_DATA!$A$2:$D$3600, 3, FALSE)</f>
        <v>240</v>
      </c>
      <c r="BI361" s="6">
        <f>VLOOKUP(A361, ALL_AP_DATA!$A$2:$E$3600, 5, FALSE)</f>
        <v>20622</v>
      </c>
      <c r="BJ361" s="6">
        <f t="shared" si="19"/>
        <v>53.563636363636363</v>
      </c>
      <c r="BK361" s="6">
        <f t="shared" si="23"/>
        <v>0.62337662337662336</v>
      </c>
    </row>
    <row r="362" spans="1:63" ht="15.75" customHeight="1" x14ac:dyDescent="0.2">
      <c r="A362" s="6" t="s">
        <v>609</v>
      </c>
      <c r="B362" s="6" t="s">
        <v>61</v>
      </c>
      <c r="C362" s="6">
        <v>9</v>
      </c>
      <c r="D362" s="6">
        <v>19</v>
      </c>
      <c r="E362" s="6">
        <v>233</v>
      </c>
      <c r="F362" s="6">
        <v>6301</v>
      </c>
      <c r="G362" s="6">
        <v>8.0999999999999996E-3</v>
      </c>
      <c r="H362" s="6">
        <v>0.1368</v>
      </c>
      <c r="I362" s="6">
        <v>3.49E-2</v>
      </c>
      <c r="J362" s="6">
        <v>3</v>
      </c>
      <c r="K362" s="6">
        <v>40</v>
      </c>
      <c r="L362" s="6">
        <v>457</v>
      </c>
      <c r="M362" s="6">
        <v>22089</v>
      </c>
      <c r="N362" s="6">
        <v>1.7100000000000001E-2</v>
      </c>
      <c r="O362" s="6">
        <v>0.26829999999999998</v>
      </c>
      <c r="P362" s="6">
        <v>0.12239999999999999</v>
      </c>
      <c r="Q362" s="6">
        <v>104</v>
      </c>
      <c r="R362" s="6">
        <v>500</v>
      </c>
      <c r="S362" s="6">
        <v>1449</v>
      </c>
      <c r="T362" s="6">
        <v>151270</v>
      </c>
      <c r="U362" s="6">
        <v>0.21390000000000001</v>
      </c>
      <c r="V362" s="6">
        <v>0.85089999999999999</v>
      </c>
      <c r="W362" s="6">
        <v>0.83819999999999995</v>
      </c>
      <c r="X362" s="6">
        <v>103</v>
      </c>
      <c r="Y362" s="6">
        <v>531</v>
      </c>
      <c r="Z362" s="6">
        <v>1138</v>
      </c>
      <c r="AA362" s="6">
        <v>83846</v>
      </c>
      <c r="AB362" s="6">
        <v>0.2271</v>
      </c>
      <c r="AC362" s="6">
        <v>0.66820000000000002</v>
      </c>
      <c r="AD362" s="6">
        <v>0.46460000000000001</v>
      </c>
      <c r="AE362" s="6">
        <v>104</v>
      </c>
      <c r="AF362" s="6">
        <v>525</v>
      </c>
      <c r="AG362" s="6">
        <v>1048</v>
      </c>
      <c r="AH362" s="6">
        <v>83555</v>
      </c>
      <c r="AI362" s="6">
        <v>0.22459999999999999</v>
      </c>
      <c r="AJ362" s="6">
        <v>0.61539999999999995</v>
      </c>
      <c r="AK362" s="6">
        <v>0.46300000000000002</v>
      </c>
      <c r="AL362" s="6">
        <v>5</v>
      </c>
      <c r="AM362" s="6">
        <v>87</v>
      </c>
      <c r="AN362" s="6">
        <v>744</v>
      </c>
      <c r="AO362" s="6">
        <v>47714</v>
      </c>
      <c r="AP362" s="6">
        <v>3.7199999999999997E-2</v>
      </c>
      <c r="AQ362" s="6">
        <v>0.43690000000000001</v>
      </c>
      <c r="AR362" s="6">
        <v>0.26440000000000002</v>
      </c>
      <c r="AT362" s="6">
        <f t="shared" si="12"/>
        <v>331.63157894736844</v>
      </c>
      <c r="AU362" s="6">
        <f t="shared" si="13"/>
        <v>552.22500000000002</v>
      </c>
      <c r="AV362" s="6">
        <f t="shared" si="14"/>
        <v>302.54000000000002</v>
      </c>
      <c r="AW362" s="7">
        <f t="shared" si="15"/>
        <v>157.90207156308853</v>
      </c>
      <c r="AX362" s="6">
        <f t="shared" si="16"/>
        <v>159.15238095238095</v>
      </c>
      <c r="AY362" s="6">
        <f t="shared" si="17"/>
        <v>548.43678160919535</v>
      </c>
      <c r="BA362" s="6">
        <f>VLOOKUP(A362, ALL_AP_DATA!$A$2:$F$3600, 6, FALSE)</f>
        <v>2338</v>
      </c>
      <c r="BB362" s="6" t="e">
        <f t="shared" ca="1" si="18"/>
        <v>#NAME?</v>
      </c>
      <c r="BC362" s="6">
        <f>VLOOKUP(A362,projmetadata!$A$2:$D$2036, 4, FALSE)</f>
        <v>496612</v>
      </c>
      <c r="BE362" s="6" t="e">
        <f t="shared" ca="1" si="20"/>
        <v>#NAME?</v>
      </c>
      <c r="BF362" s="6" t="e">
        <f t="shared" ca="1" si="21"/>
        <v>#NAME?</v>
      </c>
      <c r="BG362" s="6">
        <f t="shared" si="22"/>
        <v>0.36341046934024951</v>
      </c>
      <c r="BH362" s="6">
        <f>VLOOKUP(A362, ALL_AP_DATA!$A$2:$D$3600, 3, FALSE)</f>
        <v>1113</v>
      </c>
      <c r="BI362" s="6">
        <f>VLOOKUP(A362, ALL_AP_DATA!$A$2:$E$3600, 5, FALSE)</f>
        <v>180474</v>
      </c>
      <c r="BJ362" s="6">
        <f t="shared" si="19"/>
        <v>77.191616766467064</v>
      </c>
      <c r="BK362" s="6">
        <f t="shared" si="23"/>
        <v>0.47604790419161674</v>
      </c>
    </row>
    <row r="363" spans="1:63" ht="15.75" customHeight="1" x14ac:dyDescent="0.2">
      <c r="A363" s="6" t="s">
        <v>691</v>
      </c>
      <c r="B363" s="6" t="s">
        <v>61</v>
      </c>
      <c r="C363" s="6">
        <v>4</v>
      </c>
      <c r="D363" s="6">
        <v>268</v>
      </c>
      <c r="E363" s="6">
        <v>800</v>
      </c>
      <c r="F363" s="6">
        <v>132127</v>
      </c>
      <c r="G363" s="6">
        <v>0.2243</v>
      </c>
      <c r="H363" s="6">
        <v>0.85289999999999999</v>
      </c>
      <c r="I363" s="6">
        <v>0.69720000000000004</v>
      </c>
      <c r="J363" s="6">
        <v>51</v>
      </c>
      <c r="K363" s="6">
        <v>282</v>
      </c>
      <c r="L363" s="6">
        <v>849</v>
      </c>
      <c r="M363" s="6">
        <v>155102</v>
      </c>
      <c r="N363" s="6">
        <v>0.23599999999999999</v>
      </c>
      <c r="O363" s="6">
        <v>0.90510000000000002</v>
      </c>
      <c r="P363" s="6">
        <v>0.81840000000000002</v>
      </c>
      <c r="Q363" s="6">
        <v>52</v>
      </c>
      <c r="R363" s="6">
        <v>434</v>
      </c>
      <c r="S363" s="6">
        <v>913</v>
      </c>
      <c r="T363" s="6">
        <v>178045</v>
      </c>
      <c r="U363" s="6">
        <v>0.36320000000000002</v>
      </c>
      <c r="V363" s="6">
        <v>0.97330000000000005</v>
      </c>
      <c r="W363" s="6">
        <v>0.9395</v>
      </c>
      <c r="X363" s="6">
        <v>122</v>
      </c>
      <c r="Y363" s="6">
        <v>769</v>
      </c>
      <c r="Z363" s="6">
        <v>926</v>
      </c>
      <c r="AA363" s="6">
        <v>179781</v>
      </c>
      <c r="AB363" s="6">
        <v>0.64349999999999996</v>
      </c>
      <c r="AC363" s="6">
        <v>0.98719999999999997</v>
      </c>
      <c r="AD363" s="6">
        <v>0.94869999999999999</v>
      </c>
      <c r="AE363" s="6">
        <v>110</v>
      </c>
      <c r="AF363" s="6">
        <v>418</v>
      </c>
      <c r="AG363" s="6">
        <v>832</v>
      </c>
      <c r="AH363" s="6">
        <v>151893</v>
      </c>
      <c r="AI363" s="6">
        <v>0.3498</v>
      </c>
      <c r="AJ363" s="6">
        <v>0.88700000000000001</v>
      </c>
      <c r="AK363" s="6">
        <v>0.80149999999999999</v>
      </c>
      <c r="AL363" s="6">
        <v>36</v>
      </c>
      <c r="AM363" s="6">
        <v>379</v>
      </c>
      <c r="AN363" s="6">
        <v>883</v>
      </c>
      <c r="AO363" s="6">
        <v>169660</v>
      </c>
      <c r="AP363" s="6">
        <v>0.31719999999999998</v>
      </c>
      <c r="AQ363" s="6">
        <v>0.94140000000000001</v>
      </c>
      <c r="AR363" s="6">
        <v>0.89529999999999998</v>
      </c>
      <c r="AT363" s="6">
        <f t="shared" si="12"/>
        <v>493.01119402985074</v>
      </c>
      <c r="AU363" s="6">
        <f t="shared" si="13"/>
        <v>550.00709219858152</v>
      </c>
      <c r="AV363" s="6">
        <f t="shared" si="14"/>
        <v>410.24193548387098</v>
      </c>
      <c r="AW363" s="7">
        <f t="shared" si="15"/>
        <v>233.78543563068919</v>
      </c>
      <c r="AX363" s="6">
        <f t="shared" si="16"/>
        <v>363.38038277511964</v>
      </c>
      <c r="AY363" s="6">
        <f t="shared" si="17"/>
        <v>447.65171503957782</v>
      </c>
      <c r="BA363" s="6">
        <f>VLOOKUP(A363, ALL_AP_DATA!$A$2:$F$3600, 6, FALSE)</f>
        <v>1195</v>
      </c>
      <c r="BB363" s="6" t="e">
        <f t="shared" ca="1" si="18"/>
        <v>#NAME?</v>
      </c>
      <c r="BC363" s="6">
        <f>VLOOKUP(A363,projmetadata!$A$2:$D$2036, 4, FALSE)</f>
        <v>520006</v>
      </c>
      <c r="BE363" s="6" t="e">
        <f t="shared" ca="1" si="20"/>
        <v>#NAME?</v>
      </c>
      <c r="BF363" s="6" t="e">
        <f t="shared" ca="1" si="21"/>
        <v>#NAME?</v>
      </c>
      <c r="BG363" s="6">
        <f t="shared" si="22"/>
        <v>0.36443425652780931</v>
      </c>
      <c r="BH363" s="6">
        <f>VLOOKUP(A363, ALL_AP_DATA!$A$2:$D$3600, 3, FALSE)</f>
        <v>856</v>
      </c>
      <c r="BI363" s="6">
        <f>VLOOKUP(A363, ALL_AP_DATA!$A$2:$E$3600, 5, FALSE)</f>
        <v>189508</v>
      </c>
      <c r="BJ363" s="6">
        <f t="shared" si="19"/>
        <v>158.58410041841003</v>
      </c>
      <c r="BK363" s="6">
        <f t="shared" si="23"/>
        <v>0.71631799163179921</v>
      </c>
    </row>
    <row r="364" spans="1:63" ht="15.75" customHeight="1" x14ac:dyDescent="0.2">
      <c r="A364" s="6" t="s">
        <v>391</v>
      </c>
      <c r="B364" s="6" t="s">
        <v>61</v>
      </c>
      <c r="J364" s="6">
        <v>5</v>
      </c>
      <c r="K364" s="6">
        <v>17</v>
      </c>
      <c r="L364" s="6">
        <v>369</v>
      </c>
      <c r="M364" s="6">
        <v>7219</v>
      </c>
      <c r="N364" s="6">
        <v>0.16669999999999999</v>
      </c>
      <c r="O364" s="6">
        <v>0.60489999999999999</v>
      </c>
      <c r="P364" s="6">
        <v>0.52310000000000001</v>
      </c>
      <c r="Q364" s="6">
        <v>10</v>
      </c>
      <c r="R364" s="6">
        <v>51</v>
      </c>
      <c r="S364" s="6">
        <v>521</v>
      </c>
      <c r="T364" s="6">
        <v>11215</v>
      </c>
      <c r="U364" s="6">
        <v>0.5</v>
      </c>
      <c r="V364" s="6">
        <v>0.85409999999999997</v>
      </c>
      <c r="W364" s="6">
        <v>0.81259999999999999</v>
      </c>
      <c r="X364" s="6">
        <v>1</v>
      </c>
      <c r="Y364" s="6">
        <v>32</v>
      </c>
      <c r="Z364" s="6">
        <v>370</v>
      </c>
      <c r="AA364" s="6">
        <v>7660</v>
      </c>
      <c r="AB364" s="6">
        <v>0.31369999999999998</v>
      </c>
      <c r="AC364" s="6">
        <v>0.60660000000000003</v>
      </c>
      <c r="AD364" s="6">
        <v>0.55500000000000005</v>
      </c>
      <c r="AL364" s="6">
        <v>1</v>
      </c>
      <c r="AM364" s="6">
        <v>31</v>
      </c>
      <c r="AN364" s="6">
        <v>478</v>
      </c>
      <c r="AO364" s="6">
        <v>10479</v>
      </c>
      <c r="AP364" s="6">
        <v>0.3039</v>
      </c>
      <c r="AQ364" s="6">
        <v>0.78359999999999996</v>
      </c>
      <c r="AR364" s="6">
        <v>0.75929999999999997</v>
      </c>
      <c r="AT364" s="6" t="str">
        <f t="shared" si="12"/>
        <v/>
      </c>
      <c r="AU364" s="6">
        <f t="shared" si="13"/>
        <v>424.64705882352939</v>
      </c>
      <c r="AV364" s="6">
        <f t="shared" si="14"/>
        <v>219.90196078431373</v>
      </c>
      <c r="AW364" s="7">
        <f t="shared" si="15"/>
        <v>239.375</v>
      </c>
      <c r="AX364" s="6" t="str">
        <f t="shared" si="16"/>
        <v/>
      </c>
      <c r="AY364" s="6">
        <f t="shared" si="17"/>
        <v>338.03225806451616</v>
      </c>
      <c r="BA364" s="6">
        <f>VLOOKUP(A364, ALL_AP_DATA!$A$2:$F$3600, 6, FALSE)</f>
        <v>102</v>
      </c>
      <c r="BB364" s="6" t="e">
        <f t="shared" ca="1" si="18"/>
        <v>#NAME?</v>
      </c>
      <c r="BC364" s="6">
        <f>VLOOKUP(A364,projmetadata!$A$2:$D$2036, 4, FALSE)</f>
        <v>37830</v>
      </c>
      <c r="BE364" s="6" t="e">
        <f t="shared" ca="1" si="20"/>
        <v>#NAME?</v>
      </c>
      <c r="BF364" s="6" t="e">
        <f t="shared" ca="1" si="21"/>
        <v>#NAME?</v>
      </c>
      <c r="BG364" s="6">
        <f t="shared" si="22"/>
        <v>0.36481628337298438</v>
      </c>
      <c r="BH364" s="6">
        <f>VLOOKUP(A364, ALL_AP_DATA!$A$2:$D$3600, 3, FALSE)</f>
        <v>63</v>
      </c>
      <c r="BI364" s="6">
        <f>VLOOKUP(A364, ALL_AP_DATA!$A$2:$E$3600, 5, FALSE)</f>
        <v>13801</v>
      </c>
      <c r="BJ364" s="6">
        <f t="shared" si="19"/>
        <v>135.30392156862746</v>
      </c>
      <c r="BK364" s="6">
        <f t="shared" si="23"/>
        <v>0.61764705882352944</v>
      </c>
    </row>
    <row r="365" spans="1:63" ht="15.75" customHeight="1" x14ac:dyDescent="0.2">
      <c r="A365" s="6" t="s">
        <v>1395</v>
      </c>
      <c r="B365" s="6" t="s">
        <v>61</v>
      </c>
      <c r="C365" s="6">
        <v>2</v>
      </c>
      <c r="D365" s="6">
        <v>4</v>
      </c>
      <c r="E365" s="6">
        <v>0</v>
      </c>
      <c r="F365" s="6">
        <v>0</v>
      </c>
      <c r="G365" s="6">
        <v>1.9099999999999999E-2</v>
      </c>
      <c r="H365" s="6">
        <v>0</v>
      </c>
      <c r="I365" s="6">
        <v>0</v>
      </c>
      <c r="Q365" s="6">
        <v>15</v>
      </c>
      <c r="R365" s="6">
        <v>73</v>
      </c>
      <c r="S365" s="6">
        <v>126</v>
      </c>
      <c r="T365" s="6">
        <v>21334</v>
      </c>
      <c r="U365" s="6">
        <v>0.3493</v>
      </c>
      <c r="V365" s="6">
        <v>0.88729999999999998</v>
      </c>
      <c r="W365" s="6">
        <v>0.59240000000000004</v>
      </c>
      <c r="X365" s="6">
        <v>15</v>
      </c>
      <c r="Y365" s="6">
        <v>93</v>
      </c>
      <c r="Z365" s="6">
        <v>60</v>
      </c>
      <c r="AA365" s="6">
        <v>6850</v>
      </c>
      <c r="AB365" s="6">
        <v>0.44500000000000001</v>
      </c>
      <c r="AC365" s="6">
        <v>0.42249999999999999</v>
      </c>
      <c r="AD365" s="6">
        <v>0.19020000000000001</v>
      </c>
      <c r="AE365" s="6">
        <v>9</v>
      </c>
      <c r="AF365" s="6">
        <v>51</v>
      </c>
      <c r="AG365" s="6">
        <v>82</v>
      </c>
      <c r="AH365" s="6">
        <v>7940</v>
      </c>
      <c r="AI365" s="6">
        <v>0.24399999999999999</v>
      </c>
      <c r="AJ365" s="6">
        <v>0.57750000000000001</v>
      </c>
      <c r="AK365" s="6">
        <v>0.2205</v>
      </c>
      <c r="AL365" s="6">
        <v>1</v>
      </c>
      <c r="AM365" s="6">
        <v>15</v>
      </c>
      <c r="AN365" s="6">
        <v>82</v>
      </c>
      <c r="AO365" s="6">
        <v>5999</v>
      </c>
      <c r="AP365" s="6">
        <v>7.1800000000000003E-2</v>
      </c>
      <c r="AQ365" s="6">
        <v>0.57750000000000001</v>
      </c>
      <c r="AR365" s="6">
        <v>0.1666</v>
      </c>
      <c r="AT365" s="6">
        <f t="shared" si="12"/>
        <v>0</v>
      </c>
      <c r="AU365" s="6" t="str">
        <f t="shared" si="13"/>
        <v/>
      </c>
      <c r="AV365" s="6">
        <f t="shared" si="14"/>
        <v>292.24657534246575</v>
      </c>
      <c r="AW365" s="7">
        <f t="shared" si="15"/>
        <v>73.655913978494624</v>
      </c>
      <c r="AX365" s="6">
        <f t="shared" si="16"/>
        <v>155.68627450980392</v>
      </c>
      <c r="AY365" s="6">
        <f t="shared" si="17"/>
        <v>399.93333333333334</v>
      </c>
      <c r="BA365" s="6">
        <f>VLOOKUP(A365, ALL_AP_DATA!$A$2:$F$3600, 6, FALSE)</f>
        <v>209</v>
      </c>
      <c r="BB365" s="6" t="e">
        <f t="shared" ca="1" si="18"/>
        <v>#NAME?</v>
      </c>
      <c r="BC365" s="6">
        <f>VLOOKUP(A365,projmetadata!$A$2:$D$2036, 4, FALSE)</f>
        <v>98515</v>
      </c>
      <c r="BE365" s="6" t="e">
        <f t="shared" ca="1" si="20"/>
        <v>#NAME?</v>
      </c>
      <c r="BF365" s="6" t="e">
        <f t="shared" ca="1" si="21"/>
        <v>#NAME?</v>
      </c>
      <c r="BG365" s="6">
        <f t="shared" si="22"/>
        <v>0.36555854438410396</v>
      </c>
      <c r="BH365" s="6">
        <f>VLOOKUP(A365, ALL_AP_DATA!$A$2:$D$3600, 3, FALSE)</f>
        <v>143</v>
      </c>
      <c r="BI365" s="6">
        <f>VLOOKUP(A365, ALL_AP_DATA!$A$2:$E$3600, 5, FALSE)</f>
        <v>36013</v>
      </c>
      <c r="BJ365" s="6">
        <f t="shared" si="19"/>
        <v>172.311004784689</v>
      </c>
      <c r="BK365" s="6">
        <f t="shared" si="23"/>
        <v>0.68421052631578949</v>
      </c>
    </row>
    <row r="366" spans="1:63" ht="15.75" customHeight="1" x14ac:dyDescent="0.2">
      <c r="A366" s="6" t="s">
        <v>473</v>
      </c>
      <c r="B366" s="6" t="s">
        <v>61</v>
      </c>
      <c r="J366" s="6">
        <v>1</v>
      </c>
      <c r="K366" s="6">
        <v>14</v>
      </c>
      <c r="L366" s="6">
        <v>21</v>
      </c>
      <c r="M366" s="6">
        <v>2893</v>
      </c>
      <c r="N366" s="6">
        <v>7.6899999999999996E-2</v>
      </c>
      <c r="O366" s="6">
        <v>0.65629999999999999</v>
      </c>
      <c r="P366" s="6">
        <v>0.4879</v>
      </c>
      <c r="Q366" s="6">
        <v>6</v>
      </c>
      <c r="R366" s="6">
        <v>35</v>
      </c>
      <c r="S366" s="6">
        <v>27</v>
      </c>
      <c r="T366" s="6">
        <v>3672</v>
      </c>
      <c r="U366" s="6">
        <v>0.1923</v>
      </c>
      <c r="V366" s="6">
        <v>0.84379999999999999</v>
      </c>
      <c r="W366" s="6">
        <v>0.61929999999999996</v>
      </c>
      <c r="X366" s="6">
        <v>7</v>
      </c>
      <c r="Y366" s="6">
        <v>133</v>
      </c>
      <c r="Z366" s="6">
        <v>32</v>
      </c>
      <c r="AA366" s="6">
        <v>5819</v>
      </c>
      <c r="AB366" s="6">
        <v>0.73080000000000001</v>
      </c>
      <c r="AC366" s="6">
        <v>1</v>
      </c>
      <c r="AD366" s="6">
        <v>0.98140000000000005</v>
      </c>
      <c r="AE366" s="6">
        <v>1</v>
      </c>
      <c r="AF366" s="6">
        <v>3</v>
      </c>
      <c r="AG366" s="6">
        <v>7</v>
      </c>
      <c r="AH366" s="6">
        <v>147</v>
      </c>
      <c r="AI366" s="6">
        <v>1.6500000000000001E-2</v>
      </c>
      <c r="AJ366" s="6">
        <v>0.21879999999999999</v>
      </c>
      <c r="AK366" s="6">
        <v>2.4799999999999999E-2</v>
      </c>
      <c r="AL366" s="6">
        <v>2</v>
      </c>
      <c r="AM366" s="6">
        <v>18</v>
      </c>
      <c r="AN366" s="6">
        <v>22</v>
      </c>
      <c r="AO366" s="6">
        <v>3120</v>
      </c>
      <c r="AP366" s="6">
        <v>9.8900000000000002E-2</v>
      </c>
      <c r="AQ366" s="6">
        <v>0.6875</v>
      </c>
      <c r="AR366" s="6">
        <v>0.5262</v>
      </c>
      <c r="AT366" s="6" t="str">
        <f t="shared" si="12"/>
        <v/>
      </c>
      <c r="AU366" s="6">
        <f t="shared" si="13"/>
        <v>206.64285714285714</v>
      </c>
      <c r="AV366" s="6">
        <f t="shared" si="14"/>
        <v>104.91428571428571</v>
      </c>
      <c r="AW366" s="7">
        <f t="shared" si="15"/>
        <v>43.751879699248121</v>
      </c>
      <c r="AX366" s="6">
        <f t="shared" si="16"/>
        <v>49</v>
      </c>
      <c r="AY366" s="6">
        <f t="shared" si="17"/>
        <v>173.33333333333334</v>
      </c>
      <c r="BA366" s="6">
        <f>VLOOKUP(A366, ALL_AP_DATA!$A$2:$F$3600, 6, FALSE)</f>
        <v>182</v>
      </c>
      <c r="BB366" s="6" t="e">
        <f t="shared" ca="1" si="18"/>
        <v>#NAME?</v>
      </c>
      <c r="BC366" s="6">
        <f>VLOOKUP(A366,projmetadata!$A$2:$D$2036, 4, FALSE)</f>
        <v>16147</v>
      </c>
      <c r="BE366" s="6" t="e">
        <f t="shared" ca="1" si="20"/>
        <v>#NAME?</v>
      </c>
      <c r="BF366" s="6" t="e">
        <f t="shared" ca="1" si="21"/>
        <v>#NAME?</v>
      </c>
      <c r="BG366" s="6">
        <f t="shared" si="22"/>
        <v>0.36718895150802006</v>
      </c>
      <c r="BH366" s="6">
        <f>VLOOKUP(A366, ALL_AP_DATA!$A$2:$D$3600, 3, FALSE)</f>
        <v>135</v>
      </c>
      <c r="BI366" s="6">
        <f>VLOOKUP(A366, ALL_AP_DATA!$A$2:$E$3600, 5, FALSE)</f>
        <v>5929</v>
      </c>
      <c r="BJ366" s="6">
        <f t="shared" si="19"/>
        <v>32.57692307692308</v>
      </c>
      <c r="BK366" s="6">
        <f t="shared" si="23"/>
        <v>0.74175824175824179</v>
      </c>
    </row>
    <row r="367" spans="1:63" ht="15.75" customHeight="1" x14ac:dyDescent="0.2">
      <c r="A367" s="6" t="s">
        <v>274</v>
      </c>
      <c r="B367" s="6" t="s">
        <v>61</v>
      </c>
      <c r="C367" s="6">
        <v>2</v>
      </c>
      <c r="D367" s="6">
        <v>4</v>
      </c>
      <c r="E367" s="6">
        <v>3</v>
      </c>
      <c r="F367" s="6">
        <v>84</v>
      </c>
      <c r="G367" s="6">
        <v>1.21E-2</v>
      </c>
      <c r="H367" s="6">
        <v>5.7700000000000001E-2</v>
      </c>
      <c r="I367" s="6">
        <v>2.0000000000000001E-4</v>
      </c>
      <c r="Q367" s="6">
        <v>10</v>
      </c>
      <c r="R367" s="6">
        <v>39</v>
      </c>
      <c r="S367" s="6">
        <v>31</v>
      </c>
      <c r="T367" s="6">
        <v>36731</v>
      </c>
      <c r="U367" s="6">
        <v>0.1178</v>
      </c>
      <c r="V367" s="6">
        <v>0.59619999999999995</v>
      </c>
      <c r="W367" s="6">
        <v>0.10249999999999999</v>
      </c>
      <c r="X367" s="6">
        <v>4</v>
      </c>
      <c r="Y367" s="6">
        <v>29</v>
      </c>
      <c r="Z367" s="6">
        <v>11</v>
      </c>
      <c r="AA367" s="6">
        <v>194</v>
      </c>
      <c r="AB367" s="6">
        <v>8.7599999999999997E-2</v>
      </c>
      <c r="AC367" s="6">
        <v>0.21149999999999999</v>
      </c>
      <c r="AD367" s="6">
        <v>5.0000000000000001E-4</v>
      </c>
      <c r="AE367" s="6">
        <v>5</v>
      </c>
      <c r="AF367" s="6">
        <v>119</v>
      </c>
      <c r="AG367" s="6">
        <v>42</v>
      </c>
      <c r="AH367" s="6">
        <v>8635</v>
      </c>
      <c r="AI367" s="6">
        <v>0.35949999999999999</v>
      </c>
      <c r="AJ367" s="6">
        <v>0.80769999999999997</v>
      </c>
      <c r="AK367" s="6">
        <v>2.41E-2</v>
      </c>
      <c r="AT367" s="6">
        <f t="shared" si="12"/>
        <v>21</v>
      </c>
      <c r="AU367" s="6" t="str">
        <f t="shared" si="13"/>
        <v/>
      </c>
      <c r="AV367" s="6">
        <f t="shared" si="14"/>
        <v>941.82051282051282</v>
      </c>
      <c r="AW367" s="7">
        <f t="shared" si="15"/>
        <v>6.6896551724137927</v>
      </c>
      <c r="AX367" s="6">
        <f t="shared" si="16"/>
        <v>72.563025210084035</v>
      </c>
      <c r="AY367" s="6" t="str">
        <f t="shared" si="17"/>
        <v/>
      </c>
      <c r="BA367" s="6">
        <f>VLOOKUP(A367, ALL_AP_DATA!$A$2:$F$3600, 6, FALSE)</f>
        <v>331</v>
      </c>
      <c r="BB367" s="6" t="e">
        <f t="shared" ca="1" si="18"/>
        <v>#NAME?</v>
      </c>
      <c r="BC367" s="6">
        <f>VLOOKUP(A367,projmetadata!$A$2:$D$2036, 4, FALSE)</f>
        <v>1141863</v>
      </c>
      <c r="BE367" s="6" t="e">
        <f t="shared" ca="1" si="20"/>
        <v>#NAME?</v>
      </c>
      <c r="BF367" s="6" t="e">
        <f t="shared" ca="1" si="21"/>
        <v>#NAME?</v>
      </c>
      <c r="BG367" s="6">
        <f t="shared" si="22"/>
        <v>0.31395973072076072</v>
      </c>
      <c r="BH367" s="6">
        <f>VLOOKUP(A367, ALL_AP_DATA!$A$2:$D$3600, 3, FALSE)</f>
        <v>147</v>
      </c>
      <c r="BI367" s="6">
        <f>VLOOKUP(A367, ALL_AP_DATA!$A$2:$E$3600, 5, FALSE)</f>
        <v>358499</v>
      </c>
      <c r="BJ367" s="6">
        <f t="shared" si="19"/>
        <v>1083.0785498489427</v>
      </c>
      <c r="BK367" s="6">
        <f t="shared" si="23"/>
        <v>0.44410876132930516</v>
      </c>
    </row>
    <row r="368" spans="1:63" ht="15.75" customHeight="1" x14ac:dyDescent="0.2">
      <c r="A368" s="6" t="s">
        <v>913</v>
      </c>
      <c r="B368" s="6" t="s">
        <v>61</v>
      </c>
      <c r="C368" s="6">
        <v>1</v>
      </c>
      <c r="D368" s="6">
        <v>4</v>
      </c>
      <c r="E368" s="6">
        <v>2</v>
      </c>
      <c r="F368" s="6">
        <v>76</v>
      </c>
      <c r="G368" s="6">
        <v>7.0000000000000001E-3</v>
      </c>
      <c r="H368" s="6">
        <v>7.3000000000000001E-3</v>
      </c>
      <c r="I368" s="6">
        <v>1.8E-3</v>
      </c>
      <c r="J368" s="6">
        <v>1</v>
      </c>
      <c r="K368" s="6">
        <v>15</v>
      </c>
      <c r="L368" s="6">
        <v>167</v>
      </c>
      <c r="M368" s="6">
        <v>19156</v>
      </c>
      <c r="N368" s="6">
        <v>2.6100000000000002E-2</v>
      </c>
      <c r="O368" s="6">
        <v>0.60950000000000004</v>
      </c>
      <c r="P368" s="6">
        <v>0.46379999999999999</v>
      </c>
      <c r="Q368" s="6">
        <v>17</v>
      </c>
      <c r="R368" s="6">
        <v>83</v>
      </c>
      <c r="S368" s="6">
        <v>235</v>
      </c>
      <c r="T368" s="6">
        <v>32802</v>
      </c>
      <c r="U368" s="6">
        <v>0.14430000000000001</v>
      </c>
      <c r="V368" s="6">
        <v>0.85770000000000002</v>
      </c>
      <c r="W368" s="6">
        <v>0.79420000000000002</v>
      </c>
      <c r="X368" s="6">
        <v>20</v>
      </c>
      <c r="Y368" s="6">
        <v>235</v>
      </c>
      <c r="Z368" s="6">
        <v>226</v>
      </c>
      <c r="AA368" s="6">
        <v>27763</v>
      </c>
      <c r="AB368" s="6">
        <v>0.40870000000000001</v>
      </c>
      <c r="AC368" s="6">
        <v>0.82479999999999998</v>
      </c>
      <c r="AD368" s="6">
        <v>0.67220000000000002</v>
      </c>
      <c r="AE368" s="6">
        <v>19</v>
      </c>
      <c r="AF368" s="6">
        <v>74</v>
      </c>
      <c r="AG368" s="6">
        <v>192</v>
      </c>
      <c r="AH368" s="6">
        <v>16356</v>
      </c>
      <c r="AI368" s="6">
        <v>0.12870000000000001</v>
      </c>
      <c r="AJ368" s="6">
        <v>0.70069999999999999</v>
      </c>
      <c r="AK368" s="6">
        <v>0.39600000000000002</v>
      </c>
      <c r="AL368" s="6">
        <v>2</v>
      </c>
      <c r="AM368" s="6">
        <v>55</v>
      </c>
      <c r="AN368" s="6">
        <v>226</v>
      </c>
      <c r="AO368" s="6">
        <v>31156</v>
      </c>
      <c r="AP368" s="6">
        <v>9.5699999999999993E-2</v>
      </c>
      <c r="AQ368" s="6">
        <v>0.82479999999999998</v>
      </c>
      <c r="AR368" s="6">
        <v>0.75429999999999997</v>
      </c>
      <c r="AT368" s="6">
        <f t="shared" si="12"/>
        <v>19</v>
      </c>
      <c r="AU368" s="6">
        <f t="shared" si="13"/>
        <v>1277.0666666666666</v>
      </c>
      <c r="AV368" s="6">
        <f t="shared" si="14"/>
        <v>395.20481927710841</v>
      </c>
      <c r="AW368" s="7">
        <f t="shared" si="15"/>
        <v>118.1404255319149</v>
      </c>
      <c r="AX368" s="6">
        <f t="shared" si="16"/>
        <v>221.02702702702703</v>
      </c>
      <c r="AY368" s="6">
        <f t="shared" si="17"/>
        <v>566.4727272727273</v>
      </c>
      <c r="BA368" s="6">
        <f>VLOOKUP(A368, ALL_AP_DATA!$A$2:$F$3600, 6, FALSE)</f>
        <v>575</v>
      </c>
      <c r="BB368" s="6" t="e">
        <f t="shared" ca="1" si="18"/>
        <v>#NAME?</v>
      </c>
      <c r="BC368" s="6">
        <f>VLOOKUP(A368,projmetadata!$A$2:$D$2036, 4, FALSE)</f>
        <v>113865</v>
      </c>
      <c r="BE368" s="6" t="e">
        <f t="shared" ca="1" si="20"/>
        <v>#NAME?</v>
      </c>
      <c r="BF368" s="6" t="e">
        <f t="shared" ca="1" si="21"/>
        <v>#NAME?</v>
      </c>
      <c r="BG368" s="6">
        <f t="shared" si="22"/>
        <v>0.36273657401308568</v>
      </c>
      <c r="BH368" s="6">
        <f>VLOOKUP(A368, ALL_AP_DATA!$A$2:$D$3600, 3, FALSE)</f>
        <v>297</v>
      </c>
      <c r="BI368" s="6">
        <f>VLOOKUP(A368, ALL_AP_DATA!$A$2:$E$3600, 5, FALSE)</f>
        <v>41303</v>
      </c>
      <c r="BJ368" s="6">
        <f t="shared" si="19"/>
        <v>71.831304347826091</v>
      </c>
      <c r="BK368" s="6">
        <f t="shared" si="23"/>
        <v>0.51652173913043475</v>
      </c>
    </row>
    <row r="369" spans="1:63" ht="15.75" customHeight="1" x14ac:dyDescent="0.2">
      <c r="A369" s="6" t="s">
        <v>153</v>
      </c>
      <c r="B369" s="6" t="s">
        <v>61</v>
      </c>
      <c r="C369" s="6">
        <v>3</v>
      </c>
      <c r="D369" s="6">
        <v>6</v>
      </c>
      <c r="E369" s="6">
        <v>39</v>
      </c>
      <c r="F369" s="6">
        <v>463</v>
      </c>
      <c r="G369" s="6">
        <v>3.3500000000000002E-2</v>
      </c>
      <c r="H369" s="6">
        <v>0.2074</v>
      </c>
      <c r="I369" s="6">
        <v>2.4899999999999999E-2</v>
      </c>
      <c r="J369" s="6">
        <v>1</v>
      </c>
      <c r="K369" s="6">
        <v>10</v>
      </c>
      <c r="L369" s="6">
        <v>5</v>
      </c>
      <c r="M369" s="6">
        <v>8781</v>
      </c>
      <c r="N369" s="6">
        <v>5.5899999999999998E-2</v>
      </c>
      <c r="O369" s="6">
        <v>2.6599999999999999E-2</v>
      </c>
      <c r="P369" s="6">
        <v>0.47310000000000002</v>
      </c>
      <c r="Q369" s="6">
        <v>14</v>
      </c>
      <c r="R369" s="6">
        <v>70</v>
      </c>
      <c r="S369" s="6">
        <v>152</v>
      </c>
      <c r="T369" s="6">
        <v>17704</v>
      </c>
      <c r="U369" s="6">
        <v>0.3911</v>
      </c>
      <c r="V369" s="6">
        <v>0.8085</v>
      </c>
      <c r="W369" s="6">
        <v>0.95389999999999997</v>
      </c>
      <c r="X369" s="6">
        <v>10</v>
      </c>
      <c r="Y369" s="6">
        <v>67</v>
      </c>
      <c r="Z369" s="6">
        <v>167</v>
      </c>
      <c r="AA369" s="6">
        <v>15783</v>
      </c>
      <c r="AB369" s="6">
        <v>0.37430000000000002</v>
      </c>
      <c r="AC369" s="6">
        <v>0.88829999999999998</v>
      </c>
      <c r="AD369" s="6">
        <v>0.85040000000000004</v>
      </c>
      <c r="AE369" s="6">
        <v>3</v>
      </c>
      <c r="AF369" s="6">
        <v>16</v>
      </c>
      <c r="AG369" s="6">
        <v>71</v>
      </c>
      <c r="AH369" s="6">
        <v>3524</v>
      </c>
      <c r="AI369" s="6">
        <v>8.9399999999999993E-2</v>
      </c>
      <c r="AJ369" s="6">
        <v>0.37769999999999998</v>
      </c>
      <c r="AK369" s="6">
        <v>0.18990000000000001</v>
      </c>
      <c r="AL369" s="6">
        <v>2</v>
      </c>
      <c r="AM369" s="6">
        <v>38</v>
      </c>
      <c r="AN369" s="6">
        <v>125</v>
      </c>
      <c r="AO369" s="6">
        <v>16247</v>
      </c>
      <c r="AP369" s="6">
        <v>0.21229999999999999</v>
      </c>
      <c r="AQ369" s="6">
        <v>0.66490000000000005</v>
      </c>
      <c r="AR369" s="6">
        <v>0.87539999999999996</v>
      </c>
      <c r="AT369" s="6">
        <f t="shared" si="12"/>
        <v>77.166666666666671</v>
      </c>
      <c r="AU369" s="6">
        <f t="shared" si="13"/>
        <v>878.1</v>
      </c>
      <c r="AV369" s="6">
        <f t="shared" si="14"/>
        <v>252.91428571428571</v>
      </c>
      <c r="AW369" s="7">
        <f t="shared" si="15"/>
        <v>235.56716417910448</v>
      </c>
      <c r="AX369" s="6">
        <f t="shared" si="16"/>
        <v>220.25</v>
      </c>
      <c r="AY369" s="6">
        <f t="shared" si="17"/>
        <v>427.55263157894734</v>
      </c>
      <c r="BA369" s="6">
        <f>VLOOKUP(A369, ALL_AP_DATA!$A$2:$F$3600, 6, FALSE)</f>
        <v>179</v>
      </c>
      <c r="BB369" s="6" t="e">
        <f t="shared" ca="1" si="18"/>
        <v>#NAME?</v>
      </c>
      <c r="BC369" s="6">
        <f>VLOOKUP(A369,projmetadata!$A$2:$D$2036, 4, FALSE)</f>
        <v>49962</v>
      </c>
      <c r="BE369" s="6" t="e">
        <f t="shared" ca="1" si="20"/>
        <v>#NAME?</v>
      </c>
      <c r="BF369" s="6" t="e">
        <f t="shared" ca="1" si="21"/>
        <v>#NAME?</v>
      </c>
      <c r="BG369" s="6">
        <f t="shared" si="22"/>
        <v>0.37146231135663105</v>
      </c>
      <c r="BH369" s="6">
        <f>VLOOKUP(A369, ALL_AP_DATA!$A$2:$D$3600, 3, FALSE)</f>
        <v>101</v>
      </c>
      <c r="BI369" s="6">
        <f>VLOOKUP(A369, ALL_AP_DATA!$A$2:$E$3600, 5, FALSE)</f>
        <v>18559</v>
      </c>
      <c r="BJ369" s="6">
        <f t="shared" si="19"/>
        <v>103.68156424581005</v>
      </c>
      <c r="BK369" s="6">
        <f t="shared" si="23"/>
        <v>0.56424581005586594</v>
      </c>
    </row>
    <row r="370" spans="1:63" ht="15.75" customHeight="1" x14ac:dyDescent="0.2">
      <c r="A370" s="6" t="s">
        <v>233</v>
      </c>
      <c r="B370" s="6" t="s">
        <v>61</v>
      </c>
      <c r="C370" s="6">
        <v>4</v>
      </c>
      <c r="D370" s="6">
        <v>8</v>
      </c>
      <c r="E370" s="6">
        <v>5</v>
      </c>
      <c r="F370" s="6">
        <v>150</v>
      </c>
      <c r="G370" s="6">
        <v>1.2999999999999999E-3</v>
      </c>
      <c r="H370" s="6">
        <v>8.9999999999999998E-4</v>
      </c>
      <c r="I370" s="6">
        <v>2.9999999999999997E-4</v>
      </c>
      <c r="J370" s="6">
        <v>2</v>
      </c>
      <c r="K370" s="6">
        <v>20</v>
      </c>
      <c r="L370" s="6">
        <v>248</v>
      </c>
      <c r="M370" s="6">
        <v>14563</v>
      </c>
      <c r="N370" s="6">
        <v>3.3E-3</v>
      </c>
      <c r="O370" s="6">
        <v>4.2900000000000001E-2</v>
      </c>
      <c r="P370" s="6">
        <v>2.4400000000000002E-2</v>
      </c>
      <c r="Q370" s="6">
        <v>287</v>
      </c>
      <c r="R370" s="6">
        <v>1289</v>
      </c>
      <c r="S370" s="6">
        <v>4516</v>
      </c>
      <c r="T370" s="6">
        <v>365593</v>
      </c>
      <c r="U370" s="6">
        <v>0.214</v>
      </c>
      <c r="V370" s="6">
        <v>0.78090000000000004</v>
      </c>
      <c r="W370" s="6">
        <v>0.61129999999999995</v>
      </c>
      <c r="X370" s="6">
        <v>187</v>
      </c>
      <c r="Y370" s="6">
        <v>2419</v>
      </c>
      <c r="Z370" s="6">
        <v>4030</v>
      </c>
      <c r="AA370" s="6">
        <v>227208</v>
      </c>
      <c r="AB370" s="6">
        <v>0.4017</v>
      </c>
      <c r="AC370" s="6">
        <v>0.69689999999999996</v>
      </c>
      <c r="AD370" s="6">
        <v>0.37990000000000002</v>
      </c>
      <c r="AE370" s="6">
        <v>38</v>
      </c>
      <c r="AF370" s="6">
        <v>186</v>
      </c>
      <c r="AG370" s="6">
        <v>587</v>
      </c>
      <c r="AH370" s="6">
        <v>24810</v>
      </c>
      <c r="AI370" s="6">
        <v>3.09E-2</v>
      </c>
      <c r="AJ370" s="6">
        <v>0.10150000000000001</v>
      </c>
      <c r="AK370" s="6">
        <v>4.1500000000000002E-2</v>
      </c>
      <c r="AL370" s="6">
        <v>4</v>
      </c>
      <c r="AM370" s="6">
        <v>183</v>
      </c>
      <c r="AN370" s="6">
        <v>1557</v>
      </c>
      <c r="AO370" s="6">
        <v>79957</v>
      </c>
      <c r="AP370" s="6">
        <v>3.04E-2</v>
      </c>
      <c r="AQ370" s="6">
        <v>0.26919999999999999</v>
      </c>
      <c r="AR370" s="6">
        <v>0.13370000000000001</v>
      </c>
      <c r="AT370" s="6">
        <f t="shared" si="12"/>
        <v>18.75</v>
      </c>
      <c r="AU370" s="6">
        <f t="shared" si="13"/>
        <v>728.15</v>
      </c>
      <c r="AV370" s="6">
        <f t="shared" si="14"/>
        <v>283.6252909231963</v>
      </c>
      <c r="AW370" s="7">
        <f t="shared" si="15"/>
        <v>93.926415874328228</v>
      </c>
      <c r="AX370" s="6">
        <f t="shared" si="16"/>
        <v>133.38709677419354</v>
      </c>
      <c r="AY370" s="6">
        <f t="shared" si="17"/>
        <v>436.92349726775956</v>
      </c>
      <c r="BA370" s="6">
        <f>VLOOKUP(A370, ALL_AP_DATA!$A$2:$F$3600, 6, FALSE)</f>
        <v>6022</v>
      </c>
      <c r="BB370" s="6" t="e">
        <f t="shared" ca="1" si="18"/>
        <v>#NAME?</v>
      </c>
      <c r="BC370" s="6">
        <f>VLOOKUP(A370,projmetadata!$A$2:$D$2036, 4, FALSE)</f>
        <v>1337038</v>
      </c>
      <c r="BE370" s="6" t="e">
        <f t="shared" ca="1" si="20"/>
        <v>#NAME?</v>
      </c>
      <c r="BF370" s="6" t="e">
        <f t="shared" ca="1" si="21"/>
        <v>#NAME?</v>
      </c>
      <c r="BG370" s="6">
        <f t="shared" si="22"/>
        <v>0.44729319585531602</v>
      </c>
      <c r="BH370" s="6">
        <f>VLOOKUP(A370, ALL_AP_DATA!$A$2:$D$3600, 3, FALSE)</f>
        <v>3052</v>
      </c>
      <c r="BI370" s="6">
        <f>VLOOKUP(A370, ALL_AP_DATA!$A$2:$E$3600, 5, FALSE)</f>
        <v>598048</v>
      </c>
      <c r="BJ370" s="6">
        <f t="shared" si="19"/>
        <v>99.310528063766185</v>
      </c>
      <c r="BK370" s="6">
        <f t="shared" si="23"/>
        <v>0.50680836931252071</v>
      </c>
    </row>
    <row r="371" spans="1:63" ht="15.75" customHeight="1" x14ac:dyDescent="0.2">
      <c r="A371" s="6" t="s">
        <v>986</v>
      </c>
      <c r="B371" s="6" t="s">
        <v>61</v>
      </c>
      <c r="C371" s="6">
        <v>1</v>
      </c>
      <c r="D371" s="6">
        <v>9</v>
      </c>
      <c r="E371" s="6">
        <v>0</v>
      </c>
      <c r="F371" s="6">
        <v>0</v>
      </c>
      <c r="G371" s="6">
        <v>1.3899999999999999E-2</v>
      </c>
      <c r="H371" s="6">
        <v>0</v>
      </c>
      <c r="I371" s="6">
        <v>0</v>
      </c>
      <c r="J371" s="6">
        <v>1</v>
      </c>
      <c r="K371" s="6">
        <v>17</v>
      </c>
      <c r="L371" s="6">
        <v>748</v>
      </c>
      <c r="M371" s="6">
        <v>28614</v>
      </c>
      <c r="N371" s="6">
        <v>2.6200000000000001E-2</v>
      </c>
      <c r="O371" s="6">
        <v>0.56330000000000002</v>
      </c>
      <c r="P371" s="6">
        <v>0.45800000000000002</v>
      </c>
      <c r="Q371" s="6">
        <v>5</v>
      </c>
      <c r="R371" s="6">
        <v>46</v>
      </c>
      <c r="S371" s="6">
        <v>1310</v>
      </c>
      <c r="T371" s="6">
        <v>60295</v>
      </c>
      <c r="U371" s="6">
        <v>7.0900000000000005E-2</v>
      </c>
      <c r="V371" s="6">
        <v>0.98640000000000005</v>
      </c>
      <c r="W371" s="6">
        <v>0.96509999999999996</v>
      </c>
      <c r="X371" s="6">
        <v>13</v>
      </c>
      <c r="Y371" s="6">
        <v>294</v>
      </c>
      <c r="Z371" s="6">
        <v>739</v>
      </c>
      <c r="AA371" s="6">
        <v>36093</v>
      </c>
      <c r="AB371" s="6">
        <v>0.45300000000000001</v>
      </c>
      <c r="AC371" s="6">
        <v>0.55649999999999999</v>
      </c>
      <c r="AD371" s="6">
        <v>0.57769999999999999</v>
      </c>
      <c r="AE371" s="6">
        <v>18</v>
      </c>
      <c r="AF371" s="6">
        <v>90</v>
      </c>
      <c r="AG371" s="6">
        <v>598</v>
      </c>
      <c r="AH371" s="6">
        <v>26777</v>
      </c>
      <c r="AI371" s="6">
        <v>0.13869999999999999</v>
      </c>
      <c r="AJ371" s="6">
        <v>0.45029999999999998</v>
      </c>
      <c r="AK371" s="6">
        <v>0.42859999999999998</v>
      </c>
      <c r="AL371" s="6">
        <v>4</v>
      </c>
      <c r="AM371" s="6">
        <v>47</v>
      </c>
      <c r="AN371" s="6">
        <v>1311</v>
      </c>
      <c r="AO371" s="6">
        <v>60557</v>
      </c>
      <c r="AP371" s="6">
        <v>7.2400000000000006E-2</v>
      </c>
      <c r="AQ371" s="6">
        <v>0.98719999999999997</v>
      </c>
      <c r="AR371" s="6">
        <v>0.96930000000000005</v>
      </c>
      <c r="AT371" s="6">
        <f t="shared" si="12"/>
        <v>0</v>
      </c>
      <c r="AU371" s="6">
        <f t="shared" si="13"/>
        <v>1683.1764705882354</v>
      </c>
      <c r="AV371" s="6">
        <f t="shared" si="14"/>
        <v>1310.7608695652175</v>
      </c>
      <c r="AW371" s="7">
        <f t="shared" si="15"/>
        <v>122.76530612244898</v>
      </c>
      <c r="AX371" s="6">
        <f t="shared" si="16"/>
        <v>297.52222222222224</v>
      </c>
      <c r="AY371" s="6">
        <f t="shared" si="17"/>
        <v>1288.4468085106382</v>
      </c>
      <c r="BA371" s="6">
        <f>VLOOKUP(A371, ALL_AP_DATA!$A$2:$F$3600, 6, FALSE)</f>
        <v>649</v>
      </c>
      <c r="BB371" s="6" t="e">
        <f t="shared" ca="1" si="18"/>
        <v>#NAME?</v>
      </c>
      <c r="BC371" s="6">
        <f>VLOOKUP(A371,projmetadata!$A$2:$D$2036, 4, FALSE)</f>
        <v>166437</v>
      </c>
      <c r="BE371" s="6" t="e">
        <f t="shared" ca="1" si="20"/>
        <v>#NAME?</v>
      </c>
      <c r="BF371" s="6" t="e">
        <f t="shared" ca="1" si="21"/>
        <v>#NAME?</v>
      </c>
      <c r="BG371" s="6">
        <f t="shared" si="22"/>
        <v>0.37537927263769472</v>
      </c>
      <c r="BH371" s="6">
        <f>VLOOKUP(A371, ALL_AP_DATA!$A$2:$D$3600, 3, FALSE)</f>
        <v>333</v>
      </c>
      <c r="BI371" s="6">
        <f>VLOOKUP(A371, ALL_AP_DATA!$A$2:$E$3600, 5, FALSE)</f>
        <v>62477</v>
      </c>
      <c r="BJ371" s="6">
        <f t="shared" si="19"/>
        <v>96.266563944530049</v>
      </c>
      <c r="BK371" s="6">
        <f t="shared" si="23"/>
        <v>0.51309707241910629</v>
      </c>
    </row>
    <row r="372" spans="1:63" ht="15.75" customHeight="1" x14ac:dyDescent="0.2">
      <c r="A372" s="6" t="s">
        <v>685</v>
      </c>
      <c r="B372" s="6" t="s">
        <v>61</v>
      </c>
      <c r="J372" s="6">
        <v>7</v>
      </c>
      <c r="K372" s="6">
        <v>80</v>
      </c>
      <c r="L372" s="6">
        <v>525</v>
      </c>
      <c r="M372" s="6">
        <v>18345</v>
      </c>
      <c r="N372" s="6">
        <v>5.7299999999999997E-2</v>
      </c>
      <c r="O372" s="6">
        <v>0.4335</v>
      </c>
      <c r="P372" s="6">
        <v>0.20960000000000001</v>
      </c>
      <c r="Q372" s="6">
        <v>68</v>
      </c>
      <c r="R372" s="6">
        <v>447</v>
      </c>
      <c r="S372" s="6">
        <v>1137</v>
      </c>
      <c r="T372" s="6">
        <v>60764</v>
      </c>
      <c r="U372" s="6">
        <v>0.32040000000000002</v>
      </c>
      <c r="V372" s="6">
        <v>0.93889999999999996</v>
      </c>
      <c r="W372" s="6">
        <v>0.69440000000000002</v>
      </c>
      <c r="X372" s="6">
        <v>41</v>
      </c>
      <c r="Y372" s="6">
        <v>281</v>
      </c>
      <c r="Z372" s="6">
        <v>629</v>
      </c>
      <c r="AA372" s="6">
        <v>15572</v>
      </c>
      <c r="AB372" s="6">
        <v>0.2014</v>
      </c>
      <c r="AC372" s="6">
        <v>0.51939999999999997</v>
      </c>
      <c r="AD372" s="6">
        <v>0.17799999999999999</v>
      </c>
      <c r="AE372" s="6">
        <v>66</v>
      </c>
      <c r="AF372" s="6">
        <v>516</v>
      </c>
      <c r="AG372" s="6">
        <v>1102</v>
      </c>
      <c r="AH372" s="6">
        <v>50837</v>
      </c>
      <c r="AI372" s="6">
        <v>0.36990000000000001</v>
      </c>
      <c r="AJ372" s="6">
        <v>0.91</v>
      </c>
      <c r="AK372" s="6">
        <v>0.58099999999999996</v>
      </c>
      <c r="AL372" s="6">
        <v>15</v>
      </c>
      <c r="AM372" s="6">
        <v>236</v>
      </c>
      <c r="AN372" s="6">
        <v>936</v>
      </c>
      <c r="AO372" s="6">
        <v>42485</v>
      </c>
      <c r="AP372" s="6">
        <v>0.16919999999999999</v>
      </c>
      <c r="AQ372" s="6">
        <v>0.77290000000000003</v>
      </c>
      <c r="AR372" s="6">
        <v>0.48549999999999999</v>
      </c>
      <c r="AT372" s="6" t="str">
        <f t="shared" si="12"/>
        <v/>
      </c>
      <c r="AU372" s="6">
        <f t="shared" si="13"/>
        <v>229.3125</v>
      </c>
      <c r="AV372" s="6">
        <f t="shared" si="14"/>
        <v>135.93736017897092</v>
      </c>
      <c r="AW372" s="7">
        <f t="shared" si="15"/>
        <v>55.416370106761569</v>
      </c>
      <c r="AX372" s="6">
        <f t="shared" si="16"/>
        <v>98.521317829457359</v>
      </c>
      <c r="AY372" s="6">
        <f t="shared" si="17"/>
        <v>180.02118644067798</v>
      </c>
      <c r="BA372" s="6">
        <f>VLOOKUP(A372, ALL_AP_DATA!$A$2:$F$3600, 6, FALSE)</f>
        <v>1395</v>
      </c>
      <c r="BB372" s="6" t="e">
        <f t="shared" ca="1" si="18"/>
        <v>#NAME?</v>
      </c>
      <c r="BC372" s="6">
        <f>VLOOKUP(A372,projmetadata!$A$2:$D$2036, 4, FALSE)</f>
        <v>232545</v>
      </c>
      <c r="BE372" s="6" t="e">
        <f t="shared" ca="1" si="20"/>
        <v>#NAME?</v>
      </c>
      <c r="BF372" s="6" t="e">
        <f t="shared" ca="1" si="21"/>
        <v>#NAME?</v>
      </c>
      <c r="BG372" s="6">
        <f t="shared" si="22"/>
        <v>0.37629706078393427</v>
      </c>
      <c r="BH372" s="6">
        <f>VLOOKUP(A372, ALL_AP_DATA!$A$2:$D$3600, 3, FALSE)</f>
        <v>810</v>
      </c>
      <c r="BI372" s="6">
        <f>VLOOKUP(A372, ALL_AP_DATA!$A$2:$E$3600, 5, FALSE)</f>
        <v>87506</v>
      </c>
      <c r="BJ372" s="6">
        <f t="shared" si="19"/>
        <v>62.728315412186383</v>
      </c>
      <c r="BK372" s="6">
        <f t="shared" si="23"/>
        <v>0.58064516129032262</v>
      </c>
    </row>
    <row r="373" spans="1:63" ht="15.75" customHeight="1" x14ac:dyDescent="0.2">
      <c r="A373" s="6" t="s">
        <v>284</v>
      </c>
      <c r="B373" s="6" t="s">
        <v>61</v>
      </c>
      <c r="J373" s="6">
        <v>11</v>
      </c>
      <c r="K373" s="6">
        <v>58</v>
      </c>
      <c r="L373" s="6">
        <v>213</v>
      </c>
      <c r="M373" s="6">
        <v>14118</v>
      </c>
      <c r="N373" s="6">
        <v>7.4399999999999994E-2</v>
      </c>
      <c r="O373" s="6">
        <v>0.5</v>
      </c>
      <c r="P373" s="6">
        <v>0.30690000000000001</v>
      </c>
      <c r="Q373" s="6">
        <v>32</v>
      </c>
      <c r="R373" s="6">
        <v>123</v>
      </c>
      <c r="S373" s="6">
        <v>366</v>
      </c>
      <c r="T373" s="6">
        <v>35501</v>
      </c>
      <c r="U373" s="6">
        <v>0.15770000000000001</v>
      </c>
      <c r="V373" s="6">
        <v>0.85919999999999996</v>
      </c>
      <c r="W373" s="6">
        <v>0.77170000000000005</v>
      </c>
      <c r="X373" s="6">
        <v>13</v>
      </c>
      <c r="Y373" s="6">
        <v>57</v>
      </c>
      <c r="Z373" s="6">
        <v>134</v>
      </c>
      <c r="AA373" s="6">
        <v>4505</v>
      </c>
      <c r="AB373" s="6">
        <v>7.3099999999999998E-2</v>
      </c>
      <c r="AC373" s="6">
        <v>0.31459999999999999</v>
      </c>
      <c r="AD373" s="6">
        <v>9.7900000000000001E-2</v>
      </c>
      <c r="AE373" s="6">
        <v>13</v>
      </c>
      <c r="AF373" s="6">
        <v>47</v>
      </c>
      <c r="AG373" s="6">
        <v>139</v>
      </c>
      <c r="AH373" s="6">
        <v>6550</v>
      </c>
      <c r="AI373" s="6">
        <v>6.0299999999999999E-2</v>
      </c>
      <c r="AJ373" s="6">
        <v>0.32629999999999998</v>
      </c>
      <c r="AK373" s="6">
        <v>0.1424</v>
      </c>
      <c r="AL373" s="6">
        <v>10</v>
      </c>
      <c r="AM373" s="6">
        <v>84</v>
      </c>
      <c r="AN373" s="6">
        <v>283</v>
      </c>
      <c r="AO373" s="6">
        <v>18823</v>
      </c>
      <c r="AP373" s="6">
        <v>0.1077</v>
      </c>
      <c r="AQ373" s="6">
        <v>0.6643</v>
      </c>
      <c r="AR373" s="6">
        <v>0.40910000000000002</v>
      </c>
      <c r="AT373" s="6" t="str">
        <f t="shared" si="12"/>
        <v/>
      </c>
      <c r="AU373" s="6">
        <f t="shared" si="13"/>
        <v>243.41379310344828</v>
      </c>
      <c r="AV373" s="6">
        <f t="shared" si="14"/>
        <v>288.6260162601626</v>
      </c>
      <c r="AW373" s="7">
        <f t="shared" si="15"/>
        <v>79.035087719298247</v>
      </c>
      <c r="AX373" s="6">
        <f t="shared" si="16"/>
        <v>139.36170212765958</v>
      </c>
      <c r="AY373" s="6">
        <f t="shared" si="17"/>
        <v>224.08333333333334</v>
      </c>
      <c r="BA373" s="6">
        <f>VLOOKUP(A373, ALL_AP_DATA!$A$2:$F$3600, 6, FALSE)</f>
        <v>780</v>
      </c>
      <c r="BB373" s="6" t="e">
        <f t="shared" ca="1" si="18"/>
        <v>#NAME?</v>
      </c>
      <c r="BC373" s="6">
        <f>VLOOKUP(A373,projmetadata!$A$2:$D$2036, 4, FALSE)</f>
        <v>121287</v>
      </c>
      <c r="BE373" s="6" t="e">
        <f t="shared" ca="1" si="20"/>
        <v>#NAME?</v>
      </c>
      <c r="BF373" s="6" t="e">
        <f t="shared" ca="1" si="21"/>
        <v>#NAME?</v>
      </c>
      <c r="BG373" s="6">
        <f t="shared" si="22"/>
        <v>0.37931517804876036</v>
      </c>
      <c r="BH373" s="6">
        <f>VLOOKUP(A373, ALL_AP_DATA!$A$2:$D$3600, 3, FALSE)</f>
        <v>191</v>
      </c>
      <c r="BI373" s="6">
        <f>VLOOKUP(A373, ALL_AP_DATA!$A$2:$E$3600, 5, FALSE)</f>
        <v>46006</v>
      </c>
      <c r="BJ373" s="6">
        <f t="shared" si="19"/>
        <v>58.98205128205128</v>
      </c>
      <c r="BK373" s="6">
        <f t="shared" si="23"/>
        <v>0.24487179487179486</v>
      </c>
    </row>
    <row r="374" spans="1:63" ht="15.75" customHeight="1" x14ac:dyDescent="0.2">
      <c r="A374" s="6" t="s">
        <v>555</v>
      </c>
      <c r="B374" s="6" t="s">
        <v>61</v>
      </c>
      <c r="J374" s="6">
        <v>3</v>
      </c>
      <c r="K374" s="6">
        <v>33</v>
      </c>
      <c r="L374" s="6">
        <v>391</v>
      </c>
      <c r="M374" s="6">
        <v>41921</v>
      </c>
      <c r="N374" s="6">
        <v>5.28E-2</v>
      </c>
      <c r="O374" s="6">
        <v>0.5827</v>
      </c>
      <c r="P374" s="6">
        <v>0.52210000000000001</v>
      </c>
      <c r="Q374" s="6">
        <v>20</v>
      </c>
      <c r="R374" s="6">
        <v>84</v>
      </c>
      <c r="S374" s="6">
        <v>504</v>
      </c>
      <c r="T374" s="6">
        <v>65642</v>
      </c>
      <c r="U374" s="6">
        <v>0.13439999999999999</v>
      </c>
      <c r="V374" s="6">
        <v>0.75109999999999999</v>
      </c>
      <c r="W374" s="6">
        <v>0.81759999999999999</v>
      </c>
      <c r="X374" s="6">
        <v>19</v>
      </c>
      <c r="Y374" s="6">
        <v>437</v>
      </c>
      <c r="Z374" s="6">
        <v>653</v>
      </c>
      <c r="AA374" s="6">
        <v>78080</v>
      </c>
      <c r="AB374" s="6">
        <v>0.69920000000000004</v>
      </c>
      <c r="AC374" s="6">
        <v>0.97319999999999995</v>
      </c>
      <c r="AD374" s="6">
        <v>0.97250000000000003</v>
      </c>
      <c r="AE374" s="6">
        <v>22</v>
      </c>
      <c r="AF374" s="6">
        <v>188</v>
      </c>
      <c r="AG374" s="6">
        <v>424</v>
      </c>
      <c r="AH374" s="6">
        <v>50469</v>
      </c>
      <c r="AI374" s="6">
        <v>0.30080000000000001</v>
      </c>
      <c r="AJ374" s="6">
        <v>0.63190000000000002</v>
      </c>
      <c r="AK374" s="6">
        <v>0.62860000000000005</v>
      </c>
      <c r="AT374" s="6" t="str">
        <f t="shared" si="12"/>
        <v/>
      </c>
      <c r="AU374" s="6">
        <f t="shared" si="13"/>
        <v>1270.3333333333333</v>
      </c>
      <c r="AV374" s="6">
        <f t="shared" si="14"/>
        <v>781.45238095238096</v>
      </c>
      <c r="AW374" s="7">
        <f t="shared" si="15"/>
        <v>178.67276887871853</v>
      </c>
      <c r="AX374" s="6">
        <f t="shared" si="16"/>
        <v>268.45212765957444</v>
      </c>
      <c r="AY374" s="6" t="str">
        <f t="shared" si="17"/>
        <v/>
      </c>
      <c r="BA374" s="6">
        <f>VLOOKUP(A374, ALL_AP_DATA!$A$2:$F$3600, 6, FALSE)</f>
        <v>625</v>
      </c>
      <c r="BB374" s="6" t="e">
        <f t="shared" ca="1" si="18"/>
        <v>#NAME?</v>
      </c>
      <c r="BC374" s="6">
        <f>VLOOKUP(A374,projmetadata!$A$2:$D$2036, 4, FALSE)</f>
        <v>210483</v>
      </c>
      <c r="BE374" s="6" t="e">
        <f t="shared" ca="1" si="20"/>
        <v>#NAME?</v>
      </c>
      <c r="BF374" s="6" t="e">
        <f t="shared" ca="1" si="21"/>
        <v>#NAME?</v>
      </c>
      <c r="BG374" s="6">
        <f t="shared" si="22"/>
        <v>0.38146073554633864</v>
      </c>
      <c r="BH374" s="6">
        <f>VLOOKUP(A374, ALL_AP_DATA!$A$2:$D$3600, 3, FALSE)</f>
        <v>469</v>
      </c>
      <c r="BI374" s="6">
        <f>VLOOKUP(A374, ALL_AP_DATA!$A$2:$E$3600, 5, FALSE)</f>
        <v>80291</v>
      </c>
      <c r="BJ374" s="6">
        <f t="shared" si="19"/>
        <v>128.46559999999999</v>
      </c>
      <c r="BK374" s="6">
        <f t="shared" si="23"/>
        <v>0.75039999999999996</v>
      </c>
    </row>
    <row r="375" spans="1:63" ht="15.75" customHeight="1" x14ac:dyDescent="0.2">
      <c r="A375" s="6" t="s">
        <v>1429</v>
      </c>
      <c r="B375" s="6" t="s">
        <v>61</v>
      </c>
      <c r="J375" s="6">
        <v>1</v>
      </c>
      <c r="K375" s="6">
        <v>10</v>
      </c>
      <c r="L375" s="6">
        <v>44</v>
      </c>
      <c r="M375" s="6">
        <v>2422</v>
      </c>
      <c r="N375" s="6">
        <v>6.8500000000000005E-2</v>
      </c>
      <c r="O375" s="6">
        <v>0.26350000000000001</v>
      </c>
      <c r="P375" s="6">
        <v>0.13070000000000001</v>
      </c>
      <c r="Q375" s="6">
        <v>7</v>
      </c>
      <c r="R375" s="6">
        <v>41</v>
      </c>
      <c r="S375" s="6">
        <v>157</v>
      </c>
      <c r="T375" s="6">
        <v>17898</v>
      </c>
      <c r="U375" s="6">
        <v>0.28079999999999999</v>
      </c>
      <c r="V375" s="6">
        <v>0.94010000000000005</v>
      </c>
      <c r="W375" s="6">
        <v>0.96560000000000001</v>
      </c>
      <c r="X375" s="6">
        <v>1</v>
      </c>
      <c r="Y375" s="6">
        <v>32</v>
      </c>
      <c r="Z375" s="6">
        <v>43</v>
      </c>
      <c r="AA375" s="6">
        <v>2278</v>
      </c>
      <c r="AB375" s="6">
        <v>0.21920000000000001</v>
      </c>
      <c r="AC375" s="6">
        <v>0.25750000000000001</v>
      </c>
      <c r="AD375" s="6">
        <v>0.1229</v>
      </c>
      <c r="AE375" s="6">
        <v>5</v>
      </c>
      <c r="AF375" s="6">
        <v>24</v>
      </c>
      <c r="AG375" s="6">
        <v>138</v>
      </c>
      <c r="AH375" s="6">
        <v>6298</v>
      </c>
      <c r="AI375" s="6">
        <v>0.16439999999999999</v>
      </c>
      <c r="AJ375" s="6">
        <v>0.82630000000000003</v>
      </c>
      <c r="AK375" s="6">
        <v>0.33979999999999999</v>
      </c>
      <c r="AL375" s="6">
        <v>1</v>
      </c>
      <c r="AM375" s="6">
        <v>18</v>
      </c>
      <c r="AN375" s="6">
        <v>83</v>
      </c>
      <c r="AO375" s="6">
        <v>12216</v>
      </c>
      <c r="AP375" s="6">
        <v>0.12330000000000001</v>
      </c>
      <c r="AQ375" s="6">
        <v>0.497</v>
      </c>
      <c r="AR375" s="6">
        <v>0.65900000000000003</v>
      </c>
      <c r="AT375" s="6" t="str">
        <f t="shared" si="12"/>
        <v/>
      </c>
      <c r="AU375" s="6">
        <f t="shared" si="13"/>
        <v>242.2</v>
      </c>
      <c r="AV375" s="6">
        <f t="shared" si="14"/>
        <v>436.53658536585368</v>
      </c>
      <c r="AW375" s="7">
        <f t="shared" si="15"/>
        <v>71.1875</v>
      </c>
      <c r="AX375" s="6">
        <f t="shared" si="16"/>
        <v>262.41666666666669</v>
      </c>
      <c r="AY375" s="6">
        <f t="shared" si="17"/>
        <v>678.66666666666663</v>
      </c>
      <c r="BA375" s="6">
        <f>VLOOKUP(A375, ALL_AP_DATA!$A$2:$F$3600, 6, FALSE)</f>
        <v>146</v>
      </c>
      <c r="BB375" s="6" t="e">
        <f t="shared" ca="1" si="18"/>
        <v>#NAME?</v>
      </c>
      <c r="BC375" s="6">
        <f>VLOOKUP(A375,projmetadata!$A$2:$D$2036, 4, FALSE)</f>
        <v>48346</v>
      </c>
      <c r="BE375" s="6" t="e">
        <f t="shared" ca="1" si="20"/>
        <v>#NAME?</v>
      </c>
      <c r="BF375" s="6" t="e">
        <f t="shared" ca="1" si="21"/>
        <v>#NAME?</v>
      </c>
      <c r="BG375" s="6">
        <f t="shared" si="22"/>
        <v>0.38340297025607084</v>
      </c>
      <c r="BH375" s="6">
        <f>VLOOKUP(A375, ALL_AP_DATA!$A$2:$D$3600, 3, FALSE)</f>
        <v>70</v>
      </c>
      <c r="BI375" s="6">
        <f>VLOOKUP(A375, ALL_AP_DATA!$A$2:$E$3600, 5, FALSE)</f>
        <v>18536</v>
      </c>
      <c r="BJ375" s="6">
        <f t="shared" si="19"/>
        <v>126.95890410958904</v>
      </c>
      <c r="BK375" s="6">
        <f t="shared" si="23"/>
        <v>0.47945205479452052</v>
      </c>
    </row>
    <row r="376" spans="1:63" ht="15.75" customHeight="1" x14ac:dyDescent="0.2">
      <c r="A376" s="6" t="s">
        <v>209</v>
      </c>
      <c r="B376" s="6" t="s">
        <v>61</v>
      </c>
      <c r="C376" s="6">
        <v>4</v>
      </c>
      <c r="D376" s="6">
        <v>8</v>
      </c>
      <c r="E376" s="6">
        <v>51</v>
      </c>
      <c r="F376" s="6">
        <v>1583</v>
      </c>
      <c r="G376" s="6">
        <v>6.4000000000000003E-3</v>
      </c>
      <c r="H376" s="6">
        <v>9.2899999999999996E-2</v>
      </c>
      <c r="I376" s="6">
        <v>1.55E-2</v>
      </c>
      <c r="J376" s="6">
        <v>4</v>
      </c>
      <c r="K376" s="6">
        <v>40</v>
      </c>
      <c r="L376" s="6">
        <v>197</v>
      </c>
      <c r="M376" s="6">
        <v>17080</v>
      </c>
      <c r="N376" s="6">
        <v>3.1899999999999998E-2</v>
      </c>
      <c r="O376" s="6">
        <v>0.35880000000000001</v>
      </c>
      <c r="P376" s="6">
        <v>0.16739999999999999</v>
      </c>
      <c r="Q376" s="6">
        <v>53</v>
      </c>
      <c r="R376" s="6">
        <v>239</v>
      </c>
      <c r="S376" s="6">
        <v>440</v>
      </c>
      <c r="T376" s="6">
        <v>75466</v>
      </c>
      <c r="U376" s="6">
        <v>0.19059999999999999</v>
      </c>
      <c r="V376" s="6">
        <v>0.80149999999999999</v>
      </c>
      <c r="W376" s="6">
        <v>0.73950000000000005</v>
      </c>
      <c r="X376" s="6">
        <v>49</v>
      </c>
      <c r="Y376" s="6">
        <v>473</v>
      </c>
      <c r="Z376" s="6">
        <v>401</v>
      </c>
      <c r="AA376" s="6">
        <v>46057</v>
      </c>
      <c r="AB376" s="6">
        <v>0.37719999999999998</v>
      </c>
      <c r="AC376" s="6">
        <v>0.73040000000000005</v>
      </c>
      <c r="AD376" s="6">
        <v>0.45129999999999998</v>
      </c>
      <c r="AE376" s="6">
        <v>52</v>
      </c>
      <c r="AF376" s="6">
        <v>239</v>
      </c>
      <c r="AG376" s="6">
        <v>327</v>
      </c>
      <c r="AH376" s="6">
        <v>29786</v>
      </c>
      <c r="AI376" s="6">
        <v>0.19059999999999999</v>
      </c>
      <c r="AJ376" s="6">
        <v>0.59560000000000002</v>
      </c>
      <c r="AK376" s="6">
        <v>0.29189999999999999</v>
      </c>
      <c r="AL376" s="6">
        <v>3</v>
      </c>
      <c r="AM376" s="6">
        <v>50</v>
      </c>
      <c r="AN376" s="6">
        <v>175</v>
      </c>
      <c r="AO376" s="6">
        <v>15642</v>
      </c>
      <c r="AP376" s="6">
        <v>3.9899999999999998E-2</v>
      </c>
      <c r="AQ376" s="6">
        <v>0.31879999999999997</v>
      </c>
      <c r="AR376" s="6">
        <v>0.15329999999999999</v>
      </c>
      <c r="AT376" s="6">
        <f t="shared" si="12"/>
        <v>197.875</v>
      </c>
      <c r="AU376" s="6">
        <f t="shared" si="13"/>
        <v>427</v>
      </c>
      <c r="AV376" s="6">
        <f t="shared" si="14"/>
        <v>315.75732217573221</v>
      </c>
      <c r="AW376" s="7">
        <f t="shared" si="15"/>
        <v>97.372093023255815</v>
      </c>
      <c r="AX376" s="6">
        <f t="shared" si="16"/>
        <v>124.62761506276151</v>
      </c>
      <c r="AY376" s="6">
        <f t="shared" si="17"/>
        <v>312.83999999999997</v>
      </c>
      <c r="BA376" s="6">
        <f>VLOOKUP(A376, ALL_AP_DATA!$A$2:$F$3600, 6, FALSE)</f>
        <v>1254</v>
      </c>
      <c r="BB376" s="6" t="e">
        <f t="shared" ca="1" si="18"/>
        <v>#NAME?</v>
      </c>
      <c r="BC376" s="6">
        <f>VLOOKUP(A376,projmetadata!$A$2:$D$2036, 4, FALSE)</f>
        <v>264425</v>
      </c>
      <c r="BE376" s="6" t="e">
        <f t="shared" ca="1" si="20"/>
        <v>#NAME?</v>
      </c>
      <c r="BF376" s="6" t="e">
        <f t="shared" ca="1" si="21"/>
        <v>#NAME?</v>
      </c>
      <c r="BG376" s="6">
        <f t="shared" si="22"/>
        <v>0.38590904793419684</v>
      </c>
      <c r="BH376" s="6">
        <f>VLOOKUP(A376, ALL_AP_DATA!$A$2:$D$3600, 3, FALSE)</f>
        <v>660</v>
      </c>
      <c r="BI376" s="6">
        <f>VLOOKUP(A376, ALL_AP_DATA!$A$2:$E$3600, 5, FALSE)</f>
        <v>102044</v>
      </c>
      <c r="BJ376" s="6">
        <f t="shared" si="19"/>
        <v>81.374800637958529</v>
      </c>
      <c r="BK376" s="6">
        <f t="shared" si="23"/>
        <v>0.52631578947368418</v>
      </c>
    </row>
    <row r="377" spans="1:63" ht="15.75" customHeight="1" x14ac:dyDescent="0.2">
      <c r="A377" s="6" t="s">
        <v>278</v>
      </c>
      <c r="B377" s="6" t="s">
        <v>61</v>
      </c>
      <c r="C377" s="6">
        <v>3</v>
      </c>
      <c r="D377" s="6">
        <v>7</v>
      </c>
      <c r="E377" s="6">
        <v>7</v>
      </c>
      <c r="F377" s="6">
        <v>7584</v>
      </c>
      <c r="G377" s="6">
        <v>3.3999999999999998E-3</v>
      </c>
      <c r="H377" s="6">
        <v>5.5999999999999999E-3</v>
      </c>
      <c r="I377" s="6">
        <v>2.9600000000000001E-2</v>
      </c>
      <c r="J377" s="6">
        <v>20</v>
      </c>
      <c r="K377" s="6">
        <v>148</v>
      </c>
      <c r="L377" s="6">
        <v>807</v>
      </c>
      <c r="M377" s="6">
        <v>56614</v>
      </c>
      <c r="N377" s="6">
        <v>7.2800000000000004E-2</v>
      </c>
      <c r="O377" s="6">
        <v>0.64410000000000001</v>
      </c>
      <c r="P377" s="6">
        <v>0.22059999999999999</v>
      </c>
      <c r="Q377" s="6">
        <v>84</v>
      </c>
      <c r="R377" s="6">
        <v>379</v>
      </c>
      <c r="S377" s="6">
        <v>998</v>
      </c>
      <c r="T377" s="6">
        <v>202084</v>
      </c>
      <c r="U377" s="6">
        <v>0.18640000000000001</v>
      </c>
      <c r="V377" s="6">
        <v>0.79649999999999999</v>
      </c>
      <c r="W377" s="6">
        <v>0.78759999999999997</v>
      </c>
      <c r="X377" s="6">
        <v>338</v>
      </c>
      <c r="Y377" s="6">
        <v>796</v>
      </c>
      <c r="Z377" s="6">
        <v>749</v>
      </c>
      <c r="AA377" s="6">
        <v>74406</v>
      </c>
      <c r="AB377" s="6">
        <v>0.39150000000000001</v>
      </c>
      <c r="AC377" s="6">
        <v>0.5978</v>
      </c>
      <c r="AD377" s="6">
        <v>0.28999999999999998</v>
      </c>
      <c r="AE377" s="6">
        <v>68</v>
      </c>
      <c r="AF377" s="6">
        <v>937</v>
      </c>
      <c r="AG377" s="6">
        <v>1126</v>
      </c>
      <c r="AH377" s="6">
        <v>198067</v>
      </c>
      <c r="AI377" s="6">
        <v>0.46089999999999998</v>
      </c>
      <c r="AJ377" s="6">
        <v>0.89859999999999995</v>
      </c>
      <c r="AK377" s="6">
        <v>0.77190000000000003</v>
      </c>
      <c r="AL377" s="6">
        <v>21</v>
      </c>
      <c r="AM377" s="6">
        <v>205</v>
      </c>
      <c r="AN377" s="6">
        <v>851</v>
      </c>
      <c r="AO377" s="6">
        <v>98726</v>
      </c>
      <c r="AP377" s="6">
        <v>0.1008</v>
      </c>
      <c r="AQ377" s="6">
        <v>0.67920000000000003</v>
      </c>
      <c r="AR377" s="6">
        <v>0.38479999999999998</v>
      </c>
      <c r="AT377" s="6">
        <f t="shared" si="12"/>
        <v>1083.4285714285713</v>
      </c>
      <c r="AU377" s="6">
        <f t="shared" si="13"/>
        <v>382.52702702702703</v>
      </c>
      <c r="AV377" s="6">
        <f t="shared" si="14"/>
        <v>533.20316622691291</v>
      </c>
      <c r="AW377" s="7">
        <f t="shared" si="15"/>
        <v>93.4748743718593</v>
      </c>
      <c r="AX377" s="6">
        <f t="shared" si="16"/>
        <v>211.38420490928496</v>
      </c>
      <c r="AY377" s="6">
        <f t="shared" si="17"/>
        <v>481.590243902439</v>
      </c>
      <c r="BA377" s="6">
        <f>VLOOKUP(A377, ALL_AP_DATA!$A$2:$F$3600, 6, FALSE)</f>
        <v>2033</v>
      </c>
      <c r="BB377" s="6" t="e">
        <f t="shared" ca="1" si="18"/>
        <v>#NAME?</v>
      </c>
      <c r="BC377" s="6">
        <f>VLOOKUP(A377,projmetadata!$A$2:$D$2036, 4, FALSE)</f>
        <v>653984</v>
      </c>
      <c r="BE377" s="6" t="e">
        <f t="shared" ca="1" si="20"/>
        <v>#NAME?</v>
      </c>
      <c r="BF377" s="6" t="e">
        <f t="shared" ca="1" si="21"/>
        <v>#NAME?</v>
      </c>
      <c r="BG377" s="6">
        <f t="shared" si="22"/>
        <v>0.39233528649018934</v>
      </c>
      <c r="BH377" s="6">
        <f>VLOOKUP(A377, ALL_AP_DATA!$A$2:$D$3600, 3, FALSE)</f>
        <v>1448</v>
      </c>
      <c r="BI377" s="6">
        <f>VLOOKUP(A377, ALL_AP_DATA!$A$2:$E$3600, 5, FALSE)</f>
        <v>256581</v>
      </c>
      <c r="BJ377" s="6">
        <f t="shared" si="19"/>
        <v>126.2080668962125</v>
      </c>
      <c r="BK377" s="6">
        <f t="shared" si="23"/>
        <v>0.71224790949335959</v>
      </c>
    </row>
    <row r="378" spans="1:63" ht="15.75" customHeight="1" x14ac:dyDescent="0.2">
      <c r="A378" s="6" t="s">
        <v>1270</v>
      </c>
      <c r="B378" s="6" t="s">
        <v>61</v>
      </c>
      <c r="Q378" s="6">
        <v>12</v>
      </c>
      <c r="R378" s="6">
        <v>41</v>
      </c>
      <c r="S378" s="6">
        <v>202</v>
      </c>
      <c r="T378" s="6">
        <v>4727</v>
      </c>
      <c r="U378" s="6">
        <v>0.39810000000000001</v>
      </c>
      <c r="V378" s="6">
        <v>0.78290000000000004</v>
      </c>
      <c r="W378" s="6">
        <v>0.41089999999999999</v>
      </c>
      <c r="X378" s="6">
        <v>4</v>
      </c>
      <c r="Y378" s="6">
        <v>50</v>
      </c>
      <c r="Z378" s="6">
        <v>193</v>
      </c>
      <c r="AA378" s="6">
        <v>9151</v>
      </c>
      <c r="AB378" s="6">
        <v>0.4854</v>
      </c>
      <c r="AC378" s="6">
        <v>0.74809999999999999</v>
      </c>
      <c r="AD378" s="6">
        <v>0.79549999999999998</v>
      </c>
      <c r="AE378" s="6">
        <v>4</v>
      </c>
      <c r="AF378" s="6">
        <v>17</v>
      </c>
      <c r="AG378" s="6">
        <v>76</v>
      </c>
      <c r="AH378" s="6">
        <v>1417</v>
      </c>
      <c r="AI378" s="6">
        <v>0.16500000000000001</v>
      </c>
      <c r="AJ378" s="6">
        <v>0.29459999999999997</v>
      </c>
      <c r="AK378" s="6">
        <v>0.1232</v>
      </c>
      <c r="AL378" s="6">
        <v>1</v>
      </c>
      <c r="AM378" s="6">
        <v>22</v>
      </c>
      <c r="AN378" s="6">
        <v>175</v>
      </c>
      <c r="AO378" s="6">
        <v>3308</v>
      </c>
      <c r="AP378" s="6">
        <v>0.21360000000000001</v>
      </c>
      <c r="AQ378" s="6">
        <v>0.67830000000000001</v>
      </c>
      <c r="AR378" s="6">
        <v>0.28760000000000002</v>
      </c>
      <c r="AT378" s="6" t="str">
        <f t="shared" si="12"/>
        <v/>
      </c>
      <c r="AU378" s="6" t="str">
        <f t="shared" si="13"/>
        <v/>
      </c>
      <c r="AV378" s="6">
        <f t="shared" si="14"/>
        <v>115.29268292682927</v>
      </c>
      <c r="AW378" s="7">
        <f t="shared" si="15"/>
        <v>183.02</v>
      </c>
      <c r="AX378" s="6">
        <f t="shared" si="16"/>
        <v>83.352941176470594</v>
      </c>
      <c r="AY378" s="6">
        <f t="shared" si="17"/>
        <v>150.36363636363637</v>
      </c>
      <c r="BA378" s="6">
        <f>VLOOKUP(A378, ALL_AP_DATA!$A$2:$F$3600, 6, FALSE)</f>
        <v>103</v>
      </c>
      <c r="BB378" s="6" t="e">
        <f t="shared" ca="1" si="18"/>
        <v>#NAME?</v>
      </c>
      <c r="BC378" s="6">
        <f>VLOOKUP(A378,projmetadata!$A$2:$D$2036, 4, FALSE)</f>
        <v>28842</v>
      </c>
      <c r="BE378" s="6" t="e">
        <f t="shared" ca="1" si="20"/>
        <v>#NAME?</v>
      </c>
      <c r="BF378" s="6" t="e">
        <f t="shared" ca="1" si="21"/>
        <v>#NAME?</v>
      </c>
      <c r="BG378" s="6">
        <f t="shared" si="22"/>
        <v>0.39882809791276608</v>
      </c>
      <c r="BH378" s="6">
        <f>VLOOKUP(A378, ALL_AP_DATA!$A$2:$D$3600, 3, FALSE)</f>
        <v>68</v>
      </c>
      <c r="BI378" s="6">
        <f>VLOOKUP(A378, ALL_AP_DATA!$A$2:$E$3600, 5, FALSE)</f>
        <v>11503</v>
      </c>
      <c r="BJ378" s="6">
        <f t="shared" si="19"/>
        <v>111.67961165048544</v>
      </c>
      <c r="BK378" s="6">
        <f t="shared" si="23"/>
        <v>0.66019417475728159</v>
      </c>
    </row>
    <row r="379" spans="1:63" ht="15.75" customHeight="1" x14ac:dyDescent="0.2">
      <c r="A379" s="6" t="s">
        <v>1398</v>
      </c>
      <c r="B379" s="6" t="s">
        <v>61</v>
      </c>
      <c r="Q379" s="6">
        <v>51</v>
      </c>
      <c r="R379" s="6">
        <v>216</v>
      </c>
      <c r="S379" s="6">
        <v>1217</v>
      </c>
      <c r="T379" s="6">
        <v>33691</v>
      </c>
      <c r="U379" s="6">
        <v>0.2175</v>
      </c>
      <c r="V379" s="6">
        <v>0.80649999999999999</v>
      </c>
      <c r="W379" s="6">
        <v>0.73329999999999995</v>
      </c>
      <c r="X379" s="6">
        <v>46</v>
      </c>
      <c r="Y379" s="6">
        <v>572</v>
      </c>
      <c r="Z379" s="6">
        <v>1301</v>
      </c>
      <c r="AA379" s="6">
        <v>35437</v>
      </c>
      <c r="AB379" s="6">
        <v>0.57599999999999996</v>
      </c>
      <c r="AC379" s="6">
        <v>0.86219999999999997</v>
      </c>
      <c r="AD379" s="6">
        <v>0.77129999999999999</v>
      </c>
      <c r="AE379" s="6">
        <v>5</v>
      </c>
      <c r="AF379" s="6">
        <v>30</v>
      </c>
      <c r="AG379" s="6">
        <v>271</v>
      </c>
      <c r="AH379" s="6">
        <v>5444</v>
      </c>
      <c r="AI379" s="6">
        <v>3.0200000000000001E-2</v>
      </c>
      <c r="AJ379" s="6">
        <v>0.17960000000000001</v>
      </c>
      <c r="AK379" s="6">
        <v>0.11849999999999999</v>
      </c>
      <c r="AL379" s="6">
        <v>1</v>
      </c>
      <c r="AM379" s="6">
        <v>15</v>
      </c>
      <c r="AN379" s="6">
        <v>245</v>
      </c>
      <c r="AO379" s="6">
        <v>5608</v>
      </c>
      <c r="AP379" s="6">
        <v>1.5100000000000001E-2</v>
      </c>
      <c r="AQ379" s="6">
        <v>0.16239999999999999</v>
      </c>
      <c r="AR379" s="6">
        <v>0.1221</v>
      </c>
      <c r="AT379" s="6" t="str">
        <f t="shared" si="12"/>
        <v/>
      </c>
      <c r="AU379" s="6" t="str">
        <f t="shared" si="13"/>
        <v/>
      </c>
      <c r="AV379" s="6">
        <f t="shared" si="14"/>
        <v>155.97685185185185</v>
      </c>
      <c r="AW379" s="7">
        <f t="shared" si="15"/>
        <v>61.9527972027972</v>
      </c>
      <c r="AX379" s="6">
        <f t="shared" si="16"/>
        <v>181.46666666666667</v>
      </c>
      <c r="AY379" s="6">
        <f t="shared" si="17"/>
        <v>373.86666666666667</v>
      </c>
      <c r="BA379" s="6">
        <f>VLOOKUP(A379, ALL_AP_DATA!$A$2:$F$3600, 6, FALSE)</f>
        <v>993</v>
      </c>
      <c r="BB379" s="6" t="e">
        <f t="shared" ca="1" si="18"/>
        <v>#NAME?</v>
      </c>
      <c r="BC379" s="6">
        <f>VLOOKUP(A379,projmetadata!$A$2:$D$2036, 4, FALSE)</f>
        <v>114724</v>
      </c>
      <c r="BE379" s="6" t="e">
        <f t="shared" ca="1" si="20"/>
        <v>#NAME?</v>
      </c>
      <c r="BF379" s="6" t="e">
        <f t="shared" ca="1" si="21"/>
        <v>#NAME?</v>
      </c>
      <c r="BG379" s="6">
        <f t="shared" si="22"/>
        <v>0.40047418151389419</v>
      </c>
      <c r="BH379" s="6">
        <f>VLOOKUP(A379, ALL_AP_DATA!$A$2:$D$3600, 3, FALSE)</f>
        <v>626</v>
      </c>
      <c r="BI379" s="6">
        <f>VLOOKUP(A379, ALL_AP_DATA!$A$2:$E$3600, 5, FALSE)</f>
        <v>45944</v>
      </c>
      <c r="BJ379" s="6">
        <f t="shared" si="19"/>
        <v>46.267875125881169</v>
      </c>
      <c r="BK379" s="6">
        <f t="shared" si="23"/>
        <v>0.63041289023162139</v>
      </c>
    </row>
    <row r="380" spans="1:63" ht="15.75" customHeight="1" x14ac:dyDescent="0.2">
      <c r="A380" s="6" t="s">
        <v>1012</v>
      </c>
      <c r="B380" s="6" t="s">
        <v>61</v>
      </c>
      <c r="Q380" s="6">
        <v>40</v>
      </c>
      <c r="R380" s="6">
        <v>150</v>
      </c>
      <c r="S380" s="6">
        <v>172</v>
      </c>
      <c r="T380" s="6">
        <v>55199</v>
      </c>
      <c r="U380" s="6">
        <v>8.5900000000000004E-2</v>
      </c>
      <c r="V380" s="6">
        <v>0.57909999999999995</v>
      </c>
      <c r="W380" s="6">
        <v>0.32240000000000002</v>
      </c>
      <c r="X380" s="6">
        <v>15</v>
      </c>
      <c r="Y380" s="6">
        <v>512</v>
      </c>
      <c r="Z380" s="6">
        <v>147</v>
      </c>
      <c r="AA380" s="6">
        <v>19962</v>
      </c>
      <c r="AB380" s="6">
        <v>0.29310000000000003</v>
      </c>
      <c r="AC380" s="6">
        <v>0.49490000000000001</v>
      </c>
      <c r="AD380" s="6">
        <v>0.1166</v>
      </c>
      <c r="AT380" s="6" t="str">
        <f t="shared" si="12"/>
        <v/>
      </c>
      <c r="AU380" s="6" t="str">
        <f t="shared" si="13"/>
        <v/>
      </c>
      <c r="AV380" s="6">
        <f t="shared" si="14"/>
        <v>367.99333333333334</v>
      </c>
      <c r="AW380" s="7">
        <f t="shared" si="15"/>
        <v>38.98828125</v>
      </c>
      <c r="AX380" s="6" t="str">
        <f t="shared" si="16"/>
        <v/>
      </c>
      <c r="AY380" s="6" t="str">
        <f t="shared" si="17"/>
        <v/>
      </c>
      <c r="BA380" s="6">
        <f>VLOOKUP(A380, ALL_AP_DATA!$A$2:$F$3600, 6, FALSE)</f>
        <v>1747</v>
      </c>
      <c r="BB380" s="6" t="e">
        <f t="shared" ca="1" si="18"/>
        <v>#NAME?</v>
      </c>
      <c r="BC380" s="6">
        <f>VLOOKUP(A380,projmetadata!$A$2:$D$2036, 4, FALSE)</f>
        <v>418055</v>
      </c>
      <c r="BE380" s="6" t="e">
        <f t="shared" ca="1" si="20"/>
        <v>#NAME?</v>
      </c>
      <c r="BF380" s="6" t="e">
        <f t="shared" ca="1" si="21"/>
        <v>#NAME?</v>
      </c>
      <c r="BG380" s="6">
        <f t="shared" si="22"/>
        <v>0.40960399947375348</v>
      </c>
      <c r="BH380" s="6">
        <f>VLOOKUP(A380, ALL_AP_DATA!$A$2:$D$3600, 3, FALSE)</f>
        <v>620</v>
      </c>
      <c r="BI380" s="6">
        <f>VLOOKUP(A380, ALL_AP_DATA!$A$2:$E$3600, 5, FALSE)</f>
        <v>171237</v>
      </c>
      <c r="BJ380" s="6">
        <f t="shared" si="19"/>
        <v>98.017744705208926</v>
      </c>
      <c r="BK380" s="6">
        <f t="shared" si="23"/>
        <v>0.35489410417859185</v>
      </c>
    </row>
    <row r="381" spans="1:63" ht="15.75" customHeight="1" x14ac:dyDescent="0.2">
      <c r="A381" s="6" t="s">
        <v>1340</v>
      </c>
      <c r="B381" s="6" t="s">
        <v>61</v>
      </c>
      <c r="J381" s="6">
        <v>3</v>
      </c>
      <c r="K381" s="6">
        <v>23</v>
      </c>
      <c r="L381" s="6">
        <v>128</v>
      </c>
      <c r="M381" s="6">
        <v>15712</v>
      </c>
      <c r="N381" s="6">
        <v>0.14199999999999999</v>
      </c>
      <c r="O381" s="6">
        <v>0.71109999999999995</v>
      </c>
      <c r="P381" s="6">
        <v>0.69569999999999999</v>
      </c>
      <c r="Q381" s="6">
        <v>10</v>
      </c>
      <c r="R381" s="6">
        <v>40</v>
      </c>
      <c r="S381" s="6">
        <v>147</v>
      </c>
      <c r="T381" s="6">
        <v>18393</v>
      </c>
      <c r="U381" s="6">
        <v>0.24690000000000001</v>
      </c>
      <c r="V381" s="6">
        <v>0.81669999999999998</v>
      </c>
      <c r="W381" s="6">
        <v>0.81440000000000001</v>
      </c>
      <c r="X381" s="6">
        <v>2</v>
      </c>
      <c r="Y381" s="6">
        <v>37</v>
      </c>
      <c r="Z381" s="6">
        <v>59</v>
      </c>
      <c r="AA381" s="6">
        <v>3989</v>
      </c>
      <c r="AB381" s="6">
        <v>0.22839999999999999</v>
      </c>
      <c r="AC381" s="6">
        <v>0.32779999999999998</v>
      </c>
      <c r="AD381" s="6">
        <v>0.17660000000000001</v>
      </c>
      <c r="AE381" s="6">
        <v>4</v>
      </c>
      <c r="AF381" s="6">
        <v>19</v>
      </c>
      <c r="AG381" s="6">
        <v>46</v>
      </c>
      <c r="AH381" s="6">
        <v>2485</v>
      </c>
      <c r="AI381" s="6">
        <v>0.1173</v>
      </c>
      <c r="AJ381" s="6">
        <v>0.25559999999999999</v>
      </c>
      <c r="AK381" s="6">
        <v>0.11</v>
      </c>
      <c r="AL381" s="6">
        <v>1</v>
      </c>
      <c r="AM381" s="6">
        <v>12</v>
      </c>
      <c r="AN381" s="6">
        <v>101</v>
      </c>
      <c r="AO381" s="6">
        <v>12815</v>
      </c>
      <c r="AP381" s="6">
        <v>7.4099999999999999E-2</v>
      </c>
      <c r="AQ381" s="6">
        <v>0.56110000000000004</v>
      </c>
      <c r="AR381" s="6">
        <v>0.56740000000000002</v>
      </c>
      <c r="AT381" s="6" t="str">
        <f t="shared" si="12"/>
        <v/>
      </c>
      <c r="AU381" s="6">
        <f t="shared" si="13"/>
        <v>683.13043478260875</v>
      </c>
      <c r="AV381" s="6">
        <f t="shared" si="14"/>
        <v>459.82499999999999</v>
      </c>
      <c r="AW381" s="7">
        <f t="shared" si="15"/>
        <v>107.81081081081081</v>
      </c>
      <c r="AX381" s="6">
        <f t="shared" si="16"/>
        <v>130.78947368421052</v>
      </c>
      <c r="AY381" s="6">
        <f t="shared" si="17"/>
        <v>1067.9166666666667</v>
      </c>
      <c r="BA381" s="6">
        <f>VLOOKUP(A381, ALL_AP_DATA!$A$2:$F$3600, 6, FALSE)</f>
        <v>162</v>
      </c>
      <c r="BB381" s="6" t="e">
        <f t="shared" ca="1" si="18"/>
        <v>#NAME?</v>
      </c>
      <c r="BC381" s="6">
        <f>VLOOKUP(A381,projmetadata!$A$2:$D$2036, 4, FALSE)</f>
        <v>55068</v>
      </c>
      <c r="BE381" s="6" t="e">
        <f t="shared" ca="1" si="20"/>
        <v>#NAME?</v>
      </c>
      <c r="BF381" s="6" t="e">
        <f t="shared" ca="1" si="21"/>
        <v>#NAME?</v>
      </c>
      <c r="BG381" s="6">
        <f t="shared" si="22"/>
        <v>0.41012929469020121</v>
      </c>
      <c r="BH381" s="6">
        <f>VLOOKUP(A381, ALL_AP_DATA!$A$2:$D$3600, 3, FALSE)</f>
        <v>73</v>
      </c>
      <c r="BI381" s="6">
        <f>VLOOKUP(A381, ALL_AP_DATA!$A$2:$E$3600, 5, FALSE)</f>
        <v>22585</v>
      </c>
      <c r="BJ381" s="6">
        <f t="shared" si="19"/>
        <v>139.41358024691357</v>
      </c>
      <c r="BK381" s="6">
        <f t="shared" si="23"/>
        <v>0.45061728395061729</v>
      </c>
    </row>
    <row r="382" spans="1:63" ht="15.75" customHeight="1" x14ac:dyDescent="0.2">
      <c r="A382" s="6" t="s">
        <v>1063</v>
      </c>
      <c r="B382" s="6" t="s">
        <v>61</v>
      </c>
      <c r="J382" s="6">
        <v>1</v>
      </c>
      <c r="K382" s="6">
        <v>10</v>
      </c>
      <c r="L382" s="6">
        <v>196</v>
      </c>
      <c r="M382" s="6">
        <v>4775</v>
      </c>
      <c r="N382" s="6">
        <v>2.3800000000000002E-2</v>
      </c>
      <c r="O382" s="6">
        <v>0.44550000000000001</v>
      </c>
      <c r="P382" s="6">
        <v>0.20200000000000001</v>
      </c>
      <c r="Q382" s="6">
        <v>16</v>
      </c>
      <c r="R382" s="6">
        <v>94</v>
      </c>
      <c r="S382" s="6">
        <v>397</v>
      </c>
      <c r="T382" s="6">
        <v>20322</v>
      </c>
      <c r="U382" s="6">
        <v>0.2238</v>
      </c>
      <c r="V382" s="6">
        <v>0.90229999999999999</v>
      </c>
      <c r="W382" s="6">
        <v>0.85960000000000003</v>
      </c>
      <c r="X382" s="6">
        <v>6</v>
      </c>
      <c r="Y382" s="6">
        <v>111</v>
      </c>
      <c r="Z382" s="6">
        <v>294</v>
      </c>
      <c r="AA382" s="6">
        <v>8916</v>
      </c>
      <c r="AB382" s="6">
        <v>0.26429999999999998</v>
      </c>
      <c r="AC382" s="6">
        <v>0.66820000000000002</v>
      </c>
      <c r="AD382" s="6">
        <v>0.37709999999999999</v>
      </c>
      <c r="AE382" s="6">
        <v>28</v>
      </c>
      <c r="AF382" s="6">
        <v>117</v>
      </c>
      <c r="AG382" s="6">
        <v>309</v>
      </c>
      <c r="AH382" s="6">
        <v>11335</v>
      </c>
      <c r="AI382" s="6">
        <v>0.27860000000000001</v>
      </c>
      <c r="AJ382" s="6">
        <v>0.70230000000000004</v>
      </c>
      <c r="AK382" s="6">
        <v>0.47949999999999998</v>
      </c>
      <c r="AL382" s="6">
        <v>3</v>
      </c>
      <c r="AM382" s="6">
        <v>54</v>
      </c>
      <c r="AN382" s="6">
        <v>283</v>
      </c>
      <c r="AO382" s="6">
        <v>14693</v>
      </c>
      <c r="AP382" s="6">
        <v>0.12859999999999999</v>
      </c>
      <c r="AQ382" s="6">
        <v>0.64319999999999999</v>
      </c>
      <c r="AR382" s="6">
        <v>0.62150000000000005</v>
      </c>
      <c r="AT382" s="6" t="str">
        <f t="shared" si="12"/>
        <v/>
      </c>
      <c r="AU382" s="6">
        <f t="shared" si="13"/>
        <v>477.5</v>
      </c>
      <c r="AV382" s="6">
        <f t="shared" si="14"/>
        <v>216.19148936170214</v>
      </c>
      <c r="AW382" s="7">
        <f t="shared" si="15"/>
        <v>80.324324324324323</v>
      </c>
      <c r="AX382" s="6">
        <f t="shared" si="16"/>
        <v>96.880341880341874</v>
      </c>
      <c r="AY382" s="6">
        <f t="shared" si="17"/>
        <v>272.09259259259261</v>
      </c>
      <c r="BA382" s="6">
        <f>VLOOKUP(A382, ALL_AP_DATA!$A$2:$F$3600, 6, FALSE)</f>
        <v>420</v>
      </c>
      <c r="BB382" s="6" t="e">
        <f t="shared" ca="1" si="18"/>
        <v>#NAME?</v>
      </c>
      <c r="BC382" s="6">
        <f>VLOOKUP(A382,projmetadata!$A$2:$D$2036, 4, FALSE)</f>
        <v>57508</v>
      </c>
      <c r="BE382" s="6" t="e">
        <f t="shared" ca="1" si="20"/>
        <v>#NAME?</v>
      </c>
      <c r="BF382" s="6" t="e">
        <f t="shared" ca="1" si="21"/>
        <v>#NAME?</v>
      </c>
      <c r="BG382" s="6">
        <f t="shared" si="22"/>
        <v>0.4110906308687487</v>
      </c>
      <c r="BH382" s="6">
        <f>VLOOKUP(A382, ALL_AP_DATA!$A$2:$D$3600, 3, FALSE)</f>
        <v>225</v>
      </c>
      <c r="BI382" s="6">
        <f>VLOOKUP(A382, ALL_AP_DATA!$A$2:$E$3600, 5, FALSE)</f>
        <v>23641</v>
      </c>
      <c r="BJ382" s="6">
        <f t="shared" si="19"/>
        <v>56.288095238095238</v>
      </c>
      <c r="BK382" s="6">
        <f t="shared" si="23"/>
        <v>0.5357142857142857</v>
      </c>
    </row>
    <row r="383" spans="1:63" ht="15.75" customHeight="1" x14ac:dyDescent="0.2">
      <c r="A383" s="6" t="s">
        <v>145</v>
      </c>
      <c r="B383" s="6" t="s">
        <v>61</v>
      </c>
      <c r="J383" s="6">
        <v>2</v>
      </c>
      <c r="K383" s="6">
        <v>13</v>
      </c>
      <c r="L383" s="6">
        <v>120</v>
      </c>
      <c r="M383" s="6">
        <v>12787</v>
      </c>
      <c r="N383" s="6">
        <v>7.22E-2</v>
      </c>
      <c r="O383" s="6">
        <v>0.61860000000000004</v>
      </c>
      <c r="P383" s="6">
        <v>0.50749999999999995</v>
      </c>
      <c r="Q383" s="6">
        <v>7</v>
      </c>
      <c r="R383" s="6">
        <v>24</v>
      </c>
      <c r="S383" s="6">
        <v>148</v>
      </c>
      <c r="T383" s="6">
        <v>18974</v>
      </c>
      <c r="U383" s="6">
        <v>0.1333</v>
      </c>
      <c r="V383" s="6">
        <v>0.76290000000000002</v>
      </c>
      <c r="W383" s="6">
        <v>0.753</v>
      </c>
      <c r="X383" s="6">
        <v>5</v>
      </c>
      <c r="Y383" s="6">
        <v>45</v>
      </c>
      <c r="Z383" s="6">
        <v>151</v>
      </c>
      <c r="AA383" s="6">
        <v>17407</v>
      </c>
      <c r="AB383" s="6">
        <v>0.25</v>
      </c>
      <c r="AC383" s="6">
        <v>0.77839999999999998</v>
      </c>
      <c r="AD383" s="6">
        <v>0.69079999999999997</v>
      </c>
      <c r="AE383" s="6">
        <v>11</v>
      </c>
      <c r="AF383" s="6">
        <v>36</v>
      </c>
      <c r="AG383" s="6">
        <v>157</v>
      </c>
      <c r="AH383" s="6">
        <v>21173</v>
      </c>
      <c r="AI383" s="6">
        <v>0.2</v>
      </c>
      <c r="AJ383" s="6">
        <v>0.80930000000000002</v>
      </c>
      <c r="AK383" s="6">
        <v>0.84030000000000005</v>
      </c>
      <c r="AL383" s="6">
        <v>1</v>
      </c>
      <c r="AM383" s="6">
        <v>12</v>
      </c>
      <c r="AN383" s="6">
        <v>120</v>
      </c>
      <c r="AO383" s="6">
        <v>11980</v>
      </c>
      <c r="AP383" s="6">
        <v>6.6699999999999995E-2</v>
      </c>
      <c r="AQ383" s="6">
        <v>0.61860000000000004</v>
      </c>
      <c r="AR383" s="6">
        <v>0.47549999999999998</v>
      </c>
      <c r="AT383" s="6" t="str">
        <f t="shared" si="12"/>
        <v/>
      </c>
      <c r="AU383" s="6">
        <f t="shared" si="13"/>
        <v>983.61538461538464</v>
      </c>
      <c r="AV383" s="6">
        <f t="shared" si="14"/>
        <v>790.58333333333337</v>
      </c>
      <c r="AW383" s="7">
        <f t="shared" si="15"/>
        <v>386.82222222222219</v>
      </c>
      <c r="AX383" s="6">
        <f t="shared" si="16"/>
        <v>588.13888888888891</v>
      </c>
      <c r="AY383" s="6">
        <f t="shared" si="17"/>
        <v>998.33333333333337</v>
      </c>
      <c r="BA383" s="6">
        <f>VLOOKUP(A383, ALL_AP_DATA!$A$2:$F$3600, 6, FALSE)</f>
        <v>180</v>
      </c>
      <c r="BB383" s="6" t="e">
        <f t="shared" ca="1" si="18"/>
        <v>#NAME?</v>
      </c>
      <c r="BC383" s="6">
        <f>VLOOKUP(A383,projmetadata!$A$2:$D$2036, 4, FALSE)</f>
        <v>58191</v>
      </c>
      <c r="BE383" s="6" t="e">
        <f t="shared" ca="1" si="20"/>
        <v>#NAME?</v>
      </c>
      <c r="BF383" s="6" t="e">
        <f t="shared" ca="1" si="21"/>
        <v>#NAME?</v>
      </c>
      <c r="BG383" s="6">
        <f t="shared" si="22"/>
        <v>0.43300510388204361</v>
      </c>
      <c r="BH383" s="6">
        <f>VLOOKUP(A383, ALL_AP_DATA!$A$2:$D$3600, 3, FALSE)</f>
        <v>63</v>
      </c>
      <c r="BI383" s="6">
        <f>VLOOKUP(A383, ALL_AP_DATA!$A$2:$E$3600, 5, FALSE)</f>
        <v>25197</v>
      </c>
      <c r="BJ383" s="6">
        <f t="shared" si="19"/>
        <v>139.98333333333332</v>
      </c>
      <c r="BK383" s="6">
        <f t="shared" si="23"/>
        <v>0.35</v>
      </c>
    </row>
    <row r="384" spans="1:63" ht="15.75" customHeight="1" x14ac:dyDescent="0.2">
      <c r="A384" s="6" t="s">
        <v>1428</v>
      </c>
      <c r="B384" s="6" t="s">
        <v>61</v>
      </c>
      <c r="C384" s="6">
        <v>3</v>
      </c>
      <c r="D384" s="6">
        <v>47</v>
      </c>
      <c r="E384" s="6">
        <v>16</v>
      </c>
      <c r="F384" s="6">
        <v>647</v>
      </c>
      <c r="G384" s="6">
        <v>8.7499999999999994E-2</v>
      </c>
      <c r="H384" s="6">
        <v>4.5999999999999999E-2</v>
      </c>
      <c r="I384" s="6">
        <v>1.9199999999999998E-2</v>
      </c>
      <c r="J384" s="6">
        <v>6</v>
      </c>
      <c r="K384" s="6">
        <v>40</v>
      </c>
      <c r="L384" s="6">
        <v>181</v>
      </c>
      <c r="M384" s="6">
        <v>8741</v>
      </c>
      <c r="N384" s="6">
        <v>7.4499999999999997E-2</v>
      </c>
      <c r="O384" s="6">
        <v>0.52010000000000001</v>
      </c>
      <c r="P384" s="6">
        <v>0.25929999999999997</v>
      </c>
      <c r="Q384" s="6">
        <v>29</v>
      </c>
      <c r="R384" s="6">
        <v>115</v>
      </c>
      <c r="S384" s="6">
        <v>293</v>
      </c>
      <c r="T384" s="6">
        <v>25363</v>
      </c>
      <c r="U384" s="6">
        <v>0.2142</v>
      </c>
      <c r="V384" s="6">
        <v>0.84199999999999997</v>
      </c>
      <c r="W384" s="6">
        <v>0.75249999999999995</v>
      </c>
      <c r="X384" s="6">
        <v>11</v>
      </c>
      <c r="Y384" s="6">
        <v>394</v>
      </c>
      <c r="Z384" s="6">
        <v>297</v>
      </c>
      <c r="AA384" s="6">
        <v>22179</v>
      </c>
      <c r="AB384" s="6">
        <v>0.73370000000000002</v>
      </c>
      <c r="AC384" s="6">
        <v>0.85340000000000005</v>
      </c>
      <c r="AD384" s="6">
        <v>0.65800000000000003</v>
      </c>
      <c r="AE384" s="6">
        <v>27</v>
      </c>
      <c r="AF384" s="6">
        <v>121</v>
      </c>
      <c r="AG384" s="6">
        <v>176</v>
      </c>
      <c r="AH384" s="6">
        <v>7595</v>
      </c>
      <c r="AI384" s="6">
        <v>0.2253</v>
      </c>
      <c r="AJ384" s="6">
        <v>0.50570000000000004</v>
      </c>
      <c r="AK384" s="6">
        <v>0.2253</v>
      </c>
      <c r="AL384" s="6">
        <v>4</v>
      </c>
      <c r="AM384" s="6">
        <v>49</v>
      </c>
      <c r="AN384" s="6">
        <v>202</v>
      </c>
      <c r="AO384" s="6">
        <v>10871</v>
      </c>
      <c r="AP384" s="6">
        <v>9.1200000000000003E-2</v>
      </c>
      <c r="AQ384" s="6">
        <v>0.58050000000000002</v>
      </c>
      <c r="AR384" s="6">
        <v>0.32250000000000001</v>
      </c>
      <c r="AT384" s="6">
        <f t="shared" si="12"/>
        <v>13.76595744680851</v>
      </c>
      <c r="AU384" s="6">
        <f t="shared" si="13"/>
        <v>218.52500000000001</v>
      </c>
      <c r="AV384" s="6">
        <f t="shared" si="14"/>
        <v>220.54782608695652</v>
      </c>
      <c r="AW384" s="7">
        <f t="shared" si="15"/>
        <v>56.291878172588831</v>
      </c>
      <c r="AX384" s="6">
        <f t="shared" si="16"/>
        <v>62.768595041322314</v>
      </c>
      <c r="AY384" s="6">
        <f t="shared" si="17"/>
        <v>221.85714285714286</v>
      </c>
      <c r="BA384" s="6">
        <f>VLOOKUP(A384, ALL_AP_DATA!$A$2:$F$3600, 6, FALSE)</f>
        <v>537</v>
      </c>
      <c r="BB384" s="6" t="e">
        <f t="shared" ca="1" si="18"/>
        <v>#NAME?</v>
      </c>
      <c r="BC384" s="6">
        <f>VLOOKUP(A384,projmetadata!$A$2:$D$2036, 4, FALSE)</f>
        <v>76737</v>
      </c>
      <c r="BE384" s="6" t="e">
        <f t="shared" ca="1" si="20"/>
        <v>#NAME?</v>
      </c>
      <c r="BF384" s="6" t="e">
        <f t="shared" ca="1" si="21"/>
        <v>#NAME?</v>
      </c>
      <c r="BG384" s="6">
        <f t="shared" si="22"/>
        <v>0.43924052282471299</v>
      </c>
      <c r="BH384" s="6">
        <f>VLOOKUP(A384, ALL_AP_DATA!$A$2:$D$3600, 3, FALSE)</f>
        <v>417</v>
      </c>
      <c r="BI384" s="6">
        <f>VLOOKUP(A384, ALL_AP_DATA!$A$2:$E$3600, 5, FALSE)</f>
        <v>33706</v>
      </c>
      <c r="BJ384" s="6">
        <f t="shared" si="19"/>
        <v>62.767225325884546</v>
      </c>
      <c r="BK384" s="6">
        <f t="shared" si="23"/>
        <v>0.77653631284916202</v>
      </c>
    </row>
    <row r="385" spans="1:63" ht="15.75" customHeight="1" x14ac:dyDescent="0.2">
      <c r="A385" s="6" t="s">
        <v>1199</v>
      </c>
      <c r="B385" s="6" t="s">
        <v>61</v>
      </c>
      <c r="C385" s="6">
        <v>1</v>
      </c>
      <c r="D385" s="6">
        <v>3</v>
      </c>
      <c r="E385" s="6">
        <v>5</v>
      </c>
      <c r="F385" s="6">
        <v>141</v>
      </c>
      <c r="G385" s="6">
        <v>1.09E-2</v>
      </c>
      <c r="H385" s="6">
        <v>6.8500000000000005E-2</v>
      </c>
      <c r="I385" s="6">
        <v>5.7999999999999996E-3</v>
      </c>
      <c r="J385" s="6">
        <v>2</v>
      </c>
      <c r="K385" s="6">
        <v>12</v>
      </c>
      <c r="L385" s="6">
        <v>32</v>
      </c>
      <c r="M385" s="6">
        <v>3473</v>
      </c>
      <c r="N385" s="6">
        <v>4.36E-2</v>
      </c>
      <c r="O385" s="6">
        <v>0.43840000000000001</v>
      </c>
      <c r="P385" s="6">
        <v>0.1431</v>
      </c>
      <c r="Q385" s="6">
        <v>9</v>
      </c>
      <c r="R385" s="6">
        <v>52</v>
      </c>
      <c r="S385" s="6">
        <v>58</v>
      </c>
      <c r="T385" s="6">
        <v>9766</v>
      </c>
      <c r="U385" s="6">
        <v>0.18909999999999999</v>
      </c>
      <c r="V385" s="6">
        <v>0.79449999999999998</v>
      </c>
      <c r="W385" s="6">
        <v>0.40250000000000002</v>
      </c>
      <c r="X385" s="6">
        <v>23</v>
      </c>
      <c r="Y385" s="6">
        <v>124</v>
      </c>
      <c r="Z385" s="6">
        <v>48</v>
      </c>
      <c r="AA385" s="6">
        <v>7742</v>
      </c>
      <c r="AB385" s="6">
        <v>0.45090000000000002</v>
      </c>
      <c r="AC385" s="6">
        <v>0.65749999999999997</v>
      </c>
      <c r="AD385" s="6">
        <v>0.31900000000000001</v>
      </c>
      <c r="AE385" s="6">
        <v>2</v>
      </c>
      <c r="AF385" s="6">
        <v>8</v>
      </c>
      <c r="AG385" s="6">
        <v>2</v>
      </c>
      <c r="AH385" s="6">
        <v>18</v>
      </c>
      <c r="AI385" s="6">
        <v>2.9100000000000001E-2</v>
      </c>
      <c r="AJ385" s="6">
        <v>2.7400000000000001E-2</v>
      </c>
      <c r="AK385" s="6">
        <v>6.9999999999999999E-4</v>
      </c>
      <c r="AT385" s="6">
        <f t="shared" si="12"/>
        <v>47</v>
      </c>
      <c r="AU385" s="6">
        <f t="shared" si="13"/>
        <v>289.41666666666669</v>
      </c>
      <c r="AV385" s="6">
        <f t="shared" si="14"/>
        <v>187.80769230769232</v>
      </c>
      <c r="AW385" s="7">
        <f t="shared" si="15"/>
        <v>62.435483870967744</v>
      </c>
      <c r="AX385" s="6">
        <f t="shared" si="16"/>
        <v>2.25</v>
      </c>
      <c r="AY385" s="6" t="str">
        <f t="shared" si="17"/>
        <v/>
      </c>
      <c r="BA385" s="6">
        <f>VLOOKUP(A385, ALL_AP_DATA!$A$2:$F$3600, 6, FALSE)</f>
        <v>275</v>
      </c>
      <c r="BB385" s="6" t="e">
        <f t="shared" ca="1" si="18"/>
        <v>#NAME?</v>
      </c>
      <c r="BC385" s="6">
        <f>VLOOKUP(A385,projmetadata!$A$2:$D$2036, 4, FALSE)</f>
        <v>55270</v>
      </c>
      <c r="BE385" s="6" t="e">
        <f t="shared" ca="1" si="20"/>
        <v>#NAME?</v>
      </c>
      <c r="BF385" s="6" t="e">
        <f t="shared" ca="1" si="21"/>
        <v>#NAME?</v>
      </c>
      <c r="BG385" s="6">
        <f t="shared" si="22"/>
        <v>0.43904468970508415</v>
      </c>
      <c r="BH385" s="6">
        <f>VLOOKUP(A385, ALL_AP_DATA!$A$2:$D$3600, 3, FALSE)</f>
        <v>150</v>
      </c>
      <c r="BI385" s="6">
        <f>VLOOKUP(A385, ALL_AP_DATA!$A$2:$E$3600, 5, FALSE)</f>
        <v>24266</v>
      </c>
      <c r="BJ385" s="6">
        <f t="shared" si="19"/>
        <v>88.24</v>
      </c>
      <c r="BK385" s="6">
        <f t="shared" si="23"/>
        <v>0.54545454545454541</v>
      </c>
    </row>
    <row r="386" spans="1:63" ht="15.75" customHeight="1" x14ac:dyDescent="0.2">
      <c r="A386" s="6" t="s">
        <v>196</v>
      </c>
      <c r="B386" s="6" t="s">
        <v>61</v>
      </c>
      <c r="Q386" s="6">
        <v>4</v>
      </c>
      <c r="R386" s="6">
        <v>10</v>
      </c>
      <c r="S386" s="6">
        <v>15</v>
      </c>
      <c r="T386" s="6">
        <v>21875</v>
      </c>
      <c r="U386" s="6">
        <v>2.01E-2</v>
      </c>
      <c r="V386" s="6">
        <v>0.42859999999999998</v>
      </c>
      <c r="W386" s="6">
        <v>0.97009999999999996</v>
      </c>
      <c r="X386" s="6">
        <v>16</v>
      </c>
      <c r="Y386" s="6">
        <v>135</v>
      </c>
      <c r="Z386" s="6">
        <v>28</v>
      </c>
      <c r="AA386" s="6">
        <v>5402</v>
      </c>
      <c r="AB386" s="6">
        <v>0.27160000000000001</v>
      </c>
      <c r="AC386" s="6">
        <v>0.8</v>
      </c>
      <c r="AD386" s="6">
        <v>0.23960000000000001</v>
      </c>
      <c r="AE386" s="6">
        <v>10</v>
      </c>
      <c r="AF386" s="6">
        <v>90</v>
      </c>
      <c r="AG386" s="6">
        <v>8</v>
      </c>
      <c r="AH386" s="6">
        <v>4672</v>
      </c>
      <c r="AI386" s="6">
        <v>0.18110000000000001</v>
      </c>
      <c r="AJ386" s="6">
        <v>0.2286</v>
      </c>
      <c r="AK386" s="6">
        <v>0.2072</v>
      </c>
      <c r="AT386" s="6" t="str">
        <f t="shared" si="12"/>
        <v/>
      </c>
      <c r="AU386" s="6" t="str">
        <f t="shared" si="13"/>
        <v/>
      </c>
      <c r="AV386" s="6">
        <f t="shared" si="14"/>
        <v>2187.5</v>
      </c>
      <c r="AW386" s="7">
        <f t="shared" si="15"/>
        <v>40.014814814814812</v>
      </c>
      <c r="AX386" s="6">
        <f t="shared" si="16"/>
        <v>51.911111111111111</v>
      </c>
      <c r="AY386" s="6" t="str">
        <f t="shared" si="17"/>
        <v/>
      </c>
      <c r="BA386" s="6">
        <f>VLOOKUP(A386, ALL_AP_DATA!$A$2:$F$3600, 6, FALSE)</f>
        <v>497</v>
      </c>
      <c r="BB386" s="6" t="e">
        <f t="shared" ca="1" si="18"/>
        <v>#NAME?</v>
      </c>
      <c r="BC386" s="6">
        <f>VLOOKUP(A386,projmetadata!$A$2:$D$2036, 4, FALSE)</f>
        <v>51025</v>
      </c>
      <c r="BE386" s="6" t="e">
        <f t="shared" ca="1" si="20"/>
        <v>#NAME?</v>
      </c>
      <c r="BF386" s="6" t="e">
        <f t="shared" ca="1" si="21"/>
        <v>#NAME?</v>
      </c>
      <c r="BG386" s="6">
        <f t="shared" si="22"/>
        <v>0.44192062714355707</v>
      </c>
      <c r="BH386" s="6">
        <f>VLOOKUP(A386, ALL_AP_DATA!$A$2:$D$3600, 3, FALSE)</f>
        <v>198</v>
      </c>
      <c r="BI386" s="6">
        <f>VLOOKUP(A386, ALL_AP_DATA!$A$2:$E$3600, 5, FALSE)</f>
        <v>22549</v>
      </c>
      <c r="BJ386" s="6">
        <f t="shared" si="19"/>
        <v>45.370221327967805</v>
      </c>
      <c r="BK386" s="6">
        <f t="shared" si="23"/>
        <v>0.39839034205231388</v>
      </c>
    </row>
    <row r="387" spans="1:63" ht="15.75" customHeight="1" x14ac:dyDescent="0.2">
      <c r="A387" s="6" t="s">
        <v>926</v>
      </c>
      <c r="B387" s="6" t="s">
        <v>61</v>
      </c>
      <c r="C387" s="6">
        <v>4</v>
      </c>
      <c r="D387" s="6">
        <v>11</v>
      </c>
      <c r="E387" s="6">
        <v>6</v>
      </c>
      <c r="F387" s="6">
        <v>37</v>
      </c>
      <c r="G387" s="6">
        <v>1.17E-2</v>
      </c>
      <c r="H387" s="6">
        <v>8.3299999999999999E-2</v>
      </c>
      <c r="I387" s="6">
        <v>5.0000000000000001E-4</v>
      </c>
      <c r="Q387" s="6">
        <v>11</v>
      </c>
      <c r="R387" s="6">
        <v>39</v>
      </c>
      <c r="S387" s="6">
        <v>45</v>
      </c>
      <c r="T387" s="6">
        <v>3473</v>
      </c>
      <c r="U387" s="6">
        <v>4.1399999999999999E-2</v>
      </c>
      <c r="V387" s="6">
        <v>0.625</v>
      </c>
      <c r="W387" s="6">
        <v>4.6100000000000002E-2</v>
      </c>
      <c r="X387" s="6">
        <v>20</v>
      </c>
      <c r="Y387" s="6">
        <v>163</v>
      </c>
      <c r="Z387" s="6">
        <v>34</v>
      </c>
      <c r="AA387" s="6">
        <v>1029</v>
      </c>
      <c r="AB387" s="6">
        <v>0.1729</v>
      </c>
      <c r="AC387" s="6">
        <v>0.47220000000000001</v>
      </c>
      <c r="AD387" s="6">
        <v>1.37E-2</v>
      </c>
      <c r="AE387" s="6">
        <v>28</v>
      </c>
      <c r="AF387" s="6">
        <v>160</v>
      </c>
      <c r="AG387" s="6">
        <v>30</v>
      </c>
      <c r="AH387" s="6">
        <v>1560</v>
      </c>
      <c r="AI387" s="6">
        <v>0.16969999999999999</v>
      </c>
      <c r="AJ387" s="6">
        <v>0.41670000000000001</v>
      </c>
      <c r="AK387" s="6">
        <v>2.07E-2</v>
      </c>
      <c r="AT387" s="6">
        <f t="shared" si="12"/>
        <v>3.3636363636363638</v>
      </c>
      <c r="AU387" s="6" t="str">
        <f t="shared" si="13"/>
        <v/>
      </c>
      <c r="AV387" s="6">
        <f t="shared" si="14"/>
        <v>89.051282051282058</v>
      </c>
      <c r="AW387" s="7">
        <f t="shared" si="15"/>
        <v>6.3128834355828225</v>
      </c>
      <c r="AX387" s="6">
        <f t="shared" si="16"/>
        <v>9.75</v>
      </c>
      <c r="AY387" s="6" t="str">
        <f t="shared" si="17"/>
        <v/>
      </c>
      <c r="BA387" s="6">
        <f>VLOOKUP(A387, ALL_AP_DATA!$A$2:$F$3600, 6, FALSE)</f>
        <v>943</v>
      </c>
      <c r="BB387" s="6" t="e">
        <f t="shared" ca="1" si="18"/>
        <v>#NAME?</v>
      </c>
      <c r="BC387" s="6">
        <f>VLOOKUP(A387,projmetadata!$A$2:$D$2036, 4, FALSE)</f>
        <v>167228</v>
      </c>
      <c r="BE387" s="6" t="e">
        <f t="shared" ca="1" si="20"/>
        <v>#NAME?</v>
      </c>
      <c r="BF387" s="6" t="e">
        <f t="shared" ca="1" si="21"/>
        <v>#NAME?</v>
      </c>
      <c r="BG387" s="6">
        <f t="shared" si="22"/>
        <v>0.45012198914057455</v>
      </c>
      <c r="BH387" s="6">
        <f>VLOOKUP(A387, ALL_AP_DATA!$A$2:$D$3600, 3, FALSE)</f>
        <v>331</v>
      </c>
      <c r="BI387" s="6">
        <f>VLOOKUP(A387, ALL_AP_DATA!$A$2:$E$3600, 5, FALSE)</f>
        <v>75273</v>
      </c>
      <c r="BJ387" s="6">
        <f t="shared" si="19"/>
        <v>79.822905620360558</v>
      </c>
      <c r="BK387" s="6">
        <f t="shared" si="23"/>
        <v>0.35100742311770944</v>
      </c>
    </row>
    <row r="388" spans="1:63" ht="15.75" customHeight="1" x14ac:dyDescent="0.2">
      <c r="A388" s="6" t="s">
        <v>354</v>
      </c>
      <c r="B388" s="6" t="s">
        <v>61</v>
      </c>
      <c r="C388" s="6">
        <v>1</v>
      </c>
      <c r="D388" s="6">
        <v>3</v>
      </c>
      <c r="E388" s="6">
        <v>25</v>
      </c>
      <c r="F388" s="6">
        <v>440</v>
      </c>
      <c r="G388" s="6">
        <v>1.1999999999999999E-3</v>
      </c>
      <c r="H388" s="6">
        <v>4.1999999999999997E-3</v>
      </c>
      <c r="I388" s="6">
        <v>2.5000000000000001E-3</v>
      </c>
      <c r="J388" s="6">
        <v>4</v>
      </c>
      <c r="K388" s="6">
        <v>56</v>
      </c>
      <c r="L388" s="6">
        <v>663</v>
      </c>
      <c r="M388" s="6">
        <v>24362</v>
      </c>
      <c r="N388" s="6">
        <v>2.2200000000000001E-2</v>
      </c>
      <c r="O388" s="6">
        <v>0.1125</v>
      </c>
      <c r="P388" s="6">
        <v>0.1371</v>
      </c>
      <c r="Q388" s="6">
        <v>146</v>
      </c>
      <c r="R388" s="6">
        <v>528</v>
      </c>
      <c r="S388" s="6">
        <v>3693</v>
      </c>
      <c r="T388" s="6">
        <v>115311</v>
      </c>
      <c r="U388" s="6">
        <v>0.20960000000000001</v>
      </c>
      <c r="V388" s="6">
        <v>0.62670000000000003</v>
      </c>
      <c r="W388" s="6">
        <v>0.64910000000000001</v>
      </c>
      <c r="X388" s="6">
        <v>371</v>
      </c>
      <c r="Y388" s="6">
        <v>1393</v>
      </c>
      <c r="Z388" s="6">
        <v>4950</v>
      </c>
      <c r="AA388" s="6">
        <v>135021</v>
      </c>
      <c r="AB388" s="6">
        <v>0.55300000000000005</v>
      </c>
      <c r="AC388" s="6">
        <v>0.84</v>
      </c>
      <c r="AD388" s="6">
        <v>0.76</v>
      </c>
      <c r="AE388" s="6">
        <v>51</v>
      </c>
      <c r="AF388" s="6">
        <v>332</v>
      </c>
      <c r="AG388" s="6">
        <v>2566</v>
      </c>
      <c r="AH388" s="6">
        <v>69768</v>
      </c>
      <c r="AI388" s="6">
        <v>0.1318</v>
      </c>
      <c r="AJ388" s="6">
        <v>0.43540000000000001</v>
      </c>
      <c r="AK388" s="6">
        <v>0.39269999999999999</v>
      </c>
      <c r="AL388" s="6">
        <v>5</v>
      </c>
      <c r="AM388" s="6">
        <v>109</v>
      </c>
      <c r="AN388" s="6">
        <v>1174</v>
      </c>
      <c r="AO388" s="6">
        <v>28578</v>
      </c>
      <c r="AP388" s="6">
        <v>4.3299999999999998E-2</v>
      </c>
      <c r="AQ388" s="6">
        <v>0.19919999999999999</v>
      </c>
      <c r="AR388" s="6">
        <v>0.16089999999999999</v>
      </c>
      <c r="AT388" s="6">
        <f t="shared" si="12"/>
        <v>146.66666666666666</v>
      </c>
      <c r="AU388" s="6">
        <f t="shared" si="13"/>
        <v>435.03571428571428</v>
      </c>
      <c r="AV388" s="6">
        <f t="shared" si="14"/>
        <v>218.39204545454547</v>
      </c>
      <c r="AW388" s="7">
        <f t="shared" si="15"/>
        <v>96.928212491026557</v>
      </c>
      <c r="AX388" s="6">
        <f t="shared" si="16"/>
        <v>210.14457831325302</v>
      </c>
      <c r="AY388" s="6">
        <f t="shared" si="17"/>
        <v>262.18348623853211</v>
      </c>
      <c r="BA388" s="6">
        <f>VLOOKUP(A388, ALL_AP_DATA!$A$2:$F$3600, 6, FALSE)</f>
        <v>2519</v>
      </c>
      <c r="BB388" s="6" t="e">
        <f t="shared" ca="1" si="18"/>
        <v>#NAME?</v>
      </c>
      <c r="BC388" s="6">
        <f>VLOOKUP(A388,projmetadata!$A$2:$D$2036, 4, FALSE)</f>
        <v>388118</v>
      </c>
      <c r="BE388" s="6" t="e">
        <f t="shared" ca="1" si="20"/>
        <v>#NAME?</v>
      </c>
      <c r="BF388" s="6" t="e">
        <f t="shared" ca="1" si="21"/>
        <v>#NAME?</v>
      </c>
      <c r="BG388" s="6">
        <f t="shared" si="22"/>
        <v>0.4577319268882144</v>
      </c>
      <c r="BH388" s="6">
        <f>VLOOKUP(A388, ALL_AP_DATA!$A$2:$D$3600, 3, FALSE)</f>
        <v>1624</v>
      </c>
      <c r="BI388" s="6">
        <f>VLOOKUP(A388, ALL_AP_DATA!$A$2:$E$3600, 5, FALSE)</f>
        <v>177654</v>
      </c>
      <c r="BJ388" s="6">
        <f t="shared" si="19"/>
        <v>70.525605398967841</v>
      </c>
      <c r="BK388" s="6">
        <f t="shared" si="23"/>
        <v>0.64470027788805084</v>
      </c>
    </row>
    <row r="389" spans="1:63" ht="15.75" customHeight="1" x14ac:dyDescent="0.2">
      <c r="A389" s="6" t="s">
        <v>1144</v>
      </c>
      <c r="B389" s="6" t="s">
        <v>61</v>
      </c>
      <c r="J389" s="6">
        <v>1</v>
      </c>
      <c r="K389" s="6">
        <v>11</v>
      </c>
      <c r="L389" s="6">
        <v>175</v>
      </c>
      <c r="M389" s="6">
        <v>7069</v>
      </c>
      <c r="N389" s="6">
        <v>2.3300000000000001E-2</v>
      </c>
      <c r="O389" s="6">
        <v>0.3493</v>
      </c>
      <c r="P389" s="6">
        <v>0.2331</v>
      </c>
      <c r="Q389" s="6">
        <v>15</v>
      </c>
      <c r="R389" s="6">
        <v>84</v>
      </c>
      <c r="S389" s="6">
        <v>475</v>
      </c>
      <c r="T389" s="6">
        <v>29279</v>
      </c>
      <c r="U389" s="6">
        <v>0.17799999999999999</v>
      </c>
      <c r="V389" s="6">
        <v>0.94810000000000005</v>
      </c>
      <c r="W389" s="6">
        <v>0.96530000000000005</v>
      </c>
      <c r="X389" s="6">
        <v>18</v>
      </c>
      <c r="Y389" s="6">
        <v>346</v>
      </c>
      <c r="Z389" s="6">
        <v>368</v>
      </c>
      <c r="AA389" s="6">
        <v>19469</v>
      </c>
      <c r="AB389" s="6">
        <v>0.73309999999999997</v>
      </c>
      <c r="AC389" s="6">
        <v>0.73450000000000004</v>
      </c>
      <c r="AD389" s="6">
        <v>0.64190000000000003</v>
      </c>
      <c r="AE389" s="6">
        <v>8</v>
      </c>
      <c r="AF389" s="6">
        <v>25</v>
      </c>
      <c r="AG389" s="6">
        <v>211</v>
      </c>
      <c r="AH389" s="6">
        <v>11546</v>
      </c>
      <c r="AI389" s="6">
        <v>5.2999999999999999E-2</v>
      </c>
      <c r="AJ389" s="6">
        <v>0.42120000000000002</v>
      </c>
      <c r="AK389" s="6">
        <v>0.38069999999999998</v>
      </c>
      <c r="AL389" s="6">
        <v>3</v>
      </c>
      <c r="AM389" s="6">
        <v>34</v>
      </c>
      <c r="AN389" s="6">
        <v>282</v>
      </c>
      <c r="AO389" s="6">
        <v>20021</v>
      </c>
      <c r="AP389" s="6">
        <v>7.1999999999999995E-2</v>
      </c>
      <c r="AQ389" s="6">
        <v>0.56289999999999996</v>
      </c>
      <c r="AR389" s="6">
        <v>0.66010000000000002</v>
      </c>
      <c r="AT389" s="6" t="str">
        <f t="shared" si="12"/>
        <v/>
      </c>
      <c r="AU389" s="6">
        <f t="shared" si="13"/>
        <v>642.63636363636363</v>
      </c>
      <c r="AV389" s="6">
        <f t="shared" si="14"/>
        <v>348.5595238095238</v>
      </c>
      <c r="AW389" s="7">
        <f t="shared" si="15"/>
        <v>56.26878612716763</v>
      </c>
      <c r="AX389" s="6">
        <f t="shared" si="16"/>
        <v>461.84</v>
      </c>
      <c r="AY389" s="6">
        <f t="shared" si="17"/>
        <v>588.85294117647061</v>
      </c>
      <c r="BA389" s="6">
        <f>VLOOKUP(A389, ALL_AP_DATA!$A$2:$F$3600, 6, FALSE)</f>
        <v>472</v>
      </c>
      <c r="BB389" s="6" t="e">
        <f t="shared" ca="1" si="18"/>
        <v>#NAME?</v>
      </c>
      <c r="BC389" s="6">
        <f>VLOOKUP(A389,projmetadata!$A$2:$D$2036, 4, FALSE)</f>
        <v>66686</v>
      </c>
      <c r="BE389" s="6" t="e">
        <f t="shared" ca="1" si="20"/>
        <v>#NAME?</v>
      </c>
      <c r="BF389" s="6" t="e">
        <f t="shared" ca="1" si="21"/>
        <v>#NAME?</v>
      </c>
      <c r="BG389" s="6">
        <f t="shared" si="22"/>
        <v>0.45484809405272469</v>
      </c>
      <c r="BH389" s="6">
        <f>VLOOKUP(A389, ALL_AP_DATA!$A$2:$D$3600, 3, FALSE)</f>
        <v>384</v>
      </c>
      <c r="BI389" s="6">
        <f>VLOOKUP(A389, ALL_AP_DATA!$A$2:$E$3600, 5, FALSE)</f>
        <v>30332</v>
      </c>
      <c r="BJ389" s="6">
        <f t="shared" si="19"/>
        <v>64.262711864406782</v>
      </c>
      <c r="BK389" s="6">
        <f t="shared" si="23"/>
        <v>0.81355932203389836</v>
      </c>
    </row>
    <row r="390" spans="1:63" ht="15.75" customHeight="1" x14ac:dyDescent="0.2">
      <c r="A390" s="6" t="s">
        <v>1169</v>
      </c>
      <c r="B390" s="6" t="s">
        <v>61</v>
      </c>
      <c r="Q390" s="6">
        <v>5</v>
      </c>
      <c r="R390" s="6">
        <v>14</v>
      </c>
      <c r="S390" s="6">
        <v>21</v>
      </c>
      <c r="T390" s="6">
        <v>1713</v>
      </c>
      <c r="U390" s="6">
        <v>0.13730000000000001</v>
      </c>
      <c r="V390" s="6">
        <v>0.56759999999999999</v>
      </c>
      <c r="W390" s="6">
        <v>8.5900000000000004E-2</v>
      </c>
      <c r="AE390" s="6">
        <v>4</v>
      </c>
      <c r="AF390" s="6">
        <v>22</v>
      </c>
      <c r="AG390" s="6">
        <v>11</v>
      </c>
      <c r="AH390" s="6">
        <v>702</v>
      </c>
      <c r="AI390" s="6">
        <v>0.2157</v>
      </c>
      <c r="AJ390" s="6">
        <v>0.29730000000000001</v>
      </c>
      <c r="AK390" s="6">
        <v>3.5200000000000002E-2</v>
      </c>
      <c r="AT390" s="6" t="str">
        <f t="shared" si="12"/>
        <v/>
      </c>
      <c r="AU390" s="6" t="str">
        <f t="shared" si="13"/>
        <v/>
      </c>
      <c r="AV390" s="6">
        <f t="shared" si="14"/>
        <v>122.35714285714286</v>
      </c>
      <c r="AW390" s="7" t="str">
        <f t="shared" si="15"/>
        <v/>
      </c>
      <c r="AX390" s="6">
        <f t="shared" si="16"/>
        <v>31.90909090909091</v>
      </c>
      <c r="AY390" s="6" t="str">
        <f t="shared" si="17"/>
        <v/>
      </c>
      <c r="BA390" s="6">
        <f>VLOOKUP(A390, ALL_AP_DATA!$A$2:$F$3600, 6, FALSE)</f>
        <v>102</v>
      </c>
      <c r="BB390" s="6" t="e">
        <f t="shared" ca="1" si="18"/>
        <v>#NAME?</v>
      </c>
      <c r="BC390" s="6">
        <f>VLOOKUP(A390,projmetadata!$A$2:$D$2036, 4, FALSE)</f>
        <v>43696</v>
      </c>
      <c r="BE390" s="6" t="e">
        <f t="shared" ca="1" si="20"/>
        <v>#NAME?</v>
      </c>
      <c r="BF390" s="6" t="e">
        <f t="shared" ca="1" si="21"/>
        <v>#NAME?</v>
      </c>
      <c r="BG390" s="6">
        <f t="shared" si="22"/>
        <v>0.45649487367264741</v>
      </c>
      <c r="BH390" s="6">
        <f>VLOOKUP(A390, ALL_AP_DATA!$A$2:$D$3600, 3, FALSE)</f>
        <v>32</v>
      </c>
      <c r="BI390" s="6">
        <f>VLOOKUP(A390, ALL_AP_DATA!$A$2:$E$3600, 5, FALSE)</f>
        <v>19947</v>
      </c>
      <c r="BJ390" s="6">
        <f t="shared" si="19"/>
        <v>195.55882352941177</v>
      </c>
      <c r="BK390" s="6">
        <f t="shared" si="23"/>
        <v>0.31372549019607843</v>
      </c>
    </row>
    <row r="391" spans="1:63" ht="15.75" customHeight="1" x14ac:dyDescent="0.2">
      <c r="A391" s="6" t="s">
        <v>557</v>
      </c>
      <c r="B391" s="6" t="s">
        <v>61</v>
      </c>
      <c r="J391" s="6">
        <v>11</v>
      </c>
      <c r="K391" s="6">
        <v>116</v>
      </c>
      <c r="L391" s="6">
        <v>577</v>
      </c>
      <c r="M391" s="6">
        <v>41530</v>
      </c>
      <c r="N391" s="6">
        <v>5.8000000000000003E-2</v>
      </c>
      <c r="O391" s="6">
        <v>0.50260000000000005</v>
      </c>
      <c r="P391" s="6">
        <v>0.29509999999999997</v>
      </c>
      <c r="Q391" s="6">
        <v>98</v>
      </c>
      <c r="R391" s="6">
        <v>626</v>
      </c>
      <c r="S391" s="6">
        <v>1039</v>
      </c>
      <c r="T391" s="6">
        <v>116344</v>
      </c>
      <c r="U391" s="6">
        <v>0.31280000000000002</v>
      </c>
      <c r="V391" s="6">
        <v>0.90510000000000002</v>
      </c>
      <c r="W391" s="6">
        <v>0.82679999999999998</v>
      </c>
      <c r="X391" s="6">
        <v>97</v>
      </c>
      <c r="Y391" s="6">
        <v>1444</v>
      </c>
      <c r="Z391" s="6">
        <v>1071</v>
      </c>
      <c r="AA391" s="6">
        <v>114009</v>
      </c>
      <c r="AB391" s="6">
        <v>0.72160000000000002</v>
      </c>
      <c r="AC391" s="6">
        <v>0.93289999999999995</v>
      </c>
      <c r="AD391" s="6">
        <v>0.81020000000000003</v>
      </c>
      <c r="AE391" s="6">
        <v>43</v>
      </c>
      <c r="AF391" s="6">
        <v>209</v>
      </c>
      <c r="AG391" s="6">
        <v>551</v>
      </c>
      <c r="AH391" s="6">
        <v>29843</v>
      </c>
      <c r="AI391" s="6">
        <v>0.10440000000000001</v>
      </c>
      <c r="AJ391" s="6">
        <v>0.48</v>
      </c>
      <c r="AK391" s="6">
        <v>0.21210000000000001</v>
      </c>
      <c r="AL391" s="6">
        <v>18</v>
      </c>
      <c r="AM391" s="6">
        <v>309</v>
      </c>
      <c r="AN391" s="6">
        <v>838</v>
      </c>
      <c r="AO391" s="6">
        <v>72183</v>
      </c>
      <c r="AP391" s="6">
        <v>0.15440000000000001</v>
      </c>
      <c r="AQ391" s="6">
        <v>0.73</v>
      </c>
      <c r="AR391" s="6">
        <v>0.51300000000000001</v>
      </c>
      <c r="AT391" s="6" t="str">
        <f t="shared" si="12"/>
        <v/>
      </c>
      <c r="AU391" s="6">
        <f t="shared" si="13"/>
        <v>358.01724137931035</v>
      </c>
      <c r="AV391" s="6">
        <f t="shared" si="14"/>
        <v>185.85303514376997</v>
      </c>
      <c r="AW391" s="7">
        <f t="shared" si="15"/>
        <v>78.95360110803324</v>
      </c>
      <c r="AX391" s="6">
        <f t="shared" si="16"/>
        <v>142.78947368421052</v>
      </c>
      <c r="AY391" s="6">
        <f t="shared" si="17"/>
        <v>233.60194174757282</v>
      </c>
      <c r="BA391" s="6">
        <f>VLOOKUP(A391, ALL_AP_DATA!$A$2:$F$3600, 6, FALSE)</f>
        <v>2001</v>
      </c>
      <c r="BB391" s="6" t="e">
        <f t="shared" ca="1" si="18"/>
        <v>#NAME?</v>
      </c>
      <c r="BC391" s="6">
        <f>VLOOKUP(A391,projmetadata!$A$2:$D$2036, 4, FALSE)</f>
        <v>307216</v>
      </c>
      <c r="BE391" s="6" t="e">
        <f t="shared" ca="1" si="20"/>
        <v>#NAME?</v>
      </c>
      <c r="BF391" s="6" t="e">
        <f t="shared" ca="1" si="21"/>
        <v>#NAME?</v>
      </c>
      <c r="BG391" s="6">
        <f t="shared" si="22"/>
        <v>0.45803278475079423</v>
      </c>
      <c r="BH391" s="6">
        <f>VLOOKUP(A391, ALL_AP_DATA!$A$2:$D$3600, 3, FALSE)</f>
        <v>1609</v>
      </c>
      <c r="BI391" s="6">
        <f>VLOOKUP(A391, ALL_AP_DATA!$A$2:$E$3600, 5, FALSE)</f>
        <v>140715</v>
      </c>
      <c r="BJ391" s="6">
        <f t="shared" si="19"/>
        <v>70.322338830584712</v>
      </c>
      <c r="BK391" s="6">
        <f t="shared" si="23"/>
        <v>0.80409795102448778</v>
      </c>
    </row>
    <row r="392" spans="1:63" ht="15.75" customHeight="1" x14ac:dyDescent="0.2">
      <c r="A392" s="6" t="s">
        <v>1445</v>
      </c>
      <c r="B392" s="6" t="s">
        <v>61</v>
      </c>
      <c r="J392" s="6">
        <v>1</v>
      </c>
      <c r="K392" s="6">
        <v>10</v>
      </c>
      <c r="L392" s="6">
        <v>54</v>
      </c>
      <c r="M392" s="6">
        <v>1989</v>
      </c>
      <c r="N392" s="6">
        <v>7.8100000000000003E-2</v>
      </c>
      <c r="O392" s="6">
        <v>0.5</v>
      </c>
      <c r="P392" s="6">
        <v>0.22989999999999999</v>
      </c>
      <c r="Q392" s="6">
        <v>10</v>
      </c>
      <c r="R392" s="6">
        <v>43</v>
      </c>
      <c r="S392" s="6">
        <v>100</v>
      </c>
      <c r="T392" s="6">
        <v>7135</v>
      </c>
      <c r="U392" s="6">
        <v>0.33589999999999998</v>
      </c>
      <c r="V392" s="6">
        <v>0.92589999999999995</v>
      </c>
      <c r="W392" s="6">
        <v>0.8246</v>
      </c>
      <c r="X392" s="6">
        <v>1</v>
      </c>
      <c r="Y392" s="6">
        <v>4</v>
      </c>
      <c r="Z392" s="6">
        <v>9</v>
      </c>
      <c r="AA392" s="6">
        <v>166</v>
      </c>
      <c r="AB392" s="6">
        <v>3.1300000000000001E-2</v>
      </c>
      <c r="AC392" s="6">
        <v>8.3299999999999999E-2</v>
      </c>
      <c r="AD392" s="6">
        <v>1.9199999999999998E-2</v>
      </c>
      <c r="AE392" s="6">
        <v>3</v>
      </c>
      <c r="AF392" s="6">
        <v>11</v>
      </c>
      <c r="AG392" s="6">
        <v>18</v>
      </c>
      <c r="AH392" s="6">
        <v>2129</v>
      </c>
      <c r="AI392" s="6">
        <v>8.5900000000000004E-2</v>
      </c>
      <c r="AJ392" s="6">
        <v>0.16669999999999999</v>
      </c>
      <c r="AK392" s="6">
        <v>0.246</v>
      </c>
      <c r="AT392" s="6" t="str">
        <f t="shared" si="12"/>
        <v/>
      </c>
      <c r="AU392" s="6">
        <f t="shared" si="13"/>
        <v>198.9</v>
      </c>
      <c r="AV392" s="6">
        <f t="shared" si="14"/>
        <v>165.93023255813952</v>
      </c>
      <c r="AW392" s="7">
        <f t="shared" si="15"/>
        <v>41.5</v>
      </c>
      <c r="AX392" s="6">
        <f t="shared" si="16"/>
        <v>193.54545454545453</v>
      </c>
      <c r="AY392" s="6" t="str">
        <f t="shared" si="17"/>
        <v/>
      </c>
      <c r="BA392" s="6">
        <f>VLOOKUP(A392, ALL_AP_DATA!$A$2:$F$3600, 6, FALSE)</f>
        <v>128</v>
      </c>
      <c r="BB392" s="6" t="e">
        <f t="shared" ca="1" si="18"/>
        <v>#NAME?</v>
      </c>
      <c r="BC392" s="6">
        <f>VLOOKUP(A392,projmetadata!$A$2:$D$2036, 4, FALSE)</f>
        <v>18877</v>
      </c>
      <c r="BE392" s="6" t="e">
        <f t="shared" ca="1" si="20"/>
        <v>#NAME?</v>
      </c>
      <c r="BF392" s="6" t="e">
        <f t="shared" ca="1" si="21"/>
        <v>#NAME?</v>
      </c>
      <c r="BG392" s="6">
        <f t="shared" si="22"/>
        <v>0.45838851512422524</v>
      </c>
      <c r="BH392" s="6">
        <f>VLOOKUP(A392, ALL_AP_DATA!$A$2:$D$3600, 3, FALSE)</f>
        <v>50</v>
      </c>
      <c r="BI392" s="6">
        <f>VLOOKUP(A392, ALL_AP_DATA!$A$2:$E$3600, 5, FALSE)</f>
        <v>8653</v>
      </c>
      <c r="BJ392" s="6">
        <f t="shared" si="19"/>
        <v>67.6015625</v>
      </c>
      <c r="BK392" s="6">
        <f t="shared" si="23"/>
        <v>0.390625</v>
      </c>
    </row>
    <row r="393" spans="1:63" ht="15.75" customHeight="1" x14ac:dyDescent="0.2">
      <c r="A393" s="6" t="s">
        <v>917</v>
      </c>
      <c r="B393" s="6" t="s">
        <v>61</v>
      </c>
      <c r="C393" s="6">
        <v>2</v>
      </c>
      <c r="D393" s="6">
        <v>4</v>
      </c>
      <c r="E393" s="6">
        <v>15</v>
      </c>
      <c r="F393" s="6">
        <v>146</v>
      </c>
      <c r="G393" s="6">
        <v>1.0699999999999999E-2</v>
      </c>
      <c r="H393" s="6">
        <v>5.5800000000000002E-2</v>
      </c>
      <c r="I393" s="6">
        <v>1.6999999999999999E-3</v>
      </c>
      <c r="J393" s="6">
        <v>10</v>
      </c>
      <c r="K393" s="6">
        <v>74</v>
      </c>
      <c r="L393" s="6">
        <v>213</v>
      </c>
      <c r="M393" s="6">
        <v>15341</v>
      </c>
      <c r="N393" s="6">
        <v>0.19789999999999999</v>
      </c>
      <c r="O393" s="6">
        <v>0.79179999999999995</v>
      </c>
      <c r="P393" s="6">
        <v>0.17749999999999999</v>
      </c>
      <c r="Q393" s="6">
        <v>20</v>
      </c>
      <c r="R393" s="6">
        <v>112</v>
      </c>
      <c r="S393" s="6">
        <v>235</v>
      </c>
      <c r="T393" s="6">
        <v>20078</v>
      </c>
      <c r="U393" s="6">
        <v>0.29949999999999999</v>
      </c>
      <c r="V393" s="6">
        <v>0.87360000000000004</v>
      </c>
      <c r="W393" s="6">
        <v>0.23230000000000001</v>
      </c>
      <c r="X393" s="6">
        <v>10</v>
      </c>
      <c r="Y393" s="6">
        <v>257</v>
      </c>
      <c r="Z393" s="6">
        <v>251</v>
      </c>
      <c r="AA393" s="6">
        <v>48853</v>
      </c>
      <c r="AB393" s="6">
        <v>0.68720000000000003</v>
      </c>
      <c r="AC393" s="6">
        <v>0.93310000000000004</v>
      </c>
      <c r="AD393" s="6">
        <v>0.56530000000000002</v>
      </c>
      <c r="AE393" s="6">
        <v>20</v>
      </c>
      <c r="AF393" s="6">
        <v>83</v>
      </c>
      <c r="AG393" s="6">
        <v>179</v>
      </c>
      <c r="AH393" s="6">
        <v>12861</v>
      </c>
      <c r="AI393" s="6">
        <v>0.22189999999999999</v>
      </c>
      <c r="AJ393" s="6">
        <v>0.66539999999999999</v>
      </c>
      <c r="AK393" s="6">
        <v>0.14879999999999999</v>
      </c>
      <c r="AL393" s="6">
        <v>11</v>
      </c>
      <c r="AM393" s="6">
        <v>101</v>
      </c>
      <c r="AN393" s="6">
        <v>232</v>
      </c>
      <c r="AO393" s="6">
        <v>18511</v>
      </c>
      <c r="AP393" s="6">
        <v>0.27010000000000001</v>
      </c>
      <c r="AQ393" s="6">
        <v>0.86250000000000004</v>
      </c>
      <c r="AR393" s="6">
        <v>0.2142</v>
      </c>
      <c r="AT393" s="6">
        <f t="shared" si="12"/>
        <v>36.5</v>
      </c>
      <c r="AU393" s="6">
        <f t="shared" si="13"/>
        <v>207.31081081081081</v>
      </c>
      <c r="AV393" s="6">
        <f t="shared" si="14"/>
        <v>179.26785714285714</v>
      </c>
      <c r="AW393" s="7">
        <f t="shared" si="15"/>
        <v>190.08949416342412</v>
      </c>
      <c r="AX393" s="6">
        <f t="shared" si="16"/>
        <v>154.95180722891567</v>
      </c>
      <c r="AY393" s="6">
        <f t="shared" si="17"/>
        <v>183.27722772277227</v>
      </c>
      <c r="BA393" s="6">
        <f>VLOOKUP(A393, ALL_AP_DATA!$A$2:$F$3600, 6, FALSE)</f>
        <v>374</v>
      </c>
      <c r="BB393" s="6" t="e">
        <f t="shared" ca="1" si="18"/>
        <v>#NAME?</v>
      </c>
      <c r="BC393" s="6">
        <f>VLOOKUP(A393,projmetadata!$A$2:$D$2036, 4, FALSE)</f>
        <v>186755</v>
      </c>
      <c r="BE393" s="6" t="e">
        <f t="shared" ca="1" si="20"/>
        <v>#NAME?</v>
      </c>
      <c r="BF393" s="6" t="e">
        <f t="shared" ca="1" si="21"/>
        <v>#NAME?</v>
      </c>
      <c r="BG393" s="6">
        <f t="shared" si="22"/>
        <v>0.46276137185082061</v>
      </c>
      <c r="BH393" s="6">
        <f>VLOOKUP(A393, ALL_AP_DATA!$A$2:$D$3600, 3, FALSE)</f>
        <v>290</v>
      </c>
      <c r="BI393" s="6">
        <f>VLOOKUP(A393, ALL_AP_DATA!$A$2:$E$3600, 5, FALSE)</f>
        <v>86423</v>
      </c>
      <c r="BJ393" s="6">
        <f t="shared" si="19"/>
        <v>231.07754010695186</v>
      </c>
      <c r="BK393" s="6">
        <f t="shared" si="23"/>
        <v>0.77540106951871657</v>
      </c>
    </row>
    <row r="394" spans="1:63" ht="15.75" customHeight="1" x14ac:dyDescent="0.2">
      <c r="A394" s="6" t="s">
        <v>400</v>
      </c>
      <c r="B394" s="6" t="s">
        <v>61</v>
      </c>
      <c r="C394" s="6">
        <v>4</v>
      </c>
      <c r="D394" s="6">
        <v>28</v>
      </c>
      <c r="E394" s="6">
        <v>390</v>
      </c>
      <c r="F394" s="6">
        <v>7577</v>
      </c>
      <c r="G394" s="6">
        <v>2.8500000000000001E-2</v>
      </c>
      <c r="H394" s="6">
        <v>0.1988</v>
      </c>
      <c r="I394" s="6">
        <v>9.64E-2</v>
      </c>
      <c r="J394" s="6">
        <v>13</v>
      </c>
      <c r="K394" s="6">
        <v>126</v>
      </c>
      <c r="L394" s="6">
        <v>1349</v>
      </c>
      <c r="M394" s="6">
        <v>46400</v>
      </c>
      <c r="N394" s="6">
        <v>0.12820000000000001</v>
      </c>
      <c r="O394" s="6">
        <v>0.68759999999999999</v>
      </c>
      <c r="P394" s="6">
        <v>0.59030000000000005</v>
      </c>
      <c r="Q394" s="6">
        <v>57</v>
      </c>
      <c r="R394" s="6">
        <v>227</v>
      </c>
      <c r="S394" s="6">
        <v>1629</v>
      </c>
      <c r="T394" s="6">
        <v>58705</v>
      </c>
      <c r="U394" s="6">
        <v>0.23089999999999999</v>
      </c>
      <c r="V394" s="6">
        <v>0.83030000000000004</v>
      </c>
      <c r="W394" s="6">
        <v>0.74690000000000001</v>
      </c>
      <c r="X394" s="6">
        <v>62</v>
      </c>
      <c r="Y394" s="6">
        <v>630</v>
      </c>
      <c r="Z394" s="6">
        <v>1841</v>
      </c>
      <c r="AA394" s="6">
        <v>71872</v>
      </c>
      <c r="AB394" s="6">
        <v>0.64090000000000003</v>
      </c>
      <c r="AC394" s="6">
        <v>0.93830000000000002</v>
      </c>
      <c r="AD394" s="6">
        <v>0.91439999999999999</v>
      </c>
      <c r="AE394" s="6">
        <v>114</v>
      </c>
      <c r="AF394" s="6">
        <v>337</v>
      </c>
      <c r="AG394" s="6">
        <v>1543</v>
      </c>
      <c r="AH394" s="6">
        <v>54929</v>
      </c>
      <c r="AI394" s="6">
        <v>0.34279999999999999</v>
      </c>
      <c r="AJ394" s="6">
        <v>0.78639999999999999</v>
      </c>
      <c r="AK394" s="6">
        <v>0.69879999999999998</v>
      </c>
      <c r="AL394" s="6">
        <v>13</v>
      </c>
      <c r="AM394" s="6">
        <v>163</v>
      </c>
      <c r="AN394" s="6">
        <v>1473</v>
      </c>
      <c r="AO394" s="6">
        <v>53845</v>
      </c>
      <c r="AP394" s="6">
        <v>0.1658</v>
      </c>
      <c r="AQ394" s="6">
        <v>0.75080000000000002</v>
      </c>
      <c r="AR394" s="6">
        <v>0.68500000000000005</v>
      </c>
      <c r="AT394" s="6">
        <f t="shared" si="12"/>
        <v>270.60714285714283</v>
      </c>
      <c r="AU394" s="6">
        <f t="shared" si="13"/>
        <v>368.25396825396825</v>
      </c>
      <c r="AV394" s="6">
        <f t="shared" si="14"/>
        <v>258.61233480176213</v>
      </c>
      <c r="AW394" s="7">
        <f t="shared" si="15"/>
        <v>114.08253968253969</v>
      </c>
      <c r="AX394" s="6">
        <f t="shared" si="16"/>
        <v>162.99406528189911</v>
      </c>
      <c r="AY394" s="6">
        <f t="shared" si="17"/>
        <v>330.33742331288346</v>
      </c>
      <c r="BA394" s="6">
        <f>VLOOKUP(A394, ALL_AP_DATA!$A$2:$F$3600, 6, FALSE)</f>
        <v>983</v>
      </c>
      <c r="BB394" s="6" t="e">
        <f t="shared" ca="1" si="18"/>
        <v>#NAME?</v>
      </c>
      <c r="BC394" s="6">
        <f>VLOOKUP(A394,projmetadata!$A$2:$D$2036, 4, FALSE)</f>
        <v>170460</v>
      </c>
      <c r="BE394" s="6" t="e">
        <f t="shared" ca="1" si="20"/>
        <v>#NAME?</v>
      </c>
      <c r="BF394" s="6" t="e">
        <f t="shared" ca="1" si="21"/>
        <v>#NAME?</v>
      </c>
      <c r="BG394" s="6">
        <f t="shared" si="22"/>
        <v>0.46111111111111114</v>
      </c>
      <c r="BH394" s="6">
        <f>VLOOKUP(A394, ALL_AP_DATA!$A$2:$D$3600, 3, FALSE)</f>
        <v>710</v>
      </c>
      <c r="BI394" s="6">
        <f>VLOOKUP(A394, ALL_AP_DATA!$A$2:$E$3600, 5, FALSE)</f>
        <v>78601</v>
      </c>
      <c r="BJ394" s="6">
        <f t="shared" si="19"/>
        <v>79.960325534079345</v>
      </c>
      <c r="BK394" s="6">
        <f t="shared" si="23"/>
        <v>0.72227873855544256</v>
      </c>
    </row>
    <row r="395" spans="1:63" ht="15.75" customHeight="1" x14ac:dyDescent="0.2">
      <c r="A395" s="6" t="s">
        <v>637</v>
      </c>
      <c r="B395" s="6" t="s">
        <v>61</v>
      </c>
      <c r="Q395" s="6">
        <v>15</v>
      </c>
      <c r="R395" s="6">
        <v>39</v>
      </c>
      <c r="S395" s="6">
        <v>38</v>
      </c>
      <c r="T395" s="6">
        <v>6329</v>
      </c>
      <c r="U395" s="6">
        <v>7.4700000000000003E-2</v>
      </c>
      <c r="V395" s="6">
        <v>0.41760000000000003</v>
      </c>
      <c r="W395" s="6">
        <v>0.2853</v>
      </c>
      <c r="AE395" s="6">
        <v>22</v>
      </c>
      <c r="AF395" s="6">
        <v>171</v>
      </c>
      <c r="AG395" s="6">
        <v>61</v>
      </c>
      <c r="AH395" s="6">
        <v>9272</v>
      </c>
      <c r="AI395" s="6">
        <v>0.3276</v>
      </c>
      <c r="AJ395" s="6">
        <v>0.67030000000000001</v>
      </c>
      <c r="AK395" s="6">
        <v>0.41789999999999999</v>
      </c>
      <c r="AT395" s="6" t="str">
        <f t="shared" si="12"/>
        <v/>
      </c>
      <c r="AU395" s="6" t="str">
        <f t="shared" si="13"/>
        <v/>
      </c>
      <c r="AV395" s="6">
        <f t="shared" si="14"/>
        <v>162.28205128205127</v>
      </c>
      <c r="AW395" s="7" t="str">
        <f t="shared" si="15"/>
        <v/>
      </c>
      <c r="AX395" s="6">
        <f t="shared" si="16"/>
        <v>54.222222222222221</v>
      </c>
      <c r="AY395" s="6" t="str">
        <f t="shared" si="17"/>
        <v/>
      </c>
      <c r="BA395" s="6">
        <f>VLOOKUP(A395, ALL_AP_DATA!$A$2:$F$3600, 6, FALSE)</f>
        <v>522</v>
      </c>
      <c r="BB395" s="6" t="e">
        <f t="shared" ca="1" si="18"/>
        <v>#NAME?</v>
      </c>
      <c r="BC395" s="6">
        <f>VLOOKUP(A395,projmetadata!$A$2:$D$2036, 4, FALSE)</f>
        <v>47470</v>
      </c>
      <c r="BE395" s="6" t="e">
        <f t="shared" ca="1" si="20"/>
        <v>#NAME?</v>
      </c>
      <c r="BF395" s="6" t="e">
        <f t="shared" ca="1" si="21"/>
        <v>#NAME?</v>
      </c>
      <c r="BG395" s="6">
        <f t="shared" si="22"/>
        <v>0.4673477986096482</v>
      </c>
      <c r="BH395" s="6">
        <f>VLOOKUP(A395, ALL_AP_DATA!$A$2:$D$3600, 3, FALSE)</f>
        <v>183</v>
      </c>
      <c r="BI395" s="6">
        <f>VLOOKUP(A395, ALL_AP_DATA!$A$2:$E$3600, 5, FALSE)</f>
        <v>22185</v>
      </c>
      <c r="BJ395" s="6">
        <f t="shared" si="19"/>
        <v>42.5</v>
      </c>
      <c r="BK395" s="6">
        <f t="shared" si="23"/>
        <v>0.35057471264367818</v>
      </c>
    </row>
    <row r="396" spans="1:63" ht="15.75" customHeight="1" x14ac:dyDescent="0.2">
      <c r="A396" s="6" t="s">
        <v>237</v>
      </c>
      <c r="B396" s="6" t="s">
        <v>61</v>
      </c>
      <c r="C396" s="6">
        <v>3</v>
      </c>
      <c r="D396" s="6">
        <v>11</v>
      </c>
      <c r="E396" s="6">
        <v>42</v>
      </c>
      <c r="F396" s="6">
        <v>1939</v>
      </c>
      <c r="G396" s="6">
        <v>2.0299999999999999E-2</v>
      </c>
      <c r="H396" s="6">
        <v>4.2900000000000001E-2</v>
      </c>
      <c r="I396" s="6">
        <v>1.9800000000000002E-2</v>
      </c>
      <c r="J396" s="6">
        <v>11</v>
      </c>
      <c r="K396" s="6">
        <v>65</v>
      </c>
      <c r="L396" s="6">
        <v>732</v>
      </c>
      <c r="M396" s="6">
        <v>47428</v>
      </c>
      <c r="N396" s="6">
        <v>0.1197</v>
      </c>
      <c r="O396" s="6">
        <v>0.74770000000000003</v>
      </c>
      <c r="P396" s="6">
        <v>0.48370000000000002</v>
      </c>
      <c r="Q396" s="6">
        <v>36</v>
      </c>
      <c r="R396" s="6">
        <v>210</v>
      </c>
      <c r="S396" s="6">
        <v>905</v>
      </c>
      <c r="T396" s="6">
        <v>77622</v>
      </c>
      <c r="U396" s="6">
        <v>0.38669999999999999</v>
      </c>
      <c r="V396" s="6">
        <v>0.9244</v>
      </c>
      <c r="W396" s="6">
        <v>0.79169999999999996</v>
      </c>
      <c r="X396" s="6">
        <v>4</v>
      </c>
      <c r="Y396" s="6">
        <v>322</v>
      </c>
      <c r="Z396" s="6">
        <v>828</v>
      </c>
      <c r="AA396" s="6">
        <v>60602</v>
      </c>
      <c r="AB396" s="6">
        <v>0.59299999999999997</v>
      </c>
      <c r="AC396" s="6">
        <v>0.8458</v>
      </c>
      <c r="AD396" s="6">
        <v>0.61809999999999998</v>
      </c>
      <c r="AE396" s="6">
        <v>53</v>
      </c>
      <c r="AF396" s="6">
        <v>269</v>
      </c>
      <c r="AG396" s="6">
        <v>789</v>
      </c>
      <c r="AH396" s="6">
        <v>47594</v>
      </c>
      <c r="AI396" s="6">
        <v>0.49540000000000001</v>
      </c>
      <c r="AJ396" s="6">
        <v>0.80589999999999995</v>
      </c>
      <c r="AK396" s="6">
        <v>0.4854</v>
      </c>
      <c r="AL396" s="6">
        <v>8</v>
      </c>
      <c r="AM396" s="6">
        <v>121</v>
      </c>
      <c r="AN396" s="6">
        <v>811</v>
      </c>
      <c r="AO396" s="6">
        <v>61129</v>
      </c>
      <c r="AP396" s="6">
        <v>0.2228</v>
      </c>
      <c r="AQ396" s="6">
        <v>0.82840000000000003</v>
      </c>
      <c r="AR396" s="6">
        <v>0.62339999999999995</v>
      </c>
      <c r="AT396" s="6">
        <f t="shared" si="12"/>
        <v>176.27272727272728</v>
      </c>
      <c r="AU396" s="6">
        <f t="shared" si="13"/>
        <v>729.6615384615385</v>
      </c>
      <c r="AV396" s="6">
        <f t="shared" si="14"/>
        <v>369.62857142857143</v>
      </c>
      <c r="AW396" s="7">
        <f t="shared" si="15"/>
        <v>188.20496894409939</v>
      </c>
      <c r="AX396" s="6">
        <f t="shared" si="16"/>
        <v>176.92936802973978</v>
      </c>
      <c r="AY396" s="6">
        <f t="shared" si="17"/>
        <v>505.198347107438</v>
      </c>
      <c r="BA396" s="6">
        <f>VLOOKUP(A396, ALL_AP_DATA!$A$2:$F$3600, 6, FALSE)</f>
        <v>543</v>
      </c>
      <c r="BB396" s="6" t="e">
        <f t="shared" ca="1" si="18"/>
        <v>#NAME?</v>
      </c>
      <c r="BC396" s="6">
        <f>VLOOKUP(A396,projmetadata!$A$2:$D$2036, 4, FALSE)</f>
        <v>209029</v>
      </c>
      <c r="BE396" s="6" t="e">
        <f t="shared" ca="1" si="20"/>
        <v>#NAME?</v>
      </c>
      <c r="BF396" s="6" t="e">
        <f t="shared" ca="1" si="21"/>
        <v>#NAME?</v>
      </c>
      <c r="BG396" s="6">
        <f t="shared" si="22"/>
        <v>0.46907366920379467</v>
      </c>
      <c r="BH396" s="6">
        <f>VLOOKUP(A396, ALL_AP_DATA!$A$2:$D$3600, 3, FALSE)</f>
        <v>441</v>
      </c>
      <c r="BI396" s="6">
        <f>VLOOKUP(A396, ALL_AP_DATA!$A$2:$E$3600, 5, FALSE)</f>
        <v>98050</v>
      </c>
      <c r="BJ396" s="6">
        <f t="shared" si="19"/>
        <v>180.57090239410681</v>
      </c>
      <c r="BK396" s="6">
        <f t="shared" si="23"/>
        <v>0.81215469613259672</v>
      </c>
    </row>
    <row r="397" spans="1:63" ht="15.75" customHeight="1" x14ac:dyDescent="0.2">
      <c r="A397" s="6" t="s">
        <v>1433</v>
      </c>
      <c r="B397" s="6" t="s">
        <v>61</v>
      </c>
      <c r="C397" s="6">
        <v>1</v>
      </c>
      <c r="D397" s="6">
        <v>2</v>
      </c>
      <c r="E397" s="6">
        <v>0</v>
      </c>
      <c r="F397" s="6">
        <v>0</v>
      </c>
      <c r="G397" s="6">
        <v>6.4999999999999997E-3</v>
      </c>
      <c r="H397" s="6">
        <v>0</v>
      </c>
      <c r="I397" s="6">
        <v>0</v>
      </c>
      <c r="Q397" s="6">
        <v>9</v>
      </c>
      <c r="R397" s="6">
        <v>33</v>
      </c>
      <c r="S397" s="6">
        <v>87</v>
      </c>
      <c r="T397" s="6">
        <v>7817</v>
      </c>
      <c r="U397" s="6">
        <v>0.1075</v>
      </c>
      <c r="V397" s="6">
        <v>0.81310000000000004</v>
      </c>
      <c r="W397" s="6">
        <v>0.64729999999999999</v>
      </c>
      <c r="X397" s="6">
        <v>6</v>
      </c>
      <c r="Y397" s="6">
        <v>38</v>
      </c>
      <c r="Z397" s="6">
        <v>2</v>
      </c>
      <c r="AA397" s="6">
        <v>262</v>
      </c>
      <c r="AB397" s="6">
        <v>0.12379999999999999</v>
      </c>
      <c r="AC397" s="6">
        <v>1.8700000000000001E-2</v>
      </c>
      <c r="AD397" s="6">
        <v>2.1700000000000001E-2</v>
      </c>
      <c r="AE397" s="6">
        <v>13</v>
      </c>
      <c r="AF397" s="6">
        <v>54</v>
      </c>
      <c r="AG397" s="6">
        <v>63</v>
      </c>
      <c r="AH397" s="6">
        <v>5367</v>
      </c>
      <c r="AI397" s="6">
        <v>0.1759</v>
      </c>
      <c r="AJ397" s="6">
        <v>0.58879999999999999</v>
      </c>
      <c r="AK397" s="6">
        <v>0.44440000000000002</v>
      </c>
      <c r="AL397" s="6">
        <v>1</v>
      </c>
      <c r="AM397" s="6">
        <v>14</v>
      </c>
      <c r="AN397" s="6">
        <v>45</v>
      </c>
      <c r="AO397" s="6">
        <v>3505</v>
      </c>
      <c r="AP397" s="6">
        <v>4.5600000000000002E-2</v>
      </c>
      <c r="AQ397" s="6">
        <v>0.42059999999999997</v>
      </c>
      <c r="AR397" s="6">
        <v>0.29020000000000001</v>
      </c>
      <c r="AT397" s="6">
        <f t="shared" si="12"/>
        <v>0</v>
      </c>
      <c r="AU397" s="6" t="str">
        <f t="shared" si="13"/>
        <v/>
      </c>
      <c r="AV397" s="6">
        <f t="shared" si="14"/>
        <v>236.87878787878788</v>
      </c>
      <c r="AW397" s="7">
        <f t="shared" si="15"/>
        <v>6.8947368421052628</v>
      </c>
      <c r="AX397" s="6">
        <f t="shared" si="16"/>
        <v>99.388888888888886</v>
      </c>
      <c r="AY397" s="6">
        <f t="shared" si="17"/>
        <v>250.35714285714286</v>
      </c>
      <c r="BA397" s="6">
        <f>VLOOKUP(A397, ALL_AP_DATA!$A$2:$F$3600, 6, FALSE)</f>
        <v>307</v>
      </c>
      <c r="BB397" s="6" t="e">
        <f t="shared" ca="1" si="18"/>
        <v>#NAME?</v>
      </c>
      <c r="BC397" s="6">
        <f>VLOOKUP(A397,projmetadata!$A$2:$D$2036, 4, FALSE)</f>
        <v>25533</v>
      </c>
      <c r="BE397" s="6" t="e">
        <f t="shared" ca="1" si="20"/>
        <v>#NAME?</v>
      </c>
      <c r="BF397" s="6" t="e">
        <f t="shared" ca="1" si="21"/>
        <v>#NAME?</v>
      </c>
      <c r="BG397" s="6">
        <f t="shared" si="22"/>
        <v>0.47295656601261116</v>
      </c>
      <c r="BH397" s="6">
        <f>VLOOKUP(A397, ALL_AP_DATA!$A$2:$D$3600, 3, FALSE)</f>
        <v>104</v>
      </c>
      <c r="BI397" s="6">
        <f>VLOOKUP(A397, ALL_AP_DATA!$A$2:$E$3600, 5, FALSE)</f>
        <v>12076</v>
      </c>
      <c r="BJ397" s="6">
        <f t="shared" si="19"/>
        <v>39.335504885993487</v>
      </c>
      <c r="BK397" s="6">
        <f t="shared" si="23"/>
        <v>0.33876221498371334</v>
      </c>
    </row>
    <row r="398" spans="1:63" ht="15.75" customHeight="1" x14ac:dyDescent="0.2">
      <c r="A398" s="6" t="s">
        <v>62</v>
      </c>
      <c r="B398" s="6" t="s">
        <v>61</v>
      </c>
      <c r="J398" s="6">
        <v>1</v>
      </c>
      <c r="K398" s="6">
        <v>13</v>
      </c>
      <c r="L398" s="6">
        <v>110</v>
      </c>
      <c r="M398" s="6">
        <v>9142</v>
      </c>
      <c r="N398" s="6">
        <v>9.2200000000000004E-2</v>
      </c>
      <c r="O398" s="6">
        <v>0.73829999999999996</v>
      </c>
      <c r="P398" s="6">
        <v>0.5595</v>
      </c>
      <c r="Q398" s="6">
        <v>7</v>
      </c>
      <c r="R398" s="6">
        <v>33</v>
      </c>
      <c r="S398" s="6">
        <v>147</v>
      </c>
      <c r="T398" s="6">
        <v>12364</v>
      </c>
      <c r="U398" s="6">
        <v>0.23400000000000001</v>
      </c>
      <c r="V398" s="6">
        <v>0.98660000000000003</v>
      </c>
      <c r="W398" s="6">
        <v>0.75670000000000004</v>
      </c>
      <c r="X398" s="6">
        <v>3</v>
      </c>
      <c r="Y398" s="6">
        <v>30</v>
      </c>
      <c r="Z398" s="6">
        <v>0</v>
      </c>
      <c r="AA398" s="6">
        <v>0</v>
      </c>
      <c r="AB398" s="6">
        <v>0.21279999999999999</v>
      </c>
      <c r="AC398" s="6">
        <v>0</v>
      </c>
      <c r="AD398" s="6">
        <v>0</v>
      </c>
      <c r="AE398" s="6">
        <v>10</v>
      </c>
      <c r="AF398" s="6">
        <v>26</v>
      </c>
      <c r="AG398" s="6">
        <v>76</v>
      </c>
      <c r="AH398" s="6">
        <v>3694</v>
      </c>
      <c r="AI398" s="6">
        <v>0.18440000000000001</v>
      </c>
      <c r="AJ398" s="6">
        <v>0.5101</v>
      </c>
      <c r="AK398" s="6">
        <v>0.2261</v>
      </c>
      <c r="AL398" s="6">
        <v>1</v>
      </c>
      <c r="AM398" s="6">
        <v>17</v>
      </c>
      <c r="AN398" s="6">
        <v>118</v>
      </c>
      <c r="AO398" s="6">
        <v>9948</v>
      </c>
      <c r="AP398" s="6">
        <v>0.1206</v>
      </c>
      <c r="AQ398" s="6">
        <v>0.79190000000000005</v>
      </c>
      <c r="AR398" s="6">
        <v>0.60880000000000001</v>
      </c>
      <c r="AT398" s="6" t="str">
        <f t="shared" si="12"/>
        <v/>
      </c>
      <c r="AU398" s="6">
        <f t="shared" si="13"/>
        <v>703.23076923076928</v>
      </c>
      <c r="AV398" s="6">
        <f t="shared" si="14"/>
        <v>374.66666666666669</v>
      </c>
      <c r="AW398" s="7">
        <f t="shared" si="15"/>
        <v>0</v>
      </c>
      <c r="AX398" s="6">
        <f t="shared" si="16"/>
        <v>142.07692307692307</v>
      </c>
      <c r="AY398" s="6">
        <f t="shared" si="17"/>
        <v>585.17647058823525</v>
      </c>
      <c r="BA398" s="6">
        <f>VLOOKUP(A398, ALL_AP_DATA!$A$2:$F$3600, 6, FALSE)</f>
        <v>141</v>
      </c>
      <c r="BB398" s="6" t="e">
        <f t="shared" ca="1" si="18"/>
        <v>#NAME?</v>
      </c>
      <c r="BC398" s="6">
        <f>VLOOKUP(A398,projmetadata!$A$2:$D$2036, 4, FALSE)</f>
        <v>34536</v>
      </c>
      <c r="BE398" s="6" t="e">
        <f t="shared" ca="1" si="20"/>
        <v>#NAME?</v>
      </c>
      <c r="BF398" s="6" t="e">
        <f t="shared" ca="1" si="21"/>
        <v>#NAME?</v>
      </c>
      <c r="BG398" s="6">
        <f t="shared" si="22"/>
        <v>0.47312948807041927</v>
      </c>
      <c r="BH398" s="6">
        <f>VLOOKUP(A398, ALL_AP_DATA!$A$2:$D$3600, 3, FALSE)</f>
        <v>70</v>
      </c>
      <c r="BI398" s="6">
        <f>VLOOKUP(A398, ALL_AP_DATA!$A$2:$E$3600, 5, FALSE)</f>
        <v>16340</v>
      </c>
      <c r="BJ398" s="6">
        <f t="shared" si="19"/>
        <v>115.88652482269504</v>
      </c>
      <c r="BK398" s="6">
        <f t="shared" si="23"/>
        <v>0.49645390070921985</v>
      </c>
    </row>
    <row r="399" spans="1:63" ht="15.75" customHeight="1" x14ac:dyDescent="0.2">
      <c r="A399" s="6" t="s">
        <v>1085</v>
      </c>
      <c r="B399" s="6" t="s">
        <v>61</v>
      </c>
      <c r="J399" s="6">
        <v>2</v>
      </c>
      <c r="K399" s="6">
        <v>20</v>
      </c>
      <c r="L399" s="6">
        <v>45</v>
      </c>
      <c r="M399" s="6">
        <v>1519</v>
      </c>
      <c r="N399" s="6">
        <v>4.6300000000000001E-2</v>
      </c>
      <c r="O399" s="6">
        <v>0.1822</v>
      </c>
      <c r="P399" s="6">
        <v>7.1499999999999994E-2</v>
      </c>
      <c r="Q399" s="6">
        <v>26</v>
      </c>
      <c r="R399" s="6">
        <v>114</v>
      </c>
      <c r="S399" s="6">
        <v>196</v>
      </c>
      <c r="T399" s="6">
        <v>15493</v>
      </c>
      <c r="U399" s="6">
        <v>0.26390000000000002</v>
      </c>
      <c r="V399" s="6">
        <v>0.79349999999999998</v>
      </c>
      <c r="W399" s="6">
        <v>0.72960000000000003</v>
      </c>
      <c r="X399" s="6">
        <v>36</v>
      </c>
      <c r="Y399" s="6">
        <v>214</v>
      </c>
      <c r="Z399" s="6">
        <v>211</v>
      </c>
      <c r="AA399" s="6">
        <v>14721</v>
      </c>
      <c r="AB399" s="6">
        <v>0.49540000000000001</v>
      </c>
      <c r="AC399" s="6">
        <v>0.85429999999999995</v>
      </c>
      <c r="AD399" s="6">
        <v>0.69330000000000003</v>
      </c>
      <c r="AE399" s="6">
        <v>8</v>
      </c>
      <c r="AF399" s="6">
        <v>33</v>
      </c>
      <c r="AG399" s="6">
        <v>117</v>
      </c>
      <c r="AH399" s="6">
        <v>8080</v>
      </c>
      <c r="AI399" s="6">
        <v>7.6399999999999996E-2</v>
      </c>
      <c r="AJ399" s="6">
        <v>0.47370000000000001</v>
      </c>
      <c r="AK399" s="6">
        <v>0.3805</v>
      </c>
      <c r="AL399" s="6">
        <v>3</v>
      </c>
      <c r="AM399" s="6">
        <v>46</v>
      </c>
      <c r="AN399" s="6">
        <v>126</v>
      </c>
      <c r="AO399" s="6">
        <v>10450</v>
      </c>
      <c r="AP399" s="6">
        <v>0.1065</v>
      </c>
      <c r="AQ399" s="6">
        <v>0.5101</v>
      </c>
      <c r="AR399" s="6">
        <v>0.49209999999999998</v>
      </c>
      <c r="AT399" s="6" t="str">
        <f t="shared" si="12"/>
        <v/>
      </c>
      <c r="AU399" s="6">
        <f t="shared" si="13"/>
        <v>75.95</v>
      </c>
      <c r="AV399" s="6">
        <f t="shared" si="14"/>
        <v>135.90350877192984</v>
      </c>
      <c r="AW399" s="7">
        <f t="shared" si="15"/>
        <v>68.789719626168221</v>
      </c>
      <c r="AX399" s="6">
        <f t="shared" si="16"/>
        <v>244.84848484848484</v>
      </c>
      <c r="AY399" s="6">
        <f t="shared" si="17"/>
        <v>227.17391304347825</v>
      </c>
      <c r="BA399" s="6">
        <f>VLOOKUP(A399, ALL_AP_DATA!$A$2:$F$3600, 6, FALSE)</f>
        <v>432</v>
      </c>
      <c r="BB399" s="6" t="e">
        <f t="shared" ca="1" si="18"/>
        <v>#NAME?</v>
      </c>
      <c r="BC399" s="6">
        <f>VLOOKUP(A399,projmetadata!$A$2:$D$2036, 4, FALSE)</f>
        <v>44796</v>
      </c>
      <c r="BE399" s="6" t="e">
        <f t="shared" ca="1" si="20"/>
        <v>#NAME?</v>
      </c>
      <c r="BF399" s="6" t="e">
        <f t="shared" ca="1" si="21"/>
        <v>#NAME?</v>
      </c>
      <c r="BG399" s="6">
        <f t="shared" si="22"/>
        <v>0.47401553710152694</v>
      </c>
      <c r="BH399" s="6">
        <f>VLOOKUP(A399, ALL_AP_DATA!$A$2:$D$3600, 3, FALSE)</f>
        <v>258</v>
      </c>
      <c r="BI399" s="6">
        <f>VLOOKUP(A399, ALL_AP_DATA!$A$2:$E$3600, 5, FALSE)</f>
        <v>21234</v>
      </c>
      <c r="BJ399" s="6">
        <f t="shared" si="19"/>
        <v>49.152777777777779</v>
      </c>
      <c r="BK399" s="6">
        <f t="shared" si="23"/>
        <v>0.59722222222222221</v>
      </c>
    </row>
    <row r="400" spans="1:63" ht="15.75" customHeight="1" x14ac:dyDescent="0.2">
      <c r="A400" s="6" t="s">
        <v>99</v>
      </c>
      <c r="B400" s="6" t="s">
        <v>61</v>
      </c>
      <c r="AE400" s="6">
        <v>1</v>
      </c>
      <c r="AF400" s="6">
        <v>3</v>
      </c>
      <c r="AG400" s="6">
        <v>1</v>
      </c>
      <c r="AH400" s="6">
        <v>4</v>
      </c>
      <c r="AI400" s="6">
        <v>9.1000000000000004E-3</v>
      </c>
      <c r="AJ400" s="6">
        <v>1.12E-2</v>
      </c>
      <c r="AK400" s="6">
        <v>2.9999999999999997E-4</v>
      </c>
      <c r="AT400" s="6" t="str">
        <f t="shared" si="12"/>
        <v/>
      </c>
      <c r="AU400" s="6" t="str">
        <f t="shared" si="13"/>
        <v/>
      </c>
      <c r="AV400" s="6" t="str">
        <f t="shared" si="14"/>
        <v/>
      </c>
      <c r="AW400" s="7" t="str">
        <f t="shared" si="15"/>
        <v/>
      </c>
      <c r="AX400" s="6">
        <f t="shared" si="16"/>
        <v>1.3333333333333333</v>
      </c>
      <c r="AY400" s="6" t="str">
        <f t="shared" si="17"/>
        <v/>
      </c>
      <c r="BA400" s="6">
        <f>VLOOKUP(A400, ALL_AP_DATA!$A$2:$F$3600, 6, FALSE)</f>
        <v>328</v>
      </c>
      <c r="BB400" s="6" t="e">
        <f t="shared" ca="1" si="18"/>
        <v>#NAME?</v>
      </c>
      <c r="BC400" s="6">
        <f>VLOOKUP(A400,projmetadata!$A$2:$D$2036, 4, FALSE)</f>
        <v>27857</v>
      </c>
      <c r="BE400" s="6" t="e">
        <f t="shared" ca="1" si="20"/>
        <v>#NAME?</v>
      </c>
      <c r="BF400" s="6" t="e">
        <f t="shared" ca="1" si="21"/>
        <v>#NAME?</v>
      </c>
      <c r="BG400" s="6">
        <f t="shared" si="22"/>
        <v>0.55795670747029469</v>
      </c>
      <c r="BH400" s="6">
        <f>VLOOKUP(A400, ALL_AP_DATA!$A$2:$D$3600, 3, FALSE)</f>
        <v>3</v>
      </c>
      <c r="BI400" s="6">
        <f>VLOOKUP(A400, ALL_AP_DATA!$A$2:$E$3600, 5, FALSE)</f>
        <v>15543</v>
      </c>
      <c r="BJ400" s="6">
        <f t="shared" si="19"/>
        <v>47.387195121951223</v>
      </c>
      <c r="BK400" s="6">
        <f t="shared" si="23"/>
        <v>9.1463414634146336E-3</v>
      </c>
    </row>
    <row r="401" spans="1:63" ht="15.75" customHeight="1" x14ac:dyDescent="0.2">
      <c r="A401" s="6" t="s">
        <v>1112</v>
      </c>
      <c r="B401" s="6" t="s">
        <v>61</v>
      </c>
      <c r="J401" s="6">
        <v>2</v>
      </c>
      <c r="K401" s="6">
        <v>12</v>
      </c>
      <c r="L401" s="6">
        <v>61</v>
      </c>
      <c r="M401" s="6">
        <v>10994</v>
      </c>
      <c r="N401" s="6">
        <v>5.6300000000000003E-2</v>
      </c>
      <c r="O401" s="6">
        <v>0.67779999999999996</v>
      </c>
      <c r="P401" s="6">
        <v>0.62319999999999998</v>
      </c>
      <c r="Q401" s="6">
        <v>10</v>
      </c>
      <c r="R401" s="6">
        <v>46</v>
      </c>
      <c r="S401" s="6">
        <v>77</v>
      </c>
      <c r="T401" s="6">
        <v>14423</v>
      </c>
      <c r="U401" s="6">
        <v>0.216</v>
      </c>
      <c r="V401" s="6">
        <v>0.85560000000000003</v>
      </c>
      <c r="W401" s="6">
        <v>0.8175</v>
      </c>
      <c r="X401" s="6">
        <v>1</v>
      </c>
      <c r="Y401" s="6">
        <v>181</v>
      </c>
      <c r="Z401" s="6">
        <v>85</v>
      </c>
      <c r="AA401" s="6">
        <v>9234</v>
      </c>
      <c r="AB401" s="6">
        <v>0.8498</v>
      </c>
      <c r="AC401" s="6">
        <v>0.94440000000000002</v>
      </c>
      <c r="AD401" s="6">
        <v>0.52339999999999998</v>
      </c>
      <c r="AE401" s="6">
        <v>2</v>
      </c>
      <c r="AF401" s="6">
        <v>25</v>
      </c>
      <c r="AG401" s="6">
        <v>43</v>
      </c>
      <c r="AH401" s="6">
        <v>2923</v>
      </c>
      <c r="AI401" s="6">
        <v>0.1174</v>
      </c>
      <c r="AJ401" s="6">
        <v>0.4778</v>
      </c>
      <c r="AK401" s="6">
        <v>0.16569999999999999</v>
      </c>
      <c r="AL401" s="6">
        <v>2</v>
      </c>
      <c r="AM401" s="6">
        <v>28</v>
      </c>
      <c r="AN401" s="6">
        <v>70</v>
      </c>
      <c r="AO401" s="6">
        <v>12436</v>
      </c>
      <c r="AP401" s="6">
        <v>0.13150000000000001</v>
      </c>
      <c r="AQ401" s="6">
        <v>0.77780000000000005</v>
      </c>
      <c r="AR401" s="6">
        <v>0.70489999999999997</v>
      </c>
      <c r="AT401" s="6" t="str">
        <f t="shared" si="12"/>
        <v/>
      </c>
      <c r="AU401" s="6">
        <f t="shared" si="13"/>
        <v>916.16666666666663</v>
      </c>
      <c r="AV401" s="6">
        <f t="shared" si="14"/>
        <v>313.54347826086956</v>
      </c>
      <c r="AW401" s="7">
        <f t="shared" si="15"/>
        <v>51.016574585635361</v>
      </c>
      <c r="AX401" s="6">
        <f t="shared" si="16"/>
        <v>116.92</v>
      </c>
      <c r="AY401" s="6">
        <f t="shared" si="17"/>
        <v>444.14285714285717</v>
      </c>
      <c r="BA401" s="6">
        <f>VLOOKUP(A401, ALL_AP_DATA!$A$2:$F$3600, 6, FALSE)</f>
        <v>213</v>
      </c>
      <c r="BB401" s="6" t="e">
        <f t="shared" ca="1" si="18"/>
        <v>#NAME?</v>
      </c>
      <c r="BC401" s="6">
        <f>VLOOKUP(A401,projmetadata!$A$2:$D$2036, 4, FALSE)</f>
        <v>35973</v>
      </c>
      <c r="BE401" s="6" t="e">
        <f t="shared" ca="1" si="20"/>
        <v>#NAME?</v>
      </c>
      <c r="BF401" s="6" t="e">
        <f t="shared" ca="1" si="21"/>
        <v>#NAME?</v>
      </c>
      <c r="BG401" s="6">
        <f t="shared" si="22"/>
        <v>0.4904233730853696</v>
      </c>
      <c r="BH401" s="6">
        <f>VLOOKUP(A401, ALL_AP_DATA!$A$2:$D$3600, 3, FALSE)</f>
        <v>184</v>
      </c>
      <c r="BI401" s="6">
        <f>VLOOKUP(A401, ALL_AP_DATA!$A$2:$E$3600, 5, FALSE)</f>
        <v>17642</v>
      </c>
      <c r="BJ401" s="6">
        <f t="shared" si="19"/>
        <v>82.826291079812208</v>
      </c>
      <c r="BK401" s="6">
        <f t="shared" si="23"/>
        <v>0.863849765258216</v>
      </c>
    </row>
    <row r="402" spans="1:63" ht="15.75" customHeight="1" x14ac:dyDescent="0.2">
      <c r="A402" s="6" t="s">
        <v>693</v>
      </c>
      <c r="B402" s="6" t="s">
        <v>61</v>
      </c>
      <c r="J402" s="6">
        <v>1</v>
      </c>
      <c r="K402" s="6">
        <v>14</v>
      </c>
      <c r="L402" s="6">
        <v>62</v>
      </c>
      <c r="M402" s="6">
        <v>3111</v>
      </c>
      <c r="N402" s="6">
        <v>2.1299999999999999E-2</v>
      </c>
      <c r="O402" s="6">
        <v>0.37580000000000002</v>
      </c>
      <c r="P402" s="6">
        <v>7.8799999999999995E-2</v>
      </c>
      <c r="Q402" s="6">
        <v>35</v>
      </c>
      <c r="R402" s="6">
        <v>138</v>
      </c>
      <c r="S402" s="6">
        <v>146</v>
      </c>
      <c r="T402" s="6">
        <v>34592</v>
      </c>
      <c r="U402" s="6">
        <v>0.21</v>
      </c>
      <c r="V402" s="6">
        <v>0.88480000000000003</v>
      </c>
      <c r="W402" s="6">
        <v>0.87639999999999996</v>
      </c>
      <c r="X402" s="6">
        <v>80</v>
      </c>
      <c r="Y402" s="6">
        <v>392</v>
      </c>
      <c r="Z402" s="6">
        <v>158</v>
      </c>
      <c r="AA402" s="6">
        <v>35418</v>
      </c>
      <c r="AB402" s="6">
        <v>0.59670000000000001</v>
      </c>
      <c r="AC402" s="6">
        <v>0.95760000000000001</v>
      </c>
      <c r="AD402" s="6">
        <v>0.89729999999999999</v>
      </c>
      <c r="AE402" s="6">
        <v>27</v>
      </c>
      <c r="AF402" s="6">
        <v>157</v>
      </c>
      <c r="AG402" s="6">
        <v>111</v>
      </c>
      <c r="AH402" s="6">
        <v>6200</v>
      </c>
      <c r="AI402" s="6">
        <v>0.23899999999999999</v>
      </c>
      <c r="AJ402" s="6">
        <v>0.67269999999999996</v>
      </c>
      <c r="AK402" s="6">
        <v>0.15709999999999999</v>
      </c>
      <c r="AL402" s="6">
        <v>1</v>
      </c>
      <c r="AM402" s="6">
        <v>21</v>
      </c>
      <c r="AN402" s="6">
        <v>51</v>
      </c>
      <c r="AO402" s="6">
        <v>2416</v>
      </c>
      <c r="AP402" s="6">
        <v>3.2000000000000001E-2</v>
      </c>
      <c r="AQ402" s="6">
        <v>0.30909999999999999</v>
      </c>
      <c r="AR402" s="6">
        <v>6.1199999999999997E-2</v>
      </c>
      <c r="AT402" s="6" t="str">
        <f t="shared" si="12"/>
        <v/>
      </c>
      <c r="AU402" s="6">
        <f t="shared" si="13"/>
        <v>222.21428571428572</v>
      </c>
      <c r="AV402" s="6">
        <f t="shared" si="14"/>
        <v>250.66666666666666</v>
      </c>
      <c r="AW402" s="7">
        <f t="shared" si="15"/>
        <v>90.352040816326536</v>
      </c>
      <c r="AX402" s="6">
        <f t="shared" si="16"/>
        <v>39.490445859872608</v>
      </c>
      <c r="AY402" s="6">
        <f t="shared" si="17"/>
        <v>115.04761904761905</v>
      </c>
      <c r="BA402" s="6">
        <f>VLOOKUP(A402, ALL_AP_DATA!$A$2:$F$3600, 6, FALSE)</f>
        <v>657</v>
      </c>
      <c r="BB402" s="6" t="e">
        <f t="shared" ca="1" si="18"/>
        <v>#NAME?</v>
      </c>
      <c r="BC402" s="6">
        <f>VLOOKUP(A402,projmetadata!$A$2:$D$2036, 4, FALSE)</f>
        <v>79750</v>
      </c>
      <c r="BE402" s="6" t="e">
        <f t="shared" ca="1" si="20"/>
        <v>#NAME?</v>
      </c>
      <c r="BF402" s="6" t="e">
        <f t="shared" ca="1" si="21"/>
        <v>#NAME?</v>
      </c>
      <c r="BG402" s="6">
        <f t="shared" si="22"/>
        <v>0.49493416927899686</v>
      </c>
      <c r="BH402" s="6">
        <f>VLOOKUP(A402, ALL_AP_DATA!$A$2:$D$3600, 3, FALSE)</f>
        <v>456</v>
      </c>
      <c r="BI402" s="6">
        <f>VLOOKUP(A402, ALL_AP_DATA!$A$2:$E$3600, 5, FALSE)</f>
        <v>39471</v>
      </c>
      <c r="BJ402" s="6">
        <f t="shared" si="19"/>
        <v>60.077625570776256</v>
      </c>
      <c r="BK402" s="6">
        <f t="shared" si="23"/>
        <v>0.69406392694063923</v>
      </c>
    </row>
    <row r="403" spans="1:63" ht="15.75" customHeight="1" x14ac:dyDescent="0.2">
      <c r="A403" s="6" t="s">
        <v>478</v>
      </c>
      <c r="B403" s="6" t="s">
        <v>61</v>
      </c>
      <c r="C403" s="6">
        <v>5</v>
      </c>
      <c r="D403" s="6">
        <v>11</v>
      </c>
      <c r="E403" s="6">
        <v>66</v>
      </c>
      <c r="F403" s="6">
        <v>3040</v>
      </c>
      <c r="G403" s="6">
        <v>7.1999999999999998E-3</v>
      </c>
      <c r="H403" s="6">
        <v>0.10489999999999999</v>
      </c>
      <c r="I403" s="6">
        <v>2.2200000000000001E-2</v>
      </c>
      <c r="J403" s="6">
        <v>7</v>
      </c>
      <c r="K403" s="6">
        <v>53</v>
      </c>
      <c r="L403" s="6">
        <v>370</v>
      </c>
      <c r="M403" s="6">
        <v>79987</v>
      </c>
      <c r="N403" s="6">
        <v>3.4700000000000002E-2</v>
      </c>
      <c r="O403" s="6">
        <v>0.58819999999999995</v>
      </c>
      <c r="P403" s="6">
        <v>0.58420000000000005</v>
      </c>
      <c r="Q403" s="6">
        <v>59</v>
      </c>
      <c r="R403" s="6">
        <v>266</v>
      </c>
      <c r="S403" s="6">
        <v>550</v>
      </c>
      <c r="T403" s="6">
        <v>121752</v>
      </c>
      <c r="U403" s="6">
        <v>0.17430000000000001</v>
      </c>
      <c r="V403" s="6">
        <v>0.87439999999999996</v>
      </c>
      <c r="W403" s="6">
        <v>0.88919999999999999</v>
      </c>
      <c r="X403" s="6">
        <v>75</v>
      </c>
      <c r="Y403" s="6">
        <v>640</v>
      </c>
      <c r="Z403" s="6">
        <v>563</v>
      </c>
      <c r="AA403" s="6">
        <v>124408</v>
      </c>
      <c r="AB403" s="6">
        <v>0.4194</v>
      </c>
      <c r="AC403" s="6">
        <v>0.89510000000000001</v>
      </c>
      <c r="AD403" s="6">
        <v>0.90859999999999996</v>
      </c>
      <c r="AE403" s="6">
        <v>70</v>
      </c>
      <c r="AF403" s="6">
        <v>348</v>
      </c>
      <c r="AG403" s="6">
        <v>384</v>
      </c>
      <c r="AH403" s="6">
        <v>36559</v>
      </c>
      <c r="AI403" s="6">
        <v>0.22800000000000001</v>
      </c>
      <c r="AJ403" s="6">
        <v>0.61050000000000004</v>
      </c>
      <c r="AK403" s="6">
        <v>0.26700000000000002</v>
      </c>
      <c r="AL403" s="6">
        <v>6</v>
      </c>
      <c r="AM403" s="6">
        <v>113</v>
      </c>
      <c r="AN403" s="6">
        <v>407</v>
      </c>
      <c r="AO403" s="6">
        <v>107614</v>
      </c>
      <c r="AP403" s="6">
        <v>7.3999999999999996E-2</v>
      </c>
      <c r="AQ403" s="6">
        <v>0.64710000000000001</v>
      </c>
      <c r="AR403" s="6">
        <v>0.78600000000000003</v>
      </c>
      <c r="AT403" s="6">
        <f t="shared" si="12"/>
        <v>276.36363636363637</v>
      </c>
      <c r="AU403" s="6">
        <f t="shared" si="13"/>
        <v>1509.1886792452831</v>
      </c>
      <c r="AV403" s="6">
        <f t="shared" si="14"/>
        <v>457.71428571428572</v>
      </c>
      <c r="AW403" s="7">
        <f t="shared" si="15"/>
        <v>194.38749999999999</v>
      </c>
      <c r="AX403" s="6">
        <f t="shared" si="16"/>
        <v>105.05459770114942</v>
      </c>
      <c r="AY403" s="6">
        <f t="shared" si="17"/>
        <v>952.33628318584067</v>
      </c>
      <c r="BA403" s="6">
        <f>VLOOKUP(A403, ALL_AP_DATA!$A$2:$F$3600, 6, FALSE)</f>
        <v>1526</v>
      </c>
      <c r="BB403" s="6" t="e">
        <f t="shared" ca="1" si="18"/>
        <v>#NAME?</v>
      </c>
      <c r="BC403" s="6">
        <f>VLOOKUP(A403,projmetadata!$A$2:$D$2036, 4, FALSE)</f>
        <v>272184</v>
      </c>
      <c r="BE403" s="6" t="e">
        <f t="shared" ca="1" si="20"/>
        <v>#NAME?</v>
      </c>
      <c r="BF403" s="6" t="e">
        <f t="shared" ca="1" si="21"/>
        <v>#NAME?</v>
      </c>
      <c r="BG403" s="6">
        <f t="shared" si="22"/>
        <v>0.50303103782735203</v>
      </c>
      <c r="BH403" s="6">
        <f>VLOOKUP(A403, ALL_AP_DATA!$A$2:$D$3600, 3, FALSE)</f>
        <v>882</v>
      </c>
      <c r="BI403" s="6">
        <f>VLOOKUP(A403, ALL_AP_DATA!$A$2:$E$3600, 5, FALSE)</f>
        <v>136917</v>
      </c>
      <c r="BJ403" s="6">
        <f t="shared" si="19"/>
        <v>89.72280471821756</v>
      </c>
      <c r="BK403" s="6">
        <f t="shared" si="23"/>
        <v>0.57798165137614677</v>
      </c>
    </row>
    <row r="404" spans="1:63" ht="15.75" customHeight="1" x14ac:dyDescent="0.2">
      <c r="A404" s="6" t="s">
        <v>350</v>
      </c>
      <c r="B404" s="6" t="s">
        <v>61</v>
      </c>
      <c r="J404" s="6">
        <v>2</v>
      </c>
      <c r="K404" s="6">
        <v>26</v>
      </c>
      <c r="L404" s="6">
        <v>114</v>
      </c>
      <c r="M404" s="6">
        <v>7183</v>
      </c>
      <c r="N404" s="6">
        <v>0.13830000000000001</v>
      </c>
      <c r="O404" s="6">
        <v>0.6552</v>
      </c>
      <c r="P404" s="6">
        <v>0.36070000000000002</v>
      </c>
      <c r="Q404" s="6">
        <v>13</v>
      </c>
      <c r="R404" s="6">
        <v>41</v>
      </c>
      <c r="S404" s="6">
        <v>128</v>
      </c>
      <c r="T404" s="6">
        <v>13596</v>
      </c>
      <c r="U404" s="6">
        <v>0.21809999999999999</v>
      </c>
      <c r="V404" s="6">
        <v>0.73560000000000003</v>
      </c>
      <c r="W404" s="6">
        <v>0.68269999999999997</v>
      </c>
      <c r="AL404" s="6">
        <v>1</v>
      </c>
      <c r="AM404" s="6">
        <v>23</v>
      </c>
      <c r="AN404" s="6">
        <v>116</v>
      </c>
      <c r="AO404" s="6">
        <v>8157</v>
      </c>
      <c r="AP404" s="6">
        <v>0.12230000000000001</v>
      </c>
      <c r="AQ404" s="6">
        <v>0.66669999999999996</v>
      </c>
      <c r="AR404" s="6">
        <v>0.40960000000000002</v>
      </c>
      <c r="AT404" s="6" t="str">
        <f t="shared" si="12"/>
        <v/>
      </c>
      <c r="AU404" s="6">
        <f t="shared" si="13"/>
        <v>276.26923076923077</v>
      </c>
      <c r="AV404" s="6">
        <f t="shared" si="14"/>
        <v>331.60975609756099</v>
      </c>
      <c r="AW404" s="7" t="str">
        <f t="shared" si="15"/>
        <v/>
      </c>
      <c r="AX404" s="6" t="str">
        <f t="shared" si="16"/>
        <v/>
      </c>
      <c r="AY404" s="6">
        <f t="shared" si="17"/>
        <v>354.6521739130435</v>
      </c>
      <c r="BA404" s="6">
        <f>VLOOKUP(A404, ALL_AP_DATA!$A$2:$F$3600, 6, FALSE)</f>
        <v>188</v>
      </c>
      <c r="BB404" s="6" t="e">
        <f t="shared" ca="1" si="18"/>
        <v>#NAME?</v>
      </c>
      <c r="BC404" s="6">
        <f>VLOOKUP(A404,projmetadata!$A$2:$D$2036, 4, FALSE)</f>
        <v>39255</v>
      </c>
      <c r="BE404" s="6" t="e">
        <f t="shared" ca="1" si="20"/>
        <v>#NAME?</v>
      </c>
      <c r="BF404" s="6" t="e">
        <f t="shared" ca="1" si="21"/>
        <v>#NAME?</v>
      </c>
      <c r="BG404" s="6">
        <f t="shared" si="22"/>
        <v>0.5072984333205961</v>
      </c>
      <c r="BH404" s="6">
        <f>VLOOKUP(A404, ALL_AP_DATA!$A$2:$D$3600, 3, FALSE)</f>
        <v>53</v>
      </c>
      <c r="BI404" s="6">
        <f>VLOOKUP(A404, ALL_AP_DATA!$A$2:$E$3600, 5, FALSE)</f>
        <v>19914</v>
      </c>
      <c r="BJ404" s="6">
        <f t="shared" si="19"/>
        <v>105.92553191489361</v>
      </c>
      <c r="BK404" s="6">
        <f t="shared" si="23"/>
        <v>0.28191489361702127</v>
      </c>
    </row>
    <row r="405" spans="1:63" ht="15.75" customHeight="1" x14ac:dyDescent="0.2">
      <c r="A405" s="6" t="s">
        <v>1037</v>
      </c>
      <c r="B405" s="6" t="s">
        <v>61</v>
      </c>
      <c r="C405" s="6">
        <v>5</v>
      </c>
      <c r="D405" s="6">
        <v>12</v>
      </c>
      <c r="E405" s="6">
        <v>25</v>
      </c>
      <c r="F405" s="6">
        <v>1008</v>
      </c>
      <c r="G405" s="6">
        <v>3.15E-2</v>
      </c>
      <c r="H405" s="6">
        <v>0.12889999999999999</v>
      </c>
      <c r="I405" s="6">
        <v>6.3100000000000003E-2</v>
      </c>
      <c r="Q405" s="6">
        <v>17</v>
      </c>
      <c r="R405" s="6">
        <v>107</v>
      </c>
      <c r="S405" s="6">
        <v>150</v>
      </c>
      <c r="T405" s="6">
        <v>9493</v>
      </c>
      <c r="U405" s="6">
        <v>0.28079999999999999</v>
      </c>
      <c r="V405" s="6">
        <v>0.7732</v>
      </c>
      <c r="W405" s="6">
        <v>0.59470000000000001</v>
      </c>
      <c r="X405" s="6">
        <v>12</v>
      </c>
      <c r="Y405" s="6">
        <v>50</v>
      </c>
      <c r="Z405" s="6">
        <v>75</v>
      </c>
      <c r="AA405" s="6">
        <v>3235</v>
      </c>
      <c r="AB405" s="6">
        <v>0.13120000000000001</v>
      </c>
      <c r="AC405" s="6">
        <v>0.3866</v>
      </c>
      <c r="AD405" s="6">
        <v>0.2026</v>
      </c>
      <c r="AE405" s="6">
        <v>14</v>
      </c>
      <c r="AF405" s="6">
        <v>50</v>
      </c>
      <c r="AG405" s="6">
        <v>75</v>
      </c>
      <c r="AH405" s="6">
        <v>5238</v>
      </c>
      <c r="AI405" s="6">
        <v>0.13120000000000001</v>
      </c>
      <c r="AJ405" s="6">
        <v>0.3866</v>
      </c>
      <c r="AK405" s="6">
        <v>0.3281</v>
      </c>
      <c r="AL405" s="6">
        <v>2</v>
      </c>
      <c r="AM405" s="6">
        <v>57</v>
      </c>
      <c r="AN405" s="6">
        <v>109</v>
      </c>
      <c r="AO405" s="6">
        <v>5988</v>
      </c>
      <c r="AP405" s="6">
        <v>0.14960000000000001</v>
      </c>
      <c r="AQ405" s="6">
        <v>0.56189999999999996</v>
      </c>
      <c r="AR405" s="6">
        <v>0.37509999999999999</v>
      </c>
      <c r="AT405" s="6">
        <f t="shared" si="12"/>
        <v>84</v>
      </c>
      <c r="AU405" s="6" t="str">
        <f t="shared" si="13"/>
        <v/>
      </c>
      <c r="AV405" s="6">
        <f t="shared" si="14"/>
        <v>88.719626168224295</v>
      </c>
      <c r="AW405" s="7">
        <f t="shared" si="15"/>
        <v>64.7</v>
      </c>
      <c r="AX405" s="6">
        <f t="shared" si="16"/>
        <v>104.76</v>
      </c>
      <c r="AY405" s="6">
        <f t="shared" si="17"/>
        <v>105.05263157894737</v>
      </c>
      <c r="BA405" s="6">
        <f>VLOOKUP(A405, ALL_AP_DATA!$A$2:$F$3600, 6, FALSE)</f>
        <v>381</v>
      </c>
      <c r="BB405" s="6" t="e">
        <f t="shared" ca="1" si="18"/>
        <v>#NAME?</v>
      </c>
      <c r="BC405" s="6">
        <f>VLOOKUP(A405,projmetadata!$A$2:$D$2036, 4, FALSE)</f>
        <v>30378</v>
      </c>
      <c r="BE405" s="6" t="e">
        <f t="shared" ca="1" si="20"/>
        <v>#NAME?</v>
      </c>
      <c r="BF405" s="6" t="e">
        <f t="shared" ca="1" si="21"/>
        <v>#NAME?</v>
      </c>
      <c r="BG405" s="6">
        <f t="shared" si="22"/>
        <v>0.52551188359997369</v>
      </c>
      <c r="BH405" s="6">
        <f>VLOOKUP(A405, ALL_AP_DATA!$A$2:$D$3600, 3, FALSE)</f>
        <v>160</v>
      </c>
      <c r="BI405" s="6">
        <f>VLOOKUP(A405, ALL_AP_DATA!$A$2:$E$3600, 5, FALSE)</f>
        <v>15964</v>
      </c>
      <c r="BJ405" s="6">
        <f t="shared" si="19"/>
        <v>41.900262467191602</v>
      </c>
      <c r="BK405" s="6">
        <f t="shared" si="23"/>
        <v>0.41994750656167978</v>
      </c>
    </row>
    <row r="406" spans="1:63" ht="15.75" customHeight="1" x14ac:dyDescent="0.2">
      <c r="A406" s="6" t="s">
        <v>560</v>
      </c>
      <c r="B406" s="6" t="s">
        <v>61</v>
      </c>
      <c r="Q406" s="6">
        <v>98</v>
      </c>
      <c r="R406" s="6">
        <v>360</v>
      </c>
      <c r="S406" s="6">
        <v>758</v>
      </c>
      <c r="T406" s="6">
        <v>134816</v>
      </c>
      <c r="U406" s="6">
        <v>0.22370000000000001</v>
      </c>
      <c r="V406" s="6">
        <v>0.83299999999999996</v>
      </c>
      <c r="W406" s="6">
        <v>0.85189999999999999</v>
      </c>
      <c r="AT406" s="6" t="str">
        <f t="shared" si="12"/>
        <v/>
      </c>
      <c r="AU406" s="6" t="str">
        <f t="shared" si="13"/>
        <v/>
      </c>
      <c r="AV406" s="6">
        <f t="shared" si="14"/>
        <v>374.48888888888888</v>
      </c>
      <c r="AW406" s="7" t="str">
        <f t="shared" si="15"/>
        <v/>
      </c>
      <c r="AX406" s="6" t="str">
        <f t="shared" si="16"/>
        <v/>
      </c>
      <c r="AY406" s="6" t="str">
        <f t="shared" si="17"/>
        <v/>
      </c>
      <c r="BA406" s="6">
        <f>VLOOKUP(A406, ALL_AP_DATA!$A$2:$F$3600, 6, FALSE)</f>
        <v>1609</v>
      </c>
      <c r="BB406" s="6" t="e">
        <f t="shared" ca="1" si="18"/>
        <v>#NAME?</v>
      </c>
      <c r="BC406" s="6">
        <f>VLOOKUP(A406,projmetadata!$A$2:$D$2036, 4, FALSE)</f>
        <v>297139</v>
      </c>
      <c r="BE406" s="6" t="e">
        <f t="shared" ca="1" si="20"/>
        <v>#NAME?</v>
      </c>
      <c r="BF406" s="6" t="e">
        <f t="shared" ca="1" si="21"/>
        <v>#NAME?</v>
      </c>
      <c r="BG406" s="6">
        <f t="shared" si="22"/>
        <v>0.53261604838139731</v>
      </c>
      <c r="BH406" s="6">
        <f>VLOOKUP(A406, ALL_AP_DATA!$A$2:$D$3600, 3, FALSE)</f>
        <v>360</v>
      </c>
      <c r="BI406" s="6">
        <f>VLOOKUP(A406, ALL_AP_DATA!$A$2:$E$3600, 5, FALSE)</f>
        <v>158261</v>
      </c>
      <c r="BJ406" s="6">
        <f t="shared" si="19"/>
        <v>98.359850839030457</v>
      </c>
      <c r="BK406" s="6">
        <f t="shared" si="23"/>
        <v>0.22374145431945308</v>
      </c>
    </row>
    <row r="407" spans="1:63" ht="15.75" customHeight="1" x14ac:dyDescent="0.2">
      <c r="A407" s="6" t="s">
        <v>1358</v>
      </c>
      <c r="B407" s="6" t="s">
        <v>61</v>
      </c>
      <c r="C407" s="6">
        <v>9</v>
      </c>
      <c r="D407" s="6">
        <v>193</v>
      </c>
      <c r="E407" s="6">
        <v>3316</v>
      </c>
      <c r="F407" s="6">
        <v>173904</v>
      </c>
      <c r="G407" s="6">
        <v>8.1600000000000006E-2</v>
      </c>
      <c r="H407" s="6">
        <v>0.52170000000000005</v>
      </c>
      <c r="I407" s="6">
        <v>0.35339999999999999</v>
      </c>
      <c r="J407" s="6">
        <v>85</v>
      </c>
      <c r="K407" s="6">
        <v>514</v>
      </c>
      <c r="L407" s="6">
        <v>5239</v>
      </c>
      <c r="M407" s="6">
        <v>362021</v>
      </c>
      <c r="N407" s="6">
        <v>0.2172</v>
      </c>
      <c r="O407" s="6">
        <v>0.82430000000000003</v>
      </c>
      <c r="P407" s="6">
        <v>0.73560000000000003</v>
      </c>
      <c r="Q407" s="6">
        <v>149</v>
      </c>
      <c r="R407" s="6">
        <v>871</v>
      </c>
      <c r="S407" s="6">
        <v>5960</v>
      </c>
      <c r="T407" s="6">
        <v>448920</v>
      </c>
      <c r="U407" s="6">
        <v>0.36809999999999998</v>
      </c>
      <c r="V407" s="6">
        <v>0.93769999999999998</v>
      </c>
      <c r="W407" s="6">
        <v>0.91220000000000001</v>
      </c>
      <c r="X407" s="6">
        <v>189</v>
      </c>
      <c r="Y407" s="6">
        <v>1529</v>
      </c>
      <c r="Z407" s="6">
        <v>5914</v>
      </c>
      <c r="AA407" s="6">
        <v>433169</v>
      </c>
      <c r="AB407" s="6">
        <v>0.6462</v>
      </c>
      <c r="AC407" s="6">
        <v>0.93049999999999999</v>
      </c>
      <c r="AD407" s="6">
        <v>0.88019999999999998</v>
      </c>
      <c r="AE407" s="6">
        <v>190</v>
      </c>
      <c r="AF407" s="6">
        <v>1052</v>
      </c>
      <c r="AG407" s="6">
        <v>5726</v>
      </c>
      <c r="AH407" s="6">
        <v>392659</v>
      </c>
      <c r="AI407" s="6">
        <v>0.4446</v>
      </c>
      <c r="AJ407" s="6">
        <v>0.90090000000000003</v>
      </c>
      <c r="AK407" s="6">
        <v>0.79790000000000005</v>
      </c>
      <c r="AL407" s="6">
        <v>46</v>
      </c>
      <c r="AM407" s="6">
        <v>557</v>
      </c>
      <c r="AN407" s="6">
        <v>5523</v>
      </c>
      <c r="AO407" s="6">
        <v>387869</v>
      </c>
      <c r="AP407" s="6">
        <v>0.2354</v>
      </c>
      <c r="AQ407" s="6">
        <v>0.86890000000000001</v>
      </c>
      <c r="AR407" s="6">
        <v>0.78810000000000002</v>
      </c>
      <c r="AT407" s="6">
        <f t="shared" si="12"/>
        <v>901.05699481865281</v>
      </c>
      <c r="AU407" s="6">
        <f t="shared" si="13"/>
        <v>704.3210116731517</v>
      </c>
      <c r="AV407" s="6">
        <f t="shared" si="14"/>
        <v>515.40757749712975</v>
      </c>
      <c r="AW407" s="7">
        <f t="shared" si="15"/>
        <v>283.30215827338128</v>
      </c>
      <c r="AX407" s="6">
        <f t="shared" si="16"/>
        <v>373.25</v>
      </c>
      <c r="AY407" s="6">
        <f t="shared" si="17"/>
        <v>696.35368043087976</v>
      </c>
      <c r="BA407" s="6">
        <f>VLOOKUP(A407, ALL_AP_DATA!$A$2:$F$3600, 6, FALSE)</f>
        <v>2366</v>
      </c>
      <c r="BB407" s="6" t="e">
        <f t="shared" ca="1" si="18"/>
        <v>#NAME?</v>
      </c>
      <c r="BC407" s="6">
        <f>VLOOKUP(A407,projmetadata!$A$2:$D$2036, 4, FALSE)</f>
        <v>914915</v>
      </c>
      <c r="BE407" s="6" t="e">
        <f t="shared" ca="1" si="20"/>
        <v>#NAME?</v>
      </c>
      <c r="BF407" s="6" t="e">
        <f t="shared" ca="1" si="21"/>
        <v>#NAME?</v>
      </c>
      <c r="BG407" s="6">
        <f t="shared" si="22"/>
        <v>0.53790461408983348</v>
      </c>
      <c r="BH407" s="6">
        <f>VLOOKUP(A407, ALL_AP_DATA!$A$2:$D$3600, 3, FALSE)</f>
        <v>1857</v>
      </c>
      <c r="BI407" s="6">
        <f>VLOOKUP(A407, ALL_AP_DATA!$A$2:$E$3600, 5, FALSE)</f>
        <v>492137</v>
      </c>
      <c r="BJ407" s="6">
        <f t="shared" si="19"/>
        <v>208.00380388841927</v>
      </c>
      <c r="BK407" s="6">
        <f t="shared" si="23"/>
        <v>0.78486897717666948</v>
      </c>
    </row>
    <row r="408" spans="1:63" ht="15.75" customHeight="1" x14ac:dyDescent="0.2">
      <c r="A408" s="6" t="s">
        <v>1213</v>
      </c>
      <c r="B408" s="6" t="s">
        <v>61</v>
      </c>
      <c r="C408" s="6">
        <v>2</v>
      </c>
      <c r="D408" s="6">
        <v>38</v>
      </c>
      <c r="E408" s="6">
        <v>462</v>
      </c>
      <c r="F408" s="6">
        <v>14498</v>
      </c>
      <c r="G408" s="6">
        <v>0.1027</v>
      </c>
      <c r="H408" s="6">
        <v>0.61760000000000004</v>
      </c>
      <c r="I408" s="6">
        <v>0.42759999999999998</v>
      </c>
      <c r="J408" s="6">
        <v>3</v>
      </c>
      <c r="K408" s="6">
        <v>44</v>
      </c>
      <c r="L408" s="6">
        <v>462</v>
      </c>
      <c r="M408" s="6">
        <v>20963</v>
      </c>
      <c r="N408" s="6">
        <v>0.11890000000000001</v>
      </c>
      <c r="O408" s="6">
        <v>0.61760000000000004</v>
      </c>
      <c r="P408" s="6">
        <v>0.61829999999999996</v>
      </c>
      <c r="Q408" s="6">
        <v>14</v>
      </c>
      <c r="R408" s="6">
        <v>88</v>
      </c>
      <c r="S408" s="6">
        <v>580</v>
      </c>
      <c r="T408" s="6">
        <v>24099</v>
      </c>
      <c r="U408" s="6">
        <v>0.23780000000000001</v>
      </c>
      <c r="V408" s="6">
        <v>0.77539999999999998</v>
      </c>
      <c r="W408" s="6">
        <v>0.71079999999999999</v>
      </c>
      <c r="X408" s="6">
        <v>18</v>
      </c>
      <c r="Y408" s="6">
        <v>299</v>
      </c>
      <c r="Z408" s="6">
        <v>687</v>
      </c>
      <c r="AA408" s="6">
        <v>31862</v>
      </c>
      <c r="AB408" s="6">
        <v>0.80810000000000004</v>
      </c>
      <c r="AC408" s="6">
        <v>0.91839999999999999</v>
      </c>
      <c r="AD408" s="6">
        <v>0.93969999999999998</v>
      </c>
      <c r="AE408" s="6">
        <v>14</v>
      </c>
      <c r="AF408" s="6">
        <v>98</v>
      </c>
      <c r="AG408" s="6">
        <v>568</v>
      </c>
      <c r="AH408" s="6">
        <v>23885</v>
      </c>
      <c r="AI408" s="6">
        <v>0.26490000000000002</v>
      </c>
      <c r="AJ408" s="6">
        <v>0.75939999999999996</v>
      </c>
      <c r="AK408" s="6">
        <v>0.70440000000000003</v>
      </c>
      <c r="AL408" s="6">
        <v>2</v>
      </c>
      <c r="AM408" s="6">
        <v>55</v>
      </c>
      <c r="AN408" s="6">
        <v>483</v>
      </c>
      <c r="AO408" s="6">
        <v>22282</v>
      </c>
      <c r="AP408" s="6">
        <v>0.14860000000000001</v>
      </c>
      <c r="AQ408" s="6">
        <v>0.64570000000000005</v>
      </c>
      <c r="AR408" s="6">
        <v>0.65720000000000001</v>
      </c>
      <c r="AT408" s="6">
        <f t="shared" si="12"/>
        <v>381.5263157894737</v>
      </c>
      <c r="AU408" s="6">
        <f t="shared" si="13"/>
        <v>476.43181818181819</v>
      </c>
      <c r="AV408" s="6">
        <f t="shared" si="14"/>
        <v>273.85227272727275</v>
      </c>
      <c r="AW408" s="7">
        <f t="shared" si="15"/>
        <v>106.56187290969899</v>
      </c>
      <c r="AX408" s="6">
        <f t="shared" si="16"/>
        <v>243.72448979591837</v>
      </c>
      <c r="AY408" s="6">
        <f t="shared" si="17"/>
        <v>405.12727272727273</v>
      </c>
      <c r="BA408" s="6">
        <f>VLOOKUP(A408, ALL_AP_DATA!$A$2:$F$3600, 6, FALSE)</f>
        <v>370</v>
      </c>
      <c r="BB408" s="6" t="e">
        <f t="shared" ca="1" si="18"/>
        <v>#NAME?</v>
      </c>
      <c r="BC408" s="6">
        <f>VLOOKUP(A408,projmetadata!$A$2:$D$2036, 4, FALSE)</f>
        <v>62336</v>
      </c>
      <c r="BE408" s="6" t="e">
        <f t="shared" ca="1" si="20"/>
        <v>#NAME?</v>
      </c>
      <c r="BF408" s="6" t="e">
        <f t="shared" ca="1" si="21"/>
        <v>#NAME?</v>
      </c>
      <c r="BG408" s="6">
        <f t="shared" si="22"/>
        <v>0.54392325462012325</v>
      </c>
      <c r="BH408" s="6">
        <f>VLOOKUP(A408, ALL_AP_DATA!$A$2:$D$3600, 3, FALSE)</f>
        <v>322</v>
      </c>
      <c r="BI408" s="6">
        <f>VLOOKUP(A408, ALL_AP_DATA!$A$2:$E$3600, 5, FALSE)</f>
        <v>33906</v>
      </c>
      <c r="BJ408" s="6">
        <f t="shared" si="19"/>
        <v>91.637837837837836</v>
      </c>
      <c r="BK408" s="6">
        <f t="shared" si="23"/>
        <v>0.87027027027027026</v>
      </c>
    </row>
    <row r="409" spans="1:63" ht="15.75" customHeight="1" x14ac:dyDescent="0.2">
      <c r="A409" s="6" t="s">
        <v>450</v>
      </c>
      <c r="B409" s="6" t="s">
        <v>61</v>
      </c>
      <c r="J409" s="6">
        <v>1</v>
      </c>
      <c r="K409" s="6">
        <v>15</v>
      </c>
      <c r="L409" s="6">
        <v>48</v>
      </c>
      <c r="M409" s="6">
        <v>1559</v>
      </c>
      <c r="N409" s="6">
        <v>2.07E-2</v>
      </c>
      <c r="O409" s="6">
        <v>8.2600000000000007E-2</v>
      </c>
      <c r="P409" s="6">
        <v>3.61E-2</v>
      </c>
      <c r="Q409" s="6">
        <v>27</v>
      </c>
      <c r="R409" s="6">
        <v>189</v>
      </c>
      <c r="S409" s="6">
        <v>520</v>
      </c>
      <c r="T409" s="6">
        <v>40509</v>
      </c>
      <c r="U409" s="6">
        <v>0.26140000000000002</v>
      </c>
      <c r="V409" s="6">
        <v>0.89500000000000002</v>
      </c>
      <c r="W409" s="6">
        <v>0.93840000000000001</v>
      </c>
      <c r="X409" s="6">
        <v>44</v>
      </c>
      <c r="Y409" s="6">
        <v>370</v>
      </c>
      <c r="Z409" s="6">
        <v>446</v>
      </c>
      <c r="AA409" s="6">
        <v>31004</v>
      </c>
      <c r="AB409" s="6">
        <v>0.51180000000000003</v>
      </c>
      <c r="AC409" s="6">
        <v>0.76759999999999995</v>
      </c>
      <c r="AD409" s="6">
        <v>0.71819999999999995</v>
      </c>
      <c r="AE409" s="6">
        <v>14</v>
      </c>
      <c r="AF409" s="6">
        <v>82</v>
      </c>
      <c r="AG409" s="6">
        <v>116</v>
      </c>
      <c r="AH409" s="6">
        <v>3028</v>
      </c>
      <c r="AI409" s="6">
        <v>0.1134</v>
      </c>
      <c r="AJ409" s="6">
        <v>0.19969999999999999</v>
      </c>
      <c r="AK409" s="6">
        <v>7.0099999999999996E-2</v>
      </c>
      <c r="AL409" s="6">
        <v>2</v>
      </c>
      <c r="AM409" s="6">
        <v>66</v>
      </c>
      <c r="AN409" s="6">
        <v>219</v>
      </c>
      <c r="AO409" s="6">
        <v>21298</v>
      </c>
      <c r="AP409" s="6">
        <v>9.1300000000000006E-2</v>
      </c>
      <c r="AQ409" s="6">
        <v>0.37690000000000001</v>
      </c>
      <c r="AR409" s="6">
        <v>0.49340000000000001</v>
      </c>
      <c r="AT409" s="6" t="str">
        <f t="shared" si="12"/>
        <v/>
      </c>
      <c r="AU409" s="6">
        <f t="shared" si="13"/>
        <v>103.93333333333334</v>
      </c>
      <c r="AV409" s="6">
        <f t="shared" si="14"/>
        <v>214.33333333333334</v>
      </c>
      <c r="AW409" s="7">
        <f t="shared" si="15"/>
        <v>83.794594594594599</v>
      </c>
      <c r="AX409" s="6">
        <f t="shared" si="16"/>
        <v>36.926829268292686</v>
      </c>
      <c r="AY409" s="6">
        <f t="shared" si="17"/>
        <v>322.69696969696969</v>
      </c>
      <c r="BA409" s="6">
        <f>VLOOKUP(A409, ALL_AP_DATA!$A$2:$F$3600, 6, FALSE)</f>
        <v>723</v>
      </c>
      <c r="BB409" s="6" t="e">
        <f t="shared" ca="1" si="18"/>
        <v>#NAME?</v>
      </c>
      <c r="BC409" s="6">
        <f>VLOOKUP(A409,projmetadata!$A$2:$D$2036, 4, FALSE)</f>
        <v>79217</v>
      </c>
      <c r="BE409" s="6" t="e">
        <f t="shared" ca="1" si="20"/>
        <v>#NAME?</v>
      </c>
      <c r="BF409" s="6" t="e">
        <f t="shared" ca="1" si="21"/>
        <v>#NAME?</v>
      </c>
      <c r="BG409" s="6">
        <f t="shared" si="22"/>
        <v>0.54492091344029692</v>
      </c>
      <c r="BH409" s="6">
        <f>VLOOKUP(A409, ALL_AP_DATA!$A$2:$D$3600, 3, FALSE)</f>
        <v>448</v>
      </c>
      <c r="BI409" s="6">
        <f>VLOOKUP(A409, ALL_AP_DATA!$A$2:$E$3600, 5, FALSE)</f>
        <v>43167</v>
      </c>
      <c r="BJ409" s="6">
        <f t="shared" si="19"/>
        <v>59.705394190871367</v>
      </c>
      <c r="BK409" s="6">
        <f t="shared" si="23"/>
        <v>0.61964038727524207</v>
      </c>
    </row>
    <row r="410" spans="1:63" ht="15.75" customHeight="1" x14ac:dyDescent="0.2">
      <c r="A410" s="6" t="s">
        <v>582</v>
      </c>
      <c r="B410" s="6" t="s">
        <v>61</v>
      </c>
      <c r="C410" s="6">
        <v>9</v>
      </c>
      <c r="D410" s="6">
        <v>22</v>
      </c>
      <c r="E410" s="6">
        <v>320</v>
      </c>
      <c r="F410" s="6">
        <v>7652</v>
      </c>
      <c r="G410" s="6">
        <v>3.2399999999999998E-2</v>
      </c>
      <c r="H410" s="6">
        <v>0.3725</v>
      </c>
      <c r="I410" s="6">
        <v>0.18859999999999999</v>
      </c>
      <c r="J410" s="6">
        <v>4</v>
      </c>
      <c r="K410" s="6">
        <v>45</v>
      </c>
      <c r="L410" s="6">
        <v>419</v>
      </c>
      <c r="M410" s="6">
        <v>17836</v>
      </c>
      <c r="N410" s="6">
        <v>6.6299999999999998E-2</v>
      </c>
      <c r="O410" s="6">
        <v>0.48780000000000001</v>
      </c>
      <c r="P410" s="6">
        <v>0.43959999999999999</v>
      </c>
      <c r="Q410" s="6">
        <v>24</v>
      </c>
      <c r="R410" s="6">
        <v>148</v>
      </c>
      <c r="S410" s="6">
        <v>633</v>
      </c>
      <c r="T410" s="6">
        <v>32772</v>
      </c>
      <c r="U410" s="6">
        <v>0.218</v>
      </c>
      <c r="V410" s="6">
        <v>0.7369</v>
      </c>
      <c r="W410" s="6">
        <v>0.80769999999999997</v>
      </c>
      <c r="X410" s="6">
        <v>44</v>
      </c>
      <c r="Y410" s="6">
        <v>454</v>
      </c>
      <c r="Z410" s="6">
        <v>818</v>
      </c>
      <c r="AA410" s="6">
        <v>32740</v>
      </c>
      <c r="AB410" s="6">
        <v>0.66859999999999997</v>
      </c>
      <c r="AC410" s="6">
        <v>0.95230000000000004</v>
      </c>
      <c r="AD410" s="6">
        <v>0.80700000000000005</v>
      </c>
      <c r="AE410" s="6">
        <v>59</v>
      </c>
      <c r="AF410" s="6">
        <v>202</v>
      </c>
      <c r="AG410" s="6">
        <v>611</v>
      </c>
      <c r="AH410" s="6">
        <v>17954</v>
      </c>
      <c r="AI410" s="6">
        <v>0.29749999999999999</v>
      </c>
      <c r="AJ410" s="6">
        <v>0.71130000000000004</v>
      </c>
      <c r="AK410" s="6">
        <v>0.4425</v>
      </c>
      <c r="AL410" s="6">
        <v>2</v>
      </c>
      <c r="AM410" s="6">
        <v>57</v>
      </c>
      <c r="AN410" s="6">
        <v>437</v>
      </c>
      <c r="AO410" s="6">
        <v>19520</v>
      </c>
      <c r="AP410" s="6">
        <v>8.3900000000000002E-2</v>
      </c>
      <c r="AQ410" s="6">
        <v>0.50870000000000004</v>
      </c>
      <c r="AR410" s="6">
        <v>0.48110000000000003</v>
      </c>
      <c r="AT410" s="6">
        <f t="shared" si="12"/>
        <v>347.81818181818181</v>
      </c>
      <c r="AU410" s="6">
        <f t="shared" si="13"/>
        <v>396.35555555555555</v>
      </c>
      <c r="AV410" s="6">
        <f t="shared" si="14"/>
        <v>221.43243243243242</v>
      </c>
      <c r="AW410" s="7">
        <f t="shared" si="15"/>
        <v>72.114537444933916</v>
      </c>
      <c r="AX410" s="6">
        <f t="shared" si="16"/>
        <v>88.881188118811878</v>
      </c>
      <c r="AY410" s="6">
        <f t="shared" si="17"/>
        <v>342.45614035087721</v>
      </c>
      <c r="BA410" s="6">
        <f>VLOOKUP(A410, ALL_AP_DATA!$A$2:$F$3600, 6, FALSE)</f>
        <v>679</v>
      </c>
      <c r="BB410" s="6" t="e">
        <f t="shared" ca="1" si="18"/>
        <v>#NAME?</v>
      </c>
      <c r="BC410" s="6">
        <f>VLOOKUP(A410,projmetadata!$A$2:$D$2036, 4, FALSE)</f>
        <v>74014</v>
      </c>
      <c r="BE410" s="6" t="e">
        <f t="shared" ca="1" si="20"/>
        <v>#NAME?</v>
      </c>
      <c r="BF410" s="6" t="e">
        <f t="shared" ca="1" si="21"/>
        <v>#NAME?</v>
      </c>
      <c r="BG410" s="6">
        <f t="shared" si="22"/>
        <v>0.54816656308265999</v>
      </c>
      <c r="BH410" s="6">
        <f>VLOOKUP(A410, ALL_AP_DATA!$A$2:$D$3600, 3, FALSE)</f>
        <v>505</v>
      </c>
      <c r="BI410" s="6">
        <f>VLOOKUP(A410, ALL_AP_DATA!$A$2:$E$3600, 5, FALSE)</f>
        <v>40572</v>
      </c>
      <c r="BJ410" s="6">
        <f t="shared" si="19"/>
        <v>59.75257731958763</v>
      </c>
      <c r="BK410" s="6">
        <f t="shared" si="23"/>
        <v>0.74374079528718706</v>
      </c>
    </row>
    <row r="411" spans="1:63" ht="15.75" customHeight="1" x14ac:dyDescent="0.2">
      <c r="A411" s="6" t="s">
        <v>1393</v>
      </c>
      <c r="B411" s="6" t="s">
        <v>61</v>
      </c>
      <c r="C411" s="6">
        <v>1</v>
      </c>
      <c r="D411" s="6">
        <v>2</v>
      </c>
      <c r="E411" s="6">
        <v>2</v>
      </c>
      <c r="F411" s="6">
        <v>327</v>
      </c>
      <c r="G411" s="6">
        <v>4.0000000000000001E-3</v>
      </c>
      <c r="H411" s="6">
        <v>1.0999999999999999E-2</v>
      </c>
      <c r="I411" s="6">
        <v>1.06E-2</v>
      </c>
      <c r="Q411" s="6">
        <v>32</v>
      </c>
      <c r="R411" s="6">
        <v>101</v>
      </c>
      <c r="S411" s="6">
        <v>128</v>
      </c>
      <c r="T411" s="6">
        <v>22586</v>
      </c>
      <c r="U411" s="6">
        <v>0.20080000000000001</v>
      </c>
      <c r="V411" s="6">
        <v>0.70330000000000004</v>
      </c>
      <c r="W411" s="6">
        <v>0.73360000000000003</v>
      </c>
      <c r="X411" s="6">
        <v>2</v>
      </c>
      <c r="Y411" s="6">
        <v>14</v>
      </c>
      <c r="Z411" s="6">
        <v>7</v>
      </c>
      <c r="AA411" s="6">
        <v>1047</v>
      </c>
      <c r="AB411" s="6">
        <v>2.7799999999999998E-2</v>
      </c>
      <c r="AC411" s="6">
        <v>3.85E-2</v>
      </c>
      <c r="AD411" s="6">
        <v>3.4000000000000002E-2</v>
      </c>
      <c r="AE411" s="6">
        <v>2</v>
      </c>
      <c r="AF411" s="6">
        <v>6</v>
      </c>
      <c r="AG411" s="6">
        <v>8</v>
      </c>
      <c r="AH411" s="6">
        <v>970</v>
      </c>
      <c r="AI411" s="6">
        <v>1.1900000000000001E-2</v>
      </c>
      <c r="AJ411" s="6">
        <v>4.3999999999999997E-2</v>
      </c>
      <c r="AK411" s="6">
        <v>3.15E-2</v>
      </c>
      <c r="AT411" s="6">
        <f t="shared" si="12"/>
        <v>163.5</v>
      </c>
      <c r="AU411" s="6" t="str">
        <f t="shared" si="13"/>
        <v/>
      </c>
      <c r="AV411" s="6">
        <f t="shared" si="14"/>
        <v>223.62376237623764</v>
      </c>
      <c r="AW411" s="7">
        <f t="shared" si="15"/>
        <v>74.785714285714292</v>
      </c>
      <c r="AX411" s="6">
        <f t="shared" si="16"/>
        <v>161.66666666666666</v>
      </c>
      <c r="AY411" s="6" t="str">
        <f t="shared" si="17"/>
        <v/>
      </c>
      <c r="BA411" s="6">
        <f>VLOOKUP(A411, ALL_AP_DATA!$A$2:$F$3600, 6, FALSE)</f>
        <v>503</v>
      </c>
      <c r="BB411" s="6" t="e">
        <f t="shared" ca="1" si="18"/>
        <v>#NAME?</v>
      </c>
      <c r="BC411" s="6">
        <f>VLOOKUP(A411,projmetadata!$A$2:$D$2036, 4, FALSE)</f>
        <v>56082</v>
      </c>
      <c r="BE411" s="6" t="e">
        <f t="shared" ca="1" si="20"/>
        <v>#NAME?</v>
      </c>
      <c r="BF411" s="6" t="e">
        <f t="shared" ca="1" si="21"/>
        <v>#NAME?</v>
      </c>
      <c r="BG411" s="6">
        <f t="shared" si="22"/>
        <v>0.54899967904140368</v>
      </c>
      <c r="BH411" s="6">
        <f>VLOOKUP(A411, ALL_AP_DATA!$A$2:$D$3600, 3, FALSE)</f>
        <v>109</v>
      </c>
      <c r="BI411" s="6">
        <f>VLOOKUP(A411, ALL_AP_DATA!$A$2:$E$3600, 5, FALSE)</f>
        <v>30789</v>
      </c>
      <c r="BJ411" s="6">
        <f t="shared" si="19"/>
        <v>61.210735586481114</v>
      </c>
      <c r="BK411" s="6">
        <f t="shared" si="23"/>
        <v>0.21669980119284293</v>
      </c>
    </row>
    <row r="412" spans="1:63" ht="15.75" customHeight="1" x14ac:dyDescent="0.2">
      <c r="A412" s="6" t="s">
        <v>1052</v>
      </c>
      <c r="B412" s="6" t="s">
        <v>61</v>
      </c>
      <c r="C412" s="6">
        <v>1</v>
      </c>
      <c r="D412" s="6">
        <v>9</v>
      </c>
      <c r="E412" s="6">
        <v>34</v>
      </c>
      <c r="F412" s="6">
        <v>1234</v>
      </c>
      <c r="G412" s="6">
        <v>5.7700000000000001E-2</v>
      </c>
      <c r="H412" s="6">
        <v>0.65380000000000005</v>
      </c>
      <c r="I412" s="6">
        <v>3.1099999999999999E-2</v>
      </c>
      <c r="J412" s="6">
        <v>1</v>
      </c>
      <c r="K412" s="6">
        <v>8</v>
      </c>
      <c r="L412" s="6">
        <v>37</v>
      </c>
      <c r="M412" s="6">
        <v>1332</v>
      </c>
      <c r="N412" s="6">
        <v>5.1299999999999998E-2</v>
      </c>
      <c r="O412" s="6">
        <v>0.71150000000000002</v>
      </c>
      <c r="P412" s="6">
        <v>3.3500000000000002E-2</v>
      </c>
      <c r="Q412" s="6">
        <v>8</v>
      </c>
      <c r="R412" s="6">
        <v>34</v>
      </c>
      <c r="S412" s="6">
        <v>51</v>
      </c>
      <c r="T412" s="6">
        <v>5854</v>
      </c>
      <c r="U412" s="6">
        <v>0.21790000000000001</v>
      </c>
      <c r="V412" s="6">
        <v>0.98080000000000001</v>
      </c>
      <c r="W412" s="6">
        <v>0.14729999999999999</v>
      </c>
      <c r="X412" s="6">
        <v>37</v>
      </c>
      <c r="Y412" s="6">
        <v>15</v>
      </c>
      <c r="Z412" s="6">
        <v>36</v>
      </c>
      <c r="AA412" s="6">
        <v>1275</v>
      </c>
      <c r="AB412" s="6">
        <v>9.6199999999999994E-2</v>
      </c>
      <c r="AC412" s="6">
        <v>0.69230000000000003</v>
      </c>
      <c r="AD412" s="6">
        <v>3.2099999999999997E-2</v>
      </c>
      <c r="AE412" s="6">
        <v>6</v>
      </c>
      <c r="AF412" s="6">
        <v>29</v>
      </c>
      <c r="AG412" s="6">
        <v>47</v>
      </c>
      <c r="AH412" s="6">
        <v>2485</v>
      </c>
      <c r="AI412" s="6">
        <v>0.18590000000000001</v>
      </c>
      <c r="AJ412" s="6">
        <v>0.90380000000000005</v>
      </c>
      <c r="AK412" s="6">
        <v>6.25E-2</v>
      </c>
      <c r="AT412" s="6">
        <f t="shared" si="12"/>
        <v>137.11111111111111</v>
      </c>
      <c r="AU412" s="6">
        <f t="shared" si="13"/>
        <v>166.5</v>
      </c>
      <c r="AV412" s="6">
        <f t="shared" si="14"/>
        <v>172.1764705882353</v>
      </c>
      <c r="AW412" s="7">
        <f t="shared" si="15"/>
        <v>85</v>
      </c>
      <c r="AX412" s="6">
        <f t="shared" si="16"/>
        <v>85.689655172413794</v>
      </c>
      <c r="AY412" s="6" t="str">
        <f t="shared" si="17"/>
        <v/>
      </c>
      <c r="BA412" s="6">
        <f>VLOOKUP(A412, ALL_AP_DATA!$A$2:$F$3600, 6, FALSE)</f>
        <v>156</v>
      </c>
      <c r="BB412" s="6" t="e">
        <f t="shared" ca="1" si="18"/>
        <v>#NAME?</v>
      </c>
      <c r="BC412" s="6">
        <f>VLOOKUP(A412,projmetadata!$A$2:$D$2036, 4, FALSE)</f>
        <v>70593</v>
      </c>
      <c r="BE412" s="6" t="e">
        <f t="shared" ca="1" si="20"/>
        <v>#NAME?</v>
      </c>
      <c r="BF412" s="6" t="e">
        <f t="shared" ca="1" si="21"/>
        <v>#NAME?</v>
      </c>
      <c r="BG412" s="6">
        <f t="shared" si="22"/>
        <v>0.56291700310229065</v>
      </c>
      <c r="BH412" s="6">
        <f>VLOOKUP(A412, ALL_AP_DATA!$A$2:$D$3600, 3, FALSE)</f>
        <v>52</v>
      </c>
      <c r="BI412" s="6">
        <f>VLOOKUP(A412, ALL_AP_DATA!$A$2:$E$3600, 5, FALSE)</f>
        <v>39738</v>
      </c>
      <c r="BJ412" s="6">
        <f t="shared" si="19"/>
        <v>254.73076923076923</v>
      </c>
      <c r="BK412" s="6">
        <f t="shared" si="23"/>
        <v>0.33333333333333331</v>
      </c>
    </row>
    <row r="413" spans="1:63" ht="15.75" customHeight="1" x14ac:dyDescent="0.2">
      <c r="A413" s="6" t="s">
        <v>458</v>
      </c>
      <c r="B413" s="6" t="s">
        <v>61</v>
      </c>
      <c r="C413" s="6">
        <v>3</v>
      </c>
      <c r="D413" s="6">
        <v>6</v>
      </c>
      <c r="E413" s="6">
        <v>28</v>
      </c>
      <c r="F413" s="6">
        <v>11924</v>
      </c>
      <c r="G413" s="6">
        <v>1.04E-2</v>
      </c>
      <c r="H413" s="6">
        <v>0.24349999999999999</v>
      </c>
      <c r="I413" s="6">
        <v>0.252</v>
      </c>
      <c r="Q413" s="6">
        <v>11</v>
      </c>
      <c r="R413" s="6">
        <v>49</v>
      </c>
      <c r="S413" s="6">
        <v>85</v>
      </c>
      <c r="T413" s="6">
        <v>11241</v>
      </c>
      <c r="U413" s="6">
        <v>8.4599999999999995E-2</v>
      </c>
      <c r="V413" s="6">
        <v>0.73909999999999998</v>
      </c>
      <c r="W413" s="6">
        <v>0.23760000000000001</v>
      </c>
      <c r="X413" s="6">
        <v>4</v>
      </c>
      <c r="Y413" s="6">
        <v>179</v>
      </c>
      <c r="Z413" s="6">
        <v>95</v>
      </c>
      <c r="AA413" s="6">
        <v>21803</v>
      </c>
      <c r="AB413" s="6">
        <v>0.30919999999999997</v>
      </c>
      <c r="AC413" s="6">
        <v>0.82609999999999995</v>
      </c>
      <c r="AD413" s="6">
        <v>0.46079999999999999</v>
      </c>
      <c r="AE413" s="6">
        <v>4</v>
      </c>
      <c r="AF413" s="6">
        <v>9</v>
      </c>
      <c r="AG413" s="6">
        <v>3</v>
      </c>
      <c r="AH413" s="6">
        <v>9259</v>
      </c>
      <c r="AI413" s="6">
        <v>1.55E-2</v>
      </c>
      <c r="AJ413" s="6">
        <v>2.6100000000000002E-2</v>
      </c>
      <c r="AK413" s="6">
        <v>0.19570000000000001</v>
      </c>
      <c r="AT413" s="6">
        <f t="shared" si="12"/>
        <v>1987.3333333333333</v>
      </c>
      <c r="AU413" s="6" t="str">
        <f t="shared" si="13"/>
        <v/>
      </c>
      <c r="AV413" s="6">
        <f t="shared" si="14"/>
        <v>229.40816326530611</v>
      </c>
      <c r="AW413" s="7">
        <f t="shared" si="15"/>
        <v>121.80446927374301</v>
      </c>
      <c r="AX413" s="6">
        <f t="shared" si="16"/>
        <v>1028.7777777777778</v>
      </c>
      <c r="AY413" s="6" t="str">
        <f t="shared" si="17"/>
        <v/>
      </c>
      <c r="BA413" s="6">
        <f>VLOOKUP(A413, ALL_AP_DATA!$A$2:$F$3600, 6, FALSE)</f>
        <v>579</v>
      </c>
      <c r="BB413" s="6" t="e">
        <f t="shared" ca="1" si="18"/>
        <v>#NAME?</v>
      </c>
      <c r="BC413" s="6">
        <f>VLOOKUP(A413,projmetadata!$A$2:$D$2036, 4, FALSE)</f>
        <v>83764</v>
      </c>
      <c r="BE413" s="6" t="e">
        <f t="shared" ca="1" si="20"/>
        <v>#NAME?</v>
      </c>
      <c r="BF413" s="6" t="e">
        <f t="shared" ca="1" si="21"/>
        <v>#NAME?</v>
      </c>
      <c r="BG413" s="6">
        <f t="shared" si="22"/>
        <v>0.56486079938875888</v>
      </c>
      <c r="BH413" s="6">
        <f>VLOOKUP(A413, ALL_AP_DATA!$A$2:$D$3600, 3, FALSE)</f>
        <v>204</v>
      </c>
      <c r="BI413" s="6">
        <f>VLOOKUP(A413, ALL_AP_DATA!$A$2:$E$3600, 5, FALSE)</f>
        <v>47315</v>
      </c>
      <c r="BJ413" s="6">
        <f t="shared" si="19"/>
        <v>81.718480138169255</v>
      </c>
      <c r="BK413" s="6">
        <f t="shared" si="23"/>
        <v>0.35233160621761656</v>
      </c>
    </row>
    <row r="414" spans="1:63" ht="15.75" customHeight="1" x14ac:dyDescent="0.2">
      <c r="A414" s="6" t="s">
        <v>96</v>
      </c>
      <c r="B414" s="6" t="s">
        <v>61</v>
      </c>
      <c r="C414" s="6">
        <v>3</v>
      </c>
      <c r="D414" s="6">
        <v>86</v>
      </c>
      <c r="E414" s="6">
        <v>523</v>
      </c>
      <c r="F414" s="6">
        <v>26564</v>
      </c>
      <c r="G414" s="6">
        <v>0.1135</v>
      </c>
      <c r="H414" s="6">
        <v>0.72940000000000005</v>
      </c>
      <c r="I414" s="6">
        <v>0.29609999999999997</v>
      </c>
      <c r="J414" s="6">
        <v>28</v>
      </c>
      <c r="K414" s="6">
        <v>127</v>
      </c>
      <c r="L414" s="6">
        <v>573</v>
      </c>
      <c r="M414" s="6">
        <v>32513</v>
      </c>
      <c r="N414" s="6">
        <v>0.16750000000000001</v>
      </c>
      <c r="O414" s="6">
        <v>0.79920000000000002</v>
      </c>
      <c r="P414" s="6">
        <v>0.3624</v>
      </c>
      <c r="Q414" s="6">
        <v>47</v>
      </c>
      <c r="R414" s="6">
        <v>162</v>
      </c>
      <c r="S414" s="6">
        <v>624</v>
      </c>
      <c r="T414" s="6">
        <v>34233</v>
      </c>
      <c r="U414" s="6">
        <v>0.2137</v>
      </c>
      <c r="V414" s="6">
        <v>0.87029999999999996</v>
      </c>
      <c r="W414" s="6">
        <v>0.38150000000000001</v>
      </c>
      <c r="X414" s="6">
        <v>3</v>
      </c>
      <c r="Y414" s="6">
        <v>38</v>
      </c>
      <c r="Z414" s="6">
        <v>32</v>
      </c>
      <c r="AA414" s="6">
        <v>3878</v>
      </c>
      <c r="AB414" s="6">
        <v>5.0099999999999999E-2</v>
      </c>
      <c r="AC414" s="6">
        <v>4.4600000000000001E-2</v>
      </c>
      <c r="AD414" s="6">
        <v>4.3200000000000002E-2</v>
      </c>
      <c r="AE414" s="6">
        <v>42</v>
      </c>
      <c r="AF414" s="6">
        <v>328</v>
      </c>
      <c r="AG414" s="6">
        <v>650</v>
      </c>
      <c r="AH414" s="6">
        <v>39129</v>
      </c>
      <c r="AI414" s="6">
        <v>0.43269999999999997</v>
      </c>
      <c r="AJ414" s="6">
        <v>0.90659999999999996</v>
      </c>
      <c r="AK414" s="6">
        <v>0.43609999999999999</v>
      </c>
      <c r="AL414" s="6">
        <v>15</v>
      </c>
      <c r="AM414" s="6">
        <v>140</v>
      </c>
      <c r="AN414" s="6">
        <v>577</v>
      </c>
      <c r="AO414" s="6">
        <v>32960</v>
      </c>
      <c r="AP414" s="6">
        <v>0.1847</v>
      </c>
      <c r="AQ414" s="6">
        <v>0.80469999999999997</v>
      </c>
      <c r="AR414" s="6">
        <v>0.36730000000000002</v>
      </c>
      <c r="AT414" s="6">
        <f t="shared" si="12"/>
        <v>308.88372093023258</v>
      </c>
      <c r="AU414" s="6">
        <f t="shared" si="13"/>
        <v>256.00787401574803</v>
      </c>
      <c r="AV414" s="6">
        <f t="shared" si="14"/>
        <v>211.31481481481481</v>
      </c>
      <c r="AW414" s="7">
        <f t="shared" si="15"/>
        <v>102.05263157894737</v>
      </c>
      <c r="AX414" s="6">
        <f t="shared" si="16"/>
        <v>119.29573170731707</v>
      </c>
      <c r="AY414" s="6">
        <f t="shared" si="17"/>
        <v>235.42857142857142</v>
      </c>
      <c r="BA414" s="6">
        <f>VLOOKUP(A414, ALL_AP_DATA!$A$2:$F$3600, 6, FALSE)</f>
        <v>758</v>
      </c>
      <c r="BB414" s="6" t="e">
        <f t="shared" ca="1" si="18"/>
        <v>#NAME?</v>
      </c>
      <c r="BC414" s="6">
        <f>VLOOKUP(A414,projmetadata!$A$2:$D$2036, 4, FALSE)</f>
        <v>157346</v>
      </c>
      <c r="BE414" s="6" t="e">
        <f t="shared" ca="1" si="20"/>
        <v>#NAME?</v>
      </c>
      <c r="BF414" s="6" t="e">
        <f t="shared" ca="1" si="21"/>
        <v>#NAME?</v>
      </c>
      <c r="BG414" s="6">
        <f t="shared" si="22"/>
        <v>0.57024010778793233</v>
      </c>
      <c r="BH414" s="6">
        <f>VLOOKUP(A414, ALL_AP_DATA!$A$2:$D$3600, 3, FALSE)</f>
        <v>400</v>
      </c>
      <c r="BI414" s="6">
        <f>VLOOKUP(A414, ALL_AP_DATA!$A$2:$E$3600, 5, FALSE)</f>
        <v>89725</v>
      </c>
      <c r="BJ414" s="6">
        <f t="shared" si="19"/>
        <v>118.37071240105541</v>
      </c>
      <c r="BK414" s="6">
        <f t="shared" si="23"/>
        <v>0.52770448548812665</v>
      </c>
    </row>
    <row r="415" spans="1:63" ht="15.75" customHeight="1" x14ac:dyDescent="0.2">
      <c r="A415" s="6" t="s">
        <v>718</v>
      </c>
      <c r="B415" s="6" t="s">
        <v>61</v>
      </c>
      <c r="Q415" s="6">
        <v>2</v>
      </c>
      <c r="R415" s="6">
        <v>6</v>
      </c>
      <c r="S415" s="6">
        <v>8</v>
      </c>
      <c r="T415" s="6">
        <v>357</v>
      </c>
      <c r="U415" s="6">
        <v>2.41E-2</v>
      </c>
      <c r="V415" s="6">
        <v>0.5333</v>
      </c>
      <c r="W415" s="6">
        <v>1.5100000000000001E-2</v>
      </c>
      <c r="X415" s="6">
        <v>6</v>
      </c>
      <c r="Y415" s="6">
        <v>41</v>
      </c>
      <c r="Z415" s="6">
        <v>9</v>
      </c>
      <c r="AA415" s="6">
        <v>283</v>
      </c>
      <c r="AB415" s="6">
        <v>0.16470000000000001</v>
      </c>
      <c r="AC415" s="6">
        <v>0.6</v>
      </c>
      <c r="AD415" s="6">
        <v>1.2E-2</v>
      </c>
      <c r="AT415" s="6" t="str">
        <f t="shared" si="12"/>
        <v/>
      </c>
      <c r="AU415" s="6" t="str">
        <f t="shared" si="13"/>
        <v/>
      </c>
      <c r="AV415" s="6">
        <f t="shared" si="14"/>
        <v>59.5</v>
      </c>
      <c r="AW415" s="7">
        <f t="shared" si="15"/>
        <v>6.9024390243902438</v>
      </c>
      <c r="AX415" s="6" t="str">
        <f t="shared" si="16"/>
        <v/>
      </c>
      <c r="AY415" s="6" t="str">
        <f t="shared" si="17"/>
        <v/>
      </c>
      <c r="BA415" s="6">
        <f>VLOOKUP(A415, ALL_AP_DATA!$A$2:$F$3600, 6, FALSE)</f>
        <v>249</v>
      </c>
      <c r="BB415" s="6" t="e">
        <f t="shared" ca="1" si="18"/>
        <v>#NAME?</v>
      </c>
      <c r="BC415" s="6">
        <f>VLOOKUP(A415,projmetadata!$A$2:$D$2036, 4, FALSE)</f>
        <v>41327</v>
      </c>
      <c r="BE415" s="6" t="e">
        <f t="shared" ca="1" si="20"/>
        <v>#NAME?</v>
      </c>
      <c r="BF415" s="6" t="e">
        <f t="shared" ca="1" si="21"/>
        <v>#NAME?</v>
      </c>
      <c r="BG415" s="6">
        <f t="shared" si="22"/>
        <v>0.57195054080867225</v>
      </c>
      <c r="BH415" s="6">
        <f>VLOOKUP(A415, ALL_AP_DATA!$A$2:$D$3600, 3, FALSE)</f>
        <v>44</v>
      </c>
      <c r="BI415" s="6">
        <f>VLOOKUP(A415, ALL_AP_DATA!$A$2:$E$3600, 5, FALSE)</f>
        <v>23637</v>
      </c>
      <c r="BJ415" s="6">
        <f t="shared" si="19"/>
        <v>94.92771084337349</v>
      </c>
      <c r="BK415" s="6">
        <f t="shared" si="23"/>
        <v>0.17670682730923695</v>
      </c>
    </row>
    <row r="416" spans="1:63" ht="15.75" customHeight="1" x14ac:dyDescent="0.2">
      <c r="A416" s="6" t="s">
        <v>103</v>
      </c>
      <c r="B416" s="6" t="s">
        <v>61</v>
      </c>
      <c r="C416" s="6">
        <v>2</v>
      </c>
      <c r="D416" s="6">
        <v>29</v>
      </c>
      <c r="E416" s="6">
        <v>107</v>
      </c>
      <c r="F416" s="6">
        <v>13201</v>
      </c>
      <c r="G416" s="6">
        <v>8.8999999999999996E-2</v>
      </c>
      <c r="H416" s="6">
        <v>0.39929999999999999</v>
      </c>
      <c r="I416" s="6">
        <v>0.54159999999999997</v>
      </c>
      <c r="J416" s="6">
        <v>1</v>
      </c>
      <c r="K416" s="6">
        <v>9</v>
      </c>
      <c r="L416" s="6">
        <v>55</v>
      </c>
      <c r="M416" s="6">
        <v>1671</v>
      </c>
      <c r="N416" s="6">
        <v>2.76E-2</v>
      </c>
      <c r="O416" s="6">
        <v>0.20519999999999999</v>
      </c>
      <c r="P416" s="6">
        <v>6.8599999999999994E-2</v>
      </c>
      <c r="Q416" s="6">
        <v>24</v>
      </c>
      <c r="R416" s="6">
        <v>90</v>
      </c>
      <c r="S416" s="6">
        <v>177</v>
      </c>
      <c r="T416" s="6">
        <v>19433</v>
      </c>
      <c r="U416" s="6">
        <v>0.27610000000000001</v>
      </c>
      <c r="V416" s="6">
        <v>0.66039999999999999</v>
      </c>
      <c r="W416" s="6">
        <v>0.79720000000000002</v>
      </c>
      <c r="X416" s="6">
        <v>28</v>
      </c>
      <c r="Y416" s="6">
        <v>255</v>
      </c>
      <c r="Z416" s="6">
        <v>242</v>
      </c>
      <c r="AA416" s="6">
        <v>21630</v>
      </c>
      <c r="AB416" s="6">
        <v>0.78220000000000001</v>
      </c>
      <c r="AC416" s="6">
        <v>0.90300000000000002</v>
      </c>
      <c r="AD416" s="6">
        <v>0.88729999999999998</v>
      </c>
      <c r="AE416" s="6">
        <v>18</v>
      </c>
      <c r="AF416" s="6">
        <v>52</v>
      </c>
      <c r="AG416" s="6">
        <v>127</v>
      </c>
      <c r="AH416" s="6">
        <v>14821</v>
      </c>
      <c r="AI416" s="6">
        <v>0.1595</v>
      </c>
      <c r="AJ416" s="6">
        <v>0.47389999999999999</v>
      </c>
      <c r="AK416" s="6">
        <v>0.60799999999999998</v>
      </c>
      <c r="AL416" s="6">
        <v>2</v>
      </c>
      <c r="AM416" s="6">
        <v>42</v>
      </c>
      <c r="AN416" s="6">
        <v>111</v>
      </c>
      <c r="AO416" s="6">
        <v>4182</v>
      </c>
      <c r="AP416" s="6">
        <v>0.1288</v>
      </c>
      <c r="AQ416" s="6">
        <v>0.41420000000000001</v>
      </c>
      <c r="AR416" s="6">
        <v>0.1716</v>
      </c>
      <c r="AT416" s="6">
        <f t="shared" si="12"/>
        <v>455.20689655172413</v>
      </c>
      <c r="AU416" s="6">
        <f t="shared" si="13"/>
        <v>185.66666666666666</v>
      </c>
      <c r="AV416" s="6">
        <f t="shared" si="14"/>
        <v>215.92222222222222</v>
      </c>
      <c r="AW416" s="7">
        <f t="shared" si="15"/>
        <v>84.82352941176471</v>
      </c>
      <c r="AX416" s="6">
        <f t="shared" si="16"/>
        <v>285.01923076923077</v>
      </c>
      <c r="AY416" s="6">
        <f t="shared" si="17"/>
        <v>99.571428571428569</v>
      </c>
      <c r="BA416" s="6">
        <f>VLOOKUP(A416, ALL_AP_DATA!$A$2:$F$3600, 6, FALSE)</f>
        <v>326</v>
      </c>
      <c r="BB416" s="6" t="e">
        <f t="shared" ca="1" si="18"/>
        <v>#NAME?</v>
      </c>
      <c r="BC416" s="6">
        <f>VLOOKUP(A416,projmetadata!$A$2:$D$2036, 4, FALSE)</f>
        <v>42151</v>
      </c>
      <c r="BE416" s="6" t="e">
        <f t="shared" ca="1" si="20"/>
        <v>#NAME?</v>
      </c>
      <c r="BF416" s="6" t="e">
        <f t="shared" ca="1" si="21"/>
        <v>#NAME?</v>
      </c>
      <c r="BG416" s="6">
        <f t="shared" si="22"/>
        <v>0.57830181964840688</v>
      </c>
      <c r="BH416" s="6">
        <f>VLOOKUP(A416, ALL_AP_DATA!$A$2:$D$3600, 3, FALSE)</f>
        <v>271</v>
      </c>
      <c r="BI416" s="6">
        <f>VLOOKUP(A416, ALL_AP_DATA!$A$2:$E$3600, 5, FALSE)</f>
        <v>24376</v>
      </c>
      <c r="BJ416" s="6">
        <f t="shared" si="19"/>
        <v>74.773006134969322</v>
      </c>
      <c r="BK416" s="6">
        <f t="shared" si="23"/>
        <v>0.83128834355828218</v>
      </c>
    </row>
    <row r="417" spans="1:63" ht="15.75" customHeight="1" x14ac:dyDescent="0.2">
      <c r="A417" s="6" t="s">
        <v>673</v>
      </c>
      <c r="B417" s="6" t="s">
        <v>61</v>
      </c>
      <c r="C417" s="6">
        <v>16</v>
      </c>
      <c r="D417" s="6">
        <v>55</v>
      </c>
      <c r="E417" s="6">
        <v>323</v>
      </c>
      <c r="F417" s="6">
        <v>28862</v>
      </c>
      <c r="G417" s="6">
        <v>2.01E-2</v>
      </c>
      <c r="H417" s="6">
        <v>0.29630000000000001</v>
      </c>
      <c r="I417" s="6">
        <v>0.1104</v>
      </c>
      <c r="J417" s="6">
        <v>7</v>
      </c>
      <c r="K417" s="6">
        <v>89</v>
      </c>
      <c r="L417" s="6">
        <v>326</v>
      </c>
      <c r="M417" s="6">
        <v>47458</v>
      </c>
      <c r="N417" s="6">
        <v>3.2599999999999997E-2</v>
      </c>
      <c r="O417" s="6">
        <v>0.29909999999999998</v>
      </c>
      <c r="P417" s="6">
        <v>0.18149999999999999</v>
      </c>
      <c r="Q417" s="6">
        <v>89</v>
      </c>
      <c r="R417" s="6">
        <v>485</v>
      </c>
      <c r="S417" s="6">
        <v>915</v>
      </c>
      <c r="T417" s="6">
        <v>231181</v>
      </c>
      <c r="U417" s="6">
        <v>0.17760000000000001</v>
      </c>
      <c r="V417" s="6">
        <v>0.83940000000000003</v>
      </c>
      <c r="W417" s="6">
        <v>0.88400000000000001</v>
      </c>
      <c r="X417" s="6">
        <v>494</v>
      </c>
      <c r="Y417" s="6">
        <v>1067</v>
      </c>
      <c r="Z417" s="6">
        <v>771</v>
      </c>
      <c r="AA417" s="6">
        <v>96127</v>
      </c>
      <c r="AB417" s="6">
        <v>0.39069999999999999</v>
      </c>
      <c r="AC417" s="6">
        <v>0.70730000000000004</v>
      </c>
      <c r="AD417" s="6">
        <v>0.36759999999999998</v>
      </c>
      <c r="AE417" s="6">
        <v>170</v>
      </c>
      <c r="AF417" s="6">
        <v>726</v>
      </c>
      <c r="AG417" s="6">
        <v>864</v>
      </c>
      <c r="AH417" s="6">
        <v>190763</v>
      </c>
      <c r="AI417" s="6">
        <v>0.26579999999999998</v>
      </c>
      <c r="AJ417" s="6">
        <v>0.79269999999999996</v>
      </c>
      <c r="AK417" s="6">
        <v>0.72940000000000005</v>
      </c>
      <c r="AL417" s="6">
        <v>10</v>
      </c>
      <c r="AM417" s="6">
        <v>171</v>
      </c>
      <c r="AN417" s="6">
        <v>520</v>
      </c>
      <c r="AO417" s="6">
        <v>65989</v>
      </c>
      <c r="AP417" s="6">
        <v>6.2600000000000003E-2</v>
      </c>
      <c r="AQ417" s="6">
        <v>0.47710000000000002</v>
      </c>
      <c r="AR417" s="6">
        <v>0.25230000000000002</v>
      </c>
      <c r="AT417" s="6">
        <f t="shared" si="12"/>
        <v>524.76363636363635</v>
      </c>
      <c r="AU417" s="6">
        <f t="shared" si="13"/>
        <v>533.23595505617982</v>
      </c>
      <c r="AV417" s="6">
        <f t="shared" si="14"/>
        <v>476.66185567010308</v>
      </c>
      <c r="AW417" s="7">
        <f t="shared" si="15"/>
        <v>90.090909090909093</v>
      </c>
      <c r="AX417" s="6">
        <f t="shared" si="16"/>
        <v>262.75895316804406</v>
      </c>
      <c r="AY417" s="6">
        <f t="shared" si="17"/>
        <v>385.90058479532166</v>
      </c>
      <c r="BA417" s="6">
        <f>VLOOKUP(A417, ALL_AP_DATA!$A$2:$F$3600, 6, FALSE)</f>
        <v>2731</v>
      </c>
      <c r="BB417" s="6" t="e">
        <f t="shared" ca="1" si="18"/>
        <v>#NAME?</v>
      </c>
      <c r="BC417" s="6">
        <f>VLOOKUP(A417,projmetadata!$A$2:$D$2036, 4, FALSE)</f>
        <v>451174</v>
      </c>
      <c r="BE417" s="6" t="e">
        <f t="shared" ca="1" si="20"/>
        <v>#NAME?</v>
      </c>
      <c r="BF417" s="6" t="e">
        <f t="shared" ca="1" si="21"/>
        <v>#NAME?</v>
      </c>
      <c r="BG417" s="6">
        <f t="shared" si="22"/>
        <v>0.57965441270995222</v>
      </c>
      <c r="BH417" s="6">
        <f>VLOOKUP(A417, ALL_AP_DATA!$A$2:$D$3600, 3, FALSE)</f>
        <v>1548</v>
      </c>
      <c r="BI417" s="6">
        <f>VLOOKUP(A417, ALL_AP_DATA!$A$2:$E$3600, 5, FALSE)</f>
        <v>261525</v>
      </c>
      <c r="BJ417" s="6">
        <f t="shared" si="19"/>
        <v>95.761625778103266</v>
      </c>
      <c r="BK417" s="6">
        <f t="shared" si="23"/>
        <v>0.5668253387037715</v>
      </c>
    </row>
    <row r="418" spans="1:63" ht="15.75" customHeight="1" x14ac:dyDescent="0.2">
      <c r="A418" s="6" t="s">
        <v>218</v>
      </c>
      <c r="B418" s="6" t="s">
        <v>61</v>
      </c>
      <c r="J418" s="6">
        <v>1</v>
      </c>
      <c r="K418" s="6">
        <v>11</v>
      </c>
      <c r="L418" s="6">
        <v>117</v>
      </c>
      <c r="M418" s="6">
        <v>3445</v>
      </c>
      <c r="N418" s="6">
        <v>3.0000000000000001E-3</v>
      </c>
      <c r="O418" s="6">
        <v>0.1111</v>
      </c>
      <c r="P418" s="6">
        <v>1.14E-2</v>
      </c>
      <c r="Q418" s="6">
        <v>112</v>
      </c>
      <c r="R418" s="6">
        <v>522</v>
      </c>
      <c r="S418" s="6">
        <v>861</v>
      </c>
      <c r="T418" s="6">
        <v>221446</v>
      </c>
      <c r="U418" s="6">
        <v>0.1406</v>
      </c>
      <c r="V418" s="6">
        <v>0.81769999999999998</v>
      </c>
      <c r="W418" s="6">
        <v>0.73219999999999996</v>
      </c>
      <c r="X418" s="6">
        <v>61</v>
      </c>
      <c r="Y418" s="6">
        <v>1137</v>
      </c>
      <c r="Z418" s="6">
        <v>603</v>
      </c>
      <c r="AA418" s="6">
        <v>170923</v>
      </c>
      <c r="AB418" s="6">
        <v>0.30620000000000003</v>
      </c>
      <c r="AC418" s="6">
        <v>0.5726</v>
      </c>
      <c r="AD418" s="6">
        <v>0.56520000000000004</v>
      </c>
      <c r="AE418" s="6">
        <v>12</v>
      </c>
      <c r="AF418" s="6">
        <v>197</v>
      </c>
      <c r="AG418" s="6">
        <v>392</v>
      </c>
      <c r="AH418" s="6">
        <v>67332</v>
      </c>
      <c r="AI418" s="6">
        <v>5.3100000000000001E-2</v>
      </c>
      <c r="AJ418" s="6">
        <v>0.37230000000000002</v>
      </c>
      <c r="AK418" s="6">
        <v>0.22259999999999999</v>
      </c>
      <c r="AL418" s="6">
        <v>2</v>
      </c>
      <c r="AM418" s="6">
        <v>115</v>
      </c>
      <c r="AN418" s="6">
        <v>366</v>
      </c>
      <c r="AO418" s="6">
        <v>42590</v>
      </c>
      <c r="AP418" s="6">
        <v>3.1E-2</v>
      </c>
      <c r="AQ418" s="6">
        <v>0.34760000000000002</v>
      </c>
      <c r="AR418" s="6">
        <v>0.14080000000000001</v>
      </c>
      <c r="AT418" s="6" t="str">
        <f t="shared" si="12"/>
        <v/>
      </c>
      <c r="AU418" s="6">
        <f t="shared" si="13"/>
        <v>313.18181818181819</v>
      </c>
      <c r="AV418" s="6">
        <f t="shared" si="14"/>
        <v>424.22605363984673</v>
      </c>
      <c r="AW418" s="7">
        <f t="shared" si="15"/>
        <v>150.32805628847845</v>
      </c>
      <c r="AX418" s="6">
        <f t="shared" si="16"/>
        <v>341.78680203045684</v>
      </c>
      <c r="AY418" s="6">
        <f t="shared" si="17"/>
        <v>370.3478260869565</v>
      </c>
      <c r="BA418" s="6">
        <f>VLOOKUP(A418, ALL_AP_DATA!$A$2:$F$3600, 6, FALSE)</f>
        <v>3713</v>
      </c>
      <c r="BB418" s="6" t="e">
        <f t="shared" ca="1" si="18"/>
        <v>#NAME?</v>
      </c>
      <c r="BC418" s="6">
        <f>VLOOKUP(A418,projmetadata!$A$2:$D$2036, 4, FALSE)</f>
        <v>507261</v>
      </c>
      <c r="BE418" s="6" t="e">
        <f t="shared" ca="1" si="20"/>
        <v>#NAME?</v>
      </c>
      <c r="BF418" s="6" t="e">
        <f t="shared" ca="1" si="21"/>
        <v>#NAME?</v>
      </c>
      <c r="BG418" s="6">
        <f t="shared" si="22"/>
        <v>0.59621575480866851</v>
      </c>
      <c r="BH418" s="6">
        <f>VLOOKUP(A418, ALL_AP_DATA!$A$2:$D$3600, 3, FALSE)</f>
        <v>1561</v>
      </c>
      <c r="BI418" s="6">
        <f>VLOOKUP(A418, ALL_AP_DATA!$A$2:$E$3600, 5, FALSE)</f>
        <v>302437</v>
      </c>
      <c r="BJ418" s="6">
        <f t="shared" si="19"/>
        <v>81.453541610557494</v>
      </c>
      <c r="BK418" s="6">
        <f t="shared" si="23"/>
        <v>0.42041475895502289</v>
      </c>
    </row>
    <row r="419" spans="1:63" ht="15.75" customHeight="1" x14ac:dyDescent="0.2">
      <c r="A419" s="6" t="s">
        <v>185</v>
      </c>
      <c r="B419" s="6" t="s">
        <v>61</v>
      </c>
      <c r="J419" s="6">
        <v>9</v>
      </c>
      <c r="K419" s="6">
        <v>65</v>
      </c>
      <c r="L419" s="6">
        <v>444</v>
      </c>
      <c r="M419" s="6">
        <v>60376</v>
      </c>
      <c r="N419" s="6">
        <v>0.15440000000000001</v>
      </c>
      <c r="O419" s="6">
        <v>0.7722</v>
      </c>
      <c r="P419" s="6">
        <v>0.57230000000000003</v>
      </c>
      <c r="Q419" s="6">
        <v>29</v>
      </c>
      <c r="R419" s="6">
        <v>129</v>
      </c>
      <c r="S419" s="6">
        <v>558</v>
      </c>
      <c r="T419" s="6">
        <v>86734</v>
      </c>
      <c r="U419" s="6">
        <v>0.30640000000000001</v>
      </c>
      <c r="V419" s="6">
        <v>0.97040000000000004</v>
      </c>
      <c r="W419" s="6">
        <v>0.82210000000000005</v>
      </c>
      <c r="X419" s="6">
        <v>14</v>
      </c>
      <c r="Y419" s="6">
        <v>162</v>
      </c>
      <c r="Z419" s="6">
        <v>461</v>
      </c>
      <c r="AA419" s="6">
        <v>75687</v>
      </c>
      <c r="AB419" s="6">
        <v>0.38479999999999998</v>
      </c>
      <c r="AC419" s="6">
        <v>0.80169999999999997</v>
      </c>
      <c r="AD419" s="6">
        <v>0.71740000000000004</v>
      </c>
      <c r="AE419" s="6">
        <v>28</v>
      </c>
      <c r="AF419" s="6">
        <v>138</v>
      </c>
      <c r="AG419" s="6">
        <v>532</v>
      </c>
      <c r="AH419" s="6">
        <v>79947</v>
      </c>
      <c r="AI419" s="6">
        <v>0.32779999999999998</v>
      </c>
      <c r="AJ419" s="6">
        <v>0.92520000000000002</v>
      </c>
      <c r="AK419" s="6">
        <v>0.75770000000000004</v>
      </c>
      <c r="AL419" s="6">
        <v>9</v>
      </c>
      <c r="AM419" s="6">
        <v>92</v>
      </c>
      <c r="AN419" s="6">
        <v>526</v>
      </c>
      <c r="AO419" s="6">
        <v>55755</v>
      </c>
      <c r="AP419" s="6">
        <v>0.2185</v>
      </c>
      <c r="AQ419" s="6">
        <v>0.91479999999999995</v>
      </c>
      <c r="AR419" s="6">
        <v>0.52849999999999997</v>
      </c>
      <c r="AT419" s="6" t="str">
        <f t="shared" si="12"/>
        <v/>
      </c>
      <c r="AU419" s="6">
        <f t="shared" si="13"/>
        <v>928.86153846153843</v>
      </c>
      <c r="AV419" s="6">
        <f t="shared" si="14"/>
        <v>672.35658914728685</v>
      </c>
      <c r="AW419" s="7">
        <f t="shared" si="15"/>
        <v>467.2037037037037</v>
      </c>
      <c r="AX419" s="6">
        <f t="shared" si="16"/>
        <v>579.32608695652175</v>
      </c>
      <c r="AY419" s="6">
        <f t="shared" si="17"/>
        <v>606.03260869565213</v>
      </c>
      <c r="BA419" s="6">
        <f>VLOOKUP(A419, ALL_AP_DATA!$A$2:$F$3600, 6, FALSE)</f>
        <v>421</v>
      </c>
      <c r="BB419" s="6" t="e">
        <f t="shared" ca="1" si="18"/>
        <v>#NAME?</v>
      </c>
      <c r="BC419" s="6">
        <f>VLOOKUP(A419,projmetadata!$A$2:$D$2036, 4, FALSE)</f>
        <v>175994</v>
      </c>
      <c r="BE419" s="6" t="e">
        <f t="shared" ca="1" si="20"/>
        <v>#NAME?</v>
      </c>
      <c r="BF419" s="6" t="e">
        <f t="shared" ca="1" si="21"/>
        <v>#NAME?</v>
      </c>
      <c r="BG419" s="6">
        <f t="shared" si="22"/>
        <v>0.59948634612543605</v>
      </c>
      <c r="BH419" s="6">
        <f>VLOOKUP(A419, ALL_AP_DATA!$A$2:$D$3600, 3, FALSE)</f>
        <v>250</v>
      </c>
      <c r="BI419" s="6">
        <f>VLOOKUP(A419, ALL_AP_DATA!$A$2:$E$3600, 5, FALSE)</f>
        <v>105506</v>
      </c>
      <c r="BJ419" s="6">
        <f t="shared" si="19"/>
        <v>250.60807600950119</v>
      </c>
      <c r="BK419" s="6">
        <f t="shared" si="23"/>
        <v>0.59382422802850354</v>
      </c>
    </row>
    <row r="420" spans="1:63" ht="15.75" customHeight="1" x14ac:dyDescent="0.2">
      <c r="A420" s="6" t="s">
        <v>1376</v>
      </c>
      <c r="B420" s="6" t="s">
        <v>61</v>
      </c>
      <c r="C420" s="6">
        <v>1</v>
      </c>
      <c r="D420" s="6">
        <v>2</v>
      </c>
      <c r="E420" s="6">
        <v>0</v>
      </c>
      <c r="F420" s="6">
        <v>0</v>
      </c>
      <c r="G420" s="6">
        <v>1.6000000000000001E-3</v>
      </c>
      <c r="H420" s="6">
        <v>0</v>
      </c>
      <c r="I420" s="6">
        <v>0</v>
      </c>
      <c r="J420" s="6">
        <v>5</v>
      </c>
      <c r="K420" s="6">
        <v>54</v>
      </c>
      <c r="L420" s="6">
        <v>488</v>
      </c>
      <c r="M420" s="6">
        <v>36466</v>
      </c>
      <c r="N420" s="6">
        <v>4.3999999999999997E-2</v>
      </c>
      <c r="O420" s="6">
        <v>0.34029999999999999</v>
      </c>
      <c r="P420" s="6">
        <v>0.25790000000000002</v>
      </c>
      <c r="Q420" s="6">
        <v>58</v>
      </c>
      <c r="R420" s="6">
        <v>384</v>
      </c>
      <c r="S420" s="6">
        <v>1372</v>
      </c>
      <c r="T420" s="6">
        <v>129781</v>
      </c>
      <c r="U420" s="6">
        <v>0.313</v>
      </c>
      <c r="V420" s="6">
        <v>0.95679999999999998</v>
      </c>
      <c r="W420" s="6">
        <v>0.91800000000000004</v>
      </c>
      <c r="X420" s="6">
        <v>31</v>
      </c>
      <c r="Y420" s="6">
        <v>302</v>
      </c>
      <c r="Z420" s="6">
        <v>464</v>
      </c>
      <c r="AA420" s="6">
        <v>27658</v>
      </c>
      <c r="AB420" s="6">
        <v>0.24610000000000001</v>
      </c>
      <c r="AC420" s="6">
        <v>0.3236</v>
      </c>
      <c r="AD420" s="6">
        <v>0.1956</v>
      </c>
      <c r="AE420" s="6">
        <v>23</v>
      </c>
      <c r="AF420" s="6">
        <v>70</v>
      </c>
      <c r="AG420" s="6">
        <v>332</v>
      </c>
      <c r="AH420" s="6">
        <v>14078</v>
      </c>
      <c r="AI420" s="6">
        <v>5.7000000000000002E-2</v>
      </c>
      <c r="AJ420" s="6">
        <v>0.23150000000000001</v>
      </c>
      <c r="AK420" s="6">
        <v>9.9599999999999994E-2</v>
      </c>
      <c r="AL420" s="6">
        <v>6</v>
      </c>
      <c r="AM420" s="6">
        <v>154</v>
      </c>
      <c r="AN420" s="6">
        <v>1023</v>
      </c>
      <c r="AO420" s="6">
        <v>64778</v>
      </c>
      <c r="AP420" s="6">
        <v>0.1255</v>
      </c>
      <c r="AQ420" s="6">
        <v>0.71340000000000003</v>
      </c>
      <c r="AR420" s="6">
        <v>0.4582</v>
      </c>
      <c r="AT420" s="6">
        <f t="shared" si="12"/>
        <v>0</v>
      </c>
      <c r="AU420" s="6">
        <f t="shared" si="13"/>
        <v>675.2962962962963</v>
      </c>
      <c r="AV420" s="6">
        <f t="shared" si="14"/>
        <v>337.97135416666669</v>
      </c>
      <c r="AW420" s="7">
        <f t="shared" si="15"/>
        <v>91.58278145695364</v>
      </c>
      <c r="AX420" s="6">
        <f t="shared" si="16"/>
        <v>201.11428571428573</v>
      </c>
      <c r="AY420" s="6">
        <f t="shared" si="17"/>
        <v>420.63636363636363</v>
      </c>
      <c r="BA420" s="6">
        <f>VLOOKUP(A420, ALL_AP_DATA!$A$2:$F$3600, 6, FALSE)</f>
        <v>1227</v>
      </c>
      <c r="BB420" s="6" t="e">
        <f t="shared" ca="1" si="18"/>
        <v>#NAME?</v>
      </c>
      <c r="BC420" s="6">
        <f>VLOOKUP(A420,projmetadata!$A$2:$D$2036, 4, FALSE)</f>
        <v>235118</v>
      </c>
      <c r="BE420" s="6" t="e">
        <f t="shared" ca="1" si="20"/>
        <v>#NAME?</v>
      </c>
      <c r="BF420" s="6" t="e">
        <f t="shared" ca="1" si="21"/>
        <v>#NAME?</v>
      </c>
      <c r="BG420" s="6">
        <f t="shared" si="22"/>
        <v>0.60127255250555045</v>
      </c>
      <c r="BH420" s="6">
        <f>VLOOKUP(A420, ALL_AP_DATA!$A$2:$D$3600, 3, FALSE)</f>
        <v>607</v>
      </c>
      <c r="BI420" s="6">
        <f>VLOOKUP(A420, ALL_AP_DATA!$A$2:$E$3600, 5, FALSE)</f>
        <v>141370</v>
      </c>
      <c r="BJ420" s="6">
        <f t="shared" si="19"/>
        <v>115.21597392013039</v>
      </c>
      <c r="BK420" s="6">
        <f t="shared" si="23"/>
        <v>0.49470252648736757</v>
      </c>
    </row>
    <row r="421" spans="1:63" ht="15.75" customHeight="1" x14ac:dyDescent="0.2">
      <c r="A421" s="6" t="s">
        <v>1143</v>
      </c>
      <c r="B421" s="6" t="s">
        <v>61</v>
      </c>
      <c r="J421" s="6">
        <v>9</v>
      </c>
      <c r="K421" s="6">
        <v>36</v>
      </c>
      <c r="L421" s="6">
        <v>357</v>
      </c>
      <c r="M421" s="6">
        <v>29121</v>
      </c>
      <c r="N421" s="6">
        <v>0.16220000000000001</v>
      </c>
      <c r="O421" s="6">
        <v>0.65500000000000003</v>
      </c>
      <c r="P421" s="6">
        <v>0.4496</v>
      </c>
      <c r="Q421" s="6">
        <v>14</v>
      </c>
      <c r="R421" s="6">
        <v>54</v>
      </c>
      <c r="S421" s="6">
        <v>389</v>
      </c>
      <c r="T421" s="6">
        <v>42619</v>
      </c>
      <c r="U421" s="6">
        <v>0.2432</v>
      </c>
      <c r="V421" s="6">
        <v>0.71379999999999999</v>
      </c>
      <c r="W421" s="6">
        <v>0.65790000000000004</v>
      </c>
      <c r="X421" s="6">
        <v>9</v>
      </c>
      <c r="Y421" s="6">
        <v>95</v>
      </c>
      <c r="Z421" s="6">
        <v>471</v>
      </c>
      <c r="AA421" s="6">
        <v>52022</v>
      </c>
      <c r="AB421" s="6">
        <v>0.4279</v>
      </c>
      <c r="AC421" s="6">
        <v>0.86419999999999997</v>
      </c>
      <c r="AD421" s="6">
        <v>0.80310000000000004</v>
      </c>
      <c r="AE421" s="6">
        <v>7</v>
      </c>
      <c r="AF421" s="6">
        <v>18</v>
      </c>
      <c r="AG421" s="6">
        <v>138</v>
      </c>
      <c r="AH421" s="6">
        <v>4435</v>
      </c>
      <c r="AI421" s="6">
        <v>8.1100000000000005E-2</v>
      </c>
      <c r="AJ421" s="6">
        <v>0.25319999999999998</v>
      </c>
      <c r="AK421" s="6">
        <v>6.8500000000000005E-2</v>
      </c>
      <c r="AL421" s="6">
        <v>6</v>
      </c>
      <c r="AM421" s="6">
        <v>37</v>
      </c>
      <c r="AN421" s="6">
        <v>369</v>
      </c>
      <c r="AO421" s="6">
        <v>35247</v>
      </c>
      <c r="AP421" s="6">
        <v>0.16669999999999999</v>
      </c>
      <c r="AQ421" s="6">
        <v>0.67710000000000004</v>
      </c>
      <c r="AR421" s="6">
        <v>0.54410000000000003</v>
      </c>
      <c r="AT421" s="6" t="str">
        <f t="shared" si="12"/>
        <v/>
      </c>
      <c r="AU421" s="6">
        <f t="shared" si="13"/>
        <v>808.91666666666663</v>
      </c>
      <c r="AV421" s="6">
        <f t="shared" si="14"/>
        <v>789.24074074074076</v>
      </c>
      <c r="AW421" s="7">
        <f t="shared" si="15"/>
        <v>547.6</v>
      </c>
      <c r="AX421" s="6">
        <f t="shared" si="16"/>
        <v>246.38888888888889</v>
      </c>
      <c r="AY421" s="6">
        <f t="shared" si="17"/>
        <v>952.62162162162167</v>
      </c>
      <c r="BA421" s="6">
        <f>VLOOKUP(A421, ALL_AP_DATA!$A$2:$F$3600, 6, FALSE)</f>
        <v>222</v>
      </c>
      <c r="BB421" s="6" t="e">
        <f t="shared" ca="1" si="18"/>
        <v>#NAME?</v>
      </c>
      <c r="BC421" s="6">
        <f>VLOOKUP(A421,projmetadata!$A$2:$D$2036, 4, FALSE)</f>
        <v>107000</v>
      </c>
      <c r="BE421" s="6" t="e">
        <f t="shared" ca="1" si="20"/>
        <v>#NAME?</v>
      </c>
      <c r="BF421" s="6" t="e">
        <f t="shared" ca="1" si="21"/>
        <v>#NAME?</v>
      </c>
      <c r="BG421" s="6">
        <f t="shared" si="22"/>
        <v>0.60539252336448601</v>
      </c>
      <c r="BH421" s="6">
        <f>VLOOKUP(A421, ALL_AP_DATA!$A$2:$D$3600, 3, FALSE)</f>
        <v>114</v>
      </c>
      <c r="BI421" s="6">
        <f>VLOOKUP(A421, ALL_AP_DATA!$A$2:$E$3600, 5, FALSE)</f>
        <v>64777</v>
      </c>
      <c r="BJ421" s="6">
        <f t="shared" si="19"/>
        <v>291.7882882882883</v>
      </c>
      <c r="BK421" s="6">
        <f t="shared" si="23"/>
        <v>0.51351351351351349</v>
      </c>
    </row>
    <row r="422" spans="1:63" ht="15.75" customHeight="1" x14ac:dyDescent="0.2">
      <c r="A422" s="6" t="s">
        <v>149</v>
      </c>
      <c r="B422" s="6" t="s">
        <v>61</v>
      </c>
      <c r="Q422" s="6">
        <v>21</v>
      </c>
      <c r="R422" s="6">
        <v>72</v>
      </c>
      <c r="S422" s="6">
        <v>71</v>
      </c>
      <c r="T422" s="6">
        <v>12949</v>
      </c>
      <c r="U422" s="6">
        <v>0.1113</v>
      </c>
      <c r="V422" s="6">
        <v>0.28510000000000002</v>
      </c>
      <c r="W422" s="6">
        <v>0.21820000000000001</v>
      </c>
      <c r="X422" s="6">
        <v>3</v>
      </c>
      <c r="Y422" s="6">
        <v>32</v>
      </c>
      <c r="Z422" s="6">
        <v>13</v>
      </c>
      <c r="AA422" s="6">
        <v>80</v>
      </c>
      <c r="AB422" s="6">
        <v>4.9500000000000002E-2</v>
      </c>
      <c r="AC422" s="6">
        <v>5.2200000000000003E-2</v>
      </c>
      <c r="AD422" s="6">
        <v>1.2999999999999999E-3</v>
      </c>
      <c r="AE422" s="6">
        <v>3</v>
      </c>
      <c r="AF422" s="6">
        <v>27</v>
      </c>
      <c r="AG422" s="6">
        <v>42</v>
      </c>
      <c r="AH422" s="6">
        <v>7009</v>
      </c>
      <c r="AI422" s="6">
        <v>4.1700000000000001E-2</v>
      </c>
      <c r="AJ422" s="6">
        <v>0.16869999999999999</v>
      </c>
      <c r="AK422" s="6">
        <v>0.1181</v>
      </c>
      <c r="AT422" s="6" t="str">
        <f t="shared" si="12"/>
        <v/>
      </c>
      <c r="AU422" s="6" t="str">
        <f t="shared" si="13"/>
        <v/>
      </c>
      <c r="AV422" s="6">
        <f t="shared" si="14"/>
        <v>179.84722222222223</v>
      </c>
      <c r="AW422" s="7">
        <f t="shared" si="15"/>
        <v>2.5</v>
      </c>
      <c r="AX422" s="6">
        <f t="shared" si="16"/>
        <v>259.59259259259261</v>
      </c>
      <c r="AY422" s="6" t="str">
        <f t="shared" si="17"/>
        <v/>
      </c>
      <c r="BA422" s="6">
        <f>VLOOKUP(A422, ALL_AP_DATA!$A$2:$F$3600, 6, FALSE)</f>
        <v>647</v>
      </c>
      <c r="BB422" s="6" t="e">
        <f t="shared" ca="1" si="18"/>
        <v>#NAME?</v>
      </c>
      <c r="BC422" s="6">
        <f>VLOOKUP(A422,projmetadata!$A$2:$D$2036, 4, FALSE)</f>
        <v>97684</v>
      </c>
      <c r="BE422" s="6" t="e">
        <f t="shared" ca="1" si="20"/>
        <v>#NAME?</v>
      </c>
      <c r="BF422" s="6" t="e">
        <f t="shared" ca="1" si="21"/>
        <v>#NAME?</v>
      </c>
      <c r="BG422" s="6">
        <f t="shared" si="22"/>
        <v>0.6074689816141845</v>
      </c>
      <c r="BH422" s="6">
        <f>VLOOKUP(A422, ALL_AP_DATA!$A$2:$D$3600, 3, FALSE)</f>
        <v>116</v>
      </c>
      <c r="BI422" s="6">
        <f>VLOOKUP(A422, ALL_AP_DATA!$A$2:$E$3600, 5, FALSE)</f>
        <v>59340</v>
      </c>
      <c r="BJ422" s="6">
        <f t="shared" si="19"/>
        <v>91.715610510046375</v>
      </c>
      <c r="BK422" s="6">
        <f t="shared" si="23"/>
        <v>0.17928902627511592</v>
      </c>
    </row>
    <row r="423" spans="1:63" ht="15.75" customHeight="1" x14ac:dyDescent="0.2">
      <c r="A423" s="6" t="s">
        <v>143</v>
      </c>
      <c r="B423" s="6" t="s">
        <v>61</v>
      </c>
      <c r="C423" s="6">
        <v>1</v>
      </c>
      <c r="D423" s="6">
        <v>2</v>
      </c>
      <c r="E423" s="6">
        <v>6</v>
      </c>
      <c r="F423" s="6">
        <v>50406</v>
      </c>
      <c r="G423" s="6">
        <v>4.7000000000000002E-3</v>
      </c>
      <c r="H423" s="6">
        <v>3.9699999999999999E-2</v>
      </c>
      <c r="I423" s="6">
        <v>0.16400000000000001</v>
      </c>
      <c r="J423" s="6">
        <v>2</v>
      </c>
      <c r="K423" s="6">
        <v>20</v>
      </c>
      <c r="L423" s="6">
        <v>68</v>
      </c>
      <c r="M423" s="6">
        <v>82287</v>
      </c>
      <c r="N423" s="6">
        <v>4.7300000000000002E-2</v>
      </c>
      <c r="O423" s="6">
        <v>0.45029999999999998</v>
      </c>
      <c r="P423" s="6">
        <v>0.26769999999999999</v>
      </c>
      <c r="Q423" s="6">
        <v>28</v>
      </c>
      <c r="R423" s="6">
        <v>114</v>
      </c>
      <c r="S423" s="6">
        <v>113</v>
      </c>
      <c r="T423" s="6">
        <v>282575</v>
      </c>
      <c r="U423" s="6">
        <v>0.26950000000000002</v>
      </c>
      <c r="V423" s="6">
        <v>0.74829999999999997</v>
      </c>
      <c r="W423" s="6">
        <v>0.91910000000000003</v>
      </c>
      <c r="X423" s="6">
        <v>56</v>
      </c>
      <c r="Y423" s="6">
        <v>258</v>
      </c>
      <c r="Z423" s="6">
        <v>95</v>
      </c>
      <c r="AA423" s="6">
        <v>183496</v>
      </c>
      <c r="AB423" s="6">
        <v>0.6099</v>
      </c>
      <c r="AC423" s="6">
        <v>0.62909999999999999</v>
      </c>
      <c r="AD423" s="6">
        <v>0.59689999999999999</v>
      </c>
      <c r="AE423" s="6">
        <v>50</v>
      </c>
      <c r="AF423" s="6">
        <v>259</v>
      </c>
      <c r="AG423" s="6">
        <v>135</v>
      </c>
      <c r="AH423" s="6">
        <v>216581</v>
      </c>
      <c r="AI423" s="6">
        <v>0.61229999999999996</v>
      </c>
      <c r="AJ423" s="6">
        <v>0.89400000000000002</v>
      </c>
      <c r="AK423" s="6">
        <v>0.70450000000000002</v>
      </c>
      <c r="AL423" s="6">
        <v>2</v>
      </c>
      <c r="AM423" s="6">
        <v>35</v>
      </c>
      <c r="AN423" s="6">
        <v>74</v>
      </c>
      <c r="AO423" s="6">
        <v>107339</v>
      </c>
      <c r="AP423" s="6">
        <v>8.2699999999999996E-2</v>
      </c>
      <c r="AQ423" s="6">
        <v>0.49009999999999998</v>
      </c>
      <c r="AR423" s="6">
        <v>0.34910000000000002</v>
      </c>
      <c r="AT423" s="6">
        <f t="shared" si="12"/>
        <v>25203</v>
      </c>
      <c r="AU423" s="6">
        <f t="shared" si="13"/>
        <v>4114.3500000000004</v>
      </c>
      <c r="AV423" s="6">
        <f t="shared" si="14"/>
        <v>2478.7280701754385</v>
      </c>
      <c r="AW423" s="7">
        <f t="shared" si="15"/>
        <v>711.22480620155034</v>
      </c>
      <c r="AX423" s="6">
        <f t="shared" si="16"/>
        <v>836.2200772200772</v>
      </c>
      <c r="AY423" s="6">
        <f t="shared" si="17"/>
        <v>3066.8285714285716</v>
      </c>
      <c r="BA423" s="6">
        <f>VLOOKUP(A423, ALL_AP_DATA!$A$2:$F$3600, 6, FALSE)</f>
        <v>423</v>
      </c>
      <c r="BB423" s="6" t="e">
        <f t="shared" ca="1" si="18"/>
        <v>#NAME?</v>
      </c>
      <c r="BC423" s="6">
        <f>VLOOKUP(A423,projmetadata!$A$2:$D$2036, 4, FALSE)</f>
        <v>495588</v>
      </c>
      <c r="BE423" s="6" t="e">
        <f t="shared" ca="1" si="20"/>
        <v>#NAME?</v>
      </c>
      <c r="BF423" s="6" t="e">
        <f t="shared" ca="1" si="21"/>
        <v>#NAME?</v>
      </c>
      <c r="BG423" s="6">
        <f t="shared" si="22"/>
        <v>0.62034795031356693</v>
      </c>
      <c r="BH423" s="6">
        <f>VLOOKUP(A423, ALL_AP_DATA!$A$2:$D$3600, 3, FALSE)</f>
        <v>364</v>
      </c>
      <c r="BI423" s="6">
        <f>VLOOKUP(A423, ALL_AP_DATA!$A$2:$E$3600, 5, FALSE)</f>
        <v>307437</v>
      </c>
      <c r="BJ423" s="6">
        <f t="shared" si="19"/>
        <v>726.80141843971626</v>
      </c>
      <c r="BK423" s="6">
        <f t="shared" si="23"/>
        <v>0.86052009456264777</v>
      </c>
    </row>
    <row r="424" spans="1:63" ht="15.75" customHeight="1" x14ac:dyDescent="0.2">
      <c r="A424" s="6" t="s">
        <v>203</v>
      </c>
      <c r="B424" s="6" t="s">
        <v>61</v>
      </c>
      <c r="Q424" s="6">
        <v>4</v>
      </c>
      <c r="R424" s="6">
        <v>13</v>
      </c>
      <c r="S424" s="6">
        <v>35</v>
      </c>
      <c r="T424" s="6">
        <v>9105</v>
      </c>
      <c r="U424" s="6">
        <v>2.7099999999999999E-2</v>
      </c>
      <c r="V424" s="6">
        <v>0.625</v>
      </c>
      <c r="W424" s="6">
        <v>0.37569999999999998</v>
      </c>
      <c r="X424" s="6">
        <v>21</v>
      </c>
      <c r="Y424" s="6">
        <v>424</v>
      </c>
      <c r="Z424" s="6">
        <v>45</v>
      </c>
      <c r="AA424" s="6">
        <v>15339</v>
      </c>
      <c r="AB424" s="6">
        <v>0.88519999999999999</v>
      </c>
      <c r="AC424" s="6">
        <v>0.80359999999999998</v>
      </c>
      <c r="AD424" s="6">
        <v>0.63300000000000001</v>
      </c>
      <c r="AE424" s="6">
        <v>5</v>
      </c>
      <c r="AF424" s="6">
        <v>11</v>
      </c>
      <c r="AG424" s="6">
        <v>29</v>
      </c>
      <c r="AH424" s="6">
        <v>17238</v>
      </c>
      <c r="AI424" s="6">
        <v>2.3E-2</v>
      </c>
      <c r="AJ424" s="6">
        <v>0.51790000000000003</v>
      </c>
      <c r="AK424" s="6">
        <v>0.71130000000000004</v>
      </c>
      <c r="AT424" s="6" t="str">
        <f t="shared" si="12"/>
        <v/>
      </c>
      <c r="AU424" s="6" t="str">
        <f t="shared" si="13"/>
        <v/>
      </c>
      <c r="AV424" s="6">
        <f t="shared" si="14"/>
        <v>700.38461538461536</v>
      </c>
      <c r="AW424" s="7">
        <f t="shared" si="15"/>
        <v>36.176886792452834</v>
      </c>
      <c r="AX424" s="6">
        <f t="shared" si="16"/>
        <v>1567.090909090909</v>
      </c>
      <c r="AY424" s="6" t="str">
        <f t="shared" si="17"/>
        <v/>
      </c>
      <c r="BA424" s="6">
        <f>VLOOKUP(A424, ALL_AP_DATA!$A$2:$F$3600, 6, FALSE)</f>
        <v>479</v>
      </c>
      <c r="BB424" s="6" t="e">
        <f t="shared" ca="1" si="18"/>
        <v>#NAME?</v>
      </c>
      <c r="BC424" s="6">
        <f>VLOOKUP(A424,projmetadata!$A$2:$D$2036, 4, FALSE)</f>
        <v>38814</v>
      </c>
      <c r="BE424" s="6" t="e">
        <f t="shared" ca="1" si="20"/>
        <v>#NAME?</v>
      </c>
      <c r="BF424" s="6" t="e">
        <f t="shared" ca="1" si="21"/>
        <v>#NAME?</v>
      </c>
      <c r="BG424" s="6">
        <f t="shared" si="22"/>
        <v>0.62436234348430975</v>
      </c>
      <c r="BH424" s="6">
        <f>VLOOKUP(A424, ALL_AP_DATA!$A$2:$D$3600, 3, FALSE)</f>
        <v>431</v>
      </c>
      <c r="BI424" s="6">
        <f>VLOOKUP(A424, ALL_AP_DATA!$A$2:$E$3600, 5, FALSE)</f>
        <v>24234</v>
      </c>
      <c r="BJ424" s="6">
        <f t="shared" si="19"/>
        <v>50.592901878914404</v>
      </c>
      <c r="BK424" s="6">
        <f t="shared" si="23"/>
        <v>0.89979123173277664</v>
      </c>
    </row>
    <row r="425" spans="1:63" ht="15.75" customHeight="1" x14ac:dyDescent="0.2">
      <c r="A425" s="6" t="s">
        <v>319</v>
      </c>
      <c r="B425" s="6" t="s">
        <v>61</v>
      </c>
      <c r="X425" s="6">
        <v>1</v>
      </c>
      <c r="Y425" s="6">
        <v>3</v>
      </c>
      <c r="Z425" s="6">
        <v>1</v>
      </c>
      <c r="AA425" s="6">
        <v>7</v>
      </c>
      <c r="AB425" s="6">
        <v>1.4200000000000001E-2</v>
      </c>
      <c r="AC425" s="6">
        <v>0.16669999999999999</v>
      </c>
      <c r="AD425" s="6">
        <v>5.0000000000000001E-4</v>
      </c>
      <c r="AT425" s="6" t="str">
        <f t="shared" si="12"/>
        <v/>
      </c>
      <c r="AU425" s="6" t="str">
        <f t="shared" si="13"/>
        <v/>
      </c>
      <c r="AV425" s="6" t="str">
        <f t="shared" si="14"/>
        <v/>
      </c>
      <c r="AW425" s="7">
        <f t="shared" si="15"/>
        <v>2.3333333333333335</v>
      </c>
      <c r="AX425" s="6" t="str">
        <f t="shared" si="16"/>
        <v/>
      </c>
      <c r="AY425" s="6" t="str">
        <f t="shared" si="17"/>
        <v/>
      </c>
      <c r="BA425" s="6">
        <f>VLOOKUP(A425, ALL_AP_DATA!$A$2:$F$3600, 6, FALSE)</f>
        <v>211</v>
      </c>
      <c r="BB425" s="6" t="e">
        <f t="shared" ca="1" si="18"/>
        <v>#NAME?</v>
      </c>
      <c r="BC425" s="6">
        <f>VLOOKUP(A425,projmetadata!$A$2:$D$2036, 4, FALSE)</f>
        <v>22036</v>
      </c>
      <c r="BE425" s="6" t="e">
        <f t="shared" ca="1" si="20"/>
        <v>#NAME?</v>
      </c>
      <c r="BF425" s="6" t="e">
        <f t="shared" ca="1" si="21"/>
        <v>#NAME?</v>
      </c>
      <c r="BG425" s="6">
        <f t="shared" si="22"/>
        <v>0.69427300780540935</v>
      </c>
      <c r="BH425" s="6">
        <f>VLOOKUP(A425, ALL_AP_DATA!$A$2:$D$3600, 3, FALSE)</f>
        <v>3</v>
      </c>
      <c r="BI425" s="6">
        <f>VLOOKUP(A425, ALL_AP_DATA!$A$2:$E$3600, 5, FALSE)</f>
        <v>15299</v>
      </c>
      <c r="BJ425" s="6">
        <f t="shared" si="19"/>
        <v>72.507109004739334</v>
      </c>
      <c r="BK425" s="6">
        <f t="shared" si="23"/>
        <v>1.4218009478672985E-2</v>
      </c>
    </row>
    <row r="426" spans="1:63" ht="15.75" customHeight="1" x14ac:dyDescent="0.2">
      <c r="A426" s="6" t="s">
        <v>1461</v>
      </c>
      <c r="B426" s="6" t="s">
        <v>61</v>
      </c>
      <c r="J426" s="6">
        <v>3</v>
      </c>
      <c r="K426" s="6">
        <v>34</v>
      </c>
      <c r="L426" s="6">
        <v>104</v>
      </c>
      <c r="M426" s="6">
        <v>13109</v>
      </c>
      <c r="N426" s="6">
        <v>0.1172</v>
      </c>
      <c r="O426" s="6">
        <v>0.5333</v>
      </c>
      <c r="P426" s="6">
        <v>0.4541</v>
      </c>
      <c r="Q426" s="6">
        <v>18</v>
      </c>
      <c r="R426" s="6">
        <v>106</v>
      </c>
      <c r="S426" s="6">
        <v>158</v>
      </c>
      <c r="T426" s="6">
        <v>23785</v>
      </c>
      <c r="U426" s="6">
        <v>0.36549999999999999</v>
      </c>
      <c r="V426" s="6">
        <v>0.81030000000000002</v>
      </c>
      <c r="W426" s="6">
        <v>0.82399999999999995</v>
      </c>
      <c r="X426" s="6">
        <v>13</v>
      </c>
      <c r="Y426" s="6">
        <v>134</v>
      </c>
      <c r="Z426" s="6">
        <v>168</v>
      </c>
      <c r="AA426" s="6">
        <v>20374</v>
      </c>
      <c r="AB426" s="6">
        <v>0.46210000000000001</v>
      </c>
      <c r="AC426" s="6">
        <v>0.86150000000000004</v>
      </c>
      <c r="AD426" s="6">
        <v>0.70579999999999998</v>
      </c>
      <c r="AE426" s="6">
        <v>20</v>
      </c>
      <c r="AF426" s="6">
        <v>78</v>
      </c>
      <c r="AG426" s="6">
        <v>136</v>
      </c>
      <c r="AH426" s="6">
        <v>10804</v>
      </c>
      <c r="AI426" s="6">
        <v>0.26900000000000002</v>
      </c>
      <c r="AJ426" s="6">
        <v>0.69740000000000002</v>
      </c>
      <c r="AK426" s="6">
        <v>0.37430000000000002</v>
      </c>
      <c r="AL426" s="6">
        <v>5</v>
      </c>
      <c r="AM426" s="6">
        <v>57</v>
      </c>
      <c r="AN426" s="6">
        <v>119</v>
      </c>
      <c r="AO426" s="6">
        <v>15470</v>
      </c>
      <c r="AP426" s="6">
        <v>0.1966</v>
      </c>
      <c r="AQ426" s="6">
        <v>0.61029999999999995</v>
      </c>
      <c r="AR426" s="6">
        <v>0.53590000000000004</v>
      </c>
      <c r="AT426" s="6" t="str">
        <f t="shared" si="12"/>
        <v/>
      </c>
      <c r="AU426" s="6">
        <f t="shared" si="13"/>
        <v>385.55882352941177</v>
      </c>
      <c r="AV426" s="6">
        <f t="shared" si="14"/>
        <v>224.38679245283018</v>
      </c>
      <c r="AW426" s="7">
        <f t="shared" si="15"/>
        <v>152.044776119403</v>
      </c>
      <c r="AX426" s="6">
        <f t="shared" si="16"/>
        <v>138.51282051282053</v>
      </c>
      <c r="AY426" s="6">
        <f t="shared" si="17"/>
        <v>271.40350877192981</v>
      </c>
      <c r="BA426" s="6">
        <f>VLOOKUP(A426, ALL_AP_DATA!$A$2:$F$3600, 6, FALSE)</f>
        <v>290</v>
      </c>
      <c r="BB426" s="6" t="e">
        <f t="shared" ca="1" si="18"/>
        <v>#NAME?</v>
      </c>
      <c r="BC426" s="6">
        <f>VLOOKUP(A426,projmetadata!$A$2:$D$2036, 4, FALSE)</f>
        <v>45326</v>
      </c>
      <c r="BE426" s="6" t="e">
        <f t="shared" ca="1" si="20"/>
        <v>#NAME?</v>
      </c>
      <c r="BF426" s="6" t="e">
        <f t="shared" ca="1" si="21"/>
        <v>#NAME?</v>
      </c>
      <c r="BG426" s="6">
        <f t="shared" si="22"/>
        <v>0.6368530203415258</v>
      </c>
      <c r="BH426" s="6">
        <f>VLOOKUP(A426, ALL_AP_DATA!$A$2:$D$3600, 3, FALSE)</f>
        <v>186</v>
      </c>
      <c r="BI426" s="6">
        <f>VLOOKUP(A426, ALL_AP_DATA!$A$2:$E$3600, 5, FALSE)</f>
        <v>28866</v>
      </c>
      <c r="BJ426" s="6">
        <f t="shared" si="19"/>
        <v>99.537931034482753</v>
      </c>
      <c r="BK426" s="6">
        <f t="shared" si="23"/>
        <v>0.64137931034482754</v>
      </c>
    </row>
    <row r="427" spans="1:63" ht="15.75" customHeight="1" x14ac:dyDescent="0.2">
      <c r="A427" s="6" t="s">
        <v>291</v>
      </c>
      <c r="B427" s="6" t="s">
        <v>61</v>
      </c>
      <c r="J427" s="6">
        <v>3</v>
      </c>
      <c r="K427" s="6">
        <v>29</v>
      </c>
      <c r="L427" s="6">
        <v>67</v>
      </c>
      <c r="M427" s="6">
        <v>7923</v>
      </c>
      <c r="N427" s="6">
        <v>4.9299999999999997E-2</v>
      </c>
      <c r="O427" s="6">
        <v>0.1188</v>
      </c>
      <c r="P427" s="6">
        <v>0.126</v>
      </c>
      <c r="Q427" s="6">
        <v>29</v>
      </c>
      <c r="R427" s="6">
        <v>173</v>
      </c>
      <c r="S427" s="6">
        <v>488</v>
      </c>
      <c r="T427" s="6">
        <v>50496</v>
      </c>
      <c r="U427" s="6">
        <v>0.29420000000000002</v>
      </c>
      <c r="V427" s="6">
        <v>0.86519999999999997</v>
      </c>
      <c r="W427" s="6">
        <v>0.80310000000000004</v>
      </c>
      <c r="X427" s="6">
        <v>7</v>
      </c>
      <c r="Y427" s="6">
        <v>57</v>
      </c>
      <c r="Z427" s="6">
        <v>271</v>
      </c>
      <c r="AA427" s="6">
        <v>15539</v>
      </c>
      <c r="AB427" s="6">
        <v>9.69E-2</v>
      </c>
      <c r="AC427" s="6">
        <v>0.48049999999999998</v>
      </c>
      <c r="AD427" s="6">
        <v>0.24709999999999999</v>
      </c>
      <c r="AE427" s="6">
        <v>7</v>
      </c>
      <c r="AF427" s="6">
        <v>23</v>
      </c>
      <c r="AG427" s="6">
        <v>0</v>
      </c>
      <c r="AH427" s="6">
        <v>0</v>
      </c>
      <c r="AI427" s="6">
        <v>3.9100000000000003E-2</v>
      </c>
      <c r="AJ427" s="6">
        <v>0</v>
      </c>
      <c r="AK427" s="6">
        <v>0</v>
      </c>
      <c r="AT427" s="6" t="str">
        <f t="shared" si="12"/>
        <v/>
      </c>
      <c r="AU427" s="6">
        <f t="shared" si="13"/>
        <v>273.20689655172413</v>
      </c>
      <c r="AV427" s="6">
        <f t="shared" si="14"/>
        <v>291.88439306358384</v>
      </c>
      <c r="AW427" s="7">
        <f t="shared" si="15"/>
        <v>272.61403508771929</v>
      </c>
      <c r="AX427" s="6">
        <f t="shared" si="16"/>
        <v>0</v>
      </c>
      <c r="AY427" s="6" t="str">
        <f t="shared" si="17"/>
        <v/>
      </c>
      <c r="BA427" s="6">
        <f>VLOOKUP(A427, ALL_AP_DATA!$A$2:$F$3600, 6, FALSE)</f>
        <v>588</v>
      </c>
      <c r="BB427" s="6" t="e">
        <f t="shared" ca="1" si="18"/>
        <v>#NAME?</v>
      </c>
      <c r="BC427" s="6">
        <f>VLOOKUP(A427,projmetadata!$A$2:$D$2036, 4, FALSE)</f>
        <v>97904</v>
      </c>
      <c r="BE427" s="6" t="e">
        <f t="shared" ca="1" si="20"/>
        <v>#NAME?</v>
      </c>
      <c r="BF427" s="6" t="e">
        <f t="shared" ca="1" si="21"/>
        <v>#NAME?</v>
      </c>
      <c r="BG427" s="6">
        <f t="shared" si="22"/>
        <v>0.64221073704853737</v>
      </c>
      <c r="BH427" s="6">
        <f>VLOOKUP(A427, ALL_AP_DATA!$A$2:$D$3600, 3, FALSE)</f>
        <v>218</v>
      </c>
      <c r="BI427" s="6">
        <f>VLOOKUP(A427, ALL_AP_DATA!$A$2:$E$3600, 5, FALSE)</f>
        <v>62875</v>
      </c>
      <c r="BJ427" s="6">
        <f t="shared" si="19"/>
        <v>106.93027210884354</v>
      </c>
      <c r="BK427" s="6">
        <f t="shared" si="23"/>
        <v>0.37074829931972791</v>
      </c>
    </row>
    <row r="428" spans="1:63" ht="15.75" customHeight="1" x14ac:dyDescent="0.2">
      <c r="A428" s="6" t="s">
        <v>1232</v>
      </c>
      <c r="B428" s="6" t="s">
        <v>61</v>
      </c>
      <c r="C428" s="6">
        <v>1</v>
      </c>
      <c r="D428" s="6">
        <v>10</v>
      </c>
      <c r="E428" s="6">
        <v>33</v>
      </c>
      <c r="F428" s="6">
        <v>6211</v>
      </c>
      <c r="G428" s="6">
        <v>3.95E-2</v>
      </c>
      <c r="H428" s="6">
        <v>0.28949999999999998</v>
      </c>
      <c r="I428" s="6">
        <v>0.151</v>
      </c>
      <c r="Q428" s="6">
        <v>10</v>
      </c>
      <c r="R428" s="6">
        <v>63</v>
      </c>
      <c r="S428" s="6">
        <v>97</v>
      </c>
      <c r="T428" s="6">
        <v>39490</v>
      </c>
      <c r="U428" s="6">
        <v>0.249</v>
      </c>
      <c r="V428" s="6">
        <v>0.85089999999999999</v>
      </c>
      <c r="W428" s="6">
        <v>0.96030000000000004</v>
      </c>
      <c r="X428" s="6">
        <v>12</v>
      </c>
      <c r="Y428" s="6">
        <v>43</v>
      </c>
      <c r="Z428" s="6">
        <v>58</v>
      </c>
      <c r="AA428" s="6">
        <v>31013</v>
      </c>
      <c r="AB428" s="6">
        <v>0.17</v>
      </c>
      <c r="AC428" s="6">
        <v>0.50880000000000003</v>
      </c>
      <c r="AD428" s="6">
        <v>0.75419999999999998</v>
      </c>
      <c r="AE428" s="6">
        <v>4</v>
      </c>
      <c r="AF428" s="6">
        <v>17</v>
      </c>
      <c r="AG428" s="6">
        <v>56</v>
      </c>
      <c r="AH428" s="6">
        <v>30103</v>
      </c>
      <c r="AI428" s="6">
        <v>6.7199999999999996E-2</v>
      </c>
      <c r="AJ428" s="6">
        <v>0.49120000000000003</v>
      </c>
      <c r="AK428" s="6">
        <v>0.73199999999999998</v>
      </c>
      <c r="AT428" s="6">
        <f t="shared" si="12"/>
        <v>621.1</v>
      </c>
      <c r="AU428" s="6" t="str">
        <f t="shared" si="13"/>
        <v/>
      </c>
      <c r="AV428" s="6">
        <f t="shared" si="14"/>
        <v>626.82539682539687</v>
      </c>
      <c r="AW428" s="7">
        <f t="shared" si="15"/>
        <v>721.23255813953483</v>
      </c>
      <c r="AX428" s="6">
        <f t="shared" si="16"/>
        <v>1770.7647058823529</v>
      </c>
      <c r="AY428" s="6" t="str">
        <f t="shared" si="17"/>
        <v/>
      </c>
      <c r="BA428" s="6">
        <f>VLOOKUP(A428, ALL_AP_DATA!$A$2:$F$3600, 6, FALSE)</f>
        <v>253</v>
      </c>
      <c r="BB428" s="6" t="e">
        <f t="shared" ca="1" si="18"/>
        <v>#NAME?</v>
      </c>
      <c r="BC428" s="6">
        <f>VLOOKUP(A428,projmetadata!$A$2:$D$2036, 4, FALSE)</f>
        <v>61818</v>
      </c>
      <c r="BE428" s="6" t="e">
        <f t="shared" ca="1" si="20"/>
        <v>#NAME?</v>
      </c>
      <c r="BF428" s="6" t="e">
        <f t="shared" ca="1" si="21"/>
        <v>#NAME?</v>
      </c>
      <c r="BG428" s="6">
        <f t="shared" si="22"/>
        <v>0.66522695654987218</v>
      </c>
      <c r="BH428" s="6">
        <f>VLOOKUP(A428, ALL_AP_DATA!$A$2:$D$3600, 3, FALSE)</f>
        <v>87</v>
      </c>
      <c r="BI428" s="6">
        <f>VLOOKUP(A428, ALL_AP_DATA!$A$2:$E$3600, 5, FALSE)</f>
        <v>41123</v>
      </c>
      <c r="BJ428" s="6">
        <f t="shared" si="19"/>
        <v>162.54150197628459</v>
      </c>
      <c r="BK428" s="6">
        <f t="shared" si="23"/>
        <v>0.34387351778656128</v>
      </c>
    </row>
    <row r="429" spans="1:63" ht="15.75" customHeight="1" x14ac:dyDescent="0.2">
      <c r="A429" s="6" t="s">
        <v>514</v>
      </c>
      <c r="B429" s="6" t="s">
        <v>61</v>
      </c>
      <c r="C429" s="6">
        <v>1</v>
      </c>
      <c r="D429" s="6">
        <v>6</v>
      </c>
      <c r="E429" s="6">
        <v>24</v>
      </c>
      <c r="F429" s="6">
        <v>3039</v>
      </c>
      <c r="G429" s="6">
        <v>9.7000000000000003E-3</v>
      </c>
      <c r="H429" s="6">
        <v>0.04</v>
      </c>
      <c r="I429" s="6">
        <v>3.6799999999999999E-2</v>
      </c>
      <c r="Q429" s="6">
        <v>48</v>
      </c>
      <c r="R429" s="6">
        <v>142</v>
      </c>
      <c r="S429" s="6">
        <v>436</v>
      </c>
      <c r="T429" s="6">
        <v>55255</v>
      </c>
      <c r="U429" s="6">
        <v>0.22869999999999999</v>
      </c>
      <c r="V429" s="6">
        <v>0.72670000000000001</v>
      </c>
      <c r="W429" s="6">
        <v>0.66839999999999999</v>
      </c>
      <c r="X429" s="6">
        <v>33</v>
      </c>
      <c r="Y429" s="6">
        <v>147</v>
      </c>
      <c r="Z429" s="6">
        <v>262</v>
      </c>
      <c r="AA429" s="6">
        <v>21619</v>
      </c>
      <c r="AB429" s="6">
        <v>0.23669999999999999</v>
      </c>
      <c r="AC429" s="6">
        <v>0.43669999999999998</v>
      </c>
      <c r="AD429" s="6">
        <v>0.26150000000000001</v>
      </c>
      <c r="AE429" s="6">
        <v>6</v>
      </c>
      <c r="AF429" s="6">
        <v>29</v>
      </c>
      <c r="AG429" s="6">
        <v>126</v>
      </c>
      <c r="AH429" s="6">
        <v>8127</v>
      </c>
      <c r="AI429" s="6">
        <v>4.6699999999999998E-2</v>
      </c>
      <c r="AJ429" s="6">
        <v>0.21</v>
      </c>
      <c r="AK429" s="6">
        <v>9.8299999999999998E-2</v>
      </c>
      <c r="AL429" s="6">
        <v>2</v>
      </c>
      <c r="AM429" s="6">
        <v>20</v>
      </c>
      <c r="AN429" s="6">
        <v>51</v>
      </c>
      <c r="AO429" s="6">
        <v>8569</v>
      </c>
      <c r="AP429" s="6">
        <v>3.2199999999999999E-2</v>
      </c>
      <c r="AQ429" s="6">
        <v>8.5000000000000006E-2</v>
      </c>
      <c r="AR429" s="6">
        <v>0.1037</v>
      </c>
      <c r="AT429" s="6">
        <f t="shared" si="12"/>
        <v>506.5</v>
      </c>
      <c r="AU429" s="6" t="str">
        <f t="shared" si="13"/>
        <v/>
      </c>
      <c r="AV429" s="6">
        <f t="shared" si="14"/>
        <v>389.11971830985914</v>
      </c>
      <c r="AW429" s="7">
        <f t="shared" si="15"/>
        <v>147.06802721088437</v>
      </c>
      <c r="AX429" s="6">
        <f t="shared" si="16"/>
        <v>280.24137931034483</v>
      </c>
      <c r="AY429" s="6">
        <f t="shared" si="17"/>
        <v>428.45</v>
      </c>
      <c r="BA429" s="6">
        <f>VLOOKUP(A429, ALL_AP_DATA!$A$2:$F$3600, 6, FALSE)</f>
        <v>621</v>
      </c>
      <c r="BB429" s="6" t="e">
        <f t="shared" ca="1" si="18"/>
        <v>#NAME?</v>
      </c>
      <c r="BC429" s="6">
        <f>VLOOKUP(A429,projmetadata!$A$2:$D$2036, 4, FALSE)</f>
        <v>122273</v>
      </c>
      <c r="BE429" s="6" t="e">
        <f t="shared" ca="1" si="20"/>
        <v>#NAME?</v>
      </c>
      <c r="BF429" s="6" t="e">
        <f t="shared" ca="1" si="21"/>
        <v>#NAME?</v>
      </c>
      <c r="BG429" s="6">
        <f t="shared" si="22"/>
        <v>0.67610183769106835</v>
      </c>
      <c r="BH429" s="6">
        <f>VLOOKUP(A429, ALL_AP_DATA!$A$2:$D$3600, 3, FALSE)</f>
        <v>248</v>
      </c>
      <c r="BI429" s="6">
        <f>VLOOKUP(A429, ALL_AP_DATA!$A$2:$E$3600, 5, FALSE)</f>
        <v>82669</v>
      </c>
      <c r="BJ429" s="6">
        <f t="shared" si="19"/>
        <v>133.12238325281803</v>
      </c>
      <c r="BK429" s="6">
        <f t="shared" si="23"/>
        <v>0.39935587761674718</v>
      </c>
    </row>
    <row r="430" spans="1:63" ht="15.75" customHeight="1" x14ac:dyDescent="0.2">
      <c r="A430" s="6" t="s">
        <v>1256</v>
      </c>
      <c r="B430" s="6" t="s">
        <v>61</v>
      </c>
      <c r="C430" s="6">
        <v>2</v>
      </c>
      <c r="D430" s="6">
        <v>4</v>
      </c>
      <c r="E430" s="6">
        <v>4</v>
      </c>
      <c r="F430" s="6">
        <v>426</v>
      </c>
      <c r="G430" s="6">
        <v>2.5999999999999999E-2</v>
      </c>
      <c r="H430" s="6">
        <v>3.0800000000000001E-2</v>
      </c>
      <c r="I430" s="6">
        <v>1.3299999999999999E-2</v>
      </c>
      <c r="Q430" s="6">
        <v>9</v>
      </c>
      <c r="R430" s="6">
        <v>61</v>
      </c>
      <c r="S430" s="6">
        <v>111</v>
      </c>
      <c r="T430" s="6">
        <v>7643</v>
      </c>
      <c r="U430" s="6">
        <v>0.39610000000000001</v>
      </c>
      <c r="V430" s="6">
        <v>0.8538</v>
      </c>
      <c r="W430" s="6">
        <v>0.23949999999999999</v>
      </c>
      <c r="X430" s="6">
        <v>4</v>
      </c>
      <c r="Y430" s="6">
        <v>78</v>
      </c>
      <c r="Z430" s="6">
        <v>110</v>
      </c>
      <c r="AA430" s="6">
        <v>11741</v>
      </c>
      <c r="AB430" s="6">
        <v>0.50649999999999995</v>
      </c>
      <c r="AC430" s="6">
        <v>0.84619999999999995</v>
      </c>
      <c r="AD430" s="6">
        <v>0.3679</v>
      </c>
      <c r="AE430" s="6">
        <v>6</v>
      </c>
      <c r="AF430" s="6">
        <v>28</v>
      </c>
      <c r="AG430" s="6">
        <v>52</v>
      </c>
      <c r="AH430" s="6">
        <v>1348</v>
      </c>
      <c r="AI430" s="6">
        <v>0.18179999999999999</v>
      </c>
      <c r="AJ430" s="6">
        <v>0.4</v>
      </c>
      <c r="AK430" s="6">
        <v>4.2200000000000001E-2</v>
      </c>
      <c r="AL430" s="6">
        <v>1</v>
      </c>
      <c r="AM430" s="6">
        <v>32</v>
      </c>
      <c r="AN430" s="6">
        <v>68</v>
      </c>
      <c r="AO430" s="6">
        <v>4803</v>
      </c>
      <c r="AP430" s="6">
        <v>0.20780000000000001</v>
      </c>
      <c r="AQ430" s="6">
        <v>0.52310000000000001</v>
      </c>
      <c r="AR430" s="6">
        <v>0.15049999999999999</v>
      </c>
      <c r="AT430" s="6">
        <f t="shared" si="12"/>
        <v>106.5</v>
      </c>
      <c r="AU430" s="6" t="str">
        <f t="shared" si="13"/>
        <v/>
      </c>
      <c r="AV430" s="6">
        <f t="shared" si="14"/>
        <v>125.29508196721312</v>
      </c>
      <c r="AW430" s="7">
        <f t="shared" si="15"/>
        <v>150.52564102564102</v>
      </c>
      <c r="AX430" s="6">
        <f t="shared" si="16"/>
        <v>48.142857142857146</v>
      </c>
      <c r="AY430" s="6">
        <f t="shared" si="17"/>
        <v>150.09375</v>
      </c>
      <c r="BA430" s="6">
        <f>VLOOKUP(A430, ALL_AP_DATA!$A$2:$F$3600, 6, FALSE)</f>
        <v>154</v>
      </c>
      <c r="BB430" s="6" t="e">
        <f t="shared" ca="1" si="18"/>
        <v>#NAME?</v>
      </c>
      <c r="BC430" s="6">
        <f>VLOOKUP(A430,projmetadata!$A$2:$D$2036, 4, FALSE)</f>
        <v>47407</v>
      </c>
      <c r="BE430" s="6" t="e">
        <f t="shared" ca="1" si="20"/>
        <v>#NAME?</v>
      </c>
      <c r="BF430" s="6" t="e">
        <f t="shared" ca="1" si="21"/>
        <v>#NAME?</v>
      </c>
      <c r="BG430" s="6">
        <f t="shared" si="22"/>
        <v>0.67314953487881535</v>
      </c>
      <c r="BH430" s="6">
        <f>VLOOKUP(A430, ALL_AP_DATA!$A$2:$D$3600, 3, FALSE)</f>
        <v>105</v>
      </c>
      <c r="BI430" s="6">
        <f>VLOOKUP(A430, ALL_AP_DATA!$A$2:$E$3600, 5, FALSE)</f>
        <v>31912</v>
      </c>
      <c r="BJ430" s="6">
        <f t="shared" si="19"/>
        <v>207.22077922077921</v>
      </c>
      <c r="BK430" s="6">
        <f t="shared" si="23"/>
        <v>0.68181818181818177</v>
      </c>
    </row>
    <row r="431" spans="1:63" ht="15.75" customHeight="1" x14ac:dyDescent="0.2">
      <c r="A431" s="6" t="s">
        <v>927</v>
      </c>
      <c r="B431" s="6" t="s">
        <v>61</v>
      </c>
      <c r="C431" s="6">
        <v>8</v>
      </c>
      <c r="D431" s="6">
        <v>144</v>
      </c>
      <c r="E431" s="6">
        <v>482</v>
      </c>
      <c r="F431" s="6">
        <v>40120</v>
      </c>
      <c r="G431" s="6">
        <v>0.1731</v>
      </c>
      <c r="H431" s="6">
        <v>0.51280000000000003</v>
      </c>
      <c r="I431" s="6">
        <v>0.3629</v>
      </c>
      <c r="J431" s="6">
        <v>4</v>
      </c>
      <c r="K431" s="6">
        <v>39</v>
      </c>
      <c r="L431" s="6">
        <v>154</v>
      </c>
      <c r="M431" s="6">
        <v>7889</v>
      </c>
      <c r="N431" s="6">
        <v>4.6899999999999997E-2</v>
      </c>
      <c r="O431" s="6">
        <v>0.1638</v>
      </c>
      <c r="P431" s="6">
        <v>7.1300000000000002E-2</v>
      </c>
      <c r="Q431" s="6">
        <v>66</v>
      </c>
      <c r="R431" s="6">
        <v>333</v>
      </c>
      <c r="S431" s="6">
        <v>797</v>
      </c>
      <c r="T431" s="6">
        <v>88319</v>
      </c>
      <c r="U431" s="6">
        <v>0.4002</v>
      </c>
      <c r="V431" s="6">
        <v>0.84789999999999999</v>
      </c>
      <c r="W431" s="6">
        <v>0.79879999999999995</v>
      </c>
      <c r="X431" s="6">
        <v>56</v>
      </c>
      <c r="Y431" s="6">
        <v>484</v>
      </c>
      <c r="Z431" s="6">
        <v>831</v>
      </c>
      <c r="AA431" s="6">
        <v>88968</v>
      </c>
      <c r="AB431" s="6">
        <v>0.58169999999999999</v>
      </c>
      <c r="AC431" s="6">
        <v>0.88400000000000001</v>
      </c>
      <c r="AD431" s="6">
        <v>0.80459999999999998</v>
      </c>
      <c r="AE431" s="6">
        <v>51</v>
      </c>
      <c r="AF431" s="6">
        <v>278</v>
      </c>
      <c r="AG431" s="6">
        <v>639</v>
      </c>
      <c r="AH431" s="6">
        <v>63952</v>
      </c>
      <c r="AI431" s="6">
        <v>0.33410000000000001</v>
      </c>
      <c r="AJ431" s="6">
        <v>0.67979999999999996</v>
      </c>
      <c r="AK431" s="6">
        <v>0.57840000000000003</v>
      </c>
      <c r="AL431" s="6">
        <v>4</v>
      </c>
      <c r="AM431" s="6">
        <v>49</v>
      </c>
      <c r="AN431" s="6">
        <v>187</v>
      </c>
      <c r="AO431" s="6">
        <v>21197</v>
      </c>
      <c r="AP431" s="6">
        <v>5.8900000000000001E-2</v>
      </c>
      <c r="AQ431" s="6">
        <v>0.19889999999999999</v>
      </c>
      <c r="AR431" s="6">
        <v>0.19170000000000001</v>
      </c>
      <c r="AT431" s="6">
        <f t="shared" si="12"/>
        <v>278.61111111111109</v>
      </c>
      <c r="AU431" s="6">
        <f t="shared" si="13"/>
        <v>202.28205128205127</v>
      </c>
      <c r="AV431" s="6">
        <f t="shared" si="14"/>
        <v>265.22222222222223</v>
      </c>
      <c r="AW431" s="7">
        <f t="shared" si="15"/>
        <v>183.81818181818181</v>
      </c>
      <c r="AX431" s="6">
        <f t="shared" si="16"/>
        <v>230.0431654676259</v>
      </c>
      <c r="AY431" s="6">
        <f t="shared" si="17"/>
        <v>432.59183673469386</v>
      </c>
      <c r="BA431" s="6">
        <f>VLOOKUP(A431, ALL_AP_DATA!$A$2:$F$3600, 6, FALSE)</f>
        <v>832</v>
      </c>
      <c r="BB431" s="6" t="e">
        <f t="shared" ca="1" si="18"/>
        <v>#NAME?</v>
      </c>
      <c r="BC431" s="6">
        <f>VLOOKUP(A431,projmetadata!$A$2:$D$2036, 4, FALSE)</f>
        <v>162432</v>
      </c>
      <c r="BE431" s="6" t="e">
        <f t="shared" ca="1" si="20"/>
        <v>#NAME?</v>
      </c>
      <c r="BF431" s="6" t="e">
        <f t="shared" ca="1" si="21"/>
        <v>#NAME?</v>
      </c>
      <c r="BG431" s="6">
        <f t="shared" si="22"/>
        <v>0.68070330969267134</v>
      </c>
      <c r="BH431" s="6">
        <f>VLOOKUP(A431, ALL_AP_DATA!$A$2:$D$3600, 3, FALSE)</f>
        <v>631</v>
      </c>
      <c r="BI431" s="6">
        <f>VLOOKUP(A431, ALL_AP_DATA!$A$2:$E$3600, 5, FALSE)</f>
        <v>110568</v>
      </c>
      <c r="BJ431" s="6">
        <f t="shared" si="19"/>
        <v>132.89423076923077</v>
      </c>
      <c r="BK431" s="6">
        <f t="shared" si="23"/>
        <v>0.75841346153846156</v>
      </c>
    </row>
    <row r="432" spans="1:63" ht="15.75" customHeight="1" x14ac:dyDescent="0.2">
      <c r="A432" s="6" t="s">
        <v>1151</v>
      </c>
      <c r="B432" s="6" t="s">
        <v>61</v>
      </c>
      <c r="Q432" s="6">
        <v>16</v>
      </c>
      <c r="R432" s="6">
        <v>53</v>
      </c>
      <c r="S432" s="6">
        <v>219</v>
      </c>
      <c r="T432" s="6">
        <v>39616</v>
      </c>
      <c r="U432" s="6">
        <v>0.18210000000000001</v>
      </c>
      <c r="V432" s="6">
        <v>0.8488</v>
      </c>
      <c r="W432" s="6">
        <v>0.93430000000000002</v>
      </c>
      <c r="X432" s="6">
        <v>4</v>
      </c>
      <c r="Y432" s="6">
        <v>121</v>
      </c>
      <c r="Z432" s="6">
        <v>202</v>
      </c>
      <c r="AA432" s="6">
        <v>32945</v>
      </c>
      <c r="AB432" s="6">
        <v>0.4158</v>
      </c>
      <c r="AC432" s="6">
        <v>0.78290000000000004</v>
      </c>
      <c r="AD432" s="6">
        <v>0.77700000000000002</v>
      </c>
      <c r="AE432" s="6">
        <v>15</v>
      </c>
      <c r="AF432" s="6">
        <v>120</v>
      </c>
      <c r="AG432" s="6">
        <v>185</v>
      </c>
      <c r="AH432" s="6">
        <v>23146</v>
      </c>
      <c r="AI432" s="6">
        <v>0.41239999999999999</v>
      </c>
      <c r="AJ432" s="6">
        <v>0.71709999999999996</v>
      </c>
      <c r="AK432" s="6">
        <v>0.54590000000000005</v>
      </c>
      <c r="AT432" s="6" t="str">
        <f t="shared" si="12"/>
        <v/>
      </c>
      <c r="AU432" s="6" t="str">
        <f t="shared" si="13"/>
        <v/>
      </c>
      <c r="AV432" s="6">
        <f t="shared" si="14"/>
        <v>747.47169811320759</v>
      </c>
      <c r="AW432" s="7">
        <f t="shared" si="15"/>
        <v>272.27272727272725</v>
      </c>
      <c r="AX432" s="6">
        <f t="shared" si="16"/>
        <v>192.88333333333333</v>
      </c>
      <c r="AY432" s="6" t="str">
        <f t="shared" si="17"/>
        <v/>
      </c>
      <c r="BA432" s="6">
        <f>VLOOKUP(A432, ALL_AP_DATA!$A$2:$F$3600, 6, FALSE)</f>
        <v>291</v>
      </c>
      <c r="BB432" s="6" t="e">
        <f t="shared" ca="1" si="18"/>
        <v>#NAME?</v>
      </c>
      <c r="BC432" s="6">
        <f>VLOOKUP(A432,projmetadata!$A$2:$D$2036, 4, FALSE)</f>
        <v>62185</v>
      </c>
      <c r="BE432" s="6" t="e">
        <f t="shared" ca="1" si="20"/>
        <v>#NAME?</v>
      </c>
      <c r="BF432" s="6" t="e">
        <f t="shared" ca="1" si="21"/>
        <v>#NAME?</v>
      </c>
      <c r="BG432" s="6">
        <f t="shared" si="22"/>
        <v>0.68185253678539837</v>
      </c>
      <c r="BH432" s="6">
        <f>VLOOKUP(A432, ALL_AP_DATA!$A$2:$D$3600, 3, FALSE)</f>
        <v>204</v>
      </c>
      <c r="BI432" s="6">
        <f>VLOOKUP(A432, ALL_AP_DATA!$A$2:$E$3600, 5, FALSE)</f>
        <v>42401</v>
      </c>
      <c r="BJ432" s="6">
        <f t="shared" si="19"/>
        <v>145.70790378006873</v>
      </c>
      <c r="BK432" s="6">
        <f t="shared" si="23"/>
        <v>0.7010309278350515</v>
      </c>
    </row>
    <row r="433" spans="1:63" ht="15.75" customHeight="1" x14ac:dyDescent="0.2">
      <c r="A433" s="6" t="s">
        <v>594</v>
      </c>
      <c r="B433" s="6" t="s">
        <v>61</v>
      </c>
      <c r="C433" s="6">
        <v>1</v>
      </c>
      <c r="D433" s="6">
        <v>4</v>
      </c>
      <c r="E433" s="6">
        <v>10</v>
      </c>
      <c r="F433" s="6">
        <v>100</v>
      </c>
      <c r="G433" s="6">
        <v>3.5000000000000001E-3</v>
      </c>
      <c r="H433" s="6">
        <v>1.11E-2</v>
      </c>
      <c r="I433" s="6">
        <v>1.2999999999999999E-3</v>
      </c>
      <c r="J433" s="6">
        <v>1</v>
      </c>
      <c r="K433" s="6">
        <v>11</v>
      </c>
      <c r="L433" s="6">
        <v>72</v>
      </c>
      <c r="M433" s="6">
        <v>2706</v>
      </c>
      <c r="N433" s="6">
        <v>9.4999999999999998E-3</v>
      </c>
      <c r="O433" s="6">
        <v>7.9899999999999999E-2</v>
      </c>
      <c r="P433" s="6">
        <v>3.39E-2</v>
      </c>
      <c r="Q433" s="6">
        <v>57</v>
      </c>
      <c r="R433" s="6">
        <v>209</v>
      </c>
      <c r="S433" s="6">
        <v>495</v>
      </c>
      <c r="T433" s="6">
        <v>41353</v>
      </c>
      <c r="U433" s="6">
        <v>0.18079999999999999</v>
      </c>
      <c r="V433" s="6">
        <v>0.5494</v>
      </c>
      <c r="W433" s="6">
        <v>0.51770000000000005</v>
      </c>
      <c r="X433" s="6">
        <v>26</v>
      </c>
      <c r="Y433" s="6">
        <v>182</v>
      </c>
      <c r="Z433" s="6">
        <v>313</v>
      </c>
      <c r="AA433" s="6">
        <v>17878</v>
      </c>
      <c r="AB433" s="6">
        <v>0.15740000000000001</v>
      </c>
      <c r="AC433" s="6">
        <v>0.34739999999999999</v>
      </c>
      <c r="AD433" s="6">
        <v>0.2238</v>
      </c>
      <c r="AE433" s="6">
        <v>18</v>
      </c>
      <c r="AF433" s="6">
        <v>176</v>
      </c>
      <c r="AG433" s="6">
        <v>318</v>
      </c>
      <c r="AH433" s="6">
        <v>20702</v>
      </c>
      <c r="AI433" s="6">
        <v>0.1522</v>
      </c>
      <c r="AJ433" s="6">
        <v>0.35289999999999999</v>
      </c>
      <c r="AK433" s="6">
        <v>0.25919999999999999</v>
      </c>
      <c r="AL433" s="6">
        <v>2</v>
      </c>
      <c r="AM433" s="6">
        <v>62</v>
      </c>
      <c r="AN433" s="6">
        <v>240</v>
      </c>
      <c r="AO433" s="6">
        <v>20376</v>
      </c>
      <c r="AP433" s="6">
        <v>5.3600000000000002E-2</v>
      </c>
      <c r="AQ433" s="6">
        <v>0.26640000000000003</v>
      </c>
      <c r="AR433" s="6">
        <v>0.25509999999999999</v>
      </c>
      <c r="AT433" s="6">
        <f t="shared" si="12"/>
        <v>25</v>
      </c>
      <c r="AU433" s="6">
        <f t="shared" si="13"/>
        <v>246</v>
      </c>
      <c r="AV433" s="6">
        <f t="shared" si="14"/>
        <v>197.86124401913875</v>
      </c>
      <c r="AW433" s="7">
        <f t="shared" si="15"/>
        <v>98.230769230769226</v>
      </c>
      <c r="AX433" s="6">
        <f t="shared" si="16"/>
        <v>117.625</v>
      </c>
      <c r="AY433" s="6">
        <f t="shared" si="17"/>
        <v>328.64516129032256</v>
      </c>
      <c r="BA433" s="6">
        <f>VLOOKUP(A433, ALL_AP_DATA!$A$2:$F$3600, 6, FALSE)</f>
        <v>1156</v>
      </c>
      <c r="BB433" s="6" t="e">
        <f t="shared" ca="1" si="18"/>
        <v>#NAME?</v>
      </c>
      <c r="BC433" s="6">
        <f>VLOOKUP(A433,projmetadata!$A$2:$D$2036, 4, FALSE)</f>
        <v>112154</v>
      </c>
      <c r="BE433" s="6" t="e">
        <f t="shared" ca="1" si="20"/>
        <v>#NAME?</v>
      </c>
      <c r="BF433" s="6" t="e">
        <f t="shared" ca="1" si="21"/>
        <v>#NAME?</v>
      </c>
      <c r="BG433" s="6">
        <f t="shared" si="22"/>
        <v>0.71223496264065478</v>
      </c>
      <c r="BH433" s="6">
        <f>VLOOKUP(A433, ALL_AP_DATA!$A$2:$D$3600, 3, FALSE)</f>
        <v>448</v>
      </c>
      <c r="BI433" s="6">
        <f>VLOOKUP(A433, ALL_AP_DATA!$A$2:$E$3600, 5, FALSE)</f>
        <v>79880</v>
      </c>
      <c r="BJ433" s="6">
        <f t="shared" si="19"/>
        <v>69.100346020761251</v>
      </c>
      <c r="BK433" s="6">
        <f t="shared" si="23"/>
        <v>0.38754325259515571</v>
      </c>
    </row>
    <row r="434" spans="1:63" ht="15.75" customHeight="1" x14ac:dyDescent="0.2">
      <c r="A434" s="6" t="s">
        <v>1481</v>
      </c>
      <c r="B434" s="6" t="s">
        <v>61</v>
      </c>
      <c r="Q434" s="6">
        <v>25</v>
      </c>
      <c r="R434" s="6">
        <v>125</v>
      </c>
      <c r="S434" s="6">
        <v>693</v>
      </c>
      <c r="T434" s="6">
        <v>66230</v>
      </c>
      <c r="U434" s="6">
        <v>0.26369999999999999</v>
      </c>
      <c r="V434" s="6">
        <v>0.90590000000000004</v>
      </c>
      <c r="W434" s="6">
        <v>0.91800000000000004</v>
      </c>
      <c r="AT434" s="6" t="str">
        <f t="shared" si="12"/>
        <v/>
      </c>
      <c r="AU434" s="6" t="str">
        <f t="shared" si="13"/>
        <v/>
      </c>
      <c r="AV434" s="6">
        <f t="shared" si="14"/>
        <v>529.84</v>
      </c>
      <c r="AW434" s="7" t="str">
        <f t="shared" si="15"/>
        <v/>
      </c>
      <c r="AX434" s="6" t="str">
        <f t="shared" si="16"/>
        <v/>
      </c>
      <c r="AY434" s="6" t="str">
        <f t="shared" si="17"/>
        <v/>
      </c>
      <c r="BA434" s="6">
        <f>VLOOKUP(A434, ALL_AP_DATA!$A$2:$F$3600, 6, FALSE)</f>
        <v>474</v>
      </c>
      <c r="BB434" s="6" t="e">
        <f t="shared" ca="1" si="18"/>
        <v>#NAME?</v>
      </c>
      <c r="BC434" s="6">
        <f>VLOOKUP(A434,projmetadata!$A$2:$D$2036, 4, FALSE)</f>
        <v>104560</v>
      </c>
      <c r="BE434" s="6" t="e">
        <f t="shared" ca="1" si="20"/>
        <v>#NAME?</v>
      </c>
      <c r="BF434" s="6" t="e">
        <f t="shared" ca="1" si="21"/>
        <v>#NAME?</v>
      </c>
      <c r="BG434" s="6">
        <f t="shared" si="22"/>
        <v>0.69000573833205814</v>
      </c>
      <c r="BH434" s="6">
        <f>VLOOKUP(A434, ALL_AP_DATA!$A$2:$D$3600, 3, FALSE)</f>
        <v>125</v>
      </c>
      <c r="BI434" s="6">
        <f>VLOOKUP(A434, ALL_AP_DATA!$A$2:$E$3600, 5, FALSE)</f>
        <v>72147</v>
      </c>
      <c r="BJ434" s="6">
        <f t="shared" si="19"/>
        <v>152.20886075949366</v>
      </c>
      <c r="BK434" s="6">
        <f t="shared" si="23"/>
        <v>0.26371308016877637</v>
      </c>
    </row>
    <row r="435" spans="1:63" ht="15.75" customHeight="1" x14ac:dyDescent="0.2">
      <c r="A435" s="6" t="s">
        <v>997</v>
      </c>
      <c r="B435" s="6" t="s">
        <v>61</v>
      </c>
      <c r="C435" s="6">
        <v>5</v>
      </c>
      <c r="D435" s="6">
        <v>40</v>
      </c>
      <c r="E435" s="6">
        <v>319</v>
      </c>
      <c r="F435" s="6">
        <v>6875</v>
      </c>
      <c r="G435" s="6">
        <v>7.6899999999999996E-2</v>
      </c>
      <c r="H435" s="6">
        <v>0.28739999999999999</v>
      </c>
      <c r="I435" s="6">
        <v>0.18079999999999999</v>
      </c>
      <c r="J435" s="6">
        <v>2</v>
      </c>
      <c r="K435" s="6">
        <v>14</v>
      </c>
      <c r="L435" s="6">
        <v>158</v>
      </c>
      <c r="M435" s="6">
        <v>3141</v>
      </c>
      <c r="N435" s="6">
        <v>2.69E-2</v>
      </c>
      <c r="O435" s="6">
        <v>0.14230000000000001</v>
      </c>
      <c r="P435" s="6">
        <v>8.2600000000000007E-2</v>
      </c>
      <c r="Q435" s="6">
        <v>30</v>
      </c>
      <c r="R435" s="6">
        <v>136</v>
      </c>
      <c r="S435" s="6">
        <v>879</v>
      </c>
      <c r="T435" s="6">
        <v>27541</v>
      </c>
      <c r="U435" s="6">
        <v>0.26150000000000001</v>
      </c>
      <c r="V435" s="6">
        <v>0.79190000000000005</v>
      </c>
      <c r="W435" s="6">
        <v>0.72440000000000004</v>
      </c>
      <c r="X435" s="6">
        <v>80</v>
      </c>
      <c r="Y435" s="6">
        <v>289</v>
      </c>
      <c r="Z435" s="6">
        <v>864</v>
      </c>
      <c r="AA435" s="6">
        <v>27705</v>
      </c>
      <c r="AB435" s="6">
        <v>0.55579999999999996</v>
      </c>
      <c r="AC435" s="6">
        <v>0.77839999999999998</v>
      </c>
      <c r="AD435" s="6">
        <v>0.72870000000000001</v>
      </c>
      <c r="AE435" s="6">
        <v>24</v>
      </c>
      <c r="AF435" s="6">
        <v>60</v>
      </c>
      <c r="AG435" s="6">
        <v>223</v>
      </c>
      <c r="AH435" s="6">
        <v>7367</v>
      </c>
      <c r="AI435" s="6">
        <v>0.1154</v>
      </c>
      <c r="AJ435" s="6">
        <v>0.2009</v>
      </c>
      <c r="AK435" s="6">
        <v>0.1938</v>
      </c>
      <c r="AT435" s="6">
        <f t="shared" si="12"/>
        <v>171.875</v>
      </c>
      <c r="AU435" s="6">
        <f t="shared" si="13"/>
        <v>224.35714285714286</v>
      </c>
      <c r="AV435" s="6">
        <f t="shared" si="14"/>
        <v>202.50735294117646</v>
      </c>
      <c r="AW435" s="7">
        <f t="shared" si="15"/>
        <v>95.865051903114193</v>
      </c>
      <c r="AX435" s="6">
        <f t="shared" si="16"/>
        <v>122.78333333333333</v>
      </c>
      <c r="AY435" s="6" t="str">
        <f t="shared" si="17"/>
        <v/>
      </c>
      <c r="BA435" s="6">
        <f>VLOOKUP(A435, ALL_AP_DATA!$A$2:$F$3600, 6, FALSE)</f>
        <v>520</v>
      </c>
      <c r="BB435" s="6" t="e">
        <f t="shared" ca="1" si="18"/>
        <v>#NAME?</v>
      </c>
      <c r="BC435" s="6">
        <f>VLOOKUP(A435,projmetadata!$A$2:$D$2036, 4, FALSE)</f>
        <v>53061</v>
      </c>
      <c r="BE435" s="6" t="e">
        <f t="shared" ca="1" si="20"/>
        <v>#NAME?</v>
      </c>
      <c r="BF435" s="6" t="e">
        <f t="shared" ca="1" si="21"/>
        <v>#NAME?</v>
      </c>
      <c r="BG435" s="6">
        <f t="shared" si="22"/>
        <v>0.71649610825276566</v>
      </c>
      <c r="BH435" s="6">
        <f>VLOOKUP(A435, ALL_AP_DATA!$A$2:$D$3600, 3, FALSE)</f>
        <v>347</v>
      </c>
      <c r="BI435" s="6">
        <f>VLOOKUP(A435, ALL_AP_DATA!$A$2:$E$3600, 5, FALSE)</f>
        <v>38018</v>
      </c>
      <c r="BJ435" s="6">
        <f t="shared" si="19"/>
        <v>73.111538461538458</v>
      </c>
      <c r="BK435" s="6">
        <f t="shared" si="23"/>
        <v>0.66730769230769227</v>
      </c>
    </row>
    <row r="436" spans="1:63" ht="15.75" customHeight="1" x14ac:dyDescent="0.2">
      <c r="A436" s="6" t="s">
        <v>216</v>
      </c>
      <c r="B436" s="6" t="s">
        <v>61</v>
      </c>
      <c r="J436" s="6">
        <v>3</v>
      </c>
      <c r="K436" s="6">
        <v>24</v>
      </c>
      <c r="L436" s="6">
        <v>737</v>
      </c>
      <c r="M436" s="6">
        <v>42841</v>
      </c>
      <c r="N436" s="6">
        <v>5.2400000000000002E-2</v>
      </c>
      <c r="O436" s="6">
        <v>0.50649999999999995</v>
      </c>
      <c r="P436" s="6">
        <v>0.35599999999999998</v>
      </c>
      <c r="Q436" s="6">
        <v>14</v>
      </c>
      <c r="R436" s="6">
        <v>51</v>
      </c>
      <c r="S436" s="6">
        <v>1069</v>
      </c>
      <c r="T436" s="6">
        <v>40867</v>
      </c>
      <c r="U436" s="6">
        <v>0.1114</v>
      </c>
      <c r="V436" s="6">
        <v>0.73470000000000002</v>
      </c>
      <c r="W436" s="6">
        <v>0.33960000000000001</v>
      </c>
      <c r="X436" s="6">
        <v>6</v>
      </c>
      <c r="Y436" s="6">
        <v>138</v>
      </c>
      <c r="Z436" s="6">
        <v>1371</v>
      </c>
      <c r="AA436" s="6">
        <v>38578</v>
      </c>
      <c r="AB436" s="6">
        <v>0.30130000000000001</v>
      </c>
      <c r="AC436" s="6">
        <v>0.94230000000000003</v>
      </c>
      <c r="AD436" s="6">
        <v>0.3206</v>
      </c>
      <c r="AE436" s="6">
        <v>8</v>
      </c>
      <c r="AF436" s="6">
        <v>18</v>
      </c>
      <c r="AG436" s="6">
        <v>431</v>
      </c>
      <c r="AH436" s="6">
        <v>19740</v>
      </c>
      <c r="AI436" s="6">
        <v>3.9300000000000002E-2</v>
      </c>
      <c r="AJ436" s="6">
        <v>0.29620000000000002</v>
      </c>
      <c r="AK436" s="6">
        <v>0.1641</v>
      </c>
      <c r="AT436" s="6" t="str">
        <f t="shared" si="12"/>
        <v/>
      </c>
      <c r="AU436" s="6">
        <f t="shared" si="13"/>
        <v>1785.0416666666667</v>
      </c>
      <c r="AV436" s="6">
        <f t="shared" si="14"/>
        <v>801.31372549019613</v>
      </c>
      <c r="AW436" s="7">
        <f t="shared" si="15"/>
        <v>279.55072463768118</v>
      </c>
      <c r="AX436" s="6">
        <f t="shared" si="16"/>
        <v>1096.6666666666667</v>
      </c>
      <c r="AY436" s="6" t="str">
        <f t="shared" si="17"/>
        <v/>
      </c>
      <c r="BA436" s="6">
        <f>VLOOKUP(A436, ALL_AP_DATA!$A$2:$F$3600, 6, FALSE)</f>
        <v>458</v>
      </c>
      <c r="BB436" s="6" t="e">
        <f t="shared" ca="1" si="18"/>
        <v>#NAME?</v>
      </c>
      <c r="BC436" s="6">
        <f>VLOOKUP(A436,projmetadata!$A$2:$D$2036, 4, FALSE)</f>
        <v>167219</v>
      </c>
      <c r="BE436" s="6" t="e">
        <f t="shared" ca="1" si="20"/>
        <v>#NAME?</v>
      </c>
      <c r="BF436" s="6" t="e">
        <f t="shared" ca="1" si="21"/>
        <v>#NAME?</v>
      </c>
      <c r="BG436" s="6">
        <f t="shared" si="22"/>
        <v>0.71955938021397092</v>
      </c>
      <c r="BH436" s="6">
        <f>VLOOKUP(A436, ALL_AP_DATA!$A$2:$D$3600, 3, FALSE)</f>
        <v>150</v>
      </c>
      <c r="BI436" s="6">
        <f>VLOOKUP(A436, ALL_AP_DATA!$A$2:$E$3600, 5, FALSE)</f>
        <v>120324</v>
      </c>
      <c r="BJ436" s="6">
        <f t="shared" si="19"/>
        <v>262.71615720524017</v>
      </c>
      <c r="BK436" s="6">
        <f t="shared" si="23"/>
        <v>0.32751091703056767</v>
      </c>
    </row>
    <row r="437" spans="1:63" ht="15.75" customHeight="1" x14ac:dyDescent="0.2">
      <c r="A437" s="6" t="s">
        <v>1122</v>
      </c>
      <c r="B437" s="6" t="s">
        <v>61</v>
      </c>
      <c r="Q437" s="6">
        <v>12</v>
      </c>
      <c r="R437" s="6">
        <v>67</v>
      </c>
      <c r="S437" s="6">
        <v>117</v>
      </c>
      <c r="T437" s="6">
        <v>11518</v>
      </c>
      <c r="U437" s="6">
        <v>0.51539999999999997</v>
      </c>
      <c r="V437" s="6">
        <v>0.97499999999999998</v>
      </c>
      <c r="W437" s="6">
        <v>0.95799999999999996</v>
      </c>
      <c r="X437" s="6">
        <v>6</v>
      </c>
      <c r="Y437" s="6">
        <v>47</v>
      </c>
      <c r="Z437" s="6">
        <v>97</v>
      </c>
      <c r="AA437" s="6">
        <v>5723</v>
      </c>
      <c r="AB437" s="6">
        <v>0.36149999999999999</v>
      </c>
      <c r="AC437" s="6">
        <v>0.80830000000000002</v>
      </c>
      <c r="AD437" s="6">
        <v>0.47599999999999998</v>
      </c>
      <c r="AE437" s="6">
        <v>1</v>
      </c>
      <c r="AF437" s="6">
        <v>3</v>
      </c>
      <c r="AG437" s="6">
        <v>7</v>
      </c>
      <c r="AH437" s="6">
        <v>622</v>
      </c>
      <c r="AI437" s="6">
        <v>2.3099999999999999E-2</v>
      </c>
      <c r="AJ437" s="6">
        <v>5.8299999999999998E-2</v>
      </c>
      <c r="AK437" s="6">
        <v>5.1700000000000003E-2</v>
      </c>
      <c r="AL437" s="6">
        <v>1</v>
      </c>
      <c r="AM437" s="6">
        <v>22</v>
      </c>
      <c r="AN437" s="6">
        <v>82</v>
      </c>
      <c r="AO437" s="6">
        <v>4634</v>
      </c>
      <c r="AP437" s="6">
        <v>0.16919999999999999</v>
      </c>
      <c r="AQ437" s="6">
        <v>0.68330000000000002</v>
      </c>
      <c r="AR437" s="6">
        <v>0.38540000000000002</v>
      </c>
      <c r="AT437" s="6" t="str">
        <f t="shared" si="12"/>
        <v/>
      </c>
      <c r="AU437" s="6" t="str">
        <f t="shared" si="13"/>
        <v/>
      </c>
      <c r="AV437" s="6">
        <f t="shared" si="14"/>
        <v>171.91044776119404</v>
      </c>
      <c r="AW437" s="7">
        <f t="shared" si="15"/>
        <v>121.76595744680851</v>
      </c>
      <c r="AX437" s="6">
        <f t="shared" si="16"/>
        <v>207.33333333333334</v>
      </c>
      <c r="AY437" s="6">
        <f t="shared" si="17"/>
        <v>210.63636363636363</v>
      </c>
      <c r="BA437" s="6">
        <f>VLOOKUP(A437, ALL_AP_DATA!$A$2:$F$3600, 6, FALSE)</f>
        <v>130</v>
      </c>
      <c r="BB437" s="6" t="e">
        <f t="shared" ca="1" si="18"/>
        <v>#NAME?</v>
      </c>
      <c r="BC437" s="6">
        <f>VLOOKUP(A437,projmetadata!$A$2:$D$2036, 4, FALSE)</f>
        <v>16090</v>
      </c>
      <c r="BE437" s="6" t="e">
        <f t="shared" ca="1" si="20"/>
        <v>#NAME?</v>
      </c>
      <c r="BF437" s="6" t="e">
        <f t="shared" ca="1" si="21"/>
        <v>#NAME?</v>
      </c>
      <c r="BG437" s="6">
        <f t="shared" si="22"/>
        <v>0.74723430702299565</v>
      </c>
      <c r="BH437" s="6">
        <f>VLOOKUP(A437, ALL_AP_DATA!$A$2:$D$3600, 3, FALSE)</f>
        <v>84</v>
      </c>
      <c r="BI437" s="6">
        <f>VLOOKUP(A437, ALL_AP_DATA!$A$2:$E$3600, 5, FALSE)</f>
        <v>12023</v>
      </c>
      <c r="BJ437" s="6">
        <f t="shared" si="19"/>
        <v>92.484615384615381</v>
      </c>
      <c r="BK437" s="6">
        <f t="shared" si="23"/>
        <v>0.64615384615384619</v>
      </c>
    </row>
    <row r="438" spans="1:63" ht="15.75" customHeight="1" x14ac:dyDescent="0.2">
      <c r="A438" s="6" t="s">
        <v>1364</v>
      </c>
      <c r="B438" s="6" t="s">
        <v>61</v>
      </c>
      <c r="C438" s="6">
        <v>4</v>
      </c>
      <c r="D438" s="6">
        <v>8</v>
      </c>
      <c r="E438" s="6">
        <v>42</v>
      </c>
      <c r="F438" s="6">
        <v>1325</v>
      </c>
      <c r="G438" s="6">
        <v>1.3599999999999999E-2</v>
      </c>
      <c r="H438" s="6">
        <v>5.1400000000000001E-2</v>
      </c>
      <c r="I438" s="6">
        <v>1.6E-2</v>
      </c>
      <c r="J438" s="6">
        <v>8</v>
      </c>
      <c r="K438" s="6">
        <v>115</v>
      </c>
      <c r="L438" s="6">
        <v>624</v>
      </c>
      <c r="M438" s="6">
        <v>40146</v>
      </c>
      <c r="N438" s="6">
        <v>0.19589999999999999</v>
      </c>
      <c r="O438" s="6">
        <v>0.76380000000000003</v>
      </c>
      <c r="P438" s="6">
        <v>0.4849</v>
      </c>
      <c r="Q438" s="6">
        <v>37</v>
      </c>
      <c r="R438" s="6">
        <v>281</v>
      </c>
      <c r="S438" s="6">
        <v>779</v>
      </c>
      <c r="T438" s="6">
        <v>75264</v>
      </c>
      <c r="U438" s="6">
        <v>0.47870000000000001</v>
      </c>
      <c r="V438" s="6">
        <v>0.95350000000000001</v>
      </c>
      <c r="W438" s="6">
        <v>0.90910000000000002</v>
      </c>
      <c r="X438" s="6">
        <v>56</v>
      </c>
      <c r="Y438" s="6">
        <v>380</v>
      </c>
      <c r="Z438" s="6">
        <v>743</v>
      </c>
      <c r="AA438" s="6">
        <v>61995</v>
      </c>
      <c r="AB438" s="6">
        <v>0.64739999999999998</v>
      </c>
      <c r="AC438" s="6">
        <v>0.90939999999999999</v>
      </c>
      <c r="AD438" s="6">
        <v>0.74880000000000002</v>
      </c>
      <c r="AE438" s="6">
        <v>18</v>
      </c>
      <c r="AF438" s="6">
        <v>136</v>
      </c>
      <c r="AG438" s="6">
        <v>556</v>
      </c>
      <c r="AH438" s="6">
        <v>32822</v>
      </c>
      <c r="AI438" s="6">
        <v>0.23169999999999999</v>
      </c>
      <c r="AJ438" s="6">
        <v>0.68049999999999999</v>
      </c>
      <c r="AK438" s="6">
        <v>0.39650000000000002</v>
      </c>
      <c r="AL438" s="6">
        <v>15</v>
      </c>
      <c r="AM438" s="6">
        <v>181</v>
      </c>
      <c r="AN438" s="6">
        <v>735</v>
      </c>
      <c r="AO438" s="6">
        <v>64713</v>
      </c>
      <c r="AP438" s="6">
        <v>0.30830000000000002</v>
      </c>
      <c r="AQ438" s="6">
        <v>0.89959999999999996</v>
      </c>
      <c r="AR438" s="6">
        <v>0.78169999999999995</v>
      </c>
      <c r="AT438" s="6">
        <f t="shared" si="12"/>
        <v>165.625</v>
      </c>
      <c r="AU438" s="6">
        <f t="shared" si="13"/>
        <v>349.09565217391304</v>
      </c>
      <c r="AV438" s="6">
        <f t="shared" si="14"/>
        <v>267.84341637010675</v>
      </c>
      <c r="AW438" s="7">
        <f t="shared" si="15"/>
        <v>163.14473684210526</v>
      </c>
      <c r="AX438" s="6">
        <f t="shared" si="16"/>
        <v>241.33823529411765</v>
      </c>
      <c r="AY438" s="6">
        <f t="shared" si="17"/>
        <v>357.53038674033149</v>
      </c>
      <c r="BA438" s="6">
        <f>VLOOKUP(A438, ALL_AP_DATA!$A$2:$F$3600, 6, FALSE)</f>
        <v>587</v>
      </c>
      <c r="BB438" s="6" t="e">
        <f t="shared" ca="1" si="18"/>
        <v>#NAME?</v>
      </c>
      <c r="BC438" s="6">
        <f>VLOOKUP(A438,projmetadata!$A$2:$D$2036, 4, FALSE)</f>
        <v>110640</v>
      </c>
      <c r="BE438" s="6" t="e">
        <f t="shared" ca="1" si="20"/>
        <v>#NAME?</v>
      </c>
      <c r="BF438" s="6" t="e">
        <f t="shared" ca="1" si="21"/>
        <v>#NAME?</v>
      </c>
      <c r="BG438" s="6">
        <f t="shared" si="22"/>
        <v>0.74827368040491682</v>
      </c>
      <c r="BH438" s="6">
        <f>VLOOKUP(A438, ALL_AP_DATA!$A$2:$D$3600, 3, FALSE)</f>
        <v>465</v>
      </c>
      <c r="BI438" s="6">
        <f>VLOOKUP(A438, ALL_AP_DATA!$A$2:$E$3600, 5, FALSE)</f>
        <v>82789</v>
      </c>
      <c r="BJ438" s="6">
        <f t="shared" si="19"/>
        <v>141.0374787052811</v>
      </c>
      <c r="BK438" s="6">
        <f t="shared" si="23"/>
        <v>0.79216354344122653</v>
      </c>
    </row>
    <row r="439" spans="1:63" ht="15.75" customHeight="1" x14ac:dyDescent="0.2">
      <c r="A439" s="6" t="s">
        <v>100</v>
      </c>
      <c r="B439" s="6" t="s">
        <v>61</v>
      </c>
      <c r="C439" s="6">
        <v>1</v>
      </c>
      <c r="D439" s="6">
        <v>4</v>
      </c>
      <c r="E439" s="6">
        <v>1</v>
      </c>
      <c r="F439" s="6">
        <v>2</v>
      </c>
      <c r="G439" s="6">
        <v>5.7999999999999996E-3</v>
      </c>
      <c r="H439" s="6">
        <v>1E-3</v>
      </c>
      <c r="I439" s="6">
        <v>0</v>
      </c>
      <c r="J439" s="6">
        <v>3</v>
      </c>
      <c r="K439" s="6">
        <v>35</v>
      </c>
      <c r="L439" s="6">
        <v>486</v>
      </c>
      <c r="M439" s="6">
        <v>41672</v>
      </c>
      <c r="N439" s="6">
        <v>5.0700000000000002E-2</v>
      </c>
      <c r="O439" s="6">
        <v>0.49340000000000001</v>
      </c>
      <c r="P439" s="6">
        <v>0.28549999999999998</v>
      </c>
      <c r="Q439" s="6">
        <v>26</v>
      </c>
      <c r="R439" s="6">
        <v>149</v>
      </c>
      <c r="S439" s="6">
        <v>932</v>
      </c>
      <c r="T439" s="6">
        <v>143795</v>
      </c>
      <c r="U439" s="6">
        <v>0.21560000000000001</v>
      </c>
      <c r="V439" s="6">
        <v>0.94620000000000004</v>
      </c>
      <c r="W439" s="6">
        <v>0.98519999999999996</v>
      </c>
      <c r="X439" s="6">
        <v>22</v>
      </c>
      <c r="Y439" s="6">
        <v>252</v>
      </c>
      <c r="Z439" s="6">
        <v>846</v>
      </c>
      <c r="AA439" s="6">
        <v>121301</v>
      </c>
      <c r="AB439" s="6">
        <v>0.36470000000000002</v>
      </c>
      <c r="AC439" s="6">
        <v>0.8589</v>
      </c>
      <c r="AD439" s="6">
        <v>0.83109999999999995</v>
      </c>
      <c r="AE439" s="6">
        <v>28</v>
      </c>
      <c r="AF439" s="6">
        <v>191</v>
      </c>
      <c r="AG439" s="6">
        <v>799</v>
      </c>
      <c r="AH439" s="6">
        <v>96153</v>
      </c>
      <c r="AI439" s="6">
        <v>0.27639999999999998</v>
      </c>
      <c r="AJ439" s="6">
        <v>0.81120000000000003</v>
      </c>
      <c r="AK439" s="6">
        <v>0.65880000000000005</v>
      </c>
      <c r="AL439" s="6">
        <v>4</v>
      </c>
      <c r="AM439" s="6">
        <v>72</v>
      </c>
      <c r="AN439" s="6">
        <v>754</v>
      </c>
      <c r="AO439" s="6">
        <v>109410</v>
      </c>
      <c r="AP439" s="6">
        <v>0.1042</v>
      </c>
      <c r="AQ439" s="6">
        <v>0.76549999999999996</v>
      </c>
      <c r="AR439" s="6">
        <v>0.74960000000000004</v>
      </c>
      <c r="AT439" s="6">
        <f t="shared" si="12"/>
        <v>0.5</v>
      </c>
      <c r="AU439" s="6">
        <f t="shared" si="13"/>
        <v>1190.6285714285714</v>
      </c>
      <c r="AV439" s="6">
        <f t="shared" si="14"/>
        <v>965.06711409395973</v>
      </c>
      <c r="AW439" s="7">
        <f t="shared" si="15"/>
        <v>481.35317460317458</v>
      </c>
      <c r="AX439" s="6">
        <f t="shared" si="16"/>
        <v>503.41884816753929</v>
      </c>
      <c r="AY439" s="6">
        <f t="shared" si="17"/>
        <v>1519.5833333333333</v>
      </c>
      <c r="BA439" s="6">
        <f>VLOOKUP(A439, ALL_AP_DATA!$A$2:$F$3600, 6, FALSE)</f>
        <v>691</v>
      </c>
      <c r="BB439" s="6" t="e">
        <f t="shared" ca="1" si="18"/>
        <v>#NAME?</v>
      </c>
      <c r="BC439" s="6">
        <f>VLOOKUP(A439,projmetadata!$A$2:$D$2036, 4, FALSE)</f>
        <v>191369</v>
      </c>
      <c r="BE439" s="6" t="e">
        <f t="shared" ca="1" si="20"/>
        <v>#NAME?</v>
      </c>
      <c r="BF439" s="6" t="e">
        <f t="shared" ca="1" si="21"/>
        <v>#NAME?</v>
      </c>
      <c r="BG439" s="6">
        <f t="shared" si="22"/>
        <v>0.76267316022971332</v>
      </c>
      <c r="BH439" s="6">
        <f>VLOOKUP(A439, ALL_AP_DATA!$A$2:$D$3600, 3, FALSE)</f>
        <v>378</v>
      </c>
      <c r="BI439" s="6">
        <f>VLOOKUP(A439, ALL_AP_DATA!$A$2:$E$3600, 5, FALSE)</f>
        <v>145952</v>
      </c>
      <c r="BJ439" s="6">
        <f t="shared" si="19"/>
        <v>211.21852387843705</v>
      </c>
      <c r="BK439" s="6">
        <f t="shared" si="23"/>
        <v>0.54703328509406657</v>
      </c>
    </row>
    <row r="440" spans="1:63" ht="15.75" customHeight="1" x14ac:dyDescent="0.2">
      <c r="A440" s="6" t="s">
        <v>1367</v>
      </c>
      <c r="B440" s="6" t="s">
        <v>61</v>
      </c>
      <c r="C440" s="6">
        <v>1</v>
      </c>
      <c r="D440" s="6">
        <v>3</v>
      </c>
      <c r="E440" s="6">
        <v>58</v>
      </c>
      <c r="F440" s="6">
        <v>1713</v>
      </c>
      <c r="G440" s="6">
        <v>1.2E-2</v>
      </c>
      <c r="H440" s="6">
        <v>0.1522</v>
      </c>
      <c r="I440" s="6">
        <v>4.2200000000000001E-2</v>
      </c>
      <c r="J440" s="6">
        <v>5</v>
      </c>
      <c r="K440" s="6">
        <v>48</v>
      </c>
      <c r="L440" s="6">
        <v>276</v>
      </c>
      <c r="M440" s="6">
        <v>23910</v>
      </c>
      <c r="N440" s="6">
        <v>0.1928</v>
      </c>
      <c r="O440" s="6">
        <v>0.72440000000000004</v>
      </c>
      <c r="P440" s="6">
        <v>0.5897</v>
      </c>
      <c r="Q440" s="6">
        <v>20</v>
      </c>
      <c r="R440" s="6">
        <v>84</v>
      </c>
      <c r="S440" s="6">
        <v>328</v>
      </c>
      <c r="T440" s="6">
        <v>34426</v>
      </c>
      <c r="U440" s="6">
        <v>0.33729999999999999</v>
      </c>
      <c r="V440" s="6">
        <v>0.8609</v>
      </c>
      <c r="W440" s="6">
        <v>0.84909999999999997</v>
      </c>
      <c r="X440" s="6">
        <v>3</v>
      </c>
      <c r="Y440" s="6">
        <v>179</v>
      </c>
      <c r="Z440" s="6">
        <v>364</v>
      </c>
      <c r="AA440" s="6">
        <v>37414</v>
      </c>
      <c r="AB440" s="6">
        <v>0.71889999999999998</v>
      </c>
      <c r="AC440" s="6">
        <v>0.95540000000000003</v>
      </c>
      <c r="AD440" s="6">
        <v>0.92279999999999995</v>
      </c>
      <c r="AE440" s="6">
        <v>14</v>
      </c>
      <c r="AF440" s="6">
        <v>75</v>
      </c>
      <c r="AG440" s="6">
        <v>236</v>
      </c>
      <c r="AH440" s="6">
        <v>20234</v>
      </c>
      <c r="AI440" s="6">
        <v>0.30120000000000002</v>
      </c>
      <c r="AJ440" s="6">
        <v>0.61939999999999995</v>
      </c>
      <c r="AK440" s="6">
        <v>0.49909999999999999</v>
      </c>
      <c r="AL440" s="6">
        <v>1</v>
      </c>
      <c r="AM440" s="6">
        <v>18</v>
      </c>
      <c r="AN440" s="6">
        <v>107</v>
      </c>
      <c r="AO440" s="6">
        <v>7580</v>
      </c>
      <c r="AP440" s="6">
        <v>7.2300000000000003E-2</v>
      </c>
      <c r="AQ440" s="6">
        <v>0.28079999999999999</v>
      </c>
      <c r="AR440" s="6">
        <v>0.187</v>
      </c>
      <c r="AT440" s="6">
        <f t="shared" si="12"/>
        <v>571</v>
      </c>
      <c r="AU440" s="6">
        <f t="shared" si="13"/>
        <v>498.125</v>
      </c>
      <c r="AV440" s="6">
        <f t="shared" si="14"/>
        <v>409.83333333333331</v>
      </c>
      <c r="AW440" s="7">
        <f t="shared" si="15"/>
        <v>209.0167597765363</v>
      </c>
      <c r="AX440" s="6">
        <f t="shared" si="16"/>
        <v>269.78666666666669</v>
      </c>
      <c r="AY440" s="6">
        <f t="shared" si="17"/>
        <v>421.11111111111109</v>
      </c>
      <c r="BA440" s="6">
        <f>VLOOKUP(A440, ALL_AP_DATA!$A$2:$F$3600, 6, FALSE)</f>
        <v>249</v>
      </c>
      <c r="BB440" s="6" t="e">
        <f t="shared" ca="1" si="18"/>
        <v>#NAME?</v>
      </c>
      <c r="BC440" s="6">
        <f>VLOOKUP(A440,projmetadata!$A$2:$D$2036, 4, FALSE)</f>
        <v>52459</v>
      </c>
      <c r="BE440" s="6" t="e">
        <f t="shared" ca="1" si="20"/>
        <v>#NAME?</v>
      </c>
      <c r="BF440" s="6" t="e">
        <f t="shared" ca="1" si="21"/>
        <v>#NAME?</v>
      </c>
      <c r="BG440" s="6">
        <f t="shared" si="22"/>
        <v>0.77288930402790745</v>
      </c>
      <c r="BH440" s="6">
        <f>VLOOKUP(A440, ALL_AP_DATA!$A$2:$D$3600, 3, FALSE)</f>
        <v>200</v>
      </c>
      <c r="BI440" s="6">
        <f>VLOOKUP(A440, ALL_AP_DATA!$A$2:$E$3600, 5, FALSE)</f>
        <v>40545</v>
      </c>
      <c r="BJ440" s="6">
        <f t="shared" si="19"/>
        <v>162.83132530120483</v>
      </c>
      <c r="BK440" s="6">
        <f t="shared" si="23"/>
        <v>0.80321285140562249</v>
      </c>
    </row>
    <row r="441" spans="1:63" ht="15.75" customHeight="1" x14ac:dyDescent="0.2">
      <c r="A441" s="6" t="s">
        <v>1047</v>
      </c>
      <c r="B441" s="6" t="s">
        <v>61</v>
      </c>
      <c r="C441" s="6">
        <v>5</v>
      </c>
      <c r="D441" s="6">
        <v>10</v>
      </c>
      <c r="E441" s="6">
        <v>146</v>
      </c>
      <c r="F441" s="6">
        <v>4649</v>
      </c>
      <c r="G441" s="6">
        <v>3.3E-3</v>
      </c>
      <c r="H441" s="6">
        <v>5.5899999999999998E-2</v>
      </c>
      <c r="I441" s="6">
        <v>1.3599999999999999E-2</v>
      </c>
      <c r="J441" s="6">
        <v>18</v>
      </c>
      <c r="K441" s="6">
        <v>209</v>
      </c>
      <c r="L441" s="6">
        <v>1259</v>
      </c>
      <c r="M441" s="6">
        <v>115830</v>
      </c>
      <c r="N441" s="6">
        <v>6.9400000000000003E-2</v>
      </c>
      <c r="O441" s="6">
        <v>0.48159999999999997</v>
      </c>
      <c r="P441" s="6">
        <v>0.33810000000000001</v>
      </c>
      <c r="Q441" s="6">
        <v>139</v>
      </c>
      <c r="R441" s="6">
        <v>797</v>
      </c>
      <c r="S441" s="6">
        <v>2394</v>
      </c>
      <c r="T441" s="6">
        <v>304098</v>
      </c>
      <c r="U441" s="6">
        <v>0.26450000000000001</v>
      </c>
      <c r="V441" s="6">
        <v>0.91579999999999995</v>
      </c>
      <c r="W441" s="6">
        <v>0.88770000000000004</v>
      </c>
      <c r="X441" s="6">
        <v>122</v>
      </c>
      <c r="Y441" s="6">
        <v>837</v>
      </c>
      <c r="Z441" s="6">
        <v>1829</v>
      </c>
      <c r="AA441" s="6">
        <v>157297</v>
      </c>
      <c r="AB441" s="6">
        <v>0.27779999999999999</v>
      </c>
      <c r="AC441" s="6">
        <v>0.69969999999999999</v>
      </c>
      <c r="AD441" s="6">
        <v>0.4592</v>
      </c>
      <c r="AE441" s="6">
        <v>75</v>
      </c>
      <c r="AF441" s="6">
        <v>429</v>
      </c>
      <c r="AG441" s="6">
        <v>1322</v>
      </c>
      <c r="AH441" s="6">
        <v>97598</v>
      </c>
      <c r="AI441" s="6">
        <v>0.1424</v>
      </c>
      <c r="AJ441" s="6">
        <v>0.50570000000000004</v>
      </c>
      <c r="AK441" s="6">
        <v>0.28489999999999999</v>
      </c>
      <c r="AL441" s="6">
        <v>12</v>
      </c>
      <c r="AM441" s="6">
        <v>290</v>
      </c>
      <c r="AN441" s="6">
        <v>1589</v>
      </c>
      <c r="AO441" s="6">
        <v>154466</v>
      </c>
      <c r="AP441" s="6">
        <v>9.6199999999999994E-2</v>
      </c>
      <c r="AQ441" s="6">
        <v>0.6079</v>
      </c>
      <c r="AR441" s="6">
        <v>0.45090000000000002</v>
      </c>
      <c r="AT441" s="6">
        <f t="shared" si="12"/>
        <v>464.9</v>
      </c>
      <c r="AU441" s="6">
        <f t="shared" si="13"/>
        <v>554.21052631578948</v>
      </c>
      <c r="AV441" s="6">
        <f t="shared" si="14"/>
        <v>381.55332496863235</v>
      </c>
      <c r="AW441" s="7">
        <f t="shared" si="15"/>
        <v>187.92951015531662</v>
      </c>
      <c r="AX441" s="6">
        <f t="shared" si="16"/>
        <v>227.5011655011655</v>
      </c>
      <c r="AY441" s="6">
        <f t="shared" si="17"/>
        <v>532.64137931034486</v>
      </c>
      <c r="BA441" s="6">
        <f>VLOOKUP(A441, ALL_AP_DATA!$A$2:$F$3600, 6, FALSE)</f>
        <v>3013</v>
      </c>
      <c r="BB441" s="6" t="e">
        <f t="shared" ca="1" si="18"/>
        <v>#NAME?</v>
      </c>
      <c r="BC441" s="6">
        <f>VLOOKUP(A441,projmetadata!$A$2:$D$2036, 4, FALSE)</f>
        <v>439285</v>
      </c>
      <c r="BE441" s="6" t="e">
        <f t="shared" ca="1" si="20"/>
        <v>#NAME?</v>
      </c>
      <c r="BF441" s="6" t="e">
        <f t="shared" ca="1" si="21"/>
        <v>#NAME?</v>
      </c>
      <c r="BG441" s="6">
        <f t="shared" si="22"/>
        <v>0.7798103736754044</v>
      </c>
      <c r="BH441" s="6">
        <f>VLOOKUP(A441, ALL_AP_DATA!$A$2:$D$3600, 3, FALSE)</f>
        <v>1484</v>
      </c>
      <c r="BI441" s="6">
        <f>VLOOKUP(A441, ALL_AP_DATA!$A$2:$E$3600, 5, FALSE)</f>
        <v>342559</v>
      </c>
      <c r="BJ441" s="6">
        <f t="shared" si="19"/>
        <v>113.69366080318619</v>
      </c>
      <c r="BK441" s="6">
        <f t="shared" si="23"/>
        <v>0.49253235977431131</v>
      </c>
    </row>
    <row r="442" spans="1:63" ht="15.75" customHeight="1" x14ac:dyDescent="0.2">
      <c r="A442" s="6" t="s">
        <v>1416</v>
      </c>
      <c r="B442" s="6" t="s">
        <v>61</v>
      </c>
      <c r="C442" s="6">
        <v>14</v>
      </c>
      <c r="D442" s="6">
        <v>45</v>
      </c>
      <c r="E442" s="6">
        <v>273</v>
      </c>
      <c r="F442" s="6">
        <v>16422</v>
      </c>
      <c r="G442" s="6">
        <v>7.1499999999999994E-2</v>
      </c>
      <c r="H442" s="6">
        <v>0.25729999999999997</v>
      </c>
      <c r="I442" s="6">
        <v>0.1595</v>
      </c>
      <c r="J442" s="6">
        <v>11</v>
      </c>
      <c r="K442" s="6">
        <v>90</v>
      </c>
      <c r="L442" s="6">
        <v>619</v>
      </c>
      <c r="M442" s="6">
        <v>41572</v>
      </c>
      <c r="N442" s="6">
        <v>0.1431</v>
      </c>
      <c r="O442" s="6">
        <v>0.58340000000000003</v>
      </c>
      <c r="P442" s="6">
        <v>0.40389999999999998</v>
      </c>
      <c r="Q442" s="6">
        <v>43</v>
      </c>
      <c r="R442" s="6">
        <v>248</v>
      </c>
      <c r="S442" s="6">
        <v>985</v>
      </c>
      <c r="T442" s="6">
        <v>89412</v>
      </c>
      <c r="U442" s="6">
        <v>0.39429999999999998</v>
      </c>
      <c r="V442" s="6">
        <v>0.9284</v>
      </c>
      <c r="W442" s="6">
        <v>0.86860000000000004</v>
      </c>
      <c r="X442" s="6">
        <v>51</v>
      </c>
      <c r="Y442" s="6">
        <v>469</v>
      </c>
      <c r="Z442" s="6">
        <v>951</v>
      </c>
      <c r="AA442" s="6">
        <v>79212</v>
      </c>
      <c r="AB442" s="6">
        <v>0.74560000000000004</v>
      </c>
      <c r="AC442" s="6">
        <v>0.89629999999999999</v>
      </c>
      <c r="AD442" s="6">
        <v>0.76949999999999996</v>
      </c>
      <c r="AE442" s="6">
        <v>24</v>
      </c>
      <c r="AF442" s="6">
        <v>173</v>
      </c>
      <c r="AG442" s="6">
        <v>722</v>
      </c>
      <c r="AH442" s="6">
        <v>47936</v>
      </c>
      <c r="AI442" s="6">
        <v>0.27500000000000002</v>
      </c>
      <c r="AJ442" s="6">
        <v>0.68049999999999999</v>
      </c>
      <c r="AK442" s="6">
        <v>0.4657</v>
      </c>
      <c r="AL442" s="6">
        <v>9</v>
      </c>
      <c r="AM442" s="6">
        <v>142</v>
      </c>
      <c r="AN442" s="6">
        <v>823</v>
      </c>
      <c r="AO442" s="6">
        <v>58210</v>
      </c>
      <c r="AP442" s="6">
        <v>0.2258</v>
      </c>
      <c r="AQ442" s="6">
        <v>0.77569999999999995</v>
      </c>
      <c r="AR442" s="6">
        <v>0.5655</v>
      </c>
      <c r="AT442" s="6">
        <f t="shared" si="12"/>
        <v>364.93333333333334</v>
      </c>
      <c r="AU442" s="6">
        <f t="shared" si="13"/>
        <v>461.9111111111111</v>
      </c>
      <c r="AV442" s="6">
        <f t="shared" si="14"/>
        <v>360.53225806451616</v>
      </c>
      <c r="AW442" s="7">
        <f t="shared" si="15"/>
        <v>168.8955223880597</v>
      </c>
      <c r="AX442" s="6">
        <f t="shared" si="16"/>
        <v>277.08670520231215</v>
      </c>
      <c r="AY442" s="6">
        <f t="shared" si="17"/>
        <v>409.92957746478874</v>
      </c>
      <c r="BA442" s="6">
        <f>VLOOKUP(A442, ALL_AP_DATA!$A$2:$F$3600, 6, FALSE)</f>
        <v>629</v>
      </c>
      <c r="BB442" s="6" t="e">
        <f t="shared" ca="1" si="18"/>
        <v>#NAME?</v>
      </c>
      <c r="BC442" s="6">
        <f>VLOOKUP(A442,projmetadata!$A$2:$D$2036, 4, FALSE)</f>
        <v>131975</v>
      </c>
      <c r="BE442" s="6" t="e">
        <f t="shared" ca="1" si="20"/>
        <v>#NAME?</v>
      </c>
      <c r="BF442" s="6" t="e">
        <f t="shared" ca="1" si="21"/>
        <v>#NAME?</v>
      </c>
      <c r="BG442" s="6">
        <f t="shared" si="22"/>
        <v>0.77995832544042432</v>
      </c>
      <c r="BH442" s="6">
        <f>VLOOKUP(A442, ALL_AP_DATA!$A$2:$D$3600, 3, FALSE)</f>
        <v>537</v>
      </c>
      <c r="BI442" s="6">
        <f>VLOOKUP(A442, ALL_AP_DATA!$A$2:$E$3600, 5, FALSE)</f>
        <v>102935</v>
      </c>
      <c r="BJ442" s="6">
        <f t="shared" si="19"/>
        <v>163.64864864864865</v>
      </c>
      <c r="BK442" s="6">
        <f t="shared" si="23"/>
        <v>0.8537360890302067</v>
      </c>
    </row>
    <row r="443" spans="1:63" ht="15.75" customHeight="1" x14ac:dyDescent="0.2">
      <c r="A443" s="6" t="s">
        <v>1183</v>
      </c>
      <c r="B443" s="6" t="s">
        <v>61</v>
      </c>
      <c r="C443" s="6">
        <v>1</v>
      </c>
      <c r="D443" s="6">
        <v>4</v>
      </c>
      <c r="E443" s="6">
        <v>0</v>
      </c>
      <c r="F443" s="6">
        <v>0</v>
      </c>
      <c r="G443" s="6">
        <v>3.3E-3</v>
      </c>
      <c r="H443" s="6">
        <v>0</v>
      </c>
      <c r="I443" s="6">
        <v>0</v>
      </c>
      <c r="Q443" s="6">
        <v>2</v>
      </c>
      <c r="R443" s="6">
        <v>9</v>
      </c>
      <c r="S443" s="6">
        <v>10</v>
      </c>
      <c r="T443" s="6">
        <v>182</v>
      </c>
      <c r="U443" s="6">
        <v>7.4000000000000003E-3</v>
      </c>
      <c r="V443" s="6">
        <v>0.2273</v>
      </c>
      <c r="W443" s="6">
        <v>6.9999999999999999E-4</v>
      </c>
      <c r="X443" s="6">
        <v>183</v>
      </c>
      <c r="Y443" s="6">
        <v>913</v>
      </c>
      <c r="Z443" s="6">
        <v>41</v>
      </c>
      <c r="AA443" s="6">
        <v>1542</v>
      </c>
      <c r="AB443" s="6">
        <v>0.75449999999999995</v>
      </c>
      <c r="AC443" s="6">
        <v>0.93179999999999996</v>
      </c>
      <c r="AD443" s="6">
        <v>5.7999999999999996E-3</v>
      </c>
      <c r="AE443" s="6">
        <v>89</v>
      </c>
      <c r="AF443" s="6">
        <v>473</v>
      </c>
      <c r="AG443" s="6">
        <v>26</v>
      </c>
      <c r="AH443" s="6">
        <v>280</v>
      </c>
      <c r="AI443" s="6">
        <v>0.39090000000000003</v>
      </c>
      <c r="AJ443" s="6">
        <v>0.59089999999999998</v>
      </c>
      <c r="AK443" s="6">
        <v>1.1000000000000001E-3</v>
      </c>
      <c r="AT443" s="6">
        <f t="shared" si="12"/>
        <v>0</v>
      </c>
      <c r="AU443" s="6" t="str">
        <f t="shared" si="13"/>
        <v/>
      </c>
      <c r="AV443" s="6">
        <f t="shared" si="14"/>
        <v>20.222222222222221</v>
      </c>
      <c r="AW443" s="7">
        <f t="shared" si="15"/>
        <v>1.6889375684556407</v>
      </c>
      <c r="AX443" s="6">
        <f t="shared" si="16"/>
        <v>0.59196617336152224</v>
      </c>
      <c r="AY443" s="6" t="str">
        <f t="shared" si="17"/>
        <v/>
      </c>
      <c r="BA443" s="6">
        <f>VLOOKUP(A443, ALL_AP_DATA!$A$2:$F$3600, 6, FALSE)</f>
        <v>1210</v>
      </c>
      <c r="BB443" s="6" t="e">
        <f t="shared" ca="1" si="18"/>
        <v>#NAME?</v>
      </c>
      <c r="BC443" s="6">
        <f>VLOOKUP(A443,projmetadata!$A$2:$D$2036, 4, FALSE)</f>
        <v>332371</v>
      </c>
      <c r="BE443" s="6" t="e">
        <f t="shared" ca="1" si="20"/>
        <v>#NAME?</v>
      </c>
      <c r="BF443" s="6" t="e">
        <f t="shared" ca="1" si="21"/>
        <v>#NAME?</v>
      </c>
      <c r="BG443" s="6">
        <f t="shared" si="22"/>
        <v>0.79889942263314184</v>
      </c>
      <c r="BH443" s="6">
        <f>VLOOKUP(A443, ALL_AP_DATA!$A$2:$D$3600, 3, FALSE)</f>
        <v>979</v>
      </c>
      <c r="BI443" s="6">
        <f>VLOOKUP(A443, ALL_AP_DATA!$A$2:$E$3600, 5, FALSE)</f>
        <v>265531</v>
      </c>
      <c r="BJ443" s="6">
        <f t="shared" si="19"/>
        <v>219.44710743801653</v>
      </c>
      <c r="BK443" s="6">
        <f t="shared" si="23"/>
        <v>0.80909090909090908</v>
      </c>
    </row>
    <row r="444" spans="1:63" ht="15.75" customHeight="1" x14ac:dyDescent="0.2">
      <c r="A444" s="6" t="s">
        <v>396</v>
      </c>
      <c r="B444" s="6" t="s">
        <v>61</v>
      </c>
      <c r="C444" s="6">
        <v>1</v>
      </c>
      <c r="D444" s="6">
        <v>2</v>
      </c>
      <c r="E444" s="6">
        <v>8</v>
      </c>
      <c r="F444" s="6">
        <v>569</v>
      </c>
      <c r="G444" s="6">
        <v>1.6E-2</v>
      </c>
      <c r="H444" s="6">
        <v>7.4099999999999999E-2</v>
      </c>
      <c r="I444" s="6">
        <v>4.7E-2</v>
      </c>
      <c r="J444" s="6">
        <v>1</v>
      </c>
      <c r="K444" s="6">
        <v>14</v>
      </c>
      <c r="L444" s="6">
        <v>36</v>
      </c>
      <c r="M444" s="6">
        <v>2477</v>
      </c>
      <c r="N444" s="6">
        <v>0.112</v>
      </c>
      <c r="O444" s="6">
        <v>0.33329999999999999</v>
      </c>
      <c r="P444" s="6">
        <v>0.20449999999999999</v>
      </c>
      <c r="Q444" s="6">
        <v>10</v>
      </c>
      <c r="R444" s="6">
        <v>47</v>
      </c>
      <c r="S444" s="6">
        <v>97</v>
      </c>
      <c r="T444" s="6">
        <v>10836</v>
      </c>
      <c r="U444" s="6">
        <v>0.376</v>
      </c>
      <c r="V444" s="6">
        <v>0.89810000000000001</v>
      </c>
      <c r="W444" s="6">
        <v>0.89449999999999996</v>
      </c>
      <c r="X444" s="6">
        <v>1</v>
      </c>
      <c r="Y444" s="6">
        <v>46</v>
      </c>
      <c r="Z444" s="6">
        <v>48</v>
      </c>
      <c r="AA444" s="6">
        <v>4686</v>
      </c>
      <c r="AB444" s="6">
        <v>0.36799999999999999</v>
      </c>
      <c r="AC444" s="6">
        <v>0.44440000000000002</v>
      </c>
      <c r="AD444" s="6">
        <v>0.38679999999999998</v>
      </c>
      <c r="AE444" s="6">
        <v>3</v>
      </c>
      <c r="AF444" s="6">
        <v>9</v>
      </c>
      <c r="AG444" s="6">
        <v>50</v>
      </c>
      <c r="AH444" s="6">
        <v>2191</v>
      </c>
      <c r="AI444" s="6">
        <v>7.1999999999999995E-2</v>
      </c>
      <c r="AJ444" s="6">
        <v>0.46300000000000002</v>
      </c>
      <c r="AK444" s="6">
        <v>0.18090000000000001</v>
      </c>
      <c r="AL444" s="6">
        <v>1</v>
      </c>
      <c r="AM444" s="6">
        <v>12</v>
      </c>
      <c r="AN444" s="6">
        <v>49</v>
      </c>
      <c r="AO444" s="6">
        <v>4485</v>
      </c>
      <c r="AP444" s="6">
        <v>9.6000000000000002E-2</v>
      </c>
      <c r="AQ444" s="6">
        <v>0.45369999999999999</v>
      </c>
      <c r="AR444" s="6">
        <v>0.37019999999999997</v>
      </c>
      <c r="AT444" s="6">
        <f t="shared" si="12"/>
        <v>284.5</v>
      </c>
      <c r="AU444" s="6">
        <f t="shared" si="13"/>
        <v>176.92857142857142</v>
      </c>
      <c r="AV444" s="6">
        <f t="shared" si="14"/>
        <v>230.55319148936169</v>
      </c>
      <c r="AW444" s="7">
        <f t="shared" si="15"/>
        <v>101.8695652173913</v>
      </c>
      <c r="AX444" s="6">
        <f t="shared" si="16"/>
        <v>243.44444444444446</v>
      </c>
      <c r="AY444" s="6">
        <f t="shared" si="17"/>
        <v>373.75</v>
      </c>
      <c r="BA444" s="6">
        <f>VLOOKUP(A444, ALL_AP_DATA!$A$2:$F$3600, 6, FALSE)</f>
        <v>125</v>
      </c>
      <c r="BB444" s="6" t="e">
        <f t="shared" ca="1" si="18"/>
        <v>#NAME?</v>
      </c>
      <c r="BC444" s="6">
        <f>VLOOKUP(A444,projmetadata!$A$2:$D$2036, 4, FALSE)</f>
        <v>15421</v>
      </c>
      <c r="BE444" s="6" t="e">
        <f t="shared" ca="1" si="20"/>
        <v>#NAME?</v>
      </c>
      <c r="BF444" s="6" t="e">
        <f t="shared" ca="1" si="21"/>
        <v>#NAME?</v>
      </c>
      <c r="BG444" s="6">
        <f t="shared" si="22"/>
        <v>0.78555216912003112</v>
      </c>
      <c r="BH444" s="6">
        <f>VLOOKUP(A444, ALL_AP_DATA!$A$2:$D$3600, 3, FALSE)</f>
        <v>78</v>
      </c>
      <c r="BI444" s="6">
        <f>VLOOKUP(A444, ALL_AP_DATA!$A$2:$E$3600, 5, FALSE)</f>
        <v>12114</v>
      </c>
      <c r="BJ444" s="6">
        <f t="shared" si="19"/>
        <v>96.912000000000006</v>
      </c>
      <c r="BK444" s="6">
        <f t="shared" si="23"/>
        <v>0.624</v>
      </c>
    </row>
    <row r="445" spans="1:63" ht="15.75" customHeight="1" x14ac:dyDescent="0.2">
      <c r="A445" s="6" t="s">
        <v>409</v>
      </c>
      <c r="B445" s="6" t="s">
        <v>61</v>
      </c>
      <c r="J445" s="6">
        <v>9</v>
      </c>
      <c r="K445" s="6">
        <v>75</v>
      </c>
      <c r="L445" s="6">
        <v>1985</v>
      </c>
      <c r="M445" s="6">
        <v>78047</v>
      </c>
      <c r="N445" s="6">
        <v>0.13089999999999999</v>
      </c>
      <c r="O445" s="6">
        <v>0.47949999999999998</v>
      </c>
      <c r="P445" s="6">
        <v>0.40029999999999999</v>
      </c>
      <c r="Q445" s="6">
        <v>38</v>
      </c>
      <c r="R445" s="6">
        <v>134</v>
      </c>
      <c r="S445" s="6">
        <v>3034</v>
      </c>
      <c r="T445" s="6">
        <v>124179</v>
      </c>
      <c r="U445" s="6">
        <v>0.2339</v>
      </c>
      <c r="V445" s="6">
        <v>0.7329</v>
      </c>
      <c r="W445" s="6">
        <v>0.63680000000000003</v>
      </c>
      <c r="X445" s="6">
        <v>18</v>
      </c>
      <c r="Y445" s="6">
        <v>194</v>
      </c>
      <c r="Z445" s="6">
        <v>2095</v>
      </c>
      <c r="AA445" s="6">
        <v>94501</v>
      </c>
      <c r="AB445" s="6">
        <v>0.33860000000000001</v>
      </c>
      <c r="AC445" s="6">
        <v>0.50600000000000001</v>
      </c>
      <c r="AD445" s="6">
        <v>0.48459999999999998</v>
      </c>
      <c r="AL445" s="6">
        <v>6</v>
      </c>
      <c r="AM445" s="6">
        <v>81</v>
      </c>
      <c r="AN445" s="6">
        <v>1934</v>
      </c>
      <c r="AO445" s="6">
        <v>77253</v>
      </c>
      <c r="AP445" s="6">
        <v>0.1414</v>
      </c>
      <c r="AQ445" s="6">
        <v>0.46710000000000002</v>
      </c>
      <c r="AR445" s="6">
        <v>0.3962</v>
      </c>
      <c r="AT445" s="6" t="str">
        <f t="shared" si="12"/>
        <v/>
      </c>
      <c r="AU445" s="6">
        <f t="shared" si="13"/>
        <v>1040.6266666666668</v>
      </c>
      <c r="AV445" s="6">
        <f t="shared" si="14"/>
        <v>926.70895522388059</v>
      </c>
      <c r="AW445" s="7">
        <f t="shared" si="15"/>
        <v>487.11855670103091</v>
      </c>
      <c r="AX445" s="6" t="str">
        <f t="shared" si="16"/>
        <v/>
      </c>
      <c r="AY445" s="6">
        <f t="shared" si="17"/>
        <v>953.74074074074076</v>
      </c>
      <c r="BA445" s="6">
        <f>VLOOKUP(A445, ALL_AP_DATA!$A$2:$F$3600, 6, FALSE)</f>
        <v>573</v>
      </c>
      <c r="BB445" s="6" t="e">
        <f t="shared" ca="1" si="18"/>
        <v>#NAME?</v>
      </c>
      <c r="BC445" s="6">
        <f>VLOOKUP(A445,projmetadata!$A$2:$D$2036, 4, FALSE)</f>
        <v>243468</v>
      </c>
      <c r="BE445" s="6" t="e">
        <f t="shared" ca="1" si="20"/>
        <v>#NAME?</v>
      </c>
      <c r="BF445" s="6" t="e">
        <f t="shared" ca="1" si="21"/>
        <v>#NAME?</v>
      </c>
      <c r="BG445" s="6">
        <f t="shared" si="22"/>
        <v>0.80090607389882862</v>
      </c>
      <c r="BH445" s="6">
        <f>VLOOKUP(A445, ALL_AP_DATA!$A$2:$D$3600, 3, FALSE)</f>
        <v>283</v>
      </c>
      <c r="BI445" s="6">
        <f>VLOOKUP(A445, ALL_AP_DATA!$A$2:$E$3600, 5, FALSE)</f>
        <v>194995</v>
      </c>
      <c r="BJ445" s="6">
        <f t="shared" si="19"/>
        <v>340.30541012216406</v>
      </c>
      <c r="BK445" s="6">
        <f t="shared" si="23"/>
        <v>0.49389179755671903</v>
      </c>
    </row>
    <row r="446" spans="1:63" ht="15.75" customHeight="1" x14ac:dyDescent="0.2">
      <c r="A446" s="6" t="s">
        <v>982</v>
      </c>
      <c r="B446" s="6" t="s">
        <v>61</v>
      </c>
      <c r="J446" s="6">
        <v>2</v>
      </c>
      <c r="K446" s="6">
        <v>16</v>
      </c>
      <c r="L446" s="6">
        <v>271</v>
      </c>
      <c r="M446" s="6">
        <v>16052</v>
      </c>
      <c r="N446" s="6">
        <v>1.21E-2</v>
      </c>
      <c r="O446" s="6">
        <v>0.14030000000000001</v>
      </c>
      <c r="P446" s="6">
        <v>0.1053</v>
      </c>
      <c r="Q446" s="6">
        <v>91</v>
      </c>
      <c r="R446" s="6">
        <v>494</v>
      </c>
      <c r="S446" s="6">
        <v>1589</v>
      </c>
      <c r="T446" s="6">
        <v>106374</v>
      </c>
      <c r="U446" s="6">
        <v>0.37369999999999998</v>
      </c>
      <c r="V446" s="6">
        <v>0.82289999999999996</v>
      </c>
      <c r="W446" s="6">
        <v>0.6976</v>
      </c>
      <c r="X446" s="6">
        <v>26</v>
      </c>
      <c r="Y446" s="6">
        <v>399</v>
      </c>
      <c r="Z446" s="6">
        <v>880</v>
      </c>
      <c r="AA446" s="6">
        <v>67926</v>
      </c>
      <c r="AB446" s="6">
        <v>0.30180000000000001</v>
      </c>
      <c r="AC446" s="6">
        <v>0.45569999999999999</v>
      </c>
      <c r="AD446" s="6">
        <v>0.44540000000000002</v>
      </c>
      <c r="AE446" s="6">
        <v>1</v>
      </c>
      <c r="AF446" s="6">
        <v>3</v>
      </c>
      <c r="AG446" s="6">
        <v>16</v>
      </c>
      <c r="AH446" s="6">
        <v>418</v>
      </c>
      <c r="AI446" s="6">
        <v>2.3E-3</v>
      </c>
      <c r="AJ446" s="6">
        <v>8.3000000000000001E-3</v>
      </c>
      <c r="AK446" s="6">
        <v>2.7000000000000001E-3</v>
      </c>
      <c r="AT446" s="6" t="str">
        <f t="shared" si="12"/>
        <v/>
      </c>
      <c r="AU446" s="6">
        <f t="shared" si="13"/>
        <v>1003.25</v>
      </c>
      <c r="AV446" s="6">
        <f t="shared" si="14"/>
        <v>215.33198380566802</v>
      </c>
      <c r="AW446" s="7">
        <f t="shared" si="15"/>
        <v>170.24060150375939</v>
      </c>
      <c r="AX446" s="6">
        <f t="shared" si="16"/>
        <v>139.33333333333334</v>
      </c>
      <c r="AY446" s="6" t="str">
        <f t="shared" si="17"/>
        <v/>
      </c>
      <c r="BA446" s="6">
        <f>VLOOKUP(A446, ALL_AP_DATA!$A$2:$F$3600, 6, FALSE)</f>
        <v>1322</v>
      </c>
      <c r="BB446" s="6" t="e">
        <f t="shared" ca="1" si="18"/>
        <v>#NAME?</v>
      </c>
      <c r="BC446" s="6">
        <f>VLOOKUP(A446,projmetadata!$A$2:$D$2036, 4, FALSE)</f>
        <v>188244</v>
      </c>
      <c r="BE446" s="6" t="e">
        <f t="shared" ca="1" si="20"/>
        <v>#NAME?</v>
      </c>
      <c r="BF446" s="6" t="e">
        <f t="shared" ca="1" si="21"/>
        <v>#NAME?</v>
      </c>
      <c r="BG446" s="6">
        <f t="shared" si="22"/>
        <v>0.81008159622617459</v>
      </c>
      <c r="BH446" s="6">
        <f>VLOOKUP(A446, ALL_AP_DATA!$A$2:$D$3600, 3, FALSE)</f>
        <v>732</v>
      </c>
      <c r="BI446" s="6">
        <f>VLOOKUP(A446, ALL_AP_DATA!$A$2:$E$3600, 5, FALSE)</f>
        <v>152493</v>
      </c>
      <c r="BJ446" s="6">
        <f t="shared" si="19"/>
        <v>115.35022692889561</v>
      </c>
      <c r="BK446" s="6">
        <f t="shared" si="23"/>
        <v>0.55370650529500753</v>
      </c>
    </row>
    <row r="447" spans="1:63" ht="15.75" customHeight="1" x14ac:dyDescent="0.2">
      <c r="A447" s="6" t="s">
        <v>375</v>
      </c>
      <c r="B447" s="6" t="s">
        <v>61</v>
      </c>
      <c r="Q447" s="6">
        <v>7</v>
      </c>
      <c r="R447" s="6">
        <v>35</v>
      </c>
      <c r="S447" s="6">
        <v>39</v>
      </c>
      <c r="T447" s="6">
        <v>5156</v>
      </c>
      <c r="U447" s="6">
        <v>0.19439999999999999</v>
      </c>
      <c r="V447" s="6">
        <v>0.6</v>
      </c>
      <c r="W447" s="6">
        <v>0.1431</v>
      </c>
      <c r="X447" s="6">
        <v>2</v>
      </c>
      <c r="Y447" s="6">
        <v>55</v>
      </c>
      <c r="Z447" s="6">
        <v>32</v>
      </c>
      <c r="AA447" s="6">
        <v>31402</v>
      </c>
      <c r="AB447" s="6">
        <v>0.30559999999999998</v>
      </c>
      <c r="AC447" s="6">
        <v>0.49230000000000002</v>
      </c>
      <c r="AD447" s="6">
        <v>0.87150000000000005</v>
      </c>
      <c r="AE447" s="6">
        <v>2</v>
      </c>
      <c r="AF447" s="6">
        <v>12</v>
      </c>
      <c r="AG447" s="6">
        <v>21</v>
      </c>
      <c r="AH447" s="6">
        <v>690</v>
      </c>
      <c r="AI447" s="6">
        <v>6.6699999999999995E-2</v>
      </c>
      <c r="AJ447" s="6">
        <v>0.3231</v>
      </c>
      <c r="AK447" s="6">
        <v>1.9199999999999998E-2</v>
      </c>
      <c r="AL447" s="6">
        <v>3</v>
      </c>
      <c r="AM447" s="6">
        <v>18</v>
      </c>
      <c r="AN447" s="6">
        <v>29</v>
      </c>
      <c r="AO447" s="6">
        <v>3132</v>
      </c>
      <c r="AP447" s="6">
        <v>0.1</v>
      </c>
      <c r="AQ447" s="6">
        <v>0.44619999999999999</v>
      </c>
      <c r="AR447" s="6">
        <v>8.6900000000000005E-2</v>
      </c>
      <c r="AT447" s="6" t="str">
        <f t="shared" si="12"/>
        <v/>
      </c>
      <c r="AU447" s="6" t="str">
        <f t="shared" si="13"/>
        <v/>
      </c>
      <c r="AV447" s="6">
        <f t="shared" si="14"/>
        <v>147.31428571428572</v>
      </c>
      <c r="AW447" s="7">
        <f t="shared" si="15"/>
        <v>570.9454545454546</v>
      </c>
      <c r="AX447" s="6">
        <f t="shared" si="16"/>
        <v>57.5</v>
      </c>
      <c r="AY447" s="6">
        <f t="shared" si="17"/>
        <v>174</v>
      </c>
      <c r="BA447" s="6">
        <f>VLOOKUP(A447, ALL_AP_DATA!$A$2:$F$3600, 6, FALSE)</f>
        <v>180</v>
      </c>
      <c r="BB447" s="6" t="e">
        <f t="shared" ca="1" si="18"/>
        <v>#NAME?</v>
      </c>
      <c r="BC447" s="6">
        <f>VLOOKUP(A447,projmetadata!$A$2:$D$2036, 4, FALSE)</f>
        <v>42398</v>
      </c>
      <c r="BE447" s="6" t="e">
        <f t="shared" ca="1" si="20"/>
        <v>#NAME?</v>
      </c>
      <c r="BF447" s="6" t="e">
        <f t="shared" ca="1" si="21"/>
        <v>#NAME?</v>
      </c>
      <c r="BG447" s="6">
        <f t="shared" si="22"/>
        <v>0.84982782206707863</v>
      </c>
      <c r="BH447" s="6">
        <f>VLOOKUP(A447, ALL_AP_DATA!$A$2:$D$3600, 3, FALSE)</f>
        <v>77</v>
      </c>
      <c r="BI447" s="6">
        <f>VLOOKUP(A447, ALL_AP_DATA!$A$2:$E$3600, 5, FALSE)</f>
        <v>36031</v>
      </c>
      <c r="BJ447" s="6">
        <f t="shared" si="19"/>
        <v>200.17222222222222</v>
      </c>
      <c r="BK447" s="6">
        <f t="shared" si="23"/>
        <v>0.42777777777777776</v>
      </c>
    </row>
    <row r="448" spans="1:63" ht="15.75" customHeight="1" x14ac:dyDescent="0.2">
      <c r="A448" s="6" t="s">
        <v>1039</v>
      </c>
      <c r="B448" s="6" t="s">
        <v>61</v>
      </c>
      <c r="Q448" s="6">
        <v>6</v>
      </c>
      <c r="R448" s="6">
        <v>21</v>
      </c>
      <c r="S448" s="6">
        <v>38</v>
      </c>
      <c r="T448" s="6">
        <v>3849</v>
      </c>
      <c r="U448" s="6">
        <v>9.1700000000000004E-2</v>
      </c>
      <c r="V448" s="6">
        <v>0.255</v>
      </c>
      <c r="W448" s="6">
        <v>8.09E-2</v>
      </c>
      <c r="X448" s="6">
        <v>10</v>
      </c>
      <c r="Y448" s="6">
        <v>101</v>
      </c>
      <c r="Z448" s="6">
        <v>93</v>
      </c>
      <c r="AA448" s="6">
        <v>14582</v>
      </c>
      <c r="AB448" s="6">
        <v>0.441</v>
      </c>
      <c r="AC448" s="6">
        <v>0.62419999999999998</v>
      </c>
      <c r="AD448" s="6">
        <v>0.30640000000000001</v>
      </c>
      <c r="AE448" s="6">
        <v>2</v>
      </c>
      <c r="AF448" s="6">
        <v>11</v>
      </c>
      <c r="AG448" s="6">
        <v>41</v>
      </c>
      <c r="AH448" s="6">
        <v>4838</v>
      </c>
      <c r="AI448" s="6">
        <v>4.8000000000000001E-2</v>
      </c>
      <c r="AJ448" s="6">
        <v>0.2752</v>
      </c>
      <c r="AK448" s="6">
        <v>0.1017</v>
      </c>
      <c r="AT448" s="6" t="str">
        <f t="shared" si="12"/>
        <v/>
      </c>
      <c r="AU448" s="6" t="str">
        <f t="shared" si="13"/>
        <v/>
      </c>
      <c r="AV448" s="6">
        <f t="shared" si="14"/>
        <v>183.28571428571428</v>
      </c>
      <c r="AW448" s="7">
        <f t="shared" si="15"/>
        <v>144.37623762376236</v>
      </c>
      <c r="AX448" s="6">
        <f t="shared" si="16"/>
        <v>439.81818181818181</v>
      </c>
      <c r="AY448" s="6" t="str">
        <f t="shared" si="17"/>
        <v/>
      </c>
      <c r="BA448" s="6">
        <f>VLOOKUP(A448, ALL_AP_DATA!$A$2:$F$3600, 6, FALSE)</f>
        <v>229</v>
      </c>
      <c r="BB448" s="6" t="e">
        <f t="shared" ca="1" si="18"/>
        <v>#NAME?</v>
      </c>
      <c r="BC448" s="6">
        <f>VLOOKUP(A448,projmetadata!$A$2:$D$2036, 4, FALSE)</f>
        <v>55631</v>
      </c>
      <c r="BE448" s="6" t="e">
        <f t="shared" ca="1" si="20"/>
        <v>#NAME?</v>
      </c>
      <c r="BF448" s="6" t="e">
        <f t="shared" ca="1" si="21"/>
        <v>#NAME?</v>
      </c>
      <c r="BG448" s="6">
        <f t="shared" si="22"/>
        <v>0.85536840969962791</v>
      </c>
      <c r="BH448" s="6">
        <f>VLOOKUP(A448, ALL_AP_DATA!$A$2:$D$3600, 3, FALSE)</f>
        <v>113</v>
      </c>
      <c r="BI448" s="6">
        <f>VLOOKUP(A448, ALL_AP_DATA!$A$2:$E$3600, 5, FALSE)</f>
        <v>47585</v>
      </c>
      <c r="BJ448" s="6">
        <f t="shared" si="19"/>
        <v>207.7947598253275</v>
      </c>
      <c r="BK448" s="6">
        <f t="shared" si="23"/>
        <v>0.49344978165938863</v>
      </c>
    </row>
    <row r="449" spans="1:63" ht="15.75" customHeight="1" x14ac:dyDescent="0.2">
      <c r="A449" s="6" t="s">
        <v>313</v>
      </c>
      <c r="B449" s="6" t="s">
        <v>61</v>
      </c>
      <c r="J449" s="6">
        <v>1</v>
      </c>
      <c r="K449" s="6">
        <v>8</v>
      </c>
      <c r="L449" s="6">
        <v>7</v>
      </c>
      <c r="M449" s="6">
        <v>255</v>
      </c>
      <c r="N449" s="6">
        <v>5.2299999999999999E-2</v>
      </c>
      <c r="O449" s="6">
        <v>8.14E-2</v>
      </c>
      <c r="P449" s="6">
        <v>4.3E-3</v>
      </c>
      <c r="Q449" s="6">
        <v>4</v>
      </c>
      <c r="R449" s="6">
        <v>23</v>
      </c>
      <c r="S449" s="6">
        <v>51</v>
      </c>
      <c r="T449" s="6">
        <v>43356</v>
      </c>
      <c r="U449" s="6">
        <v>0.15029999999999999</v>
      </c>
      <c r="V449" s="6">
        <v>0.59299999999999997</v>
      </c>
      <c r="W449" s="6">
        <v>0.73319999999999996</v>
      </c>
      <c r="X449" s="6">
        <v>10</v>
      </c>
      <c r="Y449" s="6">
        <v>25</v>
      </c>
      <c r="Z449" s="6">
        <v>38</v>
      </c>
      <c r="AA449" s="6">
        <v>22198</v>
      </c>
      <c r="AB449" s="6">
        <v>0.16339999999999999</v>
      </c>
      <c r="AC449" s="6">
        <v>0.44190000000000002</v>
      </c>
      <c r="AD449" s="6">
        <v>0.37540000000000001</v>
      </c>
      <c r="AT449" s="6" t="str">
        <f t="shared" si="12"/>
        <v/>
      </c>
      <c r="AU449" s="6">
        <f t="shared" si="13"/>
        <v>31.875</v>
      </c>
      <c r="AV449" s="6">
        <f t="shared" si="14"/>
        <v>1885.0434782608695</v>
      </c>
      <c r="AW449" s="7">
        <f t="shared" si="15"/>
        <v>887.92</v>
      </c>
      <c r="AX449" s="6" t="str">
        <f t="shared" si="16"/>
        <v/>
      </c>
      <c r="AY449" s="6" t="str">
        <f t="shared" si="17"/>
        <v/>
      </c>
      <c r="BA449" s="6">
        <f>VLOOKUP(A449, ALL_AP_DATA!$A$2:$F$3600, 6, FALSE)</f>
        <v>153</v>
      </c>
      <c r="BB449" s="6" t="e">
        <f t="shared" ca="1" si="18"/>
        <v>#NAME?</v>
      </c>
      <c r="BC449" s="6">
        <f>VLOOKUP(A449,projmetadata!$A$2:$D$2036, 4, FALSE)</f>
        <v>67271</v>
      </c>
      <c r="BE449" s="6" t="e">
        <f t="shared" ca="1" si="20"/>
        <v>#NAME?</v>
      </c>
      <c r="BF449" s="6" t="e">
        <f t="shared" ca="1" si="21"/>
        <v>#NAME?</v>
      </c>
      <c r="BG449" s="6">
        <f t="shared" si="22"/>
        <v>0.87907121939617372</v>
      </c>
      <c r="BH449" s="6">
        <f>VLOOKUP(A449, ALL_AP_DATA!$A$2:$D$3600, 3, FALSE)</f>
        <v>41</v>
      </c>
      <c r="BI449" s="6">
        <f>VLOOKUP(A449, ALL_AP_DATA!$A$2:$E$3600, 5, FALSE)</f>
        <v>59136</v>
      </c>
      <c r="BJ449" s="6">
        <f t="shared" si="19"/>
        <v>386.50980392156862</v>
      </c>
      <c r="BK449" s="6">
        <f t="shared" si="23"/>
        <v>0.26797385620915032</v>
      </c>
    </row>
    <row r="450" spans="1:63" ht="15.75" customHeight="1" x14ac:dyDescent="0.2">
      <c r="A450" s="6" t="s">
        <v>1455</v>
      </c>
      <c r="B450" s="6" t="s">
        <v>61</v>
      </c>
      <c r="J450" s="6">
        <v>19</v>
      </c>
      <c r="K450" s="6">
        <v>87</v>
      </c>
      <c r="L450" s="6">
        <v>408</v>
      </c>
      <c r="M450" s="6">
        <v>41660</v>
      </c>
      <c r="N450" s="6">
        <v>0.25819999999999999</v>
      </c>
      <c r="O450" s="6">
        <v>0.78759999999999997</v>
      </c>
      <c r="P450" s="6">
        <v>0.73329999999999995</v>
      </c>
      <c r="Q450" s="6">
        <v>31</v>
      </c>
      <c r="R450" s="6">
        <v>136</v>
      </c>
      <c r="S450" s="6">
        <v>482</v>
      </c>
      <c r="T450" s="6">
        <v>50547</v>
      </c>
      <c r="U450" s="6">
        <v>0.40360000000000001</v>
      </c>
      <c r="V450" s="6">
        <v>0.93049999999999999</v>
      </c>
      <c r="W450" s="6">
        <v>0.88980000000000004</v>
      </c>
      <c r="X450" s="6">
        <v>9</v>
      </c>
      <c r="Y450" s="6">
        <v>119</v>
      </c>
      <c r="Z450" s="6">
        <v>439</v>
      </c>
      <c r="AA450" s="6">
        <v>37695</v>
      </c>
      <c r="AB450" s="6">
        <v>0.35310000000000002</v>
      </c>
      <c r="AC450" s="6">
        <v>0.84750000000000003</v>
      </c>
      <c r="AD450" s="6">
        <v>0.66349999999999998</v>
      </c>
      <c r="AE450" s="6">
        <v>3</v>
      </c>
      <c r="AF450" s="6">
        <v>10</v>
      </c>
      <c r="AG450" s="6">
        <v>40</v>
      </c>
      <c r="AH450" s="6">
        <v>559</v>
      </c>
      <c r="AI450" s="6">
        <v>2.9700000000000001E-2</v>
      </c>
      <c r="AJ450" s="6">
        <v>7.7200000000000005E-2</v>
      </c>
      <c r="AK450" s="6">
        <v>9.7999999999999997E-3</v>
      </c>
      <c r="AL450" s="6">
        <v>11</v>
      </c>
      <c r="AM450" s="6">
        <v>91</v>
      </c>
      <c r="AN450" s="6">
        <v>423</v>
      </c>
      <c r="AO450" s="6">
        <v>44664</v>
      </c>
      <c r="AP450" s="6">
        <v>0.27</v>
      </c>
      <c r="AQ450" s="6">
        <v>0.81659999999999999</v>
      </c>
      <c r="AR450" s="6">
        <v>0.78620000000000001</v>
      </c>
      <c r="AT450" s="6" t="str">
        <f t="shared" si="12"/>
        <v/>
      </c>
      <c r="AU450" s="6">
        <f t="shared" si="13"/>
        <v>478.85057471264366</v>
      </c>
      <c r="AV450" s="6">
        <f t="shared" si="14"/>
        <v>371.66911764705884</v>
      </c>
      <c r="AW450" s="7">
        <f t="shared" si="15"/>
        <v>316.76470588235293</v>
      </c>
      <c r="AX450" s="6">
        <f t="shared" si="16"/>
        <v>55.9</v>
      </c>
      <c r="AY450" s="6">
        <f t="shared" si="17"/>
        <v>490.8131868131868</v>
      </c>
      <c r="BA450" s="6">
        <f>VLOOKUP(A450, ALL_AP_DATA!$A$2:$F$3600, 6, FALSE)</f>
        <v>337</v>
      </c>
      <c r="BB450" s="6" t="e">
        <f t="shared" ca="1" si="18"/>
        <v>#NAME?</v>
      </c>
      <c r="BC450" s="6">
        <f>VLOOKUP(A450,projmetadata!$A$2:$D$2036, 4, FALSE)</f>
        <v>64358</v>
      </c>
      <c r="BE450" s="6" t="e">
        <f t="shared" ca="1" si="20"/>
        <v>#NAME?</v>
      </c>
      <c r="BF450" s="6" t="e">
        <f t="shared" ca="1" si="21"/>
        <v>#NAME?</v>
      </c>
      <c r="BG450" s="6">
        <f t="shared" si="22"/>
        <v>0.88271854314925879</v>
      </c>
      <c r="BH450" s="6">
        <f>VLOOKUP(A450, ALL_AP_DATA!$A$2:$D$3600, 3, FALSE)</f>
        <v>190</v>
      </c>
      <c r="BI450" s="6">
        <f>VLOOKUP(A450, ALL_AP_DATA!$A$2:$E$3600, 5, FALSE)</f>
        <v>56810</v>
      </c>
      <c r="BJ450" s="6">
        <f t="shared" si="19"/>
        <v>168.57566765578636</v>
      </c>
      <c r="BK450" s="6">
        <f t="shared" si="23"/>
        <v>0.56379821958456977</v>
      </c>
    </row>
    <row r="451" spans="1:63" ht="15.75" customHeight="1" x14ac:dyDescent="0.2">
      <c r="A451" s="6" t="s">
        <v>94</v>
      </c>
      <c r="B451" s="6" t="s">
        <v>61</v>
      </c>
      <c r="C451" s="6">
        <v>1</v>
      </c>
      <c r="D451" s="6">
        <v>2</v>
      </c>
      <c r="E451" s="6">
        <v>9</v>
      </c>
      <c r="F451" s="6">
        <v>475</v>
      </c>
      <c r="G451" s="6">
        <v>1.32E-2</v>
      </c>
      <c r="H451" s="6">
        <v>0.1552</v>
      </c>
      <c r="I451" s="6">
        <v>6.0900000000000003E-2</v>
      </c>
      <c r="Q451" s="6">
        <v>10</v>
      </c>
      <c r="R451" s="6">
        <v>59</v>
      </c>
      <c r="S451" s="6">
        <v>52</v>
      </c>
      <c r="T451" s="6">
        <v>6991</v>
      </c>
      <c r="U451" s="6">
        <v>0.39069999999999999</v>
      </c>
      <c r="V451" s="6">
        <v>0.89659999999999995</v>
      </c>
      <c r="W451" s="6">
        <v>0.89570000000000005</v>
      </c>
      <c r="X451" s="6">
        <v>1</v>
      </c>
      <c r="Y451" s="6">
        <v>11</v>
      </c>
      <c r="Z451" s="6">
        <v>23</v>
      </c>
      <c r="AA451" s="6">
        <v>905</v>
      </c>
      <c r="AB451" s="6">
        <v>7.2800000000000004E-2</v>
      </c>
      <c r="AC451" s="6">
        <v>0.39660000000000001</v>
      </c>
      <c r="AD451" s="6">
        <v>0.11600000000000001</v>
      </c>
      <c r="AE451" s="6">
        <v>8</v>
      </c>
      <c r="AF451" s="6">
        <v>29</v>
      </c>
      <c r="AG451" s="6">
        <v>36</v>
      </c>
      <c r="AH451" s="6">
        <v>2041</v>
      </c>
      <c r="AI451" s="6">
        <v>0.19209999999999999</v>
      </c>
      <c r="AJ451" s="6">
        <v>0.62070000000000003</v>
      </c>
      <c r="AK451" s="6">
        <v>0.26150000000000001</v>
      </c>
      <c r="AT451" s="6">
        <f t="shared" si="12"/>
        <v>237.5</v>
      </c>
      <c r="AU451" s="6" t="str">
        <f t="shared" si="13"/>
        <v/>
      </c>
      <c r="AV451" s="6">
        <f t="shared" si="14"/>
        <v>118.49152542372882</v>
      </c>
      <c r="AW451" s="7">
        <f t="shared" si="15"/>
        <v>82.272727272727266</v>
      </c>
      <c r="AX451" s="6">
        <f t="shared" si="16"/>
        <v>70.379310344827587</v>
      </c>
      <c r="AY451" s="6" t="str">
        <f t="shared" si="17"/>
        <v/>
      </c>
      <c r="BA451" s="6">
        <f>VLOOKUP(A451, ALL_AP_DATA!$A$2:$F$3600, 6, FALSE)</f>
        <v>151</v>
      </c>
      <c r="BB451" s="6" t="e">
        <f t="shared" ca="1" si="18"/>
        <v>#NAME?</v>
      </c>
      <c r="BC451" s="6">
        <f>VLOOKUP(A451,projmetadata!$A$2:$D$2036, 4, FALSE)</f>
        <v>8799</v>
      </c>
      <c r="BE451" s="6" t="e">
        <f t="shared" ca="1" si="20"/>
        <v>#NAME?</v>
      </c>
      <c r="BF451" s="6" t="e">
        <f t="shared" ca="1" si="21"/>
        <v>#NAME?</v>
      </c>
      <c r="BG451" s="6">
        <f t="shared" si="22"/>
        <v>0.88703261734287986</v>
      </c>
      <c r="BH451" s="6">
        <f>VLOOKUP(A451, ALL_AP_DATA!$A$2:$D$3600, 3, FALSE)</f>
        <v>73</v>
      </c>
      <c r="BI451" s="6">
        <f>VLOOKUP(A451, ALL_AP_DATA!$A$2:$E$3600, 5, FALSE)</f>
        <v>7805</v>
      </c>
      <c r="BJ451" s="6">
        <f t="shared" si="19"/>
        <v>51.688741721854306</v>
      </c>
      <c r="BK451" s="6">
        <f t="shared" si="23"/>
        <v>0.48344370860927155</v>
      </c>
    </row>
    <row r="452" spans="1:63" ht="15.75" customHeight="1" x14ac:dyDescent="0.2">
      <c r="A452" s="6" t="s">
        <v>1459</v>
      </c>
      <c r="B452" s="6" t="s">
        <v>61</v>
      </c>
      <c r="J452" s="6">
        <v>1</v>
      </c>
      <c r="K452" s="6">
        <v>13</v>
      </c>
      <c r="L452" s="6">
        <v>23</v>
      </c>
      <c r="M452" s="6">
        <v>1396</v>
      </c>
      <c r="N452" s="6">
        <v>1.6799999999999999E-2</v>
      </c>
      <c r="O452" s="6">
        <v>7.6399999999999996E-2</v>
      </c>
      <c r="P452" s="6">
        <v>2.7900000000000001E-2</v>
      </c>
      <c r="Q452" s="6">
        <v>53</v>
      </c>
      <c r="R452" s="6">
        <v>234</v>
      </c>
      <c r="S452" s="6">
        <v>258</v>
      </c>
      <c r="T452" s="6">
        <v>35044</v>
      </c>
      <c r="U452" s="6">
        <v>0.30230000000000001</v>
      </c>
      <c r="V452" s="6">
        <v>0.85709999999999997</v>
      </c>
      <c r="W452" s="6">
        <v>0.70099999999999996</v>
      </c>
      <c r="X452" s="6">
        <v>9</v>
      </c>
      <c r="Y452" s="6">
        <v>63</v>
      </c>
      <c r="Z452" s="6">
        <v>27</v>
      </c>
      <c r="AA452" s="6">
        <v>673</v>
      </c>
      <c r="AB452" s="6">
        <v>8.14E-2</v>
      </c>
      <c r="AC452" s="6">
        <v>8.9700000000000002E-2</v>
      </c>
      <c r="AD452" s="6">
        <v>1.35E-2</v>
      </c>
      <c r="AE452" s="6">
        <v>14</v>
      </c>
      <c r="AF452" s="6">
        <v>141</v>
      </c>
      <c r="AG452" s="6">
        <v>179</v>
      </c>
      <c r="AH452" s="6">
        <v>17822</v>
      </c>
      <c r="AI452" s="6">
        <v>0.1822</v>
      </c>
      <c r="AJ452" s="6">
        <v>0.59470000000000001</v>
      </c>
      <c r="AK452" s="6">
        <v>0.35649999999999998</v>
      </c>
      <c r="AL452" s="6">
        <v>6</v>
      </c>
      <c r="AM452" s="6">
        <v>94</v>
      </c>
      <c r="AN452" s="6">
        <v>167</v>
      </c>
      <c r="AO452" s="6">
        <v>20785</v>
      </c>
      <c r="AP452" s="6">
        <v>0.12139999999999999</v>
      </c>
      <c r="AQ452" s="6">
        <v>0.55479999999999996</v>
      </c>
      <c r="AR452" s="6">
        <v>0.4158</v>
      </c>
      <c r="AT452" s="6" t="str">
        <f t="shared" si="12"/>
        <v/>
      </c>
      <c r="AU452" s="6">
        <f t="shared" si="13"/>
        <v>107.38461538461539</v>
      </c>
      <c r="AV452" s="6">
        <f t="shared" si="14"/>
        <v>149.76068376068375</v>
      </c>
      <c r="AW452" s="7">
        <f t="shared" si="15"/>
        <v>10.682539682539682</v>
      </c>
      <c r="AX452" s="6">
        <f t="shared" si="16"/>
        <v>126.39716312056737</v>
      </c>
      <c r="AY452" s="6">
        <f t="shared" si="17"/>
        <v>221.11702127659575</v>
      </c>
      <c r="BA452" s="6">
        <f>VLOOKUP(A452, ALL_AP_DATA!$A$2:$F$3600, 6, FALSE)</f>
        <v>774</v>
      </c>
      <c r="BB452" s="6" t="e">
        <f t="shared" ca="1" si="18"/>
        <v>#NAME?</v>
      </c>
      <c r="BC452" s="6">
        <f>VLOOKUP(A452,projmetadata!$A$2:$D$2036, 4, FALSE)</f>
        <v>55856</v>
      </c>
      <c r="BE452" s="6" t="e">
        <f t="shared" ca="1" si="20"/>
        <v>#NAME?</v>
      </c>
      <c r="BF452" s="6" t="e">
        <f t="shared" ca="1" si="21"/>
        <v>#NAME?</v>
      </c>
      <c r="BG452" s="6">
        <f t="shared" si="22"/>
        <v>0.89501575479805218</v>
      </c>
      <c r="BH452" s="6">
        <f>VLOOKUP(A452, ALL_AP_DATA!$A$2:$D$3600, 3, FALSE)</f>
        <v>346</v>
      </c>
      <c r="BI452" s="6">
        <f>VLOOKUP(A452, ALL_AP_DATA!$A$2:$E$3600, 5, FALSE)</f>
        <v>49992</v>
      </c>
      <c r="BJ452" s="6">
        <f t="shared" si="19"/>
        <v>64.589147286821699</v>
      </c>
      <c r="BK452" s="6">
        <f t="shared" si="23"/>
        <v>0.44702842377260982</v>
      </c>
    </row>
    <row r="453" spans="1:63" ht="15.75" customHeight="1" x14ac:dyDescent="0.2">
      <c r="A453" s="6" t="s">
        <v>688</v>
      </c>
      <c r="B453" s="6" t="s">
        <v>61</v>
      </c>
      <c r="J453" s="6">
        <v>4</v>
      </c>
      <c r="K453" s="6">
        <v>34</v>
      </c>
      <c r="L453" s="6">
        <v>596</v>
      </c>
      <c r="M453" s="6">
        <v>18155</v>
      </c>
      <c r="N453" s="6">
        <v>7.9799999999999996E-2</v>
      </c>
      <c r="O453" s="6">
        <v>0.40739999999999998</v>
      </c>
      <c r="P453" s="6">
        <v>0.19539999999999999</v>
      </c>
      <c r="Q453" s="6">
        <v>37</v>
      </c>
      <c r="R453" s="6">
        <v>180</v>
      </c>
      <c r="S453" s="6">
        <v>1276</v>
      </c>
      <c r="T453" s="6">
        <v>63913</v>
      </c>
      <c r="U453" s="6">
        <v>0.42249999999999999</v>
      </c>
      <c r="V453" s="6">
        <v>0.87219999999999998</v>
      </c>
      <c r="W453" s="6">
        <v>0.68769999999999998</v>
      </c>
      <c r="X453" s="6">
        <v>5</v>
      </c>
      <c r="Y453" s="6">
        <v>182</v>
      </c>
      <c r="Z453" s="6">
        <v>767</v>
      </c>
      <c r="AA453" s="6">
        <v>35395</v>
      </c>
      <c r="AB453" s="6">
        <v>0.42720000000000002</v>
      </c>
      <c r="AC453" s="6">
        <v>0.52429999999999999</v>
      </c>
      <c r="AD453" s="6">
        <v>0.38090000000000002</v>
      </c>
      <c r="AE453" s="6">
        <v>7</v>
      </c>
      <c r="AF453" s="6">
        <v>34</v>
      </c>
      <c r="AG453" s="6">
        <v>367</v>
      </c>
      <c r="AH453" s="6">
        <v>13224</v>
      </c>
      <c r="AI453" s="6">
        <v>7.9799999999999996E-2</v>
      </c>
      <c r="AJ453" s="6">
        <v>0.25090000000000001</v>
      </c>
      <c r="AK453" s="6">
        <v>0.14230000000000001</v>
      </c>
      <c r="AL453" s="6">
        <v>2</v>
      </c>
      <c r="AM453" s="6">
        <v>18</v>
      </c>
      <c r="AN453" s="6">
        <v>181</v>
      </c>
      <c r="AO453" s="6">
        <v>6673</v>
      </c>
      <c r="AP453" s="6">
        <v>4.2299999999999997E-2</v>
      </c>
      <c r="AQ453" s="6">
        <v>0.1237</v>
      </c>
      <c r="AR453" s="6">
        <v>7.1800000000000003E-2</v>
      </c>
      <c r="AT453" s="6" t="str">
        <f t="shared" si="12"/>
        <v/>
      </c>
      <c r="AU453" s="6">
        <f t="shared" si="13"/>
        <v>533.97058823529414</v>
      </c>
      <c r="AV453" s="6">
        <f t="shared" si="14"/>
        <v>355.07222222222219</v>
      </c>
      <c r="AW453" s="7">
        <f t="shared" si="15"/>
        <v>194.47802197802199</v>
      </c>
      <c r="AX453" s="6">
        <f t="shared" si="16"/>
        <v>388.94117647058823</v>
      </c>
      <c r="AY453" s="6">
        <f t="shared" si="17"/>
        <v>370.72222222222223</v>
      </c>
      <c r="BA453" s="6">
        <f>VLOOKUP(A453, ALL_AP_DATA!$A$2:$F$3600, 6, FALSE)</f>
        <v>426</v>
      </c>
      <c r="BB453" s="6" t="e">
        <f t="shared" ca="1" si="18"/>
        <v>#NAME?</v>
      </c>
      <c r="BC453" s="6">
        <f>VLOOKUP(A453,projmetadata!$A$2:$D$2036, 4, FALSE)</f>
        <v>103374</v>
      </c>
      <c r="BE453" s="6" t="e">
        <f t="shared" ca="1" si="20"/>
        <v>#NAME?</v>
      </c>
      <c r="BF453" s="6" t="e">
        <f t="shared" ca="1" si="21"/>
        <v>#NAME?</v>
      </c>
      <c r="BG453" s="6">
        <f t="shared" si="22"/>
        <v>0.89901716098825624</v>
      </c>
      <c r="BH453" s="6">
        <f>VLOOKUP(A453, ALL_AP_DATA!$A$2:$D$3600, 3, FALSE)</f>
        <v>281</v>
      </c>
      <c r="BI453" s="6">
        <f>VLOOKUP(A453, ALL_AP_DATA!$A$2:$E$3600, 5, FALSE)</f>
        <v>92935</v>
      </c>
      <c r="BJ453" s="6">
        <f t="shared" si="19"/>
        <v>218.15727699530515</v>
      </c>
      <c r="BK453" s="6">
        <f t="shared" si="23"/>
        <v>0.65962441314553988</v>
      </c>
    </row>
    <row r="454" spans="1:63" ht="15.75" customHeight="1" x14ac:dyDescent="0.2">
      <c r="A454" s="6" t="s">
        <v>635</v>
      </c>
      <c r="B454" s="6" t="s">
        <v>61</v>
      </c>
      <c r="C454" s="6">
        <v>1</v>
      </c>
      <c r="D454" s="6">
        <v>3</v>
      </c>
      <c r="E454" s="6">
        <v>7</v>
      </c>
      <c r="F454" s="6">
        <v>178</v>
      </c>
      <c r="G454" s="6">
        <v>1.32E-2</v>
      </c>
      <c r="H454" s="6">
        <v>0.14000000000000001</v>
      </c>
      <c r="I454" s="6">
        <v>1.2800000000000001E-2</v>
      </c>
      <c r="Q454" s="6">
        <v>6</v>
      </c>
      <c r="R454" s="6">
        <v>31</v>
      </c>
      <c r="S454" s="6">
        <v>42</v>
      </c>
      <c r="T454" s="6">
        <v>10575</v>
      </c>
      <c r="U454" s="6">
        <v>0.1366</v>
      </c>
      <c r="V454" s="6">
        <v>0.84</v>
      </c>
      <c r="W454" s="6">
        <v>0.76160000000000005</v>
      </c>
      <c r="X454" s="6">
        <v>1</v>
      </c>
      <c r="Y454" s="6">
        <v>5</v>
      </c>
      <c r="Z454" s="6">
        <v>24</v>
      </c>
      <c r="AA454" s="6">
        <v>5004</v>
      </c>
      <c r="AB454" s="6">
        <v>2.1999999999999999E-2</v>
      </c>
      <c r="AC454" s="6">
        <v>0.48</v>
      </c>
      <c r="AD454" s="6">
        <v>0.3604</v>
      </c>
      <c r="AE454" s="6">
        <v>1</v>
      </c>
      <c r="AF454" s="6">
        <v>5</v>
      </c>
      <c r="AG454" s="6">
        <v>11</v>
      </c>
      <c r="AH454" s="6">
        <v>522</v>
      </c>
      <c r="AI454" s="6">
        <v>2.1999999999999999E-2</v>
      </c>
      <c r="AJ454" s="6">
        <v>0.22</v>
      </c>
      <c r="AK454" s="6">
        <v>3.7600000000000001E-2</v>
      </c>
      <c r="AT454" s="6">
        <f t="shared" si="12"/>
        <v>59.333333333333336</v>
      </c>
      <c r="AU454" s="6" t="str">
        <f t="shared" si="13"/>
        <v/>
      </c>
      <c r="AV454" s="6">
        <f t="shared" si="14"/>
        <v>341.12903225806451</v>
      </c>
      <c r="AW454" s="7">
        <f t="shared" si="15"/>
        <v>1000.8</v>
      </c>
      <c r="AX454" s="6">
        <f t="shared" si="16"/>
        <v>104.4</v>
      </c>
      <c r="AY454" s="6" t="str">
        <f t="shared" si="17"/>
        <v/>
      </c>
      <c r="BA454" s="6">
        <f>VLOOKUP(A454, ALL_AP_DATA!$A$2:$F$3600, 6, FALSE)</f>
        <v>227</v>
      </c>
      <c r="BB454" s="6" t="e">
        <f t="shared" ca="1" si="18"/>
        <v>#NAME?</v>
      </c>
      <c r="BC454" s="6">
        <f>VLOOKUP(A454,projmetadata!$A$2:$D$2036, 4, FALSE)</f>
        <v>14425</v>
      </c>
      <c r="BE454" s="6" t="e">
        <f t="shared" ca="1" si="20"/>
        <v>#NAME?</v>
      </c>
      <c r="BF454" s="6" t="e">
        <f t="shared" ca="1" si="21"/>
        <v>#NAME?</v>
      </c>
      <c r="BG454" s="6">
        <f t="shared" si="22"/>
        <v>0.9625649913344887</v>
      </c>
      <c r="BH454" s="6">
        <f>VLOOKUP(A454, ALL_AP_DATA!$A$2:$D$3600, 3, FALSE)</f>
        <v>33</v>
      </c>
      <c r="BI454" s="6">
        <f>VLOOKUP(A454, ALL_AP_DATA!$A$2:$E$3600, 5, FALSE)</f>
        <v>13885</v>
      </c>
      <c r="BJ454" s="6">
        <f t="shared" si="19"/>
        <v>61.167400881057269</v>
      </c>
      <c r="BK454" s="6">
        <f t="shared" si="23"/>
        <v>0.14537444933920704</v>
      </c>
    </row>
    <row r="455" spans="1:63" ht="15.75" customHeight="1" x14ac:dyDescent="0.2">
      <c r="A455" s="6" t="s">
        <v>190</v>
      </c>
      <c r="B455" s="6" t="s">
        <v>61</v>
      </c>
      <c r="J455" s="6">
        <v>3</v>
      </c>
      <c r="K455" s="6">
        <v>24</v>
      </c>
      <c r="L455" s="6">
        <v>171</v>
      </c>
      <c r="M455" s="6">
        <v>8509</v>
      </c>
      <c r="N455" s="6">
        <v>0.16439999999999999</v>
      </c>
      <c r="O455" s="6">
        <v>0.72150000000000003</v>
      </c>
      <c r="P455" s="6">
        <v>0.43859999999999999</v>
      </c>
      <c r="Q455" s="6">
        <v>9</v>
      </c>
      <c r="R455" s="6">
        <v>38</v>
      </c>
      <c r="S455" s="6">
        <v>217</v>
      </c>
      <c r="T455" s="6">
        <v>13807</v>
      </c>
      <c r="U455" s="6">
        <v>0.26029999999999998</v>
      </c>
      <c r="V455" s="6">
        <v>0.91559999999999997</v>
      </c>
      <c r="W455" s="6">
        <v>0.7117</v>
      </c>
      <c r="X455" s="6">
        <v>5</v>
      </c>
      <c r="Y455" s="6">
        <v>48</v>
      </c>
      <c r="Z455" s="6">
        <v>172</v>
      </c>
      <c r="AA455" s="6">
        <v>9451</v>
      </c>
      <c r="AB455" s="6">
        <v>0.32879999999999998</v>
      </c>
      <c r="AC455" s="6">
        <v>0.72570000000000001</v>
      </c>
      <c r="AD455" s="6">
        <v>0.48720000000000002</v>
      </c>
      <c r="AE455" s="6">
        <v>12</v>
      </c>
      <c r="AF455" s="6">
        <v>28</v>
      </c>
      <c r="AG455" s="6">
        <v>92</v>
      </c>
      <c r="AH455" s="6">
        <v>4609</v>
      </c>
      <c r="AI455" s="6">
        <v>0.1918</v>
      </c>
      <c r="AJ455" s="6">
        <v>0.38819999999999999</v>
      </c>
      <c r="AK455" s="6">
        <v>0.23760000000000001</v>
      </c>
      <c r="AL455" s="6">
        <v>2</v>
      </c>
      <c r="AM455" s="6">
        <v>27</v>
      </c>
      <c r="AN455" s="6">
        <v>191</v>
      </c>
      <c r="AO455" s="6">
        <v>10750</v>
      </c>
      <c r="AP455" s="6">
        <v>0.18490000000000001</v>
      </c>
      <c r="AQ455" s="6">
        <v>0.80589999999999995</v>
      </c>
      <c r="AR455" s="6">
        <v>0.55420000000000003</v>
      </c>
      <c r="AT455" s="6" t="str">
        <f t="shared" si="12"/>
        <v/>
      </c>
      <c r="AU455" s="6">
        <f t="shared" si="13"/>
        <v>354.54166666666669</v>
      </c>
      <c r="AV455" s="6">
        <f t="shared" si="14"/>
        <v>363.34210526315792</v>
      </c>
      <c r="AW455" s="7">
        <f t="shared" si="15"/>
        <v>196.89583333333334</v>
      </c>
      <c r="AX455" s="6">
        <f t="shared" si="16"/>
        <v>164.60714285714286</v>
      </c>
      <c r="AY455" s="6">
        <f t="shared" si="17"/>
        <v>398.14814814814815</v>
      </c>
      <c r="BA455" s="6">
        <f>VLOOKUP(A455, ALL_AP_DATA!$A$2:$F$3600, 6, FALSE)</f>
        <v>146</v>
      </c>
      <c r="BB455" s="6" t="e">
        <f t="shared" ca="1" si="18"/>
        <v>#NAME?</v>
      </c>
      <c r="BC455" s="6">
        <f>VLOOKUP(A455,projmetadata!$A$2:$D$2036, 4, FALSE)</f>
        <v>20096</v>
      </c>
      <c r="BE455" s="6" t="e">
        <f t="shared" ca="1" si="20"/>
        <v>#NAME?</v>
      </c>
      <c r="BF455" s="6" t="e">
        <f t="shared" ca="1" si="21"/>
        <v>#NAME?</v>
      </c>
      <c r="BG455" s="6">
        <f t="shared" si="22"/>
        <v>0.96531648089171973</v>
      </c>
      <c r="BH455" s="6">
        <f>VLOOKUP(A455, ALL_AP_DATA!$A$2:$D$3600, 3, FALSE)</f>
        <v>80</v>
      </c>
      <c r="BI455" s="6">
        <f>VLOOKUP(A455, ALL_AP_DATA!$A$2:$E$3600, 5, FALSE)</f>
        <v>19399</v>
      </c>
      <c r="BJ455" s="6">
        <f t="shared" si="19"/>
        <v>132.86986301369862</v>
      </c>
      <c r="BK455" s="6">
        <f t="shared" si="23"/>
        <v>0.54794520547945202</v>
      </c>
    </row>
    <row r="456" spans="1:63" ht="15.75" customHeight="1" x14ac:dyDescent="0.2">
      <c r="A456" s="6" t="s">
        <v>729</v>
      </c>
      <c r="B456" s="6" t="s">
        <v>61</v>
      </c>
      <c r="J456" s="6">
        <v>2</v>
      </c>
      <c r="K456" s="6">
        <v>20</v>
      </c>
      <c r="L456" s="6">
        <v>122</v>
      </c>
      <c r="M456" s="6">
        <v>11609</v>
      </c>
      <c r="N456" s="6">
        <v>0.18179999999999999</v>
      </c>
      <c r="O456" s="6">
        <v>0.76729999999999998</v>
      </c>
      <c r="P456" s="6">
        <v>0.36770000000000003</v>
      </c>
      <c r="Q456" s="6">
        <v>10</v>
      </c>
      <c r="R456" s="6">
        <v>56</v>
      </c>
      <c r="S456" s="6">
        <v>153</v>
      </c>
      <c r="T456" s="6">
        <v>28437</v>
      </c>
      <c r="U456" s="6">
        <v>0.5091</v>
      </c>
      <c r="V456" s="6">
        <v>0.96230000000000004</v>
      </c>
      <c r="W456" s="6">
        <v>0.90080000000000005</v>
      </c>
      <c r="AE456" s="6">
        <v>1</v>
      </c>
      <c r="AF456" s="6">
        <v>4</v>
      </c>
      <c r="AG456" s="6">
        <v>21</v>
      </c>
      <c r="AH456" s="6">
        <v>1218</v>
      </c>
      <c r="AI456" s="6">
        <v>3.6400000000000002E-2</v>
      </c>
      <c r="AJ456" s="6">
        <v>0.1321</v>
      </c>
      <c r="AK456" s="6">
        <v>3.8600000000000002E-2</v>
      </c>
      <c r="AL456" s="6">
        <v>2</v>
      </c>
      <c r="AM456" s="6">
        <v>44</v>
      </c>
      <c r="AN456" s="6">
        <v>147</v>
      </c>
      <c r="AO456" s="6">
        <v>25569</v>
      </c>
      <c r="AP456" s="6">
        <v>0.4</v>
      </c>
      <c r="AQ456" s="6">
        <v>0.92449999999999999</v>
      </c>
      <c r="AR456" s="6">
        <v>0.80989999999999995</v>
      </c>
      <c r="AT456" s="6" t="str">
        <f t="shared" si="12"/>
        <v/>
      </c>
      <c r="AU456" s="6">
        <f t="shared" si="13"/>
        <v>580.45000000000005</v>
      </c>
      <c r="AV456" s="6">
        <f t="shared" si="14"/>
        <v>507.80357142857144</v>
      </c>
      <c r="AW456" s="7" t="str">
        <f t="shared" si="15"/>
        <v/>
      </c>
      <c r="AX456" s="6">
        <f t="shared" si="16"/>
        <v>304.5</v>
      </c>
      <c r="AY456" s="6">
        <f t="shared" si="17"/>
        <v>581.11363636363637</v>
      </c>
      <c r="BA456" s="6">
        <f>VLOOKUP(A456, ALL_AP_DATA!$A$2:$F$3600, 6, FALSE)</f>
        <v>110</v>
      </c>
      <c r="BB456" s="6" t="e">
        <f t="shared" ca="1" si="18"/>
        <v>#NAME?</v>
      </c>
      <c r="BC456" s="6">
        <f>VLOOKUP(A456,projmetadata!$A$2:$D$2036, 4, FALSE)</f>
        <v>29792</v>
      </c>
      <c r="BE456" s="6" t="e">
        <f t="shared" ca="1" si="20"/>
        <v>#NAME?</v>
      </c>
      <c r="BF456" s="6" t="e">
        <f t="shared" ca="1" si="21"/>
        <v>#NAME?</v>
      </c>
      <c r="BG456" s="6">
        <f t="shared" si="22"/>
        <v>1.0596468850698173</v>
      </c>
      <c r="BH456" s="6">
        <f>VLOOKUP(A456, ALL_AP_DATA!$A$2:$D$3600, 3, FALSE)</f>
        <v>59</v>
      </c>
      <c r="BI456" s="6">
        <f>VLOOKUP(A456, ALL_AP_DATA!$A$2:$E$3600, 5, FALSE)</f>
        <v>31569</v>
      </c>
      <c r="BJ456" s="6">
        <f t="shared" si="19"/>
        <v>286.9909090909091</v>
      </c>
      <c r="BK456" s="6">
        <f t="shared" si="23"/>
        <v>0.53636363636363638</v>
      </c>
    </row>
    <row r="457" spans="1:63" ht="15.75" customHeight="1" x14ac:dyDescent="0.2">
      <c r="A457" s="6" t="s">
        <v>68</v>
      </c>
      <c r="B457" s="6" t="s">
        <v>61</v>
      </c>
      <c r="Q457" s="6">
        <v>9</v>
      </c>
      <c r="R457" s="6">
        <v>37</v>
      </c>
      <c r="S457" s="6">
        <v>215</v>
      </c>
      <c r="T457" s="6">
        <v>21455</v>
      </c>
      <c r="U457" s="6">
        <v>8.8900000000000007E-2</v>
      </c>
      <c r="V457" s="6">
        <v>0.8175</v>
      </c>
      <c r="W457" s="6">
        <v>0.21560000000000001</v>
      </c>
      <c r="X457" s="6">
        <v>16</v>
      </c>
      <c r="Y457" s="6">
        <v>75</v>
      </c>
      <c r="Z457" s="6">
        <v>81</v>
      </c>
      <c r="AA457" s="6">
        <v>8105</v>
      </c>
      <c r="AB457" s="6">
        <v>0.18029999999999999</v>
      </c>
      <c r="AC457" s="6">
        <v>0.308</v>
      </c>
      <c r="AD457" s="6">
        <v>8.1500000000000003E-2</v>
      </c>
      <c r="AE457" s="6">
        <v>24</v>
      </c>
      <c r="AF457" s="6">
        <v>115</v>
      </c>
      <c r="AG457" s="6">
        <v>41</v>
      </c>
      <c r="AH457" s="6">
        <v>3119</v>
      </c>
      <c r="AI457" s="6">
        <v>0.27639999999999998</v>
      </c>
      <c r="AJ457" s="6">
        <v>0.15590000000000001</v>
      </c>
      <c r="AK457" s="6">
        <v>3.1300000000000001E-2</v>
      </c>
      <c r="AT457" s="6" t="str">
        <f t="shared" si="12"/>
        <v/>
      </c>
      <c r="AU457" s="6" t="str">
        <f t="shared" si="13"/>
        <v/>
      </c>
      <c r="AV457" s="6">
        <f t="shared" si="14"/>
        <v>579.8648648648649</v>
      </c>
      <c r="AW457" s="7">
        <f t="shared" si="15"/>
        <v>108.06666666666666</v>
      </c>
      <c r="AX457" s="6">
        <f t="shared" si="16"/>
        <v>27.121739130434783</v>
      </c>
      <c r="AY457" s="6" t="str">
        <f t="shared" si="17"/>
        <v/>
      </c>
      <c r="BA457" s="6">
        <f>VLOOKUP(A457, ALL_AP_DATA!$A$2:$F$3600, 6, FALSE)</f>
        <v>416</v>
      </c>
      <c r="BB457" s="6" t="e">
        <f t="shared" ca="1" si="18"/>
        <v>#NAME?</v>
      </c>
      <c r="BC457" s="6">
        <f>VLOOKUP(A457,projmetadata!$A$2:$D$2036, 4, FALSE)</f>
        <v>92870</v>
      </c>
      <c r="BE457" s="6" t="e">
        <f t="shared" ca="1" si="20"/>
        <v>#NAME?</v>
      </c>
      <c r="BF457" s="6" t="e">
        <f t="shared" ca="1" si="21"/>
        <v>#NAME?</v>
      </c>
      <c r="BG457" s="6">
        <f t="shared" si="22"/>
        <v>1.0713147410358566</v>
      </c>
      <c r="BH457" s="6">
        <f>VLOOKUP(A457, ALL_AP_DATA!$A$2:$D$3600, 3, FALSE)</f>
        <v>180</v>
      </c>
      <c r="BI457" s="6">
        <f>VLOOKUP(A457, ALL_AP_DATA!$A$2:$E$3600, 5, FALSE)</f>
        <v>99493</v>
      </c>
      <c r="BJ457" s="6">
        <f t="shared" si="19"/>
        <v>239.16586538461539</v>
      </c>
      <c r="BK457" s="6">
        <f t="shared" si="23"/>
        <v>0.43269230769230771</v>
      </c>
    </row>
    <row r="458" spans="1:63" ht="15.75" customHeight="1" x14ac:dyDescent="0.2">
      <c r="A458" s="6" t="s">
        <v>873</v>
      </c>
      <c r="B458" s="6" t="s">
        <v>61</v>
      </c>
      <c r="Q458" s="6">
        <v>7</v>
      </c>
      <c r="R458" s="6">
        <v>28</v>
      </c>
      <c r="S458" s="6">
        <v>95</v>
      </c>
      <c r="T458" s="6">
        <v>1867</v>
      </c>
      <c r="U458" s="6">
        <v>0.26919999999999999</v>
      </c>
      <c r="V458" s="6">
        <v>0.63329999999999997</v>
      </c>
      <c r="W458" s="6">
        <v>0.1346</v>
      </c>
      <c r="X458" s="6">
        <v>1</v>
      </c>
      <c r="Y458" s="6">
        <v>8</v>
      </c>
      <c r="Z458" s="6">
        <v>30</v>
      </c>
      <c r="AA458" s="6">
        <v>680</v>
      </c>
      <c r="AB458" s="6">
        <v>7.6899999999999996E-2</v>
      </c>
      <c r="AC458" s="6">
        <v>0.2</v>
      </c>
      <c r="AD458" s="6">
        <v>4.9000000000000002E-2</v>
      </c>
      <c r="AE458" s="6">
        <v>7</v>
      </c>
      <c r="AF458" s="6">
        <v>29</v>
      </c>
      <c r="AG458" s="6">
        <v>90</v>
      </c>
      <c r="AH458" s="6">
        <v>2957</v>
      </c>
      <c r="AI458" s="6">
        <v>0.27879999999999999</v>
      </c>
      <c r="AJ458" s="6">
        <v>0.6</v>
      </c>
      <c r="AK458" s="6">
        <v>0.2132</v>
      </c>
      <c r="AL458" s="6">
        <v>2</v>
      </c>
      <c r="AM458" s="6">
        <v>18</v>
      </c>
      <c r="AN458" s="6">
        <v>84</v>
      </c>
      <c r="AO458" s="6">
        <v>2586</v>
      </c>
      <c r="AP458" s="6">
        <v>0.1731</v>
      </c>
      <c r="AQ458" s="6">
        <v>0.56000000000000005</v>
      </c>
      <c r="AR458" s="6">
        <v>0.18640000000000001</v>
      </c>
      <c r="AT458" s="6" t="str">
        <f t="shared" si="12"/>
        <v/>
      </c>
      <c r="AU458" s="6" t="str">
        <f t="shared" si="13"/>
        <v/>
      </c>
      <c r="AV458" s="6">
        <f t="shared" si="14"/>
        <v>66.678571428571431</v>
      </c>
      <c r="AW458" s="7">
        <f t="shared" si="15"/>
        <v>85</v>
      </c>
      <c r="AX458" s="6">
        <f t="shared" si="16"/>
        <v>101.96551724137932</v>
      </c>
      <c r="AY458" s="6">
        <f t="shared" si="17"/>
        <v>143.66666666666666</v>
      </c>
      <c r="BA458" s="6">
        <f>VLOOKUP(A458, ALL_AP_DATA!$A$2:$F$3600, 6, FALSE)</f>
        <v>104</v>
      </c>
      <c r="BB458" s="6" t="e">
        <f t="shared" ca="1" si="18"/>
        <v>#NAME?</v>
      </c>
      <c r="BC458" s="6">
        <f>VLOOKUP(A458,projmetadata!$A$2:$D$2036, 4, FALSE)</f>
        <v>12909</v>
      </c>
      <c r="BE458" s="6" t="e">
        <f t="shared" ca="1" si="20"/>
        <v>#NAME?</v>
      </c>
      <c r="BF458" s="6" t="e">
        <f t="shared" ca="1" si="21"/>
        <v>#NAME?</v>
      </c>
      <c r="BG458" s="6">
        <f t="shared" si="22"/>
        <v>1.0745991168951894</v>
      </c>
      <c r="BH458" s="6">
        <f>VLOOKUP(A458, ALL_AP_DATA!$A$2:$D$3600, 3, FALSE)</f>
        <v>50</v>
      </c>
      <c r="BI458" s="6">
        <f>VLOOKUP(A458, ALL_AP_DATA!$A$2:$E$3600, 5, FALSE)</f>
        <v>13872</v>
      </c>
      <c r="BJ458" s="6">
        <f t="shared" si="19"/>
        <v>133.38461538461539</v>
      </c>
      <c r="BK458" s="6">
        <f t="shared" si="23"/>
        <v>0.48076923076923078</v>
      </c>
    </row>
    <row r="459" spans="1:63" ht="15.75" customHeight="1" x14ac:dyDescent="0.2">
      <c r="A459" s="6" t="s">
        <v>1219</v>
      </c>
      <c r="B459" s="6" t="s">
        <v>61</v>
      </c>
      <c r="C459" s="6">
        <v>5</v>
      </c>
      <c r="D459" s="6">
        <v>11</v>
      </c>
      <c r="E459" s="6">
        <v>58</v>
      </c>
      <c r="F459" s="6">
        <v>950</v>
      </c>
      <c r="G459" s="6">
        <v>2.3E-3</v>
      </c>
      <c r="H459" s="6">
        <v>4.7000000000000002E-3</v>
      </c>
      <c r="I459" s="6">
        <v>1.5E-3</v>
      </c>
      <c r="J459" s="6">
        <v>56</v>
      </c>
      <c r="K459" s="6">
        <v>496</v>
      </c>
      <c r="L459" s="6">
        <v>5444</v>
      </c>
      <c r="M459" s="6">
        <v>235944</v>
      </c>
      <c r="N459" s="6">
        <v>0.1019</v>
      </c>
      <c r="O459" s="6">
        <v>0.4415</v>
      </c>
      <c r="P459" s="6">
        <v>0.36899999999999999</v>
      </c>
      <c r="Q459" s="6">
        <v>434</v>
      </c>
      <c r="R459" s="6">
        <v>1871</v>
      </c>
      <c r="S459" s="6">
        <v>10184</v>
      </c>
      <c r="T459" s="6">
        <v>482972</v>
      </c>
      <c r="U459" s="6">
        <v>0.38440000000000002</v>
      </c>
      <c r="V459" s="6">
        <v>0.82589999999999997</v>
      </c>
      <c r="W459" s="6">
        <v>0.75539999999999996</v>
      </c>
      <c r="X459" s="6">
        <v>328</v>
      </c>
      <c r="Y459" s="6">
        <v>2829</v>
      </c>
      <c r="Z459" s="6">
        <v>9971</v>
      </c>
      <c r="AA459" s="6">
        <v>449850</v>
      </c>
      <c r="AB459" s="6">
        <v>0.58130000000000004</v>
      </c>
      <c r="AC459" s="6">
        <v>0.80859999999999999</v>
      </c>
      <c r="AD459" s="6">
        <v>0.7036</v>
      </c>
      <c r="AE459" s="6">
        <v>227</v>
      </c>
      <c r="AF459" s="6">
        <v>1844</v>
      </c>
      <c r="AG459" s="6">
        <v>9264</v>
      </c>
      <c r="AH459" s="6">
        <v>419723</v>
      </c>
      <c r="AI459" s="6">
        <v>0.37890000000000001</v>
      </c>
      <c r="AJ459" s="6">
        <v>0.75129999999999997</v>
      </c>
      <c r="AK459" s="6">
        <v>0.65639999999999998</v>
      </c>
      <c r="AL459" s="6">
        <v>22</v>
      </c>
      <c r="AM459" s="6">
        <v>519</v>
      </c>
      <c r="AN459" s="6">
        <v>5432</v>
      </c>
      <c r="AO459" s="6">
        <v>234623</v>
      </c>
      <c r="AP459" s="6">
        <v>0.1066</v>
      </c>
      <c r="AQ459" s="6">
        <v>0.4405</v>
      </c>
      <c r="AR459" s="6">
        <v>0.3669</v>
      </c>
      <c r="AT459" s="6">
        <f t="shared" si="12"/>
        <v>86.36363636363636</v>
      </c>
      <c r="AU459" s="6">
        <f t="shared" si="13"/>
        <v>475.69354838709677</v>
      </c>
      <c r="AV459" s="6">
        <f t="shared" si="14"/>
        <v>258.13575628006413</v>
      </c>
      <c r="AW459" s="7">
        <f t="shared" si="15"/>
        <v>159.01378579003182</v>
      </c>
      <c r="AX459" s="6">
        <f t="shared" si="16"/>
        <v>227.6155097613883</v>
      </c>
      <c r="AY459" s="6">
        <f t="shared" si="17"/>
        <v>452.06743737957612</v>
      </c>
      <c r="BA459" s="6">
        <f>VLOOKUP(A459, ALL_AP_DATA!$A$2:$F$3600, 6, FALSE)</f>
        <v>4867</v>
      </c>
      <c r="BB459" s="6" t="e">
        <f t="shared" ca="1" si="18"/>
        <v>#NAME?</v>
      </c>
      <c r="BC459" s="6">
        <f>VLOOKUP(A459,projmetadata!$A$2:$D$2036, 4, FALSE)</f>
        <v>579916</v>
      </c>
      <c r="BE459" s="6" t="e">
        <f t="shared" ca="1" si="20"/>
        <v>#NAME?</v>
      </c>
      <c r="BF459" s="6" t="e">
        <f t="shared" ca="1" si="21"/>
        <v>#NAME?</v>
      </c>
      <c r="BG459" s="6">
        <f t="shared" si="22"/>
        <v>1.1025665786079364</v>
      </c>
      <c r="BH459" s="6">
        <f>VLOOKUP(A459, ALL_AP_DATA!$A$2:$D$3600, 3, FALSE)</f>
        <v>3731</v>
      </c>
      <c r="BI459" s="6">
        <f>VLOOKUP(A459, ALL_AP_DATA!$A$2:$E$3600, 5, FALSE)</f>
        <v>639396</v>
      </c>
      <c r="BJ459" s="6">
        <f t="shared" si="19"/>
        <v>131.37374152455311</v>
      </c>
      <c r="BK459" s="6">
        <f t="shared" si="23"/>
        <v>0.76659132936100272</v>
      </c>
    </row>
    <row r="460" spans="1:63" ht="15.75" customHeight="1" x14ac:dyDescent="0.2">
      <c r="A460" s="6" t="s">
        <v>1372</v>
      </c>
      <c r="B460" s="6" t="s">
        <v>61</v>
      </c>
      <c r="Q460" s="6">
        <v>7</v>
      </c>
      <c r="R460" s="6">
        <v>24</v>
      </c>
      <c r="S460" s="6">
        <v>31</v>
      </c>
      <c r="T460" s="6">
        <v>6012</v>
      </c>
      <c r="U460" s="6">
        <v>0.15090000000000001</v>
      </c>
      <c r="V460" s="6">
        <v>0.43059999999999998</v>
      </c>
      <c r="W460" s="6">
        <v>0.14680000000000001</v>
      </c>
      <c r="X460" s="6">
        <v>113</v>
      </c>
      <c r="Y460" s="6">
        <v>61</v>
      </c>
      <c r="Z460" s="6">
        <v>45</v>
      </c>
      <c r="AA460" s="6">
        <v>14277</v>
      </c>
      <c r="AB460" s="6">
        <v>0.3836</v>
      </c>
      <c r="AC460" s="6">
        <v>0.625</v>
      </c>
      <c r="AD460" s="6">
        <v>0.34870000000000001</v>
      </c>
      <c r="AT460" s="6" t="str">
        <f t="shared" si="12"/>
        <v/>
      </c>
      <c r="AU460" s="6" t="str">
        <f t="shared" si="13"/>
        <v/>
      </c>
      <c r="AV460" s="6">
        <f t="shared" si="14"/>
        <v>250.5</v>
      </c>
      <c r="AW460" s="7">
        <f t="shared" si="15"/>
        <v>234.04918032786884</v>
      </c>
      <c r="AX460" s="6" t="str">
        <f t="shared" si="16"/>
        <v/>
      </c>
      <c r="AY460" s="6" t="str">
        <f t="shared" si="17"/>
        <v/>
      </c>
      <c r="BA460" s="6">
        <f>VLOOKUP(A460, ALL_AP_DATA!$A$2:$F$3600, 6, FALSE)</f>
        <v>159</v>
      </c>
      <c r="BB460" s="6" t="e">
        <f t="shared" ca="1" si="18"/>
        <v>#NAME?</v>
      </c>
      <c r="BC460" s="6">
        <f>VLOOKUP(A460,projmetadata!$A$2:$D$2036, 4, FALSE)</f>
        <v>36667</v>
      </c>
      <c r="BE460" s="6" t="e">
        <f t="shared" ca="1" si="20"/>
        <v>#NAME?</v>
      </c>
      <c r="BF460" s="6" t="e">
        <f t="shared" ca="1" si="21"/>
        <v>#NAME?</v>
      </c>
      <c r="BG460" s="6">
        <f t="shared" si="22"/>
        <v>1.1166716666212126</v>
      </c>
      <c r="BH460" s="6">
        <f>VLOOKUP(A460, ALL_AP_DATA!$A$2:$D$3600, 3, FALSE)</f>
        <v>73</v>
      </c>
      <c r="BI460" s="6">
        <f>VLOOKUP(A460, ALL_AP_DATA!$A$2:$E$3600, 5, FALSE)</f>
        <v>40945</v>
      </c>
      <c r="BJ460" s="6">
        <f t="shared" si="19"/>
        <v>257.51572327044028</v>
      </c>
      <c r="BK460" s="6">
        <f t="shared" si="23"/>
        <v>0.45911949685534592</v>
      </c>
    </row>
    <row r="461" spans="1:63" ht="15.75" customHeight="1" x14ac:dyDescent="0.2">
      <c r="A461" s="6" t="s">
        <v>231</v>
      </c>
      <c r="B461" s="6" t="s">
        <v>61</v>
      </c>
      <c r="C461" s="6">
        <v>1</v>
      </c>
      <c r="D461" s="6">
        <v>2</v>
      </c>
      <c r="E461" s="6">
        <v>81</v>
      </c>
      <c r="F461" s="6">
        <v>4034</v>
      </c>
      <c r="G461" s="6">
        <v>8.0000000000000004E-4</v>
      </c>
      <c r="H461" s="6">
        <v>3.0599999999999999E-2</v>
      </c>
      <c r="I461" s="6">
        <v>5.7999999999999996E-3</v>
      </c>
      <c r="J461" s="6">
        <v>21</v>
      </c>
      <c r="K461" s="6">
        <v>183</v>
      </c>
      <c r="L461" s="6">
        <v>2149</v>
      </c>
      <c r="M461" s="6">
        <v>273001</v>
      </c>
      <c r="N461" s="6">
        <v>7.6700000000000004E-2</v>
      </c>
      <c r="O461" s="6">
        <v>0.81159999999999999</v>
      </c>
      <c r="P461" s="6">
        <v>0.3911</v>
      </c>
      <c r="Q461" s="6">
        <v>48</v>
      </c>
      <c r="R461" s="6">
        <v>303</v>
      </c>
      <c r="S461" s="6">
        <v>2518</v>
      </c>
      <c r="T461" s="6">
        <v>663638</v>
      </c>
      <c r="U461" s="6">
        <v>0.127</v>
      </c>
      <c r="V461" s="6">
        <v>0.95089999999999997</v>
      </c>
      <c r="W461" s="6">
        <v>0.95069999999999999</v>
      </c>
      <c r="X461" s="6">
        <v>39</v>
      </c>
      <c r="Y461" s="6">
        <v>556</v>
      </c>
      <c r="Z461" s="6">
        <v>2308</v>
      </c>
      <c r="AA461" s="6">
        <v>267832</v>
      </c>
      <c r="AB461" s="6">
        <v>0.23300000000000001</v>
      </c>
      <c r="AC461" s="6">
        <v>0.87160000000000004</v>
      </c>
      <c r="AD461" s="6">
        <v>0.38369999999999999</v>
      </c>
      <c r="AE461" s="6">
        <v>61</v>
      </c>
      <c r="AF461" s="6">
        <v>403</v>
      </c>
      <c r="AG461" s="6">
        <v>2333</v>
      </c>
      <c r="AH461" s="6">
        <v>285734</v>
      </c>
      <c r="AI461" s="6">
        <v>0.16889999999999999</v>
      </c>
      <c r="AJ461" s="6">
        <v>0.88100000000000001</v>
      </c>
      <c r="AK461" s="6">
        <v>0.4093</v>
      </c>
      <c r="AL461" s="6">
        <v>17</v>
      </c>
      <c r="AM461" s="6">
        <v>214</v>
      </c>
      <c r="AN461" s="6">
        <v>2336</v>
      </c>
      <c r="AO461" s="6">
        <v>282751</v>
      </c>
      <c r="AP461" s="6">
        <v>8.9700000000000002E-2</v>
      </c>
      <c r="AQ461" s="6">
        <v>0.88219999999999998</v>
      </c>
      <c r="AR461" s="6">
        <v>0.40510000000000002</v>
      </c>
      <c r="AT461" s="6">
        <f t="shared" si="12"/>
        <v>2017</v>
      </c>
      <c r="AU461" s="6">
        <f t="shared" si="13"/>
        <v>1491.8087431693989</v>
      </c>
      <c r="AV461" s="6">
        <f t="shared" si="14"/>
        <v>2190.2244224422443</v>
      </c>
      <c r="AW461" s="7">
        <f t="shared" si="15"/>
        <v>481.71223021582733</v>
      </c>
      <c r="AX461" s="6">
        <f t="shared" si="16"/>
        <v>709.01736972704714</v>
      </c>
      <c r="AY461" s="6">
        <f t="shared" si="17"/>
        <v>1321.266355140187</v>
      </c>
      <c r="BA461" s="6">
        <f>VLOOKUP(A461, ALL_AP_DATA!$A$2:$F$3600, 6, FALSE)</f>
        <v>2386</v>
      </c>
      <c r="BB461" s="6" t="e">
        <f t="shared" ca="1" si="18"/>
        <v>#NAME?</v>
      </c>
      <c r="BC461" s="6">
        <f>VLOOKUP(A461,projmetadata!$A$2:$D$2036, 4, FALSE)</f>
        <v>615202</v>
      </c>
      <c r="BE461" s="6" t="e">
        <f t="shared" ca="1" si="20"/>
        <v>#NAME?</v>
      </c>
      <c r="BF461" s="6" t="e">
        <f t="shared" ca="1" si="21"/>
        <v>#NAME?</v>
      </c>
      <c r="BG461" s="6">
        <f t="shared" si="22"/>
        <v>1.1346695882002984</v>
      </c>
      <c r="BH461" s="6">
        <f>VLOOKUP(A461, ALL_AP_DATA!$A$2:$D$3600, 3, FALSE)</f>
        <v>720</v>
      </c>
      <c r="BI461" s="6">
        <f>VLOOKUP(A461, ALL_AP_DATA!$A$2:$E$3600, 5, FALSE)</f>
        <v>698051</v>
      </c>
      <c r="BJ461" s="6">
        <f t="shared" si="19"/>
        <v>292.56119027661356</v>
      </c>
      <c r="BK461" s="6">
        <f t="shared" si="23"/>
        <v>0.30176026823134955</v>
      </c>
    </row>
    <row r="462" spans="1:63" ht="15.75" customHeight="1" x14ac:dyDescent="0.2">
      <c r="A462" s="6" t="s">
        <v>259</v>
      </c>
      <c r="B462" s="6" t="s">
        <v>61</v>
      </c>
      <c r="J462" s="6">
        <v>2</v>
      </c>
      <c r="K462" s="6">
        <v>18</v>
      </c>
      <c r="L462" s="6">
        <v>252</v>
      </c>
      <c r="M462" s="6">
        <v>10470</v>
      </c>
      <c r="N462" s="6">
        <v>0.1023</v>
      </c>
      <c r="O462" s="6">
        <v>0.41310000000000002</v>
      </c>
      <c r="P462" s="6">
        <v>0.11070000000000001</v>
      </c>
      <c r="Q462" s="6">
        <v>11</v>
      </c>
      <c r="R462" s="6">
        <v>51</v>
      </c>
      <c r="S462" s="6">
        <v>543</v>
      </c>
      <c r="T462" s="6">
        <v>42489</v>
      </c>
      <c r="U462" s="6">
        <v>0.2898</v>
      </c>
      <c r="V462" s="6">
        <v>0.89019999999999999</v>
      </c>
      <c r="W462" s="6">
        <v>0.44919999999999999</v>
      </c>
      <c r="X462" s="6">
        <v>3</v>
      </c>
      <c r="Y462" s="6">
        <v>61</v>
      </c>
      <c r="Z462" s="6">
        <v>302</v>
      </c>
      <c r="AA462" s="6">
        <v>17868</v>
      </c>
      <c r="AB462" s="6">
        <v>0.34660000000000002</v>
      </c>
      <c r="AC462" s="6">
        <v>0.49509999999999998</v>
      </c>
      <c r="AD462" s="6">
        <v>0.18890000000000001</v>
      </c>
      <c r="AE462" s="6">
        <v>7</v>
      </c>
      <c r="AF462" s="6">
        <v>50</v>
      </c>
      <c r="AG462" s="6">
        <v>414</v>
      </c>
      <c r="AH462" s="6">
        <v>28909</v>
      </c>
      <c r="AI462" s="6">
        <v>0.28410000000000002</v>
      </c>
      <c r="AJ462" s="6">
        <v>0.67869999999999997</v>
      </c>
      <c r="AK462" s="6">
        <v>0.30559999999999998</v>
      </c>
      <c r="AL462" s="6">
        <v>4</v>
      </c>
      <c r="AM462" s="6">
        <v>38</v>
      </c>
      <c r="AN462" s="6">
        <v>490</v>
      </c>
      <c r="AO462" s="6">
        <v>31992</v>
      </c>
      <c r="AP462" s="6">
        <v>0.21590000000000001</v>
      </c>
      <c r="AQ462" s="6">
        <v>0.80330000000000001</v>
      </c>
      <c r="AR462" s="6">
        <v>0.3382</v>
      </c>
      <c r="AT462" s="6" t="str">
        <f t="shared" si="12"/>
        <v/>
      </c>
      <c r="AU462" s="6">
        <f t="shared" si="13"/>
        <v>581.66666666666663</v>
      </c>
      <c r="AV462" s="6">
        <f t="shared" si="14"/>
        <v>833.11764705882354</v>
      </c>
      <c r="AW462" s="7">
        <f t="shared" si="15"/>
        <v>292.91803278688525</v>
      </c>
      <c r="AX462" s="6">
        <f t="shared" si="16"/>
        <v>578.17999999999995</v>
      </c>
      <c r="AY462" s="6">
        <f t="shared" si="17"/>
        <v>841.89473684210532</v>
      </c>
      <c r="BA462" s="6">
        <f>VLOOKUP(A462, ALL_AP_DATA!$A$2:$F$3600, 6, FALSE)</f>
        <v>176</v>
      </c>
      <c r="BB462" s="6" t="e">
        <f t="shared" ca="1" si="18"/>
        <v>#NAME?</v>
      </c>
      <c r="BC462" s="6">
        <f>VLOOKUP(A462,projmetadata!$A$2:$D$2036, 4, FALSE)</f>
        <v>83461</v>
      </c>
      <c r="BE462" s="6" t="e">
        <f t="shared" ca="1" si="20"/>
        <v>#NAME?</v>
      </c>
      <c r="BF462" s="6" t="e">
        <f t="shared" ca="1" si="21"/>
        <v>#NAME?</v>
      </c>
      <c r="BG462" s="6">
        <f t="shared" si="22"/>
        <v>1.1333556990690263</v>
      </c>
      <c r="BH462" s="6">
        <f>VLOOKUP(A462, ALL_AP_DATA!$A$2:$D$3600, 3, FALSE)</f>
        <v>98</v>
      </c>
      <c r="BI462" s="6">
        <f>VLOOKUP(A462, ALL_AP_DATA!$A$2:$E$3600, 5, FALSE)</f>
        <v>94591</v>
      </c>
      <c r="BJ462" s="6">
        <f t="shared" si="19"/>
        <v>537.44886363636363</v>
      </c>
      <c r="BK462" s="6">
        <f t="shared" si="23"/>
        <v>0.55681818181818177</v>
      </c>
    </row>
    <row r="463" spans="1:63" ht="15.75" customHeight="1" x14ac:dyDescent="0.2">
      <c r="A463" s="6" t="s">
        <v>1401</v>
      </c>
      <c r="B463" s="6" t="s">
        <v>61</v>
      </c>
      <c r="C463" s="6">
        <v>1</v>
      </c>
      <c r="D463" s="6">
        <v>3</v>
      </c>
      <c r="E463" s="6">
        <v>1</v>
      </c>
      <c r="F463" s="6">
        <v>3446</v>
      </c>
      <c r="G463" s="6">
        <v>1.15E-2</v>
      </c>
      <c r="H463" s="6">
        <v>1.9E-3</v>
      </c>
      <c r="I463" s="6">
        <v>7.7999999999999996E-3</v>
      </c>
      <c r="J463" s="6">
        <v>3</v>
      </c>
      <c r="K463" s="6">
        <v>12</v>
      </c>
      <c r="L463" s="6">
        <v>9</v>
      </c>
      <c r="M463" s="6">
        <v>15405</v>
      </c>
      <c r="N463" s="6">
        <v>4.6199999999999998E-2</v>
      </c>
      <c r="O463" s="6">
        <v>1.7500000000000002E-2</v>
      </c>
      <c r="P463" s="6">
        <v>3.4799999999999998E-2</v>
      </c>
      <c r="Q463" s="6">
        <v>8</v>
      </c>
      <c r="R463" s="6">
        <v>33</v>
      </c>
      <c r="S463" s="6">
        <v>428</v>
      </c>
      <c r="T463" s="6">
        <v>35209</v>
      </c>
      <c r="U463" s="6">
        <v>0.12690000000000001</v>
      </c>
      <c r="V463" s="6">
        <v>0.83430000000000004</v>
      </c>
      <c r="W463" s="6">
        <v>7.9399999999999998E-2</v>
      </c>
      <c r="X463" s="6">
        <v>7</v>
      </c>
      <c r="Y463" s="6">
        <v>59</v>
      </c>
      <c r="Z463" s="6">
        <v>303</v>
      </c>
      <c r="AA463" s="6">
        <v>18033</v>
      </c>
      <c r="AB463" s="6">
        <v>0.22689999999999999</v>
      </c>
      <c r="AC463" s="6">
        <v>0.59060000000000001</v>
      </c>
      <c r="AD463" s="6">
        <v>4.07E-2</v>
      </c>
      <c r="AE463" s="6">
        <v>5</v>
      </c>
      <c r="AF463" s="6">
        <v>29</v>
      </c>
      <c r="AG463" s="6">
        <v>316</v>
      </c>
      <c r="AH463" s="6">
        <v>26496</v>
      </c>
      <c r="AI463" s="6">
        <v>0.1115</v>
      </c>
      <c r="AJ463" s="6">
        <v>0.61599999999999999</v>
      </c>
      <c r="AK463" s="6">
        <v>5.9799999999999999E-2</v>
      </c>
      <c r="AL463" s="6">
        <v>1</v>
      </c>
      <c r="AM463" s="6">
        <v>15</v>
      </c>
      <c r="AN463" s="6">
        <v>9</v>
      </c>
      <c r="AO463" s="6">
        <v>16021</v>
      </c>
      <c r="AP463" s="6">
        <v>5.7700000000000001E-2</v>
      </c>
      <c r="AQ463" s="6">
        <v>1.7500000000000002E-2</v>
      </c>
      <c r="AR463" s="6">
        <v>3.61E-2</v>
      </c>
      <c r="AT463" s="6">
        <f t="shared" si="12"/>
        <v>1148.6666666666667</v>
      </c>
      <c r="AU463" s="6">
        <f t="shared" si="13"/>
        <v>1283.75</v>
      </c>
      <c r="AV463" s="6">
        <f t="shared" si="14"/>
        <v>1066.939393939394</v>
      </c>
      <c r="AW463" s="7">
        <f t="shared" si="15"/>
        <v>305.64406779661016</v>
      </c>
      <c r="AX463" s="6">
        <f t="shared" si="16"/>
        <v>913.65517241379314</v>
      </c>
      <c r="AY463" s="6">
        <f t="shared" si="17"/>
        <v>1068.0666666666666</v>
      </c>
      <c r="BA463" s="6">
        <f>VLOOKUP(A463, ALL_AP_DATA!$A$2:$F$3600, 6, FALSE)</f>
        <v>260</v>
      </c>
      <c r="BB463" s="6" t="e">
        <f t="shared" ca="1" si="18"/>
        <v>#NAME?</v>
      </c>
      <c r="BC463" s="6">
        <f>VLOOKUP(A463,projmetadata!$A$2:$D$2036, 4, FALSE)</f>
        <v>369429</v>
      </c>
      <c r="BE463" s="6" t="e">
        <f t="shared" ca="1" si="20"/>
        <v>#NAME?</v>
      </c>
      <c r="BF463" s="6" t="e">
        <f t="shared" ca="1" si="21"/>
        <v>#NAME?</v>
      </c>
      <c r="BG463" s="6">
        <f t="shared" si="22"/>
        <v>1.1998435423315441</v>
      </c>
      <c r="BH463" s="6">
        <f>VLOOKUP(A463, ALL_AP_DATA!$A$2:$D$3600, 3, FALSE)</f>
        <v>92</v>
      </c>
      <c r="BI463" s="6">
        <f>VLOOKUP(A463, ALL_AP_DATA!$A$2:$E$3600, 5, FALSE)</f>
        <v>443257</v>
      </c>
      <c r="BJ463" s="6">
        <f t="shared" si="19"/>
        <v>1704.8346153846153</v>
      </c>
      <c r="BK463" s="6">
        <f t="shared" si="23"/>
        <v>0.35384615384615387</v>
      </c>
    </row>
    <row r="464" spans="1:63" ht="15.75" customHeight="1" x14ac:dyDescent="0.2">
      <c r="A464" s="6" t="s">
        <v>1387</v>
      </c>
      <c r="B464" s="6" t="s">
        <v>61</v>
      </c>
      <c r="C464" s="6">
        <v>1</v>
      </c>
      <c r="D464" s="6">
        <v>3</v>
      </c>
      <c r="E464" s="6">
        <v>5</v>
      </c>
      <c r="F464" s="6">
        <v>471</v>
      </c>
      <c r="G464" s="6">
        <v>2.0500000000000001E-2</v>
      </c>
      <c r="H464" s="6">
        <v>4.5499999999999999E-2</v>
      </c>
      <c r="I464" s="6">
        <v>3.0300000000000001E-2</v>
      </c>
      <c r="Q464" s="6">
        <v>13</v>
      </c>
      <c r="R464" s="6">
        <v>51</v>
      </c>
      <c r="S464" s="6">
        <v>103</v>
      </c>
      <c r="T464" s="6">
        <v>9546</v>
      </c>
      <c r="U464" s="6">
        <v>0.3493</v>
      </c>
      <c r="V464" s="6">
        <v>0.93640000000000001</v>
      </c>
      <c r="W464" s="6">
        <v>0.61499999999999999</v>
      </c>
      <c r="X464" s="6">
        <v>10</v>
      </c>
      <c r="Y464" s="6">
        <v>60</v>
      </c>
      <c r="Z464" s="6">
        <v>97</v>
      </c>
      <c r="AA464" s="6">
        <v>10598</v>
      </c>
      <c r="AB464" s="6">
        <v>0.41099999999999998</v>
      </c>
      <c r="AC464" s="6">
        <v>0.88180000000000003</v>
      </c>
      <c r="AD464" s="6">
        <v>0.68279999999999996</v>
      </c>
      <c r="AE464" s="6">
        <v>12</v>
      </c>
      <c r="AF464" s="6">
        <v>28</v>
      </c>
      <c r="AG464" s="6">
        <v>20</v>
      </c>
      <c r="AH464" s="6">
        <v>2919</v>
      </c>
      <c r="AI464" s="6">
        <v>0.1918</v>
      </c>
      <c r="AJ464" s="6">
        <v>0.18179999999999999</v>
      </c>
      <c r="AK464" s="6">
        <v>0.18809999999999999</v>
      </c>
      <c r="AT464" s="6">
        <f t="shared" si="12"/>
        <v>157</v>
      </c>
      <c r="AU464" s="6" t="str">
        <f t="shared" si="13"/>
        <v/>
      </c>
      <c r="AV464" s="6">
        <f t="shared" si="14"/>
        <v>187.1764705882353</v>
      </c>
      <c r="AW464" s="7">
        <f t="shared" si="15"/>
        <v>176.63333333333333</v>
      </c>
      <c r="AX464" s="6">
        <f t="shared" si="16"/>
        <v>104.25</v>
      </c>
      <c r="AY464" s="6" t="str">
        <f t="shared" si="17"/>
        <v/>
      </c>
      <c r="BA464" s="6">
        <f>VLOOKUP(A464, ALL_AP_DATA!$A$2:$F$3600, 6, FALSE)</f>
        <v>146</v>
      </c>
      <c r="BB464" s="6" t="e">
        <f t="shared" ca="1" si="18"/>
        <v>#NAME?</v>
      </c>
      <c r="BC464" s="6">
        <f>VLOOKUP(A464,projmetadata!$A$2:$D$2036, 4, FALSE)</f>
        <v>12950</v>
      </c>
      <c r="BE464" s="6" t="e">
        <f t="shared" ca="1" si="20"/>
        <v>#NAME?</v>
      </c>
      <c r="BF464" s="6" t="e">
        <f t="shared" ca="1" si="21"/>
        <v>#NAME?</v>
      </c>
      <c r="BG464" s="6">
        <f t="shared" si="22"/>
        <v>1.1985328185328186</v>
      </c>
      <c r="BH464" s="6">
        <f>VLOOKUP(A464, ALL_AP_DATA!$A$2:$D$3600, 3, FALSE)</f>
        <v>92</v>
      </c>
      <c r="BI464" s="6">
        <f>VLOOKUP(A464, ALL_AP_DATA!$A$2:$E$3600, 5, FALSE)</f>
        <v>15521</v>
      </c>
      <c r="BJ464" s="6">
        <f t="shared" si="19"/>
        <v>106.3082191780822</v>
      </c>
      <c r="BK464" s="6">
        <f t="shared" si="23"/>
        <v>0.63013698630136983</v>
      </c>
    </row>
    <row r="465" spans="1:63" ht="15.75" customHeight="1" x14ac:dyDescent="0.2">
      <c r="A465" s="6" t="s">
        <v>1009</v>
      </c>
      <c r="B465" s="6" t="s">
        <v>61</v>
      </c>
      <c r="Q465" s="6">
        <v>10</v>
      </c>
      <c r="R465" s="6">
        <v>41</v>
      </c>
      <c r="S465" s="6">
        <v>58</v>
      </c>
      <c r="T465" s="6">
        <v>7100</v>
      </c>
      <c r="U465" s="6">
        <v>0.24260000000000001</v>
      </c>
      <c r="V465" s="6">
        <v>0.77329999999999999</v>
      </c>
      <c r="W465" s="6">
        <v>0.2364</v>
      </c>
      <c r="X465" s="6">
        <v>11</v>
      </c>
      <c r="Y465" s="6">
        <v>57</v>
      </c>
      <c r="Z465" s="6">
        <v>27</v>
      </c>
      <c r="AA465" s="6">
        <v>1299</v>
      </c>
      <c r="AB465" s="6">
        <v>0.33729999999999999</v>
      </c>
      <c r="AC465" s="6">
        <v>0.36</v>
      </c>
      <c r="AD465" s="6">
        <v>4.3299999999999998E-2</v>
      </c>
      <c r="AE465" s="6">
        <v>6</v>
      </c>
      <c r="AF465" s="6">
        <v>19</v>
      </c>
      <c r="AG465" s="6">
        <v>30</v>
      </c>
      <c r="AH465" s="6">
        <v>1342</v>
      </c>
      <c r="AI465" s="6">
        <v>0.1124</v>
      </c>
      <c r="AJ465" s="6">
        <v>0.4</v>
      </c>
      <c r="AK465" s="6">
        <v>4.4699999999999997E-2</v>
      </c>
      <c r="AL465" s="6">
        <v>1</v>
      </c>
      <c r="AM465" s="6">
        <v>12</v>
      </c>
      <c r="AN465" s="6">
        <v>21</v>
      </c>
      <c r="AO465" s="6">
        <v>1497</v>
      </c>
      <c r="AP465" s="6">
        <v>7.0999999999999994E-2</v>
      </c>
      <c r="AQ465" s="6">
        <v>0.28000000000000003</v>
      </c>
      <c r="AR465" s="6">
        <v>4.99E-2</v>
      </c>
      <c r="AT465" s="6" t="str">
        <f t="shared" si="12"/>
        <v/>
      </c>
      <c r="AU465" s="6" t="str">
        <f t="shared" si="13"/>
        <v/>
      </c>
      <c r="AV465" s="6">
        <f t="shared" si="14"/>
        <v>173.17073170731706</v>
      </c>
      <c r="AW465" s="7">
        <f t="shared" si="15"/>
        <v>22.789473684210527</v>
      </c>
      <c r="AX465" s="6">
        <f t="shared" si="16"/>
        <v>70.631578947368425</v>
      </c>
      <c r="AY465" s="6">
        <f t="shared" si="17"/>
        <v>124.75</v>
      </c>
      <c r="BA465" s="6">
        <f>VLOOKUP(A465, ALL_AP_DATA!$A$2:$F$3600, 6, FALSE)</f>
        <v>169</v>
      </c>
      <c r="BB465" s="6" t="e">
        <f t="shared" ca="1" si="18"/>
        <v>#NAME?</v>
      </c>
      <c r="BC465" s="6">
        <f>VLOOKUP(A465,projmetadata!$A$2:$D$2036, 4, FALSE)</f>
        <v>24543</v>
      </c>
      <c r="BE465" s="6" t="e">
        <f t="shared" ca="1" si="20"/>
        <v>#NAME?</v>
      </c>
      <c r="BF465" s="6" t="e">
        <f t="shared" ca="1" si="21"/>
        <v>#NAME?</v>
      </c>
      <c r="BG465" s="6">
        <f t="shared" si="22"/>
        <v>1.2234853114941124</v>
      </c>
      <c r="BH465" s="6">
        <f>VLOOKUP(A465, ALL_AP_DATA!$A$2:$D$3600, 3, FALSE)</f>
        <v>94</v>
      </c>
      <c r="BI465" s="6">
        <f>VLOOKUP(A465, ALL_AP_DATA!$A$2:$E$3600, 5, FALSE)</f>
        <v>30028</v>
      </c>
      <c r="BJ465" s="6">
        <f t="shared" si="19"/>
        <v>177.68047337278105</v>
      </c>
      <c r="BK465" s="6">
        <f t="shared" si="23"/>
        <v>0.55621301775147924</v>
      </c>
    </row>
    <row r="466" spans="1:63" ht="15.75" customHeight="1" x14ac:dyDescent="0.2">
      <c r="A466" s="6" t="s">
        <v>1125</v>
      </c>
      <c r="B466" s="6" t="s">
        <v>61</v>
      </c>
      <c r="C466" s="6">
        <v>4</v>
      </c>
      <c r="D466" s="6">
        <v>10</v>
      </c>
      <c r="E466" s="6">
        <v>46</v>
      </c>
      <c r="F466" s="6">
        <v>875</v>
      </c>
      <c r="G466" s="6">
        <v>1.61E-2</v>
      </c>
      <c r="H466" s="6">
        <v>6.3600000000000004E-2</v>
      </c>
      <c r="I466" s="6">
        <v>7.9000000000000008E-3</v>
      </c>
      <c r="J466" s="6">
        <v>5</v>
      </c>
      <c r="K466" s="6">
        <v>47</v>
      </c>
      <c r="L466" s="6">
        <v>417</v>
      </c>
      <c r="M466" s="6">
        <v>42563</v>
      </c>
      <c r="N466" s="6">
        <v>7.5399999999999995E-2</v>
      </c>
      <c r="O466" s="6">
        <v>0.57679999999999998</v>
      </c>
      <c r="P466" s="6">
        <v>0.38300000000000001</v>
      </c>
      <c r="Q466" s="6">
        <v>30</v>
      </c>
      <c r="R466" s="6">
        <v>239</v>
      </c>
      <c r="S466" s="6">
        <v>700</v>
      </c>
      <c r="T466" s="6">
        <v>105112</v>
      </c>
      <c r="U466" s="6">
        <v>0.3836</v>
      </c>
      <c r="V466" s="6">
        <v>0.96819999999999995</v>
      </c>
      <c r="W466" s="6">
        <v>0.94589999999999996</v>
      </c>
      <c r="X466" s="6">
        <v>21</v>
      </c>
      <c r="Y466" s="6">
        <v>119</v>
      </c>
      <c r="Z466" s="6">
        <v>346</v>
      </c>
      <c r="AA466" s="6">
        <v>32040</v>
      </c>
      <c r="AB466" s="6">
        <v>0.191</v>
      </c>
      <c r="AC466" s="6">
        <v>0.47860000000000003</v>
      </c>
      <c r="AD466" s="6">
        <v>0.2883</v>
      </c>
      <c r="AE466" s="6">
        <v>33</v>
      </c>
      <c r="AF466" s="6">
        <v>190</v>
      </c>
      <c r="AG466" s="6">
        <v>427</v>
      </c>
      <c r="AH466" s="6">
        <v>41411</v>
      </c>
      <c r="AI466" s="6">
        <v>0.30499999999999999</v>
      </c>
      <c r="AJ466" s="6">
        <v>0.59060000000000001</v>
      </c>
      <c r="AK466" s="6">
        <v>0.37269999999999998</v>
      </c>
      <c r="AL466" s="6">
        <v>9</v>
      </c>
      <c r="AM466" s="6">
        <v>164</v>
      </c>
      <c r="AN466" s="6">
        <v>641</v>
      </c>
      <c r="AO466" s="6">
        <v>87765</v>
      </c>
      <c r="AP466" s="6">
        <v>0.26319999999999999</v>
      </c>
      <c r="AQ466" s="6">
        <v>0.88660000000000005</v>
      </c>
      <c r="AR466" s="6">
        <v>0.78979999999999995</v>
      </c>
      <c r="AT466" s="6">
        <f t="shared" si="12"/>
        <v>87.5</v>
      </c>
      <c r="AU466" s="6">
        <f t="shared" si="13"/>
        <v>905.59574468085111</v>
      </c>
      <c r="AV466" s="6">
        <f t="shared" si="14"/>
        <v>439.79916317991632</v>
      </c>
      <c r="AW466" s="7">
        <f t="shared" si="15"/>
        <v>269.24369747899158</v>
      </c>
      <c r="AX466" s="6">
        <f t="shared" si="16"/>
        <v>217.95263157894738</v>
      </c>
      <c r="AY466" s="6">
        <f t="shared" si="17"/>
        <v>535.15243902439022</v>
      </c>
      <c r="BA466" s="6">
        <f>VLOOKUP(A466, ALL_AP_DATA!$A$2:$F$3600, 6, FALSE)</f>
        <v>623</v>
      </c>
      <c r="BB466" s="6" t="e">
        <f t="shared" ca="1" si="18"/>
        <v>#NAME?</v>
      </c>
      <c r="BC466" s="6">
        <f>VLOOKUP(A466,projmetadata!$A$2:$D$2036, 4, FALSE)</f>
        <v>85670</v>
      </c>
      <c r="BE466" s="6" t="e">
        <f t="shared" ca="1" si="20"/>
        <v>#NAME?</v>
      </c>
      <c r="BF466" s="6" t="e">
        <f t="shared" ca="1" si="21"/>
        <v>#NAME?</v>
      </c>
      <c r="BG466" s="6">
        <f t="shared" si="22"/>
        <v>1.2970818256098984</v>
      </c>
      <c r="BH466" s="6">
        <f>VLOOKUP(A466, ALL_AP_DATA!$A$2:$D$3600, 3, FALSE)</f>
        <v>393</v>
      </c>
      <c r="BI466" s="6">
        <f>VLOOKUP(A466, ALL_AP_DATA!$A$2:$E$3600, 5, FALSE)</f>
        <v>111121</v>
      </c>
      <c r="BJ466" s="6">
        <f t="shared" si="19"/>
        <v>178.36436597110753</v>
      </c>
      <c r="BK466" s="6">
        <f t="shared" si="23"/>
        <v>0.6308186195826645</v>
      </c>
    </row>
    <row r="467" spans="1:63" ht="15.75" customHeight="1" x14ac:dyDescent="0.2">
      <c r="A467" s="6" t="s">
        <v>1171</v>
      </c>
      <c r="B467" s="6" t="s">
        <v>61</v>
      </c>
      <c r="C467" s="6">
        <v>5</v>
      </c>
      <c r="D467" s="6">
        <v>57</v>
      </c>
      <c r="E467" s="6">
        <v>372</v>
      </c>
      <c r="F467" s="6">
        <v>27036</v>
      </c>
      <c r="G467" s="6">
        <v>0.1298</v>
      </c>
      <c r="H467" s="6">
        <v>0.52249999999999996</v>
      </c>
      <c r="I467" s="6">
        <v>0.23799999999999999</v>
      </c>
      <c r="J467" s="6">
        <v>8</v>
      </c>
      <c r="K467" s="6">
        <v>76</v>
      </c>
      <c r="L467" s="6">
        <v>366</v>
      </c>
      <c r="M467" s="6">
        <v>41433</v>
      </c>
      <c r="N467" s="6">
        <v>0.1731</v>
      </c>
      <c r="O467" s="6">
        <v>0.51400000000000001</v>
      </c>
      <c r="P467" s="6">
        <v>0.36480000000000001</v>
      </c>
      <c r="Q467" s="6">
        <v>46</v>
      </c>
      <c r="R467" s="6">
        <v>194</v>
      </c>
      <c r="S467" s="6">
        <v>650</v>
      </c>
      <c r="T467" s="6">
        <v>91691</v>
      </c>
      <c r="U467" s="6">
        <v>0.44190000000000002</v>
      </c>
      <c r="V467" s="6">
        <v>0.91290000000000004</v>
      </c>
      <c r="W467" s="6">
        <v>0.80720000000000003</v>
      </c>
      <c r="X467" s="6">
        <v>19</v>
      </c>
      <c r="Y467" s="6">
        <v>235</v>
      </c>
      <c r="Z467" s="6">
        <v>584</v>
      </c>
      <c r="AA467" s="6">
        <v>81464</v>
      </c>
      <c r="AB467" s="6">
        <v>0.5353</v>
      </c>
      <c r="AC467" s="6">
        <v>0.82020000000000004</v>
      </c>
      <c r="AD467" s="6">
        <v>0.71719999999999995</v>
      </c>
      <c r="AE467" s="6">
        <v>28</v>
      </c>
      <c r="AF467" s="6">
        <v>141</v>
      </c>
      <c r="AG467" s="6">
        <v>588</v>
      </c>
      <c r="AH467" s="6">
        <v>67763</v>
      </c>
      <c r="AI467" s="6">
        <v>0.32119999999999999</v>
      </c>
      <c r="AJ467" s="6">
        <v>0.82579999999999998</v>
      </c>
      <c r="AK467" s="6">
        <v>0.59660000000000002</v>
      </c>
      <c r="AL467" s="6">
        <v>10</v>
      </c>
      <c r="AM467" s="6">
        <v>109</v>
      </c>
      <c r="AN467" s="6">
        <v>476</v>
      </c>
      <c r="AO467" s="6">
        <v>56317</v>
      </c>
      <c r="AP467" s="6">
        <v>0.24829999999999999</v>
      </c>
      <c r="AQ467" s="6">
        <v>0.66849999999999998</v>
      </c>
      <c r="AR467" s="6">
        <v>0.49580000000000002</v>
      </c>
      <c r="AT467" s="6">
        <f t="shared" si="12"/>
        <v>474.31578947368422</v>
      </c>
      <c r="AU467" s="6">
        <f t="shared" si="13"/>
        <v>545.17105263157896</v>
      </c>
      <c r="AV467" s="6">
        <f t="shared" si="14"/>
        <v>472.63402061855669</v>
      </c>
      <c r="AW467" s="7">
        <f t="shared" si="15"/>
        <v>346.65531914893614</v>
      </c>
      <c r="AX467" s="6">
        <f t="shared" si="16"/>
        <v>480.58865248226948</v>
      </c>
      <c r="AY467" s="6">
        <f t="shared" si="17"/>
        <v>516.66972477064223</v>
      </c>
      <c r="BA467" s="6">
        <f>VLOOKUP(A467, ALL_AP_DATA!$A$2:$F$3600, 6, FALSE)</f>
        <v>439</v>
      </c>
      <c r="BB467" s="6" t="e">
        <f t="shared" ca="1" si="18"/>
        <v>#NAME?</v>
      </c>
      <c r="BC467" s="6">
        <f>VLOOKUP(A467,projmetadata!$A$2:$D$2036, 4, FALSE)</f>
        <v>86918</v>
      </c>
      <c r="BE467" s="6" t="e">
        <f t="shared" ca="1" si="20"/>
        <v>#NAME?</v>
      </c>
      <c r="BF467" s="6" t="e">
        <f t="shared" ca="1" si="21"/>
        <v>#NAME?</v>
      </c>
      <c r="BG467" s="6">
        <f t="shared" si="22"/>
        <v>1.3068524356289837</v>
      </c>
      <c r="BH467" s="6">
        <f>VLOOKUP(A467, ALL_AP_DATA!$A$2:$D$3600, 3, FALSE)</f>
        <v>342</v>
      </c>
      <c r="BI467" s="6">
        <f>VLOOKUP(A467, ALL_AP_DATA!$A$2:$E$3600, 5, FALSE)</f>
        <v>113589</v>
      </c>
      <c r="BJ467" s="6">
        <f t="shared" si="19"/>
        <v>258.74487471526197</v>
      </c>
      <c r="BK467" s="6">
        <f t="shared" si="23"/>
        <v>0.77904328018223234</v>
      </c>
    </row>
    <row r="468" spans="1:63" ht="15.75" customHeight="1" x14ac:dyDescent="0.2">
      <c r="A468" s="6" t="s">
        <v>1218</v>
      </c>
      <c r="B468" s="6" t="s">
        <v>61</v>
      </c>
      <c r="C468" s="6">
        <v>1</v>
      </c>
      <c r="D468" s="6">
        <v>2</v>
      </c>
      <c r="E468" s="6">
        <v>5</v>
      </c>
      <c r="F468" s="6">
        <v>9398</v>
      </c>
      <c r="G468" s="6">
        <v>1.12E-2</v>
      </c>
      <c r="H468" s="6">
        <v>0.1163</v>
      </c>
      <c r="I468" s="6">
        <v>3.73E-2</v>
      </c>
      <c r="J468" s="6">
        <v>3</v>
      </c>
      <c r="K468" s="6">
        <v>19</v>
      </c>
      <c r="L468" s="6">
        <v>24</v>
      </c>
      <c r="M468" s="6">
        <v>11572</v>
      </c>
      <c r="N468" s="6">
        <v>0.1067</v>
      </c>
      <c r="O468" s="6">
        <v>0.55810000000000004</v>
      </c>
      <c r="P468" s="6">
        <v>4.5999999999999999E-2</v>
      </c>
      <c r="Q468" s="6">
        <v>2</v>
      </c>
      <c r="R468" s="6">
        <v>27</v>
      </c>
      <c r="S468" s="6">
        <v>33</v>
      </c>
      <c r="T468" s="6">
        <v>19830</v>
      </c>
      <c r="U468" s="6">
        <v>0.1517</v>
      </c>
      <c r="V468" s="6">
        <v>0.76739999999999997</v>
      </c>
      <c r="W468" s="6">
        <v>7.8799999999999995E-2</v>
      </c>
      <c r="X468" s="6">
        <v>8</v>
      </c>
      <c r="Y468" s="6">
        <v>107</v>
      </c>
      <c r="Z468" s="6">
        <v>34</v>
      </c>
      <c r="AA468" s="6">
        <v>9839</v>
      </c>
      <c r="AB468" s="6">
        <v>0.60109999999999997</v>
      </c>
      <c r="AC468" s="6">
        <v>0.79069999999999996</v>
      </c>
      <c r="AD468" s="6">
        <v>3.9100000000000003E-2</v>
      </c>
      <c r="AE468" s="6">
        <v>11</v>
      </c>
      <c r="AF468" s="6">
        <v>44</v>
      </c>
      <c r="AG468" s="6">
        <v>28</v>
      </c>
      <c r="AH468" s="6">
        <v>11166</v>
      </c>
      <c r="AI468" s="6">
        <v>0.2472</v>
      </c>
      <c r="AJ468" s="6">
        <v>0.6512</v>
      </c>
      <c r="AK468" s="6">
        <v>4.4400000000000002E-2</v>
      </c>
      <c r="AL468" s="6">
        <v>5</v>
      </c>
      <c r="AM468" s="6">
        <v>27</v>
      </c>
      <c r="AN468" s="6">
        <v>33</v>
      </c>
      <c r="AO468" s="6">
        <v>19830</v>
      </c>
      <c r="AP468" s="6">
        <v>0.1517</v>
      </c>
      <c r="AQ468" s="6">
        <v>0.76739999999999997</v>
      </c>
      <c r="AR468" s="6">
        <v>7.8799999999999995E-2</v>
      </c>
      <c r="AT468" s="6">
        <f t="shared" si="12"/>
        <v>4699</v>
      </c>
      <c r="AU468" s="6">
        <f t="shared" si="13"/>
        <v>609.0526315789474</v>
      </c>
      <c r="AV468" s="6">
        <f t="shared" si="14"/>
        <v>734.44444444444446</v>
      </c>
      <c r="AW468" s="7">
        <f t="shared" si="15"/>
        <v>91.953271028037378</v>
      </c>
      <c r="AX468" s="6">
        <f t="shared" si="16"/>
        <v>253.77272727272728</v>
      </c>
      <c r="AY468" s="6">
        <f t="shared" si="17"/>
        <v>734.44444444444446</v>
      </c>
      <c r="BA468" s="6">
        <f>VLOOKUP(A468, ALL_AP_DATA!$A$2:$F$3600, 6, FALSE)</f>
        <v>178</v>
      </c>
      <c r="BB468" s="6" t="e">
        <f t="shared" ca="1" si="18"/>
        <v>#NAME?</v>
      </c>
      <c r="BC468" s="6">
        <f>VLOOKUP(A468,projmetadata!$A$2:$D$2036, 4, FALSE)</f>
        <v>191084</v>
      </c>
      <c r="BE468" s="6" t="e">
        <f t="shared" ca="1" si="20"/>
        <v>#NAME?</v>
      </c>
      <c r="BF468" s="6" t="e">
        <f t="shared" ca="1" si="21"/>
        <v>#NAME?</v>
      </c>
      <c r="BG468" s="6">
        <f t="shared" si="22"/>
        <v>1.3172845450168513</v>
      </c>
      <c r="BH468" s="6">
        <f>VLOOKUP(A468, ALL_AP_DATA!$A$2:$D$3600, 3, FALSE)</f>
        <v>134</v>
      </c>
      <c r="BI468" s="6">
        <f>VLOOKUP(A468, ALL_AP_DATA!$A$2:$E$3600, 5, FALSE)</f>
        <v>251712</v>
      </c>
      <c r="BJ468" s="6">
        <f t="shared" si="19"/>
        <v>1414.1123595505619</v>
      </c>
      <c r="BK468" s="6">
        <f t="shared" si="23"/>
        <v>0.7528089887640449</v>
      </c>
    </row>
    <row r="469" spans="1:63" ht="15.75" customHeight="1" x14ac:dyDescent="0.2">
      <c r="A469" s="6" t="s">
        <v>431</v>
      </c>
      <c r="B469" s="6" t="s">
        <v>61</v>
      </c>
      <c r="Q469" s="6">
        <v>21</v>
      </c>
      <c r="R469" s="6">
        <v>95</v>
      </c>
      <c r="S469" s="6">
        <v>500</v>
      </c>
      <c r="T469" s="6">
        <v>78786</v>
      </c>
      <c r="U469" s="6">
        <v>0.3231</v>
      </c>
      <c r="V469" s="6">
        <v>0.85909999999999997</v>
      </c>
      <c r="W469" s="6">
        <v>0.98070000000000002</v>
      </c>
      <c r="X469" s="6">
        <v>4</v>
      </c>
      <c r="Y469" s="6">
        <v>39</v>
      </c>
      <c r="Z469" s="6">
        <v>255</v>
      </c>
      <c r="AA469" s="6">
        <v>7388</v>
      </c>
      <c r="AB469" s="6">
        <v>0.13270000000000001</v>
      </c>
      <c r="AC469" s="6">
        <v>0.43809999999999999</v>
      </c>
      <c r="AD469" s="6">
        <v>9.1999999999999998E-2</v>
      </c>
      <c r="AE469" s="6">
        <v>8</v>
      </c>
      <c r="AF469" s="6">
        <v>130</v>
      </c>
      <c r="AG469" s="6">
        <v>259</v>
      </c>
      <c r="AH469" s="6">
        <v>64151</v>
      </c>
      <c r="AI469" s="6">
        <v>0.44219999999999998</v>
      </c>
      <c r="AJ469" s="6">
        <v>0.44500000000000001</v>
      </c>
      <c r="AK469" s="6">
        <v>0.79859999999999998</v>
      </c>
      <c r="AT469" s="6" t="str">
        <f t="shared" si="12"/>
        <v/>
      </c>
      <c r="AU469" s="6" t="str">
        <f t="shared" si="13"/>
        <v/>
      </c>
      <c r="AV469" s="6">
        <f t="shared" si="14"/>
        <v>829.32631578947371</v>
      </c>
      <c r="AW469" s="7">
        <f t="shared" si="15"/>
        <v>189.43589743589743</v>
      </c>
      <c r="AX469" s="6">
        <f t="shared" si="16"/>
        <v>493.46923076923076</v>
      </c>
      <c r="AY469" s="6" t="str">
        <f t="shared" si="17"/>
        <v/>
      </c>
      <c r="BA469" s="6">
        <f>VLOOKUP(A469, ALL_AP_DATA!$A$2:$F$3600, 6, FALSE)</f>
        <v>294</v>
      </c>
      <c r="BB469" s="6" t="e">
        <f t="shared" ca="1" si="18"/>
        <v>#NAME?</v>
      </c>
      <c r="BC469" s="6">
        <f>VLOOKUP(A469,projmetadata!$A$2:$D$2036, 4, FALSE)</f>
        <v>60318</v>
      </c>
      <c r="BE469" s="6" t="e">
        <f t="shared" ca="1" si="20"/>
        <v>#NAME?</v>
      </c>
      <c r="BF469" s="6" t="e">
        <f t="shared" ca="1" si="21"/>
        <v>#NAME?</v>
      </c>
      <c r="BG469" s="6">
        <f t="shared" si="22"/>
        <v>1.3318246626214396</v>
      </c>
      <c r="BH469" s="6">
        <f>VLOOKUP(A469, ALL_AP_DATA!$A$2:$D$3600, 3, FALSE)</f>
        <v>204</v>
      </c>
      <c r="BI469" s="6">
        <f>VLOOKUP(A469, ALL_AP_DATA!$A$2:$E$3600, 5, FALSE)</f>
        <v>80333</v>
      </c>
      <c r="BJ469" s="6">
        <f t="shared" si="19"/>
        <v>273.24149659863946</v>
      </c>
      <c r="BK469" s="6">
        <f t="shared" si="23"/>
        <v>0.69387755102040816</v>
      </c>
    </row>
    <row r="470" spans="1:63" ht="15.75" customHeight="1" x14ac:dyDescent="0.2">
      <c r="A470" s="6" t="s">
        <v>299</v>
      </c>
      <c r="B470" s="6" t="s">
        <v>61</v>
      </c>
      <c r="J470" s="6">
        <v>1</v>
      </c>
      <c r="K470" s="6">
        <v>12</v>
      </c>
      <c r="L470" s="6">
        <v>159</v>
      </c>
      <c r="M470" s="6">
        <v>5637</v>
      </c>
      <c r="N470" s="6">
        <v>5.5800000000000002E-2</v>
      </c>
      <c r="O470" s="6">
        <v>0.36049999999999999</v>
      </c>
      <c r="P470" s="6">
        <v>0.1389</v>
      </c>
      <c r="Q470" s="6">
        <v>23</v>
      </c>
      <c r="R470" s="6">
        <v>104</v>
      </c>
      <c r="S470" s="6">
        <v>387</v>
      </c>
      <c r="T470" s="6">
        <v>25004</v>
      </c>
      <c r="U470" s="6">
        <v>0.48370000000000002</v>
      </c>
      <c r="V470" s="6">
        <v>0.87760000000000005</v>
      </c>
      <c r="W470" s="6">
        <v>0.61619999999999997</v>
      </c>
      <c r="X470" s="6">
        <v>10</v>
      </c>
      <c r="Y470" s="6">
        <v>92</v>
      </c>
      <c r="Z470" s="6">
        <v>260</v>
      </c>
      <c r="AA470" s="6">
        <v>14688</v>
      </c>
      <c r="AB470" s="6">
        <v>0.4279</v>
      </c>
      <c r="AC470" s="6">
        <v>0.58960000000000001</v>
      </c>
      <c r="AD470" s="6">
        <v>0.36199999999999999</v>
      </c>
      <c r="AE470" s="6">
        <v>13</v>
      </c>
      <c r="AF470" s="6">
        <v>56</v>
      </c>
      <c r="AG470" s="6">
        <v>286</v>
      </c>
      <c r="AH470" s="6">
        <v>15480</v>
      </c>
      <c r="AI470" s="6">
        <v>0.26050000000000001</v>
      </c>
      <c r="AJ470" s="6">
        <v>0.64849999999999997</v>
      </c>
      <c r="AK470" s="6">
        <v>0.38150000000000001</v>
      </c>
      <c r="AL470" s="6">
        <v>2</v>
      </c>
      <c r="AM470" s="6">
        <v>33</v>
      </c>
      <c r="AN470" s="6">
        <v>322</v>
      </c>
      <c r="AO470" s="6">
        <v>15440</v>
      </c>
      <c r="AP470" s="6">
        <v>0.1535</v>
      </c>
      <c r="AQ470" s="6">
        <v>0.73019999999999996</v>
      </c>
      <c r="AR470" s="6">
        <v>0.3805</v>
      </c>
      <c r="AT470" s="6" t="str">
        <f t="shared" si="12"/>
        <v/>
      </c>
      <c r="AU470" s="6">
        <f t="shared" si="13"/>
        <v>469.75</v>
      </c>
      <c r="AV470" s="6">
        <f t="shared" si="14"/>
        <v>240.42307692307693</v>
      </c>
      <c r="AW470" s="7">
        <f t="shared" si="15"/>
        <v>159.65217391304347</v>
      </c>
      <c r="AX470" s="6">
        <f t="shared" si="16"/>
        <v>276.42857142857144</v>
      </c>
      <c r="AY470" s="6">
        <f t="shared" si="17"/>
        <v>467.87878787878788</v>
      </c>
      <c r="BA470" s="6">
        <f>VLOOKUP(A470, ALL_AP_DATA!$A$2:$F$3600, 6, FALSE)</f>
        <v>215</v>
      </c>
      <c r="BB470" s="6" t="e">
        <f t="shared" ca="1" si="18"/>
        <v>#NAME?</v>
      </c>
      <c r="BC470" s="6">
        <f>VLOOKUP(A470,projmetadata!$A$2:$D$2036, 4, FALSE)</f>
        <v>29027</v>
      </c>
      <c r="BE470" s="6" t="e">
        <f t="shared" ca="1" si="20"/>
        <v>#NAME?</v>
      </c>
      <c r="BF470" s="6" t="e">
        <f t="shared" ca="1" si="21"/>
        <v>#NAME?</v>
      </c>
      <c r="BG470" s="6">
        <f t="shared" si="22"/>
        <v>1.3978709477383127</v>
      </c>
      <c r="BH470" s="6">
        <f>VLOOKUP(A470, ALL_AP_DATA!$A$2:$D$3600, 3, FALSE)</f>
        <v>147</v>
      </c>
      <c r="BI470" s="6">
        <f>VLOOKUP(A470, ALL_AP_DATA!$A$2:$E$3600, 5, FALSE)</f>
        <v>40576</v>
      </c>
      <c r="BJ470" s="6">
        <f t="shared" si="19"/>
        <v>188.72558139534883</v>
      </c>
      <c r="BK470" s="6">
        <f t="shared" si="23"/>
        <v>0.68372093023255809</v>
      </c>
    </row>
    <row r="471" spans="1:63" ht="15.75" customHeight="1" x14ac:dyDescent="0.2">
      <c r="A471" s="6" t="s">
        <v>263</v>
      </c>
      <c r="B471" s="6" t="s">
        <v>61</v>
      </c>
      <c r="J471" s="6">
        <v>11</v>
      </c>
      <c r="K471" s="6">
        <v>73</v>
      </c>
      <c r="L471" s="6">
        <v>148</v>
      </c>
      <c r="M471" s="6">
        <v>29397</v>
      </c>
      <c r="N471" s="6">
        <v>0.53680000000000005</v>
      </c>
      <c r="O471" s="6">
        <v>1</v>
      </c>
      <c r="P471" s="6">
        <v>0.36470000000000002</v>
      </c>
      <c r="Q471" s="6">
        <v>13</v>
      </c>
      <c r="R471" s="6">
        <v>99</v>
      </c>
      <c r="S471" s="6">
        <v>148</v>
      </c>
      <c r="T471" s="6">
        <v>30796</v>
      </c>
      <c r="U471" s="6">
        <v>0.72789999999999999</v>
      </c>
      <c r="V471" s="6">
        <v>1</v>
      </c>
      <c r="W471" s="6">
        <v>0.38200000000000001</v>
      </c>
      <c r="AE471" s="6">
        <v>7</v>
      </c>
      <c r="AF471" s="6">
        <v>28</v>
      </c>
      <c r="AG471" s="6">
        <v>119</v>
      </c>
      <c r="AH471" s="6">
        <v>53881</v>
      </c>
      <c r="AI471" s="6">
        <v>0.2059</v>
      </c>
      <c r="AJ471" s="6">
        <v>0.80410000000000004</v>
      </c>
      <c r="AK471" s="6">
        <v>0.66839999999999999</v>
      </c>
      <c r="AL471" s="6">
        <v>10</v>
      </c>
      <c r="AM471" s="6">
        <v>87</v>
      </c>
      <c r="AN471" s="6">
        <v>148</v>
      </c>
      <c r="AO471" s="6">
        <v>29630</v>
      </c>
      <c r="AP471" s="6">
        <v>0.63970000000000005</v>
      </c>
      <c r="AQ471" s="6">
        <v>1</v>
      </c>
      <c r="AR471" s="6">
        <v>0.36759999999999998</v>
      </c>
      <c r="AT471" s="6" t="str">
        <f t="shared" si="12"/>
        <v/>
      </c>
      <c r="AU471" s="6">
        <f t="shared" si="13"/>
        <v>402.69863013698631</v>
      </c>
      <c r="AV471" s="6">
        <f t="shared" si="14"/>
        <v>311.07070707070704</v>
      </c>
      <c r="AW471" s="7" t="str">
        <f t="shared" si="15"/>
        <v/>
      </c>
      <c r="AX471" s="6">
        <f t="shared" si="16"/>
        <v>1924.3214285714287</v>
      </c>
      <c r="AY471" s="6">
        <f t="shared" si="17"/>
        <v>340.57471264367814</v>
      </c>
      <c r="BA471" s="6">
        <f>VLOOKUP(A471, ALL_AP_DATA!$A$2:$F$3600, 6, FALSE)</f>
        <v>136</v>
      </c>
      <c r="BB471" s="6" t="e">
        <f t="shared" ca="1" si="18"/>
        <v>#NAME?</v>
      </c>
      <c r="BC471" s="6">
        <f>VLOOKUP(A471,projmetadata!$A$2:$D$2036, 4, FALSE)</f>
        <v>53580</v>
      </c>
      <c r="BE471" s="6" t="e">
        <f t="shared" ca="1" si="20"/>
        <v>#NAME?</v>
      </c>
      <c r="BF471" s="6" t="e">
        <f t="shared" ca="1" si="21"/>
        <v>#NAME?</v>
      </c>
      <c r="BG471" s="6">
        <f t="shared" si="22"/>
        <v>1.5045166106756251</v>
      </c>
      <c r="BH471" s="6">
        <f>VLOOKUP(A471, ALL_AP_DATA!$A$2:$D$3600, 3, FALSE)</f>
        <v>112</v>
      </c>
      <c r="BI471" s="6">
        <f>VLOOKUP(A471, ALL_AP_DATA!$A$2:$E$3600, 5, FALSE)</f>
        <v>80612</v>
      </c>
      <c r="BJ471" s="6">
        <f t="shared" si="19"/>
        <v>592.73529411764707</v>
      </c>
      <c r="BK471" s="6">
        <f t="shared" si="23"/>
        <v>0.82352941176470584</v>
      </c>
    </row>
    <row r="472" spans="1:63" ht="15.75" customHeight="1" x14ac:dyDescent="0.2">
      <c r="A472" s="6" t="s">
        <v>980</v>
      </c>
      <c r="B472" s="6" t="s">
        <v>61</v>
      </c>
      <c r="J472" s="6">
        <v>5</v>
      </c>
      <c r="K472" s="6">
        <v>58</v>
      </c>
      <c r="L472" s="6">
        <v>408</v>
      </c>
      <c r="M472" s="6">
        <v>28887</v>
      </c>
      <c r="N472" s="6">
        <v>0.19270000000000001</v>
      </c>
      <c r="O472" s="6">
        <v>0.56430000000000002</v>
      </c>
      <c r="P472" s="6">
        <v>0.37019999999999997</v>
      </c>
      <c r="Q472" s="6">
        <v>32</v>
      </c>
      <c r="R472" s="6">
        <v>187</v>
      </c>
      <c r="S472" s="6">
        <v>688</v>
      </c>
      <c r="T472" s="6">
        <v>73720</v>
      </c>
      <c r="U472" s="6">
        <v>0.62129999999999996</v>
      </c>
      <c r="V472" s="6">
        <v>0.9516</v>
      </c>
      <c r="W472" s="6">
        <v>0.94469999999999998</v>
      </c>
      <c r="X472" s="6">
        <v>7</v>
      </c>
      <c r="Y472" s="6">
        <v>137</v>
      </c>
      <c r="Z472" s="6">
        <v>432</v>
      </c>
      <c r="AA472" s="6">
        <v>33332</v>
      </c>
      <c r="AB472" s="6">
        <v>0.4551</v>
      </c>
      <c r="AC472" s="6">
        <v>0.59750000000000003</v>
      </c>
      <c r="AD472" s="6">
        <v>0.42709999999999998</v>
      </c>
      <c r="AE472" s="6">
        <v>11</v>
      </c>
      <c r="AF472" s="6">
        <v>118</v>
      </c>
      <c r="AG472" s="6">
        <v>544</v>
      </c>
      <c r="AH472" s="6">
        <v>41316</v>
      </c>
      <c r="AI472" s="6">
        <v>0.39200000000000002</v>
      </c>
      <c r="AJ472" s="6">
        <v>0.75239999999999996</v>
      </c>
      <c r="AK472" s="6">
        <v>0.52949999999999997</v>
      </c>
      <c r="AL472" s="6">
        <v>13</v>
      </c>
      <c r="AM472" s="6">
        <v>146</v>
      </c>
      <c r="AN472" s="6">
        <v>654</v>
      </c>
      <c r="AO472" s="6">
        <v>68879</v>
      </c>
      <c r="AP472" s="6">
        <v>0.48499999999999999</v>
      </c>
      <c r="AQ472" s="6">
        <v>0.90459999999999996</v>
      </c>
      <c r="AR472" s="6">
        <v>0.88270000000000004</v>
      </c>
      <c r="AT472" s="6" t="str">
        <f t="shared" si="12"/>
        <v/>
      </c>
      <c r="AU472" s="6">
        <f t="shared" si="13"/>
        <v>498.05172413793105</v>
      </c>
      <c r="AV472" s="6">
        <f t="shared" si="14"/>
        <v>394.22459893048131</v>
      </c>
      <c r="AW472" s="7">
        <f t="shared" si="15"/>
        <v>243.2992700729927</v>
      </c>
      <c r="AX472" s="6">
        <f t="shared" si="16"/>
        <v>350.13559322033899</v>
      </c>
      <c r="AY472" s="6">
        <f t="shared" si="17"/>
        <v>471.77397260273972</v>
      </c>
      <c r="BA472" s="6">
        <f>VLOOKUP(A472, ALL_AP_DATA!$A$2:$F$3600, 6, FALSE)</f>
        <v>301</v>
      </c>
      <c r="BB472" s="6" t="e">
        <f t="shared" ca="1" si="18"/>
        <v>#NAME?</v>
      </c>
      <c r="BC472" s="6">
        <f>VLOOKUP(A472,projmetadata!$A$2:$D$2036, 4, FALSE)</f>
        <v>51781</v>
      </c>
      <c r="BE472" s="6" t="e">
        <f t="shared" ca="1" si="20"/>
        <v>#NAME?</v>
      </c>
      <c r="BF472" s="6" t="e">
        <f t="shared" ca="1" si="21"/>
        <v>#NAME?</v>
      </c>
      <c r="BG472" s="6">
        <f t="shared" si="22"/>
        <v>1.5070199494022904</v>
      </c>
      <c r="BH472" s="6">
        <f>VLOOKUP(A472, ALL_AP_DATA!$A$2:$D$3600, 3, FALSE)</f>
        <v>254</v>
      </c>
      <c r="BI472" s="6">
        <f>VLOOKUP(A472, ALL_AP_DATA!$A$2:$E$3600, 5, FALSE)</f>
        <v>78035</v>
      </c>
      <c r="BJ472" s="6">
        <f t="shared" si="19"/>
        <v>259.25249169435216</v>
      </c>
      <c r="BK472" s="6">
        <f t="shared" si="23"/>
        <v>0.84385382059800662</v>
      </c>
    </row>
    <row r="473" spans="1:63" ht="15.75" customHeight="1" x14ac:dyDescent="0.2">
      <c r="A473" s="6" t="s">
        <v>286</v>
      </c>
      <c r="B473" s="6" t="s">
        <v>61</v>
      </c>
      <c r="J473" s="6">
        <v>1</v>
      </c>
      <c r="K473" s="6">
        <v>10</v>
      </c>
      <c r="L473" s="6">
        <v>145</v>
      </c>
      <c r="M473" s="6">
        <v>225803</v>
      </c>
      <c r="N473" s="6">
        <v>7.2999999999999995E-2</v>
      </c>
      <c r="O473" s="6">
        <v>0.62770000000000004</v>
      </c>
      <c r="P473" s="6">
        <v>0.6724</v>
      </c>
      <c r="Q473" s="6">
        <v>5</v>
      </c>
      <c r="R473" s="6">
        <v>32</v>
      </c>
      <c r="S473" s="6">
        <v>227</v>
      </c>
      <c r="T473" s="6">
        <v>328033</v>
      </c>
      <c r="U473" s="6">
        <v>0.2336</v>
      </c>
      <c r="V473" s="6">
        <v>0.98270000000000002</v>
      </c>
      <c r="W473" s="6">
        <v>0.97689999999999999</v>
      </c>
      <c r="X473" s="6">
        <v>4</v>
      </c>
      <c r="Y473" s="6">
        <v>9</v>
      </c>
      <c r="Z473" s="6">
        <v>108</v>
      </c>
      <c r="AA473" s="6">
        <v>27333</v>
      </c>
      <c r="AB473" s="6">
        <v>6.5699999999999995E-2</v>
      </c>
      <c r="AC473" s="6">
        <v>0.46750000000000003</v>
      </c>
      <c r="AD473" s="6">
        <v>8.14E-2</v>
      </c>
      <c r="AL473" s="6">
        <v>1</v>
      </c>
      <c r="AM473" s="6">
        <v>20</v>
      </c>
      <c r="AN473" s="6">
        <v>216</v>
      </c>
      <c r="AO473" s="6">
        <v>230095</v>
      </c>
      <c r="AP473" s="6">
        <v>0.14599999999999999</v>
      </c>
      <c r="AQ473" s="6">
        <v>0.93510000000000004</v>
      </c>
      <c r="AR473" s="6">
        <v>0.68520000000000003</v>
      </c>
      <c r="AT473" s="6" t="str">
        <f t="shared" si="12"/>
        <v/>
      </c>
      <c r="AU473" s="6">
        <f t="shared" si="13"/>
        <v>22580.3</v>
      </c>
      <c r="AV473" s="6">
        <f t="shared" si="14"/>
        <v>10251.03125</v>
      </c>
      <c r="AW473" s="7">
        <f t="shared" si="15"/>
        <v>3037</v>
      </c>
      <c r="AX473" s="6" t="str">
        <f t="shared" si="16"/>
        <v/>
      </c>
      <c r="AY473" s="6">
        <f t="shared" si="17"/>
        <v>11504.75</v>
      </c>
      <c r="BA473" s="6">
        <f>VLOOKUP(A473, ALL_AP_DATA!$A$2:$F$3600, 6, FALSE)</f>
        <v>137</v>
      </c>
      <c r="BB473" s="6" t="e">
        <f t="shared" ca="1" si="18"/>
        <v>#NAME?</v>
      </c>
      <c r="BC473" s="6">
        <f>VLOOKUP(A473,projmetadata!$A$2:$D$2036, 4, FALSE)</f>
        <v>206737</v>
      </c>
      <c r="BE473" s="6" t="e">
        <f t="shared" ca="1" si="20"/>
        <v>#NAME?</v>
      </c>
      <c r="BF473" s="6" t="e">
        <f t="shared" ca="1" si="21"/>
        <v>#NAME?</v>
      </c>
      <c r="BG473" s="6">
        <f t="shared" si="22"/>
        <v>1.6242907655620427</v>
      </c>
      <c r="BH473" s="6">
        <f>VLOOKUP(A473, ALL_AP_DATA!$A$2:$D$3600, 3, FALSE)</f>
        <v>39</v>
      </c>
      <c r="BI473" s="6">
        <f>VLOOKUP(A473, ALL_AP_DATA!$A$2:$E$3600, 5, FALSE)</f>
        <v>335801</v>
      </c>
      <c r="BJ473" s="6">
        <f t="shared" si="19"/>
        <v>2451.1021897810219</v>
      </c>
      <c r="BK473" s="6">
        <f t="shared" si="23"/>
        <v>0.28467153284671531</v>
      </c>
    </row>
    <row r="474" spans="1:63" ht="15.75" customHeight="1" x14ac:dyDescent="0.2">
      <c r="A474" s="6" t="s">
        <v>320</v>
      </c>
      <c r="B474" s="6" t="s">
        <v>61</v>
      </c>
      <c r="C474" s="6">
        <v>2</v>
      </c>
      <c r="D474" s="6">
        <v>10</v>
      </c>
      <c r="E474" s="6">
        <v>112</v>
      </c>
      <c r="F474" s="6">
        <v>4991</v>
      </c>
      <c r="G474" s="6">
        <v>4.9000000000000002E-2</v>
      </c>
      <c r="H474" s="6">
        <v>0.27450000000000002</v>
      </c>
      <c r="I474" s="6">
        <v>9.0499999999999997E-2</v>
      </c>
      <c r="J474" s="6">
        <v>1</v>
      </c>
      <c r="K474" s="6">
        <v>17</v>
      </c>
      <c r="L474" s="6">
        <v>119</v>
      </c>
      <c r="M474" s="6">
        <v>7572</v>
      </c>
      <c r="N474" s="6">
        <v>8.3299999999999999E-2</v>
      </c>
      <c r="O474" s="6">
        <v>0.29170000000000001</v>
      </c>
      <c r="P474" s="6">
        <v>0.13719999999999999</v>
      </c>
      <c r="Q474" s="6">
        <v>18</v>
      </c>
      <c r="R474" s="6">
        <v>138</v>
      </c>
      <c r="S474" s="6">
        <v>399</v>
      </c>
      <c r="T474" s="6">
        <v>34594</v>
      </c>
      <c r="U474" s="6">
        <v>0.67649999999999999</v>
      </c>
      <c r="V474" s="6">
        <v>0.97789999999999999</v>
      </c>
      <c r="W474" s="6">
        <v>0.627</v>
      </c>
      <c r="AE474" s="6">
        <v>11</v>
      </c>
      <c r="AF474" s="6">
        <v>38</v>
      </c>
      <c r="AG474" s="6">
        <v>291</v>
      </c>
      <c r="AH474" s="6">
        <v>15740</v>
      </c>
      <c r="AI474" s="6">
        <v>0.18629999999999999</v>
      </c>
      <c r="AJ474" s="6">
        <v>0.71319999999999995</v>
      </c>
      <c r="AK474" s="6">
        <v>0.2853</v>
      </c>
      <c r="AL474" s="6">
        <v>9</v>
      </c>
      <c r="AM474" s="6">
        <v>113</v>
      </c>
      <c r="AN474" s="6">
        <v>391</v>
      </c>
      <c r="AO474" s="6">
        <v>33041</v>
      </c>
      <c r="AP474" s="6">
        <v>0.55389999999999995</v>
      </c>
      <c r="AQ474" s="6">
        <v>0.95830000000000004</v>
      </c>
      <c r="AR474" s="6">
        <v>0.5988</v>
      </c>
      <c r="AT474" s="6">
        <f t="shared" si="12"/>
        <v>499.1</v>
      </c>
      <c r="AU474" s="6">
        <f t="shared" si="13"/>
        <v>445.41176470588238</v>
      </c>
      <c r="AV474" s="6">
        <f t="shared" si="14"/>
        <v>250.68115942028984</v>
      </c>
      <c r="AW474" s="7" t="str">
        <f t="shared" si="15"/>
        <v/>
      </c>
      <c r="AX474" s="6">
        <f t="shared" si="16"/>
        <v>414.21052631578948</v>
      </c>
      <c r="AY474" s="6">
        <f t="shared" si="17"/>
        <v>292.39823008849555</v>
      </c>
      <c r="BA474" s="6">
        <f>VLOOKUP(A474, ALL_AP_DATA!$A$2:$F$3600, 6, FALSE)</f>
        <v>204</v>
      </c>
      <c r="BB474" s="6" t="e">
        <f t="shared" ca="1" si="18"/>
        <v>#NAME?</v>
      </c>
      <c r="BC474" s="6">
        <f>VLOOKUP(A474,projmetadata!$A$2:$D$2036, 4, FALSE)</f>
        <v>32757</v>
      </c>
      <c r="BE474" s="6" t="e">
        <f t="shared" ca="1" si="20"/>
        <v>#NAME?</v>
      </c>
      <c r="BF474" s="6" t="e">
        <f t="shared" ca="1" si="21"/>
        <v>#NAME?</v>
      </c>
      <c r="BG474" s="6">
        <f t="shared" si="22"/>
        <v>1.6844643892908386</v>
      </c>
      <c r="BH474" s="6">
        <f>VLOOKUP(A474, ALL_AP_DATA!$A$2:$D$3600, 3, FALSE)</f>
        <v>154</v>
      </c>
      <c r="BI474" s="6">
        <f>VLOOKUP(A474, ALL_AP_DATA!$A$2:$E$3600, 5, FALSE)</f>
        <v>55178</v>
      </c>
      <c r="BJ474" s="6">
        <f t="shared" si="19"/>
        <v>270.48039215686276</v>
      </c>
      <c r="BK474" s="6">
        <f t="shared" si="23"/>
        <v>0.75490196078431371</v>
      </c>
    </row>
    <row r="475" spans="1:63" ht="15.75" customHeight="1" x14ac:dyDescent="0.2">
      <c r="A475" s="6" t="s">
        <v>276</v>
      </c>
      <c r="B475" s="6" t="s">
        <v>61</v>
      </c>
      <c r="J475" s="6">
        <v>2</v>
      </c>
      <c r="K475" s="6">
        <v>30</v>
      </c>
      <c r="L475" s="6">
        <v>214</v>
      </c>
      <c r="M475" s="6">
        <v>24630</v>
      </c>
      <c r="N475" s="6">
        <v>0.19350000000000001</v>
      </c>
      <c r="O475" s="6">
        <v>0.88070000000000004</v>
      </c>
      <c r="P475" s="6">
        <v>0.63580000000000003</v>
      </c>
      <c r="Q475" s="6">
        <v>9</v>
      </c>
      <c r="R475" s="6">
        <v>78</v>
      </c>
      <c r="S475" s="6">
        <v>237</v>
      </c>
      <c r="T475" s="6">
        <v>30529</v>
      </c>
      <c r="U475" s="6">
        <v>0.50319999999999998</v>
      </c>
      <c r="V475" s="6">
        <v>0.97529999999999994</v>
      </c>
      <c r="W475" s="6">
        <v>0.78810000000000002</v>
      </c>
      <c r="AL475" s="6">
        <v>5</v>
      </c>
      <c r="AM475" s="6">
        <v>70</v>
      </c>
      <c r="AN475" s="6">
        <v>236</v>
      </c>
      <c r="AO475" s="6">
        <v>30291</v>
      </c>
      <c r="AP475" s="6">
        <v>0.4516</v>
      </c>
      <c r="AQ475" s="6">
        <v>0.97119999999999995</v>
      </c>
      <c r="AR475" s="6">
        <v>0.78190000000000004</v>
      </c>
      <c r="AT475" s="6" t="str">
        <f t="shared" si="12"/>
        <v/>
      </c>
      <c r="AU475" s="6">
        <f t="shared" si="13"/>
        <v>821</v>
      </c>
      <c r="AV475" s="6">
        <f t="shared" si="14"/>
        <v>391.39743589743591</v>
      </c>
      <c r="AW475" s="7" t="str">
        <f t="shared" si="15"/>
        <v/>
      </c>
      <c r="AX475" s="6" t="str">
        <f t="shared" si="16"/>
        <v/>
      </c>
      <c r="AY475" s="6">
        <f t="shared" si="17"/>
        <v>432.72857142857146</v>
      </c>
      <c r="BA475" s="6">
        <f>VLOOKUP(A475, ALL_AP_DATA!$A$2:$F$3600, 6, FALSE)</f>
        <v>155</v>
      </c>
      <c r="BB475" s="6" t="e">
        <f t="shared" ca="1" si="18"/>
        <v>#NAME?</v>
      </c>
      <c r="BC475" s="6">
        <f>VLOOKUP(A475,projmetadata!$A$2:$D$2036, 4, FALSE)</f>
        <v>21794</v>
      </c>
      <c r="BE475" s="6" t="e">
        <f t="shared" ca="1" si="20"/>
        <v>#NAME?</v>
      </c>
      <c r="BF475" s="6" t="e">
        <f t="shared" ca="1" si="21"/>
        <v>#NAME?</v>
      </c>
      <c r="BG475" s="6">
        <f t="shared" si="22"/>
        <v>1.7774616867027622</v>
      </c>
      <c r="BH475" s="6">
        <f>VLOOKUP(A475, ALL_AP_DATA!$A$2:$D$3600, 3, FALSE)</f>
        <v>80</v>
      </c>
      <c r="BI475" s="6">
        <f>VLOOKUP(A475, ALL_AP_DATA!$A$2:$E$3600, 5, FALSE)</f>
        <v>38738</v>
      </c>
      <c r="BJ475" s="6">
        <f t="shared" si="19"/>
        <v>249.9225806451613</v>
      </c>
      <c r="BK475" s="6">
        <f t="shared" si="23"/>
        <v>0.5161290322580645</v>
      </c>
    </row>
    <row r="476" spans="1:63" ht="15.75" customHeight="1" x14ac:dyDescent="0.2">
      <c r="A476" s="6" t="s">
        <v>587</v>
      </c>
      <c r="B476" s="6" t="s">
        <v>61</v>
      </c>
      <c r="J476" s="6">
        <v>2</v>
      </c>
      <c r="K476" s="6">
        <v>32</v>
      </c>
      <c r="L476" s="6">
        <v>514</v>
      </c>
      <c r="M476" s="6">
        <v>23913</v>
      </c>
      <c r="N476" s="6">
        <v>0.19750000000000001</v>
      </c>
      <c r="O476" s="6">
        <v>0.60329999999999995</v>
      </c>
      <c r="P476" s="6">
        <v>0.44800000000000001</v>
      </c>
      <c r="Q476" s="6">
        <v>16</v>
      </c>
      <c r="R476" s="6">
        <v>92</v>
      </c>
      <c r="S476" s="6">
        <v>803</v>
      </c>
      <c r="T476" s="6">
        <v>48664</v>
      </c>
      <c r="U476" s="6">
        <v>0.56789999999999996</v>
      </c>
      <c r="V476" s="6">
        <v>0.9425</v>
      </c>
      <c r="W476" s="6">
        <v>0.91169999999999995</v>
      </c>
      <c r="X476" s="6">
        <v>4</v>
      </c>
      <c r="Y476" s="6">
        <v>34</v>
      </c>
      <c r="Z476" s="6">
        <v>446</v>
      </c>
      <c r="AA476" s="6">
        <v>26032</v>
      </c>
      <c r="AB476" s="6">
        <v>0.2099</v>
      </c>
      <c r="AC476" s="6">
        <v>0.52349999999999997</v>
      </c>
      <c r="AD476" s="6">
        <v>0.48770000000000002</v>
      </c>
      <c r="AE476" s="6">
        <v>1</v>
      </c>
      <c r="AF476" s="6">
        <v>3</v>
      </c>
      <c r="AG476" s="6">
        <v>202</v>
      </c>
      <c r="AH476" s="6">
        <v>8116</v>
      </c>
      <c r="AI476" s="6">
        <v>1.8499999999999999E-2</v>
      </c>
      <c r="AJ476" s="6">
        <v>0.23710000000000001</v>
      </c>
      <c r="AK476" s="6">
        <v>0.152</v>
      </c>
      <c r="AL476" s="6">
        <v>2</v>
      </c>
      <c r="AM476" s="6">
        <v>66</v>
      </c>
      <c r="AN476" s="6">
        <v>735</v>
      </c>
      <c r="AO476" s="6">
        <v>43201</v>
      </c>
      <c r="AP476" s="6">
        <v>0.40739999999999998</v>
      </c>
      <c r="AQ476" s="6">
        <v>0.86270000000000002</v>
      </c>
      <c r="AR476" s="6">
        <v>0.80930000000000002</v>
      </c>
      <c r="AT476" s="6" t="str">
        <f t="shared" si="12"/>
        <v/>
      </c>
      <c r="AU476" s="6">
        <f t="shared" si="13"/>
        <v>747.28125</v>
      </c>
      <c r="AV476" s="6">
        <f t="shared" si="14"/>
        <v>528.95652173913038</v>
      </c>
      <c r="AW476" s="7">
        <f t="shared" si="15"/>
        <v>765.64705882352939</v>
      </c>
      <c r="AX476" s="6">
        <f t="shared" si="16"/>
        <v>2705.3333333333335</v>
      </c>
      <c r="AY476" s="6">
        <f t="shared" si="17"/>
        <v>654.56060606060601</v>
      </c>
      <c r="BA476" s="6">
        <f>VLOOKUP(A476, ALL_AP_DATA!$A$2:$F$3600, 6, FALSE)</f>
        <v>162</v>
      </c>
      <c r="BB476" s="6" t="e">
        <f t="shared" ca="1" si="18"/>
        <v>#NAME?</v>
      </c>
      <c r="BC476" s="6">
        <f>VLOOKUP(A476,projmetadata!$A$2:$D$2036, 4, FALSE)</f>
        <v>29345</v>
      </c>
      <c r="BE476" s="6" t="e">
        <f t="shared" ca="1" si="20"/>
        <v>#NAME?</v>
      </c>
      <c r="BF476" s="6" t="e">
        <f t="shared" ca="1" si="21"/>
        <v>#NAME?</v>
      </c>
      <c r="BG476" s="6">
        <f t="shared" si="22"/>
        <v>1.8189810870676435</v>
      </c>
      <c r="BH476" s="6">
        <f>VLOOKUP(A476, ALL_AP_DATA!$A$2:$D$3600, 3, FALSE)</f>
        <v>102</v>
      </c>
      <c r="BI476" s="6">
        <f>VLOOKUP(A476, ALL_AP_DATA!$A$2:$E$3600, 5, FALSE)</f>
        <v>53378</v>
      </c>
      <c r="BJ476" s="6">
        <f t="shared" si="19"/>
        <v>329.49382716049382</v>
      </c>
      <c r="BK476" s="6">
        <f t="shared" si="23"/>
        <v>0.62962962962962965</v>
      </c>
    </row>
    <row r="477" spans="1:63" ht="15.75" customHeight="1" x14ac:dyDescent="0.2">
      <c r="A477" s="6" t="s">
        <v>536</v>
      </c>
      <c r="B477" s="6" t="s">
        <v>61</v>
      </c>
      <c r="J477" s="6">
        <v>3</v>
      </c>
      <c r="K477" s="6">
        <v>30</v>
      </c>
      <c r="L477" s="6">
        <v>725</v>
      </c>
      <c r="M477" s="6">
        <v>33020</v>
      </c>
      <c r="N477" s="6">
        <v>4.9200000000000001E-2</v>
      </c>
      <c r="O477" s="6">
        <v>0.32790000000000002</v>
      </c>
      <c r="P477" s="6">
        <v>0.14710000000000001</v>
      </c>
      <c r="Q477" s="6">
        <v>40</v>
      </c>
      <c r="R477" s="6">
        <v>190</v>
      </c>
      <c r="S477" s="6">
        <v>2180</v>
      </c>
      <c r="T477" s="6">
        <v>220579</v>
      </c>
      <c r="U477" s="6">
        <v>0.3115</v>
      </c>
      <c r="V477" s="6">
        <v>0.98599999999999999</v>
      </c>
      <c r="W477" s="6">
        <v>0.98280000000000001</v>
      </c>
      <c r="X477" s="6">
        <v>20</v>
      </c>
      <c r="Y477" s="6">
        <v>364</v>
      </c>
      <c r="Z477" s="6">
        <v>1051</v>
      </c>
      <c r="AA477" s="6">
        <v>65320</v>
      </c>
      <c r="AB477" s="6">
        <v>0.59670000000000001</v>
      </c>
      <c r="AC477" s="6">
        <v>0.47539999999999999</v>
      </c>
      <c r="AD477" s="6">
        <v>0.29099999999999998</v>
      </c>
      <c r="AE477" s="6">
        <v>5</v>
      </c>
      <c r="AF477" s="6">
        <v>18</v>
      </c>
      <c r="AG477" s="6">
        <v>6</v>
      </c>
      <c r="AH477" s="6">
        <v>210</v>
      </c>
      <c r="AI477" s="6">
        <v>2.9499999999999998E-2</v>
      </c>
      <c r="AJ477" s="6">
        <v>2.7000000000000001E-3</v>
      </c>
      <c r="AK477" s="6">
        <v>8.9999999999999998E-4</v>
      </c>
      <c r="AL477" s="6">
        <v>11</v>
      </c>
      <c r="AM477" s="6">
        <v>108</v>
      </c>
      <c r="AN477" s="6">
        <v>2100</v>
      </c>
      <c r="AO477" s="6">
        <v>203578</v>
      </c>
      <c r="AP477" s="6">
        <v>0.17699999999999999</v>
      </c>
      <c r="AQ477" s="6">
        <v>0.94979999999999998</v>
      </c>
      <c r="AR477" s="6">
        <v>0.90700000000000003</v>
      </c>
      <c r="AT477" s="6" t="str">
        <f t="shared" si="12"/>
        <v/>
      </c>
      <c r="AU477" s="6">
        <f t="shared" si="13"/>
        <v>1100.6666666666667</v>
      </c>
      <c r="AV477" s="6">
        <f t="shared" si="14"/>
        <v>1160.9421052631578</v>
      </c>
      <c r="AW477" s="7">
        <f t="shared" si="15"/>
        <v>179.45054945054946</v>
      </c>
      <c r="AX477" s="6">
        <f t="shared" si="16"/>
        <v>11.666666666666666</v>
      </c>
      <c r="AY477" s="6">
        <f t="shared" si="17"/>
        <v>1884.9814814814815</v>
      </c>
      <c r="BA477" s="6">
        <f>VLOOKUP(A477, ALL_AP_DATA!$A$2:$F$3600, 6, FALSE)</f>
        <v>610</v>
      </c>
      <c r="BB477" s="6" t="e">
        <f t="shared" ca="1" si="18"/>
        <v>#NAME?</v>
      </c>
      <c r="BC477" s="6">
        <f>VLOOKUP(A477,projmetadata!$A$2:$D$2036, 4, FALSE)</f>
        <v>120550</v>
      </c>
      <c r="BE477" s="6" t="e">
        <f t="shared" ca="1" si="20"/>
        <v>#NAME?</v>
      </c>
      <c r="BF477" s="6" t="e">
        <f t="shared" ca="1" si="21"/>
        <v>#NAME?</v>
      </c>
      <c r="BG477" s="6">
        <f t="shared" si="22"/>
        <v>1.8618083782662795</v>
      </c>
      <c r="BH477" s="6">
        <f>VLOOKUP(A477, ALL_AP_DATA!$A$2:$D$3600, 3, FALSE)</f>
        <v>484</v>
      </c>
      <c r="BI477" s="6">
        <f>VLOOKUP(A477, ALL_AP_DATA!$A$2:$E$3600, 5, FALSE)</f>
        <v>224441</v>
      </c>
      <c r="BJ477" s="6">
        <f t="shared" si="19"/>
        <v>367.93606557377052</v>
      </c>
      <c r="BK477" s="6">
        <f t="shared" si="23"/>
        <v>0.79344262295081969</v>
      </c>
    </row>
    <row r="478" spans="1:63" ht="15.75" customHeight="1" x14ac:dyDescent="0.2">
      <c r="A478" s="6" t="s">
        <v>481</v>
      </c>
      <c r="B478" s="6" t="s">
        <v>61</v>
      </c>
      <c r="J478" s="6">
        <v>3</v>
      </c>
      <c r="K478" s="6">
        <v>31</v>
      </c>
      <c r="L478" s="6">
        <v>171</v>
      </c>
      <c r="M478" s="6">
        <v>20331</v>
      </c>
      <c r="N478" s="6">
        <v>0.19750000000000001</v>
      </c>
      <c r="O478" s="6">
        <v>0.4536</v>
      </c>
      <c r="P478" s="6">
        <v>0.33</v>
      </c>
      <c r="Q478" s="6">
        <v>19</v>
      </c>
      <c r="R478" s="6">
        <v>83</v>
      </c>
      <c r="S478" s="6">
        <v>307</v>
      </c>
      <c r="T478" s="6">
        <v>44088</v>
      </c>
      <c r="U478" s="6">
        <v>0.52869999999999995</v>
      </c>
      <c r="V478" s="6">
        <v>0.81430000000000002</v>
      </c>
      <c r="W478" s="6">
        <v>0.71560000000000001</v>
      </c>
      <c r="X478" s="6">
        <v>7</v>
      </c>
      <c r="Y478" s="6">
        <v>44</v>
      </c>
      <c r="Z478" s="6">
        <v>226</v>
      </c>
      <c r="AA478" s="6">
        <v>21661</v>
      </c>
      <c r="AB478" s="6">
        <v>0.28029999999999999</v>
      </c>
      <c r="AC478" s="6">
        <v>0.59950000000000003</v>
      </c>
      <c r="AD478" s="6">
        <v>0.35160000000000002</v>
      </c>
      <c r="AE478" s="6">
        <v>4</v>
      </c>
      <c r="AF478" s="6">
        <v>32</v>
      </c>
      <c r="AG478" s="6">
        <v>217</v>
      </c>
      <c r="AH478" s="6">
        <v>22028</v>
      </c>
      <c r="AI478" s="6">
        <v>0.20380000000000001</v>
      </c>
      <c r="AJ478" s="6">
        <v>0.5756</v>
      </c>
      <c r="AK478" s="6">
        <v>0.35749999999999998</v>
      </c>
      <c r="AL478" s="6">
        <v>1</v>
      </c>
      <c r="AM478" s="6">
        <v>30</v>
      </c>
      <c r="AN478" s="6">
        <v>163</v>
      </c>
      <c r="AO478" s="6">
        <v>21445</v>
      </c>
      <c r="AP478" s="6">
        <v>0.19109999999999999</v>
      </c>
      <c r="AQ478" s="6">
        <v>0.43240000000000001</v>
      </c>
      <c r="AR478" s="6">
        <v>0.34810000000000002</v>
      </c>
      <c r="AT478" s="6" t="str">
        <f t="shared" si="12"/>
        <v/>
      </c>
      <c r="AU478" s="6">
        <f t="shared" si="13"/>
        <v>655.83870967741939</v>
      </c>
      <c r="AV478" s="6">
        <f t="shared" si="14"/>
        <v>531.18072289156623</v>
      </c>
      <c r="AW478" s="7">
        <f t="shared" si="15"/>
        <v>492.29545454545456</v>
      </c>
      <c r="AX478" s="6">
        <f t="shared" si="16"/>
        <v>688.375</v>
      </c>
      <c r="AY478" s="6">
        <f t="shared" si="17"/>
        <v>714.83333333333337</v>
      </c>
      <c r="BA478" s="6">
        <f>VLOOKUP(A478, ALL_AP_DATA!$A$2:$F$3600, 6, FALSE)</f>
        <v>157</v>
      </c>
      <c r="BB478" s="6" t="e">
        <f t="shared" ca="1" si="18"/>
        <v>#NAME?</v>
      </c>
      <c r="BC478" s="6">
        <f>VLOOKUP(A478,projmetadata!$A$2:$D$2036, 4, FALSE)</f>
        <v>30983</v>
      </c>
      <c r="BE478" s="6" t="e">
        <f t="shared" ca="1" si="20"/>
        <v>#NAME?</v>
      </c>
      <c r="BF478" s="6" t="e">
        <f t="shared" ca="1" si="21"/>
        <v>#NAME?</v>
      </c>
      <c r="BG478" s="6">
        <f t="shared" si="22"/>
        <v>1.9886066552625634</v>
      </c>
      <c r="BH478" s="6">
        <f>VLOOKUP(A478, ALL_AP_DATA!$A$2:$D$3600, 3, FALSE)</f>
        <v>104</v>
      </c>
      <c r="BI478" s="6">
        <f>VLOOKUP(A478, ALL_AP_DATA!$A$2:$E$3600, 5, FALSE)</f>
        <v>61613</v>
      </c>
      <c r="BJ478" s="6">
        <f t="shared" si="19"/>
        <v>392.43949044585986</v>
      </c>
      <c r="BK478" s="6">
        <f t="shared" si="23"/>
        <v>0.66242038216560506</v>
      </c>
    </row>
    <row r="479" spans="1:63" ht="15.75" customHeight="1" x14ac:dyDescent="0.2">
      <c r="A479" s="6" t="s">
        <v>896</v>
      </c>
      <c r="B479" s="6" t="s">
        <v>61</v>
      </c>
      <c r="J479" s="6">
        <v>5</v>
      </c>
      <c r="K479" s="6">
        <v>58</v>
      </c>
      <c r="L479" s="6">
        <v>636</v>
      </c>
      <c r="M479" s="6">
        <v>51689</v>
      </c>
      <c r="N479" s="6">
        <v>0.4874</v>
      </c>
      <c r="O479" s="6">
        <v>0.97399999999999998</v>
      </c>
      <c r="P479" s="6">
        <v>0.92759999999999998</v>
      </c>
      <c r="Q479" s="6">
        <v>12</v>
      </c>
      <c r="R479" s="6">
        <v>70</v>
      </c>
      <c r="S479" s="6">
        <v>646</v>
      </c>
      <c r="T479" s="6">
        <v>53910</v>
      </c>
      <c r="U479" s="6">
        <v>0.58819999999999995</v>
      </c>
      <c r="V479" s="6">
        <v>0.98929999999999996</v>
      </c>
      <c r="W479" s="6">
        <v>0.96750000000000003</v>
      </c>
      <c r="X479" s="6">
        <v>6</v>
      </c>
      <c r="Y479" s="6">
        <v>52</v>
      </c>
      <c r="Z479" s="6">
        <v>594</v>
      </c>
      <c r="AA479" s="6">
        <v>47806</v>
      </c>
      <c r="AB479" s="6">
        <v>0.437</v>
      </c>
      <c r="AC479" s="6">
        <v>0.90959999999999996</v>
      </c>
      <c r="AD479" s="6">
        <v>0.8579</v>
      </c>
      <c r="AE479" s="6">
        <v>16</v>
      </c>
      <c r="AF479" s="6">
        <v>40</v>
      </c>
      <c r="AG479" s="6">
        <v>538</v>
      </c>
      <c r="AH479" s="6">
        <v>36764</v>
      </c>
      <c r="AI479" s="6">
        <v>0.33610000000000001</v>
      </c>
      <c r="AJ479" s="6">
        <v>0.82389999999999997</v>
      </c>
      <c r="AK479" s="6">
        <v>0.65980000000000005</v>
      </c>
      <c r="AL479" s="6">
        <v>5</v>
      </c>
      <c r="AM479" s="6">
        <v>50</v>
      </c>
      <c r="AN479" s="6">
        <v>628</v>
      </c>
      <c r="AO479" s="6">
        <v>50415</v>
      </c>
      <c r="AP479" s="6">
        <v>0.42020000000000002</v>
      </c>
      <c r="AQ479" s="6">
        <v>0.9617</v>
      </c>
      <c r="AR479" s="6">
        <v>0.90469999999999995</v>
      </c>
      <c r="AT479" s="6" t="str">
        <f t="shared" si="12"/>
        <v/>
      </c>
      <c r="AU479" s="6">
        <f t="shared" si="13"/>
        <v>891.18965517241384</v>
      </c>
      <c r="AV479" s="6">
        <f t="shared" si="14"/>
        <v>770.14285714285711</v>
      </c>
      <c r="AW479" s="7">
        <f t="shared" si="15"/>
        <v>919.34615384615381</v>
      </c>
      <c r="AX479" s="6">
        <f t="shared" si="16"/>
        <v>919.1</v>
      </c>
      <c r="AY479" s="6">
        <f t="shared" si="17"/>
        <v>1008.3</v>
      </c>
      <c r="BA479" s="6">
        <f>VLOOKUP(A479, ALL_AP_DATA!$A$2:$F$3600, 6, FALSE)</f>
        <v>119</v>
      </c>
      <c r="BB479" s="6" t="e">
        <f t="shared" ca="1" si="18"/>
        <v>#NAME?</v>
      </c>
      <c r="BC479" s="6">
        <f>VLOOKUP(A479,projmetadata!$A$2:$D$2036, 4, FALSE)</f>
        <v>27621</v>
      </c>
      <c r="BE479" s="6" t="e">
        <f t="shared" ca="1" si="20"/>
        <v>#NAME?</v>
      </c>
      <c r="BF479" s="6" t="e">
        <f t="shared" ca="1" si="21"/>
        <v>#NAME?</v>
      </c>
      <c r="BG479" s="6">
        <f t="shared" si="22"/>
        <v>2.0174142862314905</v>
      </c>
      <c r="BH479" s="6">
        <f>VLOOKUP(A479, ALL_AP_DATA!$A$2:$D$3600, 3, FALSE)</f>
        <v>85</v>
      </c>
      <c r="BI479" s="6">
        <f>VLOOKUP(A479, ALL_AP_DATA!$A$2:$E$3600, 5, FALSE)</f>
        <v>55723</v>
      </c>
      <c r="BJ479" s="6">
        <f t="shared" si="19"/>
        <v>468.26050420168065</v>
      </c>
      <c r="BK479" s="6">
        <f t="shared" si="23"/>
        <v>0.7142857142857143</v>
      </c>
    </row>
    <row r="480" spans="1:63" ht="15.75" customHeight="1" x14ac:dyDescent="0.2">
      <c r="A480" s="6" t="s">
        <v>600</v>
      </c>
      <c r="B480" s="6" t="s">
        <v>61</v>
      </c>
      <c r="C480" s="6">
        <v>5</v>
      </c>
      <c r="D480" s="6">
        <v>15</v>
      </c>
      <c r="E480" s="6">
        <v>199</v>
      </c>
      <c r="F480" s="6">
        <v>5549</v>
      </c>
      <c r="G480" s="6">
        <v>4.9700000000000001E-2</v>
      </c>
      <c r="H480" s="6">
        <v>0.1226</v>
      </c>
      <c r="I480" s="6">
        <v>6.3899999999999998E-2</v>
      </c>
      <c r="J480" s="6">
        <v>5</v>
      </c>
      <c r="K480" s="6">
        <v>47</v>
      </c>
      <c r="L480" s="6">
        <v>1010</v>
      </c>
      <c r="M480" s="6">
        <v>38543</v>
      </c>
      <c r="N480" s="6">
        <v>0.15559999999999999</v>
      </c>
      <c r="O480" s="6">
        <v>0.62229999999999996</v>
      </c>
      <c r="P480" s="6">
        <v>0.44390000000000002</v>
      </c>
      <c r="Q480" s="6">
        <v>28</v>
      </c>
      <c r="R480" s="6">
        <v>170</v>
      </c>
      <c r="S480" s="6">
        <v>1564</v>
      </c>
      <c r="T480" s="6">
        <v>82325</v>
      </c>
      <c r="U480" s="6">
        <v>0.56289999999999996</v>
      </c>
      <c r="V480" s="6">
        <v>0.96360000000000001</v>
      </c>
      <c r="W480" s="6">
        <v>0.94820000000000004</v>
      </c>
      <c r="X480" s="6">
        <v>10</v>
      </c>
      <c r="Y480" s="6">
        <v>61</v>
      </c>
      <c r="Z480" s="6">
        <v>202</v>
      </c>
      <c r="AA480" s="6">
        <v>5996</v>
      </c>
      <c r="AB480" s="6">
        <v>0.20200000000000001</v>
      </c>
      <c r="AC480" s="6">
        <v>0.1245</v>
      </c>
      <c r="AD480" s="6">
        <v>6.9099999999999995E-2</v>
      </c>
      <c r="AE480" s="6">
        <v>14</v>
      </c>
      <c r="AF480" s="6">
        <v>54</v>
      </c>
      <c r="AG480" s="6">
        <v>787</v>
      </c>
      <c r="AH480" s="6">
        <v>21088</v>
      </c>
      <c r="AI480" s="6">
        <v>0.17879999999999999</v>
      </c>
      <c r="AJ480" s="6">
        <v>0.4849</v>
      </c>
      <c r="AK480" s="6">
        <v>0.2429</v>
      </c>
      <c r="AL480" s="6">
        <v>6</v>
      </c>
      <c r="AM480" s="6">
        <v>104</v>
      </c>
      <c r="AN480" s="6">
        <v>1448</v>
      </c>
      <c r="AO480" s="6">
        <v>70076</v>
      </c>
      <c r="AP480" s="6">
        <v>0.34439999999999998</v>
      </c>
      <c r="AQ480" s="6">
        <v>0.89219999999999999</v>
      </c>
      <c r="AR480" s="6">
        <v>0.80710000000000004</v>
      </c>
      <c r="AT480" s="6">
        <f t="shared" si="12"/>
        <v>369.93333333333334</v>
      </c>
      <c r="AU480" s="6">
        <f t="shared" si="13"/>
        <v>820.063829787234</v>
      </c>
      <c r="AV480" s="6">
        <f t="shared" si="14"/>
        <v>484.26470588235293</v>
      </c>
      <c r="AW480" s="7">
        <f t="shared" si="15"/>
        <v>98.295081967213122</v>
      </c>
      <c r="AX480" s="6">
        <f t="shared" si="16"/>
        <v>390.51851851851853</v>
      </c>
      <c r="AY480" s="6">
        <f t="shared" si="17"/>
        <v>673.80769230769226</v>
      </c>
      <c r="BA480" s="6">
        <f>VLOOKUP(A480, ALL_AP_DATA!$A$2:$F$3600, 6, FALSE)</f>
        <v>302</v>
      </c>
      <c r="BB480" s="6" t="e">
        <f t="shared" ca="1" si="18"/>
        <v>#NAME?</v>
      </c>
      <c r="BC480" s="6">
        <f>VLOOKUP(A480,projmetadata!$A$2:$D$2036, 4, FALSE)</f>
        <v>42462</v>
      </c>
      <c r="BE480" s="6" t="e">
        <f t="shared" ca="1" si="20"/>
        <v>#NAME?</v>
      </c>
      <c r="BF480" s="6" t="e">
        <f t="shared" ca="1" si="21"/>
        <v>#NAME?</v>
      </c>
      <c r="BG480" s="6">
        <f t="shared" si="22"/>
        <v>2.0447694409118742</v>
      </c>
      <c r="BH480" s="6">
        <f>VLOOKUP(A480, ALL_AP_DATA!$A$2:$D$3600, 3, FALSE)</f>
        <v>217</v>
      </c>
      <c r="BI480" s="6">
        <f>VLOOKUP(A480, ALL_AP_DATA!$A$2:$E$3600, 5, FALSE)</f>
        <v>86825</v>
      </c>
      <c r="BJ480" s="6">
        <f t="shared" si="19"/>
        <v>287.5</v>
      </c>
      <c r="BK480" s="6">
        <f t="shared" si="23"/>
        <v>0.7185430463576159</v>
      </c>
    </row>
    <row r="481" spans="1:63" ht="15.75" customHeight="1" x14ac:dyDescent="0.2">
      <c r="A481" s="6" t="s">
        <v>919</v>
      </c>
      <c r="B481" s="6" t="s">
        <v>61</v>
      </c>
      <c r="J481" s="6">
        <v>2</v>
      </c>
      <c r="K481" s="6">
        <v>21</v>
      </c>
      <c r="L481" s="6">
        <v>89</v>
      </c>
      <c r="M481" s="6">
        <v>5392</v>
      </c>
      <c r="N481" s="6">
        <v>0.16800000000000001</v>
      </c>
      <c r="O481" s="6">
        <v>0.61380000000000001</v>
      </c>
      <c r="P481" s="6">
        <v>0.3352</v>
      </c>
      <c r="Q481" s="6">
        <v>12</v>
      </c>
      <c r="R481" s="6">
        <v>79</v>
      </c>
      <c r="S481" s="6">
        <v>135</v>
      </c>
      <c r="T481" s="6">
        <v>13486</v>
      </c>
      <c r="U481" s="6">
        <v>0.63200000000000001</v>
      </c>
      <c r="V481" s="6">
        <v>0.93100000000000005</v>
      </c>
      <c r="W481" s="6">
        <v>0.83830000000000005</v>
      </c>
      <c r="X481" s="6">
        <v>13</v>
      </c>
      <c r="Y481" s="6">
        <v>89</v>
      </c>
      <c r="Z481" s="6">
        <v>137</v>
      </c>
      <c r="AA481" s="6">
        <v>13507</v>
      </c>
      <c r="AB481" s="6">
        <v>0.71199999999999997</v>
      </c>
      <c r="AC481" s="6">
        <v>0.94479999999999997</v>
      </c>
      <c r="AD481" s="6">
        <v>0.83960000000000001</v>
      </c>
      <c r="AE481" s="6">
        <v>4</v>
      </c>
      <c r="AF481" s="6">
        <v>21</v>
      </c>
      <c r="AG481" s="6">
        <v>62</v>
      </c>
      <c r="AH481" s="6">
        <v>3261</v>
      </c>
      <c r="AI481" s="6">
        <v>0.16800000000000001</v>
      </c>
      <c r="AJ481" s="6">
        <v>0.42759999999999998</v>
      </c>
      <c r="AK481" s="6">
        <v>0.20269999999999999</v>
      </c>
      <c r="AL481" s="6">
        <v>2</v>
      </c>
      <c r="AM481" s="6">
        <v>30</v>
      </c>
      <c r="AN481" s="6">
        <v>94</v>
      </c>
      <c r="AO481" s="6">
        <v>7296</v>
      </c>
      <c r="AP481" s="6">
        <v>0.24</v>
      </c>
      <c r="AQ481" s="6">
        <v>0.64829999999999999</v>
      </c>
      <c r="AR481" s="6">
        <v>0.45350000000000001</v>
      </c>
      <c r="AT481" s="6" t="str">
        <f t="shared" si="12"/>
        <v/>
      </c>
      <c r="AU481" s="6">
        <f t="shared" si="13"/>
        <v>256.76190476190476</v>
      </c>
      <c r="AV481" s="6">
        <f t="shared" si="14"/>
        <v>170.70886075949366</v>
      </c>
      <c r="AW481" s="7">
        <f t="shared" si="15"/>
        <v>151.76404494382024</v>
      </c>
      <c r="AX481" s="6">
        <f t="shared" si="16"/>
        <v>155.28571428571428</v>
      </c>
      <c r="AY481" s="6">
        <f t="shared" si="17"/>
        <v>243.2</v>
      </c>
      <c r="BA481" s="6">
        <f>VLOOKUP(A481, ALL_AP_DATA!$A$2:$F$3600, 6, FALSE)</f>
        <v>125</v>
      </c>
      <c r="BB481" s="6" t="e">
        <f t="shared" ca="1" si="18"/>
        <v>#NAME?</v>
      </c>
      <c r="BC481" s="6">
        <f>VLOOKUP(A481,projmetadata!$A$2:$D$2036, 4, FALSE)</f>
        <v>7711</v>
      </c>
      <c r="BE481" s="6" t="e">
        <f t="shared" ca="1" si="20"/>
        <v>#NAME?</v>
      </c>
      <c r="BF481" s="6" t="e">
        <f t="shared" ca="1" si="21"/>
        <v>#NAME?</v>
      </c>
      <c r="BG481" s="6">
        <f t="shared" si="22"/>
        <v>2.086240435741149</v>
      </c>
      <c r="BH481" s="6">
        <f>VLOOKUP(A481, ALL_AP_DATA!$A$2:$D$3600, 3, FALSE)</f>
        <v>109</v>
      </c>
      <c r="BI481" s="6">
        <f>VLOOKUP(A481, ALL_AP_DATA!$A$2:$E$3600, 5, FALSE)</f>
        <v>16087</v>
      </c>
      <c r="BJ481" s="6">
        <f t="shared" si="19"/>
        <v>128.696</v>
      </c>
      <c r="BK481" s="6">
        <f t="shared" si="23"/>
        <v>0.872</v>
      </c>
    </row>
    <row r="482" spans="1:63" ht="15.75" customHeight="1" x14ac:dyDescent="0.2">
      <c r="A482" s="6" t="s">
        <v>1045</v>
      </c>
      <c r="B482" s="6" t="s">
        <v>61</v>
      </c>
      <c r="J482" s="6">
        <v>19</v>
      </c>
      <c r="K482" s="6">
        <v>161</v>
      </c>
      <c r="L482" s="6">
        <v>1075</v>
      </c>
      <c r="M482" s="6">
        <v>71045</v>
      </c>
      <c r="N482" s="6">
        <v>0.26179999999999998</v>
      </c>
      <c r="O482" s="6">
        <v>0.80159999999999998</v>
      </c>
      <c r="P482" s="6">
        <v>0.55740000000000001</v>
      </c>
      <c r="Q482" s="6">
        <v>57</v>
      </c>
      <c r="R482" s="6">
        <v>402</v>
      </c>
      <c r="S482" s="6">
        <v>1299</v>
      </c>
      <c r="T482" s="6">
        <v>117149</v>
      </c>
      <c r="U482" s="6">
        <v>0.65369999999999995</v>
      </c>
      <c r="V482" s="6">
        <v>0.96870000000000001</v>
      </c>
      <c r="W482" s="6">
        <v>0.91920000000000002</v>
      </c>
      <c r="X482" s="6">
        <v>68</v>
      </c>
      <c r="Y482" s="6">
        <v>258</v>
      </c>
      <c r="Z482" s="6">
        <v>1036</v>
      </c>
      <c r="AA482" s="6">
        <v>70411</v>
      </c>
      <c r="AB482" s="6">
        <v>0.41949999999999998</v>
      </c>
      <c r="AC482" s="6">
        <v>0.77259999999999995</v>
      </c>
      <c r="AD482" s="6">
        <v>0.55249999999999999</v>
      </c>
      <c r="AE482" s="6">
        <v>31</v>
      </c>
      <c r="AF482" s="6">
        <v>136</v>
      </c>
      <c r="AG482" s="6">
        <v>900</v>
      </c>
      <c r="AH482" s="6">
        <v>60243</v>
      </c>
      <c r="AI482" s="6">
        <v>0.22109999999999999</v>
      </c>
      <c r="AJ482" s="6">
        <v>0.67110000000000003</v>
      </c>
      <c r="AK482" s="6">
        <v>0.47270000000000001</v>
      </c>
      <c r="AL482" s="6">
        <v>25</v>
      </c>
      <c r="AM482" s="6">
        <v>286</v>
      </c>
      <c r="AN482" s="6">
        <v>1203</v>
      </c>
      <c r="AO482" s="6">
        <v>102563</v>
      </c>
      <c r="AP482" s="6">
        <v>0.46500000000000002</v>
      </c>
      <c r="AQ482" s="6">
        <v>0.89710000000000001</v>
      </c>
      <c r="AR482" s="6">
        <v>0.80479999999999996</v>
      </c>
      <c r="AT482" s="6" t="str">
        <f t="shared" si="12"/>
        <v/>
      </c>
      <c r="AU482" s="6">
        <f t="shared" si="13"/>
        <v>441.27329192546586</v>
      </c>
      <c r="AV482" s="6">
        <f t="shared" si="14"/>
        <v>291.41542288557213</v>
      </c>
      <c r="AW482" s="7">
        <f t="shared" si="15"/>
        <v>272.91085271317831</v>
      </c>
      <c r="AX482" s="6">
        <f t="shared" si="16"/>
        <v>442.96323529411762</v>
      </c>
      <c r="AY482" s="6">
        <f t="shared" si="17"/>
        <v>358.61188811188811</v>
      </c>
      <c r="BA482" s="6">
        <f>VLOOKUP(A482, ALL_AP_DATA!$A$2:$F$3600, 6, FALSE)</f>
        <v>615</v>
      </c>
      <c r="BB482" s="6" t="e">
        <f t="shared" ca="1" si="18"/>
        <v>#NAME?</v>
      </c>
      <c r="BC482" s="6">
        <f>VLOOKUP(A482,projmetadata!$A$2:$D$2036, 4, FALSE)</f>
        <v>54248</v>
      </c>
      <c r="BE482" s="6" t="e">
        <f t="shared" ca="1" si="20"/>
        <v>#NAME?</v>
      </c>
      <c r="BF482" s="6" t="e">
        <f t="shared" ca="1" si="21"/>
        <v>#NAME?</v>
      </c>
      <c r="BG482" s="6">
        <f t="shared" si="22"/>
        <v>2.3493400678366023</v>
      </c>
      <c r="BH482" s="6">
        <f>VLOOKUP(A482, ALL_AP_DATA!$A$2:$D$3600, 3, FALSE)</f>
        <v>481</v>
      </c>
      <c r="BI482" s="6">
        <f>VLOOKUP(A482, ALL_AP_DATA!$A$2:$E$3600, 5, FALSE)</f>
        <v>127447</v>
      </c>
      <c r="BJ482" s="6">
        <f t="shared" si="19"/>
        <v>207.23089430894308</v>
      </c>
      <c r="BK482" s="6">
        <f t="shared" si="23"/>
        <v>0.78211382113821137</v>
      </c>
    </row>
    <row r="483" spans="1:63" ht="15.75" customHeight="1" x14ac:dyDescent="0.2">
      <c r="A483" s="6" t="s">
        <v>508</v>
      </c>
      <c r="B483" s="6" t="s">
        <v>61</v>
      </c>
      <c r="C483" s="6">
        <v>1</v>
      </c>
      <c r="D483" s="6">
        <v>40</v>
      </c>
      <c r="E483" s="6">
        <v>655</v>
      </c>
      <c r="F483" s="6">
        <v>36063</v>
      </c>
      <c r="G483" s="6">
        <v>0.1389</v>
      </c>
      <c r="H483" s="6">
        <v>0.65110000000000001</v>
      </c>
      <c r="I483" s="6">
        <v>0.52600000000000002</v>
      </c>
      <c r="J483" s="6">
        <v>14</v>
      </c>
      <c r="K483" s="6">
        <v>95</v>
      </c>
      <c r="L483" s="6">
        <v>905</v>
      </c>
      <c r="M483" s="6">
        <v>57660</v>
      </c>
      <c r="N483" s="6">
        <v>0.32990000000000003</v>
      </c>
      <c r="O483" s="6">
        <v>0.89959999999999996</v>
      </c>
      <c r="P483" s="6">
        <v>0.84089999999999998</v>
      </c>
      <c r="Q483" s="6">
        <v>25</v>
      </c>
      <c r="R483" s="6">
        <v>170</v>
      </c>
      <c r="S483" s="6">
        <v>981</v>
      </c>
      <c r="T483" s="6">
        <v>62932</v>
      </c>
      <c r="U483" s="6">
        <v>0.59030000000000005</v>
      </c>
      <c r="V483" s="6">
        <v>0.97509999999999997</v>
      </c>
      <c r="W483" s="6">
        <v>0.91779999999999995</v>
      </c>
      <c r="X483" s="6">
        <v>2</v>
      </c>
      <c r="Y483" s="6">
        <v>99</v>
      </c>
      <c r="Z483" s="6">
        <v>846</v>
      </c>
      <c r="AA483" s="6">
        <v>49943</v>
      </c>
      <c r="AB483" s="6">
        <v>0.34379999999999999</v>
      </c>
      <c r="AC483" s="6">
        <v>0.84099999999999997</v>
      </c>
      <c r="AD483" s="6">
        <v>0.72840000000000005</v>
      </c>
      <c r="AE483" s="6">
        <v>20</v>
      </c>
      <c r="AF483" s="6">
        <v>101</v>
      </c>
      <c r="AG483" s="6">
        <v>914</v>
      </c>
      <c r="AH483" s="6">
        <v>58144</v>
      </c>
      <c r="AI483" s="6">
        <v>0.35070000000000001</v>
      </c>
      <c r="AJ483" s="6">
        <v>0.90849999999999997</v>
      </c>
      <c r="AK483" s="6">
        <v>0.84799999999999998</v>
      </c>
      <c r="AL483" s="6">
        <v>14</v>
      </c>
      <c r="AM483" s="6">
        <v>128</v>
      </c>
      <c r="AN483" s="6">
        <v>958</v>
      </c>
      <c r="AO483" s="6">
        <v>61249</v>
      </c>
      <c r="AP483" s="6">
        <v>0.44440000000000002</v>
      </c>
      <c r="AQ483" s="6">
        <v>0.95230000000000004</v>
      </c>
      <c r="AR483" s="6">
        <v>0.89329999999999998</v>
      </c>
      <c r="AT483" s="6">
        <f t="shared" si="12"/>
        <v>901.57500000000005</v>
      </c>
      <c r="AU483" s="6">
        <f t="shared" si="13"/>
        <v>606.9473684210526</v>
      </c>
      <c r="AV483" s="6">
        <f t="shared" si="14"/>
        <v>370.18823529411765</v>
      </c>
      <c r="AW483" s="7">
        <f t="shared" si="15"/>
        <v>504.47474747474746</v>
      </c>
      <c r="AX483" s="6">
        <f t="shared" si="16"/>
        <v>575.68316831683171</v>
      </c>
      <c r="AY483" s="6">
        <f t="shared" si="17"/>
        <v>478.5078125</v>
      </c>
      <c r="BA483" s="6">
        <f>VLOOKUP(A483, ALL_AP_DATA!$A$2:$F$3600, 6, FALSE)</f>
        <v>288</v>
      </c>
      <c r="BB483" s="6" t="e">
        <f t="shared" ca="1" si="18"/>
        <v>#NAME?</v>
      </c>
      <c r="BC483" s="6">
        <f>VLOOKUP(A483,projmetadata!$A$2:$D$2036, 4, FALSE)</f>
        <v>22138</v>
      </c>
      <c r="BE483" s="6" t="e">
        <f t="shared" ca="1" si="20"/>
        <v>#NAME?</v>
      </c>
      <c r="BF483" s="6" t="e">
        <f t="shared" ca="1" si="21"/>
        <v>#NAME?</v>
      </c>
      <c r="BG483" s="6">
        <f t="shared" si="22"/>
        <v>3.0972535911103081</v>
      </c>
      <c r="BH483" s="6">
        <f>VLOOKUP(A483, ALL_AP_DATA!$A$2:$D$3600, 3, FALSE)</f>
        <v>192</v>
      </c>
      <c r="BI483" s="6">
        <f>VLOOKUP(A483, ALL_AP_DATA!$A$2:$E$3600, 5, FALSE)</f>
        <v>68567</v>
      </c>
      <c r="BJ483" s="6">
        <f t="shared" si="19"/>
        <v>238.07986111111111</v>
      </c>
      <c r="BK483" s="6">
        <f t="shared" si="23"/>
        <v>0.66666666666666663</v>
      </c>
    </row>
    <row r="484" spans="1:63" ht="15.75" customHeight="1" x14ac:dyDescent="0.2">
      <c r="A484" s="6" t="s">
        <v>479</v>
      </c>
      <c r="B484" s="6" t="s">
        <v>61</v>
      </c>
      <c r="C484" s="6">
        <v>1</v>
      </c>
      <c r="D484" s="6">
        <v>2</v>
      </c>
      <c r="E484" s="6">
        <v>0</v>
      </c>
      <c r="F484" s="6">
        <v>0</v>
      </c>
      <c r="G484" s="6">
        <v>7.9000000000000008E-3</v>
      </c>
      <c r="H484" s="6">
        <v>0</v>
      </c>
      <c r="I484" s="6">
        <v>0</v>
      </c>
      <c r="J484" s="6">
        <v>2</v>
      </c>
      <c r="K484" s="6">
        <v>21</v>
      </c>
      <c r="L484" s="6">
        <v>300</v>
      </c>
      <c r="M484" s="6">
        <v>22714</v>
      </c>
      <c r="N484" s="6">
        <v>8.2699999999999996E-2</v>
      </c>
      <c r="O484" s="6">
        <v>0.5736</v>
      </c>
      <c r="P484" s="6">
        <v>3.0800000000000001E-2</v>
      </c>
      <c r="Q484" s="6">
        <v>14</v>
      </c>
      <c r="R484" s="6">
        <v>56</v>
      </c>
      <c r="S484" s="6">
        <v>441</v>
      </c>
      <c r="T484" s="6">
        <v>699929</v>
      </c>
      <c r="U484" s="6">
        <v>0.2205</v>
      </c>
      <c r="V484" s="6">
        <v>0.84319999999999995</v>
      </c>
      <c r="W484" s="6">
        <v>0.9486</v>
      </c>
      <c r="X484" s="6">
        <v>8</v>
      </c>
      <c r="Y484" s="6">
        <v>75</v>
      </c>
      <c r="Z484" s="6">
        <v>418</v>
      </c>
      <c r="AA484" s="6">
        <v>703190</v>
      </c>
      <c r="AB484" s="6">
        <v>0.29530000000000001</v>
      </c>
      <c r="AC484" s="6">
        <v>0.79920000000000002</v>
      </c>
      <c r="AD484" s="6">
        <v>0.95299999999999996</v>
      </c>
      <c r="AE484" s="6">
        <v>6</v>
      </c>
      <c r="AF484" s="6">
        <v>43</v>
      </c>
      <c r="AG484" s="6">
        <v>397</v>
      </c>
      <c r="AH484" s="6">
        <v>688272</v>
      </c>
      <c r="AI484" s="6">
        <v>0.16930000000000001</v>
      </c>
      <c r="AJ484" s="6">
        <v>0.7591</v>
      </c>
      <c r="AK484" s="6">
        <v>0.93279999999999996</v>
      </c>
      <c r="AL484" s="6">
        <v>1</v>
      </c>
      <c r="AM484" s="6">
        <v>20</v>
      </c>
      <c r="AN484" s="6">
        <v>289</v>
      </c>
      <c r="AO484" s="6">
        <v>22070</v>
      </c>
      <c r="AP484" s="6">
        <v>7.8700000000000006E-2</v>
      </c>
      <c r="AQ484" s="6">
        <v>0.55259999999999998</v>
      </c>
      <c r="AR484" s="6">
        <v>2.9899999999999999E-2</v>
      </c>
      <c r="AT484" s="6">
        <f t="shared" si="12"/>
        <v>0</v>
      </c>
      <c r="AU484" s="6">
        <f t="shared" si="13"/>
        <v>1081.6190476190477</v>
      </c>
      <c r="AV484" s="6">
        <f t="shared" si="14"/>
        <v>12498.732142857143</v>
      </c>
      <c r="AW484" s="7">
        <f t="shared" si="15"/>
        <v>9375.8666666666668</v>
      </c>
      <c r="AX484" s="6">
        <f t="shared" si="16"/>
        <v>16006.325581395349</v>
      </c>
      <c r="AY484" s="6">
        <f t="shared" si="17"/>
        <v>1103.5</v>
      </c>
      <c r="BA484" s="6">
        <f>VLOOKUP(A484, ALL_AP_DATA!$A$2:$F$3600, 6, FALSE)</f>
        <v>254</v>
      </c>
      <c r="BB484" s="6" t="e">
        <f t="shared" ca="1" si="18"/>
        <v>#NAME?</v>
      </c>
      <c r="BC484" s="6">
        <f>VLOOKUP(A484,projmetadata!$A$2:$D$2036, 4, FALSE)</f>
        <v>183999</v>
      </c>
      <c r="BE484" s="6" t="e">
        <f t="shared" ca="1" si="20"/>
        <v>#NAME?</v>
      </c>
      <c r="BF484" s="6" t="e">
        <f t="shared" ca="1" si="21"/>
        <v>#NAME?</v>
      </c>
      <c r="BG484" s="6">
        <f t="shared" si="22"/>
        <v>4.0100326632209962</v>
      </c>
      <c r="BH484" s="6">
        <f>VLOOKUP(A484, ALL_AP_DATA!$A$2:$D$3600, 3, FALSE)</f>
        <v>111</v>
      </c>
      <c r="BI484" s="6">
        <f>VLOOKUP(A484, ALL_AP_DATA!$A$2:$E$3600, 5, FALSE)</f>
        <v>737842</v>
      </c>
      <c r="BJ484" s="6">
        <f t="shared" si="19"/>
        <v>2904.8897637795276</v>
      </c>
      <c r="BK484" s="6">
        <f t="shared" si="23"/>
        <v>0.43700787401574803</v>
      </c>
    </row>
    <row r="485" spans="1:63" ht="15.75" customHeight="1" x14ac:dyDescent="0.2">
      <c r="A485" s="6" t="s">
        <v>287</v>
      </c>
      <c r="B485" s="6" t="s">
        <v>61</v>
      </c>
      <c r="J485" s="6">
        <v>9</v>
      </c>
      <c r="K485" s="6">
        <v>50</v>
      </c>
      <c r="L485" s="6">
        <v>356</v>
      </c>
      <c r="M485" s="6">
        <v>181898</v>
      </c>
      <c r="N485" s="6">
        <v>0.3125</v>
      </c>
      <c r="O485" s="6">
        <v>0.90359999999999996</v>
      </c>
      <c r="P485" s="6">
        <v>0.92500000000000004</v>
      </c>
      <c r="Q485" s="6">
        <v>11</v>
      </c>
      <c r="R485" s="6">
        <v>59</v>
      </c>
      <c r="S485" s="6">
        <v>377</v>
      </c>
      <c r="T485" s="6">
        <v>186229</v>
      </c>
      <c r="U485" s="6">
        <v>0.36880000000000002</v>
      </c>
      <c r="V485" s="6">
        <v>0.95689999999999997</v>
      </c>
      <c r="W485" s="6">
        <v>0.94699999999999995</v>
      </c>
      <c r="X485" s="6">
        <v>35</v>
      </c>
      <c r="Y485" s="6">
        <v>58</v>
      </c>
      <c r="Z485" s="6">
        <v>297</v>
      </c>
      <c r="AA485" s="6">
        <v>27991</v>
      </c>
      <c r="AB485" s="6">
        <v>0.36249999999999999</v>
      </c>
      <c r="AC485" s="6">
        <v>0.75380000000000003</v>
      </c>
      <c r="AD485" s="6">
        <v>0.14230000000000001</v>
      </c>
      <c r="AE485" s="6">
        <v>2</v>
      </c>
      <c r="AF485" s="6">
        <v>4</v>
      </c>
      <c r="AG485" s="6">
        <v>1</v>
      </c>
      <c r="AH485" s="6">
        <v>14</v>
      </c>
      <c r="AI485" s="6">
        <v>2.5000000000000001E-2</v>
      </c>
      <c r="AJ485" s="6">
        <v>2.5000000000000001E-3</v>
      </c>
      <c r="AK485" s="6">
        <v>1E-4</v>
      </c>
      <c r="AL485" s="6">
        <v>4</v>
      </c>
      <c r="AM485" s="6">
        <v>54</v>
      </c>
      <c r="AN485" s="6">
        <v>370</v>
      </c>
      <c r="AO485" s="6">
        <v>185030</v>
      </c>
      <c r="AP485" s="6">
        <v>0.33750000000000002</v>
      </c>
      <c r="AQ485" s="6">
        <v>0.93910000000000005</v>
      </c>
      <c r="AR485" s="6">
        <v>0.94089999999999996</v>
      </c>
      <c r="AT485" s="6" t="str">
        <f t="shared" si="12"/>
        <v/>
      </c>
      <c r="AU485" s="6">
        <f t="shared" si="13"/>
        <v>3637.96</v>
      </c>
      <c r="AV485" s="6">
        <f t="shared" si="14"/>
        <v>3156.4237288135591</v>
      </c>
      <c r="AW485" s="7">
        <f t="shared" si="15"/>
        <v>482.60344827586209</v>
      </c>
      <c r="AX485" s="6">
        <f t="shared" si="16"/>
        <v>3.5</v>
      </c>
      <c r="AY485" s="6">
        <f t="shared" si="17"/>
        <v>3426.4814814814813</v>
      </c>
      <c r="BA485" s="6">
        <f>VLOOKUP(A485, ALL_AP_DATA!$A$2:$F$3600, 6, FALSE)</f>
        <v>160</v>
      </c>
      <c r="BB485" s="6" t="e">
        <f t="shared" ca="1" si="18"/>
        <v>#NAME?</v>
      </c>
      <c r="BC485" s="6">
        <f>VLOOKUP(A485,projmetadata!$A$2:$D$2036, 4, FALSE)</f>
        <v>43147</v>
      </c>
      <c r="BE485" s="6" t="e">
        <f t="shared" ca="1" si="20"/>
        <v>#NAME?</v>
      </c>
      <c r="BF485" s="6" t="e">
        <f t="shared" ca="1" si="21"/>
        <v>#NAME?</v>
      </c>
      <c r="BG485" s="6">
        <f t="shared" si="22"/>
        <v>4.5575358657612348</v>
      </c>
      <c r="BH485" s="6">
        <f>VLOOKUP(A485, ALL_AP_DATA!$A$2:$D$3600, 3, FALSE)</f>
        <v>92</v>
      </c>
      <c r="BI485" s="6">
        <f>VLOOKUP(A485, ALL_AP_DATA!$A$2:$E$3600, 5, FALSE)</f>
        <v>196644</v>
      </c>
      <c r="BJ485" s="6">
        <f t="shared" si="19"/>
        <v>1229.0250000000001</v>
      </c>
      <c r="BK485" s="6">
        <f t="shared" si="23"/>
        <v>0.57499999999999996</v>
      </c>
    </row>
    <row r="486" spans="1:63" ht="15.75" customHeight="1" x14ac:dyDescent="0.2">
      <c r="A486" s="6" t="s">
        <v>904</v>
      </c>
      <c r="B486" s="6" t="s">
        <v>61</v>
      </c>
      <c r="C486" s="6">
        <v>2</v>
      </c>
      <c r="D486" s="6">
        <v>7</v>
      </c>
      <c r="E486" s="6">
        <v>30</v>
      </c>
      <c r="F486" s="6">
        <v>1045465</v>
      </c>
      <c r="G486" s="6">
        <v>6.4199999999999993E-2</v>
      </c>
      <c r="H486" s="6">
        <v>0.75</v>
      </c>
      <c r="I486" s="6">
        <v>0.99929999999999997</v>
      </c>
      <c r="Q486" s="6">
        <v>2</v>
      </c>
      <c r="R486" s="6">
        <v>5</v>
      </c>
      <c r="S486" s="6">
        <v>8</v>
      </c>
      <c r="T486" s="6">
        <v>500</v>
      </c>
      <c r="U486" s="6">
        <v>4.5900000000000003E-2</v>
      </c>
      <c r="V486" s="6">
        <v>0.2</v>
      </c>
      <c r="W486" s="6">
        <v>5.0000000000000001E-4</v>
      </c>
      <c r="X486" s="6">
        <v>1</v>
      </c>
      <c r="Y486" s="6">
        <v>12</v>
      </c>
      <c r="Z486" s="6">
        <v>7</v>
      </c>
      <c r="AA486" s="6">
        <v>128</v>
      </c>
      <c r="AB486" s="6">
        <v>0.1101</v>
      </c>
      <c r="AC486" s="6">
        <v>0.17499999999999999</v>
      </c>
      <c r="AD486" s="6">
        <v>1E-4</v>
      </c>
      <c r="AE486" s="6">
        <v>5</v>
      </c>
      <c r="AF486" s="6">
        <v>18</v>
      </c>
      <c r="AG486" s="6">
        <v>9</v>
      </c>
      <c r="AH486" s="6">
        <v>165</v>
      </c>
      <c r="AI486" s="6">
        <v>0.1651</v>
      </c>
      <c r="AJ486" s="6">
        <v>0.22500000000000001</v>
      </c>
      <c r="AK486" s="6">
        <v>2.0000000000000001E-4</v>
      </c>
      <c r="AT486" s="6">
        <f t="shared" si="12"/>
        <v>149352.14285714287</v>
      </c>
      <c r="AU486" s="6" t="str">
        <f t="shared" si="13"/>
        <v/>
      </c>
      <c r="AV486" s="6">
        <f t="shared" si="14"/>
        <v>100</v>
      </c>
      <c r="AW486" s="7">
        <f t="shared" si="15"/>
        <v>10.666666666666666</v>
      </c>
      <c r="AX486" s="6">
        <f t="shared" si="16"/>
        <v>9.1666666666666661</v>
      </c>
      <c r="AY486" s="6" t="str">
        <f t="shared" si="17"/>
        <v/>
      </c>
      <c r="BA486" s="6">
        <f>VLOOKUP(A486, ALL_AP_DATA!$A$2:$F$3600, 6, FALSE)</f>
        <v>109</v>
      </c>
      <c r="BB486" s="6" t="e">
        <f t="shared" ca="1" si="18"/>
        <v>#NAME?</v>
      </c>
      <c r="BC486" s="6">
        <f>VLOOKUP(A486,projmetadata!$A$2:$D$2036, 4, FALSE)</f>
        <v>52777</v>
      </c>
      <c r="BE486" s="6" t="e">
        <f t="shared" ca="1" si="20"/>
        <v>#NAME?</v>
      </c>
      <c r="BF486" s="6" t="e">
        <f t="shared" ca="1" si="21"/>
        <v>#NAME?</v>
      </c>
      <c r="BG486" s="6">
        <f t="shared" si="22"/>
        <v>19.823237395077403</v>
      </c>
      <c r="BH486" s="6">
        <f>VLOOKUP(A486, ALL_AP_DATA!$A$2:$D$3600, 3, FALSE)</f>
        <v>33</v>
      </c>
      <c r="BI486" s="6">
        <f>VLOOKUP(A486, ALL_AP_DATA!$A$2:$E$3600, 5, FALSE)</f>
        <v>1046211</v>
      </c>
      <c r="BJ486" s="6">
        <f t="shared" si="19"/>
        <v>9598.2660550458713</v>
      </c>
      <c r="BK486" s="6">
        <f t="shared" si="23"/>
        <v>0.30275229357798167</v>
      </c>
    </row>
    <row r="487" spans="1:63" ht="15.75" customHeight="1" x14ac:dyDescent="0.2">
      <c r="A487" s="6" t="s">
        <v>606</v>
      </c>
      <c r="B487" s="6" t="s">
        <v>61</v>
      </c>
      <c r="Q487" s="6">
        <v>8</v>
      </c>
      <c r="R487" s="6">
        <v>53</v>
      </c>
      <c r="S487" s="6">
        <v>356</v>
      </c>
      <c r="T487" s="6">
        <v>295810</v>
      </c>
      <c r="U487" s="6">
        <v>0.51959999999999995</v>
      </c>
      <c r="V487" s="6">
        <v>0.89670000000000005</v>
      </c>
      <c r="W487" s="6">
        <v>0.98199999999999998</v>
      </c>
      <c r="AE487" s="6">
        <v>2</v>
      </c>
      <c r="AF487" s="6">
        <v>8</v>
      </c>
      <c r="AG487" s="6">
        <v>62</v>
      </c>
      <c r="AH487" s="6">
        <v>3038</v>
      </c>
      <c r="AI487" s="6">
        <v>7.8399999999999997E-2</v>
      </c>
      <c r="AJ487" s="6">
        <v>0.15620000000000001</v>
      </c>
      <c r="AK487" s="6">
        <v>1.01E-2</v>
      </c>
      <c r="AL487" s="6">
        <v>1</v>
      </c>
      <c r="AM487" s="6">
        <v>22</v>
      </c>
      <c r="AN487" s="6">
        <v>292</v>
      </c>
      <c r="AO487" s="6">
        <v>240639</v>
      </c>
      <c r="AP487" s="6">
        <v>0.2157</v>
      </c>
      <c r="AQ487" s="6">
        <v>0.73550000000000004</v>
      </c>
      <c r="AR487" s="6">
        <v>0.79879999999999995</v>
      </c>
      <c r="AT487" s="6" t="str">
        <f t="shared" si="12"/>
        <v/>
      </c>
      <c r="AU487" s="6" t="str">
        <f t="shared" si="13"/>
        <v/>
      </c>
      <c r="AV487" s="6">
        <f t="shared" si="14"/>
        <v>5581.3207547169814</v>
      </c>
      <c r="AW487" s="7" t="str">
        <f t="shared" si="15"/>
        <v/>
      </c>
      <c r="AX487" s="6">
        <f t="shared" si="16"/>
        <v>379.75</v>
      </c>
      <c r="AY487" s="6">
        <f t="shared" si="17"/>
        <v>10938.136363636364</v>
      </c>
      <c r="BA487" s="6">
        <f>VLOOKUP(A487, ALL_AP_DATA!$A$2:$F$3600, 6, FALSE)</f>
        <v>102</v>
      </c>
      <c r="BB487" s="6" t="e">
        <f t="shared" ca="1" si="18"/>
        <v>#NAME?</v>
      </c>
      <c r="BC487" s="6">
        <f>VLOOKUP(A487,projmetadata!$A$2:$D$2036, 4, FALSE)</f>
        <v>9707</v>
      </c>
      <c r="BE487" s="6" t="e">
        <f t="shared" ca="1" si="20"/>
        <v>#NAME?</v>
      </c>
      <c r="BF487" s="6" t="e">
        <f t="shared" ca="1" si="21"/>
        <v>#NAME?</v>
      </c>
      <c r="BG487" s="6">
        <f t="shared" si="22"/>
        <v>31.032759864015659</v>
      </c>
      <c r="BH487" s="6">
        <f>VLOOKUP(A487, ALL_AP_DATA!$A$2:$D$3600, 3, FALSE)</f>
        <v>60</v>
      </c>
      <c r="BI487" s="6">
        <f>VLOOKUP(A487, ALL_AP_DATA!$A$2:$E$3600, 5, FALSE)</f>
        <v>301235</v>
      </c>
      <c r="BJ487" s="6">
        <f t="shared" si="19"/>
        <v>2953.2843137254904</v>
      </c>
      <c r="BK487" s="6">
        <f t="shared" si="23"/>
        <v>0.58823529411764708</v>
      </c>
    </row>
    <row r="488" spans="1:63" ht="15.75" customHeight="1" x14ac:dyDescent="0.2">
      <c r="A488" s="6" t="s">
        <v>104</v>
      </c>
      <c r="B488" s="6" t="s">
        <v>61</v>
      </c>
      <c r="Q488" s="6">
        <v>2</v>
      </c>
      <c r="R488" s="6">
        <v>16</v>
      </c>
      <c r="S488" s="6">
        <v>7</v>
      </c>
      <c r="T488" s="6">
        <v>407</v>
      </c>
      <c r="U488" s="6">
        <v>0.16</v>
      </c>
      <c r="V488" s="6">
        <v>0.63639999999999997</v>
      </c>
      <c r="W488" s="6">
        <v>0.55220000000000002</v>
      </c>
      <c r="X488" s="6">
        <v>2</v>
      </c>
      <c r="Y488" s="6">
        <v>40</v>
      </c>
      <c r="Z488" s="6">
        <v>9</v>
      </c>
      <c r="AA488" s="6">
        <v>358</v>
      </c>
      <c r="AB488" s="6">
        <v>0.4</v>
      </c>
      <c r="AC488" s="6">
        <v>0.81820000000000004</v>
      </c>
      <c r="AD488" s="6">
        <v>0.48580000000000001</v>
      </c>
      <c r="AE488" s="6">
        <v>1</v>
      </c>
      <c r="AF488" s="6">
        <v>4</v>
      </c>
      <c r="AG488" s="6">
        <v>3</v>
      </c>
      <c r="AH488" s="6">
        <v>28</v>
      </c>
      <c r="AI488" s="6">
        <v>0.04</v>
      </c>
      <c r="AJ488" s="6">
        <v>0.2727</v>
      </c>
      <c r="AK488" s="6">
        <v>3.7999999999999999E-2</v>
      </c>
      <c r="AT488" s="6" t="str">
        <f t="shared" si="12"/>
        <v/>
      </c>
      <c r="AU488" s="6" t="str">
        <f t="shared" si="13"/>
        <v/>
      </c>
      <c r="AV488" s="6">
        <f t="shared" si="14"/>
        <v>25.4375</v>
      </c>
      <c r="AW488" s="7">
        <f t="shared" si="15"/>
        <v>8.9499999999999993</v>
      </c>
      <c r="AX488" s="6">
        <f t="shared" si="16"/>
        <v>7</v>
      </c>
      <c r="AY488" s="6" t="str">
        <f t="shared" si="17"/>
        <v/>
      </c>
      <c r="BA488" s="6">
        <f>VLOOKUP(A488, ALL_AP_DATA!$A$2:$F$3600, 6, FALSE)</f>
        <v>100</v>
      </c>
      <c r="BB488" s="6" t="e">
        <f t="shared" ca="1" si="18"/>
        <v>#NAME?</v>
      </c>
      <c r="BC488" s="6" t="e">
        <f>VLOOKUP(A488,projmetadata!$A$2:$D$2036, 4, FALSE)</f>
        <v>#N/A</v>
      </c>
      <c r="BE488" s="6"/>
      <c r="BF488" s="6"/>
      <c r="BG488" s="6"/>
      <c r="BH488" s="6"/>
      <c r="BI488" s="6"/>
      <c r="BJ488" s="6"/>
      <c r="BK488" s="6"/>
    </row>
    <row r="489" spans="1:63" ht="15.75" customHeight="1" x14ac:dyDescent="0.2"/>
    <row r="490" spans="1:63" ht="15.75" customHeight="1" x14ac:dyDescent="0.2">
      <c r="B490" s="6" t="s">
        <v>1778</v>
      </c>
      <c r="C490" s="6" t="s">
        <v>1779</v>
      </c>
      <c r="D490" s="6" t="s">
        <v>1780</v>
      </c>
      <c r="E490" s="6" t="s">
        <v>1781</v>
      </c>
      <c r="F490" s="6" t="s">
        <v>1782</v>
      </c>
      <c r="G490" s="6" t="s">
        <v>1783</v>
      </c>
      <c r="H490" s="6" t="s">
        <v>1784</v>
      </c>
      <c r="I490" s="6" t="s">
        <v>1785</v>
      </c>
    </row>
    <row r="491" spans="1:63" ht="15.75" customHeight="1" x14ac:dyDescent="0.25">
      <c r="B491" s="6" t="s">
        <v>1787</v>
      </c>
      <c r="C491" s="10">
        <v>0.49280000000000002</v>
      </c>
      <c r="D491" s="10">
        <v>0.43120000000000003</v>
      </c>
      <c r="E491" s="10">
        <v>0.83160000000000001</v>
      </c>
      <c r="F491" s="10">
        <v>0.93020000000000003</v>
      </c>
      <c r="G491" s="10">
        <v>0.91169999999999995</v>
      </c>
      <c r="H491" s="10">
        <v>0.39839999999999998</v>
      </c>
      <c r="I491" s="10">
        <v>0.98770000000000002</v>
      </c>
    </row>
    <row r="492" spans="1:63" ht="15.75" customHeight="1" x14ac:dyDescent="0.2"/>
    <row r="493" spans="1:63" ht="15.75" customHeight="1" x14ac:dyDescent="0.25">
      <c r="B493" s="12" t="s">
        <v>1792</v>
      </c>
      <c r="C493" s="13">
        <f t="shared" ref="C493:BK493" si="24">AVERAGE(C2:C488)</f>
        <v>4.1958333333333337</v>
      </c>
      <c r="D493" s="13">
        <f t="shared" si="24"/>
        <v>21.216666666666665</v>
      </c>
      <c r="E493" s="13">
        <f t="shared" si="24"/>
        <v>71.708333333333329</v>
      </c>
      <c r="F493" s="13">
        <f t="shared" si="24"/>
        <v>8748.4375</v>
      </c>
      <c r="G493" s="13">
        <f t="shared" si="24"/>
        <v>2.3517083333333341E-2</v>
      </c>
      <c r="H493" s="13">
        <f t="shared" si="24"/>
        <v>0.11783</v>
      </c>
      <c r="I493" s="13">
        <f t="shared" si="24"/>
        <v>6.9357499999999989E-2</v>
      </c>
      <c r="J493" s="13">
        <f t="shared" si="24"/>
        <v>7.5095238095238095</v>
      </c>
      <c r="K493" s="13">
        <f t="shared" si="24"/>
        <v>53.661904761904765</v>
      </c>
      <c r="L493" s="13">
        <f t="shared" si="24"/>
        <v>383.10476190476192</v>
      </c>
      <c r="M493" s="13">
        <f t="shared" si="24"/>
        <v>27092.280952380952</v>
      </c>
      <c r="N493" s="13">
        <f t="shared" si="24"/>
        <v>7.8802857142857174E-2</v>
      </c>
      <c r="O493" s="13">
        <f t="shared" si="24"/>
        <v>0.50638809523809492</v>
      </c>
      <c r="P493" s="13">
        <f t="shared" si="24"/>
        <v>0.35680380952380941</v>
      </c>
      <c r="Q493" s="13">
        <f t="shared" si="24"/>
        <v>22.441975308641975</v>
      </c>
      <c r="R493" s="13">
        <f t="shared" si="24"/>
        <v>104.06419753086419</v>
      </c>
      <c r="S493" s="13">
        <f t="shared" si="24"/>
        <v>376.76296296296294</v>
      </c>
      <c r="T493" s="13">
        <f t="shared" si="24"/>
        <v>36948.37283950617</v>
      </c>
      <c r="U493" s="13">
        <f t="shared" si="24"/>
        <v>0.1462562962962963</v>
      </c>
      <c r="V493" s="13">
        <f t="shared" si="24"/>
        <v>0.67338123456790155</v>
      </c>
      <c r="W493" s="13">
        <f t="shared" si="24"/>
        <v>0.57950493827160476</v>
      </c>
      <c r="X493" s="13">
        <f t="shared" si="24"/>
        <v>49.554083885209714</v>
      </c>
      <c r="Y493" s="13">
        <f t="shared" si="24"/>
        <v>381.89845474613685</v>
      </c>
      <c r="Z493" s="13">
        <f t="shared" si="24"/>
        <v>296.61368653421636</v>
      </c>
      <c r="AA493" s="13">
        <f t="shared" si="24"/>
        <v>22780.629139072847</v>
      </c>
      <c r="AB493" s="13">
        <f t="shared" si="24"/>
        <v>0.38684128035320064</v>
      </c>
      <c r="AC493" s="13">
        <f t="shared" si="24"/>
        <v>0.60894039735099303</v>
      </c>
      <c r="AD493" s="13">
        <f t="shared" si="24"/>
        <v>0.45355916114790279</v>
      </c>
      <c r="AE493" s="13">
        <f t="shared" si="24"/>
        <v>33.677927927927925</v>
      </c>
      <c r="AF493" s="13">
        <f t="shared" si="24"/>
        <v>178.67567567567568</v>
      </c>
      <c r="AG493" s="13">
        <f t="shared" si="24"/>
        <v>240.11711711711712</v>
      </c>
      <c r="AH493" s="13">
        <f t="shared" si="24"/>
        <v>18056.62162162162</v>
      </c>
      <c r="AI493" s="13">
        <f t="shared" si="24"/>
        <v>0.1881623873873875</v>
      </c>
      <c r="AJ493" s="13">
        <f t="shared" si="24"/>
        <v>0.48223265765765749</v>
      </c>
      <c r="AK493" s="13">
        <f t="shared" si="24"/>
        <v>0.32107635135135115</v>
      </c>
      <c r="AL493" s="13">
        <f t="shared" si="24"/>
        <v>6.2422680412371134</v>
      </c>
      <c r="AM493" s="13">
        <f t="shared" si="24"/>
        <v>80.015463917525778</v>
      </c>
      <c r="AN493" s="13">
        <f t="shared" si="24"/>
        <v>477.11855670103091</v>
      </c>
      <c r="AO493" s="13">
        <f t="shared" si="24"/>
        <v>38441.530927835054</v>
      </c>
      <c r="AP493" s="13">
        <f t="shared" si="24"/>
        <v>0.12042835051546397</v>
      </c>
      <c r="AQ493" s="13">
        <f t="shared" si="24"/>
        <v>0.60859639175257685</v>
      </c>
      <c r="AR493" s="13">
        <f t="shared" si="24"/>
        <v>0.47402319587628833</v>
      </c>
      <c r="AS493" s="13" t="e">
        <f t="shared" si="24"/>
        <v>#DIV/0!</v>
      </c>
      <c r="AT493" s="13">
        <f t="shared" si="24"/>
        <v>883.93851325565606</v>
      </c>
      <c r="AU493" s="13">
        <f t="shared" si="24"/>
        <v>554.98341555583397</v>
      </c>
      <c r="AV493" s="13">
        <f t="shared" si="24"/>
        <v>368.33102742297132</v>
      </c>
      <c r="AW493" s="13">
        <f t="shared" si="24"/>
        <v>102.29785126058449</v>
      </c>
      <c r="AX493" s="13">
        <f t="shared" si="24"/>
        <v>151.83790437055586</v>
      </c>
      <c r="AY493" s="13">
        <f t="shared" si="24"/>
        <v>543.6030173172237</v>
      </c>
      <c r="AZ493" s="13" t="e">
        <f t="shared" si="24"/>
        <v>#DIV/0!</v>
      </c>
      <c r="BA493" s="13">
        <f t="shared" si="24"/>
        <v>885.97741273100621</v>
      </c>
      <c r="BB493" s="13" t="e">
        <f t="shared" ca="1" si="24"/>
        <v>#NAME?</v>
      </c>
      <c r="BC493" s="13" t="e">
        <f t="shared" si="24"/>
        <v>#N/A</v>
      </c>
      <c r="BD493" s="13" t="e">
        <f t="shared" si="24"/>
        <v>#DIV/0!</v>
      </c>
      <c r="BE493" s="13" t="e">
        <f t="shared" ca="1" si="24"/>
        <v>#NAME?</v>
      </c>
      <c r="BF493" s="13" t="e">
        <f t="shared" ca="1" si="24"/>
        <v>#NAME?</v>
      </c>
      <c r="BG493" s="13">
        <f t="shared" si="24"/>
        <v>0.42194735749090401</v>
      </c>
      <c r="BH493" s="13">
        <f t="shared" si="24"/>
        <v>449.68518518518516</v>
      </c>
      <c r="BI493" s="13">
        <f t="shared" si="24"/>
        <v>48249.113168724281</v>
      </c>
      <c r="BJ493" s="13">
        <f t="shared" si="24"/>
        <v>106.18101863165616</v>
      </c>
      <c r="BK493" s="13">
        <f t="shared" si="24"/>
        <v>0.48874788501025934</v>
      </c>
    </row>
    <row r="494" spans="1:63" ht="15.75" customHeight="1" x14ac:dyDescent="0.25">
      <c r="B494" s="12" t="s">
        <v>1793</v>
      </c>
      <c r="C494" s="13">
        <f t="shared" ref="C494:BK494" si="25">MIN(C2:C488)</f>
        <v>1</v>
      </c>
      <c r="D494" s="13">
        <f t="shared" si="25"/>
        <v>2</v>
      </c>
      <c r="E494" s="13">
        <f t="shared" si="25"/>
        <v>0</v>
      </c>
      <c r="F494" s="13">
        <f t="shared" si="25"/>
        <v>0</v>
      </c>
      <c r="G494" s="13">
        <f t="shared" si="25"/>
        <v>2.9999999999999997E-4</v>
      </c>
      <c r="H494" s="13">
        <f t="shared" si="25"/>
        <v>0</v>
      </c>
      <c r="I494" s="13">
        <f t="shared" si="25"/>
        <v>0</v>
      </c>
      <c r="J494" s="13">
        <f t="shared" si="25"/>
        <v>1</v>
      </c>
      <c r="K494" s="13">
        <f t="shared" si="25"/>
        <v>8</v>
      </c>
      <c r="L494" s="13">
        <f t="shared" si="25"/>
        <v>5</v>
      </c>
      <c r="M494" s="13">
        <f t="shared" si="25"/>
        <v>255</v>
      </c>
      <c r="N494" s="13">
        <f t="shared" si="25"/>
        <v>2.2000000000000001E-3</v>
      </c>
      <c r="O494" s="13">
        <f t="shared" si="25"/>
        <v>1.7500000000000002E-2</v>
      </c>
      <c r="P494" s="13">
        <f t="shared" si="25"/>
        <v>4.3E-3</v>
      </c>
      <c r="Q494" s="13">
        <f t="shared" si="25"/>
        <v>1</v>
      </c>
      <c r="R494" s="13">
        <f t="shared" si="25"/>
        <v>2</v>
      </c>
      <c r="S494" s="13">
        <f t="shared" si="25"/>
        <v>2</v>
      </c>
      <c r="T494" s="13">
        <f t="shared" si="25"/>
        <v>19</v>
      </c>
      <c r="U494" s="13">
        <f t="shared" si="25"/>
        <v>8.0000000000000004E-4</v>
      </c>
      <c r="V494" s="13">
        <f t="shared" si="25"/>
        <v>5.7099999999999998E-2</v>
      </c>
      <c r="W494" s="13">
        <f t="shared" si="25"/>
        <v>5.0000000000000001E-4</v>
      </c>
      <c r="X494" s="13">
        <f t="shared" si="25"/>
        <v>1</v>
      </c>
      <c r="Y494" s="13">
        <f t="shared" si="25"/>
        <v>3</v>
      </c>
      <c r="Z494" s="13">
        <f t="shared" si="25"/>
        <v>0</v>
      </c>
      <c r="AA494" s="13">
        <f t="shared" si="25"/>
        <v>0</v>
      </c>
      <c r="AB494" s="13">
        <f t="shared" si="25"/>
        <v>7.6E-3</v>
      </c>
      <c r="AC494" s="13">
        <f t="shared" si="25"/>
        <v>0</v>
      </c>
      <c r="AD494" s="13">
        <f t="shared" si="25"/>
        <v>0</v>
      </c>
      <c r="AE494" s="13">
        <f t="shared" si="25"/>
        <v>1</v>
      </c>
      <c r="AF494" s="13">
        <f t="shared" si="25"/>
        <v>3</v>
      </c>
      <c r="AG494" s="13">
        <f t="shared" si="25"/>
        <v>0</v>
      </c>
      <c r="AH494" s="13">
        <f t="shared" si="25"/>
        <v>0</v>
      </c>
      <c r="AI494" s="13">
        <f t="shared" si="25"/>
        <v>2.3E-3</v>
      </c>
      <c r="AJ494" s="13">
        <f t="shared" si="25"/>
        <v>0</v>
      </c>
      <c r="AK494" s="13">
        <f t="shared" si="25"/>
        <v>0</v>
      </c>
      <c r="AL494" s="13">
        <f t="shared" si="25"/>
        <v>1</v>
      </c>
      <c r="AM494" s="13">
        <f t="shared" si="25"/>
        <v>12</v>
      </c>
      <c r="AN494" s="13">
        <f t="shared" si="25"/>
        <v>6</v>
      </c>
      <c r="AO494" s="13">
        <f t="shared" si="25"/>
        <v>73</v>
      </c>
      <c r="AP494" s="13">
        <f t="shared" si="25"/>
        <v>6.0000000000000001E-3</v>
      </c>
      <c r="AQ494" s="13">
        <f t="shared" si="25"/>
        <v>1.7500000000000002E-2</v>
      </c>
      <c r="AR494" s="13">
        <f t="shared" si="25"/>
        <v>2.5999999999999999E-3</v>
      </c>
      <c r="AS494" s="13">
        <f t="shared" si="25"/>
        <v>0</v>
      </c>
      <c r="AT494" s="13">
        <f t="shared" si="25"/>
        <v>0</v>
      </c>
      <c r="AU494" s="13">
        <f t="shared" si="25"/>
        <v>31.875</v>
      </c>
      <c r="AV494" s="13">
        <f t="shared" si="25"/>
        <v>9.5</v>
      </c>
      <c r="AW494" s="13">
        <f t="shared" si="25"/>
        <v>0</v>
      </c>
      <c r="AX494" s="13">
        <f t="shared" si="25"/>
        <v>0</v>
      </c>
      <c r="AY494" s="13">
        <f t="shared" si="25"/>
        <v>3.4761904761904763</v>
      </c>
      <c r="AZ494" s="13">
        <f t="shared" si="25"/>
        <v>0</v>
      </c>
      <c r="BA494" s="13">
        <f t="shared" si="25"/>
        <v>100</v>
      </c>
      <c r="BB494" s="13" t="e">
        <f t="shared" ca="1" si="25"/>
        <v>#NAME?</v>
      </c>
      <c r="BC494" s="13" t="e">
        <f t="shared" si="25"/>
        <v>#N/A</v>
      </c>
      <c r="BD494" s="13">
        <f t="shared" si="25"/>
        <v>0</v>
      </c>
      <c r="BE494" s="13" t="e">
        <f t="shared" ca="1" si="25"/>
        <v>#NAME?</v>
      </c>
      <c r="BF494" s="13" t="e">
        <f t="shared" ca="1" si="25"/>
        <v>#NAME?</v>
      </c>
      <c r="BG494" s="13">
        <f t="shared" si="25"/>
        <v>0</v>
      </c>
      <c r="BH494" s="13">
        <f t="shared" si="25"/>
        <v>0</v>
      </c>
      <c r="BI494" s="13">
        <f t="shared" si="25"/>
        <v>0</v>
      </c>
      <c r="BJ494" s="13">
        <f t="shared" si="25"/>
        <v>0</v>
      </c>
      <c r="BK494" s="13">
        <f t="shared" si="25"/>
        <v>0</v>
      </c>
    </row>
    <row r="495" spans="1:63" ht="15.75" customHeight="1" x14ac:dyDescent="0.25">
      <c r="B495" s="12" t="s">
        <v>1794</v>
      </c>
      <c r="C495" s="13">
        <f t="shared" ref="C495:BK495" si="26">MAX(C2:C488)</f>
        <v>52</v>
      </c>
      <c r="D495" s="13">
        <f t="shared" si="26"/>
        <v>325</v>
      </c>
      <c r="E495" s="13">
        <f t="shared" si="26"/>
        <v>3316</v>
      </c>
      <c r="F495" s="13">
        <f t="shared" si="26"/>
        <v>1045465</v>
      </c>
      <c r="G495" s="13">
        <f t="shared" si="26"/>
        <v>0.2243</v>
      </c>
      <c r="H495" s="13">
        <f t="shared" si="26"/>
        <v>0.85289999999999999</v>
      </c>
      <c r="I495" s="13">
        <f t="shared" si="26"/>
        <v>0.99929999999999997</v>
      </c>
      <c r="J495" s="13">
        <f t="shared" si="26"/>
        <v>85</v>
      </c>
      <c r="K495" s="13">
        <f t="shared" si="26"/>
        <v>514</v>
      </c>
      <c r="L495" s="13">
        <f t="shared" si="26"/>
        <v>5444</v>
      </c>
      <c r="M495" s="13">
        <f t="shared" si="26"/>
        <v>362021</v>
      </c>
      <c r="N495" s="13">
        <f t="shared" si="26"/>
        <v>0.53680000000000005</v>
      </c>
      <c r="O495" s="13">
        <f t="shared" si="26"/>
        <v>1</v>
      </c>
      <c r="P495" s="13">
        <f t="shared" si="26"/>
        <v>0.95489999999999997</v>
      </c>
      <c r="Q495" s="13">
        <f t="shared" si="26"/>
        <v>434</v>
      </c>
      <c r="R495" s="13">
        <f t="shared" si="26"/>
        <v>1871</v>
      </c>
      <c r="S495" s="13">
        <f t="shared" si="26"/>
        <v>10184</v>
      </c>
      <c r="T495" s="13">
        <f t="shared" si="26"/>
        <v>699929</v>
      </c>
      <c r="U495" s="13">
        <f t="shared" si="26"/>
        <v>0.72789999999999999</v>
      </c>
      <c r="V495" s="13">
        <f t="shared" si="26"/>
        <v>1</v>
      </c>
      <c r="W495" s="13">
        <f t="shared" si="26"/>
        <v>0.98640000000000005</v>
      </c>
      <c r="X495" s="13">
        <f t="shared" si="26"/>
        <v>2389</v>
      </c>
      <c r="Y495" s="13">
        <f t="shared" si="26"/>
        <v>4632</v>
      </c>
      <c r="Z495" s="13">
        <f t="shared" si="26"/>
        <v>9971</v>
      </c>
      <c r="AA495" s="13">
        <f t="shared" si="26"/>
        <v>703190</v>
      </c>
      <c r="AB495" s="13">
        <f t="shared" si="26"/>
        <v>0.98599999999999999</v>
      </c>
      <c r="AC495" s="13">
        <f t="shared" si="26"/>
        <v>1</v>
      </c>
      <c r="AD495" s="13">
        <f t="shared" si="26"/>
        <v>1</v>
      </c>
      <c r="AE495" s="13">
        <f t="shared" si="26"/>
        <v>299</v>
      </c>
      <c r="AF495" s="13">
        <f t="shared" si="26"/>
        <v>1972</v>
      </c>
      <c r="AG495" s="13">
        <f t="shared" si="26"/>
        <v>9264</v>
      </c>
      <c r="AH495" s="13">
        <f t="shared" si="26"/>
        <v>688272</v>
      </c>
      <c r="AI495" s="13">
        <f t="shared" si="26"/>
        <v>0.70830000000000004</v>
      </c>
      <c r="AJ495" s="13">
        <f t="shared" si="26"/>
        <v>1</v>
      </c>
      <c r="AK495" s="13">
        <f t="shared" si="26"/>
        <v>1</v>
      </c>
      <c r="AL495" s="13">
        <f t="shared" si="26"/>
        <v>65</v>
      </c>
      <c r="AM495" s="13">
        <f t="shared" si="26"/>
        <v>557</v>
      </c>
      <c r="AN495" s="13">
        <f t="shared" si="26"/>
        <v>5523</v>
      </c>
      <c r="AO495" s="13">
        <f t="shared" si="26"/>
        <v>387869</v>
      </c>
      <c r="AP495" s="13">
        <f t="shared" si="26"/>
        <v>0.63970000000000005</v>
      </c>
      <c r="AQ495" s="13">
        <f t="shared" si="26"/>
        <v>1</v>
      </c>
      <c r="AR495" s="13">
        <f t="shared" si="26"/>
        <v>0.96930000000000005</v>
      </c>
      <c r="AS495" s="13">
        <f t="shared" si="26"/>
        <v>0</v>
      </c>
      <c r="AT495" s="13">
        <f t="shared" si="26"/>
        <v>149352.14285714287</v>
      </c>
      <c r="AU495" s="13">
        <f t="shared" si="26"/>
        <v>22580.3</v>
      </c>
      <c r="AV495" s="13">
        <f t="shared" si="26"/>
        <v>12498.732142857143</v>
      </c>
      <c r="AW495" s="13">
        <f t="shared" si="26"/>
        <v>9375.8666666666668</v>
      </c>
      <c r="AX495" s="13">
        <f t="shared" si="26"/>
        <v>16006.325581395349</v>
      </c>
      <c r="AY495" s="13">
        <f t="shared" si="26"/>
        <v>11504.75</v>
      </c>
      <c r="AZ495" s="13">
        <f t="shared" si="26"/>
        <v>0</v>
      </c>
      <c r="BA495" s="13">
        <f t="shared" si="26"/>
        <v>8244</v>
      </c>
      <c r="BB495" s="13" t="e">
        <f t="shared" ca="1" si="26"/>
        <v>#NAME?</v>
      </c>
      <c r="BC495" s="13" t="e">
        <f t="shared" si="26"/>
        <v>#N/A</v>
      </c>
      <c r="BD495" s="13">
        <f t="shared" si="26"/>
        <v>0</v>
      </c>
      <c r="BE495" s="13" t="e">
        <f t="shared" ca="1" si="26"/>
        <v>#NAME?</v>
      </c>
      <c r="BF495" s="13" t="e">
        <f t="shared" ca="1" si="26"/>
        <v>#NAME?</v>
      </c>
      <c r="BG495" s="13">
        <f t="shared" si="26"/>
        <v>31.032759864015659</v>
      </c>
      <c r="BH495" s="13">
        <f t="shared" si="26"/>
        <v>4746</v>
      </c>
      <c r="BI495" s="13">
        <f t="shared" si="26"/>
        <v>1046211</v>
      </c>
      <c r="BJ495" s="13">
        <f t="shared" si="26"/>
        <v>9598.2660550458713</v>
      </c>
      <c r="BK495" s="13">
        <f t="shared" si="26"/>
        <v>0.98599999999999999</v>
      </c>
    </row>
    <row r="496" spans="1:63" ht="15.75" customHeight="1" x14ac:dyDescent="0.25">
      <c r="B496" s="12" t="s">
        <v>1795</v>
      </c>
      <c r="C496" s="13">
        <f t="shared" ref="C496:BK496" si="27">QUARTILE(C2:C488,1)</f>
        <v>1</v>
      </c>
      <c r="D496" s="13">
        <f t="shared" si="27"/>
        <v>4</v>
      </c>
      <c r="E496" s="13">
        <f t="shared" si="27"/>
        <v>0</v>
      </c>
      <c r="F496" s="13">
        <f t="shared" si="27"/>
        <v>0</v>
      </c>
      <c r="G496" s="13">
        <f t="shared" si="27"/>
        <v>5.0000000000000001E-3</v>
      </c>
      <c r="H496" s="13">
        <f t="shared" si="27"/>
        <v>0</v>
      </c>
      <c r="I496" s="13">
        <f t="shared" si="27"/>
        <v>0</v>
      </c>
      <c r="J496" s="13">
        <f t="shared" si="27"/>
        <v>2</v>
      </c>
      <c r="K496" s="13">
        <f t="shared" si="27"/>
        <v>16</v>
      </c>
      <c r="L496" s="13">
        <f t="shared" si="27"/>
        <v>68.75</v>
      </c>
      <c r="M496" s="13">
        <f t="shared" si="27"/>
        <v>3712.5</v>
      </c>
      <c r="N496" s="13">
        <f t="shared" si="27"/>
        <v>2.7299999999999998E-2</v>
      </c>
      <c r="O496" s="13">
        <f t="shared" si="27"/>
        <v>0.34155000000000002</v>
      </c>
      <c r="P496" s="13">
        <f t="shared" si="27"/>
        <v>0.16892499999999999</v>
      </c>
      <c r="Q496" s="13">
        <f t="shared" si="27"/>
        <v>5</v>
      </c>
      <c r="R496" s="13">
        <f t="shared" si="27"/>
        <v>19</v>
      </c>
      <c r="S496" s="13">
        <f t="shared" si="27"/>
        <v>31</v>
      </c>
      <c r="T496" s="13">
        <f t="shared" si="27"/>
        <v>2608</v>
      </c>
      <c r="U496" s="13">
        <f t="shared" si="27"/>
        <v>3.85E-2</v>
      </c>
      <c r="V496" s="13">
        <f t="shared" si="27"/>
        <v>0.53269999999999995</v>
      </c>
      <c r="W496" s="13">
        <f t="shared" si="27"/>
        <v>0.3493</v>
      </c>
      <c r="X496" s="13">
        <f t="shared" si="27"/>
        <v>5</v>
      </c>
      <c r="Y496" s="13">
        <f t="shared" si="27"/>
        <v>61</v>
      </c>
      <c r="Z496" s="13">
        <f t="shared" si="27"/>
        <v>13</v>
      </c>
      <c r="AA496" s="13">
        <f t="shared" si="27"/>
        <v>568</v>
      </c>
      <c r="AB496" s="13">
        <f t="shared" si="27"/>
        <v>0.21609999999999999</v>
      </c>
      <c r="AC496" s="13">
        <f t="shared" si="27"/>
        <v>0.42559999999999998</v>
      </c>
      <c r="AD496" s="13">
        <f t="shared" si="27"/>
        <v>0.1236</v>
      </c>
      <c r="AE496" s="13">
        <f t="shared" si="27"/>
        <v>6</v>
      </c>
      <c r="AF496" s="13">
        <f t="shared" si="27"/>
        <v>27</v>
      </c>
      <c r="AG496" s="13">
        <f t="shared" si="27"/>
        <v>11</v>
      </c>
      <c r="AH496" s="13">
        <f t="shared" si="27"/>
        <v>339.75</v>
      </c>
      <c r="AI496" s="13">
        <f t="shared" si="27"/>
        <v>8.0724999999999991E-2</v>
      </c>
      <c r="AJ496" s="13">
        <f t="shared" si="27"/>
        <v>0.23077500000000001</v>
      </c>
      <c r="AK496" s="13">
        <f t="shared" si="27"/>
        <v>5.3425E-2</v>
      </c>
      <c r="AL496" s="13">
        <f t="shared" si="27"/>
        <v>2</v>
      </c>
      <c r="AM496" s="13">
        <f t="shared" si="27"/>
        <v>23</v>
      </c>
      <c r="AN496" s="13">
        <f t="shared" si="27"/>
        <v>106</v>
      </c>
      <c r="AO496" s="13">
        <f t="shared" si="27"/>
        <v>7714.25</v>
      </c>
      <c r="AP496" s="13">
        <f t="shared" si="27"/>
        <v>4.3874999999999997E-2</v>
      </c>
      <c r="AQ496" s="13">
        <f t="shared" si="27"/>
        <v>0.4405</v>
      </c>
      <c r="AR496" s="13">
        <f t="shared" si="27"/>
        <v>0.28205000000000002</v>
      </c>
      <c r="AS496" s="13" t="e">
        <f t="shared" si="27"/>
        <v>#NUM!</v>
      </c>
      <c r="AT496" s="13">
        <f t="shared" si="27"/>
        <v>0</v>
      </c>
      <c r="AU496" s="13">
        <f t="shared" si="27"/>
        <v>199.74551282051283</v>
      </c>
      <c r="AV496" s="13">
        <f t="shared" si="27"/>
        <v>120.1651376146789</v>
      </c>
      <c r="AW496" s="13">
        <f t="shared" si="27"/>
        <v>5.125</v>
      </c>
      <c r="AX496" s="13">
        <f t="shared" si="27"/>
        <v>6.9463407436553215</v>
      </c>
      <c r="AY496" s="13">
        <f t="shared" si="27"/>
        <v>220.34281464118283</v>
      </c>
      <c r="AZ496" s="13" t="e">
        <f t="shared" si="27"/>
        <v>#NUM!</v>
      </c>
      <c r="BA496" s="13">
        <f t="shared" si="27"/>
        <v>236</v>
      </c>
      <c r="BB496" s="13" t="e">
        <f t="shared" ca="1" si="27"/>
        <v>#NAME?</v>
      </c>
      <c r="BC496" s="13" t="e">
        <f t="shared" si="27"/>
        <v>#N/A</v>
      </c>
      <c r="BD496" s="13" t="e">
        <f t="shared" si="27"/>
        <v>#NUM!</v>
      </c>
      <c r="BE496" s="13" t="e">
        <f t="shared" ca="1" si="27"/>
        <v>#NAME?</v>
      </c>
      <c r="BF496" s="13" t="e">
        <f t="shared" ca="1" si="27"/>
        <v>#NAME?</v>
      </c>
      <c r="BG496" s="13">
        <f t="shared" si="27"/>
        <v>3.6620370609743207E-2</v>
      </c>
      <c r="BH496" s="13">
        <f t="shared" si="27"/>
        <v>90</v>
      </c>
      <c r="BI496" s="13">
        <f t="shared" si="27"/>
        <v>2518</v>
      </c>
      <c r="BJ496" s="13">
        <f t="shared" si="27"/>
        <v>6.3431753273246541</v>
      </c>
      <c r="BK496" s="13">
        <f t="shared" si="27"/>
        <v>0.34751527084778377</v>
      </c>
    </row>
    <row r="497" spans="2:63" ht="15.75" customHeight="1" x14ac:dyDescent="0.25">
      <c r="B497" s="12" t="s">
        <v>1796</v>
      </c>
      <c r="C497" s="13">
        <f t="shared" ref="C497:BK497" si="28">MEDIAN(C2:C488)</f>
        <v>2</v>
      </c>
      <c r="D497" s="13">
        <f t="shared" si="28"/>
        <v>9</v>
      </c>
      <c r="E497" s="13">
        <f t="shared" si="28"/>
        <v>6</v>
      </c>
      <c r="F497" s="13">
        <f t="shared" si="28"/>
        <v>197</v>
      </c>
      <c r="G497" s="13">
        <f t="shared" si="28"/>
        <v>1.3100000000000001E-2</v>
      </c>
      <c r="H497" s="13">
        <f t="shared" si="28"/>
        <v>3.8699999999999998E-2</v>
      </c>
      <c r="I497" s="13">
        <f t="shared" si="28"/>
        <v>1.065E-2</v>
      </c>
      <c r="J497" s="13">
        <f t="shared" si="28"/>
        <v>3</v>
      </c>
      <c r="K497" s="13">
        <f t="shared" si="28"/>
        <v>29.5</v>
      </c>
      <c r="L497" s="13">
        <f t="shared" si="28"/>
        <v>170.5</v>
      </c>
      <c r="M497" s="13">
        <f t="shared" si="28"/>
        <v>11283</v>
      </c>
      <c r="N497" s="13">
        <f t="shared" si="28"/>
        <v>5.7499999999999996E-2</v>
      </c>
      <c r="O497" s="13">
        <f t="shared" si="28"/>
        <v>0.51595000000000002</v>
      </c>
      <c r="P497" s="13">
        <f t="shared" si="28"/>
        <v>0.33715000000000001</v>
      </c>
      <c r="Q497" s="13">
        <f t="shared" si="28"/>
        <v>11</v>
      </c>
      <c r="R497" s="13">
        <f t="shared" si="28"/>
        <v>49</v>
      </c>
      <c r="S497" s="13">
        <f t="shared" si="28"/>
        <v>128</v>
      </c>
      <c r="T497" s="13">
        <f t="shared" si="28"/>
        <v>10891</v>
      </c>
      <c r="U497" s="13">
        <f t="shared" si="28"/>
        <v>0.11119999999999999</v>
      </c>
      <c r="V497" s="13">
        <f t="shared" si="28"/>
        <v>0.74829999999999997</v>
      </c>
      <c r="W497" s="13">
        <f t="shared" si="28"/>
        <v>0.63929999999999998</v>
      </c>
      <c r="X497" s="13">
        <f t="shared" si="28"/>
        <v>18</v>
      </c>
      <c r="Y497" s="13">
        <f t="shared" si="28"/>
        <v>182</v>
      </c>
      <c r="Z497" s="13">
        <f t="shared" si="28"/>
        <v>72</v>
      </c>
      <c r="AA497" s="13">
        <f t="shared" si="28"/>
        <v>5004</v>
      </c>
      <c r="AB497" s="13">
        <f t="shared" si="28"/>
        <v>0.39579999999999999</v>
      </c>
      <c r="AC497" s="13">
        <f t="shared" si="28"/>
        <v>0.69969999999999999</v>
      </c>
      <c r="AD497" s="13">
        <f t="shared" si="28"/>
        <v>0.45850000000000002</v>
      </c>
      <c r="AE497" s="13">
        <f t="shared" si="28"/>
        <v>16</v>
      </c>
      <c r="AF497" s="13">
        <f t="shared" si="28"/>
        <v>80.5</v>
      </c>
      <c r="AG497" s="13">
        <f t="shared" si="28"/>
        <v>47</v>
      </c>
      <c r="AH497" s="13">
        <f t="shared" si="28"/>
        <v>3033</v>
      </c>
      <c r="AI497" s="13">
        <f t="shared" si="28"/>
        <v>0.17635000000000001</v>
      </c>
      <c r="AJ497" s="13">
        <f t="shared" si="28"/>
        <v>0.51110000000000011</v>
      </c>
      <c r="AK497" s="13">
        <f t="shared" si="28"/>
        <v>0.27800000000000002</v>
      </c>
      <c r="AL497" s="13">
        <f t="shared" si="28"/>
        <v>3.5</v>
      </c>
      <c r="AM497" s="13">
        <f t="shared" si="28"/>
        <v>49</v>
      </c>
      <c r="AN497" s="13">
        <f t="shared" si="28"/>
        <v>232.5</v>
      </c>
      <c r="AO497" s="13">
        <f t="shared" si="28"/>
        <v>18667</v>
      </c>
      <c r="AP497" s="13">
        <f t="shared" si="28"/>
        <v>9.5450000000000007E-2</v>
      </c>
      <c r="AQ497" s="13">
        <f t="shared" si="28"/>
        <v>0.63729999999999998</v>
      </c>
      <c r="AR497" s="13">
        <f t="shared" si="28"/>
        <v>0.4577</v>
      </c>
      <c r="AS497" s="13" t="e">
        <f t="shared" si="28"/>
        <v>#NUM!</v>
      </c>
      <c r="AT497" s="13">
        <f t="shared" si="28"/>
        <v>20.238095238095237</v>
      </c>
      <c r="AU497" s="13">
        <f t="shared" si="28"/>
        <v>348.78345827086457</v>
      </c>
      <c r="AV497" s="13">
        <f t="shared" si="28"/>
        <v>203.88888888888889</v>
      </c>
      <c r="AW497" s="13">
        <f t="shared" si="28"/>
        <v>28.068614993646761</v>
      </c>
      <c r="AX497" s="13">
        <f t="shared" si="28"/>
        <v>45.476428073841866</v>
      </c>
      <c r="AY497" s="13">
        <f t="shared" si="28"/>
        <v>357.94843944346417</v>
      </c>
      <c r="AZ497" s="13" t="e">
        <f t="shared" si="28"/>
        <v>#NUM!</v>
      </c>
      <c r="BA497" s="13">
        <f t="shared" si="28"/>
        <v>471</v>
      </c>
      <c r="BB497" s="13" t="e">
        <f t="shared" ca="1" si="28"/>
        <v>#NAME?</v>
      </c>
      <c r="BC497" s="13" t="e">
        <f t="shared" si="28"/>
        <v>#N/A</v>
      </c>
      <c r="BD497" s="13" t="e">
        <f t="shared" si="28"/>
        <v>#NUM!</v>
      </c>
      <c r="BE497" s="13" t="e">
        <f t="shared" ca="1" si="28"/>
        <v>#NAME?</v>
      </c>
      <c r="BF497" s="13" t="e">
        <f t="shared" ca="1" si="28"/>
        <v>#NAME?</v>
      </c>
      <c r="BG497" s="13">
        <f t="shared" si="28"/>
        <v>0.14448733106120801</v>
      </c>
      <c r="BH497" s="13">
        <f t="shared" si="28"/>
        <v>221</v>
      </c>
      <c r="BI497" s="13">
        <f t="shared" si="28"/>
        <v>14495.5</v>
      </c>
      <c r="BJ497" s="13">
        <f t="shared" si="28"/>
        <v>27.846212343425783</v>
      </c>
      <c r="BK497" s="13">
        <f t="shared" si="28"/>
        <v>0.51066809438393312</v>
      </c>
    </row>
    <row r="498" spans="2:63" ht="15.75" customHeight="1" x14ac:dyDescent="0.25">
      <c r="B498" s="12" t="s">
        <v>1797</v>
      </c>
      <c r="C498" s="13">
        <f t="shared" ref="C498:BK498" si="29">QUARTILE(C2:C488,3)</f>
        <v>5</v>
      </c>
      <c r="D498" s="13">
        <f t="shared" si="29"/>
        <v>20.25</v>
      </c>
      <c r="E498" s="13">
        <f t="shared" si="29"/>
        <v>35.25</v>
      </c>
      <c r="F498" s="13">
        <f t="shared" si="29"/>
        <v>1759.5</v>
      </c>
      <c r="G498" s="13">
        <f t="shared" si="29"/>
        <v>2.6699999999999998E-2</v>
      </c>
      <c r="H498" s="13">
        <f t="shared" si="29"/>
        <v>0.15275</v>
      </c>
      <c r="I498" s="13">
        <f t="shared" si="29"/>
        <v>6.3449999999999993E-2</v>
      </c>
      <c r="J498" s="13">
        <f t="shared" si="29"/>
        <v>8</v>
      </c>
      <c r="K498" s="13">
        <f t="shared" si="29"/>
        <v>57.5</v>
      </c>
      <c r="L498" s="13">
        <f t="shared" si="29"/>
        <v>464.25</v>
      </c>
      <c r="M498" s="13">
        <f t="shared" si="29"/>
        <v>32208.25</v>
      </c>
      <c r="N498" s="13">
        <f t="shared" si="29"/>
        <v>0.105075</v>
      </c>
      <c r="O498" s="13">
        <f t="shared" si="29"/>
        <v>0.708125</v>
      </c>
      <c r="P498" s="13">
        <f t="shared" si="29"/>
        <v>0.53052500000000002</v>
      </c>
      <c r="Q498" s="13">
        <f t="shared" si="29"/>
        <v>25</v>
      </c>
      <c r="R498" s="13">
        <f t="shared" si="29"/>
        <v>114</v>
      </c>
      <c r="S498" s="13">
        <f t="shared" si="29"/>
        <v>399</v>
      </c>
      <c r="T498" s="13">
        <f t="shared" si="29"/>
        <v>35044</v>
      </c>
      <c r="U498" s="13">
        <f t="shared" si="29"/>
        <v>0.21390000000000001</v>
      </c>
      <c r="V498" s="13">
        <f t="shared" si="29"/>
        <v>0.85709999999999997</v>
      </c>
      <c r="W498" s="13">
        <f t="shared" si="29"/>
        <v>0.80169999999999997</v>
      </c>
      <c r="X498" s="13">
        <f t="shared" si="29"/>
        <v>49</v>
      </c>
      <c r="Y498" s="13">
        <f t="shared" si="29"/>
        <v>493</v>
      </c>
      <c r="Z498" s="13">
        <f t="shared" si="29"/>
        <v>283</v>
      </c>
      <c r="AA498" s="13">
        <f t="shared" si="29"/>
        <v>20374</v>
      </c>
      <c r="AB498" s="13">
        <f t="shared" si="29"/>
        <v>0.54220000000000002</v>
      </c>
      <c r="AC498" s="13">
        <f t="shared" si="29"/>
        <v>0.86860000000000004</v>
      </c>
      <c r="AD498" s="13">
        <f t="shared" si="29"/>
        <v>0.75539999999999996</v>
      </c>
      <c r="AE498" s="13">
        <f t="shared" si="29"/>
        <v>44</v>
      </c>
      <c r="AF498" s="13">
        <f t="shared" si="29"/>
        <v>203.5</v>
      </c>
      <c r="AG498" s="13">
        <f t="shared" si="29"/>
        <v>206.75</v>
      </c>
      <c r="AH498" s="13">
        <f t="shared" si="29"/>
        <v>13693</v>
      </c>
      <c r="AI498" s="13">
        <f t="shared" si="29"/>
        <v>0.27529999999999999</v>
      </c>
      <c r="AJ498" s="13">
        <f t="shared" si="29"/>
        <v>0.72517500000000001</v>
      </c>
      <c r="AK498" s="13">
        <f t="shared" si="29"/>
        <v>0.52867500000000001</v>
      </c>
      <c r="AL498" s="13">
        <f t="shared" si="29"/>
        <v>7.75</v>
      </c>
      <c r="AM498" s="13">
        <f t="shared" si="29"/>
        <v>103.25</v>
      </c>
      <c r="AN498" s="13">
        <f t="shared" si="29"/>
        <v>572.25</v>
      </c>
      <c r="AO498" s="13">
        <f t="shared" si="29"/>
        <v>45484.25</v>
      </c>
      <c r="AP498" s="13">
        <f t="shared" si="29"/>
        <v>0.15732499999999999</v>
      </c>
      <c r="AQ498" s="13">
        <f t="shared" si="29"/>
        <v>0.789825</v>
      </c>
      <c r="AR498" s="13">
        <f t="shared" si="29"/>
        <v>0.65854999999999997</v>
      </c>
      <c r="AS498" s="13" t="e">
        <f t="shared" si="29"/>
        <v>#NUM!</v>
      </c>
      <c r="AT498" s="13">
        <f t="shared" si="29"/>
        <v>153.59090909090909</v>
      </c>
      <c r="AU498" s="13">
        <f t="shared" si="29"/>
        <v>533.78692994051562</v>
      </c>
      <c r="AV498" s="13">
        <f t="shared" si="29"/>
        <v>334.94674556213016</v>
      </c>
      <c r="AW498" s="13">
        <f t="shared" si="29"/>
        <v>90.352040816326536</v>
      </c>
      <c r="AX498" s="13">
        <f t="shared" si="29"/>
        <v>127.3908028506772</v>
      </c>
      <c r="AY498" s="13">
        <f t="shared" si="29"/>
        <v>515.49422906185259</v>
      </c>
      <c r="AZ498" s="13" t="e">
        <f t="shared" si="29"/>
        <v>#NUM!</v>
      </c>
      <c r="BA498" s="13">
        <f t="shared" si="29"/>
        <v>984.5</v>
      </c>
      <c r="BB498" s="13" t="e">
        <f t="shared" ca="1" si="29"/>
        <v>#NAME?</v>
      </c>
      <c r="BC498" s="13" t="e">
        <f t="shared" si="29"/>
        <v>#N/A</v>
      </c>
      <c r="BD498" s="13" t="e">
        <f t="shared" si="29"/>
        <v>#NUM!</v>
      </c>
      <c r="BE498" s="13" t="e">
        <f t="shared" ca="1" si="29"/>
        <v>#NAME?</v>
      </c>
      <c r="BF498" s="13" t="e">
        <f t="shared" ca="1" si="29"/>
        <v>#NAME?</v>
      </c>
      <c r="BG498" s="13">
        <f t="shared" si="29"/>
        <v>0.365966146165083</v>
      </c>
      <c r="BH498" s="13">
        <f t="shared" si="29"/>
        <v>546.25</v>
      </c>
      <c r="BI498" s="13">
        <f t="shared" si="29"/>
        <v>45718.75</v>
      </c>
      <c r="BJ498" s="13">
        <f t="shared" si="29"/>
        <v>79.477856298603754</v>
      </c>
      <c r="BK498" s="13">
        <f t="shared" si="29"/>
        <v>0.64138175419731658</v>
      </c>
    </row>
    <row r="499" spans="2:63" ht="15.75" customHeight="1" x14ac:dyDescent="0.25">
      <c r="B499" s="12" t="s">
        <v>1798</v>
      </c>
      <c r="C499" s="13">
        <f t="shared" ref="C499:BK499" si="30">C498-C496</f>
        <v>4</v>
      </c>
      <c r="D499" s="13">
        <f t="shared" si="30"/>
        <v>16.25</v>
      </c>
      <c r="E499" s="13">
        <f t="shared" si="30"/>
        <v>35.25</v>
      </c>
      <c r="F499" s="13">
        <f t="shared" si="30"/>
        <v>1759.5</v>
      </c>
      <c r="G499" s="13">
        <f t="shared" si="30"/>
        <v>2.1699999999999997E-2</v>
      </c>
      <c r="H499" s="13">
        <f t="shared" si="30"/>
        <v>0.15275</v>
      </c>
      <c r="I499" s="13">
        <f t="shared" si="30"/>
        <v>6.3449999999999993E-2</v>
      </c>
      <c r="J499" s="13">
        <f t="shared" si="30"/>
        <v>6</v>
      </c>
      <c r="K499" s="13">
        <f t="shared" si="30"/>
        <v>41.5</v>
      </c>
      <c r="L499" s="13">
        <f t="shared" si="30"/>
        <v>395.5</v>
      </c>
      <c r="M499" s="13">
        <f t="shared" si="30"/>
        <v>28495.75</v>
      </c>
      <c r="N499" s="13">
        <f t="shared" si="30"/>
        <v>7.7775000000000011E-2</v>
      </c>
      <c r="O499" s="13">
        <f t="shared" si="30"/>
        <v>0.36657499999999998</v>
      </c>
      <c r="P499" s="13">
        <f t="shared" si="30"/>
        <v>0.36160000000000003</v>
      </c>
      <c r="Q499" s="13">
        <f t="shared" si="30"/>
        <v>20</v>
      </c>
      <c r="R499" s="13">
        <f t="shared" si="30"/>
        <v>95</v>
      </c>
      <c r="S499" s="13">
        <f t="shared" si="30"/>
        <v>368</v>
      </c>
      <c r="T499" s="13">
        <f t="shared" si="30"/>
        <v>32436</v>
      </c>
      <c r="U499" s="13">
        <f t="shared" si="30"/>
        <v>0.1754</v>
      </c>
      <c r="V499" s="13">
        <f t="shared" si="30"/>
        <v>0.32440000000000002</v>
      </c>
      <c r="W499" s="13">
        <f t="shared" si="30"/>
        <v>0.45239999999999997</v>
      </c>
      <c r="X499" s="13">
        <f t="shared" si="30"/>
        <v>44</v>
      </c>
      <c r="Y499" s="13">
        <f t="shared" si="30"/>
        <v>432</v>
      </c>
      <c r="Z499" s="13">
        <f t="shared" si="30"/>
        <v>270</v>
      </c>
      <c r="AA499" s="13">
        <f t="shared" si="30"/>
        <v>19806</v>
      </c>
      <c r="AB499" s="13">
        <f t="shared" si="30"/>
        <v>0.32610000000000006</v>
      </c>
      <c r="AC499" s="13">
        <f t="shared" si="30"/>
        <v>0.44300000000000006</v>
      </c>
      <c r="AD499" s="13">
        <f t="shared" si="30"/>
        <v>0.63179999999999992</v>
      </c>
      <c r="AE499" s="13">
        <f t="shared" si="30"/>
        <v>38</v>
      </c>
      <c r="AF499" s="13">
        <f t="shared" si="30"/>
        <v>176.5</v>
      </c>
      <c r="AG499" s="13">
        <f t="shared" si="30"/>
        <v>195.75</v>
      </c>
      <c r="AH499" s="13">
        <f t="shared" si="30"/>
        <v>13353.25</v>
      </c>
      <c r="AI499" s="13">
        <f t="shared" si="30"/>
        <v>0.194575</v>
      </c>
      <c r="AJ499" s="13">
        <f t="shared" si="30"/>
        <v>0.49440000000000001</v>
      </c>
      <c r="AK499" s="13">
        <f t="shared" si="30"/>
        <v>0.47525000000000001</v>
      </c>
      <c r="AL499" s="13">
        <f t="shared" si="30"/>
        <v>5.75</v>
      </c>
      <c r="AM499" s="13">
        <f t="shared" si="30"/>
        <v>80.25</v>
      </c>
      <c r="AN499" s="13">
        <f t="shared" si="30"/>
        <v>466.25</v>
      </c>
      <c r="AO499" s="13">
        <f t="shared" si="30"/>
        <v>37770</v>
      </c>
      <c r="AP499" s="13">
        <f t="shared" si="30"/>
        <v>0.11345</v>
      </c>
      <c r="AQ499" s="13">
        <f t="shared" si="30"/>
        <v>0.349325</v>
      </c>
      <c r="AR499" s="13">
        <f t="shared" si="30"/>
        <v>0.37649999999999995</v>
      </c>
      <c r="AS499" s="13" t="e">
        <f t="shared" si="30"/>
        <v>#NUM!</v>
      </c>
      <c r="AT499" s="13">
        <f t="shared" si="30"/>
        <v>153.59090909090909</v>
      </c>
      <c r="AU499" s="13">
        <f t="shared" si="30"/>
        <v>334.04141712000279</v>
      </c>
      <c r="AV499" s="13">
        <f t="shared" si="30"/>
        <v>214.78160794745128</v>
      </c>
      <c r="AW499" s="13">
        <f t="shared" si="30"/>
        <v>85.227040816326536</v>
      </c>
      <c r="AX499" s="13">
        <f t="shared" si="30"/>
        <v>120.44446210702188</v>
      </c>
      <c r="AY499" s="13">
        <f t="shared" si="30"/>
        <v>295.15141442066977</v>
      </c>
      <c r="AZ499" s="13" t="e">
        <f t="shared" si="30"/>
        <v>#NUM!</v>
      </c>
      <c r="BA499" s="13">
        <f t="shared" si="30"/>
        <v>748.5</v>
      </c>
      <c r="BB499" s="13" t="e">
        <f t="shared" ca="1" si="30"/>
        <v>#NAME?</v>
      </c>
      <c r="BC499" s="13" t="e">
        <f t="shared" si="30"/>
        <v>#N/A</v>
      </c>
      <c r="BD499" s="13" t="e">
        <f t="shared" si="30"/>
        <v>#NUM!</v>
      </c>
      <c r="BE499" s="13" t="e">
        <f t="shared" ca="1" si="30"/>
        <v>#NAME?</v>
      </c>
      <c r="BF499" s="13" t="e">
        <f t="shared" ca="1" si="30"/>
        <v>#NAME?</v>
      </c>
      <c r="BG499" s="13">
        <f t="shared" si="30"/>
        <v>0.32934577555533978</v>
      </c>
      <c r="BH499" s="13">
        <f t="shared" si="30"/>
        <v>456.25</v>
      </c>
      <c r="BI499" s="13">
        <f t="shared" si="30"/>
        <v>43200.75</v>
      </c>
      <c r="BJ499" s="13">
        <f t="shared" si="30"/>
        <v>73.134680971279096</v>
      </c>
      <c r="BK499" s="13">
        <f t="shared" si="30"/>
        <v>0.2938664833495328</v>
      </c>
    </row>
    <row r="500" spans="2:63" ht="15.75" customHeight="1" x14ac:dyDescent="0.25">
      <c r="B500" s="12" t="s">
        <v>1799</v>
      </c>
      <c r="C500" s="13">
        <f t="shared" ref="C500:BK500" si="31">STDEV(C2:C488)</f>
        <v>6.074776657338206</v>
      </c>
      <c r="D500" s="13">
        <f t="shared" si="31"/>
        <v>37.733525781748739</v>
      </c>
      <c r="E500" s="13">
        <f t="shared" si="31"/>
        <v>250.92891509819478</v>
      </c>
      <c r="F500" s="13">
        <f t="shared" si="31"/>
        <v>69175.366221623</v>
      </c>
      <c r="G500" s="13">
        <f t="shared" si="31"/>
        <v>3.0606789519307932E-2</v>
      </c>
      <c r="H500" s="13">
        <f t="shared" si="31"/>
        <v>0.17265721553214566</v>
      </c>
      <c r="I500" s="13">
        <f t="shared" si="31"/>
        <v>0.13813070680007347</v>
      </c>
      <c r="J500" s="13">
        <f t="shared" si="31"/>
        <v>11.768191852832631</v>
      </c>
      <c r="K500" s="13">
        <f t="shared" si="31"/>
        <v>70.708005111056167</v>
      </c>
      <c r="L500" s="13">
        <f t="shared" si="31"/>
        <v>644.21027539506395</v>
      </c>
      <c r="M500" s="13">
        <f t="shared" si="31"/>
        <v>45920.108300058586</v>
      </c>
      <c r="N500" s="13">
        <f t="shared" si="31"/>
        <v>7.5952488242759797E-2</v>
      </c>
      <c r="O500" s="13">
        <f t="shared" si="31"/>
        <v>0.23992914823628306</v>
      </c>
      <c r="P500" s="13">
        <f t="shared" si="31"/>
        <v>0.23100599773642877</v>
      </c>
      <c r="Q500" s="13">
        <f t="shared" si="31"/>
        <v>36.144165628214253</v>
      </c>
      <c r="R500" s="13">
        <f t="shared" si="31"/>
        <v>170.23465408850853</v>
      </c>
      <c r="S500" s="13">
        <f t="shared" si="31"/>
        <v>798.51168370970129</v>
      </c>
      <c r="T500" s="13">
        <f t="shared" si="31"/>
        <v>76958.565624991941</v>
      </c>
      <c r="U500" s="13">
        <f t="shared" si="31"/>
        <v>0.13782003023426373</v>
      </c>
      <c r="V500" s="13">
        <f t="shared" si="31"/>
        <v>0.23954492105123426</v>
      </c>
      <c r="W500" s="13">
        <f t="shared" si="31"/>
        <v>0.27782106495722964</v>
      </c>
      <c r="X500" s="13">
        <f t="shared" si="31"/>
        <v>133.170676342386</v>
      </c>
      <c r="Y500" s="13">
        <f t="shared" si="31"/>
        <v>536.71492022763073</v>
      </c>
      <c r="Z500" s="13">
        <f t="shared" si="31"/>
        <v>736.9900777948211</v>
      </c>
      <c r="AA500" s="13">
        <f t="shared" si="31"/>
        <v>56179.734725689865</v>
      </c>
      <c r="AB500" s="13">
        <f t="shared" si="31"/>
        <v>0.21026146195887388</v>
      </c>
      <c r="AC500" s="13">
        <f t="shared" si="31"/>
        <v>0.3146594276002514</v>
      </c>
      <c r="AD500" s="13">
        <f t="shared" si="31"/>
        <v>0.32622460296659256</v>
      </c>
      <c r="AE500" s="13">
        <f t="shared" si="31"/>
        <v>46.110402005658791</v>
      </c>
      <c r="AF500" s="13">
        <f t="shared" si="31"/>
        <v>269.8283263994598</v>
      </c>
      <c r="AG500" s="13">
        <f t="shared" si="31"/>
        <v>645.35649572050124</v>
      </c>
      <c r="AH500" s="13">
        <f t="shared" si="31"/>
        <v>52585.565389795011</v>
      </c>
      <c r="AI500" s="13">
        <f t="shared" si="31"/>
        <v>0.12771221653595533</v>
      </c>
      <c r="AJ500" s="13">
        <f t="shared" si="31"/>
        <v>0.29356024103439443</v>
      </c>
      <c r="AK500" s="13">
        <f t="shared" si="31"/>
        <v>0.27239027397874382</v>
      </c>
      <c r="AL500" s="13">
        <f t="shared" si="31"/>
        <v>8.0560257761516603</v>
      </c>
      <c r="AM500" s="13">
        <f t="shared" si="31"/>
        <v>86.452986822970331</v>
      </c>
      <c r="AN500" s="13">
        <f t="shared" si="31"/>
        <v>712.66237409211578</v>
      </c>
      <c r="AO500" s="13">
        <f t="shared" si="31"/>
        <v>55789.941771913931</v>
      </c>
      <c r="AP500" s="13">
        <f t="shared" si="31"/>
        <v>0.10883967326787522</v>
      </c>
      <c r="AQ500" s="13">
        <f t="shared" si="31"/>
        <v>0.2333585596125127</v>
      </c>
      <c r="AR500" s="13">
        <f t="shared" si="31"/>
        <v>0.24211574337439062</v>
      </c>
      <c r="AS500" s="13" t="e">
        <f t="shared" si="31"/>
        <v>#DIV/0!</v>
      </c>
      <c r="AT500" s="13">
        <f t="shared" si="31"/>
        <v>9766.9637268524093</v>
      </c>
      <c r="AU500" s="13">
        <f t="shared" si="31"/>
        <v>1595.6171800555626</v>
      </c>
      <c r="AV500" s="13">
        <f t="shared" si="31"/>
        <v>988.33443420538697</v>
      </c>
      <c r="AW500" s="13">
        <f t="shared" si="31"/>
        <v>476.305780334237</v>
      </c>
      <c r="AX500" s="13">
        <f t="shared" si="31"/>
        <v>791.00711184067563</v>
      </c>
      <c r="AY500" s="13">
        <f t="shared" si="31"/>
        <v>1163.7718537522762</v>
      </c>
      <c r="AZ500" s="13" t="e">
        <f t="shared" si="31"/>
        <v>#DIV/0!</v>
      </c>
      <c r="BA500" s="13">
        <f t="shared" si="31"/>
        <v>1123.3263533793661</v>
      </c>
      <c r="BB500" s="13" t="e">
        <f t="shared" ca="1" si="31"/>
        <v>#NAME?</v>
      </c>
      <c r="BC500" s="13" t="e">
        <f t="shared" si="31"/>
        <v>#N/A</v>
      </c>
      <c r="BD500" s="13" t="e">
        <f t="shared" si="31"/>
        <v>#DIV/0!</v>
      </c>
      <c r="BE500" s="13" t="e">
        <f t="shared" ca="1" si="31"/>
        <v>#NAME?</v>
      </c>
      <c r="BF500" s="13" t="e">
        <f t="shared" ca="1" si="31"/>
        <v>#NAME?</v>
      </c>
      <c r="BG500" s="13">
        <f t="shared" si="31"/>
        <v>1.7665177042348139</v>
      </c>
      <c r="BH500" s="13">
        <f t="shared" si="31"/>
        <v>610.37875487161693</v>
      </c>
      <c r="BI500" s="13">
        <f t="shared" si="31"/>
        <v>101669.20694378864</v>
      </c>
      <c r="BJ500" s="13">
        <f t="shared" si="31"/>
        <v>502.81926895866809</v>
      </c>
      <c r="BK500" s="13">
        <f t="shared" si="31"/>
        <v>0.20943966581680634</v>
      </c>
    </row>
    <row r="501" spans="2:63" ht="15.75" customHeight="1" x14ac:dyDescent="0.2"/>
    <row r="502" spans="2:63" ht="15.75" customHeight="1" x14ac:dyDescent="0.25">
      <c r="B502" s="12" t="s">
        <v>1800</v>
      </c>
      <c r="C502" s="15" t="s">
        <v>1804</v>
      </c>
      <c r="D502" s="15" t="s">
        <v>1805</v>
      </c>
      <c r="E502" s="15" t="s">
        <v>1806</v>
      </c>
      <c r="F502" s="15" t="s">
        <v>1807</v>
      </c>
      <c r="G502" s="15" t="s">
        <v>1783</v>
      </c>
      <c r="H502" s="15" t="s">
        <v>1808</v>
      </c>
      <c r="I502" s="15" t="s">
        <v>1838</v>
      </c>
      <c r="J502" s="6" t="s">
        <v>1839</v>
      </c>
    </row>
    <row r="503" spans="2:63" ht="15.75" customHeight="1" x14ac:dyDescent="0.25">
      <c r="B503" s="12" t="s">
        <v>1792</v>
      </c>
      <c r="C503" s="13">
        <v>8748.4375</v>
      </c>
      <c r="D503" s="13">
        <v>27092.280952380952</v>
      </c>
      <c r="E503" s="13">
        <v>36948.37283950617</v>
      </c>
      <c r="F503" s="13">
        <v>22780.629139072847</v>
      </c>
      <c r="G503" s="13">
        <v>18056.62162162162</v>
      </c>
      <c r="H503" s="13">
        <v>38441.530927835054</v>
      </c>
      <c r="I503" s="18">
        <v>48249.113168724281</v>
      </c>
      <c r="J503" s="12" t="s">
        <v>1810</v>
      </c>
      <c r="K503" s="14">
        <f t="shared" ref="K503:P503" si="32">AVERAGE(AT2:AT488)</f>
        <v>883.93851325565606</v>
      </c>
      <c r="L503" s="14">
        <f t="shared" si="32"/>
        <v>554.98341555583397</v>
      </c>
      <c r="M503" s="14">
        <f t="shared" si="32"/>
        <v>368.33102742297132</v>
      </c>
      <c r="N503" s="14">
        <f t="shared" si="32"/>
        <v>102.29785126058449</v>
      </c>
      <c r="O503" s="14">
        <f t="shared" si="32"/>
        <v>151.83790437055586</v>
      </c>
      <c r="P503" s="14">
        <f t="shared" si="32"/>
        <v>543.6030173172237</v>
      </c>
    </row>
    <row r="504" spans="2:63" ht="15.75" customHeight="1" x14ac:dyDescent="0.25">
      <c r="B504" s="12" t="s">
        <v>1793</v>
      </c>
      <c r="C504" s="13">
        <v>0</v>
      </c>
      <c r="D504" s="13">
        <v>255</v>
      </c>
      <c r="E504" s="13">
        <v>19</v>
      </c>
      <c r="F504" s="13">
        <v>0</v>
      </c>
      <c r="G504" s="13">
        <v>0</v>
      </c>
      <c r="H504" s="13">
        <v>73</v>
      </c>
      <c r="I504" s="18">
        <v>0</v>
      </c>
      <c r="J504" s="12" t="s">
        <v>1793</v>
      </c>
      <c r="K504" s="14">
        <f t="shared" ref="K504:P504" si="33">MIN(AT2:AT488)</f>
        <v>0</v>
      </c>
      <c r="L504" s="14">
        <f t="shared" si="33"/>
        <v>31.875</v>
      </c>
      <c r="M504" s="14">
        <f t="shared" si="33"/>
        <v>9.5</v>
      </c>
      <c r="N504" s="14">
        <f t="shared" si="33"/>
        <v>0</v>
      </c>
      <c r="O504" s="14">
        <f t="shared" si="33"/>
        <v>0</v>
      </c>
      <c r="P504" s="14">
        <f t="shared" si="33"/>
        <v>3.4761904761904763</v>
      </c>
    </row>
    <row r="505" spans="2:63" ht="15.75" customHeight="1" x14ac:dyDescent="0.25">
      <c r="B505" s="12" t="s">
        <v>1794</v>
      </c>
      <c r="C505" s="13">
        <v>1045465</v>
      </c>
      <c r="D505" s="13">
        <v>362021</v>
      </c>
      <c r="E505" s="13">
        <v>699929</v>
      </c>
      <c r="F505" s="13">
        <v>703190</v>
      </c>
      <c r="G505" s="13">
        <v>688272</v>
      </c>
      <c r="H505" s="13">
        <v>387869</v>
      </c>
      <c r="I505" s="18">
        <v>1046211</v>
      </c>
      <c r="J505" s="12" t="s">
        <v>1794</v>
      </c>
      <c r="K505" s="14">
        <f t="shared" ref="K505:P505" si="34">MAX(AT2:AT488)</f>
        <v>149352.14285714287</v>
      </c>
      <c r="L505" s="14">
        <f t="shared" si="34"/>
        <v>22580.3</v>
      </c>
      <c r="M505" s="14">
        <f t="shared" si="34"/>
        <v>12498.732142857143</v>
      </c>
      <c r="N505" s="14">
        <f t="shared" si="34"/>
        <v>9375.8666666666668</v>
      </c>
      <c r="O505" s="14">
        <f t="shared" si="34"/>
        <v>16006.325581395349</v>
      </c>
      <c r="P505" s="14">
        <f t="shared" si="34"/>
        <v>11504.75</v>
      </c>
    </row>
    <row r="506" spans="2:63" ht="15.75" customHeight="1" x14ac:dyDescent="0.25">
      <c r="B506" s="12" t="s">
        <v>1795</v>
      </c>
      <c r="C506" s="13">
        <v>0</v>
      </c>
      <c r="D506" s="13">
        <v>3712.5</v>
      </c>
      <c r="E506" s="13">
        <v>2608</v>
      </c>
      <c r="F506" s="13">
        <v>568</v>
      </c>
      <c r="G506" s="13">
        <v>339.75</v>
      </c>
      <c r="H506" s="13">
        <v>7714.25</v>
      </c>
      <c r="I506" s="18">
        <v>2518</v>
      </c>
      <c r="J506" s="12" t="s">
        <v>1795</v>
      </c>
      <c r="K506" s="14">
        <f t="shared" ref="K506:P506" si="35">QUARTILE(AT2:AT488,1)</f>
        <v>0</v>
      </c>
      <c r="L506" s="14">
        <f t="shared" si="35"/>
        <v>199.74551282051283</v>
      </c>
      <c r="M506" s="14">
        <f t="shared" si="35"/>
        <v>120.1651376146789</v>
      </c>
      <c r="N506" s="14">
        <f t="shared" si="35"/>
        <v>5.125</v>
      </c>
      <c r="O506" s="14">
        <f t="shared" si="35"/>
        <v>6.9463407436553215</v>
      </c>
      <c r="P506" s="14">
        <f t="shared" si="35"/>
        <v>220.34281464118283</v>
      </c>
    </row>
    <row r="507" spans="2:63" ht="15.75" customHeight="1" x14ac:dyDescent="0.25">
      <c r="B507" s="12" t="s">
        <v>1796</v>
      </c>
      <c r="C507" s="13">
        <v>197</v>
      </c>
      <c r="D507" s="13">
        <v>11283</v>
      </c>
      <c r="E507" s="13">
        <v>10891</v>
      </c>
      <c r="F507" s="13">
        <v>5004</v>
      </c>
      <c r="G507" s="13">
        <v>3033</v>
      </c>
      <c r="H507" s="13">
        <v>18667</v>
      </c>
      <c r="I507" s="18">
        <v>14495.5</v>
      </c>
      <c r="J507" s="12" t="s">
        <v>1796</v>
      </c>
      <c r="K507" s="14">
        <f t="shared" ref="K507:P507" si="36">MEDIAN(AT2:AT488)</f>
        <v>20.238095238095237</v>
      </c>
      <c r="L507" s="14">
        <f t="shared" si="36"/>
        <v>348.78345827086457</v>
      </c>
      <c r="M507" s="14">
        <f t="shared" si="36"/>
        <v>203.88888888888889</v>
      </c>
      <c r="N507" s="14">
        <f t="shared" si="36"/>
        <v>28.068614993646761</v>
      </c>
      <c r="O507" s="14">
        <f t="shared" si="36"/>
        <v>45.476428073841866</v>
      </c>
      <c r="P507" s="14">
        <f t="shared" si="36"/>
        <v>357.94843944346417</v>
      </c>
    </row>
    <row r="508" spans="2:63" ht="15.75" customHeight="1" x14ac:dyDescent="0.25">
      <c r="B508" s="12" t="s">
        <v>1797</v>
      </c>
      <c r="C508" s="13">
        <v>1759.5</v>
      </c>
      <c r="D508" s="13">
        <v>32208.25</v>
      </c>
      <c r="E508" s="13">
        <v>35044</v>
      </c>
      <c r="F508" s="13">
        <v>20374</v>
      </c>
      <c r="G508" s="13">
        <v>13693</v>
      </c>
      <c r="H508" s="13">
        <v>45484.25</v>
      </c>
      <c r="I508" s="18">
        <v>45718.75</v>
      </c>
      <c r="J508" s="12" t="s">
        <v>1797</v>
      </c>
      <c r="K508" s="14">
        <f t="shared" ref="K508:P508" si="37">QUARTILE(AT4:AT490,3)</f>
        <v>150.77727272727273</v>
      </c>
      <c r="L508" s="14">
        <f t="shared" si="37"/>
        <v>533.97058823529414</v>
      </c>
      <c r="M508" s="14">
        <f t="shared" si="37"/>
        <v>334.79055513211381</v>
      </c>
      <c r="N508" s="14">
        <f t="shared" si="37"/>
        <v>90.221474953617815</v>
      </c>
      <c r="O508" s="14">
        <f t="shared" si="37"/>
        <v>126.88098092098691</v>
      </c>
      <c r="P508" s="14">
        <f t="shared" si="37"/>
        <v>516.66972477064223</v>
      </c>
    </row>
    <row r="509" spans="2:63" ht="15.75" customHeight="1" x14ac:dyDescent="0.25">
      <c r="B509" s="12" t="s">
        <v>1798</v>
      </c>
      <c r="C509" s="13">
        <v>1759.5</v>
      </c>
      <c r="D509" s="13">
        <v>28495.75</v>
      </c>
      <c r="E509" s="13">
        <v>32436</v>
      </c>
      <c r="F509" s="13">
        <v>19806</v>
      </c>
      <c r="G509" s="13">
        <v>13353.25</v>
      </c>
      <c r="H509" s="13">
        <v>37770</v>
      </c>
      <c r="I509" s="18">
        <v>43200.75</v>
      </c>
      <c r="J509" s="12" t="s">
        <v>1798</v>
      </c>
      <c r="K509" s="14">
        <f t="shared" ref="K509:P509" si="38">K508-K506</f>
        <v>150.77727272727273</v>
      </c>
      <c r="L509" s="14">
        <f t="shared" si="38"/>
        <v>334.22507541478132</v>
      </c>
      <c r="M509" s="14">
        <f t="shared" si="38"/>
        <v>214.62541751743493</v>
      </c>
      <c r="N509" s="14">
        <f t="shared" si="38"/>
        <v>85.096474953617815</v>
      </c>
      <c r="O509" s="14">
        <f t="shared" si="38"/>
        <v>119.93464017733159</v>
      </c>
      <c r="P509" s="14">
        <f t="shared" si="38"/>
        <v>296.32691012945941</v>
      </c>
    </row>
    <row r="510" spans="2:63" ht="15.75" customHeight="1" x14ac:dyDescent="0.25">
      <c r="B510" s="12" t="s">
        <v>1799</v>
      </c>
      <c r="C510" s="13">
        <v>69175.366221623</v>
      </c>
      <c r="D510" s="13">
        <v>45920.108300058586</v>
      </c>
      <c r="E510" s="13">
        <v>76958.565624991941</v>
      </c>
      <c r="F510" s="13">
        <v>56179.734725689865</v>
      </c>
      <c r="G510" s="13">
        <v>52585.565389795011</v>
      </c>
      <c r="H510" s="13">
        <v>55789.941771913931</v>
      </c>
      <c r="I510" s="18">
        <v>101669.20694378864</v>
      </c>
      <c r="J510" s="12" t="s">
        <v>1799</v>
      </c>
      <c r="K510" s="14">
        <f t="shared" ref="K510:P510" si="39">STDEV(AT2:AT488)</f>
        <v>9766.9637268524093</v>
      </c>
      <c r="L510" s="14">
        <f t="shared" si="39"/>
        <v>1595.6171800555626</v>
      </c>
      <c r="M510" s="14">
        <f t="shared" si="39"/>
        <v>988.33443420538697</v>
      </c>
      <c r="N510" s="14">
        <f t="shared" si="39"/>
        <v>476.305780334237</v>
      </c>
      <c r="O510" s="14">
        <f t="shared" si="39"/>
        <v>791.00711184067563</v>
      </c>
      <c r="P510" s="14">
        <f t="shared" si="39"/>
        <v>1163.7718537522762</v>
      </c>
    </row>
    <row r="511" spans="2:63" ht="15.75" customHeight="1" x14ac:dyDescent="0.2"/>
    <row r="512" spans="2:63" ht="15.75" customHeight="1" x14ac:dyDescent="0.25">
      <c r="B512" s="12" t="s">
        <v>1802</v>
      </c>
      <c r="J512" s="15" t="s">
        <v>1803</v>
      </c>
      <c r="K512" s="15" t="s">
        <v>1804</v>
      </c>
      <c r="L512" s="15" t="s">
        <v>1805</v>
      </c>
      <c r="M512" s="15" t="s">
        <v>1806</v>
      </c>
      <c r="N512" s="15" t="s">
        <v>1807</v>
      </c>
      <c r="O512" s="15" t="s">
        <v>1783</v>
      </c>
      <c r="P512" s="15" t="s">
        <v>1808</v>
      </c>
      <c r="Q512" s="15" t="s">
        <v>1840</v>
      </c>
    </row>
    <row r="513" spans="2:17" ht="15.75" customHeight="1" x14ac:dyDescent="0.25">
      <c r="B513" s="10" t="s">
        <v>1792</v>
      </c>
      <c r="C513" s="13">
        <v>6.9357500000000002E-2</v>
      </c>
      <c r="D513" s="13">
        <v>0.35680380952380963</v>
      </c>
      <c r="E513" s="13">
        <v>0.57950493827160487</v>
      </c>
      <c r="F513" s="13">
        <v>0.45355916114790257</v>
      </c>
      <c r="G513" s="13">
        <v>0.32107635135135143</v>
      </c>
      <c r="H513" s="13">
        <v>0.47402319587628877</v>
      </c>
      <c r="J513" s="22" t="s">
        <v>1810</v>
      </c>
      <c r="K513" s="16">
        <v>2.3517083333333341E-2</v>
      </c>
      <c r="L513" s="16">
        <v>7.8802857142857174E-2</v>
      </c>
      <c r="M513" s="16">
        <v>0.1462562962962963</v>
      </c>
      <c r="N513" s="16">
        <v>0.38684128035320064</v>
      </c>
      <c r="O513" s="16">
        <v>0.1881623873873875</v>
      </c>
      <c r="P513" s="16">
        <v>0.12042835051546397</v>
      </c>
      <c r="Q513" s="16">
        <v>0.48874788501025934</v>
      </c>
    </row>
    <row r="514" spans="2:17" ht="15.75" customHeight="1" x14ac:dyDescent="0.25">
      <c r="B514" s="10" t="s">
        <v>1793</v>
      </c>
      <c r="C514" s="13">
        <v>0</v>
      </c>
      <c r="D514" s="13">
        <v>4.3E-3</v>
      </c>
      <c r="E514" s="13">
        <v>5.0000000000000001E-4</v>
      </c>
      <c r="F514" s="13">
        <v>0</v>
      </c>
      <c r="G514" s="13">
        <v>0</v>
      </c>
      <c r="H514" s="13">
        <v>2.5999999999999999E-3</v>
      </c>
      <c r="J514" s="22" t="s">
        <v>1793</v>
      </c>
      <c r="K514" s="16">
        <v>2.9999999999999997E-4</v>
      </c>
      <c r="L514" s="16">
        <v>2.2000000000000001E-3</v>
      </c>
      <c r="M514" s="16">
        <v>8.0000000000000004E-4</v>
      </c>
      <c r="N514" s="16">
        <v>7.6E-3</v>
      </c>
      <c r="O514" s="16">
        <v>2.3E-3</v>
      </c>
      <c r="P514" s="16">
        <v>6.0000000000000001E-3</v>
      </c>
      <c r="Q514" s="16">
        <v>0</v>
      </c>
    </row>
    <row r="515" spans="2:17" ht="15.75" customHeight="1" x14ac:dyDescent="0.25">
      <c r="B515" s="10" t="s">
        <v>1794</v>
      </c>
      <c r="C515" s="13">
        <v>0.99929999999999997</v>
      </c>
      <c r="D515" s="13">
        <v>0.95489999999999997</v>
      </c>
      <c r="E515" s="13">
        <v>0.98640000000000005</v>
      </c>
      <c r="F515" s="13">
        <v>1</v>
      </c>
      <c r="G515" s="13">
        <v>1</v>
      </c>
      <c r="H515" s="13">
        <v>0.96930000000000005</v>
      </c>
      <c r="J515" s="22" t="s">
        <v>1794</v>
      </c>
      <c r="K515" s="16">
        <v>0.2243</v>
      </c>
      <c r="L515" s="16">
        <v>0.53680000000000005</v>
      </c>
      <c r="M515" s="16">
        <v>0.72789999999999999</v>
      </c>
      <c r="N515" s="16">
        <v>0.98599999999999999</v>
      </c>
      <c r="O515" s="16">
        <v>0.70830000000000004</v>
      </c>
      <c r="P515" s="16">
        <v>0.63970000000000005</v>
      </c>
      <c r="Q515" s="16">
        <v>0.98599999999999999</v>
      </c>
    </row>
    <row r="516" spans="2:17" ht="15.75" customHeight="1" x14ac:dyDescent="0.25">
      <c r="B516" s="10" t="s">
        <v>1795</v>
      </c>
      <c r="C516" s="13">
        <v>0</v>
      </c>
      <c r="D516" s="13">
        <v>0.16892499999999999</v>
      </c>
      <c r="E516" s="13">
        <v>0.3493</v>
      </c>
      <c r="F516" s="13">
        <v>0.1236</v>
      </c>
      <c r="G516" s="13">
        <v>5.3425E-2</v>
      </c>
      <c r="H516" s="13">
        <v>0.28205000000000002</v>
      </c>
      <c r="J516" s="22" t="s">
        <v>1795</v>
      </c>
      <c r="K516" s="16">
        <v>5.0000000000000001E-3</v>
      </c>
      <c r="L516" s="16">
        <v>2.7299999999999998E-2</v>
      </c>
      <c r="M516" s="16">
        <v>3.85E-2</v>
      </c>
      <c r="N516" s="16">
        <v>0.21609999999999999</v>
      </c>
      <c r="O516" s="16">
        <v>8.0724999999999991E-2</v>
      </c>
      <c r="P516" s="16">
        <v>4.3874999999999997E-2</v>
      </c>
      <c r="Q516" s="16">
        <v>0.34751527084778377</v>
      </c>
    </row>
    <row r="517" spans="2:17" ht="15.75" customHeight="1" x14ac:dyDescent="0.25">
      <c r="B517" s="10" t="s">
        <v>1796</v>
      </c>
      <c r="C517" s="13">
        <v>1.065E-2</v>
      </c>
      <c r="D517" s="13">
        <v>0.33715000000000001</v>
      </c>
      <c r="E517" s="13">
        <v>0.63929999999999998</v>
      </c>
      <c r="F517" s="13">
        <v>0.45850000000000002</v>
      </c>
      <c r="G517" s="13">
        <v>0.27800000000000002</v>
      </c>
      <c r="H517" s="13">
        <v>0.4577</v>
      </c>
      <c r="J517" s="22" t="s">
        <v>1796</v>
      </c>
      <c r="K517" s="16">
        <v>1.3100000000000001E-2</v>
      </c>
      <c r="L517" s="16">
        <v>5.7499999999999996E-2</v>
      </c>
      <c r="M517" s="16">
        <v>0.11119999999999999</v>
      </c>
      <c r="N517" s="16">
        <v>0.39579999999999999</v>
      </c>
      <c r="O517" s="16">
        <v>0.17635000000000001</v>
      </c>
      <c r="P517" s="16">
        <v>9.5450000000000007E-2</v>
      </c>
      <c r="Q517" s="16">
        <v>0.51066809438393312</v>
      </c>
    </row>
    <row r="518" spans="2:17" ht="15.75" customHeight="1" x14ac:dyDescent="0.25">
      <c r="B518" s="10" t="s">
        <v>1797</v>
      </c>
      <c r="C518" s="13">
        <v>6.3449999999999993E-2</v>
      </c>
      <c r="D518" s="13">
        <v>0.53052500000000002</v>
      </c>
      <c r="E518" s="13">
        <v>0.80169999999999997</v>
      </c>
      <c r="F518" s="13">
        <v>0.75539999999999996</v>
      </c>
      <c r="G518" s="13">
        <v>0.52867500000000001</v>
      </c>
      <c r="H518" s="13">
        <v>0.65854999999999997</v>
      </c>
      <c r="J518" s="22" t="s">
        <v>1797</v>
      </c>
      <c r="K518" s="16">
        <v>2.6699999999999998E-2</v>
      </c>
      <c r="L518" s="16">
        <v>0.105075</v>
      </c>
      <c r="M518" s="16">
        <v>0.21390000000000001</v>
      </c>
      <c r="N518" s="16">
        <v>0.54220000000000002</v>
      </c>
      <c r="O518" s="16">
        <v>0.27529999999999999</v>
      </c>
      <c r="P518" s="16">
        <v>0.15732499999999999</v>
      </c>
      <c r="Q518" s="16">
        <v>0.64138175419731658</v>
      </c>
    </row>
    <row r="519" spans="2:17" ht="15.75" customHeight="1" x14ac:dyDescent="0.25">
      <c r="B519" s="10" t="s">
        <v>1798</v>
      </c>
      <c r="C519" s="13">
        <v>6.3449999999999993E-2</v>
      </c>
      <c r="D519" s="13">
        <v>0.36160000000000003</v>
      </c>
      <c r="E519" s="13">
        <v>0.45239999999999997</v>
      </c>
      <c r="F519" s="13">
        <v>0.63179999999999992</v>
      </c>
      <c r="G519" s="13">
        <v>0.47525000000000001</v>
      </c>
      <c r="H519" s="13">
        <v>0.37649999999999995</v>
      </c>
      <c r="J519" s="22" t="s">
        <v>1798</v>
      </c>
      <c r="K519" s="16">
        <v>2.1699999999999997E-2</v>
      </c>
      <c r="L519" s="16">
        <v>7.7775000000000011E-2</v>
      </c>
      <c r="M519" s="16">
        <v>0.1754</v>
      </c>
      <c r="N519" s="16">
        <v>0.32610000000000006</v>
      </c>
      <c r="O519" s="16">
        <v>0.194575</v>
      </c>
      <c r="P519" s="16">
        <v>0.11345</v>
      </c>
      <c r="Q519" s="16">
        <v>0.2938664833495328</v>
      </c>
    </row>
    <row r="520" spans="2:17" ht="15.75" customHeight="1" x14ac:dyDescent="0.25">
      <c r="B520" s="10" t="s">
        <v>1799</v>
      </c>
      <c r="C520" s="13">
        <v>0.1381307068000735</v>
      </c>
      <c r="D520" s="13">
        <v>0.23100599773642833</v>
      </c>
      <c r="E520" s="13">
        <v>0.27782106495722964</v>
      </c>
      <c r="F520" s="13">
        <v>0.32622460296659223</v>
      </c>
      <c r="G520" s="13">
        <v>0.27239027397874327</v>
      </c>
      <c r="H520" s="13">
        <v>0.24211574337438935</v>
      </c>
      <c r="J520" s="22" t="s">
        <v>1799</v>
      </c>
      <c r="K520" s="16">
        <v>3.0606789519307946E-2</v>
      </c>
      <c r="L520" s="16">
        <v>7.5952488242759866E-2</v>
      </c>
      <c r="M520" s="16">
        <v>0.13782003023426376</v>
      </c>
      <c r="N520" s="16">
        <v>0.21026146195887327</v>
      </c>
      <c r="O520" s="16">
        <v>0.12771221653595557</v>
      </c>
      <c r="P520" s="16">
        <v>0.10883967326787529</v>
      </c>
      <c r="Q520" s="16">
        <v>0.20943966581680748</v>
      </c>
    </row>
    <row r="521" spans="2:17" ht="15.75" customHeight="1" x14ac:dyDescent="0.2"/>
    <row r="522" spans="2:17" ht="15.75" customHeight="1" x14ac:dyDescent="0.25">
      <c r="B522" s="10" t="s">
        <v>1811</v>
      </c>
      <c r="I522" s="13" t="s">
        <v>1832</v>
      </c>
      <c r="J522" s="13" t="s">
        <v>1804</v>
      </c>
      <c r="K522" s="19" t="s">
        <v>1805</v>
      </c>
      <c r="L522" s="19" t="s">
        <v>1806</v>
      </c>
      <c r="M522" s="19" t="s">
        <v>1807</v>
      </c>
      <c r="N522" s="19" t="s">
        <v>1783</v>
      </c>
      <c r="O522" s="19" t="s">
        <v>1808</v>
      </c>
    </row>
    <row r="523" spans="2:17" ht="15.75" customHeight="1" x14ac:dyDescent="0.25">
      <c r="B523" s="22" t="s">
        <v>1810</v>
      </c>
      <c r="C523" s="6" t="str">
        <f t="shared" ref="C523:H523" si="40">IF(C503&gt;=1000, TEXT(C503/1000, "0") &amp; "K", C503) &amp; " (" &amp; TEXT(C513, "0.00%") &amp; ")"</f>
        <v>9K (6.94%)</v>
      </c>
      <c r="D523" s="6" t="str">
        <f t="shared" si="40"/>
        <v>27K (35.68%)</v>
      </c>
      <c r="E523" s="6" t="str">
        <f t="shared" si="40"/>
        <v>37K (57.95%)</v>
      </c>
      <c r="F523" s="6" t="str">
        <f t="shared" si="40"/>
        <v>23K (45.36%)</v>
      </c>
      <c r="G523" s="6" t="str">
        <f t="shared" si="40"/>
        <v>18K (32.11%)</v>
      </c>
      <c r="H523" s="6" t="str">
        <f t="shared" si="40"/>
        <v>38K (47.40%)</v>
      </c>
      <c r="I523" s="13" t="s">
        <v>1792</v>
      </c>
      <c r="J523" s="18">
        <f t="shared" ref="J523:O523" si="41">AVERAGE(AT2:AT943)</f>
        <v>1501.9181781936622</v>
      </c>
      <c r="K523" s="18">
        <f t="shared" si="41"/>
        <v>654.70481734168993</v>
      </c>
      <c r="L523" s="18">
        <f t="shared" si="41"/>
        <v>396.8831624474625</v>
      </c>
      <c r="M523" s="18">
        <f t="shared" si="41"/>
        <v>122.56869764844373</v>
      </c>
      <c r="N523" s="18">
        <f t="shared" si="41"/>
        <v>187.31296055731985</v>
      </c>
      <c r="O523" s="18">
        <f t="shared" si="41"/>
        <v>594.37387781512007</v>
      </c>
    </row>
    <row r="524" spans="2:17" ht="15.75" customHeight="1" x14ac:dyDescent="0.25">
      <c r="B524" s="22" t="s">
        <v>1793</v>
      </c>
      <c r="C524" s="6" t="str">
        <f t="shared" ref="C524:H524" si="42">IF(C504&gt;=1000, TEXT(C504/1000, "0") &amp; "K", C504) &amp; " (" &amp; TEXT(C514, "0.00%") &amp; ")"</f>
        <v>0 (0.00%)</v>
      </c>
      <c r="D524" s="6" t="str">
        <f t="shared" si="42"/>
        <v>255 (0.43%)</v>
      </c>
      <c r="E524" s="6" t="str">
        <f t="shared" si="42"/>
        <v>19 (0.05%)</v>
      </c>
      <c r="F524" s="6" t="str">
        <f t="shared" si="42"/>
        <v>0 (0.00%)</v>
      </c>
      <c r="G524" s="6" t="str">
        <f t="shared" si="42"/>
        <v>0 (0.00%)</v>
      </c>
      <c r="H524" s="6" t="str">
        <f t="shared" si="42"/>
        <v>73 (0.26%)</v>
      </c>
      <c r="I524" s="13" t="s">
        <v>1793</v>
      </c>
      <c r="J524" s="18">
        <f t="shared" ref="J524:O524" si="43">MIN(AT2:AT943)</f>
        <v>0</v>
      </c>
      <c r="K524" s="18">
        <f t="shared" si="43"/>
        <v>31.875</v>
      </c>
      <c r="L524" s="18">
        <f t="shared" si="43"/>
        <v>9.5</v>
      </c>
      <c r="M524" s="18">
        <f t="shared" si="43"/>
        <v>0</v>
      </c>
      <c r="N524" s="18">
        <f t="shared" si="43"/>
        <v>0</v>
      </c>
      <c r="O524" s="18">
        <f t="shared" si="43"/>
        <v>3.4761904761904763</v>
      </c>
    </row>
    <row r="525" spans="2:17" ht="15.75" customHeight="1" x14ac:dyDescent="0.25">
      <c r="B525" s="22" t="s">
        <v>1794</v>
      </c>
      <c r="C525" s="6" t="str">
        <f t="shared" ref="C525:H525" si="44">IF(C505&gt;=1000, TEXT(C505/1000, "0") &amp; "K", C505) &amp; " (" &amp; TEXT(C515, "0.00%") &amp; ")"</f>
        <v>1045K (99.93%)</v>
      </c>
      <c r="D525" s="6" t="str">
        <f t="shared" si="44"/>
        <v>362K (95.49%)</v>
      </c>
      <c r="E525" s="6" t="str">
        <f t="shared" si="44"/>
        <v>700K (98.64%)</v>
      </c>
      <c r="F525" s="6" t="str">
        <f t="shared" si="44"/>
        <v>703K (100.00%)</v>
      </c>
      <c r="G525" s="6" t="str">
        <f t="shared" si="44"/>
        <v>688K (100.00%)</v>
      </c>
      <c r="H525" s="6" t="str">
        <f t="shared" si="44"/>
        <v>388K (96.93%)</v>
      </c>
      <c r="I525" s="13" t="s">
        <v>1794</v>
      </c>
      <c r="J525" s="18">
        <f t="shared" ref="J525:O525" si="45">MAX(AT2:AT943)</f>
        <v>149352.14285714287</v>
      </c>
      <c r="K525" s="18">
        <f t="shared" si="45"/>
        <v>22580.3</v>
      </c>
      <c r="L525" s="18">
        <f t="shared" si="45"/>
        <v>12498.732142857143</v>
      </c>
      <c r="M525" s="18">
        <f t="shared" si="45"/>
        <v>9375.8666666666668</v>
      </c>
      <c r="N525" s="18">
        <f t="shared" si="45"/>
        <v>16006.325581395349</v>
      </c>
      <c r="O525" s="18">
        <f t="shared" si="45"/>
        <v>11504.75</v>
      </c>
    </row>
    <row r="526" spans="2:17" ht="15.75" customHeight="1" x14ac:dyDescent="0.25">
      <c r="B526" s="22" t="s">
        <v>1795</v>
      </c>
      <c r="C526" s="6" t="str">
        <f t="shared" ref="C526:H526" si="46">IF(C506&gt;=1000, TEXT(C506/1000, "0") &amp; "K", C506) &amp; " (" &amp; TEXT(C516, "0.00%") &amp; ")"</f>
        <v>0 (0.00%)</v>
      </c>
      <c r="D526" s="6" t="str">
        <f t="shared" si="46"/>
        <v>4K (16.89%)</v>
      </c>
      <c r="E526" s="6" t="str">
        <f t="shared" si="46"/>
        <v>3K (34.93%)</v>
      </c>
      <c r="F526" s="6" t="str">
        <f t="shared" si="46"/>
        <v>568 (12.36%)</v>
      </c>
      <c r="G526" s="6" t="str">
        <f t="shared" si="46"/>
        <v>339.75 (5.34%)</v>
      </c>
      <c r="H526" s="6" t="str">
        <f t="shared" si="46"/>
        <v>8K (28.21%)</v>
      </c>
      <c r="I526" s="13" t="s">
        <v>1795</v>
      </c>
      <c r="J526" s="18">
        <f t="shared" ref="J526:O526" si="47">QUARTILE(AT2:AT943,1)</f>
        <v>0</v>
      </c>
      <c r="K526" s="18">
        <f t="shared" si="47"/>
        <v>200.37964743589743</v>
      </c>
      <c r="L526" s="18">
        <f t="shared" si="47"/>
        <v>120.1651376146789</v>
      </c>
      <c r="M526" s="18">
        <f t="shared" si="47"/>
        <v>5.125</v>
      </c>
      <c r="N526" s="18">
        <f t="shared" si="47"/>
        <v>6.9764041904387177</v>
      </c>
      <c r="O526" s="18">
        <f t="shared" si="47"/>
        <v>220.53636630003606</v>
      </c>
    </row>
    <row r="527" spans="2:17" ht="15.75" customHeight="1" x14ac:dyDescent="0.25">
      <c r="B527" s="22" t="s">
        <v>1796</v>
      </c>
      <c r="C527" s="6" t="str">
        <f t="shared" ref="C527:H527" si="48">IF(C507&gt;=1000, TEXT(C507/1000, "0") &amp; "K", C507) &amp; " (" &amp; TEXT(C517, "0.00%") &amp; ")"</f>
        <v>197 (1.07%)</v>
      </c>
      <c r="D527" s="6" t="str">
        <f t="shared" si="48"/>
        <v>11K (33.72%)</v>
      </c>
      <c r="E527" s="6" t="str">
        <f t="shared" si="48"/>
        <v>11K (63.93%)</v>
      </c>
      <c r="F527" s="6" t="str">
        <f t="shared" si="48"/>
        <v>5K (45.85%)</v>
      </c>
      <c r="G527" s="6" t="str">
        <f t="shared" si="48"/>
        <v>3K (27.80%)</v>
      </c>
      <c r="H527" s="6" t="str">
        <f t="shared" si="48"/>
        <v>19K (45.77%)</v>
      </c>
      <c r="I527" s="13" t="s">
        <v>1796</v>
      </c>
      <c r="J527" s="18">
        <f t="shared" ref="J527:O527" si="49">MEDIAN(AT2:AT943)</f>
        <v>20.738095238095237</v>
      </c>
      <c r="K527" s="18">
        <f t="shared" si="49"/>
        <v>348.93955522238878</v>
      </c>
      <c r="L527" s="18">
        <f t="shared" si="49"/>
        <v>205.87096774193549</v>
      </c>
      <c r="M527" s="18">
        <f t="shared" si="49"/>
        <v>28.26829268292683</v>
      </c>
      <c r="N527" s="18">
        <f t="shared" si="49"/>
        <v>46.211087164750957</v>
      </c>
      <c r="O527" s="18">
        <f t="shared" si="49"/>
        <v>358.15746579503048</v>
      </c>
    </row>
    <row r="528" spans="2:17" ht="15.75" customHeight="1" x14ac:dyDescent="0.25">
      <c r="B528" s="22" t="s">
        <v>1797</v>
      </c>
      <c r="C528" s="6" t="str">
        <f t="shared" ref="C528:H528" si="50">IF(C508&gt;=1000, TEXT(C508/1000, "0") &amp; "K", C508) &amp; " (" &amp; TEXT(C518, "0.00%") &amp; ")"</f>
        <v>2K (6.35%)</v>
      </c>
      <c r="D528" s="6" t="str">
        <f t="shared" si="50"/>
        <v>32K (53.05%)</v>
      </c>
      <c r="E528" s="6" t="str">
        <f t="shared" si="50"/>
        <v>35K (80.17%)</v>
      </c>
      <c r="F528" s="6" t="str">
        <f t="shared" si="50"/>
        <v>20K (75.54%)</v>
      </c>
      <c r="G528" s="6" t="str">
        <f t="shared" si="50"/>
        <v>14K (52.87%)</v>
      </c>
      <c r="H528" s="6" t="str">
        <f t="shared" si="50"/>
        <v>45K (65.86%)</v>
      </c>
      <c r="I528" s="13" t="s">
        <v>1797</v>
      </c>
      <c r="J528" s="18">
        <f t="shared" ref="J528:O528" si="51">QUARTILE(AT2:AT943,3)</f>
        <v>158.625</v>
      </c>
      <c r="K528" s="18">
        <f t="shared" si="51"/>
        <v>542.37093653250781</v>
      </c>
      <c r="L528" s="18">
        <f t="shared" si="51"/>
        <v>337.97135416666669</v>
      </c>
      <c r="M528" s="18">
        <f t="shared" si="51"/>
        <v>91.074024226110367</v>
      </c>
      <c r="N528" s="18">
        <f t="shared" si="51"/>
        <v>128.51333812949639</v>
      </c>
      <c r="O528" s="18">
        <f t="shared" si="51"/>
        <v>528.64846567541917</v>
      </c>
    </row>
    <row r="529" spans="2:15" ht="15.75" customHeight="1" x14ac:dyDescent="0.25">
      <c r="B529" s="22" t="s">
        <v>1798</v>
      </c>
      <c r="C529" s="6" t="str">
        <f t="shared" ref="C529:H529" si="52">IF(C509&gt;=1000, TEXT(C509/1000, "0") &amp; "K", C509) &amp; " (" &amp; TEXT(C519, "0.00%") &amp; ")"</f>
        <v>2K (6.35%)</v>
      </c>
      <c r="D529" s="6" t="str">
        <f t="shared" si="52"/>
        <v>28K (36.16%)</v>
      </c>
      <c r="E529" s="6" t="str">
        <f t="shared" si="52"/>
        <v>32K (45.24%)</v>
      </c>
      <c r="F529" s="6" t="str">
        <f t="shared" si="52"/>
        <v>20K (63.18%)</v>
      </c>
      <c r="G529" s="6" t="str">
        <f t="shared" si="52"/>
        <v>13K (47.53%)</v>
      </c>
      <c r="H529" s="6" t="str">
        <f t="shared" si="52"/>
        <v>38K (37.65%)</v>
      </c>
      <c r="I529" s="13" t="s">
        <v>1798</v>
      </c>
      <c r="J529" s="18">
        <f t="shared" ref="J529:O529" si="53">J528-J526</f>
        <v>158.625</v>
      </c>
      <c r="K529" s="18">
        <f t="shared" si="53"/>
        <v>341.99128909661039</v>
      </c>
      <c r="L529" s="18">
        <f t="shared" si="53"/>
        <v>217.8062165519878</v>
      </c>
      <c r="M529" s="18">
        <f t="shared" si="53"/>
        <v>85.949024226110367</v>
      </c>
      <c r="N529" s="18">
        <f t="shared" si="53"/>
        <v>121.53693393905768</v>
      </c>
      <c r="O529" s="18">
        <f t="shared" si="53"/>
        <v>308.11209937538308</v>
      </c>
    </row>
    <row r="530" spans="2:15" ht="15.75" customHeight="1" x14ac:dyDescent="0.25">
      <c r="B530" s="22" t="s">
        <v>1799</v>
      </c>
      <c r="C530" s="6" t="str">
        <f t="shared" ref="C530:H530" si="54">IF(C510&gt;=1000, TEXT(C510/1000, "0") &amp; "K", C510) &amp; " (" &amp; TEXT(C520, "0.00%") &amp; ")"</f>
        <v>69K (13.81%)</v>
      </c>
      <c r="D530" s="6" t="str">
        <f t="shared" si="54"/>
        <v>46K (23.10%)</v>
      </c>
      <c r="E530" s="6" t="str">
        <f t="shared" si="54"/>
        <v>77K (27.78%)</v>
      </c>
      <c r="F530" s="6" t="str">
        <f t="shared" si="54"/>
        <v>56K (32.62%)</v>
      </c>
      <c r="G530" s="6" t="str">
        <f t="shared" si="54"/>
        <v>53K (27.24%)</v>
      </c>
      <c r="H530" s="6" t="str">
        <f t="shared" si="54"/>
        <v>56K (24.21%)</v>
      </c>
      <c r="I530" s="13" t="s">
        <v>1799</v>
      </c>
      <c r="J530" s="18">
        <f t="shared" ref="J530:O530" si="55">STDEV(AT2:AT943)</f>
        <v>13472.035233476181</v>
      </c>
      <c r="K530" s="18">
        <f t="shared" si="55"/>
        <v>2164.4743973326581</v>
      </c>
      <c r="L530" s="18">
        <f t="shared" si="55"/>
        <v>1147.0367354716941</v>
      </c>
      <c r="M530" s="18">
        <f t="shared" si="55"/>
        <v>640.17551355468186</v>
      </c>
      <c r="N530" s="18">
        <f t="shared" si="55"/>
        <v>1082.4574728972586</v>
      </c>
      <c r="O530" s="18">
        <f t="shared" si="55"/>
        <v>1378.3982200185685</v>
      </c>
    </row>
    <row r="531" spans="2:15" ht="15.75" customHeight="1" x14ac:dyDescent="0.25">
      <c r="B531" s="10"/>
      <c r="C531" s="6"/>
      <c r="D531" s="6"/>
      <c r="E531" s="6"/>
      <c r="F531" s="6"/>
      <c r="G531" s="6"/>
      <c r="H531" s="6"/>
      <c r="I531" s="13"/>
      <c r="J531" s="18"/>
      <c r="K531" s="18"/>
      <c r="L531" s="18"/>
      <c r="M531" s="18"/>
      <c r="N531" s="18"/>
      <c r="O531" s="18"/>
    </row>
    <row r="532" spans="2:15" ht="15.75" customHeight="1" x14ac:dyDescent="0.25">
      <c r="B532" s="10"/>
      <c r="C532" s="6"/>
      <c r="D532" s="6"/>
      <c r="E532" s="6"/>
      <c r="F532" s="6"/>
      <c r="G532" s="6"/>
      <c r="H532" s="6"/>
      <c r="I532" s="13"/>
      <c r="J532" s="18"/>
      <c r="K532" s="18"/>
      <c r="L532" s="18"/>
      <c r="M532" s="18"/>
      <c r="N532" s="18"/>
      <c r="O532" s="18"/>
    </row>
    <row r="533" spans="2:15" ht="15.75" customHeight="1" x14ac:dyDescent="0.25">
      <c r="B533" s="10"/>
      <c r="C533" s="6"/>
      <c r="D533" s="6"/>
      <c r="E533" s="6"/>
      <c r="F533" s="6"/>
      <c r="G533" s="6"/>
      <c r="H533" s="6"/>
      <c r="I533" s="13"/>
      <c r="J533" s="18"/>
      <c r="K533" s="18"/>
      <c r="L533" s="18"/>
      <c r="M533" s="18"/>
      <c r="N533" s="18"/>
      <c r="O533" s="18"/>
    </row>
    <row r="534" spans="2:15" ht="15.75" customHeight="1" x14ac:dyDescent="0.25">
      <c r="B534" s="10"/>
      <c r="C534" s="6"/>
      <c r="D534" s="6"/>
      <c r="E534" s="6"/>
      <c r="F534" s="6"/>
      <c r="G534" s="6"/>
      <c r="H534" s="6"/>
      <c r="I534" s="13"/>
      <c r="J534" s="18"/>
      <c r="K534" s="18"/>
      <c r="L534" s="18"/>
      <c r="M534" s="18"/>
      <c r="N534" s="18"/>
      <c r="O534" s="18"/>
    </row>
    <row r="535" spans="2:15" ht="15.75" customHeight="1" x14ac:dyDescent="0.25">
      <c r="B535" s="10"/>
      <c r="C535" s="6"/>
      <c r="D535" s="6"/>
      <c r="E535" s="6"/>
      <c r="F535" s="6"/>
      <c r="G535" s="6"/>
      <c r="H535" s="6"/>
      <c r="I535" s="13"/>
      <c r="J535" s="18"/>
      <c r="K535" s="18"/>
      <c r="L535" s="18"/>
      <c r="M535" s="18"/>
      <c r="N535" s="18"/>
      <c r="O535" s="18"/>
    </row>
    <row r="536" spans="2:15" ht="15.75" customHeight="1" x14ac:dyDescent="0.25">
      <c r="B536" s="10"/>
      <c r="C536" s="6"/>
      <c r="D536" s="6"/>
      <c r="E536" s="6"/>
      <c r="F536" s="6"/>
      <c r="G536" s="6"/>
      <c r="H536" s="6"/>
      <c r="I536" s="13"/>
      <c r="J536" s="18"/>
      <c r="K536" s="18"/>
      <c r="L536" s="18"/>
      <c r="M536" s="18"/>
      <c r="N536" s="18"/>
      <c r="O536" s="18"/>
    </row>
    <row r="537" spans="2:15" ht="15.75" customHeight="1" x14ac:dyDescent="0.25">
      <c r="B537" s="10"/>
      <c r="C537" s="6"/>
      <c r="D537" s="6"/>
      <c r="E537" s="6"/>
      <c r="F537" s="6"/>
      <c r="G537" s="6"/>
      <c r="H537" s="6"/>
      <c r="I537" s="13"/>
      <c r="J537" s="18"/>
      <c r="K537" s="18"/>
      <c r="L537" s="18"/>
      <c r="M537" s="18"/>
      <c r="N537" s="18"/>
      <c r="O537" s="18"/>
    </row>
    <row r="538" spans="2:15" ht="15.75" customHeight="1" x14ac:dyDescent="0.25">
      <c r="B538" s="10"/>
      <c r="C538" s="6"/>
      <c r="D538" s="6"/>
      <c r="E538" s="6"/>
      <c r="F538" s="6"/>
      <c r="G538" s="6"/>
      <c r="H538" s="6"/>
      <c r="I538" s="13"/>
      <c r="J538" s="18"/>
      <c r="K538" s="18"/>
      <c r="L538" s="18"/>
      <c r="M538" s="18"/>
      <c r="N538" s="18"/>
      <c r="O538" s="18"/>
    </row>
    <row r="539" spans="2:15" ht="15.75" customHeight="1" x14ac:dyDescent="0.25">
      <c r="B539" s="10"/>
      <c r="C539" s="6"/>
      <c r="D539" s="6"/>
      <c r="E539" s="6"/>
      <c r="F539" s="6"/>
      <c r="G539" s="6"/>
      <c r="H539" s="6"/>
      <c r="I539" s="13"/>
      <c r="J539" s="18"/>
      <c r="K539" s="18"/>
      <c r="L539" s="18"/>
      <c r="M539" s="18"/>
      <c r="N539" s="18"/>
      <c r="O539" s="18"/>
    </row>
    <row r="540" spans="2:15" ht="15.75" customHeight="1" x14ac:dyDescent="0.25">
      <c r="B540" s="10"/>
      <c r="C540" s="6"/>
      <c r="D540" s="6"/>
      <c r="E540" s="6"/>
      <c r="F540" s="6"/>
      <c r="G540" s="6"/>
      <c r="H540" s="6"/>
      <c r="I540" s="13"/>
      <c r="J540" s="18"/>
      <c r="K540" s="18"/>
      <c r="L540" s="18"/>
      <c r="M540" s="18"/>
      <c r="N540" s="18"/>
      <c r="O540" s="18"/>
    </row>
    <row r="541" spans="2:15" ht="15.75" customHeight="1" x14ac:dyDescent="0.25">
      <c r="B541" s="10"/>
      <c r="C541" s="6"/>
      <c r="D541" s="6"/>
      <c r="E541" s="6"/>
      <c r="F541" s="6"/>
      <c r="G541" s="6"/>
      <c r="H541" s="6"/>
      <c r="I541" s="13"/>
      <c r="J541" s="18"/>
      <c r="K541" s="18"/>
      <c r="L541" s="18"/>
      <c r="M541" s="18"/>
      <c r="N541" s="18"/>
      <c r="O541" s="18"/>
    </row>
    <row r="542" spans="2:15" ht="15.75" customHeight="1" x14ac:dyDescent="0.25">
      <c r="B542" s="10"/>
      <c r="C542" s="6"/>
      <c r="D542" s="6"/>
      <c r="E542" s="6"/>
      <c r="F542" s="6"/>
      <c r="G542" s="6"/>
      <c r="H542" s="6"/>
      <c r="J542" s="12" t="s">
        <v>1812</v>
      </c>
      <c r="K542" s="6" t="s">
        <v>1813</v>
      </c>
      <c r="L542" s="6" t="s">
        <v>1814</v>
      </c>
      <c r="M542" s="6" t="s">
        <v>1815</v>
      </c>
      <c r="N542" s="6" t="s">
        <v>1816</v>
      </c>
      <c r="O542" s="6" t="s">
        <v>1817</v>
      </c>
    </row>
    <row r="543" spans="2:15" ht="15.75" customHeight="1" x14ac:dyDescent="0.25">
      <c r="B543" s="10"/>
      <c r="C543" s="6"/>
      <c r="D543" s="6"/>
      <c r="E543" s="6"/>
      <c r="F543" s="6"/>
      <c r="G543" s="6"/>
      <c r="H543" s="6"/>
      <c r="I543" s="8" t="s">
        <v>1810</v>
      </c>
      <c r="J543" s="6" t="str">
        <f t="shared" ref="J543:O543" si="56">IF(J523&gt;=1000, TEXT(J523/1000, "0") &amp; "K", TEXT(J523, "0"))</f>
        <v>2K</v>
      </c>
      <c r="K543" s="6" t="str">
        <f t="shared" si="56"/>
        <v>655</v>
      </c>
      <c r="L543" s="6" t="str">
        <f t="shared" si="56"/>
        <v>397</v>
      </c>
      <c r="M543" s="6" t="str">
        <f t="shared" si="56"/>
        <v>123</v>
      </c>
      <c r="N543" s="6" t="str">
        <f t="shared" si="56"/>
        <v>187</v>
      </c>
      <c r="O543" s="6" t="str">
        <f t="shared" si="56"/>
        <v>594</v>
      </c>
    </row>
    <row r="544" spans="2:15" ht="15.75" customHeight="1" x14ac:dyDescent="0.25">
      <c r="B544" s="10"/>
      <c r="C544" s="6"/>
      <c r="D544" s="6"/>
      <c r="E544" s="6"/>
      <c r="F544" s="6"/>
      <c r="G544" s="6"/>
      <c r="H544" s="6"/>
      <c r="I544" s="10" t="s">
        <v>1793</v>
      </c>
      <c r="J544" s="6" t="str">
        <f t="shared" ref="J544:O544" si="57">IF(J524&gt;=1000, TEXT(J524/1000, "0") &amp; "K", TEXT(J524, "0"))</f>
        <v>0</v>
      </c>
      <c r="K544" s="6" t="str">
        <f t="shared" si="57"/>
        <v>32</v>
      </c>
      <c r="L544" s="6" t="str">
        <f t="shared" si="57"/>
        <v>10</v>
      </c>
      <c r="M544" s="6" t="str">
        <f t="shared" si="57"/>
        <v>0</v>
      </c>
      <c r="N544" s="6" t="str">
        <f t="shared" si="57"/>
        <v>0</v>
      </c>
      <c r="O544" s="6" t="str">
        <f t="shared" si="57"/>
        <v>3</v>
      </c>
    </row>
    <row r="545" spans="2:15" ht="15.75" customHeight="1" x14ac:dyDescent="0.25">
      <c r="B545" s="10"/>
      <c r="C545" s="6"/>
      <c r="D545" s="6"/>
      <c r="E545" s="6"/>
      <c r="F545" s="6"/>
      <c r="G545" s="6"/>
      <c r="H545" s="6"/>
      <c r="I545" s="10" t="s">
        <v>1794</v>
      </c>
      <c r="J545" s="6" t="str">
        <f t="shared" ref="J545:O545" si="58">IF(J525&gt;=1000, TEXT(J525/1000, "0") &amp; "K", TEXT(J525, "0"))</f>
        <v>149K</v>
      </c>
      <c r="K545" s="6" t="str">
        <f t="shared" si="58"/>
        <v>23K</v>
      </c>
      <c r="L545" s="6" t="str">
        <f t="shared" si="58"/>
        <v>12K</v>
      </c>
      <c r="M545" s="6" t="str">
        <f t="shared" si="58"/>
        <v>9K</v>
      </c>
      <c r="N545" s="6" t="str">
        <f t="shared" si="58"/>
        <v>16K</v>
      </c>
      <c r="O545" s="6" t="str">
        <f t="shared" si="58"/>
        <v>12K</v>
      </c>
    </row>
    <row r="546" spans="2:15" ht="15.75" customHeight="1" x14ac:dyDescent="0.25">
      <c r="B546" s="10"/>
      <c r="C546" s="6"/>
      <c r="D546" s="6"/>
      <c r="E546" s="6"/>
      <c r="F546" s="6"/>
      <c r="G546" s="6"/>
      <c r="H546" s="6"/>
      <c r="I546" s="10" t="s">
        <v>1795</v>
      </c>
      <c r="J546" s="6" t="str">
        <f t="shared" ref="J546:O546" si="59">IF(J526&gt;=1000, TEXT(J526/1000, "0") &amp; "K", TEXT(J526, "0"))</f>
        <v>0</v>
      </c>
      <c r="K546" s="6" t="str">
        <f t="shared" si="59"/>
        <v>200</v>
      </c>
      <c r="L546" s="6" t="str">
        <f t="shared" si="59"/>
        <v>120</v>
      </c>
      <c r="M546" s="6" t="str">
        <f t="shared" si="59"/>
        <v>5</v>
      </c>
      <c r="N546" s="6" t="str">
        <f t="shared" si="59"/>
        <v>7</v>
      </c>
      <c r="O546" s="6" t="str">
        <f t="shared" si="59"/>
        <v>221</v>
      </c>
    </row>
    <row r="547" spans="2:15" ht="15.75" customHeight="1" x14ac:dyDescent="0.25">
      <c r="B547" s="10"/>
      <c r="C547" s="6"/>
      <c r="D547" s="6"/>
      <c r="E547" s="6"/>
      <c r="F547" s="6"/>
      <c r="G547" s="6"/>
      <c r="H547" s="6"/>
      <c r="I547" s="10" t="s">
        <v>1796</v>
      </c>
      <c r="J547" s="6" t="str">
        <f t="shared" ref="J547:O547" si="60">IF(J527&gt;=1000, TEXT(J527/1000, "0") &amp; "K", TEXT(J527, "0"))</f>
        <v>21</v>
      </c>
      <c r="K547" s="6" t="str">
        <f t="shared" si="60"/>
        <v>349</v>
      </c>
      <c r="L547" s="6" t="str">
        <f t="shared" si="60"/>
        <v>206</v>
      </c>
      <c r="M547" s="6" t="str">
        <f t="shared" si="60"/>
        <v>28</v>
      </c>
      <c r="N547" s="6" t="str">
        <f t="shared" si="60"/>
        <v>46</v>
      </c>
      <c r="O547" s="6" t="str">
        <f t="shared" si="60"/>
        <v>358</v>
      </c>
    </row>
    <row r="548" spans="2:15" ht="15.75" customHeight="1" x14ac:dyDescent="0.25">
      <c r="B548" s="10"/>
      <c r="C548" s="6"/>
      <c r="D548" s="6"/>
      <c r="E548" s="6"/>
      <c r="F548" s="6"/>
      <c r="G548" s="6"/>
      <c r="H548" s="6"/>
      <c r="I548" s="10" t="s">
        <v>1797</v>
      </c>
      <c r="J548" s="6" t="str">
        <f t="shared" ref="J548:O548" si="61">IF(J528&gt;=1000, TEXT(J528/1000, "0") &amp; "K", TEXT(J528, "0"))</f>
        <v>159</v>
      </c>
      <c r="K548" s="6" t="str">
        <f t="shared" si="61"/>
        <v>542</v>
      </c>
      <c r="L548" s="6" t="str">
        <f t="shared" si="61"/>
        <v>338</v>
      </c>
      <c r="M548" s="6" t="str">
        <f t="shared" si="61"/>
        <v>91</v>
      </c>
      <c r="N548" s="6" t="str">
        <f t="shared" si="61"/>
        <v>129</v>
      </c>
      <c r="O548" s="6" t="str">
        <f t="shared" si="61"/>
        <v>529</v>
      </c>
    </row>
    <row r="549" spans="2:15" ht="15.75" customHeight="1" x14ac:dyDescent="0.25">
      <c r="B549" s="10"/>
      <c r="C549" s="6"/>
      <c r="D549" s="6"/>
      <c r="E549" s="6"/>
      <c r="F549" s="6"/>
      <c r="G549" s="6"/>
      <c r="H549" s="6"/>
      <c r="I549" s="10" t="s">
        <v>1798</v>
      </c>
      <c r="J549" s="6" t="str">
        <f t="shared" ref="J549:O549" si="62">IF(J529&gt;=1000, TEXT(J529/1000, "0") &amp; "K", TEXT(J529, "0"))</f>
        <v>159</v>
      </c>
      <c r="K549" s="6" t="str">
        <f t="shared" si="62"/>
        <v>342</v>
      </c>
      <c r="L549" s="6" t="str">
        <f t="shared" si="62"/>
        <v>218</v>
      </c>
      <c r="M549" s="6" t="str">
        <f t="shared" si="62"/>
        <v>86</v>
      </c>
      <c r="N549" s="6" t="str">
        <f t="shared" si="62"/>
        <v>122</v>
      </c>
      <c r="O549" s="6" t="str">
        <f t="shared" si="62"/>
        <v>308</v>
      </c>
    </row>
    <row r="550" spans="2:15" ht="15.75" customHeight="1" x14ac:dyDescent="0.25">
      <c r="B550" s="10"/>
      <c r="C550" s="6"/>
      <c r="D550" s="6"/>
      <c r="E550" s="6"/>
      <c r="F550" s="6"/>
      <c r="G550" s="6"/>
      <c r="H550" s="6"/>
      <c r="I550" s="10" t="s">
        <v>1799</v>
      </c>
      <c r="J550" s="6" t="str">
        <f t="shared" ref="J550:O550" si="63">IF(J530&gt;=1000, TEXT(J530/1000, "0") &amp; "K", TEXT(J530, "0"))</f>
        <v>13K</v>
      </c>
      <c r="K550" s="6" t="str">
        <f t="shared" si="63"/>
        <v>2K</v>
      </c>
      <c r="L550" s="6" t="str">
        <f t="shared" si="63"/>
        <v>1K</v>
      </c>
      <c r="M550" s="6" t="str">
        <f t="shared" si="63"/>
        <v>640</v>
      </c>
      <c r="N550" s="6" t="str">
        <f t="shared" si="63"/>
        <v>1K</v>
      </c>
      <c r="O550" s="6" t="str">
        <f t="shared" si="63"/>
        <v>1K</v>
      </c>
    </row>
    <row r="551" spans="2:15" ht="15.75" customHeight="1" x14ac:dyDescent="0.25">
      <c r="B551" s="10"/>
      <c r="C551" s="6"/>
      <c r="D551" s="6"/>
      <c r="E551" s="6"/>
      <c r="F551" s="6"/>
      <c r="G551" s="6"/>
      <c r="H551" s="6"/>
    </row>
    <row r="552" spans="2:15" ht="15.75" customHeight="1" x14ac:dyDescent="0.25">
      <c r="B552" s="10"/>
      <c r="C552" s="6"/>
      <c r="D552" s="6"/>
      <c r="E552" s="6"/>
      <c r="F552" s="6"/>
      <c r="G552" s="6"/>
      <c r="H552" s="6"/>
    </row>
    <row r="553" spans="2:15" ht="15.75" customHeight="1" x14ac:dyDescent="0.25">
      <c r="B553" s="10"/>
      <c r="C553" s="6"/>
      <c r="D553" s="6"/>
      <c r="E553" s="6"/>
      <c r="F553" s="6"/>
      <c r="G553" s="6"/>
      <c r="H553" s="6"/>
    </row>
    <row r="554" spans="2:15" ht="15.75" customHeight="1" x14ac:dyDescent="0.25">
      <c r="B554" s="10"/>
      <c r="C554" s="6"/>
      <c r="D554" s="6"/>
      <c r="E554" s="6"/>
      <c r="F554" s="6"/>
      <c r="G554" s="6"/>
      <c r="H554" s="6"/>
    </row>
    <row r="555" spans="2:15" ht="15.75" customHeight="1" x14ac:dyDescent="0.25">
      <c r="B555" s="10"/>
      <c r="C555" s="6"/>
      <c r="D555" s="6"/>
      <c r="E555" s="6"/>
      <c r="F555" s="6"/>
      <c r="G555" s="6"/>
      <c r="H555" s="6"/>
    </row>
    <row r="556" spans="2:15" ht="15.75" customHeight="1" x14ac:dyDescent="0.25">
      <c r="B556" s="10"/>
      <c r="C556" s="6"/>
      <c r="D556" s="6"/>
      <c r="E556" s="6"/>
      <c r="F556" s="6"/>
      <c r="G556" s="6"/>
      <c r="H556" s="6"/>
    </row>
    <row r="557" spans="2:15" ht="15.75" customHeight="1" x14ac:dyDescent="0.25">
      <c r="B557" s="10"/>
      <c r="C557" s="6"/>
      <c r="D557" s="6"/>
      <c r="E557" s="6"/>
      <c r="F557" s="6"/>
      <c r="G557" s="6"/>
      <c r="H557" s="6"/>
    </row>
    <row r="558" spans="2:15" ht="15.75" customHeight="1" x14ac:dyDescent="0.25">
      <c r="B558" s="10"/>
      <c r="C558" s="6"/>
      <c r="D558" s="6"/>
      <c r="E558" s="6"/>
      <c r="F558" s="6"/>
      <c r="G558" s="6"/>
      <c r="H558" s="6"/>
    </row>
    <row r="559" spans="2:15" ht="15.75" customHeight="1" x14ac:dyDescent="0.25">
      <c r="B559" s="10"/>
      <c r="C559" s="6"/>
      <c r="D559" s="6"/>
      <c r="E559" s="6"/>
      <c r="F559" s="6"/>
      <c r="G559" s="6"/>
      <c r="H559" s="6"/>
    </row>
    <row r="560" spans="2:15" ht="15.75" customHeight="1" x14ac:dyDescent="0.25">
      <c r="B560" s="10"/>
      <c r="C560" s="6"/>
      <c r="D560" s="6"/>
      <c r="E560" s="6"/>
      <c r="F560" s="6"/>
      <c r="G560" s="6"/>
      <c r="H560" s="6"/>
    </row>
    <row r="561" spans="2:8" ht="15.75" customHeight="1" x14ac:dyDescent="0.25">
      <c r="B561" s="10"/>
      <c r="C561" s="6"/>
      <c r="D561" s="6"/>
      <c r="E561" s="6"/>
      <c r="F561" s="6"/>
      <c r="G561" s="6"/>
      <c r="H561" s="6"/>
    </row>
    <row r="562" spans="2:8" ht="15.75" customHeight="1" x14ac:dyDescent="0.25">
      <c r="B562" s="10"/>
      <c r="C562" s="6"/>
      <c r="D562" s="6"/>
      <c r="E562" s="6"/>
      <c r="F562" s="6"/>
      <c r="G562" s="6"/>
      <c r="H562" s="6"/>
    </row>
    <row r="563" spans="2:8" ht="15.75" customHeight="1" x14ac:dyDescent="0.25">
      <c r="B563" s="10"/>
      <c r="C563" s="6"/>
      <c r="D563" s="6"/>
      <c r="E563" s="6"/>
      <c r="F563" s="6"/>
      <c r="G563" s="6"/>
      <c r="H563" s="6"/>
    </row>
    <row r="564" spans="2:8" ht="15.75" customHeight="1" x14ac:dyDescent="0.25">
      <c r="B564" s="10"/>
      <c r="C564" s="6"/>
      <c r="D564" s="6"/>
      <c r="E564" s="6"/>
      <c r="F564" s="6"/>
      <c r="G564" s="6"/>
      <c r="H564" s="6"/>
    </row>
    <row r="565" spans="2:8" ht="15.75" customHeight="1" x14ac:dyDescent="0.25">
      <c r="B565" s="10"/>
      <c r="C565" s="6"/>
      <c r="D565" s="6"/>
      <c r="E565" s="6"/>
      <c r="F565" s="6"/>
      <c r="G565" s="6"/>
      <c r="H565" s="6"/>
    </row>
    <row r="566" spans="2:8" ht="15.75" customHeight="1" x14ac:dyDescent="0.25">
      <c r="B566" s="10"/>
      <c r="C566" s="6"/>
      <c r="D566" s="6"/>
      <c r="E566" s="6"/>
      <c r="F566" s="6"/>
      <c r="G566" s="6"/>
      <c r="H566" s="6"/>
    </row>
    <row r="567" spans="2:8" ht="15.75" customHeight="1" x14ac:dyDescent="0.25">
      <c r="B567" s="10"/>
      <c r="C567" s="6"/>
      <c r="D567" s="6"/>
      <c r="E567" s="6"/>
      <c r="F567" s="6"/>
      <c r="G567" s="6"/>
      <c r="H567" s="6"/>
    </row>
    <row r="568" spans="2:8" ht="15.75" customHeight="1" x14ac:dyDescent="0.25">
      <c r="B568" s="10"/>
      <c r="C568" s="6"/>
      <c r="D568" s="6"/>
      <c r="E568" s="6"/>
      <c r="F568" s="6"/>
      <c r="G568" s="6"/>
      <c r="H568" s="6"/>
    </row>
    <row r="569" spans="2:8" ht="15.75" customHeight="1" x14ac:dyDescent="0.25">
      <c r="B569" s="10"/>
      <c r="C569" s="6"/>
      <c r="D569" s="6"/>
      <c r="E569" s="6"/>
      <c r="F569" s="6"/>
      <c r="G569" s="6"/>
      <c r="H569" s="6"/>
    </row>
    <row r="570" spans="2:8" ht="15.75" customHeight="1" x14ac:dyDescent="0.25">
      <c r="B570" s="10"/>
      <c r="C570" s="6"/>
      <c r="D570" s="6"/>
      <c r="E570" s="6"/>
      <c r="F570" s="6"/>
      <c r="G570" s="6"/>
      <c r="H570" s="6"/>
    </row>
    <row r="571" spans="2:8" ht="15.75" customHeight="1" x14ac:dyDescent="0.25">
      <c r="B571" s="10"/>
      <c r="C571" s="6"/>
      <c r="D571" s="6"/>
      <c r="E571" s="6"/>
      <c r="F571" s="6"/>
      <c r="G571" s="6"/>
      <c r="H571" s="6"/>
    </row>
    <row r="572" spans="2:8" ht="15.75" customHeight="1" x14ac:dyDescent="0.25">
      <c r="B572" s="10"/>
      <c r="C572" s="6"/>
      <c r="D572" s="6"/>
      <c r="E572" s="6"/>
      <c r="F572" s="6"/>
      <c r="G572" s="6"/>
      <c r="H572" s="6"/>
    </row>
    <row r="573" spans="2:8" ht="15.75" customHeight="1" x14ac:dyDescent="0.25">
      <c r="B573" s="10"/>
      <c r="C573" s="6"/>
      <c r="D573" s="6"/>
      <c r="E573" s="6"/>
      <c r="F573" s="6"/>
      <c r="G573" s="6"/>
      <c r="H573" s="6"/>
    </row>
    <row r="574" spans="2:8" ht="15.75" customHeight="1" x14ac:dyDescent="0.25">
      <c r="B574" s="10"/>
      <c r="C574" s="6"/>
      <c r="D574" s="6"/>
      <c r="E574" s="6"/>
      <c r="F574" s="6"/>
      <c r="G574" s="6"/>
      <c r="H574" s="6"/>
    </row>
    <row r="575" spans="2:8" ht="15.75" customHeight="1" x14ac:dyDescent="0.25">
      <c r="B575" s="10"/>
      <c r="C575" s="6"/>
      <c r="D575" s="6"/>
      <c r="E575" s="6"/>
      <c r="F575" s="6"/>
      <c r="G575" s="6"/>
      <c r="H575" s="6"/>
    </row>
    <row r="576" spans="2:8" ht="15.75" customHeight="1" x14ac:dyDescent="0.25">
      <c r="B576" s="10"/>
      <c r="C576" s="6"/>
      <c r="D576" s="6"/>
      <c r="E576" s="6"/>
      <c r="F576" s="6"/>
      <c r="G576" s="6"/>
      <c r="H576" s="6"/>
    </row>
    <row r="577" spans="2:8" ht="15.75" customHeight="1" x14ac:dyDescent="0.25">
      <c r="B577" s="10"/>
      <c r="C577" s="6"/>
      <c r="D577" s="6"/>
      <c r="E577" s="6"/>
      <c r="F577" s="6"/>
      <c r="G577" s="6"/>
      <c r="H577" s="6"/>
    </row>
    <row r="578" spans="2:8" ht="15.75" customHeight="1" x14ac:dyDescent="0.25">
      <c r="B578" s="10"/>
      <c r="C578" s="6"/>
      <c r="D578" s="6"/>
      <c r="E578" s="6"/>
      <c r="F578" s="6"/>
      <c r="G578" s="6"/>
      <c r="H578" s="6"/>
    </row>
    <row r="579" spans="2:8" ht="15.75" customHeight="1" x14ac:dyDescent="0.25">
      <c r="B579" s="10"/>
      <c r="C579" s="6"/>
      <c r="D579" s="6"/>
      <c r="E579" s="6"/>
      <c r="F579" s="6"/>
      <c r="G579" s="6"/>
      <c r="H579" s="6"/>
    </row>
    <row r="580" spans="2:8" ht="15.75" customHeight="1" x14ac:dyDescent="0.25">
      <c r="B580" s="10"/>
      <c r="C580" s="6"/>
      <c r="D580" s="6"/>
      <c r="E580" s="6"/>
      <c r="F580" s="6"/>
      <c r="G580" s="6"/>
      <c r="H580" s="6"/>
    </row>
    <row r="581" spans="2:8" ht="15.75" customHeight="1" x14ac:dyDescent="0.25">
      <c r="B581" s="10"/>
      <c r="C581" s="6"/>
      <c r="D581" s="6"/>
      <c r="E581" s="6"/>
      <c r="F581" s="6"/>
      <c r="G581" s="6"/>
      <c r="H581" s="6"/>
    </row>
    <row r="582" spans="2:8" ht="15.75" customHeight="1" x14ac:dyDescent="0.25">
      <c r="B582" s="10"/>
      <c r="C582" s="6"/>
      <c r="D582" s="6"/>
      <c r="E582" s="6"/>
      <c r="F582" s="6"/>
      <c r="G582" s="6"/>
      <c r="H582" s="6"/>
    </row>
    <row r="583" spans="2:8" ht="15.75" customHeight="1" x14ac:dyDescent="0.25">
      <c r="B583" s="10"/>
      <c r="C583" s="6"/>
      <c r="D583" s="6"/>
      <c r="E583" s="6"/>
      <c r="F583" s="6"/>
      <c r="G583" s="6"/>
      <c r="H583" s="6"/>
    </row>
    <row r="584" spans="2:8" ht="15.75" customHeight="1" x14ac:dyDescent="0.25">
      <c r="B584" s="10"/>
      <c r="C584" s="6"/>
      <c r="D584" s="6"/>
      <c r="E584" s="6"/>
      <c r="F584" s="6"/>
      <c r="G584" s="6"/>
      <c r="H584" s="6"/>
    </row>
    <row r="585" spans="2:8" ht="15.75" customHeight="1" x14ac:dyDescent="0.25">
      <c r="B585" s="10"/>
      <c r="C585" s="6"/>
      <c r="D585" s="6"/>
      <c r="E585" s="6"/>
      <c r="F585" s="6"/>
      <c r="G585" s="6"/>
      <c r="H585" s="6"/>
    </row>
    <row r="586" spans="2:8" ht="15.75" customHeight="1" x14ac:dyDescent="0.25">
      <c r="B586" s="10"/>
      <c r="C586" s="6"/>
      <c r="D586" s="6"/>
      <c r="E586" s="6"/>
      <c r="F586" s="6"/>
      <c r="G586" s="6"/>
      <c r="H586" s="6"/>
    </row>
    <row r="587" spans="2:8" ht="15.75" customHeight="1" x14ac:dyDescent="0.25">
      <c r="B587" s="10"/>
      <c r="C587" s="6"/>
      <c r="D587" s="6"/>
      <c r="E587" s="6"/>
      <c r="F587" s="6"/>
      <c r="G587" s="6"/>
      <c r="H587" s="6"/>
    </row>
    <row r="588" spans="2:8" ht="15.75" customHeight="1" x14ac:dyDescent="0.25">
      <c r="B588" s="10"/>
      <c r="C588" s="6"/>
      <c r="D588" s="6"/>
      <c r="E588" s="6"/>
      <c r="F588" s="6"/>
      <c r="G588" s="6"/>
      <c r="H588" s="6"/>
    </row>
    <row r="589" spans="2:8" ht="15.75" customHeight="1" x14ac:dyDescent="0.25">
      <c r="B589" s="10"/>
      <c r="C589" s="6"/>
      <c r="D589" s="6"/>
      <c r="E589" s="6"/>
      <c r="F589" s="6"/>
      <c r="G589" s="6"/>
      <c r="H589" s="6"/>
    </row>
    <row r="590" spans="2:8" ht="15.75" customHeight="1" x14ac:dyDescent="0.25">
      <c r="B590" s="10"/>
      <c r="C590" s="6"/>
      <c r="D590" s="6"/>
      <c r="E590" s="6"/>
      <c r="F590" s="6"/>
      <c r="G590" s="6"/>
      <c r="H590" s="6"/>
    </row>
    <row r="591" spans="2:8" ht="15.75" customHeight="1" x14ac:dyDescent="0.25">
      <c r="B591" s="10"/>
      <c r="C591" s="6"/>
      <c r="D591" s="6"/>
      <c r="E591" s="6"/>
      <c r="F591" s="6"/>
      <c r="G591" s="6"/>
      <c r="H591" s="6"/>
    </row>
    <row r="592" spans="2:8" ht="15.75" customHeight="1" x14ac:dyDescent="0.25">
      <c r="B592" s="10"/>
      <c r="C592" s="6"/>
      <c r="D592" s="6"/>
      <c r="E592" s="6"/>
      <c r="F592" s="6"/>
      <c r="G592" s="6"/>
      <c r="H592" s="6"/>
    </row>
    <row r="593" spans="2:8" ht="15.75" customHeight="1" x14ac:dyDescent="0.25">
      <c r="B593" s="10"/>
      <c r="C593" s="6"/>
      <c r="D593" s="6"/>
      <c r="E593" s="6"/>
      <c r="F593" s="6"/>
      <c r="G593" s="6"/>
      <c r="H593" s="6"/>
    </row>
    <row r="594" spans="2:8" ht="15.75" customHeight="1" x14ac:dyDescent="0.25">
      <c r="B594" s="10"/>
      <c r="C594" s="6"/>
      <c r="D594" s="6"/>
      <c r="E594" s="6"/>
      <c r="F594" s="6"/>
      <c r="G594" s="6"/>
      <c r="H594" s="6"/>
    </row>
    <row r="595" spans="2:8" ht="15.75" customHeight="1" x14ac:dyDescent="0.25">
      <c r="B595" s="10"/>
      <c r="C595" s="6"/>
      <c r="D595" s="6"/>
      <c r="E595" s="6"/>
      <c r="F595" s="6"/>
      <c r="G595" s="6"/>
      <c r="H595" s="6"/>
    </row>
    <row r="596" spans="2:8" ht="15.75" customHeight="1" x14ac:dyDescent="0.25">
      <c r="B596" s="10"/>
      <c r="C596" s="6"/>
      <c r="D596" s="6"/>
      <c r="E596" s="6"/>
      <c r="F596" s="6"/>
      <c r="G596" s="6"/>
      <c r="H596" s="6"/>
    </row>
    <row r="597" spans="2:8" ht="15.75" customHeight="1" x14ac:dyDescent="0.25">
      <c r="B597" s="10"/>
      <c r="C597" s="6"/>
      <c r="D597" s="6"/>
      <c r="E597" s="6"/>
      <c r="F597" s="6"/>
      <c r="G597" s="6"/>
      <c r="H597" s="6"/>
    </row>
    <row r="598" spans="2:8" ht="15.75" customHeight="1" x14ac:dyDescent="0.25">
      <c r="B598" s="10"/>
      <c r="C598" s="6"/>
      <c r="D598" s="6"/>
      <c r="E598" s="6"/>
      <c r="F598" s="6"/>
      <c r="G598" s="6"/>
      <c r="H598" s="6"/>
    </row>
    <row r="599" spans="2:8" ht="15.75" customHeight="1" x14ac:dyDescent="0.25">
      <c r="B599" s="10"/>
      <c r="C599" s="6"/>
      <c r="D599" s="6"/>
      <c r="E599" s="6"/>
      <c r="F599" s="6"/>
      <c r="G599" s="6"/>
      <c r="H599" s="6"/>
    </row>
    <row r="600" spans="2:8" ht="15.75" customHeight="1" x14ac:dyDescent="0.25">
      <c r="B600" s="10"/>
      <c r="C600" s="6"/>
      <c r="D600" s="6"/>
      <c r="E600" s="6"/>
      <c r="F600" s="6"/>
      <c r="G600" s="6"/>
      <c r="H600" s="6"/>
    </row>
    <row r="601" spans="2:8" ht="15.75" customHeight="1" x14ac:dyDescent="0.25">
      <c r="B601" s="10"/>
      <c r="C601" s="6"/>
      <c r="D601" s="6"/>
      <c r="E601" s="6"/>
      <c r="F601" s="6"/>
      <c r="G601" s="6"/>
      <c r="H601" s="6"/>
    </row>
    <row r="602" spans="2:8" ht="15.75" customHeight="1" x14ac:dyDescent="0.25">
      <c r="B602" s="10"/>
      <c r="C602" s="6"/>
      <c r="D602" s="6"/>
      <c r="E602" s="6"/>
      <c r="F602" s="6"/>
      <c r="G602" s="6"/>
      <c r="H602" s="6"/>
    </row>
    <row r="603" spans="2:8" ht="15.75" customHeight="1" x14ac:dyDescent="0.25">
      <c r="B603" s="10"/>
      <c r="C603" s="6"/>
      <c r="D603" s="6"/>
      <c r="E603" s="6"/>
      <c r="F603" s="6"/>
      <c r="G603" s="6"/>
      <c r="H603" s="6"/>
    </row>
    <row r="604" spans="2:8" ht="15.75" customHeight="1" x14ac:dyDescent="0.25">
      <c r="B604" s="10"/>
      <c r="C604" s="6"/>
      <c r="D604" s="6"/>
      <c r="E604" s="6"/>
      <c r="F604" s="6"/>
      <c r="G604" s="6"/>
      <c r="H604" s="6"/>
    </row>
    <row r="605" spans="2:8" ht="15.75" customHeight="1" x14ac:dyDescent="0.25">
      <c r="B605" s="10"/>
      <c r="C605" s="6"/>
      <c r="D605" s="6"/>
      <c r="E605" s="6"/>
      <c r="F605" s="6"/>
      <c r="G605" s="6"/>
      <c r="H605" s="6"/>
    </row>
    <row r="606" spans="2:8" ht="15.75" customHeight="1" x14ac:dyDescent="0.25">
      <c r="B606" s="10"/>
      <c r="C606" s="6"/>
      <c r="D606" s="6"/>
      <c r="E606" s="6"/>
      <c r="F606" s="6"/>
      <c r="G606" s="6"/>
      <c r="H606" s="6"/>
    </row>
    <row r="607" spans="2:8" ht="15.75" customHeight="1" x14ac:dyDescent="0.25">
      <c r="B607" s="10"/>
      <c r="C607" s="6"/>
      <c r="D607" s="6"/>
      <c r="E607" s="6"/>
      <c r="F607" s="6"/>
      <c r="G607" s="6"/>
      <c r="H607" s="6"/>
    </row>
    <row r="608" spans="2:8" ht="15.75" customHeight="1" x14ac:dyDescent="0.25">
      <c r="B608" s="10"/>
      <c r="C608" s="6"/>
      <c r="D608" s="6"/>
      <c r="E608" s="6"/>
      <c r="F608" s="6"/>
      <c r="G608" s="6"/>
      <c r="H608" s="6"/>
    </row>
    <row r="609" spans="2:8" ht="15.75" customHeight="1" x14ac:dyDescent="0.25">
      <c r="B609" s="10"/>
      <c r="C609" s="6"/>
      <c r="D609" s="6"/>
      <c r="E609" s="6"/>
      <c r="F609" s="6"/>
      <c r="G609" s="6"/>
      <c r="H609" s="6"/>
    </row>
    <row r="610" spans="2:8" ht="15.75" customHeight="1" x14ac:dyDescent="0.25">
      <c r="B610" s="10"/>
      <c r="C610" s="6"/>
      <c r="D610" s="6"/>
      <c r="E610" s="6"/>
      <c r="F610" s="6"/>
      <c r="G610" s="6"/>
      <c r="H610" s="6"/>
    </row>
    <row r="611" spans="2:8" ht="15.75" customHeight="1" x14ac:dyDescent="0.25">
      <c r="B611" s="10"/>
      <c r="C611" s="6"/>
      <c r="D611" s="6"/>
      <c r="E611" s="6"/>
      <c r="F611" s="6"/>
      <c r="G611" s="6"/>
      <c r="H611" s="6"/>
    </row>
    <row r="612" spans="2:8" ht="15.75" customHeight="1" x14ac:dyDescent="0.25">
      <c r="B612" s="10"/>
      <c r="C612" s="6"/>
      <c r="D612" s="6"/>
      <c r="E612" s="6"/>
      <c r="F612" s="6"/>
      <c r="G612" s="6"/>
      <c r="H612" s="6"/>
    </row>
    <row r="613" spans="2:8" ht="15.75" customHeight="1" x14ac:dyDescent="0.25">
      <c r="B613" s="10"/>
      <c r="C613" s="6"/>
      <c r="D613" s="6"/>
      <c r="E613" s="6"/>
      <c r="F613" s="6"/>
      <c r="G613" s="6"/>
      <c r="H613" s="6"/>
    </row>
    <row r="614" spans="2:8" ht="15.75" customHeight="1" x14ac:dyDescent="0.25">
      <c r="B614" s="10"/>
      <c r="C614" s="6"/>
      <c r="D614" s="6"/>
      <c r="E614" s="6"/>
      <c r="F614" s="6"/>
      <c r="G614" s="6"/>
      <c r="H614" s="6"/>
    </row>
    <row r="615" spans="2:8" ht="15.75" customHeight="1" x14ac:dyDescent="0.25">
      <c r="B615" s="10"/>
      <c r="C615" s="6"/>
      <c r="D615" s="6"/>
      <c r="E615" s="6"/>
      <c r="F615" s="6"/>
      <c r="G615" s="6"/>
      <c r="H615" s="6"/>
    </row>
    <row r="616" spans="2:8" ht="15.75" customHeight="1" x14ac:dyDescent="0.25">
      <c r="B616" s="10"/>
      <c r="C616" s="6"/>
      <c r="D616" s="6"/>
      <c r="E616" s="6"/>
      <c r="F616" s="6"/>
      <c r="G616" s="6"/>
      <c r="H616" s="6"/>
    </row>
    <row r="617" spans="2:8" ht="15.75" customHeight="1" x14ac:dyDescent="0.25">
      <c r="B617" s="10"/>
      <c r="C617" s="6"/>
      <c r="D617" s="6"/>
      <c r="E617" s="6"/>
      <c r="F617" s="6"/>
      <c r="G617" s="6"/>
      <c r="H617" s="6"/>
    </row>
    <row r="618" spans="2:8" ht="15.75" customHeight="1" x14ac:dyDescent="0.25">
      <c r="B618" s="10"/>
      <c r="C618" s="6"/>
      <c r="D618" s="6"/>
      <c r="E618" s="6"/>
      <c r="F618" s="6"/>
      <c r="G618" s="6"/>
      <c r="H618" s="6"/>
    </row>
    <row r="619" spans="2:8" ht="15.75" customHeight="1" x14ac:dyDescent="0.25">
      <c r="B619" s="10"/>
      <c r="C619" s="6"/>
      <c r="D619" s="6"/>
      <c r="E619" s="6"/>
      <c r="F619" s="6"/>
      <c r="G619" s="6"/>
      <c r="H619" s="6"/>
    </row>
    <row r="620" spans="2:8" ht="15.75" customHeight="1" x14ac:dyDescent="0.25">
      <c r="B620" s="10"/>
      <c r="C620" s="6"/>
      <c r="D620" s="6"/>
      <c r="E620" s="6"/>
      <c r="F620" s="6"/>
      <c r="G620" s="6"/>
      <c r="H620" s="6"/>
    </row>
    <row r="621" spans="2:8" ht="15.75" customHeight="1" x14ac:dyDescent="0.25">
      <c r="B621" s="10"/>
      <c r="C621" s="6"/>
      <c r="D621" s="6"/>
      <c r="E621" s="6"/>
      <c r="F621" s="6"/>
      <c r="G621" s="6"/>
      <c r="H621" s="6"/>
    </row>
    <row r="622" spans="2:8" ht="15.75" customHeight="1" x14ac:dyDescent="0.25">
      <c r="B622" s="10"/>
      <c r="C622" s="6"/>
      <c r="D622" s="6"/>
      <c r="E622" s="6"/>
      <c r="F622" s="6"/>
      <c r="G622" s="6"/>
      <c r="H622" s="6"/>
    </row>
    <row r="623" spans="2:8" ht="15.75" customHeight="1" x14ac:dyDescent="0.25">
      <c r="B623" s="10"/>
      <c r="C623" s="6"/>
      <c r="D623" s="6"/>
      <c r="E623" s="6"/>
      <c r="F623" s="6"/>
      <c r="G623" s="6"/>
      <c r="H623" s="6"/>
    </row>
    <row r="624" spans="2:8" ht="15.75" customHeight="1" x14ac:dyDescent="0.25">
      <c r="B624" s="10"/>
      <c r="C624" s="6"/>
      <c r="D624" s="6"/>
      <c r="E624" s="6"/>
      <c r="F624" s="6"/>
      <c r="G624" s="6"/>
      <c r="H624" s="6"/>
    </row>
    <row r="625" spans="2:8" ht="15.75" customHeight="1" x14ac:dyDescent="0.25">
      <c r="B625" s="10"/>
      <c r="C625" s="6"/>
      <c r="D625" s="6"/>
      <c r="E625" s="6"/>
      <c r="F625" s="6"/>
      <c r="G625" s="6"/>
      <c r="H625" s="6"/>
    </row>
    <row r="626" spans="2:8" ht="15.75" customHeight="1" x14ac:dyDescent="0.25">
      <c r="B626" s="10"/>
      <c r="C626" s="6"/>
      <c r="D626" s="6"/>
      <c r="E626" s="6"/>
      <c r="F626" s="6"/>
      <c r="G626" s="6"/>
      <c r="H626" s="6"/>
    </row>
    <row r="627" spans="2:8" ht="15.75" customHeight="1" x14ac:dyDescent="0.25">
      <c r="B627" s="10"/>
      <c r="C627" s="6"/>
      <c r="D627" s="6"/>
      <c r="E627" s="6"/>
      <c r="F627" s="6"/>
      <c r="G627" s="6"/>
      <c r="H627" s="6"/>
    </row>
    <row r="628" spans="2:8" ht="15.75" customHeight="1" x14ac:dyDescent="0.25">
      <c r="B628" s="10"/>
      <c r="C628" s="6"/>
      <c r="D628" s="6"/>
      <c r="E628" s="6"/>
      <c r="F628" s="6"/>
      <c r="G628" s="6"/>
      <c r="H628" s="6"/>
    </row>
    <row r="629" spans="2:8" ht="15.75" customHeight="1" x14ac:dyDescent="0.25">
      <c r="B629" s="10"/>
      <c r="C629" s="6"/>
      <c r="D629" s="6"/>
      <c r="E629" s="6"/>
      <c r="F629" s="6"/>
      <c r="G629" s="6"/>
      <c r="H629" s="6"/>
    </row>
    <row r="630" spans="2:8" ht="15.75" customHeight="1" x14ac:dyDescent="0.25">
      <c r="B630" s="10"/>
      <c r="C630" s="6"/>
      <c r="D630" s="6"/>
      <c r="E630" s="6"/>
      <c r="F630" s="6"/>
      <c r="G630" s="6"/>
      <c r="H630" s="6"/>
    </row>
    <row r="631" spans="2:8" ht="15.75" customHeight="1" x14ac:dyDescent="0.25">
      <c r="B631" s="10"/>
      <c r="C631" s="6"/>
      <c r="D631" s="6"/>
      <c r="E631" s="6"/>
      <c r="F631" s="6"/>
      <c r="G631" s="6"/>
      <c r="H631" s="6"/>
    </row>
    <row r="632" spans="2:8" ht="15.75" customHeight="1" x14ac:dyDescent="0.25">
      <c r="B632" s="10"/>
      <c r="C632" s="6"/>
      <c r="D632" s="6"/>
      <c r="E632" s="6"/>
      <c r="F632" s="6"/>
      <c r="G632" s="6"/>
      <c r="H632" s="6"/>
    </row>
    <row r="633" spans="2:8" ht="15.75" customHeight="1" x14ac:dyDescent="0.25">
      <c r="B633" s="10"/>
      <c r="C633" s="6"/>
      <c r="D633" s="6"/>
      <c r="E633" s="6"/>
      <c r="F633" s="6"/>
      <c r="G633" s="6"/>
      <c r="H633" s="6"/>
    </row>
    <row r="634" spans="2:8" ht="15.75" customHeight="1" x14ac:dyDescent="0.25">
      <c r="B634" s="10"/>
      <c r="C634" s="6"/>
      <c r="D634" s="6"/>
      <c r="E634" s="6"/>
      <c r="F634" s="6"/>
      <c r="G634" s="6"/>
      <c r="H634" s="6"/>
    </row>
    <row r="635" spans="2:8" ht="15.75" customHeight="1" x14ac:dyDescent="0.25">
      <c r="B635" s="10"/>
      <c r="C635" s="6"/>
      <c r="D635" s="6"/>
      <c r="E635" s="6"/>
      <c r="F635" s="6"/>
      <c r="G635" s="6"/>
      <c r="H635" s="6"/>
    </row>
    <row r="636" spans="2:8" ht="15.75" customHeight="1" x14ac:dyDescent="0.25">
      <c r="B636" s="10"/>
      <c r="C636" s="6"/>
      <c r="D636" s="6"/>
      <c r="E636" s="6"/>
      <c r="F636" s="6"/>
      <c r="G636" s="6"/>
      <c r="H636" s="6"/>
    </row>
    <row r="637" spans="2:8" ht="15.75" customHeight="1" x14ac:dyDescent="0.25">
      <c r="B637" s="10"/>
      <c r="C637" s="6"/>
      <c r="D637" s="6"/>
      <c r="E637" s="6"/>
      <c r="F637" s="6"/>
      <c r="G637" s="6"/>
      <c r="H637" s="6"/>
    </row>
    <row r="638" spans="2:8" ht="15.75" customHeight="1" x14ac:dyDescent="0.25">
      <c r="B638" s="10"/>
      <c r="C638" s="6"/>
      <c r="D638" s="6"/>
      <c r="E638" s="6"/>
      <c r="F638" s="6"/>
      <c r="G638" s="6"/>
      <c r="H638" s="6"/>
    </row>
    <row r="639" spans="2:8" ht="15.75" customHeight="1" x14ac:dyDescent="0.25">
      <c r="B639" s="10"/>
      <c r="C639" s="6"/>
      <c r="D639" s="6"/>
      <c r="E639" s="6"/>
      <c r="F639" s="6"/>
      <c r="G639" s="6"/>
      <c r="H639" s="6"/>
    </row>
    <row r="640" spans="2:8" ht="15.75" customHeight="1" x14ac:dyDescent="0.25">
      <c r="B640" s="10"/>
      <c r="C640" s="6"/>
      <c r="D640" s="6"/>
      <c r="E640" s="6"/>
      <c r="F640" s="6"/>
      <c r="G640" s="6"/>
      <c r="H640" s="6"/>
    </row>
    <row r="641" spans="2:8" ht="15.75" customHeight="1" x14ac:dyDescent="0.25">
      <c r="B641" s="10"/>
      <c r="C641" s="6"/>
      <c r="D641" s="6"/>
      <c r="E641" s="6"/>
      <c r="F641" s="6"/>
      <c r="G641" s="6"/>
      <c r="H641" s="6"/>
    </row>
    <row r="642" spans="2:8" ht="15.75" customHeight="1" x14ac:dyDescent="0.25">
      <c r="B642" s="10"/>
      <c r="C642" s="6"/>
      <c r="D642" s="6"/>
      <c r="E642" s="6"/>
      <c r="F642" s="6"/>
      <c r="G642" s="6"/>
      <c r="H642" s="6"/>
    </row>
    <row r="643" spans="2:8" ht="15.75" customHeight="1" x14ac:dyDescent="0.25">
      <c r="B643" s="10"/>
      <c r="C643" s="6"/>
      <c r="D643" s="6"/>
      <c r="E643" s="6"/>
      <c r="F643" s="6"/>
      <c r="G643" s="6"/>
      <c r="H643" s="6"/>
    </row>
    <row r="644" spans="2:8" ht="15.75" customHeight="1" x14ac:dyDescent="0.25">
      <c r="B644" s="10"/>
      <c r="C644" s="6"/>
      <c r="D644" s="6"/>
      <c r="E644" s="6"/>
      <c r="F644" s="6"/>
      <c r="G644" s="6"/>
      <c r="H644" s="6"/>
    </row>
    <row r="645" spans="2:8" ht="15.75" customHeight="1" x14ac:dyDescent="0.25">
      <c r="B645" s="10"/>
      <c r="C645" s="6"/>
      <c r="D645" s="6"/>
      <c r="E645" s="6"/>
      <c r="F645" s="6"/>
      <c r="G645" s="6"/>
      <c r="H645" s="6"/>
    </row>
    <row r="646" spans="2:8" ht="15.75" customHeight="1" x14ac:dyDescent="0.25">
      <c r="B646" s="10"/>
      <c r="C646" s="6"/>
      <c r="D646" s="6"/>
      <c r="E646" s="6"/>
      <c r="F646" s="6"/>
      <c r="G646" s="6"/>
      <c r="H646" s="6"/>
    </row>
    <row r="647" spans="2:8" ht="15.75" customHeight="1" x14ac:dyDescent="0.25">
      <c r="B647" s="10"/>
      <c r="C647" s="6"/>
      <c r="D647" s="6"/>
      <c r="E647" s="6"/>
      <c r="F647" s="6"/>
      <c r="G647" s="6"/>
      <c r="H647" s="6"/>
    </row>
    <row r="648" spans="2:8" ht="15.75" customHeight="1" x14ac:dyDescent="0.25">
      <c r="B648" s="10"/>
      <c r="C648" s="6"/>
      <c r="D648" s="6"/>
      <c r="E648" s="6"/>
      <c r="F648" s="6"/>
      <c r="G648" s="6"/>
      <c r="H648" s="6"/>
    </row>
    <row r="649" spans="2:8" ht="15.75" customHeight="1" x14ac:dyDescent="0.25">
      <c r="B649" s="10"/>
      <c r="C649" s="6"/>
      <c r="D649" s="6"/>
      <c r="E649" s="6"/>
      <c r="F649" s="6"/>
      <c r="G649" s="6"/>
      <c r="H649" s="6"/>
    </row>
    <row r="650" spans="2:8" ht="15.75" customHeight="1" x14ac:dyDescent="0.25">
      <c r="B650" s="10"/>
      <c r="C650" s="6"/>
      <c r="D650" s="6"/>
      <c r="E650" s="6"/>
      <c r="F650" s="6"/>
      <c r="G650" s="6"/>
      <c r="H650" s="6"/>
    </row>
    <row r="651" spans="2:8" ht="15.75" customHeight="1" x14ac:dyDescent="0.25">
      <c r="B651" s="10"/>
      <c r="C651" s="6"/>
      <c r="D651" s="6"/>
      <c r="E651" s="6"/>
      <c r="F651" s="6"/>
      <c r="G651" s="6"/>
      <c r="H651" s="6"/>
    </row>
    <row r="652" spans="2:8" ht="15.75" customHeight="1" x14ac:dyDescent="0.25">
      <c r="B652" s="10"/>
      <c r="C652" s="6"/>
      <c r="D652" s="6"/>
      <c r="E652" s="6"/>
      <c r="F652" s="6"/>
      <c r="G652" s="6"/>
      <c r="H652" s="6"/>
    </row>
    <row r="653" spans="2:8" ht="15.75" customHeight="1" x14ac:dyDescent="0.25">
      <c r="B653" s="10"/>
      <c r="C653" s="6"/>
      <c r="D653" s="6"/>
      <c r="E653" s="6"/>
      <c r="F653" s="6"/>
      <c r="G653" s="6"/>
      <c r="H653" s="6"/>
    </row>
    <row r="654" spans="2:8" ht="15.75" customHeight="1" x14ac:dyDescent="0.25">
      <c r="B654" s="10"/>
      <c r="C654" s="6"/>
      <c r="D654" s="6"/>
      <c r="E654" s="6"/>
      <c r="F654" s="6"/>
      <c r="G654" s="6"/>
      <c r="H654" s="6"/>
    </row>
    <row r="655" spans="2:8" ht="15.75" customHeight="1" x14ac:dyDescent="0.25">
      <c r="B655" s="10"/>
      <c r="C655" s="6"/>
      <c r="D655" s="6"/>
      <c r="E655" s="6"/>
      <c r="F655" s="6"/>
      <c r="G655" s="6"/>
      <c r="H655" s="6"/>
    </row>
    <row r="656" spans="2:8" ht="15.75" customHeight="1" x14ac:dyDescent="0.25">
      <c r="B656" s="10"/>
      <c r="C656" s="6"/>
      <c r="D656" s="6"/>
      <c r="E656" s="6"/>
      <c r="F656" s="6"/>
      <c r="G656" s="6"/>
      <c r="H656" s="6"/>
    </row>
    <row r="657" spans="2:8" ht="15.75" customHeight="1" x14ac:dyDescent="0.25">
      <c r="B657" s="10"/>
      <c r="C657" s="6"/>
      <c r="D657" s="6"/>
      <c r="E657" s="6"/>
      <c r="F657" s="6"/>
      <c r="G657" s="6"/>
      <c r="H657" s="6"/>
    </row>
    <row r="658" spans="2:8" ht="15.75" customHeight="1" x14ac:dyDescent="0.25">
      <c r="B658" s="10"/>
      <c r="C658" s="6"/>
      <c r="D658" s="6"/>
      <c r="E658" s="6"/>
      <c r="F658" s="6"/>
      <c r="G658" s="6"/>
      <c r="H658" s="6"/>
    </row>
    <row r="659" spans="2:8" ht="15.75" customHeight="1" x14ac:dyDescent="0.25">
      <c r="B659" s="10"/>
      <c r="C659" s="6"/>
      <c r="D659" s="6"/>
      <c r="E659" s="6"/>
      <c r="F659" s="6"/>
      <c r="G659" s="6"/>
      <c r="H659" s="6"/>
    </row>
    <row r="660" spans="2:8" ht="15.75" customHeight="1" x14ac:dyDescent="0.25">
      <c r="B660" s="10"/>
      <c r="C660" s="6"/>
      <c r="D660" s="6"/>
      <c r="E660" s="6"/>
      <c r="F660" s="6"/>
      <c r="G660" s="6"/>
      <c r="H660" s="6"/>
    </row>
    <row r="661" spans="2:8" ht="15.75" customHeight="1" x14ac:dyDescent="0.25">
      <c r="B661" s="10"/>
      <c r="C661" s="6"/>
      <c r="D661" s="6"/>
      <c r="E661" s="6"/>
      <c r="F661" s="6"/>
      <c r="G661" s="6"/>
      <c r="H661" s="6"/>
    </row>
    <row r="662" spans="2:8" ht="15.75" customHeight="1" x14ac:dyDescent="0.25">
      <c r="B662" s="10"/>
      <c r="C662" s="6"/>
      <c r="D662" s="6"/>
      <c r="E662" s="6"/>
      <c r="F662" s="6"/>
      <c r="G662" s="6"/>
      <c r="H662" s="6"/>
    </row>
    <row r="663" spans="2:8" ht="15.75" customHeight="1" x14ac:dyDescent="0.25">
      <c r="B663" s="10"/>
      <c r="C663" s="6"/>
      <c r="D663" s="6"/>
      <c r="E663" s="6"/>
      <c r="F663" s="6"/>
      <c r="G663" s="6"/>
      <c r="H663" s="6"/>
    </row>
    <row r="664" spans="2:8" ht="15.75" customHeight="1" x14ac:dyDescent="0.25">
      <c r="B664" s="10"/>
      <c r="C664" s="6"/>
      <c r="D664" s="6"/>
      <c r="E664" s="6"/>
      <c r="F664" s="6"/>
      <c r="G664" s="6"/>
      <c r="H664" s="6"/>
    </row>
    <row r="665" spans="2:8" ht="15.75" customHeight="1" x14ac:dyDescent="0.25">
      <c r="B665" s="10"/>
      <c r="C665" s="6"/>
      <c r="D665" s="6"/>
      <c r="E665" s="6"/>
      <c r="F665" s="6"/>
      <c r="G665" s="6"/>
      <c r="H665" s="6"/>
    </row>
    <row r="666" spans="2:8" ht="15.75" customHeight="1" x14ac:dyDescent="0.25">
      <c r="B666" s="10"/>
      <c r="C666" s="6"/>
      <c r="D666" s="6"/>
      <c r="E666" s="6"/>
      <c r="F666" s="6"/>
      <c r="G666" s="6"/>
      <c r="H666" s="6"/>
    </row>
    <row r="667" spans="2:8" ht="15.75" customHeight="1" x14ac:dyDescent="0.25">
      <c r="B667" s="10"/>
      <c r="C667" s="6"/>
      <c r="D667" s="6"/>
      <c r="E667" s="6"/>
      <c r="F667" s="6"/>
      <c r="G667" s="6"/>
      <c r="H667" s="6"/>
    </row>
    <row r="668" spans="2:8" ht="15.75" customHeight="1" x14ac:dyDescent="0.25">
      <c r="B668" s="10"/>
      <c r="C668" s="6"/>
      <c r="D668" s="6"/>
      <c r="E668" s="6"/>
      <c r="F668" s="6"/>
      <c r="G668" s="6"/>
      <c r="H668" s="6"/>
    </row>
    <row r="669" spans="2:8" ht="15.75" customHeight="1" x14ac:dyDescent="0.25">
      <c r="B669" s="10"/>
      <c r="C669" s="6"/>
      <c r="D669" s="6"/>
      <c r="E669" s="6"/>
      <c r="F669" s="6"/>
      <c r="G669" s="6"/>
      <c r="H669" s="6"/>
    </row>
    <row r="670" spans="2:8" ht="15.75" customHeight="1" x14ac:dyDescent="0.25">
      <c r="B670" s="10"/>
      <c r="C670" s="6"/>
      <c r="D670" s="6"/>
      <c r="E670" s="6"/>
      <c r="F670" s="6"/>
      <c r="G670" s="6"/>
      <c r="H670" s="6"/>
    </row>
    <row r="671" spans="2:8" ht="15.75" customHeight="1" x14ac:dyDescent="0.25">
      <c r="B671" s="10"/>
      <c r="C671" s="6"/>
      <c r="D671" s="6"/>
      <c r="E671" s="6"/>
      <c r="F671" s="6"/>
      <c r="G671" s="6"/>
      <c r="H671" s="6"/>
    </row>
    <row r="672" spans="2:8" ht="15.75" customHeight="1" x14ac:dyDescent="0.25">
      <c r="B672" s="10"/>
      <c r="C672" s="6"/>
      <c r="D672" s="6"/>
      <c r="E672" s="6"/>
      <c r="F672" s="6"/>
      <c r="G672" s="6"/>
      <c r="H672" s="6"/>
    </row>
    <row r="673" spans="2:8" ht="15.75" customHeight="1" x14ac:dyDescent="0.25">
      <c r="B673" s="10"/>
      <c r="C673" s="6"/>
      <c r="D673" s="6"/>
      <c r="E673" s="6"/>
      <c r="F673" s="6"/>
      <c r="G673" s="6"/>
      <c r="H673" s="6"/>
    </row>
    <row r="674" spans="2:8" ht="15.75" customHeight="1" x14ac:dyDescent="0.25">
      <c r="B674" s="10"/>
      <c r="C674" s="6"/>
      <c r="D674" s="6"/>
      <c r="E674" s="6"/>
      <c r="F674" s="6"/>
      <c r="G674" s="6"/>
      <c r="H674" s="6"/>
    </row>
    <row r="675" spans="2:8" ht="15.75" customHeight="1" x14ac:dyDescent="0.25">
      <c r="B675" s="10"/>
      <c r="C675" s="6"/>
      <c r="D675" s="6"/>
      <c r="E675" s="6"/>
      <c r="F675" s="6"/>
      <c r="G675" s="6"/>
      <c r="H675" s="6"/>
    </row>
    <row r="676" spans="2:8" ht="15.75" customHeight="1" x14ac:dyDescent="0.25">
      <c r="B676" s="10"/>
      <c r="C676" s="6"/>
      <c r="D676" s="6"/>
      <c r="E676" s="6"/>
      <c r="F676" s="6"/>
      <c r="G676" s="6"/>
      <c r="H676" s="6"/>
    </row>
    <row r="677" spans="2:8" ht="15.75" customHeight="1" x14ac:dyDescent="0.25">
      <c r="B677" s="10"/>
      <c r="C677" s="6"/>
      <c r="D677" s="6"/>
      <c r="E677" s="6"/>
      <c r="F677" s="6"/>
      <c r="G677" s="6"/>
      <c r="H677" s="6"/>
    </row>
    <row r="678" spans="2:8" ht="15.75" customHeight="1" x14ac:dyDescent="0.25">
      <c r="B678" s="10"/>
      <c r="C678" s="6"/>
      <c r="D678" s="6"/>
      <c r="E678" s="6"/>
      <c r="F678" s="6"/>
      <c r="G678" s="6"/>
      <c r="H678" s="6"/>
    </row>
    <row r="679" spans="2:8" ht="15.75" customHeight="1" x14ac:dyDescent="0.25">
      <c r="B679" s="10"/>
      <c r="C679" s="6"/>
      <c r="D679" s="6"/>
      <c r="E679" s="6"/>
      <c r="F679" s="6"/>
      <c r="G679" s="6"/>
      <c r="H679" s="6"/>
    </row>
    <row r="680" spans="2:8" ht="15.75" customHeight="1" x14ac:dyDescent="0.25">
      <c r="B680" s="10"/>
      <c r="C680" s="6"/>
      <c r="D680" s="6"/>
      <c r="E680" s="6"/>
      <c r="F680" s="6"/>
      <c r="G680" s="6"/>
      <c r="H680" s="6"/>
    </row>
    <row r="681" spans="2:8" ht="15.75" customHeight="1" x14ac:dyDescent="0.25">
      <c r="B681" s="10"/>
      <c r="C681" s="6"/>
      <c r="D681" s="6"/>
      <c r="E681" s="6"/>
      <c r="F681" s="6"/>
      <c r="G681" s="6"/>
      <c r="H681" s="6"/>
    </row>
    <row r="682" spans="2:8" ht="15.75" customHeight="1" x14ac:dyDescent="0.25">
      <c r="B682" s="10"/>
      <c r="C682" s="6"/>
      <c r="D682" s="6"/>
      <c r="E682" s="6"/>
      <c r="F682" s="6"/>
      <c r="G682" s="6"/>
      <c r="H682" s="6"/>
    </row>
    <row r="683" spans="2:8" ht="15.75" customHeight="1" x14ac:dyDescent="0.25">
      <c r="B683" s="10"/>
      <c r="C683" s="6"/>
      <c r="D683" s="6"/>
      <c r="E683" s="6"/>
      <c r="F683" s="6"/>
      <c r="G683" s="6"/>
      <c r="H683" s="6"/>
    </row>
    <row r="684" spans="2:8" ht="15.75" customHeight="1" x14ac:dyDescent="0.25">
      <c r="B684" s="10"/>
      <c r="C684" s="6"/>
      <c r="D684" s="6"/>
      <c r="E684" s="6"/>
      <c r="F684" s="6"/>
      <c r="G684" s="6"/>
      <c r="H684" s="6"/>
    </row>
    <row r="685" spans="2:8" ht="15.75" customHeight="1" x14ac:dyDescent="0.25">
      <c r="B685" s="10"/>
      <c r="C685" s="6"/>
      <c r="D685" s="6"/>
      <c r="E685" s="6"/>
      <c r="F685" s="6"/>
      <c r="G685" s="6"/>
      <c r="H685" s="6"/>
    </row>
    <row r="686" spans="2:8" ht="15.75" customHeight="1" x14ac:dyDescent="0.25">
      <c r="B686" s="10"/>
      <c r="C686" s="6"/>
      <c r="D686" s="6"/>
      <c r="E686" s="6"/>
      <c r="F686" s="6"/>
      <c r="G686" s="6"/>
      <c r="H686" s="6"/>
    </row>
    <row r="687" spans="2:8" ht="15.75" customHeight="1" x14ac:dyDescent="0.25">
      <c r="B687" s="10"/>
      <c r="C687" s="6"/>
      <c r="D687" s="6"/>
      <c r="E687" s="6"/>
      <c r="F687" s="6"/>
      <c r="G687" s="6"/>
      <c r="H687" s="6"/>
    </row>
    <row r="688" spans="2:8" ht="15.75" customHeight="1" x14ac:dyDescent="0.25">
      <c r="B688" s="10"/>
      <c r="C688" s="6"/>
      <c r="D688" s="6"/>
      <c r="E688" s="6"/>
      <c r="F688" s="6"/>
      <c r="G688" s="6"/>
      <c r="H688" s="6"/>
    </row>
    <row r="689" spans="2:8" ht="15.75" customHeight="1" x14ac:dyDescent="0.25">
      <c r="B689" s="10"/>
      <c r="C689" s="6"/>
      <c r="D689" s="6"/>
      <c r="E689" s="6"/>
      <c r="F689" s="6"/>
      <c r="G689" s="6"/>
      <c r="H689" s="6"/>
    </row>
    <row r="690" spans="2:8" ht="15.75" customHeight="1" x14ac:dyDescent="0.25">
      <c r="B690" s="10"/>
      <c r="C690" s="6"/>
      <c r="D690" s="6"/>
      <c r="E690" s="6"/>
      <c r="F690" s="6"/>
      <c r="G690" s="6"/>
      <c r="H690" s="6"/>
    </row>
    <row r="691" spans="2:8" ht="15.75" customHeight="1" x14ac:dyDescent="0.25">
      <c r="B691" s="10"/>
      <c r="C691" s="6"/>
      <c r="D691" s="6"/>
      <c r="E691" s="6"/>
      <c r="F691" s="6"/>
      <c r="G691" s="6"/>
      <c r="H691" s="6"/>
    </row>
    <row r="692" spans="2:8" ht="15.75" customHeight="1" x14ac:dyDescent="0.25">
      <c r="B692" s="10"/>
      <c r="C692" s="6"/>
      <c r="D692" s="6"/>
      <c r="E692" s="6"/>
      <c r="F692" s="6"/>
      <c r="G692" s="6"/>
      <c r="H692" s="6"/>
    </row>
    <row r="693" spans="2:8" ht="15.75" customHeight="1" x14ac:dyDescent="0.25">
      <c r="B693" s="10"/>
      <c r="C693" s="6"/>
      <c r="D693" s="6"/>
      <c r="E693" s="6"/>
      <c r="F693" s="6"/>
      <c r="G693" s="6"/>
      <c r="H693" s="6"/>
    </row>
    <row r="694" spans="2:8" ht="15.75" customHeight="1" x14ac:dyDescent="0.25">
      <c r="B694" s="10"/>
      <c r="C694" s="6"/>
      <c r="D694" s="6"/>
      <c r="E694" s="6"/>
      <c r="F694" s="6"/>
      <c r="G694" s="6"/>
      <c r="H694" s="6"/>
    </row>
    <row r="695" spans="2:8" ht="15.75" customHeight="1" x14ac:dyDescent="0.25">
      <c r="B695" s="10"/>
      <c r="C695" s="6"/>
      <c r="D695" s="6"/>
      <c r="E695" s="6"/>
      <c r="F695" s="6"/>
      <c r="G695" s="6"/>
      <c r="H695" s="6"/>
    </row>
    <row r="696" spans="2:8" ht="15.75" customHeight="1" x14ac:dyDescent="0.25">
      <c r="B696" s="10"/>
      <c r="C696" s="6"/>
      <c r="D696" s="6"/>
      <c r="E696" s="6"/>
      <c r="F696" s="6"/>
      <c r="G696" s="6"/>
      <c r="H696" s="6"/>
    </row>
    <row r="697" spans="2:8" ht="15.75" customHeight="1" x14ac:dyDescent="0.25">
      <c r="B697" s="10"/>
      <c r="C697" s="6"/>
      <c r="D697" s="6"/>
      <c r="E697" s="6"/>
      <c r="F697" s="6"/>
      <c r="G697" s="6"/>
      <c r="H697" s="6"/>
    </row>
    <row r="698" spans="2:8" ht="15.75" customHeight="1" x14ac:dyDescent="0.25">
      <c r="B698" s="10"/>
      <c r="C698" s="6"/>
      <c r="D698" s="6"/>
      <c r="E698" s="6"/>
      <c r="F698" s="6"/>
      <c r="G698" s="6"/>
      <c r="H698" s="6"/>
    </row>
    <row r="699" spans="2:8" ht="15.75" customHeight="1" x14ac:dyDescent="0.25">
      <c r="B699" s="10"/>
      <c r="C699" s="6"/>
      <c r="D699" s="6"/>
      <c r="E699" s="6"/>
      <c r="F699" s="6"/>
      <c r="G699" s="6"/>
      <c r="H699" s="6"/>
    </row>
    <row r="700" spans="2:8" ht="15.75" customHeight="1" x14ac:dyDescent="0.25">
      <c r="B700" s="10"/>
      <c r="C700" s="6"/>
      <c r="D700" s="6"/>
      <c r="E700" s="6"/>
      <c r="F700" s="6"/>
      <c r="G700" s="6"/>
      <c r="H700" s="6"/>
    </row>
    <row r="701" spans="2:8" ht="15.75" customHeight="1" x14ac:dyDescent="0.25">
      <c r="B701" s="10"/>
      <c r="C701" s="6"/>
      <c r="D701" s="6"/>
      <c r="E701" s="6"/>
      <c r="F701" s="6"/>
      <c r="G701" s="6"/>
      <c r="H701" s="6"/>
    </row>
    <row r="702" spans="2:8" ht="15.75" customHeight="1" x14ac:dyDescent="0.25">
      <c r="B702" s="10"/>
      <c r="C702" s="6"/>
      <c r="D702" s="6"/>
      <c r="E702" s="6"/>
      <c r="F702" s="6"/>
      <c r="G702" s="6"/>
      <c r="H702" s="6"/>
    </row>
    <row r="703" spans="2:8" ht="15.75" customHeight="1" x14ac:dyDescent="0.25">
      <c r="B703" s="10"/>
      <c r="C703" s="6"/>
      <c r="D703" s="6"/>
      <c r="E703" s="6"/>
      <c r="F703" s="6"/>
      <c r="G703" s="6"/>
      <c r="H703" s="6"/>
    </row>
    <row r="704" spans="2:8" ht="15.75" customHeight="1" x14ac:dyDescent="0.25">
      <c r="B704" s="10"/>
      <c r="C704" s="6"/>
      <c r="D704" s="6"/>
      <c r="E704" s="6"/>
      <c r="F704" s="6"/>
      <c r="G704" s="6"/>
      <c r="H704" s="6"/>
    </row>
    <row r="705" spans="2:8" ht="15.75" customHeight="1" x14ac:dyDescent="0.25">
      <c r="B705" s="10"/>
      <c r="C705" s="6"/>
      <c r="D705" s="6"/>
      <c r="E705" s="6"/>
      <c r="F705" s="6"/>
      <c r="G705" s="6"/>
      <c r="H705" s="6"/>
    </row>
    <row r="706" spans="2:8" ht="15.75" customHeight="1" x14ac:dyDescent="0.25">
      <c r="B706" s="10"/>
      <c r="C706" s="6"/>
      <c r="D706" s="6"/>
      <c r="E706" s="6"/>
      <c r="F706" s="6"/>
      <c r="G706" s="6"/>
      <c r="H706" s="6"/>
    </row>
    <row r="707" spans="2:8" ht="15.75" customHeight="1" x14ac:dyDescent="0.25">
      <c r="B707" s="10"/>
      <c r="C707" s="6"/>
      <c r="D707" s="6"/>
      <c r="E707" s="6"/>
      <c r="F707" s="6"/>
      <c r="G707" s="6"/>
      <c r="H707" s="6"/>
    </row>
    <row r="708" spans="2:8" ht="15.75" customHeight="1" x14ac:dyDescent="0.25">
      <c r="B708" s="10"/>
      <c r="C708" s="6"/>
      <c r="D708" s="6"/>
      <c r="E708" s="6"/>
      <c r="F708" s="6"/>
      <c r="G708" s="6"/>
      <c r="H708" s="6"/>
    </row>
    <row r="709" spans="2:8" ht="15.75" customHeight="1" x14ac:dyDescent="0.25">
      <c r="B709" s="10"/>
      <c r="C709" s="6"/>
      <c r="D709" s="6"/>
      <c r="E709" s="6"/>
      <c r="F709" s="6"/>
      <c r="G709" s="6"/>
      <c r="H709" s="6"/>
    </row>
    <row r="710" spans="2:8" ht="15.75" customHeight="1" x14ac:dyDescent="0.25">
      <c r="B710" s="10"/>
      <c r="C710" s="6"/>
      <c r="D710" s="6"/>
      <c r="E710" s="6"/>
      <c r="F710" s="6"/>
      <c r="G710" s="6"/>
      <c r="H710" s="6"/>
    </row>
    <row r="711" spans="2:8" ht="15.75" customHeight="1" x14ac:dyDescent="0.25">
      <c r="B711" s="10"/>
      <c r="C711" s="6"/>
      <c r="D711" s="6"/>
      <c r="E711" s="6"/>
      <c r="F711" s="6"/>
      <c r="G711" s="6"/>
      <c r="H711" s="6"/>
    </row>
    <row r="712" spans="2:8" ht="15.75" customHeight="1" x14ac:dyDescent="0.25">
      <c r="B712" s="10"/>
      <c r="C712" s="6"/>
      <c r="D712" s="6"/>
      <c r="E712" s="6"/>
      <c r="F712" s="6"/>
      <c r="G712" s="6"/>
      <c r="H712" s="6"/>
    </row>
    <row r="713" spans="2:8" ht="15.75" customHeight="1" x14ac:dyDescent="0.25">
      <c r="B713" s="10"/>
      <c r="C713" s="6"/>
      <c r="D713" s="6"/>
      <c r="E713" s="6"/>
      <c r="F713" s="6"/>
      <c r="G713" s="6"/>
      <c r="H713" s="6"/>
    </row>
    <row r="714" spans="2:8" ht="15.75" customHeight="1" x14ac:dyDescent="0.25">
      <c r="B714" s="10"/>
      <c r="C714" s="6"/>
      <c r="D714" s="6"/>
      <c r="E714" s="6"/>
      <c r="F714" s="6"/>
      <c r="G714" s="6"/>
      <c r="H714" s="6"/>
    </row>
    <row r="715" spans="2:8" ht="15.75" customHeight="1" x14ac:dyDescent="0.25">
      <c r="B715" s="10"/>
      <c r="C715" s="6"/>
      <c r="D715" s="6"/>
      <c r="E715" s="6"/>
      <c r="F715" s="6"/>
      <c r="G715" s="6"/>
      <c r="H715" s="6"/>
    </row>
    <row r="716" spans="2:8" ht="15.75" customHeight="1" x14ac:dyDescent="0.25">
      <c r="B716" s="10"/>
      <c r="C716" s="6"/>
      <c r="D716" s="6"/>
      <c r="E716" s="6"/>
      <c r="F716" s="6"/>
      <c r="G716" s="6"/>
      <c r="H716" s="6"/>
    </row>
    <row r="717" spans="2:8" ht="15.75" customHeight="1" x14ac:dyDescent="0.25">
      <c r="B717" s="10"/>
      <c r="C717" s="6"/>
      <c r="D717" s="6"/>
      <c r="E717" s="6"/>
      <c r="F717" s="6"/>
      <c r="G717" s="6"/>
      <c r="H717" s="6"/>
    </row>
    <row r="718" spans="2:8" ht="15.75" customHeight="1" x14ac:dyDescent="0.25">
      <c r="B718" s="10"/>
      <c r="C718" s="6"/>
      <c r="D718" s="6"/>
      <c r="E718" s="6"/>
      <c r="F718" s="6"/>
      <c r="G718" s="6"/>
      <c r="H718" s="6"/>
    </row>
    <row r="719" spans="2:8" ht="15.75" customHeight="1" x14ac:dyDescent="0.25">
      <c r="B719" s="10"/>
      <c r="C719" s="6"/>
      <c r="D719" s="6"/>
      <c r="E719" s="6"/>
      <c r="F719" s="6"/>
      <c r="G719" s="6"/>
      <c r="H719" s="6"/>
    </row>
    <row r="720" spans="2:8" ht="15.75" customHeight="1" x14ac:dyDescent="0.25">
      <c r="B720" s="10"/>
      <c r="C720" s="6"/>
      <c r="D720" s="6"/>
      <c r="E720" s="6"/>
      <c r="F720" s="6"/>
      <c r="G720" s="6"/>
      <c r="H720" s="6"/>
    </row>
    <row r="721" spans="2:8" ht="15.75" customHeight="1" x14ac:dyDescent="0.25">
      <c r="B721" s="10"/>
      <c r="C721" s="6"/>
      <c r="D721" s="6"/>
      <c r="E721" s="6"/>
      <c r="F721" s="6"/>
      <c r="G721" s="6"/>
      <c r="H721" s="6"/>
    </row>
    <row r="722" spans="2:8" ht="15.75" customHeight="1" x14ac:dyDescent="0.25">
      <c r="B722" s="10"/>
      <c r="C722" s="6"/>
      <c r="D722" s="6"/>
      <c r="E722" s="6"/>
      <c r="F722" s="6"/>
      <c r="G722" s="6"/>
      <c r="H722" s="6"/>
    </row>
    <row r="723" spans="2:8" ht="15.75" customHeight="1" x14ac:dyDescent="0.25">
      <c r="B723" s="10"/>
      <c r="C723" s="6"/>
      <c r="D723" s="6"/>
      <c r="E723" s="6"/>
      <c r="F723" s="6"/>
      <c r="G723" s="6"/>
      <c r="H723" s="6"/>
    </row>
    <row r="724" spans="2:8" ht="15.75" customHeight="1" x14ac:dyDescent="0.25">
      <c r="B724" s="10"/>
      <c r="C724" s="6"/>
      <c r="D724" s="6"/>
      <c r="E724" s="6"/>
      <c r="F724" s="6"/>
      <c r="G724" s="6"/>
      <c r="H724" s="6"/>
    </row>
    <row r="725" spans="2:8" ht="15.75" customHeight="1" x14ac:dyDescent="0.25">
      <c r="B725" s="10"/>
      <c r="C725" s="6"/>
      <c r="D725" s="6"/>
      <c r="E725" s="6"/>
      <c r="F725" s="6"/>
      <c r="G725" s="6"/>
      <c r="H725" s="6"/>
    </row>
    <row r="726" spans="2:8" ht="15.75" customHeight="1" x14ac:dyDescent="0.25">
      <c r="B726" s="10"/>
      <c r="C726" s="6"/>
      <c r="D726" s="6"/>
      <c r="E726" s="6"/>
      <c r="F726" s="6"/>
      <c r="G726" s="6"/>
      <c r="H726" s="6"/>
    </row>
    <row r="727" spans="2:8" ht="15.75" customHeight="1" x14ac:dyDescent="0.25">
      <c r="B727" s="10"/>
      <c r="C727" s="6"/>
      <c r="D727" s="6"/>
      <c r="E727" s="6"/>
      <c r="F727" s="6"/>
      <c r="G727" s="6"/>
      <c r="H727" s="6"/>
    </row>
    <row r="728" spans="2:8" ht="15.75" customHeight="1" x14ac:dyDescent="0.25">
      <c r="B728" s="10"/>
      <c r="C728" s="6"/>
      <c r="D728" s="6"/>
      <c r="E728" s="6"/>
      <c r="F728" s="6"/>
      <c r="G728" s="6"/>
      <c r="H728" s="6"/>
    </row>
    <row r="729" spans="2:8" ht="15.75" customHeight="1" x14ac:dyDescent="0.25">
      <c r="B729" s="10"/>
      <c r="C729" s="6"/>
      <c r="D729" s="6"/>
      <c r="E729" s="6"/>
      <c r="F729" s="6"/>
      <c r="G729" s="6"/>
      <c r="H729" s="6"/>
    </row>
    <row r="730" spans="2:8" ht="15.75" customHeight="1" x14ac:dyDescent="0.25">
      <c r="B730" s="10"/>
      <c r="C730" s="6"/>
      <c r="D730" s="6"/>
      <c r="E730" s="6"/>
      <c r="F730" s="6"/>
      <c r="G730" s="6"/>
      <c r="H730" s="6"/>
    </row>
    <row r="731" spans="2:8" ht="15.75" customHeight="1" x14ac:dyDescent="0.25">
      <c r="B731" s="10"/>
      <c r="C731" s="6"/>
      <c r="D731" s="6"/>
      <c r="E731" s="6"/>
      <c r="F731" s="6"/>
      <c r="G731" s="6"/>
      <c r="H731" s="6"/>
    </row>
    <row r="732" spans="2:8" ht="15.75" customHeight="1" x14ac:dyDescent="0.25">
      <c r="B732" s="10"/>
      <c r="C732" s="6"/>
      <c r="D732" s="6"/>
      <c r="E732" s="6"/>
      <c r="F732" s="6"/>
      <c r="G732" s="6"/>
      <c r="H732" s="6"/>
    </row>
    <row r="733" spans="2:8" ht="15.75" customHeight="1" x14ac:dyDescent="0.25">
      <c r="B733" s="10"/>
      <c r="C733" s="6"/>
      <c r="D733" s="6"/>
      <c r="E733" s="6"/>
      <c r="F733" s="6"/>
      <c r="G733" s="6"/>
      <c r="H733" s="6"/>
    </row>
    <row r="734" spans="2:8" ht="15.75" customHeight="1" x14ac:dyDescent="0.25">
      <c r="B734" s="10"/>
      <c r="C734" s="6"/>
      <c r="D734" s="6"/>
      <c r="E734" s="6"/>
      <c r="F734" s="6"/>
      <c r="G734" s="6"/>
      <c r="H734" s="6"/>
    </row>
    <row r="735" spans="2:8" ht="15.75" customHeight="1" x14ac:dyDescent="0.25">
      <c r="B735" s="10"/>
      <c r="C735" s="6"/>
      <c r="D735" s="6"/>
      <c r="E735" s="6"/>
      <c r="F735" s="6"/>
      <c r="G735" s="6"/>
      <c r="H735" s="6"/>
    </row>
    <row r="736" spans="2:8" ht="15.75" customHeight="1" x14ac:dyDescent="0.25">
      <c r="B736" s="10"/>
      <c r="C736" s="6"/>
      <c r="D736" s="6"/>
      <c r="E736" s="6"/>
      <c r="F736" s="6"/>
      <c r="G736" s="6"/>
      <c r="H736" s="6"/>
    </row>
    <row r="737" spans="2:8" ht="15.75" customHeight="1" x14ac:dyDescent="0.25">
      <c r="B737" s="10"/>
      <c r="C737" s="6"/>
      <c r="D737" s="6"/>
      <c r="E737" s="6"/>
      <c r="F737" s="6"/>
      <c r="G737" s="6"/>
      <c r="H737" s="6"/>
    </row>
    <row r="738" spans="2:8" ht="15.75" customHeight="1" x14ac:dyDescent="0.25">
      <c r="B738" s="10"/>
      <c r="C738" s="6"/>
      <c r="D738" s="6"/>
      <c r="E738" s="6"/>
      <c r="F738" s="6"/>
      <c r="G738" s="6"/>
      <c r="H738" s="6"/>
    </row>
    <row r="739" spans="2:8" ht="15.75" customHeight="1" x14ac:dyDescent="0.25">
      <c r="B739" s="10"/>
      <c r="C739" s="6"/>
      <c r="D739" s="6"/>
      <c r="E739" s="6"/>
      <c r="F739" s="6"/>
      <c r="G739" s="6"/>
      <c r="H739" s="6"/>
    </row>
    <row r="740" spans="2:8" ht="15.75" customHeight="1" x14ac:dyDescent="0.25">
      <c r="B740" s="10"/>
      <c r="C740" s="6"/>
      <c r="D740" s="6"/>
      <c r="E740" s="6"/>
      <c r="F740" s="6"/>
      <c r="G740" s="6"/>
      <c r="H740" s="6"/>
    </row>
    <row r="741" spans="2:8" ht="15.75" customHeight="1" x14ac:dyDescent="0.25">
      <c r="B741" s="10"/>
      <c r="C741" s="6"/>
      <c r="D741" s="6"/>
      <c r="E741" s="6"/>
      <c r="F741" s="6"/>
      <c r="G741" s="6"/>
      <c r="H741" s="6"/>
    </row>
    <row r="742" spans="2:8" ht="15.75" customHeight="1" x14ac:dyDescent="0.25">
      <c r="B742" s="10"/>
      <c r="C742" s="6"/>
      <c r="D742" s="6"/>
      <c r="E742" s="6"/>
      <c r="F742" s="6"/>
      <c r="G742" s="6"/>
      <c r="H742" s="6"/>
    </row>
    <row r="743" spans="2:8" ht="15.75" customHeight="1" x14ac:dyDescent="0.25">
      <c r="B743" s="10"/>
      <c r="C743" s="6"/>
      <c r="D743" s="6"/>
      <c r="E743" s="6"/>
      <c r="F743" s="6"/>
      <c r="G743" s="6"/>
      <c r="H743" s="6"/>
    </row>
    <row r="744" spans="2:8" ht="15.75" customHeight="1" x14ac:dyDescent="0.25">
      <c r="B744" s="10"/>
      <c r="C744" s="6"/>
      <c r="D744" s="6"/>
      <c r="E744" s="6"/>
      <c r="F744" s="6"/>
      <c r="G744" s="6"/>
      <c r="H744" s="6"/>
    </row>
    <row r="745" spans="2:8" ht="15.75" customHeight="1" x14ac:dyDescent="0.25">
      <c r="B745" s="10"/>
      <c r="C745" s="6"/>
      <c r="D745" s="6"/>
      <c r="E745" s="6"/>
      <c r="F745" s="6"/>
      <c r="G745" s="6"/>
      <c r="H745" s="6"/>
    </row>
    <row r="746" spans="2:8" ht="15.75" customHeight="1" x14ac:dyDescent="0.25">
      <c r="B746" s="10"/>
      <c r="C746" s="6"/>
      <c r="D746" s="6"/>
      <c r="E746" s="6"/>
      <c r="F746" s="6"/>
      <c r="G746" s="6"/>
      <c r="H746" s="6"/>
    </row>
    <row r="747" spans="2:8" ht="15.75" customHeight="1" x14ac:dyDescent="0.25">
      <c r="B747" s="10"/>
      <c r="C747" s="6"/>
      <c r="D747" s="6"/>
      <c r="E747" s="6"/>
      <c r="F747" s="6"/>
      <c r="G747" s="6"/>
      <c r="H747" s="6"/>
    </row>
    <row r="748" spans="2:8" ht="15.75" customHeight="1" x14ac:dyDescent="0.25">
      <c r="B748" s="10"/>
      <c r="C748" s="6"/>
      <c r="D748" s="6"/>
      <c r="E748" s="6"/>
      <c r="F748" s="6"/>
      <c r="G748" s="6"/>
      <c r="H748" s="6"/>
    </row>
    <row r="749" spans="2:8" ht="15.75" customHeight="1" x14ac:dyDescent="0.25">
      <c r="B749" s="10"/>
      <c r="C749" s="6"/>
      <c r="D749" s="6"/>
      <c r="E749" s="6"/>
      <c r="F749" s="6"/>
      <c r="G749" s="6"/>
      <c r="H749" s="6"/>
    </row>
    <row r="750" spans="2:8" ht="15.75" customHeight="1" x14ac:dyDescent="0.25">
      <c r="B750" s="10"/>
      <c r="C750" s="6"/>
      <c r="D750" s="6"/>
      <c r="E750" s="6"/>
      <c r="F750" s="6"/>
      <c r="G750" s="6"/>
      <c r="H750" s="6"/>
    </row>
    <row r="751" spans="2:8" ht="15.75" customHeight="1" x14ac:dyDescent="0.25">
      <c r="B751" s="10"/>
      <c r="C751" s="6"/>
      <c r="D751" s="6"/>
      <c r="E751" s="6"/>
      <c r="F751" s="6"/>
      <c r="G751" s="6"/>
      <c r="H751" s="6"/>
    </row>
    <row r="752" spans="2:8" ht="15.75" customHeight="1" x14ac:dyDescent="0.25">
      <c r="B752" s="10"/>
      <c r="C752" s="6"/>
      <c r="D752" s="6"/>
      <c r="E752" s="6"/>
      <c r="F752" s="6"/>
      <c r="G752" s="6"/>
      <c r="H752" s="6"/>
    </row>
    <row r="753" spans="2:8" ht="15.75" customHeight="1" x14ac:dyDescent="0.25">
      <c r="B753" s="10"/>
      <c r="C753" s="6"/>
      <c r="D753" s="6"/>
      <c r="E753" s="6"/>
      <c r="F753" s="6"/>
      <c r="G753" s="6"/>
      <c r="H753" s="6"/>
    </row>
    <row r="754" spans="2:8" ht="15.75" customHeight="1" x14ac:dyDescent="0.25">
      <c r="B754" s="10"/>
      <c r="C754" s="6"/>
      <c r="D754" s="6"/>
      <c r="E754" s="6"/>
      <c r="F754" s="6"/>
      <c r="G754" s="6"/>
      <c r="H754" s="6"/>
    </row>
    <row r="755" spans="2:8" ht="15.75" customHeight="1" x14ac:dyDescent="0.25">
      <c r="B755" s="10"/>
      <c r="C755" s="6"/>
      <c r="D755" s="6"/>
      <c r="E755" s="6"/>
      <c r="F755" s="6"/>
      <c r="G755" s="6"/>
      <c r="H755" s="6"/>
    </row>
    <row r="756" spans="2:8" ht="15.75" customHeight="1" x14ac:dyDescent="0.25">
      <c r="B756" s="10"/>
      <c r="C756" s="6"/>
      <c r="D756" s="6"/>
      <c r="E756" s="6"/>
      <c r="F756" s="6"/>
      <c r="G756" s="6"/>
      <c r="H756" s="6"/>
    </row>
    <row r="757" spans="2:8" ht="15.75" customHeight="1" x14ac:dyDescent="0.25">
      <c r="B757" s="10"/>
      <c r="C757" s="6"/>
      <c r="D757" s="6"/>
      <c r="E757" s="6"/>
      <c r="F757" s="6"/>
      <c r="G757" s="6"/>
      <c r="H757" s="6"/>
    </row>
    <row r="758" spans="2:8" ht="15.75" customHeight="1" x14ac:dyDescent="0.25">
      <c r="B758" s="10"/>
      <c r="C758" s="6"/>
      <c r="D758" s="6"/>
      <c r="E758" s="6"/>
      <c r="F758" s="6"/>
      <c r="G758" s="6"/>
      <c r="H758" s="6"/>
    </row>
    <row r="759" spans="2:8" ht="15.75" customHeight="1" x14ac:dyDescent="0.25">
      <c r="B759" s="10"/>
      <c r="C759" s="6"/>
      <c r="D759" s="6"/>
      <c r="E759" s="6"/>
      <c r="F759" s="6"/>
      <c r="G759" s="6"/>
      <c r="H759" s="6"/>
    </row>
    <row r="760" spans="2:8" ht="15.75" customHeight="1" x14ac:dyDescent="0.25">
      <c r="B760" s="10"/>
      <c r="C760" s="6"/>
      <c r="D760" s="6"/>
      <c r="E760" s="6"/>
      <c r="F760" s="6"/>
      <c r="G760" s="6"/>
      <c r="H760" s="6"/>
    </row>
    <row r="761" spans="2:8" ht="15.75" customHeight="1" x14ac:dyDescent="0.25">
      <c r="B761" s="10"/>
      <c r="C761" s="6"/>
      <c r="D761" s="6"/>
      <c r="E761" s="6"/>
      <c r="F761" s="6"/>
      <c r="G761" s="6"/>
      <c r="H761" s="6"/>
    </row>
    <row r="762" spans="2:8" ht="15.75" customHeight="1" x14ac:dyDescent="0.25">
      <c r="B762" s="10"/>
      <c r="C762" s="6"/>
      <c r="D762" s="6"/>
      <c r="E762" s="6"/>
      <c r="F762" s="6"/>
      <c r="G762" s="6"/>
      <c r="H762" s="6"/>
    </row>
    <row r="763" spans="2:8" ht="15.75" customHeight="1" x14ac:dyDescent="0.25">
      <c r="B763" s="10"/>
      <c r="C763" s="6"/>
      <c r="D763" s="6"/>
      <c r="E763" s="6"/>
      <c r="F763" s="6"/>
      <c r="G763" s="6"/>
      <c r="H763" s="6"/>
    </row>
    <row r="764" spans="2:8" ht="15.75" customHeight="1" x14ac:dyDescent="0.25">
      <c r="B764" s="10"/>
      <c r="C764" s="6"/>
      <c r="D764" s="6"/>
      <c r="E764" s="6"/>
      <c r="F764" s="6"/>
      <c r="G764" s="6"/>
      <c r="H764" s="6"/>
    </row>
    <row r="765" spans="2:8" ht="15.75" customHeight="1" x14ac:dyDescent="0.25">
      <c r="B765" s="10"/>
      <c r="C765" s="6"/>
      <c r="D765" s="6"/>
      <c r="E765" s="6"/>
      <c r="F765" s="6"/>
      <c r="G765" s="6"/>
      <c r="H765" s="6"/>
    </row>
    <row r="766" spans="2:8" ht="15.75" customHeight="1" x14ac:dyDescent="0.25">
      <c r="B766" s="10"/>
      <c r="C766" s="6"/>
      <c r="D766" s="6"/>
      <c r="E766" s="6"/>
      <c r="F766" s="6"/>
      <c r="G766" s="6"/>
      <c r="H766" s="6"/>
    </row>
    <row r="767" spans="2:8" ht="15.75" customHeight="1" x14ac:dyDescent="0.25">
      <c r="B767" s="10"/>
      <c r="C767" s="6"/>
      <c r="D767" s="6"/>
      <c r="E767" s="6"/>
      <c r="F767" s="6"/>
      <c r="G767" s="6"/>
      <c r="H767" s="6"/>
    </row>
    <row r="768" spans="2:8" ht="15.75" customHeight="1" x14ac:dyDescent="0.25">
      <c r="B768" s="10"/>
      <c r="C768" s="6"/>
      <c r="D768" s="6"/>
      <c r="E768" s="6"/>
      <c r="F768" s="6"/>
      <c r="G768" s="6"/>
      <c r="H768" s="6"/>
    </row>
    <row r="769" spans="2:8" ht="15.75" customHeight="1" x14ac:dyDescent="0.25">
      <c r="B769" s="10"/>
      <c r="C769" s="6"/>
      <c r="D769" s="6"/>
      <c r="E769" s="6"/>
      <c r="F769" s="6"/>
      <c r="G769" s="6"/>
      <c r="H769" s="6"/>
    </row>
    <row r="770" spans="2:8" ht="15.75" customHeight="1" x14ac:dyDescent="0.25">
      <c r="B770" s="10"/>
      <c r="C770" s="6"/>
      <c r="D770" s="6"/>
      <c r="E770" s="6"/>
      <c r="F770" s="6"/>
      <c r="G770" s="6"/>
      <c r="H770" s="6"/>
    </row>
    <row r="771" spans="2:8" ht="15.75" customHeight="1" x14ac:dyDescent="0.25">
      <c r="B771" s="10"/>
      <c r="C771" s="6"/>
      <c r="D771" s="6"/>
      <c r="E771" s="6"/>
      <c r="F771" s="6"/>
      <c r="G771" s="6"/>
      <c r="H771" s="6"/>
    </row>
    <row r="772" spans="2:8" ht="15.75" customHeight="1" x14ac:dyDescent="0.25">
      <c r="B772" s="10"/>
      <c r="C772" s="6"/>
      <c r="D772" s="6"/>
      <c r="E772" s="6"/>
      <c r="F772" s="6"/>
      <c r="G772" s="6"/>
      <c r="H772" s="6"/>
    </row>
    <row r="773" spans="2:8" ht="15.75" customHeight="1" x14ac:dyDescent="0.25">
      <c r="B773" s="10"/>
      <c r="C773" s="6"/>
      <c r="D773" s="6"/>
      <c r="E773" s="6"/>
      <c r="F773" s="6"/>
      <c r="G773" s="6"/>
      <c r="H773" s="6"/>
    </row>
    <row r="774" spans="2:8" ht="15.75" customHeight="1" x14ac:dyDescent="0.25">
      <c r="B774" s="10"/>
      <c r="C774" s="6"/>
      <c r="D774" s="6"/>
      <c r="E774" s="6"/>
      <c r="F774" s="6"/>
      <c r="G774" s="6"/>
      <c r="H774" s="6"/>
    </row>
    <row r="775" spans="2:8" ht="15.75" customHeight="1" x14ac:dyDescent="0.25">
      <c r="B775" s="10"/>
      <c r="C775" s="6"/>
      <c r="D775" s="6"/>
      <c r="E775" s="6"/>
      <c r="F775" s="6"/>
      <c r="G775" s="6"/>
      <c r="H775" s="6"/>
    </row>
    <row r="776" spans="2:8" ht="15.75" customHeight="1" x14ac:dyDescent="0.25">
      <c r="B776" s="10"/>
      <c r="C776" s="6"/>
      <c r="D776" s="6"/>
      <c r="E776" s="6"/>
      <c r="F776" s="6"/>
      <c r="G776" s="6"/>
      <c r="H776" s="6"/>
    </row>
    <row r="777" spans="2:8" ht="15.75" customHeight="1" x14ac:dyDescent="0.25">
      <c r="B777" s="10"/>
      <c r="C777" s="6"/>
      <c r="D777" s="6"/>
      <c r="E777" s="6"/>
      <c r="F777" s="6"/>
      <c r="G777" s="6"/>
      <c r="H777" s="6"/>
    </row>
    <row r="778" spans="2:8" ht="15.75" customHeight="1" x14ac:dyDescent="0.25">
      <c r="B778" s="10"/>
      <c r="C778" s="6"/>
      <c r="D778" s="6"/>
      <c r="E778" s="6"/>
      <c r="F778" s="6"/>
      <c r="G778" s="6"/>
      <c r="H778" s="6"/>
    </row>
    <row r="779" spans="2:8" ht="15.75" customHeight="1" x14ac:dyDescent="0.25">
      <c r="B779" s="10"/>
      <c r="C779" s="6"/>
      <c r="D779" s="6"/>
      <c r="E779" s="6"/>
      <c r="F779" s="6"/>
      <c r="G779" s="6"/>
      <c r="H779" s="6"/>
    </row>
    <row r="780" spans="2:8" ht="15.75" customHeight="1" x14ac:dyDescent="0.25">
      <c r="B780" s="10"/>
      <c r="C780" s="6"/>
      <c r="D780" s="6"/>
      <c r="E780" s="6"/>
      <c r="F780" s="6"/>
      <c r="G780" s="6"/>
      <c r="H780" s="6"/>
    </row>
    <row r="781" spans="2:8" ht="15.75" customHeight="1" x14ac:dyDescent="0.25">
      <c r="B781" s="10"/>
      <c r="C781" s="6"/>
      <c r="D781" s="6"/>
      <c r="E781" s="6"/>
      <c r="F781" s="6"/>
      <c r="G781" s="6"/>
      <c r="H781" s="6"/>
    </row>
    <row r="782" spans="2:8" ht="15.75" customHeight="1" x14ac:dyDescent="0.25">
      <c r="B782" s="10"/>
      <c r="C782" s="6"/>
      <c r="D782" s="6"/>
      <c r="E782" s="6"/>
      <c r="F782" s="6"/>
      <c r="G782" s="6"/>
      <c r="H782" s="6"/>
    </row>
    <row r="783" spans="2:8" ht="15.75" customHeight="1" x14ac:dyDescent="0.25">
      <c r="B783" s="10"/>
      <c r="C783" s="6"/>
      <c r="D783" s="6"/>
      <c r="E783" s="6"/>
      <c r="F783" s="6"/>
      <c r="G783" s="6"/>
      <c r="H783" s="6"/>
    </row>
    <row r="784" spans="2:8" ht="15.75" customHeight="1" x14ac:dyDescent="0.25">
      <c r="B784" s="10"/>
      <c r="C784" s="6"/>
      <c r="D784" s="6"/>
      <c r="E784" s="6"/>
      <c r="F784" s="6"/>
      <c r="G784" s="6"/>
      <c r="H784" s="6"/>
    </row>
    <row r="785" spans="2:8" ht="15.75" customHeight="1" x14ac:dyDescent="0.25">
      <c r="B785" s="10"/>
      <c r="C785" s="6"/>
      <c r="D785" s="6"/>
      <c r="E785" s="6"/>
      <c r="F785" s="6"/>
      <c r="G785" s="6"/>
      <c r="H785" s="6"/>
    </row>
    <row r="786" spans="2:8" ht="15.75" customHeight="1" x14ac:dyDescent="0.25">
      <c r="B786" s="10"/>
      <c r="C786" s="6"/>
      <c r="D786" s="6"/>
      <c r="E786" s="6"/>
      <c r="F786" s="6"/>
      <c r="G786" s="6"/>
      <c r="H786" s="6"/>
    </row>
    <row r="787" spans="2:8" ht="15.75" customHeight="1" x14ac:dyDescent="0.25">
      <c r="B787" s="10"/>
      <c r="C787" s="6"/>
      <c r="D787" s="6"/>
      <c r="E787" s="6"/>
      <c r="F787" s="6"/>
      <c r="G787" s="6"/>
      <c r="H787" s="6"/>
    </row>
    <row r="788" spans="2:8" ht="15.75" customHeight="1" x14ac:dyDescent="0.25">
      <c r="B788" s="10"/>
      <c r="C788" s="6"/>
      <c r="D788" s="6"/>
      <c r="E788" s="6"/>
      <c r="F788" s="6"/>
      <c r="G788" s="6"/>
      <c r="H788" s="6"/>
    </row>
    <row r="789" spans="2:8" ht="15.75" customHeight="1" x14ac:dyDescent="0.25">
      <c r="B789" s="10"/>
      <c r="C789" s="6"/>
      <c r="D789" s="6"/>
      <c r="E789" s="6"/>
      <c r="F789" s="6"/>
      <c r="G789" s="6"/>
      <c r="H789" s="6"/>
    </row>
    <row r="790" spans="2:8" ht="15.75" customHeight="1" x14ac:dyDescent="0.25">
      <c r="B790" s="10"/>
      <c r="C790" s="6"/>
      <c r="D790" s="6"/>
      <c r="E790" s="6"/>
      <c r="F790" s="6"/>
      <c r="G790" s="6"/>
      <c r="H790" s="6"/>
    </row>
    <row r="791" spans="2:8" ht="15.75" customHeight="1" x14ac:dyDescent="0.25">
      <c r="B791" s="10"/>
      <c r="C791" s="6"/>
      <c r="D791" s="6"/>
      <c r="E791" s="6"/>
      <c r="F791" s="6"/>
      <c r="G791" s="6"/>
      <c r="H791" s="6"/>
    </row>
    <row r="792" spans="2:8" ht="15.75" customHeight="1" x14ac:dyDescent="0.25">
      <c r="B792" s="10"/>
      <c r="C792" s="6"/>
      <c r="D792" s="6"/>
      <c r="E792" s="6"/>
      <c r="F792" s="6"/>
      <c r="G792" s="6"/>
      <c r="H792" s="6"/>
    </row>
    <row r="793" spans="2:8" ht="15.75" customHeight="1" x14ac:dyDescent="0.25">
      <c r="B793" s="10"/>
      <c r="C793" s="6"/>
      <c r="D793" s="6"/>
      <c r="E793" s="6"/>
      <c r="F793" s="6"/>
      <c r="G793" s="6"/>
      <c r="H793" s="6"/>
    </row>
    <row r="794" spans="2:8" ht="15.75" customHeight="1" x14ac:dyDescent="0.25">
      <c r="B794" s="10"/>
      <c r="C794" s="6"/>
      <c r="D794" s="6"/>
      <c r="E794" s="6"/>
      <c r="F794" s="6"/>
      <c r="G794" s="6"/>
      <c r="H794" s="6"/>
    </row>
    <row r="795" spans="2:8" ht="15.75" customHeight="1" x14ac:dyDescent="0.25">
      <c r="B795" s="10"/>
      <c r="C795" s="6"/>
      <c r="D795" s="6"/>
      <c r="E795" s="6"/>
      <c r="F795" s="6"/>
      <c r="G795" s="6"/>
      <c r="H795" s="6"/>
    </row>
    <row r="796" spans="2:8" ht="15.75" customHeight="1" x14ac:dyDescent="0.25">
      <c r="B796" s="10"/>
      <c r="C796" s="6"/>
      <c r="D796" s="6"/>
      <c r="E796" s="6"/>
      <c r="F796" s="6"/>
      <c r="G796" s="6"/>
      <c r="H796" s="6"/>
    </row>
    <row r="797" spans="2:8" ht="15.75" customHeight="1" x14ac:dyDescent="0.25">
      <c r="B797" s="10"/>
      <c r="C797" s="6"/>
      <c r="D797" s="6"/>
      <c r="E797" s="6"/>
      <c r="F797" s="6"/>
      <c r="G797" s="6"/>
      <c r="H797" s="6"/>
    </row>
    <row r="798" spans="2:8" ht="15.75" customHeight="1" x14ac:dyDescent="0.25">
      <c r="B798" s="10"/>
      <c r="C798" s="6"/>
      <c r="D798" s="6"/>
      <c r="E798" s="6"/>
      <c r="F798" s="6"/>
      <c r="G798" s="6"/>
      <c r="H798" s="6"/>
    </row>
    <row r="799" spans="2:8" ht="15.75" customHeight="1" x14ac:dyDescent="0.25">
      <c r="B799" s="10"/>
      <c r="C799" s="6"/>
      <c r="D799" s="6"/>
      <c r="E799" s="6"/>
      <c r="F799" s="6"/>
      <c r="G799" s="6"/>
      <c r="H799" s="6"/>
    </row>
    <row r="800" spans="2:8" ht="15.75" customHeight="1" x14ac:dyDescent="0.25">
      <c r="B800" s="10"/>
      <c r="C800" s="6"/>
      <c r="D800" s="6"/>
      <c r="E800" s="6"/>
      <c r="F800" s="6"/>
      <c r="G800" s="6"/>
      <c r="H800" s="6"/>
    </row>
    <row r="801" spans="2:8" ht="15.75" customHeight="1" x14ac:dyDescent="0.25">
      <c r="B801" s="10"/>
      <c r="C801" s="6"/>
      <c r="D801" s="6"/>
      <c r="E801" s="6"/>
      <c r="F801" s="6"/>
      <c r="G801" s="6"/>
      <c r="H801" s="6"/>
    </row>
    <row r="802" spans="2:8" ht="15.75" customHeight="1" x14ac:dyDescent="0.25">
      <c r="B802" s="10"/>
      <c r="C802" s="6"/>
      <c r="D802" s="6"/>
      <c r="E802" s="6"/>
      <c r="F802" s="6"/>
      <c r="G802" s="6"/>
      <c r="H802" s="6"/>
    </row>
    <row r="803" spans="2:8" ht="15.75" customHeight="1" x14ac:dyDescent="0.25">
      <c r="B803" s="10"/>
      <c r="C803" s="6"/>
      <c r="D803" s="6"/>
      <c r="E803" s="6"/>
      <c r="F803" s="6"/>
      <c r="G803" s="6"/>
      <c r="H803" s="6"/>
    </row>
    <row r="804" spans="2:8" ht="15.75" customHeight="1" x14ac:dyDescent="0.25">
      <c r="B804" s="10"/>
      <c r="C804" s="6"/>
      <c r="D804" s="6"/>
      <c r="E804" s="6"/>
      <c r="F804" s="6"/>
      <c r="G804" s="6"/>
      <c r="H804" s="6"/>
    </row>
    <row r="805" spans="2:8" ht="15.75" customHeight="1" x14ac:dyDescent="0.25">
      <c r="B805" s="10"/>
      <c r="C805" s="6"/>
      <c r="D805" s="6"/>
      <c r="E805" s="6"/>
      <c r="F805" s="6"/>
      <c r="G805" s="6"/>
      <c r="H805" s="6"/>
    </row>
    <row r="806" spans="2:8" ht="15.75" customHeight="1" x14ac:dyDescent="0.25">
      <c r="B806" s="10"/>
      <c r="C806" s="6"/>
      <c r="D806" s="6"/>
      <c r="E806" s="6"/>
      <c r="F806" s="6"/>
      <c r="G806" s="6"/>
      <c r="H806" s="6"/>
    </row>
    <row r="807" spans="2:8" ht="15.75" customHeight="1" x14ac:dyDescent="0.25">
      <c r="B807" s="10"/>
      <c r="C807" s="6"/>
      <c r="D807" s="6"/>
      <c r="E807" s="6"/>
      <c r="F807" s="6"/>
      <c r="G807" s="6"/>
      <c r="H807" s="6"/>
    </row>
    <row r="808" spans="2:8" ht="15.75" customHeight="1" x14ac:dyDescent="0.25">
      <c r="B808" s="10"/>
      <c r="C808" s="6"/>
      <c r="D808" s="6"/>
      <c r="E808" s="6"/>
      <c r="F808" s="6"/>
      <c r="G808" s="6"/>
      <c r="H808" s="6"/>
    </row>
    <row r="809" spans="2:8" ht="15.75" customHeight="1" x14ac:dyDescent="0.25">
      <c r="B809" s="10"/>
      <c r="C809" s="6"/>
      <c r="D809" s="6"/>
      <c r="E809" s="6"/>
      <c r="F809" s="6"/>
      <c r="G809" s="6"/>
      <c r="H809" s="6"/>
    </row>
    <row r="810" spans="2:8" ht="15.75" customHeight="1" x14ac:dyDescent="0.25">
      <c r="B810" s="10"/>
      <c r="C810" s="6"/>
      <c r="D810" s="6"/>
      <c r="E810" s="6"/>
      <c r="F810" s="6"/>
      <c r="G810" s="6"/>
      <c r="H810" s="6"/>
    </row>
    <row r="811" spans="2:8" ht="15.75" customHeight="1" x14ac:dyDescent="0.25">
      <c r="B811" s="10"/>
      <c r="C811" s="6"/>
      <c r="D811" s="6"/>
      <c r="E811" s="6"/>
      <c r="F811" s="6"/>
      <c r="G811" s="6"/>
      <c r="H811" s="6"/>
    </row>
    <row r="812" spans="2:8" ht="15.75" customHeight="1" x14ac:dyDescent="0.25">
      <c r="B812" s="10"/>
      <c r="C812" s="6"/>
      <c r="D812" s="6"/>
      <c r="E812" s="6"/>
      <c r="F812" s="6"/>
      <c r="G812" s="6"/>
      <c r="H812" s="6"/>
    </row>
    <row r="813" spans="2:8" ht="15.75" customHeight="1" x14ac:dyDescent="0.25">
      <c r="B813" s="10"/>
      <c r="C813" s="6"/>
      <c r="D813" s="6"/>
      <c r="E813" s="6"/>
      <c r="F813" s="6"/>
      <c r="G813" s="6"/>
      <c r="H813" s="6"/>
    </row>
    <row r="814" spans="2:8" ht="15.75" customHeight="1" x14ac:dyDescent="0.25">
      <c r="B814" s="10"/>
      <c r="C814" s="6"/>
      <c r="D814" s="6"/>
      <c r="E814" s="6"/>
      <c r="F814" s="6"/>
      <c r="G814" s="6"/>
      <c r="H814" s="6"/>
    </row>
    <row r="815" spans="2:8" ht="15.75" customHeight="1" x14ac:dyDescent="0.25">
      <c r="B815" s="10"/>
      <c r="C815" s="6"/>
      <c r="D815" s="6"/>
      <c r="E815" s="6"/>
      <c r="F815" s="6"/>
      <c r="G815" s="6"/>
      <c r="H815" s="6"/>
    </row>
    <row r="816" spans="2:8" ht="15.75" customHeight="1" x14ac:dyDescent="0.25">
      <c r="B816" s="10"/>
      <c r="C816" s="6"/>
      <c r="D816" s="6"/>
      <c r="E816" s="6"/>
      <c r="F816" s="6"/>
      <c r="G816" s="6"/>
      <c r="H816" s="6"/>
    </row>
    <row r="817" spans="2:8" ht="15.75" customHeight="1" x14ac:dyDescent="0.25">
      <c r="B817" s="10"/>
      <c r="C817" s="6"/>
      <c r="D817" s="6"/>
      <c r="E817" s="6"/>
      <c r="F817" s="6"/>
      <c r="G817" s="6"/>
      <c r="H817" s="6"/>
    </row>
    <row r="818" spans="2:8" ht="15.75" customHeight="1" x14ac:dyDescent="0.25">
      <c r="B818" s="10"/>
      <c r="C818" s="6"/>
      <c r="D818" s="6"/>
      <c r="E818" s="6"/>
      <c r="F818" s="6"/>
      <c r="G818" s="6"/>
      <c r="H818" s="6"/>
    </row>
    <row r="819" spans="2:8" ht="15.75" customHeight="1" x14ac:dyDescent="0.25">
      <c r="B819" s="10"/>
      <c r="C819" s="6"/>
      <c r="D819" s="6"/>
      <c r="E819" s="6"/>
      <c r="F819" s="6"/>
      <c r="G819" s="6"/>
      <c r="H819" s="6"/>
    </row>
    <row r="820" spans="2:8" ht="15.75" customHeight="1" x14ac:dyDescent="0.25">
      <c r="B820" s="10"/>
      <c r="C820" s="6"/>
      <c r="D820" s="6"/>
      <c r="E820" s="6"/>
      <c r="F820" s="6"/>
      <c r="G820" s="6"/>
      <c r="H820" s="6"/>
    </row>
    <row r="821" spans="2:8" ht="15.75" customHeight="1" x14ac:dyDescent="0.25">
      <c r="B821" s="10"/>
      <c r="C821" s="6"/>
      <c r="D821" s="6"/>
      <c r="E821" s="6"/>
      <c r="F821" s="6"/>
      <c r="G821" s="6"/>
      <c r="H821" s="6"/>
    </row>
    <row r="822" spans="2:8" ht="15.75" customHeight="1" x14ac:dyDescent="0.25">
      <c r="B822" s="10"/>
      <c r="C822" s="6"/>
      <c r="D822" s="6"/>
      <c r="E822" s="6"/>
      <c r="F822" s="6"/>
      <c r="G822" s="6"/>
      <c r="H822" s="6"/>
    </row>
    <row r="823" spans="2:8" ht="15.75" customHeight="1" x14ac:dyDescent="0.25">
      <c r="B823" s="10"/>
      <c r="C823" s="6"/>
      <c r="D823" s="6"/>
      <c r="E823" s="6"/>
      <c r="F823" s="6"/>
      <c r="G823" s="6"/>
      <c r="H823" s="6"/>
    </row>
    <row r="824" spans="2:8" ht="15.75" customHeight="1" x14ac:dyDescent="0.25">
      <c r="B824" s="10"/>
      <c r="C824" s="6"/>
      <c r="D824" s="6"/>
      <c r="E824" s="6"/>
      <c r="F824" s="6"/>
      <c r="G824" s="6"/>
      <c r="H824" s="6"/>
    </row>
    <row r="825" spans="2:8" ht="15.75" customHeight="1" x14ac:dyDescent="0.25">
      <c r="B825" s="10"/>
      <c r="C825" s="6"/>
      <c r="D825" s="6"/>
      <c r="E825" s="6"/>
      <c r="F825" s="6"/>
      <c r="G825" s="6"/>
      <c r="H825" s="6"/>
    </row>
    <row r="826" spans="2:8" ht="15.75" customHeight="1" x14ac:dyDescent="0.25">
      <c r="B826" s="10"/>
      <c r="C826" s="6"/>
      <c r="D826" s="6"/>
      <c r="E826" s="6"/>
      <c r="F826" s="6"/>
      <c r="G826" s="6"/>
      <c r="H826" s="6"/>
    </row>
    <row r="827" spans="2:8" ht="15.75" customHeight="1" x14ac:dyDescent="0.25">
      <c r="B827" s="10"/>
      <c r="C827" s="6"/>
      <c r="D827" s="6"/>
      <c r="E827" s="6"/>
      <c r="F827" s="6"/>
      <c r="G827" s="6"/>
      <c r="H827" s="6"/>
    </row>
    <row r="828" spans="2:8" ht="15.75" customHeight="1" x14ac:dyDescent="0.25">
      <c r="B828" s="10"/>
      <c r="C828" s="6"/>
      <c r="D828" s="6"/>
      <c r="E828" s="6"/>
      <c r="F828" s="6"/>
      <c r="G828" s="6"/>
      <c r="H828" s="6"/>
    </row>
    <row r="829" spans="2:8" ht="15.75" customHeight="1" x14ac:dyDescent="0.25">
      <c r="B829" s="10"/>
      <c r="C829" s="6"/>
      <c r="D829" s="6"/>
      <c r="E829" s="6"/>
      <c r="F829" s="6"/>
      <c r="G829" s="6"/>
      <c r="H829" s="6"/>
    </row>
    <row r="830" spans="2:8" ht="15.75" customHeight="1" x14ac:dyDescent="0.25">
      <c r="B830" s="10"/>
      <c r="C830" s="6"/>
      <c r="D830" s="6"/>
      <c r="E830" s="6"/>
      <c r="F830" s="6"/>
      <c r="G830" s="6"/>
      <c r="H830" s="6"/>
    </row>
    <row r="831" spans="2:8" ht="15.75" customHeight="1" x14ac:dyDescent="0.25">
      <c r="B831" s="10"/>
      <c r="C831" s="6"/>
      <c r="D831" s="6"/>
      <c r="E831" s="6"/>
      <c r="F831" s="6"/>
      <c r="G831" s="6"/>
      <c r="H831" s="6"/>
    </row>
    <row r="832" spans="2:8" ht="15.75" customHeight="1" x14ac:dyDescent="0.25">
      <c r="B832" s="10"/>
      <c r="C832" s="6"/>
      <c r="D832" s="6"/>
      <c r="E832" s="6"/>
      <c r="F832" s="6"/>
      <c r="G832" s="6"/>
      <c r="H832" s="6"/>
    </row>
    <row r="833" spans="2:8" ht="15.75" customHeight="1" x14ac:dyDescent="0.25">
      <c r="B833" s="10"/>
      <c r="C833" s="6"/>
      <c r="D833" s="6"/>
      <c r="E833" s="6"/>
      <c r="F833" s="6"/>
      <c r="G833" s="6"/>
      <c r="H833" s="6"/>
    </row>
    <row r="834" spans="2:8" ht="15.75" customHeight="1" x14ac:dyDescent="0.25">
      <c r="B834" s="10"/>
      <c r="C834" s="6"/>
      <c r="D834" s="6"/>
      <c r="E834" s="6"/>
      <c r="F834" s="6"/>
      <c r="G834" s="6"/>
      <c r="H834" s="6"/>
    </row>
    <row r="835" spans="2:8" ht="15.75" customHeight="1" x14ac:dyDescent="0.25">
      <c r="B835" s="10"/>
      <c r="C835" s="6"/>
      <c r="D835" s="6"/>
      <c r="E835" s="6"/>
      <c r="F835" s="6"/>
      <c r="G835" s="6"/>
      <c r="H835" s="6"/>
    </row>
    <row r="836" spans="2:8" ht="15.75" customHeight="1" x14ac:dyDescent="0.25">
      <c r="B836" s="10"/>
      <c r="C836" s="6"/>
      <c r="D836" s="6"/>
      <c r="E836" s="6"/>
      <c r="F836" s="6"/>
      <c r="G836" s="6"/>
      <c r="H836" s="6"/>
    </row>
    <row r="837" spans="2:8" ht="15.75" customHeight="1" x14ac:dyDescent="0.25">
      <c r="B837" s="10"/>
      <c r="C837" s="6"/>
      <c r="D837" s="6"/>
      <c r="E837" s="6"/>
      <c r="F837" s="6"/>
      <c r="G837" s="6"/>
      <c r="H837" s="6"/>
    </row>
    <row r="838" spans="2:8" ht="15.75" customHeight="1" x14ac:dyDescent="0.25">
      <c r="B838" s="10"/>
      <c r="C838" s="6"/>
      <c r="D838" s="6"/>
      <c r="E838" s="6"/>
      <c r="F838" s="6"/>
      <c r="G838" s="6"/>
      <c r="H838" s="6"/>
    </row>
    <row r="839" spans="2:8" ht="15.75" customHeight="1" x14ac:dyDescent="0.25">
      <c r="B839" s="10"/>
      <c r="C839" s="6"/>
      <c r="D839" s="6"/>
      <c r="E839" s="6"/>
      <c r="F839" s="6"/>
      <c r="G839" s="6"/>
      <c r="H839" s="6"/>
    </row>
    <row r="840" spans="2:8" ht="15.75" customHeight="1" x14ac:dyDescent="0.25">
      <c r="B840" s="10"/>
      <c r="C840" s="6"/>
      <c r="D840" s="6"/>
      <c r="E840" s="6"/>
      <c r="F840" s="6"/>
      <c r="G840" s="6"/>
      <c r="H840" s="6"/>
    </row>
    <row r="841" spans="2:8" ht="15.75" customHeight="1" x14ac:dyDescent="0.25">
      <c r="B841" s="10"/>
      <c r="C841" s="6"/>
      <c r="D841" s="6"/>
      <c r="E841" s="6"/>
      <c r="F841" s="6"/>
      <c r="G841" s="6"/>
      <c r="H841" s="6"/>
    </row>
    <row r="842" spans="2:8" ht="15.75" customHeight="1" x14ac:dyDescent="0.25">
      <c r="B842" s="10"/>
      <c r="C842" s="6"/>
      <c r="D842" s="6"/>
      <c r="E842" s="6"/>
      <c r="F842" s="6"/>
      <c r="G842" s="6"/>
      <c r="H842" s="6"/>
    </row>
    <row r="843" spans="2:8" ht="15.75" customHeight="1" x14ac:dyDescent="0.25">
      <c r="B843" s="10"/>
      <c r="C843" s="6"/>
      <c r="D843" s="6"/>
      <c r="E843" s="6"/>
      <c r="F843" s="6"/>
      <c r="G843" s="6"/>
      <c r="H843" s="6"/>
    </row>
    <row r="844" spans="2:8" ht="15.75" customHeight="1" x14ac:dyDescent="0.25">
      <c r="B844" s="10"/>
      <c r="C844" s="6"/>
      <c r="D844" s="6"/>
      <c r="E844" s="6"/>
      <c r="F844" s="6"/>
      <c r="G844" s="6"/>
      <c r="H844" s="6"/>
    </row>
    <row r="845" spans="2:8" ht="15.75" customHeight="1" x14ac:dyDescent="0.25">
      <c r="B845" s="10"/>
      <c r="C845" s="6"/>
      <c r="D845" s="6"/>
      <c r="E845" s="6"/>
      <c r="F845" s="6"/>
      <c r="G845" s="6"/>
      <c r="H845" s="6"/>
    </row>
    <row r="846" spans="2:8" ht="15.75" customHeight="1" x14ac:dyDescent="0.25">
      <c r="B846" s="10"/>
      <c r="C846" s="6"/>
      <c r="D846" s="6"/>
      <c r="E846" s="6"/>
      <c r="F846" s="6"/>
      <c r="G846" s="6"/>
      <c r="H846" s="6"/>
    </row>
    <row r="847" spans="2:8" ht="15.75" customHeight="1" x14ac:dyDescent="0.25">
      <c r="B847" s="10"/>
      <c r="C847" s="6"/>
      <c r="D847" s="6"/>
      <c r="E847" s="6"/>
      <c r="F847" s="6"/>
      <c r="G847" s="6"/>
      <c r="H847" s="6"/>
    </row>
    <row r="848" spans="2:8" ht="15.75" customHeight="1" x14ac:dyDescent="0.25">
      <c r="B848" s="10"/>
      <c r="C848" s="6"/>
      <c r="D848" s="6"/>
      <c r="E848" s="6"/>
      <c r="F848" s="6"/>
      <c r="G848" s="6"/>
      <c r="H848" s="6"/>
    </row>
    <row r="849" spans="2:8" ht="15.75" customHeight="1" x14ac:dyDescent="0.25">
      <c r="B849" s="10"/>
      <c r="C849" s="6"/>
      <c r="D849" s="6"/>
      <c r="E849" s="6"/>
      <c r="F849" s="6"/>
      <c r="G849" s="6"/>
      <c r="H849" s="6"/>
    </row>
    <row r="850" spans="2:8" ht="15.75" customHeight="1" x14ac:dyDescent="0.25">
      <c r="B850" s="10"/>
      <c r="C850" s="6"/>
      <c r="D850" s="6"/>
      <c r="E850" s="6"/>
      <c r="F850" s="6"/>
      <c r="G850" s="6"/>
      <c r="H850" s="6"/>
    </row>
    <row r="851" spans="2:8" ht="15.75" customHeight="1" x14ac:dyDescent="0.25">
      <c r="B851" s="10"/>
      <c r="C851" s="6"/>
      <c r="D851" s="6"/>
      <c r="E851" s="6"/>
      <c r="F851" s="6"/>
      <c r="G851" s="6"/>
      <c r="H851" s="6"/>
    </row>
    <row r="852" spans="2:8" ht="15.75" customHeight="1" x14ac:dyDescent="0.25">
      <c r="B852" s="10"/>
      <c r="C852" s="6"/>
      <c r="D852" s="6"/>
      <c r="E852" s="6"/>
      <c r="F852" s="6"/>
      <c r="G852" s="6"/>
      <c r="H852" s="6"/>
    </row>
    <row r="853" spans="2:8" ht="15.75" customHeight="1" x14ac:dyDescent="0.25">
      <c r="B853" s="10"/>
      <c r="C853" s="6"/>
      <c r="D853" s="6"/>
      <c r="E853" s="6"/>
      <c r="F853" s="6"/>
      <c r="G853" s="6"/>
      <c r="H853" s="6"/>
    </row>
    <row r="854" spans="2:8" ht="15.75" customHeight="1" x14ac:dyDescent="0.25">
      <c r="B854" s="10"/>
      <c r="C854" s="6"/>
      <c r="D854" s="6"/>
      <c r="E854" s="6"/>
      <c r="F854" s="6"/>
      <c r="G854" s="6"/>
      <c r="H854" s="6"/>
    </row>
    <row r="855" spans="2:8" ht="15.75" customHeight="1" x14ac:dyDescent="0.25">
      <c r="B855" s="10"/>
      <c r="C855" s="6"/>
      <c r="D855" s="6"/>
      <c r="E855" s="6"/>
      <c r="F855" s="6"/>
      <c r="G855" s="6"/>
      <c r="H855" s="6"/>
    </row>
    <row r="856" spans="2:8" ht="15.75" customHeight="1" x14ac:dyDescent="0.25">
      <c r="B856" s="10"/>
      <c r="C856" s="6"/>
      <c r="D856" s="6"/>
      <c r="E856" s="6"/>
      <c r="F856" s="6"/>
      <c r="G856" s="6"/>
      <c r="H856" s="6"/>
    </row>
    <row r="857" spans="2:8" ht="15.75" customHeight="1" x14ac:dyDescent="0.25">
      <c r="B857" s="10"/>
      <c r="C857" s="6"/>
      <c r="D857" s="6"/>
      <c r="E857" s="6"/>
      <c r="F857" s="6"/>
      <c r="G857" s="6"/>
      <c r="H857" s="6"/>
    </row>
    <row r="858" spans="2:8" ht="15.75" customHeight="1" x14ac:dyDescent="0.25">
      <c r="B858" s="10"/>
      <c r="C858" s="6"/>
      <c r="D858" s="6"/>
      <c r="E858" s="6"/>
      <c r="F858" s="6"/>
      <c r="G858" s="6"/>
      <c r="H858" s="6"/>
    </row>
    <row r="859" spans="2:8" ht="15.75" customHeight="1" x14ac:dyDescent="0.25">
      <c r="B859" s="10"/>
      <c r="C859" s="6"/>
      <c r="D859" s="6"/>
      <c r="E859" s="6"/>
      <c r="F859" s="6"/>
      <c r="G859" s="6"/>
      <c r="H859" s="6"/>
    </row>
    <row r="860" spans="2:8" ht="15.75" customHeight="1" x14ac:dyDescent="0.25">
      <c r="B860" s="10"/>
      <c r="C860" s="6"/>
      <c r="D860" s="6"/>
      <c r="E860" s="6"/>
      <c r="F860" s="6"/>
      <c r="G860" s="6"/>
      <c r="H860" s="6"/>
    </row>
    <row r="861" spans="2:8" ht="15.75" customHeight="1" x14ac:dyDescent="0.25">
      <c r="B861" s="10"/>
      <c r="C861" s="6"/>
      <c r="D861" s="6"/>
      <c r="E861" s="6"/>
      <c r="F861" s="6"/>
      <c r="G861" s="6"/>
      <c r="H861" s="6"/>
    </row>
    <row r="862" spans="2:8" ht="15.75" customHeight="1" x14ac:dyDescent="0.25">
      <c r="B862" s="10"/>
      <c r="C862" s="6"/>
      <c r="D862" s="6"/>
      <c r="E862" s="6"/>
      <c r="F862" s="6"/>
      <c r="G862" s="6"/>
      <c r="H862" s="6"/>
    </row>
    <row r="863" spans="2:8" ht="15.75" customHeight="1" x14ac:dyDescent="0.25">
      <c r="B863" s="10"/>
      <c r="C863" s="6"/>
      <c r="D863" s="6"/>
      <c r="E863" s="6"/>
      <c r="F863" s="6"/>
      <c r="G863" s="6"/>
      <c r="H863" s="6"/>
    </row>
    <row r="864" spans="2:8" ht="15.75" customHeight="1" x14ac:dyDescent="0.25">
      <c r="B864" s="10"/>
      <c r="C864" s="6"/>
      <c r="D864" s="6"/>
      <c r="E864" s="6"/>
      <c r="F864" s="6"/>
      <c r="G864" s="6"/>
      <c r="H864" s="6"/>
    </row>
    <row r="865" spans="2:8" ht="15.75" customHeight="1" x14ac:dyDescent="0.25">
      <c r="B865" s="10"/>
      <c r="C865" s="6"/>
      <c r="D865" s="6"/>
      <c r="E865" s="6"/>
      <c r="F865" s="6"/>
      <c r="G865" s="6"/>
      <c r="H865" s="6"/>
    </row>
    <row r="866" spans="2:8" ht="15.75" customHeight="1" x14ac:dyDescent="0.25">
      <c r="B866" s="10"/>
      <c r="C866" s="6"/>
      <c r="D866" s="6"/>
      <c r="E866" s="6"/>
      <c r="F866" s="6"/>
      <c r="G866" s="6"/>
      <c r="H866" s="6"/>
    </row>
    <row r="867" spans="2:8" ht="15.75" customHeight="1" x14ac:dyDescent="0.25">
      <c r="B867" s="10"/>
      <c r="C867" s="6"/>
      <c r="D867" s="6"/>
      <c r="E867" s="6"/>
      <c r="F867" s="6"/>
      <c r="G867" s="6"/>
      <c r="H867" s="6"/>
    </row>
    <row r="868" spans="2:8" ht="15.75" customHeight="1" x14ac:dyDescent="0.25">
      <c r="B868" s="10"/>
      <c r="C868" s="6"/>
      <c r="D868" s="6"/>
      <c r="E868" s="6"/>
      <c r="F868" s="6"/>
      <c r="G868" s="6"/>
      <c r="H868" s="6"/>
    </row>
    <row r="869" spans="2:8" ht="15.75" customHeight="1" x14ac:dyDescent="0.25">
      <c r="B869" s="10"/>
      <c r="C869" s="6"/>
      <c r="D869" s="6"/>
      <c r="E869" s="6"/>
      <c r="F869" s="6"/>
      <c r="G869" s="6"/>
      <c r="H869" s="6"/>
    </row>
    <row r="870" spans="2:8" ht="15.75" customHeight="1" x14ac:dyDescent="0.25">
      <c r="B870" s="10"/>
      <c r="C870" s="6"/>
      <c r="D870" s="6"/>
      <c r="E870" s="6"/>
      <c r="F870" s="6"/>
      <c r="G870" s="6"/>
      <c r="H870" s="6"/>
    </row>
    <row r="871" spans="2:8" ht="15.75" customHeight="1" x14ac:dyDescent="0.25">
      <c r="B871" s="10"/>
      <c r="C871" s="6"/>
      <c r="D871" s="6"/>
      <c r="E871" s="6"/>
      <c r="F871" s="6"/>
      <c r="G871" s="6"/>
      <c r="H871" s="6"/>
    </row>
    <row r="872" spans="2:8" ht="15.75" customHeight="1" x14ac:dyDescent="0.25">
      <c r="B872" s="10"/>
      <c r="C872" s="6"/>
      <c r="D872" s="6"/>
      <c r="E872" s="6"/>
      <c r="F872" s="6"/>
      <c r="G872" s="6"/>
      <c r="H872" s="6"/>
    </row>
    <row r="873" spans="2:8" ht="15.75" customHeight="1" x14ac:dyDescent="0.25">
      <c r="B873" s="10"/>
      <c r="C873" s="6"/>
      <c r="D873" s="6"/>
      <c r="E873" s="6"/>
      <c r="F873" s="6"/>
      <c r="G873" s="6"/>
      <c r="H873" s="6"/>
    </row>
    <row r="874" spans="2:8" ht="15.75" customHeight="1" x14ac:dyDescent="0.25">
      <c r="B874" s="10"/>
      <c r="C874" s="6"/>
      <c r="D874" s="6"/>
      <c r="E874" s="6"/>
      <c r="F874" s="6"/>
      <c r="G874" s="6"/>
      <c r="H874" s="6"/>
    </row>
    <row r="875" spans="2:8" ht="15.75" customHeight="1" x14ac:dyDescent="0.25">
      <c r="B875" s="10"/>
      <c r="C875" s="6"/>
      <c r="D875" s="6"/>
      <c r="E875" s="6"/>
      <c r="F875" s="6"/>
      <c r="G875" s="6"/>
      <c r="H875" s="6"/>
    </row>
    <row r="876" spans="2:8" ht="15.75" customHeight="1" x14ac:dyDescent="0.25">
      <c r="B876" s="10"/>
      <c r="C876" s="6"/>
      <c r="D876" s="6"/>
      <c r="E876" s="6"/>
      <c r="F876" s="6"/>
      <c r="G876" s="6"/>
      <c r="H876" s="6"/>
    </row>
    <row r="877" spans="2:8" ht="15.75" customHeight="1" x14ac:dyDescent="0.25">
      <c r="B877" s="10"/>
      <c r="C877" s="6"/>
      <c r="D877" s="6"/>
      <c r="E877" s="6"/>
      <c r="F877" s="6"/>
      <c r="G877" s="6"/>
      <c r="H877" s="6"/>
    </row>
    <row r="878" spans="2:8" ht="15.75" customHeight="1" x14ac:dyDescent="0.25">
      <c r="B878" s="10"/>
      <c r="C878" s="6"/>
      <c r="D878" s="6"/>
      <c r="E878" s="6"/>
      <c r="F878" s="6"/>
      <c r="G878" s="6"/>
      <c r="H878" s="6"/>
    </row>
    <row r="879" spans="2:8" ht="15.75" customHeight="1" x14ac:dyDescent="0.25">
      <c r="B879" s="10"/>
      <c r="C879" s="6"/>
      <c r="D879" s="6"/>
      <c r="E879" s="6"/>
      <c r="F879" s="6"/>
      <c r="G879" s="6"/>
      <c r="H879" s="6"/>
    </row>
    <row r="880" spans="2:8" ht="15.75" customHeight="1" x14ac:dyDescent="0.25">
      <c r="B880" s="10"/>
      <c r="C880" s="6"/>
      <c r="D880" s="6"/>
      <c r="E880" s="6"/>
      <c r="F880" s="6"/>
      <c r="G880" s="6"/>
      <c r="H880" s="6"/>
    </row>
    <row r="881" spans="2:8" ht="15.75" customHeight="1" x14ac:dyDescent="0.25">
      <c r="B881" s="10"/>
      <c r="C881" s="6"/>
      <c r="D881" s="6"/>
      <c r="E881" s="6"/>
      <c r="F881" s="6"/>
      <c r="G881" s="6"/>
      <c r="H881" s="6"/>
    </row>
    <row r="882" spans="2:8" ht="15.75" customHeight="1" x14ac:dyDescent="0.25">
      <c r="B882" s="10"/>
      <c r="C882" s="6"/>
      <c r="D882" s="6"/>
      <c r="E882" s="6"/>
      <c r="F882" s="6"/>
      <c r="G882" s="6"/>
      <c r="H882" s="6"/>
    </row>
    <row r="883" spans="2:8" ht="15.75" customHeight="1" x14ac:dyDescent="0.25">
      <c r="B883" s="10"/>
      <c r="C883" s="6"/>
      <c r="D883" s="6"/>
      <c r="E883" s="6"/>
      <c r="F883" s="6"/>
      <c r="G883" s="6"/>
      <c r="H883" s="6"/>
    </row>
    <row r="884" spans="2:8" ht="15.75" customHeight="1" x14ac:dyDescent="0.25">
      <c r="B884" s="10"/>
      <c r="C884" s="6"/>
      <c r="D884" s="6"/>
      <c r="E884" s="6"/>
      <c r="F884" s="6"/>
      <c r="G884" s="6"/>
      <c r="H884" s="6"/>
    </row>
    <row r="885" spans="2:8" ht="15.75" customHeight="1" x14ac:dyDescent="0.25">
      <c r="B885" s="10"/>
      <c r="C885" s="6"/>
      <c r="D885" s="6"/>
      <c r="E885" s="6"/>
      <c r="F885" s="6"/>
      <c r="G885" s="6"/>
      <c r="H885" s="6"/>
    </row>
    <row r="886" spans="2:8" ht="15.75" customHeight="1" x14ac:dyDescent="0.25">
      <c r="B886" s="10"/>
      <c r="C886" s="6"/>
      <c r="D886" s="6"/>
      <c r="E886" s="6"/>
      <c r="F886" s="6"/>
      <c r="G886" s="6"/>
      <c r="H886" s="6"/>
    </row>
    <row r="887" spans="2:8" ht="15.75" customHeight="1" x14ac:dyDescent="0.25">
      <c r="B887" s="10"/>
      <c r="C887" s="6"/>
      <c r="D887" s="6"/>
      <c r="E887" s="6"/>
      <c r="F887" s="6"/>
      <c r="G887" s="6"/>
      <c r="H887" s="6"/>
    </row>
    <row r="888" spans="2:8" ht="15.75" customHeight="1" x14ac:dyDescent="0.25">
      <c r="B888" s="10"/>
      <c r="C888" s="6"/>
      <c r="D888" s="6"/>
      <c r="E888" s="6"/>
      <c r="F888" s="6"/>
      <c r="G888" s="6"/>
      <c r="H888" s="6"/>
    </row>
    <row r="889" spans="2:8" ht="15.75" customHeight="1" x14ac:dyDescent="0.25">
      <c r="B889" s="10"/>
      <c r="C889" s="6"/>
      <c r="D889" s="6"/>
      <c r="E889" s="6"/>
      <c r="F889" s="6"/>
      <c r="G889" s="6"/>
      <c r="H889" s="6"/>
    </row>
    <row r="890" spans="2:8" ht="15.75" customHeight="1" x14ac:dyDescent="0.25">
      <c r="B890" s="10"/>
      <c r="C890" s="6"/>
      <c r="D890" s="6"/>
      <c r="E890" s="6"/>
      <c r="F890" s="6"/>
      <c r="G890" s="6"/>
      <c r="H890" s="6"/>
    </row>
    <row r="891" spans="2:8" ht="15.75" customHeight="1" x14ac:dyDescent="0.25">
      <c r="B891" s="10"/>
      <c r="C891" s="6"/>
      <c r="D891" s="6"/>
      <c r="E891" s="6"/>
      <c r="F891" s="6"/>
      <c r="G891" s="6"/>
      <c r="H891" s="6"/>
    </row>
    <row r="892" spans="2:8" ht="15.75" customHeight="1" x14ac:dyDescent="0.25">
      <c r="B892" s="10"/>
      <c r="C892" s="6"/>
      <c r="D892" s="6"/>
      <c r="E892" s="6"/>
      <c r="F892" s="6"/>
      <c r="G892" s="6"/>
      <c r="H892" s="6"/>
    </row>
    <row r="893" spans="2:8" ht="15.75" customHeight="1" x14ac:dyDescent="0.25">
      <c r="B893" s="10"/>
      <c r="C893" s="6"/>
      <c r="D893" s="6"/>
      <c r="E893" s="6"/>
      <c r="F893" s="6"/>
      <c r="G893" s="6"/>
      <c r="H893" s="6"/>
    </row>
    <row r="894" spans="2:8" ht="15.75" customHeight="1" x14ac:dyDescent="0.25">
      <c r="B894" s="10"/>
      <c r="C894" s="6"/>
      <c r="D894" s="6"/>
      <c r="E894" s="6"/>
      <c r="F894" s="6"/>
      <c r="G894" s="6"/>
      <c r="H894" s="6"/>
    </row>
    <row r="895" spans="2:8" ht="15.75" customHeight="1" x14ac:dyDescent="0.25">
      <c r="B895" s="10"/>
      <c r="C895" s="6"/>
      <c r="D895" s="6"/>
      <c r="E895" s="6"/>
      <c r="F895" s="6"/>
      <c r="G895" s="6"/>
      <c r="H895" s="6"/>
    </row>
    <row r="896" spans="2:8" ht="15.75" customHeight="1" x14ac:dyDescent="0.25">
      <c r="B896" s="10"/>
      <c r="C896" s="6"/>
      <c r="D896" s="6"/>
      <c r="E896" s="6"/>
      <c r="F896" s="6"/>
      <c r="G896" s="6"/>
      <c r="H896" s="6"/>
    </row>
    <row r="897" spans="2:8" ht="15.75" customHeight="1" x14ac:dyDescent="0.25">
      <c r="B897" s="10"/>
      <c r="C897" s="6"/>
      <c r="D897" s="6"/>
      <c r="E897" s="6"/>
      <c r="F897" s="6"/>
      <c r="G897" s="6"/>
      <c r="H897" s="6"/>
    </row>
    <row r="898" spans="2:8" ht="15.75" customHeight="1" x14ac:dyDescent="0.25">
      <c r="B898" s="10"/>
      <c r="C898" s="6"/>
      <c r="D898" s="6"/>
      <c r="E898" s="6"/>
      <c r="F898" s="6"/>
      <c r="G898" s="6"/>
      <c r="H898" s="6"/>
    </row>
    <row r="899" spans="2:8" ht="15.75" customHeight="1" x14ac:dyDescent="0.25">
      <c r="B899" s="10"/>
      <c r="C899" s="6"/>
      <c r="D899" s="6"/>
      <c r="E899" s="6"/>
      <c r="F899" s="6"/>
      <c r="G899" s="6"/>
      <c r="H899" s="6"/>
    </row>
    <row r="900" spans="2:8" ht="15.75" customHeight="1" x14ac:dyDescent="0.25">
      <c r="B900" s="10"/>
      <c r="C900" s="6"/>
      <c r="D900" s="6"/>
      <c r="E900" s="6"/>
      <c r="F900" s="6"/>
      <c r="G900" s="6"/>
      <c r="H900" s="6"/>
    </row>
    <row r="901" spans="2:8" ht="15.75" customHeight="1" x14ac:dyDescent="0.25">
      <c r="B901" s="10"/>
      <c r="C901" s="6"/>
      <c r="D901" s="6"/>
      <c r="E901" s="6"/>
      <c r="F901" s="6"/>
      <c r="G901" s="6"/>
      <c r="H901" s="6"/>
    </row>
    <row r="902" spans="2:8" ht="15.75" customHeight="1" x14ac:dyDescent="0.25">
      <c r="B902" s="10"/>
      <c r="C902" s="6"/>
      <c r="D902" s="6"/>
      <c r="E902" s="6"/>
      <c r="F902" s="6"/>
      <c r="G902" s="6"/>
      <c r="H902" s="6"/>
    </row>
    <row r="903" spans="2:8" ht="15.75" customHeight="1" x14ac:dyDescent="0.25">
      <c r="B903" s="10"/>
      <c r="C903" s="6"/>
      <c r="D903" s="6"/>
      <c r="E903" s="6"/>
      <c r="F903" s="6"/>
      <c r="G903" s="6"/>
      <c r="H903" s="6"/>
    </row>
    <row r="904" spans="2:8" ht="15.75" customHeight="1" x14ac:dyDescent="0.25">
      <c r="B904" s="10"/>
      <c r="C904" s="6"/>
      <c r="D904" s="6"/>
      <c r="E904" s="6"/>
      <c r="F904" s="6"/>
      <c r="G904" s="6"/>
      <c r="H904" s="6"/>
    </row>
    <row r="905" spans="2:8" ht="15.75" customHeight="1" x14ac:dyDescent="0.25">
      <c r="B905" s="10"/>
      <c r="C905" s="6"/>
      <c r="D905" s="6"/>
      <c r="E905" s="6"/>
      <c r="F905" s="6"/>
      <c r="G905" s="6"/>
      <c r="H905" s="6"/>
    </row>
    <row r="906" spans="2:8" ht="15.75" customHeight="1" x14ac:dyDescent="0.25">
      <c r="B906" s="10"/>
      <c r="C906" s="6"/>
      <c r="D906" s="6"/>
      <c r="E906" s="6"/>
      <c r="F906" s="6"/>
      <c r="G906" s="6"/>
      <c r="H906" s="6"/>
    </row>
    <row r="907" spans="2:8" ht="15.75" customHeight="1" x14ac:dyDescent="0.25">
      <c r="B907" s="10"/>
      <c r="C907" s="6"/>
      <c r="D907" s="6"/>
      <c r="E907" s="6"/>
      <c r="F907" s="6"/>
      <c r="G907" s="6"/>
      <c r="H907" s="6"/>
    </row>
    <row r="908" spans="2:8" ht="15.75" customHeight="1" x14ac:dyDescent="0.25">
      <c r="B908" s="10"/>
      <c r="C908" s="6"/>
      <c r="D908" s="6"/>
      <c r="E908" s="6"/>
      <c r="F908" s="6"/>
      <c r="G908" s="6"/>
      <c r="H908" s="6"/>
    </row>
    <row r="909" spans="2:8" ht="15.75" customHeight="1" x14ac:dyDescent="0.25">
      <c r="B909" s="10"/>
      <c r="C909" s="6"/>
      <c r="D909" s="6"/>
      <c r="E909" s="6"/>
      <c r="F909" s="6"/>
      <c r="G909" s="6"/>
      <c r="H909" s="6"/>
    </row>
    <row r="910" spans="2:8" ht="15.75" customHeight="1" x14ac:dyDescent="0.25">
      <c r="B910" s="10"/>
      <c r="C910" s="6"/>
      <c r="D910" s="6"/>
      <c r="E910" s="6"/>
      <c r="F910" s="6"/>
      <c r="G910" s="6"/>
      <c r="H910" s="6"/>
    </row>
    <row r="911" spans="2:8" ht="15.75" customHeight="1" x14ac:dyDescent="0.25">
      <c r="B911" s="10"/>
      <c r="C911" s="6"/>
      <c r="D911" s="6"/>
      <c r="E911" s="6"/>
      <c r="F911" s="6"/>
      <c r="G911" s="6"/>
      <c r="H911" s="6"/>
    </row>
    <row r="912" spans="2:8" ht="15.75" customHeight="1" x14ac:dyDescent="0.25">
      <c r="B912" s="10"/>
      <c r="C912" s="6"/>
      <c r="D912" s="6"/>
      <c r="E912" s="6"/>
      <c r="F912" s="6"/>
      <c r="G912" s="6"/>
      <c r="H912" s="6"/>
    </row>
    <row r="913" spans="2:8" ht="15.75" customHeight="1" x14ac:dyDescent="0.25">
      <c r="B913" s="10"/>
      <c r="C913" s="6"/>
      <c r="D913" s="6"/>
      <c r="E913" s="6"/>
      <c r="F913" s="6"/>
      <c r="G913" s="6"/>
      <c r="H913" s="6"/>
    </row>
    <row r="914" spans="2:8" ht="15.75" customHeight="1" x14ac:dyDescent="0.25">
      <c r="B914" s="10"/>
      <c r="C914" s="6"/>
      <c r="D914" s="6"/>
      <c r="E914" s="6"/>
      <c r="F914" s="6"/>
      <c r="G914" s="6"/>
      <c r="H914" s="6"/>
    </row>
    <row r="915" spans="2:8" ht="15.75" customHeight="1" x14ac:dyDescent="0.25">
      <c r="B915" s="10"/>
      <c r="C915" s="6"/>
      <c r="D915" s="6"/>
      <c r="E915" s="6"/>
      <c r="F915" s="6"/>
      <c r="G915" s="6"/>
      <c r="H915" s="6"/>
    </row>
    <row r="916" spans="2:8" ht="15.75" customHeight="1" x14ac:dyDescent="0.25">
      <c r="B916" s="10"/>
      <c r="C916" s="6"/>
      <c r="D916" s="6"/>
      <c r="E916" s="6"/>
      <c r="F916" s="6"/>
      <c r="G916" s="6"/>
      <c r="H916" s="6"/>
    </row>
    <row r="917" spans="2:8" ht="15.75" customHeight="1" x14ac:dyDescent="0.25">
      <c r="B917" s="10"/>
      <c r="C917" s="6"/>
      <c r="D917" s="6"/>
      <c r="E917" s="6"/>
      <c r="F917" s="6"/>
      <c r="G917" s="6"/>
      <c r="H917" s="6"/>
    </row>
    <row r="918" spans="2:8" ht="15.75" customHeight="1" x14ac:dyDescent="0.25">
      <c r="B918" s="10"/>
      <c r="C918" s="6"/>
      <c r="D918" s="6"/>
      <c r="E918" s="6"/>
      <c r="F918" s="6"/>
      <c r="G918" s="6"/>
      <c r="H918" s="6"/>
    </row>
    <row r="919" spans="2:8" ht="15.75" customHeight="1" x14ac:dyDescent="0.25">
      <c r="B919" s="10"/>
      <c r="C919" s="6"/>
      <c r="D919" s="6"/>
      <c r="E919" s="6"/>
      <c r="F919" s="6"/>
      <c r="G919" s="6"/>
      <c r="H919" s="6"/>
    </row>
    <row r="920" spans="2:8" ht="15.75" customHeight="1" x14ac:dyDescent="0.25">
      <c r="B920" s="10"/>
      <c r="C920" s="6"/>
      <c r="D920" s="6"/>
      <c r="E920" s="6"/>
      <c r="F920" s="6"/>
      <c r="G920" s="6"/>
      <c r="H920" s="6"/>
    </row>
    <row r="921" spans="2:8" ht="15.75" customHeight="1" x14ac:dyDescent="0.25">
      <c r="B921" s="10"/>
      <c r="C921" s="6"/>
      <c r="D921" s="6"/>
      <c r="E921" s="6"/>
      <c r="F921" s="6"/>
      <c r="G921" s="6"/>
      <c r="H921" s="6"/>
    </row>
    <row r="922" spans="2:8" ht="15.75" customHeight="1" x14ac:dyDescent="0.25">
      <c r="B922" s="10"/>
      <c r="C922" s="6"/>
      <c r="D922" s="6"/>
      <c r="E922" s="6"/>
      <c r="F922" s="6"/>
      <c r="G922" s="6"/>
      <c r="H922" s="6"/>
    </row>
    <row r="923" spans="2:8" ht="15.75" customHeight="1" x14ac:dyDescent="0.25">
      <c r="B923" s="10"/>
      <c r="C923" s="6"/>
      <c r="D923" s="6"/>
      <c r="E923" s="6"/>
      <c r="F923" s="6"/>
      <c r="G923" s="6"/>
      <c r="H923" s="6"/>
    </row>
    <row r="924" spans="2:8" ht="15.75" customHeight="1" x14ac:dyDescent="0.25">
      <c r="B924" s="10"/>
      <c r="C924" s="6"/>
      <c r="D924" s="6"/>
      <c r="E924" s="6"/>
      <c r="F924" s="6"/>
      <c r="G924" s="6"/>
      <c r="H924" s="6"/>
    </row>
    <row r="925" spans="2:8" ht="15.75" customHeight="1" x14ac:dyDescent="0.25">
      <c r="B925" s="10"/>
      <c r="C925" s="6"/>
      <c r="D925" s="6"/>
      <c r="E925" s="6"/>
      <c r="F925" s="6"/>
      <c r="G925" s="6"/>
      <c r="H925" s="6"/>
    </row>
    <row r="926" spans="2:8" ht="15.75" customHeight="1" x14ac:dyDescent="0.25">
      <c r="B926" s="10"/>
      <c r="C926" s="6"/>
      <c r="D926" s="6"/>
      <c r="E926" s="6"/>
      <c r="F926" s="6"/>
      <c r="G926" s="6"/>
      <c r="H926" s="6"/>
    </row>
    <row r="927" spans="2:8" ht="15.75" customHeight="1" x14ac:dyDescent="0.25">
      <c r="B927" s="10"/>
      <c r="C927" s="6"/>
      <c r="D927" s="6"/>
      <c r="E927" s="6"/>
      <c r="F927" s="6"/>
      <c r="G927" s="6"/>
      <c r="H927" s="6"/>
    </row>
    <row r="928" spans="2:8" ht="15.75" customHeight="1" x14ac:dyDescent="0.25">
      <c r="B928" s="10"/>
      <c r="C928" s="6"/>
      <c r="D928" s="6"/>
      <c r="E928" s="6"/>
      <c r="F928" s="6"/>
      <c r="G928" s="6"/>
      <c r="H928" s="6"/>
    </row>
    <row r="929" spans="2:8" ht="15.75" customHeight="1" x14ac:dyDescent="0.25">
      <c r="B929" s="10"/>
      <c r="C929" s="6"/>
      <c r="D929" s="6"/>
      <c r="E929" s="6"/>
      <c r="F929" s="6"/>
      <c r="G929" s="6"/>
      <c r="H929" s="6"/>
    </row>
    <row r="930" spans="2:8" ht="15.75" customHeight="1" x14ac:dyDescent="0.25">
      <c r="B930" s="10"/>
      <c r="C930" s="6"/>
      <c r="D930" s="6"/>
      <c r="E930" s="6"/>
      <c r="F930" s="6"/>
      <c r="G930" s="6"/>
      <c r="H930" s="6"/>
    </row>
    <row r="931" spans="2:8" ht="15.75" customHeight="1" x14ac:dyDescent="0.25">
      <c r="B931" s="10"/>
      <c r="C931" s="6"/>
      <c r="D931" s="6"/>
      <c r="E931" s="6"/>
      <c r="F931" s="6"/>
      <c r="G931" s="6"/>
      <c r="H931" s="6"/>
    </row>
    <row r="932" spans="2:8" ht="15.75" customHeight="1" x14ac:dyDescent="0.25">
      <c r="B932" s="10"/>
      <c r="C932" s="6"/>
      <c r="D932" s="6"/>
      <c r="E932" s="6"/>
      <c r="F932" s="6"/>
      <c r="G932" s="6"/>
      <c r="H932" s="6"/>
    </row>
    <row r="933" spans="2:8" ht="15.75" customHeight="1" x14ac:dyDescent="0.25">
      <c r="B933" s="10"/>
      <c r="C933" s="6"/>
      <c r="D933" s="6"/>
      <c r="E933" s="6"/>
      <c r="F933" s="6"/>
      <c r="G933" s="6"/>
      <c r="H933" s="6"/>
    </row>
    <row r="934" spans="2:8" ht="15.75" customHeight="1" x14ac:dyDescent="0.25">
      <c r="B934" s="10"/>
      <c r="C934" s="6"/>
      <c r="D934" s="6"/>
      <c r="E934" s="6"/>
      <c r="F934" s="6"/>
      <c r="G934" s="6"/>
      <c r="H934" s="6"/>
    </row>
    <row r="935" spans="2:8" ht="15.75" customHeight="1" x14ac:dyDescent="0.25">
      <c r="B935" s="10"/>
      <c r="C935" s="6"/>
      <c r="D935" s="6"/>
      <c r="E935" s="6"/>
      <c r="F935" s="6"/>
      <c r="G935" s="6"/>
      <c r="H935" s="6"/>
    </row>
    <row r="936" spans="2:8" ht="15.75" customHeight="1" x14ac:dyDescent="0.25">
      <c r="B936" s="10"/>
      <c r="C936" s="6"/>
      <c r="D936" s="6"/>
      <c r="E936" s="6"/>
      <c r="F936" s="6"/>
      <c r="G936" s="6"/>
      <c r="H936" s="6"/>
    </row>
    <row r="937" spans="2:8" ht="15.75" customHeight="1" x14ac:dyDescent="0.25">
      <c r="B937" s="10"/>
      <c r="C937" s="6"/>
      <c r="D937" s="6"/>
      <c r="E937" s="6"/>
      <c r="F937" s="6"/>
      <c r="G937" s="6"/>
      <c r="H937" s="6"/>
    </row>
    <row r="938" spans="2:8" ht="15.75" customHeight="1" x14ac:dyDescent="0.25">
      <c r="B938" s="10"/>
      <c r="C938" s="6"/>
      <c r="D938" s="6"/>
      <c r="E938" s="6"/>
      <c r="F938" s="6"/>
      <c r="G938" s="6"/>
      <c r="H938" s="6"/>
    </row>
    <row r="939" spans="2:8" ht="15.75" customHeight="1" x14ac:dyDescent="0.25">
      <c r="B939" s="10"/>
      <c r="C939" s="6"/>
      <c r="D939" s="6"/>
      <c r="E939" s="6"/>
      <c r="F939" s="6"/>
      <c r="G939" s="6"/>
      <c r="H939" s="6"/>
    </row>
    <row r="940" spans="2:8" ht="15.75" customHeight="1" x14ac:dyDescent="0.25">
      <c r="B940" s="10"/>
      <c r="C940" s="6"/>
      <c r="D940" s="6"/>
      <c r="E940" s="6"/>
      <c r="F940" s="6"/>
      <c r="G940" s="6"/>
      <c r="H940" s="6"/>
    </row>
    <row r="941" spans="2:8" ht="15.75" customHeight="1" x14ac:dyDescent="0.25">
      <c r="B941" s="10"/>
      <c r="C941" s="6"/>
      <c r="D941" s="6"/>
      <c r="E941" s="6"/>
      <c r="F941" s="6"/>
      <c r="G941" s="6"/>
      <c r="H941" s="6"/>
    </row>
    <row r="942" spans="2:8" ht="15.75" customHeight="1" x14ac:dyDescent="0.25">
      <c r="B942" s="10"/>
      <c r="C942" s="6"/>
      <c r="D942" s="6"/>
      <c r="E942" s="6"/>
      <c r="F942" s="6"/>
      <c r="G942" s="6"/>
      <c r="H942" s="6"/>
    </row>
    <row r="943" spans="2:8" ht="15.75" customHeight="1" x14ac:dyDescent="0.25">
      <c r="B943" s="10"/>
      <c r="C943" s="6"/>
      <c r="D943" s="6"/>
      <c r="E943" s="6"/>
      <c r="F943" s="6"/>
      <c r="G943" s="6"/>
      <c r="H943" s="6"/>
    </row>
    <row r="944" spans="2:8" ht="15.75" customHeight="1" x14ac:dyDescent="0.25">
      <c r="B944" s="10"/>
      <c r="C944" s="6"/>
      <c r="D944" s="6"/>
      <c r="E944" s="6"/>
      <c r="F944" s="6"/>
      <c r="G944" s="6"/>
      <c r="H944" s="6"/>
    </row>
    <row r="945" spans="2:8" ht="15.75" customHeight="1" x14ac:dyDescent="0.25">
      <c r="B945" s="10"/>
      <c r="C945" s="6"/>
      <c r="D945" s="6"/>
      <c r="E945" s="6"/>
      <c r="F945" s="6"/>
      <c r="G945" s="6"/>
      <c r="H945" s="6"/>
    </row>
    <row r="946" spans="2:8" ht="15.75" customHeight="1" x14ac:dyDescent="0.25">
      <c r="B946" s="10"/>
      <c r="C946" s="6"/>
      <c r="D946" s="6"/>
      <c r="E946" s="6"/>
      <c r="F946" s="6"/>
      <c r="G946" s="6"/>
      <c r="H946" s="6"/>
    </row>
    <row r="947" spans="2:8" ht="15.75" customHeight="1" x14ac:dyDescent="0.25">
      <c r="B947" s="10"/>
      <c r="C947" s="6"/>
      <c r="D947" s="6"/>
      <c r="E947" s="6"/>
      <c r="F947" s="6"/>
      <c r="G947" s="6"/>
      <c r="H947" s="6"/>
    </row>
    <row r="948" spans="2:8" ht="15.75" customHeight="1" x14ac:dyDescent="0.25">
      <c r="B948" s="10"/>
      <c r="C948" s="6"/>
      <c r="D948" s="6"/>
      <c r="E948" s="6"/>
      <c r="F948" s="6"/>
      <c r="G948" s="6"/>
      <c r="H948" s="6"/>
    </row>
    <row r="949" spans="2:8" ht="15.75" customHeight="1" x14ac:dyDescent="0.25">
      <c r="B949" s="10"/>
      <c r="C949" s="6"/>
      <c r="D949" s="6"/>
      <c r="E949" s="6"/>
      <c r="F949" s="6"/>
      <c r="G949" s="6"/>
      <c r="H949" s="6"/>
    </row>
    <row r="950" spans="2:8" ht="15.75" customHeight="1" x14ac:dyDescent="0.25">
      <c r="B950" s="10"/>
      <c r="C950" s="6"/>
      <c r="D950" s="6"/>
      <c r="E950" s="6"/>
      <c r="F950" s="6"/>
      <c r="G950" s="6"/>
      <c r="H950" s="6"/>
    </row>
    <row r="951" spans="2:8" ht="15.75" customHeight="1" x14ac:dyDescent="0.25">
      <c r="B951" s="10"/>
      <c r="C951" s="6"/>
      <c r="D951" s="6"/>
      <c r="E951" s="6"/>
      <c r="F951" s="6"/>
      <c r="G951" s="6"/>
      <c r="H951" s="6"/>
    </row>
    <row r="952" spans="2:8" ht="15.75" customHeight="1" x14ac:dyDescent="0.25">
      <c r="B952" s="10"/>
      <c r="C952" s="6"/>
      <c r="D952" s="6"/>
      <c r="E952" s="6"/>
      <c r="F952" s="6"/>
      <c r="G952" s="6"/>
      <c r="H952" s="6"/>
    </row>
    <row r="953" spans="2:8" ht="15.75" customHeight="1" x14ac:dyDescent="0.25">
      <c r="B953" s="10"/>
      <c r="C953" s="6"/>
      <c r="D953" s="6"/>
      <c r="E953" s="6"/>
      <c r="F953" s="6"/>
      <c r="G953" s="6"/>
      <c r="H953" s="6"/>
    </row>
    <row r="954" spans="2:8" ht="15.75" customHeight="1" x14ac:dyDescent="0.25">
      <c r="B954" s="10"/>
      <c r="C954" s="6"/>
      <c r="D954" s="6"/>
      <c r="E954" s="6"/>
      <c r="F954" s="6"/>
      <c r="G954" s="6"/>
      <c r="H954" s="6"/>
    </row>
    <row r="955" spans="2:8" ht="15.75" customHeight="1" x14ac:dyDescent="0.25">
      <c r="B955" s="10"/>
      <c r="C955" s="6"/>
      <c r="D955" s="6"/>
      <c r="E955" s="6"/>
      <c r="F955" s="6"/>
      <c r="G955" s="6"/>
      <c r="H955" s="6"/>
    </row>
    <row r="956" spans="2:8" ht="15.75" customHeight="1" x14ac:dyDescent="0.25">
      <c r="B956" s="10"/>
      <c r="C956" s="6"/>
      <c r="D956" s="6"/>
      <c r="E956" s="6"/>
      <c r="F956" s="6"/>
      <c r="G956" s="6"/>
      <c r="H956" s="6"/>
    </row>
    <row r="957" spans="2:8" ht="15.75" customHeight="1" x14ac:dyDescent="0.25">
      <c r="B957" s="10"/>
      <c r="C957" s="6"/>
      <c r="D957" s="6"/>
      <c r="E957" s="6"/>
      <c r="F957" s="6"/>
      <c r="G957" s="6"/>
      <c r="H957" s="6"/>
    </row>
    <row r="958" spans="2:8" ht="15.75" customHeight="1" x14ac:dyDescent="0.25">
      <c r="B958" s="10"/>
      <c r="C958" s="6"/>
      <c r="D958" s="6"/>
      <c r="E958" s="6"/>
      <c r="F958" s="6"/>
      <c r="G958" s="6"/>
      <c r="H958" s="6"/>
    </row>
    <row r="959" spans="2:8" ht="15.75" customHeight="1" x14ac:dyDescent="0.25">
      <c r="B959" s="10"/>
      <c r="C959" s="6"/>
      <c r="D959" s="6"/>
      <c r="E959" s="6"/>
      <c r="F959" s="6"/>
      <c r="G959" s="6"/>
      <c r="H959" s="6"/>
    </row>
    <row r="960" spans="2:8" ht="15.75" customHeight="1" x14ac:dyDescent="0.25">
      <c r="B960" s="10"/>
      <c r="C960" s="6"/>
      <c r="D960" s="6"/>
      <c r="E960" s="6"/>
      <c r="F960" s="6"/>
      <c r="G960" s="6"/>
      <c r="H960" s="6"/>
    </row>
    <row r="961" spans="2:8" ht="15.75" customHeight="1" x14ac:dyDescent="0.25">
      <c r="B961" s="10"/>
      <c r="C961" s="6"/>
      <c r="D961" s="6"/>
      <c r="E961" s="6"/>
      <c r="F961" s="6"/>
      <c r="G961" s="6"/>
      <c r="H961" s="6"/>
    </row>
    <row r="962" spans="2:8" ht="15.75" customHeight="1" x14ac:dyDescent="0.25">
      <c r="B962" s="10"/>
      <c r="C962" s="6"/>
      <c r="D962" s="6"/>
      <c r="E962" s="6"/>
      <c r="F962" s="6"/>
      <c r="G962" s="6"/>
      <c r="H962" s="6"/>
    </row>
    <row r="963" spans="2:8" ht="15.75" customHeight="1" x14ac:dyDescent="0.25">
      <c r="B963" s="10"/>
      <c r="C963" s="6"/>
      <c r="D963" s="6"/>
      <c r="E963" s="6"/>
      <c r="F963" s="6"/>
      <c r="G963" s="6"/>
      <c r="H963" s="6"/>
    </row>
    <row r="964" spans="2:8" ht="15.75" customHeight="1" x14ac:dyDescent="0.25">
      <c r="B964" s="10"/>
      <c r="C964" s="6"/>
      <c r="D964" s="6"/>
      <c r="E964" s="6"/>
      <c r="F964" s="6"/>
      <c r="G964" s="6"/>
      <c r="H964" s="6"/>
    </row>
    <row r="965" spans="2:8" ht="15.75" customHeight="1" x14ac:dyDescent="0.25">
      <c r="B965" s="10"/>
      <c r="C965" s="6"/>
      <c r="D965" s="6"/>
      <c r="E965" s="6"/>
      <c r="F965" s="6"/>
      <c r="G965" s="6"/>
      <c r="H965" s="6"/>
    </row>
    <row r="966" spans="2:8" ht="15.75" customHeight="1" x14ac:dyDescent="0.25">
      <c r="B966" s="10"/>
      <c r="C966" s="6"/>
      <c r="D966" s="6"/>
      <c r="E966" s="6"/>
      <c r="F966" s="6"/>
      <c r="G966" s="6"/>
      <c r="H966" s="6"/>
    </row>
    <row r="967" spans="2:8" ht="15.75" customHeight="1" x14ac:dyDescent="0.25">
      <c r="B967" s="10"/>
      <c r="C967" s="6"/>
      <c r="D967" s="6"/>
      <c r="E967" s="6"/>
      <c r="F967" s="6"/>
      <c r="G967" s="6"/>
      <c r="H967" s="6"/>
    </row>
    <row r="968" spans="2:8" ht="15.75" customHeight="1" x14ac:dyDescent="0.25">
      <c r="B968" s="10"/>
      <c r="C968" s="6"/>
      <c r="D968" s="6"/>
      <c r="E968" s="6"/>
      <c r="F968" s="6"/>
      <c r="G968" s="6"/>
      <c r="H968" s="6"/>
    </row>
    <row r="969" spans="2:8" ht="15.75" customHeight="1" x14ac:dyDescent="0.25">
      <c r="B969" s="10"/>
      <c r="C969" s="6"/>
      <c r="D969" s="6"/>
      <c r="E969" s="6"/>
      <c r="F969" s="6"/>
      <c r="G969" s="6"/>
      <c r="H969" s="6"/>
    </row>
    <row r="970" spans="2:8" ht="15.75" customHeight="1" x14ac:dyDescent="0.25">
      <c r="B970" s="10"/>
      <c r="C970" s="6"/>
      <c r="D970" s="6"/>
      <c r="E970" s="6"/>
      <c r="F970" s="6"/>
      <c r="G970" s="6"/>
      <c r="H970" s="6"/>
    </row>
    <row r="971" spans="2:8" ht="15.75" customHeight="1" x14ac:dyDescent="0.25">
      <c r="B971" s="10"/>
      <c r="C971" s="6"/>
      <c r="D971" s="6"/>
      <c r="E971" s="6"/>
      <c r="F971" s="6"/>
      <c r="G971" s="6"/>
      <c r="H971" s="6"/>
    </row>
    <row r="972" spans="2:8" ht="15.75" customHeight="1" x14ac:dyDescent="0.25">
      <c r="B972" s="10"/>
      <c r="C972" s="6"/>
      <c r="D972" s="6"/>
      <c r="E972" s="6"/>
      <c r="F972" s="6"/>
      <c r="G972" s="6"/>
      <c r="H972" s="6"/>
    </row>
    <row r="973" spans="2:8" ht="15.75" customHeight="1" x14ac:dyDescent="0.25">
      <c r="B973" s="10"/>
      <c r="C973" s="6"/>
      <c r="D973" s="6"/>
      <c r="E973" s="6"/>
      <c r="F973" s="6"/>
      <c r="G973" s="6"/>
      <c r="H973" s="6"/>
    </row>
    <row r="974" spans="2:8" ht="15.75" customHeight="1" x14ac:dyDescent="0.25">
      <c r="B974" s="10"/>
      <c r="C974" s="6"/>
      <c r="D974" s="6"/>
      <c r="E974" s="6"/>
      <c r="F974" s="6"/>
      <c r="G974" s="6"/>
      <c r="H974" s="6"/>
    </row>
    <row r="975" spans="2:8" ht="15.75" customHeight="1" x14ac:dyDescent="0.25">
      <c r="B975" s="10"/>
      <c r="C975" s="6"/>
      <c r="D975" s="6"/>
      <c r="E975" s="6"/>
      <c r="F975" s="6"/>
      <c r="G975" s="6"/>
      <c r="H975" s="6"/>
    </row>
    <row r="976" spans="2:8" ht="15.75" customHeight="1" x14ac:dyDescent="0.25">
      <c r="B976" s="10"/>
      <c r="C976" s="6"/>
      <c r="D976" s="6"/>
      <c r="E976" s="6"/>
      <c r="F976" s="6"/>
      <c r="G976" s="6"/>
      <c r="H976" s="6"/>
    </row>
    <row r="977" spans="2:8" ht="15.75" customHeight="1" x14ac:dyDescent="0.25">
      <c r="B977" s="10"/>
      <c r="C977" s="6"/>
      <c r="D977" s="6"/>
      <c r="E977" s="6"/>
      <c r="F977" s="6"/>
      <c r="G977" s="6"/>
      <c r="H977" s="6"/>
    </row>
    <row r="978" spans="2:8" ht="15.75" customHeight="1" x14ac:dyDescent="0.25">
      <c r="B978" s="10"/>
      <c r="C978" s="6"/>
      <c r="D978" s="6"/>
      <c r="E978" s="6"/>
      <c r="F978" s="6"/>
      <c r="G978" s="6"/>
      <c r="H978" s="6"/>
    </row>
    <row r="979" spans="2:8" ht="15.75" customHeight="1" x14ac:dyDescent="0.25">
      <c r="B979" s="10"/>
      <c r="C979" s="6"/>
      <c r="D979" s="6"/>
      <c r="E979" s="6"/>
      <c r="F979" s="6"/>
      <c r="G979" s="6"/>
      <c r="H979" s="6"/>
    </row>
    <row r="980" spans="2:8" ht="15.75" customHeight="1" x14ac:dyDescent="0.25">
      <c r="B980" s="10"/>
      <c r="C980" s="6"/>
      <c r="D980" s="6"/>
      <c r="E980" s="6"/>
      <c r="F980" s="6"/>
      <c r="G980" s="6"/>
      <c r="H980" s="6"/>
    </row>
    <row r="981" spans="2:8" ht="15.75" customHeight="1" x14ac:dyDescent="0.25">
      <c r="B981" s="10"/>
      <c r="C981" s="6"/>
      <c r="D981" s="6"/>
      <c r="E981" s="6"/>
      <c r="F981" s="6"/>
      <c r="G981" s="6"/>
      <c r="H981" s="6"/>
    </row>
    <row r="982" spans="2:8" ht="15.75" customHeight="1" x14ac:dyDescent="0.25">
      <c r="B982" s="10"/>
      <c r="C982" s="6"/>
      <c r="D982" s="6"/>
      <c r="E982" s="6"/>
      <c r="F982" s="6"/>
      <c r="G982" s="6"/>
      <c r="H982" s="6"/>
    </row>
    <row r="983" spans="2:8" ht="15.75" customHeight="1" x14ac:dyDescent="0.25">
      <c r="B983" s="10"/>
      <c r="C983" s="6"/>
      <c r="D983" s="6"/>
      <c r="E983" s="6"/>
      <c r="F983" s="6"/>
      <c r="G983" s="6"/>
      <c r="H983" s="6"/>
    </row>
    <row r="984" spans="2:8" ht="15.75" customHeight="1" x14ac:dyDescent="0.25">
      <c r="B984" s="10"/>
      <c r="C984" s="6"/>
      <c r="D984" s="6"/>
      <c r="E984" s="6"/>
      <c r="F984" s="6"/>
      <c r="G984" s="6"/>
      <c r="H984" s="6"/>
    </row>
    <row r="985" spans="2:8" ht="15.75" customHeight="1" x14ac:dyDescent="0.25">
      <c r="B985" s="10"/>
      <c r="C985" s="6"/>
      <c r="D985" s="6"/>
      <c r="E985" s="6"/>
      <c r="F985" s="6"/>
      <c r="G985" s="6"/>
      <c r="H985" s="6"/>
    </row>
    <row r="986" spans="2:8" ht="15.75" customHeight="1" x14ac:dyDescent="0.25">
      <c r="B986" s="10"/>
      <c r="C986" s="6"/>
      <c r="D986" s="6"/>
      <c r="E986" s="6"/>
      <c r="F986" s="6"/>
      <c r="G986" s="6"/>
      <c r="H986" s="6"/>
    </row>
    <row r="987" spans="2:8" ht="15.75" customHeight="1" x14ac:dyDescent="0.25">
      <c r="B987" s="10"/>
      <c r="C987" s="6"/>
      <c r="D987" s="6"/>
      <c r="E987" s="6"/>
      <c r="F987" s="6"/>
      <c r="G987" s="6"/>
      <c r="H987" s="6"/>
    </row>
    <row r="988" spans="2:8" ht="15.75" customHeight="1" x14ac:dyDescent="0.25">
      <c r="B988" s="10"/>
      <c r="C988" s="6"/>
      <c r="D988" s="6"/>
      <c r="E988" s="6"/>
      <c r="F988" s="6"/>
      <c r="G988" s="6"/>
      <c r="H988" s="6"/>
    </row>
    <row r="989" spans="2:8" ht="15.75" customHeight="1" x14ac:dyDescent="0.25">
      <c r="B989" s="10"/>
      <c r="C989" s="6"/>
      <c r="D989" s="6"/>
      <c r="E989" s="6"/>
      <c r="F989" s="6"/>
      <c r="G989" s="6"/>
      <c r="H989" s="6"/>
    </row>
    <row r="990" spans="2:8" ht="15.75" customHeight="1" x14ac:dyDescent="0.25">
      <c r="B990" s="10"/>
      <c r="C990" s="6"/>
      <c r="D990" s="6"/>
      <c r="E990" s="6"/>
      <c r="F990" s="6"/>
      <c r="G990" s="6"/>
      <c r="H990" s="6"/>
    </row>
    <row r="991" spans="2:8" ht="15.75" customHeight="1" x14ac:dyDescent="0.25">
      <c r="B991" s="10"/>
      <c r="C991" s="6"/>
      <c r="D991" s="6"/>
      <c r="E991" s="6"/>
      <c r="F991" s="6"/>
      <c r="G991" s="6"/>
      <c r="H991" s="6"/>
    </row>
    <row r="992" spans="2:8" ht="15.75" customHeight="1" x14ac:dyDescent="0.25">
      <c r="B992" s="10"/>
      <c r="C992" s="6"/>
      <c r="D992" s="6"/>
      <c r="E992" s="6"/>
      <c r="F992" s="6"/>
      <c r="G992" s="6"/>
      <c r="H992" s="6"/>
    </row>
    <row r="993" spans="2:8" ht="15.75" customHeight="1" x14ac:dyDescent="0.25">
      <c r="B993" s="10"/>
      <c r="C993" s="6"/>
      <c r="D993" s="6"/>
      <c r="E993" s="6"/>
      <c r="F993" s="6"/>
      <c r="G993" s="6"/>
      <c r="H993" s="6"/>
    </row>
    <row r="994" spans="2:8" ht="15.75" customHeight="1" x14ac:dyDescent="0.25">
      <c r="B994" s="10"/>
      <c r="C994" s="6"/>
      <c r="D994" s="6"/>
      <c r="E994" s="6"/>
      <c r="F994" s="6"/>
      <c r="G994" s="6"/>
      <c r="H994" s="6"/>
    </row>
    <row r="995" spans="2:8" ht="15.75" customHeight="1" x14ac:dyDescent="0.25">
      <c r="B995" s="10"/>
      <c r="C995" s="6"/>
      <c r="D995" s="6"/>
      <c r="E995" s="6"/>
      <c r="F995" s="6"/>
      <c r="G995" s="6"/>
      <c r="H995" s="6"/>
    </row>
    <row r="996" spans="2:8" ht="15.75" customHeight="1" x14ac:dyDescent="0.25">
      <c r="B996" s="10"/>
      <c r="C996" s="6"/>
      <c r="D996" s="6"/>
      <c r="E996" s="6"/>
      <c r="F996" s="6"/>
      <c r="G996" s="6"/>
      <c r="H996" s="6"/>
    </row>
    <row r="997" spans="2:8" ht="15.75" customHeight="1" x14ac:dyDescent="0.25">
      <c r="B997" s="10"/>
      <c r="C997" s="6"/>
      <c r="D997" s="6"/>
      <c r="E997" s="6"/>
      <c r="F997" s="6"/>
      <c r="G997" s="6"/>
      <c r="H997" s="6"/>
    </row>
    <row r="998" spans="2:8" ht="15.75" customHeight="1" x14ac:dyDescent="0.25">
      <c r="B998" s="10"/>
      <c r="C998" s="6"/>
      <c r="D998" s="6"/>
      <c r="E998" s="6"/>
      <c r="F998" s="6"/>
      <c r="G998" s="6"/>
      <c r="H998" s="6"/>
    </row>
    <row r="999" spans="2:8" ht="15.75" customHeight="1" x14ac:dyDescent="0.25">
      <c r="B999" s="10"/>
      <c r="C999" s="6"/>
      <c r="D999" s="6"/>
      <c r="E999" s="6"/>
      <c r="F999" s="6"/>
      <c r="G999" s="6"/>
      <c r="H999" s="6"/>
    </row>
    <row r="1000" spans="2:8" ht="15.75" customHeight="1" x14ac:dyDescent="0.25">
      <c r="B1000" s="10"/>
      <c r="C1000" s="6"/>
      <c r="D1000" s="6"/>
      <c r="E1000" s="6"/>
      <c r="F1000" s="6"/>
      <c r="G1000" s="6"/>
      <c r="H1000" s="6"/>
    </row>
    <row r="1001" spans="2:8" ht="15.75" customHeight="1" x14ac:dyDescent="0.25">
      <c r="B1001" s="10"/>
      <c r="C1001" s="6"/>
      <c r="D1001" s="6"/>
      <c r="E1001" s="6"/>
      <c r="F1001" s="6"/>
      <c r="G1001" s="6"/>
      <c r="H1001" s="6"/>
    </row>
    <row r="1002" spans="2:8" ht="15.75" customHeight="1" x14ac:dyDescent="0.25">
      <c r="B1002" s="10"/>
      <c r="C1002" s="6"/>
      <c r="D1002" s="6"/>
      <c r="E1002" s="6"/>
      <c r="F1002" s="6"/>
      <c r="G1002" s="6"/>
      <c r="H1002" s="6"/>
    </row>
    <row r="1003" spans="2:8" ht="15.75" customHeight="1" x14ac:dyDescent="0.25">
      <c r="B1003" s="10"/>
      <c r="C1003" s="6"/>
      <c r="D1003" s="6"/>
      <c r="E1003" s="6"/>
      <c r="F1003" s="6"/>
      <c r="G1003" s="6"/>
      <c r="H1003" s="6"/>
    </row>
    <row r="1004" spans="2:8" ht="15.75" customHeight="1" x14ac:dyDescent="0.25">
      <c r="B1004" s="10"/>
      <c r="C1004" s="6"/>
      <c r="D1004" s="6"/>
      <c r="E1004" s="6"/>
      <c r="F1004" s="6"/>
      <c r="G1004" s="6"/>
      <c r="H1004" s="6"/>
    </row>
    <row r="1005" spans="2:8" ht="15.75" customHeight="1" x14ac:dyDescent="0.25">
      <c r="B1005" s="10"/>
      <c r="C1005" s="6"/>
      <c r="D1005" s="6"/>
      <c r="E1005" s="6"/>
      <c r="F1005" s="6"/>
      <c r="G1005" s="6"/>
      <c r="H1005" s="6"/>
    </row>
    <row r="1006" spans="2:8" ht="15.75" customHeight="1" x14ac:dyDescent="0.25">
      <c r="B1006" s="10"/>
      <c r="C1006" s="6"/>
      <c r="D1006" s="6"/>
      <c r="E1006" s="6"/>
      <c r="F1006" s="6"/>
      <c r="G1006" s="6"/>
      <c r="H1006" s="6"/>
    </row>
    <row r="1007" spans="2:8" ht="15.75" customHeight="1" x14ac:dyDescent="0.25">
      <c r="B1007" s="10"/>
      <c r="C1007" s="6"/>
      <c r="D1007" s="6"/>
      <c r="E1007" s="6"/>
      <c r="F1007" s="6"/>
      <c r="G1007" s="6"/>
      <c r="H1007" s="6"/>
    </row>
    <row r="1008" spans="2:8" ht="15.75" customHeight="1" x14ac:dyDescent="0.25">
      <c r="B1008" s="10"/>
      <c r="C1008" s="6"/>
      <c r="D1008" s="6"/>
      <c r="E1008" s="6"/>
      <c r="F1008" s="6"/>
      <c r="G1008" s="6"/>
      <c r="H1008" s="6"/>
    </row>
    <row r="1009" spans="2:8" ht="15.75" customHeight="1" x14ac:dyDescent="0.25">
      <c r="B1009" s="10"/>
      <c r="C1009" s="6"/>
      <c r="D1009" s="6"/>
      <c r="E1009" s="6"/>
      <c r="F1009" s="6"/>
      <c r="G1009" s="6"/>
      <c r="H1009" s="6"/>
    </row>
    <row r="1010" spans="2:8" ht="15.75" customHeight="1" x14ac:dyDescent="0.25">
      <c r="B1010" s="10"/>
      <c r="C1010" s="6"/>
      <c r="D1010" s="6"/>
      <c r="E1010" s="6"/>
      <c r="F1010" s="6"/>
      <c r="G1010" s="6"/>
      <c r="H1010" s="6"/>
    </row>
    <row r="1011" spans="2:8" ht="15.75" customHeight="1" x14ac:dyDescent="0.25">
      <c r="B1011" s="10"/>
      <c r="C1011" s="6"/>
      <c r="D1011" s="6"/>
      <c r="E1011" s="6"/>
      <c r="F1011" s="6"/>
      <c r="G1011" s="6"/>
      <c r="H1011" s="6"/>
    </row>
    <row r="1012" spans="2:8" ht="15.75" customHeight="1" x14ac:dyDescent="0.25">
      <c r="B1012" s="10"/>
      <c r="C1012" s="6"/>
      <c r="D1012" s="6"/>
      <c r="E1012" s="6"/>
      <c r="F1012" s="6"/>
      <c r="G1012" s="6"/>
      <c r="H1012" s="6"/>
    </row>
    <row r="1013" spans="2:8" ht="15.75" customHeight="1" x14ac:dyDescent="0.25">
      <c r="B1013" s="10"/>
      <c r="C1013" s="6"/>
      <c r="D1013" s="6"/>
      <c r="E1013" s="6"/>
      <c r="F1013" s="6"/>
      <c r="G1013" s="6"/>
      <c r="H1013" s="6"/>
    </row>
    <row r="1014" spans="2:8" ht="15.75" customHeight="1" x14ac:dyDescent="0.25">
      <c r="B1014" s="10"/>
      <c r="C1014" s="6"/>
      <c r="D1014" s="6"/>
      <c r="E1014" s="6"/>
      <c r="F1014" s="6"/>
      <c r="G1014" s="6"/>
      <c r="H1014" s="6"/>
    </row>
    <row r="1015" spans="2:8" ht="15.75" customHeight="1" x14ac:dyDescent="0.25">
      <c r="B1015" s="10"/>
      <c r="C1015" s="6"/>
      <c r="D1015" s="6"/>
      <c r="E1015" s="6"/>
      <c r="F1015" s="6"/>
      <c r="G1015" s="6"/>
      <c r="H1015" s="6"/>
    </row>
    <row r="1016" spans="2:8" ht="15.75" customHeight="1" x14ac:dyDescent="0.25">
      <c r="B1016" s="10"/>
      <c r="C1016" s="6"/>
      <c r="D1016" s="6"/>
      <c r="E1016" s="6"/>
      <c r="F1016" s="6"/>
      <c r="G1016" s="6"/>
      <c r="H1016" s="6"/>
    </row>
    <row r="1017" spans="2:8" ht="15.75" customHeight="1" x14ac:dyDescent="0.25">
      <c r="B1017" s="10"/>
      <c r="C1017" s="6"/>
      <c r="D1017" s="6"/>
      <c r="E1017" s="6"/>
      <c r="F1017" s="6"/>
      <c r="G1017" s="6"/>
      <c r="H1017" s="6"/>
    </row>
    <row r="1018" spans="2:8" ht="15.75" customHeight="1" x14ac:dyDescent="0.25">
      <c r="B1018" s="10"/>
      <c r="C1018" s="6"/>
      <c r="D1018" s="6"/>
      <c r="E1018" s="6"/>
      <c r="F1018" s="6"/>
      <c r="G1018" s="6"/>
      <c r="H1018" s="6"/>
    </row>
    <row r="1019" spans="2:8" ht="15.75" customHeight="1" x14ac:dyDescent="0.25">
      <c r="B1019" s="10"/>
      <c r="C1019" s="6"/>
      <c r="D1019" s="6"/>
      <c r="E1019" s="6"/>
      <c r="F1019" s="6"/>
      <c r="G1019" s="6"/>
      <c r="H1019" s="6"/>
    </row>
    <row r="1020" spans="2:8" ht="15.75" customHeight="1" x14ac:dyDescent="0.25">
      <c r="B1020" s="10"/>
      <c r="C1020" s="6"/>
      <c r="D1020" s="6"/>
      <c r="E1020" s="6"/>
      <c r="F1020" s="6"/>
      <c r="G1020" s="6"/>
      <c r="H1020" s="6"/>
    </row>
    <row r="1021" spans="2:8" ht="15.75" customHeight="1" x14ac:dyDescent="0.25">
      <c r="B1021" s="10"/>
      <c r="C1021" s="6"/>
      <c r="D1021" s="6"/>
      <c r="E1021" s="6"/>
      <c r="F1021" s="6"/>
      <c r="G1021" s="6"/>
      <c r="H1021" s="6"/>
    </row>
    <row r="1022" spans="2:8" ht="15.75" customHeight="1" x14ac:dyDescent="0.25">
      <c r="B1022" s="10"/>
      <c r="C1022" s="6"/>
      <c r="D1022" s="6"/>
      <c r="E1022" s="6"/>
      <c r="F1022" s="6"/>
      <c r="G1022" s="6"/>
      <c r="H1022" s="6"/>
    </row>
    <row r="1023" spans="2:8" ht="15.75" customHeight="1" x14ac:dyDescent="0.25">
      <c r="B1023" s="10"/>
      <c r="C1023" s="6"/>
      <c r="D1023" s="6"/>
      <c r="E1023" s="6"/>
      <c r="F1023" s="6"/>
      <c r="G1023" s="6"/>
      <c r="H1023" s="6"/>
    </row>
    <row r="1024" spans="2:8" ht="15.75" customHeight="1" x14ac:dyDescent="0.25">
      <c r="B1024" s="10"/>
      <c r="C1024" s="6"/>
      <c r="D1024" s="6"/>
      <c r="E1024" s="6"/>
      <c r="F1024" s="6"/>
      <c r="G1024" s="6"/>
      <c r="H1024" s="6"/>
    </row>
    <row r="1025" spans="2:8" ht="15.75" customHeight="1" x14ac:dyDescent="0.25">
      <c r="B1025" s="10"/>
      <c r="C1025" s="6"/>
      <c r="D1025" s="6"/>
      <c r="E1025" s="6"/>
      <c r="F1025" s="6"/>
      <c r="G1025" s="6"/>
      <c r="H1025" s="6"/>
    </row>
    <row r="1026" spans="2:8" ht="15.75" customHeight="1" x14ac:dyDescent="0.25">
      <c r="B1026" s="10"/>
      <c r="C1026" s="6"/>
      <c r="D1026" s="6"/>
      <c r="E1026" s="6"/>
      <c r="F1026" s="6"/>
      <c r="G1026" s="6"/>
      <c r="H1026" s="6"/>
    </row>
    <row r="1027" spans="2:8" ht="15.75" customHeight="1" x14ac:dyDescent="0.25">
      <c r="B1027" s="10"/>
      <c r="C1027" s="6"/>
      <c r="D1027" s="6"/>
      <c r="E1027" s="6"/>
      <c r="F1027" s="6"/>
      <c r="G1027" s="6"/>
      <c r="H1027" s="6"/>
    </row>
    <row r="1028" spans="2:8" ht="15.75" customHeight="1" x14ac:dyDescent="0.25">
      <c r="B1028" s="10"/>
      <c r="C1028" s="6"/>
      <c r="D1028" s="6"/>
      <c r="E1028" s="6"/>
      <c r="F1028" s="6"/>
      <c r="G1028" s="6"/>
      <c r="H1028" s="6"/>
    </row>
    <row r="1029" spans="2:8" ht="15.75" customHeight="1" x14ac:dyDescent="0.25">
      <c r="B1029" s="10"/>
      <c r="C1029" s="6"/>
      <c r="D1029" s="6"/>
      <c r="E1029" s="6"/>
      <c r="F1029" s="6"/>
      <c r="G1029" s="6"/>
      <c r="H1029" s="6"/>
    </row>
    <row r="1030" spans="2:8" ht="15.75" customHeight="1" x14ac:dyDescent="0.25">
      <c r="B1030" s="10"/>
      <c r="C1030" s="6"/>
      <c r="D1030" s="6"/>
      <c r="E1030" s="6"/>
      <c r="F1030" s="6"/>
      <c r="G1030" s="6"/>
      <c r="H1030" s="6"/>
    </row>
    <row r="1031" spans="2:8" ht="15.75" customHeight="1" x14ac:dyDescent="0.25">
      <c r="B1031" s="10"/>
      <c r="C1031" s="6"/>
      <c r="D1031" s="6"/>
      <c r="E1031" s="6"/>
      <c r="F1031" s="6"/>
      <c r="G1031" s="6"/>
      <c r="H1031" s="6"/>
    </row>
    <row r="1032" spans="2:8" ht="15.75" customHeight="1" x14ac:dyDescent="0.25">
      <c r="B1032" s="10"/>
      <c r="C1032" s="6"/>
      <c r="D1032" s="6"/>
      <c r="E1032" s="6"/>
      <c r="F1032" s="6"/>
      <c r="G1032" s="6"/>
      <c r="H1032" s="6"/>
    </row>
    <row r="1033" spans="2:8" ht="15.75" customHeight="1" x14ac:dyDescent="0.25">
      <c r="B1033" s="10"/>
      <c r="C1033" s="6"/>
      <c r="D1033" s="6"/>
      <c r="E1033" s="6"/>
      <c r="F1033" s="6"/>
      <c r="G1033" s="6"/>
      <c r="H1033" s="6"/>
    </row>
    <row r="1034" spans="2:8" ht="15.75" customHeight="1" x14ac:dyDescent="0.25">
      <c r="B1034" s="10"/>
      <c r="C1034" s="6"/>
      <c r="D1034" s="6"/>
      <c r="E1034" s="6"/>
      <c r="F1034" s="6"/>
      <c r="G1034" s="6"/>
      <c r="H1034" s="6"/>
    </row>
    <row r="1035" spans="2:8" ht="15.75" customHeight="1" x14ac:dyDescent="0.25">
      <c r="B1035" s="10"/>
      <c r="C1035" s="6"/>
      <c r="D1035" s="6"/>
      <c r="E1035" s="6"/>
      <c r="F1035" s="6"/>
      <c r="G1035" s="6"/>
      <c r="H1035" s="6"/>
    </row>
    <row r="1036" spans="2:8" ht="15.75" customHeight="1" x14ac:dyDescent="0.25">
      <c r="B1036" s="10"/>
      <c r="C1036" s="6"/>
      <c r="D1036" s="6"/>
      <c r="E1036" s="6"/>
      <c r="F1036" s="6"/>
      <c r="G1036" s="6"/>
      <c r="H1036" s="6"/>
    </row>
    <row r="1037" spans="2:8" ht="15.75" customHeight="1" x14ac:dyDescent="0.25">
      <c r="B1037" s="10"/>
      <c r="C1037" s="6"/>
      <c r="D1037" s="6"/>
      <c r="E1037" s="6"/>
      <c r="F1037" s="6"/>
      <c r="G1037" s="6"/>
      <c r="H1037" s="6"/>
    </row>
    <row r="1038" spans="2:8" ht="15.75" customHeight="1" x14ac:dyDescent="0.25">
      <c r="B1038" s="10"/>
      <c r="C1038" s="6"/>
      <c r="D1038" s="6"/>
      <c r="E1038" s="6"/>
      <c r="F1038" s="6"/>
      <c r="G1038" s="6"/>
      <c r="H1038" s="6"/>
    </row>
    <row r="1039" spans="2:8" ht="15.75" customHeight="1" x14ac:dyDescent="0.25">
      <c r="B1039" s="10"/>
      <c r="C1039" s="6"/>
      <c r="D1039" s="6"/>
      <c r="E1039" s="6"/>
      <c r="F1039" s="6"/>
      <c r="G1039" s="6"/>
      <c r="H1039" s="6"/>
    </row>
    <row r="1040" spans="2:8" ht="15.75" customHeight="1" x14ac:dyDescent="0.25">
      <c r="B1040" s="10"/>
      <c r="C1040" s="6"/>
      <c r="D1040" s="6"/>
      <c r="E1040" s="6"/>
      <c r="F1040" s="6"/>
      <c r="G1040" s="6"/>
      <c r="H1040" s="6"/>
    </row>
    <row r="1041" spans="2:8" ht="15.75" customHeight="1" x14ac:dyDescent="0.25">
      <c r="B1041" s="10"/>
      <c r="C1041" s="6"/>
      <c r="D1041" s="6"/>
      <c r="E1041" s="6"/>
      <c r="F1041" s="6"/>
      <c r="G1041" s="6"/>
      <c r="H1041" s="6"/>
    </row>
    <row r="1042" spans="2:8" ht="15.75" customHeight="1" x14ac:dyDescent="0.25">
      <c r="B1042" s="10"/>
      <c r="C1042" s="6"/>
      <c r="D1042" s="6"/>
      <c r="E1042" s="6"/>
      <c r="F1042" s="6"/>
      <c r="G1042" s="6"/>
      <c r="H1042" s="6"/>
    </row>
    <row r="1043" spans="2:8" ht="15.75" customHeight="1" x14ac:dyDescent="0.25">
      <c r="B1043" s="10"/>
      <c r="C1043" s="6"/>
      <c r="D1043" s="6"/>
      <c r="E1043" s="6"/>
      <c r="F1043" s="6"/>
      <c r="G1043" s="6"/>
      <c r="H1043" s="6"/>
    </row>
    <row r="1044" spans="2:8" ht="15.75" customHeight="1" x14ac:dyDescent="0.25">
      <c r="B1044" s="10"/>
      <c r="C1044" s="6"/>
      <c r="D1044" s="6"/>
      <c r="E1044" s="6"/>
      <c r="F1044" s="6"/>
      <c r="G1044" s="6"/>
      <c r="H1044" s="6"/>
    </row>
    <row r="1045" spans="2:8" ht="15.75" customHeight="1" x14ac:dyDescent="0.25">
      <c r="B1045" s="10"/>
      <c r="C1045" s="6"/>
      <c r="D1045" s="6"/>
      <c r="E1045" s="6"/>
      <c r="F1045" s="6"/>
      <c r="G1045" s="6"/>
      <c r="H1045" s="6"/>
    </row>
    <row r="1046" spans="2:8" ht="15.75" customHeight="1" x14ac:dyDescent="0.25">
      <c r="B1046" s="10"/>
      <c r="C1046" s="6"/>
      <c r="D1046" s="6"/>
      <c r="E1046" s="6"/>
      <c r="F1046" s="6"/>
      <c r="G1046" s="6"/>
      <c r="H1046" s="6"/>
    </row>
    <row r="1047" spans="2:8" ht="15.75" customHeight="1" x14ac:dyDescent="0.25">
      <c r="B1047" s="10"/>
      <c r="C1047" s="6"/>
      <c r="D1047" s="6"/>
      <c r="E1047" s="6"/>
      <c r="F1047" s="6"/>
      <c r="G1047" s="6"/>
      <c r="H1047" s="6"/>
    </row>
    <row r="1048" spans="2:8" ht="15.75" customHeight="1" x14ac:dyDescent="0.25">
      <c r="B1048" s="10"/>
      <c r="C1048" s="6"/>
      <c r="D1048" s="6"/>
      <c r="E1048" s="6"/>
      <c r="F1048" s="6"/>
      <c r="G1048" s="6"/>
      <c r="H1048" s="6"/>
    </row>
    <row r="1049" spans="2:8" ht="15.75" customHeight="1" x14ac:dyDescent="0.25">
      <c r="B1049" s="10"/>
      <c r="C1049" s="6"/>
      <c r="D1049" s="6"/>
      <c r="E1049" s="6"/>
      <c r="F1049" s="6"/>
      <c r="G1049" s="6"/>
      <c r="H1049" s="6"/>
    </row>
    <row r="1050" spans="2:8" ht="15.75" customHeight="1" x14ac:dyDescent="0.25">
      <c r="B1050" s="10"/>
      <c r="C1050" s="6"/>
      <c r="D1050" s="6"/>
      <c r="E1050" s="6"/>
      <c r="F1050" s="6"/>
      <c r="G1050" s="6"/>
      <c r="H1050" s="6"/>
    </row>
    <row r="1051" spans="2:8" ht="15.75" customHeight="1" x14ac:dyDescent="0.25">
      <c r="B1051" s="10"/>
      <c r="C1051" s="6"/>
      <c r="D1051" s="6"/>
      <c r="E1051" s="6"/>
      <c r="F1051" s="6"/>
      <c r="G1051" s="6"/>
      <c r="H1051" s="6"/>
    </row>
    <row r="1052" spans="2:8" ht="15.75" customHeight="1" x14ac:dyDescent="0.25">
      <c r="B1052" s="10"/>
      <c r="C1052" s="6"/>
      <c r="D1052" s="6"/>
      <c r="E1052" s="6"/>
      <c r="F1052" s="6"/>
      <c r="G1052" s="6"/>
      <c r="H1052" s="6"/>
    </row>
    <row r="1053" spans="2:8" ht="15.75" customHeight="1" x14ac:dyDescent="0.25">
      <c r="B1053" s="10"/>
      <c r="C1053" s="6"/>
      <c r="D1053" s="6"/>
      <c r="E1053" s="6"/>
      <c r="F1053" s="6"/>
      <c r="G1053" s="6"/>
      <c r="H1053" s="6"/>
    </row>
    <row r="1054" spans="2:8" ht="15.75" customHeight="1" x14ac:dyDescent="0.25">
      <c r="B1054" s="10"/>
      <c r="C1054" s="6"/>
      <c r="D1054" s="6"/>
      <c r="E1054" s="6"/>
      <c r="F1054" s="6"/>
      <c r="G1054" s="6"/>
      <c r="H1054" s="6"/>
    </row>
    <row r="1055" spans="2:8" ht="15.75" customHeight="1" x14ac:dyDescent="0.25">
      <c r="B1055" s="10"/>
      <c r="C1055" s="6"/>
      <c r="D1055" s="6"/>
      <c r="E1055" s="6"/>
      <c r="F1055" s="6"/>
      <c r="G1055" s="6"/>
      <c r="H1055" s="6"/>
    </row>
    <row r="1056" spans="2:8" ht="15.75" customHeight="1" x14ac:dyDescent="0.25">
      <c r="B1056" s="10"/>
      <c r="C1056" s="6"/>
      <c r="D1056" s="6"/>
      <c r="E1056" s="6"/>
      <c r="F1056" s="6"/>
      <c r="G1056" s="6"/>
      <c r="H1056" s="6"/>
    </row>
    <row r="1057" spans="2:8" ht="15.75" customHeight="1" x14ac:dyDescent="0.25">
      <c r="B1057" s="10"/>
      <c r="C1057" s="6"/>
      <c r="D1057" s="6"/>
      <c r="E1057" s="6"/>
      <c r="F1057" s="6"/>
      <c r="G1057" s="6"/>
      <c r="H1057" s="6"/>
    </row>
    <row r="1058" spans="2:8" ht="15.75" customHeight="1" x14ac:dyDescent="0.25">
      <c r="B1058" s="10"/>
      <c r="C1058" s="6"/>
      <c r="D1058" s="6"/>
      <c r="E1058" s="6"/>
      <c r="F1058" s="6"/>
      <c r="G1058" s="6"/>
      <c r="H1058" s="6"/>
    </row>
    <row r="1059" spans="2:8" ht="15.75" customHeight="1" x14ac:dyDescent="0.25">
      <c r="B1059" s="10"/>
      <c r="C1059" s="6"/>
      <c r="D1059" s="6"/>
      <c r="E1059" s="6"/>
      <c r="F1059" s="6"/>
      <c r="G1059" s="6"/>
      <c r="H1059" s="6"/>
    </row>
    <row r="1060" spans="2:8" ht="15.75" customHeight="1" x14ac:dyDescent="0.25">
      <c r="B1060" s="10"/>
      <c r="C1060" s="6"/>
      <c r="D1060" s="6"/>
      <c r="E1060" s="6"/>
      <c r="F1060" s="6"/>
      <c r="G1060" s="6"/>
      <c r="H1060" s="6"/>
    </row>
    <row r="1061" spans="2:8" ht="15.75" customHeight="1" x14ac:dyDescent="0.25">
      <c r="B1061" s="10"/>
      <c r="C1061" s="6"/>
      <c r="D1061" s="6"/>
      <c r="E1061" s="6"/>
      <c r="F1061" s="6"/>
      <c r="G1061" s="6"/>
      <c r="H1061" s="6"/>
    </row>
    <row r="1062" spans="2:8" ht="15.75" customHeight="1" x14ac:dyDescent="0.25">
      <c r="B1062" s="10"/>
      <c r="C1062" s="6"/>
      <c r="D1062" s="6"/>
      <c r="E1062" s="6"/>
      <c r="F1062" s="6"/>
      <c r="G1062" s="6"/>
      <c r="H1062" s="6"/>
    </row>
    <row r="1063" spans="2:8" ht="15.75" customHeight="1" x14ac:dyDescent="0.25">
      <c r="B1063" s="10"/>
      <c r="C1063" s="6"/>
      <c r="D1063" s="6"/>
      <c r="E1063" s="6"/>
      <c r="F1063" s="6"/>
      <c r="G1063" s="6"/>
      <c r="H1063" s="6"/>
    </row>
    <row r="1064" spans="2:8" ht="15.75" customHeight="1" x14ac:dyDescent="0.25">
      <c r="B1064" s="10"/>
      <c r="C1064" s="6"/>
      <c r="D1064" s="6"/>
      <c r="E1064" s="6"/>
      <c r="F1064" s="6"/>
      <c r="G1064" s="6"/>
      <c r="H1064" s="6"/>
    </row>
    <row r="1065" spans="2:8" ht="15.75" customHeight="1" x14ac:dyDescent="0.25">
      <c r="B1065" s="10"/>
      <c r="C1065" s="6"/>
      <c r="D1065" s="6"/>
      <c r="E1065" s="6"/>
      <c r="F1065" s="6"/>
      <c r="G1065" s="6"/>
      <c r="H1065" s="6"/>
    </row>
    <row r="1066" spans="2:8" ht="15.75" customHeight="1" x14ac:dyDescent="0.25">
      <c r="B1066" s="10"/>
      <c r="C1066" s="6"/>
      <c r="D1066" s="6"/>
      <c r="E1066" s="6"/>
      <c r="F1066" s="6"/>
      <c r="G1066" s="6"/>
      <c r="H1066" s="6"/>
    </row>
    <row r="1067" spans="2:8" ht="15.75" customHeight="1" x14ac:dyDescent="0.25">
      <c r="B1067" s="10"/>
      <c r="C1067" s="6"/>
      <c r="D1067" s="6"/>
      <c r="E1067" s="6"/>
      <c r="F1067" s="6"/>
      <c r="G1067" s="6"/>
      <c r="H1067" s="6"/>
    </row>
    <row r="1068" spans="2:8" ht="15.75" customHeight="1" x14ac:dyDescent="0.25">
      <c r="B1068" s="10"/>
      <c r="C1068" s="6"/>
      <c r="D1068" s="6"/>
      <c r="E1068" s="6"/>
      <c r="F1068" s="6"/>
      <c r="G1068" s="6"/>
      <c r="H1068" s="6"/>
    </row>
    <row r="1069" spans="2:8" ht="15.75" customHeight="1" x14ac:dyDescent="0.25">
      <c r="B1069" s="10"/>
      <c r="C1069" s="6"/>
      <c r="D1069" s="6"/>
      <c r="E1069" s="6"/>
      <c r="F1069" s="6"/>
      <c r="G1069" s="6"/>
      <c r="H1069" s="6"/>
    </row>
    <row r="1070" spans="2:8" ht="15.75" customHeight="1" x14ac:dyDescent="0.25">
      <c r="B1070" s="10"/>
      <c r="C1070" s="6"/>
      <c r="D1070" s="6"/>
      <c r="E1070" s="6"/>
      <c r="F1070" s="6"/>
      <c r="G1070" s="6"/>
      <c r="H1070" s="6"/>
    </row>
    <row r="1071" spans="2:8" ht="15.75" customHeight="1" x14ac:dyDescent="0.25">
      <c r="B1071" s="10"/>
      <c r="C1071" s="6"/>
      <c r="D1071" s="6"/>
      <c r="E1071" s="6"/>
      <c r="F1071" s="6"/>
      <c r="G1071" s="6"/>
      <c r="H1071" s="6"/>
    </row>
    <row r="1072" spans="2:8" ht="15.75" customHeight="1" x14ac:dyDescent="0.25">
      <c r="B1072" s="10"/>
      <c r="C1072" s="6"/>
      <c r="D1072" s="6"/>
      <c r="E1072" s="6"/>
      <c r="F1072" s="6"/>
      <c r="G1072" s="6"/>
      <c r="H1072" s="6"/>
    </row>
    <row r="1073" spans="2:8" ht="15.75" customHeight="1" x14ac:dyDescent="0.25">
      <c r="B1073" s="10"/>
      <c r="C1073" s="6"/>
      <c r="D1073" s="6"/>
      <c r="E1073" s="6"/>
      <c r="F1073" s="6"/>
      <c r="G1073" s="6"/>
      <c r="H1073" s="6"/>
    </row>
    <row r="1074" spans="2:8" ht="15.75" customHeight="1" x14ac:dyDescent="0.25">
      <c r="B1074" s="10"/>
      <c r="C1074" s="6"/>
      <c r="D1074" s="6"/>
      <c r="E1074" s="6"/>
      <c r="F1074" s="6"/>
      <c r="G1074" s="6"/>
      <c r="H1074" s="6"/>
    </row>
    <row r="1075" spans="2:8" ht="15.75" customHeight="1" x14ac:dyDescent="0.25">
      <c r="B1075" s="10"/>
      <c r="C1075" s="6"/>
      <c r="D1075" s="6"/>
      <c r="E1075" s="6"/>
      <c r="F1075" s="6"/>
      <c r="G1075" s="6"/>
      <c r="H1075" s="6"/>
    </row>
    <row r="1076" spans="2:8" ht="15.75" customHeight="1" x14ac:dyDescent="0.25">
      <c r="B1076" s="10"/>
      <c r="C1076" s="6"/>
      <c r="D1076" s="6"/>
      <c r="E1076" s="6"/>
      <c r="F1076" s="6"/>
      <c r="G1076" s="6"/>
      <c r="H1076" s="6"/>
    </row>
    <row r="1077" spans="2:8" ht="15.75" customHeight="1" x14ac:dyDescent="0.25">
      <c r="B1077" s="10"/>
      <c r="C1077" s="6"/>
      <c r="D1077" s="6"/>
      <c r="E1077" s="6"/>
      <c r="F1077" s="6"/>
      <c r="G1077" s="6"/>
      <c r="H1077" s="6"/>
    </row>
    <row r="1078" spans="2:8" ht="15.75" customHeight="1" x14ac:dyDescent="0.25">
      <c r="B1078" s="10"/>
      <c r="C1078" s="6"/>
      <c r="D1078" s="6"/>
      <c r="E1078" s="6"/>
      <c r="F1078" s="6"/>
      <c r="G1078" s="6"/>
      <c r="H1078" s="6"/>
    </row>
    <row r="1079" spans="2:8" ht="15.75" customHeight="1" x14ac:dyDescent="0.25">
      <c r="B1079" s="10"/>
      <c r="C1079" s="6"/>
      <c r="D1079" s="6"/>
      <c r="E1079" s="6"/>
      <c r="F1079" s="6"/>
      <c r="G1079" s="6"/>
      <c r="H1079" s="6"/>
    </row>
    <row r="1080" spans="2:8" ht="15.75" customHeight="1" x14ac:dyDescent="0.25">
      <c r="B1080" s="10"/>
      <c r="C1080" s="6"/>
      <c r="D1080" s="6"/>
      <c r="E1080" s="6"/>
      <c r="F1080" s="6"/>
      <c r="G1080" s="6"/>
      <c r="H1080" s="6"/>
    </row>
    <row r="1081" spans="2:8" ht="15.75" customHeight="1" x14ac:dyDescent="0.25">
      <c r="B1081" s="10"/>
      <c r="C1081" s="6"/>
      <c r="D1081" s="6"/>
      <c r="E1081" s="6"/>
      <c r="F1081" s="6"/>
      <c r="G1081" s="6"/>
      <c r="H1081" s="6"/>
    </row>
    <row r="1082" spans="2:8" ht="15.75" customHeight="1" x14ac:dyDescent="0.25">
      <c r="B1082" s="10"/>
      <c r="C1082" s="6"/>
      <c r="D1082" s="6"/>
      <c r="E1082" s="6"/>
      <c r="F1082" s="6"/>
      <c r="G1082" s="6"/>
      <c r="H1082" s="6"/>
    </row>
    <row r="1083" spans="2:8" ht="15.75" customHeight="1" x14ac:dyDescent="0.25">
      <c r="B1083" s="10"/>
      <c r="C1083" s="6"/>
      <c r="D1083" s="6"/>
      <c r="E1083" s="6"/>
      <c r="F1083" s="6"/>
      <c r="G1083" s="6"/>
      <c r="H1083" s="6"/>
    </row>
    <row r="1084" spans="2:8" ht="15.75" customHeight="1" x14ac:dyDescent="0.25">
      <c r="B1084" s="10"/>
      <c r="C1084" s="6"/>
      <c r="D1084" s="6"/>
      <c r="E1084" s="6"/>
      <c r="F1084" s="6"/>
      <c r="G1084" s="6"/>
      <c r="H1084" s="6"/>
    </row>
    <row r="1085" spans="2:8" ht="15.75" customHeight="1" x14ac:dyDescent="0.25">
      <c r="B1085" s="10"/>
      <c r="C1085" s="6"/>
      <c r="D1085" s="6"/>
      <c r="E1085" s="6"/>
      <c r="F1085" s="6"/>
      <c r="G1085" s="6"/>
      <c r="H1085" s="6"/>
    </row>
    <row r="1086" spans="2:8" ht="15.75" customHeight="1" x14ac:dyDescent="0.25">
      <c r="B1086" s="10"/>
      <c r="C1086" s="6"/>
      <c r="D1086" s="6"/>
      <c r="E1086" s="6"/>
      <c r="F1086" s="6"/>
      <c r="G1086" s="6"/>
      <c r="H1086" s="6"/>
    </row>
    <row r="1087" spans="2:8" ht="15.75" customHeight="1" x14ac:dyDescent="0.25">
      <c r="B1087" s="10"/>
      <c r="C1087" s="6"/>
      <c r="D1087" s="6"/>
      <c r="E1087" s="6"/>
      <c r="F1087" s="6"/>
      <c r="G1087" s="6"/>
      <c r="H1087" s="6"/>
    </row>
    <row r="1088" spans="2:8" ht="15.75" customHeight="1" x14ac:dyDescent="0.25">
      <c r="B1088" s="10"/>
      <c r="C1088" s="6"/>
      <c r="D1088" s="6"/>
      <c r="E1088" s="6"/>
      <c r="F1088" s="6"/>
      <c r="G1088" s="6"/>
      <c r="H1088" s="6"/>
    </row>
    <row r="1089" spans="2:8" ht="15.75" customHeight="1" x14ac:dyDescent="0.25">
      <c r="B1089" s="10"/>
      <c r="C1089" s="6"/>
      <c r="D1089" s="6"/>
      <c r="E1089" s="6"/>
      <c r="F1089" s="6"/>
      <c r="G1089" s="6"/>
      <c r="H1089" s="6"/>
    </row>
    <row r="1090" spans="2:8" ht="15.75" customHeight="1" x14ac:dyDescent="0.25">
      <c r="B1090" s="10"/>
      <c r="C1090" s="6"/>
      <c r="D1090" s="6"/>
      <c r="E1090" s="6"/>
      <c r="F1090" s="6"/>
      <c r="G1090" s="6"/>
      <c r="H1090" s="6"/>
    </row>
    <row r="1091" spans="2:8" ht="15.75" customHeight="1" x14ac:dyDescent="0.25">
      <c r="B1091" s="10"/>
      <c r="C1091" s="6"/>
      <c r="D1091" s="6"/>
      <c r="E1091" s="6"/>
      <c r="F1091" s="6"/>
      <c r="G1091" s="6"/>
      <c r="H1091" s="6"/>
    </row>
    <row r="1092" spans="2:8" ht="15.75" customHeight="1" x14ac:dyDescent="0.25">
      <c r="B1092" s="10"/>
      <c r="C1092" s="6"/>
      <c r="D1092" s="6"/>
      <c r="E1092" s="6"/>
      <c r="F1092" s="6"/>
      <c r="G1092" s="6"/>
      <c r="H1092" s="6"/>
    </row>
    <row r="1093" spans="2:8" ht="15.75" customHeight="1" x14ac:dyDescent="0.25">
      <c r="B1093" s="10"/>
      <c r="C1093" s="6"/>
      <c r="D1093" s="6"/>
      <c r="E1093" s="6"/>
      <c r="F1093" s="6"/>
      <c r="G1093" s="6"/>
      <c r="H1093" s="6"/>
    </row>
    <row r="1094" spans="2:8" ht="15.75" customHeight="1" x14ac:dyDescent="0.25">
      <c r="B1094" s="10"/>
      <c r="C1094" s="6"/>
      <c r="D1094" s="6"/>
      <c r="E1094" s="6"/>
      <c r="F1094" s="6"/>
      <c r="G1094" s="6"/>
      <c r="H1094" s="6"/>
    </row>
    <row r="1095" spans="2:8" ht="15.75" customHeight="1" x14ac:dyDescent="0.25">
      <c r="B1095" s="10"/>
      <c r="C1095" s="6"/>
      <c r="D1095" s="6"/>
      <c r="E1095" s="6"/>
      <c r="F1095" s="6"/>
      <c r="G1095" s="6"/>
      <c r="H1095" s="6"/>
    </row>
    <row r="1096" spans="2:8" ht="15.75" customHeight="1" x14ac:dyDescent="0.25">
      <c r="B1096" s="10"/>
      <c r="C1096" s="6"/>
      <c r="D1096" s="6"/>
      <c r="E1096" s="6"/>
      <c r="F1096" s="6"/>
      <c r="G1096" s="6"/>
      <c r="H1096" s="6"/>
    </row>
    <row r="1097" spans="2:8" ht="15.75" customHeight="1" x14ac:dyDescent="0.25">
      <c r="B1097" s="10"/>
      <c r="C1097" s="6"/>
      <c r="D1097" s="6"/>
      <c r="E1097" s="6"/>
      <c r="F1097" s="6"/>
      <c r="G1097" s="6"/>
      <c r="H1097" s="6"/>
    </row>
    <row r="1098" spans="2:8" ht="15.75" customHeight="1" x14ac:dyDescent="0.25">
      <c r="B1098" s="10"/>
      <c r="C1098" s="6"/>
      <c r="D1098" s="6"/>
      <c r="E1098" s="6"/>
      <c r="F1098" s="6"/>
      <c r="G1098" s="6"/>
      <c r="H1098" s="6"/>
    </row>
    <row r="1099" spans="2:8" ht="15.75" customHeight="1" x14ac:dyDescent="0.25">
      <c r="B1099" s="10"/>
      <c r="C1099" s="6"/>
      <c r="D1099" s="6"/>
      <c r="E1099" s="6"/>
      <c r="F1099" s="6"/>
      <c r="G1099" s="6"/>
      <c r="H1099" s="6"/>
    </row>
    <row r="1100" spans="2:8" ht="15.75" customHeight="1" x14ac:dyDescent="0.25">
      <c r="B1100" s="10"/>
      <c r="C1100" s="6"/>
      <c r="D1100" s="6"/>
      <c r="E1100" s="6"/>
      <c r="F1100" s="6"/>
      <c r="G1100" s="6"/>
      <c r="H1100" s="6"/>
    </row>
    <row r="1101" spans="2:8" ht="15.75" customHeight="1" x14ac:dyDescent="0.25">
      <c r="B1101" s="10"/>
      <c r="C1101" s="6"/>
      <c r="D1101" s="6"/>
      <c r="E1101" s="6"/>
      <c r="F1101" s="6"/>
      <c r="G1101" s="6"/>
      <c r="H1101" s="6"/>
    </row>
    <row r="1102" spans="2:8" ht="15.75" customHeight="1" x14ac:dyDescent="0.25">
      <c r="B1102" s="10"/>
      <c r="C1102" s="6"/>
      <c r="D1102" s="6"/>
      <c r="E1102" s="6"/>
      <c r="F1102" s="6"/>
      <c r="G1102" s="6"/>
      <c r="H1102" s="6"/>
    </row>
    <row r="1103" spans="2:8" ht="15.75" customHeight="1" x14ac:dyDescent="0.25">
      <c r="B1103" s="10"/>
      <c r="C1103" s="6"/>
      <c r="D1103" s="6"/>
      <c r="E1103" s="6"/>
      <c r="F1103" s="6"/>
      <c r="G1103" s="6"/>
      <c r="H1103" s="6"/>
    </row>
    <row r="1104" spans="2:8" ht="15.75" customHeight="1" x14ac:dyDescent="0.25">
      <c r="B1104" s="10"/>
      <c r="C1104" s="6"/>
      <c r="D1104" s="6"/>
      <c r="E1104" s="6"/>
      <c r="F1104" s="6"/>
      <c r="G1104" s="6"/>
      <c r="H1104" s="6"/>
    </row>
    <row r="1105" spans="2:8" ht="15.75" customHeight="1" x14ac:dyDescent="0.25">
      <c r="B1105" s="10"/>
      <c r="C1105" s="6"/>
      <c r="D1105" s="6"/>
      <c r="E1105" s="6"/>
      <c r="F1105" s="6"/>
      <c r="G1105" s="6"/>
      <c r="H1105" s="6"/>
    </row>
    <row r="1106" spans="2:8" ht="15.75" customHeight="1" x14ac:dyDescent="0.25">
      <c r="B1106" s="10"/>
      <c r="C1106" s="6"/>
      <c r="D1106" s="6"/>
      <c r="E1106" s="6"/>
      <c r="F1106" s="6"/>
      <c r="G1106" s="6"/>
      <c r="H1106" s="6"/>
    </row>
    <row r="1107" spans="2:8" ht="15.75" customHeight="1" x14ac:dyDescent="0.25">
      <c r="B1107" s="10"/>
      <c r="C1107" s="6"/>
      <c r="D1107" s="6"/>
      <c r="E1107" s="6"/>
      <c r="F1107" s="6"/>
      <c r="G1107" s="6"/>
      <c r="H1107" s="6"/>
    </row>
    <row r="1108" spans="2:8" ht="15.75" customHeight="1" x14ac:dyDescent="0.25">
      <c r="B1108" s="10"/>
      <c r="C1108" s="6"/>
      <c r="D1108" s="6"/>
      <c r="E1108" s="6"/>
      <c r="F1108" s="6"/>
      <c r="G1108" s="6"/>
      <c r="H1108" s="6"/>
    </row>
    <row r="1109" spans="2:8" ht="15.75" customHeight="1" x14ac:dyDescent="0.25">
      <c r="B1109" s="10"/>
      <c r="C1109" s="6"/>
      <c r="D1109" s="6"/>
      <c r="E1109" s="6"/>
      <c r="F1109" s="6"/>
      <c r="G1109" s="6"/>
      <c r="H1109" s="6"/>
    </row>
    <row r="1110" spans="2:8" ht="15.75" customHeight="1" x14ac:dyDescent="0.25">
      <c r="B1110" s="10"/>
      <c r="C1110" s="6"/>
      <c r="D1110" s="6"/>
      <c r="E1110" s="6"/>
      <c r="F1110" s="6"/>
      <c r="G1110" s="6"/>
      <c r="H1110" s="6"/>
    </row>
    <row r="1111" spans="2:8" ht="15.75" customHeight="1" x14ac:dyDescent="0.25">
      <c r="B1111" s="10"/>
      <c r="C1111" s="6"/>
      <c r="D1111" s="6"/>
      <c r="E1111" s="6"/>
      <c r="F1111" s="6"/>
      <c r="G1111" s="6"/>
      <c r="H1111" s="6"/>
    </row>
    <row r="1112" spans="2:8" ht="15.75" customHeight="1" x14ac:dyDescent="0.25">
      <c r="B1112" s="10"/>
      <c r="C1112" s="6"/>
      <c r="D1112" s="6"/>
      <c r="E1112" s="6"/>
      <c r="F1112" s="6"/>
      <c r="G1112" s="6"/>
      <c r="H1112" s="6"/>
    </row>
    <row r="1113" spans="2:8" ht="15.75" customHeight="1" x14ac:dyDescent="0.25">
      <c r="B1113" s="10"/>
      <c r="C1113" s="6"/>
      <c r="D1113" s="6"/>
      <c r="E1113" s="6"/>
      <c r="F1113" s="6"/>
      <c r="G1113" s="6"/>
      <c r="H1113" s="6"/>
    </row>
    <row r="1114" spans="2:8" ht="15.75" customHeight="1" x14ac:dyDescent="0.25">
      <c r="B1114" s="10"/>
      <c r="C1114" s="6"/>
      <c r="D1114" s="6"/>
      <c r="E1114" s="6"/>
      <c r="F1114" s="6"/>
      <c r="G1114" s="6"/>
      <c r="H1114" s="6"/>
    </row>
    <row r="1115" spans="2:8" ht="15.75" customHeight="1" x14ac:dyDescent="0.25">
      <c r="B1115" s="10"/>
      <c r="C1115" s="6"/>
      <c r="D1115" s="6"/>
      <c r="E1115" s="6"/>
      <c r="F1115" s="6"/>
      <c r="G1115" s="6"/>
      <c r="H1115" s="6"/>
    </row>
    <row r="1116" spans="2:8" ht="15.75" customHeight="1" x14ac:dyDescent="0.25">
      <c r="B1116" s="10"/>
      <c r="C1116" s="6"/>
      <c r="D1116" s="6"/>
      <c r="E1116" s="6"/>
      <c r="F1116" s="6"/>
      <c r="G1116" s="6"/>
      <c r="H1116" s="6"/>
    </row>
    <row r="1117" spans="2:8" ht="15.75" customHeight="1" x14ac:dyDescent="0.25">
      <c r="B1117" s="10"/>
      <c r="C1117" s="6"/>
      <c r="D1117" s="6"/>
      <c r="E1117" s="6"/>
      <c r="F1117" s="6"/>
      <c r="G1117" s="6"/>
      <c r="H1117" s="6"/>
    </row>
    <row r="1118" spans="2:8" ht="15.75" customHeight="1" x14ac:dyDescent="0.25">
      <c r="B1118" s="10"/>
      <c r="C1118" s="6"/>
      <c r="D1118" s="6"/>
      <c r="E1118" s="6"/>
      <c r="F1118" s="6"/>
      <c r="G1118" s="6"/>
      <c r="H1118" s="6"/>
    </row>
    <row r="1119" spans="2:8" ht="15.75" customHeight="1" x14ac:dyDescent="0.25">
      <c r="B1119" s="10"/>
      <c r="C1119" s="6"/>
      <c r="D1119" s="6"/>
      <c r="E1119" s="6"/>
      <c r="F1119" s="6"/>
      <c r="G1119" s="6"/>
      <c r="H1119" s="6"/>
    </row>
    <row r="1120" spans="2:8" ht="15.75" customHeight="1" x14ac:dyDescent="0.25">
      <c r="B1120" s="10"/>
      <c r="C1120" s="6"/>
      <c r="D1120" s="6"/>
      <c r="E1120" s="6"/>
      <c r="F1120" s="6"/>
      <c r="G1120" s="6"/>
      <c r="H1120" s="6"/>
    </row>
    <row r="1121" spans="2:8" ht="15.75" customHeight="1" x14ac:dyDescent="0.25">
      <c r="B1121" s="10"/>
      <c r="C1121" s="6"/>
      <c r="D1121" s="6"/>
      <c r="E1121" s="6"/>
      <c r="F1121" s="6"/>
      <c r="G1121" s="6"/>
      <c r="H1121" s="6"/>
    </row>
    <row r="1122" spans="2:8" ht="15.75" customHeight="1" x14ac:dyDescent="0.25">
      <c r="B1122" s="10"/>
      <c r="C1122" s="6"/>
      <c r="D1122" s="6"/>
      <c r="E1122" s="6"/>
      <c r="F1122" s="6"/>
      <c r="G1122" s="6"/>
      <c r="H1122" s="6"/>
    </row>
    <row r="1123" spans="2:8" ht="15.75" customHeight="1" x14ac:dyDescent="0.25">
      <c r="B1123" s="10"/>
      <c r="C1123" s="6"/>
      <c r="D1123" s="6"/>
      <c r="E1123" s="6"/>
      <c r="F1123" s="6"/>
      <c r="G1123" s="6"/>
      <c r="H1123" s="6"/>
    </row>
    <row r="1124" spans="2:8" ht="15.75" customHeight="1" x14ac:dyDescent="0.25">
      <c r="B1124" s="10"/>
      <c r="C1124" s="6"/>
      <c r="D1124" s="6"/>
      <c r="E1124" s="6"/>
      <c r="F1124" s="6"/>
      <c r="G1124" s="6"/>
      <c r="H1124" s="6"/>
    </row>
    <row r="1125" spans="2:8" ht="15.75" customHeight="1" x14ac:dyDescent="0.25">
      <c r="B1125" s="10"/>
      <c r="C1125" s="6"/>
      <c r="D1125" s="6"/>
      <c r="E1125" s="6"/>
      <c r="F1125" s="6"/>
      <c r="G1125" s="6"/>
      <c r="H1125" s="6"/>
    </row>
    <row r="1126" spans="2:8" ht="15.75" customHeight="1" x14ac:dyDescent="0.25">
      <c r="B1126" s="10"/>
      <c r="C1126" s="6"/>
      <c r="D1126" s="6"/>
      <c r="E1126" s="6"/>
      <c r="F1126" s="6"/>
      <c r="G1126" s="6"/>
      <c r="H1126" s="6"/>
    </row>
    <row r="1127" spans="2:8" ht="15.75" customHeight="1" x14ac:dyDescent="0.25">
      <c r="B1127" s="10"/>
      <c r="C1127" s="6"/>
      <c r="D1127" s="6"/>
      <c r="E1127" s="6"/>
      <c r="F1127" s="6"/>
      <c r="G1127" s="6"/>
      <c r="H1127" s="6"/>
    </row>
    <row r="1128" spans="2:8" ht="15.75" customHeight="1" x14ac:dyDescent="0.25">
      <c r="B1128" s="10"/>
      <c r="C1128" s="6"/>
      <c r="D1128" s="6"/>
      <c r="E1128" s="6"/>
      <c r="F1128" s="6"/>
      <c r="G1128" s="6"/>
      <c r="H1128" s="6"/>
    </row>
    <row r="1129" spans="2:8" ht="15.75" customHeight="1" x14ac:dyDescent="0.25">
      <c r="B1129" s="10"/>
      <c r="C1129" s="6"/>
      <c r="D1129" s="6"/>
      <c r="E1129" s="6"/>
      <c r="F1129" s="6"/>
      <c r="G1129" s="6"/>
      <c r="H1129" s="6"/>
    </row>
    <row r="1130" spans="2:8" ht="15.75" customHeight="1" x14ac:dyDescent="0.25">
      <c r="B1130" s="10"/>
      <c r="C1130" s="6"/>
      <c r="D1130" s="6"/>
      <c r="E1130" s="6"/>
      <c r="F1130" s="6"/>
      <c r="G1130" s="6"/>
      <c r="H1130" s="6"/>
    </row>
    <row r="1131" spans="2:8" ht="15.75" customHeight="1" x14ac:dyDescent="0.25">
      <c r="B1131" s="10"/>
      <c r="C1131" s="6"/>
      <c r="D1131" s="6"/>
      <c r="E1131" s="6"/>
      <c r="F1131" s="6"/>
      <c r="G1131" s="6"/>
      <c r="H1131" s="6"/>
    </row>
    <row r="1132" spans="2:8" ht="15.75" customHeight="1" x14ac:dyDescent="0.25">
      <c r="B1132" s="10"/>
      <c r="C1132" s="6"/>
      <c r="D1132" s="6"/>
      <c r="E1132" s="6"/>
      <c r="F1132" s="6"/>
      <c r="G1132" s="6"/>
      <c r="H1132" s="6"/>
    </row>
    <row r="1133" spans="2:8" ht="15.75" customHeight="1" x14ac:dyDescent="0.25">
      <c r="B1133" s="10"/>
      <c r="C1133" s="6"/>
      <c r="D1133" s="6"/>
      <c r="E1133" s="6"/>
      <c r="F1133" s="6"/>
      <c r="G1133" s="6"/>
      <c r="H1133" s="6"/>
    </row>
    <row r="1134" spans="2:8" ht="15.75" customHeight="1" x14ac:dyDescent="0.25">
      <c r="B1134" s="10"/>
      <c r="C1134" s="6"/>
      <c r="D1134" s="6"/>
      <c r="E1134" s="6"/>
      <c r="F1134" s="6"/>
      <c r="G1134" s="6"/>
      <c r="H1134" s="6"/>
    </row>
    <row r="1135" spans="2:8" ht="15.75" customHeight="1" x14ac:dyDescent="0.25">
      <c r="B1135" s="10"/>
      <c r="C1135" s="6"/>
      <c r="D1135" s="6"/>
      <c r="E1135" s="6"/>
      <c r="F1135" s="6"/>
      <c r="G1135" s="6"/>
      <c r="H1135" s="6"/>
    </row>
    <row r="1136" spans="2:8" ht="15.75" customHeight="1" x14ac:dyDescent="0.25">
      <c r="B1136" s="10"/>
      <c r="C1136" s="6"/>
      <c r="D1136" s="6"/>
      <c r="E1136" s="6"/>
      <c r="F1136" s="6"/>
      <c r="G1136" s="6"/>
      <c r="H1136" s="6"/>
    </row>
    <row r="1137" spans="2:8" ht="15.75" customHeight="1" x14ac:dyDescent="0.25">
      <c r="B1137" s="10"/>
      <c r="C1137" s="6"/>
      <c r="D1137" s="6"/>
      <c r="E1137" s="6"/>
      <c r="F1137" s="6"/>
      <c r="G1137" s="6"/>
      <c r="H1137" s="6"/>
    </row>
    <row r="1138" spans="2:8" ht="15.75" customHeight="1" x14ac:dyDescent="0.25">
      <c r="B1138" s="10"/>
      <c r="C1138" s="6"/>
      <c r="D1138" s="6"/>
      <c r="E1138" s="6"/>
      <c r="F1138" s="6"/>
      <c r="G1138" s="6"/>
      <c r="H1138" s="6"/>
    </row>
    <row r="1139" spans="2:8" ht="15.75" customHeight="1" x14ac:dyDescent="0.25">
      <c r="B1139" s="10"/>
      <c r="C1139" s="6"/>
      <c r="D1139" s="6"/>
      <c r="E1139" s="6"/>
      <c r="F1139" s="6"/>
      <c r="G1139" s="6"/>
      <c r="H1139" s="6"/>
    </row>
    <row r="1140" spans="2:8" ht="15.75" customHeight="1" x14ac:dyDescent="0.25">
      <c r="B1140" s="10"/>
      <c r="C1140" s="6"/>
      <c r="D1140" s="6"/>
      <c r="E1140" s="6"/>
      <c r="F1140" s="6"/>
      <c r="G1140" s="6"/>
      <c r="H1140" s="6"/>
    </row>
    <row r="1141" spans="2:8" ht="15.75" customHeight="1" x14ac:dyDescent="0.25">
      <c r="B1141" s="10"/>
      <c r="C1141" s="6"/>
      <c r="D1141" s="6"/>
      <c r="E1141" s="6"/>
      <c r="F1141" s="6"/>
      <c r="G1141" s="6"/>
      <c r="H1141" s="6"/>
    </row>
    <row r="1142" spans="2:8" ht="15.75" customHeight="1" x14ac:dyDescent="0.25">
      <c r="B1142" s="10"/>
      <c r="C1142" s="6"/>
      <c r="D1142" s="6"/>
      <c r="E1142" s="6"/>
      <c r="F1142" s="6"/>
      <c r="G1142" s="6"/>
      <c r="H1142" s="6"/>
    </row>
    <row r="1143" spans="2:8" ht="15.75" customHeight="1" x14ac:dyDescent="0.25">
      <c r="B1143" s="10"/>
      <c r="C1143" s="6"/>
      <c r="D1143" s="6"/>
      <c r="E1143" s="6"/>
      <c r="F1143" s="6"/>
      <c r="G1143" s="6"/>
      <c r="H1143" s="6"/>
    </row>
    <row r="1144" spans="2:8" ht="15.75" customHeight="1" x14ac:dyDescent="0.25">
      <c r="B1144" s="10"/>
      <c r="C1144" s="6"/>
      <c r="D1144" s="6"/>
      <c r="E1144" s="6"/>
      <c r="F1144" s="6"/>
      <c r="G1144" s="6"/>
      <c r="H1144" s="6"/>
    </row>
    <row r="1145" spans="2:8" ht="15.75" customHeight="1" x14ac:dyDescent="0.25">
      <c r="B1145" s="10"/>
      <c r="C1145" s="6"/>
      <c r="D1145" s="6"/>
      <c r="E1145" s="6"/>
      <c r="F1145" s="6"/>
      <c r="G1145" s="6"/>
      <c r="H1145" s="6"/>
    </row>
    <row r="1146" spans="2:8" ht="15.75" customHeight="1" x14ac:dyDescent="0.25">
      <c r="B1146" s="10"/>
      <c r="C1146" s="6"/>
      <c r="D1146" s="6"/>
      <c r="E1146" s="6"/>
      <c r="F1146" s="6"/>
      <c r="G1146" s="6"/>
      <c r="H1146" s="6"/>
    </row>
    <row r="1147" spans="2:8" ht="15.75" customHeight="1" x14ac:dyDescent="0.25">
      <c r="B1147" s="10"/>
      <c r="C1147" s="6"/>
      <c r="D1147" s="6"/>
      <c r="E1147" s="6"/>
      <c r="F1147" s="6"/>
      <c r="G1147" s="6"/>
      <c r="H1147" s="6"/>
    </row>
    <row r="1148" spans="2:8" ht="15.75" customHeight="1" x14ac:dyDescent="0.25">
      <c r="B1148" s="10"/>
      <c r="C1148" s="6"/>
      <c r="D1148" s="6"/>
      <c r="E1148" s="6"/>
      <c r="F1148" s="6"/>
      <c r="G1148" s="6"/>
      <c r="H1148" s="6"/>
    </row>
    <row r="1149" spans="2:8" ht="15.75" customHeight="1" x14ac:dyDescent="0.25">
      <c r="B1149" s="10"/>
      <c r="C1149" s="6"/>
      <c r="D1149" s="6"/>
      <c r="E1149" s="6"/>
      <c r="F1149" s="6"/>
      <c r="G1149" s="6"/>
      <c r="H1149" s="6"/>
    </row>
    <row r="1150" spans="2:8" ht="15.75" customHeight="1" x14ac:dyDescent="0.25">
      <c r="B1150" s="10"/>
      <c r="C1150" s="6"/>
      <c r="D1150" s="6"/>
      <c r="E1150" s="6"/>
      <c r="F1150" s="6"/>
      <c r="G1150" s="6"/>
      <c r="H1150" s="6"/>
    </row>
    <row r="1151" spans="2:8" ht="15.75" customHeight="1" x14ac:dyDescent="0.25">
      <c r="B1151" s="10"/>
      <c r="C1151" s="6"/>
      <c r="D1151" s="6"/>
      <c r="E1151" s="6"/>
      <c r="F1151" s="6"/>
      <c r="G1151" s="6"/>
      <c r="H1151" s="6"/>
    </row>
    <row r="1152" spans="2:8" ht="15.75" customHeight="1" x14ac:dyDescent="0.25">
      <c r="B1152" s="10"/>
      <c r="C1152" s="6"/>
      <c r="D1152" s="6"/>
      <c r="E1152" s="6"/>
      <c r="F1152" s="6"/>
      <c r="G1152" s="6"/>
      <c r="H1152" s="6"/>
    </row>
    <row r="1153" spans="2:8" ht="15.75" customHeight="1" x14ac:dyDescent="0.25">
      <c r="B1153" s="10"/>
      <c r="C1153" s="6"/>
      <c r="D1153" s="6"/>
      <c r="E1153" s="6"/>
      <c r="F1153" s="6"/>
      <c r="G1153" s="6"/>
      <c r="H1153" s="6"/>
    </row>
    <row r="1154" spans="2:8" ht="15.75" customHeight="1" x14ac:dyDescent="0.25">
      <c r="B1154" s="10"/>
      <c r="C1154" s="6"/>
      <c r="D1154" s="6"/>
      <c r="E1154" s="6"/>
      <c r="F1154" s="6"/>
      <c r="G1154" s="6"/>
      <c r="H1154" s="6"/>
    </row>
    <row r="1155" spans="2:8" ht="15.75" customHeight="1" x14ac:dyDescent="0.25">
      <c r="B1155" s="10"/>
      <c r="C1155" s="6"/>
      <c r="D1155" s="6"/>
      <c r="E1155" s="6"/>
      <c r="F1155" s="6"/>
      <c r="G1155" s="6"/>
      <c r="H1155" s="6"/>
    </row>
    <row r="1156" spans="2:8" ht="15.75" customHeight="1" x14ac:dyDescent="0.25">
      <c r="B1156" s="10"/>
      <c r="C1156" s="6"/>
      <c r="D1156" s="6"/>
      <c r="E1156" s="6"/>
      <c r="F1156" s="6"/>
      <c r="G1156" s="6"/>
      <c r="H1156" s="6"/>
    </row>
    <row r="1157" spans="2:8" ht="15.75" customHeight="1" x14ac:dyDescent="0.25">
      <c r="B1157" s="10"/>
      <c r="C1157" s="6"/>
      <c r="D1157" s="6"/>
      <c r="E1157" s="6"/>
      <c r="F1157" s="6"/>
      <c r="G1157" s="6"/>
      <c r="H1157" s="6"/>
    </row>
    <row r="1158" spans="2:8" ht="15.75" customHeight="1" x14ac:dyDescent="0.25">
      <c r="B1158" s="10"/>
      <c r="C1158" s="6"/>
      <c r="D1158" s="6"/>
      <c r="E1158" s="6"/>
      <c r="F1158" s="6"/>
      <c r="G1158" s="6"/>
      <c r="H1158" s="6"/>
    </row>
    <row r="1159" spans="2:8" ht="15.75" customHeight="1" x14ac:dyDescent="0.25">
      <c r="B1159" s="10"/>
      <c r="C1159" s="6"/>
      <c r="D1159" s="6"/>
      <c r="E1159" s="6"/>
      <c r="F1159" s="6"/>
      <c r="G1159" s="6"/>
      <c r="H1159" s="6"/>
    </row>
    <row r="1160" spans="2:8" ht="15.75" customHeight="1" x14ac:dyDescent="0.25">
      <c r="B1160" s="10"/>
      <c r="C1160" s="6"/>
      <c r="D1160" s="6"/>
      <c r="E1160" s="6"/>
      <c r="F1160" s="6"/>
      <c r="G1160" s="6"/>
      <c r="H1160" s="6"/>
    </row>
    <row r="1161" spans="2:8" ht="15.75" customHeight="1" x14ac:dyDescent="0.25">
      <c r="B1161" s="10"/>
      <c r="C1161" s="6"/>
      <c r="D1161" s="6"/>
      <c r="E1161" s="6"/>
      <c r="F1161" s="6"/>
      <c r="G1161" s="6"/>
      <c r="H1161" s="6"/>
    </row>
    <row r="1162" spans="2:8" ht="15.75" customHeight="1" x14ac:dyDescent="0.25">
      <c r="B1162" s="10"/>
      <c r="C1162" s="6"/>
      <c r="D1162" s="6"/>
      <c r="E1162" s="6"/>
      <c r="F1162" s="6"/>
      <c r="G1162" s="6"/>
      <c r="H1162" s="6"/>
    </row>
    <row r="1163" spans="2:8" ht="15.75" customHeight="1" x14ac:dyDescent="0.25">
      <c r="B1163" s="10"/>
      <c r="C1163" s="6"/>
      <c r="D1163" s="6"/>
      <c r="E1163" s="6"/>
      <c r="F1163" s="6"/>
      <c r="G1163" s="6"/>
      <c r="H1163" s="6"/>
    </row>
    <row r="1164" spans="2:8" ht="15.75" customHeight="1" x14ac:dyDescent="0.25">
      <c r="B1164" s="10"/>
      <c r="C1164" s="6"/>
      <c r="D1164" s="6"/>
      <c r="E1164" s="6"/>
      <c r="F1164" s="6"/>
      <c r="G1164" s="6"/>
      <c r="H1164" s="6"/>
    </row>
    <row r="1165" spans="2:8" ht="15.75" customHeight="1" x14ac:dyDescent="0.25">
      <c r="B1165" s="10"/>
      <c r="C1165" s="6"/>
      <c r="D1165" s="6"/>
      <c r="E1165" s="6"/>
      <c r="F1165" s="6"/>
      <c r="G1165" s="6"/>
      <c r="H1165" s="6"/>
    </row>
    <row r="1166" spans="2:8" ht="15.75" customHeight="1" x14ac:dyDescent="0.25">
      <c r="B1166" s="10"/>
      <c r="C1166" s="6"/>
      <c r="D1166" s="6"/>
      <c r="E1166" s="6"/>
      <c r="F1166" s="6"/>
      <c r="G1166" s="6"/>
      <c r="H1166" s="6"/>
    </row>
    <row r="1167" spans="2:8" ht="15.75" customHeight="1" x14ac:dyDescent="0.25">
      <c r="B1167" s="10"/>
      <c r="C1167" s="6"/>
      <c r="D1167" s="6"/>
      <c r="E1167" s="6"/>
      <c r="F1167" s="6"/>
      <c r="G1167" s="6"/>
      <c r="H1167" s="6"/>
    </row>
    <row r="1168" spans="2:8" ht="15.75" customHeight="1" x14ac:dyDescent="0.25">
      <c r="B1168" s="10"/>
      <c r="C1168" s="6"/>
      <c r="D1168" s="6"/>
      <c r="E1168" s="6"/>
      <c r="F1168" s="6"/>
      <c r="G1168" s="6"/>
      <c r="H1168" s="6"/>
    </row>
    <row r="1169" spans="2:8" ht="15.75" customHeight="1" x14ac:dyDescent="0.25">
      <c r="B1169" s="10"/>
      <c r="C1169" s="6"/>
      <c r="D1169" s="6"/>
      <c r="E1169" s="6"/>
      <c r="F1169" s="6"/>
      <c r="G1169" s="6"/>
      <c r="H1169" s="6"/>
    </row>
    <row r="1170" spans="2:8" ht="15.75" customHeight="1" x14ac:dyDescent="0.25">
      <c r="B1170" s="10"/>
      <c r="C1170" s="6"/>
      <c r="D1170" s="6"/>
      <c r="E1170" s="6"/>
      <c r="F1170" s="6"/>
      <c r="G1170" s="6"/>
      <c r="H1170" s="6"/>
    </row>
    <row r="1171" spans="2:8" ht="15.75" customHeight="1" x14ac:dyDescent="0.25">
      <c r="B1171" s="10"/>
      <c r="C1171" s="6"/>
      <c r="D1171" s="6"/>
      <c r="E1171" s="6"/>
      <c r="F1171" s="6"/>
      <c r="G1171" s="6"/>
      <c r="H1171" s="6"/>
    </row>
    <row r="1172" spans="2:8" ht="15.75" customHeight="1" x14ac:dyDescent="0.25">
      <c r="B1172" s="10"/>
      <c r="C1172" s="6"/>
      <c r="D1172" s="6"/>
      <c r="E1172" s="6"/>
      <c r="F1172" s="6"/>
      <c r="G1172" s="6"/>
      <c r="H1172" s="6"/>
    </row>
    <row r="1173" spans="2:8" ht="15.75" customHeight="1" x14ac:dyDescent="0.25">
      <c r="B1173" s="10"/>
      <c r="C1173" s="6"/>
      <c r="D1173" s="6"/>
      <c r="E1173" s="6"/>
      <c r="F1173" s="6"/>
      <c r="G1173" s="6"/>
      <c r="H1173" s="6"/>
    </row>
    <row r="1174" spans="2:8" ht="15.75" customHeight="1" x14ac:dyDescent="0.25">
      <c r="B1174" s="10"/>
      <c r="C1174" s="6"/>
      <c r="D1174" s="6"/>
      <c r="E1174" s="6"/>
      <c r="F1174" s="6"/>
      <c r="G1174" s="6"/>
      <c r="H1174" s="6"/>
    </row>
    <row r="1175" spans="2:8" ht="15.75" customHeight="1" x14ac:dyDescent="0.25">
      <c r="B1175" s="10"/>
      <c r="C1175" s="6"/>
      <c r="D1175" s="6"/>
      <c r="E1175" s="6"/>
      <c r="F1175" s="6"/>
      <c r="G1175" s="6"/>
      <c r="H1175" s="6"/>
    </row>
    <row r="1176" spans="2:8" ht="15.75" customHeight="1" x14ac:dyDescent="0.25">
      <c r="B1176" s="10"/>
      <c r="C1176" s="6"/>
      <c r="D1176" s="6"/>
      <c r="E1176" s="6"/>
      <c r="F1176" s="6"/>
      <c r="G1176" s="6"/>
      <c r="H1176" s="6"/>
    </row>
    <row r="1177" spans="2:8" ht="15.75" customHeight="1" x14ac:dyDescent="0.25">
      <c r="B1177" s="10"/>
      <c r="C1177" s="6"/>
      <c r="D1177" s="6"/>
      <c r="E1177" s="6"/>
      <c r="F1177" s="6"/>
      <c r="G1177" s="6"/>
      <c r="H1177" s="6"/>
    </row>
    <row r="1178" spans="2:8" ht="15.75" customHeight="1" x14ac:dyDescent="0.25">
      <c r="B1178" s="10"/>
      <c r="C1178" s="6"/>
      <c r="D1178" s="6"/>
      <c r="E1178" s="6"/>
      <c r="F1178" s="6"/>
      <c r="G1178" s="6"/>
      <c r="H1178" s="6"/>
    </row>
    <row r="1179" spans="2:8" ht="15.75" customHeight="1" x14ac:dyDescent="0.25">
      <c r="B1179" s="10"/>
      <c r="C1179" s="6"/>
      <c r="D1179" s="6"/>
      <c r="E1179" s="6"/>
      <c r="F1179" s="6"/>
      <c r="G1179" s="6"/>
      <c r="H1179" s="6"/>
    </row>
    <row r="1180" spans="2:8" ht="15.75" customHeight="1" x14ac:dyDescent="0.25">
      <c r="B1180" s="10"/>
      <c r="C1180" s="6"/>
      <c r="D1180" s="6"/>
      <c r="E1180" s="6"/>
      <c r="F1180" s="6"/>
      <c r="G1180" s="6"/>
      <c r="H1180" s="6"/>
    </row>
    <row r="1181" spans="2:8" ht="15.75" customHeight="1" x14ac:dyDescent="0.25">
      <c r="B1181" s="10"/>
      <c r="C1181" s="6"/>
      <c r="D1181" s="6"/>
      <c r="E1181" s="6"/>
      <c r="F1181" s="6"/>
      <c r="G1181" s="6"/>
      <c r="H1181" s="6"/>
    </row>
    <row r="1182" spans="2:8" ht="15.75" customHeight="1" x14ac:dyDescent="0.25">
      <c r="B1182" s="10"/>
      <c r="C1182" s="6"/>
      <c r="D1182" s="6"/>
      <c r="E1182" s="6"/>
      <c r="F1182" s="6"/>
      <c r="G1182" s="6"/>
      <c r="H1182" s="6"/>
    </row>
    <row r="1183" spans="2:8" ht="15.75" customHeight="1" x14ac:dyDescent="0.25">
      <c r="B1183" s="10"/>
      <c r="C1183" s="6"/>
      <c r="D1183" s="6"/>
      <c r="E1183" s="6"/>
      <c r="F1183" s="6"/>
      <c r="G1183" s="6"/>
      <c r="H1183" s="6"/>
    </row>
    <row r="1184" spans="2:8" ht="15.75" customHeight="1" x14ac:dyDescent="0.25">
      <c r="B1184" s="10"/>
      <c r="C1184" s="6"/>
      <c r="D1184" s="6"/>
      <c r="E1184" s="6"/>
      <c r="F1184" s="6"/>
      <c r="G1184" s="6"/>
      <c r="H1184" s="6"/>
    </row>
    <row r="1185" spans="2:8" ht="15.75" customHeight="1" x14ac:dyDescent="0.25">
      <c r="B1185" s="10"/>
      <c r="C1185" s="6"/>
      <c r="D1185" s="6"/>
      <c r="E1185" s="6"/>
      <c r="F1185" s="6"/>
      <c r="G1185" s="6"/>
      <c r="H1185" s="6"/>
    </row>
    <row r="1186" spans="2:8" ht="15.75" customHeight="1" x14ac:dyDescent="0.25">
      <c r="B1186" s="10"/>
      <c r="C1186" s="6"/>
      <c r="D1186" s="6"/>
      <c r="E1186" s="6"/>
      <c r="F1186" s="6"/>
      <c r="G1186" s="6"/>
      <c r="H1186" s="6"/>
    </row>
    <row r="1187" spans="2:8" ht="15.75" customHeight="1" x14ac:dyDescent="0.25">
      <c r="B1187" s="10"/>
      <c r="C1187" s="6"/>
      <c r="D1187" s="6"/>
      <c r="E1187" s="6"/>
      <c r="F1187" s="6"/>
      <c r="G1187" s="6"/>
      <c r="H1187" s="6"/>
    </row>
    <row r="1188" spans="2:8" ht="15.75" customHeight="1" x14ac:dyDescent="0.25">
      <c r="B1188" s="10"/>
      <c r="C1188" s="6"/>
      <c r="D1188" s="6"/>
      <c r="E1188" s="6"/>
      <c r="F1188" s="6"/>
      <c r="G1188" s="6"/>
      <c r="H1188" s="6"/>
    </row>
    <row r="1189" spans="2:8" ht="15.75" customHeight="1" x14ac:dyDescent="0.25">
      <c r="B1189" s="10"/>
      <c r="C1189" s="6"/>
      <c r="D1189" s="6"/>
      <c r="E1189" s="6"/>
      <c r="F1189" s="6"/>
      <c r="G1189" s="6"/>
      <c r="H1189" s="6"/>
    </row>
    <row r="1190" spans="2:8" ht="15.75" customHeight="1" x14ac:dyDescent="0.25">
      <c r="B1190" s="10"/>
      <c r="C1190" s="6"/>
      <c r="D1190" s="6"/>
      <c r="E1190" s="6"/>
      <c r="F1190" s="6"/>
      <c r="G1190" s="6"/>
      <c r="H1190" s="6"/>
    </row>
    <row r="1191" spans="2:8" ht="15.75" customHeight="1" x14ac:dyDescent="0.25">
      <c r="B1191" s="10"/>
      <c r="C1191" s="6"/>
      <c r="D1191" s="6"/>
      <c r="E1191" s="6"/>
      <c r="F1191" s="6"/>
      <c r="G1191" s="6"/>
      <c r="H1191" s="6"/>
    </row>
    <row r="1192" spans="2:8" ht="15.75" customHeight="1" x14ac:dyDescent="0.25">
      <c r="B1192" s="10"/>
      <c r="C1192" s="6"/>
      <c r="D1192" s="6"/>
      <c r="E1192" s="6"/>
      <c r="F1192" s="6"/>
      <c r="G1192" s="6"/>
      <c r="H1192" s="6"/>
    </row>
    <row r="1193" spans="2:8" ht="15.75" customHeight="1" x14ac:dyDescent="0.25">
      <c r="B1193" s="10"/>
      <c r="C1193" s="6"/>
      <c r="D1193" s="6"/>
      <c r="E1193" s="6"/>
      <c r="F1193" s="6"/>
      <c r="G1193" s="6"/>
      <c r="H1193" s="6"/>
    </row>
    <row r="1194" spans="2:8" ht="15.75" customHeight="1" x14ac:dyDescent="0.25">
      <c r="B1194" s="10"/>
      <c r="C1194" s="6"/>
      <c r="D1194" s="6"/>
      <c r="E1194" s="6"/>
      <c r="F1194" s="6"/>
      <c r="G1194" s="6"/>
      <c r="H1194" s="6"/>
    </row>
    <row r="1195" spans="2:8" ht="15.75" customHeight="1" x14ac:dyDescent="0.25">
      <c r="B1195" s="10"/>
      <c r="C1195" s="6"/>
      <c r="D1195" s="6"/>
      <c r="E1195" s="6"/>
      <c r="F1195" s="6"/>
      <c r="G1195" s="6"/>
      <c r="H1195" s="6"/>
    </row>
    <row r="1196" spans="2:8" ht="15.75" customHeight="1" x14ac:dyDescent="0.25">
      <c r="B1196" s="10"/>
      <c r="C1196" s="6"/>
      <c r="D1196" s="6"/>
      <c r="E1196" s="6"/>
      <c r="F1196" s="6"/>
      <c r="G1196" s="6"/>
      <c r="H1196" s="6"/>
    </row>
    <row r="1197" spans="2:8" ht="15.75" customHeight="1" x14ac:dyDescent="0.25">
      <c r="B1197" s="10"/>
      <c r="C1197" s="6"/>
      <c r="D1197" s="6"/>
      <c r="E1197" s="6"/>
      <c r="F1197" s="6"/>
      <c r="G1197" s="6"/>
      <c r="H1197" s="6"/>
    </row>
    <row r="1198" spans="2:8" ht="15.75" customHeight="1" x14ac:dyDescent="0.25">
      <c r="B1198" s="10"/>
      <c r="C1198" s="6"/>
      <c r="D1198" s="6"/>
      <c r="E1198" s="6"/>
      <c r="F1198" s="6"/>
      <c r="G1198" s="6"/>
      <c r="H1198" s="6"/>
    </row>
    <row r="1199" spans="2:8" ht="15.75" customHeight="1" x14ac:dyDescent="0.25">
      <c r="B1199" s="10"/>
      <c r="C1199" s="6"/>
      <c r="D1199" s="6"/>
      <c r="E1199" s="6"/>
      <c r="F1199" s="6"/>
      <c r="G1199" s="6"/>
      <c r="H1199" s="6"/>
    </row>
    <row r="1200" spans="2:8" ht="15.75" customHeight="1" x14ac:dyDescent="0.25">
      <c r="B1200" s="10"/>
      <c r="C1200" s="6"/>
      <c r="D1200" s="6"/>
      <c r="E1200" s="6"/>
      <c r="F1200" s="6"/>
      <c r="G1200" s="6"/>
      <c r="H1200" s="6"/>
    </row>
    <row r="1201" spans="2:8" ht="15.75" customHeight="1" x14ac:dyDescent="0.25">
      <c r="B1201" s="10"/>
      <c r="C1201" s="6"/>
      <c r="D1201" s="6"/>
      <c r="E1201" s="6"/>
      <c r="F1201" s="6"/>
      <c r="G1201" s="6"/>
      <c r="H1201" s="6"/>
    </row>
    <row r="1202" spans="2:8" ht="15.75" customHeight="1" x14ac:dyDescent="0.25">
      <c r="B1202" s="10"/>
      <c r="C1202" s="6"/>
      <c r="D1202" s="6"/>
      <c r="E1202" s="6"/>
      <c r="F1202" s="6"/>
      <c r="G1202" s="6"/>
      <c r="H1202" s="6"/>
    </row>
    <row r="1203" spans="2:8" ht="15.75" customHeight="1" x14ac:dyDescent="0.25">
      <c r="B1203" s="10"/>
      <c r="C1203" s="6"/>
      <c r="D1203" s="6"/>
      <c r="E1203" s="6"/>
      <c r="F1203" s="6"/>
      <c r="G1203" s="6"/>
      <c r="H1203" s="6"/>
    </row>
    <row r="1204" spans="2:8" ht="15.75" customHeight="1" x14ac:dyDescent="0.25">
      <c r="B1204" s="10"/>
      <c r="C1204" s="6"/>
      <c r="D1204" s="6"/>
      <c r="E1204" s="6"/>
      <c r="F1204" s="6"/>
      <c r="G1204" s="6"/>
      <c r="H1204" s="6"/>
    </row>
    <row r="1205" spans="2:8" ht="15.75" customHeight="1" x14ac:dyDescent="0.25">
      <c r="B1205" s="10"/>
      <c r="C1205" s="6"/>
      <c r="D1205" s="6"/>
      <c r="E1205" s="6"/>
      <c r="F1205" s="6"/>
      <c r="G1205" s="6"/>
      <c r="H1205" s="6"/>
    </row>
    <row r="1206" spans="2:8" ht="15.75" customHeight="1" x14ac:dyDescent="0.25">
      <c r="B1206" s="10"/>
      <c r="C1206" s="6"/>
      <c r="D1206" s="6"/>
      <c r="E1206" s="6"/>
      <c r="F1206" s="6"/>
      <c r="G1206" s="6"/>
      <c r="H1206" s="6"/>
    </row>
    <row r="1207" spans="2:8" ht="15.75" customHeight="1" x14ac:dyDescent="0.25">
      <c r="B1207" s="10"/>
      <c r="C1207" s="6"/>
      <c r="D1207" s="6"/>
      <c r="E1207" s="6"/>
      <c r="F1207" s="6"/>
      <c r="G1207" s="6"/>
      <c r="H1207" s="6"/>
    </row>
    <row r="1208" spans="2:8" ht="15.75" customHeight="1" x14ac:dyDescent="0.25">
      <c r="B1208" s="10"/>
      <c r="C1208" s="6"/>
      <c r="D1208" s="6"/>
      <c r="E1208" s="6"/>
      <c r="F1208" s="6"/>
      <c r="G1208" s="6"/>
      <c r="H1208" s="6"/>
    </row>
    <row r="1209" spans="2:8" ht="15.75" customHeight="1" x14ac:dyDescent="0.25">
      <c r="B1209" s="10"/>
      <c r="C1209" s="6"/>
      <c r="D1209" s="6"/>
      <c r="E1209" s="6"/>
      <c r="F1209" s="6"/>
      <c r="G1209" s="6"/>
      <c r="H1209" s="6"/>
    </row>
    <row r="1210" spans="2:8" ht="15.75" customHeight="1" x14ac:dyDescent="0.25">
      <c r="B1210" s="10"/>
      <c r="C1210" s="6"/>
      <c r="D1210" s="6"/>
      <c r="E1210" s="6"/>
      <c r="F1210" s="6"/>
      <c r="G1210" s="6"/>
      <c r="H1210" s="6"/>
    </row>
    <row r="1211" spans="2:8" ht="15.75" customHeight="1" x14ac:dyDescent="0.25">
      <c r="B1211" s="10"/>
      <c r="C1211" s="6"/>
      <c r="D1211" s="6"/>
      <c r="E1211" s="6"/>
      <c r="F1211" s="6"/>
      <c r="G1211" s="6"/>
      <c r="H1211" s="6"/>
    </row>
    <row r="1212" spans="2:8" ht="15.75" customHeight="1" x14ac:dyDescent="0.25">
      <c r="B1212" s="10"/>
      <c r="C1212" s="6"/>
      <c r="D1212" s="6"/>
      <c r="E1212" s="6"/>
      <c r="F1212" s="6"/>
      <c r="G1212" s="6"/>
      <c r="H1212" s="6"/>
    </row>
    <row r="1213" spans="2:8" ht="15.75" customHeight="1" x14ac:dyDescent="0.25">
      <c r="B1213" s="10"/>
      <c r="C1213" s="6"/>
      <c r="D1213" s="6"/>
      <c r="E1213" s="6"/>
      <c r="F1213" s="6"/>
      <c r="G1213" s="6"/>
      <c r="H1213" s="6"/>
    </row>
    <row r="1214" spans="2:8" ht="15.75" customHeight="1" x14ac:dyDescent="0.25">
      <c r="B1214" s="10"/>
      <c r="C1214" s="6"/>
      <c r="D1214" s="6"/>
      <c r="E1214" s="6"/>
      <c r="F1214" s="6"/>
      <c r="G1214" s="6"/>
      <c r="H1214" s="6"/>
    </row>
    <row r="1215" spans="2:8" ht="15.75" customHeight="1" x14ac:dyDescent="0.25">
      <c r="B1215" s="10"/>
      <c r="C1215" s="6"/>
      <c r="D1215" s="6"/>
      <c r="E1215" s="6"/>
      <c r="F1215" s="6"/>
      <c r="G1215" s="6"/>
      <c r="H1215" s="6"/>
    </row>
    <row r="1216" spans="2:8" ht="15.75" customHeight="1" x14ac:dyDescent="0.25">
      <c r="B1216" s="10"/>
      <c r="C1216" s="6"/>
      <c r="D1216" s="6"/>
      <c r="E1216" s="6"/>
      <c r="F1216" s="6"/>
      <c r="G1216" s="6"/>
      <c r="H1216" s="6"/>
    </row>
    <row r="1217" spans="2:8" ht="15.75" customHeight="1" x14ac:dyDescent="0.25">
      <c r="B1217" s="10"/>
      <c r="C1217" s="6"/>
      <c r="D1217" s="6"/>
      <c r="E1217" s="6"/>
      <c r="F1217" s="6"/>
      <c r="G1217" s="6"/>
      <c r="H1217" s="6"/>
    </row>
    <row r="1218" spans="2:8" ht="15.75" customHeight="1" x14ac:dyDescent="0.25">
      <c r="B1218" s="10"/>
      <c r="C1218" s="6"/>
      <c r="D1218" s="6"/>
      <c r="E1218" s="6"/>
      <c r="F1218" s="6"/>
      <c r="G1218" s="6"/>
      <c r="H1218" s="6"/>
    </row>
    <row r="1219" spans="2:8" ht="15.75" customHeight="1" x14ac:dyDescent="0.25">
      <c r="B1219" s="10"/>
      <c r="C1219" s="6"/>
      <c r="D1219" s="6"/>
      <c r="E1219" s="6"/>
      <c r="F1219" s="6"/>
      <c r="G1219" s="6"/>
      <c r="H1219" s="6"/>
    </row>
    <row r="1220" spans="2:8" ht="15.75" customHeight="1" x14ac:dyDescent="0.25">
      <c r="B1220" s="10"/>
      <c r="C1220" s="6"/>
      <c r="D1220" s="6"/>
      <c r="E1220" s="6"/>
      <c r="F1220" s="6"/>
      <c r="G1220" s="6"/>
      <c r="H1220" s="6"/>
    </row>
    <row r="1221" spans="2:8" ht="15.75" customHeight="1" x14ac:dyDescent="0.25">
      <c r="B1221" s="10"/>
      <c r="C1221" s="6"/>
      <c r="D1221" s="6"/>
      <c r="E1221" s="6"/>
      <c r="F1221" s="6"/>
      <c r="G1221" s="6"/>
      <c r="H1221" s="6"/>
    </row>
    <row r="1222" spans="2:8" ht="15.75" customHeight="1" x14ac:dyDescent="0.25">
      <c r="B1222" s="10"/>
      <c r="C1222" s="6"/>
      <c r="D1222" s="6"/>
      <c r="E1222" s="6"/>
      <c r="F1222" s="6"/>
      <c r="G1222" s="6"/>
      <c r="H1222" s="6"/>
    </row>
    <row r="1223" spans="2:8" ht="15.75" customHeight="1" x14ac:dyDescent="0.25">
      <c r="B1223" s="10"/>
      <c r="C1223" s="6"/>
      <c r="D1223" s="6"/>
      <c r="E1223" s="6"/>
      <c r="F1223" s="6"/>
      <c r="G1223" s="6"/>
      <c r="H1223" s="6"/>
    </row>
    <row r="1224" spans="2:8" ht="15.75" customHeight="1" x14ac:dyDescent="0.25">
      <c r="B1224" s="10"/>
      <c r="C1224" s="6"/>
      <c r="D1224" s="6"/>
      <c r="E1224" s="6"/>
      <c r="F1224" s="6"/>
      <c r="G1224" s="6"/>
      <c r="H1224" s="6"/>
    </row>
    <row r="1225" spans="2:8" ht="15.75" customHeight="1" x14ac:dyDescent="0.25">
      <c r="B1225" s="10"/>
      <c r="C1225" s="6"/>
      <c r="D1225" s="6"/>
      <c r="E1225" s="6"/>
      <c r="F1225" s="6"/>
      <c r="G1225" s="6"/>
      <c r="H1225" s="6"/>
    </row>
    <row r="1226" spans="2:8" ht="15.75" customHeight="1" x14ac:dyDescent="0.25">
      <c r="B1226" s="10"/>
      <c r="C1226" s="6"/>
      <c r="D1226" s="6"/>
      <c r="E1226" s="6"/>
      <c r="F1226" s="6"/>
      <c r="G1226" s="6"/>
      <c r="H1226" s="6"/>
    </row>
    <row r="1227" spans="2:8" ht="15.75" customHeight="1" x14ac:dyDescent="0.25">
      <c r="B1227" s="10"/>
      <c r="C1227" s="6"/>
      <c r="D1227" s="6"/>
      <c r="E1227" s="6"/>
      <c r="F1227" s="6"/>
      <c r="G1227" s="6"/>
      <c r="H1227" s="6"/>
    </row>
    <row r="1228" spans="2:8" ht="15.75" customHeight="1" x14ac:dyDescent="0.25">
      <c r="B1228" s="10"/>
      <c r="C1228" s="6"/>
      <c r="D1228" s="6"/>
      <c r="E1228" s="6"/>
      <c r="F1228" s="6"/>
      <c r="G1228" s="6"/>
      <c r="H1228" s="6"/>
    </row>
    <row r="1229" spans="2:8" ht="15.75" customHeight="1" x14ac:dyDescent="0.25">
      <c r="B1229" s="10"/>
      <c r="C1229" s="6"/>
      <c r="D1229" s="6"/>
      <c r="E1229" s="6"/>
      <c r="F1229" s="6"/>
      <c r="G1229" s="6"/>
      <c r="H1229" s="6"/>
    </row>
    <row r="1230" spans="2:8" ht="15.75" customHeight="1" x14ac:dyDescent="0.25">
      <c r="B1230" s="10"/>
      <c r="C1230" s="6"/>
      <c r="D1230" s="6"/>
      <c r="E1230" s="6"/>
      <c r="F1230" s="6"/>
      <c r="G1230" s="6"/>
      <c r="H1230" s="6"/>
    </row>
    <row r="1231" spans="2:8" ht="15.75" customHeight="1" x14ac:dyDescent="0.25">
      <c r="B1231" s="10"/>
      <c r="C1231" s="6"/>
      <c r="D1231" s="6"/>
      <c r="E1231" s="6"/>
      <c r="F1231" s="6"/>
      <c r="G1231" s="6"/>
      <c r="H1231" s="6"/>
    </row>
    <row r="1232" spans="2:8" ht="15.75" customHeight="1" x14ac:dyDescent="0.25">
      <c r="B1232" s="10"/>
      <c r="C1232" s="6"/>
      <c r="D1232" s="6"/>
      <c r="E1232" s="6"/>
      <c r="F1232" s="6"/>
      <c r="G1232" s="6"/>
      <c r="H1232" s="6"/>
    </row>
    <row r="1233" spans="2:8" ht="15.75" customHeight="1" x14ac:dyDescent="0.25">
      <c r="B1233" s="10"/>
      <c r="C1233" s="6"/>
      <c r="D1233" s="6"/>
      <c r="E1233" s="6"/>
      <c r="F1233" s="6"/>
      <c r="G1233" s="6"/>
      <c r="H1233" s="6"/>
    </row>
    <row r="1234" spans="2:8" ht="15.75" customHeight="1" x14ac:dyDescent="0.25">
      <c r="B1234" s="10"/>
      <c r="C1234" s="6"/>
      <c r="D1234" s="6"/>
      <c r="E1234" s="6"/>
      <c r="F1234" s="6"/>
      <c r="G1234" s="6"/>
      <c r="H1234" s="6"/>
    </row>
    <row r="1235" spans="2:8" ht="15.75" customHeight="1" x14ac:dyDescent="0.25">
      <c r="B1235" s="10"/>
      <c r="C1235" s="6"/>
      <c r="D1235" s="6"/>
      <c r="E1235" s="6"/>
      <c r="F1235" s="6"/>
      <c r="G1235" s="6"/>
      <c r="H1235" s="6"/>
    </row>
    <row r="1236" spans="2:8" ht="15.75" customHeight="1" x14ac:dyDescent="0.25">
      <c r="B1236" s="10"/>
      <c r="C1236" s="6"/>
      <c r="D1236" s="6"/>
      <c r="E1236" s="6"/>
      <c r="F1236" s="6"/>
      <c r="G1236" s="6"/>
      <c r="H1236" s="6"/>
    </row>
    <row r="1237" spans="2:8" ht="15.75" customHeight="1" x14ac:dyDescent="0.25">
      <c r="B1237" s="10"/>
      <c r="C1237" s="6"/>
      <c r="D1237" s="6"/>
      <c r="E1237" s="6"/>
      <c r="F1237" s="6"/>
      <c r="G1237" s="6"/>
      <c r="H1237" s="6"/>
    </row>
    <row r="1238" spans="2:8" ht="15.75" customHeight="1" x14ac:dyDescent="0.25">
      <c r="B1238" s="10"/>
      <c r="C1238" s="6"/>
      <c r="D1238" s="6"/>
      <c r="E1238" s="6"/>
      <c r="F1238" s="6"/>
      <c r="G1238" s="6"/>
      <c r="H1238" s="6"/>
    </row>
    <row r="1239" spans="2:8" ht="15.75" customHeight="1" x14ac:dyDescent="0.25">
      <c r="B1239" s="10"/>
      <c r="C1239" s="6"/>
      <c r="D1239" s="6"/>
      <c r="E1239" s="6"/>
      <c r="F1239" s="6"/>
      <c r="G1239" s="6"/>
      <c r="H1239" s="6"/>
    </row>
    <row r="1240" spans="2:8" ht="15.75" customHeight="1" x14ac:dyDescent="0.25">
      <c r="B1240" s="10"/>
      <c r="C1240" s="6"/>
      <c r="D1240" s="6"/>
      <c r="E1240" s="6"/>
      <c r="F1240" s="6"/>
      <c r="G1240" s="6"/>
      <c r="H1240" s="6"/>
    </row>
    <row r="1241" spans="2:8" ht="15.75" customHeight="1" x14ac:dyDescent="0.25">
      <c r="B1241" s="10"/>
      <c r="C1241" s="6"/>
      <c r="D1241" s="6"/>
      <c r="E1241" s="6"/>
      <c r="F1241" s="6"/>
      <c r="G1241" s="6"/>
      <c r="H1241" s="6"/>
    </row>
    <row r="1242" spans="2:8" ht="15.75" customHeight="1" x14ac:dyDescent="0.25">
      <c r="B1242" s="10"/>
      <c r="C1242" s="6"/>
      <c r="D1242" s="6"/>
      <c r="E1242" s="6"/>
      <c r="F1242" s="6"/>
      <c r="G1242" s="6"/>
      <c r="H1242" s="6"/>
    </row>
    <row r="1243" spans="2:8" ht="15.75" customHeight="1" x14ac:dyDescent="0.25">
      <c r="B1243" s="10"/>
      <c r="C1243" s="6"/>
      <c r="D1243" s="6"/>
      <c r="E1243" s="6"/>
      <c r="F1243" s="6"/>
      <c r="G1243" s="6"/>
      <c r="H1243" s="6"/>
    </row>
    <row r="1244" spans="2:8" ht="15.75" customHeight="1" x14ac:dyDescent="0.25">
      <c r="B1244" s="10"/>
      <c r="C1244" s="6"/>
      <c r="D1244" s="6"/>
      <c r="E1244" s="6"/>
      <c r="F1244" s="6"/>
      <c r="G1244" s="6"/>
      <c r="H1244" s="6"/>
    </row>
    <row r="1245" spans="2:8" ht="15.75" customHeight="1" x14ac:dyDescent="0.25">
      <c r="B1245" s="10"/>
      <c r="C1245" s="6"/>
      <c r="D1245" s="6"/>
      <c r="E1245" s="6"/>
      <c r="F1245" s="6"/>
      <c r="G1245" s="6"/>
      <c r="H1245" s="6"/>
    </row>
    <row r="1246" spans="2:8" ht="15.75" customHeight="1" x14ac:dyDescent="0.25">
      <c r="B1246" s="10"/>
      <c r="C1246" s="6"/>
      <c r="D1246" s="6"/>
      <c r="E1246" s="6"/>
      <c r="F1246" s="6"/>
      <c r="G1246" s="6"/>
      <c r="H1246" s="6"/>
    </row>
    <row r="1247" spans="2:8" ht="15.75" customHeight="1" x14ac:dyDescent="0.25">
      <c r="B1247" s="10"/>
      <c r="C1247" s="6"/>
      <c r="D1247" s="6"/>
      <c r="E1247" s="6"/>
      <c r="F1247" s="6"/>
      <c r="G1247" s="6"/>
      <c r="H1247" s="6"/>
    </row>
    <row r="1248" spans="2:8" ht="15.75" customHeight="1" x14ac:dyDescent="0.25">
      <c r="B1248" s="10"/>
      <c r="C1248" s="6"/>
      <c r="D1248" s="6"/>
      <c r="E1248" s="6"/>
      <c r="F1248" s="6"/>
      <c r="G1248" s="6"/>
      <c r="H1248" s="6"/>
    </row>
    <row r="1249" spans="2:8" ht="15.75" customHeight="1" x14ac:dyDescent="0.25">
      <c r="B1249" s="10"/>
      <c r="C1249" s="6"/>
      <c r="D1249" s="6"/>
      <c r="E1249" s="6"/>
      <c r="F1249" s="6"/>
      <c r="G1249" s="6"/>
      <c r="H1249" s="6"/>
    </row>
    <row r="1250" spans="2:8" ht="15.75" customHeight="1" x14ac:dyDescent="0.25">
      <c r="B1250" s="10"/>
      <c r="C1250" s="6"/>
      <c r="D1250" s="6"/>
      <c r="E1250" s="6"/>
      <c r="F1250" s="6"/>
      <c r="G1250" s="6"/>
      <c r="H1250" s="6"/>
    </row>
    <row r="1251" spans="2:8" ht="15.75" customHeight="1" x14ac:dyDescent="0.25">
      <c r="B1251" s="10"/>
      <c r="C1251" s="6"/>
      <c r="D1251" s="6"/>
      <c r="E1251" s="6"/>
      <c r="F1251" s="6"/>
      <c r="G1251" s="6"/>
      <c r="H1251" s="6"/>
    </row>
    <row r="1252" spans="2:8" ht="15.75" customHeight="1" x14ac:dyDescent="0.25">
      <c r="B1252" s="10"/>
      <c r="C1252" s="6"/>
      <c r="D1252" s="6"/>
      <c r="E1252" s="6"/>
      <c r="F1252" s="6"/>
      <c r="G1252" s="6"/>
      <c r="H1252" s="6"/>
    </row>
    <row r="1253" spans="2:8" ht="15.75" customHeight="1" x14ac:dyDescent="0.25">
      <c r="B1253" s="10"/>
      <c r="C1253" s="6"/>
      <c r="D1253" s="6"/>
      <c r="E1253" s="6"/>
      <c r="F1253" s="6"/>
      <c r="G1253" s="6"/>
      <c r="H1253" s="6"/>
    </row>
    <row r="1254" spans="2:8" ht="15.75" customHeight="1" x14ac:dyDescent="0.25">
      <c r="B1254" s="10"/>
      <c r="C1254" s="6"/>
      <c r="D1254" s="6"/>
      <c r="E1254" s="6"/>
      <c r="F1254" s="6"/>
      <c r="G1254" s="6"/>
      <c r="H1254" s="6"/>
    </row>
    <row r="1255" spans="2:8" ht="15.75" customHeight="1" x14ac:dyDescent="0.25">
      <c r="B1255" s="10"/>
      <c r="C1255" s="6"/>
      <c r="D1255" s="6"/>
      <c r="E1255" s="6"/>
      <c r="F1255" s="6"/>
      <c r="G1255" s="6"/>
      <c r="H1255" s="6"/>
    </row>
    <row r="1256" spans="2:8" ht="15.75" customHeight="1" x14ac:dyDescent="0.25">
      <c r="B1256" s="10"/>
      <c r="C1256" s="6"/>
      <c r="D1256" s="6"/>
      <c r="E1256" s="6"/>
      <c r="F1256" s="6"/>
      <c r="G1256" s="6"/>
      <c r="H1256" s="6"/>
    </row>
    <row r="1257" spans="2:8" ht="15.75" customHeight="1" x14ac:dyDescent="0.25">
      <c r="B1257" s="10"/>
      <c r="C1257" s="6"/>
      <c r="D1257" s="6"/>
      <c r="E1257" s="6"/>
      <c r="F1257" s="6"/>
      <c r="G1257" s="6"/>
      <c r="H1257" s="6"/>
    </row>
    <row r="1258" spans="2:8" ht="15.75" customHeight="1" x14ac:dyDescent="0.25">
      <c r="B1258" s="10"/>
      <c r="C1258" s="6"/>
      <c r="D1258" s="6"/>
      <c r="E1258" s="6"/>
      <c r="F1258" s="6"/>
      <c r="G1258" s="6"/>
      <c r="H1258" s="6"/>
    </row>
    <row r="1259" spans="2:8" ht="15.75" customHeight="1" x14ac:dyDescent="0.25">
      <c r="B1259" s="10"/>
      <c r="C1259" s="6"/>
      <c r="D1259" s="6"/>
      <c r="E1259" s="6"/>
      <c r="F1259" s="6"/>
      <c r="G1259" s="6"/>
      <c r="H1259" s="6"/>
    </row>
    <row r="1260" spans="2:8" ht="15.75" customHeight="1" x14ac:dyDescent="0.25">
      <c r="B1260" s="10"/>
      <c r="C1260" s="6"/>
      <c r="D1260" s="6"/>
      <c r="E1260" s="6"/>
      <c r="F1260" s="6"/>
      <c r="G1260" s="6"/>
      <c r="H1260" s="6"/>
    </row>
    <row r="1261" spans="2:8" ht="15.75" customHeight="1" x14ac:dyDescent="0.25">
      <c r="B1261" s="10"/>
      <c r="C1261" s="6"/>
      <c r="D1261" s="6"/>
      <c r="E1261" s="6"/>
      <c r="F1261" s="6"/>
      <c r="G1261" s="6"/>
      <c r="H1261" s="6"/>
    </row>
    <row r="1262" spans="2:8" ht="15.75" customHeight="1" x14ac:dyDescent="0.25">
      <c r="B1262" s="10"/>
      <c r="C1262" s="6"/>
      <c r="D1262" s="6"/>
      <c r="E1262" s="6"/>
      <c r="F1262" s="6"/>
      <c r="G1262" s="6"/>
      <c r="H1262" s="6"/>
    </row>
    <row r="1263" spans="2:8" ht="15.75" customHeight="1" x14ac:dyDescent="0.25">
      <c r="B1263" s="10"/>
      <c r="C1263" s="6"/>
      <c r="D1263" s="6"/>
      <c r="E1263" s="6"/>
      <c r="F1263" s="6"/>
      <c r="G1263" s="6"/>
      <c r="H1263" s="6"/>
    </row>
    <row r="1264" spans="2:8" ht="15.75" customHeight="1" x14ac:dyDescent="0.25">
      <c r="B1264" s="10"/>
      <c r="C1264" s="6"/>
      <c r="D1264" s="6"/>
      <c r="E1264" s="6"/>
      <c r="F1264" s="6"/>
      <c r="G1264" s="6"/>
      <c r="H1264" s="6"/>
    </row>
    <row r="1265" spans="2:8" ht="15.75" customHeight="1" x14ac:dyDescent="0.25">
      <c r="B1265" s="10"/>
      <c r="C1265" s="6"/>
      <c r="D1265" s="6"/>
      <c r="E1265" s="6"/>
      <c r="F1265" s="6"/>
      <c r="G1265" s="6"/>
      <c r="H1265" s="6"/>
    </row>
    <row r="1266" spans="2:8" ht="15.75" customHeight="1" x14ac:dyDescent="0.25">
      <c r="B1266" s="10"/>
      <c r="C1266" s="6"/>
      <c r="D1266" s="6"/>
      <c r="E1266" s="6"/>
      <c r="F1266" s="6"/>
      <c r="G1266" s="6"/>
      <c r="H1266" s="6"/>
    </row>
    <row r="1267" spans="2:8" ht="15.75" customHeight="1" x14ac:dyDescent="0.25">
      <c r="B1267" s="10"/>
      <c r="C1267" s="6"/>
      <c r="D1267" s="6"/>
      <c r="E1267" s="6"/>
      <c r="F1267" s="6"/>
      <c r="G1267" s="6"/>
      <c r="H1267" s="6"/>
    </row>
    <row r="1268" spans="2:8" ht="15.75" customHeight="1" x14ac:dyDescent="0.25">
      <c r="B1268" s="10"/>
      <c r="C1268" s="6"/>
      <c r="D1268" s="6"/>
      <c r="E1268" s="6"/>
      <c r="F1268" s="6"/>
      <c r="G1268" s="6"/>
      <c r="H1268" s="6"/>
    </row>
    <row r="1269" spans="2:8" ht="15.75" customHeight="1" x14ac:dyDescent="0.25">
      <c r="B1269" s="10"/>
      <c r="C1269" s="6"/>
      <c r="D1269" s="6"/>
      <c r="E1269" s="6"/>
      <c r="F1269" s="6"/>
      <c r="G1269" s="6"/>
      <c r="H1269" s="6"/>
    </row>
    <row r="1270" spans="2:8" ht="15.75" customHeight="1" x14ac:dyDescent="0.25">
      <c r="B1270" s="10"/>
      <c r="C1270" s="6"/>
      <c r="D1270" s="6"/>
      <c r="E1270" s="6"/>
      <c r="F1270" s="6"/>
      <c r="G1270" s="6"/>
      <c r="H1270" s="6"/>
    </row>
    <row r="1271" spans="2:8" ht="15.75" customHeight="1" x14ac:dyDescent="0.25">
      <c r="B1271" s="10"/>
      <c r="C1271" s="6"/>
      <c r="D1271" s="6"/>
      <c r="E1271" s="6"/>
      <c r="F1271" s="6"/>
      <c r="G1271" s="6"/>
      <c r="H1271" s="6"/>
    </row>
    <row r="1272" spans="2:8" ht="15.75" customHeight="1" x14ac:dyDescent="0.25">
      <c r="B1272" s="10"/>
      <c r="C1272" s="6"/>
      <c r="D1272" s="6"/>
      <c r="E1272" s="6"/>
      <c r="F1272" s="6"/>
      <c r="G1272" s="6"/>
      <c r="H1272" s="6"/>
    </row>
    <row r="1273" spans="2:8" ht="15.75" customHeight="1" x14ac:dyDescent="0.25">
      <c r="B1273" s="10"/>
      <c r="C1273" s="6"/>
      <c r="D1273" s="6"/>
      <c r="E1273" s="6"/>
      <c r="F1273" s="6"/>
      <c r="G1273" s="6"/>
      <c r="H1273" s="6"/>
    </row>
    <row r="1274" spans="2:8" ht="15.75" customHeight="1" x14ac:dyDescent="0.25">
      <c r="B1274" s="10"/>
      <c r="C1274" s="6"/>
      <c r="D1274" s="6"/>
      <c r="E1274" s="6"/>
      <c r="F1274" s="6"/>
      <c r="G1274" s="6"/>
      <c r="H1274" s="6"/>
    </row>
    <row r="1275" spans="2:8" ht="15.75" customHeight="1" x14ac:dyDescent="0.25">
      <c r="B1275" s="10"/>
      <c r="C1275" s="6"/>
      <c r="D1275" s="6"/>
      <c r="E1275" s="6"/>
      <c r="F1275" s="6"/>
      <c r="G1275" s="6"/>
      <c r="H1275" s="6"/>
    </row>
    <row r="1276" spans="2:8" ht="15.75" customHeight="1" x14ac:dyDescent="0.25">
      <c r="B1276" s="10"/>
      <c r="C1276" s="6"/>
      <c r="D1276" s="6"/>
      <c r="E1276" s="6"/>
      <c r="F1276" s="6"/>
      <c r="G1276" s="6"/>
      <c r="H1276" s="6"/>
    </row>
    <row r="1277" spans="2:8" ht="15.75" customHeight="1" x14ac:dyDescent="0.25">
      <c r="B1277" s="10"/>
      <c r="C1277" s="6"/>
      <c r="D1277" s="6"/>
      <c r="E1277" s="6"/>
      <c r="F1277" s="6"/>
      <c r="G1277" s="6"/>
      <c r="H1277" s="6"/>
    </row>
    <row r="1278" spans="2:8" ht="15.75" customHeight="1" x14ac:dyDescent="0.25">
      <c r="B1278" s="10"/>
      <c r="C1278" s="6"/>
      <c r="D1278" s="6"/>
      <c r="E1278" s="6"/>
      <c r="F1278" s="6"/>
      <c r="G1278" s="6"/>
      <c r="H1278" s="6"/>
    </row>
    <row r="1279" spans="2:8" ht="15.75" customHeight="1" x14ac:dyDescent="0.25">
      <c r="B1279" s="10"/>
      <c r="C1279" s="6"/>
      <c r="D1279" s="6"/>
      <c r="E1279" s="6"/>
      <c r="F1279" s="6"/>
      <c r="G1279" s="6"/>
      <c r="H1279" s="6"/>
    </row>
    <row r="1280" spans="2:8" ht="15.75" customHeight="1" x14ac:dyDescent="0.25">
      <c r="B1280" s="10"/>
      <c r="C1280" s="6"/>
      <c r="D1280" s="6"/>
      <c r="E1280" s="6"/>
      <c r="F1280" s="6"/>
      <c r="G1280" s="6"/>
      <c r="H1280" s="6"/>
    </row>
    <row r="1281" spans="2:8" ht="15.75" customHeight="1" x14ac:dyDescent="0.25">
      <c r="B1281" s="10"/>
      <c r="C1281" s="6"/>
      <c r="D1281" s="6"/>
      <c r="E1281" s="6"/>
      <c r="F1281" s="6"/>
      <c r="G1281" s="6"/>
      <c r="H1281" s="6"/>
    </row>
    <row r="1282" spans="2:8" ht="15.75" customHeight="1" x14ac:dyDescent="0.25">
      <c r="B1282" s="10"/>
      <c r="C1282" s="6"/>
      <c r="D1282" s="6"/>
      <c r="E1282" s="6"/>
      <c r="F1282" s="6"/>
      <c r="G1282" s="6"/>
      <c r="H1282" s="6"/>
    </row>
    <row r="1283" spans="2:8" ht="15.75" customHeight="1" x14ac:dyDescent="0.25">
      <c r="B1283" s="10"/>
      <c r="C1283" s="6"/>
      <c r="D1283" s="6"/>
      <c r="E1283" s="6"/>
      <c r="F1283" s="6"/>
      <c r="G1283" s="6"/>
      <c r="H1283" s="6"/>
    </row>
    <row r="1284" spans="2:8" ht="15.75" customHeight="1" x14ac:dyDescent="0.25">
      <c r="B1284" s="10"/>
      <c r="C1284" s="6"/>
      <c r="D1284" s="6"/>
      <c r="E1284" s="6"/>
      <c r="F1284" s="6"/>
      <c r="G1284" s="6"/>
      <c r="H1284" s="6"/>
    </row>
    <row r="1285" spans="2:8" ht="15.75" customHeight="1" x14ac:dyDescent="0.25">
      <c r="B1285" s="10"/>
      <c r="C1285" s="6"/>
      <c r="D1285" s="6"/>
      <c r="E1285" s="6"/>
      <c r="F1285" s="6"/>
      <c r="G1285" s="6"/>
      <c r="H1285" s="6"/>
    </row>
    <row r="1286" spans="2:8" ht="15.75" customHeight="1" x14ac:dyDescent="0.25">
      <c r="B1286" s="10"/>
      <c r="C1286" s="6"/>
      <c r="D1286" s="6"/>
      <c r="E1286" s="6"/>
      <c r="F1286" s="6"/>
      <c r="G1286" s="6"/>
      <c r="H1286" s="6"/>
    </row>
    <row r="1287" spans="2:8" ht="15.75" customHeight="1" x14ac:dyDescent="0.25">
      <c r="B1287" s="10"/>
      <c r="C1287" s="6"/>
      <c r="D1287" s="6"/>
      <c r="E1287" s="6"/>
      <c r="F1287" s="6"/>
      <c r="G1287" s="6"/>
      <c r="H1287" s="6"/>
    </row>
    <row r="1288" spans="2:8" ht="15.75" customHeight="1" x14ac:dyDescent="0.25">
      <c r="B1288" s="10"/>
      <c r="C1288" s="6"/>
      <c r="D1288" s="6"/>
      <c r="E1288" s="6"/>
      <c r="F1288" s="6"/>
      <c r="G1288" s="6"/>
      <c r="H1288" s="6"/>
    </row>
    <row r="1289" spans="2:8" ht="15.75" customHeight="1" x14ac:dyDescent="0.25">
      <c r="B1289" s="10"/>
      <c r="C1289" s="6"/>
      <c r="D1289" s="6"/>
      <c r="E1289" s="6"/>
      <c r="F1289" s="6"/>
      <c r="G1289" s="6"/>
      <c r="H1289" s="6"/>
    </row>
    <row r="1290" spans="2:8" ht="15.75" customHeight="1" x14ac:dyDescent="0.25">
      <c r="B1290" s="10"/>
      <c r="C1290" s="6"/>
      <c r="D1290" s="6"/>
      <c r="E1290" s="6"/>
      <c r="F1290" s="6"/>
      <c r="G1290" s="6"/>
      <c r="H1290" s="6"/>
    </row>
    <row r="1291" spans="2:8" ht="15.75" customHeight="1" x14ac:dyDescent="0.25">
      <c r="B1291" s="10"/>
      <c r="C1291" s="6"/>
      <c r="D1291" s="6"/>
      <c r="E1291" s="6"/>
      <c r="F1291" s="6"/>
      <c r="G1291" s="6"/>
      <c r="H1291" s="6"/>
    </row>
    <row r="1292" spans="2:8" ht="15.75" customHeight="1" x14ac:dyDescent="0.25">
      <c r="B1292" s="10"/>
      <c r="C1292" s="6"/>
      <c r="D1292" s="6"/>
      <c r="E1292" s="6"/>
      <c r="F1292" s="6"/>
      <c r="G1292" s="6"/>
      <c r="H1292" s="6"/>
    </row>
    <row r="1293" spans="2:8" ht="15.75" customHeight="1" x14ac:dyDescent="0.25">
      <c r="B1293" s="10"/>
      <c r="C1293" s="6"/>
      <c r="D1293" s="6"/>
      <c r="E1293" s="6"/>
      <c r="F1293" s="6"/>
      <c r="G1293" s="6"/>
      <c r="H1293" s="6"/>
    </row>
    <row r="1294" spans="2:8" ht="15.75" customHeight="1" x14ac:dyDescent="0.25">
      <c r="B1294" s="10"/>
      <c r="C1294" s="6"/>
      <c r="D1294" s="6"/>
      <c r="E1294" s="6"/>
      <c r="F1294" s="6"/>
      <c r="G1294" s="6"/>
      <c r="H1294" s="6"/>
    </row>
    <row r="1295" spans="2:8" ht="15.75" customHeight="1" x14ac:dyDescent="0.25">
      <c r="B1295" s="10"/>
      <c r="C1295" s="6"/>
      <c r="D1295" s="6"/>
      <c r="E1295" s="6"/>
      <c r="F1295" s="6"/>
      <c r="G1295" s="6"/>
      <c r="H1295" s="6"/>
    </row>
    <row r="1296" spans="2:8" ht="15.75" customHeight="1" x14ac:dyDescent="0.25">
      <c r="B1296" s="10"/>
      <c r="C1296" s="6"/>
      <c r="D1296" s="6"/>
      <c r="E1296" s="6"/>
      <c r="F1296" s="6"/>
      <c r="G1296" s="6"/>
      <c r="H1296" s="6"/>
    </row>
    <row r="1297" spans="2:8" ht="15.75" customHeight="1" x14ac:dyDescent="0.25">
      <c r="B1297" s="10"/>
      <c r="C1297" s="6"/>
      <c r="D1297" s="6"/>
      <c r="E1297" s="6"/>
      <c r="F1297" s="6"/>
      <c r="G1297" s="6"/>
      <c r="H1297" s="6"/>
    </row>
    <row r="1298" spans="2:8" ht="15.75" customHeight="1" x14ac:dyDescent="0.25">
      <c r="B1298" s="10"/>
      <c r="C1298" s="6"/>
      <c r="D1298" s="6"/>
      <c r="E1298" s="6"/>
      <c r="F1298" s="6"/>
      <c r="G1298" s="6"/>
      <c r="H1298" s="6"/>
    </row>
    <row r="1299" spans="2:8" ht="15.75" customHeight="1" x14ac:dyDescent="0.25">
      <c r="B1299" s="10"/>
      <c r="C1299" s="6"/>
      <c r="D1299" s="6"/>
      <c r="E1299" s="6"/>
      <c r="F1299" s="6"/>
      <c r="G1299" s="6"/>
      <c r="H1299" s="6"/>
    </row>
    <row r="1300" spans="2:8" ht="15.75" customHeight="1" x14ac:dyDescent="0.25">
      <c r="B1300" s="10"/>
      <c r="C1300" s="6"/>
      <c r="D1300" s="6"/>
      <c r="E1300" s="6"/>
      <c r="F1300" s="6"/>
      <c r="G1300" s="6"/>
      <c r="H1300" s="6"/>
    </row>
    <row r="1301" spans="2:8" ht="15.75" customHeight="1" x14ac:dyDescent="0.25">
      <c r="B1301" s="10"/>
      <c r="C1301" s="6"/>
      <c r="D1301" s="6"/>
      <c r="E1301" s="6"/>
      <c r="F1301" s="6"/>
      <c r="G1301" s="6"/>
      <c r="H1301" s="6"/>
    </row>
    <row r="1302" spans="2:8" ht="15.75" customHeight="1" x14ac:dyDescent="0.25">
      <c r="B1302" s="10"/>
      <c r="C1302" s="6"/>
      <c r="D1302" s="6"/>
      <c r="E1302" s="6"/>
      <c r="F1302" s="6"/>
      <c r="G1302" s="6"/>
      <c r="H1302" s="6"/>
    </row>
    <row r="1303" spans="2:8" ht="15.75" customHeight="1" x14ac:dyDescent="0.25">
      <c r="B1303" s="10"/>
      <c r="C1303" s="6"/>
      <c r="D1303" s="6"/>
      <c r="E1303" s="6"/>
      <c r="F1303" s="6"/>
      <c r="G1303" s="6"/>
      <c r="H1303" s="6"/>
    </row>
    <row r="1304" spans="2:8" ht="15.75" customHeight="1" x14ac:dyDescent="0.25">
      <c r="B1304" s="10"/>
      <c r="C1304" s="6"/>
      <c r="D1304" s="6"/>
      <c r="E1304" s="6"/>
      <c r="F1304" s="6"/>
      <c r="G1304" s="6"/>
      <c r="H1304" s="6"/>
    </row>
    <row r="1305" spans="2:8" ht="15.75" customHeight="1" x14ac:dyDescent="0.25">
      <c r="B1305" s="10"/>
      <c r="C1305" s="6"/>
      <c r="D1305" s="6"/>
      <c r="E1305" s="6"/>
      <c r="F1305" s="6"/>
      <c r="G1305" s="6"/>
      <c r="H1305" s="6"/>
    </row>
    <row r="1306" spans="2:8" ht="15.75" customHeight="1" x14ac:dyDescent="0.25">
      <c r="B1306" s="10"/>
      <c r="C1306" s="6"/>
      <c r="D1306" s="6"/>
      <c r="E1306" s="6"/>
      <c r="F1306" s="6"/>
      <c r="G1306" s="6"/>
      <c r="H1306" s="6"/>
    </row>
    <row r="1307" spans="2:8" ht="15.75" customHeight="1" x14ac:dyDescent="0.25">
      <c r="B1307" s="10"/>
      <c r="C1307" s="6"/>
      <c r="D1307" s="6"/>
      <c r="E1307" s="6"/>
      <c r="F1307" s="6"/>
      <c r="G1307" s="6"/>
      <c r="H1307" s="6"/>
    </row>
    <row r="1308" spans="2:8" ht="15.75" customHeight="1" x14ac:dyDescent="0.25">
      <c r="B1308" s="10"/>
      <c r="C1308" s="6"/>
      <c r="D1308" s="6"/>
      <c r="E1308" s="6"/>
      <c r="F1308" s="6"/>
      <c r="G1308" s="6"/>
      <c r="H1308" s="6"/>
    </row>
    <row r="1309" spans="2:8" ht="15.75" customHeight="1" x14ac:dyDescent="0.25">
      <c r="B1309" s="10"/>
      <c r="C1309" s="6"/>
      <c r="D1309" s="6"/>
      <c r="E1309" s="6"/>
      <c r="F1309" s="6"/>
      <c r="G1309" s="6"/>
      <c r="H1309" s="6"/>
    </row>
    <row r="1310" spans="2:8" ht="15.75" customHeight="1" x14ac:dyDescent="0.25">
      <c r="B1310" s="10"/>
      <c r="C1310" s="6"/>
      <c r="D1310" s="6"/>
      <c r="E1310" s="6"/>
      <c r="F1310" s="6"/>
      <c r="G1310" s="6"/>
      <c r="H1310" s="6"/>
    </row>
    <row r="1311" spans="2:8" ht="15.75" customHeight="1" x14ac:dyDescent="0.25">
      <c r="B1311" s="10"/>
      <c r="C1311" s="6"/>
      <c r="D1311" s="6"/>
      <c r="E1311" s="6"/>
      <c r="F1311" s="6"/>
      <c r="G1311" s="6"/>
      <c r="H1311" s="6"/>
    </row>
    <row r="1312" spans="2:8" ht="15.75" customHeight="1" x14ac:dyDescent="0.25">
      <c r="B1312" s="10"/>
      <c r="C1312" s="6"/>
      <c r="D1312" s="6"/>
      <c r="E1312" s="6"/>
      <c r="F1312" s="6"/>
      <c r="G1312" s="6"/>
      <c r="H1312" s="6"/>
    </row>
    <row r="1313" spans="2:8" ht="15.75" customHeight="1" x14ac:dyDescent="0.25">
      <c r="B1313" s="10"/>
      <c r="C1313" s="6"/>
      <c r="D1313" s="6"/>
      <c r="E1313" s="6"/>
      <c r="F1313" s="6"/>
      <c r="G1313" s="6"/>
      <c r="H1313" s="6"/>
    </row>
    <row r="1314" spans="2:8" ht="15.75" customHeight="1" x14ac:dyDescent="0.25">
      <c r="B1314" s="10"/>
      <c r="C1314" s="6"/>
      <c r="D1314" s="6"/>
      <c r="E1314" s="6"/>
      <c r="F1314" s="6"/>
      <c r="G1314" s="6"/>
      <c r="H1314" s="6"/>
    </row>
    <row r="1315" spans="2:8" ht="15.75" customHeight="1" x14ac:dyDescent="0.25">
      <c r="B1315" s="10"/>
      <c r="C1315" s="6"/>
      <c r="D1315" s="6"/>
      <c r="E1315" s="6"/>
      <c r="F1315" s="6"/>
      <c r="G1315" s="6"/>
      <c r="H1315" s="6"/>
    </row>
    <row r="1316" spans="2:8" ht="15.75" customHeight="1" x14ac:dyDescent="0.25">
      <c r="B1316" s="10"/>
      <c r="C1316" s="6"/>
      <c r="D1316" s="6"/>
      <c r="E1316" s="6"/>
      <c r="F1316" s="6"/>
      <c r="G1316" s="6"/>
      <c r="H1316" s="6"/>
    </row>
    <row r="1317" spans="2:8" ht="15.75" customHeight="1" x14ac:dyDescent="0.25">
      <c r="B1317" s="10"/>
      <c r="C1317" s="6"/>
      <c r="D1317" s="6"/>
      <c r="E1317" s="6"/>
      <c r="F1317" s="6"/>
      <c r="G1317" s="6"/>
      <c r="H1317" s="6"/>
    </row>
    <row r="1318" spans="2:8" ht="15.75" customHeight="1" x14ac:dyDescent="0.25">
      <c r="B1318" s="10"/>
      <c r="C1318" s="6"/>
      <c r="D1318" s="6"/>
      <c r="E1318" s="6"/>
      <c r="F1318" s="6"/>
      <c r="G1318" s="6"/>
      <c r="H1318" s="6"/>
    </row>
    <row r="1319" spans="2:8" ht="15.75" customHeight="1" x14ac:dyDescent="0.25">
      <c r="B1319" s="10"/>
      <c r="C1319" s="6"/>
      <c r="D1319" s="6"/>
      <c r="E1319" s="6"/>
      <c r="F1319" s="6"/>
      <c r="G1319" s="6"/>
      <c r="H1319" s="6"/>
    </row>
    <row r="1320" spans="2:8" ht="15.75" customHeight="1" x14ac:dyDescent="0.25">
      <c r="B1320" s="10"/>
      <c r="C1320" s="6"/>
      <c r="D1320" s="6"/>
      <c r="E1320" s="6"/>
      <c r="F1320" s="6"/>
      <c r="G1320" s="6"/>
      <c r="H1320" s="6"/>
    </row>
    <row r="1321" spans="2:8" ht="15.75" customHeight="1" x14ac:dyDescent="0.25">
      <c r="B1321" s="10"/>
      <c r="C1321" s="6"/>
      <c r="D1321" s="6"/>
      <c r="E1321" s="6"/>
      <c r="F1321" s="6"/>
      <c r="G1321" s="6"/>
      <c r="H1321" s="6"/>
    </row>
    <row r="1322" spans="2:8" ht="15.75" customHeight="1" x14ac:dyDescent="0.25">
      <c r="B1322" s="10"/>
      <c r="C1322" s="6"/>
      <c r="D1322" s="6"/>
      <c r="E1322" s="6"/>
      <c r="F1322" s="6"/>
      <c r="G1322" s="6"/>
      <c r="H1322" s="6"/>
    </row>
    <row r="1323" spans="2:8" ht="15.75" customHeight="1" x14ac:dyDescent="0.25">
      <c r="B1323" s="10"/>
      <c r="C1323" s="6"/>
      <c r="D1323" s="6"/>
      <c r="E1323" s="6"/>
      <c r="F1323" s="6"/>
      <c r="G1323" s="6"/>
      <c r="H1323" s="6"/>
    </row>
    <row r="1324" spans="2:8" ht="15.75" customHeight="1" x14ac:dyDescent="0.25">
      <c r="B1324" s="10"/>
      <c r="C1324" s="6"/>
      <c r="D1324" s="6"/>
      <c r="E1324" s="6"/>
      <c r="F1324" s="6"/>
      <c r="G1324" s="6"/>
      <c r="H1324" s="6"/>
    </row>
    <row r="1325" spans="2:8" ht="15.75" customHeight="1" x14ac:dyDescent="0.25">
      <c r="B1325" s="10"/>
      <c r="C1325" s="6"/>
      <c r="D1325" s="6"/>
      <c r="E1325" s="6"/>
      <c r="F1325" s="6"/>
      <c r="G1325" s="6"/>
      <c r="H1325" s="6"/>
    </row>
    <row r="1326" spans="2:8" ht="15.75" customHeight="1" x14ac:dyDescent="0.25">
      <c r="B1326" s="10"/>
      <c r="C1326" s="6"/>
      <c r="D1326" s="6"/>
      <c r="E1326" s="6"/>
      <c r="F1326" s="6"/>
      <c r="G1326" s="6"/>
      <c r="H1326" s="6"/>
    </row>
    <row r="1327" spans="2:8" ht="15.75" customHeight="1" x14ac:dyDescent="0.25">
      <c r="B1327" s="10"/>
      <c r="C1327" s="6"/>
      <c r="D1327" s="6"/>
      <c r="E1327" s="6"/>
      <c r="F1327" s="6"/>
      <c r="G1327" s="6"/>
      <c r="H1327" s="6"/>
    </row>
    <row r="1328" spans="2:8" ht="15.75" customHeight="1" x14ac:dyDescent="0.25">
      <c r="B1328" s="10"/>
      <c r="C1328" s="6"/>
      <c r="D1328" s="6"/>
      <c r="E1328" s="6"/>
      <c r="F1328" s="6"/>
      <c r="G1328" s="6"/>
      <c r="H1328" s="6"/>
    </row>
    <row r="1329" spans="2:8" ht="15.75" customHeight="1" x14ac:dyDescent="0.25">
      <c r="B1329" s="10"/>
      <c r="C1329" s="6"/>
      <c r="D1329" s="6"/>
      <c r="E1329" s="6"/>
      <c r="F1329" s="6"/>
      <c r="G1329" s="6"/>
      <c r="H1329" s="6"/>
    </row>
    <row r="1330" spans="2:8" ht="15.75" customHeight="1" x14ac:dyDescent="0.25">
      <c r="B1330" s="10"/>
      <c r="C1330" s="6"/>
      <c r="D1330" s="6"/>
      <c r="E1330" s="6"/>
      <c r="F1330" s="6"/>
      <c r="G1330" s="6"/>
      <c r="H1330" s="6"/>
    </row>
    <row r="1331" spans="2:8" ht="15.75" customHeight="1" x14ac:dyDescent="0.25">
      <c r="B1331" s="10"/>
      <c r="C1331" s="6"/>
      <c r="D1331" s="6"/>
      <c r="E1331" s="6"/>
      <c r="F1331" s="6"/>
      <c r="G1331" s="6"/>
      <c r="H1331" s="6"/>
    </row>
    <row r="1332" spans="2:8" ht="15.75" customHeight="1" x14ac:dyDescent="0.25">
      <c r="B1332" s="10"/>
      <c r="C1332" s="6"/>
      <c r="D1332" s="6"/>
      <c r="E1332" s="6"/>
      <c r="F1332" s="6"/>
      <c r="G1332" s="6"/>
      <c r="H1332" s="6"/>
    </row>
    <row r="1333" spans="2:8" ht="15.75" customHeight="1" x14ac:dyDescent="0.25">
      <c r="B1333" s="10"/>
      <c r="C1333" s="6"/>
      <c r="D1333" s="6"/>
      <c r="E1333" s="6"/>
      <c r="F1333" s="6"/>
      <c r="G1333" s="6"/>
      <c r="H1333" s="6"/>
    </row>
    <row r="1334" spans="2:8" ht="15.75" customHeight="1" x14ac:dyDescent="0.25">
      <c r="B1334" s="10"/>
      <c r="C1334" s="6"/>
      <c r="D1334" s="6"/>
      <c r="E1334" s="6"/>
      <c r="F1334" s="6"/>
      <c r="G1334" s="6"/>
      <c r="H1334" s="6"/>
    </row>
    <row r="1335" spans="2:8" ht="15.75" customHeight="1" x14ac:dyDescent="0.25">
      <c r="B1335" s="10"/>
      <c r="C1335" s="6"/>
      <c r="D1335" s="6"/>
      <c r="E1335" s="6"/>
      <c r="F1335" s="6"/>
      <c r="G1335" s="6"/>
      <c r="H1335" s="6"/>
    </row>
    <row r="1336" spans="2:8" ht="15.75" customHeight="1" x14ac:dyDescent="0.25">
      <c r="B1336" s="10"/>
      <c r="C1336" s="6"/>
      <c r="D1336" s="6"/>
      <c r="E1336" s="6"/>
      <c r="F1336" s="6"/>
      <c r="G1336" s="6"/>
      <c r="H1336" s="6"/>
    </row>
    <row r="1337" spans="2:8" ht="15.75" customHeight="1" x14ac:dyDescent="0.25">
      <c r="B1337" s="10"/>
      <c r="C1337" s="6"/>
      <c r="D1337" s="6"/>
      <c r="E1337" s="6"/>
      <c r="F1337" s="6"/>
      <c r="G1337" s="6"/>
      <c r="H1337" s="6"/>
    </row>
    <row r="1338" spans="2:8" ht="15.75" customHeight="1" x14ac:dyDescent="0.25">
      <c r="B1338" s="10"/>
      <c r="C1338" s="6"/>
      <c r="D1338" s="6"/>
      <c r="E1338" s="6"/>
      <c r="F1338" s="6"/>
      <c r="G1338" s="6"/>
      <c r="H1338" s="6"/>
    </row>
    <row r="1339" spans="2:8" ht="15.75" customHeight="1" x14ac:dyDescent="0.25">
      <c r="B1339" s="10"/>
      <c r="C1339" s="6"/>
      <c r="D1339" s="6"/>
      <c r="E1339" s="6"/>
      <c r="F1339" s="6"/>
      <c r="G1339" s="6"/>
      <c r="H1339" s="6"/>
    </row>
    <row r="1340" spans="2:8" ht="15.75" customHeight="1" x14ac:dyDescent="0.25">
      <c r="B1340" s="10"/>
      <c r="C1340" s="6"/>
      <c r="D1340" s="6"/>
      <c r="E1340" s="6"/>
      <c r="F1340" s="6"/>
      <c r="G1340" s="6"/>
      <c r="H1340" s="6"/>
    </row>
    <row r="1341" spans="2:8" ht="15.75" customHeight="1" x14ac:dyDescent="0.25">
      <c r="B1341" s="10"/>
      <c r="C1341" s="6"/>
      <c r="D1341" s="6"/>
      <c r="E1341" s="6"/>
      <c r="F1341" s="6"/>
      <c r="G1341" s="6"/>
      <c r="H1341" s="6"/>
    </row>
    <row r="1342" spans="2:8" ht="15.75" customHeight="1" x14ac:dyDescent="0.25">
      <c r="B1342" s="10"/>
      <c r="C1342" s="6"/>
      <c r="D1342" s="6"/>
      <c r="E1342" s="6"/>
      <c r="F1342" s="6"/>
      <c r="G1342" s="6"/>
      <c r="H1342" s="6"/>
    </row>
    <row r="1343" spans="2:8" ht="15.75" customHeight="1" x14ac:dyDescent="0.25">
      <c r="B1343" s="10"/>
      <c r="C1343" s="6"/>
      <c r="D1343" s="6"/>
      <c r="E1343" s="6"/>
      <c r="F1343" s="6"/>
      <c r="G1343" s="6"/>
      <c r="H1343" s="6"/>
    </row>
    <row r="1344" spans="2:8" ht="15.75" customHeight="1" x14ac:dyDescent="0.25">
      <c r="B1344" s="10"/>
      <c r="C1344" s="6"/>
      <c r="D1344" s="6"/>
      <c r="E1344" s="6"/>
      <c r="F1344" s="6"/>
      <c r="G1344" s="6"/>
      <c r="H1344" s="6"/>
    </row>
    <row r="1345" spans="2:8" ht="15.75" customHeight="1" x14ac:dyDescent="0.25">
      <c r="B1345" s="10"/>
      <c r="C1345" s="6"/>
      <c r="D1345" s="6"/>
      <c r="E1345" s="6"/>
      <c r="F1345" s="6"/>
      <c r="G1345" s="6"/>
      <c r="H1345" s="6"/>
    </row>
    <row r="1346" spans="2:8" ht="15.75" customHeight="1" x14ac:dyDescent="0.25">
      <c r="B1346" s="10"/>
      <c r="C1346" s="6"/>
      <c r="D1346" s="6"/>
      <c r="E1346" s="6"/>
      <c r="F1346" s="6"/>
      <c r="G1346" s="6"/>
      <c r="H1346" s="6"/>
    </row>
    <row r="1347" spans="2:8" ht="15.75" customHeight="1" x14ac:dyDescent="0.25">
      <c r="B1347" s="10"/>
      <c r="C1347" s="6"/>
      <c r="D1347" s="6"/>
      <c r="E1347" s="6"/>
      <c r="F1347" s="6"/>
      <c r="G1347" s="6"/>
      <c r="H1347" s="6"/>
    </row>
    <row r="1348" spans="2:8" ht="15.75" customHeight="1" x14ac:dyDescent="0.25">
      <c r="B1348" s="10"/>
      <c r="C1348" s="6"/>
      <c r="D1348" s="6"/>
      <c r="E1348" s="6"/>
      <c r="F1348" s="6"/>
      <c r="G1348" s="6"/>
      <c r="H1348" s="6"/>
    </row>
    <row r="1349" spans="2:8" ht="15.75" customHeight="1" x14ac:dyDescent="0.25">
      <c r="B1349" s="10"/>
      <c r="C1349" s="6"/>
      <c r="D1349" s="6"/>
      <c r="E1349" s="6"/>
      <c r="F1349" s="6"/>
      <c r="G1349" s="6"/>
      <c r="H1349" s="6"/>
    </row>
    <row r="1350" spans="2:8" ht="15.75" customHeight="1" x14ac:dyDescent="0.25">
      <c r="B1350" s="10"/>
      <c r="C1350" s="6"/>
      <c r="D1350" s="6"/>
      <c r="E1350" s="6"/>
      <c r="F1350" s="6"/>
      <c r="G1350" s="6"/>
      <c r="H1350" s="6"/>
    </row>
    <row r="1351" spans="2:8" ht="15.75" customHeight="1" x14ac:dyDescent="0.25">
      <c r="B1351" s="10"/>
      <c r="C1351" s="6"/>
      <c r="D1351" s="6"/>
      <c r="E1351" s="6"/>
      <c r="F1351" s="6"/>
      <c r="G1351" s="6"/>
      <c r="H1351" s="6"/>
    </row>
    <row r="1352" spans="2:8" ht="15.75" customHeight="1" x14ac:dyDescent="0.25">
      <c r="B1352" s="10"/>
      <c r="C1352" s="6"/>
      <c r="D1352" s="6"/>
      <c r="E1352" s="6"/>
      <c r="F1352" s="6"/>
      <c r="G1352" s="6"/>
      <c r="H1352" s="6"/>
    </row>
    <row r="1353" spans="2:8" ht="15.75" customHeight="1" x14ac:dyDescent="0.25">
      <c r="B1353" s="10"/>
      <c r="C1353" s="6"/>
      <c r="D1353" s="6"/>
      <c r="E1353" s="6"/>
      <c r="F1353" s="6"/>
      <c r="G1353" s="6"/>
      <c r="H1353" s="6"/>
    </row>
    <row r="1354" spans="2:8" ht="15.75" customHeight="1" x14ac:dyDescent="0.25">
      <c r="B1354" s="10"/>
      <c r="C1354" s="6"/>
      <c r="D1354" s="6"/>
      <c r="E1354" s="6"/>
      <c r="F1354" s="6"/>
      <c r="G1354" s="6"/>
      <c r="H1354" s="6"/>
    </row>
    <row r="1355" spans="2:8" ht="15.75" customHeight="1" x14ac:dyDescent="0.25">
      <c r="B1355" s="10"/>
      <c r="C1355" s="6"/>
      <c r="D1355" s="6"/>
      <c r="E1355" s="6"/>
      <c r="F1355" s="6"/>
      <c r="G1355" s="6"/>
      <c r="H1355" s="6"/>
    </row>
    <row r="1356" spans="2:8" ht="15.75" customHeight="1" x14ac:dyDescent="0.25">
      <c r="B1356" s="10"/>
      <c r="C1356" s="6"/>
      <c r="D1356" s="6"/>
      <c r="E1356" s="6"/>
      <c r="F1356" s="6"/>
      <c r="G1356" s="6"/>
      <c r="H1356" s="6"/>
    </row>
    <row r="1357" spans="2:8" ht="15.75" customHeight="1" x14ac:dyDescent="0.25">
      <c r="B1357" s="10"/>
      <c r="C1357" s="6"/>
      <c r="D1357" s="6"/>
      <c r="E1357" s="6"/>
      <c r="F1357" s="6"/>
      <c r="G1357" s="6"/>
      <c r="H1357" s="6"/>
    </row>
    <row r="1358" spans="2:8" ht="15.75" customHeight="1" x14ac:dyDescent="0.25">
      <c r="B1358" s="10"/>
      <c r="C1358" s="6"/>
      <c r="D1358" s="6"/>
      <c r="E1358" s="6"/>
      <c r="F1358" s="6"/>
      <c r="G1358" s="6"/>
      <c r="H1358" s="6"/>
    </row>
    <row r="1359" spans="2:8" ht="15.75" customHeight="1" x14ac:dyDescent="0.25">
      <c r="B1359" s="10"/>
      <c r="C1359" s="6"/>
      <c r="D1359" s="6"/>
      <c r="E1359" s="6"/>
      <c r="F1359" s="6"/>
      <c r="G1359" s="6"/>
      <c r="H1359" s="6"/>
    </row>
    <row r="1360" spans="2:8" ht="15.75" customHeight="1" x14ac:dyDescent="0.25">
      <c r="B1360" s="10"/>
      <c r="C1360" s="6"/>
      <c r="D1360" s="6"/>
      <c r="E1360" s="6"/>
      <c r="F1360" s="6"/>
      <c r="G1360" s="6"/>
      <c r="H1360" s="6"/>
    </row>
    <row r="1361" spans="2:8" ht="15.75" customHeight="1" x14ac:dyDescent="0.25">
      <c r="B1361" s="10"/>
      <c r="C1361" s="6"/>
      <c r="D1361" s="6"/>
      <c r="E1361" s="6"/>
      <c r="F1361" s="6"/>
      <c r="G1361" s="6"/>
      <c r="H1361" s="6"/>
    </row>
    <row r="1362" spans="2:8" ht="15.75" customHeight="1" x14ac:dyDescent="0.25">
      <c r="B1362" s="10"/>
      <c r="C1362" s="6"/>
      <c r="D1362" s="6"/>
      <c r="E1362" s="6"/>
      <c r="F1362" s="6"/>
      <c r="G1362" s="6"/>
      <c r="H1362" s="6"/>
    </row>
    <row r="1363" spans="2:8" ht="15.75" customHeight="1" x14ac:dyDescent="0.25">
      <c r="B1363" s="10"/>
      <c r="C1363" s="6"/>
      <c r="D1363" s="6"/>
      <c r="E1363" s="6"/>
      <c r="F1363" s="6"/>
      <c r="G1363" s="6"/>
      <c r="H1363" s="6"/>
    </row>
    <row r="1364" spans="2:8" ht="15.75" customHeight="1" x14ac:dyDescent="0.25">
      <c r="B1364" s="10"/>
      <c r="C1364" s="6"/>
      <c r="D1364" s="6"/>
      <c r="E1364" s="6"/>
      <c r="F1364" s="6"/>
      <c r="G1364" s="6"/>
      <c r="H1364" s="6"/>
    </row>
    <row r="1365" spans="2:8" ht="15.75" customHeight="1" x14ac:dyDescent="0.25">
      <c r="B1365" s="10"/>
      <c r="C1365" s="6"/>
      <c r="D1365" s="6"/>
      <c r="E1365" s="6"/>
      <c r="F1365" s="6"/>
      <c r="G1365" s="6"/>
      <c r="H1365" s="6"/>
    </row>
    <row r="1366" spans="2:8" ht="15.75" customHeight="1" x14ac:dyDescent="0.25">
      <c r="B1366" s="10"/>
      <c r="C1366" s="6"/>
      <c r="D1366" s="6"/>
      <c r="E1366" s="6"/>
      <c r="F1366" s="6"/>
      <c r="G1366" s="6"/>
      <c r="H1366" s="6"/>
    </row>
    <row r="1367" spans="2:8" ht="15.75" customHeight="1" x14ac:dyDescent="0.25">
      <c r="B1367" s="10"/>
      <c r="C1367" s="6"/>
      <c r="D1367" s="6"/>
      <c r="E1367" s="6"/>
      <c r="F1367" s="6"/>
      <c r="G1367" s="6"/>
      <c r="H1367" s="6"/>
    </row>
    <row r="1368" spans="2:8" ht="15.75" customHeight="1" x14ac:dyDescent="0.25">
      <c r="B1368" s="10"/>
      <c r="C1368" s="6"/>
      <c r="D1368" s="6"/>
      <c r="E1368" s="6"/>
      <c r="F1368" s="6"/>
      <c r="G1368" s="6"/>
      <c r="H1368" s="6"/>
    </row>
    <row r="1369" spans="2:8" ht="15.75" customHeight="1" x14ac:dyDescent="0.25">
      <c r="B1369" s="10"/>
      <c r="C1369" s="6"/>
      <c r="D1369" s="6"/>
      <c r="E1369" s="6"/>
      <c r="F1369" s="6"/>
      <c r="G1369" s="6"/>
      <c r="H1369" s="6"/>
    </row>
    <row r="1370" spans="2:8" ht="15.75" customHeight="1" x14ac:dyDescent="0.25">
      <c r="B1370" s="10"/>
      <c r="C1370" s="6"/>
      <c r="D1370" s="6"/>
      <c r="E1370" s="6"/>
      <c r="F1370" s="6"/>
      <c r="G1370" s="6"/>
      <c r="H1370" s="6"/>
    </row>
    <row r="1371" spans="2:8" ht="15.75" customHeight="1" x14ac:dyDescent="0.25">
      <c r="B1371" s="10"/>
      <c r="C1371" s="6"/>
      <c r="D1371" s="6"/>
      <c r="E1371" s="6"/>
      <c r="F1371" s="6"/>
      <c r="G1371" s="6"/>
      <c r="H1371" s="6"/>
    </row>
    <row r="1372" spans="2:8" ht="15.75" customHeight="1" x14ac:dyDescent="0.25">
      <c r="B1372" s="10"/>
      <c r="C1372" s="6"/>
      <c r="D1372" s="6"/>
      <c r="E1372" s="6"/>
      <c r="F1372" s="6"/>
      <c r="G1372" s="6"/>
      <c r="H1372" s="6"/>
    </row>
    <row r="1373" spans="2:8" ht="15.75" customHeight="1" x14ac:dyDescent="0.25">
      <c r="B1373" s="10"/>
      <c r="C1373" s="6"/>
      <c r="D1373" s="6"/>
      <c r="E1373" s="6"/>
      <c r="F1373" s="6"/>
      <c r="G1373" s="6"/>
      <c r="H1373" s="6"/>
    </row>
    <row r="1374" spans="2:8" ht="15.75" customHeight="1" x14ac:dyDescent="0.25">
      <c r="B1374" s="10"/>
      <c r="C1374" s="6"/>
      <c r="D1374" s="6"/>
      <c r="E1374" s="6"/>
      <c r="F1374" s="6"/>
      <c r="G1374" s="6"/>
      <c r="H1374" s="6"/>
    </row>
    <row r="1375" spans="2:8" ht="15.75" customHeight="1" x14ac:dyDescent="0.25">
      <c r="B1375" s="10"/>
      <c r="C1375" s="6"/>
      <c r="D1375" s="6"/>
      <c r="E1375" s="6"/>
      <c r="F1375" s="6"/>
      <c r="G1375" s="6"/>
      <c r="H1375" s="6"/>
    </row>
    <row r="1376" spans="2:8" ht="15.75" customHeight="1" x14ac:dyDescent="0.25">
      <c r="B1376" s="10"/>
      <c r="C1376" s="6"/>
      <c r="D1376" s="6"/>
      <c r="E1376" s="6"/>
      <c r="F1376" s="6"/>
      <c r="G1376" s="6"/>
      <c r="H1376" s="6"/>
    </row>
    <row r="1377" spans="2:8" ht="15.75" customHeight="1" x14ac:dyDescent="0.25">
      <c r="B1377" s="10"/>
      <c r="C1377" s="6"/>
      <c r="D1377" s="6"/>
      <c r="E1377" s="6"/>
      <c r="F1377" s="6"/>
      <c r="G1377" s="6"/>
      <c r="H1377" s="6"/>
    </row>
    <row r="1378" spans="2:8" ht="15.75" customHeight="1" x14ac:dyDescent="0.25">
      <c r="B1378" s="10"/>
      <c r="C1378" s="6"/>
      <c r="D1378" s="6"/>
      <c r="E1378" s="6"/>
      <c r="F1378" s="6"/>
      <c r="G1378" s="6"/>
      <c r="H1378" s="6"/>
    </row>
    <row r="1379" spans="2:8" ht="15.75" customHeight="1" x14ac:dyDescent="0.25">
      <c r="B1379" s="10"/>
      <c r="C1379" s="6"/>
      <c r="D1379" s="6"/>
      <c r="E1379" s="6"/>
      <c r="F1379" s="6"/>
      <c r="G1379" s="6"/>
      <c r="H1379" s="6"/>
    </row>
    <row r="1380" spans="2:8" ht="15.75" customHeight="1" x14ac:dyDescent="0.25">
      <c r="B1380" s="10"/>
      <c r="C1380" s="6"/>
      <c r="D1380" s="6"/>
      <c r="E1380" s="6"/>
      <c r="F1380" s="6"/>
      <c r="G1380" s="6"/>
      <c r="H1380" s="6"/>
    </row>
    <row r="1381" spans="2:8" ht="15.75" customHeight="1" x14ac:dyDescent="0.25">
      <c r="B1381" s="10"/>
      <c r="C1381" s="6"/>
      <c r="D1381" s="6"/>
      <c r="E1381" s="6"/>
      <c r="F1381" s="6"/>
      <c r="G1381" s="6"/>
      <c r="H1381" s="6"/>
    </row>
    <row r="1382" spans="2:8" ht="15.75" customHeight="1" x14ac:dyDescent="0.25">
      <c r="B1382" s="10"/>
      <c r="C1382" s="6"/>
      <c r="D1382" s="6"/>
      <c r="E1382" s="6"/>
      <c r="F1382" s="6"/>
      <c r="G1382" s="6"/>
      <c r="H1382" s="6"/>
    </row>
    <row r="1383" spans="2:8" ht="15.75" customHeight="1" x14ac:dyDescent="0.25">
      <c r="B1383" s="10"/>
      <c r="C1383" s="6"/>
      <c r="D1383" s="6"/>
      <c r="E1383" s="6"/>
      <c r="F1383" s="6"/>
      <c r="G1383" s="6"/>
      <c r="H1383" s="6"/>
    </row>
    <row r="1384" spans="2:8" ht="15.75" customHeight="1" x14ac:dyDescent="0.25">
      <c r="B1384" s="10"/>
      <c r="C1384" s="6"/>
      <c r="D1384" s="6"/>
      <c r="E1384" s="6"/>
      <c r="F1384" s="6"/>
      <c r="G1384" s="6"/>
      <c r="H1384" s="6"/>
    </row>
    <row r="1385" spans="2:8" ht="15.75" customHeight="1" x14ac:dyDescent="0.25">
      <c r="B1385" s="10"/>
      <c r="C1385" s="6"/>
      <c r="D1385" s="6"/>
      <c r="E1385" s="6"/>
      <c r="F1385" s="6"/>
      <c r="G1385" s="6"/>
      <c r="H1385" s="6"/>
    </row>
    <row r="1386" spans="2:8" ht="15.75" customHeight="1" x14ac:dyDescent="0.25">
      <c r="B1386" s="10"/>
      <c r="C1386" s="6"/>
      <c r="D1386" s="6"/>
      <c r="E1386" s="6"/>
      <c r="F1386" s="6"/>
      <c r="G1386" s="6"/>
      <c r="H1386" s="6"/>
    </row>
    <row r="1387" spans="2:8" ht="15.75" customHeight="1" x14ac:dyDescent="0.25">
      <c r="B1387" s="10"/>
      <c r="C1387" s="6"/>
      <c r="D1387" s="6"/>
      <c r="E1387" s="6"/>
      <c r="F1387" s="6"/>
      <c r="G1387" s="6"/>
      <c r="H1387" s="6"/>
    </row>
    <row r="1388" spans="2:8" ht="15.75" customHeight="1" x14ac:dyDescent="0.25">
      <c r="B1388" s="10"/>
      <c r="C1388" s="6"/>
      <c r="D1388" s="6"/>
      <c r="E1388" s="6"/>
      <c r="F1388" s="6"/>
      <c r="G1388" s="6"/>
      <c r="H1388" s="6"/>
    </row>
    <row r="1389" spans="2:8" ht="15.75" customHeight="1" x14ac:dyDescent="0.25">
      <c r="B1389" s="10"/>
      <c r="C1389" s="6"/>
      <c r="D1389" s="6"/>
      <c r="E1389" s="6"/>
      <c r="F1389" s="6"/>
      <c r="G1389" s="6"/>
      <c r="H1389" s="6"/>
    </row>
    <row r="1390" spans="2:8" ht="15.75" customHeight="1" x14ac:dyDescent="0.25">
      <c r="B1390" s="10"/>
      <c r="C1390" s="6"/>
      <c r="D1390" s="6"/>
      <c r="E1390" s="6"/>
      <c r="F1390" s="6"/>
      <c r="G1390" s="6"/>
      <c r="H1390" s="6"/>
    </row>
    <row r="1391" spans="2:8" ht="15.75" customHeight="1" x14ac:dyDescent="0.25">
      <c r="B1391" s="10"/>
      <c r="C1391" s="6"/>
      <c r="D1391" s="6"/>
      <c r="E1391" s="6"/>
      <c r="F1391" s="6"/>
      <c r="G1391" s="6"/>
      <c r="H1391" s="6"/>
    </row>
    <row r="1392" spans="2:8" ht="15.75" customHeight="1" x14ac:dyDescent="0.25">
      <c r="B1392" s="10"/>
      <c r="C1392" s="6"/>
      <c r="D1392" s="6"/>
      <c r="E1392" s="6"/>
      <c r="F1392" s="6"/>
      <c r="G1392" s="6"/>
      <c r="H1392" s="6"/>
    </row>
    <row r="1393" spans="2:8" ht="15.75" customHeight="1" x14ac:dyDescent="0.25">
      <c r="B1393" s="10"/>
      <c r="C1393" s="6"/>
      <c r="D1393" s="6"/>
      <c r="E1393" s="6"/>
      <c r="F1393" s="6"/>
      <c r="G1393" s="6"/>
      <c r="H1393" s="6"/>
    </row>
    <row r="1394" spans="2:8" ht="15.75" customHeight="1" x14ac:dyDescent="0.25">
      <c r="B1394" s="10"/>
      <c r="C1394" s="6"/>
      <c r="D1394" s="6"/>
      <c r="E1394" s="6"/>
      <c r="F1394" s="6"/>
      <c r="G1394" s="6"/>
      <c r="H1394" s="6"/>
    </row>
    <row r="1395" spans="2:8" ht="15.75" customHeight="1" x14ac:dyDescent="0.25">
      <c r="B1395" s="10"/>
      <c r="C1395" s="6"/>
      <c r="D1395" s="6"/>
      <c r="E1395" s="6"/>
      <c r="F1395" s="6"/>
      <c r="G1395" s="6"/>
      <c r="H1395" s="6"/>
    </row>
    <row r="1396" spans="2:8" ht="15.75" customHeight="1" x14ac:dyDescent="0.25">
      <c r="B1396" s="10"/>
      <c r="C1396" s="6"/>
      <c r="D1396" s="6"/>
      <c r="E1396" s="6"/>
      <c r="F1396" s="6"/>
      <c r="G1396" s="6"/>
      <c r="H1396" s="6"/>
    </row>
    <row r="1397" spans="2:8" ht="15.75" customHeight="1" x14ac:dyDescent="0.25">
      <c r="B1397" s="10"/>
      <c r="C1397" s="6"/>
      <c r="D1397" s="6"/>
      <c r="E1397" s="6"/>
      <c r="F1397" s="6"/>
      <c r="G1397" s="6"/>
      <c r="H1397" s="6"/>
    </row>
    <row r="1398" spans="2:8" ht="15.75" customHeight="1" x14ac:dyDescent="0.25">
      <c r="B1398" s="10"/>
      <c r="C1398" s="6"/>
      <c r="D1398" s="6"/>
      <c r="E1398" s="6"/>
      <c r="F1398" s="6"/>
      <c r="G1398" s="6"/>
      <c r="H1398" s="6"/>
    </row>
    <row r="1399" spans="2:8" ht="15.75" customHeight="1" x14ac:dyDescent="0.25">
      <c r="B1399" s="10"/>
      <c r="C1399" s="6"/>
      <c r="D1399" s="6"/>
      <c r="E1399" s="6"/>
      <c r="F1399" s="6"/>
      <c r="G1399" s="6"/>
      <c r="H1399" s="6"/>
    </row>
    <row r="1400" spans="2:8" ht="15.75" customHeight="1" x14ac:dyDescent="0.25">
      <c r="B1400" s="10"/>
      <c r="C1400" s="6"/>
      <c r="D1400" s="6"/>
      <c r="E1400" s="6"/>
      <c r="F1400" s="6"/>
      <c r="G1400" s="6"/>
      <c r="H1400" s="6"/>
    </row>
    <row r="1401" spans="2:8" ht="15.75" customHeight="1" x14ac:dyDescent="0.25">
      <c r="B1401" s="10"/>
      <c r="C1401" s="6"/>
      <c r="D1401" s="6"/>
      <c r="E1401" s="6"/>
      <c r="F1401" s="6"/>
      <c r="G1401" s="6"/>
      <c r="H1401" s="6"/>
    </row>
    <row r="1402" spans="2:8" ht="15.75" customHeight="1" x14ac:dyDescent="0.25">
      <c r="B1402" s="10"/>
      <c r="C1402" s="6"/>
      <c r="D1402" s="6"/>
      <c r="E1402" s="6"/>
      <c r="F1402" s="6"/>
      <c r="G1402" s="6"/>
      <c r="H1402" s="6"/>
    </row>
    <row r="1403" spans="2:8" ht="15.75" customHeight="1" x14ac:dyDescent="0.25">
      <c r="B1403" s="10"/>
      <c r="C1403" s="6"/>
      <c r="D1403" s="6"/>
      <c r="E1403" s="6"/>
      <c r="F1403" s="6"/>
      <c r="G1403" s="6"/>
      <c r="H1403" s="6"/>
    </row>
    <row r="1404" spans="2:8" ht="15.75" customHeight="1" x14ac:dyDescent="0.25">
      <c r="B1404" s="10"/>
      <c r="C1404" s="6"/>
      <c r="D1404" s="6"/>
      <c r="E1404" s="6"/>
      <c r="F1404" s="6"/>
      <c r="G1404" s="6"/>
      <c r="H1404" s="6"/>
    </row>
    <row r="1405" spans="2:8" ht="15.75" customHeight="1" x14ac:dyDescent="0.25">
      <c r="B1405" s="10"/>
      <c r="C1405" s="6"/>
      <c r="D1405" s="6"/>
      <c r="E1405" s="6"/>
      <c r="F1405" s="6"/>
      <c r="G1405" s="6"/>
      <c r="H1405" s="6"/>
    </row>
    <row r="1406" spans="2:8" ht="15.75" customHeight="1" x14ac:dyDescent="0.25">
      <c r="B1406" s="10"/>
      <c r="C1406" s="6"/>
      <c r="D1406" s="6"/>
      <c r="E1406" s="6"/>
      <c r="F1406" s="6"/>
      <c r="G1406" s="6"/>
      <c r="H1406" s="6"/>
    </row>
    <row r="1407" spans="2:8" ht="15.75" customHeight="1" x14ac:dyDescent="0.25">
      <c r="B1407" s="10"/>
      <c r="C1407" s="6"/>
      <c r="D1407" s="6"/>
      <c r="E1407" s="6"/>
      <c r="F1407" s="6"/>
      <c r="G1407" s="6"/>
      <c r="H1407" s="6"/>
    </row>
    <row r="1408" spans="2:8" ht="15.75" customHeight="1" x14ac:dyDescent="0.25">
      <c r="B1408" s="10"/>
      <c r="C1408" s="6"/>
      <c r="D1408" s="6"/>
      <c r="E1408" s="6"/>
      <c r="F1408" s="6"/>
      <c r="G1408" s="6"/>
      <c r="H1408" s="6"/>
    </row>
    <row r="1409" spans="2:8" ht="15.75" customHeight="1" x14ac:dyDescent="0.25">
      <c r="B1409" s="10"/>
      <c r="C1409" s="6"/>
      <c r="D1409" s="6"/>
      <c r="E1409" s="6"/>
      <c r="F1409" s="6"/>
      <c r="G1409" s="6"/>
      <c r="H1409" s="6"/>
    </row>
    <row r="1410" spans="2:8" ht="15.75" customHeight="1" x14ac:dyDescent="0.25">
      <c r="B1410" s="10"/>
      <c r="C1410" s="6"/>
      <c r="D1410" s="6"/>
      <c r="E1410" s="6"/>
      <c r="F1410" s="6"/>
      <c r="G1410" s="6"/>
      <c r="H1410" s="6"/>
    </row>
    <row r="1411" spans="2:8" ht="15.75" customHeight="1" x14ac:dyDescent="0.25">
      <c r="B1411" s="10"/>
      <c r="C1411" s="6"/>
      <c r="D1411" s="6"/>
      <c r="E1411" s="6"/>
      <c r="F1411" s="6"/>
      <c r="G1411" s="6"/>
      <c r="H1411" s="6"/>
    </row>
    <row r="1412" spans="2:8" ht="15.75" customHeight="1" x14ac:dyDescent="0.25">
      <c r="B1412" s="10"/>
      <c r="C1412" s="6"/>
      <c r="D1412" s="6"/>
      <c r="E1412" s="6"/>
      <c r="F1412" s="6"/>
      <c r="G1412" s="6"/>
      <c r="H1412" s="6"/>
    </row>
    <row r="1413" spans="2:8" ht="15.75" customHeight="1" x14ac:dyDescent="0.25">
      <c r="B1413" s="10"/>
      <c r="C1413" s="6"/>
      <c r="D1413" s="6"/>
      <c r="E1413" s="6"/>
      <c r="F1413" s="6"/>
      <c r="G1413" s="6"/>
      <c r="H1413" s="6"/>
    </row>
    <row r="1414" spans="2:8" ht="15.75" customHeight="1" x14ac:dyDescent="0.25">
      <c r="B1414" s="10"/>
      <c r="C1414" s="6"/>
      <c r="D1414" s="6"/>
      <c r="E1414" s="6"/>
      <c r="F1414" s="6"/>
      <c r="G1414" s="6"/>
      <c r="H1414" s="6"/>
    </row>
    <row r="1415" spans="2:8" ht="15.75" customHeight="1" x14ac:dyDescent="0.25">
      <c r="B1415" s="10"/>
      <c r="C1415" s="6"/>
      <c r="D1415" s="6"/>
      <c r="E1415" s="6"/>
      <c r="F1415" s="6"/>
      <c r="G1415" s="6"/>
      <c r="H1415" s="6"/>
    </row>
    <row r="1416" spans="2:8" ht="15.75" customHeight="1" x14ac:dyDescent="0.25">
      <c r="B1416" s="10"/>
      <c r="C1416" s="6"/>
      <c r="D1416" s="6"/>
      <c r="E1416" s="6"/>
      <c r="F1416" s="6"/>
      <c r="G1416" s="6"/>
      <c r="H1416" s="6"/>
    </row>
    <row r="1417" spans="2:8" ht="15.75" customHeight="1" x14ac:dyDescent="0.25">
      <c r="B1417" s="10"/>
      <c r="C1417" s="6"/>
      <c r="D1417" s="6"/>
      <c r="E1417" s="6"/>
      <c r="F1417" s="6"/>
      <c r="G1417" s="6"/>
      <c r="H1417" s="6"/>
    </row>
    <row r="1418" spans="2:8" ht="15.75" customHeight="1" x14ac:dyDescent="0.25">
      <c r="B1418" s="10"/>
      <c r="C1418" s="6"/>
      <c r="D1418" s="6"/>
      <c r="E1418" s="6"/>
      <c r="F1418" s="6"/>
      <c r="G1418" s="6"/>
      <c r="H1418" s="6"/>
    </row>
    <row r="1419" spans="2:8" ht="15.75" customHeight="1" x14ac:dyDescent="0.25">
      <c r="B1419" s="10"/>
      <c r="C1419" s="6"/>
      <c r="D1419" s="6"/>
      <c r="E1419" s="6"/>
      <c r="F1419" s="6"/>
      <c r="G1419" s="6"/>
      <c r="H1419" s="6"/>
    </row>
    <row r="1420" spans="2:8" ht="15.75" customHeight="1" x14ac:dyDescent="0.25">
      <c r="B1420" s="10"/>
      <c r="C1420" s="6"/>
      <c r="D1420" s="6"/>
      <c r="E1420" s="6"/>
      <c r="F1420" s="6"/>
      <c r="G1420" s="6"/>
      <c r="H1420" s="6"/>
    </row>
    <row r="1421" spans="2:8" ht="15.75" customHeight="1" x14ac:dyDescent="0.25">
      <c r="B1421" s="10"/>
      <c r="C1421" s="6"/>
      <c r="D1421" s="6"/>
      <c r="E1421" s="6"/>
      <c r="F1421" s="6"/>
      <c r="G1421" s="6"/>
      <c r="H1421" s="6"/>
    </row>
    <row r="1422" spans="2:8" ht="15.75" customHeight="1" x14ac:dyDescent="0.25">
      <c r="B1422" s="10"/>
      <c r="C1422" s="6"/>
      <c r="D1422" s="6"/>
      <c r="E1422" s="6"/>
      <c r="F1422" s="6"/>
      <c r="G1422" s="6"/>
      <c r="H1422" s="6"/>
    </row>
    <row r="1423" spans="2:8" ht="15.75" customHeight="1" x14ac:dyDescent="0.25">
      <c r="B1423" s="10"/>
      <c r="C1423" s="6"/>
      <c r="D1423" s="6"/>
      <c r="E1423" s="6"/>
      <c r="F1423" s="6"/>
      <c r="G1423" s="6"/>
      <c r="H1423" s="6"/>
    </row>
    <row r="1424" spans="2:8" ht="15.75" customHeight="1" x14ac:dyDescent="0.25">
      <c r="B1424" s="10"/>
      <c r="C1424" s="6"/>
      <c r="D1424" s="6"/>
      <c r="E1424" s="6"/>
      <c r="F1424" s="6"/>
      <c r="G1424" s="6"/>
      <c r="H1424" s="6"/>
    </row>
    <row r="1425" spans="2:8" ht="15.75" customHeight="1" x14ac:dyDescent="0.25">
      <c r="B1425" s="10"/>
      <c r="C1425" s="6"/>
      <c r="D1425" s="6"/>
      <c r="E1425" s="6"/>
      <c r="F1425" s="6"/>
      <c r="G1425" s="6"/>
      <c r="H1425" s="6"/>
    </row>
    <row r="1426" spans="2:8" ht="15.75" customHeight="1" x14ac:dyDescent="0.25">
      <c r="B1426" s="10"/>
      <c r="C1426" s="6"/>
      <c r="D1426" s="6"/>
      <c r="E1426" s="6"/>
      <c r="F1426" s="6"/>
      <c r="G1426" s="6"/>
      <c r="H1426" s="6"/>
    </row>
    <row r="1427" spans="2:8" ht="15.75" customHeight="1" x14ac:dyDescent="0.25">
      <c r="B1427" s="10"/>
      <c r="C1427" s="6"/>
      <c r="D1427" s="6"/>
      <c r="E1427" s="6"/>
      <c r="F1427" s="6"/>
      <c r="G1427" s="6"/>
      <c r="H1427" s="6"/>
    </row>
    <row r="1428" spans="2:8" ht="15.75" customHeight="1" x14ac:dyDescent="0.25">
      <c r="B1428" s="10"/>
      <c r="C1428" s="6"/>
      <c r="D1428" s="6"/>
      <c r="E1428" s="6"/>
      <c r="F1428" s="6"/>
      <c r="G1428" s="6"/>
      <c r="H1428" s="6"/>
    </row>
    <row r="1429" spans="2:8" ht="15.75" customHeight="1" x14ac:dyDescent="0.25">
      <c r="B1429" s="10"/>
      <c r="C1429" s="6"/>
      <c r="D1429" s="6"/>
      <c r="E1429" s="6"/>
      <c r="F1429" s="6"/>
      <c r="G1429" s="6"/>
      <c r="H1429" s="6"/>
    </row>
    <row r="1430" spans="2:8" ht="15.75" customHeight="1" x14ac:dyDescent="0.25">
      <c r="B1430" s="10"/>
      <c r="C1430" s="6"/>
      <c r="D1430" s="6"/>
      <c r="E1430" s="6"/>
      <c r="F1430" s="6"/>
      <c r="G1430" s="6"/>
      <c r="H1430" s="6"/>
    </row>
    <row r="1431" spans="2:8" ht="15.75" customHeight="1" x14ac:dyDescent="0.25">
      <c r="B1431" s="10"/>
      <c r="C1431" s="6"/>
      <c r="D1431" s="6"/>
      <c r="E1431" s="6"/>
      <c r="F1431" s="6"/>
      <c r="G1431" s="6"/>
      <c r="H1431" s="6"/>
    </row>
    <row r="1432" spans="2:8" ht="15.75" customHeight="1" x14ac:dyDescent="0.25">
      <c r="B1432" s="10"/>
      <c r="C1432" s="6"/>
      <c r="D1432" s="6"/>
      <c r="E1432" s="6"/>
      <c r="F1432" s="6"/>
      <c r="G1432" s="6"/>
      <c r="H1432" s="6"/>
    </row>
    <row r="1433" spans="2:8" ht="15.75" customHeight="1" x14ac:dyDescent="0.25">
      <c r="B1433" s="10"/>
      <c r="C1433" s="6"/>
      <c r="D1433" s="6"/>
      <c r="E1433" s="6"/>
      <c r="F1433" s="6"/>
      <c r="G1433" s="6"/>
      <c r="H1433" s="6"/>
    </row>
    <row r="1434" spans="2:8" ht="15.75" customHeight="1" x14ac:dyDescent="0.25">
      <c r="B1434" s="10"/>
      <c r="C1434" s="6"/>
      <c r="D1434" s="6"/>
      <c r="E1434" s="6"/>
      <c r="F1434" s="6"/>
      <c r="G1434" s="6"/>
      <c r="H1434" s="6"/>
    </row>
    <row r="1435" spans="2:8" ht="15.75" customHeight="1" x14ac:dyDescent="0.25">
      <c r="B1435" s="10"/>
      <c r="C1435" s="6"/>
      <c r="D1435" s="6"/>
      <c r="E1435" s="6"/>
      <c r="F1435" s="6"/>
      <c r="G1435" s="6"/>
      <c r="H1435" s="6"/>
    </row>
    <row r="1436" spans="2:8" ht="15.75" customHeight="1" x14ac:dyDescent="0.25">
      <c r="B1436" s="10"/>
      <c r="C1436" s="6"/>
      <c r="D1436" s="6"/>
      <c r="E1436" s="6"/>
      <c r="F1436" s="6"/>
      <c r="G1436" s="6"/>
      <c r="H1436" s="6"/>
    </row>
    <row r="1437" spans="2:8" ht="15.75" customHeight="1" x14ac:dyDescent="0.25">
      <c r="B1437" s="10"/>
      <c r="C1437" s="6"/>
      <c r="D1437" s="6"/>
      <c r="E1437" s="6"/>
      <c r="F1437" s="6"/>
      <c r="G1437" s="6"/>
      <c r="H1437" s="6"/>
    </row>
    <row r="1438" spans="2:8" ht="15.75" customHeight="1" x14ac:dyDescent="0.25">
      <c r="B1438" s="10"/>
      <c r="C1438" s="6"/>
      <c r="D1438" s="6"/>
      <c r="E1438" s="6"/>
      <c r="F1438" s="6"/>
      <c r="G1438" s="6"/>
      <c r="H1438" s="6"/>
    </row>
    <row r="1439" spans="2:8" ht="15.75" customHeight="1" x14ac:dyDescent="0.25">
      <c r="B1439" s="10"/>
      <c r="C1439" s="6"/>
      <c r="D1439" s="6"/>
      <c r="E1439" s="6"/>
      <c r="F1439" s="6"/>
      <c r="G1439" s="6"/>
      <c r="H1439" s="6"/>
    </row>
    <row r="1440" spans="2:8" ht="15.75" customHeight="1" x14ac:dyDescent="0.25">
      <c r="B1440" s="10"/>
      <c r="C1440" s="6"/>
      <c r="D1440" s="6"/>
      <c r="E1440" s="6"/>
      <c r="F1440" s="6"/>
      <c r="G1440" s="6"/>
      <c r="H1440" s="6"/>
    </row>
    <row r="1441" spans="2:8" ht="15.75" customHeight="1" x14ac:dyDescent="0.25">
      <c r="B1441" s="10"/>
      <c r="C1441" s="6"/>
      <c r="D1441" s="6"/>
      <c r="E1441" s="6"/>
      <c r="F1441" s="6"/>
      <c r="G1441" s="6"/>
      <c r="H1441" s="6"/>
    </row>
    <row r="1442" spans="2:8" ht="15.75" customHeight="1" x14ac:dyDescent="0.25">
      <c r="B1442" s="10"/>
      <c r="C1442" s="6"/>
      <c r="D1442" s="6"/>
      <c r="E1442" s="6"/>
      <c r="F1442" s="6"/>
      <c r="G1442" s="6"/>
      <c r="H1442" s="6"/>
    </row>
    <row r="1443" spans="2:8" ht="15.75" customHeight="1" x14ac:dyDescent="0.25">
      <c r="B1443" s="10"/>
      <c r="C1443" s="6"/>
      <c r="D1443" s="6"/>
      <c r="E1443" s="6"/>
      <c r="F1443" s="6"/>
      <c r="G1443" s="6"/>
      <c r="H1443" s="6"/>
    </row>
    <row r="1444" spans="2:8" ht="15.75" customHeight="1" x14ac:dyDescent="0.25">
      <c r="B1444" s="10"/>
      <c r="C1444" s="6"/>
      <c r="D1444" s="6"/>
      <c r="E1444" s="6"/>
      <c r="F1444" s="6"/>
      <c r="G1444" s="6"/>
      <c r="H1444" s="6"/>
    </row>
    <row r="1445" spans="2:8" ht="15.75" customHeight="1" x14ac:dyDescent="0.25">
      <c r="B1445" s="10"/>
      <c r="C1445" s="6"/>
      <c r="D1445" s="6"/>
      <c r="E1445" s="6"/>
      <c r="F1445" s="6"/>
      <c r="G1445" s="6"/>
      <c r="H1445" s="6"/>
    </row>
    <row r="1446" spans="2:8" ht="15.75" customHeight="1" x14ac:dyDescent="0.25">
      <c r="B1446" s="10"/>
      <c r="C1446" s="6"/>
      <c r="D1446" s="6"/>
      <c r="E1446" s="6"/>
      <c r="F1446" s="6"/>
      <c r="G1446" s="6"/>
      <c r="H1446" s="6"/>
    </row>
    <row r="1447" spans="2:8" ht="15.75" customHeight="1" x14ac:dyDescent="0.25">
      <c r="B1447" s="10"/>
      <c r="C1447" s="6"/>
      <c r="D1447" s="6"/>
      <c r="E1447" s="6"/>
      <c r="F1447" s="6"/>
      <c r="G1447" s="6"/>
      <c r="H1447" s="6"/>
    </row>
    <row r="1448" spans="2:8" ht="15.75" customHeight="1" x14ac:dyDescent="0.25">
      <c r="B1448" s="10"/>
      <c r="C1448" s="6"/>
      <c r="D1448" s="6"/>
      <c r="E1448" s="6"/>
      <c r="F1448" s="6"/>
      <c r="G1448" s="6"/>
      <c r="H1448" s="6"/>
    </row>
    <row r="1449" spans="2:8" ht="15.75" customHeight="1" x14ac:dyDescent="0.25">
      <c r="B1449" s="10"/>
      <c r="C1449" s="6"/>
      <c r="D1449" s="6"/>
      <c r="E1449" s="6"/>
      <c r="F1449" s="6"/>
      <c r="G1449" s="6"/>
      <c r="H1449" s="6"/>
    </row>
    <row r="1450" spans="2:8" ht="15.75" customHeight="1" x14ac:dyDescent="0.25">
      <c r="B1450" s="10"/>
      <c r="C1450" s="6"/>
      <c r="D1450" s="6"/>
      <c r="E1450" s="6"/>
      <c r="F1450" s="6"/>
      <c r="G1450" s="6"/>
      <c r="H1450" s="6"/>
    </row>
    <row r="1451" spans="2:8" ht="15.75" customHeight="1" x14ac:dyDescent="0.25">
      <c r="B1451" s="10"/>
      <c r="C1451" s="6"/>
      <c r="D1451" s="6"/>
      <c r="E1451" s="6"/>
      <c r="F1451" s="6"/>
      <c r="G1451" s="6"/>
      <c r="H1451" s="6"/>
    </row>
    <row r="1452" spans="2:8" ht="15.75" customHeight="1" x14ac:dyDescent="0.25">
      <c r="B1452" s="10"/>
      <c r="C1452" s="6"/>
      <c r="D1452" s="6"/>
      <c r="E1452" s="6"/>
      <c r="F1452" s="6"/>
      <c r="G1452" s="6"/>
      <c r="H1452" s="6"/>
    </row>
    <row r="1453" spans="2:8" ht="15.75" customHeight="1" x14ac:dyDescent="0.25">
      <c r="B1453" s="10"/>
      <c r="C1453" s="6"/>
      <c r="D1453" s="6"/>
      <c r="E1453" s="6"/>
      <c r="F1453" s="6"/>
      <c r="G1453" s="6"/>
      <c r="H1453" s="6"/>
    </row>
    <row r="1454" spans="2:8" ht="15.75" customHeight="1" x14ac:dyDescent="0.25">
      <c r="B1454" s="10"/>
      <c r="C1454" s="6"/>
      <c r="D1454" s="6"/>
      <c r="E1454" s="6"/>
      <c r="F1454" s="6"/>
      <c r="G1454" s="6"/>
      <c r="H1454" s="6"/>
    </row>
    <row r="1455" spans="2:8" ht="15.75" customHeight="1" x14ac:dyDescent="0.25">
      <c r="B1455" s="10"/>
      <c r="C1455" s="6"/>
      <c r="D1455" s="6"/>
      <c r="E1455" s="6"/>
      <c r="F1455" s="6"/>
      <c r="G1455" s="6"/>
      <c r="H1455" s="6"/>
    </row>
    <row r="1456" spans="2:8" ht="15.75" customHeight="1" x14ac:dyDescent="0.25">
      <c r="B1456" s="10"/>
      <c r="C1456" s="6"/>
      <c r="D1456" s="6"/>
      <c r="E1456" s="6"/>
      <c r="F1456" s="6"/>
      <c r="G1456" s="6"/>
      <c r="H1456" s="6"/>
    </row>
    <row r="1457" spans="2:8" ht="15.75" customHeight="1" x14ac:dyDescent="0.25">
      <c r="B1457" s="10"/>
      <c r="C1457" s="6"/>
      <c r="D1457" s="6"/>
      <c r="E1457" s="6"/>
      <c r="F1457" s="6"/>
      <c r="G1457" s="6"/>
      <c r="H1457" s="6"/>
    </row>
    <row r="1458" spans="2:8" ht="15.75" customHeight="1" x14ac:dyDescent="0.25">
      <c r="B1458" s="10"/>
      <c r="C1458" s="6"/>
      <c r="D1458" s="6"/>
      <c r="E1458" s="6"/>
      <c r="F1458" s="6"/>
      <c r="G1458" s="6"/>
      <c r="H1458" s="6"/>
    </row>
    <row r="1459" spans="2:8" ht="15.75" customHeight="1" x14ac:dyDescent="0.25">
      <c r="B1459" s="10"/>
      <c r="C1459" s="6"/>
      <c r="D1459" s="6"/>
      <c r="E1459" s="6"/>
      <c r="F1459" s="6"/>
      <c r="G1459" s="6"/>
      <c r="H1459" s="6"/>
    </row>
    <row r="1460" spans="2:8" ht="15.75" customHeight="1" x14ac:dyDescent="0.25">
      <c r="B1460" s="10"/>
      <c r="C1460" s="6"/>
      <c r="D1460" s="6"/>
      <c r="E1460" s="6"/>
      <c r="F1460" s="6"/>
      <c r="G1460" s="6"/>
      <c r="H1460" s="6"/>
    </row>
    <row r="1461" spans="2:8" ht="15.75" customHeight="1" x14ac:dyDescent="0.25">
      <c r="B1461" s="10"/>
      <c r="C1461" s="6"/>
      <c r="D1461" s="6"/>
      <c r="E1461" s="6"/>
      <c r="F1461" s="6"/>
      <c r="G1461" s="6"/>
      <c r="H1461" s="6"/>
    </row>
    <row r="1462" spans="2:8" ht="15.75" customHeight="1" x14ac:dyDescent="0.25">
      <c r="B1462" s="10"/>
      <c r="C1462" s="6"/>
      <c r="D1462" s="6"/>
      <c r="E1462" s="6"/>
      <c r="F1462" s="6"/>
      <c r="G1462" s="6"/>
      <c r="H1462" s="6"/>
    </row>
    <row r="1463" spans="2:8" ht="15.75" customHeight="1" x14ac:dyDescent="0.25">
      <c r="B1463" s="10"/>
      <c r="C1463" s="6"/>
      <c r="D1463" s="6"/>
      <c r="E1463" s="6"/>
      <c r="F1463" s="6"/>
      <c r="G1463" s="6"/>
      <c r="H1463" s="6"/>
    </row>
    <row r="1464" spans="2:8" ht="15.75" customHeight="1" x14ac:dyDescent="0.25">
      <c r="B1464" s="10"/>
      <c r="C1464" s="6"/>
      <c r="D1464" s="6"/>
      <c r="E1464" s="6"/>
      <c r="F1464" s="6"/>
      <c r="G1464" s="6"/>
      <c r="H1464" s="6"/>
    </row>
    <row r="1465" spans="2:8" ht="15.75" customHeight="1" x14ac:dyDescent="0.25">
      <c r="B1465" s="10"/>
      <c r="C1465" s="6"/>
      <c r="D1465" s="6"/>
      <c r="E1465" s="6"/>
      <c r="F1465" s="6"/>
      <c r="G1465" s="6"/>
      <c r="H1465" s="6"/>
    </row>
    <row r="1466" spans="2:8" ht="15.75" customHeight="1" x14ac:dyDescent="0.25">
      <c r="B1466" s="10"/>
      <c r="C1466" s="6"/>
      <c r="D1466" s="6"/>
      <c r="E1466" s="6"/>
      <c r="F1466" s="6"/>
      <c r="G1466" s="6"/>
      <c r="H1466" s="6"/>
    </row>
    <row r="1467" spans="2:8" ht="15.75" customHeight="1" x14ac:dyDescent="0.25">
      <c r="B1467" s="10"/>
      <c r="C1467" s="6"/>
      <c r="D1467" s="6"/>
      <c r="E1467" s="6"/>
      <c r="F1467" s="6"/>
      <c r="G1467" s="6"/>
      <c r="H1467" s="6"/>
    </row>
    <row r="1468" spans="2:8" ht="15.75" customHeight="1" x14ac:dyDescent="0.25">
      <c r="B1468" s="10"/>
      <c r="C1468" s="6"/>
      <c r="D1468" s="6"/>
      <c r="E1468" s="6"/>
      <c r="F1468" s="6"/>
      <c r="G1468" s="6"/>
      <c r="H1468" s="6"/>
    </row>
    <row r="1469" spans="2:8" ht="15.75" customHeight="1" x14ac:dyDescent="0.25">
      <c r="B1469" s="10"/>
      <c r="C1469" s="6"/>
      <c r="D1469" s="6"/>
      <c r="E1469" s="6"/>
      <c r="F1469" s="6"/>
      <c r="G1469" s="6"/>
      <c r="H1469" s="6"/>
    </row>
    <row r="1470" spans="2:8" ht="15.75" customHeight="1" x14ac:dyDescent="0.25">
      <c r="B1470" s="10"/>
      <c r="C1470" s="6"/>
      <c r="D1470" s="6"/>
      <c r="E1470" s="6"/>
      <c r="F1470" s="6"/>
      <c r="G1470" s="6"/>
      <c r="H1470" s="6"/>
    </row>
    <row r="1471" spans="2:8" ht="15.75" customHeight="1" x14ac:dyDescent="0.25">
      <c r="B1471" s="10"/>
      <c r="C1471" s="6"/>
      <c r="D1471" s="6"/>
      <c r="E1471" s="6"/>
      <c r="F1471" s="6"/>
      <c r="G1471" s="6"/>
      <c r="H1471" s="6"/>
    </row>
    <row r="1472" spans="2:8" ht="15.75" customHeight="1" x14ac:dyDescent="0.25">
      <c r="B1472" s="10"/>
      <c r="C1472" s="6"/>
      <c r="D1472" s="6"/>
      <c r="E1472" s="6"/>
      <c r="F1472" s="6"/>
      <c r="G1472" s="6"/>
      <c r="H1472" s="6"/>
    </row>
    <row r="1473" spans="2:8" ht="15.75" customHeight="1" x14ac:dyDescent="0.25">
      <c r="B1473" s="10"/>
      <c r="C1473" s="6"/>
      <c r="D1473" s="6"/>
      <c r="E1473" s="6"/>
      <c r="F1473" s="6"/>
      <c r="G1473" s="6"/>
      <c r="H1473" s="6"/>
    </row>
    <row r="1474" spans="2:8" ht="15.75" customHeight="1" x14ac:dyDescent="0.25">
      <c r="B1474" s="10"/>
      <c r="C1474" s="6"/>
      <c r="D1474" s="6"/>
      <c r="E1474" s="6"/>
      <c r="F1474" s="6"/>
      <c r="G1474" s="6"/>
      <c r="H1474" s="6"/>
    </row>
    <row r="1475" spans="2:8" ht="15.75" customHeight="1" x14ac:dyDescent="0.25">
      <c r="B1475" s="10"/>
      <c r="C1475" s="6"/>
      <c r="D1475" s="6"/>
      <c r="E1475" s="6"/>
      <c r="F1475" s="6"/>
      <c r="G1475" s="6"/>
      <c r="H1475" s="6"/>
    </row>
    <row r="1476" spans="2:8" ht="15.75" customHeight="1" x14ac:dyDescent="0.25">
      <c r="B1476" s="10"/>
      <c r="C1476" s="6"/>
      <c r="D1476" s="6"/>
      <c r="E1476" s="6"/>
      <c r="F1476" s="6"/>
      <c r="G1476" s="6"/>
      <c r="H1476" s="6"/>
    </row>
    <row r="1477" spans="2:8" ht="15.75" customHeight="1" x14ac:dyDescent="0.25">
      <c r="B1477" s="10"/>
      <c r="C1477" s="6"/>
      <c r="D1477" s="6"/>
      <c r="E1477" s="6"/>
      <c r="F1477" s="6"/>
      <c r="G1477" s="6"/>
      <c r="H1477" s="6"/>
    </row>
    <row r="1478" spans="2:8" ht="15.75" customHeight="1" x14ac:dyDescent="0.25">
      <c r="B1478" s="10"/>
      <c r="C1478" s="6"/>
      <c r="D1478" s="6"/>
      <c r="E1478" s="6"/>
      <c r="F1478" s="6"/>
      <c r="G1478" s="6"/>
      <c r="H1478" s="6"/>
    </row>
    <row r="1479" spans="2:8" ht="15.75" customHeight="1" x14ac:dyDescent="0.25">
      <c r="B1479" s="10"/>
      <c r="C1479" s="6"/>
      <c r="D1479" s="6"/>
      <c r="E1479" s="6"/>
      <c r="F1479" s="6"/>
      <c r="G1479" s="6"/>
      <c r="H1479" s="6"/>
    </row>
    <row r="1480" spans="2:8" ht="15.75" customHeight="1" x14ac:dyDescent="0.25">
      <c r="B1480" s="10"/>
      <c r="C1480" s="6"/>
      <c r="D1480" s="6"/>
      <c r="E1480" s="6"/>
      <c r="F1480" s="6"/>
      <c r="G1480" s="6"/>
      <c r="H1480" s="6"/>
    </row>
    <row r="1481" spans="2:8" ht="15.75" customHeight="1" x14ac:dyDescent="0.25">
      <c r="B1481" s="10"/>
      <c r="C1481" s="6"/>
      <c r="D1481" s="6"/>
      <c r="E1481" s="6"/>
      <c r="F1481" s="6"/>
      <c r="G1481" s="6"/>
      <c r="H1481" s="6"/>
    </row>
    <row r="1482" spans="2:8" ht="15.75" customHeight="1" x14ac:dyDescent="0.25">
      <c r="B1482" s="10"/>
      <c r="C1482" s="6"/>
      <c r="D1482" s="6"/>
      <c r="E1482" s="6"/>
      <c r="F1482" s="6"/>
      <c r="G1482" s="6"/>
      <c r="H1482" s="6"/>
    </row>
    <row r="1483" spans="2:8" ht="15.75" customHeight="1" x14ac:dyDescent="0.25">
      <c r="B1483" s="10"/>
      <c r="C1483" s="6"/>
      <c r="D1483" s="6"/>
      <c r="E1483" s="6"/>
      <c r="F1483" s="6"/>
      <c r="G1483" s="6"/>
      <c r="H1483" s="6"/>
    </row>
    <row r="1484" spans="2:8" ht="15.75" customHeight="1" x14ac:dyDescent="0.25">
      <c r="B1484" s="10"/>
      <c r="C1484" s="6"/>
      <c r="D1484" s="6"/>
      <c r="E1484" s="6"/>
      <c r="F1484" s="6"/>
      <c r="G1484" s="6"/>
      <c r="H1484" s="6"/>
    </row>
    <row r="1485" spans="2:8" ht="15.75" customHeight="1" x14ac:dyDescent="0.25">
      <c r="B1485" s="10"/>
      <c r="C1485" s="6"/>
      <c r="D1485" s="6"/>
      <c r="E1485" s="6"/>
      <c r="F1485" s="6"/>
      <c r="G1485" s="6"/>
      <c r="H1485" s="6"/>
    </row>
    <row r="1486" spans="2:8" ht="15.75" customHeight="1" x14ac:dyDescent="0.25">
      <c r="B1486" s="10"/>
      <c r="C1486" s="6"/>
      <c r="D1486" s="6"/>
      <c r="E1486" s="6"/>
      <c r="F1486" s="6"/>
      <c r="G1486" s="6"/>
      <c r="H1486" s="6"/>
    </row>
    <row r="1487" spans="2:8" ht="15.75" customHeight="1" x14ac:dyDescent="0.25">
      <c r="B1487" s="10"/>
      <c r="C1487" s="6"/>
      <c r="D1487" s="6"/>
      <c r="E1487" s="6"/>
      <c r="F1487" s="6"/>
      <c r="G1487" s="6"/>
      <c r="H1487" s="6"/>
    </row>
    <row r="1488" spans="2:8" ht="15.75" customHeight="1" x14ac:dyDescent="0.25">
      <c r="B1488" s="10"/>
      <c r="C1488" s="6"/>
      <c r="D1488" s="6"/>
      <c r="E1488" s="6"/>
      <c r="F1488" s="6"/>
      <c r="G1488" s="6"/>
      <c r="H1488" s="6"/>
    </row>
    <row r="1489" spans="2:8" ht="15.75" customHeight="1" x14ac:dyDescent="0.25">
      <c r="B1489" s="10"/>
      <c r="C1489" s="6"/>
      <c r="D1489" s="6"/>
      <c r="E1489" s="6"/>
      <c r="F1489" s="6"/>
      <c r="G1489" s="6"/>
      <c r="H1489" s="6"/>
    </row>
    <row r="1490" spans="2:8" ht="15.75" customHeight="1" x14ac:dyDescent="0.25">
      <c r="B1490" s="10"/>
      <c r="C1490" s="6"/>
      <c r="D1490" s="6"/>
      <c r="E1490" s="6"/>
      <c r="F1490" s="6"/>
      <c r="G1490" s="6"/>
      <c r="H1490" s="6"/>
    </row>
    <row r="1491" spans="2:8" ht="15.75" customHeight="1" x14ac:dyDescent="0.25">
      <c r="B1491" s="10"/>
      <c r="C1491" s="6"/>
      <c r="D1491" s="6"/>
      <c r="E1491" s="6"/>
      <c r="F1491" s="6"/>
      <c r="G1491" s="6"/>
      <c r="H1491" s="6"/>
    </row>
    <row r="1492" spans="2:8" ht="15.75" customHeight="1" x14ac:dyDescent="0.25">
      <c r="B1492" s="10"/>
      <c r="C1492" s="6"/>
      <c r="D1492" s="6"/>
      <c r="E1492" s="6"/>
      <c r="F1492" s="6"/>
      <c r="G1492" s="6"/>
      <c r="H1492" s="6"/>
    </row>
    <row r="1493" spans="2:8" ht="15.75" customHeight="1" x14ac:dyDescent="0.25">
      <c r="B1493" s="10"/>
      <c r="C1493" s="6"/>
      <c r="D1493" s="6"/>
      <c r="E1493" s="6"/>
      <c r="F1493" s="6"/>
      <c r="G1493" s="6"/>
      <c r="H1493" s="6"/>
    </row>
    <row r="1494" spans="2:8" ht="15.75" customHeight="1" x14ac:dyDescent="0.25">
      <c r="B1494" s="10"/>
      <c r="C1494" s="6"/>
      <c r="D1494" s="6"/>
      <c r="E1494" s="6"/>
      <c r="F1494" s="6"/>
      <c r="G1494" s="6"/>
      <c r="H1494" s="6"/>
    </row>
    <row r="1495" spans="2:8" ht="15.75" customHeight="1" x14ac:dyDescent="0.25">
      <c r="B1495" s="10"/>
      <c r="C1495" s="6"/>
      <c r="D1495" s="6"/>
      <c r="E1495" s="6"/>
      <c r="F1495" s="6"/>
      <c r="G1495" s="6"/>
      <c r="H1495" s="6"/>
    </row>
    <row r="1496" spans="2:8" ht="15.75" customHeight="1" x14ac:dyDescent="0.25">
      <c r="B1496" s="10"/>
      <c r="C1496" s="6"/>
      <c r="D1496" s="6"/>
      <c r="E1496" s="6"/>
      <c r="F1496" s="6"/>
      <c r="G1496" s="6"/>
      <c r="H1496" s="6"/>
    </row>
    <row r="1497" spans="2:8" ht="15.75" customHeight="1" x14ac:dyDescent="0.25">
      <c r="B1497" s="10"/>
      <c r="C1497" s="6"/>
      <c r="D1497" s="6"/>
      <c r="E1497" s="6"/>
      <c r="F1497" s="6"/>
      <c r="G1497" s="6"/>
      <c r="H1497" s="6"/>
    </row>
    <row r="1498" spans="2:8" ht="15.75" customHeight="1" x14ac:dyDescent="0.25">
      <c r="B1498" s="10"/>
      <c r="C1498" s="6"/>
      <c r="D1498" s="6"/>
      <c r="E1498" s="6"/>
      <c r="F1498" s="6"/>
      <c r="G1498" s="6"/>
      <c r="H1498" s="6"/>
    </row>
    <row r="1499" spans="2:8" ht="15.75" customHeight="1" x14ac:dyDescent="0.25">
      <c r="B1499" s="10"/>
      <c r="C1499" s="6"/>
      <c r="D1499" s="6"/>
      <c r="E1499" s="6"/>
      <c r="F1499" s="6"/>
      <c r="G1499" s="6"/>
      <c r="H1499" s="6"/>
    </row>
    <row r="1500" spans="2:8" ht="15.75" customHeight="1" x14ac:dyDescent="0.25">
      <c r="B1500" s="10"/>
      <c r="C1500" s="6"/>
      <c r="D1500" s="6"/>
      <c r="E1500" s="6"/>
      <c r="F1500" s="6"/>
      <c r="G1500" s="6"/>
      <c r="H1500" s="6"/>
    </row>
    <row r="1501" spans="2:8" ht="15.75" customHeight="1" x14ac:dyDescent="0.25">
      <c r="B1501" s="10"/>
      <c r="C1501" s="6"/>
      <c r="D1501" s="6"/>
      <c r="E1501" s="6"/>
      <c r="F1501" s="6"/>
      <c r="G1501" s="6"/>
      <c r="H1501" s="6"/>
    </row>
    <row r="1502" spans="2:8" ht="15.75" customHeight="1" x14ac:dyDescent="0.25">
      <c r="B1502" s="10"/>
      <c r="C1502" s="6"/>
      <c r="D1502" s="6"/>
      <c r="E1502" s="6"/>
      <c r="F1502" s="6"/>
      <c r="G1502" s="6"/>
      <c r="H1502" s="6"/>
    </row>
    <row r="1503" spans="2:8" ht="15.75" customHeight="1" x14ac:dyDescent="0.25">
      <c r="B1503" s="10"/>
      <c r="C1503" s="6"/>
      <c r="D1503" s="6"/>
      <c r="E1503" s="6"/>
      <c r="F1503" s="6"/>
      <c r="G1503" s="6"/>
      <c r="H1503" s="6"/>
    </row>
    <row r="1504" spans="2:8" ht="15.75" customHeight="1" x14ac:dyDescent="0.25">
      <c r="B1504" s="10"/>
      <c r="C1504" s="6"/>
      <c r="D1504" s="6"/>
      <c r="E1504" s="6"/>
      <c r="F1504" s="6"/>
      <c r="G1504" s="6"/>
      <c r="H1504" s="6"/>
    </row>
    <row r="1505" spans="2:8" ht="15.75" customHeight="1" x14ac:dyDescent="0.25">
      <c r="B1505" s="10"/>
      <c r="C1505" s="6"/>
      <c r="D1505" s="6"/>
      <c r="E1505" s="6"/>
      <c r="F1505" s="6"/>
      <c r="G1505" s="6"/>
      <c r="H1505" s="6"/>
    </row>
    <row r="1506" spans="2:8" ht="15.75" customHeight="1" x14ac:dyDescent="0.25">
      <c r="B1506" s="10"/>
      <c r="C1506" s="6"/>
      <c r="D1506" s="6"/>
      <c r="E1506" s="6"/>
      <c r="F1506" s="6"/>
      <c r="G1506" s="6"/>
      <c r="H1506" s="6"/>
    </row>
    <row r="1507" spans="2:8" ht="15.75" customHeight="1" x14ac:dyDescent="0.25">
      <c r="B1507" s="10"/>
      <c r="C1507" s="6"/>
      <c r="D1507" s="6"/>
      <c r="E1507" s="6"/>
      <c r="F1507" s="6"/>
      <c r="G1507" s="6"/>
      <c r="H1507" s="6"/>
    </row>
    <row r="1508" spans="2:8" ht="15.75" customHeight="1" x14ac:dyDescent="0.25">
      <c r="B1508" s="10"/>
      <c r="C1508" s="6"/>
      <c r="D1508" s="6"/>
      <c r="E1508" s="6"/>
      <c r="F1508" s="6"/>
      <c r="G1508" s="6"/>
      <c r="H1508" s="6"/>
    </row>
    <row r="1509" spans="2:8" ht="15.75" customHeight="1" x14ac:dyDescent="0.25">
      <c r="B1509" s="10"/>
      <c r="C1509" s="6"/>
      <c r="D1509" s="6"/>
      <c r="E1509" s="6"/>
      <c r="F1509" s="6"/>
      <c r="G1509" s="6"/>
      <c r="H1509" s="6"/>
    </row>
    <row r="1510" spans="2:8" ht="15.75" customHeight="1" x14ac:dyDescent="0.25">
      <c r="B1510" s="10"/>
      <c r="C1510" s="6"/>
      <c r="D1510" s="6"/>
      <c r="E1510" s="6"/>
      <c r="F1510" s="6"/>
      <c r="G1510" s="6"/>
      <c r="H1510" s="6"/>
    </row>
    <row r="1511" spans="2:8" ht="15.75" customHeight="1" x14ac:dyDescent="0.25">
      <c r="B1511" s="10"/>
      <c r="C1511" s="6"/>
      <c r="D1511" s="6"/>
      <c r="E1511" s="6"/>
      <c r="F1511" s="6"/>
      <c r="G1511" s="6"/>
      <c r="H1511" s="6"/>
    </row>
    <row r="1512" spans="2:8" ht="15.75" customHeight="1" x14ac:dyDescent="0.25">
      <c r="B1512" s="10"/>
      <c r="C1512" s="6"/>
      <c r="D1512" s="6"/>
      <c r="E1512" s="6"/>
      <c r="F1512" s="6"/>
      <c r="G1512" s="6"/>
      <c r="H1512" s="6"/>
    </row>
    <row r="1513" spans="2:8" ht="15.75" customHeight="1" x14ac:dyDescent="0.25">
      <c r="B1513" s="10"/>
      <c r="C1513" s="6"/>
      <c r="D1513" s="6"/>
      <c r="E1513" s="6"/>
      <c r="F1513" s="6"/>
      <c r="G1513" s="6"/>
      <c r="H1513" s="6"/>
    </row>
    <row r="1514" spans="2:8" ht="15.75" customHeight="1" x14ac:dyDescent="0.25">
      <c r="B1514" s="10"/>
      <c r="C1514" s="6"/>
      <c r="D1514" s="6"/>
      <c r="E1514" s="6"/>
      <c r="F1514" s="6"/>
      <c r="G1514" s="6"/>
      <c r="H1514" s="6"/>
    </row>
    <row r="1515" spans="2:8" ht="15.75" customHeight="1" x14ac:dyDescent="0.25">
      <c r="B1515" s="10"/>
      <c r="C1515" s="6"/>
      <c r="D1515" s="6"/>
      <c r="E1515" s="6"/>
      <c r="F1515" s="6"/>
      <c r="G1515" s="6"/>
      <c r="H1515" s="6"/>
    </row>
    <row r="1516" spans="2:8" ht="15.75" customHeight="1" x14ac:dyDescent="0.25">
      <c r="B1516" s="10"/>
      <c r="C1516" s="6"/>
      <c r="D1516" s="6"/>
      <c r="E1516" s="6"/>
      <c r="F1516" s="6"/>
      <c r="G1516" s="6"/>
      <c r="H1516" s="6"/>
    </row>
    <row r="1517" spans="2:8" ht="15.75" customHeight="1" x14ac:dyDescent="0.25">
      <c r="B1517" s="10"/>
      <c r="C1517" s="6"/>
      <c r="D1517" s="6"/>
      <c r="E1517" s="6"/>
      <c r="F1517" s="6"/>
      <c r="G1517" s="6"/>
      <c r="H1517" s="6"/>
    </row>
    <row r="1518" spans="2:8" ht="15.75" customHeight="1" x14ac:dyDescent="0.25">
      <c r="B1518" s="10"/>
      <c r="C1518" s="6"/>
      <c r="D1518" s="6"/>
      <c r="E1518" s="6"/>
      <c r="F1518" s="6"/>
      <c r="G1518" s="6"/>
      <c r="H1518" s="6"/>
    </row>
    <row r="1519" spans="2:8" ht="15.75" customHeight="1" x14ac:dyDescent="0.25">
      <c r="B1519" s="10"/>
      <c r="C1519" s="6"/>
      <c r="D1519" s="6"/>
      <c r="E1519" s="6"/>
      <c r="F1519" s="6"/>
      <c r="G1519" s="6"/>
      <c r="H1519" s="6"/>
    </row>
    <row r="1520" spans="2:8" ht="15.75" customHeight="1" x14ac:dyDescent="0.25">
      <c r="B1520" s="10"/>
      <c r="C1520" s="6"/>
      <c r="D1520" s="6"/>
      <c r="E1520" s="6"/>
      <c r="F1520" s="6"/>
      <c r="G1520" s="6"/>
      <c r="H1520" s="6"/>
    </row>
    <row r="1521" spans="2:8" ht="15.75" customHeight="1" x14ac:dyDescent="0.25">
      <c r="B1521" s="10"/>
      <c r="C1521" s="6"/>
      <c r="D1521" s="6"/>
      <c r="E1521" s="6"/>
      <c r="F1521" s="6"/>
      <c r="G1521" s="6"/>
      <c r="H1521" s="6"/>
    </row>
    <row r="1522" spans="2:8" ht="15.75" customHeight="1" x14ac:dyDescent="0.25">
      <c r="B1522" s="10"/>
      <c r="C1522" s="6"/>
      <c r="D1522" s="6"/>
      <c r="E1522" s="6"/>
      <c r="F1522" s="6"/>
      <c r="G1522" s="6"/>
      <c r="H1522" s="6"/>
    </row>
    <row r="1523" spans="2:8" ht="15.75" customHeight="1" x14ac:dyDescent="0.25">
      <c r="B1523" s="10"/>
      <c r="C1523" s="6"/>
      <c r="D1523" s="6"/>
      <c r="E1523" s="6"/>
      <c r="F1523" s="6"/>
      <c r="G1523" s="6"/>
      <c r="H1523" s="6"/>
    </row>
    <row r="1524" spans="2:8" ht="15.75" customHeight="1" x14ac:dyDescent="0.25">
      <c r="B1524" s="10"/>
      <c r="C1524" s="6"/>
      <c r="D1524" s="6"/>
      <c r="E1524" s="6"/>
      <c r="F1524" s="6"/>
      <c r="G1524" s="6"/>
      <c r="H1524" s="6"/>
    </row>
    <row r="1525" spans="2:8" ht="15.75" customHeight="1" x14ac:dyDescent="0.25">
      <c r="B1525" s="10"/>
      <c r="C1525" s="6"/>
      <c r="D1525" s="6"/>
      <c r="E1525" s="6"/>
      <c r="F1525" s="6"/>
      <c r="G1525" s="6"/>
      <c r="H1525" s="6"/>
    </row>
    <row r="1526" spans="2:8" ht="15.75" customHeight="1" x14ac:dyDescent="0.25">
      <c r="B1526" s="10"/>
      <c r="C1526" s="6"/>
      <c r="D1526" s="6"/>
      <c r="E1526" s="6"/>
      <c r="F1526" s="6"/>
      <c r="G1526" s="6"/>
      <c r="H1526" s="6"/>
    </row>
    <row r="1527" spans="2:8" ht="15.75" customHeight="1" x14ac:dyDescent="0.25">
      <c r="B1527" s="10"/>
      <c r="C1527" s="6"/>
      <c r="D1527" s="6"/>
      <c r="E1527" s="6"/>
      <c r="F1527" s="6"/>
      <c r="G1527" s="6"/>
      <c r="H1527" s="6"/>
    </row>
    <row r="1528" spans="2:8" ht="15.75" customHeight="1" x14ac:dyDescent="0.25">
      <c r="B1528" s="10"/>
      <c r="C1528" s="6"/>
      <c r="D1528" s="6"/>
      <c r="E1528" s="6"/>
      <c r="F1528" s="6"/>
      <c r="G1528" s="6"/>
      <c r="H1528" s="6"/>
    </row>
    <row r="1529" spans="2:8" ht="15.75" customHeight="1" x14ac:dyDescent="0.25">
      <c r="B1529" s="10"/>
      <c r="C1529" s="6"/>
      <c r="D1529" s="6"/>
      <c r="E1529" s="6"/>
      <c r="F1529" s="6"/>
      <c r="G1529" s="6"/>
      <c r="H1529" s="6"/>
    </row>
    <row r="1530" spans="2:8" ht="15.75" customHeight="1" x14ac:dyDescent="0.25">
      <c r="B1530" s="10"/>
      <c r="C1530" s="6"/>
      <c r="D1530" s="6"/>
      <c r="E1530" s="6"/>
      <c r="F1530" s="6"/>
      <c r="G1530" s="6"/>
      <c r="H1530" s="6"/>
    </row>
  </sheetData>
  <pageMargins left="0.75" right="0.75" top="1" bottom="1" header="0" footer="0"/>
  <pageSetup orientation="landscape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K1985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625" defaultRowHeight="15" customHeight="1" x14ac:dyDescent="0.2"/>
  <cols>
    <col min="1" max="1" width="24" customWidth="1"/>
    <col min="2" max="2" width="29.5" customWidth="1"/>
    <col min="3" max="3" width="9.375" customWidth="1"/>
    <col min="4" max="4" width="9.5" customWidth="1"/>
    <col min="5" max="5" width="9" customWidth="1"/>
    <col min="6" max="6" width="11.25" customWidth="1"/>
    <col min="7" max="11" width="8.125" customWidth="1"/>
    <col min="12" max="12" width="9" customWidth="1"/>
    <col min="13" max="13" width="11.25" customWidth="1"/>
    <col min="14" max="17" width="8.125" customWidth="1"/>
    <col min="18" max="18" width="8.5" customWidth="1"/>
    <col min="19" max="19" width="9.625" customWidth="1"/>
    <col min="20" max="20" width="12.125" customWidth="1"/>
    <col min="21" max="23" width="8.125" customWidth="1"/>
    <col min="24" max="24" width="8.75" customWidth="1"/>
    <col min="25" max="25" width="9.875" customWidth="1"/>
    <col min="26" max="26" width="9.5" customWidth="1"/>
    <col min="27" max="27" width="11.5" customWidth="1"/>
    <col min="28" max="31" width="8.125" customWidth="1"/>
    <col min="32" max="33" width="8.75" customWidth="1"/>
    <col min="34" max="34" width="10.375" customWidth="1"/>
    <col min="35" max="39" width="8.125" customWidth="1"/>
    <col min="40" max="40" width="9.625" customWidth="1"/>
    <col min="41" max="41" width="11" customWidth="1"/>
    <col min="42" max="63" width="8.125" customWidth="1"/>
  </cols>
  <sheetData>
    <row r="1" spans="1:63" ht="9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/>
      <c r="AT1" s="3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/>
      <c r="BA1" s="5" t="s">
        <v>50</v>
      </c>
      <c r="BB1" s="5" t="s">
        <v>52</v>
      </c>
      <c r="BC1" s="5" t="s">
        <v>51</v>
      </c>
      <c r="BD1" s="5"/>
      <c r="BE1" s="4" t="s">
        <v>53</v>
      </c>
      <c r="BF1" s="4" t="s">
        <v>1837</v>
      </c>
      <c r="BG1" s="4" t="s">
        <v>55</v>
      </c>
      <c r="BH1" s="4" t="s">
        <v>56</v>
      </c>
      <c r="BI1" s="4" t="s">
        <v>57</v>
      </c>
      <c r="BJ1" s="4" t="s">
        <v>58</v>
      </c>
      <c r="BK1" s="4" t="s">
        <v>59</v>
      </c>
    </row>
    <row r="2" spans="1:63" x14ac:dyDescent="0.25">
      <c r="A2" s="6" t="s">
        <v>70</v>
      </c>
      <c r="B2" s="6" t="s">
        <v>64</v>
      </c>
      <c r="AE2" s="6">
        <v>1</v>
      </c>
      <c r="AF2" s="6">
        <v>3</v>
      </c>
      <c r="AG2" s="6">
        <v>0</v>
      </c>
      <c r="AH2" s="6">
        <v>0</v>
      </c>
      <c r="AI2" s="6">
        <v>4.7999999999999996E-3</v>
      </c>
      <c r="AJ2" s="6">
        <v>0</v>
      </c>
      <c r="AK2" s="6">
        <v>0</v>
      </c>
      <c r="AT2" s="6" t="str">
        <f t="shared" ref="AT2:AT256" si="0">IF(D2 = 0, "", F2 / D2)</f>
        <v/>
      </c>
      <c r="AU2" s="6" t="str">
        <f t="shared" ref="AU2:AU256" si="1">IF(K2 = 0, "", M2 / K2)</f>
        <v/>
      </c>
      <c r="AV2" s="6" t="str">
        <f t="shared" ref="AV2:AV256" si="2">IF(R2 = 0, "", T2 / R2)</f>
        <v/>
      </c>
      <c r="AW2" s="7" t="str">
        <f t="shared" ref="AW2:AW256" si="3">IF(Y2 = 0, "", AA2 / Y2)</f>
        <v/>
      </c>
      <c r="AX2" s="6">
        <f t="shared" ref="AX2:AX256" si="4">IF(AF2 = 0, "", AH2 / AF2)</f>
        <v>0</v>
      </c>
      <c r="AY2" s="6" t="str">
        <f t="shared" ref="AY2:AY256" si="5">IF(AM2 = 0, "", AO2 / AM2)</f>
        <v/>
      </c>
      <c r="BA2" s="6">
        <f>VLOOKUP(A2, ALL_AP_DATA!$A$2:$F$3600, 6, FALSE)</f>
        <v>621</v>
      </c>
      <c r="BB2" s="6" t="e">
        <f t="shared" ref="BB2:BB11" ca="1" si="6">_xludf.IFS(I2&lt;&gt;0, F2/I2, P2&lt;&gt;0, M2/P2, W2&lt;&gt;0, T2/W2, AD2&lt;&gt;0, AA2/AD2, AK2&lt;&gt;0, AH2/AK2, AR2&lt;&gt;0, AO2/AR2, TRUE, 0)</f>
        <v>#NAME?</v>
      </c>
      <c r="BC2" s="6">
        <f>VLOOKUP(A2,projmetadata!$A$2:$D$2036, 4, FALSE)</f>
        <v>22300</v>
      </c>
      <c r="BE2" s="9" t="e">
        <f t="shared" ref="BE2:BE11" ca="1" si="7">BB2/BC2</f>
        <v>#NAME?</v>
      </c>
      <c r="BF2" s="6" t="e">
        <f t="shared" ref="BF2:BF11" ca="1" si="8">BB2/BA2</f>
        <v>#NAME?</v>
      </c>
      <c r="BG2" s="6">
        <f t="shared" ref="BG2:BG11" si="9">BI2/BC2</f>
        <v>1.7937219730941703E-4</v>
      </c>
      <c r="BH2" s="6">
        <f>VLOOKUP(A2, ALL_AP_DATA!$A$2:$D$3600, 3, FALSE)</f>
        <v>3</v>
      </c>
      <c r="BI2" s="6">
        <f>VLOOKUP(A2, ALL_AP_DATA!$A$2:$E$3600, 5, FALSE)</f>
        <v>4</v>
      </c>
      <c r="BJ2" s="6">
        <f t="shared" ref="BJ2:BJ256" si="10">BI2/BA2</f>
        <v>6.4412238325281803E-3</v>
      </c>
      <c r="BK2" s="6">
        <f t="shared" ref="BK2:BK11" si="11">BH2/BA2</f>
        <v>4.830917874396135E-3</v>
      </c>
    </row>
    <row r="3" spans="1:63" x14ac:dyDescent="0.25">
      <c r="A3" s="6" t="s">
        <v>72</v>
      </c>
      <c r="B3" s="6" t="s">
        <v>64</v>
      </c>
      <c r="C3" s="6">
        <v>1</v>
      </c>
      <c r="D3" s="6">
        <v>3</v>
      </c>
      <c r="E3" s="6">
        <v>0</v>
      </c>
      <c r="F3" s="6">
        <v>0</v>
      </c>
      <c r="G3" s="6">
        <v>1.11E-2</v>
      </c>
      <c r="H3" s="6">
        <v>0</v>
      </c>
      <c r="I3" s="6">
        <v>0</v>
      </c>
      <c r="X3" s="6">
        <v>3</v>
      </c>
      <c r="Y3" s="6">
        <v>26</v>
      </c>
      <c r="Z3" s="6">
        <v>0</v>
      </c>
      <c r="AA3" s="6">
        <v>0</v>
      </c>
      <c r="AB3" s="6">
        <v>9.6299999999999997E-2</v>
      </c>
      <c r="AC3" s="6">
        <v>0</v>
      </c>
      <c r="AD3" s="6">
        <v>0</v>
      </c>
      <c r="AT3" s="6">
        <f t="shared" si="0"/>
        <v>0</v>
      </c>
      <c r="AU3" s="6" t="str">
        <f t="shared" si="1"/>
        <v/>
      </c>
      <c r="AV3" s="6" t="str">
        <f t="shared" si="2"/>
        <v/>
      </c>
      <c r="AW3" s="7">
        <f t="shared" si="3"/>
        <v>0</v>
      </c>
      <c r="AX3" s="6" t="str">
        <f t="shared" si="4"/>
        <v/>
      </c>
      <c r="AY3" s="6" t="str">
        <f t="shared" si="5"/>
        <v/>
      </c>
      <c r="BA3" s="6">
        <f>VLOOKUP(A3, ALL_AP_DATA!$A$2:$F$3600, 6, FALSE)</f>
        <v>422</v>
      </c>
      <c r="BB3" s="6" t="e">
        <f t="shared" ca="1" si="6"/>
        <v>#NAME?</v>
      </c>
      <c r="BC3" s="6">
        <f>VLOOKUP(A3,projmetadata!$A$2:$D$2036, 4, FALSE)</f>
        <v>14753</v>
      </c>
      <c r="BE3" s="9" t="e">
        <f t="shared" ca="1" si="7"/>
        <v>#NAME?</v>
      </c>
      <c r="BF3" s="6" t="e">
        <f t="shared" ca="1" si="8"/>
        <v>#NAME?</v>
      </c>
      <c r="BG3" s="6">
        <f t="shared" si="9"/>
        <v>0.29166949095099304</v>
      </c>
      <c r="BH3" s="6">
        <f>VLOOKUP(A3, ALL_AP_DATA!$A$2:$D$3600, 3, FALSE)</f>
        <v>12</v>
      </c>
      <c r="BI3" s="6">
        <f>VLOOKUP(A3, ALL_AP_DATA!$A$2:$E$3600, 5, FALSE)</f>
        <v>4303</v>
      </c>
      <c r="BJ3" s="6">
        <f t="shared" si="10"/>
        <v>10.196682464454977</v>
      </c>
      <c r="BK3" s="6">
        <f t="shared" si="11"/>
        <v>2.843601895734597E-2</v>
      </c>
    </row>
    <row r="4" spans="1:63" x14ac:dyDescent="0.25">
      <c r="A4" s="6" t="s">
        <v>78</v>
      </c>
      <c r="B4" s="6" t="s">
        <v>64</v>
      </c>
      <c r="C4" s="6">
        <v>8</v>
      </c>
      <c r="D4" s="6">
        <v>25</v>
      </c>
      <c r="E4" s="6">
        <v>0</v>
      </c>
      <c r="F4" s="6">
        <v>0</v>
      </c>
      <c r="G4" s="6">
        <v>8.77E-2</v>
      </c>
      <c r="H4" s="6">
        <v>0</v>
      </c>
      <c r="I4" s="6">
        <v>0</v>
      </c>
      <c r="X4" s="6">
        <v>14</v>
      </c>
      <c r="Y4" s="6">
        <v>62</v>
      </c>
      <c r="Z4" s="6">
        <v>0</v>
      </c>
      <c r="AA4" s="6">
        <v>0</v>
      </c>
      <c r="AB4" s="6">
        <v>0.2175</v>
      </c>
      <c r="AC4" s="6">
        <v>0</v>
      </c>
      <c r="AD4" s="6">
        <v>0</v>
      </c>
      <c r="AE4" s="6">
        <v>11</v>
      </c>
      <c r="AF4" s="6">
        <v>49</v>
      </c>
      <c r="AG4" s="6">
        <v>0</v>
      </c>
      <c r="AH4" s="6">
        <v>0</v>
      </c>
      <c r="AI4" s="6">
        <v>0.1719</v>
      </c>
      <c r="AJ4" s="6">
        <v>0</v>
      </c>
      <c r="AK4" s="6">
        <v>0</v>
      </c>
      <c r="AT4" s="6">
        <f t="shared" si="0"/>
        <v>0</v>
      </c>
      <c r="AU4" s="6" t="str">
        <f t="shared" si="1"/>
        <v/>
      </c>
      <c r="AV4" s="6" t="str">
        <f t="shared" si="2"/>
        <v/>
      </c>
      <c r="AW4" s="7">
        <f t="shared" si="3"/>
        <v>0</v>
      </c>
      <c r="AX4" s="6">
        <f t="shared" si="4"/>
        <v>0</v>
      </c>
      <c r="AY4" s="6" t="str">
        <f t="shared" si="5"/>
        <v/>
      </c>
      <c r="BA4" s="6">
        <f>VLOOKUP(A4, ALL_AP_DATA!$A$2:$F$3600, 6, FALSE)</f>
        <v>285</v>
      </c>
      <c r="BB4" s="6" t="e">
        <f t="shared" ca="1" si="6"/>
        <v>#NAME?</v>
      </c>
      <c r="BC4" s="6">
        <f>VLOOKUP(A4,projmetadata!$A$2:$D$2036, 4, FALSE)</f>
        <v>25247</v>
      </c>
      <c r="BE4" s="9" t="e">
        <f t="shared" ca="1" si="7"/>
        <v>#NAME?</v>
      </c>
      <c r="BF4" s="6" t="e">
        <f t="shared" ca="1" si="8"/>
        <v>#NAME?</v>
      </c>
      <c r="BG4" s="6">
        <f t="shared" si="9"/>
        <v>0</v>
      </c>
      <c r="BH4" s="6">
        <f>VLOOKUP(A4, ALL_AP_DATA!$A$2:$D$3600, 3, FALSE)</f>
        <v>100</v>
      </c>
      <c r="BI4" s="6">
        <f>VLOOKUP(A4, ALL_AP_DATA!$A$2:$E$3600, 5, FALSE)</f>
        <v>0</v>
      </c>
      <c r="BJ4" s="6">
        <f t="shared" si="10"/>
        <v>0</v>
      </c>
      <c r="BK4" s="6">
        <f t="shared" si="11"/>
        <v>0.35087719298245612</v>
      </c>
    </row>
    <row r="5" spans="1:63" x14ac:dyDescent="0.25">
      <c r="A5" s="6" t="s">
        <v>89</v>
      </c>
      <c r="B5" s="6" t="s">
        <v>64</v>
      </c>
      <c r="C5" s="6">
        <v>13</v>
      </c>
      <c r="D5" s="6">
        <v>114</v>
      </c>
      <c r="E5" s="6">
        <v>0</v>
      </c>
      <c r="F5" s="6">
        <v>0</v>
      </c>
      <c r="G5" s="6">
        <v>0.20649999999999999</v>
      </c>
      <c r="H5" s="6">
        <v>0</v>
      </c>
      <c r="I5" s="6">
        <v>0</v>
      </c>
      <c r="X5" s="6">
        <v>31</v>
      </c>
      <c r="Y5" s="6">
        <v>133</v>
      </c>
      <c r="Z5" s="6">
        <v>0</v>
      </c>
      <c r="AA5" s="6">
        <v>0</v>
      </c>
      <c r="AB5" s="6">
        <v>0.2409</v>
      </c>
      <c r="AC5" s="6">
        <v>0</v>
      </c>
      <c r="AD5" s="6">
        <v>0</v>
      </c>
      <c r="AE5" s="6">
        <v>49</v>
      </c>
      <c r="AF5" s="6">
        <v>161</v>
      </c>
      <c r="AG5" s="6">
        <v>0</v>
      </c>
      <c r="AH5" s="6">
        <v>0</v>
      </c>
      <c r="AI5" s="6">
        <v>0.29170000000000001</v>
      </c>
      <c r="AJ5" s="6">
        <v>0</v>
      </c>
      <c r="AK5" s="6">
        <v>0</v>
      </c>
      <c r="AT5" s="6">
        <f t="shared" si="0"/>
        <v>0</v>
      </c>
      <c r="AU5" s="6" t="str">
        <f t="shared" si="1"/>
        <v/>
      </c>
      <c r="AV5" s="6" t="str">
        <f t="shared" si="2"/>
        <v/>
      </c>
      <c r="AW5" s="7">
        <f t="shared" si="3"/>
        <v>0</v>
      </c>
      <c r="AX5" s="6">
        <f t="shared" si="4"/>
        <v>0</v>
      </c>
      <c r="AY5" s="6" t="str">
        <f t="shared" si="5"/>
        <v/>
      </c>
      <c r="BA5" s="6">
        <f>VLOOKUP(A5, ALL_AP_DATA!$A$2:$F$3600, 6, FALSE)</f>
        <v>552</v>
      </c>
      <c r="BB5" s="6" t="e">
        <f t="shared" ca="1" si="6"/>
        <v>#NAME?</v>
      </c>
      <c r="BC5" s="6">
        <f>VLOOKUP(A5,projmetadata!$A$2:$D$2036, 4, FALSE)</f>
        <v>51886</v>
      </c>
      <c r="BE5" s="9" t="e">
        <f t="shared" ca="1" si="7"/>
        <v>#NAME?</v>
      </c>
      <c r="BF5" s="6" t="e">
        <f t="shared" ca="1" si="8"/>
        <v>#NAME?</v>
      </c>
      <c r="BG5" s="6">
        <f t="shared" si="9"/>
        <v>0</v>
      </c>
      <c r="BH5" s="6">
        <f>VLOOKUP(A5, ALL_AP_DATA!$A$2:$D$3600, 3, FALSE)</f>
        <v>248</v>
      </c>
      <c r="BI5" s="6">
        <f>VLOOKUP(A5, ALL_AP_DATA!$A$2:$E$3600, 5, FALSE)</f>
        <v>0</v>
      </c>
      <c r="BJ5" s="6">
        <f t="shared" si="10"/>
        <v>0</v>
      </c>
      <c r="BK5" s="6">
        <f t="shared" si="11"/>
        <v>0.44927536231884058</v>
      </c>
    </row>
    <row r="6" spans="1:63" x14ac:dyDescent="0.25">
      <c r="A6" s="6" t="s">
        <v>97</v>
      </c>
      <c r="B6" s="6" t="s">
        <v>64</v>
      </c>
      <c r="C6" s="6">
        <v>6</v>
      </c>
      <c r="D6" s="6">
        <v>44</v>
      </c>
      <c r="E6" s="6">
        <v>0</v>
      </c>
      <c r="F6" s="6">
        <v>0</v>
      </c>
      <c r="G6" s="6">
        <v>0.1522</v>
      </c>
      <c r="H6" s="6">
        <v>0</v>
      </c>
      <c r="I6" s="6">
        <v>0</v>
      </c>
      <c r="X6" s="6">
        <v>17</v>
      </c>
      <c r="Y6" s="6">
        <v>99</v>
      </c>
      <c r="Z6" s="6">
        <v>0</v>
      </c>
      <c r="AA6" s="6">
        <v>0</v>
      </c>
      <c r="AB6" s="6">
        <v>0.34260000000000002</v>
      </c>
      <c r="AC6" s="6">
        <v>0</v>
      </c>
      <c r="AD6" s="6">
        <v>0</v>
      </c>
      <c r="AE6" s="6">
        <v>16</v>
      </c>
      <c r="AF6" s="6">
        <v>100</v>
      </c>
      <c r="AG6" s="6">
        <v>0</v>
      </c>
      <c r="AH6" s="6">
        <v>0</v>
      </c>
      <c r="AI6" s="6">
        <v>0.34599999999999997</v>
      </c>
      <c r="AJ6" s="6">
        <v>0</v>
      </c>
      <c r="AK6" s="6">
        <v>0</v>
      </c>
      <c r="AT6" s="6">
        <f t="shared" si="0"/>
        <v>0</v>
      </c>
      <c r="AU6" s="6" t="str">
        <f t="shared" si="1"/>
        <v/>
      </c>
      <c r="AV6" s="6" t="str">
        <f t="shared" si="2"/>
        <v/>
      </c>
      <c r="AW6" s="7">
        <f t="shared" si="3"/>
        <v>0</v>
      </c>
      <c r="AX6" s="6">
        <f t="shared" si="4"/>
        <v>0</v>
      </c>
      <c r="AY6" s="6" t="str">
        <f t="shared" si="5"/>
        <v/>
      </c>
      <c r="BA6" s="6">
        <f>VLOOKUP(A6, ALL_AP_DATA!$A$2:$F$3600, 6, FALSE)</f>
        <v>289</v>
      </c>
      <c r="BB6" s="6" t="e">
        <f t="shared" ca="1" si="6"/>
        <v>#NAME?</v>
      </c>
      <c r="BC6" s="6">
        <f>VLOOKUP(A6,projmetadata!$A$2:$D$2036, 4, FALSE)</f>
        <v>29280</v>
      </c>
      <c r="BE6" s="9" t="e">
        <f t="shared" ca="1" si="7"/>
        <v>#NAME?</v>
      </c>
      <c r="BF6" s="6" t="e">
        <f t="shared" ca="1" si="8"/>
        <v>#NAME?</v>
      </c>
      <c r="BG6" s="6">
        <f t="shared" si="9"/>
        <v>0</v>
      </c>
      <c r="BH6" s="6">
        <f>VLOOKUP(A6, ALL_AP_DATA!$A$2:$D$3600, 3, FALSE)</f>
        <v>159</v>
      </c>
      <c r="BI6" s="6">
        <f>VLOOKUP(A6, ALL_AP_DATA!$A$2:$E$3600, 5, FALSE)</f>
        <v>0</v>
      </c>
      <c r="BJ6" s="6">
        <f t="shared" si="10"/>
        <v>0</v>
      </c>
      <c r="BK6" s="6">
        <f t="shared" si="11"/>
        <v>0.55017301038062283</v>
      </c>
    </row>
    <row r="7" spans="1:63" x14ac:dyDescent="0.25">
      <c r="A7" s="6" t="s">
        <v>102</v>
      </c>
      <c r="B7" s="6" t="s">
        <v>64</v>
      </c>
      <c r="AE7" s="6">
        <v>1</v>
      </c>
      <c r="AF7" s="6">
        <v>3</v>
      </c>
      <c r="AG7" s="6">
        <v>0</v>
      </c>
      <c r="AH7" s="6">
        <v>0</v>
      </c>
      <c r="AI7" s="6">
        <v>0.125</v>
      </c>
      <c r="AJ7" s="6">
        <v>0</v>
      </c>
      <c r="AK7" s="6">
        <v>0</v>
      </c>
      <c r="AT7" s="6" t="str">
        <f t="shared" si="0"/>
        <v/>
      </c>
      <c r="AU7" s="6" t="str">
        <f t="shared" si="1"/>
        <v/>
      </c>
      <c r="AV7" s="6" t="str">
        <f t="shared" si="2"/>
        <v/>
      </c>
      <c r="AW7" s="7" t="str">
        <f t="shared" si="3"/>
        <v/>
      </c>
      <c r="AX7" s="6">
        <f t="shared" si="4"/>
        <v>0</v>
      </c>
      <c r="AY7" s="6" t="str">
        <f t="shared" si="5"/>
        <v/>
      </c>
      <c r="BA7" s="6">
        <f>VLOOKUP(A7, ALL_AP_DATA!$A$2:$F$3600, 6, FALSE)</f>
        <v>24</v>
      </c>
      <c r="BB7" s="6" t="e">
        <f t="shared" ca="1" si="6"/>
        <v>#NAME?</v>
      </c>
      <c r="BC7" s="6">
        <f>VLOOKUP(A7,projmetadata!$A$2:$D$2036, 4, FALSE)</f>
        <v>23607</v>
      </c>
      <c r="BE7" s="9" t="e">
        <f t="shared" ca="1" si="7"/>
        <v>#NAME?</v>
      </c>
      <c r="BF7" s="6" t="e">
        <f t="shared" ca="1" si="8"/>
        <v>#NAME?</v>
      </c>
      <c r="BG7" s="6">
        <f t="shared" si="9"/>
        <v>0</v>
      </c>
      <c r="BH7" s="6">
        <f>VLOOKUP(A7, ALL_AP_DATA!$A$2:$D$3600, 3, FALSE)</f>
        <v>3</v>
      </c>
      <c r="BI7" s="6">
        <f>VLOOKUP(A7, ALL_AP_DATA!$A$2:$E$3600, 5, FALSE)</f>
        <v>0</v>
      </c>
      <c r="BJ7" s="6">
        <f t="shared" si="10"/>
        <v>0</v>
      </c>
      <c r="BK7" s="6">
        <f t="shared" si="11"/>
        <v>0.125</v>
      </c>
    </row>
    <row r="8" spans="1:63" x14ac:dyDescent="0.25">
      <c r="A8" s="6" t="s">
        <v>106</v>
      </c>
      <c r="B8" s="6" t="s">
        <v>64</v>
      </c>
      <c r="C8" s="6">
        <v>5</v>
      </c>
      <c r="D8" s="6">
        <v>27</v>
      </c>
      <c r="E8" s="6">
        <v>0</v>
      </c>
      <c r="F8" s="6">
        <v>0</v>
      </c>
      <c r="G8" s="6">
        <v>0.1071</v>
      </c>
      <c r="H8" s="6">
        <v>0</v>
      </c>
      <c r="I8" s="6">
        <v>0</v>
      </c>
      <c r="X8" s="6">
        <v>20</v>
      </c>
      <c r="Y8" s="6">
        <v>121</v>
      </c>
      <c r="Z8" s="6">
        <v>0</v>
      </c>
      <c r="AA8" s="6">
        <v>0</v>
      </c>
      <c r="AB8" s="6">
        <v>0.48020000000000002</v>
      </c>
      <c r="AC8" s="6">
        <v>0</v>
      </c>
      <c r="AD8" s="6">
        <v>0</v>
      </c>
      <c r="AE8" s="6">
        <v>12</v>
      </c>
      <c r="AF8" s="6">
        <v>74</v>
      </c>
      <c r="AG8" s="6">
        <v>0</v>
      </c>
      <c r="AH8" s="6">
        <v>0</v>
      </c>
      <c r="AI8" s="6">
        <v>0.29370000000000002</v>
      </c>
      <c r="AJ8" s="6">
        <v>0</v>
      </c>
      <c r="AK8" s="6">
        <v>0</v>
      </c>
      <c r="AT8" s="6">
        <f t="shared" si="0"/>
        <v>0</v>
      </c>
      <c r="AU8" s="6" t="str">
        <f t="shared" si="1"/>
        <v/>
      </c>
      <c r="AV8" s="6" t="str">
        <f t="shared" si="2"/>
        <v/>
      </c>
      <c r="AW8" s="7">
        <f t="shared" si="3"/>
        <v>0</v>
      </c>
      <c r="AX8" s="6">
        <f t="shared" si="4"/>
        <v>0</v>
      </c>
      <c r="AY8" s="6" t="str">
        <f t="shared" si="5"/>
        <v/>
      </c>
      <c r="BA8" s="6">
        <f>VLOOKUP(A8, ALL_AP_DATA!$A$2:$F$3600, 6, FALSE)</f>
        <v>252</v>
      </c>
      <c r="BB8" s="6" t="e">
        <f t="shared" ca="1" si="6"/>
        <v>#NAME?</v>
      </c>
      <c r="BC8" s="6">
        <f>VLOOKUP(A8,projmetadata!$A$2:$D$2036, 4, FALSE)</f>
        <v>27331</v>
      </c>
      <c r="BE8" s="9" t="e">
        <f t="shared" ca="1" si="7"/>
        <v>#NAME?</v>
      </c>
      <c r="BF8" s="6" t="e">
        <f t="shared" ca="1" si="8"/>
        <v>#NAME?</v>
      </c>
      <c r="BG8" s="6">
        <f t="shared" si="9"/>
        <v>0</v>
      </c>
      <c r="BH8" s="6">
        <f>VLOOKUP(A8, ALL_AP_DATA!$A$2:$D$3600, 3, FALSE)</f>
        <v>164</v>
      </c>
      <c r="BI8" s="6">
        <f>VLOOKUP(A8, ALL_AP_DATA!$A$2:$E$3600, 5, FALSE)</f>
        <v>0</v>
      </c>
      <c r="BJ8" s="6">
        <f t="shared" si="10"/>
        <v>0</v>
      </c>
      <c r="BK8" s="6">
        <f t="shared" si="11"/>
        <v>0.65079365079365081</v>
      </c>
    </row>
    <row r="9" spans="1:63" x14ac:dyDescent="0.25">
      <c r="A9" s="6" t="s">
        <v>115</v>
      </c>
      <c r="B9" s="6" t="s">
        <v>64</v>
      </c>
      <c r="C9" s="6">
        <v>15</v>
      </c>
      <c r="D9" s="6">
        <v>81</v>
      </c>
      <c r="E9" s="6">
        <v>0</v>
      </c>
      <c r="F9" s="6">
        <v>0</v>
      </c>
      <c r="G9" s="6">
        <v>8.14E-2</v>
      </c>
      <c r="H9" s="6">
        <v>0</v>
      </c>
      <c r="I9" s="6">
        <v>0</v>
      </c>
      <c r="X9" s="6">
        <v>29</v>
      </c>
      <c r="Y9" s="6">
        <v>173</v>
      </c>
      <c r="Z9" s="6">
        <v>0</v>
      </c>
      <c r="AA9" s="6">
        <v>0</v>
      </c>
      <c r="AB9" s="6">
        <v>0.1739</v>
      </c>
      <c r="AC9" s="6">
        <v>0</v>
      </c>
      <c r="AD9" s="6">
        <v>0</v>
      </c>
      <c r="AE9" s="6">
        <v>57</v>
      </c>
      <c r="AF9" s="6">
        <v>263</v>
      </c>
      <c r="AG9" s="6">
        <v>0</v>
      </c>
      <c r="AH9" s="6">
        <v>0</v>
      </c>
      <c r="AI9" s="6">
        <v>0.26429999999999998</v>
      </c>
      <c r="AJ9" s="6">
        <v>0</v>
      </c>
      <c r="AK9" s="6">
        <v>0</v>
      </c>
      <c r="AT9" s="6">
        <f t="shared" si="0"/>
        <v>0</v>
      </c>
      <c r="AU9" s="6" t="str">
        <f t="shared" si="1"/>
        <v/>
      </c>
      <c r="AV9" s="6" t="str">
        <f t="shared" si="2"/>
        <v/>
      </c>
      <c r="AW9" s="7">
        <f t="shared" si="3"/>
        <v>0</v>
      </c>
      <c r="AX9" s="6">
        <f t="shared" si="4"/>
        <v>0</v>
      </c>
      <c r="AY9" s="6" t="str">
        <f t="shared" si="5"/>
        <v/>
      </c>
      <c r="BA9" s="6">
        <f>VLOOKUP(A9, ALL_AP_DATA!$A$2:$F$3600, 6, FALSE)</f>
        <v>995</v>
      </c>
      <c r="BB9" s="6" t="e">
        <f t="shared" ca="1" si="6"/>
        <v>#NAME?</v>
      </c>
      <c r="BC9" s="6">
        <f>VLOOKUP(A9,projmetadata!$A$2:$D$2036, 4, FALSE)</f>
        <v>86241</v>
      </c>
      <c r="BE9" s="9" t="e">
        <f t="shared" ca="1" si="7"/>
        <v>#NAME?</v>
      </c>
      <c r="BF9" s="6" t="e">
        <f t="shared" ca="1" si="8"/>
        <v>#NAME?</v>
      </c>
      <c r="BG9" s="6">
        <f t="shared" si="9"/>
        <v>1.1595412854674691E-5</v>
      </c>
      <c r="BH9" s="6">
        <f>VLOOKUP(A9, ALL_AP_DATA!$A$2:$D$3600, 3, FALSE)</f>
        <v>376</v>
      </c>
      <c r="BI9" s="6">
        <f>VLOOKUP(A9, ALL_AP_DATA!$A$2:$E$3600, 5, FALSE)</f>
        <v>1</v>
      </c>
      <c r="BJ9" s="6">
        <f t="shared" si="10"/>
        <v>1.0050251256281408E-3</v>
      </c>
      <c r="BK9" s="6">
        <f t="shared" si="11"/>
        <v>0.3778894472361809</v>
      </c>
    </row>
    <row r="10" spans="1:63" x14ac:dyDescent="0.25">
      <c r="A10" s="6" t="s">
        <v>135</v>
      </c>
      <c r="B10" s="6" t="s">
        <v>64</v>
      </c>
      <c r="X10" s="6">
        <v>3</v>
      </c>
      <c r="Y10" s="6">
        <v>8</v>
      </c>
      <c r="Z10" s="6">
        <v>0</v>
      </c>
      <c r="AA10" s="6">
        <v>0</v>
      </c>
      <c r="AB10" s="6">
        <v>3.0099999999999998E-2</v>
      </c>
      <c r="AC10" s="6">
        <v>0</v>
      </c>
      <c r="AD10" s="6">
        <v>0</v>
      </c>
      <c r="AE10" s="6">
        <v>1</v>
      </c>
      <c r="AF10" s="6">
        <v>5</v>
      </c>
      <c r="AG10" s="6">
        <v>0</v>
      </c>
      <c r="AH10" s="6">
        <v>0</v>
      </c>
      <c r="AI10" s="6">
        <v>1.8800000000000001E-2</v>
      </c>
      <c r="AJ10" s="6">
        <v>0</v>
      </c>
      <c r="AK10" s="6">
        <v>0</v>
      </c>
      <c r="AT10" s="6" t="str">
        <f t="shared" si="0"/>
        <v/>
      </c>
      <c r="AU10" s="6" t="str">
        <f t="shared" si="1"/>
        <v/>
      </c>
      <c r="AV10" s="6" t="str">
        <f t="shared" si="2"/>
        <v/>
      </c>
      <c r="AW10" s="7">
        <f t="shared" si="3"/>
        <v>0</v>
      </c>
      <c r="AX10" s="6">
        <f t="shared" si="4"/>
        <v>0</v>
      </c>
      <c r="AY10" s="6" t="str">
        <f t="shared" si="5"/>
        <v/>
      </c>
      <c r="BA10" s="6">
        <f>VLOOKUP(A10, ALL_AP_DATA!$A$2:$F$3600, 6, FALSE)</f>
        <v>266</v>
      </c>
      <c r="BB10" s="6" t="e">
        <f t="shared" ca="1" si="6"/>
        <v>#NAME?</v>
      </c>
      <c r="BC10" s="6">
        <f>VLOOKUP(A10,projmetadata!$A$2:$D$2036, 4, FALSE)</f>
        <v>9845</v>
      </c>
      <c r="BE10" s="9" t="e">
        <f t="shared" ca="1" si="7"/>
        <v>#NAME?</v>
      </c>
      <c r="BF10" s="6" t="e">
        <f t="shared" ca="1" si="8"/>
        <v>#NAME?</v>
      </c>
      <c r="BG10" s="6">
        <f t="shared" si="9"/>
        <v>2.9456576942610462E-3</v>
      </c>
      <c r="BH10" s="6">
        <f>VLOOKUP(A10, ALL_AP_DATA!$A$2:$D$3600, 3, FALSE)</f>
        <v>13</v>
      </c>
      <c r="BI10" s="6">
        <f>VLOOKUP(A10, ALL_AP_DATA!$A$2:$E$3600, 5, FALSE)</f>
        <v>29</v>
      </c>
      <c r="BJ10" s="6">
        <f t="shared" si="10"/>
        <v>0.10902255639097744</v>
      </c>
      <c r="BK10" s="6">
        <f t="shared" si="11"/>
        <v>4.8872180451127817E-2</v>
      </c>
    </row>
    <row r="11" spans="1:63" x14ac:dyDescent="0.25">
      <c r="A11" s="6" t="s">
        <v>150</v>
      </c>
      <c r="B11" s="6" t="s">
        <v>64</v>
      </c>
      <c r="AT11" s="6" t="str">
        <f t="shared" si="0"/>
        <v/>
      </c>
      <c r="AU11" s="6" t="str">
        <f t="shared" si="1"/>
        <v/>
      </c>
      <c r="AV11" s="6" t="str">
        <f t="shared" si="2"/>
        <v/>
      </c>
      <c r="AW11" s="7" t="str">
        <f t="shared" si="3"/>
        <v/>
      </c>
      <c r="AX11" s="6" t="str">
        <f t="shared" si="4"/>
        <v/>
      </c>
      <c r="AY11" s="6" t="str">
        <f t="shared" si="5"/>
        <v/>
      </c>
      <c r="BA11" s="6">
        <f>VLOOKUP(A11, ALL_AP_DATA!$A$2:$F$3600, 6, FALSE)</f>
        <v>267</v>
      </c>
      <c r="BB11" s="6" t="e">
        <f t="shared" ca="1" si="6"/>
        <v>#NAME?</v>
      </c>
      <c r="BC11" s="6">
        <f>VLOOKUP(A11,projmetadata!$A$2:$D$2036, 4, FALSE)</f>
        <v>7454</v>
      </c>
      <c r="BE11" s="9" t="e">
        <f t="shared" ca="1" si="7"/>
        <v>#NAME?</v>
      </c>
      <c r="BF11" s="6" t="e">
        <f t="shared" ca="1" si="8"/>
        <v>#NAME?</v>
      </c>
      <c r="BG11" s="6">
        <f t="shared" si="9"/>
        <v>5.0979339951703782E-3</v>
      </c>
      <c r="BH11" s="6">
        <f>VLOOKUP(A11, ALL_AP_DATA!$A$2:$D$3600, 3, FALSE)</f>
        <v>0</v>
      </c>
      <c r="BI11" s="6">
        <f>VLOOKUP(A11, ALL_AP_DATA!$A$2:$E$3600, 5, FALSE)</f>
        <v>38</v>
      </c>
      <c r="BJ11" s="6">
        <f t="shared" si="10"/>
        <v>0.14232209737827714</v>
      </c>
      <c r="BK11" s="6">
        <f t="shared" si="11"/>
        <v>0</v>
      </c>
    </row>
    <row r="12" spans="1:63" x14ac:dyDescent="0.25">
      <c r="A12" s="6" t="s">
        <v>171</v>
      </c>
      <c r="B12" s="6" t="s">
        <v>64</v>
      </c>
      <c r="C12" s="6">
        <v>2</v>
      </c>
      <c r="D12" s="6">
        <v>4</v>
      </c>
      <c r="E12" s="6">
        <v>0</v>
      </c>
      <c r="F12" s="6">
        <v>0</v>
      </c>
      <c r="G12" s="6">
        <v>0.04</v>
      </c>
      <c r="H12" s="6">
        <v>0</v>
      </c>
      <c r="I12" s="6">
        <v>0</v>
      </c>
      <c r="AE12" s="6">
        <v>1</v>
      </c>
      <c r="AF12" s="6">
        <v>5</v>
      </c>
      <c r="AG12" s="6">
        <v>0</v>
      </c>
      <c r="AH12" s="6">
        <v>0</v>
      </c>
      <c r="AI12" s="6">
        <v>0.05</v>
      </c>
      <c r="AJ12" s="6">
        <v>0</v>
      </c>
      <c r="AK12" s="6">
        <v>0</v>
      </c>
      <c r="AT12" s="6">
        <f t="shared" si="0"/>
        <v>0</v>
      </c>
      <c r="AU12" s="6" t="str">
        <f t="shared" si="1"/>
        <v/>
      </c>
      <c r="AV12" s="6" t="str">
        <f t="shared" si="2"/>
        <v/>
      </c>
      <c r="AW12" s="7" t="str">
        <f t="shared" si="3"/>
        <v/>
      </c>
      <c r="AX12" s="6">
        <f t="shared" si="4"/>
        <v>0</v>
      </c>
      <c r="AY12" s="6" t="str">
        <f t="shared" si="5"/>
        <v/>
      </c>
      <c r="BA12" s="6">
        <f>VLOOKUP(A12, ALL_AP_DATA!$A$2:$F$3600, 6, FALSE)</f>
        <v>100</v>
      </c>
      <c r="BB12" s="6"/>
      <c r="BC12" s="6"/>
      <c r="BE12" s="9"/>
      <c r="BF12" s="6"/>
      <c r="BG12" s="6"/>
      <c r="BH12" s="6">
        <f>VLOOKUP(A12, ALL_AP_DATA!$A$2:$D$3600, 3, FALSE)</f>
        <v>9</v>
      </c>
      <c r="BI12" s="6">
        <f>VLOOKUP(A12, ALL_AP_DATA!$A$2:$E$3600, 5, FALSE)</f>
        <v>955</v>
      </c>
      <c r="BJ12" s="6">
        <f t="shared" si="10"/>
        <v>9.5500000000000007</v>
      </c>
      <c r="BK12" s="6"/>
    </row>
    <row r="13" spans="1:63" x14ac:dyDescent="0.25">
      <c r="A13" s="6" t="s">
        <v>184</v>
      </c>
      <c r="B13" s="6" t="s">
        <v>64</v>
      </c>
      <c r="AT13" s="6" t="str">
        <f t="shared" si="0"/>
        <v/>
      </c>
      <c r="AU13" s="6" t="str">
        <f t="shared" si="1"/>
        <v/>
      </c>
      <c r="AV13" s="6" t="str">
        <f t="shared" si="2"/>
        <v/>
      </c>
      <c r="AW13" s="7" t="str">
        <f t="shared" si="3"/>
        <v/>
      </c>
      <c r="AX13" s="6" t="str">
        <f t="shared" si="4"/>
        <v/>
      </c>
      <c r="AY13" s="6" t="str">
        <f t="shared" si="5"/>
        <v/>
      </c>
      <c r="BA13" s="6">
        <f>VLOOKUP(A13, ALL_AP_DATA!$A$2:$F$3600, 6, FALSE)</f>
        <v>952</v>
      </c>
      <c r="BB13" s="6" t="e">
        <f t="shared" ref="BB13:BB18" ca="1" si="12">_xludf.IFS(I13&lt;&gt;0, F13/I13, P13&lt;&gt;0, M13/P13, W13&lt;&gt;0, T13/W13, AD13&lt;&gt;0, AA13/AD13, AK13&lt;&gt;0, AH13/AK13, AR13&lt;&gt;0, AO13/AR13, TRUE, 0)</f>
        <v>#NAME?</v>
      </c>
      <c r="BC13" s="6">
        <f>VLOOKUP(A13,projmetadata!$A$2:$D$2036, 4, FALSE)</f>
        <v>55136</v>
      </c>
      <c r="BE13" s="9" t="e">
        <f t="shared" ref="BE13:BE18" ca="1" si="13">BB13/BC13</f>
        <v>#NAME?</v>
      </c>
      <c r="BF13" s="6" t="e">
        <f t="shared" ref="BF13:BF18" ca="1" si="14">BB13/BA13</f>
        <v>#NAME?</v>
      </c>
      <c r="BG13" s="6">
        <f t="shared" ref="BG13:BG18" si="15">BI13/BC13</f>
        <v>0</v>
      </c>
      <c r="BH13" s="6">
        <f>VLOOKUP(A13, ALL_AP_DATA!$A$2:$D$3600, 3, FALSE)</f>
        <v>0</v>
      </c>
      <c r="BI13" s="6">
        <f>VLOOKUP(A13, ALL_AP_DATA!$A$2:$E$3600, 5, FALSE)</f>
        <v>0</v>
      </c>
      <c r="BJ13" s="6">
        <f t="shared" si="10"/>
        <v>0</v>
      </c>
      <c r="BK13" s="6">
        <f t="shared" ref="BK13:BK18" si="16">BH13/BA13</f>
        <v>0</v>
      </c>
    </row>
    <row r="14" spans="1:63" x14ac:dyDescent="0.25">
      <c r="A14" s="6" t="s">
        <v>188</v>
      </c>
      <c r="B14" s="6" t="s">
        <v>64</v>
      </c>
      <c r="C14" s="6">
        <v>3</v>
      </c>
      <c r="D14" s="6">
        <v>18</v>
      </c>
      <c r="E14" s="6">
        <v>0</v>
      </c>
      <c r="F14" s="6">
        <v>0</v>
      </c>
      <c r="G14" s="6">
        <v>3.73E-2</v>
      </c>
      <c r="H14" s="6">
        <v>0</v>
      </c>
      <c r="I14" s="6">
        <v>0</v>
      </c>
      <c r="X14" s="6">
        <v>13</v>
      </c>
      <c r="Y14" s="6">
        <v>176</v>
      </c>
      <c r="Z14" s="6">
        <v>0</v>
      </c>
      <c r="AA14" s="6">
        <v>0</v>
      </c>
      <c r="AB14" s="6">
        <v>0.3644</v>
      </c>
      <c r="AC14" s="6">
        <v>0</v>
      </c>
      <c r="AD14" s="6">
        <v>0</v>
      </c>
      <c r="AE14" s="6">
        <v>5</v>
      </c>
      <c r="AF14" s="6">
        <v>66</v>
      </c>
      <c r="AG14" s="6">
        <v>0</v>
      </c>
      <c r="AH14" s="6">
        <v>0</v>
      </c>
      <c r="AI14" s="6">
        <v>0.1366</v>
      </c>
      <c r="AJ14" s="6">
        <v>0</v>
      </c>
      <c r="AK14" s="6">
        <v>0</v>
      </c>
      <c r="AT14" s="6">
        <f t="shared" si="0"/>
        <v>0</v>
      </c>
      <c r="AU14" s="6" t="str">
        <f t="shared" si="1"/>
        <v/>
      </c>
      <c r="AV14" s="6" t="str">
        <f t="shared" si="2"/>
        <v/>
      </c>
      <c r="AW14" s="7">
        <f t="shared" si="3"/>
        <v>0</v>
      </c>
      <c r="AX14" s="6">
        <f t="shared" si="4"/>
        <v>0</v>
      </c>
      <c r="AY14" s="6" t="str">
        <f t="shared" si="5"/>
        <v/>
      </c>
      <c r="BA14" s="6">
        <f>VLOOKUP(A14, ALL_AP_DATA!$A$2:$F$3600, 6, FALSE)</f>
        <v>483</v>
      </c>
      <c r="BB14" s="6" t="e">
        <f t="shared" ca="1" si="12"/>
        <v>#NAME?</v>
      </c>
      <c r="BC14" s="6">
        <f>VLOOKUP(A14,projmetadata!$A$2:$D$2036, 4, FALSE)</f>
        <v>123938</v>
      </c>
      <c r="BE14" s="9" t="e">
        <f t="shared" ca="1" si="13"/>
        <v>#NAME?</v>
      </c>
      <c r="BF14" s="6" t="e">
        <f t="shared" ca="1" si="14"/>
        <v>#NAME?</v>
      </c>
      <c r="BG14" s="6">
        <f t="shared" si="15"/>
        <v>0</v>
      </c>
      <c r="BH14" s="6">
        <f>VLOOKUP(A14, ALL_AP_DATA!$A$2:$D$3600, 3, FALSE)</f>
        <v>208</v>
      </c>
      <c r="BI14" s="6">
        <f>VLOOKUP(A14, ALL_AP_DATA!$A$2:$E$3600, 5, FALSE)</f>
        <v>0</v>
      </c>
      <c r="BJ14" s="6">
        <f t="shared" si="10"/>
        <v>0</v>
      </c>
      <c r="BK14" s="6">
        <f t="shared" si="16"/>
        <v>0.43064182194616979</v>
      </c>
    </row>
    <row r="15" spans="1:63" x14ac:dyDescent="0.25">
      <c r="A15" s="6" t="s">
        <v>265</v>
      </c>
      <c r="B15" s="6" t="s">
        <v>64</v>
      </c>
      <c r="X15" s="6">
        <v>6</v>
      </c>
      <c r="Y15" s="6">
        <v>26</v>
      </c>
      <c r="Z15" s="6">
        <v>0</v>
      </c>
      <c r="AA15" s="6">
        <v>0</v>
      </c>
      <c r="AB15" s="6">
        <v>3.9300000000000002E-2</v>
      </c>
      <c r="AC15" s="6">
        <v>0</v>
      </c>
      <c r="AD15" s="6">
        <v>0</v>
      </c>
      <c r="AE15" s="6">
        <v>1</v>
      </c>
      <c r="AF15" s="6">
        <v>2</v>
      </c>
      <c r="AG15" s="6">
        <v>0</v>
      </c>
      <c r="AH15" s="6">
        <v>0</v>
      </c>
      <c r="AI15" s="6">
        <v>3.0000000000000001E-3</v>
      </c>
      <c r="AJ15" s="6">
        <v>0</v>
      </c>
      <c r="AK15" s="6">
        <v>0</v>
      </c>
      <c r="AT15" s="6" t="str">
        <f t="shared" si="0"/>
        <v/>
      </c>
      <c r="AU15" s="6" t="str">
        <f t="shared" si="1"/>
        <v/>
      </c>
      <c r="AV15" s="6" t="str">
        <f t="shared" si="2"/>
        <v/>
      </c>
      <c r="AW15" s="7">
        <f t="shared" si="3"/>
        <v>0</v>
      </c>
      <c r="AX15" s="6">
        <f t="shared" si="4"/>
        <v>0</v>
      </c>
      <c r="AY15" s="6" t="str">
        <f t="shared" si="5"/>
        <v/>
      </c>
      <c r="BA15" s="6">
        <f>VLOOKUP(A15, ALL_AP_DATA!$A$2:$F$3600, 6, FALSE)</f>
        <v>661</v>
      </c>
      <c r="BB15" s="6" t="e">
        <f t="shared" ca="1" si="12"/>
        <v>#NAME?</v>
      </c>
      <c r="BC15" s="6">
        <f>VLOOKUP(A15,projmetadata!$A$2:$D$2036, 4, FALSE)</f>
        <v>18026</v>
      </c>
      <c r="BE15" s="9" t="e">
        <f t="shared" ca="1" si="13"/>
        <v>#NAME?</v>
      </c>
      <c r="BF15" s="6" t="e">
        <f t="shared" ca="1" si="14"/>
        <v>#NAME?</v>
      </c>
      <c r="BG15" s="6">
        <f t="shared" si="15"/>
        <v>0.16548319094641073</v>
      </c>
      <c r="BH15" s="6">
        <f>VLOOKUP(A15, ALL_AP_DATA!$A$2:$D$3600, 3, FALSE)</f>
        <v>26</v>
      </c>
      <c r="BI15" s="6">
        <f>VLOOKUP(A15, ALL_AP_DATA!$A$2:$E$3600, 5, FALSE)</f>
        <v>2983</v>
      </c>
      <c r="BJ15" s="6">
        <f t="shared" si="10"/>
        <v>4.5128593040847198</v>
      </c>
      <c r="BK15" s="6">
        <f t="shared" si="16"/>
        <v>3.9334341906202726E-2</v>
      </c>
    </row>
    <row r="16" spans="1:63" x14ac:dyDescent="0.25">
      <c r="A16" s="6" t="s">
        <v>266</v>
      </c>
      <c r="B16" s="6" t="s">
        <v>64</v>
      </c>
      <c r="AE16" s="6">
        <v>1</v>
      </c>
      <c r="AF16" s="6">
        <v>3</v>
      </c>
      <c r="AG16" s="6">
        <v>0</v>
      </c>
      <c r="AH16" s="6">
        <v>0</v>
      </c>
      <c r="AI16" s="6">
        <v>1.9099999999999999E-2</v>
      </c>
      <c r="AJ16" s="6">
        <v>0</v>
      </c>
      <c r="AK16" s="6">
        <v>0</v>
      </c>
      <c r="AT16" s="6" t="str">
        <f t="shared" si="0"/>
        <v/>
      </c>
      <c r="AU16" s="6" t="str">
        <f t="shared" si="1"/>
        <v/>
      </c>
      <c r="AV16" s="6" t="str">
        <f t="shared" si="2"/>
        <v/>
      </c>
      <c r="AW16" s="7" t="str">
        <f t="shared" si="3"/>
        <v/>
      </c>
      <c r="AX16" s="6">
        <f t="shared" si="4"/>
        <v>0</v>
      </c>
      <c r="AY16" s="6" t="str">
        <f t="shared" si="5"/>
        <v/>
      </c>
      <c r="BA16" s="6">
        <f>VLOOKUP(A16, ALL_AP_DATA!$A$2:$F$3600, 6, FALSE)</f>
        <v>157</v>
      </c>
      <c r="BB16" s="6" t="e">
        <f t="shared" ca="1" si="12"/>
        <v>#NAME?</v>
      </c>
      <c r="BC16" s="6">
        <f>VLOOKUP(A16,projmetadata!$A$2:$D$2036, 4, FALSE)</f>
        <v>3529</v>
      </c>
      <c r="BE16" s="9" t="e">
        <f t="shared" ca="1" si="13"/>
        <v>#NAME?</v>
      </c>
      <c r="BF16" s="6" t="e">
        <f t="shared" ca="1" si="14"/>
        <v>#NAME?</v>
      </c>
      <c r="BG16" s="6">
        <f t="shared" si="15"/>
        <v>0.13743270048172287</v>
      </c>
      <c r="BH16" s="6">
        <f>VLOOKUP(A16, ALL_AP_DATA!$A$2:$D$3600, 3, FALSE)</f>
        <v>3</v>
      </c>
      <c r="BI16" s="6">
        <f>VLOOKUP(A16, ALL_AP_DATA!$A$2:$E$3600, 5, FALSE)</f>
        <v>485</v>
      </c>
      <c r="BJ16" s="6">
        <f t="shared" si="10"/>
        <v>3.089171974522293</v>
      </c>
      <c r="BK16" s="6">
        <f t="shared" si="16"/>
        <v>1.9108280254777069E-2</v>
      </c>
    </row>
    <row r="17" spans="1:63" x14ac:dyDescent="0.25">
      <c r="A17" s="6" t="s">
        <v>267</v>
      </c>
      <c r="B17" s="6" t="s">
        <v>64</v>
      </c>
      <c r="X17" s="6">
        <v>1</v>
      </c>
      <c r="Y17" s="6">
        <v>2</v>
      </c>
      <c r="Z17" s="6">
        <v>0</v>
      </c>
      <c r="AA17" s="6">
        <v>0</v>
      </c>
      <c r="AB17" s="6">
        <v>5.7000000000000002E-3</v>
      </c>
      <c r="AC17" s="6">
        <v>0</v>
      </c>
      <c r="AD17" s="6">
        <v>0</v>
      </c>
      <c r="AE17" s="6">
        <v>1</v>
      </c>
      <c r="AF17" s="6">
        <v>2</v>
      </c>
      <c r="AG17" s="6">
        <v>0</v>
      </c>
      <c r="AH17" s="6">
        <v>0</v>
      </c>
      <c r="AI17" s="6">
        <v>5.7000000000000002E-3</v>
      </c>
      <c r="AJ17" s="6">
        <v>0</v>
      </c>
      <c r="AK17" s="6">
        <v>0</v>
      </c>
      <c r="AT17" s="6" t="str">
        <f t="shared" si="0"/>
        <v/>
      </c>
      <c r="AU17" s="6" t="str">
        <f t="shared" si="1"/>
        <v/>
      </c>
      <c r="AV17" s="6" t="str">
        <f t="shared" si="2"/>
        <v/>
      </c>
      <c r="AW17" s="7">
        <f t="shared" si="3"/>
        <v>0</v>
      </c>
      <c r="AX17" s="6">
        <f t="shared" si="4"/>
        <v>0</v>
      </c>
      <c r="AY17" s="6" t="str">
        <f t="shared" si="5"/>
        <v/>
      </c>
      <c r="BA17" s="6">
        <f>VLOOKUP(A17, ALL_AP_DATA!$A$2:$F$3600, 6, FALSE)</f>
        <v>349</v>
      </c>
      <c r="BB17" s="6" t="e">
        <f t="shared" ca="1" si="12"/>
        <v>#NAME?</v>
      </c>
      <c r="BC17" s="6">
        <f>VLOOKUP(A17,projmetadata!$A$2:$D$2036, 4, FALSE)</f>
        <v>6820</v>
      </c>
      <c r="BE17" s="9" t="e">
        <f t="shared" ca="1" si="13"/>
        <v>#NAME?</v>
      </c>
      <c r="BF17" s="6" t="e">
        <f t="shared" ca="1" si="14"/>
        <v>#NAME?</v>
      </c>
      <c r="BG17" s="6">
        <f t="shared" si="15"/>
        <v>0</v>
      </c>
      <c r="BH17" s="6">
        <f>VLOOKUP(A17, ALL_AP_DATA!$A$2:$D$3600, 3, FALSE)</f>
        <v>2</v>
      </c>
      <c r="BI17" s="6">
        <f>VLOOKUP(A17, ALL_AP_DATA!$A$2:$E$3600, 5, FALSE)</f>
        <v>0</v>
      </c>
      <c r="BJ17" s="6">
        <f t="shared" si="10"/>
        <v>0</v>
      </c>
      <c r="BK17" s="6">
        <f t="shared" si="16"/>
        <v>5.7306590257879654E-3</v>
      </c>
    </row>
    <row r="18" spans="1:63" x14ac:dyDescent="0.25">
      <c r="A18" s="6" t="s">
        <v>268</v>
      </c>
      <c r="B18" s="6" t="s">
        <v>64</v>
      </c>
      <c r="C18" s="6">
        <v>4</v>
      </c>
      <c r="D18" s="6">
        <v>18</v>
      </c>
      <c r="E18" s="6">
        <v>0</v>
      </c>
      <c r="F18" s="6">
        <v>0</v>
      </c>
      <c r="G18" s="6">
        <v>0.1023</v>
      </c>
      <c r="H18" s="6">
        <v>0</v>
      </c>
      <c r="I18" s="6">
        <v>0</v>
      </c>
      <c r="X18" s="6">
        <v>6</v>
      </c>
      <c r="Y18" s="6">
        <v>30</v>
      </c>
      <c r="Z18" s="6">
        <v>0</v>
      </c>
      <c r="AA18" s="6">
        <v>0</v>
      </c>
      <c r="AB18" s="6">
        <v>0.17050000000000001</v>
      </c>
      <c r="AC18" s="6">
        <v>0</v>
      </c>
      <c r="AD18" s="6">
        <v>0</v>
      </c>
      <c r="AE18" s="6">
        <v>12</v>
      </c>
      <c r="AF18" s="6">
        <v>88</v>
      </c>
      <c r="AG18" s="6">
        <v>0</v>
      </c>
      <c r="AH18" s="6">
        <v>0</v>
      </c>
      <c r="AI18" s="6">
        <v>0.5</v>
      </c>
      <c r="AJ18" s="6">
        <v>0</v>
      </c>
      <c r="AK18" s="6">
        <v>0</v>
      </c>
      <c r="AT18" s="6">
        <f t="shared" si="0"/>
        <v>0</v>
      </c>
      <c r="AU18" s="6" t="str">
        <f t="shared" si="1"/>
        <v/>
      </c>
      <c r="AV18" s="6" t="str">
        <f t="shared" si="2"/>
        <v/>
      </c>
      <c r="AW18" s="7">
        <f t="shared" si="3"/>
        <v>0</v>
      </c>
      <c r="AX18" s="6">
        <f t="shared" si="4"/>
        <v>0</v>
      </c>
      <c r="AY18" s="6" t="str">
        <f t="shared" si="5"/>
        <v/>
      </c>
      <c r="BA18" s="6">
        <f>VLOOKUP(A18, ALL_AP_DATA!$A$2:$F$3600, 6, FALSE)</f>
        <v>176</v>
      </c>
      <c r="BB18" s="6" t="e">
        <f t="shared" ca="1" si="12"/>
        <v>#NAME?</v>
      </c>
      <c r="BC18" s="6">
        <f>VLOOKUP(A18,projmetadata!$A$2:$D$2036, 4, FALSE)</f>
        <v>16633</v>
      </c>
      <c r="BE18" s="9" t="e">
        <f t="shared" ca="1" si="13"/>
        <v>#NAME?</v>
      </c>
      <c r="BF18" s="6" t="e">
        <f t="shared" ca="1" si="14"/>
        <v>#NAME?</v>
      </c>
      <c r="BG18" s="6">
        <f t="shared" si="15"/>
        <v>0</v>
      </c>
      <c r="BH18" s="6">
        <f>VLOOKUP(A18, ALL_AP_DATA!$A$2:$D$3600, 3, FALSE)</f>
        <v>111</v>
      </c>
      <c r="BI18" s="6">
        <f>VLOOKUP(A18, ALL_AP_DATA!$A$2:$E$3600, 5, FALSE)</f>
        <v>0</v>
      </c>
      <c r="BJ18" s="6">
        <f t="shared" si="10"/>
        <v>0</v>
      </c>
      <c r="BK18" s="6">
        <f t="shared" si="16"/>
        <v>0.63068181818181823</v>
      </c>
    </row>
    <row r="19" spans="1:63" x14ac:dyDescent="0.25">
      <c r="A19" s="6" t="s">
        <v>281</v>
      </c>
      <c r="B19" s="6" t="s">
        <v>64</v>
      </c>
      <c r="C19" s="6">
        <v>1</v>
      </c>
      <c r="D19" s="6">
        <v>2</v>
      </c>
      <c r="E19" s="6">
        <v>0</v>
      </c>
      <c r="F19" s="6">
        <v>0</v>
      </c>
      <c r="G19" s="6">
        <v>0.02</v>
      </c>
      <c r="H19" s="6">
        <v>0</v>
      </c>
      <c r="I19" s="6">
        <v>0</v>
      </c>
      <c r="X19" s="6">
        <v>1</v>
      </c>
      <c r="Y19" s="6">
        <v>2</v>
      </c>
      <c r="Z19" s="6">
        <v>0</v>
      </c>
      <c r="AA19" s="6">
        <v>0</v>
      </c>
      <c r="AB19" s="6">
        <v>0.02</v>
      </c>
      <c r="AC19" s="6">
        <v>0</v>
      </c>
      <c r="AD19" s="6">
        <v>0</v>
      </c>
      <c r="AE19" s="6">
        <v>3</v>
      </c>
      <c r="AF19" s="6">
        <v>11</v>
      </c>
      <c r="AG19" s="6">
        <v>0</v>
      </c>
      <c r="AH19" s="6">
        <v>0</v>
      </c>
      <c r="AI19" s="6">
        <v>0.11</v>
      </c>
      <c r="AJ19" s="6">
        <v>0</v>
      </c>
      <c r="AK19" s="6">
        <v>0</v>
      </c>
      <c r="AT19" s="6">
        <f t="shared" si="0"/>
        <v>0</v>
      </c>
      <c r="AU19" s="6" t="str">
        <f t="shared" si="1"/>
        <v/>
      </c>
      <c r="AV19" s="6" t="str">
        <f t="shared" si="2"/>
        <v/>
      </c>
      <c r="AW19" s="7">
        <f t="shared" si="3"/>
        <v>0</v>
      </c>
      <c r="AX19" s="6">
        <f t="shared" si="4"/>
        <v>0</v>
      </c>
      <c r="AY19" s="6" t="str">
        <f t="shared" si="5"/>
        <v/>
      </c>
      <c r="BA19" s="6">
        <f>VLOOKUP(A19, ALL_AP_DATA!$A$2:$F$3600, 6, FALSE)</f>
        <v>100</v>
      </c>
      <c r="BB19" s="6"/>
      <c r="BC19" s="6"/>
      <c r="BE19" s="9"/>
      <c r="BF19" s="6"/>
      <c r="BG19" s="6"/>
      <c r="BH19" s="6">
        <f>VLOOKUP(A19, ALL_AP_DATA!$A$2:$D$3600, 3, FALSE)</f>
        <v>13</v>
      </c>
      <c r="BI19" s="6">
        <f>VLOOKUP(A19, ALL_AP_DATA!$A$2:$E$3600, 5, FALSE)</f>
        <v>0</v>
      </c>
      <c r="BJ19" s="6">
        <f t="shared" si="10"/>
        <v>0</v>
      </c>
      <c r="BK19" s="6"/>
    </row>
    <row r="20" spans="1:63" x14ac:dyDescent="0.25">
      <c r="A20" s="6" t="s">
        <v>295</v>
      </c>
      <c r="B20" s="6" t="s">
        <v>64</v>
      </c>
      <c r="C20" s="6">
        <v>83</v>
      </c>
      <c r="D20" s="6">
        <v>1705</v>
      </c>
      <c r="E20" s="6">
        <v>0</v>
      </c>
      <c r="F20" s="6">
        <v>0</v>
      </c>
      <c r="G20" s="6">
        <v>0.2923</v>
      </c>
      <c r="H20" s="6">
        <v>0</v>
      </c>
      <c r="I20" s="6">
        <v>0</v>
      </c>
      <c r="X20" s="6">
        <v>281</v>
      </c>
      <c r="Y20" s="6">
        <v>2636</v>
      </c>
      <c r="Z20" s="6">
        <v>0</v>
      </c>
      <c r="AA20" s="6">
        <v>0</v>
      </c>
      <c r="AB20" s="6">
        <v>0.45190000000000002</v>
      </c>
      <c r="AC20" s="6">
        <v>0</v>
      </c>
      <c r="AD20" s="6">
        <v>0</v>
      </c>
      <c r="AE20" s="6">
        <v>734</v>
      </c>
      <c r="AF20" s="6">
        <v>2919</v>
      </c>
      <c r="AG20" s="6">
        <v>0</v>
      </c>
      <c r="AH20" s="6">
        <v>0</v>
      </c>
      <c r="AI20" s="6">
        <v>0.50039999999999996</v>
      </c>
      <c r="AJ20" s="6">
        <v>0</v>
      </c>
      <c r="AK20" s="6">
        <v>0</v>
      </c>
      <c r="AT20" s="6">
        <f t="shared" si="0"/>
        <v>0</v>
      </c>
      <c r="AU20" s="6" t="str">
        <f t="shared" si="1"/>
        <v/>
      </c>
      <c r="AV20" s="6" t="str">
        <f t="shared" si="2"/>
        <v/>
      </c>
      <c r="AW20" s="7">
        <f t="shared" si="3"/>
        <v>0</v>
      </c>
      <c r="AX20" s="6">
        <f t="shared" si="4"/>
        <v>0</v>
      </c>
      <c r="AY20" s="6" t="str">
        <f t="shared" si="5"/>
        <v/>
      </c>
      <c r="BA20" s="6">
        <f>VLOOKUP(A20, ALL_AP_DATA!$A$2:$F$3600, 6, FALSE)</f>
        <v>5833</v>
      </c>
      <c r="BB20" s="6" t="e">
        <f t="shared" ref="BB20:BB21" ca="1" si="17">_xludf.IFS(I20&lt;&gt;0, F20/I20, P20&lt;&gt;0, M20/P20, W20&lt;&gt;0, T20/W20, AD20&lt;&gt;0, AA20/AD20, AK20&lt;&gt;0, AH20/AK20, AR20&lt;&gt;0, AO20/AR20, TRUE, 0)</f>
        <v>#NAME?</v>
      </c>
      <c r="BC20" s="6">
        <f>VLOOKUP(A20,projmetadata!$A$2:$D$2036, 4, FALSE)</f>
        <v>851489</v>
      </c>
      <c r="BE20" s="9" t="e">
        <f t="shared" ref="BE20:BE21" ca="1" si="18">BB20/BC20</f>
        <v>#NAME?</v>
      </c>
      <c r="BF20" s="6" t="e">
        <f t="shared" ref="BF20:BF21" ca="1" si="19">BB20/BA20</f>
        <v>#NAME?</v>
      </c>
      <c r="BG20" s="6">
        <f t="shared" ref="BG20:BG21" si="20">BI20/BC20</f>
        <v>0</v>
      </c>
      <c r="BH20" s="6">
        <f>VLOOKUP(A20, ALL_AP_DATA!$A$2:$D$3600, 3, FALSE)</f>
        <v>4082</v>
      </c>
      <c r="BI20" s="6">
        <f>VLOOKUP(A20, ALL_AP_DATA!$A$2:$E$3600, 5, FALSE)</f>
        <v>0</v>
      </c>
      <c r="BJ20" s="6">
        <f t="shared" si="10"/>
        <v>0</v>
      </c>
      <c r="BK20" s="6">
        <f t="shared" ref="BK20:BK21" si="21">BH20/BA20</f>
        <v>0.69981141779530254</v>
      </c>
    </row>
    <row r="21" spans="1:63" ht="15.75" customHeight="1" x14ac:dyDescent="0.25">
      <c r="A21" s="6" t="s">
        <v>296</v>
      </c>
      <c r="B21" s="6" t="s">
        <v>64</v>
      </c>
      <c r="C21" s="6">
        <v>3</v>
      </c>
      <c r="D21" s="6">
        <v>8</v>
      </c>
      <c r="E21" s="6">
        <v>0</v>
      </c>
      <c r="F21" s="6">
        <v>0</v>
      </c>
      <c r="G21" s="6">
        <v>3.2099999999999997E-2</v>
      </c>
      <c r="H21" s="6">
        <v>0</v>
      </c>
      <c r="I21" s="6">
        <v>0</v>
      </c>
      <c r="X21" s="6">
        <v>4</v>
      </c>
      <c r="Y21" s="6">
        <v>32</v>
      </c>
      <c r="Z21" s="6">
        <v>0</v>
      </c>
      <c r="AA21" s="6">
        <v>0</v>
      </c>
      <c r="AB21" s="6">
        <v>0.1285</v>
      </c>
      <c r="AC21" s="6">
        <v>0</v>
      </c>
      <c r="AD21" s="6">
        <v>0</v>
      </c>
      <c r="AE21" s="6">
        <v>12</v>
      </c>
      <c r="AF21" s="6">
        <v>132</v>
      </c>
      <c r="AG21" s="6">
        <v>0</v>
      </c>
      <c r="AH21" s="6">
        <v>0</v>
      </c>
      <c r="AI21" s="6">
        <v>0.53010000000000002</v>
      </c>
      <c r="AJ21" s="6">
        <v>0</v>
      </c>
      <c r="AK21" s="6">
        <v>0</v>
      </c>
      <c r="AT21" s="6">
        <f t="shared" si="0"/>
        <v>0</v>
      </c>
      <c r="AU21" s="6" t="str">
        <f t="shared" si="1"/>
        <v/>
      </c>
      <c r="AV21" s="6" t="str">
        <f t="shared" si="2"/>
        <v/>
      </c>
      <c r="AW21" s="7">
        <f t="shared" si="3"/>
        <v>0</v>
      </c>
      <c r="AX21" s="6">
        <f t="shared" si="4"/>
        <v>0</v>
      </c>
      <c r="AY21" s="6" t="str">
        <f t="shared" si="5"/>
        <v/>
      </c>
      <c r="BA21" s="6">
        <f>VLOOKUP(A21, ALL_AP_DATA!$A$2:$F$3600, 6, FALSE)</f>
        <v>249</v>
      </c>
      <c r="BB21" s="6" t="e">
        <f t="shared" ca="1" si="17"/>
        <v>#NAME?</v>
      </c>
      <c r="BC21" s="6">
        <f>VLOOKUP(A21,projmetadata!$A$2:$D$2036, 4, FALSE)</f>
        <v>25948</v>
      </c>
      <c r="BE21" s="9" t="e">
        <f t="shared" ca="1" si="18"/>
        <v>#NAME?</v>
      </c>
      <c r="BF21" s="6" t="e">
        <f t="shared" ca="1" si="19"/>
        <v>#NAME?</v>
      </c>
      <c r="BG21" s="6">
        <f t="shared" si="20"/>
        <v>0</v>
      </c>
      <c r="BH21" s="6">
        <f>VLOOKUP(A21, ALL_AP_DATA!$A$2:$D$3600, 3, FALSE)</f>
        <v>139</v>
      </c>
      <c r="BI21" s="6">
        <f>VLOOKUP(A21, ALL_AP_DATA!$A$2:$E$3600, 5, FALSE)</f>
        <v>0</v>
      </c>
      <c r="BJ21" s="6">
        <f t="shared" si="10"/>
        <v>0</v>
      </c>
      <c r="BK21" s="6">
        <f t="shared" si="21"/>
        <v>0.55823293172690758</v>
      </c>
    </row>
    <row r="22" spans="1:63" ht="15.75" customHeight="1" x14ac:dyDescent="0.25">
      <c r="A22" s="6" t="s">
        <v>310</v>
      </c>
      <c r="B22" s="6" t="s">
        <v>64</v>
      </c>
      <c r="C22" s="6">
        <v>2</v>
      </c>
      <c r="D22" s="6">
        <v>8</v>
      </c>
      <c r="E22" s="6">
        <v>6</v>
      </c>
      <c r="F22" s="6">
        <v>109</v>
      </c>
      <c r="G22" s="6">
        <v>0.08</v>
      </c>
      <c r="H22" s="6">
        <v>0.31580000000000003</v>
      </c>
      <c r="I22" s="6">
        <v>5.3100000000000001E-2</v>
      </c>
      <c r="Q22" s="6">
        <v>1</v>
      </c>
      <c r="R22" s="6">
        <v>4</v>
      </c>
      <c r="S22" s="6">
        <v>11</v>
      </c>
      <c r="T22" s="6">
        <v>812</v>
      </c>
      <c r="U22" s="6">
        <v>0.04</v>
      </c>
      <c r="V22" s="6">
        <v>0.57889999999999997</v>
      </c>
      <c r="W22" s="6">
        <v>0.3957</v>
      </c>
      <c r="X22" s="6">
        <v>2</v>
      </c>
      <c r="Y22" s="6">
        <v>17</v>
      </c>
      <c r="Z22" s="6">
        <v>11</v>
      </c>
      <c r="AA22" s="6">
        <v>456</v>
      </c>
      <c r="AB22" s="6">
        <v>0.17</v>
      </c>
      <c r="AC22" s="6">
        <v>0.57889999999999997</v>
      </c>
      <c r="AD22" s="6">
        <v>0.22220000000000001</v>
      </c>
      <c r="AE22" s="6">
        <v>9</v>
      </c>
      <c r="AF22" s="6">
        <v>27</v>
      </c>
      <c r="AG22" s="6">
        <v>15</v>
      </c>
      <c r="AH22" s="6">
        <v>405</v>
      </c>
      <c r="AI22" s="6">
        <v>0.27</v>
      </c>
      <c r="AJ22" s="6">
        <v>0.78949999999999998</v>
      </c>
      <c r="AK22" s="6">
        <v>0.19739999999999999</v>
      </c>
      <c r="AT22" s="6">
        <f t="shared" si="0"/>
        <v>13.625</v>
      </c>
      <c r="AU22" s="6" t="str">
        <f t="shared" si="1"/>
        <v/>
      </c>
      <c r="AV22" s="6">
        <f t="shared" si="2"/>
        <v>203</v>
      </c>
      <c r="AW22" s="7">
        <f t="shared" si="3"/>
        <v>26.823529411764707</v>
      </c>
      <c r="AX22" s="6">
        <f t="shared" si="4"/>
        <v>15</v>
      </c>
      <c r="AY22" s="6" t="str">
        <f t="shared" si="5"/>
        <v/>
      </c>
      <c r="BA22" s="6">
        <f>VLOOKUP(A22, ALL_AP_DATA!$A$2:$F$3600, 6, FALSE)</f>
        <v>100</v>
      </c>
      <c r="BB22" s="6"/>
      <c r="BC22" s="6"/>
      <c r="BE22" s="9"/>
      <c r="BF22" s="6"/>
      <c r="BG22" s="6"/>
      <c r="BH22" s="6">
        <f>VLOOKUP(A22, ALL_AP_DATA!$A$2:$D$3600, 3, FALSE)</f>
        <v>40</v>
      </c>
      <c r="BI22" s="6">
        <f>VLOOKUP(A22, ALL_AP_DATA!$A$2:$E$3600, 5, FALSE)</f>
        <v>2052</v>
      </c>
      <c r="BJ22" s="6">
        <f t="shared" si="10"/>
        <v>20.52</v>
      </c>
      <c r="BK22" s="6"/>
    </row>
    <row r="23" spans="1:63" ht="15.75" customHeight="1" x14ac:dyDescent="0.25">
      <c r="A23" s="6" t="s">
        <v>315</v>
      </c>
      <c r="B23" s="6" t="s">
        <v>64</v>
      </c>
      <c r="C23" s="6">
        <v>2</v>
      </c>
      <c r="D23" s="6">
        <v>7</v>
      </c>
      <c r="E23" s="6">
        <v>0</v>
      </c>
      <c r="F23" s="6">
        <v>0</v>
      </c>
      <c r="G23" s="6">
        <v>6.3100000000000003E-2</v>
      </c>
      <c r="H23" s="6">
        <v>0</v>
      </c>
      <c r="I23" s="6">
        <v>0</v>
      </c>
      <c r="X23" s="6">
        <v>3</v>
      </c>
      <c r="Y23" s="6">
        <v>16</v>
      </c>
      <c r="Z23" s="6">
        <v>0</v>
      </c>
      <c r="AA23" s="6">
        <v>0</v>
      </c>
      <c r="AB23" s="6">
        <v>0.14410000000000001</v>
      </c>
      <c r="AC23" s="6">
        <v>0</v>
      </c>
      <c r="AD23" s="6">
        <v>0</v>
      </c>
      <c r="AE23" s="6">
        <v>4</v>
      </c>
      <c r="AF23" s="6">
        <v>15</v>
      </c>
      <c r="AG23" s="6">
        <v>0</v>
      </c>
      <c r="AH23" s="6">
        <v>0</v>
      </c>
      <c r="AI23" s="6">
        <v>0.1351</v>
      </c>
      <c r="AJ23" s="6">
        <v>0</v>
      </c>
      <c r="AK23" s="6">
        <v>0</v>
      </c>
      <c r="AT23" s="6">
        <f t="shared" si="0"/>
        <v>0</v>
      </c>
      <c r="AU23" s="6" t="str">
        <f t="shared" si="1"/>
        <v/>
      </c>
      <c r="AV23" s="6" t="str">
        <f t="shared" si="2"/>
        <v/>
      </c>
      <c r="AW23" s="7">
        <f t="shared" si="3"/>
        <v>0</v>
      </c>
      <c r="AX23" s="6">
        <f t="shared" si="4"/>
        <v>0</v>
      </c>
      <c r="AY23" s="6" t="str">
        <f t="shared" si="5"/>
        <v/>
      </c>
      <c r="BA23" s="6">
        <f>VLOOKUP(A23, ALL_AP_DATA!$A$2:$F$3600, 6, FALSE)</f>
        <v>111</v>
      </c>
      <c r="BB23" s="6" t="e">
        <f t="shared" ref="BB23:BB277" ca="1" si="22">_xludf.IFS(I23&lt;&gt;0, F23/I23, P23&lt;&gt;0, M23/P23, W23&lt;&gt;0, T23/W23, AD23&lt;&gt;0, AA23/AD23, AK23&lt;&gt;0, AH23/AK23, AR23&lt;&gt;0, AO23/AR23, TRUE, 0)</f>
        <v>#NAME?</v>
      </c>
      <c r="BC23" s="6">
        <f>VLOOKUP(A23,projmetadata!$A$2:$D$2036, 4, FALSE)</f>
        <v>6597</v>
      </c>
      <c r="BE23" s="9" t="e">
        <f t="shared" ref="BE23:BE277" ca="1" si="23">BB23/BC23</f>
        <v>#NAME?</v>
      </c>
      <c r="BF23" s="6" t="e">
        <f t="shared" ref="BF23:BF277" ca="1" si="24">BB23/BA23</f>
        <v>#NAME?</v>
      </c>
      <c r="BG23" s="6">
        <f t="shared" ref="BG23:BG277" si="25">BI23/BC23</f>
        <v>0</v>
      </c>
      <c r="BH23" s="6">
        <f>VLOOKUP(A23, ALL_AP_DATA!$A$2:$D$3600, 3, FALSE)</f>
        <v>33</v>
      </c>
      <c r="BI23" s="6">
        <f>VLOOKUP(A23, ALL_AP_DATA!$A$2:$E$3600, 5, FALSE)</f>
        <v>0</v>
      </c>
      <c r="BJ23" s="6">
        <f t="shared" si="10"/>
        <v>0</v>
      </c>
      <c r="BK23" s="6">
        <f t="shared" ref="BK23:BK277" si="26">BH23/BA23</f>
        <v>0.29729729729729731</v>
      </c>
    </row>
    <row r="24" spans="1:63" ht="15.75" customHeight="1" x14ac:dyDescent="0.25">
      <c r="A24" s="6" t="s">
        <v>331</v>
      </c>
      <c r="B24" s="6" t="s">
        <v>64</v>
      </c>
      <c r="AE24" s="6">
        <v>4</v>
      </c>
      <c r="AF24" s="6">
        <v>13</v>
      </c>
      <c r="AG24" s="6">
        <v>0</v>
      </c>
      <c r="AH24" s="6">
        <v>0</v>
      </c>
      <c r="AI24" s="6">
        <v>9.35E-2</v>
      </c>
      <c r="AJ24" s="6">
        <v>0</v>
      </c>
      <c r="AK24" s="6">
        <v>0</v>
      </c>
      <c r="AT24" s="6" t="str">
        <f t="shared" si="0"/>
        <v/>
      </c>
      <c r="AU24" s="6" t="str">
        <f t="shared" si="1"/>
        <v/>
      </c>
      <c r="AV24" s="6" t="str">
        <f t="shared" si="2"/>
        <v/>
      </c>
      <c r="AW24" s="7" t="str">
        <f t="shared" si="3"/>
        <v/>
      </c>
      <c r="AX24" s="6">
        <f t="shared" si="4"/>
        <v>0</v>
      </c>
      <c r="AY24" s="6" t="str">
        <f t="shared" si="5"/>
        <v/>
      </c>
      <c r="BA24" s="6">
        <f>VLOOKUP(A24, ALL_AP_DATA!$A$2:$F$3600, 6, FALSE)</f>
        <v>139</v>
      </c>
      <c r="BB24" s="6" t="e">
        <f t="shared" ca="1" si="22"/>
        <v>#NAME?</v>
      </c>
      <c r="BC24" s="6">
        <f>VLOOKUP(A24,projmetadata!$A$2:$D$2036, 4, FALSE)</f>
        <v>3597</v>
      </c>
      <c r="BE24" s="9" t="e">
        <f t="shared" ca="1" si="23"/>
        <v>#NAME?</v>
      </c>
      <c r="BF24" s="6" t="e">
        <f t="shared" ca="1" si="24"/>
        <v>#NAME?</v>
      </c>
      <c r="BG24" s="6">
        <f t="shared" si="25"/>
        <v>0</v>
      </c>
      <c r="BH24" s="6">
        <f>VLOOKUP(A24, ALL_AP_DATA!$A$2:$D$3600, 3, FALSE)</f>
        <v>13</v>
      </c>
      <c r="BI24" s="6">
        <f>VLOOKUP(A24, ALL_AP_DATA!$A$2:$E$3600, 5, FALSE)</f>
        <v>0</v>
      </c>
      <c r="BJ24" s="6">
        <f t="shared" si="10"/>
        <v>0</v>
      </c>
      <c r="BK24" s="6">
        <f t="shared" si="26"/>
        <v>9.3525179856115109E-2</v>
      </c>
    </row>
    <row r="25" spans="1:63" ht="15.75" customHeight="1" x14ac:dyDescent="0.25">
      <c r="A25" s="6" t="s">
        <v>333</v>
      </c>
      <c r="B25" s="6" t="s">
        <v>64</v>
      </c>
      <c r="C25" s="6">
        <v>3</v>
      </c>
      <c r="D25" s="6">
        <v>6</v>
      </c>
      <c r="E25" s="6">
        <v>0</v>
      </c>
      <c r="F25" s="6">
        <v>0</v>
      </c>
      <c r="G25" s="6">
        <v>3.4099999999999998E-2</v>
      </c>
      <c r="H25" s="6">
        <v>0</v>
      </c>
      <c r="I25" s="6">
        <v>0</v>
      </c>
      <c r="AE25" s="6">
        <v>1</v>
      </c>
      <c r="AF25" s="6">
        <v>3</v>
      </c>
      <c r="AG25" s="6">
        <v>0</v>
      </c>
      <c r="AH25" s="6">
        <v>0</v>
      </c>
      <c r="AI25" s="6">
        <v>1.7000000000000001E-2</v>
      </c>
      <c r="AJ25" s="6">
        <v>0</v>
      </c>
      <c r="AK25" s="6">
        <v>0</v>
      </c>
      <c r="AT25" s="6">
        <f t="shared" si="0"/>
        <v>0</v>
      </c>
      <c r="AU25" s="6" t="str">
        <f t="shared" si="1"/>
        <v/>
      </c>
      <c r="AV25" s="6" t="str">
        <f t="shared" si="2"/>
        <v/>
      </c>
      <c r="AW25" s="7" t="str">
        <f t="shared" si="3"/>
        <v/>
      </c>
      <c r="AX25" s="6">
        <f t="shared" si="4"/>
        <v>0</v>
      </c>
      <c r="AY25" s="6" t="str">
        <f t="shared" si="5"/>
        <v/>
      </c>
      <c r="BA25" s="6">
        <f>VLOOKUP(A25, ALL_AP_DATA!$A$2:$F$3600, 6, FALSE)</f>
        <v>176</v>
      </c>
      <c r="BB25" s="6" t="e">
        <f t="shared" ca="1" si="22"/>
        <v>#NAME?</v>
      </c>
      <c r="BC25" s="6">
        <f>VLOOKUP(A25,projmetadata!$A$2:$D$2036, 4, FALSE)</f>
        <v>10122</v>
      </c>
      <c r="BE25" s="9" t="e">
        <f t="shared" ca="1" si="23"/>
        <v>#NAME?</v>
      </c>
      <c r="BF25" s="6" t="e">
        <f t="shared" ca="1" si="24"/>
        <v>#NAME?</v>
      </c>
      <c r="BG25" s="6">
        <f t="shared" si="25"/>
        <v>0</v>
      </c>
      <c r="BH25" s="6">
        <f>VLOOKUP(A25, ALL_AP_DATA!$A$2:$D$3600, 3, FALSE)</f>
        <v>9</v>
      </c>
      <c r="BI25" s="6">
        <f>VLOOKUP(A25, ALL_AP_DATA!$A$2:$E$3600, 5, FALSE)</f>
        <v>0</v>
      </c>
      <c r="BJ25" s="6">
        <f t="shared" si="10"/>
        <v>0</v>
      </c>
      <c r="BK25" s="6">
        <f t="shared" si="26"/>
        <v>5.113636363636364E-2</v>
      </c>
    </row>
    <row r="26" spans="1:63" ht="15.75" customHeight="1" x14ac:dyDescent="0.25">
      <c r="A26" s="6" t="s">
        <v>338</v>
      </c>
      <c r="B26" s="6" t="s">
        <v>64</v>
      </c>
      <c r="C26" s="6">
        <v>6</v>
      </c>
      <c r="D26" s="6">
        <v>74</v>
      </c>
      <c r="E26" s="6">
        <v>0</v>
      </c>
      <c r="F26" s="6">
        <v>0</v>
      </c>
      <c r="G26" s="6">
        <v>0.2681</v>
      </c>
      <c r="H26" s="6">
        <v>0</v>
      </c>
      <c r="I26" s="6">
        <v>0</v>
      </c>
      <c r="X26" s="6">
        <v>9</v>
      </c>
      <c r="Y26" s="6">
        <v>122</v>
      </c>
      <c r="Z26" s="6">
        <v>0</v>
      </c>
      <c r="AA26" s="6">
        <v>0</v>
      </c>
      <c r="AB26" s="6">
        <v>0.442</v>
      </c>
      <c r="AC26" s="6">
        <v>0</v>
      </c>
      <c r="AD26" s="6">
        <v>0</v>
      </c>
      <c r="AE26" s="6">
        <v>33</v>
      </c>
      <c r="AF26" s="6">
        <v>136</v>
      </c>
      <c r="AG26" s="6">
        <v>0</v>
      </c>
      <c r="AH26" s="6">
        <v>0</v>
      </c>
      <c r="AI26" s="6">
        <v>0.49280000000000002</v>
      </c>
      <c r="AJ26" s="6">
        <v>0</v>
      </c>
      <c r="AK26" s="6">
        <v>0</v>
      </c>
      <c r="AT26" s="6">
        <f t="shared" si="0"/>
        <v>0</v>
      </c>
      <c r="AU26" s="6" t="str">
        <f t="shared" si="1"/>
        <v/>
      </c>
      <c r="AV26" s="6" t="str">
        <f t="shared" si="2"/>
        <v/>
      </c>
      <c r="AW26" s="7">
        <f t="shared" si="3"/>
        <v>0</v>
      </c>
      <c r="AX26" s="6">
        <f t="shared" si="4"/>
        <v>0</v>
      </c>
      <c r="AY26" s="6" t="str">
        <f t="shared" si="5"/>
        <v/>
      </c>
      <c r="BA26" s="6">
        <f>VLOOKUP(A26, ALL_AP_DATA!$A$2:$F$3600, 6, FALSE)</f>
        <v>276</v>
      </c>
      <c r="BB26" s="6" t="e">
        <f t="shared" ca="1" si="22"/>
        <v>#NAME?</v>
      </c>
      <c r="BC26" s="6">
        <f>VLOOKUP(A26,projmetadata!$A$2:$D$2036, 4, FALSE)</f>
        <v>49662</v>
      </c>
      <c r="BE26" s="9" t="e">
        <f t="shared" ca="1" si="23"/>
        <v>#NAME?</v>
      </c>
      <c r="BF26" s="6" t="e">
        <f t="shared" ca="1" si="24"/>
        <v>#NAME?</v>
      </c>
      <c r="BG26" s="6">
        <f t="shared" si="25"/>
        <v>2.7183762232693004E-3</v>
      </c>
      <c r="BH26" s="6">
        <f>VLOOKUP(A26, ALL_AP_DATA!$A$2:$D$3600, 3, FALSE)</f>
        <v>182</v>
      </c>
      <c r="BI26" s="6">
        <f>VLOOKUP(A26, ALL_AP_DATA!$A$2:$E$3600, 5, FALSE)</f>
        <v>135</v>
      </c>
      <c r="BJ26" s="6">
        <f t="shared" si="10"/>
        <v>0.4891304347826087</v>
      </c>
      <c r="BK26" s="6">
        <f t="shared" si="26"/>
        <v>0.65942028985507251</v>
      </c>
    </row>
    <row r="27" spans="1:63" ht="15.75" customHeight="1" x14ac:dyDescent="0.25">
      <c r="A27" s="6" t="s">
        <v>346</v>
      </c>
      <c r="B27" s="6" t="s">
        <v>64</v>
      </c>
      <c r="AE27" s="6">
        <v>3</v>
      </c>
      <c r="AF27" s="6">
        <v>10</v>
      </c>
      <c r="AG27" s="6">
        <v>0</v>
      </c>
      <c r="AH27" s="6">
        <v>0</v>
      </c>
      <c r="AI27" s="6">
        <v>7.5800000000000006E-2</v>
      </c>
      <c r="AJ27" s="6">
        <v>0</v>
      </c>
      <c r="AK27" s="6">
        <v>0</v>
      </c>
      <c r="AT27" s="6" t="str">
        <f t="shared" si="0"/>
        <v/>
      </c>
      <c r="AU27" s="6" t="str">
        <f t="shared" si="1"/>
        <v/>
      </c>
      <c r="AV27" s="6" t="str">
        <f t="shared" si="2"/>
        <v/>
      </c>
      <c r="AW27" s="7" t="str">
        <f t="shared" si="3"/>
        <v/>
      </c>
      <c r="AX27" s="6">
        <f t="shared" si="4"/>
        <v>0</v>
      </c>
      <c r="AY27" s="6" t="str">
        <f t="shared" si="5"/>
        <v/>
      </c>
      <c r="BA27" s="6">
        <f>VLOOKUP(A27, ALL_AP_DATA!$A$2:$F$3600, 6, FALSE)</f>
        <v>132</v>
      </c>
      <c r="BB27" s="6" t="e">
        <f t="shared" ca="1" si="22"/>
        <v>#NAME?</v>
      </c>
      <c r="BC27" s="6">
        <f>VLOOKUP(A27,projmetadata!$A$2:$D$2036, 4, FALSE)</f>
        <v>1978</v>
      </c>
      <c r="BE27" s="9" t="e">
        <f t="shared" ca="1" si="23"/>
        <v>#NAME?</v>
      </c>
      <c r="BF27" s="6" t="e">
        <f t="shared" ca="1" si="24"/>
        <v>#NAME?</v>
      </c>
      <c r="BG27" s="6">
        <f t="shared" si="25"/>
        <v>1.0111223458038422E-2</v>
      </c>
      <c r="BH27" s="6">
        <f>VLOOKUP(A27, ALL_AP_DATA!$A$2:$D$3600, 3, FALSE)</f>
        <v>10</v>
      </c>
      <c r="BI27" s="6">
        <f>VLOOKUP(A27, ALL_AP_DATA!$A$2:$E$3600, 5, FALSE)</f>
        <v>20</v>
      </c>
      <c r="BJ27" s="6">
        <f t="shared" si="10"/>
        <v>0.15151515151515152</v>
      </c>
      <c r="BK27" s="6">
        <f t="shared" si="26"/>
        <v>7.575757575757576E-2</v>
      </c>
    </row>
    <row r="28" spans="1:63" ht="15.75" customHeight="1" x14ac:dyDescent="0.25">
      <c r="A28" s="6" t="s">
        <v>386</v>
      </c>
      <c r="B28" s="6" t="s">
        <v>64</v>
      </c>
      <c r="C28" s="6">
        <v>1</v>
      </c>
      <c r="D28" s="6">
        <v>190</v>
      </c>
      <c r="E28" s="6">
        <v>0</v>
      </c>
      <c r="F28" s="6">
        <v>0</v>
      </c>
      <c r="G28" s="6">
        <v>0.61890000000000001</v>
      </c>
      <c r="H28" s="6">
        <v>0</v>
      </c>
      <c r="I28" s="6">
        <v>0</v>
      </c>
      <c r="X28" s="6">
        <v>29</v>
      </c>
      <c r="Y28" s="6">
        <v>245</v>
      </c>
      <c r="Z28" s="6">
        <v>0</v>
      </c>
      <c r="AA28" s="6">
        <v>0</v>
      </c>
      <c r="AB28" s="6">
        <v>0.79800000000000004</v>
      </c>
      <c r="AC28" s="6">
        <v>0</v>
      </c>
      <c r="AD28" s="6">
        <v>0</v>
      </c>
      <c r="AE28" s="6">
        <v>38</v>
      </c>
      <c r="AF28" s="6">
        <v>169</v>
      </c>
      <c r="AG28" s="6">
        <v>0</v>
      </c>
      <c r="AH28" s="6">
        <v>0</v>
      </c>
      <c r="AI28" s="6">
        <v>0.55049999999999999</v>
      </c>
      <c r="AJ28" s="6">
        <v>0</v>
      </c>
      <c r="AK28" s="6">
        <v>0</v>
      </c>
      <c r="AT28" s="6">
        <f t="shared" si="0"/>
        <v>0</v>
      </c>
      <c r="AU28" s="6" t="str">
        <f t="shared" si="1"/>
        <v/>
      </c>
      <c r="AV28" s="6" t="str">
        <f t="shared" si="2"/>
        <v/>
      </c>
      <c r="AW28" s="7">
        <f t="shared" si="3"/>
        <v>0</v>
      </c>
      <c r="AX28" s="6">
        <f t="shared" si="4"/>
        <v>0</v>
      </c>
      <c r="AY28" s="6" t="str">
        <f t="shared" si="5"/>
        <v/>
      </c>
      <c r="BA28" s="6">
        <f>VLOOKUP(A28, ALL_AP_DATA!$A$2:$F$3600, 6, FALSE)</f>
        <v>307</v>
      </c>
      <c r="BB28" s="6" t="e">
        <f t="shared" ca="1" si="22"/>
        <v>#NAME?</v>
      </c>
      <c r="BC28" s="6">
        <f>VLOOKUP(A28,projmetadata!$A$2:$D$2036, 4, FALSE)</f>
        <v>23389</v>
      </c>
      <c r="BE28" s="9" t="e">
        <f t="shared" ca="1" si="23"/>
        <v>#NAME?</v>
      </c>
      <c r="BF28" s="6" t="e">
        <f t="shared" ca="1" si="24"/>
        <v>#NAME?</v>
      </c>
      <c r="BG28" s="6">
        <f t="shared" si="25"/>
        <v>0</v>
      </c>
      <c r="BH28" s="6">
        <f>VLOOKUP(A28, ALL_AP_DATA!$A$2:$D$3600, 3, FALSE)</f>
        <v>267</v>
      </c>
      <c r="BI28" s="6">
        <f>VLOOKUP(A28, ALL_AP_DATA!$A$2:$E$3600, 5, FALSE)</f>
        <v>0</v>
      </c>
      <c r="BJ28" s="6">
        <f t="shared" si="10"/>
        <v>0</v>
      </c>
      <c r="BK28" s="6">
        <f t="shared" si="26"/>
        <v>0.86970684039087953</v>
      </c>
    </row>
    <row r="29" spans="1:63" ht="15.75" customHeight="1" x14ac:dyDescent="0.25">
      <c r="A29" s="6" t="s">
        <v>512</v>
      </c>
      <c r="B29" s="6" t="s">
        <v>64</v>
      </c>
      <c r="C29" s="6">
        <v>6</v>
      </c>
      <c r="D29" s="6">
        <v>22</v>
      </c>
      <c r="E29" s="6">
        <v>0</v>
      </c>
      <c r="F29" s="6">
        <v>0</v>
      </c>
      <c r="G29" s="6">
        <v>7.3800000000000004E-2</v>
      </c>
      <c r="H29" s="6">
        <v>0</v>
      </c>
      <c r="I29" s="6">
        <v>0</v>
      </c>
      <c r="AE29" s="6">
        <v>7</v>
      </c>
      <c r="AF29" s="6">
        <v>31</v>
      </c>
      <c r="AG29" s="6">
        <v>0</v>
      </c>
      <c r="AH29" s="6">
        <v>0</v>
      </c>
      <c r="AI29" s="6">
        <v>0.104</v>
      </c>
      <c r="AJ29" s="6">
        <v>0</v>
      </c>
      <c r="AK29" s="6">
        <v>0</v>
      </c>
      <c r="AT29" s="6">
        <f t="shared" si="0"/>
        <v>0</v>
      </c>
      <c r="AU29" s="6" t="str">
        <f t="shared" si="1"/>
        <v/>
      </c>
      <c r="AV29" s="6" t="str">
        <f t="shared" si="2"/>
        <v/>
      </c>
      <c r="AW29" s="7" t="str">
        <f t="shared" si="3"/>
        <v/>
      </c>
      <c r="AX29" s="6">
        <f t="shared" si="4"/>
        <v>0</v>
      </c>
      <c r="AY29" s="6" t="str">
        <f t="shared" si="5"/>
        <v/>
      </c>
      <c r="BA29" s="6">
        <f>VLOOKUP(A29, ALL_AP_DATA!$A$2:$F$3600, 6, FALSE)</f>
        <v>298</v>
      </c>
      <c r="BB29" s="6" t="e">
        <f t="shared" ca="1" si="22"/>
        <v>#NAME?</v>
      </c>
      <c r="BC29" s="6">
        <f>VLOOKUP(A29,projmetadata!$A$2:$D$2036, 4, FALSE)</f>
        <v>12659</v>
      </c>
      <c r="BE29" s="9" t="e">
        <f t="shared" ca="1" si="23"/>
        <v>#NAME?</v>
      </c>
      <c r="BF29" s="6" t="e">
        <f t="shared" ca="1" si="24"/>
        <v>#NAME?</v>
      </c>
      <c r="BG29" s="6">
        <f t="shared" si="25"/>
        <v>0</v>
      </c>
      <c r="BH29" s="6">
        <f>VLOOKUP(A29, ALL_AP_DATA!$A$2:$D$3600, 3, FALSE)</f>
        <v>41</v>
      </c>
      <c r="BI29" s="6">
        <f>VLOOKUP(A29, ALL_AP_DATA!$A$2:$E$3600, 5, FALSE)</f>
        <v>0</v>
      </c>
      <c r="BJ29" s="6">
        <f t="shared" si="10"/>
        <v>0</v>
      </c>
      <c r="BK29" s="6">
        <f t="shared" si="26"/>
        <v>0.13758389261744966</v>
      </c>
    </row>
    <row r="30" spans="1:63" ht="15.75" customHeight="1" x14ac:dyDescent="0.25">
      <c r="A30" s="6" t="s">
        <v>526</v>
      </c>
      <c r="B30" s="6" t="s">
        <v>64</v>
      </c>
      <c r="AE30" s="6">
        <v>2</v>
      </c>
      <c r="AF30" s="6">
        <v>6</v>
      </c>
      <c r="AG30" s="6">
        <v>0</v>
      </c>
      <c r="AH30" s="6">
        <v>0</v>
      </c>
      <c r="AI30" s="6">
        <v>4.7600000000000003E-2</v>
      </c>
      <c r="AJ30" s="6">
        <v>0</v>
      </c>
      <c r="AK30" s="6">
        <v>0</v>
      </c>
      <c r="AT30" s="6" t="str">
        <f t="shared" si="0"/>
        <v/>
      </c>
      <c r="AU30" s="6" t="str">
        <f t="shared" si="1"/>
        <v/>
      </c>
      <c r="AV30" s="6" t="str">
        <f t="shared" si="2"/>
        <v/>
      </c>
      <c r="AW30" s="7" t="str">
        <f t="shared" si="3"/>
        <v/>
      </c>
      <c r="AX30" s="6">
        <f t="shared" si="4"/>
        <v>0</v>
      </c>
      <c r="AY30" s="6" t="str">
        <f t="shared" si="5"/>
        <v/>
      </c>
      <c r="BA30" s="6">
        <f>VLOOKUP(A30, ALL_AP_DATA!$A$2:$F$3600, 6, FALSE)</f>
        <v>126</v>
      </c>
      <c r="BB30" s="6" t="e">
        <f t="shared" ca="1" si="22"/>
        <v>#NAME?</v>
      </c>
      <c r="BC30" s="6">
        <f>VLOOKUP(A30,projmetadata!$A$2:$D$2036, 4, FALSE)</f>
        <v>7902</v>
      </c>
      <c r="BE30" s="9" t="e">
        <f t="shared" ca="1" si="23"/>
        <v>#NAME?</v>
      </c>
      <c r="BF30" s="6" t="e">
        <f t="shared" ca="1" si="24"/>
        <v>#NAME?</v>
      </c>
      <c r="BG30" s="6">
        <f t="shared" si="25"/>
        <v>0.24462161478106809</v>
      </c>
      <c r="BH30" s="6">
        <f>VLOOKUP(A30, ALL_AP_DATA!$A$2:$D$3600, 3, FALSE)</f>
        <v>6</v>
      </c>
      <c r="BI30" s="6">
        <f>VLOOKUP(A30, ALL_AP_DATA!$A$2:$E$3600, 5, FALSE)</f>
        <v>1933</v>
      </c>
      <c r="BJ30" s="6">
        <f t="shared" si="10"/>
        <v>15.341269841269842</v>
      </c>
      <c r="BK30" s="6">
        <f t="shared" si="26"/>
        <v>4.7619047619047616E-2</v>
      </c>
    </row>
    <row r="31" spans="1:63" ht="15.75" customHeight="1" x14ac:dyDescent="0.25">
      <c r="A31" s="6" t="s">
        <v>577</v>
      </c>
      <c r="B31" s="6" t="s">
        <v>64</v>
      </c>
      <c r="AE31" s="6">
        <v>4</v>
      </c>
      <c r="AF31" s="6">
        <v>11</v>
      </c>
      <c r="AG31" s="6">
        <v>0</v>
      </c>
      <c r="AH31" s="6">
        <v>0</v>
      </c>
      <c r="AI31" s="6">
        <v>6.6299999999999998E-2</v>
      </c>
      <c r="AJ31" s="6">
        <v>0</v>
      </c>
      <c r="AK31" s="6">
        <v>0</v>
      </c>
      <c r="AT31" s="6" t="str">
        <f t="shared" si="0"/>
        <v/>
      </c>
      <c r="AU31" s="6" t="str">
        <f t="shared" si="1"/>
        <v/>
      </c>
      <c r="AV31" s="6" t="str">
        <f t="shared" si="2"/>
        <v/>
      </c>
      <c r="AW31" s="7" t="str">
        <f t="shared" si="3"/>
        <v/>
      </c>
      <c r="AX31" s="6">
        <f t="shared" si="4"/>
        <v>0</v>
      </c>
      <c r="AY31" s="6" t="str">
        <f t="shared" si="5"/>
        <v/>
      </c>
      <c r="BA31" s="6">
        <f>VLOOKUP(A31, ALL_AP_DATA!$A$2:$F$3600, 6, FALSE)</f>
        <v>166</v>
      </c>
      <c r="BB31" s="6" t="e">
        <f t="shared" ca="1" si="22"/>
        <v>#NAME?</v>
      </c>
      <c r="BC31" s="6">
        <f>VLOOKUP(A31,projmetadata!$A$2:$D$2036, 4, FALSE)</f>
        <v>3291</v>
      </c>
      <c r="BE31" s="9" t="e">
        <f t="shared" ca="1" si="23"/>
        <v>#NAME?</v>
      </c>
      <c r="BF31" s="6" t="e">
        <f t="shared" ca="1" si="24"/>
        <v>#NAME?</v>
      </c>
      <c r="BG31" s="6">
        <f t="shared" si="25"/>
        <v>6.0771801883925853E-4</v>
      </c>
      <c r="BH31" s="6">
        <f>VLOOKUP(A31, ALL_AP_DATA!$A$2:$D$3600, 3, FALSE)</f>
        <v>11</v>
      </c>
      <c r="BI31" s="6">
        <f>VLOOKUP(A31, ALL_AP_DATA!$A$2:$E$3600, 5, FALSE)</f>
        <v>2</v>
      </c>
      <c r="BJ31" s="6">
        <f t="shared" si="10"/>
        <v>1.2048192771084338E-2</v>
      </c>
      <c r="BK31" s="6">
        <f t="shared" si="26"/>
        <v>6.6265060240963861E-2</v>
      </c>
    </row>
    <row r="32" spans="1:63" ht="15.75" customHeight="1" x14ac:dyDescent="0.25">
      <c r="A32" s="6" t="s">
        <v>592</v>
      </c>
      <c r="B32" s="6" t="s">
        <v>64</v>
      </c>
      <c r="C32" s="6">
        <v>8</v>
      </c>
      <c r="D32" s="6">
        <v>19</v>
      </c>
      <c r="E32" s="6">
        <v>0</v>
      </c>
      <c r="F32" s="6">
        <v>0</v>
      </c>
      <c r="G32" s="6">
        <v>4.8000000000000001E-2</v>
      </c>
      <c r="H32" s="6">
        <v>0</v>
      </c>
      <c r="I32" s="6">
        <v>0</v>
      </c>
      <c r="X32" s="6">
        <v>5</v>
      </c>
      <c r="Y32" s="6">
        <v>18</v>
      </c>
      <c r="Z32" s="6">
        <v>0</v>
      </c>
      <c r="AA32" s="6">
        <v>0</v>
      </c>
      <c r="AB32" s="6">
        <v>4.5499999999999999E-2</v>
      </c>
      <c r="AC32" s="6">
        <v>0</v>
      </c>
      <c r="AD32" s="6">
        <v>0</v>
      </c>
      <c r="AE32" s="6">
        <v>15</v>
      </c>
      <c r="AF32" s="6">
        <v>143</v>
      </c>
      <c r="AG32" s="6">
        <v>0</v>
      </c>
      <c r="AH32" s="6">
        <v>0</v>
      </c>
      <c r="AI32" s="6">
        <v>0.36109999999999998</v>
      </c>
      <c r="AJ32" s="6">
        <v>0</v>
      </c>
      <c r="AK32" s="6">
        <v>0</v>
      </c>
      <c r="AT32" s="6">
        <f t="shared" si="0"/>
        <v>0</v>
      </c>
      <c r="AU32" s="6" t="str">
        <f t="shared" si="1"/>
        <v/>
      </c>
      <c r="AV32" s="6" t="str">
        <f t="shared" si="2"/>
        <v/>
      </c>
      <c r="AW32" s="7">
        <f t="shared" si="3"/>
        <v>0</v>
      </c>
      <c r="AX32" s="6">
        <f t="shared" si="4"/>
        <v>0</v>
      </c>
      <c r="AY32" s="6" t="str">
        <f t="shared" si="5"/>
        <v/>
      </c>
      <c r="BA32" s="6">
        <f>VLOOKUP(A32, ALL_AP_DATA!$A$2:$F$3600, 6, FALSE)</f>
        <v>396</v>
      </c>
      <c r="BB32" s="6" t="e">
        <f t="shared" ca="1" si="22"/>
        <v>#NAME?</v>
      </c>
      <c r="BC32" s="6">
        <f>VLOOKUP(A32,projmetadata!$A$2:$D$2036, 4, FALSE)</f>
        <v>25195</v>
      </c>
      <c r="BE32" s="9" t="e">
        <f t="shared" ca="1" si="23"/>
        <v>#NAME?</v>
      </c>
      <c r="BF32" s="6" t="e">
        <f t="shared" ca="1" si="24"/>
        <v>#NAME?</v>
      </c>
      <c r="BG32" s="6">
        <f t="shared" si="25"/>
        <v>0</v>
      </c>
      <c r="BH32" s="6">
        <f>VLOOKUP(A32, ALL_AP_DATA!$A$2:$D$3600, 3, FALSE)</f>
        <v>150</v>
      </c>
      <c r="BI32" s="6">
        <f>VLOOKUP(A32, ALL_AP_DATA!$A$2:$E$3600, 5, FALSE)</f>
        <v>0</v>
      </c>
      <c r="BJ32" s="6">
        <f t="shared" si="10"/>
        <v>0</v>
      </c>
      <c r="BK32" s="6">
        <f t="shared" si="26"/>
        <v>0.37878787878787878</v>
      </c>
    </row>
    <row r="33" spans="1:63" ht="15.75" customHeight="1" x14ac:dyDescent="0.25">
      <c r="A33" s="6" t="s">
        <v>636</v>
      </c>
      <c r="B33" s="6" t="s">
        <v>64</v>
      </c>
      <c r="C33" s="6">
        <v>1</v>
      </c>
      <c r="D33" s="6">
        <v>6</v>
      </c>
      <c r="E33" s="6">
        <v>0</v>
      </c>
      <c r="F33" s="6">
        <v>0</v>
      </c>
      <c r="G33" s="6">
        <v>2.5100000000000001E-2</v>
      </c>
      <c r="H33" s="6">
        <v>0</v>
      </c>
      <c r="I33" s="6">
        <v>0</v>
      </c>
      <c r="X33" s="6">
        <v>11</v>
      </c>
      <c r="Y33" s="6">
        <v>52</v>
      </c>
      <c r="Z33" s="6">
        <v>0</v>
      </c>
      <c r="AA33" s="6">
        <v>0</v>
      </c>
      <c r="AB33" s="6">
        <v>0.21759999999999999</v>
      </c>
      <c r="AC33" s="6">
        <v>0</v>
      </c>
      <c r="AD33" s="6">
        <v>0</v>
      </c>
      <c r="AE33" s="6">
        <v>7</v>
      </c>
      <c r="AF33" s="6">
        <v>22</v>
      </c>
      <c r="AG33" s="6">
        <v>0</v>
      </c>
      <c r="AH33" s="6">
        <v>0</v>
      </c>
      <c r="AI33" s="6">
        <v>9.2100000000000001E-2</v>
      </c>
      <c r="AJ33" s="6">
        <v>0</v>
      </c>
      <c r="AK33" s="6">
        <v>0</v>
      </c>
      <c r="AT33" s="6">
        <f t="shared" si="0"/>
        <v>0</v>
      </c>
      <c r="AU33" s="6" t="str">
        <f t="shared" si="1"/>
        <v/>
      </c>
      <c r="AV33" s="6" t="str">
        <f t="shared" si="2"/>
        <v/>
      </c>
      <c r="AW33" s="7">
        <f t="shared" si="3"/>
        <v>0</v>
      </c>
      <c r="AX33" s="6">
        <f t="shared" si="4"/>
        <v>0</v>
      </c>
      <c r="AY33" s="6" t="str">
        <f t="shared" si="5"/>
        <v/>
      </c>
      <c r="BA33" s="6">
        <f>VLOOKUP(A33, ALL_AP_DATA!$A$2:$F$3600, 6, FALSE)</f>
        <v>239</v>
      </c>
      <c r="BB33" s="6" t="e">
        <f t="shared" ca="1" si="22"/>
        <v>#NAME?</v>
      </c>
      <c r="BC33" s="6">
        <f>VLOOKUP(A33,projmetadata!$A$2:$D$2036, 4, FALSE)</f>
        <v>9719</v>
      </c>
      <c r="BE33" s="9" t="e">
        <f t="shared" ca="1" si="23"/>
        <v>#NAME?</v>
      </c>
      <c r="BF33" s="6" t="e">
        <f t="shared" ca="1" si="24"/>
        <v>#NAME?</v>
      </c>
      <c r="BG33" s="6">
        <f t="shared" si="25"/>
        <v>0</v>
      </c>
      <c r="BH33" s="6">
        <f>VLOOKUP(A33, ALL_AP_DATA!$A$2:$D$3600, 3, FALSE)</f>
        <v>58</v>
      </c>
      <c r="BI33" s="6">
        <f>VLOOKUP(A33, ALL_AP_DATA!$A$2:$E$3600, 5, FALSE)</f>
        <v>0</v>
      </c>
      <c r="BJ33" s="6">
        <f t="shared" si="10"/>
        <v>0</v>
      </c>
      <c r="BK33" s="6">
        <f t="shared" si="26"/>
        <v>0.24267782426778242</v>
      </c>
    </row>
    <row r="34" spans="1:63" ht="15.75" customHeight="1" x14ac:dyDescent="0.25">
      <c r="A34" s="6" t="s">
        <v>647</v>
      </c>
      <c r="B34" s="6" t="s">
        <v>64</v>
      </c>
      <c r="C34" s="6">
        <v>5</v>
      </c>
      <c r="D34" s="6">
        <v>68</v>
      </c>
      <c r="E34" s="6">
        <v>0</v>
      </c>
      <c r="F34" s="6">
        <v>0</v>
      </c>
      <c r="G34" s="6">
        <v>0.22220000000000001</v>
      </c>
      <c r="H34" s="6">
        <v>0</v>
      </c>
      <c r="I34" s="6">
        <v>0</v>
      </c>
      <c r="X34" s="6">
        <v>22</v>
      </c>
      <c r="Y34" s="6">
        <v>132</v>
      </c>
      <c r="Z34" s="6">
        <v>0</v>
      </c>
      <c r="AA34" s="6">
        <v>0</v>
      </c>
      <c r="AB34" s="6">
        <v>0.43140000000000001</v>
      </c>
      <c r="AC34" s="6">
        <v>0</v>
      </c>
      <c r="AD34" s="6">
        <v>0</v>
      </c>
      <c r="AE34" s="6">
        <v>28</v>
      </c>
      <c r="AF34" s="6">
        <v>138</v>
      </c>
      <c r="AG34" s="6">
        <v>0</v>
      </c>
      <c r="AH34" s="6">
        <v>0</v>
      </c>
      <c r="AI34" s="6">
        <v>0.45100000000000001</v>
      </c>
      <c r="AJ34" s="6">
        <v>0</v>
      </c>
      <c r="AK34" s="6">
        <v>0</v>
      </c>
      <c r="AT34" s="6">
        <f t="shared" si="0"/>
        <v>0</v>
      </c>
      <c r="AU34" s="6" t="str">
        <f t="shared" si="1"/>
        <v/>
      </c>
      <c r="AV34" s="6" t="str">
        <f t="shared" si="2"/>
        <v/>
      </c>
      <c r="AW34" s="7">
        <f t="shared" si="3"/>
        <v>0</v>
      </c>
      <c r="AX34" s="6">
        <f t="shared" si="4"/>
        <v>0</v>
      </c>
      <c r="AY34" s="6" t="str">
        <f t="shared" si="5"/>
        <v/>
      </c>
      <c r="BA34" s="6">
        <f>VLOOKUP(A34, ALL_AP_DATA!$A$2:$F$3600, 6, FALSE)</f>
        <v>306</v>
      </c>
      <c r="BB34" s="6" t="e">
        <f t="shared" ca="1" si="22"/>
        <v>#NAME?</v>
      </c>
      <c r="BC34" s="6">
        <f>VLOOKUP(A34,projmetadata!$A$2:$D$2036, 4, FALSE)</f>
        <v>23934</v>
      </c>
      <c r="BE34" s="9" t="e">
        <f t="shared" ca="1" si="23"/>
        <v>#NAME?</v>
      </c>
      <c r="BF34" s="6" t="e">
        <f t="shared" ca="1" si="24"/>
        <v>#NAME?</v>
      </c>
      <c r="BG34" s="6">
        <f t="shared" si="25"/>
        <v>0</v>
      </c>
      <c r="BH34" s="6">
        <f>VLOOKUP(A34, ALL_AP_DATA!$A$2:$D$3600, 3, FALSE)</f>
        <v>203</v>
      </c>
      <c r="BI34" s="6">
        <f>VLOOKUP(A34, ALL_AP_DATA!$A$2:$E$3600, 5, FALSE)</f>
        <v>0</v>
      </c>
      <c r="BJ34" s="6">
        <f t="shared" si="10"/>
        <v>0</v>
      </c>
      <c r="BK34" s="6">
        <f t="shared" si="26"/>
        <v>0.66339869281045749</v>
      </c>
    </row>
    <row r="35" spans="1:63" ht="15.75" customHeight="1" x14ac:dyDescent="0.25">
      <c r="A35" s="6" t="s">
        <v>681</v>
      </c>
      <c r="B35" s="6" t="s">
        <v>64</v>
      </c>
      <c r="C35" s="6">
        <v>8</v>
      </c>
      <c r="D35" s="6">
        <v>23</v>
      </c>
      <c r="E35" s="6">
        <v>0</v>
      </c>
      <c r="F35" s="6">
        <v>0</v>
      </c>
      <c r="G35" s="6">
        <v>6.0699999999999997E-2</v>
      </c>
      <c r="H35" s="6">
        <v>0</v>
      </c>
      <c r="I35" s="6">
        <v>0</v>
      </c>
      <c r="X35" s="6">
        <v>16</v>
      </c>
      <c r="Y35" s="6">
        <v>280</v>
      </c>
      <c r="Z35" s="6">
        <v>0</v>
      </c>
      <c r="AA35" s="6">
        <v>0</v>
      </c>
      <c r="AB35" s="6">
        <v>0.73880000000000001</v>
      </c>
      <c r="AC35" s="6">
        <v>0</v>
      </c>
      <c r="AD35" s="6">
        <v>0</v>
      </c>
      <c r="AE35" s="6">
        <v>22</v>
      </c>
      <c r="AF35" s="6">
        <v>79</v>
      </c>
      <c r="AG35" s="6">
        <v>0</v>
      </c>
      <c r="AH35" s="6">
        <v>0</v>
      </c>
      <c r="AI35" s="6">
        <v>0.2084</v>
      </c>
      <c r="AJ35" s="6">
        <v>0</v>
      </c>
      <c r="AK35" s="6">
        <v>0</v>
      </c>
      <c r="AT35" s="6">
        <f t="shared" si="0"/>
        <v>0</v>
      </c>
      <c r="AU35" s="6" t="str">
        <f t="shared" si="1"/>
        <v/>
      </c>
      <c r="AV35" s="6" t="str">
        <f t="shared" si="2"/>
        <v/>
      </c>
      <c r="AW35" s="7">
        <f t="shared" si="3"/>
        <v>0</v>
      </c>
      <c r="AX35" s="6">
        <f t="shared" si="4"/>
        <v>0</v>
      </c>
      <c r="AY35" s="6" t="str">
        <f t="shared" si="5"/>
        <v/>
      </c>
      <c r="BA35" s="6">
        <f>VLOOKUP(A35, ALL_AP_DATA!$A$2:$F$3600, 6, FALSE)</f>
        <v>379</v>
      </c>
      <c r="BB35" s="6" t="e">
        <f t="shared" ca="1" si="22"/>
        <v>#NAME?</v>
      </c>
      <c r="BC35" s="6">
        <f>VLOOKUP(A35,projmetadata!$A$2:$D$2036, 4, FALSE)</f>
        <v>14330</v>
      </c>
      <c r="BE35" s="9" t="e">
        <f t="shared" ca="1" si="23"/>
        <v>#NAME?</v>
      </c>
      <c r="BF35" s="6" t="e">
        <f t="shared" ca="1" si="24"/>
        <v>#NAME?</v>
      </c>
      <c r="BG35" s="6">
        <f t="shared" si="25"/>
        <v>2.7913468248429868E-4</v>
      </c>
      <c r="BH35" s="6">
        <f>VLOOKUP(A35, ALL_AP_DATA!$A$2:$D$3600, 3, FALSE)</f>
        <v>301</v>
      </c>
      <c r="BI35" s="6">
        <f>VLOOKUP(A35, ALL_AP_DATA!$A$2:$E$3600, 5, FALSE)</f>
        <v>4</v>
      </c>
      <c r="BJ35" s="6">
        <f t="shared" si="10"/>
        <v>1.0554089709762533E-2</v>
      </c>
      <c r="BK35" s="6">
        <f t="shared" si="26"/>
        <v>0.79419525065963059</v>
      </c>
    </row>
    <row r="36" spans="1:63" ht="15.75" customHeight="1" x14ac:dyDescent="0.25">
      <c r="A36" s="6" t="s">
        <v>682</v>
      </c>
      <c r="B36" s="6" t="s">
        <v>64</v>
      </c>
      <c r="C36" s="6">
        <v>3</v>
      </c>
      <c r="D36" s="6">
        <v>16</v>
      </c>
      <c r="E36" s="6">
        <v>0</v>
      </c>
      <c r="F36" s="6">
        <v>0</v>
      </c>
      <c r="G36" s="6">
        <v>4.9200000000000001E-2</v>
      </c>
      <c r="H36" s="6">
        <v>0</v>
      </c>
      <c r="I36" s="6">
        <v>0</v>
      </c>
      <c r="X36" s="6">
        <v>2</v>
      </c>
      <c r="Y36" s="6">
        <v>26</v>
      </c>
      <c r="Z36" s="6">
        <v>0</v>
      </c>
      <c r="AA36" s="6">
        <v>0</v>
      </c>
      <c r="AB36" s="6">
        <v>0.08</v>
      </c>
      <c r="AC36" s="6">
        <v>0</v>
      </c>
      <c r="AD36" s="6">
        <v>0</v>
      </c>
      <c r="AE36" s="6">
        <v>3</v>
      </c>
      <c r="AF36" s="6">
        <v>23</v>
      </c>
      <c r="AG36" s="6">
        <v>0</v>
      </c>
      <c r="AH36" s="6">
        <v>0</v>
      </c>
      <c r="AI36" s="6">
        <v>7.0800000000000002E-2</v>
      </c>
      <c r="AJ36" s="6">
        <v>0</v>
      </c>
      <c r="AK36" s="6">
        <v>0</v>
      </c>
      <c r="AT36" s="6">
        <f t="shared" si="0"/>
        <v>0</v>
      </c>
      <c r="AU36" s="6" t="str">
        <f t="shared" si="1"/>
        <v/>
      </c>
      <c r="AV36" s="6" t="str">
        <f t="shared" si="2"/>
        <v/>
      </c>
      <c r="AW36" s="7">
        <f t="shared" si="3"/>
        <v>0</v>
      </c>
      <c r="AX36" s="6">
        <f t="shared" si="4"/>
        <v>0</v>
      </c>
      <c r="AY36" s="6" t="str">
        <f t="shared" si="5"/>
        <v/>
      </c>
      <c r="BA36" s="6">
        <f>VLOOKUP(A36, ALL_AP_DATA!$A$2:$F$3600, 6, FALSE)</f>
        <v>325</v>
      </c>
      <c r="BB36" s="6" t="e">
        <f t="shared" ca="1" si="22"/>
        <v>#NAME?</v>
      </c>
      <c r="BC36" s="6">
        <f>VLOOKUP(A36,projmetadata!$A$2:$D$2036, 4, FALSE)</f>
        <v>9839</v>
      </c>
      <c r="BE36" s="9" t="e">
        <f t="shared" ca="1" si="23"/>
        <v>#NAME?</v>
      </c>
      <c r="BF36" s="6" t="e">
        <f t="shared" ca="1" si="24"/>
        <v>#NAME?</v>
      </c>
      <c r="BG36" s="6">
        <f t="shared" si="25"/>
        <v>1.0875088931802012E-2</v>
      </c>
      <c r="BH36" s="6">
        <f>VLOOKUP(A36, ALL_AP_DATA!$A$2:$D$3600, 3, FALSE)</f>
        <v>50</v>
      </c>
      <c r="BI36" s="6">
        <f>VLOOKUP(A36, ALL_AP_DATA!$A$2:$E$3600, 5, FALSE)</f>
        <v>107</v>
      </c>
      <c r="BJ36" s="6">
        <f t="shared" si="10"/>
        <v>0.32923076923076922</v>
      </c>
      <c r="BK36" s="6">
        <f t="shared" si="26"/>
        <v>0.15384615384615385</v>
      </c>
    </row>
    <row r="37" spans="1:63" ht="15.75" customHeight="1" x14ac:dyDescent="0.25">
      <c r="A37" s="6" t="s">
        <v>738</v>
      </c>
      <c r="B37" s="6" t="s">
        <v>64</v>
      </c>
      <c r="C37" s="6">
        <v>2</v>
      </c>
      <c r="D37" s="6">
        <v>34</v>
      </c>
      <c r="E37" s="6">
        <v>0</v>
      </c>
      <c r="F37" s="6">
        <v>0</v>
      </c>
      <c r="G37" s="6">
        <v>0.10929999999999999</v>
      </c>
      <c r="H37" s="6">
        <v>0</v>
      </c>
      <c r="I37" s="6">
        <v>0</v>
      </c>
      <c r="X37" s="6">
        <v>5</v>
      </c>
      <c r="Y37" s="6">
        <v>154</v>
      </c>
      <c r="Z37" s="6">
        <v>0</v>
      </c>
      <c r="AA37" s="6">
        <v>0</v>
      </c>
      <c r="AB37" s="6">
        <v>0.49519999999999997</v>
      </c>
      <c r="AC37" s="6">
        <v>0</v>
      </c>
      <c r="AD37" s="6">
        <v>0</v>
      </c>
      <c r="AE37" s="6">
        <v>5</v>
      </c>
      <c r="AF37" s="6">
        <v>36</v>
      </c>
      <c r="AG37" s="6">
        <v>0</v>
      </c>
      <c r="AH37" s="6">
        <v>0</v>
      </c>
      <c r="AI37" s="6">
        <v>0.1158</v>
      </c>
      <c r="AJ37" s="6">
        <v>0</v>
      </c>
      <c r="AK37" s="6">
        <v>0</v>
      </c>
      <c r="AT37" s="6">
        <f t="shared" si="0"/>
        <v>0</v>
      </c>
      <c r="AU37" s="6" t="str">
        <f t="shared" si="1"/>
        <v/>
      </c>
      <c r="AV37" s="6" t="str">
        <f t="shared" si="2"/>
        <v/>
      </c>
      <c r="AW37" s="7">
        <f t="shared" si="3"/>
        <v>0</v>
      </c>
      <c r="AX37" s="6">
        <f t="shared" si="4"/>
        <v>0</v>
      </c>
      <c r="AY37" s="6" t="str">
        <f t="shared" si="5"/>
        <v/>
      </c>
      <c r="BA37" s="6">
        <f>VLOOKUP(A37, ALL_AP_DATA!$A$2:$F$3600, 6, FALSE)</f>
        <v>311</v>
      </c>
      <c r="BB37" s="6" t="e">
        <f t="shared" ca="1" si="22"/>
        <v>#NAME?</v>
      </c>
      <c r="BC37" s="6">
        <f>VLOOKUP(A37,projmetadata!$A$2:$D$2036, 4, FALSE)</f>
        <v>50864</v>
      </c>
      <c r="BE37" s="9" t="e">
        <f t="shared" ca="1" si="23"/>
        <v>#NAME?</v>
      </c>
      <c r="BF37" s="6" t="e">
        <f t="shared" ca="1" si="24"/>
        <v>#NAME?</v>
      </c>
      <c r="BG37" s="6">
        <f t="shared" si="25"/>
        <v>4.5218622208241586E-4</v>
      </c>
      <c r="BH37" s="6">
        <f>VLOOKUP(A37, ALL_AP_DATA!$A$2:$D$3600, 3, FALSE)</f>
        <v>157</v>
      </c>
      <c r="BI37" s="6">
        <f>VLOOKUP(A37, ALL_AP_DATA!$A$2:$E$3600, 5, FALSE)</f>
        <v>23</v>
      </c>
      <c r="BJ37" s="6">
        <f t="shared" si="10"/>
        <v>7.3954983922829579E-2</v>
      </c>
      <c r="BK37" s="6">
        <f t="shared" si="26"/>
        <v>0.50482315112540188</v>
      </c>
    </row>
    <row r="38" spans="1:63" ht="15.75" customHeight="1" x14ac:dyDescent="0.25">
      <c r="A38" s="6" t="s">
        <v>747</v>
      </c>
      <c r="B38" s="6" t="s">
        <v>64</v>
      </c>
      <c r="AE38" s="6">
        <v>4</v>
      </c>
      <c r="AF38" s="6">
        <v>14</v>
      </c>
      <c r="AG38" s="6">
        <v>0</v>
      </c>
      <c r="AH38" s="6">
        <v>0</v>
      </c>
      <c r="AI38" s="6">
        <v>9.9299999999999999E-2</v>
      </c>
      <c r="AJ38" s="6">
        <v>0</v>
      </c>
      <c r="AK38" s="6">
        <v>0</v>
      </c>
      <c r="AT38" s="6" t="str">
        <f t="shared" si="0"/>
        <v/>
      </c>
      <c r="AU38" s="6" t="str">
        <f t="shared" si="1"/>
        <v/>
      </c>
      <c r="AV38" s="6" t="str">
        <f t="shared" si="2"/>
        <v/>
      </c>
      <c r="AW38" s="7" t="str">
        <f t="shared" si="3"/>
        <v/>
      </c>
      <c r="AX38" s="6">
        <f t="shared" si="4"/>
        <v>0</v>
      </c>
      <c r="AY38" s="6" t="str">
        <f t="shared" si="5"/>
        <v/>
      </c>
      <c r="BA38" s="6">
        <f>VLOOKUP(A38, ALL_AP_DATA!$A$2:$F$3600, 6, FALSE)</f>
        <v>141</v>
      </c>
      <c r="BB38" s="6" t="e">
        <f t="shared" ca="1" si="22"/>
        <v>#NAME?</v>
      </c>
      <c r="BC38" s="6">
        <f>VLOOKUP(A38,projmetadata!$A$2:$D$2036, 4, FALSE)</f>
        <v>14609</v>
      </c>
      <c r="BE38" s="9" t="e">
        <f t="shared" ca="1" si="23"/>
        <v>#NAME?</v>
      </c>
      <c r="BF38" s="6" t="e">
        <f t="shared" ca="1" si="24"/>
        <v>#NAME?</v>
      </c>
      <c r="BG38" s="6">
        <f t="shared" si="25"/>
        <v>4.1755082483400643E-3</v>
      </c>
      <c r="BH38" s="6">
        <f>VLOOKUP(A38, ALL_AP_DATA!$A$2:$D$3600, 3, FALSE)</f>
        <v>14</v>
      </c>
      <c r="BI38" s="6">
        <f>VLOOKUP(A38, ALL_AP_DATA!$A$2:$E$3600, 5, FALSE)</f>
        <v>61</v>
      </c>
      <c r="BJ38" s="6">
        <f t="shared" si="10"/>
        <v>0.43262411347517732</v>
      </c>
      <c r="BK38" s="6">
        <f t="shared" si="26"/>
        <v>9.9290780141843976E-2</v>
      </c>
    </row>
    <row r="39" spans="1:63" ht="15.75" customHeight="1" x14ac:dyDescent="0.25">
      <c r="A39" s="6" t="s">
        <v>764</v>
      </c>
      <c r="B39" s="6" t="s">
        <v>64</v>
      </c>
      <c r="C39" s="6">
        <v>2</v>
      </c>
      <c r="D39" s="6">
        <v>4</v>
      </c>
      <c r="E39" s="6">
        <v>0</v>
      </c>
      <c r="F39" s="6">
        <v>0</v>
      </c>
      <c r="G39" s="6">
        <v>7.7000000000000002E-3</v>
      </c>
      <c r="H39" s="6">
        <v>0</v>
      </c>
      <c r="I39" s="6">
        <v>0</v>
      </c>
      <c r="AE39" s="6">
        <v>1</v>
      </c>
      <c r="AF39" s="6">
        <v>3</v>
      </c>
      <c r="AG39" s="6">
        <v>0</v>
      </c>
      <c r="AH39" s="6">
        <v>0</v>
      </c>
      <c r="AI39" s="6">
        <v>5.7999999999999996E-3</v>
      </c>
      <c r="AJ39" s="6">
        <v>0</v>
      </c>
      <c r="AK39" s="6">
        <v>0</v>
      </c>
      <c r="AT39" s="6">
        <f t="shared" si="0"/>
        <v>0</v>
      </c>
      <c r="AU39" s="6" t="str">
        <f t="shared" si="1"/>
        <v/>
      </c>
      <c r="AV39" s="6" t="str">
        <f t="shared" si="2"/>
        <v/>
      </c>
      <c r="AW39" s="7" t="str">
        <f t="shared" si="3"/>
        <v/>
      </c>
      <c r="AX39" s="6">
        <f t="shared" si="4"/>
        <v>0</v>
      </c>
      <c r="AY39" s="6" t="str">
        <f t="shared" si="5"/>
        <v/>
      </c>
      <c r="BA39" s="6">
        <f>VLOOKUP(A39, ALL_AP_DATA!$A$2:$F$3600, 6, FALSE)</f>
        <v>518</v>
      </c>
      <c r="BB39" s="6" t="e">
        <f t="shared" ca="1" si="22"/>
        <v>#NAME?</v>
      </c>
      <c r="BC39" s="6">
        <f>VLOOKUP(A39,projmetadata!$A$2:$D$2036, 4, FALSE)</f>
        <v>11323</v>
      </c>
      <c r="BE39" s="9" t="e">
        <f t="shared" ca="1" si="23"/>
        <v>#NAME?</v>
      </c>
      <c r="BF39" s="6" t="e">
        <f t="shared" ca="1" si="24"/>
        <v>#NAME?</v>
      </c>
      <c r="BG39" s="6">
        <f t="shared" si="25"/>
        <v>0</v>
      </c>
      <c r="BH39" s="6">
        <f>VLOOKUP(A39, ALL_AP_DATA!$A$2:$D$3600, 3, FALSE)</f>
        <v>7</v>
      </c>
      <c r="BI39" s="6">
        <f>VLOOKUP(A39, ALL_AP_DATA!$A$2:$E$3600, 5, FALSE)</f>
        <v>0</v>
      </c>
      <c r="BJ39" s="6">
        <f t="shared" si="10"/>
        <v>0</v>
      </c>
      <c r="BK39" s="6">
        <f t="shared" si="26"/>
        <v>1.3513513513513514E-2</v>
      </c>
    </row>
    <row r="40" spans="1:63" ht="15.75" customHeight="1" x14ac:dyDescent="0.25">
      <c r="A40" s="6" t="s">
        <v>767</v>
      </c>
      <c r="B40" s="6" t="s">
        <v>64</v>
      </c>
      <c r="X40" s="6">
        <v>5</v>
      </c>
      <c r="Y40" s="6">
        <v>48</v>
      </c>
      <c r="Z40" s="6">
        <v>0</v>
      </c>
      <c r="AA40" s="6">
        <v>0</v>
      </c>
      <c r="AB40" s="6">
        <v>0.47060000000000002</v>
      </c>
      <c r="AC40" s="6">
        <v>0</v>
      </c>
      <c r="AD40" s="6">
        <v>0</v>
      </c>
      <c r="AT40" s="6" t="str">
        <f t="shared" si="0"/>
        <v/>
      </c>
      <c r="AU40" s="6" t="str">
        <f t="shared" si="1"/>
        <v/>
      </c>
      <c r="AV40" s="6" t="str">
        <f t="shared" si="2"/>
        <v/>
      </c>
      <c r="AW40" s="7">
        <f t="shared" si="3"/>
        <v>0</v>
      </c>
      <c r="AX40" s="6" t="str">
        <f t="shared" si="4"/>
        <v/>
      </c>
      <c r="AY40" s="6" t="str">
        <f t="shared" si="5"/>
        <v/>
      </c>
      <c r="BA40" s="6">
        <f>VLOOKUP(A40, ALL_AP_DATA!$A$2:$F$3600, 6, FALSE)</f>
        <v>102</v>
      </c>
      <c r="BB40" s="6" t="e">
        <f t="shared" ca="1" si="22"/>
        <v>#NAME?</v>
      </c>
      <c r="BC40" s="6">
        <f>VLOOKUP(A40,projmetadata!$A$2:$D$2036, 4, FALSE)</f>
        <v>1694</v>
      </c>
      <c r="BE40" s="9" t="e">
        <f t="shared" ca="1" si="23"/>
        <v>#NAME?</v>
      </c>
      <c r="BF40" s="6" t="e">
        <f t="shared" ca="1" si="24"/>
        <v>#NAME?</v>
      </c>
      <c r="BG40" s="6">
        <f t="shared" si="25"/>
        <v>5.9031877213695395E-3</v>
      </c>
      <c r="BH40" s="6">
        <f>VLOOKUP(A40, ALL_AP_DATA!$A$2:$D$3600, 3, FALSE)</f>
        <v>48</v>
      </c>
      <c r="BI40" s="6">
        <f>VLOOKUP(A40, ALL_AP_DATA!$A$2:$E$3600, 5, FALSE)</f>
        <v>10</v>
      </c>
      <c r="BJ40" s="6">
        <f t="shared" si="10"/>
        <v>9.8039215686274508E-2</v>
      </c>
      <c r="BK40" s="6">
        <f t="shared" si="26"/>
        <v>0.47058823529411764</v>
      </c>
    </row>
    <row r="41" spans="1:63" ht="15.75" customHeight="1" x14ac:dyDescent="0.25">
      <c r="A41" s="6" t="s">
        <v>772</v>
      </c>
      <c r="B41" s="6" t="s">
        <v>64</v>
      </c>
      <c r="C41" s="6">
        <v>2</v>
      </c>
      <c r="D41" s="6">
        <v>5</v>
      </c>
      <c r="E41" s="6">
        <v>0</v>
      </c>
      <c r="F41" s="6">
        <v>0</v>
      </c>
      <c r="G41" s="6">
        <v>6.7999999999999996E-3</v>
      </c>
      <c r="H41" s="6">
        <v>0</v>
      </c>
      <c r="I41" s="6">
        <v>0</v>
      </c>
      <c r="AE41" s="6">
        <v>7</v>
      </c>
      <c r="AF41" s="6">
        <v>17</v>
      </c>
      <c r="AG41" s="6">
        <v>0</v>
      </c>
      <c r="AH41" s="6">
        <v>0</v>
      </c>
      <c r="AI41" s="6">
        <v>2.3199999999999998E-2</v>
      </c>
      <c r="AJ41" s="6">
        <v>0</v>
      </c>
      <c r="AK41" s="6">
        <v>0</v>
      </c>
      <c r="AT41" s="6">
        <f t="shared" si="0"/>
        <v>0</v>
      </c>
      <c r="AU41" s="6" t="str">
        <f t="shared" si="1"/>
        <v/>
      </c>
      <c r="AV41" s="6" t="str">
        <f t="shared" si="2"/>
        <v/>
      </c>
      <c r="AW41" s="7" t="str">
        <f t="shared" si="3"/>
        <v/>
      </c>
      <c r="AX41" s="6">
        <f t="shared" si="4"/>
        <v>0</v>
      </c>
      <c r="AY41" s="6" t="str">
        <f t="shared" si="5"/>
        <v/>
      </c>
      <c r="BA41" s="6">
        <f>VLOOKUP(A41, ALL_AP_DATA!$A$2:$F$3600, 6, FALSE)</f>
        <v>732</v>
      </c>
      <c r="BB41" s="6" t="e">
        <f t="shared" ca="1" si="22"/>
        <v>#NAME?</v>
      </c>
      <c r="BC41" s="6">
        <f>VLOOKUP(A41,projmetadata!$A$2:$D$2036, 4, FALSE)</f>
        <v>19176</v>
      </c>
      <c r="BE41" s="9" t="e">
        <f t="shared" ca="1" si="23"/>
        <v>#NAME?</v>
      </c>
      <c r="BF41" s="6" t="e">
        <f t="shared" ca="1" si="24"/>
        <v>#NAME?</v>
      </c>
      <c r="BG41" s="6">
        <f t="shared" si="25"/>
        <v>8.6045056320400506E-3</v>
      </c>
      <c r="BH41" s="6">
        <f>VLOOKUP(A41, ALL_AP_DATA!$A$2:$D$3600, 3, FALSE)</f>
        <v>22</v>
      </c>
      <c r="BI41" s="6">
        <f>VLOOKUP(A41, ALL_AP_DATA!$A$2:$E$3600, 5, FALSE)</f>
        <v>165</v>
      </c>
      <c r="BJ41" s="6">
        <f t="shared" si="10"/>
        <v>0.22540983606557377</v>
      </c>
      <c r="BK41" s="6">
        <f t="shared" si="26"/>
        <v>3.0054644808743168E-2</v>
      </c>
    </row>
    <row r="42" spans="1:63" ht="15.75" customHeight="1" x14ac:dyDescent="0.25">
      <c r="A42" s="6" t="s">
        <v>777</v>
      </c>
      <c r="B42" s="6" t="s">
        <v>64</v>
      </c>
      <c r="C42" s="6">
        <v>10</v>
      </c>
      <c r="D42" s="6">
        <v>22</v>
      </c>
      <c r="E42" s="6">
        <v>0</v>
      </c>
      <c r="F42" s="6">
        <v>0</v>
      </c>
      <c r="G42" s="6">
        <v>2.1600000000000001E-2</v>
      </c>
      <c r="H42" s="6">
        <v>0</v>
      </c>
      <c r="I42" s="6">
        <v>0</v>
      </c>
      <c r="X42" s="6">
        <v>3</v>
      </c>
      <c r="Y42" s="6">
        <v>10</v>
      </c>
      <c r="Z42" s="6">
        <v>0</v>
      </c>
      <c r="AA42" s="6">
        <v>0</v>
      </c>
      <c r="AB42" s="6">
        <v>9.7999999999999997E-3</v>
      </c>
      <c r="AC42" s="6">
        <v>0</v>
      </c>
      <c r="AD42" s="6">
        <v>0</v>
      </c>
      <c r="AE42" s="6">
        <v>33</v>
      </c>
      <c r="AF42" s="6">
        <v>101</v>
      </c>
      <c r="AG42" s="6">
        <v>0</v>
      </c>
      <c r="AH42" s="6">
        <v>0</v>
      </c>
      <c r="AI42" s="6">
        <v>9.9199999999999997E-2</v>
      </c>
      <c r="AJ42" s="6">
        <v>0</v>
      </c>
      <c r="AK42" s="6">
        <v>0</v>
      </c>
      <c r="AT42" s="6">
        <f t="shared" si="0"/>
        <v>0</v>
      </c>
      <c r="AU42" s="6" t="str">
        <f t="shared" si="1"/>
        <v/>
      </c>
      <c r="AV42" s="6" t="str">
        <f t="shared" si="2"/>
        <v/>
      </c>
      <c r="AW42" s="7">
        <f t="shared" si="3"/>
        <v>0</v>
      </c>
      <c r="AX42" s="6">
        <f t="shared" si="4"/>
        <v>0</v>
      </c>
      <c r="AY42" s="6" t="str">
        <f t="shared" si="5"/>
        <v/>
      </c>
      <c r="BA42" s="6">
        <f>VLOOKUP(A42, ALL_AP_DATA!$A$2:$F$3600, 6, FALSE)</f>
        <v>1018</v>
      </c>
      <c r="BB42" s="6" t="e">
        <f t="shared" ca="1" si="22"/>
        <v>#NAME?</v>
      </c>
      <c r="BC42" s="6">
        <f>VLOOKUP(A42,projmetadata!$A$2:$D$2036, 4, FALSE)</f>
        <v>31800</v>
      </c>
      <c r="BE42" s="9" t="e">
        <f t="shared" ca="1" si="23"/>
        <v>#NAME?</v>
      </c>
      <c r="BF42" s="6" t="e">
        <f t="shared" ca="1" si="24"/>
        <v>#NAME?</v>
      </c>
      <c r="BG42" s="6">
        <f t="shared" si="25"/>
        <v>0</v>
      </c>
      <c r="BH42" s="6">
        <f>VLOOKUP(A42, ALL_AP_DATA!$A$2:$D$3600, 3, FALSE)</f>
        <v>131</v>
      </c>
      <c r="BI42" s="6">
        <f>VLOOKUP(A42, ALL_AP_DATA!$A$2:$E$3600, 5, FALSE)</f>
        <v>0</v>
      </c>
      <c r="BJ42" s="6">
        <f t="shared" si="10"/>
        <v>0</v>
      </c>
      <c r="BK42" s="6">
        <f t="shared" si="26"/>
        <v>0.12868369351669942</v>
      </c>
    </row>
    <row r="43" spans="1:63" ht="15.75" customHeight="1" x14ac:dyDescent="0.25">
      <c r="A43" s="6" t="s">
        <v>787</v>
      </c>
      <c r="B43" s="6" t="s">
        <v>64</v>
      </c>
      <c r="C43" s="6">
        <v>1</v>
      </c>
      <c r="D43" s="6">
        <v>3</v>
      </c>
      <c r="E43" s="6">
        <v>0</v>
      </c>
      <c r="F43" s="6">
        <v>0</v>
      </c>
      <c r="G43" s="6">
        <v>6.4000000000000003E-3</v>
      </c>
      <c r="H43" s="6">
        <v>0</v>
      </c>
      <c r="I43" s="6">
        <v>0</v>
      </c>
      <c r="AE43" s="6">
        <v>38</v>
      </c>
      <c r="AF43" s="6">
        <v>118</v>
      </c>
      <c r="AG43" s="6">
        <v>0</v>
      </c>
      <c r="AH43" s="6">
        <v>0</v>
      </c>
      <c r="AI43" s="6">
        <v>0.25109999999999999</v>
      </c>
      <c r="AJ43" s="6">
        <v>0</v>
      </c>
      <c r="AK43" s="6">
        <v>0</v>
      </c>
      <c r="AT43" s="6">
        <f t="shared" si="0"/>
        <v>0</v>
      </c>
      <c r="AU43" s="6" t="str">
        <f t="shared" si="1"/>
        <v/>
      </c>
      <c r="AV43" s="6" t="str">
        <f t="shared" si="2"/>
        <v/>
      </c>
      <c r="AW43" s="7" t="str">
        <f t="shared" si="3"/>
        <v/>
      </c>
      <c r="AX43" s="6">
        <f t="shared" si="4"/>
        <v>0</v>
      </c>
      <c r="AY43" s="6" t="str">
        <f t="shared" si="5"/>
        <v/>
      </c>
      <c r="BA43" s="6">
        <f>VLOOKUP(A43, ALL_AP_DATA!$A$2:$F$3600, 6, FALSE)</f>
        <v>470</v>
      </c>
      <c r="BB43" s="6" t="e">
        <f t="shared" ca="1" si="22"/>
        <v>#NAME?</v>
      </c>
      <c r="BC43" s="6">
        <f>VLOOKUP(A43,projmetadata!$A$2:$D$2036, 4, FALSE)</f>
        <v>18690</v>
      </c>
      <c r="BE43" s="9" t="e">
        <f t="shared" ca="1" si="23"/>
        <v>#NAME?</v>
      </c>
      <c r="BF43" s="6" t="e">
        <f t="shared" ca="1" si="24"/>
        <v>#NAME?</v>
      </c>
      <c r="BG43" s="6">
        <f t="shared" si="25"/>
        <v>0</v>
      </c>
      <c r="BH43" s="6">
        <f>VLOOKUP(A43, ALL_AP_DATA!$A$2:$D$3600, 3, FALSE)</f>
        <v>118</v>
      </c>
      <c r="BI43" s="6">
        <f>VLOOKUP(A43, ALL_AP_DATA!$A$2:$E$3600, 5, FALSE)</f>
        <v>0</v>
      </c>
      <c r="BJ43" s="6">
        <f t="shared" si="10"/>
        <v>0</v>
      </c>
      <c r="BK43" s="6">
        <f t="shared" si="26"/>
        <v>0.25106382978723402</v>
      </c>
    </row>
    <row r="44" spans="1:63" ht="15.75" customHeight="1" x14ac:dyDescent="0.25">
      <c r="A44" s="6" t="s">
        <v>791</v>
      </c>
      <c r="B44" s="6" t="s">
        <v>64</v>
      </c>
      <c r="C44" s="6">
        <v>1</v>
      </c>
      <c r="D44" s="6">
        <v>12</v>
      </c>
      <c r="E44" s="6">
        <v>0</v>
      </c>
      <c r="F44" s="6">
        <v>0</v>
      </c>
      <c r="G44" s="6">
        <v>5.2400000000000002E-2</v>
      </c>
      <c r="H44" s="6">
        <v>0</v>
      </c>
      <c r="I44" s="6">
        <v>0</v>
      </c>
      <c r="X44" s="6">
        <v>6</v>
      </c>
      <c r="Y44" s="6">
        <v>27</v>
      </c>
      <c r="Z44" s="6">
        <v>0</v>
      </c>
      <c r="AA44" s="6">
        <v>0</v>
      </c>
      <c r="AB44" s="6">
        <v>0.1179</v>
      </c>
      <c r="AC44" s="6">
        <v>0</v>
      </c>
      <c r="AD44" s="6">
        <v>0</v>
      </c>
      <c r="AE44" s="6">
        <v>7</v>
      </c>
      <c r="AF44" s="6">
        <v>49</v>
      </c>
      <c r="AG44" s="6">
        <v>0</v>
      </c>
      <c r="AH44" s="6">
        <v>0</v>
      </c>
      <c r="AI44" s="6">
        <v>0.214</v>
      </c>
      <c r="AJ44" s="6">
        <v>0</v>
      </c>
      <c r="AK44" s="6">
        <v>0</v>
      </c>
      <c r="AT44" s="6">
        <f t="shared" si="0"/>
        <v>0</v>
      </c>
      <c r="AU44" s="6" t="str">
        <f t="shared" si="1"/>
        <v/>
      </c>
      <c r="AV44" s="6" t="str">
        <f t="shared" si="2"/>
        <v/>
      </c>
      <c r="AW44" s="7">
        <f t="shared" si="3"/>
        <v>0</v>
      </c>
      <c r="AX44" s="6">
        <f t="shared" si="4"/>
        <v>0</v>
      </c>
      <c r="AY44" s="6" t="str">
        <f t="shared" si="5"/>
        <v/>
      </c>
      <c r="BA44" s="6">
        <f>VLOOKUP(A44, ALL_AP_DATA!$A$2:$F$3600, 6, FALSE)</f>
        <v>229</v>
      </c>
      <c r="BB44" s="6" t="e">
        <f t="shared" ca="1" si="22"/>
        <v>#NAME?</v>
      </c>
      <c r="BC44" s="6">
        <f>VLOOKUP(A44,projmetadata!$A$2:$D$2036, 4, FALSE)</f>
        <v>9088</v>
      </c>
      <c r="BE44" s="9" t="e">
        <f t="shared" ca="1" si="23"/>
        <v>#NAME?</v>
      </c>
      <c r="BF44" s="6" t="e">
        <f t="shared" ca="1" si="24"/>
        <v>#NAME?</v>
      </c>
      <c r="BG44" s="6">
        <f t="shared" si="25"/>
        <v>0</v>
      </c>
      <c r="BH44" s="6">
        <f>VLOOKUP(A44, ALL_AP_DATA!$A$2:$D$3600, 3, FALSE)</f>
        <v>65</v>
      </c>
      <c r="BI44" s="6">
        <f>VLOOKUP(A44, ALL_AP_DATA!$A$2:$E$3600, 5, FALSE)</f>
        <v>0</v>
      </c>
      <c r="BJ44" s="6">
        <f t="shared" si="10"/>
        <v>0</v>
      </c>
      <c r="BK44" s="6">
        <f t="shared" si="26"/>
        <v>0.28384279475982532</v>
      </c>
    </row>
    <row r="45" spans="1:63" ht="15.75" customHeight="1" x14ac:dyDescent="0.25">
      <c r="A45" s="6" t="s">
        <v>792</v>
      </c>
      <c r="B45" s="6" t="s">
        <v>64</v>
      </c>
      <c r="C45" s="6">
        <v>8</v>
      </c>
      <c r="D45" s="6">
        <v>25</v>
      </c>
      <c r="E45" s="6">
        <v>0</v>
      </c>
      <c r="F45" s="6">
        <v>0</v>
      </c>
      <c r="G45" s="6">
        <v>8.0100000000000005E-2</v>
      </c>
      <c r="H45" s="6">
        <v>0</v>
      </c>
      <c r="I45" s="6">
        <v>0</v>
      </c>
      <c r="X45" s="6">
        <v>2</v>
      </c>
      <c r="Y45" s="6">
        <v>32</v>
      </c>
      <c r="Z45" s="6">
        <v>0</v>
      </c>
      <c r="AA45" s="6">
        <v>0</v>
      </c>
      <c r="AB45" s="6">
        <v>0.1026</v>
      </c>
      <c r="AC45" s="6">
        <v>0</v>
      </c>
      <c r="AD45" s="6">
        <v>0</v>
      </c>
      <c r="AE45" s="6">
        <v>14</v>
      </c>
      <c r="AF45" s="6">
        <v>34</v>
      </c>
      <c r="AG45" s="6">
        <v>0</v>
      </c>
      <c r="AH45" s="6">
        <v>0</v>
      </c>
      <c r="AI45" s="6">
        <v>0.109</v>
      </c>
      <c r="AJ45" s="6">
        <v>0</v>
      </c>
      <c r="AK45" s="6">
        <v>0</v>
      </c>
      <c r="AT45" s="6">
        <f t="shared" si="0"/>
        <v>0</v>
      </c>
      <c r="AU45" s="6" t="str">
        <f t="shared" si="1"/>
        <v/>
      </c>
      <c r="AV45" s="6" t="str">
        <f t="shared" si="2"/>
        <v/>
      </c>
      <c r="AW45" s="7">
        <f t="shared" si="3"/>
        <v>0</v>
      </c>
      <c r="AX45" s="6">
        <f t="shared" si="4"/>
        <v>0</v>
      </c>
      <c r="AY45" s="6" t="str">
        <f t="shared" si="5"/>
        <v/>
      </c>
      <c r="BA45" s="6">
        <f>VLOOKUP(A45, ALL_AP_DATA!$A$2:$F$3600, 6, FALSE)</f>
        <v>312</v>
      </c>
      <c r="BB45" s="6" t="e">
        <f t="shared" ca="1" si="22"/>
        <v>#NAME?</v>
      </c>
      <c r="BC45" s="6">
        <f>VLOOKUP(A45,projmetadata!$A$2:$D$2036, 4, FALSE)</f>
        <v>29115</v>
      </c>
      <c r="BE45" s="9" t="e">
        <f t="shared" ca="1" si="23"/>
        <v>#NAME?</v>
      </c>
      <c r="BF45" s="6" t="e">
        <f t="shared" ca="1" si="24"/>
        <v>#NAME?</v>
      </c>
      <c r="BG45" s="6">
        <f t="shared" si="25"/>
        <v>1.0303967027305513E-4</v>
      </c>
      <c r="BH45" s="6">
        <f>VLOOKUP(A45, ALL_AP_DATA!$A$2:$D$3600, 3, FALSE)</f>
        <v>71</v>
      </c>
      <c r="BI45" s="6">
        <f>VLOOKUP(A45, ALL_AP_DATA!$A$2:$E$3600, 5, FALSE)</f>
        <v>3</v>
      </c>
      <c r="BJ45" s="6">
        <f t="shared" si="10"/>
        <v>9.6153846153846159E-3</v>
      </c>
      <c r="BK45" s="6">
        <f t="shared" si="26"/>
        <v>0.22756410256410256</v>
      </c>
    </row>
    <row r="46" spans="1:63" ht="15.75" customHeight="1" x14ac:dyDescent="0.25">
      <c r="A46" s="6" t="s">
        <v>799</v>
      </c>
      <c r="B46" s="6" t="s">
        <v>64</v>
      </c>
      <c r="C46" s="6">
        <v>4</v>
      </c>
      <c r="D46" s="6">
        <v>10</v>
      </c>
      <c r="E46" s="6">
        <v>0</v>
      </c>
      <c r="F46" s="6">
        <v>0</v>
      </c>
      <c r="G46" s="6">
        <v>3.6900000000000002E-2</v>
      </c>
      <c r="H46" s="6">
        <v>0</v>
      </c>
      <c r="I46" s="6">
        <v>0</v>
      </c>
      <c r="X46" s="6">
        <v>2</v>
      </c>
      <c r="Y46" s="6">
        <v>45</v>
      </c>
      <c r="Z46" s="6">
        <v>0</v>
      </c>
      <c r="AA46" s="6">
        <v>0</v>
      </c>
      <c r="AB46" s="6">
        <v>0.1661</v>
      </c>
      <c r="AC46" s="6">
        <v>0</v>
      </c>
      <c r="AD46" s="6">
        <v>0</v>
      </c>
      <c r="AE46" s="6">
        <v>11</v>
      </c>
      <c r="AF46" s="6">
        <v>41</v>
      </c>
      <c r="AG46" s="6">
        <v>0</v>
      </c>
      <c r="AH46" s="6">
        <v>0</v>
      </c>
      <c r="AI46" s="6">
        <v>0.15129999999999999</v>
      </c>
      <c r="AJ46" s="6">
        <v>0</v>
      </c>
      <c r="AK46" s="6">
        <v>0</v>
      </c>
      <c r="AT46" s="6">
        <f t="shared" si="0"/>
        <v>0</v>
      </c>
      <c r="AU46" s="6" t="str">
        <f t="shared" si="1"/>
        <v/>
      </c>
      <c r="AV46" s="6" t="str">
        <f t="shared" si="2"/>
        <v/>
      </c>
      <c r="AW46" s="7">
        <f t="shared" si="3"/>
        <v>0</v>
      </c>
      <c r="AX46" s="6">
        <f t="shared" si="4"/>
        <v>0</v>
      </c>
      <c r="AY46" s="6" t="str">
        <f t="shared" si="5"/>
        <v/>
      </c>
      <c r="BA46" s="6">
        <f>VLOOKUP(A46, ALL_AP_DATA!$A$2:$F$3600, 6, FALSE)</f>
        <v>271</v>
      </c>
      <c r="BB46" s="6" t="e">
        <f t="shared" ca="1" si="22"/>
        <v>#NAME?</v>
      </c>
      <c r="BC46" s="6">
        <f>VLOOKUP(A46,projmetadata!$A$2:$D$2036, 4, FALSE)</f>
        <v>21378</v>
      </c>
      <c r="BE46" s="9" t="e">
        <f t="shared" ca="1" si="23"/>
        <v>#NAME?</v>
      </c>
      <c r="BF46" s="6" t="e">
        <f t="shared" ca="1" si="24"/>
        <v>#NAME?</v>
      </c>
      <c r="BG46" s="6">
        <f t="shared" si="25"/>
        <v>0</v>
      </c>
      <c r="BH46" s="6">
        <f>VLOOKUP(A46, ALL_AP_DATA!$A$2:$D$3600, 3, FALSE)</f>
        <v>81</v>
      </c>
      <c r="BI46" s="6">
        <f>VLOOKUP(A46, ALL_AP_DATA!$A$2:$E$3600, 5, FALSE)</f>
        <v>0</v>
      </c>
      <c r="BJ46" s="6">
        <f t="shared" si="10"/>
        <v>0</v>
      </c>
      <c r="BK46" s="6">
        <f t="shared" si="26"/>
        <v>0.2988929889298893</v>
      </c>
    </row>
    <row r="47" spans="1:63" ht="15.75" customHeight="1" x14ac:dyDescent="0.25">
      <c r="A47" s="6" t="s">
        <v>801</v>
      </c>
      <c r="B47" s="6" t="s">
        <v>64</v>
      </c>
      <c r="C47" s="6">
        <v>5</v>
      </c>
      <c r="D47" s="6">
        <v>179</v>
      </c>
      <c r="E47" s="6">
        <v>0</v>
      </c>
      <c r="F47" s="6">
        <v>0</v>
      </c>
      <c r="G47" s="6">
        <v>0.37530000000000002</v>
      </c>
      <c r="H47" s="6">
        <v>0</v>
      </c>
      <c r="I47" s="6">
        <v>0</v>
      </c>
      <c r="X47" s="6">
        <v>52</v>
      </c>
      <c r="Y47" s="6">
        <v>304</v>
      </c>
      <c r="Z47" s="6">
        <v>0</v>
      </c>
      <c r="AA47" s="6">
        <v>0</v>
      </c>
      <c r="AB47" s="6">
        <v>0.63729999999999998</v>
      </c>
      <c r="AC47" s="6">
        <v>0</v>
      </c>
      <c r="AD47" s="6">
        <v>0</v>
      </c>
      <c r="AE47" s="6">
        <v>58</v>
      </c>
      <c r="AF47" s="6">
        <v>163</v>
      </c>
      <c r="AG47" s="6">
        <v>0</v>
      </c>
      <c r="AH47" s="6">
        <v>0</v>
      </c>
      <c r="AI47" s="6">
        <v>0.3417</v>
      </c>
      <c r="AJ47" s="6">
        <v>0</v>
      </c>
      <c r="AK47" s="6">
        <v>0</v>
      </c>
      <c r="AT47" s="6">
        <f t="shared" si="0"/>
        <v>0</v>
      </c>
      <c r="AU47" s="6" t="str">
        <f t="shared" si="1"/>
        <v/>
      </c>
      <c r="AV47" s="6" t="str">
        <f t="shared" si="2"/>
        <v/>
      </c>
      <c r="AW47" s="7">
        <f t="shared" si="3"/>
        <v>0</v>
      </c>
      <c r="AX47" s="6">
        <f t="shared" si="4"/>
        <v>0</v>
      </c>
      <c r="AY47" s="6" t="str">
        <f t="shared" si="5"/>
        <v/>
      </c>
      <c r="BA47" s="6">
        <f>VLOOKUP(A47, ALL_AP_DATA!$A$2:$F$3600, 6, FALSE)</f>
        <v>477</v>
      </c>
      <c r="BB47" s="6" t="e">
        <f t="shared" ca="1" si="22"/>
        <v>#NAME?</v>
      </c>
      <c r="BC47" s="6">
        <f>VLOOKUP(A47,projmetadata!$A$2:$D$2036, 4, FALSE)</f>
        <v>60764</v>
      </c>
      <c r="BE47" s="9" t="e">
        <f t="shared" ca="1" si="23"/>
        <v>#NAME?</v>
      </c>
      <c r="BF47" s="6" t="e">
        <f t="shared" ca="1" si="24"/>
        <v>#NAME?</v>
      </c>
      <c r="BG47" s="6">
        <f t="shared" si="25"/>
        <v>0</v>
      </c>
      <c r="BH47" s="6">
        <f>VLOOKUP(A47, ALL_AP_DATA!$A$2:$D$3600, 3, FALSE)</f>
        <v>344</v>
      </c>
      <c r="BI47" s="6">
        <f>VLOOKUP(A47, ALL_AP_DATA!$A$2:$E$3600, 5, FALSE)</f>
        <v>0</v>
      </c>
      <c r="BJ47" s="6">
        <f t="shared" si="10"/>
        <v>0</v>
      </c>
      <c r="BK47" s="6">
        <f t="shared" si="26"/>
        <v>0.72117400419287214</v>
      </c>
    </row>
    <row r="48" spans="1:63" ht="15.75" customHeight="1" x14ac:dyDescent="0.25">
      <c r="A48" s="6" t="s">
        <v>806</v>
      </c>
      <c r="B48" s="6" t="s">
        <v>64</v>
      </c>
      <c r="C48" s="6">
        <v>1</v>
      </c>
      <c r="D48" s="6">
        <v>104</v>
      </c>
      <c r="E48" s="6">
        <v>0</v>
      </c>
      <c r="F48" s="6">
        <v>0</v>
      </c>
      <c r="G48" s="6">
        <v>0.38379999999999997</v>
      </c>
      <c r="H48" s="6">
        <v>0</v>
      </c>
      <c r="I48" s="6">
        <v>0</v>
      </c>
      <c r="X48" s="6">
        <v>6</v>
      </c>
      <c r="Y48" s="6">
        <v>61</v>
      </c>
      <c r="Z48" s="6">
        <v>0</v>
      </c>
      <c r="AA48" s="6">
        <v>0</v>
      </c>
      <c r="AB48" s="6">
        <v>0.22509999999999999</v>
      </c>
      <c r="AC48" s="6">
        <v>0</v>
      </c>
      <c r="AD48" s="6">
        <v>0</v>
      </c>
      <c r="AE48" s="6">
        <v>29</v>
      </c>
      <c r="AF48" s="6">
        <v>125</v>
      </c>
      <c r="AG48" s="6">
        <v>0</v>
      </c>
      <c r="AH48" s="6">
        <v>0</v>
      </c>
      <c r="AI48" s="6">
        <v>0.46129999999999999</v>
      </c>
      <c r="AJ48" s="6">
        <v>0</v>
      </c>
      <c r="AK48" s="6">
        <v>0</v>
      </c>
      <c r="AT48" s="6">
        <f t="shared" si="0"/>
        <v>0</v>
      </c>
      <c r="AU48" s="6" t="str">
        <f t="shared" si="1"/>
        <v/>
      </c>
      <c r="AV48" s="6" t="str">
        <f t="shared" si="2"/>
        <v/>
      </c>
      <c r="AW48" s="7">
        <f t="shared" si="3"/>
        <v>0</v>
      </c>
      <c r="AX48" s="6">
        <f t="shared" si="4"/>
        <v>0</v>
      </c>
      <c r="AY48" s="6" t="str">
        <f t="shared" si="5"/>
        <v/>
      </c>
      <c r="BA48" s="6">
        <f>VLOOKUP(A48, ALL_AP_DATA!$A$2:$F$3600, 6, FALSE)</f>
        <v>271</v>
      </c>
      <c r="BB48" s="6" t="e">
        <f t="shared" ca="1" si="22"/>
        <v>#NAME?</v>
      </c>
      <c r="BC48" s="6">
        <f>VLOOKUP(A48,projmetadata!$A$2:$D$2036, 4, FALSE)</f>
        <v>23191</v>
      </c>
      <c r="BE48" s="9" t="e">
        <f t="shared" ca="1" si="23"/>
        <v>#NAME?</v>
      </c>
      <c r="BF48" s="6" t="e">
        <f t="shared" ca="1" si="24"/>
        <v>#NAME?</v>
      </c>
      <c r="BG48" s="6">
        <f t="shared" si="25"/>
        <v>0</v>
      </c>
      <c r="BH48" s="6">
        <f>VLOOKUP(A48, ALL_AP_DATA!$A$2:$D$3600, 3, FALSE)</f>
        <v>146</v>
      </c>
      <c r="BI48" s="6">
        <f>VLOOKUP(A48, ALL_AP_DATA!$A$2:$E$3600, 5, FALSE)</f>
        <v>0</v>
      </c>
      <c r="BJ48" s="6">
        <f t="shared" si="10"/>
        <v>0</v>
      </c>
      <c r="BK48" s="6">
        <f t="shared" si="26"/>
        <v>0.53874538745387457</v>
      </c>
    </row>
    <row r="49" spans="1:63" ht="15.75" customHeight="1" x14ac:dyDescent="0.25">
      <c r="A49" s="6" t="s">
        <v>821</v>
      </c>
      <c r="B49" s="6" t="s">
        <v>64</v>
      </c>
      <c r="C49" s="6">
        <v>6</v>
      </c>
      <c r="D49" s="6">
        <v>85</v>
      </c>
      <c r="E49" s="6">
        <v>0</v>
      </c>
      <c r="F49" s="6">
        <v>0</v>
      </c>
      <c r="G49" s="6">
        <v>0.38990000000000002</v>
      </c>
      <c r="H49" s="6">
        <v>0</v>
      </c>
      <c r="I49" s="6">
        <v>0</v>
      </c>
      <c r="X49" s="6">
        <v>14</v>
      </c>
      <c r="Y49" s="6">
        <v>125</v>
      </c>
      <c r="Z49" s="6">
        <v>0</v>
      </c>
      <c r="AA49" s="6">
        <v>0</v>
      </c>
      <c r="AB49" s="6">
        <v>0.57340000000000002</v>
      </c>
      <c r="AC49" s="6">
        <v>0</v>
      </c>
      <c r="AD49" s="6">
        <v>0</v>
      </c>
      <c r="AE49" s="6">
        <v>34</v>
      </c>
      <c r="AF49" s="6">
        <v>134</v>
      </c>
      <c r="AG49" s="6">
        <v>0</v>
      </c>
      <c r="AH49" s="6">
        <v>0</v>
      </c>
      <c r="AI49" s="6">
        <v>0.61470000000000002</v>
      </c>
      <c r="AJ49" s="6">
        <v>0</v>
      </c>
      <c r="AK49" s="6">
        <v>0</v>
      </c>
      <c r="AT49" s="6">
        <f t="shared" si="0"/>
        <v>0</v>
      </c>
      <c r="AU49" s="6" t="str">
        <f t="shared" si="1"/>
        <v/>
      </c>
      <c r="AV49" s="6" t="str">
        <f t="shared" si="2"/>
        <v/>
      </c>
      <c r="AW49" s="7">
        <f t="shared" si="3"/>
        <v>0</v>
      </c>
      <c r="AX49" s="6">
        <f t="shared" si="4"/>
        <v>0</v>
      </c>
      <c r="AY49" s="6" t="str">
        <f t="shared" si="5"/>
        <v/>
      </c>
      <c r="BA49" s="6">
        <f>VLOOKUP(A49, ALL_AP_DATA!$A$2:$F$3600, 6, FALSE)</f>
        <v>218</v>
      </c>
      <c r="BB49" s="6" t="e">
        <f t="shared" ca="1" si="22"/>
        <v>#NAME?</v>
      </c>
      <c r="BC49" s="6">
        <f>VLOOKUP(A49,projmetadata!$A$2:$D$2036, 4, FALSE)</f>
        <v>56069</v>
      </c>
      <c r="BE49" s="9" t="e">
        <f t="shared" ca="1" si="23"/>
        <v>#NAME?</v>
      </c>
      <c r="BF49" s="6" t="e">
        <f t="shared" ca="1" si="24"/>
        <v>#NAME?</v>
      </c>
      <c r="BG49" s="6">
        <f t="shared" si="25"/>
        <v>0</v>
      </c>
      <c r="BH49" s="6">
        <f>VLOOKUP(A49, ALL_AP_DATA!$A$2:$D$3600, 3, FALSE)</f>
        <v>168</v>
      </c>
      <c r="BI49" s="6">
        <f>VLOOKUP(A49, ALL_AP_DATA!$A$2:$E$3600, 5, FALSE)</f>
        <v>0</v>
      </c>
      <c r="BJ49" s="6">
        <f t="shared" si="10"/>
        <v>0</v>
      </c>
      <c r="BK49" s="6">
        <f t="shared" si="26"/>
        <v>0.77064220183486243</v>
      </c>
    </row>
    <row r="50" spans="1:63" ht="15.75" customHeight="1" x14ac:dyDescent="0.25">
      <c r="A50" s="6" t="s">
        <v>832</v>
      </c>
      <c r="B50" s="6" t="s">
        <v>64</v>
      </c>
      <c r="C50" s="6">
        <v>1</v>
      </c>
      <c r="D50" s="6">
        <v>3</v>
      </c>
      <c r="E50" s="6">
        <v>0</v>
      </c>
      <c r="F50" s="6">
        <v>0</v>
      </c>
      <c r="G50" s="6">
        <v>5.1999999999999998E-3</v>
      </c>
      <c r="H50" s="6">
        <v>0</v>
      </c>
      <c r="I50" s="6">
        <v>0</v>
      </c>
      <c r="X50" s="6">
        <v>1</v>
      </c>
      <c r="Y50" s="6">
        <v>5</v>
      </c>
      <c r="Z50" s="6">
        <v>0</v>
      </c>
      <c r="AA50" s="6">
        <v>0</v>
      </c>
      <c r="AB50" s="6">
        <v>8.6E-3</v>
      </c>
      <c r="AC50" s="6">
        <v>0</v>
      </c>
      <c r="AD50" s="6">
        <v>0</v>
      </c>
      <c r="AT50" s="6">
        <f t="shared" si="0"/>
        <v>0</v>
      </c>
      <c r="AU50" s="6" t="str">
        <f t="shared" si="1"/>
        <v/>
      </c>
      <c r="AV50" s="6" t="str">
        <f t="shared" si="2"/>
        <v/>
      </c>
      <c r="AW50" s="7">
        <f t="shared" si="3"/>
        <v>0</v>
      </c>
      <c r="AX50" s="6" t="str">
        <f t="shared" si="4"/>
        <v/>
      </c>
      <c r="AY50" s="6" t="str">
        <f t="shared" si="5"/>
        <v/>
      </c>
      <c r="BA50" s="6">
        <f>VLOOKUP(A50, ALL_AP_DATA!$A$2:$F$3600, 6, FALSE)</f>
        <v>580</v>
      </c>
      <c r="BB50" s="6" t="e">
        <f t="shared" ca="1" si="22"/>
        <v>#NAME?</v>
      </c>
      <c r="BC50" s="6">
        <f>VLOOKUP(A50,projmetadata!$A$2:$D$2036, 4, FALSE)</f>
        <v>32679</v>
      </c>
      <c r="BE50" s="9" t="e">
        <f t="shared" ca="1" si="23"/>
        <v>#NAME?</v>
      </c>
      <c r="BF50" s="6" t="e">
        <f t="shared" ca="1" si="24"/>
        <v>#NAME?</v>
      </c>
      <c r="BG50" s="6">
        <f t="shared" si="25"/>
        <v>3.4517580097310201E-2</v>
      </c>
      <c r="BH50" s="6">
        <f>VLOOKUP(A50, ALL_AP_DATA!$A$2:$D$3600, 3, FALSE)</f>
        <v>5</v>
      </c>
      <c r="BI50" s="6">
        <f>VLOOKUP(A50, ALL_AP_DATA!$A$2:$E$3600, 5, FALSE)</f>
        <v>1128</v>
      </c>
      <c r="BJ50" s="6">
        <f t="shared" si="10"/>
        <v>1.9448275862068964</v>
      </c>
      <c r="BK50" s="6">
        <f t="shared" si="26"/>
        <v>8.6206896551724137E-3</v>
      </c>
    </row>
    <row r="51" spans="1:63" ht="15.75" customHeight="1" x14ac:dyDescent="0.25">
      <c r="A51" s="6" t="s">
        <v>857</v>
      </c>
      <c r="B51" s="6" t="s">
        <v>64</v>
      </c>
      <c r="C51" s="6">
        <v>3</v>
      </c>
      <c r="D51" s="6">
        <v>8</v>
      </c>
      <c r="E51" s="6">
        <v>0</v>
      </c>
      <c r="F51" s="6">
        <v>0</v>
      </c>
      <c r="G51" s="6">
        <v>3.3099999999999997E-2</v>
      </c>
      <c r="H51" s="6">
        <v>0</v>
      </c>
      <c r="I51" s="6">
        <v>0</v>
      </c>
      <c r="X51" s="6">
        <v>2</v>
      </c>
      <c r="Y51" s="6">
        <v>45</v>
      </c>
      <c r="Z51" s="6">
        <v>0</v>
      </c>
      <c r="AA51" s="6">
        <v>0</v>
      </c>
      <c r="AB51" s="6">
        <v>0.186</v>
      </c>
      <c r="AC51" s="6">
        <v>0</v>
      </c>
      <c r="AD51" s="6">
        <v>0</v>
      </c>
      <c r="AE51" s="6">
        <v>10</v>
      </c>
      <c r="AF51" s="6">
        <v>36</v>
      </c>
      <c r="AG51" s="6">
        <v>0</v>
      </c>
      <c r="AH51" s="6">
        <v>0</v>
      </c>
      <c r="AI51" s="6">
        <v>0.14879999999999999</v>
      </c>
      <c r="AJ51" s="6">
        <v>0</v>
      </c>
      <c r="AK51" s="6">
        <v>0</v>
      </c>
      <c r="AT51" s="6">
        <f t="shared" si="0"/>
        <v>0</v>
      </c>
      <c r="AU51" s="6" t="str">
        <f t="shared" si="1"/>
        <v/>
      </c>
      <c r="AV51" s="6" t="str">
        <f t="shared" si="2"/>
        <v/>
      </c>
      <c r="AW51" s="7">
        <f t="shared" si="3"/>
        <v>0</v>
      </c>
      <c r="AX51" s="6">
        <f t="shared" si="4"/>
        <v>0</v>
      </c>
      <c r="AY51" s="6" t="str">
        <f t="shared" si="5"/>
        <v/>
      </c>
      <c r="BA51" s="6">
        <f>VLOOKUP(A51, ALL_AP_DATA!$A$2:$F$3600, 6, FALSE)</f>
        <v>242</v>
      </c>
      <c r="BB51" s="6" t="e">
        <f t="shared" ca="1" si="22"/>
        <v>#NAME?</v>
      </c>
      <c r="BC51" s="6">
        <f>VLOOKUP(A51,projmetadata!$A$2:$D$2036, 4, FALSE)</f>
        <v>19821</v>
      </c>
      <c r="BE51" s="9" t="e">
        <f t="shared" ca="1" si="23"/>
        <v>#NAME?</v>
      </c>
      <c r="BF51" s="6" t="e">
        <f t="shared" ca="1" si="24"/>
        <v>#NAME?</v>
      </c>
      <c r="BG51" s="6">
        <f t="shared" si="25"/>
        <v>0</v>
      </c>
      <c r="BH51" s="6">
        <f>VLOOKUP(A51, ALL_AP_DATA!$A$2:$D$3600, 3, FALSE)</f>
        <v>78</v>
      </c>
      <c r="BI51" s="6">
        <f>VLOOKUP(A51, ALL_AP_DATA!$A$2:$E$3600, 5, FALSE)</f>
        <v>0</v>
      </c>
      <c r="BJ51" s="6">
        <f t="shared" si="10"/>
        <v>0</v>
      </c>
      <c r="BK51" s="6">
        <f t="shared" si="26"/>
        <v>0.32231404958677684</v>
      </c>
    </row>
    <row r="52" spans="1:63" ht="15.75" customHeight="1" x14ac:dyDescent="0.25">
      <c r="A52" s="6" t="s">
        <v>911</v>
      </c>
      <c r="B52" s="6" t="s">
        <v>64</v>
      </c>
      <c r="C52" s="6">
        <v>7</v>
      </c>
      <c r="D52" s="6">
        <v>17</v>
      </c>
      <c r="E52" s="6">
        <v>0</v>
      </c>
      <c r="F52" s="6">
        <v>0</v>
      </c>
      <c r="G52" s="6">
        <v>0.1532</v>
      </c>
      <c r="H52" s="6">
        <v>0</v>
      </c>
      <c r="I52" s="6">
        <v>0</v>
      </c>
      <c r="X52" s="6">
        <v>2</v>
      </c>
      <c r="Y52" s="6">
        <v>37</v>
      </c>
      <c r="Z52" s="6">
        <v>0</v>
      </c>
      <c r="AA52" s="6">
        <v>0</v>
      </c>
      <c r="AB52" s="6">
        <v>0.33329999999999999</v>
      </c>
      <c r="AC52" s="6">
        <v>0</v>
      </c>
      <c r="AD52" s="6">
        <v>0</v>
      </c>
      <c r="AE52" s="6">
        <v>10</v>
      </c>
      <c r="AF52" s="6">
        <v>29</v>
      </c>
      <c r="AG52" s="6">
        <v>0</v>
      </c>
      <c r="AH52" s="6">
        <v>0</v>
      </c>
      <c r="AI52" s="6">
        <v>0.26129999999999998</v>
      </c>
      <c r="AJ52" s="6">
        <v>0</v>
      </c>
      <c r="AK52" s="6">
        <v>0</v>
      </c>
      <c r="AT52" s="6">
        <f t="shared" si="0"/>
        <v>0</v>
      </c>
      <c r="AU52" s="6" t="str">
        <f t="shared" si="1"/>
        <v/>
      </c>
      <c r="AV52" s="6" t="str">
        <f t="shared" si="2"/>
        <v/>
      </c>
      <c r="AW52" s="7">
        <f t="shared" si="3"/>
        <v>0</v>
      </c>
      <c r="AX52" s="6">
        <f t="shared" si="4"/>
        <v>0</v>
      </c>
      <c r="AY52" s="6" t="str">
        <f t="shared" si="5"/>
        <v/>
      </c>
      <c r="BA52" s="6">
        <f>VLOOKUP(A52, ALL_AP_DATA!$A$2:$F$3600, 6, FALSE)</f>
        <v>111</v>
      </c>
      <c r="BB52" s="6" t="e">
        <f t="shared" ca="1" si="22"/>
        <v>#NAME?</v>
      </c>
      <c r="BC52" s="6">
        <f>VLOOKUP(A52,projmetadata!$A$2:$D$2036, 4, FALSE)</f>
        <v>9856</v>
      </c>
      <c r="BE52" s="9" t="e">
        <f t="shared" ca="1" si="23"/>
        <v>#NAME?</v>
      </c>
      <c r="BF52" s="6" t="e">
        <f t="shared" ca="1" si="24"/>
        <v>#NAME?</v>
      </c>
      <c r="BG52" s="6">
        <f t="shared" si="25"/>
        <v>8.1168831168831174E-4</v>
      </c>
      <c r="BH52" s="6">
        <f>VLOOKUP(A52, ALL_AP_DATA!$A$2:$D$3600, 3, FALSE)</f>
        <v>44</v>
      </c>
      <c r="BI52" s="6">
        <f>VLOOKUP(A52, ALL_AP_DATA!$A$2:$E$3600, 5, FALSE)</f>
        <v>8</v>
      </c>
      <c r="BJ52" s="6">
        <f t="shared" si="10"/>
        <v>7.2072072072072071E-2</v>
      </c>
      <c r="BK52" s="6">
        <f t="shared" si="26"/>
        <v>0.3963963963963964</v>
      </c>
    </row>
    <row r="53" spans="1:63" ht="15.75" customHeight="1" x14ac:dyDescent="0.25">
      <c r="A53" s="6" t="s">
        <v>928</v>
      </c>
      <c r="B53" s="6" t="s">
        <v>64</v>
      </c>
      <c r="C53" s="6">
        <v>30</v>
      </c>
      <c r="D53" s="6">
        <v>102</v>
      </c>
      <c r="E53" s="6">
        <v>0</v>
      </c>
      <c r="F53" s="6">
        <v>0</v>
      </c>
      <c r="G53" s="6">
        <v>8.1900000000000001E-2</v>
      </c>
      <c r="H53" s="6">
        <v>0</v>
      </c>
      <c r="I53" s="6">
        <v>0</v>
      </c>
      <c r="X53" s="6">
        <v>28</v>
      </c>
      <c r="Y53" s="6">
        <v>170</v>
      </c>
      <c r="Z53" s="6">
        <v>0</v>
      </c>
      <c r="AA53" s="6">
        <v>0</v>
      </c>
      <c r="AB53" s="6">
        <v>0.13650000000000001</v>
      </c>
      <c r="AC53" s="6">
        <v>0</v>
      </c>
      <c r="AD53" s="6">
        <v>0</v>
      </c>
      <c r="AE53" s="6">
        <v>106</v>
      </c>
      <c r="AF53" s="6">
        <v>551</v>
      </c>
      <c r="AG53" s="6">
        <v>0</v>
      </c>
      <c r="AH53" s="6">
        <v>0</v>
      </c>
      <c r="AI53" s="6">
        <v>0.44259999999999999</v>
      </c>
      <c r="AJ53" s="6">
        <v>0</v>
      </c>
      <c r="AK53" s="6">
        <v>0</v>
      </c>
      <c r="AT53" s="6">
        <f t="shared" si="0"/>
        <v>0</v>
      </c>
      <c r="AU53" s="6" t="str">
        <f t="shared" si="1"/>
        <v/>
      </c>
      <c r="AV53" s="6" t="str">
        <f t="shared" si="2"/>
        <v/>
      </c>
      <c r="AW53" s="7">
        <f t="shared" si="3"/>
        <v>0</v>
      </c>
      <c r="AX53" s="6">
        <f t="shared" si="4"/>
        <v>0</v>
      </c>
      <c r="AY53" s="6" t="str">
        <f t="shared" si="5"/>
        <v/>
      </c>
      <c r="BA53" s="6">
        <f>VLOOKUP(A53, ALL_AP_DATA!$A$2:$F$3600, 6, FALSE)</f>
        <v>1245</v>
      </c>
      <c r="BB53" s="6" t="e">
        <f t="shared" ca="1" si="22"/>
        <v>#NAME?</v>
      </c>
      <c r="BC53" s="6">
        <f>VLOOKUP(A53,projmetadata!$A$2:$D$2036, 4, FALSE)</f>
        <v>111432</v>
      </c>
      <c r="BE53" s="9" t="e">
        <f t="shared" ca="1" si="23"/>
        <v>#NAME?</v>
      </c>
      <c r="BF53" s="6" t="e">
        <f t="shared" ca="1" si="24"/>
        <v>#NAME?</v>
      </c>
      <c r="BG53" s="6">
        <f t="shared" si="25"/>
        <v>8.9740828487328591E-5</v>
      </c>
      <c r="BH53" s="6">
        <f>VLOOKUP(A53, ALL_AP_DATA!$A$2:$D$3600, 3, FALSE)</f>
        <v>678</v>
      </c>
      <c r="BI53" s="6">
        <f>VLOOKUP(A53, ALL_AP_DATA!$A$2:$E$3600, 5, FALSE)</f>
        <v>10</v>
      </c>
      <c r="BJ53" s="6">
        <f t="shared" si="10"/>
        <v>8.0321285140562242E-3</v>
      </c>
      <c r="BK53" s="6">
        <f t="shared" si="26"/>
        <v>0.54457831325301209</v>
      </c>
    </row>
    <row r="54" spans="1:63" ht="15.75" customHeight="1" x14ac:dyDescent="0.25">
      <c r="A54" s="6" t="s">
        <v>931</v>
      </c>
      <c r="B54" s="6" t="s">
        <v>64</v>
      </c>
      <c r="X54" s="6">
        <v>1</v>
      </c>
      <c r="Y54" s="6">
        <v>6</v>
      </c>
      <c r="Z54" s="6">
        <v>0</v>
      </c>
      <c r="AA54" s="6">
        <v>0</v>
      </c>
      <c r="AB54" s="6">
        <v>3.8E-3</v>
      </c>
      <c r="AC54" s="6">
        <v>0</v>
      </c>
      <c r="AD54" s="6">
        <v>0</v>
      </c>
      <c r="AT54" s="6" t="str">
        <f t="shared" si="0"/>
        <v/>
      </c>
      <c r="AU54" s="6" t="str">
        <f t="shared" si="1"/>
        <v/>
      </c>
      <c r="AV54" s="6" t="str">
        <f t="shared" si="2"/>
        <v/>
      </c>
      <c r="AW54" s="7">
        <f t="shared" si="3"/>
        <v>0</v>
      </c>
      <c r="AX54" s="6" t="str">
        <f t="shared" si="4"/>
        <v/>
      </c>
      <c r="AY54" s="6" t="str">
        <f t="shared" si="5"/>
        <v/>
      </c>
      <c r="BA54" s="6">
        <f>VLOOKUP(A54, ALL_AP_DATA!$A$2:$F$3600, 6, FALSE)</f>
        <v>1588</v>
      </c>
      <c r="BB54" s="6" t="e">
        <f t="shared" ca="1" si="22"/>
        <v>#NAME?</v>
      </c>
      <c r="BC54" s="6">
        <f>VLOOKUP(A54,projmetadata!$A$2:$D$2036, 4, FALSE)</f>
        <v>118517</v>
      </c>
      <c r="BE54" s="9" t="e">
        <f t="shared" ca="1" si="23"/>
        <v>#NAME?</v>
      </c>
      <c r="BF54" s="6" t="e">
        <f t="shared" ca="1" si="24"/>
        <v>#NAME?</v>
      </c>
      <c r="BG54" s="6">
        <f t="shared" si="25"/>
        <v>5.2600048938127017E-2</v>
      </c>
      <c r="BH54" s="6">
        <f>VLOOKUP(A54, ALL_AP_DATA!$A$2:$D$3600, 3, FALSE)</f>
        <v>6</v>
      </c>
      <c r="BI54" s="6">
        <f>VLOOKUP(A54, ALL_AP_DATA!$A$2:$E$3600, 5, FALSE)</f>
        <v>6234</v>
      </c>
      <c r="BJ54" s="6">
        <f t="shared" si="10"/>
        <v>3.9256926952141056</v>
      </c>
      <c r="BK54" s="6">
        <f t="shared" si="26"/>
        <v>3.778337531486146E-3</v>
      </c>
    </row>
    <row r="55" spans="1:63" ht="15.75" customHeight="1" x14ac:dyDescent="0.25">
      <c r="A55" s="6" t="s">
        <v>932</v>
      </c>
      <c r="B55" s="6" t="s">
        <v>64</v>
      </c>
      <c r="AE55" s="6">
        <v>1</v>
      </c>
      <c r="AF55" s="6">
        <v>3</v>
      </c>
      <c r="AG55" s="6">
        <v>0</v>
      </c>
      <c r="AH55" s="6">
        <v>0</v>
      </c>
      <c r="AI55" s="6">
        <v>7.4000000000000003E-3</v>
      </c>
      <c r="AJ55" s="6">
        <v>0</v>
      </c>
      <c r="AK55" s="6">
        <v>0</v>
      </c>
      <c r="AT55" s="6" t="str">
        <f t="shared" si="0"/>
        <v/>
      </c>
      <c r="AU55" s="6" t="str">
        <f t="shared" si="1"/>
        <v/>
      </c>
      <c r="AV55" s="6" t="str">
        <f t="shared" si="2"/>
        <v/>
      </c>
      <c r="AW55" s="7" t="str">
        <f t="shared" si="3"/>
        <v/>
      </c>
      <c r="AX55" s="6">
        <f t="shared" si="4"/>
        <v>0</v>
      </c>
      <c r="AY55" s="6" t="str">
        <f t="shared" si="5"/>
        <v/>
      </c>
      <c r="BA55" s="6">
        <f>VLOOKUP(A55, ALL_AP_DATA!$A$2:$F$3600, 6, FALSE)</f>
        <v>403</v>
      </c>
      <c r="BB55" s="6" t="e">
        <f t="shared" ca="1" si="22"/>
        <v>#NAME?</v>
      </c>
      <c r="BC55" s="6">
        <f>VLOOKUP(A55,projmetadata!$A$2:$D$2036, 4, FALSE)</f>
        <v>12205</v>
      </c>
      <c r="BE55" s="9" t="e">
        <f t="shared" ca="1" si="23"/>
        <v>#NAME?</v>
      </c>
      <c r="BF55" s="6" t="e">
        <f t="shared" ca="1" si="24"/>
        <v>#NAME?</v>
      </c>
      <c r="BG55" s="6">
        <f t="shared" si="25"/>
        <v>2.6874231872183532E-2</v>
      </c>
      <c r="BH55" s="6">
        <f>VLOOKUP(A55, ALL_AP_DATA!$A$2:$D$3600, 3, FALSE)</f>
        <v>3</v>
      </c>
      <c r="BI55" s="6">
        <f>VLOOKUP(A55, ALL_AP_DATA!$A$2:$E$3600, 5, FALSE)</f>
        <v>328</v>
      </c>
      <c r="BJ55" s="6">
        <f t="shared" si="10"/>
        <v>0.81389578163771714</v>
      </c>
      <c r="BK55" s="6">
        <f t="shared" si="26"/>
        <v>7.4441687344913151E-3</v>
      </c>
    </row>
    <row r="56" spans="1:63" ht="15.75" customHeight="1" x14ac:dyDescent="0.25">
      <c r="A56" s="6" t="s">
        <v>940</v>
      </c>
      <c r="B56" s="6" t="s">
        <v>64</v>
      </c>
      <c r="C56" s="6">
        <v>22</v>
      </c>
      <c r="D56" s="6">
        <v>151</v>
      </c>
      <c r="E56" s="6">
        <v>0</v>
      </c>
      <c r="F56" s="6">
        <v>0</v>
      </c>
      <c r="G56" s="6">
        <v>0.15160000000000001</v>
      </c>
      <c r="H56" s="6">
        <v>0</v>
      </c>
      <c r="I56" s="6">
        <v>0</v>
      </c>
      <c r="X56" s="6">
        <v>67</v>
      </c>
      <c r="Y56" s="6">
        <v>395</v>
      </c>
      <c r="Z56" s="6">
        <v>0</v>
      </c>
      <c r="AA56" s="6">
        <v>0</v>
      </c>
      <c r="AB56" s="6">
        <v>0.39660000000000001</v>
      </c>
      <c r="AC56" s="6">
        <v>0</v>
      </c>
      <c r="AD56" s="6">
        <v>0</v>
      </c>
      <c r="AE56" s="6">
        <v>81</v>
      </c>
      <c r="AF56" s="6">
        <v>458</v>
      </c>
      <c r="AG56" s="6">
        <v>0</v>
      </c>
      <c r="AH56" s="6">
        <v>0</v>
      </c>
      <c r="AI56" s="6">
        <v>0.45979999999999999</v>
      </c>
      <c r="AJ56" s="6">
        <v>0</v>
      </c>
      <c r="AK56" s="6">
        <v>0</v>
      </c>
      <c r="AT56" s="6">
        <f t="shared" si="0"/>
        <v>0</v>
      </c>
      <c r="AU56" s="6" t="str">
        <f t="shared" si="1"/>
        <v/>
      </c>
      <c r="AV56" s="6" t="str">
        <f t="shared" si="2"/>
        <v/>
      </c>
      <c r="AW56" s="7">
        <f t="shared" si="3"/>
        <v>0</v>
      </c>
      <c r="AX56" s="6">
        <f t="shared" si="4"/>
        <v>0</v>
      </c>
      <c r="AY56" s="6" t="str">
        <f t="shared" si="5"/>
        <v/>
      </c>
      <c r="BA56" s="6">
        <f>VLOOKUP(A56, ALL_AP_DATA!$A$2:$F$3600, 6, FALSE)</f>
        <v>996</v>
      </c>
      <c r="BB56" s="6" t="e">
        <f t="shared" ca="1" si="22"/>
        <v>#NAME?</v>
      </c>
      <c r="BC56" s="6">
        <f>VLOOKUP(A56,projmetadata!$A$2:$D$2036, 4, FALSE)</f>
        <v>149165</v>
      </c>
      <c r="BE56" s="9" t="e">
        <f t="shared" ca="1" si="23"/>
        <v>#NAME?</v>
      </c>
      <c r="BF56" s="6" t="e">
        <f t="shared" ca="1" si="24"/>
        <v>#NAME?</v>
      </c>
      <c r="BG56" s="6">
        <f t="shared" si="25"/>
        <v>0</v>
      </c>
      <c r="BH56" s="6">
        <f>VLOOKUP(A56, ALL_AP_DATA!$A$2:$D$3600, 3, FALSE)</f>
        <v>637</v>
      </c>
      <c r="BI56" s="6">
        <f>VLOOKUP(A56, ALL_AP_DATA!$A$2:$E$3600, 5, FALSE)</f>
        <v>0</v>
      </c>
      <c r="BJ56" s="6">
        <f t="shared" si="10"/>
        <v>0</v>
      </c>
      <c r="BK56" s="6">
        <f t="shared" si="26"/>
        <v>0.63955823293172687</v>
      </c>
    </row>
    <row r="57" spans="1:63" ht="15.75" customHeight="1" x14ac:dyDescent="0.25">
      <c r="A57" s="6" t="s">
        <v>968</v>
      </c>
      <c r="B57" s="6" t="s">
        <v>64</v>
      </c>
      <c r="C57" s="6">
        <v>1</v>
      </c>
      <c r="D57" s="6">
        <v>2</v>
      </c>
      <c r="E57" s="6">
        <v>0</v>
      </c>
      <c r="F57" s="6">
        <v>0</v>
      </c>
      <c r="G57" s="6">
        <v>5.1999999999999998E-3</v>
      </c>
      <c r="H57" s="6">
        <v>0</v>
      </c>
      <c r="I57" s="6">
        <v>0</v>
      </c>
      <c r="X57" s="6">
        <v>3</v>
      </c>
      <c r="Y57" s="6">
        <v>30</v>
      </c>
      <c r="Z57" s="6">
        <v>0</v>
      </c>
      <c r="AA57" s="6">
        <v>0</v>
      </c>
      <c r="AB57" s="6">
        <v>7.8299999999999995E-2</v>
      </c>
      <c r="AC57" s="6">
        <v>0</v>
      </c>
      <c r="AD57" s="6">
        <v>0</v>
      </c>
      <c r="AE57" s="6">
        <v>27</v>
      </c>
      <c r="AF57" s="6">
        <v>90</v>
      </c>
      <c r="AG57" s="6">
        <v>0</v>
      </c>
      <c r="AH57" s="6">
        <v>0</v>
      </c>
      <c r="AI57" s="6">
        <v>0.23499999999999999</v>
      </c>
      <c r="AJ57" s="6">
        <v>0</v>
      </c>
      <c r="AK57" s="6">
        <v>0</v>
      </c>
      <c r="AT57" s="6">
        <f t="shared" si="0"/>
        <v>0</v>
      </c>
      <c r="AU57" s="6" t="str">
        <f t="shared" si="1"/>
        <v/>
      </c>
      <c r="AV57" s="6" t="str">
        <f t="shared" si="2"/>
        <v/>
      </c>
      <c r="AW57" s="7">
        <f t="shared" si="3"/>
        <v>0</v>
      </c>
      <c r="AX57" s="6">
        <f t="shared" si="4"/>
        <v>0</v>
      </c>
      <c r="AY57" s="6" t="str">
        <f t="shared" si="5"/>
        <v/>
      </c>
      <c r="BA57" s="6">
        <f>VLOOKUP(A57, ALL_AP_DATA!$A$2:$F$3600, 6, FALSE)</f>
        <v>383</v>
      </c>
      <c r="BB57" s="6" t="e">
        <f t="shared" ca="1" si="22"/>
        <v>#NAME?</v>
      </c>
      <c r="BC57" s="6">
        <f>VLOOKUP(A57,projmetadata!$A$2:$D$2036, 4, FALSE)</f>
        <v>14933</v>
      </c>
      <c r="BE57" s="9" t="e">
        <f t="shared" ca="1" si="23"/>
        <v>#NAME?</v>
      </c>
      <c r="BF57" s="6" t="e">
        <f t="shared" ca="1" si="24"/>
        <v>#NAME?</v>
      </c>
      <c r="BG57" s="6">
        <f t="shared" si="25"/>
        <v>1.3393156097234312E-4</v>
      </c>
      <c r="BH57" s="6">
        <f>VLOOKUP(A57, ALL_AP_DATA!$A$2:$D$3600, 3, FALSE)</f>
        <v>122</v>
      </c>
      <c r="BI57" s="6">
        <f>VLOOKUP(A57, ALL_AP_DATA!$A$2:$E$3600, 5, FALSE)</f>
        <v>2</v>
      </c>
      <c r="BJ57" s="6">
        <f t="shared" si="10"/>
        <v>5.2219321148825066E-3</v>
      </c>
      <c r="BK57" s="6">
        <f t="shared" si="26"/>
        <v>0.31853785900783288</v>
      </c>
    </row>
    <row r="58" spans="1:63" ht="15.75" customHeight="1" x14ac:dyDescent="0.25">
      <c r="A58" s="6" t="s">
        <v>970</v>
      </c>
      <c r="B58" s="6" t="s">
        <v>64</v>
      </c>
      <c r="C58" s="6">
        <v>1</v>
      </c>
      <c r="D58" s="6">
        <v>3</v>
      </c>
      <c r="E58" s="6">
        <v>0</v>
      </c>
      <c r="F58" s="6">
        <v>0</v>
      </c>
      <c r="G58" s="6">
        <v>1.8200000000000001E-2</v>
      </c>
      <c r="H58" s="6">
        <v>0</v>
      </c>
      <c r="I58" s="6">
        <v>0</v>
      </c>
      <c r="AE58" s="6">
        <v>6</v>
      </c>
      <c r="AF58" s="6">
        <v>18</v>
      </c>
      <c r="AG58" s="6">
        <v>0</v>
      </c>
      <c r="AH58" s="6">
        <v>0</v>
      </c>
      <c r="AI58" s="6">
        <v>0.1091</v>
      </c>
      <c r="AJ58" s="6">
        <v>0</v>
      </c>
      <c r="AK58" s="6">
        <v>0</v>
      </c>
      <c r="AT58" s="6">
        <f t="shared" si="0"/>
        <v>0</v>
      </c>
      <c r="AU58" s="6" t="str">
        <f t="shared" si="1"/>
        <v/>
      </c>
      <c r="AV58" s="6" t="str">
        <f t="shared" si="2"/>
        <v/>
      </c>
      <c r="AW58" s="7" t="str">
        <f t="shared" si="3"/>
        <v/>
      </c>
      <c r="AX58" s="6">
        <f t="shared" si="4"/>
        <v>0</v>
      </c>
      <c r="AY58" s="6" t="str">
        <f t="shared" si="5"/>
        <v/>
      </c>
      <c r="BA58" s="6">
        <f>VLOOKUP(A58, ALL_AP_DATA!$A$2:$F$3600, 6, FALSE)</f>
        <v>165</v>
      </c>
      <c r="BB58" s="6" t="e">
        <f t="shared" ca="1" si="22"/>
        <v>#NAME?</v>
      </c>
      <c r="BC58" s="6">
        <f>VLOOKUP(A58,projmetadata!$A$2:$D$2036, 4, FALSE)</f>
        <v>8591</v>
      </c>
      <c r="BE58" s="9" t="e">
        <f t="shared" ca="1" si="23"/>
        <v>#NAME?</v>
      </c>
      <c r="BF58" s="6" t="e">
        <f t="shared" ca="1" si="24"/>
        <v>#NAME?</v>
      </c>
      <c r="BG58" s="6">
        <f t="shared" si="25"/>
        <v>1.6296123850541265E-3</v>
      </c>
      <c r="BH58" s="6">
        <f>VLOOKUP(A58, ALL_AP_DATA!$A$2:$D$3600, 3, FALSE)</f>
        <v>18</v>
      </c>
      <c r="BI58" s="6">
        <f>VLOOKUP(A58, ALL_AP_DATA!$A$2:$E$3600, 5, FALSE)</f>
        <v>14</v>
      </c>
      <c r="BJ58" s="6">
        <f t="shared" si="10"/>
        <v>8.4848484848484854E-2</v>
      </c>
      <c r="BK58" s="6">
        <f t="shared" si="26"/>
        <v>0.10909090909090909</v>
      </c>
    </row>
    <row r="59" spans="1:63" ht="15.75" customHeight="1" x14ac:dyDescent="0.25">
      <c r="A59" s="6" t="s">
        <v>1021</v>
      </c>
      <c r="B59" s="6" t="s">
        <v>64</v>
      </c>
      <c r="C59" s="6">
        <v>15</v>
      </c>
      <c r="D59" s="6">
        <v>52</v>
      </c>
      <c r="E59" s="6">
        <v>0</v>
      </c>
      <c r="F59" s="6">
        <v>0</v>
      </c>
      <c r="G59" s="6">
        <v>0.06</v>
      </c>
      <c r="H59" s="6">
        <v>0</v>
      </c>
      <c r="I59" s="6">
        <v>0</v>
      </c>
      <c r="X59" s="6">
        <v>14</v>
      </c>
      <c r="Y59" s="6">
        <v>141</v>
      </c>
      <c r="Z59" s="6">
        <v>0</v>
      </c>
      <c r="AA59" s="6">
        <v>0</v>
      </c>
      <c r="AB59" s="6">
        <v>0.16259999999999999</v>
      </c>
      <c r="AC59" s="6">
        <v>0</v>
      </c>
      <c r="AD59" s="6">
        <v>0</v>
      </c>
      <c r="AE59" s="6">
        <v>84</v>
      </c>
      <c r="AF59" s="6">
        <v>385</v>
      </c>
      <c r="AG59" s="6">
        <v>0</v>
      </c>
      <c r="AH59" s="6">
        <v>0</v>
      </c>
      <c r="AI59" s="6">
        <v>0.44409999999999999</v>
      </c>
      <c r="AJ59" s="6">
        <v>0</v>
      </c>
      <c r="AK59" s="6">
        <v>0</v>
      </c>
      <c r="AT59" s="6">
        <f t="shared" si="0"/>
        <v>0</v>
      </c>
      <c r="AU59" s="6" t="str">
        <f t="shared" si="1"/>
        <v/>
      </c>
      <c r="AV59" s="6" t="str">
        <f t="shared" si="2"/>
        <v/>
      </c>
      <c r="AW59" s="7">
        <f t="shared" si="3"/>
        <v>0</v>
      </c>
      <c r="AX59" s="6">
        <f t="shared" si="4"/>
        <v>0</v>
      </c>
      <c r="AY59" s="6" t="str">
        <f t="shared" si="5"/>
        <v/>
      </c>
      <c r="BA59" s="6">
        <f>VLOOKUP(A59, ALL_AP_DATA!$A$2:$F$3600, 6, FALSE)</f>
        <v>867</v>
      </c>
      <c r="BB59" s="6" t="e">
        <f t="shared" ca="1" si="22"/>
        <v>#NAME?</v>
      </c>
      <c r="BC59" s="6">
        <f>VLOOKUP(A59,projmetadata!$A$2:$D$2036, 4, FALSE)</f>
        <v>69580</v>
      </c>
      <c r="BE59" s="9" t="e">
        <f t="shared" ca="1" si="23"/>
        <v>#NAME?</v>
      </c>
      <c r="BF59" s="6" t="e">
        <f t="shared" ca="1" si="24"/>
        <v>#NAME?</v>
      </c>
      <c r="BG59" s="6">
        <f t="shared" si="25"/>
        <v>0</v>
      </c>
      <c r="BH59" s="6">
        <f>VLOOKUP(A59, ALL_AP_DATA!$A$2:$D$3600, 3, FALSE)</f>
        <v>451</v>
      </c>
      <c r="BI59" s="6">
        <f>VLOOKUP(A59, ALL_AP_DATA!$A$2:$E$3600, 5, FALSE)</f>
        <v>0</v>
      </c>
      <c r="BJ59" s="6">
        <f t="shared" si="10"/>
        <v>0</v>
      </c>
      <c r="BK59" s="6">
        <f t="shared" si="26"/>
        <v>0.52018454440599771</v>
      </c>
    </row>
    <row r="60" spans="1:63" ht="15.75" customHeight="1" x14ac:dyDescent="0.25">
      <c r="A60" s="6" t="s">
        <v>1040</v>
      </c>
      <c r="B60" s="6" t="s">
        <v>64</v>
      </c>
      <c r="C60" s="6">
        <v>488</v>
      </c>
      <c r="D60" s="6">
        <v>1986</v>
      </c>
      <c r="E60" s="6">
        <v>0</v>
      </c>
      <c r="F60" s="6">
        <v>0</v>
      </c>
      <c r="G60" s="6">
        <v>8.9499999999999996E-2</v>
      </c>
      <c r="H60" s="6">
        <v>0</v>
      </c>
      <c r="I60" s="6">
        <v>0</v>
      </c>
      <c r="X60" s="6">
        <v>22</v>
      </c>
      <c r="Y60" s="6">
        <v>142</v>
      </c>
      <c r="Z60" s="6">
        <v>0</v>
      </c>
      <c r="AA60" s="6">
        <v>0</v>
      </c>
      <c r="AB60" s="6">
        <v>6.4000000000000003E-3</v>
      </c>
      <c r="AC60" s="6">
        <v>0</v>
      </c>
      <c r="AD60" s="6">
        <v>0</v>
      </c>
      <c r="AE60" s="6">
        <v>529</v>
      </c>
      <c r="AF60" s="6">
        <v>7181</v>
      </c>
      <c r="AG60" s="6">
        <v>0</v>
      </c>
      <c r="AH60" s="6">
        <v>0</v>
      </c>
      <c r="AI60" s="6">
        <v>0.32350000000000001</v>
      </c>
      <c r="AJ60" s="6">
        <v>0</v>
      </c>
      <c r="AK60" s="6">
        <v>0</v>
      </c>
      <c r="AT60" s="6">
        <f t="shared" si="0"/>
        <v>0</v>
      </c>
      <c r="AU60" s="6" t="str">
        <f t="shared" si="1"/>
        <v/>
      </c>
      <c r="AV60" s="6" t="str">
        <f t="shared" si="2"/>
        <v/>
      </c>
      <c r="AW60" s="7">
        <f t="shared" si="3"/>
        <v>0</v>
      </c>
      <c r="AX60" s="6">
        <f t="shared" si="4"/>
        <v>0</v>
      </c>
      <c r="AY60" s="6" t="str">
        <f t="shared" si="5"/>
        <v/>
      </c>
      <c r="BA60" s="6">
        <f>VLOOKUP(A60, ALL_AP_DATA!$A$2:$F$3600, 6, FALSE)</f>
        <v>22198</v>
      </c>
      <c r="BB60" s="6" t="e">
        <f t="shared" ca="1" si="22"/>
        <v>#NAME?</v>
      </c>
      <c r="BC60" s="6">
        <f>VLOOKUP(A60,projmetadata!$A$2:$D$2036, 4, FALSE)</f>
        <v>3850674</v>
      </c>
      <c r="BE60" s="9" t="e">
        <f t="shared" ca="1" si="23"/>
        <v>#NAME?</v>
      </c>
      <c r="BF60" s="6" t="e">
        <f t="shared" ca="1" si="24"/>
        <v>#NAME?</v>
      </c>
      <c r="BG60" s="6">
        <f t="shared" si="25"/>
        <v>0</v>
      </c>
      <c r="BH60" s="6">
        <f>VLOOKUP(A60, ALL_AP_DATA!$A$2:$D$3600, 3, FALSE)</f>
        <v>7295</v>
      </c>
      <c r="BI60" s="6">
        <f>VLOOKUP(A60, ALL_AP_DATA!$A$2:$E$3600, 5, FALSE)</f>
        <v>0</v>
      </c>
      <c r="BJ60" s="6">
        <f t="shared" si="10"/>
        <v>0</v>
      </c>
      <c r="BK60" s="6">
        <f t="shared" si="26"/>
        <v>0.32863321019911707</v>
      </c>
    </row>
    <row r="61" spans="1:63" ht="15.75" customHeight="1" x14ac:dyDescent="0.25">
      <c r="A61" s="6" t="s">
        <v>1053</v>
      </c>
      <c r="B61" s="6" t="s">
        <v>64</v>
      </c>
      <c r="C61" s="6">
        <v>3</v>
      </c>
      <c r="D61" s="6">
        <v>41</v>
      </c>
      <c r="E61" s="6">
        <v>0</v>
      </c>
      <c r="F61" s="6">
        <v>0</v>
      </c>
      <c r="G61" s="6">
        <v>0.30370000000000003</v>
      </c>
      <c r="H61" s="6">
        <v>0</v>
      </c>
      <c r="I61" s="6">
        <v>0</v>
      </c>
      <c r="X61" s="6">
        <v>13</v>
      </c>
      <c r="Y61" s="6">
        <v>57</v>
      </c>
      <c r="Z61" s="6">
        <v>0</v>
      </c>
      <c r="AA61" s="6">
        <v>0</v>
      </c>
      <c r="AB61" s="6">
        <v>0.42220000000000002</v>
      </c>
      <c r="AC61" s="6">
        <v>0</v>
      </c>
      <c r="AD61" s="6">
        <v>0</v>
      </c>
      <c r="AE61" s="6">
        <v>10</v>
      </c>
      <c r="AF61" s="6">
        <v>33</v>
      </c>
      <c r="AG61" s="6">
        <v>0</v>
      </c>
      <c r="AH61" s="6">
        <v>0</v>
      </c>
      <c r="AI61" s="6">
        <v>0.24440000000000001</v>
      </c>
      <c r="AJ61" s="6">
        <v>0</v>
      </c>
      <c r="AK61" s="6">
        <v>0</v>
      </c>
      <c r="AT61" s="6">
        <f t="shared" si="0"/>
        <v>0</v>
      </c>
      <c r="AU61" s="6" t="str">
        <f t="shared" si="1"/>
        <v/>
      </c>
      <c r="AV61" s="6" t="str">
        <f t="shared" si="2"/>
        <v/>
      </c>
      <c r="AW61" s="7">
        <f t="shared" si="3"/>
        <v>0</v>
      </c>
      <c r="AX61" s="6">
        <f t="shared" si="4"/>
        <v>0</v>
      </c>
      <c r="AY61" s="6" t="str">
        <f t="shared" si="5"/>
        <v/>
      </c>
      <c r="BA61" s="6">
        <f>VLOOKUP(A61, ALL_AP_DATA!$A$2:$F$3600, 6, FALSE)</f>
        <v>135</v>
      </c>
      <c r="BB61" s="6" t="e">
        <f t="shared" ca="1" si="22"/>
        <v>#NAME?</v>
      </c>
      <c r="BC61" s="6">
        <f>VLOOKUP(A61,projmetadata!$A$2:$D$2036, 4, FALSE)</f>
        <v>15268</v>
      </c>
      <c r="BE61" s="9" t="e">
        <f t="shared" ca="1" si="23"/>
        <v>#NAME?</v>
      </c>
      <c r="BF61" s="6" t="e">
        <f t="shared" ca="1" si="24"/>
        <v>#NAME?</v>
      </c>
      <c r="BG61" s="6">
        <f t="shared" si="25"/>
        <v>0</v>
      </c>
      <c r="BH61" s="6">
        <f>VLOOKUP(A61, ALL_AP_DATA!$A$2:$D$3600, 3, FALSE)</f>
        <v>78</v>
      </c>
      <c r="BI61" s="6">
        <f>VLOOKUP(A61, ALL_AP_DATA!$A$2:$E$3600, 5, FALSE)</f>
        <v>0</v>
      </c>
      <c r="BJ61" s="6">
        <f t="shared" si="10"/>
        <v>0</v>
      </c>
      <c r="BK61" s="6">
        <f t="shared" si="26"/>
        <v>0.57777777777777772</v>
      </c>
    </row>
    <row r="62" spans="1:63" ht="15.75" customHeight="1" x14ac:dyDescent="0.25">
      <c r="A62" s="6" t="s">
        <v>1059</v>
      </c>
      <c r="B62" s="6" t="s">
        <v>64</v>
      </c>
      <c r="C62" s="6">
        <v>14</v>
      </c>
      <c r="D62" s="6">
        <v>245</v>
      </c>
      <c r="E62" s="6">
        <v>0</v>
      </c>
      <c r="F62" s="6">
        <v>0</v>
      </c>
      <c r="G62" s="6">
        <v>0.23630000000000001</v>
      </c>
      <c r="H62" s="6">
        <v>0</v>
      </c>
      <c r="I62" s="6">
        <v>0</v>
      </c>
      <c r="X62" s="6">
        <v>78</v>
      </c>
      <c r="Y62" s="6">
        <v>596</v>
      </c>
      <c r="Z62" s="6">
        <v>0</v>
      </c>
      <c r="AA62" s="6">
        <v>0</v>
      </c>
      <c r="AB62" s="6">
        <v>0.57469999999999999</v>
      </c>
      <c r="AC62" s="6">
        <v>0</v>
      </c>
      <c r="AD62" s="6">
        <v>0</v>
      </c>
      <c r="AE62" s="6">
        <v>151</v>
      </c>
      <c r="AF62" s="6">
        <v>466</v>
      </c>
      <c r="AG62" s="6">
        <v>0</v>
      </c>
      <c r="AH62" s="6">
        <v>0</v>
      </c>
      <c r="AI62" s="6">
        <v>0.44940000000000002</v>
      </c>
      <c r="AJ62" s="6">
        <v>0</v>
      </c>
      <c r="AK62" s="6">
        <v>0</v>
      </c>
      <c r="AT62" s="6">
        <f t="shared" si="0"/>
        <v>0</v>
      </c>
      <c r="AU62" s="6" t="str">
        <f t="shared" si="1"/>
        <v/>
      </c>
      <c r="AV62" s="6" t="str">
        <f t="shared" si="2"/>
        <v/>
      </c>
      <c r="AW62" s="7">
        <f t="shared" si="3"/>
        <v>0</v>
      </c>
      <c r="AX62" s="6">
        <f t="shared" si="4"/>
        <v>0</v>
      </c>
      <c r="AY62" s="6" t="str">
        <f t="shared" si="5"/>
        <v/>
      </c>
      <c r="BA62" s="6">
        <f>VLOOKUP(A62, ALL_AP_DATA!$A$2:$F$3600, 6, FALSE)</f>
        <v>1037</v>
      </c>
      <c r="BB62" s="6" t="e">
        <f t="shared" ca="1" si="22"/>
        <v>#NAME?</v>
      </c>
      <c r="BC62" s="6">
        <f>VLOOKUP(A62,projmetadata!$A$2:$D$2036, 4, FALSE)</f>
        <v>95064</v>
      </c>
      <c r="BE62" s="9" t="e">
        <f t="shared" ca="1" si="23"/>
        <v>#NAME?</v>
      </c>
      <c r="BF62" s="6" t="e">
        <f t="shared" ca="1" si="24"/>
        <v>#NAME?</v>
      </c>
      <c r="BG62" s="6">
        <f t="shared" si="25"/>
        <v>0</v>
      </c>
      <c r="BH62" s="6">
        <f>VLOOKUP(A62, ALL_AP_DATA!$A$2:$D$3600, 3, FALSE)</f>
        <v>756</v>
      </c>
      <c r="BI62" s="6">
        <f>VLOOKUP(A62, ALL_AP_DATA!$A$2:$E$3600, 5, FALSE)</f>
        <v>0</v>
      </c>
      <c r="BJ62" s="6">
        <f t="shared" si="10"/>
        <v>0</v>
      </c>
      <c r="BK62" s="6">
        <f t="shared" si="26"/>
        <v>0.72902603664416588</v>
      </c>
    </row>
    <row r="63" spans="1:63" ht="15.75" customHeight="1" x14ac:dyDescent="0.25">
      <c r="A63" s="6" t="s">
        <v>1098</v>
      </c>
      <c r="B63" s="6" t="s">
        <v>64</v>
      </c>
      <c r="C63" s="6">
        <v>4</v>
      </c>
      <c r="D63" s="6">
        <v>8</v>
      </c>
      <c r="E63" s="6">
        <v>0</v>
      </c>
      <c r="F63" s="6">
        <v>0</v>
      </c>
      <c r="G63" s="6">
        <v>4.4200000000000003E-2</v>
      </c>
      <c r="H63" s="6">
        <v>0</v>
      </c>
      <c r="I63" s="6">
        <v>0</v>
      </c>
      <c r="X63" s="6">
        <v>4</v>
      </c>
      <c r="Y63" s="6">
        <v>52</v>
      </c>
      <c r="Z63" s="6">
        <v>0</v>
      </c>
      <c r="AA63" s="6">
        <v>0</v>
      </c>
      <c r="AB63" s="6">
        <v>0.2873</v>
      </c>
      <c r="AC63" s="6">
        <v>0</v>
      </c>
      <c r="AD63" s="6">
        <v>0</v>
      </c>
      <c r="AE63" s="6">
        <v>8</v>
      </c>
      <c r="AF63" s="6">
        <v>32</v>
      </c>
      <c r="AG63" s="6">
        <v>0</v>
      </c>
      <c r="AH63" s="6">
        <v>0</v>
      </c>
      <c r="AI63" s="6">
        <v>0.17680000000000001</v>
      </c>
      <c r="AJ63" s="6">
        <v>0</v>
      </c>
      <c r="AK63" s="6">
        <v>0</v>
      </c>
      <c r="AT63" s="6">
        <f t="shared" si="0"/>
        <v>0</v>
      </c>
      <c r="AU63" s="6" t="str">
        <f t="shared" si="1"/>
        <v/>
      </c>
      <c r="AV63" s="6" t="str">
        <f t="shared" si="2"/>
        <v/>
      </c>
      <c r="AW63" s="7">
        <f t="shared" si="3"/>
        <v>0</v>
      </c>
      <c r="AX63" s="6">
        <f t="shared" si="4"/>
        <v>0</v>
      </c>
      <c r="AY63" s="6" t="str">
        <f t="shared" si="5"/>
        <v/>
      </c>
      <c r="BA63" s="6">
        <f>VLOOKUP(A63, ALL_AP_DATA!$A$2:$F$3600, 6, FALSE)</f>
        <v>181</v>
      </c>
      <c r="BB63" s="6" t="e">
        <f t="shared" ca="1" si="22"/>
        <v>#NAME?</v>
      </c>
      <c r="BC63" s="6">
        <f>VLOOKUP(A63,projmetadata!$A$2:$D$2036, 4, FALSE)</f>
        <v>9790</v>
      </c>
      <c r="BE63" s="9" t="e">
        <f t="shared" ca="1" si="23"/>
        <v>#NAME?</v>
      </c>
      <c r="BF63" s="6" t="e">
        <f t="shared" ca="1" si="24"/>
        <v>#NAME?</v>
      </c>
      <c r="BG63" s="6">
        <f t="shared" si="25"/>
        <v>0</v>
      </c>
      <c r="BH63" s="6">
        <f>VLOOKUP(A63, ALL_AP_DATA!$A$2:$D$3600, 3, FALSE)</f>
        <v>74</v>
      </c>
      <c r="BI63" s="6">
        <f>VLOOKUP(A63, ALL_AP_DATA!$A$2:$E$3600, 5, FALSE)</f>
        <v>0</v>
      </c>
      <c r="BJ63" s="6">
        <f t="shared" si="10"/>
        <v>0</v>
      </c>
      <c r="BK63" s="6">
        <f t="shared" si="26"/>
        <v>0.40883977900552487</v>
      </c>
    </row>
    <row r="64" spans="1:63" ht="15.75" customHeight="1" x14ac:dyDescent="0.25">
      <c r="A64" s="6" t="s">
        <v>1203</v>
      </c>
      <c r="B64" s="6" t="s">
        <v>64</v>
      </c>
      <c r="C64" s="6">
        <v>8</v>
      </c>
      <c r="D64" s="6">
        <v>31</v>
      </c>
      <c r="E64" s="6">
        <v>0</v>
      </c>
      <c r="F64" s="6">
        <v>0</v>
      </c>
      <c r="G64" s="6">
        <v>0.1469</v>
      </c>
      <c r="H64" s="6">
        <v>0</v>
      </c>
      <c r="I64" s="6">
        <v>0</v>
      </c>
      <c r="X64" s="6">
        <v>8</v>
      </c>
      <c r="Y64" s="6">
        <v>49</v>
      </c>
      <c r="Z64" s="6">
        <v>0</v>
      </c>
      <c r="AA64" s="6">
        <v>0</v>
      </c>
      <c r="AB64" s="6">
        <v>0.23219999999999999</v>
      </c>
      <c r="AC64" s="6">
        <v>0</v>
      </c>
      <c r="AD64" s="6">
        <v>0</v>
      </c>
      <c r="AE64" s="6">
        <v>20</v>
      </c>
      <c r="AF64" s="6">
        <v>73</v>
      </c>
      <c r="AG64" s="6">
        <v>0</v>
      </c>
      <c r="AH64" s="6">
        <v>0</v>
      </c>
      <c r="AI64" s="6">
        <v>0.34599999999999997</v>
      </c>
      <c r="AJ64" s="6">
        <v>0</v>
      </c>
      <c r="AK64" s="6">
        <v>0</v>
      </c>
      <c r="AT64" s="6">
        <f t="shared" si="0"/>
        <v>0</v>
      </c>
      <c r="AU64" s="6" t="str">
        <f t="shared" si="1"/>
        <v/>
      </c>
      <c r="AV64" s="6" t="str">
        <f t="shared" si="2"/>
        <v/>
      </c>
      <c r="AW64" s="7">
        <f t="shared" si="3"/>
        <v>0</v>
      </c>
      <c r="AX64" s="6">
        <f t="shared" si="4"/>
        <v>0</v>
      </c>
      <c r="AY64" s="6" t="str">
        <f t="shared" si="5"/>
        <v/>
      </c>
      <c r="BA64" s="6">
        <f>VLOOKUP(A64, ALL_AP_DATA!$A$2:$F$3600, 6, FALSE)</f>
        <v>211</v>
      </c>
      <c r="BB64" s="6" t="e">
        <f t="shared" ca="1" si="22"/>
        <v>#NAME?</v>
      </c>
      <c r="BC64" s="6">
        <f>VLOOKUP(A64,projmetadata!$A$2:$D$2036, 4, FALSE)</f>
        <v>26845</v>
      </c>
      <c r="BE64" s="9" t="e">
        <f t="shared" ca="1" si="23"/>
        <v>#NAME?</v>
      </c>
      <c r="BF64" s="6" t="e">
        <f t="shared" ca="1" si="24"/>
        <v>#NAME?</v>
      </c>
      <c r="BG64" s="6">
        <f t="shared" si="25"/>
        <v>0</v>
      </c>
      <c r="BH64" s="6">
        <f>VLOOKUP(A64, ALL_AP_DATA!$A$2:$D$3600, 3, FALSE)</f>
        <v>111</v>
      </c>
      <c r="BI64" s="6">
        <f>VLOOKUP(A64, ALL_AP_DATA!$A$2:$E$3600, 5, FALSE)</f>
        <v>0</v>
      </c>
      <c r="BJ64" s="6">
        <f t="shared" si="10"/>
        <v>0</v>
      </c>
      <c r="BK64" s="6">
        <f t="shared" si="26"/>
        <v>0.52606635071090047</v>
      </c>
    </row>
    <row r="65" spans="1:63" ht="15.75" customHeight="1" x14ac:dyDescent="0.25">
      <c r="A65" s="6" t="s">
        <v>1205</v>
      </c>
      <c r="B65" s="6" t="s">
        <v>64</v>
      </c>
      <c r="C65" s="6">
        <v>2</v>
      </c>
      <c r="D65" s="6">
        <v>4</v>
      </c>
      <c r="E65" s="6">
        <v>0</v>
      </c>
      <c r="F65" s="6">
        <v>0</v>
      </c>
      <c r="G65" s="6">
        <v>8.6E-3</v>
      </c>
      <c r="H65" s="6">
        <v>0</v>
      </c>
      <c r="I65" s="6">
        <v>0</v>
      </c>
      <c r="AE65" s="6">
        <v>12</v>
      </c>
      <c r="AF65" s="6">
        <v>72</v>
      </c>
      <c r="AG65" s="6">
        <v>0</v>
      </c>
      <c r="AH65" s="6">
        <v>0</v>
      </c>
      <c r="AI65" s="6">
        <v>0.1545</v>
      </c>
      <c r="AJ65" s="6">
        <v>0</v>
      </c>
      <c r="AK65" s="6">
        <v>0</v>
      </c>
      <c r="AT65" s="6">
        <f t="shared" si="0"/>
        <v>0</v>
      </c>
      <c r="AU65" s="6" t="str">
        <f t="shared" si="1"/>
        <v/>
      </c>
      <c r="AV65" s="6" t="str">
        <f t="shared" si="2"/>
        <v/>
      </c>
      <c r="AW65" s="7" t="str">
        <f t="shared" si="3"/>
        <v/>
      </c>
      <c r="AX65" s="6">
        <f t="shared" si="4"/>
        <v>0</v>
      </c>
      <c r="AY65" s="6" t="str">
        <f t="shared" si="5"/>
        <v/>
      </c>
      <c r="BA65" s="6">
        <f>VLOOKUP(A65, ALL_AP_DATA!$A$2:$F$3600, 6, FALSE)</f>
        <v>466</v>
      </c>
      <c r="BB65" s="6" t="e">
        <f t="shared" ca="1" si="22"/>
        <v>#NAME?</v>
      </c>
      <c r="BC65" s="6">
        <f>VLOOKUP(A65,projmetadata!$A$2:$D$2036, 4, FALSE)</f>
        <v>21471</v>
      </c>
      <c r="BE65" s="9" t="e">
        <f t="shared" ca="1" si="23"/>
        <v>#NAME?</v>
      </c>
      <c r="BF65" s="6" t="e">
        <f t="shared" ca="1" si="24"/>
        <v>#NAME?</v>
      </c>
      <c r="BG65" s="6">
        <f t="shared" si="25"/>
        <v>0</v>
      </c>
      <c r="BH65" s="6">
        <f>VLOOKUP(A65, ALL_AP_DATA!$A$2:$D$3600, 3, FALSE)</f>
        <v>75</v>
      </c>
      <c r="BI65" s="6">
        <f>VLOOKUP(A65, ALL_AP_DATA!$A$2:$E$3600, 5, FALSE)</f>
        <v>0</v>
      </c>
      <c r="BJ65" s="6">
        <f t="shared" si="10"/>
        <v>0</v>
      </c>
      <c r="BK65" s="6">
        <f t="shared" si="26"/>
        <v>0.1609442060085837</v>
      </c>
    </row>
    <row r="66" spans="1:63" ht="15.75" customHeight="1" x14ac:dyDescent="0.25">
      <c r="A66" s="6" t="s">
        <v>1252</v>
      </c>
      <c r="B66" s="6" t="s">
        <v>64</v>
      </c>
      <c r="C66" s="6">
        <v>1</v>
      </c>
      <c r="D66" s="6">
        <v>3</v>
      </c>
      <c r="E66" s="6">
        <v>0</v>
      </c>
      <c r="F66" s="6">
        <v>0</v>
      </c>
      <c r="G66" s="6">
        <v>1.4500000000000001E-2</v>
      </c>
      <c r="H66" s="6">
        <v>0</v>
      </c>
      <c r="I66" s="6">
        <v>0</v>
      </c>
      <c r="X66" s="6">
        <v>2</v>
      </c>
      <c r="Y66" s="6">
        <v>40</v>
      </c>
      <c r="Z66" s="6">
        <v>0</v>
      </c>
      <c r="AA66" s="6">
        <v>0</v>
      </c>
      <c r="AB66" s="6">
        <v>0.19320000000000001</v>
      </c>
      <c r="AC66" s="6">
        <v>0</v>
      </c>
      <c r="AD66" s="6">
        <v>0</v>
      </c>
      <c r="AE66" s="6">
        <v>5</v>
      </c>
      <c r="AF66" s="6">
        <v>64</v>
      </c>
      <c r="AG66" s="6">
        <v>0</v>
      </c>
      <c r="AH66" s="6">
        <v>0</v>
      </c>
      <c r="AI66" s="6">
        <v>0.30919999999999997</v>
      </c>
      <c r="AJ66" s="6">
        <v>0</v>
      </c>
      <c r="AK66" s="6">
        <v>0</v>
      </c>
      <c r="AT66" s="6">
        <f t="shared" si="0"/>
        <v>0</v>
      </c>
      <c r="AU66" s="6" t="str">
        <f t="shared" si="1"/>
        <v/>
      </c>
      <c r="AV66" s="6" t="str">
        <f t="shared" si="2"/>
        <v/>
      </c>
      <c r="AW66" s="7">
        <f t="shared" si="3"/>
        <v>0</v>
      </c>
      <c r="AX66" s="6">
        <f t="shared" si="4"/>
        <v>0</v>
      </c>
      <c r="AY66" s="6" t="str">
        <f t="shared" si="5"/>
        <v/>
      </c>
      <c r="BA66" s="6">
        <f>VLOOKUP(A66, ALL_AP_DATA!$A$2:$F$3600, 6, FALSE)</f>
        <v>207</v>
      </c>
      <c r="BB66" s="6" t="e">
        <f t="shared" ca="1" si="22"/>
        <v>#NAME?</v>
      </c>
      <c r="BC66" s="6">
        <f>VLOOKUP(A66,projmetadata!$A$2:$D$2036, 4, FALSE)</f>
        <v>9372</v>
      </c>
      <c r="BE66" s="9" t="e">
        <f t="shared" ca="1" si="23"/>
        <v>#NAME?</v>
      </c>
      <c r="BF66" s="6" t="e">
        <f t="shared" ca="1" si="24"/>
        <v>#NAME?</v>
      </c>
      <c r="BG66" s="6">
        <f t="shared" si="25"/>
        <v>7.6824583866837381E-2</v>
      </c>
      <c r="BH66" s="6">
        <f>VLOOKUP(A66, ALL_AP_DATA!$A$2:$D$3600, 3, FALSE)</f>
        <v>68</v>
      </c>
      <c r="BI66" s="6">
        <f>VLOOKUP(A66, ALL_AP_DATA!$A$2:$E$3600, 5, FALSE)</f>
        <v>720</v>
      </c>
      <c r="BJ66" s="6">
        <f t="shared" si="10"/>
        <v>3.4782608695652173</v>
      </c>
      <c r="BK66" s="6">
        <f t="shared" si="26"/>
        <v>0.32850241545893721</v>
      </c>
    </row>
    <row r="67" spans="1:63" ht="15.75" customHeight="1" x14ac:dyDescent="0.25">
      <c r="A67" s="6" t="s">
        <v>1283</v>
      </c>
      <c r="B67" s="6" t="s">
        <v>64</v>
      </c>
      <c r="X67" s="6">
        <v>1</v>
      </c>
      <c r="Y67" s="6">
        <v>5</v>
      </c>
      <c r="Z67" s="6">
        <v>0</v>
      </c>
      <c r="AA67" s="6">
        <v>0</v>
      </c>
      <c r="AB67" s="6">
        <v>3.3300000000000003E-2</v>
      </c>
      <c r="AC67" s="6">
        <v>0</v>
      </c>
      <c r="AD67" s="6">
        <v>0</v>
      </c>
      <c r="AT67" s="6" t="str">
        <f t="shared" si="0"/>
        <v/>
      </c>
      <c r="AU67" s="6" t="str">
        <f t="shared" si="1"/>
        <v/>
      </c>
      <c r="AV67" s="6" t="str">
        <f t="shared" si="2"/>
        <v/>
      </c>
      <c r="AW67" s="7">
        <f t="shared" si="3"/>
        <v>0</v>
      </c>
      <c r="AX67" s="6" t="str">
        <f t="shared" si="4"/>
        <v/>
      </c>
      <c r="AY67" s="6" t="str">
        <f t="shared" si="5"/>
        <v/>
      </c>
      <c r="BA67" s="6">
        <f>VLOOKUP(A67, ALL_AP_DATA!$A$2:$F$3600, 6, FALSE)</f>
        <v>150</v>
      </c>
      <c r="BB67" s="6" t="e">
        <f t="shared" ca="1" si="22"/>
        <v>#NAME?</v>
      </c>
      <c r="BC67" s="6">
        <f>VLOOKUP(A67,projmetadata!$A$2:$D$2036, 4, FALSE)</f>
        <v>4400</v>
      </c>
      <c r="BE67" s="9" t="e">
        <f t="shared" ca="1" si="23"/>
        <v>#NAME?</v>
      </c>
      <c r="BF67" s="6" t="e">
        <f t="shared" ca="1" si="24"/>
        <v>#NAME?</v>
      </c>
      <c r="BG67" s="6">
        <f t="shared" si="25"/>
        <v>0</v>
      </c>
      <c r="BH67" s="6">
        <f>VLOOKUP(A67, ALL_AP_DATA!$A$2:$D$3600, 3, FALSE)</f>
        <v>5</v>
      </c>
      <c r="BI67" s="6">
        <f>VLOOKUP(A67, ALL_AP_DATA!$A$2:$E$3600, 5, FALSE)</f>
        <v>0</v>
      </c>
      <c r="BJ67" s="6">
        <f t="shared" si="10"/>
        <v>0</v>
      </c>
      <c r="BK67" s="6">
        <f t="shared" si="26"/>
        <v>3.3333333333333333E-2</v>
      </c>
    </row>
    <row r="68" spans="1:63" ht="15.75" customHeight="1" x14ac:dyDescent="0.25">
      <c r="A68" s="6" t="s">
        <v>1288</v>
      </c>
      <c r="B68" s="6" t="s">
        <v>64</v>
      </c>
      <c r="C68" s="6">
        <v>2</v>
      </c>
      <c r="D68" s="6">
        <v>5</v>
      </c>
      <c r="E68" s="6">
        <v>0</v>
      </c>
      <c r="F68" s="6">
        <v>0</v>
      </c>
      <c r="G68" s="6">
        <v>7.3000000000000001E-3</v>
      </c>
      <c r="H68" s="6">
        <v>0</v>
      </c>
      <c r="I68" s="6">
        <v>0</v>
      </c>
      <c r="X68" s="6">
        <v>5</v>
      </c>
      <c r="Y68" s="6">
        <v>14</v>
      </c>
      <c r="Z68" s="6">
        <v>0</v>
      </c>
      <c r="AA68" s="6">
        <v>0</v>
      </c>
      <c r="AB68" s="6">
        <v>2.0500000000000001E-2</v>
      </c>
      <c r="AC68" s="6">
        <v>0</v>
      </c>
      <c r="AD68" s="6">
        <v>0</v>
      </c>
      <c r="AE68" s="6">
        <v>2</v>
      </c>
      <c r="AF68" s="6">
        <v>5</v>
      </c>
      <c r="AG68" s="6">
        <v>0</v>
      </c>
      <c r="AH68" s="6">
        <v>0</v>
      </c>
      <c r="AI68" s="6">
        <v>7.3000000000000001E-3</v>
      </c>
      <c r="AJ68" s="6">
        <v>0</v>
      </c>
      <c r="AK68" s="6">
        <v>0</v>
      </c>
      <c r="AT68" s="6">
        <f t="shared" si="0"/>
        <v>0</v>
      </c>
      <c r="AU68" s="6" t="str">
        <f t="shared" si="1"/>
        <v/>
      </c>
      <c r="AV68" s="6" t="str">
        <f t="shared" si="2"/>
        <v/>
      </c>
      <c r="AW68" s="7">
        <f t="shared" si="3"/>
        <v>0</v>
      </c>
      <c r="AX68" s="6">
        <f t="shared" si="4"/>
        <v>0</v>
      </c>
      <c r="AY68" s="6" t="str">
        <f t="shared" si="5"/>
        <v/>
      </c>
      <c r="BA68" s="6">
        <f>VLOOKUP(A68, ALL_AP_DATA!$A$2:$F$3600, 6, FALSE)</f>
        <v>684</v>
      </c>
      <c r="BB68" s="6" t="e">
        <f t="shared" ca="1" si="22"/>
        <v>#NAME?</v>
      </c>
      <c r="BC68" s="6">
        <f>VLOOKUP(A68,projmetadata!$A$2:$D$2036, 4, FALSE)</f>
        <v>13432</v>
      </c>
      <c r="BE68" s="9" t="e">
        <f t="shared" ca="1" si="23"/>
        <v>#NAME?</v>
      </c>
      <c r="BF68" s="6" t="e">
        <f t="shared" ca="1" si="24"/>
        <v>#NAME?</v>
      </c>
      <c r="BG68" s="6">
        <f t="shared" si="25"/>
        <v>0</v>
      </c>
      <c r="BH68" s="6">
        <f>VLOOKUP(A68, ALL_AP_DATA!$A$2:$D$3600, 3, FALSE)</f>
        <v>20</v>
      </c>
      <c r="BI68" s="6">
        <f>VLOOKUP(A68, ALL_AP_DATA!$A$2:$E$3600, 5, FALSE)</f>
        <v>0</v>
      </c>
      <c r="BJ68" s="6">
        <f t="shared" si="10"/>
        <v>0</v>
      </c>
      <c r="BK68" s="6">
        <f t="shared" si="26"/>
        <v>2.9239766081871343E-2</v>
      </c>
    </row>
    <row r="69" spans="1:63" ht="15.75" customHeight="1" x14ac:dyDescent="0.25">
      <c r="A69" s="6" t="s">
        <v>1306</v>
      </c>
      <c r="B69" s="6" t="s">
        <v>64</v>
      </c>
      <c r="C69" s="6">
        <v>5</v>
      </c>
      <c r="D69" s="6">
        <v>18</v>
      </c>
      <c r="E69" s="6">
        <v>0</v>
      </c>
      <c r="F69" s="6">
        <v>0</v>
      </c>
      <c r="G69" s="6">
        <v>6.08E-2</v>
      </c>
      <c r="H69" s="6">
        <v>0</v>
      </c>
      <c r="I69" s="6">
        <v>0</v>
      </c>
      <c r="X69" s="6">
        <v>2</v>
      </c>
      <c r="Y69" s="6">
        <v>11</v>
      </c>
      <c r="Z69" s="6">
        <v>0</v>
      </c>
      <c r="AA69" s="6">
        <v>0</v>
      </c>
      <c r="AB69" s="6">
        <v>3.7199999999999997E-2</v>
      </c>
      <c r="AC69" s="6">
        <v>0</v>
      </c>
      <c r="AD69" s="6">
        <v>0</v>
      </c>
      <c r="AE69" s="6">
        <v>51</v>
      </c>
      <c r="AF69" s="6">
        <v>139</v>
      </c>
      <c r="AG69" s="6">
        <v>0</v>
      </c>
      <c r="AH69" s="6">
        <v>0</v>
      </c>
      <c r="AI69" s="6">
        <v>0.46960000000000002</v>
      </c>
      <c r="AJ69" s="6">
        <v>0</v>
      </c>
      <c r="AK69" s="6">
        <v>0</v>
      </c>
      <c r="AT69" s="6">
        <f t="shared" si="0"/>
        <v>0</v>
      </c>
      <c r="AU69" s="6" t="str">
        <f t="shared" si="1"/>
        <v/>
      </c>
      <c r="AV69" s="6" t="str">
        <f t="shared" si="2"/>
        <v/>
      </c>
      <c r="AW69" s="7">
        <f t="shared" si="3"/>
        <v>0</v>
      </c>
      <c r="AX69" s="6">
        <f t="shared" si="4"/>
        <v>0</v>
      </c>
      <c r="AY69" s="6" t="str">
        <f t="shared" si="5"/>
        <v/>
      </c>
      <c r="BA69" s="6">
        <f>VLOOKUP(A69, ALL_AP_DATA!$A$2:$F$3600, 6, FALSE)</f>
        <v>296</v>
      </c>
      <c r="BB69" s="6" t="e">
        <f t="shared" ca="1" si="22"/>
        <v>#NAME?</v>
      </c>
      <c r="BC69" s="6">
        <f>VLOOKUP(A69,projmetadata!$A$2:$D$2036, 4, FALSE)</f>
        <v>24689</v>
      </c>
      <c r="BE69" s="9" t="e">
        <f t="shared" ca="1" si="23"/>
        <v>#NAME?</v>
      </c>
      <c r="BF69" s="6" t="e">
        <f t="shared" ca="1" si="24"/>
        <v>#NAME?</v>
      </c>
      <c r="BG69" s="6">
        <f t="shared" si="25"/>
        <v>0</v>
      </c>
      <c r="BH69" s="6">
        <f>VLOOKUP(A69, ALL_AP_DATA!$A$2:$D$3600, 3, FALSE)</f>
        <v>147</v>
      </c>
      <c r="BI69" s="6">
        <f>VLOOKUP(A69, ALL_AP_DATA!$A$2:$E$3600, 5, FALSE)</f>
        <v>0</v>
      </c>
      <c r="BJ69" s="6">
        <f t="shared" si="10"/>
        <v>0</v>
      </c>
      <c r="BK69" s="6">
        <f t="shared" si="26"/>
        <v>0.4966216216216216</v>
      </c>
    </row>
    <row r="70" spans="1:63" ht="15.75" customHeight="1" x14ac:dyDescent="0.25">
      <c r="A70" s="6" t="s">
        <v>1330</v>
      </c>
      <c r="B70" s="6" t="s">
        <v>64</v>
      </c>
      <c r="X70" s="6">
        <v>1</v>
      </c>
      <c r="Y70" s="6">
        <v>6</v>
      </c>
      <c r="Z70" s="6">
        <v>0</v>
      </c>
      <c r="AA70" s="6">
        <v>0</v>
      </c>
      <c r="AB70" s="6">
        <v>5.1299999999999998E-2</v>
      </c>
      <c r="AC70" s="6">
        <v>0</v>
      </c>
      <c r="AD70" s="6">
        <v>0</v>
      </c>
      <c r="AT70" s="6" t="str">
        <f t="shared" si="0"/>
        <v/>
      </c>
      <c r="AU70" s="6" t="str">
        <f t="shared" si="1"/>
        <v/>
      </c>
      <c r="AV70" s="6" t="str">
        <f t="shared" si="2"/>
        <v/>
      </c>
      <c r="AW70" s="7">
        <f t="shared" si="3"/>
        <v>0</v>
      </c>
      <c r="AX70" s="6" t="str">
        <f t="shared" si="4"/>
        <v/>
      </c>
      <c r="AY70" s="6" t="str">
        <f t="shared" si="5"/>
        <v/>
      </c>
      <c r="BA70" s="6">
        <f>VLOOKUP(A70, ALL_AP_DATA!$A$2:$F$3600, 6, FALSE)</f>
        <v>117</v>
      </c>
      <c r="BB70" s="6" t="e">
        <f t="shared" ca="1" si="22"/>
        <v>#NAME?</v>
      </c>
      <c r="BC70" s="6">
        <f>VLOOKUP(A70,projmetadata!$A$2:$D$2036, 4, FALSE)</f>
        <v>3147</v>
      </c>
      <c r="BE70" s="9" t="e">
        <f t="shared" ca="1" si="23"/>
        <v>#NAME?</v>
      </c>
      <c r="BF70" s="6" t="e">
        <f t="shared" ca="1" si="24"/>
        <v>#NAME?</v>
      </c>
      <c r="BG70" s="6">
        <f t="shared" si="25"/>
        <v>0.55386081982840796</v>
      </c>
      <c r="BH70" s="6">
        <f>VLOOKUP(A70, ALL_AP_DATA!$A$2:$D$3600, 3, FALSE)</f>
        <v>6</v>
      </c>
      <c r="BI70" s="6">
        <f>VLOOKUP(A70, ALL_AP_DATA!$A$2:$E$3600, 5, FALSE)</f>
        <v>1743</v>
      </c>
      <c r="BJ70" s="6">
        <f t="shared" si="10"/>
        <v>14.897435897435898</v>
      </c>
      <c r="BK70" s="6">
        <f t="shared" si="26"/>
        <v>5.128205128205128E-2</v>
      </c>
    </row>
    <row r="71" spans="1:63" ht="15.75" customHeight="1" x14ac:dyDescent="0.25">
      <c r="A71" s="6" t="s">
        <v>1375</v>
      </c>
      <c r="B71" s="6" t="s">
        <v>64</v>
      </c>
      <c r="C71" s="6">
        <v>7</v>
      </c>
      <c r="D71" s="6">
        <v>15</v>
      </c>
      <c r="E71" s="6">
        <v>0</v>
      </c>
      <c r="F71" s="6">
        <v>0</v>
      </c>
      <c r="G71" s="6">
        <v>7.7700000000000005E-2</v>
      </c>
      <c r="H71" s="6">
        <v>0</v>
      </c>
      <c r="I71" s="6">
        <v>0</v>
      </c>
      <c r="X71" s="6">
        <v>2</v>
      </c>
      <c r="Y71" s="6">
        <v>9</v>
      </c>
      <c r="Z71" s="6">
        <v>0</v>
      </c>
      <c r="AA71" s="6">
        <v>0</v>
      </c>
      <c r="AB71" s="6">
        <v>4.6600000000000003E-2</v>
      </c>
      <c r="AC71" s="6">
        <v>0</v>
      </c>
      <c r="AD71" s="6">
        <v>0</v>
      </c>
      <c r="AE71" s="6">
        <v>9</v>
      </c>
      <c r="AF71" s="6">
        <v>33</v>
      </c>
      <c r="AG71" s="6">
        <v>0</v>
      </c>
      <c r="AH71" s="6">
        <v>0</v>
      </c>
      <c r="AI71" s="6">
        <v>0.17100000000000001</v>
      </c>
      <c r="AJ71" s="6">
        <v>0</v>
      </c>
      <c r="AK71" s="6">
        <v>0</v>
      </c>
      <c r="AT71" s="6">
        <f t="shared" si="0"/>
        <v>0</v>
      </c>
      <c r="AU71" s="6" t="str">
        <f t="shared" si="1"/>
        <v/>
      </c>
      <c r="AV71" s="6" t="str">
        <f t="shared" si="2"/>
        <v/>
      </c>
      <c r="AW71" s="7">
        <f t="shared" si="3"/>
        <v>0</v>
      </c>
      <c r="AX71" s="6">
        <f t="shared" si="4"/>
        <v>0</v>
      </c>
      <c r="AY71" s="6" t="str">
        <f t="shared" si="5"/>
        <v/>
      </c>
      <c r="BA71" s="6">
        <f>VLOOKUP(A71, ALL_AP_DATA!$A$2:$F$3600, 6, FALSE)</f>
        <v>193</v>
      </c>
      <c r="BB71" s="6" t="e">
        <f t="shared" ca="1" si="22"/>
        <v>#NAME?</v>
      </c>
      <c r="BC71" s="6">
        <f>VLOOKUP(A71,projmetadata!$A$2:$D$2036, 4, FALSE)</f>
        <v>17965</v>
      </c>
      <c r="BE71" s="9" t="e">
        <f t="shared" ca="1" si="23"/>
        <v>#NAME?</v>
      </c>
      <c r="BF71" s="6" t="e">
        <f t="shared" ca="1" si="24"/>
        <v>#NAME?</v>
      </c>
      <c r="BG71" s="6">
        <f t="shared" si="25"/>
        <v>3.3398274422488173E-4</v>
      </c>
      <c r="BH71" s="6">
        <f>VLOOKUP(A71, ALL_AP_DATA!$A$2:$D$3600, 3, FALSE)</f>
        <v>50</v>
      </c>
      <c r="BI71" s="6">
        <f>VLOOKUP(A71, ALL_AP_DATA!$A$2:$E$3600, 5, FALSE)</f>
        <v>6</v>
      </c>
      <c r="BJ71" s="6">
        <f t="shared" si="10"/>
        <v>3.1088082901554404E-2</v>
      </c>
      <c r="BK71" s="6">
        <f t="shared" si="26"/>
        <v>0.25906735751295334</v>
      </c>
    </row>
    <row r="72" spans="1:63" ht="15.75" customHeight="1" x14ac:dyDescent="0.25">
      <c r="A72" s="6" t="s">
        <v>1381</v>
      </c>
      <c r="B72" s="6" t="s">
        <v>64</v>
      </c>
      <c r="C72" s="6">
        <v>2</v>
      </c>
      <c r="D72" s="6">
        <v>5</v>
      </c>
      <c r="E72" s="6">
        <v>0</v>
      </c>
      <c r="F72" s="6">
        <v>0</v>
      </c>
      <c r="G72" s="6">
        <v>2.4899999999999999E-2</v>
      </c>
      <c r="H72" s="6">
        <v>0</v>
      </c>
      <c r="I72" s="6">
        <v>0</v>
      </c>
      <c r="X72" s="6">
        <v>1</v>
      </c>
      <c r="Y72" s="6">
        <v>4</v>
      </c>
      <c r="Z72" s="6">
        <v>0</v>
      </c>
      <c r="AA72" s="6">
        <v>0</v>
      </c>
      <c r="AB72" s="6">
        <v>1.9900000000000001E-2</v>
      </c>
      <c r="AC72" s="6">
        <v>0</v>
      </c>
      <c r="AD72" s="6">
        <v>0</v>
      </c>
      <c r="AE72" s="6">
        <v>2</v>
      </c>
      <c r="AF72" s="6">
        <v>8</v>
      </c>
      <c r="AG72" s="6">
        <v>0</v>
      </c>
      <c r="AH72" s="6">
        <v>0</v>
      </c>
      <c r="AI72" s="6">
        <v>3.9800000000000002E-2</v>
      </c>
      <c r="AJ72" s="6">
        <v>0</v>
      </c>
      <c r="AK72" s="6">
        <v>0</v>
      </c>
      <c r="AT72" s="6">
        <f t="shared" si="0"/>
        <v>0</v>
      </c>
      <c r="AU72" s="6" t="str">
        <f t="shared" si="1"/>
        <v/>
      </c>
      <c r="AV72" s="6" t="str">
        <f t="shared" si="2"/>
        <v/>
      </c>
      <c r="AW72" s="7">
        <f t="shared" si="3"/>
        <v>0</v>
      </c>
      <c r="AX72" s="6">
        <f t="shared" si="4"/>
        <v>0</v>
      </c>
      <c r="AY72" s="6" t="str">
        <f t="shared" si="5"/>
        <v/>
      </c>
      <c r="BA72" s="6">
        <f>VLOOKUP(A72, ALL_AP_DATA!$A$2:$F$3600, 6, FALSE)</f>
        <v>201</v>
      </c>
      <c r="BB72" s="6" t="e">
        <f t="shared" ca="1" si="22"/>
        <v>#NAME?</v>
      </c>
      <c r="BC72" s="6">
        <f>VLOOKUP(A72,projmetadata!$A$2:$D$2036, 4, FALSE)</f>
        <v>4881</v>
      </c>
      <c r="BE72" s="9" t="e">
        <f t="shared" ca="1" si="23"/>
        <v>#NAME?</v>
      </c>
      <c r="BF72" s="6" t="e">
        <f t="shared" ca="1" si="24"/>
        <v>#NAME?</v>
      </c>
      <c r="BG72" s="6">
        <f t="shared" si="25"/>
        <v>1.4341323499282934E-3</v>
      </c>
      <c r="BH72" s="6">
        <f>VLOOKUP(A72, ALL_AP_DATA!$A$2:$D$3600, 3, FALSE)</f>
        <v>17</v>
      </c>
      <c r="BI72" s="6">
        <f>VLOOKUP(A72, ALL_AP_DATA!$A$2:$E$3600, 5, FALSE)</f>
        <v>7</v>
      </c>
      <c r="BJ72" s="6">
        <f t="shared" si="10"/>
        <v>3.482587064676617E-2</v>
      </c>
      <c r="BK72" s="6">
        <f t="shared" si="26"/>
        <v>8.45771144278607E-2</v>
      </c>
    </row>
    <row r="73" spans="1:63" ht="15.75" customHeight="1" x14ac:dyDescent="0.25">
      <c r="A73" s="6" t="s">
        <v>1409</v>
      </c>
      <c r="B73" s="6" t="s">
        <v>64</v>
      </c>
      <c r="X73" s="6">
        <v>18</v>
      </c>
      <c r="Y73" s="6">
        <v>54</v>
      </c>
      <c r="Z73" s="6">
        <v>0</v>
      </c>
      <c r="AA73" s="6">
        <v>0</v>
      </c>
      <c r="AB73" s="6">
        <v>5.2600000000000001E-2</v>
      </c>
      <c r="AC73" s="6">
        <v>0</v>
      </c>
      <c r="AD73" s="6">
        <v>0</v>
      </c>
      <c r="AT73" s="6" t="str">
        <f t="shared" si="0"/>
        <v/>
      </c>
      <c r="AU73" s="6" t="str">
        <f t="shared" si="1"/>
        <v/>
      </c>
      <c r="AV73" s="6" t="str">
        <f t="shared" si="2"/>
        <v/>
      </c>
      <c r="AW73" s="7">
        <f t="shared" si="3"/>
        <v>0</v>
      </c>
      <c r="AX73" s="6" t="str">
        <f t="shared" si="4"/>
        <v/>
      </c>
      <c r="AY73" s="6" t="str">
        <f t="shared" si="5"/>
        <v/>
      </c>
      <c r="BA73" s="6">
        <f>VLOOKUP(A73, ALL_AP_DATA!$A$2:$F$3600, 6, FALSE)</f>
        <v>1026</v>
      </c>
      <c r="BB73" s="6" t="e">
        <f t="shared" ca="1" si="22"/>
        <v>#NAME?</v>
      </c>
      <c r="BC73" s="6">
        <f>VLOOKUP(A73,projmetadata!$A$2:$D$2036, 4, FALSE)</f>
        <v>96803</v>
      </c>
      <c r="BE73" s="9" t="e">
        <f t="shared" ca="1" si="23"/>
        <v>#NAME?</v>
      </c>
      <c r="BF73" s="6" t="e">
        <f t="shared" ca="1" si="24"/>
        <v>#NAME?</v>
      </c>
      <c r="BG73" s="6">
        <f t="shared" si="25"/>
        <v>4.1321033439046311E-5</v>
      </c>
      <c r="BH73" s="6">
        <f>VLOOKUP(A73, ALL_AP_DATA!$A$2:$D$3600, 3, FALSE)</f>
        <v>54</v>
      </c>
      <c r="BI73" s="6">
        <f>VLOOKUP(A73, ALL_AP_DATA!$A$2:$E$3600, 5, FALSE)</f>
        <v>4</v>
      </c>
      <c r="BJ73" s="6">
        <f t="shared" si="10"/>
        <v>3.8986354775828458E-3</v>
      </c>
      <c r="BK73" s="6">
        <f t="shared" si="26"/>
        <v>5.2631578947368418E-2</v>
      </c>
    </row>
    <row r="74" spans="1:63" ht="15.75" customHeight="1" x14ac:dyDescent="0.25">
      <c r="A74" s="6" t="s">
        <v>1462</v>
      </c>
      <c r="B74" s="6" t="s">
        <v>64</v>
      </c>
      <c r="AT74" s="6" t="str">
        <f t="shared" si="0"/>
        <v/>
      </c>
      <c r="AU74" s="6" t="str">
        <f t="shared" si="1"/>
        <v/>
      </c>
      <c r="AV74" s="6" t="str">
        <f t="shared" si="2"/>
        <v/>
      </c>
      <c r="AW74" s="7" t="str">
        <f t="shared" si="3"/>
        <v/>
      </c>
      <c r="AX74" s="6" t="str">
        <f t="shared" si="4"/>
        <v/>
      </c>
      <c r="AY74" s="6" t="str">
        <f t="shared" si="5"/>
        <v/>
      </c>
      <c r="BA74" s="6">
        <f>VLOOKUP(A74, ALL_AP_DATA!$A$2:$F$3600, 6, FALSE)</f>
        <v>250</v>
      </c>
      <c r="BB74" s="6" t="e">
        <f t="shared" ca="1" si="22"/>
        <v>#NAME?</v>
      </c>
      <c r="BC74" s="6">
        <f>VLOOKUP(A74,projmetadata!$A$2:$D$2036, 4, FALSE)</f>
        <v>35855</v>
      </c>
      <c r="BE74" s="9" t="e">
        <f t="shared" ca="1" si="23"/>
        <v>#NAME?</v>
      </c>
      <c r="BF74" s="6" t="e">
        <f t="shared" ca="1" si="24"/>
        <v>#NAME?</v>
      </c>
      <c r="BG74" s="6">
        <f t="shared" si="25"/>
        <v>0</v>
      </c>
      <c r="BH74" s="6">
        <f>VLOOKUP(A74, ALL_AP_DATA!$A$2:$D$3600, 3, FALSE)</f>
        <v>0</v>
      </c>
      <c r="BI74" s="6">
        <f>VLOOKUP(A74, ALL_AP_DATA!$A$2:$E$3600, 5, FALSE)</f>
        <v>0</v>
      </c>
      <c r="BJ74" s="6">
        <f t="shared" si="10"/>
        <v>0</v>
      </c>
      <c r="BK74" s="6">
        <f t="shared" si="26"/>
        <v>0</v>
      </c>
    </row>
    <row r="75" spans="1:63" ht="15.75" customHeight="1" x14ac:dyDescent="0.25">
      <c r="A75" s="6" t="s">
        <v>1485</v>
      </c>
      <c r="B75" s="6" t="s">
        <v>64</v>
      </c>
      <c r="AE75" s="6">
        <v>1</v>
      </c>
      <c r="AF75" s="6">
        <v>16</v>
      </c>
      <c r="AG75" s="6">
        <v>0</v>
      </c>
      <c r="AH75" s="6">
        <v>0</v>
      </c>
      <c r="AI75" s="6">
        <v>4.2200000000000001E-2</v>
      </c>
      <c r="AJ75" s="6">
        <v>0</v>
      </c>
      <c r="AK75" s="6">
        <v>0</v>
      </c>
      <c r="AT75" s="6" t="str">
        <f t="shared" si="0"/>
        <v/>
      </c>
      <c r="AU75" s="6" t="str">
        <f t="shared" si="1"/>
        <v/>
      </c>
      <c r="AV75" s="6" t="str">
        <f t="shared" si="2"/>
        <v/>
      </c>
      <c r="AW75" s="7" t="str">
        <f t="shared" si="3"/>
        <v/>
      </c>
      <c r="AX75" s="6">
        <f t="shared" si="4"/>
        <v>0</v>
      </c>
      <c r="AY75" s="6" t="str">
        <f t="shared" si="5"/>
        <v/>
      </c>
      <c r="BA75" s="6">
        <f>VLOOKUP(A75, ALL_AP_DATA!$A$2:$F$3600, 6, FALSE)</f>
        <v>379</v>
      </c>
      <c r="BB75" s="6" t="e">
        <f t="shared" ca="1" si="22"/>
        <v>#NAME?</v>
      </c>
      <c r="BC75" s="6">
        <f>VLOOKUP(A75,projmetadata!$A$2:$D$2036, 4, FALSE)</f>
        <v>30363</v>
      </c>
      <c r="BE75" s="9" t="e">
        <f t="shared" ca="1" si="23"/>
        <v>#NAME?</v>
      </c>
      <c r="BF75" s="6" t="e">
        <f t="shared" ca="1" si="24"/>
        <v>#NAME?</v>
      </c>
      <c r="BG75" s="6">
        <f t="shared" si="25"/>
        <v>1.0802621611830187E-2</v>
      </c>
      <c r="BH75" s="6">
        <f>VLOOKUP(A75, ALL_AP_DATA!$A$2:$D$3600, 3, FALSE)</f>
        <v>16</v>
      </c>
      <c r="BI75" s="6">
        <f>VLOOKUP(A75, ALL_AP_DATA!$A$2:$E$3600, 5, FALSE)</f>
        <v>328</v>
      </c>
      <c r="BJ75" s="6">
        <f t="shared" si="10"/>
        <v>0.86543535620052769</v>
      </c>
      <c r="BK75" s="6">
        <f t="shared" si="26"/>
        <v>4.221635883905013E-2</v>
      </c>
    </row>
    <row r="76" spans="1:63" ht="15.75" customHeight="1" x14ac:dyDescent="0.25">
      <c r="A76" s="6" t="s">
        <v>1275</v>
      </c>
      <c r="B76" s="6" t="s">
        <v>64</v>
      </c>
      <c r="C76" s="6">
        <v>48</v>
      </c>
      <c r="D76" s="6">
        <v>333</v>
      </c>
      <c r="E76" s="6">
        <v>0</v>
      </c>
      <c r="F76" s="6">
        <v>0</v>
      </c>
      <c r="G76" s="6">
        <v>7.5499999999999998E-2</v>
      </c>
      <c r="H76" s="6">
        <v>0</v>
      </c>
      <c r="I76" s="6">
        <v>0</v>
      </c>
      <c r="X76" s="6">
        <v>106</v>
      </c>
      <c r="Y76" s="6">
        <v>1229</v>
      </c>
      <c r="Z76" s="6">
        <v>3</v>
      </c>
      <c r="AA76" s="6">
        <v>11</v>
      </c>
      <c r="AB76" s="6">
        <v>0.2787</v>
      </c>
      <c r="AC76" s="6">
        <v>0.75</v>
      </c>
      <c r="AD76" s="6">
        <v>0.84619999999999995</v>
      </c>
      <c r="AE76" s="6">
        <v>325</v>
      </c>
      <c r="AF76" s="6">
        <v>2387</v>
      </c>
      <c r="AG76" s="6">
        <v>2</v>
      </c>
      <c r="AH76" s="6">
        <v>4</v>
      </c>
      <c r="AI76" s="6">
        <v>0.54139999999999999</v>
      </c>
      <c r="AJ76" s="6">
        <v>0.5</v>
      </c>
      <c r="AK76" s="6">
        <v>0.30769999999999997</v>
      </c>
      <c r="AT76" s="6">
        <f t="shared" si="0"/>
        <v>0</v>
      </c>
      <c r="AU76" s="6" t="str">
        <f t="shared" si="1"/>
        <v/>
      </c>
      <c r="AV76" s="6" t="str">
        <f t="shared" si="2"/>
        <v/>
      </c>
      <c r="AW76" s="7">
        <f t="shared" si="3"/>
        <v>8.9503661513425543E-3</v>
      </c>
      <c r="AX76" s="6">
        <f t="shared" si="4"/>
        <v>1.6757436112274822E-3</v>
      </c>
      <c r="AY76" s="6" t="str">
        <f t="shared" si="5"/>
        <v/>
      </c>
      <c r="BA76" s="6">
        <f>VLOOKUP(A76, ALL_AP_DATA!$A$2:$F$3600, 6, FALSE)</f>
        <v>4409</v>
      </c>
      <c r="BB76" s="6" t="e">
        <f t="shared" ca="1" si="22"/>
        <v>#NAME?</v>
      </c>
      <c r="BC76" s="6">
        <f>VLOOKUP(A76,projmetadata!$A$2:$D$2036, 4, FALSE)</f>
        <v>614468</v>
      </c>
      <c r="BE76" s="9" t="e">
        <f t="shared" ca="1" si="23"/>
        <v>#NAME?</v>
      </c>
      <c r="BF76" s="6" t="e">
        <f t="shared" ca="1" si="24"/>
        <v>#NAME?</v>
      </c>
      <c r="BG76" s="6">
        <f t="shared" si="25"/>
        <v>2.1156512625555766E-5</v>
      </c>
      <c r="BH76" s="6">
        <f>VLOOKUP(A76, ALL_AP_DATA!$A$2:$D$3600, 3, FALSE)</f>
        <v>2981</v>
      </c>
      <c r="BI76" s="6">
        <f>VLOOKUP(A76, ALL_AP_DATA!$A$2:$E$3600, 5, FALSE)</f>
        <v>13</v>
      </c>
      <c r="BJ76" s="6">
        <f t="shared" si="10"/>
        <v>2.9485144023588114E-3</v>
      </c>
      <c r="BK76" s="6">
        <f t="shared" si="26"/>
        <v>0.67611703334089368</v>
      </c>
    </row>
    <row r="77" spans="1:63" ht="15.75" customHeight="1" x14ac:dyDescent="0.25">
      <c r="A77" s="6" t="s">
        <v>994</v>
      </c>
      <c r="B77" s="6" t="s">
        <v>64</v>
      </c>
      <c r="C77" s="6">
        <v>5</v>
      </c>
      <c r="D77" s="6">
        <v>13</v>
      </c>
      <c r="E77" s="6">
        <v>1</v>
      </c>
      <c r="F77" s="6">
        <v>1</v>
      </c>
      <c r="G77" s="6">
        <v>2.5899999999999999E-2</v>
      </c>
      <c r="H77" s="6">
        <v>1</v>
      </c>
      <c r="I77" s="6">
        <v>1</v>
      </c>
      <c r="X77" s="6">
        <v>11</v>
      </c>
      <c r="Y77" s="6">
        <v>60</v>
      </c>
      <c r="Z77" s="6">
        <v>1</v>
      </c>
      <c r="AA77" s="6">
        <v>1</v>
      </c>
      <c r="AB77" s="6">
        <v>0.1195</v>
      </c>
      <c r="AC77" s="6">
        <v>1</v>
      </c>
      <c r="AD77" s="6">
        <v>1</v>
      </c>
      <c r="AE77" s="6">
        <v>13</v>
      </c>
      <c r="AF77" s="6">
        <v>42</v>
      </c>
      <c r="AG77" s="6">
        <v>0</v>
      </c>
      <c r="AH77" s="6">
        <v>0</v>
      </c>
      <c r="AI77" s="6">
        <v>8.3699999999999997E-2</v>
      </c>
      <c r="AJ77" s="6">
        <v>0</v>
      </c>
      <c r="AK77" s="6">
        <v>0</v>
      </c>
      <c r="AT77" s="6">
        <f t="shared" si="0"/>
        <v>7.6923076923076927E-2</v>
      </c>
      <c r="AU77" s="6" t="str">
        <f t="shared" si="1"/>
        <v/>
      </c>
      <c r="AV77" s="6" t="str">
        <f t="shared" si="2"/>
        <v/>
      </c>
      <c r="AW77" s="7">
        <f t="shared" si="3"/>
        <v>1.6666666666666666E-2</v>
      </c>
      <c r="AX77" s="6">
        <f t="shared" si="4"/>
        <v>0</v>
      </c>
      <c r="AY77" s="6" t="str">
        <f t="shared" si="5"/>
        <v/>
      </c>
      <c r="BA77" s="6">
        <f>VLOOKUP(A77, ALL_AP_DATA!$A$2:$F$3600, 6, FALSE)</f>
        <v>502</v>
      </c>
      <c r="BB77" s="6" t="e">
        <f t="shared" ca="1" si="22"/>
        <v>#NAME?</v>
      </c>
      <c r="BC77" s="6">
        <f>VLOOKUP(A77,projmetadata!$A$2:$D$2036, 4, FALSE)</f>
        <v>27168</v>
      </c>
      <c r="BE77" s="9" t="e">
        <f t="shared" ca="1" si="23"/>
        <v>#NAME?</v>
      </c>
      <c r="BF77" s="6" t="e">
        <f t="shared" ca="1" si="24"/>
        <v>#NAME?</v>
      </c>
      <c r="BG77" s="6">
        <f t="shared" si="25"/>
        <v>3.680800942285041E-5</v>
      </c>
      <c r="BH77" s="6">
        <f>VLOOKUP(A77, ALL_AP_DATA!$A$2:$D$3600, 3, FALSE)</f>
        <v>87</v>
      </c>
      <c r="BI77" s="6">
        <f>VLOOKUP(A77, ALL_AP_DATA!$A$2:$E$3600, 5, FALSE)</f>
        <v>1</v>
      </c>
      <c r="BJ77" s="6">
        <f t="shared" si="10"/>
        <v>1.9920318725099601E-3</v>
      </c>
      <c r="BK77" s="6">
        <f t="shared" si="26"/>
        <v>0.17330677290836655</v>
      </c>
    </row>
    <row r="78" spans="1:63" ht="15.75" customHeight="1" x14ac:dyDescent="0.25">
      <c r="A78" s="6" t="s">
        <v>433</v>
      </c>
      <c r="B78" s="6" t="s">
        <v>64</v>
      </c>
      <c r="C78" s="6">
        <v>22</v>
      </c>
      <c r="D78" s="6">
        <v>84</v>
      </c>
      <c r="E78" s="6">
        <v>1</v>
      </c>
      <c r="F78" s="6">
        <v>3</v>
      </c>
      <c r="G78" s="6">
        <v>0.12859999999999999</v>
      </c>
      <c r="H78" s="6">
        <v>0.5</v>
      </c>
      <c r="I78" s="6">
        <v>0.6</v>
      </c>
      <c r="X78" s="6">
        <v>24</v>
      </c>
      <c r="Y78" s="6">
        <v>261</v>
      </c>
      <c r="Z78" s="6">
        <v>2</v>
      </c>
      <c r="AA78" s="6">
        <v>5</v>
      </c>
      <c r="AB78" s="6">
        <v>0.3997</v>
      </c>
      <c r="AC78" s="6">
        <v>1</v>
      </c>
      <c r="AD78" s="6">
        <v>1</v>
      </c>
      <c r="AE78" s="6">
        <v>64</v>
      </c>
      <c r="AF78" s="6">
        <v>323</v>
      </c>
      <c r="AG78" s="6">
        <v>1</v>
      </c>
      <c r="AH78" s="6">
        <v>2</v>
      </c>
      <c r="AI78" s="6">
        <v>0.49459999999999998</v>
      </c>
      <c r="AJ78" s="6">
        <v>0.5</v>
      </c>
      <c r="AK78" s="6">
        <v>0.4</v>
      </c>
      <c r="AT78" s="6">
        <f t="shared" si="0"/>
        <v>3.5714285714285712E-2</v>
      </c>
      <c r="AU78" s="6" t="str">
        <f t="shared" si="1"/>
        <v/>
      </c>
      <c r="AV78" s="6" t="str">
        <f t="shared" si="2"/>
        <v/>
      </c>
      <c r="AW78" s="7">
        <f t="shared" si="3"/>
        <v>1.9157088122605363E-2</v>
      </c>
      <c r="AX78" s="6">
        <f t="shared" si="4"/>
        <v>6.1919504643962852E-3</v>
      </c>
      <c r="AY78" s="6" t="str">
        <f t="shared" si="5"/>
        <v/>
      </c>
      <c r="BA78" s="6">
        <f>VLOOKUP(A78, ALL_AP_DATA!$A$2:$F$3600, 6, FALSE)</f>
        <v>653</v>
      </c>
      <c r="BB78" s="6" t="e">
        <f t="shared" ca="1" si="22"/>
        <v>#NAME?</v>
      </c>
      <c r="BC78" s="6">
        <f>VLOOKUP(A78,projmetadata!$A$2:$D$2036, 4, FALSE)</f>
        <v>101590</v>
      </c>
      <c r="BE78" s="9" t="e">
        <f t="shared" ca="1" si="23"/>
        <v>#NAME?</v>
      </c>
      <c r="BF78" s="6" t="e">
        <f t="shared" ca="1" si="24"/>
        <v>#NAME?</v>
      </c>
      <c r="BG78" s="6">
        <f t="shared" si="25"/>
        <v>4.9217442661679298E-5</v>
      </c>
      <c r="BH78" s="6">
        <f>VLOOKUP(A78, ALL_AP_DATA!$A$2:$D$3600, 3, FALSE)</f>
        <v>431</v>
      </c>
      <c r="BI78" s="6">
        <f>VLOOKUP(A78, ALL_AP_DATA!$A$2:$E$3600, 5, FALSE)</f>
        <v>5</v>
      </c>
      <c r="BJ78" s="6">
        <f t="shared" si="10"/>
        <v>7.656967840735069E-3</v>
      </c>
      <c r="BK78" s="6">
        <f t="shared" si="26"/>
        <v>0.66003062787136291</v>
      </c>
    </row>
    <row r="79" spans="1:63" ht="15.75" customHeight="1" x14ac:dyDescent="0.25">
      <c r="A79" s="6" t="s">
        <v>125</v>
      </c>
      <c r="B79" s="6" t="s">
        <v>64</v>
      </c>
      <c r="C79" s="6">
        <v>11</v>
      </c>
      <c r="D79" s="6">
        <v>56</v>
      </c>
      <c r="E79" s="6">
        <v>1</v>
      </c>
      <c r="F79" s="6">
        <v>2</v>
      </c>
      <c r="G79" s="6">
        <v>6.2300000000000001E-2</v>
      </c>
      <c r="H79" s="6">
        <v>0.5</v>
      </c>
      <c r="I79" s="6">
        <v>0.5</v>
      </c>
      <c r="X79" s="6">
        <v>31</v>
      </c>
      <c r="Y79" s="6">
        <v>161</v>
      </c>
      <c r="Z79" s="6">
        <v>1</v>
      </c>
      <c r="AA79" s="6">
        <v>2</v>
      </c>
      <c r="AB79" s="6">
        <v>0.17910000000000001</v>
      </c>
      <c r="AC79" s="6">
        <v>0.5</v>
      </c>
      <c r="AD79" s="6">
        <v>0.5</v>
      </c>
      <c r="AE79" s="6">
        <v>89</v>
      </c>
      <c r="AF79" s="6">
        <v>248</v>
      </c>
      <c r="AG79" s="6">
        <v>0</v>
      </c>
      <c r="AH79" s="6">
        <v>0</v>
      </c>
      <c r="AI79" s="6">
        <v>0.27589999999999998</v>
      </c>
      <c r="AJ79" s="6">
        <v>0</v>
      </c>
      <c r="AK79" s="6">
        <v>0</v>
      </c>
      <c r="AT79" s="6">
        <f t="shared" si="0"/>
        <v>3.5714285714285712E-2</v>
      </c>
      <c r="AU79" s="6" t="str">
        <f t="shared" si="1"/>
        <v/>
      </c>
      <c r="AV79" s="6" t="str">
        <f t="shared" si="2"/>
        <v/>
      </c>
      <c r="AW79" s="7">
        <f t="shared" si="3"/>
        <v>1.2422360248447204E-2</v>
      </c>
      <c r="AX79" s="6">
        <f t="shared" si="4"/>
        <v>0</v>
      </c>
      <c r="AY79" s="6" t="str">
        <f t="shared" si="5"/>
        <v/>
      </c>
      <c r="BA79" s="6">
        <f>VLOOKUP(A79, ALL_AP_DATA!$A$2:$F$3600, 6, FALSE)</f>
        <v>899</v>
      </c>
      <c r="BB79" s="6" t="e">
        <f t="shared" ca="1" si="22"/>
        <v>#NAME?</v>
      </c>
      <c r="BC79" s="6">
        <f>VLOOKUP(A79,projmetadata!$A$2:$D$2036, 4, FALSE)</f>
        <v>38208</v>
      </c>
      <c r="BE79" s="9" t="e">
        <f t="shared" ca="1" si="23"/>
        <v>#NAME?</v>
      </c>
      <c r="BF79" s="6" t="e">
        <f t="shared" ca="1" si="24"/>
        <v>#NAME?</v>
      </c>
      <c r="BG79" s="6">
        <f t="shared" si="25"/>
        <v>1.0469011725293132E-4</v>
      </c>
      <c r="BH79" s="6">
        <f>VLOOKUP(A79, ALL_AP_DATA!$A$2:$D$3600, 3, FALSE)</f>
        <v>363</v>
      </c>
      <c r="BI79" s="6">
        <f>VLOOKUP(A79, ALL_AP_DATA!$A$2:$E$3600, 5, FALSE)</f>
        <v>4</v>
      </c>
      <c r="BJ79" s="6">
        <f t="shared" si="10"/>
        <v>4.4493882091212458E-3</v>
      </c>
      <c r="BK79" s="6">
        <f t="shared" si="26"/>
        <v>0.40378197997775306</v>
      </c>
    </row>
    <row r="80" spans="1:63" ht="15.75" customHeight="1" x14ac:dyDescent="0.25">
      <c r="A80" s="6" t="s">
        <v>1027</v>
      </c>
      <c r="B80" s="6" t="s">
        <v>64</v>
      </c>
      <c r="C80" s="6">
        <v>2</v>
      </c>
      <c r="D80" s="6">
        <v>54</v>
      </c>
      <c r="E80" s="6">
        <v>1</v>
      </c>
      <c r="F80" s="6">
        <v>2</v>
      </c>
      <c r="G80" s="6">
        <v>0.13300000000000001</v>
      </c>
      <c r="H80" s="6">
        <v>0.33329999999999999</v>
      </c>
      <c r="I80" s="6">
        <v>0.4</v>
      </c>
      <c r="X80" s="6">
        <v>15</v>
      </c>
      <c r="Y80" s="6">
        <v>174</v>
      </c>
      <c r="Z80" s="6">
        <v>2</v>
      </c>
      <c r="AA80" s="6">
        <v>3</v>
      </c>
      <c r="AB80" s="6">
        <v>0.42859999999999998</v>
      </c>
      <c r="AC80" s="6">
        <v>0.66669999999999996</v>
      </c>
      <c r="AD80" s="6">
        <v>0.6</v>
      </c>
      <c r="AE80" s="6">
        <v>15</v>
      </c>
      <c r="AF80" s="6">
        <v>154</v>
      </c>
      <c r="AG80" s="6">
        <v>1</v>
      </c>
      <c r="AH80" s="6">
        <v>2</v>
      </c>
      <c r="AI80" s="6">
        <v>0.37930000000000003</v>
      </c>
      <c r="AJ80" s="6">
        <v>0.33329999999999999</v>
      </c>
      <c r="AK80" s="6">
        <v>0.4</v>
      </c>
      <c r="AT80" s="6">
        <f t="shared" si="0"/>
        <v>3.7037037037037035E-2</v>
      </c>
      <c r="AU80" s="6" t="str">
        <f t="shared" si="1"/>
        <v/>
      </c>
      <c r="AV80" s="6" t="str">
        <f t="shared" si="2"/>
        <v/>
      </c>
      <c r="AW80" s="7">
        <f t="shared" si="3"/>
        <v>1.7241379310344827E-2</v>
      </c>
      <c r="AX80" s="6">
        <f t="shared" si="4"/>
        <v>1.2987012987012988E-2</v>
      </c>
      <c r="AY80" s="6" t="str">
        <f t="shared" si="5"/>
        <v/>
      </c>
      <c r="BA80" s="6">
        <f>VLOOKUP(A80, ALL_AP_DATA!$A$2:$F$3600, 6, FALSE)</f>
        <v>406</v>
      </c>
      <c r="BB80" s="6" t="e">
        <f t="shared" ca="1" si="22"/>
        <v>#NAME?</v>
      </c>
      <c r="BC80" s="6">
        <f>VLOOKUP(A80,projmetadata!$A$2:$D$2036, 4, FALSE)</f>
        <v>43471</v>
      </c>
      <c r="BE80" s="9" t="e">
        <f t="shared" ca="1" si="23"/>
        <v>#NAME?</v>
      </c>
      <c r="BF80" s="6" t="e">
        <f t="shared" ca="1" si="24"/>
        <v>#NAME?</v>
      </c>
      <c r="BG80" s="6">
        <f t="shared" si="25"/>
        <v>1.150192082077707E-4</v>
      </c>
      <c r="BH80" s="6">
        <f>VLOOKUP(A80, ALL_AP_DATA!$A$2:$D$3600, 3, FALSE)</f>
        <v>226</v>
      </c>
      <c r="BI80" s="6">
        <f>VLOOKUP(A80, ALL_AP_DATA!$A$2:$E$3600, 5, FALSE)</f>
        <v>5</v>
      </c>
      <c r="BJ80" s="6">
        <f t="shared" si="10"/>
        <v>1.2315270935960592E-2</v>
      </c>
      <c r="BK80" s="6">
        <f t="shared" si="26"/>
        <v>0.55665024630541871</v>
      </c>
    </row>
    <row r="81" spans="1:63" ht="15.75" customHeight="1" x14ac:dyDescent="0.25">
      <c r="A81" s="6" t="s">
        <v>599</v>
      </c>
      <c r="B81" s="6" t="s">
        <v>64</v>
      </c>
      <c r="C81" s="6">
        <v>7</v>
      </c>
      <c r="D81" s="6">
        <v>48</v>
      </c>
      <c r="E81" s="6">
        <v>0</v>
      </c>
      <c r="F81" s="6">
        <v>0</v>
      </c>
      <c r="G81" s="6">
        <v>9.7000000000000003E-2</v>
      </c>
      <c r="H81" s="6">
        <v>0</v>
      </c>
      <c r="I81" s="6">
        <v>0</v>
      </c>
      <c r="X81" s="6">
        <v>21</v>
      </c>
      <c r="Y81" s="6">
        <v>165</v>
      </c>
      <c r="Z81" s="6">
        <v>1</v>
      </c>
      <c r="AA81" s="6">
        <v>4</v>
      </c>
      <c r="AB81" s="6">
        <v>0.33329999999999999</v>
      </c>
      <c r="AC81" s="6">
        <v>1</v>
      </c>
      <c r="AD81" s="6">
        <v>0.66669999999999996</v>
      </c>
      <c r="AE81" s="6">
        <v>40</v>
      </c>
      <c r="AF81" s="6">
        <v>142</v>
      </c>
      <c r="AG81" s="6">
        <v>0</v>
      </c>
      <c r="AH81" s="6">
        <v>0</v>
      </c>
      <c r="AI81" s="6">
        <v>0.28689999999999999</v>
      </c>
      <c r="AJ81" s="6">
        <v>0</v>
      </c>
      <c r="AK81" s="6">
        <v>0</v>
      </c>
      <c r="AT81" s="6">
        <f t="shared" si="0"/>
        <v>0</v>
      </c>
      <c r="AU81" s="6" t="str">
        <f t="shared" si="1"/>
        <v/>
      </c>
      <c r="AV81" s="6" t="str">
        <f t="shared" si="2"/>
        <v/>
      </c>
      <c r="AW81" s="7">
        <f t="shared" si="3"/>
        <v>2.4242424242424242E-2</v>
      </c>
      <c r="AX81" s="6">
        <f t="shared" si="4"/>
        <v>0</v>
      </c>
      <c r="AY81" s="6" t="str">
        <f t="shared" si="5"/>
        <v/>
      </c>
      <c r="BA81" s="6">
        <f>VLOOKUP(A81, ALL_AP_DATA!$A$2:$F$3600, 6, FALSE)</f>
        <v>495</v>
      </c>
      <c r="BB81" s="6" t="e">
        <f t="shared" ca="1" si="22"/>
        <v>#NAME?</v>
      </c>
      <c r="BC81" s="6">
        <f>VLOOKUP(A81,projmetadata!$A$2:$D$2036, 4, FALSE)</f>
        <v>48381</v>
      </c>
      <c r="BE81" s="9" t="e">
        <f t="shared" ca="1" si="23"/>
        <v>#NAME?</v>
      </c>
      <c r="BF81" s="6" t="e">
        <f t="shared" ca="1" si="24"/>
        <v>#NAME?</v>
      </c>
      <c r="BG81" s="6">
        <f t="shared" si="25"/>
        <v>1.2401562596887208E-4</v>
      </c>
      <c r="BH81" s="6">
        <f>VLOOKUP(A81, ALL_AP_DATA!$A$2:$D$3600, 3, FALSE)</f>
        <v>237</v>
      </c>
      <c r="BI81" s="6">
        <f>VLOOKUP(A81, ALL_AP_DATA!$A$2:$E$3600, 5, FALSE)</f>
        <v>6</v>
      </c>
      <c r="BJ81" s="6">
        <f t="shared" si="10"/>
        <v>1.2121212121212121E-2</v>
      </c>
      <c r="BK81" s="6">
        <f t="shared" si="26"/>
        <v>0.47878787878787876</v>
      </c>
    </row>
    <row r="82" spans="1:63" ht="15.75" customHeight="1" x14ac:dyDescent="0.25">
      <c r="A82" s="6" t="s">
        <v>1179</v>
      </c>
      <c r="B82" s="6" t="s">
        <v>64</v>
      </c>
      <c r="C82" s="6">
        <v>1</v>
      </c>
      <c r="D82" s="6">
        <v>3</v>
      </c>
      <c r="E82" s="6">
        <v>0</v>
      </c>
      <c r="F82" s="6">
        <v>0</v>
      </c>
      <c r="G82" s="6">
        <v>1.0999999999999999E-2</v>
      </c>
      <c r="H82" s="6">
        <v>0</v>
      </c>
      <c r="I82" s="6">
        <v>0</v>
      </c>
      <c r="X82" s="6">
        <v>6</v>
      </c>
      <c r="Y82" s="6">
        <v>36</v>
      </c>
      <c r="Z82" s="6">
        <v>0</v>
      </c>
      <c r="AA82" s="6">
        <v>0</v>
      </c>
      <c r="AB82" s="6">
        <v>0.13239999999999999</v>
      </c>
      <c r="AC82" s="6">
        <v>0</v>
      </c>
      <c r="AD82" s="6">
        <v>0</v>
      </c>
      <c r="AE82" s="6">
        <v>20</v>
      </c>
      <c r="AF82" s="6">
        <v>66</v>
      </c>
      <c r="AG82" s="6">
        <v>1</v>
      </c>
      <c r="AH82" s="6">
        <v>2</v>
      </c>
      <c r="AI82" s="6">
        <v>0.24260000000000001</v>
      </c>
      <c r="AJ82" s="6">
        <v>1</v>
      </c>
      <c r="AK82" s="6">
        <v>1</v>
      </c>
      <c r="AT82" s="6">
        <f t="shared" si="0"/>
        <v>0</v>
      </c>
      <c r="AU82" s="6" t="str">
        <f t="shared" si="1"/>
        <v/>
      </c>
      <c r="AV82" s="6" t="str">
        <f t="shared" si="2"/>
        <v/>
      </c>
      <c r="AW82" s="7">
        <f t="shared" si="3"/>
        <v>0</v>
      </c>
      <c r="AX82" s="6">
        <f t="shared" si="4"/>
        <v>3.0303030303030304E-2</v>
      </c>
      <c r="AY82" s="6" t="str">
        <f t="shared" si="5"/>
        <v/>
      </c>
      <c r="BA82" s="6">
        <f>VLOOKUP(A82, ALL_AP_DATA!$A$2:$F$3600, 6, FALSE)</f>
        <v>272</v>
      </c>
      <c r="BB82" s="6" t="e">
        <f t="shared" ca="1" si="22"/>
        <v>#NAME?</v>
      </c>
      <c r="BC82" s="6">
        <f>VLOOKUP(A82,projmetadata!$A$2:$D$2036, 4, FALSE)</f>
        <v>14402</v>
      </c>
      <c r="BE82" s="9" t="e">
        <f t="shared" ca="1" si="23"/>
        <v>#NAME?</v>
      </c>
      <c r="BF82" s="6" t="e">
        <f t="shared" ca="1" si="24"/>
        <v>#NAME?</v>
      </c>
      <c r="BG82" s="6">
        <f t="shared" si="25"/>
        <v>1.3886960144424384E-4</v>
      </c>
      <c r="BH82" s="6">
        <f>VLOOKUP(A82, ALL_AP_DATA!$A$2:$D$3600, 3, FALSE)</f>
        <v>84</v>
      </c>
      <c r="BI82" s="6">
        <f>VLOOKUP(A82, ALL_AP_DATA!$A$2:$E$3600, 5, FALSE)</f>
        <v>2</v>
      </c>
      <c r="BJ82" s="6">
        <f t="shared" si="10"/>
        <v>7.3529411764705881E-3</v>
      </c>
      <c r="BK82" s="6">
        <f t="shared" si="26"/>
        <v>0.30882352941176472</v>
      </c>
    </row>
    <row r="83" spans="1:63" ht="15.75" customHeight="1" x14ac:dyDescent="0.25">
      <c r="A83" s="6" t="s">
        <v>1383</v>
      </c>
      <c r="B83" s="6" t="s">
        <v>64</v>
      </c>
      <c r="C83" s="6">
        <v>60</v>
      </c>
      <c r="D83" s="6">
        <v>790</v>
      </c>
      <c r="E83" s="6">
        <v>3</v>
      </c>
      <c r="F83" s="6">
        <v>60</v>
      </c>
      <c r="G83" s="6">
        <v>0.28100000000000003</v>
      </c>
      <c r="H83" s="6">
        <v>0.75</v>
      </c>
      <c r="I83" s="6">
        <v>0.85709999999999997</v>
      </c>
      <c r="X83" s="6">
        <v>101</v>
      </c>
      <c r="Y83" s="6">
        <v>949</v>
      </c>
      <c r="Z83" s="6">
        <v>3</v>
      </c>
      <c r="AA83" s="6">
        <v>60</v>
      </c>
      <c r="AB83" s="6">
        <v>0.33760000000000001</v>
      </c>
      <c r="AC83" s="6">
        <v>0.75</v>
      </c>
      <c r="AD83" s="6">
        <v>0.85709999999999997</v>
      </c>
      <c r="AE83" s="6">
        <v>300</v>
      </c>
      <c r="AF83" s="6">
        <v>1544</v>
      </c>
      <c r="AG83" s="6">
        <v>2</v>
      </c>
      <c r="AH83" s="6">
        <v>10</v>
      </c>
      <c r="AI83" s="6">
        <v>0.54930000000000001</v>
      </c>
      <c r="AJ83" s="6">
        <v>0.5</v>
      </c>
      <c r="AK83" s="6">
        <v>0.1429</v>
      </c>
      <c r="AT83" s="6">
        <f t="shared" si="0"/>
        <v>7.5949367088607597E-2</v>
      </c>
      <c r="AU83" s="6" t="str">
        <f t="shared" si="1"/>
        <v/>
      </c>
      <c r="AV83" s="6" t="str">
        <f t="shared" si="2"/>
        <v/>
      </c>
      <c r="AW83" s="7">
        <f t="shared" si="3"/>
        <v>6.3224446786090627E-2</v>
      </c>
      <c r="AX83" s="6">
        <f t="shared" si="4"/>
        <v>6.4766839378238338E-3</v>
      </c>
      <c r="AY83" s="6" t="str">
        <f t="shared" si="5"/>
        <v/>
      </c>
      <c r="BA83" s="6">
        <f>VLOOKUP(A83, ALL_AP_DATA!$A$2:$F$3600, 6, FALSE)</f>
        <v>2811</v>
      </c>
      <c r="BB83" s="6" t="e">
        <f t="shared" ca="1" si="22"/>
        <v>#NAME?</v>
      </c>
      <c r="BC83" s="6">
        <f>VLOOKUP(A83,projmetadata!$A$2:$D$2036, 4, FALSE)</f>
        <v>467438</v>
      </c>
      <c r="BE83" s="9" t="e">
        <f t="shared" ca="1" si="23"/>
        <v>#NAME?</v>
      </c>
      <c r="BF83" s="6" t="e">
        <f t="shared" ca="1" si="24"/>
        <v>#NAME?</v>
      </c>
      <c r="BG83" s="6">
        <f t="shared" si="25"/>
        <v>1.4975248054287414E-4</v>
      </c>
      <c r="BH83" s="6">
        <f>VLOOKUP(A83, ALL_AP_DATA!$A$2:$D$3600, 3, FALSE)</f>
        <v>1902</v>
      </c>
      <c r="BI83" s="6">
        <f>VLOOKUP(A83, ALL_AP_DATA!$A$2:$E$3600, 5, FALSE)</f>
        <v>70</v>
      </c>
      <c r="BJ83" s="6">
        <f t="shared" si="10"/>
        <v>2.4902170046246886E-2</v>
      </c>
      <c r="BK83" s="6">
        <f t="shared" si="26"/>
        <v>0.67662753468516545</v>
      </c>
    </row>
    <row r="84" spans="1:63" ht="15.75" customHeight="1" x14ac:dyDescent="0.25">
      <c r="A84" s="6" t="s">
        <v>387</v>
      </c>
      <c r="B84" s="6" t="s">
        <v>64</v>
      </c>
      <c r="C84" s="6">
        <v>25</v>
      </c>
      <c r="D84" s="6">
        <v>312</v>
      </c>
      <c r="E84" s="6">
        <v>4</v>
      </c>
      <c r="F84" s="6">
        <v>33</v>
      </c>
      <c r="G84" s="6">
        <v>0.33229999999999998</v>
      </c>
      <c r="H84" s="6">
        <v>1</v>
      </c>
      <c r="I84" s="6">
        <v>1</v>
      </c>
      <c r="X84" s="6">
        <v>27</v>
      </c>
      <c r="Y84" s="6">
        <v>318</v>
      </c>
      <c r="Z84" s="6">
        <v>4</v>
      </c>
      <c r="AA84" s="6">
        <v>33</v>
      </c>
      <c r="AB84" s="6">
        <v>0.3387</v>
      </c>
      <c r="AC84" s="6">
        <v>1</v>
      </c>
      <c r="AD84" s="6">
        <v>1</v>
      </c>
      <c r="AE84" s="6">
        <v>72</v>
      </c>
      <c r="AF84" s="6">
        <v>280</v>
      </c>
      <c r="AG84" s="6">
        <v>3</v>
      </c>
      <c r="AH84" s="6">
        <v>23</v>
      </c>
      <c r="AI84" s="6">
        <v>0.29820000000000002</v>
      </c>
      <c r="AJ84" s="6">
        <v>0.75</v>
      </c>
      <c r="AK84" s="6">
        <v>0.69699999999999995</v>
      </c>
      <c r="AT84" s="6">
        <f t="shared" si="0"/>
        <v>0.10576923076923077</v>
      </c>
      <c r="AU84" s="6" t="str">
        <f t="shared" si="1"/>
        <v/>
      </c>
      <c r="AV84" s="6" t="str">
        <f t="shared" si="2"/>
        <v/>
      </c>
      <c r="AW84" s="7">
        <f t="shared" si="3"/>
        <v>0.10377358490566038</v>
      </c>
      <c r="AX84" s="6">
        <f t="shared" si="4"/>
        <v>8.2142857142857142E-2</v>
      </c>
      <c r="AY84" s="6" t="str">
        <f t="shared" si="5"/>
        <v/>
      </c>
      <c r="BA84" s="6">
        <f>VLOOKUP(A84, ALL_AP_DATA!$A$2:$F$3600, 6, FALSE)</f>
        <v>939</v>
      </c>
      <c r="BB84" s="6" t="e">
        <f t="shared" ca="1" si="22"/>
        <v>#NAME?</v>
      </c>
      <c r="BC84" s="6">
        <f>VLOOKUP(A84,projmetadata!$A$2:$D$2036, 4, FALSE)</f>
        <v>136789</v>
      </c>
      <c r="BE84" s="9" t="e">
        <f t="shared" ca="1" si="23"/>
        <v>#NAME?</v>
      </c>
      <c r="BF84" s="6" t="e">
        <f t="shared" ca="1" si="24"/>
        <v>#NAME?</v>
      </c>
      <c r="BG84" s="6">
        <f t="shared" si="25"/>
        <v>2.4124746872921068E-4</v>
      </c>
      <c r="BH84" s="6">
        <f>VLOOKUP(A84, ALL_AP_DATA!$A$2:$D$3600, 3, FALSE)</f>
        <v>520</v>
      </c>
      <c r="BI84" s="6">
        <f>VLOOKUP(A84, ALL_AP_DATA!$A$2:$E$3600, 5, FALSE)</f>
        <v>33</v>
      </c>
      <c r="BJ84" s="6">
        <f t="shared" si="10"/>
        <v>3.5143769968051117E-2</v>
      </c>
      <c r="BK84" s="6">
        <f t="shared" si="26"/>
        <v>0.55378061767838127</v>
      </c>
    </row>
    <row r="85" spans="1:63" ht="15.75" customHeight="1" x14ac:dyDescent="0.25">
      <c r="A85" s="6" t="s">
        <v>1410</v>
      </c>
      <c r="B85" s="6" t="s">
        <v>64</v>
      </c>
      <c r="C85" s="6">
        <v>3</v>
      </c>
      <c r="D85" s="6">
        <v>9</v>
      </c>
      <c r="E85" s="6">
        <v>0</v>
      </c>
      <c r="F85" s="6">
        <v>0</v>
      </c>
      <c r="G85" s="6">
        <v>7.3800000000000004E-2</v>
      </c>
      <c r="H85" s="6">
        <v>0</v>
      </c>
      <c r="I85" s="6">
        <v>0</v>
      </c>
      <c r="X85" s="6">
        <v>4</v>
      </c>
      <c r="Y85" s="6">
        <v>58</v>
      </c>
      <c r="Z85" s="6">
        <v>1</v>
      </c>
      <c r="AA85" s="6">
        <v>4</v>
      </c>
      <c r="AB85" s="6">
        <v>0.47539999999999999</v>
      </c>
      <c r="AC85" s="6">
        <v>1</v>
      </c>
      <c r="AD85" s="6">
        <v>1</v>
      </c>
      <c r="AE85" s="6">
        <v>8</v>
      </c>
      <c r="AF85" s="6">
        <v>69</v>
      </c>
      <c r="AG85" s="6">
        <v>1</v>
      </c>
      <c r="AH85" s="6">
        <v>4</v>
      </c>
      <c r="AI85" s="6">
        <v>0.56559999999999999</v>
      </c>
      <c r="AJ85" s="6">
        <v>1</v>
      </c>
      <c r="AK85" s="6">
        <v>1</v>
      </c>
      <c r="AT85" s="6">
        <f t="shared" si="0"/>
        <v>0</v>
      </c>
      <c r="AU85" s="6" t="str">
        <f t="shared" si="1"/>
        <v/>
      </c>
      <c r="AV85" s="6" t="str">
        <f t="shared" si="2"/>
        <v/>
      </c>
      <c r="AW85" s="7">
        <f t="shared" si="3"/>
        <v>6.8965517241379309E-2</v>
      </c>
      <c r="AX85" s="6">
        <f t="shared" si="4"/>
        <v>5.7971014492753624E-2</v>
      </c>
      <c r="AY85" s="6" t="str">
        <f t="shared" si="5"/>
        <v/>
      </c>
      <c r="BA85" s="6">
        <f>VLOOKUP(A85, ALL_AP_DATA!$A$2:$F$3600, 6, FALSE)</f>
        <v>122</v>
      </c>
      <c r="BB85" s="6" t="e">
        <f t="shared" ca="1" si="22"/>
        <v>#NAME?</v>
      </c>
      <c r="BC85" s="6">
        <f>VLOOKUP(A85,projmetadata!$A$2:$D$2036, 4, FALSE)</f>
        <v>13674</v>
      </c>
      <c r="BE85" s="9" t="e">
        <f t="shared" ca="1" si="23"/>
        <v>#NAME?</v>
      </c>
      <c r="BF85" s="6" t="e">
        <f t="shared" ca="1" si="24"/>
        <v>#NAME?</v>
      </c>
      <c r="BG85" s="6">
        <f t="shared" si="25"/>
        <v>2.9252596167909901E-4</v>
      </c>
      <c r="BH85" s="6">
        <f>VLOOKUP(A85, ALL_AP_DATA!$A$2:$D$3600, 3, FALSE)</f>
        <v>81</v>
      </c>
      <c r="BI85" s="6">
        <f>VLOOKUP(A85, ALL_AP_DATA!$A$2:$E$3600, 5, FALSE)</f>
        <v>4</v>
      </c>
      <c r="BJ85" s="6">
        <f t="shared" si="10"/>
        <v>3.2786885245901641E-2</v>
      </c>
      <c r="BK85" s="6">
        <f t="shared" si="26"/>
        <v>0.66393442622950816</v>
      </c>
    </row>
    <row r="86" spans="1:63" ht="15.75" customHeight="1" x14ac:dyDescent="0.25">
      <c r="A86" s="6" t="s">
        <v>776</v>
      </c>
      <c r="B86" s="6" t="s">
        <v>64</v>
      </c>
      <c r="C86" s="6">
        <v>3</v>
      </c>
      <c r="D86" s="6">
        <v>25</v>
      </c>
      <c r="E86" s="6">
        <v>3</v>
      </c>
      <c r="F86" s="6">
        <v>10</v>
      </c>
      <c r="G86" s="6">
        <v>0.1724</v>
      </c>
      <c r="H86" s="6">
        <v>1</v>
      </c>
      <c r="I86" s="6">
        <v>1</v>
      </c>
      <c r="X86" s="6">
        <v>10</v>
      </c>
      <c r="Y86" s="6">
        <v>85</v>
      </c>
      <c r="Z86" s="6">
        <v>3</v>
      </c>
      <c r="AA86" s="6">
        <v>10</v>
      </c>
      <c r="AB86" s="6">
        <v>0.58620000000000005</v>
      </c>
      <c r="AC86" s="6">
        <v>1</v>
      </c>
      <c r="AD86" s="6">
        <v>1</v>
      </c>
      <c r="AE86" s="6">
        <v>14</v>
      </c>
      <c r="AF86" s="6">
        <v>58</v>
      </c>
      <c r="AG86" s="6">
        <v>2</v>
      </c>
      <c r="AH86" s="6">
        <v>6</v>
      </c>
      <c r="AI86" s="6">
        <v>0.4</v>
      </c>
      <c r="AJ86" s="6">
        <v>0.66669999999999996</v>
      </c>
      <c r="AK86" s="6">
        <v>0.6</v>
      </c>
      <c r="AT86" s="6">
        <f t="shared" si="0"/>
        <v>0.4</v>
      </c>
      <c r="AU86" s="6" t="str">
        <f t="shared" si="1"/>
        <v/>
      </c>
      <c r="AV86" s="6" t="str">
        <f t="shared" si="2"/>
        <v/>
      </c>
      <c r="AW86" s="7">
        <f t="shared" si="3"/>
        <v>0.11764705882352941</v>
      </c>
      <c r="AX86" s="6">
        <f t="shared" si="4"/>
        <v>0.10344827586206896</v>
      </c>
      <c r="AY86" s="6" t="str">
        <f t="shared" si="5"/>
        <v/>
      </c>
      <c r="BA86" s="6">
        <f>VLOOKUP(A86, ALL_AP_DATA!$A$2:$F$3600, 6, FALSE)</f>
        <v>145</v>
      </c>
      <c r="BB86" s="6" t="e">
        <f t="shared" ca="1" si="22"/>
        <v>#NAME?</v>
      </c>
      <c r="BC86" s="6">
        <f>VLOOKUP(A86,projmetadata!$A$2:$D$2036, 4, FALSE)</f>
        <v>30607</v>
      </c>
      <c r="BE86" s="9" t="e">
        <f t="shared" ca="1" si="23"/>
        <v>#NAME?</v>
      </c>
      <c r="BF86" s="6" t="e">
        <f t="shared" ca="1" si="24"/>
        <v>#NAME?</v>
      </c>
      <c r="BG86" s="6">
        <f t="shared" si="25"/>
        <v>3.2672264514653509E-4</v>
      </c>
      <c r="BH86" s="6">
        <f>VLOOKUP(A86, ALL_AP_DATA!$A$2:$D$3600, 3, FALSE)</f>
        <v>98</v>
      </c>
      <c r="BI86" s="6">
        <f>VLOOKUP(A86, ALL_AP_DATA!$A$2:$E$3600, 5, FALSE)</f>
        <v>10</v>
      </c>
      <c r="BJ86" s="6">
        <f t="shared" si="10"/>
        <v>6.8965517241379309E-2</v>
      </c>
      <c r="BK86" s="6">
        <f t="shared" si="26"/>
        <v>0.67586206896551726</v>
      </c>
    </row>
    <row r="87" spans="1:63" ht="15.75" customHeight="1" x14ac:dyDescent="0.25">
      <c r="A87" s="6" t="s">
        <v>793</v>
      </c>
      <c r="B87" s="6" t="s">
        <v>64</v>
      </c>
      <c r="C87" s="6">
        <v>5</v>
      </c>
      <c r="D87" s="6">
        <v>59</v>
      </c>
      <c r="E87" s="6">
        <v>1</v>
      </c>
      <c r="F87" s="6">
        <v>6</v>
      </c>
      <c r="G87" s="6">
        <v>0.3352</v>
      </c>
      <c r="H87" s="6">
        <v>1</v>
      </c>
      <c r="I87" s="6">
        <v>1</v>
      </c>
      <c r="X87" s="6">
        <v>4</v>
      </c>
      <c r="Y87" s="6">
        <v>85</v>
      </c>
      <c r="Z87" s="6">
        <v>1</v>
      </c>
      <c r="AA87" s="6">
        <v>6</v>
      </c>
      <c r="AB87" s="6">
        <v>0.48299999999999998</v>
      </c>
      <c r="AC87" s="6">
        <v>1</v>
      </c>
      <c r="AD87" s="6">
        <v>1</v>
      </c>
      <c r="AE87" s="6">
        <v>16</v>
      </c>
      <c r="AF87" s="6">
        <v>72</v>
      </c>
      <c r="AG87" s="6">
        <v>1</v>
      </c>
      <c r="AH87" s="6">
        <v>6</v>
      </c>
      <c r="AI87" s="6">
        <v>0.40910000000000002</v>
      </c>
      <c r="AJ87" s="6">
        <v>1</v>
      </c>
      <c r="AK87" s="6">
        <v>1</v>
      </c>
      <c r="AT87" s="6">
        <f t="shared" si="0"/>
        <v>0.10169491525423729</v>
      </c>
      <c r="AU87" s="6" t="str">
        <f t="shared" si="1"/>
        <v/>
      </c>
      <c r="AV87" s="6" t="str">
        <f t="shared" si="2"/>
        <v/>
      </c>
      <c r="AW87" s="7">
        <f t="shared" si="3"/>
        <v>7.0588235294117646E-2</v>
      </c>
      <c r="AX87" s="6">
        <f t="shared" si="4"/>
        <v>8.3333333333333329E-2</v>
      </c>
      <c r="AY87" s="6" t="str">
        <f t="shared" si="5"/>
        <v/>
      </c>
      <c r="BA87" s="6">
        <f>VLOOKUP(A87, ALL_AP_DATA!$A$2:$F$3600, 6, FALSE)</f>
        <v>176</v>
      </c>
      <c r="BB87" s="6" t="e">
        <f t="shared" ca="1" si="22"/>
        <v>#NAME?</v>
      </c>
      <c r="BC87" s="6">
        <f>VLOOKUP(A87,projmetadata!$A$2:$D$2036, 4, FALSE)</f>
        <v>17361</v>
      </c>
      <c r="BE87" s="9" t="e">
        <f t="shared" ca="1" si="23"/>
        <v>#NAME?</v>
      </c>
      <c r="BF87" s="6" t="e">
        <f t="shared" ca="1" si="24"/>
        <v>#NAME?</v>
      </c>
      <c r="BG87" s="6">
        <f t="shared" si="25"/>
        <v>3.4560221185415588E-4</v>
      </c>
      <c r="BH87" s="6">
        <f>VLOOKUP(A87, ALL_AP_DATA!$A$2:$D$3600, 3, FALSE)</f>
        <v>109</v>
      </c>
      <c r="BI87" s="6">
        <f>VLOOKUP(A87, ALL_AP_DATA!$A$2:$E$3600, 5, FALSE)</f>
        <v>6</v>
      </c>
      <c r="BJ87" s="6">
        <f t="shared" si="10"/>
        <v>3.4090909090909088E-2</v>
      </c>
      <c r="BK87" s="6">
        <f t="shared" si="26"/>
        <v>0.61931818181818177</v>
      </c>
    </row>
    <row r="88" spans="1:63" ht="15.75" customHeight="1" x14ac:dyDescent="0.25">
      <c r="A88" s="6" t="s">
        <v>771</v>
      </c>
      <c r="B88" s="6" t="s">
        <v>64</v>
      </c>
      <c r="C88" s="6">
        <v>4</v>
      </c>
      <c r="D88" s="6">
        <v>39</v>
      </c>
      <c r="E88" s="6">
        <v>0</v>
      </c>
      <c r="F88" s="6">
        <v>0</v>
      </c>
      <c r="G88" s="6">
        <v>0.17649999999999999</v>
      </c>
      <c r="H88" s="6">
        <v>0</v>
      </c>
      <c r="I88" s="6">
        <v>0</v>
      </c>
      <c r="X88" s="6">
        <v>10</v>
      </c>
      <c r="Y88" s="6">
        <v>79</v>
      </c>
      <c r="Z88" s="6">
        <v>1</v>
      </c>
      <c r="AA88" s="6">
        <v>12</v>
      </c>
      <c r="AB88" s="6">
        <v>0.35749999999999998</v>
      </c>
      <c r="AC88" s="6">
        <v>1</v>
      </c>
      <c r="AD88" s="6">
        <v>1</v>
      </c>
      <c r="AE88" s="6">
        <v>15</v>
      </c>
      <c r="AF88" s="6">
        <v>98</v>
      </c>
      <c r="AG88" s="6">
        <v>0</v>
      </c>
      <c r="AH88" s="6">
        <v>0</v>
      </c>
      <c r="AI88" s="6">
        <v>0.44340000000000002</v>
      </c>
      <c r="AJ88" s="6">
        <v>0</v>
      </c>
      <c r="AK88" s="6">
        <v>0</v>
      </c>
      <c r="AT88" s="6">
        <f t="shared" si="0"/>
        <v>0</v>
      </c>
      <c r="AU88" s="6" t="str">
        <f t="shared" si="1"/>
        <v/>
      </c>
      <c r="AV88" s="6" t="str">
        <f t="shared" si="2"/>
        <v/>
      </c>
      <c r="AW88" s="7">
        <f t="shared" si="3"/>
        <v>0.15189873417721519</v>
      </c>
      <c r="AX88" s="6">
        <f t="shared" si="4"/>
        <v>0</v>
      </c>
      <c r="AY88" s="6" t="str">
        <f t="shared" si="5"/>
        <v/>
      </c>
      <c r="BA88" s="6">
        <f>VLOOKUP(A88, ALL_AP_DATA!$A$2:$F$3600, 6, FALSE)</f>
        <v>221</v>
      </c>
      <c r="BB88" s="6" t="e">
        <f t="shared" ca="1" si="22"/>
        <v>#NAME?</v>
      </c>
      <c r="BC88" s="6">
        <f>VLOOKUP(A88,projmetadata!$A$2:$D$2036, 4, FALSE)</f>
        <v>28909</v>
      </c>
      <c r="BE88" s="9" t="e">
        <f t="shared" ca="1" si="23"/>
        <v>#NAME?</v>
      </c>
      <c r="BF88" s="6" t="e">
        <f t="shared" ca="1" si="24"/>
        <v>#NAME?</v>
      </c>
      <c r="BG88" s="6">
        <f t="shared" si="25"/>
        <v>4.1509564495485833E-4</v>
      </c>
      <c r="BH88" s="6">
        <f>VLOOKUP(A88, ALL_AP_DATA!$A$2:$D$3600, 3, FALSE)</f>
        <v>149</v>
      </c>
      <c r="BI88" s="6">
        <f>VLOOKUP(A88, ALL_AP_DATA!$A$2:$E$3600, 5, FALSE)</f>
        <v>12</v>
      </c>
      <c r="BJ88" s="6">
        <f t="shared" si="10"/>
        <v>5.4298642533936653E-2</v>
      </c>
      <c r="BK88" s="6">
        <f t="shared" si="26"/>
        <v>0.67420814479638014</v>
      </c>
    </row>
    <row r="89" spans="1:63" ht="15.75" customHeight="1" x14ac:dyDescent="0.25">
      <c r="A89" s="6" t="s">
        <v>447</v>
      </c>
      <c r="B89" s="6" t="s">
        <v>64</v>
      </c>
      <c r="C89" s="6">
        <v>6</v>
      </c>
      <c r="D89" s="6">
        <v>23</v>
      </c>
      <c r="E89" s="6">
        <v>2</v>
      </c>
      <c r="F89" s="6">
        <v>23</v>
      </c>
      <c r="G89" s="6">
        <v>5.0999999999999997E-2</v>
      </c>
      <c r="H89" s="6">
        <v>1</v>
      </c>
      <c r="I89" s="6">
        <v>1</v>
      </c>
      <c r="X89" s="6">
        <v>26</v>
      </c>
      <c r="Y89" s="6">
        <v>103</v>
      </c>
      <c r="Z89" s="6">
        <v>2</v>
      </c>
      <c r="AA89" s="6">
        <v>23</v>
      </c>
      <c r="AB89" s="6">
        <v>0.22839999999999999</v>
      </c>
      <c r="AC89" s="6">
        <v>1</v>
      </c>
      <c r="AD89" s="6">
        <v>1</v>
      </c>
      <c r="AE89" s="6">
        <v>27</v>
      </c>
      <c r="AF89" s="6">
        <v>132</v>
      </c>
      <c r="AG89" s="6">
        <v>2</v>
      </c>
      <c r="AH89" s="6">
        <v>23</v>
      </c>
      <c r="AI89" s="6">
        <v>0.29270000000000002</v>
      </c>
      <c r="AJ89" s="6">
        <v>1</v>
      </c>
      <c r="AK89" s="6">
        <v>1</v>
      </c>
      <c r="AT89" s="6">
        <f t="shared" si="0"/>
        <v>1</v>
      </c>
      <c r="AU89" s="6" t="str">
        <f t="shared" si="1"/>
        <v/>
      </c>
      <c r="AV89" s="6" t="str">
        <f t="shared" si="2"/>
        <v/>
      </c>
      <c r="AW89" s="7">
        <f t="shared" si="3"/>
        <v>0.22330097087378642</v>
      </c>
      <c r="AX89" s="6">
        <f t="shared" si="4"/>
        <v>0.17424242424242425</v>
      </c>
      <c r="AY89" s="6" t="str">
        <f t="shared" si="5"/>
        <v/>
      </c>
      <c r="BA89" s="6">
        <f>VLOOKUP(A89, ALL_AP_DATA!$A$2:$F$3600, 6, FALSE)</f>
        <v>451</v>
      </c>
      <c r="BB89" s="6" t="e">
        <f t="shared" ca="1" si="22"/>
        <v>#NAME?</v>
      </c>
      <c r="BC89" s="6">
        <f>VLOOKUP(A89,projmetadata!$A$2:$D$2036, 4, FALSE)</f>
        <v>44548</v>
      </c>
      <c r="BE89" s="9" t="e">
        <f t="shared" ca="1" si="23"/>
        <v>#NAME?</v>
      </c>
      <c r="BF89" s="6" t="e">
        <f t="shared" ca="1" si="24"/>
        <v>#NAME?</v>
      </c>
      <c r="BG89" s="6">
        <f t="shared" si="25"/>
        <v>5.1629702792493491E-4</v>
      </c>
      <c r="BH89" s="6">
        <f>VLOOKUP(A89, ALL_AP_DATA!$A$2:$D$3600, 3, FALSE)</f>
        <v>183</v>
      </c>
      <c r="BI89" s="6">
        <f>VLOOKUP(A89, ALL_AP_DATA!$A$2:$E$3600, 5, FALSE)</f>
        <v>23</v>
      </c>
      <c r="BJ89" s="6">
        <f t="shared" si="10"/>
        <v>5.0997782705099776E-2</v>
      </c>
      <c r="BK89" s="6">
        <f t="shared" si="26"/>
        <v>0.40576496674057649</v>
      </c>
    </row>
    <row r="90" spans="1:63" ht="15.75" customHeight="1" x14ac:dyDescent="0.25">
      <c r="A90" s="6" t="s">
        <v>1207</v>
      </c>
      <c r="B90" s="6" t="s">
        <v>64</v>
      </c>
      <c r="C90" s="6">
        <v>14</v>
      </c>
      <c r="D90" s="6">
        <v>164</v>
      </c>
      <c r="E90" s="6">
        <v>1</v>
      </c>
      <c r="F90" s="6">
        <v>39</v>
      </c>
      <c r="G90" s="6">
        <v>7.8600000000000003E-2</v>
      </c>
      <c r="H90" s="6">
        <v>0.5</v>
      </c>
      <c r="I90" s="6">
        <v>0.2074</v>
      </c>
      <c r="X90" s="6">
        <v>524</v>
      </c>
      <c r="Y90" s="6">
        <v>1848</v>
      </c>
      <c r="Z90" s="6">
        <v>1</v>
      </c>
      <c r="AA90" s="6">
        <v>144</v>
      </c>
      <c r="AB90" s="6">
        <v>0.88590000000000002</v>
      </c>
      <c r="AC90" s="6">
        <v>0.5</v>
      </c>
      <c r="AD90" s="6">
        <v>0.76600000000000001</v>
      </c>
      <c r="AE90" s="6">
        <v>37</v>
      </c>
      <c r="AF90" s="6">
        <v>736</v>
      </c>
      <c r="AG90" s="6">
        <v>1</v>
      </c>
      <c r="AH90" s="6">
        <v>100</v>
      </c>
      <c r="AI90" s="6">
        <v>0.3528</v>
      </c>
      <c r="AJ90" s="6">
        <v>0.5</v>
      </c>
      <c r="AK90" s="6">
        <v>0.53190000000000004</v>
      </c>
      <c r="AT90" s="6">
        <f t="shared" si="0"/>
        <v>0.23780487804878048</v>
      </c>
      <c r="AU90" s="6" t="str">
        <f t="shared" si="1"/>
        <v/>
      </c>
      <c r="AV90" s="6" t="str">
        <f t="shared" si="2"/>
        <v/>
      </c>
      <c r="AW90" s="7">
        <f t="shared" si="3"/>
        <v>7.792207792207792E-2</v>
      </c>
      <c r="AX90" s="6">
        <f t="shared" si="4"/>
        <v>0.1358695652173913</v>
      </c>
      <c r="AY90" s="6" t="str">
        <f t="shared" si="5"/>
        <v/>
      </c>
      <c r="BA90" s="6">
        <f>VLOOKUP(A90, ALL_AP_DATA!$A$2:$F$3600, 6, FALSE)</f>
        <v>2086</v>
      </c>
      <c r="BB90" s="6" t="e">
        <f t="shared" ca="1" si="22"/>
        <v>#NAME?</v>
      </c>
      <c r="BC90" s="6">
        <f>VLOOKUP(A90,projmetadata!$A$2:$D$2036, 4, FALSE)</f>
        <v>346637</v>
      </c>
      <c r="BE90" s="9" t="e">
        <f t="shared" ca="1" si="23"/>
        <v>#NAME?</v>
      </c>
      <c r="BF90" s="6" t="e">
        <f t="shared" ca="1" si="24"/>
        <v>#NAME?</v>
      </c>
      <c r="BG90" s="6">
        <f t="shared" si="25"/>
        <v>5.4235410530324225E-4</v>
      </c>
      <c r="BH90" s="6">
        <f>VLOOKUP(A90, ALL_AP_DATA!$A$2:$D$3600, 3, FALSE)</f>
        <v>1895</v>
      </c>
      <c r="BI90" s="6">
        <f>VLOOKUP(A90, ALL_AP_DATA!$A$2:$E$3600, 5, FALSE)</f>
        <v>188</v>
      </c>
      <c r="BJ90" s="6">
        <f t="shared" si="10"/>
        <v>9.0124640460210931E-2</v>
      </c>
      <c r="BK90" s="6">
        <f t="shared" si="26"/>
        <v>0.90843720038350906</v>
      </c>
    </row>
    <row r="91" spans="1:63" ht="15.75" customHeight="1" x14ac:dyDescent="0.25">
      <c r="A91" s="6" t="s">
        <v>308</v>
      </c>
      <c r="B91" s="6" t="s">
        <v>64</v>
      </c>
      <c r="C91" s="6">
        <v>6</v>
      </c>
      <c r="D91" s="6">
        <v>20</v>
      </c>
      <c r="E91" s="6">
        <v>0</v>
      </c>
      <c r="F91" s="6">
        <v>0</v>
      </c>
      <c r="G91" s="6">
        <v>7.5800000000000006E-2</v>
      </c>
      <c r="H91" s="6">
        <v>0</v>
      </c>
      <c r="I91" s="6">
        <v>0</v>
      </c>
      <c r="X91" s="6">
        <v>12</v>
      </c>
      <c r="Y91" s="6">
        <v>98</v>
      </c>
      <c r="Z91" s="6">
        <v>1</v>
      </c>
      <c r="AA91" s="6">
        <v>9</v>
      </c>
      <c r="AB91" s="6">
        <v>0.37119999999999997</v>
      </c>
      <c r="AC91" s="6">
        <v>0.5</v>
      </c>
      <c r="AD91" s="6">
        <v>0.75</v>
      </c>
      <c r="AE91" s="6">
        <v>20</v>
      </c>
      <c r="AF91" s="6">
        <v>75</v>
      </c>
      <c r="AG91" s="6">
        <v>2</v>
      </c>
      <c r="AH91" s="6">
        <v>12</v>
      </c>
      <c r="AI91" s="6">
        <v>0.28410000000000002</v>
      </c>
      <c r="AJ91" s="6">
        <v>1</v>
      </c>
      <c r="AK91" s="6">
        <v>1</v>
      </c>
      <c r="AT91" s="6">
        <f t="shared" si="0"/>
        <v>0</v>
      </c>
      <c r="AU91" s="6" t="str">
        <f t="shared" si="1"/>
        <v/>
      </c>
      <c r="AV91" s="6" t="str">
        <f t="shared" si="2"/>
        <v/>
      </c>
      <c r="AW91" s="7">
        <f t="shared" si="3"/>
        <v>9.1836734693877556E-2</v>
      </c>
      <c r="AX91" s="6">
        <f t="shared" si="4"/>
        <v>0.16</v>
      </c>
      <c r="AY91" s="6" t="str">
        <f t="shared" si="5"/>
        <v/>
      </c>
      <c r="BA91" s="6">
        <f>VLOOKUP(A91, ALL_AP_DATA!$A$2:$F$3600, 6, FALSE)</f>
        <v>264</v>
      </c>
      <c r="BB91" s="6" t="e">
        <f t="shared" ca="1" si="22"/>
        <v>#NAME?</v>
      </c>
      <c r="BC91" s="6">
        <f>VLOOKUP(A91,projmetadata!$A$2:$D$2036, 4, FALSE)</f>
        <v>21208</v>
      </c>
      <c r="BE91" s="9" t="e">
        <f t="shared" ca="1" si="23"/>
        <v>#NAME?</v>
      </c>
      <c r="BF91" s="6" t="e">
        <f t="shared" ca="1" si="24"/>
        <v>#NAME?</v>
      </c>
      <c r="BG91" s="6">
        <f t="shared" si="25"/>
        <v>5.6582421727649945E-4</v>
      </c>
      <c r="BH91" s="6">
        <f>VLOOKUP(A91, ALL_AP_DATA!$A$2:$D$3600, 3, FALSE)</f>
        <v>138</v>
      </c>
      <c r="BI91" s="6">
        <f>VLOOKUP(A91, ALL_AP_DATA!$A$2:$E$3600, 5, FALSE)</f>
        <v>12</v>
      </c>
      <c r="BJ91" s="6">
        <f t="shared" si="10"/>
        <v>4.5454545454545456E-2</v>
      </c>
      <c r="BK91" s="6">
        <f t="shared" si="26"/>
        <v>0.52272727272727271</v>
      </c>
    </row>
    <row r="92" spans="1:63" ht="15.75" customHeight="1" x14ac:dyDescent="0.25">
      <c r="A92" s="6" t="s">
        <v>758</v>
      </c>
      <c r="B92" s="6" t="s">
        <v>64</v>
      </c>
      <c r="C92" s="6">
        <v>6</v>
      </c>
      <c r="D92" s="6">
        <v>24</v>
      </c>
      <c r="E92" s="6">
        <v>1</v>
      </c>
      <c r="F92" s="6">
        <v>10</v>
      </c>
      <c r="G92" s="6">
        <v>6.2700000000000006E-2</v>
      </c>
      <c r="H92" s="6">
        <v>0.5</v>
      </c>
      <c r="I92" s="6">
        <v>0.71430000000000005</v>
      </c>
      <c r="X92" s="6">
        <v>1</v>
      </c>
      <c r="Y92" s="6">
        <v>5</v>
      </c>
      <c r="Z92" s="6">
        <v>0</v>
      </c>
      <c r="AA92" s="6">
        <v>0</v>
      </c>
      <c r="AB92" s="6">
        <v>1.3100000000000001E-2</v>
      </c>
      <c r="AC92" s="6">
        <v>0</v>
      </c>
      <c r="AD92" s="6">
        <v>0</v>
      </c>
      <c r="AE92" s="6">
        <v>15</v>
      </c>
      <c r="AF92" s="6">
        <v>102</v>
      </c>
      <c r="AG92" s="6">
        <v>1</v>
      </c>
      <c r="AH92" s="6">
        <v>4</v>
      </c>
      <c r="AI92" s="6">
        <v>0.26629999999999998</v>
      </c>
      <c r="AJ92" s="6">
        <v>0.5</v>
      </c>
      <c r="AK92" s="6">
        <v>0.28570000000000001</v>
      </c>
      <c r="AT92" s="6">
        <f t="shared" si="0"/>
        <v>0.41666666666666669</v>
      </c>
      <c r="AU92" s="6" t="str">
        <f t="shared" si="1"/>
        <v/>
      </c>
      <c r="AV92" s="6" t="str">
        <f t="shared" si="2"/>
        <v/>
      </c>
      <c r="AW92" s="7">
        <f t="shared" si="3"/>
        <v>0</v>
      </c>
      <c r="AX92" s="6">
        <f t="shared" si="4"/>
        <v>3.9215686274509803E-2</v>
      </c>
      <c r="AY92" s="6" t="str">
        <f t="shared" si="5"/>
        <v/>
      </c>
      <c r="BA92" s="6">
        <f>VLOOKUP(A92, ALL_AP_DATA!$A$2:$F$3600, 6, FALSE)</f>
        <v>383</v>
      </c>
      <c r="BB92" s="6" t="e">
        <f t="shared" ca="1" si="22"/>
        <v>#NAME?</v>
      </c>
      <c r="BC92" s="6">
        <f>VLOOKUP(A92,projmetadata!$A$2:$D$2036, 4, FALSE)</f>
        <v>24050</v>
      </c>
      <c r="BE92" s="9" t="e">
        <f t="shared" ca="1" si="23"/>
        <v>#NAME?</v>
      </c>
      <c r="BF92" s="6" t="e">
        <f t="shared" ca="1" si="24"/>
        <v>#NAME?</v>
      </c>
      <c r="BG92" s="6">
        <f t="shared" si="25"/>
        <v>5.8212058212058209E-4</v>
      </c>
      <c r="BH92" s="6">
        <f>VLOOKUP(A92, ALL_AP_DATA!$A$2:$D$3600, 3, FALSE)</f>
        <v>110</v>
      </c>
      <c r="BI92" s="6">
        <f>VLOOKUP(A92, ALL_AP_DATA!$A$2:$E$3600, 5, FALSE)</f>
        <v>14</v>
      </c>
      <c r="BJ92" s="6">
        <f t="shared" si="10"/>
        <v>3.6553524804177548E-2</v>
      </c>
      <c r="BK92" s="6">
        <f t="shared" si="26"/>
        <v>0.28720626631853785</v>
      </c>
    </row>
    <row r="93" spans="1:63" ht="15.75" customHeight="1" x14ac:dyDescent="0.25">
      <c r="A93" s="6" t="s">
        <v>1329</v>
      </c>
      <c r="B93" s="6" t="s">
        <v>64</v>
      </c>
      <c r="Q93" s="6">
        <v>1</v>
      </c>
      <c r="R93" s="6">
        <v>2</v>
      </c>
      <c r="S93" s="6">
        <v>2</v>
      </c>
      <c r="T93" s="6">
        <v>24</v>
      </c>
      <c r="U93" s="6">
        <v>2.8E-3</v>
      </c>
      <c r="V93" s="6">
        <v>1</v>
      </c>
      <c r="W93" s="6">
        <v>1</v>
      </c>
      <c r="X93" s="6">
        <v>9</v>
      </c>
      <c r="Y93" s="6">
        <v>49</v>
      </c>
      <c r="Z93" s="6">
        <v>0</v>
      </c>
      <c r="AA93" s="6">
        <v>0</v>
      </c>
      <c r="AB93" s="6">
        <v>6.7400000000000002E-2</v>
      </c>
      <c r="AC93" s="6">
        <v>0</v>
      </c>
      <c r="AD93" s="6">
        <v>0</v>
      </c>
      <c r="AE93" s="6">
        <v>70</v>
      </c>
      <c r="AF93" s="6">
        <v>265</v>
      </c>
      <c r="AG93" s="6">
        <v>0</v>
      </c>
      <c r="AH93" s="6">
        <v>0</v>
      </c>
      <c r="AI93" s="6">
        <v>0.36449999999999999</v>
      </c>
      <c r="AJ93" s="6">
        <v>0</v>
      </c>
      <c r="AK93" s="6">
        <v>0</v>
      </c>
      <c r="AT93" s="6" t="str">
        <f t="shared" si="0"/>
        <v/>
      </c>
      <c r="AU93" s="6" t="str">
        <f t="shared" si="1"/>
        <v/>
      </c>
      <c r="AV93" s="6">
        <f t="shared" si="2"/>
        <v>12</v>
      </c>
      <c r="AW93" s="7">
        <f t="shared" si="3"/>
        <v>0</v>
      </c>
      <c r="AX93" s="6">
        <f t="shared" si="4"/>
        <v>0</v>
      </c>
      <c r="AY93" s="6" t="str">
        <f t="shared" si="5"/>
        <v/>
      </c>
      <c r="BA93" s="6">
        <f>VLOOKUP(A93, ALL_AP_DATA!$A$2:$F$3600, 6, FALSE)</f>
        <v>727</v>
      </c>
      <c r="BB93" s="6" t="e">
        <f t="shared" ca="1" si="22"/>
        <v>#NAME?</v>
      </c>
      <c r="BC93" s="6">
        <f>VLOOKUP(A93,projmetadata!$A$2:$D$2036, 4, FALSE)</f>
        <v>39473</v>
      </c>
      <c r="BE93" s="9" t="e">
        <f t="shared" ca="1" si="23"/>
        <v>#NAME?</v>
      </c>
      <c r="BF93" s="6" t="e">
        <f t="shared" ca="1" si="24"/>
        <v>#NAME?</v>
      </c>
      <c r="BG93" s="6">
        <f t="shared" si="25"/>
        <v>6.0801053884934001E-4</v>
      </c>
      <c r="BH93" s="6">
        <f>VLOOKUP(A93, ALL_AP_DATA!$A$2:$D$3600, 3, FALSE)</f>
        <v>295</v>
      </c>
      <c r="BI93" s="6">
        <f>VLOOKUP(A93, ALL_AP_DATA!$A$2:$E$3600, 5, FALSE)</f>
        <v>24</v>
      </c>
      <c r="BJ93" s="6">
        <f t="shared" si="10"/>
        <v>3.3012379642365884E-2</v>
      </c>
      <c r="BK93" s="6">
        <f t="shared" si="26"/>
        <v>0.40577716643741402</v>
      </c>
    </row>
    <row r="94" spans="1:63" ht="15.75" customHeight="1" x14ac:dyDescent="0.25">
      <c r="A94" s="6" t="s">
        <v>517</v>
      </c>
      <c r="B94" s="6" t="s">
        <v>64</v>
      </c>
      <c r="C94" s="6">
        <v>18</v>
      </c>
      <c r="D94" s="6">
        <v>278</v>
      </c>
      <c r="E94" s="6">
        <v>4</v>
      </c>
      <c r="F94" s="6">
        <v>40</v>
      </c>
      <c r="G94" s="6">
        <v>0.1719</v>
      </c>
      <c r="H94" s="6">
        <v>0.5</v>
      </c>
      <c r="I94" s="6">
        <v>0.24099999999999999</v>
      </c>
      <c r="Q94" s="6">
        <v>2</v>
      </c>
      <c r="R94" s="6">
        <v>6</v>
      </c>
      <c r="S94" s="6">
        <v>4</v>
      </c>
      <c r="T94" s="6">
        <v>58</v>
      </c>
      <c r="U94" s="6">
        <v>3.7000000000000002E-3</v>
      </c>
      <c r="V94" s="6">
        <v>0.5</v>
      </c>
      <c r="W94" s="6">
        <v>0.34939999999999999</v>
      </c>
      <c r="X94" s="6">
        <v>113</v>
      </c>
      <c r="Y94" s="6">
        <v>494</v>
      </c>
      <c r="Z94" s="6">
        <v>6</v>
      </c>
      <c r="AA94" s="6">
        <v>44</v>
      </c>
      <c r="AB94" s="6">
        <v>0.30549999999999999</v>
      </c>
      <c r="AC94" s="6">
        <v>0.75</v>
      </c>
      <c r="AD94" s="6">
        <v>0.2651</v>
      </c>
      <c r="AE94" s="6">
        <v>113</v>
      </c>
      <c r="AF94" s="6">
        <v>808</v>
      </c>
      <c r="AG94" s="6">
        <v>6</v>
      </c>
      <c r="AH94" s="6">
        <v>126</v>
      </c>
      <c r="AI94" s="6">
        <v>0.49969999999999998</v>
      </c>
      <c r="AJ94" s="6">
        <v>0.75</v>
      </c>
      <c r="AK94" s="6">
        <v>0.75900000000000001</v>
      </c>
      <c r="AT94" s="6">
        <f t="shared" si="0"/>
        <v>0.14388489208633093</v>
      </c>
      <c r="AU94" s="6" t="str">
        <f t="shared" si="1"/>
        <v/>
      </c>
      <c r="AV94" s="6">
        <f t="shared" si="2"/>
        <v>9.6666666666666661</v>
      </c>
      <c r="AW94" s="7">
        <f t="shared" si="3"/>
        <v>8.9068825910931168E-2</v>
      </c>
      <c r="AX94" s="6">
        <f t="shared" si="4"/>
        <v>0.15594059405940594</v>
      </c>
      <c r="AY94" s="6" t="str">
        <f t="shared" si="5"/>
        <v/>
      </c>
      <c r="BA94" s="6">
        <f>VLOOKUP(A94, ALL_AP_DATA!$A$2:$F$3600, 6, FALSE)</f>
        <v>1617</v>
      </c>
      <c r="BB94" s="6" t="e">
        <f t="shared" ca="1" si="22"/>
        <v>#NAME?</v>
      </c>
      <c r="BC94" s="6">
        <f>VLOOKUP(A94,projmetadata!$A$2:$D$2036, 4, FALSE)</f>
        <v>208871</v>
      </c>
      <c r="BE94" s="9" t="e">
        <f t="shared" ca="1" si="23"/>
        <v>#NAME?</v>
      </c>
      <c r="BF94" s="6" t="e">
        <f t="shared" ca="1" si="24"/>
        <v>#NAME?</v>
      </c>
      <c r="BG94" s="6">
        <f t="shared" si="25"/>
        <v>7.9474891200789007E-4</v>
      </c>
      <c r="BH94" s="6">
        <f>VLOOKUP(A94, ALL_AP_DATA!$A$2:$D$3600, 3, FALSE)</f>
        <v>944</v>
      </c>
      <c r="BI94" s="6">
        <f>VLOOKUP(A94, ALL_AP_DATA!$A$2:$E$3600, 5, FALSE)</f>
        <v>166</v>
      </c>
      <c r="BJ94" s="6">
        <f t="shared" si="10"/>
        <v>0.10265924551638837</v>
      </c>
      <c r="BK94" s="6">
        <f t="shared" si="26"/>
        <v>0.58379715522572662</v>
      </c>
    </row>
    <row r="95" spans="1:63" ht="15.75" customHeight="1" x14ac:dyDescent="0.25">
      <c r="A95" s="6" t="s">
        <v>1466</v>
      </c>
      <c r="B95" s="6" t="s">
        <v>64</v>
      </c>
      <c r="C95" s="6">
        <v>2</v>
      </c>
      <c r="D95" s="6">
        <v>26</v>
      </c>
      <c r="E95" s="6">
        <v>1</v>
      </c>
      <c r="F95" s="6">
        <v>34</v>
      </c>
      <c r="G95" s="6">
        <v>9.7699999999999995E-2</v>
      </c>
      <c r="H95" s="6">
        <v>1</v>
      </c>
      <c r="I95" s="6">
        <v>0.8095</v>
      </c>
      <c r="X95" s="6">
        <v>1</v>
      </c>
      <c r="Y95" s="6">
        <v>10</v>
      </c>
      <c r="Z95" s="6">
        <v>1</v>
      </c>
      <c r="AA95" s="6">
        <v>8</v>
      </c>
      <c r="AB95" s="6">
        <v>3.7600000000000001E-2</v>
      </c>
      <c r="AC95" s="6">
        <v>1</v>
      </c>
      <c r="AD95" s="6">
        <v>0.1905</v>
      </c>
      <c r="AE95" s="6">
        <v>20</v>
      </c>
      <c r="AF95" s="6">
        <v>110</v>
      </c>
      <c r="AG95" s="6">
        <v>1</v>
      </c>
      <c r="AH95" s="6">
        <v>42</v>
      </c>
      <c r="AI95" s="6">
        <v>0.41349999999999998</v>
      </c>
      <c r="AJ95" s="6">
        <v>1</v>
      </c>
      <c r="AK95" s="6">
        <v>1</v>
      </c>
      <c r="AT95" s="6">
        <f t="shared" si="0"/>
        <v>1.3076923076923077</v>
      </c>
      <c r="AU95" s="6" t="str">
        <f t="shared" si="1"/>
        <v/>
      </c>
      <c r="AV95" s="6" t="str">
        <f t="shared" si="2"/>
        <v/>
      </c>
      <c r="AW95" s="7">
        <f t="shared" si="3"/>
        <v>0.8</v>
      </c>
      <c r="AX95" s="6">
        <f t="shared" si="4"/>
        <v>0.38181818181818183</v>
      </c>
      <c r="AY95" s="6" t="str">
        <f t="shared" si="5"/>
        <v/>
      </c>
      <c r="BA95" s="6">
        <f>VLOOKUP(A95, ALL_AP_DATA!$A$2:$F$3600, 6, FALSE)</f>
        <v>266</v>
      </c>
      <c r="BB95" s="6" t="e">
        <f t="shared" ca="1" si="22"/>
        <v>#NAME?</v>
      </c>
      <c r="BC95" s="6">
        <f>VLOOKUP(A95,projmetadata!$A$2:$D$2036, 4, FALSE)</f>
        <v>48823</v>
      </c>
      <c r="BE95" s="9" t="e">
        <f t="shared" ca="1" si="23"/>
        <v>#NAME?</v>
      </c>
      <c r="BF95" s="6" t="e">
        <f t="shared" ca="1" si="24"/>
        <v>#NAME?</v>
      </c>
      <c r="BG95" s="6">
        <f t="shared" si="25"/>
        <v>8.6025029187063477E-4</v>
      </c>
      <c r="BH95" s="6">
        <f>VLOOKUP(A95, ALL_AP_DATA!$A$2:$D$3600, 3, FALSE)</f>
        <v>115</v>
      </c>
      <c r="BI95" s="6">
        <f>VLOOKUP(A95, ALL_AP_DATA!$A$2:$E$3600, 5, FALSE)</f>
        <v>42</v>
      </c>
      <c r="BJ95" s="6">
        <f t="shared" si="10"/>
        <v>0.15789473684210525</v>
      </c>
      <c r="BK95" s="6">
        <f t="shared" si="26"/>
        <v>0.43233082706766918</v>
      </c>
    </row>
    <row r="96" spans="1:63" ht="15.75" customHeight="1" x14ac:dyDescent="0.25">
      <c r="A96" s="6" t="s">
        <v>539</v>
      </c>
      <c r="B96" s="6" t="s">
        <v>64</v>
      </c>
      <c r="C96" s="6">
        <v>14</v>
      </c>
      <c r="D96" s="6">
        <v>102</v>
      </c>
      <c r="E96" s="6">
        <v>0</v>
      </c>
      <c r="F96" s="6">
        <v>0</v>
      </c>
      <c r="G96" s="6">
        <v>9.7799999999999998E-2</v>
      </c>
      <c r="H96" s="6">
        <v>0</v>
      </c>
      <c r="I96" s="6">
        <v>0</v>
      </c>
      <c r="X96" s="6">
        <v>42</v>
      </c>
      <c r="Y96" s="6">
        <v>326</v>
      </c>
      <c r="Z96" s="6">
        <v>0</v>
      </c>
      <c r="AA96" s="6">
        <v>0</v>
      </c>
      <c r="AB96" s="6">
        <v>0.31259999999999999</v>
      </c>
      <c r="AC96" s="6">
        <v>0</v>
      </c>
      <c r="AD96" s="6">
        <v>0</v>
      </c>
      <c r="AE96" s="6">
        <v>87</v>
      </c>
      <c r="AF96" s="6">
        <v>542</v>
      </c>
      <c r="AG96" s="6">
        <v>6</v>
      </c>
      <c r="AH96" s="6">
        <v>52</v>
      </c>
      <c r="AI96" s="6">
        <v>0.51970000000000005</v>
      </c>
      <c r="AJ96" s="6">
        <v>1</v>
      </c>
      <c r="AK96" s="6">
        <v>0.9123</v>
      </c>
      <c r="AT96" s="6">
        <f t="shared" si="0"/>
        <v>0</v>
      </c>
      <c r="AU96" s="6" t="str">
        <f t="shared" si="1"/>
        <v/>
      </c>
      <c r="AV96" s="6" t="str">
        <f t="shared" si="2"/>
        <v/>
      </c>
      <c r="AW96" s="7">
        <f t="shared" si="3"/>
        <v>0</v>
      </c>
      <c r="AX96" s="6">
        <f t="shared" si="4"/>
        <v>9.5940959409594101E-2</v>
      </c>
      <c r="AY96" s="6" t="str">
        <f t="shared" si="5"/>
        <v/>
      </c>
      <c r="BA96" s="6">
        <f>VLOOKUP(A96, ALL_AP_DATA!$A$2:$F$3600, 6, FALSE)</f>
        <v>1043</v>
      </c>
      <c r="BB96" s="6" t="e">
        <f t="shared" ca="1" si="22"/>
        <v>#NAME?</v>
      </c>
      <c r="BC96" s="6">
        <f>VLOOKUP(A96,projmetadata!$A$2:$D$2036, 4, FALSE)</f>
        <v>64265</v>
      </c>
      <c r="BE96" s="9" t="e">
        <f t="shared" ca="1" si="23"/>
        <v>#NAME?</v>
      </c>
      <c r="BF96" s="6" t="e">
        <f t="shared" ca="1" si="24"/>
        <v>#NAME?</v>
      </c>
      <c r="BG96" s="6">
        <f t="shared" si="25"/>
        <v>8.8695246246012606E-4</v>
      </c>
      <c r="BH96" s="6">
        <f>VLOOKUP(A96, ALL_AP_DATA!$A$2:$D$3600, 3, FALSE)</f>
        <v>686</v>
      </c>
      <c r="BI96" s="6">
        <f>VLOOKUP(A96, ALL_AP_DATA!$A$2:$E$3600, 5, FALSE)</f>
        <v>57</v>
      </c>
      <c r="BJ96" s="6">
        <f t="shared" si="10"/>
        <v>5.4650047938638542E-2</v>
      </c>
      <c r="BK96" s="6">
        <f t="shared" si="26"/>
        <v>0.65771812080536918</v>
      </c>
    </row>
    <row r="97" spans="1:63" ht="15.75" customHeight="1" x14ac:dyDescent="0.25">
      <c r="A97" s="6" t="s">
        <v>915</v>
      </c>
      <c r="B97" s="6" t="s">
        <v>64</v>
      </c>
      <c r="AE97" s="6">
        <v>1</v>
      </c>
      <c r="AF97" s="6">
        <v>3</v>
      </c>
      <c r="AG97" s="6">
        <v>1</v>
      </c>
      <c r="AH97" s="6">
        <v>2</v>
      </c>
      <c r="AI97" s="6">
        <v>2.3599999999999999E-2</v>
      </c>
      <c r="AJ97" s="6">
        <v>1</v>
      </c>
      <c r="AK97" s="6">
        <v>0.25</v>
      </c>
      <c r="AT97" s="6" t="str">
        <f t="shared" si="0"/>
        <v/>
      </c>
      <c r="AU97" s="6" t="str">
        <f t="shared" si="1"/>
        <v/>
      </c>
      <c r="AV97" s="6" t="str">
        <f t="shared" si="2"/>
        <v/>
      </c>
      <c r="AW97" s="7" t="str">
        <f t="shared" si="3"/>
        <v/>
      </c>
      <c r="AX97" s="6">
        <f t="shared" si="4"/>
        <v>0.66666666666666663</v>
      </c>
      <c r="AY97" s="6" t="str">
        <f t="shared" si="5"/>
        <v/>
      </c>
      <c r="BA97" s="6">
        <f>VLOOKUP(A97, ALL_AP_DATA!$A$2:$F$3600, 6, FALSE)</f>
        <v>127</v>
      </c>
      <c r="BB97" s="6" t="e">
        <f t="shared" ca="1" si="22"/>
        <v>#NAME?</v>
      </c>
      <c r="BC97" s="6">
        <f>VLOOKUP(A97,projmetadata!$A$2:$D$2036, 4, FALSE)</f>
        <v>7307</v>
      </c>
      <c r="BE97" s="9" t="e">
        <f t="shared" ca="1" si="23"/>
        <v>#NAME?</v>
      </c>
      <c r="BF97" s="6" t="e">
        <f t="shared" ca="1" si="24"/>
        <v>#NAME?</v>
      </c>
      <c r="BG97" s="6">
        <f t="shared" si="25"/>
        <v>1.0948405638428905E-3</v>
      </c>
      <c r="BH97" s="6">
        <f>VLOOKUP(A97, ALL_AP_DATA!$A$2:$D$3600, 3, FALSE)</f>
        <v>3</v>
      </c>
      <c r="BI97" s="6">
        <f>VLOOKUP(A97, ALL_AP_DATA!$A$2:$E$3600, 5, FALSE)</f>
        <v>8</v>
      </c>
      <c r="BJ97" s="6">
        <f t="shared" si="10"/>
        <v>6.2992125984251968E-2</v>
      </c>
      <c r="BK97" s="6">
        <f t="shared" si="26"/>
        <v>2.3622047244094488E-2</v>
      </c>
    </row>
    <row r="98" spans="1:63" ht="15.75" customHeight="1" x14ac:dyDescent="0.25">
      <c r="A98" s="6" t="s">
        <v>491</v>
      </c>
      <c r="B98" s="6" t="s">
        <v>64</v>
      </c>
      <c r="C98" s="6">
        <v>1</v>
      </c>
      <c r="D98" s="6">
        <v>58</v>
      </c>
      <c r="E98" s="6">
        <v>2</v>
      </c>
      <c r="F98" s="6">
        <v>9</v>
      </c>
      <c r="G98" s="6">
        <v>0.49149999999999999</v>
      </c>
      <c r="H98" s="6">
        <v>1</v>
      </c>
      <c r="I98" s="6">
        <v>0.6</v>
      </c>
      <c r="X98" s="6">
        <v>2</v>
      </c>
      <c r="Y98" s="6">
        <v>78</v>
      </c>
      <c r="Z98" s="6">
        <v>2</v>
      </c>
      <c r="AA98" s="6">
        <v>15</v>
      </c>
      <c r="AB98" s="6">
        <v>0.66100000000000003</v>
      </c>
      <c r="AC98" s="6">
        <v>1</v>
      </c>
      <c r="AD98" s="6">
        <v>1</v>
      </c>
      <c r="AE98" s="6">
        <v>22</v>
      </c>
      <c r="AF98" s="6">
        <v>66</v>
      </c>
      <c r="AG98" s="6">
        <v>2</v>
      </c>
      <c r="AH98" s="6">
        <v>15</v>
      </c>
      <c r="AI98" s="6">
        <v>0.55930000000000002</v>
      </c>
      <c r="AJ98" s="6">
        <v>1</v>
      </c>
      <c r="AK98" s="6">
        <v>1</v>
      </c>
      <c r="AT98" s="6">
        <f t="shared" si="0"/>
        <v>0.15517241379310345</v>
      </c>
      <c r="AU98" s="6" t="str">
        <f t="shared" si="1"/>
        <v/>
      </c>
      <c r="AV98" s="6" t="str">
        <f t="shared" si="2"/>
        <v/>
      </c>
      <c r="AW98" s="7">
        <f t="shared" si="3"/>
        <v>0.19230769230769232</v>
      </c>
      <c r="AX98" s="6">
        <f t="shared" si="4"/>
        <v>0.22727272727272727</v>
      </c>
      <c r="AY98" s="6" t="str">
        <f t="shared" si="5"/>
        <v/>
      </c>
      <c r="BA98" s="6">
        <f>VLOOKUP(A98, ALL_AP_DATA!$A$2:$F$3600, 6, FALSE)</f>
        <v>118</v>
      </c>
      <c r="BB98" s="6" t="e">
        <f t="shared" ca="1" si="22"/>
        <v>#NAME?</v>
      </c>
      <c r="BC98" s="6">
        <f>VLOOKUP(A98,projmetadata!$A$2:$D$2036, 4, FALSE)</f>
        <v>12095</v>
      </c>
      <c r="BE98" s="9" t="e">
        <f t="shared" ca="1" si="23"/>
        <v>#NAME?</v>
      </c>
      <c r="BF98" s="6" t="e">
        <f t="shared" ca="1" si="24"/>
        <v>#NAME?</v>
      </c>
      <c r="BG98" s="6">
        <f t="shared" si="25"/>
        <v>1.2401818933443572E-3</v>
      </c>
      <c r="BH98" s="6">
        <f>VLOOKUP(A98, ALL_AP_DATA!$A$2:$D$3600, 3, FALSE)</f>
        <v>93</v>
      </c>
      <c r="BI98" s="6">
        <f>VLOOKUP(A98, ALL_AP_DATA!$A$2:$E$3600, 5, FALSE)</f>
        <v>15</v>
      </c>
      <c r="BJ98" s="6">
        <f t="shared" si="10"/>
        <v>0.1271186440677966</v>
      </c>
      <c r="BK98" s="6">
        <f t="shared" si="26"/>
        <v>0.78813559322033899</v>
      </c>
    </row>
    <row r="99" spans="1:63" ht="15.75" customHeight="1" x14ac:dyDescent="0.25">
      <c r="A99" s="6" t="s">
        <v>855</v>
      </c>
      <c r="B99" s="6" t="s">
        <v>64</v>
      </c>
      <c r="C99" s="6">
        <v>25</v>
      </c>
      <c r="D99" s="6">
        <v>234</v>
      </c>
      <c r="E99" s="6">
        <v>3</v>
      </c>
      <c r="F99" s="6">
        <v>457</v>
      </c>
      <c r="G99" s="6">
        <v>5.62E-2</v>
      </c>
      <c r="H99" s="6">
        <v>1</v>
      </c>
      <c r="I99" s="6">
        <v>0.95409999999999995</v>
      </c>
      <c r="X99" s="6">
        <v>121</v>
      </c>
      <c r="Y99" s="6">
        <v>1557</v>
      </c>
      <c r="Z99" s="6">
        <v>1</v>
      </c>
      <c r="AA99" s="6">
        <v>4</v>
      </c>
      <c r="AB99" s="6">
        <v>0.37419999999999998</v>
      </c>
      <c r="AC99" s="6">
        <v>0.33329999999999999</v>
      </c>
      <c r="AD99" s="6">
        <v>8.3999999999999995E-3</v>
      </c>
      <c r="AE99" s="6">
        <v>870</v>
      </c>
      <c r="AF99" s="6">
        <v>2839</v>
      </c>
      <c r="AG99" s="6">
        <v>2</v>
      </c>
      <c r="AH99" s="6">
        <v>8</v>
      </c>
      <c r="AI99" s="6">
        <v>0.68230000000000002</v>
      </c>
      <c r="AJ99" s="6">
        <v>0.66669999999999996</v>
      </c>
      <c r="AK99" s="6">
        <v>1.67E-2</v>
      </c>
      <c r="AT99" s="6">
        <f t="shared" si="0"/>
        <v>1.9529914529914529</v>
      </c>
      <c r="AU99" s="6" t="str">
        <f t="shared" si="1"/>
        <v/>
      </c>
      <c r="AV99" s="6" t="str">
        <f t="shared" si="2"/>
        <v/>
      </c>
      <c r="AW99" s="7">
        <f t="shared" si="3"/>
        <v>2.569043031470777E-3</v>
      </c>
      <c r="AX99" s="6">
        <f t="shared" si="4"/>
        <v>2.8178936245156746E-3</v>
      </c>
      <c r="AY99" s="6" t="str">
        <f t="shared" si="5"/>
        <v/>
      </c>
      <c r="BA99" s="6">
        <f>VLOOKUP(A99, ALL_AP_DATA!$A$2:$F$3600, 6, FALSE)</f>
        <v>4161</v>
      </c>
      <c r="BB99" s="6" t="e">
        <f t="shared" ca="1" si="22"/>
        <v>#NAME?</v>
      </c>
      <c r="BC99" s="6">
        <f>VLOOKUP(A99,projmetadata!$A$2:$D$2036, 4, FALSE)</f>
        <v>365633</v>
      </c>
      <c r="BE99" s="9" t="e">
        <f t="shared" ca="1" si="23"/>
        <v>#NAME?</v>
      </c>
      <c r="BF99" s="6" t="e">
        <f t="shared" ca="1" si="24"/>
        <v>#NAME?</v>
      </c>
      <c r="BG99" s="6">
        <f t="shared" si="25"/>
        <v>1.310056805594681E-3</v>
      </c>
      <c r="BH99" s="6">
        <f>VLOOKUP(A99, ALL_AP_DATA!$A$2:$D$3600, 3, FALSE)</f>
        <v>3309</v>
      </c>
      <c r="BI99" s="6">
        <f>VLOOKUP(A99, ALL_AP_DATA!$A$2:$E$3600, 5, FALSE)</f>
        <v>479</v>
      </c>
      <c r="BJ99" s="6">
        <f t="shared" si="10"/>
        <v>0.11511655851958663</v>
      </c>
      <c r="BK99" s="6">
        <f t="shared" si="26"/>
        <v>0.79524152847873109</v>
      </c>
    </row>
    <row r="100" spans="1:63" ht="15.75" customHeight="1" x14ac:dyDescent="0.25">
      <c r="A100" s="6" t="s">
        <v>1236</v>
      </c>
      <c r="B100" s="6" t="s">
        <v>64</v>
      </c>
      <c r="AE100" s="6">
        <v>13</v>
      </c>
      <c r="AF100" s="6">
        <v>31</v>
      </c>
      <c r="AG100" s="6">
        <v>3</v>
      </c>
      <c r="AH100" s="6">
        <v>12</v>
      </c>
      <c r="AI100" s="6">
        <v>0.1216</v>
      </c>
      <c r="AJ100" s="6">
        <v>1</v>
      </c>
      <c r="AK100" s="6">
        <v>1</v>
      </c>
      <c r="AT100" s="6" t="str">
        <f t="shared" si="0"/>
        <v/>
      </c>
      <c r="AU100" s="6" t="str">
        <f t="shared" si="1"/>
        <v/>
      </c>
      <c r="AV100" s="6" t="str">
        <f t="shared" si="2"/>
        <v/>
      </c>
      <c r="AW100" s="7" t="str">
        <f t="shared" si="3"/>
        <v/>
      </c>
      <c r="AX100" s="6">
        <f t="shared" si="4"/>
        <v>0.38709677419354838</v>
      </c>
      <c r="AY100" s="6" t="str">
        <f t="shared" si="5"/>
        <v/>
      </c>
      <c r="BA100" s="6">
        <f>VLOOKUP(A100, ALL_AP_DATA!$A$2:$F$3600, 6, FALSE)</f>
        <v>255</v>
      </c>
      <c r="BB100" s="6" t="e">
        <f t="shared" ca="1" si="22"/>
        <v>#NAME?</v>
      </c>
      <c r="BC100" s="6">
        <f>VLOOKUP(A100,projmetadata!$A$2:$D$2036, 4, FALSE)</f>
        <v>8980</v>
      </c>
      <c r="BE100" s="9" t="e">
        <f t="shared" ca="1" si="23"/>
        <v>#NAME?</v>
      </c>
      <c r="BF100" s="6" t="e">
        <f t="shared" ca="1" si="24"/>
        <v>#NAME?</v>
      </c>
      <c r="BG100" s="6">
        <f t="shared" si="25"/>
        <v>1.3363028953229399E-3</v>
      </c>
      <c r="BH100" s="6">
        <f>VLOOKUP(A100, ALL_AP_DATA!$A$2:$D$3600, 3, FALSE)</f>
        <v>31</v>
      </c>
      <c r="BI100" s="6">
        <f>VLOOKUP(A100, ALL_AP_DATA!$A$2:$E$3600, 5, FALSE)</f>
        <v>12</v>
      </c>
      <c r="BJ100" s="6">
        <f t="shared" si="10"/>
        <v>4.7058823529411764E-2</v>
      </c>
      <c r="BK100" s="6">
        <f t="shared" si="26"/>
        <v>0.12156862745098039</v>
      </c>
    </row>
    <row r="101" spans="1:63" ht="15.75" customHeight="1" x14ac:dyDescent="0.25">
      <c r="A101" s="6" t="s">
        <v>1118</v>
      </c>
      <c r="B101" s="6" t="s">
        <v>64</v>
      </c>
      <c r="C101" s="6">
        <v>6</v>
      </c>
      <c r="D101" s="6">
        <v>21</v>
      </c>
      <c r="E101" s="6">
        <v>0</v>
      </c>
      <c r="F101" s="6">
        <v>0</v>
      </c>
      <c r="G101" s="6">
        <v>3.85E-2</v>
      </c>
      <c r="H101" s="6">
        <v>0</v>
      </c>
      <c r="I101" s="6">
        <v>0</v>
      </c>
      <c r="X101" s="6">
        <v>14</v>
      </c>
      <c r="Y101" s="6">
        <v>73</v>
      </c>
      <c r="Z101" s="6">
        <v>0</v>
      </c>
      <c r="AA101" s="6">
        <v>0</v>
      </c>
      <c r="AB101" s="6">
        <v>0.13389999999999999</v>
      </c>
      <c r="AC101" s="6">
        <v>0</v>
      </c>
      <c r="AD101" s="6">
        <v>0</v>
      </c>
      <c r="AE101" s="6">
        <v>45</v>
      </c>
      <c r="AF101" s="6">
        <v>201</v>
      </c>
      <c r="AG101" s="6">
        <v>2</v>
      </c>
      <c r="AH101" s="6">
        <v>56</v>
      </c>
      <c r="AI101" s="6">
        <v>0.36880000000000002</v>
      </c>
      <c r="AJ101" s="6">
        <v>1</v>
      </c>
      <c r="AK101" s="6">
        <v>0.9032</v>
      </c>
      <c r="AT101" s="6">
        <f t="shared" si="0"/>
        <v>0</v>
      </c>
      <c r="AU101" s="6" t="str">
        <f t="shared" si="1"/>
        <v/>
      </c>
      <c r="AV101" s="6" t="str">
        <f t="shared" si="2"/>
        <v/>
      </c>
      <c r="AW101" s="7">
        <f t="shared" si="3"/>
        <v>0</v>
      </c>
      <c r="AX101" s="6">
        <f t="shared" si="4"/>
        <v>0.27860696517412936</v>
      </c>
      <c r="AY101" s="6" t="str">
        <f t="shared" si="5"/>
        <v/>
      </c>
      <c r="BA101" s="6">
        <f>VLOOKUP(A101, ALL_AP_DATA!$A$2:$F$3600, 6, FALSE)</f>
        <v>545</v>
      </c>
      <c r="BB101" s="6" t="e">
        <f t="shared" ca="1" si="22"/>
        <v>#NAME?</v>
      </c>
      <c r="BC101" s="6">
        <f>VLOOKUP(A101,projmetadata!$A$2:$D$2036, 4, FALSE)</f>
        <v>45879</v>
      </c>
      <c r="BE101" s="9" t="e">
        <f t="shared" ca="1" si="23"/>
        <v>#NAME?</v>
      </c>
      <c r="BF101" s="6" t="e">
        <f t="shared" ca="1" si="24"/>
        <v>#NAME?</v>
      </c>
      <c r="BG101" s="6">
        <f t="shared" si="25"/>
        <v>1.3513808060332613E-3</v>
      </c>
      <c r="BH101" s="6">
        <f>VLOOKUP(A101, ALL_AP_DATA!$A$2:$D$3600, 3, FALSE)</f>
        <v>240</v>
      </c>
      <c r="BI101" s="6">
        <f>VLOOKUP(A101, ALL_AP_DATA!$A$2:$E$3600, 5, FALSE)</f>
        <v>62</v>
      </c>
      <c r="BJ101" s="6">
        <f t="shared" si="10"/>
        <v>0.11376146788990826</v>
      </c>
      <c r="BK101" s="6">
        <f t="shared" si="26"/>
        <v>0.44036697247706424</v>
      </c>
    </row>
    <row r="102" spans="1:63" ht="15.75" customHeight="1" x14ac:dyDescent="0.25">
      <c r="A102" s="6" t="s">
        <v>146</v>
      </c>
      <c r="B102" s="6" t="s">
        <v>64</v>
      </c>
      <c r="C102" s="6">
        <v>5</v>
      </c>
      <c r="D102" s="6">
        <v>17</v>
      </c>
      <c r="E102" s="6">
        <v>1</v>
      </c>
      <c r="F102" s="6">
        <v>12</v>
      </c>
      <c r="G102" s="6">
        <v>8.7599999999999997E-2</v>
      </c>
      <c r="H102" s="6">
        <v>0.33329999999999999</v>
      </c>
      <c r="I102" s="6">
        <v>0.66669999999999996</v>
      </c>
      <c r="X102" s="6">
        <v>22</v>
      </c>
      <c r="Y102" s="6">
        <v>66</v>
      </c>
      <c r="Z102" s="6">
        <v>2</v>
      </c>
      <c r="AA102" s="6">
        <v>6</v>
      </c>
      <c r="AB102" s="6">
        <v>0.3402</v>
      </c>
      <c r="AC102" s="6">
        <v>0.66669999999999996</v>
      </c>
      <c r="AD102" s="6">
        <v>0.33329999999999999</v>
      </c>
      <c r="AE102" s="6">
        <v>4</v>
      </c>
      <c r="AF102" s="6">
        <v>26</v>
      </c>
      <c r="AG102" s="6">
        <v>1</v>
      </c>
      <c r="AH102" s="6">
        <v>4</v>
      </c>
      <c r="AI102" s="6">
        <v>0.13400000000000001</v>
      </c>
      <c r="AJ102" s="6">
        <v>0.33329999999999999</v>
      </c>
      <c r="AK102" s="6">
        <v>0.22220000000000001</v>
      </c>
      <c r="AT102" s="6">
        <f t="shared" si="0"/>
        <v>0.70588235294117652</v>
      </c>
      <c r="AU102" s="6" t="str">
        <f t="shared" si="1"/>
        <v/>
      </c>
      <c r="AV102" s="6" t="str">
        <f t="shared" si="2"/>
        <v/>
      </c>
      <c r="AW102" s="7">
        <f t="shared" si="3"/>
        <v>9.0909090909090912E-2</v>
      </c>
      <c r="AX102" s="6">
        <f t="shared" si="4"/>
        <v>0.15384615384615385</v>
      </c>
      <c r="AY102" s="6" t="str">
        <f t="shared" si="5"/>
        <v/>
      </c>
      <c r="BA102" s="6">
        <f>VLOOKUP(A102, ALL_AP_DATA!$A$2:$F$3600, 6, FALSE)</f>
        <v>194</v>
      </c>
      <c r="BB102" s="6" t="e">
        <f t="shared" ca="1" si="22"/>
        <v>#NAME?</v>
      </c>
      <c r="BC102" s="6">
        <f>VLOOKUP(A102,projmetadata!$A$2:$D$2036, 4, FALSE)</f>
        <v>12167</v>
      </c>
      <c r="BE102" s="9" t="e">
        <f t="shared" ca="1" si="23"/>
        <v>#NAME?</v>
      </c>
      <c r="BF102" s="6" t="e">
        <f t="shared" ca="1" si="24"/>
        <v>#NAME?</v>
      </c>
      <c r="BG102" s="6">
        <f t="shared" si="25"/>
        <v>1.4794115229719734E-3</v>
      </c>
      <c r="BH102" s="6">
        <f>VLOOKUP(A102, ALL_AP_DATA!$A$2:$D$3600, 3, FALSE)</f>
        <v>73</v>
      </c>
      <c r="BI102" s="6">
        <f>VLOOKUP(A102, ALL_AP_DATA!$A$2:$E$3600, 5, FALSE)</f>
        <v>18</v>
      </c>
      <c r="BJ102" s="6">
        <f t="shared" si="10"/>
        <v>9.2783505154639179E-2</v>
      </c>
      <c r="BK102" s="6">
        <f t="shared" si="26"/>
        <v>0.37628865979381443</v>
      </c>
    </row>
    <row r="103" spans="1:63" ht="15.75" customHeight="1" x14ac:dyDescent="0.25">
      <c r="A103" s="6" t="s">
        <v>1385</v>
      </c>
      <c r="B103" s="6" t="s">
        <v>64</v>
      </c>
      <c r="C103" s="6">
        <v>2</v>
      </c>
      <c r="D103" s="6">
        <v>67</v>
      </c>
      <c r="E103" s="6">
        <v>4</v>
      </c>
      <c r="F103" s="6">
        <v>60</v>
      </c>
      <c r="G103" s="6">
        <v>0.37640000000000001</v>
      </c>
      <c r="H103" s="6">
        <v>0.8</v>
      </c>
      <c r="I103" s="6">
        <v>0.74070000000000003</v>
      </c>
      <c r="X103" s="6">
        <v>13</v>
      </c>
      <c r="Y103" s="6">
        <v>99</v>
      </c>
      <c r="Z103" s="6">
        <v>4</v>
      </c>
      <c r="AA103" s="6">
        <v>62</v>
      </c>
      <c r="AB103" s="6">
        <v>0.55620000000000003</v>
      </c>
      <c r="AC103" s="6">
        <v>0.8</v>
      </c>
      <c r="AD103" s="6">
        <v>0.76539999999999997</v>
      </c>
      <c r="AE103" s="6">
        <v>16</v>
      </c>
      <c r="AF103" s="6">
        <v>115</v>
      </c>
      <c r="AG103" s="6">
        <v>5</v>
      </c>
      <c r="AH103" s="6">
        <v>81</v>
      </c>
      <c r="AI103" s="6">
        <v>0.64610000000000001</v>
      </c>
      <c r="AJ103" s="6">
        <v>1</v>
      </c>
      <c r="AK103" s="6">
        <v>1</v>
      </c>
      <c r="AT103" s="6">
        <f t="shared" si="0"/>
        <v>0.89552238805970152</v>
      </c>
      <c r="AU103" s="6" t="str">
        <f t="shared" si="1"/>
        <v/>
      </c>
      <c r="AV103" s="6" t="str">
        <f t="shared" si="2"/>
        <v/>
      </c>
      <c r="AW103" s="7">
        <f t="shared" si="3"/>
        <v>0.6262626262626263</v>
      </c>
      <c r="AX103" s="6">
        <f t="shared" si="4"/>
        <v>0.70434782608695656</v>
      </c>
      <c r="AY103" s="6" t="str">
        <f t="shared" si="5"/>
        <v/>
      </c>
      <c r="BA103" s="6">
        <f>VLOOKUP(A103, ALL_AP_DATA!$A$2:$F$3600, 6, FALSE)</f>
        <v>178</v>
      </c>
      <c r="BB103" s="6" t="e">
        <f t="shared" ca="1" si="22"/>
        <v>#NAME?</v>
      </c>
      <c r="BC103" s="6">
        <f>VLOOKUP(A103,projmetadata!$A$2:$D$2036, 4, FALSE)</f>
        <v>51314</v>
      </c>
      <c r="BE103" s="9" t="e">
        <f t="shared" ca="1" si="23"/>
        <v>#NAME?</v>
      </c>
      <c r="BF103" s="6" t="e">
        <f t="shared" ca="1" si="24"/>
        <v>#NAME?</v>
      </c>
      <c r="BG103" s="6">
        <f t="shared" si="25"/>
        <v>1.5785165841680634E-3</v>
      </c>
      <c r="BH103" s="6">
        <f>VLOOKUP(A103, ALL_AP_DATA!$A$2:$D$3600, 3, FALSE)</f>
        <v>134</v>
      </c>
      <c r="BI103" s="6">
        <f>VLOOKUP(A103, ALL_AP_DATA!$A$2:$E$3600, 5, FALSE)</f>
        <v>81</v>
      </c>
      <c r="BJ103" s="6">
        <f t="shared" si="10"/>
        <v>0.4550561797752809</v>
      </c>
      <c r="BK103" s="6">
        <f t="shared" si="26"/>
        <v>0.7528089887640449</v>
      </c>
    </row>
    <row r="104" spans="1:63" ht="15.75" customHeight="1" x14ac:dyDescent="0.25">
      <c r="A104" s="6" t="s">
        <v>650</v>
      </c>
      <c r="B104" s="6" t="s">
        <v>64</v>
      </c>
      <c r="C104" s="6">
        <v>74</v>
      </c>
      <c r="D104" s="6">
        <v>367</v>
      </c>
      <c r="E104" s="6">
        <v>4</v>
      </c>
      <c r="F104" s="6">
        <v>118</v>
      </c>
      <c r="G104" s="6">
        <v>0.1366</v>
      </c>
      <c r="H104" s="6">
        <v>0.66669999999999996</v>
      </c>
      <c r="I104" s="6">
        <v>0.55920000000000003</v>
      </c>
      <c r="X104" s="6">
        <v>40</v>
      </c>
      <c r="Y104" s="6">
        <v>369</v>
      </c>
      <c r="Z104" s="6">
        <v>3</v>
      </c>
      <c r="AA104" s="6">
        <v>43</v>
      </c>
      <c r="AB104" s="6">
        <v>0.13739999999999999</v>
      </c>
      <c r="AC104" s="6">
        <v>0.5</v>
      </c>
      <c r="AD104" s="6">
        <v>0.20380000000000001</v>
      </c>
      <c r="AE104" s="6">
        <v>239</v>
      </c>
      <c r="AF104" s="6">
        <v>813</v>
      </c>
      <c r="AG104" s="6">
        <v>4</v>
      </c>
      <c r="AH104" s="6">
        <v>123</v>
      </c>
      <c r="AI104" s="6">
        <v>0.30270000000000002</v>
      </c>
      <c r="AJ104" s="6">
        <v>0.66669999999999996</v>
      </c>
      <c r="AK104" s="6">
        <v>0.58289999999999997</v>
      </c>
      <c r="AT104" s="6">
        <f t="shared" si="0"/>
        <v>0.32152588555858308</v>
      </c>
      <c r="AU104" s="6" t="str">
        <f t="shared" si="1"/>
        <v/>
      </c>
      <c r="AV104" s="6" t="str">
        <f t="shared" si="2"/>
        <v/>
      </c>
      <c r="AW104" s="7">
        <f t="shared" si="3"/>
        <v>0.11653116531165311</v>
      </c>
      <c r="AX104" s="6">
        <f t="shared" si="4"/>
        <v>0.15129151291512916</v>
      </c>
      <c r="AY104" s="6" t="str">
        <f t="shared" si="5"/>
        <v/>
      </c>
      <c r="BA104" s="6">
        <f>VLOOKUP(A104, ALL_AP_DATA!$A$2:$F$3600, 6, FALSE)</f>
        <v>2686</v>
      </c>
      <c r="BB104" s="6" t="e">
        <f t="shared" ca="1" si="22"/>
        <v>#NAME?</v>
      </c>
      <c r="BC104" s="6">
        <f>VLOOKUP(A104,projmetadata!$A$2:$D$2036, 4, FALSE)</f>
        <v>129449</v>
      </c>
      <c r="BE104" s="9" t="e">
        <f t="shared" ca="1" si="23"/>
        <v>#NAME?</v>
      </c>
      <c r="BF104" s="6" t="e">
        <f t="shared" ca="1" si="24"/>
        <v>#NAME?</v>
      </c>
      <c r="BG104" s="6">
        <f t="shared" si="25"/>
        <v>1.6299855541564631E-3</v>
      </c>
      <c r="BH104" s="6">
        <f>VLOOKUP(A104, ALL_AP_DATA!$A$2:$D$3600, 3, FALSE)</f>
        <v>1167</v>
      </c>
      <c r="BI104" s="6">
        <f>VLOOKUP(A104, ALL_AP_DATA!$A$2:$E$3600, 5, FALSE)</f>
        <v>211</v>
      </c>
      <c r="BJ104" s="6">
        <f t="shared" si="10"/>
        <v>7.8555472822040215E-2</v>
      </c>
      <c r="BK104" s="6">
        <f t="shared" si="26"/>
        <v>0.43447505584512286</v>
      </c>
    </row>
    <row r="105" spans="1:63" ht="15.75" customHeight="1" x14ac:dyDescent="0.25">
      <c r="A105" s="6" t="s">
        <v>644</v>
      </c>
      <c r="B105" s="6" t="s">
        <v>64</v>
      </c>
      <c r="C105" s="6">
        <v>15</v>
      </c>
      <c r="D105" s="6">
        <v>33</v>
      </c>
      <c r="E105" s="6">
        <v>0</v>
      </c>
      <c r="F105" s="6">
        <v>0</v>
      </c>
      <c r="G105" s="6">
        <v>2.86E-2</v>
      </c>
      <c r="H105" s="6">
        <v>0</v>
      </c>
      <c r="I105" s="6">
        <v>0</v>
      </c>
      <c r="X105" s="6">
        <v>14</v>
      </c>
      <c r="Y105" s="6">
        <v>93</v>
      </c>
      <c r="Z105" s="6">
        <v>1</v>
      </c>
      <c r="AA105" s="6">
        <v>67</v>
      </c>
      <c r="AB105" s="6">
        <v>8.0500000000000002E-2</v>
      </c>
      <c r="AC105" s="6">
        <v>1</v>
      </c>
      <c r="AD105" s="6">
        <v>0.54920000000000002</v>
      </c>
      <c r="AE105" s="6">
        <v>88</v>
      </c>
      <c r="AF105" s="6">
        <v>458</v>
      </c>
      <c r="AG105" s="6">
        <v>1</v>
      </c>
      <c r="AH105" s="6">
        <v>67</v>
      </c>
      <c r="AI105" s="6">
        <v>0.39650000000000002</v>
      </c>
      <c r="AJ105" s="6">
        <v>1</v>
      </c>
      <c r="AK105" s="6">
        <v>0.54920000000000002</v>
      </c>
      <c r="AT105" s="6">
        <f t="shared" si="0"/>
        <v>0</v>
      </c>
      <c r="AU105" s="6" t="str">
        <f t="shared" si="1"/>
        <v/>
      </c>
      <c r="AV105" s="6" t="str">
        <f t="shared" si="2"/>
        <v/>
      </c>
      <c r="AW105" s="7">
        <f t="shared" si="3"/>
        <v>0.72043010752688175</v>
      </c>
      <c r="AX105" s="6">
        <f t="shared" si="4"/>
        <v>0.14628820960698691</v>
      </c>
      <c r="AY105" s="6" t="str">
        <f t="shared" si="5"/>
        <v/>
      </c>
      <c r="BA105" s="6">
        <f>VLOOKUP(A105, ALL_AP_DATA!$A$2:$F$3600, 6, FALSE)</f>
        <v>1155</v>
      </c>
      <c r="BB105" s="6" t="e">
        <f t="shared" ca="1" si="22"/>
        <v>#NAME?</v>
      </c>
      <c r="BC105" s="6">
        <f>VLOOKUP(A105,projmetadata!$A$2:$D$2036, 4, FALSE)</f>
        <v>73908</v>
      </c>
      <c r="BE105" s="9" t="e">
        <f t="shared" ca="1" si="23"/>
        <v>#NAME?</v>
      </c>
      <c r="BF105" s="6" t="e">
        <f t="shared" ca="1" si="24"/>
        <v>#NAME?</v>
      </c>
      <c r="BG105" s="6">
        <f t="shared" si="25"/>
        <v>1.6507008713535748E-3</v>
      </c>
      <c r="BH105" s="6">
        <f>VLOOKUP(A105, ALL_AP_DATA!$A$2:$D$3600, 3, FALSE)</f>
        <v>510</v>
      </c>
      <c r="BI105" s="6">
        <f>VLOOKUP(A105, ALL_AP_DATA!$A$2:$E$3600, 5, FALSE)</f>
        <v>122</v>
      </c>
      <c r="BJ105" s="6">
        <f t="shared" si="10"/>
        <v>0.10562770562770563</v>
      </c>
      <c r="BK105" s="6">
        <f t="shared" si="26"/>
        <v>0.44155844155844154</v>
      </c>
    </row>
    <row r="106" spans="1:63" ht="15.75" customHeight="1" x14ac:dyDescent="0.25">
      <c r="A106" s="6" t="s">
        <v>449</v>
      </c>
      <c r="B106" s="6" t="s">
        <v>64</v>
      </c>
      <c r="C106" s="6">
        <v>13</v>
      </c>
      <c r="D106" s="6">
        <v>79</v>
      </c>
      <c r="E106" s="6">
        <v>5</v>
      </c>
      <c r="F106" s="6">
        <v>129</v>
      </c>
      <c r="G106" s="6">
        <v>8.7099999999999997E-2</v>
      </c>
      <c r="H106" s="6">
        <v>0.71430000000000005</v>
      </c>
      <c r="I106" s="6">
        <v>0.87760000000000005</v>
      </c>
      <c r="X106" s="6">
        <v>46</v>
      </c>
      <c r="Y106" s="6">
        <v>187</v>
      </c>
      <c r="Z106" s="6">
        <v>5</v>
      </c>
      <c r="AA106" s="6">
        <v>134</v>
      </c>
      <c r="AB106" s="6">
        <v>0.20619999999999999</v>
      </c>
      <c r="AC106" s="6">
        <v>0.71430000000000005</v>
      </c>
      <c r="AD106" s="6">
        <v>0.91159999999999997</v>
      </c>
      <c r="AE106" s="6">
        <v>42</v>
      </c>
      <c r="AF106" s="6">
        <v>130</v>
      </c>
      <c r="AG106" s="6">
        <v>0</v>
      </c>
      <c r="AH106" s="6">
        <v>0</v>
      </c>
      <c r="AI106" s="6">
        <v>0.14330000000000001</v>
      </c>
      <c r="AJ106" s="6">
        <v>0</v>
      </c>
      <c r="AK106" s="6">
        <v>0</v>
      </c>
      <c r="AT106" s="6">
        <f t="shared" si="0"/>
        <v>1.6329113924050633</v>
      </c>
      <c r="AU106" s="6" t="str">
        <f t="shared" si="1"/>
        <v/>
      </c>
      <c r="AV106" s="6" t="str">
        <f t="shared" si="2"/>
        <v/>
      </c>
      <c r="AW106" s="7">
        <f t="shared" si="3"/>
        <v>0.71657754010695185</v>
      </c>
      <c r="AX106" s="6">
        <f t="shared" si="4"/>
        <v>0</v>
      </c>
      <c r="AY106" s="6" t="str">
        <f t="shared" si="5"/>
        <v/>
      </c>
      <c r="BA106" s="6">
        <f>VLOOKUP(A106, ALL_AP_DATA!$A$2:$F$3600, 6, FALSE)</f>
        <v>907</v>
      </c>
      <c r="BB106" s="6" t="e">
        <f t="shared" ca="1" si="22"/>
        <v>#NAME?</v>
      </c>
      <c r="BC106" s="6">
        <f>VLOOKUP(A106,projmetadata!$A$2:$D$2036, 4, FALSE)</f>
        <v>85133</v>
      </c>
      <c r="BE106" s="9" t="e">
        <f t="shared" ca="1" si="23"/>
        <v>#NAME?</v>
      </c>
      <c r="BF106" s="6" t="e">
        <f t="shared" ca="1" si="24"/>
        <v>#NAME?</v>
      </c>
      <c r="BG106" s="6">
        <f t="shared" si="25"/>
        <v>1.7267099714564269E-3</v>
      </c>
      <c r="BH106" s="6">
        <f>VLOOKUP(A106, ALL_AP_DATA!$A$2:$D$3600, 3, FALSE)</f>
        <v>289</v>
      </c>
      <c r="BI106" s="6">
        <f>VLOOKUP(A106, ALL_AP_DATA!$A$2:$E$3600, 5, FALSE)</f>
        <v>147</v>
      </c>
      <c r="BJ106" s="6">
        <f t="shared" si="10"/>
        <v>0.16207276736493936</v>
      </c>
      <c r="BK106" s="6">
        <f t="shared" si="26"/>
        <v>0.31863285556780596</v>
      </c>
    </row>
    <row r="107" spans="1:63" ht="15.75" customHeight="1" x14ac:dyDescent="0.25">
      <c r="A107" s="6" t="s">
        <v>788</v>
      </c>
      <c r="B107" s="6" t="s">
        <v>64</v>
      </c>
      <c r="C107" s="6">
        <v>4</v>
      </c>
      <c r="D107" s="6">
        <v>8</v>
      </c>
      <c r="E107" s="6">
        <v>0</v>
      </c>
      <c r="F107" s="6">
        <v>0</v>
      </c>
      <c r="G107" s="6">
        <v>2.6800000000000001E-2</v>
      </c>
      <c r="H107" s="6">
        <v>0</v>
      </c>
      <c r="I107" s="6">
        <v>0</v>
      </c>
      <c r="X107" s="6">
        <v>7</v>
      </c>
      <c r="Y107" s="6">
        <v>118</v>
      </c>
      <c r="Z107" s="6">
        <v>4</v>
      </c>
      <c r="AA107" s="6">
        <v>36</v>
      </c>
      <c r="AB107" s="6">
        <v>0.39460000000000001</v>
      </c>
      <c r="AC107" s="6">
        <v>0.8</v>
      </c>
      <c r="AD107" s="6">
        <v>0.94740000000000002</v>
      </c>
      <c r="AE107" s="6">
        <v>25</v>
      </c>
      <c r="AF107" s="6">
        <v>105</v>
      </c>
      <c r="AG107" s="6">
        <v>2</v>
      </c>
      <c r="AH107" s="6">
        <v>23</v>
      </c>
      <c r="AI107" s="6">
        <v>0.35120000000000001</v>
      </c>
      <c r="AJ107" s="6">
        <v>0.4</v>
      </c>
      <c r="AK107" s="6">
        <v>0.60529999999999995</v>
      </c>
      <c r="AT107" s="6">
        <f t="shared" si="0"/>
        <v>0</v>
      </c>
      <c r="AU107" s="6" t="str">
        <f t="shared" si="1"/>
        <v/>
      </c>
      <c r="AV107" s="6" t="str">
        <f t="shared" si="2"/>
        <v/>
      </c>
      <c r="AW107" s="7">
        <f t="shared" si="3"/>
        <v>0.30508474576271188</v>
      </c>
      <c r="AX107" s="6">
        <f t="shared" si="4"/>
        <v>0.21904761904761905</v>
      </c>
      <c r="AY107" s="6" t="str">
        <f t="shared" si="5"/>
        <v/>
      </c>
      <c r="BA107" s="6">
        <f>VLOOKUP(A107, ALL_AP_DATA!$A$2:$F$3600, 6, FALSE)</f>
        <v>299</v>
      </c>
      <c r="BB107" s="6" t="e">
        <f t="shared" ca="1" si="22"/>
        <v>#NAME?</v>
      </c>
      <c r="BC107" s="6">
        <f>VLOOKUP(A107,projmetadata!$A$2:$D$2036, 4, FALSE)</f>
        <v>21259</v>
      </c>
      <c r="BE107" s="9" t="e">
        <f t="shared" ca="1" si="23"/>
        <v>#NAME?</v>
      </c>
      <c r="BF107" s="6" t="e">
        <f t="shared" ca="1" si="24"/>
        <v>#NAME?</v>
      </c>
      <c r="BG107" s="6">
        <f t="shared" si="25"/>
        <v>1.7874782445082083E-3</v>
      </c>
      <c r="BH107" s="6">
        <f>VLOOKUP(A107, ALL_AP_DATA!$A$2:$D$3600, 3, FALSE)</f>
        <v>188</v>
      </c>
      <c r="BI107" s="6">
        <f>VLOOKUP(A107, ALL_AP_DATA!$A$2:$E$3600, 5, FALSE)</f>
        <v>38</v>
      </c>
      <c r="BJ107" s="6">
        <f t="shared" si="10"/>
        <v>0.12709030100334448</v>
      </c>
      <c r="BK107" s="6">
        <f t="shared" si="26"/>
        <v>0.62876254180602009</v>
      </c>
    </row>
    <row r="108" spans="1:63" ht="15.75" customHeight="1" x14ac:dyDescent="0.25">
      <c r="A108" s="6" t="s">
        <v>589</v>
      </c>
      <c r="B108" s="6" t="s">
        <v>64</v>
      </c>
      <c r="C108" s="6">
        <v>52</v>
      </c>
      <c r="D108" s="6">
        <v>291</v>
      </c>
      <c r="E108" s="6">
        <v>1</v>
      </c>
      <c r="F108" s="6">
        <v>141</v>
      </c>
      <c r="G108" s="6">
        <v>7.8600000000000003E-2</v>
      </c>
      <c r="H108" s="6">
        <v>0.2</v>
      </c>
      <c r="I108" s="6">
        <v>0.38629999999999998</v>
      </c>
      <c r="Q108" s="6">
        <v>1</v>
      </c>
      <c r="R108" s="6">
        <v>2</v>
      </c>
      <c r="S108" s="6">
        <v>4</v>
      </c>
      <c r="T108" s="6">
        <v>24</v>
      </c>
      <c r="U108" s="6">
        <v>5.0000000000000001E-4</v>
      </c>
      <c r="V108" s="6">
        <v>0.8</v>
      </c>
      <c r="W108" s="6">
        <v>6.5799999999999997E-2</v>
      </c>
      <c r="X108" s="6">
        <v>126</v>
      </c>
      <c r="Y108" s="6">
        <v>873</v>
      </c>
      <c r="Z108" s="6">
        <v>1</v>
      </c>
      <c r="AA108" s="6">
        <v>141</v>
      </c>
      <c r="AB108" s="6">
        <v>0.23580000000000001</v>
      </c>
      <c r="AC108" s="6">
        <v>0.2</v>
      </c>
      <c r="AD108" s="6">
        <v>0.38629999999999998</v>
      </c>
      <c r="AE108" s="6">
        <v>313</v>
      </c>
      <c r="AF108" s="6">
        <v>1072</v>
      </c>
      <c r="AG108" s="6">
        <v>5</v>
      </c>
      <c r="AH108" s="6">
        <v>171</v>
      </c>
      <c r="AI108" s="6">
        <v>0.28949999999999998</v>
      </c>
      <c r="AJ108" s="6">
        <v>1</v>
      </c>
      <c r="AK108" s="6">
        <v>0.46850000000000003</v>
      </c>
      <c r="AT108" s="6">
        <f t="shared" si="0"/>
        <v>0.4845360824742268</v>
      </c>
      <c r="AU108" s="6" t="str">
        <f t="shared" si="1"/>
        <v/>
      </c>
      <c r="AV108" s="6">
        <f t="shared" si="2"/>
        <v>12</v>
      </c>
      <c r="AW108" s="7">
        <f t="shared" si="3"/>
        <v>0.16151202749140894</v>
      </c>
      <c r="AX108" s="6">
        <f t="shared" si="4"/>
        <v>0.15951492537313433</v>
      </c>
      <c r="AY108" s="6" t="str">
        <f t="shared" si="5"/>
        <v/>
      </c>
      <c r="BA108" s="6">
        <f>VLOOKUP(A108, ALL_AP_DATA!$A$2:$F$3600, 6, FALSE)</f>
        <v>3703</v>
      </c>
      <c r="BB108" s="6" t="e">
        <f t="shared" ca="1" si="22"/>
        <v>#NAME?</v>
      </c>
      <c r="BC108" s="6">
        <f>VLOOKUP(A108,projmetadata!$A$2:$D$2036, 4, FALSE)</f>
        <v>173546</v>
      </c>
      <c r="BE108" s="9" t="e">
        <f t="shared" ca="1" si="23"/>
        <v>#NAME?</v>
      </c>
      <c r="BF108" s="6" t="e">
        <f t="shared" ca="1" si="24"/>
        <v>#NAME?</v>
      </c>
      <c r="BG108" s="6">
        <f t="shared" si="25"/>
        <v>2.1031887799200211E-3</v>
      </c>
      <c r="BH108" s="6">
        <f>VLOOKUP(A108, ALL_AP_DATA!$A$2:$D$3600, 3, FALSE)</f>
        <v>1543</v>
      </c>
      <c r="BI108" s="6">
        <f>VLOOKUP(A108, ALL_AP_DATA!$A$2:$E$3600, 5, FALSE)</f>
        <v>365</v>
      </c>
      <c r="BJ108" s="6">
        <f t="shared" si="10"/>
        <v>9.8568728058331084E-2</v>
      </c>
      <c r="BK108" s="6">
        <f t="shared" si="26"/>
        <v>0.41668917094247909</v>
      </c>
    </row>
    <row r="109" spans="1:63" ht="15.75" customHeight="1" x14ac:dyDescent="0.25">
      <c r="A109" s="6" t="s">
        <v>334</v>
      </c>
      <c r="B109" s="6" t="s">
        <v>64</v>
      </c>
      <c r="C109" s="6">
        <v>5</v>
      </c>
      <c r="D109" s="6">
        <v>31</v>
      </c>
      <c r="E109" s="6">
        <v>1</v>
      </c>
      <c r="F109" s="6">
        <v>11</v>
      </c>
      <c r="G109" s="6">
        <v>3.32E-2</v>
      </c>
      <c r="H109" s="6">
        <v>0.33329999999999999</v>
      </c>
      <c r="I109" s="6">
        <v>0.13100000000000001</v>
      </c>
      <c r="X109" s="6">
        <v>21</v>
      </c>
      <c r="Y109" s="6">
        <v>90</v>
      </c>
      <c r="Z109" s="6">
        <v>2</v>
      </c>
      <c r="AA109" s="6">
        <v>5</v>
      </c>
      <c r="AB109" s="6">
        <v>9.6299999999999997E-2</v>
      </c>
      <c r="AC109" s="6">
        <v>0.66669999999999996</v>
      </c>
      <c r="AD109" s="6">
        <v>5.9499999999999997E-2</v>
      </c>
      <c r="AE109" s="6">
        <v>38</v>
      </c>
      <c r="AF109" s="6">
        <v>223</v>
      </c>
      <c r="AG109" s="6">
        <v>1</v>
      </c>
      <c r="AH109" s="6">
        <v>3</v>
      </c>
      <c r="AI109" s="6">
        <v>0.23849999999999999</v>
      </c>
      <c r="AJ109" s="6">
        <v>0.33329999999999999</v>
      </c>
      <c r="AK109" s="6">
        <v>3.5700000000000003E-2</v>
      </c>
      <c r="AT109" s="6">
        <f t="shared" si="0"/>
        <v>0.35483870967741937</v>
      </c>
      <c r="AU109" s="6" t="str">
        <f t="shared" si="1"/>
        <v/>
      </c>
      <c r="AV109" s="6" t="str">
        <f t="shared" si="2"/>
        <v/>
      </c>
      <c r="AW109" s="7">
        <f t="shared" si="3"/>
        <v>5.5555555555555552E-2</v>
      </c>
      <c r="AX109" s="6">
        <f t="shared" si="4"/>
        <v>1.3452914798206279E-2</v>
      </c>
      <c r="AY109" s="6" t="str">
        <f t="shared" si="5"/>
        <v/>
      </c>
      <c r="BA109" s="6">
        <f>VLOOKUP(A109, ALL_AP_DATA!$A$2:$F$3600, 6, FALSE)</f>
        <v>935</v>
      </c>
      <c r="BB109" s="6" t="e">
        <f t="shared" ca="1" si="22"/>
        <v>#NAME?</v>
      </c>
      <c r="BC109" s="6">
        <f>VLOOKUP(A109,projmetadata!$A$2:$D$2036, 4, FALSE)</f>
        <v>38268</v>
      </c>
      <c r="BE109" s="9" t="e">
        <f t="shared" ca="1" si="23"/>
        <v>#NAME?</v>
      </c>
      <c r="BF109" s="6" t="e">
        <f t="shared" ca="1" si="24"/>
        <v>#NAME?</v>
      </c>
      <c r="BG109" s="6">
        <f t="shared" si="25"/>
        <v>2.1950454687989967E-3</v>
      </c>
      <c r="BH109" s="6">
        <f>VLOOKUP(A109, ALL_AP_DATA!$A$2:$D$3600, 3, FALSE)</f>
        <v>272</v>
      </c>
      <c r="BI109" s="6">
        <f>VLOOKUP(A109, ALL_AP_DATA!$A$2:$E$3600, 5, FALSE)</f>
        <v>84</v>
      </c>
      <c r="BJ109" s="6">
        <f t="shared" si="10"/>
        <v>8.9839572192513373E-2</v>
      </c>
      <c r="BK109" s="6">
        <f t="shared" si="26"/>
        <v>0.29090909090909089</v>
      </c>
    </row>
    <row r="110" spans="1:63" ht="15.75" customHeight="1" x14ac:dyDescent="0.25">
      <c r="A110" s="6" t="s">
        <v>835</v>
      </c>
      <c r="B110" s="6" t="s">
        <v>64</v>
      </c>
      <c r="C110" s="6">
        <v>4</v>
      </c>
      <c r="D110" s="6">
        <v>129</v>
      </c>
      <c r="E110" s="6">
        <v>3</v>
      </c>
      <c r="F110" s="6">
        <v>68</v>
      </c>
      <c r="G110" s="6">
        <v>0.39090000000000003</v>
      </c>
      <c r="H110" s="6">
        <v>0.5</v>
      </c>
      <c r="I110" s="6">
        <v>0.35049999999999998</v>
      </c>
      <c r="X110" s="6">
        <v>9</v>
      </c>
      <c r="Y110" s="6">
        <v>156</v>
      </c>
      <c r="Z110" s="6">
        <v>4</v>
      </c>
      <c r="AA110" s="6">
        <v>155</v>
      </c>
      <c r="AB110" s="6">
        <v>0.47270000000000001</v>
      </c>
      <c r="AC110" s="6">
        <v>0.66669999999999996</v>
      </c>
      <c r="AD110" s="6">
        <v>0.79900000000000004</v>
      </c>
      <c r="AE110" s="6">
        <v>46</v>
      </c>
      <c r="AF110" s="6">
        <v>235</v>
      </c>
      <c r="AG110" s="6">
        <v>6</v>
      </c>
      <c r="AH110" s="6">
        <v>191</v>
      </c>
      <c r="AI110" s="6">
        <v>0.71209999999999996</v>
      </c>
      <c r="AJ110" s="6">
        <v>1</v>
      </c>
      <c r="AK110" s="6">
        <v>0.98450000000000004</v>
      </c>
      <c r="AT110" s="6">
        <f t="shared" si="0"/>
        <v>0.52713178294573648</v>
      </c>
      <c r="AU110" s="6" t="str">
        <f t="shared" si="1"/>
        <v/>
      </c>
      <c r="AV110" s="6" t="str">
        <f t="shared" si="2"/>
        <v/>
      </c>
      <c r="AW110" s="7">
        <f t="shared" si="3"/>
        <v>0.99358974358974361</v>
      </c>
      <c r="AX110" s="6">
        <f t="shared" si="4"/>
        <v>0.81276595744680846</v>
      </c>
      <c r="AY110" s="6" t="str">
        <f t="shared" si="5"/>
        <v/>
      </c>
      <c r="BA110" s="6">
        <f>VLOOKUP(A110, ALL_AP_DATA!$A$2:$F$3600, 6, FALSE)</f>
        <v>330</v>
      </c>
      <c r="BB110" s="6" t="e">
        <f t="shared" ca="1" si="22"/>
        <v>#NAME?</v>
      </c>
      <c r="BC110" s="6">
        <f>VLOOKUP(A110,projmetadata!$A$2:$D$2036, 4, FALSE)</f>
        <v>88232</v>
      </c>
      <c r="BE110" s="9" t="e">
        <f t="shared" ca="1" si="23"/>
        <v>#NAME?</v>
      </c>
      <c r="BF110" s="6" t="e">
        <f t="shared" ca="1" si="24"/>
        <v>#NAME?</v>
      </c>
      <c r="BG110" s="6">
        <f t="shared" si="25"/>
        <v>2.1987487532867892E-3</v>
      </c>
      <c r="BH110" s="6">
        <f>VLOOKUP(A110, ALL_AP_DATA!$A$2:$D$3600, 3, FALSE)</f>
        <v>273</v>
      </c>
      <c r="BI110" s="6">
        <f>VLOOKUP(A110, ALL_AP_DATA!$A$2:$E$3600, 5, FALSE)</f>
        <v>194</v>
      </c>
      <c r="BJ110" s="6">
        <f t="shared" si="10"/>
        <v>0.58787878787878789</v>
      </c>
      <c r="BK110" s="6">
        <f t="shared" si="26"/>
        <v>0.82727272727272727</v>
      </c>
    </row>
    <row r="111" spans="1:63" ht="15.75" customHeight="1" x14ac:dyDescent="0.25">
      <c r="A111" s="6" t="s">
        <v>1487</v>
      </c>
      <c r="B111" s="6" t="s">
        <v>64</v>
      </c>
      <c r="C111" s="6">
        <v>13</v>
      </c>
      <c r="D111" s="6">
        <v>58</v>
      </c>
      <c r="E111" s="6">
        <v>1</v>
      </c>
      <c r="F111" s="6">
        <v>12</v>
      </c>
      <c r="G111" s="6">
        <v>0.14219999999999999</v>
      </c>
      <c r="H111" s="6">
        <v>0.2</v>
      </c>
      <c r="I111" s="6">
        <v>0.1212</v>
      </c>
      <c r="X111" s="6">
        <v>16</v>
      </c>
      <c r="Y111" s="6">
        <v>91</v>
      </c>
      <c r="Z111" s="6">
        <v>1</v>
      </c>
      <c r="AA111" s="6">
        <v>15</v>
      </c>
      <c r="AB111" s="6">
        <v>0.223</v>
      </c>
      <c r="AC111" s="6">
        <v>0.2</v>
      </c>
      <c r="AD111" s="6">
        <v>0.1515</v>
      </c>
      <c r="AE111" s="6">
        <v>19</v>
      </c>
      <c r="AF111" s="6">
        <v>108</v>
      </c>
      <c r="AG111" s="6">
        <v>3</v>
      </c>
      <c r="AH111" s="6">
        <v>20</v>
      </c>
      <c r="AI111" s="6">
        <v>0.26469999999999999</v>
      </c>
      <c r="AJ111" s="6">
        <v>0.6</v>
      </c>
      <c r="AK111" s="6">
        <v>0.20200000000000001</v>
      </c>
      <c r="AT111" s="6">
        <f t="shared" si="0"/>
        <v>0.20689655172413793</v>
      </c>
      <c r="AU111" s="6" t="str">
        <f t="shared" si="1"/>
        <v/>
      </c>
      <c r="AV111" s="6" t="str">
        <f t="shared" si="2"/>
        <v/>
      </c>
      <c r="AW111" s="7">
        <f t="shared" si="3"/>
        <v>0.16483516483516483</v>
      </c>
      <c r="AX111" s="6">
        <f t="shared" si="4"/>
        <v>0.18518518518518517</v>
      </c>
      <c r="AY111" s="6" t="str">
        <f t="shared" si="5"/>
        <v/>
      </c>
      <c r="BA111" s="6">
        <f>VLOOKUP(A111, ALL_AP_DATA!$A$2:$F$3600, 6, FALSE)</f>
        <v>408</v>
      </c>
      <c r="BB111" s="6" t="e">
        <f t="shared" ca="1" si="22"/>
        <v>#NAME?</v>
      </c>
      <c r="BC111" s="6">
        <f>VLOOKUP(A111,projmetadata!$A$2:$D$2036, 4, FALSE)</f>
        <v>42283</v>
      </c>
      <c r="BE111" s="9" t="e">
        <f t="shared" ca="1" si="23"/>
        <v>#NAME?</v>
      </c>
      <c r="BF111" s="6" t="e">
        <f t="shared" ca="1" si="24"/>
        <v>#NAME?</v>
      </c>
      <c r="BG111" s="6">
        <f t="shared" si="25"/>
        <v>2.3413665066338717E-3</v>
      </c>
      <c r="BH111" s="6">
        <f>VLOOKUP(A111, ALL_AP_DATA!$A$2:$D$3600, 3, FALSE)</f>
        <v>178</v>
      </c>
      <c r="BI111" s="6">
        <f>VLOOKUP(A111, ALL_AP_DATA!$A$2:$E$3600, 5, FALSE)</f>
        <v>99</v>
      </c>
      <c r="BJ111" s="6">
        <f t="shared" si="10"/>
        <v>0.24264705882352941</v>
      </c>
      <c r="BK111" s="6">
        <f t="shared" si="26"/>
        <v>0.43627450980392157</v>
      </c>
    </row>
    <row r="112" spans="1:63" ht="15.75" customHeight="1" x14ac:dyDescent="0.25">
      <c r="A112" s="6" t="s">
        <v>1334</v>
      </c>
      <c r="B112" s="6" t="s">
        <v>64</v>
      </c>
      <c r="C112" s="6">
        <v>1</v>
      </c>
      <c r="D112" s="6">
        <v>2</v>
      </c>
      <c r="E112" s="6">
        <v>4</v>
      </c>
      <c r="F112" s="6">
        <v>48</v>
      </c>
      <c r="G112" s="6">
        <v>7.1000000000000004E-3</v>
      </c>
      <c r="H112" s="6">
        <v>1</v>
      </c>
      <c r="I112" s="6">
        <v>1</v>
      </c>
      <c r="X112" s="6">
        <v>11</v>
      </c>
      <c r="Y112" s="6">
        <v>133</v>
      </c>
      <c r="Z112" s="6">
        <v>4</v>
      </c>
      <c r="AA112" s="6">
        <v>48</v>
      </c>
      <c r="AB112" s="6">
        <v>0.47160000000000002</v>
      </c>
      <c r="AC112" s="6">
        <v>1</v>
      </c>
      <c r="AD112" s="6">
        <v>1</v>
      </c>
      <c r="AE112" s="6">
        <v>29</v>
      </c>
      <c r="AF112" s="6">
        <v>146</v>
      </c>
      <c r="AG112" s="6">
        <v>4</v>
      </c>
      <c r="AH112" s="6">
        <v>48</v>
      </c>
      <c r="AI112" s="6">
        <v>0.51770000000000005</v>
      </c>
      <c r="AJ112" s="6">
        <v>1</v>
      </c>
      <c r="AK112" s="6">
        <v>1</v>
      </c>
      <c r="AT112" s="6">
        <f t="shared" si="0"/>
        <v>24</v>
      </c>
      <c r="AU112" s="6" t="str">
        <f t="shared" si="1"/>
        <v/>
      </c>
      <c r="AV112" s="6" t="str">
        <f t="shared" si="2"/>
        <v/>
      </c>
      <c r="AW112" s="7">
        <f t="shared" si="3"/>
        <v>0.36090225563909772</v>
      </c>
      <c r="AX112" s="6">
        <f t="shared" si="4"/>
        <v>0.32876712328767121</v>
      </c>
      <c r="AY112" s="6" t="str">
        <f t="shared" si="5"/>
        <v/>
      </c>
      <c r="BA112" s="6">
        <f>VLOOKUP(A112, ALL_AP_DATA!$A$2:$F$3600, 6, FALSE)</f>
        <v>282</v>
      </c>
      <c r="BB112" s="6" t="e">
        <f t="shared" ca="1" si="22"/>
        <v>#NAME?</v>
      </c>
      <c r="BC112" s="6">
        <f>VLOOKUP(A112,projmetadata!$A$2:$D$2036, 4, FALSE)</f>
        <v>19420</v>
      </c>
      <c r="BE112" s="9" t="e">
        <f t="shared" ca="1" si="23"/>
        <v>#NAME?</v>
      </c>
      <c r="BF112" s="6" t="e">
        <f t="shared" ca="1" si="24"/>
        <v>#NAME?</v>
      </c>
      <c r="BG112" s="6">
        <f t="shared" si="25"/>
        <v>2.4716786817713696E-3</v>
      </c>
      <c r="BH112" s="6">
        <f>VLOOKUP(A112, ALL_AP_DATA!$A$2:$D$3600, 3, FALSE)</f>
        <v>187</v>
      </c>
      <c r="BI112" s="6">
        <f>VLOOKUP(A112, ALL_AP_DATA!$A$2:$E$3600, 5, FALSE)</f>
        <v>48</v>
      </c>
      <c r="BJ112" s="6">
        <f t="shared" si="10"/>
        <v>0.1702127659574468</v>
      </c>
      <c r="BK112" s="6">
        <f t="shared" si="26"/>
        <v>0.66312056737588654</v>
      </c>
    </row>
    <row r="113" spans="1:63" ht="15.75" customHeight="1" x14ac:dyDescent="0.25">
      <c r="A113" s="6" t="s">
        <v>1166</v>
      </c>
      <c r="B113" s="6" t="s">
        <v>64</v>
      </c>
      <c r="C113" s="6">
        <v>18</v>
      </c>
      <c r="D113" s="6">
        <v>66</v>
      </c>
      <c r="E113" s="6">
        <v>2</v>
      </c>
      <c r="F113" s="6">
        <v>77</v>
      </c>
      <c r="G113" s="6">
        <v>0.13950000000000001</v>
      </c>
      <c r="H113" s="6">
        <v>0.66669999999999996</v>
      </c>
      <c r="I113" s="6">
        <v>0.5423</v>
      </c>
      <c r="X113" s="6">
        <v>2</v>
      </c>
      <c r="Y113" s="6">
        <v>17</v>
      </c>
      <c r="Z113" s="6">
        <v>1</v>
      </c>
      <c r="AA113" s="6">
        <v>23</v>
      </c>
      <c r="AB113" s="6">
        <v>3.5900000000000001E-2</v>
      </c>
      <c r="AC113" s="6">
        <v>0.33329999999999999</v>
      </c>
      <c r="AD113" s="6">
        <v>0.16200000000000001</v>
      </c>
      <c r="AE113" s="6">
        <v>58</v>
      </c>
      <c r="AF113" s="6">
        <v>245</v>
      </c>
      <c r="AG113" s="6">
        <v>3</v>
      </c>
      <c r="AH113" s="6">
        <v>121</v>
      </c>
      <c r="AI113" s="6">
        <v>0.51800000000000002</v>
      </c>
      <c r="AJ113" s="6">
        <v>1</v>
      </c>
      <c r="AK113" s="6">
        <v>0.85209999999999997</v>
      </c>
      <c r="AT113" s="6">
        <f t="shared" si="0"/>
        <v>1.1666666666666667</v>
      </c>
      <c r="AU113" s="6" t="str">
        <f t="shared" si="1"/>
        <v/>
      </c>
      <c r="AV113" s="6" t="str">
        <f t="shared" si="2"/>
        <v/>
      </c>
      <c r="AW113" s="7">
        <f t="shared" si="3"/>
        <v>1.3529411764705883</v>
      </c>
      <c r="AX113" s="6">
        <f t="shared" si="4"/>
        <v>0.49387755102040815</v>
      </c>
      <c r="AY113" s="6" t="str">
        <f t="shared" si="5"/>
        <v/>
      </c>
      <c r="BA113" s="6">
        <f>VLOOKUP(A113, ALL_AP_DATA!$A$2:$F$3600, 6, FALSE)</f>
        <v>473</v>
      </c>
      <c r="BB113" s="6" t="e">
        <f t="shared" ca="1" si="22"/>
        <v>#NAME?</v>
      </c>
      <c r="BC113" s="6">
        <f>VLOOKUP(A113,projmetadata!$A$2:$D$2036, 4, FALSE)</f>
        <v>55329</v>
      </c>
      <c r="BE113" s="9" t="e">
        <f t="shared" ca="1" si="23"/>
        <v>#NAME?</v>
      </c>
      <c r="BF113" s="6" t="e">
        <f t="shared" ca="1" si="24"/>
        <v>#NAME?</v>
      </c>
      <c r="BG113" s="6">
        <f t="shared" si="25"/>
        <v>2.5664660485459705E-3</v>
      </c>
      <c r="BH113" s="6">
        <f>VLOOKUP(A113, ALL_AP_DATA!$A$2:$D$3600, 3, FALSE)</f>
        <v>264</v>
      </c>
      <c r="BI113" s="6">
        <f>VLOOKUP(A113, ALL_AP_DATA!$A$2:$E$3600, 5, FALSE)</f>
        <v>142</v>
      </c>
      <c r="BJ113" s="6">
        <f t="shared" si="10"/>
        <v>0.30021141649048627</v>
      </c>
      <c r="BK113" s="6">
        <f t="shared" si="26"/>
        <v>0.55813953488372092</v>
      </c>
    </row>
    <row r="114" spans="1:63" ht="15.75" customHeight="1" x14ac:dyDescent="0.25">
      <c r="A114" s="6" t="s">
        <v>735</v>
      </c>
      <c r="B114" s="6" t="s">
        <v>64</v>
      </c>
      <c r="C114" s="6">
        <v>16</v>
      </c>
      <c r="D114" s="6">
        <v>301</v>
      </c>
      <c r="E114" s="6">
        <v>2</v>
      </c>
      <c r="F114" s="6">
        <v>17</v>
      </c>
      <c r="G114" s="6">
        <v>0.19889999999999999</v>
      </c>
      <c r="H114" s="6">
        <v>0.5</v>
      </c>
      <c r="I114" s="6">
        <v>4.2799999999999998E-2</v>
      </c>
      <c r="X114" s="6">
        <v>58</v>
      </c>
      <c r="Y114" s="6">
        <v>508</v>
      </c>
      <c r="Z114" s="6">
        <v>3</v>
      </c>
      <c r="AA114" s="6">
        <v>16</v>
      </c>
      <c r="AB114" s="6">
        <v>0.33579999999999999</v>
      </c>
      <c r="AC114" s="6">
        <v>0.75</v>
      </c>
      <c r="AD114" s="6">
        <v>4.0300000000000002E-2</v>
      </c>
      <c r="AE114" s="6">
        <v>115</v>
      </c>
      <c r="AF114" s="6">
        <v>558</v>
      </c>
      <c r="AG114" s="6">
        <v>3</v>
      </c>
      <c r="AH114" s="6">
        <v>162</v>
      </c>
      <c r="AI114" s="6">
        <v>0.36880000000000002</v>
      </c>
      <c r="AJ114" s="6">
        <v>0.75</v>
      </c>
      <c r="AK114" s="6">
        <v>0.40810000000000002</v>
      </c>
      <c r="AT114" s="6">
        <f t="shared" si="0"/>
        <v>5.647840531561462E-2</v>
      </c>
      <c r="AU114" s="6" t="str">
        <f t="shared" si="1"/>
        <v/>
      </c>
      <c r="AV114" s="6" t="str">
        <f t="shared" si="2"/>
        <v/>
      </c>
      <c r="AW114" s="7">
        <f t="shared" si="3"/>
        <v>3.1496062992125984E-2</v>
      </c>
      <c r="AX114" s="6">
        <f t="shared" si="4"/>
        <v>0.29032258064516131</v>
      </c>
      <c r="AY114" s="6" t="str">
        <f t="shared" si="5"/>
        <v/>
      </c>
      <c r="BA114" s="6">
        <f>VLOOKUP(A114, ALL_AP_DATA!$A$2:$F$3600, 6, FALSE)</f>
        <v>1513</v>
      </c>
      <c r="BB114" s="6" t="e">
        <f t="shared" ca="1" si="22"/>
        <v>#NAME?</v>
      </c>
      <c r="BC114" s="6">
        <f>VLOOKUP(A114,projmetadata!$A$2:$D$2036, 4, FALSE)</f>
        <v>151536</v>
      </c>
      <c r="BE114" s="9" t="e">
        <f t="shared" ca="1" si="23"/>
        <v>#NAME?</v>
      </c>
      <c r="BF114" s="6" t="e">
        <f t="shared" ca="1" si="24"/>
        <v>#NAME?</v>
      </c>
      <c r="BG114" s="6">
        <f t="shared" si="25"/>
        <v>2.6198395100834127E-3</v>
      </c>
      <c r="BH114" s="6">
        <f>VLOOKUP(A114, ALL_AP_DATA!$A$2:$D$3600, 3, FALSE)</f>
        <v>737</v>
      </c>
      <c r="BI114" s="6">
        <f>VLOOKUP(A114, ALL_AP_DATA!$A$2:$E$3600, 5, FALSE)</f>
        <v>397</v>
      </c>
      <c r="BJ114" s="6">
        <f t="shared" si="10"/>
        <v>0.26239259748843358</v>
      </c>
      <c r="BK114" s="6">
        <f t="shared" si="26"/>
        <v>0.48711169861202908</v>
      </c>
    </row>
    <row r="115" spans="1:63" ht="15.75" customHeight="1" x14ac:dyDescent="0.25">
      <c r="A115" s="6" t="s">
        <v>1320</v>
      </c>
      <c r="B115" s="6" t="s">
        <v>64</v>
      </c>
      <c r="C115" s="6">
        <v>3</v>
      </c>
      <c r="D115" s="6">
        <v>21</v>
      </c>
      <c r="E115" s="6">
        <v>0</v>
      </c>
      <c r="F115" s="6">
        <v>0</v>
      </c>
      <c r="G115" s="6">
        <v>2.7400000000000001E-2</v>
      </c>
      <c r="H115" s="6">
        <v>0</v>
      </c>
      <c r="I115" s="6">
        <v>0</v>
      </c>
      <c r="Q115" s="6">
        <v>1</v>
      </c>
      <c r="R115" s="6">
        <v>3</v>
      </c>
      <c r="S115" s="6">
        <v>2</v>
      </c>
      <c r="T115" s="6">
        <v>43</v>
      </c>
      <c r="U115" s="6">
        <v>3.8999999999999998E-3</v>
      </c>
      <c r="V115" s="6">
        <v>0.66669999999999996</v>
      </c>
      <c r="W115" s="6">
        <v>0.33860000000000001</v>
      </c>
      <c r="X115" s="6">
        <v>5</v>
      </c>
      <c r="Y115" s="6">
        <v>51</v>
      </c>
      <c r="Z115" s="6">
        <v>1</v>
      </c>
      <c r="AA115" s="6">
        <v>7</v>
      </c>
      <c r="AB115" s="6">
        <v>6.6500000000000004E-2</v>
      </c>
      <c r="AC115" s="6">
        <v>0.33329999999999999</v>
      </c>
      <c r="AD115" s="6">
        <v>5.5100000000000003E-2</v>
      </c>
      <c r="AE115" s="6">
        <v>77</v>
      </c>
      <c r="AF115" s="6">
        <v>308</v>
      </c>
      <c r="AG115" s="6">
        <v>3</v>
      </c>
      <c r="AH115" s="6">
        <v>86</v>
      </c>
      <c r="AI115" s="6">
        <v>0.40160000000000001</v>
      </c>
      <c r="AJ115" s="6">
        <v>1</v>
      </c>
      <c r="AK115" s="6">
        <v>0.67720000000000002</v>
      </c>
      <c r="AT115" s="6">
        <f t="shared" si="0"/>
        <v>0</v>
      </c>
      <c r="AU115" s="6" t="str">
        <f t="shared" si="1"/>
        <v/>
      </c>
      <c r="AV115" s="6">
        <f t="shared" si="2"/>
        <v>14.333333333333334</v>
      </c>
      <c r="AW115" s="7">
        <f t="shared" si="3"/>
        <v>0.13725490196078433</v>
      </c>
      <c r="AX115" s="6">
        <f t="shared" si="4"/>
        <v>0.2792207792207792</v>
      </c>
      <c r="AY115" s="6" t="str">
        <f t="shared" si="5"/>
        <v/>
      </c>
      <c r="BA115" s="6">
        <f>VLOOKUP(A115, ALL_AP_DATA!$A$2:$F$3600, 6, FALSE)</f>
        <v>767</v>
      </c>
      <c r="BB115" s="6" t="e">
        <f t="shared" ca="1" si="22"/>
        <v>#NAME?</v>
      </c>
      <c r="BC115" s="6">
        <f>VLOOKUP(A115,projmetadata!$A$2:$D$2036, 4, FALSE)</f>
        <v>46776</v>
      </c>
      <c r="BE115" s="9" t="e">
        <f t="shared" ca="1" si="23"/>
        <v>#NAME?</v>
      </c>
      <c r="BF115" s="6" t="e">
        <f t="shared" ca="1" si="24"/>
        <v>#NAME?</v>
      </c>
      <c r="BG115" s="6">
        <f t="shared" si="25"/>
        <v>2.7150675560116298E-3</v>
      </c>
      <c r="BH115" s="6">
        <f>VLOOKUP(A115, ALL_AP_DATA!$A$2:$D$3600, 3, FALSE)</f>
        <v>331</v>
      </c>
      <c r="BI115" s="6">
        <f>VLOOKUP(A115, ALL_AP_DATA!$A$2:$E$3600, 5, FALSE)</f>
        <v>127</v>
      </c>
      <c r="BJ115" s="6">
        <f t="shared" si="10"/>
        <v>0.16558018252933507</v>
      </c>
      <c r="BK115" s="6">
        <f t="shared" si="26"/>
        <v>0.43155149934810949</v>
      </c>
    </row>
    <row r="116" spans="1:63" ht="15.75" customHeight="1" x14ac:dyDescent="0.25">
      <c r="A116" s="6" t="s">
        <v>1325</v>
      </c>
      <c r="B116" s="6" t="s">
        <v>64</v>
      </c>
      <c r="C116" s="6">
        <v>1</v>
      </c>
      <c r="D116" s="6">
        <v>23</v>
      </c>
      <c r="E116" s="6">
        <v>0</v>
      </c>
      <c r="F116" s="6">
        <v>0</v>
      </c>
      <c r="G116" s="6">
        <v>0.1278</v>
      </c>
      <c r="H116" s="6">
        <v>0</v>
      </c>
      <c r="I116" s="6">
        <v>0</v>
      </c>
      <c r="X116" s="6">
        <v>1</v>
      </c>
      <c r="Y116" s="6">
        <v>45</v>
      </c>
      <c r="Z116" s="6">
        <v>0</v>
      </c>
      <c r="AA116" s="6">
        <v>0</v>
      </c>
      <c r="AB116" s="6">
        <v>0.25</v>
      </c>
      <c r="AC116" s="6">
        <v>0</v>
      </c>
      <c r="AD116" s="6">
        <v>0</v>
      </c>
      <c r="AE116" s="6">
        <v>10</v>
      </c>
      <c r="AF116" s="6">
        <v>44</v>
      </c>
      <c r="AG116" s="6">
        <v>1</v>
      </c>
      <c r="AH116" s="6">
        <v>2</v>
      </c>
      <c r="AI116" s="6">
        <v>0.24440000000000001</v>
      </c>
      <c r="AJ116" s="6">
        <v>0.5</v>
      </c>
      <c r="AK116" s="6">
        <v>0.1053</v>
      </c>
      <c r="AT116" s="6">
        <f t="shared" si="0"/>
        <v>0</v>
      </c>
      <c r="AU116" s="6" t="str">
        <f t="shared" si="1"/>
        <v/>
      </c>
      <c r="AV116" s="6" t="str">
        <f t="shared" si="2"/>
        <v/>
      </c>
      <c r="AW116" s="7">
        <f t="shared" si="3"/>
        <v>0</v>
      </c>
      <c r="AX116" s="6">
        <f t="shared" si="4"/>
        <v>4.5454545454545456E-2</v>
      </c>
      <c r="AY116" s="6" t="str">
        <f t="shared" si="5"/>
        <v/>
      </c>
      <c r="BA116" s="6">
        <f>VLOOKUP(A116, ALL_AP_DATA!$A$2:$F$3600, 6, FALSE)</f>
        <v>180</v>
      </c>
      <c r="BB116" s="6" t="e">
        <f t="shared" ca="1" si="22"/>
        <v>#NAME?</v>
      </c>
      <c r="BC116" s="6">
        <f>VLOOKUP(A116,projmetadata!$A$2:$D$2036, 4, FALSE)</f>
        <v>6895</v>
      </c>
      <c r="BE116" s="9" t="e">
        <f t="shared" ca="1" si="23"/>
        <v>#NAME?</v>
      </c>
      <c r="BF116" s="6" t="e">
        <f t="shared" ca="1" si="24"/>
        <v>#NAME?</v>
      </c>
      <c r="BG116" s="6">
        <f t="shared" si="25"/>
        <v>2.755620014503263E-3</v>
      </c>
      <c r="BH116" s="6">
        <f>VLOOKUP(A116, ALL_AP_DATA!$A$2:$D$3600, 3, FALSE)</f>
        <v>86</v>
      </c>
      <c r="BI116" s="6">
        <f>VLOOKUP(A116, ALL_AP_DATA!$A$2:$E$3600, 5, FALSE)</f>
        <v>19</v>
      </c>
      <c r="BJ116" s="6">
        <f t="shared" si="10"/>
        <v>0.10555555555555556</v>
      </c>
      <c r="BK116" s="6">
        <f t="shared" si="26"/>
        <v>0.4777777777777778</v>
      </c>
    </row>
    <row r="117" spans="1:63" ht="15.75" customHeight="1" x14ac:dyDescent="0.25">
      <c r="A117" s="6" t="s">
        <v>579</v>
      </c>
      <c r="B117" s="6" t="s">
        <v>64</v>
      </c>
      <c r="C117" s="6">
        <v>17</v>
      </c>
      <c r="D117" s="6">
        <v>46</v>
      </c>
      <c r="E117" s="6">
        <v>4</v>
      </c>
      <c r="F117" s="6">
        <v>9</v>
      </c>
      <c r="G117" s="6">
        <v>0.03</v>
      </c>
      <c r="H117" s="6">
        <v>0.21049999999999999</v>
      </c>
      <c r="I117" s="6">
        <v>2.4799999999999999E-2</v>
      </c>
      <c r="Q117" s="6">
        <v>1</v>
      </c>
      <c r="R117" s="6">
        <v>4</v>
      </c>
      <c r="S117" s="6">
        <v>2</v>
      </c>
      <c r="T117" s="6">
        <v>76</v>
      </c>
      <c r="U117" s="6">
        <v>2.5999999999999999E-3</v>
      </c>
      <c r="V117" s="6">
        <v>0.1053</v>
      </c>
      <c r="W117" s="6">
        <v>0.2094</v>
      </c>
      <c r="X117" s="6">
        <v>43</v>
      </c>
      <c r="Y117" s="6">
        <v>213</v>
      </c>
      <c r="Z117" s="6">
        <v>0</v>
      </c>
      <c r="AA117" s="6">
        <v>0</v>
      </c>
      <c r="AB117" s="6">
        <v>0.1389</v>
      </c>
      <c r="AC117" s="6">
        <v>0</v>
      </c>
      <c r="AD117" s="6">
        <v>0</v>
      </c>
      <c r="AE117" s="6">
        <v>145</v>
      </c>
      <c r="AF117" s="6">
        <v>669</v>
      </c>
      <c r="AG117" s="6">
        <v>9</v>
      </c>
      <c r="AH117" s="6">
        <v>179</v>
      </c>
      <c r="AI117" s="6">
        <v>0.43640000000000001</v>
      </c>
      <c r="AJ117" s="6">
        <v>0.47370000000000001</v>
      </c>
      <c r="AK117" s="6">
        <v>0.49309999999999998</v>
      </c>
      <c r="AT117" s="6">
        <f t="shared" si="0"/>
        <v>0.19565217391304349</v>
      </c>
      <c r="AU117" s="6" t="str">
        <f t="shared" si="1"/>
        <v/>
      </c>
      <c r="AV117" s="6">
        <f t="shared" si="2"/>
        <v>19</v>
      </c>
      <c r="AW117" s="7">
        <f t="shared" si="3"/>
        <v>0</v>
      </c>
      <c r="AX117" s="6">
        <f t="shared" si="4"/>
        <v>0.26756352765321373</v>
      </c>
      <c r="AY117" s="6" t="str">
        <f t="shared" si="5"/>
        <v/>
      </c>
      <c r="BA117" s="6">
        <f>VLOOKUP(A117, ALL_AP_DATA!$A$2:$F$3600, 6, FALSE)</f>
        <v>1533</v>
      </c>
      <c r="BB117" s="6" t="e">
        <f t="shared" ca="1" si="22"/>
        <v>#NAME?</v>
      </c>
      <c r="BC117" s="6">
        <f>VLOOKUP(A117,projmetadata!$A$2:$D$2036, 4, FALSE)</f>
        <v>130318</v>
      </c>
      <c r="BE117" s="9" t="e">
        <f t="shared" ca="1" si="23"/>
        <v>#NAME?</v>
      </c>
      <c r="BF117" s="6" t="e">
        <f t="shared" ca="1" si="24"/>
        <v>#NAME?</v>
      </c>
      <c r="BG117" s="6">
        <f t="shared" si="25"/>
        <v>2.7854939455792755E-3</v>
      </c>
      <c r="BH117" s="6">
        <f>VLOOKUP(A117, ALL_AP_DATA!$A$2:$D$3600, 3, FALSE)</f>
        <v>755</v>
      </c>
      <c r="BI117" s="6">
        <f>VLOOKUP(A117, ALL_AP_DATA!$A$2:$E$3600, 5, FALSE)</f>
        <v>363</v>
      </c>
      <c r="BJ117" s="6">
        <f t="shared" si="10"/>
        <v>0.23679060665362034</v>
      </c>
      <c r="BK117" s="6">
        <f t="shared" si="26"/>
        <v>0.49249836921069795</v>
      </c>
    </row>
    <row r="118" spans="1:63" ht="15.75" customHeight="1" x14ac:dyDescent="0.25">
      <c r="A118" s="6" t="s">
        <v>1194</v>
      </c>
      <c r="B118" s="6" t="s">
        <v>64</v>
      </c>
      <c r="C118" s="6">
        <v>5</v>
      </c>
      <c r="D118" s="6">
        <v>71</v>
      </c>
      <c r="E118" s="6">
        <v>1</v>
      </c>
      <c r="F118" s="6">
        <v>25</v>
      </c>
      <c r="G118" s="6">
        <v>0.33019999999999999</v>
      </c>
      <c r="H118" s="6">
        <v>0.33329999999999999</v>
      </c>
      <c r="I118" s="6">
        <v>0.37880000000000003</v>
      </c>
      <c r="X118" s="6">
        <v>4</v>
      </c>
      <c r="Y118" s="6">
        <v>33</v>
      </c>
      <c r="Z118" s="6">
        <v>0</v>
      </c>
      <c r="AA118" s="6">
        <v>0</v>
      </c>
      <c r="AB118" s="6">
        <v>0.1535</v>
      </c>
      <c r="AC118" s="6">
        <v>0</v>
      </c>
      <c r="AD118" s="6">
        <v>0</v>
      </c>
      <c r="AE118" s="6">
        <v>21</v>
      </c>
      <c r="AF118" s="6">
        <v>89</v>
      </c>
      <c r="AG118" s="6">
        <v>1</v>
      </c>
      <c r="AH118" s="6">
        <v>25</v>
      </c>
      <c r="AI118" s="6">
        <v>0.41399999999999998</v>
      </c>
      <c r="AJ118" s="6">
        <v>0.33329999999999999</v>
      </c>
      <c r="AK118" s="6">
        <v>0.37880000000000003</v>
      </c>
      <c r="AT118" s="6">
        <f t="shared" si="0"/>
        <v>0.352112676056338</v>
      </c>
      <c r="AU118" s="6" t="str">
        <f t="shared" si="1"/>
        <v/>
      </c>
      <c r="AV118" s="6" t="str">
        <f t="shared" si="2"/>
        <v/>
      </c>
      <c r="AW118" s="7">
        <f t="shared" si="3"/>
        <v>0</v>
      </c>
      <c r="AX118" s="6">
        <f t="shared" si="4"/>
        <v>0.2808988764044944</v>
      </c>
      <c r="AY118" s="6" t="str">
        <f t="shared" si="5"/>
        <v/>
      </c>
      <c r="BA118" s="6">
        <f>VLOOKUP(A118, ALL_AP_DATA!$A$2:$F$3600, 6, FALSE)</f>
        <v>215</v>
      </c>
      <c r="BB118" s="6" t="e">
        <f t="shared" ca="1" si="22"/>
        <v>#NAME?</v>
      </c>
      <c r="BC118" s="6">
        <f>VLOOKUP(A118,projmetadata!$A$2:$D$2036, 4, FALSE)</f>
        <v>22533</v>
      </c>
      <c r="BE118" s="9" t="e">
        <f t="shared" ca="1" si="23"/>
        <v>#NAME?</v>
      </c>
      <c r="BF118" s="6" t="e">
        <f t="shared" ca="1" si="24"/>
        <v>#NAME?</v>
      </c>
      <c r="BG118" s="6">
        <f t="shared" si="25"/>
        <v>2.9290374117960324E-3</v>
      </c>
      <c r="BH118" s="6">
        <f>VLOOKUP(A118, ALL_AP_DATA!$A$2:$D$3600, 3, FALSE)</f>
        <v>131</v>
      </c>
      <c r="BI118" s="6">
        <f>VLOOKUP(A118, ALL_AP_DATA!$A$2:$E$3600, 5, FALSE)</f>
        <v>66</v>
      </c>
      <c r="BJ118" s="6">
        <f t="shared" si="10"/>
        <v>0.30697674418604654</v>
      </c>
      <c r="BK118" s="6">
        <f t="shared" si="26"/>
        <v>0.6093023255813953</v>
      </c>
    </row>
    <row r="119" spans="1:63" ht="15.75" customHeight="1" x14ac:dyDescent="0.25">
      <c r="A119" s="6" t="s">
        <v>501</v>
      </c>
      <c r="B119" s="6" t="s">
        <v>64</v>
      </c>
      <c r="C119" s="6">
        <v>4</v>
      </c>
      <c r="D119" s="6">
        <v>127</v>
      </c>
      <c r="E119" s="6">
        <v>1</v>
      </c>
      <c r="F119" s="6">
        <v>8</v>
      </c>
      <c r="G119" s="6">
        <v>0.193</v>
      </c>
      <c r="H119" s="6">
        <v>0.25</v>
      </c>
      <c r="I119" s="6">
        <v>4.8800000000000003E-2</v>
      </c>
      <c r="X119" s="6">
        <v>30</v>
      </c>
      <c r="Y119" s="6">
        <v>269</v>
      </c>
      <c r="Z119" s="6">
        <v>4</v>
      </c>
      <c r="AA119" s="6">
        <v>164</v>
      </c>
      <c r="AB119" s="6">
        <v>0.4088</v>
      </c>
      <c r="AC119" s="6">
        <v>1</v>
      </c>
      <c r="AD119" s="6">
        <v>1</v>
      </c>
      <c r="AE119" s="6">
        <v>93</v>
      </c>
      <c r="AF119" s="6">
        <v>315</v>
      </c>
      <c r="AG119" s="6">
        <v>1</v>
      </c>
      <c r="AH119" s="6">
        <v>8</v>
      </c>
      <c r="AI119" s="6">
        <v>0.47870000000000001</v>
      </c>
      <c r="AJ119" s="6">
        <v>0.25</v>
      </c>
      <c r="AK119" s="6">
        <v>4.8800000000000003E-2</v>
      </c>
      <c r="AT119" s="6">
        <f t="shared" si="0"/>
        <v>6.2992125984251968E-2</v>
      </c>
      <c r="AU119" s="6" t="str">
        <f t="shared" si="1"/>
        <v/>
      </c>
      <c r="AV119" s="6" t="str">
        <f t="shared" si="2"/>
        <v/>
      </c>
      <c r="AW119" s="7">
        <f t="shared" si="3"/>
        <v>0.60966542750929364</v>
      </c>
      <c r="AX119" s="6">
        <f t="shared" si="4"/>
        <v>2.5396825396825397E-2</v>
      </c>
      <c r="AY119" s="6" t="str">
        <f t="shared" si="5"/>
        <v/>
      </c>
      <c r="BA119" s="6">
        <f>VLOOKUP(A119, ALL_AP_DATA!$A$2:$F$3600, 6, FALSE)</f>
        <v>658</v>
      </c>
      <c r="BB119" s="6" t="e">
        <f t="shared" ca="1" si="22"/>
        <v>#NAME?</v>
      </c>
      <c r="BC119" s="6">
        <f>VLOOKUP(A119,projmetadata!$A$2:$D$2036, 4, FALSE)</f>
        <v>52750</v>
      </c>
      <c r="BE119" s="9" t="e">
        <f t="shared" ca="1" si="23"/>
        <v>#NAME?</v>
      </c>
      <c r="BF119" s="6" t="e">
        <f t="shared" ca="1" si="24"/>
        <v>#NAME?</v>
      </c>
      <c r="BG119" s="6">
        <f t="shared" si="25"/>
        <v>3.1090047393364929E-3</v>
      </c>
      <c r="BH119" s="6">
        <f>VLOOKUP(A119, ALL_AP_DATA!$A$2:$D$3600, 3, FALSE)</f>
        <v>456</v>
      </c>
      <c r="BI119" s="6">
        <f>VLOOKUP(A119, ALL_AP_DATA!$A$2:$E$3600, 5, FALSE)</f>
        <v>164</v>
      </c>
      <c r="BJ119" s="6">
        <f t="shared" si="10"/>
        <v>0.24924012158054712</v>
      </c>
      <c r="BK119" s="6">
        <f t="shared" si="26"/>
        <v>0.69300911854103342</v>
      </c>
    </row>
    <row r="120" spans="1:63" ht="15.75" customHeight="1" x14ac:dyDescent="0.25">
      <c r="A120" s="6" t="s">
        <v>300</v>
      </c>
      <c r="B120" s="6" t="s">
        <v>64</v>
      </c>
      <c r="C120" s="6">
        <v>9</v>
      </c>
      <c r="D120" s="6">
        <v>46</v>
      </c>
      <c r="E120" s="6">
        <v>0</v>
      </c>
      <c r="F120" s="6">
        <v>0</v>
      </c>
      <c r="G120" s="6">
        <v>9.6000000000000002E-2</v>
      </c>
      <c r="H120" s="6">
        <v>0</v>
      </c>
      <c r="I120" s="6">
        <v>0</v>
      </c>
      <c r="X120" s="6">
        <v>27</v>
      </c>
      <c r="Y120" s="6">
        <v>128</v>
      </c>
      <c r="Z120" s="6">
        <v>1</v>
      </c>
      <c r="AA120" s="6">
        <v>105</v>
      </c>
      <c r="AB120" s="6">
        <v>0.26719999999999999</v>
      </c>
      <c r="AC120" s="6">
        <v>0.33329999999999999</v>
      </c>
      <c r="AD120" s="6">
        <v>0.71919999999999995</v>
      </c>
      <c r="AE120" s="6">
        <v>35</v>
      </c>
      <c r="AF120" s="6">
        <v>153</v>
      </c>
      <c r="AG120" s="6">
        <v>1</v>
      </c>
      <c r="AH120" s="6">
        <v>2</v>
      </c>
      <c r="AI120" s="6">
        <v>0.31940000000000002</v>
      </c>
      <c r="AJ120" s="6">
        <v>0.33329999999999999</v>
      </c>
      <c r="AK120" s="6">
        <v>1.37E-2</v>
      </c>
      <c r="AT120" s="6">
        <f t="shared" si="0"/>
        <v>0</v>
      </c>
      <c r="AU120" s="6" t="str">
        <f t="shared" si="1"/>
        <v/>
      </c>
      <c r="AV120" s="6" t="str">
        <f t="shared" si="2"/>
        <v/>
      </c>
      <c r="AW120" s="7">
        <f t="shared" si="3"/>
        <v>0.8203125</v>
      </c>
      <c r="AX120" s="6">
        <f t="shared" si="4"/>
        <v>1.3071895424836602E-2</v>
      </c>
      <c r="AY120" s="6" t="str">
        <f t="shared" si="5"/>
        <v/>
      </c>
      <c r="BA120" s="6">
        <f>VLOOKUP(A120, ALL_AP_DATA!$A$2:$F$3600, 6, FALSE)</f>
        <v>479</v>
      </c>
      <c r="BB120" s="6" t="e">
        <f t="shared" ca="1" si="22"/>
        <v>#NAME?</v>
      </c>
      <c r="BC120" s="6">
        <f>VLOOKUP(A120,projmetadata!$A$2:$D$2036, 4, FALSE)</f>
        <v>46588</v>
      </c>
      <c r="BE120" s="9" t="e">
        <f t="shared" ca="1" si="23"/>
        <v>#NAME?</v>
      </c>
      <c r="BF120" s="6" t="e">
        <f t="shared" ca="1" si="24"/>
        <v>#NAME?</v>
      </c>
      <c r="BG120" s="6">
        <f t="shared" si="25"/>
        <v>3.1338542113849058E-3</v>
      </c>
      <c r="BH120" s="6">
        <f>VLOOKUP(A120, ALL_AP_DATA!$A$2:$D$3600, 3, FALSE)</f>
        <v>226</v>
      </c>
      <c r="BI120" s="6">
        <f>VLOOKUP(A120, ALL_AP_DATA!$A$2:$E$3600, 5, FALSE)</f>
        <v>146</v>
      </c>
      <c r="BJ120" s="6">
        <f t="shared" si="10"/>
        <v>0.30480167014613779</v>
      </c>
      <c r="BK120" s="6">
        <f t="shared" si="26"/>
        <v>0.47181628392484343</v>
      </c>
    </row>
    <row r="121" spans="1:63" ht="15.75" customHeight="1" x14ac:dyDescent="0.25">
      <c r="A121" s="6" t="s">
        <v>827</v>
      </c>
      <c r="B121" s="6" t="s">
        <v>64</v>
      </c>
      <c r="C121" s="6">
        <v>2</v>
      </c>
      <c r="D121" s="6">
        <v>4</v>
      </c>
      <c r="E121" s="6">
        <v>0</v>
      </c>
      <c r="F121" s="6">
        <v>0</v>
      </c>
      <c r="G121" s="6">
        <v>3.9199999999999999E-2</v>
      </c>
      <c r="H121" s="6">
        <v>0</v>
      </c>
      <c r="I121" s="6">
        <v>0</v>
      </c>
      <c r="X121" s="6">
        <v>3</v>
      </c>
      <c r="Y121" s="6">
        <v>64</v>
      </c>
      <c r="Z121" s="6">
        <v>0</v>
      </c>
      <c r="AA121" s="6">
        <v>0</v>
      </c>
      <c r="AB121" s="6">
        <v>0.62749999999999995</v>
      </c>
      <c r="AC121" s="6">
        <v>0</v>
      </c>
      <c r="AD121" s="6">
        <v>0</v>
      </c>
      <c r="AE121" s="6">
        <v>6</v>
      </c>
      <c r="AF121" s="6">
        <v>38</v>
      </c>
      <c r="AG121" s="6">
        <v>1</v>
      </c>
      <c r="AH121" s="6">
        <v>26</v>
      </c>
      <c r="AI121" s="6">
        <v>0.3725</v>
      </c>
      <c r="AJ121" s="6">
        <v>1</v>
      </c>
      <c r="AK121" s="6">
        <v>1</v>
      </c>
      <c r="AT121" s="6">
        <f t="shared" si="0"/>
        <v>0</v>
      </c>
      <c r="AU121" s="6" t="str">
        <f t="shared" si="1"/>
        <v/>
      </c>
      <c r="AV121" s="6" t="str">
        <f t="shared" si="2"/>
        <v/>
      </c>
      <c r="AW121" s="7">
        <f t="shared" si="3"/>
        <v>0</v>
      </c>
      <c r="AX121" s="6">
        <f t="shared" si="4"/>
        <v>0.68421052631578949</v>
      </c>
      <c r="AY121" s="6" t="str">
        <f t="shared" si="5"/>
        <v/>
      </c>
      <c r="BA121" s="6">
        <f>VLOOKUP(A121, ALL_AP_DATA!$A$2:$F$3600, 6, FALSE)</f>
        <v>102</v>
      </c>
      <c r="BB121" s="6" t="e">
        <f t="shared" ca="1" si="22"/>
        <v>#NAME?</v>
      </c>
      <c r="BC121" s="6">
        <f>VLOOKUP(A121,projmetadata!$A$2:$D$2036, 4, FALSE)</f>
        <v>8135</v>
      </c>
      <c r="BE121" s="9" t="e">
        <f t="shared" ca="1" si="23"/>
        <v>#NAME?</v>
      </c>
      <c r="BF121" s="6" t="e">
        <f t="shared" ca="1" si="24"/>
        <v>#NAME?</v>
      </c>
      <c r="BG121" s="6">
        <f t="shared" si="25"/>
        <v>3.1960663798401966E-3</v>
      </c>
      <c r="BH121" s="6">
        <f>VLOOKUP(A121, ALL_AP_DATA!$A$2:$D$3600, 3, FALSE)</f>
        <v>73</v>
      </c>
      <c r="BI121" s="6">
        <f>VLOOKUP(A121, ALL_AP_DATA!$A$2:$E$3600, 5, FALSE)</f>
        <v>26</v>
      </c>
      <c r="BJ121" s="6">
        <f t="shared" si="10"/>
        <v>0.25490196078431371</v>
      </c>
      <c r="BK121" s="6">
        <f t="shared" si="26"/>
        <v>0.71568627450980393</v>
      </c>
    </row>
    <row r="122" spans="1:63" ht="15.75" customHeight="1" x14ac:dyDescent="0.25">
      <c r="A122" s="6" t="s">
        <v>1345</v>
      </c>
      <c r="B122" s="6" t="s">
        <v>64</v>
      </c>
      <c r="C122" s="6">
        <v>4</v>
      </c>
      <c r="D122" s="6">
        <v>10</v>
      </c>
      <c r="E122" s="6">
        <v>1</v>
      </c>
      <c r="F122" s="6">
        <v>16</v>
      </c>
      <c r="G122" s="6">
        <v>3.8800000000000001E-2</v>
      </c>
      <c r="H122" s="6">
        <v>1</v>
      </c>
      <c r="I122" s="6">
        <v>0.2712</v>
      </c>
      <c r="X122" s="6">
        <v>7</v>
      </c>
      <c r="Y122" s="6">
        <v>51</v>
      </c>
      <c r="Z122" s="6">
        <v>1</v>
      </c>
      <c r="AA122" s="6">
        <v>11</v>
      </c>
      <c r="AB122" s="6">
        <v>0.19769999999999999</v>
      </c>
      <c r="AC122" s="6">
        <v>1</v>
      </c>
      <c r="AD122" s="6">
        <v>0.18640000000000001</v>
      </c>
      <c r="AE122" s="6">
        <v>28</v>
      </c>
      <c r="AF122" s="6">
        <v>101</v>
      </c>
      <c r="AG122" s="6">
        <v>1</v>
      </c>
      <c r="AH122" s="6">
        <v>19</v>
      </c>
      <c r="AI122" s="6">
        <v>0.39150000000000001</v>
      </c>
      <c r="AJ122" s="6">
        <v>1</v>
      </c>
      <c r="AK122" s="6">
        <v>0.32200000000000001</v>
      </c>
      <c r="AT122" s="6">
        <f t="shared" si="0"/>
        <v>1.6</v>
      </c>
      <c r="AU122" s="6" t="str">
        <f t="shared" si="1"/>
        <v/>
      </c>
      <c r="AV122" s="6" t="str">
        <f t="shared" si="2"/>
        <v/>
      </c>
      <c r="AW122" s="7">
        <f t="shared" si="3"/>
        <v>0.21568627450980393</v>
      </c>
      <c r="AX122" s="6">
        <f t="shared" si="4"/>
        <v>0.18811881188118812</v>
      </c>
      <c r="AY122" s="6" t="str">
        <f t="shared" si="5"/>
        <v/>
      </c>
      <c r="BA122" s="6">
        <f>VLOOKUP(A122, ALL_AP_DATA!$A$2:$F$3600, 6, FALSE)</f>
        <v>258</v>
      </c>
      <c r="BB122" s="6" t="e">
        <f t="shared" ca="1" si="22"/>
        <v>#NAME?</v>
      </c>
      <c r="BC122" s="6">
        <f>VLOOKUP(A122,projmetadata!$A$2:$D$2036, 4, FALSE)</f>
        <v>18440</v>
      </c>
      <c r="BE122" s="9" t="e">
        <f t="shared" ca="1" si="23"/>
        <v>#NAME?</v>
      </c>
      <c r="BF122" s="6" t="e">
        <f t="shared" ca="1" si="24"/>
        <v>#NAME?</v>
      </c>
      <c r="BG122" s="6">
        <f t="shared" si="25"/>
        <v>3.1995661605206073E-3</v>
      </c>
      <c r="BH122" s="6">
        <f>VLOOKUP(A122, ALL_AP_DATA!$A$2:$D$3600, 3, FALSE)</f>
        <v>130</v>
      </c>
      <c r="BI122" s="6">
        <f>VLOOKUP(A122, ALL_AP_DATA!$A$2:$E$3600, 5, FALSE)</f>
        <v>59</v>
      </c>
      <c r="BJ122" s="6">
        <f t="shared" si="10"/>
        <v>0.22868217054263565</v>
      </c>
      <c r="BK122" s="6">
        <f t="shared" si="26"/>
        <v>0.50387596899224807</v>
      </c>
    </row>
    <row r="123" spans="1:63" ht="15.75" customHeight="1" x14ac:dyDescent="0.25">
      <c r="A123" s="6" t="s">
        <v>992</v>
      </c>
      <c r="B123" s="6" t="s">
        <v>64</v>
      </c>
      <c r="C123" s="6">
        <v>5</v>
      </c>
      <c r="D123" s="6">
        <v>12</v>
      </c>
      <c r="E123" s="6">
        <v>0</v>
      </c>
      <c r="F123" s="6">
        <v>0</v>
      </c>
      <c r="G123" s="6">
        <v>2.1000000000000001E-2</v>
      </c>
      <c r="H123" s="6">
        <v>0</v>
      </c>
      <c r="I123" s="6">
        <v>0</v>
      </c>
      <c r="Q123" s="6">
        <v>1</v>
      </c>
      <c r="R123" s="6">
        <v>2</v>
      </c>
      <c r="S123" s="6">
        <v>4</v>
      </c>
      <c r="T123" s="6">
        <v>66</v>
      </c>
      <c r="U123" s="6">
        <v>3.5000000000000001E-3</v>
      </c>
      <c r="V123" s="6">
        <v>0.8</v>
      </c>
      <c r="W123" s="6">
        <v>0.50380000000000003</v>
      </c>
      <c r="X123" s="6">
        <v>12</v>
      </c>
      <c r="Y123" s="6">
        <v>90</v>
      </c>
      <c r="Z123" s="6">
        <v>5</v>
      </c>
      <c r="AA123" s="6">
        <v>68</v>
      </c>
      <c r="AB123" s="6">
        <v>0.1573</v>
      </c>
      <c r="AC123" s="6">
        <v>1</v>
      </c>
      <c r="AD123" s="6">
        <v>0.51910000000000001</v>
      </c>
      <c r="AE123" s="6">
        <v>33</v>
      </c>
      <c r="AF123" s="6">
        <v>218</v>
      </c>
      <c r="AG123" s="6">
        <v>5</v>
      </c>
      <c r="AH123" s="6">
        <v>49</v>
      </c>
      <c r="AI123" s="6">
        <v>0.38109999999999999</v>
      </c>
      <c r="AJ123" s="6">
        <v>1</v>
      </c>
      <c r="AK123" s="6">
        <v>0.374</v>
      </c>
      <c r="AT123" s="6">
        <f t="shared" si="0"/>
        <v>0</v>
      </c>
      <c r="AU123" s="6" t="str">
        <f t="shared" si="1"/>
        <v/>
      </c>
      <c r="AV123" s="6">
        <f t="shared" si="2"/>
        <v>33</v>
      </c>
      <c r="AW123" s="7">
        <f t="shared" si="3"/>
        <v>0.75555555555555554</v>
      </c>
      <c r="AX123" s="6">
        <f t="shared" si="4"/>
        <v>0.22477064220183487</v>
      </c>
      <c r="AY123" s="6" t="str">
        <f t="shared" si="5"/>
        <v/>
      </c>
      <c r="BA123" s="6">
        <f>VLOOKUP(A123, ALL_AP_DATA!$A$2:$F$3600, 6, FALSE)</f>
        <v>572</v>
      </c>
      <c r="BB123" s="6" t="e">
        <f t="shared" ca="1" si="22"/>
        <v>#NAME?</v>
      </c>
      <c r="BC123" s="6">
        <f>VLOOKUP(A123,projmetadata!$A$2:$D$2036, 4, FALSE)</f>
        <v>39875</v>
      </c>
      <c r="BE123" s="9" t="e">
        <f t="shared" ca="1" si="23"/>
        <v>#NAME?</v>
      </c>
      <c r="BF123" s="6" t="e">
        <f t="shared" ca="1" si="24"/>
        <v>#NAME?</v>
      </c>
      <c r="BG123" s="6">
        <f t="shared" si="25"/>
        <v>3.2852664576802507E-3</v>
      </c>
      <c r="BH123" s="6">
        <f>VLOOKUP(A123, ALL_AP_DATA!$A$2:$D$3600, 3, FALSE)</f>
        <v>251</v>
      </c>
      <c r="BI123" s="6">
        <f>VLOOKUP(A123, ALL_AP_DATA!$A$2:$E$3600, 5, FALSE)</f>
        <v>131</v>
      </c>
      <c r="BJ123" s="6">
        <f t="shared" si="10"/>
        <v>0.22902097902097901</v>
      </c>
      <c r="BK123" s="6">
        <f t="shared" si="26"/>
        <v>0.4388111888111888</v>
      </c>
    </row>
    <row r="124" spans="1:63" ht="15.75" customHeight="1" x14ac:dyDescent="0.25">
      <c r="A124" s="6" t="s">
        <v>158</v>
      </c>
      <c r="B124" s="6" t="s">
        <v>64</v>
      </c>
      <c r="C124" s="6">
        <v>8</v>
      </c>
      <c r="D124" s="6">
        <v>41</v>
      </c>
      <c r="E124" s="6">
        <v>0</v>
      </c>
      <c r="F124" s="6">
        <v>0</v>
      </c>
      <c r="G124" s="6">
        <v>9.9000000000000005E-2</v>
      </c>
      <c r="H124" s="6">
        <v>0</v>
      </c>
      <c r="I124" s="6">
        <v>0</v>
      </c>
      <c r="X124" s="6">
        <v>23</v>
      </c>
      <c r="Y124" s="6">
        <v>176</v>
      </c>
      <c r="Z124" s="6">
        <v>11</v>
      </c>
      <c r="AA124" s="6">
        <v>33</v>
      </c>
      <c r="AB124" s="6">
        <v>0.42509999999999998</v>
      </c>
      <c r="AC124" s="6">
        <v>0.61109999999999998</v>
      </c>
      <c r="AD124" s="6">
        <v>0.1988</v>
      </c>
      <c r="AE124" s="6">
        <v>33</v>
      </c>
      <c r="AF124" s="6">
        <v>147</v>
      </c>
      <c r="AG124" s="6">
        <v>13</v>
      </c>
      <c r="AH124" s="6">
        <v>66</v>
      </c>
      <c r="AI124" s="6">
        <v>0.35510000000000003</v>
      </c>
      <c r="AJ124" s="6">
        <v>0.72219999999999995</v>
      </c>
      <c r="AK124" s="6">
        <v>0.39760000000000001</v>
      </c>
      <c r="AT124" s="6">
        <f t="shared" si="0"/>
        <v>0</v>
      </c>
      <c r="AU124" s="6" t="str">
        <f t="shared" si="1"/>
        <v/>
      </c>
      <c r="AV124" s="6" t="str">
        <f t="shared" si="2"/>
        <v/>
      </c>
      <c r="AW124" s="7">
        <f t="shared" si="3"/>
        <v>0.1875</v>
      </c>
      <c r="AX124" s="6">
        <f t="shared" si="4"/>
        <v>0.44897959183673469</v>
      </c>
      <c r="AY124" s="6" t="str">
        <f t="shared" si="5"/>
        <v/>
      </c>
      <c r="BA124" s="6">
        <f>VLOOKUP(A124, ALL_AP_DATA!$A$2:$F$3600, 6, FALSE)</f>
        <v>414</v>
      </c>
      <c r="BB124" s="6" t="e">
        <f t="shared" ca="1" si="22"/>
        <v>#NAME?</v>
      </c>
      <c r="BC124" s="6">
        <f>VLOOKUP(A124,projmetadata!$A$2:$D$2036, 4, FALSE)</f>
        <v>50068</v>
      </c>
      <c r="BE124" s="9" t="e">
        <f t="shared" ca="1" si="23"/>
        <v>#NAME?</v>
      </c>
      <c r="BF124" s="6" t="e">
        <f t="shared" ca="1" si="24"/>
        <v>#NAME?</v>
      </c>
      <c r="BG124" s="6">
        <f t="shared" si="25"/>
        <v>3.3154909323320284E-3</v>
      </c>
      <c r="BH124" s="6">
        <f>VLOOKUP(A124, ALL_AP_DATA!$A$2:$D$3600, 3, FALSE)</f>
        <v>233</v>
      </c>
      <c r="BI124" s="6">
        <f>VLOOKUP(A124, ALL_AP_DATA!$A$2:$E$3600, 5, FALSE)</f>
        <v>166</v>
      </c>
      <c r="BJ124" s="6">
        <f t="shared" si="10"/>
        <v>0.40096618357487923</v>
      </c>
      <c r="BK124" s="6">
        <f t="shared" si="26"/>
        <v>0.5628019323671497</v>
      </c>
    </row>
    <row r="125" spans="1:63" ht="15.75" customHeight="1" x14ac:dyDescent="0.25">
      <c r="A125" s="6" t="s">
        <v>1221</v>
      </c>
      <c r="B125" s="6" t="s">
        <v>64</v>
      </c>
      <c r="C125" s="6">
        <v>3</v>
      </c>
      <c r="D125" s="6">
        <v>13</v>
      </c>
      <c r="E125" s="6">
        <v>0</v>
      </c>
      <c r="F125" s="6">
        <v>0</v>
      </c>
      <c r="G125" s="6">
        <v>2.6599999999999999E-2</v>
      </c>
      <c r="H125" s="6">
        <v>0</v>
      </c>
      <c r="I125" s="6">
        <v>0</v>
      </c>
      <c r="X125" s="6">
        <v>9</v>
      </c>
      <c r="Y125" s="6">
        <v>54</v>
      </c>
      <c r="Z125" s="6">
        <v>0</v>
      </c>
      <c r="AA125" s="6">
        <v>0</v>
      </c>
      <c r="AB125" s="6">
        <v>0.1104</v>
      </c>
      <c r="AC125" s="6">
        <v>0</v>
      </c>
      <c r="AD125" s="6">
        <v>0</v>
      </c>
      <c r="AE125" s="6">
        <v>17</v>
      </c>
      <c r="AF125" s="6">
        <v>67</v>
      </c>
      <c r="AG125" s="6">
        <v>1</v>
      </c>
      <c r="AH125" s="6">
        <v>6</v>
      </c>
      <c r="AI125" s="6">
        <v>0.13700000000000001</v>
      </c>
      <c r="AJ125" s="6">
        <v>0.5</v>
      </c>
      <c r="AK125" s="6">
        <v>6.1199999999999997E-2</v>
      </c>
      <c r="AT125" s="6">
        <f t="shared" si="0"/>
        <v>0</v>
      </c>
      <c r="AU125" s="6" t="str">
        <f t="shared" si="1"/>
        <v/>
      </c>
      <c r="AV125" s="6" t="str">
        <f t="shared" si="2"/>
        <v/>
      </c>
      <c r="AW125" s="7">
        <f t="shared" si="3"/>
        <v>0</v>
      </c>
      <c r="AX125" s="6">
        <f t="shared" si="4"/>
        <v>8.9552238805970144E-2</v>
      </c>
      <c r="AY125" s="6" t="str">
        <f t="shared" si="5"/>
        <v/>
      </c>
      <c r="BA125" s="6">
        <f>VLOOKUP(A125, ALL_AP_DATA!$A$2:$F$3600, 6, FALSE)</f>
        <v>489</v>
      </c>
      <c r="BB125" s="6" t="e">
        <f t="shared" ca="1" si="22"/>
        <v>#NAME?</v>
      </c>
      <c r="BC125" s="6">
        <f>VLOOKUP(A125,projmetadata!$A$2:$D$2036, 4, FALSE)</f>
        <v>28079</v>
      </c>
      <c r="BE125" s="9" t="e">
        <f t="shared" ca="1" si="23"/>
        <v>#NAME?</v>
      </c>
      <c r="BF125" s="6" t="e">
        <f t="shared" ca="1" si="24"/>
        <v>#NAME?</v>
      </c>
      <c r="BG125" s="6">
        <f t="shared" si="25"/>
        <v>3.4901527832187757E-3</v>
      </c>
      <c r="BH125" s="6">
        <f>VLOOKUP(A125, ALL_AP_DATA!$A$2:$D$3600, 3, FALSE)</f>
        <v>107</v>
      </c>
      <c r="BI125" s="6">
        <f>VLOOKUP(A125, ALL_AP_DATA!$A$2:$E$3600, 5, FALSE)</f>
        <v>98</v>
      </c>
      <c r="BJ125" s="6">
        <f t="shared" si="10"/>
        <v>0.20040899795501022</v>
      </c>
      <c r="BK125" s="6">
        <f t="shared" si="26"/>
        <v>0.21881390593047034</v>
      </c>
    </row>
    <row r="126" spans="1:63" ht="15.75" customHeight="1" x14ac:dyDescent="0.25">
      <c r="A126" s="6" t="s">
        <v>623</v>
      </c>
      <c r="B126" s="6" t="s">
        <v>64</v>
      </c>
      <c r="C126" s="6">
        <v>41</v>
      </c>
      <c r="D126" s="6">
        <v>285</v>
      </c>
      <c r="E126" s="6">
        <v>4</v>
      </c>
      <c r="F126" s="6">
        <v>86</v>
      </c>
      <c r="G126" s="6">
        <v>0.20130000000000001</v>
      </c>
      <c r="H126" s="6">
        <v>0.57140000000000002</v>
      </c>
      <c r="I126" s="6">
        <v>0.21229999999999999</v>
      </c>
      <c r="X126" s="6">
        <v>58</v>
      </c>
      <c r="Y126" s="6">
        <v>575</v>
      </c>
      <c r="Z126" s="6">
        <v>5</v>
      </c>
      <c r="AA126" s="6">
        <v>265</v>
      </c>
      <c r="AB126" s="6">
        <v>0.40610000000000002</v>
      </c>
      <c r="AC126" s="6">
        <v>0.71430000000000005</v>
      </c>
      <c r="AD126" s="6">
        <v>0.65429999999999999</v>
      </c>
      <c r="AE126" s="6">
        <v>138</v>
      </c>
      <c r="AF126" s="6">
        <v>782</v>
      </c>
      <c r="AG126" s="6">
        <v>7</v>
      </c>
      <c r="AH126" s="6">
        <v>369</v>
      </c>
      <c r="AI126" s="6">
        <v>0.55230000000000001</v>
      </c>
      <c r="AJ126" s="6">
        <v>1</v>
      </c>
      <c r="AK126" s="6">
        <v>0.91110000000000002</v>
      </c>
      <c r="AT126" s="6">
        <f t="shared" si="0"/>
        <v>0.30175438596491228</v>
      </c>
      <c r="AU126" s="6" t="str">
        <f t="shared" si="1"/>
        <v/>
      </c>
      <c r="AV126" s="6" t="str">
        <f t="shared" si="2"/>
        <v/>
      </c>
      <c r="AW126" s="7">
        <f t="shared" si="3"/>
        <v>0.46086956521739131</v>
      </c>
      <c r="AX126" s="6">
        <f t="shared" si="4"/>
        <v>0.47186700767263429</v>
      </c>
      <c r="AY126" s="6" t="str">
        <f t="shared" si="5"/>
        <v/>
      </c>
      <c r="BA126" s="6">
        <f>VLOOKUP(A126, ALL_AP_DATA!$A$2:$F$3600, 6, FALSE)</f>
        <v>1416</v>
      </c>
      <c r="BB126" s="6" t="e">
        <f t="shared" ca="1" si="22"/>
        <v>#NAME?</v>
      </c>
      <c r="BC126" s="6">
        <f>VLOOKUP(A126,projmetadata!$A$2:$D$2036, 4, FALSE)</f>
        <v>114638</v>
      </c>
      <c r="BE126" s="9" t="e">
        <f t="shared" ca="1" si="23"/>
        <v>#NAME?</v>
      </c>
      <c r="BF126" s="6" t="e">
        <f t="shared" ca="1" si="24"/>
        <v>#NAME?</v>
      </c>
      <c r="BG126" s="6">
        <f t="shared" si="25"/>
        <v>3.5328599591758405E-3</v>
      </c>
      <c r="BH126" s="6">
        <f>VLOOKUP(A126, ALL_AP_DATA!$A$2:$D$3600, 3, FALSE)</f>
        <v>951</v>
      </c>
      <c r="BI126" s="6">
        <f>VLOOKUP(A126, ALL_AP_DATA!$A$2:$E$3600, 5, FALSE)</f>
        <v>405</v>
      </c>
      <c r="BJ126" s="6">
        <f t="shared" si="10"/>
        <v>0.28601694915254239</v>
      </c>
      <c r="BK126" s="6">
        <f t="shared" si="26"/>
        <v>0.67161016949152541</v>
      </c>
    </row>
    <row r="127" spans="1:63" ht="15.75" customHeight="1" x14ac:dyDescent="0.25">
      <c r="A127" s="6" t="s">
        <v>811</v>
      </c>
      <c r="B127" s="6" t="s">
        <v>64</v>
      </c>
      <c r="C127" s="6">
        <v>3</v>
      </c>
      <c r="D127" s="6">
        <v>49</v>
      </c>
      <c r="E127" s="6">
        <v>2</v>
      </c>
      <c r="F127" s="6">
        <v>15</v>
      </c>
      <c r="G127" s="6">
        <v>0.1489</v>
      </c>
      <c r="H127" s="6">
        <v>0.2</v>
      </c>
      <c r="I127" s="6">
        <v>7.85E-2</v>
      </c>
      <c r="X127" s="6">
        <v>9</v>
      </c>
      <c r="Y127" s="6">
        <v>83</v>
      </c>
      <c r="Z127" s="6">
        <v>8</v>
      </c>
      <c r="AA127" s="6">
        <v>104</v>
      </c>
      <c r="AB127" s="6">
        <v>0.25230000000000002</v>
      </c>
      <c r="AC127" s="6">
        <v>0.8</v>
      </c>
      <c r="AD127" s="6">
        <v>0.54449999999999998</v>
      </c>
      <c r="AE127" s="6">
        <v>34</v>
      </c>
      <c r="AF127" s="6">
        <v>142</v>
      </c>
      <c r="AG127" s="6">
        <v>10</v>
      </c>
      <c r="AH127" s="6">
        <v>158</v>
      </c>
      <c r="AI127" s="6">
        <v>0.43159999999999998</v>
      </c>
      <c r="AJ127" s="6">
        <v>1</v>
      </c>
      <c r="AK127" s="6">
        <v>0.82720000000000005</v>
      </c>
      <c r="AT127" s="6">
        <f t="shared" si="0"/>
        <v>0.30612244897959184</v>
      </c>
      <c r="AU127" s="6" t="str">
        <f t="shared" si="1"/>
        <v/>
      </c>
      <c r="AV127" s="6" t="str">
        <f t="shared" si="2"/>
        <v/>
      </c>
      <c r="AW127" s="7">
        <f t="shared" si="3"/>
        <v>1.2530120481927711</v>
      </c>
      <c r="AX127" s="6">
        <f t="shared" si="4"/>
        <v>1.1126760563380282</v>
      </c>
      <c r="AY127" s="6" t="str">
        <f t="shared" si="5"/>
        <v/>
      </c>
      <c r="BA127" s="6">
        <f>VLOOKUP(A127, ALL_AP_DATA!$A$2:$F$3600, 6, FALSE)</f>
        <v>329</v>
      </c>
      <c r="BB127" s="6" t="e">
        <f t="shared" ca="1" si="22"/>
        <v>#NAME?</v>
      </c>
      <c r="BC127" s="6">
        <f>VLOOKUP(A127,projmetadata!$A$2:$D$2036, 4, FALSE)</f>
        <v>50458</v>
      </c>
      <c r="BE127" s="9" t="e">
        <f t="shared" ca="1" si="23"/>
        <v>#NAME?</v>
      </c>
      <c r="BF127" s="6" t="e">
        <f t="shared" ca="1" si="24"/>
        <v>#NAME?</v>
      </c>
      <c r="BG127" s="6">
        <f t="shared" si="25"/>
        <v>3.785326410083634E-3</v>
      </c>
      <c r="BH127" s="6">
        <f>VLOOKUP(A127, ALL_AP_DATA!$A$2:$D$3600, 3, FALSE)</f>
        <v>176</v>
      </c>
      <c r="BI127" s="6">
        <f>VLOOKUP(A127, ALL_AP_DATA!$A$2:$E$3600, 5, FALSE)</f>
        <v>191</v>
      </c>
      <c r="BJ127" s="6">
        <f t="shared" si="10"/>
        <v>0.58054711246200608</v>
      </c>
      <c r="BK127" s="6">
        <f t="shared" si="26"/>
        <v>0.53495440729483279</v>
      </c>
    </row>
    <row r="128" spans="1:63" ht="15.75" customHeight="1" x14ac:dyDescent="0.25">
      <c r="A128" s="6" t="s">
        <v>1081</v>
      </c>
      <c r="B128" s="6" t="s">
        <v>64</v>
      </c>
      <c r="C128" s="6">
        <v>6</v>
      </c>
      <c r="D128" s="6">
        <v>16</v>
      </c>
      <c r="E128" s="6">
        <v>0</v>
      </c>
      <c r="F128" s="6">
        <v>0</v>
      </c>
      <c r="G128" s="6">
        <v>2.9100000000000001E-2</v>
      </c>
      <c r="H128" s="6">
        <v>0</v>
      </c>
      <c r="I128" s="6">
        <v>0</v>
      </c>
      <c r="X128" s="6">
        <v>6</v>
      </c>
      <c r="Y128" s="6">
        <v>51</v>
      </c>
      <c r="Z128" s="6">
        <v>0</v>
      </c>
      <c r="AA128" s="6">
        <v>0</v>
      </c>
      <c r="AB128" s="6">
        <v>9.2899999999999996E-2</v>
      </c>
      <c r="AC128" s="6">
        <v>0</v>
      </c>
      <c r="AD128" s="6">
        <v>0</v>
      </c>
      <c r="AE128" s="6">
        <v>32</v>
      </c>
      <c r="AF128" s="6">
        <v>154</v>
      </c>
      <c r="AG128" s="6">
        <v>3</v>
      </c>
      <c r="AH128" s="6">
        <v>74</v>
      </c>
      <c r="AI128" s="6">
        <v>0.28050000000000003</v>
      </c>
      <c r="AJ128" s="6">
        <v>0.6</v>
      </c>
      <c r="AK128" s="6">
        <v>0.75509999999999999</v>
      </c>
      <c r="AT128" s="6">
        <f t="shared" si="0"/>
        <v>0</v>
      </c>
      <c r="AU128" s="6" t="str">
        <f t="shared" si="1"/>
        <v/>
      </c>
      <c r="AV128" s="6" t="str">
        <f t="shared" si="2"/>
        <v/>
      </c>
      <c r="AW128" s="7">
        <f t="shared" si="3"/>
        <v>0</v>
      </c>
      <c r="AX128" s="6">
        <f t="shared" si="4"/>
        <v>0.48051948051948051</v>
      </c>
      <c r="AY128" s="6" t="str">
        <f t="shared" si="5"/>
        <v/>
      </c>
      <c r="BA128" s="6">
        <f>VLOOKUP(A128, ALL_AP_DATA!$A$2:$F$3600, 6, FALSE)</f>
        <v>549</v>
      </c>
      <c r="BB128" s="6" t="e">
        <f t="shared" ca="1" si="22"/>
        <v>#NAME?</v>
      </c>
      <c r="BC128" s="6">
        <f>VLOOKUP(A128,projmetadata!$A$2:$D$2036, 4, FALSE)</f>
        <v>25050</v>
      </c>
      <c r="BE128" s="9" t="e">
        <f t="shared" ca="1" si="23"/>
        <v>#NAME?</v>
      </c>
      <c r="BF128" s="6" t="e">
        <f t="shared" ca="1" si="24"/>
        <v>#NAME?</v>
      </c>
      <c r="BG128" s="6">
        <f t="shared" si="25"/>
        <v>3.9121756487025946E-3</v>
      </c>
      <c r="BH128" s="6">
        <f>VLOOKUP(A128, ALL_AP_DATA!$A$2:$D$3600, 3, FALSE)</f>
        <v>178</v>
      </c>
      <c r="BI128" s="6">
        <f>VLOOKUP(A128, ALL_AP_DATA!$A$2:$E$3600, 5, FALSE)</f>
        <v>98</v>
      </c>
      <c r="BJ128" s="6">
        <f t="shared" si="10"/>
        <v>0.1785063752276867</v>
      </c>
      <c r="BK128" s="6">
        <f t="shared" si="26"/>
        <v>0.32422586520947178</v>
      </c>
    </row>
    <row r="129" spans="1:63" ht="15.75" customHeight="1" x14ac:dyDescent="0.25">
      <c r="A129" s="6" t="s">
        <v>645</v>
      </c>
      <c r="B129" s="6" t="s">
        <v>64</v>
      </c>
      <c r="C129" s="6">
        <v>3</v>
      </c>
      <c r="D129" s="6">
        <v>169</v>
      </c>
      <c r="E129" s="6">
        <v>8</v>
      </c>
      <c r="F129" s="6">
        <v>95</v>
      </c>
      <c r="G129" s="6">
        <v>0.52649999999999997</v>
      </c>
      <c r="H129" s="6">
        <v>0.8</v>
      </c>
      <c r="I129" s="6">
        <v>0.2969</v>
      </c>
      <c r="Q129" s="6">
        <v>1</v>
      </c>
      <c r="R129" s="6">
        <v>2</v>
      </c>
      <c r="S129" s="6">
        <v>3</v>
      </c>
      <c r="T129" s="6">
        <v>49</v>
      </c>
      <c r="U129" s="6">
        <v>6.1999999999999998E-3</v>
      </c>
      <c r="V129" s="6">
        <v>0.3</v>
      </c>
      <c r="W129" s="6">
        <v>0.15310000000000001</v>
      </c>
      <c r="AE129" s="6">
        <v>29</v>
      </c>
      <c r="AF129" s="6">
        <v>211</v>
      </c>
      <c r="AG129" s="6">
        <v>8</v>
      </c>
      <c r="AH129" s="6">
        <v>286</v>
      </c>
      <c r="AI129" s="6">
        <v>0.6573</v>
      </c>
      <c r="AJ129" s="6">
        <v>0.8</v>
      </c>
      <c r="AK129" s="6">
        <v>0.89380000000000004</v>
      </c>
      <c r="AT129" s="6">
        <f t="shared" si="0"/>
        <v>0.56213017751479288</v>
      </c>
      <c r="AU129" s="6" t="str">
        <f t="shared" si="1"/>
        <v/>
      </c>
      <c r="AV129" s="6">
        <f t="shared" si="2"/>
        <v>24.5</v>
      </c>
      <c r="AW129" s="7" t="str">
        <f t="shared" si="3"/>
        <v/>
      </c>
      <c r="AX129" s="6">
        <f t="shared" si="4"/>
        <v>1.3554502369668247</v>
      </c>
      <c r="AY129" s="6" t="str">
        <f t="shared" si="5"/>
        <v/>
      </c>
      <c r="BA129" s="6">
        <f>VLOOKUP(A129, ALL_AP_DATA!$A$2:$F$3600, 6, FALSE)</f>
        <v>321</v>
      </c>
      <c r="BB129" s="6" t="e">
        <f t="shared" ca="1" si="22"/>
        <v>#NAME?</v>
      </c>
      <c r="BC129" s="6">
        <f>VLOOKUP(A129,projmetadata!$A$2:$D$2036, 4, FALSE)</f>
        <v>78108</v>
      </c>
      <c r="BE129" s="9" t="e">
        <f t="shared" ca="1" si="23"/>
        <v>#NAME?</v>
      </c>
      <c r="BF129" s="6" t="e">
        <f t="shared" ca="1" si="24"/>
        <v>#NAME?</v>
      </c>
      <c r="BG129" s="6">
        <f t="shared" si="25"/>
        <v>4.0968914835868286E-3</v>
      </c>
      <c r="BH129" s="6">
        <f>VLOOKUP(A129, ALL_AP_DATA!$A$2:$D$3600, 3, FALSE)</f>
        <v>240</v>
      </c>
      <c r="BI129" s="6">
        <f>VLOOKUP(A129, ALL_AP_DATA!$A$2:$E$3600, 5, FALSE)</f>
        <v>320</v>
      </c>
      <c r="BJ129" s="6">
        <f t="shared" si="10"/>
        <v>0.99688473520249221</v>
      </c>
      <c r="BK129" s="6">
        <f t="shared" si="26"/>
        <v>0.74766355140186913</v>
      </c>
    </row>
    <row r="130" spans="1:63" ht="15.75" customHeight="1" x14ac:dyDescent="0.25">
      <c r="A130" s="6" t="s">
        <v>1056</v>
      </c>
      <c r="B130" s="6" t="s">
        <v>64</v>
      </c>
      <c r="C130" s="6">
        <v>4</v>
      </c>
      <c r="D130" s="6">
        <v>9</v>
      </c>
      <c r="E130" s="6">
        <v>0</v>
      </c>
      <c r="F130" s="6">
        <v>0</v>
      </c>
      <c r="G130" s="6">
        <v>1.35E-2</v>
      </c>
      <c r="H130" s="6">
        <v>0</v>
      </c>
      <c r="I130" s="6">
        <v>0</v>
      </c>
      <c r="Q130" s="6">
        <v>1</v>
      </c>
      <c r="R130" s="6">
        <v>2</v>
      </c>
      <c r="S130" s="6">
        <v>6</v>
      </c>
      <c r="T130" s="6">
        <v>24</v>
      </c>
      <c r="U130" s="6">
        <v>3.0000000000000001E-3</v>
      </c>
      <c r="V130" s="6">
        <v>0.54549999999999998</v>
      </c>
      <c r="W130" s="6">
        <v>9.8000000000000004E-2</v>
      </c>
      <c r="X130" s="6">
        <v>10</v>
      </c>
      <c r="Y130" s="6">
        <v>74</v>
      </c>
      <c r="Z130" s="6">
        <v>0</v>
      </c>
      <c r="AA130" s="6">
        <v>0</v>
      </c>
      <c r="AB130" s="6">
        <v>0.1109</v>
      </c>
      <c r="AC130" s="6">
        <v>0</v>
      </c>
      <c r="AD130" s="6">
        <v>0</v>
      </c>
      <c r="AE130" s="6">
        <v>46</v>
      </c>
      <c r="AF130" s="6">
        <v>203</v>
      </c>
      <c r="AG130" s="6">
        <v>0</v>
      </c>
      <c r="AH130" s="6">
        <v>0</v>
      </c>
      <c r="AI130" s="6">
        <v>0.30430000000000001</v>
      </c>
      <c r="AJ130" s="6">
        <v>0</v>
      </c>
      <c r="AK130" s="6">
        <v>0</v>
      </c>
      <c r="AT130" s="6">
        <f t="shared" si="0"/>
        <v>0</v>
      </c>
      <c r="AU130" s="6" t="str">
        <f t="shared" si="1"/>
        <v/>
      </c>
      <c r="AV130" s="6">
        <f t="shared" si="2"/>
        <v>12</v>
      </c>
      <c r="AW130" s="7">
        <f t="shared" si="3"/>
        <v>0</v>
      </c>
      <c r="AX130" s="6">
        <f t="shared" si="4"/>
        <v>0</v>
      </c>
      <c r="AY130" s="6" t="str">
        <f t="shared" si="5"/>
        <v/>
      </c>
      <c r="BA130" s="6">
        <f>VLOOKUP(A130, ALL_AP_DATA!$A$2:$F$3600, 6, FALSE)</f>
        <v>667</v>
      </c>
      <c r="BB130" s="6" t="e">
        <f t="shared" ca="1" si="22"/>
        <v>#NAME?</v>
      </c>
      <c r="BC130" s="6">
        <f>VLOOKUP(A130,projmetadata!$A$2:$D$2036, 4, FALSE)</f>
        <v>57826</v>
      </c>
      <c r="BE130" s="9" t="e">
        <f t="shared" ca="1" si="23"/>
        <v>#NAME?</v>
      </c>
      <c r="BF130" s="6" t="e">
        <f t="shared" ca="1" si="24"/>
        <v>#NAME?</v>
      </c>
      <c r="BG130" s="6">
        <f t="shared" si="25"/>
        <v>4.2368484764638741E-3</v>
      </c>
      <c r="BH130" s="6">
        <f>VLOOKUP(A130, ALL_AP_DATA!$A$2:$D$3600, 3, FALSE)</f>
        <v>250</v>
      </c>
      <c r="BI130" s="6">
        <f>VLOOKUP(A130, ALL_AP_DATA!$A$2:$E$3600, 5, FALSE)</f>
        <v>245</v>
      </c>
      <c r="BJ130" s="6">
        <f t="shared" si="10"/>
        <v>0.36731634182908546</v>
      </c>
      <c r="BK130" s="6">
        <f t="shared" si="26"/>
        <v>0.3748125937031484</v>
      </c>
    </row>
    <row r="131" spans="1:63" ht="15.75" customHeight="1" x14ac:dyDescent="0.25">
      <c r="A131" s="6" t="s">
        <v>540</v>
      </c>
      <c r="B131" s="6" t="s">
        <v>64</v>
      </c>
      <c r="C131" s="6">
        <v>36</v>
      </c>
      <c r="D131" s="6">
        <v>252</v>
      </c>
      <c r="E131" s="6">
        <v>7</v>
      </c>
      <c r="F131" s="6">
        <v>207</v>
      </c>
      <c r="G131" s="6">
        <v>0.1676</v>
      </c>
      <c r="H131" s="6">
        <v>0.4118</v>
      </c>
      <c r="I131" s="6">
        <v>0.2404</v>
      </c>
      <c r="X131" s="6">
        <v>32</v>
      </c>
      <c r="Y131" s="6">
        <v>361</v>
      </c>
      <c r="Z131" s="6">
        <v>11</v>
      </c>
      <c r="AA131" s="6">
        <v>350</v>
      </c>
      <c r="AB131" s="6">
        <v>0.24</v>
      </c>
      <c r="AC131" s="6">
        <v>0.64710000000000001</v>
      </c>
      <c r="AD131" s="6">
        <v>0.40649999999999997</v>
      </c>
      <c r="AE131" s="6">
        <v>147</v>
      </c>
      <c r="AF131" s="6">
        <v>877</v>
      </c>
      <c r="AG131" s="6">
        <v>15</v>
      </c>
      <c r="AH131" s="6">
        <v>568</v>
      </c>
      <c r="AI131" s="6">
        <v>0.58309999999999995</v>
      </c>
      <c r="AJ131" s="6">
        <v>0.88239999999999996</v>
      </c>
      <c r="AK131" s="6">
        <v>0.65969999999999995</v>
      </c>
      <c r="AT131" s="6">
        <f t="shared" si="0"/>
        <v>0.8214285714285714</v>
      </c>
      <c r="AU131" s="6" t="str">
        <f t="shared" si="1"/>
        <v/>
      </c>
      <c r="AV131" s="6" t="str">
        <f t="shared" si="2"/>
        <v/>
      </c>
      <c r="AW131" s="7">
        <f t="shared" si="3"/>
        <v>0.96952908587257614</v>
      </c>
      <c r="AX131" s="6">
        <f t="shared" si="4"/>
        <v>0.64766248574686436</v>
      </c>
      <c r="AY131" s="6" t="str">
        <f t="shared" si="5"/>
        <v/>
      </c>
      <c r="BA131" s="6">
        <f>VLOOKUP(A131, ALL_AP_DATA!$A$2:$F$3600, 6, FALSE)</f>
        <v>1504</v>
      </c>
      <c r="BB131" s="6" t="e">
        <f t="shared" ca="1" si="22"/>
        <v>#NAME?</v>
      </c>
      <c r="BC131" s="6">
        <f>VLOOKUP(A131,projmetadata!$A$2:$D$2036, 4, FALSE)</f>
        <v>194855</v>
      </c>
      <c r="BE131" s="9" t="e">
        <f t="shared" ca="1" si="23"/>
        <v>#NAME?</v>
      </c>
      <c r="BF131" s="6" t="e">
        <f t="shared" ca="1" si="24"/>
        <v>#NAME?</v>
      </c>
      <c r="BG131" s="6">
        <f t="shared" si="25"/>
        <v>4.4186702932950146E-3</v>
      </c>
      <c r="BH131" s="6">
        <f>VLOOKUP(A131, ALL_AP_DATA!$A$2:$D$3600, 3, FALSE)</f>
        <v>997</v>
      </c>
      <c r="BI131" s="6">
        <f>VLOOKUP(A131, ALL_AP_DATA!$A$2:$E$3600, 5, FALSE)</f>
        <v>861</v>
      </c>
      <c r="BJ131" s="6">
        <f t="shared" si="10"/>
        <v>0.57247340425531912</v>
      </c>
      <c r="BK131" s="6">
        <f t="shared" si="26"/>
        <v>0.66289893617021278</v>
      </c>
    </row>
    <row r="132" spans="1:63" ht="15.75" customHeight="1" x14ac:dyDescent="0.25">
      <c r="A132" s="6" t="s">
        <v>1352</v>
      </c>
      <c r="B132" s="6" t="s">
        <v>64</v>
      </c>
      <c r="X132" s="6">
        <v>1</v>
      </c>
      <c r="Y132" s="6">
        <v>5</v>
      </c>
      <c r="Z132" s="6">
        <v>1</v>
      </c>
      <c r="AA132" s="6">
        <v>12</v>
      </c>
      <c r="AB132" s="6">
        <v>2.92E-2</v>
      </c>
      <c r="AC132" s="6">
        <v>0.1429</v>
      </c>
      <c r="AD132" s="6">
        <v>0.12770000000000001</v>
      </c>
      <c r="AE132" s="6">
        <v>13</v>
      </c>
      <c r="AF132" s="6">
        <v>48</v>
      </c>
      <c r="AG132" s="6">
        <v>4</v>
      </c>
      <c r="AH132" s="6">
        <v>28</v>
      </c>
      <c r="AI132" s="6">
        <v>0.28070000000000001</v>
      </c>
      <c r="AJ132" s="6">
        <v>0.57140000000000002</v>
      </c>
      <c r="AK132" s="6">
        <v>0.2979</v>
      </c>
      <c r="AT132" s="6" t="str">
        <f t="shared" si="0"/>
        <v/>
      </c>
      <c r="AU132" s="6" t="str">
        <f t="shared" si="1"/>
        <v/>
      </c>
      <c r="AV132" s="6" t="str">
        <f t="shared" si="2"/>
        <v/>
      </c>
      <c r="AW132" s="7">
        <f t="shared" si="3"/>
        <v>2.4</v>
      </c>
      <c r="AX132" s="6">
        <f t="shared" si="4"/>
        <v>0.58333333333333337</v>
      </c>
      <c r="AY132" s="6" t="str">
        <f t="shared" si="5"/>
        <v/>
      </c>
      <c r="BA132" s="6">
        <f>VLOOKUP(A132, ALL_AP_DATA!$A$2:$F$3600, 6, FALSE)</f>
        <v>171</v>
      </c>
      <c r="BB132" s="6" t="e">
        <f t="shared" ca="1" si="22"/>
        <v>#NAME?</v>
      </c>
      <c r="BC132" s="6">
        <f>VLOOKUP(A132,projmetadata!$A$2:$D$2036, 4, FALSE)</f>
        <v>20866</v>
      </c>
      <c r="BE132" s="9" t="e">
        <f t="shared" ca="1" si="23"/>
        <v>#NAME?</v>
      </c>
      <c r="BF132" s="6" t="e">
        <f t="shared" ca="1" si="24"/>
        <v>#NAME?</v>
      </c>
      <c r="BG132" s="6">
        <f t="shared" si="25"/>
        <v>4.5049362599444073E-3</v>
      </c>
      <c r="BH132" s="6">
        <f>VLOOKUP(A132, ALL_AP_DATA!$A$2:$D$3600, 3, FALSE)</f>
        <v>53</v>
      </c>
      <c r="BI132" s="6">
        <f>VLOOKUP(A132, ALL_AP_DATA!$A$2:$E$3600, 5, FALSE)</f>
        <v>94</v>
      </c>
      <c r="BJ132" s="6">
        <f t="shared" si="10"/>
        <v>0.54970760233918126</v>
      </c>
      <c r="BK132" s="6">
        <f t="shared" si="26"/>
        <v>0.30994152046783624</v>
      </c>
    </row>
    <row r="133" spans="1:63" ht="15.75" customHeight="1" x14ac:dyDescent="0.25">
      <c r="A133" s="6" t="s">
        <v>1080</v>
      </c>
      <c r="B133" s="6" t="s">
        <v>64</v>
      </c>
      <c r="C133" s="6">
        <v>3</v>
      </c>
      <c r="D133" s="6">
        <v>9</v>
      </c>
      <c r="E133" s="6">
        <v>0</v>
      </c>
      <c r="F133" s="6">
        <v>0</v>
      </c>
      <c r="G133" s="6">
        <v>3.0200000000000001E-2</v>
      </c>
      <c r="H133" s="6">
        <v>0</v>
      </c>
      <c r="I133" s="6">
        <v>0</v>
      </c>
      <c r="Q133" s="6">
        <v>1</v>
      </c>
      <c r="R133" s="6">
        <v>2</v>
      </c>
      <c r="S133" s="6">
        <v>2</v>
      </c>
      <c r="T133" s="6">
        <v>16</v>
      </c>
      <c r="U133" s="6">
        <v>6.7000000000000002E-3</v>
      </c>
      <c r="V133" s="6">
        <v>0.66669999999999996</v>
      </c>
      <c r="W133" s="6">
        <v>0.2424</v>
      </c>
      <c r="X133" s="6">
        <v>3</v>
      </c>
      <c r="Y133" s="6">
        <v>12</v>
      </c>
      <c r="Z133" s="6">
        <v>0</v>
      </c>
      <c r="AA133" s="6">
        <v>0</v>
      </c>
      <c r="AB133" s="6">
        <v>4.0300000000000002E-2</v>
      </c>
      <c r="AC133" s="6">
        <v>0</v>
      </c>
      <c r="AD133" s="6">
        <v>0</v>
      </c>
      <c r="AE133" s="6">
        <v>8</v>
      </c>
      <c r="AF133" s="6">
        <v>28</v>
      </c>
      <c r="AG133" s="6">
        <v>0</v>
      </c>
      <c r="AH133" s="6">
        <v>0</v>
      </c>
      <c r="AI133" s="6">
        <v>9.4E-2</v>
      </c>
      <c r="AJ133" s="6">
        <v>0</v>
      </c>
      <c r="AK133" s="6">
        <v>0</v>
      </c>
      <c r="AT133" s="6">
        <f t="shared" si="0"/>
        <v>0</v>
      </c>
      <c r="AU133" s="6" t="str">
        <f t="shared" si="1"/>
        <v/>
      </c>
      <c r="AV133" s="6">
        <f t="shared" si="2"/>
        <v>8</v>
      </c>
      <c r="AW133" s="7">
        <f t="shared" si="3"/>
        <v>0</v>
      </c>
      <c r="AX133" s="6">
        <f t="shared" si="4"/>
        <v>0</v>
      </c>
      <c r="AY133" s="6" t="str">
        <f t="shared" si="5"/>
        <v/>
      </c>
      <c r="BA133" s="6">
        <f>VLOOKUP(A133, ALL_AP_DATA!$A$2:$F$3600, 6, FALSE)</f>
        <v>298</v>
      </c>
      <c r="BB133" s="6" t="e">
        <f t="shared" ca="1" si="22"/>
        <v>#NAME?</v>
      </c>
      <c r="BC133" s="6">
        <f>VLOOKUP(A133,projmetadata!$A$2:$D$2036, 4, FALSE)</f>
        <v>14511</v>
      </c>
      <c r="BE133" s="9" t="e">
        <f t="shared" ca="1" si="23"/>
        <v>#NAME?</v>
      </c>
      <c r="BF133" s="6" t="e">
        <f t="shared" ca="1" si="24"/>
        <v>#NAME?</v>
      </c>
      <c r="BG133" s="6">
        <f t="shared" si="25"/>
        <v>4.5482737233822615E-3</v>
      </c>
      <c r="BH133" s="6">
        <f>VLOOKUP(A133, ALL_AP_DATA!$A$2:$D$3600, 3, FALSE)</f>
        <v>46</v>
      </c>
      <c r="BI133" s="6">
        <f>VLOOKUP(A133, ALL_AP_DATA!$A$2:$E$3600, 5, FALSE)</f>
        <v>66</v>
      </c>
      <c r="BJ133" s="6">
        <f t="shared" si="10"/>
        <v>0.22147651006711411</v>
      </c>
      <c r="BK133" s="6">
        <f t="shared" si="26"/>
        <v>0.15436241610738255</v>
      </c>
    </row>
    <row r="134" spans="1:63" ht="15.75" customHeight="1" x14ac:dyDescent="0.25">
      <c r="A134" s="6" t="s">
        <v>588</v>
      </c>
      <c r="B134" s="6" t="s">
        <v>64</v>
      </c>
      <c r="C134" s="6">
        <v>27</v>
      </c>
      <c r="D134" s="6">
        <v>229</v>
      </c>
      <c r="E134" s="6">
        <v>13</v>
      </c>
      <c r="F134" s="6">
        <v>160</v>
      </c>
      <c r="G134" s="6">
        <v>0.2011</v>
      </c>
      <c r="H134" s="6">
        <v>0.92859999999999998</v>
      </c>
      <c r="I134" s="6">
        <v>0.49690000000000001</v>
      </c>
      <c r="Q134" s="6">
        <v>3</v>
      </c>
      <c r="R134" s="6">
        <v>6</v>
      </c>
      <c r="S134" s="6">
        <v>6</v>
      </c>
      <c r="T134" s="6">
        <v>55</v>
      </c>
      <c r="U134" s="6">
        <v>5.3E-3</v>
      </c>
      <c r="V134" s="6">
        <v>0.42859999999999998</v>
      </c>
      <c r="W134" s="6">
        <v>0.17080000000000001</v>
      </c>
      <c r="X134" s="6">
        <v>51</v>
      </c>
      <c r="Y134" s="6">
        <v>353</v>
      </c>
      <c r="Z134" s="6">
        <v>11</v>
      </c>
      <c r="AA134" s="6">
        <v>136</v>
      </c>
      <c r="AB134" s="6">
        <v>0.30990000000000001</v>
      </c>
      <c r="AC134" s="6">
        <v>0.78569999999999995</v>
      </c>
      <c r="AD134" s="6">
        <v>0.4224</v>
      </c>
      <c r="AE134" s="6">
        <v>104</v>
      </c>
      <c r="AF134" s="6">
        <v>436</v>
      </c>
      <c r="AG134" s="6">
        <v>12</v>
      </c>
      <c r="AH134" s="6">
        <v>135</v>
      </c>
      <c r="AI134" s="6">
        <v>0.38279999999999997</v>
      </c>
      <c r="AJ134" s="6">
        <v>0.85709999999999997</v>
      </c>
      <c r="AK134" s="6">
        <v>0.41930000000000001</v>
      </c>
      <c r="AT134" s="6">
        <f t="shared" si="0"/>
        <v>0.69868995633187769</v>
      </c>
      <c r="AU134" s="6" t="str">
        <f t="shared" si="1"/>
        <v/>
      </c>
      <c r="AV134" s="6">
        <f t="shared" si="2"/>
        <v>9.1666666666666661</v>
      </c>
      <c r="AW134" s="7">
        <f t="shared" si="3"/>
        <v>0.38526912181303113</v>
      </c>
      <c r="AX134" s="6">
        <f t="shared" si="4"/>
        <v>0.30963302752293576</v>
      </c>
      <c r="AY134" s="6" t="str">
        <f t="shared" si="5"/>
        <v/>
      </c>
      <c r="BA134" s="6">
        <f>VLOOKUP(A134, ALL_AP_DATA!$A$2:$F$3600, 6, FALSE)</f>
        <v>1139</v>
      </c>
      <c r="BB134" s="6" t="e">
        <f t="shared" ca="1" si="22"/>
        <v>#NAME?</v>
      </c>
      <c r="BC134" s="6">
        <f>VLOOKUP(A134,projmetadata!$A$2:$D$2036, 4, FALSE)</f>
        <v>69982</v>
      </c>
      <c r="BE134" s="9" t="e">
        <f t="shared" ca="1" si="23"/>
        <v>#NAME?</v>
      </c>
      <c r="BF134" s="6" t="e">
        <f t="shared" ca="1" si="24"/>
        <v>#NAME?</v>
      </c>
      <c r="BG134" s="6">
        <f t="shared" si="25"/>
        <v>4.6011831613843564E-3</v>
      </c>
      <c r="BH134" s="6">
        <f>VLOOKUP(A134, ALL_AP_DATA!$A$2:$D$3600, 3, FALSE)</f>
        <v>580</v>
      </c>
      <c r="BI134" s="6">
        <f>VLOOKUP(A134, ALL_AP_DATA!$A$2:$E$3600, 5, FALSE)</f>
        <v>322</v>
      </c>
      <c r="BJ134" s="6">
        <f t="shared" si="10"/>
        <v>0.28270412642669007</v>
      </c>
      <c r="BK134" s="6">
        <f t="shared" si="26"/>
        <v>0.50921861281826164</v>
      </c>
    </row>
    <row r="135" spans="1:63" ht="15.75" customHeight="1" x14ac:dyDescent="0.25">
      <c r="A135" s="6" t="s">
        <v>328</v>
      </c>
      <c r="B135" s="6" t="s">
        <v>64</v>
      </c>
      <c r="C135" s="6">
        <v>3</v>
      </c>
      <c r="D135" s="6">
        <v>30</v>
      </c>
      <c r="E135" s="6">
        <v>1</v>
      </c>
      <c r="F135" s="6">
        <v>14</v>
      </c>
      <c r="G135" s="6">
        <v>0.22559999999999999</v>
      </c>
      <c r="H135" s="6">
        <v>0.5</v>
      </c>
      <c r="I135" s="6">
        <v>0.3256</v>
      </c>
      <c r="X135" s="6">
        <v>32</v>
      </c>
      <c r="Y135" s="6">
        <v>64</v>
      </c>
      <c r="Z135" s="6">
        <v>2</v>
      </c>
      <c r="AA135" s="6">
        <v>43</v>
      </c>
      <c r="AB135" s="6">
        <v>0.48120000000000002</v>
      </c>
      <c r="AC135" s="6">
        <v>1</v>
      </c>
      <c r="AD135" s="6">
        <v>1</v>
      </c>
      <c r="AE135" s="6">
        <v>12</v>
      </c>
      <c r="AF135" s="6">
        <v>46</v>
      </c>
      <c r="AG135" s="6">
        <v>1</v>
      </c>
      <c r="AH135" s="6">
        <v>39</v>
      </c>
      <c r="AI135" s="6">
        <v>0.34589999999999999</v>
      </c>
      <c r="AJ135" s="6">
        <v>0.5</v>
      </c>
      <c r="AK135" s="6">
        <v>0.90700000000000003</v>
      </c>
      <c r="AT135" s="6">
        <f t="shared" si="0"/>
        <v>0.46666666666666667</v>
      </c>
      <c r="AU135" s="6" t="str">
        <f t="shared" si="1"/>
        <v/>
      </c>
      <c r="AV135" s="6" t="str">
        <f t="shared" si="2"/>
        <v/>
      </c>
      <c r="AW135" s="7">
        <f t="shared" si="3"/>
        <v>0.671875</v>
      </c>
      <c r="AX135" s="6">
        <f t="shared" si="4"/>
        <v>0.84782608695652173</v>
      </c>
      <c r="AY135" s="6" t="str">
        <f t="shared" si="5"/>
        <v/>
      </c>
      <c r="BA135" s="6">
        <f>VLOOKUP(A135, ALL_AP_DATA!$A$2:$F$3600, 6, FALSE)</f>
        <v>133</v>
      </c>
      <c r="BB135" s="6" t="e">
        <f t="shared" ca="1" si="22"/>
        <v>#NAME?</v>
      </c>
      <c r="BC135" s="6">
        <f>VLOOKUP(A135,projmetadata!$A$2:$D$2036, 4, FALSE)</f>
        <v>9290</v>
      </c>
      <c r="BE135" s="9" t="e">
        <f t="shared" ca="1" si="23"/>
        <v>#NAME?</v>
      </c>
      <c r="BF135" s="6" t="e">
        <f t="shared" ca="1" si="24"/>
        <v>#NAME?</v>
      </c>
      <c r="BG135" s="6">
        <f t="shared" si="25"/>
        <v>4.6286329386437033E-3</v>
      </c>
      <c r="BH135" s="6">
        <f>VLOOKUP(A135, ALL_AP_DATA!$A$2:$D$3600, 3, FALSE)</f>
        <v>81</v>
      </c>
      <c r="BI135" s="6">
        <f>VLOOKUP(A135, ALL_AP_DATA!$A$2:$E$3600, 5, FALSE)</f>
        <v>43</v>
      </c>
      <c r="BJ135" s="6">
        <f t="shared" si="10"/>
        <v>0.32330827067669171</v>
      </c>
      <c r="BK135" s="6">
        <f t="shared" si="26"/>
        <v>0.60902255639097747</v>
      </c>
    </row>
    <row r="136" spans="1:63" ht="15.75" customHeight="1" x14ac:dyDescent="0.25">
      <c r="A136" s="6" t="s">
        <v>584</v>
      </c>
      <c r="B136" s="6" t="s">
        <v>64</v>
      </c>
      <c r="C136" s="6">
        <v>7</v>
      </c>
      <c r="D136" s="6">
        <v>16</v>
      </c>
      <c r="E136" s="6">
        <v>0</v>
      </c>
      <c r="F136" s="6">
        <v>0</v>
      </c>
      <c r="G136" s="6">
        <v>4.9799999999999997E-2</v>
      </c>
      <c r="H136" s="6">
        <v>0</v>
      </c>
      <c r="I136" s="6">
        <v>0</v>
      </c>
      <c r="Q136" s="6">
        <v>2</v>
      </c>
      <c r="R136" s="6">
        <v>5</v>
      </c>
      <c r="S136" s="6">
        <v>4</v>
      </c>
      <c r="T136" s="6">
        <v>28</v>
      </c>
      <c r="U136" s="6">
        <v>1.5599999999999999E-2</v>
      </c>
      <c r="V136" s="6">
        <v>0.66669999999999996</v>
      </c>
      <c r="W136" s="6">
        <v>0.25929999999999997</v>
      </c>
      <c r="X136" s="6">
        <v>7</v>
      </c>
      <c r="Y136" s="6">
        <v>50</v>
      </c>
      <c r="Z136" s="6">
        <v>3</v>
      </c>
      <c r="AA136" s="6">
        <v>26</v>
      </c>
      <c r="AB136" s="6">
        <v>0.15579999999999999</v>
      </c>
      <c r="AC136" s="6">
        <v>0.5</v>
      </c>
      <c r="AD136" s="6">
        <v>0.2407</v>
      </c>
      <c r="AE136" s="6">
        <v>17</v>
      </c>
      <c r="AF136" s="6">
        <v>84</v>
      </c>
      <c r="AG136" s="6">
        <v>0</v>
      </c>
      <c r="AH136" s="6">
        <v>0</v>
      </c>
      <c r="AI136" s="6">
        <v>0.26169999999999999</v>
      </c>
      <c r="AJ136" s="6">
        <v>0</v>
      </c>
      <c r="AK136" s="6">
        <v>0</v>
      </c>
      <c r="AT136" s="6">
        <f t="shared" si="0"/>
        <v>0</v>
      </c>
      <c r="AU136" s="6" t="str">
        <f t="shared" si="1"/>
        <v/>
      </c>
      <c r="AV136" s="6">
        <f t="shared" si="2"/>
        <v>5.6</v>
      </c>
      <c r="AW136" s="7">
        <f t="shared" si="3"/>
        <v>0.52</v>
      </c>
      <c r="AX136" s="6">
        <f t="shared" si="4"/>
        <v>0</v>
      </c>
      <c r="AY136" s="6" t="str">
        <f t="shared" si="5"/>
        <v/>
      </c>
      <c r="BA136" s="6">
        <f>VLOOKUP(A136, ALL_AP_DATA!$A$2:$F$3600, 6, FALSE)</f>
        <v>321</v>
      </c>
      <c r="BB136" s="6" t="e">
        <f t="shared" ca="1" si="22"/>
        <v>#NAME?</v>
      </c>
      <c r="BC136" s="6">
        <f>VLOOKUP(A136,projmetadata!$A$2:$D$2036, 4, FALSE)</f>
        <v>22713</v>
      </c>
      <c r="BE136" s="9" t="e">
        <f t="shared" ca="1" si="23"/>
        <v>#NAME?</v>
      </c>
      <c r="BF136" s="6" t="e">
        <f t="shared" ca="1" si="24"/>
        <v>#NAME?</v>
      </c>
      <c r="BG136" s="6">
        <f t="shared" si="25"/>
        <v>4.75498613129045E-3</v>
      </c>
      <c r="BH136" s="6">
        <f>VLOOKUP(A136, ALL_AP_DATA!$A$2:$D$3600, 3, FALSE)</f>
        <v>125</v>
      </c>
      <c r="BI136" s="6">
        <f>VLOOKUP(A136, ALL_AP_DATA!$A$2:$E$3600, 5, FALSE)</f>
        <v>108</v>
      </c>
      <c r="BJ136" s="6">
        <f t="shared" si="10"/>
        <v>0.3364485981308411</v>
      </c>
      <c r="BK136" s="6">
        <f t="shared" si="26"/>
        <v>0.38940809968847351</v>
      </c>
    </row>
    <row r="137" spans="1:63" ht="15.75" customHeight="1" x14ac:dyDescent="0.25">
      <c r="A137" s="6" t="s">
        <v>226</v>
      </c>
      <c r="B137" s="6" t="s">
        <v>64</v>
      </c>
      <c r="X137" s="6">
        <v>276</v>
      </c>
      <c r="Y137" s="6">
        <v>109</v>
      </c>
      <c r="Z137" s="6">
        <v>1</v>
      </c>
      <c r="AA137" s="6">
        <v>2</v>
      </c>
      <c r="AB137" s="6">
        <v>0.27660000000000001</v>
      </c>
      <c r="AC137" s="6">
        <v>0.5</v>
      </c>
      <c r="AD137" s="6">
        <v>1.54E-2</v>
      </c>
      <c r="AE137" s="6">
        <v>1</v>
      </c>
      <c r="AF137" s="6">
        <v>11</v>
      </c>
      <c r="AG137" s="6">
        <v>0</v>
      </c>
      <c r="AH137" s="6">
        <v>0</v>
      </c>
      <c r="AI137" s="6">
        <v>2.7900000000000001E-2</v>
      </c>
      <c r="AJ137" s="6">
        <v>0</v>
      </c>
      <c r="AK137" s="6">
        <v>0</v>
      </c>
      <c r="AT137" s="6" t="str">
        <f t="shared" si="0"/>
        <v/>
      </c>
      <c r="AU137" s="6" t="str">
        <f t="shared" si="1"/>
        <v/>
      </c>
      <c r="AV137" s="6" t="str">
        <f t="shared" si="2"/>
        <v/>
      </c>
      <c r="AW137" s="7">
        <f t="shared" si="3"/>
        <v>1.834862385321101E-2</v>
      </c>
      <c r="AX137" s="6">
        <f t="shared" si="4"/>
        <v>0</v>
      </c>
      <c r="AY137" s="6" t="str">
        <f t="shared" si="5"/>
        <v/>
      </c>
      <c r="BA137" s="6">
        <f>VLOOKUP(A137, ALL_AP_DATA!$A$2:$F$3600, 6, FALSE)</f>
        <v>394</v>
      </c>
      <c r="BB137" s="6" t="e">
        <f t="shared" ca="1" si="22"/>
        <v>#NAME?</v>
      </c>
      <c r="BC137" s="6">
        <f>VLOOKUP(A137,projmetadata!$A$2:$D$2036, 4, FALSE)</f>
        <v>26841</v>
      </c>
      <c r="BE137" s="9" t="e">
        <f t="shared" ca="1" si="23"/>
        <v>#NAME?</v>
      </c>
      <c r="BF137" s="6" t="e">
        <f t="shared" ca="1" si="24"/>
        <v>#NAME?</v>
      </c>
      <c r="BG137" s="6">
        <f t="shared" si="25"/>
        <v>4.843336686412578E-3</v>
      </c>
      <c r="BH137" s="6">
        <f>VLOOKUP(A137, ALL_AP_DATA!$A$2:$D$3600, 3, FALSE)</f>
        <v>120</v>
      </c>
      <c r="BI137" s="6">
        <f>VLOOKUP(A137, ALL_AP_DATA!$A$2:$E$3600, 5, FALSE)</f>
        <v>130</v>
      </c>
      <c r="BJ137" s="6">
        <f t="shared" si="10"/>
        <v>0.32994923857868019</v>
      </c>
      <c r="BK137" s="6">
        <f t="shared" si="26"/>
        <v>0.30456852791878175</v>
      </c>
    </row>
    <row r="138" spans="1:63" ht="15.75" customHeight="1" x14ac:dyDescent="0.25">
      <c r="A138" s="6" t="s">
        <v>1147</v>
      </c>
      <c r="B138" s="6" t="s">
        <v>64</v>
      </c>
      <c r="C138" s="6">
        <v>3</v>
      </c>
      <c r="D138" s="6">
        <v>11</v>
      </c>
      <c r="E138" s="6">
        <v>0</v>
      </c>
      <c r="F138" s="6">
        <v>0</v>
      </c>
      <c r="G138" s="6">
        <v>7.5300000000000006E-2</v>
      </c>
      <c r="H138" s="6">
        <v>0</v>
      </c>
      <c r="I138" s="6">
        <v>0</v>
      </c>
      <c r="X138" s="6">
        <v>3</v>
      </c>
      <c r="Y138" s="6">
        <v>41</v>
      </c>
      <c r="Z138" s="6">
        <v>0</v>
      </c>
      <c r="AA138" s="6">
        <v>0</v>
      </c>
      <c r="AB138" s="6">
        <v>0.28079999999999999</v>
      </c>
      <c r="AC138" s="6">
        <v>0</v>
      </c>
      <c r="AD138" s="6">
        <v>0</v>
      </c>
      <c r="AE138" s="6">
        <v>17</v>
      </c>
      <c r="AF138" s="6">
        <v>57</v>
      </c>
      <c r="AG138" s="6">
        <v>2</v>
      </c>
      <c r="AH138" s="6">
        <v>14</v>
      </c>
      <c r="AI138" s="6">
        <v>0.39040000000000002</v>
      </c>
      <c r="AJ138" s="6">
        <v>0.5</v>
      </c>
      <c r="AK138" s="6">
        <v>0.29170000000000001</v>
      </c>
      <c r="AT138" s="6">
        <f t="shared" si="0"/>
        <v>0</v>
      </c>
      <c r="AU138" s="6" t="str">
        <f t="shared" si="1"/>
        <v/>
      </c>
      <c r="AV138" s="6" t="str">
        <f t="shared" si="2"/>
        <v/>
      </c>
      <c r="AW138" s="7">
        <f t="shared" si="3"/>
        <v>0</v>
      </c>
      <c r="AX138" s="6">
        <f t="shared" si="4"/>
        <v>0.24561403508771928</v>
      </c>
      <c r="AY138" s="6" t="str">
        <f t="shared" si="5"/>
        <v/>
      </c>
      <c r="BA138" s="6">
        <f>VLOOKUP(A138, ALL_AP_DATA!$A$2:$F$3600, 6, FALSE)</f>
        <v>146</v>
      </c>
      <c r="BB138" s="6" t="e">
        <f t="shared" ca="1" si="22"/>
        <v>#NAME?</v>
      </c>
      <c r="BC138" s="6">
        <f>VLOOKUP(A138,projmetadata!$A$2:$D$2036, 4, FALSE)</f>
        <v>9797</v>
      </c>
      <c r="BE138" s="9" t="e">
        <f t="shared" ca="1" si="23"/>
        <v>#NAME?</v>
      </c>
      <c r="BF138" s="6" t="e">
        <f t="shared" ca="1" si="24"/>
        <v>#NAME?</v>
      </c>
      <c r="BG138" s="6">
        <f t="shared" si="25"/>
        <v>4.8994590180667548E-3</v>
      </c>
      <c r="BH138" s="6">
        <f>VLOOKUP(A138, ALL_AP_DATA!$A$2:$D$3600, 3, FALSE)</f>
        <v>76</v>
      </c>
      <c r="BI138" s="6">
        <f>VLOOKUP(A138, ALL_AP_DATA!$A$2:$E$3600, 5, FALSE)</f>
        <v>48</v>
      </c>
      <c r="BJ138" s="6">
        <f t="shared" si="10"/>
        <v>0.32876712328767121</v>
      </c>
      <c r="BK138" s="6">
        <f t="shared" si="26"/>
        <v>0.52054794520547942</v>
      </c>
    </row>
    <row r="139" spans="1:63" ht="15.75" customHeight="1" x14ac:dyDescent="0.25">
      <c r="A139" s="6" t="s">
        <v>1128</v>
      </c>
      <c r="B139" s="6" t="s">
        <v>64</v>
      </c>
      <c r="C139" s="6">
        <v>6</v>
      </c>
      <c r="D139" s="6">
        <v>25</v>
      </c>
      <c r="E139" s="6">
        <v>0</v>
      </c>
      <c r="F139" s="6">
        <v>0</v>
      </c>
      <c r="G139" s="6">
        <v>5.6300000000000003E-2</v>
      </c>
      <c r="H139" s="6">
        <v>0</v>
      </c>
      <c r="I139" s="6">
        <v>0</v>
      </c>
      <c r="X139" s="6">
        <v>24</v>
      </c>
      <c r="Y139" s="6">
        <v>124</v>
      </c>
      <c r="Z139" s="6">
        <v>1</v>
      </c>
      <c r="AA139" s="6">
        <v>83</v>
      </c>
      <c r="AB139" s="6">
        <v>0.27929999999999999</v>
      </c>
      <c r="AC139" s="6">
        <v>0.25</v>
      </c>
      <c r="AD139" s="6">
        <v>0.79810000000000003</v>
      </c>
      <c r="AE139" s="6">
        <v>40</v>
      </c>
      <c r="AF139" s="6">
        <v>117</v>
      </c>
      <c r="AG139" s="6">
        <v>2</v>
      </c>
      <c r="AH139" s="6">
        <v>85</v>
      </c>
      <c r="AI139" s="6">
        <v>0.26350000000000001</v>
      </c>
      <c r="AJ139" s="6">
        <v>0.5</v>
      </c>
      <c r="AK139" s="6">
        <v>0.81730000000000003</v>
      </c>
      <c r="AT139" s="6">
        <f t="shared" si="0"/>
        <v>0</v>
      </c>
      <c r="AU139" s="6" t="str">
        <f t="shared" si="1"/>
        <v/>
      </c>
      <c r="AV139" s="6" t="str">
        <f t="shared" si="2"/>
        <v/>
      </c>
      <c r="AW139" s="7">
        <f t="shared" si="3"/>
        <v>0.66935483870967738</v>
      </c>
      <c r="AX139" s="6">
        <f t="shared" si="4"/>
        <v>0.72649572649572647</v>
      </c>
      <c r="AY139" s="6" t="str">
        <f t="shared" si="5"/>
        <v/>
      </c>
      <c r="BA139" s="6">
        <f>VLOOKUP(A139, ALL_AP_DATA!$A$2:$F$3600, 6, FALSE)</f>
        <v>444</v>
      </c>
      <c r="BB139" s="6" t="e">
        <f t="shared" ca="1" si="22"/>
        <v>#NAME?</v>
      </c>
      <c r="BC139" s="6">
        <f>VLOOKUP(A139,projmetadata!$A$2:$D$2036, 4, FALSE)</f>
        <v>20411</v>
      </c>
      <c r="BE139" s="9" t="e">
        <f t="shared" ca="1" si="23"/>
        <v>#NAME?</v>
      </c>
      <c r="BF139" s="6" t="e">
        <f t="shared" ca="1" si="24"/>
        <v>#NAME?</v>
      </c>
      <c r="BG139" s="6">
        <f t="shared" si="25"/>
        <v>5.0952917544461324E-3</v>
      </c>
      <c r="BH139" s="6">
        <f>VLOOKUP(A139, ALL_AP_DATA!$A$2:$D$3600, 3, FALSE)</f>
        <v>202</v>
      </c>
      <c r="BI139" s="6">
        <f>VLOOKUP(A139, ALL_AP_DATA!$A$2:$E$3600, 5, FALSE)</f>
        <v>104</v>
      </c>
      <c r="BJ139" s="6">
        <f t="shared" si="10"/>
        <v>0.23423423423423423</v>
      </c>
      <c r="BK139" s="6">
        <f t="shared" si="26"/>
        <v>0.45495495495495497</v>
      </c>
    </row>
    <row r="140" spans="1:63" ht="15.75" customHeight="1" x14ac:dyDescent="0.25">
      <c r="A140" s="6" t="s">
        <v>1064</v>
      </c>
      <c r="B140" s="6" t="s">
        <v>64</v>
      </c>
      <c r="C140" s="6">
        <v>2</v>
      </c>
      <c r="D140" s="6">
        <v>6</v>
      </c>
      <c r="E140" s="6">
        <v>0</v>
      </c>
      <c r="F140" s="6">
        <v>0</v>
      </c>
      <c r="G140" s="6">
        <v>3.5999999999999999E-3</v>
      </c>
      <c r="H140" s="6">
        <v>0</v>
      </c>
      <c r="I140" s="6">
        <v>0</v>
      </c>
      <c r="X140" s="6">
        <v>59</v>
      </c>
      <c r="Y140" s="6">
        <v>621</v>
      </c>
      <c r="Z140" s="6">
        <v>3</v>
      </c>
      <c r="AA140" s="6">
        <v>243</v>
      </c>
      <c r="AB140" s="6">
        <v>0.36880000000000002</v>
      </c>
      <c r="AC140" s="6">
        <v>0.13039999999999999</v>
      </c>
      <c r="AD140" s="6">
        <v>0.59850000000000003</v>
      </c>
      <c r="AE140" s="6">
        <v>351</v>
      </c>
      <c r="AF140" s="6">
        <v>881</v>
      </c>
      <c r="AG140" s="6">
        <v>17</v>
      </c>
      <c r="AH140" s="6">
        <v>242</v>
      </c>
      <c r="AI140" s="6">
        <v>0.5232</v>
      </c>
      <c r="AJ140" s="6">
        <v>0.73909999999999998</v>
      </c>
      <c r="AK140" s="6">
        <v>0.59609999999999996</v>
      </c>
      <c r="AT140" s="6">
        <f t="shared" si="0"/>
        <v>0</v>
      </c>
      <c r="AU140" s="6" t="str">
        <f t="shared" si="1"/>
        <v/>
      </c>
      <c r="AV140" s="6" t="str">
        <f t="shared" si="2"/>
        <v/>
      </c>
      <c r="AW140" s="7">
        <f t="shared" si="3"/>
        <v>0.39130434782608697</v>
      </c>
      <c r="AX140" s="6">
        <f t="shared" si="4"/>
        <v>0.27468785471055618</v>
      </c>
      <c r="AY140" s="6" t="str">
        <f t="shared" si="5"/>
        <v/>
      </c>
      <c r="BA140" s="6">
        <f>VLOOKUP(A140, ALL_AP_DATA!$A$2:$F$3600, 6, FALSE)</f>
        <v>1684</v>
      </c>
      <c r="BB140" s="6" t="e">
        <f t="shared" ca="1" si="22"/>
        <v>#NAME?</v>
      </c>
      <c r="BC140" s="6">
        <f>VLOOKUP(A140,projmetadata!$A$2:$D$2036, 4, FALSE)</f>
        <v>77469</v>
      </c>
      <c r="BE140" s="9" t="e">
        <f t="shared" ca="1" si="23"/>
        <v>#NAME?</v>
      </c>
      <c r="BF140" s="6" t="e">
        <f t="shared" ca="1" si="24"/>
        <v>#NAME?</v>
      </c>
      <c r="BG140" s="6">
        <f t="shared" si="25"/>
        <v>5.2408059998192823E-3</v>
      </c>
      <c r="BH140" s="6">
        <f>VLOOKUP(A140, ALL_AP_DATA!$A$2:$D$3600, 3, FALSE)</f>
        <v>1174</v>
      </c>
      <c r="BI140" s="6">
        <f>VLOOKUP(A140, ALL_AP_DATA!$A$2:$E$3600, 5, FALSE)</f>
        <v>406</v>
      </c>
      <c r="BJ140" s="6">
        <f t="shared" si="10"/>
        <v>0.24109263657957244</v>
      </c>
      <c r="BK140" s="6">
        <f t="shared" si="26"/>
        <v>0.69714964370546317</v>
      </c>
    </row>
    <row r="141" spans="1:63" ht="15.75" customHeight="1" x14ac:dyDescent="0.25">
      <c r="A141" s="6" t="s">
        <v>288</v>
      </c>
      <c r="B141" s="6" t="s">
        <v>64</v>
      </c>
      <c r="C141" s="6">
        <v>1</v>
      </c>
      <c r="D141" s="6">
        <v>16</v>
      </c>
      <c r="E141" s="6">
        <v>0</v>
      </c>
      <c r="F141" s="6">
        <v>0</v>
      </c>
      <c r="G141" s="6">
        <v>9.7000000000000003E-2</v>
      </c>
      <c r="H141" s="6">
        <v>0</v>
      </c>
      <c r="I141" s="6">
        <v>0</v>
      </c>
      <c r="X141" s="6">
        <v>8</v>
      </c>
      <c r="Y141" s="6">
        <v>41</v>
      </c>
      <c r="Z141" s="6">
        <v>3</v>
      </c>
      <c r="AA141" s="6">
        <v>15</v>
      </c>
      <c r="AB141" s="6">
        <v>0.2485</v>
      </c>
      <c r="AC141" s="6">
        <v>0.5</v>
      </c>
      <c r="AD141" s="6">
        <v>0.44119999999999998</v>
      </c>
      <c r="AE141" s="6">
        <v>10</v>
      </c>
      <c r="AF141" s="6">
        <v>44</v>
      </c>
      <c r="AG141" s="6">
        <v>0</v>
      </c>
      <c r="AH141" s="6">
        <v>0</v>
      </c>
      <c r="AI141" s="6">
        <v>0.26669999999999999</v>
      </c>
      <c r="AJ141" s="6">
        <v>0</v>
      </c>
      <c r="AK141" s="6">
        <v>0</v>
      </c>
      <c r="AT141" s="6">
        <f t="shared" si="0"/>
        <v>0</v>
      </c>
      <c r="AU141" s="6" t="str">
        <f t="shared" si="1"/>
        <v/>
      </c>
      <c r="AV141" s="6" t="str">
        <f t="shared" si="2"/>
        <v/>
      </c>
      <c r="AW141" s="7">
        <f t="shared" si="3"/>
        <v>0.36585365853658536</v>
      </c>
      <c r="AX141" s="6">
        <f t="shared" si="4"/>
        <v>0</v>
      </c>
      <c r="AY141" s="6" t="str">
        <f t="shared" si="5"/>
        <v/>
      </c>
      <c r="BA141" s="6">
        <f>VLOOKUP(A141, ALL_AP_DATA!$A$2:$F$3600, 6, FALSE)</f>
        <v>165</v>
      </c>
      <c r="BB141" s="6" t="e">
        <f t="shared" ca="1" si="22"/>
        <v>#NAME?</v>
      </c>
      <c r="BC141" s="6">
        <f>VLOOKUP(A141,projmetadata!$A$2:$D$2036, 4, FALSE)</f>
        <v>6123</v>
      </c>
      <c r="BE141" s="9" t="e">
        <f t="shared" ca="1" si="23"/>
        <v>#NAME?</v>
      </c>
      <c r="BF141" s="6" t="e">
        <f t="shared" ca="1" si="24"/>
        <v>#NAME?</v>
      </c>
      <c r="BG141" s="6">
        <f t="shared" si="25"/>
        <v>5.5528335783112852E-3</v>
      </c>
      <c r="BH141" s="6">
        <f>VLOOKUP(A141, ALL_AP_DATA!$A$2:$D$3600, 3, FALSE)</f>
        <v>68</v>
      </c>
      <c r="BI141" s="6">
        <f>VLOOKUP(A141, ALL_AP_DATA!$A$2:$E$3600, 5, FALSE)</f>
        <v>34</v>
      </c>
      <c r="BJ141" s="6">
        <f t="shared" si="10"/>
        <v>0.20606060606060606</v>
      </c>
      <c r="BK141" s="6">
        <f t="shared" si="26"/>
        <v>0.41212121212121211</v>
      </c>
    </row>
    <row r="142" spans="1:63" ht="15.75" customHeight="1" x14ac:dyDescent="0.25">
      <c r="A142" s="6" t="s">
        <v>780</v>
      </c>
      <c r="B142" s="6" t="s">
        <v>64</v>
      </c>
      <c r="C142" s="6">
        <v>6</v>
      </c>
      <c r="D142" s="6">
        <v>133</v>
      </c>
      <c r="E142" s="6">
        <v>16</v>
      </c>
      <c r="F142" s="6">
        <v>420</v>
      </c>
      <c r="G142" s="6">
        <v>0.2414</v>
      </c>
      <c r="H142" s="6">
        <v>1</v>
      </c>
      <c r="I142" s="6">
        <v>0.89359999999999995</v>
      </c>
      <c r="X142" s="6">
        <v>11</v>
      </c>
      <c r="Y142" s="6">
        <v>146</v>
      </c>
      <c r="Z142" s="6">
        <v>14</v>
      </c>
      <c r="AA142" s="6">
        <v>435</v>
      </c>
      <c r="AB142" s="6">
        <v>0.26500000000000001</v>
      </c>
      <c r="AC142" s="6">
        <v>0.875</v>
      </c>
      <c r="AD142" s="6">
        <v>0.92549999999999999</v>
      </c>
      <c r="AE142" s="6">
        <v>39</v>
      </c>
      <c r="AF142" s="6">
        <v>182</v>
      </c>
      <c r="AG142" s="6">
        <v>15</v>
      </c>
      <c r="AH142" s="6">
        <v>420</v>
      </c>
      <c r="AI142" s="6">
        <v>0.33029999999999998</v>
      </c>
      <c r="AJ142" s="6">
        <v>0.9375</v>
      </c>
      <c r="AK142" s="6">
        <v>0.89359999999999995</v>
      </c>
      <c r="AT142" s="6">
        <f t="shared" si="0"/>
        <v>3.1578947368421053</v>
      </c>
      <c r="AU142" s="6" t="str">
        <f t="shared" si="1"/>
        <v/>
      </c>
      <c r="AV142" s="6" t="str">
        <f t="shared" si="2"/>
        <v/>
      </c>
      <c r="AW142" s="7">
        <f t="shared" si="3"/>
        <v>2.9794520547945207</v>
      </c>
      <c r="AX142" s="6">
        <f t="shared" si="4"/>
        <v>2.3076923076923075</v>
      </c>
      <c r="AY142" s="6" t="str">
        <f t="shared" si="5"/>
        <v/>
      </c>
      <c r="BA142" s="6">
        <f>VLOOKUP(A142, ALL_AP_DATA!$A$2:$F$3600, 6, FALSE)</f>
        <v>551</v>
      </c>
      <c r="BB142" s="6" t="e">
        <f t="shared" ca="1" si="22"/>
        <v>#NAME?</v>
      </c>
      <c r="BC142" s="6">
        <f>VLOOKUP(A142,projmetadata!$A$2:$D$2036, 4, FALSE)</f>
        <v>83837</v>
      </c>
      <c r="BE142" s="9" t="e">
        <f t="shared" ca="1" si="23"/>
        <v>#NAME?</v>
      </c>
      <c r="BF142" s="6" t="e">
        <f t="shared" ca="1" si="24"/>
        <v>#NAME?</v>
      </c>
      <c r="BG142" s="6">
        <f t="shared" si="25"/>
        <v>5.6061166310817419E-3</v>
      </c>
      <c r="BH142" s="6">
        <f>VLOOKUP(A142, ALL_AP_DATA!$A$2:$D$3600, 3, FALSE)</f>
        <v>207</v>
      </c>
      <c r="BI142" s="6">
        <f>VLOOKUP(A142, ALL_AP_DATA!$A$2:$E$3600, 5, FALSE)</f>
        <v>470</v>
      </c>
      <c r="BJ142" s="6">
        <f t="shared" si="10"/>
        <v>0.85299455535390201</v>
      </c>
      <c r="BK142" s="6">
        <f t="shared" si="26"/>
        <v>0.37568058076225047</v>
      </c>
    </row>
    <row r="143" spans="1:63" ht="15.75" customHeight="1" x14ac:dyDescent="0.25">
      <c r="A143" s="6" t="s">
        <v>761</v>
      </c>
      <c r="B143" s="6" t="s">
        <v>64</v>
      </c>
      <c r="C143" s="6">
        <v>7</v>
      </c>
      <c r="D143" s="6">
        <v>112</v>
      </c>
      <c r="E143" s="6">
        <v>2</v>
      </c>
      <c r="F143" s="6">
        <v>50</v>
      </c>
      <c r="G143" s="6">
        <v>0.15859999999999999</v>
      </c>
      <c r="H143" s="6">
        <v>0.4</v>
      </c>
      <c r="I143" s="6">
        <v>9.4E-2</v>
      </c>
      <c r="X143" s="6">
        <v>9</v>
      </c>
      <c r="Y143" s="6">
        <v>467</v>
      </c>
      <c r="Z143" s="6">
        <v>5</v>
      </c>
      <c r="AA143" s="6">
        <v>528</v>
      </c>
      <c r="AB143" s="6">
        <v>0.66149999999999998</v>
      </c>
      <c r="AC143" s="6">
        <v>1</v>
      </c>
      <c r="AD143" s="6">
        <v>0.99250000000000005</v>
      </c>
      <c r="AE143" s="6">
        <v>65</v>
      </c>
      <c r="AF143" s="6">
        <v>324</v>
      </c>
      <c r="AG143" s="6">
        <v>5</v>
      </c>
      <c r="AH143" s="6">
        <v>362</v>
      </c>
      <c r="AI143" s="6">
        <v>0.45889999999999997</v>
      </c>
      <c r="AJ143" s="6">
        <v>1</v>
      </c>
      <c r="AK143" s="6">
        <v>0.68049999999999999</v>
      </c>
      <c r="AT143" s="6">
        <f t="shared" si="0"/>
        <v>0.44642857142857145</v>
      </c>
      <c r="AU143" s="6" t="str">
        <f t="shared" si="1"/>
        <v/>
      </c>
      <c r="AV143" s="6" t="str">
        <f t="shared" si="2"/>
        <v/>
      </c>
      <c r="AW143" s="7">
        <f t="shared" si="3"/>
        <v>1.1306209850107067</v>
      </c>
      <c r="AX143" s="6">
        <f t="shared" si="4"/>
        <v>1.117283950617284</v>
      </c>
      <c r="AY143" s="6" t="str">
        <f t="shared" si="5"/>
        <v/>
      </c>
      <c r="BA143" s="6">
        <f>VLOOKUP(A143, ALL_AP_DATA!$A$2:$F$3600, 6, FALSE)</f>
        <v>706</v>
      </c>
      <c r="BB143" s="6" t="e">
        <f t="shared" ca="1" si="22"/>
        <v>#NAME?</v>
      </c>
      <c r="BC143" s="6">
        <f>VLOOKUP(A143,projmetadata!$A$2:$D$2036, 4, FALSE)</f>
        <v>91753</v>
      </c>
      <c r="BE143" s="9" t="e">
        <f t="shared" ca="1" si="23"/>
        <v>#NAME?</v>
      </c>
      <c r="BF143" s="6" t="e">
        <f t="shared" ca="1" si="24"/>
        <v>#NAME?</v>
      </c>
      <c r="BG143" s="6">
        <f t="shared" si="25"/>
        <v>5.7981755364947193E-3</v>
      </c>
      <c r="BH143" s="6">
        <f>VLOOKUP(A143, ALL_AP_DATA!$A$2:$D$3600, 3, FALSE)</f>
        <v>550</v>
      </c>
      <c r="BI143" s="6">
        <f>VLOOKUP(A143, ALL_AP_DATA!$A$2:$E$3600, 5, FALSE)</f>
        <v>532</v>
      </c>
      <c r="BJ143" s="6">
        <f t="shared" si="10"/>
        <v>0.7535410764872521</v>
      </c>
      <c r="BK143" s="6">
        <f t="shared" si="26"/>
        <v>0.77903682719546741</v>
      </c>
    </row>
    <row r="144" spans="1:63" ht="15.75" customHeight="1" x14ac:dyDescent="0.25">
      <c r="A144" s="6" t="s">
        <v>795</v>
      </c>
      <c r="B144" s="6" t="s">
        <v>64</v>
      </c>
      <c r="C144" s="6">
        <v>2</v>
      </c>
      <c r="D144" s="6">
        <v>5</v>
      </c>
      <c r="E144" s="6">
        <v>1</v>
      </c>
      <c r="F144" s="6">
        <v>27</v>
      </c>
      <c r="G144" s="6">
        <v>4.3900000000000002E-2</v>
      </c>
      <c r="H144" s="6">
        <v>1</v>
      </c>
      <c r="I144" s="6">
        <v>1</v>
      </c>
      <c r="X144" s="6">
        <v>5</v>
      </c>
      <c r="Y144" s="6">
        <v>33</v>
      </c>
      <c r="Z144" s="6">
        <v>1</v>
      </c>
      <c r="AA144" s="6">
        <v>27</v>
      </c>
      <c r="AB144" s="6">
        <v>0.28949999999999998</v>
      </c>
      <c r="AC144" s="6">
        <v>1</v>
      </c>
      <c r="AD144" s="6">
        <v>1</v>
      </c>
      <c r="AE144" s="6">
        <v>3</v>
      </c>
      <c r="AF144" s="6">
        <v>10</v>
      </c>
      <c r="AG144" s="6">
        <v>0</v>
      </c>
      <c r="AH144" s="6">
        <v>0</v>
      </c>
      <c r="AI144" s="6">
        <v>8.77E-2</v>
      </c>
      <c r="AJ144" s="6">
        <v>0</v>
      </c>
      <c r="AK144" s="6">
        <v>0</v>
      </c>
      <c r="AT144" s="6">
        <f t="shared" si="0"/>
        <v>5.4</v>
      </c>
      <c r="AU144" s="6" t="str">
        <f t="shared" si="1"/>
        <v/>
      </c>
      <c r="AV144" s="6" t="str">
        <f t="shared" si="2"/>
        <v/>
      </c>
      <c r="AW144" s="7">
        <f t="shared" si="3"/>
        <v>0.81818181818181823</v>
      </c>
      <c r="AX144" s="6">
        <f t="shared" si="4"/>
        <v>0</v>
      </c>
      <c r="AY144" s="6" t="str">
        <f t="shared" si="5"/>
        <v/>
      </c>
      <c r="BA144" s="6">
        <f>VLOOKUP(A144, ALL_AP_DATA!$A$2:$F$3600, 6, FALSE)</f>
        <v>114</v>
      </c>
      <c r="BB144" s="6" t="e">
        <f t="shared" ca="1" si="22"/>
        <v>#NAME?</v>
      </c>
      <c r="BC144" s="6">
        <f>VLOOKUP(A144,projmetadata!$A$2:$D$2036, 4, FALSE)</f>
        <v>4640</v>
      </c>
      <c r="BE144" s="9" t="e">
        <f t="shared" ca="1" si="23"/>
        <v>#NAME?</v>
      </c>
      <c r="BF144" s="6" t="e">
        <f t="shared" ca="1" si="24"/>
        <v>#NAME?</v>
      </c>
      <c r="BG144" s="6">
        <f t="shared" si="25"/>
        <v>5.8189655172413797E-3</v>
      </c>
      <c r="BH144" s="6">
        <f>VLOOKUP(A144, ALL_AP_DATA!$A$2:$D$3600, 3, FALSE)</f>
        <v>40</v>
      </c>
      <c r="BI144" s="6">
        <f>VLOOKUP(A144, ALL_AP_DATA!$A$2:$E$3600, 5, FALSE)</f>
        <v>27</v>
      </c>
      <c r="BJ144" s="6">
        <f t="shared" si="10"/>
        <v>0.23684210526315788</v>
      </c>
      <c r="BK144" s="6">
        <f t="shared" si="26"/>
        <v>0.35087719298245612</v>
      </c>
    </row>
    <row r="145" spans="1:63" ht="15.75" customHeight="1" x14ac:dyDescent="0.25">
      <c r="A145" s="6" t="s">
        <v>1120</v>
      </c>
      <c r="B145" s="6" t="s">
        <v>64</v>
      </c>
      <c r="C145" s="6">
        <v>2</v>
      </c>
      <c r="D145" s="6">
        <v>4</v>
      </c>
      <c r="E145" s="6">
        <v>3</v>
      </c>
      <c r="F145" s="6">
        <v>7</v>
      </c>
      <c r="G145" s="6">
        <v>2.0199999999999999E-2</v>
      </c>
      <c r="H145" s="6">
        <v>0.2727</v>
      </c>
      <c r="I145" s="6">
        <v>6.25E-2</v>
      </c>
      <c r="X145" s="6">
        <v>2</v>
      </c>
      <c r="Y145" s="6">
        <v>7</v>
      </c>
      <c r="Z145" s="6">
        <v>1</v>
      </c>
      <c r="AA145" s="6">
        <v>8</v>
      </c>
      <c r="AB145" s="6">
        <v>3.5400000000000001E-2</v>
      </c>
      <c r="AC145" s="6">
        <v>9.0899999999999995E-2</v>
      </c>
      <c r="AD145" s="6">
        <v>7.1400000000000005E-2</v>
      </c>
      <c r="AE145" s="6">
        <v>7</v>
      </c>
      <c r="AF145" s="6">
        <v>28</v>
      </c>
      <c r="AG145" s="6">
        <v>3</v>
      </c>
      <c r="AH145" s="6">
        <v>17</v>
      </c>
      <c r="AI145" s="6">
        <v>0.1414</v>
      </c>
      <c r="AJ145" s="6">
        <v>0.2727</v>
      </c>
      <c r="AK145" s="6">
        <v>0.15179999999999999</v>
      </c>
      <c r="AT145" s="6">
        <f t="shared" si="0"/>
        <v>1.75</v>
      </c>
      <c r="AU145" s="6" t="str">
        <f t="shared" si="1"/>
        <v/>
      </c>
      <c r="AV145" s="6" t="str">
        <f t="shared" si="2"/>
        <v/>
      </c>
      <c r="AW145" s="7">
        <f t="shared" si="3"/>
        <v>1.1428571428571428</v>
      </c>
      <c r="AX145" s="6">
        <f t="shared" si="4"/>
        <v>0.6071428571428571</v>
      </c>
      <c r="AY145" s="6" t="str">
        <f t="shared" si="5"/>
        <v/>
      </c>
      <c r="BA145" s="6">
        <f>VLOOKUP(A145, ALL_AP_DATA!$A$2:$F$3600, 6, FALSE)</f>
        <v>198</v>
      </c>
      <c r="BB145" s="6" t="e">
        <f t="shared" ca="1" si="22"/>
        <v>#NAME?</v>
      </c>
      <c r="BC145" s="6">
        <f>VLOOKUP(A145,projmetadata!$A$2:$D$2036, 4, FALSE)</f>
        <v>18778</v>
      </c>
      <c r="BE145" s="9" t="e">
        <f t="shared" ca="1" si="23"/>
        <v>#NAME?</v>
      </c>
      <c r="BF145" s="6" t="e">
        <f t="shared" ca="1" si="24"/>
        <v>#NAME?</v>
      </c>
      <c r="BG145" s="6">
        <f t="shared" si="25"/>
        <v>5.9644264564916389E-3</v>
      </c>
      <c r="BH145" s="6">
        <f>VLOOKUP(A145, ALL_AP_DATA!$A$2:$D$3600, 3, FALSE)</f>
        <v>30</v>
      </c>
      <c r="BI145" s="6">
        <f>VLOOKUP(A145, ALL_AP_DATA!$A$2:$E$3600, 5, FALSE)</f>
        <v>112</v>
      </c>
      <c r="BJ145" s="6">
        <f t="shared" si="10"/>
        <v>0.56565656565656564</v>
      </c>
      <c r="BK145" s="6">
        <f t="shared" si="26"/>
        <v>0.15151515151515152</v>
      </c>
    </row>
    <row r="146" spans="1:63" ht="15.75" customHeight="1" x14ac:dyDescent="0.25">
      <c r="A146" s="6" t="s">
        <v>1247</v>
      </c>
      <c r="B146" s="6" t="s">
        <v>64</v>
      </c>
      <c r="C146" s="6">
        <v>1</v>
      </c>
      <c r="D146" s="6">
        <v>2</v>
      </c>
      <c r="E146" s="6">
        <v>0</v>
      </c>
      <c r="F146" s="6">
        <v>0</v>
      </c>
      <c r="G146" s="6">
        <v>1.5900000000000001E-2</v>
      </c>
      <c r="H146" s="6">
        <v>0</v>
      </c>
      <c r="I146" s="6">
        <v>0</v>
      </c>
      <c r="X146" s="6">
        <v>3</v>
      </c>
      <c r="Y146" s="6">
        <v>26</v>
      </c>
      <c r="Z146" s="6">
        <v>6</v>
      </c>
      <c r="AA146" s="6">
        <v>36</v>
      </c>
      <c r="AB146" s="6">
        <v>0.20630000000000001</v>
      </c>
      <c r="AC146" s="6">
        <v>1</v>
      </c>
      <c r="AD146" s="6">
        <v>0.66669999999999996</v>
      </c>
      <c r="AE146" s="6">
        <v>3</v>
      </c>
      <c r="AF146" s="6">
        <v>11</v>
      </c>
      <c r="AG146" s="6">
        <v>5</v>
      </c>
      <c r="AH146" s="6">
        <v>17</v>
      </c>
      <c r="AI146" s="6">
        <v>8.7300000000000003E-2</v>
      </c>
      <c r="AJ146" s="6">
        <v>0.83330000000000004</v>
      </c>
      <c r="AK146" s="6">
        <v>0.31480000000000002</v>
      </c>
      <c r="AT146" s="6">
        <f t="shared" si="0"/>
        <v>0</v>
      </c>
      <c r="AU146" s="6" t="str">
        <f t="shared" si="1"/>
        <v/>
      </c>
      <c r="AV146" s="6" t="str">
        <f t="shared" si="2"/>
        <v/>
      </c>
      <c r="AW146" s="7">
        <f t="shared" si="3"/>
        <v>1.3846153846153846</v>
      </c>
      <c r="AX146" s="6">
        <f t="shared" si="4"/>
        <v>1.5454545454545454</v>
      </c>
      <c r="AY146" s="6" t="str">
        <f t="shared" si="5"/>
        <v/>
      </c>
      <c r="BA146" s="6">
        <f>VLOOKUP(A146, ALL_AP_DATA!$A$2:$F$3600, 6, FALSE)</f>
        <v>126</v>
      </c>
      <c r="BB146" s="6" t="e">
        <f t="shared" ca="1" si="22"/>
        <v>#NAME?</v>
      </c>
      <c r="BC146" s="6">
        <f>VLOOKUP(A146,projmetadata!$A$2:$D$2036, 4, FALSE)</f>
        <v>8930</v>
      </c>
      <c r="BE146" s="9" t="e">
        <f t="shared" ca="1" si="23"/>
        <v>#NAME?</v>
      </c>
      <c r="BF146" s="6" t="e">
        <f t="shared" ca="1" si="24"/>
        <v>#NAME?</v>
      </c>
      <c r="BG146" s="6">
        <f t="shared" si="25"/>
        <v>6.0470324748040311E-3</v>
      </c>
      <c r="BH146" s="6">
        <f>VLOOKUP(A146, ALL_AP_DATA!$A$2:$D$3600, 3, FALSE)</f>
        <v>31</v>
      </c>
      <c r="BI146" s="6">
        <f>VLOOKUP(A146, ALL_AP_DATA!$A$2:$E$3600, 5, FALSE)</f>
        <v>54</v>
      </c>
      <c r="BJ146" s="6">
        <f t="shared" si="10"/>
        <v>0.42857142857142855</v>
      </c>
      <c r="BK146" s="6">
        <f t="shared" si="26"/>
        <v>0.24603174603174602</v>
      </c>
    </row>
    <row r="147" spans="1:63" ht="15.75" customHeight="1" x14ac:dyDescent="0.25">
      <c r="A147" s="6" t="s">
        <v>445</v>
      </c>
      <c r="B147" s="6" t="s">
        <v>64</v>
      </c>
      <c r="C147" s="6">
        <v>15</v>
      </c>
      <c r="D147" s="6">
        <v>62</v>
      </c>
      <c r="E147" s="6">
        <v>0</v>
      </c>
      <c r="F147" s="6">
        <v>0</v>
      </c>
      <c r="G147" s="6">
        <v>0.1125</v>
      </c>
      <c r="H147" s="6">
        <v>0</v>
      </c>
      <c r="I147" s="6">
        <v>0</v>
      </c>
      <c r="X147" s="6">
        <v>30</v>
      </c>
      <c r="Y147" s="6">
        <v>133</v>
      </c>
      <c r="Z147" s="6">
        <v>2</v>
      </c>
      <c r="AA147" s="6">
        <v>52</v>
      </c>
      <c r="AB147" s="6">
        <v>0.2414</v>
      </c>
      <c r="AC147" s="6">
        <v>0.18179999999999999</v>
      </c>
      <c r="AD147" s="6">
        <v>0.2</v>
      </c>
      <c r="AE147" s="6">
        <v>25</v>
      </c>
      <c r="AF147" s="6">
        <v>77</v>
      </c>
      <c r="AG147" s="6">
        <v>0</v>
      </c>
      <c r="AH147" s="6">
        <v>0</v>
      </c>
      <c r="AI147" s="6">
        <v>0.13969999999999999</v>
      </c>
      <c r="AJ147" s="6">
        <v>0</v>
      </c>
      <c r="AK147" s="6">
        <v>0</v>
      </c>
      <c r="AT147" s="6">
        <f t="shared" si="0"/>
        <v>0</v>
      </c>
      <c r="AU147" s="6" t="str">
        <f t="shared" si="1"/>
        <v/>
      </c>
      <c r="AV147" s="6" t="str">
        <f t="shared" si="2"/>
        <v/>
      </c>
      <c r="AW147" s="7">
        <f t="shared" si="3"/>
        <v>0.39097744360902253</v>
      </c>
      <c r="AX147" s="6">
        <f t="shared" si="4"/>
        <v>0</v>
      </c>
      <c r="AY147" s="6" t="str">
        <f t="shared" si="5"/>
        <v/>
      </c>
      <c r="BA147" s="6">
        <f>VLOOKUP(A147, ALL_AP_DATA!$A$2:$F$3600, 6, FALSE)</f>
        <v>551</v>
      </c>
      <c r="BB147" s="6" t="e">
        <f t="shared" ca="1" si="22"/>
        <v>#NAME?</v>
      </c>
      <c r="BC147" s="6">
        <f>VLOOKUP(A147,projmetadata!$A$2:$D$2036, 4, FALSE)</f>
        <v>41837</v>
      </c>
      <c r="BE147" s="9" t="e">
        <f t="shared" ca="1" si="23"/>
        <v>#NAME?</v>
      </c>
      <c r="BF147" s="6" t="e">
        <f t="shared" ca="1" si="24"/>
        <v>#NAME?</v>
      </c>
      <c r="BG147" s="6">
        <f t="shared" si="25"/>
        <v>6.2145947367163038E-3</v>
      </c>
      <c r="BH147" s="6">
        <f>VLOOKUP(A147, ALL_AP_DATA!$A$2:$D$3600, 3, FALSE)</f>
        <v>197</v>
      </c>
      <c r="BI147" s="6">
        <f>VLOOKUP(A147, ALL_AP_DATA!$A$2:$E$3600, 5, FALSE)</f>
        <v>260</v>
      </c>
      <c r="BJ147" s="6">
        <f t="shared" si="10"/>
        <v>0.47186932849364793</v>
      </c>
      <c r="BK147" s="6">
        <f t="shared" si="26"/>
        <v>0.35753176043557167</v>
      </c>
    </row>
    <row r="148" spans="1:63" ht="15.75" customHeight="1" x14ac:dyDescent="0.25">
      <c r="A148" s="6" t="s">
        <v>879</v>
      </c>
      <c r="B148" s="6" t="s">
        <v>64</v>
      </c>
      <c r="C148" s="6">
        <v>12</v>
      </c>
      <c r="D148" s="6">
        <v>91</v>
      </c>
      <c r="E148" s="6">
        <v>3</v>
      </c>
      <c r="F148" s="6">
        <v>215</v>
      </c>
      <c r="G148" s="6">
        <v>0.19040000000000001</v>
      </c>
      <c r="H148" s="6">
        <v>0.6</v>
      </c>
      <c r="I148" s="6">
        <v>0.95130000000000003</v>
      </c>
      <c r="X148" s="6">
        <v>24</v>
      </c>
      <c r="Y148" s="6">
        <v>169</v>
      </c>
      <c r="Z148" s="6">
        <v>4</v>
      </c>
      <c r="AA148" s="6">
        <v>214</v>
      </c>
      <c r="AB148" s="6">
        <v>0.35360000000000003</v>
      </c>
      <c r="AC148" s="6">
        <v>0.8</v>
      </c>
      <c r="AD148" s="6">
        <v>0.94689999999999996</v>
      </c>
      <c r="AE148" s="6">
        <v>48</v>
      </c>
      <c r="AF148" s="6">
        <v>191</v>
      </c>
      <c r="AG148" s="6">
        <v>2</v>
      </c>
      <c r="AH148" s="6">
        <v>214</v>
      </c>
      <c r="AI148" s="6">
        <v>0.39960000000000001</v>
      </c>
      <c r="AJ148" s="6">
        <v>0.4</v>
      </c>
      <c r="AK148" s="6">
        <v>0.94689999999999996</v>
      </c>
      <c r="AT148" s="6">
        <f t="shared" si="0"/>
        <v>2.3626373626373627</v>
      </c>
      <c r="AU148" s="6" t="str">
        <f t="shared" si="1"/>
        <v/>
      </c>
      <c r="AV148" s="6" t="str">
        <f t="shared" si="2"/>
        <v/>
      </c>
      <c r="AW148" s="7">
        <f t="shared" si="3"/>
        <v>1.2662721893491125</v>
      </c>
      <c r="AX148" s="6">
        <f t="shared" si="4"/>
        <v>1.1204188481675392</v>
      </c>
      <c r="AY148" s="6" t="str">
        <f t="shared" si="5"/>
        <v/>
      </c>
      <c r="BA148" s="6">
        <f>VLOOKUP(A148, ALL_AP_DATA!$A$2:$F$3600, 6, FALSE)</f>
        <v>478</v>
      </c>
      <c r="BB148" s="6" t="e">
        <f t="shared" ca="1" si="22"/>
        <v>#NAME?</v>
      </c>
      <c r="BC148" s="6">
        <f>VLOOKUP(A148,projmetadata!$A$2:$D$2036, 4, FALSE)</f>
        <v>36156</v>
      </c>
      <c r="BE148" s="9" t="e">
        <f t="shared" ca="1" si="23"/>
        <v>#NAME?</v>
      </c>
      <c r="BF148" s="6" t="e">
        <f t="shared" ca="1" si="24"/>
        <v>#NAME?</v>
      </c>
      <c r="BG148" s="6">
        <f t="shared" si="25"/>
        <v>6.2506914481690453E-3</v>
      </c>
      <c r="BH148" s="6">
        <f>VLOOKUP(A148, ALL_AP_DATA!$A$2:$D$3600, 3, FALSE)</f>
        <v>271</v>
      </c>
      <c r="BI148" s="6">
        <f>VLOOKUP(A148, ALL_AP_DATA!$A$2:$E$3600, 5, FALSE)</f>
        <v>226</v>
      </c>
      <c r="BJ148" s="6">
        <f t="shared" si="10"/>
        <v>0.47280334728033474</v>
      </c>
      <c r="BK148" s="6">
        <f t="shared" si="26"/>
        <v>0.56694560669456062</v>
      </c>
    </row>
    <row r="149" spans="1:63" ht="15.75" customHeight="1" x14ac:dyDescent="0.25">
      <c r="A149" s="6" t="s">
        <v>152</v>
      </c>
      <c r="B149" s="6" t="s">
        <v>64</v>
      </c>
      <c r="C149" s="6">
        <v>6</v>
      </c>
      <c r="D149" s="6">
        <v>27</v>
      </c>
      <c r="E149" s="6">
        <v>1</v>
      </c>
      <c r="F149" s="6">
        <v>2</v>
      </c>
      <c r="G149" s="6">
        <v>4.8500000000000001E-2</v>
      </c>
      <c r="H149" s="6">
        <v>0.33329999999999999</v>
      </c>
      <c r="I149" s="6">
        <v>2.86E-2</v>
      </c>
      <c r="X149" s="6">
        <v>1</v>
      </c>
      <c r="Y149" s="6">
        <v>5</v>
      </c>
      <c r="Z149" s="6">
        <v>0</v>
      </c>
      <c r="AA149" s="6">
        <v>0</v>
      </c>
      <c r="AB149" s="6">
        <v>8.9999999999999993E-3</v>
      </c>
      <c r="AC149" s="6">
        <v>0</v>
      </c>
      <c r="AD149" s="6">
        <v>0</v>
      </c>
      <c r="AE149" s="6">
        <v>46</v>
      </c>
      <c r="AF149" s="6">
        <v>211</v>
      </c>
      <c r="AG149" s="6">
        <v>0</v>
      </c>
      <c r="AH149" s="6">
        <v>0</v>
      </c>
      <c r="AI149" s="6">
        <v>0.37880000000000003</v>
      </c>
      <c r="AJ149" s="6">
        <v>0</v>
      </c>
      <c r="AK149" s="6">
        <v>0</v>
      </c>
      <c r="AT149" s="6">
        <f t="shared" si="0"/>
        <v>7.407407407407407E-2</v>
      </c>
      <c r="AU149" s="6" t="str">
        <f t="shared" si="1"/>
        <v/>
      </c>
      <c r="AV149" s="6" t="str">
        <f t="shared" si="2"/>
        <v/>
      </c>
      <c r="AW149" s="7">
        <f t="shared" si="3"/>
        <v>0</v>
      </c>
      <c r="AX149" s="6">
        <f t="shared" si="4"/>
        <v>0</v>
      </c>
      <c r="AY149" s="6" t="str">
        <f t="shared" si="5"/>
        <v/>
      </c>
      <c r="BA149" s="6">
        <f>VLOOKUP(A149, ALL_AP_DATA!$A$2:$F$3600, 6, FALSE)</f>
        <v>557</v>
      </c>
      <c r="BB149" s="6" t="e">
        <f t="shared" ca="1" si="22"/>
        <v>#NAME?</v>
      </c>
      <c r="BC149" s="6">
        <f>VLOOKUP(A149,projmetadata!$A$2:$D$2036, 4, FALSE)</f>
        <v>10648</v>
      </c>
      <c r="BE149" s="9" t="e">
        <f t="shared" ca="1" si="23"/>
        <v>#NAME?</v>
      </c>
      <c r="BF149" s="6" t="e">
        <f t="shared" ca="1" si="24"/>
        <v>#NAME?</v>
      </c>
      <c r="BG149" s="6">
        <f t="shared" si="25"/>
        <v>6.5740045078888053E-3</v>
      </c>
      <c r="BH149" s="6">
        <f>VLOOKUP(A149, ALL_AP_DATA!$A$2:$D$3600, 3, FALSE)</f>
        <v>216</v>
      </c>
      <c r="BI149" s="6">
        <f>VLOOKUP(A149, ALL_AP_DATA!$A$2:$E$3600, 5, FALSE)</f>
        <v>70</v>
      </c>
      <c r="BJ149" s="6">
        <f t="shared" si="10"/>
        <v>0.12567324955116696</v>
      </c>
      <c r="BK149" s="6">
        <f t="shared" si="26"/>
        <v>0.38779174147217232</v>
      </c>
    </row>
    <row r="150" spans="1:63" ht="15.75" customHeight="1" x14ac:dyDescent="0.25">
      <c r="A150" s="6" t="s">
        <v>1204</v>
      </c>
      <c r="B150" s="6" t="s">
        <v>64</v>
      </c>
      <c r="C150" s="6">
        <v>6</v>
      </c>
      <c r="D150" s="6">
        <v>41</v>
      </c>
      <c r="E150" s="6">
        <v>1</v>
      </c>
      <c r="F150" s="6">
        <v>33</v>
      </c>
      <c r="G150" s="6">
        <v>0.22650000000000001</v>
      </c>
      <c r="H150" s="6">
        <v>0.25</v>
      </c>
      <c r="I150" s="6">
        <v>0.28449999999999998</v>
      </c>
      <c r="AE150" s="6">
        <v>19</v>
      </c>
      <c r="AF150" s="6">
        <v>62</v>
      </c>
      <c r="AG150" s="6">
        <v>4</v>
      </c>
      <c r="AH150" s="6">
        <v>79</v>
      </c>
      <c r="AI150" s="6">
        <v>0.34250000000000003</v>
      </c>
      <c r="AJ150" s="6">
        <v>1</v>
      </c>
      <c r="AK150" s="6">
        <v>0.68100000000000005</v>
      </c>
      <c r="AT150" s="6">
        <f t="shared" si="0"/>
        <v>0.80487804878048785</v>
      </c>
      <c r="AU150" s="6" t="str">
        <f t="shared" si="1"/>
        <v/>
      </c>
      <c r="AV150" s="6" t="str">
        <f t="shared" si="2"/>
        <v/>
      </c>
      <c r="AW150" s="7" t="str">
        <f t="shared" si="3"/>
        <v/>
      </c>
      <c r="AX150" s="6">
        <f t="shared" si="4"/>
        <v>1.2741935483870968</v>
      </c>
      <c r="AY150" s="6" t="str">
        <f t="shared" si="5"/>
        <v/>
      </c>
      <c r="BA150" s="6">
        <f>VLOOKUP(A150, ALL_AP_DATA!$A$2:$F$3600, 6, FALSE)</f>
        <v>181</v>
      </c>
      <c r="BB150" s="6" t="e">
        <f t="shared" ca="1" si="22"/>
        <v>#NAME?</v>
      </c>
      <c r="BC150" s="6">
        <f>VLOOKUP(A150,projmetadata!$A$2:$D$2036, 4, FALSE)</f>
        <v>17240</v>
      </c>
      <c r="BE150" s="9" t="e">
        <f t="shared" ca="1" si="23"/>
        <v>#NAME?</v>
      </c>
      <c r="BF150" s="6" t="e">
        <f t="shared" ca="1" si="24"/>
        <v>#NAME?</v>
      </c>
      <c r="BG150" s="6">
        <f t="shared" si="25"/>
        <v>6.7285382830626454E-3</v>
      </c>
      <c r="BH150" s="6">
        <f>VLOOKUP(A150, ALL_AP_DATA!$A$2:$D$3600, 3, FALSE)</f>
        <v>75</v>
      </c>
      <c r="BI150" s="6">
        <f>VLOOKUP(A150, ALL_AP_DATA!$A$2:$E$3600, 5, FALSE)</f>
        <v>116</v>
      </c>
      <c r="BJ150" s="6">
        <f t="shared" si="10"/>
        <v>0.64088397790055252</v>
      </c>
      <c r="BK150" s="6">
        <f t="shared" si="26"/>
        <v>0.4143646408839779</v>
      </c>
    </row>
    <row r="151" spans="1:63" ht="15.75" customHeight="1" x14ac:dyDescent="0.25">
      <c r="A151" s="6" t="s">
        <v>784</v>
      </c>
      <c r="B151" s="6" t="s">
        <v>64</v>
      </c>
      <c r="Q151" s="6">
        <v>1</v>
      </c>
      <c r="R151" s="6">
        <v>2</v>
      </c>
      <c r="S151" s="6">
        <v>2</v>
      </c>
      <c r="T151" s="6">
        <v>16</v>
      </c>
      <c r="U151" s="6">
        <v>8.2000000000000007E-3</v>
      </c>
      <c r="V151" s="6">
        <v>0.66669999999999996</v>
      </c>
      <c r="W151" s="6">
        <v>7.17E-2</v>
      </c>
      <c r="X151" s="6">
        <v>11</v>
      </c>
      <c r="Y151" s="6">
        <v>73</v>
      </c>
      <c r="Z151" s="6">
        <v>2</v>
      </c>
      <c r="AA151" s="6">
        <v>35</v>
      </c>
      <c r="AB151" s="6">
        <v>0.3004</v>
      </c>
      <c r="AC151" s="6">
        <v>0.66669999999999996</v>
      </c>
      <c r="AD151" s="6">
        <v>0.157</v>
      </c>
      <c r="AE151" s="6">
        <v>35</v>
      </c>
      <c r="AF151" s="6">
        <v>140</v>
      </c>
      <c r="AG151" s="6">
        <v>3</v>
      </c>
      <c r="AH151" s="6">
        <v>118</v>
      </c>
      <c r="AI151" s="6">
        <v>0.57609999999999995</v>
      </c>
      <c r="AJ151" s="6">
        <v>1</v>
      </c>
      <c r="AK151" s="6">
        <v>0.52910000000000001</v>
      </c>
      <c r="AT151" s="6" t="str">
        <f t="shared" si="0"/>
        <v/>
      </c>
      <c r="AU151" s="6" t="str">
        <f t="shared" si="1"/>
        <v/>
      </c>
      <c r="AV151" s="6">
        <f t="shared" si="2"/>
        <v>8</v>
      </c>
      <c r="AW151" s="7">
        <f t="shared" si="3"/>
        <v>0.47945205479452052</v>
      </c>
      <c r="AX151" s="6">
        <f t="shared" si="4"/>
        <v>0.84285714285714286</v>
      </c>
      <c r="AY151" s="6" t="str">
        <f t="shared" si="5"/>
        <v/>
      </c>
      <c r="BA151" s="6">
        <f>VLOOKUP(A151, ALL_AP_DATA!$A$2:$F$3600, 6, FALSE)</f>
        <v>243</v>
      </c>
      <c r="BB151" s="6" t="e">
        <f t="shared" ca="1" si="22"/>
        <v>#NAME?</v>
      </c>
      <c r="BC151" s="6">
        <f>VLOOKUP(A151,projmetadata!$A$2:$D$2036, 4, FALSE)</f>
        <v>33107</v>
      </c>
      <c r="BE151" s="9" t="e">
        <f t="shared" ca="1" si="23"/>
        <v>#NAME?</v>
      </c>
      <c r="BF151" s="6" t="e">
        <f t="shared" ca="1" si="24"/>
        <v>#NAME?</v>
      </c>
      <c r="BG151" s="6">
        <f t="shared" si="25"/>
        <v>6.7357356450297523E-3</v>
      </c>
      <c r="BH151" s="6">
        <f>VLOOKUP(A151, ALL_AP_DATA!$A$2:$D$3600, 3, FALSE)</f>
        <v>158</v>
      </c>
      <c r="BI151" s="6">
        <f>VLOOKUP(A151, ALL_AP_DATA!$A$2:$E$3600, 5, FALSE)</f>
        <v>223</v>
      </c>
      <c r="BJ151" s="6">
        <f t="shared" si="10"/>
        <v>0.91769547325102885</v>
      </c>
      <c r="BK151" s="6">
        <f t="shared" si="26"/>
        <v>0.65020576131687247</v>
      </c>
    </row>
    <row r="152" spans="1:63" ht="15.75" customHeight="1" x14ac:dyDescent="0.25">
      <c r="A152" s="6" t="s">
        <v>794</v>
      </c>
      <c r="B152" s="6" t="s">
        <v>64</v>
      </c>
      <c r="C152" s="6">
        <v>2</v>
      </c>
      <c r="D152" s="6">
        <v>47</v>
      </c>
      <c r="E152" s="6">
        <v>5</v>
      </c>
      <c r="F152" s="6">
        <v>216</v>
      </c>
      <c r="G152" s="6">
        <v>0.1181</v>
      </c>
      <c r="H152" s="6">
        <v>1</v>
      </c>
      <c r="I152" s="6">
        <v>1</v>
      </c>
      <c r="X152" s="6">
        <v>28</v>
      </c>
      <c r="Y152" s="6">
        <v>211</v>
      </c>
      <c r="Z152" s="6">
        <v>5</v>
      </c>
      <c r="AA152" s="6">
        <v>216</v>
      </c>
      <c r="AB152" s="6">
        <v>0.5302</v>
      </c>
      <c r="AC152" s="6">
        <v>1</v>
      </c>
      <c r="AD152" s="6">
        <v>1</v>
      </c>
      <c r="AE152" s="6">
        <v>31</v>
      </c>
      <c r="AF152" s="6">
        <v>132</v>
      </c>
      <c r="AG152" s="6">
        <v>3</v>
      </c>
      <c r="AH152" s="6">
        <v>182</v>
      </c>
      <c r="AI152" s="6">
        <v>0.33169999999999999</v>
      </c>
      <c r="AJ152" s="6">
        <v>0.6</v>
      </c>
      <c r="AK152" s="6">
        <v>0.84260000000000002</v>
      </c>
      <c r="AT152" s="6">
        <f t="shared" si="0"/>
        <v>4.5957446808510642</v>
      </c>
      <c r="AU152" s="6" t="str">
        <f t="shared" si="1"/>
        <v/>
      </c>
      <c r="AV152" s="6" t="str">
        <f t="shared" si="2"/>
        <v/>
      </c>
      <c r="AW152" s="7">
        <f t="shared" si="3"/>
        <v>1.0236966824644549</v>
      </c>
      <c r="AX152" s="6">
        <f t="shared" si="4"/>
        <v>1.3787878787878789</v>
      </c>
      <c r="AY152" s="6" t="str">
        <f t="shared" si="5"/>
        <v/>
      </c>
      <c r="BA152" s="6">
        <f>VLOOKUP(A152, ALL_AP_DATA!$A$2:$F$3600, 6, FALSE)</f>
        <v>398</v>
      </c>
      <c r="BB152" s="6" t="e">
        <f t="shared" ca="1" si="22"/>
        <v>#NAME?</v>
      </c>
      <c r="BC152" s="6">
        <f>VLOOKUP(A152,projmetadata!$A$2:$D$2036, 4, FALSE)</f>
        <v>31408</v>
      </c>
      <c r="BE152" s="9" t="e">
        <f t="shared" ca="1" si="23"/>
        <v>#NAME?</v>
      </c>
      <c r="BF152" s="6" t="e">
        <f t="shared" ca="1" si="24"/>
        <v>#NAME?</v>
      </c>
      <c r="BG152" s="6">
        <f t="shared" si="25"/>
        <v>6.8772287315333677E-3</v>
      </c>
      <c r="BH152" s="6">
        <f>VLOOKUP(A152, ALL_AP_DATA!$A$2:$D$3600, 3, FALSE)</f>
        <v>258</v>
      </c>
      <c r="BI152" s="6">
        <f>VLOOKUP(A152, ALL_AP_DATA!$A$2:$E$3600, 5, FALSE)</f>
        <v>216</v>
      </c>
      <c r="BJ152" s="6">
        <f t="shared" si="10"/>
        <v>0.542713567839196</v>
      </c>
      <c r="BK152" s="6">
        <f t="shared" si="26"/>
        <v>0.64824120603015079</v>
      </c>
    </row>
    <row r="153" spans="1:63" ht="15.75" customHeight="1" x14ac:dyDescent="0.25">
      <c r="A153" s="6" t="s">
        <v>694</v>
      </c>
      <c r="B153" s="6" t="s">
        <v>64</v>
      </c>
      <c r="C153" s="6">
        <v>2</v>
      </c>
      <c r="D153" s="6">
        <v>6</v>
      </c>
      <c r="E153" s="6">
        <v>0</v>
      </c>
      <c r="F153" s="6">
        <v>0</v>
      </c>
      <c r="G153" s="6">
        <v>1.2200000000000001E-2</v>
      </c>
      <c r="H153" s="6">
        <v>0</v>
      </c>
      <c r="I153" s="6">
        <v>0</v>
      </c>
      <c r="Q153" s="6">
        <v>1</v>
      </c>
      <c r="R153" s="6">
        <v>3</v>
      </c>
      <c r="S153" s="6">
        <v>2</v>
      </c>
      <c r="T153" s="6">
        <v>134</v>
      </c>
      <c r="U153" s="6">
        <v>6.1000000000000004E-3</v>
      </c>
      <c r="V153" s="6">
        <v>0.18179999999999999</v>
      </c>
      <c r="W153" s="6">
        <v>0.4123</v>
      </c>
      <c r="X153" s="6">
        <v>9</v>
      </c>
      <c r="Y153" s="6">
        <v>140</v>
      </c>
      <c r="Z153" s="6">
        <v>7</v>
      </c>
      <c r="AA153" s="6">
        <v>54</v>
      </c>
      <c r="AB153" s="6">
        <v>0.28399999999999997</v>
      </c>
      <c r="AC153" s="6">
        <v>0.63639999999999997</v>
      </c>
      <c r="AD153" s="6">
        <v>0.16619999999999999</v>
      </c>
      <c r="AE153" s="6">
        <v>31</v>
      </c>
      <c r="AF153" s="6">
        <v>156</v>
      </c>
      <c r="AG153" s="6">
        <v>7</v>
      </c>
      <c r="AH153" s="6">
        <v>61</v>
      </c>
      <c r="AI153" s="6">
        <v>0.31640000000000001</v>
      </c>
      <c r="AJ153" s="6">
        <v>0.63639999999999997</v>
      </c>
      <c r="AK153" s="6">
        <v>0.18770000000000001</v>
      </c>
      <c r="AT153" s="6">
        <f t="shared" si="0"/>
        <v>0</v>
      </c>
      <c r="AU153" s="6" t="str">
        <f t="shared" si="1"/>
        <v/>
      </c>
      <c r="AV153" s="6">
        <f t="shared" si="2"/>
        <v>44.666666666666664</v>
      </c>
      <c r="AW153" s="7">
        <f t="shared" si="3"/>
        <v>0.38571428571428573</v>
      </c>
      <c r="AX153" s="6">
        <f t="shared" si="4"/>
        <v>0.39102564102564102</v>
      </c>
      <c r="AY153" s="6" t="str">
        <f t="shared" si="5"/>
        <v/>
      </c>
      <c r="BA153" s="6">
        <f>VLOOKUP(A153, ALL_AP_DATA!$A$2:$F$3600, 6, FALSE)</f>
        <v>493</v>
      </c>
      <c r="BB153" s="6" t="e">
        <f t="shared" ca="1" si="22"/>
        <v>#NAME?</v>
      </c>
      <c r="BC153" s="6">
        <f>VLOOKUP(A153,projmetadata!$A$2:$D$2036, 4, FALSE)</f>
        <v>46616</v>
      </c>
      <c r="BE153" s="9" t="e">
        <f t="shared" ca="1" si="23"/>
        <v>#NAME?</v>
      </c>
      <c r="BF153" s="6" t="e">
        <f t="shared" ca="1" si="24"/>
        <v>#NAME?</v>
      </c>
      <c r="BG153" s="6">
        <f t="shared" si="25"/>
        <v>6.9718551570276304E-3</v>
      </c>
      <c r="BH153" s="6">
        <f>VLOOKUP(A153, ALL_AP_DATA!$A$2:$D$3600, 3, FALSE)</f>
        <v>246</v>
      </c>
      <c r="BI153" s="6">
        <f>VLOOKUP(A153, ALL_AP_DATA!$A$2:$E$3600, 5, FALSE)</f>
        <v>325</v>
      </c>
      <c r="BJ153" s="6">
        <f t="shared" si="10"/>
        <v>0.65922920892494929</v>
      </c>
      <c r="BK153" s="6">
        <f t="shared" si="26"/>
        <v>0.49898580121703856</v>
      </c>
    </row>
    <row r="154" spans="1:63" ht="15.75" customHeight="1" x14ac:dyDescent="0.25">
      <c r="A154" s="6" t="s">
        <v>1083</v>
      </c>
      <c r="B154" s="6" t="s">
        <v>64</v>
      </c>
      <c r="C154" s="6">
        <v>1</v>
      </c>
      <c r="D154" s="6">
        <v>2</v>
      </c>
      <c r="E154" s="6">
        <v>0</v>
      </c>
      <c r="F154" s="6">
        <v>0</v>
      </c>
      <c r="G154" s="6">
        <v>1.2E-2</v>
      </c>
      <c r="H154" s="6">
        <v>0</v>
      </c>
      <c r="I154" s="6">
        <v>0</v>
      </c>
      <c r="X154" s="6">
        <v>11</v>
      </c>
      <c r="Y154" s="6">
        <v>49</v>
      </c>
      <c r="Z154" s="6">
        <v>3</v>
      </c>
      <c r="AA154" s="6">
        <v>25</v>
      </c>
      <c r="AB154" s="6">
        <v>0.29520000000000002</v>
      </c>
      <c r="AC154" s="6">
        <v>1</v>
      </c>
      <c r="AD154" s="6">
        <v>0.29070000000000001</v>
      </c>
      <c r="AE154" s="6">
        <v>9</v>
      </c>
      <c r="AF154" s="6">
        <v>30</v>
      </c>
      <c r="AG154" s="6">
        <v>3</v>
      </c>
      <c r="AH154" s="6">
        <v>40</v>
      </c>
      <c r="AI154" s="6">
        <v>0.1807</v>
      </c>
      <c r="AJ154" s="6">
        <v>1</v>
      </c>
      <c r="AK154" s="6">
        <v>0.46510000000000001</v>
      </c>
      <c r="AT154" s="6">
        <f t="shared" si="0"/>
        <v>0</v>
      </c>
      <c r="AU154" s="6" t="str">
        <f t="shared" si="1"/>
        <v/>
      </c>
      <c r="AV154" s="6" t="str">
        <f t="shared" si="2"/>
        <v/>
      </c>
      <c r="AW154" s="7">
        <f t="shared" si="3"/>
        <v>0.51020408163265307</v>
      </c>
      <c r="AX154" s="6">
        <f t="shared" si="4"/>
        <v>1.3333333333333333</v>
      </c>
      <c r="AY154" s="6" t="str">
        <f t="shared" si="5"/>
        <v/>
      </c>
      <c r="BA154" s="6">
        <f>VLOOKUP(A154, ALL_AP_DATA!$A$2:$F$3600, 6, FALSE)</f>
        <v>166</v>
      </c>
      <c r="BB154" s="6" t="e">
        <f t="shared" ca="1" si="22"/>
        <v>#NAME?</v>
      </c>
      <c r="BC154" s="6">
        <f>VLOOKUP(A154,projmetadata!$A$2:$D$2036, 4, FALSE)</f>
        <v>11931</v>
      </c>
      <c r="BE154" s="9" t="e">
        <f t="shared" ca="1" si="23"/>
        <v>#NAME?</v>
      </c>
      <c r="BF154" s="6" t="e">
        <f t="shared" ca="1" si="24"/>
        <v>#NAME?</v>
      </c>
      <c r="BG154" s="6">
        <f t="shared" si="25"/>
        <v>7.2081133182465848E-3</v>
      </c>
      <c r="BH154" s="6">
        <f>VLOOKUP(A154, ALL_AP_DATA!$A$2:$D$3600, 3, FALSE)</f>
        <v>73</v>
      </c>
      <c r="BI154" s="6">
        <f>VLOOKUP(A154, ALL_AP_DATA!$A$2:$E$3600, 5, FALSE)</f>
        <v>86</v>
      </c>
      <c r="BJ154" s="6">
        <f t="shared" si="10"/>
        <v>0.51807228915662651</v>
      </c>
      <c r="BK154" s="6">
        <f t="shared" si="26"/>
        <v>0.43975903614457829</v>
      </c>
    </row>
    <row r="155" spans="1:63" ht="15.75" customHeight="1" x14ac:dyDescent="0.25">
      <c r="A155" s="6" t="s">
        <v>1170</v>
      </c>
      <c r="B155" s="6" t="s">
        <v>64</v>
      </c>
      <c r="C155" s="6">
        <v>13</v>
      </c>
      <c r="D155" s="6">
        <v>62</v>
      </c>
      <c r="E155" s="6">
        <v>5</v>
      </c>
      <c r="F155" s="6">
        <v>242</v>
      </c>
      <c r="G155" s="6">
        <v>8.9099999999999999E-2</v>
      </c>
      <c r="H155" s="6">
        <v>0.83330000000000004</v>
      </c>
      <c r="I155" s="6">
        <v>0.51490000000000002</v>
      </c>
      <c r="Q155" s="6">
        <v>1</v>
      </c>
      <c r="R155" s="6">
        <v>4</v>
      </c>
      <c r="S155" s="6">
        <v>4</v>
      </c>
      <c r="T155" s="6">
        <v>80</v>
      </c>
      <c r="U155" s="6">
        <v>5.7000000000000002E-3</v>
      </c>
      <c r="V155" s="6">
        <v>0.66669999999999996</v>
      </c>
      <c r="W155" s="6">
        <v>0.17019999999999999</v>
      </c>
      <c r="X155" s="6">
        <v>41</v>
      </c>
      <c r="Y155" s="6">
        <v>231</v>
      </c>
      <c r="Z155" s="6">
        <v>6</v>
      </c>
      <c r="AA155" s="6">
        <v>375</v>
      </c>
      <c r="AB155" s="6">
        <v>0.33189999999999997</v>
      </c>
      <c r="AC155" s="6">
        <v>1</v>
      </c>
      <c r="AD155" s="6">
        <v>0.79790000000000005</v>
      </c>
      <c r="AE155" s="6">
        <v>122</v>
      </c>
      <c r="AF155" s="6">
        <v>330</v>
      </c>
      <c r="AG155" s="6">
        <v>6</v>
      </c>
      <c r="AH155" s="6">
        <v>431</v>
      </c>
      <c r="AI155" s="6">
        <v>0.47410000000000002</v>
      </c>
      <c r="AJ155" s="6">
        <v>1</v>
      </c>
      <c r="AK155" s="6">
        <v>0.91700000000000004</v>
      </c>
      <c r="AT155" s="6">
        <f t="shared" si="0"/>
        <v>3.903225806451613</v>
      </c>
      <c r="AU155" s="6" t="str">
        <f t="shared" si="1"/>
        <v/>
      </c>
      <c r="AV155" s="6">
        <f t="shared" si="2"/>
        <v>20</v>
      </c>
      <c r="AW155" s="7">
        <f t="shared" si="3"/>
        <v>1.6233766233766234</v>
      </c>
      <c r="AX155" s="6">
        <f t="shared" si="4"/>
        <v>1.3060606060606061</v>
      </c>
      <c r="AY155" s="6" t="str">
        <f t="shared" si="5"/>
        <v/>
      </c>
      <c r="BA155" s="6">
        <f>VLOOKUP(A155, ALL_AP_DATA!$A$2:$F$3600, 6, FALSE)</f>
        <v>696</v>
      </c>
      <c r="BB155" s="6" t="e">
        <f t="shared" ca="1" si="22"/>
        <v>#NAME?</v>
      </c>
      <c r="BC155" s="6">
        <f>VLOOKUP(A155,projmetadata!$A$2:$D$2036, 4, FALSE)</f>
        <v>62551</v>
      </c>
      <c r="BE155" s="9" t="e">
        <f t="shared" ca="1" si="23"/>
        <v>#NAME?</v>
      </c>
      <c r="BF155" s="6" t="e">
        <f t="shared" ca="1" si="24"/>
        <v>#NAME?</v>
      </c>
      <c r="BG155" s="6">
        <f t="shared" si="25"/>
        <v>7.5138686831545459E-3</v>
      </c>
      <c r="BH155" s="6">
        <f>VLOOKUP(A155, ALL_AP_DATA!$A$2:$D$3600, 3, FALSE)</f>
        <v>416</v>
      </c>
      <c r="BI155" s="6">
        <f>VLOOKUP(A155, ALL_AP_DATA!$A$2:$E$3600, 5, FALSE)</f>
        <v>470</v>
      </c>
      <c r="BJ155" s="6">
        <f t="shared" si="10"/>
        <v>0.67528735632183912</v>
      </c>
      <c r="BK155" s="6">
        <f t="shared" si="26"/>
        <v>0.5977011494252874</v>
      </c>
    </row>
    <row r="156" spans="1:63" ht="15.75" customHeight="1" x14ac:dyDescent="0.25">
      <c r="A156" s="6" t="s">
        <v>256</v>
      </c>
      <c r="B156" s="6" t="s">
        <v>64</v>
      </c>
      <c r="C156" s="6">
        <v>5</v>
      </c>
      <c r="D156" s="6">
        <v>180</v>
      </c>
      <c r="E156" s="6">
        <v>17</v>
      </c>
      <c r="F156" s="6">
        <v>333</v>
      </c>
      <c r="G156" s="6">
        <v>0.40179999999999999</v>
      </c>
      <c r="H156" s="6">
        <v>0.89470000000000005</v>
      </c>
      <c r="I156" s="6">
        <v>0.90980000000000005</v>
      </c>
      <c r="Q156" s="6">
        <v>1</v>
      </c>
      <c r="R156" s="6">
        <v>2</v>
      </c>
      <c r="S156" s="6">
        <v>3</v>
      </c>
      <c r="T156" s="6">
        <v>22</v>
      </c>
      <c r="U156" s="6">
        <v>4.4999999999999997E-3</v>
      </c>
      <c r="V156" s="6">
        <v>0.15790000000000001</v>
      </c>
      <c r="W156" s="6">
        <v>6.0100000000000001E-2</v>
      </c>
      <c r="X156" s="6">
        <v>54</v>
      </c>
      <c r="Y156" s="6">
        <v>202</v>
      </c>
      <c r="Z156" s="6">
        <v>13</v>
      </c>
      <c r="AA156" s="6">
        <v>286</v>
      </c>
      <c r="AB156" s="6">
        <v>0.45090000000000002</v>
      </c>
      <c r="AC156" s="6">
        <v>0.68420000000000003</v>
      </c>
      <c r="AD156" s="6">
        <v>0.78139999999999998</v>
      </c>
      <c r="AE156" s="6">
        <v>20</v>
      </c>
      <c r="AF156" s="6">
        <v>76</v>
      </c>
      <c r="AG156" s="6">
        <v>6</v>
      </c>
      <c r="AH156" s="6">
        <v>20</v>
      </c>
      <c r="AI156" s="6">
        <v>0.1696</v>
      </c>
      <c r="AJ156" s="6">
        <v>0.31580000000000003</v>
      </c>
      <c r="AK156" s="6">
        <v>5.4600000000000003E-2</v>
      </c>
      <c r="AT156" s="6">
        <f t="shared" si="0"/>
        <v>1.85</v>
      </c>
      <c r="AU156" s="6" t="str">
        <f t="shared" si="1"/>
        <v/>
      </c>
      <c r="AV156" s="6">
        <f t="shared" si="2"/>
        <v>11</v>
      </c>
      <c r="AW156" s="7">
        <f t="shared" si="3"/>
        <v>1.4158415841584158</v>
      </c>
      <c r="AX156" s="6">
        <f t="shared" si="4"/>
        <v>0.26315789473684209</v>
      </c>
      <c r="AY156" s="6" t="str">
        <f t="shared" si="5"/>
        <v/>
      </c>
      <c r="BA156" s="6">
        <f>VLOOKUP(A156, ALL_AP_DATA!$A$2:$F$3600, 6, FALSE)</f>
        <v>448</v>
      </c>
      <c r="BB156" s="6" t="e">
        <f t="shared" ca="1" si="22"/>
        <v>#NAME?</v>
      </c>
      <c r="BC156" s="6">
        <f>VLOOKUP(A156,projmetadata!$A$2:$D$2036, 4, FALSE)</f>
        <v>48448</v>
      </c>
      <c r="BE156" s="9" t="e">
        <f t="shared" ca="1" si="23"/>
        <v>#NAME?</v>
      </c>
      <c r="BF156" s="6" t="e">
        <f t="shared" ca="1" si="24"/>
        <v>#NAME?</v>
      </c>
      <c r="BG156" s="6">
        <f t="shared" si="25"/>
        <v>7.5544914134742401E-3</v>
      </c>
      <c r="BH156" s="6">
        <f>VLOOKUP(A156, ALL_AP_DATA!$A$2:$D$3600, 3, FALSE)</f>
        <v>275</v>
      </c>
      <c r="BI156" s="6">
        <f>VLOOKUP(A156, ALL_AP_DATA!$A$2:$E$3600, 5, FALSE)</f>
        <v>366</v>
      </c>
      <c r="BJ156" s="6">
        <f t="shared" si="10"/>
        <v>0.8169642857142857</v>
      </c>
      <c r="BK156" s="6">
        <f t="shared" si="26"/>
        <v>0.6138392857142857</v>
      </c>
    </row>
    <row r="157" spans="1:63" ht="15.75" customHeight="1" x14ac:dyDescent="0.25">
      <c r="A157" s="6" t="s">
        <v>1228</v>
      </c>
      <c r="B157" s="6" t="s">
        <v>64</v>
      </c>
      <c r="C157" s="6">
        <v>6</v>
      </c>
      <c r="D157" s="6">
        <v>19</v>
      </c>
      <c r="E157" s="6">
        <v>1</v>
      </c>
      <c r="F157" s="6">
        <v>7</v>
      </c>
      <c r="G157" s="6">
        <v>6.9900000000000004E-2</v>
      </c>
      <c r="H157" s="6">
        <v>0.2</v>
      </c>
      <c r="I157" s="6">
        <v>4.0899999999999999E-2</v>
      </c>
      <c r="X157" s="6">
        <v>8</v>
      </c>
      <c r="Y157" s="6">
        <v>51</v>
      </c>
      <c r="Z157" s="6">
        <v>3</v>
      </c>
      <c r="AA157" s="6">
        <v>38</v>
      </c>
      <c r="AB157" s="6">
        <v>0.1875</v>
      </c>
      <c r="AC157" s="6">
        <v>0.6</v>
      </c>
      <c r="AD157" s="6">
        <v>0.22220000000000001</v>
      </c>
      <c r="AE157" s="6">
        <v>27</v>
      </c>
      <c r="AF157" s="6">
        <v>127</v>
      </c>
      <c r="AG157" s="6">
        <v>4</v>
      </c>
      <c r="AH157" s="6">
        <v>124</v>
      </c>
      <c r="AI157" s="6">
        <v>0.46689999999999998</v>
      </c>
      <c r="AJ157" s="6">
        <v>0.8</v>
      </c>
      <c r="AK157" s="6">
        <v>0.72509999999999997</v>
      </c>
      <c r="AT157" s="6">
        <f t="shared" si="0"/>
        <v>0.36842105263157893</v>
      </c>
      <c r="AU157" s="6" t="str">
        <f t="shared" si="1"/>
        <v/>
      </c>
      <c r="AV157" s="6" t="str">
        <f t="shared" si="2"/>
        <v/>
      </c>
      <c r="AW157" s="7">
        <f t="shared" si="3"/>
        <v>0.74509803921568629</v>
      </c>
      <c r="AX157" s="6">
        <f t="shared" si="4"/>
        <v>0.97637795275590555</v>
      </c>
      <c r="AY157" s="6" t="str">
        <f t="shared" si="5"/>
        <v/>
      </c>
      <c r="BA157" s="6">
        <f>VLOOKUP(A157, ALL_AP_DATA!$A$2:$F$3600, 6, FALSE)</f>
        <v>272</v>
      </c>
      <c r="BB157" s="6" t="e">
        <f t="shared" ca="1" si="22"/>
        <v>#NAME?</v>
      </c>
      <c r="BC157" s="6">
        <f>VLOOKUP(A157,projmetadata!$A$2:$D$2036, 4, FALSE)</f>
        <v>21792</v>
      </c>
      <c r="BE157" s="9" t="e">
        <f t="shared" ca="1" si="23"/>
        <v>#NAME?</v>
      </c>
      <c r="BF157" s="6" t="e">
        <f t="shared" ca="1" si="24"/>
        <v>#NAME?</v>
      </c>
      <c r="BG157" s="6">
        <f t="shared" si="25"/>
        <v>7.8469162995594716E-3</v>
      </c>
      <c r="BH157" s="6">
        <f>VLOOKUP(A157, ALL_AP_DATA!$A$2:$D$3600, 3, FALSE)</f>
        <v>155</v>
      </c>
      <c r="BI157" s="6">
        <f>VLOOKUP(A157, ALL_AP_DATA!$A$2:$E$3600, 5, FALSE)</f>
        <v>171</v>
      </c>
      <c r="BJ157" s="6">
        <f t="shared" si="10"/>
        <v>0.62867647058823528</v>
      </c>
      <c r="BK157" s="6">
        <f t="shared" si="26"/>
        <v>0.56985294117647056</v>
      </c>
    </row>
    <row r="158" spans="1:63" ht="15.75" customHeight="1" x14ac:dyDescent="0.25">
      <c r="A158" s="6" t="s">
        <v>444</v>
      </c>
      <c r="B158" s="6" t="s">
        <v>64</v>
      </c>
      <c r="C158" s="6">
        <v>18</v>
      </c>
      <c r="D158" s="6">
        <v>94</v>
      </c>
      <c r="E158" s="6">
        <v>5</v>
      </c>
      <c r="F158" s="6">
        <v>343</v>
      </c>
      <c r="G158" s="6">
        <v>0.1232</v>
      </c>
      <c r="H158" s="6">
        <v>0.45450000000000002</v>
      </c>
      <c r="I158" s="6">
        <v>0.57069999999999999</v>
      </c>
      <c r="X158" s="6">
        <v>61</v>
      </c>
      <c r="Y158" s="6">
        <v>213</v>
      </c>
      <c r="Z158" s="6">
        <v>5</v>
      </c>
      <c r="AA158" s="6">
        <v>89</v>
      </c>
      <c r="AB158" s="6">
        <v>0.2792</v>
      </c>
      <c r="AC158" s="6">
        <v>0.45450000000000002</v>
      </c>
      <c r="AD158" s="6">
        <v>0.14810000000000001</v>
      </c>
      <c r="AE158" s="6">
        <v>35</v>
      </c>
      <c r="AF158" s="6">
        <v>200</v>
      </c>
      <c r="AG158" s="6">
        <v>5</v>
      </c>
      <c r="AH158" s="6">
        <v>520</v>
      </c>
      <c r="AI158" s="6">
        <v>0.2621</v>
      </c>
      <c r="AJ158" s="6">
        <v>0.45450000000000002</v>
      </c>
      <c r="AK158" s="6">
        <v>0.86519999999999997</v>
      </c>
      <c r="AT158" s="6">
        <f t="shared" si="0"/>
        <v>3.6489361702127661</v>
      </c>
      <c r="AU158" s="6" t="str">
        <f t="shared" si="1"/>
        <v/>
      </c>
      <c r="AV158" s="6" t="str">
        <f t="shared" si="2"/>
        <v/>
      </c>
      <c r="AW158" s="7">
        <f t="shared" si="3"/>
        <v>0.41784037558685444</v>
      </c>
      <c r="AX158" s="6">
        <f t="shared" si="4"/>
        <v>2.6</v>
      </c>
      <c r="AY158" s="6" t="str">
        <f t="shared" si="5"/>
        <v/>
      </c>
      <c r="BA158" s="6">
        <f>VLOOKUP(A158, ALL_AP_DATA!$A$2:$F$3600, 6, FALSE)</f>
        <v>763</v>
      </c>
      <c r="BB158" s="6" t="e">
        <f t="shared" ca="1" si="22"/>
        <v>#NAME?</v>
      </c>
      <c r="BC158" s="6">
        <f>VLOOKUP(A158,projmetadata!$A$2:$D$2036, 4, FALSE)</f>
        <v>75110</v>
      </c>
      <c r="BE158" s="9" t="e">
        <f t="shared" ca="1" si="23"/>
        <v>#NAME?</v>
      </c>
      <c r="BF158" s="6" t="e">
        <f t="shared" ca="1" si="24"/>
        <v>#NAME?</v>
      </c>
      <c r="BG158" s="6">
        <f t="shared" si="25"/>
        <v>8.0015976567700698E-3</v>
      </c>
      <c r="BH158" s="6">
        <f>VLOOKUP(A158, ALL_AP_DATA!$A$2:$D$3600, 3, FALSE)</f>
        <v>341</v>
      </c>
      <c r="BI158" s="6">
        <f>VLOOKUP(A158, ALL_AP_DATA!$A$2:$E$3600, 5, FALSE)</f>
        <v>601</v>
      </c>
      <c r="BJ158" s="6">
        <f t="shared" si="10"/>
        <v>0.78768020969855834</v>
      </c>
      <c r="BK158" s="6">
        <f t="shared" si="26"/>
        <v>0.44692005242463956</v>
      </c>
    </row>
    <row r="159" spans="1:63" ht="15.75" customHeight="1" x14ac:dyDescent="0.25">
      <c r="A159" s="6" t="s">
        <v>802</v>
      </c>
      <c r="B159" s="6" t="s">
        <v>64</v>
      </c>
      <c r="X159" s="6">
        <v>2</v>
      </c>
      <c r="Y159" s="6">
        <v>6</v>
      </c>
      <c r="Z159" s="6">
        <v>1</v>
      </c>
      <c r="AA159" s="6">
        <v>4</v>
      </c>
      <c r="AB159" s="6">
        <v>4.8399999999999999E-2</v>
      </c>
      <c r="AC159" s="6">
        <v>1</v>
      </c>
      <c r="AD159" s="6">
        <v>4.3499999999999997E-2</v>
      </c>
      <c r="AE159" s="6">
        <v>2</v>
      </c>
      <c r="AF159" s="6">
        <v>10</v>
      </c>
      <c r="AG159" s="6">
        <v>1</v>
      </c>
      <c r="AH159" s="6">
        <v>32</v>
      </c>
      <c r="AI159" s="6">
        <v>8.0600000000000005E-2</v>
      </c>
      <c r="AJ159" s="6">
        <v>1</v>
      </c>
      <c r="AK159" s="6">
        <v>0.3478</v>
      </c>
      <c r="AT159" s="6" t="str">
        <f t="shared" si="0"/>
        <v/>
      </c>
      <c r="AU159" s="6" t="str">
        <f t="shared" si="1"/>
        <v/>
      </c>
      <c r="AV159" s="6" t="str">
        <f t="shared" si="2"/>
        <v/>
      </c>
      <c r="AW159" s="7">
        <f t="shared" si="3"/>
        <v>0.66666666666666663</v>
      </c>
      <c r="AX159" s="6">
        <f t="shared" si="4"/>
        <v>3.2</v>
      </c>
      <c r="AY159" s="6" t="str">
        <f t="shared" si="5"/>
        <v/>
      </c>
      <c r="BA159" s="6">
        <f>VLOOKUP(A159, ALL_AP_DATA!$A$2:$F$3600, 6, FALSE)</f>
        <v>124</v>
      </c>
      <c r="BB159" s="6" t="e">
        <f t="shared" ca="1" si="22"/>
        <v>#NAME?</v>
      </c>
      <c r="BC159" s="6">
        <f>VLOOKUP(A159,projmetadata!$A$2:$D$2036, 4, FALSE)</f>
        <v>11200</v>
      </c>
      <c r="BE159" s="9" t="e">
        <f t="shared" ca="1" si="23"/>
        <v>#NAME?</v>
      </c>
      <c r="BF159" s="6" t="e">
        <f t="shared" ca="1" si="24"/>
        <v>#NAME?</v>
      </c>
      <c r="BG159" s="6">
        <f t="shared" si="25"/>
        <v>8.2142857142857139E-3</v>
      </c>
      <c r="BH159" s="6">
        <f>VLOOKUP(A159, ALL_AP_DATA!$A$2:$D$3600, 3, FALSE)</f>
        <v>16</v>
      </c>
      <c r="BI159" s="6">
        <f>VLOOKUP(A159, ALL_AP_DATA!$A$2:$E$3600, 5, FALSE)</f>
        <v>92</v>
      </c>
      <c r="BJ159" s="6">
        <f t="shared" si="10"/>
        <v>0.74193548387096775</v>
      </c>
      <c r="BK159" s="6">
        <f t="shared" si="26"/>
        <v>0.12903225806451613</v>
      </c>
    </row>
    <row r="160" spans="1:63" ht="15.75" customHeight="1" x14ac:dyDescent="0.25">
      <c r="A160" s="6" t="s">
        <v>76</v>
      </c>
      <c r="B160" s="6" t="s">
        <v>64</v>
      </c>
      <c r="C160" s="6">
        <v>5</v>
      </c>
      <c r="D160" s="6">
        <v>18</v>
      </c>
      <c r="E160" s="6">
        <v>2</v>
      </c>
      <c r="F160" s="6">
        <v>45</v>
      </c>
      <c r="G160" s="6">
        <v>9.6799999999999997E-2</v>
      </c>
      <c r="H160" s="6">
        <v>0.5</v>
      </c>
      <c r="I160" s="6">
        <v>0.3982</v>
      </c>
      <c r="X160" s="6">
        <v>10</v>
      </c>
      <c r="Y160" s="6">
        <v>58</v>
      </c>
      <c r="Z160" s="6">
        <v>1</v>
      </c>
      <c r="AA160" s="6">
        <v>6</v>
      </c>
      <c r="AB160" s="6">
        <v>0.31180000000000002</v>
      </c>
      <c r="AC160" s="6">
        <v>0.25</v>
      </c>
      <c r="AD160" s="6">
        <v>5.3100000000000001E-2</v>
      </c>
      <c r="AE160" s="6">
        <v>22</v>
      </c>
      <c r="AF160" s="6">
        <v>61</v>
      </c>
      <c r="AG160" s="6">
        <v>2</v>
      </c>
      <c r="AH160" s="6">
        <v>17</v>
      </c>
      <c r="AI160" s="6">
        <v>0.32800000000000001</v>
      </c>
      <c r="AJ160" s="6">
        <v>0.5</v>
      </c>
      <c r="AK160" s="6">
        <v>0.15040000000000001</v>
      </c>
      <c r="AT160" s="6">
        <f t="shared" si="0"/>
        <v>2.5</v>
      </c>
      <c r="AU160" s="6" t="str">
        <f t="shared" si="1"/>
        <v/>
      </c>
      <c r="AV160" s="6" t="str">
        <f t="shared" si="2"/>
        <v/>
      </c>
      <c r="AW160" s="7">
        <f t="shared" si="3"/>
        <v>0.10344827586206896</v>
      </c>
      <c r="AX160" s="6">
        <f t="shared" si="4"/>
        <v>0.27868852459016391</v>
      </c>
      <c r="AY160" s="6" t="str">
        <f t="shared" si="5"/>
        <v/>
      </c>
      <c r="BA160" s="6">
        <f>VLOOKUP(A160, ALL_AP_DATA!$A$2:$F$3600, 6, FALSE)</f>
        <v>186</v>
      </c>
      <c r="BB160" s="6" t="e">
        <f t="shared" ca="1" si="22"/>
        <v>#NAME?</v>
      </c>
      <c r="BC160" s="6">
        <f>VLOOKUP(A160,projmetadata!$A$2:$D$2036, 4, FALSE)</f>
        <v>13682</v>
      </c>
      <c r="BE160" s="9" t="e">
        <f t="shared" ca="1" si="23"/>
        <v>#NAME?</v>
      </c>
      <c r="BF160" s="6" t="e">
        <f t="shared" ca="1" si="24"/>
        <v>#NAME?</v>
      </c>
      <c r="BG160" s="6">
        <f t="shared" si="25"/>
        <v>8.2590264581201573E-3</v>
      </c>
      <c r="BH160" s="6">
        <f>VLOOKUP(A160, ALL_AP_DATA!$A$2:$D$3600, 3, FALSE)</f>
        <v>94</v>
      </c>
      <c r="BI160" s="6">
        <f>VLOOKUP(A160, ALL_AP_DATA!$A$2:$E$3600, 5, FALSE)</f>
        <v>113</v>
      </c>
      <c r="BJ160" s="6">
        <f t="shared" si="10"/>
        <v>0.60752688172043012</v>
      </c>
      <c r="BK160" s="6">
        <f t="shared" si="26"/>
        <v>0.5053763440860215</v>
      </c>
    </row>
    <row r="161" spans="1:63" ht="15.75" customHeight="1" x14ac:dyDescent="0.25">
      <c r="A161" s="6" t="s">
        <v>64</v>
      </c>
      <c r="B161" s="6" t="s">
        <v>64</v>
      </c>
      <c r="C161" s="6">
        <v>9</v>
      </c>
      <c r="D161" s="6">
        <v>43</v>
      </c>
      <c r="E161" s="6">
        <v>31</v>
      </c>
      <c r="F161" s="6">
        <v>920</v>
      </c>
      <c r="G161" s="6">
        <v>1.38E-2</v>
      </c>
      <c r="H161" s="6">
        <v>0.29249999999999998</v>
      </c>
      <c r="I161" s="6">
        <v>9.7100000000000006E-2</v>
      </c>
      <c r="Q161" s="6">
        <v>7</v>
      </c>
      <c r="R161" s="6">
        <v>27</v>
      </c>
      <c r="S161" s="6">
        <v>45</v>
      </c>
      <c r="T161" s="6">
        <v>3414</v>
      </c>
      <c r="U161" s="6">
        <v>8.6999999999999994E-3</v>
      </c>
      <c r="V161" s="6">
        <v>0.42449999999999999</v>
      </c>
      <c r="W161" s="6">
        <v>0.36049999999999999</v>
      </c>
      <c r="X161" s="6">
        <v>11</v>
      </c>
      <c r="Y161" s="6">
        <v>238</v>
      </c>
      <c r="Z161" s="6">
        <v>44</v>
      </c>
      <c r="AA161" s="6">
        <v>776</v>
      </c>
      <c r="AB161" s="6">
        <v>7.6600000000000001E-2</v>
      </c>
      <c r="AC161" s="6">
        <v>0.41510000000000002</v>
      </c>
      <c r="AD161" s="6">
        <v>8.1900000000000001E-2</v>
      </c>
      <c r="AE161" s="6">
        <v>582</v>
      </c>
      <c r="AF161" s="6">
        <v>1815</v>
      </c>
      <c r="AG161" s="6">
        <v>65</v>
      </c>
      <c r="AH161" s="6">
        <v>3556</v>
      </c>
      <c r="AI161" s="6">
        <v>0.58440000000000003</v>
      </c>
      <c r="AJ161" s="6">
        <v>0.61319999999999997</v>
      </c>
      <c r="AK161" s="6">
        <v>0.3755</v>
      </c>
      <c r="AT161" s="6">
        <f t="shared" si="0"/>
        <v>21.395348837209301</v>
      </c>
      <c r="AU161" s="6" t="str">
        <f t="shared" si="1"/>
        <v/>
      </c>
      <c r="AV161" s="6">
        <f t="shared" si="2"/>
        <v>126.44444444444444</v>
      </c>
      <c r="AW161" s="7">
        <f t="shared" si="3"/>
        <v>3.2605042016806722</v>
      </c>
      <c r="AX161" s="6">
        <f t="shared" si="4"/>
        <v>1.9592286501377409</v>
      </c>
      <c r="AY161" s="6" t="str">
        <f t="shared" si="5"/>
        <v/>
      </c>
      <c r="BA161" s="6">
        <f>VLOOKUP(A161, ALL_AP_DATA!$A$2:$F$3600, 6, FALSE)</f>
        <v>3106</v>
      </c>
      <c r="BB161" s="6" t="e">
        <f t="shared" ca="1" si="22"/>
        <v>#NAME?</v>
      </c>
      <c r="BC161" s="6">
        <f>VLOOKUP(A161,projmetadata!$A$2:$D$2036, 4, FALSE)</f>
        <v>1138292</v>
      </c>
      <c r="BE161" s="9" t="e">
        <f t="shared" ca="1" si="23"/>
        <v>#NAME?</v>
      </c>
      <c r="BF161" s="6" t="e">
        <f t="shared" ca="1" si="24"/>
        <v>#NAME?</v>
      </c>
      <c r="BG161" s="6">
        <f t="shared" si="25"/>
        <v>8.3194821715341927E-3</v>
      </c>
      <c r="BH161" s="6">
        <f>VLOOKUP(A161, ALL_AP_DATA!$A$2:$D$3600, 3, FALSE)</f>
        <v>2027</v>
      </c>
      <c r="BI161" s="6">
        <f>VLOOKUP(A161, ALL_AP_DATA!$A$2:$E$3600, 5, FALSE)</f>
        <v>9470</v>
      </c>
      <c r="BJ161" s="6">
        <f t="shared" si="10"/>
        <v>3.0489375402446877</v>
      </c>
      <c r="BK161" s="6">
        <f t="shared" si="26"/>
        <v>0.65260785576303926</v>
      </c>
    </row>
    <row r="162" spans="1:63" ht="15.75" customHeight="1" x14ac:dyDescent="0.25">
      <c r="A162" s="6" t="s">
        <v>376</v>
      </c>
      <c r="B162" s="6" t="s">
        <v>64</v>
      </c>
      <c r="C162" s="6">
        <v>4</v>
      </c>
      <c r="D162" s="6">
        <v>126</v>
      </c>
      <c r="E162" s="6">
        <v>6</v>
      </c>
      <c r="F162" s="6">
        <v>188</v>
      </c>
      <c r="G162" s="6">
        <v>0.19869999999999999</v>
      </c>
      <c r="H162" s="6">
        <v>1</v>
      </c>
      <c r="I162" s="6">
        <v>0.33100000000000002</v>
      </c>
      <c r="X162" s="6">
        <v>37</v>
      </c>
      <c r="Y162" s="6">
        <v>108</v>
      </c>
      <c r="Z162" s="6">
        <v>2</v>
      </c>
      <c r="AA162" s="6">
        <v>16</v>
      </c>
      <c r="AB162" s="6">
        <v>0.17030000000000001</v>
      </c>
      <c r="AC162" s="6">
        <v>0.33329999999999999</v>
      </c>
      <c r="AD162" s="6">
        <v>2.8199999999999999E-2</v>
      </c>
      <c r="AE162" s="6">
        <v>56</v>
      </c>
      <c r="AF162" s="6">
        <v>256</v>
      </c>
      <c r="AG162" s="6">
        <v>5</v>
      </c>
      <c r="AH162" s="6">
        <v>416</v>
      </c>
      <c r="AI162" s="6">
        <v>0.40379999999999999</v>
      </c>
      <c r="AJ162" s="6">
        <v>0.83330000000000004</v>
      </c>
      <c r="AK162" s="6">
        <v>0.73240000000000005</v>
      </c>
      <c r="AT162" s="6">
        <f t="shared" si="0"/>
        <v>1.4920634920634921</v>
      </c>
      <c r="AU162" s="6" t="str">
        <f t="shared" si="1"/>
        <v/>
      </c>
      <c r="AV162" s="6" t="str">
        <f t="shared" si="2"/>
        <v/>
      </c>
      <c r="AW162" s="7">
        <f t="shared" si="3"/>
        <v>0.14814814814814814</v>
      </c>
      <c r="AX162" s="6">
        <f t="shared" si="4"/>
        <v>1.625</v>
      </c>
      <c r="AY162" s="6" t="str">
        <f t="shared" si="5"/>
        <v/>
      </c>
      <c r="BA162" s="6">
        <f>VLOOKUP(A162, ALL_AP_DATA!$A$2:$F$3600, 6, FALSE)</f>
        <v>634</v>
      </c>
      <c r="BB162" s="6" t="e">
        <f t="shared" ca="1" si="22"/>
        <v>#NAME?</v>
      </c>
      <c r="BC162" s="6">
        <f>VLOOKUP(A162,projmetadata!$A$2:$D$2036, 4, FALSE)</f>
        <v>67532</v>
      </c>
      <c r="BE162" s="9" t="e">
        <f t="shared" ca="1" si="23"/>
        <v>#NAME?</v>
      </c>
      <c r="BF162" s="6" t="e">
        <f t="shared" ca="1" si="24"/>
        <v>#NAME?</v>
      </c>
      <c r="BG162" s="6">
        <f t="shared" si="25"/>
        <v>8.4108274595747195E-3</v>
      </c>
      <c r="BH162" s="6">
        <f>VLOOKUP(A162, ALL_AP_DATA!$A$2:$D$3600, 3, FALSE)</f>
        <v>353</v>
      </c>
      <c r="BI162" s="6">
        <f>VLOOKUP(A162, ALL_AP_DATA!$A$2:$E$3600, 5, FALSE)</f>
        <v>568</v>
      </c>
      <c r="BJ162" s="6">
        <f t="shared" si="10"/>
        <v>0.89589905362776023</v>
      </c>
      <c r="BK162" s="6">
        <f t="shared" si="26"/>
        <v>0.55678233438485802</v>
      </c>
    </row>
    <row r="163" spans="1:63" ht="15.75" customHeight="1" x14ac:dyDescent="0.25">
      <c r="A163" s="6" t="s">
        <v>446</v>
      </c>
      <c r="B163" s="6" t="s">
        <v>64</v>
      </c>
      <c r="Q163" s="6">
        <v>1</v>
      </c>
      <c r="R163" s="6">
        <v>2</v>
      </c>
      <c r="S163" s="6">
        <v>2</v>
      </c>
      <c r="T163" s="6">
        <v>28</v>
      </c>
      <c r="U163" s="6">
        <v>1.6899999999999998E-2</v>
      </c>
      <c r="V163" s="6">
        <v>0.28570000000000001</v>
      </c>
      <c r="W163" s="6">
        <v>0.27179999999999999</v>
      </c>
      <c r="X163" s="6">
        <v>4</v>
      </c>
      <c r="Y163" s="6">
        <v>24</v>
      </c>
      <c r="Z163" s="6">
        <v>2</v>
      </c>
      <c r="AA163" s="6">
        <v>22</v>
      </c>
      <c r="AB163" s="6">
        <v>0.2034</v>
      </c>
      <c r="AC163" s="6">
        <v>0.28570000000000001</v>
      </c>
      <c r="AD163" s="6">
        <v>0.21360000000000001</v>
      </c>
      <c r="AE163" s="6">
        <v>9</v>
      </c>
      <c r="AF163" s="6">
        <v>27</v>
      </c>
      <c r="AG163" s="6">
        <v>7</v>
      </c>
      <c r="AH163" s="6">
        <v>61</v>
      </c>
      <c r="AI163" s="6">
        <v>0.2288</v>
      </c>
      <c r="AJ163" s="6">
        <v>1</v>
      </c>
      <c r="AK163" s="6">
        <v>0.59219999999999995</v>
      </c>
      <c r="AT163" s="6" t="str">
        <f t="shared" si="0"/>
        <v/>
      </c>
      <c r="AU163" s="6" t="str">
        <f t="shared" si="1"/>
        <v/>
      </c>
      <c r="AV163" s="6">
        <f t="shared" si="2"/>
        <v>14</v>
      </c>
      <c r="AW163" s="7">
        <f t="shared" si="3"/>
        <v>0.91666666666666663</v>
      </c>
      <c r="AX163" s="6">
        <f t="shared" si="4"/>
        <v>2.2592592592592591</v>
      </c>
      <c r="AY163" s="6" t="str">
        <f t="shared" si="5"/>
        <v/>
      </c>
      <c r="BA163" s="6">
        <f>VLOOKUP(A163, ALL_AP_DATA!$A$2:$F$3600, 6, FALSE)</f>
        <v>118</v>
      </c>
      <c r="BB163" s="6" t="e">
        <f t="shared" ca="1" si="22"/>
        <v>#NAME?</v>
      </c>
      <c r="BC163" s="6">
        <f>VLOOKUP(A163,projmetadata!$A$2:$D$2036, 4, FALSE)</f>
        <v>12038</v>
      </c>
      <c r="BE163" s="9" t="e">
        <f t="shared" ca="1" si="23"/>
        <v>#NAME?</v>
      </c>
      <c r="BF163" s="6" t="e">
        <f t="shared" ca="1" si="24"/>
        <v>#NAME?</v>
      </c>
      <c r="BG163" s="6">
        <f t="shared" si="25"/>
        <v>8.5562385778368503E-3</v>
      </c>
      <c r="BH163" s="6">
        <f>VLOOKUP(A163, ALL_AP_DATA!$A$2:$D$3600, 3, FALSE)</f>
        <v>44</v>
      </c>
      <c r="BI163" s="6">
        <f>VLOOKUP(A163, ALL_AP_DATA!$A$2:$E$3600, 5, FALSE)</f>
        <v>103</v>
      </c>
      <c r="BJ163" s="6">
        <f t="shared" si="10"/>
        <v>0.8728813559322034</v>
      </c>
      <c r="BK163" s="6">
        <f t="shared" si="26"/>
        <v>0.3728813559322034</v>
      </c>
    </row>
    <row r="164" spans="1:63" ht="15.75" customHeight="1" x14ac:dyDescent="0.25">
      <c r="A164" s="6" t="s">
        <v>733</v>
      </c>
      <c r="B164" s="6" t="s">
        <v>64</v>
      </c>
      <c r="C164" s="6">
        <v>46</v>
      </c>
      <c r="D164" s="6">
        <v>165</v>
      </c>
      <c r="E164" s="6">
        <v>10</v>
      </c>
      <c r="F164" s="6">
        <v>128</v>
      </c>
      <c r="G164" s="6">
        <v>0.1027</v>
      </c>
      <c r="H164" s="6">
        <v>0.47620000000000001</v>
      </c>
      <c r="I164" s="6">
        <v>9.3600000000000003E-2</v>
      </c>
      <c r="Q164" s="6">
        <v>1</v>
      </c>
      <c r="R164" s="6">
        <v>2</v>
      </c>
      <c r="S164" s="6">
        <v>2</v>
      </c>
      <c r="T164" s="6">
        <v>263</v>
      </c>
      <c r="U164" s="6">
        <v>1.1999999999999999E-3</v>
      </c>
      <c r="V164" s="6">
        <v>9.5200000000000007E-2</v>
      </c>
      <c r="W164" s="6">
        <v>0.1923</v>
      </c>
      <c r="X164" s="6">
        <v>34</v>
      </c>
      <c r="Y164" s="6">
        <v>203</v>
      </c>
      <c r="Z164" s="6">
        <v>13</v>
      </c>
      <c r="AA164" s="6">
        <v>199</v>
      </c>
      <c r="AB164" s="6">
        <v>0.1263</v>
      </c>
      <c r="AC164" s="6">
        <v>0.61899999999999999</v>
      </c>
      <c r="AD164" s="6">
        <v>0.14549999999999999</v>
      </c>
      <c r="AE164" s="6">
        <v>201</v>
      </c>
      <c r="AF164" s="6">
        <v>644</v>
      </c>
      <c r="AG164" s="6">
        <v>18</v>
      </c>
      <c r="AH164" s="6">
        <v>505</v>
      </c>
      <c r="AI164" s="6">
        <v>0.4007</v>
      </c>
      <c r="AJ164" s="6">
        <v>0.85709999999999997</v>
      </c>
      <c r="AK164" s="6">
        <v>0.36919999999999997</v>
      </c>
      <c r="AT164" s="6">
        <f t="shared" si="0"/>
        <v>0.77575757575757576</v>
      </c>
      <c r="AU164" s="6" t="str">
        <f t="shared" si="1"/>
        <v/>
      </c>
      <c r="AV164" s="6">
        <f t="shared" si="2"/>
        <v>131.5</v>
      </c>
      <c r="AW164" s="7">
        <f t="shared" si="3"/>
        <v>0.98029556650246308</v>
      </c>
      <c r="AX164" s="6">
        <f t="shared" si="4"/>
        <v>0.78416149068322982</v>
      </c>
      <c r="AY164" s="6" t="str">
        <f t="shared" si="5"/>
        <v/>
      </c>
      <c r="BA164" s="6">
        <f>VLOOKUP(A164, ALL_AP_DATA!$A$2:$F$3600, 6, FALSE)</f>
        <v>1607</v>
      </c>
      <c r="BB164" s="6" t="e">
        <f t="shared" ca="1" si="22"/>
        <v>#NAME?</v>
      </c>
      <c r="BC164" s="6">
        <f>VLOOKUP(A164,projmetadata!$A$2:$D$2036, 4, FALSE)</f>
        <v>159654</v>
      </c>
      <c r="BE164" s="9" t="e">
        <f t="shared" ca="1" si="23"/>
        <v>#NAME?</v>
      </c>
      <c r="BF164" s="6" t="e">
        <f t="shared" ca="1" si="24"/>
        <v>#NAME?</v>
      </c>
      <c r="BG164" s="6">
        <f t="shared" si="25"/>
        <v>8.5685294449246493E-3</v>
      </c>
      <c r="BH164" s="6">
        <f>VLOOKUP(A164, ALL_AP_DATA!$A$2:$D$3600, 3, FALSE)</f>
        <v>778</v>
      </c>
      <c r="BI164" s="6">
        <f>VLOOKUP(A164, ALL_AP_DATA!$A$2:$E$3600, 5, FALSE)</f>
        <v>1368</v>
      </c>
      <c r="BJ164" s="6">
        <f t="shared" si="10"/>
        <v>0.85127566894835094</v>
      </c>
      <c r="BK164" s="6">
        <f t="shared" si="26"/>
        <v>0.48413192283758555</v>
      </c>
    </row>
    <row r="165" spans="1:63" ht="15.75" customHeight="1" x14ac:dyDescent="0.25">
      <c r="A165" s="6" t="s">
        <v>1403</v>
      </c>
      <c r="B165" s="6" t="s">
        <v>64</v>
      </c>
      <c r="C165" s="6">
        <v>3</v>
      </c>
      <c r="D165" s="6">
        <v>108</v>
      </c>
      <c r="E165" s="6">
        <v>9</v>
      </c>
      <c r="F165" s="6">
        <v>200</v>
      </c>
      <c r="G165" s="6">
        <v>0.23480000000000001</v>
      </c>
      <c r="H165" s="6">
        <v>0.75</v>
      </c>
      <c r="I165" s="6">
        <v>0.65790000000000004</v>
      </c>
      <c r="Q165" s="6">
        <v>2</v>
      </c>
      <c r="R165" s="6">
        <v>7</v>
      </c>
      <c r="S165" s="6">
        <v>7</v>
      </c>
      <c r="T165" s="6">
        <v>168</v>
      </c>
      <c r="U165" s="6">
        <v>1.52E-2</v>
      </c>
      <c r="V165" s="6">
        <v>0.58330000000000004</v>
      </c>
      <c r="W165" s="6">
        <v>0.55259999999999998</v>
      </c>
      <c r="X165" s="6">
        <v>50</v>
      </c>
      <c r="Y165" s="6">
        <v>177</v>
      </c>
      <c r="Z165" s="6">
        <v>10</v>
      </c>
      <c r="AA165" s="6">
        <v>226</v>
      </c>
      <c r="AB165" s="6">
        <v>0.38479999999999998</v>
      </c>
      <c r="AC165" s="6">
        <v>0.83330000000000004</v>
      </c>
      <c r="AD165" s="6">
        <v>0.74339999999999995</v>
      </c>
      <c r="AE165" s="6">
        <v>23</v>
      </c>
      <c r="AF165" s="6">
        <v>226</v>
      </c>
      <c r="AG165" s="6">
        <v>11</v>
      </c>
      <c r="AH165" s="6">
        <v>185</v>
      </c>
      <c r="AI165" s="6">
        <v>0.49130000000000001</v>
      </c>
      <c r="AJ165" s="6">
        <v>0.91669999999999996</v>
      </c>
      <c r="AK165" s="6">
        <v>0.60860000000000003</v>
      </c>
      <c r="AT165" s="6">
        <f t="shared" si="0"/>
        <v>1.8518518518518519</v>
      </c>
      <c r="AU165" s="6" t="str">
        <f t="shared" si="1"/>
        <v/>
      </c>
      <c r="AV165" s="6">
        <f t="shared" si="2"/>
        <v>24</v>
      </c>
      <c r="AW165" s="7">
        <f t="shared" si="3"/>
        <v>1.2768361581920904</v>
      </c>
      <c r="AX165" s="6">
        <f t="shared" si="4"/>
        <v>0.81858407079646023</v>
      </c>
      <c r="AY165" s="6" t="str">
        <f t="shared" si="5"/>
        <v/>
      </c>
      <c r="BA165" s="6">
        <f>VLOOKUP(A165, ALL_AP_DATA!$A$2:$F$3600, 6, FALSE)</f>
        <v>460</v>
      </c>
      <c r="BB165" s="6" t="e">
        <f t="shared" ca="1" si="22"/>
        <v>#NAME?</v>
      </c>
      <c r="BC165" s="6">
        <f>VLOOKUP(A165,projmetadata!$A$2:$D$2036, 4, FALSE)</f>
        <v>34886</v>
      </c>
      <c r="BE165" s="9" t="e">
        <f t="shared" ca="1" si="23"/>
        <v>#NAME?</v>
      </c>
      <c r="BF165" s="6" t="e">
        <f t="shared" ca="1" si="24"/>
        <v>#NAME?</v>
      </c>
      <c r="BG165" s="6">
        <f t="shared" si="25"/>
        <v>8.7140973456400848E-3</v>
      </c>
      <c r="BH165" s="6">
        <f>VLOOKUP(A165, ALL_AP_DATA!$A$2:$D$3600, 3, FALSE)</f>
        <v>339</v>
      </c>
      <c r="BI165" s="6">
        <f>VLOOKUP(A165, ALL_AP_DATA!$A$2:$E$3600, 5, FALSE)</f>
        <v>304</v>
      </c>
      <c r="BJ165" s="6">
        <f t="shared" si="10"/>
        <v>0.66086956521739126</v>
      </c>
      <c r="BK165" s="6">
        <f t="shared" si="26"/>
        <v>0.7369565217391304</v>
      </c>
    </row>
    <row r="166" spans="1:63" ht="15.75" customHeight="1" x14ac:dyDescent="0.25">
      <c r="A166" s="6" t="s">
        <v>373</v>
      </c>
      <c r="B166" s="6" t="s">
        <v>64</v>
      </c>
      <c r="C166" s="6">
        <v>77</v>
      </c>
      <c r="D166" s="6">
        <v>344</v>
      </c>
      <c r="E166" s="6">
        <v>4</v>
      </c>
      <c r="F166" s="6">
        <v>82</v>
      </c>
      <c r="G166" s="6">
        <v>0.23180000000000001</v>
      </c>
      <c r="H166" s="6">
        <v>0.66669999999999996</v>
      </c>
      <c r="I166" s="6">
        <v>9.4299999999999995E-2</v>
      </c>
      <c r="Q166" s="6">
        <v>2</v>
      </c>
      <c r="R166" s="6">
        <v>11</v>
      </c>
      <c r="S166" s="6">
        <v>4</v>
      </c>
      <c r="T166" s="6">
        <v>778</v>
      </c>
      <c r="U166" s="6">
        <v>7.4000000000000003E-3</v>
      </c>
      <c r="V166" s="6">
        <v>0.66669999999999996</v>
      </c>
      <c r="W166" s="6">
        <v>0.89429999999999998</v>
      </c>
      <c r="X166" s="6">
        <v>85</v>
      </c>
      <c r="Y166" s="6">
        <v>739</v>
      </c>
      <c r="Z166" s="6">
        <v>5</v>
      </c>
      <c r="AA166" s="6">
        <v>216</v>
      </c>
      <c r="AB166" s="6">
        <v>0.498</v>
      </c>
      <c r="AC166" s="6">
        <v>0.83330000000000004</v>
      </c>
      <c r="AD166" s="6">
        <v>0.24829999999999999</v>
      </c>
      <c r="AE166" s="6">
        <v>183</v>
      </c>
      <c r="AF166" s="6">
        <v>742</v>
      </c>
      <c r="AG166" s="6">
        <v>6</v>
      </c>
      <c r="AH166" s="6">
        <v>834</v>
      </c>
      <c r="AI166" s="6">
        <v>0.5</v>
      </c>
      <c r="AJ166" s="6">
        <v>1</v>
      </c>
      <c r="AK166" s="6">
        <v>0.95860000000000001</v>
      </c>
      <c r="AT166" s="6">
        <f t="shared" si="0"/>
        <v>0.23837209302325582</v>
      </c>
      <c r="AU166" s="6" t="str">
        <f t="shared" si="1"/>
        <v/>
      </c>
      <c r="AV166" s="6">
        <f t="shared" si="2"/>
        <v>70.727272727272734</v>
      </c>
      <c r="AW166" s="7">
        <f t="shared" si="3"/>
        <v>0.29228687415426252</v>
      </c>
      <c r="AX166" s="6">
        <f t="shared" si="4"/>
        <v>1.1239892183288409</v>
      </c>
      <c r="AY166" s="6" t="str">
        <f t="shared" si="5"/>
        <v/>
      </c>
      <c r="BA166" s="6">
        <f>VLOOKUP(A166, ALL_AP_DATA!$A$2:$F$3600, 6, FALSE)</f>
        <v>1484</v>
      </c>
      <c r="BB166" s="6" t="e">
        <f t="shared" ca="1" si="22"/>
        <v>#NAME?</v>
      </c>
      <c r="BC166" s="6">
        <f>VLOOKUP(A166,projmetadata!$A$2:$D$2036, 4, FALSE)</f>
        <v>98521</v>
      </c>
      <c r="BE166" s="9" t="e">
        <f t="shared" ca="1" si="23"/>
        <v>#NAME?</v>
      </c>
      <c r="BF166" s="6" t="e">
        <f t="shared" ca="1" si="24"/>
        <v>#NAME?</v>
      </c>
      <c r="BG166" s="6">
        <f t="shared" si="25"/>
        <v>8.8306046426650155E-3</v>
      </c>
      <c r="BH166" s="6">
        <f>VLOOKUP(A166, ALL_AP_DATA!$A$2:$D$3600, 3, FALSE)</f>
        <v>1064</v>
      </c>
      <c r="BI166" s="6">
        <f>VLOOKUP(A166, ALL_AP_DATA!$A$2:$E$3600, 5, FALSE)</f>
        <v>870</v>
      </c>
      <c r="BJ166" s="6">
        <f t="shared" si="10"/>
        <v>0.58625336927223715</v>
      </c>
      <c r="BK166" s="6">
        <f t="shared" si="26"/>
        <v>0.71698113207547165</v>
      </c>
    </row>
    <row r="167" spans="1:63" ht="15.75" customHeight="1" x14ac:dyDescent="0.25">
      <c r="A167" s="6" t="s">
        <v>394</v>
      </c>
      <c r="B167" s="6" t="s">
        <v>64</v>
      </c>
      <c r="X167" s="6">
        <v>7</v>
      </c>
      <c r="Y167" s="6">
        <v>44</v>
      </c>
      <c r="Z167" s="6">
        <v>1</v>
      </c>
      <c r="AA167" s="6">
        <v>2</v>
      </c>
      <c r="AB167" s="6">
        <v>0.41899999999999998</v>
      </c>
      <c r="AC167" s="6">
        <v>0.33329999999999999</v>
      </c>
      <c r="AD167" s="6">
        <v>8.6999999999999994E-2</v>
      </c>
      <c r="AE167" s="6">
        <v>6</v>
      </c>
      <c r="AF167" s="6">
        <v>12</v>
      </c>
      <c r="AG167" s="6">
        <v>0</v>
      </c>
      <c r="AH167" s="6">
        <v>0</v>
      </c>
      <c r="AI167" s="6">
        <v>0.1143</v>
      </c>
      <c r="AJ167" s="6">
        <v>0</v>
      </c>
      <c r="AK167" s="6">
        <v>0</v>
      </c>
      <c r="AT167" s="6" t="str">
        <f t="shared" si="0"/>
        <v/>
      </c>
      <c r="AU167" s="6" t="str">
        <f t="shared" si="1"/>
        <v/>
      </c>
      <c r="AV167" s="6" t="str">
        <f t="shared" si="2"/>
        <v/>
      </c>
      <c r="AW167" s="7">
        <f t="shared" si="3"/>
        <v>4.5454545454545456E-2</v>
      </c>
      <c r="AX167" s="6">
        <f t="shared" si="4"/>
        <v>0</v>
      </c>
      <c r="AY167" s="6" t="str">
        <f t="shared" si="5"/>
        <v/>
      </c>
      <c r="BA167" s="6">
        <f>VLOOKUP(A167, ALL_AP_DATA!$A$2:$F$3600, 6, FALSE)</f>
        <v>105</v>
      </c>
      <c r="BB167" s="6" t="e">
        <f t="shared" ca="1" si="22"/>
        <v>#NAME?</v>
      </c>
      <c r="BC167" s="6">
        <f>VLOOKUP(A167,projmetadata!$A$2:$D$2036, 4, FALSE)</f>
        <v>2580</v>
      </c>
      <c r="BE167" s="9" t="e">
        <f t="shared" ca="1" si="23"/>
        <v>#NAME?</v>
      </c>
      <c r="BF167" s="6" t="e">
        <f t="shared" ca="1" si="24"/>
        <v>#NAME?</v>
      </c>
      <c r="BG167" s="6">
        <f t="shared" si="25"/>
        <v>8.9147286821705425E-3</v>
      </c>
      <c r="BH167" s="6">
        <f>VLOOKUP(A167, ALL_AP_DATA!$A$2:$D$3600, 3, FALSE)</f>
        <v>48</v>
      </c>
      <c r="BI167" s="6">
        <f>VLOOKUP(A167, ALL_AP_DATA!$A$2:$E$3600, 5, FALSE)</f>
        <v>23</v>
      </c>
      <c r="BJ167" s="6">
        <f t="shared" si="10"/>
        <v>0.21904761904761905</v>
      </c>
      <c r="BK167" s="6">
        <f t="shared" si="26"/>
        <v>0.45714285714285713</v>
      </c>
    </row>
    <row r="168" spans="1:63" ht="15.75" customHeight="1" x14ac:dyDescent="0.25">
      <c r="A168" s="6" t="s">
        <v>839</v>
      </c>
      <c r="B168" s="6" t="s">
        <v>64</v>
      </c>
      <c r="C168" s="6">
        <v>7</v>
      </c>
      <c r="D168" s="6">
        <v>30</v>
      </c>
      <c r="E168" s="6">
        <v>0</v>
      </c>
      <c r="F168" s="6">
        <v>0</v>
      </c>
      <c r="G168" s="6">
        <v>0.15379999999999999</v>
      </c>
      <c r="H168" s="6">
        <v>0</v>
      </c>
      <c r="I168" s="6">
        <v>0</v>
      </c>
      <c r="Q168" s="6">
        <v>1</v>
      </c>
      <c r="R168" s="6">
        <v>2</v>
      </c>
      <c r="S168" s="6">
        <v>2</v>
      </c>
      <c r="T168" s="6">
        <v>59</v>
      </c>
      <c r="U168" s="6">
        <v>1.03E-2</v>
      </c>
      <c r="V168" s="6">
        <v>1</v>
      </c>
      <c r="W168" s="6">
        <v>0.57279999999999998</v>
      </c>
      <c r="X168" s="6">
        <v>12</v>
      </c>
      <c r="Y168" s="6">
        <v>60</v>
      </c>
      <c r="Z168" s="6">
        <v>1</v>
      </c>
      <c r="AA168" s="6">
        <v>1</v>
      </c>
      <c r="AB168" s="6">
        <v>0.30769999999999997</v>
      </c>
      <c r="AC168" s="6">
        <v>0.5</v>
      </c>
      <c r="AD168" s="6">
        <v>9.7000000000000003E-3</v>
      </c>
      <c r="AE168" s="6">
        <v>27</v>
      </c>
      <c r="AF168" s="6">
        <v>103</v>
      </c>
      <c r="AG168" s="6">
        <v>2</v>
      </c>
      <c r="AH168" s="6">
        <v>69</v>
      </c>
      <c r="AI168" s="6">
        <v>0.5282</v>
      </c>
      <c r="AJ168" s="6">
        <v>1</v>
      </c>
      <c r="AK168" s="6">
        <v>0.66990000000000005</v>
      </c>
      <c r="AT168" s="6">
        <f t="shared" si="0"/>
        <v>0</v>
      </c>
      <c r="AU168" s="6" t="str">
        <f t="shared" si="1"/>
        <v/>
      </c>
      <c r="AV168" s="6">
        <f t="shared" si="2"/>
        <v>29.5</v>
      </c>
      <c r="AW168" s="7">
        <f t="shared" si="3"/>
        <v>1.6666666666666666E-2</v>
      </c>
      <c r="AX168" s="6">
        <f t="shared" si="4"/>
        <v>0.66990291262135926</v>
      </c>
      <c r="AY168" s="6" t="str">
        <f t="shared" si="5"/>
        <v/>
      </c>
      <c r="BA168" s="6">
        <f>VLOOKUP(A168, ALL_AP_DATA!$A$2:$F$3600, 6, FALSE)</f>
        <v>195</v>
      </c>
      <c r="BB168" s="6" t="e">
        <f t="shared" ca="1" si="22"/>
        <v>#NAME?</v>
      </c>
      <c r="BC168" s="6">
        <f>VLOOKUP(A168,projmetadata!$A$2:$D$2036, 4, FALSE)</f>
        <v>11519</v>
      </c>
      <c r="BE168" s="9" t="e">
        <f t="shared" ca="1" si="23"/>
        <v>#NAME?</v>
      </c>
      <c r="BF168" s="6" t="e">
        <f t="shared" ca="1" si="24"/>
        <v>#NAME?</v>
      </c>
      <c r="BG168" s="6">
        <f t="shared" si="25"/>
        <v>8.9417484156610813E-3</v>
      </c>
      <c r="BH168" s="6">
        <f>VLOOKUP(A168, ALL_AP_DATA!$A$2:$D$3600, 3, FALSE)</f>
        <v>120</v>
      </c>
      <c r="BI168" s="6">
        <f>VLOOKUP(A168, ALL_AP_DATA!$A$2:$E$3600, 5, FALSE)</f>
        <v>103</v>
      </c>
      <c r="BJ168" s="6">
        <f t="shared" si="10"/>
        <v>0.52820512820512822</v>
      </c>
      <c r="BK168" s="6">
        <f t="shared" si="26"/>
        <v>0.61538461538461542</v>
      </c>
    </row>
    <row r="169" spans="1:63" ht="15.75" customHeight="1" x14ac:dyDescent="0.25">
      <c r="A169" s="6" t="s">
        <v>1453</v>
      </c>
      <c r="B169" s="6" t="s">
        <v>64</v>
      </c>
      <c r="C169" s="6">
        <v>3</v>
      </c>
      <c r="D169" s="6">
        <v>23</v>
      </c>
      <c r="E169" s="6">
        <v>5</v>
      </c>
      <c r="F169" s="6">
        <v>113</v>
      </c>
      <c r="G169" s="6">
        <v>5.9700000000000003E-2</v>
      </c>
      <c r="H169" s="6">
        <v>0.3846</v>
      </c>
      <c r="I169" s="6">
        <v>0.20849999999999999</v>
      </c>
      <c r="X169" s="6">
        <v>10</v>
      </c>
      <c r="Y169" s="6">
        <v>97</v>
      </c>
      <c r="Z169" s="6">
        <v>10</v>
      </c>
      <c r="AA169" s="6">
        <v>268</v>
      </c>
      <c r="AB169" s="6">
        <v>0.25190000000000001</v>
      </c>
      <c r="AC169" s="6">
        <v>0.76919999999999999</v>
      </c>
      <c r="AD169" s="6">
        <v>0.4945</v>
      </c>
      <c r="AE169" s="6">
        <v>30</v>
      </c>
      <c r="AF169" s="6">
        <v>182</v>
      </c>
      <c r="AG169" s="6">
        <v>9</v>
      </c>
      <c r="AH169" s="6">
        <v>178</v>
      </c>
      <c r="AI169" s="6">
        <v>0.47270000000000001</v>
      </c>
      <c r="AJ169" s="6">
        <v>0.69230000000000003</v>
      </c>
      <c r="AK169" s="6">
        <v>0.32840000000000003</v>
      </c>
      <c r="AT169" s="6">
        <f t="shared" si="0"/>
        <v>4.9130434782608692</v>
      </c>
      <c r="AU169" s="6" t="str">
        <f t="shared" si="1"/>
        <v/>
      </c>
      <c r="AV169" s="6" t="str">
        <f t="shared" si="2"/>
        <v/>
      </c>
      <c r="AW169" s="7">
        <f t="shared" si="3"/>
        <v>2.7628865979381443</v>
      </c>
      <c r="AX169" s="6">
        <f t="shared" si="4"/>
        <v>0.97802197802197799</v>
      </c>
      <c r="AY169" s="6" t="str">
        <f t="shared" si="5"/>
        <v/>
      </c>
      <c r="BA169" s="6">
        <f>VLOOKUP(A169, ALL_AP_DATA!$A$2:$F$3600, 6, FALSE)</f>
        <v>385</v>
      </c>
      <c r="BB169" s="6" t="e">
        <f t="shared" ca="1" si="22"/>
        <v>#NAME?</v>
      </c>
      <c r="BC169" s="6">
        <f>VLOOKUP(A169,projmetadata!$A$2:$D$2036, 4, FALSE)</f>
        <v>60382</v>
      </c>
      <c r="BE169" s="9" t="e">
        <f t="shared" ca="1" si="23"/>
        <v>#NAME?</v>
      </c>
      <c r="BF169" s="6" t="e">
        <f t="shared" ca="1" si="24"/>
        <v>#NAME?</v>
      </c>
      <c r="BG169" s="6">
        <f t="shared" si="25"/>
        <v>8.976184955781525E-3</v>
      </c>
      <c r="BH169" s="6">
        <f>VLOOKUP(A169, ALL_AP_DATA!$A$2:$D$3600, 3, FALSE)</f>
        <v>218</v>
      </c>
      <c r="BI169" s="6">
        <f>VLOOKUP(A169, ALL_AP_DATA!$A$2:$E$3600, 5, FALSE)</f>
        <v>542</v>
      </c>
      <c r="BJ169" s="6">
        <f t="shared" si="10"/>
        <v>1.4077922077922078</v>
      </c>
      <c r="BK169" s="6">
        <f t="shared" si="26"/>
        <v>0.5662337662337662</v>
      </c>
    </row>
    <row r="170" spans="1:63" ht="15.75" customHeight="1" x14ac:dyDescent="0.25">
      <c r="A170" s="6" t="s">
        <v>1010</v>
      </c>
      <c r="B170" s="6" t="s">
        <v>64</v>
      </c>
      <c r="C170" s="6">
        <v>52</v>
      </c>
      <c r="D170" s="6">
        <v>277</v>
      </c>
      <c r="E170" s="6">
        <v>17</v>
      </c>
      <c r="F170" s="6">
        <v>655</v>
      </c>
      <c r="G170" s="6">
        <v>6.6199999999999995E-2</v>
      </c>
      <c r="H170" s="6">
        <v>0.36959999999999998</v>
      </c>
      <c r="I170" s="6">
        <v>0.2024</v>
      </c>
      <c r="Q170" s="6">
        <v>2</v>
      </c>
      <c r="R170" s="6">
        <v>6</v>
      </c>
      <c r="S170" s="6">
        <v>15</v>
      </c>
      <c r="T170" s="6">
        <v>772</v>
      </c>
      <c r="U170" s="6">
        <v>1.4E-3</v>
      </c>
      <c r="V170" s="6">
        <v>0.3261</v>
      </c>
      <c r="W170" s="6">
        <v>0.23860000000000001</v>
      </c>
      <c r="X170" s="6">
        <v>99</v>
      </c>
      <c r="Y170" s="6">
        <v>489</v>
      </c>
      <c r="Z170" s="6">
        <v>23</v>
      </c>
      <c r="AA170" s="6">
        <v>990</v>
      </c>
      <c r="AB170" s="6">
        <v>0.1169</v>
      </c>
      <c r="AC170" s="6">
        <v>0.5</v>
      </c>
      <c r="AD170" s="6">
        <v>0.30590000000000001</v>
      </c>
      <c r="AE170" s="6">
        <v>182</v>
      </c>
      <c r="AF170" s="6">
        <v>948</v>
      </c>
      <c r="AG170" s="6">
        <v>18</v>
      </c>
      <c r="AH170" s="6">
        <v>959</v>
      </c>
      <c r="AI170" s="6">
        <v>0.22670000000000001</v>
      </c>
      <c r="AJ170" s="6">
        <v>0.39129999999999998</v>
      </c>
      <c r="AK170" s="6">
        <v>0.2964</v>
      </c>
      <c r="AT170" s="6">
        <f t="shared" si="0"/>
        <v>2.3646209386281587</v>
      </c>
      <c r="AU170" s="6" t="str">
        <f t="shared" si="1"/>
        <v/>
      </c>
      <c r="AV170" s="6">
        <f t="shared" si="2"/>
        <v>128.66666666666666</v>
      </c>
      <c r="AW170" s="7">
        <f t="shared" si="3"/>
        <v>2.0245398773006134</v>
      </c>
      <c r="AX170" s="6">
        <f t="shared" si="4"/>
        <v>1.0116033755274261</v>
      </c>
      <c r="AY170" s="6" t="str">
        <f t="shared" si="5"/>
        <v/>
      </c>
      <c r="BA170" s="6">
        <f>VLOOKUP(A170, ALL_AP_DATA!$A$2:$F$3600, 6, FALSE)</f>
        <v>4182</v>
      </c>
      <c r="BB170" s="6" t="e">
        <f t="shared" ca="1" si="22"/>
        <v>#NAME?</v>
      </c>
      <c r="BC170" s="6">
        <f>VLOOKUP(A170,projmetadata!$A$2:$D$2036, 4, FALSE)</f>
        <v>355776</v>
      </c>
      <c r="BE170" s="9" t="e">
        <f t="shared" ca="1" si="23"/>
        <v>#NAME?</v>
      </c>
      <c r="BF170" s="6" t="e">
        <f t="shared" ca="1" si="24"/>
        <v>#NAME?</v>
      </c>
      <c r="BG170" s="6">
        <f t="shared" si="25"/>
        <v>9.095610721352761E-3</v>
      </c>
      <c r="BH170" s="6">
        <f>VLOOKUP(A170, ALL_AP_DATA!$A$2:$D$3600, 3, FALSE)</f>
        <v>1274</v>
      </c>
      <c r="BI170" s="6">
        <f>VLOOKUP(A170, ALL_AP_DATA!$A$2:$E$3600, 5, FALSE)</f>
        <v>3236</v>
      </c>
      <c r="BJ170" s="6">
        <f t="shared" si="10"/>
        <v>0.77379244380679102</v>
      </c>
      <c r="BK170" s="6">
        <f t="shared" si="26"/>
        <v>0.30463892874222859</v>
      </c>
    </row>
    <row r="171" spans="1:63" ht="15.75" customHeight="1" x14ac:dyDescent="0.25">
      <c r="A171" s="6" t="s">
        <v>874</v>
      </c>
      <c r="B171" s="6" t="s">
        <v>64</v>
      </c>
      <c r="C171" s="6">
        <v>1</v>
      </c>
      <c r="D171" s="6">
        <v>4</v>
      </c>
      <c r="E171" s="6">
        <v>1</v>
      </c>
      <c r="F171" s="6">
        <v>4</v>
      </c>
      <c r="G171" s="6">
        <v>1.4200000000000001E-2</v>
      </c>
      <c r="H171" s="6">
        <v>0.33329999999999999</v>
      </c>
      <c r="I171" s="6">
        <v>4.7100000000000003E-2</v>
      </c>
      <c r="X171" s="6">
        <v>6</v>
      </c>
      <c r="Y171" s="6">
        <v>31</v>
      </c>
      <c r="Z171" s="6">
        <v>3</v>
      </c>
      <c r="AA171" s="6">
        <v>44</v>
      </c>
      <c r="AB171" s="6">
        <v>0.1103</v>
      </c>
      <c r="AC171" s="6">
        <v>1</v>
      </c>
      <c r="AD171" s="6">
        <v>0.51759999999999995</v>
      </c>
      <c r="AE171" s="6">
        <v>22</v>
      </c>
      <c r="AF171" s="6">
        <v>70</v>
      </c>
      <c r="AG171" s="6">
        <v>2</v>
      </c>
      <c r="AH171" s="6">
        <v>31</v>
      </c>
      <c r="AI171" s="6">
        <v>0.24909999999999999</v>
      </c>
      <c r="AJ171" s="6">
        <v>0.66669999999999996</v>
      </c>
      <c r="AK171" s="6">
        <v>0.36470000000000002</v>
      </c>
      <c r="AT171" s="6">
        <f t="shared" si="0"/>
        <v>1</v>
      </c>
      <c r="AU171" s="6" t="str">
        <f t="shared" si="1"/>
        <v/>
      </c>
      <c r="AV171" s="6" t="str">
        <f t="shared" si="2"/>
        <v/>
      </c>
      <c r="AW171" s="7">
        <f t="shared" si="3"/>
        <v>1.4193548387096775</v>
      </c>
      <c r="AX171" s="6">
        <f t="shared" si="4"/>
        <v>0.44285714285714284</v>
      </c>
      <c r="AY171" s="6" t="str">
        <f t="shared" si="5"/>
        <v/>
      </c>
      <c r="BA171" s="6">
        <f>VLOOKUP(A171, ALL_AP_DATA!$A$2:$F$3600, 6, FALSE)</f>
        <v>281</v>
      </c>
      <c r="BB171" s="6" t="e">
        <f t="shared" ca="1" si="22"/>
        <v>#NAME?</v>
      </c>
      <c r="BC171" s="6">
        <f>VLOOKUP(A171,projmetadata!$A$2:$D$2036, 4, FALSE)</f>
        <v>9222</v>
      </c>
      <c r="BE171" s="9" t="e">
        <f t="shared" ca="1" si="23"/>
        <v>#NAME?</v>
      </c>
      <c r="BF171" s="6" t="e">
        <f t="shared" ca="1" si="24"/>
        <v>#NAME?</v>
      </c>
      <c r="BG171" s="6">
        <f t="shared" si="25"/>
        <v>9.2170895684233357E-3</v>
      </c>
      <c r="BH171" s="6">
        <f>VLOOKUP(A171, ALL_AP_DATA!$A$2:$D$3600, 3, FALSE)</f>
        <v>88</v>
      </c>
      <c r="BI171" s="6">
        <f>VLOOKUP(A171, ALL_AP_DATA!$A$2:$E$3600, 5, FALSE)</f>
        <v>85</v>
      </c>
      <c r="BJ171" s="6">
        <f t="shared" si="10"/>
        <v>0.302491103202847</v>
      </c>
      <c r="BK171" s="6">
        <f t="shared" si="26"/>
        <v>0.31316725978647686</v>
      </c>
    </row>
    <row r="172" spans="1:63" ht="15.75" customHeight="1" x14ac:dyDescent="0.25">
      <c r="A172" s="6" t="s">
        <v>1079</v>
      </c>
      <c r="B172" s="6" t="s">
        <v>64</v>
      </c>
      <c r="C172" s="6">
        <v>41</v>
      </c>
      <c r="D172" s="6">
        <v>547</v>
      </c>
      <c r="E172" s="6">
        <v>43</v>
      </c>
      <c r="F172" s="6">
        <v>1289</v>
      </c>
      <c r="G172" s="6">
        <v>7.6700000000000004E-2</v>
      </c>
      <c r="H172" s="6">
        <v>0.5181</v>
      </c>
      <c r="I172" s="6">
        <v>0.30320000000000003</v>
      </c>
      <c r="Q172" s="6">
        <v>6</v>
      </c>
      <c r="R172" s="6">
        <v>15</v>
      </c>
      <c r="S172" s="6">
        <v>27</v>
      </c>
      <c r="T172" s="6">
        <v>866</v>
      </c>
      <c r="U172" s="6">
        <v>2.0999999999999999E-3</v>
      </c>
      <c r="V172" s="6">
        <v>0.32529999999999998</v>
      </c>
      <c r="W172" s="6">
        <v>0.20369999999999999</v>
      </c>
      <c r="X172" s="6">
        <v>134</v>
      </c>
      <c r="Y172" s="6">
        <v>1169</v>
      </c>
      <c r="Z172" s="6">
        <v>43</v>
      </c>
      <c r="AA172" s="6">
        <v>1240</v>
      </c>
      <c r="AB172" s="6">
        <v>0.16389999999999999</v>
      </c>
      <c r="AC172" s="6">
        <v>0.5181</v>
      </c>
      <c r="AD172" s="6">
        <v>0.29160000000000003</v>
      </c>
      <c r="AE172" s="6">
        <v>238</v>
      </c>
      <c r="AF172" s="6">
        <v>1083</v>
      </c>
      <c r="AG172" s="6">
        <v>54</v>
      </c>
      <c r="AH172" s="6">
        <v>1755</v>
      </c>
      <c r="AI172" s="6">
        <v>0.15179999999999999</v>
      </c>
      <c r="AJ172" s="6">
        <v>0.65059999999999996</v>
      </c>
      <c r="AK172" s="6">
        <v>0.41270000000000001</v>
      </c>
      <c r="AT172" s="6">
        <f t="shared" si="0"/>
        <v>2.3564899451553929</v>
      </c>
      <c r="AU172" s="6" t="str">
        <f t="shared" si="1"/>
        <v/>
      </c>
      <c r="AV172" s="6">
        <f t="shared" si="2"/>
        <v>57.733333333333334</v>
      </c>
      <c r="AW172" s="7">
        <f t="shared" si="3"/>
        <v>1.0607356715141145</v>
      </c>
      <c r="AX172" s="6">
        <f t="shared" si="4"/>
        <v>1.6204986149584488</v>
      </c>
      <c r="AY172" s="6" t="str">
        <f t="shared" si="5"/>
        <v/>
      </c>
      <c r="BA172" s="6">
        <f>VLOOKUP(A172, ALL_AP_DATA!$A$2:$F$3600, 6, FALSE)</f>
        <v>7133</v>
      </c>
      <c r="BB172" s="6" t="e">
        <f t="shared" ca="1" si="22"/>
        <v>#NAME?</v>
      </c>
      <c r="BC172" s="6">
        <f>VLOOKUP(A172,projmetadata!$A$2:$D$2036, 4, FALSE)</f>
        <v>453742</v>
      </c>
      <c r="BE172" s="9" t="e">
        <f t="shared" ca="1" si="23"/>
        <v>#NAME?</v>
      </c>
      <c r="BF172" s="6" t="e">
        <f t="shared" ca="1" si="24"/>
        <v>#NAME?</v>
      </c>
      <c r="BG172" s="6">
        <f t="shared" si="25"/>
        <v>9.3709641161717448E-3</v>
      </c>
      <c r="BH172" s="6">
        <f>VLOOKUP(A172, ALL_AP_DATA!$A$2:$D$3600, 3, FALSE)</f>
        <v>1789</v>
      </c>
      <c r="BI172" s="6">
        <f>VLOOKUP(A172, ALL_AP_DATA!$A$2:$E$3600, 5, FALSE)</f>
        <v>4252</v>
      </c>
      <c r="BJ172" s="6">
        <f t="shared" si="10"/>
        <v>0.59610262161783256</v>
      </c>
      <c r="BK172" s="6">
        <f t="shared" si="26"/>
        <v>0.25080611243516054</v>
      </c>
    </row>
    <row r="173" spans="1:63" ht="15.75" customHeight="1" x14ac:dyDescent="0.25">
      <c r="A173" s="6" t="s">
        <v>1093</v>
      </c>
      <c r="B173" s="6" t="s">
        <v>64</v>
      </c>
      <c r="C173" s="6">
        <v>18</v>
      </c>
      <c r="D173" s="6">
        <v>121</v>
      </c>
      <c r="E173" s="6">
        <v>10</v>
      </c>
      <c r="F173" s="6">
        <v>184</v>
      </c>
      <c r="G173" s="6">
        <v>7.3499999999999996E-2</v>
      </c>
      <c r="H173" s="6">
        <v>0.28570000000000001</v>
      </c>
      <c r="I173" s="6">
        <v>0.11269999999999999</v>
      </c>
      <c r="Q173" s="6">
        <v>6</v>
      </c>
      <c r="R173" s="6">
        <v>20</v>
      </c>
      <c r="S173" s="6">
        <v>26</v>
      </c>
      <c r="T173" s="6">
        <v>1175</v>
      </c>
      <c r="U173" s="6">
        <v>1.2200000000000001E-2</v>
      </c>
      <c r="V173" s="6">
        <v>0.7429</v>
      </c>
      <c r="W173" s="6">
        <v>0.72</v>
      </c>
      <c r="X173" s="6">
        <v>20</v>
      </c>
      <c r="Y173" s="6">
        <v>574</v>
      </c>
      <c r="Z173" s="6">
        <v>17</v>
      </c>
      <c r="AA173" s="6">
        <v>560</v>
      </c>
      <c r="AB173" s="6">
        <v>0.34870000000000001</v>
      </c>
      <c r="AC173" s="6">
        <v>0.48570000000000002</v>
      </c>
      <c r="AD173" s="6">
        <v>0.34310000000000002</v>
      </c>
      <c r="AE173" s="6">
        <v>177</v>
      </c>
      <c r="AF173" s="6">
        <v>835</v>
      </c>
      <c r="AG173" s="6">
        <v>17</v>
      </c>
      <c r="AH173" s="6">
        <v>724</v>
      </c>
      <c r="AI173" s="6">
        <v>0.50729999999999997</v>
      </c>
      <c r="AJ173" s="6">
        <v>0.48570000000000002</v>
      </c>
      <c r="AK173" s="6">
        <v>0.44359999999999999</v>
      </c>
      <c r="AT173" s="6">
        <f t="shared" si="0"/>
        <v>1.5206611570247934</v>
      </c>
      <c r="AU173" s="6" t="str">
        <f t="shared" si="1"/>
        <v/>
      </c>
      <c r="AV173" s="6">
        <f t="shared" si="2"/>
        <v>58.75</v>
      </c>
      <c r="AW173" s="7">
        <f t="shared" si="3"/>
        <v>0.97560975609756095</v>
      </c>
      <c r="AX173" s="6">
        <f t="shared" si="4"/>
        <v>0.86706586826347309</v>
      </c>
      <c r="AY173" s="6" t="str">
        <f t="shared" si="5"/>
        <v/>
      </c>
      <c r="BA173" s="6">
        <f>VLOOKUP(A173, ALL_AP_DATA!$A$2:$F$3600, 6, FALSE)</f>
        <v>1646</v>
      </c>
      <c r="BB173" s="6" t="e">
        <f t="shared" ca="1" si="22"/>
        <v>#NAME?</v>
      </c>
      <c r="BC173" s="6">
        <f>VLOOKUP(A173,projmetadata!$A$2:$D$2036, 4, FALSE)</f>
        <v>172802</v>
      </c>
      <c r="BE173" s="9" t="e">
        <f t="shared" ca="1" si="23"/>
        <v>#NAME?</v>
      </c>
      <c r="BF173" s="6" t="e">
        <f t="shared" ca="1" si="24"/>
        <v>#NAME?</v>
      </c>
      <c r="BG173" s="6">
        <f t="shared" si="25"/>
        <v>9.4443351350100117E-3</v>
      </c>
      <c r="BH173" s="6">
        <f>VLOOKUP(A173, ALL_AP_DATA!$A$2:$D$3600, 3, FALSE)</f>
        <v>1078</v>
      </c>
      <c r="BI173" s="6">
        <f>VLOOKUP(A173, ALL_AP_DATA!$A$2:$E$3600, 5, FALSE)</f>
        <v>1632</v>
      </c>
      <c r="BJ173" s="6">
        <f t="shared" si="10"/>
        <v>0.99149453219927097</v>
      </c>
      <c r="BK173" s="6">
        <f t="shared" si="26"/>
        <v>0.65492102065613611</v>
      </c>
    </row>
    <row r="174" spans="1:63" ht="15.75" customHeight="1" x14ac:dyDescent="0.25">
      <c r="A174" s="6" t="s">
        <v>272</v>
      </c>
      <c r="B174" s="6" t="s">
        <v>64</v>
      </c>
      <c r="C174" s="6">
        <v>31</v>
      </c>
      <c r="D174" s="6">
        <v>899</v>
      </c>
      <c r="E174" s="6">
        <v>34</v>
      </c>
      <c r="F174" s="6">
        <v>7336</v>
      </c>
      <c r="G174" s="6">
        <v>0.48520000000000002</v>
      </c>
      <c r="H174" s="6">
        <v>1</v>
      </c>
      <c r="I174" s="6">
        <v>0.99880000000000002</v>
      </c>
      <c r="J174" s="6">
        <v>11</v>
      </c>
      <c r="K174" s="6">
        <v>35</v>
      </c>
      <c r="L174" s="6">
        <v>29</v>
      </c>
      <c r="M174" s="6">
        <v>5984</v>
      </c>
      <c r="N174" s="6">
        <v>1.89E-2</v>
      </c>
      <c r="O174" s="6">
        <v>0.85289999999999999</v>
      </c>
      <c r="P174" s="6">
        <v>0.81469999999999998</v>
      </c>
      <c r="Q174" s="6">
        <v>7</v>
      </c>
      <c r="R174" s="6">
        <v>35</v>
      </c>
      <c r="S174" s="6">
        <v>29</v>
      </c>
      <c r="T174" s="6">
        <v>5927</v>
      </c>
      <c r="U174" s="6">
        <v>1.89E-2</v>
      </c>
      <c r="V174" s="6">
        <v>0.85289999999999999</v>
      </c>
      <c r="W174" s="6">
        <v>0.80689999999999995</v>
      </c>
      <c r="X174" s="6">
        <v>117</v>
      </c>
      <c r="Y174" s="6">
        <v>1287</v>
      </c>
      <c r="Z174" s="6">
        <v>34</v>
      </c>
      <c r="AA174" s="6">
        <v>7341</v>
      </c>
      <c r="AB174" s="6">
        <v>0.69450000000000001</v>
      </c>
      <c r="AC174" s="6">
        <v>1</v>
      </c>
      <c r="AD174" s="6">
        <v>0.99950000000000006</v>
      </c>
      <c r="AE174" s="6">
        <v>171</v>
      </c>
      <c r="AF174" s="6">
        <v>828</v>
      </c>
      <c r="AG174" s="6">
        <v>34</v>
      </c>
      <c r="AH174" s="6">
        <v>6938</v>
      </c>
      <c r="AI174" s="6">
        <v>0.44679999999999997</v>
      </c>
      <c r="AJ174" s="6">
        <v>1</v>
      </c>
      <c r="AK174" s="6">
        <v>0.9446</v>
      </c>
      <c r="AL174" s="6">
        <v>6</v>
      </c>
      <c r="AM174" s="6">
        <v>39</v>
      </c>
      <c r="AN174" s="6">
        <v>29</v>
      </c>
      <c r="AO174" s="6">
        <v>6230</v>
      </c>
      <c r="AP174" s="6">
        <v>2.1000000000000001E-2</v>
      </c>
      <c r="AQ174" s="6">
        <v>0.85289999999999999</v>
      </c>
      <c r="AR174" s="6">
        <v>0.84819999999999995</v>
      </c>
      <c r="AT174" s="6">
        <f t="shared" si="0"/>
        <v>8.1601779755283648</v>
      </c>
      <c r="AU174" s="6">
        <f t="shared" si="1"/>
        <v>170.97142857142856</v>
      </c>
      <c r="AV174" s="6">
        <f t="shared" si="2"/>
        <v>169.34285714285716</v>
      </c>
      <c r="AW174" s="7">
        <f t="shared" si="3"/>
        <v>5.7039627039627039</v>
      </c>
      <c r="AX174" s="6">
        <f t="shared" si="4"/>
        <v>8.379227053140097</v>
      </c>
      <c r="AY174" s="6">
        <f t="shared" si="5"/>
        <v>159.74358974358975</v>
      </c>
      <c r="BA174" s="6">
        <f>VLOOKUP(A174, ALL_AP_DATA!$A$2:$F$3600, 6, FALSE)</f>
        <v>1853</v>
      </c>
      <c r="BB174" s="6" t="e">
        <f t="shared" ca="1" si="22"/>
        <v>#NAME?</v>
      </c>
      <c r="BC174" s="6">
        <f>VLOOKUP(A174,projmetadata!$A$2:$D$2036, 4, FALSE)</f>
        <v>776811</v>
      </c>
      <c r="BE174" s="9" t="e">
        <f t="shared" ca="1" si="23"/>
        <v>#NAME?</v>
      </c>
      <c r="BF174" s="6" t="e">
        <f t="shared" ca="1" si="24"/>
        <v>#NAME?</v>
      </c>
      <c r="BG174" s="6">
        <f t="shared" si="25"/>
        <v>9.4553243967966469E-3</v>
      </c>
      <c r="BH174" s="6">
        <f>VLOOKUP(A174, ALL_AP_DATA!$A$2:$D$3600, 3, FALSE)</f>
        <v>1502</v>
      </c>
      <c r="BI174" s="6">
        <f>VLOOKUP(A174, ALL_AP_DATA!$A$2:$E$3600, 5, FALSE)</f>
        <v>7345</v>
      </c>
      <c r="BJ174" s="6">
        <f t="shared" si="10"/>
        <v>3.9638424177010254</v>
      </c>
      <c r="BK174" s="6">
        <f t="shared" si="26"/>
        <v>0.81057744198596871</v>
      </c>
    </row>
    <row r="175" spans="1:63" ht="15.75" customHeight="1" x14ac:dyDescent="0.25">
      <c r="A175" s="6" t="s">
        <v>935</v>
      </c>
      <c r="B175" s="6" t="s">
        <v>64</v>
      </c>
      <c r="C175" s="6">
        <v>2</v>
      </c>
      <c r="D175" s="6">
        <v>30</v>
      </c>
      <c r="E175" s="6">
        <v>4</v>
      </c>
      <c r="F175" s="6">
        <v>238</v>
      </c>
      <c r="G175" s="6">
        <v>0.1923</v>
      </c>
      <c r="H175" s="6">
        <v>0.57140000000000002</v>
      </c>
      <c r="I175" s="6">
        <v>0.53969999999999996</v>
      </c>
      <c r="Q175" s="6">
        <v>1</v>
      </c>
      <c r="R175" s="6">
        <v>2</v>
      </c>
      <c r="S175" s="6">
        <v>3</v>
      </c>
      <c r="T175" s="6">
        <v>236</v>
      </c>
      <c r="U175" s="6">
        <v>1.2800000000000001E-2</v>
      </c>
      <c r="V175" s="6">
        <v>0.42859999999999998</v>
      </c>
      <c r="W175" s="6">
        <v>0.53510000000000002</v>
      </c>
      <c r="X175" s="6">
        <v>2</v>
      </c>
      <c r="Y175" s="6">
        <v>68</v>
      </c>
      <c r="Z175" s="6">
        <v>4</v>
      </c>
      <c r="AA175" s="6">
        <v>238</v>
      </c>
      <c r="AB175" s="6">
        <v>0.43590000000000001</v>
      </c>
      <c r="AC175" s="6">
        <v>0.57140000000000002</v>
      </c>
      <c r="AD175" s="6">
        <v>0.53969999999999996</v>
      </c>
      <c r="AE175" s="6">
        <v>11</v>
      </c>
      <c r="AF175" s="6">
        <v>64</v>
      </c>
      <c r="AG175" s="6">
        <v>3</v>
      </c>
      <c r="AH175" s="6">
        <v>236</v>
      </c>
      <c r="AI175" s="6">
        <v>0.4103</v>
      </c>
      <c r="AJ175" s="6">
        <v>0.42859999999999998</v>
      </c>
      <c r="AK175" s="6">
        <v>0.53510000000000002</v>
      </c>
      <c r="AT175" s="6">
        <f t="shared" si="0"/>
        <v>7.9333333333333336</v>
      </c>
      <c r="AU175" s="6" t="str">
        <f t="shared" si="1"/>
        <v/>
      </c>
      <c r="AV175" s="6">
        <f t="shared" si="2"/>
        <v>118</v>
      </c>
      <c r="AW175" s="7">
        <f t="shared" si="3"/>
        <v>3.5</v>
      </c>
      <c r="AX175" s="6">
        <f t="shared" si="4"/>
        <v>3.6875</v>
      </c>
      <c r="AY175" s="6" t="str">
        <f t="shared" si="5"/>
        <v/>
      </c>
      <c r="BA175" s="6">
        <f>VLOOKUP(A175, ALL_AP_DATA!$A$2:$F$3600, 6, FALSE)</f>
        <v>156</v>
      </c>
      <c r="BB175" s="6" t="e">
        <f t="shared" ca="1" si="22"/>
        <v>#NAME?</v>
      </c>
      <c r="BC175" s="6">
        <f>VLOOKUP(A175,projmetadata!$A$2:$D$2036, 4, FALSE)</f>
        <v>46033</v>
      </c>
      <c r="BE175" s="9" t="e">
        <f t="shared" ca="1" si="23"/>
        <v>#NAME?</v>
      </c>
      <c r="BF175" s="6" t="e">
        <f t="shared" ca="1" si="24"/>
        <v>#NAME?</v>
      </c>
      <c r="BG175" s="6">
        <f t="shared" si="25"/>
        <v>9.5800838528881452E-3</v>
      </c>
      <c r="BH175" s="6">
        <f>VLOOKUP(A175, ALL_AP_DATA!$A$2:$D$3600, 3, FALSE)</f>
        <v>96</v>
      </c>
      <c r="BI175" s="6">
        <f>VLOOKUP(A175, ALL_AP_DATA!$A$2:$E$3600, 5, FALSE)</f>
        <v>441</v>
      </c>
      <c r="BJ175" s="6">
        <f t="shared" si="10"/>
        <v>2.8269230769230771</v>
      </c>
      <c r="BK175" s="6">
        <f t="shared" si="26"/>
        <v>0.61538461538461542</v>
      </c>
    </row>
    <row r="176" spans="1:63" ht="15.75" customHeight="1" x14ac:dyDescent="0.25">
      <c r="A176" s="6" t="s">
        <v>131</v>
      </c>
      <c r="B176" s="6" t="s">
        <v>64</v>
      </c>
      <c r="C176" s="6">
        <v>3</v>
      </c>
      <c r="D176" s="6">
        <v>35</v>
      </c>
      <c r="E176" s="6">
        <v>2</v>
      </c>
      <c r="F176" s="6">
        <v>39</v>
      </c>
      <c r="G176" s="6">
        <v>0.10639999999999999</v>
      </c>
      <c r="H176" s="6">
        <v>0.28570000000000001</v>
      </c>
      <c r="I176" s="6">
        <v>0.3145</v>
      </c>
      <c r="Q176" s="6">
        <v>1</v>
      </c>
      <c r="R176" s="6">
        <v>2</v>
      </c>
      <c r="S176" s="6">
        <v>2</v>
      </c>
      <c r="T176" s="6">
        <v>24</v>
      </c>
      <c r="U176" s="6">
        <v>6.1000000000000004E-3</v>
      </c>
      <c r="V176" s="6">
        <v>0.28570000000000001</v>
      </c>
      <c r="W176" s="6">
        <v>0.19350000000000001</v>
      </c>
      <c r="X176" s="6">
        <v>38</v>
      </c>
      <c r="Y176" s="6">
        <v>102</v>
      </c>
      <c r="Z176" s="6">
        <v>4</v>
      </c>
      <c r="AA176" s="6">
        <v>56</v>
      </c>
      <c r="AB176" s="6">
        <v>0.31</v>
      </c>
      <c r="AC176" s="6">
        <v>0.57140000000000002</v>
      </c>
      <c r="AD176" s="6">
        <v>0.4516</v>
      </c>
      <c r="AE176" s="6">
        <v>31</v>
      </c>
      <c r="AF176" s="6">
        <v>105</v>
      </c>
      <c r="AG176" s="6">
        <v>2</v>
      </c>
      <c r="AH176" s="6">
        <v>40</v>
      </c>
      <c r="AI176" s="6">
        <v>0.31909999999999999</v>
      </c>
      <c r="AJ176" s="6">
        <v>0.28570000000000001</v>
      </c>
      <c r="AK176" s="6">
        <v>0.3226</v>
      </c>
      <c r="AT176" s="6">
        <f t="shared" si="0"/>
        <v>1.1142857142857143</v>
      </c>
      <c r="AU176" s="6" t="str">
        <f t="shared" si="1"/>
        <v/>
      </c>
      <c r="AV176" s="6">
        <f t="shared" si="2"/>
        <v>12</v>
      </c>
      <c r="AW176" s="7">
        <f t="shared" si="3"/>
        <v>0.5490196078431373</v>
      </c>
      <c r="AX176" s="6">
        <f t="shared" si="4"/>
        <v>0.38095238095238093</v>
      </c>
      <c r="AY176" s="6" t="str">
        <f t="shared" si="5"/>
        <v/>
      </c>
      <c r="BA176" s="6">
        <f>VLOOKUP(A176, ALL_AP_DATA!$A$2:$F$3600, 6, FALSE)</f>
        <v>329</v>
      </c>
      <c r="BB176" s="6" t="e">
        <f t="shared" ca="1" si="22"/>
        <v>#NAME?</v>
      </c>
      <c r="BC176" s="6">
        <f>VLOOKUP(A176,projmetadata!$A$2:$D$2036, 4, FALSE)</f>
        <v>12883</v>
      </c>
      <c r="BE176" s="9" t="e">
        <f t="shared" ca="1" si="23"/>
        <v>#NAME?</v>
      </c>
      <c r="BF176" s="6" t="e">
        <f t="shared" ca="1" si="24"/>
        <v>#NAME?</v>
      </c>
      <c r="BG176" s="6">
        <f t="shared" si="25"/>
        <v>9.6250873243809675E-3</v>
      </c>
      <c r="BH176" s="6">
        <f>VLOOKUP(A176, ALL_AP_DATA!$A$2:$D$3600, 3, FALSE)</f>
        <v>167</v>
      </c>
      <c r="BI176" s="6">
        <f>VLOOKUP(A176, ALL_AP_DATA!$A$2:$E$3600, 5, FALSE)</f>
        <v>124</v>
      </c>
      <c r="BJ176" s="6">
        <f t="shared" si="10"/>
        <v>0.37689969604863222</v>
      </c>
      <c r="BK176" s="6">
        <f t="shared" si="26"/>
        <v>0.50759878419452886</v>
      </c>
    </row>
    <row r="177" spans="1:63" ht="15.75" customHeight="1" x14ac:dyDescent="0.25">
      <c r="A177" s="6" t="s">
        <v>1091</v>
      </c>
      <c r="B177" s="6" t="s">
        <v>64</v>
      </c>
      <c r="C177" s="6">
        <v>3</v>
      </c>
      <c r="D177" s="6">
        <v>11</v>
      </c>
      <c r="E177" s="6">
        <v>0</v>
      </c>
      <c r="F177" s="6">
        <v>0</v>
      </c>
      <c r="G177" s="6">
        <v>1.24E-2</v>
      </c>
      <c r="H177" s="6">
        <v>0</v>
      </c>
      <c r="I177" s="6">
        <v>0</v>
      </c>
      <c r="Q177" s="6">
        <v>1</v>
      </c>
      <c r="R177" s="6">
        <v>3</v>
      </c>
      <c r="S177" s="6">
        <v>2</v>
      </c>
      <c r="T177" s="6">
        <v>35</v>
      </c>
      <c r="U177" s="6">
        <v>3.3999999999999998E-3</v>
      </c>
      <c r="V177" s="6">
        <v>0.1333</v>
      </c>
      <c r="W177" s="6">
        <v>5.8000000000000003E-2</v>
      </c>
      <c r="X177" s="6">
        <v>24</v>
      </c>
      <c r="Y177" s="6">
        <v>109</v>
      </c>
      <c r="Z177" s="6">
        <v>7</v>
      </c>
      <c r="AA177" s="6">
        <v>153</v>
      </c>
      <c r="AB177" s="6">
        <v>0.1229</v>
      </c>
      <c r="AC177" s="6">
        <v>0.4667</v>
      </c>
      <c r="AD177" s="6">
        <v>0.25369999999999998</v>
      </c>
      <c r="AE177" s="6">
        <v>39</v>
      </c>
      <c r="AF177" s="6">
        <v>268</v>
      </c>
      <c r="AG177" s="6">
        <v>7</v>
      </c>
      <c r="AH177" s="6">
        <v>125</v>
      </c>
      <c r="AI177" s="6">
        <v>0.30209999999999998</v>
      </c>
      <c r="AJ177" s="6">
        <v>0.4667</v>
      </c>
      <c r="AK177" s="6">
        <v>0.20730000000000001</v>
      </c>
      <c r="AT177" s="6">
        <f t="shared" si="0"/>
        <v>0</v>
      </c>
      <c r="AU177" s="6" t="str">
        <f t="shared" si="1"/>
        <v/>
      </c>
      <c r="AV177" s="6">
        <f t="shared" si="2"/>
        <v>11.666666666666666</v>
      </c>
      <c r="AW177" s="7">
        <f t="shared" si="3"/>
        <v>1.4036697247706422</v>
      </c>
      <c r="AX177" s="6">
        <f t="shared" si="4"/>
        <v>0.46641791044776121</v>
      </c>
      <c r="AY177" s="6" t="str">
        <f t="shared" si="5"/>
        <v/>
      </c>
      <c r="BA177" s="6">
        <f>VLOOKUP(A177, ALL_AP_DATA!$A$2:$F$3600, 6, FALSE)</f>
        <v>887</v>
      </c>
      <c r="BB177" s="6" t="e">
        <f t="shared" ca="1" si="22"/>
        <v>#NAME?</v>
      </c>
      <c r="BC177" s="6">
        <f>VLOOKUP(A177,projmetadata!$A$2:$D$2036, 4, FALSE)</f>
        <v>62002</v>
      </c>
      <c r="BE177" s="9" t="e">
        <f t="shared" ca="1" si="23"/>
        <v>#NAME?</v>
      </c>
      <c r="BF177" s="6" t="e">
        <f t="shared" ca="1" si="24"/>
        <v>#NAME?</v>
      </c>
      <c r="BG177" s="6">
        <f t="shared" si="25"/>
        <v>9.7254927260410958E-3</v>
      </c>
      <c r="BH177" s="6">
        <f>VLOOKUP(A177, ALL_AP_DATA!$A$2:$D$3600, 3, FALSE)</f>
        <v>348</v>
      </c>
      <c r="BI177" s="6">
        <f>VLOOKUP(A177, ALL_AP_DATA!$A$2:$E$3600, 5, FALSE)</f>
        <v>603</v>
      </c>
      <c r="BJ177" s="6">
        <f t="shared" si="10"/>
        <v>0.67981961668545654</v>
      </c>
      <c r="BK177" s="6">
        <f t="shared" si="26"/>
        <v>0.39233370913190529</v>
      </c>
    </row>
    <row r="178" spans="1:63" ht="15.75" customHeight="1" x14ac:dyDescent="0.25">
      <c r="A178" s="6" t="s">
        <v>420</v>
      </c>
      <c r="B178" s="6" t="s">
        <v>64</v>
      </c>
      <c r="C178" s="6">
        <v>15</v>
      </c>
      <c r="D178" s="6">
        <v>127</v>
      </c>
      <c r="E178" s="6">
        <v>4</v>
      </c>
      <c r="F178" s="6">
        <v>168</v>
      </c>
      <c r="G178" s="6">
        <v>0.17369999999999999</v>
      </c>
      <c r="H178" s="6">
        <v>0.5</v>
      </c>
      <c r="I178" s="6">
        <v>0.28820000000000001</v>
      </c>
      <c r="X178" s="6">
        <v>16</v>
      </c>
      <c r="Y178" s="6">
        <v>79</v>
      </c>
      <c r="Z178" s="6">
        <v>0</v>
      </c>
      <c r="AA178" s="6">
        <v>0</v>
      </c>
      <c r="AB178" s="6">
        <v>0.1081</v>
      </c>
      <c r="AC178" s="6">
        <v>0</v>
      </c>
      <c r="AD178" s="6">
        <v>0</v>
      </c>
      <c r="AE178" s="6">
        <v>53</v>
      </c>
      <c r="AF178" s="6">
        <v>329</v>
      </c>
      <c r="AG178" s="6">
        <v>1</v>
      </c>
      <c r="AH178" s="6">
        <v>10</v>
      </c>
      <c r="AI178" s="6">
        <v>0.4501</v>
      </c>
      <c r="AJ178" s="6">
        <v>0.125</v>
      </c>
      <c r="AK178" s="6">
        <v>1.72E-2</v>
      </c>
      <c r="AT178" s="6">
        <f t="shared" si="0"/>
        <v>1.3228346456692914</v>
      </c>
      <c r="AU178" s="6" t="str">
        <f t="shared" si="1"/>
        <v/>
      </c>
      <c r="AV178" s="6" t="str">
        <f t="shared" si="2"/>
        <v/>
      </c>
      <c r="AW178" s="7">
        <f t="shared" si="3"/>
        <v>0</v>
      </c>
      <c r="AX178" s="6">
        <f t="shared" si="4"/>
        <v>3.0395136778115502E-2</v>
      </c>
      <c r="AY178" s="6" t="str">
        <f t="shared" si="5"/>
        <v/>
      </c>
      <c r="BA178" s="6">
        <f>VLOOKUP(A178, ALL_AP_DATA!$A$2:$F$3600, 6, FALSE)</f>
        <v>731</v>
      </c>
      <c r="BB178" s="6" t="e">
        <f t="shared" ca="1" si="22"/>
        <v>#NAME?</v>
      </c>
      <c r="BC178" s="6">
        <f>VLOOKUP(A178,projmetadata!$A$2:$D$2036, 4, FALSE)</f>
        <v>59030</v>
      </c>
      <c r="BE178" s="9" t="e">
        <f t="shared" ca="1" si="23"/>
        <v>#NAME?</v>
      </c>
      <c r="BF178" s="6" t="e">
        <f t="shared" ca="1" si="24"/>
        <v>#NAME?</v>
      </c>
      <c r="BG178" s="6">
        <f t="shared" si="25"/>
        <v>9.8763340674233435E-3</v>
      </c>
      <c r="BH178" s="6">
        <f>VLOOKUP(A178, ALL_AP_DATA!$A$2:$D$3600, 3, FALSE)</f>
        <v>419</v>
      </c>
      <c r="BI178" s="6">
        <f>VLOOKUP(A178, ALL_AP_DATA!$A$2:$E$3600, 5, FALSE)</f>
        <v>583</v>
      </c>
      <c r="BJ178" s="6">
        <f t="shared" si="10"/>
        <v>0.79753761969904235</v>
      </c>
      <c r="BK178" s="6">
        <f t="shared" si="26"/>
        <v>0.573187414500684</v>
      </c>
    </row>
    <row r="179" spans="1:63" ht="15.75" customHeight="1" x14ac:dyDescent="0.25">
      <c r="A179" s="6" t="s">
        <v>638</v>
      </c>
      <c r="B179" s="6" t="s">
        <v>64</v>
      </c>
      <c r="C179" s="6">
        <v>3</v>
      </c>
      <c r="D179" s="6">
        <v>29</v>
      </c>
      <c r="E179" s="6">
        <v>0</v>
      </c>
      <c r="F179" s="6">
        <v>0</v>
      </c>
      <c r="G179" s="6">
        <v>9.9299999999999999E-2</v>
      </c>
      <c r="H179" s="6">
        <v>0</v>
      </c>
      <c r="I179" s="6">
        <v>0</v>
      </c>
      <c r="Q179" s="6">
        <v>1</v>
      </c>
      <c r="R179" s="6">
        <v>3</v>
      </c>
      <c r="S179" s="6">
        <v>3</v>
      </c>
      <c r="T179" s="6">
        <v>95</v>
      </c>
      <c r="U179" s="6">
        <v>1.03E-2</v>
      </c>
      <c r="V179" s="6">
        <v>0.25</v>
      </c>
      <c r="W179" s="6">
        <v>0.35709999999999997</v>
      </c>
      <c r="X179" s="6">
        <v>19</v>
      </c>
      <c r="Y179" s="6">
        <v>89</v>
      </c>
      <c r="Z179" s="6">
        <v>2</v>
      </c>
      <c r="AA179" s="6">
        <v>18</v>
      </c>
      <c r="AB179" s="6">
        <v>0.30480000000000002</v>
      </c>
      <c r="AC179" s="6">
        <v>0.16669999999999999</v>
      </c>
      <c r="AD179" s="6">
        <v>6.7699999999999996E-2</v>
      </c>
      <c r="AE179" s="6">
        <v>39</v>
      </c>
      <c r="AF179" s="6">
        <v>124</v>
      </c>
      <c r="AG179" s="6">
        <v>12</v>
      </c>
      <c r="AH179" s="6">
        <v>240</v>
      </c>
      <c r="AI179" s="6">
        <v>0.42470000000000002</v>
      </c>
      <c r="AJ179" s="6">
        <v>1</v>
      </c>
      <c r="AK179" s="6">
        <v>0.90229999999999999</v>
      </c>
      <c r="AT179" s="6">
        <f t="shared" si="0"/>
        <v>0</v>
      </c>
      <c r="AU179" s="6" t="str">
        <f t="shared" si="1"/>
        <v/>
      </c>
      <c r="AV179" s="6">
        <f t="shared" si="2"/>
        <v>31.666666666666668</v>
      </c>
      <c r="AW179" s="7">
        <f t="shared" si="3"/>
        <v>0.20224719101123595</v>
      </c>
      <c r="AX179" s="6">
        <f t="shared" si="4"/>
        <v>1.935483870967742</v>
      </c>
      <c r="AY179" s="6" t="str">
        <f t="shared" si="5"/>
        <v/>
      </c>
      <c r="BA179" s="6">
        <f>VLOOKUP(A179, ALL_AP_DATA!$A$2:$F$3600, 6, FALSE)</f>
        <v>292</v>
      </c>
      <c r="BB179" s="6" t="e">
        <f t="shared" ca="1" si="22"/>
        <v>#NAME?</v>
      </c>
      <c r="BC179" s="6">
        <f>VLOOKUP(A179,projmetadata!$A$2:$D$2036, 4, FALSE)</f>
        <v>26797</v>
      </c>
      <c r="BE179" s="9" t="e">
        <f t="shared" ca="1" si="23"/>
        <v>#NAME?</v>
      </c>
      <c r="BF179" s="6" t="e">
        <f t="shared" ca="1" si="24"/>
        <v>#NAME?</v>
      </c>
      <c r="BG179" s="6">
        <f t="shared" si="25"/>
        <v>9.9264843079449189E-3</v>
      </c>
      <c r="BH179" s="6">
        <f>VLOOKUP(A179, ALL_AP_DATA!$A$2:$D$3600, 3, FALSE)</f>
        <v>169</v>
      </c>
      <c r="BI179" s="6">
        <f>VLOOKUP(A179, ALL_AP_DATA!$A$2:$E$3600, 5, FALSE)</f>
        <v>266</v>
      </c>
      <c r="BJ179" s="6">
        <f t="shared" si="10"/>
        <v>0.91095890410958902</v>
      </c>
      <c r="BK179" s="6">
        <f t="shared" si="26"/>
        <v>0.57876712328767121</v>
      </c>
    </row>
    <row r="180" spans="1:63" ht="15.75" customHeight="1" x14ac:dyDescent="0.25">
      <c r="A180" s="6" t="s">
        <v>654</v>
      </c>
      <c r="B180" s="6" t="s">
        <v>64</v>
      </c>
      <c r="C180" s="6">
        <v>3</v>
      </c>
      <c r="D180" s="6">
        <v>94</v>
      </c>
      <c r="E180" s="6">
        <v>6</v>
      </c>
      <c r="F180" s="6">
        <v>136</v>
      </c>
      <c r="G180" s="6">
        <v>0.5</v>
      </c>
      <c r="H180" s="6">
        <v>0.85709999999999997</v>
      </c>
      <c r="I180" s="6">
        <v>0.48570000000000002</v>
      </c>
      <c r="X180" s="6">
        <v>49</v>
      </c>
      <c r="Y180" s="6">
        <v>111</v>
      </c>
      <c r="Z180" s="6">
        <v>6</v>
      </c>
      <c r="AA180" s="6">
        <v>138</v>
      </c>
      <c r="AB180" s="6">
        <v>0.59040000000000004</v>
      </c>
      <c r="AC180" s="6">
        <v>0.85709999999999997</v>
      </c>
      <c r="AD180" s="6">
        <v>0.4929</v>
      </c>
      <c r="AE180" s="6">
        <v>9</v>
      </c>
      <c r="AF180" s="6">
        <v>101</v>
      </c>
      <c r="AG180" s="6">
        <v>7</v>
      </c>
      <c r="AH180" s="6">
        <v>244</v>
      </c>
      <c r="AI180" s="6">
        <v>0.53720000000000001</v>
      </c>
      <c r="AJ180" s="6">
        <v>1</v>
      </c>
      <c r="AK180" s="6">
        <v>0.87139999999999995</v>
      </c>
      <c r="AT180" s="6">
        <f t="shared" si="0"/>
        <v>1.446808510638298</v>
      </c>
      <c r="AU180" s="6" t="str">
        <f t="shared" si="1"/>
        <v/>
      </c>
      <c r="AV180" s="6" t="str">
        <f t="shared" si="2"/>
        <v/>
      </c>
      <c r="AW180" s="7">
        <f t="shared" si="3"/>
        <v>1.2432432432432432</v>
      </c>
      <c r="AX180" s="6">
        <f t="shared" si="4"/>
        <v>2.4158415841584158</v>
      </c>
      <c r="AY180" s="6" t="str">
        <f t="shared" si="5"/>
        <v/>
      </c>
      <c r="BA180" s="6">
        <f>VLOOKUP(A180, ALL_AP_DATA!$A$2:$F$3600, 6, FALSE)</f>
        <v>188</v>
      </c>
      <c r="BB180" s="6" t="e">
        <f t="shared" ca="1" si="22"/>
        <v>#NAME?</v>
      </c>
      <c r="BC180" s="6">
        <f>VLOOKUP(A180,projmetadata!$A$2:$D$2036, 4, FALSE)</f>
        <v>27837</v>
      </c>
      <c r="BE180" s="9" t="e">
        <f t="shared" ca="1" si="23"/>
        <v>#NAME?</v>
      </c>
      <c r="BF180" s="6" t="e">
        <f t="shared" ca="1" si="24"/>
        <v>#NAME?</v>
      </c>
      <c r="BG180" s="6">
        <f t="shared" si="25"/>
        <v>1.0058555160398032E-2</v>
      </c>
      <c r="BH180" s="6">
        <f>VLOOKUP(A180, ALL_AP_DATA!$A$2:$D$3600, 3, FALSE)</f>
        <v>150</v>
      </c>
      <c r="BI180" s="6">
        <f>VLOOKUP(A180, ALL_AP_DATA!$A$2:$E$3600, 5, FALSE)</f>
        <v>280</v>
      </c>
      <c r="BJ180" s="6">
        <f t="shared" si="10"/>
        <v>1.4893617021276595</v>
      </c>
      <c r="BK180" s="6">
        <f t="shared" si="26"/>
        <v>0.7978723404255319</v>
      </c>
    </row>
    <row r="181" spans="1:63" ht="15.75" customHeight="1" x14ac:dyDescent="0.25">
      <c r="A181" s="6" t="s">
        <v>941</v>
      </c>
      <c r="B181" s="6" t="s">
        <v>64</v>
      </c>
      <c r="C181" s="6">
        <v>1</v>
      </c>
      <c r="D181" s="6">
        <v>6</v>
      </c>
      <c r="E181" s="6">
        <v>0</v>
      </c>
      <c r="F181" s="6">
        <v>0</v>
      </c>
      <c r="G181" s="6">
        <v>2.6800000000000001E-2</v>
      </c>
      <c r="H181" s="6">
        <v>0</v>
      </c>
      <c r="I181" s="6">
        <v>0</v>
      </c>
      <c r="AE181" s="6">
        <v>20</v>
      </c>
      <c r="AF181" s="6">
        <v>152</v>
      </c>
      <c r="AG181" s="6">
        <v>5</v>
      </c>
      <c r="AH181" s="6">
        <v>119</v>
      </c>
      <c r="AI181" s="6">
        <v>0.67859999999999998</v>
      </c>
      <c r="AJ181" s="6">
        <v>1</v>
      </c>
      <c r="AK181" s="6">
        <v>0.8095</v>
      </c>
      <c r="AT181" s="6">
        <f t="shared" si="0"/>
        <v>0</v>
      </c>
      <c r="AU181" s="6" t="str">
        <f t="shared" si="1"/>
        <v/>
      </c>
      <c r="AV181" s="6" t="str">
        <f t="shared" si="2"/>
        <v/>
      </c>
      <c r="AW181" s="7" t="str">
        <f t="shared" si="3"/>
        <v/>
      </c>
      <c r="AX181" s="6">
        <f t="shared" si="4"/>
        <v>0.78289473684210531</v>
      </c>
      <c r="AY181" s="6" t="str">
        <f t="shared" si="5"/>
        <v/>
      </c>
      <c r="BA181" s="6">
        <f>VLOOKUP(A181, ALL_AP_DATA!$A$2:$F$3600, 6, FALSE)</f>
        <v>224</v>
      </c>
      <c r="BB181" s="6" t="e">
        <f t="shared" ca="1" si="22"/>
        <v>#NAME?</v>
      </c>
      <c r="BC181" s="6">
        <f>VLOOKUP(A181,projmetadata!$A$2:$D$2036, 4, FALSE)</f>
        <v>14602</v>
      </c>
      <c r="BE181" s="9" t="e">
        <f t="shared" ca="1" si="23"/>
        <v>#NAME?</v>
      </c>
      <c r="BF181" s="6" t="e">
        <f t="shared" ca="1" si="24"/>
        <v>#NAME?</v>
      </c>
      <c r="BG181" s="6">
        <f t="shared" si="25"/>
        <v>1.0067114093959731E-2</v>
      </c>
      <c r="BH181" s="6">
        <f>VLOOKUP(A181, ALL_AP_DATA!$A$2:$D$3600, 3, FALSE)</f>
        <v>152</v>
      </c>
      <c r="BI181" s="6">
        <f>VLOOKUP(A181, ALL_AP_DATA!$A$2:$E$3600, 5, FALSE)</f>
        <v>147</v>
      </c>
      <c r="BJ181" s="6">
        <f t="shared" si="10"/>
        <v>0.65625</v>
      </c>
      <c r="BK181" s="6">
        <f t="shared" si="26"/>
        <v>0.6785714285714286</v>
      </c>
    </row>
    <row r="182" spans="1:63" ht="15.75" customHeight="1" x14ac:dyDescent="0.25">
      <c r="A182" s="6" t="s">
        <v>1384</v>
      </c>
      <c r="B182" s="6" t="s">
        <v>64</v>
      </c>
      <c r="C182" s="6">
        <v>11</v>
      </c>
      <c r="D182" s="6">
        <v>24</v>
      </c>
      <c r="E182" s="6">
        <v>3</v>
      </c>
      <c r="F182" s="6">
        <v>24</v>
      </c>
      <c r="G182" s="6">
        <v>0.2286</v>
      </c>
      <c r="H182" s="6">
        <v>0.42859999999999998</v>
      </c>
      <c r="I182" s="6">
        <v>7.1199999999999999E-2</v>
      </c>
      <c r="AE182" s="6">
        <v>4</v>
      </c>
      <c r="AF182" s="6">
        <v>28</v>
      </c>
      <c r="AG182" s="6">
        <v>1</v>
      </c>
      <c r="AH182" s="6">
        <v>24</v>
      </c>
      <c r="AI182" s="6">
        <v>0.26669999999999999</v>
      </c>
      <c r="AJ182" s="6">
        <v>0.1429</v>
      </c>
      <c r="AK182" s="6">
        <v>7.1199999999999999E-2</v>
      </c>
      <c r="AT182" s="6">
        <f t="shared" si="0"/>
        <v>1</v>
      </c>
      <c r="AU182" s="6" t="str">
        <f t="shared" si="1"/>
        <v/>
      </c>
      <c r="AV182" s="6" t="str">
        <f t="shared" si="2"/>
        <v/>
      </c>
      <c r="AW182" s="7" t="str">
        <f t="shared" si="3"/>
        <v/>
      </c>
      <c r="AX182" s="6">
        <f t="shared" si="4"/>
        <v>0.8571428571428571</v>
      </c>
      <c r="AY182" s="6" t="str">
        <f t="shared" si="5"/>
        <v/>
      </c>
      <c r="BA182" s="6">
        <f>VLOOKUP(A182, ALL_AP_DATA!$A$2:$F$3600, 6, FALSE)</f>
        <v>105</v>
      </c>
      <c r="BB182" s="6" t="e">
        <f t="shared" ca="1" si="22"/>
        <v>#NAME?</v>
      </c>
      <c r="BC182" s="6">
        <f>VLOOKUP(A182,projmetadata!$A$2:$D$2036, 4, FALSE)</f>
        <v>31937</v>
      </c>
      <c r="BE182" s="9" t="e">
        <f t="shared" ca="1" si="23"/>
        <v>#NAME?</v>
      </c>
      <c r="BF182" s="6" t="e">
        <f t="shared" ca="1" si="24"/>
        <v>#NAME?</v>
      </c>
      <c r="BG182" s="6">
        <f t="shared" si="25"/>
        <v>1.0552024297836365E-2</v>
      </c>
      <c r="BH182" s="6">
        <f>VLOOKUP(A182, ALL_AP_DATA!$A$2:$D$3600, 3, FALSE)</f>
        <v>38</v>
      </c>
      <c r="BI182" s="6">
        <f>VLOOKUP(A182, ALL_AP_DATA!$A$2:$E$3600, 5, FALSE)</f>
        <v>337</v>
      </c>
      <c r="BJ182" s="6">
        <f t="shared" si="10"/>
        <v>3.2095238095238097</v>
      </c>
      <c r="BK182" s="6">
        <f t="shared" si="26"/>
        <v>0.3619047619047619</v>
      </c>
    </row>
    <row r="183" spans="1:63" ht="15.75" customHeight="1" x14ac:dyDescent="0.25">
      <c r="A183" s="6" t="s">
        <v>680</v>
      </c>
      <c r="B183" s="6" t="s">
        <v>64</v>
      </c>
      <c r="C183" s="6">
        <v>5</v>
      </c>
      <c r="D183" s="6">
        <v>12</v>
      </c>
      <c r="E183" s="6">
        <v>2</v>
      </c>
      <c r="F183" s="6">
        <v>6</v>
      </c>
      <c r="G183" s="6">
        <v>0.11650000000000001</v>
      </c>
      <c r="H183" s="6">
        <v>0.5</v>
      </c>
      <c r="I183" s="6">
        <v>0.1071</v>
      </c>
      <c r="X183" s="6">
        <v>13</v>
      </c>
      <c r="Y183" s="6">
        <v>35</v>
      </c>
      <c r="Z183" s="6">
        <v>3</v>
      </c>
      <c r="AA183" s="6">
        <v>52</v>
      </c>
      <c r="AB183" s="6">
        <v>0.33979999999999999</v>
      </c>
      <c r="AC183" s="6">
        <v>0.75</v>
      </c>
      <c r="AD183" s="6">
        <v>0.92859999999999998</v>
      </c>
      <c r="AE183" s="6">
        <v>7</v>
      </c>
      <c r="AF183" s="6">
        <v>42</v>
      </c>
      <c r="AG183" s="6">
        <v>2</v>
      </c>
      <c r="AH183" s="6">
        <v>48</v>
      </c>
      <c r="AI183" s="6">
        <v>0.4078</v>
      </c>
      <c r="AJ183" s="6">
        <v>0.5</v>
      </c>
      <c r="AK183" s="6">
        <v>0.85709999999999997</v>
      </c>
      <c r="AT183" s="6">
        <f t="shared" si="0"/>
        <v>0.5</v>
      </c>
      <c r="AU183" s="6" t="str">
        <f t="shared" si="1"/>
        <v/>
      </c>
      <c r="AV183" s="6" t="str">
        <f t="shared" si="2"/>
        <v/>
      </c>
      <c r="AW183" s="7">
        <f t="shared" si="3"/>
        <v>1.4857142857142858</v>
      </c>
      <c r="AX183" s="6">
        <f t="shared" si="4"/>
        <v>1.1428571428571428</v>
      </c>
      <c r="AY183" s="6" t="str">
        <f t="shared" si="5"/>
        <v/>
      </c>
      <c r="BA183" s="6">
        <f>VLOOKUP(A183, ALL_AP_DATA!$A$2:$F$3600, 6, FALSE)</f>
        <v>103</v>
      </c>
      <c r="BB183" s="6" t="e">
        <f t="shared" ca="1" si="22"/>
        <v>#NAME?</v>
      </c>
      <c r="BC183" s="6">
        <f>VLOOKUP(A183,projmetadata!$A$2:$D$2036, 4, FALSE)</f>
        <v>5189</v>
      </c>
      <c r="BE183" s="9" t="e">
        <f t="shared" ca="1" si="23"/>
        <v>#NAME?</v>
      </c>
      <c r="BF183" s="6" t="e">
        <f t="shared" ca="1" si="24"/>
        <v>#NAME?</v>
      </c>
      <c r="BG183" s="6">
        <f t="shared" si="25"/>
        <v>1.0792060127192138E-2</v>
      </c>
      <c r="BH183" s="6">
        <f>VLOOKUP(A183, ALL_AP_DATA!$A$2:$D$3600, 3, FALSE)</f>
        <v>64</v>
      </c>
      <c r="BI183" s="6">
        <f>VLOOKUP(A183, ALL_AP_DATA!$A$2:$E$3600, 5, FALSE)</f>
        <v>56</v>
      </c>
      <c r="BJ183" s="6">
        <f t="shared" si="10"/>
        <v>0.5436893203883495</v>
      </c>
      <c r="BK183" s="6">
        <f t="shared" si="26"/>
        <v>0.62135922330097082</v>
      </c>
    </row>
    <row r="184" spans="1:63" ht="15.75" customHeight="1" x14ac:dyDescent="0.25">
      <c r="A184" s="6" t="s">
        <v>547</v>
      </c>
      <c r="B184" s="6" t="s">
        <v>64</v>
      </c>
      <c r="C184" s="6">
        <v>8</v>
      </c>
      <c r="D184" s="6">
        <v>24</v>
      </c>
      <c r="E184" s="6">
        <v>2</v>
      </c>
      <c r="F184" s="6">
        <v>102</v>
      </c>
      <c r="G184" s="6">
        <v>2.23E-2</v>
      </c>
      <c r="H184" s="6">
        <v>0.1111</v>
      </c>
      <c r="I184" s="6">
        <v>8.6699999999999999E-2</v>
      </c>
      <c r="Q184" s="6">
        <v>1</v>
      </c>
      <c r="R184" s="6">
        <v>3</v>
      </c>
      <c r="S184" s="6">
        <v>3</v>
      </c>
      <c r="T184" s="6">
        <v>30</v>
      </c>
      <c r="U184" s="6">
        <v>2.8E-3</v>
      </c>
      <c r="V184" s="6">
        <v>0.16669999999999999</v>
      </c>
      <c r="W184" s="6">
        <v>2.5499999999999998E-2</v>
      </c>
      <c r="X184" s="6">
        <v>10</v>
      </c>
      <c r="Y184" s="6">
        <v>68</v>
      </c>
      <c r="Z184" s="6">
        <v>2</v>
      </c>
      <c r="AA184" s="6">
        <v>102</v>
      </c>
      <c r="AB184" s="6">
        <v>6.3100000000000003E-2</v>
      </c>
      <c r="AC184" s="6">
        <v>0.1111</v>
      </c>
      <c r="AD184" s="6">
        <v>8.6699999999999999E-2</v>
      </c>
      <c r="AE184" s="6">
        <v>48</v>
      </c>
      <c r="AF184" s="6">
        <v>340</v>
      </c>
      <c r="AG184" s="6">
        <v>12</v>
      </c>
      <c r="AH184" s="6">
        <v>684</v>
      </c>
      <c r="AI184" s="6">
        <v>0.31569999999999998</v>
      </c>
      <c r="AJ184" s="6">
        <v>0.66669999999999996</v>
      </c>
      <c r="AK184" s="6">
        <v>0.58109999999999995</v>
      </c>
      <c r="AT184" s="6">
        <f t="shared" si="0"/>
        <v>4.25</v>
      </c>
      <c r="AU184" s="6" t="str">
        <f t="shared" si="1"/>
        <v/>
      </c>
      <c r="AV184" s="6">
        <f t="shared" si="2"/>
        <v>10</v>
      </c>
      <c r="AW184" s="7">
        <f t="shared" si="3"/>
        <v>1.5</v>
      </c>
      <c r="AX184" s="6">
        <f t="shared" si="4"/>
        <v>2.0117647058823529</v>
      </c>
      <c r="AY184" s="6" t="str">
        <f t="shared" si="5"/>
        <v/>
      </c>
      <c r="BA184" s="6">
        <f>VLOOKUP(A184, ALL_AP_DATA!$A$2:$F$3600, 6, FALSE)</f>
        <v>1077</v>
      </c>
      <c r="BB184" s="6" t="e">
        <f t="shared" ca="1" si="22"/>
        <v>#NAME?</v>
      </c>
      <c r="BC184" s="6">
        <f>VLOOKUP(A184,projmetadata!$A$2:$D$2036, 4, FALSE)</f>
        <v>106414</v>
      </c>
      <c r="BE184" s="9" t="e">
        <f t="shared" ca="1" si="23"/>
        <v>#NAME?</v>
      </c>
      <c r="BF184" s="6" t="e">
        <f t="shared" ca="1" si="24"/>
        <v>#NAME?</v>
      </c>
      <c r="BG184" s="6">
        <f t="shared" si="25"/>
        <v>1.1060574736406864E-2</v>
      </c>
      <c r="BH184" s="6">
        <f>VLOOKUP(A184, ALL_AP_DATA!$A$2:$D$3600, 3, FALSE)</f>
        <v>388</v>
      </c>
      <c r="BI184" s="6">
        <f>VLOOKUP(A184, ALL_AP_DATA!$A$2:$E$3600, 5, FALSE)</f>
        <v>1177</v>
      </c>
      <c r="BJ184" s="6">
        <f t="shared" si="10"/>
        <v>1.0928505106778088</v>
      </c>
      <c r="BK184" s="6">
        <f t="shared" si="26"/>
        <v>0.36025998142989785</v>
      </c>
    </row>
    <row r="185" spans="1:63" ht="15.75" customHeight="1" x14ac:dyDescent="0.25">
      <c r="A185" s="6" t="s">
        <v>750</v>
      </c>
      <c r="B185" s="6" t="s">
        <v>64</v>
      </c>
      <c r="C185" s="6">
        <v>2</v>
      </c>
      <c r="D185" s="6">
        <v>6</v>
      </c>
      <c r="E185" s="6">
        <v>3</v>
      </c>
      <c r="F185" s="6">
        <v>44</v>
      </c>
      <c r="G185" s="6">
        <v>1.7899999999999999E-2</v>
      </c>
      <c r="H185" s="6">
        <v>0.16669999999999999</v>
      </c>
      <c r="I185" s="6">
        <v>0.1346</v>
      </c>
      <c r="Q185" s="6">
        <v>1</v>
      </c>
      <c r="R185" s="6">
        <v>2</v>
      </c>
      <c r="S185" s="6">
        <v>2</v>
      </c>
      <c r="T185" s="6">
        <v>32</v>
      </c>
      <c r="U185" s="6">
        <v>6.0000000000000001E-3</v>
      </c>
      <c r="V185" s="6">
        <v>0.1111</v>
      </c>
      <c r="W185" s="6">
        <v>9.7900000000000001E-2</v>
      </c>
      <c r="AE185" s="6">
        <v>6</v>
      </c>
      <c r="AF185" s="6">
        <v>25</v>
      </c>
      <c r="AG185" s="6">
        <v>4</v>
      </c>
      <c r="AH185" s="6">
        <v>22</v>
      </c>
      <c r="AI185" s="6">
        <v>7.4399999999999994E-2</v>
      </c>
      <c r="AJ185" s="6">
        <v>0.22220000000000001</v>
      </c>
      <c r="AK185" s="6">
        <v>6.7299999999999999E-2</v>
      </c>
      <c r="AT185" s="6">
        <f t="shared" si="0"/>
        <v>7.333333333333333</v>
      </c>
      <c r="AU185" s="6" t="str">
        <f t="shared" si="1"/>
        <v/>
      </c>
      <c r="AV185" s="6">
        <f t="shared" si="2"/>
        <v>16</v>
      </c>
      <c r="AW185" s="7" t="str">
        <f t="shared" si="3"/>
        <v/>
      </c>
      <c r="AX185" s="6">
        <f t="shared" si="4"/>
        <v>0.88</v>
      </c>
      <c r="AY185" s="6" t="str">
        <f t="shared" si="5"/>
        <v/>
      </c>
      <c r="BA185" s="6">
        <f>VLOOKUP(A185, ALL_AP_DATA!$A$2:$F$3600, 6, FALSE)</f>
        <v>336</v>
      </c>
      <c r="BB185" s="6" t="e">
        <f t="shared" ca="1" si="22"/>
        <v>#NAME?</v>
      </c>
      <c r="BC185" s="6">
        <f>VLOOKUP(A185,projmetadata!$A$2:$D$2036, 4, FALSE)</f>
        <v>29563</v>
      </c>
      <c r="BE185" s="9" t="e">
        <f t="shared" ca="1" si="23"/>
        <v>#NAME?</v>
      </c>
      <c r="BF185" s="6" t="e">
        <f t="shared" ca="1" si="24"/>
        <v>#NAME?</v>
      </c>
      <c r="BG185" s="6">
        <f t="shared" si="25"/>
        <v>1.1061123701924703E-2</v>
      </c>
      <c r="BH185" s="6">
        <f>VLOOKUP(A185, ALL_AP_DATA!$A$2:$D$3600, 3, FALSE)</f>
        <v>30</v>
      </c>
      <c r="BI185" s="6">
        <f>VLOOKUP(A185, ALL_AP_DATA!$A$2:$E$3600, 5, FALSE)</f>
        <v>327</v>
      </c>
      <c r="BJ185" s="6">
        <f t="shared" si="10"/>
        <v>0.9732142857142857</v>
      </c>
      <c r="BK185" s="6">
        <f t="shared" si="26"/>
        <v>8.9285714285714288E-2</v>
      </c>
    </row>
    <row r="186" spans="1:63" ht="15.75" customHeight="1" x14ac:dyDescent="0.25">
      <c r="A186" s="6" t="s">
        <v>1078</v>
      </c>
      <c r="B186" s="6" t="s">
        <v>64</v>
      </c>
      <c r="C186" s="6">
        <v>9</v>
      </c>
      <c r="D186" s="6">
        <v>66</v>
      </c>
      <c r="E186" s="6">
        <v>1</v>
      </c>
      <c r="F186" s="6">
        <v>98</v>
      </c>
      <c r="G186" s="6">
        <v>0.18379999999999999</v>
      </c>
      <c r="H186" s="6">
        <v>0.33329999999999999</v>
      </c>
      <c r="I186" s="6">
        <v>0.27610000000000001</v>
      </c>
      <c r="X186" s="6">
        <v>8</v>
      </c>
      <c r="Y186" s="6">
        <v>119</v>
      </c>
      <c r="Z186" s="6">
        <v>2</v>
      </c>
      <c r="AA186" s="6">
        <v>89</v>
      </c>
      <c r="AB186" s="6">
        <v>0.33150000000000002</v>
      </c>
      <c r="AC186" s="6">
        <v>0.66669999999999996</v>
      </c>
      <c r="AD186" s="6">
        <v>0.25069999999999998</v>
      </c>
      <c r="AE186" s="6">
        <v>46</v>
      </c>
      <c r="AF186" s="6">
        <v>132</v>
      </c>
      <c r="AG186" s="6">
        <v>2</v>
      </c>
      <c r="AH186" s="6">
        <v>115</v>
      </c>
      <c r="AI186" s="6">
        <v>0.36770000000000003</v>
      </c>
      <c r="AJ186" s="6">
        <v>0.66669999999999996</v>
      </c>
      <c r="AK186" s="6">
        <v>0.32390000000000002</v>
      </c>
      <c r="AT186" s="6">
        <f t="shared" si="0"/>
        <v>1.4848484848484849</v>
      </c>
      <c r="AU186" s="6" t="str">
        <f t="shared" si="1"/>
        <v/>
      </c>
      <c r="AV186" s="6" t="str">
        <f t="shared" si="2"/>
        <v/>
      </c>
      <c r="AW186" s="7">
        <f t="shared" si="3"/>
        <v>0.74789915966386555</v>
      </c>
      <c r="AX186" s="6">
        <f t="shared" si="4"/>
        <v>0.87121212121212122</v>
      </c>
      <c r="AY186" s="6" t="str">
        <f t="shared" si="5"/>
        <v/>
      </c>
      <c r="BA186" s="6">
        <f>VLOOKUP(A186, ALL_AP_DATA!$A$2:$F$3600, 6, FALSE)</f>
        <v>359</v>
      </c>
      <c r="BB186" s="6" t="e">
        <f t="shared" ca="1" si="22"/>
        <v>#NAME?</v>
      </c>
      <c r="BC186" s="6">
        <f>VLOOKUP(A186,projmetadata!$A$2:$D$2036, 4, FALSE)</f>
        <v>31547</v>
      </c>
      <c r="BE186" s="9" t="e">
        <f t="shared" ca="1" si="23"/>
        <v>#NAME?</v>
      </c>
      <c r="BF186" s="6" t="e">
        <f t="shared" ca="1" si="24"/>
        <v>#NAME?</v>
      </c>
      <c r="BG186" s="6">
        <f t="shared" si="25"/>
        <v>1.125305100326497E-2</v>
      </c>
      <c r="BH186" s="6">
        <f>VLOOKUP(A186, ALL_AP_DATA!$A$2:$D$3600, 3, FALSE)</f>
        <v>183</v>
      </c>
      <c r="BI186" s="6">
        <f>VLOOKUP(A186, ALL_AP_DATA!$A$2:$E$3600, 5, FALSE)</f>
        <v>355</v>
      </c>
      <c r="BJ186" s="6">
        <f t="shared" si="10"/>
        <v>0.9888579387186629</v>
      </c>
      <c r="BK186" s="6">
        <f t="shared" si="26"/>
        <v>0.50974930362116988</v>
      </c>
    </row>
    <row r="187" spans="1:63" ht="15.75" customHeight="1" x14ac:dyDescent="0.25">
      <c r="A187" s="6" t="s">
        <v>965</v>
      </c>
      <c r="B187" s="6" t="s">
        <v>64</v>
      </c>
      <c r="C187" s="6">
        <v>3</v>
      </c>
      <c r="D187" s="6">
        <v>53</v>
      </c>
      <c r="E187" s="6">
        <v>2</v>
      </c>
      <c r="F187" s="6">
        <v>82</v>
      </c>
      <c r="G187" s="6">
        <v>0.2465</v>
      </c>
      <c r="H187" s="6">
        <v>0.28570000000000001</v>
      </c>
      <c r="I187" s="6">
        <v>0.27800000000000002</v>
      </c>
      <c r="X187" s="6">
        <v>9</v>
      </c>
      <c r="Y187" s="6">
        <v>89</v>
      </c>
      <c r="Z187" s="6">
        <v>5</v>
      </c>
      <c r="AA187" s="6">
        <v>182</v>
      </c>
      <c r="AB187" s="6">
        <v>0.41399999999999998</v>
      </c>
      <c r="AC187" s="6">
        <v>0.71430000000000005</v>
      </c>
      <c r="AD187" s="6">
        <v>0.6169</v>
      </c>
      <c r="AE187" s="6">
        <v>20</v>
      </c>
      <c r="AF187" s="6">
        <v>78</v>
      </c>
      <c r="AG187" s="6">
        <v>2</v>
      </c>
      <c r="AH187" s="6">
        <v>82</v>
      </c>
      <c r="AI187" s="6">
        <v>0.36280000000000001</v>
      </c>
      <c r="AJ187" s="6">
        <v>0.28570000000000001</v>
      </c>
      <c r="AK187" s="6">
        <v>0.27800000000000002</v>
      </c>
      <c r="AT187" s="6">
        <f t="shared" si="0"/>
        <v>1.5471698113207548</v>
      </c>
      <c r="AU187" s="6" t="str">
        <f t="shared" si="1"/>
        <v/>
      </c>
      <c r="AV187" s="6" t="str">
        <f t="shared" si="2"/>
        <v/>
      </c>
      <c r="AW187" s="7">
        <f t="shared" si="3"/>
        <v>2.0449438202247192</v>
      </c>
      <c r="AX187" s="6">
        <f t="shared" si="4"/>
        <v>1.0512820512820513</v>
      </c>
      <c r="AY187" s="6" t="str">
        <f t="shared" si="5"/>
        <v/>
      </c>
      <c r="BA187" s="6">
        <f>VLOOKUP(A187, ALL_AP_DATA!$A$2:$F$3600, 6, FALSE)</f>
        <v>215</v>
      </c>
      <c r="BB187" s="6" t="e">
        <f t="shared" ca="1" si="22"/>
        <v>#NAME?</v>
      </c>
      <c r="BC187" s="6">
        <f>VLOOKUP(A187,projmetadata!$A$2:$D$2036, 4, FALSE)</f>
        <v>25847</v>
      </c>
      <c r="BE187" s="9" t="e">
        <f t="shared" ca="1" si="23"/>
        <v>#NAME?</v>
      </c>
      <c r="BF187" s="6" t="e">
        <f t="shared" ca="1" si="24"/>
        <v>#NAME?</v>
      </c>
      <c r="BG187" s="6">
        <f t="shared" si="25"/>
        <v>1.1413316825937245E-2</v>
      </c>
      <c r="BH187" s="6">
        <f>VLOOKUP(A187, ALL_AP_DATA!$A$2:$D$3600, 3, FALSE)</f>
        <v>108</v>
      </c>
      <c r="BI187" s="6">
        <f>VLOOKUP(A187, ALL_AP_DATA!$A$2:$E$3600, 5, FALSE)</f>
        <v>295</v>
      </c>
      <c r="BJ187" s="6">
        <f t="shared" si="10"/>
        <v>1.3720930232558139</v>
      </c>
      <c r="BK187" s="6">
        <f t="shared" si="26"/>
        <v>0.50232558139534889</v>
      </c>
    </row>
    <row r="188" spans="1:63" ht="15.75" customHeight="1" x14ac:dyDescent="0.25">
      <c r="A188" s="6" t="s">
        <v>1132</v>
      </c>
      <c r="B188" s="6" t="s">
        <v>64</v>
      </c>
      <c r="C188" s="6">
        <v>5</v>
      </c>
      <c r="D188" s="6">
        <v>23</v>
      </c>
      <c r="E188" s="6">
        <v>3</v>
      </c>
      <c r="F188" s="6">
        <v>268</v>
      </c>
      <c r="G188" s="6">
        <v>2.4500000000000001E-2</v>
      </c>
      <c r="H188" s="6">
        <v>0.6</v>
      </c>
      <c r="I188" s="6">
        <v>0.60499999999999998</v>
      </c>
      <c r="X188" s="6">
        <v>18</v>
      </c>
      <c r="Y188" s="6">
        <v>105</v>
      </c>
      <c r="Z188" s="6">
        <v>0</v>
      </c>
      <c r="AA188" s="6">
        <v>0</v>
      </c>
      <c r="AB188" s="6">
        <v>0.11169999999999999</v>
      </c>
      <c r="AC188" s="6">
        <v>0</v>
      </c>
      <c r="AD188" s="6">
        <v>0</v>
      </c>
      <c r="AE188" s="6">
        <v>47</v>
      </c>
      <c r="AF188" s="6">
        <v>148</v>
      </c>
      <c r="AG188" s="6">
        <v>3</v>
      </c>
      <c r="AH188" s="6">
        <v>276</v>
      </c>
      <c r="AI188" s="6">
        <v>0.15740000000000001</v>
      </c>
      <c r="AJ188" s="6">
        <v>0.6</v>
      </c>
      <c r="AK188" s="6">
        <v>0.623</v>
      </c>
      <c r="AT188" s="6">
        <f t="shared" si="0"/>
        <v>11.652173913043478</v>
      </c>
      <c r="AU188" s="6" t="str">
        <f t="shared" si="1"/>
        <v/>
      </c>
      <c r="AV188" s="6" t="str">
        <f t="shared" si="2"/>
        <v/>
      </c>
      <c r="AW188" s="7">
        <f t="shared" si="3"/>
        <v>0</v>
      </c>
      <c r="AX188" s="6">
        <f t="shared" si="4"/>
        <v>1.8648648648648649</v>
      </c>
      <c r="AY188" s="6" t="str">
        <f t="shared" si="5"/>
        <v/>
      </c>
      <c r="BA188" s="6">
        <f>VLOOKUP(A188, ALL_AP_DATA!$A$2:$F$3600, 6, FALSE)</f>
        <v>940</v>
      </c>
      <c r="BB188" s="6" t="e">
        <f t="shared" ca="1" si="22"/>
        <v>#NAME?</v>
      </c>
      <c r="BC188" s="6">
        <f>VLOOKUP(A188,projmetadata!$A$2:$D$2036, 4, FALSE)</f>
        <v>37851</v>
      </c>
      <c r="BE188" s="9" t="e">
        <f t="shared" ca="1" si="23"/>
        <v>#NAME?</v>
      </c>
      <c r="BF188" s="6" t="e">
        <f t="shared" ca="1" si="24"/>
        <v>#NAME?</v>
      </c>
      <c r="BG188" s="6">
        <f t="shared" si="25"/>
        <v>1.1703785897334285E-2</v>
      </c>
      <c r="BH188" s="6">
        <f>VLOOKUP(A188, ALL_AP_DATA!$A$2:$D$3600, 3, FALSE)</f>
        <v>218</v>
      </c>
      <c r="BI188" s="6">
        <f>VLOOKUP(A188, ALL_AP_DATA!$A$2:$E$3600, 5, FALSE)</f>
        <v>443</v>
      </c>
      <c r="BJ188" s="6">
        <f t="shared" si="10"/>
        <v>0.47127659574468084</v>
      </c>
      <c r="BK188" s="6">
        <f t="shared" si="26"/>
        <v>0.23191489361702128</v>
      </c>
    </row>
    <row r="189" spans="1:63" ht="15.75" customHeight="1" x14ac:dyDescent="0.25">
      <c r="A189" s="6" t="s">
        <v>1141</v>
      </c>
      <c r="B189" s="6" t="s">
        <v>64</v>
      </c>
      <c r="C189" s="6">
        <v>4</v>
      </c>
      <c r="D189" s="6">
        <v>55</v>
      </c>
      <c r="E189" s="6">
        <v>6</v>
      </c>
      <c r="F189" s="6">
        <v>414</v>
      </c>
      <c r="G189" s="6">
        <v>0.1358</v>
      </c>
      <c r="H189" s="6">
        <v>1</v>
      </c>
      <c r="I189" s="6">
        <v>0.4894</v>
      </c>
      <c r="Q189" s="6">
        <v>1</v>
      </c>
      <c r="R189" s="6">
        <v>6</v>
      </c>
      <c r="S189" s="6">
        <v>6</v>
      </c>
      <c r="T189" s="6">
        <v>846</v>
      </c>
      <c r="U189" s="6">
        <v>1.4800000000000001E-2</v>
      </c>
      <c r="V189" s="6">
        <v>1</v>
      </c>
      <c r="W189" s="6">
        <v>1</v>
      </c>
      <c r="X189" s="6">
        <v>2</v>
      </c>
      <c r="Y189" s="6">
        <v>63</v>
      </c>
      <c r="Z189" s="6">
        <v>6</v>
      </c>
      <c r="AA189" s="6">
        <v>846</v>
      </c>
      <c r="AB189" s="6">
        <v>0.15559999999999999</v>
      </c>
      <c r="AC189" s="6">
        <v>1</v>
      </c>
      <c r="AD189" s="6">
        <v>1</v>
      </c>
      <c r="AE189" s="6">
        <v>24</v>
      </c>
      <c r="AF189" s="6">
        <v>167</v>
      </c>
      <c r="AG189" s="6">
        <v>6</v>
      </c>
      <c r="AH189" s="6">
        <v>846</v>
      </c>
      <c r="AI189" s="6">
        <v>0.4123</v>
      </c>
      <c r="AJ189" s="6">
        <v>1</v>
      </c>
      <c r="AK189" s="6">
        <v>1</v>
      </c>
      <c r="AT189" s="6">
        <f t="shared" si="0"/>
        <v>7.5272727272727273</v>
      </c>
      <c r="AU189" s="6" t="str">
        <f t="shared" si="1"/>
        <v/>
      </c>
      <c r="AV189" s="6">
        <f t="shared" si="2"/>
        <v>141</v>
      </c>
      <c r="AW189" s="7">
        <f t="shared" si="3"/>
        <v>13.428571428571429</v>
      </c>
      <c r="AX189" s="6">
        <f t="shared" si="4"/>
        <v>5.0658682634730541</v>
      </c>
      <c r="AY189" s="6" t="str">
        <f t="shared" si="5"/>
        <v/>
      </c>
      <c r="BA189" s="6">
        <f>VLOOKUP(A189, ALL_AP_DATA!$A$2:$F$3600, 6, FALSE)</f>
        <v>405</v>
      </c>
      <c r="BB189" s="6" t="e">
        <f t="shared" ca="1" si="22"/>
        <v>#NAME?</v>
      </c>
      <c r="BC189" s="6">
        <f>VLOOKUP(A189,projmetadata!$A$2:$D$2036, 4, FALSE)</f>
        <v>72237</v>
      </c>
      <c r="BE189" s="9" t="e">
        <f t="shared" ca="1" si="23"/>
        <v>#NAME?</v>
      </c>
      <c r="BF189" s="6" t="e">
        <f t="shared" ca="1" si="24"/>
        <v>#NAME?</v>
      </c>
      <c r="BG189" s="6">
        <f t="shared" si="25"/>
        <v>1.1711449811038664E-2</v>
      </c>
      <c r="BH189" s="6">
        <f>VLOOKUP(A189, ALL_AP_DATA!$A$2:$D$3600, 3, FALSE)</f>
        <v>180</v>
      </c>
      <c r="BI189" s="6">
        <f>VLOOKUP(A189, ALL_AP_DATA!$A$2:$E$3600, 5, FALSE)</f>
        <v>846</v>
      </c>
      <c r="BJ189" s="6">
        <f t="shared" si="10"/>
        <v>2.088888888888889</v>
      </c>
      <c r="BK189" s="6">
        <f t="shared" si="26"/>
        <v>0.44444444444444442</v>
      </c>
    </row>
    <row r="190" spans="1:63" ht="15.75" customHeight="1" x14ac:dyDescent="0.25">
      <c r="A190" s="6" t="s">
        <v>1018</v>
      </c>
      <c r="B190" s="6" t="s">
        <v>64</v>
      </c>
      <c r="C190" s="6">
        <v>2</v>
      </c>
      <c r="D190" s="6">
        <v>7</v>
      </c>
      <c r="E190" s="6">
        <v>0</v>
      </c>
      <c r="F190" s="6">
        <v>0</v>
      </c>
      <c r="G190" s="6">
        <v>4.7E-2</v>
      </c>
      <c r="H190" s="6">
        <v>0</v>
      </c>
      <c r="I190" s="6">
        <v>0</v>
      </c>
      <c r="X190" s="6">
        <v>3</v>
      </c>
      <c r="Y190" s="6">
        <v>40</v>
      </c>
      <c r="Z190" s="6">
        <v>0</v>
      </c>
      <c r="AA190" s="6">
        <v>0</v>
      </c>
      <c r="AB190" s="6">
        <v>0.26850000000000002</v>
      </c>
      <c r="AC190" s="6">
        <v>0</v>
      </c>
      <c r="AD190" s="6">
        <v>0</v>
      </c>
      <c r="AE190" s="6">
        <v>11</v>
      </c>
      <c r="AF190" s="6">
        <v>35</v>
      </c>
      <c r="AG190" s="6">
        <v>1</v>
      </c>
      <c r="AH190" s="6">
        <v>3</v>
      </c>
      <c r="AI190" s="6">
        <v>0.2349</v>
      </c>
      <c r="AJ190" s="6">
        <v>0.25</v>
      </c>
      <c r="AK190" s="6">
        <v>2.0799999999999999E-2</v>
      </c>
      <c r="AT190" s="6">
        <f t="shared" si="0"/>
        <v>0</v>
      </c>
      <c r="AU190" s="6" t="str">
        <f t="shared" si="1"/>
        <v/>
      </c>
      <c r="AV190" s="6" t="str">
        <f t="shared" si="2"/>
        <v/>
      </c>
      <c r="AW190" s="7">
        <f t="shared" si="3"/>
        <v>0</v>
      </c>
      <c r="AX190" s="6">
        <f t="shared" si="4"/>
        <v>8.5714285714285715E-2</v>
      </c>
      <c r="AY190" s="6" t="str">
        <f t="shared" si="5"/>
        <v/>
      </c>
      <c r="BA190" s="6">
        <f>VLOOKUP(A190, ALL_AP_DATA!$A$2:$F$3600, 6, FALSE)</f>
        <v>149</v>
      </c>
      <c r="BB190" s="6" t="e">
        <f t="shared" ca="1" si="22"/>
        <v>#NAME?</v>
      </c>
      <c r="BC190" s="6">
        <f>VLOOKUP(A190,projmetadata!$A$2:$D$2036, 4, FALSE)</f>
        <v>11823</v>
      </c>
      <c r="BE190" s="9" t="e">
        <f t="shared" ca="1" si="23"/>
        <v>#NAME?</v>
      </c>
      <c r="BF190" s="6" t="e">
        <f t="shared" ca="1" si="24"/>
        <v>#NAME?</v>
      </c>
      <c r="BG190" s="6">
        <f t="shared" si="25"/>
        <v>1.2179649835067242E-2</v>
      </c>
      <c r="BH190" s="6">
        <f>VLOOKUP(A190, ALL_AP_DATA!$A$2:$D$3600, 3, FALSE)</f>
        <v>68</v>
      </c>
      <c r="BI190" s="6">
        <f>VLOOKUP(A190, ALL_AP_DATA!$A$2:$E$3600, 5, FALSE)</f>
        <v>144</v>
      </c>
      <c r="BJ190" s="6">
        <f t="shared" si="10"/>
        <v>0.96644295302013428</v>
      </c>
      <c r="BK190" s="6">
        <f t="shared" si="26"/>
        <v>0.4563758389261745</v>
      </c>
    </row>
    <row r="191" spans="1:63" ht="15.75" customHeight="1" x14ac:dyDescent="0.25">
      <c r="A191" s="6" t="s">
        <v>1177</v>
      </c>
      <c r="B191" s="6" t="s">
        <v>64</v>
      </c>
      <c r="C191" s="6">
        <v>6</v>
      </c>
      <c r="D191" s="6">
        <v>36</v>
      </c>
      <c r="E191" s="6">
        <v>7</v>
      </c>
      <c r="F191" s="6">
        <v>119</v>
      </c>
      <c r="G191" s="6">
        <v>7.0199999999999999E-2</v>
      </c>
      <c r="H191" s="6">
        <v>0.4667</v>
      </c>
      <c r="I191" s="6">
        <v>0.32779999999999998</v>
      </c>
      <c r="X191" s="6">
        <v>10</v>
      </c>
      <c r="Y191" s="6">
        <v>153</v>
      </c>
      <c r="Z191" s="6">
        <v>6</v>
      </c>
      <c r="AA191" s="6">
        <v>124</v>
      </c>
      <c r="AB191" s="6">
        <v>0.29820000000000002</v>
      </c>
      <c r="AC191" s="6">
        <v>0.4</v>
      </c>
      <c r="AD191" s="6">
        <v>0.34160000000000001</v>
      </c>
      <c r="AE191" s="6">
        <v>77</v>
      </c>
      <c r="AF191" s="6">
        <v>226</v>
      </c>
      <c r="AG191" s="6">
        <v>12</v>
      </c>
      <c r="AH191" s="6">
        <v>224</v>
      </c>
      <c r="AI191" s="6">
        <v>0.4405</v>
      </c>
      <c r="AJ191" s="6">
        <v>0.8</v>
      </c>
      <c r="AK191" s="6">
        <v>0.61709999999999998</v>
      </c>
      <c r="AT191" s="6">
        <f t="shared" si="0"/>
        <v>3.3055555555555554</v>
      </c>
      <c r="AU191" s="6" t="str">
        <f t="shared" si="1"/>
        <v/>
      </c>
      <c r="AV191" s="6" t="str">
        <f t="shared" si="2"/>
        <v/>
      </c>
      <c r="AW191" s="7">
        <f t="shared" si="3"/>
        <v>0.81045751633986929</v>
      </c>
      <c r="AX191" s="6">
        <f t="shared" si="4"/>
        <v>0.99115044247787609</v>
      </c>
      <c r="AY191" s="6" t="str">
        <f t="shared" si="5"/>
        <v/>
      </c>
      <c r="BA191" s="6">
        <f>VLOOKUP(A191, ALL_AP_DATA!$A$2:$F$3600, 6, FALSE)</f>
        <v>513</v>
      </c>
      <c r="BB191" s="6" t="e">
        <f t="shared" ca="1" si="22"/>
        <v>#NAME?</v>
      </c>
      <c r="BC191" s="6">
        <f>VLOOKUP(A191,projmetadata!$A$2:$D$2036, 4, FALSE)</f>
        <v>29488</v>
      </c>
      <c r="BE191" s="9" t="e">
        <f t="shared" ca="1" si="23"/>
        <v>#NAME?</v>
      </c>
      <c r="BF191" s="6" t="e">
        <f t="shared" ca="1" si="24"/>
        <v>#NAME?</v>
      </c>
      <c r="BG191" s="6">
        <f t="shared" si="25"/>
        <v>1.2310092240911558E-2</v>
      </c>
      <c r="BH191" s="6">
        <f>VLOOKUP(A191, ALL_AP_DATA!$A$2:$D$3600, 3, FALSE)</f>
        <v>295</v>
      </c>
      <c r="BI191" s="6">
        <f>VLOOKUP(A191, ALL_AP_DATA!$A$2:$E$3600, 5, FALSE)</f>
        <v>363</v>
      </c>
      <c r="BJ191" s="6">
        <f t="shared" si="10"/>
        <v>0.70760233918128657</v>
      </c>
      <c r="BK191" s="6">
        <f t="shared" si="26"/>
        <v>0.57504873294346981</v>
      </c>
    </row>
    <row r="192" spans="1:63" ht="15.75" customHeight="1" x14ac:dyDescent="0.25">
      <c r="A192" s="6" t="s">
        <v>1130</v>
      </c>
      <c r="B192" s="6" t="s">
        <v>64</v>
      </c>
      <c r="C192" s="6">
        <v>5</v>
      </c>
      <c r="D192" s="6">
        <v>11</v>
      </c>
      <c r="E192" s="6">
        <v>0</v>
      </c>
      <c r="F192" s="6">
        <v>0</v>
      </c>
      <c r="G192" s="6">
        <v>3.4500000000000003E-2</v>
      </c>
      <c r="H192" s="6">
        <v>0</v>
      </c>
      <c r="I192" s="6">
        <v>0</v>
      </c>
      <c r="X192" s="6">
        <v>6</v>
      </c>
      <c r="Y192" s="6">
        <v>54</v>
      </c>
      <c r="Z192" s="6">
        <v>4</v>
      </c>
      <c r="AA192" s="6">
        <v>90</v>
      </c>
      <c r="AB192" s="6">
        <v>0.16930000000000001</v>
      </c>
      <c r="AC192" s="6">
        <v>0.5</v>
      </c>
      <c r="AD192" s="6">
        <v>0.52939999999999998</v>
      </c>
      <c r="AE192" s="6">
        <v>21</v>
      </c>
      <c r="AF192" s="6">
        <v>64</v>
      </c>
      <c r="AG192" s="6">
        <v>5</v>
      </c>
      <c r="AH192" s="6">
        <v>65</v>
      </c>
      <c r="AI192" s="6">
        <v>0.2006</v>
      </c>
      <c r="AJ192" s="6">
        <v>0.625</v>
      </c>
      <c r="AK192" s="6">
        <v>0.38240000000000002</v>
      </c>
      <c r="AT192" s="6">
        <f t="shared" si="0"/>
        <v>0</v>
      </c>
      <c r="AU192" s="6" t="str">
        <f t="shared" si="1"/>
        <v/>
      </c>
      <c r="AV192" s="6" t="str">
        <f t="shared" si="2"/>
        <v/>
      </c>
      <c r="AW192" s="7">
        <f t="shared" si="3"/>
        <v>1.6666666666666667</v>
      </c>
      <c r="AX192" s="6">
        <f t="shared" si="4"/>
        <v>1.015625</v>
      </c>
      <c r="AY192" s="6" t="str">
        <f t="shared" si="5"/>
        <v/>
      </c>
      <c r="BA192" s="6">
        <f>VLOOKUP(A192, ALL_AP_DATA!$A$2:$F$3600, 6, FALSE)</f>
        <v>319</v>
      </c>
      <c r="BB192" s="6" t="e">
        <f t="shared" ca="1" si="22"/>
        <v>#NAME?</v>
      </c>
      <c r="BC192" s="6">
        <f>VLOOKUP(A192,projmetadata!$A$2:$D$2036, 4, FALSE)</f>
        <v>13717</v>
      </c>
      <c r="BE192" s="9" t="e">
        <f t="shared" ca="1" si="23"/>
        <v>#NAME?</v>
      </c>
      <c r="BF192" s="6" t="e">
        <f t="shared" ca="1" si="24"/>
        <v>#NAME?</v>
      </c>
      <c r="BG192" s="6">
        <f t="shared" si="25"/>
        <v>1.2393380476780637E-2</v>
      </c>
      <c r="BH192" s="6">
        <f>VLOOKUP(A192, ALL_AP_DATA!$A$2:$D$3600, 3, FALSE)</f>
        <v>101</v>
      </c>
      <c r="BI192" s="6">
        <f>VLOOKUP(A192, ALL_AP_DATA!$A$2:$E$3600, 5, FALSE)</f>
        <v>170</v>
      </c>
      <c r="BJ192" s="6">
        <f t="shared" si="10"/>
        <v>0.5329153605015674</v>
      </c>
      <c r="BK192" s="6">
        <f t="shared" si="26"/>
        <v>0.31661442006269591</v>
      </c>
    </row>
    <row r="193" spans="1:63" ht="15.75" customHeight="1" x14ac:dyDescent="0.25">
      <c r="A193" s="6" t="s">
        <v>856</v>
      </c>
      <c r="B193" s="6" t="s">
        <v>64</v>
      </c>
      <c r="C193" s="6">
        <v>4</v>
      </c>
      <c r="D193" s="6">
        <v>10</v>
      </c>
      <c r="E193" s="6">
        <v>1</v>
      </c>
      <c r="F193" s="6">
        <v>16</v>
      </c>
      <c r="G193" s="6">
        <v>3.7600000000000001E-2</v>
      </c>
      <c r="H193" s="6">
        <v>6.6699999999999995E-2</v>
      </c>
      <c r="I193" s="6">
        <v>5.21E-2</v>
      </c>
      <c r="Q193" s="6">
        <v>1</v>
      </c>
      <c r="R193" s="6">
        <v>10</v>
      </c>
      <c r="S193" s="6">
        <v>6</v>
      </c>
      <c r="T193" s="6">
        <v>145</v>
      </c>
      <c r="U193" s="6">
        <v>3.7600000000000001E-2</v>
      </c>
      <c r="V193" s="6">
        <v>0.4</v>
      </c>
      <c r="W193" s="6">
        <v>0.4723</v>
      </c>
      <c r="X193" s="6">
        <v>2</v>
      </c>
      <c r="Y193" s="6">
        <v>45</v>
      </c>
      <c r="Z193" s="6">
        <v>0</v>
      </c>
      <c r="AA193" s="6">
        <v>0</v>
      </c>
      <c r="AB193" s="6">
        <v>0.16919999999999999</v>
      </c>
      <c r="AC193" s="6">
        <v>0</v>
      </c>
      <c r="AD193" s="6">
        <v>0</v>
      </c>
      <c r="AE193" s="6">
        <v>12</v>
      </c>
      <c r="AF193" s="6">
        <v>51</v>
      </c>
      <c r="AG193" s="6">
        <v>10</v>
      </c>
      <c r="AH193" s="6">
        <v>117</v>
      </c>
      <c r="AI193" s="6">
        <v>0.19170000000000001</v>
      </c>
      <c r="AJ193" s="6">
        <v>0.66669999999999996</v>
      </c>
      <c r="AK193" s="6">
        <v>0.38109999999999999</v>
      </c>
      <c r="AT193" s="6">
        <f t="shared" si="0"/>
        <v>1.6</v>
      </c>
      <c r="AU193" s="6" t="str">
        <f t="shared" si="1"/>
        <v/>
      </c>
      <c r="AV193" s="6">
        <f t="shared" si="2"/>
        <v>14.5</v>
      </c>
      <c r="AW193" s="7">
        <f t="shared" si="3"/>
        <v>0</v>
      </c>
      <c r="AX193" s="6">
        <f t="shared" si="4"/>
        <v>2.2941176470588234</v>
      </c>
      <c r="AY193" s="6" t="str">
        <f t="shared" si="5"/>
        <v/>
      </c>
      <c r="BA193" s="6">
        <f>VLOOKUP(A193, ALL_AP_DATA!$A$2:$F$3600, 6, FALSE)</f>
        <v>266</v>
      </c>
      <c r="BB193" s="6" t="e">
        <f t="shared" ca="1" si="22"/>
        <v>#NAME?</v>
      </c>
      <c r="BC193" s="6">
        <f>VLOOKUP(A193,projmetadata!$A$2:$D$2036, 4, FALSE)</f>
        <v>24551</v>
      </c>
      <c r="BE193" s="9" t="e">
        <f t="shared" ca="1" si="23"/>
        <v>#NAME?</v>
      </c>
      <c r="BF193" s="6" t="e">
        <f t="shared" ca="1" si="24"/>
        <v>#NAME?</v>
      </c>
      <c r="BG193" s="6">
        <f t="shared" si="25"/>
        <v>1.2504582298073398E-2</v>
      </c>
      <c r="BH193" s="6">
        <f>VLOOKUP(A193, ALL_AP_DATA!$A$2:$D$3600, 3, FALSE)</f>
        <v>97</v>
      </c>
      <c r="BI193" s="6">
        <f>VLOOKUP(A193, ALL_AP_DATA!$A$2:$E$3600, 5, FALSE)</f>
        <v>307</v>
      </c>
      <c r="BJ193" s="6">
        <f t="shared" si="10"/>
        <v>1.1541353383458646</v>
      </c>
      <c r="BK193" s="6">
        <f t="shared" si="26"/>
        <v>0.36466165413533835</v>
      </c>
    </row>
    <row r="194" spans="1:63" ht="15.75" customHeight="1" x14ac:dyDescent="0.25">
      <c r="A194" s="6" t="s">
        <v>1229</v>
      </c>
      <c r="B194" s="6" t="s">
        <v>64</v>
      </c>
      <c r="C194" s="6">
        <v>9</v>
      </c>
      <c r="D194" s="6">
        <v>229</v>
      </c>
      <c r="E194" s="6">
        <v>18</v>
      </c>
      <c r="F194" s="6">
        <v>844</v>
      </c>
      <c r="G194" s="6">
        <v>0.22389999999999999</v>
      </c>
      <c r="H194" s="6">
        <v>0.64290000000000003</v>
      </c>
      <c r="I194" s="6">
        <v>0.43530000000000002</v>
      </c>
      <c r="Q194" s="6">
        <v>3</v>
      </c>
      <c r="R194" s="6">
        <v>7</v>
      </c>
      <c r="S194" s="6">
        <v>11</v>
      </c>
      <c r="T194" s="6">
        <v>512</v>
      </c>
      <c r="U194" s="6">
        <v>6.7999999999999996E-3</v>
      </c>
      <c r="V194" s="6">
        <v>0.39290000000000003</v>
      </c>
      <c r="W194" s="6">
        <v>0.2641</v>
      </c>
      <c r="X194" s="6">
        <v>102</v>
      </c>
      <c r="Y194" s="6">
        <v>358</v>
      </c>
      <c r="Z194" s="6">
        <v>19</v>
      </c>
      <c r="AA194" s="6">
        <v>892</v>
      </c>
      <c r="AB194" s="6">
        <v>0.35</v>
      </c>
      <c r="AC194" s="6">
        <v>0.67859999999999998</v>
      </c>
      <c r="AD194" s="6">
        <v>0.46</v>
      </c>
      <c r="AE194" s="6">
        <v>81</v>
      </c>
      <c r="AF194" s="6">
        <v>418</v>
      </c>
      <c r="AG194" s="6">
        <v>20</v>
      </c>
      <c r="AH194" s="6">
        <v>1026</v>
      </c>
      <c r="AI194" s="6">
        <v>0.40860000000000002</v>
      </c>
      <c r="AJ194" s="6">
        <v>0.71430000000000005</v>
      </c>
      <c r="AK194" s="6">
        <v>0.52910000000000001</v>
      </c>
      <c r="AT194" s="6">
        <f t="shared" si="0"/>
        <v>3.6855895196506552</v>
      </c>
      <c r="AU194" s="6" t="str">
        <f t="shared" si="1"/>
        <v/>
      </c>
      <c r="AV194" s="6">
        <f t="shared" si="2"/>
        <v>73.142857142857139</v>
      </c>
      <c r="AW194" s="7">
        <f t="shared" si="3"/>
        <v>2.4916201117318435</v>
      </c>
      <c r="AX194" s="6">
        <f t="shared" si="4"/>
        <v>2.4545454545454546</v>
      </c>
      <c r="AY194" s="6" t="str">
        <f t="shared" si="5"/>
        <v/>
      </c>
      <c r="BA194" s="6">
        <f>VLOOKUP(A194, ALL_AP_DATA!$A$2:$F$3600, 6, FALSE)</f>
        <v>1023</v>
      </c>
      <c r="BB194" s="6" t="e">
        <f t="shared" ca="1" si="22"/>
        <v>#NAME?</v>
      </c>
      <c r="BC194" s="6">
        <f>VLOOKUP(A194,projmetadata!$A$2:$D$2036, 4, FALSE)</f>
        <v>154056</v>
      </c>
      <c r="BE194" s="9" t="e">
        <f t="shared" ca="1" si="23"/>
        <v>#NAME?</v>
      </c>
      <c r="BF194" s="6" t="e">
        <f t="shared" ca="1" si="24"/>
        <v>#NAME?</v>
      </c>
      <c r="BG194" s="6">
        <f t="shared" si="25"/>
        <v>1.2586332242820792E-2</v>
      </c>
      <c r="BH194" s="6">
        <f>VLOOKUP(A194, ALL_AP_DATA!$A$2:$D$3600, 3, FALSE)</f>
        <v>568</v>
      </c>
      <c r="BI194" s="6">
        <f>VLOOKUP(A194, ALL_AP_DATA!$A$2:$E$3600, 5, FALSE)</f>
        <v>1939</v>
      </c>
      <c r="BJ194" s="6">
        <f t="shared" si="10"/>
        <v>1.8954056695992181</v>
      </c>
      <c r="BK194" s="6">
        <f t="shared" si="26"/>
        <v>0.55522971652003905</v>
      </c>
    </row>
    <row r="195" spans="1:63" ht="15.75" customHeight="1" x14ac:dyDescent="0.25">
      <c r="A195" s="6" t="s">
        <v>960</v>
      </c>
      <c r="B195" s="6" t="s">
        <v>64</v>
      </c>
      <c r="C195" s="6">
        <v>5</v>
      </c>
      <c r="D195" s="6">
        <v>23</v>
      </c>
      <c r="E195" s="6">
        <v>1</v>
      </c>
      <c r="F195" s="6">
        <v>12</v>
      </c>
      <c r="G195" s="6">
        <v>2.5899999999999999E-2</v>
      </c>
      <c r="H195" s="6">
        <v>9.0899999999999995E-2</v>
      </c>
      <c r="I195" s="6">
        <v>1.84E-2</v>
      </c>
      <c r="X195" s="6">
        <v>9</v>
      </c>
      <c r="Y195" s="6">
        <v>179</v>
      </c>
      <c r="Z195" s="6">
        <v>3</v>
      </c>
      <c r="AA195" s="6">
        <v>27</v>
      </c>
      <c r="AB195" s="6">
        <v>0.20130000000000001</v>
      </c>
      <c r="AC195" s="6">
        <v>0.2727</v>
      </c>
      <c r="AD195" s="6">
        <v>4.1500000000000002E-2</v>
      </c>
      <c r="AE195" s="6">
        <v>84</v>
      </c>
      <c r="AF195" s="6">
        <v>547</v>
      </c>
      <c r="AG195" s="6">
        <v>9</v>
      </c>
      <c r="AH195" s="6">
        <v>463</v>
      </c>
      <c r="AI195" s="6">
        <v>0.61529999999999996</v>
      </c>
      <c r="AJ195" s="6">
        <v>0.81820000000000004</v>
      </c>
      <c r="AK195" s="6">
        <v>0.71120000000000005</v>
      </c>
      <c r="AT195" s="6">
        <f t="shared" si="0"/>
        <v>0.52173913043478259</v>
      </c>
      <c r="AU195" s="6" t="str">
        <f t="shared" si="1"/>
        <v/>
      </c>
      <c r="AV195" s="6" t="str">
        <f t="shared" si="2"/>
        <v/>
      </c>
      <c r="AW195" s="7">
        <f t="shared" si="3"/>
        <v>0.15083798882681565</v>
      </c>
      <c r="AX195" s="6">
        <f t="shared" si="4"/>
        <v>0.84643510054844606</v>
      </c>
      <c r="AY195" s="6" t="str">
        <f t="shared" si="5"/>
        <v/>
      </c>
      <c r="BA195" s="6">
        <f>VLOOKUP(A195, ALL_AP_DATA!$A$2:$F$3600, 6, FALSE)</f>
        <v>889</v>
      </c>
      <c r="BB195" s="6" t="e">
        <f t="shared" ca="1" si="22"/>
        <v>#NAME?</v>
      </c>
      <c r="BC195" s="6">
        <f>VLOOKUP(A195,projmetadata!$A$2:$D$2036, 4, FALSE)</f>
        <v>51470</v>
      </c>
      <c r="BE195" s="9" t="e">
        <f t="shared" ca="1" si="23"/>
        <v>#NAME?</v>
      </c>
      <c r="BF195" s="6" t="e">
        <f t="shared" ca="1" si="24"/>
        <v>#NAME?</v>
      </c>
      <c r="BG195" s="6">
        <f t="shared" si="25"/>
        <v>1.2648144550223431E-2</v>
      </c>
      <c r="BH195" s="6">
        <f>VLOOKUP(A195, ALL_AP_DATA!$A$2:$D$3600, 3, FALSE)</f>
        <v>588</v>
      </c>
      <c r="BI195" s="6">
        <f>VLOOKUP(A195, ALL_AP_DATA!$A$2:$E$3600, 5, FALSE)</f>
        <v>651</v>
      </c>
      <c r="BJ195" s="6">
        <f t="shared" si="10"/>
        <v>0.73228346456692917</v>
      </c>
      <c r="BK195" s="6">
        <f t="shared" si="26"/>
        <v>0.66141732283464572</v>
      </c>
    </row>
    <row r="196" spans="1:63" ht="15.75" customHeight="1" x14ac:dyDescent="0.25">
      <c r="A196" s="6" t="s">
        <v>803</v>
      </c>
      <c r="B196" s="6" t="s">
        <v>64</v>
      </c>
      <c r="C196" s="6">
        <v>6</v>
      </c>
      <c r="D196" s="6">
        <v>13</v>
      </c>
      <c r="E196" s="6">
        <v>2</v>
      </c>
      <c r="F196" s="6">
        <v>6</v>
      </c>
      <c r="G196" s="6">
        <v>7.7000000000000002E-3</v>
      </c>
      <c r="H196" s="6">
        <v>8.3299999999999999E-2</v>
      </c>
      <c r="I196" s="6">
        <v>6.1999999999999998E-3</v>
      </c>
      <c r="Q196" s="6">
        <v>3</v>
      </c>
      <c r="R196" s="6">
        <v>13</v>
      </c>
      <c r="S196" s="6">
        <v>12</v>
      </c>
      <c r="T196" s="6">
        <v>870</v>
      </c>
      <c r="U196" s="6">
        <v>7.7000000000000002E-3</v>
      </c>
      <c r="V196" s="6">
        <v>0.5</v>
      </c>
      <c r="W196" s="6">
        <v>0.89510000000000001</v>
      </c>
      <c r="X196" s="6">
        <v>10</v>
      </c>
      <c r="Y196" s="6">
        <v>76</v>
      </c>
      <c r="Z196" s="6">
        <v>3</v>
      </c>
      <c r="AA196" s="6">
        <v>24</v>
      </c>
      <c r="AB196" s="6">
        <v>4.5100000000000001E-2</v>
      </c>
      <c r="AC196" s="6">
        <v>0.125</v>
      </c>
      <c r="AD196" s="6">
        <v>2.47E-2</v>
      </c>
      <c r="AE196" s="6">
        <v>163</v>
      </c>
      <c r="AF196" s="6">
        <v>552</v>
      </c>
      <c r="AG196" s="6">
        <v>12</v>
      </c>
      <c r="AH196" s="6">
        <v>90</v>
      </c>
      <c r="AI196" s="6">
        <v>0.3276</v>
      </c>
      <c r="AJ196" s="6">
        <v>0.5</v>
      </c>
      <c r="AK196" s="6">
        <v>9.2600000000000002E-2</v>
      </c>
      <c r="AT196" s="6">
        <f t="shared" si="0"/>
        <v>0.46153846153846156</v>
      </c>
      <c r="AU196" s="6" t="str">
        <f t="shared" si="1"/>
        <v/>
      </c>
      <c r="AV196" s="6">
        <f t="shared" si="2"/>
        <v>66.92307692307692</v>
      </c>
      <c r="AW196" s="7">
        <f t="shared" si="3"/>
        <v>0.31578947368421051</v>
      </c>
      <c r="AX196" s="6">
        <f t="shared" si="4"/>
        <v>0.16304347826086957</v>
      </c>
      <c r="AY196" s="6" t="str">
        <f t="shared" si="5"/>
        <v/>
      </c>
      <c r="BA196" s="6">
        <f>VLOOKUP(A196, ALL_AP_DATA!$A$2:$F$3600, 6, FALSE)</f>
        <v>1685</v>
      </c>
      <c r="BB196" s="6" t="e">
        <f t="shared" ca="1" si="22"/>
        <v>#NAME?</v>
      </c>
      <c r="BC196" s="6">
        <f>VLOOKUP(A196,projmetadata!$A$2:$D$2036, 4, FALSE)</f>
        <v>76354</v>
      </c>
      <c r="BE196" s="9" t="e">
        <f t="shared" ca="1" si="23"/>
        <v>#NAME?</v>
      </c>
      <c r="BF196" s="6" t="e">
        <f t="shared" ca="1" si="24"/>
        <v>#NAME?</v>
      </c>
      <c r="BG196" s="6">
        <f t="shared" si="25"/>
        <v>1.2730177855777038E-2</v>
      </c>
      <c r="BH196" s="6">
        <f>VLOOKUP(A196, ALL_AP_DATA!$A$2:$D$3600, 3, FALSE)</f>
        <v>625</v>
      </c>
      <c r="BI196" s="6">
        <f>VLOOKUP(A196, ALL_AP_DATA!$A$2:$E$3600, 5, FALSE)</f>
        <v>972</v>
      </c>
      <c r="BJ196" s="6">
        <f t="shared" si="10"/>
        <v>0.57685459940652817</v>
      </c>
      <c r="BK196" s="6">
        <f t="shared" si="26"/>
        <v>0.37091988130563797</v>
      </c>
    </row>
    <row r="197" spans="1:63" ht="15.75" customHeight="1" x14ac:dyDescent="0.25">
      <c r="A197" s="6" t="s">
        <v>705</v>
      </c>
      <c r="B197" s="6" t="s">
        <v>64</v>
      </c>
      <c r="C197" s="6">
        <v>2</v>
      </c>
      <c r="D197" s="6">
        <v>8</v>
      </c>
      <c r="E197" s="6">
        <v>2</v>
      </c>
      <c r="F197" s="6">
        <v>41</v>
      </c>
      <c r="G197" s="6">
        <v>5.2299999999999999E-2</v>
      </c>
      <c r="H197" s="6">
        <v>0.66669999999999996</v>
      </c>
      <c r="I197" s="6">
        <v>0.1145</v>
      </c>
      <c r="X197" s="6">
        <v>1</v>
      </c>
      <c r="Y197" s="6">
        <v>7</v>
      </c>
      <c r="Z197" s="6">
        <v>2</v>
      </c>
      <c r="AA197" s="6">
        <v>41</v>
      </c>
      <c r="AB197" s="6">
        <v>4.58E-2</v>
      </c>
      <c r="AC197" s="6">
        <v>0.66669999999999996</v>
      </c>
      <c r="AD197" s="6">
        <v>0.1145</v>
      </c>
      <c r="AE197" s="6">
        <v>15</v>
      </c>
      <c r="AF197" s="6">
        <v>47</v>
      </c>
      <c r="AG197" s="6">
        <v>3</v>
      </c>
      <c r="AH197" s="6">
        <v>317</v>
      </c>
      <c r="AI197" s="6">
        <v>0.30719999999999997</v>
      </c>
      <c r="AJ197" s="6">
        <v>1</v>
      </c>
      <c r="AK197" s="6">
        <v>0.88549999999999995</v>
      </c>
      <c r="AT197" s="6">
        <f t="shared" si="0"/>
        <v>5.125</v>
      </c>
      <c r="AU197" s="6" t="str">
        <f t="shared" si="1"/>
        <v/>
      </c>
      <c r="AV197" s="6" t="str">
        <f t="shared" si="2"/>
        <v/>
      </c>
      <c r="AW197" s="7">
        <f t="shared" si="3"/>
        <v>5.8571428571428568</v>
      </c>
      <c r="AX197" s="6">
        <f t="shared" si="4"/>
        <v>6.7446808510638299</v>
      </c>
      <c r="AY197" s="6" t="str">
        <f t="shared" si="5"/>
        <v/>
      </c>
      <c r="BA197" s="6">
        <f>VLOOKUP(A197, ALL_AP_DATA!$A$2:$F$3600, 6, FALSE)</f>
        <v>153</v>
      </c>
      <c r="BB197" s="6" t="e">
        <f t="shared" ca="1" si="22"/>
        <v>#NAME?</v>
      </c>
      <c r="BC197" s="6">
        <f>VLOOKUP(A197,projmetadata!$A$2:$D$2036, 4, FALSE)</f>
        <v>27973</v>
      </c>
      <c r="BE197" s="9" t="e">
        <f t="shared" ca="1" si="23"/>
        <v>#NAME?</v>
      </c>
      <c r="BF197" s="6" t="e">
        <f t="shared" ca="1" si="24"/>
        <v>#NAME?</v>
      </c>
      <c r="BG197" s="6">
        <f t="shared" si="25"/>
        <v>1.2798055267579451E-2</v>
      </c>
      <c r="BH197" s="6">
        <f>VLOOKUP(A197, ALL_AP_DATA!$A$2:$D$3600, 3, FALSE)</f>
        <v>52</v>
      </c>
      <c r="BI197" s="6">
        <f>VLOOKUP(A197, ALL_AP_DATA!$A$2:$E$3600, 5, FALSE)</f>
        <v>358</v>
      </c>
      <c r="BJ197" s="6">
        <f t="shared" si="10"/>
        <v>2.3398692810457518</v>
      </c>
      <c r="BK197" s="6">
        <f t="shared" si="26"/>
        <v>0.33986928104575165</v>
      </c>
    </row>
    <row r="198" spans="1:63" ht="15.75" customHeight="1" x14ac:dyDescent="0.25">
      <c r="A198" s="6" t="s">
        <v>807</v>
      </c>
      <c r="B198" s="6" t="s">
        <v>64</v>
      </c>
      <c r="C198" s="6">
        <v>53</v>
      </c>
      <c r="D198" s="6">
        <v>147</v>
      </c>
      <c r="E198" s="6">
        <v>7</v>
      </c>
      <c r="F198" s="6">
        <v>82</v>
      </c>
      <c r="G198" s="6">
        <v>2.5600000000000001E-2</v>
      </c>
      <c r="H198" s="6">
        <v>6.8599999999999994E-2</v>
      </c>
      <c r="I198" s="6">
        <v>1.5699999999999999E-2</v>
      </c>
      <c r="J198" s="6">
        <v>1</v>
      </c>
      <c r="K198" s="6">
        <v>13</v>
      </c>
      <c r="L198" s="6">
        <v>16</v>
      </c>
      <c r="M198" s="6">
        <v>880</v>
      </c>
      <c r="N198" s="6">
        <v>2.3E-3</v>
      </c>
      <c r="O198" s="6">
        <v>0.15690000000000001</v>
      </c>
      <c r="P198" s="6">
        <v>0.16850000000000001</v>
      </c>
      <c r="Q198" s="6">
        <v>23</v>
      </c>
      <c r="R198" s="6">
        <v>60</v>
      </c>
      <c r="S198" s="6">
        <v>68</v>
      </c>
      <c r="T198" s="6">
        <v>4450</v>
      </c>
      <c r="U198" s="6">
        <v>1.04E-2</v>
      </c>
      <c r="V198" s="6">
        <v>0.66669999999999996</v>
      </c>
      <c r="W198" s="6">
        <v>0.8518</v>
      </c>
      <c r="X198" s="6">
        <v>209</v>
      </c>
      <c r="Y198" s="6">
        <v>1108</v>
      </c>
      <c r="Z198" s="6">
        <v>48</v>
      </c>
      <c r="AA198" s="6">
        <v>695</v>
      </c>
      <c r="AB198" s="6">
        <v>0.19259999999999999</v>
      </c>
      <c r="AC198" s="6">
        <v>0.47060000000000002</v>
      </c>
      <c r="AD198" s="6">
        <v>0.13300000000000001</v>
      </c>
      <c r="AE198" s="6">
        <v>311</v>
      </c>
      <c r="AF198" s="6">
        <v>2102</v>
      </c>
      <c r="AG198" s="6">
        <v>80</v>
      </c>
      <c r="AH198" s="6">
        <v>2388</v>
      </c>
      <c r="AI198" s="6">
        <v>0.3654</v>
      </c>
      <c r="AJ198" s="6">
        <v>0.7843</v>
      </c>
      <c r="AK198" s="6">
        <v>0.45710000000000001</v>
      </c>
      <c r="AT198" s="6">
        <f t="shared" si="0"/>
        <v>0.55782312925170063</v>
      </c>
      <c r="AU198" s="6">
        <f t="shared" si="1"/>
        <v>67.692307692307693</v>
      </c>
      <c r="AV198" s="6">
        <f t="shared" si="2"/>
        <v>74.166666666666671</v>
      </c>
      <c r="AW198" s="7">
        <f t="shared" si="3"/>
        <v>0.62725631768953072</v>
      </c>
      <c r="AX198" s="6">
        <f t="shared" si="4"/>
        <v>1.1360608943862989</v>
      </c>
      <c r="AY198" s="6" t="str">
        <f t="shared" si="5"/>
        <v/>
      </c>
      <c r="BA198" s="6">
        <f>VLOOKUP(A198, ALL_AP_DATA!$A$2:$F$3600, 6, FALSE)</f>
        <v>5752</v>
      </c>
      <c r="BB198" s="6" t="e">
        <f t="shared" ca="1" si="22"/>
        <v>#NAME?</v>
      </c>
      <c r="BC198" s="6">
        <f>VLOOKUP(A198,projmetadata!$A$2:$D$2036, 4, FALSE)</f>
        <v>394909</v>
      </c>
      <c r="BE198" s="9" t="e">
        <f t="shared" ca="1" si="23"/>
        <v>#NAME?</v>
      </c>
      <c r="BF198" s="6" t="e">
        <f t="shared" ca="1" si="24"/>
        <v>#NAME?</v>
      </c>
      <c r="BG198" s="6">
        <f t="shared" si="25"/>
        <v>1.3228364002846226E-2</v>
      </c>
      <c r="BH198" s="6">
        <f>VLOOKUP(A198, ALL_AP_DATA!$A$2:$D$3600, 3, FALSE)</f>
        <v>2710</v>
      </c>
      <c r="BI198" s="6">
        <f>VLOOKUP(A198, ALL_AP_DATA!$A$2:$E$3600, 5, FALSE)</f>
        <v>5224</v>
      </c>
      <c r="BJ198" s="6">
        <f t="shared" si="10"/>
        <v>0.90820584144645344</v>
      </c>
      <c r="BK198" s="6">
        <f t="shared" si="26"/>
        <v>0.47114047287899863</v>
      </c>
    </row>
    <row r="199" spans="1:63" ht="15.75" customHeight="1" x14ac:dyDescent="0.25">
      <c r="A199" s="6" t="s">
        <v>1426</v>
      </c>
      <c r="B199" s="6" t="s">
        <v>64</v>
      </c>
      <c r="C199" s="6">
        <v>122</v>
      </c>
      <c r="D199" s="6">
        <v>592</v>
      </c>
      <c r="E199" s="6">
        <v>47</v>
      </c>
      <c r="F199" s="6">
        <v>1433</v>
      </c>
      <c r="G199" s="6">
        <v>0.24540000000000001</v>
      </c>
      <c r="H199" s="6">
        <v>0.49469999999999997</v>
      </c>
      <c r="I199" s="6">
        <v>0.3569</v>
      </c>
      <c r="Q199" s="6">
        <v>3</v>
      </c>
      <c r="R199" s="6">
        <v>6</v>
      </c>
      <c r="S199" s="6">
        <v>15</v>
      </c>
      <c r="T199" s="6">
        <v>134</v>
      </c>
      <c r="U199" s="6">
        <v>2.5000000000000001E-3</v>
      </c>
      <c r="V199" s="6">
        <v>0.15790000000000001</v>
      </c>
      <c r="W199" s="6">
        <v>3.3399999999999999E-2</v>
      </c>
      <c r="X199" s="6">
        <v>98</v>
      </c>
      <c r="Y199" s="6">
        <v>705</v>
      </c>
      <c r="Z199" s="6">
        <v>38</v>
      </c>
      <c r="AA199" s="6">
        <v>1348</v>
      </c>
      <c r="AB199" s="6">
        <v>0.2923</v>
      </c>
      <c r="AC199" s="6">
        <v>0.4</v>
      </c>
      <c r="AD199" s="6">
        <v>0.3357</v>
      </c>
      <c r="AE199" s="6">
        <v>247</v>
      </c>
      <c r="AF199" s="6">
        <v>1106</v>
      </c>
      <c r="AG199" s="6">
        <v>65</v>
      </c>
      <c r="AH199" s="6">
        <v>1708</v>
      </c>
      <c r="AI199" s="6">
        <v>0.45850000000000002</v>
      </c>
      <c r="AJ199" s="6">
        <v>0.68420000000000003</v>
      </c>
      <c r="AK199" s="6">
        <v>0.4254</v>
      </c>
      <c r="AT199" s="6">
        <f t="shared" si="0"/>
        <v>2.4206081081081079</v>
      </c>
      <c r="AU199" s="6" t="str">
        <f t="shared" si="1"/>
        <v/>
      </c>
      <c r="AV199" s="6">
        <f t="shared" si="2"/>
        <v>22.333333333333332</v>
      </c>
      <c r="AW199" s="7">
        <f t="shared" si="3"/>
        <v>1.9120567375886526</v>
      </c>
      <c r="AX199" s="6">
        <f t="shared" si="4"/>
        <v>1.5443037974683544</v>
      </c>
      <c r="AY199" s="6" t="str">
        <f t="shared" si="5"/>
        <v/>
      </c>
      <c r="BA199" s="6">
        <f>VLOOKUP(A199, ALL_AP_DATA!$A$2:$F$3600, 6, FALSE)</f>
        <v>2412</v>
      </c>
      <c r="BB199" s="6" t="e">
        <f t="shared" ca="1" si="22"/>
        <v>#NAME?</v>
      </c>
      <c r="BC199" s="6">
        <f>VLOOKUP(A199,projmetadata!$A$2:$D$2036, 4, FALSE)</f>
        <v>298638</v>
      </c>
      <c r="BE199" s="9" t="e">
        <f t="shared" ca="1" si="23"/>
        <v>#NAME?</v>
      </c>
      <c r="BF199" s="6" t="e">
        <f t="shared" ca="1" si="24"/>
        <v>#NAME?</v>
      </c>
      <c r="BG199" s="6">
        <f t="shared" si="25"/>
        <v>1.3444370776659368E-2</v>
      </c>
      <c r="BH199" s="6">
        <f>VLOOKUP(A199, ALL_AP_DATA!$A$2:$D$3600, 3, FALSE)</f>
        <v>1567</v>
      </c>
      <c r="BI199" s="6">
        <f>VLOOKUP(A199, ALL_AP_DATA!$A$2:$E$3600, 5, FALSE)</f>
        <v>4015</v>
      </c>
      <c r="BJ199" s="6">
        <f t="shared" si="10"/>
        <v>1.6645936981757876</v>
      </c>
      <c r="BK199" s="6">
        <f t="shared" si="26"/>
        <v>0.64966832504145933</v>
      </c>
    </row>
    <row r="200" spans="1:63" ht="15.75" customHeight="1" x14ac:dyDescent="0.25">
      <c r="A200" s="6" t="s">
        <v>615</v>
      </c>
      <c r="B200" s="6" t="s">
        <v>64</v>
      </c>
      <c r="C200" s="6">
        <v>21</v>
      </c>
      <c r="D200" s="6">
        <v>400</v>
      </c>
      <c r="E200" s="6">
        <v>32</v>
      </c>
      <c r="F200" s="6">
        <v>594</v>
      </c>
      <c r="G200" s="6">
        <v>0.1444</v>
      </c>
      <c r="H200" s="6">
        <v>0.54239999999999999</v>
      </c>
      <c r="I200" s="6">
        <v>0.19350000000000001</v>
      </c>
      <c r="Q200" s="6">
        <v>3</v>
      </c>
      <c r="R200" s="6">
        <v>8</v>
      </c>
      <c r="S200" s="6">
        <v>9</v>
      </c>
      <c r="T200" s="6">
        <v>573</v>
      </c>
      <c r="U200" s="6">
        <v>2.8999999999999998E-3</v>
      </c>
      <c r="V200" s="6">
        <v>0.1525</v>
      </c>
      <c r="W200" s="6">
        <v>0.18659999999999999</v>
      </c>
      <c r="X200" s="6">
        <v>71</v>
      </c>
      <c r="Y200" s="6">
        <v>792</v>
      </c>
      <c r="Z200" s="6">
        <v>46</v>
      </c>
      <c r="AA200" s="6">
        <v>1316</v>
      </c>
      <c r="AB200" s="6">
        <v>0.28589999999999999</v>
      </c>
      <c r="AC200" s="6">
        <v>0.77969999999999995</v>
      </c>
      <c r="AD200" s="6">
        <v>0.42870000000000003</v>
      </c>
      <c r="AE200" s="6">
        <v>127</v>
      </c>
      <c r="AF200" s="6">
        <v>592</v>
      </c>
      <c r="AG200" s="6">
        <v>28</v>
      </c>
      <c r="AH200" s="6">
        <v>737</v>
      </c>
      <c r="AI200" s="6">
        <v>0.2137</v>
      </c>
      <c r="AJ200" s="6">
        <v>0.47460000000000002</v>
      </c>
      <c r="AK200" s="6">
        <v>0.24010000000000001</v>
      </c>
      <c r="AT200" s="6">
        <f t="shared" si="0"/>
        <v>1.4850000000000001</v>
      </c>
      <c r="AU200" s="6" t="str">
        <f t="shared" si="1"/>
        <v/>
      </c>
      <c r="AV200" s="6">
        <f t="shared" si="2"/>
        <v>71.625</v>
      </c>
      <c r="AW200" s="7">
        <f t="shared" si="3"/>
        <v>1.6616161616161615</v>
      </c>
      <c r="AX200" s="6">
        <f t="shared" si="4"/>
        <v>1.2449324324324325</v>
      </c>
      <c r="AY200" s="6" t="str">
        <f t="shared" si="5"/>
        <v/>
      </c>
      <c r="BA200" s="6">
        <f>VLOOKUP(A200, ALL_AP_DATA!$A$2:$F$3600, 6, FALSE)</f>
        <v>2770</v>
      </c>
      <c r="BB200" s="6" t="e">
        <f t="shared" ca="1" si="22"/>
        <v>#NAME?</v>
      </c>
      <c r="BC200" s="6">
        <f>VLOOKUP(A200,projmetadata!$A$2:$D$2036, 4, FALSE)</f>
        <v>220472</v>
      </c>
      <c r="BE200" s="9" t="e">
        <f t="shared" ca="1" si="23"/>
        <v>#NAME?</v>
      </c>
      <c r="BF200" s="6" t="e">
        <f t="shared" ca="1" si="24"/>
        <v>#NAME?</v>
      </c>
      <c r="BG200" s="6">
        <f t="shared" si="25"/>
        <v>1.392467070648427E-2</v>
      </c>
      <c r="BH200" s="6">
        <f>VLOOKUP(A200, ALL_AP_DATA!$A$2:$D$3600, 3, FALSE)</f>
        <v>1039</v>
      </c>
      <c r="BI200" s="6">
        <f>VLOOKUP(A200, ALL_AP_DATA!$A$2:$E$3600, 5, FALSE)</f>
        <v>3070</v>
      </c>
      <c r="BJ200" s="6">
        <f t="shared" si="10"/>
        <v>1.1083032490974729</v>
      </c>
      <c r="BK200" s="6">
        <f t="shared" si="26"/>
        <v>0.37509025270758123</v>
      </c>
    </row>
    <row r="201" spans="1:63" ht="15.75" customHeight="1" x14ac:dyDescent="0.25">
      <c r="A201" s="6" t="s">
        <v>1223</v>
      </c>
      <c r="B201" s="6" t="s">
        <v>64</v>
      </c>
      <c r="C201" s="6">
        <v>3</v>
      </c>
      <c r="D201" s="6">
        <v>7</v>
      </c>
      <c r="E201" s="6">
        <v>0</v>
      </c>
      <c r="F201" s="6">
        <v>0</v>
      </c>
      <c r="G201" s="6">
        <v>3.0200000000000001E-2</v>
      </c>
      <c r="H201" s="6">
        <v>0</v>
      </c>
      <c r="I201" s="6">
        <v>0</v>
      </c>
      <c r="Q201" s="6">
        <v>1</v>
      </c>
      <c r="R201" s="6">
        <v>4</v>
      </c>
      <c r="S201" s="6">
        <v>2</v>
      </c>
      <c r="T201" s="6">
        <v>188</v>
      </c>
      <c r="U201" s="6">
        <v>1.72E-2</v>
      </c>
      <c r="V201" s="6">
        <v>0.66669999999999996</v>
      </c>
      <c r="W201" s="6">
        <v>0.92159999999999997</v>
      </c>
      <c r="X201" s="6">
        <v>2</v>
      </c>
      <c r="Y201" s="6">
        <v>28</v>
      </c>
      <c r="Z201" s="6">
        <v>2</v>
      </c>
      <c r="AA201" s="6">
        <v>164</v>
      </c>
      <c r="AB201" s="6">
        <v>0.1207</v>
      </c>
      <c r="AC201" s="6">
        <v>0.66669999999999996</v>
      </c>
      <c r="AD201" s="6">
        <v>0.80389999999999995</v>
      </c>
      <c r="AE201" s="6">
        <v>22</v>
      </c>
      <c r="AF201" s="6">
        <v>103</v>
      </c>
      <c r="AG201" s="6">
        <v>3</v>
      </c>
      <c r="AH201" s="6">
        <v>92</v>
      </c>
      <c r="AI201" s="6">
        <v>0.44400000000000001</v>
      </c>
      <c r="AJ201" s="6">
        <v>1</v>
      </c>
      <c r="AK201" s="6">
        <v>0.45100000000000001</v>
      </c>
      <c r="AT201" s="6">
        <f t="shared" si="0"/>
        <v>0</v>
      </c>
      <c r="AU201" s="6" t="str">
        <f t="shared" si="1"/>
        <v/>
      </c>
      <c r="AV201" s="6">
        <f t="shared" si="2"/>
        <v>47</v>
      </c>
      <c r="AW201" s="7">
        <f t="shared" si="3"/>
        <v>5.8571428571428568</v>
      </c>
      <c r="AX201" s="6">
        <f t="shared" si="4"/>
        <v>0.89320388349514568</v>
      </c>
      <c r="AY201" s="6" t="str">
        <f t="shared" si="5"/>
        <v/>
      </c>
      <c r="BA201" s="6">
        <f>VLOOKUP(A201, ALL_AP_DATA!$A$2:$F$3600, 6, FALSE)</f>
        <v>232</v>
      </c>
      <c r="BB201" s="6" t="e">
        <f t="shared" ca="1" si="22"/>
        <v>#NAME?</v>
      </c>
      <c r="BC201" s="6">
        <f>VLOOKUP(A201,projmetadata!$A$2:$D$2036, 4, FALSE)</f>
        <v>14643</v>
      </c>
      <c r="BE201" s="9" t="e">
        <f t="shared" ca="1" si="23"/>
        <v>#NAME?</v>
      </c>
      <c r="BF201" s="6" t="e">
        <f t="shared" ca="1" si="24"/>
        <v>#NAME?</v>
      </c>
      <c r="BG201" s="6">
        <f t="shared" si="25"/>
        <v>1.3931571399303422E-2</v>
      </c>
      <c r="BH201" s="6">
        <f>VLOOKUP(A201, ALL_AP_DATA!$A$2:$D$3600, 3, FALSE)</f>
        <v>113</v>
      </c>
      <c r="BI201" s="6">
        <f>VLOOKUP(A201, ALL_AP_DATA!$A$2:$E$3600, 5, FALSE)</f>
        <v>204</v>
      </c>
      <c r="BJ201" s="6">
        <f t="shared" si="10"/>
        <v>0.87931034482758619</v>
      </c>
      <c r="BK201" s="6">
        <f t="shared" si="26"/>
        <v>0.48706896551724138</v>
      </c>
    </row>
    <row r="202" spans="1:63" ht="15.75" customHeight="1" x14ac:dyDescent="0.25">
      <c r="A202" s="6" t="s">
        <v>169</v>
      </c>
      <c r="B202" s="6" t="s">
        <v>64</v>
      </c>
      <c r="C202" s="6">
        <v>1</v>
      </c>
      <c r="D202" s="6">
        <v>9</v>
      </c>
      <c r="E202" s="6">
        <v>2</v>
      </c>
      <c r="F202" s="6">
        <v>95</v>
      </c>
      <c r="G202" s="6">
        <v>3.4599999999999999E-2</v>
      </c>
      <c r="H202" s="6">
        <v>1</v>
      </c>
      <c r="I202" s="6">
        <v>0.25890000000000002</v>
      </c>
      <c r="X202" s="6">
        <v>7</v>
      </c>
      <c r="Y202" s="6">
        <v>66</v>
      </c>
      <c r="Z202" s="6">
        <v>2</v>
      </c>
      <c r="AA202" s="6">
        <v>95</v>
      </c>
      <c r="AB202" s="6">
        <v>0.25380000000000003</v>
      </c>
      <c r="AC202" s="6">
        <v>1</v>
      </c>
      <c r="AD202" s="6">
        <v>0.25890000000000002</v>
      </c>
      <c r="AE202" s="6">
        <v>32</v>
      </c>
      <c r="AF202" s="6">
        <v>103</v>
      </c>
      <c r="AG202" s="6">
        <v>2</v>
      </c>
      <c r="AH202" s="6">
        <v>95</v>
      </c>
      <c r="AI202" s="6">
        <v>0.3962</v>
      </c>
      <c r="AJ202" s="6">
        <v>1</v>
      </c>
      <c r="AK202" s="6">
        <v>0.25890000000000002</v>
      </c>
      <c r="AT202" s="6">
        <f t="shared" si="0"/>
        <v>10.555555555555555</v>
      </c>
      <c r="AU202" s="6" t="str">
        <f t="shared" si="1"/>
        <v/>
      </c>
      <c r="AV202" s="6" t="str">
        <f t="shared" si="2"/>
        <v/>
      </c>
      <c r="AW202" s="7">
        <f t="shared" si="3"/>
        <v>1.4393939393939394</v>
      </c>
      <c r="AX202" s="6">
        <f t="shared" si="4"/>
        <v>0.92233009708737868</v>
      </c>
      <c r="AY202" s="6" t="str">
        <f t="shared" si="5"/>
        <v/>
      </c>
      <c r="BA202" s="6">
        <f>VLOOKUP(A202, ALL_AP_DATA!$A$2:$F$3600, 6, FALSE)</f>
        <v>260</v>
      </c>
      <c r="BB202" s="6" t="e">
        <f t="shared" ca="1" si="22"/>
        <v>#NAME?</v>
      </c>
      <c r="BC202" s="6">
        <f>VLOOKUP(A202,projmetadata!$A$2:$D$2036, 4, FALSE)</f>
        <v>25725</v>
      </c>
      <c r="BE202" s="9" t="e">
        <f t="shared" ca="1" si="23"/>
        <v>#NAME?</v>
      </c>
      <c r="BF202" s="6" t="e">
        <f t="shared" ca="1" si="24"/>
        <v>#NAME?</v>
      </c>
      <c r="BG202" s="6">
        <f t="shared" si="25"/>
        <v>1.4266277939747328E-2</v>
      </c>
      <c r="BH202" s="6">
        <f>VLOOKUP(A202, ALL_AP_DATA!$A$2:$D$3600, 3, FALSE)</f>
        <v>128</v>
      </c>
      <c r="BI202" s="6">
        <f>VLOOKUP(A202, ALL_AP_DATA!$A$2:$E$3600, 5, FALSE)</f>
        <v>367</v>
      </c>
      <c r="BJ202" s="6">
        <f t="shared" si="10"/>
        <v>1.4115384615384616</v>
      </c>
      <c r="BK202" s="6">
        <f t="shared" si="26"/>
        <v>0.49230769230769234</v>
      </c>
    </row>
    <row r="203" spans="1:63" ht="15.75" customHeight="1" x14ac:dyDescent="0.25">
      <c r="A203" s="6" t="s">
        <v>1150</v>
      </c>
      <c r="B203" s="6" t="s">
        <v>64</v>
      </c>
      <c r="C203" s="6">
        <v>1</v>
      </c>
      <c r="D203" s="6">
        <v>5</v>
      </c>
      <c r="E203" s="6">
        <v>0</v>
      </c>
      <c r="F203" s="6">
        <v>0</v>
      </c>
      <c r="G203" s="6">
        <v>1.6E-2</v>
      </c>
      <c r="H203" s="6">
        <v>0</v>
      </c>
      <c r="I203" s="6">
        <v>0</v>
      </c>
      <c r="X203" s="6">
        <v>7</v>
      </c>
      <c r="Y203" s="6">
        <v>40</v>
      </c>
      <c r="Z203" s="6">
        <v>2</v>
      </c>
      <c r="AA203" s="6">
        <v>51</v>
      </c>
      <c r="AB203" s="6">
        <v>0.12820000000000001</v>
      </c>
      <c r="AC203" s="6">
        <v>0.33329999999999999</v>
      </c>
      <c r="AD203" s="6">
        <v>0.13639999999999999</v>
      </c>
      <c r="AE203" s="6">
        <v>31</v>
      </c>
      <c r="AF203" s="6">
        <v>157</v>
      </c>
      <c r="AG203" s="6">
        <v>3</v>
      </c>
      <c r="AH203" s="6">
        <v>107</v>
      </c>
      <c r="AI203" s="6">
        <v>0.50319999999999998</v>
      </c>
      <c r="AJ203" s="6">
        <v>0.5</v>
      </c>
      <c r="AK203" s="6">
        <v>0.28610000000000002</v>
      </c>
      <c r="AT203" s="6">
        <f t="shared" si="0"/>
        <v>0</v>
      </c>
      <c r="AU203" s="6" t="str">
        <f t="shared" si="1"/>
        <v/>
      </c>
      <c r="AV203" s="6" t="str">
        <f t="shared" si="2"/>
        <v/>
      </c>
      <c r="AW203" s="7">
        <f t="shared" si="3"/>
        <v>1.2749999999999999</v>
      </c>
      <c r="AX203" s="6">
        <f t="shared" si="4"/>
        <v>0.68152866242038213</v>
      </c>
      <c r="AY203" s="6" t="str">
        <f t="shared" si="5"/>
        <v/>
      </c>
      <c r="BA203" s="6">
        <f>VLOOKUP(A203, ALL_AP_DATA!$A$2:$F$3600, 6, FALSE)</f>
        <v>312</v>
      </c>
      <c r="BB203" s="6" t="e">
        <f t="shared" ca="1" si="22"/>
        <v>#NAME?</v>
      </c>
      <c r="BC203" s="6">
        <f>VLOOKUP(A203,projmetadata!$A$2:$D$2036, 4, FALSE)</f>
        <v>25810</v>
      </c>
      <c r="BE203" s="9" t="e">
        <f t="shared" ca="1" si="23"/>
        <v>#NAME?</v>
      </c>
      <c r="BF203" s="6" t="e">
        <f t="shared" ca="1" si="24"/>
        <v>#NAME?</v>
      </c>
      <c r="BG203" s="6">
        <f t="shared" si="25"/>
        <v>1.4490507555211158E-2</v>
      </c>
      <c r="BH203" s="6">
        <f>VLOOKUP(A203, ALL_AP_DATA!$A$2:$D$3600, 3, FALSE)</f>
        <v>165</v>
      </c>
      <c r="BI203" s="6">
        <f>VLOOKUP(A203, ALL_AP_DATA!$A$2:$E$3600, 5, FALSE)</f>
        <v>374</v>
      </c>
      <c r="BJ203" s="6">
        <f t="shared" si="10"/>
        <v>1.1987179487179487</v>
      </c>
      <c r="BK203" s="6">
        <f t="shared" si="26"/>
        <v>0.52884615384615385</v>
      </c>
    </row>
    <row r="204" spans="1:63" ht="15.75" customHeight="1" x14ac:dyDescent="0.25">
      <c r="A204" s="6" t="s">
        <v>596</v>
      </c>
      <c r="B204" s="6" t="s">
        <v>64</v>
      </c>
      <c r="C204" s="6">
        <v>5</v>
      </c>
      <c r="D204" s="6">
        <v>87</v>
      </c>
      <c r="E204" s="6">
        <v>15</v>
      </c>
      <c r="F204" s="6">
        <v>137</v>
      </c>
      <c r="G204" s="6">
        <v>0.2132</v>
      </c>
      <c r="H204" s="6">
        <v>0.6522</v>
      </c>
      <c r="I204" s="6">
        <v>0.26200000000000001</v>
      </c>
      <c r="X204" s="6">
        <v>35</v>
      </c>
      <c r="Y204" s="6">
        <v>173</v>
      </c>
      <c r="Z204" s="6">
        <v>18</v>
      </c>
      <c r="AA204" s="6">
        <v>175</v>
      </c>
      <c r="AB204" s="6">
        <v>0.42399999999999999</v>
      </c>
      <c r="AC204" s="6">
        <v>0.78259999999999996</v>
      </c>
      <c r="AD204" s="6">
        <v>0.33460000000000001</v>
      </c>
      <c r="AE204" s="6">
        <v>51</v>
      </c>
      <c r="AF204" s="6">
        <v>190</v>
      </c>
      <c r="AG204" s="6">
        <v>21</v>
      </c>
      <c r="AH204" s="6">
        <v>262</v>
      </c>
      <c r="AI204" s="6">
        <v>0.4657</v>
      </c>
      <c r="AJ204" s="6">
        <v>0.91300000000000003</v>
      </c>
      <c r="AK204" s="6">
        <v>0.501</v>
      </c>
      <c r="AT204" s="6">
        <f t="shared" si="0"/>
        <v>1.5747126436781609</v>
      </c>
      <c r="AU204" s="6" t="str">
        <f t="shared" si="1"/>
        <v/>
      </c>
      <c r="AV204" s="6" t="str">
        <f t="shared" si="2"/>
        <v/>
      </c>
      <c r="AW204" s="7">
        <f t="shared" si="3"/>
        <v>1.0115606936416186</v>
      </c>
      <c r="AX204" s="6">
        <f t="shared" si="4"/>
        <v>1.3789473684210527</v>
      </c>
      <c r="AY204" s="6" t="str">
        <f t="shared" si="5"/>
        <v/>
      </c>
      <c r="BA204" s="6">
        <f>VLOOKUP(A204, ALL_AP_DATA!$A$2:$F$3600, 6, FALSE)</f>
        <v>408</v>
      </c>
      <c r="BB204" s="6" t="e">
        <f t="shared" ca="1" si="22"/>
        <v>#NAME?</v>
      </c>
      <c r="BC204" s="6">
        <f>VLOOKUP(A204,projmetadata!$A$2:$D$2036, 4, FALSE)</f>
        <v>35698</v>
      </c>
      <c r="BE204" s="9" t="e">
        <f t="shared" ca="1" si="23"/>
        <v>#NAME?</v>
      </c>
      <c r="BF204" s="6" t="e">
        <f t="shared" ca="1" si="24"/>
        <v>#NAME?</v>
      </c>
      <c r="BG204" s="6">
        <f t="shared" si="25"/>
        <v>1.4650680710403945E-2</v>
      </c>
      <c r="BH204" s="6">
        <f>VLOOKUP(A204, ALL_AP_DATA!$A$2:$D$3600, 3, FALSE)</f>
        <v>285</v>
      </c>
      <c r="BI204" s="6">
        <f>VLOOKUP(A204, ALL_AP_DATA!$A$2:$E$3600, 5, FALSE)</f>
        <v>523</v>
      </c>
      <c r="BJ204" s="6">
        <f t="shared" si="10"/>
        <v>1.2818627450980393</v>
      </c>
      <c r="BK204" s="6">
        <f t="shared" si="26"/>
        <v>0.69852941176470584</v>
      </c>
    </row>
    <row r="205" spans="1:63" ht="15.75" customHeight="1" x14ac:dyDescent="0.25">
      <c r="A205" s="6" t="s">
        <v>384</v>
      </c>
      <c r="B205" s="6" t="s">
        <v>64</v>
      </c>
      <c r="C205" s="6">
        <v>5</v>
      </c>
      <c r="D205" s="6">
        <v>26</v>
      </c>
      <c r="E205" s="6">
        <v>10</v>
      </c>
      <c r="F205" s="6">
        <v>63</v>
      </c>
      <c r="G205" s="6">
        <v>0.113</v>
      </c>
      <c r="H205" s="6">
        <v>0.55559999999999998</v>
      </c>
      <c r="I205" s="6">
        <v>0.24049999999999999</v>
      </c>
      <c r="Q205" s="6">
        <v>2</v>
      </c>
      <c r="R205" s="6">
        <v>4</v>
      </c>
      <c r="S205" s="6">
        <v>6</v>
      </c>
      <c r="T205" s="6">
        <v>74</v>
      </c>
      <c r="U205" s="6">
        <v>1.7399999999999999E-2</v>
      </c>
      <c r="V205" s="6">
        <v>0.33329999999999999</v>
      </c>
      <c r="W205" s="6">
        <v>0.28239999999999998</v>
      </c>
      <c r="X205" s="6">
        <v>8</v>
      </c>
      <c r="Y205" s="6">
        <v>50</v>
      </c>
      <c r="Z205" s="6">
        <v>14</v>
      </c>
      <c r="AA205" s="6">
        <v>109</v>
      </c>
      <c r="AB205" s="6">
        <v>0.21740000000000001</v>
      </c>
      <c r="AC205" s="6">
        <v>0.77780000000000005</v>
      </c>
      <c r="AD205" s="6">
        <v>0.41599999999999998</v>
      </c>
      <c r="AE205" s="6">
        <v>11</v>
      </c>
      <c r="AF205" s="6">
        <v>54</v>
      </c>
      <c r="AG205" s="6">
        <v>13</v>
      </c>
      <c r="AH205" s="6">
        <v>116</v>
      </c>
      <c r="AI205" s="6">
        <v>0.23480000000000001</v>
      </c>
      <c r="AJ205" s="6">
        <v>0.72219999999999995</v>
      </c>
      <c r="AK205" s="6">
        <v>0.44269999999999998</v>
      </c>
      <c r="AT205" s="6">
        <f t="shared" si="0"/>
        <v>2.4230769230769229</v>
      </c>
      <c r="AU205" s="6" t="str">
        <f t="shared" si="1"/>
        <v/>
      </c>
      <c r="AV205" s="6">
        <f t="shared" si="2"/>
        <v>18.5</v>
      </c>
      <c r="AW205" s="7">
        <f t="shared" si="3"/>
        <v>2.1800000000000002</v>
      </c>
      <c r="AX205" s="6">
        <f t="shared" si="4"/>
        <v>2.1481481481481484</v>
      </c>
      <c r="AY205" s="6" t="str">
        <f t="shared" si="5"/>
        <v/>
      </c>
      <c r="BA205" s="6">
        <f>VLOOKUP(A205, ALL_AP_DATA!$A$2:$F$3600, 6, FALSE)</f>
        <v>230</v>
      </c>
      <c r="BB205" s="6" t="e">
        <f t="shared" ca="1" si="22"/>
        <v>#NAME?</v>
      </c>
      <c r="BC205" s="6">
        <f>VLOOKUP(A205,projmetadata!$A$2:$D$2036, 4, FALSE)</f>
        <v>17861</v>
      </c>
      <c r="BE205" s="9" t="e">
        <f t="shared" ca="1" si="23"/>
        <v>#NAME?</v>
      </c>
      <c r="BF205" s="6" t="e">
        <f t="shared" ca="1" si="24"/>
        <v>#NAME?</v>
      </c>
      <c r="BG205" s="6">
        <f t="shared" si="25"/>
        <v>1.4668831532389005E-2</v>
      </c>
      <c r="BH205" s="6">
        <f>VLOOKUP(A205, ALL_AP_DATA!$A$2:$D$3600, 3, FALSE)</f>
        <v>81</v>
      </c>
      <c r="BI205" s="6">
        <f>VLOOKUP(A205, ALL_AP_DATA!$A$2:$E$3600, 5, FALSE)</f>
        <v>262</v>
      </c>
      <c r="BJ205" s="6">
        <f t="shared" si="10"/>
        <v>1.1391304347826088</v>
      </c>
      <c r="BK205" s="6">
        <f t="shared" si="26"/>
        <v>0.35217391304347828</v>
      </c>
    </row>
    <row r="206" spans="1:63" ht="15.75" customHeight="1" x14ac:dyDescent="0.25">
      <c r="A206" s="6" t="s">
        <v>1484</v>
      </c>
      <c r="B206" s="6" t="s">
        <v>64</v>
      </c>
      <c r="C206" s="6">
        <v>2</v>
      </c>
      <c r="D206" s="6">
        <v>9</v>
      </c>
      <c r="E206" s="6">
        <v>1</v>
      </c>
      <c r="F206" s="6">
        <v>7</v>
      </c>
      <c r="G206" s="6">
        <v>3.8300000000000001E-2</v>
      </c>
      <c r="H206" s="6">
        <v>6.6699999999999995E-2</v>
      </c>
      <c r="I206" s="6">
        <v>0.05</v>
      </c>
      <c r="X206" s="6">
        <v>10</v>
      </c>
      <c r="Y206" s="6">
        <v>47</v>
      </c>
      <c r="Z206" s="6">
        <v>3</v>
      </c>
      <c r="AA206" s="6">
        <v>14</v>
      </c>
      <c r="AB206" s="6">
        <v>0.2</v>
      </c>
      <c r="AC206" s="6">
        <v>0.2</v>
      </c>
      <c r="AD206" s="6">
        <v>0.1</v>
      </c>
      <c r="AE206" s="6">
        <v>3</v>
      </c>
      <c r="AF206" s="6">
        <v>20</v>
      </c>
      <c r="AG206" s="6">
        <v>6</v>
      </c>
      <c r="AH206" s="6">
        <v>46</v>
      </c>
      <c r="AI206" s="6">
        <v>8.5099999999999995E-2</v>
      </c>
      <c r="AJ206" s="6">
        <v>0.4</v>
      </c>
      <c r="AK206" s="6">
        <v>0.3286</v>
      </c>
      <c r="AT206" s="6">
        <f t="shared" si="0"/>
        <v>0.77777777777777779</v>
      </c>
      <c r="AU206" s="6" t="str">
        <f t="shared" si="1"/>
        <v/>
      </c>
      <c r="AV206" s="6" t="str">
        <f t="shared" si="2"/>
        <v/>
      </c>
      <c r="AW206" s="7">
        <f t="shared" si="3"/>
        <v>0.2978723404255319</v>
      </c>
      <c r="AX206" s="6">
        <f t="shared" si="4"/>
        <v>2.2999999999999998</v>
      </c>
      <c r="AY206" s="6" t="str">
        <f t="shared" si="5"/>
        <v/>
      </c>
      <c r="BA206" s="6">
        <f>VLOOKUP(A206, ALL_AP_DATA!$A$2:$F$3600, 6, FALSE)</f>
        <v>235</v>
      </c>
      <c r="BB206" s="6" t="e">
        <f t="shared" ca="1" si="22"/>
        <v>#NAME?</v>
      </c>
      <c r="BC206" s="6">
        <f>VLOOKUP(A206,projmetadata!$A$2:$D$2036, 4, FALSE)</f>
        <v>9488</v>
      </c>
      <c r="BE206" s="9" t="e">
        <f t="shared" ca="1" si="23"/>
        <v>#NAME?</v>
      </c>
      <c r="BF206" s="6" t="e">
        <f t="shared" ca="1" si="24"/>
        <v>#NAME?</v>
      </c>
      <c r="BG206" s="6">
        <f t="shared" si="25"/>
        <v>1.475548060708263E-2</v>
      </c>
      <c r="BH206" s="6">
        <f>VLOOKUP(A206, ALL_AP_DATA!$A$2:$D$3600, 3, FALSE)</f>
        <v>66</v>
      </c>
      <c r="BI206" s="6">
        <f>VLOOKUP(A206, ALL_AP_DATA!$A$2:$E$3600, 5, FALSE)</f>
        <v>140</v>
      </c>
      <c r="BJ206" s="6">
        <f t="shared" si="10"/>
        <v>0.5957446808510638</v>
      </c>
      <c r="BK206" s="6">
        <f t="shared" si="26"/>
        <v>0.28085106382978725</v>
      </c>
    </row>
    <row r="207" spans="1:63" ht="15.75" customHeight="1" x14ac:dyDescent="0.25">
      <c r="A207" s="6" t="s">
        <v>249</v>
      </c>
      <c r="B207" s="6" t="s">
        <v>64</v>
      </c>
      <c r="C207" s="6">
        <v>2</v>
      </c>
      <c r="D207" s="6">
        <v>470</v>
      </c>
      <c r="E207" s="6">
        <v>15</v>
      </c>
      <c r="F207" s="6">
        <v>1970</v>
      </c>
      <c r="G207" s="6">
        <v>0.24959999999999999</v>
      </c>
      <c r="H207" s="6">
        <v>0.75</v>
      </c>
      <c r="I207" s="6">
        <v>0.42280000000000001</v>
      </c>
      <c r="J207" s="6">
        <v>1</v>
      </c>
      <c r="K207" s="6">
        <v>7</v>
      </c>
      <c r="L207" s="6">
        <v>12</v>
      </c>
      <c r="M207" s="6">
        <v>2168</v>
      </c>
      <c r="N207" s="6">
        <v>3.7000000000000002E-3</v>
      </c>
      <c r="O207" s="6">
        <v>0.6</v>
      </c>
      <c r="P207" s="6">
        <v>0.46529999999999999</v>
      </c>
      <c r="Q207" s="6">
        <v>2</v>
      </c>
      <c r="R207" s="6">
        <v>5</v>
      </c>
      <c r="S207" s="6">
        <v>4</v>
      </c>
      <c r="T207" s="6">
        <v>168</v>
      </c>
      <c r="U207" s="6">
        <v>2.7000000000000001E-3</v>
      </c>
      <c r="V207" s="6">
        <v>0.2</v>
      </c>
      <c r="W207" s="6">
        <v>3.61E-2</v>
      </c>
      <c r="X207" s="6">
        <v>47</v>
      </c>
      <c r="Y207" s="6">
        <v>770</v>
      </c>
      <c r="Z207" s="6">
        <v>16</v>
      </c>
      <c r="AA207" s="6">
        <v>2450</v>
      </c>
      <c r="AB207" s="6">
        <v>0.40889999999999999</v>
      </c>
      <c r="AC207" s="6">
        <v>0.8</v>
      </c>
      <c r="AD207" s="6">
        <v>0.52590000000000003</v>
      </c>
      <c r="AE207" s="6">
        <v>74</v>
      </c>
      <c r="AF207" s="6">
        <v>1235</v>
      </c>
      <c r="AG207" s="6">
        <v>18</v>
      </c>
      <c r="AH207" s="6">
        <v>4521</v>
      </c>
      <c r="AI207" s="6">
        <v>0.65590000000000004</v>
      </c>
      <c r="AJ207" s="6">
        <v>0.9</v>
      </c>
      <c r="AK207" s="6">
        <v>0.97040000000000004</v>
      </c>
      <c r="AT207" s="6">
        <f t="shared" si="0"/>
        <v>4.1914893617021276</v>
      </c>
      <c r="AU207" s="6">
        <f t="shared" si="1"/>
        <v>309.71428571428572</v>
      </c>
      <c r="AV207" s="6">
        <f t="shared" si="2"/>
        <v>33.6</v>
      </c>
      <c r="AW207" s="7">
        <f t="shared" si="3"/>
        <v>3.1818181818181817</v>
      </c>
      <c r="AX207" s="6">
        <f t="shared" si="4"/>
        <v>3.6607287449392714</v>
      </c>
      <c r="AY207" s="6" t="str">
        <f t="shared" si="5"/>
        <v/>
      </c>
      <c r="BA207" s="6">
        <f>VLOOKUP(A207, ALL_AP_DATA!$A$2:$F$3600, 6, FALSE)</f>
        <v>1883</v>
      </c>
      <c r="BB207" s="6" t="e">
        <f t="shared" ca="1" si="22"/>
        <v>#NAME?</v>
      </c>
      <c r="BC207" s="6">
        <f>VLOOKUP(A207,projmetadata!$A$2:$D$2036, 4, FALSE)</f>
        <v>313833</v>
      </c>
      <c r="BE207" s="9" t="e">
        <f t="shared" ca="1" si="23"/>
        <v>#NAME?</v>
      </c>
      <c r="BF207" s="6" t="e">
        <f t="shared" ca="1" si="24"/>
        <v>#NAME?</v>
      </c>
      <c r="BG207" s="6">
        <f t="shared" si="25"/>
        <v>1.4845475141237538E-2</v>
      </c>
      <c r="BH207" s="6">
        <f>VLOOKUP(A207, ALL_AP_DATA!$A$2:$D$3600, 3, FALSE)</f>
        <v>1422</v>
      </c>
      <c r="BI207" s="6">
        <f>VLOOKUP(A207, ALL_AP_DATA!$A$2:$E$3600, 5, FALSE)</f>
        <v>4659</v>
      </c>
      <c r="BJ207" s="6">
        <f t="shared" si="10"/>
        <v>2.4742432288900691</v>
      </c>
      <c r="BK207" s="6">
        <f t="shared" si="26"/>
        <v>0.75517790759426451</v>
      </c>
    </row>
    <row r="208" spans="1:63" ht="15.75" customHeight="1" x14ac:dyDescent="0.25">
      <c r="A208" s="6" t="s">
        <v>632</v>
      </c>
      <c r="B208" s="6" t="s">
        <v>64</v>
      </c>
      <c r="C208" s="6">
        <v>53</v>
      </c>
      <c r="D208" s="6">
        <v>441</v>
      </c>
      <c r="E208" s="6">
        <v>42</v>
      </c>
      <c r="F208" s="6">
        <v>1167</v>
      </c>
      <c r="G208" s="6">
        <v>7.3599999999999999E-2</v>
      </c>
      <c r="H208" s="6">
        <v>0.4375</v>
      </c>
      <c r="I208" s="6">
        <v>0.17879999999999999</v>
      </c>
      <c r="Q208" s="6">
        <v>7</v>
      </c>
      <c r="R208" s="6">
        <v>26</v>
      </c>
      <c r="S208" s="6">
        <v>24</v>
      </c>
      <c r="T208" s="6">
        <v>1638</v>
      </c>
      <c r="U208" s="6">
        <v>4.3E-3</v>
      </c>
      <c r="V208" s="6">
        <v>0.25</v>
      </c>
      <c r="W208" s="6">
        <v>0.251</v>
      </c>
      <c r="X208" s="6">
        <v>136</v>
      </c>
      <c r="Y208" s="6">
        <v>1317</v>
      </c>
      <c r="Z208" s="6">
        <v>53</v>
      </c>
      <c r="AA208" s="6">
        <v>3835</v>
      </c>
      <c r="AB208" s="6">
        <v>0.21970000000000001</v>
      </c>
      <c r="AC208" s="6">
        <v>0.55210000000000004</v>
      </c>
      <c r="AD208" s="6">
        <v>0.58760000000000001</v>
      </c>
      <c r="AE208" s="6">
        <v>361</v>
      </c>
      <c r="AF208" s="6">
        <v>3095</v>
      </c>
      <c r="AG208" s="6">
        <v>73</v>
      </c>
      <c r="AH208" s="6">
        <v>4457</v>
      </c>
      <c r="AI208" s="6">
        <v>0.51629999999999998</v>
      </c>
      <c r="AJ208" s="6">
        <v>0.76039999999999996</v>
      </c>
      <c r="AK208" s="6">
        <v>0.68289999999999995</v>
      </c>
      <c r="AT208" s="6">
        <f t="shared" si="0"/>
        <v>2.6462585034013606</v>
      </c>
      <c r="AU208" s="6" t="str">
        <f t="shared" si="1"/>
        <v/>
      </c>
      <c r="AV208" s="6">
        <f t="shared" si="2"/>
        <v>63</v>
      </c>
      <c r="AW208" s="7">
        <f t="shared" si="3"/>
        <v>2.9119210326499618</v>
      </c>
      <c r="AX208" s="6">
        <f t="shared" si="4"/>
        <v>1.4400646203554119</v>
      </c>
      <c r="AY208" s="6" t="str">
        <f t="shared" si="5"/>
        <v/>
      </c>
      <c r="BA208" s="6">
        <f>VLOOKUP(A208, ALL_AP_DATA!$A$2:$F$3600, 6, FALSE)</f>
        <v>5995</v>
      </c>
      <c r="BB208" s="6" t="e">
        <f t="shared" ca="1" si="22"/>
        <v>#NAME?</v>
      </c>
      <c r="BC208" s="6">
        <f>VLOOKUP(A208,projmetadata!$A$2:$D$2036, 4, FALSE)</f>
        <v>439226</v>
      </c>
      <c r="BE208" s="9" t="e">
        <f t="shared" ca="1" si="23"/>
        <v>#NAME?</v>
      </c>
      <c r="BF208" s="6" t="e">
        <f t="shared" ca="1" si="24"/>
        <v>#NAME?</v>
      </c>
      <c r="BG208" s="6">
        <f t="shared" si="25"/>
        <v>1.4860231407066066E-2</v>
      </c>
      <c r="BH208" s="6">
        <f>VLOOKUP(A208, ALL_AP_DATA!$A$2:$D$3600, 3, FALSE)</f>
        <v>3646</v>
      </c>
      <c r="BI208" s="6">
        <f>VLOOKUP(A208, ALL_AP_DATA!$A$2:$E$3600, 5, FALSE)</f>
        <v>6527</v>
      </c>
      <c r="BJ208" s="6">
        <f t="shared" si="10"/>
        <v>1.0887406171809841</v>
      </c>
      <c r="BK208" s="6">
        <f t="shared" si="26"/>
        <v>0.60817347789824849</v>
      </c>
    </row>
    <row r="209" spans="1:63" ht="15.75" customHeight="1" x14ac:dyDescent="0.25">
      <c r="A209" s="6" t="s">
        <v>824</v>
      </c>
      <c r="B209" s="6" t="s">
        <v>64</v>
      </c>
      <c r="C209" s="6">
        <v>9</v>
      </c>
      <c r="D209" s="6">
        <v>55</v>
      </c>
      <c r="E209" s="6">
        <v>17</v>
      </c>
      <c r="F209" s="6">
        <v>629</v>
      </c>
      <c r="G209" s="6">
        <v>0.16520000000000001</v>
      </c>
      <c r="H209" s="6">
        <v>0.89470000000000005</v>
      </c>
      <c r="I209" s="6">
        <v>0.60129999999999995</v>
      </c>
      <c r="Q209" s="6">
        <v>2</v>
      </c>
      <c r="R209" s="6">
        <v>5</v>
      </c>
      <c r="S209" s="6">
        <v>12</v>
      </c>
      <c r="T209" s="6">
        <v>626</v>
      </c>
      <c r="U209" s="6">
        <v>1.4999999999999999E-2</v>
      </c>
      <c r="V209" s="6">
        <v>0.63160000000000005</v>
      </c>
      <c r="W209" s="6">
        <v>0.59850000000000003</v>
      </c>
      <c r="X209" s="6">
        <v>45</v>
      </c>
      <c r="Y209" s="6">
        <v>142</v>
      </c>
      <c r="Z209" s="6">
        <v>17</v>
      </c>
      <c r="AA209" s="6">
        <v>618</v>
      </c>
      <c r="AB209" s="6">
        <v>0.4264</v>
      </c>
      <c r="AC209" s="6">
        <v>0.89470000000000005</v>
      </c>
      <c r="AD209" s="6">
        <v>0.59079999999999999</v>
      </c>
      <c r="AE209" s="6">
        <v>24</v>
      </c>
      <c r="AF209" s="6">
        <v>96</v>
      </c>
      <c r="AG209" s="6">
        <v>17</v>
      </c>
      <c r="AH209" s="6">
        <v>623</v>
      </c>
      <c r="AI209" s="6">
        <v>0.2883</v>
      </c>
      <c r="AJ209" s="6">
        <v>0.89470000000000005</v>
      </c>
      <c r="AK209" s="6">
        <v>0.59560000000000002</v>
      </c>
      <c r="AT209" s="6">
        <f t="shared" si="0"/>
        <v>11.436363636363636</v>
      </c>
      <c r="AU209" s="6" t="str">
        <f t="shared" si="1"/>
        <v/>
      </c>
      <c r="AV209" s="6">
        <f t="shared" si="2"/>
        <v>125.2</v>
      </c>
      <c r="AW209" s="7">
        <f t="shared" si="3"/>
        <v>4.352112676056338</v>
      </c>
      <c r="AX209" s="6">
        <f t="shared" si="4"/>
        <v>6.489583333333333</v>
      </c>
      <c r="AY209" s="6" t="str">
        <f t="shared" si="5"/>
        <v/>
      </c>
      <c r="BA209" s="6">
        <f>VLOOKUP(A209, ALL_AP_DATA!$A$2:$F$3600, 6, FALSE)</f>
        <v>333</v>
      </c>
      <c r="BB209" s="6" t="e">
        <f t="shared" ca="1" si="22"/>
        <v>#NAME?</v>
      </c>
      <c r="BC209" s="6">
        <f>VLOOKUP(A209,projmetadata!$A$2:$D$2036, 4, FALSE)</f>
        <v>70252</v>
      </c>
      <c r="BE209" s="9" t="e">
        <f t="shared" ca="1" si="23"/>
        <v>#NAME?</v>
      </c>
      <c r="BF209" s="6" t="e">
        <f t="shared" ca="1" si="24"/>
        <v>#NAME?</v>
      </c>
      <c r="BG209" s="6">
        <f t="shared" si="25"/>
        <v>1.4889255821898309E-2</v>
      </c>
      <c r="BH209" s="6">
        <f>VLOOKUP(A209, ALL_AP_DATA!$A$2:$D$3600, 3, FALSE)</f>
        <v>196</v>
      </c>
      <c r="BI209" s="6">
        <f>VLOOKUP(A209, ALL_AP_DATA!$A$2:$E$3600, 5, FALSE)</f>
        <v>1046</v>
      </c>
      <c r="BJ209" s="6">
        <f t="shared" si="10"/>
        <v>3.1411411411411412</v>
      </c>
      <c r="BK209" s="6">
        <f t="shared" si="26"/>
        <v>0.58858858858858853</v>
      </c>
    </row>
    <row r="210" spans="1:63" ht="15.75" customHeight="1" x14ac:dyDescent="0.25">
      <c r="A210" s="6" t="s">
        <v>964</v>
      </c>
      <c r="B210" s="6" t="s">
        <v>64</v>
      </c>
      <c r="C210" s="6">
        <v>25</v>
      </c>
      <c r="D210" s="6">
        <v>308</v>
      </c>
      <c r="E210" s="6">
        <v>26</v>
      </c>
      <c r="F210" s="6">
        <v>990</v>
      </c>
      <c r="G210" s="6">
        <v>8.9599999999999999E-2</v>
      </c>
      <c r="H210" s="6">
        <v>0.42620000000000002</v>
      </c>
      <c r="I210" s="6">
        <v>0.31469999999999998</v>
      </c>
      <c r="Q210" s="6">
        <v>9</v>
      </c>
      <c r="R210" s="6">
        <v>30</v>
      </c>
      <c r="S210" s="6">
        <v>23</v>
      </c>
      <c r="T210" s="6">
        <v>736</v>
      </c>
      <c r="U210" s="6">
        <v>8.6999999999999994E-3</v>
      </c>
      <c r="V210" s="6">
        <v>0.377</v>
      </c>
      <c r="W210" s="6">
        <v>0.2339</v>
      </c>
      <c r="X210" s="6">
        <v>152</v>
      </c>
      <c r="Y210" s="6">
        <v>682</v>
      </c>
      <c r="Z210" s="6">
        <v>32</v>
      </c>
      <c r="AA210" s="6">
        <v>1443</v>
      </c>
      <c r="AB210" s="6">
        <v>0.1983</v>
      </c>
      <c r="AC210" s="6">
        <v>0.52459999999999996</v>
      </c>
      <c r="AD210" s="6">
        <v>0.4587</v>
      </c>
      <c r="AE210" s="6">
        <v>197</v>
      </c>
      <c r="AF210" s="6">
        <v>652</v>
      </c>
      <c r="AG210" s="6">
        <v>36</v>
      </c>
      <c r="AH210" s="6">
        <v>1708</v>
      </c>
      <c r="AI210" s="6">
        <v>0.18959999999999999</v>
      </c>
      <c r="AJ210" s="6">
        <v>0.59019999999999995</v>
      </c>
      <c r="AK210" s="6">
        <v>0.54290000000000005</v>
      </c>
      <c r="AT210" s="6">
        <f t="shared" si="0"/>
        <v>3.2142857142857144</v>
      </c>
      <c r="AU210" s="6" t="str">
        <f t="shared" si="1"/>
        <v/>
      </c>
      <c r="AV210" s="6">
        <f t="shared" si="2"/>
        <v>24.533333333333335</v>
      </c>
      <c r="AW210" s="7">
        <f t="shared" si="3"/>
        <v>2.1158357771260996</v>
      </c>
      <c r="AX210" s="6">
        <f t="shared" si="4"/>
        <v>2.6196319018404908</v>
      </c>
      <c r="AY210" s="6" t="str">
        <f t="shared" si="5"/>
        <v/>
      </c>
      <c r="BA210" s="6">
        <f>VLOOKUP(A210, ALL_AP_DATA!$A$2:$F$3600, 6, FALSE)</f>
        <v>3439</v>
      </c>
      <c r="BB210" s="6" t="e">
        <f t="shared" ca="1" si="22"/>
        <v>#NAME?</v>
      </c>
      <c r="BC210" s="6">
        <f>VLOOKUP(A210,projmetadata!$A$2:$D$2036, 4, FALSE)</f>
        <v>209431</v>
      </c>
      <c r="BE210" s="9" t="e">
        <f t="shared" ca="1" si="23"/>
        <v>#NAME?</v>
      </c>
      <c r="BF210" s="6" t="e">
        <f t="shared" ca="1" si="24"/>
        <v>#NAME?</v>
      </c>
      <c r="BG210" s="6">
        <f t="shared" si="25"/>
        <v>1.5021653909879626E-2</v>
      </c>
      <c r="BH210" s="6">
        <f>VLOOKUP(A210, ALL_AP_DATA!$A$2:$D$3600, 3, FALSE)</f>
        <v>1046</v>
      </c>
      <c r="BI210" s="6">
        <f>VLOOKUP(A210, ALL_AP_DATA!$A$2:$E$3600, 5, FALSE)</f>
        <v>3146</v>
      </c>
      <c r="BJ210" s="6">
        <f t="shared" si="10"/>
        <v>0.91480081419017156</v>
      </c>
      <c r="BK210" s="6">
        <f t="shared" si="26"/>
        <v>0.30415818551904622</v>
      </c>
    </row>
    <row r="211" spans="1:63" ht="15.75" customHeight="1" x14ac:dyDescent="0.25">
      <c r="A211" s="6" t="s">
        <v>429</v>
      </c>
      <c r="B211" s="6" t="s">
        <v>64</v>
      </c>
      <c r="C211" s="6">
        <v>4</v>
      </c>
      <c r="D211" s="6">
        <v>15</v>
      </c>
      <c r="E211" s="6">
        <v>4</v>
      </c>
      <c r="F211" s="6">
        <v>232</v>
      </c>
      <c r="G211" s="6">
        <v>0.11360000000000001</v>
      </c>
      <c r="H211" s="6">
        <v>0.8</v>
      </c>
      <c r="I211" s="6">
        <v>0.82269999999999999</v>
      </c>
      <c r="X211" s="6">
        <v>5</v>
      </c>
      <c r="Y211" s="6">
        <v>41</v>
      </c>
      <c r="Z211" s="6">
        <v>1</v>
      </c>
      <c r="AA211" s="6">
        <v>16</v>
      </c>
      <c r="AB211" s="6">
        <v>0.31059999999999999</v>
      </c>
      <c r="AC211" s="6">
        <v>0.2</v>
      </c>
      <c r="AD211" s="6">
        <v>5.67E-2</v>
      </c>
      <c r="AE211" s="6">
        <v>11</v>
      </c>
      <c r="AF211" s="6">
        <v>46</v>
      </c>
      <c r="AG211" s="6">
        <v>4</v>
      </c>
      <c r="AH211" s="6">
        <v>132</v>
      </c>
      <c r="AI211" s="6">
        <v>0.34849999999999998</v>
      </c>
      <c r="AJ211" s="6">
        <v>0.8</v>
      </c>
      <c r="AK211" s="6">
        <v>0.46810000000000002</v>
      </c>
      <c r="AT211" s="6">
        <f t="shared" si="0"/>
        <v>15.466666666666667</v>
      </c>
      <c r="AU211" s="6" t="str">
        <f t="shared" si="1"/>
        <v/>
      </c>
      <c r="AV211" s="6" t="str">
        <f t="shared" si="2"/>
        <v/>
      </c>
      <c r="AW211" s="7">
        <f t="shared" si="3"/>
        <v>0.3902439024390244</v>
      </c>
      <c r="AX211" s="6">
        <f t="shared" si="4"/>
        <v>2.8695652173913042</v>
      </c>
      <c r="AY211" s="6" t="str">
        <f t="shared" si="5"/>
        <v/>
      </c>
      <c r="BA211" s="6">
        <f>VLOOKUP(A211, ALL_AP_DATA!$A$2:$F$3600, 6, FALSE)</f>
        <v>132</v>
      </c>
      <c r="BB211" s="6" t="e">
        <f t="shared" ca="1" si="22"/>
        <v>#NAME?</v>
      </c>
      <c r="BC211" s="6">
        <f>VLOOKUP(A211,projmetadata!$A$2:$D$2036, 4, FALSE)</f>
        <v>18605</v>
      </c>
      <c r="BE211" s="9" t="e">
        <f t="shared" ca="1" si="23"/>
        <v>#NAME?</v>
      </c>
      <c r="BF211" s="6" t="e">
        <f t="shared" ca="1" si="24"/>
        <v>#NAME?</v>
      </c>
      <c r="BG211" s="6">
        <f t="shared" si="25"/>
        <v>1.5157215802203708E-2</v>
      </c>
      <c r="BH211" s="6">
        <f>VLOOKUP(A211, ALL_AP_DATA!$A$2:$D$3600, 3, FALSE)</f>
        <v>73</v>
      </c>
      <c r="BI211" s="6">
        <f>VLOOKUP(A211, ALL_AP_DATA!$A$2:$E$3600, 5, FALSE)</f>
        <v>282</v>
      </c>
      <c r="BJ211" s="6">
        <f t="shared" si="10"/>
        <v>2.1363636363636362</v>
      </c>
      <c r="BK211" s="6">
        <f t="shared" si="26"/>
        <v>0.55303030303030298</v>
      </c>
    </row>
    <row r="212" spans="1:63" ht="15.75" customHeight="1" x14ac:dyDescent="0.25">
      <c r="A212" s="6" t="s">
        <v>435</v>
      </c>
      <c r="B212" s="6" t="s">
        <v>64</v>
      </c>
      <c r="C212" s="6">
        <v>6</v>
      </c>
      <c r="D212" s="6">
        <v>40</v>
      </c>
      <c r="E212" s="6">
        <v>5</v>
      </c>
      <c r="F212" s="6">
        <v>68</v>
      </c>
      <c r="G212" s="6">
        <v>0.14760000000000001</v>
      </c>
      <c r="H212" s="6">
        <v>0.41670000000000001</v>
      </c>
      <c r="I212" s="6">
        <v>0.1158</v>
      </c>
      <c r="X212" s="6">
        <v>5</v>
      </c>
      <c r="Y212" s="6">
        <v>107</v>
      </c>
      <c r="Z212" s="6">
        <v>9</v>
      </c>
      <c r="AA212" s="6">
        <v>205</v>
      </c>
      <c r="AB212" s="6">
        <v>0.39479999999999998</v>
      </c>
      <c r="AC212" s="6">
        <v>0.75</v>
      </c>
      <c r="AD212" s="6">
        <v>0.34920000000000001</v>
      </c>
      <c r="AE212" s="6">
        <v>25</v>
      </c>
      <c r="AF212" s="6">
        <v>87</v>
      </c>
      <c r="AG212" s="6">
        <v>8</v>
      </c>
      <c r="AH212" s="6">
        <v>290</v>
      </c>
      <c r="AI212" s="6">
        <v>0.32100000000000001</v>
      </c>
      <c r="AJ212" s="6">
        <v>0.66669999999999996</v>
      </c>
      <c r="AK212" s="6">
        <v>0.49399999999999999</v>
      </c>
      <c r="AT212" s="6">
        <f t="shared" si="0"/>
        <v>1.7</v>
      </c>
      <c r="AU212" s="6" t="str">
        <f t="shared" si="1"/>
        <v/>
      </c>
      <c r="AV212" s="6" t="str">
        <f t="shared" si="2"/>
        <v/>
      </c>
      <c r="AW212" s="7">
        <f t="shared" si="3"/>
        <v>1.9158878504672898</v>
      </c>
      <c r="AX212" s="6">
        <f t="shared" si="4"/>
        <v>3.3333333333333335</v>
      </c>
      <c r="AY212" s="6" t="str">
        <f t="shared" si="5"/>
        <v/>
      </c>
      <c r="BA212" s="6">
        <f>VLOOKUP(A212, ALL_AP_DATA!$A$2:$F$3600, 6, FALSE)</f>
        <v>271</v>
      </c>
      <c r="BB212" s="6" t="e">
        <f t="shared" ca="1" si="22"/>
        <v>#NAME?</v>
      </c>
      <c r="BC212" s="6">
        <f>VLOOKUP(A212,projmetadata!$A$2:$D$2036, 4, FALSE)</f>
        <v>38424</v>
      </c>
      <c r="BE212" s="9" t="e">
        <f t="shared" ca="1" si="23"/>
        <v>#NAME?</v>
      </c>
      <c r="BF212" s="6" t="e">
        <f t="shared" ca="1" si="24"/>
        <v>#NAME?</v>
      </c>
      <c r="BG212" s="6">
        <f t="shared" si="25"/>
        <v>1.5276910264418072E-2</v>
      </c>
      <c r="BH212" s="6">
        <f>VLOOKUP(A212, ALL_AP_DATA!$A$2:$D$3600, 3, FALSE)</f>
        <v>159</v>
      </c>
      <c r="BI212" s="6">
        <f>VLOOKUP(A212, ALL_AP_DATA!$A$2:$E$3600, 5, FALSE)</f>
        <v>587</v>
      </c>
      <c r="BJ212" s="6">
        <f t="shared" si="10"/>
        <v>2.1660516605166054</v>
      </c>
      <c r="BK212" s="6">
        <f t="shared" si="26"/>
        <v>0.58671586715867163</v>
      </c>
    </row>
    <row r="213" spans="1:63" ht="15.75" customHeight="1" x14ac:dyDescent="0.25">
      <c r="A213" s="6" t="s">
        <v>1167</v>
      </c>
      <c r="B213" s="6" t="s">
        <v>64</v>
      </c>
      <c r="C213" s="6">
        <v>11</v>
      </c>
      <c r="D213" s="6">
        <v>138</v>
      </c>
      <c r="E213" s="6">
        <v>33</v>
      </c>
      <c r="F213" s="6">
        <v>1009</v>
      </c>
      <c r="G213" s="6">
        <v>0.2069</v>
      </c>
      <c r="H213" s="6">
        <v>0.76739999999999997</v>
      </c>
      <c r="I213" s="6">
        <v>0.60309999999999997</v>
      </c>
      <c r="J213" s="6">
        <v>1</v>
      </c>
      <c r="K213" s="6">
        <v>7</v>
      </c>
      <c r="L213" s="6">
        <v>22</v>
      </c>
      <c r="M213" s="6">
        <v>750</v>
      </c>
      <c r="N213" s="6">
        <v>1.0500000000000001E-2</v>
      </c>
      <c r="O213" s="6">
        <v>0.51160000000000005</v>
      </c>
      <c r="P213" s="6">
        <v>0.44829999999999998</v>
      </c>
      <c r="Q213" s="6">
        <v>4</v>
      </c>
      <c r="R213" s="6">
        <v>9</v>
      </c>
      <c r="S213" s="6">
        <v>23</v>
      </c>
      <c r="T213" s="6">
        <v>793</v>
      </c>
      <c r="U213" s="6">
        <v>1.35E-2</v>
      </c>
      <c r="V213" s="6">
        <v>0.53490000000000004</v>
      </c>
      <c r="W213" s="6">
        <v>0.47399999999999998</v>
      </c>
      <c r="X213" s="6">
        <v>35</v>
      </c>
      <c r="Y213" s="6">
        <v>257</v>
      </c>
      <c r="Z213" s="6">
        <v>37</v>
      </c>
      <c r="AA213" s="6">
        <v>1230</v>
      </c>
      <c r="AB213" s="6">
        <v>0.38529999999999998</v>
      </c>
      <c r="AC213" s="6">
        <v>0.86050000000000004</v>
      </c>
      <c r="AD213" s="6">
        <v>0.73519999999999996</v>
      </c>
      <c r="AE213" s="6">
        <v>50</v>
      </c>
      <c r="AF213" s="6">
        <v>292</v>
      </c>
      <c r="AG213" s="6">
        <v>36</v>
      </c>
      <c r="AH213" s="6">
        <v>1455</v>
      </c>
      <c r="AI213" s="6">
        <v>0.43780000000000002</v>
      </c>
      <c r="AJ213" s="6">
        <v>0.83720000000000006</v>
      </c>
      <c r="AK213" s="6">
        <v>0.86970000000000003</v>
      </c>
      <c r="AT213" s="6">
        <f t="shared" si="0"/>
        <v>7.3115942028985508</v>
      </c>
      <c r="AU213" s="6">
        <f t="shared" si="1"/>
        <v>107.14285714285714</v>
      </c>
      <c r="AV213" s="6">
        <f t="shared" si="2"/>
        <v>88.111111111111114</v>
      </c>
      <c r="AW213" s="7">
        <f t="shared" si="3"/>
        <v>4.7859922178988326</v>
      </c>
      <c r="AX213" s="6">
        <f t="shared" si="4"/>
        <v>4.9828767123287667</v>
      </c>
      <c r="AY213" s="6" t="str">
        <f t="shared" si="5"/>
        <v/>
      </c>
      <c r="BA213" s="6">
        <f>VLOOKUP(A213, ALL_AP_DATA!$A$2:$F$3600, 6, FALSE)</f>
        <v>667</v>
      </c>
      <c r="BB213" s="6" t="e">
        <f t="shared" ca="1" si="22"/>
        <v>#NAME?</v>
      </c>
      <c r="BC213" s="6">
        <f>VLOOKUP(A213,projmetadata!$A$2:$D$2036, 4, FALSE)</f>
        <v>107437</v>
      </c>
      <c r="BE213" s="9" t="e">
        <f t="shared" ca="1" si="23"/>
        <v>#NAME?</v>
      </c>
      <c r="BF213" s="6" t="e">
        <f t="shared" ca="1" si="24"/>
        <v>#NAME?</v>
      </c>
      <c r="BG213" s="6">
        <f t="shared" si="25"/>
        <v>1.557191656505673E-2</v>
      </c>
      <c r="BH213" s="6">
        <f>VLOOKUP(A213, ALL_AP_DATA!$A$2:$D$3600, 3, FALSE)</f>
        <v>398</v>
      </c>
      <c r="BI213" s="6">
        <f>VLOOKUP(A213, ALL_AP_DATA!$A$2:$E$3600, 5, FALSE)</f>
        <v>1673</v>
      </c>
      <c r="BJ213" s="6">
        <f t="shared" si="10"/>
        <v>2.5082458770614693</v>
      </c>
      <c r="BK213" s="6">
        <f t="shared" si="26"/>
        <v>0.59670164917541224</v>
      </c>
    </row>
    <row r="214" spans="1:63" ht="15.75" customHeight="1" x14ac:dyDescent="0.25">
      <c r="A214" s="6" t="s">
        <v>301</v>
      </c>
      <c r="B214" s="6" t="s">
        <v>64</v>
      </c>
      <c r="C214" s="6">
        <v>1</v>
      </c>
      <c r="D214" s="6">
        <v>2</v>
      </c>
      <c r="E214" s="6">
        <v>0</v>
      </c>
      <c r="F214" s="6">
        <v>0</v>
      </c>
      <c r="G214" s="6">
        <v>1.2E-2</v>
      </c>
      <c r="H214" s="6">
        <v>0</v>
      </c>
      <c r="I214" s="6">
        <v>0</v>
      </c>
      <c r="Q214" s="6">
        <v>1</v>
      </c>
      <c r="R214" s="6">
        <v>3</v>
      </c>
      <c r="S214" s="6">
        <v>4</v>
      </c>
      <c r="T214" s="6">
        <v>104</v>
      </c>
      <c r="U214" s="6">
        <v>1.7999999999999999E-2</v>
      </c>
      <c r="V214" s="6">
        <v>0.5</v>
      </c>
      <c r="W214" s="6">
        <v>0.1739</v>
      </c>
      <c r="X214" s="6">
        <v>4</v>
      </c>
      <c r="Y214" s="6">
        <v>37</v>
      </c>
      <c r="Z214" s="6">
        <v>5</v>
      </c>
      <c r="AA214" s="6">
        <v>260</v>
      </c>
      <c r="AB214" s="6">
        <v>0.22159999999999999</v>
      </c>
      <c r="AC214" s="6">
        <v>0.625</v>
      </c>
      <c r="AD214" s="6">
        <v>0.43480000000000002</v>
      </c>
      <c r="AE214" s="6">
        <v>17</v>
      </c>
      <c r="AF214" s="6">
        <v>78</v>
      </c>
      <c r="AG214" s="6">
        <v>5</v>
      </c>
      <c r="AH214" s="6">
        <v>245</v>
      </c>
      <c r="AI214" s="6">
        <v>0.46710000000000002</v>
      </c>
      <c r="AJ214" s="6">
        <v>0.625</v>
      </c>
      <c r="AK214" s="6">
        <v>0.40970000000000001</v>
      </c>
      <c r="AT214" s="6">
        <f t="shared" si="0"/>
        <v>0</v>
      </c>
      <c r="AU214" s="6" t="str">
        <f t="shared" si="1"/>
        <v/>
      </c>
      <c r="AV214" s="6">
        <f t="shared" si="2"/>
        <v>34.666666666666664</v>
      </c>
      <c r="AW214" s="7">
        <f t="shared" si="3"/>
        <v>7.0270270270270272</v>
      </c>
      <c r="AX214" s="6">
        <f t="shared" si="4"/>
        <v>3.141025641025641</v>
      </c>
      <c r="AY214" s="6" t="str">
        <f t="shared" si="5"/>
        <v/>
      </c>
      <c r="BA214" s="6">
        <f>VLOOKUP(A214, ALL_AP_DATA!$A$2:$F$3600, 6, FALSE)</f>
        <v>167</v>
      </c>
      <c r="BB214" s="6" t="e">
        <f t="shared" ca="1" si="22"/>
        <v>#NAME?</v>
      </c>
      <c r="BC214" s="6">
        <f>VLOOKUP(A214,projmetadata!$A$2:$D$2036, 4, FALSE)</f>
        <v>38247</v>
      </c>
      <c r="BE214" s="9" t="e">
        <f t="shared" ca="1" si="23"/>
        <v>#NAME?</v>
      </c>
      <c r="BF214" s="6" t="e">
        <f t="shared" ca="1" si="24"/>
        <v>#NAME?</v>
      </c>
      <c r="BG214" s="6">
        <f t="shared" si="25"/>
        <v>1.5635213219337463E-2</v>
      </c>
      <c r="BH214" s="6">
        <f>VLOOKUP(A214, ALL_AP_DATA!$A$2:$D$3600, 3, FALSE)</f>
        <v>98</v>
      </c>
      <c r="BI214" s="6">
        <f>VLOOKUP(A214, ALL_AP_DATA!$A$2:$E$3600, 5, FALSE)</f>
        <v>598</v>
      </c>
      <c r="BJ214" s="6">
        <f t="shared" si="10"/>
        <v>3.5808383233532934</v>
      </c>
      <c r="BK214" s="6">
        <f t="shared" si="26"/>
        <v>0.58682634730538918</v>
      </c>
    </row>
    <row r="215" spans="1:63" ht="15.75" customHeight="1" x14ac:dyDescent="0.25">
      <c r="A215" s="6" t="s">
        <v>1349</v>
      </c>
      <c r="B215" s="6" t="s">
        <v>64</v>
      </c>
      <c r="C215" s="6">
        <v>1</v>
      </c>
      <c r="D215" s="6">
        <v>27</v>
      </c>
      <c r="E215" s="6">
        <v>6</v>
      </c>
      <c r="F215" s="6">
        <v>127</v>
      </c>
      <c r="G215" s="6">
        <v>0.2477</v>
      </c>
      <c r="H215" s="6">
        <v>0.85709999999999997</v>
      </c>
      <c r="I215" s="6">
        <v>0.52259999999999995</v>
      </c>
      <c r="X215" s="6">
        <v>5</v>
      </c>
      <c r="Y215" s="6">
        <v>46</v>
      </c>
      <c r="Z215" s="6">
        <v>6</v>
      </c>
      <c r="AA215" s="6">
        <v>127</v>
      </c>
      <c r="AB215" s="6">
        <v>0.42199999999999999</v>
      </c>
      <c r="AC215" s="6">
        <v>0.85709999999999997</v>
      </c>
      <c r="AD215" s="6">
        <v>0.52259999999999995</v>
      </c>
      <c r="AE215" s="6">
        <v>9</v>
      </c>
      <c r="AF215" s="6">
        <v>64</v>
      </c>
      <c r="AG215" s="6">
        <v>7</v>
      </c>
      <c r="AH215" s="6">
        <v>243</v>
      </c>
      <c r="AI215" s="6">
        <v>0.58720000000000006</v>
      </c>
      <c r="AJ215" s="6">
        <v>1</v>
      </c>
      <c r="AK215" s="6">
        <v>1</v>
      </c>
      <c r="AT215" s="6">
        <f t="shared" si="0"/>
        <v>4.7037037037037033</v>
      </c>
      <c r="AU215" s="6" t="str">
        <f t="shared" si="1"/>
        <v/>
      </c>
      <c r="AV215" s="6" t="str">
        <f t="shared" si="2"/>
        <v/>
      </c>
      <c r="AW215" s="7">
        <f t="shared" si="3"/>
        <v>2.7608695652173911</v>
      </c>
      <c r="AX215" s="6">
        <f t="shared" si="4"/>
        <v>3.796875</v>
      </c>
      <c r="AY215" s="6" t="str">
        <f t="shared" si="5"/>
        <v/>
      </c>
      <c r="BA215" s="6">
        <f>VLOOKUP(A215, ALL_AP_DATA!$A$2:$F$3600, 6, FALSE)</f>
        <v>109</v>
      </c>
      <c r="BB215" s="6" t="e">
        <f t="shared" ca="1" si="22"/>
        <v>#NAME?</v>
      </c>
      <c r="BC215" s="6">
        <f>VLOOKUP(A215,projmetadata!$A$2:$D$2036, 4, FALSE)</f>
        <v>15537</v>
      </c>
      <c r="BE215" s="9" t="e">
        <f t="shared" ca="1" si="23"/>
        <v>#NAME?</v>
      </c>
      <c r="BF215" s="6" t="e">
        <f t="shared" ca="1" si="24"/>
        <v>#NAME?</v>
      </c>
      <c r="BG215" s="6">
        <f t="shared" si="25"/>
        <v>1.5640084958486195E-2</v>
      </c>
      <c r="BH215" s="6">
        <f>VLOOKUP(A215, ALL_AP_DATA!$A$2:$D$3600, 3, FALSE)</f>
        <v>83</v>
      </c>
      <c r="BI215" s="6">
        <f>VLOOKUP(A215, ALL_AP_DATA!$A$2:$E$3600, 5, FALSE)</f>
        <v>243</v>
      </c>
      <c r="BJ215" s="6">
        <f t="shared" si="10"/>
        <v>2.2293577981651378</v>
      </c>
      <c r="BK215" s="6">
        <f t="shared" si="26"/>
        <v>0.76146788990825687</v>
      </c>
    </row>
    <row r="216" spans="1:63" ht="15.75" customHeight="1" x14ac:dyDescent="0.25">
      <c r="A216" s="6" t="s">
        <v>507</v>
      </c>
      <c r="B216" s="6" t="s">
        <v>64</v>
      </c>
      <c r="C216" s="6">
        <v>3</v>
      </c>
      <c r="D216" s="6">
        <v>7</v>
      </c>
      <c r="E216" s="6">
        <v>0</v>
      </c>
      <c r="F216" s="6">
        <v>0</v>
      </c>
      <c r="G216" s="6">
        <v>1.84E-2</v>
      </c>
      <c r="H216" s="6">
        <v>0</v>
      </c>
      <c r="I216" s="6">
        <v>0</v>
      </c>
      <c r="Q216" s="6">
        <v>1</v>
      </c>
      <c r="R216" s="6">
        <v>3</v>
      </c>
      <c r="S216" s="6">
        <v>2</v>
      </c>
      <c r="T216" s="6">
        <v>151</v>
      </c>
      <c r="U216" s="6">
        <v>7.9000000000000008E-3</v>
      </c>
      <c r="V216" s="6">
        <v>0.66669999999999996</v>
      </c>
      <c r="W216" s="6">
        <v>0.34239999999999998</v>
      </c>
      <c r="X216" s="6">
        <v>31</v>
      </c>
      <c r="Y216" s="6">
        <v>166</v>
      </c>
      <c r="Z216" s="6">
        <v>3</v>
      </c>
      <c r="AA216" s="6">
        <v>335</v>
      </c>
      <c r="AB216" s="6">
        <v>0.43680000000000002</v>
      </c>
      <c r="AC216" s="6">
        <v>1</v>
      </c>
      <c r="AD216" s="6">
        <v>0.75960000000000005</v>
      </c>
      <c r="AE216" s="6">
        <v>43</v>
      </c>
      <c r="AF216" s="6">
        <v>240</v>
      </c>
      <c r="AG216" s="6">
        <v>3</v>
      </c>
      <c r="AH216" s="6">
        <v>294</v>
      </c>
      <c r="AI216" s="6">
        <v>0.63160000000000005</v>
      </c>
      <c r="AJ216" s="6">
        <v>1</v>
      </c>
      <c r="AK216" s="6">
        <v>0.66669999999999996</v>
      </c>
      <c r="AT216" s="6">
        <f t="shared" si="0"/>
        <v>0</v>
      </c>
      <c r="AU216" s="6" t="str">
        <f t="shared" si="1"/>
        <v/>
      </c>
      <c r="AV216" s="6">
        <f t="shared" si="2"/>
        <v>50.333333333333336</v>
      </c>
      <c r="AW216" s="7">
        <f t="shared" si="3"/>
        <v>2.0180722891566263</v>
      </c>
      <c r="AX216" s="6">
        <f t="shared" si="4"/>
        <v>1.2250000000000001</v>
      </c>
      <c r="AY216" s="6" t="str">
        <f t="shared" si="5"/>
        <v/>
      </c>
      <c r="BA216" s="6">
        <f>VLOOKUP(A216, ALL_AP_DATA!$A$2:$F$3600, 6, FALSE)</f>
        <v>380</v>
      </c>
      <c r="BB216" s="6" t="e">
        <f t="shared" ca="1" si="22"/>
        <v>#NAME?</v>
      </c>
      <c r="BC216" s="6">
        <f>VLOOKUP(A216,projmetadata!$A$2:$D$2036, 4, FALSE)</f>
        <v>27605</v>
      </c>
      <c r="BE216" s="9" t="e">
        <f t="shared" ca="1" si="23"/>
        <v>#NAME?</v>
      </c>
      <c r="BF216" s="6" t="e">
        <f t="shared" ca="1" si="24"/>
        <v>#NAME?</v>
      </c>
      <c r="BG216" s="6">
        <f t="shared" si="25"/>
        <v>1.5975366781380184E-2</v>
      </c>
      <c r="BH216" s="6">
        <f>VLOOKUP(A216, ALL_AP_DATA!$A$2:$D$3600, 3, FALSE)</f>
        <v>285</v>
      </c>
      <c r="BI216" s="6">
        <f>VLOOKUP(A216, ALL_AP_DATA!$A$2:$E$3600, 5, FALSE)</f>
        <v>441</v>
      </c>
      <c r="BJ216" s="6">
        <f t="shared" si="10"/>
        <v>1.1605263157894736</v>
      </c>
      <c r="BK216" s="6">
        <f t="shared" si="26"/>
        <v>0.75</v>
      </c>
    </row>
    <row r="217" spans="1:63" ht="15.75" customHeight="1" x14ac:dyDescent="0.25">
      <c r="A217" s="6" t="s">
        <v>566</v>
      </c>
      <c r="B217" s="6" t="s">
        <v>64</v>
      </c>
      <c r="C217" s="6">
        <v>7</v>
      </c>
      <c r="D217" s="6">
        <v>808</v>
      </c>
      <c r="E217" s="6">
        <v>60</v>
      </c>
      <c r="F217" s="6">
        <v>4518</v>
      </c>
      <c r="G217" s="6">
        <v>0.16089999999999999</v>
      </c>
      <c r="H217" s="6">
        <v>0.68179999999999996</v>
      </c>
      <c r="I217" s="6">
        <v>0.72809999999999997</v>
      </c>
      <c r="J217" s="6">
        <v>4</v>
      </c>
      <c r="K217" s="6">
        <v>21</v>
      </c>
      <c r="L217" s="6">
        <v>33</v>
      </c>
      <c r="M217" s="6">
        <v>2481</v>
      </c>
      <c r="N217" s="6">
        <v>4.1999999999999997E-3</v>
      </c>
      <c r="O217" s="6">
        <v>0.375</v>
      </c>
      <c r="P217" s="6">
        <v>0.39979999999999999</v>
      </c>
      <c r="Q217" s="6">
        <v>7</v>
      </c>
      <c r="R217" s="6">
        <v>34</v>
      </c>
      <c r="S217" s="6">
        <v>35</v>
      </c>
      <c r="T217" s="6">
        <v>2939</v>
      </c>
      <c r="U217" s="6">
        <v>6.7999999999999996E-3</v>
      </c>
      <c r="V217" s="6">
        <v>0.3977</v>
      </c>
      <c r="W217" s="6">
        <v>0.47370000000000001</v>
      </c>
      <c r="X217" s="6">
        <v>123</v>
      </c>
      <c r="Y217" s="6">
        <v>1115</v>
      </c>
      <c r="Z217" s="6">
        <v>69</v>
      </c>
      <c r="AA217" s="6">
        <v>4806</v>
      </c>
      <c r="AB217" s="6">
        <v>0.22209999999999999</v>
      </c>
      <c r="AC217" s="6">
        <v>0.78410000000000002</v>
      </c>
      <c r="AD217" s="6">
        <v>0.77449999999999997</v>
      </c>
      <c r="AE217" s="6">
        <v>140</v>
      </c>
      <c r="AF217" s="6">
        <v>3552</v>
      </c>
      <c r="AG217" s="6">
        <v>77</v>
      </c>
      <c r="AH217" s="6">
        <v>5384</v>
      </c>
      <c r="AI217" s="6">
        <v>0.70740000000000003</v>
      </c>
      <c r="AJ217" s="6">
        <v>0.875</v>
      </c>
      <c r="AK217" s="6">
        <v>0.86770000000000003</v>
      </c>
      <c r="AT217" s="6">
        <f t="shared" si="0"/>
        <v>5.5915841584158414</v>
      </c>
      <c r="AU217" s="6">
        <f t="shared" si="1"/>
        <v>118.14285714285714</v>
      </c>
      <c r="AV217" s="6">
        <f t="shared" si="2"/>
        <v>86.441176470588232</v>
      </c>
      <c r="AW217" s="7">
        <f t="shared" si="3"/>
        <v>4.3103139013452916</v>
      </c>
      <c r="AX217" s="6">
        <f t="shared" si="4"/>
        <v>1.5157657657657657</v>
      </c>
      <c r="AY217" s="6" t="str">
        <f t="shared" si="5"/>
        <v/>
      </c>
      <c r="BA217" s="6">
        <f>VLOOKUP(A217, ALL_AP_DATA!$A$2:$F$3600, 6, FALSE)</f>
        <v>5021</v>
      </c>
      <c r="BB217" s="6" t="e">
        <f t="shared" ca="1" si="22"/>
        <v>#NAME?</v>
      </c>
      <c r="BC217" s="6">
        <f>VLOOKUP(A217,projmetadata!$A$2:$D$2036, 4, FALSE)</f>
        <v>384747</v>
      </c>
      <c r="BE217" s="9" t="e">
        <f t="shared" ca="1" si="23"/>
        <v>#NAME?</v>
      </c>
      <c r="BF217" s="6" t="e">
        <f t="shared" ca="1" si="24"/>
        <v>#NAME?</v>
      </c>
      <c r="BG217" s="6">
        <f t="shared" si="25"/>
        <v>1.6127481175941594E-2</v>
      </c>
      <c r="BH217" s="6">
        <f>VLOOKUP(A217, ALL_AP_DATA!$A$2:$D$3600, 3, FALSE)</f>
        <v>3827</v>
      </c>
      <c r="BI217" s="6">
        <f>VLOOKUP(A217, ALL_AP_DATA!$A$2:$E$3600, 5, FALSE)</f>
        <v>6205</v>
      </c>
      <c r="BJ217" s="6">
        <f t="shared" si="10"/>
        <v>1.2358095996813383</v>
      </c>
      <c r="BK217" s="6">
        <f t="shared" si="26"/>
        <v>0.76219876518621787</v>
      </c>
    </row>
    <row r="218" spans="1:63" ht="15.75" customHeight="1" x14ac:dyDescent="0.25">
      <c r="A218" s="6" t="s">
        <v>303</v>
      </c>
      <c r="B218" s="6" t="s">
        <v>64</v>
      </c>
      <c r="C218" s="6">
        <v>49</v>
      </c>
      <c r="D218" s="6">
        <v>355</v>
      </c>
      <c r="E218" s="6">
        <v>54</v>
      </c>
      <c r="F218" s="6">
        <v>1285</v>
      </c>
      <c r="G218" s="6">
        <v>7.9899999999999999E-2</v>
      </c>
      <c r="H218" s="6">
        <v>0.47370000000000001</v>
      </c>
      <c r="I218" s="6">
        <v>0.1845</v>
      </c>
      <c r="J218" s="6">
        <v>2</v>
      </c>
      <c r="K218" s="6">
        <v>7</v>
      </c>
      <c r="L218" s="6">
        <v>2</v>
      </c>
      <c r="M218" s="6">
        <v>94</v>
      </c>
      <c r="N218" s="6">
        <v>1.6000000000000001E-3</v>
      </c>
      <c r="O218" s="6">
        <v>1.7500000000000002E-2</v>
      </c>
      <c r="P218" s="6">
        <v>1.35E-2</v>
      </c>
      <c r="Q218" s="6">
        <v>18</v>
      </c>
      <c r="R218" s="6">
        <v>65</v>
      </c>
      <c r="S218" s="6">
        <v>65</v>
      </c>
      <c r="T218" s="6">
        <v>3944</v>
      </c>
      <c r="U218" s="6">
        <v>1.46E-2</v>
      </c>
      <c r="V218" s="6">
        <v>0.57020000000000004</v>
      </c>
      <c r="W218" s="6">
        <v>0.56630000000000003</v>
      </c>
      <c r="X218" s="6">
        <v>84</v>
      </c>
      <c r="Y218" s="6">
        <v>803</v>
      </c>
      <c r="Z218" s="6">
        <v>67</v>
      </c>
      <c r="AA218" s="6">
        <v>2105</v>
      </c>
      <c r="AB218" s="6">
        <v>0.1807</v>
      </c>
      <c r="AC218" s="6">
        <v>0.5877</v>
      </c>
      <c r="AD218" s="6">
        <v>0.30220000000000002</v>
      </c>
      <c r="AE218" s="6">
        <v>364</v>
      </c>
      <c r="AF218" s="6">
        <v>2287</v>
      </c>
      <c r="AG218" s="6">
        <v>91</v>
      </c>
      <c r="AH218" s="6">
        <v>4582</v>
      </c>
      <c r="AI218" s="6">
        <v>0.51459999999999995</v>
      </c>
      <c r="AJ218" s="6">
        <v>0.79820000000000002</v>
      </c>
      <c r="AK218" s="6">
        <v>0.65790000000000004</v>
      </c>
      <c r="AT218" s="6">
        <f t="shared" si="0"/>
        <v>3.619718309859155</v>
      </c>
      <c r="AU218" s="6">
        <f t="shared" si="1"/>
        <v>13.428571428571429</v>
      </c>
      <c r="AV218" s="6">
        <f t="shared" si="2"/>
        <v>60.676923076923075</v>
      </c>
      <c r="AW218" s="7">
        <f t="shared" si="3"/>
        <v>2.6214196762141966</v>
      </c>
      <c r="AX218" s="6">
        <f t="shared" si="4"/>
        <v>2.0034980323567995</v>
      </c>
      <c r="AY218" s="6" t="str">
        <f t="shared" si="5"/>
        <v/>
      </c>
      <c r="BA218" s="6">
        <f>VLOOKUP(A218, ALL_AP_DATA!$A$2:$F$3600, 6, FALSE)</f>
        <v>4444</v>
      </c>
      <c r="BB218" s="6" t="e">
        <f t="shared" ca="1" si="22"/>
        <v>#NAME?</v>
      </c>
      <c r="BC218" s="6">
        <f>VLOOKUP(A218,projmetadata!$A$2:$D$2036, 4, FALSE)</f>
        <v>428687</v>
      </c>
      <c r="BE218" s="9" t="e">
        <f t="shared" ca="1" si="23"/>
        <v>#NAME?</v>
      </c>
      <c r="BF218" s="6" t="e">
        <f t="shared" ca="1" si="24"/>
        <v>#NAME?</v>
      </c>
      <c r="BG218" s="6">
        <f t="shared" si="25"/>
        <v>1.6247285315393281E-2</v>
      </c>
      <c r="BH218" s="6">
        <f>VLOOKUP(A218, ALL_AP_DATA!$A$2:$D$3600, 3, FALSE)</f>
        <v>2577</v>
      </c>
      <c r="BI218" s="6">
        <f>VLOOKUP(A218, ALL_AP_DATA!$A$2:$E$3600, 5, FALSE)</f>
        <v>6965</v>
      </c>
      <c r="BJ218" s="6">
        <f t="shared" si="10"/>
        <v>1.5672817281728173</v>
      </c>
      <c r="BK218" s="6">
        <f t="shared" si="26"/>
        <v>0.57988298829882989</v>
      </c>
    </row>
    <row r="219" spans="1:63" ht="15.75" customHeight="1" x14ac:dyDescent="0.25">
      <c r="A219" s="6" t="s">
        <v>157</v>
      </c>
      <c r="B219" s="6" t="s">
        <v>64</v>
      </c>
      <c r="C219" s="6">
        <v>3</v>
      </c>
      <c r="D219" s="6">
        <v>16</v>
      </c>
      <c r="E219" s="6">
        <v>5</v>
      </c>
      <c r="F219" s="6">
        <v>36</v>
      </c>
      <c r="G219" s="6">
        <v>7.3400000000000007E-2</v>
      </c>
      <c r="H219" s="6">
        <v>0.55559999999999998</v>
      </c>
      <c r="I219" s="6">
        <v>0.24</v>
      </c>
      <c r="X219" s="6">
        <v>3</v>
      </c>
      <c r="Y219" s="6">
        <v>39</v>
      </c>
      <c r="Z219" s="6">
        <v>1</v>
      </c>
      <c r="AA219" s="6">
        <v>38</v>
      </c>
      <c r="AB219" s="6">
        <v>0.1789</v>
      </c>
      <c r="AC219" s="6">
        <v>0.1111</v>
      </c>
      <c r="AD219" s="6">
        <v>0.25330000000000003</v>
      </c>
      <c r="AE219" s="6">
        <v>6</v>
      </c>
      <c r="AF219" s="6">
        <v>22</v>
      </c>
      <c r="AG219" s="6">
        <v>1</v>
      </c>
      <c r="AH219" s="6">
        <v>4</v>
      </c>
      <c r="AI219" s="6">
        <v>0.1009</v>
      </c>
      <c r="AJ219" s="6">
        <v>0.1111</v>
      </c>
      <c r="AK219" s="6">
        <v>2.6700000000000002E-2</v>
      </c>
      <c r="AT219" s="6">
        <f t="shared" si="0"/>
        <v>2.25</v>
      </c>
      <c r="AU219" s="6" t="str">
        <f t="shared" si="1"/>
        <v/>
      </c>
      <c r="AV219" s="6" t="str">
        <f t="shared" si="2"/>
        <v/>
      </c>
      <c r="AW219" s="7">
        <f t="shared" si="3"/>
        <v>0.97435897435897434</v>
      </c>
      <c r="AX219" s="6">
        <f t="shared" si="4"/>
        <v>0.18181818181818182</v>
      </c>
      <c r="AY219" s="6" t="str">
        <f t="shared" si="5"/>
        <v/>
      </c>
      <c r="BA219" s="6">
        <f>VLOOKUP(A219, ALL_AP_DATA!$A$2:$F$3600, 6, FALSE)</f>
        <v>218</v>
      </c>
      <c r="BB219" s="6" t="e">
        <f t="shared" ca="1" si="22"/>
        <v>#NAME?</v>
      </c>
      <c r="BC219" s="6">
        <f>VLOOKUP(A219,projmetadata!$A$2:$D$2036, 4, FALSE)</f>
        <v>8964</v>
      </c>
      <c r="BE219" s="9" t="e">
        <f t="shared" ca="1" si="23"/>
        <v>#NAME?</v>
      </c>
      <c r="BF219" s="6" t="e">
        <f t="shared" ca="1" si="24"/>
        <v>#NAME?</v>
      </c>
      <c r="BG219" s="6">
        <f t="shared" si="25"/>
        <v>1.6733601070950468E-2</v>
      </c>
      <c r="BH219" s="6">
        <f>VLOOKUP(A219, ALL_AP_DATA!$A$2:$D$3600, 3, FALSE)</f>
        <v>61</v>
      </c>
      <c r="BI219" s="6">
        <f>VLOOKUP(A219, ALL_AP_DATA!$A$2:$E$3600, 5, FALSE)</f>
        <v>150</v>
      </c>
      <c r="BJ219" s="6">
        <f t="shared" si="10"/>
        <v>0.68807339449541283</v>
      </c>
      <c r="BK219" s="6">
        <f t="shared" si="26"/>
        <v>0.27981651376146788</v>
      </c>
    </row>
    <row r="220" spans="1:63" ht="15.75" customHeight="1" x14ac:dyDescent="0.25">
      <c r="A220" s="6" t="s">
        <v>1463</v>
      </c>
      <c r="B220" s="6" t="s">
        <v>64</v>
      </c>
      <c r="C220" s="6">
        <v>2</v>
      </c>
      <c r="D220" s="6">
        <v>29</v>
      </c>
      <c r="E220" s="6">
        <v>2</v>
      </c>
      <c r="F220" s="6">
        <v>83</v>
      </c>
      <c r="G220" s="6">
        <v>0.11840000000000001</v>
      </c>
      <c r="H220" s="6">
        <v>0.4</v>
      </c>
      <c r="I220" s="6">
        <v>0.3705</v>
      </c>
      <c r="X220" s="6">
        <v>7</v>
      </c>
      <c r="Y220" s="6">
        <v>39</v>
      </c>
      <c r="Z220" s="6">
        <v>3</v>
      </c>
      <c r="AA220" s="6">
        <v>97</v>
      </c>
      <c r="AB220" s="6">
        <v>0.15920000000000001</v>
      </c>
      <c r="AC220" s="6">
        <v>0.6</v>
      </c>
      <c r="AD220" s="6">
        <v>0.433</v>
      </c>
      <c r="AE220" s="6">
        <v>17</v>
      </c>
      <c r="AF220" s="6">
        <v>120</v>
      </c>
      <c r="AG220" s="6">
        <v>4</v>
      </c>
      <c r="AH220" s="6">
        <v>156</v>
      </c>
      <c r="AI220" s="6">
        <v>0.48980000000000001</v>
      </c>
      <c r="AJ220" s="6">
        <v>0.8</v>
      </c>
      <c r="AK220" s="6">
        <v>0.69640000000000002</v>
      </c>
      <c r="AT220" s="6">
        <f t="shared" si="0"/>
        <v>2.8620689655172415</v>
      </c>
      <c r="AU220" s="6" t="str">
        <f t="shared" si="1"/>
        <v/>
      </c>
      <c r="AV220" s="6" t="str">
        <f t="shared" si="2"/>
        <v/>
      </c>
      <c r="AW220" s="7">
        <f t="shared" si="3"/>
        <v>2.4871794871794872</v>
      </c>
      <c r="AX220" s="6">
        <f t="shared" si="4"/>
        <v>1.3</v>
      </c>
      <c r="AY220" s="6" t="str">
        <f t="shared" si="5"/>
        <v/>
      </c>
      <c r="BA220" s="6">
        <f>VLOOKUP(A220, ALL_AP_DATA!$A$2:$F$3600, 6, FALSE)</f>
        <v>245</v>
      </c>
      <c r="BB220" s="6" t="e">
        <f t="shared" ca="1" si="22"/>
        <v>#NAME?</v>
      </c>
      <c r="BC220" s="6">
        <f>VLOOKUP(A220,projmetadata!$A$2:$D$2036, 4, FALSE)</f>
        <v>13096</v>
      </c>
      <c r="BE220" s="9" t="e">
        <f t="shared" ca="1" si="23"/>
        <v>#NAME?</v>
      </c>
      <c r="BF220" s="6" t="e">
        <f t="shared" ca="1" si="24"/>
        <v>#NAME?</v>
      </c>
      <c r="BG220" s="6">
        <f t="shared" si="25"/>
        <v>1.7104459376908979E-2</v>
      </c>
      <c r="BH220" s="6">
        <f>VLOOKUP(A220, ALL_AP_DATA!$A$2:$D$3600, 3, FALSE)</f>
        <v>138</v>
      </c>
      <c r="BI220" s="6">
        <f>VLOOKUP(A220, ALL_AP_DATA!$A$2:$E$3600, 5, FALSE)</f>
        <v>224</v>
      </c>
      <c r="BJ220" s="6">
        <f t="shared" si="10"/>
        <v>0.91428571428571426</v>
      </c>
      <c r="BK220" s="6">
        <f t="shared" si="26"/>
        <v>0.56326530612244896</v>
      </c>
    </row>
    <row r="221" spans="1:63" ht="15.75" customHeight="1" x14ac:dyDescent="0.25">
      <c r="A221" s="6" t="s">
        <v>371</v>
      </c>
      <c r="B221" s="6" t="s">
        <v>64</v>
      </c>
      <c r="X221" s="6">
        <v>3</v>
      </c>
      <c r="Y221" s="6">
        <v>52</v>
      </c>
      <c r="Z221" s="6">
        <v>1</v>
      </c>
      <c r="AA221" s="6">
        <v>5</v>
      </c>
      <c r="AB221" s="6">
        <v>0.31330000000000002</v>
      </c>
      <c r="AC221" s="6">
        <v>0.5</v>
      </c>
      <c r="AD221" s="6">
        <v>2.5100000000000001E-2</v>
      </c>
      <c r="AE221" s="6">
        <v>22</v>
      </c>
      <c r="AF221" s="6">
        <v>71</v>
      </c>
      <c r="AG221" s="6">
        <v>2</v>
      </c>
      <c r="AH221" s="6">
        <v>113</v>
      </c>
      <c r="AI221" s="6">
        <v>0.42770000000000002</v>
      </c>
      <c r="AJ221" s="6">
        <v>1</v>
      </c>
      <c r="AK221" s="6">
        <v>0.56779999999999997</v>
      </c>
      <c r="AT221" s="6" t="str">
        <f t="shared" si="0"/>
        <v/>
      </c>
      <c r="AU221" s="6" t="str">
        <f t="shared" si="1"/>
        <v/>
      </c>
      <c r="AV221" s="6" t="str">
        <f t="shared" si="2"/>
        <v/>
      </c>
      <c r="AW221" s="7">
        <f t="shared" si="3"/>
        <v>9.6153846153846159E-2</v>
      </c>
      <c r="AX221" s="6">
        <f t="shared" si="4"/>
        <v>1.591549295774648</v>
      </c>
      <c r="AY221" s="6" t="str">
        <f t="shared" si="5"/>
        <v/>
      </c>
      <c r="BA221" s="6">
        <f>VLOOKUP(A221, ALL_AP_DATA!$A$2:$F$3600, 6, FALSE)</f>
        <v>166</v>
      </c>
      <c r="BB221" s="6" t="e">
        <f t="shared" ca="1" si="22"/>
        <v>#NAME?</v>
      </c>
      <c r="BC221" s="6">
        <f>VLOOKUP(A221,projmetadata!$A$2:$D$2036, 4, FALSE)</f>
        <v>11615</v>
      </c>
      <c r="BE221" s="9" t="e">
        <f t="shared" ca="1" si="23"/>
        <v>#NAME?</v>
      </c>
      <c r="BF221" s="6" t="e">
        <f t="shared" ca="1" si="24"/>
        <v>#NAME?</v>
      </c>
      <c r="BG221" s="6">
        <f t="shared" si="25"/>
        <v>1.7133017649591045E-2</v>
      </c>
      <c r="BH221" s="6">
        <f>VLOOKUP(A221, ALL_AP_DATA!$A$2:$D$3600, 3, FALSE)</f>
        <v>92</v>
      </c>
      <c r="BI221" s="6">
        <f>VLOOKUP(A221, ALL_AP_DATA!$A$2:$E$3600, 5, FALSE)</f>
        <v>199</v>
      </c>
      <c r="BJ221" s="6">
        <f t="shared" si="10"/>
        <v>1.1987951807228916</v>
      </c>
      <c r="BK221" s="6">
        <f t="shared" si="26"/>
        <v>0.55421686746987953</v>
      </c>
    </row>
    <row r="222" spans="1:63" ht="15.75" customHeight="1" x14ac:dyDescent="0.25">
      <c r="A222" s="6" t="s">
        <v>1470</v>
      </c>
      <c r="B222" s="6" t="s">
        <v>64</v>
      </c>
      <c r="C222" s="6">
        <v>55</v>
      </c>
      <c r="D222" s="6">
        <v>272</v>
      </c>
      <c r="E222" s="6">
        <v>59</v>
      </c>
      <c r="F222" s="6">
        <v>1605</v>
      </c>
      <c r="G222" s="6">
        <v>4.5600000000000002E-2</v>
      </c>
      <c r="H222" s="6">
        <v>0.49170000000000003</v>
      </c>
      <c r="I222" s="6">
        <v>0.1082</v>
      </c>
      <c r="Q222" s="6">
        <v>4</v>
      </c>
      <c r="R222" s="6">
        <v>10</v>
      </c>
      <c r="S222" s="6">
        <v>27</v>
      </c>
      <c r="T222" s="6">
        <v>703</v>
      </c>
      <c r="U222" s="6">
        <v>1.6999999999999999E-3</v>
      </c>
      <c r="V222" s="6">
        <v>0.22500000000000001</v>
      </c>
      <c r="W222" s="6">
        <v>4.7399999999999998E-2</v>
      </c>
      <c r="X222" s="6">
        <v>202</v>
      </c>
      <c r="Y222" s="6">
        <v>1471</v>
      </c>
      <c r="Z222" s="6">
        <v>91</v>
      </c>
      <c r="AA222" s="6">
        <v>3175</v>
      </c>
      <c r="AB222" s="6">
        <v>0.24640000000000001</v>
      </c>
      <c r="AC222" s="6">
        <v>0.75829999999999997</v>
      </c>
      <c r="AD222" s="6">
        <v>0.214</v>
      </c>
      <c r="AE222" s="6">
        <v>557</v>
      </c>
      <c r="AF222" s="6">
        <v>2488</v>
      </c>
      <c r="AG222" s="6">
        <v>86</v>
      </c>
      <c r="AH222" s="6">
        <v>12557</v>
      </c>
      <c r="AI222" s="6">
        <v>0.4168</v>
      </c>
      <c r="AJ222" s="6">
        <v>0.7167</v>
      </c>
      <c r="AK222" s="6">
        <v>0.84630000000000005</v>
      </c>
      <c r="AT222" s="6">
        <f t="shared" si="0"/>
        <v>5.9007352941176467</v>
      </c>
      <c r="AU222" s="6" t="str">
        <f t="shared" si="1"/>
        <v/>
      </c>
      <c r="AV222" s="6">
        <f t="shared" si="2"/>
        <v>70.3</v>
      </c>
      <c r="AW222" s="7">
        <f t="shared" si="3"/>
        <v>2.1583956492182188</v>
      </c>
      <c r="AX222" s="6">
        <f t="shared" si="4"/>
        <v>5.047025723472669</v>
      </c>
      <c r="AY222" s="6" t="str">
        <f t="shared" si="5"/>
        <v/>
      </c>
      <c r="BA222" s="6">
        <f>VLOOKUP(A222, ALL_AP_DATA!$A$2:$F$3600, 6, FALSE)</f>
        <v>5970</v>
      </c>
      <c r="BB222" s="6" t="e">
        <f t="shared" ca="1" si="22"/>
        <v>#NAME?</v>
      </c>
      <c r="BC222" s="6">
        <f>VLOOKUP(A222,projmetadata!$A$2:$D$2036, 4, FALSE)</f>
        <v>864371</v>
      </c>
      <c r="BE222" s="9" t="e">
        <f t="shared" ca="1" si="23"/>
        <v>#NAME?</v>
      </c>
      <c r="BF222" s="6" t="e">
        <f t="shared" ca="1" si="24"/>
        <v>#NAME?</v>
      </c>
      <c r="BG222" s="6">
        <f t="shared" si="25"/>
        <v>1.716623995946185E-2</v>
      </c>
      <c r="BH222" s="6">
        <f>VLOOKUP(A222, ALL_AP_DATA!$A$2:$D$3600, 3, FALSE)</f>
        <v>3195</v>
      </c>
      <c r="BI222" s="6">
        <f>VLOOKUP(A222, ALL_AP_DATA!$A$2:$E$3600, 5, FALSE)</f>
        <v>14838</v>
      </c>
      <c r="BJ222" s="6">
        <f t="shared" si="10"/>
        <v>2.4854271356783921</v>
      </c>
      <c r="BK222" s="6">
        <f t="shared" si="26"/>
        <v>0.53517587939698497</v>
      </c>
    </row>
    <row r="223" spans="1:63" ht="15.75" customHeight="1" x14ac:dyDescent="0.25">
      <c r="A223" s="6" t="s">
        <v>1326</v>
      </c>
      <c r="B223" s="6" t="s">
        <v>64</v>
      </c>
      <c r="C223" s="6">
        <v>3</v>
      </c>
      <c r="D223" s="6">
        <v>9</v>
      </c>
      <c r="E223" s="6">
        <v>2</v>
      </c>
      <c r="F223" s="6">
        <v>19</v>
      </c>
      <c r="G223" s="6">
        <v>5.96E-2</v>
      </c>
      <c r="H223" s="6">
        <v>0.4</v>
      </c>
      <c r="I223" s="6">
        <v>0.12180000000000001</v>
      </c>
      <c r="X223" s="6">
        <v>1</v>
      </c>
      <c r="Y223" s="6">
        <v>95</v>
      </c>
      <c r="Z223" s="6">
        <v>4</v>
      </c>
      <c r="AA223" s="6">
        <v>148</v>
      </c>
      <c r="AB223" s="6">
        <v>0.62909999999999999</v>
      </c>
      <c r="AC223" s="6">
        <v>0.8</v>
      </c>
      <c r="AD223" s="6">
        <v>0.94869999999999999</v>
      </c>
      <c r="AE223" s="6">
        <v>2</v>
      </c>
      <c r="AF223" s="6">
        <v>6</v>
      </c>
      <c r="AG223" s="6">
        <v>0</v>
      </c>
      <c r="AH223" s="6">
        <v>0</v>
      </c>
      <c r="AI223" s="6">
        <v>3.9699999999999999E-2</v>
      </c>
      <c r="AJ223" s="6">
        <v>0</v>
      </c>
      <c r="AK223" s="6">
        <v>0</v>
      </c>
      <c r="AT223" s="6">
        <f t="shared" si="0"/>
        <v>2.1111111111111112</v>
      </c>
      <c r="AU223" s="6" t="str">
        <f t="shared" si="1"/>
        <v/>
      </c>
      <c r="AV223" s="6" t="str">
        <f t="shared" si="2"/>
        <v/>
      </c>
      <c r="AW223" s="7">
        <f t="shared" si="3"/>
        <v>1.5578947368421052</v>
      </c>
      <c r="AX223" s="6">
        <f t="shared" si="4"/>
        <v>0</v>
      </c>
      <c r="AY223" s="6" t="str">
        <f t="shared" si="5"/>
        <v/>
      </c>
      <c r="BA223" s="6">
        <f>VLOOKUP(A223, ALL_AP_DATA!$A$2:$F$3600, 6, FALSE)</f>
        <v>151</v>
      </c>
      <c r="BB223" s="6" t="e">
        <f t="shared" ca="1" si="22"/>
        <v>#NAME?</v>
      </c>
      <c r="BC223" s="6">
        <f>VLOOKUP(A223,projmetadata!$A$2:$D$2036, 4, FALSE)</f>
        <v>9009</v>
      </c>
      <c r="BE223" s="9" t="e">
        <f t="shared" ca="1" si="23"/>
        <v>#NAME?</v>
      </c>
      <c r="BF223" s="6" t="e">
        <f t="shared" ca="1" si="24"/>
        <v>#NAME?</v>
      </c>
      <c r="BG223" s="6">
        <f t="shared" si="25"/>
        <v>1.7316017316017316E-2</v>
      </c>
      <c r="BH223" s="6">
        <f>VLOOKUP(A223, ALL_AP_DATA!$A$2:$D$3600, 3, FALSE)</f>
        <v>97</v>
      </c>
      <c r="BI223" s="6">
        <f>VLOOKUP(A223, ALL_AP_DATA!$A$2:$E$3600, 5, FALSE)</f>
        <v>156</v>
      </c>
      <c r="BJ223" s="6">
        <f t="shared" si="10"/>
        <v>1.0331125827814569</v>
      </c>
      <c r="BK223" s="6">
        <f t="shared" si="26"/>
        <v>0.64238410596026485</v>
      </c>
    </row>
    <row r="224" spans="1:63" ht="15.75" customHeight="1" x14ac:dyDescent="0.25">
      <c r="A224" s="6" t="s">
        <v>774</v>
      </c>
      <c r="B224" s="6" t="s">
        <v>64</v>
      </c>
      <c r="C224" s="6">
        <v>28</v>
      </c>
      <c r="D224" s="6">
        <v>65</v>
      </c>
      <c r="E224" s="6">
        <v>3</v>
      </c>
      <c r="F224" s="6">
        <v>282</v>
      </c>
      <c r="G224" s="6">
        <v>6.6E-3</v>
      </c>
      <c r="H224" s="6">
        <v>4.8399999999999999E-2</v>
      </c>
      <c r="I224" s="6">
        <v>2.1999999999999999E-2</v>
      </c>
      <c r="Q224" s="6">
        <v>1</v>
      </c>
      <c r="R224" s="6">
        <v>2</v>
      </c>
      <c r="S224" s="6">
        <v>2</v>
      </c>
      <c r="T224" s="6">
        <v>24</v>
      </c>
      <c r="U224" s="6">
        <v>2.0000000000000001E-4</v>
      </c>
      <c r="V224" s="6">
        <v>3.2300000000000002E-2</v>
      </c>
      <c r="W224" s="6">
        <v>1.9E-3</v>
      </c>
      <c r="X224" s="6">
        <v>116</v>
      </c>
      <c r="Y224" s="6">
        <v>9156</v>
      </c>
      <c r="Z224" s="6">
        <v>42</v>
      </c>
      <c r="AA224" s="6">
        <v>10705</v>
      </c>
      <c r="AB224" s="6">
        <v>0.92800000000000005</v>
      </c>
      <c r="AC224" s="6">
        <v>0.6774</v>
      </c>
      <c r="AD224" s="6">
        <v>0.83579999999999999</v>
      </c>
      <c r="AE224" s="6">
        <v>84</v>
      </c>
      <c r="AF224" s="6">
        <v>303</v>
      </c>
      <c r="AG224" s="6">
        <v>10</v>
      </c>
      <c r="AH224" s="6">
        <v>143</v>
      </c>
      <c r="AI224" s="6">
        <v>3.0700000000000002E-2</v>
      </c>
      <c r="AJ224" s="6">
        <v>0.1613</v>
      </c>
      <c r="AK224" s="6">
        <v>1.12E-2</v>
      </c>
      <c r="AT224" s="6">
        <f t="shared" si="0"/>
        <v>4.3384615384615381</v>
      </c>
      <c r="AU224" s="6" t="str">
        <f t="shared" si="1"/>
        <v/>
      </c>
      <c r="AV224" s="6">
        <f t="shared" si="2"/>
        <v>12</v>
      </c>
      <c r="AW224" s="7">
        <f t="shared" si="3"/>
        <v>1.1691786806465705</v>
      </c>
      <c r="AX224" s="6">
        <f t="shared" si="4"/>
        <v>0.47194719471947194</v>
      </c>
      <c r="AY224" s="6" t="str">
        <f t="shared" si="5"/>
        <v/>
      </c>
      <c r="BA224" s="6">
        <f>VLOOKUP(A224, ALL_AP_DATA!$A$2:$F$3600, 6, FALSE)</f>
        <v>9866</v>
      </c>
      <c r="BB224" s="6" t="e">
        <f t="shared" ca="1" si="22"/>
        <v>#NAME?</v>
      </c>
      <c r="BC224" s="6">
        <f>VLOOKUP(A224,projmetadata!$A$2:$D$2036, 4, FALSE)</f>
        <v>738762</v>
      </c>
      <c r="BE224" s="9" t="e">
        <f t="shared" ca="1" si="23"/>
        <v>#NAME?</v>
      </c>
      <c r="BF224" s="6" t="e">
        <f t="shared" ca="1" si="24"/>
        <v>#NAME?</v>
      </c>
      <c r="BG224" s="6">
        <f t="shared" si="25"/>
        <v>1.7337112628965756E-2</v>
      </c>
      <c r="BH224" s="6">
        <f>VLOOKUP(A224, ALL_AP_DATA!$A$2:$D$3600, 3, FALSE)</f>
        <v>9200</v>
      </c>
      <c r="BI224" s="6">
        <f>VLOOKUP(A224, ALL_AP_DATA!$A$2:$E$3600, 5, FALSE)</f>
        <v>12808</v>
      </c>
      <c r="BJ224" s="6">
        <f t="shared" si="10"/>
        <v>1.2981958240421649</v>
      </c>
      <c r="BK224" s="6">
        <f t="shared" si="26"/>
        <v>0.9324954388810055</v>
      </c>
    </row>
    <row r="225" spans="1:63" ht="15.75" customHeight="1" x14ac:dyDescent="0.25">
      <c r="A225" s="6" t="s">
        <v>1077</v>
      </c>
      <c r="B225" s="6" t="s">
        <v>64</v>
      </c>
      <c r="C225" s="6">
        <v>46</v>
      </c>
      <c r="D225" s="6">
        <v>526</v>
      </c>
      <c r="E225" s="6">
        <v>10</v>
      </c>
      <c r="F225" s="6">
        <v>2187</v>
      </c>
      <c r="G225" s="6">
        <v>0.17929999999999999</v>
      </c>
      <c r="H225" s="6">
        <v>0.5</v>
      </c>
      <c r="I225" s="6">
        <v>0.49280000000000002</v>
      </c>
      <c r="Q225" s="6">
        <v>1</v>
      </c>
      <c r="R225" s="6">
        <v>2</v>
      </c>
      <c r="S225" s="6">
        <v>2</v>
      </c>
      <c r="T225" s="6">
        <v>151</v>
      </c>
      <c r="U225" s="6">
        <v>6.9999999999999999E-4</v>
      </c>
      <c r="V225" s="6">
        <v>0.1</v>
      </c>
      <c r="W225" s="6">
        <v>3.4000000000000002E-2</v>
      </c>
      <c r="X225" s="6">
        <v>93</v>
      </c>
      <c r="Y225" s="6">
        <v>1010</v>
      </c>
      <c r="Z225" s="6">
        <v>9</v>
      </c>
      <c r="AA225" s="6">
        <v>324</v>
      </c>
      <c r="AB225" s="6">
        <v>0.34420000000000001</v>
      </c>
      <c r="AC225" s="6">
        <v>0.45</v>
      </c>
      <c r="AD225" s="6">
        <v>7.2999999999999995E-2</v>
      </c>
      <c r="AE225" s="6">
        <v>250</v>
      </c>
      <c r="AF225" s="6">
        <v>1048</v>
      </c>
      <c r="AG225" s="6">
        <v>13</v>
      </c>
      <c r="AH225" s="6">
        <v>1187</v>
      </c>
      <c r="AI225" s="6">
        <v>0.35720000000000002</v>
      </c>
      <c r="AJ225" s="6">
        <v>0.65</v>
      </c>
      <c r="AK225" s="6">
        <v>0.26750000000000002</v>
      </c>
      <c r="AT225" s="6">
        <f t="shared" si="0"/>
        <v>4.1577946768060841</v>
      </c>
      <c r="AU225" s="6" t="str">
        <f t="shared" si="1"/>
        <v/>
      </c>
      <c r="AV225" s="6">
        <f t="shared" si="2"/>
        <v>75.5</v>
      </c>
      <c r="AW225" s="7">
        <f t="shared" si="3"/>
        <v>0.3207920792079208</v>
      </c>
      <c r="AX225" s="6">
        <f t="shared" si="4"/>
        <v>1.1326335877862594</v>
      </c>
      <c r="AY225" s="6" t="str">
        <f t="shared" si="5"/>
        <v/>
      </c>
      <c r="BA225" s="6">
        <f>VLOOKUP(A225, ALL_AP_DATA!$A$2:$F$3600, 6, FALSE)</f>
        <v>2934</v>
      </c>
      <c r="BB225" s="6" t="e">
        <f t="shared" ca="1" si="22"/>
        <v>#NAME?</v>
      </c>
      <c r="BC225" s="6">
        <f>VLOOKUP(A225,projmetadata!$A$2:$D$2036, 4, FALSE)</f>
        <v>253541</v>
      </c>
      <c r="BE225" s="9" t="e">
        <f t="shared" ca="1" si="23"/>
        <v>#NAME?</v>
      </c>
      <c r="BF225" s="6" t="e">
        <f t="shared" ca="1" si="24"/>
        <v>#NAME?</v>
      </c>
      <c r="BG225" s="6">
        <f t="shared" si="25"/>
        <v>1.7504072319664277E-2</v>
      </c>
      <c r="BH225" s="6">
        <f>VLOOKUP(A225, ALL_AP_DATA!$A$2:$D$3600, 3, FALSE)</f>
        <v>1604</v>
      </c>
      <c r="BI225" s="6">
        <f>VLOOKUP(A225, ALL_AP_DATA!$A$2:$E$3600, 5, FALSE)</f>
        <v>4438</v>
      </c>
      <c r="BJ225" s="6">
        <f t="shared" si="10"/>
        <v>1.512610770279482</v>
      </c>
      <c r="BK225" s="6">
        <f t="shared" si="26"/>
        <v>0.54669393319700066</v>
      </c>
    </row>
    <row r="226" spans="1:63" ht="15.75" customHeight="1" x14ac:dyDescent="0.25">
      <c r="A226" s="6" t="s">
        <v>1072</v>
      </c>
      <c r="B226" s="6" t="s">
        <v>64</v>
      </c>
      <c r="C226" s="6">
        <v>10</v>
      </c>
      <c r="D226" s="6">
        <v>210</v>
      </c>
      <c r="E226" s="6">
        <v>10</v>
      </c>
      <c r="F226" s="6">
        <v>560</v>
      </c>
      <c r="G226" s="6">
        <v>0.1356</v>
      </c>
      <c r="H226" s="6">
        <v>0.3226</v>
      </c>
      <c r="I226" s="6">
        <v>0.38569999999999999</v>
      </c>
      <c r="Q226" s="6">
        <v>2</v>
      </c>
      <c r="R226" s="6">
        <v>5</v>
      </c>
      <c r="S226" s="6">
        <v>5</v>
      </c>
      <c r="T226" s="6">
        <v>359</v>
      </c>
      <c r="U226" s="6">
        <v>3.2000000000000002E-3</v>
      </c>
      <c r="V226" s="6">
        <v>0.1613</v>
      </c>
      <c r="W226" s="6">
        <v>0.2472</v>
      </c>
      <c r="X226" s="6">
        <v>75</v>
      </c>
      <c r="Y226" s="6">
        <v>286</v>
      </c>
      <c r="Z226" s="6">
        <v>10</v>
      </c>
      <c r="AA226" s="6">
        <v>591</v>
      </c>
      <c r="AB226" s="6">
        <v>0.18459999999999999</v>
      </c>
      <c r="AC226" s="6">
        <v>0.3226</v>
      </c>
      <c r="AD226" s="6">
        <v>0.40699999999999997</v>
      </c>
      <c r="AE226" s="6">
        <v>125</v>
      </c>
      <c r="AF226" s="6">
        <v>427</v>
      </c>
      <c r="AG226" s="6">
        <v>20</v>
      </c>
      <c r="AH226" s="6">
        <v>630</v>
      </c>
      <c r="AI226" s="6">
        <v>0.2757</v>
      </c>
      <c r="AJ226" s="6">
        <v>0.6452</v>
      </c>
      <c r="AK226" s="6">
        <v>0.43390000000000001</v>
      </c>
      <c r="AT226" s="6">
        <f t="shared" si="0"/>
        <v>2.6666666666666665</v>
      </c>
      <c r="AU226" s="6" t="str">
        <f t="shared" si="1"/>
        <v/>
      </c>
      <c r="AV226" s="6">
        <f t="shared" si="2"/>
        <v>71.8</v>
      </c>
      <c r="AW226" s="7">
        <f t="shared" si="3"/>
        <v>2.0664335664335662</v>
      </c>
      <c r="AX226" s="6">
        <f t="shared" si="4"/>
        <v>1.4754098360655739</v>
      </c>
      <c r="AY226" s="6" t="str">
        <f t="shared" si="5"/>
        <v/>
      </c>
      <c r="BA226" s="6">
        <f>VLOOKUP(A226, ALL_AP_DATA!$A$2:$F$3600, 6, FALSE)</f>
        <v>1549</v>
      </c>
      <c r="BB226" s="6" t="e">
        <f t="shared" ca="1" si="22"/>
        <v>#NAME?</v>
      </c>
      <c r="BC226" s="6">
        <f>VLOOKUP(A226,projmetadata!$A$2:$D$2036, 4, FALSE)</f>
        <v>82550</v>
      </c>
      <c r="BE226" s="9" t="e">
        <f t="shared" ca="1" si="23"/>
        <v>#NAME?</v>
      </c>
      <c r="BF226" s="6" t="e">
        <f t="shared" ca="1" si="24"/>
        <v>#NAME?</v>
      </c>
      <c r="BG226" s="6">
        <f t="shared" si="25"/>
        <v>1.7589339794064202E-2</v>
      </c>
      <c r="BH226" s="6">
        <f>VLOOKUP(A226, ALL_AP_DATA!$A$2:$D$3600, 3, FALSE)</f>
        <v>595</v>
      </c>
      <c r="BI226" s="6">
        <f>VLOOKUP(A226, ALL_AP_DATA!$A$2:$E$3600, 5, FALSE)</f>
        <v>1452</v>
      </c>
      <c r="BJ226" s="6">
        <f t="shared" si="10"/>
        <v>0.93737895416397676</v>
      </c>
      <c r="BK226" s="6">
        <f t="shared" si="26"/>
        <v>0.38411878631375079</v>
      </c>
    </row>
    <row r="227" spans="1:63" ht="15.75" customHeight="1" x14ac:dyDescent="0.25">
      <c r="A227" s="6" t="s">
        <v>1389</v>
      </c>
      <c r="B227" s="6" t="s">
        <v>64</v>
      </c>
      <c r="C227" s="6">
        <v>11</v>
      </c>
      <c r="D227" s="6">
        <v>251</v>
      </c>
      <c r="E227" s="6">
        <v>3</v>
      </c>
      <c r="F227" s="6">
        <v>39</v>
      </c>
      <c r="G227" s="6">
        <v>0.27860000000000001</v>
      </c>
      <c r="H227" s="6">
        <v>0.375</v>
      </c>
      <c r="I227" s="6">
        <v>3.2099999999999997E-2</v>
      </c>
      <c r="Q227" s="6">
        <v>1</v>
      </c>
      <c r="R227" s="6">
        <v>2</v>
      </c>
      <c r="S227" s="6">
        <v>2</v>
      </c>
      <c r="T227" s="6">
        <v>208</v>
      </c>
      <c r="U227" s="6">
        <v>2.2000000000000001E-3</v>
      </c>
      <c r="V227" s="6">
        <v>0.25</v>
      </c>
      <c r="W227" s="6">
        <v>0.17130000000000001</v>
      </c>
      <c r="X227" s="6">
        <v>68</v>
      </c>
      <c r="Y227" s="6">
        <v>442</v>
      </c>
      <c r="Z227" s="6">
        <v>6</v>
      </c>
      <c r="AA227" s="6">
        <v>645</v>
      </c>
      <c r="AB227" s="6">
        <v>0.49059999999999998</v>
      </c>
      <c r="AC227" s="6">
        <v>0.75</v>
      </c>
      <c r="AD227" s="6">
        <v>0.53129999999999999</v>
      </c>
      <c r="AE227" s="6">
        <v>98</v>
      </c>
      <c r="AF227" s="6">
        <v>316</v>
      </c>
      <c r="AG227" s="6">
        <v>6</v>
      </c>
      <c r="AH227" s="6">
        <v>483</v>
      </c>
      <c r="AI227" s="6">
        <v>0.35070000000000001</v>
      </c>
      <c r="AJ227" s="6">
        <v>0.75</v>
      </c>
      <c r="AK227" s="6">
        <v>0.39789999999999998</v>
      </c>
      <c r="AT227" s="6">
        <f t="shared" si="0"/>
        <v>0.15537848605577689</v>
      </c>
      <c r="AU227" s="6" t="str">
        <f t="shared" si="1"/>
        <v/>
      </c>
      <c r="AV227" s="6">
        <f t="shared" si="2"/>
        <v>104</v>
      </c>
      <c r="AW227" s="7">
        <f t="shared" si="3"/>
        <v>1.4592760180995474</v>
      </c>
      <c r="AX227" s="6">
        <f t="shared" si="4"/>
        <v>1.5284810126582278</v>
      </c>
      <c r="AY227" s="6" t="str">
        <f t="shared" si="5"/>
        <v/>
      </c>
      <c r="BA227" s="6">
        <f>VLOOKUP(A227, ALL_AP_DATA!$A$2:$F$3600, 6, FALSE)</f>
        <v>901</v>
      </c>
      <c r="BB227" s="6" t="e">
        <f t="shared" ca="1" si="22"/>
        <v>#NAME?</v>
      </c>
      <c r="BC227" s="6">
        <f>VLOOKUP(A227,projmetadata!$A$2:$D$2036, 4, FALSE)</f>
        <v>67430</v>
      </c>
      <c r="BE227" s="9" t="e">
        <f t="shared" ca="1" si="23"/>
        <v>#NAME?</v>
      </c>
      <c r="BF227" s="6" t="e">
        <f t="shared" ca="1" si="24"/>
        <v>#NAME?</v>
      </c>
      <c r="BG227" s="6">
        <f t="shared" si="25"/>
        <v>1.8003855850511643E-2</v>
      </c>
      <c r="BH227" s="6">
        <f>VLOOKUP(A227, ALL_AP_DATA!$A$2:$D$3600, 3, FALSE)</f>
        <v>625</v>
      </c>
      <c r="BI227" s="6">
        <f>VLOOKUP(A227, ALL_AP_DATA!$A$2:$E$3600, 5, FALSE)</f>
        <v>1214</v>
      </c>
      <c r="BJ227" s="6">
        <f t="shared" si="10"/>
        <v>1.3473917869034406</v>
      </c>
      <c r="BK227" s="6">
        <f t="shared" si="26"/>
        <v>0.69367369589345174</v>
      </c>
    </row>
    <row r="228" spans="1:63" ht="15.75" customHeight="1" x14ac:dyDescent="0.25">
      <c r="A228" s="6" t="s">
        <v>474</v>
      </c>
      <c r="B228" s="6" t="s">
        <v>64</v>
      </c>
      <c r="C228" s="6">
        <v>3</v>
      </c>
      <c r="D228" s="6">
        <v>64</v>
      </c>
      <c r="E228" s="6">
        <v>8</v>
      </c>
      <c r="F228" s="6">
        <v>404</v>
      </c>
      <c r="G228" s="6">
        <v>0.36159999999999998</v>
      </c>
      <c r="H228" s="6">
        <v>0.5</v>
      </c>
      <c r="I228" s="6">
        <v>0.54369999999999996</v>
      </c>
      <c r="X228" s="6">
        <v>1</v>
      </c>
      <c r="Y228" s="6">
        <v>6</v>
      </c>
      <c r="Z228" s="6">
        <v>1</v>
      </c>
      <c r="AA228" s="6">
        <v>5</v>
      </c>
      <c r="AB228" s="6">
        <v>3.39E-2</v>
      </c>
      <c r="AC228" s="6">
        <v>6.25E-2</v>
      </c>
      <c r="AD228" s="6">
        <v>6.7000000000000002E-3</v>
      </c>
      <c r="AE228" s="6">
        <v>41</v>
      </c>
      <c r="AF228" s="6">
        <v>97</v>
      </c>
      <c r="AG228" s="6">
        <v>13</v>
      </c>
      <c r="AH228" s="6">
        <v>617</v>
      </c>
      <c r="AI228" s="6">
        <v>0.54800000000000004</v>
      </c>
      <c r="AJ228" s="6">
        <v>0.8125</v>
      </c>
      <c r="AK228" s="6">
        <v>0.83040000000000003</v>
      </c>
      <c r="AT228" s="6">
        <f t="shared" si="0"/>
        <v>6.3125</v>
      </c>
      <c r="AU228" s="6" t="str">
        <f t="shared" si="1"/>
        <v/>
      </c>
      <c r="AV228" s="6" t="str">
        <f t="shared" si="2"/>
        <v/>
      </c>
      <c r="AW228" s="7">
        <f t="shared" si="3"/>
        <v>0.83333333333333337</v>
      </c>
      <c r="AX228" s="6">
        <f t="shared" si="4"/>
        <v>6.3608247422680408</v>
      </c>
      <c r="AY228" s="6" t="str">
        <f t="shared" si="5"/>
        <v/>
      </c>
      <c r="BA228" s="6">
        <f>VLOOKUP(A228, ALL_AP_DATA!$A$2:$F$3600, 6, FALSE)</f>
        <v>177</v>
      </c>
      <c r="BB228" s="6" t="e">
        <f t="shared" ca="1" si="22"/>
        <v>#NAME?</v>
      </c>
      <c r="BC228" s="6">
        <f>VLOOKUP(A228,projmetadata!$A$2:$D$2036, 4, FALSE)</f>
        <v>41215</v>
      </c>
      <c r="BE228" s="9" t="e">
        <f t="shared" ca="1" si="23"/>
        <v>#NAME?</v>
      </c>
      <c r="BF228" s="6" t="e">
        <f t="shared" ca="1" si="24"/>
        <v>#NAME?</v>
      </c>
      <c r="BG228" s="6">
        <f t="shared" si="25"/>
        <v>1.8027417202474826E-2</v>
      </c>
      <c r="BH228" s="6">
        <f>VLOOKUP(A228, ALL_AP_DATA!$A$2:$D$3600, 3, FALSE)</f>
        <v>116</v>
      </c>
      <c r="BI228" s="6">
        <f>VLOOKUP(A228, ALL_AP_DATA!$A$2:$E$3600, 5, FALSE)</f>
        <v>743</v>
      </c>
      <c r="BJ228" s="6">
        <f t="shared" si="10"/>
        <v>4.1977401129943503</v>
      </c>
      <c r="BK228" s="6">
        <f t="shared" si="26"/>
        <v>0.65536723163841804</v>
      </c>
    </row>
    <row r="229" spans="1:63" ht="15.75" customHeight="1" x14ac:dyDescent="0.25">
      <c r="A229" s="6" t="s">
        <v>1107</v>
      </c>
      <c r="B229" s="6" t="s">
        <v>64</v>
      </c>
      <c r="C229" s="6">
        <v>3</v>
      </c>
      <c r="D229" s="6">
        <v>6</v>
      </c>
      <c r="E229" s="6">
        <v>0</v>
      </c>
      <c r="F229" s="6">
        <v>0</v>
      </c>
      <c r="G229" s="6">
        <v>1.0200000000000001E-2</v>
      </c>
      <c r="H229" s="6">
        <v>0</v>
      </c>
      <c r="I229" s="6">
        <v>0</v>
      </c>
      <c r="Q229" s="6">
        <v>1</v>
      </c>
      <c r="R229" s="6">
        <v>7</v>
      </c>
      <c r="S229" s="6">
        <v>2</v>
      </c>
      <c r="T229" s="6">
        <v>172</v>
      </c>
      <c r="U229" s="6">
        <v>1.1900000000000001E-2</v>
      </c>
      <c r="V229" s="6">
        <v>0.25</v>
      </c>
      <c r="W229" s="6">
        <v>0.35389999999999999</v>
      </c>
      <c r="AE229" s="6">
        <v>30</v>
      </c>
      <c r="AF229" s="6">
        <v>223</v>
      </c>
      <c r="AG229" s="6">
        <v>6</v>
      </c>
      <c r="AH229" s="6">
        <v>177</v>
      </c>
      <c r="AI229" s="6">
        <v>0.37930000000000003</v>
      </c>
      <c r="AJ229" s="6">
        <v>0.75</v>
      </c>
      <c r="AK229" s="6">
        <v>0.36420000000000002</v>
      </c>
      <c r="AT229" s="6">
        <f t="shared" si="0"/>
        <v>0</v>
      </c>
      <c r="AU229" s="6" t="str">
        <f t="shared" si="1"/>
        <v/>
      </c>
      <c r="AV229" s="6">
        <f t="shared" si="2"/>
        <v>24.571428571428573</v>
      </c>
      <c r="AW229" s="7" t="str">
        <f t="shared" si="3"/>
        <v/>
      </c>
      <c r="AX229" s="6">
        <f t="shared" si="4"/>
        <v>0.79372197309417036</v>
      </c>
      <c r="AY229" s="6" t="str">
        <f t="shared" si="5"/>
        <v/>
      </c>
      <c r="BA229" s="6">
        <f>VLOOKUP(A229, ALL_AP_DATA!$A$2:$F$3600, 6, FALSE)</f>
        <v>588</v>
      </c>
      <c r="BB229" s="6" t="e">
        <f t="shared" ca="1" si="22"/>
        <v>#NAME?</v>
      </c>
      <c r="BC229" s="6">
        <f>VLOOKUP(A229,projmetadata!$A$2:$D$2036, 4, FALSE)</f>
        <v>26836</v>
      </c>
      <c r="BE229" s="9" t="e">
        <f t="shared" ca="1" si="23"/>
        <v>#NAME?</v>
      </c>
      <c r="BF229" s="6" t="e">
        <f t="shared" ca="1" si="24"/>
        <v>#NAME?</v>
      </c>
      <c r="BG229" s="6">
        <f t="shared" si="25"/>
        <v>1.8110001490535103E-2</v>
      </c>
      <c r="BH229" s="6">
        <f>VLOOKUP(A229, ALL_AP_DATA!$A$2:$D$3600, 3, FALSE)</f>
        <v>232</v>
      </c>
      <c r="BI229" s="6">
        <f>VLOOKUP(A229, ALL_AP_DATA!$A$2:$E$3600, 5, FALSE)</f>
        <v>486</v>
      </c>
      <c r="BJ229" s="6">
        <f t="shared" si="10"/>
        <v>0.82653061224489799</v>
      </c>
      <c r="BK229" s="6">
        <f t="shared" si="26"/>
        <v>0.39455782312925169</v>
      </c>
    </row>
    <row r="230" spans="1:63" ht="15.75" customHeight="1" x14ac:dyDescent="0.25">
      <c r="A230" s="6" t="s">
        <v>221</v>
      </c>
      <c r="B230" s="6" t="s">
        <v>64</v>
      </c>
      <c r="C230" s="6">
        <v>2</v>
      </c>
      <c r="D230" s="6">
        <v>119</v>
      </c>
      <c r="E230" s="6">
        <v>20</v>
      </c>
      <c r="F230" s="6">
        <v>346</v>
      </c>
      <c r="G230" s="6">
        <v>0.58050000000000002</v>
      </c>
      <c r="H230" s="6">
        <v>0.90910000000000002</v>
      </c>
      <c r="I230" s="6">
        <v>0.80649999999999999</v>
      </c>
      <c r="Q230" s="6">
        <v>1</v>
      </c>
      <c r="R230" s="6">
        <v>3</v>
      </c>
      <c r="S230" s="6">
        <v>11</v>
      </c>
      <c r="T230" s="6">
        <v>159</v>
      </c>
      <c r="U230" s="6">
        <v>1.46E-2</v>
      </c>
      <c r="V230" s="6">
        <v>0.5</v>
      </c>
      <c r="W230" s="6">
        <v>0.37059999999999998</v>
      </c>
      <c r="X230" s="6">
        <v>20</v>
      </c>
      <c r="Y230" s="6">
        <v>84</v>
      </c>
      <c r="Z230" s="6">
        <v>20</v>
      </c>
      <c r="AA230" s="6">
        <v>391</v>
      </c>
      <c r="AB230" s="6">
        <v>0.4098</v>
      </c>
      <c r="AC230" s="6">
        <v>0.90910000000000002</v>
      </c>
      <c r="AD230" s="6">
        <v>0.91139999999999999</v>
      </c>
      <c r="AE230" s="6">
        <v>22</v>
      </c>
      <c r="AF230" s="6">
        <v>66</v>
      </c>
      <c r="AG230" s="6">
        <v>16</v>
      </c>
      <c r="AH230" s="6">
        <v>160</v>
      </c>
      <c r="AI230" s="6">
        <v>0.32200000000000001</v>
      </c>
      <c r="AJ230" s="6">
        <v>0.72729999999999995</v>
      </c>
      <c r="AK230" s="6">
        <v>0.373</v>
      </c>
      <c r="AT230" s="6">
        <f t="shared" si="0"/>
        <v>2.9075630252100839</v>
      </c>
      <c r="AU230" s="6" t="str">
        <f t="shared" si="1"/>
        <v/>
      </c>
      <c r="AV230" s="6">
        <f t="shared" si="2"/>
        <v>53</v>
      </c>
      <c r="AW230" s="7">
        <f t="shared" si="3"/>
        <v>4.6547619047619051</v>
      </c>
      <c r="AX230" s="6">
        <f t="shared" si="4"/>
        <v>2.4242424242424243</v>
      </c>
      <c r="AY230" s="6" t="str">
        <f t="shared" si="5"/>
        <v/>
      </c>
      <c r="BA230" s="6">
        <f>VLOOKUP(A230, ALL_AP_DATA!$A$2:$F$3600, 6, FALSE)</f>
        <v>205</v>
      </c>
      <c r="BB230" s="6" t="e">
        <f t="shared" ca="1" si="22"/>
        <v>#NAME?</v>
      </c>
      <c r="BC230" s="6">
        <f>VLOOKUP(A230,projmetadata!$A$2:$D$2036, 4, FALSE)</f>
        <v>22543</v>
      </c>
      <c r="BE230" s="9" t="e">
        <f t="shared" ca="1" si="23"/>
        <v>#NAME?</v>
      </c>
      <c r="BF230" s="6" t="e">
        <f t="shared" ca="1" si="24"/>
        <v>#NAME?</v>
      </c>
      <c r="BG230" s="6">
        <f t="shared" si="25"/>
        <v>1.9030297653373551E-2</v>
      </c>
      <c r="BH230" s="6">
        <f>VLOOKUP(A230, ALL_AP_DATA!$A$2:$D$3600, 3, FALSE)</f>
        <v>144</v>
      </c>
      <c r="BI230" s="6">
        <f>VLOOKUP(A230, ALL_AP_DATA!$A$2:$E$3600, 5, FALSE)</f>
        <v>429</v>
      </c>
      <c r="BJ230" s="6">
        <f t="shared" si="10"/>
        <v>2.0926829268292684</v>
      </c>
      <c r="BK230" s="6">
        <f t="shared" si="26"/>
        <v>0.70243902439024386</v>
      </c>
    </row>
    <row r="231" spans="1:63" ht="15.75" customHeight="1" x14ac:dyDescent="0.25">
      <c r="A231" s="6" t="s">
        <v>759</v>
      </c>
      <c r="B231" s="6" t="s">
        <v>64</v>
      </c>
      <c r="C231" s="6">
        <v>3</v>
      </c>
      <c r="D231" s="6">
        <v>10</v>
      </c>
      <c r="E231" s="6">
        <v>3</v>
      </c>
      <c r="F231" s="6">
        <v>171</v>
      </c>
      <c r="G231" s="6">
        <v>4.4400000000000002E-2</v>
      </c>
      <c r="H231" s="6">
        <v>0.5</v>
      </c>
      <c r="I231" s="6">
        <v>0.7339</v>
      </c>
      <c r="X231" s="6">
        <v>9</v>
      </c>
      <c r="Y231" s="6">
        <v>47</v>
      </c>
      <c r="Z231" s="6">
        <v>2</v>
      </c>
      <c r="AA231" s="6">
        <v>114</v>
      </c>
      <c r="AB231" s="6">
        <v>0.2089</v>
      </c>
      <c r="AC231" s="6">
        <v>0.33329999999999999</v>
      </c>
      <c r="AD231" s="6">
        <v>0.48930000000000001</v>
      </c>
      <c r="AE231" s="6">
        <v>28</v>
      </c>
      <c r="AF231" s="6">
        <v>117</v>
      </c>
      <c r="AG231" s="6">
        <v>5</v>
      </c>
      <c r="AH231" s="6">
        <v>151</v>
      </c>
      <c r="AI231" s="6">
        <v>0.52</v>
      </c>
      <c r="AJ231" s="6">
        <v>0.83330000000000004</v>
      </c>
      <c r="AK231" s="6">
        <v>0.64810000000000001</v>
      </c>
      <c r="AT231" s="6">
        <f t="shared" si="0"/>
        <v>17.100000000000001</v>
      </c>
      <c r="AU231" s="6" t="str">
        <f t="shared" si="1"/>
        <v/>
      </c>
      <c r="AV231" s="6" t="str">
        <f t="shared" si="2"/>
        <v/>
      </c>
      <c r="AW231" s="7">
        <f t="shared" si="3"/>
        <v>2.4255319148936172</v>
      </c>
      <c r="AX231" s="6">
        <f t="shared" si="4"/>
        <v>1.2905982905982907</v>
      </c>
      <c r="AY231" s="6" t="str">
        <f t="shared" si="5"/>
        <v/>
      </c>
      <c r="BA231" s="6">
        <f>VLOOKUP(A231, ALL_AP_DATA!$A$2:$F$3600, 6, FALSE)</f>
        <v>225</v>
      </c>
      <c r="BB231" s="6" t="e">
        <f t="shared" ca="1" si="22"/>
        <v>#NAME?</v>
      </c>
      <c r="BC231" s="6">
        <f>VLOOKUP(A231,projmetadata!$A$2:$D$2036, 4, FALSE)</f>
        <v>12118</v>
      </c>
      <c r="BE231" s="9" t="e">
        <f t="shared" ca="1" si="23"/>
        <v>#NAME?</v>
      </c>
      <c r="BF231" s="6" t="e">
        <f t="shared" ca="1" si="24"/>
        <v>#NAME?</v>
      </c>
      <c r="BG231" s="6">
        <f t="shared" si="25"/>
        <v>1.9227595312757882E-2</v>
      </c>
      <c r="BH231" s="6">
        <f>VLOOKUP(A231, ALL_AP_DATA!$A$2:$D$3600, 3, FALSE)</f>
        <v>136</v>
      </c>
      <c r="BI231" s="6">
        <f>VLOOKUP(A231, ALL_AP_DATA!$A$2:$E$3600, 5, FALSE)</f>
        <v>233</v>
      </c>
      <c r="BJ231" s="6">
        <f t="shared" si="10"/>
        <v>1.0355555555555556</v>
      </c>
      <c r="BK231" s="6">
        <f t="shared" si="26"/>
        <v>0.60444444444444445</v>
      </c>
    </row>
    <row r="232" spans="1:63" ht="15.75" customHeight="1" x14ac:dyDescent="0.25">
      <c r="A232" s="6" t="s">
        <v>840</v>
      </c>
      <c r="B232" s="6" t="s">
        <v>64</v>
      </c>
      <c r="C232" s="6">
        <v>3</v>
      </c>
      <c r="D232" s="6">
        <v>10</v>
      </c>
      <c r="E232" s="6">
        <v>1</v>
      </c>
      <c r="F232" s="6">
        <v>5</v>
      </c>
      <c r="G232" s="6">
        <v>5.1499999999999997E-2</v>
      </c>
      <c r="H232" s="6">
        <v>0.5</v>
      </c>
      <c r="I232" s="6">
        <v>2.81E-2</v>
      </c>
      <c r="X232" s="6">
        <v>2</v>
      </c>
      <c r="Y232" s="6">
        <v>26</v>
      </c>
      <c r="Z232" s="6">
        <v>2</v>
      </c>
      <c r="AA232" s="6">
        <v>36</v>
      </c>
      <c r="AB232" s="6">
        <v>0.13400000000000001</v>
      </c>
      <c r="AC232" s="6">
        <v>1</v>
      </c>
      <c r="AD232" s="6">
        <v>0.20219999999999999</v>
      </c>
      <c r="AE232" s="6">
        <v>7</v>
      </c>
      <c r="AF232" s="6">
        <v>41</v>
      </c>
      <c r="AG232" s="6">
        <v>2</v>
      </c>
      <c r="AH232" s="6">
        <v>140</v>
      </c>
      <c r="AI232" s="6">
        <v>0.21129999999999999</v>
      </c>
      <c r="AJ232" s="6">
        <v>1</v>
      </c>
      <c r="AK232" s="6">
        <v>0.78649999999999998</v>
      </c>
      <c r="AT232" s="6">
        <f t="shared" si="0"/>
        <v>0.5</v>
      </c>
      <c r="AU232" s="6" t="str">
        <f t="shared" si="1"/>
        <v/>
      </c>
      <c r="AV232" s="6" t="str">
        <f t="shared" si="2"/>
        <v/>
      </c>
      <c r="AW232" s="7">
        <f t="shared" si="3"/>
        <v>1.3846153846153846</v>
      </c>
      <c r="AX232" s="6">
        <f t="shared" si="4"/>
        <v>3.4146341463414633</v>
      </c>
      <c r="AY232" s="6" t="str">
        <f t="shared" si="5"/>
        <v/>
      </c>
      <c r="BA232" s="6">
        <f>VLOOKUP(A232, ALL_AP_DATA!$A$2:$F$3600, 6, FALSE)</f>
        <v>194</v>
      </c>
      <c r="BB232" s="6" t="e">
        <f t="shared" ca="1" si="22"/>
        <v>#NAME?</v>
      </c>
      <c r="BC232" s="6">
        <f>VLOOKUP(A232,projmetadata!$A$2:$D$2036, 4, FALSE)</f>
        <v>9253</v>
      </c>
      <c r="BE232" s="9" t="e">
        <f t="shared" ca="1" si="23"/>
        <v>#NAME?</v>
      </c>
      <c r="BF232" s="6" t="e">
        <f t="shared" ca="1" si="24"/>
        <v>#NAME?</v>
      </c>
      <c r="BG232" s="6">
        <f t="shared" si="25"/>
        <v>1.9237004214849238E-2</v>
      </c>
      <c r="BH232" s="6">
        <f>VLOOKUP(A232, ALL_AP_DATA!$A$2:$D$3600, 3, FALSE)</f>
        <v>57</v>
      </c>
      <c r="BI232" s="6">
        <f>VLOOKUP(A232, ALL_AP_DATA!$A$2:$E$3600, 5, FALSE)</f>
        <v>178</v>
      </c>
      <c r="BJ232" s="6">
        <f t="shared" si="10"/>
        <v>0.91752577319587625</v>
      </c>
      <c r="BK232" s="6">
        <f t="shared" si="26"/>
        <v>0.29381443298969073</v>
      </c>
    </row>
    <row r="233" spans="1:63" ht="15.75" customHeight="1" x14ac:dyDescent="0.25">
      <c r="A233" s="6" t="s">
        <v>618</v>
      </c>
      <c r="B233" s="6" t="s">
        <v>64</v>
      </c>
      <c r="C233" s="6">
        <v>19</v>
      </c>
      <c r="D233" s="6">
        <v>190</v>
      </c>
      <c r="E233" s="6">
        <v>12</v>
      </c>
      <c r="F233" s="6">
        <v>410</v>
      </c>
      <c r="G233" s="6">
        <v>0.1613</v>
      </c>
      <c r="H233" s="6">
        <v>0.54549999999999998</v>
      </c>
      <c r="I233" s="6">
        <v>0.25359999999999999</v>
      </c>
      <c r="Q233" s="6">
        <v>1</v>
      </c>
      <c r="R233" s="6">
        <v>2</v>
      </c>
      <c r="S233" s="6">
        <v>3</v>
      </c>
      <c r="T233" s="6">
        <v>80</v>
      </c>
      <c r="U233" s="6">
        <v>1.6999999999999999E-3</v>
      </c>
      <c r="V233" s="6">
        <v>0.13639999999999999</v>
      </c>
      <c r="W233" s="6">
        <v>4.9500000000000002E-2</v>
      </c>
      <c r="X233" s="6">
        <v>32</v>
      </c>
      <c r="Y233" s="6">
        <v>286</v>
      </c>
      <c r="Z233" s="6">
        <v>13</v>
      </c>
      <c r="AA233" s="6">
        <v>570</v>
      </c>
      <c r="AB233" s="6">
        <v>0.24279999999999999</v>
      </c>
      <c r="AC233" s="6">
        <v>0.59089999999999998</v>
      </c>
      <c r="AD233" s="6">
        <v>0.35249999999999998</v>
      </c>
      <c r="AE233" s="6">
        <v>113</v>
      </c>
      <c r="AF233" s="6">
        <v>553</v>
      </c>
      <c r="AG233" s="6">
        <v>19</v>
      </c>
      <c r="AH233" s="6">
        <v>1009</v>
      </c>
      <c r="AI233" s="6">
        <v>0.46939999999999998</v>
      </c>
      <c r="AJ233" s="6">
        <v>0.86360000000000003</v>
      </c>
      <c r="AK233" s="6">
        <v>0.624</v>
      </c>
      <c r="AT233" s="6">
        <f t="shared" si="0"/>
        <v>2.1578947368421053</v>
      </c>
      <c r="AU233" s="6" t="str">
        <f t="shared" si="1"/>
        <v/>
      </c>
      <c r="AV233" s="6">
        <f t="shared" si="2"/>
        <v>40</v>
      </c>
      <c r="AW233" s="7">
        <f t="shared" si="3"/>
        <v>1.9930069930069929</v>
      </c>
      <c r="AX233" s="6">
        <f t="shared" si="4"/>
        <v>1.8245931283905967</v>
      </c>
      <c r="AY233" s="6" t="str">
        <f t="shared" si="5"/>
        <v/>
      </c>
      <c r="BA233" s="6">
        <f>VLOOKUP(A233, ALL_AP_DATA!$A$2:$F$3600, 6, FALSE)</f>
        <v>1178</v>
      </c>
      <c r="BB233" s="6" t="e">
        <f t="shared" ca="1" si="22"/>
        <v>#NAME?</v>
      </c>
      <c r="BC233" s="6">
        <f>VLOOKUP(A233,projmetadata!$A$2:$D$2036, 4, FALSE)</f>
        <v>82499</v>
      </c>
      <c r="BE233" s="9" t="e">
        <f t="shared" ca="1" si="23"/>
        <v>#NAME?</v>
      </c>
      <c r="BF233" s="6" t="e">
        <f t="shared" ca="1" si="24"/>
        <v>#NAME?</v>
      </c>
      <c r="BG233" s="6">
        <f t="shared" si="25"/>
        <v>1.9600237578637318E-2</v>
      </c>
      <c r="BH233" s="6">
        <f>VLOOKUP(A233, ALL_AP_DATA!$A$2:$D$3600, 3, FALSE)</f>
        <v>671</v>
      </c>
      <c r="BI233" s="6">
        <f>VLOOKUP(A233, ALL_AP_DATA!$A$2:$E$3600, 5, FALSE)</f>
        <v>1617</v>
      </c>
      <c r="BJ233" s="6">
        <f t="shared" si="10"/>
        <v>1.3726655348047538</v>
      </c>
      <c r="BK233" s="6">
        <f t="shared" si="26"/>
        <v>0.5696095076400679</v>
      </c>
    </row>
    <row r="234" spans="1:63" ht="15.75" customHeight="1" x14ac:dyDescent="0.25">
      <c r="A234" s="6" t="s">
        <v>413</v>
      </c>
      <c r="B234" s="6" t="s">
        <v>64</v>
      </c>
      <c r="C234" s="6">
        <v>9</v>
      </c>
      <c r="D234" s="6">
        <v>162</v>
      </c>
      <c r="E234" s="6">
        <v>10</v>
      </c>
      <c r="F234" s="6">
        <v>1117</v>
      </c>
      <c r="G234" s="6">
        <v>0.20219999999999999</v>
      </c>
      <c r="H234" s="6">
        <v>0.90910000000000002</v>
      </c>
      <c r="I234" s="6">
        <v>0.5827</v>
      </c>
      <c r="Q234" s="6">
        <v>1</v>
      </c>
      <c r="R234" s="6">
        <v>3</v>
      </c>
      <c r="S234" s="6">
        <v>3</v>
      </c>
      <c r="T234" s="6">
        <v>129</v>
      </c>
      <c r="U234" s="6">
        <v>3.7000000000000002E-3</v>
      </c>
      <c r="V234" s="6">
        <v>0.2727</v>
      </c>
      <c r="W234" s="6">
        <v>6.7299999999999999E-2</v>
      </c>
      <c r="X234" s="6">
        <v>50</v>
      </c>
      <c r="Y234" s="6">
        <v>308</v>
      </c>
      <c r="Z234" s="6">
        <v>9</v>
      </c>
      <c r="AA234" s="6">
        <v>1054</v>
      </c>
      <c r="AB234" s="6">
        <v>0.38450000000000001</v>
      </c>
      <c r="AC234" s="6">
        <v>0.81820000000000004</v>
      </c>
      <c r="AD234" s="6">
        <v>0.54979999999999996</v>
      </c>
      <c r="AE234" s="6">
        <v>84</v>
      </c>
      <c r="AF234" s="6">
        <v>295</v>
      </c>
      <c r="AG234" s="6">
        <v>10</v>
      </c>
      <c r="AH234" s="6">
        <v>1210</v>
      </c>
      <c r="AI234" s="6">
        <v>0.36830000000000002</v>
      </c>
      <c r="AJ234" s="6">
        <v>0.90910000000000002</v>
      </c>
      <c r="AK234" s="6">
        <v>0.63119999999999998</v>
      </c>
      <c r="AT234" s="6">
        <f t="shared" si="0"/>
        <v>6.8950617283950617</v>
      </c>
      <c r="AU234" s="6" t="str">
        <f t="shared" si="1"/>
        <v/>
      </c>
      <c r="AV234" s="6">
        <f t="shared" si="2"/>
        <v>43</v>
      </c>
      <c r="AW234" s="7">
        <f t="shared" si="3"/>
        <v>3.4220779220779223</v>
      </c>
      <c r="AX234" s="6">
        <f t="shared" si="4"/>
        <v>4.101694915254237</v>
      </c>
      <c r="AY234" s="6" t="str">
        <f t="shared" si="5"/>
        <v/>
      </c>
      <c r="BA234" s="6">
        <f>VLOOKUP(A234, ALL_AP_DATA!$A$2:$F$3600, 6, FALSE)</f>
        <v>801</v>
      </c>
      <c r="BB234" s="6" t="e">
        <f t="shared" ca="1" si="22"/>
        <v>#NAME?</v>
      </c>
      <c r="BC234" s="6">
        <f>VLOOKUP(A234,projmetadata!$A$2:$D$2036, 4, FALSE)</f>
        <v>97149</v>
      </c>
      <c r="BE234" s="9" t="e">
        <f t="shared" ca="1" si="23"/>
        <v>#NAME?</v>
      </c>
      <c r="BF234" s="6" t="e">
        <f t="shared" ca="1" si="24"/>
        <v>#NAME?</v>
      </c>
      <c r="BG234" s="6">
        <f t="shared" si="25"/>
        <v>1.9732575734181516E-2</v>
      </c>
      <c r="BH234" s="6">
        <f>VLOOKUP(A234, ALL_AP_DATA!$A$2:$D$3600, 3, FALSE)</f>
        <v>445</v>
      </c>
      <c r="BI234" s="6">
        <f>VLOOKUP(A234, ALL_AP_DATA!$A$2:$E$3600, 5, FALSE)</f>
        <v>1917</v>
      </c>
      <c r="BJ234" s="6">
        <f t="shared" si="10"/>
        <v>2.393258426966292</v>
      </c>
      <c r="BK234" s="6">
        <f t="shared" si="26"/>
        <v>0.55555555555555558</v>
      </c>
    </row>
    <row r="235" spans="1:63" ht="15.75" customHeight="1" x14ac:dyDescent="0.25">
      <c r="A235" s="6" t="s">
        <v>755</v>
      </c>
      <c r="B235" s="6" t="s">
        <v>64</v>
      </c>
      <c r="C235" s="6">
        <v>2</v>
      </c>
      <c r="D235" s="6">
        <v>15</v>
      </c>
      <c r="E235" s="6">
        <v>3</v>
      </c>
      <c r="F235" s="6">
        <v>182</v>
      </c>
      <c r="G235" s="6">
        <v>8.5199999999999998E-2</v>
      </c>
      <c r="H235" s="6">
        <v>0.75</v>
      </c>
      <c r="I235" s="6">
        <v>0.73680000000000001</v>
      </c>
      <c r="X235" s="6">
        <v>14</v>
      </c>
      <c r="Y235" s="6">
        <v>57</v>
      </c>
      <c r="Z235" s="6">
        <v>3</v>
      </c>
      <c r="AA235" s="6">
        <v>182</v>
      </c>
      <c r="AB235" s="6">
        <v>0.32390000000000002</v>
      </c>
      <c r="AC235" s="6">
        <v>0.75</v>
      </c>
      <c r="AD235" s="6">
        <v>0.73680000000000001</v>
      </c>
      <c r="AE235" s="6">
        <v>13</v>
      </c>
      <c r="AF235" s="6">
        <v>52</v>
      </c>
      <c r="AG235" s="6">
        <v>2</v>
      </c>
      <c r="AH235" s="6">
        <v>111</v>
      </c>
      <c r="AI235" s="6">
        <v>0.29549999999999998</v>
      </c>
      <c r="AJ235" s="6">
        <v>0.5</v>
      </c>
      <c r="AK235" s="6">
        <v>0.44940000000000002</v>
      </c>
      <c r="AT235" s="6">
        <f t="shared" si="0"/>
        <v>12.133333333333333</v>
      </c>
      <c r="AU235" s="6" t="str">
        <f t="shared" si="1"/>
        <v/>
      </c>
      <c r="AV235" s="6" t="str">
        <f t="shared" si="2"/>
        <v/>
      </c>
      <c r="AW235" s="7">
        <f t="shared" si="3"/>
        <v>3.192982456140351</v>
      </c>
      <c r="AX235" s="6">
        <f t="shared" si="4"/>
        <v>2.1346153846153846</v>
      </c>
      <c r="AY235" s="6" t="str">
        <f t="shared" si="5"/>
        <v/>
      </c>
      <c r="BA235" s="6">
        <f>VLOOKUP(A235, ALL_AP_DATA!$A$2:$F$3600, 6, FALSE)</f>
        <v>176</v>
      </c>
      <c r="BB235" s="6" t="e">
        <f t="shared" ca="1" si="22"/>
        <v>#NAME?</v>
      </c>
      <c r="BC235" s="6">
        <f>VLOOKUP(A235,projmetadata!$A$2:$D$2036, 4, FALSE)</f>
        <v>12386</v>
      </c>
      <c r="BE235" s="9" t="e">
        <f t="shared" ca="1" si="23"/>
        <v>#NAME?</v>
      </c>
      <c r="BF235" s="6" t="e">
        <f t="shared" ca="1" si="24"/>
        <v>#NAME?</v>
      </c>
      <c r="BG235" s="6">
        <f t="shared" si="25"/>
        <v>1.9941869853059905E-2</v>
      </c>
      <c r="BH235" s="6">
        <f>VLOOKUP(A235, ALL_AP_DATA!$A$2:$D$3600, 3, FALSE)</f>
        <v>79</v>
      </c>
      <c r="BI235" s="6">
        <f>VLOOKUP(A235, ALL_AP_DATA!$A$2:$E$3600, 5, FALSE)</f>
        <v>247</v>
      </c>
      <c r="BJ235" s="6">
        <f t="shared" si="10"/>
        <v>1.4034090909090908</v>
      </c>
      <c r="BK235" s="6">
        <f t="shared" si="26"/>
        <v>0.44886363636363635</v>
      </c>
    </row>
    <row r="236" spans="1:63" ht="15.75" customHeight="1" x14ac:dyDescent="0.25">
      <c r="A236" s="6" t="s">
        <v>1069</v>
      </c>
      <c r="B236" s="6" t="s">
        <v>64</v>
      </c>
      <c r="C236" s="6">
        <v>6</v>
      </c>
      <c r="D236" s="6">
        <v>86</v>
      </c>
      <c r="E236" s="6">
        <v>13</v>
      </c>
      <c r="F236" s="6">
        <v>665</v>
      </c>
      <c r="G236" s="6">
        <v>0.21229999999999999</v>
      </c>
      <c r="H236" s="6">
        <v>0.65</v>
      </c>
      <c r="I236" s="6">
        <v>0.2898</v>
      </c>
      <c r="Q236" s="6">
        <v>1</v>
      </c>
      <c r="R236" s="6">
        <v>5</v>
      </c>
      <c r="S236" s="6">
        <v>3</v>
      </c>
      <c r="T236" s="6">
        <v>124</v>
      </c>
      <c r="U236" s="6">
        <v>1.23E-2</v>
      </c>
      <c r="V236" s="6">
        <v>0.15</v>
      </c>
      <c r="W236" s="6">
        <v>5.3999999999999999E-2</v>
      </c>
      <c r="X236" s="6">
        <v>19</v>
      </c>
      <c r="Y236" s="6">
        <v>173</v>
      </c>
      <c r="Z236" s="6">
        <v>18</v>
      </c>
      <c r="AA236" s="6">
        <v>1166</v>
      </c>
      <c r="AB236" s="6">
        <v>0.42720000000000002</v>
      </c>
      <c r="AC236" s="6">
        <v>0.9</v>
      </c>
      <c r="AD236" s="6">
        <v>0.5081</v>
      </c>
      <c r="AE236" s="6">
        <v>28</v>
      </c>
      <c r="AF236" s="6">
        <v>194</v>
      </c>
      <c r="AG236" s="6">
        <v>16</v>
      </c>
      <c r="AH236" s="6">
        <v>1535</v>
      </c>
      <c r="AI236" s="6">
        <v>0.47899999999999998</v>
      </c>
      <c r="AJ236" s="6">
        <v>0.8</v>
      </c>
      <c r="AK236" s="6">
        <v>0.66879999999999995</v>
      </c>
      <c r="AT236" s="6">
        <f t="shared" si="0"/>
        <v>7.7325581395348841</v>
      </c>
      <c r="AU236" s="6" t="str">
        <f t="shared" si="1"/>
        <v/>
      </c>
      <c r="AV236" s="6">
        <f t="shared" si="2"/>
        <v>24.8</v>
      </c>
      <c r="AW236" s="7">
        <f t="shared" si="3"/>
        <v>6.7398843930635834</v>
      </c>
      <c r="AX236" s="6">
        <f t="shared" si="4"/>
        <v>7.9123711340206189</v>
      </c>
      <c r="AY236" s="6" t="str">
        <f t="shared" si="5"/>
        <v/>
      </c>
      <c r="BA236" s="6">
        <f>VLOOKUP(A236, ALL_AP_DATA!$A$2:$F$3600, 6, FALSE)</f>
        <v>405</v>
      </c>
      <c r="BB236" s="6" t="e">
        <f t="shared" ca="1" si="22"/>
        <v>#NAME?</v>
      </c>
      <c r="BC236" s="6">
        <f>VLOOKUP(A236,projmetadata!$A$2:$D$2036, 4, FALSE)</f>
        <v>113274</v>
      </c>
      <c r="BE236" s="9" t="e">
        <f t="shared" ca="1" si="23"/>
        <v>#NAME?</v>
      </c>
      <c r="BF236" s="6" t="e">
        <f t="shared" ca="1" si="24"/>
        <v>#NAME?</v>
      </c>
      <c r="BG236" s="6">
        <f t="shared" si="25"/>
        <v>2.0260607023677102E-2</v>
      </c>
      <c r="BH236" s="6">
        <f>VLOOKUP(A236, ALL_AP_DATA!$A$2:$D$3600, 3, FALSE)</f>
        <v>282</v>
      </c>
      <c r="BI236" s="6">
        <f>VLOOKUP(A236, ALL_AP_DATA!$A$2:$E$3600, 5, FALSE)</f>
        <v>2295</v>
      </c>
      <c r="BJ236" s="6">
        <f t="shared" si="10"/>
        <v>5.666666666666667</v>
      </c>
      <c r="BK236" s="6">
        <f t="shared" si="26"/>
        <v>0.6962962962962963</v>
      </c>
    </row>
    <row r="237" spans="1:63" ht="15.75" customHeight="1" x14ac:dyDescent="0.25">
      <c r="A237" s="6" t="s">
        <v>727</v>
      </c>
      <c r="B237" s="6" t="s">
        <v>64</v>
      </c>
      <c r="C237" s="6">
        <v>2</v>
      </c>
      <c r="D237" s="6">
        <v>10</v>
      </c>
      <c r="E237" s="6">
        <v>0</v>
      </c>
      <c r="F237" s="6">
        <v>0</v>
      </c>
      <c r="G237" s="6">
        <v>8.4000000000000005E-2</v>
      </c>
      <c r="H237" s="6">
        <v>0</v>
      </c>
      <c r="I237" s="6">
        <v>0</v>
      </c>
      <c r="X237" s="6">
        <v>7</v>
      </c>
      <c r="Y237" s="6">
        <v>74</v>
      </c>
      <c r="Z237" s="6">
        <v>3</v>
      </c>
      <c r="AA237" s="6">
        <v>115</v>
      </c>
      <c r="AB237" s="6">
        <v>0.62180000000000002</v>
      </c>
      <c r="AC237" s="6">
        <v>0.75</v>
      </c>
      <c r="AD237" s="6">
        <v>0.46</v>
      </c>
      <c r="AE237" s="6">
        <v>8</v>
      </c>
      <c r="AF237" s="6">
        <v>32</v>
      </c>
      <c r="AG237" s="6">
        <v>3</v>
      </c>
      <c r="AH237" s="6">
        <v>100</v>
      </c>
      <c r="AI237" s="6">
        <v>0.26889999999999997</v>
      </c>
      <c r="AJ237" s="6">
        <v>0.75</v>
      </c>
      <c r="AK237" s="6">
        <v>0.4</v>
      </c>
      <c r="AT237" s="6">
        <f t="shared" si="0"/>
        <v>0</v>
      </c>
      <c r="AU237" s="6" t="str">
        <f t="shared" si="1"/>
        <v/>
      </c>
      <c r="AV237" s="6" t="str">
        <f t="shared" si="2"/>
        <v/>
      </c>
      <c r="AW237" s="7">
        <f t="shared" si="3"/>
        <v>1.5540540540540539</v>
      </c>
      <c r="AX237" s="6">
        <f t="shared" si="4"/>
        <v>3.125</v>
      </c>
      <c r="AY237" s="6" t="str">
        <f t="shared" si="5"/>
        <v/>
      </c>
      <c r="BA237" s="6">
        <f>VLOOKUP(A237, ALL_AP_DATA!$A$2:$F$3600, 6, FALSE)</f>
        <v>119</v>
      </c>
      <c r="BB237" s="6" t="e">
        <f t="shared" ca="1" si="22"/>
        <v>#NAME?</v>
      </c>
      <c r="BC237" s="6">
        <f>VLOOKUP(A237,projmetadata!$A$2:$D$2036, 4, FALSE)</f>
        <v>11872</v>
      </c>
      <c r="BE237" s="9" t="e">
        <f t="shared" ca="1" si="23"/>
        <v>#NAME?</v>
      </c>
      <c r="BF237" s="6" t="e">
        <f t="shared" ca="1" si="24"/>
        <v>#NAME?</v>
      </c>
      <c r="BG237" s="6">
        <f t="shared" si="25"/>
        <v>2.1057951482479784E-2</v>
      </c>
      <c r="BH237" s="6">
        <f>VLOOKUP(A237, ALL_AP_DATA!$A$2:$D$3600, 3, FALSE)</f>
        <v>77</v>
      </c>
      <c r="BI237" s="6">
        <f>VLOOKUP(A237, ALL_AP_DATA!$A$2:$E$3600, 5, FALSE)</f>
        <v>250</v>
      </c>
      <c r="BJ237" s="6">
        <f t="shared" si="10"/>
        <v>2.1008403361344539</v>
      </c>
      <c r="BK237" s="6">
        <f t="shared" si="26"/>
        <v>0.6470588235294118</v>
      </c>
    </row>
    <row r="238" spans="1:63" ht="15.75" customHeight="1" x14ac:dyDescent="0.25">
      <c r="A238" s="6" t="s">
        <v>746</v>
      </c>
      <c r="B238" s="6" t="s">
        <v>64</v>
      </c>
      <c r="C238" s="6">
        <v>6</v>
      </c>
      <c r="D238" s="6">
        <v>17</v>
      </c>
      <c r="E238" s="6">
        <v>2</v>
      </c>
      <c r="F238" s="6">
        <v>71</v>
      </c>
      <c r="G238" s="6">
        <v>7.9399999999999998E-2</v>
      </c>
      <c r="H238" s="6">
        <v>0.1176</v>
      </c>
      <c r="I238" s="6">
        <v>0.12959999999999999</v>
      </c>
      <c r="X238" s="6">
        <v>3</v>
      </c>
      <c r="Y238" s="6">
        <v>24</v>
      </c>
      <c r="Z238" s="6">
        <v>10</v>
      </c>
      <c r="AA238" s="6">
        <v>238</v>
      </c>
      <c r="AB238" s="6">
        <v>0.11210000000000001</v>
      </c>
      <c r="AC238" s="6">
        <v>0.58819999999999995</v>
      </c>
      <c r="AD238" s="6">
        <v>0.43430000000000002</v>
      </c>
      <c r="AT238" s="6">
        <f t="shared" si="0"/>
        <v>4.1764705882352944</v>
      </c>
      <c r="AU238" s="6" t="str">
        <f t="shared" si="1"/>
        <v/>
      </c>
      <c r="AV238" s="6" t="str">
        <f t="shared" si="2"/>
        <v/>
      </c>
      <c r="AW238" s="7">
        <f t="shared" si="3"/>
        <v>9.9166666666666661</v>
      </c>
      <c r="AX238" s="6" t="str">
        <f t="shared" si="4"/>
        <v/>
      </c>
      <c r="AY238" s="6" t="str">
        <f t="shared" si="5"/>
        <v/>
      </c>
      <c r="BA238" s="6">
        <f>VLOOKUP(A238, ALL_AP_DATA!$A$2:$F$3600, 6, FALSE)</f>
        <v>214</v>
      </c>
      <c r="BB238" s="6" t="e">
        <f t="shared" ca="1" si="22"/>
        <v>#NAME?</v>
      </c>
      <c r="BC238" s="6">
        <f>VLOOKUP(A238,projmetadata!$A$2:$D$2036, 4, FALSE)</f>
        <v>25728</v>
      </c>
      <c r="BE238" s="9" t="e">
        <f t="shared" ca="1" si="23"/>
        <v>#NAME?</v>
      </c>
      <c r="BF238" s="6" t="e">
        <f t="shared" ca="1" si="24"/>
        <v>#NAME?</v>
      </c>
      <c r="BG238" s="6">
        <f t="shared" si="25"/>
        <v>2.1299751243781095E-2</v>
      </c>
      <c r="BH238" s="6">
        <f>VLOOKUP(A238, ALL_AP_DATA!$A$2:$D$3600, 3, FALSE)</f>
        <v>33</v>
      </c>
      <c r="BI238" s="6">
        <f>VLOOKUP(A238, ALL_AP_DATA!$A$2:$E$3600, 5, FALSE)</f>
        <v>548</v>
      </c>
      <c r="BJ238" s="6">
        <f t="shared" si="10"/>
        <v>2.5607476635514019</v>
      </c>
      <c r="BK238" s="6">
        <f t="shared" si="26"/>
        <v>0.1542056074766355</v>
      </c>
    </row>
    <row r="239" spans="1:63" ht="15.75" customHeight="1" x14ac:dyDescent="0.25">
      <c r="A239" s="6" t="s">
        <v>846</v>
      </c>
      <c r="B239" s="6" t="s">
        <v>64</v>
      </c>
      <c r="C239" s="6">
        <v>4</v>
      </c>
      <c r="D239" s="6">
        <v>8</v>
      </c>
      <c r="E239" s="6">
        <v>1</v>
      </c>
      <c r="F239" s="6">
        <v>13</v>
      </c>
      <c r="G239" s="6">
        <v>3.2300000000000002E-2</v>
      </c>
      <c r="H239" s="6">
        <v>0.16669999999999999</v>
      </c>
      <c r="I239" s="6">
        <v>5.8599999999999999E-2</v>
      </c>
      <c r="X239" s="6">
        <v>12</v>
      </c>
      <c r="Y239" s="6">
        <v>29</v>
      </c>
      <c r="Z239" s="6">
        <v>2</v>
      </c>
      <c r="AA239" s="6">
        <v>10</v>
      </c>
      <c r="AB239" s="6">
        <v>0.1169</v>
      </c>
      <c r="AC239" s="6">
        <v>0.33329999999999999</v>
      </c>
      <c r="AD239" s="6">
        <v>4.4999999999999998E-2</v>
      </c>
      <c r="AE239" s="6">
        <v>4</v>
      </c>
      <c r="AF239" s="6">
        <v>39</v>
      </c>
      <c r="AG239" s="6">
        <v>3</v>
      </c>
      <c r="AH239" s="6">
        <v>79</v>
      </c>
      <c r="AI239" s="6">
        <v>0.1573</v>
      </c>
      <c r="AJ239" s="6">
        <v>0.5</v>
      </c>
      <c r="AK239" s="6">
        <v>0.35589999999999999</v>
      </c>
      <c r="AT239" s="6">
        <f t="shared" si="0"/>
        <v>1.625</v>
      </c>
      <c r="AU239" s="6" t="str">
        <f t="shared" si="1"/>
        <v/>
      </c>
      <c r="AV239" s="6" t="str">
        <f t="shared" si="2"/>
        <v/>
      </c>
      <c r="AW239" s="7">
        <f t="shared" si="3"/>
        <v>0.34482758620689657</v>
      </c>
      <c r="AX239" s="6">
        <f t="shared" si="4"/>
        <v>2.0256410256410255</v>
      </c>
      <c r="AY239" s="6" t="str">
        <f t="shared" si="5"/>
        <v/>
      </c>
      <c r="BA239" s="6">
        <f>VLOOKUP(A239, ALL_AP_DATA!$A$2:$F$3600, 6, FALSE)</f>
        <v>248</v>
      </c>
      <c r="BB239" s="6" t="e">
        <f t="shared" ca="1" si="22"/>
        <v>#NAME?</v>
      </c>
      <c r="BC239" s="6">
        <f>VLOOKUP(A239,projmetadata!$A$2:$D$2036, 4, FALSE)</f>
        <v>10375</v>
      </c>
      <c r="BE239" s="9" t="e">
        <f t="shared" ca="1" si="23"/>
        <v>#NAME?</v>
      </c>
      <c r="BF239" s="6" t="e">
        <f t="shared" ca="1" si="24"/>
        <v>#NAME?</v>
      </c>
      <c r="BG239" s="6">
        <f t="shared" si="25"/>
        <v>2.1397590361445784E-2</v>
      </c>
      <c r="BH239" s="6">
        <f>VLOOKUP(A239, ALL_AP_DATA!$A$2:$D$3600, 3, FALSE)</f>
        <v>69</v>
      </c>
      <c r="BI239" s="6">
        <f>VLOOKUP(A239, ALL_AP_DATA!$A$2:$E$3600, 5, FALSE)</f>
        <v>222</v>
      </c>
      <c r="BJ239" s="6">
        <f t="shared" si="10"/>
        <v>0.89516129032258063</v>
      </c>
      <c r="BK239" s="6">
        <f t="shared" si="26"/>
        <v>0.27822580645161288</v>
      </c>
    </row>
    <row r="240" spans="1:63" ht="15.75" customHeight="1" x14ac:dyDescent="0.25">
      <c r="A240" s="6" t="s">
        <v>219</v>
      </c>
      <c r="B240" s="6" t="s">
        <v>64</v>
      </c>
      <c r="C240" s="6">
        <v>3</v>
      </c>
      <c r="D240" s="6">
        <v>90</v>
      </c>
      <c r="E240" s="6">
        <v>9</v>
      </c>
      <c r="F240" s="6">
        <v>106</v>
      </c>
      <c r="G240" s="6">
        <v>0.34620000000000001</v>
      </c>
      <c r="H240" s="6">
        <v>1</v>
      </c>
      <c r="I240" s="6">
        <v>0.1343</v>
      </c>
      <c r="AE240" s="6">
        <v>24</v>
      </c>
      <c r="AF240" s="6">
        <v>115</v>
      </c>
      <c r="AG240" s="6">
        <v>9</v>
      </c>
      <c r="AH240" s="6">
        <v>258</v>
      </c>
      <c r="AI240" s="6">
        <v>0.44230000000000003</v>
      </c>
      <c r="AJ240" s="6">
        <v>1</v>
      </c>
      <c r="AK240" s="6">
        <v>0.32700000000000001</v>
      </c>
      <c r="AT240" s="6">
        <f t="shared" si="0"/>
        <v>1.1777777777777778</v>
      </c>
      <c r="AU240" s="6" t="str">
        <f t="shared" si="1"/>
        <v/>
      </c>
      <c r="AV240" s="6" t="str">
        <f t="shared" si="2"/>
        <v/>
      </c>
      <c r="AW240" s="7" t="str">
        <f t="shared" si="3"/>
        <v/>
      </c>
      <c r="AX240" s="6">
        <f t="shared" si="4"/>
        <v>2.2434782608695651</v>
      </c>
      <c r="AY240" s="6" t="str">
        <f t="shared" si="5"/>
        <v/>
      </c>
      <c r="BA240" s="6">
        <f>VLOOKUP(A240, ALL_AP_DATA!$A$2:$F$3600, 6, FALSE)</f>
        <v>260</v>
      </c>
      <c r="BB240" s="6" t="e">
        <f t="shared" ca="1" si="22"/>
        <v>#NAME?</v>
      </c>
      <c r="BC240" s="6">
        <f>VLOOKUP(A240,projmetadata!$A$2:$D$2036, 4, FALSE)</f>
        <v>36911</v>
      </c>
      <c r="BE240" s="9" t="e">
        <f t="shared" ca="1" si="23"/>
        <v>#NAME?</v>
      </c>
      <c r="BF240" s="6" t="e">
        <f t="shared" ca="1" si="24"/>
        <v>#NAME?</v>
      </c>
      <c r="BG240" s="6">
        <f t="shared" si="25"/>
        <v>2.1375741648830972E-2</v>
      </c>
      <c r="BH240" s="6">
        <f>VLOOKUP(A240, ALL_AP_DATA!$A$2:$D$3600, 3, FALSE)</f>
        <v>139</v>
      </c>
      <c r="BI240" s="6">
        <f>VLOOKUP(A240, ALL_AP_DATA!$A$2:$E$3600, 5, FALSE)</f>
        <v>789</v>
      </c>
      <c r="BJ240" s="6">
        <f t="shared" si="10"/>
        <v>3.0346153846153845</v>
      </c>
      <c r="BK240" s="6">
        <f t="shared" si="26"/>
        <v>0.5346153846153846</v>
      </c>
    </row>
    <row r="241" spans="1:63" ht="15.75" customHeight="1" x14ac:dyDescent="0.25">
      <c r="A241" s="6" t="s">
        <v>785</v>
      </c>
      <c r="B241" s="6" t="s">
        <v>64</v>
      </c>
      <c r="C241" s="6">
        <v>31</v>
      </c>
      <c r="D241" s="6">
        <v>436</v>
      </c>
      <c r="E241" s="6">
        <v>33</v>
      </c>
      <c r="F241" s="6">
        <v>664</v>
      </c>
      <c r="G241" s="6">
        <v>0.27950000000000003</v>
      </c>
      <c r="H241" s="6">
        <v>0.76739999999999997</v>
      </c>
      <c r="I241" s="6">
        <v>0.27560000000000001</v>
      </c>
      <c r="Q241" s="6">
        <v>1</v>
      </c>
      <c r="R241" s="6">
        <v>8</v>
      </c>
      <c r="S241" s="6">
        <v>5</v>
      </c>
      <c r="T241" s="6">
        <v>84</v>
      </c>
      <c r="U241" s="6">
        <v>5.1000000000000004E-3</v>
      </c>
      <c r="V241" s="6">
        <v>0.1163</v>
      </c>
      <c r="W241" s="6">
        <v>3.49E-2</v>
      </c>
      <c r="X241" s="6">
        <v>65</v>
      </c>
      <c r="Y241" s="6">
        <v>563</v>
      </c>
      <c r="Z241" s="6">
        <v>27</v>
      </c>
      <c r="AA241" s="6">
        <v>782</v>
      </c>
      <c r="AB241" s="6">
        <v>0.3609</v>
      </c>
      <c r="AC241" s="6">
        <v>0.62790000000000001</v>
      </c>
      <c r="AD241" s="6">
        <v>0.3246</v>
      </c>
      <c r="AE241" s="6">
        <v>203</v>
      </c>
      <c r="AF241" s="6">
        <v>696</v>
      </c>
      <c r="AG241" s="6">
        <v>31</v>
      </c>
      <c r="AH241" s="6">
        <v>898</v>
      </c>
      <c r="AI241" s="6">
        <v>0.44619999999999999</v>
      </c>
      <c r="AJ241" s="6">
        <v>0.72089999999999999</v>
      </c>
      <c r="AK241" s="6">
        <v>0.37280000000000002</v>
      </c>
      <c r="AT241" s="6">
        <f t="shared" si="0"/>
        <v>1.5229357798165137</v>
      </c>
      <c r="AU241" s="6" t="str">
        <f t="shared" si="1"/>
        <v/>
      </c>
      <c r="AV241" s="6">
        <f t="shared" si="2"/>
        <v>10.5</v>
      </c>
      <c r="AW241" s="7">
        <f t="shared" si="3"/>
        <v>1.38898756660746</v>
      </c>
      <c r="AX241" s="6">
        <f t="shared" si="4"/>
        <v>1.2902298850574712</v>
      </c>
      <c r="AY241" s="6" t="str">
        <f t="shared" si="5"/>
        <v/>
      </c>
      <c r="BA241" s="6">
        <f>VLOOKUP(A241, ALL_AP_DATA!$A$2:$F$3600, 6, FALSE)</f>
        <v>1560</v>
      </c>
      <c r="BB241" s="6" t="e">
        <f t="shared" ca="1" si="22"/>
        <v>#NAME?</v>
      </c>
      <c r="BC241" s="6">
        <f>VLOOKUP(A241,projmetadata!$A$2:$D$2036, 4, FALSE)</f>
        <v>112178</v>
      </c>
      <c r="BE241" s="9" t="e">
        <f t="shared" ca="1" si="23"/>
        <v>#NAME?</v>
      </c>
      <c r="BF241" s="6" t="e">
        <f t="shared" ca="1" si="24"/>
        <v>#NAME?</v>
      </c>
      <c r="BG241" s="6">
        <f t="shared" si="25"/>
        <v>2.1474798980192195E-2</v>
      </c>
      <c r="BH241" s="6">
        <f>VLOOKUP(A241, ALL_AP_DATA!$A$2:$D$3600, 3, FALSE)</f>
        <v>951</v>
      </c>
      <c r="BI241" s="6">
        <f>VLOOKUP(A241, ALL_AP_DATA!$A$2:$E$3600, 5, FALSE)</f>
        <v>2409</v>
      </c>
      <c r="BJ241" s="6">
        <f t="shared" si="10"/>
        <v>1.5442307692307693</v>
      </c>
      <c r="BK241" s="6">
        <f t="shared" si="26"/>
        <v>0.60961538461538467</v>
      </c>
    </row>
    <row r="242" spans="1:63" ht="15.75" customHeight="1" x14ac:dyDescent="0.25">
      <c r="A242" s="6" t="s">
        <v>374</v>
      </c>
      <c r="B242" s="6" t="s">
        <v>64</v>
      </c>
      <c r="X242" s="6">
        <v>1</v>
      </c>
      <c r="Y242" s="6">
        <v>21</v>
      </c>
      <c r="Z242" s="6">
        <v>0</v>
      </c>
      <c r="AA242" s="6">
        <v>0</v>
      </c>
      <c r="AB242" s="6">
        <v>0.17069999999999999</v>
      </c>
      <c r="AC242" s="6">
        <v>0</v>
      </c>
      <c r="AD242" s="6">
        <v>0</v>
      </c>
      <c r="AE242" s="6">
        <v>22</v>
      </c>
      <c r="AF242" s="6">
        <v>70</v>
      </c>
      <c r="AG242" s="6">
        <v>1</v>
      </c>
      <c r="AH242" s="6">
        <v>3</v>
      </c>
      <c r="AI242" s="6">
        <v>0.56910000000000005</v>
      </c>
      <c r="AJ242" s="6">
        <v>0.5</v>
      </c>
      <c r="AK242" s="6">
        <v>8.0999999999999996E-3</v>
      </c>
      <c r="AT242" s="6" t="str">
        <f t="shared" si="0"/>
        <v/>
      </c>
      <c r="AU242" s="6" t="str">
        <f t="shared" si="1"/>
        <v/>
      </c>
      <c r="AV242" s="6" t="str">
        <f t="shared" si="2"/>
        <v/>
      </c>
      <c r="AW242" s="7">
        <f t="shared" si="3"/>
        <v>0</v>
      </c>
      <c r="AX242" s="6">
        <f t="shared" si="4"/>
        <v>4.2857142857142858E-2</v>
      </c>
      <c r="AY242" s="6" t="str">
        <f t="shared" si="5"/>
        <v/>
      </c>
      <c r="BA242" s="6">
        <f>VLOOKUP(A242, ALL_AP_DATA!$A$2:$F$3600, 6, FALSE)</f>
        <v>123</v>
      </c>
      <c r="BB242" s="6" t="e">
        <f t="shared" ca="1" si="22"/>
        <v>#NAME?</v>
      </c>
      <c r="BC242" s="6">
        <f>VLOOKUP(A242,projmetadata!$A$2:$D$2036, 4, FALSE)</f>
        <v>17132</v>
      </c>
      <c r="BE242" s="9" t="e">
        <f t="shared" ca="1" si="23"/>
        <v>#NAME?</v>
      </c>
      <c r="BF242" s="6" t="e">
        <f t="shared" ca="1" si="24"/>
        <v>#NAME?</v>
      </c>
      <c r="BG242" s="6">
        <f t="shared" si="25"/>
        <v>2.1538641139388279E-2</v>
      </c>
      <c r="BH242" s="6">
        <f>VLOOKUP(A242, ALL_AP_DATA!$A$2:$D$3600, 3, FALSE)</f>
        <v>73</v>
      </c>
      <c r="BI242" s="6">
        <f>VLOOKUP(A242, ALL_AP_DATA!$A$2:$E$3600, 5, FALSE)</f>
        <v>369</v>
      </c>
      <c r="BJ242" s="6">
        <f t="shared" si="10"/>
        <v>3</v>
      </c>
      <c r="BK242" s="6">
        <f t="shared" si="26"/>
        <v>0.5934959349593496</v>
      </c>
    </row>
    <row r="243" spans="1:63" ht="15.75" customHeight="1" x14ac:dyDescent="0.25">
      <c r="A243" s="6" t="s">
        <v>1100</v>
      </c>
      <c r="B243" s="6" t="s">
        <v>64</v>
      </c>
      <c r="C243" s="6">
        <v>7</v>
      </c>
      <c r="D243" s="6">
        <v>49</v>
      </c>
      <c r="E243" s="6">
        <v>6</v>
      </c>
      <c r="F243" s="6">
        <v>136</v>
      </c>
      <c r="G243" s="6">
        <v>0.1047</v>
      </c>
      <c r="H243" s="6">
        <v>0.5</v>
      </c>
      <c r="I243" s="6">
        <v>0.19400000000000001</v>
      </c>
      <c r="X243" s="6">
        <v>9</v>
      </c>
      <c r="Y243" s="6">
        <v>130</v>
      </c>
      <c r="Z243" s="6">
        <v>3</v>
      </c>
      <c r="AA243" s="6">
        <v>91</v>
      </c>
      <c r="AB243" s="6">
        <v>0.27779999999999999</v>
      </c>
      <c r="AC243" s="6">
        <v>0.25</v>
      </c>
      <c r="AD243" s="6">
        <v>0.1298</v>
      </c>
      <c r="AE243" s="6">
        <v>47</v>
      </c>
      <c r="AF243" s="6">
        <v>220</v>
      </c>
      <c r="AG243" s="6">
        <v>9</v>
      </c>
      <c r="AH243" s="6">
        <v>613</v>
      </c>
      <c r="AI243" s="6">
        <v>0.47010000000000002</v>
      </c>
      <c r="AJ243" s="6">
        <v>0.75</v>
      </c>
      <c r="AK243" s="6">
        <v>0.87450000000000006</v>
      </c>
      <c r="AT243" s="6">
        <f t="shared" si="0"/>
        <v>2.7755102040816326</v>
      </c>
      <c r="AU243" s="6" t="str">
        <f t="shared" si="1"/>
        <v/>
      </c>
      <c r="AV243" s="6" t="str">
        <f t="shared" si="2"/>
        <v/>
      </c>
      <c r="AW243" s="7">
        <f t="shared" si="3"/>
        <v>0.7</v>
      </c>
      <c r="AX243" s="6">
        <f t="shared" si="4"/>
        <v>2.7863636363636362</v>
      </c>
      <c r="AY243" s="6" t="str">
        <f t="shared" si="5"/>
        <v/>
      </c>
      <c r="BA243" s="6">
        <f>VLOOKUP(A243, ALL_AP_DATA!$A$2:$F$3600, 6, FALSE)</f>
        <v>468</v>
      </c>
      <c r="BB243" s="6" t="e">
        <f t="shared" ca="1" si="22"/>
        <v>#NAME?</v>
      </c>
      <c r="BC243" s="6">
        <f>VLOOKUP(A243,projmetadata!$A$2:$D$2036, 4, FALSE)</f>
        <v>32151</v>
      </c>
      <c r="BE243" s="9" t="e">
        <f t="shared" ca="1" si="23"/>
        <v>#NAME?</v>
      </c>
      <c r="BF243" s="6" t="e">
        <f t="shared" ca="1" si="24"/>
        <v>#NAME?</v>
      </c>
      <c r="BG243" s="6">
        <f t="shared" si="25"/>
        <v>2.1803365369661907E-2</v>
      </c>
      <c r="BH243" s="6">
        <f>VLOOKUP(A243, ALL_AP_DATA!$A$2:$D$3600, 3, FALSE)</f>
        <v>280</v>
      </c>
      <c r="BI243" s="6">
        <f>VLOOKUP(A243, ALL_AP_DATA!$A$2:$E$3600, 5, FALSE)</f>
        <v>701</v>
      </c>
      <c r="BJ243" s="6">
        <f t="shared" si="10"/>
        <v>1.4978632478632479</v>
      </c>
      <c r="BK243" s="6">
        <f t="shared" si="26"/>
        <v>0.59829059829059827</v>
      </c>
    </row>
    <row r="244" spans="1:63" ht="15.75" customHeight="1" x14ac:dyDescent="0.25">
      <c r="A244" s="6" t="s">
        <v>1217</v>
      </c>
      <c r="B244" s="6" t="s">
        <v>64</v>
      </c>
      <c r="Q244" s="6">
        <v>1</v>
      </c>
      <c r="R244" s="6">
        <v>2</v>
      </c>
      <c r="S244" s="6">
        <v>2</v>
      </c>
      <c r="T244" s="6">
        <v>46</v>
      </c>
      <c r="U244" s="6">
        <v>1.21E-2</v>
      </c>
      <c r="V244" s="6">
        <v>0.125</v>
      </c>
      <c r="W244" s="6">
        <v>0.20180000000000001</v>
      </c>
      <c r="AE244" s="6">
        <v>1</v>
      </c>
      <c r="AF244" s="6">
        <v>101</v>
      </c>
      <c r="AG244" s="6">
        <v>15</v>
      </c>
      <c r="AH244" s="6">
        <v>82</v>
      </c>
      <c r="AI244" s="6">
        <v>0.61209999999999998</v>
      </c>
      <c r="AJ244" s="6">
        <v>0.9375</v>
      </c>
      <c r="AK244" s="6">
        <v>0.35959999999999998</v>
      </c>
      <c r="AT244" s="6" t="str">
        <f t="shared" si="0"/>
        <v/>
      </c>
      <c r="AU244" s="6" t="str">
        <f t="shared" si="1"/>
        <v/>
      </c>
      <c r="AV244" s="6">
        <f t="shared" si="2"/>
        <v>23</v>
      </c>
      <c r="AW244" s="7" t="str">
        <f t="shared" si="3"/>
        <v/>
      </c>
      <c r="AX244" s="6">
        <f t="shared" si="4"/>
        <v>0.81188118811881194</v>
      </c>
      <c r="AY244" s="6" t="str">
        <f t="shared" si="5"/>
        <v/>
      </c>
      <c r="BA244" s="6">
        <f>VLOOKUP(A244, ALL_AP_DATA!$A$2:$F$3600, 6, FALSE)</f>
        <v>165</v>
      </c>
      <c r="BB244" s="6" t="e">
        <f t="shared" ca="1" si="22"/>
        <v>#NAME?</v>
      </c>
      <c r="BC244" s="6">
        <f>VLOOKUP(A244,projmetadata!$A$2:$D$2036, 4, FALSE)</f>
        <v>10375</v>
      </c>
      <c r="BE244" s="9" t="e">
        <f t="shared" ca="1" si="23"/>
        <v>#NAME?</v>
      </c>
      <c r="BF244" s="6" t="e">
        <f t="shared" ca="1" si="24"/>
        <v>#NAME?</v>
      </c>
      <c r="BG244" s="6">
        <f t="shared" si="25"/>
        <v>2.197590361445783E-2</v>
      </c>
      <c r="BH244" s="6">
        <f>VLOOKUP(A244, ALL_AP_DATA!$A$2:$D$3600, 3, FALSE)</f>
        <v>102</v>
      </c>
      <c r="BI244" s="6">
        <f>VLOOKUP(A244, ALL_AP_DATA!$A$2:$E$3600, 5, FALSE)</f>
        <v>228</v>
      </c>
      <c r="BJ244" s="6">
        <f t="shared" si="10"/>
        <v>1.3818181818181818</v>
      </c>
      <c r="BK244" s="6">
        <f t="shared" si="26"/>
        <v>0.61818181818181817</v>
      </c>
    </row>
    <row r="245" spans="1:63" ht="15.75" customHeight="1" x14ac:dyDescent="0.25">
      <c r="A245" s="6" t="s">
        <v>372</v>
      </c>
      <c r="B245" s="6" t="s">
        <v>64</v>
      </c>
      <c r="C245" s="6">
        <v>3</v>
      </c>
      <c r="D245" s="6">
        <v>78</v>
      </c>
      <c r="E245" s="6">
        <v>16</v>
      </c>
      <c r="F245" s="6">
        <v>591</v>
      </c>
      <c r="G245" s="6">
        <v>0.22159999999999999</v>
      </c>
      <c r="H245" s="6">
        <v>0.72729999999999995</v>
      </c>
      <c r="I245" s="6">
        <v>0.74339999999999995</v>
      </c>
      <c r="Q245" s="6">
        <v>2</v>
      </c>
      <c r="R245" s="6">
        <v>9</v>
      </c>
      <c r="S245" s="6">
        <v>10</v>
      </c>
      <c r="T245" s="6">
        <v>472</v>
      </c>
      <c r="U245" s="6">
        <v>2.5600000000000001E-2</v>
      </c>
      <c r="V245" s="6">
        <v>0.45450000000000002</v>
      </c>
      <c r="W245" s="6">
        <v>0.59370000000000001</v>
      </c>
      <c r="X245" s="6">
        <v>23</v>
      </c>
      <c r="Y245" s="6">
        <v>291</v>
      </c>
      <c r="Z245" s="6">
        <v>19</v>
      </c>
      <c r="AA245" s="6">
        <v>731</v>
      </c>
      <c r="AB245" s="6">
        <v>0.82669999999999999</v>
      </c>
      <c r="AC245" s="6">
        <v>0.86360000000000003</v>
      </c>
      <c r="AD245" s="6">
        <v>0.91949999999999998</v>
      </c>
      <c r="AE245" s="6">
        <v>47</v>
      </c>
      <c r="AF245" s="6">
        <v>154</v>
      </c>
      <c r="AG245" s="6">
        <v>20</v>
      </c>
      <c r="AH245" s="6">
        <v>723</v>
      </c>
      <c r="AI245" s="6">
        <v>0.4375</v>
      </c>
      <c r="AJ245" s="6">
        <v>0.90910000000000002</v>
      </c>
      <c r="AK245" s="6">
        <v>0.90939999999999999</v>
      </c>
      <c r="AT245" s="6">
        <f t="shared" si="0"/>
        <v>7.5769230769230766</v>
      </c>
      <c r="AU245" s="6" t="str">
        <f t="shared" si="1"/>
        <v/>
      </c>
      <c r="AV245" s="6">
        <f t="shared" si="2"/>
        <v>52.444444444444443</v>
      </c>
      <c r="AW245" s="7">
        <f t="shared" si="3"/>
        <v>2.5120274914089347</v>
      </c>
      <c r="AX245" s="6">
        <f t="shared" si="4"/>
        <v>4.6948051948051948</v>
      </c>
      <c r="AY245" s="6" t="str">
        <f t="shared" si="5"/>
        <v/>
      </c>
      <c r="BA245" s="6">
        <f>VLOOKUP(A245, ALL_AP_DATA!$A$2:$F$3600, 6, FALSE)</f>
        <v>352</v>
      </c>
      <c r="BB245" s="6" t="e">
        <f t="shared" ca="1" si="22"/>
        <v>#NAME?</v>
      </c>
      <c r="BC245" s="6">
        <f>VLOOKUP(A245,projmetadata!$A$2:$D$2036, 4, FALSE)</f>
        <v>36143</v>
      </c>
      <c r="BE245" s="9" t="e">
        <f t="shared" ca="1" si="23"/>
        <v>#NAME?</v>
      </c>
      <c r="BF245" s="6" t="e">
        <f t="shared" ca="1" si="24"/>
        <v>#NAME?</v>
      </c>
      <c r="BG245" s="6">
        <f t="shared" si="25"/>
        <v>2.1995960490274743E-2</v>
      </c>
      <c r="BH245" s="6">
        <f>VLOOKUP(A245, ALL_AP_DATA!$A$2:$D$3600, 3, FALSE)</f>
        <v>319</v>
      </c>
      <c r="BI245" s="6">
        <f>VLOOKUP(A245, ALL_AP_DATA!$A$2:$E$3600, 5, FALSE)</f>
        <v>795</v>
      </c>
      <c r="BJ245" s="6">
        <f t="shared" si="10"/>
        <v>2.2585227272727271</v>
      </c>
      <c r="BK245" s="6">
        <f t="shared" si="26"/>
        <v>0.90625</v>
      </c>
    </row>
    <row r="246" spans="1:63" ht="15.75" customHeight="1" x14ac:dyDescent="0.25">
      <c r="A246" s="6" t="s">
        <v>849</v>
      </c>
      <c r="B246" s="6" t="s">
        <v>64</v>
      </c>
      <c r="C246" s="6">
        <v>4</v>
      </c>
      <c r="D246" s="6">
        <v>14</v>
      </c>
      <c r="E246" s="6">
        <v>2</v>
      </c>
      <c r="F246" s="6">
        <v>65</v>
      </c>
      <c r="G246" s="6">
        <v>0.112</v>
      </c>
      <c r="H246" s="6">
        <v>0.4</v>
      </c>
      <c r="I246" s="6">
        <v>0.2802</v>
      </c>
      <c r="Q246" s="6">
        <v>1</v>
      </c>
      <c r="R246" s="6">
        <v>2</v>
      </c>
      <c r="S246" s="6">
        <v>2</v>
      </c>
      <c r="T246" s="6">
        <v>109</v>
      </c>
      <c r="U246" s="6">
        <v>1.6E-2</v>
      </c>
      <c r="V246" s="6">
        <v>0.4</v>
      </c>
      <c r="W246" s="6">
        <v>0.4698</v>
      </c>
      <c r="X246" s="6">
        <v>2</v>
      </c>
      <c r="Y246" s="6">
        <v>27</v>
      </c>
      <c r="Z246" s="6">
        <v>1</v>
      </c>
      <c r="AA246" s="6">
        <v>20</v>
      </c>
      <c r="AB246" s="6">
        <v>0.216</v>
      </c>
      <c r="AC246" s="6">
        <v>0.2</v>
      </c>
      <c r="AD246" s="6">
        <v>8.6199999999999999E-2</v>
      </c>
      <c r="AE246" s="6">
        <v>15</v>
      </c>
      <c r="AF246" s="6">
        <v>53</v>
      </c>
      <c r="AG246" s="6">
        <v>5</v>
      </c>
      <c r="AH246" s="6">
        <v>232</v>
      </c>
      <c r="AI246" s="6">
        <v>0.42399999999999999</v>
      </c>
      <c r="AJ246" s="6">
        <v>1</v>
      </c>
      <c r="AK246" s="6">
        <v>1</v>
      </c>
      <c r="AT246" s="6">
        <f t="shared" si="0"/>
        <v>4.6428571428571432</v>
      </c>
      <c r="AU246" s="6" t="str">
        <f t="shared" si="1"/>
        <v/>
      </c>
      <c r="AV246" s="6">
        <f t="shared" si="2"/>
        <v>54.5</v>
      </c>
      <c r="AW246" s="7">
        <f t="shared" si="3"/>
        <v>0.7407407407407407</v>
      </c>
      <c r="AX246" s="6">
        <f t="shared" si="4"/>
        <v>4.3773584905660377</v>
      </c>
      <c r="AY246" s="6" t="str">
        <f t="shared" si="5"/>
        <v/>
      </c>
      <c r="BA246" s="6">
        <f>VLOOKUP(A246, ALL_AP_DATA!$A$2:$F$3600, 6, FALSE)</f>
        <v>125</v>
      </c>
      <c r="BB246" s="6" t="e">
        <f t="shared" ca="1" si="22"/>
        <v>#NAME?</v>
      </c>
      <c r="BC246" s="6">
        <f>VLOOKUP(A246,projmetadata!$A$2:$D$2036, 4, FALSE)</f>
        <v>10490</v>
      </c>
      <c r="BE246" s="9" t="e">
        <f t="shared" ca="1" si="23"/>
        <v>#NAME?</v>
      </c>
      <c r="BF246" s="6" t="e">
        <f t="shared" ca="1" si="24"/>
        <v>#NAME?</v>
      </c>
      <c r="BG246" s="6">
        <f t="shared" si="25"/>
        <v>2.21163012392755E-2</v>
      </c>
      <c r="BH246" s="6">
        <f>VLOOKUP(A246, ALL_AP_DATA!$A$2:$D$3600, 3, FALSE)</f>
        <v>66</v>
      </c>
      <c r="BI246" s="6">
        <f>VLOOKUP(A246, ALL_AP_DATA!$A$2:$E$3600, 5, FALSE)</f>
        <v>232</v>
      </c>
      <c r="BJ246" s="6">
        <f t="shared" si="10"/>
        <v>1.8560000000000001</v>
      </c>
      <c r="BK246" s="6">
        <f t="shared" si="26"/>
        <v>0.52800000000000002</v>
      </c>
    </row>
    <row r="247" spans="1:63" ht="15.75" customHeight="1" x14ac:dyDescent="0.25">
      <c r="A247" s="6" t="s">
        <v>751</v>
      </c>
      <c r="B247" s="6" t="s">
        <v>64</v>
      </c>
      <c r="Q247" s="6">
        <v>1</v>
      </c>
      <c r="R247" s="6">
        <v>3</v>
      </c>
      <c r="S247" s="6">
        <v>3</v>
      </c>
      <c r="T247" s="6">
        <v>166</v>
      </c>
      <c r="U247" s="6">
        <v>1.43E-2</v>
      </c>
      <c r="V247" s="6">
        <v>0.375</v>
      </c>
      <c r="W247" s="6">
        <v>0.4</v>
      </c>
      <c r="X247" s="6">
        <v>3</v>
      </c>
      <c r="Y247" s="6">
        <v>27</v>
      </c>
      <c r="Z247" s="6">
        <v>5</v>
      </c>
      <c r="AA247" s="6">
        <v>87</v>
      </c>
      <c r="AB247" s="6">
        <v>0.12859999999999999</v>
      </c>
      <c r="AC247" s="6">
        <v>0.625</v>
      </c>
      <c r="AD247" s="6">
        <v>0.20960000000000001</v>
      </c>
      <c r="AE247" s="6">
        <v>2</v>
      </c>
      <c r="AF247" s="6">
        <v>16</v>
      </c>
      <c r="AG247" s="6">
        <v>4</v>
      </c>
      <c r="AH247" s="6">
        <v>76</v>
      </c>
      <c r="AI247" s="6">
        <v>7.6200000000000004E-2</v>
      </c>
      <c r="AJ247" s="6">
        <v>0.5</v>
      </c>
      <c r="AK247" s="6">
        <v>0.18310000000000001</v>
      </c>
      <c r="AT247" s="6" t="str">
        <f t="shared" si="0"/>
        <v/>
      </c>
      <c r="AU247" s="6" t="str">
        <f t="shared" si="1"/>
        <v/>
      </c>
      <c r="AV247" s="6">
        <f t="shared" si="2"/>
        <v>55.333333333333336</v>
      </c>
      <c r="AW247" s="7">
        <f t="shared" si="3"/>
        <v>3.2222222222222223</v>
      </c>
      <c r="AX247" s="6">
        <f t="shared" si="4"/>
        <v>4.75</v>
      </c>
      <c r="AY247" s="6" t="str">
        <f t="shared" si="5"/>
        <v/>
      </c>
      <c r="BA247" s="6">
        <f>VLOOKUP(A247, ALL_AP_DATA!$A$2:$F$3600, 6, FALSE)</f>
        <v>210</v>
      </c>
      <c r="BB247" s="6" t="e">
        <f t="shared" ca="1" si="22"/>
        <v>#NAME?</v>
      </c>
      <c r="BC247" s="6">
        <f>VLOOKUP(A247,projmetadata!$A$2:$D$2036, 4, FALSE)</f>
        <v>18437</v>
      </c>
      <c r="BE247" s="9" t="e">
        <f t="shared" ca="1" si="23"/>
        <v>#NAME?</v>
      </c>
      <c r="BF247" s="6" t="e">
        <f t="shared" ca="1" si="24"/>
        <v>#NAME?</v>
      </c>
      <c r="BG247" s="6">
        <f t="shared" si="25"/>
        <v>2.2509084992135379E-2</v>
      </c>
      <c r="BH247" s="6">
        <f>VLOOKUP(A247, ALL_AP_DATA!$A$2:$D$3600, 3, FALSE)</f>
        <v>33</v>
      </c>
      <c r="BI247" s="6">
        <f>VLOOKUP(A247, ALL_AP_DATA!$A$2:$E$3600, 5, FALSE)</f>
        <v>415</v>
      </c>
      <c r="BJ247" s="6">
        <f t="shared" si="10"/>
        <v>1.9761904761904763</v>
      </c>
      <c r="BK247" s="6">
        <f t="shared" si="26"/>
        <v>0.15714285714285714</v>
      </c>
    </row>
    <row r="248" spans="1:63" ht="15.75" customHeight="1" x14ac:dyDescent="0.25">
      <c r="A248" s="6" t="s">
        <v>1300</v>
      </c>
      <c r="B248" s="6" t="s">
        <v>64</v>
      </c>
      <c r="Q248" s="6">
        <v>1</v>
      </c>
      <c r="R248" s="6">
        <v>3</v>
      </c>
      <c r="S248" s="6">
        <v>2</v>
      </c>
      <c r="T248" s="6">
        <v>59</v>
      </c>
      <c r="U248" s="6">
        <v>1.5100000000000001E-2</v>
      </c>
      <c r="V248" s="6">
        <v>0.28570000000000001</v>
      </c>
      <c r="W248" s="6">
        <v>0.29210000000000003</v>
      </c>
      <c r="X248" s="6">
        <v>15</v>
      </c>
      <c r="Y248" s="6">
        <v>65</v>
      </c>
      <c r="Z248" s="6">
        <v>0</v>
      </c>
      <c r="AA248" s="6">
        <v>0</v>
      </c>
      <c r="AB248" s="6">
        <v>0.3266</v>
      </c>
      <c r="AC248" s="6">
        <v>0</v>
      </c>
      <c r="AD248" s="6">
        <v>0</v>
      </c>
      <c r="AE248" s="6">
        <v>11</v>
      </c>
      <c r="AF248" s="6">
        <v>69</v>
      </c>
      <c r="AG248" s="6">
        <v>3</v>
      </c>
      <c r="AH248" s="6">
        <v>16</v>
      </c>
      <c r="AI248" s="6">
        <v>0.34670000000000001</v>
      </c>
      <c r="AJ248" s="6">
        <v>0.42859999999999998</v>
      </c>
      <c r="AK248" s="6">
        <v>7.9200000000000007E-2</v>
      </c>
      <c r="AT248" s="6" t="str">
        <f t="shared" si="0"/>
        <v/>
      </c>
      <c r="AU248" s="6" t="str">
        <f t="shared" si="1"/>
        <v/>
      </c>
      <c r="AV248" s="6">
        <f t="shared" si="2"/>
        <v>19.666666666666668</v>
      </c>
      <c r="AW248" s="7">
        <f t="shared" si="3"/>
        <v>0</v>
      </c>
      <c r="AX248" s="6">
        <f t="shared" si="4"/>
        <v>0.2318840579710145</v>
      </c>
      <c r="AY248" s="6" t="str">
        <f t="shared" si="5"/>
        <v/>
      </c>
      <c r="BA248" s="6">
        <f>VLOOKUP(A248, ALL_AP_DATA!$A$2:$F$3600, 6, FALSE)</f>
        <v>199</v>
      </c>
      <c r="BB248" s="6" t="e">
        <f t="shared" ca="1" si="22"/>
        <v>#NAME?</v>
      </c>
      <c r="BC248" s="6">
        <f>VLOOKUP(A248,projmetadata!$A$2:$D$2036, 4, FALSE)</f>
        <v>8967</v>
      </c>
      <c r="BE248" s="9" t="e">
        <f t="shared" ca="1" si="23"/>
        <v>#NAME?</v>
      </c>
      <c r="BF248" s="6" t="e">
        <f t="shared" ca="1" si="24"/>
        <v>#NAME?</v>
      </c>
      <c r="BG248" s="6">
        <f t="shared" si="25"/>
        <v>2.2527043604326977E-2</v>
      </c>
      <c r="BH248" s="6">
        <f>VLOOKUP(A248, ALL_AP_DATA!$A$2:$D$3600, 3, FALSE)</f>
        <v>114</v>
      </c>
      <c r="BI248" s="6">
        <f>VLOOKUP(A248, ALL_AP_DATA!$A$2:$E$3600, 5, FALSE)</f>
        <v>202</v>
      </c>
      <c r="BJ248" s="6">
        <f t="shared" si="10"/>
        <v>1.0150753768844221</v>
      </c>
      <c r="BK248" s="6">
        <f t="shared" si="26"/>
        <v>0.57286432160804024</v>
      </c>
    </row>
    <row r="249" spans="1:63" ht="15.75" customHeight="1" x14ac:dyDescent="0.25">
      <c r="A249" s="6" t="s">
        <v>860</v>
      </c>
      <c r="B249" s="6" t="s">
        <v>64</v>
      </c>
      <c r="C249" s="6">
        <v>3</v>
      </c>
      <c r="D249" s="6">
        <v>17</v>
      </c>
      <c r="E249" s="6">
        <v>0</v>
      </c>
      <c r="F249" s="6">
        <v>0</v>
      </c>
      <c r="G249" s="6">
        <v>3.9399999999999998E-2</v>
      </c>
      <c r="H249" s="6">
        <v>0</v>
      </c>
      <c r="I249" s="6">
        <v>0</v>
      </c>
      <c r="X249" s="6">
        <v>21</v>
      </c>
      <c r="Y249" s="6">
        <v>185</v>
      </c>
      <c r="Z249" s="6">
        <v>9</v>
      </c>
      <c r="AA249" s="6">
        <v>108</v>
      </c>
      <c r="AB249" s="6">
        <v>0.42920000000000003</v>
      </c>
      <c r="AC249" s="6">
        <v>0.39129999999999998</v>
      </c>
      <c r="AD249" s="6">
        <v>0.12089999999999999</v>
      </c>
      <c r="AE249" s="6">
        <v>69</v>
      </c>
      <c r="AF249" s="6">
        <v>314</v>
      </c>
      <c r="AG249" s="6">
        <v>18</v>
      </c>
      <c r="AH249" s="6">
        <v>782</v>
      </c>
      <c r="AI249" s="6">
        <v>0.72850000000000004</v>
      </c>
      <c r="AJ249" s="6">
        <v>0.78259999999999996</v>
      </c>
      <c r="AK249" s="6">
        <v>0.87570000000000003</v>
      </c>
      <c r="AT249" s="6">
        <f t="shared" si="0"/>
        <v>0</v>
      </c>
      <c r="AU249" s="6" t="str">
        <f t="shared" si="1"/>
        <v/>
      </c>
      <c r="AV249" s="6" t="str">
        <f t="shared" si="2"/>
        <v/>
      </c>
      <c r="AW249" s="7">
        <f t="shared" si="3"/>
        <v>0.58378378378378382</v>
      </c>
      <c r="AX249" s="6">
        <f t="shared" si="4"/>
        <v>2.4904458598726116</v>
      </c>
      <c r="AY249" s="6" t="str">
        <f t="shared" si="5"/>
        <v/>
      </c>
      <c r="BA249" s="6">
        <f>VLOOKUP(A249, ALL_AP_DATA!$A$2:$F$3600, 6, FALSE)</f>
        <v>431</v>
      </c>
      <c r="BB249" s="6" t="e">
        <f t="shared" ca="1" si="22"/>
        <v>#NAME?</v>
      </c>
      <c r="BC249" s="6">
        <f>VLOOKUP(A249,projmetadata!$A$2:$D$2036, 4, FALSE)</f>
        <v>39595</v>
      </c>
      <c r="BE249" s="9" t="e">
        <f t="shared" ca="1" si="23"/>
        <v>#NAME?</v>
      </c>
      <c r="BF249" s="6" t="e">
        <f t="shared" ca="1" si="24"/>
        <v>#NAME?</v>
      </c>
      <c r="BG249" s="6">
        <f t="shared" si="25"/>
        <v>2.2553352696047482E-2</v>
      </c>
      <c r="BH249" s="6">
        <f>VLOOKUP(A249, ALL_AP_DATA!$A$2:$D$3600, 3, FALSE)</f>
        <v>356</v>
      </c>
      <c r="BI249" s="6">
        <f>VLOOKUP(A249, ALL_AP_DATA!$A$2:$E$3600, 5, FALSE)</f>
        <v>893</v>
      </c>
      <c r="BJ249" s="6">
        <f t="shared" si="10"/>
        <v>2.0719257540603246</v>
      </c>
      <c r="BK249" s="6">
        <f t="shared" si="26"/>
        <v>0.82598607888631093</v>
      </c>
    </row>
    <row r="250" spans="1:63" ht="15.75" customHeight="1" x14ac:dyDescent="0.25">
      <c r="A250" s="6" t="s">
        <v>1417</v>
      </c>
      <c r="B250" s="6" t="s">
        <v>64</v>
      </c>
      <c r="C250" s="6">
        <v>4</v>
      </c>
      <c r="D250" s="6">
        <v>51</v>
      </c>
      <c r="E250" s="6">
        <v>11</v>
      </c>
      <c r="F250" s="6">
        <v>668</v>
      </c>
      <c r="G250" s="6">
        <v>0.2</v>
      </c>
      <c r="H250" s="6">
        <v>0.64710000000000001</v>
      </c>
      <c r="I250" s="6">
        <v>0.42630000000000001</v>
      </c>
      <c r="J250" s="6">
        <v>6</v>
      </c>
      <c r="K250" s="6">
        <v>8</v>
      </c>
      <c r="L250" s="6">
        <v>3</v>
      </c>
      <c r="M250" s="6">
        <v>216</v>
      </c>
      <c r="N250" s="6">
        <v>3.1399999999999997E-2</v>
      </c>
      <c r="O250" s="6">
        <v>0.17649999999999999</v>
      </c>
      <c r="P250" s="6">
        <v>0.13780000000000001</v>
      </c>
      <c r="X250" s="6">
        <v>10</v>
      </c>
      <c r="Y250" s="6">
        <v>125</v>
      </c>
      <c r="Z250" s="6">
        <v>15</v>
      </c>
      <c r="AA250" s="6">
        <v>1180</v>
      </c>
      <c r="AB250" s="6">
        <v>0.49020000000000002</v>
      </c>
      <c r="AC250" s="6">
        <v>0.88239999999999996</v>
      </c>
      <c r="AD250" s="6">
        <v>0.753</v>
      </c>
      <c r="AE250" s="6">
        <v>12</v>
      </c>
      <c r="AF250" s="6">
        <v>139</v>
      </c>
      <c r="AG250" s="6">
        <v>16</v>
      </c>
      <c r="AH250" s="6">
        <v>1321</v>
      </c>
      <c r="AI250" s="6">
        <v>0.54510000000000003</v>
      </c>
      <c r="AJ250" s="6">
        <v>0.94120000000000004</v>
      </c>
      <c r="AK250" s="6">
        <v>0.84299999999999997</v>
      </c>
      <c r="AT250" s="6">
        <f t="shared" si="0"/>
        <v>13.098039215686274</v>
      </c>
      <c r="AU250" s="6">
        <f t="shared" si="1"/>
        <v>27</v>
      </c>
      <c r="AV250" s="6" t="str">
        <f t="shared" si="2"/>
        <v/>
      </c>
      <c r="AW250" s="7">
        <f t="shared" si="3"/>
        <v>9.44</v>
      </c>
      <c r="AX250" s="6">
        <f t="shared" si="4"/>
        <v>9.5035971223021587</v>
      </c>
      <c r="AY250" s="6" t="str">
        <f t="shared" si="5"/>
        <v/>
      </c>
      <c r="BA250" s="6">
        <f>VLOOKUP(A250, ALL_AP_DATA!$A$2:$F$3600, 6, FALSE)</f>
        <v>255</v>
      </c>
      <c r="BB250" s="6" t="e">
        <f t="shared" ca="1" si="22"/>
        <v>#NAME?</v>
      </c>
      <c r="BC250" s="6">
        <f>VLOOKUP(A250,projmetadata!$A$2:$D$2036, 4, FALSE)</f>
        <v>68419</v>
      </c>
      <c r="BE250" s="9" t="e">
        <f t="shared" ca="1" si="23"/>
        <v>#NAME?</v>
      </c>
      <c r="BF250" s="6" t="e">
        <f t="shared" ca="1" si="24"/>
        <v>#NAME?</v>
      </c>
      <c r="BG250" s="6">
        <f t="shared" si="25"/>
        <v>2.2902994782151156E-2</v>
      </c>
      <c r="BH250" s="6">
        <f>VLOOKUP(A250, ALL_AP_DATA!$A$2:$D$3600, 3, FALSE)</f>
        <v>169</v>
      </c>
      <c r="BI250" s="6">
        <f>VLOOKUP(A250, ALL_AP_DATA!$A$2:$E$3600, 5, FALSE)</f>
        <v>1567</v>
      </c>
      <c r="BJ250" s="6">
        <f t="shared" si="10"/>
        <v>6.1450980392156866</v>
      </c>
      <c r="BK250" s="6">
        <f t="shared" si="26"/>
        <v>0.66274509803921566</v>
      </c>
    </row>
    <row r="251" spans="1:63" ht="15.75" customHeight="1" x14ac:dyDescent="0.25">
      <c r="A251" s="6" t="s">
        <v>671</v>
      </c>
      <c r="B251" s="6" t="s">
        <v>64</v>
      </c>
      <c r="C251" s="6">
        <v>30</v>
      </c>
      <c r="D251" s="6">
        <v>191</v>
      </c>
      <c r="E251" s="6">
        <v>13</v>
      </c>
      <c r="F251" s="6">
        <v>1360</v>
      </c>
      <c r="G251" s="6">
        <v>0.19750000000000001</v>
      </c>
      <c r="H251" s="6">
        <v>0.65</v>
      </c>
      <c r="I251" s="6">
        <v>0.44259999999999999</v>
      </c>
      <c r="Q251" s="6">
        <v>3</v>
      </c>
      <c r="R251" s="6">
        <v>8</v>
      </c>
      <c r="S251" s="6">
        <v>4</v>
      </c>
      <c r="T251" s="6">
        <v>1240</v>
      </c>
      <c r="U251" s="6">
        <v>8.3000000000000001E-3</v>
      </c>
      <c r="V251" s="6">
        <v>0.2</v>
      </c>
      <c r="W251" s="6">
        <v>0.40350000000000003</v>
      </c>
      <c r="X251" s="6">
        <v>29</v>
      </c>
      <c r="Y251" s="6">
        <v>344</v>
      </c>
      <c r="Z251" s="6">
        <v>13</v>
      </c>
      <c r="AA251" s="6">
        <v>1244</v>
      </c>
      <c r="AB251" s="6">
        <v>0.35570000000000002</v>
      </c>
      <c r="AC251" s="6">
        <v>0.65</v>
      </c>
      <c r="AD251" s="6">
        <v>0.40479999999999999</v>
      </c>
      <c r="AE251" s="6">
        <v>135</v>
      </c>
      <c r="AF251" s="6">
        <v>504</v>
      </c>
      <c r="AG251" s="6">
        <v>16</v>
      </c>
      <c r="AH251" s="6">
        <v>1302</v>
      </c>
      <c r="AI251" s="6">
        <v>0.5212</v>
      </c>
      <c r="AJ251" s="6">
        <v>0.8</v>
      </c>
      <c r="AK251" s="6">
        <v>0.42370000000000002</v>
      </c>
      <c r="AT251" s="6">
        <f t="shared" si="0"/>
        <v>7.1204188481675397</v>
      </c>
      <c r="AU251" s="6" t="str">
        <f t="shared" si="1"/>
        <v/>
      </c>
      <c r="AV251" s="6">
        <f t="shared" si="2"/>
        <v>155</v>
      </c>
      <c r="AW251" s="7">
        <f t="shared" si="3"/>
        <v>3.6162790697674421</v>
      </c>
      <c r="AX251" s="6">
        <f t="shared" si="4"/>
        <v>2.5833333333333335</v>
      </c>
      <c r="AY251" s="6" t="str">
        <f t="shared" si="5"/>
        <v/>
      </c>
      <c r="BA251" s="6">
        <f>VLOOKUP(A251, ALL_AP_DATA!$A$2:$F$3600, 6, FALSE)</f>
        <v>967</v>
      </c>
      <c r="BB251" s="6" t="e">
        <f t="shared" ca="1" si="22"/>
        <v>#NAME?</v>
      </c>
      <c r="BC251" s="6">
        <f>VLOOKUP(A251,projmetadata!$A$2:$D$2036, 4, FALSE)</f>
        <v>133484</v>
      </c>
      <c r="BE251" s="9" t="e">
        <f t="shared" ca="1" si="23"/>
        <v>#NAME?</v>
      </c>
      <c r="BF251" s="6" t="e">
        <f t="shared" ca="1" si="24"/>
        <v>#NAME?</v>
      </c>
      <c r="BG251" s="6">
        <f t="shared" si="25"/>
        <v>2.3021485721135118E-2</v>
      </c>
      <c r="BH251" s="6">
        <f>VLOOKUP(A251, ALL_AP_DATA!$A$2:$D$3600, 3, FALSE)</f>
        <v>673</v>
      </c>
      <c r="BI251" s="6">
        <f>VLOOKUP(A251, ALL_AP_DATA!$A$2:$E$3600, 5, FALSE)</f>
        <v>3073</v>
      </c>
      <c r="BJ251" s="6">
        <f t="shared" si="10"/>
        <v>3.1778697001034124</v>
      </c>
      <c r="BK251" s="6">
        <f t="shared" si="26"/>
        <v>0.6959669079627715</v>
      </c>
    </row>
    <row r="252" spans="1:63" ht="15.75" customHeight="1" x14ac:dyDescent="0.25">
      <c r="A252" s="6" t="s">
        <v>1346</v>
      </c>
      <c r="B252" s="6" t="s">
        <v>64</v>
      </c>
      <c r="C252" s="6">
        <v>5</v>
      </c>
      <c r="D252" s="6">
        <v>57</v>
      </c>
      <c r="E252" s="6">
        <v>3</v>
      </c>
      <c r="F252" s="6">
        <v>71</v>
      </c>
      <c r="G252" s="6">
        <v>0.1082</v>
      </c>
      <c r="H252" s="6">
        <v>0.5</v>
      </c>
      <c r="I252" s="6">
        <v>7.7299999999999994E-2</v>
      </c>
      <c r="X252" s="6">
        <v>14</v>
      </c>
      <c r="Y252" s="6">
        <v>64</v>
      </c>
      <c r="Z252" s="6">
        <v>4</v>
      </c>
      <c r="AA252" s="6">
        <v>97</v>
      </c>
      <c r="AB252" s="6">
        <v>0.12139999999999999</v>
      </c>
      <c r="AC252" s="6">
        <v>0.66669999999999996</v>
      </c>
      <c r="AD252" s="6">
        <v>0.1057</v>
      </c>
      <c r="AE252" s="6">
        <v>21</v>
      </c>
      <c r="AF252" s="6">
        <v>113</v>
      </c>
      <c r="AG252" s="6">
        <v>3</v>
      </c>
      <c r="AH252" s="6">
        <v>73</v>
      </c>
      <c r="AI252" s="6">
        <v>0.21440000000000001</v>
      </c>
      <c r="AJ252" s="6">
        <v>0.5</v>
      </c>
      <c r="AK252" s="6">
        <v>7.9500000000000001E-2</v>
      </c>
      <c r="AT252" s="6">
        <f t="shared" si="0"/>
        <v>1.2456140350877194</v>
      </c>
      <c r="AU252" s="6" t="str">
        <f t="shared" si="1"/>
        <v/>
      </c>
      <c r="AV252" s="6" t="str">
        <f t="shared" si="2"/>
        <v/>
      </c>
      <c r="AW252" s="7">
        <f t="shared" si="3"/>
        <v>1.515625</v>
      </c>
      <c r="AX252" s="6">
        <f t="shared" si="4"/>
        <v>0.64601769911504425</v>
      </c>
      <c r="AY252" s="6" t="str">
        <f t="shared" si="5"/>
        <v/>
      </c>
      <c r="BA252" s="6">
        <f>VLOOKUP(A252, ALL_AP_DATA!$A$2:$F$3600, 6, FALSE)</f>
        <v>527</v>
      </c>
      <c r="BB252" s="6" t="e">
        <f t="shared" ca="1" si="22"/>
        <v>#NAME?</v>
      </c>
      <c r="BC252" s="6">
        <f>VLOOKUP(A252,projmetadata!$A$2:$D$2036, 4, FALSE)</f>
        <v>39659</v>
      </c>
      <c r="BE252" s="9" t="e">
        <f t="shared" ca="1" si="23"/>
        <v>#NAME?</v>
      </c>
      <c r="BF252" s="6" t="e">
        <f t="shared" ca="1" si="24"/>
        <v>#NAME?</v>
      </c>
      <c r="BG252" s="6">
        <f t="shared" si="25"/>
        <v>2.3147330996747272E-2</v>
      </c>
      <c r="BH252" s="6">
        <f>VLOOKUP(A252, ALL_AP_DATA!$A$2:$D$3600, 3, FALSE)</f>
        <v>144</v>
      </c>
      <c r="BI252" s="6">
        <f>VLOOKUP(A252, ALL_AP_DATA!$A$2:$E$3600, 5, FALSE)</f>
        <v>918</v>
      </c>
      <c r="BJ252" s="6">
        <f t="shared" si="10"/>
        <v>1.7419354838709677</v>
      </c>
      <c r="BK252" s="6">
        <f t="shared" si="26"/>
        <v>0.27324478178368122</v>
      </c>
    </row>
    <row r="253" spans="1:63" ht="15.75" customHeight="1" x14ac:dyDescent="0.25">
      <c r="A253" s="6" t="s">
        <v>659</v>
      </c>
      <c r="B253" s="6" t="s">
        <v>64</v>
      </c>
      <c r="C253" s="6">
        <v>7</v>
      </c>
      <c r="D253" s="6">
        <v>26</v>
      </c>
      <c r="E253" s="6">
        <v>5</v>
      </c>
      <c r="F253" s="6">
        <v>72</v>
      </c>
      <c r="G253" s="6">
        <v>8.6099999999999996E-2</v>
      </c>
      <c r="H253" s="6">
        <v>0.21740000000000001</v>
      </c>
      <c r="I253" s="6">
        <v>0.1202</v>
      </c>
      <c r="X253" s="6">
        <v>1</v>
      </c>
      <c r="Y253" s="6">
        <v>42</v>
      </c>
      <c r="Z253" s="6">
        <v>1</v>
      </c>
      <c r="AA253" s="6">
        <v>1</v>
      </c>
      <c r="AB253" s="6">
        <v>0.1391</v>
      </c>
      <c r="AC253" s="6">
        <v>4.3499999999999997E-2</v>
      </c>
      <c r="AD253" s="6">
        <v>1.6999999999999999E-3</v>
      </c>
      <c r="AE253" s="6">
        <v>19</v>
      </c>
      <c r="AF253" s="6">
        <v>88</v>
      </c>
      <c r="AG253" s="6">
        <v>8</v>
      </c>
      <c r="AH253" s="6">
        <v>289</v>
      </c>
      <c r="AI253" s="6">
        <v>0.29139999999999999</v>
      </c>
      <c r="AJ253" s="6">
        <v>0.3478</v>
      </c>
      <c r="AK253" s="6">
        <v>0.48249999999999998</v>
      </c>
      <c r="AT253" s="6">
        <f t="shared" si="0"/>
        <v>2.7692307692307692</v>
      </c>
      <c r="AU253" s="6" t="str">
        <f t="shared" si="1"/>
        <v/>
      </c>
      <c r="AV253" s="6" t="str">
        <f t="shared" si="2"/>
        <v/>
      </c>
      <c r="AW253" s="7">
        <f t="shared" si="3"/>
        <v>2.3809523809523808E-2</v>
      </c>
      <c r="AX253" s="6">
        <f t="shared" si="4"/>
        <v>3.2840909090909092</v>
      </c>
      <c r="AY253" s="6" t="str">
        <f t="shared" si="5"/>
        <v/>
      </c>
      <c r="BA253" s="6">
        <f>VLOOKUP(A253, ALL_AP_DATA!$A$2:$F$3600, 6, FALSE)</f>
        <v>302</v>
      </c>
      <c r="BB253" s="6" t="e">
        <f t="shared" ca="1" si="22"/>
        <v>#NAME?</v>
      </c>
      <c r="BC253" s="6">
        <f>VLOOKUP(A253,projmetadata!$A$2:$D$2036, 4, FALSE)</f>
        <v>25189</v>
      </c>
      <c r="BE253" s="9" t="e">
        <f t="shared" ca="1" si="23"/>
        <v>#NAME?</v>
      </c>
      <c r="BF253" s="6" t="e">
        <f t="shared" ca="1" si="24"/>
        <v>#NAME?</v>
      </c>
      <c r="BG253" s="6">
        <f t="shared" si="25"/>
        <v>2.3780221525268968E-2</v>
      </c>
      <c r="BH253" s="6">
        <f>VLOOKUP(A253, ALL_AP_DATA!$A$2:$D$3600, 3, FALSE)</f>
        <v>135</v>
      </c>
      <c r="BI253" s="6">
        <f>VLOOKUP(A253, ALL_AP_DATA!$A$2:$E$3600, 5, FALSE)</f>
        <v>599</v>
      </c>
      <c r="BJ253" s="6">
        <f t="shared" si="10"/>
        <v>1.9834437086092715</v>
      </c>
      <c r="BK253" s="6">
        <f t="shared" si="26"/>
        <v>0.44701986754966888</v>
      </c>
    </row>
    <row r="254" spans="1:63" ht="15.75" customHeight="1" x14ac:dyDescent="0.25">
      <c r="A254" s="6" t="s">
        <v>537</v>
      </c>
      <c r="B254" s="6" t="s">
        <v>64</v>
      </c>
      <c r="C254" s="6">
        <v>7</v>
      </c>
      <c r="D254" s="6">
        <v>30</v>
      </c>
      <c r="E254" s="6">
        <v>6</v>
      </c>
      <c r="F254" s="6">
        <v>396</v>
      </c>
      <c r="G254" s="6">
        <v>9.5200000000000007E-2</v>
      </c>
      <c r="H254" s="6">
        <v>0.46150000000000002</v>
      </c>
      <c r="I254" s="6">
        <v>0.44850000000000001</v>
      </c>
      <c r="Q254" s="6">
        <v>1</v>
      </c>
      <c r="R254" s="6">
        <v>3</v>
      </c>
      <c r="S254" s="6">
        <v>2</v>
      </c>
      <c r="T254" s="6">
        <v>19</v>
      </c>
      <c r="U254" s="6">
        <v>9.4999999999999998E-3</v>
      </c>
      <c r="V254" s="6">
        <v>0.15379999999999999</v>
      </c>
      <c r="W254" s="6">
        <v>2.1499999999999998E-2</v>
      </c>
      <c r="X254" s="6">
        <v>8</v>
      </c>
      <c r="Y254" s="6">
        <v>91</v>
      </c>
      <c r="Z254" s="6">
        <v>7</v>
      </c>
      <c r="AA254" s="6">
        <v>406</v>
      </c>
      <c r="AB254" s="6">
        <v>0.28889999999999999</v>
      </c>
      <c r="AC254" s="6">
        <v>0.53849999999999998</v>
      </c>
      <c r="AD254" s="6">
        <v>0.45979999999999999</v>
      </c>
      <c r="AE254" s="6">
        <v>25</v>
      </c>
      <c r="AF254" s="6">
        <v>170</v>
      </c>
      <c r="AG254" s="6">
        <v>11</v>
      </c>
      <c r="AH254" s="6">
        <v>500</v>
      </c>
      <c r="AI254" s="6">
        <v>0.53969999999999996</v>
      </c>
      <c r="AJ254" s="6">
        <v>0.84619999999999995</v>
      </c>
      <c r="AK254" s="6">
        <v>0.56630000000000003</v>
      </c>
      <c r="AT254" s="6">
        <f t="shared" si="0"/>
        <v>13.2</v>
      </c>
      <c r="AU254" s="6" t="str">
        <f t="shared" si="1"/>
        <v/>
      </c>
      <c r="AV254" s="6">
        <f t="shared" si="2"/>
        <v>6.333333333333333</v>
      </c>
      <c r="AW254" s="7">
        <f t="shared" si="3"/>
        <v>4.4615384615384617</v>
      </c>
      <c r="AX254" s="6">
        <f t="shared" si="4"/>
        <v>2.9411764705882355</v>
      </c>
      <c r="AY254" s="6" t="str">
        <f t="shared" si="5"/>
        <v/>
      </c>
      <c r="BA254" s="6">
        <f>VLOOKUP(A254, ALL_AP_DATA!$A$2:$F$3600, 6, FALSE)</f>
        <v>315</v>
      </c>
      <c r="BB254" s="6" t="e">
        <f t="shared" ca="1" si="22"/>
        <v>#NAME?</v>
      </c>
      <c r="BC254" s="6">
        <f>VLOOKUP(A254,projmetadata!$A$2:$D$2036, 4, FALSE)</f>
        <v>35921</v>
      </c>
      <c r="BE254" s="9" t="e">
        <f t="shared" ca="1" si="23"/>
        <v>#NAME?</v>
      </c>
      <c r="BF254" s="6" t="e">
        <f t="shared" ca="1" si="24"/>
        <v>#NAME?</v>
      </c>
      <c r="BG254" s="6">
        <f t="shared" si="25"/>
        <v>2.4581720998858605E-2</v>
      </c>
      <c r="BH254" s="6">
        <f>VLOOKUP(A254, ALL_AP_DATA!$A$2:$D$3600, 3, FALSE)</f>
        <v>194</v>
      </c>
      <c r="BI254" s="6">
        <f>VLOOKUP(A254, ALL_AP_DATA!$A$2:$E$3600, 5, FALSE)</f>
        <v>883</v>
      </c>
      <c r="BJ254" s="6">
        <f t="shared" si="10"/>
        <v>2.803174603174603</v>
      </c>
      <c r="BK254" s="6">
        <f t="shared" si="26"/>
        <v>0.61587301587301591</v>
      </c>
    </row>
    <row r="255" spans="1:63" ht="15.75" customHeight="1" x14ac:dyDescent="0.25">
      <c r="A255" s="6" t="s">
        <v>1115</v>
      </c>
      <c r="B255" s="6" t="s">
        <v>64</v>
      </c>
      <c r="C255" s="6">
        <v>31</v>
      </c>
      <c r="D255" s="6">
        <v>236</v>
      </c>
      <c r="E255" s="6">
        <v>32</v>
      </c>
      <c r="F255" s="6">
        <v>1311</v>
      </c>
      <c r="G255" s="6">
        <v>0.1144</v>
      </c>
      <c r="H255" s="6">
        <v>0.44440000000000002</v>
      </c>
      <c r="I255" s="6">
        <v>0.27339999999999998</v>
      </c>
      <c r="Q255" s="6">
        <v>2</v>
      </c>
      <c r="R255" s="6">
        <v>5</v>
      </c>
      <c r="S255" s="6">
        <v>7</v>
      </c>
      <c r="T255" s="6">
        <v>636</v>
      </c>
      <c r="U255" s="6">
        <v>2.3999999999999998E-3</v>
      </c>
      <c r="V255" s="6">
        <v>9.7199999999999995E-2</v>
      </c>
      <c r="W255" s="6">
        <v>0.1326</v>
      </c>
      <c r="X255" s="6">
        <v>46</v>
      </c>
      <c r="Y255" s="6">
        <v>217</v>
      </c>
      <c r="Z255" s="6">
        <v>28</v>
      </c>
      <c r="AA255" s="6">
        <v>1165</v>
      </c>
      <c r="AB255" s="6">
        <v>0.1052</v>
      </c>
      <c r="AC255" s="6">
        <v>0.38890000000000002</v>
      </c>
      <c r="AD255" s="6">
        <v>0.2429</v>
      </c>
      <c r="AE255" s="6">
        <v>204</v>
      </c>
      <c r="AF255" s="6">
        <v>795</v>
      </c>
      <c r="AG255" s="6">
        <v>42</v>
      </c>
      <c r="AH255" s="6">
        <v>1486</v>
      </c>
      <c r="AI255" s="6">
        <v>0.38540000000000002</v>
      </c>
      <c r="AJ255" s="6">
        <v>0.58330000000000004</v>
      </c>
      <c r="AK255" s="6">
        <v>0.30980000000000002</v>
      </c>
      <c r="AT255" s="6">
        <f t="shared" si="0"/>
        <v>5.5550847457627119</v>
      </c>
      <c r="AU255" s="6" t="str">
        <f t="shared" si="1"/>
        <v/>
      </c>
      <c r="AV255" s="6">
        <f t="shared" si="2"/>
        <v>127.2</v>
      </c>
      <c r="AW255" s="7">
        <f t="shared" si="3"/>
        <v>5.3686635944700463</v>
      </c>
      <c r="AX255" s="6">
        <f t="shared" si="4"/>
        <v>1.8691823899371069</v>
      </c>
      <c r="AY255" s="6" t="str">
        <f t="shared" si="5"/>
        <v/>
      </c>
      <c r="BA255" s="6">
        <f>VLOOKUP(A255, ALL_AP_DATA!$A$2:$F$3600, 6, FALSE)</f>
        <v>2063</v>
      </c>
      <c r="BB255" s="6" t="e">
        <f t="shared" ca="1" si="22"/>
        <v>#NAME?</v>
      </c>
      <c r="BC255" s="6">
        <f>VLOOKUP(A255,projmetadata!$A$2:$D$2036, 4, FALSE)</f>
        <v>191475</v>
      </c>
      <c r="BE255" s="9" t="e">
        <f t="shared" ca="1" si="23"/>
        <v>#NAME?</v>
      </c>
      <c r="BF255" s="6" t="e">
        <f t="shared" ca="1" si="24"/>
        <v>#NAME?</v>
      </c>
      <c r="BG255" s="6">
        <f t="shared" si="25"/>
        <v>2.5047656352004177E-2</v>
      </c>
      <c r="BH255" s="6">
        <f>VLOOKUP(A255, ALL_AP_DATA!$A$2:$D$3600, 3, FALSE)</f>
        <v>948</v>
      </c>
      <c r="BI255" s="6">
        <f>VLOOKUP(A255, ALL_AP_DATA!$A$2:$E$3600, 5, FALSE)</f>
        <v>4796</v>
      </c>
      <c r="BJ255" s="6">
        <f t="shared" si="10"/>
        <v>2.3247697527872031</v>
      </c>
      <c r="BK255" s="6">
        <f t="shared" si="26"/>
        <v>0.45952496364517692</v>
      </c>
    </row>
    <row r="256" spans="1:63" ht="15.75" customHeight="1" x14ac:dyDescent="0.25">
      <c r="A256" s="6" t="s">
        <v>485</v>
      </c>
      <c r="B256" s="6" t="s">
        <v>64</v>
      </c>
      <c r="X256" s="6">
        <v>11</v>
      </c>
      <c r="Y256" s="6">
        <v>80</v>
      </c>
      <c r="Z256" s="6">
        <v>7</v>
      </c>
      <c r="AA256" s="6">
        <v>88</v>
      </c>
      <c r="AB256" s="6">
        <v>0.37740000000000001</v>
      </c>
      <c r="AC256" s="6">
        <v>1</v>
      </c>
      <c r="AD256" s="6">
        <v>0.28949999999999998</v>
      </c>
      <c r="AE256" s="6">
        <v>16</v>
      </c>
      <c r="AF256" s="6">
        <v>93</v>
      </c>
      <c r="AG256" s="6">
        <v>6</v>
      </c>
      <c r="AH256" s="6">
        <v>232</v>
      </c>
      <c r="AI256" s="6">
        <v>0.43869999999999998</v>
      </c>
      <c r="AJ256" s="6">
        <v>0.85709999999999997</v>
      </c>
      <c r="AK256" s="6">
        <v>0.76319999999999999</v>
      </c>
      <c r="AT256" s="6" t="str">
        <f t="shared" si="0"/>
        <v/>
      </c>
      <c r="AU256" s="6" t="str">
        <f t="shared" si="1"/>
        <v/>
      </c>
      <c r="AV256" s="6" t="str">
        <f t="shared" si="2"/>
        <v/>
      </c>
      <c r="AW256" s="7">
        <f t="shared" si="3"/>
        <v>1.1000000000000001</v>
      </c>
      <c r="AX256" s="6">
        <f t="shared" si="4"/>
        <v>2.4946236559139785</v>
      </c>
      <c r="AY256" s="6" t="str">
        <f t="shared" si="5"/>
        <v/>
      </c>
      <c r="BA256" s="6">
        <f>VLOOKUP(A256, ALL_AP_DATA!$A$2:$F$3600, 6, FALSE)</f>
        <v>212</v>
      </c>
      <c r="BB256" s="6" t="e">
        <f t="shared" ca="1" si="22"/>
        <v>#NAME?</v>
      </c>
      <c r="BC256" s="6">
        <f>VLOOKUP(A256,projmetadata!$A$2:$D$2036, 4, FALSE)</f>
        <v>12060</v>
      </c>
      <c r="BE256" s="9" t="e">
        <f t="shared" ca="1" si="23"/>
        <v>#NAME?</v>
      </c>
      <c r="BF256" s="6" t="e">
        <f t="shared" ca="1" si="24"/>
        <v>#NAME?</v>
      </c>
      <c r="BG256" s="6">
        <f t="shared" si="25"/>
        <v>2.5207296849087894E-2</v>
      </c>
      <c r="BH256" s="6">
        <f>VLOOKUP(A256, ALL_AP_DATA!$A$2:$D$3600, 3, FALSE)</f>
        <v>149</v>
      </c>
      <c r="BI256" s="6">
        <f>VLOOKUP(A256, ALL_AP_DATA!$A$2:$E$3600, 5, FALSE)</f>
        <v>304</v>
      </c>
      <c r="BJ256" s="6">
        <f t="shared" si="10"/>
        <v>1.4339622641509433</v>
      </c>
      <c r="BK256" s="6">
        <f t="shared" si="26"/>
        <v>0.70283018867924529</v>
      </c>
    </row>
    <row r="257" spans="1:63" ht="15.75" customHeight="1" x14ac:dyDescent="0.25">
      <c r="A257" s="6" t="s">
        <v>1436</v>
      </c>
      <c r="B257" s="6" t="s">
        <v>64</v>
      </c>
      <c r="C257" s="6">
        <v>1</v>
      </c>
      <c r="D257" s="6">
        <v>2</v>
      </c>
      <c r="E257" s="6">
        <v>0</v>
      </c>
      <c r="F257" s="6">
        <v>0</v>
      </c>
      <c r="G257" s="6">
        <v>1.5299999999999999E-2</v>
      </c>
      <c r="H257" s="6">
        <v>0</v>
      </c>
      <c r="I257" s="6">
        <v>0</v>
      </c>
      <c r="X257" s="6">
        <v>2</v>
      </c>
      <c r="Y257" s="6">
        <v>31</v>
      </c>
      <c r="Z257" s="6">
        <v>4</v>
      </c>
      <c r="AA257" s="6">
        <v>74</v>
      </c>
      <c r="AB257" s="6">
        <v>0.2366</v>
      </c>
      <c r="AC257" s="6">
        <v>0.66669999999999996</v>
      </c>
      <c r="AD257" s="6">
        <v>0.39779999999999999</v>
      </c>
      <c r="AE257" s="6">
        <v>11</v>
      </c>
      <c r="AF257" s="6">
        <v>53</v>
      </c>
      <c r="AG257" s="6">
        <v>6</v>
      </c>
      <c r="AH257" s="6">
        <v>106</v>
      </c>
      <c r="AI257" s="6">
        <v>0.40460000000000002</v>
      </c>
      <c r="AJ257" s="6">
        <v>1</v>
      </c>
      <c r="AK257" s="6">
        <v>0.56989999999999996</v>
      </c>
      <c r="AT257" s="6">
        <f t="shared" ref="AT257:AT511" si="27">IF(D257 = 0, "", F257 / D257)</f>
        <v>0</v>
      </c>
      <c r="AU257" s="6" t="str">
        <f t="shared" ref="AU257:AU511" si="28">IF(K257 = 0, "", M257 / K257)</f>
        <v/>
      </c>
      <c r="AV257" s="6" t="str">
        <f t="shared" ref="AV257:AV511" si="29">IF(R257 = 0, "", T257 / R257)</f>
        <v/>
      </c>
      <c r="AW257" s="7">
        <f t="shared" ref="AW257:AW511" si="30">IF(Y257 = 0, "", AA257 / Y257)</f>
        <v>2.3870967741935485</v>
      </c>
      <c r="AX257" s="6">
        <f t="shared" ref="AX257:AX511" si="31">IF(AF257 = 0, "", AH257 / AF257)</f>
        <v>2</v>
      </c>
      <c r="AY257" s="6" t="str">
        <f t="shared" ref="AY257:AY511" si="32">IF(AM257 = 0, "", AO257 / AM257)</f>
        <v/>
      </c>
      <c r="BA257" s="6">
        <f>VLOOKUP(A257, ALL_AP_DATA!$A$2:$F$3600, 6, FALSE)</f>
        <v>131</v>
      </c>
      <c r="BB257" s="6" t="e">
        <f t="shared" ca="1" si="22"/>
        <v>#NAME?</v>
      </c>
      <c r="BC257" s="6">
        <f>VLOOKUP(A257,projmetadata!$A$2:$D$2036, 4, FALSE)</f>
        <v>7356</v>
      </c>
      <c r="BE257" s="9" t="e">
        <f t="shared" ca="1" si="23"/>
        <v>#NAME?</v>
      </c>
      <c r="BF257" s="6" t="e">
        <f t="shared" ca="1" si="24"/>
        <v>#NAME?</v>
      </c>
      <c r="BG257" s="6">
        <f t="shared" si="25"/>
        <v>2.5285481239804241E-2</v>
      </c>
      <c r="BH257" s="6">
        <f>VLOOKUP(A257, ALL_AP_DATA!$A$2:$D$3600, 3, FALSE)</f>
        <v>70</v>
      </c>
      <c r="BI257" s="6">
        <f>VLOOKUP(A257, ALL_AP_DATA!$A$2:$E$3600, 5, FALSE)</f>
        <v>186</v>
      </c>
      <c r="BJ257" s="6">
        <f t="shared" ref="BJ257:BJ511" si="33">BI257/BA257</f>
        <v>1.4198473282442747</v>
      </c>
      <c r="BK257" s="6">
        <f t="shared" si="26"/>
        <v>0.53435114503816794</v>
      </c>
    </row>
    <row r="258" spans="1:63" ht="15.75" customHeight="1" x14ac:dyDescent="0.25">
      <c r="A258" s="6" t="s">
        <v>511</v>
      </c>
      <c r="B258" s="6" t="s">
        <v>64</v>
      </c>
      <c r="C258" s="6">
        <v>1</v>
      </c>
      <c r="D258" s="6">
        <v>3</v>
      </c>
      <c r="E258" s="6">
        <v>0</v>
      </c>
      <c r="F258" s="6">
        <v>0</v>
      </c>
      <c r="G258" s="6">
        <v>1.9099999999999999E-2</v>
      </c>
      <c r="H258" s="6">
        <v>0</v>
      </c>
      <c r="I258" s="6">
        <v>0</v>
      </c>
      <c r="X258" s="6">
        <v>6</v>
      </c>
      <c r="Y258" s="6">
        <v>33</v>
      </c>
      <c r="Z258" s="6">
        <v>2</v>
      </c>
      <c r="AA258" s="6">
        <v>12</v>
      </c>
      <c r="AB258" s="6">
        <v>0.2102</v>
      </c>
      <c r="AC258" s="6">
        <v>0.5</v>
      </c>
      <c r="AD258" s="6">
        <v>5.0599999999999999E-2</v>
      </c>
      <c r="AE258" s="6">
        <v>15</v>
      </c>
      <c r="AF258" s="6">
        <v>58</v>
      </c>
      <c r="AG258" s="6">
        <v>4</v>
      </c>
      <c r="AH258" s="6">
        <v>237</v>
      </c>
      <c r="AI258" s="6">
        <v>0.36940000000000001</v>
      </c>
      <c r="AJ258" s="6">
        <v>1</v>
      </c>
      <c r="AK258" s="6">
        <v>1</v>
      </c>
      <c r="AT258" s="6">
        <f t="shared" si="27"/>
        <v>0</v>
      </c>
      <c r="AU258" s="6" t="str">
        <f t="shared" si="28"/>
        <v/>
      </c>
      <c r="AV258" s="6" t="str">
        <f t="shared" si="29"/>
        <v/>
      </c>
      <c r="AW258" s="7">
        <f t="shared" si="30"/>
        <v>0.36363636363636365</v>
      </c>
      <c r="AX258" s="6">
        <f t="shared" si="31"/>
        <v>4.0862068965517242</v>
      </c>
      <c r="AY258" s="6" t="str">
        <f t="shared" si="32"/>
        <v/>
      </c>
      <c r="BA258" s="6">
        <f>VLOOKUP(A258, ALL_AP_DATA!$A$2:$F$3600, 6, FALSE)</f>
        <v>157</v>
      </c>
      <c r="BB258" s="6" t="e">
        <f t="shared" ca="1" si="22"/>
        <v>#NAME?</v>
      </c>
      <c r="BC258" s="6">
        <f>VLOOKUP(A258,projmetadata!$A$2:$D$2036, 4, FALSE)</f>
        <v>9376</v>
      </c>
      <c r="BE258" s="9" t="e">
        <f t="shared" ca="1" si="23"/>
        <v>#NAME?</v>
      </c>
      <c r="BF258" s="6" t="e">
        <f t="shared" ca="1" si="24"/>
        <v>#NAME?</v>
      </c>
      <c r="BG258" s="6">
        <f t="shared" si="25"/>
        <v>2.5277303754266213E-2</v>
      </c>
      <c r="BH258" s="6">
        <f>VLOOKUP(A258, ALL_AP_DATA!$A$2:$D$3600, 3, FALSE)</f>
        <v>75</v>
      </c>
      <c r="BI258" s="6">
        <f>VLOOKUP(A258, ALL_AP_DATA!$A$2:$E$3600, 5, FALSE)</f>
        <v>237</v>
      </c>
      <c r="BJ258" s="6">
        <f t="shared" si="33"/>
        <v>1.5095541401273886</v>
      </c>
      <c r="BK258" s="6">
        <f t="shared" si="26"/>
        <v>0.47770700636942676</v>
      </c>
    </row>
    <row r="259" spans="1:63" ht="15.75" customHeight="1" x14ac:dyDescent="0.25">
      <c r="A259" s="6" t="s">
        <v>515</v>
      </c>
      <c r="B259" s="6" t="s">
        <v>64</v>
      </c>
      <c r="C259" s="6">
        <v>13</v>
      </c>
      <c r="D259" s="6">
        <v>80</v>
      </c>
      <c r="E259" s="6">
        <v>7</v>
      </c>
      <c r="F259" s="6">
        <v>214</v>
      </c>
      <c r="G259" s="6">
        <v>0.11559999999999999</v>
      </c>
      <c r="H259" s="6">
        <v>0.31819999999999998</v>
      </c>
      <c r="I259" s="6">
        <v>0.1401</v>
      </c>
      <c r="X259" s="6">
        <v>20</v>
      </c>
      <c r="Y259" s="6">
        <v>286</v>
      </c>
      <c r="Z259" s="6">
        <v>8</v>
      </c>
      <c r="AA259" s="6">
        <v>333</v>
      </c>
      <c r="AB259" s="6">
        <v>0.4133</v>
      </c>
      <c r="AC259" s="6">
        <v>0.36359999999999998</v>
      </c>
      <c r="AD259" s="6">
        <v>0.21809999999999999</v>
      </c>
      <c r="AE259" s="6">
        <v>74</v>
      </c>
      <c r="AF259" s="6">
        <v>274</v>
      </c>
      <c r="AG259" s="6">
        <v>14</v>
      </c>
      <c r="AH259" s="6">
        <v>831</v>
      </c>
      <c r="AI259" s="6">
        <v>0.39600000000000002</v>
      </c>
      <c r="AJ259" s="6">
        <v>0.63639999999999997</v>
      </c>
      <c r="AK259" s="6">
        <v>0.54420000000000002</v>
      </c>
      <c r="AT259" s="6">
        <f t="shared" si="27"/>
        <v>2.6749999999999998</v>
      </c>
      <c r="AU259" s="6" t="str">
        <f t="shared" si="28"/>
        <v/>
      </c>
      <c r="AV259" s="6" t="str">
        <f t="shared" si="29"/>
        <v/>
      </c>
      <c r="AW259" s="7">
        <f t="shared" si="30"/>
        <v>1.1643356643356644</v>
      </c>
      <c r="AX259" s="6">
        <f t="shared" si="31"/>
        <v>3.0328467153284673</v>
      </c>
      <c r="AY259" s="6" t="str">
        <f t="shared" si="32"/>
        <v/>
      </c>
      <c r="BA259" s="6">
        <f>VLOOKUP(A259, ALL_AP_DATA!$A$2:$F$3600, 6, FALSE)</f>
        <v>692</v>
      </c>
      <c r="BB259" s="6" t="e">
        <f t="shared" ca="1" si="22"/>
        <v>#NAME?</v>
      </c>
      <c r="BC259" s="6">
        <f>VLOOKUP(A259,projmetadata!$A$2:$D$2036, 4, FALSE)</f>
        <v>60190</v>
      </c>
      <c r="BE259" s="9" t="e">
        <f t="shared" ca="1" si="23"/>
        <v>#NAME?</v>
      </c>
      <c r="BF259" s="6" t="e">
        <f t="shared" ca="1" si="24"/>
        <v>#NAME?</v>
      </c>
      <c r="BG259" s="6">
        <f t="shared" si="25"/>
        <v>2.5369662734673535E-2</v>
      </c>
      <c r="BH259" s="6">
        <f>VLOOKUP(A259, ALL_AP_DATA!$A$2:$D$3600, 3, FALSE)</f>
        <v>451</v>
      </c>
      <c r="BI259" s="6">
        <f>VLOOKUP(A259, ALL_AP_DATA!$A$2:$E$3600, 5, FALSE)</f>
        <v>1527</v>
      </c>
      <c r="BJ259" s="6">
        <f t="shared" si="33"/>
        <v>2.2066473988439306</v>
      </c>
      <c r="BK259" s="6">
        <f t="shared" si="26"/>
        <v>0.65173410404624277</v>
      </c>
    </row>
    <row r="260" spans="1:63" ht="15.75" customHeight="1" x14ac:dyDescent="0.25">
      <c r="A260" s="6" t="s">
        <v>1097</v>
      </c>
      <c r="B260" s="6" t="s">
        <v>64</v>
      </c>
      <c r="C260" s="6">
        <v>4</v>
      </c>
      <c r="D260" s="6">
        <v>10</v>
      </c>
      <c r="E260" s="6">
        <v>0</v>
      </c>
      <c r="F260" s="6">
        <v>0</v>
      </c>
      <c r="G260" s="6">
        <v>3.85E-2</v>
      </c>
      <c r="H260" s="6">
        <v>0</v>
      </c>
      <c r="I260" s="6">
        <v>0</v>
      </c>
      <c r="Q260" s="6">
        <v>2</v>
      </c>
      <c r="R260" s="6">
        <v>4</v>
      </c>
      <c r="S260" s="6">
        <v>5</v>
      </c>
      <c r="T260" s="6">
        <v>68</v>
      </c>
      <c r="U260" s="6">
        <v>1.54E-2</v>
      </c>
      <c r="V260" s="6">
        <v>0.83330000000000004</v>
      </c>
      <c r="W260" s="6">
        <v>0.15490000000000001</v>
      </c>
      <c r="X260" s="6">
        <v>13</v>
      </c>
      <c r="Y260" s="6">
        <v>102</v>
      </c>
      <c r="Z260" s="6">
        <v>3</v>
      </c>
      <c r="AA260" s="6">
        <v>130</v>
      </c>
      <c r="AB260" s="6">
        <v>0.39229999999999998</v>
      </c>
      <c r="AC260" s="6">
        <v>0.5</v>
      </c>
      <c r="AD260" s="6">
        <v>0.29609999999999997</v>
      </c>
      <c r="AE260" s="6">
        <v>26</v>
      </c>
      <c r="AF260" s="6">
        <v>127</v>
      </c>
      <c r="AG260" s="6">
        <v>4</v>
      </c>
      <c r="AH260" s="6">
        <v>181</v>
      </c>
      <c r="AI260" s="6">
        <v>0.48849999999999999</v>
      </c>
      <c r="AJ260" s="6">
        <v>0.66669999999999996</v>
      </c>
      <c r="AK260" s="6">
        <v>0.4123</v>
      </c>
      <c r="AT260" s="6">
        <f t="shared" si="27"/>
        <v>0</v>
      </c>
      <c r="AU260" s="6" t="str">
        <f t="shared" si="28"/>
        <v/>
      </c>
      <c r="AV260" s="6">
        <f t="shared" si="29"/>
        <v>17</v>
      </c>
      <c r="AW260" s="7">
        <f t="shared" si="30"/>
        <v>1.2745098039215685</v>
      </c>
      <c r="AX260" s="6">
        <f t="shared" si="31"/>
        <v>1.4251968503937007</v>
      </c>
      <c r="AY260" s="6" t="str">
        <f t="shared" si="32"/>
        <v/>
      </c>
      <c r="BA260" s="6">
        <f>VLOOKUP(A260, ALL_AP_DATA!$A$2:$F$3600, 6, FALSE)</f>
        <v>260</v>
      </c>
      <c r="BB260" s="6" t="e">
        <f t="shared" ca="1" si="22"/>
        <v>#NAME?</v>
      </c>
      <c r="BC260" s="6">
        <f>VLOOKUP(A260,projmetadata!$A$2:$D$2036, 4, FALSE)</f>
        <v>17247</v>
      </c>
      <c r="BE260" s="9" t="e">
        <f t="shared" ca="1" si="23"/>
        <v>#NAME?</v>
      </c>
      <c r="BF260" s="6" t="e">
        <f t="shared" ca="1" si="24"/>
        <v>#NAME?</v>
      </c>
      <c r="BG260" s="6">
        <f t="shared" si="25"/>
        <v>2.5453702093117644E-2</v>
      </c>
      <c r="BH260" s="6">
        <f>VLOOKUP(A260, ALL_AP_DATA!$A$2:$D$3600, 3, FALSE)</f>
        <v>169</v>
      </c>
      <c r="BI260" s="6">
        <f>VLOOKUP(A260, ALL_AP_DATA!$A$2:$E$3600, 5, FALSE)</f>
        <v>439</v>
      </c>
      <c r="BJ260" s="6">
        <f t="shared" si="33"/>
        <v>1.6884615384615385</v>
      </c>
      <c r="BK260" s="6">
        <f t="shared" si="26"/>
        <v>0.65</v>
      </c>
    </row>
    <row r="261" spans="1:63" ht="15.75" customHeight="1" x14ac:dyDescent="0.25">
      <c r="A261" s="6" t="s">
        <v>399</v>
      </c>
      <c r="B261" s="6" t="s">
        <v>64</v>
      </c>
      <c r="C261" s="6">
        <v>2</v>
      </c>
      <c r="D261" s="6">
        <v>58</v>
      </c>
      <c r="E261" s="6">
        <v>10</v>
      </c>
      <c r="F261" s="6">
        <v>205</v>
      </c>
      <c r="G261" s="6">
        <v>0.36709999999999998</v>
      </c>
      <c r="H261" s="6">
        <v>0.41670000000000001</v>
      </c>
      <c r="I261" s="6">
        <v>0.43709999999999999</v>
      </c>
      <c r="X261" s="6">
        <v>17</v>
      </c>
      <c r="Y261" s="6">
        <v>107</v>
      </c>
      <c r="Z261" s="6">
        <v>23</v>
      </c>
      <c r="AA261" s="6">
        <v>435</v>
      </c>
      <c r="AB261" s="6">
        <v>0.67720000000000002</v>
      </c>
      <c r="AC261" s="6">
        <v>0.95830000000000004</v>
      </c>
      <c r="AD261" s="6">
        <v>0.92749999999999999</v>
      </c>
      <c r="AE261" s="6">
        <v>3</v>
      </c>
      <c r="AF261" s="6">
        <v>24</v>
      </c>
      <c r="AG261" s="6">
        <v>3</v>
      </c>
      <c r="AH261" s="6">
        <v>42</v>
      </c>
      <c r="AI261" s="6">
        <v>0.15190000000000001</v>
      </c>
      <c r="AJ261" s="6">
        <v>0.125</v>
      </c>
      <c r="AK261" s="6">
        <v>8.9599999999999999E-2</v>
      </c>
      <c r="AT261" s="6">
        <f t="shared" si="27"/>
        <v>3.5344827586206895</v>
      </c>
      <c r="AU261" s="6" t="str">
        <f t="shared" si="28"/>
        <v/>
      </c>
      <c r="AV261" s="6" t="str">
        <f t="shared" si="29"/>
        <v/>
      </c>
      <c r="AW261" s="7">
        <f t="shared" si="30"/>
        <v>4.0654205607476639</v>
      </c>
      <c r="AX261" s="6">
        <f t="shared" si="31"/>
        <v>1.75</v>
      </c>
      <c r="AY261" s="6" t="str">
        <f t="shared" si="32"/>
        <v/>
      </c>
      <c r="BA261" s="6">
        <f>VLOOKUP(A261, ALL_AP_DATA!$A$2:$F$3600, 6, FALSE)</f>
        <v>158</v>
      </c>
      <c r="BB261" s="6" t="e">
        <f t="shared" ca="1" si="22"/>
        <v>#NAME?</v>
      </c>
      <c r="BC261" s="6">
        <f>VLOOKUP(A261,projmetadata!$A$2:$D$2036, 4, FALSE)</f>
        <v>18372</v>
      </c>
      <c r="BE261" s="9" t="e">
        <f t="shared" ca="1" si="23"/>
        <v>#NAME?</v>
      </c>
      <c r="BF261" s="6" t="e">
        <f t="shared" ca="1" si="24"/>
        <v>#NAME?</v>
      </c>
      <c r="BG261" s="6">
        <f t="shared" si="25"/>
        <v>2.5527977356847375E-2</v>
      </c>
      <c r="BH261" s="6">
        <f>VLOOKUP(A261, ALL_AP_DATA!$A$2:$D$3600, 3, FALSE)</f>
        <v>115</v>
      </c>
      <c r="BI261" s="6">
        <f>VLOOKUP(A261, ALL_AP_DATA!$A$2:$E$3600, 5, FALSE)</f>
        <v>469</v>
      </c>
      <c r="BJ261" s="6">
        <f t="shared" si="33"/>
        <v>2.9683544303797467</v>
      </c>
      <c r="BK261" s="6">
        <f t="shared" si="26"/>
        <v>0.72784810126582278</v>
      </c>
    </row>
    <row r="262" spans="1:63" ht="15.75" customHeight="1" x14ac:dyDescent="0.25">
      <c r="A262" s="6" t="s">
        <v>603</v>
      </c>
      <c r="B262" s="6" t="s">
        <v>64</v>
      </c>
      <c r="C262" s="6">
        <v>4</v>
      </c>
      <c r="D262" s="6">
        <v>12</v>
      </c>
      <c r="E262" s="6">
        <v>0</v>
      </c>
      <c r="F262" s="6">
        <v>0</v>
      </c>
      <c r="G262" s="6">
        <v>3.2399999999999998E-2</v>
      </c>
      <c r="H262" s="6">
        <v>0</v>
      </c>
      <c r="I262" s="6">
        <v>0</v>
      </c>
      <c r="Q262" s="6">
        <v>2</v>
      </c>
      <c r="R262" s="6">
        <v>6</v>
      </c>
      <c r="S262" s="6">
        <v>4</v>
      </c>
      <c r="T262" s="6">
        <v>238</v>
      </c>
      <c r="U262" s="6">
        <v>1.6199999999999999E-2</v>
      </c>
      <c r="V262" s="6">
        <v>0.2</v>
      </c>
      <c r="W262" s="6">
        <v>0.2112</v>
      </c>
      <c r="X262" s="6">
        <v>11</v>
      </c>
      <c r="Y262" s="6">
        <v>299</v>
      </c>
      <c r="Z262" s="6">
        <v>20</v>
      </c>
      <c r="AA262" s="6">
        <v>1065</v>
      </c>
      <c r="AB262" s="6">
        <v>0.80810000000000004</v>
      </c>
      <c r="AC262" s="6">
        <v>1</v>
      </c>
      <c r="AD262" s="6">
        <v>0.94499999999999995</v>
      </c>
      <c r="AE262" s="6">
        <v>119</v>
      </c>
      <c r="AF262" s="6">
        <v>238</v>
      </c>
      <c r="AG262" s="6">
        <v>16</v>
      </c>
      <c r="AH262" s="6">
        <v>1034</v>
      </c>
      <c r="AI262" s="6">
        <v>0.64319999999999999</v>
      </c>
      <c r="AJ262" s="6">
        <v>0.8</v>
      </c>
      <c r="AK262" s="6">
        <v>0.91749999999999998</v>
      </c>
      <c r="AT262" s="6">
        <f t="shared" si="27"/>
        <v>0</v>
      </c>
      <c r="AU262" s="6" t="str">
        <f t="shared" si="28"/>
        <v/>
      </c>
      <c r="AV262" s="6">
        <f t="shared" si="29"/>
        <v>39.666666666666664</v>
      </c>
      <c r="AW262" s="7">
        <f t="shared" si="30"/>
        <v>3.5618729096989967</v>
      </c>
      <c r="AX262" s="6">
        <f t="shared" si="31"/>
        <v>4.3445378151260501</v>
      </c>
      <c r="AY262" s="6" t="str">
        <f t="shared" si="32"/>
        <v/>
      </c>
      <c r="BA262" s="6">
        <f>VLOOKUP(A262, ALL_AP_DATA!$A$2:$F$3600, 6, FALSE)</f>
        <v>370</v>
      </c>
      <c r="BB262" s="6" t="e">
        <f t="shared" ca="1" si="22"/>
        <v>#NAME?</v>
      </c>
      <c r="BC262" s="6">
        <f>VLOOKUP(A262,projmetadata!$A$2:$D$2036, 4, FALSE)</f>
        <v>43626</v>
      </c>
      <c r="BE262" s="9" t="e">
        <f t="shared" ca="1" si="23"/>
        <v>#NAME?</v>
      </c>
      <c r="BF262" s="6" t="e">
        <f t="shared" ca="1" si="24"/>
        <v>#NAME?</v>
      </c>
      <c r="BG262" s="6">
        <f t="shared" si="25"/>
        <v>2.5833218722779994E-2</v>
      </c>
      <c r="BH262" s="6">
        <f>VLOOKUP(A262, ALL_AP_DATA!$A$2:$D$3600, 3, FALSE)</f>
        <v>325</v>
      </c>
      <c r="BI262" s="6">
        <f>VLOOKUP(A262, ALL_AP_DATA!$A$2:$E$3600, 5, FALSE)</f>
        <v>1127</v>
      </c>
      <c r="BJ262" s="6">
        <f t="shared" si="33"/>
        <v>3.0459459459459461</v>
      </c>
      <c r="BK262" s="6">
        <f t="shared" si="26"/>
        <v>0.8783783783783784</v>
      </c>
    </row>
    <row r="263" spans="1:63" ht="15.75" customHeight="1" x14ac:dyDescent="0.25">
      <c r="A263" s="6" t="s">
        <v>781</v>
      </c>
      <c r="B263" s="6" t="s">
        <v>64</v>
      </c>
      <c r="C263" s="6">
        <v>1</v>
      </c>
      <c r="D263" s="6">
        <v>9</v>
      </c>
      <c r="E263" s="6">
        <v>0</v>
      </c>
      <c r="F263" s="6">
        <v>0</v>
      </c>
      <c r="G263" s="6">
        <v>0.04</v>
      </c>
      <c r="H263" s="6">
        <v>0</v>
      </c>
      <c r="I263" s="6">
        <v>0</v>
      </c>
      <c r="X263" s="6">
        <v>2</v>
      </c>
      <c r="Y263" s="6">
        <v>23</v>
      </c>
      <c r="Z263" s="6">
        <v>1</v>
      </c>
      <c r="AA263" s="6">
        <v>12</v>
      </c>
      <c r="AB263" s="6">
        <v>0.1022</v>
      </c>
      <c r="AC263" s="6">
        <v>0.2</v>
      </c>
      <c r="AD263" s="6">
        <v>4.1000000000000002E-2</v>
      </c>
      <c r="AE263" s="6">
        <v>4</v>
      </c>
      <c r="AF263" s="6">
        <v>27</v>
      </c>
      <c r="AG263" s="6">
        <v>1</v>
      </c>
      <c r="AH263" s="6">
        <v>12</v>
      </c>
      <c r="AI263" s="6">
        <v>0.12</v>
      </c>
      <c r="AJ263" s="6">
        <v>0.2</v>
      </c>
      <c r="AK263" s="6">
        <v>4.1000000000000002E-2</v>
      </c>
      <c r="AT263" s="6">
        <f t="shared" si="27"/>
        <v>0</v>
      </c>
      <c r="AU263" s="6" t="str">
        <f t="shared" si="28"/>
        <v/>
      </c>
      <c r="AV263" s="6" t="str">
        <f t="shared" si="29"/>
        <v/>
      </c>
      <c r="AW263" s="7">
        <f t="shared" si="30"/>
        <v>0.52173913043478259</v>
      </c>
      <c r="AX263" s="6">
        <f t="shared" si="31"/>
        <v>0.44444444444444442</v>
      </c>
      <c r="AY263" s="6" t="str">
        <f t="shared" si="32"/>
        <v/>
      </c>
      <c r="BA263" s="6">
        <f>VLOOKUP(A263, ALL_AP_DATA!$A$2:$F$3600, 6, FALSE)</f>
        <v>225</v>
      </c>
      <c r="BB263" s="6" t="e">
        <f t="shared" ca="1" si="22"/>
        <v>#NAME?</v>
      </c>
      <c r="BC263" s="6">
        <f>VLOOKUP(A263,projmetadata!$A$2:$D$2036, 4, FALSE)</f>
        <v>11224</v>
      </c>
      <c r="BE263" s="9" t="e">
        <f t="shared" ca="1" si="23"/>
        <v>#NAME?</v>
      </c>
      <c r="BF263" s="6" t="e">
        <f t="shared" ca="1" si="24"/>
        <v>#NAME?</v>
      </c>
      <c r="BG263" s="6">
        <f t="shared" si="25"/>
        <v>2.6104775481111904E-2</v>
      </c>
      <c r="BH263" s="6">
        <f>VLOOKUP(A263, ALL_AP_DATA!$A$2:$D$3600, 3, FALSE)</f>
        <v>48</v>
      </c>
      <c r="BI263" s="6">
        <f>VLOOKUP(A263, ALL_AP_DATA!$A$2:$E$3600, 5, FALSE)</f>
        <v>293</v>
      </c>
      <c r="BJ263" s="6">
        <f t="shared" si="33"/>
        <v>1.3022222222222222</v>
      </c>
      <c r="BK263" s="6">
        <f t="shared" si="26"/>
        <v>0.21333333333333335</v>
      </c>
    </row>
    <row r="264" spans="1:63" ht="15.75" customHeight="1" x14ac:dyDescent="0.25">
      <c r="A264" s="6" t="s">
        <v>1036</v>
      </c>
      <c r="B264" s="6" t="s">
        <v>64</v>
      </c>
      <c r="C264" s="6">
        <v>19</v>
      </c>
      <c r="D264" s="6">
        <v>300</v>
      </c>
      <c r="E264" s="6">
        <v>4</v>
      </c>
      <c r="F264" s="6">
        <v>87</v>
      </c>
      <c r="G264" s="6">
        <v>0.17230000000000001</v>
      </c>
      <c r="H264" s="6">
        <v>0.1111</v>
      </c>
      <c r="I264" s="6">
        <v>3.32E-2</v>
      </c>
      <c r="Q264" s="6">
        <v>2</v>
      </c>
      <c r="R264" s="6">
        <v>4</v>
      </c>
      <c r="S264" s="6">
        <v>10</v>
      </c>
      <c r="T264" s="6">
        <v>1584</v>
      </c>
      <c r="U264" s="6">
        <v>2.3E-3</v>
      </c>
      <c r="V264" s="6">
        <v>0.27779999999999999</v>
      </c>
      <c r="W264" s="6">
        <v>0.60429999999999995</v>
      </c>
      <c r="X264" s="6">
        <v>98</v>
      </c>
      <c r="Y264" s="6">
        <v>693</v>
      </c>
      <c r="Z264" s="6">
        <v>28</v>
      </c>
      <c r="AA264" s="6">
        <v>2264</v>
      </c>
      <c r="AB264" s="6">
        <v>0.39800000000000002</v>
      </c>
      <c r="AC264" s="6">
        <v>0.77780000000000005</v>
      </c>
      <c r="AD264" s="6">
        <v>0.86380000000000001</v>
      </c>
      <c r="AE264" s="6">
        <v>130</v>
      </c>
      <c r="AF264" s="6">
        <v>596</v>
      </c>
      <c r="AG264" s="6">
        <v>29</v>
      </c>
      <c r="AH264" s="6">
        <v>2355</v>
      </c>
      <c r="AI264" s="6">
        <v>0.34229999999999999</v>
      </c>
      <c r="AJ264" s="6">
        <v>0.80559999999999998</v>
      </c>
      <c r="AK264" s="6">
        <v>0.89849999999999997</v>
      </c>
      <c r="AT264" s="6">
        <f t="shared" si="27"/>
        <v>0.28999999999999998</v>
      </c>
      <c r="AU264" s="6" t="str">
        <f t="shared" si="28"/>
        <v/>
      </c>
      <c r="AV264" s="6">
        <f t="shared" si="29"/>
        <v>396</v>
      </c>
      <c r="AW264" s="7">
        <f t="shared" si="30"/>
        <v>3.2669552669552671</v>
      </c>
      <c r="AX264" s="6">
        <f t="shared" si="31"/>
        <v>3.9513422818791946</v>
      </c>
      <c r="AY264" s="6" t="str">
        <f t="shared" si="32"/>
        <v/>
      </c>
      <c r="BA264" s="6">
        <f>VLOOKUP(A264, ALL_AP_DATA!$A$2:$F$3600, 6, FALSE)</f>
        <v>1741</v>
      </c>
      <c r="BB264" s="6" t="e">
        <f t="shared" ca="1" si="22"/>
        <v>#NAME?</v>
      </c>
      <c r="BC264" s="6">
        <f>VLOOKUP(A264,projmetadata!$A$2:$D$2036, 4, FALSE)</f>
        <v>99765</v>
      </c>
      <c r="BE264" s="9" t="e">
        <f t="shared" ca="1" si="23"/>
        <v>#NAME?</v>
      </c>
      <c r="BF264" s="6" t="e">
        <f t="shared" ca="1" si="24"/>
        <v>#NAME?</v>
      </c>
      <c r="BG264" s="6">
        <f t="shared" si="25"/>
        <v>2.627173858567634E-2</v>
      </c>
      <c r="BH264" s="6">
        <f>VLOOKUP(A264, ALL_AP_DATA!$A$2:$D$3600, 3, FALSE)</f>
        <v>990</v>
      </c>
      <c r="BI264" s="6">
        <f>VLOOKUP(A264, ALL_AP_DATA!$A$2:$E$3600, 5, FALSE)</f>
        <v>2621</v>
      </c>
      <c r="BJ264" s="6">
        <f t="shared" si="33"/>
        <v>1.5054566341183229</v>
      </c>
      <c r="BK264" s="6">
        <f t="shared" si="26"/>
        <v>0.56863871338311311</v>
      </c>
    </row>
    <row r="265" spans="1:63" ht="15.75" customHeight="1" x14ac:dyDescent="0.25">
      <c r="A265" s="6" t="s">
        <v>648</v>
      </c>
      <c r="B265" s="6" t="s">
        <v>64</v>
      </c>
      <c r="C265" s="6">
        <v>7</v>
      </c>
      <c r="D265" s="6">
        <v>220</v>
      </c>
      <c r="E265" s="6">
        <v>7</v>
      </c>
      <c r="F265" s="6">
        <v>91</v>
      </c>
      <c r="G265" s="6">
        <v>0.4022</v>
      </c>
      <c r="H265" s="6">
        <v>0.4118</v>
      </c>
      <c r="I265" s="6">
        <v>4.0099999999999997E-2</v>
      </c>
      <c r="X265" s="6">
        <v>31</v>
      </c>
      <c r="Y265" s="6">
        <v>327</v>
      </c>
      <c r="Z265" s="6">
        <v>10</v>
      </c>
      <c r="AA265" s="6">
        <v>960</v>
      </c>
      <c r="AB265" s="6">
        <v>0.5978</v>
      </c>
      <c r="AC265" s="6">
        <v>0.58819999999999995</v>
      </c>
      <c r="AD265" s="6">
        <v>0.42309999999999998</v>
      </c>
      <c r="AE265" s="6">
        <v>47</v>
      </c>
      <c r="AF265" s="6">
        <v>214</v>
      </c>
      <c r="AG265" s="6">
        <v>3</v>
      </c>
      <c r="AH265" s="6">
        <v>133</v>
      </c>
      <c r="AI265" s="6">
        <v>0.39119999999999999</v>
      </c>
      <c r="AJ265" s="6">
        <v>0.17649999999999999</v>
      </c>
      <c r="AK265" s="6">
        <v>5.8599999999999999E-2</v>
      </c>
      <c r="AT265" s="6">
        <f t="shared" si="27"/>
        <v>0.41363636363636364</v>
      </c>
      <c r="AU265" s="6" t="str">
        <f t="shared" si="28"/>
        <v/>
      </c>
      <c r="AV265" s="6" t="str">
        <f t="shared" si="29"/>
        <v/>
      </c>
      <c r="AW265" s="7">
        <f t="shared" si="30"/>
        <v>2.9357798165137616</v>
      </c>
      <c r="AX265" s="6">
        <f t="shared" si="31"/>
        <v>0.62149532710280375</v>
      </c>
      <c r="AY265" s="6" t="str">
        <f t="shared" si="32"/>
        <v/>
      </c>
      <c r="BA265" s="6">
        <f>VLOOKUP(A265, ALL_AP_DATA!$A$2:$F$3600, 6, FALSE)</f>
        <v>547</v>
      </c>
      <c r="BB265" s="6" t="e">
        <f t="shared" ca="1" si="22"/>
        <v>#NAME?</v>
      </c>
      <c r="BC265" s="6">
        <f>VLOOKUP(A265,projmetadata!$A$2:$D$2036, 4, FALSE)</f>
        <v>85809</v>
      </c>
      <c r="BE265" s="9" t="e">
        <f t="shared" ca="1" si="23"/>
        <v>#NAME?</v>
      </c>
      <c r="BF265" s="6" t="e">
        <f t="shared" ca="1" si="24"/>
        <v>#NAME?</v>
      </c>
      <c r="BG265" s="6">
        <f t="shared" si="25"/>
        <v>2.6442447761889778E-2</v>
      </c>
      <c r="BH265" s="6">
        <f>VLOOKUP(A265, ALL_AP_DATA!$A$2:$D$3600, 3, FALSE)</f>
        <v>400</v>
      </c>
      <c r="BI265" s="6">
        <f>VLOOKUP(A265, ALL_AP_DATA!$A$2:$E$3600, 5, FALSE)</f>
        <v>2269</v>
      </c>
      <c r="BJ265" s="6">
        <f t="shared" si="33"/>
        <v>4.1480804387568559</v>
      </c>
      <c r="BK265" s="6">
        <f t="shared" si="26"/>
        <v>0.73126142595978061</v>
      </c>
    </row>
    <row r="266" spans="1:63" ht="15.75" customHeight="1" x14ac:dyDescent="0.25">
      <c r="A266" s="6" t="s">
        <v>902</v>
      </c>
      <c r="B266" s="6" t="s">
        <v>64</v>
      </c>
      <c r="C266" s="6">
        <v>41</v>
      </c>
      <c r="D266" s="6">
        <v>492</v>
      </c>
      <c r="E266" s="6">
        <v>102</v>
      </c>
      <c r="F266" s="6">
        <v>2406</v>
      </c>
      <c r="G266" s="6">
        <v>0.21229999999999999</v>
      </c>
      <c r="H266" s="6">
        <v>0.5635</v>
      </c>
      <c r="I266" s="6">
        <v>0.32679999999999998</v>
      </c>
      <c r="Q266" s="6">
        <v>10</v>
      </c>
      <c r="R266" s="6">
        <v>31</v>
      </c>
      <c r="S266" s="6">
        <v>40</v>
      </c>
      <c r="T266" s="6">
        <v>787</v>
      </c>
      <c r="U266" s="6">
        <v>1.34E-2</v>
      </c>
      <c r="V266" s="6">
        <v>0.221</v>
      </c>
      <c r="W266" s="6">
        <v>0.1069</v>
      </c>
      <c r="X266" s="6">
        <v>84</v>
      </c>
      <c r="Y266" s="6">
        <v>1174</v>
      </c>
      <c r="Z266" s="6">
        <v>110</v>
      </c>
      <c r="AA266" s="6">
        <v>3506</v>
      </c>
      <c r="AB266" s="6">
        <v>0.50670000000000004</v>
      </c>
      <c r="AC266" s="6">
        <v>0.60770000000000002</v>
      </c>
      <c r="AD266" s="6">
        <v>0.47620000000000001</v>
      </c>
      <c r="AE266" s="6">
        <v>202</v>
      </c>
      <c r="AF266" s="6">
        <v>1198</v>
      </c>
      <c r="AG266" s="6">
        <v>133</v>
      </c>
      <c r="AH266" s="6">
        <v>4420</v>
      </c>
      <c r="AI266" s="6">
        <v>0.51700000000000002</v>
      </c>
      <c r="AJ266" s="6">
        <v>0.73480000000000001</v>
      </c>
      <c r="AK266" s="6">
        <v>0.60040000000000004</v>
      </c>
      <c r="AT266" s="6">
        <f t="shared" si="27"/>
        <v>4.8902439024390247</v>
      </c>
      <c r="AU266" s="6" t="str">
        <f t="shared" si="28"/>
        <v/>
      </c>
      <c r="AV266" s="6">
        <f t="shared" si="29"/>
        <v>25.387096774193548</v>
      </c>
      <c r="AW266" s="7">
        <f t="shared" si="30"/>
        <v>2.9863713798977853</v>
      </c>
      <c r="AX266" s="6">
        <f t="shared" si="31"/>
        <v>3.689482470784641</v>
      </c>
      <c r="AY266" s="6" t="str">
        <f t="shared" si="32"/>
        <v/>
      </c>
      <c r="BA266" s="6">
        <f>VLOOKUP(A266, ALL_AP_DATA!$A$2:$F$3600, 6, FALSE)</f>
        <v>2317</v>
      </c>
      <c r="BB266" s="6" t="e">
        <f t="shared" ca="1" si="22"/>
        <v>#NAME?</v>
      </c>
      <c r="BC266" s="6">
        <f>VLOOKUP(A266,projmetadata!$A$2:$D$2036, 4, FALSE)</f>
        <v>277818</v>
      </c>
      <c r="BE266" s="9" t="e">
        <f t="shared" ca="1" si="23"/>
        <v>#NAME?</v>
      </c>
      <c r="BF266" s="6" t="e">
        <f t="shared" ca="1" si="24"/>
        <v>#NAME?</v>
      </c>
      <c r="BG266" s="6">
        <f t="shared" si="25"/>
        <v>2.64993628922532E-2</v>
      </c>
      <c r="BH266" s="6">
        <f>VLOOKUP(A266, ALL_AP_DATA!$A$2:$D$3600, 3, FALSE)</f>
        <v>1668</v>
      </c>
      <c r="BI266" s="6">
        <f>VLOOKUP(A266, ALL_AP_DATA!$A$2:$E$3600, 5, FALSE)</f>
        <v>7362</v>
      </c>
      <c r="BJ266" s="6">
        <f t="shared" si="33"/>
        <v>3.1773845489857573</v>
      </c>
      <c r="BK266" s="6">
        <f t="shared" si="26"/>
        <v>0.71989641778161417</v>
      </c>
    </row>
    <row r="267" spans="1:63" ht="15.75" customHeight="1" x14ac:dyDescent="0.25">
      <c r="A267" s="6" t="s">
        <v>243</v>
      </c>
      <c r="B267" s="6" t="s">
        <v>64</v>
      </c>
      <c r="C267" s="6">
        <v>8</v>
      </c>
      <c r="D267" s="6">
        <v>18</v>
      </c>
      <c r="E267" s="6">
        <v>1</v>
      </c>
      <c r="F267" s="6">
        <v>84</v>
      </c>
      <c r="G267" s="6">
        <v>0.1132</v>
      </c>
      <c r="H267" s="6">
        <v>0.5</v>
      </c>
      <c r="I267" s="6">
        <v>0.48</v>
      </c>
      <c r="X267" s="6">
        <v>9</v>
      </c>
      <c r="Y267" s="6">
        <v>29</v>
      </c>
      <c r="Z267" s="6">
        <v>0</v>
      </c>
      <c r="AA267" s="6">
        <v>0</v>
      </c>
      <c r="AB267" s="6">
        <v>0.18240000000000001</v>
      </c>
      <c r="AC267" s="6">
        <v>0</v>
      </c>
      <c r="AD267" s="6">
        <v>0</v>
      </c>
      <c r="AE267" s="6">
        <v>15</v>
      </c>
      <c r="AF267" s="6">
        <v>54</v>
      </c>
      <c r="AG267" s="6">
        <v>2</v>
      </c>
      <c r="AH267" s="6">
        <v>59</v>
      </c>
      <c r="AI267" s="6">
        <v>0.33960000000000001</v>
      </c>
      <c r="AJ267" s="6">
        <v>1</v>
      </c>
      <c r="AK267" s="6">
        <v>0.33710000000000001</v>
      </c>
      <c r="AT267" s="6">
        <f t="shared" si="27"/>
        <v>4.666666666666667</v>
      </c>
      <c r="AU267" s="6" t="str">
        <f t="shared" si="28"/>
        <v/>
      </c>
      <c r="AV267" s="6" t="str">
        <f t="shared" si="29"/>
        <v/>
      </c>
      <c r="AW267" s="7">
        <f t="shared" si="30"/>
        <v>0</v>
      </c>
      <c r="AX267" s="6">
        <f t="shared" si="31"/>
        <v>1.0925925925925926</v>
      </c>
      <c r="AY267" s="6" t="str">
        <f t="shared" si="32"/>
        <v/>
      </c>
      <c r="BA267" s="6">
        <f>VLOOKUP(A267, ALL_AP_DATA!$A$2:$F$3600, 6, FALSE)</f>
        <v>159</v>
      </c>
      <c r="BB267" s="6" t="e">
        <f t="shared" ca="1" si="22"/>
        <v>#NAME?</v>
      </c>
      <c r="BC267" s="6">
        <f>VLOOKUP(A267,projmetadata!$A$2:$D$2036, 4, FALSE)</f>
        <v>6558</v>
      </c>
      <c r="BE267" s="9" t="e">
        <f t="shared" ca="1" si="23"/>
        <v>#NAME?</v>
      </c>
      <c r="BF267" s="6" t="e">
        <f t="shared" ca="1" si="24"/>
        <v>#NAME?</v>
      </c>
      <c r="BG267" s="6">
        <f t="shared" si="25"/>
        <v>2.6684964928331809E-2</v>
      </c>
      <c r="BH267" s="6">
        <f>VLOOKUP(A267, ALL_AP_DATA!$A$2:$D$3600, 3, FALSE)</f>
        <v>73</v>
      </c>
      <c r="BI267" s="6">
        <f>VLOOKUP(A267, ALL_AP_DATA!$A$2:$E$3600, 5, FALSE)</f>
        <v>175</v>
      </c>
      <c r="BJ267" s="6">
        <f t="shared" si="33"/>
        <v>1.10062893081761</v>
      </c>
      <c r="BK267" s="6">
        <f t="shared" si="26"/>
        <v>0.45911949685534592</v>
      </c>
    </row>
    <row r="268" spans="1:63" ht="15.75" customHeight="1" x14ac:dyDescent="0.25">
      <c r="A268" s="6" t="s">
        <v>1225</v>
      </c>
      <c r="B268" s="6" t="s">
        <v>64</v>
      </c>
      <c r="C268" s="6">
        <v>9</v>
      </c>
      <c r="D268" s="6">
        <v>58</v>
      </c>
      <c r="E268" s="6">
        <v>4</v>
      </c>
      <c r="F268" s="6">
        <v>24</v>
      </c>
      <c r="G268" s="6">
        <v>8.0600000000000005E-2</v>
      </c>
      <c r="H268" s="6">
        <v>0.18179999999999999</v>
      </c>
      <c r="I268" s="6">
        <v>2.4799999999999999E-2</v>
      </c>
      <c r="Q268" s="6">
        <v>1</v>
      </c>
      <c r="R268" s="6">
        <v>6</v>
      </c>
      <c r="S268" s="6">
        <v>2</v>
      </c>
      <c r="T268" s="6">
        <v>24</v>
      </c>
      <c r="U268" s="6">
        <v>8.3000000000000001E-3</v>
      </c>
      <c r="V268" s="6">
        <v>9.0899999999999995E-2</v>
      </c>
      <c r="W268" s="6">
        <v>2.4799999999999999E-2</v>
      </c>
      <c r="X268" s="6">
        <v>20</v>
      </c>
      <c r="Y268" s="6">
        <v>97</v>
      </c>
      <c r="Z268" s="6">
        <v>0</v>
      </c>
      <c r="AA268" s="6">
        <v>0</v>
      </c>
      <c r="AB268" s="6">
        <v>0.13469999999999999</v>
      </c>
      <c r="AC268" s="6">
        <v>0</v>
      </c>
      <c r="AD268" s="6">
        <v>0</v>
      </c>
      <c r="AE268" s="6">
        <v>110</v>
      </c>
      <c r="AF268" s="6">
        <v>295</v>
      </c>
      <c r="AG268" s="6">
        <v>16</v>
      </c>
      <c r="AH268" s="6">
        <v>651</v>
      </c>
      <c r="AI268" s="6">
        <v>0.40970000000000001</v>
      </c>
      <c r="AJ268" s="6">
        <v>0.72729999999999995</v>
      </c>
      <c r="AK268" s="6">
        <v>0.67179999999999995</v>
      </c>
      <c r="AT268" s="6">
        <f t="shared" si="27"/>
        <v>0.41379310344827586</v>
      </c>
      <c r="AU268" s="6" t="str">
        <f t="shared" si="28"/>
        <v/>
      </c>
      <c r="AV268" s="6">
        <f t="shared" si="29"/>
        <v>4</v>
      </c>
      <c r="AW268" s="7">
        <f t="shared" si="30"/>
        <v>0</v>
      </c>
      <c r="AX268" s="6">
        <f t="shared" si="31"/>
        <v>2.2067796610169492</v>
      </c>
      <c r="AY268" s="6" t="str">
        <f t="shared" si="32"/>
        <v/>
      </c>
      <c r="BA268" s="6">
        <f>VLOOKUP(A268, ALL_AP_DATA!$A$2:$F$3600, 6, FALSE)</f>
        <v>720</v>
      </c>
      <c r="BB268" s="6" t="e">
        <f t="shared" ca="1" si="22"/>
        <v>#NAME?</v>
      </c>
      <c r="BC268" s="6">
        <f>VLOOKUP(A268,projmetadata!$A$2:$D$2036, 4, FALSE)</f>
        <v>35957</v>
      </c>
      <c r="BE268" s="9" t="e">
        <f t="shared" ca="1" si="23"/>
        <v>#NAME?</v>
      </c>
      <c r="BF268" s="6" t="e">
        <f t="shared" ca="1" si="24"/>
        <v>#NAME?</v>
      </c>
      <c r="BG268" s="6">
        <f t="shared" si="25"/>
        <v>2.694885557749534E-2</v>
      </c>
      <c r="BH268" s="6">
        <f>VLOOKUP(A268, ALL_AP_DATA!$A$2:$D$3600, 3, FALSE)</f>
        <v>335</v>
      </c>
      <c r="BI268" s="6">
        <f>VLOOKUP(A268, ALL_AP_DATA!$A$2:$E$3600, 5, FALSE)</f>
        <v>969</v>
      </c>
      <c r="BJ268" s="6">
        <f t="shared" si="33"/>
        <v>1.3458333333333334</v>
      </c>
      <c r="BK268" s="6">
        <f t="shared" si="26"/>
        <v>0.46527777777777779</v>
      </c>
    </row>
    <row r="269" spans="1:63" ht="15.75" customHeight="1" x14ac:dyDescent="0.25">
      <c r="A269" s="6" t="s">
        <v>954</v>
      </c>
      <c r="B269" s="6" t="s">
        <v>64</v>
      </c>
      <c r="C269" s="6">
        <v>2</v>
      </c>
      <c r="D269" s="6">
        <v>10</v>
      </c>
      <c r="E269" s="6">
        <v>5</v>
      </c>
      <c r="F269" s="6">
        <v>372</v>
      </c>
      <c r="G269" s="6">
        <v>2.1100000000000001E-2</v>
      </c>
      <c r="H269" s="6">
        <v>0.35709999999999997</v>
      </c>
      <c r="I269" s="6">
        <v>0.46439999999999998</v>
      </c>
      <c r="X269" s="6">
        <v>6</v>
      </c>
      <c r="Y269" s="6">
        <v>41</v>
      </c>
      <c r="Z269" s="6">
        <v>7</v>
      </c>
      <c r="AA269" s="6">
        <v>481</v>
      </c>
      <c r="AB269" s="6">
        <v>8.6300000000000002E-2</v>
      </c>
      <c r="AC269" s="6">
        <v>0.5</v>
      </c>
      <c r="AD269" s="6">
        <v>0.60050000000000003</v>
      </c>
      <c r="AE269" s="6">
        <v>20</v>
      </c>
      <c r="AF269" s="6">
        <v>75</v>
      </c>
      <c r="AG269" s="6">
        <v>8</v>
      </c>
      <c r="AH269" s="6">
        <v>382</v>
      </c>
      <c r="AI269" s="6">
        <v>0.15790000000000001</v>
      </c>
      <c r="AJ269" s="6">
        <v>0.57140000000000002</v>
      </c>
      <c r="AK269" s="6">
        <v>0.47689999999999999</v>
      </c>
      <c r="AT269" s="6">
        <f t="shared" si="27"/>
        <v>37.200000000000003</v>
      </c>
      <c r="AU269" s="6" t="str">
        <f t="shared" si="28"/>
        <v/>
      </c>
      <c r="AV269" s="6" t="str">
        <f t="shared" si="29"/>
        <v/>
      </c>
      <c r="AW269" s="7">
        <f t="shared" si="30"/>
        <v>11.731707317073171</v>
      </c>
      <c r="AX269" s="6">
        <f t="shared" si="31"/>
        <v>5.0933333333333337</v>
      </c>
      <c r="AY269" s="6" t="str">
        <f t="shared" si="32"/>
        <v/>
      </c>
      <c r="BA269" s="6">
        <f>VLOOKUP(A269, ALL_AP_DATA!$A$2:$F$3600, 6, FALSE)</f>
        <v>475</v>
      </c>
      <c r="BB269" s="6" t="e">
        <f t="shared" ca="1" si="22"/>
        <v>#NAME?</v>
      </c>
      <c r="BC269" s="6">
        <f>VLOOKUP(A269,projmetadata!$A$2:$D$2036, 4, FALSE)</f>
        <v>29442</v>
      </c>
      <c r="BE269" s="9" t="e">
        <f t="shared" ca="1" si="23"/>
        <v>#NAME?</v>
      </c>
      <c r="BF269" s="6" t="e">
        <f t="shared" ca="1" si="24"/>
        <v>#NAME?</v>
      </c>
      <c r="BG269" s="6">
        <f t="shared" si="25"/>
        <v>2.720603219889953E-2</v>
      </c>
      <c r="BH269" s="6">
        <f>VLOOKUP(A269, ALL_AP_DATA!$A$2:$D$3600, 3, FALSE)</f>
        <v>112</v>
      </c>
      <c r="BI269" s="6">
        <f>VLOOKUP(A269, ALL_AP_DATA!$A$2:$E$3600, 5, FALSE)</f>
        <v>801</v>
      </c>
      <c r="BJ269" s="6">
        <f t="shared" si="33"/>
        <v>1.6863157894736842</v>
      </c>
      <c r="BK269" s="6">
        <f t="shared" si="26"/>
        <v>0.23578947368421052</v>
      </c>
    </row>
    <row r="270" spans="1:63" ht="15.75" customHeight="1" x14ac:dyDescent="0.25">
      <c r="A270" s="6" t="s">
        <v>312</v>
      </c>
      <c r="B270" s="6" t="s">
        <v>64</v>
      </c>
      <c r="C270" s="6">
        <v>3</v>
      </c>
      <c r="D270" s="6">
        <v>10</v>
      </c>
      <c r="E270" s="6">
        <v>0</v>
      </c>
      <c r="F270" s="6">
        <v>0</v>
      </c>
      <c r="G270" s="6">
        <v>8.4699999999999998E-2</v>
      </c>
      <c r="H270" s="6">
        <v>0</v>
      </c>
      <c r="I270" s="6">
        <v>0</v>
      </c>
      <c r="Q270" s="6">
        <v>1</v>
      </c>
      <c r="R270" s="6">
        <v>4</v>
      </c>
      <c r="S270" s="6">
        <v>2</v>
      </c>
      <c r="T270" s="6">
        <v>104</v>
      </c>
      <c r="U270" s="6">
        <v>3.39E-2</v>
      </c>
      <c r="V270" s="6">
        <v>0.33329999999999999</v>
      </c>
      <c r="W270" s="6">
        <v>0.32400000000000001</v>
      </c>
      <c r="X270" s="6">
        <v>2</v>
      </c>
      <c r="Y270" s="6">
        <v>15</v>
      </c>
      <c r="Z270" s="6">
        <v>2</v>
      </c>
      <c r="AA270" s="6">
        <v>34</v>
      </c>
      <c r="AB270" s="6">
        <v>0.12709999999999999</v>
      </c>
      <c r="AC270" s="6">
        <v>0.33329999999999999</v>
      </c>
      <c r="AD270" s="6">
        <v>0.10589999999999999</v>
      </c>
      <c r="AE270" s="6">
        <v>3</v>
      </c>
      <c r="AF270" s="6">
        <v>30</v>
      </c>
      <c r="AG270" s="6">
        <v>2</v>
      </c>
      <c r="AH270" s="6">
        <v>100</v>
      </c>
      <c r="AI270" s="6">
        <v>0.25419999999999998</v>
      </c>
      <c r="AJ270" s="6">
        <v>0.33329999999999999</v>
      </c>
      <c r="AK270" s="6">
        <v>0.3115</v>
      </c>
      <c r="AT270" s="6">
        <f t="shared" si="27"/>
        <v>0</v>
      </c>
      <c r="AU270" s="6" t="str">
        <f t="shared" si="28"/>
        <v/>
      </c>
      <c r="AV270" s="6">
        <f t="shared" si="29"/>
        <v>26</v>
      </c>
      <c r="AW270" s="7">
        <f t="shared" si="30"/>
        <v>2.2666666666666666</v>
      </c>
      <c r="AX270" s="6">
        <f t="shared" si="31"/>
        <v>3.3333333333333335</v>
      </c>
      <c r="AY270" s="6" t="str">
        <f t="shared" si="32"/>
        <v/>
      </c>
      <c r="BA270" s="6">
        <f>VLOOKUP(A270, ALL_AP_DATA!$A$2:$F$3600, 6, FALSE)</f>
        <v>118</v>
      </c>
      <c r="BB270" s="6" t="e">
        <f t="shared" ca="1" si="22"/>
        <v>#NAME?</v>
      </c>
      <c r="BC270" s="6">
        <f>VLOOKUP(A270,projmetadata!$A$2:$D$2036, 4, FALSE)</f>
        <v>11762</v>
      </c>
      <c r="BE270" s="9" t="e">
        <f t="shared" ca="1" si="23"/>
        <v>#NAME?</v>
      </c>
      <c r="BF270" s="6" t="e">
        <f t="shared" ca="1" si="24"/>
        <v>#NAME?</v>
      </c>
      <c r="BG270" s="6">
        <f t="shared" si="25"/>
        <v>2.7291276993708553E-2</v>
      </c>
      <c r="BH270" s="6">
        <f>VLOOKUP(A270, ALL_AP_DATA!$A$2:$D$3600, 3, FALSE)</f>
        <v>54</v>
      </c>
      <c r="BI270" s="6">
        <f>VLOOKUP(A270, ALL_AP_DATA!$A$2:$E$3600, 5, FALSE)</f>
        <v>321</v>
      </c>
      <c r="BJ270" s="6">
        <f t="shared" si="33"/>
        <v>2.7203389830508473</v>
      </c>
      <c r="BK270" s="6">
        <f t="shared" si="26"/>
        <v>0.4576271186440678</v>
      </c>
    </row>
    <row r="271" spans="1:63" ht="15.75" customHeight="1" x14ac:dyDescent="0.25">
      <c r="A271" s="6" t="s">
        <v>861</v>
      </c>
      <c r="B271" s="6" t="s">
        <v>64</v>
      </c>
      <c r="C271" s="6">
        <v>13</v>
      </c>
      <c r="D271" s="6">
        <v>39</v>
      </c>
      <c r="E271" s="6">
        <v>2</v>
      </c>
      <c r="F271" s="6">
        <v>6</v>
      </c>
      <c r="G271" s="6">
        <v>8.2799999999999999E-2</v>
      </c>
      <c r="H271" s="6">
        <v>0.1111</v>
      </c>
      <c r="I271" s="6">
        <v>7.0000000000000001E-3</v>
      </c>
      <c r="X271" s="6">
        <v>27</v>
      </c>
      <c r="Y271" s="6">
        <v>145</v>
      </c>
      <c r="Z271" s="6">
        <v>4</v>
      </c>
      <c r="AA271" s="6">
        <v>41</v>
      </c>
      <c r="AB271" s="6">
        <v>0.30790000000000001</v>
      </c>
      <c r="AC271" s="6">
        <v>0.22220000000000001</v>
      </c>
      <c r="AD271" s="6">
        <v>4.7699999999999999E-2</v>
      </c>
      <c r="AE271" s="6">
        <v>32</v>
      </c>
      <c r="AF271" s="6">
        <v>129</v>
      </c>
      <c r="AG271" s="6">
        <v>5</v>
      </c>
      <c r="AH271" s="6">
        <v>211</v>
      </c>
      <c r="AI271" s="6">
        <v>0.27389999999999998</v>
      </c>
      <c r="AJ271" s="6">
        <v>0.27779999999999999</v>
      </c>
      <c r="AK271" s="6">
        <v>0.24560000000000001</v>
      </c>
      <c r="AT271" s="6">
        <f t="shared" si="27"/>
        <v>0.15384615384615385</v>
      </c>
      <c r="AU271" s="6" t="str">
        <f t="shared" si="28"/>
        <v/>
      </c>
      <c r="AV271" s="6" t="str">
        <f t="shared" si="29"/>
        <v/>
      </c>
      <c r="AW271" s="7">
        <f t="shared" si="30"/>
        <v>0.28275862068965518</v>
      </c>
      <c r="AX271" s="6">
        <f t="shared" si="31"/>
        <v>1.6356589147286822</v>
      </c>
      <c r="AY271" s="6" t="str">
        <f t="shared" si="32"/>
        <v/>
      </c>
      <c r="BA271" s="6">
        <f>VLOOKUP(A271, ALL_AP_DATA!$A$2:$F$3600, 6, FALSE)</f>
        <v>471</v>
      </c>
      <c r="BB271" s="6" t="e">
        <f t="shared" ca="1" si="22"/>
        <v>#NAME?</v>
      </c>
      <c r="BC271" s="6">
        <f>VLOOKUP(A271,projmetadata!$A$2:$D$2036, 4, FALSE)</f>
        <v>31242</v>
      </c>
      <c r="BE271" s="9" t="e">
        <f t="shared" ca="1" si="23"/>
        <v>#NAME?</v>
      </c>
      <c r="BF271" s="6" t="e">
        <f t="shared" ca="1" si="24"/>
        <v>#NAME?</v>
      </c>
      <c r="BG271" s="6">
        <f t="shared" si="25"/>
        <v>2.7495038729914857E-2</v>
      </c>
      <c r="BH271" s="6">
        <f>VLOOKUP(A271, ALL_AP_DATA!$A$2:$D$3600, 3, FALSE)</f>
        <v>223</v>
      </c>
      <c r="BI271" s="6">
        <f>VLOOKUP(A271, ALL_AP_DATA!$A$2:$E$3600, 5, FALSE)</f>
        <v>859</v>
      </c>
      <c r="BJ271" s="6">
        <f t="shared" si="33"/>
        <v>1.8237791932059448</v>
      </c>
      <c r="BK271" s="6">
        <f t="shared" si="26"/>
        <v>0.47346072186836519</v>
      </c>
    </row>
    <row r="272" spans="1:63" ht="15.75" customHeight="1" x14ac:dyDescent="0.25">
      <c r="A272" s="6" t="s">
        <v>859</v>
      </c>
      <c r="B272" s="6" t="s">
        <v>64</v>
      </c>
      <c r="C272" s="6">
        <v>1</v>
      </c>
      <c r="D272" s="6">
        <v>2</v>
      </c>
      <c r="E272" s="6">
        <v>0</v>
      </c>
      <c r="F272" s="6">
        <v>0</v>
      </c>
      <c r="G272" s="6">
        <v>1.49E-2</v>
      </c>
      <c r="H272" s="6">
        <v>0</v>
      </c>
      <c r="I272" s="6">
        <v>0</v>
      </c>
      <c r="Q272" s="6">
        <v>1</v>
      </c>
      <c r="R272" s="6">
        <v>2</v>
      </c>
      <c r="S272" s="6">
        <v>2</v>
      </c>
      <c r="T272" s="6">
        <v>162</v>
      </c>
      <c r="U272" s="6">
        <v>1.49E-2</v>
      </c>
      <c r="V272" s="6">
        <v>0.5</v>
      </c>
      <c r="W272" s="6">
        <v>0.5978</v>
      </c>
      <c r="AE272" s="6">
        <v>15</v>
      </c>
      <c r="AF272" s="6">
        <v>75</v>
      </c>
      <c r="AG272" s="6">
        <v>3</v>
      </c>
      <c r="AH272" s="6">
        <v>220</v>
      </c>
      <c r="AI272" s="6">
        <v>0.55969999999999998</v>
      </c>
      <c r="AJ272" s="6">
        <v>0.75</v>
      </c>
      <c r="AK272" s="6">
        <v>0.81179999999999997</v>
      </c>
      <c r="AT272" s="6">
        <f t="shared" si="27"/>
        <v>0</v>
      </c>
      <c r="AU272" s="6" t="str">
        <f t="shared" si="28"/>
        <v/>
      </c>
      <c r="AV272" s="6">
        <f t="shared" si="29"/>
        <v>81</v>
      </c>
      <c r="AW272" s="7" t="str">
        <f t="shared" si="30"/>
        <v/>
      </c>
      <c r="AX272" s="6">
        <f t="shared" si="31"/>
        <v>2.9333333333333331</v>
      </c>
      <c r="AY272" s="6" t="str">
        <f t="shared" si="32"/>
        <v/>
      </c>
      <c r="BA272" s="6">
        <f>VLOOKUP(A272, ALL_AP_DATA!$A$2:$F$3600, 6, FALSE)</f>
        <v>134</v>
      </c>
      <c r="BB272" s="6" t="e">
        <f t="shared" ca="1" si="22"/>
        <v>#NAME?</v>
      </c>
      <c r="BC272" s="6">
        <f>VLOOKUP(A272,projmetadata!$A$2:$D$2036, 4, FALSE)</f>
        <v>9816</v>
      </c>
      <c r="BE272" s="9" t="e">
        <f t="shared" ca="1" si="23"/>
        <v>#NAME?</v>
      </c>
      <c r="BF272" s="6" t="e">
        <f t="shared" ca="1" si="24"/>
        <v>#NAME?</v>
      </c>
      <c r="BG272" s="6">
        <f t="shared" si="25"/>
        <v>2.7607986960065199E-2</v>
      </c>
      <c r="BH272" s="6">
        <f>VLOOKUP(A272, ALL_AP_DATA!$A$2:$D$3600, 3, FALSE)</f>
        <v>75</v>
      </c>
      <c r="BI272" s="6">
        <f>VLOOKUP(A272, ALL_AP_DATA!$A$2:$E$3600, 5, FALSE)</f>
        <v>271</v>
      </c>
      <c r="BJ272" s="6">
        <f t="shared" si="33"/>
        <v>2.0223880597014925</v>
      </c>
      <c r="BK272" s="6">
        <f t="shared" si="26"/>
        <v>0.55970149253731338</v>
      </c>
    </row>
    <row r="273" spans="1:63" ht="15.75" customHeight="1" x14ac:dyDescent="0.25">
      <c r="A273" s="6" t="s">
        <v>260</v>
      </c>
      <c r="B273" s="6" t="s">
        <v>64</v>
      </c>
      <c r="C273" s="6">
        <v>46</v>
      </c>
      <c r="D273" s="6">
        <v>275</v>
      </c>
      <c r="E273" s="6">
        <v>55</v>
      </c>
      <c r="F273" s="6">
        <v>1657</v>
      </c>
      <c r="G273" s="6">
        <v>0.13320000000000001</v>
      </c>
      <c r="H273" s="6">
        <v>0.59140000000000004</v>
      </c>
      <c r="I273" s="6">
        <v>0.47520000000000001</v>
      </c>
      <c r="J273" s="6">
        <v>1</v>
      </c>
      <c r="K273" s="6">
        <v>11</v>
      </c>
      <c r="L273" s="6">
        <v>10</v>
      </c>
      <c r="M273" s="6">
        <v>542</v>
      </c>
      <c r="N273" s="6">
        <v>5.3E-3</v>
      </c>
      <c r="O273" s="6">
        <v>0.1075</v>
      </c>
      <c r="P273" s="6">
        <v>0.15540000000000001</v>
      </c>
      <c r="Q273" s="6">
        <v>4</v>
      </c>
      <c r="R273" s="6">
        <v>34</v>
      </c>
      <c r="S273" s="6">
        <v>16</v>
      </c>
      <c r="T273" s="6">
        <v>869</v>
      </c>
      <c r="U273" s="6">
        <v>1.6500000000000001E-2</v>
      </c>
      <c r="V273" s="6">
        <v>0.17199999999999999</v>
      </c>
      <c r="W273" s="6">
        <v>0.2492</v>
      </c>
      <c r="X273" s="6">
        <v>87</v>
      </c>
      <c r="Y273" s="6">
        <v>511</v>
      </c>
      <c r="Z273" s="6">
        <v>55</v>
      </c>
      <c r="AA273" s="6">
        <v>1288</v>
      </c>
      <c r="AB273" s="6">
        <v>0.24759999999999999</v>
      </c>
      <c r="AC273" s="6">
        <v>0.59140000000000004</v>
      </c>
      <c r="AD273" s="6">
        <v>0.36940000000000001</v>
      </c>
      <c r="AE273" s="6">
        <v>129</v>
      </c>
      <c r="AF273" s="6">
        <v>741</v>
      </c>
      <c r="AG273" s="6">
        <v>80</v>
      </c>
      <c r="AH273" s="6">
        <v>2550</v>
      </c>
      <c r="AI273" s="6">
        <v>0.35899999999999999</v>
      </c>
      <c r="AJ273" s="6">
        <v>0.86019999999999996</v>
      </c>
      <c r="AK273" s="6">
        <v>0.73129999999999995</v>
      </c>
      <c r="AT273" s="6">
        <f t="shared" si="27"/>
        <v>6.0254545454545454</v>
      </c>
      <c r="AU273" s="6">
        <f t="shared" si="28"/>
        <v>49.272727272727273</v>
      </c>
      <c r="AV273" s="6">
        <f t="shared" si="29"/>
        <v>25.558823529411764</v>
      </c>
      <c r="AW273" s="7">
        <f t="shared" si="30"/>
        <v>2.5205479452054793</v>
      </c>
      <c r="AX273" s="6">
        <f t="shared" si="31"/>
        <v>3.4412955465587043</v>
      </c>
      <c r="AY273" s="6" t="str">
        <f t="shared" si="32"/>
        <v/>
      </c>
      <c r="BA273" s="6">
        <f>VLOOKUP(A273, ALL_AP_DATA!$A$2:$F$3600, 6, FALSE)</f>
        <v>2064</v>
      </c>
      <c r="BB273" s="6" t="e">
        <f t="shared" ca="1" si="22"/>
        <v>#NAME?</v>
      </c>
      <c r="BC273" s="6">
        <f>VLOOKUP(A273,projmetadata!$A$2:$D$2036, 4, FALSE)</f>
        <v>121606</v>
      </c>
      <c r="BE273" s="9" t="e">
        <f t="shared" ca="1" si="23"/>
        <v>#NAME?</v>
      </c>
      <c r="BF273" s="6" t="e">
        <f t="shared" ca="1" si="24"/>
        <v>#NAME?</v>
      </c>
      <c r="BG273" s="6">
        <f t="shared" si="25"/>
        <v>2.8674571978356329E-2</v>
      </c>
      <c r="BH273" s="6">
        <f>VLOOKUP(A273, ALL_AP_DATA!$A$2:$D$3600, 3, FALSE)</f>
        <v>1014</v>
      </c>
      <c r="BI273" s="6">
        <f>VLOOKUP(A273, ALL_AP_DATA!$A$2:$E$3600, 5, FALSE)</f>
        <v>3487</v>
      </c>
      <c r="BJ273" s="6">
        <f t="shared" si="33"/>
        <v>1.689437984496124</v>
      </c>
      <c r="BK273" s="6">
        <f t="shared" si="26"/>
        <v>0.49127906976744184</v>
      </c>
    </row>
    <row r="274" spans="1:63" ht="15.75" customHeight="1" x14ac:dyDescent="0.25">
      <c r="A274" s="6" t="s">
        <v>607</v>
      </c>
      <c r="B274" s="6" t="s">
        <v>64</v>
      </c>
      <c r="C274" s="6">
        <v>5</v>
      </c>
      <c r="D274" s="6">
        <v>57</v>
      </c>
      <c r="E274" s="6">
        <v>11</v>
      </c>
      <c r="F274" s="6">
        <v>470</v>
      </c>
      <c r="G274" s="6">
        <v>0.2336</v>
      </c>
      <c r="H274" s="6">
        <v>0.84619999999999995</v>
      </c>
      <c r="I274" s="6">
        <v>0.61360000000000003</v>
      </c>
      <c r="Q274" s="6">
        <v>2</v>
      </c>
      <c r="R274" s="6">
        <v>4</v>
      </c>
      <c r="S274" s="6">
        <v>6</v>
      </c>
      <c r="T274" s="6">
        <v>147</v>
      </c>
      <c r="U274" s="6">
        <v>1.6400000000000001E-2</v>
      </c>
      <c r="V274" s="6">
        <v>0.46150000000000002</v>
      </c>
      <c r="W274" s="6">
        <v>0.19189999999999999</v>
      </c>
      <c r="X274" s="6">
        <v>7</v>
      </c>
      <c r="Y274" s="6">
        <v>59</v>
      </c>
      <c r="Z274" s="6">
        <v>12</v>
      </c>
      <c r="AA274" s="6">
        <v>558</v>
      </c>
      <c r="AB274" s="6">
        <v>0.24179999999999999</v>
      </c>
      <c r="AC274" s="6">
        <v>0.92310000000000003</v>
      </c>
      <c r="AD274" s="6">
        <v>0.72850000000000004</v>
      </c>
      <c r="AE274" s="6">
        <v>24</v>
      </c>
      <c r="AF274" s="6">
        <v>74</v>
      </c>
      <c r="AG274" s="6">
        <v>11</v>
      </c>
      <c r="AH274" s="6">
        <v>392</v>
      </c>
      <c r="AI274" s="6">
        <v>0.30330000000000001</v>
      </c>
      <c r="AJ274" s="6">
        <v>0.84619999999999995</v>
      </c>
      <c r="AK274" s="6">
        <v>0.51170000000000004</v>
      </c>
      <c r="AT274" s="6">
        <f t="shared" si="27"/>
        <v>8.2456140350877192</v>
      </c>
      <c r="AU274" s="6" t="str">
        <f t="shared" si="28"/>
        <v/>
      </c>
      <c r="AV274" s="6">
        <f t="shared" si="29"/>
        <v>36.75</v>
      </c>
      <c r="AW274" s="7">
        <f t="shared" si="30"/>
        <v>9.4576271186440675</v>
      </c>
      <c r="AX274" s="6">
        <f t="shared" si="31"/>
        <v>5.2972972972972974</v>
      </c>
      <c r="AY274" s="6" t="str">
        <f t="shared" si="32"/>
        <v/>
      </c>
      <c r="BA274" s="6">
        <f>VLOOKUP(A274, ALL_AP_DATA!$A$2:$F$3600, 6, FALSE)</f>
        <v>244</v>
      </c>
      <c r="BB274" s="6" t="e">
        <f t="shared" ca="1" si="22"/>
        <v>#NAME?</v>
      </c>
      <c r="BC274" s="6">
        <f>VLOOKUP(A274,projmetadata!$A$2:$D$2036, 4, FALSE)</f>
        <v>26602</v>
      </c>
      <c r="BE274" s="9" t="e">
        <f t="shared" ca="1" si="23"/>
        <v>#NAME?</v>
      </c>
      <c r="BF274" s="6" t="e">
        <f t="shared" ca="1" si="24"/>
        <v>#NAME?</v>
      </c>
      <c r="BG274" s="6">
        <f t="shared" si="25"/>
        <v>2.8794827456582212E-2</v>
      </c>
      <c r="BH274" s="6">
        <f>VLOOKUP(A274, ALL_AP_DATA!$A$2:$D$3600, 3, FALSE)</f>
        <v>108</v>
      </c>
      <c r="BI274" s="6">
        <f>VLOOKUP(A274, ALL_AP_DATA!$A$2:$E$3600, 5, FALSE)</f>
        <v>766</v>
      </c>
      <c r="BJ274" s="6">
        <f t="shared" si="33"/>
        <v>3.139344262295082</v>
      </c>
      <c r="BK274" s="6">
        <f t="shared" si="26"/>
        <v>0.44262295081967212</v>
      </c>
    </row>
    <row r="275" spans="1:63" ht="15.75" customHeight="1" x14ac:dyDescent="0.25">
      <c r="A275" s="6" t="s">
        <v>460</v>
      </c>
      <c r="B275" s="6" t="s">
        <v>64</v>
      </c>
      <c r="C275" s="6">
        <v>5</v>
      </c>
      <c r="D275" s="6">
        <v>20</v>
      </c>
      <c r="E275" s="6">
        <v>4</v>
      </c>
      <c r="F275" s="6">
        <v>210</v>
      </c>
      <c r="G275" s="6">
        <v>9.4299999999999995E-2</v>
      </c>
      <c r="H275" s="6">
        <v>0.57140000000000002</v>
      </c>
      <c r="I275" s="6">
        <v>0.47620000000000001</v>
      </c>
      <c r="X275" s="6">
        <v>9</v>
      </c>
      <c r="Y275" s="6">
        <v>83</v>
      </c>
      <c r="Z275" s="6">
        <v>4</v>
      </c>
      <c r="AA275" s="6">
        <v>196</v>
      </c>
      <c r="AB275" s="6">
        <v>0.39150000000000001</v>
      </c>
      <c r="AC275" s="6">
        <v>0.57140000000000002</v>
      </c>
      <c r="AD275" s="6">
        <v>0.44440000000000002</v>
      </c>
      <c r="AE275" s="6">
        <v>23</v>
      </c>
      <c r="AF275" s="6">
        <v>87</v>
      </c>
      <c r="AG275" s="6">
        <v>6</v>
      </c>
      <c r="AH275" s="6">
        <v>209</v>
      </c>
      <c r="AI275" s="6">
        <v>0.41039999999999999</v>
      </c>
      <c r="AJ275" s="6">
        <v>0.85709999999999997</v>
      </c>
      <c r="AK275" s="6">
        <v>0.47389999999999999</v>
      </c>
      <c r="AT275" s="6">
        <f t="shared" si="27"/>
        <v>10.5</v>
      </c>
      <c r="AU275" s="6" t="str">
        <f t="shared" si="28"/>
        <v/>
      </c>
      <c r="AV275" s="6" t="str">
        <f t="shared" si="29"/>
        <v/>
      </c>
      <c r="AW275" s="7">
        <f t="shared" si="30"/>
        <v>2.3614457831325302</v>
      </c>
      <c r="AX275" s="6">
        <f t="shared" si="31"/>
        <v>2.4022988505747125</v>
      </c>
      <c r="AY275" s="6" t="str">
        <f t="shared" si="32"/>
        <v/>
      </c>
      <c r="BA275" s="6">
        <f>VLOOKUP(A275, ALL_AP_DATA!$A$2:$F$3600, 6, FALSE)</f>
        <v>212</v>
      </c>
      <c r="BB275" s="6" t="e">
        <f t="shared" ca="1" si="22"/>
        <v>#NAME?</v>
      </c>
      <c r="BC275" s="6">
        <f>VLOOKUP(A275,projmetadata!$A$2:$D$2036, 4, FALSE)</f>
        <v>15188</v>
      </c>
      <c r="BE275" s="9" t="e">
        <f t="shared" ca="1" si="23"/>
        <v>#NAME?</v>
      </c>
      <c r="BF275" s="6" t="e">
        <f t="shared" ca="1" si="24"/>
        <v>#NAME?</v>
      </c>
      <c r="BG275" s="6">
        <f t="shared" si="25"/>
        <v>2.9036081116671057E-2</v>
      </c>
      <c r="BH275" s="6">
        <f>VLOOKUP(A275, ALL_AP_DATA!$A$2:$D$3600, 3, FALSE)</f>
        <v>133</v>
      </c>
      <c r="BI275" s="6">
        <f>VLOOKUP(A275, ALL_AP_DATA!$A$2:$E$3600, 5, FALSE)</f>
        <v>441</v>
      </c>
      <c r="BJ275" s="6">
        <f t="shared" si="33"/>
        <v>2.0801886792452828</v>
      </c>
      <c r="BK275" s="6">
        <f t="shared" si="26"/>
        <v>0.62735849056603776</v>
      </c>
    </row>
    <row r="276" spans="1:63" ht="15.75" customHeight="1" x14ac:dyDescent="0.25">
      <c r="A276" s="6" t="s">
        <v>1278</v>
      </c>
      <c r="B276" s="6" t="s">
        <v>64</v>
      </c>
      <c r="C276" s="6">
        <v>2</v>
      </c>
      <c r="D276" s="6">
        <v>5</v>
      </c>
      <c r="E276" s="6">
        <v>1</v>
      </c>
      <c r="F276" s="6">
        <v>19</v>
      </c>
      <c r="G276" s="6">
        <v>4.1700000000000001E-2</v>
      </c>
      <c r="H276" s="6">
        <v>0.33329999999999999</v>
      </c>
      <c r="I276" s="6">
        <v>0.105</v>
      </c>
      <c r="X276" s="6">
        <v>2</v>
      </c>
      <c r="Y276" s="6">
        <v>7</v>
      </c>
      <c r="Z276" s="6">
        <v>1</v>
      </c>
      <c r="AA276" s="6">
        <v>23</v>
      </c>
      <c r="AB276" s="6">
        <v>5.8299999999999998E-2</v>
      </c>
      <c r="AC276" s="6">
        <v>0.33329999999999999</v>
      </c>
      <c r="AD276" s="6">
        <v>0.12709999999999999</v>
      </c>
      <c r="AE276" s="6">
        <v>2</v>
      </c>
      <c r="AF276" s="6">
        <v>11</v>
      </c>
      <c r="AG276" s="6">
        <v>1</v>
      </c>
      <c r="AH276" s="6">
        <v>28</v>
      </c>
      <c r="AI276" s="6">
        <v>9.1700000000000004E-2</v>
      </c>
      <c r="AJ276" s="6">
        <v>0.33329999999999999</v>
      </c>
      <c r="AK276" s="6">
        <v>0.1547</v>
      </c>
      <c r="AT276" s="6">
        <f t="shared" si="27"/>
        <v>3.8</v>
      </c>
      <c r="AU276" s="6" t="str">
        <f t="shared" si="28"/>
        <v/>
      </c>
      <c r="AV276" s="6" t="str">
        <f t="shared" si="29"/>
        <v/>
      </c>
      <c r="AW276" s="7">
        <f t="shared" si="30"/>
        <v>3.2857142857142856</v>
      </c>
      <c r="AX276" s="6">
        <f t="shared" si="31"/>
        <v>2.5454545454545454</v>
      </c>
      <c r="AY276" s="6" t="str">
        <f t="shared" si="32"/>
        <v/>
      </c>
      <c r="BA276" s="6">
        <f>VLOOKUP(A276, ALL_AP_DATA!$A$2:$F$3600, 6, FALSE)</f>
        <v>120</v>
      </c>
      <c r="BB276" s="6" t="e">
        <f t="shared" ca="1" si="22"/>
        <v>#NAME?</v>
      </c>
      <c r="BC276" s="6">
        <f>VLOOKUP(A276,projmetadata!$A$2:$D$2036, 4, FALSE)</f>
        <v>5960</v>
      </c>
      <c r="BE276" s="9" t="e">
        <f t="shared" ca="1" si="23"/>
        <v>#NAME?</v>
      </c>
      <c r="BF276" s="6" t="e">
        <f t="shared" ca="1" si="24"/>
        <v>#NAME?</v>
      </c>
      <c r="BG276" s="6">
        <f t="shared" si="25"/>
        <v>3.0369127516778522E-2</v>
      </c>
      <c r="BH276" s="6">
        <f>VLOOKUP(A276, ALL_AP_DATA!$A$2:$D$3600, 3, FALSE)</f>
        <v>16</v>
      </c>
      <c r="BI276" s="6">
        <f>VLOOKUP(A276, ALL_AP_DATA!$A$2:$E$3600, 5, FALSE)</f>
        <v>181</v>
      </c>
      <c r="BJ276" s="6">
        <f t="shared" si="33"/>
        <v>1.5083333333333333</v>
      </c>
      <c r="BK276" s="6">
        <f t="shared" si="26"/>
        <v>0.13333333333333333</v>
      </c>
    </row>
    <row r="277" spans="1:63" ht="15.75" customHeight="1" x14ac:dyDescent="0.25">
      <c r="A277" s="6" t="s">
        <v>614</v>
      </c>
      <c r="B277" s="6" t="s">
        <v>64</v>
      </c>
      <c r="C277" s="6">
        <v>2</v>
      </c>
      <c r="D277" s="6">
        <v>4</v>
      </c>
      <c r="E277" s="6">
        <v>2</v>
      </c>
      <c r="F277" s="6">
        <v>13</v>
      </c>
      <c r="G277" s="6">
        <v>3.5000000000000001E-3</v>
      </c>
      <c r="H277" s="6">
        <v>0.125</v>
      </c>
      <c r="I277" s="6">
        <v>1.17E-2</v>
      </c>
      <c r="Q277" s="6">
        <v>1</v>
      </c>
      <c r="R277" s="6">
        <v>2</v>
      </c>
      <c r="S277" s="6">
        <v>2</v>
      </c>
      <c r="T277" s="6">
        <v>16</v>
      </c>
      <c r="U277" s="6">
        <v>1.8E-3</v>
      </c>
      <c r="V277" s="6">
        <v>0.125</v>
      </c>
      <c r="W277" s="6">
        <v>1.43E-2</v>
      </c>
      <c r="X277" s="6">
        <v>8</v>
      </c>
      <c r="Y277" s="6">
        <v>48</v>
      </c>
      <c r="Z277" s="6">
        <v>2</v>
      </c>
      <c r="AA277" s="6">
        <v>13</v>
      </c>
      <c r="AB277" s="6">
        <v>4.2299999999999997E-2</v>
      </c>
      <c r="AC277" s="6">
        <v>0.125</v>
      </c>
      <c r="AD277" s="6">
        <v>1.17E-2</v>
      </c>
      <c r="AE277" s="6">
        <v>30</v>
      </c>
      <c r="AF277" s="6">
        <v>266</v>
      </c>
      <c r="AG277" s="6">
        <v>11</v>
      </c>
      <c r="AH277" s="6">
        <v>319</v>
      </c>
      <c r="AI277" s="6">
        <v>0.2344</v>
      </c>
      <c r="AJ277" s="6">
        <v>0.6875</v>
      </c>
      <c r="AK277" s="6">
        <v>0.28610000000000002</v>
      </c>
      <c r="AT277" s="6">
        <f t="shared" si="27"/>
        <v>3.25</v>
      </c>
      <c r="AU277" s="6" t="str">
        <f t="shared" si="28"/>
        <v/>
      </c>
      <c r="AV277" s="6">
        <f t="shared" si="29"/>
        <v>8</v>
      </c>
      <c r="AW277" s="7">
        <f t="shared" si="30"/>
        <v>0.27083333333333331</v>
      </c>
      <c r="AX277" s="6">
        <f t="shared" si="31"/>
        <v>1.1992481203007519</v>
      </c>
      <c r="AY277" s="6" t="str">
        <f t="shared" si="32"/>
        <v/>
      </c>
      <c r="BA277" s="6">
        <f>VLOOKUP(A277, ALL_AP_DATA!$A$2:$F$3600, 6, FALSE)</f>
        <v>1135</v>
      </c>
      <c r="BB277" s="6" t="e">
        <f t="shared" ca="1" si="22"/>
        <v>#NAME?</v>
      </c>
      <c r="BC277" s="6">
        <f>VLOOKUP(A277,projmetadata!$A$2:$D$2036, 4, FALSE)</f>
        <v>36319</v>
      </c>
      <c r="BE277" s="9" t="e">
        <f t="shared" ca="1" si="23"/>
        <v>#NAME?</v>
      </c>
      <c r="BF277" s="6" t="e">
        <f t="shared" ca="1" si="24"/>
        <v>#NAME?</v>
      </c>
      <c r="BG277" s="6">
        <f t="shared" si="25"/>
        <v>3.0700184476444837E-2</v>
      </c>
      <c r="BH277" s="6">
        <f>VLOOKUP(A277, ALL_AP_DATA!$A$2:$D$3600, 3, FALSE)</f>
        <v>307</v>
      </c>
      <c r="BI277" s="6">
        <f>VLOOKUP(A277, ALL_AP_DATA!$A$2:$E$3600, 5, FALSE)</f>
        <v>1115</v>
      </c>
      <c r="BJ277" s="6">
        <f t="shared" si="33"/>
        <v>0.98237885462555063</v>
      </c>
      <c r="BK277" s="6">
        <f t="shared" si="26"/>
        <v>0.27048458149779736</v>
      </c>
    </row>
    <row r="278" spans="1:63" ht="15.75" customHeight="1" x14ac:dyDescent="0.25">
      <c r="A278" s="6" t="s">
        <v>329</v>
      </c>
      <c r="B278" s="6" t="s">
        <v>64</v>
      </c>
      <c r="C278" s="6">
        <v>4</v>
      </c>
      <c r="D278" s="6">
        <v>10</v>
      </c>
      <c r="E278" s="6">
        <v>2</v>
      </c>
      <c r="F278" s="6">
        <v>43</v>
      </c>
      <c r="G278" s="6">
        <v>6.0199999999999997E-2</v>
      </c>
      <c r="H278" s="6">
        <v>0.5</v>
      </c>
      <c r="I278" s="6">
        <v>9.2899999999999996E-2</v>
      </c>
      <c r="X278" s="6">
        <v>5</v>
      </c>
      <c r="Y278" s="6">
        <v>87</v>
      </c>
      <c r="Z278" s="6">
        <v>3</v>
      </c>
      <c r="AA278" s="6">
        <v>255</v>
      </c>
      <c r="AB278" s="6">
        <v>0.52410000000000001</v>
      </c>
      <c r="AC278" s="6">
        <v>0.75</v>
      </c>
      <c r="AD278" s="6">
        <v>0.55079999999999996</v>
      </c>
      <c r="AE278" s="6">
        <v>19</v>
      </c>
      <c r="AF278" s="6">
        <v>68</v>
      </c>
      <c r="AG278" s="6">
        <v>4</v>
      </c>
      <c r="AH278" s="6">
        <v>56</v>
      </c>
      <c r="AI278" s="6">
        <v>0.40960000000000002</v>
      </c>
      <c r="AJ278" s="6">
        <v>1</v>
      </c>
      <c r="AK278" s="6">
        <v>0.121</v>
      </c>
      <c r="AT278" s="6">
        <f t="shared" si="27"/>
        <v>4.3</v>
      </c>
      <c r="AU278" s="6" t="str">
        <f t="shared" si="28"/>
        <v/>
      </c>
      <c r="AV278" s="6" t="str">
        <f t="shared" si="29"/>
        <v/>
      </c>
      <c r="AW278" s="7">
        <f t="shared" si="30"/>
        <v>2.9310344827586206</v>
      </c>
      <c r="AX278" s="6">
        <f t="shared" si="31"/>
        <v>0.82352941176470584</v>
      </c>
      <c r="AY278" s="6" t="str">
        <f t="shared" si="32"/>
        <v/>
      </c>
      <c r="BA278" s="6">
        <f>VLOOKUP(A278, ALL_AP_DATA!$A$2:$F$3600, 6, FALSE)</f>
        <v>166</v>
      </c>
      <c r="BB278" s="6" t="e">
        <f t="shared" ref="BB278:BB532" ca="1" si="34">_xludf.IFS(I278&lt;&gt;0, F278/I278, P278&lt;&gt;0, M278/P278, W278&lt;&gt;0, T278/W278, AD278&lt;&gt;0, AA278/AD278, AK278&lt;&gt;0, AH278/AK278, AR278&lt;&gt;0, AO278/AR278, TRUE, 0)</f>
        <v>#NAME?</v>
      </c>
      <c r="BC278" s="6">
        <f>VLOOKUP(A278,projmetadata!$A$2:$D$2036, 4, FALSE)</f>
        <v>15013</v>
      </c>
      <c r="BE278" s="9" t="e">
        <f t="shared" ref="BE278:BE532" ca="1" si="35">BB278/BC278</f>
        <v>#NAME?</v>
      </c>
      <c r="BF278" s="6" t="e">
        <f t="shared" ref="BF278:BF532" ca="1" si="36">BB278/BA278</f>
        <v>#NAME?</v>
      </c>
      <c r="BG278" s="6">
        <f t="shared" ref="BG278:BG532" si="37">BI278/BC278</f>
        <v>3.0839938719776194E-2</v>
      </c>
      <c r="BH278" s="6">
        <f>VLOOKUP(A278, ALL_AP_DATA!$A$2:$D$3600, 3, FALSE)</f>
        <v>112</v>
      </c>
      <c r="BI278" s="6">
        <f>VLOOKUP(A278, ALL_AP_DATA!$A$2:$E$3600, 5, FALSE)</f>
        <v>463</v>
      </c>
      <c r="BJ278" s="6">
        <f t="shared" si="33"/>
        <v>2.7891566265060241</v>
      </c>
      <c r="BK278" s="6">
        <f t="shared" ref="BK278:BK532" si="38">BH278/BA278</f>
        <v>0.67469879518072284</v>
      </c>
    </row>
    <row r="279" spans="1:63" ht="15.75" customHeight="1" x14ac:dyDescent="0.25">
      <c r="A279" s="6" t="s">
        <v>834</v>
      </c>
      <c r="B279" s="6" t="s">
        <v>64</v>
      </c>
      <c r="C279" s="6">
        <v>2</v>
      </c>
      <c r="D279" s="6">
        <v>17</v>
      </c>
      <c r="E279" s="6">
        <v>4</v>
      </c>
      <c r="F279" s="6">
        <v>33</v>
      </c>
      <c r="G279" s="6">
        <v>0.1133</v>
      </c>
      <c r="H279" s="6">
        <v>0.33329999999999999</v>
      </c>
      <c r="I279" s="6">
        <v>8.3500000000000005E-2</v>
      </c>
      <c r="X279" s="6">
        <v>3</v>
      </c>
      <c r="Y279" s="6">
        <v>80</v>
      </c>
      <c r="Z279" s="6">
        <v>8</v>
      </c>
      <c r="AA279" s="6">
        <v>126</v>
      </c>
      <c r="AB279" s="6">
        <v>0.5333</v>
      </c>
      <c r="AC279" s="6">
        <v>0.66669999999999996</v>
      </c>
      <c r="AD279" s="6">
        <v>0.31900000000000001</v>
      </c>
      <c r="AE279" s="6">
        <v>14</v>
      </c>
      <c r="AF279" s="6">
        <v>59</v>
      </c>
      <c r="AG279" s="6">
        <v>8</v>
      </c>
      <c r="AH279" s="6">
        <v>79</v>
      </c>
      <c r="AI279" s="6">
        <v>0.39329999999999998</v>
      </c>
      <c r="AJ279" s="6">
        <v>0.66669999999999996</v>
      </c>
      <c r="AK279" s="6">
        <v>0.2</v>
      </c>
      <c r="AT279" s="6">
        <f t="shared" si="27"/>
        <v>1.9411764705882353</v>
      </c>
      <c r="AU279" s="6" t="str">
        <f t="shared" si="28"/>
        <v/>
      </c>
      <c r="AV279" s="6" t="str">
        <f t="shared" si="29"/>
        <v/>
      </c>
      <c r="AW279" s="7">
        <f t="shared" si="30"/>
        <v>1.575</v>
      </c>
      <c r="AX279" s="6">
        <f t="shared" si="31"/>
        <v>1.3389830508474576</v>
      </c>
      <c r="AY279" s="6" t="str">
        <f t="shared" si="32"/>
        <v/>
      </c>
      <c r="BA279" s="6">
        <f>VLOOKUP(A279, ALL_AP_DATA!$A$2:$F$3600, 6, FALSE)</f>
        <v>150</v>
      </c>
      <c r="BB279" s="6" t="e">
        <f t="shared" ca="1" si="34"/>
        <v>#NAME?</v>
      </c>
      <c r="BC279" s="6">
        <f>VLOOKUP(A279,projmetadata!$A$2:$D$2036, 4, FALSE)</f>
        <v>12808</v>
      </c>
      <c r="BE279" s="9" t="e">
        <f t="shared" ca="1" si="35"/>
        <v>#NAME?</v>
      </c>
      <c r="BF279" s="6" t="e">
        <f t="shared" ca="1" si="36"/>
        <v>#NAME?</v>
      </c>
      <c r="BG279" s="6">
        <f t="shared" si="37"/>
        <v>3.0840099937539039E-2</v>
      </c>
      <c r="BH279" s="6">
        <f>VLOOKUP(A279, ALL_AP_DATA!$A$2:$D$3600, 3, FALSE)</f>
        <v>98</v>
      </c>
      <c r="BI279" s="6">
        <f>VLOOKUP(A279, ALL_AP_DATA!$A$2:$E$3600, 5, FALSE)</f>
        <v>395</v>
      </c>
      <c r="BJ279" s="6">
        <f t="shared" si="33"/>
        <v>2.6333333333333333</v>
      </c>
      <c r="BK279" s="6">
        <f t="shared" si="38"/>
        <v>0.65333333333333332</v>
      </c>
    </row>
    <row r="280" spans="1:63" ht="15.75" customHeight="1" x14ac:dyDescent="0.25">
      <c r="A280" s="6" t="s">
        <v>779</v>
      </c>
      <c r="B280" s="6" t="s">
        <v>64</v>
      </c>
      <c r="C280" s="6">
        <v>15</v>
      </c>
      <c r="D280" s="6">
        <v>424</v>
      </c>
      <c r="E280" s="6">
        <v>32</v>
      </c>
      <c r="F280" s="6">
        <v>1157</v>
      </c>
      <c r="G280" s="6">
        <v>0.2417</v>
      </c>
      <c r="H280" s="6">
        <v>0.37209999999999999</v>
      </c>
      <c r="I280" s="6">
        <v>0.1986</v>
      </c>
      <c r="Q280" s="6">
        <v>2</v>
      </c>
      <c r="R280" s="6">
        <v>6</v>
      </c>
      <c r="S280" s="6">
        <v>6</v>
      </c>
      <c r="T280" s="6">
        <v>139</v>
      </c>
      <c r="U280" s="6">
        <v>3.3999999999999998E-3</v>
      </c>
      <c r="V280" s="6">
        <v>6.9800000000000001E-2</v>
      </c>
      <c r="W280" s="6">
        <v>2.3900000000000001E-2</v>
      </c>
      <c r="X280" s="6">
        <v>79</v>
      </c>
      <c r="Y280" s="6">
        <v>843</v>
      </c>
      <c r="Z280" s="6">
        <v>45</v>
      </c>
      <c r="AA280" s="6">
        <v>1857</v>
      </c>
      <c r="AB280" s="6">
        <v>0.48060000000000003</v>
      </c>
      <c r="AC280" s="6">
        <v>0.52329999999999999</v>
      </c>
      <c r="AD280" s="6">
        <v>0.31869999999999998</v>
      </c>
      <c r="AE280" s="6">
        <v>122</v>
      </c>
      <c r="AF280" s="6">
        <v>708</v>
      </c>
      <c r="AG280" s="6">
        <v>61</v>
      </c>
      <c r="AH280" s="6">
        <v>3638</v>
      </c>
      <c r="AI280" s="6">
        <v>0.40360000000000001</v>
      </c>
      <c r="AJ280" s="6">
        <v>0.70930000000000004</v>
      </c>
      <c r="AK280" s="6">
        <v>0.62429999999999997</v>
      </c>
      <c r="AT280" s="6">
        <f t="shared" si="27"/>
        <v>2.7287735849056602</v>
      </c>
      <c r="AU280" s="6" t="str">
        <f t="shared" si="28"/>
        <v/>
      </c>
      <c r="AV280" s="6">
        <f t="shared" si="29"/>
        <v>23.166666666666668</v>
      </c>
      <c r="AW280" s="7">
        <f t="shared" si="30"/>
        <v>2.2028469750889679</v>
      </c>
      <c r="AX280" s="6">
        <f t="shared" si="31"/>
        <v>5.138418079096045</v>
      </c>
      <c r="AY280" s="6" t="str">
        <f t="shared" si="32"/>
        <v/>
      </c>
      <c r="BA280" s="6">
        <f>VLOOKUP(A280, ALL_AP_DATA!$A$2:$F$3600, 6, FALSE)</f>
        <v>1754</v>
      </c>
      <c r="BB280" s="6" t="e">
        <f t="shared" ca="1" si="34"/>
        <v>#NAME?</v>
      </c>
      <c r="BC280" s="6">
        <f>VLOOKUP(A280,projmetadata!$A$2:$D$2036, 4, FALSE)</f>
        <v>188417</v>
      </c>
      <c r="BE280" s="9" t="e">
        <f t="shared" ca="1" si="35"/>
        <v>#NAME?</v>
      </c>
      <c r="BF280" s="6" t="e">
        <f t="shared" ca="1" si="36"/>
        <v>#NAME?</v>
      </c>
      <c r="BG280" s="6">
        <f t="shared" si="37"/>
        <v>3.0926084164380072E-2</v>
      </c>
      <c r="BH280" s="6">
        <f>VLOOKUP(A280, ALL_AP_DATA!$A$2:$D$3600, 3, FALSE)</f>
        <v>1119</v>
      </c>
      <c r="BI280" s="6">
        <f>VLOOKUP(A280, ALL_AP_DATA!$A$2:$E$3600, 5, FALSE)</f>
        <v>5827</v>
      </c>
      <c r="BJ280" s="6">
        <f t="shared" si="33"/>
        <v>3.3221208665906499</v>
      </c>
      <c r="BK280" s="6">
        <f t="shared" si="38"/>
        <v>0.6379703534777651</v>
      </c>
    </row>
    <row r="281" spans="1:63" ht="15.75" customHeight="1" x14ac:dyDescent="0.25">
      <c r="A281" s="6" t="s">
        <v>1096</v>
      </c>
      <c r="B281" s="6" t="s">
        <v>64</v>
      </c>
      <c r="C281" s="6">
        <v>10</v>
      </c>
      <c r="D281" s="6">
        <v>88</v>
      </c>
      <c r="E281" s="6">
        <v>17</v>
      </c>
      <c r="F281" s="6">
        <v>409</v>
      </c>
      <c r="G281" s="6">
        <v>0.27589999999999998</v>
      </c>
      <c r="H281" s="6">
        <v>0.5</v>
      </c>
      <c r="I281" s="6">
        <v>0.38300000000000001</v>
      </c>
      <c r="Q281" s="6">
        <v>1</v>
      </c>
      <c r="R281" s="6">
        <v>3</v>
      </c>
      <c r="S281" s="6">
        <v>3</v>
      </c>
      <c r="T281" s="6">
        <v>65</v>
      </c>
      <c r="U281" s="6">
        <v>9.4000000000000004E-3</v>
      </c>
      <c r="V281" s="6">
        <v>8.8200000000000001E-2</v>
      </c>
      <c r="W281" s="6">
        <v>6.0900000000000003E-2</v>
      </c>
      <c r="X281" s="6">
        <v>19</v>
      </c>
      <c r="Y281" s="6">
        <v>174</v>
      </c>
      <c r="Z281" s="6">
        <v>19</v>
      </c>
      <c r="AA281" s="6">
        <v>682</v>
      </c>
      <c r="AB281" s="6">
        <v>0.54549999999999998</v>
      </c>
      <c r="AC281" s="6">
        <v>0.55879999999999996</v>
      </c>
      <c r="AD281" s="6">
        <v>0.63859999999999995</v>
      </c>
      <c r="AE281" s="6">
        <v>33</v>
      </c>
      <c r="AF281" s="6">
        <v>119</v>
      </c>
      <c r="AG281" s="6">
        <v>22</v>
      </c>
      <c r="AH281" s="6">
        <v>640</v>
      </c>
      <c r="AI281" s="6">
        <v>0.373</v>
      </c>
      <c r="AJ281" s="6">
        <v>0.64710000000000001</v>
      </c>
      <c r="AK281" s="6">
        <v>0.59930000000000005</v>
      </c>
      <c r="AT281" s="6">
        <f t="shared" si="27"/>
        <v>4.6477272727272725</v>
      </c>
      <c r="AU281" s="6" t="str">
        <f t="shared" si="28"/>
        <v/>
      </c>
      <c r="AV281" s="6">
        <f t="shared" si="29"/>
        <v>21.666666666666668</v>
      </c>
      <c r="AW281" s="7">
        <f t="shared" si="30"/>
        <v>3.9195402298850577</v>
      </c>
      <c r="AX281" s="6">
        <f t="shared" si="31"/>
        <v>5.3781512605042021</v>
      </c>
      <c r="AY281" s="6" t="str">
        <f t="shared" si="32"/>
        <v/>
      </c>
      <c r="BA281" s="6">
        <f>VLOOKUP(A281, ALL_AP_DATA!$A$2:$F$3600, 6, FALSE)</f>
        <v>319</v>
      </c>
      <c r="BB281" s="6" t="e">
        <f t="shared" ca="1" si="34"/>
        <v>#NAME?</v>
      </c>
      <c r="BC281" s="6">
        <f>VLOOKUP(A281,projmetadata!$A$2:$D$2036, 4, FALSE)</f>
        <v>34346</v>
      </c>
      <c r="BE281" s="9" t="e">
        <f t="shared" ca="1" si="35"/>
        <v>#NAME?</v>
      </c>
      <c r="BF281" s="6" t="e">
        <f t="shared" ca="1" si="36"/>
        <v>#NAME?</v>
      </c>
      <c r="BG281" s="6">
        <f t="shared" si="37"/>
        <v>3.1095324055202937E-2</v>
      </c>
      <c r="BH281" s="6">
        <f>VLOOKUP(A281, ALL_AP_DATA!$A$2:$D$3600, 3, FALSE)</f>
        <v>218</v>
      </c>
      <c r="BI281" s="6">
        <f>VLOOKUP(A281, ALL_AP_DATA!$A$2:$E$3600, 5, FALSE)</f>
        <v>1068</v>
      </c>
      <c r="BJ281" s="6">
        <f t="shared" si="33"/>
        <v>3.3479623824451412</v>
      </c>
      <c r="BK281" s="6">
        <f t="shared" si="38"/>
        <v>0.68338557993730409</v>
      </c>
    </row>
    <row r="282" spans="1:63" ht="15.75" customHeight="1" x14ac:dyDescent="0.25">
      <c r="A282" s="6" t="s">
        <v>749</v>
      </c>
      <c r="B282" s="6" t="s">
        <v>64</v>
      </c>
      <c r="C282" s="6">
        <v>4</v>
      </c>
      <c r="D282" s="6">
        <v>32</v>
      </c>
      <c r="E282" s="6">
        <v>1</v>
      </c>
      <c r="F282" s="6">
        <v>4</v>
      </c>
      <c r="G282" s="6">
        <v>0.29360000000000003</v>
      </c>
      <c r="H282" s="6">
        <v>0.5</v>
      </c>
      <c r="I282" s="6">
        <v>1.18E-2</v>
      </c>
      <c r="X282" s="6">
        <v>5</v>
      </c>
      <c r="Y282" s="6">
        <v>39</v>
      </c>
      <c r="Z282" s="6">
        <v>1</v>
      </c>
      <c r="AA282" s="6">
        <v>4</v>
      </c>
      <c r="AB282" s="6">
        <v>0.35780000000000001</v>
      </c>
      <c r="AC282" s="6">
        <v>0.5</v>
      </c>
      <c r="AD282" s="6">
        <v>1.18E-2</v>
      </c>
      <c r="AE282" s="6">
        <v>7</v>
      </c>
      <c r="AF282" s="6">
        <v>43</v>
      </c>
      <c r="AG282" s="6">
        <v>1</v>
      </c>
      <c r="AH282" s="6">
        <v>4</v>
      </c>
      <c r="AI282" s="6">
        <v>0.39450000000000002</v>
      </c>
      <c r="AJ282" s="6">
        <v>0.5</v>
      </c>
      <c r="AK282" s="6">
        <v>1.18E-2</v>
      </c>
      <c r="AT282" s="6">
        <f t="shared" si="27"/>
        <v>0.125</v>
      </c>
      <c r="AU282" s="6" t="str">
        <f t="shared" si="28"/>
        <v/>
      </c>
      <c r="AV282" s="6" t="str">
        <f t="shared" si="29"/>
        <v/>
      </c>
      <c r="AW282" s="7">
        <f t="shared" si="30"/>
        <v>0.10256410256410256</v>
      </c>
      <c r="AX282" s="6">
        <f t="shared" si="31"/>
        <v>9.3023255813953487E-2</v>
      </c>
      <c r="AY282" s="6" t="str">
        <f t="shared" si="32"/>
        <v/>
      </c>
      <c r="BA282" s="6">
        <f>VLOOKUP(A282, ALL_AP_DATA!$A$2:$F$3600, 6, FALSE)</f>
        <v>109</v>
      </c>
      <c r="BB282" s="6" t="e">
        <f t="shared" ca="1" si="34"/>
        <v>#NAME?</v>
      </c>
      <c r="BC282" s="6">
        <f>VLOOKUP(A282,projmetadata!$A$2:$D$2036, 4, FALSE)</f>
        <v>10868</v>
      </c>
      <c r="BE282" s="9" t="e">
        <f t="shared" ca="1" si="35"/>
        <v>#NAME?</v>
      </c>
      <c r="BF282" s="6" t="e">
        <f t="shared" ca="1" si="36"/>
        <v>#NAME?</v>
      </c>
      <c r="BG282" s="6">
        <f t="shared" si="37"/>
        <v>3.1284504968715494E-2</v>
      </c>
      <c r="BH282" s="6">
        <f>VLOOKUP(A282, ALL_AP_DATA!$A$2:$D$3600, 3, FALSE)</f>
        <v>58</v>
      </c>
      <c r="BI282" s="6">
        <f>VLOOKUP(A282, ALL_AP_DATA!$A$2:$E$3600, 5, FALSE)</f>
        <v>340</v>
      </c>
      <c r="BJ282" s="6">
        <f t="shared" si="33"/>
        <v>3.1192660550458715</v>
      </c>
      <c r="BK282" s="6">
        <f t="shared" si="38"/>
        <v>0.5321100917431193</v>
      </c>
    </row>
    <row r="283" spans="1:63" ht="15.75" customHeight="1" x14ac:dyDescent="0.25">
      <c r="A283" s="6" t="s">
        <v>1135</v>
      </c>
      <c r="B283" s="6" t="s">
        <v>64</v>
      </c>
      <c r="C283" s="6">
        <v>8</v>
      </c>
      <c r="D283" s="6">
        <v>139</v>
      </c>
      <c r="E283" s="6">
        <v>62</v>
      </c>
      <c r="F283" s="6">
        <v>2995</v>
      </c>
      <c r="G283" s="6">
        <v>0.53259999999999996</v>
      </c>
      <c r="H283" s="6">
        <v>0.9254</v>
      </c>
      <c r="I283" s="6">
        <v>0.96489999999999998</v>
      </c>
      <c r="Q283" s="6">
        <v>1</v>
      </c>
      <c r="R283" s="6">
        <v>2</v>
      </c>
      <c r="S283" s="6">
        <v>2</v>
      </c>
      <c r="T283" s="6">
        <v>40</v>
      </c>
      <c r="U283" s="6">
        <v>7.7000000000000002E-3</v>
      </c>
      <c r="V283" s="6">
        <v>2.9899999999999999E-2</v>
      </c>
      <c r="W283" s="6">
        <v>1.29E-2</v>
      </c>
      <c r="X283" s="6">
        <v>15</v>
      </c>
      <c r="Y283" s="6">
        <v>162</v>
      </c>
      <c r="Z283" s="6">
        <v>63</v>
      </c>
      <c r="AA283" s="6">
        <v>2793</v>
      </c>
      <c r="AB283" s="6">
        <v>0.62070000000000003</v>
      </c>
      <c r="AC283" s="6">
        <v>0.94030000000000002</v>
      </c>
      <c r="AD283" s="6">
        <v>0.89980000000000004</v>
      </c>
      <c r="AE283" s="6">
        <v>28</v>
      </c>
      <c r="AF283" s="6">
        <v>102</v>
      </c>
      <c r="AG283" s="6">
        <v>51</v>
      </c>
      <c r="AH283" s="6">
        <v>2200</v>
      </c>
      <c r="AI283" s="6">
        <v>0.39079999999999998</v>
      </c>
      <c r="AJ283" s="6">
        <v>0.76119999999999999</v>
      </c>
      <c r="AK283" s="6">
        <v>0.70879999999999999</v>
      </c>
      <c r="AT283" s="6">
        <f t="shared" si="27"/>
        <v>21.546762589928058</v>
      </c>
      <c r="AU283" s="6" t="str">
        <f t="shared" si="28"/>
        <v/>
      </c>
      <c r="AV283" s="6">
        <f t="shared" si="29"/>
        <v>20</v>
      </c>
      <c r="AW283" s="7">
        <f t="shared" si="30"/>
        <v>17.24074074074074</v>
      </c>
      <c r="AX283" s="6">
        <f t="shared" si="31"/>
        <v>21.568627450980394</v>
      </c>
      <c r="AY283" s="6" t="str">
        <f t="shared" si="32"/>
        <v/>
      </c>
      <c r="BA283" s="6">
        <f>VLOOKUP(A283, ALL_AP_DATA!$A$2:$F$3600, 6, FALSE)</f>
        <v>261</v>
      </c>
      <c r="BB283" s="6" t="e">
        <f t="shared" ca="1" si="34"/>
        <v>#NAME?</v>
      </c>
      <c r="BC283" s="6">
        <f>VLOOKUP(A283,projmetadata!$A$2:$D$2036, 4, FALSE)</f>
        <v>99435</v>
      </c>
      <c r="BE283" s="9" t="e">
        <f t="shared" ca="1" si="35"/>
        <v>#NAME?</v>
      </c>
      <c r="BF283" s="6" t="e">
        <f t="shared" ca="1" si="36"/>
        <v>#NAME?</v>
      </c>
      <c r="BG283" s="6">
        <f t="shared" si="37"/>
        <v>3.1216372504651278E-2</v>
      </c>
      <c r="BH283" s="6">
        <f>VLOOKUP(A283, ALL_AP_DATA!$A$2:$D$3600, 3, FALSE)</f>
        <v>189</v>
      </c>
      <c r="BI283" s="6">
        <f>VLOOKUP(A283, ALL_AP_DATA!$A$2:$E$3600, 5, FALSE)</f>
        <v>3104</v>
      </c>
      <c r="BJ283" s="6">
        <f t="shared" si="33"/>
        <v>11.892720306513411</v>
      </c>
      <c r="BK283" s="6">
        <f t="shared" si="38"/>
        <v>0.72413793103448276</v>
      </c>
    </row>
    <row r="284" spans="1:63" ht="15.75" customHeight="1" x14ac:dyDescent="0.25">
      <c r="A284" s="6" t="s">
        <v>498</v>
      </c>
      <c r="B284" s="6" t="s">
        <v>64</v>
      </c>
      <c r="C284" s="6">
        <v>29</v>
      </c>
      <c r="D284" s="6">
        <v>370</v>
      </c>
      <c r="E284" s="6">
        <v>30</v>
      </c>
      <c r="F284" s="6">
        <v>328</v>
      </c>
      <c r="G284" s="6">
        <v>7.17E-2</v>
      </c>
      <c r="H284" s="6">
        <v>0.41099999999999998</v>
      </c>
      <c r="I284" s="6">
        <v>6.4299999999999996E-2</v>
      </c>
      <c r="Q284" s="6">
        <v>9</v>
      </c>
      <c r="R284" s="6">
        <v>34</v>
      </c>
      <c r="S284" s="6">
        <v>31</v>
      </c>
      <c r="T284" s="6">
        <v>1797</v>
      </c>
      <c r="U284" s="6">
        <v>6.6E-3</v>
      </c>
      <c r="V284" s="6">
        <v>0.42470000000000002</v>
      </c>
      <c r="W284" s="6">
        <v>0.3523</v>
      </c>
      <c r="X284" s="6">
        <v>105</v>
      </c>
      <c r="Y284" s="6">
        <v>480</v>
      </c>
      <c r="Z284" s="6">
        <v>33</v>
      </c>
      <c r="AA284" s="6">
        <v>605</v>
      </c>
      <c r="AB284" s="6">
        <v>9.2999999999999999E-2</v>
      </c>
      <c r="AC284" s="6">
        <v>0.4521</v>
      </c>
      <c r="AD284" s="6">
        <v>0.1186</v>
      </c>
      <c r="AE284" s="6">
        <v>397</v>
      </c>
      <c r="AF284" s="6">
        <v>1233</v>
      </c>
      <c r="AG284" s="6">
        <v>49</v>
      </c>
      <c r="AH284" s="6">
        <v>1638</v>
      </c>
      <c r="AI284" s="6">
        <v>0.23899999999999999</v>
      </c>
      <c r="AJ284" s="6">
        <v>0.67120000000000002</v>
      </c>
      <c r="AK284" s="6">
        <v>0.3211</v>
      </c>
      <c r="AT284" s="6">
        <f t="shared" si="27"/>
        <v>0.88648648648648654</v>
      </c>
      <c r="AU284" s="6" t="str">
        <f t="shared" si="28"/>
        <v/>
      </c>
      <c r="AV284" s="6">
        <f t="shared" si="29"/>
        <v>52.852941176470587</v>
      </c>
      <c r="AW284" s="7">
        <f t="shared" si="30"/>
        <v>1.2604166666666667</v>
      </c>
      <c r="AX284" s="6">
        <f t="shared" si="31"/>
        <v>1.3284671532846715</v>
      </c>
      <c r="AY284" s="6" t="str">
        <f t="shared" si="32"/>
        <v/>
      </c>
      <c r="BA284" s="6">
        <f>VLOOKUP(A284, ALL_AP_DATA!$A$2:$F$3600, 6, FALSE)</f>
        <v>5159</v>
      </c>
      <c r="BB284" s="6" t="e">
        <f t="shared" ca="1" si="34"/>
        <v>#NAME?</v>
      </c>
      <c r="BC284" s="6">
        <f>VLOOKUP(A284,projmetadata!$A$2:$D$2036, 4, FALSE)</f>
        <v>161026</v>
      </c>
      <c r="BE284" s="9" t="e">
        <f t="shared" ca="1" si="35"/>
        <v>#NAME?</v>
      </c>
      <c r="BF284" s="6" t="e">
        <f t="shared" ca="1" si="36"/>
        <v>#NAME?</v>
      </c>
      <c r="BG284" s="6">
        <f t="shared" si="37"/>
        <v>3.1678114093376224E-2</v>
      </c>
      <c r="BH284" s="6">
        <f>VLOOKUP(A284, ALL_AP_DATA!$A$2:$D$3600, 3, FALSE)</f>
        <v>1503</v>
      </c>
      <c r="BI284" s="6">
        <f>VLOOKUP(A284, ALL_AP_DATA!$A$2:$E$3600, 5, FALSE)</f>
        <v>5101</v>
      </c>
      <c r="BJ284" s="6">
        <f t="shared" si="33"/>
        <v>0.98875751114557087</v>
      </c>
      <c r="BK284" s="6">
        <f t="shared" si="38"/>
        <v>0.29133553014150027</v>
      </c>
    </row>
    <row r="285" spans="1:63" ht="15.75" customHeight="1" x14ac:dyDescent="0.25">
      <c r="A285" s="6" t="s">
        <v>342</v>
      </c>
      <c r="B285" s="6" t="s">
        <v>64</v>
      </c>
      <c r="C285" s="6">
        <v>6</v>
      </c>
      <c r="D285" s="6">
        <v>109</v>
      </c>
      <c r="E285" s="6">
        <v>6</v>
      </c>
      <c r="F285" s="6">
        <v>186</v>
      </c>
      <c r="G285" s="6">
        <v>0.2354</v>
      </c>
      <c r="H285" s="6">
        <v>0.54549999999999998</v>
      </c>
      <c r="I285" s="6">
        <v>0.1081</v>
      </c>
      <c r="X285" s="6">
        <v>14</v>
      </c>
      <c r="Y285" s="6">
        <v>215</v>
      </c>
      <c r="Z285" s="6">
        <v>7</v>
      </c>
      <c r="AA285" s="6">
        <v>344</v>
      </c>
      <c r="AB285" s="6">
        <v>0.46439999999999998</v>
      </c>
      <c r="AC285" s="6">
        <v>0.63639999999999997</v>
      </c>
      <c r="AD285" s="6">
        <v>0.19989999999999999</v>
      </c>
      <c r="AE285" s="6">
        <v>53</v>
      </c>
      <c r="AF285" s="6">
        <v>249</v>
      </c>
      <c r="AG285" s="6">
        <v>11</v>
      </c>
      <c r="AH285" s="6">
        <v>1524</v>
      </c>
      <c r="AI285" s="6">
        <v>0.53779999999999994</v>
      </c>
      <c r="AJ285" s="6">
        <v>1</v>
      </c>
      <c r="AK285" s="6">
        <v>0.88549999999999995</v>
      </c>
      <c r="AT285" s="6">
        <f t="shared" si="27"/>
        <v>1.7064220183486238</v>
      </c>
      <c r="AU285" s="6" t="str">
        <f t="shared" si="28"/>
        <v/>
      </c>
      <c r="AV285" s="6" t="str">
        <f t="shared" si="29"/>
        <v/>
      </c>
      <c r="AW285" s="7">
        <f t="shared" si="30"/>
        <v>1.6</v>
      </c>
      <c r="AX285" s="6">
        <f t="shared" si="31"/>
        <v>6.1204819277108431</v>
      </c>
      <c r="AY285" s="6" t="str">
        <f t="shared" si="32"/>
        <v/>
      </c>
      <c r="BA285" s="6">
        <f>VLOOKUP(A285, ALL_AP_DATA!$A$2:$F$3600, 6, FALSE)</f>
        <v>463</v>
      </c>
      <c r="BB285" s="6" t="e">
        <f t="shared" ca="1" si="34"/>
        <v>#NAME?</v>
      </c>
      <c r="BC285" s="6">
        <f>VLOOKUP(A285,projmetadata!$A$2:$D$2036, 4, FALSE)</f>
        <v>54134</v>
      </c>
      <c r="BE285" s="9" t="e">
        <f t="shared" ca="1" si="35"/>
        <v>#NAME?</v>
      </c>
      <c r="BF285" s="6" t="e">
        <f t="shared" ca="1" si="36"/>
        <v>#NAME?</v>
      </c>
      <c r="BG285" s="6">
        <f t="shared" si="37"/>
        <v>3.1791480400487682E-2</v>
      </c>
      <c r="BH285" s="6">
        <f>VLOOKUP(A285, ALL_AP_DATA!$A$2:$D$3600, 3, FALSE)</f>
        <v>321</v>
      </c>
      <c r="BI285" s="6">
        <f>VLOOKUP(A285, ALL_AP_DATA!$A$2:$E$3600, 5, FALSE)</f>
        <v>1721</v>
      </c>
      <c r="BJ285" s="6">
        <f t="shared" si="33"/>
        <v>3.7170626349892006</v>
      </c>
      <c r="BK285" s="6">
        <f t="shared" si="38"/>
        <v>0.693304535637149</v>
      </c>
    </row>
    <row r="286" spans="1:63" ht="15.75" customHeight="1" x14ac:dyDescent="0.25">
      <c r="A286" s="6" t="s">
        <v>1000</v>
      </c>
      <c r="B286" s="6" t="s">
        <v>64</v>
      </c>
      <c r="C286" s="6">
        <v>6</v>
      </c>
      <c r="D286" s="6">
        <v>192</v>
      </c>
      <c r="E286" s="6">
        <v>14</v>
      </c>
      <c r="F286" s="6">
        <v>666</v>
      </c>
      <c r="G286" s="6">
        <v>0.40339999999999998</v>
      </c>
      <c r="H286" s="6">
        <v>0.82350000000000001</v>
      </c>
      <c r="I286" s="6">
        <v>0.37419999999999998</v>
      </c>
      <c r="Q286" s="6">
        <v>1</v>
      </c>
      <c r="R286" s="6">
        <v>2</v>
      </c>
      <c r="S286" s="6">
        <v>4</v>
      </c>
      <c r="T286" s="6">
        <v>295</v>
      </c>
      <c r="U286" s="6">
        <v>4.1999999999999997E-3</v>
      </c>
      <c r="V286" s="6">
        <v>0.23530000000000001</v>
      </c>
      <c r="W286" s="6">
        <v>0.16569999999999999</v>
      </c>
      <c r="X286" s="6">
        <v>26</v>
      </c>
      <c r="Y286" s="6">
        <v>283</v>
      </c>
      <c r="Z286" s="6">
        <v>16</v>
      </c>
      <c r="AA286" s="6">
        <v>565</v>
      </c>
      <c r="AB286" s="6">
        <v>0.59450000000000003</v>
      </c>
      <c r="AC286" s="6">
        <v>0.94120000000000004</v>
      </c>
      <c r="AD286" s="6">
        <v>0.31740000000000002</v>
      </c>
      <c r="AE286" s="6">
        <v>39</v>
      </c>
      <c r="AF286" s="6">
        <v>264</v>
      </c>
      <c r="AG286" s="6">
        <v>15</v>
      </c>
      <c r="AH286" s="6">
        <v>657</v>
      </c>
      <c r="AI286" s="6">
        <v>0.55459999999999998</v>
      </c>
      <c r="AJ286" s="6">
        <v>0.88239999999999996</v>
      </c>
      <c r="AK286" s="6">
        <v>0.36909999999999998</v>
      </c>
      <c r="AT286" s="6">
        <f t="shared" si="27"/>
        <v>3.46875</v>
      </c>
      <c r="AU286" s="6" t="str">
        <f t="shared" si="28"/>
        <v/>
      </c>
      <c r="AV286" s="6">
        <f t="shared" si="29"/>
        <v>147.5</v>
      </c>
      <c r="AW286" s="7">
        <f t="shared" si="30"/>
        <v>1.9964664310954063</v>
      </c>
      <c r="AX286" s="6">
        <f t="shared" si="31"/>
        <v>2.4886363636363638</v>
      </c>
      <c r="AY286" s="6" t="str">
        <f t="shared" si="32"/>
        <v/>
      </c>
      <c r="BA286" s="6">
        <f>VLOOKUP(A286, ALL_AP_DATA!$A$2:$F$3600, 6, FALSE)</f>
        <v>476</v>
      </c>
      <c r="BB286" s="6" t="e">
        <f t="shared" ca="1" si="34"/>
        <v>#NAME?</v>
      </c>
      <c r="BC286" s="6">
        <f>VLOOKUP(A286,projmetadata!$A$2:$D$2036, 4, FALSE)</f>
        <v>55511</v>
      </c>
      <c r="BE286" s="9" t="e">
        <f t="shared" ca="1" si="35"/>
        <v>#NAME?</v>
      </c>
      <c r="BF286" s="6" t="e">
        <f t="shared" ca="1" si="36"/>
        <v>#NAME?</v>
      </c>
      <c r="BG286" s="6">
        <f t="shared" si="37"/>
        <v>3.2065716704797249E-2</v>
      </c>
      <c r="BH286" s="6">
        <f>VLOOKUP(A286, ALL_AP_DATA!$A$2:$D$3600, 3, FALSE)</f>
        <v>343</v>
      </c>
      <c r="BI286" s="6">
        <f>VLOOKUP(A286, ALL_AP_DATA!$A$2:$E$3600, 5, FALSE)</f>
        <v>1780</v>
      </c>
      <c r="BJ286" s="6">
        <f t="shared" si="33"/>
        <v>3.7394957983193278</v>
      </c>
      <c r="BK286" s="6">
        <f t="shared" si="38"/>
        <v>0.72058823529411764</v>
      </c>
    </row>
    <row r="287" spans="1:63" ht="15.75" customHeight="1" x14ac:dyDescent="0.25">
      <c r="A287" s="6" t="s">
        <v>1305</v>
      </c>
      <c r="B287" s="6" t="s">
        <v>64</v>
      </c>
      <c r="C287" s="6">
        <v>9</v>
      </c>
      <c r="D287" s="6">
        <v>18</v>
      </c>
      <c r="E287" s="6">
        <v>2</v>
      </c>
      <c r="F287" s="6">
        <v>483</v>
      </c>
      <c r="G287" s="6">
        <v>2.7000000000000001E-3</v>
      </c>
      <c r="H287" s="6">
        <v>0.125</v>
      </c>
      <c r="I287" s="6">
        <v>0.17649999999999999</v>
      </c>
      <c r="Q287" s="6">
        <v>1</v>
      </c>
      <c r="R287" s="6">
        <v>3</v>
      </c>
      <c r="S287" s="6">
        <v>2</v>
      </c>
      <c r="T287" s="6">
        <v>106</v>
      </c>
      <c r="U287" s="6">
        <v>4.0000000000000002E-4</v>
      </c>
      <c r="V287" s="6">
        <v>0.125</v>
      </c>
      <c r="W287" s="6">
        <v>3.8699999999999998E-2</v>
      </c>
      <c r="X287" s="6">
        <v>2</v>
      </c>
      <c r="Y287" s="6">
        <v>10</v>
      </c>
      <c r="Z287" s="6">
        <v>2</v>
      </c>
      <c r="AA287" s="6">
        <v>16</v>
      </c>
      <c r="AB287" s="6">
        <v>1.5E-3</v>
      </c>
      <c r="AC287" s="6">
        <v>0.125</v>
      </c>
      <c r="AD287" s="6">
        <v>5.7999999999999996E-3</v>
      </c>
      <c r="AE287" s="6">
        <v>7</v>
      </c>
      <c r="AF287" s="6">
        <v>22</v>
      </c>
      <c r="AG287" s="6">
        <v>2</v>
      </c>
      <c r="AH287" s="6">
        <v>147</v>
      </c>
      <c r="AI287" s="6">
        <v>3.3E-3</v>
      </c>
      <c r="AJ287" s="6">
        <v>0.125</v>
      </c>
      <c r="AK287" s="6">
        <v>5.3699999999999998E-2</v>
      </c>
      <c r="AT287" s="6">
        <f t="shared" si="27"/>
        <v>26.833333333333332</v>
      </c>
      <c r="AU287" s="6" t="str">
        <f t="shared" si="28"/>
        <v/>
      </c>
      <c r="AV287" s="6">
        <f t="shared" si="29"/>
        <v>35.333333333333336</v>
      </c>
      <c r="AW287" s="7">
        <f t="shared" si="30"/>
        <v>1.6</v>
      </c>
      <c r="AX287" s="6">
        <f t="shared" si="31"/>
        <v>6.6818181818181817</v>
      </c>
      <c r="AY287" s="6" t="str">
        <f t="shared" si="32"/>
        <v/>
      </c>
      <c r="BA287" s="6">
        <f>VLOOKUP(A287, ALL_AP_DATA!$A$2:$F$3600, 6, FALSE)</f>
        <v>6685</v>
      </c>
      <c r="BB287" s="6" t="e">
        <f t="shared" ca="1" si="34"/>
        <v>#NAME?</v>
      </c>
      <c r="BC287" s="6">
        <f>VLOOKUP(A287,projmetadata!$A$2:$D$2036, 4, FALSE)</f>
        <v>85158</v>
      </c>
      <c r="BE287" s="9" t="e">
        <f t="shared" ca="1" si="35"/>
        <v>#NAME?</v>
      </c>
      <c r="BF287" s="6" t="e">
        <f t="shared" ca="1" si="36"/>
        <v>#NAME?</v>
      </c>
      <c r="BG287" s="6">
        <f t="shared" si="37"/>
        <v>3.2128514056224897E-2</v>
      </c>
      <c r="BH287" s="6">
        <f>VLOOKUP(A287, ALL_AP_DATA!$A$2:$D$3600, 3, FALSE)</f>
        <v>53</v>
      </c>
      <c r="BI287" s="6">
        <f>VLOOKUP(A287, ALL_AP_DATA!$A$2:$E$3600, 5, FALSE)</f>
        <v>2736</v>
      </c>
      <c r="BJ287" s="6">
        <f t="shared" si="33"/>
        <v>0.4092744951383695</v>
      </c>
      <c r="BK287" s="6">
        <f t="shared" si="38"/>
        <v>7.9281974569932693E-3</v>
      </c>
    </row>
    <row r="288" spans="1:63" ht="15.75" customHeight="1" x14ac:dyDescent="0.25">
      <c r="A288" s="6" t="s">
        <v>870</v>
      </c>
      <c r="B288" s="6" t="s">
        <v>64</v>
      </c>
      <c r="C288" s="6">
        <v>17</v>
      </c>
      <c r="D288" s="6">
        <v>127</v>
      </c>
      <c r="E288" s="6">
        <v>3</v>
      </c>
      <c r="F288" s="6">
        <v>935</v>
      </c>
      <c r="G288" s="6">
        <v>0.216</v>
      </c>
      <c r="H288" s="6">
        <v>0.33329999999999999</v>
      </c>
      <c r="I288" s="6">
        <v>0.44440000000000002</v>
      </c>
      <c r="X288" s="6">
        <v>11</v>
      </c>
      <c r="Y288" s="6">
        <v>58</v>
      </c>
      <c r="Z288" s="6">
        <v>3</v>
      </c>
      <c r="AA288" s="6">
        <v>819</v>
      </c>
      <c r="AB288" s="6">
        <v>9.8599999999999993E-2</v>
      </c>
      <c r="AC288" s="6">
        <v>0.33329999999999999</v>
      </c>
      <c r="AD288" s="6">
        <v>0.38929999999999998</v>
      </c>
      <c r="AE288" s="6">
        <v>56</v>
      </c>
      <c r="AF288" s="6">
        <v>228</v>
      </c>
      <c r="AG288" s="6">
        <v>9</v>
      </c>
      <c r="AH288" s="6">
        <v>1932</v>
      </c>
      <c r="AI288" s="6">
        <v>0.38779999999999998</v>
      </c>
      <c r="AJ288" s="6">
        <v>1</v>
      </c>
      <c r="AK288" s="6">
        <v>0.91830000000000001</v>
      </c>
      <c r="AT288" s="6">
        <f t="shared" si="27"/>
        <v>7.3622047244094491</v>
      </c>
      <c r="AU288" s="6" t="str">
        <f t="shared" si="28"/>
        <v/>
      </c>
      <c r="AV288" s="6" t="str">
        <f t="shared" si="29"/>
        <v/>
      </c>
      <c r="AW288" s="7">
        <f t="shared" si="30"/>
        <v>14.120689655172415</v>
      </c>
      <c r="AX288" s="6">
        <f t="shared" si="31"/>
        <v>8.473684210526315</v>
      </c>
      <c r="AY288" s="6" t="str">
        <f t="shared" si="32"/>
        <v/>
      </c>
      <c r="BA288" s="6">
        <f>VLOOKUP(A288, ALL_AP_DATA!$A$2:$F$3600, 6, FALSE)</f>
        <v>588</v>
      </c>
      <c r="BB288" s="6" t="e">
        <f t="shared" ca="1" si="34"/>
        <v>#NAME?</v>
      </c>
      <c r="BC288" s="6">
        <f>VLOOKUP(A288,projmetadata!$A$2:$D$2036, 4, FALSE)</f>
        <v>65239</v>
      </c>
      <c r="BE288" s="9" t="e">
        <f t="shared" ca="1" si="35"/>
        <v>#NAME?</v>
      </c>
      <c r="BF288" s="6" t="e">
        <f t="shared" ca="1" si="36"/>
        <v>#NAME?</v>
      </c>
      <c r="BG288" s="6">
        <f t="shared" si="37"/>
        <v>3.2250647618755651E-2</v>
      </c>
      <c r="BH288" s="6">
        <f>VLOOKUP(A288, ALL_AP_DATA!$A$2:$D$3600, 3, FALSE)</f>
        <v>311</v>
      </c>
      <c r="BI288" s="6">
        <f>VLOOKUP(A288, ALL_AP_DATA!$A$2:$E$3600, 5, FALSE)</f>
        <v>2104</v>
      </c>
      <c r="BJ288" s="6">
        <f t="shared" si="33"/>
        <v>3.5782312925170068</v>
      </c>
      <c r="BK288" s="6">
        <f t="shared" si="38"/>
        <v>0.52891156462585032</v>
      </c>
    </row>
    <row r="289" spans="1:63" ht="15.75" customHeight="1" x14ac:dyDescent="0.25">
      <c r="A289" s="6" t="s">
        <v>550</v>
      </c>
      <c r="B289" s="6" t="s">
        <v>64</v>
      </c>
      <c r="C289" s="6">
        <v>36</v>
      </c>
      <c r="D289" s="6">
        <v>454</v>
      </c>
      <c r="E289" s="6">
        <v>45</v>
      </c>
      <c r="F289" s="6">
        <v>2587</v>
      </c>
      <c r="G289" s="6">
        <v>0.1123</v>
      </c>
      <c r="H289" s="6">
        <v>0.52329999999999999</v>
      </c>
      <c r="I289" s="6">
        <v>0.22600000000000001</v>
      </c>
      <c r="Q289" s="6">
        <v>1</v>
      </c>
      <c r="R289" s="6">
        <v>2</v>
      </c>
      <c r="S289" s="6">
        <v>2</v>
      </c>
      <c r="T289" s="6">
        <v>16</v>
      </c>
      <c r="U289" s="6">
        <v>5.0000000000000001E-4</v>
      </c>
      <c r="V289" s="6">
        <v>2.3300000000000001E-2</v>
      </c>
      <c r="W289" s="6">
        <v>1.4E-3</v>
      </c>
      <c r="X289" s="6">
        <v>119</v>
      </c>
      <c r="Y289" s="6">
        <v>825</v>
      </c>
      <c r="Z289" s="6">
        <v>58</v>
      </c>
      <c r="AA289" s="6">
        <v>3800</v>
      </c>
      <c r="AB289" s="6">
        <v>0.2041</v>
      </c>
      <c r="AC289" s="6">
        <v>0.6744</v>
      </c>
      <c r="AD289" s="6">
        <v>0.33200000000000002</v>
      </c>
      <c r="AE289" s="6">
        <v>148</v>
      </c>
      <c r="AF289" s="6">
        <v>815</v>
      </c>
      <c r="AG289" s="6">
        <v>55</v>
      </c>
      <c r="AH289" s="6">
        <v>3925</v>
      </c>
      <c r="AI289" s="6">
        <v>0.2016</v>
      </c>
      <c r="AJ289" s="6">
        <v>0.63949999999999996</v>
      </c>
      <c r="AK289" s="6">
        <v>0.34289999999999998</v>
      </c>
      <c r="AT289" s="6">
        <f t="shared" si="27"/>
        <v>5.6982378854625555</v>
      </c>
      <c r="AU289" s="6" t="str">
        <f t="shared" si="28"/>
        <v/>
      </c>
      <c r="AV289" s="6">
        <f t="shared" si="29"/>
        <v>8</v>
      </c>
      <c r="AW289" s="7">
        <f t="shared" si="30"/>
        <v>4.6060606060606064</v>
      </c>
      <c r="AX289" s="6">
        <f t="shared" si="31"/>
        <v>4.8159509202453989</v>
      </c>
      <c r="AY289" s="6" t="str">
        <f t="shared" si="32"/>
        <v/>
      </c>
      <c r="BA289" s="6">
        <f>VLOOKUP(A289, ALL_AP_DATA!$A$2:$F$3600, 6, FALSE)</f>
        <v>4042</v>
      </c>
      <c r="BB289" s="6" t="e">
        <f t="shared" ca="1" si="34"/>
        <v>#NAME?</v>
      </c>
      <c r="BC289" s="6">
        <f>VLOOKUP(A289,projmetadata!$A$2:$D$2036, 4, FALSE)</f>
        <v>352228</v>
      </c>
      <c r="BE289" s="9" t="e">
        <f t="shared" ca="1" si="35"/>
        <v>#NAME?</v>
      </c>
      <c r="BF289" s="6" t="e">
        <f t="shared" ca="1" si="36"/>
        <v>#NAME?</v>
      </c>
      <c r="BG289" s="6">
        <f t="shared" si="37"/>
        <v>3.249599691109168E-2</v>
      </c>
      <c r="BH289" s="6">
        <f>VLOOKUP(A289, ALL_AP_DATA!$A$2:$D$3600, 3, FALSE)</f>
        <v>1286</v>
      </c>
      <c r="BI289" s="6">
        <f>VLOOKUP(A289, ALL_AP_DATA!$A$2:$E$3600, 5, FALSE)</f>
        <v>11446</v>
      </c>
      <c r="BJ289" s="6">
        <f t="shared" si="33"/>
        <v>2.8317664522513608</v>
      </c>
      <c r="BK289" s="6">
        <f t="shared" si="38"/>
        <v>0.31815932706580902</v>
      </c>
    </row>
    <row r="290" spans="1:63" ht="15.75" customHeight="1" x14ac:dyDescent="0.25">
      <c r="A290" s="6" t="s">
        <v>1449</v>
      </c>
      <c r="B290" s="6" t="s">
        <v>64</v>
      </c>
      <c r="C290" s="6">
        <v>131</v>
      </c>
      <c r="D290" s="6">
        <v>1062</v>
      </c>
      <c r="E290" s="6">
        <v>105</v>
      </c>
      <c r="F290" s="6">
        <v>5251</v>
      </c>
      <c r="G290" s="6">
        <v>0.25469999999999998</v>
      </c>
      <c r="H290" s="6">
        <v>0.46050000000000002</v>
      </c>
      <c r="I290" s="6">
        <v>0.30880000000000002</v>
      </c>
      <c r="Q290" s="6">
        <v>22</v>
      </c>
      <c r="R290" s="6">
        <v>111</v>
      </c>
      <c r="S290" s="6">
        <v>93</v>
      </c>
      <c r="T290" s="6">
        <v>8027</v>
      </c>
      <c r="U290" s="6">
        <v>2.6599999999999999E-2</v>
      </c>
      <c r="V290" s="6">
        <v>0.40789999999999998</v>
      </c>
      <c r="W290" s="6">
        <v>0.47210000000000002</v>
      </c>
      <c r="X290" s="6">
        <v>185</v>
      </c>
      <c r="Y290" s="6">
        <v>1508</v>
      </c>
      <c r="Z290" s="6">
        <v>103</v>
      </c>
      <c r="AA290" s="6">
        <v>4410</v>
      </c>
      <c r="AB290" s="6">
        <v>0.36159999999999998</v>
      </c>
      <c r="AC290" s="6">
        <v>0.45179999999999998</v>
      </c>
      <c r="AD290" s="6">
        <v>0.25940000000000002</v>
      </c>
      <c r="AE290" s="6">
        <v>414</v>
      </c>
      <c r="AF290" s="6">
        <v>1979</v>
      </c>
      <c r="AG290" s="6">
        <v>165</v>
      </c>
      <c r="AH290" s="6">
        <v>8582</v>
      </c>
      <c r="AI290" s="6">
        <v>0.47460000000000002</v>
      </c>
      <c r="AJ290" s="6">
        <v>0.72370000000000001</v>
      </c>
      <c r="AK290" s="6">
        <v>0.50480000000000003</v>
      </c>
      <c r="AT290" s="6">
        <f t="shared" si="27"/>
        <v>4.9444444444444446</v>
      </c>
      <c r="AU290" s="6" t="str">
        <f t="shared" si="28"/>
        <v/>
      </c>
      <c r="AV290" s="6">
        <f t="shared" si="29"/>
        <v>72.315315315315317</v>
      </c>
      <c r="AW290" s="7">
        <f t="shared" si="30"/>
        <v>2.9244031830238728</v>
      </c>
      <c r="AX290" s="6">
        <f t="shared" si="31"/>
        <v>4.3365336028297117</v>
      </c>
      <c r="AY290" s="6" t="str">
        <f t="shared" si="32"/>
        <v/>
      </c>
      <c r="BA290" s="6">
        <f>VLOOKUP(A290, ALL_AP_DATA!$A$2:$F$3600, 6, FALSE)</f>
        <v>4170</v>
      </c>
      <c r="BB290" s="6" t="e">
        <f t="shared" ca="1" si="34"/>
        <v>#NAME?</v>
      </c>
      <c r="BC290" s="6">
        <f>VLOOKUP(A290,projmetadata!$A$2:$D$2036, 4, FALSE)</f>
        <v>522852</v>
      </c>
      <c r="BE290" s="9" t="e">
        <f t="shared" ca="1" si="35"/>
        <v>#NAME?</v>
      </c>
      <c r="BF290" s="6" t="e">
        <f t="shared" ca="1" si="36"/>
        <v>#NAME?</v>
      </c>
      <c r="BG290" s="6">
        <f t="shared" si="37"/>
        <v>3.2517806186071772E-2</v>
      </c>
      <c r="BH290" s="6">
        <f>VLOOKUP(A290, ALL_AP_DATA!$A$2:$D$3600, 3, FALSE)</f>
        <v>2862</v>
      </c>
      <c r="BI290" s="6">
        <f>VLOOKUP(A290, ALL_AP_DATA!$A$2:$E$3600, 5, FALSE)</f>
        <v>17002</v>
      </c>
      <c r="BJ290" s="6">
        <f t="shared" si="33"/>
        <v>4.0772182254196645</v>
      </c>
      <c r="BK290" s="6">
        <f t="shared" si="38"/>
        <v>0.68633093525179856</v>
      </c>
    </row>
    <row r="291" spans="1:63" ht="15.75" customHeight="1" x14ac:dyDescent="0.25">
      <c r="A291" s="6" t="s">
        <v>961</v>
      </c>
      <c r="B291" s="6" t="s">
        <v>64</v>
      </c>
      <c r="C291" s="6">
        <v>13</v>
      </c>
      <c r="D291" s="6">
        <v>36</v>
      </c>
      <c r="E291" s="6">
        <v>6</v>
      </c>
      <c r="F291" s="6">
        <v>140</v>
      </c>
      <c r="G291" s="6">
        <v>7.5200000000000003E-2</v>
      </c>
      <c r="H291" s="6">
        <v>0.1154</v>
      </c>
      <c r="I291" s="6">
        <v>0.11169999999999999</v>
      </c>
      <c r="X291" s="6">
        <v>31</v>
      </c>
      <c r="Y291" s="6">
        <v>150</v>
      </c>
      <c r="Z291" s="6">
        <v>31</v>
      </c>
      <c r="AA291" s="6">
        <v>458</v>
      </c>
      <c r="AB291" s="6">
        <v>0.31319999999999998</v>
      </c>
      <c r="AC291" s="6">
        <v>0.59619999999999995</v>
      </c>
      <c r="AD291" s="6">
        <v>0.36549999999999999</v>
      </c>
      <c r="AE291" s="6">
        <v>16</v>
      </c>
      <c r="AF291" s="6">
        <v>215</v>
      </c>
      <c r="AG291" s="6">
        <v>33</v>
      </c>
      <c r="AH291" s="6">
        <v>772</v>
      </c>
      <c r="AI291" s="6">
        <v>0.44890000000000002</v>
      </c>
      <c r="AJ291" s="6">
        <v>0.63460000000000005</v>
      </c>
      <c r="AK291" s="6">
        <v>0.61609999999999998</v>
      </c>
      <c r="AT291" s="6">
        <f t="shared" si="27"/>
        <v>3.8888888888888888</v>
      </c>
      <c r="AU291" s="6" t="str">
        <f t="shared" si="28"/>
        <v/>
      </c>
      <c r="AV291" s="6" t="str">
        <f t="shared" si="29"/>
        <v/>
      </c>
      <c r="AW291" s="7">
        <f t="shared" si="30"/>
        <v>3.0533333333333332</v>
      </c>
      <c r="AX291" s="6">
        <f t="shared" si="31"/>
        <v>3.5906976744186045</v>
      </c>
      <c r="AY291" s="6" t="str">
        <f t="shared" si="32"/>
        <v/>
      </c>
      <c r="BA291" s="6">
        <f>VLOOKUP(A291, ALL_AP_DATA!$A$2:$F$3600, 6, FALSE)</f>
        <v>479</v>
      </c>
      <c r="BB291" s="6" t="e">
        <f t="shared" ca="1" si="34"/>
        <v>#NAME?</v>
      </c>
      <c r="BC291" s="6">
        <f>VLOOKUP(A291,projmetadata!$A$2:$D$2036, 4, FALSE)</f>
        <v>38328</v>
      </c>
      <c r="BE291" s="9" t="e">
        <f t="shared" ca="1" si="35"/>
        <v>#NAME?</v>
      </c>
      <c r="BF291" s="6" t="e">
        <f t="shared" ca="1" si="36"/>
        <v>#NAME?</v>
      </c>
      <c r="BG291" s="6">
        <f t="shared" si="37"/>
        <v>3.2691504905030262E-2</v>
      </c>
      <c r="BH291" s="6">
        <f>VLOOKUP(A291, ALL_AP_DATA!$A$2:$D$3600, 3, FALSE)</f>
        <v>290</v>
      </c>
      <c r="BI291" s="6">
        <f>VLOOKUP(A291, ALL_AP_DATA!$A$2:$E$3600, 5, FALSE)</f>
        <v>1253</v>
      </c>
      <c r="BJ291" s="6">
        <f t="shared" si="33"/>
        <v>2.615866388308977</v>
      </c>
      <c r="BK291" s="6">
        <f t="shared" si="38"/>
        <v>0.60542797494780798</v>
      </c>
    </row>
    <row r="292" spans="1:63" ht="15.75" customHeight="1" x14ac:dyDescent="0.25">
      <c r="A292" s="6" t="s">
        <v>836</v>
      </c>
      <c r="B292" s="6" t="s">
        <v>64</v>
      </c>
      <c r="C292" s="6">
        <v>34</v>
      </c>
      <c r="D292" s="6">
        <v>168</v>
      </c>
      <c r="E292" s="6">
        <v>16</v>
      </c>
      <c r="F292" s="6">
        <v>953</v>
      </c>
      <c r="G292" s="6">
        <v>0.1328</v>
      </c>
      <c r="H292" s="6">
        <v>0.59260000000000002</v>
      </c>
      <c r="I292" s="6">
        <v>0.40260000000000001</v>
      </c>
      <c r="Q292" s="6">
        <v>2</v>
      </c>
      <c r="R292" s="6">
        <v>4</v>
      </c>
      <c r="S292" s="6">
        <v>8</v>
      </c>
      <c r="T292" s="6">
        <v>501</v>
      </c>
      <c r="U292" s="6">
        <v>3.2000000000000002E-3</v>
      </c>
      <c r="V292" s="6">
        <v>0.29630000000000001</v>
      </c>
      <c r="W292" s="6">
        <v>0.2117</v>
      </c>
      <c r="X292" s="6">
        <v>38</v>
      </c>
      <c r="Y292" s="6">
        <v>261</v>
      </c>
      <c r="Z292" s="6">
        <v>5</v>
      </c>
      <c r="AA292" s="6">
        <v>320</v>
      </c>
      <c r="AB292" s="6">
        <v>0.20630000000000001</v>
      </c>
      <c r="AC292" s="6">
        <v>0.1852</v>
      </c>
      <c r="AD292" s="6">
        <v>0.13519999999999999</v>
      </c>
      <c r="AE292" s="6">
        <v>93</v>
      </c>
      <c r="AF292" s="6">
        <v>367</v>
      </c>
      <c r="AG292" s="6">
        <v>14</v>
      </c>
      <c r="AH292" s="6">
        <v>916</v>
      </c>
      <c r="AI292" s="6">
        <v>0.29010000000000002</v>
      </c>
      <c r="AJ292" s="6">
        <v>0.51849999999999996</v>
      </c>
      <c r="AK292" s="6">
        <v>0.38700000000000001</v>
      </c>
      <c r="AT292" s="6">
        <f t="shared" si="27"/>
        <v>5.6726190476190474</v>
      </c>
      <c r="AU292" s="6" t="str">
        <f t="shared" si="28"/>
        <v/>
      </c>
      <c r="AV292" s="6">
        <f t="shared" si="29"/>
        <v>125.25</v>
      </c>
      <c r="AW292" s="7">
        <f t="shared" si="30"/>
        <v>1.2260536398467432</v>
      </c>
      <c r="AX292" s="6">
        <f t="shared" si="31"/>
        <v>2.4959128065395095</v>
      </c>
      <c r="AY292" s="6" t="str">
        <f t="shared" si="32"/>
        <v/>
      </c>
      <c r="BA292" s="6">
        <f>VLOOKUP(A292, ALL_AP_DATA!$A$2:$F$3600, 6, FALSE)</f>
        <v>1265</v>
      </c>
      <c r="BB292" s="6" t="e">
        <f t="shared" ca="1" si="34"/>
        <v>#NAME?</v>
      </c>
      <c r="BC292" s="6">
        <f>VLOOKUP(A292,projmetadata!$A$2:$D$2036, 4, FALSE)</f>
        <v>72089</v>
      </c>
      <c r="BE292" s="9" t="e">
        <f t="shared" ca="1" si="35"/>
        <v>#NAME?</v>
      </c>
      <c r="BF292" s="6" t="e">
        <f t="shared" ca="1" si="36"/>
        <v>#NAME?</v>
      </c>
      <c r="BG292" s="6">
        <f t="shared" si="37"/>
        <v>3.2834413017242575E-2</v>
      </c>
      <c r="BH292" s="6">
        <f>VLOOKUP(A292, ALL_AP_DATA!$A$2:$D$3600, 3, FALSE)</f>
        <v>582</v>
      </c>
      <c r="BI292" s="6">
        <f>VLOOKUP(A292, ALL_AP_DATA!$A$2:$E$3600, 5, FALSE)</f>
        <v>2367</v>
      </c>
      <c r="BJ292" s="6">
        <f t="shared" si="33"/>
        <v>1.8711462450592886</v>
      </c>
      <c r="BK292" s="6">
        <f t="shared" si="38"/>
        <v>0.46007905138339922</v>
      </c>
    </row>
    <row r="293" spans="1:63" ht="15.75" customHeight="1" x14ac:dyDescent="0.25">
      <c r="A293" s="6" t="s">
        <v>945</v>
      </c>
      <c r="B293" s="6" t="s">
        <v>64</v>
      </c>
      <c r="C293" s="6">
        <v>1</v>
      </c>
      <c r="D293" s="6">
        <v>2</v>
      </c>
      <c r="E293" s="6">
        <v>3</v>
      </c>
      <c r="F293" s="6">
        <v>28</v>
      </c>
      <c r="G293" s="6">
        <v>6.0000000000000001E-3</v>
      </c>
      <c r="H293" s="6">
        <v>0.3</v>
      </c>
      <c r="I293" s="6">
        <v>4.53E-2</v>
      </c>
      <c r="Q293" s="6">
        <v>1</v>
      </c>
      <c r="R293" s="6">
        <v>9</v>
      </c>
      <c r="S293" s="6">
        <v>6</v>
      </c>
      <c r="T293" s="6">
        <v>158</v>
      </c>
      <c r="U293" s="6">
        <v>2.69E-2</v>
      </c>
      <c r="V293" s="6">
        <v>0.6</v>
      </c>
      <c r="W293" s="6">
        <v>0.25569999999999998</v>
      </c>
      <c r="X293" s="6">
        <v>5</v>
      </c>
      <c r="Y293" s="6">
        <v>22</v>
      </c>
      <c r="Z293" s="6">
        <v>5</v>
      </c>
      <c r="AA293" s="6">
        <v>74</v>
      </c>
      <c r="AB293" s="6">
        <v>6.5699999999999995E-2</v>
      </c>
      <c r="AC293" s="6">
        <v>0.5</v>
      </c>
      <c r="AD293" s="6">
        <v>0.1197</v>
      </c>
      <c r="AE293" s="6">
        <v>9</v>
      </c>
      <c r="AF293" s="6">
        <v>30</v>
      </c>
      <c r="AG293" s="6">
        <v>4</v>
      </c>
      <c r="AH293" s="6">
        <v>97</v>
      </c>
      <c r="AI293" s="6">
        <v>8.9599999999999999E-2</v>
      </c>
      <c r="AJ293" s="6">
        <v>0.4</v>
      </c>
      <c r="AK293" s="6">
        <v>0.157</v>
      </c>
      <c r="AT293" s="6">
        <f t="shared" si="27"/>
        <v>14</v>
      </c>
      <c r="AU293" s="6" t="str">
        <f t="shared" si="28"/>
        <v/>
      </c>
      <c r="AV293" s="6">
        <f t="shared" si="29"/>
        <v>17.555555555555557</v>
      </c>
      <c r="AW293" s="7">
        <f t="shared" si="30"/>
        <v>3.3636363636363638</v>
      </c>
      <c r="AX293" s="6">
        <f t="shared" si="31"/>
        <v>3.2333333333333334</v>
      </c>
      <c r="AY293" s="6" t="str">
        <f t="shared" si="32"/>
        <v/>
      </c>
      <c r="BA293" s="6">
        <f>VLOOKUP(A293, ALL_AP_DATA!$A$2:$F$3600, 6, FALSE)</f>
        <v>335</v>
      </c>
      <c r="BB293" s="6" t="e">
        <f t="shared" ca="1" si="34"/>
        <v>#NAME?</v>
      </c>
      <c r="BC293" s="6">
        <f>VLOOKUP(A293,projmetadata!$A$2:$D$2036, 4, FALSE)</f>
        <v>18641</v>
      </c>
      <c r="BE293" s="9" t="e">
        <f t="shared" ca="1" si="35"/>
        <v>#NAME?</v>
      </c>
      <c r="BF293" s="6" t="e">
        <f t="shared" ca="1" si="36"/>
        <v>#NAME?</v>
      </c>
      <c r="BG293" s="6">
        <f t="shared" si="37"/>
        <v>3.3152727857947532E-2</v>
      </c>
      <c r="BH293" s="6">
        <f>VLOOKUP(A293, ALL_AP_DATA!$A$2:$D$3600, 3, FALSE)</f>
        <v>54</v>
      </c>
      <c r="BI293" s="6">
        <f>VLOOKUP(A293, ALL_AP_DATA!$A$2:$E$3600, 5, FALSE)</f>
        <v>618</v>
      </c>
      <c r="BJ293" s="6">
        <f t="shared" si="33"/>
        <v>1.844776119402985</v>
      </c>
      <c r="BK293" s="6">
        <f t="shared" si="38"/>
        <v>0.16119402985074627</v>
      </c>
    </row>
    <row r="294" spans="1:63" ht="15.75" customHeight="1" x14ac:dyDescent="0.25">
      <c r="A294" s="6" t="s">
        <v>953</v>
      </c>
      <c r="B294" s="6" t="s">
        <v>64</v>
      </c>
      <c r="C294" s="6">
        <v>2</v>
      </c>
      <c r="D294" s="6">
        <v>5</v>
      </c>
      <c r="E294" s="6">
        <v>4</v>
      </c>
      <c r="F294" s="6">
        <v>70</v>
      </c>
      <c r="G294" s="6">
        <v>2.6499999999999999E-2</v>
      </c>
      <c r="H294" s="6">
        <v>0.66669999999999996</v>
      </c>
      <c r="I294" s="6">
        <v>0.1016</v>
      </c>
      <c r="X294" s="6">
        <v>6</v>
      </c>
      <c r="Y294" s="6">
        <v>26</v>
      </c>
      <c r="Z294" s="6">
        <v>0</v>
      </c>
      <c r="AA294" s="6">
        <v>0</v>
      </c>
      <c r="AB294" s="6">
        <v>0.1376</v>
      </c>
      <c r="AC294" s="6">
        <v>0</v>
      </c>
      <c r="AD294" s="6">
        <v>0</v>
      </c>
      <c r="AE294" s="6">
        <v>11</v>
      </c>
      <c r="AF294" s="6">
        <v>60</v>
      </c>
      <c r="AG294" s="6">
        <v>4</v>
      </c>
      <c r="AH294" s="6">
        <v>356</v>
      </c>
      <c r="AI294" s="6">
        <v>0.3175</v>
      </c>
      <c r="AJ294" s="6">
        <v>0.66669999999999996</v>
      </c>
      <c r="AK294" s="6">
        <v>0.51670000000000005</v>
      </c>
      <c r="AT294" s="6">
        <f t="shared" si="27"/>
        <v>14</v>
      </c>
      <c r="AU294" s="6" t="str">
        <f t="shared" si="28"/>
        <v/>
      </c>
      <c r="AV294" s="6" t="str">
        <f t="shared" si="29"/>
        <v/>
      </c>
      <c r="AW294" s="7">
        <f t="shared" si="30"/>
        <v>0</v>
      </c>
      <c r="AX294" s="6">
        <f t="shared" si="31"/>
        <v>5.9333333333333336</v>
      </c>
      <c r="AY294" s="6" t="str">
        <f t="shared" si="32"/>
        <v/>
      </c>
      <c r="BA294" s="6">
        <f>VLOOKUP(A294, ALL_AP_DATA!$A$2:$F$3600, 6, FALSE)</f>
        <v>189</v>
      </c>
      <c r="BB294" s="6" t="e">
        <f t="shared" ca="1" si="34"/>
        <v>#NAME?</v>
      </c>
      <c r="BC294" s="6">
        <f>VLOOKUP(A294,projmetadata!$A$2:$D$2036, 4, FALSE)</f>
        <v>20515</v>
      </c>
      <c r="BE294" s="9" t="e">
        <f t="shared" ca="1" si="35"/>
        <v>#NAME?</v>
      </c>
      <c r="BF294" s="6" t="e">
        <f t="shared" ca="1" si="36"/>
        <v>#NAME?</v>
      </c>
      <c r="BG294" s="6">
        <f t="shared" si="37"/>
        <v>3.3585181574457716E-2</v>
      </c>
      <c r="BH294" s="6">
        <f>VLOOKUP(A294, ALL_AP_DATA!$A$2:$D$3600, 3, FALSE)</f>
        <v>78</v>
      </c>
      <c r="BI294" s="6">
        <f>VLOOKUP(A294, ALL_AP_DATA!$A$2:$E$3600, 5, FALSE)</f>
        <v>689</v>
      </c>
      <c r="BJ294" s="6">
        <f t="shared" si="33"/>
        <v>3.6455026455026456</v>
      </c>
      <c r="BK294" s="6">
        <f t="shared" si="38"/>
        <v>0.41269841269841268</v>
      </c>
    </row>
    <row r="295" spans="1:63" ht="15.75" customHeight="1" x14ac:dyDescent="0.25">
      <c r="A295" s="6" t="s">
        <v>804</v>
      </c>
      <c r="B295" s="6" t="s">
        <v>64</v>
      </c>
      <c r="C295" s="6">
        <v>3</v>
      </c>
      <c r="D295" s="6">
        <v>7</v>
      </c>
      <c r="E295" s="6">
        <v>0</v>
      </c>
      <c r="F295" s="6">
        <v>0</v>
      </c>
      <c r="G295" s="6">
        <v>5.8299999999999998E-2</v>
      </c>
      <c r="H295" s="6">
        <v>0</v>
      </c>
      <c r="I295" s="6">
        <v>0</v>
      </c>
      <c r="X295" s="6">
        <v>5</v>
      </c>
      <c r="Y295" s="6">
        <v>25</v>
      </c>
      <c r="Z295" s="6">
        <v>7</v>
      </c>
      <c r="AA295" s="6">
        <v>29</v>
      </c>
      <c r="AB295" s="6">
        <v>0.20830000000000001</v>
      </c>
      <c r="AC295" s="6">
        <v>0.77780000000000005</v>
      </c>
      <c r="AD295" s="6">
        <v>0.14949999999999999</v>
      </c>
      <c r="AE295" s="6">
        <v>1</v>
      </c>
      <c r="AF295" s="6">
        <v>5</v>
      </c>
      <c r="AG295" s="6">
        <v>1</v>
      </c>
      <c r="AH295" s="6">
        <v>20</v>
      </c>
      <c r="AI295" s="6">
        <v>4.1700000000000001E-2</v>
      </c>
      <c r="AJ295" s="6">
        <v>0.1111</v>
      </c>
      <c r="AK295" s="6">
        <v>0.1031</v>
      </c>
      <c r="AT295" s="6">
        <f t="shared" si="27"/>
        <v>0</v>
      </c>
      <c r="AU295" s="6" t="str">
        <f t="shared" si="28"/>
        <v/>
      </c>
      <c r="AV295" s="6" t="str">
        <f t="shared" si="29"/>
        <v/>
      </c>
      <c r="AW295" s="7">
        <f t="shared" si="30"/>
        <v>1.1599999999999999</v>
      </c>
      <c r="AX295" s="6">
        <f t="shared" si="31"/>
        <v>4</v>
      </c>
      <c r="AY295" s="6" t="str">
        <f t="shared" si="32"/>
        <v/>
      </c>
      <c r="BA295" s="6">
        <f>VLOOKUP(A295, ALL_AP_DATA!$A$2:$F$3600, 6, FALSE)</f>
        <v>120</v>
      </c>
      <c r="BB295" s="6" t="e">
        <f t="shared" ca="1" si="34"/>
        <v>#NAME?</v>
      </c>
      <c r="BC295" s="6">
        <f>VLOOKUP(A295,projmetadata!$A$2:$D$2036, 4, FALSE)</f>
        <v>5739</v>
      </c>
      <c r="BE295" s="9" t="e">
        <f t="shared" ca="1" si="35"/>
        <v>#NAME?</v>
      </c>
      <c r="BF295" s="6" t="e">
        <f t="shared" ca="1" si="36"/>
        <v>#NAME?</v>
      </c>
      <c r="BG295" s="6">
        <f t="shared" si="37"/>
        <v>3.3803798571179648E-2</v>
      </c>
      <c r="BH295" s="6">
        <f>VLOOKUP(A295, ALL_AP_DATA!$A$2:$D$3600, 3, FALSE)</f>
        <v>32</v>
      </c>
      <c r="BI295" s="6">
        <f>VLOOKUP(A295, ALL_AP_DATA!$A$2:$E$3600, 5, FALSE)</f>
        <v>194</v>
      </c>
      <c r="BJ295" s="6">
        <f t="shared" si="33"/>
        <v>1.6166666666666667</v>
      </c>
      <c r="BK295" s="6">
        <f t="shared" si="38"/>
        <v>0.26666666666666666</v>
      </c>
    </row>
    <row r="296" spans="1:63" ht="15.75" customHeight="1" x14ac:dyDescent="0.25">
      <c r="A296" s="6" t="s">
        <v>1087</v>
      </c>
      <c r="B296" s="6" t="s">
        <v>64</v>
      </c>
      <c r="C296" s="6">
        <v>51</v>
      </c>
      <c r="D296" s="6">
        <v>254</v>
      </c>
      <c r="E296" s="6">
        <v>17</v>
      </c>
      <c r="F296" s="6">
        <v>1611</v>
      </c>
      <c r="G296" s="6">
        <v>7.8700000000000006E-2</v>
      </c>
      <c r="H296" s="6">
        <v>0.19320000000000001</v>
      </c>
      <c r="I296" s="6">
        <v>0.1694</v>
      </c>
      <c r="Q296" s="6">
        <v>3</v>
      </c>
      <c r="R296" s="6">
        <v>9</v>
      </c>
      <c r="S296" s="6">
        <v>19</v>
      </c>
      <c r="T296" s="6">
        <v>1013</v>
      </c>
      <c r="U296" s="6">
        <v>2.8E-3</v>
      </c>
      <c r="V296" s="6">
        <v>0.21590000000000001</v>
      </c>
      <c r="W296" s="6">
        <v>0.1065</v>
      </c>
      <c r="X296" s="6">
        <v>54</v>
      </c>
      <c r="Y296" s="6">
        <v>322</v>
      </c>
      <c r="Z296" s="6">
        <v>3</v>
      </c>
      <c r="AA296" s="6">
        <v>133</v>
      </c>
      <c r="AB296" s="6">
        <v>9.98E-2</v>
      </c>
      <c r="AC296" s="6">
        <v>3.4099999999999998E-2</v>
      </c>
      <c r="AD296" s="6">
        <v>1.4E-2</v>
      </c>
      <c r="AE296" s="6">
        <v>243</v>
      </c>
      <c r="AF296" s="6">
        <v>1162</v>
      </c>
      <c r="AG296" s="6">
        <v>35</v>
      </c>
      <c r="AH296" s="6">
        <v>4047</v>
      </c>
      <c r="AI296" s="6">
        <v>0.36</v>
      </c>
      <c r="AJ296" s="6">
        <v>0.3977</v>
      </c>
      <c r="AK296" s="6">
        <v>0.42559999999999998</v>
      </c>
      <c r="AT296" s="6">
        <f t="shared" si="27"/>
        <v>6.3425196850393704</v>
      </c>
      <c r="AU296" s="6" t="str">
        <f t="shared" si="28"/>
        <v/>
      </c>
      <c r="AV296" s="6">
        <f t="shared" si="29"/>
        <v>112.55555555555556</v>
      </c>
      <c r="AW296" s="7">
        <f t="shared" si="30"/>
        <v>0.41304347826086957</v>
      </c>
      <c r="AX296" s="6">
        <f t="shared" si="31"/>
        <v>3.4827882960413081</v>
      </c>
      <c r="AY296" s="6" t="str">
        <f t="shared" si="32"/>
        <v/>
      </c>
      <c r="BA296" s="6">
        <f>VLOOKUP(A296, ALL_AP_DATA!$A$2:$F$3600, 6, FALSE)</f>
        <v>3228</v>
      </c>
      <c r="BB296" s="6" t="e">
        <f t="shared" ca="1" si="34"/>
        <v>#NAME?</v>
      </c>
      <c r="BC296" s="6">
        <f>VLOOKUP(A296,projmetadata!$A$2:$D$2036, 4, FALSE)</f>
        <v>281217</v>
      </c>
      <c r="BE296" s="9" t="e">
        <f t="shared" ca="1" si="35"/>
        <v>#NAME?</v>
      </c>
      <c r="BF296" s="6" t="e">
        <f t="shared" ca="1" si="36"/>
        <v>#NAME?</v>
      </c>
      <c r="BG296" s="6">
        <f t="shared" si="37"/>
        <v>3.3813745257221292E-2</v>
      </c>
      <c r="BH296" s="6">
        <f>VLOOKUP(A296, ALL_AP_DATA!$A$2:$D$3600, 3, FALSE)</f>
        <v>1358</v>
      </c>
      <c r="BI296" s="6">
        <f>VLOOKUP(A296, ALL_AP_DATA!$A$2:$E$3600, 5, FALSE)</f>
        <v>9509</v>
      </c>
      <c r="BJ296" s="6">
        <f t="shared" si="33"/>
        <v>2.9457868649318462</v>
      </c>
      <c r="BK296" s="6">
        <f t="shared" si="38"/>
        <v>0.42069392812887235</v>
      </c>
    </row>
    <row r="297" spans="1:63" ht="15.75" customHeight="1" x14ac:dyDescent="0.25">
      <c r="A297" s="6" t="s">
        <v>564</v>
      </c>
      <c r="B297" s="6" t="s">
        <v>64</v>
      </c>
      <c r="C297" s="6">
        <v>2</v>
      </c>
      <c r="D297" s="6">
        <v>4</v>
      </c>
      <c r="E297" s="6">
        <v>0</v>
      </c>
      <c r="F297" s="6">
        <v>0</v>
      </c>
      <c r="G297" s="6">
        <v>2.5000000000000001E-2</v>
      </c>
      <c r="H297" s="6">
        <v>0</v>
      </c>
      <c r="I297" s="6">
        <v>0</v>
      </c>
      <c r="X297" s="6">
        <v>6</v>
      </c>
      <c r="Y297" s="6">
        <v>49</v>
      </c>
      <c r="Z297" s="6">
        <v>5</v>
      </c>
      <c r="AA297" s="6">
        <v>56</v>
      </c>
      <c r="AB297" s="6">
        <v>0.30630000000000002</v>
      </c>
      <c r="AC297" s="6">
        <v>0.12820000000000001</v>
      </c>
      <c r="AD297" s="6">
        <v>9.1700000000000004E-2</v>
      </c>
      <c r="AE297" s="6">
        <v>7</v>
      </c>
      <c r="AF297" s="6">
        <v>29</v>
      </c>
      <c r="AG297" s="6">
        <v>9</v>
      </c>
      <c r="AH297" s="6">
        <v>88</v>
      </c>
      <c r="AI297" s="6">
        <v>0.1812</v>
      </c>
      <c r="AJ297" s="6">
        <v>0.23080000000000001</v>
      </c>
      <c r="AK297" s="6">
        <v>0.14399999999999999</v>
      </c>
      <c r="AT297" s="6">
        <f t="shared" si="27"/>
        <v>0</v>
      </c>
      <c r="AU297" s="6" t="str">
        <f t="shared" si="28"/>
        <v/>
      </c>
      <c r="AV297" s="6" t="str">
        <f t="shared" si="29"/>
        <v/>
      </c>
      <c r="AW297" s="7">
        <f t="shared" si="30"/>
        <v>1.1428571428571428</v>
      </c>
      <c r="AX297" s="6">
        <f t="shared" si="31"/>
        <v>3.0344827586206895</v>
      </c>
      <c r="AY297" s="6" t="str">
        <f t="shared" si="32"/>
        <v/>
      </c>
      <c r="BA297" s="6">
        <f>VLOOKUP(A297, ALL_AP_DATA!$A$2:$F$3600, 6, FALSE)</f>
        <v>160</v>
      </c>
      <c r="BB297" s="6" t="e">
        <f t="shared" ca="1" si="34"/>
        <v>#NAME?</v>
      </c>
      <c r="BC297" s="6">
        <f>VLOOKUP(A297,projmetadata!$A$2:$D$2036, 4, FALSE)</f>
        <v>18036</v>
      </c>
      <c r="BE297" s="9" t="e">
        <f t="shared" ca="1" si="35"/>
        <v>#NAME?</v>
      </c>
      <c r="BF297" s="6" t="e">
        <f t="shared" ca="1" si="36"/>
        <v>#NAME?</v>
      </c>
      <c r="BG297" s="6">
        <f t="shared" si="37"/>
        <v>3.3876691062319803E-2</v>
      </c>
      <c r="BH297" s="6">
        <f>VLOOKUP(A297, ALL_AP_DATA!$A$2:$D$3600, 3, FALSE)</f>
        <v>71</v>
      </c>
      <c r="BI297" s="6">
        <f>VLOOKUP(A297, ALL_AP_DATA!$A$2:$E$3600, 5, FALSE)</f>
        <v>611</v>
      </c>
      <c r="BJ297" s="6">
        <f t="shared" si="33"/>
        <v>3.8187500000000001</v>
      </c>
      <c r="BK297" s="6">
        <f t="shared" si="38"/>
        <v>0.44374999999999998</v>
      </c>
    </row>
    <row r="298" spans="1:63" ht="15.75" customHeight="1" x14ac:dyDescent="0.25">
      <c r="A298" s="6" t="s">
        <v>818</v>
      </c>
      <c r="B298" s="6" t="s">
        <v>64</v>
      </c>
      <c r="C298" s="6">
        <v>6</v>
      </c>
      <c r="D298" s="6">
        <v>153</v>
      </c>
      <c r="E298" s="6">
        <v>6</v>
      </c>
      <c r="F298" s="6">
        <v>229</v>
      </c>
      <c r="G298" s="6">
        <v>0.36080000000000001</v>
      </c>
      <c r="H298" s="6">
        <v>0.6</v>
      </c>
      <c r="I298" s="6">
        <v>0.20860000000000001</v>
      </c>
      <c r="Q298" s="6">
        <v>1</v>
      </c>
      <c r="R298" s="6">
        <v>18</v>
      </c>
      <c r="S298" s="6">
        <v>2</v>
      </c>
      <c r="T298" s="6">
        <v>81</v>
      </c>
      <c r="U298" s="6">
        <v>4.2500000000000003E-2</v>
      </c>
      <c r="V298" s="6">
        <v>0.2</v>
      </c>
      <c r="W298" s="6">
        <v>7.3800000000000004E-2</v>
      </c>
      <c r="X298" s="6">
        <v>28</v>
      </c>
      <c r="Y298" s="6">
        <v>220</v>
      </c>
      <c r="Z298" s="6">
        <v>6</v>
      </c>
      <c r="AA298" s="6">
        <v>295</v>
      </c>
      <c r="AB298" s="6">
        <v>0.51890000000000003</v>
      </c>
      <c r="AC298" s="6">
        <v>0.6</v>
      </c>
      <c r="AD298" s="6">
        <v>0.26869999999999999</v>
      </c>
      <c r="AE298" s="6">
        <v>33</v>
      </c>
      <c r="AF298" s="6">
        <v>170</v>
      </c>
      <c r="AG298" s="6">
        <v>5</v>
      </c>
      <c r="AH298" s="6">
        <v>268</v>
      </c>
      <c r="AI298" s="6">
        <v>0.40089999999999998</v>
      </c>
      <c r="AJ298" s="6">
        <v>0.5</v>
      </c>
      <c r="AK298" s="6">
        <v>0.24410000000000001</v>
      </c>
      <c r="AT298" s="6">
        <f t="shared" si="27"/>
        <v>1.4967320261437909</v>
      </c>
      <c r="AU298" s="6" t="str">
        <f t="shared" si="28"/>
        <v/>
      </c>
      <c r="AV298" s="6">
        <f t="shared" si="29"/>
        <v>4.5</v>
      </c>
      <c r="AW298" s="7">
        <f t="shared" si="30"/>
        <v>1.3409090909090908</v>
      </c>
      <c r="AX298" s="6">
        <f t="shared" si="31"/>
        <v>1.5764705882352941</v>
      </c>
      <c r="AY298" s="6" t="str">
        <f t="shared" si="32"/>
        <v/>
      </c>
      <c r="BA298" s="6">
        <f>VLOOKUP(A298, ALL_AP_DATA!$A$2:$F$3600, 6, FALSE)</f>
        <v>424</v>
      </c>
      <c r="BB298" s="6" t="e">
        <f t="shared" ca="1" si="34"/>
        <v>#NAME?</v>
      </c>
      <c r="BC298" s="6">
        <f>VLOOKUP(A298,projmetadata!$A$2:$D$2036, 4, FALSE)</f>
        <v>32386</v>
      </c>
      <c r="BE298" s="9" t="e">
        <f t="shared" ca="1" si="35"/>
        <v>#NAME?</v>
      </c>
      <c r="BF298" s="6" t="e">
        <f t="shared" ca="1" si="36"/>
        <v>#NAME?</v>
      </c>
      <c r="BG298" s="6">
        <f t="shared" si="37"/>
        <v>3.390353856604706E-2</v>
      </c>
      <c r="BH298" s="6">
        <f>VLOOKUP(A298, ALL_AP_DATA!$A$2:$D$3600, 3, FALSE)</f>
        <v>290</v>
      </c>
      <c r="BI298" s="6">
        <f>VLOOKUP(A298, ALL_AP_DATA!$A$2:$E$3600, 5, FALSE)</f>
        <v>1098</v>
      </c>
      <c r="BJ298" s="6">
        <f t="shared" si="33"/>
        <v>2.5896226415094339</v>
      </c>
      <c r="BK298" s="6">
        <f t="shared" si="38"/>
        <v>0.68396226415094341</v>
      </c>
    </row>
    <row r="299" spans="1:63" ht="15.75" customHeight="1" x14ac:dyDescent="0.25">
      <c r="A299" s="6" t="s">
        <v>1191</v>
      </c>
      <c r="B299" s="6" t="s">
        <v>64</v>
      </c>
      <c r="C299" s="6">
        <v>5</v>
      </c>
      <c r="D299" s="6">
        <v>45</v>
      </c>
      <c r="E299" s="6">
        <v>2</v>
      </c>
      <c r="F299" s="6">
        <v>127</v>
      </c>
      <c r="G299" s="6">
        <v>0.32850000000000001</v>
      </c>
      <c r="H299" s="6">
        <v>0.5</v>
      </c>
      <c r="I299" s="6">
        <v>0.39689999999999998</v>
      </c>
      <c r="Q299" s="6">
        <v>1</v>
      </c>
      <c r="R299" s="6">
        <v>2</v>
      </c>
      <c r="S299" s="6">
        <v>2</v>
      </c>
      <c r="T299" s="6">
        <v>29</v>
      </c>
      <c r="U299" s="6">
        <v>1.46E-2</v>
      </c>
      <c r="V299" s="6">
        <v>0.5</v>
      </c>
      <c r="W299" s="6">
        <v>9.06E-2</v>
      </c>
      <c r="X299" s="6">
        <v>2</v>
      </c>
      <c r="Y299" s="6">
        <v>75</v>
      </c>
      <c r="Z299" s="6">
        <v>4</v>
      </c>
      <c r="AA299" s="6">
        <v>158</v>
      </c>
      <c r="AB299" s="6">
        <v>0.5474</v>
      </c>
      <c r="AC299" s="6">
        <v>1</v>
      </c>
      <c r="AD299" s="6">
        <v>0.49380000000000002</v>
      </c>
      <c r="AE299" s="6">
        <v>8</v>
      </c>
      <c r="AF299" s="6">
        <v>37</v>
      </c>
      <c r="AG299" s="6">
        <v>2</v>
      </c>
      <c r="AH299" s="6">
        <v>40</v>
      </c>
      <c r="AI299" s="6">
        <v>0.27010000000000001</v>
      </c>
      <c r="AJ299" s="6">
        <v>0.5</v>
      </c>
      <c r="AK299" s="6">
        <v>0.125</v>
      </c>
      <c r="AT299" s="6">
        <f t="shared" si="27"/>
        <v>2.8222222222222224</v>
      </c>
      <c r="AU299" s="6" t="str">
        <f t="shared" si="28"/>
        <v/>
      </c>
      <c r="AV299" s="6">
        <f t="shared" si="29"/>
        <v>14.5</v>
      </c>
      <c r="AW299" s="7">
        <f t="shared" si="30"/>
        <v>2.1066666666666665</v>
      </c>
      <c r="AX299" s="6">
        <f t="shared" si="31"/>
        <v>1.0810810810810811</v>
      </c>
      <c r="AY299" s="6" t="str">
        <f t="shared" si="32"/>
        <v/>
      </c>
      <c r="BA299" s="6">
        <f>VLOOKUP(A299, ALL_AP_DATA!$A$2:$F$3600, 6, FALSE)</f>
        <v>137</v>
      </c>
      <c r="BB299" s="6" t="e">
        <f t="shared" ca="1" si="34"/>
        <v>#NAME?</v>
      </c>
      <c r="BC299" s="6">
        <f>VLOOKUP(A299,projmetadata!$A$2:$D$2036, 4, FALSE)</f>
        <v>9347</v>
      </c>
      <c r="BE299" s="9" t="e">
        <f t="shared" ca="1" si="35"/>
        <v>#NAME?</v>
      </c>
      <c r="BF299" s="6" t="e">
        <f t="shared" ca="1" si="36"/>
        <v>#NAME?</v>
      </c>
      <c r="BG299" s="6">
        <f t="shared" si="37"/>
        <v>3.4235583609714348E-2</v>
      </c>
      <c r="BH299" s="6">
        <f>VLOOKUP(A299, ALL_AP_DATA!$A$2:$D$3600, 3, FALSE)</f>
        <v>86</v>
      </c>
      <c r="BI299" s="6">
        <f>VLOOKUP(A299, ALL_AP_DATA!$A$2:$E$3600, 5, FALSE)</f>
        <v>320</v>
      </c>
      <c r="BJ299" s="6">
        <f t="shared" si="33"/>
        <v>2.335766423357664</v>
      </c>
      <c r="BK299" s="6">
        <f t="shared" si="38"/>
        <v>0.62773722627737227</v>
      </c>
    </row>
    <row r="300" spans="1:63" ht="15.75" customHeight="1" x14ac:dyDescent="0.25">
      <c r="A300" s="6" t="s">
        <v>831</v>
      </c>
      <c r="B300" s="6" t="s">
        <v>64</v>
      </c>
      <c r="C300" s="6">
        <v>9</v>
      </c>
      <c r="D300" s="6">
        <v>52</v>
      </c>
      <c r="E300" s="6">
        <v>15</v>
      </c>
      <c r="F300" s="6">
        <v>1225</v>
      </c>
      <c r="G300" s="6">
        <v>9.1200000000000003E-2</v>
      </c>
      <c r="H300" s="6">
        <v>0.35709999999999997</v>
      </c>
      <c r="I300" s="6">
        <v>0.40260000000000001</v>
      </c>
      <c r="Q300" s="6">
        <v>1</v>
      </c>
      <c r="R300" s="6">
        <v>2</v>
      </c>
      <c r="S300" s="6">
        <v>2</v>
      </c>
      <c r="T300" s="6">
        <v>28</v>
      </c>
      <c r="U300" s="6">
        <v>3.5000000000000001E-3</v>
      </c>
      <c r="V300" s="6">
        <v>4.7600000000000003E-2</v>
      </c>
      <c r="W300" s="6">
        <v>9.1999999999999998E-3</v>
      </c>
      <c r="X300" s="6">
        <v>3</v>
      </c>
      <c r="Y300" s="6">
        <v>80</v>
      </c>
      <c r="Z300" s="6">
        <v>9</v>
      </c>
      <c r="AA300" s="6">
        <v>223</v>
      </c>
      <c r="AB300" s="6">
        <v>0.1404</v>
      </c>
      <c r="AC300" s="6">
        <v>0.21429999999999999</v>
      </c>
      <c r="AD300" s="6">
        <v>7.3300000000000004E-2</v>
      </c>
      <c r="AE300" s="6">
        <v>56</v>
      </c>
      <c r="AF300" s="6">
        <v>302</v>
      </c>
      <c r="AG300" s="6">
        <v>36</v>
      </c>
      <c r="AH300" s="6">
        <v>1930</v>
      </c>
      <c r="AI300" s="6">
        <v>0.52980000000000005</v>
      </c>
      <c r="AJ300" s="6">
        <v>0.85709999999999997</v>
      </c>
      <c r="AK300" s="6">
        <v>0.63419999999999999</v>
      </c>
      <c r="AT300" s="6">
        <f t="shared" si="27"/>
        <v>23.557692307692307</v>
      </c>
      <c r="AU300" s="6" t="str">
        <f t="shared" si="28"/>
        <v/>
      </c>
      <c r="AV300" s="6">
        <f t="shared" si="29"/>
        <v>14</v>
      </c>
      <c r="AW300" s="7">
        <f t="shared" si="30"/>
        <v>2.7875000000000001</v>
      </c>
      <c r="AX300" s="6">
        <f t="shared" si="31"/>
        <v>6.3907284768211925</v>
      </c>
      <c r="AY300" s="6" t="str">
        <f t="shared" si="32"/>
        <v/>
      </c>
      <c r="BA300" s="6">
        <f>VLOOKUP(A300, ALL_AP_DATA!$A$2:$F$3600, 6, FALSE)</f>
        <v>570</v>
      </c>
      <c r="BB300" s="6" t="e">
        <f t="shared" ca="1" si="34"/>
        <v>#NAME?</v>
      </c>
      <c r="BC300" s="6">
        <f>VLOOKUP(A300,projmetadata!$A$2:$D$2036, 4, FALSE)</f>
        <v>88839</v>
      </c>
      <c r="BE300" s="9" t="e">
        <f t="shared" ca="1" si="35"/>
        <v>#NAME?</v>
      </c>
      <c r="BF300" s="6" t="e">
        <f t="shared" ca="1" si="36"/>
        <v>#NAME?</v>
      </c>
      <c r="BG300" s="6">
        <f t="shared" si="37"/>
        <v>3.4252974481927982E-2</v>
      </c>
      <c r="BH300" s="6">
        <f>VLOOKUP(A300, ALL_AP_DATA!$A$2:$D$3600, 3, FALSE)</f>
        <v>329</v>
      </c>
      <c r="BI300" s="6">
        <f>VLOOKUP(A300, ALL_AP_DATA!$A$2:$E$3600, 5, FALSE)</f>
        <v>3043</v>
      </c>
      <c r="BJ300" s="6">
        <f t="shared" si="33"/>
        <v>5.3385964912280706</v>
      </c>
      <c r="BK300" s="6">
        <f t="shared" si="38"/>
        <v>0.57719298245614037</v>
      </c>
    </row>
    <row r="301" spans="1:63" ht="15.75" customHeight="1" x14ac:dyDescent="0.25">
      <c r="A301" s="6" t="s">
        <v>1254</v>
      </c>
      <c r="B301" s="6" t="s">
        <v>64</v>
      </c>
      <c r="C301" s="6">
        <v>19</v>
      </c>
      <c r="D301" s="6">
        <v>214</v>
      </c>
      <c r="E301" s="6">
        <v>11</v>
      </c>
      <c r="F301" s="6">
        <v>340</v>
      </c>
      <c r="G301" s="6">
        <v>0.18509999999999999</v>
      </c>
      <c r="H301" s="6">
        <v>0.55000000000000004</v>
      </c>
      <c r="I301" s="6">
        <v>7.0300000000000001E-2</v>
      </c>
      <c r="Q301" s="6">
        <v>2</v>
      </c>
      <c r="R301" s="6">
        <v>6</v>
      </c>
      <c r="S301" s="6">
        <v>5</v>
      </c>
      <c r="T301" s="6">
        <v>353</v>
      </c>
      <c r="U301" s="6">
        <v>5.1999999999999998E-3</v>
      </c>
      <c r="V301" s="6">
        <v>0.25</v>
      </c>
      <c r="W301" s="6">
        <v>7.2999999999999995E-2</v>
      </c>
      <c r="X301" s="6">
        <v>55</v>
      </c>
      <c r="Y301" s="6">
        <v>373</v>
      </c>
      <c r="Z301" s="6">
        <v>10</v>
      </c>
      <c r="AA301" s="6">
        <v>1278</v>
      </c>
      <c r="AB301" s="6">
        <v>0.32269999999999999</v>
      </c>
      <c r="AC301" s="6">
        <v>0.5</v>
      </c>
      <c r="AD301" s="6">
        <v>0.26419999999999999</v>
      </c>
      <c r="AE301" s="6">
        <v>197</v>
      </c>
      <c r="AF301" s="6">
        <v>598</v>
      </c>
      <c r="AG301" s="6">
        <v>18</v>
      </c>
      <c r="AH301" s="6">
        <v>2609</v>
      </c>
      <c r="AI301" s="6">
        <v>0.51729999999999998</v>
      </c>
      <c r="AJ301" s="6">
        <v>0.9</v>
      </c>
      <c r="AK301" s="6">
        <v>0.5393</v>
      </c>
      <c r="AT301" s="6">
        <f t="shared" si="27"/>
        <v>1.5887850467289719</v>
      </c>
      <c r="AU301" s="6" t="str">
        <f t="shared" si="28"/>
        <v/>
      </c>
      <c r="AV301" s="6">
        <f t="shared" si="29"/>
        <v>58.833333333333336</v>
      </c>
      <c r="AW301" s="7">
        <f t="shared" si="30"/>
        <v>3.4262734584450403</v>
      </c>
      <c r="AX301" s="6">
        <f t="shared" si="31"/>
        <v>4.3628762541806019</v>
      </c>
      <c r="AY301" s="6" t="str">
        <f t="shared" si="32"/>
        <v/>
      </c>
      <c r="BA301" s="6">
        <f>VLOOKUP(A301, ALL_AP_DATA!$A$2:$F$3600, 6, FALSE)</f>
        <v>1156</v>
      </c>
      <c r="BB301" s="6" t="e">
        <f t="shared" ca="1" si="34"/>
        <v>#NAME?</v>
      </c>
      <c r="BC301" s="6">
        <f>VLOOKUP(A301,projmetadata!$A$2:$D$2036, 4, FALSE)</f>
        <v>140279</v>
      </c>
      <c r="BE301" s="9" t="e">
        <f t="shared" ca="1" si="35"/>
        <v>#NAME?</v>
      </c>
      <c r="BF301" s="6" t="e">
        <f t="shared" ca="1" si="36"/>
        <v>#NAME?</v>
      </c>
      <c r="BG301" s="6">
        <f t="shared" si="37"/>
        <v>3.4488412378189177E-2</v>
      </c>
      <c r="BH301" s="6">
        <f>VLOOKUP(A301, ALL_AP_DATA!$A$2:$D$3600, 3, FALSE)</f>
        <v>729</v>
      </c>
      <c r="BI301" s="6">
        <f>VLOOKUP(A301, ALL_AP_DATA!$A$2:$E$3600, 5, FALSE)</f>
        <v>4838</v>
      </c>
      <c r="BJ301" s="6">
        <f t="shared" si="33"/>
        <v>4.1851211072664363</v>
      </c>
      <c r="BK301" s="6">
        <f t="shared" si="38"/>
        <v>0.63062283737024216</v>
      </c>
    </row>
    <row r="302" spans="1:63" ht="15.75" customHeight="1" x14ac:dyDescent="0.25">
      <c r="A302" s="6" t="s">
        <v>728</v>
      </c>
      <c r="B302" s="6" t="s">
        <v>64</v>
      </c>
      <c r="C302" s="6">
        <v>8</v>
      </c>
      <c r="D302" s="6">
        <v>17</v>
      </c>
      <c r="E302" s="6">
        <v>3</v>
      </c>
      <c r="F302" s="6">
        <v>27</v>
      </c>
      <c r="G302" s="6">
        <v>3.0499999999999999E-2</v>
      </c>
      <c r="H302" s="6">
        <v>0.1</v>
      </c>
      <c r="I302" s="6">
        <v>2.4299999999999999E-2</v>
      </c>
      <c r="Q302" s="6">
        <v>4</v>
      </c>
      <c r="R302" s="6">
        <v>12</v>
      </c>
      <c r="S302" s="6">
        <v>21</v>
      </c>
      <c r="T302" s="6">
        <v>548</v>
      </c>
      <c r="U302" s="6">
        <v>2.1499999999999998E-2</v>
      </c>
      <c r="V302" s="6">
        <v>0.7</v>
      </c>
      <c r="W302" s="6">
        <v>0.49409999999999998</v>
      </c>
      <c r="X302" s="6">
        <v>1</v>
      </c>
      <c r="Y302" s="6">
        <v>4</v>
      </c>
      <c r="Z302" s="6">
        <v>1</v>
      </c>
      <c r="AA302" s="6">
        <v>5</v>
      </c>
      <c r="AB302" s="6">
        <v>7.1999999999999998E-3</v>
      </c>
      <c r="AC302" s="6">
        <v>3.3300000000000003E-2</v>
      </c>
      <c r="AD302" s="6">
        <v>4.4999999999999997E-3</v>
      </c>
      <c r="AE302" s="6">
        <v>51</v>
      </c>
      <c r="AF302" s="6">
        <v>259</v>
      </c>
      <c r="AG302" s="6">
        <v>27</v>
      </c>
      <c r="AH302" s="6">
        <v>812</v>
      </c>
      <c r="AI302" s="6">
        <v>0.46500000000000002</v>
      </c>
      <c r="AJ302" s="6">
        <v>0.9</v>
      </c>
      <c r="AK302" s="6">
        <v>0.73219999999999996</v>
      </c>
      <c r="AT302" s="6">
        <f t="shared" si="27"/>
        <v>1.588235294117647</v>
      </c>
      <c r="AU302" s="6" t="str">
        <f t="shared" si="28"/>
        <v/>
      </c>
      <c r="AV302" s="6">
        <f t="shared" si="29"/>
        <v>45.666666666666664</v>
      </c>
      <c r="AW302" s="7">
        <f t="shared" si="30"/>
        <v>1.25</v>
      </c>
      <c r="AX302" s="6">
        <f t="shared" si="31"/>
        <v>3.1351351351351351</v>
      </c>
      <c r="AY302" s="6" t="str">
        <f t="shared" si="32"/>
        <v/>
      </c>
      <c r="BA302" s="6">
        <f>VLOOKUP(A302, ALL_AP_DATA!$A$2:$F$3600, 6, FALSE)</f>
        <v>557</v>
      </c>
      <c r="BB302" s="6" t="e">
        <f t="shared" ca="1" si="34"/>
        <v>#NAME?</v>
      </c>
      <c r="BC302" s="6">
        <f>VLOOKUP(A302,projmetadata!$A$2:$D$2036, 4, FALSE)</f>
        <v>32162</v>
      </c>
      <c r="BE302" s="9" t="e">
        <f t="shared" ca="1" si="35"/>
        <v>#NAME?</v>
      </c>
      <c r="BF302" s="6" t="e">
        <f t="shared" ca="1" si="36"/>
        <v>#NAME?</v>
      </c>
      <c r="BG302" s="6">
        <f t="shared" si="37"/>
        <v>3.4481686462284687E-2</v>
      </c>
      <c r="BH302" s="6">
        <f>VLOOKUP(A302, ALL_AP_DATA!$A$2:$D$3600, 3, FALSE)</f>
        <v>276</v>
      </c>
      <c r="BI302" s="6">
        <f>VLOOKUP(A302, ALL_AP_DATA!$A$2:$E$3600, 5, FALSE)</f>
        <v>1109</v>
      </c>
      <c r="BJ302" s="6">
        <f t="shared" si="33"/>
        <v>1.9910233393177739</v>
      </c>
      <c r="BK302" s="6">
        <f t="shared" si="38"/>
        <v>0.49551166965888688</v>
      </c>
    </row>
    <row r="303" spans="1:63" ht="15.75" customHeight="1" x14ac:dyDescent="0.25">
      <c r="A303" s="6" t="s">
        <v>393</v>
      </c>
      <c r="B303" s="6" t="s">
        <v>64</v>
      </c>
      <c r="C303" s="6">
        <v>4</v>
      </c>
      <c r="D303" s="6">
        <v>67</v>
      </c>
      <c r="E303" s="6">
        <v>3</v>
      </c>
      <c r="F303" s="6">
        <v>82</v>
      </c>
      <c r="G303" s="6">
        <v>0.33329999999999999</v>
      </c>
      <c r="H303" s="6">
        <v>0.375</v>
      </c>
      <c r="I303" s="6">
        <v>8.6900000000000005E-2</v>
      </c>
      <c r="X303" s="6">
        <v>1</v>
      </c>
      <c r="Y303" s="6">
        <v>13</v>
      </c>
      <c r="Z303" s="6">
        <v>4</v>
      </c>
      <c r="AA303" s="6">
        <v>12</v>
      </c>
      <c r="AB303" s="6">
        <v>6.4699999999999994E-2</v>
      </c>
      <c r="AC303" s="6">
        <v>0.5</v>
      </c>
      <c r="AD303" s="6">
        <v>1.2699999999999999E-2</v>
      </c>
      <c r="AE303" s="6">
        <v>17</v>
      </c>
      <c r="AF303" s="6">
        <v>88</v>
      </c>
      <c r="AG303" s="6">
        <v>4</v>
      </c>
      <c r="AH303" s="6">
        <v>84</v>
      </c>
      <c r="AI303" s="6">
        <v>0.43780000000000002</v>
      </c>
      <c r="AJ303" s="6">
        <v>0.5</v>
      </c>
      <c r="AK303" s="6">
        <v>8.8999999999999996E-2</v>
      </c>
      <c r="AT303" s="6">
        <f t="shared" si="27"/>
        <v>1.2238805970149254</v>
      </c>
      <c r="AU303" s="6" t="str">
        <f t="shared" si="28"/>
        <v/>
      </c>
      <c r="AV303" s="6" t="str">
        <f t="shared" si="29"/>
        <v/>
      </c>
      <c r="AW303" s="7">
        <f t="shared" si="30"/>
        <v>0.92307692307692313</v>
      </c>
      <c r="AX303" s="6">
        <f t="shared" si="31"/>
        <v>0.95454545454545459</v>
      </c>
      <c r="AY303" s="6" t="str">
        <f t="shared" si="32"/>
        <v/>
      </c>
      <c r="BA303" s="6">
        <f>VLOOKUP(A303, ALL_AP_DATA!$A$2:$F$3600, 6, FALSE)</f>
        <v>201</v>
      </c>
      <c r="BB303" s="6" t="e">
        <f t="shared" ca="1" si="34"/>
        <v>#NAME?</v>
      </c>
      <c r="BC303" s="6">
        <f>VLOOKUP(A303,projmetadata!$A$2:$D$2036, 4, FALSE)</f>
        <v>26993</v>
      </c>
      <c r="BE303" s="9" t="e">
        <f t="shared" ca="1" si="35"/>
        <v>#NAME?</v>
      </c>
      <c r="BF303" s="6" t="e">
        <f t="shared" ca="1" si="36"/>
        <v>#NAME?</v>
      </c>
      <c r="BG303" s="6">
        <f t="shared" si="37"/>
        <v>3.4972029785499945E-2</v>
      </c>
      <c r="BH303" s="6">
        <f>VLOOKUP(A303, ALL_AP_DATA!$A$2:$D$3600, 3, FALSE)</f>
        <v>103</v>
      </c>
      <c r="BI303" s="6">
        <f>VLOOKUP(A303, ALL_AP_DATA!$A$2:$E$3600, 5, FALSE)</f>
        <v>944</v>
      </c>
      <c r="BJ303" s="6">
        <f t="shared" si="33"/>
        <v>4.6965174129353233</v>
      </c>
      <c r="BK303" s="6">
        <f t="shared" si="38"/>
        <v>0.51243781094527363</v>
      </c>
    </row>
    <row r="304" spans="1:63" ht="15.75" customHeight="1" x14ac:dyDescent="0.25">
      <c r="A304" s="6" t="s">
        <v>1042</v>
      </c>
      <c r="B304" s="6" t="s">
        <v>64</v>
      </c>
      <c r="C304" s="6">
        <v>1</v>
      </c>
      <c r="D304" s="6">
        <v>76</v>
      </c>
      <c r="E304" s="6">
        <v>13</v>
      </c>
      <c r="F304" s="6">
        <v>156</v>
      </c>
      <c r="G304" s="6">
        <v>0.28039999999999998</v>
      </c>
      <c r="H304" s="6">
        <v>0.92859999999999998</v>
      </c>
      <c r="I304" s="6">
        <v>0.1681</v>
      </c>
      <c r="X304" s="6">
        <v>3</v>
      </c>
      <c r="Y304" s="6">
        <v>112</v>
      </c>
      <c r="Z304" s="6">
        <v>11</v>
      </c>
      <c r="AA304" s="6">
        <v>129</v>
      </c>
      <c r="AB304" s="6">
        <v>0.4133</v>
      </c>
      <c r="AC304" s="6">
        <v>0.78569999999999995</v>
      </c>
      <c r="AD304" s="6">
        <v>0.13900000000000001</v>
      </c>
      <c r="AE304" s="6">
        <v>25</v>
      </c>
      <c r="AF304" s="6">
        <v>118</v>
      </c>
      <c r="AG304" s="6">
        <v>13</v>
      </c>
      <c r="AH304" s="6">
        <v>223</v>
      </c>
      <c r="AI304" s="6">
        <v>0.43540000000000001</v>
      </c>
      <c r="AJ304" s="6">
        <v>0.92859999999999998</v>
      </c>
      <c r="AK304" s="6">
        <v>0.24030000000000001</v>
      </c>
      <c r="AT304" s="6">
        <f t="shared" si="27"/>
        <v>2.0526315789473686</v>
      </c>
      <c r="AU304" s="6" t="str">
        <f t="shared" si="28"/>
        <v/>
      </c>
      <c r="AV304" s="6" t="str">
        <f t="shared" si="29"/>
        <v/>
      </c>
      <c r="AW304" s="7">
        <f t="shared" si="30"/>
        <v>1.1517857142857142</v>
      </c>
      <c r="AX304" s="6">
        <f t="shared" si="31"/>
        <v>1.8898305084745763</v>
      </c>
      <c r="AY304" s="6" t="str">
        <f t="shared" si="32"/>
        <v/>
      </c>
      <c r="BA304" s="6">
        <f>VLOOKUP(A304, ALL_AP_DATA!$A$2:$F$3600, 6, FALSE)</f>
        <v>271</v>
      </c>
      <c r="BB304" s="6" t="e">
        <f t="shared" ca="1" si="34"/>
        <v>#NAME?</v>
      </c>
      <c r="BC304" s="6">
        <f>VLOOKUP(A304,projmetadata!$A$2:$D$2036, 4, FALSE)</f>
        <v>25863</v>
      </c>
      <c r="BE304" s="9" t="e">
        <f t="shared" ca="1" si="35"/>
        <v>#NAME?</v>
      </c>
      <c r="BF304" s="6" t="e">
        <f t="shared" ca="1" si="36"/>
        <v>#NAME?</v>
      </c>
      <c r="BG304" s="6">
        <f t="shared" si="37"/>
        <v>3.5881374937168926E-2</v>
      </c>
      <c r="BH304" s="6">
        <f>VLOOKUP(A304, ALL_AP_DATA!$A$2:$D$3600, 3, FALSE)</f>
        <v>176</v>
      </c>
      <c r="BI304" s="6">
        <f>VLOOKUP(A304, ALL_AP_DATA!$A$2:$E$3600, 5, FALSE)</f>
        <v>928</v>
      </c>
      <c r="BJ304" s="6">
        <f t="shared" si="33"/>
        <v>3.4243542435424352</v>
      </c>
      <c r="BK304" s="6">
        <f t="shared" si="38"/>
        <v>0.64944649446494462</v>
      </c>
    </row>
    <row r="305" spans="1:63" ht="15.75" customHeight="1" x14ac:dyDescent="0.25">
      <c r="A305" s="6" t="s">
        <v>1237</v>
      </c>
      <c r="B305" s="6" t="s">
        <v>64</v>
      </c>
      <c r="C305" s="6">
        <v>3</v>
      </c>
      <c r="D305" s="6">
        <v>104</v>
      </c>
      <c r="E305" s="6">
        <v>12</v>
      </c>
      <c r="F305" s="6">
        <v>1586</v>
      </c>
      <c r="G305" s="6">
        <v>0.1857</v>
      </c>
      <c r="H305" s="6">
        <v>0.35289999999999999</v>
      </c>
      <c r="I305" s="6">
        <v>0.67030000000000001</v>
      </c>
      <c r="Q305" s="6">
        <v>2</v>
      </c>
      <c r="R305" s="6">
        <v>7</v>
      </c>
      <c r="S305" s="6">
        <v>6</v>
      </c>
      <c r="T305" s="6">
        <v>653</v>
      </c>
      <c r="U305" s="6">
        <v>1.2500000000000001E-2</v>
      </c>
      <c r="V305" s="6">
        <v>0.17649999999999999</v>
      </c>
      <c r="W305" s="6">
        <v>0.27600000000000002</v>
      </c>
      <c r="X305" s="6">
        <v>19</v>
      </c>
      <c r="Y305" s="6">
        <v>275</v>
      </c>
      <c r="Z305" s="6">
        <v>18</v>
      </c>
      <c r="AA305" s="6">
        <v>1996</v>
      </c>
      <c r="AB305" s="6">
        <v>0.49109999999999998</v>
      </c>
      <c r="AC305" s="6">
        <v>0.52939999999999998</v>
      </c>
      <c r="AD305" s="6">
        <v>0.84360000000000002</v>
      </c>
      <c r="AE305" s="6">
        <v>66</v>
      </c>
      <c r="AF305" s="6">
        <v>263</v>
      </c>
      <c r="AG305" s="6">
        <v>13</v>
      </c>
      <c r="AH305" s="6">
        <v>249</v>
      </c>
      <c r="AI305" s="6">
        <v>0.46960000000000002</v>
      </c>
      <c r="AJ305" s="6">
        <v>0.38240000000000002</v>
      </c>
      <c r="AK305" s="6">
        <v>0.1052</v>
      </c>
      <c r="AT305" s="6">
        <f t="shared" si="27"/>
        <v>15.25</v>
      </c>
      <c r="AU305" s="6" t="str">
        <f t="shared" si="28"/>
        <v/>
      </c>
      <c r="AV305" s="6">
        <f t="shared" si="29"/>
        <v>93.285714285714292</v>
      </c>
      <c r="AW305" s="7">
        <f t="shared" si="30"/>
        <v>7.2581818181818178</v>
      </c>
      <c r="AX305" s="6">
        <f t="shared" si="31"/>
        <v>0.94676806083650189</v>
      </c>
      <c r="AY305" s="6" t="str">
        <f t="shared" si="32"/>
        <v/>
      </c>
      <c r="BA305" s="6">
        <f>VLOOKUP(A305, ALL_AP_DATA!$A$2:$F$3600, 6, FALSE)</f>
        <v>560</v>
      </c>
      <c r="BB305" s="6" t="e">
        <f t="shared" ca="1" si="34"/>
        <v>#NAME?</v>
      </c>
      <c r="BC305" s="6">
        <f>VLOOKUP(A305,projmetadata!$A$2:$D$2036, 4, FALSE)</f>
        <v>64983</v>
      </c>
      <c r="BE305" s="9" t="e">
        <f t="shared" ca="1" si="35"/>
        <v>#NAME?</v>
      </c>
      <c r="BF305" s="6" t="e">
        <f t="shared" ca="1" si="36"/>
        <v>#NAME?</v>
      </c>
      <c r="BG305" s="6">
        <f t="shared" si="37"/>
        <v>3.6409522490497517E-2</v>
      </c>
      <c r="BH305" s="6">
        <f>VLOOKUP(A305, ALL_AP_DATA!$A$2:$D$3600, 3, FALSE)</f>
        <v>380</v>
      </c>
      <c r="BI305" s="6">
        <f>VLOOKUP(A305, ALL_AP_DATA!$A$2:$E$3600, 5, FALSE)</f>
        <v>2366</v>
      </c>
      <c r="BJ305" s="6">
        <f t="shared" si="33"/>
        <v>4.2249999999999996</v>
      </c>
      <c r="BK305" s="6">
        <f t="shared" si="38"/>
        <v>0.6785714285714286</v>
      </c>
    </row>
    <row r="306" spans="1:63" ht="15.75" customHeight="1" x14ac:dyDescent="0.25">
      <c r="A306" s="6" t="s">
        <v>1238</v>
      </c>
      <c r="B306" s="6" t="s">
        <v>64</v>
      </c>
      <c r="C306" s="6">
        <v>3</v>
      </c>
      <c r="D306" s="6">
        <v>104</v>
      </c>
      <c r="E306" s="6">
        <v>12</v>
      </c>
      <c r="F306" s="6">
        <v>1586</v>
      </c>
      <c r="G306" s="6">
        <v>0.1857</v>
      </c>
      <c r="H306" s="6">
        <v>0.35289999999999999</v>
      </c>
      <c r="I306" s="6">
        <v>0.67030000000000001</v>
      </c>
      <c r="Q306" s="6">
        <v>2</v>
      </c>
      <c r="R306" s="6">
        <v>7</v>
      </c>
      <c r="S306" s="6">
        <v>6</v>
      </c>
      <c r="T306" s="6">
        <v>653</v>
      </c>
      <c r="U306" s="6">
        <v>1.2500000000000001E-2</v>
      </c>
      <c r="V306" s="6">
        <v>0.17649999999999999</v>
      </c>
      <c r="W306" s="6">
        <v>0.27600000000000002</v>
      </c>
      <c r="X306" s="6">
        <v>19</v>
      </c>
      <c r="Y306" s="6">
        <v>275</v>
      </c>
      <c r="Z306" s="6">
        <v>18</v>
      </c>
      <c r="AA306" s="6">
        <v>1996</v>
      </c>
      <c r="AB306" s="6">
        <v>0.49109999999999998</v>
      </c>
      <c r="AC306" s="6">
        <v>0.52939999999999998</v>
      </c>
      <c r="AD306" s="6">
        <v>0.84360000000000002</v>
      </c>
      <c r="AE306" s="6">
        <v>66</v>
      </c>
      <c r="AF306" s="6">
        <v>263</v>
      </c>
      <c r="AG306" s="6">
        <v>13</v>
      </c>
      <c r="AH306" s="6">
        <v>249</v>
      </c>
      <c r="AI306" s="6">
        <v>0.46960000000000002</v>
      </c>
      <c r="AJ306" s="6">
        <v>0.38240000000000002</v>
      </c>
      <c r="AK306" s="6">
        <v>0.1052</v>
      </c>
      <c r="AT306" s="6">
        <f t="shared" si="27"/>
        <v>15.25</v>
      </c>
      <c r="AU306" s="6" t="str">
        <f t="shared" si="28"/>
        <v/>
      </c>
      <c r="AV306" s="6">
        <f t="shared" si="29"/>
        <v>93.285714285714292</v>
      </c>
      <c r="AW306" s="7">
        <f t="shared" si="30"/>
        <v>7.2581818181818178</v>
      </c>
      <c r="AX306" s="6">
        <f t="shared" si="31"/>
        <v>0.94676806083650189</v>
      </c>
      <c r="AY306" s="6" t="str">
        <f t="shared" si="32"/>
        <v/>
      </c>
      <c r="BA306" s="6">
        <f>VLOOKUP(A306, ALL_AP_DATA!$A$2:$F$3600, 6, FALSE)</f>
        <v>560</v>
      </c>
      <c r="BB306" s="6" t="e">
        <f t="shared" ca="1" si="34"/>
        <v>#NAME?</v>
      </c>
      <c r="BC306" s="6">
        <f>VLOOKUP(A306,projmetadata!$A$2:$D$2036, 4, FALSE)</f>
        <v>64983</v>
      </c>
      <c r="BE306" s="9" t="e">
        <f t="shared" ca="1" si="35"/>
        <v>#NAME?</v>
      </c>
      <c r="BF306" s="6" t="e">
        <f t="shared" ca="1" si="36"/>
        <v>#NAME?</v>
      </c>
      <c r="BG306" s="6">
        <f t="shared" si="37"/>
        <v>3.6409522490497517E-2</v>
      </c>
      <c r="BH306" s="6">
        <f>VLOOKUP(A306, ALL_AP_DATA!$A$2:$D$3600, 3, FALSE)</f>
        <v>380</v>
      </c>
      <c r="BI306" s="6">
        <f>VLOOKUP(A306, ALL_AP_DATA!$A$2:$E$3600, 5, FALSE)</f>
        <v>2366</v>
      </c>
      <c r="BJ306" s="6">
        <f t="shared" si="33"/>
        <v>4.2249999999999996</v>
      </c>
      <c r="BK306" s="6">
        <f t="shared" si="38"/>
        <v>0.6785714285714286</v>
      </c>
    </row>
    <row r="307" spans="1:63" ht="15.75" customHeight="1" x14ac:dyDescent="0.25">
      <c r="A307" s="6" t="s">
        <v>805</v>
      </c>
      <c r="B307" s="6" t="s">
        <v>64</v>
      </c>
      <c r="C307" s="6">
        <v>28</v>
      </c>
      <c r="D307" s="6">
        <v>181</v>
      </c>
      <c r="E307" s="6">
        <v>35</v>
      </c>
      <c r="F307" s="6">
        <v>1071</v>
      </c>
      <c r="G307" s="6">
        <v>6.9599999999999995E-2</v>
      </c>
      <c r="H307" s="6">
        <v>0.28689999999999999</v>
      </c>
      <c r="I307" s="6">
        <v>9.9299999999999999E-2</v>
      </c>
      <c r="Q307" s="6">
        <v>9</v>
      </c>
      <c r="R307" s="6">
        <v>46</v>
      </c>
      <c r="S307" s="6">
        <v>44</v>
      </c>
      <c r="T307" s="6">
        <v>2825</v>
      </c>
      <c r="U307" s="6">
        <v>1.77E-2</v>
      </c>
      <c r="V307" s="6">
        <v>0.36070000000000002</v>
      </c>
      <c r="W307" s="6">
        <v>0.26190000000000002</v>
      </c>
      <c r="X307" s="6">
        <v>76</v>
      </c>
      <c r="Y307" s="6">
        <v>511</v>
      </c>
      <c r="Z307" s="6">
        <v>56</v>
      </c>
      <c r="AA307" s="6">
        <v>2485</v>
      </c>
      <c r="AB307" s="6">
        <v>0.19639999999999999</v>
      </c>
      <c r="AC307" s="6">
        <v>0.45900000000000002</v>
      </c>
      <c r="AD307" s="6">
        <v>0.23039999999999999</v>
      </c>
      <c r="AE307" s="6">
        <v>230</v>
      </c>
      <c r="AF307" s="6">
        <v>1119</v>
      </c>
      <c r="AG307" s="6">
        <v>94</v>
      </c>
      <c r="AH307" s="6">
        <v>5575</v>
      </c>
      <c r="AI307" s="6">
        <v>0.43009999999999998</v>
      </c>
      <c r="AJ307" s="6">
        <v>0.77049999999999996</v>
      </c>
      <c r="AK307" s="6">
        <v>0.51690000000000003</v>
      </c>
      <c r="AT307" s="6">
        <f t="shared" si="27"/>
        <v>5.9171270718232041</v>
      </c>
      <c r="AU307" s="6" t="str">
        <f t="shared" si="28"/>
        <v/>
      </c>
      <c r="AV307" s="6">
        <f t="shared" si="29"/>
        <v>61.413043478260867</v>
      </c>
      <c r="AW307" s="7">
        <f t="shared" si="30"/>
        <v>4.8630136986301373</v>
      </c>
      <c r="AX307" s="6">
        <f t="shared" si="31"/>
        <v>4.9821268990169791</v>
      </c>
      <c r="AY307" s="6" t="str">
        <f t="shared" si="32"/>
        <v/>
      </c>
      <c r="BA307" s="6">
        <f>VLOOKUP(A307, ALL_AP_DATA!$A$2:$F$3600, 6, FALSE)</f>
        <v>2602</v>
      </c>
      <c r="BB307" s="6" t="e">
        <f t="shared" ca="1" si="34"/>
        <v>#NAME?</v>
      </c>
      <c r="BC307" s="6">
        <f>VLOOKUP(A307,projmetadata!$A$2:$D$2036, 4, FALSE)</f>
        <v>289728</v>
      </c>
      <c r="BE307" s="9" t="e">
        <f t="shared" ca="1" si="35"/>
        <v>#NAME?</v>
      </c>
      <c r="BF307" s="6" t="e">
        <f t="shared" ca="1" si="36"/>
        <v>#NAME?</v>
      </c>
      <c r="BG307" s="6">
        <f t="shared" si="37"/>
        <v>3.722456925115971E-2</v>
      </c>
      <c r="BH307" s="6">
        <f>VLOOKUP(A307, ALL_AP_DATA!$A$2:$D$3600, 3, FALSE)</f>
        <v>1377</v>
      </c>
      <c r="BI307" s="6">
        <f>VLOOKUP(A307, ALL_AP_DATA!$A$2:$E$3600, 5, FALSE)</f>
        <v>10785</v>
      </c>
      <c r="BJ307" s="6">
        <f t="shared" si="33"/>
        <v>4.1448885472713295</v>
      </c>
      <c r="BK307" s="6">
        <f t="shared" si="38"/>
        <v>0.52920830130668717</v>
      </c>
    </row>
    <row r="308" spans="1:63" ht="15.75" customHeight="1" x14ac:dyDescent="0.25">
      <c r="A308" s="6" t="s">
        <v>484</v>
      </c>
      <c r="B308" s="6" t="s">
        <v>64</v>
      </c>
      <c r="C308" s="6">
        <v>4</v>
      </c>
      <c r="D308" s="6">
        <v>19</v>
      </c>
      <c r="E308" s="6">
        <v>10</v>
      </c>
      <c r="F308" s="6">
        <v>184</v>
      </c>
      <c r="G308" s="6">
        <v>4.2099999999999999E-2</v>
      </c>
      <c r="H308" s="6">
        <v>0.4</v>
      </c>
      <c r="I308" s="6">
        <v>8.6099999999999996E-2</v>
      </c>
      <c r="Q308" s="6">
        <v>3</v>
      </c>
      <c r="R308" s="6">
        <v>7</v>
      </c>
      <c r="S308" s="6">
        <v>12</v>
      </c>
      <c r="T308" s="6">
        <v>944</v>
      </c>
      <c r="U308" s="6">
        <v>1.55E-2</v>
      </c>
      <c r="V308" s="6">
        <v>0.48</v>
      </c>
      <c r="W308" s="6">
        <v>0.44190000000000002</v>
      </c>
      <c r="X308" s="6">
        <v>3</v>
      </c>
      <c r="Y308" s="6">
        <v>26</v>
      </c>
      <c r="Z308" s="6">
        <v>8</v>
      </c>
      <c r="AA308" s="6">
        <v>104</v>
      </c>
      <c r="AB308" s="6">
        <v>5.7599999999999998E-2</v>
      </c>
      <c r="AC308" s="6">
        <v>0.32</v>
      </c>
      <c r="AD308" s="6">
        <v>4.87E-2</v>
      </c>
      <c r="AE308" s="6">
        <v>45</v>
      </c>
      <c r="AF308" s="6">
        <v>304</v>
      </c>
      <c r="AG308" s="6">
        <v>23</v>
      </c>
      <c r="AH308" s="6">
        <v>2116</v>
      </c>
      <c r="AI308" s="6">
        <v>0.67410000000000003</v>
      </c>
      <c r="AJ308" s="6">
        <v>0.92</v>
      </c>
      <c r="AK308" s="6">
        <v>0.99060000000000004</v>
      </c>
      <c r="AT308" s="6">
        <f t="shared" si="27"/>
        <v>9.6842105263157894</v>
      </c>
      <c r="AU308" s="6" t="str">
        <f t="shared" si="28"/>
        <v/>
      </c>
      <c r="AV308" s="6">
        <f t="shared" si="29"/>
        <v>134.85714285714286</v>
      </c>
      <c r="AW308" s="7">
        <f t="shared" si="30"/>
        <v>4</v>
      </c>
      <c r="AX308" s="6">
        <f t="shared" si="31"/>
        <v>6.9605263157894735</v>
      </c>
      <c r="AY308" s="6" t="str">
        <f t="shared" si="32"/>
        <v/>
      </c>
      <c r="BA308" s="6">
        <f>VLOOKUP(A308, ALL_AP_DATA!$A$2:$F$3600, 6, FALSE)</f>
        <v>451</v>
      </c>
      <c r="BB308" s="6" t="e">
        <f t="shared" ca="1" si="34"/>
        <v>#NAME?</v>
      </c>
      <c r="BC308" s="6">
        <f>VLOOKUP(A308,projmetadata!$A$2:$D$2036, 4, FALSE)</f>
        <v>57157</v>
      </c>
      <c r="BE308" s="9" t="e">
        <f t="shared" ca="1" si="35"/>
        <v>#NAME?</v>
      </c>
      <c r="BF308" s="6" t="e">
        <f t="shared" ca="1" si="36"/>
        <v>#NAME?</v>
      </c>
      <c r="BG308" s="6">
        <f t="shared" si="37"/>
        <v>3.7370750739192049E-2</v>
      </c>
      <c r="BH308" s="6">
        <f>VLOOKUP(A308, ALL_AP_DATA!$A$2:$D$3600, 3, FALSE)</f>
        <v>313</v>
      </c>
      <c r="BI308" s="6">
        <f>VLOOKUP(A308, ALL_AP_DATA!$A$2:$E$3600, 5, FALSE)</f>
        <v>2136</v>
      </c>
      <c r="BJ308" s="6">
        <f t="shared" si="33"/>
        <v>4.7361419068736144</v>
      </c>
      <c r="BK308" s="6">
        <f t="shared" si="38"/>
        <v>0.69401330376940129</v>
      </c>
    </row>
    <row r="309" spans="1:63" ht="15.75" customHeight="1" x14ac:dyDescent="0.25">
      <c r="A309" s="6" t="s">
        <v>1192</v>
      </c>
      <c r="B309" s="6" t="s">
        <v>64</v>
      </c>
      <c r="C309" s="6">
        <v>6</v>
      </c>
      <c r="D309" s="6">
        <v>25</v>
      </c>
      <c r="E309" s="6">
        <v>0</v>
      </c>
      <c r="F309" s="6">
        <v>0</v>
      </c>
      <c r="G309" s="6">
        <v>3.9899999999999998E-2</v>
      </c>
      <c r="H309" s="6">
        <v>0</v>
      </c>
      <c r="I309" s="6">
        <v>0</v>
      </c>
      <c r="Q309" s="6">
        <v>1</v>
      </c>
      <c r="R309" s="6">
        <v>2</v>
      </c>
      <c r="S309" s="6">
        <v>2</v>
      </c>
      <c r="T309" s="6">
        <v>11</v>
      </c>
      <c r="U309" s="6">
        <v>3.2000000000000002E-3</v>
      </c>
      <c r="V309" s="6">
        <v>0.1429</v>
      </c>
      <c r="W309" s="6">
        <v>6.7000000000000002E-3</v>
      </c>
      <c r="X309" s="6">
        <v>6</v>
      </c>
      <c r="Y309" s="6">
        <v>94</v>
      </c>
      <c r="Z309" s="6">
        <v>4</v>
      </c>
      <c r="AA309" s="6">
        <v>66</v>
      </c>
      <c r="AB309" s="6">
        <v>0.14990000000000001</v>
      </c>
      <c r="AC309" s="6">
        <v>0.28570000000000001</v>
      </c>
      <c r="AD309" s="6">
        <v>4.0300000000000002E-2</v>
      </c>
      <c r="AE309" s="6">
        <v>90</v>
      </c>
      <c r="AF309" s="6">
        <v>279</v>
      </c>
      <c r="AG309" s="6">
        <v>11</v>
      </c>
      <c r="AH309" s="6">
        <v>810</v>
      </c>
      <c r="AI309" s="6">
        <v>0.44500000000000001</v>
      </c>
      <c r="AJ309" s="6">
        <v>0.78569999999999995</v>
      </c>
      <c r="AK309" s="6">
        <v>0.49509999999999998</v>
      </c>
      <c r="AT309" s="6">
        <f t="shared" si="27"/>
        <v>0</v>
      </c>
      <c r="AU309" s="6" t="str">
        <f t="shared" si="28"/>
        <v/>
      </c>
      <c r="AV309" s="6">
        <f t="shared" si="29"/>
        <v>5.5</v>
      </c>
      <c r="AW309" s="7">
        <f t="shared" si="30"/>
        <v>0.7021276595744681</v>
      </c>
      <c r="AX309" s="6">
        <f t="shared" si="31"/>
        <v>2.903225806451613</v>
      </c>
      <c r="AY309" s="6" t="str">
        <f t="shared" si="32"/>
        <v/>
      </c>
      <c r="BA309" s="6">
        <f>VLOOKUP(A309, ALL_AP_DATA!$A$2:$F$3600, 6, FALSE)</f>
        <v>627</v>
      </c>
      <c r="BB309" s="6" t="e">
        <f t="shared" ca="1" si="34"/>
        <v>#NAME?</v>
      </c>
      <c r="BC309" s="6">
        <f>VLOOKUP(A309,projmetadata!$A$2:$D$2036, 4, FALSE)</f>
        <v>43530</v>
      </c>
      <c r="BE309" s="9" t="e">
        <f t="shared" ca="1" si="35"/>
        <v>#NAME?</v>
      </c>
      <c r="BF309" s="6" t="e">
        <f t="shared" ca="1" si="36"/>
        <v>#NAME?</v>
      </c>
      <c r="BG309" s="6">
        <f t="shared" si="37"/>
        <v>3.7583275901677003E-2</v>
      </c>
      <c r="BH309" s="6">
        <f>VLOOKUP(A309, ALL_AP_DATA!$A$2:$D$3600, 3, FALSE)</f>
        <v>315</v>
      </c>
      <c r="BI309" s="6">
        <f>VLOOKUP(A309, ALL_AP_DATA!$A$2:$E$3600, 5, FALSE)</f>
        <v>1636</v>
      </c>
      <c r="BJ309" s="6">
        <f t="shared" si="33"/>
        <v>2.6092503987240829</v>
      </c>
      <c r="BK309" s="6">
        <f t="shared" si="38"/>
        <v>0.50239234449760761</v>
      </c>
    </row>
    <row r="310" spans="1:63" ht="15.75" customHeight="1" x14ac:dyDescent="0.25">
      <c r="A310" s="6" t="s">
        <v>440</v>
      </c>
      <c r="B310" s="6" t="s">
        <v>64</v>
      </c>
      <c r="C310" s="6">
        <v>48</v>
      </c>
      <c r="D310" s="6">
        <v>1394</v>
      </c>
      <c r="E310" s="6">
        <v>88</v>
      </c>
      <c r="F310" s="6">
        <v>5232</v>
      </c>
      <c r="G310" s="6">
        <v>0.1694</v>
      </c>
      <c r="H310" s="6">
        <v>0.43559999999999999</v>
      </c>
      <c r="I310" s="6">
        <v>0.19320000000000001</v>
      </c>
      <c r="J310" s="6">
        <v>1</v>
      </c>
      <c r="K310" s="6">
        <v>15</v>
      </c>
      <c r="L310" s="6">
        <v>27</v>
      </c>
      <c r="M310" s="6">
        <v>2988</v>
      </c>
      <c r="N310" s="6">
        <v>1.8E-3</v>
      </c>
      <c r="O310" s="6">
        <v>0.13370000000000001</v>
      </c>
      <c r="P310" s="6">
        <v>0.1103</v>
      </c>
      <c r="Q310" s="6">
        <v>26</v>
      </c>
      <c r="R310" s="6">
        <v>83</v>
      </c>
      <c r="S310" s="6">
        <v>84</v>
      </c>
      <c r="T310" s="6">
        <v>10459</v>
      </c>
      <c r="U310" s="6">
        <v>1.01E-2</v>
      </c>
      <c r="V310" s="6">
        <v>0.4158</v>
      </c>
      <c r="W310" s="6">
        <v>0.38619999999999999</v>
      </c>
      <c r="X310" s="6">
        <v>491</v>
      </c>
      <c r="Y310" s="6">
        <v>3096</v>
      </c>
      <c r="Z310" s="6">
        <v>108</v>
      </c>
      <c r="AA310" s="6">
        <v>7474</v>
      </c>
      <c r="AB310" s="6">
        <v>0.37609999999999999</v>
      </c>
      <c r="AC310" s="6">
        <v>0.53469999999999995</v>
      </c>
      <c r="AD310" s="6">
        <v>0.27600000000000002</v>
      </c>
      <c r="AE310" s="6">
        <v>793</v>
      </c>
      <c r="AF310" s="6">
        <v>4668</v>
      </c>
      <c r="AG310" s="6">
        <v>166</v>
      </c>
      <c r="AH310" s="6">
        <v>19311</v>
      </c>
      <c r="AI310" s="6">
        <v>0.56710000000000005</v>
      </c>
      <c r="AJ310" s="6">
        <v>0.82179999999999997</v>
      </c>
      <c r="AK310" s="6">
        <v>0.71309999999999996</v>
      </c>
      <c r="AL310" s="6">
        <v>1</v>
      </c>
      <c r="AM310" s="6">
        <v>16</v>
      </c>
      <c r="AN310" s="6">
        <v>27</v>
      </c>
      <c r="AO310" s="6">
        <v>2998</v>
      </c>
      <c r="AP310" s="6">
        <v>1.9E-3</v>
      </c>
      <c r="AQ310" s="6">
        <v>0.13370000000000001</v>
      </c>
      <c r="AR310" s="6">
        <v>0.11070000000000001</v>
      </c>
      <c r="AT310" s="6">
        <f t="shared" si="27"/>
        <v>3.7532281205164995</v>
      </c>
      <c r="AU310" s="6">
        <f t="shared" si="28"/>
        <v>199.2</v>
      </c>
      <c r="AV310" s="6">
        <f t="shared" si="29"/>
        <v>126.01204819277109</v>
      </c>
      <c r="AW310" s="7">
        <f t="shared" si="30"/>
        <v>2.4140826873385013</v>
      </c>
      <c r="AX310" s="6">
        <f t="shared" si="31"/>
        <v>4.1368894601542419</v>
      </c>
      <c r="AY310" s="6">
        <f t="shared" si="32"/>
        <v>187.375</v>
      </c>
      <c r="BA310" s="6">
        <f>VLOOKUP(A310, ALL_AP_DATA!$A$2:$F$3600, 6, FALSE)</f>
        <v>8231</v>
      </c>
      <c r="BB310" s="6" t="e">
        <f t="shared" ca="1" si="34"/>
        <v>#NAME?</v>
      </c>
      <c r="BC310" s="6">
        <f>VLOOKUP(A310,projmetadata!$A$2:$D$2036, 4, FALSE)</f>
        <v>715802</v>
      </c>
      <c r="BE310" s="9" t="e">
        <f t="shared" ca="1" si="35"/>
        <v>#NAME?</v>
      </c>
      <c r="BF310" s="6" t="e">
        <f t="shared" ca="1" si="36"/>
        <v>#NAME?</v>
      </c>
      <c r="BG310" s="6">
        <f t="shared" si="37"/>
        <v>3.7834484955336811E-2</v>
      </c>
      <c r="BH310" s="6">
        <f>VLOOKUP(A310, ALL_AP_DATA!$A$2:$D$3600, 3, FALSE)</f>
        <v>5772</v>
      </c>
      <c r="BI310" s="6">
        <f>VLOOKUP(A310, ALL_AP_DATA!$A$2:$E$3600, 5, FALSE)</f>
        <v>27082</v>
      </c>
      <c r="BJ310" s="6">
        <f t="shared" si="33"/>
        <v>3.2902441987607824</v>
      </c>
      <c r="BK310" s="6">
        <f t="shared" si="38"/>
        <v>0.70125136678410882</v>
      </c>
    </row>
    <row r="311" spans="1:63" ht="15.75" customHeight="1" x14ac:dyDescent="0.25">
      <c r="A311" s="6" t="s">
        <v>1471</v>
      </c>
      <c r="B311" s="6" t="s">
        <v>64</v>
      </c>
      <c r="C311" s="6">
        <v>27</v>
      </c>
      <c r="D311" s="6">
        <v>229</v>
      </c>
      <c r="E311" s="6">
        <v>6</v>
      </c>
      <c r="F311" s="6">
        <v>141</v>
      </c>
      <c r="G311" s="6">
        <v>0.1096</v>
      </c>
      <c r="H311" s="6">
        <v>0.22220000000000001</v>
      </c>
      <c r="I311" s="6">
        <v>6.3E-3</v>
      </c>
      <c r="Q311" s="6">
        <v>4</v>
      </c>
      <c r="R311" s="6">
        <v>8</v>
      </c>
      <c r="S311" s="6">
        <v>8</v>
      </c>
      <c r="T311" s="6">
        <v>284</v>
      </c>
      <c r="U311" s="6">
        <v>3.8E-3</v>
      </c>
      <c r="V311" s="6">
        <v>0.29630000000000001</v>
      </c>
      <c r="W311" s="6">
        <v>1.2800000000000001E-2</v>
      </c>
      <c r="X311" s="6">
        <v>62</v>
      </c>
      <c r="Y311" s="6">
        <v>641</v>
      </c>
      <c r="Z311" s="6">
        <v>16</v>
      </c>
      <c r="AA311" s="6">
        <v>1955</v>
      </c>
      <c r="AB311" s="6">
        <v>0.30669999999999997</v>
      </c>
      <c r="AC311" s="6">
        <v>0.59260000000000002</v>
      </c>
      <c r="AD311" s="6">
        <v>8.7900000000000006E-2</v>
      </c>
      <c r="AE311" s="6">
        <v>210</v>
      </c>
      <c r="AF311" s="6">
        <v>825</v>
      </c>
      <c r="AG311" s="6">
        <v>19</v>
      </c>
      <c r="AH311" s="6">
        <v>1647</v>
      </c>
      <c r="AI311" s="6">
        <v>0.3947</v>
      </c>
      <c r="AJ311" s="6">
        <v>0.70369999999999999</v>
      </c>
      <c r="AK311" s="6">
        <v>7.3999999999999996E-2</v>
      </c>
      <c r="AT311" s="6">
        <f t="shared" si="27"/>
        <v>0.61572052401746724</v>
      </c>
      <c r="AU311" s="6" t="str">
        <f t="shared" si="28"/>
        <v/>
      </c>
      <c r="AV311" s="6">
        <f t="shared" si="29"/>
        <v>35.5</v>
      </c>
      <c r="AW311" s="7">
        <f t="shared" si="30"/>
        <v>3.049921996879875</v>
      </c>
      <c r="AX311" s="6">
        <f t="shared" si="31"/>
        <v>1.9963636363636363</v>
      </c>
      <c r="AY311" s="6" t="str">
        <f t="shared" si="32"/>
        <v/>
      </c>
      <c r="BA311" s="6">
        <f>VLOOKUP(A311, ALL_AP_DATA!$A$2:$F$3600, 6, FALSE)</f>
        <v>2090</v>
      </c>
      <c r="BB311" s="6" t="e">
        <f t="shared" ca="1" si="34"/>
        <v>#NAME?</v>
      </c>
      <c r="BC311" s="6">
        <f>VLOOKUP(A311,projmetadata!$A$2:$D$2036, 4, FALSE)</f>
        <v>588685</v>
      </c>
      <c r="BE311" s="9" t="e">
        <f t="shared" ca="1" si="35"/>
        <v>#NAME?</v>
      </c>
      <c r="BF311" s="6" t="e">
        <f t="shared" ca="1" si="36"/>
        <v>#NAME?</v>
      </c>
      <c r="BG311" s="6">
        <f t="shared" si="37"/>
        <v>3.778761137110679E-2</v>
      </c>
      <c r="BH311" s="6">
        <f>VLOOKUP(A311, ALL_AP_DATA!$A$2:$D$3600, 3, FALSE)</f>
        <v>1098</v>
      </c>
      <c r="BI311" s="6">
        <f>VLOOKUP(A311, ALL_AP_DATA!$A$2:$E$3600, 5, FALSE)</f>
        <v>22245</v>
      </c>
      <c r="BJ311" s="6">
        <f t="shared" si="33"/>
        <v>10.64354066985646</v>
      </c>
      <c r="BK311" s="6">
        <f t="shared" si="38"/>
        <v>0.52535885167464114</v>
      </c>
    </row>
    <row r="312" spans="1:63" ht="15.75" customHeight="1" x14ac:dyDescent="0.25">
      <c r="A312" s="6" t="s">
        <v>969</v>
      </c>
      <c r="B312" s="6" t="s">
        <v>64</v>
      </c>
      <c r="Q312" s="6">
        <v>1</v>
      </c>
      <c r="R312" s="6">
        <v>2</v>
      </c>
      <c r="S312" s="6">
        <v>2</v>
      </c>
      <c r="T312" s="6">
        <v>31</v>
      </c>
      <c r="U312" s="6">
        <v>1.4999999999999999E-2</v>
      </c>
      <c r="V312" s="6">
        <v>0.25</v>
      </c>
      <c r="W312" s="6">
        <v>7.2400000000000006E-2</v>
      </c>
      <c r="X312" s="6">
        <v>1</v>
      </c>
      <c r="Y312" s="6">
        <v>14</v>
      </c>
      <c r="Z312" s="6">
        <v>1</v>
      </c>
      <c r="AA312" s="6">
        <v>53</v>
      </c>
      <c r="AB312" s="6">
        <v>0.1053</v>
      </c>
      <c r="AC312" s="6">
        <v>0.125</v>
      </c>
      <c r="AD312" s="6">
        <v>0.12379999999999999</v>
      </c>
      <c r="AE312" s="6">
        <v>1</v>
      </c>
      <c r="AF312" s="6">
        <v>4</v>
      </c>
      <c r="AG312" s="6">
        <v>2</v>
      </c>
      <c r="AH312" s="6">
        <v>10</v>
      </c>
      <c r="AI312" s="6">
        <v>3.0099999999999998E-2</v>
      </c>
      <c r="AJ312" s="6">
        <v>0.25</v>
      </c>
      <c r="AK312" s="6">
        <v>2.3400000000000001E-2</v>
      </c>
      <c r="AT312" s="6" t="str">
        <f t="shared" si="27"/>
        <v/>
      </c>
      <c r="AU312" s="6" t="str">
        <f t="shared" si="28"/>
        <v/>
      </c>
      <c r="AV312" s="6">
        <f t="shared" si="29"/>
        <v>15.5</v>
      </c>
      <c r="AW312" s="7">
        <f t="shared" si="30"/>
        <v>3.7857142857142856</v>
      </c>
      <c r="AX312" s="6">
        <f t="shared" si="31"/>
        <v>2.5</v>
      </c>
      <c r="AY312" s="6" t="str">
        <f t="shared" si="32"/>
        <v/>
      </c>
      <c r="BA312" s="6">
        <f>VLOOKUP(A312, ALL_AP_DATA!$A$2:$F$3600, 6, FALSE)</f>
        <v>133</v>
      </c>
      <c r="BB312" s="6" t="e">
        <f t="shared" ca="1" si="34"/>
        <v>#NAME?</v>
      </c>
      <c r="BC312" s="6">
        <f>VLOOKUP(A312,projmetadata!$A$2:$D$2036, 4, FALSE)</f>
        <v>11164</v>
      </c>
      <c r="BE312" s="9" t="e">
        <f t="shared" ca="1" si="35"/>
        <v>#NAME?</v>
      </c>
      <c r="BF312" s="6" t="e">
        <f t="shared" ca="1" si="36"/>
        <v>#NAME?</v>
      </c>
      <c r="BG312" s="6">
        <f t="shared" si="37"/>
        <v>3.8337513436044426E-2</v>
      </c>
      <c r="BH312" s="6">
        <f>VLOOKUP(A312, ALL_AP_DATA!$A$2:$D$3600, 3, FALSE)</f>
        <v>19</v>
      </c>
      <c r="BI312" s="6">
        <f>VLOOKUP(A312, ALL_AP_DATA!$A$2:$E$3600, 5, FALSE)</f>
        <v>428</v>
      </c>
      <c r="BJ312" s="6">
        <f t="shared" si="33"/>
        <v>3.2180451127819549</v>
      </c>
      <c r="BK312" s="6">
        <f t="shared" si="38"/>
        <v>0.14285714285714285</v>
      </c>
    </row>
    <row r="313" spans="1:63" ht="15.75" customHeight="1" x14ac:dyDescent="0.25">
      <c r="A313" s="6" t="s">
        <v>1350</v>
      </c>
      <c r="B313" s="6" t="s">
        <v>64</v>
      </c>
      <c r="C313" s="6">
        <v>22</v>
      </c>
      <c r="D313" s="6">
        <v>98</v>
      </c>
      <c r="E313" s="6">
        <v>24</v>
      </c>
      <c r="F313" s="6">
        <v>891</v>
      </c>
      <c r="G313" s="6">
        <v>4.7100000000000003E-2</v>
      </c>
      <c r="H313" s="6">
        <v>0.32879999999999998</v>
      </c>
      <c r="I313" s="6">
        <v>0.12379999999999999</v>
      </c>
      <c r="Q313" s="6">
        <v>7</v>
      </c>
      <c r="R313" s="6">
        <v>25</v>
      </c>
      <c r="S313" s="6">
        <v>35</v>
      </c>
      <c r="T313" s="6">
        <v>2028</v>
      </c>
      <c r="U313" s="6">
        <v>1.2E-2</v>
      </c>
      <c r="V313" s="6">
        <v>0.47949999999999998</v>
      </c>
      <c r="W313" s="6">
        <v>0.28179999999999999</v>
      </c>
      <c r="X313" s="6">
        <v>66</v>
      </c>
      <c r="Y313" s="6">
        <v>566</v>
      </c>
      <c r="Z313" s="6">
        <v>49</v>
      </c>
      <c r="AA313" s="6">
        <v>2586</v>
      </c>
      <c r="AB313" s="6">
        <v>0.27189999999999998</v>
      </c>
      <c r="AC313" s="6">
        <v>0.67120000000000002</v>
      </c>
      <c r="AD313" s="6">
        <v>0.3594</v>
      </c>
      <c r="AE313" s="6">
        <v>178</v>
      </c>
      <c r="AF313" s="6">
        <v>860</v>
      </c>
      <c r="AG313" s="6">
        <v>65</v>
      </c>
      <c r="AH313" s="6">
        <v>4925</v>
      </c>
      <c r="AI313" s="6">
        <v>0.41310000000000002</v>
      </c>
      <c r="AJ313" s="6">
        <v>0.89039999999999997</v>
      </c>
      <c r="AK313" s="6">
        <v>0.68440000000000001</v>
      </c>
      <c r="AT313" s="6">
        <f t="shared" si="27"/>
        <v>9.091836734693878</v>
      </c>
      <c r="AU313" s="6" t="str">
        <f t="shared" si="28"/>
        <v/>
      </c>
      <c r="AV313" s="6">
        <f t="shared" si="29"/>
        <v>81.12</v>
      </c>
      <c r="AW313" s="7">
        <f t="shared" si="30"/>
        <v>4.5689045936395756</v>
      </c>
      <c r="AX313" s="6">
        <f t="shared" si="31"/>
        <v>5.7267441860465116</v>
      </c>
      <c r="AY313" s="6" t="str">
        <f t="shared" si="32"/>
        <v/>
      </c>
      <c r="BA313" s="6">
        <f>VLOOKUP(A313, ALL_AP_DATA!$A$2:$F$3600, 6, FALSE)</f>
        <v>2082</v>
      </c>
      <c r="BB313" s="6" t="e">
        <f t="shared" ca="1" si="34"/>
        <v>#NAME?</v>
      </c>
      <c r="BC313" s="6">
        <f>VLOOKUP(A313,projmetadata!$A$2:$D$2036, 4, FALSE)</f>
        <v>186592</v>
      </c>
      <c r="BE313" s="9" t="e">
        <f t="shared" ca="1" si="35"/>
        <v>#NAME?</v>
      </c>
      <c r="BF313" s="6" t="e">
        <f t="shared" ca="1" si="36"/>
        <v>#NAME?</v>
      </c>
      <c r="BG313" s="6">
        <f t="shared" si="37"/>
        <v>3.8565426170468188E-2</v>
      </c>
      <c r="BH313" s="6">
        <f>VLOOKUP(A313, ALL_AP_DATA!$A$2:$D$3600, 3, FALSE)</f>
        <v>1139</v>
      </c>
      <c r="BI313" s="6">
        <f>VLOOKUP(A313, ALL_AP_DATA!$A$2:$E$3600, 5, FALSE)</f>
        <v>7196</v>
      </c>
      <c r="BJ313" s="6">
        <f t="shared" si="33"/>
        <v>3.4562920268972142</v>
      </c>
      <c r="BK313" s="6">
        <f t="shared" si="38"/>
        <v>0.54707012487992313</v>
      </c>
    </row>
    <row r="314" spans="1:63" ht="15.75" customHeight="1" x14ac:dyDescent="0.25">
      <c r="A314" s="6" t="s">
        <v>370</v>
      </c>
      <c r="B314" s="6" t="s">
        <v>64</v>
      </c>
      <c r="C314" s="6">
        <v>33</v>
      </c>
      <c r="D314" s="6">
        <v>358</v>
      </c>
      <c r="E314" s="6">
        <v>31</v>
      </c>
      <c r="F314" s="6">
        <v>1371</v>
      </c>
      <c r="G314" s="6">
        <v>0.29780000000000001</v>
      </c>
      <c r="H314" s="6">
        <v>0.47689999999999999</v>
      </c>
      <c r="I314" s="6">
        <v>0.29749999999999999</v>
      </c>
      <c r="Q314" s="6">
        <v>3</v>
      </c>
      <c r="R314" s="6">
        <v>11</v>
      </c>
      <c r="S314" s="6">
        <v>45</v>
      </c>
      <c r="T314" s="6">
        <v>2736</v>
      </c>
      <c r="U314" s="6">
        <v>9.1999999999999998E-3</v>
      </c>
      <c r="V314" s="6">
        <v>0.69230000000000003</v>
      </c>
      <c r="W314" s="6">
        <v>0.59379999999999999</v>
      </c>
      <c r="X314" s="6">
        <v>66</v>
      </c>
      <c r="Y314" s="6">
        <v>333</v>
      </c>
      <c r="Z314" s="6">
        <v>43</v>
      </c>
      <c r="AA314" s="6">
        <v>2059</v>
      </c>
      <c r="AB314" s="6">
        <v>0.27700000000000002</v>
      </c>
      <c r="AC314" s="6">
        <v>0.66149999999999998</v>
      </c>
      <c r="AD314" s="6">
        <v>0.44679999999999997</v>
      </c>
      <c r="AE314" s="6">
        <v>95</v>
      </c>
      <c r="AF314" s="6">
        <v>475</v>
      </c>
      <c r="AG314" s="6">
        <v>54</v>
      </c>
      <c r="AH314" s="6">
        <v>3118</v>
      </c>
      <c r="AI314" s="6">
        <v>0.3952</v>
      </c>
      <c r="AJ314" s="6">
        <v>0.83079999999999998</v>
      </c>
      <c r="AK314" s="6">
        <v>0.67659999999999998</v>
      </c>
      <c r="AT314" s="6">
        <f t="shared" si="27"/>
        <v>3.8296089385474859</v>
      </c>
      <c r="AU314" s="6" t="str">
        <f t="shared" si="28"/>
        <v/>
      </c>
      <c r="AV314" s="6">
        <f t="shared" si="29"/>
        <v>248.72727272727272</v>
      </c>
      <c r="AW314" s="7">
        <f t="shared" si="30"/>
        <v>6.1831831831831829</v>
      </c>
      <c r="AX314" s="6">
        <f t="shared" si="31"/>
        <v>6.5642105263157893</v>
      </c>
      <c r="AY314" s="6" t="str">
        <f t="shared" si="32"/>
        <v/>
      </c>
      <c r="BA314" s="6">
        <f>VLOOKUP(A314, ALL_AP_DATA!$A$2:$F$3600, 6, FALSE)</f>
        <v>1202</v>
      </c>
      <c r="BB314" s="6" t="e">
        <f t="shared" ca="1" si="34"/>
        <v>#NAME?</v>
      </c>
      <c r="BC314" s="6">
        <f>VLOOKUP(A314,projmetadata!$A$2:$D$2036, 4, FALSE)</f>
        <v>118776</v>
      </c>
      <c r="BE314" s="9" t="e">
        <f t="shared" ca="1" si="35"/>
        <v>#NAME?</v>
      </c>
      <c r="BF314" s="6" t="e">
        <f t="shared" ca="1" si="36"/>
        <v>#NAME?</v>
      </c>
      <c r="BG314" s="6">
        <f t="shared" si="37"/>
        <v>3.8795716306324508E-2</v>
      </c>
      <c r="BH314" s="6">
        <f>VLOOKUP(A314, ALL_AP_DATA!$A$2:$D$3600, 3, FALSE)</f>
        <v>724</v>
      </c>
      <c r="BI314" s="6">
        <f>VLOOKUP(A314, ALL_AP_DATA!$A$2:$E$3600, 5, FALSE)</f>
        <v>4608</v>
      </c>
      <c r="BJ314" s="6">
        <f t="shared" si="33"/>
        <v>3.8336106489184694</v>
      </c>
      <c r="BK314" s="6">
        <f t="shared" si="38"/>
        <v>0.60232945091514145</v>
      </c>
    </row>
    <row r="315" spans="1:63" ht="15.75" customHeight="1" x14ac:dyDescent="0.25">
      <c r="A315" s="6" t="s">
        <v>1038</v>
      </c>
      <c r="B315" s="6" t="s">
        <v>64</v>
      </c>
      <c r="C315" s="6">
        <v>2</v>
      </c>
      <c r="D315" s="6">
        <v>4</v>
      </c>
      <c r="E315" s="6">
        <v>1</v>
      </c>
      <c r="F315" s="6">
        <v>1</v>
      </c>
      <c r="G315" s="6">
        <v>3.6999999999999998E-2</v>
      </c>
      <c r="H315" s="6">
        <v>0.25</v>
      </c>
      <c r="I315" s="6">
        <v>6.4999999999999997E-3</v>
      </c>
      <c r="X315" s="6">
        <v>1</v>
      </c>
      <c r="Y315" s="6">
        <v>9</v>
      </c>
      <c r="Z315" s="6">
        <v>0</v>
      </c>
      <c r="AA315" s="6">
        <v>0</v>
      </c>
      <c r="AB315" s="6">
        <v>8.3299999999999999E-2</v>
      </c>
      <c r="AC315" s="6">
        <v>0</v>
      </c>
      <c r="AD315" s="6">
        <v>0</v>
      </c>
      <c r="AE315" s="6">
        <v>3</v>
      </c>
      <c r="AF315" s="6">
        <v>10</v>
      </c>
      <c r="AG315" s="6">
        <v>1</v>
      </c>
      <c r="AH315" s="6">
        <v>1</v>
      </c>
      <c r="AI315" s="6">
        <v>9.2600000000000002E-2</v>
      </c>
      <c r="AJ315" s="6">
        <v>0.25</v>
      </c>
      <c r="AK315" s="6">
        <v>6.4999999999999997E-3</v>
      </c>
      <c r="AT315" s="6">
        <f t="shared" si="27"/>
        <v>0.25</v>
      </c>
      <c r="AU315" s="6" t="str">
        <f t="shared" si="28"/>
        <v/>
      </c>
      <c r="AV315" s="6" t="str">
        <f t="shared" si="29"/>
        <v/>
      </c>
      <c r="AW315" s="7">
        <f t="shared" si="30"/>
        <v>0</v>
      </c>
      <c r="AX315" s="6">
        <f t="shared" si="31"/>
        <v>0.1</v>
      </c>
      <c r="AY315" s="6" t="str">
        <f t="shared" si="32"/>
        <v/>
      </c>
      <c r="BA315" s="6">
        <f>VLOOKUP(A315, ALL_AP_DATA!$A$2:$F$3600, 6, FALSE)</f>
        <v>108</v>
      </c>
      <c r="BB315" s="6" t="e">
        <f t="shared" ca="1" si="34"/>
        <v>#NAME?</v>
      </c>
      <c r="BC315" s="6">
        <f>VLOOKUP(A315,projmetadata!$A$2:$D$2036, 4, FALSE)</f>
        <v>3939</v>
      </c>
      <c r="BE315" s="9" t="e">
        <f t="shared" ca="1" si="35"/>
        <v>#NAME?</v>
      </c>
      <c r="BF315" s="6" t="e">
        <f t="shared" ca="1" si="36"/>
        <v>#NAME?</v>
      </c>
      <c r="BG315" s="6">
        <f t="shared" si="37"/>
        <v>3.9096217314039096E-2</v>
      </c>
      <c r="BH315" s="6">
        <f>VLOOKUP(A315, ALL_AP_DATA!$A$2:$D$3600, 3, FALSE)</f>
        <v>21</v>
      </c>
      <c r="BI315" s="6">
        <f>VLOOKUP(A315, ALL_AP_DATA!$A$2:$E$3600, 5, FALSE)</f>
        <v>154</v>
      </c>
      <c r="BJ315" s="6">
        <f t="shared" si="33"/>
        <v>1.4259259259259258</v>
      </c>
      <c r="BK315" s="6">
        <f t="shared" si="38"/>
        <v>0.19444444444444445</v>
      </c>
    </row>
    <row r="316" spans="1:63" ht="15.75" customHeight="1" x14ac:dyDescent="0.25">
      <c r="A316" s="6" t="s">
        <v>581</v>
      </c>
      <c r="B316" s="6" t="s">
        <v>64</v>
      </c>
      <c r="C316" s="6">
        <v>19</v>
      </c>
      <c r="D316" s="6">
        <v>79</v>
      </c>
      <c r="E316" s="6">
        <v>21</v>
      </c>
      <c r="F316" s="6">
        <v>223</v>
      </c>
      <c r="G316" s="6">
        <v>0.1341</v>
      </c>
      <c r="H316" s="6">
        <v>0.45650000000000002</v>
      </c>
      <c r="I316" s="6">
        <v>0.1145</v>
      </c>
      <c r="Q316" s="6">
        <v>7</v>
      </c>
      <c r="R316" s="6">
        <v>24</v>
      </c>
      <c r="S316" s="6">
        <v>31</v>
      </c>
      <c r="T316" s="6">
        <v>1255</v>
      </c>
      <c r="U316" s="6">
        <v>4.07E-2</v>
      </c>
      <c r="V316" s="6">
        <v>0.67390000000000005</v>
      </c>
      <c r="W316" s="6">
        <v>0.64459999999999995</v>
      </c>
      <c r="X316" s="6">
        <v>31</v>
      </c>
      <c r="Y316" s="6">
        <v>149</v>
      </c>
      <c r="Z316" s="6">
        <v>38</v>
      </c>
      <c r="AA316" s="6">
        <v>717</v>
      </c>
      <c r="AB316" s="6">
        <v>0.253</v>
      </c>
      <c r="AC316" s="6">
        <v>0.82609999999999995</v>
      </c>
      <c r="AD316" s="6">
        <v>0.36830000000000002</v>
      </c>
      <c r="AE316" s="6">
        <v>39</v>
      </c>
      <c r="AF316" s="6">
        <v>211</v>
      </c>
      <c r="AG316" s="6">
        <v>34</v>
      </c>
      <c r="AH316" s="6">
        <v>439</v>
      </c>
      <c r="AI316" s="6">
        <v>0.35820000000000002</v>
      </c>
      <c r="AJ316" s="6">
        <v>0.73909999999999998</v>
      </c>
      <c r="AK316" s="6">
        <v>0.22550000000000001</v>
      </c>
      <c r="AT316" s="6">
        <f t="shared" si="27"/>
        <v>2.8227848101265822</v>
      </c>
      <c r="AU316" s="6" t="str">
        <f t="shared" si="28"/>
        <v/>
      </c>
      <c r="AV316" s="6">
        <f t="shared" si="29"/>
        <v>52.291666666666664</v>
      </c>
      <c r="AW316" s="7">
        <f t="shared" si="30"/>
        <v>4.8120805369127515</v>
      </c>
      <c r="AX316" s="6">
        <f t="shared" si="31"/>
        <v>2.080568720379147</v>
      </c>
      <c r="AY316" s="6" t="str">
        <f t="shared" si="32"/>
        <v/>
      </c>
      <c r="BA316" s="6">
        <f>VLOOKUP(A316, ALL_AP_DATA!$A$2:$F$3600, 6, FALSE)</f>
        <v>589</v>
      </c>
      <c r="BB316" s="6" t="e">
        <f t="shared" ca="1" si="34"/>
        <v>#NAME?</v>
      </c>
      <c r="BC316" s="6">
        <f>VLOOKUP(A316,projmetadata!$A$2:$D$2036, 4, FALSE)</f>
        <v>49422</v>
      </c>
      <c r="BE316" s="9" t="e">
        <f t="shared" ca="1" si="35"/>
        <v>#NAME?</v>
      </c>
      <c r="BF316" s="6" t="e">
        <f t="shared" ca="1" si="36"/>
        <v>#NAME?</v>
      </c>
      <c r="BG316" s="6">
        <f t="shared" si="37"/>
        <v>3.9395410950588808E-2</v>
      </c>
      <c r="BH316" s="6">
        <f>VLOOKUP(A316, ALL_AP_DATA!$A$2:$D$3600, 3, FALSE)</f>
        <v>326</v>
      </c>
      <c r="BI316" s="6">
        <f>VLOOKUP(A316, ALL_AP_DATA!$A$2:$E$3600, 5, FALSE)</f>
        <v>1947</v>
      </c>
      <c r="BJ316" s="6">
        <f t="shared" si="33"/>
        <v>3.3056027164685911</v>
      </c>
      <c r="BK316" s="6">
        <f t="shared" si="38"/>
        <v>0.5534804753820034</v>
      </c>
    </row>
    <row r="317" spans="1:63" ht="15.75" customHeight="1" x14ac:dyDescent="0.25">
      <c r="A317" s="6" t="s">
        <v>1188</v>
      </c>
      <c r="B317" s="6" t="s">
        <v>64</v>
      </c>
      <c r="C317" s="6">
        <v>1</v>
      </c>
      <c r="D317" s="6">
        <v>11</v>
      </c>
      <c r="E317" s="6">
        <v>3</v>
      </c>
      <c r="F317" s="6">
        <v>399</v>
      </c>
      <c r="G317" s="6">
        <v>4.7E-2</v>
      </c>
      <c r="H317" s="6">
        <v>0.33329999999999999</v>
      </c>
      <c r="I317" s="6">
        <v>0.49809999999999999</v>
      </c>
      <c r="X317" s="6">
        <v>9</v>
      </c>
      <c r="Y317" s="6">
        <v>109</v>
      </c>
      <c r="Z317" s="6">
        <v>4</v>
      </c>
      <c r="AA317" s="6">
        <v>579</v>
      </c>
      <c r="AB317" s="6">
        <v>0.46579999999999999</v>
      </c>
      <c r="AC317" s="6">
        <v>0.44440000000000002</v>
      </c>
      <c r="AD317" s="6">
        <v>0.7228</v>
      </c>
      <c r="AE317" s="6">
        <v>70</v>
      </c>
      <c r="AF317" s="6">
        <v>138</v>
      </c>
      <c r="AG317" s="6">
        <v>8</v>
      </c>
      <c r="AH317" s="6">
        <v>624</v>
      </c>
      <c r="AI317" s="6">
        <v>0.5897</v>
      </c>
      <c r="AJ317" s="6">
        <v>0.88890000000000002</v>
      </c>
      <c r="AK317" s="6">
        <v>0.77900000000000003</v>
      </c>
      <c r="AT317" s="6">
        <f t="shared" si="27"/>
        <v>36.272727272727273</v>
      </c>
      <c r="AU317" s="6" t="str">
        <f t="shared" si="28"/>
        <v/>
      </c>
      <c r="AV317" s="6" t="str">
        <f t="shared" si="29"/>
        <v/>
      </c>
      <c r="AW317" s="7">
        <f t="shared" si="30"/>
        <v>5.3119266055045875</v>
      </c>
      <c r="AX317" s="6">
        <f t="shared" si="31"/>
        <v>4.5217391304347823</v>
      </c>
      <c r="AY317" s="6" t="str">
        <f t="shared" si="32"/>
        <v/>
      </c>
      <c r="BA317" s="6">
        <f>VLOOKUP(A317, ALL_AP_DATA!$A$2:$F$3600, 6, FALSE)</f>
        <v>234</v>
      </c>
      <c r="BB317" s="6" t="e">
        <f t="shared" ca="1" si="34"/>
        <v>#NAME?</v>
      </c>
      <c r="BC317" s="6">
        <f>VLOOKUP(A317,projmetadata!$A$2:$D$2036, 4, FALSE)</f>
        <v>20305</v>
      </c>
      <c r="BE317" s="9" t="e">
        <f t="shared" ca="1" si="35"/>
        <v>#NAME?</v>
      </c>
      <c r="BF317" s="6" t="e">
        <f t="shared" ca="1" si="36"/>
        <v>#NAME?</v>
      </c>
      <c r="BG317" s="6">
        <f t="shared" si="37"/>
        <v>3.9448411721250923E-2</v>
      </c>
      <c r="BH317" s="6">
        <f>VLOOKUP(A317, ALL_AP_DATA!$A$2:$D$3600, 3, FALSE)</f>
        <v>158</v>
      </c>
      <c r="BI317" s="6">
        <f>VLOOKUP(A317, ALL_AP_DATA!$A$2:$E$3600, 5, FALSE)</f>
        <v>801</v>
      </c>
      <c r="BJ317" s="6">
        <f t="shared" si="33"/>
        <v>3.4230769230769229</v>
      </c>
      <c r="BK317" s="6">
        <f t="shared" si="38"/>
        <v>0.67521367521367526</v>
      </c>
    </row>
    <row r="318" spans="1:63" ht="15.75" customHeight="1" x14ac:dyDescent="0.25">
      <c r="A318" s="6" t="s">
        <v>1185</v>
      </c>
      <c r="B318" s="6" t="s">
        <v>64</v>
      </c>
      <c r="C318" s="6">
        <v>7</v>
      </c>
      <c r="D318" s="6">
        <v>21</v>
      </c>
      <c r="E318" s="6">
        <v>0</v>
      </c>
      <c r="F318" s="6">
        <v>0</v>
      </c>
      <c r="G318" s="6">
        <v>6.7299999999999999E-2</v>
      </c>
      <c r="H318" s="6">
        <v>0</v>
      </c>
      <c r="I318" s="6">
        <v>0</v>
      </c>
      <c r="Q318" s="6">
        <v>1</v>
      </c>
      <c r="R318" s="6">
        <v>11</v>
      </c>
      <c r="S318" s="6">
        <v>2</v>
      </c>
      <c r="T318" s="6">
        <v>904</v>
      </c>
      <c r="U318" s="6">
        <v>3.5299999999999998E-2</v>
      </c>
      <c r="V318" s="6">
        <v>0.66669999999999996</v>
      </c>
      <c r="W318" s="6">
        <v>0.98909999999999998</v>
      </c>
      <c r="X318" s="6">
        <v>10</v>
      </c>
      <c r="Y318" s="6">
        <v>65</v>
      </c>
      <c r="Z318" s="6">
        <v>2</v>
      </c>
      <c r="AA318" s="6">
        <v>556</v>
      </c>
      <c r="AB318" s="6">
        <v>0.20830000000000001</v>
      </c>
      <c r="AC318" s="6">
        <v>0.66669999999999996</v>
      </c>
      <c r="AD318" s="6">
        <v>0.60829999999999995</v>
      </c>
      <c r="AE318" s="6">
        <v>38</v>
      </c>
      <c r="AF318" s="6">
        <v>133</v>
      </c>
      <c r="AG318" s="6">
        <v>3</v>
      </c>
      <c r="AH318" s="6">
        <v>178</v>
      </c>
      <c r="AI318" s="6">
        <v>0.42630000000000001</v>
      </c>
      <c r="AJ318" s="6">
        <v>1</v>
      </c>
      <c r="AK318" s="6">
        <v>0.19470000000000001</v>
      </c>
      <c r="AT318" s="6">
        <f t="shared" si="27"/>
        <v>0</v>
      </c>
      <c r="AU318" s="6" t="str">
        <f t="shared" si="28"/>
        <v/>
      </c>
      <c r="AV318" s="6">
        <f t="shared" si="29"/>
        <v>82.181818181818187</v>
      </c>
      <c r="AW318" s="7">
        <f t="shared" si="30"/>
        <v>8.5538461538461537</v>
      </c>
      <c r="AX318" s="6">
        <f t="shared" si="31"/>
        <v>1.3383458646616542</v>
      </c>
      <c r="AY318" s="6" t="str">
        <f t="shared" si="32"/>
        <v/>
      </c>
      <c r="BA318" s="6">
        <f>VLOOKUP(A318, ALL_AP_DATA!$A$2:$F$3600, 6, FALSE)</f>
        <v>312</v>
      </c>
      <c r="BB318" s="6" t="e">
        <f t="shared" ca="1" si="34"/>
        <v>#NAME?</v>
      </c>
      <c r="BC318" s="6">
        <f>VLOOKUP(A318,projmetadata!$A$2:$D$2036, 4, FALSE)</f>
        <v>22988</v>
      </c>
      <c r="BE318" s="9" t="e">
        <f t="shared" ca="1" si="35"/>
        <v>#NAME?</v>
      </c>
      <c r="BF318" s="6" t="e">
        <f t="shared" ca="1" si="36"/>
        <v>#NAME?</v>
      </c>
      <c r="BG318" s="6">
        <f t="shared" si="37"/>
        <v>3.9759874717243779E-2</v>
      </c>
      <c r="BH318" s="6">
        <f>VLOOKUP(A318, ALL_AP_DATA!$A$2:$D$3600, 3, FALSE)</f>
        <v>176</v>
      </c>
      <c r="BI318" s="6">
        <f>VLOOKUP(A318, ALL_AP_DATA!$A$2:$E$3600, 5, FALSE)</f>
        <v>914</v>
      </c>
      <c r="BJ318" s="6">
        <f t="shared" si="33"/>
        <v>2.9294871794871793</v>
      </c>
      <c r="BK318" s="6">
        <f t="shared" si="38"/>
        <v>0.5641025641025641</v>
      </c>
    </row>
    <row r="319" spans="1:63" ht="15.75" customHeight="1" x14ac:dyDescent="0.25">
      <c r="A319" s="6" t="s">
        <v>170</v>
      </c>
      <c r="B319" s="6" t="s">
        <v>64</v>
      </c>
      <c r="C319" s="6">
        <v>2</v>
      </c>
      <c r="D319" s="6">
        <v>17</v>
      </c>
      <c r="E319" s="6">
        <v>10</v>
      </c>
      <c r="F319" s="6">
        <v>127</v>
      </c>
      <c r="G319" s="6">
        <v>9.7100000000000006E-2</v>
      </c>
      <c r="H319" s="6">
        <v>0.625</v>
      </c>
      <c r="I319" s="6">
        <v>0.19939999999999999</v>
      </c>
      <c r="X319" s="6">
        <v>5</v>
      </c>
      <c r="Y319" s="6">
        <v>31</v>
      </c>
      <c r="Z319" s="6">
        <v>11</v>
      </c>
      <c r="AA319" s="6">
        <v>136</v>
      </c>
      <c r="AB319" s="6">
        <v>0.17710000000000001</v>
      </c>
      <c r="AC319" s="6">
        <v>0.6875</v>
      </c>
      <c r="AD319" s="6">
        <v>0.2135</v>
      </c>
      <c r="AE319" s="6">
        <v>21</v>
      </c>
      <c r="AF319" s="6">
        <v>81</v>
      </c>
      <c r="AG319" s="6">
        <v>14</v>
      </c>
      <c r="AH319" s="6">
        <v>444</v>
      </c>
      <c r="AI319" s="6">
        <v>0.46289999999999998</v>
      </c>
      <c r="AJ319" s="6">
        <v>0.875</v>
      </c>
      <c r="AK319" s="6">
        <v>0.69699999999999995</v>
      </c>
      <c r="AT319" s="6">
        <f t="shared" si="27"/>
        <v>7.4705882352941178</v>
      </c>
      <c r="AU319" s="6" t="str">
        <f t="shared" si="28"/>
        <v/>
      </c>
      <c r="AV319" s="6" t="str">
        <f t="shared" si="29"/>
        <v/>
      </c>
      <c r="AW319" s="7">
        <f t="shared" si="30"/>
        <v>4.387096774193548</v>
      </c>
      <c r="AX319" s="6">
        <f t="shared" si="31"/>
        <v>5.4814814814814818</v>
      </c>
      <c r="AY319" s="6" t="str">
        <f t="shared" si="32"/>
        <v/>
      </c>
      <c r="BA319" s="6">
        <f>VLOOKUP(A319, ALL_AP_DATA!$A$2:$F$3600, 6, FALSE)</f>
        <v>175</v>
      </c>
      <c r="BB319" s="6" t="e">
        <f t="shared" ca="1" si="34"/>
        <v>#NAME?</v>
      </c>
      <c r="BC319" s="6">
        <f>VLOOKUP(A319,projmetadata!$A$2:$D$2036, 4, FALSE)</f>
        <v>15884</v>
      </c>
      <c r="BE319" s="9" t="e">
        <f t="shared" ca="1" si="35"/>
        <v>#NAME?</v>
      </c>
      <c r="BF319" s="6" t="e">
        <f t="shared" ca="1" si="36"/>
        <v>#NAME?</v>
      </c>
      <c r="BG319" s="6">
        <f t="shared" si="37"/>
        <v>4.0103248552002015E-2</v>
      </c>
      <c r="BH319" s="6">
        <f>VLOOKUP(A319, ALL_AP_DATA!$A$2:$D$3600, 3, FALSE)</f>
        <v>92</v>
      </c>
      <c r="BI319" s="6">
        <f>VLOOKUP(A319, ALL_AP_DATA!$A$2:$E$3600, 5, FALSE)</f>
        <v>637</v>
      </c>
      <c r="BJ319" s="6">
        <f t="shared" si="33"/>
        <v>3.64</v>
      </c>
      <c r="BK319" s="6">
        <f t="shared" si="38"/>
        <v>0.52571428571428569</v>
      </c>
    </row>
    <row r="320" spans="1:63" ht="15.75" customHeight="1" x14ac:dyDescent="0.25">
      <c r="A320" s="6" t="s">
        <v>208</v>
      </c>
      <c r="B320" s="6" t="s">
        <v>64</v>
      </c>
      <c r="C320" s="6">
        <v>4</v>
      </c>
      <c r="D320" s="6">
        <v>51</v>
      </c>
      <c r="E320" s="6">
        <v>15</v>
      </c>
      <c r="F320" s="6">
        <v>462</v>
      </c>
      <c r="G320" s="6">
        <v>0.24060000000000001</v>
      </c>
      <c r="H320" s="6">
        <v>0.75</v>
      </c>
      <c r="I320" s="6">
        <v>0.66959999999999997</v>
      </c>
      <c r="X320" s="6">
        <v>23</v>
      </c>
      <c r="Y320" s="6">
        <v>87</v>
      </c>
      <c r="Z320" s="6">
        <v>18</v>
      </c>
      <c r="AA320" s="6">
        <v>595</v>
      </c>
      <c r="AB320" s="6">
        <v>0.41039999999999999</v>
      </c>
      <c r="AC320" s="6">
        <v>0.9</v>
      </c>
      <c r="AD320" s="6">
        <v>0.86229999999999996</v>
      </c>
      <c r="AE320" s="6">
        <v>5</v>
      </c>
      <c r="AF320" s="6">
        <v>30</v>
      </c>
      <c r="AG320" s="6">
        <v>12</v>
      </c>
      <c r="AH320" s="6">
        <v>199</v>
      </c>
      <c r="AI320" s="6">
        <v>0.14149999999999999</v>
      </c>
      <c r="AJ320" s="6">
        <v>0.6</v>
      </c>
      <c r="AK320" s="6">
        <v>0.28839999999999999</v>
      </c>
      <c r="AT320" s="6">
        <f t="shared" si="27"/>
        <v>9.0588235294117645</v>
      </c>
      <c r="AU320" s="6" t="str">
        <f t="shared" si="28"/>
        <v/>
      </c>
      <c r="AV320" s="6" t="str">
        <f t="shared" si="29"/>
        <v/>
      </c>
      <c r="AW320" s="7">
        <f t="shared" si="30"/>
        <v>6.8390804597701154</v>
      </c>
      <c r="AX320" s="6">
        <f t="shared" si="31"/>
        <v>6.6333333333333337</v>
      </c>
      <c r="AY320" s="6" t="str">
        <f t="shared" si="32"/>
        <v/>
      </c>
      <c r="BA320" s="6">
        <f>VLOOKUP(A320, ALL_AP_DATA!$A$2:$F$3600, 6, FALSE)</f>
        <v>212</v>
      </c>
      <c r="BB320" s="6" t="e">
        <f t="shared" ca="1" si="34"/>
        <v>#NAME?</v>
      </c>
      <c r="BC320" s="6">
        <f>VLOOKUP(A320,projmetadata!$A$2:$D$2036, 4, FALSE)</f>
        <v>17180</v>
      </c>
      <c r="BE320" s="9" t="e">
        <f t="shared" ca="1" si="35"/>
        <v>#NAME?</v>
      </c>
      <c r="BF320" s="6" t="e">
        <f t="shared" ca="1" si="36"/>
        <v>#NAME?</v>
      </c>
      <c r="BG320" s="6">
        <f t="shared" si="37"/>
        <v>4.0162980209545986E-2</v>
      </c>
      <c r="BH320" s="6">
        <f>VLOOKUP(A320, ALL_AP_DATA!$A$2:$D$3600, 3, FALSE)</f>
        <v>100</v>
      </c>
      <c r="BI320" s="6">
        <f>VLOOKUP(A320, ALL_AP_DATA!$A$2:$E$3600, 5, FALSE)</f>
        <v>690</v>
      </c>
      <c r="BJ320" s="6">
        <f t="shared" si="33"/>
        <v>3.2547169811320753</v>
      </c>
      <c r="BK320" s="6">
        <f t="shared" si="38"/>
        <v>0.47169811320754718</v>
      </c>
    </row>
    <row r="321" spans="1:63" ht="15.75" customHeight="1" x14ac:dyDescent="0.25">
      <c r="A321" s="6" t="s">
        <v>742</v>
      </c>
      <c r="B321" s="6" t="s">
        <v>64</v>
      </c>
      <c r="C321" s="6">
        <v>6</v>
      </c>
      <c r="D321" s="6">
        <v>29</v>
      </c>
      <c r="E321" s="6">
        <v>14</v>
      </c>
      <c r="F321" s="6">
        <v>246</v>
      </c>
      <c r="G321" s="6">
        <v>0.107</v>
      </c>
      <c r="H321" s="6">
        <v>0.34150000000000003</v>
      </c>
      <c r="I321" s="6">
        <v>0.12709999999999999</v>
      </c>
      <c r="Q321" s="6">
        <v>2</v>
      </c>
      <c r="R321" s="6">
        <v>4</v>
      </c>
      <c r="S321" s="6">
        <v>5</v>
      </c>
      <c r="T321" s="6">
        <v>731</v>
      </c>
      <c r="U321" s="6">
        <v>1.4800000000000001E-2</v>
      </c>
      <c r="V321" s="6">
        <v>0.122</v>
      </c>
      <c r="W321" s="6">
        <v>0.37780000000000002</v>
      </c>
      <c r="X321" s="6">
        <v>10</v>
      </c>
      <c r="Y321" s="6">
        <v>84</v>
      </c>
      <c r="Z321" s="6">
        <v>31</v>
      </c>
      <c r="AA321" s="6">
        <v>600</v>
      </c>
      <c r="AB321" s="6">
        <v>0.31</v>
      </c>
      <c r="AC321" s="6">
        <v>0.75609999999999999</v>
      </c>
      <c r="AD321" s="6">
        <v>0.31009999999999999</v>
      </c>
      <c r="AE321" s="6">
        <v>20</v>
      </c>
      <c r="AF321" s="6">
        <v>84</v>
      </c>
      <c r="AG321" s="6">
        <v>21</v>
      </c>
      <c r="AH321" s="6">
        <v>887</v>
      </c>
      <c r="AI321" s="6">
        <v>0.31</v>
      </c>
      <c r="AJ321" s="6">
        <v>0.51219999999999999</v>
      </c>
      <c r="AK321" s="6">
        <v>0.45839999999999997</v>
      </c>
      <c r="AT321" s="6">
        <f t="shared" si="27"/>
        <v>8.4827586206896548</v>
      </c>
      <c r="AU321" s="6" t="str">
        <f t="shared" si="28"/>
        <v/>
      </c>
      <c r="AV321" s="6">
        <f t="shared" si="29"/>
        <v>182.75</v>
      </c>
      <c r="AW321" s="7">
        <f t="shared" si="30"/>
        <v>7.1428571428571432</v>
      </c>
      <c r="AX321" s="6">
        <f t="shared" si="31"/>
        <v>10.55952380952381</v>
      </c>
      <c r="AY321" s="6" t="str">
        <f t="shared" si="32"/>
        <v/>
      </c>
      <c r="BA321" s="6">
        <f>VLOOKUP(A321, ALL_AP_DATA!$A$2:$F$3600, 6, FALSE)</f>
        <v>271</v>
      </c>
      <c r="BB321" s="6" t="e">
        <f t="shared" ca="1" si="34"/>
        <v>#NAME?</v>
      </c>
      <c r="BC321" s="6">
        <f>VLOOKUP(A321,projmetadata!$A$2:$D$2036, 4, FALSE)</f>
        <v>47323</v>
      </c>
      <c r="BE321" s="9" t="e">
        <f t="shared" ca="1" si="35"/>
        <v>#NAME?</v>
      </c>
      <c r="BF321" s="6" t="e">
        <f t="shared" ca="1" si="36"/>
        <v>#NAME?</v>
      </c>
      <c r="BG321" s="6">
        <f t="shared" si="37"/>
        <v>4.0889208207425566E-2</v>
      </c>
      <c r="BH321" s="6">
        <f>VLOOKUP(A321, ALL_AP_DATA!$A$2:$D$3600, 3, FALSE)</f>
        <v>138</v>
      </c>
      <c r="BI321" s="6">
        <f>VLOOKUP(A321, ALL_AP_DATA!$A$2:$E$3600, 5, FALSE)</f>
        <v>1935</v>
      </c>
      <c r="BJ321" s="6">
        <f t="shared" si="33"/>
        <v>7.1402214022140225</v>
      </c>
      <c r="BK321" s="6">
        <f t="shared" si="38"/>
        <v>0.5092250922509225</v>
      </c>
    </row>
    <row r="322" spans="1:63" ht="15.75" customHeight="1" x14ac:dyDescent="0.25">
      <c r="A322" s="6" t="s">
        <v>1086</v>
      </c>
      <c r="B322" s="6" t="s">
        <v>64</v>
      </c>
      <c r="J322" s="6">
        <v>1</v>
      </c>
      <c r="K322" s="6">
        <v>10</v>
      </c>
      <c r="L322" s="6">
        <v>2</v>
      </c>
      <c r="M322" s="6">
        <v>386</v>
      </c>
      <c r="N322" s="6">
        <v>2.3199999999999998E-2</v>
      </c>
      <c r="O322" s="6">
        <v>0.2</v>
      </c>
      <c r="P322" s="6">
        <v>0.46560000000000001</v>
      </c>
      <c r="Q322" s="6">
        <v>4</v>
      </c>
      <c r="R322" s="6">
        <v>38</v>
      </c>
      <c r="S322" s="6">
        <v>7</v>
      </c>
      <c r="T322" s="6">
        <v>814</v>
      </c>
      <c r="U322" s="6">
        <v>8.8200000000000001E-2</v>
      </c>
      <c r="V322" s="6">
        <v>0.7</v>
      </c>
      <c r="W322" s="6">
        <v>0.9819</v>
      </c>
      <c r="X322" s="6">
        <v>3</v>
      </c>
      <c r="Y322" s="6">
        <v>27</v>
      </c>
      <c r="Z322" s="6">
        <v>4</v>
      </c>
      <c r="AA322" s="6">
        <v>252</v>
      </c>
      <c r="AB322" s="6">
        <v>6.2600000000000003E-2</v>
      </c>
      <c r="AC322" s="6">
        <v>0.4</v>
      </c>
      <c r="AD322" s="6">
        <v>0.30399999999999999</v>
      </c>
      <c r="AE322" s="6">
        <v>22</v>
      </c>
      <c r="AF322" s="6">
        <v>121</v>
      </c>
      <c r="AG322" s="6">
        <v>9</v>
      </c>
      <c r="AH322" s="6">
        <v>454</v>
      </c>
      <c r="AI322" s="6">
        <v>0.28070000000000001</v>
      </c>
      <c r="AJ322" s="6">
        <v>0.9</v>
      </c>
      <c r="AK322" s="6">
        <v>0.54759999999999998</v>
      </c>
      <c r="AT322" s="6" t="str">
        <f t="shared" si="27"/>
        <v/>
      </c>
      <c r="AU322" s="6">
        <f t="shared" si="28"/>
        <v>38.6</v>
      </c>
      <c r="AV322" s="6">
        <f t="shared" si="29"/>
        <v>21.421052631578949</v>
      </c>
      <c r="AW322" s="7">
        <f t="shared" si="30"/>
        <v>9.3333333333333339</v>
      </c>
      <c r="AX322" s="6">
        <f t="shared" si="31"/>
        <v>3.7520661157024793</v>
      </c>
      <c r="AY322" s="6" t="str">
        <f t="shared" si="32"/>
        <v/>
      </c>
      <c r="BA322" s="6">
        <f>VLOOKUP(A322, ALL_AP_DATA!$A$2:$F$3600, 6, FALSE)</f>
        <v>431</v>
      </c>
      <c r="BB322" s="6" t="e">
        <f t="shared" ca="1" si="34"/>
        <v>#NAME?</v>
      </c>
      <c r="BC322" s="6">
        <f>VLOOKUP(A322,projmetadata!$A$2:$D$2036, 4, FALSE)</f>
        <v>20161</v>
      </c>
      <c r="BE322" s="9" t="e">
        <f t="shared" ca="1" si="35"/>
        <v>#NAME?</v>
      </c>
      <c r="BF322" s="6" t="e">
        <f t="shared" ca="1" si="36"/>
        <v>#NAME?</v>
      </c>
      <c r="BG322" s="6">
        <f t="shared" si="37"/>
        <v>4.1118992113486436E-2</v>
      </c>
      <c r="BH322" s="6">
        <f>VLOOKUP(A322, ALL_AP_DATA!$A$2:$D$3600, 3, FALSE)</f>
        <v>147</v>
      </c>
      <c r="BI322" s="6">
        <f>VLOOKUP(A322, ALL_AP_DATA!$A$2:$E$3600, 5, FALSE)</f>
        <v>829</v>
      </c>
      <c r="BJ322" s="6">
        <f t="shared" si="33"/>
        <v>1.9234338747099768</v>
      </c>
      <c r="BK322" s="6">
        <f t="shared" si="38"/>
        <v>0.34106728538283065</v>
      </c>
    </row>
    <row r="323" spans="1:63" ht="15.75" customHeight="1" x14ac:dyDescent="0.25">
      <c r="A323" s="6" t="s">
        <v>853</v>
      </c>
      <c r="B323" s="6" t="s">
        <v>64</v>
      </c>
      <c r="C323" s="6">
        <v>13</v>
      </c>
      <c r="D323" s="6">
        <v>29</v>
      </c>
      <c r="E323" s="6">
        <v>4</v>
      </c>
      <c r="F323" s="6">
        <v>81</v>
      </c>
      <c r="G323" s="6">
        <v>0.23769999999999999</v>
      </c>
      <c r="H323" s="6">
        <v>0.28570000000000001</v>
      </c>
      <c r="I323" s="6">
        <v>0.32790000000000002</v>
      </c>
      <c r="X323" s="6">
        <v>5</v>
      </c>
      <c r="Y323" s="6">
        <v>49</v>
      </c>
      <c r="Z323" s="6">
        <v>9</v>
      </c>
      <c r="AA323" s="6">
        <v>169</v>
      </c>
      <c r="AB323" s="6">
        <v>0.40160000000000001</v>
      </c>
      <c r="AC323" s="6">
        <v>0.64290000000000003</v>
      </c>
      <c r="AD323" s="6">
        <v>0.68420000000000003</v>
      </c>
      <c r="AE323" s="6">
        <v>17</v>
      </c>
      <c r="AF323" s="6">
        <v>76</v>
      </c>
      <c r="AG323" s="6">
        <v>11</v>
      </c>
      <c r="AH323" s="6">
        <v>173</v>
      </c>
      <c r="AI323" s="6">
        <v>0.623</v>
      </c>
      <c r="AJ323" s="6">
        <v>0.78569999999999995</v>
      </c>
      <c r="AK323" s="6">
        <v>0.70040000000000002</v>
      </c>
      <c r="AT323" s="6">
        <f t="shared" si="27"/>
        <v>2.7931034482758621</v>
      </c>
      <c r="AU323" s="6" t="str">
        <f t="shared" si="28"/>
        <v/>
      </c>
      <c r="AV323" s="6" t="str">
        <f t="shared" si="29"/>
        <v/>
      </c>
      <c r="AW323" s="7">
        <f t="shared" si="30"/>
        <v>3.4489795918367347</v>
      </c>
      <c r="AX323" s="6">
        <f t="shared" si="31"/>
        <v>2.2763157894736841</v>
      </c>
      <c r="AY323" s="6" t="str">
        <f t="shared" si="32"/>
        <v/>
      </c>
      <c r="BA323" s="6">
        <f>VLOOKUP(A323, ALL_AP_DATA!$A$2:$F$3600, 6, FALSE)</f>
        <v>122</v>
      </c>
      <c r="BB323" s="6" t="e">
        <f t="shared" ca="1" si="34"/>
        <v>#NAME?</v>
      </c>
      <c r="BC323" s="6">
        <f>VLOOKUP(A323,projmetadata!$A$2:$D$2036, 4, FALSE)</f>
        <v>5982</v>
      </c>
      <c r="BE323" s="9" t="e">
        <f t="shared" ca="1" si="35"/>
        <v>#NAME?</v>
      </c>
      <c r="BF323" s="6" t="e">
        <f t="shared" ca="1" si="36"/>
        <v>#NAME?</v>
      </c>
      <c r="BG323" s="6">
        <f t="shared" si="37"/>
        <v>4.1290538281511198E-2</v>
      </c>
      <c r="BH323" s="6">
        <f>VLOOKUP(A323, ALL_AP_DATA!$A$2:$D$3600, 3, FALSE)</f>
        <v>93</v>
      </c>
      <c r="BI323" s="6">
        <f>VLOOKUP(A323, ALL_AP_DATA!$A$2:$E$3600, 5, FALSE)</f>
        <v>247</v>
      </c>
      <c r="BJ323" s="6">
        <f t="shared" si="33"/>
        <v>2.0245901639344264</v>
      </c>
      <c r="BK323" s="6">
        <f t="shared" si="38"/>
        <v>0.76229508196721307</v>
      </c>
    </row>
    <row r="324" spans="1:63" ht="15.75" customHeight="1" x14ac:dyDescent="0.25">
      <c r="A324" s="6" t="s">
        <v>1002</v>
      </c>
      <c r="B324" s="6" t="s">
        <v>64</v>
      </c>
      <c r="C324" s="6">
        <v>15</v>
      </c>
      <c r="D324" s="6">
        <v>122</v>
      </c>
      <c r="E324" s="6">
        <v>26</v>
      </c>
      <c r="F324" s="6">
        <v>323</v>
      </c>
      <c r="G324" s="6">
        <v>9.7500000000000003E-2</v>
      </c>
      <c r="H324" s="6">
        <v>0.43330000000000002</v>
      </c>
      <c r="I324" s="6">
        <v>0.1263</v>
      </c>
      <c r="Q324" s="6">
        <v>4</v>
      </c>
      <c r="R324" s="6">
        <v>19</v>
      </c>
      <c r="S324" s="6">
        <v>25</v>
      </c>
      <c r="T324" s="6">
        <v>650</v>
      </c>
      <c r="U324" s="6">
        <v>1.52E-2</v>
      </c>
      <c r="V324" s="6">
        <v>0.41670000000000001</v>
      </c>
      <c r="W324" s="6">
        <v>0.25409999999999999</v>
      </c>
      <c r="X324" s="6">
        <v>47</v>
      </c>
      <c r="Y324" s="6">
        <v>178</v>
      </c>
      <c r="Z324" s="6">
        <v>36</v>
      </c>
      <c r="AA324" s="6">
        <v>390</v>
      </c>
      <c r="AB324" s="6">
        <v>0.14230000000000001</v>
      </c>
      <c r="AC324" s="6">
        <v>0.6</v>
      </c>
      <c r="AD324" s="6">
        <v>0.1525</v>
      </c>
      <c r="AE324" s="6">
        <v>48</v>
      </c>
      <c r="AF324" s="6">
        <v>199</v>
      </c>
      <c r="AG324" s="6">
        <v>34</v>
      </c>
      <c r="AH324" s="6">
        <v>376</v>
      </c>
      <c r="AI324" s="6">
        <v>0.15909999999999999</v>
      </c>
      <c r="AJ324" s="6">
        <v>0.56669999999999998</v>
      </c>
      <c r="AK324" s="6">
        <v>0.14699999999999999</v>
      </c>
      <c r="AT324" s="6">
        <f t="shared" si="27"/>
        <v>2.6475409836065573</v>
      </c>
      <c r="AU324" s="6" t="str">
        <f t="shared" si="28"/>
        <v/>
      </c>
      <c r="AV324" s="6">
        <f t="shared" si="29"/>
        <v>34.210526315789473</v>
      </c>
      <c r="AW324" s="7">
        <f t="shared" si="30"/>
        <v>2.191011235955056</v>
      </c>
      <c r="AX324" s="6">
        <f t="shared" si="31"/>
        <v>1.8894472361809045</v>
      </c>
      <c r="AY324" s="6" t="str">
        <f t="shared" si="32"/>
        <v/>
      </c>
      <c r="BA324" s="6">
        <f>VLOOKUP(A324, ALL_AP_DATA!$A$2:$F$3600, 6, FALSE)</f>
        <v>1251</v>
      </c>
      <c r="BB324" s="6" t="e">
        <f t="shared" ca="1" si="34"/>
        <v>#NAME?</v>
      </c>
      <c r="BC324" s="6">
        <f>VLOOKUP(A324,projmetadata!$A$2:$D$2036, 4, FALSE)</f>
        <v>61715</v>
      </c>
      <c r="BE324" s="9" t="e">
        <f t="shared" ca="1" si="35"/>
        <v>#NAME?</v>
      </c>
      <c r="BF324" s="6" t="e">
        <f t="shared" ca="1" si="36"/>
        <v>#NAME?</v>
      </c>
      <c r="BG324" s="6">
        <f t="shared" si="37"/>
        <v>4.1448594344972861E-2</v>
      </c>
      <c r="BH324" s="6">
        <f>VLOOKUP(A324, ALL_AP_DATA!$A$2:$D$3600, 3, FALSE)</f>
        <v>326</v>
      </c>
      <c r="BI324" s="6">
        <f>VLOOKUP(A324, ALL_AP_DATA!$A$2:$E$3600, 5, FALSE)</f>
        <v>2558</v>
      </c>
      <c r="BJ324" s="6">
        <f t="shared" si="33"/>
        <v>2.0447641886490806</v>
      </c>
      <c r="BK324" s="6">
        <f t="shared" si="38"/>
        <v>0.26059152677857716</v>
      </c>
    </row>
    <row r="325" spans="1:63" ht="15.75" customHeight="1" x14ac:dyDescent="0.25">
      <c r="A325" s="6" t="s">
        <v>1180</v>
      </c>
      <c r="B325" s="6" t="s">
        <v>64</v>
      </c>
      <c r="C325" s="6">
        <v>5</v>
      </c>
      <c r="D325" s="6">
        <v>12</v>
      </c>
      <c r="E325" s="6">
        <v>2</v>
      </c>
      <c r="F325" s="6">
        <v>39</v>
      </c>
      <c r="G325" s="6">
        <v>2.4299999999999999E-2</v>
      </c>
      <c r="H325" s="6">
        <v>7.1400000000000005E-2</v>
      </c>
      <c r="I325" s="6">
        <v>2.3400000000000001E-2</v>
      </c>
      <c r="Q325" s="6">
        <v>2</v>
      </c>
      <c r="R325" s="6">
        <v>5</v>
      </c>
      <c r="S325" s="6">
        <v>4</v>
      </c>
      <c r="T325" s="6">
        <v>61</v>
      </c>
      <c r="U325" s="6">
        <v>1.01E-2</v>
      </c>
      <c r="V325" s="6">
        <v>0.1429</v>
      </c>
      <c r="W325" s="6">
        <v>3.6600000000000001E-2</v>
      </c>
      <c r="X325" s="6">
        <v>20</v>
      </c>
      <c r="Y325" s="6">
        <v>82</v>
      </c>
      <c r="Z325" s="6">
        <v>13</v>
      </c>
      <c r="AA325" s="6">
        <v>373</v>
      </c>
      <c r="AB325" s="6">
        <v>0.16600000000000001</v>
      </c>
      <c r="AC325" s="6">
        <v>0.46429999999999999</v>
      </c>
      <c r="AD325" s="6">
        <v>0.22359999999999999</v>
      </c>
      <c r="AE325" s="6">
        <v>32</v>
      </c>
      <c r="AF325" s="6">
        <v>116</v>
      </c>
      <c r="AG325" s="6">
        <v>13</v>
      </c>
      <c r="AH325" s="6">
        <v>704</v>
      </c>
      <c r="AI325" s="6">
        <v>0.23480000000000001</v>
      </c>
      <c r="AJ325" s="6">
        <v>0.46429999999999999</v>
      </c>
      <c r="AK325" s="6">
        <v>0.42209999999999998</v>
      </c>
      <c r="AT325" s="6">
        <f t="shared" si="27"/>
        <v>3.25</v>
      </c>
      <c r="AU325" s="6" t="str">
        <f t="shared" si="28"/>
        <v/>
      </c>
      <c r="AV325" s="6">
        <f t="shared" si="29"/>
        <v>12.2</v>
      </c>
      <c r="AW325" s="7">
        <f t="shared" si="30"/>
        <v>4.5487804878048781</v>
      </c>
      <c r="AX325" s="6">
        <f t="shared" si="31"/>
        <v>6.068965517241379</v>
      </c>
      <c r="AY325" s="6" t="str">
        <f t="shared" si="32"/>
        <v/>
      </c>
      <c r="BA325" s="6">
        <f>VLOOKUP(A325, ALL_AP_DATA!$A$2:$F$3600, 6, FALSE)</f>
        <v>494</v>
      </c>
      <c r="BB325" s="6" t="e">
        <f t="shared" ca="1" si="34"/>
        <v>#NAME?</v>
      </c>
      <c r="BC325" s="6">
        <f>VLOOKUP(A325,projmetadata!$A$2:$D$2036, 4, FALSE)</f>
        <v>39853</v>
      </c>
      <c r="BE325" s="9" t="e">
        <f t="shared" ca="1" si="35"/>
        <v>#NAME?</v>
      </c>
      <c r="BF325" s="6" t="e">
        <f t="shared" ca="1" si="36"/>
        <v>#NAME?</v>
      </c>
      <c r="BG325" s="6">
        <f t="shared" si="37"/>
        <v>4.1853812761899985E-2</v>
      </c>
      <c r="BH325" s="6">
        <f>VLOOKUP(A325, ALL_AP_DATA!$A$2:$D$3600, 3, FALSE)</f>
        <v>175</v>
      </c>
      <c r="BI325" s="6">
        <f>VLOOKUP(A325, ALL_AP_DATA!$A$2:$E$3600, 5, FALSE)</f>
        <v>1668</v>
      </c>
      <c r="BJ325" s="6">
        <f t="shared" si="33"/>
        <v>3.3765182186234819</v>
      </c>
      <c r="BK325" s="6">
        <f t="shared" si="38"/>
        <v>0.354251012145749</v>
      </c>
    </row>
    <row r="326" spans="1:63" ht="15.75" customHeight="1" x14ac:dyDescent="0.25">
      <c r="A326" s="6" t="s">
        <v>1277</v>
      </c>
      <c r="B326" s="6" t="s">
        <v>64</v>
      </c>
      <c r="C326" s="6">
        <v>11</v>
      </c>
      <c r="D326" s="6">
        <v>489</v>
      </c>
      <c r="E326" s="6">
        <v>13</v>
      </c>
      <c r="F326" s="6">
        <v>989</v>
      </c>
      <c r="G326" s="6">
        <v>0.1699</v>
      </c>
      <c r="H326" s="6">
        <v>0.2</v>
      </c>
      <c r="I326" s="6">
        <v>0.1202</v>
      </c>
      <c r="Q326" s="6">
        <v>6</v>
      </c>
      <c r="R326" s="6">
        <v>16</v>
      </c>
      <c r="S326" s="6">
        <v>16</v>
      </c>
      <c r="T326" s="6">
        <v>2609</v>
      </c>
      <c r="U326" s="6">
        <v>5.5999999999999999E-3</v>
      </c>
      <c r="V326" s="6">
        <v>0.2462</v>
      </c>
      <c r="W326" s="6">
        <v>0.317</v>
      </c>
      <c r="X326" s="6">
        <v>68</v>
      </c>
      <c r="Y326" s="6">
        <v>790</v>
      </c>
      <c r="Z326" s="6">
        <v>54</v>
      </c>
      <c r="AA326" s="6">
        <v>3283</v>
      </c>
      <c r="AB326" s="6">
        <v>0.27450000000000002</v>
      </c>
      <c r="AC326" s="6">
        <v>0.83079999999999998</v>
      </c>
      <c r="AD326" s="6">
        <v>0.39900000000000002</v>
      </c>
      <c r="AE326" s="6">
        <v>112</v>
      </c>
      <c r="AF326" s="6">
        <v>544</v>
      </c>
      <c r="AG326" s="6">
        <v>31</v>
      </c>
      <c r="AH326" s="6">
        <v>2536</v>
      </c>
      <c r="AI326" s="6">
        <v>0.189</v>
      </c>
      <c r="AJ326" s="6">
        <v>0.47689999999999999</v>
      </c>
      <c r="AK326" s="6">
        <v>0.30819999999999997</v>
      </c>
      <c r="AT326" s="6">
        <f t="shared" si="27"/>
        <v>2.0224948875255624</v>
      </c>
      <c r="AU326" s="6" t="str">
        <f t="shared" si="28"/>
        <v/>
      </c>
      <c r="AV326" s="6">
        <f t="shared" si="29"/>
        <v>163.0625</v>
      </c>
      <c r="AW326" s="7">
        <f t="shared" si="30"/>
        <v>4.1556962025316455</v>
      </c>
      <c r="AX326" s="6">
        <f t="shared" si="31"/>
        <v>4.6617647058823533</v>
      </c>
      <c r="AY326" s="6" t="str">
        <f t="shared" si="32"/>
        <v/>
      </c>
      <c r="BA326" s="6">
        <f>VLOOKUP(A326, ALL_AP_DATA!$A$2:$F$3600, 6, FALSE)</f>
        <v>2878</v>
      </c>
      <c r="BB326" s="6" t="e">
        <f t="shared" ca="1" si="34"/>
        <v>#NAME?</v>
      </c>
      <c r="BC326" s="6">
        <f>VLOOKUP(A326,projmetadata!$A$2:$D$2036, 4, FALSE)</f>
        <v>195523</v>
      </c>
      <c r="BE326" s="9" t="e">
        <f t="shared" ca="1" si="35"/>
        <v>#NAME?</v>
      </c>
      <c r="BF326" s="6" t="e">
        <f t="shared" ca="1" si="36"/>
        <v>#NAME?</v>
      </c>
      <c r="BG326" s="6">
        <f t="shared" si="37"/>
        <v>4.208712018534904E-2</v>
      </c>
      <c r="BH326" s="6">
        <f>VLOOKUP(A326, ALL_AP_DATA!$A$2:$D$3600, 3, FALSE)</f>
        <v>1010</v>
      </c>
      <c r="BI326" s="6">
        <f>VLOOKUP(A326, ALL_AP_DATA!$A$2:$E$3600, 5, FALSE)</f>
        <v>8229</v>
      </c>
      <c r="BJ326" s="6">
        <f t="shared" si="33"/>
        <v>2.8592772758860319</v>
      </c>
      <c r="BK326" s="6">
        <f t="shared" si="38"/>
        <v>0.35093815149409313</v>
      </c>
    </row>
    <row r="327" spans="1:63" ht="15.75" customHeight="1" x14ac:dyDescent="0.25">
      <c r="A327" s="6" t="s">
        <v>541</v>
      </c>
      <c r="B327" s="6" t="s">
        <v>64</v>
      </c>
      <c r="C327" s="6">
        <v>38</v>
      </c>
      <c r="D327" s="6">
        <v>424</v>
      </c>
      <c r="E327" s="6">
        <v>11</v>
      </c>
      <c r="F327" s="6">
        <v>247</v>
      </c>
      <c r="G327" s="6">
        <v>0.222</v>
      </c>
      <c r="H327" s="6">
        <v>0.1618</v>
      </c>
      <c r="I327" s="6">
        <v>2.4799999999999999E-2</v>
      </c>
      <c r="Q327" s="6">
        <v>5</v>
      </c>
      <c r="R327" s="6">
        <v>17</v>
      </c>
      <c r="S327" s="6">
        <v>23</v>
      </c>
      <c r="T327" s="6">
        <v>1284</v>
      </c>
      <c r="U327" s="6">
        <v>8.8999999999999999E-3</v>
      </c>
      <c r="V327" s="6">
        <v>0.3382</v>
      </c>
      <c r="W327" s="6">
        <v>0.129</v>
      </c>
      <c r="X327" s="6">
        <v>102</v>
      </c>
      <c r="Y327" s="6">
        <v>689</v>
      </c>
      <c r="Z327" s="6">
        <v>24</v>
      </c>
      <c r="AA327" s="6">
        <v>1307</v>
      </c>
      <c r="AB327" s="6">
        <v>0.36070000000000002</v>
      </c>
      <c r="AC327" s="6">
        <v>0.35289999999999999</v>
      </c>
      <c r="AD327" s="6">
        <v>0.1313</v>
      </c>
      <c r="AE327" s="6">
        <v>114</v>
      </c>
      <c r="AF327" s="6">
        <v>585</v>
      </c>
      <c r="AG327" s="6">
        <v>50</v>
      </c>
      <c r="AH327" s="6">
        <v>3834</v>
      </c>
      <c r="AI327" s="6">
        <v>0.30630000000000002</v>
      </c>
      <c r="AJ327" s="6">
        <v>0.73529999999999995</v>
      </c>
      <c r="AK327" s="6">
        <v>0.38519999999999999</v>
      </c>
      <c r="AT327" s="6">
        <f t="shared" si="27"/>
        <v>0.58254716981132071</v>
      </c>
      <c r="AU327" s="6" t="str">
        <f t="shared" si="28"/>
        <v/>
      </c>
      <c r="AV327" s="6">
        <f t="shared" si="29"/>
        <v>75.529411764705884</v>
      </c>
      <c r="AW327" s="7">
        <f t="shared" si="30"/>
        <v>1.8969521044992743</v>
      </c>
      <c r="AX327" s="6">
        <f t="shared" si="31"/>
        <v>6.5538461538461537</v>
      </c>
      <c r="AY327" s="6" t="str">
        <f t="shared" si="32"/>
        <v/>
      </c>
      <c r="BA327" s="6">
        <f>VLOOKUP(A327, ALL_AP_DATA!$A$2:$F$3600, 6, FALSE)</f>
        <v>1910</v>
      </c>
      <c r="BB327" s="6" t="e">
        <f t="shared" ca="1" si="34"/>
        <v>#NAME?</v>
      </c>
      <c r="BC327" s="6">
        <f>VLOOKUP(A327,projmetadata!$A$2:$D$2036, 4, FALSE)</f>
        <v>236035</v>
      </c>
      <c r="BE327" s="9" t="e">
        <f t="shared" ca="1" si="35"/>
        <v>#NAME?</v>
      </c>
      <c r="BF327" s="6" t="e">
        <f t="shared" ca="1" si="36"/>
        <v>#NAME?</v>
      </c>
      <c r="BG327" s="6">
        <f t="shared" si="37"/>
        <v>4.2167475162581819E-2</v>
      </c>
      <c r="BH327" s="6">
        <f>VLOOKUP(A327, ALL_AP_DATA!$A$2:$D$3600, 3, FALSE)</f>
        <v>1083</v>
      </c>
      <c r="BI327" s="6">
        <f>VLOOKUP(A327, ALL_AP_DATA!$A$2:$E$3600, 5, FALSE)</f>
        <v>9953</v>
      </c>
      <c r="BJ327" s="6">
        <f t="shared" si="33"/>
        <v>5.2109947643979053</v>
      </c>
      <c r="BK327" s="6">
        <f t="shared" si="38"/>
        <v>0.56701570680628277</v>
      </c>
    </row>
    <row r="328" spans="1:63" ht="15.75" customHeight="1" x14ac:dyDescent="0.25">
      <c r="A328" s="6" t="s">
        <v>745</v>
      </c>
      <c r="B328" s="6" t="s">
        <v>64</v>
      </c>
      <c r="C328" s="6">
        <v>12</v>
      </c>
      <c r="D328" s="6">
        <v>48</v>
      </c>
      <c r="E328" s="6">
        <v>11</v>
      </c>
      <c r="F328" s="6">
        <v>224</v>
      </c>
      <c r="G328" s="6">
        <v>0.11509999999999999</v>
      </c>
      <c r="H328" s="6">
        <v>0.22450000000000001</v>
      </c>
      <c r="I328" s="6">
        <v>9.9299999999999999E-2</v>
      </c>
      <c r="Q328" s="6">
        <v>4</v>
      </c>
      <c r="R328" s="6">
        <v>13</v>
      </c>
      <c r="S328" s="6">
        <v>25</v>
      </c>
      <c r="T328" s="6">
        <v>660</v>
      </c>
      <c r="U328" s="6">
        <v>3.1199999999999999E-2</v>
      </c>
      <c r="V328" s="6">
        <v>0.51019999999999999</v>
      </c>
      <c r="W328" s="6">
        <v>0.29270000000000002</v>
      </c>
      <c r="X328" s="6">
        <v>8</v>
      </c>
      <c r="Y328" s="6">
        <v>62</v>
      </c>
      <c r="Z328" s="6">
        <v>22</v>
      </c>
      <c r="AA328" s="6">
        <v>449</v>
      </c>
      <c r="AB328" s="6">
        <v>0.1487</v>
      </c>
      <c r="AC328" s="6">
        <v>0.44900000000000001</v>
      </c>
      <c r="AD328" s="6">
        <v>0.1991</v>
      </c>
      <c r="AE328" s="6">
        <v>15</v>
      </c>
      <c r="AF328" s="6">
        <v>82</v>
      </c>
      <c r="AG328" s="6">
        <v>16</v>
      </c>
      <c r="AH328" s="6">
        <v>548</v>
      </c>
      <c r="AI328" s="6">
        <v>0.1966</v>
      </c>
      <c r="AJ328" s="6">
        <v>0.32650000000000001</v>
      </c>
      <c r="AK328" s="6">
        <v>0.24299999999999999</v>
      </c>
      <c r="AT328" s="6">
        <f t="shared" si="27"/>
        <v>4.666666666666667</v>
      </c>
      <c r="AU328" s="6" t="str">
        <f t="shared" si="28"/>
        <v/>
      </c>
      <c r="AV328" s="6">
        <f t="shared" si="29"/>
        <v>50.769230769230766</v>
      </c>
      <c r="AW328" s="7">
        <f t="shared" si="30"/>
        <v>7.241935483870968</v>
      </c>
      <c r="AX328" s="6">
        <f t="shared" si="31"/>
        <v>6.6829268292682924</v>
      </c>
      <c r="AY328" s="6" t="str">
        <f t="shared" si="32"/>
        <v/>
      </c>
      <c r="BA328" s="6">
        <f>VLOOKUP(A328, ALL_AP_DATA!$A$2:$F$3600, 6, FALSE)</f>
        <v>417</v>
      </c>
      <c r="BB328" s="6" t="e">
        <f t="shared" ca="1" si="34"/>
        <v>#NAME?</v>
      </c>
      <c r="BC328" s="6">
        <f>VLOOKUP(A328,projmetadata!$A$2:$D$2036, 4, FALSE)</f>
        <v>53160</v>
      </c>
      <c r="BE328" s="9" t="e">
        <f t="shared" ca="1" si="35"/>
        <v>#NAME?</v>
      </c>
      <c r="BF328" s="6" t="e">
        <f t="shared" ca="1" si="36"/>
        <v>#NAME?</v>
      </c>
      <c r="BG328" s="6">
        <f t="shared" si="37"/>
        <v>4.2419112114371708E-2</v>
      </c>
      <c r="BH328" s="6">
        <f>VLOOKUP(A328, ALL_AP_DATA!$A$2:$D$3600, 3, FALSE)</f>
        <v>140</v>
      </c>
      <c r="BI328" s="6">
        <f>VLOOKUP(A328, ALL_AP_DATA!$A$2:$E$3600, 5, FALSE)</f>
        <v>2255</v>
      </c>
      <c r="BJ328" s="6">
        <f t="shared" si="33"/>
        <v>5.4076738609112711</v>
      </c>
      <c r="BK328" s="6">
        <f t="shared" si="38"/>
        <v>0.33573141486810554</v>
      </c>
    </row>
    <row r="329" spans="1:63" ht="15.75" customHeight="1" x14ac:dyDescent="0.25">
      <c r="A329" s="6" t="s">
        <v>978</v>
      </c>
      <c r="B329" s="6" t="s">
        <v>64</v>
      </c>
      <c r="C329" s="6">
        <v>7</v>
      </c>
      <c r="D329" s="6">
        <v>54</v>
      </c>
      <c r="E329" s="6">
        <v>10</v>
      </c>
      <c r="F329" s="6">
        <v>310</v>
      </c>
      <c r="G329" s="6">
        <v>0.314</v>
      </c>
      <c r="H329" s="6">
        <v>0.58819999999999995</v>
      </c>
      <c r="I329" s="6">
        <v>0.5373</v>
      </c>
      <c r="X329" s="6">
        <v>8</v>
      </c>
      <c r="Y329" s="6">
        <v>50</v>
      </c>
      <c r="Z329" s="6">
        <v>10</v>
      </c>
      <c r="AA329" s="6">
        <v>223</v>
      </c>
      <c r="AB329" s="6">
        <v>0.29070000000000001</v>
      </c>
      <c r="AC329" s="6">
        <v>0.58819999999999995</v>
      </c>
      <c r="AD329" s="6">
        <v>0.38650000000000001</v>
      </c>
      <c r="AE329" s="6">
        <v>26</v>
      </c>
      <c r="AF329" s="6">
        <v>94</v>
      </c>
      <c r="AG329" s="6">
        <v>11</v>
      </c>
      <c r="AH329" s="6">
        <v>287</v>
      </c>
      <c r="AI329" s="6">
        <v>0.54649999999999999</v>
      </c>
      <c r="AJ329" s="6">
        <v>0.64710000000000001</v>
      </c>
      <c r="AK329" s="6">
        <v>0.49740000000000001</v>
      </c>
      <c r="AT329" s="6">
        <f t="shared" si="27"/>
        <v>5.7407407407407405</v>
      </c>
      <c r="AU329" s="6" t="str">
        <f t="shared" si="28"/>
        <v/>
      </c>
      <c r="AV329" s="6" t="str">
        <f t="shared" si="29"/>
        <v/>
      </c>
      <c r="AW329" s="7">
        <f t="shared" si="30"/>
        <v>4.46</v>
      </c>
      <c r="AX329" s="6">
        <f t="shared" si="31"/>
        <v>3.0531914893617023</v>
      </c>
      <c r="AY329" s="6" t="str">
        <f t="shared" si="32"/>
        <v/>
      </c>
      <c r="BA329" s="6">
        <f>VLOOKUP(A329, ALL_AP_DATA!$A$2:$F$3600, 6, FALSE)</f>
        <v>172</v>
      </c>
      <c r="BB329" s="6" t="e">
        <f t="shared" ca="1" si="34"/>
        <v>#NAME?</v>
      </c>
      <c r="BC329" s="6">
        <f>VLOOKUP(A329,projmetadata!$A$2:$D$2036, 4, FALSE)</f>
        <v>13498</v>
      </c>
      <c r="BE329" s="9" t="e">
        <f t="shared" ca="1" si="35"/>
        <v>#NAME?</v>
      </c>
      <c r="BF329" s="6" t="e">
        <f t="shared" ca="1" si="36"/>
        <v>#NAME?</v>
      </c>
      <c r="BG329" s="6">
        <f t="shared" si="37"/>
        <v>4.274707364053934E-2</v>
      </c>
      <c r="BH329" s="6">
        <f>VLOOKUP(A329, ALL_AP_DATA!$A$2:$D$3600, 3, FALSE)</f>
        <v>114</v>
      </c>
      <c r="BI329" s="6">
        <f>VLOOKUP(A329, ALL_AP_DATA!$A$2:$E$3600, 5, FALSE)</f>
        <v>577</v>
      </c>
      <c r="BJ329" s="6">
        <f t="shared" si="33"/>
        <v>3.3546511627906979</v>
      </c>
      <c r="BK329" s="6">
        <f t="shared" si="38"/>
        <v>0.66279069767441856</v>
      </c>
    </row>
    <row r="330" spans="1:63" ht="15.75" customHeight="1" x14ac:dyDescent="0.25">
      <c r="A330" s="6" t="s">
        <v>1328</v>
      </c>
      <c r="B330" s="6" t="s">
        <v>64</v>
      </c>
      <c r="C330" s="6">
        <v>5</v>
      </c>
      <c r="D330" s="6">
        <v>15</v>
      </c>
      <c r="E330" s="6">
        <v>1</v>
      </c>
      <c r="F330" s="6">
        <v>8</v>
      </c>
      <c r="G330" s="6">
        <v>2.01E-2</v>
      </c>
      <c r="H330" s="6">
        <v>0.04</v>
      </c>
      <c r="I330" s="6">
        <v>4.4000000000000003E-3</v>
      </c>
      <c r="Q330" s="6">
        <v>3</v>
      </c>
      <c r="R330" s="6">
        <v>7</v>
      </c>
      <c r="S330" s="6">
        <v>6</v>
      </c>
      <c r="T330" s="6">
        <v>214</v>
      </c>
      <c r="U330" s="6">
        <v>9.4000000000000004E-3</v>
      </c>
      <c r="V330" s="6">
        <v>0.24</v>
      </c>
      <c r="W330" s="6">
        <v>0.1166</v>
      </c>
      <c r="X330" s="6">
        <v>4</v>
      </c>
      <c r="Y330" s="6">
        <v>52</v>
      </c>
      <c r="Z330" s="6">
        <v>3</v>
      </c>
      <c r="AA330" s="6">
        <v>415</v>
      </c>
      <c r="AB330" s="6">
        <v>6.9500000000000006E-2</v>
      </c>
      <c r="AC330" s="6">
        <v>0.12</v>
      </c>
      <c r="AD330" s="6">
        <v>0.22600000000000001</v>
      </c>
      <c r="AE330" s="6">
        <v>85</v>
      </c>
      <c r="AF330" s="6">
        <v>330</v>
      </c>
      <c r="AG330" s="6">
        <v>17</v>
      </c>
      <c r="AH330" s="6">
        <v>1162</v>
      </c>
      <c r="AI330" s="6">
        <v>0.44119999999999998</v>
      </c>
      <c r="AJ330" s="6">
        <v>0.68</v>
      </c>
      <c r="AK330" s="6">
        <v>0.63290000000000002</v>
      </c>
      <c r="AT330" s="6">
        <f t="shared" si="27"/>
        <v>0.53333333333333333</v>
      </c>
      <c r="AU330" s="6" t="str">
        <f t="shared" si="28"/>
        <v/>
      </c>
      <c r="AV330" s="6">
        <f t="shared" si="29"/>
        <v>30.571428571428573</v>
      </c>
      <c r="AW330" s="7">
        <f t="shared" si="30"/>
        <v>7.9807692307692308</v>
      </c>
      <c r="AX330" s="6">
        <f t="shared" si="31"/>
        <v>3.521212121212121</v>
      </c>
      <c r="AY330" s="6" t="str">
        <f t="shared" si="32"/>
        <v/>
      </c>
      <c r="BA330" s="6">
        <f>VLOOKUP(A330, ALL_AP_DATA!$A$2:$F$3600, 6, FALSE)</f>
        <v>748</v>
      </c>
      <c r="BB330" s="6" t="e">
        <f t="shared" ca="1" si="34"/>
        <v>#NAME?</v>
      </c>
      <c r="BC330" s="6">
        <f>VLOOKUP(A330,projmetadata!$A$2:$D$2036, 4, FALSE)</f>
        <v>42148</v>
      </c>
      <c r="BE330" s="9" t="e">
        <f t="shared" ca="1" si="35"/>
        <v>#NAME?</v>
      </c>
      <c r="BF330" s="6" t="e">
        <f t="shared" ca="1" si="36"/>
        <v>#NAME?</v>
      </c>
      <c r="BG330" s="6">
        <f t="shared" si="37"/>
        <v>4.3560785802410552E-2</v>
      </c>
      <c r="BH330" s="6">
        <f>VLOOKUP(A330, ALL_AP_DATA!$A$2:$D$3600, 3, FALSE)</f>
        <v>351</v>
      </c>
      <c r="BI330" s="6">
        <f>VLOOKUP(A330, ALL_AP_DATA!$A$2:$E$3600, 5, FALSE)</f>
        <v>1836</v>
      </c>
      <c r="BJ330" s="6">
        <f t="shared" si="33"/>
        <v>2.4545454545454546</v>
      </c>
      <c r="BK330" s="6">
        <f t="shared" si="38"/>
        <v>0.46925133689839571</v>
      </c>
    </row>
    <row r="331" spans="1:63" ht="15.75" customHeight="1" x14ac:dyDescent="0.25">
      <c r="A331" s="6" t="s">
        <v>1140</v>
      </c>
      <c r="B331" s="6" t="s">
        <v>64</v>
      </c>
      <c r="C331" s="6">
        <v>6</v>
      </c>
      <c r="D331" s="6">
        <v>47</v>
      </c>
      <c r="E331" s="6">
        <v>9</v>
      </c>
      <c r="F331" s="6">
        <v>425</v>
      </c>
      <c r="G331" s="6">
        <v>0.16209999999999999</v>
      </c>
      <c r="H331" s="6">
        <v>1</v>
      </c>
      <c r="I331" s="6">
        <v>0.35899999999999999</v>
      </c>
      <c r="X331" s="6">
        <v>10</v>
      </c>
      <c r="Y331" s="6">
        <v>95</v>
      </c>
      <c r="Z331" s="6">
        <v>9</v>
      </c>
      <c r="AA331" s="6">
        <v>595</v>
      </c>
      <c r="AB331" s="6">
        <v>0.3276</v>
      </c>
      <c r="AC331" s="6">
        <v>1</v>
      </c>
      <c r="AD331" s="6">
        <v>0.50249999999999995</v>
      </c>
      <c r="AE331" s="6">
        <v>29</v>
      </c>
      <c r="AF331" s="6">
        <v>89</v>
      </c>
      <c r="AG331" s="6">
        <v>9</v>
      </c>
      <c r="AH331" s="6">
        <v>766</v>
      </c>
      <c r="AI331" s="6">
        <v>0.30690000000000001</v>
      </c>
      <c r="AJ331" s="6">
        <v>1</v>
      </c>
      <c r="AK331" s="6">
        <v>0.64700000000000002</v>
      </c>
      <c r="AT331" s="6">
        <f t="shared" si="27"/>
        <v>9.0425531914893611</v>
      </c>
      <c r="AU331" s="6" t="str">
        <f t="shared" si="28"/>
        <v/>
      </c>
      <c r="AV331" s="6" t="str">
        <f t="shared" si="29"/>
        <v/>
      </c>
      <c r="AW331" s="7">
        <f t="shared" si="30"/>
        <v>6.2631578947368425</v>
      </c>
      <c r="AX331" s="6">
        <f t="shared" si="31"/>
        <v>8.6067415730337071</v>
      </c>
      <c r="AY331" s="6" t="str">
        <f t="shared" si="32"/>
        <v/>
      </c>
      <c r="BA331" s="6">
        <f>VLOOKUP(A331, ALL_AP_DATA!$A$2:$F$3600, 6, FALSE)</f>
        <v>290</v>
      </c>
      <c r="BB331" s="6" t="e">
        <f t="shared" ca="1" si="34"/>
        <v>#NAME?</v>
      </c>
      <c r="BC331" s="6">
        <f>VLOOKUP(A331,projmetadata!$A$2:$D$2036, 4, FALSE)</f>
        <v>27404</v>
      </c>
      <c r="BE331" s="9" t="e">
        <f t="shared" ca="1" si="35"/>
        <v>#NAME?</v>
      </c>
      <c r="BF331" s="6" t="e">
        <f t="shared" ca="1" si="36"/>
        <v>#NAME?</v>
      </c>
      <c r="BG331" s="6">
        <f t="shared" si="37"/>
        <v>4.3205371478616257E-2</v>
      </c>
      <c r="BH331" s="6">
        <f>VLOOKUP(A331, ALL_AP_DATA!$A$2:$D$3600, 3, FALSE)</f>
        <v>134</v>
      </c>
      <c r="BI331" s="6">
        <f>VLOOKUP(A331, ALL_AP_DATA!$A$2:$E$3600, 5, FALSE)</f>
        <v>1184</v>
      </c>
      <c r="BJ331" s="6">
        <f t="shared" si="33"/>
        <v>4.0827586206896553</v>
      </c>
      <c r="BK331" s="6">
        <f t="shared" si="38"/>
        <v>0.46206896551724136</v>
      </c>
    </row>
    <row r="332" spans="1:63" ht="15.75" customHeight="1" x14ac:dyDescent="0.25">
      <c r="A332" s="6" t="s">
        <v>778</v>
      </c>
      <c r="B332" s="6" t="s">
        <v>64</v>
      </c>
      <c r="C332" s="6">
        <v>14</v>
      </c>
      <c r="D332" s="6">
        <v>67</v>
      </c>
      <c r="E332" s="6">
        <v>18</v>
      </c>
      <c r="F332" s="6">
        <v>661</v>
      </c>
      <c r="G332" s="6">
        <v>0.13350000000000001</v>
      </c>
      <c r="H332" s="6">
        <v>0.41860000000000003</v>
      </c>
      <c r="I332" s="6">
        <v>0.21809999999999999</v>
      </c>
      <c r="Q332" s="6">
        <v>4</v>
      </c>
      <c r="R332" s="6">
        <v>11</v>
      </c>
      <c r="S332" s="6">
        <v>9</v>
      </c>
      <c r="T332" s="6">
        <v>477</v>
      </c>
      <c r="U332" s="6">
        <v>2.1899999999999999E-2</v>
      </c>
      <c r="V332" s="6">
        <v>0.20930000000000001</v>
      </c>
      <c r="W332" s="6">
        <v>0.15740000000000001</v>
      </c>
      <c r="X332" s="6">
        <v>7</v>
      </c>
      <c r="Y332" s="6">
        <v>131</v>
      </c>
      <c r="Z332" s="6">
        <v>21</v>
      </c>
      <c r="AA332" s="6">
        <v>569</v>
      </c>
      <c r="AB332" s="6">
        <v>0.26100000000000001</v>
      </c>
      <c r="AC332" s="6">
        <v>0.4884</v>
      </c>
      <c r="AD332" s="6">
        <v>0.18770000000000001</v>
      </c>
      <c r="AE332" s="6">
        <v>51</v>
      </c>
      <c r="AF332" s="6">
        <v>227</v>
      </c>
      <c r="AG332" s="6">
        <v>29</v>
      </c>
      <c r="AH332" s="6">
        <v>1207</v>
      </c>
      <c r="AI332" s="6">
        <v>0.45219999999999999</v>
      </c>
      <c r="AJ332" s="6">
        <v>0.6744</v>
      </c>
      <c r="AK332" s="6">
        <v>0.3982</v>
      </c>
      <c r="AT332" s="6">
        <f t="shared" si="27"/>
        <v>9.8656716417910442</v>
      </c>
      <c r="AU332" s="6" t="str">
        <f t="shared" si="28"/>
        <v/>
      </c>
      <c r="AV332" s="6">
        <f t="shared" si="29"/>
        <v>43.363636363636367</v>
      </c>
      <c r="AW332" s="7">
        <f t="shared" si="30"/>
        <v>4.343511450381679</v>
      </c>
      <c r="AX332" s="6">
        <f t="shared" si="31"/>
        <v>5.3171806167400879</v>
      </c>
      <c r="AY332" s="6" t="str">
        <f t="shared" si="32"/>
        <v/>
      </c>
      <c r="BA332" s="6">
        <f>VLOOKUP(A332, ALL_AP_DATA!$A$2:$F$3600, 6, FALSE)</f>
        <v>502</v>
      </c>
      <c r="BB332" s="6" t="e">
        <f t="shared" ca="1" si="34"/>
        <v>#NAME?</v>
      </c>
      <c r="BC332" s="6">
        <f>VLOOKUP(A332,projmetadata!$A$2:$D$2036, 4, FALSE)</f>
        <v>69893</v>
      </c>
      <c r="BE332" s="9" t="e">
        <f t="shared" ca="1" si="35"/>
        <v>#NAME?</v>
      </c>
      <c r="BF332" s="6" t="e">
        <f t="shared" ca="1" si="36"/>
        <v>#NAME?</v>
      </c>
      <c r="BG332" s="6">
        <f t="shared" si="37"/>
        <v>4.3366288469517691E-2</v>
      </c>
      <c r="BH332" s="6">
        <f>VLOOKUP(A332, ALL_AP_DATA!$A$2:$D$3600, 3, FALSE)</f>
        <v>300</v>
      </c>
      <c r="BI332" s="6">
        <f>VLOOKUP(A332, ALL_AP_DATA!$A$2:$E$3600, 5, FALSE)</f>
        <v>3031</v>
      </c>
      <c r="BJ332" s="6">
        <f t="shared" si="33"/>
        <v>6.0378486055776897</v>
      </c>
      <c r="BK332" s="6">
        <f t="shared" si="38"/>
        <v>0.59760956175298807</v>
      </c>
    </row>
    <row r="333" spans="1:63" ht="15.75" customHeight="1" x14ac:dyDescent="0.25">
      <c r="A333" s="6" t="s">
        <v>1269</v>
      </c>
      <c r="B333" s="6" t="s">
        <v>64</v>
      </c>
      <c r="C333" s="6">
        <v>2</v>
      </c>
      <c r="D333" s="6">
        <v>30</v>
      </c>
      <c r="E333" s="6">
        <v>8</v>
      </c>
      <c r="F333" s="6">
        <v>95</v>
      </c>
      <c r="G333" s="6">
        <v>0.26319999999999999</v>
      </c>
      <c r="H333" s="6">
        <v>0.66669999999999996</v>
      </c>
      <c r="I333" s="6">
        <v>0.19789999999999999</v>
      </c>
      <c r="Q333" s="6">
        <v>3</v>
      </c>
      <c r="R333" s="6">
        <v>6</v>
      </c>
      <c r="S333" s="6">
        <v>3</v>
      </c>
      <c r="T333" s="6">
        <v>109</v>
      </c>
      <c r="U333" s="6">
        <v>5.2600000000000001E-2</v>
      </c>
      <c r="V333" s="6">
        <v>0.25</v>
      </c>
      <c r="W333" s="6">
        <v>0.2271</v>
      </c>
      <c r="X333" s="6">
        <v>7</v>
      </c>
      <c r="Y333" s="6">
        <v>50</v>
      </c>
      <c r="Z333" s="6">
        <v>8</v>
      </c>
      <c r="AA333" s="6">
        <v>130</v>
      </c>
      <c r="AB333" s="6">
        <v>0.43859999999999999</v>
      </c>
      <c r="AC333" s="6">
        <v>0.66669999999999996</v>
      </c>
      <c r="AD333" s="6">
        <v>0.27079999999999999</v>
      </c>
      <c r="AE333" s="6">
        <v>16</v>
      </c>
      <c r="AF333" s="6">
        <v>71</v>
      </c>
      <c r="AG333" s="6">
        <v>10</v>
      </c>
      <c r="AH333" s="6">
        <v>377</v>
      </c>
      <c r="AI333" s="6">
        <v>0.62280000000000002</v>
      </c>
      <c r="AJ333" s="6">
        <v>0.83330000000000004</v>
      </c>
      <c r="AK333" s="6">
        <v>0.78539999999999999</v>
      </c>
      <c r="AT333" s="6">
        <f t="shared" si="27"/>
        <v>3.1666666666666665</v>
      </c>
      <c r="AU333" s="6" t="str">
        <f t="shared" si="28"/>
        <v/>
      </c>
      <c r="AV333" s="6">
        <f t="shared" si="29"/>
        <v>18.166666666666668</v>
      </c>
      <c r="AW333" s="7">
        <f t="shared" si="30"/>
        <v>2.6</v>
      </c>
      <c r="AX333" s="6">
        <f t="shared" si="31"/>
        <v>5.3098591549295771</v>
      </c>
      <c r="AY333" s="6" t="str">
        <f t="shared" si="32"/>
        <v/>
      </c>
      <c r="BA333" s="6">
        <f>VLOOKUP(A333, ALL_AP_DATA!$A$2:$F$3600, 6, FALSE)</f>
        <v>114</v>
      </c>
      <c r="BB333" s="6" t="e">
        <f t="shared" ca="1" si="34"/>
        <v>#NAME?</v>
      </c>
      <c r="BC333" s="6">
        <f>VLOOKUP(A333,projmetadata!$A$2:$D$2036, 4, FALSE)</f>
        <v>10915</v>
      </c>
      <c r="BE333" s="9" t="e">
        <f t="shared" ca="1" si="35"/>
        <v>#NAME?</v>
      </c>
      <c r="BF333" s="6" t="e">
        <f t="shared" ca="1" si="36"/>
        <v>#NAME?</v>
      </c>
      <c r="BG333" s="6">
        <f t="shared" si="37"/>
        <v>4.3976179569399906E-2</v>
      </c>
      <c r="BH333" s="6">
        <f>VLOOKUP(A333, ALL_AP_DATA!$A$2:$D$3600, 3, FALSE)</f>
        <v>89</v>
      </c>
      <c r="BI333" s="6">
        <f>VLOOKUP(A333, ALL_AP_DATA!$A$2:$E$3600, 5, FALSE)</f>
        <v>480</v>
      </c>
      <c r="BJ333" s="6">
        <f t="shared" si="33"/>
        <v>4.2105263157894735</v>
      </c>
      <c r="BK333" s="6">
        <f t="shared" si="38"/>
        <v>0.7807017543859649</v>
      </c>
    </row>
    <row r="334" spans="1:63" ht="15.75" customHeight="1" x14ac:dyDescent="0.25">
      <c r="A334" s="6" t="s">
        <v>1369</v>
      </c>
      <c r="B334" s="6" t="s">
        <v>64</v>
      </c>
      <c r="C334" s="6">
        <v>56</v>
      </c>
      <c r="D334" s="6">
        <v>651</v>
      </c>
      <c r="E334" s="6">
        <v>121</v>
      </c>
      <c r="F334" s="6">
        <v>5129</v>
      </c>
      <c r="G334" s="6">
        <v>0.28039999999999998</v>
      </c>
      <c r="H334" s="6">
        <v>0.62050000000000005</v>
      </c>
      <c r="I334" s="6">
        <v>0.30570000000000003</v>
      </c>
      <c r="Q334" s="6">
        <v>31</v>
      </c>
      <c r="R334" s="6">
        <v>92</v>
      </c>
      <c r="S334" s="6">
        <v>133</v>
      </c>
      <c r="T334" s="6">
        <v>8255</v>
      </c>
      <c r="U334" s="6">
        <v>3.9600000000000003E-2</v>
      </c>
      <c r="V334" s="6">
        <v>0.68210000000000004</v>
      </c>
      <c r="W334" s="6">
        <v>0.49199999999999999</v>
      </c>
      <c r="X334" s="6">
        <v>123</v>
      </c>
      <c r="Y334" s="6">
        <v>816</v>
      </c>
      <c r="Z334" s="6">
        <v>106</v>
      </c>
      <c r="AA334" s="6">
        <v>5786</v>
      </c>
      <c r="AB334" s="6">
        <v>0.35139999999999999</v>
      </c>
      <c r="AC334" s="6">
        <v>0.54359999999999997</v>
      </c>
      <c r="AD334" s="6">
        <v>0.3448</v>
      </c>
      <c r="AE334" s="6">
        <v>262</v>
      </c>
      <c r="AF334" s="6">
        <v>1410</v>
      </c>
      <c r="AG334" s="6">
        <v>183</v>
      </c>
      <c r="AH334" s="6">
        <v>11328</v>
      </c>
      <c r="AI334" s="6">
        <v>0.60719999999999996</v>
      </c>
      <c r="AJ334" s="6">
        <v>0.9385</v>
      </c>
      <c r="AK334" s="6">
        <v>0.67510000000000003</v>
      </c>
      <c r="AT334" s="6">
        <f t="shared" si="27"/>
        <v>7.8786482334869428</v>
      </c>
      <c r="AU334" s="6" t="str">
        <f t="shared" si="28"/>
        <v/>
      </c>
      <c r="AV334" s="6">
        <f t="shared" si="29"/>
        <v>89.728260869565219</v>
      </c>
      <c r="AW334" s="7">
        <f t="shared" si="30"/>
        <v>7.090686274509804</v>
      </c>
      <c r="AX334" s="6">
        <f t="shared" si="31"/>
        <v>8.0340425531914885</v>
      </c>
      <c r="AY334" s="6" t="str">
        <f t="shared" si="32"/>
        <v/>
      </c>
      <c r="BA334" s="6">
        <f>VLOOKUP(A334, ALL_AP_DATA!$A$2:$F$3600, 6, FALSE)</f>
        <v>2322</v>
      </c>
      <c r="BB334" s="6" t="e">
        <f t="shared" ca="1" si="34"/>
        <v>#NAME?</v>
      </c>
      <c r="BC334" s="6">
        <f>VLOOKUP(A334,projmetadata!$A$2:$D$2036, 4, FALSE)</f>
        <v>381346</v>
      </c>
      <c r="BE334" s="9" t="e">
        <f t="shared" ca="1" si="35"/>
        <v>#NAME?</v>
      </c>
      <c r="BF334" s="6" t="e">
        <f t="shared" ca="1" si="36"/>
        <v>#NAME?</v>
      </c>
      <c r="BG334" s="6">
        <f t="shared" si="37"/>
        <v>4.3999412606923895E-2</v>
      </c>
      <c r="BH334" s="6">
        <f>VLOOKUP(A334, ALL_AP_DATA!$A$2:$D$3600, 3, FALSE)</f>
        <v>1662</v>
      </c>
      <c r="BI334" s="6">
        <f>VLOOKUP(A334, ALL_AP_DATA!$A$2:$E$3600, 5, FALSE)</f>
        <v>16779</v>
      </c>
      <c r="BJ334" s="6">
        <f t="shared" si="33"/>
        <v>7.2260981912144704</v>
      </c>
      <c r="BK334" s="6">
        <f t="shared" si="38"/>
        <v>0.7157622739018088</v>
      </c>
    </row>
    <row r="335" spans="1:63" ht="15.75" customHeight="1" x14ac:dyDescent="0.25">
      <c r="A335" s="6" t="s">
        <v>752</v>
      </c>
      <c r="B335" s="6" t="s">
        <v>64</v>
      </c>
      <c r="C335" s="6">
        <v>3</v>
      </c>
      <c r="D335" s="6">
        <v>6</v>
      </c>
      <c r="E335" s="6">
        <v>1</v>
      </c>
      <c r="F335" s="6">
        <v>104</v>
      </c>
      <c r="G335" s="6">
        <v>9.4999999999999998E-3</v>
      </c>
      <c r="H335" s="6">
        <v>6.6699999999999995E-2</v>
      </c>
      <c r="I335" s="6">
        <v>6.0699999999999997E-2</v>
      </c>
      <c r="Q335" s="6">
        <v>2</v>
      </c>
      <c r="R335" s="6">
        <v>4</v>
      </c>
      <c r="S335" s="6">
        <v>3</v>
      </c>
      <c r="T335" s="6">
        <v>151</v>
      </c>
      <c r="U335" s="6">
        <v>6.3E-3</v>
      </c>
      <c r="V335" s="6">
        <v>0.2</v>
      </c>
      <c r="W335" s="6">
        <v>8.8099999999999998E-2</v>
      </c>
      <c r="X335" s="6">
        <v>10</v>
      </c>
      <c r="Y335" s="6">
        <v>94</v>
      </c>
      <c r="Z335" s="6">
        <v>4</v>
      </c>
      <c r="AA335" s="6">
        <v>43</v>
      </c>
      <c r="AB335" s="6">
        <v>0.14849999999999999</v>
      </c>
      <c r="AC335" s="6">
        <v>0.26669999999999999</v>
      </c>
      <c r="AD335" s="6">
        <v>2.5100000000000001E-2</v>
      </c>
      <c r="AE335" s="6">
        <v>41</v>
      </c>
      <c r="AF335" s="6">
        <v>200</v>
      </c>
      <c r="AG335" s="6">
        <v>7</v>
      </c>
      <c r="AH335" s="6">
        <v>600</v>
      </c>
      <c r="AI335" s="6">
        <v>0.316</v>
      </c>
      <c r="AJ335" s="6">
        <v>0.4667</v>
      </c>
      <c r="AK335" s="6">
        <v>0.35010000000000002</v>
      </c>
      <c r="AT335" s="6">
        <f t="shared" si="27"/>
        <v>17.333333333333332</v>
      </c>
      <c r="AU335" s="6" t="str">
        <f t="shared" si="28"/>
        <v/>
      </c>
      <c r="AV335" s="6">
        <f t="shared" si="29"/>
        <v>37.75</v>
      </c>
      <c r="AW335" s="7">
        <f t="shared" si="30"/>
        <v>0.45744680851063829</v>
      </c>
      <c r="AX335" s="6">
        <f t="shared" si="31"/>
        <v>3</v>
      </c>
      <c r="AY335" s="6" t="str">
        <f t="shared" si="32"/>
        <v/>
      </c>
      <c r="BA335" s="6">
        <f>VLOOKUP(A335, ALL_AP_DATA!$A$2:$F$3600, 6, FALSE)</f>
        <v>633</v>
      </c>
      <c r="BB335" s="6" t="e">
        <f t="shared" ca="1" si="34"/>
        <v>#NAME?</v>
      </c>
      <c r="BC335" s="6">
        <f>VLOOKUP(A335,projmetadata!$A$2:$D$2036, 4, FALSE)</f>
        <v>38721</v>
      </c>
      <c r="BE335" s="9" t="e">
        <f t="shared" ca="1" si="35"/>
        <v>#NAME?</v>
      </c>
      <c r="BF335" s="6" t="e">
        <f t="shared" ca="1" si="36"/>
        <v>#NAME?</v>
      </c>
      <c r="BG335" s="6">
        <f t="shared" si="37"/>
        <v>4.4265385708013742E-2</v>
      </c>
      <c r="BH335" s="6">
        <f>VLOOKUP(A335, ALL_AP_DATA!$A$2:$D$3600, 3, FALSE)</f>
        <v>237</v>
      </c>
      <c r="BI335" s="6">
        <f>VLOOKUP(A335, ALL_AP_DATA!$A$2:$E$3600, 5, FALSE)</f>
        <v>1714</v>
      </c>
      <c r="BJ335" s="6">
        <f t="shared" si="33"/>
        <v>2.7077409162717219</v>
      </c>
      <c r="BK335" s="6">
        <f t="shared" si="38"/>
        <v>0.37440758293838861</v>
      </c>
    </row>
    <row r="336" spans="1:63" ht="15.75" customHeight="1" x14ac:dyDescent="0.25">
      <c r="A336" s="6" t="s">
        <v>1111</v>
      </c>
      <c r="B336" s="6" t="s">
        <v>64</v>
      </c>
      <c r="X336" s="6">
        <v>3</v>
      </c>
      <c r="Y336" s="6">
        <v>24</v>
      </c>
      <c r="Z336" s="6">
        <v>9</v>
      </c>
      <c r="AA336" s="6">
        <v>125</v>
      </c>
      <c r="AB336" s="6">
        <v>0.21429999999999999</v>
      </c>
      <c r="AC336" s="6">
        <v>0.52939999999999998</v>
      </c>
      <c r="AD336" s="6">
        <v>0.27650000000000002</v>
      </c>
      <c r="AE336" s="6">
        <v>10</v>
      </c>
      <c r="AF336" s="6">
        <v>38</v>
      </c>
      <c r="AG336" s="6">
        <v>10</v>
      </c>
      <c r="AH336" s="6">
        <v>213</v>
      </c>
      <c r="AI336" s="6">
        <v>0.33929999999999999</v>
      </c>
      <c r="AJ336" s="6">
        <v>0.58819999999999995</v>
      </c>
      <c r="AK336" s="6">
        <v>0.47120000000000001</v>
      </c>
      <c r="AT336" s="6" t="str">
        <f t="shared" si="27"/>
        <v/>
      </c>
      <c r="AU336" s="6" t="str">
        <f t="shared" si="28"/>
        <v/>
      </c>
      <c r="AV336" s="6" t="str">
        <f t="shared" si="29"/>
        <v/>
      </c>
      <c r="AW336" s="7">
        <f t="shared" si="30"/>
        <v>5.208333333333333</v>
      </c>
      <c r="AX336" s="6">
        <f t="shared" si="31"/>
        <v>5.6052631578947372</v>
      </c>
      <c r="AY336" s="6" t="str">
        <f t="shared" si="32"/>
        <v/>
      </c>
      <c r="BA336" s="6">
        <f>VLOOKUP(A336, ALL_AP_DATA!$A$2:$F$3600, 6, FALSE)</f>
        <v>112</v>
      </c>
      <c r="BB336" s="6" t="e">
        <f t="shared" ca="1" si="34"/>
        <v>#NAME?</v>
      </c>
      <c r="BC336" s="6">
        <f>VLOOKUP(A336,projmetadata!$A$2:$D$2036, 4, FALSE)</f>
        <v>10157</v>
      </c>
      <c r="BE336" s="9" t="e">
        <f t="shared" ca="1" si="35"/>
        <v>#NAME?</v>
      </c>
      <c r="BF336" s="6" t="e">
        <f t="shared" ca="1" si="36"/>
        <v>#NAME?</v>
      </c>
      <c r="BG336" s="6">
        <f t="shared" si="37"/>
        <v>4.4501329132617902E-2</v>
      </c>
      <c r="BH336" s="6">
        <f>VLOOKUP(A336, ALL_AP_DATA!$A$2:$D$3600, 3, FALSE)</f>
        <v>47</v>
      </c>
      <c r="BI336" s="6">
        <f>VLOOKUP(A336, ALL_AP_DATA!$A$2:$E$3600, 5, FALSE)</f>
        <v>452</v>
      </c>
      <c r="BJ336" s="6">
        <f t="shared" si="33"/>
        <v>4.0357142857142856</v>
      </c>
      <c r="BK336" s="6">
        <f t="shared" si="38"/>
        <v>0.41964285714285715</v>
      </c>
    </row>
    <row r="337" spans="1:63" ht="15.75" customHeight="1" x14ac:dyDescent="0.25">
      <c r="A337" s="6" t="s">
        <v>814</v>
      </c>
      <c r="B337" s="6" t="s">
        <v>64</v>
      </c>
      <c r="C337" s="6">
        <v>79</v>
      </c>
      <c r="D337" s="6">
        <v>388</v>
      </c>
      <c r="E337" s="6">
        <v>58</v>
      </c>
      <c r="F337" s="6">
        <v>1900</v>
      </c>
      <c r="G337" s="6">
        <v>9.7199999999999995E-2</v>
      </c>
      <c r="H337" s="6">
        <v>0.57430000000000003</v>
      </c>
      <c r="I337" s="6">
        <v>0.1457</v>
      </c>
      <c r="Q337" s="6">
        <v>21</v>
      </c>
      <c r="R337" s="6">
        <v>113</v>
      </c>
      <c r="S337" s="6">
        <v>58</v>
      </c>
      <c r="T337" s="6">
        <v>7720</v>
      </c>
      <c r="U337" s="6">
        <v>2.8299999999999999E-2</v>
      </c>
      <c r="V337" s="6">
        <v>0.57430000000000003</v>
      </c>
      <c r="W337" s="6">
        <v>0.59189999999999998</v>
      </c>
      <c r="X337" s="6">
        <v>89</v>
      </c>
      <c r="Y337" s="6">
        <v>700</v>
      </c>
      <c r="Z337" s="6">
        <v>51</v>
      </c>
      <c r="AA337" s="6">
        <v>2474</v>
      </c>
      <c r="AB337" s="6">
        <v>0.1754</v>
      </c>
      <c r="AC337" s="6">
        <v>0.505</v>
      </c>
      <c r="AD337" s="6">
        <v>0.18970000000000001</v>
      </c>
      <c r="AE337" s="6">
        <v>203</v>
      </c>
      <c r="AF337" s="6">
        <v>895</v>
      </c>
      <c r="AG337" s="6">
        <v>71</v>
      </c>
      <c r="AH337" s="6">
        <v>5746</v>
      </c>
      <c r="AI337" s="6">
        <v>0.2243</v>
      </c>
      <c r="AJ337" s="6">
        <v>0.70299999999999996</v>
      </c>
      <c r="AK337" s="6">
        <v>0.4405</v>
      </c>
      <c r="AT337" s="6">
        <f t="shared" si="27"/>
        <v>4.8969072164948457</v>
      </c>
      <c r="AU337" s="6" t="str">
        <f t="shared" si="28"/>
        <v/>
      </c>
      <c r="AV337" s="6">
        <f t="shared" si="29"/>
        <v>68.318584070796462</v>
      </c>
      <c r="AW337" s="7">
        <f t="shared" si="30"/>
        <v>3.5342857142857143</v>
      </c>
      <c r="AX337" s="6">
        <f t="shared" si="31"/>
        <v>6.4201117318435754</v>
      </c>
      <c r="AY337" s="6" t="str">
        <f t="shared" si="32"/>
        <v/>
      </c>
      <c r="BA337" s="6">
        <f>VLOOKUP(A337, ALL_AP_DATA!$A$2:$F$3600, 6, FALSE)</f>
        <v>3990</v>
      </c>
      <c r="BB337" s="6" t="e">
        <f t="shared" ca="1" si="34"/>
        <v>#NAME?</v>
      </c>
      <c r="BC337" s="6">
        <f>VLOOKUP(A337,projmetadata!$A$2:$D$2036, 4, FALSE)</f>
        <v>292254</v>
      </c>
      <c r="BE337" s="9" t="e">
        <f t="shared" ca="1" si="35"/>
        <v>#NAME?</v>
      </c>
      <c r="BF337" s="6" t="e">
        <f t="shared" ca="1" si="36"/>
        <v>#NAME?</v>
      </c>
      <c r="BG337" s="6">
        <f t="shared" si="37"/>
        <v>4.4628987113948825E-2</v>
      </c>
      <c r="BH337" s="6">
        <f>VLOOKUP(A337, ALL_AP_DATA!$A$2:$D$3600, 3, FALSE)</f>
        <v>1469</v>
      </c>
      <c r="BI337" s="6">
        <f>VLOOKUP(A337, ALL_AP_DATA!$A$2:$E$3600, 5, FALSE)</f>
        <v>13043</v>
      </c>
      <c r="BJ337" s="6">
        <f t="shared" si="33"/>
        <v>3.268922305764411</v>
      </c>
      <c r="BK337" s="6">
        <f t="shared" si="38"/>
        <v>0.36817042606516293</v>
      </c>
    </row>
    <row r="338" spans="1:63" ht="15.75" customHeight="1" x14ac:dyDescent="0.25">
      <c r="A338" s="6" t="s">
        <v>1155</v>
      </c>
      <c r="B338" s="6" t="s">
        <v>64</v>
      </c>
      <c r="C338" s="6">
        <v>11</v>
      </c>
      <c r="D338" s="6">
        <v>106</v>
      </c>
      <c r="E338" s="6">
        <v>13</v>
      </c>
      <c r="F338" s="6">
        <v>326</v>
      </c>
      <c r="G338" s="6">
        <v>0.19450000000000001</v>
      </c>
      <c r="H338" s="6">
        <v>0.59089999999999998</v>
      </c>
      <c r="I338" s="6">
        <v>0.14369999999999999</v>
      </c>
      <c r="Q338" s="6">
        <v>3</v>
      </c>
      <c r="R338" s="6">
        <v>8</v>
      </c>
      <c r="S338" s="6">
        <v>14</v>
      </c>
      <c r="T338" s="6">
        <v>213</v>
      </c>
      <c r="U338" s="6">
        <v>1.47E-2</v>
      </c>
      <c r="V338" s="6">
        <v>0.63639999999999997</v>
      </c>
      <c r="W338" s="6">
        <v>9.3899999999999997E-2</v>
      </c>
      <c r="X338" s="6">
        <v>15</v>
      </c>
      <c r="Y338" s="6">
        <v>149</v>
      </c>
      <c r="Z338" s="6">
        <v>14</v>
      </c>
      <c r="AA338" s="6">
        <v>609</v>
      </c>
      <c r="AB338" s="6">
        <v>0.27339999999999998</v>
      </c>
      <c r="AC338" s="6">
        <v>0.63639999999999997</v>
      </c>
      <c r="AD338" s="6">
        <v>0.26840000000000003</v>
      </c>
      <c r="AE338" s="6">
        <v>54</v>
      </c>
      <c r="AF338" s="6">
        <v>202</v>
      </c>
      <c r="AG338" s="6">
        <v>14</v>
      </c>
      <c r="AH338" s="6">
        <v>679</v>
      </c>
      <c r="AI338" s="6">
        <v>0.37059999999999998</v>
      </c>
      <c r="AJ338" s="6">
        <v>0.63639999999999997</v>
      </c>
      <c r="AK338" s="6">
        <v>0.29930000000000001</v>
      </c>
      <c r="AT338" s="6">
        <f t="shared" si="27"/>
        <v>3.0754716981132075</v>
      </c>
      <c r="AU338" s="6" t="str">
        <f t="shared" si="28"/>
        <v/>
      </c>
      <c r="AV338" s="6">
        <f t="shared" si="29"/>
        <v>26.625</v>
      </c>
      <c r="AW338" s="7">
        <f t="shared" si="30"/>
        <v>4.0872483221476514</v>
      </c>
      <c r="AX338" s="6">
        <f t="shared" si="31"/>
        <v>3.3613861386138613</v>
      </c>
      <c r="AY338" s="6" t="str">
        <f t="shared" si="32"/>
        <v/>
      </c>
      <c r="BA338" s="6">
        <f>VLOOKUP(A338, ALL_AP_DATA!$A$2:$F$3600, 6, FALSE)</f>
        <v>545</v>
      </c>
      <c r="BB338" s="6" t="e">
        <f t="shared" ca="1" si="34"/>
        <v>#NAME?</v>
      </c>
      <c r="BC338" s="6">
        <f>VLOOKUP(A338,projmetadata!$A$2:$D$2036, 4, FALSE)</f>
        <v>50514</v>
      </c>
      <c r="BE338" s="9" t="e">
        <f t="shared" ca="1" si="35"/>
        <v>#NAME?</v>
      </c>
      <c r="BF338" s="6" t="e">
        <f t="shared" ca="1" si="36"/>
        <v>#NAME?</v>
      </c>
      <c r="BG338" s="6">
        <f t="shared" si="37"/>
        <v>4.4918240487785567E-2</v>
      </c>
      <c r="BH338" s="6">
        <f>VLOOKUP(A338, ALL_AP_DATA!$A$2:$D$3600, 3, FALSE)</f>
        <v>295</v>
      </c>
      <c r="BI338" s="6">
        <f>VLOOKUP(A338, ALL_AP_DATA!$A$2:$E$3600, 5, FALSE)</f>
        <v>2269</v>
      </c>
      <c r="BJ338" s="6">
        <f t="shared" si="33"/>
        <v>4.1633027522935784</v>
      </c>
      <c r="BK338" s="6">
        <f t="shared" si="38"/>
        <v>0.54128440366972475</v>
      </c>
    </row>
    <row r="339" spans="1:63" ht="15.75" customHeight="1" x14ac:dyDescent="0.25">
      <c r="A339" s="6" t="s">
        <v>963</v>
      </c>
      <c r="B339" s="6" t="s">
        <v>64</v>
      </c>
      <c r="C339" s="6">
        <v>1</v>
      </c>
      <c r="D339" s="6">
        <v>2</v>
      </c>
      <c r="E339" s="6">
        <v>0</v>
      </c>
      <c r="F339" s="6">
        <v>0</v>
      </c>
      <c r="G339" s="6">
        <v>5.7000000000000002E-3</v>
      </c>
      <c r="H339" s="6">
        <v>0</v>
      </c>
      <c r="I339" s="6">
        <v>0</v>
      </c>
      <c r="Q339" s="6">
        <v>1</v>
      </c>
      <c r="R339" s="6">
        <v>2</v>
      </c>
      <c r="S339" s="6">
        <v>2</v>
      </c>
      <c r="T339" s="6">
        <v>32</v>
      </c>
      <c r="U339" s="6">
        <v>5.7000000000000002E-3</v>
      </c>
      <c r="V339" s="6">
        <v>0.2</v>
      </c>
      <c r="W339" s="6">
        <v>2.4400000000000002E-2</v>
      </c>
      <c r="X339" s="6">
        <v>2</v>
      </c>
      <c r="Y339" s="6">
        <v>40</v>
      </c>
      <c r="Z339" s="6">
        <v>0</v>
      </c>
      <c r="AA339" s="6">
        <v>0</v>
      </c>
      <c r="AB339" s="6">
        <v>0.1143</v>
      </c>
      <c r="AC339" s="6">
        <v>0</v>
      </c>
      <c r="AD339" s="6">
        <v>0</v>
      </c>
      <c r="AE339" s="6">
        <v>20</v>
      </c>
      <c r="AF339" s="6">
        <v>71</v>
      </c>
      <c r="AG339" s="6">
        <v>3</v>
      </c>
      <c r="AH339" s="6">
        <v>69</v>
      </c>
      <c r="AI339" s="6">
        <v>0.2029</v>
      </c>
      <c r="AJ339" s="6">
        <v>0.3</v>
      </c>
      <c r="AK339" s="6">
        <v>5.2699999999999997E-2</v>
      </c>
      <c r="AT339" s="6">
        <f t="shared" si="27"/>
        <v>0</v>
      </c>
      <c r="AU339" s="6" t="str">
        <f t="shared" si="28"/>
        <v/>
      </c>
      <c r="AV339" s="6">
        <f t="shared" si="29"/>
        <v>16</v>
      </c>
      <c r="AW339" s="7">
        <f t="shared" si="30"/>
        <v>0</v>
      </c>
      <c r="AX339" s="6">
        <f t="shared" si="31"/>
        <v>0.971830985915493</v>
      </c>
      <c r="AY339" s="6" t="str">
        <f t="shared" si="32"/>
        <v/>
      </c>
      <c r="BA339" s="6">
        <f>VLOOKUP(A339, ALL_AP_DATA!$A$2:$F$3600, 6, FALSE)</f>
        <v>350</v>
      </c>
      <c r="BB339" s="6" t="e">
        <f t="shared" ca="1" si="34"/>
        <v>#NAME?</v>
      </c>
      <c r="BC339" s="6">
        <f>VLOOKUP(A339,projmetadata!$A$2:$D$2036, 4, FALSE)</f>
        <v>29150</v>
      </c>
      <c r="BE339" s="9" t="e">
        <f t="shared" ca="1" si="35"/>
        <v>#NAME?</v>
      </c>
      <c r="BF339" s="6" t="e">
        <f t="shared" ca="1" si="36"/>
        <v>#NAME?</v>
      </c>
      <c r="BG339" s="6">
        <f t="shared" si="37"/>
        <v>4.4939965694682678E-2</v>
      </c>
      <c r="BH339" s="6">
        <f>VLOOKUP(A339, ALL_AP_DATA!$A$2:$D$3600, 3, FALSE)</f>
        <v>113</v>
      </c>
      <c r="BI339" s="6">
        <f>VLOOKUP(A339, ALL_AP_DATA!$A$2:$E$3600, 5, FALSE)</f>
        <v>1310</v>
      </c>
      <c r="BJ339" s="6">
        <f t="shared" si="33"/>
        <v>3.7428571428571429</v>
      </c>
      <c r="BK339" s="6">
        <f t="shared" si="38"/>
        <v>0.32285714285714284</v>
      </c>
    </row>
    <row r="340" spans="1:63" ht="15.75" customHeight="1" x14ac:dyDescent="0.25">
      <c r="A340" s="6" t="s">
        <v>575</v>
      </c>
      <c r="B340" s="6" t="s">
        <v>64</v>
      </c>
      <c r="C340" s="6">
        <v>335</v>
      </c>
      <c r="D340" s="6">
        <v>3373</v>
      </c>
      <c r="E340" s="6">
        <v>40</v>
      </c>
      <c r="F340" s="6">
        <v>9406</v>
      </c>
      <c r="G340" s="6">
        <v>0.19309999999999999</v>
      </c>
      <c r="H340" s="6">
        <v>0.8</v>
      </c>
      <c r="I340" s="6">
        <v>0.12230000000000001</v>
      </c>
      <c r="J340" s="6">
        <v>5</v>
      </c>
      <c r="K340" s="6">
        <v>12</v>
      </c>
      <c r="L340" s="6">
        <v>2</v>
      </c>
      <c r="M340" s="6">
        <v>636</v>
      </c>
      <c r="N340" s="6">
        <v>6.9999999999999999E-4</v>
      </c>
      <c r="O340" s="6">
        <v>0.04</v>
      </c>
      <c r="P340" s="6">
        <v>8.3000000000000001E-3</v>
      </c>
      <c r="Q340" s="6">
        <v>13</v>
      </c>
      <c r="R340" s="6">
        <v>67</v>
      </c>
      <c r="S340" s="6">
        <v>31</v>
      </c>
      <c r="T340" s="6">
        <v>73338</v>
      </c>
      <c r="U340" s="6">
        <v>3.8E-3</v>
      </c>
      <c r="V340" s="6">
        <v>0.62</v>
      </c>
      <c r="W340" s="6">
        <v>0.95350000000000001</v>
      </c>
      <c r="X340" s="6">
        <v>844</v>
      </c>
      <c r="Y340" s="6">
        <v>4803</v>
      </c>
      <c r="Z340" s="6">
        <v>36</v>
      </c>
      <c r="AA340" s="6">
        <v>9055</v>
      </c>
      <c r="AB340" s="6">
        <v>0.27500000000000002</v>
      </c>
      <c r="AC340" s="6">
        <v>0.72</v>
      </c>
      <c r="AD340" s="6">
        <v>0.1177</v>
      </c>
      <c r="AE340" s="6">
        <v>1536</v>
      </c>
      <c r="AF340" s="6">
        <v>9640</v>
      </c>
      <c r="AG340" s="6">
        <v>42</v>
      </c>
      <c r="AH340" s="6">
        <v>17158</v>
      </c>
      <c r="AI340" s="6">
        <v>0.55189999999999995</v>
      </c>
      <c r="AJ340" s="6">
        <v>0.84</v>
      </c>
      <c r="AK340" s="6">
        <v>0.22309999999999999</v>
      </c>
      <c r="AT340" s="6">
        <f t="shared" si="27"/>
        <v>2.7886154758375334</v>
      </c>
      <c r="AU340" s="6">
        <f t="shared" si="28"/>
        <v>53</v>
      </c>
      <c r="AV340" s="6">
        <f t="shared" si="29"/>
        <v>1094.5970149253731</v>
      </c>
      <c r="AW340" s="7">
        <f t="shared" si="30"/>
        <v>1.885280033312513</v>
      </c>
      <c r="AX340" s="6">
        <f t="shared" si="31"/>
        <v>1.7798755186721991</v>
      </c>
      <c r="AY340" s="6" t="str">
        <f t="shared" si="32"/>
        <v/>
      </c>
      <c r="BA340" s="6">
        <f>VLOOKUP(A340, ALL_AP_DATA!$A$2:$F$3600, 6, FALSE)</f>
        <v>17468</v>
      </c>
      <c r="BB340" s="6" t="e">
        <f t="shared" ca="1" si="34"/>
        <v>#NAME?</v>
      </c>
      <c r="BC340" s="6">
        <f>VLOOKUP(A340,projmetadata!$A$2:$D$2036, 4, FALSE)</f>
        <v>1674258</v>
      </c>
      <c r="BE340" s="9" t="e">
        <f t="shared" ca="1" si="35"/>
        <v>#NAME?</v>
      </c>
      <c r="BF340" s="6" t="e">
        <f t="shared" ca="1" si="36"/>
        <v>#NAME?</v>
      </c>
      <c r="BG340" s="6">
        <f t="shared" si="37"/>
        <v>4.5939753610256005E-2</v>
      </c>
      <c r="BH340" s="6">
        <f>VLOOKUP(A340, ALL_AP_DATA!$A$2:$D$3600, 3, FALSE)</f>
        <v>11689</v>
      </c>
      <c r="BI340" s="6">
        <f>VLOOKUP(A340, ALL_AP_DATA!$A$2:$E$3600, 5, FALSE)</f>
        <v>76915</v>
      </c>
      <c r="BJ340" s="6">
        <f t="shared" si="33"/>
        <v>4.4031944126402562</v>
      </c>
      <c r="BK340" s="6">
        <f t="shared" si="38"/>
        <v>0.66916647584153877</v>
      </c>
    </row>
    <row r="341" spans="1:63" ht="15.75" customHeight="1" x14ac:dyDescent="0.25">
      <c r="A341" s="6" t="s">
        <v>628</v>
      </c>
      <c r="B341" s="6" t="s">
        <v>64</v>
      </c>
      <c r="C341" s="6">
        <v>9</v>
      </c>
      <c r="D341" s="6">
        <v>49</v>
      </c>
      <c r="E341" s="6">
        <v>2</v>
      </c>
      <c r="F341" s="6">
        <v>377</v>
      </c>
      <c r="G341" s="6">
        <v>6.9099999999999995E-2</v>
      </c>
      <c r="H341" s="6">
        <v>0.1</v>
      </c>
      <c r="I341" s="6">
        <v>8.6400000000000005E-2</v>
      </c>
      <c r="Q341" s="6">
        <v>4</v>
      </c>
      <c r="R341" s="6">
        <v>21</v>
      </c>
      <c r="S341" s="6">
        <v>13</v>
      </c>
      <c r="T341" s="6">
        <v>2981</v>
      </c>
      <c r="U341" s="6">
        <v>2.9600000000000001E-2</v>
      </c>
      <c r="V341" s="6">
        <v>0.65</v>
      </c>
      <c r="W341" s="6">
        <v>0.68310000000000004</v>
      </c>
      <c r="X341" s="6">
        <v>9</v>
      </c>
      <c r="Y341" s="6">
        <v>83</v>
      </c>
      <c r="Z341" s="6">
        <v>6</v>
      </c>
      <c r="AA341" s="6">
        <v>1140</v>
      </c>
      <c r="AB341" s="6">
        <v>0.1171</v>
      </c>
      <c r="AC341" s="6">
        <v>0.3</v>
      </c>
      <c r="AD341" s="6">
        <v>0.26119999999999999</v>
      </c>
      <c r="AE341" s="6">
        <v>80</v>
      </c>
      <c r="AF341" s="6">
        <v>374</v>
      </c>
      <c r="AG341" s="6">
        <v>19</v>
      </c>
      <c r="AH341" s="6">
        <v>2981</v>
      </c>
      <c r="AI341" s="6">
        <v>0.52749999999999997</v>
      </c>
      <c r="AJ341" s="6">
        <v>0.95</v>
      </c>
      <c r="AK341" s="6">
        <v>0.68310000000000004</v>
      </c>
      <c r="AT341" s="6">
        <f t="shared" si="27"/>
        <v>7.6938775510204085</v>
      </c>
      <c r="AU341" s="6" t="str">
        <f t="shared" si="28"/>
        <v/>
      </c>
      <c r="AV341" s="6">
        <f t="shared" si="29"/>
        <v>141.95238095238096</v>
      </c>
      <c r="AW341" s="7">
        <f t="shared" si="30"/>
        <v>13.734939759036145</v>
      </c>
      <c r="AX341" s="6">
        <f t="shared" si="31"/>
        <v>7.9705882352941178</v>
      </c>
      <c r="AY341" s="6" t="str">
        <f t="shared" si="32"/>
        <v/>
      </c>
      <c r="BA341" s="6">
        <f>VLOOKUP(A341, ALL_AP_DATA!$A$2:$F$3600, 6, FALSE)</f>
        <v>709</v>
      </c>
      <c r="BB341" s="6" t="e">
        <f t="shared" ca="1" si="34"/>
        <v>#NAME?</v>
      </c>
      <c r="BC341" s="6">
        <f>VLOOKUP(A341,projmetadata!$A$2:$D$2036, 4, FALSE)</f>
        <v>93978</v>
      </c>
      <c r="BE341" s="9" t="e">
        <f t="shared" ca="1" si="35"/>
        <v>#NAME?</v>
      </c>
      <c r="BF341" s="6" t="e">
        <f t="shared" ca="1" si="36"/>
        <v>#NAME?</v>
      </c>
      <c r="BG341" s="6">
        <f t="shared" si="37"/>
        <v>4.6436400008512631E-2</v>
      </c>
      <c r="BH341" s="6">
        <f>VLOOKUP(A341, ALL_AP_DATA!$A$2:$D$3600, 3, FALSE)</f>
        <v>413</v>
      </c>
      <c r="BI341" s="6">
        <f>VLOOKUP(A341, ALL_AP_DATA!$A$2:$E$3600, 5, FALSE)</f>
        <v>4364</v>
      </c>
      <c r="BJ341" s="6">
        <f t="shared" si="33"/>
        <v>6.1551480959097322</v>
      </c>
      <c r="BK341" s="6">
        <f t="shared" si="38"/>
        <v>0.58251057827926656</v>
      </c>
    </row>
    <row r="342" spans="1:63" ht="15.75" customHeight="1" x14ac:dyDescent="0.25">
      <c r="A342" s="6" t="s">
        <v>1415</v>
      </c>
      <c r="B342" s="6" t="s">
        <v>64</v>
      </c>
      <c r="C342" s="6">
        <v>3</v>
      </c>
      <c r="D342" s="6">
        <v>16</v>
      </c>
      <c r="E342" s="6">
        <v>5</v>
      </c>
      <c r="F342" s="6">
        <v>95</v>
      </c>
      <c r="G342" s="6">
        <v>3.5900000000000001E-2</v>
      </c>
      <c r="H342" s="6">
        <v>0.17860000000000001</v>
      </c>
      <c r="I342" s="6">
        <v>6.1199999999999997E-2</v>
      </c>
      <c r="Q342" s="6">
        <v>1</v>
      </c>
      <c r="R342" s="6">
        <v>2</v>
      </c>
      <c r="S342" s="6">
        <v>3</v>
      </c>
      <c r="T342" s="6">
        <v>99</v>
      </c>
      <c r="U342" s="6">
        <v>4.4999999999999997E-3</v>
      </c>
      <c r="V342" s="6">
        <v>0.1071</v>
      </c>
      <c r="W342" s="6">
        <v>6.3799999999999996E-2</v>
      </c>
      <c r="X342" s="6">
        <v>14</v>
      </c>
      <c r="Y342" s="6">
        <v>152</v>
      </c>
      <c r="Z342" s="6">
        <v>13</v>
      </c>
      <c r="AA342" s="6">
        <v>374</v>
      </c>
      <c r="AB342" s="6">
        <v>0.34079999999999999</v>
      </c>
      <c r="AC342" s="6">
        <v>0.46429999999999999</v>
      </c>
      <c r="AD342" s="6">
        <v>0.24099999999999999</v>
      </c>
      <c r="AE342" s="6">
        <v>45</v>
      </c>
      <c r="AF342" s="6">
        <v>316</v>
      </c>
      <c r="AG342" s="6">
        <v>25</v>
      </c>
      <c r="AH342" s="6">
        <v>1292</v>
      </c>
      <c r="AI342" s="6">
        <v>0.70850000000000002</v>
      </c>
      <c r="AJ342" s="6">
        <v>0.89290000000000003</v>
      </c>
      <c r="AK342" s="6">
        <v>0.83250000000000002</v>
      </c>
      <c r="AT342" s="6">
        <f t="shared" si="27"/>
        <v>5.9375</v>
      </c>
      <c r="AU342" s="6" t="str">
        <f t="shared" si="28"/>
        <v/>
      </c>
      <c r="AV342" s="6">
        <f t="shared" si="29"/>
        <v>49.5</v>
      </c>
      <c r="AW342" s="7">
        <f t="shared" si="30"/>
        <v>2.4605263157894739</v>
      </c>
      <c r="AX342" s="6">
        <f t="shared" si="31"/>
        <v>4.0886075949367084</v>
      </c>
      <c r="AY342" s="6" t="str">
        <f t="shared" si="32"/>
        <v/>
      </c>
      <c r="BA342" s="6">
        <f>VLOOKUP(A342, ALL_AP_DATA!$A$2:$F$3600, 6, FALSE)</f>
        <v>446</v>
      </c>
      <c r="BB342" s="6" t="e">
        <f t="shared" ca="1" si="34"/>
        <v>#NAME?</v>
      </c>
      <c r="BC342" s="6">
        <f>VLOOKUP(A342,projmetadata!$A$2:$D$2036, 4, FALSE)</f>
        <v>33159</v>
      </c>
      <c r="BE342" s="9" t="e">
        <f t="shared" ca="1" si="35"/>
        <v>#NAME?</v>
      </c>
      <c r="BF342" s="6" t="e">
        <f t="shared" ca="1" si="36"/>
        <v>#NAME?</v>
      </c>
      <c r="BG342" s="6">
        <f t="shared" si="37"/>
        <v>4.6804789046714319E-2</v>
      </c>
      <c r="BH342" s="6">
        <f>VLOOKUP(A342, ALL_AP_DATA!$A$2:$D$3600, 3, FALSE)</f>
        <v>374</v>
      </c>
      <c r="BI342" s="6">
        <f>VLOOKUP(A342, ALL_AP_DATA!$A$2:$E$3600, 5, FALSE)</f>
        <v>1552</v>
      </c>
      <c r="BJ342" s="6">
        <f t="shared" si="33"/>
        <v>3.4798206278026904</v>
      </c>
      <c r="BK342" s="6">
        <f t="shared" si="38"/>
        <v>0.83856502242152464</v>
      </c>
    </row>
    <row r="343" spans="1:63" ht="15.75" customHeight="1" x14ac:dyDescent="0.25">
      <c r="A343" s="6" t="s">
        <v>341</v>
      </c>
      <c r="B343" s="6" t="s">
        <v>64</v>
      </c>
      <c r="C343" s="6">
        <v>58</v>
      </c>
      <c r="D343" s="6">
        <v>345</v>
      </c>
      <c r="E343" s="6">
        <v>49</v>
      </c>
      <c r="F343" s="6">
        <v>1421</v>
      </c>
      <c r="G343" s="6">
        <v>0.12690000000000001</v>
      </c>
      <c r="H343" s="6">
        <v>0.48509999999999998</v>
      </c>
      <c r="I343" s="6">
        <v>8.5000000000000006E-2</v>
      </c>
      <c r="Q343" s="6">
        <v>22</v>
      </c>
      <c r="R343" s="6">
        <v>83</v>
      </c>
      <c r="S343" s="6">
        <v>77</v>
      </c>
      <c r="T343" s="6">
        <v>14387</v>
      </c>
      <c r="U343" s="6">
        <v>3.0499999999999999E-2</v>
      </c>
      <c r="V343" s="6">
        <v>0.76239999999999997</v>
      </c>
      <c r="W343" s="6">
        <v>0.86009999999999998</v>
      </c>
      <c r="X343" s="6">
        <v>124</v>
      </c>
      <c r="Y343" s="6">
        <v>991</v>
      </c>
      <c r="Z343" s="6">
        <v>66</v>
      </c>
      <c r="AA343" s="6">
        <v>3412</v>
      </c>
      <c r="AB343" s="6">
        <v>0.36449999999999999</v>
      </c>
      <c r="AC343" s="6">
        <v>0.65349999999999997</v>
      </c>
      <c r="AD343" s="6">
        <v>0.20399999999999999</v>
      </c>
      <c r="AE343" s="6">
        <v>334</v>
      </c>
      <c r="AF343" s="6">
        <v>1535</v>
      </c>
      <c r="AG343" s="6">
        <v>91</v>
      </c>
      <c r="AH343" s="6">
        <v>14055</v>
      </c>
      <c r="AI343" s="6">
        <v>0.5645</v>
      </c>
      <c r="AJ343" s="6">
        <v>0.90100000000000002</v>
      </c>
      <c r="AK343" s="6">
        <v>0.84030000000000005</v>
      </c>
      <c r="AT343" s="6">
        <f t="shared" si="27"/>
        <v>4.1188405797101453</v>
      </c>
      <c r="AU343" s="6" t="str">
        <f t="shared" si="28"/>
        <v/>
      </c>
      <c r="AV343" s="6">
        <f t="shared" si="29"/>
        <v>173.33734939759037</v>
      </c>
      <c r="AW343" s="7">
        <f t="shared" si="30"/>
        <v>3.4429868819374367</v>
      </c>
      <c r="AX343" s="6">
        <f t="shared" si="31"/>
        <v>9.1563517915309447</v>
      </c>
      <c r="AY343" s="6" t="str">
        <f t="shared" si="32"/>
        <v/>
      </c>
      <c r="BA343" s="6">
        <f>VLOOKUP(A343, ALL_AP_DATA!$A$2:$F$3600, 6, FALSE)</f>
        <v>2719</v>
      </c>
      <c r="BB343" s="6" t="e">
        <f t="shared" ca="1" si="34"/>
        <v>#NAME?</v>
      </c>
      <c r="BC343" s="6">
        <f>VLOOKUP(A343,projmetadata!$A$2:$D$2036, 4, FALSE)</f>
        <v>355819</v>
      </c>
      <c r="BE343" s="9" t="e">
        <f t="shared" ca="1" si="35"/>
        <v>#NAME?</v>
      </c>
      <c r="BF343" s="6" t="e">
        <f t="shared" ca="1" si="36"/>
        <v>#NAME?</v>
      </c>
      <c r="BG343" s="6">
        <f t="shared" si="37"/>
        <v>4.7009856134720182E-2</v>
      </c>
      <c r="BH343" s="6">
        <f>VLOOKUP(A343, ALL_AP_DATA!$A$2:$D$3600, 3, FALSE)</f>
        <v>1964</v>
      </c>
      <c r="BI343" s="6">
        <f>VLOOKUP(A343, ALL_AP_DATA!$A$2:$E$3600, 5, FALSE)</f>
        <v>16727</v>
      </c>
      <c r="BJ343" s="6">
        <f t="shared" si="33"/>
        <v>6.1518940787054062</v>
      </c>
      <c r="BK343" s="6">
        <f t="shared" si="38"/>
        <v>0.7223243839646929</v>
      </c>
    </row>
    <row r="344" spans="1:63" ht="15.75" customHeight="1" x14ac:dyDescent="0.25">
      <c r="A344" s="6" t="s">
        <v>850</v>
      </c>
      <c r="B344" s="6" t="s">
        <v>64</v>
      </c>
      <c r="C344" s="6">
        <v>2</v>
      </c>
      <c r="D344" s="6">
        <v>31</v>
      </c>
      <c r="E344" s="6">
        <v>4</v>
      </c>
      <c r="F344" s="6">
        <v>137</v>
      </c>
      <c r="G344" s="6">
        <v>0.14419999999999999</v>
      </c>
      <c r="H344" s="6">
        <v>0.4</v>
      </c>
      <c r="I344" s="6">
        <v>0.16209999999999999</v>
      </c>
      <c r="Q344" s="6">
        <v>1</v>
      </c>
      <c r="R344" s="6">
        <v>5</v>
      </c>
      <c r="S344" s="6">
        <v>2</v>
      </c>
      <c r="T344" s="6">
        <v>218</v>
      </c>
      <c r="U344" s="6">
        <v>2.3300000000000001E-2</v>
      </c>
      <c r="V344" s="6">
        <v>0.2</v>
      </c>
      <c r="W344" s="6">
        <v>0.25800000000000001</v>
      </c>
      <c r="X344" s="6">
        <v>3</v>
      </c>
      <c r="Y344" s="6">
        <v>50</v>
      </c>
      <c r="Z344" s="6">
        <v>5</v>
      </c>
      <c r="AA344" s="6">
        <v>133</v>
      </c>
      <c r="AB344" s="6">
        <v>0.2326</v>
      </c>
      <c r="AC344" s="6">
        <v>0.5</v>
      </c>
      <c r="AD344" s="6">
        <v>0.15740000000000001</v>
      </c>
      <c r="AE344" s="6">
        <v>6</v>
      </c>
      <c r="AF344" s="6">
        <v>29</v>
      </c>
      <c r="AG344" s="6">
        <v>3</v>
      </c>
      <c r="AH344" s="6">
        <v>90</v>
      </c>
      <c r="AI344" s="6">
        <v>0.13489999999999999</v>
      </c>
      <c r="AJ344" s="6">
        <v>0.3</v>
      </c>
      <c r="AK344" s="6">
        <v>0.1065</v>
      </c>
      <c r="AT344" s="6">
        <f t="shared" si="27"/>
        <v>4.419354838709677</v>
      </c>
      <c r="AU344" s="6" t="str">
        <f t="shared" si="28"/>
        <v/>
      </c>
      <c r="AV344" s="6">
        <f t="shared" si="29"/>
        <v>43.6</v>
      </c>
      <c r="AW344" s="7">
        <f t="shared" si="30"/>
        <v>2.66</v>
      </c>
      <c r="AX344" s="6">
        <f t="shared" si="31"/>
        <v>3.103448275862069</v>
      </c>
      <c r="AY344" s="6" t="str">
        <f t="shared" si="32"/>
        <v/>
      </c>
      <c r="BA344" s="6">
        <f>VLOOKUP(A344, ALL_AP_DATA!$A$2:$F$3600, 6, FALSE)</f>
        <v>215</v>
      </c>
      <c r="BB344" s="6" t="e">
        <f t="shared" ca="1" si="34"/>
        <v>#NAME?</v>
      </c>
      <c r="BC344" s="6">
        <f>VLOOKUP(A344,projmetadata!$A$2:$D$2036, 4, FALSE)</f>
        <v>17722</v>
      </c>
      <c r="BE344" s="9" t="e">
        <f t="shared" ca="1" si="35"/>
        <v>#NAME?</v>
      </c>
      <c r="BF344" s="6" t="e">
        <f t="shared" ca="1" si="36"/>
        <v>#NAME?</v>
      </c>
      <c r="BG344" s="6">
        <f t="shared" si="37"/>
        <v>4.7680848662679153E-2</v>
      </c>
      <c r="BH344" s="6">
        <f>VLOOKUP(A344, ALL_AP_DATA!$A$2:$D$3600, 3, FALSE)</f>
        <v>74</v>
      </c>
      <c r="BI344" s="6">
        <f>VLOOKUP(A344, ALL_AP_DATA!$A$2:$E$3600, 5, FALSE)</f>
        <v>845</v>
      </c>
      <c r="BJ344" s="6">
        <f t="shared" si="33"/>
        <v>3.9302325581395348</v>
      </c>
      <c r="BK344" s="6">
        <f t="shared" si="38"/>
        <v>0.34418604651162793</v>
      </c>
    </row>
    <row r="345" spans="1:63" ht="15.75" customHeight="1" x14ac:dyDescent="0.25">
      <c r="A345" s="6" t="s">
        <v>574</v>
      </c>
      <c r="B345" s="6" t="s">
        <v>64</v>
      </c>
      <c r="C345" s="6">
        <v>20</v>
      </c>
      <c r="D345" s="6">
        <v>340</v>
      </c>
      <c r="E345" s="6">
        <v>59</v>
      </c>
      <c r="F345" s="6">
        <v>4379</v>
      </c>
      <c r="G345" s="6">
        <v>0.1278</v>
      </c>
      <c r="H345" s="6">
        <v>0.57840000000000003</v>
      </c>
      <c r="I345" s="6">
        <v>0.28460000000000002</v>
      </c>
      <c r="Q345" s="6">
        <v>20</v>
      </c>
      <c r="R345" s="6">
        <v>69</v>
      </c>
      <c r="S345" s="6">
        <v>55</v>
      </c>
      <c r="T345" s="6">
        <v>4343</v>
      </c>
      <c r="U345" s="6">
        <v>2.5899999999999999E-2</v>
      </c>
      <c r="V345" s="6">
        <v>0.53920000000000001</v>
      </c>
      <c r="W345" s="6">
        <v>0.2823</v>
      </c>
      <c r="X345" s="6">
        <v>122</v>
      </c>
      <c r="Y345" s="6">
        <v>461</v>
      </c>
      <c r="Z345" s="6">
        <v>60</v>
      </c>
      <c r="AA345" s="6">
        <v>4696</v>
      </c>
      <c r="AB345" s="6">
        <v>0.17330000000000001</v>
      </c>
      <c r="AC345" s="6">
        <v>0.58819999999999995</v>
      </c>
      <c r="AD345" s="6">
        <v>0.30520000000000003</v>
      </c>
      <c r="AE345" s="6">
        <v>179</v>
      </c>
      <c r="AF345" s="6">
        <v>1025</v>
      </c>
      <c r="AG345" s="6">
        <v>86</v>
      </c>
      <c r="AH345" s="6">
        <v>10974</v>
      </c>
      <c r="AI345" s="6">
        <v>0.38529999999999998</v>
      </c>
      <c r="AJ345" s="6">
        <v>0.84309999999999996</v>
      </c>
      <c r="AK345" s="6">
        <v>0.71319999999999995</v>
      </c>
      <c r="AT345" s="6">
        <f t="shared" si="27"/>
        <v>12.879411764705882</v>
      </c>
      <c r="AU345" s="6" t="str">
        <f t="shared" si="28"/>
        <v/>
      </c>
      <c r="AV345" s="6">
        <f t="shared" si="29"/>
        <v>62.94202898550725</v>
      </c>
      <c r="AW345" s="7">
        <f t="shared" si="30"/>
        <v>10.186550976138829</v>
      </c>
      <c r="AX345" s="6">
        <f t="shared" si="31"/>
        <v>10.706341463414635</v>
      </c>
      <c r="AY345" s="6" t="str">
        <f t="shared" si="32"/>
        <v/>
      </c>
      <c r="BA345" s="6">
        <f>VLOOKUP(A345, ALL_AP_DATA!$A$2:$F$3600, 6, FALSE)</f>
        <v>2660</v>
      </c>
      <c r="BB345" s="6" t="e">
        <f t="shared" ca="1" si="34"/>
        <v>#NAME?</v>
      </c>
      <c r="BC345" s="6">
        <f>VLOOKUP(A345,projmetadata!$A$2:$D$2036, 4, FALSE)</f>
        <v>316220</v>
      </c>
      <c r="BE345" s="9" t="e">
        <f t="shared" ca="1" si="35"/>
        <v>#NAME?</v>
      </c>
      <c r="BF345" s="6" t="e">
        <f t="shared" ca="1" si="36"/>
        <v>#NAME?</v>
      </c>
      <c r="BG345" s="6">
        <f t="shared" si="37"/>
        <v>4.8655998988046296E-2</v>
      </c>
      <c r="BH345" s="6">
        <f>VLOOKUP(A345, ALL_AP_DATA!$A$2:$D$3600, 3, FALSE)</f>
        <v>1215</v>
      </c>
      <c r="BI345" s="6">
        <f>VLOOKUP(A345, ALL_AP_DATA!$A$2:$E$3600, 5, FALSE)</f>
        <v>15386</v>
      </c>
      <c r="BJ345" s="6">
        <f t="shared" si="33"/>
        <v>5.7842105263157899</v>
      </c>
      <c r="BK345" s="6">
        <f t="shared" si="38"/>
        <v>0.4567669172932331</v>
      </c>
    </row>
    <row r="346" spans="1:63" ht="15.75" customHeight="1" x14ac:dyDescent="0.25">
      <c r="A346" s="6" t="s">
        <v>828</v>
      </c>
      <c r="B346" s="6" t="s">
        <v>64</v>
      </c>
      <c r="C346" s="6">
        <v>17</v>
      </c>
      <c r="D346" s="6">
        <v>203</v>
      </c>
      <c r="E346" s="6">
        <v>44</v>
      </c>
      <c r="F346" s="6">
        <v>940</v>
      </c>
      <c r="G346" s="6">
        <v>0.1457</v>
      </c>
      <c r="H346" s="6">
        <v>0.2767</v>
      </c>
      <c r="I346" s="6">
        <v>0.1308</v>
      </c>
      <c r="Q346" s="6">
        <v>7</v>
      </c>
      <c r="R346" s="6">
        <v>26</v>
      </c>
      <c r="S346" s="6">
        <v>56</v>
      </c>
      <c r="T346" s="6">
        <v>2680</v>
      </c>
      <c r="U346" s="6">
        <v>1.8700000000000001E-2</v>
      </c>
      <c r="V346" s="6">
        <v>0.35220000000000001</v>
      </c>
      <c r="W346" s="6">
        <v>0.37290000000000001</v>
      </c>
      <c r="X346" s="6">
        <v>60</v>
      </c>
      <c r="Y346" s="6">
        <v>368</v>
      </c>
      <c r="Z346" s="6">
        <v>68</v>
      </c>
      <c r="AA346" s="6">
        <v>1481</v>
      </c>
      <c r="AB346" s="6">
        <v>0.26419999999999999</v>
      </c>
      <c r="AC346" s="6">
        <v>0.42770000000000002</v>
      </c>
      <c r="AD346" s="6">
        <v>0.20610000000000001</v>
      </c>
      <c r="AE346" s="6">
        <v>95</v>
      </c>
      <c r="AF346" s="6">
        <v>564</v>
      </c>
      <c r="AG346" s="6">
        <v>88</v>
      </c>
      <c r="AH346" s="6">
        <v>3623</v>
      </c>
      <c r="AI346" s="6">
        <v>0.40489999999999998</v>
      </c>
      <c r="AJ346" s="6">
        <v>0.55349999999999999</v>
      </c>
      <c r="AK346" s="6">
        <v>0.50409999999999999</v>
      </c>
      <c r="AT346" s="6">
        <f t="shared" si="27"/>
        <v>4.6305418719211824</v>
      </c>
      <c r="AU346" s="6" t="str">
        <f t="shared" si="28"/>
        <v/>
      </c>
      <c r="AV346" s="6">
        <f t="shared" si="29"/>
        <v>103.07692307692308</v>
      </c>
      <c r="AW346" s="7">
        <f t="shared" si="30"/>
        <v>4.0244565217391308</v>
      </c>
      <c r="AX346" s="6">
        <f t="shared" si="31"/>
        <v>6.4237588652482271</v>
      </c>
      <c r="AY346" s="6" t="str">
        <f t="shared" si="32"/>
        <v/>
      </c>
      <c r="BA346" s="6">
        <f>VLOOKUP(A346, ALL_AP_DATA!$A$2:$F$3600, 6, FALSE)</f>
        <v>1393</v>
      </c>
      <c r="BB346" s="6" t="e">
        <f t="shared" ca="1" si="34"/>
        <v>#NAME?</v>
      </c>
      <c r="BC346" s="6">
        <f>VLOOKUP(A346,projmetadata!$A$2:$D$2036, 4, FALSE)</f>
        <v>147449</v>
      </c>
      <c r="BE346" s="9" t="e">
        <f t="shared" ca="1" si="35"/>
        <v>#NAME?</v>
      </c>
      <c r="BF346" s="6" t="e">
        <f t="shared" ca="1" si="36"/>
        <v>#NAME?</v>
      </c>
      <c r="BG346" s="6">
        <f t="shared" si="37"/>
        <v>4.8742276990688303E-2</v>
      </c>
      <c r="BH346" s="6">
        <f>VLOOKUP(A346, ALL_AP_DATA!$A$2:$D$3600, 3, FALSE)</f>
        <v>798</v>
      </c>
      <c r="BI346" s="6">
        <f>VLOOKUP(A346, ALL_AP_DATA!$A$2:$E$3600, 5, FALSE)</f>
        <v>7187</v>
      </c>
      <c r="BJ346" s="6">
        <f t="shared" si="33"/>
        <v>5.1593682699210337</v>
      </c>
      <c r="BK346" s="6">
        <f t="shared" si="38"/>
        <v>0.57286432160804024</v>
      </c>
    </row>
    <row r="347" spans="1:63" ht="15.75" customHeight="1" x14ac:dyDescent="0.25">
      <c r="A347" s="6" t="s">
        <v>1472</v>
      </c>
      <c r="B347" s="6" t="s">
        <v>64</v>
      </c>
      <c r="C347" s="6">
        <v>2</v>
      </c>
      <c r="D347" s="6">
        <v>12</v>
      </c>
      <c r="E347" s="6">
        <v>2</v>
      </c>
      <c r="F347" s="6">
        <v>264</v>
      </c>
      <c r="G347" s="6">
        <v>6.7400000000000002E-2</v>
      </c>
      <c r="H347" s="6">
        <v>0.5</v>
      </c>
      <c r="I347" s="6">
        <v>0.35870000000000002</v>
      </c>
      <c r="Q347" s="6">
        <v>2</v>
      </c>
      <c r="R347" s="6">
        <v>9</v>
      </c>
      <c r="S347" s="6">
        <v>3</v>
      </c>
      <c r="T347" s="6">
        <v>302</v>
      </c>
      <c r="U347" s="6">
        <v>5.0599999999999999E-2</v>
      </c>
      <c r="V347" s="6">
        <v>0.75</v>
      </c>
      <c r="W347" s="6">
        <v>0.4103</v>
      </c>
      <c r="X347" s="6">
        <v>3</v>
      </c>
      <c r="Y347" s="6">
        <v>41</v>
      </c>
      <c r="Z347" s="6">
        <v>1</v>
      </c>
      <c r="AA347" s="6">
        <v>8</v>
      </c>
      <c r="AB347" s="6">
        <v>0.2303</v>
      </c>
      <c r="AC347" s="6">
        <v>0.25</v>
      </c>
      <c r="AD347" s="6">
        <v>1.09E-2</v>
      </c>
      <c r="AE347" s="6">
        <v>19</v>
      </c>
      <c r="AF347" s="6">
        <v>40</v>
      </c>
      <c r="AG347" s="6">
        <v>2</v>
      </c>
      <c r="AH347" s="6">
        <v>266</v>
      </c>
      <c r="AI347" s="6">
        <v>0.22470000000000001</v>
      </c>
      <c r="AJ347" s="6">
        <v>0.5</v>
      </c>
      <c r="AK347" s="6">
        <v>0.3614</v>
      </c>
      <c r="AT347" s="6">
        <f t="shared" si="27"/>
        <v>22</v>
      </c>
      <c r="AU347" s="6" t="str">
        <f t="shared" si="28"/>
        <v/>
      </c>
      <c r="AV347" s="6">
        <f t="shared" si="29"/>
        <v>33.555555555555557</v>
      </c>
      <c r="AW347" s="7">
        <f t="shared" si="30"/>
        <v>0.1951219512195122</v>
      </c>
      <c r="AX347" s="6">
        <f t="shared" si="31"/>
        <v>6.65</v>
      </c>
      <c r="AY347" s="6" t="str">
        <f t="shared" si="32"/>
        <v/>
      </c>
      <c r="BA347" s="6">
        <f>VLOOKUP(A347, ALL_AP_DATA!$A$2:$F$3600, 6, FALSE)</f>
        <v>178</v>
      </c>
      <c r="BB347" s="6" t="e">
        <f t="shared" ca="1" si="34"/>
        <v>#NAME?</v>
      </c>
      <c r="BC347" s="6">
        <f>VLOOKUP(A347,projmetadata!$A$2:$D$2036, 4, FALSE)</f>
        <v>15077</v>
      </c>
      <c r="BE347" s="9" t="e">
        <f t="shared" ca="1" si="35"/>
        <v>#NAME?</v>
      </c>
      <c r="BF347" s="6" t="e">
        <f t="shared" ca="1" si="36"/>
        <v>#NAME?</v>
      </c>
      <c r="BG347" s="6">
        <f t="shared" si="37"/>
        <v>4.8816077468992504E-2</v>
      </c>
      <c r="BH347" s="6">
        <f>VLOOKUP(A347, ALL_AP_DATA!$A$2:$D$3600, 3, FALSE)</f>
        <v>78</v>
      </c>
      <c r="BI347" s="6">
        <f>VLOOKUP(A347, ALL_AP_DATA!$A$2:$E$3600, 5, FALSE)</f>
        <v>736</v>
      </c>
      <c r="BJ347" s="6">
        <f t="shared" si="33"/>
        <v>4.1348314606741576</v>
      </c>
      <c r="BK347" s="6">
        <f t="shared" si="38"/>
        <v>0.43820224719101125</v>
      </c>
    </row>
    <row r="348" spans="1:63" ht="15.75" customHeight="1" x14ac:dyDescent="0.25">
      <c r="A348" s="6" t="s">
        <v>466</v>
      </c>
      <c r="B348" s="6" t="s">
        <v>64</v>
      </c>
      <c r="C348" s="6">
        <v>2</v>
      </c>
      <c r="D348" s="6">
        <v>51</v>
      </c>
      <c r="E348" s="6">
        <v>6</v>
      </c>
      <c r="F348" s="6">
        <v>538</v>
      </c>
      <c r="G348" s="6">
        <v>0.47660000000000002</v>
      </c>
      <c r="H348" s="6">
        <v>1</v>
      </c>
      <c r="I348" s="6">
        <v>0.67420000000000002</v>
      </c>
      <c r="X348" s="6">
        <v>2</v>
      </c>
      <c r="Y348" s="6">
        <v>66</v>
      </c>
      <c r="Z348" s="6">
        <v>5</v>
      </c>
      <c r="AA348" s="6">
        <v>456</v>
      </c>
      <c r="AB348" s="6">
        <v>0.61680000000000001</v>
      </c>
      <c r="AC348" s="6">
        <v>0.83330000000000004</v>
      </c>
      <c r="AD348" s="6">
        <v>0.57140000000000002</v>
      </c>
      <c r="AE348" s="6">
        <v>14</v>
      </c>
      <c r="AF348" s="6">
        <v>67</v>
      </c>
      <c r="AG348" s="6">
        <v>5</v>
      </c>
      <c r="AH348" s="6">
        <v>541</v>
      </c>
      <c r="AI348" s="6">
        <v>0.62619999999999998</v>
      </c>
      <c r="AJ348" s="6">
        <v>0.83330000000000004</v>
      </c>
      <c r="AK348" s="6">
        <v>0.67789999999999995</v>
      </c>
      <c r="AT348" s="6">
        <f t="shared" si="27"/>
        <v>10.549019607843137</v>
      </c>
      <c r="AU348" s="6" t="str">
        <f t="shared" si="28"/>
        <v/>
      </c>
      <c r="AV348" s="6" t="str">
        <f t="shared" si="29"/>
        <v/>
      </c>
      <c r="AW348" s="7">
        <f t="shared" si="30"/>
        <v>6.9090909090909092</v>
      </c>
      <c r="AX348" s="6">
        <f t="shared" si="31"/>
        <v>8.0746268656716413</v>
      </c>
      <c r="AY348" s="6" t="str">
        <f t="shared" si="32"/>
        <v/>
      </c>
      <c r="BA348" s="6">
        <f>VLOOKUP(A348, ALL_AP_DATA!$A$2:$F$3600, 6, FALSE)</f>
        <v>107</v>
      </c>
      <c r="BB348" s="6" t="e">
        <f t="shared" ca="1" si="34"/>
        <v>#NAME?</v>
      </c>
      <c r="BC348" s="6">
        <f>VLOOKUP(A348,projmetadata!$A$2:$D$2036, 4, FALSE)</f>
        <v>16331</v>
      </c>
      <c r="BE348" s="9" t="e">
        <f t="shared" ca="1" si="35"/>
        <v>#NAME?</v>
      </c>
      <c r="BF348" s="6" t="e">
        <f t="shared" ca="1" si="36"/>
        <v>#NAME?</v>
      </c>
      <c r="BG348" s="6">
        <f t="shared" si="37"/>
        <v>4.8864123446206602E-2</v>
      </c>
      <c r="BH348" s="6">
        <f>VLOOKUP(A348, ALL_AP_DATA!$A$2:$D$3600, 3, FALSE)</f>
        <v>84</v>
      </c>
      <c r="BI348" s="6">
        <f>VLOOKUP(A348, ALL_AP_DATA!$A$2:$E$3600, 5, FALSE)</f>
        <v>798</v>
      </c>
      <c r="BJ348" s="6">
        <f t="shared" si="33"/>
        <v>7.4579439252336446</v>
      </c>
      <c r="BK348" s="6">
        <f t="shared" si="38"/>
        <v>0.78504672897196259</v>
      </c>
    </row>
    <row r="349" spans="1:63" ht="15.75" customHeight="1" x14ac:dyDescent="0.25">
      <c r="A349" s="6" t="s">
        <v>1095</v>
      </c>
      <c r="B349" s="6" t="s">
        <v>64</v>
      </c>
      <c r="C349" s="6">
        <v>32</v>
      </c>
      <c r="D349" s="6">
        <v>88</v>
      </c>
      <c r="E349" s="6">
        <v>22</v>
      </c>
      <c r="F349" s="6">
        <v>522</v>
      </c>
      <c r="G349" s="6">
        <v>0.10920000000000001</v>
      </c>
      <c r="H349" s="6">
        <v>0.44</v>
      </c>
      <c r="I349" s="6">
        <v>0.22309999999999999</v>
      </c>
      <c r="Q349" s="6">
        <v>2</v>
      </c>
      <c r="R349" s="6">
        <v>5</v>
      </c>
      <c r="S349" s="6">
        <v>5</v>
      </c>
      <c r="T349" s="6">
        <v>67</v>
      </c>
      <c r="U349" s="6">
        <v>6.1999999999999998E-3</v>
      </c>
      <c r="V349" s="6">
        <v>0.1</v>
      </c>
      <c r="W349" s="6">
        <v>2.86E-2</v>
      </c>
      <c r="X349" s="6">
        <v>43</v>
      </c>
      <c r="Y349" s="6">
        <v>179</v>
      </c>
      <c r="Z349" s="6">
        <v>35</v>
      </c>
      <c r="AA349" s="6">
        <v>962</v>
      </c>
      <c r="AB349" s="6">
        <v>0.22209999999999999</v>
      </c>
      <c r="AC349" s="6">
        <v>0.7</v>
      </c>
      <c r="AD349" s="6">
        <v>0.41110000000000002</v>
      </c>
      <c r="AE349" s="6">
        <v>71</v>
      </c>
      <c r="AF349" s="6">
        <v>397</v>
      </c>
      <c r="AG349" s="6">
        <v>40</v>
      </c>
      <c r="AH349" s="6">
        <v>1078</v>
      </c>
      <c r="AI349" s="6">
        <v>0.49259999999999998</v>
      </c>
      <c r="AJ349" s="6">
        <v>0.8</v>
      </c>
      <c r="AK349" s="6">
        <v>0.4607</v>
      </c>
      <c r="AT349" s="6">
        <f t="shared" si="27"/>
        <v>5.9318181818181817</v>
      </c>
      <c r="AU349" s="6" t="str">
        <f t="shared" si="28"/>
        <v/>
      </c>
      <c r="AV349" s="6">
        <f t="shared" si="29"/>
        <v>13.4</v>
      </c>
      <c r="AW349" s="7">
        <f t="shared" si="30"/>
        <v>5.3743016759776534</v>
      </c>
      <c r="AX349" s="6">
        <f t="shared" si="31"/>
        <v>2.7153652392947105</v>
      </c>
      <c r="AY349" s="6" t="str">
        <f t="shared" si="32"/>
        <v/>
      </c>
      <c r="BA349" s="6">
        <f>VLOOKUP(A349, ALL_AP_DATA!$A$2:$F$3600, 6, FALSE)</f>
        <v>806</v>
      </c>
      <c r="BB349" s="6" t="e">
        <f t="shared" ca="1" si="34"/>
        <v>#NAME?</v>
      </c>
      <c r="BC349" s="6">
        <f>VLOOKUP(A349,projmetadata!$A$2:$D$2036, 4, FALSE)</f>
        <v>47641</v>
      </c>
      <c r="BE349" s="9" t="e">
        <f t="shared" ca="1" si="35"/>
        <v>#NAME?</v>
      </c>
      <c r="BF349" s="6" t="e">
        <f t="shared" ca="1" si="36"/>
        <v>#NAME?</v>
      </c>
      <c r="BG349" s="6">
        <f t="shared" si="37"/>
        <v>4.9117356898469806E-2</v>
      </c>
      <c r="BH349" s="6">
        <f>VLOOKUP(A349, ALL_AP_DATA!$A$2:$D$3600, 3, FALSE)</f>
        <v>508</v>
      </c>
      <c r="BI349" s="6">
        <f>VLOOKUP(A349, ALL_AP_DATA!$A$2:$E$3600, 5, FALSE)</f>
        <v>2340</v>
      </c>
      <c r="BJ349" s="6">
        <f t="shared" si="33"/>
        <v>2.903225806451613</v>
      </c>
      <c r="BK349" s="6">
        <f t="shared" si="38"/>
        <v>0.63027295285359797</v>
      </c>
    </row>
    <row r="350" spans="1:63" ht="15.75" customHeight="1" x14ac:dyDescent="0.25">
      <c r="A350" s="6" t="s">
        <v>1468</v>
      </c>
      <c r="B350" s="6" t="s">
        <v>64</v>
      </c>
      <c r="C350" s="6">
        <v>5</v>
      </c>
      <c r="D350" s="6">
        <v>20</v>
      </c>
      <c r="E350" s="6">
        <v>10</v>
      </c>
      <c r="F350" s="6">
        <v>781</v>
      </c>
      <c r="G350" s="6">
        <v>2.8299999999999999E-2</v>
      </c>
      <c r="H350" s="6">
        <v>0.29409999999999997</v>
      </c>
      <c r="I350" s="6">
        <v>0.29730000000000001</v>
      </c>
      <c r="Q350" s="6">
        <v>3</v>
      </c>
      <c r="R350" s="6">
        <v>8</v>
      </c>
      <c r="S350" s="6">
        <v>14</v>
      </c>
      <c r="T350" s="6">
        <v>846</v>
      </c>
      <c r="U350" s="6">
        <v>1.1299999999999999E-2</v>
      </c>
      <c r="V350" s="6">
        <v>0.4118</v>
      </c>
      <c r="W350" s="6">
        <v>0.32200000000000001</v>
      </c>
      <c r="X350" s="6">
        <v>19</v>
      </c>
      <c r="Y350" s="6">
        <v>153</v>
      </c>
      <c r="Z350" s="6">
        <v>14</v>
      </c>
      <c r="AA350" s="6">
        <v>901</v>
      </c>
      <c r="AB350" s="6">
        <v>0.2167</v>
      </c>
      <c r="AC350" s="6">
        <v>0.4118</v>
      </c>
      <c r="AD350" s="6">
        <v>0.34300000000000003</v>
      </c>
      <c r="AE350" s="6">
        <v>62</v>
      </c>
      <c r="AF350" s="6">
        <v>262</v>
      </c>
      <c r="AG350" s="6">
        <v>19</v>
      </c>
      <c r="AH350" s="6">
        <v>1010</v>
      </c>
      <c r="AI350" s="6">
        <v>0.37109999999999999</v>
      </c>
      <c r="AJ350" s="6">
        <v>0.55879999999999996</v>
      </c>
      <c r="AK350" s="6">
        <v>0.38450000000000001</v>
      </c>
      <c r="AT350" s="6">
        <f t="shared" si="27"/>
        <v>39.049999999999997</v>
      </c>
      <c r="AU350" s="6" t="str">
        <f t="shared" si="28"/>
        <v/>
      </c>
      <c r="AV350" s="6">
        <f t="shared" si="29"/>
        <v>105.75</v>
      </c>
      <c r="AW350" s="7">
        <f t="shared" si="30"/>
        <v>5.8888888888888893</v>
      </c>
      <c r="AX350" s="6">
        <f t="shared" si="31"/>
        <v>3.8549618320610688</v>
      </c>
      <c r="AY350" s="6" t="str">
        <f t="shared" si="32"/>
        <v/>
      </c>
      <c r="BA350" s="6">
        <f>VLOOKUP(A350, ALL_AP_DATA!$A$2:$F$3600, 6, FALSE)</f>
        <v>706</v>
      </c>
      <c r="BB350" s="6" t="e">
        <f t="shared" ca="1" si="34"/>
        <v>#NAME?</v>
      </c>
      <c r="BC350" s="6">
        <f>VLOOKUP(A350,projmetadata!$A$2:$D$2036, 4, FALSE)</f>
        <v>52932</v>
      </c>
      <c r="BE350" s="9" t="e">
        <f t="shared" ca="1" si="35"/>
        <v>#NAME?</v>
      </c>
      <c r="BF350" s="6" t="e">
        <f t="shared" ca="1" si="36"/>
        <v>#NAME?</v>
      </c>
      <c r="BG350" s="6">
        <f t="shared" si="37"/>
        <v>4.9629713594800874E-2</v>
      </c>
      <c r="BH350" s="6">
        <f>VLOOKUP(A350, ALL_AP_DATA!$A$2:$D$3600, 3, FALSE)</f>
        <v>332</v>
      </c>
      <c r="BI350" s="6">
        <f>VLOOKUP(A350, ALL_AP_DATA!$A$2:$E$3600, 5, FALSE)</f>
        <v>2627</v>
      </c>
      <c r="BJ350" s="6">
        <f t="shared" si="33"/>
        <v>3.7209631728045327</v>
      </c>
      <c r="BK350" s="6">
        <f t="shared" si="38"/>
        <v>0.47025495750708213</v>
      </c>
    </row>
    <row r="351" spans="1:63" ht="15.75" customHeight="1" x14ac:dyDescent="0.25">
      <c r="A351" s="6" t="s">
        <v>247</v>
      </c>
      <c r="B351" s="6" t="s">
        <v>64</v>
      </c>
      <c r="C351" s="6">
        <v>2</v>
      </c>
      <c r="D351" s="6">
        <v>4</v>
      </c>
      <c r="E351" s="6">
        <v>1</v>
      </c>
      <c r="F351" s="6">
        <v>29</v>
      </c>
      <c r="G351" s="6">
        <v>3.5700000000000003E-2</v>
      </c>
      <c r="H351" s="6">
        <v>0.25</v>
      </c>
      <c r="I351" s="6">
        <v>7.8600000000000003E-2</v>
      </c>
      <c r="Q351" s="6">
        <v>1</v>
      </c>
      <c r="R351" s="6">
        <v>2</v>
      </c>
      <c r="S351" s="6">
        <v>3</v>
      </c>
      <c r="T351" s="6">
        <v>57</v>
      </c>
      <c r="U351" s="6">
        <v>1.7899999999999999E-2</v>
      </c>
      <c r="V351" s="6">
        <v>0.75</v>
      </c>
      <c r="W351" s="6">
        <v>0.1545</v>
      </c>
      <c r="X351" s="6">
        <v>4</v>
      </c>
      <c r="Y351" s="6">
        <v>30</v>
      </c>
      <c r="Z351" s="6">
        <v>2</v>
      </c>
      <c r="AA351" s="6">
        <v>29</v>
      </c>
      <c r="AB351" s="6">
        <v>0.26790000000000003</v>
      </c>
      <c r="AC351" s="6">
        <v>0.5</v>
      </c>
      <c r="AD351" s="6">
        <v>7.8600000000000003E-2</v>
      </c>
      <c r="AE351" s="6">
        <v>6</v>
      </c>
      <c r="AF351" s="6">
        <v>19</v>
      </c>
      <c r="AG351" s="6">
        <v>3</v>
      </c>
      <c r="AH351" s="6">
        <v>73</v>
      </c>
      <c r="AI351" s="6">
        <v>0.1696</v>
      </c>
      <c r="AJ351" s="6">
        <v>0.75</v>
      </c>
      <c r="AK351" s="6">
        <v>0.1978</v>
      </c>
      <c r="AT351" s="6">
        <f t="shared" si="27"/>
        <v>7.25</v>
      </c>
      <c r="AU351" s="6" t="str">
        <f t="shared" si="28"/>
        <v/>
      </c>
      <c r="AV351" s="6">
        <f t="shared" si="29"/>
        <v>28.5</v>
      </c>
      <c r="AW351" s="7">
        <f t="shared" si="30"/>
        <v>0.96666666666666667</v>
      </c>
      <c r="AX351" s="6">
        <f t="shared" si="31"/>
        <v>3.8421052631578947</v>
      </c>
      <c r="AY351" s="6" t="str">
        <f t="shared" si="32"/>
        <v/>
      </c>
      <c r="BA351" s="6">
        <f>VLOOKUP(A351, ALL_AP_DATA!$A$2:$F$3600, 6, FALSE)</f>
        <v>112</v>
      </c>
      <c r="BB351" s="6" t="e">
        <f t="shared" ca="1" si="34"/>
        <v>#NAME?</v>
      </c>
      <c r="BC351" s="6">
        <f>VLOOKUP(A351,projmetadata!$A$2:$D$2036, 4, FALSE)</f>
        <v>7418</v>
      </c>
      <c r="BE351" s="9" t="e">
        <f t="shared" ca="1" si="35"/>
        <v>#NAME?</v>
      </c>
      <c r="BF351" s="6" t="e">
        <f t="shared" ca="1" si="36"/>
        <v>#NAME?</v>
      </c>
      <c r="BG351" s="6">
        <f t="shared" si="37"/>
        <v>4.9743866271232139E-2</v>
      </c>
      <c r="BH351" s="6">
        <f>VLOOKUP(A351, ALL_AP_DATA!$A$2:$D$3600, 3, FALSE)</f>
        <v>48</v>
      </c>
      <c r="BI351" s="6">
        <f>VLOOKUP(A351, ALL_AP_DATA!$A$2:$E$3600, 5, FALSE)</f>
        <v>369</v>
      </c>
      <c r="BJ351" s="6">
        <f t="shared" si="33"/>
        <v>3.2946428571428572</v>
      </c>
      <c r="BK351" s="6">
        <f t="shared" si="38"/>
        <v>0.42857142857142855</v>
      </c>
    </row>
    <row r="352" spans="1:63" ht="15.75" customHeight="1" x14ac:dyDescent="0.25">
      <c r="A352" s="6" t="s">
        <v>1134</v>
      </c>
      <c r="B352" s="6" t="s">
        <v>64</v>
      </c>
      <c r="X352" s="6">
        <v>1</v>
      </c>
      <c r="Y352" s="6">
        <v>8</v>
      </c>
      <c r="Z352" s="6">
        <v>2</v>
      </c>
      <c r="AA352" s="6">
        <v>52</v>
      </c>
      <c r="AB352" s="6">
        <v>6.2E-2</v>
      </c>
      <c r="AC352" s="6">
        <v>0.5</v>
      </c>
      <c r="AD352" s="6">
        <v>5.9900000000000002E-2</v>
      </c>
      <c r="AE352" s="6">
        <v>5</v>
      </c>
      <c r="AF352" s="6">
        <v>24</v>
      </c>
      <c r="AG352" s="6">
        <v>2</v>
      </c>
      <c r="AH352" s="6">
        <v>62</v>
      </c>
      <c r="AI352" s="6">
        <v>0.186</v>
      </c>
      <c r="AJ352" s="6">
        <v>0.5</v>
      </c>
      <c r="AK352" s="6">
        <v>7.1400000000000005E-2</v>
      </c>
      <c r="AT352" s="6" t="str">
        <f t="shared" si="27"/>
        <v/>
      </c>
      <c r="AU352" s="6" t="str">
        <f t="shared" si="28"/>
        <v/>
      </c>
      <c r="AV352" s="6" t="str">
        <f t="shared" si="29"/>
        <v/>
      </c>
      <c r="AW352" s="7">
        <f t="shared" si="30"/>
        <v>6.5</v>
      </c>
      <c r="AX352" s="6">
        <f t="shared" si="31"/>
        <v>2.5833333333333335</v>
      </c>
      <c r="AY352" s="6" t="str">
        <f t="shared" si="32"/>
        <v/>
      </c>
      <c r="BA352" s="6">
        <f>VLOOKUP(A352, ALL_AP_DATA!$A$2:$F$3600, 6, FALSE)</f>
        <v>129</v>
      </c>
      <c r="BB352" s="6" t="e">
        <f t="shared" ca="1" si="34"/>
        <v>#NAME?</v>
      </c>
      <c r="BC352" s="6">
        <f>VLOOKUP(A352,projmetadata!$A$2:$D$2036, 4, FALSE)</f>
        <v>17298</v>
      </c>
      <c r="BE352" s="9" t="e">
        <f t="shared" ca="1" si="35"/>
        <v>#NAME?</v>
      </c>
      <c r="BF352" s="6" t="e">
        <f t="shared" ca="1" si="36"/>
        <v>#NAME?</v>
      </c>
      <c r="BG352" s="6">
        <f t="shared" si="37"/>
        <v>5.0179211469534052E-2</v>
      </c>
      <c r="BH352" s="6">
        <f>VLOOKUP(A352, ALL_AP_DATA!$A$2:$D$3600, 3, FALSE)</f>
        <v>26</v>
      </c>
      <c r="BI352" s="6">
        <f>VLOOKUP(A352, ALL_AP_DATA!$A$2:$E$3600, 5, FALSE)</f>
        <v>868</v>
      </c>
      <c r="BJ352" s="6">
        <f t="shared" si="33"/>
        <v>6.7286821705426361</v>
      </c>
      <c r="BK352" s="6">
        <f t="shared" si="38"/>
        <v>0.20155038759689922</v>
      </c>
    </row>
    <row r="353" spans="1:63" ht="15.75" customHeight="1" x14ac:dyDescent="0.25">
      <c r="A353" s="6" t="s">
        <v>1005</v>
      </c>
      <c r="B353" s="6" t="s">
        <v>64</v>
      </c>
      <c r="X353" s="6">
        <v>4</v>
      </c>
      <c r="Y353" s="6">
        <v>57</v>
      </c>
      <c r="Z353" s="6">
        <v>2</v>
      </c>
      <c r="AA353" s="6">
        <v>435</v>
      </c>
      <c r="AB353" s="6">
        <v>0.56440000000000001</v>
      </c>
      <c r="AC353" s="6">
        <v>0.66669999999999996</v>
      </c>
      <c r="AD353" s="6">
        <v>0.99770000000000003</v>
      </c>
      <c r="AE353" s="6">
        <v>9</v>
      </c>
      <c r="AF353" s="6">
        <v>33</v>
      </c>
      <c r="AG353" s="6">
        <v>3</v>
      </c>
      <c r="AH353" s="6">
        <v>436</v>
      </c>
      <c r="AI353" s="6">
        <v>0.32669999999999999</v>
      </c>
      <c r="AJ353" s="6">
        <v>1</v>
      </c>
      <c r="AK353" s="6">
        <v>1</v>
      </c>
      <c r="AT353" s="6" t="str">
        <f t="shared" si="27"/>
        <v/>
      </c>
      <c r="AU353" s="6" t="str">
        <f t="shared" si="28"/>
        <v/>
      </c>
      <c r="AV353" s="6" t="str">
        <f t="shared" si="29"/>
        <v/>
      </c>
      <c r="AW353" s="7">
        <f t="shared" si="30"/>
        <v>7.6315789473684212</v>
      </c>
      <c r="AX353" s="6">
        <f t="shared" si="31"/>
        <v>13.212121212121213</v>
      </c>
      <c r="AY353" s="6" t="str">
        <f t="shared" si="32"/>
        <v/>
      </c>
      <c r="BA353" s="6">
        <f>VLOOKUP(A353, ALL_AP_DATA!$A$2:$F$3600, 6, FALSE)</f>
        <v>101</v>
      </c>
      <c r="BB353" s="6" t="e">
        <f t="shared" ca="1" si="34"/>
        <v>#NAME?</v>
      </c>
      <c r="BC353" s="6">
        <f>VLOOKUP(A353,projmetadata!$A$2:$D$2036, 4, FALSE)</f>
        <v>8661</v>
      </c>
      <c r="BE353" s="9" t="e">
        <f t="shared" ca="1" si="35"/>
        <v>#NAME?</v>
      </c>
      <c r="BF353" s="6" t="e">
        <f t="shared" ca="1" si="36"/>
        <v>#NAME?</v>
      </c>
      <c r="BG353" s="6">
        <f t="shared" si="37"/>
        <v>5.0340607320170878E-2</v>
      </c>
      <c r="BH353" s="6">
        <f>VLOOKUP(A353, ALL_AP_DATA!$A$2:$D$3600, 3, FALSE)</f>
        <v>76</v>
      </c>
      <c r="BI353" s="6">
        <f>VLOOKUP(A353, ALL_AP_DATA!$A$2:$E$3600, 5, FALSE)</f>
        <v>436</v>
      </c>
      <c r="BJ353" s="6">
        <f t="shared" si="33"/>
        <v>4.3168316831683171</v>
      </c>
      <c r="BK353" s="6">
        <f t="shared" si="38"/>
        <v>0.75247524752475248</v>
      </c>
    </row>
    <row r="354" spans="1:63" ht="15.75" customHeight="1" x14ac:dyDescent="0.25">
      <c r="A354" s="6" t="s">
        <v>657</v>
      </c>
      <c r="B354" s="6" t="s">
        <v>64</v>
      </c>
      <c r="C354" s="6">
        <v>4</v>
      </c>
      <c r="D354" s="6">
        <v>8</v>
      </c>
      <c r="E354" s="6">
        <v>1</v>
      </c>
      <c r="F354" s="6">
        <v>5</v>
      </c>
      <c r="G354" s="6">
        <v>5.1299999999999998E-2</v>
      </c>
      <c r="H354" s="6">
        <v>7.6899999999999996E-2</v>
      </c>
      <c r="I354" s="6">
        <v>8.0999999999999996E-3</v>
      </c>
      <c r="AE354" s="6">
        <v>8</v>
      </c>
      <c r="AF354" s="6">
        <v>28</v>
      </c>
      <c r="AG354" s="6">
        <v>1</v>
      </c>
      <c r="AH354" s="6">
        <v>19</v>
      </c>
      <c r="AI354" s="6">
        <v>0.17949999999999999</v>
      </c>
      <c r="AJ354" s="6">
        <v>7.6899999999999996E-2</v>
      </c>
      <c r="AK354" s="6">
        <v>3.09E-2</v>
      </c>
      <c r="AT354" s="6">
        <f t="shared" si="27"/>
        <v>0.625</v>
      </c>
      <c r="AU354" s="6" t="str">
        <f t="shared" si="28"/>
        <v/>
      </c>
      <c r="AV354" s="6" t="str">
        <f t="shared" si="29"/>
        <v/>
      </c>
      <c r="AW354" s="7" t="str">
        <f t="shared" si="30"/>
        <v/>
      </c>
      <c r="AX354" s="6">
        <f t="shared" si="31"/>
        <v>0.6785714285714286</v>
      </c>
      <c r="AY354" s="6" t="str">
        <f t="shared" si="32"/>
        <v/>
      </c>
      <c r="BA354" s="6">
        <f>VLOOKUP(A354, ALL_AP_DATA!$A$2:$F$3600, 6, FALSE)</f>
        <v>156</v>
      </c>
      <c r="BB354" s="6" t="e">
        <f t="shared" ca="1" si="34"/>
        <v>#NAME?</v>
      </c>
      <c r="BC354" s="6">
        <f>VLOOKUP(A354,projmetadata!$A$2:$D$2036, 4, FALSE)</f>
        <v>12239</v>
      </c>
      <c r="BE354" s="9" t="e">
        <f t="shared" ca="1" si="35"/>
        <v>#NAME?</v>
      </c>
      <c r="BF354" s="6" t="e">
        <f t="shared" ca="1" si="36"/>
        <v>#NAME?</v>
      </c>
      <c r="BG354" s="6">
        <f t="shared" si="37"/>
        <v>5.0249203366288096E-2</v>
      </c>
      <c r="BH354" s="6">
        <f>VLOOKUP(A354, ALL_AP_DATA!$A$2:$D$3600, 3, FALSE)</f>
        <v>34</v>
      </c>
      <c r="BI354" s="6">
        <f>VLOOKUP(A354, ALL_AP_DATA!$A$2:$E$3600, 5, FALSE)</f>
        <v>615</v>
      </c>
      <c r="BJ354" s="6">
        <f t="shared" si="33"/>
        <v>3.9423076923076925</v>
      </c>
      <c r="BK354" s="6">
        <f t="shared" si="38"/>
        <v>0.21794871794871795</v>
      </c>
    </row>
    <row r="355" spans="1:63" ht="15.75" customHeight="1" x14ac:dyDescent="0.25">
      <c r="A355" s="6" t="s">
        <v>921</v>
      </c>
      <c r="B355" s="6" t="s">
        <v>64</v>
      </c>
      <c r="C355" s="6">
        <v>17</v>
      </c>
      <c r="D355" s="6">
        <v>62</v>
      </c>
      <c r="E355" s="6">
        <v>30</v>
      </c>
      <c r="F355" s="6">
        <v>562</v>
      </c>
      <c r="G355" s="6">
        <v>3.7999999999999999E-2</v>
      </c>
      <c r="H355" s="6">
        <v>0.37040000000000001</v>
      </c>
      <c r="I355" s="6">
        <v>0.1239</v>
      </c>
      <c r="Q355" s="6">
        <v>7</v>
      </c>
      <c r="R355" s="6">
        <v>22</v>
      </c>
      <c r="S355" s="6">
        <v>27</v>
      </c>
      <c r="T355" s="6">
        <v>1036</v>
      </c>
      <c r="U355" s="6">
        <v>1.35E-2</v>
      </c>
      <c r="V355" s="6">
        <v>0.33329999999999999</v>
      </c>
      <c r="W355" s="6">
        <v>0.22839999999999999</v>
      </c>
      <c r="X355" s="6">
        <v>13</v>
      </c>
      <c r="Y355" s="6">
        <v>482</v>
      </c>
      <c r="Z355" s="6">
        <v>43</v>
      </c>
      <c r="AA355" s="6">
        <v>2364</v>
      </c>
      <c r="AB355" s="6">
        <v>0.29549999999999998</v>
      </c>
      <c r="AC355" s="6">
        <v>0.53090000000000004</v>
      </c>
      <c r="AD355" s="6">
        <v>0.5212</v>
      </c>
      <c r="AE355" s="6">
        <v>17</v>
      </c>
      <c r="AF355" s="6">
        <v>123</v>
      </c>
      <c r="AG355" s="6">
        <v>45</v>
      </c>
      <c r="AH355" s="6">
        <v>953</v>
      </c>
      <c r="AI355" s="6">
        <v>7.5399999999999995E-2</v>
      </c>
      <c r="AJ355" s="6">
        <v>0.55559999999999998</v>
      </c>
      <c r="AK355" s="6">
        <v>0.21010000000000001</v>
      </c>
      <c r="AT355" s="6">
        <f t="shared" si="27"/>
        <v>9.064516129032258</v>
      </c>
      <c r="AU355" s="6" t="str">
        <f t="shared" si="28"/>
        <v/>
      </c>
      <c r="AV355" s="6">
        <f t="shared" si="29"/>
        <v>47.090909090909093</v>
      </c>
      <c r="AW355" s="7">
        <f t="shared" si="30"/>
        <v>4.9045643153526974</v>
      </c>
      <c r="AX355" s="6">
        <f t="shared" si="31"/>
        <v>7.7479674796747968</v>
      </c>
      <c r="AY355" s="6" t="str">
        <f t="shared" si="32"/>
        <v/>
      </c>
      <c r="BA355" s="6">
        <f>VLOOKUP(A355, ALL_AP_DATA!$A$2:$F$3600, 6, FALSE)</f>
        <v>1631</v>
      </c>
      <c r="BB355" s="6" t="e">
        <f t="shared" ca="1" si="34"/>
        <v>#NAME?</v>
      </c>
      <c r="BC355" s="6">
        <f>VLOOKUP(A355,projmetadata!$A$2:$D$2036, 4, FALSE)</f>
        <v>88759</v>
      </c>
      <c r="BE355" s="9" t="e">
        <f t="shared" ca="1" si="35"/>
        <v>#NAME?</v>
      </c>
      <c r="BF355" s="6" t="e">
        <f t="shared" ca="1" si="36"/>
        <v>#NAME?</v>
      </c>
      <c r="BG355" s="6">
        <f t="shared" si="37"/>
        <v>5.1104676708840793E-2</v>
      </c>
      <c r="BH355" s="6">
        <f>VLOOKUP(A355, ALL_AP_DATA!$A$2:$D$3600, 3, FALSE)</f>
        <v>536</v>
      </c>
      <c r="BI355" s="6">
        <f>VLOOKUP(A355, ALL_AP_DATA!$A$2:$E$3600, 5, FALSE)</f>
        <v>4536</v>
      </c>
      <c r="BJ355" s="6">
        <f t="shared" si="33"/>
        <v>2.781115879828326</v>
      </c>
      <c r="BK355" s="6">
        <f t="shared" si="38"/>
        <v>0.32863274064990805</v>
      </c>
    </row>
    <row r="356" spans="1:63" ht="15.75" customHeight="1" x14ac:dyDescent="0.25">
      <c r="A356" s="6" t="s">
        <v>366</v>
      </c>
      <c r="B356" s="6" t="s">
        <v>64</v>
      </c>
      <c r="C356" s="6">
        <v>4</v>
      </c>
      <c r="D356" s="6">
        <v>68</v>
      </c>
      <c r="E356" s="6">
        <v>1</v>
      </c>
      <c r="F356" s="6">
        <v>1690</v>
      </c>
      <c r="G356" s="6">
        <v>8.0600000000000005E-2</v>
      </c>
      <c r="H356" s="6">
        <v>0.1429</v>
      </c>
      <c r="I356" s="6">
        <v>0.52980000000000005</v>
      </c>
      <c r="X356" s="6">
        <v>17</v>
      </c>
      <c r="Y356" s="6">
        <v>310</v>
      </c>
      <c r="Z356" s="6">
        <v>3</v>
      </c>
      <c r="AA356" s="6">
        <v>2369</v>
      </c>
      <c r="AB356" s="6">
        <v>0.36730000000000002</v>
      </c>
      <c r="AC356" s="6">
        <v>0.42859999999999998</v>
      </c>
      <c r="AD356" s="6">
        <v>0.74260000000000004</v>
      </c>
      <c r="AE356" s="6">
        <v>79</v>
      </c>
      <c r="AF356" s="6">
        <v>328</v>
      </c>
      <c r="AG356" s="6">
        <v>4</v>
      </c>
      <c r="AH356" s="6">
        <v>2352</v>
      </c>
      <c r="AI356" s="6">
        <v>0.3886</v>
      </c>
      <c r="AJ356" s="6">
        <v>0.57140000000000002</v>
      </c>
      <c r="AK356" s="6">
        <v>0.73729999999999996</v>
      </c>
      <c r="AT356" s="6">
        <f t="shared" si="27"/>
        <v>24.852941176470587</v>
      </c>
      <c r="AU356" s="6" t="str">
        <f t="shared" si="28"/>
        <v/>
      </c>
      <c r="AV356" s="6" t="str">
        <f t="shared" si="29"/>
        <v/>
      </c>
      <c r="AW356" s="7">
        <f t="shared" si="30"/>
        <v>7.6419354838709674</v>
      </c>
      <c r="AX356" s="6">
        <f t="shared" si="31"/>
        <v>7.1707317073170733</v>
      </c>
      <c r="AY356" s="6" t="str">
        <f t="shared" si="32"/>
        <v/>
      </c>
      <c r="BA356" s="6">
        <f>VLOOKUP(A356, ALL_AP_DATA!$A$2:$F$3600, 6, FALSE)</f>
        <v>844</v>
      </c>
      <c r="BB356" s="6" t="e">
        <f t="shared" ca="1" si="34"/>
        <v>#NAME?</v>
      </c>
      <c r="BC356" s="6">
        <f>VLOOKUP(A356,projmetadata!$A$2:$D$2036, 4, FALSE)</f>
        <v>62102</v>
      </c>
      <c r="BE356" s="9" t="e">
        <f t="shared" ca="1" si="35"/>
        <v>#NAME?</v>
      </c>
      <c r="BF356" s="6" t="e">
        <f t="shared" ca="1" si="36"/>
        <v>#NAME?</v>
      </c>
      <c r="BG356" s="6">
        <f t="shared" si="37"/>
        <v>5.1367105729284081E-2</v>
      </c>
      <c r="BH356" s="6">
        <f>VLOOKUP(A356, ALL_AP_DATA!$A$2:$D$3600, 3, FALSE)</f>
        <v>481</v>
      </c>
      <c r="BI356" s="6">
        <f>VLOOKUP(A356, ALL_AP_DATA!$A$2:$E$3600, 5, FALSE)</f>
        <v>3190</v>
      </c>
      <c r="BJ356" s="6">
        <f t="shared" si="33"/>
        <v>3.7796208530805688</v>
      </c>
      <c r="BK356" s="6">
        <f t="shared" si="38"/>
        <v>0.56990521327014221</v>
      </c>
    </row>
    <row r="357" spans="1:63" ht="15.75" customHeight="1" x14ac:dyDescent="0.25">
      <c r="A357" s="6" t="s">
        <v>212</v>
      </c>
      <c r="B357" s="6" t="s">
        <v>64</v>
      </c>
      <c r="C357" s="6">
        <v>6</v>
      </c>
      <c r="D357" s="6">
        <v>202</v>
      </c>
      <c r="E357" s="6">
        <v>44</v>
      </c>
      <c r="F357" s="6">
        <v>2442</v>
      </c>
      <c r="G357" s="6">
        <v>0.26679999999999998</v>
      </c>
      <c r="H357" s="6">
        <v>0.6875</v>
      </c>
      <c r="I357" s="6">
        <v>0.49590000000000001</v>
      </c>
      <c r="Q357" s="6">
        <v>2</v>
      </c>
      <c r="R357" s="6">
        <v>7</v>
      </c>
      <c r="S357" s="6">
        <v>14</v>
      </c>
      <c r="T357" s="6">
        <v>958</v>
      </c>
      <c r="U357" s="6">
        <v>9.1999999999999998E-3</v>
      </c>
      <c r="V357" s="6">
        <v>0.21879999999999999</v>
      </c>
      <c r="W357" s="6">
        <v>0.1946</v>
      </c>
      <c r="X357" s="6">
        <v>20</v>
      </c>
      <c r="Y357" s="6">
        <v>260</v>
      </c>
      <c r="Z357" s="6">
        <v>45</v>
      </c>
      <c r="AA357" s="6">
        <v>2538</v>
      </c>
      <c r="AB357" s="6">
        <v>0.34350000000000003</v>
      </c>
      <c r="AC357" s="6">
        <v>0.70309999999999995</v>
      </c>
      <c r="AD357" s="6">
        <v>0.51539999999999997</v>
      </c>
      <c r="AE357" s="6">
        <v>55</v>
      </c>
      <c r="AF357" s="6">
        <v>349</v>
      </c>
      <c r="AG357" s="6">
        <v>50</v>
      </c>
      <c r="AH357" s="6">
        <v>3482</v>
      </c>
      <c r="AI357" s="6">
        <v>0.46100000000000002</v>
      </c>
      <c r="AJ357" s="6">
        <v>0.78129999999999999</v>
      </c>
      <c r="AK357" s="6">
        <v>0.70709999999999995</v>
      </c>
      <c r="AT357" s="6">
        <f t="shared" si="27"/>
        <v>12.089108910891088</v>
      </c>
      <c r="AU357" s="6" t="str">
        <f t="shared" si="28"/>
        <v/>
      </c>
      <c r="AV357" s="6">
        <f t="shared" si="29"/>
        <v>136.85714285714286</v>
      </c>
      <c r="AW357" s="7">
        <f t="shared" si="30"/>
        <v>9.7615384615384624</v>
      </c>
      <c r="AX357" s="6">
        <f t="shared" si="31"/>
        <v>9.9770773638968482</v>
      </c>
      <c r="AY357" s="6" t="str">
        <f t="shared" si="32"/>
        <v/>
      </c>
      <c r="BA357" s="6">
        <f>VLOOKUP(A357, ALL_AP_DATA!$A$2:$F$3600, 6, FALSE)</f>
        <v>757</v>
      </c>
      <c r="BB357" s="6" t="e">
        <f t="shared" ca="1" si="34"/>
        <v>#NAME?</v>
      </c>
      <c r="BC357" s="6">
        <f>VLOOKUP(A357,projmetadata!$A$2:$D$2036, 4, FALSE)</f>
        <v>94877</v>
      </c>
      <c r="BE357" s="9" t="e">
        <f t="shared" ca="1" si="35"/>
        <v>#NAME?</v>
      </c>
      <c r="BF357" s="6" t="e">
        <f t="shared" ca="1" si="36"/>
        <v>#NAME?</v>
      </c>
      <c r="BG357" s="6">
        <f t="shared" si="37"/>
        <v>5.1898774202388358E-2</v>
      </c>
      <c r="BH357" s="6">
        <f>VLOOKUP(A357, ALL_AP_DATA!$A$2:$D$3600, 3, FALSE)</f>
        <v>445</v>
      </c>
      <c r="BI357" s="6">
        <f>VLOOKUP(A357, ALL_AP_DATA!$A$2:$E$3600, 5, FALSE)</f>
        <v>4924</v>
      </c>
      <c r="BJ357" s="6">
        <f t="shared" si="33"/>
        <v>6.5046235138705413</v>
      </c>
      <c r="BK357" s="6">
        <f t="shared" si="38"/>
        <v>0.58784676354029064</v>
      </c>
    </row>
    <row r="358" spans="1:63" ht="15.75" customHeight="1" x14ac:dyDescent="0.25">
      <c r="A358" s="6" t="s">
        <v>1371</v>
      </c>
      <c r="B358" s="6" t="s">
        <v>64</v>
      </c>
      <c r="Q358" s="6">
        <v>11</v>
      </c>
      <c r="R358" s="6">
        <v>85</v>
      </c>
      <c r="S358" s="6">
        <v>80</v>
      </c>
      <c r="T358" s="6">
        <v>6496</v>
      </c>
      <c r="U358" s="6">
        <v>3.8999999999999998E-3</v>
      </c>
      <c r="V358" s="6">
        <v>0.95240000000000002</v>
      </c>
      <c r="W358" s="6">
        <v>7.8299999999999995E-2</v>
      </c>
      <c r="AE358" s="6">
        <v>2</v>
      </c>
      <c r="AF358" s="6">
        <v>20</v>
      </c>
      <c r="AG358" s="6">
        <v>84</v>
      </c>
      <c r="AH358" s="6">
        <v>855</v>
      </c>
      <c r="AI358" s="6">
        <v>8.9999999999999998E-4</v>
      </c>
      <c r="AJ358" s="6">
        <v>1</v>
      </c>
      <c r="AK358" s="6">
        <v>1.03E-2</v>
      </c>
      <c r="AL358" s="6">
        <v>1</v>
      </c>
      <c r="AM358" s="6">
        <v>95</v>
      </c>
      <c r="AN358" s="6">
        <v>78</v>
      </c>
      <c r="AO358" s="6">
        <v>7025</v>
      </c>
      <c r="AP358" s="6">
        <v>4.3E-3</v>
      </c>
      <c r="AQ358" s="6">
        <v>0.92859999999999998</v>
      </c>
      <c r="AR358" s="6">
        <v>8.4599999999999995E-2</v>
      </c>
      <c r="AT358" s="6" t="str">
        <f t="shared" si="27"/>
        <v/>
      </c>
      <c r="AU358" s="6" t="str">
        <f t="shared" si="28"/>
        <v/>
      </c>
      <c r="AV358" s="6">
        <f t="shared" si="29"/>
        <v>76.423529411764704</v>
      </c>
      <c r="AW358" s="7" t="str">
        <f t="shared" si="30"/>
        <v/>
      </c>
      <c r="AX358" s="6">
        <f t="shared" si="31"/>
        <v>42.75</v>
      </c>
      <c r="AY358" s="6">
        <f t="shared" si="32"/>
        <v>73.94736842105263</v>
      </c>
      <c r="BA358" s="6">
        <f>VLOOKUP(A358, ALL_AP_DATA!$A$2:$F$3600, 6, FALSE)</f>
        <v>21991</v>
      </c>
      <c r="BB358" s="6" t="e">
        <f t="shared" ca="1" si="34"/>
        <v>#NAME?</v>
      </c>
      <c r="BC358" s="6">
        <f>VLOOKUP(A358,projmetadata!$A$2:$D$2036, 4, FALSE)</f>
        <v>1584147</v>
      </c>
      <c r="BE358" s="9" t="e">
        <f t="shared" ca="1" si="35"/>
        <v>#NAME?</v>
      </c>
      <c r="BF358" s="6" t="e">
        <f t="shared" ca="1" si="36"/>
        <v>#NAME?</v>
      </c>
      <c r="BG358" s="6">
        <f t="shared" si="37"/>
        <v>5.2390971292436875E-2</v>
      </c>
      <c r="BH358" s="6">
        <f>VLOOKUP(A358, ALL_AP_DATA!$A$2:$D$3600, 3, FALSE)</f>
        <v>117</v>
      </c>
      <c r="BI358" s="6">
        <f>VLOOKUP(A358, ALL_AP_DATA!$A$2:$E$3600, 5, FALSE)</f>
        <v>82995</v>
      </c>
      <c r="BJ358" s="6">
        <f t="shared" si="33"/>
        <v>3.7740439270610704</v>
      </c>
      <c r="BK358" s="6">
        <f t="shared" si="38"/>
        <v>5.3203583284070757E-3</v>
      </c>
    </row>
    <row r="359" spans="1:63" ht="15.75" customHeight="1" x14ac:dyDescent="0.25">
      <c r="A359" s="6" t="s">
        <v>1430</v>
      </c>
      <c r="B359" s="6" t="s">
        <v>64</v>
      </c>
      <c r="Q359" s="6">
        <v>3</v>
      </c>
      <c r="R359" s="6">
        <v>12</v>
      </c>
      <c r="S359" s="6">
        <v>13</v>
      </c>
      <c r="T359" s="6">
        <v>172</v>
      </c>
      <c r="U359" s="6">
        <v>4.3999999999999997E-2</v>
      </c>
      <c r="V359" s="6">
        <v>0.5</v>
      </c>
      <c r="W359" s="6">
        <v>0.19550000000000001</v>
      </c>
      <c r="X359" s="6">
        <v>10</v>
      </c>
      <c r="Y359" s="6">
        <v>87</v>
      </c>
      <c r="Z359" s="6">
        <v>13</v>
      </c>
      <c r="AA359" s="6">
        <v>213</v>
      </c>
      <c r="AB359" s="6">
        <v>0.31869999999999998</v>
      </c>
      <c r="AC359" s="6">
        <v>0.5</v>
      </c>
      <c r="AD359" s="6">
        <v>0.24199999999999999</v>
      </c>
      <c r="AE359" s="6">
        <v>7</v>
      </c>
      <c r="AF359" s="6">
        <v>38</v>
      </c>
      <c r="AG359" s="6">
        <v>8</v>
      </c>
      <c r="AH359" s="6">
        <v>165</v>
      </c>
      <c r="AI359" s="6">
        <v>0.13919999999999999</v>
      </c>
      <c r="AJ359" s="6">
        <v>0.30769999999999997</v>
      </c>
      <c r="AK359" s="6">
        <v>0.1875</v>
      </c>
      <c r="AT359" s="6" t="str">
        <f t="shared" si="27"/>
        <v/>
      </c>
      <c r="AU359" s="6" t="str">
        <f t="shared" si="28"/>
        <v/>
      </c>
      <c r="AV359" s="6">
        <f t="shared" si="29"/>
        <v>14.333333333333334</v>
      </c>
      <c r="AW359" s="7">
        <f t="shared" si="30"/>
        <v>2.4482758620689653</v>
      </c>
      <c r="AX359" s="6">
        <f t="shared" si="31"/>
        <v>4.3421052631578947</v>
      </c>
      <c r="AY359" s="6" t="str">
        <f t="shared" si="32"/>
        <v/>
      </c>
      <c r="BA359" s="6">
        <f>VLOOKUP(A359, ALL_AP_DATA!$A$2:$F$3600, 6, FALSE)</f>
        <v>273</v>
      </c>
      <c r="BB359" s="6" t="e">
        <f t="shared" ca="1" si="34"/>
        <v>#NAME?</v>
      </c>
      <c r="BC359" s="6">
        <f>VLOOKUP(A359,projmetadata!$A$2:$D$2036, 4, FALSE)</f>
        <v>16669</v>
      </c>
      <c r="BE359" s="9" t="e">
        <f t="shared" ca="1" si="35"/>
        <v>#NAME?</v>
      </c>
      <c r="BF359" s="6" t="e">
        <f t="shared" ca="1" si="36"/>
        <v>#NAME?</v>
      </c>
      <c r="BG359" s="6">
        <f t="shared" si="37"/>
        <v>5.2792609034735136E-2</v>
      </c>
      <c r="BH359" s="6">
        <f>VLOOKUP(A359, ALL_AP_DATA!$A$2:$D$3600, 3, FALSE)</f>
        <v>116</v>
      </c>
      <c r="BI359" s="6">
        <f>VLOOKUP(A359, ALL_AP_DATA!$A$2:$E$3600, 5, FALSE)</f>
        <v>880</v>
      </c>
      <c r="BJ359" s="6">
        <f t="shared" si="33"/>
        <v>3.2234432234432235</v>
      </c>
      <c r="BK359" s="6">
        <f t="shared" si="38"/>
        <v>0.4249084249084249</v>
      </c>
    </row>
    <row r="360" spans="1:63" ht="15.75" customHeight="1" x14ac:dyDescent="0.25">
      <c r="A360" s="6" t="s">
        <v>332</v>
      </c>
      <c r="B360" s="6" t="s">
        <v>64</v>
      </c>
      <c r="X360" s="6">
        <v>1</v>
      </c>
      <c r="Y360" s="6">
        <v>53</v>
      </c>
      <c r="Z360" s="6">
        <v>3</v>
      </c>
      <c r="AA360" s="6">
        <v>296</v>
      </c>
      <c r="AB360" s="6">
        <v>0.40770000000000001</v>
      </c>
      <c r="AC360" s="6">
        <v>0.3</v>
      </c>
      <c r="AD360" s="6">
        <v>0.48370000000000002</v>
      </c>
      <c r="AE360" s="6">
        <v>1</v>
      </c>
      <c r="AF360" s="6">
        <v>11</v>
      </c>
      <c r="AG360" s="6">
        <v>0</v>
      </c>
      <c r="AH360" s="6">
        <v>0</v>
      </c>
      <c r="AI360" s="6">
        <v>8.4599999999999995E-2</v>
      </c>
      <c r="AJ360" s="6">
        <v>0</v>
      </c>
      <c r="AK360" s="6">
        <v>0</v>
      </c>
      <c r="AT360" s="6" t="str">
        <f t="shared" si="27"/>
        <v/>
      </c>
      <c r="AU360" s="6" t="str">
        <f t="shared" si="28"/>
        <v/>
      </c>
      <c r="AV360" s="6" t="str">
        <f t="shared" si="29"/>
        <v/>
      </c>
      <c r="AW360" s="7">
        <f t="shared" si="30"/>
        <v>5.5849056603773581</v>
      </c>
      <c r="AX360" s="6">
        <f t="shared" si="31"/>
        <v>0</v>
      </c>
      <c r="AY360" s="6" t="str">
        <f t="shared" si="32"/>
        <v/>
      </c>
      <c r="BA360" s="6">
        <f>VLOOKUP(A360, ALL_AP_DATA!$A$2:$F$3600, 6, FALSE)</f>
        <v>130</v>
      </c>
      <c r="BB360" s="6" t="e">
        <f t="shared" ca="1" si="34"/>
        <v>#NAME?</v>
      </c>
      <c r="BC360" s="6">
        <f>VLOOKUP(A360,projmetadata!$A$2:$D$2036, 4, FALSE)</f>
        <v>11580</v>
      </c>
      <c r="BE360" s="9" t="e">
        <f t="shared" ca="1" si="35"/>
        <v>#NAME?</v>
      </c>
      <c r="BF360" s="6" t="e">
        <f t="shared" ca="1" si="36"/>
        <v>#NAME?</v>
      </c>
      <c r="BG360" s="6">
        <f t="shared" si="37"/>
        <v>5.284974093264249E-2</v>
      </c>
      <c r="BH360" s="6">
        <f>VLOOKUP(A360, ALL_AP_DATA!$A$2:$D$3600, 3, FALSE)</f>
        <v>64</v>
      </c>
      <c r="BI360" s="6">
        <f>VLOOKUP(A360, ALL_AP_DATA!$A$2:$E$3600, 5, FALSE)</f>
        <v>612</v>
      </c>
      <c r="BJ360" s="6">
        <f t="shared" si="33"/>
        <v>4.7076923076923078</v>
      </c>
      <c r="BK360" s="6">
        <f t="shared" si="38"/>
        <v>0.49230769230769234</v>
      </c>
    </row>
    <row r="361" spans="1:63" ht="15.75" customHeight="1" x14ac:dyDescent="0.25">
      <c r="A361" s="6" t="s">
        <v>1121</v>
      </c>
      <c r="B361" s="6" t="s">
        <v>64</v>
      </c>
      <c r="C361" s="6">
        <v>6</v>
      </c>
      <c r="D361" s="6">
        <v>17</v>
      </c>
      <c r="E361" s="6">
        <v>52</v>
      </c>
      <c r="F361" s="6">
        <v>772</v>
      </c>
      <c r="G361" s="6">
        <v>4.9399999999999999E-2</v>
      </c>
      <c r="H361" s="6">
        <v>0.44440000000000002</v>
      </c>
      <c r="I361" s="6">
        <v>0.21240000000000001</v>
      </c>
      <c r="Q361" s="6">
        <v>4</v>
      </c>
      <c r="R361" s="6">
        <v>13</v>
      </c>
      <c r="S361" s="6">
        <v>28</v>
      </c>
      <c r="T361" s="6">
        <v>701</v>
      </c>
      <c r="U361" s="6">
        <v>3.78E-2</v>
      </c>
      <c r="V361" s="6">
        <v>0.23930000000000001</v>
      </c>
      <c r="W361" s="6">
        <v>0.19289999999999999</v>
      </c>
      <c r="X361" s="6">
        <v>1</v>
      </c>
      <c r="Y361" s="6">
        <v>94</v>
      </c>
      <c r="Z361" s="6">
        <v>91</v>
      </c>
      <c r="AA361" s="6">
        <v>2928</v>
      </c>
      <c r="AB361" s="6">
        <v>0.27329999999999999</v>
      </c>
      <c r="AC361" s="6">
        <v>0.77780000000000005</v>
      </c>
      <c r="AD361" s="6">
        <v>0.80569999999999997</v>
      </c>
      <c r="AE361" s="6">
        <v>5</v>
      </c>
      <c r="AF361" s="6">
        <v>52</v>
      </c>
      <c r="AG361" s="6">
        <v>82</v>
      </c>
      <c r="AH361" s="6">
        <v>1643</v>
      </c>
      <c r="AI361" s="6">
        <v>0.1512</v>
      </c>
      <c r="AJ361" s="6">
        <v>0.70089999999999997</v>
      </c>
      <c r="AK361" s="6">
        <v>0.4521</v>
      </c>
      <c r="AL361" s="6">
        <v>1</v>
      </c>
      <c r="AM361" s="6">
        <v>11</v>
      </c>
      <c r="AN361" s="6">
        <v>68</v>
      </c>
      <c r="AO361" s="6">
        <v>1308</v>
      </c>
      <c r="AP361" s="6">
        <v>3.2000000000000001E-2</v>
      </c>
      <c r="AQ361" s="6">
        <v>0.58120000000000005</v>
      </c>
      <c r="AR361" s="6">
        <v>0.3599</v>
      </c>
      <c r="AT361" s="6">
        <f t="shared" si="27"/>
        <v>45.411764705882355</v>
      </c>
      <c r="AU361" s="6" t="str">
        <f t="shared" si="28"/>
        <v/>
      </c>
      <c r="AV361" s="6">
        <f t="shared" si="29"/>
        <v>53.92307692307692</v>
      </c>
      <c r="AW361" s="7">
        <f t="shared" si="30"/>
        <v>31.148936170212767</v>
      </c>
      <c r="AX361" s="6">
        <f t="shared" si="31"/>
        <v>31.596153846153847</v>
      </c>
      <c r="AY361" s="6">
        <f t="shared" si="32"/>
        <v>118.90909090909091</v>
      </c>
      <c r="BA361" s="6">
        <f>VLOOKUP(A361, ALL_AP_DATA!$A$2:$F$3600, 6, FALSE)</f>
        <v>344</v>
      </c>
      <c r="BB361" s="6" t="e">
        <f t="shared" ca="1" si="34"/>
        <v>#NAME?</v>
      </c>
      <c r="BC361" s="6">
        <f>VLOOKUP(A361,projmetadata!$A$2:$D$2036, 4, FALSE)</f>
        <v>67662</v>
      </c>
      <c r="BE361" s="9" t="e">
        <f t="shared" ca="1" si="35"/>
        <v>#NAME?</v>
      </c>
      <c r="BF361" s="6" t="e">
        <f t="shared" ca="1" si="36"/>
        <v>#NAME?</v>
      </c>
      <c r="BG361" s="6">
        <f t="shared" si="37"/>
        <v>5.3708137507020186E-2</v>
      </c>
      <c r="BH361" s="6">
        <f>VLOOKUP(A361, ALL_AP_DATA!$A$2:$D$3600, 3, FALSE)</f>
        <v>135</v>
      </c>
      <c r="BI361" s="6">
        <f>VLOOKUP(A361, ALL_AP_DATA!$A$2:$E$3600, 5, FALSE)</f>
        <v>3634</v>
      </c>
      <c r="BJ361" s="6">
        <f t="shared" si="33"/>
        <v>10.563953488372093</v>
      </c>
      <c r="BK361" s="6">
        <f t="shared" si="38"/>
        <v>0.39244186046511625</v>
      </c>
    </row>
    <row r="362" spans="1:63" ht="15.75" customHeight="1" x14ac:dyDescent="0.25">
      <c r="A362" s="6" t="s">
        <v>368</v>
      </c>
      <c r="B362" s="6" t="s">
        <v>64</v>
      </c>
      <c r="C362" s="6">
        <v>4</v>
      </c>
      <c r="D362" s="6">
        <v>47</v>
      </c>
      <c r="E362" s="6">
        <v>9</v>
      </c>
      <c r="F362" s="6">
        <v>200</v>
      </c>
      <c r="G362" s="6">
        <v>0.1288</v>
      </c>
      <c r="H362" s="6">
        <v>0.81820000000000004</v>
      </c>
      <c r="I362" s="6">
        <v>0.1119</v>
      </c>
      <c r="Q362" s="6">
        <v>1</v>
      </c>
      <c r="R362" s="6">
        <v>2</v>
      </c>
      <c r="S362" s="6">
        <v>2</v>
      </c>
      <c r="T362" s="6">
        <v>242</v>
      </c>
      <c r="U362" s="6">
        <v>5.4999999999999997E-3</v>
      </c>
      <c r="V362" s="6">
        <v>0.18179999999999999</v>
      </c>
      <c r="W362" s="6">
        <v>0.1353</v>
      </c>
      <c r="X362" s="6">
        <v>26</v>
      </c>
      <c r="Y362" s="6">
        <v>125</v>
      </c>
      <c r="Z362" s="6">
        <v>8</v>
      </c>
      <c r="AA362" s="6">
        <v>421</v>
      </c>
      <c r="AB362" s="6">
        <v>0.34250000000000003</v>
      </c>
      <c r="AC362" s="6">
        <v>0.72729999999999995</v>
      </c>
      <c r="AD362" s="6">
        <v>0.23549999999999999</v>
      </c>
      <c r="AE362" s="6">
        <v>37</v>
      </c>
      <c r="AF362" s="6">
        <v>146</v>
      </c>
      <c r="AG362" s="6">
        <v>8</v>
      </c>
      <c r="AH362" s="6">
        <v>699</v>
      </c>
      <c r="AI362" s="6">
        <v>0.4</v>
      </c>
      <c r="AJ362" s="6">
        <v>0.72729999999999995</v>
      </c>
      <c r="AK362" s="6">
        <v>0.39090000000000003</v>
      </c>
      <c r="AT362" s="6">
        <f t="shared" si="27"/>
        <v>4.2553191489361701</v>
      </c>
      <c r="AU362" s="6" t="str">
        <f t="shared" si="28"/>
        <v/>
      </c>
      <c r="AV362" s="6">
        <f t="shared" si="29"/>
        <v>121</v>
      </c>
      <c r="AW362" s="7">
        <f t="shared" si="30"/>
        <v>3.3679999999999999</v>
      </c>
      <c r="AX362" s="6">
        <f t="shared" si="31"/>
        <v>4.7876712328767121</v>
      </c>
      <c r="AY362" s="6" t="str">
        <f t="shared" si="32"/>
        <v/>
      </c>
      <c r="BA362" s="6">
        <f>VLOOKUP(A362, ALL_AP_DATA!$A$2:$F$3600, 6, FALSE)</f>
        <v>365</v>
      </c>
      <c r="BB362" s="6" t="e">
        <f t="shared" ca="1" si="34"/>
        <v>#NAME?</v>
      </c>
      <c r="BC362" s="6">
        <f>VLOOKUP(A362,projmetadata!$A$2:$D$2036, 4, FALSE)</f>
        <v>33231</v>
      </c>
      <c r="BE362" s="9" t="e">
        <f t="shared" ca="1" si="35"/>
        <v>#NAME?</v>
      </c>
      <c r="BF362" s="6" t="e">
        <f t="shared" ca="1" si="36"/>
        <v>#NAME?</v>
      </c>
      <c r="BG362" s="6">
        <f t="shared" si="37"/>
        <v>5.3805181908458968E-2</v>
      </c>
      <c r="BH362" s="6">
        <f>VLOOKUP(A362, ALL_AP_DATA!$A$2:$D$3600, 3, FALSE)</f>
        <v>215</v>
      </c>
      <c r="BI362" s="6">
        <f>VLOOKUP(A362, ALL_AP_DATA!$A$2:$E$3600, 5, FALSE)</f>
        <v>1788</v>
      </c>
      <c r="BJ362" s="6">
        <f t="shared" si="33"/>
        <v>4.8986301369863012</v>
      </c>
      <c r="BK362" s="6">
        <f t="shared" si="38"/>
        <v>0.58904109589041098</v>
      </c>
    </row>
    <row r="363" spans="1:63" ht="15.75" customHeight="1" x14ac:dyDescent="0.25">
      <c r="A363" s="6" t="s">
        <v>155</v>
      </c>
      <c r="B363" s="6" t="s">
        <v>64</v>
      </c>
      <c r="C363" s="6">
        <v>24</v>
      </c>
      <c r="D363" s="6">
        <v>197</v>
      </c>
      <c r="E363" s="6">
        <v>21</v>
      </c>
      <c r="F363" s="6">
        <v>1343</v>
      </c>
      <c r="G363" s="6">
        <v>0.2923</v>
      </c>
      <c r="H363" s="6">
        <v>0.44679999999999997</v>
      </c>
      <c r="I363" s="6">
        <v>0.35709999999999997</v>
      </c>
      <c r="Q363" s="6">
        <v>5</v>
      </c>
      <c r="R363" s="6">
        <v>13</v>
      </c>
      <c r="S363" s="6">
        <v>18</v>
      </c>
      <c r="T363" s="6">
        <v>1345</v>
      </c>
      <c r="U363" s="6">
        <v>1.9300000000000001E-2</v>
      </c>
      <c r="V363" s="6">
        <v>0.38300000000000001</v>
      </c>
      <c r="W363" s="6">
        <v>0.35759999999999997</v>
      </c>
      <c r="X363" s="6">
        <v>30</v>
      </c>
      <c r="Y363" s="6">
        <v>250</v>
      </c>
      <c r="Z363" s="6">
        <v>25</v>
      </c>
      <c r="AA363" s="6">
        <v>1666</v>
      </c>
      <c r="AB363" s="6">
        <v>0.37090000000000001</v>
      </c>
      <c r="AC363" s="6">
        <v>0.53190000000000004</v>
      </c>
      <c r="AD363" s="6">
        <v>0.443</v>
      </c>
      <c r="AE363" s="6">
        <v>57</v>
      </c>
      <c r="AF363" s="6">
        <v>240</v>
      </c>
      <c r="AG363" s="6">
        <v>15</v>
      </c>
      <c r="AH363" s="6">
        <v>306</v>
      </c>
      <c r="AI363" s="6">
        <v>0.35610000000000003</v>
      </c>
      <c r="AJ363" s="6">
        <v>0.31909999999999999</v>
      </c>
      <c r="AK363" s="6">
        <v>8.14E-2</v>
      </c>
      <c r="AT363" s="6">
        <f t="shared" si="27"/>
        <v>6.8172588832487309</v>
      </c>
      <c r="AU363" s="6" t="str">
        <f t="shared" si="28"/>
        <v/>
      </c>
      <c r="AV363" s="6">
        <f t="shared" si="29"/>
        <v>103.46153846153847</v>
      </c>
      <c r="AW363" s="7">
        <f t="shared" si="30"/>
        <v>6.6639999999999997</v>
      </c>
      <c r="AX363" s="6">
        <f t="shared" si="31"/>
        <v>1.2749999999999999</v>
      </c>
      <c r="AY363" s="6" t="str">
        <f t="shared" si="32"/>
        <v/>
      </c>
      <c r="BA363" s="6">
        <f>VLOOKUP(A363, ALL_AP_DATA!$A$2:$F$3600, 6, FALSE)</f>
        <v>674</v>
      </c>
      <c r="BB363" s="6" t="e">
        <f t="shared" ca="1" si="34"/>
        <v>#NAME?</v>
      </c>
      <c r="BC363" s="6">
        <f>VLOOKUP(A363,projmetadata!$A$2:$D$2036, 4, FALSE)</f>
        <v>69497</v>
      </c>
      <c r="BE363" s="9" t="e">
        <f t="shared" ca="1" si="35"/>
        <v>#NAME?</v>
      </c>
      <c r="BF363" s="6" t="e">
        <f t="shared" ca="1" si="36"/>
        <v>#NAME?</v>
      </c>
      <c r="BG363" s="6">
        <f t="shared" si="37"/>
        <v>5.4117443918442525E-2</v>
      </c>
      <c r="BH363" s="6">
        <f>VLOOKUP(A363, ALL_AP_DATA!$A$2:$D$3600, 3, FALSE)</f>
        <v>374</v>
      </c>
      <c r="BI363" s="6">
        <f>VLOOKUP(A363, ALL_AP_DATA!$A$2:$E$3600, 5, FALSE)</f>
        <v>3761</v>
      </c>
      <c r="BJ363" s="6">
        <f t="shared" si="33"/>
        <v>5.5801186943620182</v>
      </c>
      <c r="BK363" s="6">
        <f t="shared" si="38"/>
        <v>0.55489614243323437</v>
      </c>
    </row>
    <row r="364" spans="1:63" ht="15.75" customHeight="1" x14ac:dyDescent="0.25">
      <c r="A364" s="6" t="s">
        <v>1094</v>
      </c>
      <c r="B364" s="6" t="s">
        <v>64</v>
      </c>
      <c r="C364" s="6">
        <v>2</v>
      </c>
      <c r="D364" s="6">
        <v>24</v>
      </c>
      <c r="E364" s="6">
        <v>8</v>
      </c>
      <c r="F364" s="6">
        <v>163</v>
      </c>
      <c r="G364" s="6">
        <v>0.1951</v>
      </c>
      <c r="H364" s="6">
        <v>0.88890000000000002</v>
      </c>
      <c r="I364" s="6">
        <v>0.2329</v>
      </c>
      <c r="X364" s="6">
        <v>11</v>
      </c>
      <c r="Y364" s="6">
        <v>61</v>
      </c>
      <c r="Z364" s="6">
        <v>9</v>
      </c>
      <c r="AA364" s="6">
        <v>266</v>
      </c>
      <c r="AB364" s="6">
        <v>0.49590000000000001</v>
      </c>
      <c r="AC364" s="6">
        <v>1</v>
      </c>
      <c r="AD364" s="6">
        <v>0.38</v>
      </c>
      <c r="AE364" s="6">
        <v>26</v>
      </c>
      <c r="AF364" s="6">
        <v>74</v>
      </c>
      <c r="AG364" s="6">
        <v>7</v>
      </c>
      <c r="AH364" s="6">
        <v>554</v>
      </c>
      <c r="AI364" s="6">
        <v>0.60160000000000002</v>
      </c>
      <c r="AJ364" s="6">
        <v>0.77780000000000005</v>
      </c>
      <c r="AK364" s="6">
        <v>0.79139999999999999</v>
      </c>
      <c r="AT364" s="6">
        <f t="shared" si="27"/>
        <v>6.791666666666667</v>
      </c>
      <c r="AU364" s="6" t="str">
        <f t="shared" si="28"/>
        <v/>
      </c>
      <c r="AV364" s="6" t="str">
        <f t="shared" si="29"/>
        <v/>
      </c>
      <c r="AW364" s="7">
        <f t="shared" si="30"/>
        <v>4.360655737704918</v>
      </c>
      <c r="AX364" s="6">
        <f t="shared" si="31"/>
        <v>7.4864864864864868</v>
      </c>
      <c r="AY364" s="6" t="str">
        <f t="shared" si="32"/>
        <v/>
      </c>
      <c r="BA364" s="6">
        <f>VLOOKUP(A364, ALL_AP_DATA!$A$2:$F$3600, 6, FALSE)</f>
        <v>123</v>
      </c>
      <c r="BB364" s="6" t="e">
        <f t="shared" ca="1" si="34"/>
        <v>#NAME?</v>
      </c>
      <c r="BC364" s="6">
        <f>VLOOKUP(A364,projmetadata!$A$2:$D$2036, 4, FALSE)</f>
        <v>12809</v>
      </c>
      <c r="BE364" s="9" t="e">
        <f t="shared" ca="1" si="35"/>
        <v>#NAME?</v>
      </c>
      <c r="BF364" s="6" t="e">
        <f t="shared" ca="1" si="36"/>
        <v>#NAME?</v>
      </c>
      <c r="BG364" s="6">
        <f t="shared" si="37"/>
        <v>5.4649074869232574E-2</v>
      </c>
      <c r="BH364" s="6">
        <f>VLOOKUP(A364, ALL_AP_DATA!$A$2:$D$3600, 3, FALSE)</f>
        <v>99</v>
      </c>
      <c r="BI364" s="6">
        <f>VLOOKUP(A364, ALL_AP_DATA!$A$2:$E$3600, 5, FALSE)</f>
        <v>700</v>
      </c>
      <c r="BJ364" s="6">
        <f t="shared" si="33"/>
        <v>5.691056910569106</v>
      </c>
      <c r="BK364" s="6">
        <f t="shared" si="38"/>
        <v>0.80487804878048785</v>
      </c>
    </row>
    <row r="365" spans="1:63" ht="15.75" customHeight="1" x14ac:dyDescent="0.25">
      <c r="A365" s="6" t="s">
        <v>530</v>
      </c>
      <c r="B365" s="6" t="s">
        <v>64</v>
      </c>
      <c r="C365" s="6">
        <v>69</v>
      </c>
      <c r="D365" s="6">
        <v>1334</v>
      </c>
      <c r="E365" s="6">
        <v>217</v>
      </c>
      <c r="F365" s="6">
        <v>14343</v>
      </c>
      <c r="G365" s="6">
        <v>0.2873</v>
      </c>
      <c r="H365" s="6">
        <v>0.62</v>
      </c>
      <c r="I365" s="6">
        <v>0.49059999999999998</v>
      </c>
      <c r="J365" s="6">
        <v>1</v>
      </c>
      <c r="K365" s="6">
        <v>11</v>
      </c>
      <c r="L365" s="6">
        <v>50</v>
      </c>
      <c r="M365" s="6">
        <v>2236</v>
      </c>
      <c r="N365" s="6">
        <v>2.3999999999999998E-3</v>
      </c>
      <c r="O365" s="6">
        <v>0.1429</v>
      </c>
      <c r="P365" s="6">
        <v>7.6499999999999999E-2</v>
      </c>
      <c r="Q365" s="6">
        <v>43</v>
      </c>
      <c r="R365" s="6">
        <v>155</v>
      </c>
      <c r="S365" s="6">
        <v>171</v>
      </c>
      <c r="T365" s="6">
        <v>14717</v>
      </c>
      <c r="U365" s="6">
        <v>3.3399999999999999E-2</v>
      </c>
      <c r="V365" s="6">
        <v>0.48859999999999998</v>
      </c>
      <c r="W365" s="6">
        <v>0.50339999999999996</v>
      </c>
      <c r="X365" s="6">
        <v>365</v>
      </c>
      <c r="Y365" s="6">
        <v>1695</v>
      </c>
      <c r="Z365" s="6">
        <v>219</v>
      </c>
      <c r="AA365" s="6">
        <v>16753</v>
      </c>
      <c r="AB365" s="6">
        <v>0.36509999999999998</v>
      </c>
      <c r="AC365" s="6">
        <v>0.62570000000000003</v>
      </c>
      <c r="AD365" s="6">
        <v>0.57299999999999995</v>
      </c>
      <c r="AE365" s="6">
        <v>321</v>
      </c>
      <c r="AF365" s="6">
        <v>2252</v>
      </c>
      <c r="AG365" s="6">
        <v>279</v>
      </c>
      <c r="AH365" s="6">
        <v>19379</v>
      </c>
      <c r="AI365" s="6">
        <v>0.48499999999999999</v>
      </c>
      <c r="AJ365" s="6">
        <v>0.79710000000000003</v>
      </c>
      <c r="AK365" s="6">
        <v>0.66279999999999994</v>
      </c>
      <c r="AL365" s="6">
        <v>2</v>
      </c>
      <c r="AM365" s="6">
        <v>34</v>
      </c>
      <c r="AN365" s="6">
        <v>66</v>
      </c>
      <c r="AO365" s="6">
        <v>4904</v>
      </c>
      <c r="AP365" s="6">
        <v>7.3000000000000001E-3</v>
      </c>
      <c r="AQ365" s="6">
        <v>0.18859999999999999</v>
      </c>
      <c r="AR365" s="6">
        <v>0.16769999999999999</v>
      </c>
      <c r="AT365" s="6">
        <f t="shared" si="27"/>
        <v>10.751874062968517</v>
      </c>
      <c r="AU365" s="6">
        <f t="shared" si="28"/>
        <v>203.27272727272728</v>
      </c>
      <c r="AV365" s="6">
        <f t="shared" si="29"/>
        <v>94.948387096774198</v>
      </c>
      <c r="AW365" s="7">
        <f t="shared" si="30"/>
        <v>9.8837758112094392</v>
      </c>
      <c r="AX365" s="6">
        <f t="shared" si="31"/>
        <v>8.6052397868561279</v>
      </c>
      <c r="AY365" s="6">
        <f t="shared" si="32"/>
        <v>144.23529411764707</v>
      </c>
      <c r="BA365" s="6">
        <f>VLOOKUP(A365, ALL_AP_DATA!$A$2:$F$3600, 6, FALSE)</f>
        <v>4643</v>
      </c>
      <c r="BB365" s="6" t="e">
        <f t="shared" ca="1" si="34"/>
        <v>#NAME?</v>
      </c>
      <c r="BC365" s="6">
        <f>VLOOKUP(A365,projmetadata!$A$2:$D$2036, 4, FALSE)</f>
        <v>534687</v>
      </c>
      <c r="BE365" s="9" t="e">
        <f t="shared" ca="1" si="35"/>
        <v>#NAME?</v>
      </c>
      <c r="BF365" s="6" t="e">
        <f t="shared" ca="1" si="36"/>
        <v>#NAME?</v>
      </c>
      <c r="BG365" s="6">
        <f t="shared" si="37"/>
        <v>5.468058883047465E-2</v>
      </c>
      <c r="BH365" s="6">
        <f>VLOOKUP(A365, ALL_AP_DATA!$A$2:$D$3600, 3, FALSE)</f>
        <v>3046</v>
      </c>
      <c r="BI365" s="6">
        <f>VLOOKUP(A365, ALL_AP_DATA!$A$2:$E$3600, 5, FALSE)</f>
        <v>29237</v>
      </c>
      <c r="BJ365" s="6">
        <f t="shared" si="33"/>
        <v>6.2970062459616631</v>
      </c>
      <c r="BK365" s="6">
        <f t="shared" si="38"/>
        <v>0.65604135257376694</v>
      </c>
    </row>
    <row r="366" spans="1:63" ht="15.75" customHeight="1" x14ac:dyDescent="0.25">
      <c r="A366" s="6" t="s">
        <v>403</v>
      </c>
      <c r="B366" s="6" t="s">
        <v>64</v>
      </c>
      <c r="C366" s="6">
        <v>5</v>
      </c>
      <c r="D366" s="6">
        <v>114</v>
      </c>
      <c r="E366" s="6">
        <v>12</v>
      </c>
      <c r="F366" s="6">
        <v>389</v>
      </c>
      <c r="G366" s="6">
        <v>0.25390000000000001</v>
      </c>
      <c r="H366" s="6">
        <v>0.5</v>
      </c>
      <c r="I366" s="6">
        <v>0.13969999999999999</v>
      </c>
      <c r="Q366" s="6">
        <v>2</v>
      </c>
      <c r="R366" s="6">
        <v>6</v>
      </c>
      <c r="S366" s="6">
        <v>6</v>
      </c>
      <c r="T366" s="6">
        <v>1066</v>
      </c>
      <c r="U366" s="6">
        <v>1.34E-2</v>
      </c>
      <c r="V366" s="6">
        <v>0.25</v>
      </c>
      <c r="W366" s="6">
        <v>0.38290000000000002</v>
      </c>
      <c r="X366" s="6">
        <v>22</v>
      </c>
      <c r="Y366" s="6">
        <v>205</v>
      </c>
      <c r="Z366" s="6">
        <v>14</v>
      </c>
      <c r="AA366" s="6">
        <v>421</v>
      </c>
      <c r="AB366" s="6">
        <v>0.45660000000000001</v>
      </c>
      <c r="AC366" s="6">
        <v>0.58330000000000004</v>
      </c>
      <c r="AD366" s="6">
        <v>0.1512</v>
      </c>
      <c r="AE366" s="6">
        <v>29</v>
      </c>
      <c r="AF366" s="6">
        <v>219</v>
      </c>
      <c r="AG366" s="6">
        <v>17</v>
      </c>
      <c r="AH366" s="6">
        <v>1326</v>
      </c>
      <c r="AI366" s="6">
        <v>0.48780000000000001</v>
      </c>
      <c r="AJ366" s="6">
        <v>0.70830000000000004</v>
      </c>
      <c r="AK366" s="6">
        <v>0.4763</v>
      </c>
      <c r="AT366" s="6">
        <f t="shared" si="27"/>
        <v>3.4122807017543861</v>
      </c>
      <c r="AU366" s="6" t="str">
        <f t="shared" si="28"/>
        <v/>
      </c>
      <c r="AV366" s="6">
        <f t="shared" si="29"/>
        <v>177.66666666666666</v>
      </c>
      <c r="AW366" s="7">
        <f t="shared" si="30"/>
        <v>2.0536585365853659</v>
      </c>
      <c r="AX366" s="6">
        <f t="shared" si="31"/>
        <v>6.0547945205479454</v>
      </c>
      <c r="AY366" s="6" t="str">
        <f t="shared" si="32"/>
        <v/>
      </c>
      <c r="BA366" s="6">
        <f>VLOOKUP(A366, ALL_AP_DATA!$A$2:$F$3600, 6, FALSE)</f>
        <v>449</v>
      </c>
      <c r="BB366" s="6" t="e">
        <f t="shared" ca="1" si="34"/>
        <v>#NAME?</v>
      </c>
      <c r="BC366" s="6">
        <f>VLOOKUP(A366,projmetadata!$A$2:$D$2036, 4, FALSE)</f>
        <v>50431</v>
      </c>
      <c r="BE366" s="9" t="e">
        <f t="shared" ca="1" si="35"/>
        <v>#NAME?</v>
      </c>
      <c r="BF366" s="6" t="e">
        <f t="shared" ca="1" si="36"/>
        <v>#NAME?</v>
      </c>
      <c r="BG366" s="6">
        <f t="shared" si="37"/>
        <v>5.5204140310523286E-2</v>
      </c>
      <c r="BH366" s="6">
        <f>VLOOKUP(A366, ALL_AP_DATA!$A$2:$D$3600, 3, FALSE)</f>
        <v>346</v>
      </c>
      <c r="BI366" s="6">
        <f>VLOOKUP(A366, ALL_AP_DATA!$A$2:$E$3600, 5, FALSE)</f>
        <v>2784</v>
      </c>
      <c r="BJ366" s="6">
        <f t="shared" si="33"/>
        <v>6.200445434298441</v>
      </c>
      <c r="BK366" s="6">
        <f t="shared" si="38"/>
        <v>0.77060133630289529</v>
      </c>
    </row>
    <row r="367" spans="1:63" ht="15.75" customHeight="1" x14ac:dyDescent="0.25">
      <c r="A367" s="6" t="s">
        <v>891</v>
      </c>
      <c r="B367" s="6" t="s">
        <v>64</v>
      </c>
      <c r="C367" s="6">
        <v>32</v>
      </c>
      <c r="D367" s="6">
        <v>708</v>
      </c>
      <c r="E367" s="6">
        <v>67</v>
      </c>
      <c r="F367" s="6">
        <v>17574</v>
      </c>
      <c r="G367" s="6">
        <v>0.26590000000000003</v>
      </c>
      <c r="H367" s="6">
        <v>0.75280000000000002</v>
      </c>
      <c r="I367" s="6">
        <v>0.40849999999999997</v>
      </c>
      <c r="Q367" s="6">
        <v>9</v>
      </c>
      <c r="R367" s="6">
        <v>26</v>
      </c>
      <c r="S367" s="6">
        <v>26</v>
      </c>
      <c r="T367" s="6">
        <v>13493</v>
      </c>
      <c r="U367" s="6">
        <v>9.7999999999999997E-3</v>
      </c>
      <c r="V367" s="6">
        <v>0.29210000000000003</v>
      </c>
      <c r="W367" s="6">
        <v>0.31369999999999998</v>
      </c>
      <c r="X367" s="6">
        <v>50</v>
      </c>
      <c r="Y367" s="6">
        <v>1043</v>
      </c>
      <c r="Z367" s="6">
        <v>75</v>
      </c>
      <c r="AA367" s="6">
        <v>22249</v>
      </c>
      <c r="AB367" s="6">
        <v>0.39169999999999999</v>
      </c>
      <c r="AC367" s="6">
        <v>0.8427</v>
      </c>
      <c r="AD367" s="6">
        <v>0.51719999999999999</v>
      </c>
      <c r="AE367" s="6">
        <v>182</v>
      </c>
      <c r="AF367" s="6">
        <v>1601</v>
      </c>
      <c r="AG367" s="6">
        <v>65</v>
      </c>
      <c r="AH367" s="6">
        <v>29104</v>
      </c>
      <c r="AI367" s="6">
        <v>0.60119999999999996</v>
      </c>
      <c r="AJ367" s="6">
        <v>0.73029999999999995</v>
      </c>
      <c r="AK367" s="6">
        <v>0.67659999999999998</v>
      </c>
      <c r="AT367" s="6">
        <f t="shared" si="27"/>
        <v>24.822033898305083</v>
      </c>
      <c r="AU367" s="6" t="str">
        <f t="shared" si="28"/>
        <v/>
      </c>
      <c r="AV367" s="6">
        <f t="shared" si="29"/>
        <v>518.96153846153845</v>
      </c>
      <c r="AW367" s="7">
        <f t="shared" si="30"/>
        <v>21.331735378715244</v>
      </c>
      <c r="AX367" s="6">
        <f t="shared" si="31"/>
        <v>18.178638351030607</v>
      </c>
      <c r="AY367" s="6" t="str">
        <f t="shared" si="32"/>
        <v/>
      </c>
      <c r="BA367" s="6">
        <f>VLOOKUP(A367, ALL_AP_DATA!$A$2:$F$3600, 6, FALSE)</f>
        <v>2663</v>
      </c>
      <c r="BB367" s="6" t="e">
        <f t="shared" ca="1" si="34"/>
        <v>#NAME?</v>
      </c>
      <c r="BC367" s="6">
        <f>VLOOKUP(A367,projmetadata!$A$2:$D$2036, 4, FALSE)</f>
        <v>776568</v>
      </c>
      <c r="BE367" s="9" t="e">
        <f t="shared" ca="1" si="35"/>
        <v>#NAME?</v>
      </c>
      <c r="BF367" s="6" t="e">
        <f t="shared" ca="1" si="36"/>
        <v>#NAME?</v>
      </c>
      <c r="BG367" s="6">
        <f t="shared" si="37"/>
        <v>5.53937324226597E-2</v>
      </c>
      <c r="BH367" s="6">
        <f>VLOOKUP(A367, ALL_AP_DATA!$A$2:$D$3600, 3, FALSE)</f>
        <v>1994</v>
      </c>
      <c r="BI367" s="6">
        <f>VLOOKUP(A367, ALL_AP_DATA!$A$2:$E$3600, 5, FALSE)</f>
        <v>43017</v>
      </c>
      <c r="BJ367" s="6">
        <f t="shared" si="33"/>
        <v>16.153586180998875</v>
      </c>
      <c r="BK367" s="6">
        <f t="shared" si="38"/>
        <v>0.74877957191137812</v>
      </c>
    </row>
    <row r="368" spans="1:63" ht="15.75" customHeight="1" x14ac:dyDescent="0.25">
      <c r="A368" s="6" t="s">
        <v>147</v>
      </c>
      <c r="B368" s="6" t="s">
        <v>64</v>
      </c>
      <c r="C368" s="6">
        <v>5</v>
      </c>
      <c r="D368" s="6">
        <v>54</v>
      </c>
      <c r="E368" s="6">
        <v>7</v>
      </c>
      <c r="F368" s="6">
        <v>360</v>
      </c>
      <c r="G368" s="6">
        <v>0.13600000000000001</v>
      </c>
      <c r="H368" s="6">
        <v>0.33329999999999999</v>
      </c>
      <c r="I368" s="6">
        <v>0.14630000000000001</v>
      </c>
      <c r="Q368" s="6">
        <v>2</v>
      </c>
      <c r="R368" s="6">
        <v>11</v>
      </c>
      <c r="S368" s="6">
        <v>9</v>
      </c>
      <c r="T368" s="6">
        <v>1250</v>
      </c>
      <c r="U368" s="6">
        <v>2.7699999999999999E-2</v>
      </c>
      <c r="V368" s="6">
        <v>0.42859999999999998</v>
      </c>
      <c r="W368" s="6">
        <v>0.5081</v>
      </c>
      <c r="X368" s="6">
        <v>12</v>
      </c>
      <c r="Y368" s="6">
        <v>80</v>
      </c>
      <c r="Z368" s="6">
        <v>14</v>
      </c>
      <c r="AA368" s="6">
        <v>1503</v>
      </c>
      <c r="AB368" s="6">
        <v>0.20150000000000001</v>
      </c>
      <c r="AC368" s="6">
        <v>0.66669999999999996</v>
      </c>
      <c r="AD368" s="6">
        <v>0.61099999999999999</v>
      </c>
      <c r="AE368" s="6">
        <v>10</v>
      </c>
      <c r="AF368" s="6">
        <v>63</v>
      </c>
      <c r="AG368" s="6">
        <v>7</v>
      </c>
      <c r="AH368" s="6">
        <v>951</v>
      </c>
      <c r="AI368" s="6">
        <v>0.15870000000000001</v>
      </c>
      <c r="AJ368" s="6">
        <v>0.33329999999999999</v>
      </c>
      <c r="AK368" s="6">
        <v>0.3866</v>
      </c>
      <c r="AT368" s="6">
        <f t="shared" si="27"/>
        <v>6.666666666666667</v>
      </c>
      <c r="AU368" s="6" t="str">
        <f t="shared" si="28"/>
        <v/>
      </c>
      <c r="AV368" s="6">
        <f t="shared" si="29"/>
        <v>113.63636363636364</v>
      </c>
      <c r="AW368" s="7">
        <f t="shared" si="30"/>
        <v>18.787500000000001</v>
      </c>
      <c r="AX368" s="6">
        <f t="shared" si="31"/>
        <v>15.095238095238095</v>
      </c>
      <c r="AY368" s="6" t="str">
        <f t="shared" si="32"/>
        <v/>
      </c>
      <c r="BA368" s="6">
        <f>VLOOKUP(A368, ALL_AP_DATA!$A$2:$F$3600, 6, FALSE)</f>
        <v>397</v>
      </c>
      <c r="BB368" s="6" t="e">
        <f t="shared" ca="1" si="34"/>
        <v>#NAME?</v>
      </c>
      <c r="BC368" s="6">
        <f>VLOOKUP(A368,projmetadata!$A$2:$D$2036, 4, FALSE)</f>
        <v>44317</v>
      </c>
      <c r="BE368" s="9" t="e">
        <f t="shared" ca="1" si="35"/>
        <v>#NAME?</v>
      </c>
      <c r="BF368" s="6" t="e">
        <f t="shared" ca="1" si="36"/>
        <v>#NAME?</v>
      </c>
      <c r="BG368" s="6">
        <f t="shared" si="37"/>
        <v>5.5509172552293699E-2</v>
      </c>
      <c r="BH368" s="6">
        <f>VLOOKUP(A368, ALL_AP_DATA!$A$2:$D$3600, 3, FALSE)</f>
        <v>131</v>
      </c>
      <c r="BI368" s="6">
        <f>VLOOKUP(A368, ALL_AP_DATA!$A$2:$E$3600, 5, FALSE)</f>
        <v>2460</v>
      </c>
      <c r="BJ368" s="6">
        <f t="shared" si="33"/>
        <v>6.19647355163728</v>
      </c>
      <c r="BK368" s="6">
        <f t="shared" si="38"/>
        <v>0.32997481108312343</v>
      </c>
    </row>
    <row r="369" spans="1:63" ht="15.75" customHeight="1" x14ac:dyDescent="0.25">
      <c r="A369" s="6" t="s">
        <v>1129</v>
      </c>
      <c r="B369" s="6" t="s">
        <v>64</v>
      </c>
      <c r="C369" s="6">
        <v>6</v>
      </c>
      <c r="D369" s="6">
        <v>14</v>
      </c>
      <c r="E369" s="6">
        <v>1</v>
      </c>
      <c r="F369" s="6">
        <v>27</v>
      </c>
      <c r="G369" s="6">
        <v>9.8599999999999993E-2</v>
      </c>
      <c r="H369" s="6">
        <v>9.0899999999999995E-2</v>
      </c>
      <c r="I369" s="6">
        <v>1.7000000000000001E-2</v>
      </c>
      <c r="Q369" s="6">
        <v>1</v>
      </c>
      <c r="R369" s="6">
        <v>3</v>
      </c>
      <c r="S369" s="6">
        <v>2</v>
      </c>
      <c r="T369" s="6">
        <v>491</v>
      </c>
      <c r="U369" s="6">
        <v>2.1100000000000001E-2</v>
      </c>
      <c r="V369" s="6">
        <v>0.18179999999999999</v>
      </c>
      <c r="W369" s="6">
        <v>0.30840000000000001</v>
      </c>
      <c r="X369" s="6">
        <v>3</v>
      </c>
      <c r="Y369" s="6">
        <v>19</v>
      </c>
      <c r="Z369" s="6">
        <v>2</v>
      </c>
      <c r="AA369" s="6">
        <v>165</v>
      </c>
      <c r="AB369" s="6">
        <v>0.1338</v>
      </c>
      <c r="AC369" s="6">
        <v>0.18179999999999999</v>
      </c>
      <c r="AD369" s="6">
        <v>0.1036</v>
      </c>
      <c r="AE369" s="6">
        <v>11</v>
      </c>
      <c r="AF369" s="6">
        <v>44</v>
      </c>
      <c r="AG369" s="6">
        <v>7</v>
      </c>
      <c r="AH369" s="6">
        <v>934</v>
      </c>
      <c r="AI369" s="6">
        <v>0.30990000000000001</v>
      </c>
      <c r="AJ369" s="6">
        <v>0.63639999999999997</v>
      </c>
      <c r="AK369" s="6">
        <v>0.5867</v>
      </c>
      <c r="AT369" s="6">
        <f t="shared" si="27"/>
        <v>1.9285714285714286</v>
      </c>
      <c r="AU369" s="6" t="str">
        <f t="shared" si="28"/>
        <v/>
      </c>
      <c r="AV369" s="6">
        <f t="shared" si="29"/>
        <v>163.66666666666666</v>
      </c>
      <c r="AW369" s="7">
        <f t="shared" si="30"/>
        <v>8.6842105263157894</v>
      </c>
      <c r="AX369" s="6">
        <f t="shared" si="31"/>
        <v>21.227272727272727</v>
      </c>
      <c r="AY369" s="6" t="str">
        <f t="shared" si="32"/>
        <v/>
      </c>
      <c r="BA369" s="6">
        <f>VLOOKUP(A369, ALL_AP_DATA!$A$2:$F$3600, 6, FALSE)</f>
        <v>142</v>
      </c>
      <c r="BB369" s="6" t="e">
        <f t="shared" ca="1" si="34"/>
        <v>#NAME?</v>
      </c>
      <c r="BC369" s="6">
        <f>VLOOKUP(A369,projmetadata!$A$2:$D$2036, 4, FALSE)</f>
        <v>28439</v>
      </c>
      <c r="BE369" s="9" t="e">
        <f t="shared" ca="1" si="35"/>
        <v>#NAME?</v>
      </c>
      <c r="BF369" s="6" t="e">
        <f t="shared" ca="1" si="36"/>
        <v>#NAME?</v>
      </c>
      <c r="BG369" s="6">
        <f t="shared" si="37"/>
        <v>5.5979464819438093E-2</v>
      </c>
      <c r="BH369" s="6">
        <f>VLOOKUP(A369, ALL_AP_DATA!$A$2:$D$3600, 3, FALSE)</f>
        <v>65</v>
      </c>
      <c r="BI369" s="6">
        <f>VLOOKUP(A369, ALL_AP_DATA!$A$2:$E$3600, 5, FALSE)</f>
        <v>1592</v>
      </c>
      <c r="BJ369" s="6">
        <f t="shared" si="33"/>
        <v>11.211267605633802</v>
      </c>
      <c r="BK369" s="6">
        <f t="shared" si="38"/>
        <v>0.45774647887323944</v>
      </c>
    </row>
    <row r="370" spans="1:63" ht="15.75" customHeight="1" x14ac:dyDescent="0.25">
      <c r="A370" s="6" t="s">
        <v>757</v>
      </c>
      <c r="B370" s="6" t="s">
        <v>64</v>
      </c>
      <c r="C370" s="6">
        <v>47</v>
      </c>
      <c r="D370" s="6">
        <v>1164</v>
      </c>
      <c r="E370" s="6">
        <v>105</v>
      </c>
      <c r="F370" s="6">
        <v>9676</v>
      </c>
      <c r="G370" s="6">
        <v>0.35370000000000001</v>
      </c>
      <c r="H370" s="6">
        <v>0.67310000000000003</v>
      </c>
      <c r="I370" s="6">
        <v>0.54139999999999999</v>
      </c>
      <c r="Q370" s="6">
        <v>15</v>
      </c>
      <c r="R370" s="6">
        <v>79</v>
      </c>
      <c r="S370" s="6">
        <v>79</v>
      </c>
      <c r="T370" s="6">
        <v>9522</v>
      </c>
      <c r="U370" s="6">
        <v>2.4E-2</v>
      </c>
      <c r="V370" s="6">
        <v>0.50639999999999996</v>
      </c>
      <c r="W370" s="6">
        <v>0.53280000000000005</v>
      </c>
      <c r="X370" s="6">
        <v>174</v>
      </c>
      <c r="Y370" s="6">
        <v>1935</v>
      </c>
      <c r="Z370" s="6">
        <v>124</v>
      </c>
      <c r="AA370" s="6">
        <v>12323</v>
      </c>
      <c r="AB370" s="6">
        <v>0.58799999999999997</v>
      </c>
      <c r="AC370" s="6">
        <v>0.79490000000000005</v>
      </c>
      <c r="AD370" s="6">
        <v>0.6895</v>
      </c>
      <c r="AE370" s="6">
        <v>441</v>
      </c>
      <c r="AF370" s="6">
        <v>1617</v>
      </c>
      <c r="AG370" s="6">
        <v>119</v>
      </c>
      <c r="AH370" s="6">
        <v>11727</v>
      </c>
      <c r="AI370" s="6">
        <v>0.49130000000000001</v>
      </c>
      <c r="AJ370" s="6">
        <v>0.76280000000000003</v>
      </c>
      <c r="AK370" s="6">
        <v>0.65620000000000001</v>
      </c>
      <c r="AT370" s="6">
        <f t="shared" si="27"/>
        <v>8.3127147766323031</v>
      </c>
      <c r="AU370" s="6" t="str">
        <f t="shared" si="28"/>
        <v/>
      </c>
      <c r="AV370" s="6">
        <f t="shared" si="29"/>
        <v>120.53164556962025</v>
      </c>
      <c r="AW370" s="7">
        <f t="shared" si="30"/>
        <v>6.3684754521963827</v>
      </c>
      <c r="AX370" s="6">
        <f t="shared" si="31"/>
        <v>7.2523191094619666</v>
      </c>
      <c r="AY370" s="6" t="str">
        <f t="shared" si="32"/>
        <v/>
      </c>
      <c r="BA370" s="6">
        <f>VLOOKUP(A370, ALL_AP_DATA!$A$2:$F$3600, 6, FALSE)</f>
        <v>3291</v>
      </c>
      <c r="BB370" s="6" t="e">
        <f t="shared" ca="1" si="34"/>
        <v>#NAME?</v>
      </c>
      <c r="BC370" s="6">
        <f>VLOOKUP(A370,projmetadata!$A$2:$D$2036, 4, FALSE)</f>
        <v>319408</v>
      </c>
      <c r="BE370" s="9" t="e">
        <f t="shared" ca="1" si="35"/>
        <v>#NAME?</v>
      </c>
      <c r="BF370" s="6" t="e">
        <f t="shared" ca="1" si="36"/>
        <v>#NAME?</v>
      </c>
      <c r="BG370" s="6">
        <f t="shared" si="37"/>
        <v>5.595351400090167E-2</v>
      </c>
      <c r="BH370" s="6">
        <f>VLOOKUP(A370, ALL_AP_DATA!$A$2:$D$3600, 3, FALSE)</f>
        <v>2568</v>
      </c>
      <c r="BI370" s="6">
        <f>VLOOKUP(A370, ALL_AP_DATA!$A$2:$E$3600, 5, FALSE)</f>
        <v>17872</v>
      </c>
      <c r="BJ370" s="6">
        <f t="shared" si="33"/>
        <v>5.4305682163476146</v>
      </c>
      <c r="BK370" s="6">
        <f t="shared" si="38"/>
        <v>0.78030993618960798</v>
      </c>
    </row>
    <row r="371" spans="1:63" ht="15.75" customHeight="1" x14ac:dyDescent="0.25">
      <c r="A371" s="6" t="s">
        <v>838</v>
      </c>
      <c r="B371" s="6" t="s">
        <v>64</v>
      </c>
      <c r="C371" s="6">
        <v>7</v>
      </c>
      <c r="D371" s="6">
        <v>23</v>
      </c>
      <c r="E371" s="6">
        <v>2</v>
      </c>
      <c r="F371" s="6">
        <v>383</v>
      </c>
      <c r="G371" s="6">
        <v>5.2499999999999998E-2</v>
      </c>
      <c r="H371" s="6">
        <v>0.1176</v>
      </c>
      <c r="I371" s="6">
        <v>0.20030000000000001</v>
      </c>
      <c r="X371" s="6">
        <v>4</v>
      </c>
      <c r="Y371" s="6">
        <v>18</v>
      </c>
      <c r="Z371" s="6">
        <v>4</v>
      </c>
      <c r="AA371" s="6">
        <v>227</v>
      </c>
      <c r="AB371" s="6">
        <v>4.1099999999999998E-2</v>
      </c>
      <c r="AC371" s="6">
        <v>0.23530000000000001</v>
      </c>
      <c r="AD371" s="6">
        <v>0.1187</v>
      </c>
      <c r="AE371" s="6">
        <v>33</v>
      </c>
      <c r="AF371" s="6">
        <v>177</v>
      </c>
      <c r="AG371" s="6">
        <v>6</v>
      </c>
      <c r="AH371" s="6">
        <v>1672</v>
      </c>
      <c r="AI371" s="6">
        <v>0.40410000000000001</v>
      </c>
      <c r="AJ371" s="6">
        <v>0.35289999999999999</v>
      </c>
      <c r="AK371" s="6">
        <v>0.87450000000000006</v>
      </c>
      <c r="AT371" s="6">
        <f t="shared" si="27"/>
        <v>16.652173913043477</v>
      </c>
      <c r="AU371" s="6" t="str">
        <f t="shared" si="28"/>
        <v/>
      </c>
      <c r="AV371" s="6" t="str">
        <f t="shared" si="29"/>
        <v/>
      </c>
      <c r="AW371" s="7">
        <f t="shared" si="30"/>
        <v>12.611111111111111</v>
      </c>
      <c r="AX371" s="6">
        <f t="shared" si="31"/>
        <v>9.4463276836158201</v>
      </c>
      <c r="AY371" s="6" t="str">
        <f t="shared" si="32"/>
        <v/>
      </c>
      <c r="BA371" s="6">
        <f>VLOOKUP(A371, ALL_AP_DATA!$A$2:$F$3600, 6, FALSE)</f>
        <v>438</v>
      </c>
      <c r="BB371" s="6" t="e">
        <f t="shared" ca="1" si="34"/>
        <v>#NAME?</v>
      </c>
      <c r="BC371" s="6">
        <f>VLOOKUP(A371,projmetadata!$A$2:$D$2036, 4, FALSE)</f>
        <v>34052</v>
      </c>
      <c r="BE371" s="9" t="e">
        <f t="shared" ca="1" si="35"/>
        <v>#NAME?</v>
      </c>
      <c r="BF371" s="6" t="e">
        <f t="shared" ca="1" si="36"/>
        <v>#NAME?</v>
      </c>
      <c r="BG371" s="6">
        <f t="shared" si="37"/>
        <v>5.614941853635616E-2</v>
      </c>
      <c r="BH371" s="6">
        <f>VLOOKUP(A371, ALL_AP_DATA!$A$2:$D$3600, 3, FALSE)</f>
        <v>185</v>
      </c>
      <c r="BI371" s="6">
        <f>VLOOKUP(A371, ALL_AP_DATA!$A$2:$E$3600, 5, FALSE)</f>
        <v>1912</v>
      </c>
      <c r="BJ371" s="6">
        <f t="shared" si="33"/>
        <v>4.365296803652968</v>
      </c>
      <c r="BK371" s="6">
        <f t="shared" si="38"/>
        <v>0.4223744292237443</v>
      </c>
    </row>
    <row r="372" spans="1:63" ht="15.75" customHeight="1" x14ac:dyDescent="0.25">
      <c r="A372" s="6" t="s">
        <v>1099</v>
      </c>
      <c r="B372" s="6" t="s">
        <v>64</v>
      </c>
      <c r="C372" s="6">
        <v>27</v>
      </c>
      <c r="D372" s="6">
        <v>113</v>
      </c>
      <c r="E372" s="6">
        <v>25</v>
      </c>
      <c r="F372" s="6">
        <v>1085</v>
      </c>
      <c r="G372" s="6">
        <v>0.1449</v>
      </c>
      <c r="H372" s="6">
        <v>0.60980000000000001</v>
      </c>
      <c r="I372" s="6">
        <v>0.18759999999999999</v>
      </c>
      <c r="Q372" s="6">
        <v>6</v>
      </c>
      <c r="R372" s="6">
        <v>18</v>
      </c>
      <c r="S372" s="6">
        <v>16</v>
      </c>
      <c r="T372" s="6">
        <v>2014</v>
      </c>
      <c r="U372" s="6">
        <v>2.3099999999999999E-2</v>
      </c>
      <c r="V372" s="6">
        <v>0.39019999999999999</v>
      </c>
      <c r="W372" s="6">
        <v>0.34820000000000001</v>
      </c>
      <c r="X372" s="6">
        <v>44</v>
      </c>
      <c r="Y372" s="6">
        <v>230</v>
      </c>
      <c r="Z372" s="6">
        <v>26</v>
      </c>
      <c r="AA372" s="6">
        <v>1848</v>
      </c>
      <c r="AB372" s="6">
        <v>0.2949</v>
      </c>
      <c r="AC372" s="6">
        <v>0.6341</v>
      </c>
      <c r="AD372" s="6">
        <v>0.31950000000000001</v>
      </c>
      <c r="AE372" s="6">
        <v>79</v>
      </c>
      <c r="AF372" s="6">
        <v>413</v>
      </c>
      <c r="AG372" s="6">
        <v>37</v>
      </c>
      <c r="AH372" s="6">
        <v>4533</v>
      </c>
      <c r="AI372" s="6">
        <v>0.52949999999999997</v>
      </c>
      <c r="AJ372" s="6">
        <v>0.90239999999999998</v>
      </c>
      <c r="AK372" s="6">
        <v>0.78369999999999995</v>
      </c>
      <c r="AT372" s="6">
        <f t="shared" si="27"/>
        <v>9.6017699115044248</v>
      </c>
      <c r="AU372" s="6" t="str">
        <f t="shared" si="28"/>
        <v/>
      </c>
      <c r="AV372" s="6">
        <f t="shared" si="29"/>
        <v>111.88888888888889</v>
      </c>
      <c r="AW372" s="7">
        <f t="shared" si="30"/>
        <v>8.034782608695652</v>
      </c>
      <c r="AX372" s="6">
        <f t="shared" si="31"/>
        <v>10.975786924939467</v>
      </c>
      <c r="AY372" s="6" t="str">
        <f t="shared" si="32"/>
        <v/>
      </c>
      <c r="BA372" s="6">
        <f>VLOOKUP(A372, ALL_AP_DATA!$A$2:$F$3600, 6, FALSE)</f>
        <v>780</v>
      </c>
      <c r="BB372" s="6" t="e">
        <f t="shared" ca="1" si="34"/>
        <v>#NAME?</v>
      </c>
      <c r="BC372" s="6">
        <f>VLOOKUP(A372,projmetadata!$A$2:$D$2036, 4, FALSE)</f>
        <v>102723</v>
      </c>
      <c r="BE372" s="9" t="e">
        <f t="shared" ca="1" si="35"/>
        <v>#NAME?</v>
      </c>
      <c r="BF372" s="6" t="e">
        <f t="shared" ca="1" si="36"/>
        <v>#NAME?</v>
      </c>
      <c r="BG372" s="6">
        <f t="shared" si="37"/>
        <v>5.630676674162554E-2</v>
      </c>
      <c r="BH372" s="6">
        <f>VLOOKUP(A372, ALL_AP_DATA!$A$2:$D$3600, 3, FALSE)</f>
        <v>516</v>
      </c>
      <c r="BI372" s="6">
        <f>VLOOKUP(A372, ALL_AP_DATA!$A$2:$E$3600, 5, FALSE)</f>
        <v>5784</v>
      </c>
      <c r="BJ372" s="6">
        <f t="shared" si="33"/>
        <v>7.4153846153846157</v>
      </c>
      <c r="BK372" s="6">
        <f t="shared" si="38"/>
        <v>0.66153846153846152</v>
      </c>
    </row>
    <row r="373" spans="1:63" ht="15.75" customHeight="1" x14ac:dyDescent="0.25">
      <c r="A373" s="6" t="s">
        <v>419</v>
      </c>
      <c r="B373" s="6" t="s">
        <v>64</v>
      </c>
      <c r="C373" s="6">
        <v>15</v>
      </c>
      <c r="D373" s="6">
        <v>152</v>
      </c>
      <c r="E373" s="6">
        <v>6</v>
      </c>
      <c r="F373" s="6">
        <v>678</v>
      </c>
      <c r="G373" s="6">
        <v>0.35270000000000001</v>
      </c>
      <c r="H373" s="6">
        <v>0.85709999999999997</v>
      </c>
      <c r="I373" s="6">
        <v>0.27279999999999999</v>
      </c>
      <c r="Q373" s="6">
        <v>3</v>
      </c>
      <c r="R373" s="6">
        <v>9</v>
      </c>
      <c r="S373" s="6">
        <v>5</v>
      </c>
      <c r="T373" s="6">
        <v>679</v>
      </c>
      <c r="U373" s="6">
        <v>2.0899999999999998E-2</v>
      </c>
      <c r="V373" s="6">
        <v>0.71430000000000005</v>
      </c>
      <c r="W373" s="6">
        <v>0.2732</v>
      </c>
      <c r="X373" s="6">
        <v>2</v>
      </c>
      <c r="Y373" s="6">
        <v>140</v>
      </c>
      <c r="Z373" s="6">
        <v>7</v>
      </c>
      <c r="AA373" s="6">
        <v>878</v>
      </c>
      <c r="AB373" s="6">
        <v>0.32479999999999998</v>
      </c>
      <c r="AC373" s="6">
        <v>1</v>
      </c>
      <c r="AD373" s="6">
        <v>0.3533</v>
      </c>
      <c r="AE373" s="6">
        <v>13</v>
      </c>
      <c r="AF373" s="6">
        <v>69</v>
      </c>
      <c r="AG373" s="6">
        <v>7</v>
      </c>
      <c r="AH373" s="6">
        <v>783</v>
      </c>
      <c r="AI373" s="6">
        <v>0.16009999999999999</v>
      </c>
      <c r="AJ373" s="6">
        <v>1</v>
      </c>
      <c r="AK373" s="6">
        <v>0.31509999999999999</v>
      </c>
      <c r="AT373" s="6">
        <f t="shared" si="27"/>
        <v>4.4605263157894735</v>
      </c>
      <c r="AU373" s="6" t="str">
        <f t="shared" si="28"/>
        <v/>
      </c>
      <c r="AV373" s="6">
        <f t="shared" si="29"/>
        <v>75.444444444444443</v>
      </c>
      <c r="AW373" s="7">
        <f t="shared" si="30"/>
        <v>6.2714285714285714</v>
      </c>
      <c r="AX373" s="6">
        <f t="shared" si="31"/>
        <v>11.347826086956522</v>
      </c>
      <c r="AY373" s="6" t="str">
        <f t="shared" si="32"/>
        <v/>
      </c>
      <c r="BA373" s="6">
        <f>VLOOKUP(A373, ALL_AP_DATA!$A$2:$F$3600, 6, FALSE)</f>
        <v>431</v>
      </c>
      <c r="BB373" s="6" t="e">
        <f t="shared" ca="1" si="34"/>
        <v>#NAME?</v>
      </c>
      <c r="BC373" s="6">
        <f>VLOOKUP(A373,projmetadata!$A$2:$D$2036, 4, FALSE)</f>
        <v>44032</v>
      </c>
      <c r="BE373" s="9" t="e">
        <f t="shared" ca="1" si="35"/>
        <v>#NAME?</v>
      </c>
      <c r="BF373" s="6" t="e">
        <f t="shared" ca="1" si="36"/>
        <v>#NAME?</v>
      </c>
      <c r="BG373" s="6">
        <f t="shared" si="37"/>
        <v>5.6436228197674417E-2</v>
      </c>
      <c r="BH373" s="6">
        <f>VLOOKUP(A373, ALL_AP_DATA!$A$2:$D$3600, 3, FALSE)</f>
        <v>273</v>
      </c>
      <c r="BI373" s="6">
        <f>VLOOKUP(A373, ALL_AP_DATA!$A$2:$E$3600, 5, FALSE)</f>
        <v>2485</v>
      </c>
      <c r="BJ373" s="6">
        <f t="shared" si="33"/>
        <v>5.765661252900232</v>
      </c>
      <c r="BK373" s="6">
        <f t="shared" si="38"/>
        <v>0.63341067285382835</v>
      </c>
    </row>
    <row r="374" spans="1:63" ht="15.75" customHeight="1" x14ac:dyDescent="0.25">
      <c r="A374" s="6" t="s">
        <v>775</v>
      </c>
      <c r="B374" s="6" t="s">
        <v>64</v>
      </c>
      <c r="C374" s="6">
        <v>2</v>
      </c>
      <c r="D374" s="6">
        <v>5</v>
      </c>
      <c r="E374" s="6">
        <v>1</v>
      </c>
      <c r="F374" s="6">
        <v>6</v>
      </c>
      <c r="G374" s="6">
        <v>4.5900000000000003E-2</v>
      </c>
      <c r="H374" s="6">
        <v>5.8799999999999998E-2</v>
      </c>
      <c r="I374" s="6">
        <v>4.4999999999999997E-3</v>
      </c>
      <c r="Q374" s="6">
        <v>2</v>
      </c>
      <c r="R374" s="6">
        <v>4</v>
      </c>
      <c r="S374" s="6">
        <v>13</v>
      </c>
      <c r="T374" s="6">
        <v>562</v>
      </c>
      <c r="U374" s="6">
        <v>3.6700000000000003E-2</v>
      </c>
      <c r="V374" s="6">
        <v>0.76470000000000005</v>
      </c>
      <c r="W374" s="6">
        <v>0.4254</v>
      </c>
      <c r="AE374" s="6">
        <v>9</v>
      </c>
      <c r="AF374" s="6">
        <v>50</v>
      </c>
      <c r="AG374" s="6">
        <v>13</v>
      </c>
      <c r="AH374" s="6">
        <v>735</v>
      </c>
      <c r="AI374" s="6">
        <v>0.4587</v>
      </c>
      <c r="AJ374" s="6">
        <v>0.76470000000000005</v>
      </c>
      <c r="AK374" s="6">
        <v>0.55640000000000001</v>
      </c>
      <c r="AT374" s="6">
        <f t="shared" si="27"/>
        <v>1.2</v>
      </c>
      <c r="AU374" s="6" t="str">
        <f t="shared" si="28"/>
        <v/>
      </c>
      <c r="AV374" s="6">
        <f t="shared" si="29"/>
        <v>140.5</v>
      </c>
      <c r="AW374" s="7" t="str">
        <f t="shared" si="30"/>
        <v/>
      </c>
      <c r="AX374" s="6">
        <f t="shared" si="31"/>
        <v>14.7</v>
      </c>
      <c r="AY374" s="6" t="str">
        <f t="shared" si="32"/>
        <v/>
      </c>
      <c r="BA374" s="6">
        <f>VLOOKUP(A374, ALL_AP_DATA!$A$2:$F$3600, 6, FALSE)</f>
        <v>109</v>
      </c>
      <c r="BB374" s="6" t="e">
        <f t="shared" ca="1" si="34"/>
        <v>#NAME?</v>
      </c>
      <c r="BC374" s="6">
        <f>VLOOKUP(A374,projmetadata!$A$2:$D$2036, 4, FALSE)</f>
        <v>23502</v>
      </c>
      <c r="BE374" s="9" t="e">
        <f t="shared" ca="1" si="35"/>
        <v>#NAME?</v>
      </c>
      <c r="BF374" s="6" t="e">
        <f t="shared" ca="1" si="36"/>
        <v>#NAME?</v>
      </c>
      <c r="BG374" s="6">
        <f t="shared" si="37"/>
        <v>5.6207982299378775E-2</v>
      </c>
      <c r="BH374" s="6">
        <f>VLOOKUP(A374, ALL_AP_DATA!$A$2:$D$3600, 3, FALSE)</f>
        <v>50</v>
      </c>
      <c r="BI374" s="6">
        <f>VLOOKUP(A374, ALL_AP_DATA!$A$2:$E$3600, 5, FALSE)</f>
        <v>1321</v>
      </c>
      <c r="BJ374" s="6">
        <f t="shared" si="33"/>
        <v>12.119266055045872</v>
      </c>
      <c r="BK374" s="6">
        <f t="shared" si="38"/>
        <v>0.45871559633027525</v>
      </c>
    </row>
    <row r="375" spans="1:63" ht="15.75" customHeight="1" x14ac:dyDescent="0.25">
      <c r="A375" s="6" t="s">
        <v>800</v>
      </c>
      <c r="B375" s="6" t="s">
        <v>64</v>
      </c>
      <c r="C375" s="6">
        <v>2</v>
      </c>
      <c r="D375" s="6">
        <v>10</v>
      </c>
      <c r="E375" s="6">
        <v>2</v>
      </c>
      <c r="F375" s="6">
        <v>90</v>
      </c>
      <c r="G375" s="6">
        <v>8.2600000000000007E-2</v>
      </c>
      <c r="H375" s="6">
        <v>0.66669999999999996</v>
      </c>
      <c r="I375" s="6">
        <v>0.1613</v>
      </c>
      <c r="X375" s="6">
        <v>1</v>
      </c>
      <c r="Y375" s="6">
        <v>6</v>
      </c>
      <c r="Z375" s="6">
        <v>1</v>
      </c>
      <c r="AA375" s="6">
        <v>13</v>
      </c>
      <c r="AB375" s="6">
        <v>4.9599999999999998E-2</v>
      </c>
      <c r="AC375" s="6">
        <v>0.33329999999999999</v>
      </c>
      <c r="AD375" s="6">
        <v>2.3300000000000001E-2</v>
      </c>
      <c r="AE375" s="6">
        <v>14</v>
      </c>
      <c r="AF375" s="6">
        <v>38</v>
      </c>
      <c r="AG375" s="6">
        <v>3</v>
      </c>
      <c r="AH375" s="6">
        <v>395</v>
      </c>
      <c r="AI375" s="6">
        <v>0.314</v>
      </c>
      <c r="AJ375" s="6">
        <v>1</v>
      </c>
      <c r="AK375" s="6">
        <v>0.70789999999999997</v>
      </c>
      <c r="AT375" s="6">
        <f t="shared" si="27"/>
        <v>9</v>
      </c>
      <c r="AU375" s="6" t="str">
        <f t="shared" si="28"/>
        <v/>
      </c>
      <c r="AV375" s="6" t="str">
        <f t="shared" si="29"/>
        <v/>
      </c>
      <c r="AW375" s="7">
        <f t="shared" si="30"/>
        <v>2.1666666666666665</v>
      </c>
      <c r="AX375" s="6">
        <f t="shared" si="31"/>
        <v>10.394736842105264</v>
      </c>
      <c r="AY375" s="6" t="str">
        <f t="shared" si="32"/>
        <v/>
      </c>
      <c r="BA375" s="6">
        <f>VLOOKUP(A375, ALL_AP_DATA!$A$2:$F$3600, 6, FALSE)</f>
        <v>121</v>
      </c>
      <c r="BB375" s="6" t="e">
        <f t="shared" ca="1" si="34"/>
        <v>#NAME?</v>
      </c>
      <c r="BC375" s="6">
        <f>VLOOKUP(A375,projmetadata!$A$2:$D$2036, 4, FALSE)</f>
        <v>9686</v>
      </c>
      <c r="BE375" s="9" t="e">
        <f t="shared" ca="1" si="35"/>
        <v>#NAME?</v>
      </c>
      <c r="BF375" s="6" t="e">
        <f t="shared" ca="1" si="36"/>
        <v>#NAME?</v>
      </c>
      <c r="BG375" s="6">
        <f t="shared" si="37"/>
        <v>5.7608920090852778E-2</v>
      </c>
      <c r="BH375" s="6">
        <f>VLOOKUP(A375, ALL_AP_DATA!$A$2:$D$3600, 3, FALSE)</f>
        <v>41</v>
      </c>
      <c r="BI375" s="6">
        <f>VLOOKUP(A375, ALL_AP_DATA!$A$2:$E$3600, 5, FALSE)</f>
        <v>558</v>
      </c>
      <c r="BJ375" s="6">
        <f t="shared" si="33"/>
        <v>4.6115702479338845</v>
      </c>
      <c r="BK375" s="6">
        <f t="shared" si="38"/>
        <v>0.33884297520661155</v>
      </c>
    </row>
    <row r="376" spans="1:63" ht="15.75" customHeight="1" x14ac:dyDescent="0.25">
      <c r="A376" s="6" t="s">
        <v>906</v>
      </c>
      <c r="B376" s="6" t="s">
        <v>64</v>
      </c>
      <c r="C376" s="6">
        <v>1</v>
      </c>
      <c r="D376" s="6">
        <v>9</v>
      </c>
      <c r="E376" s="6">
        <v>2</v>
      </c>
      <c r="F376" s="6">
        <v>24</v>
      </c>
      <c r="G376" s="6">
        <v>3.3599999999999998E-2</v>
      </c>
      <c r="H376" s="6">
        <v>7.6899999999999996E-2</v>
      </c>
      <c r="I376" s="6">
        <v>1.9400000000000001E-2</v>
      </c>
      <c r="Q376" s="6">
        <v>1</v>
      </c>
      <c r="R376" s="6">
        <v>8</v>
      </c>
      <c r="S376" s="6">
        <v>4</v>
      </c>
      <c r="T376" s="6">
        <v>1006</v>
      </c>
      <c r="U376" s="6">
        <v>2.9899999999999999E-2</v>
      </c>
      <c r="V376" s="6">
        <v>0.15379999999999999</v>
      </c>
      <c r="W376" s="6">
        <v>0.81130000000000002</v>
      </c>
      <c r="X376" s="6">
        <v>27</v>
      </c>
      <c r="Y376" s="6">
        <v>127</v>
      </c>
      <c r="Z376" s="6">
        <v>8</v>
      </c>
      <c r="AA376" s="6">
        <v>132</v>
      </c>
      <c r="AB376" s="6">
        <v>0.47389999999999999</v>
      </c>
      <c r="AC376" s="6">
        <v>0.30769999999999997</v>
      </c>
      <c r="AD376" s="6">
        <v>0.1065</v>
      </c>
      <c r="AE376" s="6">
        <v>17</v>
      </c>
      <c r="AF376" s="6">
        <v>111</v>
      </c>
      <c r="AG376" s="6">
        <v>14</v>
      </c>
      <c r="AH376" s="6">
        <v>1064</v>
      </c>
      <c r="AI376" s="6">
        <v>0.41420000000000001</v>
      </c>
      <c r="AJ376" s="6">
        <v>0.53849999999999998</v>
      </c>
      <c r="AK376" s="6">
        <v>0.85809999999999997</v>
      </c>
      <c r="AT376" s="6">
        <f t="shared" si="27"/>
        <v>2.6666666666666665</v>
      </c>
      <c r="AU376" s="6" t="str">
        <f t="shared" si="28"/>
        <v/>
      </c>
      <c r="AV376" s="6">
        <f t="shared" si="29"/>
        <v>125.75</v>
      </c>
      <c r="AW376" s="7">
        <f t="shared" si="30"/>
        <v>1.0393700787401574</v>
      </c>
      <c r="AX376" s="6">
        <f t="shared" si="31"/>
        <v>9.5855855855855854</v>
      </c>
      <c r="AY376" s="6" t="str">
        <f t="shared" si="32"/>
        <v/>
      </c>
      <c r="BA376" s="6">
        <f>VLOOKUP(A376, ALL_AP_DATA!$A$2:$F$3600, 6, FALSE)</f>
        <v>268</v>
      </c>
      <c r="BB376" s="6" t="e">
        <f t="shared" ca="1" si="34"/>
        <v>#NAME?</v>
      </c>
      <c r="BC376" s="6">
        <f>VLOOKUP(A376,projmetadata!$A$2:$D$2036, 4, FALSE)</f>
        <v>21419</v>
      </c>
      <c r="BE376" s="9" t="e">
        <f t="shared" ca="1" si="35"/>
        <v>#NAME?</v>
      </c>
      <c r="BF376" s="6" t="e">
        <f t="shared" ca="1" si="36"/>
        <v>#NAME?</v>
      </c>
      <c r="BG376" s="6">
        <f t="shared" si="37"/>
        <v>5.7892525327979831E-2</v>
      </c>
      <c r="BH376" s="6">
        <f>VLOOKUP(A376, ALL_AP_DATA!$A$2:$D$3600, 3, FALSE)</f>
        <v>204</v>
      </c>
      <c r="BI376" s="6">
        <f>VLOOKUP(A376, ALL_AP_DATA!$A$2:$E$3600, 5, FALSE)</f>
        <v>1240</v>
      </c>
      <c r="BJ376" s="6">
        <f t="shared" si="33"/>
        <v>4.6268656716417906</v>
      </c>
      <c r="BK376" s="6">
        <f t="shared" si="38"/>
        <v>0.76119402985074625</v>
      </c>
    </row>
    <row r="377" spans="1:63" ht="15.75" customHeight="1" x14ac:dyDescent="0.25">
      <c r="A377" s="6" t="s">
        <v>561</v>
      </c>
      <c r="B377" s="6" t="s">
        <v>64</v>
      </c>
      <c r="C377" s="6">
        <v>117</v>
      </c>
      <c r="D377" s="6">
        <v>1170</v>
      </c>
      <c r="E377" s="6">
        <v>117</v>
      </c>
      <c r="F377" s="6">
        <v>12327</v>
      </c>
      <c r="G377" s="6">
        <v>0.25929999999999997</v>
      </c>
      <c r="H377" s="6">
        <v>0.63239999999999996</v>
      </c>
      <c r="I377" s="6">
        <v>0.35099999999999998</v>
      </c>
      <c r="Q377" s="6">
        <v>28</v>
      </c>
      <c r="R377" s="6">
        <v>120</v>
      </c>
      <c r="S377" s="6">
        <v>120</v>
      </c>
      <c r="T377" s="6">
        <v>18063</v>
      </c>
      <c r="U377" s="6">
        <v>2.6599999999999999E-2</v>
      </c>
      <c r="V377" s="6">
        <v>0.64859999999999995</v>
      </c>
      <c r="W377" s="6">
        <v>0.51429999999999998</v>
      </c>
      <c r="X377" s="6">
        <v>311</v>
      </c>
      <c r="Y377" s="6">
        <v>1874</v>
      </c>
      <c r="Z377" s="6">
        <v>120</v>
      </c>
      <c r="AA377" s="6">
        <v>13102</v>
      </c>
      <c r="AB377" s="6">
        <v>0.4153</v>
      </c>
      <c r="AC377" s="6">
        <v>0.64859999999999995</v>
      </c>
      <c r="AD377" s="6">
        <v>0.373</v>
      </c>
      <c r="AE377" s="6">
        <v>456</v>
      </c>
      <c r="AF377" s="6">
        <v>2053</v>
      </c>
      <c r="AG377" s="6">
        <v>136</v>
      </c>
      <c r="AH377" s="6">
        <v>17511</v>
      </c>
      <c r="AI377" s="6">
        <v>0.45500000000000002</v>
      </c>
      <c r="AJ377" s="6">
        <v>0.73509999999999998</v>
      </c>
      <c r="AK377" s="6">
        <v>0.49859999999999999</v>
      </c>
      <c r="AT377" s="6">
        <f t="shared" si="27"/>
        <v>10.535897435897436</v>
      </c>
      <c r="AU377" s="6" t="str">
        <f t="shared" si="28"/>
        <v/>
      </c>
      <c r="AV377" s="6">
        <f t="shared" si="29"/>
        <v>150.52500000000001</v>
      </c>
      <c r="AW377" s="7">
        <f t="shared" si="30"/>
        <v>6.9914621131270014</v>
      </c>
      <c r="AX377" s="6">
        <f t="shared" si="31"/>
        <v>8.529469069654164</v>
      </c>
      <c r="AY377" s="6" t="str">
        <f t="shared" si="32"/>
        <v/>
      </c>
      <c r="BA377" s="6">
        <f>VLOOKUP(A377, ALL_AP_DATA!$A$2:$F$3600, 6, FALSE)</f>
        <v>4512</v>
      </c>
      <c r="BB377" s="6" t="e">
        <f t="shared" ca="1" si="34"/>
        <v>#NAME?</v>
      </c>
      <c r="BC377" s="6">
        <f>VLOOKUP(A377,projmetadata!$A$2:$D$2036, 4, FALSE)</f>
        <v>602951</v>
      </c>
      <c r="BE377" s="9" t="e">
        <f t="shared" ca="1" si="35"/>
        <v>#NAME?</v>
      </c>
      <c r="BF377" s="6" t="e">
        <f t="shared" ca="1" si="36"/>
        <v>#NAME?</v>
      </c>
      <c r="BG377" s="6">
        <f t="shared" si="37"/>
        <v>5.8251831409185821E-2</v>
      </c>
      <c r="BH377" s="6">
        <f>VLOOKUP(A377, ALL_AP_DATA!$A$2:$D$3600, 3, FALSE)</f>
        <v>3036</v>
      </c>
      <c r="BI377" s="6">
        <f>VLOOKUP(A377, ALL_AP_DATA!$A$2:$E$3600, 5, FALSE)</f>
        <v>35123</v>
      </c>
      <c r="BJ377" s="6">
        <f t="shared" si="33"/>
        <v>7.7843528368794326</v>
      </c>
      <c r="BK377" s="6">
        <f t="shared" si="38"/>
        <v>0.6728723404255319</v>
      </c>
    </row>
    <row r="378" spans="1:63" ht="15.75" customHeight="1" x14ac:dyDescent="0.25">
      <c r="A378" s="6" t="s">
        <v>1260</v>
      </c>
      <c r="B378" s="6" t="s">
        <v>64</v>
      </c>
      <c r="C378" s="6">
        <v>15</v>
      </c>
      <c r="D378" s="6">
        <v>76</v>
      </c>
      <c r="E378" s="6">
        <v>38</v>
      </c>
      <c r="F378" s="6">
        <v>1164</v>
      </c>
      <c r="G378" s="6">
        <v>8.2299999999999998E-2</v>
      </c>
      <c r="H378" s="6">
        <v>0.55879999999999996</v>
      </c>
      <c r="I378" s="6">
        <v>0.1716</v>
      </c>
      <c r="Q378" s="6">
        <v>3</v>
      </c>
      <c r="R378" s="6">
        <v>8</v>
      </c>
      <c r="S378" s="6">
        <v>19</v>
      </c>
      <c r="T378" s="6">
        <v>712</v>
      </c>
      <c r="U378" s="6">
        <v>8.6999999999999994E-3</v>
      </c>
      <c r="V378" s="6">
        <v>0.27939999999999998</v>
      </c>
      <c r="W378" s="6">
        <v>0.105</v>
      </c>
      <c r="X378" s="6">
        <v>67</v>
      </c>
      <c r="Y378" s="6">
        <v>378</v>
      </c>
      <c r="Z378" s="6">
        <v>55</v>
      </c>
      <c r="AA378" s="6">
        <v>4261</v>
      </c>
      <c r="AB378" s="6">
        <v>0.40949999999999998</v>
      </c>
      <c r="AC378" s="6">
        <v>0.80879999999999996</v>
      </c>
      <c r="AD378" s="6">
        <v>0.62809999999999999</v>
      </c>
      <c r="AE378" s="6">
        <v>82</v>
      </c>
      <c r="AF378" s="6">
        <v>360</v>
      </c>
      <c r="AG378" s="6">
        <v>60</v>
      </c>
      <c r="AH378" s="6">
        <v>3320</v>
      </c>
      <c r="AI378" s="6">
        <v>0.39</v>
      </c>
      <c r="AJ378" s="6">
        <v>0.88239999999999996</v>
      </c>
      <c r="AK378" s="6">
        <v>0.4894</v>
      </c>
      <c r="AT378" s="6">
        <f t="shared" si="27"/>
        <v>15.315789473684211</v>
      </c>
      <c r="AU378" s="6" t="str">
        <f t="shared" si="28"/>
        <v/>
      </c>
      <c r="AV378" s="6">
        <f t="shared" si="29"/>
        <v>89</v>
      </c>
      <c r="AW378" s="7">
        <f t="shared" si="30"/>
        <v>11.272486772486772</v>
      </c>
      <c r="AX378" s="6">
        <f t="shared" si="31"/>
        <v>9.2222222222222214</v>
      </c>
      <c r="AY378" s="6" t="str">
        <f t="shared" si="32"/>
        <v/>
      </c>
      <c r="BA378" s="6">
        <f>VLOOKUP(A378, ALL_AP_DATA!$A$2:$F$3600, 6, FALSE)</f>
        <v>923</v>
      </c>
      <c r="BB378" s="6" t="e">
        <f t="shared" ca="1" si="34"/>
        <v>#NAME?</v>
      </c>
      <c r="BC378" s="6">
        <f>VLOOKUP(A378,projmetadata!$A$2:$D$2036, 4, FALSE)</f>
        <v>113768</v>
      </c>
      <c r="BE378" s="9" t="e">
        <f t="shared" ca="1" si="35"/>
        <v>#NAME?</v>
      </c>
      <c r="BF378" s="6" t="e">
        <f t="shared" ca="1" si="36"/>
        <v>#NAME?</v>
      </c>
      <c r="BG378" s="6">
        <f t="shared" si="37"/>
        <v>5.9630124463821113E-2</v>
      </c>
      <c r="BH378" s="6">
        <f>VLOOKUP(A378, ALL_AP_DATA!$A$2:$D$3600, 3, FALSE)</f>
        <v>572</v>
      </c>
      <c r="BI378" s="6">
        <f>VLOOKUP(A378, ALL_AP_DATA!$A$2:$E$3600, 5, FALSE)</f>
        <v>6784</v>
      </c>
      <c r="BJ378" s="6">
        <f t="shared" si="33"/>
        <v>7.3499458288190684</v>
      </c>
      <c r="BK378" s="6">
        <f t="shared" si="38"/>
        <v>0.61971830985915488</v>
      </c>
    </row>
    <row r="379" spans="1:63" ht="15.75" customHeight="1" x14ac:dyDescent="0.25">
      <c r="A379" s="6" t="s">
        <v>1136</v>
      </c>
      <c r="B379" s="6" t="s">
        <v>64</v>
      </c>
      <c r="C379" s="6">
        <v>7</v>
      </c>
      <c r="D379" s="6">
        <v>387</v>
      </c>
      <c r="E379" s="6">
        <v>30</v>
      </c>
      <c r="F379" s="6">
        <v>6745</v>
      </c>
      <c r="G379" s="6">
        <v>0.51459999999999995</v>
      </c>
      <c r="H379" s="6">
        <v>0.90910000000000002</v>
      </c>
      <c r="I379" s="6">
        <v>0.87870000000000004</v>
      </c>
      <c r="Q379" s="6">
        <v>8</v>
      </c>
      <c r="R379" s="6">
        <v>29</v>
      </c>
      <c r="S379" s="6">
        <v>20</v>
      </c>
      <c r="T379" s="6">
        <v>3112</v>
      </c>
      <c r="U379" s="6">
        <v>3.8600000000000002E-2</v>
      </c>
      <c r="V379" s="6">
        <v>0.60609999999999997</v>
      </c>
      <c r="W379" s="6">
        <v>0.40539999999999998</v>
      </c>
      <c r="X379" s="6">
        <v>28</v>
      </c>
      <c r="Y379" s="6">
        <v>454</v>
      </c>
      <c r="Z379" s="6">
        <v>27</v>
      </c>
      <c r="AA379" s="6">
        <v>6802</v>
      </c>
      <c r="AB379" s="6">
        <v>0.60370000000000001</v>
      </c>
      <c r="AC379" s="6">
        <v>0.81820000000000004</v>
      </c>
      <c r="AD379" s="6">
        <v>0.8861</v>
      </c>
      <c r="AE379" s="6">
        <v>78</v>
      </c>
      <c r="AF379" s="6">
        <v>442</v>
      </c>
      <c r="AG379" s="6">
        <v>31</v>
      </c>
      <c r="AH379" s="6">
        <v>6861</v>
      </c>
      <c r="AI379" s="6">
        <v>0.58779999999999999</v>
      </c>
      <c r="AJ379" s="6">
        <v>0.93940000000000001</v>
      </c>
      <c r="AK379" s="6">
        <v>0.89380000000000004</v>
      </c>
      <c r="AT379" s="6">
        <f t="shared" si="27"/>
        <v>17.428940568475451</v>
      </c>
      <c r="AU379" s="6" t="str">
        <f t="shared" si="28"/>
        <v/>
      </c>
      <c r="AV379" s="6">
        <f t="shared" si="29"/>
        <v>107.31034482758621</v>
      </c>
      <c r="AW379" s="7">
        <f t="shared" si="30"/>
        <v>14.982378854625551</v>
      </c>
      <c r="AX379" s="6">
        <f t="shared" si="31"/>
        <v>15.52262443438914</v>
      </c>
      <c r="AY379" s="6" t="str">
        <f t="shared" si="32"/>
        <v/>
      </c>
      <c r="BA379" s="6">
        <f>VLOOKUP(A379, ALL_AP_DATA!$A$2:$F$3600, 6, FALSE)</f>
        <v>752</v>
      </c>
      <c r="BB379" s="6" t="e">
        <f t="shared" ca="1" si="34"/>
        <v>#NAME?</v>
      </c>
      <c r="BC379" s="6">
        <f>VLOOKUP(A379,projmetadata!$A$2:$D$2036, 4, FALSE)</f>
        <v>128696</v>
      </c>
      <c r="BE379" s="9" t="e">
        <f t="shared" ca="1" si="35"/>
        <v>#NAME?</v>
      </c>
      <c r="BF379" s="6" t="e">
        <f t="shared" ca="1" si="36"/>
        <v>#NAME?</v>
      </c>
      <c r="BG379" s="6">
        <f t="shared" si="37"/>
        <v>5.9644433393423263E-2</v>
      </c>
      <c r="BH379" s="6">
        <f>VLOOKUP(A379, ALL_AP_DATA!$A$2:$D$3600, 3, FALSE)</f>
        <v>576</v>
      </c>
      <c r="BI379" s="6">
        <f>VLOOKUP(A379, ALL_AP_DATA!$A$2:$E$3600, 5, FALSE)</f>
        <v>7676</v>
      </c>
      <c r="BJ379" s="6">
        <f t="shared" si="33"/>
        <v>10.207446808510639</v>
      </c>
      <c r="BK379" s="6">
        <f t="shared" si="38"/>
        <v>0.76595744680851063</v>
      </c>
    </row>
    <row r="380" spans="1:63" ht="15.75" customHeight="1" x14ac:dyDescent="0.25">
      <c r="A380" s="6" t="s">
        <v>754</v>
      </c>
      <c r="B380" s="6" t="s">
        <v>64</v>
      </c>
      <c r="C380" s="6">
        <v>13</v>
      </c>
      <c r="D380" s="6">
        <v>110</v>
      </c>
      <c r="E380" s="6">
        <v>3</v>
      </c>
      <c r="F380" s="6">
        <v>236</v>
      </c>
      <c r="G380" s="6">
        <v>0.13159999999999999</v>
      </c>
      <c r="H380" s="6">
        <v>0.13639999999999999</v>
      </c>
      <c r="I380" s="6">
        <v>0.1065</v>
      </c>
      <c r="Q380" s="6">
        <v>3</v>
      </c>
      <c r="R380" s="6">
        <v>8</v>
      </c>
      <c r="S380" s="6">
        <v>9</v>
      </c>
      <c r="T380" s="6">
        <v>528</v>
      </c>
      <c r="U380" s="6">
        <v>9.5999999999999992E-3</v>
      </c>
      <c r="V380" s="6">
        <v>0.40910000000000002</v>
      </c>
      <c r="W380" s="6">
        <v>0.2382</v>
      </c>
      <c r="X380" s="6">
        <v>9</v>
      </c>
      <c r="Y380" s="6">
        <v>51</v>
      </c>
      <c r="Z380" s="6">
        <v>0</v>
      </c>
      <c r="AA380" s="6">
        <v>0</v>
      </c>
      <c r="AB380" s="6">
        <v>6.0999999999999999E-2</v>
      </c>
      <c r="AC380" s="6">
        <v>0</v>
      </c>
      <c r="AD380" s="6">
        <v>0</v>
      </c>
      <c r="AE380" s="6">
        <v>30</v>
      </c>
      <c r="AF380" s="6">
        <v>155</v>
      </c>
      <c r="AG380" s="6">
        <v>12</v>
      </c>
      <c r="AH380" s="6">
        <v>840</v>
      </c>
      <c r="AI380" s="6">
        <v>0.18540000000000001</v>
      </c>
      <c r="AJ380" s="6">
        <v>0.54549999999999998</v>
      </c>
      <c r="AK380" s="6">
        <v>0.37890000000000001</v>
      </c>
      <c r="AT380" s="6">
        <f t="shared" si="27"/>
        <v>2.1454545454545455</v>
      </c>
      <c r="AU380" s="6" t="str">
        <f t="shared" si="28"/>
        <v/>
      </c>
      <c r="AV380" s="6">
        <f t="shared" si="29"/>
        <v>66</v>
      </c>
      <c r="AW380" s="7">
        <f t="shared" si="30"/>
        <v>0</v>
      </c>
      <c r="AX380" s="6">
        <f t="shared" si="31"/>
        <v>5.419354838709677</v>
      </c>
      <c r="AY380" s="6" t="str">
        <f t="shared" si="32"/>
        <v/>
      </c>
      <c r="BA380" s="6">
        <f>VLOOKUP(A380, ALL_AP_DATA!$A$2:$F$3600, 6, FALSE)</f>
        <v>836</v>
      </c>
      <c r="BB380" s="6" t="e">
        <f t="shared" ca="1" si="34"/>
        <v>#NAME?</v>
      </c>
      <c r="BC380" s="6">
        <f>VLOOKUP(A380,projmetadata!$A$2:$D$2036, 4, FALSE)</f>
        <v>37075</v>
      </c>
      <c r="BE380" s="9" t="e">
        <f t="shared" ca="1" si="35"/>
        <v>#NAME?</v>
      </c>
      <c r="BF380" s="6" t="e">
        <f t="shared" ca="1" si="36"/>
        <v>#NAME?</v>
      </c>
      <c r="BG380" s="6">
        <f t="shared" si="37"/>
        <v>5.9797707349966284E-2</v>
      </c>
      <c r="BH380" s="6">
        <f>VLOOKUP(A380, ALL_AP_DATA!$A$2:$D$3600, 3, FALSE)</f>
        <v>258</v>
      </c>
      <c r="BI380" s="6">
        <f>VLOOKUP(A380, ALL_AP_DATA!$A$2:$E$3600, 5, FALSE)</f>
        <v>2217</v>
      </c>
      <c r="BJ380" s="6">
        <f t="shared" si="33"/>
        <v>2.651913875598086</v>
      </c>
      <c r="BK380" s="6">
        <f t="shared" si="38"/>
        <v>0.30861244019138756</v>
      </c>
    </row>
    <row r="381" spans="1:63" ht="15.75" customHeight="1" x14ac:dyDescent="0.25">
      <c r="A381" s="6" t="s">
        <v>476</v>
      </c>
      <c r="B381" s="6" t="s">
        <v>64</v>
      </c>
      <c r="C381" s="6">
        <v>43</v>
      </c>
      <c r="D381" s="6">
        <v>208</v>
      </c>
      <c r="E381" s="6">
        <v>133</v>
      </c>
      <c r="F381" s="6">
        <v>6132</v>
      </c>
      <c r="G381" s="6">
        <v>3.49E-2</v>
      </c>
      <c r="H381" s="6">
        <v>0.27650000000000002</v>
      </c>
      <c r="I381" s="6">
        <v>0.14099999999999999</v>
      </c>
      <c r="Q381" s="6">
        <v>35</v>
      </c>
      <c r="R381" s="6">
        <v>145</v>
      </c>
      <c r="S381" s="6">
        <v>349</v>
      </c>
      <c r="T381" s="6">
        <v>22804</v>
      </c>
      <c r="U381" s="6">
        <v>2.4400000000000002E-2</v>
      </c>
      <c r="V381" s="6">
        <v>0.72560000000000002</v>
      </c>
      <c r="W381" s="6">
        <v>0.5242</v>
      </c>
      <c r="X381" s="6">
        <v>308</v>
      </c>
      <c r="Y381" s="6">
        <v>2072</v>
      </c>
      <c r="Z381" s="6">
        <v>390</v>
      </c>
      <c r="AA381" s="6">
        <v>21843</v>
      </c>
      <c r="AB381" s="6">
        <v>0.34810000000000002</v>
      </c>
      <c r="AC381" s="6">
        <v>0.81079999999999997</v>
      </c>
      <c r="AD381" s="6">
        <v>0.50209999999999999</v>
      </c>
      <c r="AE381" s="6">
        <v>517</v>
      </c>
      <c r="AF381" s="6">
        <v>3736</v>
      </c>
      <c r="AG381" s="6">
        <v>448</v>
      </c>
      <c r="AH381" s="6">
        <v>36582</v>
      </c>
      <c r="AI381" s="6">
        <v>0.62770000000000004</v>
      </c>
      <c r="AJ381" s="6">
        <v>0.93140000000000001</v>
      </c>
      <c r="AK381" s="6">
        <v>0.84089999999999998</v>
      </c>
      <c r="AL381" s="6">
        <v>3</v>
      </c>
      <c r="AM381" s="6">
        <v>55</v>
      </c>
      <c r="AN381" s="6">
        <v>191</v>
      </c>
      <c r="AO381" s="6">
        <v>7376</v>
      </c>
      <c r="AP381" s="6">
        <v>9.1999999999999998E-3</v>
      </c>
      <c r="AQ381" s="6">
        <v>0.39710000000000001</v>
      </c>
      <c r="AR381" s="6">
        <v>0.1696</v>
      </c>
      <c r="AT381" s="6">
        <f t="shared" si="27"/>
        <v>29.48076923076923</v>
      </c>
      <c r="AU381" s="6" t="str">
        <f t="shared" si="28"/>
        <v/>
      </c>
      <c r="AV381" s="6">
        <f t="shared" si="29"/>
        <v>157.26896551724138</v>
      </c>
      <c r="AW381" s="7">
        <f t="shared" si="30"/>
        <v>10.541988416988417</v>
      </c>
      <c r="AX381" s="6">
        <f t="shared" si="31"/>
        <v>9.7917558886509628</v>
      </c>
      <c r="AY381" s="6">
        <f t="shared" si="32"/>
        <v>134.1090909090909</v>
      </c>
      <c r="BA381" s="6">
        <f>VLOOKUP(A381, ALL_AP_DATA!$A$2:$F$3600, 6, FALSE)</f>
        <v>5952</v>
      </c>
      <c r="BB381" s="6" t="e">
        <f t="shared" ca="1" si="34"/>
        <v>#NAME?</v>
      </c>
      <c r="BC381" s="6">
        <f>VLOOKUP(A381,projmetadata!$A$2:$D$2036, 4, FALSE)</f>
        <v>706344</v>
      </c>
      <c r="BE381" s="9" t="e">
        <f t="shared" ca="1" si="35"/>
        <v>#NAME?</v>
      </c>
      <c r="BF381" s="6" t="e">
        <f t="shared" ca="1" si="36"/>
        <v>#NAME?</v>
      </c>
      <c r="BG381" s="6">
        <f t="shared" si="37"/>
        <v>6.1588970813088242E-2</v>
      </c>
      <c r="BH381" s="6">
        <f>VLOOKUP(A381, ALL_AP_DATA!$A$2:$D$3600, 3, FALSE)</f>
        <v>4307</v>
      </c>
      <c r="BI381" s="6">
        <f>VLOOKUP(A381, ALL_AP_DATA!$A$2:$E$3600, 5, FALSE)</f>
        <v>43503</v>
      </c>
      <c r="BJ381" s="6">
        <f t="shared" si="33"/>
        <v>7.308971774193548</v>
      </c>
      <c r="BK381" s="6">
        <f t="shared" si="38"/>
        <v>0.723622311827957</v>
      </c>
    </row>
    <row r="382" spans="1:63" ht="15.75" customHeight="1" x14ac:dyDescent="0.25">
      <c r="A382" s="6" t="s">
        <v>1253</v>
      </c>
      <c r="B382" s="6" t="s">
        <v>64</v>
      </c>
      <c r="C382" s="6">
        <v>1</v>
      </c>
      <c r="D382" s="6">
        <v>26</v>
      </c>
      <c r="E382" s="6">
        <v>4</v>
      </c>
      <c r="F382" s="6">
        <v>112</v>
      </c>
      <c r="G382" s="6">
        <v>0.114</v>
      </c>
      <c r="H382" s="6">
        <v>0.33329999999999999</v>
      </c>
      <c r="I382" s="6">
        <v>0.1091</v>
      </c>
      <c r="Q382" s="6">
        <v>1</v>
      </c>
      <c r="R382" s="6">
        <v>2</v>
      </c>
      <c r="S382" s="6">
        <v>3</v>
      </c>
      <c r="T382" s="6">
        <v>14</v>
      </c>
      <c r="U382" s="6">
        <v>8.8000000000000005E-3</v>
      </c>
      <c r="V382" s="6">
        <v>0.25</v>
      </c>
      <c r="W382" s="6">
        <v>1.3599999999999999E-2</v>
      </c>
      <c r="X382" s="6">
        <v>2</v>
      </c>
      <c r="Y382" s="6">
        <v>33</v>
      </c>
      <c r="Z382" s="6">
        <v>4</v>
      </c>
      <c r="AA382" s="6">
        <v>105</v>
      </c>
      <c r="AB382" s="6">
        <v>0.1447</v>
      </c>
      <c r="AC382" s="6">
        <v>0.33329999999999999</v>
      </c>
      <c r="AD382" s="6">
        <v>0.1022</v>
      </c>
      <c r="AE382" s="6">
        <v>8</v>
      </c>
      <c r="AF382" s="6">
        <v>34</v>
      </c>
      <c r="AG382" s="6">
        <v>4</v>
      </c>
      <c r="AH382" s="6">
        <v>21</v>
      </c>
      <c r="AI382" s="6">
        <v>0.14910000000000001</v>
      </c>
      <c r="AJ382" s="6">
        <v>0.33329999999999999</v>
      </c>
      <c r="AK382" s="6">
        <v>2.0400000000000001E-2</v>
      </c>
      <c r="AT382" s="6">
        <f t="shared" si="27"/>
        <v>4.3076923076923075</v>
      </c>
      <c r="AU382" s="6" t="str">
        <f t="shared" si="28"/>
        <v/>
      </c>
      <c r="AV382" s="6">
        <f t="shared" si="29"/>
        <v>7</v>
      </c>
      <c r="AW382" s="7">
        <f t="shared" si="30"/>
        <v>3.1818181818181817</v>
      </c>
      <c r="AX382" s="6">
        <f t="shared" si="31"/>
        <v>0.61764705882352944</v>
      </c>
      <c r="AY382" s="6" t="str">
        <f t="shared" si="32"/>
        <v/>
      </c>
      <c r="BA382" s="6">
        <f>VLOOKUP(A382, ALL_AP_DATA!$A$2:$F$3600, 6, FALSE)</f>
        <v>228</v>
      </c>
      <c r="BB382" s="6" t="e">
        <f t="shared" ca="1" si="34"/>
        <v>#NAME?</v>
      </c>
      <c r="BC382" s="6">
        <f>VLOOKUP(A382,projmetadata!$A$2:$D$2036, 4, FALSE)</f>
        <v>16071</v>
      </c>
      <c r="BE382" s="9" t="e">
        <f t="shared" ca="1" si="35"/>
        <v>#NAME?</v>
      </c>
      <c r="BF382" s="6" t="e">
        <f t="shared" ca="1" si="36"/>
        <v>#NAME?</v>
      </c>
      <c r="BG382" s="6">
        <f t="shared" si="37"/>
        <v>6.3903926326924279E-2</v>
      </c>
      <c r="BH382" s="6">
        <f>VLOOKUP(A382, ALL_AP_DATA!$A$2:$D$3600, 3, FALSE)</f>
        <v>64</v>
      </c>
      <c r="BI382" s="6">
        <f>VLOOKUP(A382, ALL_AP_DATA!$A$2:$E$3600, 5, FALSE)</f>
        <v>1027</v>
      </c>
      <c r="BJ382" s="6">
        <f t="shared" si="33"/>
        <v>4.5043859649122808</v>
      </c>
      <c r="BK382" s="6">
        <f t="shared" si="38"/>
        <v>0.2807017543859649</v>
      </c>
    </row>
    <row r="383" spans="1:63" ht="15.75" customHeight="1" x14ac:dyDescent="0.25">
      <c r="A383" s="6" t="s">
        <v>1249</v>
      </c>
      <c r="B383" s="6" t="s">
        <v>64</v>
      </c>
      <c r="C383" s="6">
        <v>1</v>
      </c>
      <c r="D383" s="6">
        <v>26</v>
      </c>
      <c r="E383" s="6">
        <v>4</v>
      </c>
      <c r="F383" s="6">
        <v>112</v>
      </c>
      <c r="G383" s="6">
        <v>0.114</v>
      </c>
      <c r="H383" s="6">
        <v>0.33329999999999999</v>
      </c>
      <c r="I383" s="6">
        <v>0.1091</v>
      </c>
      <c r="Q383" s="6">
        <v>1</v>
      </c>
      <c r="R383" s="6">
        <v>2</v>
      </c>
      <c r="S383" s="6">
        <v>3</v>
      </c>
      <c r="T383" s="6">
        <v>14</v>
      </c>
      <c r="U383" s="6">
        <v>8.8000000000000005E-3</v>
      </c>
      <c r="V383" s="6">
        <v>0.25</v>
      </c>
      <c r="W383" s="6">
        <v>1.3599999999999999E-2</v>
      </c>
      <c r="X383" s="6">
        <v>2</v>
      </c>
      <c r="Y383" s="6">
        <v>33</v>
      </c>
      <c r="Z383" s="6">
        <v>4</v>
      </c>
      <c r="AA383" s="6">
        <v>105</v>
      </c>
      <c r="AB383" s="6">
        <v>0.1447</v>
      </c>
      <c r="AC383" s="6">
        <v>0.33329999999999999</v>
      </c>
      <c r="AD383" s="6">
        <v>0.1022</v>
      </c>
      <c r="AE383" s="6">
        <v>8</v>
      </c>
      <c r="AF383" s="6">
        <v>34</v>
      </c>
      <c r="AG383" s="6">
        <v>4</v>
      </c>
      <c r="AH383" s="6">
        <v>21</v>
      </c>
      <c r="AI383" s="6">
        <v>0.14910000000000001</v>
      </c>
      <c r="AJ383" s="6">
        <v>0.33329999999999999</v>
      </c>
      <c r="AK383" s="6">
        <v>2.0400000000000001E-2</v>
      </c>
      <c r="AT383" s="6">
        <f t="shared" si="27"/>
        <v>4.3076923076923075</v>
      </c>
      <c r="AU383" s="6" t="str">
        <f t="shared" si="28"/>
        <v/>
      </c>
      <c r="AV383" s="6">
        <f t="shared" si="29"/>
        <v>7</v>
      </c>
      <c r="AW383" s="7">
        <f t="shared" si="30"/>
        <v>3.1818181818181817</v>
      </c>
      <c r="AX383" s="6">
        <f t="shared" si="31"/>
        <v>0.61764705882352944</v>
      </c>
      <c r="AY383" s="6" t="str">
        <f t="shared" si="32"/>
        <v/>
      </c>
      <c r="BA383" s="6">
        <f>VLOOKUP(A383, ALL_AP_DATA!$A$2:$F$3600, 6, FALSE)</f>
        <v>228</v>
      </c>
      <c r="BB383" s="6" t="e">
        <f t="shared" ca="1" si="34"/>
        <v>#NAME?</v>
      </c>
      <c r="BC383" s="6">
        <f>VLOOKUP(A383,projmetadata!$A$2:$D$2036, 4, FALSE)</f>
        <v>16068</v>
      </c>
      <c r="BE383" s="9" t="e">
        <f t="shared" ca="1" si="35"/>
        <v>#NAME?</v>
      </c>
      <c r="BF383" s="6" t="e">
        <f t="shared" ca="1" si="36"/>
        <v>#NAME?</v>
      </c>
      <c r="BG383" s="6">
        <f t="shared" si="37"/>
        <v>6.3915857605177998E-2</v>
      </c>
      <c r="BH383" s="6">
        <f>VLOOKUP(A383, ALL_AP_DATA!$A$2:$D$3600, 3, FALSE)</f>
        <v>64</v>
      </c>
      <c r="BI383" s="6">
        <f>VLOOKUP(A383, ALL_AP_DATA!$A$2:$E$3600, 5, FALSE)</f>
        <v>1027</v>
      </c>
      <c r="BJ383" s="6">
        <f t="shared" si="33"/>
        <v>4.5043859649122808</v>
      </c>
      <c r="BK383" s="6">
        <f t="shared" si="38"/>
        <v>0.2807017543859649</v>
      </c>
    </row>
    <row r="384" spans="1:63" ht="15.75" customHeight="1" x14ac:dyDescent="0.25">
      <c r="A384" s="6" t="s">
        <v>1347</v>
      </c>
      <c r="B384" s="6" t="s">
        <v>64</v>
      </c>
      <c r="C384" s="6">
        <v>6</v>
      </c>
      <c r="D384" s="6">
        <v>19</v>
      </c>
      <c r="E384" s="6">
        <v>17</v>
      </c>
      <c r="F384" s="6">
        <v>1123</v>
      </c>
      <c r="G384" s="6">
        <v>4.2299999999999997E-2</v>
      </c>
      <c r="H384" s="6">
        <v>0.31480000000000002</v>
      </c>
      <c r="I384" s="6">
        <v>0.37509999999999999</v>
      </c>
      <c r="Q384" s="6">
        <v>2</v>
      </c>
      <c r="R384" s="6">
        <v>10</v>
      </c>
      <c r="S384" s="6">
        <v>20</v>
      </c>
      <c r="T384" s="6">
        <v>1745</v>
      </c>
      <c r="U384" s="6">
        <v>2.23E-2</v>
      </c>
      <c r="V384" s="6">
        <v>0.37040000000000001</v>
      </c>
      <c r="W384" s="6">
        <v>0.58279999999999998</v>
      </c>
      <c r="X384" s="6">
        <v>18</v>
      </c>
      <c r="Y384" s="6">
        <v>115</v>
      </c>
      <c r="Z384" s="6">
        <v>17</v>
      </c>
      <c r="AA384" s="6">
        <v>689</v>
      </c>
      <c r="AB384" s="6">
        <v>0.25609999999999999</v>
      </c>
      <c r="AC384" s="6">
        <v>0.31480000000000002</v>
      </c>
      <c r="AD384" s="6">
        <v>0.2301</v>
      </c>
      <c r="AE384" s="6">
        <v>26</v>
      </c>
      <c r="AF384" s="6">
        <v>107</v>
      </c>
      <c r="AG384" s="6">
        <v>17</v>
      </c>
      <c r="AH384" s="6">
        <v>715</v>
      </c>
      <c r="AI384" s="6">
        <v>0.23830000000000001</v>
      </c>
      <c r="AJ384" s="6">
        <v>0.31480000000000002</v>
      </c>
      <c r="AK384" s="6">
        <v>0.23880000000000001</v>
      </c>
      <c r="AT384" s="6">
        <f t="shared" si="27"/>
        <v>59.10526315789474</v>
      </c>
      <c r="AU384" s="6" t="str">
        <f t="shared" si="28"/>
        <v/>
      </c>
      <c r="AV384" s="6">
        <f t="shared" si="29"/>
        <v>174.5</v>
      </c>
      <c r="AW384" s="7">
        <f t="shared" si="30"/>
        <v>5.9913043478260866</v>
      </c>
      <c r="AX384" s="6">
        <f t="shared" si="31"/>
        <v>6.6822429906542054</v>
      </c>
      <c r="AY384" s="6" t="str">
        <f t="shared" si="32"/>
        <v/>
      </c>
      <c r="BA384" s="6">
        <f>VLOOKUP(A384, ALL_AP_DATA!$A$2:$F$3600, 6, FALSE)</f>
        <v>449</v>
      </c>
      <c r="BB384" s="6" t="e">
        <f t="shared" ca="1" si="34"/>
        <v>#NAME?</v>
      </c>
      <c r="BC384" s="6">
        <f>VLOOKUP(A384,projmetadata!$A$2:$D$2036, 4, FALSE)</f>
        <v>46306</v>
      </c>
      <c r="BE384" s="9" t="e">
        <f t="shared" ca="1" si="35"/>
        <v>#NAME?</v>
      </c>
      <c r="BF384" s="6" t="e">
        <f t="shared" ca="1" si="36"/>
        <v>#NAME?</v>
      </c>
      <c r="BG384" s="6">
        <f t="shared" si="37"/>
        <v>6.4656847924674993E-2</v>
      </c>
      <c r="BH384" s="6">
        <f>VLOOKUP(A384, ALL_AP_DATA!$A$2:$D$3600, 3, FALSE)</f>
        <v>178</v>
      </c>
      <c r="BI384" s="6">
        <f>VLOOKUP(A384, ALL_AP_DATA!$A$2:$E$3600, 5, FALSE)</f>
        <v>2994</v>
      </c>
      <c r="BJ384" s="6">
        <f t="shared" si="33"/>
        <v>6.6681514476614696</v>
      </c>
      <c r="BK384" s="6">
        <f t="shared" si="38"/>
        <v>0.39643652561247217</v>
      </c>
    </row>
    <row r="385" spans="1:63" ht="15.75" customHeight="1" x14ac:dyDescent="0.25">
      <c r="A385" s="6" t="s">
        <v>892</v>
      </c>
      <c r="B385" s="6" t="s">
        <v>64</v>
      </c>
      <c r="C385" s="6">
        <v>9</v>
      </c>
      <c r="D385" s="6">
        <v>40</v>
      </c>
      <c r="E385" s="6">
        <v>17</v>
      </c>
      <c r="F385" s="6">
        <v>976</v>
      </c>
      <c r="G385" s="6">
        <v>5.04E-2</v>
      </c>
      <c r="H385" s="6">
        <v>0.48570000000000002</v>
      </c>
      <c r="I385" s="6">
        <v>0.22189999999999999</v>
      </c>
      <c r="Q385" s="6">
        <v>2</v>
      </c>
      <c r="R385" s="6">
        <v>10</v>
      </c>
      <c r="S385" s="6">
        <v>3</v>
      </c>
      <c r="T385" s="6">
        <v>947</v>
      </c>
      <c r="U385" s="6">
        <v>1.26E-2</v>
      </c>
      <c r="V385" s="6">
        <v>8.5699999999999998E-2</v>
      </c>
      <c r="W385" s="6">
        <v>0.21529999999999999</v>
      </c>
      <c r="X385" s="6">
        <v>24</v>
      </c>
      <c r="Y385" s="6">
        <v>291</v>
      </c>
      <c r="Z385" s="6">
        <v>26</v>
      </c>
      <c r="AA385" s="6">
        <v>2238</v>
      </c>
      <c r="AB385" s="6">
        <v>0.36699999999999999</v>
      </c>
      <c r="AC385" s="6">
        <v>0.7429</v>
      </c>
      <c r="AD385" s="6">
        <v>0.50890000000000002</v>
      </c>
      <c r="AE385" s="6">
        <v>80</v>
      </c>
      <c r="AF385" s="6">
        <v>382</v>
      </c>
      <c r="AG385" s="6">
        <v>28</v>
      </c>
      <c r="AH385" s="6">
        <v>2120</v>
      </c>
      <c r="AI385" s="6">
        <v>0.48170000000000002</v>
      </c>
      <c r="AJ385" s="6">
        <v>0.8</v>
      </c>
      <c r="AK385" s="6">
        <v>0.48199999999999998</v>
      </c>
      <c r="AT385" s="6">
        <f t="shared" si="27"/>
        <v>24.4</v>
      </c>
      <c r="AU385" s="6" t="str">
        <f t="shared" si="28"/>
        <v/>
      </c>
      <c r="AV385" s="6">
        <f t="shared" si="29"/>
        <v>94.7</v>
      </c>
      <c r="AW385" s="7">
        <f t="shared" si="30"/>
        <v>7.6907216494845363</v>
      </c>
      <c r="AX385" s="6">
        <f t="shared" si="31"/>
        <v>5.5497382198952883</v>
      </c>
      <c r="AY385" s="6" t="str">
        <f t="shared" si="32"/>
        <v/>
      </c>
      <c r="BA385" s="6">
        <f>VLOOKUP(A385, ALL_AP_DATA!$A$2:$F$3600, 6, FALSE)</f>
        <v>793</v>
      </c>
      <c r="BB385" s="6" t="e">
        <f t="shared" ca="1" si="34"/>
        <v>#NAME?</v>
      </c>
      <c r="BC385" s="6">
        <f>VLOOKUP(A385,projmetadata!$A$2:$D$2036, 4, FALSE)</f>
        <v>68014</v>
      </c>
      <c r="BE385" s="9" t="e">
        <f t="shared" ca="1" si="35"/>
        <v>#NAME?</v>
      </c>
      <c r="BF385" s="6" t="e">
        <f t="shared" ca="1" si="36"/>
        <v>#NAME?</v>
      </c>
      <c r="BG385" s="6">
        <f t="shared" si="37"/>
        <v>6.4663157585203052E-2</v>
      </c>
      <c r="BH385" s="6">
        <f>VLOOKUP(A385, ALL_AP_DATA!$A$2:$D$3600, 3, FALSE)</f>
        <v>501</v>
      </c>
      <c r="BI385" s="6">
        <f>VLOOKUP(A385, ALL_AP_DATA!$A$2:$E$3600, 5, FALSE)</f>
        <v>4398</v>
      </c>
      <c r="BJ385" s="6">
        <f t="shared" si="33"/>
        <v>5.5460277427490539</v>
      </c>
      <c r="BK385" s="6">
        <f t="shared" si="38"/>
        <v>0.63177805800756626</v>
      </c>
    </row>
    <row r="386" spans="1:63" ht="15.75" customHeight="1" x14ac:dyDescent="0.25">
      <c r="A386" s="6" t="s">
        <v>1448</v>
      </c>
      <c r="B386" s="6" t="s">
        <v>64</v>
      </c>
      <c r="C386" s="6">
        <v>3</v>
      </c>
      <c r="D386" s="6">
        <v>9</v>
      </c>
      <c r="E386" s="6">
        <v>0</v>
      </c>
      <c r="F386" s="6">
        <v>0</v>
      </c>
      <c r="G386" s="6">
        <v>8.9099999999999999E-2</v>
      </c>
      <c r="H386" s="6">
        <v>0</v>
      </c>
      <c r="I386" s="6">
        <v>0</v>
      </c>
      <c r="AE386" s="6">
        <v>1</v>
      </c>
      <c r="AF386" s="6">
        <v>5</v>
      </c>
      <c r="AG386" s="6">
        <v>2</v>
      </c>
      <c r="AH386" s="6">
        <v>534</v>
      </c>
      <c r="AI386" s="6">
        <v>4.9500000000000002E-2</v>
      </c>
      <c r="AJ386" s="6">
        <v>1</v>
      </c>
      <c r="AK386" s="6">
        <v>0.88260000000000005</v>
      </c>
      <c r="AT386" s="6">
        <f t="shared" si="27"/>
        <v>0</v>
      </c>
      <c r="AU386" s="6" t="str">
        <f t="shared" si="28"/>
        <v/>
      </c>
      <c r="AV386" s="6" t="str">
        <f t="shared" si="29"/>
        <v/>
      </c>
      <c r="AW386" s="7" t="str">
        <f t="shared" si="30"/>
        <v/>
      </c>
      <c r="AX386" s="6">
        <f t="shared" si="31"/>
        <v>106.8</v>
      </c>
      <c r="AY386" s="6" t="str">
        <f t="shared" si="32"/>
        <v/>
      </c>
      <c r="BA386" s="6">
        <f>VLOOKUP(A386, ALL_AP_DATA!$A$2:$F$3600, 6, FALSE)</f>
        <v>101</v>
      </c>
      <c r="BB386" s="6" t="e">
        <f t="shared" ca="1" si="34"/>
        <v>#NAME?</v>
      </c>
      <c r="BC386" s="6">
        <f>VLOOKUP(A386,projmetadata!$A$2:$D$2036, 4, FALSE)</f>
        <v>9315</v>
      </c>
      <c r="BE386" s="9" t="e">
        <f t="shared" ca="1" si="35"/>
        <v>#NAME?</v>
      </c>
      <c r="BF386" s="6" t="e">
        <f t="shared" ca="1" si="36"/>
        <v>#NAME?</v>
      </c>
      <c r="BG386" s="6">
        <f t="shared" si="37"/>
        <v>6.4949006977992482E-2</v>
      </c>
      <c r="BH386" s="6">
        <f>VLOOKUP(A386, ALL_AP_DATA!$A$2:$D$3600, 3, FALSE)</f>
        <v>14</v>
      </c>
      <c r="BI386" s="6">
        <f>VLOOKUP(A386, ALL_AP_DATA!$A$2:$E$3600, 5, FALSE)</f>
        <v>605</v>
      </c>
      <c r="BJ386" s="6">
        <f t="shared" si="33"/>
        <v>5.9900990099009901</v>
      </c>
      <c r="BK386" s="6">
        <f t="shared" si="38"/>
        <v>0.13861386138613863</v>
      </c>
    </row>
    <row r="387" spans="1:63" ht="15.75" customHeight="1" x14ac:dyDescent="0.25">
      <c r="A387" s="6" t="s">
        <v>1006</v>
      </c>
      <c r="B387" s="6" t="s">
        <v>64</v>
      </c>
      <c r="C387" s="6">
        <v>14</v>
      </c>
      <c r="D387" s="6">
        <v>102</v>
      </c>
      <c r="E387" s="6">
        <v>33</v>
      </c>
      <c r="F387" s="6">
        <v>3476</v>
      </c>
      <c r="G387" s="6">
        <v>0.14979999999999999</v>
      </c>
      <c r="H387" s="6">
        <v>0.57889999999999997</v>
      </c>
      <c r="I387" s="6">
        <v>0.25879999999999997</v>
      </c>
      <c r="Q387" s="6">
        <v>7</v>
      </c>
      <c r="R387" s="6">
        <v>30</v>
      </c>
      <c r="S387" s="6">
        <v>44</v>
      </c>
      <c r="T387" s="6">
        <v>7795</v>
      </c>
      <c r="U387" s="6">
        <v>4.41E-2</v>
      </c>
      <c r="V387" s="6">
        <v>0.77190000000000003</v>
      </c>
      <c r="W387" s="6">
        <v>0.58040000000000003</v>
      </c>
      <c r="X387" s="6">
        <v>30</v>
      </c>
      <c r="Y387" s="6">
        <v>327</v>
      </c>
      <c r="Z387" s="6">
        <v>51</v>
      </c>
      <c r="AA387" s="6">
        <v>8281</v>
      </c>
      <c r="AB387" s="6">
        <v>0.48020000000000002</v>
      </c>
      <c r="AC387" s="6">
        <v>0.89470000000000005</v>
      </c>
      <c r="AD387" s="6">
        <v>0.61660000000000004</v>
      </c>
      <c r="AE387" s="6">
        <v>105</v>
      </c>
      <c r="AF387" s="6">
        <v>382</v>
      </c>
      <c r="AG387" s="6">
        <v>51</v>
      </c>
      <c r="AH387" s="6">
        <v>8414</v>
      </c>
      <c r="AI387" s="6">
        <v>0.56089999999999995</v>
      </c>
      <c r="AJ387" s="6">
        <v>0.89470000000000005</v>
      </c>
      <c r="AK387" s="6">
        <v>0.62649999999999995</v>
      </c>
      <c r="AL387" s="6">
        <v>1</v>
      </c>
      <c r="AM387" s="6">
        <v>15</v>
      </c>
      <c r="AN387" s="6">
        <v>37</v>
      </c>
      <c r="AO387" s="6">
        <v>4552</v>
      </c>
      <c r="AP387" s="6">
        <v>2.1999999999999999E-2</v>
      </c>
      <c r="AQ387" s="6">
        <v>0.64910000000000001</v>
      </c>
      <c r="AR387" s="6">
        <v>0.33889999999999998</v>
      </c>
      <c r="AT387" s="6">
        <f t="shared" si="27"/>
        <v>34.078431372549019</v>
      </c>
      <c r="AU387" s="6" t="str">
        <f t="shared" si="28"/>
        <v/>
      </c>
      <c r="AV387" s="6">
        <f t="shared" si="29"/>
        <v>259.83333333333331</v>
      </c>
      <c r="AW387" s="7">
        <f t="shared" si="30"/>
        <v>25.324159021406729</v>
      </c>
      <c r="AX387" s="6">
        <f t="shared" si="31"/>
        <v>22.026178010471206</v>
      </c>
      <c r="AY387" s="6">
        <f t="shared" si="32"/>
        <v>303.46666666666664</v>
      </c>
      <c r="BA387" s="6">
        <f>VLOOKUP(A387, ALL_AP_DATA!$A$2:$F$3600, 6, FALSE)</f>
        <v>681</v>
      </c>
      <c r="BB387" s="6" t="e">
        <f t="shared" ca="1" si="34"/>
        <v>#NAME?</v>
      </c>
      <c r="BC387" s="6">
        <f>VLOOKUP(A387,projmetadata!$A$2:$D$2036, 4, FALSE)</f>
        <v>205841</v>
      </c>
      <c r="BE387" s="9" t="e">
        <f t="shared" ca="1" si="35"/>
        <v>#NAME?</v>
      </c>
      <c r="BF387" s="6" t="e">
        <f t="shared" ca="1" si="36"/>
        <v>#NAME?</v>
      </c>
      <c r="BG387" s="6">
        <f t="shared" si="37"/>
        <v>6.5249391520639716E-2</v>
      </c>
      <c r="BH387" s="6">
        <f>VLOOKUP(A387, ALL_AP_DATA!$A$2:$D$3600, 3, FALSE)</f>
        <v>507</v>
      </c>
      <c r="BI387" s="6">
        <f>VLOOKUP(A387, ALL_AP_DATA!$A$2:$E$3600, 5, FALSE)</f>
        <v>13431</v>
      </c>
      <c r="BJ387" s="6">
        <f t="shared" si="33"/>
        <v>19.722466960352424</v>
      </c>
      <c r="BK387" s="6">
        <f t="shared" si="38"/>
        <v>0.74449339207048459</v>
      </c>
    </row>
    <row r="388" spans="1:63" ht="15.75" customHeight="1" x14ac:dyDescent="0.25">
      <c r="A388" s="6" t="s">
        <v>786</v>
      </c>
      <c r="B388" s="6" t="s">
        <v>64</v>
      </c>
      <c r="C388" s="6">
        <v>2</v>
      </c>
      <c r="D388" s="6">
        <v>5</v>
      </c>
      <c r="E388" s="6">
        <v>4</v>
      </c>
      <c r="F388" s="6">
        <v>51</v>
      </c>
      <c r="G388" s="6">
        <v>4.4200000000000003E-2</v>
      </c>
      <c r="H388" s="6">
        <v>0.5</v>
      </c>
      <c r="I388" s="6">
        <v>0.17</v>
      </c>
      <c r="Q388" s="6">
        <v>1</v>
      </c>
      <c r="R388" s="6">
        <v>2</v>
      </c>
      <c r="S388" s="6">
        <v>3</v>
      </c>
      <c r="T388" s="6">
        <v>46</v>
      </c>
      <c r="U388" s="6">
        <v>1.77E-2</v>
      </c>
      <c r="V388" s="6">
        <v>0.375</v>
      </c>
      <c r="W388" s="6">
        <v>0.15329999999999999</v>
      </c>
      <c r="X388" s="6">
        <v>5</v>
      </c>
      <c r="Y388" s="6">
        <v>33</v>
      </c>
      <c r="Z388" s="6">
        <v>6</v>
      </c>
      <c r="AA388" s="6">
        <v>137</v>
      </c>
      <c r="AB388" s="6">
        <v>0.29199999999999998</v>
      </c>
      <c r="AC388" s="6">
        <v>0.75</v>
      </c>
      <c r="AD388" s="6">
        <v>0.45669999999999999</v>
      </c>
      <c r="AE388" s="6">
        <v>3</v>
      </c>
      <c r="AF388" s="6">
        <v>10</v>
      </c>
      <c r="AG388" s="6">
        <v>0</v>
      </c>
      <c r="AH388" s="6">
        <v>0</v>
      </c>
      <c r="AI388" s="6">
        <v>8.8499999999999995E-2</v>
      </c>
      <c r="AJ388" s="6">
        <v>0</v>
      </c>
      <c r="AK388" s="6">
        <v>0</v>
      </c>
      <c r="AT388" s="6">
        <f t="shared" si="27"/>
        <v>10.199999999999999</v>
      </c>
      <c r="AU388" s="6" t="str">
        <f t="shared" si="28"/>
        <v/>
      </c>
      <c r="AV388" s="6">
        <f t="shared" si="29"/>
        <v>23</v>
      </c>
      <c r="AW388" s="7">
        <f t="shared" si="30"/>
        <v>4.1515151515151514</v>
      </c>
      <c r="AX388" s="6">
        <f t="shared" si="31"/>
        <v>0</v>
      </c>
      <c r="AY388" s="6" t="str">
        <f t="shared" si="32"/>
        <v/>
      </c>
      <c r="BA388" s="6">
        <f>VLOOKUP(A388, ALL_AP_DATA!$A$2:$F$3600, 6, FALSE)</f>
        <v>113</v>
      </c>
      <c r="BB388" s="6" t="e">
        <f t="shared" ca="1" si="34"/>
        <v>#NAME?</v>
      </c>
      <c r="BC388" s="6">
        <f>VLOOKUP(A388,projmetadata!$A$2:$D$2036, 4, FALSE)</f>
        <v>4580</v>
      </c>
      <c r="BE388" s="9" t="e">
        <f t="shared" ca="1" si="35"/>
        <v>#NAME?</v>
      </c>
      <c r="BF388" s="6" t="e">
        <f t="shared" ca="1" si="36"/>
        <v>#NAME?</v>
      </c>
      <c r="BG388" s="6">
        <f t="shared" si="37"/>
        <v>6.5502183406113537E-2</v>
      </c>
      <c r="BH388" s="6">
        <f>VLOOKUP(A388, ALL_AP_DATA!$A$2:$D$3600, 3, FALSE)</f>
        <v>41</v>
      </c>
      <c r="BI388" s="6">
        <f>VLOOKUP(A388, ALL_AP_DATA!$A$2:$E$3600, 5, FALSE)</f>
        <v>300</v>
      </c>
      <c r="BJ388" s="6">
        <f t="shared" si="33"/>
        <v>2.6548672566371683</v>
      </c>
      <c r="BK388" s="6">
        <f t="shared" si="38"/>
        <v>0.36283185840707965</v>
      </c>
    </row>
    <row r="389" spans="1:63" ht="15.75" customHeight="1" x14ac:dyDescent="0.25">
      <c r="A389" s="6" t="s">
        <v>808</v>
      </c>
      <c r="B389" s="6" t="s">
        <v>64</v>
      </c>
      <c r="C389" s="6">
        <v>3</v>
      </c>
      <c r="D389" s="6">
        <v>11</v>
      </c>
      <c r="E389" s="6">
        <v>5</v>
      </c>
      <c r="F389" s="6">
        <v>256</v>
      </c>
      <c r="G389" s="6">
        <v>7.1900000000000006E-2</v>
      </c>
      <c r="H389" s="6">
        <v>0.625</v>
      </c>
      <c r="I389" s="6">
        <v>0.25269999999999998</v>
      </c>
      <c r="Q389" s="6">
        <v>2</v>
      </c>
      <c r="R389" s="6">
        <v>4</v>
      </c>
      <c r="S389" s="6">
        <v>4</v>
      </c>
      <c r="T389" s="6">
        <v>761</v>
      </c>
      <c r="U389" s="6">
        <v>2.6100000000000002E-2</v>
      </c>
      <c r="V389" s="6">
        <v>0.5</v>
      </c>
      <c r="W389" s="6">
        <v>0.75119999999999998</v>
      </c>
      <c r="X389" s="6">
        <v>5</v>
      </c>
      <c r="Y389" s="6">
        <v>109</v>
      </c>
      <c r="Z389" s="6">
        <v>7</v>
      </c>
      <c r="AA389" s="6">
        <v>928</v>
      </c>
      <c r="AB389" s="6">
        <v>0.71240000000000003</v>
      </c>
      <c r="AC389" s="6">
        <v>0.875</v>
      </c>
      <c r="AD389" s="6">
        <v>0.91610000000000003</v>
      </c>
      <c r="AE389" s="6">
        <v>12</v>
      </c>
      <c r="AF389" s="6">
        <v>88</v>
      </c>
      <c r="AG389" s="6">
        <v>6</v>
      </c>
      <c r="AH389" s="6">
        <v>912</v>
      </c>
      <c r="AI389" s="6">
        <v>0.57520000000000004</v>
      </c>
      <c r="AJ389" s="6">
        <v>0.75</v>
      </c>
      <c r="AK389" s="6">
        <v>0.90029999999999999</v>
      </c>
      <c r="AT389" s="6">
        <f t="shared" si="27"/>
        <v>23.272727272727273</v>
      </c>
      <c r="AU389" s="6" t="str">
        <f t="shared" si="28"/>
        <v/>
      </c>
      <c r="AV389" s="6">
        <f t="shared" si="29"/>
        <v>190.25</v>
      </c>
      <c r="AW389" s="7">
        <f t="shared" si="30"/>
        <v>8.5137614678899087</v>
      </c>
      <c r="AX389" s="6">
        <f t="shared" si="31"/>
        <v>10.363636363636363</v>
      </c>
      <c r="AY389" s="6" t="str">
        <f t="shared" si="32"/>
        <v/>
      </c>
      <c r="BA389" s="6">
        <f>VLOOKUP(A389, ALL_AP_DATA!$A$2:$F$3600, 6, FALSE)</f>
        <v>153</v>
      </c>
      <c r="BB389" s="6" t="e">
        <f t="shared" ca="1" si="34"/>
        <v>#NAME?</v>
      </c>
      <c r="BC389" s="6">
        <f>VLOOKUP(A389,projmetadata!$A$2:$D$2036, 4, FALSE)</f>
        <v>15412</v>
      </c>
      <c r="BE389" s="9" t="e">
        <f t="shared" ca="1" si="35"/>
        <v>#NAME?</v>
      </c>
      <c r="BF389" s="6" t="e">
        <f t="shared" ca="1" si="36"/>
        <v>#NAME?</v>
      </c>
      <c r="BG389" s="6">
        <f t="shared" si="37"/>
        <v>6.5728004152608363E-2</v>
      </c>
      <c r="BH389" s="6">
        <f>VLOOKUP(A389, ALL_AP_DATA!$A$2:$D$3600, 3, FALSE)</f>
        <v>120</v>
      </c>
      <c r="BI389" s="6">
        <f>VLOOKUP(A389, ALL_AP_DATA!$A$2:$E$3600, 5, FALSE)</f>
        <v>1013</v>
      </c>
      <c r="BJ389" s="6">
        <f t="shared" si="33"/>
        <v>6.6209150326797381</v>
      </c>
      <c r="BK389" s="6">
        <f t="shared" si="38"/>
        <v>0.78431372549019607</v>
      </c>
    </row>
    <row r="390" spans="1:63" ht="15.75" customHeight="1" x14ac:dyDescent="0.25">
      <c r="A390" s="6" t="s">
        <v>766</v>
      </c>
      <c r="B390" s="6" t="s">
        <v>64</v>
      </c>
      <c r="C390" s="6">
        <v>2</v>
      </c>
      <c r="D390" s="6">
        <v>9</v>
      </c>
      <c r="E390" s="6">
        <v>8</v>
      </c>
      <c r="F390" s="6">
        <v>591</v>
      </c>
      <c r="G390" s="6">
        <v>4.48E-2</v>
      </c>
      <c r="H390" s="6">
        <v>0.42109999999999997</v>
      </c>
      <c r="I390" s="6">
        <v>0.1804</v>
      </c>
      <c r="Q390" s="6">
        <v>5</v>
      </c>
      <c r="R390" s="6">
        <v>28</v>
      </c>
      <c r="S390" s="6">
        <v>12</v>
      </c>
      <c r="T390" s="6">
        <v>1881</v>
      </c>
      <c r="U390" s="6">
        <v>0.13930000000000001</v>
      </c>
      <c r="V390" s="6">
        <v>0.63160000000000005</v>
      </c>
      <c r="W390" s="6">
        <v>0.57420000000000004</v>
      </c>
      <c r="X390" s="6">
        <v>2</v>
      </c>
      <c r="Y390" s="6">
        <v>11</v>
      </c>
      <c r="Z390" s="6">
        <v>8</v>
      </c>
      <c r="AA390" s="6">
        <v>593</v>
      </c>
      <c r="AB390" s="6">
        <v>5.4699999999999999E-2</v>
      </c>
      <c r="AC390" s="6">
        <v>0.42109999999999997</v>
      </c>
      <c r="AD390" s="6">
        <v>0.18099999999999999</v>
      </c>
      <c r="AE390" s="6">
        <v>15</v>
      </c>
      <c r="AF390" s="6">
        <v>44</v>
      </c>
      <c r="AG390" s="6">
        <v>7</v>
      </c>
      <c r="AH390" s="6">
        <v>1034</v>
      </c>
      <c r="AI390" s="6">
        <v>0.21890000000000001</v>
      </c>
      <c r="AJ390" s="6">
        <v>0.36840000000000001</v>
      </c>
      <c r="AK390" s="6">
        <v>0.31559999999999999</v>
      </c>
      <c r="AT390" s="6">
        <f t="shared" si="27"/>
        <v>65.666666666666671</v>
      </c>
      <c r="AU390" s="6" t="str">
        <f t="shared" si="28"/>
        <v/>
      </c>
      <c r="AV390" s="6">
        <f t="shared" si="29"/>
        <v>67.178571428571431</v>
      </c>
      <c r="AW390" s="7">
        <f t="shared" si="30"/>
        <v>53.909090909090907</v>
      </c>
      <c r="AX390" s="6">
        <f t="shared" si="31"/>
        <v>23.5</v>
      </c>
      <c r="AY390" s="6" t="str">
        <f t="shared" si="32"/>
        <v/>
      </c>
      <c r="BA390" s="6">
        <f>VLOOKUP(A390, ALL_AP_DATA!$A$2:$F$3600, 6, FALSE)</f>
        <v>201</v>
      </c>
      <c r="BB390" s="6" t="e">
        <f t="shared" ca="1" si="34"/>
        <v>#NAME?</v>
      </c>
      <c r="BC390" s="6">
        <f>VLOOKUP(A390,projmetadata!$A$2:$D$2036, 4, FALSE)</f>
        <v>49796</v>
      </c>
      <c r="BE390" s="9" t="e">
        <f t="shared" ca="1" si="35"/>
        <v>#NAME?</v>
      </c>
      <c r="BF390" s="6" t="e">
        <f t="shared" ca="1" si="36"/>
        <v>#NAME?</v>
      </c>
      <c r="BG390" s="6">
        <f t="shared" si="37"/>
        <v>6.5788416740300421E-2</v>
      </c>
      <c r="BH390" s="6">
        <f>VLOOKUP(A390, ALL_AP_DATA!$A$2:$D$3600, 3, FALSE)</f>
        <v>66</v>
      </c>
      <c r="BI390" s="6">
        <f>VLOOKUP(A390, ALL_AP_DATA!$A$2:$E$3600, 5, FALSE)</f>
        <v>3276</v>
      </c>
      <c r="BJ390" s="6">
        <f t="shared" si="33"/>
        <v>16.298507462686569</v>
      </c>
      <c r="BK390" s="6">
        <f t="shared" si="38"/>
        <v>0.32835820895522388</v>
      </c>
    </row>
    <row r="391" spans="1:63" ht="15.75" customHeight="1" x14ac:dyDescent="0.25">
      <c r="A391" s="6" t="s">
        <v>294</v>
      </c>
      <c r="B391" s="6" t="s">
        <v>64</v>
      </c>
      <c r="C391" s="6">
        <v>16</v>
      </c>
      <c r="D391" s="6">
        <v>64</v>
      </c>
      <c r="E391" s="6">
        <v>13</v>
      </c>
      <c r="F391" s="6">
        <v>1272</v>
      </c>
      <c r="G391" s="6">
        <v>7.6100000000000001E-2</v>
      </c>
      <c r="H391" s="6">
        <v>0.30230000000000001</v>
      </c>
      <c r="I391" s="6">
        <v>0.20449999999999999</v>
      </c>
      <c r="Q391" s="6">
        <v>1</v>
      </c>
      <c r="R391" s="6">
        <v>2</v>
      </c>
      <c r="S391" s="6">
        <v>5</v>
      </c>
      <c r="T391" s="6">
        <v>310</v>
      </c>
      <c r="U391" s="6">
        <v>2.3999999999999998E-3</v>
      </c>
      <c r="V391" s="6">
        <v>0.1163</v>
      </c>
      <c r="W391" s="6">
        <v>4.9799999999999997E-2</v>
      </c>
      <c r="X391" s="6">
        <v>36</v>
      </c>
      <c r="Y391" s="6">
        <v>157</v>
      </c>
      <c r="Z391" s="6">
        <v>23</v>
      </c>
      <c r="AA391" s="6">
        <v>3137</v>
      </c>
      <c r="AB391" s="6">
        <v>0.1867</v>
      </c>
      <c r="AC391" s="6">
        <v>0.53490000000000004</v>
      </c>
      <c r="AD391" s="6">
        <v>0.50439999999999996</v>
      </c>
      <c r="AE391" s="6">
        <v>50</v>
      </c>
      <c r="AF391" s="6">
        <v>161</v>
      </c>
      <c r="AG391" s="6">
        <v>18</v>
      </c>
      <c r="AH391" s="6">
        <v>1033</v>
      </c>
      <c r="AI391" s="6">
        <v>0.19139999999999999</v>
      </c>
      <c r="AJ391" s="6">
        <v>0.41860000000000003</v>
      </c>
      <c r="AK391" s="6">
        <v>0.1661</v>
      </c>
      <c r="AT391" s="6">
        <f t="shared" si="27"/>
        <v>19.875</v>
      </c>
      <c r="AU391" s="6" t="str">
        <f t="shared" si="28"/>
        <v/>
      </c>
      <c r="AV391" s="6">
        <f t="shared" si="29"/>
        <v>155</v>
      </c>
      <c r="AW391" s="7">
        <f t="shared" si="30"/>
        <v>19.980891719745223</v>
      </c>
      <c r="AX391" s="6">
        <f t="shared" si="31"/>
        <v>6.4161490683229809</v>
      </c>
      <c r="AY391" s="6" t="str">
        <f t="shared" si="32"/>
        <v/>
      </c>
      <c r="BA391" s="6">
        <f>VLOOKUP(A391, ALL_AP_DATA!$A$2:$F$3600, 6, FALSE)</f>
        <v>841</v>
      </c>
      <c r="BB391" s="6" t="e">
        <f t="shared" ca="1" si="34"/>
        <v>#NAME?</v>
      </c>
      <c r="BC391" s="6">
        <f>VLOOKUP(A391,projmetadata!$A$2:$D$2036, 4, FALSE)</f>
        <v>93671</v>
      </c>
      <c r="BE391" s="9" t="e">
        <f t="shared" ca="1" si="35"/>
        <v>#NAME?</v>
      </c>
      <c r="BF391" s="6" t="e">
        <f t="shared" ca="1" si="36"/>
        <v>#NAME?</v>
      </c>
      <c r="BG391" s="6">
        <f t="shared" si="37"/>
        <v>6.6391946280065339E-2</v>
      </c>
      <c r="BH391" s="6">
        <f>VLOOKUP(A391, ALL_AP_DATA!$A$2:$D$3600, 3, FALSE)</f>
        <v>299</v>
      </c>
      <c r="BI391" s="6">
        <f>VLOOKUP(A391, ALL_AP_DATA!$A$2:$E$3600, 5, FALSE)</f>
        <v>6219</v>
      </c>
      <c r="BJ391" s="6">
        <f t="shared" si="33"/>
        <v>7.3947681331747921</v>
      </c>
      <c r="BK391" s="6">
        <f t="shared" si="38"/>
        <v>0.35552913198573127</v>
      </c>
    </row>
    <row r="392" spans="1:63" ht="15.75" customHeight="1" x14ac:dyDescent="0.25">
      <c r="A392" s="6" t="s">
        <v>1035</v>
      </c>
      <c r="B392" s="6" t="s">
        <v>64</v>
      </c>
      <c r="C392" s="6">
        <v>24</v>
      </c>
      <c r="D392" s="6">
        <v>80</v>
      </c>
      <c r="E392" s="6">
        <v>26</v>
      </c>
      <c r="F392" s="6">
        <v>833</v>
      </c>
      <c r="G392" s="6">
        <v>0.12939999999999999</v>
      </c>
      <c r="H392" s="6">
        <v>0.36109999999999998</v>
      </c>
      <c r="I392" s="6">
        <v>0.20749999999999999</v>
      </c>
      <c r="Q392" s="6">
        <v>9</v>
      </c>
      <c r="R392" s="6">
        <v>41</v>
      </c>
      <c r="S392" s="6">
        <v>33</v>
      </c>
      <c r="T392" s="6">
        <v>1815</v>
      </c>
      <c r="U392" s="6">
        <v>6.6299999999999998E-2</v>
      </c>
      <c r="V392" s="6">
        <v>0.45829999999999999</v>
      </c>
      <c r="W392" s="6">
        <v>0.45219999999999999</v>
      </c>
      <c r="X392" s="6">
        <v>31</v>
      </c>
      <c r="Y392" s="6">
        <v>148</v>
      </c>
      <c r="Z392" s="6">
        <v>31</v>
      </c>
      <c r="AA392" s="6">
        <v>1022</v>
      </c>
      <c r="AB392" s="6">
        <v>0.23949999999999999</v>
      </c>
      <c r="AC392" s="6">
        <v>0.43059999999999998</v>
      </c>
      <c r="AD392" s="6">
        <v>0.25459999999999999</v>
      </c>
      <c r="AE392" s="6">
        <v>27</v>
      </c>
      <c r="AF392" s="6">
        <v>149</v>
      </c>
      <c r="AG392" s="6">
        <v>39</v>
      </c>
      <c r="AH392" s="6">
        <v>1256</v>
      </c>
      <c r="AI392" s="6">
        <v>0.24110000000000001</v>
      </c>
      <c r="AJ392" s="6">
        <v>0.54169999999999996</v>
      </c>
      <c r="AK392" s="6">
        <v>0.31290000000000001</v>
      </c>
      <c r="AT392" s="6">
        <f t="shared" si="27"/>
        <v>10.4125</v>
      </c>
      <c r="AU392" s="6" t="str">
        <f t="shared" si="28"/>
        <v/>
      </c>
      <c r="AV392" s="6">
        <f t="shared" si="29"/>
        <v>44.268292682926827</v>
      </c>
      <c r="AW392" s="7">
        <f t="shared" si="30"/>
        <v>6.9054054054054053</v>
      </c>
      <c r="AX392" s="6">
        <f t="shared" si="31"/>
        <v>8.4295302013422813</v>
      </c>
      <c r="AY392" s="6" t="str">
        <f t="shared" si="32"/>
        <v/>
      </c>
      <c r="BA392" s="6">
        <f>VLOOKUP(A392, ALL_AP_DATA!$A$2:$F$3600, 6, FALSE)</f>
        <v>618</v>
      </c>
      <c r="BB392" s="6" t="e">
        <f t="shared" ca="1" si="34"/>
        <v>#NAME?</v>
      </c>
      <c r="BC392" s="6">
        <f>VLOOKUP(A392,projmetadata!$A$2:$D$2036, 4, FALSE)</f>
        <v>59605</v>
      </c>
      <c r="BE392" s="9" t="e">
        <f t="shared" ca="1" si="35"/>
        <v>#NAME?</v>
      </c>
      <c r="BF392" s="6" t="e">
        <f t="shared" ca="1" si="36"/>
        <v>#NAME?</v>
      </c>
      <c r="BG392" s="6">
        <f t="shared" si="37"/>
        <v>6.734334367922154E-2</v>
      </c>
      <c r="BH392" s="6">
        <f>VLOOKUP(A392, ALL_AP_DATA!$A$2:$D$3600, 3, FALSE)</f>
        <v>277</v>
      </c>
      <c r="BI392" s="6">
        <f>VLOOKUP(A392, ALL_AP_DATA!$A$2:$E$3600, 5, FALSE)</f>
        <v>4014</v>
      </c>
      <c r="BJ392" s="6">
        <f t="shared" si="33"/>
        <v>6.4951456310679614</v>
      </c>
      <c r="BK392" s="6">
        <f t="shared" si="38"/>
        <v>0.4482200647249191</v>
      </c>
    </row>
    <row r="393" spans="1:63" ht="15.75" customHeight="1" x14ac:dyDescent="0.25">
      <c r="A393" s="6" t="s">
        <v>743</v>
      </c>
      <c r="B393" s="6" t="s">
        <v>64</v>
      </c>
      <c r="C393" s="6">
        <v>1</v>
      </c>
      <c r="D393" s="6">
        <v>308</v>
      </c>
      <c r="E393" s="6">
        <v>103</v>
      </c>
      <c r="F393" s="6">
        <v>4584</v>
      </c>
      <c r="G393" s="6">
        <v>0.29620000000000002</v>
      </c>
      <c r="H393" s="6">
        <v>0.74639999999999995</v>
      </c>
      <c r="I393" s="6">
        <v>0.51100000000000001</v>
      </c>
      <c r="Q393" s="6">
        <v>5</v>
      </c>
      <c r="R393" s="6">
        <v>23</v>
      </c>
      <c r="S393" s="6">
        <v>44</v>
      </c>
      <c r="T393" s="6">
        <v>1905</v>
      </c>
      <c r="U393" s="6">
        <v>2.2100000000000002E-2</v>
      </c>
      <c r="V393" s="6">
        <v>0.31879999999999997</v>
      </c>
      <c r="W393" s="6">
        <v>0.21240000000000001</v>
      </c>
      <c r="X393" s="6">
        <v>50</v>
      </c>
      <c r="Y393" s="6">
        <v>432</v>
      </c>
      <c r="Z393" s="6">
        <v>111</v>
      </c>
      <c r="AA393" s="6">
        <v>4902</v>
      </c>
      <c r="AB393" s="6">
        <v>0.41539999999999999</v>
      </c>
      <c r="AC393" s="6">
        <v>0.80430000000000001</v>
      </c>
      <c r="AD393" s="6">
        <v>0.54649999999999999</v>
      </c>
      <c r="AE393" s="6">
        <v>77</v>
      </c>
      <c r="AF393" s="6">
        <v>601</v>
      </c>
      <c r="AG393" s="6">
        <v>125</v>
      </c>
      <c r="AH393" s="6">
        <v>7911</v>
      </c>
      <c r="AI393" s="6">
        <v>0.57789999999999997</v>
      </c>
      <c r="AJ393" s="6">
        <v>0.90580000000000005</v>
      </c>
      <c r="AK393" s="6">
        <v>0.88190000000000002</v>
      </c>
      <c r="AT393" s="6">
        <f t="shared" si="27"/>
        <v>14.883116883116884</v>
      </c>
      <c r="AU393" s="6" t="str">
        <f t="shared" si="28"/>
        <v/>
      </c>
      <c r="AV393" s="6">
        <f t="shared" si="29"/>
        <v>82.826086956521735</v>
      </c>
      <c r="AW393" s="7">
        <f t="shared" si="30"/>
        <v>11.347222222222221</v>
      </c>
      <c r="AX393" s="6">
        <f t="shared" si="31"/>
        <v>13.1630615640599</v>
      </c>
      <c r="AY393" s="6" t="str">
        <f t="shared" si="32"/>
        <v/>
      </c>
      <c r="BA393" s="6">
        <f>VLOOKUP(A393, ALL_AP_DATA!$A$2:$F$3600, 6, FALSE)</f>
        <v>1040</v>
      </c>
      <c r="BB393" s="6" t="e">
        <f t="shared" ca="1" si="34"/>
        <v>#NAME?</v>
      </c>
      <c r="BC393" s="6">
        <f>VLOOKUP(A393,projmetadata!$A$2:$D$2036, 4, FALSE)</f>
        <v>133060</v>
      </c>
      <c r="BE393" s="9" t="e">
        <f t="shared" ca="1" si="35"/>
        <v>#NAME?</v>
      </c>
      <c r="BF393" s="6" t="e">
        <f t="shared" ca="1" si="36"/>
        <v>#NAME?</v>
      </c>
      <c r="BG393" s="6">
        <f t="shared" si="37"/>
        <v>6.7413197053960622E-2</v>
      </c>
      <c r="BH393" s="6">
        <f>VLOOKUP(A393, ALL_AP_DATA!$A$2:$D$3600, 3, FALSE)</f>
        <v>759</v>
      </c>
      <c r="BI393" s="6">
        <f>VLOOKUP(A393, ALL_AP_DATA!$A$2:$E$3600, 5, FALSE)</f>
        <v>8970</v>
      </c>
      <c r="BJ393" s="6">
        <f t="shared" si="33"/>
        <v>8.625</v>
      </c>
      <c r="BK393" s="6">
        <f t="shared" si="38"/>
        <v>0.72980769230769227</v>
      </c>
    </row>
    <row r="394" spans="1:63" ht="15.75" customHeight="1" x14ac:dyDescent="0.25">
      <c r="A394" s="6" t="s">
        <v>549</v>
      </c>
      <c r="B394" s="6" t="s">
        <v>64</v>
      </c>
      <c r="C394" s="6">
        <v>4</v>
      </c>
      <c r="D394" s="6">
        <v>9</v>
      </c>
      <c r="E394" s="6">
        <v>10</v>
      </c>
      <c r="F394" s="6">
        <v>583</v>
      </c>
      <c r="G394" s="6">
        <v>1.3100000000000001E-2</v>
      </c>
      <c r="H394" s="6">
        <v>0.27029999999999998</v>
      </c>
      <c r="I394" s="6">
        <v>0.2235</v>
      </c>
      <c r="Q394" s="6">
        <v>2</v>
      </c>
      <c r="R394" s="6">
        <v>6</v>
      </c>
      <c r="S394" s="6">
        <v>15</v>
      </c>
      <c r="T394" s="6">
        <v>439</v>
      </c>
      <c r="U394" s="6">
        <v>8.6999999999999994E-3</v>
      </c>
      <c r="V394" s="6">
        <v>0.40539999999999998</v>
      </c>
      <c r="W394" s="6">
        <v>0.16830000000000001</v>
      </c>
      <c r="X394" s="6">
        <v>8</v>
      </c>
      <c r="Y394" s="6">
        <v>395</v>
      </c>
      <c r="Z394" s="6">
        <v>16</v>
      </c>
      <c r="AA394" s="6">
        <v>1083</v>
      </c>
      <c r="AB394" s="6">
        <v>0.57579999999999998</v>
      </c>
      <c r="AC394" s="6">
        <v>0.43240000000000001</v>
      </c>
      <c r="AD394" s="6">
        <v>0.41510000000000002</v>
      </c>
      <c r="AE394" s="6">
        <v>18</v>
      </c>
      <c r="AF394" s="6">
        <v>234</v>
      </c>
      <c r="AG394" s="6">
        <v>20</v>
      </c>
      <c r="AH394" s="6">
        <v>1543</v>
      </c>
      <c r="AI394" s="6">
        <v>0.34110000000000001</v>
      </c>
      <c r="AJ394" s="6">
        <v>0.54049999999999998</v>
      </c>
      <c r="AK394" s="6">
        <v>0.59140000000000004</v>
      </c>
      <c r="AT394" s="6">
        <f t="shared" si="27"/>
        <v>64.777777777777771</v>
      </c>
      <c r="AU394" s="6" t="str">
        <f t="shared" si="28"/>
        <v/>
      </c>
      <c r="AV394" s="6">
        <f t="shared" si="29"/>
        <v>73.166666666666671</v>
      </c>
      <c r="AW394" s="7">
        <f t="shared" si="30"/>
        <v>2.7417721518987341</v>
      </c>
      <c r="AX394" s="6">
        <f t="shared" si="31"/>
        <v>6.5940170940170937</v>
      </c>
      <c r="AY394" s="6" t="str">
        <f t="shared" si="32"/>
        <v/>
      </c>
      <c r="BA394" s="6">
        <f>VLOOKUP(A394, ALL_AP_DATA!$A$2:$F$3600, 6, FALSE)</f>
        <v>686</v>
      </c>
      <c r="BB394" s="6" t="e">
        <f t="shared" ca="1" si="34"/>
        <v>#NAME?</v>
      </c>
      <c r="BC394" s="6">
        <f>VLOOKUP(A394,projmetadata!$A$2:$D$2036, 4, FALSE)</f>
        <v>38590</v>
      </c>
      <c r="BE394" s="9" t="e">
        <f t="shared" ca="1" si="35"/>
        <v>#NAME?</v>
      </c>
      <c r="BF394" s="6" t="e">
        <f t="shared" ca="1" si="36"/>
        <v>#NAME?</v>
      </c>
      <c r="BG394" s="6">
        <f t="shared" si="37"/>
        <v>6.7608188649909307E-2</v>
      </c>
      <c r="BH394" s="6">
        <f>VLOOKUP(A394, ALL_AP_DATA!$A$2:$D$3600, 3, FALSE)</f>
        <v>452</v>
      </c>
      <c r="BI394" s="6">
        <f>VLOOKUP(A394, ALL_AP_DATA!$A$2:$E$3600, 5, FALSE)</f>
        <v>2609</v>
      </c>
      <c r="BJ394" s="6">
        <f t="shared" si="33"/>
        <v>3.8032069970845481</v>
      </c>
      <c r="BK394" s="6">
        <f t="shared" si="38"/>
        <v>0.65889212827988342</v>
      </c>
    </row>
    <row r="395" spans="1:63" ht="15.75" customHeight="1" x14ac:dyDescent="0.25">
      <c r="A395" s="6" t="s">
        <v>1156</v>
      </c>
      <c r="B395" s="6" t="s">
        <v>64</v>
      </c>
      <c r="C395" s="6">
        <v>40</v>
      </c>
      <c r="D395" s="6">
        <v>259</v>
      </c>
      <c r="E395" s="6">
        <v>32</v>
      </c>
      <c r="F395" s="6">
        <v>1854</v>
      </c>
      <c r="G395" s="6">
        <v>0.1217</v>
      </c>
      <c r="H395" s="6">
        <v>0.35160000000000002</v>
      </c>
      <c r="I395" s="6">
        <v>0.2298</v>
      </c>
      <c r="Q395" s="6">
        <v>14</v>
      </c>
      <c r="R395" s="6">
        <v>51</v>
      </c>
      <c r="S395" s="6">
        <v>32</v>
      </c>
      <c r="T395" s="6">
        <v>2060</v>
      </c>
      <c r="U395" s="6">
        <v>2.4E-2</v>
      </c>
      <c r="V395" s="6">
        <v>0.35160000000000002</v>
      </c>
      <c r="W395" s="6">
        <v>0.25540000000000002</v>
      </c>
      <c r="X395" s="6">
        <v>14</v>
      </c>
      <c r="Y395" s="6">
        <v>325</v>
      </c>
      <c r="Z395" s="6">
        <v>41</v>
      </c>
      <c r="AA395" s="6">
        <v>1793</v>
      </c>
      <c r="AB395" s="6">
        <v>0.1527</v>
      </c>
      <c r="AC395" s="6">
        <v>0.45050000000000001</v>
      </c>
      <c r="AD395" s="6">
        <v>0.2223</v>
      </c>
      <c r="AE395" s="6">
        <v>150</v>
      </c>
      <c r="AF395" s="6">
        <v>890</v>
      </c>
      <c r="AG395" s="6">
        <v>73</v>
      </c>
      <c r="AH395" s="6">
        <v>6019</v>
      </c>
      <c r="AI395" s="6">
        <v>0.41820000000000002</v>
      </c>
      <c r="AJ395" s="6">
        <v>0.80220000000000002</v>
      </c>
      <c r="AK395" s="6">
        <v>0.74609999999999999</v>
      </c>
      <c r="AT395" s="6">
        <f t="shared" si="27"/>
        <v>7.1583011583011587</v>
      </c>
      <c r="AU395" s="6" t="str">
        <f t="shared" si="28"/>
        <v/>
      </c>
      <c r="AV395" s="6">
        <f t="shared" si="29"/>
        <v>40.392156862745097</v>
      </c>
      <c r="AW395" s="7">
        <f t="shared" si="30"/>
        <v>5.516923076923077</v>
      </c>
      <c r="AX395" s="6">
        <f t="shared" si="31"/>
        <v>6.7629213483146069</v>
      </c>
      <c r="AY395" s="6" t="str">
        <f t="shared" si="32"/>
        <v/>
      </c>
      <c r="BA395" s="6">
        <f>VLOOKUP(A395, ALL_AP_DATA!$A$2:$F$3600, 6, FALSE)</f>
        <v>2128</v>
      </c>
      <c r="BB395" s="6" t="e">
        <f t="shared" ca="1" si="34"/>
        <v>#NAME?</v>
      </c>
      <c r="BC395" s="6">
        <f>VLOOKUP(A395,projmetadata!$A$2:$D$2036, 4, FALSE)</f>
        <v>119120</v>
      </c>
      <c r="BE395" s="9" t="e">
        <f t="shared" ca="1" si="35"/>
        <v>#NAME?</v>
      </c>
      <c r="BF395" s="6" t="e">
        <f t="shared" ca="1" si="36"/>
        <v>#NAME?</v>
      </c>
      <c r="BG395" s="6">
        <f t="shared" si="37"/>
        <v>6.772162525184687E-2</v>
      </c>
      <c r="BH395" s="6">
        <f>VLOOKUP(A395, ALL_AP_DATA!$A$2:$D$3600, 3, FALSE)</f>
        <v>1056</v>
      </c>
      <c r="BI395" s="6">
        <f>VLOOKUP(A395, ALL_AP_DATA!$A$2:$E$3600, 5, FALSE)</f>
        <v>8067</v>
      </c>
      <c r="BJ395" s="6">
        <f t="shared" si="33"/>
        <v>3.7908834586466167</v>
      </c>
      <c r="BK395" s="6">
        <f t="shared" si="38"/>
        <v>0.49624060150375937</v>
      </c>
    </row>
    <row r="396" spans="1:63" ht="15.75" customHeight="1" x14ac:dyDescent="0.25">
      <c r="A396" s="6" t="s">
        <v>1331</v>
      </c>
      <c r="B396" s="6" t="s">
        <v>64</v>
      </c>
      <c r="C396" s="6">
        <v>12</v>
      </c>
      <c r="D396" s="6">
        <v>32</v>
      </c>
      <c r="E396" s="6">
        <v>17</v>
      </c>
      <c r="F396" s="6">
        <v>404</v>
      </c>
      <c r="G396" s="6">
        <v>1.6400000000000001E-2</v>
      </c>
      <c r="H396" s="6">
        <v>0.31480000000000002</v>
      </c>
      <c r="I396" s="6">
        <v>9.8100000000000007E-2</v>
      </c>
      <c r="Q396" s="6">
        <v>8</v>
      </c>
      <c r="R396" s="6">
        <v>28</v>
      </c>
      <c r="S396" s="6">
        <v>31</v>
      </c>
      <c r="T396" s="6">
        <v>1403</v>
      </c>
      <c r="U396" s="6">
        <v>1.43E-2</v>
      </c>
      <c r="V396" s="6">
        <v>0.57410000000000005</v>
      </c>
      <c r="W396" s="6">
        <v>0.34060000000000001</v>
      </c>
      <c r="X396" s="6">
        <v>14</v>
      </c>
      <c r="Y396" s="6">
        <v>56</v>
      </c>
      <c r="Z396" s="6">
        <v>34</v>
      </c>
      <c r="AA396" s="6">
        <v>1296</v>
      </c>
      <c r="AB396" s="6">
        <v>2.86E-2</v>
      </c>
      <c r="AC396" s="6">
        <v>0.62960000000000005</v>
      </c>
      <c r="AD396" s="6">
        <v>0.31459999999999999</v>
      </c>
      <c r="AE396" s="6">
        <v>11</v>
      </c>
      <c r="AF396" s="6">
        <v>38</v>
      </c>
      <c r="AG396" s="6">
        <v>22</v>
      </c>
      <c r="AH396" s="6">
        <v>775</v>
      </c>
      <c r="AI396" s="6">
        <v>1.9400000000000001E-2</v>
      </c>
      <c r="AJ396" s="6">
        <v>0.40739999999999998</v>
      </c>
      <c r="AK396" s="6">
        <v>0.18820000000000001</v>
      </c>
      <c r="AT396" s="6">
        <f t="shared" si="27"/>
        <v>12.625</v>
      </c>
      <c r="AU396" s="6" t="str">
        <f t="shared" si="28"/>
        <v/>
      </c>
      <c r="AV396" s="6">
        <f t="shared" si="29"/>
        <v>50.107142857142854</v>
      </c>
      <c r="AW396" s="7">
        <f t="shared" si="30"/>
        <v>23.142857142857142</v>
      </c>
      <c r="AX396" s="6">
        <f t="shared" si="31"/>
        <v>20.394736842105264</v>
      </c>
      <c r="AY396" s="6" t="str">
        <f t="shared" si="32"/>
        <v/>
      </c>
      <c r="BA396" s="6">
        <f>VLOOKUP(A396, ALL_AP_DATA!$A$2:$F$3600, 6, FALSE)</f>
        <v>1955</v>
      </c>
      <c r="BB396" s="6" t="e">
        <f t="shared" ca="1" si="34"/>
        <v>#NAME?</v>
      </c>
      <c r="BC396" s="6">
        <f>VLOOKUP(A396,projmetadata!$A$2:$D$2036, 4, FALSE)</f>
        <v>60617</v>
      </c>
      <c r="BE396" s="9" t="e">
        <f t="shared" ca="1" si="35"/>
        <v>#NAME?</v>
      </c>
      <c r="BF396" s="6" t="e">
        <f t="shared" ca="1" si="36"/>
        <v>#NAME?</v>
      </c>
      <c r="BG396" s="6">
        <f t="shared" si="37"/>
        <v>6.7951234802118218E-2</v>
      </c>
      <c r="BH396" s="6">
        <f>VLOOKUP(A396, ALL_AP_DATA!$A$2:$D$3600, 3, FALSE)</f>
        <v>108</v>
      </c>
      <c r="BI396" s="6">
        <f>VLOOKUP(A396, ALL_AP_DATA!$A$2:$E$3600, 5, FALSE)</f>
        <v>4119</v>
      </c>
      <c r="BJ396" s="6">
        <f t="shared" si="33"/>
        <v>2.10690537084399</v>
      </c>
      <c r="BK396" s="6">
        <f t="shared" si="38"/>
        <v>5.5242966751918157E-2</v>
      </c>
    </row>
    <row r="397" spans="1:63" ht="15.75" customHeight="1" x14ac:dyDescent="0.25">
      <c r="A397" s="6" t="s">
        <v>1060</v>
      </c>
      <c r="B397" s="6" t="s">
        <v>64</v>
      </c>
      <c r="C397" s="6">
        <v>15</v>
      </c>
      <c r="D397" s="6">
        <v>202</v>
      </c>
      <c r="E397" s="6">
        <v>8</v>
      </c>
      <c r="F397" s="6">
        <v>572</v>
      </c>
      <c r="G397" s="6">
        <v>0.20100000000000001</v>
      </c>
      <c r="H397" s="6">
        <v>0.5</v>
      </c>
      <c r="I397" s="6">
        <v>0.1067</v>
      </c>
      <c r="Q397" s="6">
        <v>3</v>
      </c>
      <c r="R397" s="6">
        <v>7</v>
      </c>
      <c r="S397" s="6">
        <v>6</v>
      </c>
      <c r="T397" s="6">
        <v>692</v>
      </c>
      <c r="U397" s="6">
        <v>7.0000000000000001E-3</v>
      </c>
      <c r="V397" s="6">
        <v>0.375</v>
      </c>
      <c r="W397" s="6">
        <v>0.129</v>
      </c>
      <c r="X397" s="6">
        <v>57</v>
      </c>
      <c r="Y397" s="6">
        <v>400</v>
      </c>
      <c r="Z397" s="6">
        <v>9</v>
      </c>
      <c r="AA397" s="6">
        <v>772</v>
      </c>
      <c r="AB397" s="6">
        <v>0.39800000000000002</v>
      </c>
      <c r="AC397" s="6">
        <v>0.5625</v>
      </c>
      <c r="AD397" s="6">
        <v>0.1439</v>
      </c>
      <c r="AE397" s="6">
        <v>89</v>
      </c>
      <c r="AF397" s="6">
        <v>541</v>
      </c>
      <c r="AG397" s="6">
        <v>11</v>
      </c>
      <c r="AH397" s="6">
        <v>3288</v>
      </c>
      <c r="AI397" s="6">
        <v>0.5383</v>
      </c>
      <c r="AJ397" s="6">
        <v>0.6875</v>
      </c>
      <c r="AK397" s="6">
        <v>0.61309999999999998</v>
      </c>
      <c r="AT397" s="6">
        <f t="shared" si="27"/>
        <v>2.8316831683168315</v>
      </c>
      <c r="AU397" s="6" t="str">
        <f t="shared" si="28"/>
        <v/>
      </c>
      <c r="AV397" s="6">
        <f t="shared" si="29"/>
        <v>98.857142857142861</v>
      </c>
      <c r="AW397" s="7">
        <f t="shared" si="30"/>
        <v>1.93</v>
      </c>
      <c r="AX397" s="6">
        <f t="shared" si="31"/>
        <v>6.0776340110905727</v>
      </c>
      <c r="AY397" s="6" t="str">
        <f t="shared" si="32"/>
        <v/>
      </c>
      <c r="BA397" s="6">
        <f>VLOOKUP(A397, ALL_AP_DATA!$A$2:$F$3600, 6, FALSE)</f>
        <v>1005</v>
      </c>
      <c r="BB397" s="6" t="e">
        <f t="shared" ca="1" si="34"/>
        <v>#NAME?</v>
      </c>
      <c r="BC397" s="6">
        <f>VLOOKUP(A397,projmetadata!$A$2:$D$2036, 4, FALSE)</f>
        <v>78602</v>
      </c>
      <c r="BE397" s="9" t="e">
        <f t="shared" ca="1" si="35"/>
        <v>#NAME?</v>
      </c>
      <c r="BF397" s="6" t="e">
        <f t="shared" ca="1" si="36"/>
        <v>#NAME?</v>
      </c>
      <c r="BG397" s="6">
        <f t="shared" si="37"/>
        <v>6.8229816035215385E-2</v>
      </c>
      <c r="BH397" s="6">
        <f>VLOOKUP(A397, ALL_AP_DATA!$A$2:$D$3600, 3, FALSE)</f>
        <v>687</v>
      </c>
      <c r="BI397" s="6">
        <f>VLOOKUP(A397, ALL_AP_DATA!$A$2:$E$3600, 5, FALSE)</f>
        <v>5363</v>
      </c>
      <c r="BJ397" s="6">
        <f t="shared" si="33"/>
        <v>5.3363184079601993</v>
      </c>
      <c r="BK397" s="6">
        <f t="shared" si="38"/>
        <v>0.68358208955223876</v>
      </c>
    </row>
    <row r="398" spans="1:63" ht="15.75" customHeight="1" x14ac:dyDescent="0.25">
      <c r="A398" s="6" t="s">
        <v>1412</v>
      </c>
      <c r="B398" s="6" t="s">
        <v>64</v>
      </c>
      <c r="C398" s="6">
        <v>29</v>
      </c>
      <c r="D398" s="6">
        <v>214</v>
      </c>
      <c r="E398" s="6">
        <v>97</v>
      </c>
      <c r="F398" s="6">
        <v>1874</v>
      </c>
      <c r="G398" s="6">
        <v>0.15310000000000001</v>
      </c>
      <c r="H398" s="6">
        <v>0.5988</v>
      </c>
      <c r="I398" s="6">
        <v>0.1837</v>
      </c>
      <c r="Q398" s="6">
        <v>11</v>
      </c>
      <c r="R398" s="6">
        <v>52</v>
      </c>
      <c r="S398" s="6">
        <v>59</v>
      </c>
      <c r="T398" s="6">
        <v>6197</v>
      </c>
      <c r="U398" s="6">
        <v>3.7199999999999997E-2</v>
      </c>
      <c r="V398" s="6">
        <v>0.36420000000000002</v>
      </c>
      <c r="W398" s="6">
        <v>0.60760000000000003</v>
      </c>
      <c r="X398" s="6">
        <v>64</v>
      </c>
      <c r="Y398" s="6">
        <v>499</v>
      </c>
      <c r="Z398" s="6">
        <v>98</v>
      </c>
      <c r="AA398" s="6">
        <v>2523</v>
      </c>
      <c r="AB398" s="6">
        <v>0.3569</v>
      </c>
      <c r="AC398" s="6">
        <v>0.60489999999999999</v>
      </c>
      <c r="AD398" s="6">
        <v>0.24740000000000001</v>
      </c>
      <c r="AE398" s="6">
        <v>95</v>
      </c>
      <c r="AF398" s="6">
        <v>536</v>
      </c>
      <c r="AG398" s="6">
        <v>120</v>
      </c>
      <c r="AH398" s="6">
        <v>5181</v>
      </c>
      <c r="AI398" s="6">
        <v>0.38340000000000002</v>
      </c>
      <c r="AJ398" s="6">
        <v>0.74070000000000003</v>
      </c>
      <c r="AK398" s="6">
        <v>0.50800000000000001</v>
      </c>
      <c r="AT398" s="6">
        <f t="shared" si="27"/>
        <v>8.7570093457943923</v>
      </c>
      <c r="AU398" s="6" t="str">
        <f t="shared" si="28"/>
        <v/>
      </c>
      <c r="AV398" s="6">
        <f t="shared" si="29"/>
        <v>119.17307692307692</v>
      </c>
      <c r="AW398" s="7">
        <f t="shared" si="30"/>
        <v>5.0561122244488974</v>
      </c>
      <c r="AX398" s="6">
        <f t="shared" si="31"/>
        <v>9.6660447761194028</v>
      </c>
      <c r="AY398" s="6" t="str">
        <f t="shared" si="32"/>
        <v/>
      </c>
      <c r="BA398" s="6">
        <f>VLOOKUP(A398, ALL_AP_DATA!$A$2:$F$3600, 6, FALSE)</f>
        <v>1398</v>
      </c>
      <c r="BB398" s="6" t="e">
        <f t="shared" ca="1" si="34"/>
        <v>#NAME?</v>
      </c>
      <c r="BC398" s="6">
        <f>VLOOKUP(A398,projmetadata!$A$2:$D$2036, 4, FALSE)</f>
        <v>149392</v>
      </c>
      <c r="BE398" s="9" t="e">
        <f t="shared" ca="1" si="35"/>
        <v>#NAME?</v>
      </c>
      <c r="BF398" s="6" t="e">
        <f t="shared" ca="1" si="36"/>
        <v>#NAME?</v>
      </c>
      <c r="BG398" s="6">
        <f t="shared" si="37"/>
        <v>6.8270054621398735E-2</v>
      </c>
      <c r="BH398" s="6">
        <f>VLOOKUP(A398, ALL_AP_DATA!$A$2:$D$3600, 3, FALSE)</f>
        <v>839</v>
      </c>
      <c r="BI398" s="6">
        <f>VLOOKUP(A398, ALL_AP_DATA!$A$2:$E$3600, 5, FALSE)</f>
        <v>10199</v>
      </c>
      <c r="BJ398" s="6">
        <f t="shared" si="33"/>
        <v>7.2954220314735334</v>
      </c>
      <c r="BK398" s="6">
        <f t="shared" si="38"/>
        <v>0.60014306151645203</v>
      </c>
    </row>
    <row r="399" spans="1:63" ht="15.75" customHeight="1" x14ac:dyDescent="0.25">
      <c r="A399" s="6" t="s">
        <v>1234</v>
      </c>
      <c r="B399" s="6" t="s">
        <v>64</v>
      </c>
      <c r="C399" s="6">
        <v>4</v>
      </c>
      <c r="D399" s="6">
        <v>95</v>
      </c>
      <c r="E399" s="6">
        <v>19</v>
      </c>
      <c r="F399" s="6">
        <v>828</v>
      </c>
      <c r="G399" s="6">
        <v>0.41849999999999998</v>
      </c>
      <c r="H399" s="6">
        <v>0.67859999999999998</v>
      </c>
      <c r="I399" s="6">
        <v>0.57340000000000002</v>
      </c>
      <c r="Q399" s="6">
        <v>3</v>
      </c>
      <c r="R399" s="6">
        <v>8</v>
      </c>
      <c r="S399" s="6">
        <v>9</v>
      </c>
      <c r="T399" s="6">
        <v>430</v>
      </c>
      <c r="U399" s="6">
        <v>3.5200000000000002E-2</v>
      </c>
      <c r="V399" s="6">
        <v>0.32140000000000002</v>
      </c>
      <c r="W399" s="6">
        <v>0.29780000000000001</v>
      </c>
      <c r="X399" s="6">
        <v>13</v>
      </c>
      <c r="Y399" s="6">
        <v>131</v>
      </c>
      <c r="Z399" s="6">
        <v>23</v>
      </c>
      <c r="AA399" s="6">
        <v>933</v>
      </c>
      <c r="AB399" s="6">
        <v>0.57709999999999995</v>
      </c>
      <c r="AC399" s="6">
        <v>0.82140000000000002</v>
      </c>
      <c r="AD399" s="6">
        <v>0.64610000000000001</v>
      </c>
      <c r="AE399" s="6">
        <v>14</v>
      </c>
      <c r="AF399" s="6">
        <v>126</v>
      </c>
      <c r="AG399" s="6">
        <v>19</v>
      </c>
      <c r="AH399" s="6">
        <v>927</v>
      </c>
      <c r="AI399" s="6">
        <v>0.55510000000000004</v>
      </c>
      <c r="AJ399" s="6">
        <v>0.67859999999999998</v>
      </c>
      <c r="AK399" s="6">
        <v>0.64200000000000002</v>
      </c>
      <c r="AT399" s="6">
        <f t="shared" si="27"/>
        <v>8.715789473684211</v>
      </c>
      <c r="AU399" s="6" t="str">
        <f t="shared" si="28"/>
        <v/>
      </c>
      <c r="AV399" s="6">
        <f t="shared" si="29"/>
        <v>53.75</v>
      </c>
      <c r="AW399" s="7">
        <f t="shared" si="30"/>
        <v>7.1221374045801529</v>
      </c>
      <c r="AX399" s="6">
        <f t="shared" si="31"/>
        <v>7.3571428571428568</v>
      </c>
      <c r="AY399" s="6" t="str">
        <f t="shared" si="32"/>
        <v/>
      </c>
      <c r="BA399" s="6">
        <f>VLOOKUP(A399, ALL_AP_DATA!$A$2:$F$3600, 6, FALSE)</f>
        <v>227</v>
      </c>
      <c r="BB399" s="6" t="e">
        <f t="shared" ca="1" si="34"/>
        <v>#NAME?</v>
      </c>
      <c r="BC399" s="6">
        <f>VLOOKUP(A399,projmetadata!$A$2:$D$2036, 4, FALSE)</f>
        <v>21007</v>
      </c>
      <c r="BE399" s="9" t="e">
        <f t="shared" ca="1" si="35"/>
        <v>#NAME?</v>
      </c>
      <c r="BF399" s="6" t="e">
        <f t="shared" ca="1" si="36"/>
        <v>#NAME?</v>
      </c>
      <c r="BG399" s="6">
        <f t="shared" si="37"/>
        <v>6.8738991764649884E-2</v>
      </c>
      <c r="BH399" s="6">
        <f>VLOOKUP(A399, ALL_AP_DATA!$A$2:$D$3600, 3, FALSE)</f>
        <v>156</v>
      </c>
      <c r="BI399" s="6">
        <f>VLOOKUP(A399, ALL_AP_DATA!$A$2:$E$3600, 5, FALSE)</f>
        <v>1444</v>
      </c>
      <c r="BJ399" s="6">
        <f t="shared" si="33"/>
        <v>6.3612334801762112</v>
      </c>
      <c r="BK399" s="6">
        <f t="shared" si="38"/>
        <v>0.68722466960352424</v>
      </c>
    </row>
    <row r="400" spans="1:63" ht="15.75" customHeight="1" x14ac:dyDescent="0.25">
      <c r="A400" s="6" t="s">
        <v>744</v>
      </c>
      <c r="B400" s="6" t="s">
        <v>64</v>
      </c>
      <c r="C400" s="6">
        <v>4</v>
      </c>
      <c r="D400" s="6">
        <v>8</v>
      </c>
      <c r="E400" s="6">
        <v>11</v>
      </c>
      <c r="F400" s="6">
        <v>254</v>
      </c>
      <c r="G400" s="6">
        <v>4.9099999999999998E-2</v>
      </c>
      <c r="H400" s="6">
        <v>0.40739999999999998</v>
      </c>
      <c r="I400" s="6">
        <v>0.249</v>
      </c>
      <c r="Q400" s="6">
        <v>3</v>
      </c>
      <c r="R400" s="6">
        <v>22</v>
      </c>
      <c r="S400" s="6">
        <v>11</v>
      </c>
      <c r="T400" s="6">
        <v>422</v>
      </c>
      <c r="U400" s="6">
        <v>0.13500000000000001</v>
      </c>
      <c r="V400" s="6">
        <v>0.40739999999999998</v>
      </c>
      <c r="W400" s="6">
        <v>0.41370000000000001</v>
      </c>
      <c r="X400" s="6">
        <v>4</v>
      </c>
      <c r="Y400" s="6">
        <v>21</v>
      </c>
      <c r="Z400" s="6">
        <v>13</v>
      </c>
      <c r="AA400" s="6">
        <v>302</v>
      </c>
      <c r="AB400" s="6">
        <v>0.1288</v>
      </c>
      <c r="AC400" s="6">
        <v>0.48149999999999998</v>
      </c>
      <c r="AD400" s="6">
        <v>0.29609999999999997</v>
      </c>
      <c r="AE400" s="6">
        <v>3</v>
      </c>
      <c r="AF400" s="6">
        <v>9</v>
      </c>
      <c r="AG400" s="6">
        <v>5</v>
      </c>
      <c r="AH400" s="6">
        <v>58</v>
      </c>
      <c r="AI400" s="6">
        <v>5.5199999999999999E-2</v>
      </c>
      <c r="AJ400" s="6">
        <v>0.1852</v>
      </c>
      <c r="AK400" s="6">
        <v>5.6899999999999999E-2</v>
      </c>
      <c r="AL400" s="6">
        <v>1</v>
      </c>
      <c r="AM400" s="6">
        <v>14</v>
      </c>
      <c r="AN400" s="6">
        <v>6</v>
      </c>
      <c r="AO400" s="6">
        <v>155</v>
      </c>
      <c r="AP400" s="6">
        <v>8.5900000000000004E-2</v>
      </c>
      <c r="AQ400" s="6">
        <v>0.22220000000000001</v>
      </c>
      <c r="AR400" s="6">
        <v>0.152</v>
      </c>
      <c r="AT400" s="6">
        <f t="shared" si="27"/>
        <v>31.75</v>
      </c>
      <c r="AU400" s="6" t="str">
        <f t="shared" si="28"/>
        <v/>
      </c>
      <c r="AV400" s="6">
        <f t="shared" si="29"/>
        <v>19.181818181818183</v>
      </c>
      <c r="AW400" s="7">
        <f t="shared" si="30"/>
        <v>14.380952380952381</v>
      </c>
      <c r="AX400" s="6">
        <f t="shared" si="31"/>
        <v>6.4444444444444446</v>
      </c>
      <c r="AY400" s="6">
        <f t="shared" si="32"/>
        <v>11.071428571428571</v>
      </c>
      <c r="BA400" s="6">
        <f>VLOOKUP(A400, ALL_AP_DATA!$A$2:$F$3600, 6, FALSE)</f>
        <v>163</v>
      </c>
      <c r="BB400" s="6" t="e">
        <f t="shared" ca="1" si="34"/>
        <v>#NAME?</v>
      </c>
      <c r="BC400" s="6">
        <f>VLOOKUP(A400,projmetadata!$A$2:$D$2036, 4, FALSE)</f>
        <v>14824</v>
      </c>
      <c r="BE400" s="9" t="e">
        <f t="shared" ca="1" si="35"/>
        <v>#NAME?</v>
      </c>
      <c r="BF400" s="6" t="e">
        <f t="shared" ca="1" si="36"/>
        <v>#NAME?</v>
      </c>
      <c r="BG400" s="6">
        <f t="shared" si="37"/>
        <v>6.8807339449541288E-2</v>
      </c>
      <c r="BH400" s="6">
        <f>VLOOKUP(A400, ALL_AP_DATA!$A$2:$D$3600, 3, FALSE)</f>
        <v>46</v>
      </c>
      <c r="BI400" s="6">
        <f>VLOOKUP(A400, ALL_AP_DATA!$A$2:$E$3600, 5, FALSE)</f>
        <v>1020</v>
      </c>
      <c r="BJ400" s="6">
        <f t="shared" si="33"/>
        <v>6.257668711656442</v>
      </c>
      <c r="BK400" s="6">
        <f t="shared" si="38"/>
        <v>0.2822085889570552</v>
      </c>
    </row>
    <row r="401" spans="1:63" ht="15.75" customHeight="1" x14ac:dyDescent="0.25">
      <c r="A401" s="6" t="s">
        <v>1184</v>
      </c>
      <c r="B401" s="6" t="s">
        <v>64</v>
      </c>
      <c r="C401" s="6">
        <v>2</v>
      </c>
      <c r="D401" s="6">
        <v>11</v>
      </c>
      <c r="E401" s="6">
        <v>19</v>
      </c>
      <c r="F401" s="6">
        <v>485</v>
      </c>
      <c r="G401" s="6">
        <v>3.9E-2</v>
      </c>
      <c r="H401" s="6">
        <v>0.76</v>
      </c>
      <c r="I401" s="6">
        <v>0.26600000000000001</v>
      </c>
      <c r="Q401" s="6">
        <v>3</v>
      </c>
      <c r="R401" s="6">
        <v>7</v>
      </c>
      <c r="S401" s="6">
        <v>7</v>
      </c>
      <c r="T401" s="6">
        <v>300</v>
      </c>
      <c r="U401" s="6">
        <v>2.4799999999999999E-2</v>
      </c>
      <c r="V401" s="6">
        <v>0.28000000000000003</v>
      </c>
      <c r="W401" s="6">
        <v>0.1646</v>
      </c>
      <c r="X401" s="6">
        <v>2</v>
      </c>
      <c r="Y401" s="6">
        <v>32</v>
      </c>
      <c r="Z401" s="6">
        <v>4</v>
      </c>
      <c r="AA401" s="6">
        <v>95</v>
      </c>
      <c r="AB401" s="6">
        <v>0.1135</v>
      </c>
      <c r="AC401" s="6">
        <v>0.16</v>
      </c>
      <c r="AD401" s="6">
        <v>5.21E-2</v>
      </c>
      <c r="AE401" s="6">
        <v>5</v>
      </c>
      <c r="AF401" s="6">
        <v>48</v>
      </c>
      <c r="AG401" s="6">
        <v>22</v>
      </c>
      <c r="AH401" s="6">
        <v>1049</v>
      </c>
      <c r="AI401" s="6">
        <v>0.17019999999999999</v>
      </c>
      <c r="AJ401" s="6">
        <v>0.88</v>
      </c>
      <c r="AK401" s="6">
        <v>0.57540000000000002</v>
      </c>
      <c r="AT401" s="6">
        <f t="shared" si="27"/>
        <v>44.090909090909093</v>
      </c>
      <c r="AU401" s="6" t="str">
        <f t="shared" si="28"/>
        <v/>
      </c>
      <c r="AV401" s="6">
        <f t="shared" si="29"/>
        <v>42.857142857142854</v>
      </c>
      <c r="AW401" s="7">
        <f t="shared" si="30"/>
        <v>2.96875</v>
      </c>
      <c r="AX401" s="6">
        <f t="shared" si="31"/>
        <v>21.854166666666668</v>
      </c>
      <c r="AY401" s="6" t="str">
        <f t="shared" si="32"/>
        <v/>
      </c>
      <c r="BA401" s="6">
        <f>VLOOKUP(A401, ALL_AP_DATA!$A$2:$F$3600, 6, FALSE)</f>
        <v>282</v>
      </c>
      <c r="BB401" s="6" t="e">
        <f t="shared" ca="1" si="34"/>
        <v>#NAME?</v>
      </c>
      <c r="BC401" s="6">
        <f>VLOOKUP(A401,projmetadata!$A$2:$D$2036, 4, FALSE)</f>
        <v>26496</v>
      </c>
      <c r="BE401" s="9" t="e">
        <f t="shared" ca="1" si="35"/>
        <v>#NAME?</v>
      </c>
      <c r="BF401" s="6" t="e">
        <f t="shared" ca="1" si="36"/>
        <v>#NAME?</v>
      </c>
      <c r="BG401" s="6">
        <f t="shared" si="37"/>
        <v>6.8802838164251201E-2</v>
      </c>
      <c r="BH401" s="6">
        <f>VLOOKUP(A401, ALL_AP_DATA!$A$2:$D$3600, 3, FALSE)</f>
        <v>80</v>
      </c>
      <c r="BI401" s="6">
        <f>VLOOKUP(A401, ALL_AP_DATA!$A$2:$E$3600, 5, FALSE)</f>
        <v>1823</v>
      </c>
      <c r="BJ401" s="6">
        <f t="shared" si="33"/>
        <v>6.4645390070921982</v>
      </c>
      <c r="BK401" s="6">
        <f t="shared" si="38"/>
        <v>0.28368794326241137</v>
      </c>
    </row>
    <row r="402" spans="1:63" ht="15.75" customHeight="1" x14ac:dyDescent="0.25">
      <c r="A402" s="6" t="s">
        <v>65</v>
      </c>
      <c r="B402" s="6" t="s">
        <v>64</v>
      </c>
      <c r="C402" s="6">
        <v>15</v>
      </c>
      <c r="D402" s="6">
        <v>531</v>
      </c>
      <c r="E402" s="6">
        <v>45</v>
      </c>
      <c r="F402" s="6">
        <v>2216</v>
      </c>
      <c r="G402" s="6">
        <v>0.18479999999999999</v>
      </c>
      <c r="H402" s="6">
        <v>0.54220000000000002</v>
      </c>
      <c r="I402" s="6">
        <v>0.1762</v>
      </c>
      <c r="Q402" s="6">
        <v>10</v>
      </c>
      <c r="R402" s="6">
        <v>40</v>
      </c>
      <c r="S402" s="6">
        <v>47</v>
      </c>
      <c r="T402" s="6">
        <v>4818</v>
      </c>
      <c r="U402" s="6">
        <v>1.3899999999999999E-2</v>
      </c>
      <c r="V402" s="6">
        <v>0.56630000000000003</v>
      </c>
      <c r="W402" s="6">
        <v>0.3831</v>
      </c>
      <c r="X402" s="6">
        <v>130</v>
      </c>
      <c r="Y402" s="6">
        <v>954</v>
      </c>
      <c r="Z402" s="6">
        <v>50</v>
      </c>
      <c r="AA402" s="6">
        <v>3432</v>
      </c>
      <c r="AB402" s="6">
        <v>0.33189999999999997</v>
      </c>
      <c r="AC402" s="6">
        <v>0.60240000000000005</v>
      </c>
      <c r="AD402" s="6">
        <v>0.27289999999999998</v>
      </c>
      <c r="AE402" s="6">
        <v>328</v>
      </c>
      <c r="AF402" s="6">
        <v>1590</v>
      </c>
      <c r="AG402" s="6">
        <v>67</v>
      </c>
      <c r="AH402" s="6">
        <v>8925</v>
      </c>
      <c r="AI402" s="6">
        <v>0.55320000000000003</v>
      </c>
      <c r="AJ402" s="6">
        <v>0.80720000000000003</v>
      </c>
      <c r="AK402" s="6">
        <v>0.70960000000000001</v>
      </c>
      <c r="AT402" s="6">
        <f t="shared" si="27"/>
        <v>4.1732580037664784</v>
      </c>
      <c r="AU402" s="6" t="str">
        <f t="shared" si="28"/>
        <v/>
      </c>
      <c r="AV402" s="6">
        <f t="shared" si="29"/>
        <v>120.45</v>
      </c>
      <c r="AW402" s="7">
        <f t="shared" si="30"/>
        <v>3.5974842767295598</v>
      </c>
      <c r="AX402" s="6">
        <f t="shared" si="31"/>
        <v>5.6132075471698117</v>
      </c>
      <c r="AY402" s="6" t="str">
        <f t="shared" si="32"/>
        <v/>
      </c>
      <c r="BA402" s="6">
        <f>VLOOKUP(A402, ALL_AP_DATA!$A$2:$F$3600, 6, FALSE)</f>
        <v>2874</v>
      </c>
      <c r="BB402" s="6" t="e">
        <f t="shared" ca="1" si="34"/>
        <v>#NAME?</v>
      </c>
      <c r="BC402" s="6">
        <f>VLOOKUP(A402,projmetadata!$A$2:$D$2036, 4, FALSE)</f>
        <v>182246</v>
      </c>
      <c r="BE402" s="9" t="e">
        <f t="shared" ca="1" si="35"/>
        <v>#NAME?</v>
      </c>
      <c r="BF402" s="6" t="e">
        <f t="shared" ca="1" si="36"/>
        <v>#NAME?</v>
      </c>
      <c r="BG402" s="6">
        <f t="shared" si="37"/>
        <v>6.9011116842070605E-2</v>
      </c>
      <c r="BH402" s="6">
        <f>VLOOKUP(A402, ALL_AP_DATA!$A$2:$D$3600, 3, FALSE)</f>
        <v>1905</v>
      </c>
      <c r="BI402" s="6">
        <f>VLOOKUP(A402, ALL_AP_DATA!$A$2:$E$3600, 5, FALSE)</f>
        <v>12577</v>
      </c>
      <c r="BJ402" s="6">
        <f t="shared" si="33"/>
        <v>4.3761308281141265</v>
      </c>
      <c r="BK402" s="6">
        <f t="shared" si="38"/>
        <v>0.66283924843423803</v>
      </c>
    </row>
    <row r="403" spans="1:63" ht="15.75" customHeight="1" x14ac:dyDescent="0.25">
      <c r="A403" s="6" t="s">
        <v>1208</v>
      </c>
      <c r="B403" s="6" t="s">
        <v>64</v>
      </c>
      <c r="C403" s="6">
        <v>26</v>
      </c>
      <c r="D403" s="6">
        <v>448</v>
      </c>
      <c r="E403" s="6">
        <v>24</v>
      </c>
      <c r="F403" s="6">
        <v>4243</v>
      </c>
      <c r="G403" s="6">
        <v>0.3009</v>
      </c>
      <c r="H403" s="6">
        <v>0.72729999999999995</v>
      </c>
      <c r="I403" s="6">
        <v>0.3634</v>
      </c>
      <c r="Q403" s="6">
        <v>8</v>
      </c>
      <c r="R403" s="6">
        <v>32</v>
      </c>
      <c r="S403" s="6">
        <v>20</v>
      </c>
      <c r="T403" s="6">
        <v>8154</v>
      </c>
      <c r="U403" s="6">
        <v>2.1499999999999998E-2</v>
      </c>
      <c r="V403" s="6">
        <v>0.60609999999999997</v>
      </c>
      <c r="W403" s="6">
        <v>0.69840000000000002</v>
      </c>
      <c r="X403" s="6">
        <v>113</v>
      </c>
      <c r="Y403" s="6">
        <v>765</v>
      </c>
      <c r="Z403" s="6">
        <v>29</v>
      </c>
      <c r="AA403" s="6">
        <v>8930</v>
      </c>
      <c r="AB403" s="6">
        <v>0.51380000000000003</v>
      </c>
      <c r="AC403" s="6">
        <v>0.87880000000000003</v>
      </c>
      <c r="AD403" s="6">
        <v>0.76480000000000004</v>
      </c>
      <c r="AE403" s="6">
        <v>50</v>
      </c>
      <c r="AF403" s="6">
        <v>436</v>
      </c>
      <c r="AG403" s="6">
        <v>24</v>
      </c>
      <c r="AH403" s="6">
        <v>6354</v>
      </c>
      <c r="AI403" s="6">
        <v>0.2928</v>
      </c>
      <c r="AJ403" s="6">
        <v>0.72729999999999995</v>
      </c>
      <c r="AK403" s="6">
        <v>0.54420000000000002</v>
      </c>
      <c r="AT403" s="6">
        <f t="shared" si="27"/>
        <v>9.4709821428571423</v>
      </c>
      <c r="AU403" s="6" t="str">
        <f t="shared" si="28"/>
        <v/>
      </c>
      <c r="AV403" s="6">
        <f t="shared" si="29"/>
        <v>254.8125</v>
      </c>
      <c r="AW403" s="7">
        <f t="shared" si="30"/>
        <v>11.673202614379084</v>
      </c>
      <c r="AX403" s="6">
        <f t="shared" si="31"/>
        <v>14.573394495412844</v>
      </c>
      <c r="AY403" s="6" t="str">
        <f t="shared" si="32"/>
        <v/>
      </c>
      <c r="BA403" s="6">
        <f>VLOOKUP(A403, ALL_AP_DATA!$A$2:$F$3600, 6, FALSE)</f>
        <v>1489</v>
      </c>
      <c r="BB403" s="6" t="e">
        <f t="shared" ca="1" si="34"/>
        <v>#NAME?</v>
      </c>
      <c r="BC403" s="6">
        <f>VLOOKUP(A403,projmetadata!$A$2:$D$2036, 4, FALSE)</f>
        <v>169127</v>
      </c>
      <c r="BE403" s="9" t="e">
        <f t="shared" ca="1" si="35"/>
        <v>#NAME?</v>
      </c>
      <c r="BF403" s="6" t="e">
        <f t="shared" ca="1" si="36"/>
        <v>#NAME?</v>
      </c>
      <c r="BG403" s="6">
        <f t="shared" si="37"/>
        <v>6.9036877612681596E-2</v>
      </c>
      <c r="BH403" s="6">
        <f>VLOOKUP(A403, ALL_AP_DATA!$A$2:$D$3600, 3, FALSE)</f>
        <v>952</v>
      </c>
      <c r="BI403" s="6">
        <f>VLOOKUP(A403, ALL_AP_DATA!$A$2:$E$3600, 5, FALSE)</f>
        <v>11676</v>
      </c>
      <c r="BJ403" s="6">
        <f t="shared" si="33"/>
        <v>7.8415043653458696</v>
      </c>
      <c r="BK403" s="6">
        <f t="shared" si="38"/>
        <v>0.63935527199462727</v>
      </c>
    </row>
    <row r="404" spans="1:63" ht="15.75" customHeight="1" x14ac:dyDescent="0.25">
      <c r="A404" s="6" t="s">
        <v>1116</v>
      </c>
      <c r="B404" s="6" t="s">
        <v>64</v>
      </c>
      <c r="C404" s="6">
        <v>5</v>
      </c>
      <c r="D404" s="6">
        <v>80</v>
      </c>
      <c r="E404" s="6">
        <v>1</v>
      </c>
      <c r="F404" s="6">
        <v>48</v>
      </c>
      <c r="G404" s="6">
        <v>0.45450000000000002</v>
      </c>
      <c r="H404" s="6">
        <v>4.1700000000000001E-2</v>
      </c>
      <c r="I404" s="6">
        <v>2.1299999999999999E-2</v>
      </c>
      <c r="X404" s="6">
        <v>7</v>
      </c>
      <c r="Y404" s="6">
        <v>100</v>
      </c>
      <c r="Z404" s="6">
        <v>1</v>
      </c>
      <c r="AA404" s="6">
        <v>323</v>
      </c>
      <c r="AB404" s="6">
        <v>0.56820000000000004</v>
      </c>
      <c r="AC404" s="6">
        <v>4.1700000000000001E-2</v>
      </c>
      <c r="AD404" s="6">
        <v>0.1434</v>
      </c>
      <c r="AE404" s="6">
        <v>17</v>
      </c>
      <c r="AF404" s="6">
        <v>67</v>
      </c>
      <c r="AG404" s="6">
        <v>24</v>
      </c>
      <c r="AH404" s="6">
        <v>2233</v>
      </c>
      <c r="AI404" s="6">
        <v>0.38069999999999998</v>
      </c>
      <c r="AJ404" s="6">
        <v>1</v>
      </c>
      <c r="AK404" s="6">
        <v>0.99160000000000004</v>
      </c>
      <c r="AT404" s="6">
        <f t="shared" si="27"/>
        <v>0.6</v>
      </c>
      <c r="AU404" s="6" t="str">
        <f t="shared" si="28"/>
        <v/>
      </c>
      <c r="AV404" s="6" t="str">
        <f t="shared" si="29"/>
        <v/>
      </c>
      <c r="AW404" s="7">
        <f t="shared" si="30"/>
        <v>3.23</v>
      </c>
      <c r="AX404" s="6">
        <f t="shared" si="31"/>
        <v>33.328358208955223</v>
      </c>
      <c r="AY404" s="6" t="str">
        <f t="shared" si="32"/>
        <v/>
      </c>
      <c r="BA404" s="6">
        <f>VLOOKUP(A404, ALL_AP_DATA!$A$2:$F$3600, 6, FALSE)</f>
        <v>176</v>
      </c>
      <c r="BB404" s="6" t="e">
        <f t="shared" ca="1" si="34"/>
        <v>#NAME?</v>
      </c>
      <c r="BC404" s="6">
        <f>VLOOKUP(A404,projmetadata!$A$2:$D$2036, 4, FALSE)</f>
        <v>32571</v>
      </c>
      <c r="BE404" s="9" t="e">
        <f t="shared" ca="1" si="35"/>
        <v>#NAME?</v>
      </c>
      <c r="BF404" s="6" t="e">
        <f t="shared" ca="1" si="36"/>
        <v>#NAME?</v>
      </c>
      <c r="BG404" s="6">
        <f t="shared" si="37"/>
        <v>6.9141260630622328E-2</v>
      </c>
      <c r="BH404" s="6">
        <f>VLOOKUP(A404, ALL_AP_DATA!$A$2:$D$3600, 3, FALSE)</f>
        <v>135</v>
      </c>
      <c r="BI404" s="6">
        <f>VLOOKUP(A404, ALL_AP_DATA!$A$2:$E$3600, 5, FALSE)</f>
        <v>2252</v>
      </c>
      <c r="BJ404" s="6">
        <f t="shared" si="33"/>
        <v>12.795454545454545</v>
      </c>
      <c r="BK404" s="6">
        <f t="shared" si="38"/>
        <v>0.76704545454545459</v>
      </c>
    </row>
    <row r="405" spans="1:63" ht="15.75" customHeight="1" x14ac:dyDescent="0.25">
      <c r="A405" s="6" t="s">
        <v>139</v>
      </c>
      <c r="B405" s="6" t="s">
        <v>64</v>
      </c>
      <c r="C405" s="6">
        <v>4</v>
      </c>
      <c r="D405" s="6">
        <v>49</v>
      </c>
      <c r="E405" s="6">
        <v>16</v>
      </c>
      <c r="F405" s="6">
        <v>738</v>
      </c>
      <c r="G405" s="6">
        <v>0.41880000000000001</v>
      </c>
      <c r="H405" s="6">
        <v>0.64</v>
      </c>
      <c r="I405" s="6">
        <v>0.7137</v>
      </c>
      <c r="Q405" s="6">
        <v>2</v>
      </c>
      <c r="R405" s="6">
        <v>5</v>
      </c>
      <c r="S405" s="6">
        <v>5</v>
      </c>
      <c r="T405" s="6">
        <v>159</v>
      </c>
      <c r="U405" s="6">
        <v>4.2700000000000002E-2</v>
      </c>
      <c r="V405" s="6">
        <v>0.2</v>
      </c>
      <c r="W405" s="6">
        <v>0.15379999999999999</v>
      </c>
      <c r="X405" s="6">
        <v>20</v>
      </c>
      <c r="Y405" s="6">
        <v>76</v>
      </c>
      <c r="Z405" s="6">
        <v>22</v>
      </c>
      <c r="AA405" s="6">
        <v>744</v>
      </c>
      <c r="AB405" s="6">
        <v>0.64959999999999996</v>
      </c>
      <c r="AC405" s="6">
        <v>0.88</v>
      </c>
      <c r="AD405" s="6">
        <v>0.71950000000000003</v>
      </c>
      <c r="AE405" s="6">
        <v>13</v>
      </c>
      <c r="AF405" s="6">
        <v>40</v>
      </c>
      <c r="AG405" s="6">
        <v>6</v>
      </c>
      <c r="AH405" s="6">
        <v>117</v>
      </c>
      <c r="AI405" s="6">
        <v>0.34189999999999998</v>
      </c>
      <c r="AJ405" s="6">
        <v>0.24</v>
      </c>
      <c r="AK405" s="6">
        <v>0.1132</v>
      </c>
      <c r="AT405" s="6">
        <f t="shared" si="27"/>
        <v>15.061224489795919</v>
      </c>
      <c r="AU405" s="6" t="str">
        <f t="shared" si="28"/>
        <v/>
      </c>
      <c r="AV405" s="6">
        <f t="shared" si="29"/>
        <v>31.8</v>
      </c>
      <c r="AW405" s="7">
        <f t="shared" si="30"/>
        <v>9.7894736842105257</v>
      </c>
      <c r="AX405" s="6">
        <f t="shared" si="31"/>
        <v>2.9249999999999998</v>
      </c>
      <c r="AY405" s="6" t="str">
        <f t="shared" si="32"/>
        <v/>
      </c>
      <c r="BA405" s="6">
        <f>VLOOKUP(A405, ALL_AP_DATA!$A$2:$F$3600, 6, FALSE)</f>
        <v>117</v>
      </c>
      <c r="BB405" s="6" t="e">
        <f t="shared" ca="1" si="34"/>
        <v>#NAME?</v>
      </c>
      <c r="BC405" s="6">
        <f>VLOOKUP(A405,projmetadata!$A$2:$D$2036, 4, FALSE)</f>
        <v>14937</v>
      </c>
      <c r="BE405" s="9" t="e">
        <f t="shared" ca="1" si="35"/>
        <v>#NAME?</v>
      </c>
      <c r="BF405" s="6" t="e">
        <f t="shared" ca="1" si="36"/>
        <v>#NAME?</v>
      </c>
      <c r="BG405" s="6">
        <f t="shared" si="37"/>
        <v>6.9224074446006562E-2</v>
      </c>
      <c r="BH405" s="6">
        <f>VLOOKUP(A405, ALL_AP_DATA!$A$2:$D$3600, 3, FALSE)</f>
        <v>89</v>
      </c>
      <c r="BI405" s="6">
        <f>VLOOKUP(A405, ALL_AP_DATA!$A$2:$E$3600, 5, FALSE)</f>
        <v>1034</v>
      </c>
      <c r="BJ405" s="6">
        <f t="shared" si="33"/>
        <v>8.8376068376068382</v>
      </c>
      <c r="BK405" s="6">
        <f t="shared" si="38"/>
        <v>0.76068376068376065</v>
      </c>
    </row>
    <row r="406" spans="1:63" ht="15.75" customHeight="1" x14ac:dyDescent="0.25">
      <c r="A406" s="6" t="s">
        <v>1421</v>
      </c>
      <c r="B406" s="6" t="s">
        <v>64</v>
      </c>
      <c r="Q406" s="6">
        <v>1</v>
      </c>
      <c r="R406" s="6">
        <v>3</v>
      </c>
      <c r="S406" s="6">
        <v>2</v>
      </c>
      <c r="T406" s="6">
        <v>162</v>
      </c>
      <c r="U406" s="6">
        <v>2.5600000000000001E-2</v>
      </c>
      <c r="V406" s="6">
        <v>1</v>
      </c>
      <c r="W406" s="6">
        <v>0.78259999999999996</v>
      </c>
      <c r="AE406" s="6">
        <v>3</v>
      </c>
      <c r="AF406" s="6">
        <v>9</v>
      </c>
      <c r="AG406" s="6">
        <v>2</v>
      </c>
      <c r="AH406" s="6">
        <v>129</v>
      </c>
      <c r="AI406" s="6">
        <v>7.6899999999999996E-2</v>
      </c>
      <c r="AJ406" s="6">
        <v>1</v>
      </c>
      <c r="AK406" s="6">
        <v>0.62319999999999998</v>
      </c>
      <c r="AT406" s="6" t="str">
        <f t="shared" si="27"/>
        <v/>
      </c>
      <c r="AU406" s="6" t="str">
        <f t="shared" si="28"/>
        <v/>
      </c>
      <c r="AV406" s="6">
        <f t="shared" si="29"/>
        <v>54</v>
      </c>
      <c r="AW406" s="7" t="str">
        <f t="shared" si="30"/>
        <v/>
      </c>
      <c r="AX406" s="6">
        <f t="shared" si="31"/>
        <v>14.333333333333334</v>
      </c>
      <c r="AY406" s="6" t="str">
        <f t="shared" si="32"/>
        <v/>
      </c>
      <c r="BA406" s="6">
        <f>VLOOKUP(A406, ALL_AP_DATA!$A$2:$F$3600, 6, FALSE)</f>
        <v>117</v>
      </c>
      <c r="BB406" s="6" t="e">
        <f t="shared" ca="1" si="34"/>
        <v>#NAME?</v>
      </c>
      <c r="BC406" s="6">
        <f>VLOOKUP(A406,projmetadata!$A$2:$D$2036, 4, FALSE)</f>
        <v>2971</v>
      </c>
      <c r="BE406" s="9" t="e">
        <f t="shared" ca="1" si="35"/>
        <v>#NAME?</v>
      </c>
      <c r="BF406" s="6" t="e">
        <f t="shared" ca="1" si="36"/>
        <v>#NAME?</v>
      </c>
      <c r="BG406" s="6">
        <f t="shared" si="37"/>
        <v>6.9673510602490746E-2</v>
      </c>
      <c r="BH406" s="6">
        <f>VLOOKUP(A406, ALL_AP_DATA!$A$2:$D$3600, 3, FALSE)</f>
        <v>10</v>
      </c>
      <c r="BI406" s="6">
        <f>VLOOKUP(A406, ALL_AP_DATA!$A$2:$E$3600, 5, FALSE)</f>
        <v>207</v>
      </c>
      <c r="BJ406" s="6">
        <f t="shared" si="33"/>
        <v>1.7692307692307692</v>
      </c>
      <c r="BK406" s="6">
        <f t="shared" si="38"/>
        <v>8.5470085470085472E-2</v>
      </c>
    </row>
    <row r="407" spans="1:63" ht="15.75" customHeight="1" x14ac:dyDescent="0.25">
      <c r="A407" s="6" t="s">
        <v>797</v>
      </c>
      <c r="B407" s="6" t="s">
        <v>64</v>
      </c>
      <c r="C407" s="6">
        <v>2</v>
      </c>
      <c r="D407" s="6">
        <v>4</v>
      </c>
      <c r="E407" s="6">
        <v>0</v>
      </c>
      <c r="F407" s="6">
        <v>0</v>
      </c>
      <c r="G407" s="6">
        <v>3.15E-2</v>
      </c>
      <c r="H407" s="6">
        <v>0</v>
      </c>
      <c r="I407" s="6">
        <v>0</v>
      </c>
      <c r="Q407" s="6">
        <v>1</v>
      </c>
      <c r="R407" s="6">
        <v>3</v>
      </c>
      <c r="S407" s="6">
        <v>4</v>
      </c>
      <c r="T407" s="6">
        <v>281</v>
      </c>
      <c r="U407" s="6">
        <v>2.3599999999999999E-2</v>
      </c>
      <c r="V407" s="6">
        <v>1</v>
      </c>
      <c r="W407" s="6">
        <v>0.90939999999999999</v>
      </c>
      <c r="X407" s="6">
        <v>4</v>
      </c>
      <c r="Y407" s="6">
        <v>42</v>
      </c>
      <c r="Z407" s="6">
        <v>1</v>
      </c>
      <c r="AA407" s="6">
        <v>28</v>
      </c>
      <c r="AB407" s="6">
        <v>0.33069999999999999</v>
      </c>
      <c r="AC407" s="6">
        <v>0.25</v>
      </c>
      <c r="AD407" s="6">
        <v>9.06E-2</v>
      </c>
      <c r="AE407" s="6">
        <v>2</v>
      </c>
      <c r="AF407" s="6">
        <v>15</v>
      </c>
      <c r="AG407" s="6">
        <v>0</v>
      </c>
      <c r="AH407" s="6">
        <v>0</v>
      </c>
      <c r="AI407" s="6">
        <v>0.1181</v>
      </c>
      <c r="AJ407" s="6">
        <v>0</v>
      </c>
      <c r="AK407" s="6">
        <v>0</v>
      </c>
      <c r="AT407" s="6">
        <f t="shared" si="27"/>
        <v>0</v>
      </c>
      <c r="AU407" s="6" t="str">
        <f t="shared" si="28"/>
        <v/>
      </c>
      <c r="AV407" s="6">
        <f t="shared" si="29"/>
        <v>93.666666666666671</v>
      </c>
      <c r="AW407" s="7">
        <f t="shared" si="30"/>
        <v>0.66666666666666663</v>
      </c>
      <c r="AX407" s="6">
        <f t="shared" si="31"/>
        <v>0</v>
      </c>
      <c r="AY407" s="6" t="str">
        <f t="shared" si="32"/>
        <v/>
      </c>
      <c r="BA407" s="6">
        <f>VLOOKUP(A407, ALL_AP_DATA!$A$2:$F$3600, 6, FALSE)</f>
        <v>127</v>
      </c>
      <c r="BB407" s="6" t="e">
        <f t="shared" ca="1" si="34"/>
        <v>#NAME?</v>
      </c>
      <c r="BC407" s="6">
        <f>VLOOKUP(A407,projmetadata!$A$2:$D$2036, 4, FALSE)</f>
        <v>4418</v>
      </c>
      <c r="BE407" s="9" t="e">
        <f t="shared" ca="1" si="35"/>
        <v>#NAME?</v>
      </c>
      <c r="BF407" s="6" t="e">
        <f t="shared" ca="1" si="36"/>
        <v>#NAME?</v>
      </c>
      <c r="BG407" s="6">
        <f t="shared" si="37"/>
        <v>6.9941149841557262E-2</v>
      </c>
      <c r="BH407" s="6">
        <f>VLOOKUP(A407, ALL_AP_DATA!$A$2:$D$3600, 3, FALSE)</f>
        <v>49</v>
      </c>
      <c r="BI407" s="6">
        <f>VLOOKUP(A407, ALL_AP_DATA!$A$2:$E$3600, 5, FALSE)</f>
        <v>309</v>
      </c>
      <c r="BJ407" s="6">
        <f t="shared" si="33"/>
        <v>2.4330708661417324</v>
      </c>
      <c r="BK407" s="6">
        <f t="shared" si="38"/>
        <v>0.38582677165354329</v>
      </c>
    </row>
    <row r="408" spans="1:63" ht="15.75" customHeight="1" x14ac:dyDescent="0.25">
      <c r="A408" s="6" t="s">
        <v>523</v>
      </c>
      <c r="B408" s="6" t="s">
        <v>64</v>
      </c>
      <c r="C408" s="6">
        <v>1</v>
      </c>
      <c r="D408" s="6">
        <v>17</v>
      </c>
      <c r="E408" s="6">
        <v>1</v>
      </c>
      <c r="F408" s="6">
        <v>5</v>
      </c>
      <c r="G408" s="6">
        <v>8.1699999999999995E-2</v>
      </c>
      <c r="H408" s="6">
        <v>0.16669999999999999</v>
      </c>
      <c r="I408" s="6">
        <v>3.8999999999999998E-3</v>
      </c>
      <c r="Q408" s="6">
        <v>3</v>
      </c>
      <c r="R408" s="6">
        <v>12</v>
      </c>
      <c r="S408" s="6">
        <v>4</v>
      </c>
      <c r="T408" s="6">
        <v>854</v>
      </c>
      <c r="U408" s="6">
        <v>5.7700000000000001E-2</v>
      </c>
      <c r="V408" s="6">
        <v>0.66669999999999996</v>
      </c>
      <c r="W408" s="6">
        <v>0.67090000000000005</v>
      </c>
      <c r="X408" s="6">
        <v>6</v>
      </c>
      <c r="Y408" s="6">
        <v>81</v>
      </c>
      <c r="Z408" s="6">
        <v>6</v>
      </c>
      <c r="AA408" s="6">
        <v>795</v>
      </c>
      <c r="AB408" s="6">
        <v>0.38940000000000002</v>
      </c>
      <c r="AC408" s="6">
        <v>1</v>
      </c>
      <c r="AD408" s="6">
        <v>0.62450000000000006</v>
      </c>
      <c r="AE408" s="6">
        <v>18</v>
      </c>
      <c r="AF408" s="6">
        <v>79</v>
      </c>
      <c r="AG408" s="6">
        <v>4</v>
      </c>
      <c r="AH408" s="6">
        <v>850</v>
      </c>
      <c r="AI408" s="6">
        <v>0.37980000000000003</v>
      </c>
      <c r="AJ408" s="6">
        <v>0.66669999999999996</v>
      </c>
      <c r="AK408" s="6">
        <v>0.66769999999999996</v>
      </c>
      <c r="AL408" s="6">
        <v>1</v>
      </c>
      <c r="AM408" s="6">
        <v>11</v>
      </c>
      <c r="AN408" s="6">
        <v>3</v>
      </c>
      <c r="AO408" s="6">
        <v>850</v>
      </c>
      <c r="AP408" s="6">
        <v>5.2900000000000003E-2</v>
      </c>
      <c r="AQ408" s="6">
        <v>0.5</v>
      </c>
      <c r="AR408" s="6">
        <v>0.66769999999999996</v>
      </c>
      <c r="AT408" s="6">
        <f t="shared" si="27"/>
        <v>0.29411764705882354</v>
      </c>
      <c r="AU408" s="6" t="str">
        <f t="shared" si="28"/>
        <v/>
      </c>
      <c r="AV408" s="6">
        <f t="shared" si="29"/>
        <v>71.166666666666671</v>
      </c>
      <c r="AW408" s="7">
        <f t="shared" si="30"/>
        <v>9.8148148148148149</v>
      </c>
      <c r="AX408" s="6">
        <f t="shared" si="31"/>
        <v>10.759493670886076</v>
      </c>
      <c r="AY408" s="6">
        <f t="shared" si="32"/>
        <v>77.272727272727266</v>
      </c>
      <c r="BA408" s="6">
        <f>VLOOKUP(A408, ALL_AP_DATA!$A$2:$F$3600, 6, FALSE)</f>
        <v>208</v>
      </c>
      <c r="BB408" s="6" t="e">
        <f t="shared" ca="1" si="34"/>
        <v>#NAME?</v>
      </c>
      <c r="BC408" s="6">
        <f>VLOOKUP(A408,projmetadata!$A$2:$D$2036, 4, FALSE)</f>
        <v>18283</v>
      </c>
      <c r="BE408" s="9" t="e">
        <f t="shared" ca="1" si="35"/>
        <v>#NAME?</v>
      </c>
      <c r="BF408" s="6" t="e">
        <f t="shared" ca="1" si="36"/>
        <v>#NAME?</v>
      </c>
      <c r="BG408" s="6">
        <f t="shared" si="37"/>
        <v>6.9627522835420882E-2</v>
      </c>
      <c r="BH408" s="6">
        <f>VLOOKUP(A408, ALL_AP_DATA!$A$2:$D$3600, 3, FALSE)</f>
        <v>118</v>
      </c>
      <c r="BI408" s="6">
        <f>VLOOKUP(A408, ALL_AP_DATA!$A$2:$E$3600, 5, FALSE)</f>
        <v>1273</v>
      </c>
      <c r="BJ408" s="6">
        <f t="shared" si="33"/>
        <v>6.1201923076923075</v>
      </c>
      <c r="BK408" s="6">
        <f t="shared" si="38"/>
        <v>0.56730769230769229</v>
      </c>
    </row>
    <row r="409" spans="1:63" ht="15.75" customHeight="1" x14ac:dyDescent="0.25">
      <c r="A409" s="6" t="s">
        <v>410</v>
      </c>
      <c r="B409" s="6" t="s">
        <v>64</v>
      </c>
      <c r="C409" s="6">
        <v>44</v>
      </c>
      <c r="D409" s="6">
        <v>229</v>
      </c>
      <c r="E409" s="6">
        <v>167</v>
      </c>
      <c r="F409" s="6">
        <v>5634</v>
      </c>
      <c r="G409" s="6">
        <v>9.7900000000000001E-2</v>
      </c>
      <c r="H409" s="6">
        <v>0.59640000000000004</v>
      </c>
      <c r="I409" s="6">
        <v>0.3619</v>
      </c>
      <c r="Q409" s="6">
        <v>12</v>
      </c>
      <c r="R409" s="6">
        <v>37</v>
      </c>
      <c r="S409" s="6">
        <v>113</v>
      </c>
      <c r="T409" s="6">
        <v>4894</v>
      </c>
      <c r="U409" s="6">
        <v>1.5800000000000002E-2</v>
      </c>
      <c r="V409" s="6">
        <v>0.40360000000000001</v>
      </c>
      <c r="W409" s="6">
        <v>0.31440000000000001</v>
      </c>
      <c r="X409" s="6">
        <v>51</v>
      </c>
      <c r="Y409" s="6">
        <v>250</v>
      </c>
      <c r="Z409" s="6">
        <v>173</v>
      </c>
      <c r="AA409" s="6">
        <v>6001</v>
      </c>
      <c r="AB409" s="6">
        <v>0.1069</v>
      </c>
      <c r="AC409" s="6">
        <v>0.6179</v>
      </c>
      <c r="AD409" s="6">
        <v>0.38550000000000001</v>
      </c>
      <c r="AE409" s="6">
        <v>116</v>
      </c>
      <c r="AF409" s="6">
        <v>698</v>
      </c>
      <c r="AG409" s="6">
        <v>225</v>
      </c>
      <c r="AH409" s="6">
        <v>11073</v>
      </c>
      <c r="AI409" s="6">
        <v>0.29849999999999999</v>
      </c>
      <c r="AJ409" s="6">
        <v>0.80359999999999998</v>
      </c>
      <c r="AK409" s="6">
        <v>0.71140000000000003</v>
      </c>
      <c r="AT409" s="6">
        <f t="shared" si="27"/>
        <v>24.602620087336245</v>
      </c>
      <c r="AU409" s="6" t="str">
        <f t="shared" si="28"/>
        <v/>
      </c>
      <c r="AV409" s="6">
        <f t="shared" si="29"/>
        <v>132.27027027027026</v>
      </c>
      <c r="AW409" s="7">
        <f t="shared" si="30"/>
        <v>24.004000000000001</v>
      </c>
      <c r="AX409" s="6">
        <f t="shared" si="31"/>
        <v>15.863896848137536</v>
      </c>
      <c r="AY409" s="6" t="str">
        <f t="shared" si="32"/>
        <v/>
      </c>
      <c r="BA409" s="6">
        <f>VLOOKUP(A409, ALL_AP_DATA!$A$2:$F$3600, 6, FALSE)</f>
        <v>2338</v>
      </c>
      <c r="BB409" s="6" t="e">
        <f t="shared" ca="1" si="34"/>
        <v>#NAME?</v>
      </c>
      <c r="BC409" s="6">
        <f>VLOOKUP(A409,projmetadata!$A$2:$D$2036, 4, FALSE)</f>
        <v>220869</v>
      </c>
      <c r="BE409" s="9" t="e">
        <f t="shared" ca="1" si="35"/>
        <v>#NAME?</v>
      </c>
      <c r="BF409" s="6" t="e">
        <f t="shared" ca="1" si="36"/>
        <v>#NAME?</v>
      </c>
      <c r="BG409" s="6">
        <f t="shared" si="37"/>
        <v>7.0476164604358238E-2</v>
      </c>
      <c r="BH409" s="6">
        <f>VLOOKUP(A409, ALL_AP_DATA!$A$2:$D$3600, 3, FALSE)</f>
        <v>847</v>
      </c>
      <c r="BI409" s="6">
        <f>VLOOKUP(A409, ALL_AP_DATA!$A$2:$E$3600, 5, FALSE)</f>
        <v>15566</v>
      </c>
      <c r="BJ409" s="6">
        <f t="shared" si="33"/>
        <v>6.6578272027373826</v>
      </c>
      <c r="BK409" s="6">
        <f t="shared" si="38"/>
        <v>0.36227544910179643</v>
      </c>
    </row>
    <row r="410" spans="1:63" ht="15.75" customHeight="1" x14ac:dyDescent="0.25">
      <c r="A410" s="6" t="s">
        <v>434</v>
      </c>
      <c r="B410" s="6" t="s">
        <v>64</v>
      </c>
      <c r="C410" s="6">
        <v>28</v>
      </c>
      <c r="D410" s="6">
        <v>1108</v>
      </c>
      <c r="E410" s="6">
        <v>202</v>
      </c>
      <c r="F410" s="6">
        <v>15829</v>
      </c>
      <c r="G410" s="6">
        <v>0.49330000000000002</v>
      </c>
      <c r="H410" s="6">
        <v>0.93089999999999995</v>
      </c>
      <c r="I410" s="6">
        <v>0.58420000000000005</v>
      </c>
      <c r="J410" s="6">
        <v>4</v>
      </c>
      <c r="K410" s="6">
        <v>31</v>
      </c>
      <c r="L410" s="6">
        <v>101</v>
      </c>
      <c r="M410" s="6">
        <v>6672</v>
      </c>
      <c r="N410" s="6">
        <v>1.38E-2</v>
      </c>
      <c r="O410" s="6">
        <v>0.46539999999999998</v>
      </c>
      <c r="P410" s="6">
        <v>0.2462</v>
      </c>
      <c r="Q410" s="6">
        <v>31</v>
      </c>
      <c r="R410" s="6">
        <v>134</v>
      </c>
      <c r="S410" s="6">
        <v>165</v>
      </c>
      <c r="T410" s="6">
        <v>19382</v>
      </c>
      <c r="U410" s="6">
        <v>5.9700000000000003E-2</v>
      </c>
      <c r="V410" s="6">
        <v>0.76039999999999996</v>
      </c>
      <c r="W410" s="6">
        <v>0.71530000000000005</v>
      </c>
      <c r="X410" s="6">
        <v>169</v>
      </c>
      <c r="Y410" s="6">
        <v>1215</v>
      </c>
      <c r="Z410" s="6">
        <v>189</v>
      </c>
      <c r="AA410" s="6">
        <v>12476</v>
      </c>
      <c r="AB410" s="6">
        <v>0.54100000000000004</v>
      </c>
      <c r="AC410" s="6">
        <v>0.871</v>
      </c>
      <c r="AD410" s="6">
        <v>0.46039999999999998</v>
      </c>
      <c r="AE410" s="6">
        <v>307</v>
      </c>
      <c r="AF410" s="6">
        <v>1352</v>
      </c>
      <c r="AG410" s="6">
        <v>201</v>
      </c>
      <c r="AH410" s="6">
        <v>22194</v>
      </c>
      <c r="AI410" s="6">
        <v>0.60199999999999998</v>
      </c>
      <c r="AJ410" s="6">
        <v>0.92630000000000001</v>
      </c>
      <c r="AK410" s="6">
        <v>0.81910000000000005</v>
      </c>
      <c r="AL410" s="6">
        <v>2</v>
      </c>
      <c r="AM410" s="6">
        <v>45</v>
      </c>
      <c r="AN410" s="6">
        <v>87</v>
      </c>
      <c r="AO410" s="6">
        <v>5794</v>
      </c>
      <c r="AP410" s="6">
        <v>0.02</v>
      </c>
      <c r="AQ410" s="6">
        <v>0.40089999999999998</v>
      </c>
      <c r="AR410" s="6">
        <v>0.21379999999999999</v>
      </c>
      <c r="AT410" s="6">
        <f t="shared" si="27"/>
        <v>14.286101083032491</v>
      </c>
      <c r="AU410" s="6">
        <f t="shared" si="28"/>
        <v>215.2258064516129</v>
      </c>
      <c r="AV410" s="6">
        <f t="shared" si="29"/>
        <v>144.64179104477611</v>
      </c>
      <c r="AW410" s="7">
        <f t="shared" si="30"/>
        <v>10.268312757201645</v>
      </c>
      <c r="AX410" s="6">
        <f t="shared" si="31"/>
        <v>16.415680473372781</v>
      </c>
      <c r="AY410" s="6">
        <f t="shared" si="32"/>
        <v>128.75555555555556</v>
      </c>
      <c r="BA410" s="6">
        <f>VLOOKUP(A410, ALL_AP_DATA!$A$2:$F$3600, 6, FALSE)</f>
        <v>2246</v>
      </c>
      <c r="BB410" s="6" t="e">
        <f t="shared" ca="1" si="34"/>
        <v>#NAME?</v>
      </c>
      <c r="BC410" s="6">
        <f>VLOOKUP(A410,projmetadata!$A$2:$D$2036, 4, FALSE)</f>
        <v>384055</v>
      </c>
      <c r="BE410" s="9" t="e">
        <f t="shared" ca="1" si="35"/>
        <v>#NAME?</v>
      </c>
      <c r="BF410" s="6" t="e">
        <f t="shared" ca="1" si="36"/>
        <v>#NAME?</v>
      </c>
      <c r="BG410" s="6">
        <f t="shared" si="37"/>
        <v>7.0554998633008292E-2</v>
      </c>
      <c r="BH410" s="6">
        <f>VLOOKUP(A410, ALL_AP_DATA!$A$2:$D$3600, 3, FALSE)</f>
        <v>1720</v>
      </c>
      <c r="BI410" s="6">
        <f>VLOOKUP(A410, ALL_AP_DATA!$A$2:$E$3600, 5, FALSE)</f>
        <v>27097</v>
      </c>
      <c r="BJ410" s="6">
        <f t="shared" si="33"/>
        <v>12.064559216384684</v>
      </c>
      <c r="BK410" s="6">
        <f t="shared" si="38"/>
        <v>0.76580587711487091</v>
      </c>
    </row>
    <row r="411" spans="1:63" ht="15.75" customHeight="1" x14ac:dyDescent="0.25">
      <c r="A411" s="6" t="s">
        <v>852</v>
      </c>
      <c r="B411" s="6" t="s">
        <v>64</v>
      </c>
      <c r="C411" s="6">
        <v>6</v>
      </c>
      <c r="D411" s="6">
        <v>26</v>
      </c>
      <c r="E411" s="6">
        <v>7</v>
      </c>
      <c r="F411" s="6">
        <v>78</v>
      </c>
      <c r="G411" s="6">
        <v>9.4899999999999998E-2</v>
      </c>
      <c r="H411" s="6">
        <v>0.2258</v>
      </c>
      <c r="I411" s="6">
        <v>4.8500000000000001E-2</v>
      </c>
      <c r="Q411" s="6">
        <v>3</v>
      </c>
      <c r="R411" s="6">
        <v>13</v>
      </c>
      <c r="S411" s="6">
        <v>11</v>
      </c>
      <c r="T411" s="6">
        <v>709</v>
      </c>
      <c r="U411" s="6">
        <v>4.7399999999999998E-2</v>
      </c>
      <c r="V411" s="6">
        <v>0.3548</v>
      </c>
      <c r="W411" s="6">
        <v>0.44059999999999999</v>
      </c>
      <c r="X411" s="6">
        <v>10</v>
      </c>
      <c r="Y411" s="6">
        <v>57</v>
      </c>
      <c r="Z411" s="6">
        <v>18</v>
      </c>
      <c r="AA411" s="6">
        <v>560</v>
      </c>
      <c r="AB411" s="6">
        <v>0.20799999999999999</v>
      </c>
      <c r="AC411" s="6">
        <v>0.5806</v>
      </c>
      <c r="AD411" s="6">
        <v>0.34799999999999998</v>
      </c>
      <c r="AE411" s="6">
        <v>21</v>
      </c>
      <c r="AF411" s="6">
        <v>101</v>
      </c>
      <c r="AG411" s="6">
        <v>19</v>
      </c>
      <c r="AH411" s="6">
        <v>703</v>
      </c>
      <c r="AI411" s="6">
        <v>0.36859999999999998</v>
      </c>
      <c r="AJ411" s="6">
        <v>0.6129</v>
      </c>
      <c r="AK411" s="6">
        <v>0.43690000000000001</v>
      </c>
      <c r="AT411" s="6">
        <f t="shared" si="27"/>
        <v>3</v>
      </c>
      <c r="AU411" s="6" t="str">
        <f t="shared" si="28"/>
        <v/>
      </c>
      <c r="AV411" s="6">
        <f t="shared" si="29"/>
        <v>54.53846153846154</v>
      </c>
      <c r="AW411" s="7">
        <f t="shared" si="30"/>
        <v>9.8245614035087723</v>
      </c>
      <c r="AX411" s="6">
        <f t="shared" si="31"/>
        <v>6.9603960396039604</v>
      </c>
      <c r="AY411" s="6" t="str">
        <f t="shared" si="32"/>
        <v/>
      </c>
      <c r="BA411" s="6">
        <f>VLOOKUP(A411, ALL_AP_DATA!$A$2:$F$3600, 6, FALSE)</f>
        <v>274</v>
      </c>
      <c r="BB411" s="6" t="e">
        <f t="shared" ca="1" si="34"/>
        <v>#NAME?</v>
      </c>
      <c r="BC411" s="6">
        <f>VLOOKUP(A411,projmetadata!$A$2:$D$2036, 4, FALSE)</f>
        <v>22719</v>
      </c>
      <c r="BE411" s="9" t="e">
        <f t="shared" ca="1" si="35"/>
        <v>#NAME?</v>
      </c>
      <c r="BF411" s="6" t="e">
        <f t="shared" ca="1" si="36"/>
        <v>#NAME?</v>
      </c>
      <c r="BG411" s="6">
        <f t="shared" si="37"/>
        <v>7.0821779127602444E-2</v>
      </c>
      <c r="BH411" s="6">
        <f>VLOOKUP(A411, ALL_AP_DATA!$A$2:$D$3600, 3, FALSE)</f>
        <v>127</v>
      </c>
      <c r="BI411" s="6">
        <f>VLOOKUP(A411, ALL_AP_DATA!$A$2:$E$3600, 5, FALSE)</f>
        <v>1609</v>
      </c>
      <c r="BJ411" s="6">
        <f t="shared" si="33"/>
        <v>5.8722627737226274</v>
      </c>
      <c r="BK411" s="6">
        <f t="shared" si="38"/>
        <v>0.46350364963503649</v>
      </c>
    </row>
    <row r="412" spans="1:63" ht="15.75" customHeight="1" x14ac:dyDescent="0.25">
      <c r="A412" s="6" t="s">
        <v>678</v>
      </c>
      <c r="B412" s="6" t="s">
        <v>64</v>
      </c>
      <c r="C412" s="6">
        <v>20</v>
      </c>
      <c r="D412" s="6">
        <v>228</v>
      </c>
      <c r="E412" s="6">
        <v>117</v>
      </c>
      <c r="F412" s="6">
        <v>8241</v>
      </c>
      <c r="G412" s="6">
        <v>7.4999999999999997E-2</v>
      </c>
      <c r="H412" s="6">
        <v>0.43169999999999997</v>
      </c>
      <c r="I412" s="6">
        <v>0.2286</v>
      </c>
      <c r="Q412" s="6">
        <v>69</v>
      </c>
      <c r="R412" s="6">
        <v>277</v>
      </c>
      <c r="S412" s="6">
        <v>176</v>
      </c>
      <c r="T412" s="6">
        <v>17620</v>
      </c>
      <c r="U412" s="6">
        <v>9.11E-2</v>
      </c>
      <c r="V412" s="6">
        <v>0.64939999999999998</v>
      </c>
      <c r="W412" s="6">
        <v>0.4889</v>
      </c>
      <c r="X412" s="6">
        <v>48</v>
      </c>
      <c r="Y412" s="6">
        <v>1944</v>
      </c>
      <c r="Z412" s="6">
        <v>255</v>
      </c>
      <c r="AA412" s="6">
        <v>30129</v>
      </c>
      <c r="AB412" s="6">
        <v>0.63970000000000005</v>
      </c>
      <c r="AC412" s="6">
        <v>0.94099999999999995</v>
      </c>
      <c r="AD412" s="6">
        <v>0.83589999999999998</v>
      </c>
      <c r="AE412" s="6">
        <v>151</v>
      </c>
      <c r="AF412" s="6">
        <v>935</v>
      </c>
      <c r="AG412" s="6">
        <v>166</v>
      </c>
      <c r="AH412" s="6">
        <v>19223</v>
      </c>
      <c r="AI412" s="6">
        <v>0.30769999999999997</v>
      </c>
      <c r="AJ412" s="6">
        <v>0.61250000000000004</v>
      </c>
      <c r="AK412" s="6">
        <v>0.5333</v>
      </c>
      <c r="AL412" s="6">
        <v>2</v>
      </c>
      <c r="AM412" s="6">
        <v>38</v>
      </c>
      <c r="AN412" s="6">
        <v>45</v>
      </c>
      <c r="AO412" s="6">
        <v>5864</v>
      </c>
      <c r="AP412" s="6">
        <v>1.2500000000000001E-2</v>
      </c>
      <c r="AQ412" s="6">
        <v>0.1661</v>
      </c>
      <c r="AR412" s="6">
        <v>0.16270000000000001</v>
      </c>
      <c r="AT412" s="6">
        <f t="shared" si="27"/>
        <v>36.14473684210526</v>
      </c>
      <c r="AU412" s="6" t="str">
        <f t="shared" si="28"/>
        <v/>
      </c>
      <c r="AV412" s="6">
        <f t="shared" si="29"/>
        <v>63.610108303249099</v>
      </c>
      <c r="AW412" s="7">
        <f t="shared" si="30"/>
        <v>15.498456790123457</v>
      </c>
      <c r="AX412" s="6">
        <f t="shared" si="31"/>
        <v>20.559358288770053</v>
      </c>
      <c r="AY412" s="6">
        <f t="shared" si="32"/>
        <v>154.31578947368422</v>
      </c>
      <c r="BA412" s="6">
        <f>VLOOKUP(A412, ALL_AP_DATA!$A$2:$F$3600, 6, FALSE)</f>
        <v>3039</v>
      </c>
      <c r="BB412" s="6" t="e">
        <f t="shared" ca="1" si="34"/>
        <v>#NAME?</v>
      </c>
      <c r="BC412" s="6">
        <f>VLOOKUP(A412,projmetadata!$A$2:$D$2036, 4, FALSE)</f>
        <v>508062</v>
      </c>
      <c r="BE412" s="9" t="e">
        <f t="shared" ca="1" si="35"/>
        <v>#NAME?</v>
      </c>
      <c r="BF412" s="6" t="e">
        <f t="shared" ca="1" si="36"/>
        <v>#NAME?</v>
      </c>
      <c r="BG412" s="6">
        <f t="shared" si="37"/>
        <v>7.0940160846510864E-2</v>
      </c>
      <c r="BH412" s="6">
        <f>VLOOKUP(A412, ALL_AP_DATA!$A$2:$D$3600, 3, FALSE)</f>
        <v>2174</v>
      </c>
      <c r="BI412" s="6">
        <f>VLOOKUP(A412, ALL_AP_DATA!$A$2:$E$3600, 5, FALSE)</f>
        <v>36042</v>
      </c>
      <c r="BJ412" s="6">
        <f t="shared" si="33"/>
        <v>11.859822309970385</v>
      </c>
      <c r="BK412" s="6">
        <f t="shared" si="38"/>
        <v>0.71536689700559397</v>
      </c>
    </row>
    <row r="413" spans="1:63" ht="15.75" customHeight="1" x14ac:dyDescent="0.25">
      <c r="A413" s="6" t="s">
        <v>1324</v>
      </c>
      <c r="B413" s="6" t="s">
        <v>64</v>
      </c>
      <c r="Q413" s="6">
        <v>1</v>
      </c>
      <c r="R413" s="6">
        <v>3</v>
      </c>
      <c r="S413" s="6">
        <v>3</v>
      </c>
      <c r="T413" s="6">
        <v>70</v>
      </c>
      <c r="U413" s="6">
        <v>1.38E-2</v>
      </c>
      <c r="V413" s="6">
        <v>0.25</v>
      </c>
      <c r="W413" s="6">
        <v>9.0800000000000006E-2</v>
      </c>
      <c r="X413" s="6">
        <v>6</v>
      </c>
      <c r="Y413" s="6">
        <v>47</v>
      </c>
      <c r="Z413" s="6">
        <v>4</v>
      </c>
      <c r="AA413" s="6">
        <v>67</v>
      </c>
      <c r="AB413" s="6">
        <v>0.21659999999999999</v>
      </c>
      <c r="AC413" s="6">
        <v>0.33329999999999999</v>
      </c>
      <c r="AD413" s="6">
        <v>8.6900000000000005E-2</v>
      </c>
      <c r="AE413" s="6">
        <v>11</v>
      </c>
      <c r="AF413" s="6">
        <v>49</v>
      </c>
      <c r="AG413" s="6">
        <v>5</v>
      </c>
      <c r="AH413" s="6">
        <v>61</v>
      </c>
      <c r="AI413" s="6">
        <v>0.2258</v>
      </c>
      <c r="AJ413" s="6">
        <v>0.41670000000000001</v>
      </c>
      <c r="AK413" s="6">
        <v>7.9100000000000004E-2</v>
      </c>
      <c r="AT413" s="6" t="str">
        <f t="shared" si="27"/>
        <v/>
      </c>
      <c r="AU413" s="6" t="str">
        <f t="shared" si="28"/>
        <v/>
      </c>
      <c r="AV413" s="6">
        <f t="shared" si="29"/>
        <v>23.333333333333332</v>
      </c>
      <c r="AW413" s="7">
        <f t="shared" si="30"/>
        <v>1.425531914893617</v>
      </c>
      <c r="AX413" s="6">
        <f t="shared" si="31"/>
        <v>1.2448979591836735</v>
      </c>
      <c r="AY413" s="6" t="str">
        <f t="shared" si="32"/>
        <v/>
      </c>
      <c r="BA413" s="6">
        <f>VLOOKUP(A413, ALL_AP_DATA!$A$2:$F$3600, 6, FALSE)</f>
        <v>217</v>
      </c>
      <c r="BB413" s="6" t="e">
        <f t="shared" ca="1" si="34"/>
        <v>#NAME?</v>
      </c>
      <c r="BC413" s="6">
        <f>VLOOKUP(A413,projmetadata!$A$2:$D$2036, 4, FALSE)</f>
        <v>10828</v>
      </c>
      <c r="BE413" s="9" t="e">
        <f t="shared" ca="1" si="35"/>
        <v>#NAME?</v>
      </c>
      <c r="BF413" s="6" t="e">
        <f t="shared" ca="1" si="36"/>
        <v>#NAME?</v>
      </c>
      <c r="BG413" s="6">
        <f t="shared" si="37"/>
        <v>7.1204285186553376E-2</v>
      </c>
      <c r="BH413" s="6">
        <f>VLOOKUP(A413, ALL_AP_DATA!$A$2:$D$3600, 3, FALSE)</f>
        <v>84</v>
      </c>
      <c r="BI413" s="6">
        <f>VLOOKUP(A413, ALL_AP_DATA!$A$2:$E$3600, 5, FALSE)</f>
        <v>771</v>
      </c>
      <c r="BJ413" s="6">
        <f t="shared" si="33"/>
        <v>3.552995391705069</v>
      </c>
      <c r="BK413" s="6">
        <f t="shared" si="38"/>
        <v>0.38709677419354838</v>
      </c>
    </row>
    <row r="414" spans="1:63" ht="15.75" customHeight="1" x14ac:dyDescent="0.25">
      <c r="A414" s="6" t="s">
        <v>423</v>
      </c>
      <c r="B414" s="6" t="s">
        <v>64</v>
      </c>
      <c r="C414" s="6">
        <v>15</v>
      </c>
      <c r="D414" s="6">
        <v>122</v>
      </c>
      <c r="E414" s="6">
        <v>13</v>
      </c>
      <c r="F414" s="6">
        <v>328</v>
      </c>
      <c r="G414" s="6">
        <v>0.17810000000000001</v>
      </c>
      <c r="H414" s="6">
        <v>0.2167</v>
      </c>
      <c r="I414" s="6">
        <v>9.4899999999999998E-2</v>
      </c>
      <c r="Q414" s="6">
        <v>5</v>
      </c>
      <c r="R414" s="6">
        <v>17</v>
      </c>
      <c r="S414" s="6">
        <v>25</v>
      </c>
      <c r="T414" s="6">
        <v>1156</v>
      </c>
      <c r="U414" s="6">
        <v>2.4799999999999999E-2</v>
      </c>
      <c r="V414" s="6">
        <v>0.41670000000000001</v>
      </c>
      <c r="W414" s="6">
        <v>0.33429999999999999</v>
      </c>
      <c r="X414" s="6">
        <v>52</v>
      </c>
      <c r="Y414" s="6">
        <v>331</v>
      </c>
      <c r="Z414" s="6">
        <v>39</v>
      </c>
      <c r="AA414" s="6">
        <v>1639</v>
      </c>
      <c r="AB414" s="6">
        <v>0.48320000000000002</v>
      </c>
      <c r="AC414" s="6">
        <v>0.65</v>
      </c>
      <c r="AD414" s="6">
        <v>0.47399999999999998</v>
      </c>
      <c r="AE414" s="6">
        <v>77</v>
      </c>
      <c r="AF414" s="6">
        <v>304</v>
      </c>
      <c r="AG414" s="6">
        <v>39</v>
      </c>
      <c r="AH414" s="6">
        <v>1508</v>
      </c>
      <c r="AI414" s="6">
        <v>0.44379999999999997</v>
      </c>
      <c r="AJ414" s="6">
        <v>0.65</v>
      </c>
      <c r="AK414" s="6">
        <v>0.43609999999999999</v>
      </c>
      <c r="AT414" s="6">
        <f t="shared" si="27"/>
        <v>2.6885245901639343</v>
      </c>
      <c r="AU414" s="6" t="str">
        <f t="shared" si="28"/>
        <v/>
      </c>
      <c r="AV414" s="6">
        <f t="shared" si="29"/>
        <v>68</v>
      </c>
      <c r="AW414" s="7">
        <f t="shared" si="30"/>
        <v>4.95166163141994</v>
      </c>
      <c r="AX414" s="6">
        <f t="shared" si="31"/>
        <v>4.9605263157894735</v>
      </c>
      <c r="AY414" s="6" t="str">
        <f t="shared" si="32"/>
        <v/>
      </c>
      <c r="BA414" s="6">
        <f>VLOOKUP(A414, ALL_AP_DATA!$A$2:$F$3600, 6, FALSE)</f>
        <v>685</v>
      </c>
      <c r="BB414" s="6" t="e">
        <f t="shared" ca="1" si="34"/>
        <v>#NAME?</v>
      </c>
      <c r="BC414" s="6">
        <f>VLOOKUP(A414,projmetadata!$A$2:$D$2036, 4, FALSE)</f>
        <v>48517</v>
      </c>
      <c r="BE414" s="9" t="e">
        <f t="shared" ca="1" si="35"/>
        <v>#NAME?</v>
      </c>
      <c r="BF414" s="6" t="e">
        <f t="shared" ca="1" si="36"/>
        <v>#NAME?</v>
      </c>
      <c r="BG414" s="6">
        <f t="shared" si="37"/>
        <v>7.1273986437743478E-2</v>
      </c>
      <c r="BH414" s="6">
        <f>VLOOKUP(A414, ALL_AP_DATA!$A$2:$D$3600, 3, FALSE)</f>
        <v>455</v>
      </c>
      <c r="BI414" s="6">
        <f>VLOOKUP(A414, ALL_AP_DATA!$A$2:$E$3600, 5, FALSE)</f>
        <v>3458</v>
      </c>
      <c r="BJ414" s="6">
        <f t="shared" si="33"/>
        <v>5.048175182481752</v>
      </c>
      <c r="BK414" s="6">
        <f t="shared" si="38"/>
        <v>0.66423357664233573</v>
      </c>
    </row>
    <row r="415" spans="1:63" ht="15.75" customHeight="1" x14ac:dyDescent="0.25">
      <c r="A415" s="6" t="s">
        <v>321</v>
      </c>
      <c r="B415" s="6" t="s">
        <v>64</v>
      </c>
      <c r="C415" s="6">
        <v>16314</v>
      </c>
      <c r="D415" s="6">
        <v>32641</v>
      </c>
      <c r="E415" s="6">
        <v>326</v>
      </c>
      <c r="F415" s="6">
        <v>130904</v>
      </c>
      <c r="G415" s="6">
        <v>0.64870000000000005</v>
      </c>
      <c r="H415" s="6">
        <v>0.82530000000000003</v>
      </c>
      <c r="I415" s="6">
        <v>0.65010000000000001</v>
      </c>
      <c r="Q415" s="6">
        <v>68</v>
      </c>
      <c r="R415" s="6">
        <v>255</v>
      </c>
      <c r="S415" s="6">
        <v>122</v>
      </c>
      <c r="T415" s="6">
        <v>30996</v>
      </c>
      <c r="U415" s="6">
        <v>5.1000000000000004E-3</v>
      </c>
      <c r="V415" s="6">
        <v>0.30890000000000001</v>
      </c>
      <c r="W415" s="6">
        <v>0.15390000000000001</v>
      </c>
      <c r="X415" s="6">
        <v>366</v>
      </c>
      <c r="Y415" s="6">
        <v>33306</v>
      </c>
      <c r="Z415" s="6">
        <v>332</v>
      </c>
      <c r="AA415" s="6">
        <v>131361</v>
      </c>
      <c r="AB415" s="6">
        <v>0.66190000000000004</v>
      </c>
      <c r="AC415" s="6">
        <v>0.84050000000000002</v>
      </c>
      <c r="AD415" s="6">
        <v>0.65239999999999998</v>
      </c>
      <c r="AE415" s="6">
        <v>25</v>
      </c>
      <c r="AF415" s="6">
        <v>16617</v>
      </c>
      <c r="AG415" s="6">
        <v>340</v>
      </c>
      <c r="AH415" s="6">
        <v>70504</v>
      </c>
      <c r="AI415" s="6">
        <v>0.33019999999999999</v>
      </c>
      <c r="AJ415" s="6">
        <v>0.86080000000000001</v>
      </c>
      <c r="AK415" s="6">
        <v>0.35010000000000002</v>
      </c>
      <c r="AT415" s="6">
        <f t="shared" si="27"/>
        <v>4.0104163475383716</v>
      </c>
      <c r="AU415" s="6" t="str">
        <f t="shared" si="28"/>
        <v/>
      </c>
      <c r="AV415" s="6">
        <f t="shared" si="29"/>
        <v>121.55294117647058</v>
      </c>
      <c r="AW415" s="7">
        <f t="shared" si="30"/>
        <v>3.9440641325887227</v>
      </c>
      <c r="AX415" s="6">
        <f t="shared" si="31"/>
        <v>4.2428837937052419</v>
      </c>
      <c r="AY415" s="6" t="str">
        <f t="shared" si="32"/>
        <v/>
      </c>
      <c r="BA415" s="6">
        <f>VLOOKUP(A415, ALL_AP_DATA!$A$2:$F$3600, 6, FALSE)</f>
        <v>50318</v>
      </c>
      <c r="BB415" s="6" t="e">
        <f t="shared" ca="1" si="34"/>
        <v>#NAME?</v>
      </c>
      <c r="BC415" s="6">
        <f>VLOOKUP(A415,projmetadata!$A$2:$D$2036, 4, FALSE)</f>
        <v>2816629</v>
      </c>
      <c r="BE415" s="9" t="e">
        <f t="shared" ca="1" si="35"/>
        <v>#NAME?</v>
      </c>
      <c r="BF415" s="6" t="e">
        <f t="shared" ca="1" si="36"/>
        <v>#NAME?</v>
      </c>
      <c r="BG415" s="6">
        <f t="shared" si="37"/>
        <v>7.1487583206734012E-2</v>
      </c>
      <c r="BH415" s="6">
        <f>VLOOKUP(A415, ALL_AP_DATA!$A$2:$D$3600, 3, FALSE)</f>
        <v>49786</v>
      </c>
      <c r="BI415" s="6">
        <f>VLOOKUP(A415, ALL_AP_DATA!$A$2:$E$3600, 5, FALSE)</f>
        <v>201354</v>
      </c>
      <c r="BJ415" s="6">
        <f t="shared" si="33"/>
        <v>4.0016296355181051</v>
      </c>
      <c r="BK415" s="6">
        <f t="shared" si="38"/>
        <v>0.98942724273619775</v>
      </c>
    </row>
    <row r="416" spans="1:63" ht="15.75" customHeight="1" x14ac:dyDescent="0.25">
      <c r="A416" s="6" t="s">
        <v>359</v>
      </c>
      <c r="B416" s="6" t="s">
        <v>64</v>
      </c>
      <c r="C416" s="6">
        <v>10</v>
      </c>
      <c r="D416" s="6">
        <v>83</v>
      </c>
      <c r="E416" s="6">
        <v>43</v>
      </c>
      <c r="F416" s="6">
        <v>664</v>
      </c>
      <c r="G416" s="6">
        <v>0.14119999999999999</v>
      </c>
      <c r="H416" s="6">
        <v>0.40189999999999998</v>
      </c>
      <c r="I416" s="6">
        <v>0.2097</v>
      </c>
      <c r="Q416" s="6">
        <v>5</v>
      </c>
      <c r="R416" s="6">
        <v>12</v>
      </c>
      <c r="S416" s="6">
        <v>19</v>
      </c>
      <c r="T416" s="6">
        <v>397</v>
      </c>
      <c r="U416" s="6">
        <v>2.0400000000000001E-2</v>
      </c>
      <c r="V416" s="6">
        <v>0.17760000000000001</v>
      </c>
      <c r="W416" s="6">
        <v>0.12540000000000001</v>
      </c>
      <c r="X416" s="6">
        <v>32</v>
      </c>
      <c r="Y416" s="6">
        <v>214</v>
      </c>
      <c r="Z416" s="6">
        <v>59</v>
      </c>
      <c r="AA416" s="6">
        <v>1196</v>
      </c>
      <c r="AB416" s="6">
        <v>0.3639</v>
      </c>
      <c r="AC416" s="6">
        <v>0.5514</v>
      </c>
      <c r="AD416" s="6">
        <v>0.37759999999999999</v>
      </c>
      <c r="AE416" s="6">
        <v>42</v>
      </c>
      <c r="AF416" s="6">
        <v>218</v>
      </c>
      <c r="AG416" s="6">
        <v>53</v>
      </c>
      <c r="AH416" s="6">
        <v>1185</v>
      </c>
      <c r="AI416" s="6">
        <v>0.37069999999999997</v>
      </c>
      <c r="AJ416" s="6">
        <v>0.49530000000000002</v>
      </c>
      <c r="AK416" s="6">
        <v>0.37419999999999998</v>
      </c>
      <c r="AT416" s="6">
        <f t="shared" si="27"/>
        <v>8</v>
      </c>
      <c r="AU416" s="6" t="str">
        <f t="shared" si="28"/>
        <v/>
      </c>
      <c r="AV416" s="6">
        <f t="shared" si="29"/>
        <v>33.083333333333336</v>
      </c>
      <c r="AW416" s="7">
        <f t="shared" si="30"/>
        <v>5.5887850467289724</v>
      </c>
      <c r="AX416" s="6">
        <f t="shared" si="31"/>
        <v>5.4357798165137616</v>
      </c>
      <c r="AY416" s="6" t="str">
        <f t="shared" si="32"/>
        <v/>
      </c>
      <c r="BA416" s="6">
        <f>VLOOKUP(A416, ALL_AP_DATA!$A$2:$F$3600, 6, FALSE)</f>
        <v>588</v>
      </c>
      <c r="BB416" s="6" t="e">
        <f t="shared" ca="1" si="34"/>
        <v>#NAME?</v>
      </c>
      <c r="BC416" s="6">
        <f>VLOOKUP(A416,projmetadata!$A$2:$D$2036, 4, FALSE)</f>
        <v>44291</v>
      </c>
      <c r="BE416" s="9" t="e">
        <f t="shared" ca="1" si="35"/>
        <v>#NAME?</v>
      </c>
      <c r="BF416" s="6" t="e">
        <f t="shared" ca="1" si="36"/>
        <v>#NAME?</v>
      </c>
      <c r="BG416" s="6">
        <f t="shared" si="37"/>
        <v>7.1504368833397308E-2</v>
      </c>
      <c r="BH416" s="6">
        <f>VLOOKUP(A416, ALL_AP_DATA!$A$2:$D$3600, 3, FALSE)</f>
        <v>340</v>
      </c>
      <c r="BI416" s="6">
        <f>VLOOKUP(A416, ALL_AP_DATA!$A$2:$E$3600, 5, FALSE)</f>
        <v>3167</v>
      </c>
      <c r="BJ416" s="6">
        <f t="shared" si="33"/>
        <v>5.3860544217687076</v>
      </c>
      <c r="BK416" s="6">
        <f t="shared" si="38"/>
        <v>0.57823129251700678</v>
      </c>
    </row>
    <row r="417" spans="1:63" ht="15.75" customHeight="1" x14ac:dyDescent="0.25">
      <c r="A417" s="6" t="s">
        <v>1245</v>
      </c>
      <c r="B417" s="6" t="s">
        <v>64</v>
      </c>
      <c r="C417" s="6">
        <v>3</v>
      </c>
      <c r="D417" s="6">
        <v>15</v>
      </c>
      <c r="E417" s="6">
        <v>3</v>
      </c>
      <c r="F417" s="6">
        <v>56</v>
      </c>
      <c r="G417" s="6">
        <v>9.3799999999999994E-2</v>
      </c>
      <c r="H417" s="6">
        <v>0.5</v>
      </c>
      <c r="I417" s="6">
        <v>9.35E-2</v>
      </c>
      <c r="X417" s="6">
        <v>3</v>
      </c>
      <c r="Y417" s="6">
        <v>61</v>
      </c>
      <c r="Z417" s="6">
        <v>1</v>
      </c>
      <c r="AA417" s="6">
        <v>51</v>
      </c>
      <c r="AB417" s="6">
        <v>0.38119999999999998</v>
      </c>
      <c r="AC417" s="6">
        <v>0.16669999999999999</v>
      </c>
      <c r="AD417" s="6">
        <v>8.5099999999999995E-2</v>
      </c>
      <c r="AE417" s="6">
        <v>1</v>
      </c>
      <c r="AF417" s="6">
        <v>4</v>
      </c>
      <c r="AG417" s="6">
        <v>0</v>
      </c>
      <c r="AH417" s="6">
        <v>0</v>
      </c>
      <c r="AI417" s="6">
        <v>2.5000000000000001E-2</v>
      </c>
      <c r="AJ417" s="6">
        <v>0</v>
      </c>
      <c r="AK417" s="6">
        <v>0</v>
      </c>
      <c r="AT417" s="6">
        <f t="shared" si="27"/>
        <v>3.7333333333333334</v>
      </c>
      <c r="AU417" s="6" t="str">
        <f t="shared" si="28"/>
        <v/>
      </c>
      <c r="AV417" s="6" t="str">
        <f t="shared" si="29"/>
        <v/>
      </c>
      <c r="AW417" s="7">
        <f t="shared" si="30"/>
        <v>0.83606557377049184</v>
      </c>
      <c r="AX417" s="6">
        <f t="shared" si="31"/>
        <v>0</v>
      </c>
      <c r="AY417" s="6" t="str">
        <f t="shared" si="32"/>
        <v/>
      </c>
      <c r="BA417" s="6">
        <f>VLOOKUP(A417, ALL_AP_DATA!$A$2:$F$3600, 6, FALSE)</f>
        <v>160</v>
      </c>
      <c r="BB417" s="6" t="e">
        <f t="shared" ca="1" si="34"/>
        <v>#NAME?</v>
      </c>
      <c r="BC417" s="6">
        <f>VLOOKUP(A417,projmetadata!$A$2:$D$2036, 4, FALSE)</f>
        <v>8297</v>
      </c>
      <c r="BE417" s="9" t="e">
        <f t="shared" ca="1" si="35"/>
        <v>#NAME?</v>
      </c>
      <c r="BF417" s="6" t="e">
        <f t="shared" ca="1" si="36"/>
        <v>#NAME?</v>
      </c>
      <c r="BG417" s="6">
        <f t="shared" si="37"/>
        <v>7.2194769193684463E-2</v>
      </c>
      <c r="BH417" s="6">
        <f>VLOOKUP(A417, ALL_AP_DATA!$A$2:$D$3600, 3, FALSE)</f>
        <v>68</v>
      </c>
      <c r="BI417" s="6">
        <f>VLOOKUP(A417, ALL_AP_DATA!$A$2:$E$3600, 5, FALSE)</f>
        <v>599</v>
      </c>
      <c r="BJ417" s="6">
        <f t="shared" si="33"/>
        <v>3.7437499999999999</v>
      </c>
      <c r="BK417" s="6">
        <f t="shared" si="38"/>
        <v>0.42499999999999999</v>
      </c>
    </row>
    <row r="418" spans="1:63" ht="15.75" customHeight="1" x14ac:dyDescent="0.25">
      <c r="A418" s="6" t="s">
        <v>1382</v>
      </c>
      <c r="B418" s="6" t="s">
        <v>64</v>
      </c>
      <c r="C418" s="6">
        <v>14</v>
      </c>
      <c r="D418" s="6">
        <v>45</v>
      </c>
      <c r="E418" s="6">
        <v>3</v>
      </c>
      <c r="F418" s="6">
        <v>7</v>
      </c>
      <c r="G418" s="6">
        <v>3.2099999999999997E-2</v>
      </c>
      <c r="H418" s="6">
        <v>4.3499999999999997E-2</v>
      </c>
      <c r="I418" s="6">
        <v>1.5E-3</v>
      </c>
      <c r="Q418" s="6">
        <v>6</v>
      </c>
      <c r="R418" s="6">
        <v>18</v>
      </c>
      <c r="S418" s="6">
        <v>24</v>
      </c>
      <c r="T418" s="6">
        <v>1183</v>
      </c>
      <c r="U418" s="6">
        <v>1.2800000000000001E-2</v>
      </c>
      <c r="V418" s="6">
        <v>0.3478</v>
      </c>
      <c r="W418" s="6">
        <v>0.2525</v>
      </c>
      <c r="X418" s="6">
        <v>18</v>
      </c>
      <c r="Y418" s="6">
        <v>82</v>
      </c>
      <c r="Z418" s="6">
        <v>17</v>
      </c>
      <c r="AA418" s="6">
        <v>659</v>
      </c>
      <c r="AB418" s="6">
        <v>5.8400000000000001E-2</v>
      </c>
      <c r="AC418" s="6">
        <v>0.24640000000000001</v>
      </c>
      <c r="AD418" s="6">
        <v>0.14069999999999999</v>
      </c>
      <c r="AE418" s="6">
        <v>47</v>
      </c>
      <c r="AF418" s="6">
        <v>223</v>
      </c>
      <c r="AG418" s="6">
        <v>31</v>
      </c>
      <c r="AH418" s="6">
        <v>722</v>
      </c>
      <c r="AI418" s="6">
        <v>0.15890000000000001</v>
      </c>
      <c r="AJ418" s="6">
        <v>0.44929999999999998</v>
      </c>
      <c r="AK418" s="6">
        <v>0.15409999999999999</v>
      </c>
      <c r="AT418" s="6">
        <f t="shared" si="27"/>
        <v>0.15555555555555556</v>
      </c>
      <c r="AU418" s="6" t="str">
        <f t="shared" si="28"/>
        <v/>
      </c>
      <c r="AV418" s="6">
        <f t="shared" si="29"/>
        <v>65.722222222222229</v>
      </c>
      <c r="AW418" s="7">
        <f t="shared" si="30"/>
        <v>8.036585365853659</v>
      </c>
      <c r="AX418" s="6">
        <f t="shared" si="31"/>
        <v>3.2376681614349776</v>
      </c>
      <c r="AY418" s="6" t="str">
        <f t="shared" si="32"/>
        <v/>
      </c>
      <c r="BA418" s="6">
        <f>VLOOKUP(A418, ALL_AP_DATA!$A$2:$F$3600, 6, FALSE)</f>
        <v>1403</v>
      </c>
      <c r="BB418" s="6" t="e">
        <f t="shared" ca="1" si="34"/>
        <v>#NAME?</v>
      </c>
      <c r="BC418" s="6">
        <f>VLOOKUP(A418,projmetadata!$A$2:$D$2036, 4, FALSE)</f>
        <v>64480</v>
      </c>
      <c r="BE418" s="9" t="e">
        <f t="shared" ca="1" si="35"/>
        <v>#NAME?</v>
      </c>
      <c r="BF418" s="6" t="e">
        <f t="shared" ca="1" si="36"/>
        <v>#NAME?</v>
      </c>
      <c r="BG418" s="6">
        <f t="shared" si="37"/>
        <v>7.2658188585607936E-2</v>
      </c>
      <c r="BH418" s="6">
        <f>VLOOKUP(A418, ALL_AP_DATA!$A$2:$D$3600, 3, FALSE)</f>
        <v>309</v>
      </c>
      <c r="BI418" s="6">
        <f>VLOOKUP(A418, ALL_AP_DATA!$A$2:$E$3600, 5, FALSE)</f>
        <v>4685</v>
      </c>
      <c r="BJ418" s="6">
        <f t="shared" si="33"/>
        <v>3.339272986457591</v>
      </c>
      <c r="BK418" s="6">
        <f t="shared" si="38"/>
        <v>0.22024233784746972</v>
      </c>
    </row>
    <row r="419" spans="1:63" ht="15.75" customHeight="1" x14ac:dyDescent="0.25">
      <c r="A419" s="6" t="s">
        <v>1451</v>
      </c>
      <c r="B419" s="6" t="s">
        <v>64</v>
      </c>
      <c r="C419" s="6">
        <v>14</v>
      </c>
      <c r="D419" s="6">
        <v>45</v>
      </c>
      <c r="E419" s="6">
        <v>3</v>
      </c>
      <c r="F419" s="6">
        <v>7</v>
      </c>
      <c r="G419" s="6">
        <v>3.2099999999999997E-2</v>
      </c>
      <c r="H419" s="6">
        <v>4.3499999999999997E-2</v>
      </c>
      <c r="I419" s="6">
        <v>1.5E-3</v>
      </c>
      <c r="Q419" s="6">
        <v>6</v>
      </c>
      <c r="R419" s="6">
        <v>18</v>
      </c>
      <c r="S419" s="6">
        <v>24</v>
      </c>
      <c r="T419" s="6">
        <v>1183</v>
      </c>
      <c r="U419" s="6">
        <v>1.2800000000000001E-2</v>
      </c>
      <c r="V419" s="6">
        <v>0.3478</v>
      </c>
      <c r="W419" s="6">
        <v>0.2525</v>
      </c>
      <c r="X419" s="6">
        <v>18</v>
      </c>
      <c r="Y419" s="6">
        <v>82</v>
      </c>
      <c r="Z419" s="6">
        <v>17</v>
      </c>
      <c r="AA419" s="6">
        <v>659</v>
      </c>
      <c r="AB419" s="6">
        <v>5.8400000000000001E-2</v>
      </c>
      <c r="AC419" s="6">
        <v>0.24640000000000001</v>
      </c>
      <c r="AD419" s="6">
        <v>0.14069999999999999</v>
      </c>
      <c r="AE419" s="6">
        <v>47</v>
      </c>
      <c r="AF419" s="6">
        <v>223</v>
      </c>
      <c r="AG419" s="6">
        <v>31</v>
      </c>
      <c r="AH419" s="6">
        <v>722</v>
      </c>
      <c r="AI419" s="6">
        <v>0.15890000000000001</v>
      </c>
      <c r="AJ419" s="6">
        <v>0.44929999999999998</v>
      </c>
      <c r="AK419" s="6">
        <v>0.15409999999999999</v>
      </c>
      <c r="AT419" s="6">
        <f t="shared" si="27"/>
        <v>0.15555555555555556</v>
      </c>
      <c r="AU419" s="6" t="str">
        <f t="shared" si="28"/>
        <v/>
      </c>
      <c r="AV419" s="6">
        <f t="shared" si="29"/>
        <v>65.722222222222229</v>
      </c>
      <c r="AW419" s="7">
        <f t="shared" si="30"/>
        <v>8.036585365853659</v>
      </c>
      <c r="AX419" s="6">
        <f t="shared" si="31"/>
        <v>3.2376681614349776</v>
      </c>
      <c r="AY419" s="6" t="str">
        <f t="shared" si="32"/>
        <v/>
      </c>
      <c r="BA419" s="6">
        <f>VLOOKUP(A419, ALL_AP_DATA!$A$2:$F$3600, 6, FALSE)</f>
        <v>1403</v>
      </c>
      <c r="BB419" s="6" t="e">
        <f t="shared" ca="1" si="34"/>
        <v>#NAME?</v>
      </c>
      <c r="BC419" s="6">
        <f>VLOOKUP(A419,projmetadata!$A$2:$D$2036, 4, FALSE)</f>
        <v>64480</v>
      </c>
      <c r="BE419" s="9" t="e">
        <f t="shared" ca="1" si="35"/>
        <v>#NAME?</v>
      </c>
      <c r="BF419" s="6" t="e">
        <f t="shared" ca="1" si="36"/>
        <v>#NAME?</v>
      </c>
      <c r="BG419" s="6">
        <f t="shared" si="37"/>
        <v>7.2658188585607936E-2</v>
      </c>
      <c r="BH419" s="6">
        <f>VLOOKUP(A419, ALL_AP_DATA!$A$2:$D$3600, 3, FALSE)</f>
        <v>309</v>
      </c>
      <c r="BI419" s="6">
        <f>VLOOKUP(A419, ALL_AP_DATA!$A$2:$E$3600, 5, FALSE)</f>
        <v>4685</v>
      </c>
      <c r="BJ419" s="6">
        <f t="shared" si="33"/>
        <v>3.339272986457591</v>
      </c>
      <c r="BK419" s="6">
        <f t="shared" si="38"/>
        <v>0.22024233784746972</v>
      </c>
    </row>
    <row r="420" spans="1:63" ht="15.75" customHeight="1" x14ac:dyDescent="0.25">
      <c r="A420" s="6" t="s">
        <v>358</v>
      </c>
      <c r="B420" s="6" t="s">
        <v>64</v>
      </c>
      <c r="C420" s="6">
        <v>11</v>
      </c>
      <c r="D420" s="6">
        <v>40</v>
      </c>
      <c r="E420" s="6">
        <v>1</v>
      </c>
      <c r="F420" s="6">
        <v>133</v>
      </c>
      <c r="G420" s="6">
        <v>5.7099999999999998E-2</v>
      </c>
      <c r="H420" s="6">
        <v>0.16669999999999999</v>
      </c>
      <c r="I420" s="6">
        <v>4.8599999999999997E-2</v>
      </c>
      <c r="X420" s="6">
        <v>17</v>
      </c>
      <c r="Y420" s="6">
        <v>88</v>
      </c>
      <c r="Z420" s="6">
        <v>2</v>
      </c>
      <c r="AA420" s="6">
        <v>33</v>
      </c>
      <c r="AB420" s="6">
        <v>0.12570000000000001</v>
      </c>
      <c r="AC420" s="6">
        <v>0.33329999999999999</v>
      </c>
      <c r="AD420" s="6">
        <v>1.21E-2</v>
      </c>
      <c r="AE420" s="6">
        <v>81</v>
      </c>
      <c r="AF420" s="6">
        <v>292</v>
      </c>
      <c r="AG420" s="6">
        <v>5</v>
      </c>
      <c r="AH420" s="6">
        <v>559</v>
      </c>
      <c r="AI420" s="6">
        <v>0.41710000000000003</v>
      </c>
      <c r="AJ420" s="6">
        <v>0.83330000000000004</v>
      </c>
      <c r="AK420" s="6">
        <v>0.20430000000000001</v>
      </c>
      <c r="AT420" s="6">
        <f t="shared" si="27"/>
        <v>3.3250000000000002</v>
      </c>
      <c r="AU420" s="6" t="str">
        <f t="shared" si="28"/>
        <v/>
      </c>
      <c r="AV420" s="6" t="str">
        <f t="shared" si="29"/>
        <v/>
      </c>
      <c r="AW420" s="7">
        <f t="shared" si="30"/>
        <v>0.375</v>
      </c>
      <c r="AX420" s="6">
        <f t="shared" si="31"/>
        <v>1.9143835616438356</v>
      </c>
      <c r="AY420" s="6" t="str">
        <f t="shared" si="32"/>
        <v/>
      </c>
      <c r="BA420" s="6">
        <f>VLOOKUP(A420, ALL_AP_DATA!$A$2:$F$3600, 6, FALSE)</f>
        <v>700</v>
      </c>
      <c r="BB420" s="6" t="e">
        <f t="shared" ca="1" si="34"/>
        <v>#NAME?</v>
      </c>
      <c r="BC420" s="6">
        <f>VLOOKUP(A420,projmetadata!$A$2:$D$2036, 4, FALSE)</f>
        <v>37629</v>
      </c>
      <c r="BE420" s="9" t="e">
        <f t="shared" ca="1" si="35"/>
        <v>#NAME?</v>
      </c>
      <c r="BF420" s="6" t="e">
        <f t="shared" ca="1" si="36"/>
        <v>#NAME?</v>
      </c>
      <c r="BG420" s="6">
        <f t="shared" si="37"/>
        <v>7.2709878019612539E-2</v>
      </c>
      <c r="BH420" s="6">
        <f>VLOOKUP(A420, ALL_AP_DATA!$A$2:$D$3600, 3, FALSE)</f>
        <v>364</v>
      </c>
      <c r="BI420" s="6">
        <f>VLOOKUP(A420, ALL_AP_DATA!$A$2:$E$3600, 5, FALSE)</f>
        <v>2736</v>
      </c>
      <c r="BJ420" s="6">
        <f t="shared" si="33"/>
        <v>3.9085714285714284</v>
      </c>
      <c r="BK420" s="6">
        <f t="shared" si="38"/>
        <v>0.52</v>
      </c>
    </row>
    <row r="421" spans="1:63" ht="15.75" customHeight="1" x14ac:dyDescent="0.25">
      <c r="A421" s="6" t="s">
        <v>1420</v>
      </c>
      <c r="B421" s="6" t="s">
        <v>64</v>
      </c>
      <c r="C421" s="6">
        <v>2</v>
      </c>
      <c r="D421" s="6">
        <v>4</v>
      </c>
      <c r="E421" s="6">
        <v>1</v>
      </c>
      <c r="F421" s="6">
        <v>4</v>
      </c>
      <c r="G421" s="6">
        <v>2.8400000000000002E-2</v>
      </c>
      <c r="H421" s="6">
        <v>0.1429</v>
      </c>
      <c r="I421" s="6">
        <v>5.7999999999999996E-3</v>
      </c>
      <c r="Q421" s="6">
        <v>1</v>
      </c>
      <c r="R421" s="6">
        <v>8</v>
      </c>
      <c r="S421" s="6">
        <v>2</v>
      </c>
      <c r="T421" s="6">
        <v>396</v>
      </c>
      <c r="U421" s="6">
        <v>5.67E-2</v>
      </c>
      <c r="V421" s="6">
        <v>0.28570000000000001</v>
      </c>
      <c r="W421" s="6">
        <v>0.56979999999999997</v>
      </c>
      <c r="X421" s="6">
        <v>2</v>
      </c>
      <c r="Y421" s="6">
        <v>6</v>
      </c>
      <c r="Z421" s="6">
        <v>1</v>
      </c>
      <c r="AA421" s="6">
        <v>4</v>
      </c>
      <c r="AB421" s="6">
        <v>4.2599999999999999E-2</v>
      </c>
      <c r="AC421" s="6">
        <v>0.1429</v>
      </c>
      <c r="AD421" s="6">
        <v>5.7999999999999996E-3</v>
      </c>
      <c r="AE421" s="6">
        <v>3</v>
      </c>
      <c r="AF421" s="6">
        <v>27</v>
      </c>
      <c r="AG421" s="6">
        <v>2</v>
      </c>
      <c r="AH421" s="6">
        <v>198</v>
      </c>
      <c r="AI421" s="6">
        <v>0.1915</v>
      </c>
      <c r="AJ421" s="6">
        <v>0.28570000000000001</v>
      </c>
      <c r="AK421" s="6">
        <v>0.28489999999999999</v>
      </c>
      <c r="AT421" s="6">
        <f t="shared" si="27"/>
        <v>1</v>
      </c>
      <c r="AU421" s="6" t="str">
        <f t="shared" si="28"/>
        <v/>
      </c>
      <c r="AV421" s="6">
        <f t="shared" si="29"/>
        <v>49.5</v>
      </c>
      <c r="AW421" s="7">
        <f t="shared" si="30"/>
        <v>0.66666666666666663</v>
      </c>
      <c r="AX421" s="6">
        <f t="shared" si="31"/>
        <v>7.333333333333333</v>
      </c>
      <c r="AY421" s="6" t="str">
        <f t="shared" si="32"/>
        <v/>
      </c>
      <c r="BA421" s="6">
        <f>VLOOKUP(A421, ALL_AP_DATA!$A$2:$F$3600, 6, FALSE)</f>
        <v>141</v>
      </c>
      <c r="BB421" s="6" t="e">
        <f t="shared" ca="1" si="34"/>
        <v>#NAME?</v>
      </c>
      <c r="BC421" s="6">
        <f>VLOOKUP(A421,projmetadata!$A$2:$D$2036, 4, FALSE)</f>
        <v>9426</v>
      </c>
      <c r="BE421" s="9" t="e">
        <f t="shared" ca="1" si="35"/>
        <v>#NAME?</v>
      </c>
      <c r="BF421" s="6" t="e">
        <f t="shared" ca="1" si="36"/>
        <v>#NAME?</v>
      </c>
      <c r="BG421" s="6">
        <f t="shared" si="37"/>
        <v>7.3732230002121785E-2</v>
      </c>
      <c r="BH421" s="6">
        <f>VLOOKUP(A421, ALL_AP_DATA!$A$2:$D$3600, 3, FALSE)</f>
        <v>37</v>
      </c>
      <c r="BI421" s="6">
        <f>VLOOKUP(A421, ALL_AP_DATA!$A$2:$E$3600, 5, FALSE)</f>
        <v>695</v>
      </c>
      <c r="BJ421" s="6">
        <f t="shared" si="33"/>
        <v>4.9290780141843973</v>
      </c>
      <c r="BK421" s="6">
        <f t="shared" si="38"/>
        <v>0.26241134751773049</v>
      </c>
    </row>
    <row r="422" spans="1:63" ht="15.75" customHeight="1" x14ac:dyDescent="0.25">
      <c r="A422" s="6" t="s">
        <v>424</v>
      </c>
      <c r="B422" s="6" t="s">
        <v>64</v>
      </c>
      <c r="C422" s="6">
        <v>80</v>
      </c>
      <c r="D422" s="6">
        <v>570</v>
      </c>
      <c r="E422" s="6">
        <v>242</v>
      </c>
      <c r="F422" s="6">
        <v>6549</v>
      </c>
      <c r="G422" s="6">
        <v>8.1500000000000003E-2</v>
      </c>
      <c r="H422" s="6">
        <v>0.31109999999999999</v>
      </c>
      <c r="I422" s="6">
        <v>0.11899999999999999</v>
      </c>
      <c r="J422" s="6">
        <v>8</v>
      </c>
      <c r="K422" s="6">
        <v>84</v>
      </c>
      <c r="L422" s="6">
        <v>232</v>
      </c>
      <c r="M422" s="6">
        <v>8835</v>
      </c>
      <c r="N422" s="6">
        <v>1.2E-2</v>
      </c>
      <c r="O422" s="6">
        <v>0.29820000000000002</v>
      </c>
      <c r="P422" s="6">
        <v>0.16059999999999999</v>
      </c>
      <c r="Q422" s="6">
        <v>73</v>
      </c>
      <c r="R422" s="6">
        <v>328</v>
      </c>
      <c r="S422" s="6">
        <v>489</v>
      </c>
      <c r="T422" s="6">
        <v>29818</v>
      </c>
      <c r="U422" s="6">
        <v>4.6899999999999997E-2</v>
      </c>
      <c r="V422" s="6">
        <v>0.62849999999999995</v>
      </c>
      <c r="W422" s="6">
        <v>0.54200000000000004</v>
      </c>
      <c r="X422" s="6">
        <v>93</v>
      </c>
      <c r="Y422" s="6">
        <v>969</v>
      </c>
      <c r="Z422" s="6">
        <v>242</v>
      </c>
      <c r="AA422" s="6">
        <v>10388</v>
      </c>
      <c r="AB422" s="6">
        <v>0.13850000000000001</v>
      </c>
      <c r="AC422" s="6">
        <v>0.31109999999999999</v>
      </c>
      <c r="AD422" s="6">
        <v>0.1888</v>
      </c>
      <c r="AE422" s="6">
        <v>507</v>
      </c>
      <c r="AF422" s="6">
        <v>2945</v>
      </c>
      <c r="AG422" s="6">
        <v>679</v>
      </c>
      <c r="AH422" s="6">
        <v>41911</v>
      </c>
      <c r="AI422" s="6">
        <v>0.42099999999999999</v>
      </c>
      <c r="AJ422" s="6">
        <v>0.87280000000000002</v>
      </c>
      <c r="AK422" s="6">
        <v>0.76180000000000003</v>
      </c>
      <c r="AL422" s="6">
        <v>1</v>
      </c>
      <c r="AM422" s="6">
        <v>20</v>
      </c>
      <c r="AN422" s="6">
        <v>29</v>
      </c>
      <c r="AO422" s="6">
        <v>2437</v>
      </c>
      <c r="AP422" s="6">
        <v>2.8999999999999998E-3</v>
      </c>
      <c r="AQ422" s="6">
        <v>3.73E-2</v>
      </c>
      <c r="AR422" s="6">
        <v>4.4299999999999999E-2</v>
      </c>
      <c r="AT422" s="6">
        <f t="shared" si="27"/>
        <v>11.489473684210527</v>
      </c>
      <c r="AU422" s="6">
        <f t="shared" si="28"/>
        <v>105.17857142857143</v>
      </c>
      <c r="AV422" s="6">
        <f t="shared" si="29"/>
        <v>90.908536585365852</v>
      </c>
      <c r="AW422" s="7">
        <f t="shared" si="30"/>
        <v>10.720330237358102</v>
      </c>
      <c r="AX422" s="6">
        <f t="shared" si="31"/>
        <v>14.231239388794567</v>
      </c>
      <c r="AY422" s="6">
        <f t="shared" si="32"/>
        <v>121.85</v>
      </c>
      <c r="BA422" s="6">
        <f>VLOOKUP(A422, ALL_AP_DATA!$A$2:$F$3600, 6, FALSE)</f>
        <v>6996</v>
      </c>
      <c r="BB422" s="6" t="e">
        <f t="shared" ca="1" si="34"/>
        <v>#NAME?</v>
      </c>
      <c r="BC422" s="6">
        <f>VLOOKUP(A422,projmetadata!$A$2:$D$2036, 4, FALSE)</f>
        <v>746987</v>
      </c>
      <c r="BE422" s="9" t="e">
        <f t="shared" ca="1" si="35"/>
        <v>#NAME?</v>
      </c>
      <c r="BF422" s="6" t="e">
        <f t="shared" ca="1" si="36"/>
        <v>#NAME?</v>
      </c>
      <c r="BG422" s="6">
        <f t="shared" si="37"/>
        <v>7.3647868035186692E-2</v>
      </c>
      <c r="BH422" s="6">
        <f>VLOOKUP(A422, ALL_AP_DATA!$A$2:$D$3600, 3, FALSE)</f>
        <v>3533</v>
      </c>
      <c r="BI422" s="6">
        <f>VLOOKUP(A422, ALL_AP_DATA!$A$2:$E$3600, 5, FALSE)</f>
        <v>55014</v>
      </c>
      <c r="BJ422" s="6">
        <f t="shared" si="33"/>
        <v>7.8636363636363633</v>
      </c>
      <c r="BK422" s="6">
        <f t="shared" si="38"/>
        <v>0.50500285877644369</v>
      </c>
    </row>
    <row r="423" spans="1:63" ht="15.75" customHeight="1" x14ac:dyDescent="0.25">
      <c r="A423" s="6" t="s">
        <v>407</v>
      </c>
      <c r="B423" s="6" t="s">
        <v>64</v>
      </c>
      <c r="C423" s="6">
        <v>16</v>
      </c>
      <c r="D423" s="6">
        <v>69</v>
      </c>
      <c r="E423" s="6">
        <v>4</v>
      </c>
      <c r="F423" s="6">
        <v>117</v>
      </c>
      <c r="G423" s="6">
        <v>0.1154</v>
      </c>
      <c r="H423" s="6">
        <v>0.23530000000000001</v>
      </c>
      <c r="I423" s="6">
        <v>3.1E-2</v>
      </c>
      <c r="Q423" s="6">
        <v>4</v>
      </c>
      <c r="R423" s="6">
        <v>29</v>
      </c>
      <c r="S423" s="6">
        <v>10</v>
      </c>
      <c r="T423" s="6">
        <v>3540</v>
      </c>
      <c r="U423" s="6">
        <v>4.8500000000000001E-2</v>
      </c>
      <c r="V423" s="6">
        <v>0.58819999999999995</v>
      </c>
      <c r="W423" s="6">
        <v>0.93899999999999995</v>
      </c>
      <c r="X423" s="6">
        <v>19</v>
      </c>
      <c r="Y423" s="6">
        <v>150</v>
      </c>
      <c r="Z423" s="6">
        <v>5</v>
      </c>
      <c r="AA423" s="6">
        <v>598</v>
      </c>
      <c r="AB423" s="6">
        <v>0.25080000000000002</v>
      </c>
      <c r="AC423" s="6">
        <v>0.29409999999999997</v>
      </c>
      <c r="AD423" s="6">
        <v>0.15859999999999999</v>
      </c>
      <c r="AE423" s="6">
        <v>55</v>
      </c>
      <c r="AF423" s="6">
        <v>208</v>
      </c>
      <c r="AG423" s="6">
        <v>14</v>
      </c>
      <c r="AH423" s="6">
        <v>2502</v>
      </c>
      <c r="AI423" s="6">
        <v>0.3478</v>
      </c>
      <c r="AJ423" s="6">
        <v>0.82350000000000001</v>
      </c>
      <c r="AK423" s="6">
        <v>0.66369999999999996</v>
      </c>
      <c r="AL423" s="6">
        <v>1</v>
      </c>
      <c r="AM423" s="6">
        <v>22</v>
      </c>
      <c r="AN423" s="6">
        <v>8</v>
      </c>
      <c r="AO423" s="6">
        <v>2406</v>
      </c>
      <c r="AP423" s="6">
        <v>3.6799999999999999E-2</v>
      </c>
      <c r="AQ423" s="6">
        <v>0.47060000000000002</v>
      </c>
      <c r="AR423" s="6">
        <v>0.63819999999999999</v>
      </c>
      <c r="AT423" s="6">
        <f t="shared" si="27"/>
        <v>1.6956521739130435</v>
      </c>
      <c r="AU423" s="6" t="str">
        <f t="shared" si="28"/>
        <v/>
      </c>
      <c r="AV423" s="6">
        <f t="shared" si="29"/>
        <v>122.06896551724138</v>
      </c>
      <c r="AW423" s="7">
        <f t="shared" si="30"/>
        <v>3.9866666666666668</v>
      </c>
      <c r="AX423" s="6">
        <f t="shared" si="31"/>
        <v>12.028846153846153</v>
      </c>
      <c r="AY423" s="6">
        <f t="shared" si="32"/>
        <v>109.36363636363636</v>
      </c>
      <c r="BA423" s="6">
        <f>VLOOKUP(A423, ALL_AP_DATA!$A$2:$F$3600, 6, FALSE)</f>
        <v>598</v>
      </c>
      <c r="BB423" s="6" t="e">
        <f t="shared" ca="1" si="34"/>
        <v>#NAME?</v>
      </c>
      <c r="BC423" s="6">
        <f>VLOOKUP(A423,projmetadata!$A$2:$D$2036, 4, FALSE)</f>
        <v>50101</v>
      </c>
      <c r="BE423" s="9" t="e">
        <f t="shared" ca="1" si="35"/>
        <v>#NAME?</v>
      </c>
      <c r="BF423" s="6" t="e">
        <f t="shared" ca="1" si="36"/>
        <v>#NAME?</v>
      </c>
      <c r="BG423" s="6">
        <f t="shared" si="37"/>
        <v>7.5247999041935285E-2</v>
      </c>
      <c r="BH423" s="6">
        <f>VLOOKUP(A423, ALL_AP_DATA!$A$2:$D$3600, 3, FALSE)</f>
        <v>323</v>
      </c>
      <c r="BI423" s="6">
        <f>VLOOKUP(A423, ALL_AP_DATA!$A$2:$E$3600, 5, FALSE)</f>
        <v>3770</v>
      </c>
      <c r="BJ423" s="6">
        <f t="shared" si="33"/>
        <v>6.3043478260869561</v>
      </c>
      <c r="BK423" s="6">
        <f t="shared" si="38"/>
        <v>0.54013377926421402</v>
      </c>
    </row>
    <row r="424" spans="1:63" ht="15.75" customHeight="1" x14ac:dyDescent="0.25">
      <c r="A424" s="6" t="s">
        <v>730</v>
      </c>
      <c r="B424" s="6" t="s">
        <v>64</v>
      </c>
      <c r="C424" s="6">
        <v>5</v>
      </c>
      <c r="D424" s="6">
        <v>95</v>
      </c>
      <c r="E424" s="6">
        <v>21</v>
      </c>
      <c r="F424" s="6">
        <v>2245</v>
      </c>
      <c r="G424" s="6">
        <v>0.2273</v>
      </c>
      <c r="H424" s="6">
        <v>0.77780000000000005</v>
      </c>
      <c r="I424" s="6">
        <v>0.34520000000000001</v>
      </c>
      <c r="Q424" s="6">
        <v>1</v>
      </c>
      <c r="R424" s="6">
        <v>2</v>
      </c>
      <c r="S424" s="6">
        <v>7</v>
      </c>
      <c r="T424" s="6">
        <v>505</v>
      </c>
      <c r="U424" s="6">
        <v>4.7999999999999996E-3</v>
      </c>
      <c r="V424" s="6">
        <v>0.25929999999999997</v>
      </c>
      <c r="W424" s="6">
        <v>7.7700000000000005E-2</v>
      </c>
      <c r="X424" s="6">
        <v>13</v>
      </c>
      <c r="Y424" s="6">
        <v>246</v>
      </c>
      <c r="Z424" s="6">
        <v>23</v>
      </c>
      <c r="AA424" s="6">
        <v>3157</v>
      </c>
      <c r="AB424" s="6">
        <v>0.58850000000000002</v>
      </c>
      <c r="AC424" s="6">
        <v>0.85189999999999999</v>
      </c>
      <c r="AD424" s="6">
        <v>0.48549999999999999</v>
      </c>
      <c r="AE424" s="6">
        <v>69</v>
      </c>
      <c r="AF424" s="6">
        <v>274</v>
      </c>
      <c r="AG424" s="6">
        <v>25</v>
      </c>
      <c r="AH424" s="6">
        <v>4204</v>
      </c>
      <c r="AI424" s="6">
        <v>0.65549999999999997</v>
      </c>
      <c r="AJ424" s="6">
        <v>0.92589999999999995</v>
      </c>
      <c r="AK424" s="6">
        <v>0.64649999999999996</v>
      </c>
      <c r="AT424" s="6">
        <f t="shared" si="27"/>
        <v>23.631578947368421</v>
      </c>
      <c r="AU424" s="6" t="str">
        <f t="shared" si="28"/>
        <v/>
      </c>
      <c r="AV424" s="6">
        <f t="shared" si="29"/>
        <v>252.5</v>
      </c>
      <c r="AW424" s="7">
        <f t="shared" si="30"/>
        <v>12.833333333333334</v>
      </c>
      <c r="AX424" s="6">
        <f t="shared" si="31"/>
        <v>15.343065693430656</v>
      </c>
      <c r="AY424" s="6" t="str">
        <f t="shared" si="32"/>
        <v/>
      </c>
      <c r="BA424" s="6">
        <f>VLOOKUP(A424, ALL_AP_DATA!$A$2:$F$3600, 6, FALSE)</f>
        <v>418</v>
      </c>
      <c r="BB424" s="6" t="e">
        <f t="shared" ca="1" si="34"/>
        <v>#NAME?</v>
      </c>
      <c r="BC424" s="6">
        <f>VLOOKUP(A424,projmetadata!$A$2:$D$2036, 4, FALSE)</f>
        <v>85652</v>
      </c>
      <c r="BE424" s="9" t="e">
        <f t="shared" ca="1" si="35"/>
        <v>#NAME?</v>
      </c>
      <c r="BF424" s="6" t="e">
        <f t="shared" ca="1" si="36"/>
        <v>#NAME?</v>
      </c>
      <c r="BG424" s="6">
        <f t="shared" si="37"/>
        <v>7.592350441320693E-2</v>
      </c>
      <c r="BH424" s="6">
        <f>VLOOKUP(A424, ALL_AP_DATA!$A$2:$D$3600, 3, FALSE)</f>
        <v>344</v>
      </c>
      <c r="BI424" s="6">
        <f>VLOOKUP(A424, ALL_AP_DATA!$A$2:$E$3600, 5, FALSE)</f>
        <v>6503</v>
      </c>
      <c r="BJ424" s="6">
        <f t="shared" si="33"/>
        <v>15.557416267942584</v>
      </c>
      <c r="BK424" s="6">
        <f t="shared" si="38"/>
        <v>0.82296650717703346</v>
      </c>
    </row>
    <row r="425" spans="1:63" ht="15.75" customHeight="1" x14ac:dyDescent="0.25">
      <c r="A425" s="6" t="s">
        <v>343</v>
      </c>
      <c r="B425" s="6" t="s">
        <v>64</v>
      </c>
      <c r="X425" s="6">
        <v>11</v>
      </c>
      <c r="Y425" s="6">
        <v>49</v>
      </c>
      <c r="Z425" s="6">
        <v>3</v>
      </c>
      <c r="AA425" s="6">
        <v>69</v>
      </c>
      <c r="AB425" s="6">
        <v>0.35510000000000003</v>
      </c>
      <c r="AC425" s="6">
        <v>0.33329999999999999</v>
      </c>
      <c r="AD425" s="6">
        <v>0.31219999999999998</v>
      </c>
      <c r="AE425" s="6">
        <v>11</v>
      </c>
      <c r="AF425" s="6">
        <v>27</v>
      </c>
      <c r="AG425" s="6">
        <v>1</v>
      </c>
      <c r="AH425" s="6">
        <v>54</v>
      </c>
      <c r="AI425" s="6">
        <v>0.19570000000000001</v>
      </c>
      <c r="AJ425" s="6">
        <v>0.1111</v>
      </c>
      <c r="AK425" s="6">
        <v>0.24429999999999999</v>
      </c>
      <c r="AT425" s="6" t="str">
        <f t="shared" si="27"/>
        <v/>
      </c>
      <c r="AU425" s="6" t="str">
        <f t="shared" si="28"/>
        <v/>
      </c>
      <c r="AV425" s="6" t="str">
        <f t="shared" si="29"/>
        <v/>
      </c>
      <c r="AW425" s="7">
        <f t="shared" si="30"/>
        <v>1.4081632653061225</v>
      </c>
      <c r="AX425" s="6">
        <f t="shared" si="31"/>
        <v>2</v>
      </c>
      <c r="AY425" s="6" t="str">
        <f t="shared" si="32"/>
        <v/>
      </c>
      <c r="BA425" s="6">
        <f>VLOOKUP(A425, ALL_AP_DATA!$A$2:$F$3600, 6, FALSE)</f>
        <v>138</v>
      </c>
      <c r="BB425" s="6" t="e">
        <f t="shared" ca="1" si="34"/>
        <v>#NAME?</v>
      </c>
      <c r="BC425" s="6">
        <f>VLOOKUP(A425,projmetadata!$A$2:$D$2036, 4, FALSE)</f>
        <v>2904</v>
      </c>
      <c r="BE425" s="9" t="e">
        <f t="shared" ca="1" si="35"/>
        <v>#NAME?</v>
      </c>
      <c r="BF425" s="6" t="e">
        <f t="shared" ca="1" si="36"/>
        <v>#NAME?</v>
      </c>
      <c r="BG425" s="6">
        <f t="shared" si="37"/>
        <v>7.6101928374655653E-2</v>
      </c>
      <c r="BH425" s="6">
        <f>VLOOKUP(A425, ALL_AP_DATA!$A$2:$D$3600, 3, FALSE)</f>
        <v>62</v>
      </c>
      <c r="BI425" s="6">
        <f>VLOOKUP(A425, ALL_AP_DATA!$A$2:$E$3600, 5, FALSE)</f>
        <v>221</v>
      </c>
      <c r="BJ425" s="6">
        <f t="shared" si="33"/>
        <v>1.6014492753623188</v>
      </c>
      <c r="BK425" s="6">
        <f t="shared" si="38"/>
        <v>0.44927536231884058</v>
      </c>
    </row>
    <row r="426" spans="1:63" ht="15.75" customHeight="1" x14ac:dyDescent="0.25">
      <c r="A426" s="6" t="s">
        <v>1073</v>
      </c>
      <c r="B426" s="6" t="s">
        <v>64</v>
      </c>
      <c r="C426" s="6">
        <v>3</v>
      </c>
      <c r="D426" s="6">
        <v>32</v>
      </c>
      <c r="E426" s="6">
        <v>55</v>
      </c>
      <c r="F426" s="6">
        <v>1595</v>
      </c>
      <c r="G426" s="6">
        <v>0.1226</v>
      </c>
      <c r="H426" s="6">
        <v>0.38190000000000002</v>
      </c>
      <c r="I426" s="6">
        <v>0.14269999999999999</v>
      </c>
      <c r="J426" s="6">
        <v>1</v>
      </c>
      <c r="K426" s="6">
        <v>16</v>
      </c>
      <c r="L426" s="6">
        <v>45</v>
      </c>
      <c r="M426" s="6">
        <v>1773</v>
      </c>
      <c r="N426" s="6">
        <v>6.13E-2</v>
      </c>
      <c r="O426" s="6">
        <v>0.3125</v>
      </c>
      <c r="P426" s="6">
        <v>0.15859999999999999</v>
      </c>
      <c r="Q426" s="6">
        <v>11</v>
      </c>
      <c r="R426" s="6">
        <v>34</v>
      </c>
      <c r="S426" s="6">
        <v>75</v>
      </c>
      <c r="T426" s="6">
        <v>3583</v>
      </c>
      <c r="U426" s="6">
        <v>0.1303</v>
      </c>
      <c r="V426" s="6">
        <v>0.52080000000000004</v>
      </c>
      <c r="W426" s="6">
        <v>0.3206</v>
      </c>
      <c r="X426" s="6">
        <v>18</v>
      </c>
      <c r="Y426" s="6">
        <v>86</v>
      </c>
      <c r="Z426" s="6">
        <v>74</v>
      </c>
      <c r="AA426" s="6">
        <v>3541</v>
      </c>
      <c r="AB426" s="6">
        <v>0.32950000000000002</v>
      </c>
      <c r="AC426" s="6">
        <v>0.51390000000000002</v>
      </c>
      <c r="AD426" s="6">
        <v>0.31680000000000003</v>
      </c>
      <c r="AE426" s="6">
        <v>35</v>
      </c>
      <c r="AF426" s="6">
        <v>115</v>
      </c>
      <c r="AG426" s="6">
        <v>111</v>
      </c>
      <c r="AH426" s="6">
        <v>4560</v>
      </c>
      <c r="AI426" s="6">
        <v>0.44059999999999999</v>
      </c>
      <c r="AJ426" s="6">
        <v>0.77080000000000004</v>
      </c>
      <c r="AK426" s="6">
        <v>0.40799999999999997</v>
      </c>
      <c r="AT426" s="6">
        <f t="shared" si="27"/>
        <v>49.84375</v>
      </c>
      <c r="AU426" s="6">
        <f t="shared" si="28"/>
        <v>110.8125</v>
      </c>
      <c r="AV426" s="6">
        <f t="shared" si="29"/>
        <v>105.38235294117646</v>
      </c>
      <c r="AW426" s="7">
        <f t="shared" si="30"/>
        <v>41.174418604651166</v>
      </c>
      <c r="AX426" s="6">
        <f t="shared" si="31"/>
        <v>39.652173913043477</v>
      </c>
      <c r="AY426" s="6" t="str">
        <f t="shared" si="32"/>
        <v/>
      </c>
      <c r="BA426" s="6">
        <f>VLOOKUP(A426, ALL_AP_DATA!$A$2:$F$3600, 6, FALSE)</f>
        <v>261</v>
      </c>
      <c r="BB426" s="6" t="e">
        <f t="shared" ca="1" si="34"/>
        <v>#NAME?</v>
      </c>
      <c r="BC426" s="6">
        <f>VLOOKUP(A426,projmetadata!$A$2:$D$2036, 4, FALSE)</f>
        <v>146020</v>
      </c>
      <c r="BE426" s="9" t="e">
        <f t="shared" ca="1" si="35"/>
        <v>#NAME?</v>
      </c>
      <c r="BF426" s="6" t="e">
        <f t="shared" ca="1" si="36"/>
        <v>#NAME?</v>
      </c>
      <c r="BG426" s="6">
        <f t="shared" si="37"/>
        <v>7.6537460621832629E-2</v>
      </c>
      <c r="BH426" s="6">
        <f>VLOOKUP(A426, ALL_AP_DATA!$A$2:$D$3600, 3, FALSE)</f>
        <v>158</v>
      </c>
      <c r="BI426" s="6">
        <f>VLOOKUP(A426, ALL_AP_DATA!$A$2:$E$3600, 5, FALSE)</f>
        <v>11176</v>
      </c>
      <c r="BJ426" s="6">
        <f t="shared" si="33"/>
        <v>42.819923371647512</v>
      </c>
      <c r="BK426" s="6">
        <f t="shared" si="38"/>
        <v>0.6053639846743295</v>
      </c>
    </row>
    <row r="427" spans="1:63" ht="15.75" customHeight="1" x14ac:dyDescent="0.25">
      <c r="A427" s="6" t="s">
        <v>1266</v>
      </c>
      <c r="B427" s="6" t="s">
        <v>64</v>
      </c>
      <c r="C427" s="6">
        <v>37</v>
      </c>
      <c r="D427" s="6">
        <v>141</v>
      </c>
      <c r="E427" s="6">
        <v>80</v>
      </c>
      <c r="F427" s="6">
        <v>1257</v>
      </c>
      <c r="G427" s="6">
        <v>1.9099999999999999E-2</v>
      </c>
      <c r="H427" s="6">
        <v>0.16669999999999999</v>
      </c>
      <c r="I427" s="6">
        <v>3.1300000000000001E-2</v>
      </c>
      <c r="Q427" s="6">
        <v>71</v>
      </c>
      <c r="R427" s="6">
        <v>281</v>
      </c>
      <c r="S427" s="6">
        <v>289</v>
      </c>
      <c r="T427" s="6">
        <v>21166</v>
      </c>
      <c r="U427" s="6">
        <v>3.7999999999999999E-2</v>
      </c>
      <c r="V427" s="6">
        <v>0.60209999999999997</v>
      </c>
      <c r="W427" s="6">
        <v>0.52780000000000005</v>
      </c>
      <c r="X427" s="6">
        <v>188</v>
      </c>
      <c r="Y427" s="6">
        <v>906</v>
      </c>
      <c r="Z427" s="6">
        <v>234</v>
      </c>
      <c r="AA427" s="6">
        <v>6250</v>
      </c>
      <c r="AB427" s="6">
        <v>0.12239999999999999</v>
      </c>
      <c r="AC427" s="6">
        <v>0.48749999999999999</v>
      </c>
      <c r="AD427" s="6">
        <v>0.15579999999999999</v>
      </c>
      <c r="AE427" s="6">
        <v>325</v>
      </c>
      <c r="AF427" s="6">
        <v>2673</v>
      </c>
      <c r="AG427" s="6">
        <v>355</v>
      </c>
      <c r="AH427" s="6">
        <v>19132</v>
      </c>
      <c r="AI427" s="6">
        <v>0.36130000000000001</v>
      </c>
      <c r="AJ427" s="6">
        <v>0.73960000000000004</v>
      </c>
      <c r="AK427" s="6">
        <v>0.47699999999999998</v>
      </c>
      <c r="AL427" s="6">
        <v>2</v>
      </c>
      <c r="AM427" s="6">
        <v>31</v>
      </c>
      <c r="AN427" s="6">
        <v>51</v>
      </c>
      <c r="AO427" s="6">
        <v>2291</v>
      </c>
      <c r="AP427" s="6">
        <v>4.1999999999999997E-3</v>
      </c>
      <c r="AQ427" s="6">
        <v>0.1062</v>
      </c>
      <c r="AR427" s="6">
        <v>5.7099999999999998E-2</v>
      </c>
      <c r="AT427" s="6">
        <f t="shared" si="27"/>
        <v>8.914893617021276</v>
      </c>
      <c r="AU427" s="6" t="str">
        <f t="shared" si="28"/>
        <v/>
      </c>
      <c r="AV427" s="6">
        <f t="shared" si="29"/>
        <v>75.32384341637011</v>
      </c>
      <c r="AW427" s="7">
        <f t="shared" si="30"/>
        <v>6.8984547461368653</v>
      </c>
      <c r="AX427" s="6">
        <f t="shared" si="31"/>
        <v>7.1575009352787129</v>
      </c>
      <c r="AY427" s="6">
        <f t="shared" si="32"/>
        <v>73.903225806451616</v>
      </c>
      <c r="BA427" s="6">
        <f>VLOOKUP(A427, ALL_AP_DATA!$A$2:$F$3600, 6, FALSE)</f>
        <v>7399</v>
      </c>
      <c r="BB427" s="6" t="e">
        <f t="shared" ca="1" si="34"/>
        <v>#NAME?</v>
      </c>
      <c r="BC427" s="6">
        <f>VLOOKUP(A427,projmetadata!$A$2:$D$2036, 4, FALSE)</f>
        <v>521259</v>
      </c>
      <c r="BE427" s="9" t="e">
        <f t="shared" ca="1" si="35"/>
        <v>#NAME?</v>
      </c>
      <c r="BF427" s="6" t="e">
        <f t="shared" ca="1" si="36"/>
        <v>#NAME?</v>
      </c>
      <c r="BG427" s="6">
        <f t="shared" si="37"/>
        <v>7.6940637955411798E-2</v>
      </c>
      <c r="BH427" s="6">
        <f>VLOOKUP(A427, ALL_AP_DATA!$A$2:$D$3600, 3, FALSE)</f>
        <v>3280</v>
      </c>
      <c r="BI427" s="6">
        <f>VLOOKUP(A427, ALL_AP_DATA!$A$2:$E$3600, 5, FALSE)</f>
        <v>40106</v>
      </c>
      <c r="BJ427" s="6">
        <f t="shared" si="33"/>
        <v>5.4204622246249494</v>
      </c>
      <c r="BK427" s="6">
        <f t="shared" si="38"/>
        <v>0.44330314907419921</v>
      </c>
    </row>
    <row r="428" spans="1:63" ht="15.75" customHeight="1" x14ac:dyDescent="0.25">
      <c r="A428" s="6" t="s">
        <v>1202</v>
      </c>
      <c r="B428" s="6" t="s">
        <v>64</v>
      </c>
      <c r="C428" s="6">
        <v>91</v>
      </c>
      <c r="D428" s="6">
        <v>581</v>
      </c>
      <c r="E428" s="6">
        <v>607</v>
      </c>
      <c r="F428" s="6">
        <v>23224</v>
      </c>
      <c r="G428" s="6">
        <v>9.6199999999999994E-2</v>
      </c>
      <c r="H428" s="6">
        <v>0.48249999999999998</v>
      </c>
      <c r="I428" s="6">
        <v>0.36230000000000001</v>
      </c>
      <c r="J428" s="6">
        <v>1</v>
      </c>
      <c r="K428" s="6">
        <v>18</v>
      </c>
      <c r="L428" s="6">
        <v>64</v>
      </c>
      <c r="M428" s="6">
        <v>2213</v>
      </c>
      <c r="N428" s="6">
        <v>3.0000000000000001E-3</v>
      </c>
      <c r="O428" s="6">
        <v>5.0900000000000001E-2</v>
      </c>
      <c r="P428" s="6">
        <v>3.4500000000000003E-2</v>
      </c>
      <c r="Q428" s="6">
        <v>76</v>
      </c>
      <c r="R428" s="6">
        <v>345</v>
      </c>
      <c r="S428" s="6">
        <v>873</v>
      </c>
      <c r="T428" s="6">
        <v>45731</v>
      </c>
      <c r="U428" s="6">
        <v>5.7099999999999998E-2</v>
      </c>
      <c r="V428" s="6">
        <v>0.69399999999999995</v>
      </c>
      <c r="W428" s="6">
        <v>0.71330000000000005</v>
      </c>
      <c r="X428" s="6">
        <v>134</v>
      </c>
      <c r="Y428" s="6">
        <v>1089</v>
      </c>
      <c r="Z428" s="6">
        <v>536</v>
      </c>
      <c r="AA428" s="6">
        <v>20348</v>
      </c>
      <c r="AB428" s="6">
        <v>0.18029999999999999</v>
      </c>
      <c r="AC428" s="6">
        <v>0.42609999999999998</v>
      </c>
      <c r="AD428" s="6">
        <v>0.31740000000000002</v>
      </c>
      <c r="AE428" s="6">
        <v>522</v>
      </c>
      <c r="AF428" s="6">
        <v>2071</v>
      </c>
      <c r="AG428" s="6">
        <v>1056</v>
      </c>
      <c r="AH428" s="6">
        <v>46075</v>
      </c>
      <c r="AI428" s="6">
        <v>0.34279999999999999</v>
      </c>
      <c r="AJ428" s="6">
        <v>0.83940000000000003</v>
      </c>
      <c r="AK428" s="6">
        <v>0.71870000000000001</v>
      </c>
      <c r="AT428" s="6">
        <f t="shared" si="27"/>
        <v>39.972461273666092</v>
      </c>
      <c r="AU428" s="6">
        <f t="shared" si="28"/>
        <v>122.94444444444444</v>
      </c>
      <c r="AV428" s="6">
        <f t="shared" si="29"/>
        <v>132.55362318840579</v>
      </c>
      <c r="AW428" s="7">
        <f t="shared" si="30"/>
        <v>18.685032139577594</v>
      </c>
      <c r="AX428" s="6">
        <f t="shared" si="31"/>
        <v>22.24770642201835</v>
      </c>
      <c r="AY428" s="6" t="str">
        <f t="shared" si="32"/>
        <v/>
      </c>
      <c r="BA428" s="6">
        <f>VLOOKUP(A428, ALL_AP_DATA!$A$2:$F$3600, 6, FALSE)</f>
        <v>6041</v>
      </c>
      <c r="BB428" s="6" t="e">
        <f t="shared" ca="1" si="34"/>
        <v>#NAME?</v>
      </c>
      <c r="BC428" s="6">
        <f>VLOOKUP(A428,projmetadata!$A$2:$D$2036, 4, FALSE)</f>
        <v>829372</v>
      </c>
      <c r="BE428" s="9" t="e">
        <f t="shared" ca="1" si="35"/>
        <v>#NAME?</v>
      </c>
      <c r="BF428" s="6" t="e">
        <f t="shared" ca="1" si="36"/>
        <v>#NAME?</v>
      </c>
      <c r="BG428" s="6">
        <f t="shared" si="37"/>
        <v>7.7299450668698727E-2</v>
      </c>
      <c r="BH428" s="6">
        <f>VLOOKUP(A428, ALL_AP_DATA!$A$2:$D$3600, 3, FALSE)</f>
        <v>2958</v>
      </c>
      <c r="BI428" s="6">
        <f>VLOOKUP(A428, ALL_AP_DATA!$A$2:$E$3600, 5, FALSE)</f>
        <v>64110</v>
      </c>
      <c r="BJ428" s="6">
        <f t="shared" si="33"/>
        <v>10.612481377255421</v>
      </c>
      <c r="BK428" s="6">
        <f t="shared" si="38"/>
        <v>0.48965403078960434</v>
      </c>
    </row>
    <row r="429" spans="1:63" ht="15.75" customHeight="1" x14ac:dyDescent="0.25">
      <c r="A429" s="6" t="s">
        <v>1280</v>
      </c>
      <c r="B429" s="6" t="s">
        <v>64</v>
      </c>
      <c r="C429" s="6">
        <v>6</v>
      </c>
      <c r="D429" s="6">
        <v>17</v>
      </c>
      <c r="E429" s="6">
        <v>16</v>
      </c>
      <c r="F429" s="6">
        <v>442</v>
      </c>
      <c r="G429" s="6">
        <v>9.4999999999999998E-3</v>
      </c>
      <c r="H429" s="6">
        <v>0.11940000000000001</v>
      </c>
      <c r="I429" s="6">
        <v>4.9799999999999997E-2</v>
      </c>
      <c r="Q429" s="6">
        <v>12</v>
      </c>
      <c r="R429" s="6">
        <v>46</v>
      </c>
      <c r="S429" s="6">
        <v>42</v>
      </c>
      <c r="T429" s="6">
        <v>1976</v>
      </c>
      <c r="U429" s="6">
        <v>2.5600000000000001E-2</v>
      </c>
      <c r="V429" s="6">
        <v>0.31340000000000001</v>
      </c>
      <c r="W429" s="6">
        <v>0.22270000000000001</v>
      </c>
      <c r="X429" s="6">
        <v>14</v>
      </c>
      <c r="Y429" s="6">
        <v>118</v>
      </c>
      <c r="Z429" s="6">
        <v>37</v>
      </c>
      <c r="AA429" s="6">
        <v>1332</v>
      </c>
      <c r="AB429" s="6">
        <v>6.5699999999999995E-2</v>
      </c>
      <c r="AC429" s="6">
        <v>0.27610000000000001</v>
      </c>
      <c r="AD429" s="6">
        <v>0.1502</v>
      </c>
      <c r="AE429" s="6">
        <v>130</v>
      </c>
      <c r="AF429" s="6">
        <v>649</v>
      </c>
      <c r="AG429" s="6">
        <v>96</v>
      </c>
      <c r="AH429" s="6">
        <v>4787</v>
      </c>
      <c r="AI429" s="6">
        <v>0.36120000000000002</v>
      </c>
      <c r="AJ429" s="6">
        <v>0.71640000000000004</v>
      </c>
      <c r="AK429" s="6">
        <v>0.53959999999999997</v>
      </c>
      <c r="AT429" s="6">
        <f t="shared" si="27"/>
        <v>26</v>
      </c>
      <c r="AU429" s="6" t="str">
        <f t="shared" si="28"/>
        <v/>
      </c>
      <c r="AV429" s="6">
        <f t="shared" si="29"/>
        <v>42.956521739130437</v>
      </c>
      <c r="AW429" s="7">
        <f t="shared" si="30"/>
        <v>11.288135593220339</v>
      </c>
      <c r="AX429" s="6">
        <f t="shared" si="31"/>
        <v>7.3759630200308166</v>
      </c>
      <c r="AY429" s="6" t="str">
        <f t="shared" si="32"/>
        <v/>
      </c>
      <c r="BA429" s="6">
        <f>VLOOKUP(A429, ALL_AP_DATA!$A$2:$F$3600, 6, FALSE)</f>
        <v>1797</v>
      </c>
      <c r="BB429" s="6" t="e">
        <f t="shared" ca="1" si="34"/>
        <v>#NAME?</v>
      </c>
      <c r="BC429" s="6">
        <f>VLOOKUP(A429,projmetadata!$A$2:$D$2036, 4, FALSE)</f>
        <v>114585</v>
      </c>
      <c r="BE429" s="9" t="e">
        <f t="shared" ca="1" si="35"/>
        <v>#NAME?</v>
      </c>
      <c r="BF429" s="6" t="e">
        <f t="shared" ca="1" si="36"/>
        <v>#NAME?</v>
      </c>
      <c r="BG429" s="6">
        <f t="shared" si="37"/>
        <v>7.7418510276214159E-2</v>
      </c>
      <c r="BH429" s="6">
        <f>VLOOKUP(A429, ALL_AP_DATA!$A$2:$D$3600, 3, FALSE)</f>
        <v>722</v>
      </c>
      <c r="BI429" s="6">
        <f>VLOOKUP(A429, ALL_AP_DATA!$A$2:$E$3600, 5, FALSE)</f>
        <v>8871</v>
      </c>
      <c r="BJ429" s="6">
        <f t="shared" si="33"/>
        <v>4.9365609348914861</v>
      </c>
      <c r="BK429" s="6">
        <f t="shared" si="38"/>
        <v>0.40178074568725652</v>
      </c>
    </row>
    <row r="430" spans="1:63" ht="15.75" customHeight="1" x14ac:dyDescent="0.25">
      <c r="A430" s="6" t="s">
        <v>773</v>
      </c>
      <c r="B430" s="6" t="s">
        <v>64</v>
      </c>
      <c r="C430" s="6">
        <v>17</v>
      </c>
      <c r="D430" s="6">
        <v>68</v>
      </c>
      <c r="E430" s="6">
        <v>23</v>
      </c>
      <c r="F430" s="6">
        <v>359</v>
      </c>
      <c r="G430" s="6">
        <v>0.39529999999999998</v>
      </c>
      <c r="H430" s="6">
        <v>0.32390000000000002</v>
      </c>
      <c r="I430" s="6">
        <v>0.18559999999999999</v>
      </c>
      <c r="Q430" s="6">
        <v>4</v>
      </c>
      <c r="R430" s="6">
        <v>19</v>
      </c>
      <c r="S430" s="6">
        <v>58</v>
      </c>
      <c r="T430" s="6">
        <v>1425</v>
      </c>
      <c r="U430" s="6">
        <v>0.1105</v>
      </c>
      <c r="V430" s="6">
        <v>0.81689999999999996</v>
      </c>
      <c r="W430" s="6">
        <v>0.73680000000000001</v>
      </c>
      <c r="X430" s="6">
        <v>4</v>
      </c>
      <c r="Y430" s="6">
        <v>66</v>
      </c>
      <c r="Z430" s="6">
        <v>67</v>
      </c>
      <c r="AA430" s="6">
        <v>1653</v>
      </c>
      <c r="AB430" s="6">
        <v>0.38369999999999999</v>
      </c>
      <c r="AC430" s="6">
        <v>0.94369999999999998</v>
      </c>
      <c r="AD430" s="6">
        <v>0.85470000000000002</v>
      </c>
      <c r="AE430" s="6">
        <v>20</v>
      </c>
      <c r="AF430" s="6">
        <v>83</v>
      </c>
      <c r="AG430" s="6">
        <v>29</v>
      </c>
      <c r="AH430" s="6">
        <v>789</v>
      </c>
      <c r="AI430" s="6">
        <v>0.48259999999999997</v>
      </c>
      <c r="AJ430" s="6">
        <v>0.40849999999999997</v>
      </c>
      <c r="AK430" s="6">
        <v>0.40799999999999997</v>
      </c>
      <c r="AL430" s="6">
        <v>2</v>
      </c>
      <c r="AM430" s="6">
        <v>19</v>
      </c>
      <c r="AN430" s="6">
        <v>65</v>
      </c>
      <c r="AO430" s="6">
        <v>1675</v>
      </c>
      <c r="AP430" s="6">
        <v>0.1105</v>
      </c>
      <c r="AQ430" s="6">
        <v>0.91549999999999998</v>
      </c>
      <c r="AR430" s="6">
        <v>0.86609999999999998</v>
      </c>
      <c r="AT430" s="6">
        <f t="shared" si="27"/>
        <v>5.2794117647058822</v>
      </c>
      <c r="AU430" s="6" t="str">
        <f t="shared" si="28"/>
        <v/>
      </c>
      <c r="AV430" s="6">
        <f t="shared" si="29"/>
        <v>75</v>
      </c>
      <c r="AW430" s="7">
        <f t="shared" si="30"/>
        <v>25.045454545454547</v>
      </c>
      <c r="AX430" s="6">
        <f t="shared" si="31"/>
        <v>9.5060240963855414</v>
      </c>
      <c r="AY430" s="6">
        <f t="shared" si="32"/>
        <v>88.15789473684211</v>
      </c>
      <c r="BA430" s="6">
        <f>VLOOKUP(A430, ALL_AP_DATA!$A$2:$F$3600, 6, FALSE)</f>
        <v>172</v>
      </c>
      <c r="BB430" s="6" t="e">
        <f t="shared" ca="1" si="34"/>
        <v>#NAME?</v>
      </c>
      <c r="BC430" s="6">
        <f>VLOOKUP(A430,projmetadata!$A$2:$D$2036, 4, FALSE)</f>
        <v>24922</v>
      </c>
      <c r="BE430" s="9" t="e">
        <f t="shared" ca="1" si="35"/>
        <v>#NAME?</v>
      </c>
      <c r="BF430" s="6" t="e">
        <f t="shared" ca="1" si="36"/>
        <v>#NAME?</v>
      </c>
      <c r="BG430" s="6">
        <f t="shared" si="37"/>
        <v>7.76021186100634E-2</v>
      </c>
      <c r="BH430" s="6">
        <f>VLOOKUP(A430, ALL_AP_DATA!$A$2:$D$3600, 3, FALSE)</f>
        <v>136</v>
      </c>
      <c r="BI430" s="6">
        <f>VLOOKUP(A430, ALL_AP_DATA!$A$2:$E$3600, 5, FALSE)</f>
        <v>1934</v>
      </c>
      <c r="BJ430" s="6">
        <f t="shared" si="33"/>
        <v>11.244186046511627</v>
      </c>
      <c r="BK430" s="6">
        <f t="shared" si="38"/>
        <v>0.79069767441860461</v>
      </c>
    </row>
    <row r="431" spans="1:63" ht="15.75" customHeight="1" x14ac:dyDescent="0.25">
      <c r="A431" s="6" t="s">
        <v>686</v>
      </c>
      <c r="B431" s="6" t="s">
        <v>64</v>
      </c>
      <c r="C431" s="6">
        <v>2</v>
      </c>
      <c r="D431" s="6">
        <v>46</v>
      </c>
      <c r="E431" s="6">
        <v>15</v>
      </c>
      <c r="F431" s="6">
        <v>326</v>
      </c>
      <c r="G431" s="6">
        <v>0.1168</v>
      </c>
      <c r="H431" s="6">
        <v>0.6</v>
      </c>
      <c r="I431" s="6">
        <v>0.187</v>
      </c>
      <c r="Q431" s="6">
        <v>1</v>
      </c>
      <c r="R431" s="6">
        <v>2</v>
      </c>
      <c r="S431" s="6">
        <v>2</v>
      </c>
      <c r="T431" s="6">
        <v>71</v>
      </c>
      <c r="U431" s="6">
        <v>5.1000000000000004E-3</v>
      </c>
      <c r="V431" s="6">
        <v>0.08</v>
      </c>
      <c r="W431" s="6">
        <v>4.07E-2</v>
      </c>
      <c r="X431" s="6">
        <v>12</v>
      </c>
      <c r="Y431" s="6">
        <v>102</v>
      </c>
      <c r="Z431" s="6">
        <v>20</v>
      </c>
      <c r="AA431" s="6">
        <v>632</v>
      </c>
      <c r="AB431" s="6">
        <v>0.25890000000000002</v>
      </c>
      <c r="AC431" s="6">
        <v>0.8</v>
      </c>
      <c r="AD431" s="6">
        <v>0.36259999999999998</v>
      </c>
      <c r="AE431" s="6">
        <v>22</v>
      </c>
      <c r="AF431" s="6">
        <v>117</v>
      </c>
      <c r="AG431" s="6">
        <v>20</v>
      </c>
      <c r="AH431" s="6">
        <v>953</v>
      </c>
      <c r="AI431" s="6">
        <v>0.29699999999999999</v>
      </c>
      <c r="AJ431" s="6">
        <v>0.8</v>
      </c>
      <c r="AK431" s="6">
        <v>0.54679999999999995</v>
      </c>
      <c r="AT431" s="6">
        <f t="shared" si="27"/>
        <v>7.0869565217391308</v>
      </c>
      <c r="AU431" s="6" t="str">
        <f t="shared" si="28"/>
        <v/>
      </c>
      <c r="AV431" s="6">
        <f t="shared" si="29"/>
        <v>35.5</v>
      </c>
      <c r="AW431" s="7">
        <f t="shared" si="30"/>
        <v>6.1960784313725492</v>
      </c>
      <c r="AX431" s="6">
        <f t="shared" si="31"/>
        <v>8.1452991452991448</v>
      </c>
      <c r="AY431" s="6" t="str">
        <f t="shared" si="32"/>
        <v/>
      </c>
      <c r="BA431" s="6">
        <f>VLOOKUP(A431, ALL_AP_DATA!$A$2:$F$3600, 6, FALSE)</f>
        <v>394</v>
      </c>
      <c r="BB431" s="6" t="e">
        <f t="shared" ca="1" si="34"/>
        <v>#NAME?</v>
      </c>
      <c r="BC431" s="6">
        <f>VLOOKUP(A431,projmetadata!$A$2:$D$2036, 4, FALSE)</f>
        <v>22409</v>
      </c>
      <c r="BE431" s="9" t="e">
        <f t="shared" ca="1" si="35"/>
        <v>#NAME?</v>
      </c>
      <c r="BF431" s="6" t="e">
        <f t="shared" ca="1" si="36"/>
        <v>#NAME?</v>
      </c>
      <c r="BG431" s="6">
        <f t="shared" si="37"/>
        <v>7.7781248605471018E-2</v>
      </c>
      <c r="BH431" s="6">
        <f>VLOOKUP(A431, ALL_AP_DATA!$A$2:$D$3600, 3, FALSE)</f>
        <v>158</v>
      </c>
      <c r="BI431" s="6">
        <f>VLOOKUP(A431, ALL_AP_DATA!$A$2:$E$3600, 5, FALSE)</f>
        <v>1743</v>
      </c>
      <c r="BJ431" s="6">
        <f t="shared" si="33"/>
        <v>4.4238578680203045</v>
      </c>
      <c r="BK431" s="6">
        <f t="shared" si="38"/>
        <v>0.40101522842639592</v>
      </c>
    </row>
    <row r="432" spans="1:63" ht="15.75" customHeight="1" x14ac:dyDescent="0.25">
      <c r="A432" s="6" t="s">
        <v>562</v>
      </c>
      <c r="B432" s="6" t="s">
        <v>64</v>
      </c>
      <c r="C432" s="6">
        <v>112</v>
      </c>
      <c r="D432" s="6">
        <v>888</v>
      </c>
      <c r="E432" s="6">
        <v>148</v>
      </c>
      <c r="F432" s="6">
        <v>10356</v>
      </c>
      <c r="G432" s="6">
        <v>0.10979999999999999</v>
      </c>
      <c r="H432" s="6">
        <v>0.37</v>
      </c>
      <c r="I432" s="6">
        <v>0.1668</v>
      </c>
      <c r="J432" s="6">
        <v>1</v>
      </c>
      <c r="K432" s="6">
        <v>11</v>
      </c>
      <c r="L432" s="6">
        <v>15</v>
      </c>
      <c r="M432" s="6">
        <v>1313</v>
      </c>
      <c r="N432" s="6">
        <v>1.4E-3</v>
      </c>
      <c r="O432" s="6">
        <v>3.7499999999999999E-2</v>
      </c>
      <c r="P432" s="6">
        <v>2.12E-2</v>
      </c>
      <c r="Q432" s="6">
        <v>70</v>
      </c>
      <c r="R432" s="6">
        <v>347</v>
      </c>
      <c r="S432" s="6">
        <v>261</v>
      </c>
      <c r="T432" s="6">
        <v>39791</v>
      </c>
      <c r="U432" s="6">
        <v>4.2900000000000001E-2</v>
      </c>
      <c r="V432" s="6">
        <v>0.65249999999999997</v>
      </c>
      <c r="W432" s="6">
        <v>0.64100000000000001</v>
      </c>
      <c r="X432" s="6">
        <v>275</v>
      </c>
      <c r="Y432" s="6">
        <v>2055</v>
      </c>
      <c r="Z432" s="6">
        <v>207</v>
      </c>
      <c r="AA432" s="6">
        <v>14152</v>
      </c>
      <c r="AB432" s="6">
        <v>0.254</v>
      </c>
      <c r="AC432" s="6">
        <v>0.51749999999999996</v>
      </c>
      <c r="AD432" s="6">
        <v>0.22800000000000001</v>
      </c>
      <c r="AE432" s="6">
        <v>859</v>
      </c>
      <c r="AF432" s="6">
        <v>3911</v>
      </c>
      <c r="AG432" s="6">
        <v>320</v>
      </c>
      <c r="AH432" s="6">
        <v>38284</v>
      </c>
      <c r="AI432" s="6">
        <v>0.4834</v>
      </c>
      <c r="AJ432" s="6">
        <v>0.8</v>
      </c>
      <c r="AK432" s="6">
        <v>0.61670000000000003</v>
      </c>
      <c r="AT432" s="6">
        <f t="shared" si="27"/>
        <v>11.662162162162161</v>
      </c>
      <c r="AU432" s="6">
        <f t="shared" si="28"/>
        <v>119.36363636363636</v>
      </c>
      <c r="AV432" s="6">
        <f t="shared" si="29"/>
        <v>114.67146974063401</v>
      </c>
      <c r="AW432" s="7">
        <f t="shared" si="30"/>
        <v>6.8866180048661798</v>
      </c>
      <c r="AX432" s="6">
        <f t="shared" si="31"/>
        <v>9.788800818205063</v>
      </c>
      <c r="AY432" s="6" t="str">
        <f t="shared" si="32"/>
        <v/>
      </c>
      <c r="BA432" s="6">
        <f>VLOOKUP(A432, ALL_AP_DATA!$A$2:$F$3600, 6, FALSE)</f>
        <v>8091</v>
      </c>
      <c r="BB432" s="6" t="e">
        <f t="shared" ca="1" si="34"/>
        <v>#NAME?</v>
      </c>
      <c r="BC432" s="6">
        <f>VLOOKUP(A432,projmetadata!$A$2:$D$2036, 4, FALSE)</f>
        <v>792734</v>
      </c>
      <c r="BE432" s="9" t="e">
        <f t="shared" ca="1" si="35"/>
        <v>#NAME?</v>
      </c>
      <c r="BF432" s="6" t="e">
        <f t="shared" ca="1" si="36"/>
        <v>#NAME?</v>
      </c>
      <c r="BG432" s="6">
        <f t="shared" si="37"/>
        <v>7.8310000580270309E-2</v>
      </c>
      <c r="BH432" s="6">
        <f>VLOOKUP(A432, ALL_AP_DATA!$A$2:$D$3600, 3, FALSE)</f>
        <v>4823</v>
      </c>
      <c r="BI432" s="6">
        <f>VLOOKUP(A432, ALL_AP_DATA!$A$2:$E$3600, 5, FALSE)</f>
        <v>62079</v>
      </c>
      <c r="BJ432" s="6">
        <f t="shared" si="33"/>
        <v>7.6725991842788286</v>
      </c>
      <c r="BK432" s="6">
        <f t="shared" si="38"/>
        <v>0.59609442590532691</v>
      </c>
    </row>
    <row r="433" spans="1:63" ht="15.75" customHeight="1" x14ac:dyDescent="0.25">
      <c r="A433" s="6" t="s">
        <v>983</v>
      </c>
      <c r="B433" s="6" t="s">
        <v>64</v>
      </c>
      <c r="C433" s="6">
        <v>3</v>
      </c>
      <c r="D433" s="6">
        <v>134</v>
      </c>
      <c r="E433" s="6">
        <v>24</v>
      </c>
      <c r="F433" s="6">
        <v>575</v>
      </c>
      <c r="G433" s="6">
        <v>0.14180000000000001</v>
      </c>
      <c r="H433" s="6">
        <v>0.47060000000000002</v>
      </c>
      <c r="I433" s="6">
        <v>0.12520000000000001</v>
      </c>
      <c r="Q433" s="6">
        <v>5</v>
      </c>
      <c r="R433" s="6">
        <v>11</v>
      </c>
      <c r="S433" s="6">
        <v>18</v>
      </c>
      <c r="T433" s="6">
        <v>1037</v>
      </c>
      <c r="U433" s="6">
        <v>1.1599999999999999E-2</v>
      </c>
      <c r="V433" s="6">
        <v>0.35289999999999999</v>
      </c>
      <c r="W433" s="6">
        <v>0.2258</v>
      </c>
      <c r="X433" s="6">
        <v>49</v>
      </c>
      <c r="Y433" s="6">
        <v>230</v>
      </c>
      <c r="Z433" s="6">
        <v>26</v>
      </c>
      <c r="AA433" s="6">
        <v>727</v>
      </c>
      <c r="AB433" s="6">
        <v>0.24340000000000001</v>
      </c>
      <c r="AC433" s="6">
        <v>0.50980000000000003</v>
      </c>
      <c r="AD433" s="6">
        <v>0.1583</v>
      </c>
      <c r="AE433" s="6">
        <v>64</v>
      </c>
      <c r="AF433" s="6">
        <v>270</v>
      </c>
      <c r="AG433" s="6">
        <v>39</v>
      </c>
      <c r="AH433" s="6">
        <v>2077</v>
      </c>
      <c r="AI433" s="6">
        <v>0.28570000000000001</v>
      </c>
      <c r="AJ433" s="6">
        <v>0.76470000000000005</v>
      </c>
      <c r="AK433" s="6">
        <v>0.45219999999999999</v>
      </c>
      <c r="AT433" s="6">
        <f t="shared" si="27"/>
        <v>4.2910447761194028</v>
      </c>
      <c r="AU433" s="6" t="str">
        <f t="shared" si="28"/>
        <v/>
      </c>
      <c r="AV433" s="6">
        <f t="shared" si="29"/>
        <v>94.272727272727266</v>
      </c>
      <c r="AW433" s="7">
        <f t="shared" si="30"/>
        <v>3.1608695652173915</v>
      </c>
      <c r="AX433" s="6">
        <f t="shared" si="31"/>
        <v>7.6925925925925922</v>
      </c>
      <c r="AY433" s="6" t="str">
        <f t="shared" si="32"/>
        <v/>
      </c>
      <c r="BA433" s="6">
        <f>VLOOKUP(A433, ALL_AP_DATA!$A$2:$F$3600, 6, FALSE)</f>
        <v>945</v>
      </c>
      <c r="BB433" s="6" t="e">
        <f t="shared" ca="1" si="34"/>
        <v>#NAME?</v>
      </c>
      <c r="BC433" s="6">
        <f>VLOOKUP(A433,projmetadata!$A$2:$D$2036, 4, FALSE)</f>
        <v>58172</v>
      </c>
      <c r="BE433" s="9" t="e">
        <f t="shared" ca="1" si="35"/>
        <v>#NAME?</v>
      </c>
      <c r="BF433" s="6" t="e">
        <f t="shared" ca="1" si="36"/>
        <v>#NAME?</v>
      </c>
      <c r="BG433" s="6">
        <f t="shared" si="37"/>
        <v>7.8955511242522175E-2</v>
      </c>
      <c r="BH433" s="6">
        <f>VLOOKUP(A433, ALL_AP_DATA!$A$2:$D$3600, 3, FALSE)</f>
        <v>425</v>
      </c>
      <c r="BI433" s="6">
        <f>VLOOKUP(A433, ALL_AP_DATA!$A$2:$E$3600, 5, FALSE)</f>
        <v>4593</v>
      </c>
      <c r="BJ433" s="6">
        <f t="shared" si="33"/>
        <v>4.8603174603174599</v>
      </c>
      <c r="BK433" s="6">
        <f t="shared" si="38"/>
        <v>0.44973544973544971</v>
      </c>
    </row>
    <row r="434" spans="1:63" ht="15.75" customHeight="1" x14ac:dyDescent="0.25">
      <c r="A434" s="6" t="s">
        <v>1310</v>
      </c>
      <c r="B434" s="6" t="s">
        <v>64</v>
      </c>
      <c r="C434" s="6">
        <v>12</v>
      </c>
      <c r="D434" s="6">
        <v>46</v>
      </c>
      <c r="E434" s="6">
        <v>15</v>
      </c>
      <c r="F434" s="6">
        <v>505</v>
      </c>
      <c r="G434" s="6">
        <v>1.4500000000000001E-2</v>
      </c>
      <c r="H434" s="6">
        <v>6.0999999999999999E-2</v>
      </c>
      <c r="I434" s="6">
        <v>2.3E-2</v>
      </c>
      <c r="Q434" s="6">
        <v>30</v>
      </c>
      <c r="R434" s="6">
        <v>105</v>
      </c>
      <c r="S434" s="6">
        <v>123</v>
      </c>
      <c r="T434" s="6">
        <v>9048</v>
      </c>
      <c r="U434" s="6">
        <v>3.3099999999999997E-2</v>
      </c>
      <c r="V434" s="6">
        <v>0.5</v>
      </c>
      <c r="W434" s="6">
        <v>0.41199999999999998</v>
      </c>
      <c r="X434" s="6">
        <v>6</v>
      </c>
      <c r="Y434" s="6">
        <v>63</v>
      </c>
      <c r="Z434" s="6">
        <v>21</v>
      </c>
      <c r="AA434" s="6">
        <v>854</v>
      </c>
      <c r="AB434" s="6">
        <v>1.9800000000000002E-2</v>
      </c>
      <c r="AC434" s="6">
        <v>8.5400000000000004E-2</v>
      </c>
      <c r="AD434" s="6">
        <v>3.8899999999999997E-2</v>
      </c>
      <c r="AE434" s="6">
        <v>248</v>
      </c>
      <c r="AF434" s="6">
        <v>1273</v>
      </c>
      <c r="AG434" s="6">
        <v>204</v>
      </c>
      <c r="AH434" s="6">
        <v>12861</v>
      </c>
      <c r="AI434" s="6">
        <v>0.40089999999999998</v>
      </c>
      <c r="AJ434" s="6">
        <v>0.82930000000000004</v>
      </c>
      <c r="AK434" s="6">
        <v>0.5857</v>
      </c>
      <c r="AT434" s="6">
        <f t="shared" si="27"/>
        <v>10.978260869565217</v>
      </c>
      <c r="AU434" s="6" t="str">
        <f t="shared" si="28"/>
        <v/>
      </c>
      <c r="AV434" s="6">
        <f t="shared" si="29"/>
        <v>86.171428571428578</v>
      </c>
      <c r="AW434" s="7">
        <f t="shared" si="30"/>
        <v>13.555555555555555</v>
      </c>
      <c r="AX434" s="6">
        <f t="shared" si="31"/>
        <v>10.102906520031421</v>
      </c>
      <c r="AY434" s="6" t="str">
        <f t="shared" si="32"/>
        <v/>
      </c>
      <c r="BA434" s="6">
        <f>VLOOKUP(A434, ALL_AP_DATA!$A$2:$F$3600, 6, FALSE)</f>
        <v>3175</v>
      </c>
      <c r="BB434" s="6" t="e">
        <f t="shared" ca="1" si="34"/>
        <v>#NAME?</v>
      </c>
      <c r="BC434" s="6">
        <f>VLOOKUP(A434,projmetadata!$A$2:$D$2036, 4, FALSE)</f>
        <v>276500</v>
      </c>
      <c r="BE434" s="9" t="e">
        <f t="shared" ca="1" si="35"/>
        <v>#NAME?</v>
      </c>
      <c r="BF434" s="6" t="e">
        <f t="shared" ca="1" si="36"/>
        <v>#NAME?</v>
      </c>
      <c r="BG434" s="6">
        <f t="shared" si="37"/>
        <v>7.9417721518987336E-2</v>
      </c>
      <c r="BH434" s="6">
        <f>VLOOKUP(A434, ALL_AP_DATA!$A$2:$D$3600, 3, FALSE)</f>
        <v>1357</v>
      </c>
      <c r="BI434" s="6">
        <f>VLOOKUP(A434, ALL_AP_DATA!$A$2:$E$3600, 5, FALSE)</f>
        <v>21959</v>
      </c>
      <c r="BJ434" s="6">
        <f t="shared" si="33"/>
        <v>6.9162204724409451</v>
      </c>
      <c r="BK434" s="6">
        <f t="shared" si="38"/>
        <v>0.42740157480314961</v>
      </c>
    </row>
    <row r="435" spans="1:63" ht="15.75" customHeight="1" x14ac:dyDescent="0.25">
      <c r="A435" s="6" t="s">
        <v>455</v>
      </c>
      <c r="B435" s="6" t="s">
        <v>64</v>
      </c>
      <c r="C435" s="6">
        <v>40</v>
      </c>
      <c r="D435" s="6">
        <v>943</v>
      </c>
      <c r="E435" s="6">
        <v>100</v>
      </c>
      <c r="F435" s="6">
        <v>6615</v>
      </c>
      <c r="G435" s="6">
        <v>0.22800000000000001</v>
      </c>
      <c r="H435" s="6">
        <v>0.62890000000000001</v>
      </c>
      <c r="I435" s="6">
        <v>0.2863</v>
      </c>
      <c r="J435" s="6">
        <v>1</v>
      </c>
      <c r="K435" s="6">
        <v>9</v>
      </c>
      <c r="L435" s="6">
        <v>12</v>
      </c>
      <c r="M435" s="6">
        <v>1169</v>
      </c>
      <c r="N435" s="6">
        <v>2.2000000000000001E-3</v>
      </c>
      <c r="O435" s="6">
        <v>7.5499999999999998E-2</v>
      </c>
      <c r="P435" s="6">
        <v>5.0599999999999999E-2</v>
      </c>
      <c r="Q435" s="6">
        <v>19</v>
      </c>
      <c r="R435" s="6">
        <v>73</v>
      </c>
      <c r="S435" s="6">
        <v>55</v>
      </c>
      <c r="T435" s="6">
        <v>6107</v>
      </c>
      <c r="U435" s="6">
        <v>1.7600000000000001E-2</v>
      </c>
      <c r="V435" s="6">
        <v>0.34589999999999999</v>
      </c>
      <c r="W435" s="6">
        <v>0.26429999999999998</v>
      </c>
      <c r="X435" s="6">
        <v>207</v>
      </c>
      <c r="Y435" s="6">
        <v>2092</v>
      </c>
      <c r="Z435" s="6">
        <v>114</v>
      </c>
      <c r="AA435" s="6">
        <v>12874</v>
      </c>
      <c r="AB435" s="6">
        <v>0.50580000000000003</v>
      </c>
      <c r="AC435" s="6">
        <v>0.71699999999999997</v>
      </c>
      <c r="AD435" s="6">
        <v>0.55710000000000004</v>
      </c>
      <c r="AE435" s="6">
        <v>586</v>
      </c>
      <c r="AF435" s="6">
        <v>2625</v>
      </c>
      <c r="AG435" s="6">
        <v>143</v>
      </c>
      <c r="AH435" s="6">
        <v>15428</v>
      </c>
      <c r="AI435" s="6">
        <v>0.63470000000000004</v>
      </c>
      <c r="AJ435" s="6">
        <v>0.89939999999999998</v>
      </c>
      <c r="AK435" s="6">
        <v>0.66759999999999997</v>
      </c>
      <c r="AT435" s="6">
        <f t="shared" si="27"/>
        <v>7.0148462354188759</v>
      </c>
      <c r="AU435" s="6">
        <f t="shared" si="28"/>
        <v>129.88888888888889</v>
      </c>
      <c r="AV435" s="6">
        <f t="shared" si="29"/>
        <v>83.657534246575338</v>
      </c>
      <c r="AW435" s="7">
        <f t="shared" si="30"/>
        <v>6.1539196940726582</v>
      </c>
      <c r="AX435" s="6">
        <f t="shared" si="31"/>
        <v>5.8773333333333335</v>
      </c>
      <c r="AY435" s="6" t="str">
        <f t="shared" si="32"/>
        <v/>
      </c>
      <c r="BA435" s="6">
        <f>VLOOKUP(A435, ALL_AP_DATA!$A$2:$F$3600, 6, FALSE)</f>
        <v>4136</v>
      </c>
      <c r="BB435" s="6" t="e">
        <f t="shared" ca="1" si="34"/>
        <v>#NAME?</v>
      </c>
      <c r="BC435" s="6">
        <f>VLOOKUP(A435,projmetadata!$A$2:$D$2036, 4, FALSE)</f>
        <v>289997</v>
      </c>
      <c r="BE435" s="9" t="e">
        <f t="shared" ca="1" si="35"/>
        <v>#NAME?</v>
      </c>
      <c r="BF435" s="6" t="e">
        <f t="shared" ca="1" si="36"/>
        <v>#NAME?</v>
      </c>
      <c r="BG435" s="6">
        <f t="shared" si="37"/>
        <v>7.9687031245150808E-2</v>
      </c>
      <c r="BH435" s="6">
        <f>VLOOKUP(A435, ALL_AP_DATA!$A$2:$D$3600, 3, FALSE)</f>
        <v>3345</v>
      </c>
      <c r="BI435" s="6">
        <f>VLOOKUP(A435, ALL_AP_DATA!$A$2:$E$3600, 5, FALSE)</f>
        <v>23109</v>
      </c>
      <c r="BJ435" s="6">
        <f t="shared" si="33"/>
        <v>5.5872823984526114</v>
      </c>
      <c r="BK435" s="6">
        <f t="shared" si="38"/>
        <v>0.80875241779497098</v>
      </c>
    </row>
    <row r="436" spans="1:63" ht="15.75" customHeight="1" x14ac:dyDescent="0.25">
      <c r="A436" s="6" t="s">
        <v>975</v>
      </c>
      <c r="B436" s="6" t="s">
        <v>64</v>
      </c>
      <c r="C436" s="6">
        <v>33</v>
      </c>
      <c r="D436" s="6">
        <v>206</v>
      </c>
      <c r="E436" s="6">
        <v>46</v>
      </c>
      <c r="F436" s="6">
        <v>4069</v>
      </c>
      <c r="G436" s="6">
        <v>0.15670000000000001</v>
      </c>
      <c r="H436" s="6">
        <v>0.67649999999999999</v>
      </c>
      <c r="I436" s="6">
        <v>0.39100000000000001</v>
      </c>
      <c r="J436" s="6">
        <v>1</v>
      </c>
      <c r="K436" s="6">
        <v>10</v>
      </c>
      <c r="L436" s="6">
        <v>13</v>
      </c>
      <c r="M436" s="6">
        <v>1774</v>
      </c>
      <c r="N436" s="6">
        <v>7.6E-3</v>
      </c>
      <c r="O436" s="6">
        <v>0.19120000000000001</v>
      </c>
      <c r="P436" s="6">
        <v>0.17050000000000001</v>
      </c>
      <c r="Q436" s="6">
        <v>8</v>
      </c>
      <c r="R436" s="6">
        <v>33</v>
      </c>
      <c r="S436" s="6">
        <v>27</v>
      </c>
      <c r="T436" s="6">
        <v>2070</v>
      </c>
      <c r="U436" s="6">
        <v>2.5100000000000001E-2</v>
      </c>
      <c r="V436" s="6">
        <v>0.39710000000000001</v>
      </c>
      <c r="W436" s="6">
        <v>0.19889999999999999</v>
      </c>
      <c r="X436" s="6">
        <v>108</v>
      </c>
      <c r="Y436" s="6">
        <v>440</v>
      </c>
      <c r="Z436" s="6">
        <v>54</v>
      </c>
      <c r="AA436" s="6">
        <v>4600</v>
      </c>
      <c r="AB436" s="6">
        <v>0.33460000000000001</v>
      </c>
      <c r="AC436" s="6">
        <v>0.79410000000000003</v>
      </c>
      <c r="AD436" s="6">
        <v>0.44209999999999999</v>
      </c>
      <c r="AE436" s="6">
        <v>228</v>
      </c>
      <c r="AF436" s="6">
        <v>778</v>
      </c>
      <c r="AG436" s="6">
        <v>65</v>
      </c>
      <c r="AH436" s="6">
        <v>8842</v>
      </c>
      <c r="AI436" s="6">
        <v>0.59160000000000001</v>
      </c>
      <c r="AJ436" s="6">
        <v>0.95589999999999997</v>
      </c>
      <c r="AK436" s="6">
        <v>0.84970000000000001</v>
      </c>
      <c r="AT436" s="6">
        <f t="shared" si="27"/>
        <v>19.752427184466018</v>
      </c>
      <c r="AU436" s="6">
        <f t="shared" si="28"/>
        <v>177.4</v>
      </c>
      <c r="AV436" s="6">
        <f t="shared" si="29"/>
        <v>62.727272727272727</v>
      </c>
      <c r="AW436" s="7">
        <f t="shared" si="30"/>
        <v>10.454545454545455</v>
      </c>
      <c r="AX436" s="6">
        <f t="shared" si="31"/>
        <v>11.36503856041131</v>
      </c>
      <c r="AY436" s="6" t="str">
        <f t="shared" si="32"/>
        <v/>
      </c>
      <c r="BA436" s="6">
        <f>VLOOKUP(A436, ALL_AP_DATA!$A$2:$F$3600, 6, FALSE)</f>
        <v>1315</v>
      </c>
      <c r="BB436" s="6" t="e">
        <f t="shared" ca="1" si="34"/>
        <v>#NAME?</v>
      </c>
      <c r="BC436" s="6">
        <f>VLOOKUP(A436,projmetadata!$A$2:$D$2036, 4, FALSE)</f>
        <v>129692</v>
      </c>
      <c r="BE436" s="9" t="e">
        <f t="shared" ca="1" si="35"/>
        <v>#NAME?</v>
      </c>
      <c r="BF436" s="6" t="e">
        <f t="shared" ca="1" si="36"/>
        <v>#NAME?</v>
      </c>
      <c r="BG436" s="6">
        <f t="shared" si="37"/>
        <v>8.0236252043302592E-2</v>
      </c>
      <c r="BH436" s="6">
        <f>VLOOKUP(A436, ALL_AP_DATA!$A$2:$D$3600, 3, FALSE)</f>
        <v>937</v>
      </c>
      <c r="BI436" s="6">
        <f>VLOOKUP(A436, ALL_AP_DATA!$A$2:$E$3600, 5, FALSE)</f>
        <v>10406</v>
      </c>
      <c r="BJ436" s="6">
        <f t="shared" si="33"/>
        <v>7.9133079847908743</v>
      </c>
      <c r="BK436" s="6">
        <f t="shared" si="38"/>
        <v>0.71254752851711023</v>
      </c>
    </row>
    <row r="437" spans="1:63" ht="15.75" customHeight="1" x14ac:dyDescent="0.25">
      <c r="A437" s="6" t="s">
        <v>683</v>
      </c>
      <c r="B437" s="6" t="s">
        <v>64</v>
      </c>
      <c r="C437" s="6">
        <v>17</v>
      </c>
      <c r="D437" s="6">
        <v>756</v>
      </c>
      <c r="E437" s="6">
        <v>196</v>
      </c>
      <c r="F437" s="6">
        <v>16310</v>
      </c>
      <c r="G437" s="6">
        <v>0.66369999999999996</v>
      </c>
      <c r="H437" s="6">
        <v>0.83399999999999996</v>
      </c>
      <c r="I437" s="6">
        <v>0.84760000000000002</v>
      </c>
      <c r="J437" s="6">
        <v>1</v>
      </c>
      <c r="K437" s="6">
        <v>17</v>
      </c>
      <c r="L437" s="6">
        <v>54</v>
      </c>
      <c r="M437" s="6">
        <v>7480</v>
      </c>
      <c r="N437" s="6">
        <v>1.49E-2</v>
      </c>
      <c r="O437" s="6">
        <v>0.2298</v>
      </c>
      <c r="P437" s="6">
        <v>0.38869999999999999</v>
      </c>
      <c r="Q437" s="6">
        <v>23</v>
      </c>
      <c r="R437" s="6">
        <v>73</v>
      </c>
      <c r="S437" s="6">
        <v>127</v>
      </c>
      <c r="T437" s="6">
        <v>9407</v>
      </c>
      <c r="U437" s="6">
        <v>6.4100000000000004E-2</v>
      </c>
      <c r="V437" s="6">
        <v>0.54039999999999999</v>
      </c>
      <c r="W437" s="6">
        <v>0.4889</v>
      </c>
      <c r="X437" s="6">
        <v>130</v>
      </c>
      <c r="Y437" s="6">
        <v>842</v>
      </c>
      <c r="Z437" s="6">
        <v>224</v>
      </c>
      <c r="AA437" s="6">
        <v>17207</v>
      </c>
      <c r="AB437" s="6">
        <v>0.73919999999999997</v>
      </c>
      <c r="AC437" s="6">
        <v>0.95320000000000005</v>
      </c>
      <c r="AD437" s="6">
        <v>0.89419999999999999</v>
      </c>
      <c r="AE437" s="6">
        <v>105</v>
      </c>
      <c r="AF437" s="6">
        <v>750</v>
      </c>
      <c r="AG437" s="6">
        <v>185</v>
      </c>
      <c r="AH437" s="6">
        <v>13229</v>
      </c>
      <c r="AI437" s="6">
        <v>0.65849999999999997</v>
      </c>
      <c r="AJ437" s="6">
        <v>0.78720000000000001</v>
      </c>
      <c r="AK437" s="6">
        <v>0.6875</v>
      </c>
      <c r="AT437" s="6">
        <f t="shared" si="27"/>
        <v>21.574074074074073</v>
      </c>
      <c r="AU437" s="6">
        <f t="shared" si="28"/>
        <v>440</v>
      </c>
      <c r="AV437" s="6">
        <f t="shared" si="29"/>
        <v>128.86301369863014</v>
      </c>
      <c r="AW437" s="7">
        <f t="shared" si="30"/>
        <v>20.435866983372922</v>
      </c>
      <c r="AX437" s="6">
        <f t="shared" si="31"/>
        <v>17.638666666666666</v>
      </c>
      <c r="AY437" s="6" t="str">
        <f t="shared" si="32"/>
        <v/>
      </c>
      <c r="BA437" s="6">
        <f>VLOOKUP(A437, ALL_AP_DATA!$A$2:$F$3600, 6, FALSE)</f>
        <v>1139</v>
      </c>
      <c r="BB437" s="6" t="e">
        <f t="shared" ca="1" si="34"/>
        <v>#NAME?</v>
      </c>
      <c r="BC437" s="6">
        <f>VLOOKUP(A437,projmetadata!$A$2:$D$2036, 4, FALSE)</f>
        <v>238173</v>
      </c>
      <c r="BE437" s="9" t="e">
        <f t="shared" ca="1" si="35"/>
        <v>#NAME?</v>
      </c>
      <c r="BF437" s="6" t="e">
        <f t="shared" ca="1" si="36"/>
        <v>#NAME?</v>
      </c>
      <c r="BG437" s="6">
        <f t="shared" si="37"/>
        <v>8.0794212610161523E-2</v>
      </c>
      <c r="BH437" s="6">
        <f>VLOOKUP(A437, ALL_AP_DATA!$A$2:$D$3600, 3, FALSE)</f>
        <v>964</v>
      </c>
      <c r="BI437" s="6">
        <f>VLOOKUP(A437, ALL_AP_DATA!$A$2:$E$3600, 5, FALSE)</f>
        <v>19243</v>
      </c>
      <c r="BJ437" s="6">
        <f t="shared" si="33"/>
        <v>16.894644424934153</v>
      </c>
      <c r="BK437" s="6">
        <f t="shared" si="38"/>
        <v>0.84635645302897278</v>
      </c>
    </row>
    <row r="438" spans="1:63" ht="15.75" customHeight="1" x14ac:dyDescent="0.25">
      <c r="A438" s="6" t="s">
        <v>464</v>
      </c>
      <c r="B438" s="6" t="s">
        <v>64</v>
      </c>
      <c r="C438" s="6">
        <v>22</v>
      </c>
      <c r="D438" s="6">
        <v>221</v>
      </c>
      <c r="E438" s="6">
        <v>122</v>
      </c>
      <c r="F438" s="6">
        <v>6899</v>
      </c>
      <c r="G438" s="6">
        <v>5.28E-2</v>
      </c>
      <c r="H438" s="6">
        <v>0.67779999999999996</v>
      </c>
      <c r="I438" s="6">
        <v>0.4536</v>
      </c>
      <c r="J438" s="6">
        <v>1</v>
      </c>
      <c r="K438" s="6">
        <v>13</v>
      </c>
      <c r="L438" s="6">
        <v>67</v>
      </c>
      <c r="M438" s="6">
        <v>2472</v>
      </c>
      <c r="N438" s="6">
        <v>3.0999999999999999E-3</v>
      </c>
      <c r="O438" s="6">
        <v>0.37219999999999998</v>
      </c>
      <c r="P438" s="6">
        <v>0.16250000000000001</v>
      </c>
      <c r="Q438" s="6">
        <v>15</v>
      </c>
      <c r="R438" s="6">
        <v>49</v>
      </c>
      <c r="S438" s="6">
        <v>107</v>
      </c>
      <c r="T438" s="6">
        <v>6080</v>
      </c>
      <c r="U438" s="6">
        <v>1.17E-2</v>
      </c>
      <c r="V438" s="6">
        <v>0.59440000000000004</v>
      </c>
      <c r="W438" s="6">
        <v>0.3997</v>
      </c>
      <c r="X438" s="6">
        <v>50</v>
      </c>
      <c r="Y438" s="6">
        <v>339</v>
      </c>
      <c r="Z438" s="6">
        <v>110</v>
      </c>
      <c r="AA438" s="6">
        <v>5476</v>
      </c>
      <c r="AB438" s="6">
        <v>8.1000000000000003E-2</v>
      </c>
      <c r="AC438" s="6">
        <v>0.61109999999999998</v>
      </c>
      <c r="AD438" s="6">
        <v>0.36</v>
      </c>
      <c r="AE438" s="6">
        <v>69</v>
      </c>
      <c r="AF438" s="6">
        <v>365</v>
      </c>
      <c r="AG438" s="6">
        <v>133</v>
      </c>
      <c r="AH438" s="6">
        <v>7393</v>
      </c>
      <c r="AI438" s="6">
        <v>8.72E-2</v>
      </c>
      <c r="AJ438" s="6">
        <v>0.7389</v>
      </c>
      <c r="AK438" s="6">
        <v>0.48599999999999999</v>
      </c>
      <c r="AL438" s="6">
        <v>1</v>
      </c>
      <c r="AM438" s="6">
        <v>16</v>
      </c>
      <c r="AN438" s="6">
        <v>74</v>
      </c>
      <c r="AO438" s="6">
        <v>3317</v>
      </c>
      <c r="AP438" s="6">
        <v>3.8E-3</v>
      </c>
      <c r="AQ438" s="6">
        <v>0.41110000000000002</v>
      </c>
      <c r="AR438" s="6">
        <v>0.21809999999999999</v>
      </c>
      <c r="AT438" s="6">
        <f t="shared" si="27"/>
        <v>31.217194570135746</v>
      </c>
      <c r="AU438" s="6">
        <f t="shared" si="28"/>
        <v>190.15384615384616</v>
      </c>
      <c r="AV438" s="6">
        <f t="shared" si="29"/>
        <v>124.08163265306122</v>
      </c>
      <c r="AW438" s="7">
        <f t="shared" si="30"/>
        <v>16.153392330383483</v>
      </c>
      <c r="AX438" s="6">
        <f t="shared" si="31"/>
        <v>20.254794520547946</v>
      </c>
      <c r="AY438" s="6">
        <f t="shared" si="32"/>
        <v>207.3125</v>
      </c>
      <c r="BA438" s="6">
        <f>VLOOKUP(A438, ALL_AP_DATA!$A$2:$F$3600, 6, FALSE)</f>
        <v>4186</v>
      </c>
      <c r="BB438" s="6" t="e">
        <f t="shared" ca="1" si="34"/>
        <v>#NAME?</v>
      </c>
      <c r="BC438" s="6">
        <f>VLOOKUP(A438,projmetadata!$A$2:$D$2036, 4, FALSE)</f>
        <v>188067</v>
      </c>
      <c r="BE438" s="9" t="e">
        <f t="shared" ca="1" si="35"/>
        <v>#NAME?</v>
      </c>
      <c r="BF438" s="6" t="e">
        <f t="shared" ca="1" si="36"/>
        <v>#NAME?</v>
      </c>
      <c r="BG438" s="6">
        <f t="shared" si="37"/>
        <v>8.0880749945498154E-2</v>
      </c>
      <c r="BH438" s="6">
        <f>VLOOKUP(A438, ALL_AP_DATA!$A$2:$D$3600, 3, FALSE)</f>
        <v>551</v>
      </c>
      <c r="BI438" s="6">
        <f>VLOOKUP(A438, ALL_AP_DATA!$A$2:$E$3600, 5, FALSE)</f>
        <v>15211</v>
      </c>
      <c r="BJ438" s="6">
        <f t="shared" si="33"/>
        <v>3.6337792642140467</v>
      </c>
      <c r="BK438" s="6">
        <f t="shared" si="38"/>
        <v>0.13162924032489251</v>
      </c>
    </row>
    <row r="439" spans="1:63" ht="15.75" customHeight="1" x14ac:dyDescent="0.25">
      <c r="A439" s="6" t="s">
        <v>974</v>
      </c>
      <c r="B439" s="6" t="s">
        <v>64</v>
      </c>
      <c r="C439" s="6">
        <v>2</v>
      </c>
      <c r="D439" s="6">
        <v>7</v>
      </c>
      <c r="E439" s="6">
        <v>2</v>
      </c>
      <c r="F439" s="6">
        <v>427</v>
      </c>
      <c r="G439" s="6">
        <v>2.1000000000000001E-2</v>
      </c>
      <c r="H439" s="6">
        <v>0.33329999999999999</v>
      </c>
      <c r="I439" s="6">
        <v>0.25119999999999998</v>
      </c>
      <c r="Q439" s="6">
        <v>1</v>
      </c>
      <c r="R439" s="6">
        <v>5</v>
      </c>
      <c r="S439" s="6">
        <v>4</v>
      </c>
      <c r="T439" s="6">
        <v>1099</v>
      </c>
      <c r="U439" s="6">
        <v>1.4999999999999999E-2</v>
      </c>
      <c r="V439" s="6">
        <v>0.66669999999999996</v>
      </c>
      <c r="W439" s="6">
        <v>0.64649999999999996</v>
      </c>
      <c r="X439" s="6">
        <v>11</v>
      </c>
      <c r="Y439" s="6">
        <v>103</v>
      </c>
      <c r="Z439" s="6">
        <v>5</v>
      </c>
      <c r="AA439" s="6">
        <v>1155</v>
      </c>
      <c r="AB439" s="6">
        <v>0.30930000000000002</v>
      </c>
      <c r="AC439" s="6">
        <v>0.83330000000000004</v>
      </c>
      <c r="AD439" s="6">
        <v>0.6794</v>
      </c>
      <c r="AE439" s="6">
        <v>25</v>
      </c>
      <c r="AF439" s="6">
        <v>107</v>
      </c>
      <c r="AG439" s="6">
        <v>5</v>
      </c>
      <c r="AH439" s="6">
        <v>815</v>
      </c>
      <c r="AI439" s="6">
        <v>0.32129999999999997</v>
      </c>
      <c r="AJ439" s="6">
        <v>0.83330000000000004</v>
      </c>
      <c r="AK439" s="6">
        <v>0.47939999999999999</v>
      </c>
      <c r="AT439" s="6">
        <f t="shared" si="27"/>
        <v>61</v>
      </c>
      <c r="AU439" s="6" t="str">
        <f t="shared" si="28"/>
        <v/>
      </c>
      <c r="AV439" s="6">
        <f t="shared" si="29"/>
        <v>219.8</v>
      </c>
      <c r="AW439" s="7">
        <f t="shared" si="30"/>
        <v>11.21359223300971</v>
      </c>
      <c r="AX439" s="6">
        <f t="shared" si="31"/>
        <v>7.6168224299065423</v>
      </c>
      <c r="AY439" s="6" t="str">
        <f t="shared" si="32"/>
        <v/>
      </c>
      <c r="BA439" s="6">
        <f>VLOOKUP(A439, ALL_AP_DATA!$A$2:$F$3600, 6, FALSE)</f>
        <v>333</v>
      </c>
      <c r="BB439" s="6" t="e">
        <f t="shared" ca="1" si="34"/>
        <v>#NAME?</v>
      </c>
      <c r="BC439" s="6">
        <f>VLOOKUP(A439,projmetadata!$A$2:$D$2036, 4, FALSE)</f>
        <v>20745</v>
      </c>
      <c r="BE439" s="9" t="e">
        <f t="shared" ca="1" si="35"/>
        <v>#NAME?</v>
      </c>
      <c r="BF439" s="6" t="e">
        <f t="shared" ca="1" si="36"/>
        <v>#NAME?</v>
      </c>
      <c r="BG439" s="6">
        <f t="shared" si="37"/>
        <v>8.1947457218606898E-2</v>
      </c>
      <c r="BH439" s="6">
        <f>VLOOKUP(A439, ALL_AP_DATA!$A$2:$D$3600, 3, FALSE)</f>
        <v>175</v>
      </c>
      <c r="BI439" s="6">
        <f>VLOOKUP(A439, ALL_AP_DATA!$A$2:$E$3600, 5, FALSE)</f>
        <v>1700</v>
      </c>
      <c r="BJ439" s="6">
        <f t="shared" si="33"/>
        <v>5.1051051051051051</v>
      </c>
      <c r="BK439" s="6">
        <f t="shared" si="38"/>
        <v>0.52552552552552556</v>
      </c>
    </row>
    <row r="440" spans="1:63" ht="15.75" customHeight="1" x14ac:dyDescent="0.25">
      <c r="A440" s="6" t="s">
        <v>348</v>
      </c>
      <c r="B440" s="6" t="s">
        <v>64</v>
      </c>
      <c r="C440" s="6">
        <v>17</v>
      </c>
      <c r="D440" s="6">
        <v>303</v>
      </c>
      <c r="E440" s="6">
        <v>43</v>
      </c>
      <c r="F440" s="6">
        <v>3801</v>
      </c>
      <c r="G440" s="6">
        <v>0.30059999999999998</v>
      </c>
      <c r="H440" s="6">
        <v>0.51190000000000002</v>
      </c>
      <c r="I440" s="6">
        <v>0.37230000000000002</v>
      </c>
      <c r="Q440" s="6">
        <v>5</v>
      </c>
      <c r="R440" s="6">
        <v>21</v>
      </c>
      <c r="S440" s="6">
        <v>35</v>
      </c>
      <c r="T440" s="6">
        <v>2594</v>
      </c>
      <c r="U440" s="6">
        <v>2.0799999999999999E-2</v>
      </c>
      <c r="V440" s="6">
        <v>0.41670000000000001</v>
      </c>
      <c r="W440" s="6">
        <v>0.25409999999999999</v>
      </c>
      <c r="X440" s="6">
        <v>49</v>
      </c>
      <c r="Y440" s="6">
        <v>438</v>
      </c>
      <c r="Z440" s="6">
        <v>73</v>
      </c>
      <c r="AA440" s="6">
        <v>8751</v>
      </c>
      <c r="AB440" s="6">
        <v>0.4345</v>
      </c>
      <c r="AC440" s="6">
        <v>0.86899999999999999</v>
      </c>
      <c r="AD440" s="6">
        <v>0.85719999999999996</v>
      </c>
      <c r="AE440" s="6">
        <v>93</v>
      </c>
      <c r="AF440" s="6">
        <v>431</v>
      </c>
      <c r="AG440" s="6">
        <v>60</v>
      </c>
      <c r="AH440" s="6">
        <v>6562</v>
      </c>
      <c r="AI440" s="6">
        <v>0.42759999999999998</v>
      </c>
      <c r="AJ440" s="6">
        <v>0.71430000000000005</v>
      </c>
      <c r="AK440" s="6">
        <v>0.64280000000000004</v>
      </c>
      <c r="AT440" s="6">
        <f t="shared" si="27"/>
        <v>12.544554455445544</v>
      </c>
      <c r="AU440" s="6" t="str">
        <f t="shared" si="28"/>
        <v/>
      </c>
      <c r="AV440" s="6">
        <f t="shared" si="29"/>
        <v>123.52380952380952</v>
      </c>
      <c r="AW440" s="7">
        <f t="shared" si="30"/>
        <v>19.979452054794521</v>
      </c>
      <c r="AX440" s="6">
        <f t="shared" si="31"/>
        <v>15.225058004640371</v>
      </c>
      <c r="AY440" s="6" t="str">
        <f t="shared" si="32"/>
        <v/>
      </c>
      <c r="BA440" s="6">
        <f>VLOOKUP(A440, ALL_AP_DATA!$A$2:$F$3600, 6, FALSE)</f>
        <v>1008</v>
      </c>
      <c r="BB440" s="6" t="e">
        <f t="shared" ca="1" si="34"/>
        <v>#NAME?</v>
      </c>
      <c r="BC440" s="6">
        <f>VLOOKUP(A440,projmetadata!$A$2:$D$2036, 4, FALSE)</f>
        <v>124391</v>
      </c>
      <c r="BE440" s="9" t="e">
        <f t="shared" ca="1" si="35"/>
        <v>#NAME?</v>
      </c>
      <c r="BF440" s="6" t="e">
        <f t="shared" ca="1" si="36"/>
        <v>#NAME?</v>
      </c>
      <c r="BG440" s="6">
        <f t="shared" si="37"/>
        <v>8.2071854073043876E-2</v>
      </c>
      <c r="BH440" s="6">
        <f>VLOOKUP(A440, ALL_AP_DATA!$A$2:$D$3600, 3, FALSE)</f>
        <v>641</v>
      </c>
      <c r="BI440" s="6">
        <f>VLOOKUP(A440, ALL_AP_DATA!$A$2:$E$3600, 5, FALSE)</f>
        <v>10209</v>
      </c>
      <c r="BJ440" s="6">
        <f t="shared" si="33"/>
        <v>10.12797619047619</v>
      </c>
      <c r="BK440" s="6">
        <f t="shared" si="38"/>
        <v>0.63591269841269837</v>
      </c>
    </row>
    <row r="441" spans="1:63" ht="15.75" customHeight="1" x14ac:dyDescent="0.25">
      <c r="A441" s="6" t="s">
        <v>710</v>
      </c>
      <c r="B441" s="6" t="s">
        <v>64</v>
      </c>
      <c r="C441" s="6">
        <v>5</v>
      </c>
      <c r="D441" s="6">
        <v>14</v>
      </c>
      <c r="E441" s="6">
        <v>2</v>
      </c>
      <c r="F441" s="6">
        <v>4</v>
      </c>
      <c r="G441" s="6">
        <v>1.5699999999999999E-2</v>
      </c>
      <c r="H441" s="6">
        <v>2.47E-2</v>
      </c>
      <c r="I441" s="6">
        <v>5.9999999999999995E-4</v>
      </c>
      <c r="Q441" s="6">
        <v>6</v>
      </c>
      <c r="R441" s="6">
        <v>58</v>
      </c>
      <c r="S441" s="6">
        <v>31</v>
      </c>
      <c r="T441" s="6">
        <v>3985</v>
      </c>
      <c r="U441" s="6">
        <v>6.5000000000000002E-2</v>
      </c>
      <c r="V441" s="6">
        <v>0.38269999999999998</v>
      </c>
      <c r="W441" s="6">
        <v>0.57050000000000001</v>
      </c>
      <c r="X441" s="6">
        <v>11</v>
      </c>
      <c r="Y441" s="6">
        <v>171</v>
      </c>
      <c r="Z441" s="6">
        <v>43</v>
      </c>
      <c r="AA441" s="6">
        <v>715</v>
      </c>
      <c r="AB441" s="6">
        <v>0.19170000000000001</v>
      </c>
      <c r="AC441" s="6">
        <v>0.53090000000000004</v>
      </c>
      <c r="AD441" s="6">
        <v>0.1024</v>
      </c>
      <c r="AE441" s="6">
        <v>110</v>
      </c>
      <c r="AF441" s="6">
        <v>476</v>
      </c>
      <c r="AG441" s="6">
        <v>72</v>
      </c>
      <c r="AH441" s="6">
        <v>3792</v>
      </c>
      <c r="AI441" s="6">
        <v>0.53359999999999996</v>
      </c>
      <c r="AJ441" s="6">
        <v>0.88890000000000002</v>
      </c>
      <c r="AK441" s="6">
        <v>0.54290000000000005</v>
      </c>
      <c r="AT441" s="6">
        <f t="shared" si="27"/>
        <v>0.2857142857142857</v>
      </c>
      <c r="AU441" s="6" t="str">
        <f t="shared" si="28"/>
        <v/>
      </c>
      <c r="AV441" s="6">
        <f t="shared" si="29"/>
        <v>68.706896551724142</v>
      </c>
      <c r="AW441" s="7">
        <f t="shared" si="30"/>
        <v>4.1812865497076022</v>
      </c>
      <c r="AX441" s="6">
        <f t="shared" si="31"/>
        <v>7.9663865546218489</v>
      </c>
      <c r="AY441" s="6" t="str">
        <f t="shared" si="32"/>
        <v/>
      </c>
      <c r="BA441" s="6">
        <f>VLOOKUP(A441, ALL_AP_DATA!$A$2:$F$3600, 6, FALSE)</f>
        <v>892</v>
      </c>
      <c r="BB441" s="6" t="e">
        <f t="shared" ca="1" si="34"/>
        <v>#NAME?</v>
      </c>
      <c r="BC441" s="6">
        <f>VLOOKUP(A441,projmetadata!$A$2:$D$2036, 4, FALSE)</f>
        <v>80076</v>
      </c>
      <c r="BE441" s="9" t="e">
        <f t="shared" ca="1" si="35"/>
        <v>#NAME?</v>
      </c>
      <c r="BF441" s="6" t="e">
        <f t="shared" ca="1" si="36"/>
        <v>#NAME?</v>
      </c>
      <c r="BG441" s="6">
        <f t="shared" si="37"/>
        <v>8.722963184974275E-2</v>
      </c>
      <c r="BH441" s="6">
        <f>VLOOKUP(A441, ALL_AP_DATA!$A$2:$D$3600, 3, FALSE)</f>
        <v>555</v>
      </c>
      <c r="BI441" s="6">
        <f>VLOOKUP(A441, ALL_AP_DATA!$A$2:$E$3600, 5, FALSE)</f>
        <v>6985</v>
      </c>
      <c r="BJ441" s="6">
        <f t="shared" si="33"/>
        <v>7.8307174887892375</v>
      </c>
      <c r="BK441" s="6">
        <f t="shared" si="38"/>
        <v>0.62219730941704032</v>
      </c>
    </row>
    <row r="442" spans="1:63" ht="15.75" customHeight="1" x14ac:dyDescent="0.25">
      <c r="A442" s="6" t="s">
        <v>1075</v>
      </c>
      <c r="B442" s="6" t="s">
        <v>64</v>
      </c>
      <c r="C442" s="6">
        <v>113</v>
      </c>
      <c r="D442" s="6">
        <v>725</v>
      </c>
      <c r="E442" s="6">
        <v>61</v>
      </c>
      <c r="F442" s="6">
        <v>2967</v>
      </c>
      <c r="G442" s="6">
        <v>0.26579999999999998</v>
      </c>
      <c r="H442" s="6">
        <v>0.40939999999999999</v>
      </c>
      <c r="I442" s="6">
        <v>0.17810000000000001</v>
      </c>
      <c r="Q442" s="6">
        <v>21</v>
      </c>
      <c r="R442" s="6">
        <v>97</v>
      </c>
      <c r="S442" s="6">
        <v>71</v>
      </c>
      <c r="T442" s="6">
        <v>7609</v>
      </c>
      <c r="U442" s="6">
        <v>3.56E-2</v>
      </c>
      <c r="V442" s="6">
        <v>0.47649999999999998</v>
      </c>
      <c r="W442" s="6">
        <v>0.45669999999999999</v>
      </c>
      <c r="X442" s="6">
        <v>283</v>
      </c>
      <c r="Y442" s="6">
        <v>902</v>
      </c>
      <c r="Z442" s="6">
        <v>81</v>
      </c>
      <c r="AA442" s="6">
        <v>4229</v>
      </c>
      <c r="AB442" s="6">
        <v>0.3306</v>
      </c>
      <c r="AC442" s="6">
        <v>0.54359999999999997</v>
      </c>
      <c r="AD442" s="6">
        <v>0.25380000000000003</v>
      </c>
      <c r="AE442" s="6">
        <v>202</v>
      </c>
      <c r="AF442" s="6">
        <v>1210</v>
      </c>
      <c r="AG442" s="6">
        <v>94</v>
      </c>
      <c r="AH442" s="6">
        <v>6102</v>
      </c>
      <c r="AI442" s="6">
        <v>0.44350000000000001</v>
      </c>
      <c r="AJ442" s="6">
        <v>0.63090000000000002</v>
      </c>
      <c r="AK442" s="6">
        <v>0.36620000000000003</v>
      </c>
      <c r="AT442" s="6">
        <f t="shared" si="27"/>
        <v>4.0924137931034483</v>
      </c>
      <c r="AU442" s="6" t="str">
        <f t="shared" si="28"/>
        <v/>
      </c>
      <c r="AV442" s="6">
        <f t="shared" si="29"/>
        <v>78.44329896907216</v>
      </c>
      <c r="AW442" s="7">
        <f t="shared" si="30"/>
        <v>4.688470066518847</v>
      </c>
      <c r="AX442" s="6">
        <f t="shared" si="31"/>
        <v>5.0429752066115698</v>
      </c>
      <c r="AY442" s="6" t="str">
        <f t="shared" si="32"/>
        <v/>
      </c>
      <c r="BA442" s="6">
        <f>VLOOKUP(A442, ALL_AP_DATA!$A$2:$F$3600, 6, FALSE)</f>
        <v>2728</v>
      </c>
      <c r="BB442" s="6" t="e">
        <f t="shared" ca="1" si="34"/>
        <v>#NAME?</v>
      </c>
      <c r="BC442" s="6">
        <f>VLOOKUP(A442,projmetadata!$A$2:$D$2036, 4, FALSE)</f>
        <v>199361</v>
      </c>
      <c r="BE442" s="9" t="e">
        <f t="shared" ca="1" si="35"/>
        <v>#NAME?</v>
      </c>
      <c r="BF442" s="6" t="e">
        <f t="shared" ca="1" si="36"/>
        <v>#NAME?</v>
      </c>
      <c r="BG442" s="6">
        <f t="shared" si="37"/>
        <v>8.3572012580193714E-2</v>
      </c>
      <c r="BH442" s="6">
        <f>VLOOKUP(A442, ALL_AP_DATA!$A$2:$D$3600, 3, FALSE)</f>
        <v>1700</v>
      </c>
      <c r="BI442" s="6">
        <f>VLOOKUP(A442, ALL_AP_DATA!$A$2:$E$3600, 5, FALSE)</f>
        <v>16661</v>
      </c>
      <c r="BJ442" s="6">
        <f t="shared" si="33"/>
        <v>6.1074046920821115</v>
      </c>
      <c r="BK442" s="6">
        <f t="shared" si="38"/>
        <v>0.62316715542521994</v>
      </c>
    </row>
    <row r="443" spans="1:63" ht="15.75" customHeight="1" x14ac:dyDescent="0.25">
      <c r="A443" s="6" t="s">
        <v>563</v>
      </c>
      <c r="B443" s="6" t="s">
        <v>64</v>
      </c>
      <c r="C443" s="6">
        <v>32</v>
      </c>
      <c r="D443" s="6">
        <v>106</v>
      </c>
      <c r="E443" s="6">
        <v>23</v>
      </c>
      <c r="F443" s="6">
        <v>1202</v>
      </c>
      <c r="G443" s="6">
        <v>4.41E-2</v>
      </c>
      <c r="H443" s="6">
        <v>0.13370000000000001</v>
      </c>
      <c r="I443" s="6">
        <v>6.7799999999999999E-2</v>
      </c>
      <c r="Q443" s="6">
        <v>22</v>
      </c>
      <c r="R443" s="6">
        <v>124</v>
      </c>
      <c r="S443" s="6">
        <v>114</v>
      </c>
      <c r="T443" s="6">
        <v>9642</v>
      </c>
      <c r="U443" s="6">
        <v>5.16E-2</v>
      </c>
      <c r="V443" s="6">
        <v>0.66279999999999994</v>
      </c>
      <c r="W443" s="6">
        <v>0.54400000000000004</v>
      </c>
      <c r="X443" s="6">
        <v>63</v>
      </c>
      <c r="Y443" s="6">
        <v>466</v>
      </c>
      <c r="Z443" s="6">
        <v>49</v>
      </c>
      <c r="AA443" s="6">
        <v>3836</v>
      </c>
      <c r="AB443" s="6">
        <v>0.19400000000000001</v>
      </c>
      <c r="AC443" s="6">
        <v>0.28489999999999999</v>
      </c>
      <c r="AD443" s="6">
        <v>0.21640000000000001</v>
      </c>
      <c r="AE443" s="6">
        <v>137</v>
      </c>
      <c r="AF443" s="6">
        <v>723</v>
      </c>
      <c r="AG443" s="6">
        <v>108</v>
      </c>
      <c r="AH443" s="6">
        <v>7643</v>
      </c>
      <c r="AI443" s="6">
        <v>0.30099999999999999</v>
      </c>
      <c r="AJ443" s="6">
        <v>0.62790000000000001</v>
      </c>
      <c r="AK443" s="6">
        <v>0.43120000000000003</v>
      </c>
      <c r="AL443" s="6">
        <v>1</v>
      </c>
      <c r="AM443" s="6">
        <v>20</v>
      </c>
      <c r="AN443" s="6">
        <v>8</v>
      </c>
      <c r="AO443" s="6">
        <v>171</v>
      </c>
      <c r="AP443" s="6">
        <v>8.3000000000000001E-3</v>
      </c>
      <c r="AQ443" s="6">
        <v>4.65E-2</v>
      </c>
      <c r="AR443" s="6">
        <v>9.5999999999999992E-3</v>
      </c>
      <c r="AT443" s="6">
        <f t="shared" si="27"/>
        <v>11.339622641509434</v>
      </c>
      <c r="AU443" s="6" t="str">
        <f t="shared" si="28"/>
        <v/>
      </c>
      <c r="AV443" s="6">
        <f t="shared" si="29"/>
        <v>77.758064516129039</v>
      </c>
      <c r="AW443" s="7">
        <f t="shared" si="30"/>
        <v>8.2317596566523612</v>
      </c>
      <c r="AX443" s="6">
        <f t="shared" si="31"/>
        <v>10.571230982019364</v>
      </c>
      <c r="AY443" s="6">
        <f t="shared" si="32"/>
        <v>8.5500000000000007</v>
      </c>
      <c r="BA443" s="6">
        <f>VLOOKUP(A443, ALL_AP_DATA!$A$2:$F$3600, 6, FALSE)</f>
        <v>2402</v>
      </c>
      <c r="BB443" s="6" t="e">
        <f t="shared" ca="1" si="34"/>
        <v>#NAME?</v>
      </c>
      <c r="BC443" s="6">
        <f>VLOOKUP(A443,projmetadata!$A$2:$D$2036, 4, FALSE)</f>
        <v>210234</v>
      </c>
      <c r="BE443" s="9" t="e">
        <f t="shared" ca="1" si="35"/>
        <v>#NAME?</v>
      </c>
      <c r="BF443" s="6" t="e">
        <f t="shared" ca="1" si="36"/>
        <v>#NAME?</v>
      </c>
      <c r="BG443" s="6">
        <f t="shared" si="37"/>
        <v>8.4310815567415362E-2</v>
      </c>
      <c r="BH443" s="6">
        <f>VLOOKUP(A443, ALL_AP_DATA!$A$2:$D$3600, 3, FALSE)</f>
        <v>1104</v>
      </c>
      <c r="BI443" s="6">
        <f>VLOOKUP(A443, ALL_AP_DATA!$A$2:$E$3600, 5, FALSE)</f>
        <v>17725</v>
      </c>
      <c r="BJ443" s="6">
        <f t="shared" si="33"/>
        <v>7.3792672772689425</v>
      </c>
      <c r="BK443" s="6">
        <f t="shared" si="38"/>
        <v>0.45961698584512906</v>
      </c>
    </row>
    <row r="444" spans="1:63" ht="15.75" customHeight="1" x14ac:dyDescent="0.25">
      <c r="A444" s="6" t="s">
        <v>962</v>
      </c>
      <c r="B444" s="6" t="s">
        <v>64</v>
      </c>
      <c r="C444" s="6">
        <v>169</v>
      </c>
      <c r="D444" s="6">
        <v>1500</v>
      </c>
      <c r="E444" s="6">
        <v>411</v>
      </c>
      <c r="F444" s="6">
        <v>24242</v>
      </c>
      <c r="G444" s="6">
        <v>9.3600000000000003E-2</v>
      </c>
      <c r="H444" s="6">
        <v>0.31180000000000002</v>
      </c>
      <c r="I444" s="6">
        <v>0.17230000000000001</v>
      </c>
      <c r="J444" s="6">
        <v>3</v>
      </c>
      <c r="K444" s="6">
        <v>32</v>
      </c>
      <c r="L444" s="6">
        <v>78</v>
      </c>
      <c r="M444" s="6">
        <v>6449</v>
      </c>
      <c r="N444" s="6">
        <v>2E-3</v>
      </c>
      <c r="O444" s="6">
        <v>5.9200000000000003E-2</v>
      </c>
      <c r="P444" s="6">
        <v>4.58E-2</v>
      </c>
      <c r="Q444" s="6">
        <v>156</v>
      </c>
      <c r="R444" s="6">
        <v>716</v>
      </c>
      <c r="S444" s="6">
        <v>911</v>
      </c>
      <c r="T444" s="6">
        <v>81280</v>
      </c>
      <c r="U444" s="6">
        <v>4.4699999999999997E-2</v>
      </c>
      <c r="V444" s="6">
        <v>0.69120000000000004</v>
      </c>
      <c r="W444" s="6">
        <v>0.57779999999999998</v>
      </c>
      <c r="X444" s="6">
        <v>728</v>
      </c>
      <c r="Y444" s="6">
        <v>5802</v>
      </c>
      <c r="Z444" s="6">
        <v>817</v>
      </c>
      <c r="AA444" s="6">
        <v>67089</v>
      </c>
      <c r="AB444" s="6">
        <v>0.36220000000000002</v>
      </c>
      <c r="AC444" s="6">
        <v>0.61990000000000001</v>
      </c>
      <c r="AD444" s="6">
        <v>0.47699999999999998</v>
      </c>
      <c r="AE444" s="6">
        <v>1197</v>
      </c>
      <c r="AF444" s="6">
        <v>5702</v>
      </c>
      <c r="AG444" s="6">
        <v>901</v>
      </c>
      <c r="AH444" s="6">
        <v>83919</v>
      </c>
      <c r="AI444" s="6">
        <v>0.35599999999999998</v>
      </c>
      <c r="AJ444" s="6">
        <v>0.68359999999999999</v>
      </c>
      <c r="AK444" s="6">
        <v>0.59660000000000002</v>
      </c>
      <c r="AL444" s="6">
        <v>2</v>
      </c>
      <c r="AM444" s="6">
        <v>45</v>
      </c>
      <c r="AN444" s="6">
        <v>150</v>
      </c>
      <c r="AO444" s="6">
        <v>10835</v>
      </c>
      <c r="AP444" s="6">
        <v>2.8E-3</v>
      </c>
      <c r="AQ444" s="6">
        <v>0.1138</v>
      </c>
      <c r="AR444" s="6">
        <v>7.6999999999999999E-2</v>
      </c>
      <c r="AT444" s="6">
        <f t="shared" si="27"/>
        <v>16.161333333333335</v>
      </c>
      <c r="AU444" s="6">
        <f t="shared" si="28"/>
        <v>201.53125</v>
      </c>
      <c r="AV444" s="6">
        <f t="shared" si="29"/>
        <v>113.5195530726257</v>
      </c>
      <c r="AW444" s="7">
        <f t="shared" si="30"/>
        <v>11.563081695966908</v>
      </c>
      <c r="AX444" s="6">
        <f t="shared" si="31"/>
        <v>14.717467555243774</v>
      </c>
      <c r="AY444" s="6">
        <f t="shared" si="32"/>
        <v>240.77777777777777</v>
      </c>
      <c r="BA444" s="6">
        <f>VLOOKUP(A444, ALL_AP_DATA!$A$2:$F$3600, 6, FALSE)</f>
        <v>16018</v>
      </c>
      <c r="BB444" s="6" t="e">
        <f t="shared" ca="1" si="34"/>
        <v>#NAME?</v>
      </c>
      <c r="BC444" s="6">
        <f>VLOOKUP(A444,projmetadata!$A$2:$D$2036, 4, FALSE)</f>
        <v>1668184</v>
      </c>
      <c r="BE444" s="9" t="e">
        <f t="shared" ca="1" si="35"/>
        <v>#NAME?</v>
      </c>
      <c r="BF444" s="6" t="e">
        <f t="shared" ca="1" si="36"/>
        <v>#NAME?</v>
      </c>
      <c r="BG444" s="6">
        <f t="shared" si="37"/>
        <v>8.4319235767757031E-2</v>
      </c>
      <c r="BH444" s="6">
        <f>VLOOKUP(A444, ALL_AP_DATA!$A$2:$D$3600, 3, FALSE)</f>
        <v>9307</v>
      </c>
      <c r="BI444" s="6">
        <f>VLOOKUP(A444, ALL_AP_DATA!$A$2:$E$3600, 5, FALSE)</f>
        <v>140660</v>
      </c>
      <c r="BJ444" s="6">
        <f t="shared" si="33"/>
        <v>8.7813709576726175</v>
      </c>
      <c r="BK444" s="6">
        <f t="shared" si="38"/>
        <v>0.5810338369334499</v>
      </c>
    </row>
    <row r="445" spans="1:63" ht="15.75" customHeight="1" x14ac:dyDescent="0.25">
      <c r="A445" s="6" t="s">
        <v>809</v>
      </c>
      <c r="B445" s="6" t="s">
        <v>64</v>
      </c>
      <c r="C445" s="6">
        <v>1</v>
      </c>
      <c r="D445" s="6">
        <v>33</v>
      </c>
      <c r="E445" s="6">
        <v>6</v>
      </c>
      <c r="F445" s="6">
        <v>98</v>
      </c>
      <c r="G445" s="6">
        <v>0.20749999999999999</v>
      </c>
      <c r="H445" s="6">
        <v>0.46150000000000002</v>
      </c>
      <c r="I445" s="6">
        <v>0.15709999999999999</v>
      </c>
      <c r="X445" s="6">
        <v>8</v>
      </c>
      <c r="Y445" s="6">
        <v>126</v>
      </c>
      <c r="Z445" s="6">
        <v>10</v>
      </c>
      <c r="AA445" s="6">
        <v>130</v>
      </c>
      <c r="AB445" s="6">
        <v>0.79249999999999998</v>
      </c>
      <c r="AC445" s="6">
        <v>0.76919999999999999</v>
      </c>
      <c r="AD445" s="6">
        <v>0.20830000000000001</v>
      </c>
      <c r="AE445" s="6">
        <v>13</v>
      </c>
      <c r="AF445" s="6">
        <v>40</v>
      </c>
      <c r="AG445" s="6">
        <v>10</v>
      </c>
      <c r="AH445" s="6">
        <v>130</v>
      </c>
      <c r="AI445" s="6">
        <v>0.25159999999999999</v>
      </c>
      <c r="AJ445" s="6">
        <v>0.76919999999999999</v>
      </c>
      <c r="AK445" s="6">
        <v>0.20830000000000001</v>
      </c>
      <c r="AT445" s="6">
        <f t="shared" si="27"/>
        <v>2.9696969696969697</v>
      </c>
      <c r="AU445" s="6" t="str">
        <f t="shared" si="28"/>
        <v/>
      </c>
      <c r="AV445" s="6" t="str">
        <f t="shared" si="29"/>
        <v/>
      </c>
      <c r="AW445" s="7">
        <f t="shared" si="30"/>
        <v>1.0317460317460319</v>
      </c>
      <c r="AX445" s="6">
        <f t="shared" si="31"/>
        <v>3.25</v>
      </c>
      <c r="AY445" s="6" t="str">
        <f t="shared" si="32"/>
        <v/>
      </c>
      <c r="BA445" s="6">
        <f>VLOOKUP(A445, ALL_AP_DATA!$A$2:$F$3600, 6, FALSE)</f>
        <v>159</v>
      </c>
      <c r="BB445" s="6" t="e">
        <f t="shared" ca="1" si="34"/>
        <v>#NAME?</v>
      </c>
      <c r="BC445" s="6">
        <f>VLOOKUP(A445,projmetadata!$A$2:$D$2036, 4, FALSE)</f>
        <v>7387</v>
      </c>
      <c r="BE445" s="9" t="e">
        <f t="shared" ca="1" si="35"/>
        <v>#NAME?</v>
      </c>
      <c r="BF445" s="6" t="e">
        <f t="shared" ca="1" si="36"/>
        <v>#NAME?</v>
      </c>
      <c r="BG445" s="6">
        <f t="shared" si="37"/>
        <v>8.4472722350074456E-2</v>
      </c>
      <c r="BH445" s="6">
        <f>VLOOKUP(A445, ALL_AP_DATA!$A$2:$D$3600, 3, FALSE)</f>
        <v>130</v>
      </c>
      <c r="BI445" s="6">
        <f>VLOOKUP(A445, ALL_AP_DATA!$A$2:$E$3600, 5, FALSE)</f>
        <v>624</v>
      </c>
      <c r="BJ445" s="6">
        <f t="shared" si="33"/>
        <v>3.9245283018867925</v>
      </c>
      <c r="BK445" s="6">
        <f t="shared" si="38"/>
        <v>0.8176100628930818</v>
      </c>
    </row>
    <row r="446" spans="1:63" ht="15.75" customHeight="1" x14ac:dyDescent="0.25">
      <c r="A446" s="6" t="s">
        <v>1127</v>
      </c>
      <c r="B446" s="6" t="s">
        <v>64</v>
      </c>
      <c r="Q446" s="6">
        <v>1</v>
      </c>
      <c r="R446" s="6">
        <v>3</v>
      </c>
      <c r="S446" s="6">
        <v>4</v>
      </c>
      <c r="T446" s="6">
        <v>241</v>
      </c>
      <c r="U446" s="6">
        <v>1.7299999999999999E-2</v>
      </c>
      <c r="V446" s="6">
        <v>0.57140000000000002</v>
      </c>
      <c r="W446" s="6">
        <v>0.1898</v>
      </c>
      <c r="X446" s="6">
        <v>2</v>
      </c>
      <c r="Y446" s="6">
        <v>20</v>
      </c>
      <c r="Z446" s="6">
        <v>3</v>
      </c>
      <c r="AA446" s="6">
        <v>111</v>
      </c>
      <c r="AB446" s="6">
        <v>0.11559999999999999</v>
      </c>
      <c r="AC446" s="6">
        <v>0.42859999999999998</v>
      </c>
      <c r="AD446" s="6">
        <v>8.7400000000000005E-2</v>
      </c>
      <c r="AE446" s="6">
        <v>17</v>
      </c>
      <c r="AF446" s="6">
        <v>68</v>
      </c>
      <c r="AG446" s="6">
        <v>6</v>
      </c>
      <c r="AH446" s="6">
        <v>726</v>
      </c>
      <c r="AI446" s="6">
        <v>0.3931</v>
      </c>
      <c r="AJ446" s="6">
        <v>0.85709999999999997</v>
      </c>
      <c r="AK446" s="6">
        <v>0.57169999999999999</v>
      </c>
      <c r="AT446" s="6" t="str">
        <f t="shared" si="27"/>
        <v/>
      </c>
      <c r="AU446" s="6" t="str">
        <f t="shared" si="28"/>
        <v/>
      </c>
      <c r="AV446" s="6">
        <f t="shared" si="29"/>
        <v>80.333333333333329</v>
      </c>
      <c r="AW446" s="7">
        <f t="shared" si="30"/>
        <v>5.55</v>
      </c>
      <c r="AX446" s="6">
        <f t="shared" si="31"/>
        <v>10.676470588235293</v>
      </c>
      <c r="AY446" s="6" t="str">
        <f t="shared" si="32"/>
        <v/>
      </c>
      <c r="BA446" s="6">
        <f>VLOOKUP(A446, ALL_AP_DATA!$A$2:$F$3600, 6, FALSE)</f>
        <v>173</v>
      </c>
      <c r="BB446" s="6" t="e">
        <f t="shared" ca="1" si="34"/>
        <v>#NAME?</v>
      </c>
      <c r="BC446" s="6">
        <f>VLOOKUP(A446,projmetadata!$A$2:$D$2036, 4, FALSE)</f>
        <v>14979</v>
      </c>
      <c r="BE446" s="9" t="e">
        <f t="shared" ca="1" si="35"/>
        <v>#NAME?</v>
      </c>
      <c r="BF446" s="6" t="e">
        <f t="shared" ca="1" si="36"/>
        <v>#NAME?</v>
      </c>
      <c r="BG446" s="6">
        <f t="shared" si="37"/>
        <v>8.4785366179317714E-2</v>
      </c>
      <c r="BH446" s="6">
        <f>VLOOKUP(A446, ALL_AP_DATA!$A$2:$D$3600, 3, FALSE)</f>
        <v>75</v>
      </c>
      <c r="BI446" s="6">
        <f>VLOOKUP(A446, ALL_AP_DATA!$A$2:$E$3600, 5, FALSE)</f>
        <v>1270</v>
      </c>
      <c r="BJ446" s="6">
        <f t="shared" si="33"/>
        <v>7.3410404624277454</v>
      </c>
      <c r="BK446" s="6">
        <f t="shared" si="38"/>
        <v>0.43352601156069365</v>
      </c>
    </row>
    <row r="447" spans="1:63" ht="15.75" customHeight="1" x14ac:dyDescent="0.25">
      <c r="A447" s="6" t="s">
        <v>1307</v>
      </c>
      <c r="B447" s="6" t="s">
        <v>64</v>
      </c>
      <c r="C447" s="6">
        <v>87</v>
      </c>
      <c r="D447" s="6">
        <v>354</v>
      </c>
      <c r="E447" s="6">
        <v>258</v>
      </c>
      <c r="F447" s="6">
        <v>7109</v>
      </c>
      <c r="G447" s="6">
        <v>4.6800000000000001E-2</v>
      </c>
      <c r="H447" s="6">
        <v>0.26989999999999997</v>
      </c>
      <c r="I447" s="6">
        <v>0.11840000000000001</v>
      </c>
      <c r="J447" s="6">
        <v>1</v>
      </c>
      <c r="K447" s="6">
        <v>9</v>
      </c>
      <c r="L447" s="6">
        <v>6</v>
      </c>
      <c r="M447" s="6">
        <v>331</v>
      </c>
      <c r="N447" s="6">
        <v>1.1999999999999999E-3</v>
      </c>
      <c r="O447" s="6">
        <v>6.3E-3</v>
      </c>
      <c r="P447" s="6">
        <v>5.4999999999999997E-3</v>
      </c>
      <c r="Q447" s="6">
        <v>105</v>
      </c>
      <c r="R447" s="6">
        <v>364</v>
      </c>
      <c r="S447" s="6">
        <v>434</v>
      </c>
      <c r="T447" s="6">
        <v>20835</v>
      </c>
      <c r="U447" s="6">
        <v>4.8099999999999997E-2</v>
      </c>
      <c r="V447" s="6">
        <v>0.45400000000000001</v>
      </c>
      <c r="W447" s="6">
        <v>0.34689999999999999</v>
      </c>
      <c r="X447" s="6">
        <v>28</v>
      </c>
      <c r="Y447" s="6">
        <v>597</v>
      </c>
      <c r="Z447" s="6">
        <v>253</v>
      </c>
      <c r="AA447" s="6">
        <v>11350</v>
      </c>
      <c r="AB447" s="6">
        <v>7.8899999999999998E-2</v>
      </c>
      <c r="AC447" s="6">
        <v>0.2646</v>
      </c>
      <c r="AD447" s="6">
        <v>0.189</v>
      </c>
      <c r="AE447" s="6">
        <v>1006</v>
      </c>
      <c r="AF447" s="6">
        <v>3842</v>
      </c>
      <c r="AG447" s="6">
        <v>746</v>
      </c>
      <c r="AH447" s="6">
        <v>40611</v>
      </c>
      <c r="AI447" s="6">
        <v>0.50760000000000005</v>
      </c>
      <c r="AJ447" s="6">
        <v>0.78029999999999999</v>
      </c>
      <c r="AK447" s="6">
        <v>0.67630000000000001</v>
      </c>
      <c r="AT447" s="6">
        <f t="shared" si="27"/>
        <v>20.081920903954803</v>
      </c>
      <c r="AU447" s="6">
        <f t="shared" si="28"/>
        <v>36.777777777777779</v>
      </c>
      <c r="AV447" s="6">
        <f t="shared" si="29"/>
        <v>57.239010989010985</v>
      </c>
      <c r="AW447" s="7">
        <f t="shared" si="30"/>
        <v>19.011725293132329</v>
      </c>
      <c r="AX447" s="6">
        <f t="shared" si="31"/>
        <v>10.570275897969807</v>
      </c>
      <c r="AY447" s="6" t="str">
        <f t="shared" si="32"/>
        <v/>
      </c>
      <c r="BA447" s="6">
        <f>VLOOKUP(A447, ALL_AP_DATA!$A$2:$F$3600, 6, FALSE)</f>
        <v>7569</v>
      </c>
      <c r="BB447" s="6" t="e">
        <f t="shared" ca="1" si="34"/>
        <v>#NAME?</v>
      </c>
      <c r="BC447" s="6">
        <f>VLOOKUP(A447,projmetadata!$A$2:$D$2036, 4, FALSE)</f>
        <v>707066</v>
      </c>
      <c r="BE447" s="9" t="e">
        <f t="shared" ca="1" si="35"/>
        <v>#NAME?</v>
      </c>
      <c r="BF447" s="6" t="e">
        <f t="shared" ca="1" si="36"/>
        <v>#NAME?</v>
      </c>
      <c r="BG447" s="6">
        <f t="shared" si="37"/>
        <v>8.4932665408886859E-2</v>
      </c>
      <c r="BH447" s="6">
        <f>VLOOKUP(A447, ALL_AP_DATA!$A$2:$D$3600, 3, FALSE)</f>
        <v>4287</v>
      </c>
      <c r="BI447" s="6">
        <f>VLOOKUP(A447, ALL_AP_DATA!$A$2:$E$3600, 5, FALSE)</f>
        <v>60053</v>
      </c>
      <c r="BJ447" s="6">
        <f t="shared" si="33"/>
        <v>7.9340731932884134</v>
      </c>
      <c r="BK447" s="6">
        <f t="shared" si="38"/>
        <v>0.56638921918351171</v>
      </c>
    </row>
    <row r="448" spans="1:63" ht="15.75" customHeight="1" x14ac:dyDescent="0.25">
      <c r="A448" s="6" t="s">
        <v>1379</v>
      </c>
      <c r="B448" s="6" t="s">
        <v>64</v>
      </c>
      <c r="C448" s="6">
        <v>30</v>
      </c>
      <c r="D448" s="6">
        <v>112</v>
      </c>
      <c r="E448" s="6">
        <v>38</v>
      </c>
      <c r="F448" s="6">
        <v>1927</v>
      </c>
      <c r="G448" s="6">
        <v>5.2699999999999997E-2</v>
      </c>
      <c r="H448" s="6">
        <v>0.52780000000000005</v>
      </c>
      <c r="I448" s="6">
        <v>0.2359</v>
      </c>
      <c r="Q448" s="6">
        <v>6</v>
      </c>
      <c r="R448" s="6">
        <v>17</v>
      </c>
      <c r="S448" s="6">
        <v>35</v>
      </c>
      <c r="T448" s="6">
        <v>1986</v>
      </c>
      <c r="U448" s="6">
        <v>8.0000000000000002E-3</v>
      </c>
      <c r="V448" s="6">
        <v>0.48609999999999998</v>
      </c>
      <c r="W448" s="6">
        <v>0.24310000000000001</v>
      </c>
      <c r="X448" s="6">
        <v>33</v>
      </c>
      <c r="Y448" s="6">
        <v>282</v>
      </c>
      <c r="Z448" s="6">
        <v>52</v>
      </c>
      <c r="AA448" s="6">
        <v>2818</v>
      </c>
      <c r="AB448" s="6">
        <v>0.13270000000000001</v>
      </c>
      <c r="AC448" s="6">
        <v>0.72219999999999995</v>
      </c>
      <c r="AD448" s="6">
        <v>0.34499999999999997</v>
      </c>
      <c r="AE448" s="6">
        <v>115</v>
      </c>
      <c r="AF448" s="6">
        <v>390</v>
      </c>
      <c r="AG448" s="6">
        <v>49</v>
      </c>
      <c r="AH448" s="6">
        <v>2444</v>
      </c>
      <c r="AI448" s="6">
        <v>0.1835</v>
      </c>
      <c r="AJ448" s="6">
        <v>0.68059999999999998</v>
      </c>
      <c r="AK448" s="6">
        <v>0.29920000000000002</v>
      </c>
      <c r="AT448" s="6">
        <f t="shared" si="27"/>
        <v>17.205357142857142</v>
      </c>
      <c r="AU448" s="6" t="str">
        <f t="shared" si="28"/>
        <v/>
      </c>
      <c r="AV448" s="6">
        <f t="shared" si="29"/>
        <v>116.82352941176471</v>
      </c>
      <c r="AW448" s="7">
        <f t="shared" si="30"/>
        <v>9.9929078014184398</v>
      </c>
      <c r="AX448" s="6">
        <f t="shared" si="31"/>
        <v>6.2666666666666666</v>
      </c>
      <c r="AY448" s="6" t="str">
        <f t="shared" si="32"/>
        <v/>
      </c>
      <c r="BA448" s="6">
        <f>VLOOKUP(A448, ALL_AP_DATA!$A$2:$F$3600, 6, FALSE)</f>
        <v>2125</v>
      </c>
      <c r="BB448" s="6" t="e">
        <f t="shared" ca="1" si="34"/>
        <v>#NAME?</v>
      </c>
      <c r="BC448" s="6">
        <f>VLOOKUP(A448,projmetadata!$A$2:$D$2036, 4, FALSE)</f>
        <v>95772</v>
      </c>
      <c r="BE448" s="9" t="e">
        <f t="shared" ca="1" si="35"/>
        <v>#NAME?</v>
      </c>
      <c r="BF448" s="6" t="e">
        <f t="shared" ca="1" si="36"/>
        <v>#NAME?</v>
      </c>
      <c r="BG448" s="6">
        <f t="shared" si="37"/>
        <v>8.5296328780854525E-2</v>
      </c>
      <c r="BH448" s="6">
        <f>VLOOKUP(A448, ALL_AP_DATA!$A$2:$D$3600, 3, FALSE)</f>
        <v>583</v>
      </c>
      <c r="BI448" s="6">
        <f>VLOOKUP(A448, ALL_AP_DATA!$A$2:$E$3600, 5, FALSE)</f>
        <v>8169</v>
      </c>
      <c r="BJ448" s="6">
        <f t="shared" si="33"/>
        <v>3.844235294117647</v>
      </c>
      <c r="BK448" s="6">
        <f t="shared" si="38"/>
        <v>0.27435294117647058</v>
      </c>
    </row>
    <row r="449" spans="1:63" ht="15.75" customHeight="1" x14ac:dyDescent="0.25">
      <c r="A449" s="6" t="s">
        <v>1186</v>
      </c>
      <c r="B449" s="6" t="s">
        <v>64</v>
      </c>
      <c r="C449" s="6">
        <v>1</v>
      </c>
      <c r="D449" s="6">
        <v>20</v>
      </c>
      <c r="E449" s="6">
        <v>13</v>
      </c>
      <c r="F449" s="6">
        <v>315</v>
      </c>
      <c r="G449" s="6">
        <v>6.9699999999999998E-2</v>
      </c>
      <c r="H449" s="6">
        <v>0.2031</v>
      </c>
      <c r="I449" s="6">
        <v>0.15790000000000001</v>
      </c>
      <c r="Q449" s="6">
        <v>1</v>
      </c>
      <c r="R449" s="6">
        <v>3</v>
      </c>
      <c r="S449" s="6">
        <v>2</v>
      </c>
      <c r="T449" s="6">
        <v>28</v>
      </c>
      <c r="U449" s="6">
        <v>1.0500000000000001E-2</v>
      </c>
      <c r="V449" s="6">
        <v>3.1300000000000001E-2</v>
      </c>
      <c r="W449" s="6">
        <v>1.4E-2</v>
      </c>
      <c r="X449" s="6">
        <v>5</v>
      </c>
      <c r="Y449" s="6">
        <v>140</v>
      </c>
      <c r="Z449" s="6">
        <v>31</v>
      </c>
      <c r="AA449" s="6">
        <v>1443</v>
      </c>
      <c r="AB449" s="6">
        <v>0.48780000000000001</v>
      </c>
      <c r="AC449" s="6">
        <v>0.4844</v>
      </c>
      <c r="AD449" s="6">
        <v>0.72330000000000005</v>
      </c>
      <c r="AE449" s="6">
        <v>4</v>
      </c>
      <c r="AF449" s="6">
        <v>134</v>
      </c>
      <c r="AG449" s="6">
        <v>24</v>
      </c>
      <c r="AH449" s="6">
        <v>1391</v>
      </c>
      <c r="AI449" s="6">
        <v>0.46689999999999998</v>
      </c>
      <c r="AJ449" s="6">
        <v>0.375</v>
      </c>
      <c r="AK449" s="6">
        <v>0.69720000000000004</v>
      </c>
      <c r="AT449" s="6">
        <f t="shared" si="27"/>
        <v>15.75</v>
      </c>
      <c r="AU449" s="6" t="str">
        <f t="shared" si="28"/>
        <v/>
      </c>
      <c r="AV449" s="6">
        <f t="shared" si="29"/>
        <v>9.3333333333333339</v>
      </c>
      <c r="AW449" s="7">
        <f t="shared" si="30"/>
        <v>10.307142857142857</v>
      </c>
      <c r="AX449" s="6">
        <f t="shared" si="31"/>
        <v>10.380597014925373</v>
      </c>
      <c r="AY449" s="6" t="str">
        <f t="shared" si="32"/>
        <v/>
      </c>
      <c r="BA449" s="6">
        <f>VLOOKUP(A449, ALL_AP_DATA!$A$2:$F$3600, 6, FALSE)</f>
        <v>287</v>
      </c>
      <c r="BB449" s="6" t="e">
        <f t="shared" ca="1" si="34"/>
        <v>#NAME?</v>
      </c>
      <c r="BC449" s="6">
        <f>VLOOKUP(A449,projmetadata!$A$2:$D$2036, 4, FALSE)</f>
        <v>23253</v>
      </c>
      <c r="BE449" s="9" t="e">
        <f t="shared" ca="1" si="35"/>
        <v>#NAME?</v>
      </c>
      <c r="BF449" s="6" t="e">
        <f t="shared" ca="1" si="36"/>
        <v>#NAME?</v>
      </c>
      <c r="BG449" s="6">
        <f t="shared" si="37"/>
        <v>8.5795381241130175E-2</v>
      </c>
      <c r="BH449" s="6">
        <f>VLOOKUP(A449, ALL_AP_DATA!$A$2:$D$3600, 3, FALSE)</f>
        <v>156</v>
      </c>
      <c r="BI449" s="6">
        <f>VLOOKUP(A449, ALL_AP_DATA!$A$2:$E$3600, 5, FALSE)</f>
        <v>1995</v>
      </c>
      <c r="BJ449" s="6">
        <f t="shared" si="33"/>
        <v>6.9512195121951219</v>
      </c>
      <c r="BK449" s="6">
        <f t="shared" si="38"/>
        <v>0.54355400696864109</v>
      </c>
    </row>
    <row r="450" spans="1:63" ht="15.75" customHeight="1" x14ac:dyDescent="0.25">
      <c r="A450" s="6" t="s">
        <v>608</v>
      </c>
      <c r="B450" s="6" t="s">
        <v>64</v>
      </c>
      <c r="Q450" s="6">
        <v>1</v>
      </c>
      <c r="R450" s="6">
        <v>5</v>
      </c>
      <c r="S450" s="6">
        <v>6</v>
      </c>
      <c r="T450" s="6">
        <v>466</v>
      </c>
      <c r="U450" s="6">
        <v>3.3300000000000003E-2</v>
      </c>
      <c r="V450" s="6">
        <v>0.33329999999999999</v>
      </c>
      <c r="W450" s="6">
        <v>0.28399999999999997</v>
      </c>
      <c r="X450" s="6">
        <v>1</v>
      </c>
      <c r="Y450" s="6">
        <v>23</v>
      </c>
      <c r="Z450" s="6">
        <v>3</v>
      </c>
      <c r="AA450" s="6">
        <v>114</v>
      </c>
      <c r="AB450" s="6">
        <v>0.15329999999999999</v>
      </c>
      <c r="AC450" s="6">
        <v>0.16669999999999999</v>
      </c>
      <c r="AD450" s="6">
        <v>6.9500000000000006E-2</v>
      </c>
      <c r="AT450" s="6" t="str">
        <f t="shared" si="27"/>
        <v/>
      </c>
      <c r="AU450" s="6" t="str">
        <f t="shared" si="28"/>
        <v/>
      </c>
      <c r="AV450" s="6">
        <f t="shared" si="29"/>
        <v>93.2</v>
      </c>
      <c r="AW450" s="7">
        <f t="shared" si="30"/>
        <v>4.9565217391304346</v>
      </c>
      <c r="AX450" s="6" t="str">
        <f t="shared" si="31"/>
        <v/>
      </c>
      <c r="AY450" s="6" t="str">
        <f t="shared" si="32"/>
        <v/>
      </c>
      <c r="BA450" s="6">
        <f>VLOOKUP(A450, ALL_AP_DATA!$A$2:$F$3600, 6, FALSE)</f>
        <v>150</v>
      </c>
      <c r="BB450" s="6" t="e">
        <f t="shared" ca="1" si="34"/>
        <v>#NAME?</v>
      </c>
      <c r="BC450" s="6">
        <f>VLOOKUP(A450,projmetadata!$A$2:$D$2036, 4, FALSE)</f>
        <v>19111</v>
      </c>
      <c r="BE450" s="9" t="e">
        <f t="shared" ca="1" si="35"/>
        <v>#NAME?</v>
      </c>
      <c r="BF450" s="6" t="e">
        <f t="shared" ca="1" si="36"/>
        <v>#NAME?</v>
      </c>
      <c r="BG450" s="6">
        <f t="shared" si="37"/>
        <v>8.5866778295222643E-2</v>
      </c>
      <c r="BH450" s="6">
        <f>VLOOKUP(A450, ALL_AP_DATA!$A$2:$D$3600, 3, FALSE)</f>
        <v>28</v>
      </c>
      <c r="BI450" s="6">
        <f>VLOOKUP(A450, ALL_AP_DATA!$A$2:$E$3600, 5, FALSE)</f>
        <v>1641</v>
      </c>
      <c r="BJ450" s="6">
        <f t="shared" si="33"/>
        <v>10.94</v>
      </c>
      <c r="BK450" s="6">
        <f t="shared" si="38"/>
        <v>0.18666666666666668</v>
      </c>
    </row>
    <row r="451" spans="1:63" ht="15.75" customHeight="1" x14ac:dyDescent="0.25">
      <c r="A451" s="6" t="s">
        <v>1406</v>
      </c>
      <c r="B451" s="6" t="s">
        <v>64</v>
      </c>
      <c r="C451" s="6">
        <v>381</v>
      </c>
      <c r="D451" s="6">
        <v>1391</v>
      </c>
      <c r="E451" s="6">
        <v>52</v>
      </c>
      <c r="F451" s="6">
        <v>10791</v>
      </c>
      <c r="G451" s="6">
        <v>0.76770000000000005</v>
      </c>
      <c r="H451" s="6">
        <v>0.8387</v>
      </c>
      <c r="I451" s="6">
        <v>0.72240000000000004</v>
      </c>
      <c r="Q451" s="6">
        <v>8</v>
      </c>
      <c r="R451" s="6">
        <v>27</v>
      </c>
      <c r="S451" s="6">
        <v>49</v>
      </c>
      <c r="T451" s="6">
        <v>2357</v>
      </c>
      <c r="U451" s="6">
        <v>1.49E-2</v>
      </c>
      <c r="V451" s="6">
        <v>0.7903</v>
      </c>
      <c r="W451" s="6">
        <v>0.1578</v>
      </c>
      <c r="X451" s="6">
        <v>6</v>
      </c>
      <c r="Y451" s="6">
        <v>74</v>
      </c>
      <c r="Z451" s="6">
        <v>39</v>
      </c>
      <c r="AA451" s="6">
        <v>1518</v>
      </c>
      <c r="AB451" s="6">
        <v>4.0800000000000003E-2</v>
      </c>
      <c r="AC451" s="6">
        <v>0.629</v>
      </c>
      <c r="AD451" s="6">
        <v>0.1016</v>
      </c>
      <c r="AE451" s="6">
        <v>8</v>
      </c>
      <c r="AF451" s="6">
        <v>152</v>
      </c>
      <c r="AG451" s="6">
        <v>15</v>
      </c>
      <c r="AH451" s="6">
        <v>3515</v>
      </c>
      <c r="AI451" s="6">
        <v>8.3900000000000002E-2</v>
      </c>
      <c r="AJ451" s="6">
        <v>0.2419</v>
      </c>
      <c r="AK451" s="6">
        <v>0.23530000000000001</v>
      </c>
      <c r="AT451" s="6">
        <f t="shared" si="27"/>
        <v>7.7577282530553555</v>
      </c>
      <c r="AU451" s="6" t="str">
        <f t="shared" si="28"/>
        <v/>
      </c>
      <c r="AV451" s="6">
        <f t="shared" si="29"/>
        <v>87.296296296296291</v>
      </c>
      <c r="AW451" s="7">
        <f t="shared" si="30"/>
        <v>20.513513513513512</v>
      </c>
      <c r="AX451" s="6">
        <f t="shared" si="31"/>
        <v>23.125</v>
      </c>
      <c r="AY451" s="6" t="str">
        <f t="shared" si="32"/>
        <v/>
      </c>
      <c r="BA451" s="6">
        <f>VLOOKUP(A451, ALL_AP_DATA!$A$2:$F$3600, 6, FALSE)</f>
        <v>1812</v>
      </c>
      <c r="BB451" s="6" t="e">
        <f t="shared" ca="1" si="34"/>
        <v>#NAME?</v>
      </c>
      <c r="BC451" s="6">
        <f>VLOOKUP(A451,projmetadata!$A$2:$D$2036, 4, FALSE)</f>
        <v>173657</v>
      </c>
      <c r="BE451" s="9" t="e">
        <f t="shared" ca="1" si="35"/>
        <v>#NAME?</v>
      </c>
      <c r="BF451" s="6" t="e">
        <f t="shared" ca="1" si="36"/>
        <v>#NAME?</v>
      </c>
      <c r="BG451" s="6">
        <f t="shared" si="37"/>
        <v>8.6014384677841949E-2</v>
      </c>
      <c r="BH451" s="6">
        <f>VLOOKUP(A451, ALL_AP_DATA!$A$2:$D$3600, 3, FALSE)</f>
        <v>1550</v>
      </c>
      <c r="BI451" s="6">
        <f>VLOOKUP(A451, ALL_AP_DATA!$A$2:$E$3600, 5, FALSE)</f>
        <v>14937</v>
      </c>
      <c r="BJ451" s="6">
        <f t="shared" si="33"/>
        <v>8.2433774834437088</v>
      </c>
      <c r="BK451" s="6">
        <f t="shared" si="38"/>
        <v>0.85540838852097134</v>
      </c>
    </row>
    <row r="452" spans="1:63" ht="15.75" customHeight="1" x14ac:dyDescent="0.25">
      <c r="A452" s="6" t="s">
        <v>697</v>
      </c>
      <c r="B452" s="6" t="s">
        <v>64</v>
      </c>
      <c r="C452" s="6">
        <v>16</v>
      </c>
      <c r="D452" s="6">
        <v>72</v>
      </c>
      <c r="E452" s="6">
        <v>33</v>
      </c>
      <c r="F452" s="6">
        <v>2026</v>
      </c>
      <c r="G452" s="6">
        <v>0.1239</v>
      </c>
      <c r="H452" s="6">
        <v>0.40739999999999998</v>
      </c>
      <c r="I452" s="6">
        <v>0.44429999999999997</v>
      </c>
      <c r="Q452" s="6">
        <v>3</v>
      </c>
      <c r="R452" s="6">
        <v>12</v>
      </c>
      <c r="S452" s="6">
        <v>19</v>
      </c>
      <c r="T452" s="6">
        <v>1301</v>
      </c>
      <c r="U452" s="6">
        <v>2.07E-2</v>
      </c>
      <c r="V452" s="6">
        <v>0.2346</v>
      </c>
      <c r="W452" s="6">
        <v>0.2853</v>
      </c>
      <c r="X452" s="6">
        <v>25</v>
      </c>
      <c r="Y452" s="6">
        <v>184</v>
      </c>
      <c r="Z452" s="6">
        <v>47</v>
      </c>
      <c r="AA452" s="6">
        <v>2212</v>
      </c>
      <c r="AB452" s="6">
        <v>0.31669999999999998</v>
      </c>
      <c r="AC452" s="6">
        <v>0.58020000000000005</v>
      </c>
      <c r="AD452" s="6">
        <v>0.48509999999999998</v>
      </c>
      <c r="AE452" s="6">
        <v>53</v>
      </c>
      <c r="AF452" s="6">
        <v>212</v>
      </c>
      <c r="AG452" s="6">
        <v>52</v>
      </c>
      <c r="AH452" s="6">
        <v>2329</v>
      </c>
      <c r="AI452" s="6">
        <v>0.3649</v>
      </c>
      <c r="AJ452" s="6">
        <v>0.64200000000000002</v>
      </c>
      <c r="AK452" s="6">
        <v>0.51070000000000004</v>
      </c>
      <c r="AT452" s="6">
        <f t="shared" si="27"/>
        <v>28.138888888888889</v>
      </c>
      <c r="AU452" s="6" t="str">
        <f t="shared" si="28"/>
        <v/>
      </c>
      <c r="AV452" s="6">
        <f t="shared" si="29"/>
        <v>108.41666666666667</v>
      </c>
      <c r="AW452" s="7">
        <f t="shared" si="30"/>
        <v>12.021739130434783</v>
      </c>
      <c r="AX452" s="6">
        <f t="shared" si="31"/>
        <v>10.985849056603774</v>
      </c>
      <c r="AY452" s="6" t="str">
        <f t="shared" si="32"/>
        <v/>
      </c>
      <c r="BA452" s="6">
        <f>VLOOKUP(A452, ALL_AP_DATA!$A$2:$F$3600, 6, FALSE)</f>
        <v>581</v>
      </c>
      <c r="BB452" s="6" t="e">
        <f t="shared" ca="1" si="34"/>
        <v>#NAME?</v>
      </c>
      <c r="BC452" s="6">
        <f>VLOOKUP(A452,projmetadata!$A$2:$D$2036, 4, FALSE)</f>
        <v>52917</v>
      </c>
      <c r="BE452" s="9" t="e">
        <f t="shared" ca="1" si="35"/>
        <v>#NAME?</v>
      </c>
      <c r="BF452" s="6" t="e">
        <f t="shared" ca="1" si="36"/>
        <v>#NAME?</v>
      </c>
      <c r="BG452" s="6">
        <f t="shared" si="37"/>
        <v>8.6172685526390388E-2</v>
      </c>
      <c r="BH452" s="6">
        <f>VLOOKUP(A452, ALL_AP_DATA!$A$2:$D$3600, 3, FALSE)</f>
        <v>312</v>
      </c>
      <c r="BI452" s="6">
        <f>VLOOKUP(A452, ALL_AP_DATA!$A$2:$E$3600, 5, FALSE)</f>
        <v>4560</v>
      </c>
      <c r="BJ452" s="6">
        <f t="shared" si="33"/>
        <v>7.8485370051635108</v>
      </c>
      <c r="BK452" s="6">
        <f t="shared" si="38"/>
        <v>0.53700516351118766</v>
      </c>
    </row>
    <row r="453" spans="1:63" ht="15.75" customHeight="1" x14ac:dyDescent="0.25">
      <c r="A453" s="6" t="s">
        <v>360</v>
      </c>
      <c r="B453" s="6" t="s">
        <v>64</v>
      </c>
      <c r="C453" s="6">
        <v>3</v>
      </c>
      <c r="D453" s="6">
        <v>49</v>
      </c>
      <c r="E453" s="6">
        <v>5</v>
      </c>
      <c r="F453" s="6">
        <v>150</v>
      </c>
      <c r="G453" s="6">
        <v>0.1512</v>
      </c>
      <c r="H453" s="6">
        <v>0.33329999999999999</v>
      </c>
      <c r="I453" s="6">
        <v>9.6500000000000002E-2</v>
      </c>
      <c r="Q453" s="6">
        <v>2</v>
      </c>
      <c r="R453" s="6">
        <v>7</v>
      </c>
      <c r="S453" s="6">
        <v>4</v>
      </c>
      <c r="T453" s="6">
        <v>301</v>
      </c>
      <c r="U453" s="6">
        <v>2.1600000000000001E-2</v>
      </c>
      <c r="V453" s="6">
        <v>0.26669999999999999</v>
      </c>
      <c r="W453" s="6">
        <v>0.19370000000000001</v>
      </c>
      <c r="X453" s="6">
        <v>10</v>
      </c>
      <c r="Y453" s="6">
        <v>70</v>
      </c>
      <c r="Z453" s="6">
        <v>7</v>
      </c>
      <c r="AA453" s="6">
        <v>444</v>
      </c>
      <c r="AB453" s="6">
        <v>0.216</v>
      </c>
      <c r="AC453" s="6">
        <v>0.4667</v>
      </c>
      <c r="AD453" s="6">
        <v>0.28570000000000001</v>
      </c>
      <c r="AE453" s="6">
        <v>22</v>
      </c>
      <c r="AF453" s="6">
        <v>94</v>
      </c>
      <c r="AG453" s="6">
        <v>10</v>
      </c>
      <c r="AH453" s="6">
        <v>669</v>
      </c>
      <c r="AI453" s="6">
        <v>0.29010000000000002</v>
      </c>
      <c r="AJ453" s="6">
        <v>0.66669999999999996</v>
      </c>
      <c r="AK453" s="6">
        <v>0.43049999999999999</v>
      </c>
      <c r="AT453" s="6">
        <f t="shared" si="27"/>
        <v>3.0612244897959182</v>
      </c>
      <c r="AU453" s="6" t="str">
        <f t="shared" si="28"/>
        <v/>
      </c>
      <c r="AV453" s="6">
        <f t="shared" si="29"/>
        <v>43</v>
      </c>
      <c r="AW453" s="7">
        <f t="shared" si="30"/>
        <v>6.3428571428571425</v>
      </c>
      <c r="AX453" s="6">
        <f t="shared" si="31"/>
        <v>7.1170212765957448</v>
      </c>
      <c r="AY453" s="6" t="str">
        <f t="shared" si="32"/>
        <v/>
      </c>
      <c r="BA453" s="6">
        <f>VLOOKUP(A453, ALL_AP_DATA!$A$2:$F$3600, 6, FALSE)</f>
        <v>324</v>
      </c>
      <c r="BB453" s="6" t="e">
        <f t="shared" ca="1" si="34"/>
        <v>#NAME?</v>
      </c>
      <c r="BC453" s="6">
        <f>VLOOKUP(A453,projmetadata!$A$2:$D$2036, 4, FALSE)</f>
        <v>17964</v>
      </c>
      <c r="BE453" s="9" t="e">
        <f t="shared" ca="1" si="35"/>
        <v>#NAME?</v>
      </c>
      <c r="BF453" s="6" t="e">
        <f t="shared" ca="1" si="36"/>
        <v>#NAME?</v>
      </c>
      <c r="BG453" s="6">
        <f t="shared" si="37"/>
        <v>8.6506346025384095E-2</v>
      </c>
      <c r="BH453" s="6">
        <f>VLOOKUP(A453, ALL_AP_DATA!$A$2:$D$3600, 3, FALSE)</f>
        <v>132</v>
      </c>
      <c r="BI453" s="6">
        <f>VLOOKUP(A453, ALL_AP_DATA!$A$2:$E$3600, 5, FALSE)</f>
        <v>1554</v>
      </c>
      <c r="BJ453" s="6">
        <f t="shared" si="33"/>
        <v>4.7962962962962967</v>
      </c>
      <c r="BK453" s="6">
        <f t="shared" si="38"/>
        <v>0.40740740740740738</v>
      </c>
    </row>
    <row r="454" spans="1:63" ht="15.75" customHeight="1" x14ac:dyDescent="0.25">
      <c r="A454" s="6" t="s">
        <v>721</v>
      </c>
      <c r="B454" s="6" t="s">
        <v>64</v>
      </c>
      <c r="C454" s="6">
        <v>11</v>
      </c>
      <c r="D454" s="6">
        <v>54</v>
      </c>
      <c r="E454" s="6">
        <v>13</v>
      </c>
      <c r="F454" s="6">
        <v>2705</v>
      </c>
      <c r="G454" s="6">
        <v>0.04</v>
      </c>
      <c r="H454" s="6">
        <v>0.5</v>
      </c>
      <c r="I454" s="6">
        <v>0.33700000000000002</v>
      </c>
      <c r="Q454" s="6">
        <v>4</v>
      </c>
      <c r="R454" s="6">
        <v>9</v>
      </c>
      <c r="S454" s="6">
        <v>15</v>
      </c>
      <c r="T454" s="6">
        <v>5965</v>
      </c>
      <c r="U454" s="6">
        <v>6.7000000000000002E-3</v>
      </c>
      <c r="V454" s="6">
        <v>0.57689999999999997</v>
      </c>
      <c r="W454" s="6">
        <v>0.74319999999999997</v>
      </c>
      <c r="X454" s="6">
        <v>36</v>
      </c>
      <c r="Y454" s="6">
        <v>295</v>
      </c>
      <c r="Z454" s="6">
        <v>9</v>
      </c>
      <c r="AA454" s="6">
        <v>94</v>
      </c>
      <c r="AB454" s="6">
        <v>0.21840000000000001</v>
      </c>
      <c r="AC454" s="6">
        <v>0.34620000000000001</v>
      </c>
      <c r="AD454" s="6">
        <v>1.17E-2</v>
      </c>
      <c r="AE454" s="6">
        <v>81</v>
      </c>
      <c r="AF454" s="6">
        <v>384</v>
      </c>
      <c r="AG454" s="6">
        <v>15</v>
      </c>
      <c r="AH454" s="6">
        <v>3040</v>
      </c>
      <c r="AI454" s="6">
        <v>0.28420000000000001</v>
      </c>
      <c r="AJ454" s="6">
        <v>0.57689999999999997</v>
      </c>
      <c r="AK454" s="6">
        <v>0.37880000000000003</v>
      </c>
      <c r="AT454" s="6">
        <f t="shared" si="27"/>
        <v>50.092592592592595</v>
      </c>
      <c r="AU454" s="6" t="str">
        <f t="shared" si="28"/>
        <v/>
      </c>
      <c r="AV454" s="6">
        <f t="shared" si="29"/>
        <v>662.77777777777783</v>
      </c>
      <c r="AW454" s="7">
        <f t="shared" si="30"/>
        <v>0.31864406779661014</v>
      </c>
      <c r="AX454" s="6">
        <f t="shared" si="31"/>
        <v>7.916666666666667</v>
      </c>
      <c r="AY454" s="6" t="str">
        <f t="shared" si="32"/>
        <v/>
      </c>
      <c r="BA454" s="6">
        <f>VLOOKUP(A454, ALL_AP_DATA!$A$2:$F$3600, 6, FALSE)</f>
        <v>1351</v>
      </c>
      <c r="BB454" s="6" t="e">
        <f t="shared" ca="1" si="34"/>
        <v>#NAME?</v>
      </c>
      <c r="BC454" s="6">
        <f>VLOOKUP(A454,projmetadata!$A$2:$D$2036, 4, FALSE)</f>
        <v>92675</v>
      </c>
      <c r="BE454" s="9" t="e">
        <f t="shared" ca="1" si="35"/>
        <v>#NAME?</v>
      </c>
      <c r="BF454" s="6" t="e">
        <f t="shared" ca="1" si="36"/>
        <v>#NAME?</v>
      </c>
      <c r="BG454" s="6">
        <f t="shared" si="37"/>
        <v>8.6603722686808743E-2</v>
      </c>
      <c r="BH454" s="6">
        <f>VLOOKUP(A454, ALL_AP_DATA!$A$2:$D$3600, 3, FALSE)</f>
        <v>580</v>
      </c>
      <c r="BI454" s="6">
        <f>VLOOKUP(A454, ALL_AP_DATA!$A$2:$E$3600, 5, FALSE)</f>
        <v>8026</v>
      </c>
      <c r="BJ454" s="6">
        <f t="shared" si="33"/>
        <v>5.9407846039970389</v>
      </c>
      <c r="BK454" s="6">
        <f t="shared" si="38"/>
        <v>0.42931162102146558</v>
      </c>
    </row>
    <row r="455" spans="1:63" ht="15.75" customHeight="1" x14ac:dyDescent="0.25">
      <c r="A455" s="6" t="s">
        <v>972</v>
      </c>
      <c r="B455" s="6" t="s">
        <v>64</v>
      </c>
      <c r="C455" s="6">
        <v>2</v>
      </c>
      <c r="D455" s="6">
        <v>6</v>
      </c>
      <c r="E455" s="6">
        <v>0</v>
      </c>
      <c r="F455" s="6">
        <v>0</v>
      </c>
      <c r="G455" s="6">
        <v>3.0200000000000001E-2</v>
      </c>
      <c r="H455" s="6">
        <v>0</v>
      </c>
      <c r="I455" s="6">
        <v>0</v>
      </c>
      <c r="Q455" s="6">
        <v>3</v>
      </c>
      <c r="R455" s="6">
        <v>10</v>
      </c>
      <c r="S455" s="6">
        <v>8</v>
      </c>
      <c r="T455" s="6">
        <v>296</v>
      </c>
      <c r="U455" s="6">
        <v>5.0299999999999997E-2</v>
      </c>
      <c r="V455" s="6">
        <v>0.4</v>
      </c>
      <c r="W455" s="6">
        <v>0.44309999999999999</v>
      </c>
      <c r="X455" s="6">
        <v>2</v>
      </c>
      <c r="Y455" s="6">
        <v>9</v>
      </c>
      <c r="Z455" s="6">
        <v>1</v>
      </c>
      <c r="AA455" s="6">
        <v>6</v>
      </c>
      <c r="AB455" s="6">
        <v>4.5199999999999997E-2</v>
      </c>
      <c r="AC455" s="6">
        <v>0.05</v>
      </c>
      <c r="AD455" s="6">
        <v>8.9999999999999993E-3</v>
      </c>
      <c r="AE455" s="6">
        <v>12</v>
      </c>
      <c r="AF455" s="6">
        <v>50</v>
      </c>
      <c r="AG455" s="6">
        <v>8</v>
      </c>
      <c r="AH455" s="6">
        <v>353</v>
      </c>
      <c r="AI455" s="6">
        <v>0.25130000000000002</v>
      </c>
      <c r="AJ455" s="6">
        <v>0.4</v>
      </c>
      <c r="AK455" s="6">
        <v>0.52839999999999998</v>
      </c>
      <c r="AT455" s="6">
        <f t="shared" si="27"/>
        <v>0</v>
      </c>
      <c r="AU455" s="6" t="str">
        <f t="shared" si="28"/>
        <v/>
      </c>
      <c r="AV455" s="6">
        <f t="shared" si="29"/>
        <v>29.6</v>
      </c>
      <c r="AW455" s="7">
        <f t="shared" si="30"/>
        <v>0.66666666666666663</v>
      </c>
      <c r="AX455" s="6">
        <f t="shared" si="31"/>
        <v>7.06</v>
      </c>
      <c r="AY455" s="6" t="str">
        <f t="shared" si="32"/>
        <v/>
      </c>
      <c r="BA455" s="6">
        <f>VLOOKUP(A455, ALL_AP_DATA!$A$2:$F$3600, 6, FALSE)</f>
        <v>199</v>
      </c>
      <c r="BB455" s="6" t="e">
        <f t="shared" ca="1" si="34"/>
        <v>#NAME?</v>
      </c>
      <c r="BC455" s="6">
        <f>VLOOKUP(A455,projmetadata!$A$2:$D$2036, 4, FALSE)</f>
        <v>7698</v>
      </c>
      <c r="BE455" s="9" t="e">
        <f t="shared" ca="1" si="35"/>
        <v>#NAME?</v>
      </c>
      <c r="BF455" s="6" t="e">
        <f t="shared" ca="1" si="36"/>
        <v>#NAME?</v>
      </c>
      <c r="BG455" s="6">
        <f t="shared" si="37"/>
        <v>8.6775785918420376E-2</v>
      </c>
      <c r="BH455" s="6">
        <f>VLOOKUP(A455, ALL_AP_DATA!$A$2:$D$3600, 3, FALSE)</f>
        <v>63</v>
      </c>
      <c r="BI455" s="6">
        <f>VLOOKUP(A455, ALL_AP_DATA!$A$2:$E$3600, 5, FALSE)</f>
        <v>668</v>
      </c>
      <c r="BJ455" s="6">
        <f t="shared" si="33"/>
        <v>3.3567839195979898</v>
      </c>
      <c r="BK455" s="6">
        <f t="shared" si="38"/>
        <v>0.3165829145728643</v>
      </c>
    </row>
    <row r="456" spans="1:63" ht="15.75" customHeight="1" x14ac:dyDescent="0.25">
      <c r="A456" s="6" t="s">
        <v>702</v>
      </c>
      <c r="B456" s="6" t="s">
        <v>64</v>
      </c>
      <c r="C456" s="6">
        <v>14</v>
      </c>
      <c r="D456" s="6">
        <v>161</v>
      </c>
      <c r="E456" s="6">
        <v>6</v>
      </c>
      <c r="F456" s="6">
        <v>234</v>
      </c>
      <c r="G456" s="6">
        <v>8.4599999999999995E-2</v>
      </c>
      <c r="H456" s="6">
        <v>0.13950000000000001</v>
      </c>
      <c r="I456" s="6">
        <v>2.7400000000000001E-2</v>
      </c>
      <c r="Q456" s="6">
        <v>9</v>
      </c>
      <c r="R456" s="6">
        <v>47</v>
      </c>
      <c r="S456" s="6">
        <v>27</v>
      </c>
      <c r="T456" s="6">
        <v>7151</v>
      </c>
      <c r="U456" s="6">
        <v>2.47E-2</v>
      </c>
      <c r="V456" s="6">
        <v>0.62790000000000001</v>
      </c>
      <c r="W456" s="6">
        <v>0.83630000000000004</v>
      </c>
      <c r="X456" s="6">
        <v>47</v>
      </c>
      <c r="Y456" s="6">
        <v>254</v>
      </c>
      <c r="Z456" s="6">
        <v>10</v>
      </c>
      <c r="AA456" s="6">
        <v>398</v>
      </c>
      <c r="AB456" s="6">
        <v>0.13350000000000001</v>
      </c>
      <c r="AC456" s="6">
        <v>0.2326</v>
      </c>
      <c r="AD456" s="6">
        <v>4.65E-2</v>
      </c>
      <c r="AE456" s="6">
        <v>108</v>
      </c>
      <c r="AF456" s="6">
        <v>430</v>
      </c>
      <c r="AG456" s="6">
        <v>13</v>
      </c>
      <c r="AH456" s="6">
        <v>2670</v>
      </c>
      <c r="AI456" s="6">
        <v>0.2261</v>
      </c>
      <c r="AJ456" s="6">
        <v>0.30230000000000001</v>
      </c>
      <c r="AK456" s="6">
        <v>0.31219999999999998</v>
      </c>
      <c r="AT456" s="6">
        <f t="shared" si="27"/>
        <v>1.4534161490683231</v>
      </c>
      <c r="AU456" s="6" t="str">
        <f t="shared" si="28"/>
        <v/>
      </c>
      <c r="AV456" s="6">
        <f t="shared" si="29"/>
        <v>152.14893617021278</v>
      </c>
      <c r="AW456" s="7">
        <f t="shared" si="30"/>
        <v>1.5669291338582678</v>
      </c>
      <c r="AX456" s="6">
        <f t="shared" si="31"/>
        <v>6.2093023255813957</v>
      </c>
      <c r="AY456" s="6" t="str">
        <f t="shared" si="32"/>
        <v/>
      </c>
      <c r="BA456" s="6">
        <f>VLOOKUP(A456, ALL_AP_DATA!$A$2:$F$3600, 6, FALSE)</f>
        <v>1902</v>
      </c>
      <c r="BB456" s="6" t="e">
        <f t="shared" ca="1" si="34"/>
        <v>#NAME?</v>
      </c>
      <c r="BC456" s="6">
        <f>VLOOKUP(A456,projmetadata!$A$2:$D$2036, 4, FALSE)</f>
        <v>97656</v>
      </c>
      <c r="BE456" s="9" t="e">
        <f t="shared" ca="1" si="35"/>
        <v>#NAME?</v>
      </c>
      <c r="BF456" s="6" t="e">
        <f t="shared" ca="1" si="36"/>
        <v>#NAME?</v>
      </c>
      <c r="BG456" s="6">
        <f t="shared" si="37"/>
        <v>8.7562464159908246E-2</v>
      </c>
      <c r="BH456" s="6">
        <f>VLOOKUP(A456, ALL_AP_DATA!$A$2:$D$3600, 3, FALSE)</f>
        <v>628</v>
      </c>
      <c r="BI456" s="6">
        <f>VLOOKUP(A456, ALL_AP_DATA!$A$2:$E$3600, 5, FALSE)</f>
        <v>8551</v>
      </c>
      <c r="BJ456" s="6">
        <f t="shared" si="33"/>
        <v>4.4957939011566772</v>
      </c>
      <c r="BK456" s="6">
        <f t="shared" si="38"/>
        <v>0.33017875920084122</v>
      </c>
    </row>
    <row r="457" spans="1:63" ht="15.75" customHeight="1" x14ac:dyDescent="0.25">
      <c r="A457" s="6" t="s">
        <v>1157</v>
      </c>
      <c r="B457" s="6" t="s">
        <v>64</v>
      </c>
      <c r="C457" s="6">
        <v>3</v>
      </c>
      <c r="D457" s="6">
        <v>32</v>
      </c>
      <c r="E457" s="6">
        <v>24</v>
      </c>
      <c r="F457" s="6">
        <v>441</v>
      </c>
      <c r="G457" s="6">
        <v>9.8500000000000004E-2</v>
      </c>
      <c r="H457" s="6">
        <v>0.3</v>
      </c>
      <c r="I457" s="6">
        <v>0.1275</v>
      </c>
      <c r="Q457" s="6">
        <v>5</v>
      </c>
      <c r="R457" s="6">
        <v>12</v>
      </c>
      <c r="S457" s="6">
        <v>28</v>
      </c>
      <c r="T457" s="6">
        <v>1253</v>
      </c>
      <c r="U457" s="6">
        <v>3.6900000000000002E-2</v>
      </c>
      <c r="V457" s="6">
        <v>0.35</v>
      </c>
      <c r="W457" s="6">
        <v>0.36230000000000001</v>
      </c>
      <c r="X457" s="6">
        <v>6</v>
      </c>
      <c r="Y457" s="6">
        <v>86</v>
      </c>
      <c r="Z457" s="6">
        <v>28</v>
      </c>
      <c r="AA457" s="6">
        <v>809</v>
      </c>
      <c r="AB457" s="6">
        <v>0.2646</v>
      </c>
      <c r="AC457" s="6">
        <v>0.35</v>
      </c>
      <c r="AD457" s="6">
        <v>0.23400000000000001</v>
      </c>
      <c r="AE457" s="6">
        <v>32</v>
      </c>
      <c r="AF457" s="6">
        <v>138</v>
      </c>
      <c r="AG457" s="6">
        <v>62</v>
      </c>
      <c r="AH457" s="6">
        <v>2424</v>
      </c>
      <c r="AI457" s="6">
        <v>0.42459999999999998</v>
      </c>
      <c r="AJ457" s="6">
        <v>0.77500000000000002</v>
      </c>
      <c r="AK457" s="6">
        <v>0.70099999999999996</v>
      </c>
      <c r="AT457" s="6">
        <f t="shared" si="27"/>
        <v>13.78125</v>
      </c>
      <c r="AU457" s="6" t="str">
        <f t="shared" si="28"/>
        <v/>
      </c>
      <c r="AV457" s="6">
        <f t="shared" si="29"/>
        <v>104.41666666666667</v>
      </c>
      <c r="AW457" s="7">
        <f t="shared" si="30"/>
        <v>9.4069767441860463</v>
      </c>
      <c r="AX457" s="6">
        <f t="shared" si="31"/>
        <v>17.565217391304348</v>
      </c>
      <c r="AY457" s="6" t="str">
        <f t="shared" si="32"/>
        <v/>
      </c>
      <c r="BA457" s="6">
        <f>VLOOKUP(A457, ALL_AP_DATA!$A$2:$F$3600, 6, FALSE)</f>
        <v>325</v>
      </c>
      <c r="BB457" s="6" t="e">
        <f t="shared" ca="1" si="34"/>
        <v>#NAME?</v>
      </c>
      <c r="BC457" s="6">
        <f>VLOOKUP(A457,projmetadata!$A$2:$D$2036, 4, FALSE)</f>
        <v>39548</v>
      </c>
      <c r="BE457" s="9" t="e">
        <f t="shared" ca="1" si="35"/>
        <v>#NAME?</v>
      </c>
      <c r="BF457" s="6" t="e">
        <f t="shared" ca="1" si="36"/>
        <v>#NAME?</v>
      </c>
      <c r="BG457" s="6">
        <f t="shared" si="37"/>
        <v>8.7438049964599973E-2</v>
      </c>
      <c r="BH457" s="6">
        <f>VLOOKUP(A457, ALL_AP_DATA!$A$2:$D$3600, 3, FALSE)</f>
        <v>188</v>
      </c>
      <c r="BI457" s="6">
        <f>VLOOKUP(A457, ALL_AP_DATA!$A$2:$E$3600, 5, FALSE)</f>
        <v>3458</v>
      </c>
      <c r="BJ457" s="6">
        <f t="shared" si="33"/>
        <v>10.64</v>
      </c>
      <c r="BK457" s="6">
        <f t="shared" si="38"/>
        <v>0.57846153846153847</v>
      </c>
    </row>
    <row r="458" spans="1:63" ht="15.75" customHeight="1" x14ac:dyDescent="0.25">
      <c r="A458" s="6" t="s">
        <v>1408</v>
      </c>
      <c r="B458" s="6" t="s">
        <v>64</v>
      </c>
      <c r="C458" s="6">
        <v>20</v>
      </c>
      <c r="D458" s="6">
        <v>85</v>
      </c>
      <c r="E458" s="6">
        <v>12</v>
      </c>
      <c r="F458" s="6">
        <v>918</v>
      </c>
      <c r="G458" s="6">
        <v>0.1265</v>
      </c>
      <c r="H458" s="6">
        <v>0.52170000000000005</v>
      </c>
      <c r="I458" s="6">
        <v>0.1741</v>
      </c>
      <c r="Q458" s="6">
        <v>5</v>
      </c>
      <c r="R458" s="6">
        <v>12</v>
      </c>
      <c r="S458" s="6">
        <v>10</v>
      </c>
      <c r="T458" s="6">
        <v>1179</v>
      </c>
      <c r="U458" s="6">
        <v>1.7899999999999999E-2</v>
      </c>
      <c r="V458" s="6">
        <v>0.43480000000000002</v>
      </c>
      <c r="W458" s="6">
        <v>0.22359999999999999</v>
      </c>
      <c r="X458" s="6">
        <v>10</v>
      </c>
      <c r="Y458" s="6">
        <v>66</v>
      </c>
      <c r="Z458" s="6">
        <v>9</v>
      </c>
      <c r="AA458" s="6">
        <v>256</v>
      </c>
      <c r="AB458" s="6">
        <v>9.8199999999999996E-2</v>
      </c>
      <c r="AC458" s="6">
        <v>0.39129999999999998</v>
      </c>
      <c r="AD458" s="6">
        <v>4.8599999999999997E-2</v>
      </c>
      <c r="AE458" s="6">
        <v>35</v>
      </c>
      <c r="AF458" s="6">
        <v>149</v>
      </c>
      <c r="AG458" s="6">
        <v>12</v>
      </c>
      <c r="AH458" s="6">
        <v>1729</v>
      </c>
      <c r="AI458" s="6">
        <v>0.22170000000000001</v>
      </c>
      <c r="AJ458" s="6">
        <v>0.52170000000000005</v>
      </c>
      <c r="AK458" s="6">
        <v>0.32800000000000001</v>
      </c>
      <c r="AT458" s="6">
        <f t="shared" si="27"/>
        <v>10.8</v>
      </c>
      <c r="AU458" s="6" t="str">
        <f t="shared" si="28"/>
        <v/>
      </c>
      <c r="AV458" s="6">
        <f t="shared" si="29"/>
        <v>98.25</v>
      </c>
      <c r="AW458" s="7">
        <f t="shared" si="30"/>
        <v>3.8787878787878789</v>
      </c>
      <c r="AX458" s="6">
        <f t="shared" si="31"/>
        <v>11.604026845637584</v>
      </c>
      <c r="AY458" s="6" t="str">
        <f t="shared" si="32"/>
        <v/>
      </c>
      <c r="BA458" s="6">
        <f>VLOOKUP(A458, ALL_AP_DATA!$A$2:$F$3600, 6, FALSE)</f>
        <v>672</v>
      </c>
      <c r="BB458" s="6" t="e">
        <f t="shared" ca="1" si="34"/>
        <v>#NAME?</v>
      </c>
      <c r="BC458" s="6">
        <f>VLOOKUP(A458,projmetadata!$A$2:$D$2036, 4, FALSE)</f>
        <v>58910</v>
      </c>
      <c r="BE458" s="9" t="e">
        <f t="shared" ca="1" si="35"/>
        <v>#NAME?</v>
      </c>
      <c r="BF458" s="6" t="e">
        <f t="shared" ca="1" si="36"/>
        <v>#NAME?</v>
      </c>
      <c r="BG458" s="6">
        <f t="shared" si="37"/>
        <v>8.9492446104226783E-2</v>
      </c>
      <c r="BH458" s="6">
        <f>VLOOKUP(A458, ALL_AP_DATA!$A$2:$D$3600, 3, FALSE)</f>
        <v>244</v>
      </c>
      <c r="BI458" s="6">
        <f>VLOOKUP(A458, ALL_AP_DATA!$A$2:$E$3600, 5, FALSE)</f>
        <v>5272</v>
      </c>
      <c r="BJ458" s="6">
        <f t="shared" si="33"/>
        <v>7.8452380952380949</v>
      </c>
      <c r="BK458" s="6">
        <f t="shared" si="38"/>
        <v>0.36309523809523808</v>
      </c>
    </row>
    <row r="459" spans="1:63" ht="15.75" customHeight="1" x14ac:dyDescent="0.25">
      <c r="A459" s="6" t="s">
        <v>973</v>
      </c>
      <c r="B459" s="6" t="s">
        <v>64</v>
      </c>
      <c r="C459" s="6">
        <v>10</v>
      </c>
      <c r="D459" s="6">
        <v>495</v>
      </c>
      <c r="E459" s="6">
        <v>45</v>
      </c>
      <c r="F459" s="6">
        <v>5126</v>
      </c>
      <c r="G459" s="6">
        <v>0.31709999999999999</v>
      </c>
      <c r="H459" s="6">
        <v>0.76270000000000004</v>
      </c>
      <c r="I459" s="6">
        <v>0.33389999999999997</v>
      </c>
      <c r="Q459" s="6">
        <v>5</v>
      </c>
      <c r="R459" s="6">
        <v>17</v>
      </c>
      <c r="S459" s="6">
        <v>13</v>
      </c>
      <c r="T459" s="6">
        <v>2048</v>
      </c>
      <c r="U459" s="6">
        <v>1.09E-2</v>
      </c>
      <c r="V459" s="6">
        <v>0.2203</v>
      </c>
      <c r="W459" s="6">
        <v>0.13339999999999999</v>
      </c>
      <c r="X459" s="6">
        <v>60</v>
      </c>
      <c r="Y459" s="6">
        <v>601</v>
      </c>
      <c r="Z459" s="6">
        <v>50</v>
      </c>
      <c r="AA459" s="6">
        <v>13761</v>
      </c>
      <c r="AB459" s="6">
        <v>0.38500000000000001</v>
      </c>
      <c r="AC459" s="6">
        <v>0.84750000000000003</v>
      </c>
      <c r="AD459" s="6">
        <v>0.89649999999999996</v>
      </c>
      <c r="AE459" s="6">
        <v>164</v>
      </c>
      <c r="AF459" s="6">
        <v>649</v>
      </c>
      <c r="AG459" s="6">
        <v>49</v>
      </c>
      <c r="AH459" s="6">
        <v>12577</v>
      </c>
      <c r="AI459" s="6">
        <v>0.4158</v>
      </c>
      <c r="AJ459" s="6">
        <v>0.83050000000000002</v>
      </c>
      <c r="AK459" s="6">
        <v>0.81930000000000003</v>
      </c>
      <c r="AT459" s="6">
        <f t="shared" si="27"/>
        <v>10.355555555555556</v>
      </c>
      <c r="AU459" s="6" t="str">
        <f t="shared" si="28"/>
        <v/>
      </c>
      <c r="AV459" s="6">
        <f t="shared" si="29"/>
        <v>120.47058823529412</v>
      </c>
      <c r="AW459" s="7">
        <f t="shared" si="30"/>
        <v>22.896838602329449</v>
      </c>
      <c r="AX459" s="6">
        <f t="shared" si="31"/>
        <v>19.379044684129429</v>
      </c>
      <c r="AY459" s="6" t="str">
        <f t="shared" si="32"/>
        <v/>
      </c>
      <c r="BA459" s="6">
        <f>VLOOKUP(A459, ALL_AP_DATA!$A$2:$F$3600, 6, FALSE)</f>
        <v>1561</v>
      </c>
      <c r="BB459" s="6" t="e">
        <f t="shared" ca="1" si="34"/>
        <v>#NAME?</v>
      </c>
      <c r="BC459" s="6">
        <f>VLOOKUP(A459,projmetadata!$A$2:$D$2036, 4, FALSE)</f>
        <v>170544</v>
      </c>
      <c r="BE459" s="9" t="e">
        <f t="shared" ca="1" si="35"/>
        <v>#NAME?</v>
      </c>
      <c r="BF459" s="6" t="e">
        <f t="shared" ca="1" si="36"/>
        <v>#NAME?</v>
      </c>
      <c r="BG459" s="6">
        <f t="shared" si="37"/>
        <v>9.0006098133033119E-2</v>
      </c>
      <c r="BH459" s="6">
        <f>VLOOKUP(A459, ALL_AP_DATA!$A$2:$D$3600, 3, FALSE)</f>
        <v>961</v>
      </c>
      <c r="BI459" s="6">
        <f>VLOOKUP(A459, ALL_AP_DATA!$A$2:$E$3600, 5, FALSE)</f>
        <v>15350</v>
      </c>
      <c r="BJ459" s="6">
        <f t="shared" si="33"/>
        <v>9.8334401024983986</v>
      </c>
      <c r="BK459" s="6">
        <f t="shared" si="38"/>
        <v>0.61563100576553487</v>
      </c>
    </row>
    <row r="460" spans="1:63" ht="15.75" customHeight="1" x14ac:dyDescent="0.25">
      <c r="A460" s="6" t="s">
        <v>924</v>
      </c>
      <c r="B460" s="6" t="s">
        <v>64</v>
      </c>
      <c r="C460" s="6">
        <v>2</v>
      </c>
      <c r="D460" s="6">
        <v>12</v>
      </c>
      <c r="E460" s="6">
        <v>0</v>
      </c>
      <c r="F460" s="6">
        <v>0</v>
      </c>
      <c r="G460" s="6">
        <v>6.9400000000000003E-2</v>
      </c>
      <c r="H460" s="6">
        <v>0</v>
      </c>
      <c r="I460" s="6">
        <v>0</v>
      </c>
      <c r="Q460" s="6">
        <v>2</v>
      </c>
      <c r="R460" s="6">
        <v>7</v>
      </c>
      <c r="S460" s="6">
        <v>10</v>
      </c>
      <c r="T460" s="6">
        <v>682</v>
      </c>
      <c r="U460" s="6">
        <v>4.0500000000000001E-2</v>
      </c>
      <c r="V460" s="6">
        <v>0.55559999999999998</v>
      </c>
      <c r="W460" s="6">
        <v>0.55179999999999996</v>
      </c>
      <c r="X460" s="6">
        <v>8</v>
      </c>
      <c r="Y460" s="6">
        <v>50</v>
      </c>
      <c r="Z460" s="6">
        <v>5</v>
      </c>
      <c r="AA460" s="6">
        <v>105</v>
      </c>
      <c r="AB460" s="6">
        <v>0.28899999999999998</v>
      </c>
      <c r="AC460" s="6">
        <v>0.27779999999999999</v>
      </c>
      <c r="AD460" s="6">
        <v>8.5000000000000006E-2</v>
      </c>
      <c r="AE460" s="6">
        <v>14</v>
      </c>
      <c r="AF460" s="6">
        <v>55</v>
      </c>
      <c r="AG460" s="6">
        <v>10</v>
      </c>
      <c r="AH460" s="6">
        <v>324</v>
      </c>
      <c r="AI460" s="6">
        <v>0.31790000000000002</v>
      </c>
      <c r="AJ460" s="6">
        <v>0.55559999999999998</v>
      </c>
      <c r="AK460" s="6">
        <v>0.2621</v>
      </c>
      <c r="AT460" s="6">
        <f t="shared" si="27"/>
        <v>0</v>
      </c>
      <c r="AU460" s="6" t="str">
        <f t="shared" si="28"/>
        <v/>
      </c>
      <c r="AV460" s="6">
        <f t="shared" si="29"/>
        <v>97.428571428571431</v>
      </c>
      <c r="AW460" s="7">
        <f t="shared" si="30"/>
        <v>2.1</v>
      </c>
      <c r="AX460" s="6">
        <f t="shared" si="31"/>
        <v>5.8909090909090907</v>
      </c>
      <c r="AY460" s="6" t="str">
        <f t="shared" si="32"/>
        <v/>
      </c>
      <c r="BA460" s="6">
        <f>VLOOKUP(A460, ALL_AP_DATA!$A$2:$F$3600, 6, FALSE)</f>
        <v>173</v>
      </c>
      <c r="BB460" s="6" t="e">
        <f t="shared" ca="1" si="34"/>
        <v>#NAME?</v>
      </c>
      <c r="BC460" s="6">
        <f>VLOOKUP(A460,projmetadata!$A$2:$D$2036, 4, FALSE)</f>
        <v>13715</v>
      </c>
      <c r="BE460" s="9" t="e">
        <f t="shared" ca="1" si="35"/>
        <v>#NAME?</v>
      </c>
      <c r="BF460" s="6" t="e">
        <f t="shared" ca="1" si="36"/>
        <v>#NAME?</v>
      </c>
      <c r="BG460" s="6">
        <f t="shared" si="37"/>
        <v>9.0120306234050304E-2</v>
      </c>
      <c r="BH460" s="6">
        <f>VLOOKUP(A460, ALL_AP_DATA!$A$2:$D$3600, 3, FALSE)</f>
        <v>85</v>
      </c>
      <c r="BI460" s="6">
        <f>VLOOKUP(A460, ALL_AP_DATA!$A$2:$E$3600, 5, FALSE)</f>
        <v>1236</v>
      </c>
      <c r="BJ460" s="6">
        <f t="shared" si="33"/>
        <v>7.1445086705202314</v>
      </c>
      <c r="BK460" s="6">
        <f t="shared" si="38"/>
        <v>0.4913294797687861</v>
      </c>
    </row>
    <row r="461" spans="1:63" ht="15.75" customHeight="1" x14ac:dyDescent="0.25">
      <c r="A461" s="6" t="s">
        <v>748</v>
      </c>
      <c r="B461" s="6" t="s">
        <v>64</v>
      </c>
      <c r="X461" s="6">
        <v>1</v>
      </c>
      <c r="Y461" s="6">
        <v>4</v>
      </c>
      <c r="Z461" s="6">
        <v>1</v>
      </c>
      <c r="AA461" s="6">
        <v>76</v>
      </c>
      <c r="AB461" s="6">
        <v>3.3300000000000003E-2</v>
      </c>
      <c r="AC461" s="6">
        <v>0.1111</v>
      </c>
      <c r="AD461" s="6">
        <v>0.14449999999999999</v>
      </c>
      <c r="AE461" s="6">
        <v>6</v>
      </c>
      <c r="AF461" s="6">
        <v>43</v>
      </c>
      <c r="AG461" s="6">
        <v>3</v>
      </c>
      <c r="AH461" s="6">
        <v>188</v>
      </c>
      <c r="AI461" s="6">
        <v>0.35830000000000001</v>
      </c>
      <c r="AJ461" s="6">
        <v>0.33329999999999999</v>
      </c>
      <c r="AK461" s="6">
        <v>0.3574</v>
      </c>
      <c r="AT461" s="6" t="str">
        <f t="shared" si="27"/>
        <v/>
      </c>
      <c r="AU461" s="6" t="str">
        <f t="shared" si="28"/>
        <v/>
      </c>
      <c r="AV461" s="6" t="str">
        <f t="shared" si="29"/>
        <v/>
      </c>
      <c r="AW461" s="7">
        <f t="shared" si="30"/>
        <v>19</v>
      </c>
      <c r="AX461" s="6">
        <f t="shared" si="31"/>
        <v>4.3720930232558137</v>
      </c>
      <c r="AY461" s="6" t="str">
        <f t="shared" si="32"/>
        <v/>
      </c>
      <c r="BA461" s="6">
        <f>VLOOKUP(A461, ALL_AP_DATA!$A$2:$F$3600, 6, FALSE)</f>
        <v>120</v>
      </c>
      <c r="BB461" s="6" t="e">
        <f t="shared" ca="1" si="34"/>
        <v>#NAME?</v>
      </c>
      <c r="BC461" s="6">
        <f>VLOOKUP(A461,projmetadata!$A$2:$D$2036, 4, FALSE)</f>
        <v>5833</v>
      </c>
      <c r="BE461" s="9" t="e">
        <f t="shared" ca="1" si="35"/>
        <v>#NAME?</v>
      </c>
      <c r="BF461" s="6" t="e">
        <f t="shared" ca="1" si="36"/>
        <v>#NAME?</v>
      </c>
      <c r="BG461" s="6">
        <f t="shared" si="37"/>
        <v>9.0176581518943935E-2</v>
      </c>
      <c r="BH461" s="6">
        <f>VLOOKUP(A461, ALL_AP_DATA!$A$2:$D$3600, 3, FALSE)</f>
        <v>43</v>
      </c>
      <c r="BI461" s="6">
        <f>VLOOKUP(A461, ALL_AP_DATA!$A$2:$E$3600, 5, FALSE)</f>
        <v>526</v>
      </c>
      <c r="BJ461" s="6">
        <f t="shared" si="33"/>
        <v>4.3833333333333337</v>
      </c>
      <c r="BK461" s="6">
        <f t="shared" si="38"/>
        <v>0.35833333333333334</v>
      </c>
    </row>
    <row r="462" spans="1:63" ht="15.75" customHeight="1" x14ac:dyDescent="0.25">
      <c r="A462" s="6" t="s">
        <v>670</v>
      </c>
      <c r="B462" s="6" t="s">
        <v>64</v>
      </c>
      <c r="C462" s="6">
        <v>68</v>
      </c>
      <c r="D462" s="6">
        <v>3131</v>
      </c>
      <c r="E462" s="6">
        <v>1230</v>
      </c>
      <c r="F462" s="6">
        <v>74164</v>
      </c>
      <c r="G462" s="6">
        <v>0.25950000000000001</v>
      </c>
      <c r="H462" s="6">
        <v>0.79659999999999997</v>
      </c>
      <c r="I462" s="6">
        <v>0.57579999999999998</v>
      </c>
      <c r="J462" s="6">
        <v>21</v>
      </c>
      <c r="K462" s="6">
        <v>136</v>
      </c>
      <c r="L462" s="6">
        <v>807</v>
      </c>
      <c r="M462" s="6">
        <v>54948</v>
      </c>
      <c r="N462" s="6">
        <v>1.1299999999999999E-2</v>
      </c>
      <c r="O462" s="6">
        <v>0.52270000000000005</v>
      </c>
      <c r="P462" s="6">
        <v>0.42659999999999998</v>
      </c>
      <c r="Q462" s="6">
        <v>110</v>
      </c>
      <c r="R462" s="6">
        <v>552</v>
      </c>
      <c r="S462" s="6">
        <v>1322</v>
      </c>
      <c r="T462" s="6">
        <v>111945</v>
      </c>
      <c r="U462" s="6">
        <v>4.58E-2</v>
      </c>
      <c r="V462" s="6">
        <v>0.85619999999999996</v>
      </c>
      <c r="W462" s="6">
        <v>0.86919999999999997</v>
      </c>
      <c r="X462" s="6">
        <v>859</v>
      </c>
      <c r="Y462" s="6">
        <v>4904</v>
      </c>
      <c r="Z462" s="6">
        <v>1294</v>
      </c>
      <c r="AA462" s="6">
        <v>89488</v>
      </c>
      <c r="AB462" s="6">
        <v>0.40649999999999997</v>
      </c>
      <c r="AC462" s="6">
        <v>0.83809999999999996</v>
      </c>
      <c r="AD462" s="6">
        <v>0.69479999999999997</v>
      </c>
      <c r="AE462" s="6">
        <v>1252</v>
      </c>
      <c r="AF462" s="6">
        <v>7768</v>
      </c>
      <c r="AG462" s="6">
        <v>1492</v>
      </c>
      <c r="AH462" s="6">
        <v>117763</v>
      </c>
      <c r="AI462" s="6">
        <v>0.64390000000000003</v>
      </c>
      <c r="AJ462" s="6">
        <v>0.96630000000000005</v>
      </c>
      <c r="AK462" s="6">
        <v>0.91439999999999999</v>
      </c>
      <c r="AL462" s="6">
        <v>7</v>
      </c>
      <c r="AM462" s="6">
        <v>162</v>
      </c>
      <c r="AN462" s="6">
        <v>814</v>
      </c>
      <c r="AO462" s="6">
        <v>53520</v>
      </c>
      <c r="AP462" s="6">
        <v>1.34E-2</v>
      </c>
      <c r="AQ462" s="6">
        <v>0.5272</v>
      </c>
      <c r="AR462" s="6">
        <v>0.41549999999999998</v>
      </c>
      <c r="AT462" s="6">
        <f t="shared" si="27"/>
        <v>23.687000958160333</v>
      </c>
      <c r="AU462" s="6">
        <f t="shared" si="28"/>
        <v>404.02941176470586</v>
      </c>
      <c r="AV462" s="6">
        <f t="shared" si="29"/>
        <v>202.79891304347825</v>
      </c>
      <c r="AW462" s="7">
        <f t="shared" si="30"/>
        <v>18.247960848287114</v>
      </c>
      <c r="AX462" s="6">
        <f t="shared" si="31"/>
        <v>15.160015447991761</v>
      </c>
      <c r="AY462" s="6">
        <f t="shared" si="32"/>
        <v>330.37037037037038</v>
      </c>
      <c r="BA462" s="6">
        <f>VLOOKUP(A462, ALL_AP_DATA!$A$2:$F$3600, 6, FALSE)</f>
        <v>12064</v>
      </c>
      <c r="BB462" s="6" t="e">
        <f t="shared" ca="1" si="34"/>
        <v>#NAME?</v>
      </c>
      <c r="BC462" s="6">
        <f>VLOOKUP(A462,projmetadata!$A$2:$D$2036, 4, FALSE)</f>
        <v>1408103</v>
      </c>
      <c r="BE462" s="9" t="e">
        <f t="shared" ca="1" si="35"/>
        <v>#NAME?</v>
      </c>
      <c r="BF462" s="6" t="e">
        <f t="shared" ca="1" si="36"/>
        <v>#NAME?</v>
      </c>
      <c r="BG462" s="6">
        <f t="shared" si="37"/>
        <v>9.1466320290490108E-2</v>
      </c>
      <c r="BH462" s="6">
        <f>VLOOKUP(A462, ALL_AP_DATA!$A$2:$D$3600, 3, FALSE)</f>
        <v>9126</v>
      </c>
      <c r="BI462" s="6">
        <f>VLOOKUP(A462, ALL_AP_DATA!$A$2:$E$3600, 5, FALSE)</f>
        <v>128794</v>
      </c>
      <c r="BJ462" s="6">
        <f t="shared" si="33"/>
        <v>10.67589522546419</v>
      </c>
      <c r="BK462" s="6">
        <f t="shared" si="38"/>
        <v>0.75646551724137934</v>
      </c>
    </row>
    <row r="463" spans="1:63" ht="15.75" customHeight="1" x14ac:dyDescent="0.25">
      <c r="A463" s="6" t="s">
        <v>1119</v>
      </c>
      <c r="B463" s="6" t="s">
        <v>64</v>
      </c>
      <c r="C463" s="6">
        <v>21</v>
      </c>
      <c r="D463" s="6">
        <v>99</v>
      </c>
      <c r="E463" s="6">
        <v>33</v>
      </c>
      <c r="F463" s="6">
        <v>3298</v>
      </c>
      <c r="G463" s="6">
        <v>5.7299999999999997E-2</v>
      </c>
      <c r="H463" s="6">
        <v>0.48530000000000001</v>
      </c>
      <c r="I463" s="6">
        <v>0.31869999999999998</v>
      </c>
      <c r="Q463" s="6">
        <v>8</v>
      </c>
      <c r="R463" s="6">
        <v>26</v>
      </c>
      <c r="S463" s="6">
        <v>28</v>
      </c>
      <c r="T463" s="6">
        <v>4830</v>
      </c>
      <c r="U463" s="6">
        <v>1.5100000000000001E-2</v>
      </c>
      <c r="V463" s="6">
        <v>0.4118</v>
      </c>
      <c r="W463" s="6">
        <v>0.4667</v>
      </c>
      <c r="X463" s="6">
        <v>50</v>
      </c>
      <c r="Y463" s="6">
        <v>283</v>
      </c>
      <c r="Z463" s="6">
        <v>25</v>
      </c>
      <c r="AA463" s="6">
        <v>2320</v>
      </c>
      <c r="AB463" s="6">
        <v>0.16389999999999999</v>
      </c>
      <c r="AC463" s="6">
        <v>0.36759999999999998</v>
      </c>
      <c r="AD463" s="6">
        <v>0.22420000000000001</v>
      </c>
      <c r="AE463" s="6">
        <v>162</v>
      </c>
      <c r="AF463" s="6">
        <v>727</v>
      </c>
      <c r="AG463" s="6">
        <v>61</v>
      </c>
      <c r="AH463" s="6">
        <v>7061</v>
      </c>
      <c r="AI463" s="6">
        <v>0.42099999999999999</v>
      </c>
      <c r="AJ463" s="6">
        <v>0.89710000000000001</v>
      </c>
      <c r="AK463" s="6">
        <v>0.68230000000000002</v>
      </c>
      <c r="AT463" s="6">
        <f t="shared" si="27"/>
        <v>33.313131313131315</v>
      </c>
      <c r="AU463" s="6" t="str">
        <f t="shared" si="28"/>
        <v/>
      </c>
      <c r="AV463" s="6">
        <f t="shared" si="29"/>
        <v>185.76923076923077</v>
      </c>
      <c r="AW463" s="7">
        <f t="shared" si="30"/>
        <v>8.1978798586572434</v>
      </c>
      <c r="AX463" s="6">
        <f t="shared" si="31"/>
        <v>9.7125171939477308</v>
      </c>
      <c r="AY463" s="6" t="str">
        <f t="shared" si="32"/>
        <v/>
      </c>
      <c r="BA463" s="6">
        <f>VLOOKUP(A463, ALL_AP_DATA!$A$2:$F$3600, 6, FALSE)</f>
        <v>1727</v>
      </c>
      <c r="BB463" s="6" t="e">
        <f t="shared" ca="1" si="34"/>
        <v>#NAME?</v>
      </c>
      <c r="BC463" s="6">
        <f>VLOOKUP(A463,projmetadata!$A$2:$D$2036, 4, FALSE)</f>
        <v>112982</v>
      </c>
      <c r="BE463" s="9" t="e">
        <f t="shared" ca="1" si="35"/>
        <v>#NAME?</v>
      </c>
      <c r="BF463" s="6" t="e">
        <f t="shared" ca="1" si="36"/>
        <v>#NAME?</v>
      </c>
      <c r="BG463" s="6">
        <f t="shared" si="37"/>
        <v>9.1598661733727493E-2</v>
      </c>
      <c r="BH463" s="6">
        <f>VLOOKUP(A463, ALL_AP_DATA!$A$2:$D$3600, 3, FALSE)</f>
        <v>836</v>
      </c>
      <c r="BI463" s="6">
        <f>VLOOKUP(A463, ALL_AP_DATA!$A$2:$E$3600, 5, FALSE)</f>
        <v>10349</v>
      </c>
      <c r="BJ463" s="6">
        <f t="shared" si="33"/>
        <v>5.9924724956572089</v>
      </c>
      <c r="BK463" s="6">
        <f t="shared" si="38"/>
        <v>0.48407643312101911</v>
      </c>
    </row>
    <row r="464" spans="1:63" ht="15.75" customHeight="1" x14ac:dyDescent="0.25">
      <c r="A464" s="6" t="s">
        <v>649</v>
      </c>
      <c r="B464" s="6" t="s">
        <v>64</v>
      </c>
      <c r="C464" s="6">
        <v>160</v>
      </c>
      <c r="D464" s="6">
        <v>1136</v>
      </c>
      <c r="E464" s="6">
        <v>126</v>
      </c>
      <c r="F464" s="6">
        <v>40482</v>
      </c>
      <c r="G464" s="6">
        <v>7.9699999999999993E-2</v>
      </c>
      <c r="H464" s="6">
        <v>0.3901</v>
      </c>
      <c r="I464" s="6">
        <v>0.4047</v>
      </c>
      <c r="J464" s="6">
        <v>3</v>
      </c>
      <c r="K464" s="6">
        <v>27</v>
      </c>
      <c r="L464" s="6">
        <v>33</v>
      </c>
      <c r="M464" s="6">
        <v>13015</v>
      </c>
      <c r="N464" s="6">
        <v>1.9E-3</v>
      </c>
      <c r="O464" s="6">
        <v>0.1022</v>
      </c>
      <c r="P464" s="6">
        <v>0.13009999999999999</v>
      </c>
      <c r="Q464" s="6">
        <v>30</v>
      </c>
      <c r="R464" s="6">
        <v>139</v>
      </c>
      <c r="S464" s="6">
        <v>103</v>
      </c>
      <c r="T464" s="6">
        <v>38940</v>
      </c>
      <c r="U464" s="6">
        <v>9.7999999999999997E-3</v>
      </c>
      <c r="V464" s="6">
        <v>0.31890000000000002</v>
      </c>
      <c r="W464" s="6">
        <v>0.38929999999999998</v>
      </c>
      <c r="X464" s="6">
        <v>382</v>
      </c>
      <c r="Y464" s="6">
        <v>2633</v>
      </c>
      <c r="Z464" s="6">
        <v>141</v>
      </c>
      <c r="AA464" s="6">
        <v>42186</v>
      </c>
      <c r="AB464" s="6">
        <v>0.1847</v>
      </c>
      <c r="AC464" s="6">
        <v>0.4365</v>
      </c>
      <c r="AD464" s="6">
        <v>0.42170000000000002</v>
      </c>
      <c r="AE464" s="6">
        <v>683</v>
      </c>
      <c r="AF464" s="6">
        <v>2990</v>
      </c>
      <c r="AG464" s="6">
        <v>191</v>
      </c>
      <c r="AH464" s="6">
        <v>69359</v>
      </c>
      <c r="AI464" s="6">
        <v>0.20979999999999999</v>
      </c>
      <c r="AJ464" s="6">
        <v>0.59130000000000005</v>
      </c>
      <c r="AK464" s="6">
        <v>0.69330000000000003</v>
      </c>
      <c r="AT464" s="6">
        <f t="shared" si="27"/>
        <v>35.635563380281688</v>
      </c>
      <c r="AU464" s="6">
        <f t="shared" si="28"/>
        <v>482.03703703703701</v>
      </c>
      <c r="AV464" s="6">
        <f t="shared" si="29"/>
        <v>280.14388489208631</v>
      </c>
      <c r="AW464" s="7">
        <f t="shared" si="30"/>
        <v>16.022028104823395</v>
      </c>
      <c r="AX464" s="6">
        <f t="shared" si="31"/>
        <v>23.196989966555183</v>
      </c>
      <c r="AY464" s="6" t="str">
        <f t="shared" si="32"/>
        <v/>
      </c>
      <c r="BA464" s="6">
        <f>VLOOKUP(A464, ALL_AP_DATA!$A$2:$F$3600, 6, FALSE)</f>
        <v>14255</v>
      </c>
      <c r="BB464" s="6" t="e">
        <f t="shared" ca="1" si="34"/>
        <v>#NAME?</v>
      </c>
      <c r="BC464" s="6">
        <f>VLOOKUP(A464,projmetadata!$A$2:$D$2036, 4, FALSE)</f>
        <v>1090205</v>
      </c>
      <c r="BE464" s="9" t="e">
        <f t="shared" ca="1" si="35"/>
        <v>#NAME?</v>
      </c>
      <c r="BF464" s="6" t="e">
        <f t="shared" ca="1" si="36"/>
        <v>#NAME?</v>
      </c>
      <c r="BG464" s="6">
        <f t="shared" si="37"/>
        <v>9.1757972124508688E-2</v>
      </c>
      <c r="BH464" s="6">
        <f>VLOOKUP(A464, ALL_AP_DATA!$A$2:$D$3600, 3, FALSE)</f>
        <v>4670</v>
      </c>
      <c r="BI464" s="6">
        <f>VLOOKUP(A464, ALL_AP_DATA!$A$2:$E$3600, 5, FALSE)</f>
        <v>100035</v>
      </c>
      <c r="BJ464" s="6">
        <f t="shared" si="33"/>
        <v>7.0175377060680466</v>
      </c>
      <c r="BK464" s="6">
        <f t="shared" si="38"/>
        <v>0.32760434935110488</v>
      </c>
    </row>
    <row r="465" spans="1:63" ht="15.75" customHeight="1" x14ac:dyDescent="0.25">
      <c r="A465" s="6" t="s">
        <v>627</v>
      </c>
      <c r="B465" s="6" t="s">
        <v>64</v>
      </c>
      <c r="X465" s="6">
        <v>6</v>
      </c>
      <c r="Y465" s="6">
        <v>34</v>
      </c>
      <c r="Z465" s="6">
        <v>2</v>
      </c>
      <c r="AA465" s="6">
        <v>129</v>
      </c>
      <c r="AB465" s="6">
        <v>0.24640000000000001</v>
      </c>
      <c r="AC465" s="6">
        <v>0.66669999999999996</v>
      </c>
      <c r="AD465" s="6">
        <v>0.29249999999999998</v>
      </c>
      <c r="AT465" s="6" t="str">
        <f t="shared" si="27"/>
        <v/>
      </c>
      <c r="AU465" s="6" t="str">
        <f t="shared" si="28"/>
        <v/>
      </c>
      <c r="AV465" s="6" t="str">
        <f t="shared" si="29"/>
        <v/>
      </c>
      <c r="AW465" s="7">
        <f t="shared" si="30"/>
        <v>3.7941176470588234</v>
      </c>
      <c r="AX465" s="6" t="str">
        <f t="shared" si="31"/>
        <v/>
      </c>
      <c r="AY465" s="6" t="str">
        <f t="shared" si="32"/>
        <v/>
      </c>
      <c r="BA465" s="6">
        <f>VLOOKUP(A465, ALL_AP_DATA!$A$2:$F$3600, 6, FALSE)</f>
        <v>138</v>
      </c>
      <c r="BB465" s="6" t="e">
        <f t="shared" ca="1" si="34"/>
        <v>#NAME?</v>
      </c>
      <c r="BC465" s="6">
        <f>VLOOKUP(A465,projmetadata!$A$2:$D$2036, 4, FALSE)</f>
        <v>4770</v>
      </c>
      <c r="BE465" s="9" t="e">
        <f t="shared" ca="1" si="35"/>
        <v>#NAME?</v>
      </c>
      <c r="BF465" s="6" t="e">
        <f t="shared" ca="1" si="36"/>
        <v>#NAME?</v>
      </c>
      <c r="BG465" s="6">
        <f t="shared" si="37"/>
        <v>9.2452830188679239E-2</v>
      </c>
      <c r="BH465" s="6">
        <f>VLOOKUP(A465, ALL_AP_DATA!$A$2:$D$3600, 3, FALSE)</f>
        <v>34</v>
      </c>
      <c r="BI465" s="6">
        <f>VLOOKUP(A465, ALL_AP_DATA!$A$2:$E$3600, 5, FALSE)</f>
        <v>441</v>
      </c>
      <c r="BJ465" s="6">
        <f t="shared" si="33"/>
        <v>3.1956521739130435</v>
      </c>
      <c r="BK465" s="6">
        <f t="shared" si="38"/>
        <v>0.24637681159420291</v>
      </c>
    </row>
    <row r="466" spans="1:63" ht="15.75" customHeight="1" x14ac:dyDescent="0.25">
      <c r="A466" s="6" t="s">
        <v>80</v>
      </c>
      <c r="B466" s="6" t="s">
        <v>64</v>
      </c>
      <c r="C466" s="6">
        <v>10</v>
      </c>
      <c r="D466" s="6">
        <v>46</v>
      </c>
      <c r="E466" s="6">
        <v>35</v>
      </c>
      <c r="F466" s="6">
        <v>1650</v>
      </c>
      <c r="G466" s="6">
        <v>0.1673</v>
      </c>
      <c r="H466" s="6">
        <v>0.7</v>
      </c>
      <c r="I466" s="6">
        <v>0.46510000000000001</v>
      </c>
      <c r="J466" s="6">
        <v>1</v>
      </c>
      <c r="K466" s="6">
        <v>5</v>
      </c>
      <c r="L466" s="6">
        <v>16</v>
      </c>
      <c r="M466" s="6">
        <v>518</v>
      </c>
      <c r="N466" s="6">
        <v>1.8200000000000001E-2</v>
      </c>
      <c r="O466" s="6">
        <v>0.32</v>
      </c>
      <c r="P466" s="6">
        <v>0.14599999999999999</v>
      </c>
      <c r="Q466" s="6">
        <v>10</v>
      </c>
      <c r="R466" s="6">
        <v>22</v>
      </c>
      <c r="S466" s="6">
        <v>34</v>
      </c>
      <c r="T466" s="6">
        <v>1750</v>
      </c>
      <c r="U466" s="6">
        <v>0.08</v>
      </c>
      <c r="V466" s="6">
        <v>0.68</v>
      </c>
      <c r="W466" s="6">
        <v>0.49320000000000003</v>
      </c>
      <c r="X466" s="6">
        <v>12</v>
      </c>
      <c r="Y466" s="6">
        <v>86</v>
      </c>
      <c r="Z466" s="6">
        <v>32</v>
      </c>
      <c r="AA466" s="6">
        <v>1625</v>
      </c>
      <c r="AB466" s="6">
        <v>0.31269999999999998</v>
      </c>
      <c r="AC466" s="6">
        <v>0.64</v>
      </c>
      <c r="AD466" s="6">
        <v>0.45800000000000002</v>
      </c>
      <c r="AE466" s="6">
        <v>10</v>
      </c>
      <c r="AF466" s="6">
        <v>47</v>
      </c>
      <c r="AG466" s="6">
        <v>23</v>
      </c>
      <c r="AH466" s="6">
        <v>353</v>
      </c>
      <c r="AI466" s="6">
        <v>0.1709</v>
      </c>
      <c r="AJ466" s="6">
        <v>0.46</v>
      </c>
      <c r="AK466" s="6">
        <v>9.9500000000000005E-2</v>
      </c>
      <c r="AT466" s="6">
        <f t="shared" si="27"/>
        <v>35.869565217391305</v>
      </c>
      <c r="AU466" s="6">
        <f t="shared" si="28"/>
        <v>103.6</v>
      </c>
      <c r="AV466" s="6">
        <f t="shared" si="29"/>
        <v>79.545454545454547</v>
      </c>
      <c r="AW466" s="7">
        <f t="shared" si="30"/>
        <v>18.895348837209301</v>
      </c>
      <c r="AX466" s="6">
        <f t="shared" si="31"/>
        <v>7.5106382978723403</v>
      </c>
      <c r="AY466" s="6" t="str">
        <f t="shared" si="32"/>
        <v/>
      </c>
      <c r="BA466" s="6">
        <f>VLOOKUP(A466, ALL_AP_DATA!$A$2:$F$3600, 6, FALSE)</f>
        <v>275</v>
      </c>
      <c r="BB466" s="6" t="e">
        <f t="shared" ca="1" si="34"/>
        <v>#NAME?</v>
      </c>
      <c r="BC466" s="6">
        <f>VLOOKUP(A466,projmetadata!$A$2:$D$2036, 4, FALSE)</f>
        <v>38335</v>
      </c>
      <c r="BE466" s="9" t="e">
        <f t="shared" ca="1" si="35"/>
        <v>#NAME?</v>
      </c>
      <c r="BF466" s="6" t="e">
        <f t="shared" ca="1" si="36"/>
        <v>#NAME?</v>
      </c>
      <c r="BG466" s="6">
        <f t="shared" si="37"/>
        <v>9.2552497717490551E-2</v>
      </c>
      <c r="BH466" s="6">
        <f>VLOOKUP(A466, ALL_AP_DATA!$A$2:$D$3600, 3, FALSE)</f>
        <v>143</v>
      </c>
      <c r="BI466" s="6">
        <f>VLOOKUP(A466, ALL_AP_DATA!$A$2:$E$3600, 5, FALSE)</f>
        <v>3548</v>
      </c>
      <c r="BJ466" s="6">
        <f t="shared" si="33"/>
        <v>12.901818181818182</v>
      </c>
      <c r="BK466" s="6">
        <f t="shared" si="38"/>
        <v>0.52</v>
      </c>
    </row>
    <row r="467" spans="1:63" ht="15.75" customHeight="1" x14ac:dyDescent="0.25">
      <c r="A467" s="6" t="s">
        <v>1394</v>
      </c>
      <c r="B467" s="6" t="s">
        <v>64</v>
      </c>
      <c r="C467" s="6">
        <v>20</v>
      </c>
      <c r="D467" s="6">
        <v>534</v>
      </c>
      <c r="E467" s="6">
        <v>101</v>
      </c>
      <c r="F467" s="6">
        <v>4250</v>
      </c>
      <c r="G467" s="6">
        <v>0.32069999999999999</v>
      </c>
      <c r="H467" s="6">
        <v>0.51270000000000004</v>
      </c>
      <c r="I467" s="6">
        <v>0.27589999999999998</v>
      </c>
      <c r="J467" s="6">
        <v>2</v>
      </c>
      <c r="K467" s="6">
        <v>24</v>
      </c>
      <c r="L467" s="6">
        <v>46</v>
      </c>
      <c r="M467" s="6">
        <v>4341</v>
      </c>
      <c r="N467" s="6">
        <v>1.44E-2</v>
      </c>
      <c r="O467" s="6">
        <v>0.23350000000000001</v>
      </c>
      <c r="P467" s="6">
        <v>0.28179999999999999</v>
      </c>
      <c r="Q467" s="6">
        <v>24</v>
      </c>
      <c r="R467" s="6">
        <v>82</v>
      </c>
      <c r="S467" s="6">
        <v>118</v>
      </c>
      <c r="T467" s="6">
        <v>6760</v>
      </c>
      <c r="U467" s="6">
        <v>4.9200000000000001E-2</v>
      </c>
      <c r="V467" s="6">
        <v>0.59899999999999998</v>
      </c>
      <c r="W467" s="6">
        <v>0.43880000000000002</v>
      </c>
      <c r="X467" s="6">
        <v>155</v>
      </c>
      <c r="Y467" s="6">
        <v>813</v>
      </c>
      <c r="Z467" s="6">
        <v>140</v>
      </c>
      <c r="AA467" s="6">
        <v>7344</v>
      </c>
      <c r="AB467" s="6">
        <v>0.48830000000000001</v>
      </c>
      <c r="AC467" s="6">
        <v>0.7107</v>
      </c>
      <c r="AD467" s="6">
        <v>0.4768</v>
      </c>
      <c r="AE467" s="6">
        <v>133</v>
      </c>
      <c r="AF467" s="6">
        <v>863</v>
      </c>
      <c r="AG467" s="6">
        <v>169</v>
      </c>
      <c r="AH467" s="6">
        <v>11173</v>
      </c>
      <c r="AI467" s="6">
        <v>0.51829999999999998</v>
      </c>
      <c r="AJ467" s="6">
        <v>0.8579</v>
      </c>
      <c r="AK467" s="6">
        <v>0.72529999999999994</v>
      </c>
      <c r="AT467" s="6">
        <f t="shared" si="27"/>
        <v>7.9588014981273405</v>
      </c>
      <c r="AU467" s="6">
        <f t="shared" si="28"/>
        <v>180.875</v>
      </c>
      <c r="AV467" s="6">
        <f t="shared" si="29"/>
        <v>82.439024390243901</v>
      </c>
      <c r="AW467" s="7">
        <f t="shared" si="30"/>
        <v>9.0332103321033212</v>
      </c>
      <c r="AX467" s="6">
        <f t="shared" si="31"/>
        <v>12.946697566628041</v>
      </c>
      <c r="AY467" s="6" t="str">
        <f t="shared" si="32"/>
        <v/>
      </c>
      <c r="BA467" s="6">
        <f>VLOOKUP(A467, ALL_AP_DATA!$A$2:$F$3600, 6, FALSE)</f>
        <v>1665</v>
      </c>
      <c r="BB467" s="6" t="e">
        <f t="shared" ca="1" si="34"/>
        <v>#NAME?</v>
      </c>
      <c r="BC467" s="6">
        <f>VLOOKUP(A467,projmetadata!$A$2:$D$2036, 4, FALSE)</f>
        <v>166277</v>
      </c>
      <c r="BE467" s="9" t="e">
        <f t="shared" ca="1" si="35"/>
        <v>#NAME?</v>
      </c>
      <c r="BF467" s="6" t="e">
        <f t="shared" ca="1" si="36"/>
        <v>#NAME?</v>
      </c>
      <c r="BG467" s="6">
        <f t="shared" si="37"/>
        <v>9.2640593708089511E-2</v>
      </c>
      <c r="BH467" s="6">
        <f>VLOOKUP(A467, ALL_AP_DATA!$A$2:$D$3600, 3, FALSE)</f>
        <v>1210</v>
      </c>
      <c r="BI467" s="6">
        <f>VLOOKUP(A467, ALL_AP_DATA!$A$2:$E$3600, 5, FALSE)</f>
        <v>15404</v>
      </c>
      <c r="BJ467" s="6">
        <f t="shared" si="33"/>
        <v>9.2516516516516525</v>
      </c>
      <c r="BK467" s="6">
        <f t="shared" si="38"/>
        <v>0.72672672672672678</v>
      </c>
    </row>
    <row r="468" spans="1:63" ht="15.75" customHeight="1" x14ac:dyDescent="0.25">
      <c r="A468" s="6" t="s">
        <v>1019</v>
      </c>
      <c r="B468" s="6" t="s">
        <v>64</v>
      </c>
      <c r="C468" s="6">
        <v>39</v>
      </c>
      <c r="D468" s="6">
        <v>173</v>
      </c>
      <c r="E468" s="6">
        <v>104</v>
      </c>
      <c r="F468" s="6">
        <v>7076</v>
      </c>
      <c r="G468" s="6">
        <v>9.2499999999999999E-2</v>
      </c>
      <c r="H468" s="6">
        <v>0.48830000000000001</v>
      </c>
      <c r="I468" s="6">
        <v>0.25169999999999998</v>
      </c>
      <c r="J468" s="6">
        <v>1</v>
      </c>
      <c r="K468" s="6">
        <v>12</v>
      </c>
      <c r="L468" s="6">
        <v>29</v>
      </c>
      <c r="M468" s="6">
        <v>2983</v>
      </c>
      <c r="N468" s="6">
        <v>6.4000000000000003E-3</v>
      </c>
      <c r="O468" s="6">
        <v>0.13619999999999999</v>
      </c>
      <c r="P468" s="6">
        <v>0.1061</v>
      </c>
      <c r="Q468" s="6">
        <v>18</v>
      </c>
      <c r="R468" s="6">
        <v>84</v>
      </c>
      <c r="S468" s="6">
        <v>112</v>
      </c>
      <c r="T468" s="6">
        <v>14786</v>
      </c>
      <c r="U468" s="6">
        <v>4.4900000000000002E-2</v>
      </c>
      <c r="V468" s="6">
        <v>0.52580000000000005</v>
      </c>
      <c r="W468" s="6">
        <v>0.52600000000000002</v>
      </c>
      <c r="X468" s="6">
        <v>15</v>
      </c>
      <c r="Y468" s="6">
        <v>202</v>
      </c>
      <c r="Z468" s="6">
        <v>89</v>
      </c>
      <c r="AA468" s="6">
        <v>4758</v>
      </c>
      <c r="AB468" s="6">
        <v>0.108</v>
      </c>
      <c r="AC468" s="6">
        <v>0.4178</v>
      </c>
      <c r="AD468" s="6">
        <v>0.16930000000000001</v>
      </c>
      <c r="AE468" s="6">
        <v>237</v>
      </c>
      <c r="AF468" s="6">
        <v>1068</v>
      </c>
      <c r="AG468" s="6">
        <v>191</v>
      </c>
      <c r="AH468" s="6">
        <v>24673</v>
      </c>
      <c r="AI468" s="6">
        <v>0.57110000000000005</v>
      </c>
      <c r="AJ468" s="6">
        <v>0.89670000000000005</v>
      </c>
      <c r="AK468" s="6">
        <v>0.87780000000000002</v>
      </c>
      <c r="AL468" s="6">
        <v>2</v>
      </c>
      <c r="AM468" s="6">
        <v>32</v>
      </c>
      <c r="AN468" s="6">
        <v>71</v>
      </c>
      <c r="AO468" s="6">
        <v>7052</v>
      </c>
      <c r="AP468" s="6">
        <v>1.7100000000000001E-2</v>
      </c>
      <c r="AQ468" s="6">
        <v>0.33329999999999999</v>
      </c>
      <c r="AR468" s="6">
        <v>0.25090000000000001</v>
      </c>
      <c r="AT468" s="6">
        <f t="shared" si="27"/>
        <v>40.901734104046241</v>
      </c>
      <c r="AU468" s="6">
        <f t="shared" si="28"/>
        <v>248.58333333333334</v>
      </c>
      <c r="AV468" s="6">
        <f t="shared" si="29"/>
        <v>176.02380952380952</v>
      </c>
      <c r="AW468" s="7">
        <f t="shared" si="30"/>
        <v>23.554455445544555</v>
      </c>
      <c r="AX468" s="6">
        <f t="shared" si="31"/>
        <v>23.102059925093634</v>
      </c>
      <c r="AY468" s="6">
        <f t="shared" si="32"/>
        <v>220.375</v>
      </c>
      <c r="BA468" s="6">
        <f>VLOOKUP(A468, ALL_AP_DATA!$A$2:$F$3600, 6, FALSE)</f>
        <v>1870</v>
      </c>
      <c r="BB468" s="6" t="e">
        <f t="shared" ca="1" si="34"/>
        <v>#NAME?</v>
      </c>
      <c r="BC468" s="6">
        <f>VLOOKUP(A468,projmetadata!$A$2:$D$2036, 4, FALSE)</f>
        <v>302912</v>
      </c>
      <c r="BE468" s="9" t="e">
        <f t="shared" ca="1" si="35"/>
        <v>#NAME?</v>
      </c>
      <c r="BF468" s="6" t="e">
        <f t="shared" ca="1" si="36"/>
        <v>#NAME?</v>
      </c>
      <c r="BG468" s="6">
        <f t="shared" si="37"/>
        <v>9.2792626241284593E-2</v>
      </c>
      <c r="BH468" s="6">
        <f>VLOOKUP(A468, ALL_AP_DATA!$A$2:$D$3600, 3, FALSE)</f>
        <v>1194</v>
      </c>
      <c r="BI468" s="6">
        <f>VLOOKUP(A468, ALL_AP_DATA!$A$2:$E$3600, 5, FALSE)</f>
        <v>28108</v>
      </c>
      <c r="BJ468" s="6">
        <f t="shared" si="33"/>
        <v>15.031016042780749</v>
      </c>
      <c r="BK468" s="6">
        <f t="shared" si="38"/>
        <v>0.63850267379679149</v>
      </c>
    </row>
    <row r="469" spans="1:63" ht="15.75" customHeight="1" x14ac:dyDescent="0.25">
      <c r="A469" s="6" t="s">
        <v>1159</v>
      </c>
      <c r="B469" s="6" t="s">
        <v>64</v>
      </c>
      <c r="Q469" s="6">
        <v>2</v>
      </c>
      <c r="R469" s="6">
        <v>4</v>
      </c>
      <c r="S469" s="6">
        <v>6</v>
      </c>
      <c r="T469" s="6">
        <v>285</v>
      </c>
      <c r="U469" s="6">
        <v>1.5299999999999999E-2</v>
      </c>
      <c r="V469" s="6">
        <v>0.42859999999999998</v>
      </c>
      <c r="W469" s="6">
        <v>0.30609999999999998</v>
      </c>
      <c r="X469" s="6">
        <v>3</v>
      </c>
      <c r="Y469" s="6">
        <v>16</v>
      </c>
      <c r="Z469" s="6">
        <v>1</v>
      </c>
      <c r="AA469" s="6">
        <v>12</v>
      </c>
      <c r="AB469" s="6">
        <v>6.13E-2</v>
      </c>
      <c r="AC469" s="6">
        <v>7.1400000000000005E-2</v>
      </c>
      <c r="AD469" s="6">
        <v>1.29E-2</v>
      </c>
      <c r="AE469" s="6">
        <v>2</v>
      </c>
      <c r="AF469" s="6">
        <v>9</v>
      </c>
      <c r="AG469" s="6">
        <v>1</v>
      </c>
      <c r="AH469" s="6">
        <v>20</v>
      </c>
      <c r="AI469" s="6">
        <v>3.4500000000000003E-2</v>
      </c>
      <c r="AJ469" s="6">
        <v>7.1400000000000005E-2</v>
      </c>
      <c r="AK469" s="6">
        <v>2.1499999999999998E-2</v>
      </c>
      <c r="AT469" s="6" t="str">
        <f t="shared" si="27"/>
        <v/>
      </c>
      <c r="AU469" s="6" t="str">
        <f t="shared" si="28"/>
        <v/>
      </c>
      <c r="AV469" s="6">
        <f t="shared" si="29"/>
        <v>71.25</v>
      </c>
      <c r="AW469" s="7">
        <f t="shared" si="30"/>
        <v>0.75</v>
      </c>
      <c r="AX469" s="6">
        <f t="shared" si="31"/>
        <v>2.2222222222222223</v>
      </c>
      <c r="AY469" s="6" t="str">
        <f t="shared" si="32"/>
        <v/>
      </c>
      <c r="BA469" s="6">
        <f>VLOOKUP(A469, ALL_AP_DATA!$A$2:$F$3600, 6, FALSE)</f>
        <v>261</v>
      </c>
      <c r="BB469" s="6" t="e">
        <f t="shared" ca="1" si="34"/>
        <v>#NAME?</v>
      </c>
      <c r="BC469" s="6">
        <f>VLOOKUP(A469,projmetadata!$A$2:$D$2036, 4, FALSE)</f>
        <v>10022</v>
      </c>
      <c r="BE469" s="9" t="e">
        <f t="shared" ca="1" si="35"/>
        <v>#NAME?</v>
      </c>
      <c r="BF469" s="6" t="e">
        <f t="shared" ca="1" si="36"/>
        <v>#NAME?</v>
      </c>
      <c r="BG469" s="6">
        <f t="shared" si="37"/>
        <v>9.2895629614847333E-2</v>
      </c>
      <c r="BH469" s="6">
        <f>VLOOKUP(A469, ALL_AP_DATA!$A$2:$D$3600, 3, FALSE)</f>
        <v>29</v>
      </c>
      <c r="BI469" s="6">
        <f>VLOOKUP(A469, ALL_AP_DATA!$A$2:$E$3600, 5, FALSE)</f>
        <v>931</v>
      </c>
      <c r="BJ469" s="6">
        <f t="shared" si="33"/>
        <v>3.5670498084291187</v>
      </c>
      <c r="BK469" s="6">
        <f t="shared" si="38"/>
        <v>0.1111111111111111</v>
      </c>
    </row>
    <row r="470" spans="1:63" ht="15.75" customHeight="1" x14ac:dyDescent="0.25">
      <c r="A470" s="6" t="s">
        <v>1450</v>
      </c>
      <c r="B470" s="6" t="s">
        <v>64</v>
      </c>
      <c r="C470" s="6">
        <v>24</v>
      </c>
      <c r="D470" s="6">
        <v>114</v>
      </c>
      <c r="E470" s="6">
        <v>67</v>
      </c>
      <c r="F470" s="6">
        <v>2690</v>
      </c>
      <c r="G470" s="6">
        <v>9.7000000000000003E-2</v>
      </c>
      <c r="H470" s="6">
        <v>0.59289999999999998</v>
      </c>
      <c r="I470" s="6">
        <v>0.23219999999999999</v>
      </c>
      <c r="J470" s="6">
        <v>2</v>
      </c>
      <c r="K470" s="6">
        <v>12</v>
      </c>
      <c r="L470" s="6">
        <v>30</v>
      </c>
      <c r="M470" s="6">
        <v>1527</v>
      </c>
      <c r="N470" s="6">
        <v>1.0200000000000001E-2</v>
      </c>
      <c r="O470" s="6">
        <v>0.26550000000000001</v>
      </c>
      <c r="P470" s="6">
        <v>0.1318</v>
      </c>
      <c r="Q470" s="6">
        <v>11</v>
      </c>
      <c r="R470" s="6">
        <v>35</v>
      </c>
      <c r="S470" s="6">
        <v>54</v>
      </c>
      <c r="T470" s="6">
        <v>5028</v>
      </c>
      <c r="U470" s="6">
        <v>2.98E-2</v>
      </c>
      <c r="V470" s="6">
        <v>0.47789999999999999</v>
      </c>
      <c r="W470" s="6">
        <v>0.434</v>
      </c>
      <c r="X470" s="6">
        <v>20</v>
      </c>
      <c r="Y470" s="6">
        <v>141</v>
      </c>
      <c r="Z470" s="6">
        <v>12</v>
      </c>
      <c r="AA470" s="6">
        <v>293</v>
      </c>
      <c r="AB470" s="6">
        <v>0.12</v>
      </c>
      <c r="AC470" s="6">
        <v>0.1062</v>
      </c>
      <c r="AD470" s="6">
        <v>2.53E-2</v>
      </c>
      <c r="AE470" s="6">
        <v>84</v>
      </c>
      <c r="AF470" s="6">
        <v>398</v>
      </c>
      <c r="AG470" s="6">
        <v>86</v>
      </c>
      <c r="AH470" s="6">
        <v>7188</v>
      </c>
      <c r="AI470" s="6">
        <v>0.3387</v>
      </c>
      <c r="AJ470" s="6">
        <v>0.7611</v>
      </c>
      <c r="AK470" s="6">
        <v>0.62039999999999995</v>
      </c>
      <c r="AT470" s="6">
        <f t="shared" si="27"/>
        <v>23.596491228070175</v>
      </c>
      <c r="AU470" s="6">
        <f t="shared" si="28"/>
        <v>127.25</v>
      </c>
      <c r="AV470" s="6">
        <f t="shared" si="29"/>
        <v>143.65714285714284</v>
      </c>
      <c r="AW470" s="7">
        <f t="shared" si="30"/>
        <v>2.0780141843971629</v>
      </c>
      <c r="AX470" s="6">
        <f t="shared" si="31"/>
        <v>18.060301507537687</v>
      </c>
      <c r="AY470" s="6" t="str">
        <f t="shared" si="32"/>
        <v/>
      </c>
      <c r="BA470" s="6">
        <f>VLOOKUP(A470, ALL_AP_DATA!$A$2:$F$3600, 6, FALSE)</f>
        <v>1175</v>
      </c>
      <c r="BB470" s="6" t="e">
        <f t="shared" ca="1" si="34"/>
        <v>#NAME?</v>
      </c>
      <c r="BC470" s="6">
        <f>VLOOKUP(A470,projmetadata!$A$2:$D$2036, 4, FALSE)</f>
        <v>124427</v>
      </c>
      <c r="BE470" s="9" t="e">
        <f t="shared" ca="1" si="35"/>
        <v>#NAME?</v>
      </c>
      <c r="BF470" s="6" t="e">
        <f t="shared" ca="1" si="36"/>
        <v>#NAME?</v>
      </c>
      <c r="BG470" s="6">
        <f t="shared" si="37"/>
        <v>9.311483841931413E-2</v>
      </c>
      <c r="BH470" s="6">
        <f>VLOOKUP(A470, ALL_AP_DATA!$A$2:$D$3600, 3, FALSE)</f>
        <v>540</v>
      </c>
      <c r="BI470" s="6">
        <f>VLOOKUP(A470, ALL_AP_DATA!$A$2:$E$3600, 5, FALSE)</f>
        <v>11586</v>
      </c>
      <c r="BJ470" s="6">
        <f t="shared" si="33"/>
        <v>9.8604255319148937</v>
      </c>
      <c r="BK470" s="6">
        <f t="shared" si="38"/>
        <v>0.45957446808510638</v>
      </c>
    </row>
    <row r="471" spans="1:63" ht="15.75" customHeight="1" x14ac:dyDescent="0.25">
      <c r="A471" s="6" t="s">
        <v>401</v>
      </c>
      <c r="B471" s="6" t="s">
        <v>64</v>
      </c>
      <c r="C471" s="6">
        <v>6</v>
      </c>
      <c r="D471" s="6">
        <v>111</v>
      </c>
      <c r="E471" s="6">
        <v>90</v>
      </c>
      <c r="F471" s="6">
        <v>2504</v>
      </c>
      <c r="G471" s="6">
        <v>0.2707</v>
      </c>
      <c r="H471" s="6">
        <v>0.75</v>
      </c>
      <c r="I471" s="6">
        <v>0.40610000000000002</v>
      </c>
      <c r="Q471" s="6">
        <v>7</v>
      </c>
      <c r="R471" s="6">
        <v>27</v>
      </c>
      <c r="S471" s="6">
        <v>50</v>
      </c>
      <c r="T471" s="6">
        <v>2228</v>
      </c>
      <c r="U471" s="6">
        <v>6.59E-2</v>
      </c>
      <c r="V471" s="6">
        <v>0.41670000000000001</v>
      </c>
      <c r="W471" s="6">
        <v>0.36130000000000001</v>
      </c>
      <c r="X471" s="6">
        <v>20</v>
      </c>
      <c r="Y471" s="6">
        <v>209</v>
      </c>
      <c r="Z471" s="6">
        <v>97</v>
      </c>
      <c r="AA471" s="6">
        <v>3407</v>
      </c>
      <c r="AB471" s="6">
        <v>0.50980000000000003</v>
      </c>
      <c r="AC471" s="6">
        <v>0.80830000000000002</v>
      </c>
      <c r="AD471" s="6">
        <v>0.55249999999999999</v>
      </c>
      <c r="AE471" s="6">
        <v>47</v>
      </c>
      <c r="AF471" s="6">
        <v>195</v>
      </c>
      <c r="AG471" s="6">
        <v>104</v>
      </c>
      <c r="AH471" s="6">
        <v>4191</v>
      </c>
      <c r="AI471" s="6">
        <v>0.47560000000000002</v>
      </c>
      <c r="AJ471" s="6">
        <v>0.86670000000000003</v>
      </c>
      <c r="AK471" s="6">
        <v>0.67969999999999997</v>
      </c>
      <c r="AT471" s="6">
        <f t="shared" si="27"/>
        <v>22.558558558558559</v>
      </c>
      <c r="AU471" s="6" t="str">
        <f t="shared" si="28"/>
        <v/>
      </c>
      <c r="AV471" s="6">
        <f t="shared" si="29"/>
        <v>82.518518518518519</v>
      </c>
      <c r="AW471" s="7">
        <f t="shared" si="30"/>
        <v>16.301435406698566</v>
      </c>
      <c r="AX471" s="6">
        <f t="shared" si="31"/>
        <v>21.492307692307691</v>
      </c>
      <c r="AY471" s="6" t="str">
        <f t="shared" si="32"/>
        <v/>
      </c>
      <c r="BA471" s="6">
        <f>VLOOKUP(A471, ALL_AP_DATA!$A$2:$F$3600, 6, FALSE)</f>
        <v>410</v>
      </c>
      <c r="BB471" s="6" t="e">
        <f t="shared" ca="1" si="34"/>
        <v>#NAME?</v>
      </c>
      <c r="BC471" s="6">
        <f>VLOOKUP(A471,projmetadata!$A$2:$D$2036, 4, FALSE)</f>
        <v>66067</v>
      </c>
      <c r="BE471" s="9" t="e">
        <f t="shared" ca="1" si="35"/>
        <v>#NAME?</v>
      </c>
      <c r="BF471" s="6" t="e">
        <f t="shared" ca="1" si="36"/>
        <v>#NAME?</v>
      </c>
      <c r="BG471" s="6">
        <f t="shared" si="37"/>
        <v>9.3329498842084552E-2</v>
      </c>
      <c r="BH471" s="6">
        <f>VLOOKUP(A471, ALL_AP_DATA!$A$2:$D$3600, 3, FALSE)</f>
        <v>288</v>
      </c>
      <c r="BI471" s="6">
        <f>VLOOKUP(A471, ALL_AP_DATA!$A$2:$E$3600, 5, FALSE)</f>
        <v>6166</v>
      </c>
      <c r="BJ471" s="6">
        <f t="shared" si="33"/>
        <v>15.039024390243902</v>
      </c>
      <c r="BK471" s="6">
        <f t="shared" si="38"/>
        <v>0.70243902439024386</v>
      </c>
    </row>
    <row r="472" spans="1:63" ht="15.75" customHeight="1" x14ac:dyDescent="0.25">
      <c r="A472" s="6" t="s">
        <v>626</v>
      </c>
      <c r="B472" s="6" t="s">
        <v>64</v>
      </c>
      <c r="C472" s="6">
        <v>52</v>
      </c>
      <c r="D472" s="6">
        <v>1893</v>
      </c>
      <c r="E472" s="6">
        <v>255</v>
      </c>
      <c r="F472" s="6">
        <v>16846</v>
      </c>
      <c r="G472" s="6">
        <v>0.2261</v>
      </c>
      <c r="H472" s="6">
        <v>0.56669999999999998</v>
      </c>
      <c r="I472" s="6">
        <v>0.26569999999999999</v>
      </c>
      <c r="J472" s="6">
        <v>3</v>
      </c>
      <c r="K472" s="6">
        <v>36</v>
      </c>
      <c r="L472" s="6">
        <v>108</v>
      </c>
      <c r="M472" s="6">
        <v>7826</v>
      </c>
      <c r="N472" s="6">
        <v>4.3E-3</v>
      </c>
      <c r="O472" s="6">
        <v>0.24</v>
      </c>
      <c r="P472" s="6">
        <v>0.1234</v>
      </c>
      <c r="Q472" s="6">
        <v>80</v>
      </c>
      <c r="R472" s="6">
        <v>355</v>
      </c>
      <c r="S472" s="6">
        <v>341</v>
      </c>
      <c r="T472" s="6">
        <v>43429</v>
      </c>
      <c r="U472" s="6">
        <v>4.24E-2</v>
      </c>
      <c r="V472" s="6">
        <v>0.75780000000000003</v>
      </c>
      <c r="W472" s="6">
        <v>0.68489999999999995</v>
      </c>
      <c r="X472" s="6">
        <v>445</v>
      </c>
      <c r="Y472" s="6">
        <v>3160</v>
      </c>
      <c r="Z472" s="6">
        <v>325</v>
      </c>
      <c r="AA472" s="6">
        <v>26129</v>
      </c>
      <c r="AB472" s="6">
        <v>0.37740000000000001</v>
      </c>
      <c r="AC472" s="6">
        <v>0.72219999999999995</v>
      </c>
      <c r="AD472" s="6">
        <v>0.41210000000000002</v>
      </c>
      <c r="AE472" s="6">
        <v>828</v>
      </c>
      <c r="AF472" s="6">
        <v>4784</v>
      </c>
      <c r="AG472" s="6">
        <v>420</v>
      </c>
      <c r="AH472" s="6">
        <v>51084</v>
      </c>
      <c r="AI472" s="6">
        <v>0.57140000000000002</v>
      </c>
      <c r="AJ472" s="6">
        <v>0.93330000000000002</v>
      </c>
      <c r="AK472" s="6">
        <v>0.80559999999999998</v>
      </c>
      <c r="AT472" s="6">
        <f t="shared" si="27"/>
        <v>8.899101954569467</v>
      </c>
      <c r="AU472" s="6">
        <f t="shared" si="28"/>
        <v>217.38888888888889</v>
      </c>
      <c r="AV472" s="6">
        <f t="shared" si="29"/>
        <v>122.33521126760563</v>
      </c>
      <c r="AW472" s="7">
        <f t="shared" si="30"/>
        <v>8.2686708860759488</v>
      </c>
      <c r="AX472" s="6">
        <f t="shared" si="31"/>
        <v>10.67809364548495</v>
      </c>
      <c r="AY472" s="6" t="str">
        <f t="shared" si="32"/>
        <v/>
      </c>
      <c r="BA472" s="6">
        <f>VLOOKUP(A472, ALL_AP_DATA!$A$2:$F$3600, 6, FALSE)</f>
        <v>8372</v>
      </c>
      <c r="BB472" s="6" t="e">
        <f t="shared" ca="1" si="34"/>
        <v>#NAME?</v>
      </c>
      <c r="BC472" s="6">
        <f>VLOOKUP(A472,projmetadata!$A$2:$D$2036, 4, FALSE)</f>
        <v>678371</v>
      </c>
      <c r="BE472" s="9" t="e">
        <f t="shared" ca="1" si="35"/>
        <v>#NAME?</v>
      </c>
      <c r="BF472" s="6" t="e">
        <f t="shared" ca="1" si="36"/>
        <v>#NAME?</v>
      </c>
      <c r="BG472" s="6">
        <f t="shared" si="37"/>
        <v>9.3472450915501992E-2</v>
      </c>
      <c r="BH472" s="6">
        <f>VLOOKUP(A472, ALL_AP_DATA!$A$2:$D$3600, 3, FALSE)</f>
        <v>5927</v>
      </c>
      <c r="BI472" s="6">
        <f>VLOOKUP(A472, ALL_AP_DATA!$A$2:$E$3600, 5, FALSE)</f>
        <v>63409</v>
      </c>
      <c r="BJ472" s="6">
        <f t="shared" si="33"/>
        <v>7.5739369326325852</v>
      </c>
      <c r="BK472" s="6">
        <f t="shared" si="38"/>
        <v>0.70795508838987098</v>
      </c>
    </row>
    <row r="473" spans="1:63" ht="15.75" customHeight="1" x14ac:dyDescent="0.25">
      <c r="A473" s="6" t="s">
        <v>1017</v>
      </c>
      <c r="B473" s="6" t="s">
        <v>64</v>
      </c>
      <c r="C473" s="6">
        <v>40</v>
      </c>
      <c r="D473" s="6">
        <v>142</v>
      </c>
      <c r="E473" s="6">
        <v>34</v>
      </c>
      <c r="F473" s="6">
        <v>2730</v>
      </c>
      <c r="G473" s="6">
        <v>0.1237</v>
      </c>
      <c r="H473" s="6">
        <v>0.61819999999999997</v>
      </c>
      <c r="I473" s="6">
        <v>0.46939999999999998</v>
      </c>
      <c r="Q473" s="6">
        <v>12</v>
      </c>
      <c r="R473" s="6">
        <v>53</v>
      </c>
      <c r="S473" s="6">
        <v>41</v>
      </c>
      <c r="T473" s="6">
        <v>3463</v>
      </c>
      <c r="U473" s="6">
        <v>4.6199999999999998E-2</v>
      </c>
      <c r="V473" s="6">
        <v>0.74550000000000005</v>
      </c>
      <c r="W473" s="6">
        <v>0.59540000000000004</v>
      </c>
      <c r="X473" s="6">
        <v>26</v>
      </c>
      <c r="Y473" s="6">
        <v>148</v>
      </c>
      <c r="Z473" s="6">
        <v>37</v>
      </c>
      <c r="AA473" s="6">
        <v>2346</v>
      </c>
      <c r="AB473" s="6">
        <v>0.12889999999999999</v>
      </c>
      <c r="AC473" s="6">
        <v>0.67269999999999996</v>
      </c>
      <c r="AD473" s="6">
        <v>0.40339999999999998</v>
      </c>
      <c r="AE473" s="6">
        <v>101</v>
      </c>
      <c r="AF473" s="6">
        <v>393</v>
      </c>
      <c r="AG473" s="6">
        <v>48</v>
      </c>
      <c r="AH473" s="6">
        <v>3572</v>
      </c>
      <c r="AI473" s="6">
        <v>0.34229999999999999</v>
      </c>
      <c r="AJ473" s="6">
        <v>0.87270000000000003</v>
      </c>
      <c r="AK473" s="6">
        <v>0.61419999999999997</v>
      </c>
      <c r="AT473" s="6">
        <f t="shared" si="27"/>
        <v>19.225352112676056</v>
      </c>
      <c r="AU473" s="6" t="str">
        <f t="shared" si="28"/>
        <v/>
      </c>
      <c r="AV473" s="6">
        <f t="shared" si="29"/>
        <v>65.339622641509436</v>
      </c>
      <c r="AW473" s="7">
        <f t="shared" si="30"/>
        <v>15.851351351351351</v>
      </c>
      <c r="AX473" s="6">
        <f t="shared" si="31"/>
        <v>9.0890585241730282</v>
      </c>
      <c r="AY473" s="6" t="str">
        <f t="shared" si="32"/>
        <v/>
      </c>
      <c r="BA473" s="6">
        <f>VLOOKUP(A473, ALL_AP_DATA!$A$2:$F$3600, 6, FALSE)</f>
        <v>1148</v>
      </c>
      <c r="BB473" s="6" t="e">
        <f t="shared" ca="1" si="34"/>
        <v>#NAME?</v>
      </c>
      <c r="BC473" s="6">
        <f>VLOOKUP(A473,projmetadata!$A$2:$D$2036, 4, FALSE)</f>
        <v>62059</v>
      </c>
      <c r="BE473" s="9" t="e">
        <f t="shared" ca="1" si="35"/>
        <v>#NAME?</v>
      </c>
      <c r="BF473" s="6" t="e">
        <f t="shared" ca="1" si="36"/>
        <v>#NAME?</v>
      </c>
      <c r="BG473" s="6">
        <f t="shared" si="37"/>
        <v>9.3717269050419758E-2</v>
      </c>
      <c r="BH473" s="6">
        <f>VLOOKUP(A473, ALL_AP_DATA!$A$2:$D$3600, 3, FALSE)</f>
        <v>547</v>
      </c>
      <c r="BI473" s="6">
        <f>VLOOKUP(A473, ALL_AP_DATA!$A$2:$E$3600, 5, FALSE)</f>
        <v>5816</v>
      </c>
      <c r="BJ473" s="6">
        <f t="shared" si="33"/>
        <v>5.0662020905923342</v>
      </c>
      <c r="BK473" s="6">
        <f t="shared" si="38"/>
        <v>0.47648083623693382</v>
      </c>
    </row>
    <row r="474" spans="1:63" ht="15.75" customHeight="1" x14ac:dyDescent="0.25">
      <c r="A474" s="6" t="s">
        <v>487</v>
      </c>
      <c r="B474" s="6" t="s">
        <v>64</v>
      </c>
      <c r="Q474" s="6">
        <v>5</v>
      </c>
      <c r="R474" s="6">
        <v>18</v>
      </c>
      <c r="S474" s="6">
        <v>13</v>
      </c>
      <c r="T474" s="6">
        <v>1073</v>
      </c>
      <c r="U474" s="6">
        <v>0.12239999999999999</v>
      </c>
      <c r="V474" s="6">
        <v>0.72219999999999995</v>
      </c>
      <c r="W474" s="6">
        <v>0.4667</v>
      </c>
      <c r="AE474" s="6">
        <v>6</v>
      </c>
      <c r="AF474" s="6">
        <v>35</v>
      </c>
      <c r="AG474" s="6">
        <v>7</v>
      </c>
      <c r="AH474" s="6">
        <v>424</v>
      </c>
      <c r="AI474" s="6">
        <v>0.23810000000000001</v>
      </c>
      <c r="AJ474" s="6">
        <v>0.38890000000000002</v>
      </c>
      <c r="AK474" s="6">
        <v>0.18440000000000001</v>
      </c>
      <c r="AT474" s="6" t="str">
        <f t="shared" si="27"/>
        <v/>
      </c>
      <c r="AU474" s="6" t="str">
        <f t="shared" si="28"/>
        <v/>
      </c>
      <c r="AV474" s="6">
        <f t="shared" si="29"/>
        <v>59.611111111111114</v>
      </c>
      <c r="AW474" s="7" t="str">
        <f t="shared" si="30"/>
        <v/>
      </c>
      <c r="AX474" s="6">
        <f t="shared" si="31"/>
        <v>12.114285714285714</v>
      </c>
      <c r="AY474" s="6" t="str">
        <f t="shared" si="32"/>
        <v/>
      </c>
      <c r="BA474" s="6">
        <f>VLOOKUP(A474, ALL_AP_DATA!$A$2:$F$3600, 6, FALSE)</f>
        <v>147</v>
      </c>
      <c r="BB474" s="6" t="e">
        <f t="shared" ca="1" si="34"/>
        <v>#NAME?</v>
      </c>
      <c r="BC474" s="6">
        <f>VLOOKUP(A474,projmetadata!$A$2:$D$2036, 4, FALSE)</f>
        <v>24515</v>
      </c>
      <c r="BE474" s="9" t="e">
        <f t="shared" ca="1" si="35"/>
        <v>#NAME?</v>
      </c>
      <c r="BF474" s="6" t="e">
        <f t="shared" ca="1" si="36"/>
        <v>#NAME?</v>
      </c>
      <c r="BG474" s="6">
        <f t="shared" si="37"/>
        <v>9.3779318784417698E-2</v>
      </c>
      <c r="BH474" s="6">
        <f>VLOOKUP(A474, ALL_AP_DATA!$A$2:$D$3600, 3, FALSE)</f>
        <v>48</v>
      </c>
      <c r="BI474" s="6">
        <f>VLOOKUP(A474, ALL_AP_DATA!$A$2:$E$3600, 5, FALSE)</f>
        <v>2299</v>
      </c>
      <c r="BJ474" s="6">
        <f t="shared" si="33"/>
        <v>15.639455782312925</v>
      </c>
      <c r="BK474" s="6">
        <f t="shared" si="38"/>
        <v>0.32653061224489793</v>
      </c>
    </row>
    <row r="475" spans="1:63" ht="15.75" customHeight="1" x14ac:dyDescent="0.25">
      <c r="A475" s="6" t="s">
        <v>513</v>
      </c>
      <c r="B475" s="6" t="s">
        <v>64</v>
      </c>
      <c r="C475" s="6">
        <v>8</v>
      </c>
      <c r="D475" s="6">
        <v>25</v>
      </c>
      <c r="E475" s="6">
        <v>2</v>
      </c>
      <c r="F475" s="6">
        <v>114</v>
      </c>
      <c r="G475" s="6">
        <v>3.1099999999999999E-2</v>
      </c>
      <c r="H475" s="6">
        <v>3.4500000000000003E-2</v>
      </c>
      <c r="I475" s="6">
        <v>2.3800000000000002E-2</v>
      </c>
      <c r="Q475" s="6">
        <v>6</v>
      </c>
      <c r="R475" s="6">
        <v>18</v>
      </c>
      <c r="S475" s="6">
        <v>25</v>
      </c>
      <c r="T475" s="6">
        <v>952</v>
      </c>
      <c r="U475" s="6">
        <v>2.24E-2</v>
      </c>
      <c r="V475" s="6">
        <v>0.43099999999999999</v>
      </c>
      <c r="W475" s="6">
        <v>0.1991</v>
      </c>
      <c r="X475" s="6">
        <v>5</v>
      </c>
      <c r="Y475" s="6">
        <v>54</v>
      </c>
      <c r="Z475" s="6">
        <v>18</v>
      </c>
      <c r="AA475" s="6">
        <v>655</v>
      </c>
      <c r="AB475" s="6">
        <v>6.7199999999999996E-2</v>
      </c>
      <c r="AC475" s="6">
        <v>0.31030000000000002</v>
      </c>
      <c r="AD475" s="6">
        <v>0.13700000000000001</v>
      </c>
      <c r="AE475" s="6">
        <v>41</v>
      </c>
      <c r="AF475" s="6">
        <v>222</v>
      </c>
      <c r="AG475" s="6">
        <v>43</v>
      </c>
      <c r="AH475" s="6">
        <v>2415</v>
      </c>
      <c r="AI475" s="6">
        <v>0.27610000000000001</v>
      </c>
      <c r="AJ475" s="6">
        <v>0.74139999999999995</v>
      </c>
      <c r="AK475" s="6">
        <v>0.50509999999999999</v>
      </c>
      <c r="AT475" s="6">
        <f t="shared" si="27"/>
        <v>4.5599999999999996</v>
      </c>
      <c r="AU475" s="6" t="str">
        <f t="shared" si="28"/>
        <v/>
      </c>
      <c r="AV475" s="6">
        <f t="shared" si="29"/>
        <v>52.888888888888886</v>
      </c>
      <c r="AW475" s="7">
        <f t="shared" si="30"/>
        <v>12.12962962962963</v>
      </c>
      <c r="AX475" s="6">
        <f t="shared" si="31"/>
        <v>10.878378378378379</v>
      </c>
      <c r="AY475" s="6" t="str">
        <f t="shared" si="32"/>
        <v/>
      </c>
      <c r="BA475" s="6">
        <f>VLOOKUP(A475, ALL_AP_DATA!$A$2:$F$3600, 6, FALSE)</f>
        <v>804</v>
      </c>
      <c r="BB475" s="6" t="e">
        <f t="shared" ca="1" si="34"/>
        <v>#NAME?</v>
      </c>
      <c r="BC475" s="6">
        <f>VLOOKUP(A475,projmetadata!$A$2:$D$2036, 4, FALSE)</f>
        <v>50625</v>
      </c>
      <c r="BE475" s="9" t="e">
        <f t="shared" ca="1" si="35"/>
        <v>#NAME?</v>
      </c>
      <c r="BF475" s="6" t="e">
        <f t="shared" ca="1" si="36"/>
        <v>#NAME?</v>
      </c>
      <c r="BG475" s="6">
        <f t="shared" si="37"/>
        <v>9.4439506172839513E-2</v>
      </c>
      <c r="BH475" s="6">
        <f>VLOOKUP(A475, ALL_AP_DATA!$A$2:$D$3600, 3, FALSE)</f>
        <v>259</v>
      </c>
      <c r="BI475" s="6">
        <f>VLOOKUP(A475, ALL_AP_DATA!$A$2:$E$3600, 5, FALSE)</f>
        <v>4781</v>
      </c>
      <c r="BJ475" s="6">
        <f t="shared" si="33"/>
        <v>5.9465174129353233</v>
      </c>
      <c r="BK475" s="6">
        <f t="shared" si="38"/>
        <v>0.32213930348258707</v>
      </c>
    </row>
    <row r="476" spans="1:63" ht="15.75" customHeight="1" x14ac:dyDescent="0.25">
      <c r="A476" s="6" t="s">
        <v>937</v>
      </c>
      <c r="B476" s="6" t="s">
        <v>64</v>
      </c>
      <c r="C476" s="6">
        <v>29</v>
      </c>
      <c r="D476" s="6">
        <v>76</v>
      </c>
      <c r="E476" s="6">
        <v>25</v>
      </c>
      <c r="F476" s="6">
        <v>670</v>
      </c>
      <c r="G476" s="6">
        <v>2.3400000000000001E-2</v>
      </c>
      <c r="H476" s="6">
        <v>0.41670000000000001</v>
      </c>
      <c r="I476" s="6">
        <v>6.6900000000000001E-2</v>
      </c>
      <c r="Q476" s="6">
        <v>5</v>
      </c>
      <c r="R476" s="6">
        <v>16</v>
      </c>
      <c r="S476" s="6">
        <v>22</v>
      </c>
      <c r="T476" s="6">
        <v>1358</v>
      </c>
      <c r="U476" s="6">
        <v>4.8999999999999998E-3</v>
      </c>
      <c r="V476" s="6">
        <v>0.36670000000000003</v>
      </c>
      <c r="W476" s="6">
        <v>0.1356</v>
      </c>
      <c r="X476" s="6">
        <v>14</v>
      </c>
      <c r="Y476" s="6">
        <v>69</v>
      </c>
      <c r="Z476" s="6">
        <v>3</v>
      </c>
      <c r="AA476" s="6">
        <v>122</v>
      </c>
      <c r="AB476" s="6">
        <v>2.12E-2</v>
      </c>
      <c r="AC476" s="6">
        <v>0.05</v>
      </c>
      <c r="AD476" s="6">
        <v>1.2200000000000001E-2</v>
      </c>
      <c r="AE476" s="6">
        <v>156</v>
      </c>
      <c r="AF476" s="6">
        <v>471</v>
      </c>
      <c r="AG476" s="6">
        <v>41</v>
      </c>
      <c r="AH476" s="6">
        <v>2125</v>
      </c>
      <c r="AI476" s="6">
        <v>0.14499999999999999</v>
      </c>
      <c r="AJ476" s="6">
        <v>0.68330000000000002</v>
      </c>
      <c r="AK476" s="6">
        <v>0.2122</v>
      </c>
      <c r="AT476" s="6">
        <f t="shared" si="27"/>
        <v>8.8157894736842106</v>
      </c>
      <c r="AU476" s="6" t="str">
        <f t="shared" si="28"/>
        <v/>
      </c>
      <c r="AV476" s="6">
        <f t="shared" si="29"/>
        <v>84.875</v>
      </c>
      <c r="AW476" s="7">
        <f t="shared" si="30"/>
        <v>1.7681159420289856</v>
      </c>
      <c r="AX476" s="6">
        <f t="shared" si="31"/>
        <v>4.511677282377919</v>
      </c>
      <c r="AY476" s="6" t="str">
        <f t="shared" si="32"/>
        <v/>
      </c>
      <c r="BA476" s="6">
        <f>VLOOKUP(A476, ALL_AP_DATA!$A$2:$F$3600, 6, FALSE)</f>
        <v>3248</v>
      </c>
      <c r="BB476" s="6" t="e">
        <f t="shared" ca="1" si="34"/>
        <v>#NAME?</v>
      </c>
      <c r="BC476" s="6">
        <f>VLOOKUP(A476,projmetadata!$A$2:$D$2036, 4, FALSE)</f>
        <v>105764</v>
      </c>
      <c r="BE476" s="9" t="e">
        <f t="shared" ca="1" si="35"/>
        <v>#NAME?</v>
      </c>
      <c r="BF476" s="6" t="e">
        <f t="shared" ca="1" si="36"/>
        <v>#NAME?</v>
      </c>
      <c r="BG476" s="6">
        <f t="shared" si="37"/>
        <v>9.4663590635755079E-2</v>
      </c>
      <c r="BH476" s="6">
        <f>VLOOKUP(A476, ALL_AP_DATA!$A$2:$D$3600, 3, FALSE)</f>
        <v>561</v>
      </c>
      <c r="BI476" s="6">
        <f>VLOOKUP(A476, ALL_AP_DATA!$A$2:$E$3600, 5, FALSE)</f>
        <v>10012</v>
      </c>
      <c r="BJ476" s="6">
        <f t="shared" si="33"/>
        <v>3.0825123152709359</v>
      </c>
      <c r="BK476" s="6">
        <f t="shared" si="38"/>
        <v>0.17272167487684728</v>
      </c>
    </row>
    <row r="477" spans="1:63" ht="15.75" customHeight="1" x14ac:dyDescent="0.25">
      <c r="A477" s="6" t="s">
        <v>642</v>
      </c>
      <c r="B477" s="6" t="s">
        <v>64</v>
      </c>
      <c r="C477" s="6">
        <v>56</v>
      </c>
      <c r="D477" s="6">
        <v>1838</v>
      </c>
      <c r="E477" s="6">
        <v>358</v>
      </c>
      <c r="F477" s="6">
        <v>20240</v>
      </c>
      <c r="G477" s="6">
        <v>0.21490000000000001</v>
      </c>
      <c r="H477" s="6">
        <v>0.63590000000000002</v>
      </c>
      <c r="I477" s="6">
        <v>0.1588</v>
      </c>
      <c r="J477" s="6">
        <v>7</v>
      </c>
      <c r="K477" s="6">
        <v>49</v>
      </c>
      <c r="L477" s="6">
        <v>111</v>
      </c>
      <c r="M477" s="6">
        <v>8475</v>
      </c>
      <c r="N477" s="6">
        <v>5.7000000000000002E-3</v>
      </c>
      <c r="O477" s="6">
        <v>0.19719999999999999</v>
      </c>
      <c r="P477" s="6">
        <v>6.6500000000000004E-2</v>
      </c>
      <c r="Q477" s="6">
        <v>68</v>
      </c>
      <c r="R477" s="6">
        <v>322</v>
      </c>
      <c r="S477" s="6">
        <v>349</v>
      </c>
      <c r="T477" s="6">
        <v>72037</v>
      </c>
      <c r="U477" s="6">
        <v>3.7699999999999997E-2</v>
      </c>
      <c r="V477" s="6">
        <v>0.61990000000000001</v>
      </c>
      <c r="W477" s="6">
        <v>0.56520000000000004</v>
      </c>
      <c r="X477" s="6">
        <v>394</v>
      </c>
      <c r="Y477" s="6">
        <v>3311</v>
      </c>
      <c r="Z477" s="6">
        <v>408</v>
      </c>
      <c r="AA477" s="6">
        <v>31754</v>
      </c>
      <c r="AB477" s="6">
        <v>0.38719999999999999</v>
      </c>
      <c r="AC477" s="6">
        <v>0.72470000000000001</v>
      </c>
      <c r="AD477" s="6">
        <v>0.24909999999999999</v>
      </c>
      <c r="AE477" s="6">
        <v>837</v>
      </c>
      <c r="AF477" s="6">
        <v>4674</v>
      </c>
      <c r="AG477" s="6">
        <v>489</v>
      </c>
      <c r="AH477" s="6">
        <v>87051</v>
      </c>
      <c r="AI477" s="6">
        <v>0.54649999999999999</v>
      </c>
      <c r="AJ477" s="6">
        <v>0.86860000000000004</v>
      </c>
      <c r="AK477" s="6">
        <v>0.68300000000000005</v>
      </c>
      <c r="AL477" s="6">
        <v>1</v>
      </c>
      <c r="AM477" s="6">
        <v>26</v>
      </c>
      <c r="AN477" s="6">
        <v>56</v>
      </c>
      <c r="AO477" s="6">
        <v>3293</v>
      </c>
      <c r="AP477" s="6">
        <v>3.0000000000000001E-3</v>
      </c>
      <c r="AQ477" s="6">
        <v>9.9500000000000005E-2</v>
      </c>
      <c r="AR477" s="6">
        <v>2.58E-2</v>
      </c>
      <c r="AT477" s="6">
        <f t="shared" si="27"/>
        <v>11.011969532100109</v>
      </c>
      <c r="AU477" s="6">
        <f t="shared" si="28"/>
        <v>172.9591836734694</v>
      </c>
      <c r="AV477" s="6">
        <f t="shared" si="29"/>
        <v>223.71739130434781</v>
      </c>
      <c r="AW477" s="7">
        <f t="shared" si="30"/>
        <v>9.5904560555723339</v>
      </c>
      <c r="AX477" s="6">
        <f t="shared" si="31"/>
        <v>18.62451861360719</v>
      </c>
      <c r="AY477" s="6">
        <f t="shared" si="32"/>
        <v>126.65384615384616</v>
      </c>
      <c r="BA477" s="6">
        <f>VLOOKUP(A477, ALL_AP_DATA!$A$2:$F$3600, 6, FALSE)</f>
        <v>8552</v>
      </c>
      <c r="BB477" s="6" t="e">
        <f t="shared" ca="1" si="34"/>
        <v>#NAME?</v>
      </c>
      <c r="BC477" s="6">
        <f>VLOOKUP(A477,projmetadata!$A$2:$D$2036, 4, FALSE)</f>
        <v>1345521</v>
      </c>
      <c r="BE477" s="9" t="e">
        <f t="shared" ca="1" si="35"/>
        <v>#NAME?</v>
      </c>
      <c r="BF477" s="6" t="e">
        <f t="shared" ca="1" si="36"/>
        <v>#NAME?</v>
      </c>
      <c r="BG477" s="6">
        <f t="shared" si="37"/>
        <v>9.4724645694864662E-2</v>
      </c>
      <c r="BH477" s="6">
        <f>VLOOKUP(A477, ALL_AP_DATA!$A$2:$D$3600, 3, FALSE)</f>
        <v>5919</v>
      </c>
      <c r="BI477" s="6">
        <f>VLOOKUP(A477, ALL_AP_DATA!$A$2:$E$3600, 5, FALSE)</f>
        <v>127454</v>
      </c>
      <c r="BJ477" s="6">
        <f t="shared" si="33"/>
        <v>14.903414405986904</v>
      </c>
      <c r="BK477" s="6">
        <f t="shared" si="38"/>
        <v>0.69211880261927039</v>
      </c>
    </row>
    <row r="478" spans="1:63" ht="15.75" customHeight="1" x14ac:dyDescent="0.25">
      <c r="A478" s="6" t="s">
        <v>943</v>
      </c>
      <c r="B478" s="6" t="s">
        <v>64</v>
      </c>
      <c r="Q478" s="6">
        <v>2</v>
      </c>
      <c r="R478" s="6">
        <v>5</v>
      </c>
      <c r="S478" s="6">
        <v>8</v>
      </c>
      <c r="T478" s="6">
        <v>562</v>
      </c>
      <c r="U478" s="6">
        <v>2.9899999999999999E-2</v>
      </c>
      <c r="V478" s="6">
        <v>0.57140000000000002</v>
      </c>
      <c r="W478" s="6">
        <v>0.39029999999999998</v>
      </c>
      <c r="X478" s="6">
        <v>4</v>
      </c>
      <c r="Y478" s="6">
        <v>18</v>
      </c>
      <c r="Z478" s="6">
        <v>1</v>
      </c>
      <c r="AA478" s="6">
        <v>12</v>
      </c>
      <c r="AB478" s="6">
        <v>0.10780000000000001</v>
      </c>
      <c r="AC478" s="6">
        <v>7.1400000000000005E-2</v>
      </c>
      <c r="AD478" s="6">
        <v>8.3000000000000001E-3</v>
      </c>
      <c r="AE478" s="6">
        <v>7</v>
      </c>
      <c r="AF478" s="6">
        <v>23</v>
      </c>
      <c r="AG478" s="6">
        <v>8</v>
      </c>
      <c r="AH478" s="6">
        <v>917</v>
      </c>
      <c r="AI478" s="6">
        <v>0.13769999999999999</v>
      </c>
      <c r="AJ478" s="6">
        <v>0.57140000000000002</v>
      </c>
      <c r="AK478" s="6">
        <v>0.63680000000000003</v>
      </c>
      <c r="AT478" s="6" t="str">
        <f t="shared" si="27"/>
        <v/>
      </c>
      <c r="AU478" s="6" t="str">
        <f t="shared" si="28"/>
        <v/>
      </c>
      <c r="AV478" s="6">
        <f t="shared" si="29"/>
        <v>112.4</v>
      </c>
      <c r="AW478" s="7">
        <f t="shared" si="30"/>
        <v>0.66666666666666663</v>
      </c>
      <c r="AX478" s="6">
        <f t="shared" si="31"/>
        <v>39.869565217391305</v>
      </c>
      <c r="AY478" s="6" t="str">
        <f t="shared" si="32"/>
        <v/>
      </c>
      <c r="BA478" s="6">
        <f>VLOOKUP(A478, ALL_AP_DATA!$A$2:$F$3600, 6, FALSE)</f>
        <v>167</v>
      </c>
      <c r="BB478" s="6" t="e">
        <f t="shared" ca="1" si="34"/>
        <v>#NAME?</v>
      </c>
      <c r="BC478" s="6">
        <f>VLOOKUP(A478,projmetadata!$A$2:$D$2036, 4, FALSE)</f>
        <v>15159</v>
      </c>
      <c r="BE478" s="9" t="e">
        <f t="shared" ca="1" si="35"/>
        <v>#NAME?</v>
      </c>
      <c r="BF478" s="6" t="e">
        <f t="shared" ca="1" si="36"/>
        <v>#NAME?</v>
      </c>
      <c r="BG478" s="6">
        <f t="shared" si="37"/>
        <v>9.4993073421729662E-2</v>
      </c>
      <c r="BH478" s="6">
        <f>VLOOKUP(A478, ALL_AP_DATA!$A$2:$D$3600, 3, FALSE)</f>
        <v>44</v>
      </c>
      <c r="BI478" s="6">
        <f>VLOOKUP(A478, ALL_AP_DATA!$A$2:$E$3600, 5, FALSE)</f>
        <v>1440</v>
      </c>
      <c r="BJ478" s="6">
        <f t="shared" si="33"/>
        <v>8.6227544910179645</v>
      </c>
      <c r="BK478" s="6">
        <f t="shared" si="38"/>
        <v>0.26347305389221559</v>
      </c>
    </row>
    <row r="479" spans="1:63" ht="15.75" customHeight="1" x14ac:dyDescent="0.25">
      <c r="A479" s="6" t="s">
        <v>453</v>
      </c>
      <c r="B479" s="6" t="s">
        <v>64</v>
      </c>
      <c r="C479" s="6">
        <v>14</v>
      </c>
      <c r="D479" s="6">
        <v>989</v>
      </c>
      <c r="E479" s="6">
        <v>251</v>
      </c>
      <c r="F479" s="6">
        <v>17008</v>
      </c>
      <c r="G479" s="6">
        <v>0.42320000000000002</v>
      </c>
      <c r="H479" s="6">
        <v>0.80189999999999995</v>
      </c>
      <c r="I479" s="6">
        <v>0.41599999999999998</v>
      </c>
      <c r="J479" s="6">
        <v>2</v>
      </c>
      <c r="K479" s="6">
        <v>21</v>
      </c>
      <c r="L479" s="6">
        <v>102</v>
      </c>
      <c r="M479" s="6">
        <v>4146</v>
      </c>
      <c r="N479" s="6">
        <v>8.9999999999999993E-3</v>
      </c>
      <c r="O479" s="6">
        <v>0.32590000000000002</v>
      </c>
      <c r="P479" s="6">
        <v>0.1014</v>
      </c>
      <c r="Q479" s="6">
        <v>21</v>
      </c>
      <c r="R479" s="6">
        <v>77</v>
      </c>
      <c r="S479" s="6">
        <v>146</v>
      </c>
      <c r="T479" s="6">
        <v>11053</v>
      </c>
      <c r="U479" s="6">
        <v>3.2899999999999999E-2</v>
      </c>
      <c r="V479" s="6">
        <v>0.46650000000000003</v>
      </c>
      <c r="W479" s="6">
        <v>0.27039999999999997</v>
      </c>
      <c r="X479" s="6">
        <v>272</v>
      </c>
      <c r="Y479" s="6">
        <v>1445</v>
      </c>
      <c r="Z479" s="6">
        <v>273</v>
      </c>
      <c r="AA479" s="6">
        <v>20374</v>
      </c>
      <c r="AB479" s="6">
        <v>0.61829999999999996</v>
      </c>
      <c r="AC479" s="6">
        <v>0.87219999999999998</v>
      </c>
      <c r="AD479" s="6">
        <v>0.49840000000000001</v>
      </c>
      <c r="AE479" s="6">
        <v>291</v>
      </c>
      <c r="AF479" s="6">
        <v>1361</v>
      </c>
      <c r="AG479" s="6">
        <v>269</v>
      </c>
      <c r="AH479" s="6">
        <v>27527</v>
      </c>
      <c r="AI479" s="6">
        <v>0.58240000000000003</v>
      </c>
      <c r="AJ479" s="6">
        <v>0.85940000000000005</v>
      </c>
      <c r="AK479" s="6">
        <v>0.6734</v>
      </c>
      <c r="AT479" s="6">
        <f t="shared" si="27"/>
        <v>17.197168857431748</v>
      </c>
      <c r="AU479" s="6">
        <f t="shared" si="28"/>
        <v>197.42857142857142</v>
      </c>
      <c r="AV479" s="6">
        <f t="shared" si="29"/>
        <v>143.54545454545453</v>
      </c>
      <c r="AW479" s="7">
        <f t="shared" si="30"/>
        <v>14.099653979238754</v>
      </c>
      <c r="AX479" s="6">
        <f t="shared" si="31"/>
        <v>20.225569434239528</v>
      </c>
      <c r="AY479" s="6" t="str">
        <f t="shared" si="32"/>
        <v/>
      </c>
      <c r="BA479" s="6">
        <f>VLOOKUP(A479, ALL_AP_DATA!$A$2:$F$3600, 6, FALSE)</f>
        <v>2337</v>
      </c>
      <c r="BB479" s="6" t="e">
        <f t="shared" ca="1" si="34"/>
        <v>#NAME?</v>
      </c>
      <c r="BC479" s="6">
        <f>VLOOKUP(A479,projmetadata!$A$2:$D$2036, 4, FALSE)</f>
        <v>429658</v>
      </c>
      <c r="BE479" s="9" t="e">
        <f t="shared" ca="1" si="35"/>
        <v>#NAME?</v>
      </c>
      <c r="BF479" s="6" t="e">
        <f t="shared" ca="1" si="36"/>
        <v>#NAME?</v>
      </c>
      <c r="BG479" s="6">
        <f t="shared" si="37"/>
        <v>9.514544125793073E-2</v>
      </c>
      <c r="BH479" s="6">
        <f>VLOOKUP(A479, ALL_AP_DATA!$A$2:$D$3600, 3, FALSE)</f>
        <v>1870</v>
      </c>
      <c r="BI479" s="6">
        <f>VLOOKUP(A479, ALL_AP_DATA!$A$2:$E$3600, 5, FALSE)</f>
        <v>40880</v>
      </c>
      <c r="BJ479" s="6">
        <f t="shared" si="33"/>
        <v>17.492511767222936</v>
      </c>
      <c r="BK479" s="6">
        <f t="shared" si="38"/>
        <v>0.80017115960633289</v>
      </c>
    </row>
    <row r="480" spans="1:63" ht="15.75" customHeight="1" x14ac:dyDescent="0.25">
      <c r="A480" s="6" t="s">
        <v>716</v>
      </c>
      <c r="B480" s="6" t="s">
        <v>64</v>
      </c>
      <c r="C480" s="6">
        <v>2</v>
      </c>
      <c r="D480" s="6">
        <v>4</v>
      </c>
      <c r="E480" s="6">
        <v>9</v>
      </c>
      <c r="F480" s="6">
        <v>115</v>
      </c>
      <c r="G480" s="6">
        <v>1.06E-2</v>
      </c>
      <c r="H480" s="6">
        <v>7.5600000000000001E-2</v>
      </c>
      <c r="I480" s="6">
        <v>3.3700000000000001E-2</v>
      </c>
      <c r="Q480" s="6">
        <v>3</v>
      </c>
      <c r="R480" s="6">
        <v>10</v>
      </c>
      <c r="S480" s="6">
        <v>18</v>
      </c>
      <c r="T480" s="6">
        <v>305</v>
      </c>
      <c r="U480" s="6">
        <v>2.6499999999999999E-2</v>
      </c>
      <c r="V480" s="6">
        <v>0.15129999999999999</v>
      </c>
      <c r="W480" s="6">
        <v>8.9300000000000004E-2</v>
      </c>
      <c r="X480" s="6">
        <v>29</v>
      </c>
      <c r="Y480" s="6">
        <v>130</v>
      </c>
      <c r="Z480" s="6">
        <v>94</v>
      </c>
      <c r="AA480" s="6">
        <v>2021</v>
      </c>
      <c r="AB480" s="6">
        <v>0.34389999999999998</v>
      </c>
      <c r="AC480" s="6">
        <v>0.78990000000000005</v>
      </c>
      <c r="AD480" s="6">
        <v>0.59179999999999999</v>
      </c>
      <c r="AE480" s="6">
        <v>12</v>
      </c>
      <c r="AF480" s="6">
        <v>66</v>
      </c>
      <c r="AG480" s="6">
        <v>49</v>
      </c>
      <c r="AH480" s="6">
        <v>783</v>
      </c>
      <c r="AI480" s="6">
        <v>0.17460000000000001</v>
      </c>
      <c r="AJ480" s="6">
        <v>0.4118</v>
      </c>
      <c r="AK480" s="6">
        <v>0.2293</v>
      </c>
      <c r="AT480" s="6">
        <f t="shared" si="27"/>
        <v>28.75</v>
      </c>
      <c r="AU480" s="6" t="str">
        <f t="shared" si="28"/>
        <v/>
      </c>
      <c r="AV480" s="6">
        <f t="shared" si="29"/>
        <v>30.5</v>
      </c>
      <c r="AW480" s="7">
        <f t="shared" si="30"/>
        <v>15.546153846153846</v>
      </c>
      <c r="AX480" s="6">
        <f t="shared" si="31"/>
        <v>11.863636363636363</v>
      </c>
      <c r="AY480" s="6" t="str">
        <f t="shared" si="32"/>
        <v/>
      </c>
      <c r="BA480" s="6">
        <f>VLOOKUP(A480, ALL_AP_DATA!$A$2:$F$3600, 6, FALSE)</f>
        <v>378</v>
      </c>
      <c r="BB480" s="6" t="e">
        <f t="shared" ca="1" si="34"/>
        <v>#NAME?</v>
      </c>
      <c r="BC480" s="6">
        <f>VLOOKUP(A480,projmetadata!$A$2:$D$2036, 4, FALSE)</f>
        <v>35797</v>
      </c>
      <c r="BE480" s="9" t="e">
        <f t="shared" ca="1" si="35"/>
        <v>#NAME?</v>
      </c>
      <c r="BF480" s="6" t="e">
        <f t="shared" ca="1" si="36"/>
        <v>#NAME?</v>
      </c>
      <c r="BG480" s="6">
        <f t="shared" si="37"/>
        <v>9.5399055786797776E-2</v>
      </c>
      <c r="BH480" s="6">
        <f>VLOOKUP(A480, ALL_AP_DATA!$A$2:$D$3600, 3, FALSE)</f>
        <v>165</v>
      </c>
      <c r="BI480" s="6">
        <f>VLOOKUP(A480, ALL_AP_DATA!$A$2:$E$3600, 5, FALSE)</f>
        <v>3415</v>
      </c>
      <c r="BJ480" s="6">
        <f t="shared" si="33"/>
        <v>9.0343915343915349</v>
      </c>
      <c r="BK480" s="6">
        <f t="shared" si="38"/>
        <v>0.43650793650793651</v>
      </c>
    </row>
    <row r="481" spans="1:63" ht="15.75" customHeight="1" x14ac:dyDescent="0.25">
      <c r="A481" s="6" t="s">
        <v>63</v>
      </c>
      <c r="B481" s="6" t="s">
        <v>64</v>
      </c>
      <c r="C481" s="6">
        <v>5</v>
      </c>
      <c r="D481" s="6">
        <v>25</v>
      </c>
      <c r="E481" s="6">
        <v>17</v>
      </c>
      <c r="F481" s="6">
        <v>949</v>
      </c>
      <c r="G481" s="6">
        <v>0.15820000000000001</v>
      </c>
      <c r="H481" s="6">
        <v>0.47220000000000001</v>
      </c>
      <c r="I481" s="6">
        <v>0.39090000000000003</v>
      </c>
      <c r="Q481" s="6">
        <v>1</v>
      </c>
      <c r="R481" s="6">
        <v>5</v>
      </c>
      <c r="S481" s="6">
        <v>11</v>
      </c>
      <c r="T481" s="6">
        <v>740</v>
      </c>
      <c r="U481" s="6">
        <v>3.1600000000000003E-2</v>
      </c>
      <c r="V481" s="6">
        <v>0.30559999999999998</v>
      </c>
      <c r="W481" s="6">
        <v>0.30480000000000002</v>
      </c>
      <c r="X481" s="6">
        <v>8</v>
      </c>
      <c r="Y481" s="6">
        <v>47</v>
      </c>
      <c r="Z481" s="6">
        <v>22</v>
      </c>
      <c r="AA481" s="6">
        <v>1189</v>
      </c>
      <c r="AB481" s="6">
        <v>0.29749999999999999</v>
      </c>
      <c r="AC481" s="6">
        <v>0.61109999999999998</v>
      </c>
      <c r="AD481" s="6">
        <v>0.48970000000000002</v>
      </c>
      <c r="AE481" s="6">
        <v>23</v>
      </c>
      <c r="AF481" s="6">
        <v>62</v>
      </c>
      <c r="AG481" s="6">
        <v>19</v>
      </c>
      <c r="AH481" s="6">
        <v>990</v>
      </c>
      <c r="AI481" s="6">
        <v>0.39240000000000003</v>
      </c>
      <c r="AJ481" s="6">
        <v>0.52780000000000005</v>
      </c>
      <c r="AK481" s="6">
        <v>0.40770000000000001</v>
      </c>
      <c r="AT481" s="6">
        <f t="shared" si="27"/>
        <v>37.96</v>
      </c>
      <c r="AU481" s="6" t="str">
        <f t="shared" si="28"/>
        <v/>
      </c>
      <c r="AV481" s="6">
        <f t="shared" si="29"/>
        <v>148</v>
      </c>
      <c r="AW481" s="7">
        <f t="shared" si="30"/>
        <v>25.297872340425531</v>
      </c>
      <c r="AX481" s="6">
        <f t="shared" si="31"/>
        <v>15.96774193548387</v>
      </c>
      <c r="AY481" s="6" t="str">
        <f t="shared" si="32"/>
        <v/>
      </c>
      <c r="BA481" s="6">
        <f>VLOOKUP(A481, ALL_AP_DATA!$A$2:$F$3600, 6, FALSE)</f>
        <v>158</v>
      </c>
      <c r="BB481" s="6" t="e">
        <f t="shared" ca="1" si="34"/>
        <v>#NAME?</v>
      </c>
      <c r="BC481" s="6">
        <f>VLOOKUP(A481,projmetadata!$A$2:$D$2036, 4, FALSE)</f>
        <v>25335</v>
      </c>
      <c r="BE481" s="9" t="e">
        <f t="shared" ca="1" si="35"/>
        <v>#NAME?</v>
      </c>
      <c r="BF481" s="6" t="e">
        <f t="shared" ca="1" si="36"/>
        <v>#NAME?</v>
      </c>
      <c r="BG481" s="6">
        <f t="shared" si="37"/>
        <v>9.5835800276297609E-2</v>
      </c>
      <c r="BH481" s="6">
        <f>VLOOKUP(A481, ALL_AP_DATA!$A$2:$D$3600, 3, FALSE)</f>
        <v>80</v>
      </c>
      <c r="BI481" s="6">
        <f>VLOOKUP(A481, ALL_AP_DATA!$A$2:$E$3600, 5, FALSE)</f>
        <v>2428</v>
      </c>
      <c r="BJ481" s="6">
        <f t="shared" si="33"/>
        <v>15.367088607594937</v>
      </c>
      <c r="BK481" s="6">
        <f t="shared" si="38"/>
        <v>0.50632911392405067</v>
      </c>
    </row>
    <row r="482" spans="1:63" ht="15.75" customHeight="1" x14ac:dyDescent="0.25">
      <c r="A482" s="6" t="s">
        <v>477</v>
      </c>
      <c r="B482" s="6" t="s">
        <v>64</v>
      </c>
      <c r="C482" s="6">
        <v>4</v>
      </c>
      <c r="D482" s="6">
        <v>20</v>
      </c>
      <c r="E482" s="6">
        <v>11</v>
      </c>
      <c r="F482" s="6">
        <v>174</v>
      </c>
      <c r="G482" s="6">
        <v>8.3699999999999997E-2</v>
      </c>
      <c r="H482" s="6">
        <v>0.33329999999999999</v>
      </c>
      <c r="I482" s="6">
        <v>9.5000000000000001E-2</v>
      </c>
      <c r="Q482" s="6">
        <v>1</v>
      </c>
      <c r="R482" s="6">
        <v>3</v>
      </c>
      <c r="S482" s="6">
        <v>5</v>
      </c>
      <c r="T482" s="6">
        <v>140</v>
      </c>
      <c r="U482" s="6">
        <v>1.26E-2</v>
      </c>
      <c r="V482" s="6">
        <v>0.1515</v>
      </c>
      <c r="W482" s="6">
        <v>7.6499999999999999E-2</v>
      </c>
      <c r="X482" s="6">
        <v>13</v>
      </c>
      <c r="Y482" s="6">
        <v>62</v>
      </c>
      <c r="Z482" s="6">
        <v>12</v>
      </c>
      <c r="AA482" s="6">
        <v>673</v>
      </c>
      <c r="AB482" s="6">
        <v>0.25940000000000002</v>
      </c>
      <c r="AC482" s="6">
        <v>0.36359999999999998</v>
      </c>
      <c r="AD482" s="6">
        <v>0.36759999999999998</v>
      </c>
      <c r="AE482" s="6">
        <v>9</v>
      </c>
      <c r="AF482" s="6">
        <v>49</v>
      </c>
      <c r="AG482" s="6">
        <v>10</v>
      </c>
      <c r="AH482" s="6">
        <v>1033</v>
      </c>
      <c r="AI482" s="6">
        <v>0.20499999999999999</v>
      </c>
      <c r="AJ482" s="6">
        <v>0.30299999999999999</v>
      </c>
      <c r="AK482" s="6">
        <v>0.56420000000000003</v>
      </c>
      <c r="AT482" s="6">
        <f t="shared" si="27"/>
        <v>8.6999999999999993</v>
      </c>
      <c r="AU482" s="6" t="str">
        <f t="shared" si="28"/>
        <v/>
      </c>
      <c r="AV482" s="6">
        <f t="shared" si="29"/>
        <v>46.666666666666664</v>
      </c>
      <c r="AW482" s="7">
        <f t="shared" si="30"/>
        <v>10.85483870967742</v>
      </c>
      <c r="AX482" s="6">
        <f t="shared" si="31"/>
        <v>21.081632653061224</v>
      </c>
      <c r="AY482" s="6" t="str">
        <f t="shared" si="32"/>
        <v/>
      </c>
      <c r="BA482" s="6">
        <f>VLOOKUP(A482, ALL_AP_DATA!$A$2:$F$3600, 6, FALSE)</f>
        <v>239</v>
      </c>
      <c r="BB482" s="6" t="e">
        <f t="shared" ca="1" si="34"/>
        <v>#NAME?</v>
      </c>
      <c r="BC482" s="6">
        <f>VLOOKUP(A482,projmetadata!$A$2:$D$2036, 4, FALSE)</f>
        <v>19024</v>
      </c>
      <c r="BE482" s="9" t="e">
        <f t="shared" ca="1" si="35"/>
        <v>#NAME?</v>
      </c>
      <c r="BF482" s="6" t="e">
        <f t="shared" ca="1" si="36"/>
        <v>#NAME?</v>
      </c>
      <c r="BG482" s="6">
        <f t="shared" si="37"/>
        <v>9.6246846089150545E-2</v>
      </c>
      <c r="BH482" s="6">
        <f>VLOOKUP(A482, ALL_AP_DATA!$A$2:$D$3600, 3, FALSE)</f>
        <v>91</v>
      </c>
      <c r="BI482" s="6">
        <f>VLOOKUP(A482, ALL_AP_DATA!$A$2:$E$3600, 5, FALSE)</f>
        <v>1831</v>
      </c>
      <c r="BJ482" s="6">
        <f t="shared" si="33"/>
        <v>7.6610878661087867</v>
      </c>
      <c r="BK482" s="6">
        <f t="shared" si="38"/>
        <v>0.3807531380753138</v>
      </c>
    </row>
    <row r="483" spans="1:63" ht="15.75" customHeight="1" x14ac:dyDescent="0.25">
      <c r="A483" s="6" t="s">
        <v>314</v>
      </c>
      <c r="B483" s="6" t="s">
        <v>64</v>
      </c>
      <c r="C483" s="6">
        <v>8</v>
      </c>
      <c r="D483" s="6">
        <v>35</v>
      </c>
      <c r="E483" s="6">
        <v>8</v>
      </c>
      <c r="F483" s="6">
        <v>111</v>
      </c>
      <c r="G483" s="6">
        <v>6.4199999999999993E-2</v>
      </c>
      <c r="H483" s="6">
        <v>0.14549999999999999</v>
      </c>
      <c r="I483" s="6">
        <v>2.0299999999999999E-2</v>
      </c>
      <c r="Q483" s="6">
        <v>6</v>
      </c>
      <c r="R483" s="6">
        <v>18</v>
      </c>
      <c r="S483" s="6">
        <v>22</v>
      </c>
      <c r="T483" s="6">
        <v>2121</v>
      </c>
      <c r="U483" s="6">
        <v>3.3000000000000002E-2</v>
      </c>
      <c r="V483" s="6">
        <v>0.4</v>
      </c>
      <c r="W483" s="6">
        <v>0.38729999999999998</v>
      </c>
      <c r="X483" s="6">
        <v>2</v>
      </c>
      <c r="Y483" s="6">
        <v>52</v>
      </c>
      <c r="Z483" s="6">
        <v>5</v>
      </c>
      <c r="AA483" s="6">
        <v>142</v>
      </c>
      <c r="AB483" s="6">
        <v>9.5399999999999999E-2</v>
      </c>
      <c r="AC483" s="6">
        <v>9.0899999999999995E-2</v>
      </c>
      <c r="AD483" s="6">
        <v>2.5899999999999999E-2</v>
      </c>
      <c r="AE483" s="6">
        <v>21</v>
      </c>
      <c r="AF483" s="6">
        <v>80</v>
      </c>
      <c r="AG483" s="6">
        <v>14</v>
      </c>
      <c r="AH483" s="6">
        <v>519</v>
      </c>
      <c r="AI483" s="6">
        <v>0.14680000000000001</v>
      </c>
      <c r="AJ483" s="6">
        <v>0.2545</v>
      </c>
      <c r="AK483" s="6">
        <v>9.4799999999999995E-2</v>
      </c>
      <c r="AT483" s="6">
        <f t="shared" si="27"/>
        <v>3.1714285714285713</v>
      </c>
      <c r="AU483" s="6" t="str">
        <f t="shared" si="28"/>
        <v/>
      </c>
      <c r="AV483" s="6">
        <f t="shared" si="29"/>
        <v>117.83333333333333</v>
      </c>
      <c r="AW483" s="7">
        <f t="shared" si="30"/>
        <v>2.7307692307692308</v>
      </c>
      <c r="AX483" s="6">
        <f t="shared" si="31"/>
        <v>6.4874999999999998</v>
      </c>
      <c r="AY483" s="6" t="str">
        <f t="shared" si="32"/>
        <v/>
      </c>
      <c r="BA483" s="6">
        <f>VLOOKUP(A483, ALL_AP_DATA!$A$2:$F$3600, 6, FALSE)</f>
        <v>545</v>
      </c>
      <c r="BB483" s="6" t="e">
        <f t="shared" ca="1" si="34"/>
        <v>#NAME?</v>
      </c>
      <c r="BC483" s="6">
        <f>VLOOKUP(A483,projmetadata!$A$2:$D$2036, 4, FALSE)</f>
        <v>56492</v>
      </c>
      <c r="BE483" s="9" t="e">
        <f t="shared" ca="1" si="35"/>
        <v>#NAME?</v>
      </c>
      <c r="BF483" s="6" t="e">
        <f t="shared" ca="1" si="36"/>
        <v>#NAME?</v>
      </c>
      <c r="BG483" s="6">
        <f t="shared" si="37"/>
        <v>9.6951780783119737E-2</v>
      </c>
      <c r="BH483" s="6">
        <f>VLOOKUP(A483, ALL_AP_DATA!$A$2:$D$3600, 3, FALSE)</f>
        <v>160</v>
      </c>
      <c r="BI483" s="6">
        <f>VLOOKUP(A483, ALL_AP_DATA!$A$2:$E$3600, 5, FALSE)</f>
        <v>5477</v>
      </c>
      <c r="BJ483" s="6">
        <f t="shared" si="33"/>
        <v>10.04954128440367</v>
      </c>
      <c r="BK483" s="6">
        <f t="shared" si="38"/>
        <v>0.29357798165137616</v>
      </c>
    </row>
    <row r="484" spans="1:63" ht="15.75" customHeight="1" x14ac:dyDescent="0.25">
      <c r="A484" s="6" t="s">
        <v>1262</v>
      </c>
      <c r="B484" s="6" t="s">
        <v>64</v>
      </c>
      <c r="C484" s="6">
        <v>15</v>
      </c>
      <c r="D484" s="6">
        <v>46</v>
      </c>
      <c r="E484" s="6">
        <v>9</v>
      </c>
      <c r="F484" s="6">
        <v>186</v>
      </c>
      <c r="G484" s="6">
        <v>4.1200000000000001E-2</v>
      </c>
      <c r="H484" s="6">
        <v>0.1452</v>
      </c>
      <c r="I484" s="6">
        <v>2.4799999999999999E-2</v>
      </c>
      <c r="Q484" s="6">
        <v>6</v>
      </c>
      <c r="R484" s="6">
        <v>19</v>
      </c>
      <c r="S484" s="6">
        <v>16</v>
      </c>
      <c r="T484" s="6">
        <v>794</v>
      </c>
      <c r="U484" s="6">
        <v>1.7000000000000001E-2</v>
      </c>
      <c r="V484" s="6">
        <v>0.2581</v>
      </c>
      <c r="W484" s="6">
        <v>0.1057</v>
      </c>
      <c r="X484" s="6">
        <v>27</v>
      </c>
      <c r="Y484" s="6">
        <v>111</v>
      </c>
      <c r="Z484" s="6">
        <v>24</v>
      </c>
      <c r="AA484" s="6">
        <v>1164</v>
      </c>
      <c r="AB484" s="6">
        <v>9.9500000000000005E-2</v>
      </c>
      <c r="AC484" s="6">
        <v>0.3871</v>
      </c>
      <c r="AD484" s="6">
        <v>0.155</v>
      </c>
      <c r="AE484" s="6">
        <v>87</v>
      </c>
      <c r="AF484" s="6">
        <v>476</v>
      </c>
      <c r="AG484" s="6">
        <v>36</v>
      </c>
      <c r="AH484" s="6">
        <v>4158</v>
      </c>
      <c r="AI484" s="6">
        <v>0.42649999999999999</v>
      </c>
      <c r="AJ484" s="6">
        <v>0.5806</v>
      </c>
      <c r="AK484" s="6">
        <v>0.55359999999999998</v>
      </c>
      <c r="AT484" s="6">
        <f t="shared" si="27"/>
        <v>4.0434782608695654</v>
      </c>
      <c r="AU484" s="6" t="str">
        <f t="shared" si="28"/>
        <v/>
      </c>
      <c r="AV484" s="6">
        <f t="shared" si="29"/>
        <v>41.789473684210527</v>
      </c>
      <c r="AW484" s="7">
        <f t="shared" si="30"/>
        <v>10.486486486486486</v>
      </c>
      <c r="AX484" s="6">
        <f t="shared" si="31"/>
        <v>8.735294117647058</v>
      </c>
      <c r="AY484" s="6" t="str">
        <f t="shared" si="32"/>
        <v/>
      </c>
      <c r="BA484" s="6">
        <f>VLOOKUP(A484, ALL_AP_DATA!$A$2:$F$3600, 6, FALSE)</f>
        <v>1116</v>
      </c>
      <c r="BB484" s="6" t="e">
        <f t="shared" ca="1" si="34"/>
        <v>#NAME?</v>
      </c>
      <c r="BC484" s="6">
        <f>VLOOKUP(A484,projmetadata!$A$2:$D$2036, 4, FALSE)</f>
        <v>77245</v>
      </c>
      <c r="BE484" s="9" t="e">
        <f t="shared" ca="1" si="35"/>
        <v>#NAME?</v>
      </c>
      <c r="BF484" s="6" t="e">
        <f t="shared" ca="1" si="36"/>
        <v>#NAME?</v>
      </c>
      <c r="BG484" s="6">
        <f t="shared" si="37"/>
        <v>9.7236067059356598E-2</v>
      </c>
      <c r="BH484" s="6">
        <f>VLOOKUP(A484, ALL_AP_DATA!$A$2:$D$3600, 3, FALSE)</f>
        <v>559</v>
      </c>
      <c r="BI484" s="6">
        <f>VLOOKUP(A484, ALL_AP_DATA!$A$2:$E$3600, 5, FALSE)</f>
        <v>7511</v>
      </c>
      <c r="BJ484" s="6">
        <f t="shared" si="33"/>
        <v>6.7302867383512543</v>
      </c>
      <c r="BK484" s="6">
        <f t="shared" si="38"/>
        <v>0.50089605734767029</v>
      </c>
    </row>
    <row r="485" spans="1:63" ht="15.75" customHeight="1" x14ac:dyDescent="0.25">
      <c r="A485" s="6" t="s">
        <v>1315</v>
      </c>
      <c r="B485" s="6" t="s">
        <v>64</v>
      </c>
      <c r="C485" s="6">
        <v>4</v>
      </c>
      <c r="D485" s="6">
        <v>53</v>
      </c>
      <c r="E485" s="6">
        <v>24</v>
      </c>
      <c r="F485" s="6">
        <v>2123</v>
      </c>
      <c r="G485" s="6">
        <v>5.1299999999999998E-2</v>
      </c>
      <c r="H485" s="6">
        <v>0.88890000000000002</v>
      </c>
      <c r="I485" s="6">
        <v>0.49230000000000002</v>
      </c>
      <c r="Q485" s="6">
        <v>4</v>
      </c>
      <c r="R485" s="6">
        <v>12</v>
      </c>
      <c r="S485" s="6">
        <v>22</v>
      </c>
      <c r="T485" s="6">
        <v>3207</v>
      </c>
      <c r="U485" s="6">
        <v>1.1599999999999999E-2</v>
      </c>
      <c r="V485" s="6">
        <v>0.81479999999999997</v>
      </c>
      <c r="W485" s="6">
        <v>0.74370000000000003</v>
      </c>
      <c r="X485" s="6">
        <v>8</v>
      </c>
      <c r="Y485" s="6">
        <v>108</v>
      </c>
      <c r="Z485" s="6">
        <v>25</v>
      </c>
      <c r="AA485" s="6">
        <v>1463</v>
      </c>
      <c r="AB485" s="6">
        <v>0.1045</v>
      </c>
      <c r="AC485" s="6">
        <v>0.92589999999999995</v>
      </c>
      <c r="AD485" s="6">
        <v>0.33929999999999999</v>
      </c>
      <c r="AE485" s="6">
        <v>29</v>
      </c>
      <c r="AF485" s="6">
        <v>140</v>
      </c>
      <c r="AG485" s="6">
        <v>23</v>
      </c>
      <c r="AH485" s="6">
        <v>1218</v>
      </c>
      <c r="AI485" s="6">
        <v>0.13550000000000001</v>
      </c>
      <c r="AJ485" s="6">
        <v>0.85189999999999999</v>
      </c>
      <c r="AK485" s="6">
        <v>0.28249999999999997</v>
      </c>
      <c r="AT485" s="6">
        <f t="shared" si="27"/>
        <v>40.056603773584904</v>
      </c>
      <c r="AU485" s="6" t="str">
        <f t="shared" si="28"/>
        <v/>
      </c>
      <c r="AV485" s="6">
        <f t="shared" si="29"/>
        <v>267.25</v>
      </c>
      <c r="AW485" s="7">
        <f t="shared" si="30"/>
        <v>13.546296296296296</v>
      </c>
      <c r="AX485" s="6">
        <f t="shared" si="31"/>
        <v>8.6999999999999993</v>
      </c>
      <c r="AY485" s="6" t="str">
        <f t="shared" si="32"/>
        <v/>
      </c>
      <c r="BA485" s="6">
        <f>VLOOKUP(A485, ALL_AP_DATA!$A$2:$F$3600, 6, FALSE)</f>
        <v>1033</v>
      </c>
      <c r="BB485" s="6" t="e">
        <f t="shared" ca="1" si="34"/>
        <v>#NAME?</v>
      </c>
      <c r="BC485" s="6">
        <f>VLOOKUP(A485,projmetadata!$A$2:$D$2036, 4, FALSE)</f>
        <v>44308</v>
      </c>
      <c r="BE485" s="9" t="e">
        <f t="shared" ca="1" si="35"/>
        <v>#NAME?</v>
      </c>
      <c r="BF485" s="6" t="e">
        <f t="shared" ca="1" si="36"/>
        <v>#NAME?</v>
      </c>
      <c r="BG485" s="6">
        <f t="shared" si="37"/>
        <v>9.7318768619662363E-2</v>
      </c>
      <c r="BH485" s="6">
        <f>VLOOKUP(A485, ALL_AP_DATA!$A$2:$D$3600, 3, FALSE)</f>
        <v>223</v>
      </c>
      <c r="BI485" s="6">
        <f>VLOOKUP(A485, ALL_AP_DATA!$A$2:$E$3600, 5, FALSE)</f>
        <v>4312</v>
      </c>
      <c r="BJ485" s="6">
        <f t="shared" si="33"/>
        <v>4.1742497579864475</v>
      </c>
      <c r="BK485" s="6">
        <f t="shared" si="38"/>
        <v>0.2158760890609874</v>
      </c>
    </row>
    <row r="486" spans="1:63" ht="15.75" customHeight="1" x14ac:dyDescent="0.25">
      <c r="A486" s="6" t="s">
        <v>1314</v>
      </c>
      <c r="B486" s="6" t="s">
        <v>64</v>
      </c>
      <c r="C486" s="6">
        <v>1</v>
      </c>
      <c r="D486" s="6">
        <v>3</v>
      </c>
      <c r="E486" s="6">
        <v>0</v>
      </c>
      <c r="F486" s="6">
        <v>0</v>
      </c>
      <c r="G486" s="6">
        <v>5.0000000000000001E-3</v>
      </c>
      <c r="H486" s="6">
        <v>0</v>
      </c>
      <c r="I486" s="6">
        <v>0</v>
      </c>
      <c r="Q486" s="6">
        <v>7</v>
      </c>
      <c r="R486" s="6">
        <v>22</v>
      </c>
      <c r="S486" s="6">
        <v>21</v>
      </c>
      <c r="T486" s="6">
        <v>2062</v>
      </c>
      <c r="U486" s="6">
        <v>3.6900000000000002E-2</v>
      </c>
      <c r="V486" s="6">
        <v>0.4375</v>
      </c>
      <c r="W486" s="6">
        <v>0.52229999999999999</v>
      </c>
      <c r="X486" s="6">
        <v>5</v>
      </c>
      <c r="Y486" s="6">
        <v>67</v>
      </c>
      <c r="Z486" s="6">
        <v>6</v>
      </c>
      <c r="AA486" s="6">
        <v>156</v>
      </c>
      <c r="AB486" s="6">
        <v>0.1124</v>
      </c>
      <c r="AC486" s="6">
        <v>0.125</v>
      </c>
      <c r="AD486" s="6">
        <v>3.95E-2</v>
      </c>
      <c r="AE486" s="6">
        <v>45</v>
      </c>
      <c r="AF486" s="6">
        <v>165</v>
      </c>
      <c r="AG486" s="6">
        <v>20</v>
      </c>
      <c r="AH486" s="6">
        <v>1342</v>
      </c>
      <c r="AI486" s="6">
        <v>0.27679999999999999</v>
      </c>
      <c r="AJ486" s="6">
        <v>0.41670000000000001</v>
      </c>
      <c r="AK486" s="6">
        <v>0.33989999999999998</v>
      </c>
      <c r="AT486" s="6">
        <f t="shared" si="27"/>
        <v>0</v>
      </c>
      <c r="AU486" s="6" t="str">
        <f t="shared" si="28"/>
        <v/>
      </c>
      <c r="AV486" s="6">
        <f t="shared" si="29"/>
        <v>93.727272727272734</v>
      </c>
      <c r="AW486" s="7">
        <f t="shared" si="30"/>
        <v>2.3283582089552239</v>
      </c>
      <c r="AX486" s="6">
        <f t="shared" si="31"/>
        <v>8.1333333333333329</v>
      </c>
      <c r="AY486" s="6" t="str">
        <f t="shared" si="32"/>
        <v/>
      </c>
      <c r="BA486" s="6">
        <f>VLOOKUP(A486, ALL_AP_DATA!$A$2:$F$3600, 6, FALSE)</f>
        <v>596</v>
      </c>
      <c r="BB486" s="6" t="e">
        <f t="shared" ca="1" si="34"/>
        <v>#NAME?</v>
      </c>
      <c r="BC486" s="6">
        <f>VLOOKUP(A486,projmetadata!$A$2:$D$2036, 4, FALSE)</f>
        <v>40393</v>
      </c>
      <c r="BE486" s="9" t="e">
        <f t="shared" ca="1" si="35"/>
        <v>#NAME?</v>
      </c>
      <c r="BF486" s="6" t="e">
        <f t="shared" ca="1" si="36"/>
        <v>#NAME?</v>
      </c>
      <c r="BG486" s="6">
        <f t="shared" si="37"/>
        <v>9.773970737504023E-2</v>
      </c>
      <c r="BH486" s="6">
        <f>VLOOKUP(A486, ALL_AP_DATA!$A$2:$D$3600, 3, FALSE)</f>
        <v>218</v>
      </c>
      <c r="BI486" s="6">
        <f>VLOOKUP(A486, ALL_AP_DATA!$A$2:$E$3600, 5, FALSE)</f>
        <v>3948</v>
      </c>
      <c r="BJ486" s="6">
        <f t="shared" si="33"/>
        <v>6.624161073825503</v>
      </c>
      <c r="BK486" s="6">
        <f t="shared" si="38"/>
        <v>0.36577181208053694</v>
      </c>
    </row>
    <row r="487" spans="1:63" ht="15.75" customHeight="1" x14ac:dyDescent="0.25">
      <c r="A487" s="6" t="s">
        <v>951</v>
      </c>
      <c r="B487" s="6" t="s">
        <v>64</v>
      </c>
      <c r="C487" s="6">
        <v>2</v>
      </c>
      <c r="D487" s="6">
        <v>4</v>
      </c>
      <c r="E487" s="6">
        <v>2</v>
      </c>
      <c r="F487" s="6">
        <v>12</v>
      </c>
      <c r="G487" s="6">
        <v>9.4000000000000004E-3</v>
      </c>
      <c r="H487" s="6">
        <v>5.4100000000000002E-2</v>
      </c>
      <c r="I487" s="6">
        <v>4.0000000000000001E-3</v>
      </c>
      <c r="Q487" s="6">
        <v>6</v>
      </c>
      <c r="R487" s="6">
        <v>27</v>
      </c>
      <c r="S487" s="6">
        <v>14</v>
      </c>
      <c r="T487" s="6">
        <v>331</v>
      </c>
      <c r="U487" s="6">
        <v>6.3200000000000006E-2</v>
      </c>
      <c r="V487" s="6">
        <v>0.37840000000000001</v>
      </c>
      <c r="W487" s="6">
        <v>0.1104</v>
      </c>
      <c r="X487" s="6">
        <v>36</v>
      </c>
      <c r="Y487" s="6">
        <v>81</v>
      </c>
      <c r="Z487" s="6">
        <v>12</v>
      </c>
      <c r="AA487" s="6">
        <v>247</v>
      </c>
      <c r="AB487" s="6">
        <v>0.18970000000000001</v>
      </c>
      <c r="AC487" s="6">
        <v>0.32429999999999998</v>
      </c>
      <c r="AD487" s="6">
        <v>8.2400000000000001E-2</v>
      </c>
      <c r="AE487" s="6">
        <v>24</v>
      </c>
      <c r="AF487" s="6">
        <v>168</v>
      </c>
      <c r="AG487" s="6">
        <v>29</v>
      </c>
      <c r="AH487" s="6">
        <v>1727</v>
      </c>
      <c r="AI487" s="6">
        <v>0.39340000000000003</v>
      </c>
      <c r="AJ487" s="6">
        <v>0.78380000000000005</v>
      </c>
      <c r="AK487" s="6">
        <v>0.57589999999999997</v>
      </c>
      <c r="AT487" s="6">
        <f t="shared" si="27"/>
        <v>3</v>
      </c>
      <c r="AU487" s="6" t="str">
        <f t="shared" si="28"/>
        <v/>
      </c>
      <c r="AV487" s="6">
        <f t="shared" si="29"/>
        <v>12.25925925925926</v>
      </c>
      <c r="AW487" s="7">
        <f t="shared" si="30"/>
        <v>3.0493827160493829</v>
      </c>
      <c r="AX487" s="6">
        <f t="shared" si="31"/>
        <v>10.279761904761905</v>
      </c>
      <c r="AY487" s="6" t="str">
        <f t="shared" si="32"/>
        <v/>
      </c>
      <c r="BA487" s="6">
        <f>VLOOKUP(A487, ALL_AP_DATA!$A$2:$F$3600, 6, FALSE)</f>
        <v>427</v>
      </c>
      <c r="BB487" s="6" t="e">
        <f t="shared" ca="1" si="34"/>
        <v>#NAME?</v>
      </c>
      <c r="BC487" s="6">
        <f>VLOOKUP(A487,projmetadata!$A$2:$D$2036, 4, FALSE)</f>
        <v>30549</v>
      </c>
      <c r="BE487" s="9" t="e">
        <f t="shared" ca="1" si="35"/>
        <v>#NAME?</v>
      </c>
      <c r="BF487" s="6" t="e">
        <f t="shared" ca="1" si="36"/>
        <v>#NAME?</v>
      </c>
      <c r="BG487" s="6">
        <f t="shared" si="37"/>
        <v>9.8170152869161018E-2</v>
      </c>
      <c r="BH487" s="6">
        <f>VLOOKUP(A487, ALL_AP_DATA!$A$2:$D$3600, 3, FALSE)</f>
        <v>212</v>
      </c>
      <c r="BI487" s="6">
        <f>VLOOKUP(A487, ALL_AP_DATA!$A$2:$E$3600, 5, FALSE)</f>
        <v>2999</v>
      </c>
      <c r="BJ487" s="6">
        <f t="shared" si="33"/>
        <v>7.0234192037470722</v>
      </c>
      <c r="BK487" s="6">
        <f t="shared" si="38"/>
        <v>0.49648711943793911</v>
      </c>
    </row>
    <row r="488" spans="1:63" ht="15.75" customHeight="1" x14ac:dyDescent="0.25">
      <c r="A488" s="6" t="s">
        <v>304</v>
      </c>
      <c r="B488" s="6" t="s">
        <v>64</v>
      </c>
      <c r="C488" s="6">
        <v>57</v>
      </c>
      <c r="D488" s="6">
        <v>510</v>
      </c>
      <c r="E488" s="6">
        <v>282</v>
      </c>
      <c r="F488" s="6">
        <v>11927</v>
      </c>
      <c r="G488" s="6">
        <v>0.1147</v>
      </c>
      <c r="H488" s="6">
        <v>0.52610000000000001</v>
      </c>
      <c r="I488" s="6">
        <v>0.2087</v>
      </c>
      <c r="J488" s="6">
        <v>3</v>
      </c>
      <c r="K488" s="6">
        <v>29</v>
      </c>
      <c r="L488" s="6">
        <v>126</v>
      </c>
      <c r="M488" s="6">
        <v>8355</v>
      </c>
      <c r="N488" s="6">
        <v>6.4999999999999997E-3</v>
      </c>
      <c r="O488" s="6">
        <v>0.2351</v>
      </c>
      <c r="P488" s="6">
        <v>0.1462</v>
      </c>
      <c r="Q488" s="6">
        <v>55</v>
      </c>
      <c r="R488" s="6">
        <v>218</v>
      </c>
      <c r="S488" s="6">
        <v>323</v>
      </c>
      <c r="T488" s="6">
        <v>32301</v>
      </c>
      <c r="U488" s="6">
        <v>4.9000000000000002E-2</v>
      </c>
      <c r="V488" s="6">
        <v>0.60260000000000002</v>
      </c>
      <c r="W488" s="6">
        <v>0.56520000000000004</v>
      </c>
      <c r="X488" s="6">
        <v>194</v>
      </c>
      <c r="Y488" s="6">
        <v>1076</v>
      </c>
      <c r="Z488" s="6">
        <v>327</v>
      </c>
      <c r="AA488" s="6">
        <v>17289</v>
      </c>
      <c r="AB488" s="6">
        <v>0.24210000000000001</v>
      </c>
      <c r="AC488" s="6">
        <v>0.61009999999999998</v>
      </c>
      <c r="AD488" s="6">
        <v>0.30249999999999999</v>
      </c>
      <c r="AE488" s="6">
        <v>428</v>
      </c>
      <c r="AF488" s="6">
        <v>2362</v>
      </c>
      <c r="AG488" s="6">
        <v>446</v>
      </c>
      <c r="AH488" s="6">
        <v>35075</v>
      </c>
      <c r="AI488" s="6">
        <v>0.53139999999999998</v>
      </c>
      <c r="AJ488" s="6">
        <v>0.83209999999999995</v>
      </c>
      <c r="AK488" s="6">
        <v>0.61380000000000001</v>
      </c>
      <c r="AL488" s="6">
        <v>1</v>
      </c>
      <c r="AM488" s="6">
        <v>19</v>
      </c>
      <c r="AN488" s="6">
        <v>67</v>
      </c>
      <c r="AO488" s="6">
        <v>3578</v>
      </c>
      <c r="AP488" s="6">
        <v>4.3E-3</v>
      </c>
      <c r="AQ488" s="6">
        <v>0.125</v>
      </c>
      <c r="AR488" s="6">
        <v>6.2600000000000003E-2</v>
      </c>
      <c r="AT488" s="6">
        <f t="shared" si="27"/>
        <v>23.386274509803922</v>
      </c>
      <c r="AU488" s="6">
        <f t="shared" si="28"/>
        <v>288.10344827586209</v>
      </c>
      <c r="AV488" s="6">
        <f t="shared" si="29"/>
        <v>148.1697247706422</v>
      </c>
      <c r="AW488" s="7">
        <f t="shared" si="30"/>
        <v>16.067843866171003</v>
      </c>
      <c r="AX488" s="6">
        <f t="shared" si="31"/>
        <v>14.849703640982218</v>
      </c>
      <c r="AY488" s="6">
        <f t="shared" si="32"/>
        <v>188.31578947368422</v>
      </c>
      <c r="BA488" s="6">
        <f>VLOOKUP(A488, ALL_AP_DATA!$A$2:$F$3600, 6, FALSE)</f>
        <v>4445</v>
      </c>
      <c r="BB488" s="6" t="e">
        <f t="shared" ca="1" si="34"/>
        <v>#NAME?</v>
      </c>
      <c r="BC488" s="6">
        <f>VLOOKUP(A488,projmetadata!$A$2:$D$2036, 4, FALSE)</f>
        <v>581774</v>
      </c>
      <c r="BE488" s="9" t="e">
        <f t="shared" ca="1" si="35"/>
        <v>#NAME?</v>
      </c>
      <c r="BF488" s="6" t="e">
        <f t="shared" ca="1" si="36"/>
        <v>#NAME?</v>
      </c>
      <c r="BG488" s="6">
        <f t="shared" si="37"/>
        <v>9.8227146623946757E-2</v>
      </c>
      <c r="BH488" s="6">
        <f>VLOOKUP(A488, ALL_AP_DATA!$A$2:$D$3600, 3, FALSE)</f>
        <v>2747</v>
      </c>
      <c r="BI488" s="6">
        <f>VLOOKUP(A488, ALL_AP_DATA!$A$2:$E$3600, 5, FALSE)</f>
        <v>57146</v>
      </c>
      <c r="BJ488" s="6">
        <f t="shared" si="33"/>
        <v>12.856242969628797</v>
      </c>
      <c r="BK488" s="6">
        <f t="shared" si="38"/>
        <v>0.61799775028121484</v>
      </c>
    </row>
    <row r="489" spans="1:63" ht="15.75" customHeight="1" x14ac:dyDescent="0.25">
      <c r="A489" s="6" t="s">
        <v>660</v>
      </c>
      <c r="B489" s="6" t="s">
        <v>64</v>
      </c>
      <c r="C489" s="6">
        <v>7</v>
      </c>
      <c r="D489" s="6">
        <v>31</v>
      </c>
      <c r="E489" s="6">
        <v>4</v>
      </c>
      <c r="F489" s="6">
        <v>458</v>
      </c>
      <c r="G489" s="6">
        <v>0.18790000000000001</v>
      </c>
      <c r="H489" s="6">
        <v>1</v>
      </c>
      <c r="I489" s="6">
        <v>0.40460000000000002</v>
      </c>
      <c r="Q489" s="6">
        <v>1</v>
      </c>
      <c r="R489" s="6">
        <v>3</v>
      </c>
      <c r="S489" s="6">
        <v>2</v>
      </c>
      <c r="T489" s="6">
        <v>212</v>
      </c>
      <c r="U489" s="6">
        <v>1.8200000000000001E-2</v>
      </c>
      <c r="V489" s="6">
        <v>0.5</v>
      </c>
      <c r="W489" s="6">
        <v>0.18729999999999999</v>
      </c>
      <c r="X489" s="6">
        <v>3</v>
      </c>
      <c r="Y489" s="6">
        <v>69</v>
      </c>
      <c r="Z489" s="6">
        <v>4</v>
      </c>
      <c r="AA489" s="6">
        <v>495</v>
      </c>
      <c r="AB489" s="6">
        <v>0.41820000000000002</v>
      </c>
      <c r="AC489" s="6">
        <v>1</v>
      </c>
      <c r="AD489" s="6">
        <v>0.43730000000000002</v>
      </c>
      <c r="AE489" s="6">
        <v>7</v>
      </c>
      <c r="AF489" s="6">
        <v>43</v>
      </c>
      <c r="AG489" s="6">
        <v>3</v>
      </c>
      <c r="AH489" s="6">
        <v>423</v>
      </c>
      <c r="AI489" s="6">
        <v>0.2606</v>
      </c>
      <c r="AJ489" s="6">
        <v>0.75</v>
      </c>
      <c r="AK489" s="6">
        <v>0.37369999999999998</v>
      </c>
      <c r="AT489" s="6">
        <f t="shared" si="27"/>
        <v>14.774193548387096</v>
      </c>
      <c r="AU489" s="6" t="str">
        <f t="shared" si="28"/>
        <v/>
      </c>
      <c r="AV489" s="6">
        <f t="shared" si="29"/>
        <v>70.666666666666671</v>
      </c>
      <c r="AW489" s="7">
        <f t="shared" si="30"/>
        <v>7.1739130434782608</v>
      </c>
      <c r="AX489" s="6">
        <f t="shared" si="31"/>
        <v>9.8372093023255811</v>
      </c>
      <c r="AY489" s="6" t="str">
        <f t="shared" si="32"/>
        <v/>
      </c>
      <c r="BA489" s="6">
        <f>VLOOKUP(A489, ALL_AP_DATA!$A$2:$F$3600, 6, FALSE)</f>
        <v>165</v>
      </c>
      <c r="BB489" s="6" t="e">
        <f t="shared" ca="1" si="34"/>
        <v>#NAME?</v>
      </c>
      <c r="BC489" s="6">
        <f>VLOOKUP(A489,projmetadata!$A$2:$D$2036, 4, FALSE)</f>
        <v>11440</v>
      </c>
      <c r="BE489" s="9" t="e">
        <f t="shared" ca="1" si="35"/>
        <v>#NAME?</v>
      </c>
      <c r="BF489" s="6" t="e">
        <f t="shared" ca="1" si="36"/>
        <v>#NAME?</v>
      </c>
      <c r="BG489" s="6">
        <f t="shared" si="37"/>
        <v>9.8951048951048948E-2</v>
      </c>
      <c r="BH489" s="6">
        <f>VLOOKUP(A489, ALL_AP_DATA!$A$2:$D$3600, 3, FALSE)</f>
        <v>94</v>
      </c>
      <c r="BI489" s="6">
        <f>VLOOKUP(A489, ALL_AP_DATA!$A$2:$E$3600, 5, FALSE)</f>
        <v>1132</v>
      </c>
      <c r="BJ489" s="6">
        <f t="shared" si="33"/>
        <v>6.8606060606060604</v>
      </c>
      <c r="BK489" s="6">
        <f t="shared" si="38"/>
        <v>0.5696969696969697</v>
      </c>
    </row>
    <row r="490" spans="1:63" ht="15.75" customHeight="1" x14ac:dyDescent="0.25">
      <c r="A490" s="6" t="s">
        <v>74</v>
      </c>
      <c r="B490" s="6" t="s">
        <v>64</v>
      </c>
      <c r="C490" s="6">
        <v>16</v>
      </c>
      <c r="D490" s="6">
        <v>42</v>
      </c>
      <c r="E490" s="6">
        <v>13</v>
      </c>
      <c r="F490" s="6">
        <v>129</v>
      </c>
      <c r="G490" s="6">
        <v>7.0499999999999993E-2</v>
      </c>
      <c r="H490" s="6">
        <v>0.1646</v>
      </c>
      <c r="I490" s="6">
        <v>3.7900000000000003E-2</v>
      </c>
      <c r="Q490" s="6">
        <v>5</v>
      </c>
      <c r="R490" s="6">
        <v>16</v>
      </c>
      <c r="S490" s="6">
        <v>26</v>
      </c>
      <c r="T490" s="6">
        <v>534</v>
      </c>
      <c r="U490" s="6">
        <v>2.6800000000000001E-2</v>
      </c>
      <c r="V490" s="6">
        <v>0.3291</v>
      </c>
      <c r="W490" s="6">
        <v>0.15690000000000001</v>
      </c>
      <c r="X490" s="6">
        <v>39</v>
      </c>
      <c r="Y490" s="6">
        <v>215</v>
      </c>
      <c r="Z490" s="6">
        <v>29</v>
      </c>
      <c r="AA490" s="6">
        <v>635</v>
      </c>
      <c r="AB490" s="6">
        <v>0.36070000000000002</v>
      </c>
      <c r="AC490" s="6">
        <v>0.36709999999999998</v>
      </c>
      <c r="AD490" s="6">
        <v>0.18659999999999999</v>
      </c>
      <c r="AE490" s="6">
        <v>72</v>
      </c>
      <c r="AF490" s="6">
        <v>205</v>
      </c>
      <c r="AG490" s="6">
        <v>30</v>
      </c>
      <c r="AH490" s="6">
        <v>635</v>
      </c>
      <c r="AI490" s="6">
        <v>0.34399999999999997</v>
      </c>
      <c r="AJ490" s="6">
        <v>0.37969999999999998</v>
      </c>
      <c r="AK490" s="6">
        <v>0.18659999999999999</v>
      </c>
      <c r="AT490" s="6">
        <f t="shared" si="27"/>
        <v>3.0714285714285716</v>
      </c>
      <c r="AU490" s="6" t="str">
        <f t="shared" si="28"/>
        <v/>
      </c>
      <c r="AV490" s="6">
        <f t="shared" si="29"/>
        <v>33.375</v>
      </c>
      <c r="AW490" s="7">
        <f t="shared" si="30"/>
        <v>2.9534883720930232</v>
      </c>
      <c r="AX490" s="6">
        <f t="shared" si="31"/>
        <v>3.0975609756097562</v>
      </c>
      <c r="AY490" s="6" t="str">
        <f t="shared" si="32"/>
        <v/>
      </c>
      <c r="BA490" s="6">
        <f>VLOOKUP(A490, ALL_AP_DATA!$A$2:$F$3600, 6, FALSE)</f>
        <v>596</v>
      </c>
      <c r="BB490" s="6" t="e">
        <f t="shared" ca="1" si="34"/>
        <v>#NAME?</v>
      </c>
      <c r="BC490" s="6">
        <f>VLOOKUP(A490,projmetadata!$A$2:$D$2036, 4, FALSE)</f>
        <v>34114</v>
      </c>
      <c r="BE490" s="9" t="e">
        <f t="shared" ca="1" si="35"/>
        <v>#NAME?</v>
      </c>
      <c r="BF490" s="6" t="e">
        <f t="shared" ca="1" si="36"/>
        <v>#NAME?</v>
      </c>
      <c r="BG490" s="6">
        <f t="shared" si="37"/>
        <v>9.9753766781966346E-2</v>
      </c>
      <c r="BH490" s="6">
        <f>VLOOKUP(A490, ALL_AP_DATA!$A$2:$D$3600, 3, FALSE)</f>
        <v>333</v>
      </c>
      <c r="BI490" s="6">
        <f>VLOOKUP(A490, ALL_AP_DATA!$A$2:$E$3600, 5, FALSE)</f>
        <v>3403</v>
      </c>
      <c r="BJ490" s="6">
        <f t="shared" si="33"/>
        <v>5.7097315436241614</v>
      </c>
      <c r="BK490" s="6">
        <f t="shared" si="38"/>
        <v>0.5587248322147651</v>
      </c>
    </row>
    <row r="491" spans="1:63" ht="15.75" customHeight="1" x14ac:dyDescent="0.25">
      <c r="A491" s="6" t="s">
        <v>240</v>
      </c>
      <c r="B491" s="6" t="s">
        <v>64</v>
      </c>
      <c r="C491" s="6">
        <v>84</v>
      </c>
      <c r="D491" s="6">
        <v>366</v>
      </c>
      <c r="E491" s="6">
        <v>46</v>
      </c>
      <c r="F491" s="6">
        <v>3024</v>
      </c>
      <c r="G491" s="6">
        <v>9.4399999999999998E-2</v>
      </c>
      <c r="H491" s="6">
        <v>0.29680000000000001</v>
      </c>
      <c r="I491" s="6">
        <v>0.12620000000000001</v>
      </c>
      <c r="Q491" s="6">
        <v>17</v>
      </c>
      <c r="R491" s="6">
        <v>69</v>
      </c>
      <c r="S491" s="6">
        <v>98</v>
      </c>
      <c r="T491" s="6">
        <v>11841</v>
      </c>
      <c r="U491" s="6">
        <v>1.78E-2</v>
      </c>
      <c r="V491" s="6">
        <v>0.63229999999999997</v>
      </c>
      <c r="W491" s="6">
        <v>0.49419999999999997</v>
      </c>
      <c r="X491" s="6">
        <v>68</v>
      </c>
      <c r="Y491" s="6">
        <v>1682</v>
      </c>
      <c r="Z491" s="6">
        <v>66</v>
      </c>
      <c r="AA491" s="6">
        <v>7220</v>
      </c>
      <c r="AB491" s="6">
        <v>0.434</v>
      </c>
      <c r="AC491" s="6">
        <v>0.42580000000000001</v>
      </c>
      <c r="AD491" s="6">
        <v>0.30130000000000001</v>
      </c>
      <c r="AE491" s="6">
        <v>303</v>
      </c>
      <c r="AF491" s="6">
        <v>892</v>
      </c>
      <c r="AG491" s="6">
        <v>75</v>
      </c>
      <c r="AH491" s="6">
        <v>5493</v>
      </c>
      <c r="AI491" s="6">
        <v>0.2301</v>
      </c>
      <c r="AJ491" s="6">
        <v>0.4839</v>
      </c>
      <c r="AK491" s="6">
        <v>0.22919999999999999</v>
      </c>
      <c r="AT491" s="6">
        <f t="shared" si="27"/>
        <v>8.2622950819672134</v>
      </c>
      <c r="AU491" s="6" t="str">
        <f t="shared" si="28"/>
        <v/>
      </c>
      <c r="AV491" s="6">
        <f t="shared" si="29"/>
        <v>171.60869565217391</v>
      </c>
      <c r="AW491" s="7">
        <f t="shared" si="30"/>
        <v>4.2925089179548159</v>
      </c>
      <c r="AX491" s="6">
        <f t="shared" si="31"/>
        <v>6.1580717488789238</v>
      </c>
      <c r="AY491" s="6" t="str">
        <f t="shared" si="32"/>
        <v/>
      </c>
      <c r="BA491" s="6">
        <f>VLOOKUP(A491, ALL_AP_DATA!$A$2:$F$3600, 6, FALSE)</f>
        <v>3876</v>
      </c>
      <c r="BB491" s="6" t="e">
        <f t="shared" ca="1" si="34"/>
        <v>#NAME?</v>
      </c>
      <c r="BC491" s="6">
        <f>VLOOKUP(A491,projmetadata!$A$2:$D$2036, 4, FALSE)</f>
        <v>239039</v>
      </c>
      <c r="BE491" s="9" t="e">
        <f t="shared" ca="1" si="35"/>
        <v>#NAME?</v>
      </c>
      <c r="BF491" s="6" t="e">
        <f t="shared" ca="1" si="36"/>
        <v>#NAME?</v>
      </c>
      <c r="BG491" s="6">
        <f t="shared" si="37"/>
        <v>0.10024305657235849</v>
      </c>
      <c r="BH491" s="6">
        <f>VLOOKUP(A491, ALL_AP_DATA!$A$2:$D$3600, 3, FALSE)</f>
        <v>2223</v>
      </c>
      <c r="BI491" s="6">
        <f>VLOOKUP(A491, ALL_AP_DATA!$A$2:$E$3600, 5, FALSE)</f>
        <v>23962</v>
      </c>
      <c r="BJ491" s="6">
        <f t="shared" si="33"/>
        <v>6.182146542827657</v>
      </c>
      <c r="BK491" s="6">
        <f t="shared" si="38"/>
        <v>0.57352941176470584</v>
      </c>
    </row>
    <row r="492" spans="1:63" ht="15.75" customHeight="1" x14ac:dyDescent="0.25">
      <c r="A492" s="6" t="s">
        <v>651</v>
      </c>
      <c r="B492" s="6" t="s">
        <v>64</v>
      </c>
      <c r="C492" s="6">
        <v>5</v>
      </c>
      <c r="D492" s="6">
        <v>66</v>
      </c>
      <c r="E492" s="6">
        <v>25</v>
      </c>
      <c r="F492" s="6">
        <v>2019</v>
      </c>
      <c r="G492" s="6">
        <v>9.5799999999999996E-2</v>
      </c>
      <c r="H492" s="6">
        <v>0.49020000000000002</v>
      </c>
      <c r="I492" s="6">
        <v>0.25319999999999998</v>
      </c>
      <c r="J492" s="6">
        <v>1</v>
      </c>
      <c r="K492" s="6">
        <v>10</v>
      </c>
      <c r="L492" s="6">
        <v>14</v>
      </c>
      <c r="M492" s="6">
        <v>1654</v>
      </c>
      <c r="N492" s="6">
        <v>1.4500000000000001E-2</v>
      </c>
      <c r="O492" s="6">
        <v>0.27450000000000002</v>
      </c>
      <c r="P492" s="6">
        <v>0.20749999999999999</v>
      </c>
      <c r="Q492" s="6">
        <v>5</v>
      </c>
      <c r="R492" s="6">
        <v>17</v>
      </c>
      <c r="S492" s="6">
        <v>24</v>
      </c>
      <c r="T492" s="6">
        <v>4169</v>
      </c>
      <c r="U492" s="6">
        <v>2.47E-2</v>
      </c>
      <c r="V492" s="6">
        <v>0.47060000000000002</v>
      </c>
      <c r="W492" s="6">
        <v>0.52290000000000003</v>
      </c>
      <c r="X492" s="6">
        <v>34</v>
      </c>
      <c r="Y492" s="6">
        <v>217</v>
      </c>
      <c r="Z492" s="6">
        <v>34</v>
      </c>
      <c r="AA492" s="6">
        <v>3417</v>
      </c>
      <c r="AB492" s="6">
        <v>0.31490000000000001</v>
      </c>
      <c r="AC492" s="6">
        <v>0.66669999999999996</v>
      </c>
      <c r="AD492" s="6">
        <v>0.42859999999999998</v>
      </c>
      <c r="AE492" s="6">
        <v>57</v>
      </c>
      <c r="AF492" s="6">
        <v>296</v>
      </c>
      <c r="AG492" s="6">
        <v>36</v>
      </c>
      <c r="AH492" s="6">
        <v>4512</v>
      </c>
      <c r="AI492" s="6">
        <v>0.42959999999999998</v>
      </c>
      <c r="AJ492" s="6">
        <v>0.70589999999999997</v>
      </c>
      <c r="AK492" s="6">
        <v>0.56589999999999996</v>
      </c>
      <c r="AT492" s="6">
        <f t="shared" si="27"/>
        <v>30.59090909090909</v>
      </c>
      <c r="AU492" s="6">
        <f t="shared" si="28"/>
        <v>165.4</v>
      </c>
      <c r="AV492" s="6">
        <f t="shared" si="29"/>
        <v>245.23529411764707</v>
      </c>
      <c r="AW492" s="7">
        <f t="shared" si="30"/>
        <v>15.746543778801843</v>
      </c>
      <c r="AX492" s="6">
        <f t="shared" si="31"/>
        <v>15.243243243243244</v>
      </c>
      <c r="AY492" s="6" t="str">
        <f t="shared" si="32"/>
        <v/>
      </c>
      <c r="BA492" s="6">
        <f>VLOOKUP(A492, ALL_AP_DATA!$A$2:$F$3600, 6, FALSE)</f>
        <v>689</v>
      </c>
      <c r="BB492" s="6" t="e">
        <f t="shared" ca="1" si="34"/>
        <v>#NAME?</v>
      </c>
      <c r="BC492" s="6">
        <f>VLOOKUP(A492,projmetadata!$A$2:$D$2036, 4, FALSE)</f>
        <v>78621</v>
      </c>
      <c r="BE492" s="9" t="e">
        <f t="shared" ca="1" si="35"/>
        <v>#NAME?</v>
      </c>
      <c r="BF492" s="6" t="e">
        <f t="shared" ca="1" si="36"/>
        <v>#NAME?</v>
      </c>
      <c r="BG492" s="6">
        <f t="shared" si="37"/>
        <v>0.10141056460742041</v>
      </c>
      <c r="BH492" s="6">
        <f>VLOOKUP(A492, ALL_AP_DATA!$A$2:$D$3600, 3, FALSE)</f>
        <v>414</v>
      </c>
      <c r="BI492" s="6">
        <f>VLOOKUP(A492, ALL_AP_DATA!$A$2:$E$3600, 5, FALSE)</f>
        <v>7973</v>
      </c>
      <c r="BJ492" s="6">
        <f t="shared" si="33"/>
        <v>11.571843251088534</v>
      </c>
      <c r="BK492" s="6">
        <f t="shared" si="38"/>
        <v>0.60087082728592167</v>
      </c>
    </row>
    <row r="493" spans="1:63" ht="15.75" customHeight="1" x14ac:dyDescent="0.25">
      <c r="A493" s="6" t="s">
        <v>441</v>
      </c>
      <c r="B493" s="6" t="s">
        <v>64</v>
      </c>
      <c r="C493" s="6">
        <v>18</v>
      </c>
      <c r="D493" s="6">
        <v>51</v>
      </c>
      <c r="E493" s="6">
        <v>18</v>
      </c>
      <c r="F493" s="6">
        <v>3812</v>
      </c>
      <c r="G493" s="6">
        <v>7.4099999999999999E-2</v>
      </c>
      <c r="H493" s="6">
        <v>0.35289999999999999</v>
      </c>
      <c r="I493" s="6">
        <v>0.43020000000000003</v>
      </c>
      <c r="Q493" s="6">
        <v>3</v>
      </c>
      <c r="R493" s="6">
        <v>7</v>
      </c>
      <c r="S493" s="6">
        <v>6</v>
      </c>
      <c r="T493" s="6">
        <v>1799</v>
      </c>
      <c r="U493" s="6">
        <v>1.0200000000000001E-2</v>
      </c>
      <c r="V493" s="6">
        <v>0.1176</v>
      </c>
      <c r="W493" s="6">
        <v>0.20300000000000001</v>
      </c>
      <c r="X493" s="6">
        <v>28</v>
      </c>
      <c r="Y493" s="6">
        <v>163</v>
      </c>
      <c r="Z493" s="6">
        <v>21</v>
      </c>
      <c r="AA493" s="6">
        <v>4721</v>
      </c>
      <c r="AB493" s="6">
        <v>0.2369</v>
      </c>
      <c r="AC493" s="6">
        <v>0.4118</v>
      </c>
      <c r="AD493" s="6">
        <v>0.53280000000000005</v>
      </c>
      <c r="AE493" s="6">
        <v>57</v>
      </c>
      <c r="AF493" s="6">
        <v>245</v>
      </c>
      <c r="AG493" s="6">
        <v>31</v>
      </c>
      <c r="AH493" s="6">
        <v>1605</v>
      </c>
      <c r="AI493" s="6">
        <v>0.35610000000000003</v>
      </c>
      <c r="AJ493" s="6">
        <v>0.60780000000000001</v>
      </c>
      <c r="AK493" s="6">
        <v>0.18110000000000001</v>
      </c>
      <c r="AT493" s="6">
        <f t="shared" si="27"/>
        <v>74.745098039215691</v>
      </c>
      <c r="AU493" s="6" t="str">
        <f t="shared" si="28"/>
        <v/>
      </c>
      <c r="AV493" s="6">
        <f t="shared" si="29"/>
        <v>257</v>
      </c>
      <c r="AW493" s="7">
        <f t="shared" si="30"/>
        <v>28.963190184049079</v>
      </c>
      <c r="AX493" s="6">
        <f t="shared" si="31"/>
        <v>6.5510204081632653</v>
      </c>
      <c r="AY493" s="6" t="str">
        <f t="shared" si="32"/>
        <v/>
      </c>
      <c r="BA493" s="6">
        <f>VLOOKUP(A493, ALL_AP_DATA!$A$2:$F$3600, 6, FALSE)</f>
        <v>688</v>
      </c>
      <c r="BB493" s="6" t="e">
        <f t="shared" ca="1" si="34"/>
        <v>#NAME?</v>
      </c>
      <c r="BC493" s="6">
        <f>VLOOKUP(A493,projmetadata!$A$2:$D$2036, 4, FALSE)</f>
        <v>86873</v>
      </c>
      <c r="BE493" s="9" t="e">
        <f t="shared" ca="1" si="35"/>
        <v>#NAME?</v>
      </c>
      <c r="BF493" s="6" t="e">
        <f t="shared" ca="1" si="36"/>
        <v>#NAME?</v>
      </c>
      <c r="BG493" s="6">
        <f t="shared" si="37"/>
        <v>0.10199947049140699</v>
      </c>
      <c r="BH493" s="6">
        <f>VLOOKUP(A493, ALL_AP_DATA!$A$2:$D$3600, 3, FALSE)</f>
        <v>327</v>
      </c>
      <c r="BI493" s="6">
        <f>VLOOKUP(A493, ALL_AP_DATA!$A$2:$E$3600, 5, FALSE)</f>
        <v>8861</v>
      </c>
      <c r="BJ493" s="6">
        <f t="shared" si="33"/>
        <v>12.87936046511628</v>
      </c>
      <c r="BK493" s="6">
        <f t="shared" si="38"/>
        <v>0.47529069767441862</v>
      </c>
    </row>
    <row r="494" spans="1:63" ht="15.75" customHeight="1" x14ac:dyDescent="0.25">
      <c r="A494" s="6" t="s">
        <v>1055</v>
      </c>
      <c r="B494" s="6" t="s">
        <v>64</v>
      </c>
      <c r="C494" s="6">
        <v>35</v>
      </c>
      <c r="D494" s="6">
        <v>137</v>
      </c>
      <c r="E494" s="6">
        <v>57</v>
      </c>
      <c r="F494" s="6">
        <v>3006</v>
      </c>
      <c r="G494" s="6">
        <v>6.7000000000000004E-2</v>
      </c>
      <c r="H494" s="6">
        <v>0.19589999999999999</v>
      </c>
      <c r="I494" s="6">
        <v>0.1158</v>
      </c>
      <c r="Q494" s="6">
        <v>22</v>
      </c>
      <c r="R494" s="6">
        <v>65</v>
      </c>
      <c r="S494" s="6">
        <v>100</v>
      </c>
      <c r="T494" s="6">
        <v>9403</v>
      </c>
      <c r="U494" s="6">
        <v>3.1800000000000002E-2</v>
      </c>
      <c r="V494" s="6">
        <v>0.34360000000000002</v>
      </c>
      <c r="W494" s="6">
        <v>0.36220000000000002</v>
      </c>
      <c r="X494" s="6">
        <v>45</v>
      </c>
      <c r="Y494" s="6">
        <v>337</v>
      </c>
      <c r="Z494" s="6">
        <v>66</v>
      </c>
      <c r="AA494" s="6">
        <v>2598</v>
      </c>
      <c r="AB494" s="6">
        <v>0.1648</v>
      </c>
      <c r="AC494" s="6">
        <v>0.2268</v>
      </c>
      <c r="AD494" s="6">
        <v>0.10009999999999999</v>
      </c>
      <c r="AE494" s="6">
        <v>207</v>
      </c>
      <c r="AF494" s="6">
        <v>929</v>
      </c>
      <c r="AG494" s="6">
        <v>239</v>
      </c>
      <c r="AH494" s="6">
        <v>18100</v>
      </c>
      <c r="AI494" s="6">
        <v>0.45429999999999998</v>
      </c>
      <c r="AJ494" s="6">
        <v>0.82130000000000003</v>
      </c>
      <c r="AK494" s="6">
        <v>0.69720000000000004</v>
      </c>
      <c r="AT494" s="6">
        <f t="shared" si="27"/>
        <v>21.941605839416059</v>
      </c>
      <c r="AU494" s="6" t="str">
        <f t="shared" si="28"/>
        <v/>
      </c>
      <c r="AV494" s="6">
        <f t="shared" si="29"/>
        <v>144.66153846153847</v>
      </c>
      <c r="AW494" s="7">
        <f t="shared" si="30"/>
        <v>7.7091988130563802</v>
      </c>
      <c r="AX494" s="6">
        <f t="shared" si="31"/>
        <v>19.483315392895587</v>
      </c>
      <c r="AY494" s="6" t="str">
        <f t="shared" si="32"/>
        <v/>
      </c>
      <c r="BA494" s="6">
        <f>VLOOKUP(A494, ALL_AP_DATA!$A$2:$F$3600, 6, FALSE)</f>
        <v>2045</v>
      </c>
      <c r="BB494" s="6" t="e">
        <f t="shared" ca="1" si="34"/>
        <v>#NAME?</v>
      </c>
      <c r="BC494" s="6">
        <f>VLOOKUP(A494,projmetadata!$A$2:$D$2036, 4, FALSE)</f>
        <v>250052</v>
      </c>
      <c r="BE494" s="9" t="e">
        <f t="shared" ca="1" si="35"/>
        <v>#NAME?</v>
      </c>
      <c r="BF494" s="6" t="e">
        <f t="shared" ca="1" si="36"/>
        <v>#NAME?</v>
      </c>
      <c r="BG494" s="6">
        <f t="shared" si="37"/>
        <v>0.10382640410794555</v>
      </c>
      <c r="BH494" s="6">
        <f>VLOOKUP(A494, ALL_AP_DATA!$A$2:$D$3600, 3, FALSE)</f>
        <v>1145</v>
      </c>
      <c r="BI494" s="6">
        <f>VLOOKUP(A494, ALL_AP_DATA!$A$2:$E$3600, 5, FALSE)</f>
        <v>25962</v>
      </c>
      <c r="BJ494" s="6">
        <f t="shared" si="33"/>
        <v>12.695354523227383</v>
      </c>
      <c r="BK494" s="6">
        <f t="shared" si="38"/>
        <v>0.55990220048899753</v>
      </c>
    </row>
    <row r="495" spans="1:63" ht="15.75" customHeight="1" x14ac:dyDescent="0.25">
      <c r="A495" s="6" t="s">
        <v>380</v>
      </c>
      <c r="B495" s="6" t="s">
        <v>64</v>
      </c>
      <c r="C495" s="6">
        <v>12</v>
      </c>
      <c r="D495" s="6">
        <v>103</v>
      </c>
      <c r="E495" s="6">
        <v>39</v>
      </c>
      <c r="F495" s="6">
        <v>1801</v>
      </c>
      <c r="G495" s="6">
        <v>0.14630000000000001</v>
      </c>
      <c r="H495" s="6">
        <v>0.44319999999999998</v>
      </c>
      <c r="I495" s="6">
        <v>0.20710000000000001</v>
      </c>
      <c r="J495" s="6">
        <v>1</v>
      </c>
      <c r="K495" s="6">
        <v>13</v>
      </c>
      <c r="L495" s="6">
        <v>7</v>
      </c>
      <c r="M495" s="6">
        <v>1717</v>
      </c>
      <c r="N495" s="6">
        <v>1.8499999999999999E-2</v>
      </c>
      <c r="O495" s="6">
        <v>7.9500000000000001E-2</v>
      </c>
      <c r="P495" s="6">
        <v>0.19750000000000001</v>
      </c>
      <c r="Q495" s="6">
        <v>13</v>
      </c>
      <c r="R495" s="6">
        <v>74</v>
      </c>
      <c r="S495" s="6">
        <v>50</v>
      </c>
      <c r="T495" s="6">
        <v>6267</v>
      </c>
      <c r="U495" s="6">
        <v>0.1051</v>
      </c>
      <c r="V495" s="6">
        <v>0.56820000000000004</v>
      </c>
      <c r="W495" s="6">
        <v>0.7208</v>
      </c>
      <c r="X495" s="6">
        <v>20</v>
      </c>
      <c r="Y495" s="6">
        <v>160</v>
      </c>
      <c r="Z495" s="6">
        <v>46</v>
      </c>
      <c r="AA495" s="6">
        <v>1808</v>
      </c>
      <c r="AB495" s="6">
        <v>0.2273</v>
      </c>
      <c r="AC495" s="6">
        <v>0.52270000000000005</v>
      </c>
      <c r="AD495" s="6">
        <v>0.2079</v>
      </c>
      <c r="AE495" s="6">
        <v>60</v>
      </c>
      <c r="AF495" s="6">
        <v>364</v>
      </c>
      <c r="AG495" s="6">
        <v>75</v>
      </c>
      <c r="AH495" s="6">
        <v>4861</v>
      </c>
      <c r="AI495" s="6">
        <v>0.51700000000000002</v>
      </c>
      <c r="AJ495" s="6">
        <v>0.85229999999999995</v>
      </c>
      <c r="AK495" s="6">
        <v>0.55910000000000004</v>
      </c>
      <c r="AT495" s="6">
        <f t="shared" si="27"/>
        <v>17.485436893203882</v>
      </c>
      <c r="AU495" s="6">
        <f t="shared" si="28"/>
        <v>132.07692307692307</v>
      </c>
      <c r="AV495" s="6">
        <f t="shared" si="29"/>
        <v>84.689189189189193</v>
      </c>
      <c r="AW495" s="7">
        <f t="shared" si="30"/>
        <v>11.3</v>
      </c>
      <c r="AX495" s="6">
        <f t="shared" si="31"/>
        <v>13.354395604395604</v>
      </c>
      <c r="AY495" s="6" t="str">
        <f t="shared" si="32"/>
        <v/>
      </c>
      <c r="BA495" s="6">
        <f>VLOOKUP(A495, ALL_AP_DATA!$A$2:$F$3600, 6, FALSE)</f>
        <v>704</v>
      </c>
      <c r="BB495" s="6" t="e">
        <f t="shared" ca="1" si="34"/>
        <v>#NAME?</v>
      </c>
      <c r="BC495" s="6">
        <f>VLOOKUP(A495,projmetadata!$A$2:$D$2036, 4, FALSE)</f>
        <v>82896</v>
      </c>
      <c r="BE495" s="9" t="e">
        <f t="shared" ca="1" si="35"/>
        <v>#NAME?</v>
      </c>
      <c r="BF495" s="6" t="e">
        <f t="shared" ca="1" si="36"/>
        <v>#NAME?</v>
      </c>
      <c r="BG495" s="6">
        <f t="shared" si="37"/>
        <v>0.10489046516116579</v>
      </c>
      <c r="BH495" s="6">
        <f>VLOOKUP(A495, ALL_AP_DATA!$A$2:$D$3600, 3, FALSE)</f>
        <v>481</v>
      </c>
      <c r="BI495" s="6">
        <f>VLOOKUP(A495, ALL_AP_DATA!$A$2:$E$3600, 5, FALSE)</f>
        <v>8695</v>
      </c>
      <c r="BJ495" s="6">
        <f t="shared" si="33"/>
        <v>12.350852272727273</v>
      </c>
      <c r="BK495" s="6">
        <f t="shared" si="38"/>
        <v>0.68323863636363635</v>
      </c>
    </row>
    <row r="496" spans="1:63" ht="15.75" customHeight="1" x14ac:dyDescent="0.25">
      <c r="A496" s="6" t="s">
        <v>1474</v>
      </c>
      <c r="B496" s="6" t="s">
        <v>64</v>
      </c>
      <c r="C496" s="6">
        <v>10</v>
      </c>
      <c r="D496" s="6">
        <v>82</v>
      </c>
      <c r="E496" s="6">
        <v>20</v>
      </c>
      <c r="F496" s="6">
        <v>466</v>
      </c>
      <c r="G496" s="6">
        <v>0.15049999999999999</v>
      </c>
      <c r="H496" s="6">
        <v>0.86960000000000004</v>
      </c>
      <c r="I496" s="6">
        <v>0.1784</v>
      </c>
      <c r="Q496" s="6">
        <v>5</v>
      </c>
      <c r="R496" s="6">
        <v>26</v>
      </c>
      <c r="S496" s="6">
        <v>16</v>
      </c>
      <c r="T496" s="6">
        <v>1819</v>
      </c>
      <c r="U496" s="6">
        <v>4.7699999999999999E-2</v>
      </c>
      <c r="V496" s="6">
        <v>0.69569999999999999</v>
      </c>
      <c r="W496" s="6">
        <v>0.69640000000000002</v>
      </c>
      <c r="X496" s="6">
        <v>10</v>
      </c>
      <c r="Y496" s="6">
        <v>105</v>
      </c>
      <c r="Z496" s="6">
        <v>19</v>
      </c>
      <c r="AA496" s="6">
        <v>666</v>
      </c>
      <c r="AB496" s="6">
        <v>0.19270000000000001</v>
      </c>
      <c r="AC496" s="6">
        <v>0.82609999999999995</v>
      </c>
      <c r="AD496" s="6">
        <v>0.255</v>
      </c>
      <c r="AE496" s="6">
        <v>28</v>
      </c>
      <c r="AF496" s="6">
        <v>128</v>
      </c>
      <c r="AG496" s="6">
        <v>16</v>
      </c>
      <c r="AH496" s="6">
        <v>407</v>
      </c>
      <c r="AI496" s="6">
        <v>0.2349</v>
      </c>
      <c r="AJ496" s="6">
        <v>0.69569999999999999</v>
      </c>
      <c r="AK496" s="6">
        <v>0.15579999999999999</v>
      </c>
      <c r="AT496" s="6">
        <f t="shared" si="27"/>
        <v>5.6829268292682924</v>
      </c>
      <c r="AU496" s="6" t="str">
        <f t="shared" si="28"/>
        <v/>
      </c>
      <c r="AV496" s="6">
        <f t="shared" si="29"/>
        <v>69.961538461538467</v>
      </c>
      <c r="AW496" s="7">
        <f t="shared" si="30"/>
        <v>6.3428571428571425</v>
      </c>
      <c r="AX496" s="6">
        <f t="shared" si="31"/>
        <v>3.1796875</v>
      </c>
      <c r="AY496" s="6" t="str">
        <f t="shared" si="32"/>
        <v/>
      </c>
      <c r="BA496" s="6">
        <f>VLOOKUP(A496, ALL_AP_DATA!$A$2:$F$3600, 6, FALSE)</f>
        <v>545</v>
      </c>
      <c r="BB496" s="6" t="e">
        <f t="shared" ca="1" si="34"/>
        <v>#NAME?</v>
      </c>
      <c r="BC496" s="6">
        <f>VLOOKUP(A496,projmetadata!$A$2:$D$2036, 4, FALSE)</f>
        <v>24860</v>
      </c>
      <c r="BE496" s="9" t="e">
        <f t="shared" ca="1" si="35"/>
        <v>#NAME?</v>
      </c>
      <c r="BF496" s="6" t="e">
        <f t="shared" ca="1" si="36"/>
        <v>#NAME?</v>
      </c>
      <c r="BG496" s="6">
        <f t="shared" si="37"/>
        <v>0.10506838294448914</v>
      </c>
      <c r="BH496" s="6">
        <f>VLOOKUP(A496, ALL_AP_DATA!$A$2:$D$3600, 3, FALSE)</f>
        <v>205</v>
      </c>
      <c r="BI496" s="6">
        <f>VLOOKUP(A496, ALL_AP_DATA!$A$2:$E$3600, 5, FALSE)</f>
        <v>2612</v>
      </c>
      <c r="BJ496" s="6">
        <f t="shared" si="33"/>
        <v>4.7926605504587156</v>
      </c>
      <c r="BK496" s="6">
        <f t="shared" si="38"/>
        <v>0.37614678899082571</v>
      </c>
    </row>
    <row r="497" spans="1:63" ht="15.75" customHeight="1" x14ac:dyDescent="0.25">
      <c r="A497" s="6" t="s">
        <v>1397</v>
      </c>
      <c r="B497" s="6" t="s">
        <v>64</v>
      </c>
      <c r="C497" s="6">
        <v>8</v>
      </c>
      <c r="D497" s="6">
        <v>27</v>
      </c>
      <c r="E497" s="6">
        <v>12</v>
      </c>
      <c r="F497" s="6">
        <v>408</v>
      </c>
      <c r="G497" s="6">
        <v>0.13500000000000001</v>
      </c>
      <c r="H497" s="6">
        <v>0.33329999999999999</v>
      </c>
      <c r="I497" s="6">
        <v>0.2397</v>
      </c>
      <c r="Q497" s="6">
        <v>6</v>
      </c>
      <c r="R497" s="6">
        <v>22</v>
      </c>
      <c r="S497" s="6">
        <v>27</v>
      </c>
      <c r="T497" s="6">
        <v>1412</v>
      </c>
      <c r="U497" s="6">
        <v>0.11</v>
      </c>
      <c r="V497" s="6">
        <v>0.75</v>
      </c>
      <c r="W497" s="6">
        <v>0.8296</v>
      </c>
      <c r="X497" s="6">
        <v>13</v>
      </c>
      <c r="Y497" s="6">
        <v>70</v>
      </c>
      <c r="Z497" s="6">
        <v>26</v>
      </c>
      <c r="AA497" s="6">
        <v>994</v>
      </c>
      <c r="AB497" s="6">
        <v>0.35</v>
      </c>
      <c r="AC497" s="6">
        <v>0.72219999999999995</v>
      </c>
      <c r="AD497" s="6">
        <v>0.58399999999999996</v>
      </c>
      <c r="AE497" s="6">
        <v>8</v>
      </c>
      <c r="AF497" s="6">
        <v>41</v>
      </c>
      <c r="AG497" s="6">
        <v>15</v>
      </c>
      <c r="AH497" s="6">
        <v>379</v>
      </c>
      <c r="AI497" s="6">
        <v>0.20499999999999999</v>
      </c>
      <c r="AJ497" s="6">
        <v>0.41670000000000001</v>
      </c>
      <c r="AK497" s="6">
        <v>0.22270000000000001</v>
      </c>
      <c r="AL497" s="6">
        <v>1</v>
      </c>
      <c r="AM497" s="6">
        <v>19</v>
      </c>
      <c r="AN497" s="6">
        <v>27</v>
      </c>
      <c r="AO497" s="6">
        <v>1369</v>
      </c>
      <c r="AP497" s="6">
        <v>9.5000000000000001E-2</v>
      </c>
      <c r="AQ497" s="6">
        <v>0.75</v>
      </c>
      <c r="AR497" s="6">
        <v>0.80430000000000001</v>
      </c>
      <c r="AT497" s="6">
        <f t="shared" si="27"/>
        <v>15.111111111111111</v>
      </c>
      <c r="AU497" s="6" t="str">
        <f t="shared" si="28"/>
        <v/>
      </c>
      <c r="AV497" s="6">
        <f t="shared" si="29"/>
        <v>64.181818181818187</v>
      </c>
      <c r="AW497" s="7">
        <f t="shared" si="30"/>
        <v>14.2</v>
      </c>
      <c r="AX497" s="6">
        <f t="shared" si="31"/>
        <v>9.2439024390243905</v>
      </c>
      <c r="AY497" s="6">
        <f t="shared" si="32"/>
        <v>72.05263157894737</v>
      </c>
      <c r="BA497" s="6">
        <f>VLOOKUP(A497, ALL_AP_DATA!$A$2:$F$3600, 6, FALSE)</f>
        <v>200</v>
      </c>
      <c r="BB497" s="6" t="e">
        <f t="shared" ca="1" si="34"/>
        <v>#NAME?</v>
      </c>
      <c r="BC497" s="6">
        <f>VLOOKUP(A497,projmetadata!$A$2:$D$2036, 4, FALSE)</f>
        <v>16094</v>
      </c>
      <c r="BE497" s="9" t="e">
        <f t="shared" ca="1" si="35"/>
        <v>#NAME?</v>
      </c>
      <c r="BF497" s="6" t="e">
        <f t="shared" ca="1" si="36"/>
        <v>#NAME?</v>
      </c>
      <c r="BG497" s="6">
        <f t="shared" si="37"/>
        <v>0.10575369702994905</v>
      </c>
      <c r="BH497" s="6">
        <f>VLOOKUP(A497, ALL_AP_DATA!$A$2:$D$3600, 3, FALSE)</f>
        <v>106</v>
      </c>
      <c r="BI497" s="6">
        <f>VLOOKUP(A497, ALL_AP_DATA!$A$2:$E$3600, 5, FALSE)</f>
        <v>1702</v>
      </c>
      <c r="BJ497" s="6">
        <f t="shared" si="33"/>
        <v>8.51</v>
      </c>
      <c r="BK497" s="6">
        <f t="shared" si="38"/>
        <v>0.53</v>
      </c>
    </row>
    <row r="498" spans="1:63" ht="15.75" customHeight="1" x14ac:dyDescent="0.25">
      <c r="A498" s="6" t="s">
        <v>352</v>
      </c>
      <c r="B498" s="6" t="s">
        <v>64</v>
      </c>
      <c r="C498" s="6">
        <v>1</v>
      </c>
      <c r="D498" s="6">
        <v>2</v>
      </c>
      <c r="E498" s="6">
        <v>1</v>
      </c>
      <c r="F498" s="6">
        <v>31</v>
      </c>
      <c r="G498" s="6">
        <v>1.3100000000000001E-2</v>
      </c>
      <c r="H498" s="6">
        <v>0.16669999999999999</v>
      </c>
      <c r="I498" s="6">
        <v>3.1199999999999999E-2</v>
      </c>
      <c r="X498" s="6">
        <v>3</v>
      </c>
      <c r="Y498" s="6">
        <v>17</v>
      </c>
      <c r="Z498" s="6">
        <v>1</v>
      </c>
      <c r="AA498" s="6">
        <v>253</v>
      </c>
      <c r="AB498" s="6">
        <v>0.1111</v>
      </c>
      <c r="AC498" s="6">
        <v>0.16669999999999999</v>
      </c>
      <c r="AD498" s="6">
        <v>0.25480000000000003</v>
      </c>
      <c r="AE498" s="6">
        <v>19</v>
      </c>
      <c r="AF498" s="6">
        <v>72</v>
      </c>
      <c r="AG498" s="6">
        <v>6</v>
      </c>
      <c r="AH498" s="6">
        <v>679</v>
      </c>
      <c r="AI498" s="6">
        <v>0.47060000000000002</v>
      </c>
      <c r="AJ498" s="6">
        <v>1</v>
      </c>
      <c r="AK498" s="6">
        <v>0.68379999999999996</v>
      </c>
      <c r="AT498" s="6">
        <f t="shared" si="27"/>
        <v>15.5</v>
      </c>
      <c r="AU498" s="6" t="str">
        <f t="shared" si="28"/>
        <v/>
      </c>
      <c r="AV498" s="6" t="str">
        <f t="shared" si="29"/>
        <v/>
      </c>
      <c r="AW498" s="7">
        <f t="shared" si="30"/>
        <v>14.882352941176471</v>
      </c>
      <c r="AX498" s="6">
        <f t="shared" si="31"/>
        <v>9.4305555555555554</v>
      </c>
      <c r="AY498" s="6" t="str">
        <f t="shared" si="32"/>
        <v/>
      </c>
      <c r="BA498" s="6">
        <f>VLOOKUP(A498, ALL_AP_DATA!$A$2:$F$3600, 6, FALSE)</f>
        <v>153</v>
      </c>
      <c r="BB498" s="6" t="e">
        <f t="shared" ca="1" si="34"/>
        <v>#NAME?</v>
      </c>
      <c r="BC498" s="6">
        <f>VLOOKUP(A498,projmetadata!$A$2:$D$2036, 4, FALSE)</f>
        <v>9351</v>
      </c>
      <c r="BE498" s="9" t="e">
        <f t="shared" ca="1" si="35"/>
        <v>#NAME?</v>
      </c>
      <c r="BF498" s="6" t="e">
        <f t="shared" ca="1" si="36"/>
        <v>#NAME?</v>
      </c>
      <c r="BG498" s="6">
        <f t="shared" si="37"/>
        <v>0.10619185113891562</v>
      </c>
      <c r="BH498" s="6">
        <f>VLOOKUP(A498, ALL_AP_DATA!$A$2:$D$3600, 3, FALSE)</f>
        <v>76</v>
      </c>
      <c r="BI498" s="6">
        <f>VLOOKUP(A498, ALL_AP_DATA!$A$2:$E$3600, 5, FALSE)</f>
        <v>993</v>
      </c>
      <c r="BJ498" s="6">
        <f t="shared" si="33"/>
        <v>6.4901960784313726</v>
      </c>
      <c r="BK498" s="6">
        <f t="shared" si="38"/>
        <v>0.49673202614379086</v>
      </c>
    </row>
    <row r="499" spans="1:63" ht="15.75" customHeight="1" x14ac:dyDescent="0.25">
      <c r="A499" s="6" t="s">
        <v>1020</v>
      </c>
      <c r="B499" s="6" t="s">
        <v>64</v>
      </c>
      <c r="C499" s="6">
        <v>3</v>
      </c>
      <c r="D499" s="6">
        <v>27</v>
      </c>
      <c r="E499" s="6">
        <v>7</v>
      </c>
      <c r="F499" s="6">
        <v>397</v>
      </c>
      <c r="G499" s="6">
        <v>0.2571</v>
      </c>
      <c r="H499" s="6">
        <v>1</v>
      </c>
      <c r="I499" s="6">
        <v>0.35010000000000002</v>
      </c>
      <c r="AE499" s="6">
        <v>7</v>
      </c>
      <c r="AF499" s="6">
        <v>29</v>
      </c>
      <c r="AG499" s="6">
        <v>7</v>
      </c>
      <c r="AH499" s="6">
        <v>671</v>
      </c>
      <c r="AI499" s="6">
        <v>0.2762</v>
      </c>
      <c r="AJ499" s="6">
        <v>1</v>
      </c>
      <c r="AK499" s="6">
        <v>0.5917</v>
      </c>
      <c r="AT499" s="6">
        <f t="shared" si="27"/>
        <v>14.703703703703704</v>
      </c>
      <c r="AU499" s="6" t="str">
        <f t="shared" si="28"/>
        <v/>
      </c>
      <c r="AV499" s="6" t="str">
        <f t="shared" si="29"/>
        <v/>
      </c>
      <c r="AW499" s="7" t="str">
        <f t="shared" si="30"/>
        <v/>
      </c>
      <c r="AX499" s="6">
        <f t="shared" si="31"/>
        <v>23.137931034482758</v>
      </c>
      <c r="AY499" s="6" t="str">
        <f t="shared" si="32"/>
        <v/>
      </c>
      <c r="BA499" s="6">
        <f>VLOOKUP(A499, ALL_AP_DATA!$A$2:$F$3600, 6, FALSE)</f>
        <v>105</v>
      </c>
      <c r="BB499" s="6" t="e">
        <f t="shared" ca="1" si="34"/>
        <v>#NAME?</v>
      </c>
      <c r="BC499" s="6">
        <f>VLOOKUP(A499,projmetadata!$A$2:$D$2036, 4, FALSE)</f>
        <v>10582</v>
      </c>
      <c r="BE499" s="9" t="e">
        <f t="shared" ca="1" si="35"/>
        <v>#NAME?</v>
      </c>
      <c r="BF499" s="6" t="e">
        <f t="shared" ca="1" si="36"/>
        <v>#NAME?</v>
      </c>
      <c r="BG499" s="6">
        <f t="shared" si="37"/>
        <v>0.10716310716310716</v>
      </c>
      <c r="BH499" s="6">
        <f>VLOOKUP(A499, ALL_AP_DATA!$A$2:$D$3600, 3, FALSE)</f>
        <v>45</v>
      </c>
      <c r="BI499" s="6">
        <f>VLOOKUP(A499, ALL_AP_DATA!$A$2:$E$3600, 5, FALSE)</f>
        <v>1134</v>
      </c>
      <c r="BJ499" s="6">
        <f t="shared" si="33"/>
        <v>10.8</v>
      </c>
      <c r="BK499" s="6">
        <f t="shared" si="38"/>
        <v>0.42857142857142855</v>
      </c>
    </row>
    <row r="500" spans="1:63" ht="15.75" customHeight="1" x14ac:dyDescent="0.25">
      <c r="A500" s="6" t="s">
        <v>412</v>
      </c>
      <c r="B500" s="6" t="s">
        <v>64</v>
      </c>
      <c r="C500" s="6">
        <v>27</v>
      </c>
      <c r="D500" s="6">
        <v>209</v>
      </c>
      <c r="E500" s="6">
        <v>196</v>
      </c>
      <c r="F500" s="6">
        <v>6928</v>
      </c>
      <c r="G500" s="6">
        <v>9.2600000000000002E-2</v>
      </c>
      <c r="H500" s="6">
        <v>0.65769999999999995</v>
      </c>
      <c r="I500" s="6">
        <v>0.24979999999999999</v>
      </c>
      <c r="J500" s="6">
        <v>4</v>
      </c>
      <c r="K500" s="6">
        <v>46</v>
      </c>
      <c r="L500" s="6">
        <v>97</v>
      </c>
      <c r="M500" s="6">
        <v>4659</v>
      </c>
      <c r="N500" s="6">
        <v>2.0400000000000001E-2</v>
      </c>
      <c r="O500" s="6">
        <v>0.32550000000000001</v>
      </c>
      <c r="P500" s="6">
        <v>0.16800000000000001</v>
      </c>
      <c r="Q500" s="6">
        <v>37</v>
      </c>
      <c r="R500" s="6">
        <v>152</v>
      </c>
      <c r="S500" s="6">
        <v>195</v>
      </c>
      <c r="T500" s="6">
        <v>15738</v>
      </c>
      <c r="U500" s="6">
        <v>6.7299999999999999E-2</v>
      </c>
      <c r="V500" s="6">
        <v>0.65439999999999998</v>
      </c>
      <c r="W500" s="6">
        <v>0.56740000000000002</v>
      </c>
      <c r="X500" s="6">
        <v>92</v>
      </c>
      <c r="Y500" s="6">
        <v>617</v>
      </c>
      <c r="Z500" s="6">
        <v>252</v>
      </c>
      <c r="AA500" s="6">
        <v>15448</v>
      </c>
      <c r="AB500" s="6">
        <v>0.27329999999999999</v>
      </c>
      <c r="AC500" s="6">
        <v>0.84560000000000002</v>
      </c>
      <c r="AD500" s="6">
        <v>0.55700000000000005</v>
      </c>
      <c r="AE500" s="6">
        <v>257</v>
      </c>
      <c r="AF500" s="6">
        <v>1105</v>
      </c>
      <c r="AG500" s="6">
        <v>263</v>
      </c>
      <c r="AH500" s="6">
        <v>18480</v>
      </c>
      <c r="AI500" s="6">
        <v>0.4894</v>
      </c>
      <c r="AJ500" s="6">
        <v>0.88260000000000005</v>
      </c>
      <c r="AK500" s="6">
        <v>0.6663</v>
      </c>
      <c r="AL500" s="6">
        <v>5</v>
      </c>
      <c r="AM500" s="6">
        <v>71</v>
      </c>
      <c r="AN500" s="6">
        <v>127</v>
      </c>
      <c r="AO500" s="6">
        <v>7941</v>
      </c>
      <c r="AP500" s="6">
        <v>3.1399999999999997E-2</v>
      </c>
      <c r="AQ500" s="6">
        <v>0.42620000000000002</v>
      </c>
      <c r="AR500" s="6">
        <v>0.2863</v>
      </c>
      <c r="AT500" s="6">
        <f t="shared" si="27"/>
        <v>33.148325358851672</v>
      </c>
      <c r="AU500" s="6">
        <f t="shared" si="28"/>
        <v>101.28260869565217</v>
      </c>
      <c r="AV500" s="6">
        <f t="shared" si="29"/>
        <v>103.53947368421052</v>
      </c>
      <c r="AW500" s="7">
        <f t="shared" si="30"/>
        <v>25.037277147487845</v>
      </c>
      <c r="AX500" s="6">
        <f t="shared" si="31"/>
        <v>16.72398190045249</v>
      </c>
      <c r="AY500" s="6">
        <f t="shared" si="32"/>
        <v>111.84507042253522</v>
      </c>
      <c r="BA500" s="6">
        <f>VLOOKUP(A500, ALL_AP_DATA!$A$2:$F$3600, 6, FALSE)</f>
        <v>2258</v>
      </c>
      <c r="BB500" s="6" t="e">
        <f t="shared" ca="1" si="34"/>
        <v>#NAME?</v>
      </c>
      <c r="BC500" s="6">
        <f>VLOOKUP(A500,projmetadata!$A$2:$D$2036, 4, FALSE)</f>
        <v>258129</v>
      </c>
      <c r="BE500" s="9" t="e">
        <f t="shared" ca="1" si="35"/>
        <v>#NAME?</v>
      </c>
      <c r="BF500" s="6" t="e">
        <f t="shared" ca="1" si="36"/>
        <v>#NAME?</v>
      </c>
      <c r="BG500" s="6">
        <f t="shared" si="37"/>
        <v>0.10745015089354548</v>
      </c>
      <c r="BH500" s="6">
        <f>VLOOKUP(A500, ALL_AP_DATA!$A$2:$D$3600, 3, FALSE)</f>
        <v>1351</v>
      </c>
      <c r="BI500" s="6">
        <f>VLOOKUP(A500, ALL_AP_DATA!$A$2:$E$3600, 5, FALSE)</f>
        <v>27736</v>
      </c>
      <c r="BJ500" s="6">
        <f t="shared" si="33"/>
        <v>12.283436669619132</v>
      </c>
      <c r="BK500" s="6">
        <f t="shared" si="38"/>
        <v>0.59831709477413642</v>
      </c>
    </row>
    <row r="501" spans="1:63" ht="15.75" customHeight="1" x14ac:dyDescent="0.25">
      <c r="A501" s="6" t="s">
        <v>520</v>
      </c>
      <c r="B501" s="6" t="s">
        <v>64</v>
      </c>
      <c r="C501" s="6">
        <v>3</v>
      </c>
      <c r="D501" s="6">
        <v>46</v>
      </c>
      <c r="E501" s="6">
        <v>17</v>
      </c>
      <c r="F501" s="6">
        <v>459</v>
      </c>
      <c r="G501" s="6">
        <v>0.31940000000000002</v>
      </c>
      <c r="H501" s="6">
        <v>0.42499999999999999</v>
      </c>
      <c r="I501" s="6">
        <v>0.1764</v>
      </c>
      <c r="Q501" s="6">
        <v>4</v>
      </c>
      <c r="R501" s="6">
        <v>22</v>
      </c>
      <c r="S501" s="6">
        <v>29</v>
      </c>
      <c r="T501" s="6">
        <v>2233</v>
      </c>
      <c r="U501" s="6">
        <v>0.15279999999999999</v>
      </c>
      <c r="V501" s="6">
        <v>0.72499999999999998</v>
      </c>
      <c r="W501" s="6">
        <v>0.85819999999999996</v>
      </c>
      <c r="X501" s="6">
        <v>4</v>
      </c>
      <c r="Y501" s="6">
        <v>44</v>
      </c>
      <c r="Z501" s="6">
        <v>32</v>
      </c>
      <c r="AA501" s="6">
        <v>1042</v>
      </c>
      <c r="AB501" s="6">
        <v>0.30559999999999998</v>
      </c>
      <c r="AC501" s="6">
        <v>0.8</v>
      </c>
      <c r="AD501" s="6">
        <v>0.40050000000000002</v>
      </c>
      <c r="AE501" s="6">
        <v>9</v>
      </c>
      <c r="AF501" s="6">
        <v>51</v>
      </c>
      <c r="AG501" s="6">
        <v>12</v>
      </c>
      <c r="AH501" s="6">
        <v>294</v>
      </c>
      <c r="AI501" s="6">
        <v>0.35420000000000001</v>
      </c>
      <c r="AJ501" s="6">
        <v>0.3</v>
      </c>
      <c r="AK501" s="6">
        <v>0.113</v>
      </c>
      <c r="AT501" s="6">
        <f t="shared" si="27"/>
        <v>9.9782608695652169</v>
      </c>
      <c r="AU501" s="6" t="str">
        <f t="shared" si="28"/>
        <v/>
      </c>
      <c r="AV501" s="6">
        <f t="shared" si="29"/>
        <v>101.5</v>
      </c>
      <c r="AW501" s="7">
        <f t="shared" si="30"/>
        <v>23.681818181818183</v>
      </c>
      <c r="AX501" s="6">
        <f t="shared" si="31"/>
        <v>5.7647058823529411</v>
      </c>
      <c r="AY501" s="6" t="str">
        <f t="shared" si="32"/>
        <v/>
      </c>
      <c r="BA501" s="6">
        <f>VLOOKUP(A501, ALL_AP_DATA!$A$2:$F$3600, 6, FALSE)</f>
        <v>144</v>
      </c>
      <c r="BB501" s="6" t="e">
        <f t="shared" ca="1" si="34"/>
        <v>#NAME?</v>
      </c>
      <c r="BC501" s="6">
        <f>VLOOKUP(A501,projmetadata!$A$2:$D$2036, 4, FALSE)</f>
        <v>24029</v>
      </c>
      <c r="BE501" s="9" t="e">
        <f t="shared" ca="1" si="35"/>
        <v>#NAME?</v>
      </c>
      <c r="BF501" s="6" t="e">
        <f t="shared" ca="1" si="36"/>
        <v>#NAME?</v>
      </c>
      <c r="BG501" s="6">
        <f t="shared" si="37"/>
        <v>0.1082858212992634</v>
      </c>
      <c r="BH501" s="6">
        <f>VLOOKUP(A501, ALL_AP_DATA!$A$2:$D$3600, 3, FALSE)</f>
        <v>97</v>
      </c>
      <c r="BI501" s="6">
        <f>VLOOKUP(A501, ALL_AP_DATA!$A$2:$E$3600, 5, FALSE)</f>
        <v>2602</v>
      </c>
      <c r="BJ501" s="6">
        <f t="shared" si="33"/>
        <v>18.069444444444443</v>
      </c>
      <c r="BK501" s="6">
        <f t="shared" si="38"/>
        <v>0.67361111111111116</v>
      </c>
    </row>
    <row r="502" spans="1:63" ht="15.75" customHeight="1" x14ac:dyDescent="0.25">
      <c r="A502" s="6" t="s">
        <v>1026</v>
      </c>
      <c r="B502" s="6" t="s">
        <v>64</v>
      </c>
      <c r="C502" s="6">
        <v>7</v>
      </c>
      <c r="D502" s="6">
        <v>29</v>
      </c>
      <c r="E502" s="6">
        <v>6</v>
      </c>
      <c r="F502" s="6">
        <v>146</v>
      </c>
      <c r="G502" s="6">
        <v>5.3199999999999997E-2</v>
      </c>
      <c r="H502" s="6">
        <v>0.21429999999999999</v>
      </c>
      <c r="I502" s="6">
        <v>3.7699999999999997E-2</v>
      </c>
      <c r="Q502" s="6">
        <v>3</v>
      </c>
      <c r="R502" s="6">
        <v>17</v>
      </c>
      <c r="S502" s="6">
        <v>11</v>
      </c>
      <c r="T502" s="6">
        <v>607</v>
      </c>
      <c r="U502" s="6">
        <v>3.1199999999999999E-2</v>
      </c>
      <c r="V502" s="6">
        <v>0.39290000000000003</v>
      </c>
      <c r="W502" s="6">
        <v>0.15679999999999999</v>
      </c>
      <c r="X502" s="6">
        <v>18</v>
      </c>
      <c r="Y502" s="6">
        <v>113</v>
      </c>
      <c r="Z502" s="6">
        <v>15</v>
      </c>
      <c r="AA502" s="6">
        <v>676</v>
      </c>
      <c r="AB502" s="6">
        <v>0.20730000000000001</v>
      </c>
      <c r="AC502" s="6">
        <v>0.53569999999999995</v>
      </c>
      <c r="AD502" s="6">
        <v>0.17460000000000001</v>
      </c>
      <c r="AE502" s="6">
        <v>37</v>
      </c>
      <c r="AF502" s="6">
        <v>128</v>
      </c>
      <c r="AG502" s="6">
        <v>20</v>
      </c>
      <c r="AH502" s="6">
        <v>1598</v>
      </c>
      <c r="AI502" s="6">
        <v>0.2349</v>
      </c>
      <c r="AJ502" s="6">
        <v>0.71430000000000005</v>
      </c>
      <c r="AK502" s="6">
        <v>0.4128</v>
      </c>
      <c r="AT502" s="6">
        <f t="shared" si="27"/>
        <v>5.0344827586206895</v>
      </c>
      <c r="AU502" s="6" t="str">
        <f t="shared" si="28"/>
        <v/>
      </c>
      <c r="AV502" s="6">
        <f t="shared" si="29"/>
        <v>35.705882352941174</v>
      </c>
      <c r="AW502" s="7">
        <f t="shared" si="30"/>
        <v>5.9823008849557526</v>
      </c>
      <c r="AX502" s="6">
        <f t="shared" si="31"/>
        <v>12.484375</v>
      </c>
      <c r="AY502" s="6" t="str">
        <f t="shared" si="32"/>
        <v/>
      </c>
      <c r="BA502" s="6">
        <f>VLOOKUP(A502, ALL_AP_DATA!$A$2:$F$3600, 6, FALSE)</f>
        <v>545</v>
      </c>
      <c r="BB502" s="6" t="e">
        <f t="shared" ca="1" si="34"/>
        <v>#NAME?</v>
      </c>
      <c r="BC502" s="6">
        <f>VLOOKUP(A502,projmetadata!$A$2:$D$2036, 4, FALSE)</f>
        <v>35639</v>
      </c>
      <c r="BE502" s="9" t="e">
        <f t="shared" ca="1" si="35"/>
        <v>#NAME?</v>
      </c>
      <c r="BF502" s="6" t="e">
        <f t="shared" ca="1" si="36"/>
        <v>#NAME?</v>
      </c>
      <c r="BG502" s="6">
        <f t="shared" si="37"/>
        <v>0.10861696456129522</v>
      </c>
      <c r="BH502" s="6">
        <f>VLOOKUP(A502, ALL_AP_DATA!$A$2:$D$3600, 3, FALSE)</f>
        <v>209</v>
      </c>
      <c r="BI502" s="6">
        <f>VLOOKUP(A502, ALL_AP_DATA!$A$2:$E$3600, 5, FALSE)</f>
        <v>3871</v>
      </c>
      <c r="BJ502" s="6">
        <f t="shared" si="33"/>
        <v>7.1027522935779812</v>
      </c>
      <c r="BK502" s="6">
        <f t="shared" si="38"/>
        <v>0.38348623853211011</v>
      </c>
    </row>
    <row r="503" spans="1:63" ht="15.75" customHeight="1" x14ac:dyDescent="0.25">
      <c r="A503" s="6" t="s">
        <v>1291</v>
      </c>
      <c r="B503" s="6" t="s">
        <v>64</v>
      </c>
      <c r="Q503" s="6">
        <v>1</v>
      </c>
      <c r="R503" s="6">
        <v>5</v>
      </c>
      <c r="S503" s="6">
        <v>2</v>
      </c>
      <c r="T503" s="6">
        <v>240</v>
      </c>
      <c r="U503" s="6">
        <v>3.0700000000000002E-2</v>
      </c>
      <c r="V503" s="6">
        <v>0.33329999999999999</v>
      </c>
      <c r="W503" s="6">
        <v>0.61380000000000001</v>
      </c>
      <c r="AT503" s="6" t="str">
        <f t="shared" si="27"/>
        <v/>
      </c>
      <c r="AU503" s="6" t="str">
        <f t="shared" si="28"/>
        <v/>
      </c>
      <c r="AV503" s="6">
        <f t="shared" si="29"/>
        <v>48</v>
      </c>
      <c r="AW503" s="7" t="str">
        <f t="shared" si="30"/>
        <v/>
      </c>
      <c r="AX503" s="6" t="str">
        <f t="shared" si="31"/>
        <v/>
      </c>
      <c r="AY503" s="6" t="str">
        <f t="shared" si="32"/>
        <v/>
      </c>
      <c r="BA503" s="6">
        <f>VLOOKUP(A503, ALL_AP_DATA!$A$2:$F$3600, 6, FALSE)</f>
        <v>163</v>
      </c>
      <c r="BB503" s="6" t="e">
        <f t="shared" ca="1" si="34"/>
        <v>#NAME?</v>
      </c>
      <c r="BC503" s="6">
        <f>VLOOKUP(A503,projmetadata!$A$2:$D$2036, 4, FALSE)</f>
        <v>3575</v>
      </c>
      <c r="BE503" s="9" t="e">
        <f t="shared" ca="1" si="35"/>
        <v>#NAME?</v>
      </c>
      <c r="BF503" s="6" t="e">
        <f t="shared" ca="1" si="36"/>
        <v>#NAME?</v>
      </c>
      <c r="BG503" s="6">
        <f t="shared" si="37"/>
        <v>0.10937062937062937</v>
      </c>
      <c r="BH503" s="6">
        <f>VLOOKUP(A503, ALL_AP_DATA!$A$2:$D$3600, 3, FALSE)</f>
        <v>5</v>
      </c>
      <c r="BI503" s="6">
        <f>VLOOKUP(A503, ALL_AP_DATA!$A$2:$E$3600, 5, FALSE)</f>
        <v>391</v>
      </c>
      <c r="BJ503" s="6">
        <f t="shared" si="33"/>
        <v>2.3987730061349692</v>
      </c>
      <c r="BK503" s="6">
        <f t="shared" si="38"/>
        <v>3.0674846625766871E-2</v>
      </c>
    </row>
    <row r="504" spans="1:63" ht="15.75" customHeight="1" x14ac:dyDescent="0.25">
      <c r="A504" s="6" t="s">
        <v>227</v>
      </c>
      <c r="B504" s="6" t="s">
        <v>64</v>
      </c>
      <c r="C504" s="6">
        <v>3</v>
      </c>
      <c r="D504" s="6">
        <v>8</v>
      </c>
      <c r="E504" s="6">
        <v>1</v>
      </c>
      <c r="F504" s="6">
        <v>5</v>
      </c>
      <c r="G504" s="6">
        <v>5.2999999999999999E-2</v>
      </c>
      <c r="H504" s="6">
        <v>5.5599999999999997E-2</v>
      </c>
      <c r="I504" s="6">
        <v>3.5000000000000001E-3</v>
      </c>
      <c r="Q504" s="6">
        <v>2</v>
      </c>
      <c r="R504" s="6">
        <v>9</v>
      </c>
      <c r="S504" s="6">
        <v>14</v>
      </c>
      <c r="T504" s="6">
        <v>666</v>
      </c>
      <c r="U504" s="6">
        <v>5.96E-2</v>
      </c>
      <c r="V504" s="6">
        <v>0.77780000000000005</v>
      </c>
      <c r="W504" s="6">
        <v>0.46279999999999999</v>
      </c>
      <c r="X504" s="6">
        <v>14</v>
      </c>
      <c r="Y504" s="6">
        <v>67</v>
      </c>
      <c r="Z504" s="6">
        <v>16</v>
      </c>
      <c r="AA504" s="6">
        <v>731</v>
      </c>
      <c r="AB504" s="6">
        <v>0.44369999999999998</v>
      </c>
      <c r="AC504" s="6">
        <v>0.88890000000000002</v>
      </c>
      <c r="AD504" s="6">
        <v>0.50800000000000001</v>
      </c>
      <c r="AE504" s="6">
        <v>18</v>
      </c>
      <c r="AF504" s="6">
        <v>54</v>
      </c>
      <c r="AG504" s="6">
        <v>13</v>
      </c>
      <c r="AH504" s="6">
        <v>672</v>
      </c>
      <c r="AI504" s="6">
        <v>0.35759999999999997</v>
      </c>
      <c r="AJ504" s="6">
        <v>0.72219999999999995</v>
      </c>
      <c r="AK504" s="6">
        <v>0.46700000000000003</v>
      </c>
      <c r="AT504" s="6">
        <f t="shared" si="27"/>
        <v>0.625</v>
      </c>
      <c r="AU504" s="6" t="str">
        <f t="shared" si="28"/>
        <v/>
      </c>
      <c r="AV504" s="6">
        <f t="shared" si="29"/>
        <v>74</v>
      </c>
      <c r="AW504" s="7">
        <f t="shared" si="30"/>
        <v>10.91044776119403</v>
      </c>
      <c r="AX504" s="6">
        <f t="shared" si="31"/>
        <v>12.444444444444445</v>
      </c>
      <c r="AY504" s="6" t="str">
        <f t="shared" si="32"/>
        <v/>
      </c>
      <c r="BA504" s="6">
        <f>VLOOKUP(A504, ALL_AP_DATA!$A$2:$F$3600, 6, FALSE)</f>
        <v>151</v>
      </c>
      <c r="BB504" s="6" t="e">
        <f t="shared" ca="1" si="34"/>
        <v>#NAME?</v>
      </c>
      <c r="BC504" s="6">
        <f>VLOOKUP(A504,projmetadata!$A$2:$D$2036, 4, FALSE)</f>
        <v>13061</v>
      </c>
      <c r="BE504" s="9" t="e">
        <f t="shared" ca="1" si="35"/>
        <v>#NAME?</v>
      </c>
      <c r="BF504" s="6" t="e">
        <f t="shared" ca="1" si="36"/>
        <v>#NAME?</v>
      </c>
      <c r="BG504" s="6">
        <f t="shared" si="37"/>
        <v>0.11017533113850395</v>
      </c>
      <c r="BH504" s="6">
        <f>VLOOKUP(A504, ALL_AP_DATA!$A$2:$D$3600, 3, FALSE)</f>
        <v>98</v>
      </c>
      <c r="BI504" s="6">
        <f>VLOOKUP(A504, ALL_AP_DATA!$A$2:$E$3600, 5, FALSE)</f>
        <v>1439</v>
      </c>
      <c r="BJ504" s="6">
        <f t="shared" si="33"/>
        <v>9.5298013245033104</v>
      </c>
      <c r="BK504" s="6">
        <f t="shared" si="38"/>
        <v>0.64900662251655628</v>
      </c>
    </row>
    <row r="505" spans="1:63" ht="15.75" customHeight="1" x14ac:dyDescent="0.25">
      <c r="A505" s="6" t="s">
        <v>1276</v>
      </c>
      <c r="B505" s="6" t="s">
        <v>64</v>
      </c>
      <c r="C505" s="6">
        <v>12</v>
      </c>
      <c r="D505" s="6">
        <v>246</v>
      </c>
      <c r="E505" s="6">
        <v>113</v>
      </c>
      <c r="F505" s="6">
        <v>2990</v>
      </c>
      <c r="G505" s="6">
        <v>0.1197</v>
      </c>
      <c r="H505" s="6">
        <v>0.34350000000000003</v>
      </c>
      <c r="I505" s="6">
        <v>0.1777</v>
      </c>
      <c r="Q505" s="6">
        <v>12</v>
      </c>
      <c r="R505" s="6">
        <v>30</v>
      </c>
      <c r="S505" s="6">
        <v>81</v>
      </c>
      <c r="T505" s="6">
        <v>3972</v>
      </c>
      <c r="U505" s="6">
        <v>1.46E-2</v>
      </c>
      <c r="V505" s="6">
        <v>0.2462</v>
      </c>
      <c r="W505" s="6">
        <v>0.23599999999999999</v>
      </c>
      <c r="X505" s="6">
        <v>112</v>
      </c>
      <c r="Y505" s="6">
        <v>641</v>
      </c>
      <c r="Z505" s="6">
        <v>126</v>
      </c>
      <c r="AA505" s="6">
        <v>4170</v>
      </c>
      <c r="AB505" s="6">
        <v>0.31190000000000001</v>
      </c>
      <c r="AC505" s="6">
        <v>0.38300000000000001</v>
      </c>
      <c r="AD505" s="6">
        <v>0.24779999999999999</v>
      </c>
      <c r="AE505" s="6">
        <v>269</v>
      </c>
      <c r="AF505" s="6">
        <v>874</v>
      </c>
      <c r="AG505" s="6">
        <v>285</v>
      </c>
      <c r="AH505" s="6">
        <v>13487</v>
      </c>
      <c r="AI505" s="6">
        <v>0.42530000000000001</v>
      </c>
      <c r="AJ505" s="6">
        <v>0.86629999999999996</v>
      </c>
      <c r="AK505" s="6">
        <v>0.8014</v>
      </c>
      <c r="AT505" s="6">
        <f t="shared" si="27"/>
        <v>12.154471544715447</v>
      </c>
      <c r="AU505" s="6" t="str">
        <f t="shared" si="28"/>
        <v/>
      </c>
      <c r="AV505" s="6">
        <f t="shared" si="29"/>
        <v>132.4</v>
      </c>
      <c r="AW505" s="7">
        <f t="shared" si="30"/>
        <v>6.5054602184087367</v>
      </c>
      <c r="AX505" s="6">
        <f t="shared" si="31"/>
        <v>15.431350114416476</v>
      </c>
      <c r="AY505" s="6" t="str">
        <f t="shared" si="32"/>
        <v/>
      </c>
      <c r="BA505" s="6">
        <f>VLOOKUP(A505, ALL_AP_DATA!$A$2:$F$3600, 6, FALSE)</f>
        <v>2055</v>
      </c>
      <c r="BB505" s="6" t="e">
        <f t="shared" ca="1" si="34"/>
        <v>#NAME?</v>
      </c>
      <c r="BC505" s="6">
        <f>VLOOKUP(A505,projmetadata!$A$2:$D$2036, 4, FALSE)</f>
        <v>153587</v>
      </c>
      <c r="BE505" s="9" t="e">
        <f t="shared" ca="1" si="35"/>
        <v>#NAME?</v>
      </c>
      <c r="BF505" s="6" t="e">
        <f t="shared" ca="1" si="36"/>
        <v>#NAME?</v>
      </c>
      <c r="BG505" s="6">
        <f t="shared" si="37"/>
        <v>0.10957958681398816</v>
      </c>
      <c r="BH505" s="6">
        <f>VLOOKUP(A505, ALL_AP_DATA!$A$2:$D$3600, 3, FALSE)</f>
        <v>1017</v>
      </c>
      <c r="BI505" s="6">
        <f>VLOOKUP(A505, ALL_AP_DATA!$A$2:$E$3600, 5, FALSE)</f>
        <v>16830</v>
      </c>
      <c r="BJ505" s="6">
        <f t="shared" si="33"/>
        <v>8.1897810218978098</v>
      </c>
      <c r="BK505" s="6">
        <f t="shared" si="38"/>
        <v>0.49489051094890513</v>
      </c>
    </row>
    <row r="506" spans="1:63" ht="15.75" customHeight="1" x14ac:dyDescent="0.25">
      <c r="A506" s="6" t="s">
        <v>789</v>
      </c>
      <c r="B506" s="6" t="s">
        <v>64</v>
      </c>
      <c r="C506" s="6">
        <v>2</v>
      </c>
      <c r="D506" s="6">
        <v>4</v>
      </c>
      <c r="E506" s="6">
        <v>4</v>
      </c>
      <c r="F506" s="6">
        <v>21</v>
      </c>
      <c r="G506" s="6">
        <v>2.1399999999999999E-2</v>
      </c>
      <c r="H506" s="6">
        <v>0.13789999999999999</v>
      </c>
      <c r="I506" s="6">
        <v>2.63E-2</v>
      </c>
      <c r="Q506" s="6">
        <v>1</v>
      </c>
      <c r="R506" s="6">
        <v>5</v>
      </c>
      <c r="S506" s="6">
        <v>2</v>
      </c>
      <c r="T506" s="6">
        <v>60</v>
      </c>
      <c r="U506" s="6">
        <v>2.6700000000000002E-2</v>
      </c>
      <c r="V506" s="6">
        <v>6.9000000000000006E-2</v>
      </c>
      <c r="W506" s="6">
        <v>7.5200000000000003E-2</v>
      </c>
      <c r="X506" s="6">
        <v>4</v>
      </c>
      <c r="Y506" s="6">
        <v>44</v>
      </c>
      <c r="Z506" s="6">
        <v>18</v>
      </c>
      <c r="AA506" s="6">
        <v>362</v>
      </c>
      <c r="AB506" s="6">
        <v>0.23530000000000001</v>
      </c>
      <c r="AC506" s="6">
        <v>0.62070000000000003</v>
      </c>
      <c r="AD506" s="6">
        <v>0.4536</v>
      </c>
      <c r="AE506" s="6">
        <v>10</v>
      </c>
      <c r="AF506" s="6">
        <v>41</v>
      </c>
      <c r="AG506" s="6">
        <v>11</v>
      </c>
      <c r="AH506" s="6">
        <v>378</v>
      </c>
      <c r="AI506" s="6">
        <v>0.21929999999999999</v>
      </c>
      <c r="AJ506" s="6">
        <v>0.37930000000000003</v>
      </c>
      <c r="AK506" s="6">
        <v>0.47370000000000001</v>
      </c>
      <c r="AT506" s="6">
        <f t="shared" si="27"/>
        <v>5.25</v>
      </c>
      <c r="AU506" s="6" t="str">
        <f t="shared" si="28"/>
        <v/>
      </c>
      <c r="AV506" s="6">
        <f t="shared" si="29"/>
        <v>12</v>
      </c>
      <c r="AW506" s="7">
        <f t="shared" si="30"/>
        <v>8.2272727272727266</v>
      </c>
      <c r="AX506" s="6">
        <f t="shared" si="31"/>
        <v>9.2195121951219505</v>
      </c>
      <c r="AY506" s="6" t="str">
        <f t="shared" si="32"/>
        <v/>
      </c>
      <c r="BA506" s="6">
        <f>VLOOKUP(A506, ALL_AP_DATA!$A$2:$F$3600, 6, FALSE)</f>
        <v>187</v>
      </c>
      <c r="BB506" s="6" t="e">
        <f t="shared" ca="1" si="34"/>
        <v>#NAME?</v>
      </c>
      <c r="BC506" s="6">
        <f>VLOOKUP(A506,projmetadata!$A$2:$D$2036, 4, FALSE)</f>
        <v>7202</v>
      </c>
      <c r="BE506" s="9" t="e">
        <f t="shared" ca="1" si="35"/>
        <v>#NAME?</v>
      </c>
      <c r="BF506" s="6" t="e">
        <f t="shared" ca="1" si="36"/>
        <v>#NAME?</v>
      </c>
      <c r="BG506" s="6">
        <f t="shared" si="37"/>
        <v>0.11080255484587614</v>
      </c>
      <c r="BH506" s="6">
        <f>VLOOKUP(A506, ALL_AP_DATA!$A$2:$D$3600, 3, FALSE)</f>
        <v>74</v>
      </c>
      <c r="BI506" s="6">
        <f>VLOOKUP(A506, ALL_AP_DATA!$A$2:$E$3600, 5, FALSE)</f>
        <v>798</v>
      </c>
      <c r="BJ506" s="6">
        <f t="shared" si="33"/>
        <v>4.2673796791443852</v>
      </c>
      <c r="BK506" s="6">
        <f t="shared" si="38"/>
        <v>0.39572192513368987</v>
      </c>
    </row>
    <row r="507" spans="1:63" ht="15.75" customHeight="1" x14ac:dyDescent="0.25">
      <c r="A507" s="6" t="s">
        <v>166</v>
      </c>
      <c r="B507" s="6" t="s">
        <v>64</v>
      </c>
      <c r="C507" s="6">
        <v>6</v>
      </c>
      <c r="D507" s="6">
        <v>133</v>
      </c>
      <c r="E507" s="6">
        <v>98</v>
      </c>
      <c r="F507" s="6">
        <v>3626</v>
      </c>
      <c r="G507" s="6">
        <v>0.18809999999999999</v>
      </c>
      <c r="H507" s="6">
        <v>0.64900000000000002</v>
      </c>
      <c r="I507" s="6">
        <v>0.27479999999999999</v>
      </c>
      <c r="J507" s="6">
        <v>1</v>
      </c>
      <c r="K507" s="6">
        <v>8</v>
      </c>
      <c r="L507" s="6">
        <v>25</v>
      </c>
      <c r="M507" s="6">
        <v>1248</v>
      </c>
      <c r="N507" s="6">
        <v>1.1299999999999999E-2</v>
      </c>
      <c r="O507" s="6">
        <v>0.1656</v>
      </c>
      <c r="P507" s="6">
        <v>9.4600000000000004E-2</v>
      </c>
      <c r="Q507" s="6">
        <v>10</v>
      </c>
      <c r="R507" s="6">
        <v>31</v>
      </c>
      <c r="S507" s="6">
        <v>60</v>
      </c>
      <c r="T507" s="6">
        <v>3806</v>
      </c>
      <c r="U507" s="6">
        <v>4.3799999999999999E-2</v>
      </c>
      <c r="V507" s="6">
        <v>0.39739999999999998</v>
      </c>
      <c r="W507" s="6">
        <v>0.28839999999999999</v>
      </c>
      <c r="X507" s="6">
        <v>29</v>
      </c>
      <c r="Y507" s="6">
        <v>334</v>
      </c>
      <c r="Z507" s="6">
        <v>129</v>
      </c>
      <c r="AA507" s="6">
        <v>9824</v>
      </c>
      <c r="AB507" s="6">
        <v>0.47239999999999999</v>
      </c>
      <c r="AC507" s="6">
        <v>0.85429999999999995</v>
      </c>
      <c r="AD507" s="6">
        <v>0.74439999999999995</v>
      </c>
      <c r="AE507" s="6">
        <v>73</v>
      </c>
      <c r="AF507" s="6">
        <v>333</v>
      </c>
      <c r="AG507" s="6">
        <v>132</v>
      </c>
      <c r="AH507" s="6">
        <v>10716</v>
      </c>
      <c r="AI507" s="6">
        <v>0.47099999999999997</v>
      </c>
      <c r="AJ507" s="6">
        <v>0.87419999999999998</v>
      </c>
      <c r="AK507" s="6">
        <v>0.81200000000000006</v>
      </c>
      <c r="AT507" s="6">
        <f t="shared" si="27"/>
        <v>27.263157894736842</v>
      </c>
      <c r="AU507" s="6">
        <f t="shared" si="28"/>
        <v>156</v>
      </c>
      <c r="AV507" s="6">
        <f t="shared" si="29"/>
        <v>122.7741935483871</v>
      </c>
      <c r="AW507" s="7">
        <f t="shared" si="30"/>
        <v>29.41317365269461</v>
      </c>
      <c r="AX507" s="6">
        <f t="shared" si="31"/>
        <v>32.18018018018018</v>
      </c>
      <c r="AY507" s="6" t="str">
        <f t="shared" si="32"/>
        <v/>
      </c>
      <c r="BA507" s="6">
        <f>VLOOKUP(A507, ALL_AP_DATA!$A$2:$F$3600, 6, FALSE)</f>
        <v>707</v>
      </c>
      <c r="BB507" s="6" t="e">
        <f t="shared" ca="1" si="34"/>
        <v>#NAME?</v>
      </c>
      <c r="BC507" s="6">
        <f>VLOOKUP(A507,projmetadata!$A$2:$D$2036, 4, FALSE)</f>
        <v>118980</v>
      </c>
      <c r="BE507" s="9" t="e">
        <f t="shared" ca="1" si="35"/>
        <v>#NAME?</v>
      </c>
      <c r="BF507" s="6" t="e">
        <f t="shared" ca="1" si="36"/>
        <v>#NAME?</v>
      </c>
      <c r="BG507" s="6">
        <f t="shared" si="37"/>
        <v>0.11091780131114473</v>
      </c>
      <c r="BH507" s="6">
        <f>VLOOKUP(A507, ALL_AP_DATA!$A$2:$D$3600, 3, FALSE)</f>
        <v>458</v>
      </c>
      <c r="BI507" s="6">
        <f>VLOOKUP(A507, ALL_AP_DATA!$A$2:$E$3600, 5, FALSE)</f>
        <v>13197</v>
      </c>
      <c r="BJ507" s="6">
        <f t="shared" si="33"/>
        <v>18.666195190947665</v>
      </c>
      <c r="BK507" s="6">
        <f t="shared" si="38"/>
        <v>0.64780763790664786</v>
      </c>
    </row>
    <row r="508" spans="1:63" ht="15.75" customHeight="1" x14ac:dyDescent="0.25">
      <c r="A508" s="6" t="s">
        <v>782</v>
      </c>
      <c r="B508" s="6" t="s">
        <v>64</v>
      </c>
      <c r="C508" s="6">
        <v>18</v>
      </c>
      <c r="D508" s="6">
        <v>78</v>
      </c>
      <c r="E508" s="6">
        <v>17</v>
      </c>
      <c r="F508" s="6">
        <v>319</v>
      </c>
      <c r="G508" s="6">
        <v>0.14360000000000001</v>
      </c>
      <c r="H508" s="6">
        <v>0.33329999999999999</v>
      </c>
      <c r="I508" s="6">
        <v>0.12189999999999999</v>
      </c>
      <c r="Q508" s="6">
        <v>5</v>
      </c>
      <c r="R508" s="6">
        <v>26</v>
      </c>
      <c r="S508" s="6">
        <v>17</v>
      </c>
      <c r="T508" s="6">
        <v>903</v>
      </c>
      <c r="U508" s="6">
        <v>4.7899999999999998E-2</v>
      </c>
      <c r="V508" s="6">
        <v>0.33329999999999999</v>
      </c>
      <c r="W508" s="6">
        <v>0.34510000000000002</v>
      </c>
      <c r="X508" s="6">
        <v>56</v>
      </c>
      <c r="Y508" s="6">
        <v>270</v>
      </c>
      <c r="Z508" s="6">
        <v>38</v>
      </c>
      <c r="AA508" s="6">
        <v>959</v>
      </c>
      <c r="AB508" s="6">
        <v>0.49719999999999998</v>
      </c>
      <c r="AC508" s="6">
        <v>0.74509999999999998</v>
      </c>
      <c r="AD508" s="6">
        <v>0.36649999999999999</v>
      </c>
      <c r="AE508" s="6">
        <v>46</v>
      </c>
      <c r="AF508" s="6">
        <v>193</v>
      </c>
      <c r="AG508" s="6">
        <v>28</v>
      </c>
      <c r="AH508" s="6">
        <v>1131</v>
      </c>
      <c r="AI508" s="6">
        <v>0.35539999999999999</v>
      </c>
      <c r="AJ508" s="6">
        <v>0.54900000000000004</v>
      </c>
      <c r="AK508" s="6">
        <v>0.43219999999999997</v>
      </c>
      <c r="AT508" s="6">
        <f t="shared" si="27"/>
        <v>4.0897435897435894</v>
      </c>
      <c r="AU508" s="6" t="str">
        <f t="shared" si="28"/>
        <v/>
      </c>
      <c r="AV508" s="6">
        <f t="shared" si="29"/>
        <v>34.730769230769234</v>
      </c>
      <c r="AW508" s="7">
        <f t="shared" si="30"/>
        <v>3.5518518518518518</v>
      </c>
      <c r="AX508" s="6">
        <f t="shared" si="31"/>
        <v>5.8601036269430056</v>
      </c>
      <c r="AY508" s="6" t="str">
        <f t="shared" si="32"/>
        <v/>
      </c>
      <c r="BA508" s="6">
        <f>VLOOKUP(A508, ALL_AP_DATA!$A$2:$F$3600, 6, FALSE)</f>
        <v>543</v>
      </c>
      <c r="BB508" s="6" t="e">
        <f t="shared" ca="1" si="34"/>
        <v>#NAME?</v>
      </c>
      <c r="BC508" s="6">
        <f>VLOOKUP(A508,projmetadata!$A$2:$D$2036, 4, FALSE)</f>
        <v>23423</v>
      </c>
      <c r="BE508" s="9" t="e">
        <f t="shared" ca="1" si="35"/>
        <v>#NAME?</v>
      </c>
      <c r="BF508" s="6" t="e">
        <f t="shared" ca="1" si="36"/>
        <v>#NAME?</v>
      </c>
      <c r="BG508" s="6">
        <f t="shared" si="37"/>
        <v>0.11172778892541518</v>
      </c>
      <c r="BH508" s="6">
        <f>VLOOKUP(A508, ALL_AP_DATA!$A$2:$D$3600, 3, FALSE)</f>
        <v>361</v>
      </c>
      <c r="BI508" s="6">
        <f>VLOOKUP(A508, ALL_AP_DATA!$A$2:$E$3600, 5, FALSE)</f>
        <v>2617</v>
      </c>
      <c r="BJ508" s="6">
        <f t="shared" si="33"/>
        <v>4.819521178637201</v>
      </c>
      <c r="BK508" s="6">
        <f t="shared" si="38"/>
        <v>0.66482504604051562</v>
      </c>
    </row>
    <row r="509" spans="1:63" ht="15.75" customHeight="1" x14ac:dyDescent="0.25">
      <c r="A509" s="6" t="s">
        <v>760</v>
      </c>
      <c r="B509" s="6" t="s">
        <v>64</v>
      </c>
      <c r="AE509" s="6">
        <v>48</v>
      </c>
      <c r="AF509" s="6">
        <v>106</v>
      </c>
      <c r="AG509" s="6">
        <v>4</v>
      </c>
      <c r="AH509" s="6">
        <v>5831</v>
      </c>
      <c r="AI509" s="6">
        <v>0.4</v>
      </c>
      <c r="AJ509" s="6">
        <v>0.5</v>
      </c>
      <c r="AK509" s="6">
        <v>0.50770000000000004</v>
      </c>
      <c r="AT509" s="6" t="str">
        <f t="shared" si="27"/>
        <v/>
      </c>
      <c r="AU509" s="6" t="str">
        <f t="shared" si="28"/>
        <v/>
      </c>
      <c r="AV509" s="6" t="str">
        <f t="shared" si="29"/>
        <v/>
      </c>
      <c r="AW509" s="7" t="str">
        <f t="shared" si="30"/>
        <v/>
      </c>
      <c r="AX509" s="6">
        <f t="shared" si="31"/>
        <v>55.009433962264154</v>
      </c>
      <c r="AY509" s="6" t="str">
        <f t="shared" si="32"/>
        <v/>
      </c>
      <c r="BA509" s="6">
        <f>VLOOKUP(A509, ALL_AP_DATA!$A$2:$F$3600, 6, FALSE)</f>
        <v>265</v>
      </c>
      <c r="BB509" s="6" t="e">
        <f t="shared" ca="1" si="34"/>
        <v>#NAME?</v>
      </c>
      <c r="BC509" s="6">
        <f>VLOOKUP(A509,projmetadata!$A$2:$D$2036, 4, FALSE)</f>
        <v>102750</v>
      </c>
      <c r="BE509" s="9" t="e">
        <f t="shared" ca="1" si="35"/>
        <v>#NAME?</v>
      </c>
      <c r="BF509" s="6" t="e">
        <f t="shared" ca="1" si="36"/>
        <v>#NAME?</v>
      </c>
      <c r="BG509" s="6">
        <f t="shared" si="37"/>
        <v>0.11176642335766424</v>
      </c>
      <c r="BH509" s="6">
        <f>VLOOKUP(A509, ALL_AP_DATA!$A$2:$D$3600, 3, FALSE)</f>
        <v>106</v>
      </c>
      <c r="BI509" s="6">
        <f>VLOOKUP(A509, ALL_AP_DATA!$A$2:$E$3600, 5, FALSE)</f>
        <v>11484</v>
      </c>
      <c r="BJ509" s="6">
        <f t="shared" si="33"/>
        <v>43.33584905660377</v>
      </c>
      <c r="BK509" s="6">
        <f t="shared" si="38"/>
        <v>0.4</v>
      </c>
    </row>
    <row r="510" spans="1:63" ht="15.75" customHeight="1" x14ac:dyDescent="0.25">
      <c r="A510" s="6" t="s">
        <v>531</v>
      </c>
      <c r="B510" s="6" t="s">
        <v>64</v>
      </c>
      <c r="C510" s="6">
        <v>8</v>
      </c>
      <c r="D510" s="6">
        <v>112</v>
      </c>
      <c r="E510" s="6">
        <v>20</v>
      </c>
      <c r="F510" s="6">
        <v>1049</v>
      </c>
      <c r="G510" s="6">
        <v>0.43240000000000001</v>
      </c>
      <c r="H510" s="6">
        <v>0.60609999999999997</v>
      </c>
      <c r="I510" s="6">
        <v>0.24199999999999999</v>
      </c>
      <c r="X510" s="6">
        <v>30</v>
      </c>
      <c r="Y510" s="6">
        <v>145</v>
      </c>
      <c r="Z510" s="6">
        <v>25</v>
      </c>
      <c r="AA510" s="6">
        <v>1968</v>
      </c>
      <c r="AB510" s="6">
        <v>0.55979999999999996</v>
      </c>
      <c r="AC510" s="6">
        <v>0.75760000000000005</v>
      </c>
      <c r="AD510" s="6">
        <v>0.4541</v>
      </c>
      <c r="AE510" s="6">
        <v>16</v>
      </c>
      <c r="AF510" s="6">
        <v>157</v>
      </c>
      <c r="AG510" s="6">
        <v>24</v>
      </c>
      <c r="AH510" s="6">
        <v>3885</v>
      </c>
      <c r="AI510" s="6">
        <v>0.60619999999999996</v>
      </c>
      <c r="AJ510" s="6">
        <v>0.72729999999999995</v>
      </c>
      <c r="AK510" s="6">
        <v>0.89639999999999997</v>
      </c>
      <c r="AT510" s="6">
        <f t="shared" si="27"/>
        <v>9.3660714285714288</v>
      </c>
      <c r="AU510" s="6" t="str">
        <f t="shared" si="28"/>
        <v/>
      </c>
      <c r="AV510" s="6" t="str">
        <f t="shared" si="29"/>
        <v/>
      </c>
      <c r="AW510" s="7">
        <f t="shared" si="30"/>
        <v>13.572413793103449</v>
      </c>
      <c r="AX510" s="6">
        <f t="shared" si="31"/>
        <v>24.745222929936304</v>
      </c>
      <c r="AY510" s="6" t="str">
        <f t="shared" si="32"/>
        <v/>
      </c>
      <c r="BA510" s="6">
        <f>VLOOKUP(A510, ALL_AP_DATA!$A$2:$F$3600, 6, FALSE)</f>
        <v>259</v>
      </c>
      <c r="BB510" s="6" t="e">
        <f t="shared" ca="1" si="34"/>
        <v>#NAME?</v>
      </c>
      <c r="BC510" s="6">
        <f>VLOOKUP(A510,projmetadata!$A$2:$D$2036, 4, FALSE)</f>
        <v>38770</v>
      </c>
      <c r="BE510" s="9" t="e">
        <f t="shared" ca="1" si="35"/>
        <v>#NAME?</v>
      </c>
      <c r="BF510" s="6" t="e">
        <f t="shared" ca="1" si="36"/>
        <v>#NAME?</v>
      </c>
      <c r="BG510" s="6">
        <f t="shared" si="37"/>
        <v>0.11178746453443385</v>
      </c>
      <c r="BH510" s="6">
        <f>VLOOKUP(A510, ALL_AP_DATA!$A$2:$D$3600, 3, FALSE)</f>
        <v>204</v>
      </c>
      <c r="BI510" s="6">
        <f>VLOOKUP(A510, ALL_AP_DATA!$A$2:$E$3600, 5, FALSE)</f>
        <v>4334</v>
      </c>
      <c r="BJ510" s="6">
        <f t="shared" si="33"/>
        <v>16.733590733590734</v>
      </c>
      <c r="BK510" s="6">
        <f t="shared" si="38"/>
        <v>0.78764478764478763</v>
      </c>
    </row>
    <row r="511" spans="1:63" ht="15.75" customHeight="1" x14ac:dyDescent="0.25">
      <c r="A511" s="6" t="s">
        <v>1465</v>
      </c>
      <c r="B511" s="6" t="s">
        <v>64</v>
      </c>
      <c r="C511" s="6">
        <v>7</v>
      </c>
      <c r="D511" s="6">
        <v>20</v>
      </c>
      <c r="E511" s="6">
        <v>5</v>
      </c>
      <c r="F511" s="6">
        <v>229</v>
      </c>
      <c r="G511" s="6">
        <v>5.8099999999999999E-2</v>
      </c>
      <c r="H511" s="6">
        <v>0.26319999999999999</v>
      </c>
      <c r="I511" s="6">
        <v>5.8900000000000001E-2</v>
      </c>
      <c r="Q511" s="6">
        <v>2</v>
      </c>
      <c r="R511" s="6">
        <v>10</v>
      </c>
      <c r="S511" s="6">
        <v>3</v>
      </c>
      <c r="T511" s="6">
        <v>505</v>
      </c>
      <c r="U511" s="6">
        <v>2.9100000000000001E-2</v>
      </c>
      <c r="V511" s="6">
        <v>0.15790000000000001</v>
      </c>
      <c r="W511" s="6">
        <v>0.1298</v>
      </c>
      <c r="X511" s="6">
        <v>4</v>
      </c>
      <c r="Y511" s="6">
        <v>70</v>
      </c>
      <c r="Z511" s="6">
        <v>12</v>
      </c>
      <c r="AA511" s="6">
        <v>718</v>
      </c>
      <c r="AB511" s="6">
        <v>0.20349999999999999</v>
      </c>
      <c r="AC511" s="6">
        <v>0.63160000000000005</v>
      </c>
      <c r="AD511" s="6">
        <v>0.1845</v>
      </c>
      <c r="AE511" s="6">
        <v>33</v>
      </c>
      <c r="AF511" s="6">
        <v>122</v>
      </c>
      <c r="AG511" s="6">
        <v>13</v>
      </c>
      <c r="AH511" s="6">
        <v>1261</v>
      </c>
      <c r="AI511" s="6">
        <v>0.35470000000000002</v>
      </c>
      <c r="AJ511" s="6">
        <v>0.68420000000000003</v>
      </c>
      <c r="AK511" s="6">
        <v>0.3241</v>
      </c>
      <c r="AT511" s="6">
        <f t="shared" si="27"/>
        <v>11.45</v>
      </c>
      <c r="AU511" s="6" t="str">
        <f t="shared" si="28"/>
        <v/>
      </c>
      <c r="AV511" s="6">
        <f t="shared" si="29"/>
        <v>50.5</v>
      </c>
      <c r="AW511" s="7">
        <f t="shared" si="30"/>
        <v>10.257142857142858</v>
      </c>
      <c r="AX511" s="6">
        <f t="shared" si="31"/>
        <v>10.336065573770492</v>
      </c>
      <c r="AY511" s="6" t="str">
        <f t="shared" si="32"/>
        <v/>
      </c>
      <c r="BA511" s="6">
        <f>VLOOKUP(A511, ALL_AP_DATA!$A$2:$F$3600, 6, FALSE)</f>
        <v>344</v>
      </c>
      <c r="BB511" s="6" t="e">
        <f t="shared" ca="1" si="34"/>
        <v>#NAME?</v>
      </c>
      <c r="BC511" s="6">
        <f>VLOOKUP(A511,projmetadata!$A$2:$D$2036, 4, FALSE)</f>
        <v>34609</v>
      </c>
      <c r="BE511" s="9" t="e">
        <f t="shared" ca="1" si="35"/>
        <v>#NAME?</v>
      </c>
      <c r="BF511" s="6" t="e">
        <f t="shared" ca="1" si="36"/>
        <v>#NAME?</v>
      </c>
      <c r="BG511" s="6">
        <f t="shared" si="37"/>
        <v>0.11242740327660435</v>
      </c>
      <c r="BH511" s="6">
        <f>VLOOKUP(A511, ALL_AP_DATA!$A$2:$D$3600, 3, FALSE)</f>
        <v>150</v>
      </c>
      <c r="BI511" s="6">
        <f>VLOOKUP(A511, ALL_AP_DATA!$A$2:$E$3600, 5, FALSE)</f>
        <v>3891</v>
      </c>
      <c r="BJ511" s="6">
        <f t="shared" si="33"/>
        <v>11.311046511627907</v>
      </c>
      <c r="BK511" s="6">
        <f t="shared" si="38"/>
        <v>0.43604651162790697</v>
      </c>
    </row>
    <row r="512" spans="1:63" ht="15.75" customHeight="1" x14ac:dyDescent="0.25">
      <c r="A512" s="6" t="s">
        <v>676</v>
      </c>
      <c r="B512" s="6" t="s">
        <v>64</v>
      </c>
      <c r="C512" s="6">
        <v>15</v>
      </c>
      <c r="D512" s="6">
        <v>339</v>
      </c>
      <c r="E512" s="6">
        <v>35</v>
      </c>
      <c r="F512" s="6">
        <v>10267</v>
      </c>
      <c r="G512" s="6">
        <v>0.1381</v>
      </c>
      <c r="H512" s="6">
        <v>0.48609999999999998</v>
      </c>
      <c r="I512" s="6">
        <v>0.34279999999999999</v>
      </c>
      <c r="Q512" s="6">
        <v>13</v>
      </c>
      <c r="R512" s="6">
        <v>42</v>
      </c>
      <c r="S512" s="6">
        <v>36</v>
      </c>
      <c r="T512" s="6">
        <v>12637</v>
      </c>
      <c r="U512" s="6">
        <v>1.7100000000000001E-2</v>
      </c>
      <c r="V512" s="6">
        <v>0.5</v>
      </c>
      <c r="W512" s="6">
        <v>0.42199999999999999</v>
      </c>
      <c r="X512" s="6">
        <v>142</v>
      </c>
      <c r="Y512" s="6">
        <v>488</v>
      </c>
      <c r="Z512" s="6">
        <v>36</v>
      </c>
      <c r="AA512" s="6">
        <v>14330</v>
      </c>
      <c r="AB512" s="6">
        <v>0.19889999999999999</v>
      </c>
      <c r="AC512" s="6">
        <v>0.5</v>
      </c>
      <c r="AD512" s="6">
        <v>0.47849999999999998</v>
      </c>
      <c r="AE512" s="6">
        <v>164</v>
      </c>
      <c r="AF512" s="6">
        <v>919</v>
      </c>
      <c r="AG512" s="6">
        <v>56</v>
      </c>
      <c r="AH512" s="6">
        <v>19148</v>
      </c>
      <c r="AI512" s="6">
        <v>0.3745</v>
      </c>
      <c r="AJ512" s="6">
        <v>0.77780000000000005</v>
      </c>
      <c r="AK512" s="6">
        <v>0.63939999999999997</v>
      </c>
      <c r="AT512" s="6">
        <f t="shared" ref="AT512:AT766" si="39">IF(D512 = 0, "", F512 / D512)</f>
        <v>30.286135693215339</v>
      </c>
      <c r="AU512" s="6" t="str">
        <f t="shared" ref="AU512:AU766" si="40">IF(K512 = 0, "", M512 / K512)</f>
        <v/>
      </c>
      <c r="AV512" s="6">
        <f t="shared" ref="AV512:AV766" si="41">IF(R512 = 0, "", T512 / R512)</f>
        <v>300.88095238095241</v>
      </c>
      <c r="AW512" s="7">
        <f t="shared" ref="AW512:AW766" si="42">IF(Y512 = 0, "", AA512 / Y512)</f>
        <v>29.364754098360656</v>
      </c>
      <c r="AX512" s="6">
        <f t="shared" ref="AX512:AX766" si="43">IF(AF512 = 0, "", AH512 / AF512)</f>
        <v>20.835690968443959</v>
      </c>
      <c r="AY512" s="6" t="str">
        <f t="shared" ref="AY512:AY766" si="44">IF(AM512 = 0, "", AO512 / AM512)</f>
        <v/>
      </c>
      <c r="BA512" s="6">
        <f>VLOOKUP(A512, ALL_AP_DATA!$A$2:$F$3600, 6, FALSE)</f>
        <v>2454</v>
      </c>
      <c r="BB512" s="6" t="e">
        <f t="shared" ca="1" si="34"/>
        <v>#NAME?</v>
      </c>
      <c r="BC512" s="6">
        <f>VLOOKUP(A512,projmetadata!$A$2:$D$2036, 4, FALSE)</f>
        <v>264823</v>
      </c>
      <c r="BE512" s="9" t="e">
        <f t="shared" ca="1" si="35"/>
        <v>#NAME?</v>
      </c>
      <c r="BF512" s="6" t="e">
        <f t="shared" ca="1" si="36"/>
        <v>#NAME?</v>
      </c>
      <c r="BG512" s="6">
        <f t="shared" si="37"/>
        <v>0.11309063034555156</v>
      </c>
      <c r="BH512" s="6">
        <f>VLOOKUP(A512, ALL_AP_DATA!$A$2:$D$3600, 3, FALSE)</f>
        <v>1118</v>
      </c>
      <c r="BI512" s="6">
        <f>VLOOKUP(A512, ALL_AP_DATA!$A$2:$E$3600, 5, FALSE)</f>
        <v>29949</v>
      </c>
      <c r="BJ512" s="6">
        <f t="shared" ref="BJ512:BJ766" si="45">BI512/BA512</f>
        <v>12.204156479217604</v>
      </c>
      <c r="BK512" s="6">
        <f t="shared" si="38"/>
        <v>0.45558272208638956</v>
      </c>
    </row>
    <row r="513" spans="1:63" ht="15.75" customHeight="1" x14ac:dyDescent="0.25">
      <c r="A513" s="6" t="s">
        <v>172</v>
      </c>
      <c r="B513" s="6" t="s">
        <v>64</v>
      </c>
      <c r="C513" s="6">
        <v>1</v>
      </c>
      <c r="D513" s="6">
        <v>2</v>
      </c>
      <c r="E513" s="6">
        <v>0</v>
      </c>
      <c r="F513" s="6">
        <v>0</v>
      </c>
      <c r="G513" s="6">
        <v>1.24E-2</v>
      </c>
      <c r="H513" s="6">
        <v>0</v>
      </c>
      <c r="I513" s="6">
        <v>0</v>
      </c>
      <c r="Q513" s="6">
        <v>2</v>
      </c>
      <c r="R513" s="6">
        <v>4</v>
      </c>
      <c r="S513" s="6">
        <v>3</v>
      </c>
      <c r="T513" s="6">
        <v>275</v>
      </c>
      <c r="U513" s="6">
        <v>2.4799999999999999E-2</v>
      </c>
      <c r="V513" s="6">
        <v>0.25</v>
      </c>
      <c r="W513" s="6">
        <v>0.34810000000000002</v>
      </c>
      <c r="X513" s="6">
        <v>4</v>
      </c>
      <c r="Y513" s="6">
        <v>60</v>
      </c>
      <c r="Z513" s="6">
        <v>7</v>
      </c>
      <c r="AA513" s="6">
        <v>349</v>
      </c>
      <c r="AB513" s="6">
        <v>0.37269999999999998</v>
      </c>
      <c r="AC513" s="6">
        <v>0.58330000000000004</v>
      </c>
      <c r="AD513" s="6">
        <v>0.44180000000000003</v>
      </c>
      <c r="AE513" s="6">
        <v>5</v>
      </c>
      <c r="AF513" s="6">
        <v>27</v>
      </c>
      <c r="AG513" s="6">
        <v>7</v>
      </c>
      <c r="AH513" s="6">
        <v>529</v>
      </c>
      <c r="AI513" s="6">
        <v>0.16769999999999999</v>
      </c>
      <c r="AJ513" s="6">
        <v>0.58330000000000004</v>
      </c>
      <c r="AK513" s="6">
        <v>0.66959999999999997</v>
      </c>
      <c r="AT513" s="6">
        <f t="shared" si="39"/>
        <v>0</v>
      </c>
      <c r="AU513" s="6" t="str">
        <f t="shared" si="40"/>
        <v/>
      </c>
      <c r="AV513" s="6">
        <f t="shared" si="41"/>
        <v>68.75</v>
      </c>
      <c r="AW513" s="7">
        <f t="shared" si="42"/>
        <v>5.8166666666666664</v>
      </c>
      <c r="AX513" s="6">
        <f t="shared" si="43"/>
        <v>19.592592592592592</v>
      </c>
      <c r="AY513" s="6" t="str">
        <f t="shared" si="44"/>
        <v/>
      </c>
      <c r="BA513" s="6">
        <f>VLOOKUP(A513, ALL_AP_DATA!$A$2:$F$3600, 6, FALSE)</f>
        <v>161</v>
      </c>
      <c r="BB513" s="6" t="e">
        <f t="shared" ca="1" si="34"/>
        <v>#NAME?</v>
      </c>
      <c r="BC513" s="6">
        <f>VLOOKUP(A513,projmetadata!$A$2:$D$2036, 4, FALSE)</f>
        <v>6980</v>
      </c>
      <c r="BE513" s="9" t="e">
        <f t="shared" ca="1" si="35"/>
        <v>#NAME?</v>
      </c>
      <c r="BF513" s="6" t="e">
        <f t="shared" ca="1" si="36"/>
        <v>#NAME?</v>
      </c>
      <c r="BG513" s="6">
        <f t="shared" si="37"/>
        <v>0.11318051575931232</v>
      </c>
      <c r="BH513" s="6">
        <f>VLOOKUP(A513, ALL_AP_DATA!$A$2:$D$3600, 3, FALSE)</f>
        <v>75</v>
      </c>
      <c r="BI513" s="6">
        <f>VLOOKUP(A513, ALL_AP_DATA!$A$2:$E$3600, 5, FALSE)</f>
        <v>790</v>
      </c>
      <c r="BJ513" s="6">
        <f t="shared" si="45"/>
        <v>4.9068322981366457</v>
      </c>
      <c r="BK513" s="6">
        <f t="shared" si="38"/>
        <v>0.46583850931677018</v>
      </c>
    </row>
    <row r="514" spans="1:63" ht="15.75" customHeight="1" x14ac:dyDescent="0.25">
      <c r="A514" s="6" t="s">
        <v>1284</v>
      </c>
      <c r="B514" s="6" t="s">
        <v>64</v>
      </c>
      <c r="C514" s="6">
        <v>1</v>
      </c>
      <c r="D514" s="6">
        <v>2</v>
      </c>
      <c r="E514" s="6">
        <v>3</v>
      </c>
      <c r="F514" s="6">
        <v>82</v>
      </c>
      <c r="G514" s="6">
        <v>4.3E-3</v>
      </c>
      <c r="H514" s="6">
        <v>0.13639999999999999</v>
      </c>
      <c r="I514" s="6">
        <v>4.6100000000000002E-2</v>
      </c>
      <c r="Q514" s="6">
        <v>4</v>
      </c>
      <c r="R514" s="6">
        <v>13</v>
      </c>
      <c r="S514" s="6">
        <v>6</v>
      </c>
      <c r="T514" s="6">
        <v>605</v>
      </c>
      <c r="U514" s="6">
        <v>2.8000000000000001E-2</v>
      </c>
      <c r="V514" s="6">
        <v>0.2727</v>
      </c>
      <c r="W514" s="6">
        <v>0.34010000000000001</v>
      </c>
      <c r="X514" s="6">
        <v>4</v>
      </c>
      <c r="Y514" s="6">
        <v>18</v>
      </c>
      <c r="Z514" s="6">
        <v>4</v>
      </c>
      <c r="AA514" s="6">
        <v>196</v>
      </c>
      <c r="AB514" s="6">
        <v>3.8699999999999998E-2</v>
      </c>
      <c r="AC514" s="6">
        <v>0.18179999999999999</v>
      </c>
      <c r="AD514" s="6">
        <v>0.11020000000000001</v>
      </c>
      <c r="AE514" s="6">
        <v>4</v>
      </c>
      <c r="AF514" s="6">
        <v>21</v>
      </c>
      <c r="AG514" s="6">
        <v>3</v>
      </c>
      <c r="AH514" s="6">
        <v>25</v>
      </c>
      <c r="AI514" s="6">
        <v>4.5199999999999997E-2</v>
      </c>
      <c r="AJ514" s="6">
        <v>0.13639999999999999</v>
      </c>
      <c r="AK514" s="6">
        <v>1.41E-2</v>
      </c>
      <c r="AT514" s="6">
        <f t="shared" si="39"/>
        <v>41</v>
      </c>
      <c r="AU514" s="6" t="str">
        <f t="shared" si="40"/>
        <v/>
      </c>
      <c r="AV514" s="6">
        <f t="shared" si="41"/>
        <v>46.53846153846154</v>
      </c>
      <c r="AW514" s="7">
        <f t="shared" si="42"/>
        <v>10.888888888888889</v>
      </c>
      <c r="AX514" s="6">
        <f t="shared" si="43"/>
        <v>1.1904761904761905</v>
      </c>
      <c r="AY514" s="6" t="str">
        <f t="shared" si="44"/>
        <v/>
      </c>
      <c r="BA514" s="6">
        <f>VLOOKUP(A514, ALL_AP_DATA!$A$2:$F$3600, 6, FALSE)</f>
        <v>465</v>
      </c>
      <c r="BB514" s="6" t="e">
        <f t="shared" ca="1" si="34"/>
        <v>#NAME?</v>
      </c>
      <c r="BC514" s="6">
        <f>VLOOKUP(A514,projmetadata!$A$2:$D$2036, 4, FALSE)</f>
        <v>15653</v>
      </c>
      <c r="BE514" s="9" t="e">
        <f t="shared" ca="1" si="35"/>
        <v>#NAME?</v>
      </c>
      <c r="BF514" s="6" t="e">
        <f t="shared" ca="1" si="36"/>
        <v>#NAME?</v>
      </c>
      <c r="BG514" s="6">
        <f t="shared" si="37"/>
        <v>0.11365233501565195</v>
      </c>
      <c r="BH514" s="6">
        <f>VLOOKUP(A514, ALL_AP_DATA!$A$2:$D$3600, 3, FALSE)</f>
        <v>43</v>
      </c>
      <c r="BI514" s="6">
        <f>VLOOKUP(A514, ALL_AP_DATA!$A$2:$E$3600, 5, FALSE)</f>
        <v>1779</v>
      </c>
      <c r="BJ514" s="6">
        <f t="shared" si="45"/>
        <v>3.8258064516129031</v>
      </c>
      <c r="BK514" s="6">
        <f t="shared" si="38"/>
        <v>9.2473118279569888E-2</v>
      </c>
    </row>
    <row r="515" spans="1:63" ht="15.75" customHeight="1" x14ac:dyDescent="0.25">
      <c r="A515" s="6" t="s">
        <v>1015</v>
      </c>
      <c r="B515" s="6" t="s">
        <v>64</v>
      </c>
      <c r="C515" s="6">
        <v>86</v>
      </c>
      <c r="D515" s="6">
        <v>564</v>
      </c>
      <c r="E515" s="6">
        <v>454</v>
      </c>
      <c r="F515" s="6">
        <v>15692</v>
      </c>
      <c r="G515" s="6">
        <v>9.1399999999999995E-2</v>
      </c>
      <c r="H515" s="6">
        <v>0.49349999999999999</v>
      </c>
      <c r="I515" s="6">
        <v>0.2001</v>
      </c>
      <c r="J515" s="6">
        <v>2</v>
      </c>
      <c r="K515" s="6">
        <v>12</v>
      </c>
      <c r="L515" s="6">
        <v>16</v>
      </c>
      <c r="M515" s="6">
        <v>872</v>
      </c>
      <c r="N515" s="6">
        <v>1.9E-3</v>
      </c>
      <c r="O515" s="6">
        <v>1.7399999999999999E-2</v>
      </c>
      <c r="P515" s="6">
        <v>1.11E-2</v>
      </c>
      <c r="Q515" s="6">
        <v>109</v>
      </c>
      <c r="R515" s="6">
        <v>429</v>
      </c>
      <c r="S515" s="6">
        <v>594</v>
      </c>
      <c r="T515" s="6">
        <v>43976</v>
      </c>
      <c r="U515" s="6">
        <v>6.9500000000000006E-2</v>
      </c>
      <c r="V515" s="6">
        <v>0.64570000000000005</v>
      </c>
      <c r="W515" s="6">
        <v>0.56069999999999998</v>
      </c>
      <c r="X515" s="6">
        <v>193</v>
      </c>
      <c r="Y515" s="6">
        <v>1425</v>
      </c>
      <c r="Z515" s="6">
        <v>542</v>
      </c>
      <c r="AA515" s="6">
        <v>23898</v>
      </c>
      <c r="AB515" s="6">
        <v>0.23100000000000001</v>
      </c>
      <c r="AC515" s="6">
        <v>0.58909999999999996</v>
      </c>
      <c r="AD515" s="6">
        <v>0.30470000000000003</v>
      </c>
      <c r="AE515" s="6">
        <v>709</v>
      </c>
      <c r="AF515" s="6">
        <v>3130</v>
      </c>
      <c r="AG515" s="6">
        <v>815</v>
      </c>
      <c r="AH515" s="6">
        <v>59127</v>
      </c>
      <c r="AI515" s="6">
        <v>0.50729999999999997</v>
      </c>
      <c r="AJ515" s="6">
        <v>0.88590000000000002</v>
      </c>
      <c r="AK515" s="6">
        <v>0.75380000000000003</v>
      </c>
      <c r="AT515" s="6">
        <f t="shared" si="39"/>
        <v>27.822695035460992</v>
      </c>
      <c r="AU515" s="6">
        <f t="shared" si="40"/>
        <v>72.666666666666671</v>
      </c>
      <c r="AV515" s="6">
        <f t="shared" si="41"/>
        <v>102.5081585081585</v>
      </c>
      <c r="AW515" s="7">
        <f t="shared" si="42"/>
        <v>16.770526315789475</v>
      </c>
      <c r="AX515" s="6">
        <f t="shared" si="43"/>
        <v>18.89041533546326</v>
      </c>
      <c r="AY515" s="6" t="str">
        <f t="shared" si="44"/>
        <v/>
      </c>
      <c r="BA515" s="6">
        <f>VLOOKUP(A515, ALL_AP_DATA!$A$2:$F$3600, 6, FALSE)</f>
        <v>6170</v>
      </c>
      <c r="BB515" s="6" t="e">
        <f t="shared" ca="1" si="34"/>
        <v>#NAME?</v>
      </c>
      <c r="BC515" s="6">
        <f>VLOOKUP(A515,projmetadata!$A$2:$D$2036, 4, FALSE)</f>
        <v>688818</v>
      </c>
      <c r="BE515" s="9" t="e">
        <f t="shared" ca="1" si="35"/>
        <v>#NAME?</v>
      </c>
      <c r="BF515" s="6" t="e">
        <f t="shared" ca="1" si="36"/>
        <v>#NAME?</v>
      </c>
      <c r="BG515" s="6">
        <f t="shared" si="37"/>
        <v>0.11386897554941944</v>
      </c>
      <c r="BH515" s="6">
        <f>VLOOKUP(A515, ALL_AP_DATA!$A$2:$D$3600, 3, FALSE)</f>
        <v>3828</v>
      </c>
      <c r="BI515" s="6">
        <f>VLOOKUP(A515, ALL_AP_DATA!$A$2:$E$3600, 5, FALSE)</f>
        <v>78435</v>
      </c>
      <c r="BJ515" s="6">
        <f t="shared" si="45"/>
        <v>12.712317666126419</v>
      </c>
      <c r="BK515" s="6">
        <f t="shared" si="38"/>
        <v>0.6204213938411669</v>
      </c>
    </row>
    <row r="516" spans="1:63" ht="15.75" customHeight="1" x14ac:dyDescent="0.25">
      <c r="A516" s="6" t="s">
        <v>454</v>
      </c>
      <c r="B516" s="6" t="s">
        <v>64</v>
      </c>
      <c r="C516" s="6">
        <v>9</v>
      </c>
      <c r="D516" s="6">
        <v>29</v>
      </c>
      <c r="E516" s="6">
        <v>10</v>
      </c>
      <c r="F516" s="6">
        <v>565</v>
      </c>
      <c r="G516" s="6">
        <v>0.14949999999999999</v>
      </c>
      <c r="H516" s="6">
        <v>0.55559999999999998</v>
      </c>
      <c r="I516" s="6">
        <v>0.43659999999999999</v>
      </c>
      <c r="Q516" s="6">
        <v>4</v>
      </c>
      <c r="R516" s="6">
        <v>9</v>
      </c>
      <c r="S516" s="6">
        <v>10</v>
      </c>
      <c r="T516" s="6">
        <v>450</v>
      </c>
      <c r="U516" s="6">
        <v>4.6399999999999997E-2</v>
      </c>
      <c r="V516" s="6">
        <v>0.55559999999999998</v>
      </c>
      <c r="W516" s="6">
        <v>0.3478</v>
      </c>
      <c r="X516" s="6">
        <v>4</v>
      </c>
      <c r="Y516" s="6">
        <v>73</v>
      </c>
      <c r="Z516" s="6">
        <v>4</v>
      </c>
      <c r="AA516" s="6">
        <v>195</v>
      </c>
      <c r="AB516" s="6">
        <v>0.37630000000000002</v>
      </c>
      <c r="AC516" s="6">
        <v>0.22220000000000001</v>
      </c>
      <c r="AD516" s="6">
        <v>0.1507</v>
      </c>
      <c r="AE516" s="6">
        <v>21</v>
      </c>
      <c r="AF516" s="6">
        <v>110</v>
      </c>
      <c r="AG516" s="6">
        <v>16</v>
      </c>
      <c r="AH516" s="6">
        <v>1130</v>
      </c>
      <c r="AI516" s="6">
        <v>0.56699999999999995</v>
      </c>
      <c r="AJ516" s="6">
        <v>0.88890000000000002</v>
      </c>
      <c r="AK516" s="6">
        <v>0.87329999999999997</v>
      </c>
      <c r="AT516" s="6">
        <f t="shared" si="39"/>
        <v>19.482758620689655</v>
      </c>
      <c r="AU516" s="6" t="str">
        <f t="shared" si="40"/>
        <v/>
      </c>
      <c r="AV516" s="6">
        <f t="shared" si="41"/>
        <v>50</v>
      </c>
      <c r="AW516" s="7">
        <f t="shared" si="42"/>
        <v>2.6712328767123288</v>
      </c>
      <c r="AX516" s="6">
        <f t="shared" si="43"/>
        <v>10.272727272727273</v>
      </c>
      <c r="AY516" s="6" t="str">
        <f t="shared" si="44"/>
        <v/>
      </c>
      <c r="BA516" s="6">
        <f>VLOOKUP(A516, ALL_AP_DATA!$A$2:$F$3600, 6, FALSE)</f>
        <v>194</v>
      </c>
      <c r="BB516" s="6" t="e">
        <f t="shared" ca="1" si="34"/>
        <v>#NAME?</v>
      </c>
      <c r="BC516" s="6">
        <f>VLOOKUP(A516,projmetadata!$A$2:$D$2036, 4, FALSE)</f>
        <v>11284</v>
      </c>
      <c r="BE516" s="9" t="e">
        <f t="shared" ca="1" si="35"/>
        <v>#NAME?</v>
      </c>
      <c r="BF516" s="6" t="e">
        <f t="shared" ca="1" si="36"/>
        <v>#NAME?</v>
      </c>
      <c r="BG516" s="6">
        <f t="shared" si="37"/>
        <v>0.11467564693371145</v>
      </c>
      <c r="BH516" s="6">
        <f>VLOOKUP(A516, ALL_AP_DATA!$A$2:$D$3600, 3, FALSE)</f>
        <v>135</v>
      </c>
      <c r="BI516" s="6">
        <f>VLOOKUP(A516, ALL_AP_DATA!$A$2:$E$3600, 5, FALSE)</f>
        <v>1294</v>
      </c>
      <c r="BJ516" s="6">
        <f t="shared" si="45"/>
        <v>6.6701030927835054</v>
      </c>
      <c r="BK516" s="6">
        <f t="shared" si="38"/>
        <v>0.69587628865979378</v>
      </c>
    </row>
    <row r="517" spans="1:63" ht="15.75" customHeight="1" x14ac:dyDescent="0.25">
      <c r="A517" s="6" t="s">
        <v>634</v>
      </c>
      <c r="B517" s="6" t="s">
        <v>64</v>
      </c>
      <c r="C517" s="6">
        <v>14</v>
      </c>
      <c r="D517" s="6">
        <v>86</v>
      </c>
      <c r="E517" s="6">
        <v>61</v>
      </c>
      <c r="F517" s="6">
        <v>1486</v>
      </c>
      <c r="G517" s="6">
        <v>8.2199999999999995E-2</v>
      </c>
      <c r="H517" s="6">
        <v>0.21329999999999999</v>
      </c>
      <c r="I517" s="6">
        <v>0.1346</v>
      </c>
      <c r="Q517" s="6">
        <v>17</v>
      </c>
      <c r="R517" s="6">
        <v>51</v>
      </c>
      <c r="S517" s="6">
        <v>126</v>
      </c>
      <c r="T517" s="6">
        <v>4278</v>
      </c>
      <c r="U517" s="6">
        <v>4.8800000000000003E-2</v>
      </c>
      <c r="V517" s="6">
        <v>0.44059999999999999</v>
      </c>
      <c r="W517" s="6">
        <v>0.38740000000000002</v>
      </c>
      <c r="X517" s="6">
        <v>24</v>
      </c>
      <c r="Y517" s="6">
        <v>159</v>
      </c>
      <c r="Z517" s="6">
        <v>100</v>
      </c>
      <c r="AA517" s="6">
        <v>2284</v>
      </c>
      <c r="AB517" s="6">
        <v>0.152</v>
      </c>
      <c r="AC517" s="6">
        <v>0.34970000000000001</v>
      </c>
      <c r="AD517" s="6">
        <v>0.20680000000000001</v>
      </c>
      <c r="AE517" s="6">
        <v>130</v>
      </c>
      <c r="AF517" s="6">
        <v>449</v>
      </c>
      <c r="AG517" s="6">
        <v>208</v>
      </c>
      <c r="AH517" s="6">
        <v>6912</v>
      </c>
      <c r="AI517" s="6">
        <v>0.42930000000000001</v>
      </c>
      <c r="AJ517" s="6">
        <v>0.72729999999999995</v>
      </c>
      <c r="AK517" s="6">
        <v>0.62590000000000001</v>
      </c>
      <c r="AT517" s="6">
        <f t="shared" si="39"/>
        <v>17.279069767441861</v>
      </c>
      <c r="AU517" s="6" t="str">
        <f t="shared" si="40"/>
        <v/>
      </c>
      <c r="AV517" s="6">
        <f t="shared" si="41"/>
        <v>83.882352941176464</v>
      </c>
      <c r="AW517" s="7">
        <f t="shared" si="42"/>
        <v>14.364779874213836</v>
      </c>
      <c r="AX517" s="6">
        <f t="shared" si="43"/>
        <v>15.394209354120267</v>
      </c>
      <c r="AY517" s="6" t="str">
        <f t="shared" si="44"/>
        <v/>
      </c>
      <c r="BA517" s="6">
        <f>VLOOKUP(A517, ALL_AP_DATA!$A$2:$F$3600, 6, FALSE)</f>
        <v>1046</v>
      </c>
      <c r="BB517" s="6" t="e">
        <f t="shared" ca="1" si="34"/>
        <v>#NAME?</v>
      </c>
      <c r="BC517" s="6">
        <f>VLOOKUP(A517,projmetadata!$A$2:$D$2036, 4, FALSE)</f>
        <v>95578</v>
      </c>
      <c r="BE517" s="9" t="e">
        <f t="shared" ca="1" si="35"/>
        <v>#NAME?</v>
      </c>
      <c r="BF517" s="6" t="e">
        <f t="shared" ca="1" si="36"/>
        <v>#NAME?</v>
      </c>
      <c r="BG517" s="6">
        <f t="shared" si="37"/>
        <v>0.11553914080646174</v>
      </c>
      <c r="BH517" s="6">
        <f>VLOOKUP(A517, ALL_AP_DATA!$A$2:$D$3600, 3, FALSE)</f>
        <v>546</v>
      </c>
      <c r="BI517" s="6">
        <f>VLOOKUP(A517, ALL_AP_DATA!$A$2:$E$3600, 5, FALSE)</f>
        <v>11043</v>
      </c>
      <c r="BJ517" s="6">
        <f t="shared" si="45"/>
        <v>10.55736137667304</v>
      </c>
      <c r="BK517" s="6">
        <f t="shared" si="38"/>
        <v>0.52198852772466542</v>
      </c>
    </row>
    <row r="518" spans="1:63" ht="15.75" customHeight="1" x14ac:dyDescent="0.25">
      <c r="A518" s="6" t="s">
        <v>732</v>
      </c>
      <c r="B518" s="6" t="s">
        <v>64</v>
      </c>
      <c r="C518" s="6">
        <v>4</v>
      </c>
      <c r="D518" s="6">
        <v>31</v>
      </c>
      <c r="E518" s="6">
        <v>26</v>
      </c>
      <c r="F518" s="6">
        <v>385</v>
      </c>
      <c r="G518" s="6">
        <v>0.13250000000000001</v>
      </c>
      <c r="H518" s="6">
        <v>0.36620000000000003</v>
      </c>
      <c r="I518" s="6">
        <v>0.2555</v>
      </c>
      <c r="Q518" s="6">
        <v>4</v>
      </c>
      <c r="R518" s="6">
        <v>13</v>
      </c>
      <c r="S518" s="6">
        <v>22</v>
      </c>
      <c r="T518" s="6">
        <v>435</v>
      </c>
      <c r="U518" s="6">
        <v>5.5599999999999997E-2</v>
      </c>
      <c r="V518" s="6">
        <v>0.30990000000000001</v>
      </c>
      <c r="W518" s="6">
        <v>0.28870000000000001</v>
      </c>
      <c r="X518" s="6">
        <v>15</v>
      </c>
      <c r="Y518" s="6">
        <v>128</v>
      </c>
      <c r="Z518" s="6">
        <v>54</v>
      </c>
      <c r="AA518" s="6">
        <v>1101</v>
      </c>
      <c r="AB518" s="6">
        <v>0.54700000000000004</v>
      </c>
      <c r="AC518" s="6">
        <v>0.76060000000000005</v>
      </c>
      <c r="AD518" s="6">
        <v>0.73060000000000003</v>
      </c>
      <c r="AE518" s="6">
        <v>13</v>
      </c>
      <c r="AF518" s="6">
        <v>91</v>
      </c>
      <c r="AG518" s="6">
        <v>50</v>
      </c>
      <c r="AH518" s="6">
        <v>724</v>
      </c>
      <c r="AI518" s="6">
        <v>0.38890000000000002</v>
      </c>
      <c r="AJ518" s="6">
        <v>0.70420000000000005</v>
      </c>
      <c r="AK518" s="6">
        <v>0.48039999999999999</v>
      </c>
      <c r="AT518" s="6">
        <f t="shared" si="39"/>
        <v>12.419354838709678</v>
      </c>
      <c r="AU518" s="6" t="str">
        <f t="shared" si="40"/>
        <v/>
      </c>
      <c r="AV518" s="6">
        <f t="shared" si="41"/>
        <v>33.46153846153846</v>
      </c>
      <c r="AW518" s="7">
        <f t="shared" si="42"/>
        <v>8.6015625</v>
      </c>
      <c r="AX518" s="6">
        <f t="shared" si="43"/>
        <v>7.9560439560439562</v>
      </c>
      <c r="AY518" s="6" t="str">
        <f t="shared" si="44"/>
        <v/>
      </c>
      <c r="BA518" s="6">
        <f>VLOOKUP(A518, ALL_AP_DATA!$A$2:$F$3600, 6, FALSE)</f>
        <v>234</v>
      </c>
      <c r="BB518" s="6" t="e">
        <f t="shared" ca="1" si="34"/>
        <v>#NAME?</v>
      </c>
      <c r="BC518" s="6">
        <f>VLOOKUP(A518,projmetadata!$A$2:$D$2036, 4, FALSE)</f>
        <v>12978</v>
      </c>
      <c r="BE518" s="9" t="e">
        <f t="shared" ca="1" si="35"/>
        <v>#NAME?</v>
      </c>
      <c r="BF518" s="6" t="e">
        <f t="shared" ca="1" si="36"/>
        <v>#NAME?</v>
      </c>
      <c r="BG518" s="6">
        <f t="shared" si="37"/>
        <v>0.11611958699337339</v>
      </c>
      <c r="BH518" s="6">
        <f>VLOOKUP(A518, ALL_AP_DATA!$A$2:$D$3600, 3, FALSE)</f>
        <v>156</v>
      </c>
      <c r="BI518" s="6">
        <f>VLOOKUP(A518, ALL_AP_DATA!$A$2:$E$3600, 5, FALSE)</f>
        <v>1507</v>
      </c>
      <c r="BJ518" s="6">
        <f t="shared" si="45"/>
        <v>6.4401709401709404</v>
      </c>
      <c r="BK518" s="6">
        <f t="shared" si="38"/>
        <v>0.66666666666666663</v>
      </c>
    </row>
    <row r="519" spans="1:63" ht="15.75" customHeight="1" x14ac:dyDescent="0.25">
      <c r="A519" s="6" t="s">
        <v>1126</v>
      </c>
      <c r="B519" s="6" t="s">
        <v>64</v>
      </c>
      <c r="C519" s="6">
        <v>26</v>
      </c>
      <c r="D519" s="6">
        <v>1714</v>
      </c>
      <c r="E519" s="6">
        <v>177</v>
      </c>
      <c r="F519" s="6">
        <v>20354</v>
      </c>
      <c r="G519" s="6">
        <v>0.5968</v>
      </c>
      <c r="H519" s="6">
        <v>0.92669999999999997</v>
      </c>
      <c r="I519" s="6">
        <v>0.80500000000000005</v>
      </c>
      <c r="J519" s="6">
        <v>1</v>
      </c>
      <c r="K519" s="6">
        <v>13</v>
      </c>
      <c r="L519" s="6">
        <v>27</v>
      </c>
      <c r="M519" s="6">
        <v>1043</v>
      </c>
      <c r="N519" s="6">
        <v>4.4999999999999997E-3</v>
      </c>
      <c r="O519" s="6">
        <v>0.1414</v>
      </c>
      <c r="P519" s="6">
        <v>4.1200000000000001E-2</v>
      </c>
      <c r="Q519" s="6">
        <v>24</v>
      </c>
      <c r="R519" s="6">
        <v>157</v>
      </c>
      <c r="S519" s="6">
        <v>147</v>
      </c>
      <c r="T519" s="6">
        <v>12430</v>
      </c>
      <c r="U519" s="6">
        <v>5.4699999999999999E-2</v>
      </c>
      <c r="V519" s="6">
        <v>0.76959999999999995</v>
      </c>
      <c r="W519" s="6">
        <v>0.49159999999999998</v>
      </c>
      <c r="X519" s="6">
        <v>220</v>
      </c>
      <c r="Y519" s="6">
        <v>2066</v>
      </c>
      <c r="Z519" s="6">
        <v>177</v>
      </c>
      <c r="AA519" s="6">
        <v>20367</v>
      </c>
      <c r="AB519" s="6">
        <v>0.71940000000000004</v>
      </c>
      <c r="AC519" s="6">
        <v>0.92669999999999997</v>
      </c>
      <c r="AD519" s="6">
        <v>0.80549999999999999</v>
      </c>
      <c r="AE519" s="6">
        <v>206</v>
      </c>
      <c r="AF519" s="6">
        <v>1185</v>
      </c>
      <c r="AG519" s="6">
        <v>147</v>
      </c>
      <c r="AH519" s="6">
        <v>14316</v>
      </c>
      <c r="AI519" s="6">
        <v>0.41260000000000002</v>
      </c>
      <c r="AJ519" s="6">
        <v>0.76959999999999995</v>
      </c>
      <c r="AK519" s="6">
        <v>0.56620000000000004</v>
      </c>
      <c r="AT519" s="6">
        <f t="shared" si="39"/>
        <v>11.87514585764294</v>
      </c>
      <c r="AU519" s="6">
        <f t="shared" si="40"/>
        <v>80.230769230769226</v>
      </c>
      <c r="AV519" s="6">
        <f t="shared" si="41"/>
        <v>79.171974522292999</v>
      </c>
      <c r="AW519" s="7">
        <f t="shared" si="42"/>
        <v>9.8581800580832528</v>
      </c>
      <c r="AX519" s="6">
        <f t="shared" si="43"/>
        <v>12.081012658227849</v>
      </c>
      <c r="AY519" s="6" t="str">
        <f t="shared" si="44"/>
        <v/>
      </c>
      <c r="BA519" s="6">
        <f>VLOOKUP(A519, ALL_AP_DATA!$A$2:$F$3600, 6, FALSE)</f>
        <v>2872</v>
      </c>
      <c r="BB519" s="6" t="e">
        <f t="shared" ca="1" si="34"/>
        <v>#NAME?</v>
      </c>
      <c r="BC519" s="6">
        <f>VLOOKUP(A519,projmetadata!$A$2:$D$2036, 4, FALSE)</f>
        <v>217263</v>
      </c>
      <c r="BE519" s="9" t="e">
        <f t="shared" ca="1" si="35"/>
        <v>#NAME?</v>
      </c>
      <c r="BF519" s="6" t="e">
        <f t="shared" ca="1" si="36"/>
        <v>#NAME?</v>
      </c>
      <c r="BG519" s="6">
        <f t="shared" si="37"/>
        <v>0.11637968729143941</v>
      </c>
      <c r="BH519" s="6">
        <f>VLOOKUP(A519, ALL_AP_DATA!$A$2:$D$3600, 3, FALSE)</f>
        <v>2410</v>
      </c>
      <c r="BI519" s="6">
        <f>VLOOKUP(A519, ALL_AP_DATA!$A$2:$E$3600, 5, FALSE)</f>
        <v>25285</v>
      </c>
      <c r="BJ519" s="6">
        <f t="shared" si="45"/>
        <v>8.803969359331477</v>
      </c>
      <c r="BK519" s="6">
        <f t="shared" si="38"/>
        <v>0.83913649025069637</v>
      </c>
    </row>
    <row r="520" spans="1:63" ht="15.75" customHeight="1" x14ac:dyDescent="0.25">
      <c r="A520" s="6" t="s">
        <v>1357</v>
      </c>
      <c r="B520" s="6" t="s">
        <v>64</v>
      </c>
      <c r="C520" s="6">
        <v>10</v>
      </c>
      <c r="D520" s="6">
        <v>49</v>
      </c>
      <c r="E520" s="6">
        <v>45</v>
      </c>
      <c r="F520" s="6">
        <v>2179</v>
      </c>
      <c r="G520" s="6">
        <v>5.9700000000000003E-2</v>
      </c>
      <c r="H520" s="6">
        <v>0.53569999999999995</v>
      </c>
      <c r="I520" s="6">
        <v>0.32900000000000001</v>
      </c>
      <c r="Q520" s="6">
        <v>9</v>
      </c>
      <c r="R520" s="6">
        <v>46</v>
      </c>
      <c r="S520" s="6">
        <v>70</v>
      </c>
      <c r="T520" s="6">
        <v>4198</v>
      </c>
      <c r="U520" s="6">
        <v>5.6000000000000001E-2</v>
      </c>
      <c r="V520" s="6">
        <v>0.83330000000000004</v>
      </c>
      <c r="W520" s="6">
        <v>0.63380000000000003</v>
      </c>
      <c r="X520" s="6">
        <v>12</v>
      </c>
      <c r="Y520" s="6">
        <v>72</v>
      </c>
      <c r="Z520" s="6">
        <v>48</v>
      </c>
      <c r="AA520" s="6">
        <v>2700</v>
      </c>
      <c r="AB520" s="6">
        <v>8.77E-2</v>
      </c>
      <c r="AC520" s="6">
        <v>0.57140000000000002</v>
      </c>
      <c r="AD520" s="6">
        <v>0.40760000000000002</v>
      </c>
      <c r="AE520" s="6">
        <v>25</v>
      </c>
      <c r="AF520" s="6">
        <v>141</v>
      </c>
      <c r="AG520" s="6">
        <v>51</v>
      </c>
      <c r="AH520" s="6">
        <v>3748</v>
      </c>
      <c r="AI520" s="6">
        <v>0.17169999999999999</v>
      </c>
      <c r="AJ520" s="6">
        <v>0.60709999999999997</v>
      </c>
      <c r="AK520" s="6">
        <v>0.56579999999999997</v>
      </c>
      <c r="AT520" s="6">
        <f t="shared" si="39"/>
        <v>44.469387755102041</v>
      </c>
      <c r="AU520" s="6" t="str">
        <f t="shared" si="40"/>
        <v/>
      </c>
      <c r="AV520" s="6">
        <f t="shared" si="41"/>
        <v>91.260869565217391</v>
      </c>
      <c r="AW520" s="7">
        <f t="shared" si="42"/>
        <v>37.5</v>
      </c>
      <c r="AX520" s="6">
        <f t="shared" si="43"/>
        <v>26.581560283687942</v>
      </c>
      <c r="AY520" s="6" t="str">
        <f t="shared" si="44"/>
        <v/>
      </c>
      <c r="BA520" s="6">
        <f>VLOOKUP(A520, ALL_AP_DATA!$A$2:$F$3600, 6, FALSE)</f>
        <v>821</v>
      </c>
      <c r="BB520" s="6" t="e">
        <f t="shared" ca="1" si="34"/>
        <v>#NAME?</v>
      </c>
      <c r="BC520" s="6">
        <f>VLOOKUP(A520,projmetadata!$A$2:$D$2036, 4, FALSE)</f>
        <v>56482</v>
      </c>
      <c r="BE520" s="9" t="e">
        <f t="shared" ca="1" si="35"/>
        <v>#NAME?</v>
      </c>
      <c r="BF520" s="6" t="e">
        <f t="shared" ca="1" si="36"/>
        <v>#NAME?</v>
      </c>
      <c r="BG520" s="6">
        <f t="shared" si="37"/>
        <v>0.11727630041429128</v>
      </c>
      <c r="BH520" s="6">
        <f>VLOOKUP(A520, ALL_AP_DATA!$A$2:$D$3600, 3, FALSE)</f>
        <v>230</v>
      </c>
      <c r="BI520" s="6">
        <f>VLOOKUP(A520, ALL_AP_DATA!$A$2:$E$3600, 5, FALSE)</f>
        <v>6624</v>
      </c>
      <c r="BJ520" s="6">
        <f t="shared" si="45"/>
        <v>8.0682095006090133</v>
      </c>
      <c r="BK520" s="6">
        <f t="shared" si="38"/>
        <v>0.28014616321559072</v>
      </c>
    </row>
    <row r="521" spans="1:63" ht="15.75" customHeight="1" x14ac:dyDescent="0.25">
      <c r="A521" s="6" t="s">
        <v>842</v>
      </c>
      <c r="B521" s="6" t="s">
        <v>64</v>
      </c>
      <c r="Q521" s="6">
        <v>1</v>
      </c>
      <c r="R521" s="6">
        <v>4</v>
      </c>
      <c r="S521" s="6">
        <v>2</v>
      </c>
      <c r="T521" s="6">
        <v>88</v>
      </c>
      <c r="U521" s="6">
        <v>2.06E-2</v>
      </c>
      <c r="V521" s="6">
        <v>0.2</v>
      </c>
      <c r="W521" s="6">
        <v>0.27239999999999998</v>
      </c>
      <c r="X521" s="6">
        <v>3</v>
      </c>
      <c r="Y521" s="6">
        <v>42</v>
      </c>
      <c r="Z521" s="6">
        <v>7</v>
      </c>
      <c r="AA521" s="6">
        <v>151</v>
      </c>
      <c r="AB521" s="6">
        <v>0.2165</v>
      </c>
      <c r="AC521" s="6">
        <v>0.7</v>
      </c>
      <c r="AD521" s="6">
        <v>0.46750000000000003</v>
      </c>
      <c r="AE521" s="6">
        <v>1</v>
      </c>
      <c r="AF521" s="6">
        <v>3</v>
      </c>
      <c r="AG521" s="6">
        <v>0</v>
      </c>
      <c r="AH521" s="6">
        <v>0</v>
      </c>
      <c r="AI521" s="6">
        <v>1.55E-2</v>
      </c>
      <c r="AJ521" s="6">
        <v>0</v>
      </c>
      <c r="AK521" s="6">
        <v>0</v>
      </c>
      <c r="AT521" s="6" t="str">
        <f t="shared" si="39"/>
        <v/>
      </c>
      <c r="AU521" s="6" t="str">
        <f t="shared" si="40"/>
        <v/>
      </c>
      <c r="AV521" s="6">
        <f t="shared" si="41"/>
        <v>22</v>
      </c>
      <c r="AW521" s="7">
        <f t="shared" si="42"/>
        <v>3.5952380952380953</v>
      </c>
      <c r="AX521" s="6">
        <f t="shared" si="43"/>
        <v>0</v>
      </c>
      <c r="AY521" s="6" t="str">
        <f t="shared" si="44"/>
        <v/>
      </c>
      <c r="BA521" s="6">
        <f>VLOOKUP(A521, ALL_AP_DATA!$A$2:$F$3600, 6, FALSE)</f>
        <v>194</v>
      </c>
      <c r="BB521" s="6" t="e">
        <f t="shared" ca="1" si="34"/>
        <v>#NAME?</v>
      </c>
      <c r="BC521" s="6">
        <f>VLOOKUP(A521,projmetadata!$A$2:$D$2036, 4, FALSE)</f>
        <v>2740</v>
      </c>
      <c r="BE521" s="9" t="e">
        <f t="shared" ca="1" si="35"/>
        <v>#NAME?</v>
      </c>
      <c r="BF521" s="6" t="e">
        <f t="shared" ca="1" si="36"/>
        <v>#NAME?</v>
      </c>
      <c r="BG521" s="6">
        <f t="shared" si="37"/>
        <v>0.11788321167883212</v>
      </c>
      <c r="BH521" s="6">
        <f>VLOOKUP(A521, ALL_AP_DATA!$A$2:$D$3600, 3, FALSE)</f>
        <v>45</v>
      </c>
      <c r="BI521" s="6">
        <f>VLOOKUP(A521, ALL_AP_DATA!$A$2:$E$3600, 5, FALSE)</f>
        <v>323</v>
      </c>
      <c r="BJ521" s="6">
        <f t="shared" si="45"/>
        <v>1.6649484536082475</v>
      </c>
      <c r="BK521" s="6">
        <f t="shared" si="38"/>
        <v>0.23195876288659795</v>
      </c>
    </row>
    <row r="522" spans="1:63" ht="15.75" customHeight="1" x14ac:dyDescent="0.25">
      <c r="A522" s="6" t="s">
        <v>1274</v>
      </c>
      <c r="B522" s="6" t="s">
        <v>64</v>
      </c>
      <c r="C522" s="6">
        <v>26</v>
      </c>
      <c r="D522" s="6">
        <v>90</v>
      </c>
      <c r="E522" s="6">
        <v>12</v>
      </c>
      <c r="F522" s="6">
        <v>1075</v>
      </c>
      <c r="G522" s="6">
        <v>0.15310000000000001</v>
      </c>
      <c r="H522" s="6">
        <v>0.30769999999999997</v>
      </c>
      <c r="I522" s="6">
        <v>0.3589</v>
      </c>
      <c r="Q522" s="6">
        <v>5</v>
      </c>
      <c r="R522" s="6">
        <v>12</v>
      </c>
      <c r="S522" s="6">
        <v>14</v>
      </c>
      <c r="T522" s="6">
        <v>427</v>
      </c>
      <c r="U522" s="6">
        <v>2.0400000000000001E-2</v>
      </c>
      <c r="V522" s="6">
        <v>0.35899999999999999</v>
      </c>
      <c r="W522" s="6">
        <v>0.1426</v>
      </c>
      <c r="X522" s="6">
        <v>26</v>
      </c>
      <c r="Y522" s="6">
        <v>328</v>
      </c>
      <c r="Z522" s="6">
        <v>34</v>
      </c>
      <c r="AA522" s="6">
        <v>2216</v>
      </c>
      <c r="AB522" s="6">
        <v>0.55779999999999996</v>
      </c>
      <c r="AC522" s="6">
        <v>0.87180000000000002</v>
      </c>
      <c r="AD522" s="6">
        <v>0.7399</v>
      </c>
      <c r="AE522" s="6">
        <v>39</v>
      </c>
      <c r="AF522" s="6">
        <v>180</v>
      </c>
      <c r="AG522" s="6">
        <v>29</v>
      </c>
      <c r="AH522" s="6">
        <v>1485</v>
      </c>
      <c r="AI522" s="6">
        <v>0.30609999999999998</v>
      </c>
      <c r="AJ522" s="6">
        <v>0.74360000000000004</v>
      </c>
      <c r="AK522" s="6">
        <v>0.49580000000000002</v>
      </c>
      <c r="AT522" s="6">
        <f t="shared" si="39"/>
        <v>11.944444444444445</v>
      </c>
      <c r="AU522" s="6" t="str">
        <f t="shared" si="40"/>
        <v/>
      </c>
      <c r="AV522" s="6">
        <f t="shared" si="41"/>
        <v>35.583333333333336</v>
      </c>
      <c r="AW522" s="7">
        <f t="shared" si="42"/>
        <v>6.7560975609756095</v>
      </c>
      <c r="AX522" s="6">
        <f t="shared" si="43"/>
        <v>8.25</v>
      </c>
      <c r="AY522" s="6" t="str">
        <f t="shared" si="44"/>
        <v/>
      </c>
      <c r="BA522" s="6">
        <f>VLOOKUP(A522, ALL_AP_DATA!$A$2:$F$3600, 6, FALSE)</f>
        <v>588</v>
      </c>
      <c r="BB522" s="6" t="e">
        <f t="shared" ca="1" si="34"/>
        <v>#NAME?</v>
      </c>
      <c r="BC522" s="6">
        <f>VLOOKUP(A522,projmetadata!$A$2:$D$2036, 4, FALSE)</f>
        <v>25254</v>
      </c>
      <c r="BE522" s="9" t="e">
        <f t="shared" ca="1" si="35"/>
        <v>#NAME?</v>
      </c>
      <c r="BF522" s="6" t="e">
        <f t="shared" ca="1" si="36"/>
        <v>#NAME?</v>
      </c>
      <c r="BG522" s="6">
        <f t="shared" si="37"/>
        <v>0.11859507404767562</v>
      </c>
      <c r="BH522" s="6">
        <f>VLOOKUP(A522, ALL_AP_DATA!$A$2:$D$3600, 3, FALSE)</f>
        <v>388</v>
      </c>
      <c r="BI522" s="6">
        <f>VLOOKUP(A522, ALL_AP_DATA!$A$2:$E$3600, 5, FALSE)</f>
        <v>2995</v>
      </c>
      <c r="BJ522" s="6">
        <f t="shared" si="45"/>
        <v>5.0935374149659864</v>
      </c>
      <c r="BK522" s="6">
        <f t="shared" si="38"/>
        <v>0.65986394557823125</v>
      </c>
    </row>
    <row r="523" spans="1:63" ht="15.75" customHeight="1" x14ac:dyDescent="0.25">
      <c r="A523" s="6" t="s">
        <v>864</v>
      </c>
      <c r="B523" s="6" t="s">
        <v>64</v>
      </c>
      <c r="C523" s="6">
        <v>2</v>
      </c>
      <c r="D523" s="6">
        <v>16</v>
      </c>
      <c r="E523" s="6">
        <v>8</v>
      </c>
      <c r="F523" s="6">
        <v>209</v>
      </c>
      <c r="G523" s="6">
        <v>0.15090000000000001</v>
      </c>
      <c r="H523" s="6">
        <v>0.72729999999999995</v>
      </c>
      <c r="I523" s="6">
        <v>0.18970000000000001</v>
      </c>
      <c r="Q523" s="6">
        <v>2</v>
      </c>
      <c r="R523" s="6">
        <v>4</v>
      </c>
      <c r="S523" s="6">
        <v>6</v>
      </c>
      <c r="T523" s="6">
        <v>250</v>
      </c>
      <c r="U523" s="6">
        <v>3.7699999999999997E-2</v>
      </c>
      <c r="V523" s="6">
        <v>0.54549999999999998</v>
      </c>
      <c r="W523" s="6">
        <v>0.22689999999999999</v>
      </c>
      <c r="X523" s="6">
        <v>3</v>
      </c>
      <c r="Y523" s="6">
        <v>15</v>
      </c>
      <c r="Z523" s="6">
        <v>6</v>
      </c>
      <c r="AA523" s="6">
        <v>194</v>
      </c>
      <c r="AB523" s="6">
        <v>0.14149999999999999</v>
      </c>
      <c r="AC523" s="6">
        <v>0.54549999999999998</v>
      </c>
      <c r="AD523" s="6">
        <v>0.17599999999999999</v>
      </c>
      <c r="AE523" s="6">
        <v>10</v>
      </c>
      <c r="AF523" s="6">
        <v>53</v>
      </c>
      <c r="AG523" s="6">
        <v>10</v>
      </c>
      <c r="AH523" s="6">
        <v>705</v>
      </c>
      <c r="AI523" s="6">
        <v>0.5</v>
      </c>
      <c r="AJ523" s="6">
        <v>0.90910000000000002</v>
      </c>
      <c r="AK523" s="6">
        <v>0.63970000000000005</v>
      </c>
      <c r="AT523" s="6">
        <f t="shared" si="39"/>
        <v>13.0625</v>
      </c>
      <c r="AU523" s="6" t="str">
        <f t="shared" si="40"/>
        <v/>
      </c>
      <c r="AV523" s="6">
        <f t="shared" si="41"/>
        <v>62.5</v>
      </c>
      <c r="AW523" s="7">
        <f t="shared" si="42"/>
        <v>12.933333333333334</v>
      </c>
      <c r="AX523" s="6">
        <f t="shared" si="43"/>
        <v>13.30188679245283</v>
      </c>
      <c r="AY523" s="6" t="str">
        <f t="shared" si="44"/>
        <v/>
      </c>
      <c r="BA523" s="6">
        <f>VLOOKUP(A523, ALL_AP_DATA!$A$2:$F$3600, 6, FALSE)</f>
        <v>106</v>
      </c>
      <c r="BB523" s="6" t="e">
        <f t="shared" ca="1" si="34"/>
        <v>#NAME?</v>
      </c>
      <c r="BC523" s="6">
        <f>VLOOKUP(A523,projmetadata!$A$2:$D$2036, 4, FALSE)</f>
        <v>9279</v>
      </c>
      <c r="BE523" s="9" t="e">
        <f t="shared" ca="1" si="35"/>
        <v>#NAME?</v>
      </c>
      <c r="BF523" s="6" t="e">
        <f t="shared" ca="1" si="36"/>
        <v>#NAME?</v>
      </c>
      <c r="BG523" s="6">
        <f t="shared" si="37"/>
        <v>0.11876279771527104</v>
      </c>
      <c r="BH523" s="6">
        <f>VLOOKUP(A523, ALL_AP_DATA!$A$2:$D$3600, 3, FALSE)</f>
        <v>62</v>
      </c>
      <c r="BI523" s="6">
        <f>VLOOKUP(A523, ALL_AP_DATA!$A$2:$E$3600, 5, FALSE)</f>
        <v>1102</v>
      </c>
      <c r="BJ523" s="6">
        <f t="shared" si="45"/>
        <v>10.39622641509434</v>
      </c>
      <c r="BK523" s="6">
        <f t="shared" si="38"/>
        <v>0.58490566037735847</v>
      </c>
    </row>
    <row r="524" spans="1:63" ht="15.75" customHeight="1" x14ac:dyDescent="0.25">
      <c r="A524" s="6" t="s">
        <v>187</v>
      </c>
      <c r="B524" s="6" t="s">
        <v>64</v>
      </c>
      <c r="C524" s="6">
        <v>6</v>
      </c>
      <c r="D524" s="6">
        <v>15</v>
      </c>
      <c r="E524" s="6">
        <v>7</v>
      </c>
      <c r="F524" s="6">
        <v>766</v>
      </c>
      <c r="G524" s="6">
        <v>6.8199999999999997E-2</v>
      </c>
      <c r="H524" s="6">
        <v>0.53849999999999998</v>
      </c>
      <c r="I524" s="6">
        <v>0.26450000000000001</v>
      </c>
      <c r="Q524" s="6">
        <v>1</v>
      </c>
      <c r="R524" s="6">
        <v>2</v>
      </c>
      <c r="S524" s="6">
        <v>2</v>
      </c>
      <c r="T524" s="6">
        <v>42</v>
      </c>
      <c r="U524" s="6">
        <v>9.1000000000000004E-3</v>
      </c>
      <c r="V524" s="6">
        <v>0.15379999999999999</v>
      </c>
      <c r="W524" s="6">
        <v>1.4500000000000001E-2</v>
      </c>
      <c r="X524" s="6">
        <v>22</v>
      </c>
      <c r="Y524" s="6">
        <v>161</v>
      </c>
      <c r="Z524" s="6">
        <v>12</v>
      </c>
      <c r="AA524" s="6">
        <v>1432</v>
      </c>
      <c r="AB524" s="6">
        <v>0.73180000000000001</v>
      </c>
      <c r="AC524" s="6">
        <v>0.92310000000000003</v>
      </c>
      <c r="AD524" s="6">
        <v>0.4945</v>
      </c>
      <c r="AE524" s="6">
        <v>45</v>
      </c>
      <c r="AF524" s="6">
        <v>168</v>
      </c>
      <c r="AG524" s="6">
        <v>13</v>
      </c>
      <c r="AH524" s="6">
        <v>1434</v>
      </c>
      <c r="AI524" s="6">
        <v>0.76359999999999995</v>
      </c>
      <c r="AJ524" s="6">
        <v>1</v>
      </c>
      <c r="AK524" s="6">
        <v>0.49519999999999997</v>
      </c>
      <c r="AT524" s="6">
        <f t="shared" si="39"/>
        <v>51.06666666666667</v>
      </c>
      <c r="AU524" s="6" t="str">
        <f t="shared" si="40"/>
        <v/>
      </c>
      <c r="AV524" s="6">
        <f t="shared" si="41"/>
        <v>21</v>
      </c>
      <c r="AW524" s="7">
        <f t="shared" si="42"/>
        <v>8.8944099378881987</v>
      </c>
      <c r="AX524" s="6">
        <f t="shared" si="43"/>
        <v>8.5357142857142865</v>
      </c>
      <c r="AY524" s="6" t="str">
        <f t="shared" si="44"/>
        <v/>
      </c>
      <c r="BA524" s="6">
        <f>VLOOKUP(A524, ALL_AP_DATA!$A$2:$F$3600, 6, FALSE)</f>
        <v>220</v>
      </c>
      <c r="BB524" s="6" t="e">
        <f t="shared" ca="1" si="34"/>
        <v>#NAME?</v>
      </c>
      <c r="BC524" s="6">
        <f>VLOOKUP(A524,projmetadata!$A$2:$D$2036, 4, FALSE)</f>
        <v>24370</v>
      </c>
      <c r="BE524" s="9" t="e">
        <f t="shared" ca="1" si="35"/>
        <v>#NAME?</v>
      </c>
      <c r="BF524" s="6" t="e">
        <f t="shared" ca="1" si="36"/>
        <v>#NAME?</v>
      </c>
      <c r="BG524" s="6">
        <f t="shared" si="37"/>
        <v>0.1188346327451785</v>
      </c>
      <c r="BH524" s="6">
        <f>VLOOKUP(A524, ALL_AP_DATA!$A$2:$D$3600, 3, FALSE)</f>
        <v>196</v>
      </c>
      <c r="BI524" s="6">
        <f>VLOOKUP(A524, ALL_AP_DATA!$A$2:$E$3600, 5, FALSE)</f>
        <v>2896</v>
      </c>
      <c r="BJ524" s="6">
        <f t="shared" si="45"/>
        <v>13.163636363636364</v>
      </c>
      <c r="BK524" s="6">
        <f t="shared" si="38"/>
        <v>0.89090909090909087</v>
      </c>
    </row>
    <row r="525" spans="1:63" ht="15.75" customHeight="1" x14ac:dyDescent="0.25">
      <c r="A525" s="6" t="s">
        <v>140</v>
      </c>
      <c r="B525" s="6" t="s">
        <v>64</v>
      </c>
      <c r="C525" s="6">
        <v>2</v>
      </c>
      <c r="D525" s="6">
        <v>60</v>
      </c>
      <c r="E525" s="6">
        <v>16</v>
      </c>
      <c r="F525" s="6">
        <v>433</v>
      </c>
      <c r="G525" s="6">
        <v>0.28989999999999999</v>
      </c>
      <c r="H525" s="6">
        <v>0.55169999999999997</v>
      </c>
      <c r="I525" s="6">
        <v>0.20130000000000001</v>
      </c>
      <c r="Q525" s="6">
        <v>1</v>
      </c>
      <c r="R525" s="6">
        <v>3</v>
      </c>
      <c r="S525" s="6">
        <v>5</v>
      </c>
      <c r="T525" s="6">
        <v>151</v>
      </c>
      <c r="U525" s="6">
        <v>1.4500000000000001E-2</v>
      </c>
      <c r="V525" s="6">
        <v>0.1724</v>
      </c>
      <c r="W525" s="6">
        <v>7.0199999999999999E-2</v>
      </c>
      <c r="X525" s="6">
        <v>13</v>
      </c>
      <c r="Y525" s="6">
        <v>63</v>
      </c>
      <c r="Z525" s="6">
        <v>9</v>
      </c>
      <c r="AA525" s="6">
        <v>100</v>
      </c>
      <c r="AB525" s="6">
        <v>0.30430000000000001</v>
      </c>
      <c r="AC525" s="6">
        <v>0.31030000000000002</v>
      </c>
      <c r="AD525" s="6">
        <v>4.65E-2</v>
      </c>
      <c r="AE525" s="6">
        <v>22</v>
      </c>
      <c r="AF525" s="6">
        <v>98</v>
      </c>
      <c r="AG525" s="6">
        <v>10</v>
      </c>
      <c r="AH525" s="6">
        <v>446</v>
      </c>
      <c r="AI525" s="6">
        <v>0.47339999999999999</v>
      </c>
      <c r="AJ525" s="6">
        <v>0.3448</v>
      </c>
      <c r="AK525" s="6">
        <v>0.20730000000000001</v>
      </c>
      <c r="AT525" s="6">
        <f t="shared" si="39"/>
        <v>7.2166666666666668</v>
      </c>
      <c r="AU525" s="6" t="str">
        <f t="shared" si="40"/>
        <v/>
      </c>
      <c r="AV525" s="6">
        <f t="shared" si="41"/>
        <v>50.333333333333336</v>
      </c>
      <c r="AW525" s="7">
        <f t="shared" si="42"/>
        <v>1.5873015873015872</v>
      </c>
      <c r="AX525" s="6">
        <f t="shared" si="43"/>
        <v>4.5510204081632653</v>
      </c>
      <c r="AY525" s="6" t="str">
        <f t="shared" si="44"/>
        <v/>
      </c>
      <c r="BA525" s="6">
        <f>VLOOKUP(A525, ALL_AP_DATA!$A$2:$F$3600, 6, FALSE)</f>
        <v>207</v>
      </c>
      <c r="BB525" s="6" t="e">
        <f t="shared" ca="1" si="34"/>
        <v>#NAME?</v>
      </c>
      <c r="BC525" s="6">
        <f>VLOOKUP(A525,projmetadata!$A$2:$D$2036, 4, FALSE)</f>
        <v>18016</v>
      </c>
      <c r="BE525" s="9" t="e">
        <f t="shared" ca="1" si="35"/>
        <v>#NAME?</v>
      </c>
      <c r="BF525" s="6" t="e">
        <f t="shared" ca="1" si="36"/>
        <v>#NAME?</v>
      </c>
      <c r="BG525" s="6">
        <f t="shared" si="37"/>
        <v>0.11939387211367673</v>
      </c>
      <c r="BH525" s="6">
        <f>VLOOKUP(A525, ALL_AP_DATA!$A$2:$D$3600, 3, FALSE)</f>
        <v>131</v>
      </c>
      <c r="BI525" s="6">
        <f>VLOOKUP(A525, ALL_AP_DATA!$A$2:$E$3600, 5, FALSE)</f>
        <v>2151</v>
      </c>
      <c r="BJ525" s="6">
        <f t="shared" si="45"/>
        <v>10.391304347826088</v>
      </c>
      <c r="BK525" s="6">
        <f t="shared" si="38"/>
        <v>0.63285024154589375</v>
      </c>
    </row>
    <row r="526" spans="1:63" ht="15.75" customHeight="1" x14ac:dyDescent="0.25">
      <c r="A526" s="6" t="s">
        <v>1282</v>
      </c>
      <c r="B526" s="6" t="s">
        <v>64</v>
      </c>
      <c r="Q526" s="6">
        <v>3</v>
      </c>
      <c r="R526" s="6">
        <v>15</v>
      </c>
      <c r="S526" s="6">
        <v>17</v>
      </c>
      <c r="T526" s="6">
        <v>941</v>
      </c>
      <c r="U526" s="6">
        <v>4.4999999999999998E-2</v>
      </c>
      <c r="V526" s="6">
        <v>0.36959999999999998</v>
      </c>
      <c r="W526" s="6">
        <v>0.42849999999999999</v>
      </c>
      <c r="X526" s="6">
        <v>4</v>
      </c>
      <c r="Y526" s="6">
        <v>26</v>
      </c>
      <c r="Z526" s="6">
        <v>11</v>
      </c>
      <c r="AA526" s="6">
        <v>261</v>
      </c>
      <c r="AB526" s="6">
        <v>7.8100000000000003E-2</v>
      </c>
      <c r="AC526" s="6">
        <v>0.23910000000000001</v>
      </c>
      <c r="AD526" s="6">
        <v>0.11890000000000001</v>
      </c>
      <c r="AE526" s="6">
        <v>19</v>
      </c>
      <c r="AF526" s="6">
        <v>103</v>
      </c>
      <c r="AG526" s="6">
        <v>18</v>
      </c>
      <c r="AH526" s="6">
        <v>408</v>
      </c>
      <c r="AI526" s="6">
        <v>0.30930000000000002</v>
      </c>
      <c r="AJ526" s="6">
        <v>0.39129999999999998</v>
      </c>
      <c r="AK526" s="6">
        <v>0.18579999999999999</v>
      </c>
      <c r="AT526" s="6" t="str">
        <f t="shared" si="39"/>
        <v/>
      </c>
      <c r="AU526" s="6" t="str">
        <f t="shared" si="40"/>
        <v/>
      </c>
      <c r="AV526" s="6">
        <f t="shared" si="41"/>
        <v>62.733333333333334</v>
      </c>
      <c r="AW526" s="7">
        <f t="shared" si="42"/>
        <v>10.038461538461538</v>
      </c>
      <c r="AX526" s="6">
        <f t="shared" si="43"/>
        <v>3.9611650485436893</v>
      </c>
      <c r="AY526" s="6" t="str">
        <f t="shared" si="44"/>
        <v/>
      </c>
      <c r="BA526" s="6">
        <f>VLOOKUP(A526, ALL_AP_DATA!$A$2:$F$3600, 6, FALSE)</f>
        <v>333</v>
      </c>
      <c r="BB526" s="6" t="e">
        <f t="shared" ca="1" si="34"/>
        <v>#NAME?</v>
      </c>
      <c r="BC526" s="6">
        <f>VLOOKUP(A526,projmetadata!$A$2:$D$2036, 4, FALSE)</f>
        <v>18388</v>
      </c>
      <c r="BE526" s="9" t="e">
        <f t="shared" ca="1" si="35"/>
        <v>#NAME?</v>
      </c>
      <c r="BF526" s="6" t="e">
        <f t="shared" ca="1" si="36"/>
        <v>#NAME?</v>
      </c>
      <c r="BG526" s="6">
        <f t="shared" si="37"/>
        <v>0.11942571242114422</v>
      </c>
      <c r="BH526" s="6">
        <f>VLOOKUP(A526, ALL_AP_DATA!$A$2:$D$3600, 3, FALSE)</f>
        <v>131</v>
      </c>
      <c r="BI526" s="6">
        <f>VLOOKUP(A526, ALL_AP_DATA!$A$2:$E$3600, 5, FALSE)</f>
        <v>2196</v>
      </c>
      <c r="BJ526" s="6">
        <f t="shared" si="45"/>
        <v>6.5945945945945947</v>
      </c>
      <c r="BK526" s="6">
        <f t="shared" si="38"/>
        <v>0.39339339339339341</v>
      </c>
    </row>
    <row r="527" spans="1:63" ht="15.75" customHeight="1" x14ac:dyDescent="0.25">
      <c r="A527" s="6" t="s">
        <v>946</v>
      </c>
      <c r="B527" s="6" t="s">
        <v>64</v>
      </c>
      <c r="Q527" s="6">
        <v>2</v>
      </c>
      <c r="R527" s="6">
        <v>10</v>
      </c>
      <c r="S527" s="6">
        <v>17</v>
      </c>
      <c r="T527" s="6">
        <v>828</v>
      </c>
      <c r="U527" s="6">
        <v>8.3299999999999999E-2</v>
      </c>
      <c r="V527" s="6">
        <v>0.65380000000000005</v>
      </c>
      <c r="W527" s="6">
        <v>0.52170000000000005</v>
      </c>
      <c r="X527" s="6">
        <v>2</v>
      </c>
      <c r="Y527" s="6">
        <v>10</v>
      </c>
      <c r="Z527" s="6">
        <v>3</v>
      </c>
      <c r="AA527" s="6">
        <v>21</v>
      </c>
      <c r="AB527" s="6">
        <v>8.3299999999999999E-2</v>
      </c>
      <c r="AC527" s="6">
        <v>0.1154</v>
      </c>
      <c r="AD527" s="6">
        <v>1.32E-2</v>
      </c>
      <c r="AE527" s="6">
        <v>9</v>
      </c>
      <c r="AF527" s="6">
        <v>37</v>
      </c>
      <c r="AG527" s="6">
        <v>12</v>
      </c>
      <c r="AH527" s="6">
        <v>350</v>
      </c>
      <c r="AI527" s="6">
        <v>0.30830000000000002</v>
      </c>
      <c r="AJ527" s="6">
        <v>0.46150000000000002</v>
      </c>
      <c r="AK527" s="6">
        <v>0.2205</v>
      </c>
      <c r="AT527" s="6" t="str">
        <f t="shared" si="39"/>
        <v/>
      </c>
      <c r="AU527" s="6" t="str">
        <f t="shared" si="40"/>
        <v/>
      </c>
      <c r="AV527" s="6">
        <f t="shared" si="41"/>
        <v>82.8</v>
      </c>
      <c r="AW527" s="7">
        <f t="shared" si="42"/>
        <v>2.1</v>
      </c>
      <c r="AX527" s="6">
        <f t="shared" si="43"/>
        <v>9.4594594594594597</v>
      </c>
      <c r="AY527" s="6" t="str">
        <f t="shared" si="44"/>
        <v/>
      </c>
      <c r="BA527" s="6">
        <f>VLOOKUP(A527, ALL_AP_DATA!$A$2:$F$3600, 6, FALSE)</f>
        <v>120</v>
      </c>
      <c r="BB527" s="6" t="e">
        <f t="shared" ca="1" si="34"/>
        <v>#NAME?</v>
      </c>
      <c r="BC527" s="6">
        <f>VLOOKUP(A527,projmetadata!$A$2:$D$2036, 4, FALSE)</f>
        <v>13236</v>
      </c>
      <c r="BE527" s="9" t="e">
        <f t="shared" ca="1" si="35"/>
        <v>#NAME?</v>
      </c>
      <c r="BF527" s="6" t="e">
        <f t="shared" ca="1" si="36"/>
        <v>#NAME?</v>
      </c>
      <c r="BG527" s="6">
        <f t="shared" si="37"/>
        <v>0.11990027198549411</v>
      </c>
      <c r="BH527" s="6">
        <f>VLOOKUP(A527, ALL_AP_DATA!$A$2:$D$3600, 3, FALSE)</f>
        <v>50</v>
      </c>
      <c r="BI527" s="6">
        <f>VLOOKUP(A527, ALL_AP_DATA!$A$2:$E$3600, 5, FALSE)</f>
        <v>1587</v>
      </c>
      <c r="BJ527" s="6">
        <f t="shared" si="45"/>
        <v>13.225</v>
      </c>
      <c r="BK527" s="6">
        <f t="shared" si="38"/>
        <v>0.41666666666666669</v>
      </c>
    </row>
    <row r="528" spans="1:63" ht="15.75" customHeight="1" x14ac:dyDescent="0.25">
      <c r="A528" s="6" t="s">
        <v>1335</v>
      </c>
      <c r="B528" s="6" t="s">
        <v>64</v>
      </c>
      <c r="C528" s="6">
        <v>1</v>
      </c>
      <c r="D528" s="6">
        <v>9</v>
      </c>
      <c r="E528" s="6">
        <v>9</v>
      </c>
      <c r="F528" s="6">
        <v>92</v>
      </c>
      <c r="G528" s="6">
        <v>5.7700000000000001E-2</v>
      </c>
      <c r="H528" s="6">
        <v>0.28129999999999999</v>
      </c>
      <c r="I528" s="6">
        <v>8.3299999999999999E-2</v>
      </c>
      <c r="Q528" s="6">
        <v>3</v>
      </c>
      <c r="R528" s="6">
        <v>12</v>
      </c>
      <c r="S528" s="6">
        <v>15</v>
      </c>
      <c r="T528" s="6">
        <v>316</v>
      </c>
      <c r="U528" s="6">
        <v>7.6899999999999996E-2</v>
      </c>
      <c r="V528" s="6">
        <v>0.46879999999999999</v>
      </c>
      <c r="W528" s="6">
        <v>0.28599999999999998</v>
      </c>
      <c r="X528" s="6">
        <v>10</v>
      </c>
      <c r="Y528" s="6">
        <v>45</v>
      </c>
      <c r="Z528" s="6">
        <v>21</v>
      </c>
      <c r="AA528" s="6">
        <v>357</v>
      </c>
      <c r="AB528" s="6">
        <v>0.28849999999999998</v>
      </c>
      <c r="AC528" s="6">
        <v>0.65629999999999999</v>
      </c>
      <c r="AD528" s="6">
        <v>0.3231</v>
      </c>
      <c r="AE528" s="6">
        <v>19</v>
      </c>
      <c r="AF528" s="6">
        <v>47</v>
      </c>
      <c r="AG528" s="6">
        <v>27</v>
      </c>
      <c r="AH528" s="6">
        <v>606</v>
      </c>
      <c r="AI528" s="6">
        <v>0.30130000000000001</v>
      </c>
      <c r="AJ528" s="6">
        <v>0.84379999999999999</v>
      </c>
      <c r="AK528" s="6">
        <v>0.5484</v>
      </c>
      <c r="AT528" s="6">
        <f t="shared" si="39"/>
        <v>10.222222222222221</v>
      </c>
      <c r="AU528" s="6" t="str">
        <f t="shared" si="40"/>
        <v/>
      </c>
      <c r="AV528" s="6">
        <f t="shared" si="41"/>
        <v>26.333333333333332</v>
      </c>
      <c r="AW528" s="7">
        <f t="shared" si="42"/>
        <v>7.9333333333333336</v>
      </c>
      <c r="AX528" s="6">
        <f t="shared" si="43"/>
        <v>12.893617021276595</v>
      </c>
      <c r="AY528" s="6" t="str">
        <f t="shared" si="44"/>
        <v/>
      </c>
      <c r="BA528" s="6">
        <f>VLOOKUP(A528, ALL_AP_DATA!$A$2:$F$3600, 6, FALSE)</f>
        <v>156</v>
      </c>
      <c r="BB528" s="6" t="e">
        <f t="shared" ca="1" si="34"/>
        <v>#NAME?</v>
      </c>
      <c r="BC528" s="6">
        <f>VLOOKUP(A528,projmetadata!$A$2:$D$2036, 4, FALSE)</f>
        <v>9126</v>
      </c>
      <c r="BE528" s="9" t="e">
        <f t="shared" ca="1" si="35"/>
        <v>#NAME?</v>
      </c>
      <c r="BF528" s="6" t="e">
        <f t="shared" ca="1" si="36"/>
        <v>#NAME?</v>
      </c>
      <c r="BG528" s="6">
        <f t="shared" si="37"/>
        <v>0.12108262108262108</v>
      </c>
      <c r="BH528" s="6">
        <f>VLOOKUP(A528, ALL_AP_DATA!$A$2:$D$3600, 3, FALSE)</f>
        <v>77</v>
      </c>
      <c r="BI528" s="6">
        <f>VLOOKUP(A528, ALL_AP_DATA!$A$2:$E$3600, 5, FALSE)</f>
        <v>1105</v>
      </c>
      <c r="BJ528" s="6">
        <f t="shared" si="45"/>
        <v>7.083333333333333</v>
      </c>
      <c r="BK528" s="6">
        <f t="shared" si="38"/>
        <v>0.49358974358974361</v>
      </c>
    </row>
    <row r="529" spans="1:63" ht="15.75" customHeight="1" x14ac:dyDescent="0.25">
      <c r="A529" s="6" t="s">
        <v>929</v>
      </c>
      <c r="B529" s="6" t="s">
        <v>64</v>
      </c>
      <c r="C529" s="6">
        <v>4</v>
      </c>
      <c r="D529" s="6">
        <v>22</v>
      </c>
      <c r="E529" s="6">
        <v>1</v>
      </c>
      <c r="F529" s="6">
        <v>109</v>
      </c>
      <c r="G529" s="6">
        <v>0.16539999999999999</v>
      </c>
      <c r="H529" s="6">
        <v>0.2</v>
      </c>
      <c r="I529" s="6">
        <v>7.3099999999999998E-2</v>
      </c>
      <c r="Q529" s="6">
        <v>1</v>
      </c>
      <c r="R529" s="6">
        <v>2</v>
      </c>
      <c r="S529" s="6">
        <v>2</v>
      </c>
      <c r="T529" s="6">
        <v>64</v>
      </c>
      <c r="U529" s="6">
        <v>1.4999999999999999E-2</v>
      </c>
      <c r="V529" s="6">
        <v>0.4</v>
      </c>
      <c r="W529" s="6">
        <v>4.2900000000000001E-2</v>
      </c>
      <c r="X529" s="6">
        <v>3</v>
      </c>
      <c r="Y529" s="6">
        <v>58</v>
      </c>
      <c r="Z529" s="6">
        <v>3</v>
      </c>
      <c r="AA529" s="6">
        <v>138</v>
      </c>
      <c r="AB529" s="6">
        <v>0.43609999999999999</v>
      </c>
      <c r="AC529" s="6">
        <v>0.6</v>
      </c>
      <c r="AD529" s="6">
        <v>9.2600000000000002E-2</v>
      </c>
      <c r="AE529" s="6">
        <v>12</v>
      </c>
      <c r="AF529" s="6">
        <v>41</v>
      </c>
      <c r="AG529" s="6">
        <v>2</v>
      </c>
      <c r="AH529" s="6">
        <v>312</v>
      </c>
      <c r="AI529" s="6">
        <v>0.30830000000000002</v>
      </c>
      <c r="AJ529" s="6">
        <v>0.4</v>
      </c>
      <c r="AK529" s="6">
        <v>0.20930000000000001</v>
      </c>
      <c r="AT529" s="6">
        <f t="shared" si="39"/>
        <v>4.9545454545454541</v>
      </c>
      <c r="AU529" s="6" t="str">
        <f t="shared" si="40"/>
        <v/>
      </c>
      <c r="AV529" s="6">
        <f t="shared" si="41"/>
        <v>32</v>
      </c>
      <c r="AW529" s="7">
        <f t="shared" si="42"/>
        <v>2.3793103448275863</v>
      </c>
      <c r="AX529" s="6">
        <f t="shared" si="43"/>
        <v>7.6097560975609753</v>
      </c>
      <c r="AY529" s="6" t="str">
        <f t="shared" si="44"/>
        <v/>
      </c>
      <c r="BA529" s="6">
        <f>VLOOKUP(A529, ALL_AP_DATA!$A$2:$F$3600, 6, FALSE)</f>
        <v>133</v>
      </c>
      <c r="BB529" s="6" t="e">
        <f t="shared" ca="1" si="34"/>
        <v>#NAME?</v>
      </c>
      <c r="BC529" s="6">
        <f>VLOOKUP(A529,projmetadata!$A$2:$D$2036, 4, FALSE)</f>
        <v>12318</v>
      </c>
      <c r="BE529" s="9" t="e">
        <f t="shared" ca="1" si="35"/>
        <v>#NAME?</v>
      </c>
      <c r="BF529" s="6" t="e">
        <f t="shared" ca="1" si="36"/>
        <v>#NAME?</v>
      </c>
      <c r="BG529" s="6">
        <f t="shared" si="37"/>
        <v>0.12104237700925474</v>
      </c>
      <c r="BH529" s="6">
        <f>VLOOKUP(A529, ALL_AP_DATA!$A$2:$D$3600, 3, FALSE)</f>
        <v>80</v>
      </c>
      <c r="BI529" s="6">
        <f>VLOOKUP(A529, ALL_AP_DATA!$A$2:$E$3600, 5, FALSE)</f>
        <v>1491</v>
      </c>
      <c r="BJ529" s="6">
        <f t="shared" si="45"/>
        <v>11.210526315789474</v>
      </c>
      <c r="BK529" s="6">
        <f t="shared" si="38"/>
        <v>0.60150375939849621</v>
      </c>
    </row>
    <row r="530" spans="1:63" ht="15.75" customHeight="1" x14ac:dyDescent="0.25">
      <c r="A530" s="6" t="s">
        <v>236</v>
      </c>
      <c r="B530" s="6" t="s">
        <v>64</v>
      </c>
      <c r="C530" s="6">
        <v>10</v>
      </c>
      <c r="D530" s="6">
        <v>79</v>
      </c>
      <c r="E530" s="6">
        <v>13</v>
      </c>
      <c r="F530" s="6">
        <v>799</v>
      </c>
      <c r="G530" s="6">
        <v>0.18329999999999999</v>
      </c>
      <c r="H530" s="6">
        <v>0.2364</v>
      </c>
      <c r="I530" s="6">
        <v>0.1399</v>
      </c>
      <c r="X530" s="6">
        <v>45</v>
      </c>
      <c r="Y530" s="6">
        <v>189</v>
      </c>
      <c r="Z530" s="6">
        <v>35</v>
      </c>
      <c r="AA530" s="6">
        <v>2707</v>
      </c>
      <c r="AB530" s="6">
        <v>0.4385</v>
      </c>
      <c r="AC530" s="6">
        <v>0.63639999999999997</v>
      </c>
      <c r="AD530" s="6">
        <v>0.47410000000000002</v>
      </c>
      <c r="AE530" s="6">
        <v>42</v>
      </c>
      <c r="AF530" s="6">
        <v>311</v>
      </c>
      <c r="AG530" s="6">
        <v>45</v>
      </c>
      <c r="AH530" s="6">
        <v>3671</v>
      </c>
      <c r="AI530" s="6">
        <v>0.72160000000000002</v>
      </c>
      <c r="AJ530" s="6">
        <v>0.81820000000000004</v>
      </c>
      <c r="AK530" s="6">
        <v>0.64290000000000003</v>
      </c>
      <c r="AT530" s="6">
        <f t="shared" si="39"/>
        <v>10.113924050632912</v>
      </c>
      <c r="AU530" s="6" t="str">
        <f t="shared" si="40"/>
        <v/>
      </c>
      <c r="AV530" s="6" t="str">
        <f t="shared" si="41"/>
        <v/>
      </c>
      <c r="AW530" s="7">
        <f t="shared" si="42"/>
        <v>14.322751322751323</v>
      </c>
      <c r="AX530" s="6">
        <f t="shared" si="43"/>
        <v>11.803858520900322</v>
      </c>
      <c r="AY530" s="6" t="str">
        <f t="shared" si="44"/>
        <v/>
      </c>
      <c r="BA530" s="6">
        <f>VLOOKUP(A530, ALL_AP_DATA!$A$2:$F$3600, 6, FALSE)</f>
        <v>431</v>
      </c>
      <c r="BB530" s="6" t="e">
        <f t="shared" ca="1" si="34"/>
        <v>#NAME?</v>
      </c>
      <c r="BC530" s="6">
        <f>VLOOKUP(A530,projmetadata!$A$2:$D$2036, 4, FALSE)</f>
        <v>46598</v>
      </c>
      <c r="BE530" s="9" t="e">
        <f t="shared" ca="1" si="35"/>
        <v>#NAME?</v>
      </c>
      <c r="BF530" s="6" t="e">
        <f t="shared" ca="1" si="36"/>
        <v>#NAME?</v>
      </c>
      <c r="BG530" s="6">
        <f t="shared" si="37"/>
        <v>0.12253744795913987</v>
      </c>
      <c r="BH530" s="6">
        <f>VLOOKUP(A530, ALL_AP_DATA!$A$2:$D$3600, 3, FALSE)</f>
        <v>362</v>
      </c>
      <c r="BI530" s="6">
        <f>VLOOKUP(A530, ALL_AP_DATA!$A$2:$E$3600, 5, FALSE)</f>
        <v>5710</v>
      </c>
      <c r="BJ530" s="6">
        <f t="shared" si="45"/>
        <v>13.248259860788863</v>
      </c>
      <c r="BK530" s="6">
        <f t="shared" si="38"/>
        <v>0.83990719257540603</v>
      </c>
    </row>
    <row r="531" spans="1:63" ht="15.75" customHeight="1" x14ac:dyDescent="0.25">
      <c r="A531" s="6" t="s">
        <v>798</v>
      </c>
      <c r="B531" s="6" t="s">
        <v>64</v>
      </c>
      <c r="C531" s="6">
        <v>2</v>
      </c>
      <c r="D531" s="6">
        <v>50</v>
      </c>
      <c r="E531" s="6">
        <v>1</v>
      </c>
      <c r="F531" s="6">
        <v>4071</v>
      </c>
      <c r="G531" s="6">
        <v>0.12470000000000001</v>
      </c>
      <c r="H531" s="6">
        <v>1</v>
      </c>
      <c r="I531" s="6">
        <v>1</v>
      </c>
      <c r="X531" s="6">
        <v>28</v>
      </c>
      <c r="Y531" s="6">
        <v>215</v>
      </c>
      <c r="Z531" s="6">
        <v>1</v>
      </c>
      <c r="AA531" s="6">
        <v>4071</v>
      </c>
      <c r="AB531" s="6">
        <v>0.53620000000000001</v>
      </c>
      <c r="AC531" s="6">
        <v>1</v>
      </c>
      <c r="AD531" s="6">
        <v>1</v>
      </c>
      <c r="AE531" s="6">
        <v>34</v>
      </c>
      <c r="AF531" s="6">
        <v>106</v>
      </c>
      <c r="AG531" s="6">
        <v>1</v>
      </c>
      <c r="AH531" s="6">
        <v>4071</v>
      </c>
      <c r="AI531" s="6">
        <v>0.26429999999999998</v>
      </c>
      <c r="AJ531" s="6">
        <v>1</v>
      </c>
      <c r="AK531" s="6">
        <v>1</v>
      </c>
      <c r="AT531" s="6">
        <f t="shared" si="39"/>
        <v>81.42</v>
      </c>
      <c r="AU531" s="6" t="str">
        <f t="shared" si="40"/>
        <v/>
      </c>
      <c r="AV531" s="6" t="str">
        <f t="shared" si="41"/>
        <v/>
      </c>
      <c r="AW531" s="7">
        <f t="shared" si="42"/>
        <v>18.934883720930234</v>
      </c>
      <c r="AX531" s="6">
        <f t="shared" si="43"/>
        <v>38.405660377358494</v>
      </c>
      <c r="AY531" s="6" t="str">
        <f t="shared" si="44"/>
        <v/>
      </c>
      <c r="BA531" s="6">
        <f>VLOOKUP(A531, ALL_AP_DATA!$A$2:$F$3600, 6, FALSE)</f>
        <v>401</v>
      </c>
      <c r="BB531" s="6" t="e">
        <f t="shared" ca="1" si="34"/>
        <v>#NAME?</v>
      </c>
      <c r="BC531" s="6">
        <f>VLOOKUP(A531,projmetadata!$A$2:$D$2036, 4, FALSE)</f>
        <v>32792</v>
      </c>
      <c r="BE531" s="9" t="e">
        <f t="shared" ca="1" si="35"/>
        <v>#NAME?</v>
      </c>
      <c r="BF531" s="6" t="e">
        <f t="shared" ca="1" si="36"/>
        <v>#NAME?</v>
      </c>
      <c r="BG531" s="6">
        <f t="shared" si="37"/>
        <v>0.12414613320322029</v>
      </c>
      <c r="BH531" s="6">
        <f>VLOOKUP(A531, ALL_AP_DATA!$A$2:$D$3600, 3, FALSE)</f>
        <v>233</v>
      </c>
      <c r="BI531" s="6">
        <f>VLOOKUP(A531, ALL_AP_DATA!$A$2:$E$3600, 5, FALSE)</f>
        <v>4071</v>
      </c>
      <c r="BJ531" s="6">
        <f t="shared" si="45"/>
        <v>10.152119700748131</v>
      </c>
      <c r="BK531" s="6">
        <f t="shared" si="38"/>
        <v>0.58104738154613467</v>
      </c>
    </row>
    <row r="532" spans="1:63" ht="15.75" customHeight="1" x14ac:dyDescent="0.25">
      <c r="A532" s="6" t="s">
        <v>622</v>
      </c>
      <c r="B532" s="6" t="s">
        <v>64</v>
      </c>
      <c r="C532" s="6">
        <v>1</v>
      </c>
      <c r="D532" s="6">
        <v>3</v>
      </c>
      <c r="E532" s="6">
        <v>2</v>
      </c>
      <c r="F532" s="6">
        <v>9</v>
      </c>
      <c r="G532" s="6">
        <v>2.9399999999999999E-2</v>
      </c>
      <c r="H532" s="6">
        <v>0.1333</v>
      </c>
      <c r="I532" s="6">
        <v>1.03E-2</v>
      </c>
      <c r="Q532" s="6">
        <v>1</v>
      </c>
      <c r="R532" s="6">
        <v>3</v>
      </c>
      <c r="S532" s="6">
        <v>8</v>
      </c>
      <c r="T532" s="6">
        <v>671</v>
      </c>
      <c r="U532" s="6">
        <v>2.9399999999999999E-2</v>
      </c>
      <c r="V532" s="6">
        <v>0.5333</v>
      </c>
      <c r="W532" s="6">
        <v>0.76419999999999999</v>
      </c>
      <c r="X532" s="6">
        <v>6</v>
      </c>
      <c r="Y532" s="6">
        <v>36</v>
      </c>
      <c r="Z532" s="6">
        <v>12</v>
      </c>
      <c r="AA532" s="6">
        <v>401</v>
      </c>
      <c r="AB532" s="6">
        <v>0.35289999999999999</v>
      </c>
      <c r="AC532" s="6">
        <v>0.8</v>
      </c>
      <c r="AD532" s="6">
        <v>0.45669999999999999</v>
      </c>
      <c r="AE532" s="6">
        <v>11</v>
      </c>
      <c r="AF532" s="6">
        <v>51</v>
      </c>
      <c r="AG532" s="6">
        <v>13</v>
      </c>
      <c r="AH532" s="6">
        <v>773</v>
      </c>
      <c r="AI532" s="6">
        <v>0.5</v>
      </c>
      <c r="AJ532" s="6">
        <v>0.86670000000000003</v>
      </c>
      <c r="AK532" s="6">
        <v>0.88039999999999996</v>
      </c>
      <c r="AT532" s="6">
        <f t="shared" si="39"/>
        <v>3</v>
      </c>
      <c r="AU532" s="6" t="str">
        <f t="shared" si="40"/>
        <v/>
      </c>
      <c r="AV532" s="6">
        <f t="shared" si="41"/>
        <v>223.66666666666666</v>
      </c>
      <c r="AW532" s="7">
        <f t="shared" si="42"/>
        <v>11.138888888888889</v>
      </c>
      <c r="AX532" s="6">
        <f t="shared" si="43"/>
        <v>15.156862745098039</v>
      </c>
      <c r="AY532" s="6" t="str">
        <f t="shared" si="44"/>
        <v/>
      </c>
      <c r="BA532" s="6">
        <f>VLOOKUP(A532, ALL_AP_DATA!$A$2:$F$3600, 6, FALSE)</f>
        <v>102</v>
      </c>
      <c r="BB532" s="6" t="e">
        <f t="shared" ca="1" si="34"/>
        <v>#NAME?</v>
      </c>
      <c r="BC532" s="6">
        <f>VLOOKUP(A532,projmetadata!$A$2:$D$2036, 4, FALSE)</f>
        <v>7033</v>
      </c>
      <c r="BE532" s="9" t="e">
        <f t="shared" ca="1" si="35"/>
        <v>#NAME?</v>
      </c>
      <c r="BF532" s="6" t="e">
        <f t="shared" ca="1" si="36"/>
        <v>#NAME?</v>
      </c>
      <c r="BG532" s="6">
        <f t="shared" si="37"/>
        <v>0.12484003981231338</v>
      </c>
      <c r="BH532" s="6">
        <f>VLOOKUP(A532, ALL_AP_DATA!$A$2:$D$3600, 3, FALSE)</f>
        <v>68</v>
      </c>
      <c r="BI532" s="6">
        <f>VLOOKUP(A532, ALL_AP_DATA!$A$2:$E$3600, 5, FALSE)</f>
        <v>878</v>
      </c>
      <c r="BJ532" s="6">
        <f t="shared" si="45"/>
        <v>8.6078431372549016</v>
      </c>
      <c r="BK532" s="6">
        <f t="shared" si="38"/>
        <v>0.66666666666666663</v>
      </c>
    </row>
    <row r="533" spans="1:63" ht="15.75" customHeight="1" x14ac:dyDescent="0.25">
      <c r="A533" s="6" t="s">
        <v>601</v>
      </c>
      <c r="B533" s="6" t="s">
        <v>64</v>
      </c>
      <c r="C533" s="6">
        <v>1</v>
      </c>
      <c r="D533" s="6">
        <v>10</v>
      </c>
      <c r="E533" s="6">
        <v>3</v>
      </c>
      <c r="F533" s="6">
        <v>57</v>
      </c>
      <c r="G533" s="6">
        <v>9.9000000000000005E-2</v>
      </c>
      <c r="H533" s="6">
        <v>0.1</v>
      </c>
      <c r="I533" s="6">
        <v>2.07E-2</v>
      </c>
      <c r="Q533" s="6">
        <v>2</v>
      </c>
      <c r="R533" s="6">
        <v>24</v>
      </c>
      <c r="S533" s="6">
        <v>16</v>
      </c>
      <c r="T533" s="6">
        <v>683</v>
      </c>
      <c r="U533" s="6">
        <v>0.23760000000000001</v>
      </c>
      <c r="V533" s="6">
        <v>0.5333</v>
      </c>
      <c r="W533" s="6">
        <v>0.24840000000000001</v>
      </c>
      <c r="X533" s="6">
        <v>2</v>
      </c>
      <c r="Y533" s="6">
        <v>26</v>
      </c>
      <c r="Z533" s="6">
        <v>8</v>
      </c>
      <c r="AA533" s="6">
        <v>1611</v>
      </c>
      <c r="AB533" s="6">
        <v>0.25740000000000002</v>
      </c>
      <c r="AC533" s="6">
        <v>0.26669999999999999</v>
      </c>
      <c r="AD533" s="6">
        <v>0.58579999999999999</v>
      </c>
      <c r="AE533" s="6">
        <v>4</v>
      </c>
      <c r="AF533" s="6">
        <v>14</v>
      </c>
      <c r="AG533" s="6">
        <v>8</v>
      </c>
      <c r="AH533" s="6">
        <v>73</v>
      </c>
      <c r="AI533" s="6">
        <v>0.1386</v>
      </c>
      <c r="AJ533" s="6">
        <v>0.26669999999999999</v>
      </c>
      <c r="AK533" s="6">
        <v>2.6499999999999999E-2</v>
      </c>
      <c r="AT533" s="6">
        <f t="shared" si="39"/>
        <v>5.7</v>
      </c>
      <c r="AU533" s="6" t="str">
        <f t="shared" si="40"/>
        <v/>
      </c>
      <c r="AV533" s="6">
        <f t="shared" si="41"/>
        <v>28.458333333333332</v>
      </c>
      <c r="AW533" s="7">
        <f t="shared" si="42"/>
        <v>61.96153846153846</v>
      </c>
      <c r="AX533" s="6">
        <f t="shared" si="43"/>
        <v>5.2142857142857144</v>
      </c>
      <c r="AY533" s="6" t="str">
        <f t="shared" si="44"/>
        <v/>
      </c>
      <c r="BA533" s="6">
        <f>VLOOKUP(A533, ALL_AP_DATA!$A$2:$F$3600, 6, FALSE)</f>
        <v>101</v>
      </c>
      <c r="BB533" s="6" t="e">
        <f t="shared" ref="BB533:BB787" ca="1" si="46">_xludf.IFS(I533&lt;&gt;0, F533/I533, P533&lt;&gt;0, M533/P533, W533&lt;&gt;0, T533/W533, AD533&lt;&gt;0, AA533/AD533, AK533&lt;&gt;0, AH533/AK533, AR533&lt;&gt;0, AO533/AR533, TRUE, 0)</f>
        <v>#NAME?</v>
      </c>
      <c r="BC533" s="6">
        <f>VLOOKUP(A533,projmetadata!$A$2:$D$2036, 4, FALSE)</f>
        <v>22063</v>
      </c>
      <c r="BE533" s="9" t="e">
        <f t="shared" ref="BE533:BE787" ca="1" si="47">BB533/BC533</f>
        <v>#NAME?</v>
      </c>
      <c r="BF533" s="6" t="e">
        <f t="shared" ref="BF533:BF787" ca="1" si="48">BB533/BA533</f>
        <v>#NAME?</v>
      </c>
      <c r="BG533" s="6">
        <f t="shared" ref="BG533:BG787" si="49">BI533/BC533</f>
        <v>0.124643067579205</v>
      </c>
      <c r="BH533" s="6">
        <f>VLOOKUP(A533, ALL_AP_DATA!$A$2:$D$3600, 3, FALSE)</f>
        <v>51</v>
      </c>
      <c r="BI533" s="6">
        <f>VLOOKUP(A533, ALL_AP_DATA!$A$2:$E$3600, 5, FALSE)</f>
        <v>2750</v>
      </c>
      <c r="BJ533" s="6">
        <f t="shared" si="45"/>
        <v>27.227722772277229</v>
      </c>
      <c r="BK533" s="6">
        <f t="shared" ref="BK533:BK787" si="50">BH533/BA533</f>
        <v>0.50495049504950495</v>
      </c>
    </row>
    <row r="534" spans="1:63" ht="15.75" customHeight="1" x14ac:dyDescent="0.25">
      <c r="A534" s="6" t="s">
        <v>1447</v>
      </c>
      <c r="B534" s="6" t="s">
        <v>64</v>
      </c>
      <c r="C534" s="6">
        <v>12</v>
      </c>
      <c r="D534" s="6">
        <v>27</v>
      </c>
      <c r="E534" s="6">
        <v>2</v>
      </c>
      <c r="F534" s="6">
        <v>431</v>
      </c>
      <c r="G534" s="6">
        <v>3.3500000000000002E-2</v>
      </c>
      <c r="H534" s="6">
        <v>3.1300000000000001E-2</v>
      </c>
      <c r="I534" s="6">
        <v>5.79E-2</v>
      </c>
      <c r="Q534" s="6">
        <v>5</v>
      </c>
      <c r="R534" s="6">
        <v>29</v>
      </c>
      <c r="S534" s="6">
        <v>17</v>
      </c>
      <c r="T534" s="6">
        <v>3669</v>
      </c>
      <c r="U534" s="6">
        <v>3.5999999999999997E-2</v>
      </c>
      <c r="V534" s="6">
        <v>0.2656</v>
      </c>
      <c r="W534" s="6">
        <v>0.49270000000000003</v>
      </c>
      <c r="X534" s="6">
        <v>10</v>
      </c>
      <c r="Y534" s="6">
        <v>64</v>
      </c>
      <c r="Z534" s="6">
        <v>2</v>
      </c>
      <c r="AA534" s="6">
        <v>715</v>
      </c>
      <c r="AB534" s="6">
        <v>7.9500000000000001E-2</v>
      </c>
      <c r="AC534" s="6">
        <v>3.1300000000000001E-2</v>
      </c>
      <c r="AD534" s="6">
        <v>9.6000000000000002E-2</v>
      </c>
      <c r="AE534" s="6">
        <v>6</v>
      </c>
      <c r="AF534" s="6">
        <v>26</v>
      </c>
      <c r="AG534" s="6">
        <v>3</v>
      </c>
      <c r="AH534" s="6">
        <v>510</v>
      </c>
      <c r="AI534" s="6">
        <v>3.2300000000000002E-2</v>
      </c>
      <c r="AJ534" s="6">
        <v>4.6899999999999997E-2</v>
      </c>
      <c r="AK534" s="6">
        <v>6.8500000000000005E-2</v>
      </c>
      <c r="AL534" s="6">
        <v>1</v>
      </c>
      <c r="AM534" s="6">
        <v>19</v>
      </c>
      <c r="AN534" s="6">
        <v>6</v>
      </c>
      <c r="AO534" s="6">
        <v>3184</v>
      </c>
      <c r="AP534" s="6">
        <v>2.3599999999999999E-2</v>
      </c>
      <c r="AQ534" s="6">
        <v>9.3799999999999994E-2</v>
      </c>
      <c r="AR534" s="6">
        <v>0.42759999999999998</v>
      </c>
      <c r="AT534" s="6">
        <f t="shared" si="39"/>
        <v>15.962962962962964</v>
      </c>
      <c r="AU534" s="6" t="str">
        <f t="shared" si="40"/>
        <v/>
      </c>
      <c r="AV534" s="6">
        <f t="shared" si="41"/>
        <v>126.51724137931035</v>
      </c>
      <c r="AW534" s="7">
        <f t="shared" si="42"/>
        <v>11.171875</v>
      </c>
      <c r="AX534" s="6">
        <f t="shared" si="43"/>
        <v>19.615384615384617</v>
      </c>
      <c r="AY534" s="6">
        <f t="shared" si="44"/>
        <v>167.57894736842104</v>
      </c>
      <c r="BA534" s="6">
        <f>VLOOKUP(A534, ALL_AP_DATA!$A$2:$F$3600, 6, FALSE)</f>
        <v>805</v>
      </c>
      <c r="BB534" s="6" t="e">
        <f t="shared" ca="1" si="46"/>
        <v>#NAME?</v>
      </c>
      <c r="BC534" s="6">
        <f>VLOOKUP(A534,projmetadata!$A$2:$D$2036, 4, FALSE)</f>
        <v>59531</v>
      </c>
      <c r="BE534" s="9" t="e">
        <f t="shared" ca="1" si="47"/>
        <v>#NAME?</v>
      </c>
      <c r="BF534" s="6" t="e">
        <f t="shared" ca="1" si="48"/>
        <v>#NAME?</v>
      </c>
      <c r="BG534" s="6">
        <f t="shared" si="49"/>
        <v>0.1250776906149737</v>
      </c>
      <c r="BH534" s="6">
        <f>VLOOKUP(A534, ALL_AP_DATA!$A$2:$D$3600, 3, FALSE)</f>
        <v>123</v>
      </c>
      <c r="BI534" s="6">
        <f>VLOOKUP(A534, ALL_AP_DATA!$A$2:$E$3600, 5, FALSE)</f>
        <v>7446</v>
      </c>
      <c r="BJ534" s="6">
        <f t="shared" si="45"/>
        <v>9.2496894409937891</v>
      </c>
      <c r="BK534" s="6">
        <f t="shared" si="50"/>
        <v>0.15279503105590062</v>
      </c>
    </row>
    <row r="535" spans="1:63" ht="15.75" customHeight="1" x14ac:dyDescent="0.25">
      <c r="A535" s="6" t="s">
        <v>763</v>
      </c>
      <c r="B535" s="6" t="s">
        <v>64</v>
      </c>
      <c r="C535" s="6">
        <v>4</v>
      </c>
      <c r="D535" s="6">
        <v>14</v>
      </c>
      <c r="E535" s="6">
        <v>1</v>
      </c>
      <c r="F535" s="6">
        <v>43</v>
      </c>
      <c r="G535" s="6">
        <v>6.5100000000000005E-2</v>
      </c>
      <c r="H535" s="6">
        <v>8.3299999999999999E-2</v>
      </c>
      <c r="I535" s="6">
        <v>2.7199999999999998E-2</v>
      </c>
      <c r="Q535" s="6">
        <v>4</v>
      </c>
      <c r="R535" s="6">
        <v>8</v>
      </c>
      <c r="S535" s="6">
        <v>8</v>
      </c>
      <c r="T535" s="6">
        <v>666</v>
      </c>
      <c r="U535" s="6">
        <v>3.7199999999999997E-2</v>
      </c>
      <c r="V535" s="6">
        <v>0.66669999999999996</v>
      </c>
      <c r="W535" s="6">
        <v>0.42209999999999998</v>
      </c>
      <c r="X535" s="6">
        <v>23</v>
      </c>
      <c r="Y535" s="6">
        <v>106</v>
      </c>
      <c r="Z535" s="6">
        <v>8</v>
      </c>
      <c r="AA535" s="6">
        <v>606</v>
      </c>
      <c r="AB535" s="6">
        <v>0.49299999999999999</v>
      </c>
      <c r="AC535" s="6">
        <v>0.66669999999999996</v>
      </c>
      <c r="AD535" s="6">
        <v>0.38400000000000001</v>
      </c>
      <c r="AE535" s="6">
        <v>28</v>
      </c>
      <c r="AF535" s="6">
        <v>81</v>
      </c>
      <c r="AG535" s="6">
        <v>7</v>
      </c>
      <c r="AH535" s="6">
        <v>392</v>
      </c>
      <c r="AI535" s="6">
        <v>0.37669999999999998</v>
      </c>
      <c r="AJ535" s="6">
        <v>0.58330000000000004</v>
      </c>
      <c r="AK535" s="6">
        <v>0.24840000000000001</v>
      </c>
      <c r="AT535" s="6">
        <f t="shared" si="39"/>
        <v>3.0714285714285716</v>
      </c>
      <c r="AU535" s="6" t="str">
        <f t="shared" si="40"/>
        <v/>
      </c>
      <c r="AV535" s="6">
        <f t="shared" si="41"/>
        <v>83.25</v>
      </c>
      <c r="AW535" s="7">
        <f t="shared" si="42"/>
        <v>5.716981132075472</v>
      </c>
      <c r="AX535" s="6">
        <f t="shared" si="43"/>
        <v>4.8395061728395063</v>
      </c>
      <c r="AY535" s="6" t="str">
        <f t="shared" si="44"/>
        <v/>
      </c>
      <c r="BA535" s="6">
        <f>VLOOKUP(A535, ALL_AP_DATA!$A$2:$F$3600, 6, FALSE)</f>
        <v>215</v>
      </c>
      <c r="BB535" s="6" t="e">
        <f t="shared" ca="1" si="46"/>
        <v>#NAME?</v>
      </c>
      <c r="BC535" s="6">
        <f>VLOOKUP(A535,projmetadata!$A$2:$D$2036, 4, FALSE)</f>
        <v>12566</v>
      </c>
      <c r="BE535" s="9" t="e">
        <f t="shared" ca="1" si="47"/>
        <v>#NAME?</v>
      </c>
      <c r="BF535" s="6" t="e">
        <f t="shared" ca="1" si="48"/>
        <v>#NAME?</v>
      </c>
      <c r="BG535" s="6">
        <f t="shared" si="49"/>
        <v>0.12557695368454561</v>
      </c>
      <c r="BH535" s="6">
        <f>VLOOKUP(A535, ALL_AP_DATA!$A$2:$D$3600, 3, FALSE)</f>
        <v>138</v>
      </c>
      <c r="BI535" s="6">
        <f>VLOOKUP(A535, ALL_AP_DATA!$A$2:$E$3600, 5, FALSE)</f>
        <v>1578</v>
      </c>
      <c r="BJ535" s="6">
        <f t="shared" si="45"/>
        <v>7.3395348837209307</v>
      </c>
      <c r="BK535" s="6">
        <f t="shared" si="50"/>
        <v>0.64186046511627903</v>
      </c>
    </row>
    <row r="536" spans="1:63" ht="15.75" customHeight="1" x14ac:dyDescent="0.25">
      <c r="A536" s="6" t="s">
        <v>242</v>
      </c>
      <c r="B536" s="6" t="s">
        <v>64</v>
      </c>
      <c r="C536" s="6">
        <v>9</v>
      </c>
      <c r="D536" s="6">
        <v>47</v>
      </c>
      <c r="E536" s="6">
        <v>28</v>
      </c>
      <c r="F536" s="6">
        <v>1533</v>
      </c>
      <c r="G536" s="6">
        <v>0.13239999999999999</v>
      </c>
      <c r="H536" s="6">
        <v>0.51849999999999996</v>
      </c>
      <c r="I536" s="6">
        <v>0.16009999999999999</v>
      </c>
      <c r="Q536" s="6">
        <v>8</v>
      </c>
      <c r="R536" s="6">
        <v>22</v>
      </c>
      <c r="S536" s="6">
        <v>37</v>
      </c>
      <c r="T536" s="6">
        <v>4947</v>
      </c>
      <c r="U536" s="6">
        <v>6.2E-2</v>
      </c>
      <c r="V536" s="6">
        <v>0.68520000000000003</v>
      </c>
      <c r="W536" s="6">
        <v>0.51670000000000005</v>
      </c>
      <c r="X536" s="6">
        <v>3</v>
      </c>
      <c r="Y536" s="6">
        <v>64</v>
      </c>
      <c r="Z536" s="6">
        <v>46</v>
      </c>
      <c r="AA536" s="6">
        <v>4344</v>
      </c>
      <c r="AB536" s="6">
        <v>0.18029999999999999</v>
      </c>
      <c r="AC536" s="6">
        <v>0.85189999999999999</v>
      </c>
      <c r="AD536" s="6">
        <v>0.45369999999999999</v>
      </c>
      <c r="AE536" s="6">
        <v>28</v>
      </c>
      <c r="AF536" s="6">
        <v>178</v>
      </c>
      <c r="AG536" s="6">
        <v>51</v>
      </c>
      <c r="AH536" s="6">
        <v>7424</v>
      </c>
      <c r="AI536" s="6">
        <v>0.50139999999999996</v>
      </c>
      <c r="AJ536" s="6">
        <v>0.94440000000000002</v>
      </c>
      <c r="AK536" s="6">
        <v>0.77539999999999998</v>
      </c>
      <c r="AT536" s="6">
        <f t="shared" si="39"/>
        <v>32.617021276595743</v>
      </c>
      <c r="AU536" s="6" t="str">
        <f t="shared" si="40"/>
        <v/>
      </c>
      <c r="AV536" s="6">
        <f t="shared" si="41"/>
        <v>224.86363636363637</v>
      </c>
      <c r="AW536" s="7">
        <f t="shared" si="42"/>
        <v>67.875</v>
      </c>
      <c r="AX536" s="6">
        <f t="shared" si="43"/>
        <v>41.707865168539328</v>
      </c>
      <c r="AY536" s="6" t="str">
        <f t="shared" si="44"/>
        <v/>
      </c>
      <c r="BA536" s="6">
        <f>VLOOKUP(A536, ALL_AP_DATA!$A$2:$F$3600, 6, FALSE)</f>
        <v>355</v>
      </c>
      <c r="BB536" s="6" t="e">
        <f t="shared" ca="1" si="46"/>
        <v>#NAME?</v>
      </c>
      <c r="BC536" s="6">
        <f>VLOOKUP(A536,projmetadata!$A$2:$D$2036, 4, FALSE)</f>
        <v>76064</v>
      </c>
      <c r="BE536" s="9" t="e">
        <f t="shared" ca="1" si="47"/>
        <v>#NAME?</v>
      </c>
      <c r="BF536" s="6" t="e">
        <f t="shared" ca="1" si="48"/>
        <v>#NAME?</v>
      </c>
      <c r="BG536" s="6">
        <f t="shared" si="49"/>
        <v>0.12588083718973497</v>
      </c>
      <c r="BH536" s="6">
        <f>VLOOKUP(A536, ALL_AP_DATA!$A$2:$D$3600, 3, FALSE)</f>
        <v>200</v>
      </c>
      <c r="BI536" s="6">
        <f>VLOOKUP(A536, ALL_AP_DATA!$A$2:$E$3600, 5, FALSE)</f>
        <v>9575</v>
      </c>
      <c r="BJ536" s="6">
        <f t="shared" si="45"/>
        <v>26.971830985915492</v>
      </c>
      <c r="BK536" s="6">
        <f t="shared" si="50"/>
        <v>0.56338028169014087</v>
      </c>
    </row>
    <row r="537" spans="1:63" ht="15.75" customHeight="1" x14ac:dyDescent="0.25">
      <c r="A537" s="6" t="s">
        <v>942</v>
      </c>
      <c r="B537" s="6" t="s">
        <v>64</v>
      </c>
      <c r="C537" s="6">
        <v>7</v>
      </c>
      <c r="D537" s="6">
        <v>26</v>
      </c>
      <c r="E537" s="6">
        <v>48</v>
      </c>
      <c r="F537" s="6">
        <v>1280</v>
      </c>
      <c r="G537" s="6">
        <v>2.63E-2</v>
      </c>
      <c r="H537" s="6">
        <v>0.26369999999999999</v>
      </c>
      <c r="I537" s="6">
        <v>0.1188</v>
      </c>
      <c r="Q537" s="6">
        <v>19</v>
      </c>
      <c r="R537" s="6">
        <v>59</v>
      </c>
      <c r="S537" s="6">
        <v>128</v>
      </c>
      <c r="T537" s="6">
        <v>5963</v>
      </c>
      <c r="U537" s="6">
        <v>5.9700000000000003E-2</v>
      </c>
      <c r="V537" s="6">
        <v>0.70330000000000004</v>
      </c>
      <c r="W537" s="6">
        <v>0.55349999999999999</v>
      </c>
      <c r="X537" s="6">
        <v>47</v>
      </c>
      <c r="Y537" s="6">
        <v>252</v>
      </c>
      <c r="Z537" s="6">
        <v>139</v>
      </c>
      <c r="AA537" s="6">
        <v>6650</v>
      </c>
      <c r="AB537" s="6">
        <v>0.25480000000000003</v>
      </c>
      <c r="AC537" s="6">
        <v>0.76370000000000005</v>
      </c>
      <c r="AD537" s="6">
        <v>0.61729999999999996</v>
      </c>
      <c r="AE537" s="6">
        <v>81</v>
      </c>
      <c r="AF537" s="6">
        <v>282</v>
      </c>
      <c r="AG537" s="6">
        <v>119</v>
      </c>
      <c r="AH537" s="6">
        <v>4028</v>
      </c>
      <c r="AI537" s="6">
        <v>0.28510000000000002</v>
      </c>
      <c r="AJ537" s="6">
        <v>0.65380000000000005</v>
      </c>
      <c r="AK537" s="6">
        <v>0.37390000000000001</v>
      </c>
      <c r="AT537" s="6">
        <f t="shared" si="39"/>
        <v>49.230769230769234</v>
      </c>
      <c r="AU537" s="6" t="str">
        <f t="shared" si="40"/>
        <v/>
      </c>
      <c r="AV537" s="6">
        <f t="shared" si="41"/>
        <v>101.06779661016949</v>
      </c>
      <c r="AW537" s="7">
        <f t="shared" si="42"/>
        <v>26.388888888888889</v>
      </c>
      <c r="AX537" s="6">
        <f t="shared" si="43"/>
        <v>14.283687943262411</v>
      </c>
      <c r="AY537" s="6" t="str">
        <f t="shared" si="44"/>
        <v/>
      </c>
      <c r="BA537" s="6">
        <f>VLOOKUP(A537, ALL_AP_DATA!$A$2:$F$3600, 6, FALSE)</f>
        <v>989</v>
      </c>
      <c r="BB537" s="6" t="e">
        <f t="shared" ca="1" si="46"/>
        <v>#NAME?</v>
      </c>
      <c r="BC537" s="6">
        <f>VLOOKUP(A537,projmetadata!$A$2:$D$2036, 4, FALSE)</f>
        <v>85582</v>
      </c>
      <c r="BE537" s="9" t="e">
        <f t="shared" ca="1" si="47"/>
        <v>#NAME?</v>
      </c>
      <c r="BF537" s="6" t="e">
        <f t="shared" ca="1" si="48"/>
        <v>#NAME?</v>
      </c>
      <c r="BG537" s="6">
        <f t="shared" si="49"/>
        <v>0.12587927367904467</v>
      </c>
      <c r="BH537" s="6">
        <f>VLOOKUP(A537, ALL_AP_DATA!$A$2:$D$3600, 3, FALSE)</f>
        <v>457</v>
      </c>
      <c r="BI537" s="6">
        <f>VLOOKUP(A537, ALL_AP_DATA!$A$2:$E$3600, 5, FALSE)</f>
        <v>10773</v>
      </c>
      <c r="BJ537" s="6">
        <f t="shared" si="45"/>
        <v>10.892821031344793</v>
      </c>
      <c r="BK537" s="6">
        <f t="shared" si="50"/>
        <v>0.46208291203235591</v>
      </c>
    </row>
    <row r="538" spans="1:63" ht="15.75" customHeight="1" x14ac:dyDescent="0.25">
      <c r="A538" s="6" t="s">
        <v>731</v>
      </c>
      <c r="B538" s="6" t="s">
        <v>64</v>
      </c>
      <c r="C538" s="6">
        <v>5</v>
      </c>
      <c r="D538" s="6">
        <v>18</v>
      </c>
      <c r="E538" s="6">
        <v>11</v>
      </c>
      <c r="F538" s="6">
        <v>671</v>
      </c>
      <c r="G538" s="6">
        <v>8.0399999999999999E-2</v>
      </c>
      <c r="H538" s="6">
        <v>0.39290000000000003</v>
      </c>
      <c r="I538" s="6">
        <v>0.4037</v>
      </c>
      <c r="Q538" s="6">
        <v>2</v>
      </c>
      <c r="R538" s="6">
        <v>6</v>
      </c>
      <c r="S538" s="6">
        <v>8</v>
      </c>
      <c r="T538" s="6">
        <v>680</v>
      </c>
      <c r="U538" s="6">
        <v>2.6800000000000001E-2</v>
      </c>
      <c r="V538" s="6">
        <v>0.28570000000000001</v>
      </c>
      <c r="W538" s="6">
        <v>0.40910000000000002</v>
      </c>
      <c r="X538" s="6">
        <v>20</v>
      </c>
      <c r="Y538" s="6">
        <v>73</v>
      </c>
      <c r="Z538" s="6">
        <v>18</v>
      </c>
      <c r="AA538" s="6">
        <v>1092</v>
      </c>
      <c r="AB538" s="6">
        <v>0.32590000000000002</v>
      </c>
      <c r="AC538" s="6">
        <v>0.64290000000000003</v>
      </c>
      <c r="AD538" s="6">
        <v>0.65700000000000003</v>
      </c>
      <c r="AE538" s="6">
        <v>18</v>
      </c>
      <c r="AF538" s="6">
        <v>70</v>
      </c>
      <c r="AG538" s="6">
        <v>15</v>
      </c>
      <c r="AH538" s="6">
        <v>1126</v>
      </c>
      <c r="AI538" s="6">
        <v>0.3125</v>
      </c>
      <c r="AJ538" s="6">
        <v>0.53569999999999995</v>
      </c>
      <c r="AK538" s="6">
        <v>0.67749999999999999</v>
      </c>
      <c r="AT538" s="6">
        <f t="shared" si="39"/>
        <v>37.277777777777779</v>
      </c>
      <c r="AU538" s="6" t="str">
        <f t="shared" si="40"/>
        <v/>
      </c>
      <c r="AV538" s="6">
        <f t="shared" si="41"/>
        <v>113.33333333333333</v>
      </c>
      <c r="AW538" s="7">
        <f t="shared" si="42"/>
        <v>14.95890410958904</v>
      </c>
      <c r="AX538" s="6">
        <f t="shared" si="43"/>
        <v>16.085714285714285</v>
      </c>
      <c r="AY538" s="6" t="str">
        <f t="shared" si="44"/>
        <v/>
      </c>
      <c r="BA538" s="6">
        <f>VLOOKUP(A538, ALL_AP_DATA!$A$2:$F$3600, 6, FALSE)</f>
        <v>224</v>
      </c>
      <c r="BB538" s="6" t="e">
        <f t="shared" ca="1" si="46"/>
        <v>#NAME?</v>
      </c>
      <c r="BC538" s="6">
        <f>VLOOKUP(A538,projmetadata!$A$2:$D$2036, 4, FALSE)</f>
        <v>13095</v>
      </c>
      <c r="BE538" s="9" t="e">
        <f t="shared" ca="1" si="47"/>
        <v>#NAME?</v>
      </c>
      <c r="BF538" s="6" t="e">
        <f t="shared" ca="1" si="48"/>
        <v>#NAME?</v>
      </c>
      <c r="BG538" s="6">
        <f t="shared" si="49"/>
        <v>0.12691867124856815</v>
      </c>
      <c r="BH538" s="6">
        <f>VLOOKUP(A538, ALL_AP_DATA!$A$2:$D$3600, 3, FALSE)</f>
        <v>112</v>
      </c>
      <c r="BI538" s="6">
        <f>VLOOKUP(A538, ALL_AP_DATA!$A$2:$E$3600, 5, FALSE)</f>
        <v>1662</v>
      </c>
      <c r="BJ538" s="6">
        <f t="shared" si="45"/>
        <v>7.4196428571428568</v>
      </c>
      <c r="BK538" s="6">
        <f t="shared" si="50"/>
        <v>0.5</v>
      </c>
    </row>
    <row r="539" spans="1:63" ht="15.75" customHeight="1" x14ac:dyDescent="0.25">
      <c r="A539" s="6" t="s">
        <v>884</v>
      </c>
      <c r="B539" s="6" t="s">
        <v>64</v>
      </c>
      <c r="C539" s="6">
        <v>34</v>
      </c>
      <c r="D539" s="6">
        <v>105</v>
      </c>
      <c r="E539" s="6">
        <v>113</v>
      </c>
      <c r="F539" s="6">
        <v>7911</v>
      </c>
      <c r="G539" s="6">
        <v>3.0200000000000001E-2</v>
      </c>
      <c r="H539" s="6">
        <v>0.35649999999999998</v>
      </c>
      <c r="I539" s="6">
        <v>0.19239999999999999</v>
      </c>
      <c r="J539" s="6">
        <v>1</v>
      </c>
      <c r="K539" s="6">
        <v>13</v>
      </c>
      <c r="L539" s="6">
        <v>60</v>
      </c>
      <c r="M539" s="6">
        <v>2384</v>
      </c>
      <c r="N539" s="6">
        <v>3.7000000000000002E-3</v>
      </c>
      <c r="O539" s="6">
        <v>0.1893</v>
      </c>
      <c r="P539" s="6">
        <v>5.8000000000000003E-2</v>
      </c>
      <c r="Q539" s="6">
        <v>41</v>
      </c>
      <c r="R539" s="6">
        <v>169</v>
      </c>
      <c r="S539" s="6">
        <v>201</v>
      </c>
      <c r="T539" s="6">
        <v>22965</v>
      </c>
      <c r="U539" s="6">
        <v>4.8599999999999997E-2</v>
      </c>
      <c r="V539" s="6">
        <v>0.6341</v>
      </c>
      <c r="W539" s="6">
        <v>0.5585</v>
      </c>
      <c r="X539" s="6">
        <v>56</v>
      </c>
      <c r="Y539" s="6">
        <v>662</v>
      </c>
      <c r="Z539" s="6">
        <v>199</v>
      </c>
      <c r="AA539" s="6">
        <v>16761</v>
      </c>
      <c r="AB539" s="6">
        <v>0.1903</v>
      </c>
      <c r="AC539" s="6">
        <v>0.62780000000000002</v>
      </c>
      <c r="AD539" s="6">
        <v>0.40760000000000002</v>
      </c>
      <c r="AE539" s="6">
        <v>77</v>
      </c>
      <c r="AF539" s="6">
        <v>513</v>
      </c>
      <c r="AG539" s="6">
        <v>228</v>
      </c>
      <c r="AH539" s="6">
        <v>24656</v>
      </c>
      <c r="AI539" s="6">
        <v>0.14749999999999999</v>
      </c>
      <c r="AJ539" s="6">
        <v>0.71919999999999995</v>
      </c>
      <c r="AK539" s="6">
        <v>0.59960000000000002</v>
      </c>
      <c r="AT539" s="6">
        <f t="shared" si="39"/>
        <v>75.342857142857142</v>
      </c>
      <c r="AU539" s="6">
        <f t="shared" si="40"/>
        <v>183.38461538461539</v>
      </c>
      <c r="AV539" s="6">
        <f t="shared" si="41"/>
        <v>135.88757396449705</v>
      </c>
      <c r="AW539" s="7">
        <f t="shared" si="42"/>
        <v>25.318731117824772</v>
      </c>
      <c r="AX539" s="6">
        <f t="shared" si="43"/>
        <v>48.062378167641327</v>
      </c>
      <c r="AY539" s="6" t="str">
        <f t="shared" si="44"/>
        <v/>
      </c>
      <c r="BA539" s="6">
        <f>VLOOKUP(A539, ALL_AP_DATA!$A$2:$F$3600, 6, FALSE)</f>
        <v>3478</v>
      </c>
      <c r="BB539" s="6" t="e">
        <f t="shared" ca="1" si="46"/>
        <v>#NAME?</v>
      </c>
      <c r="BC539" s="6">
        <f>VLOOKUP(A539,projmetadata!$A$2:$D$2036, 4, FALSE)</f>
        <v>322829</v>
      </c>
      <c r="BE539" s="9" t="e">
        <f t="shared" ca="1" si="47"/>
        <v>#NAME?</v>
      </c>
      <c r="BF539" s="6" t="e">
        <f t="shared" ca="1" si="48"/>
        <v>#NAME?</v>
      </c>
      <c r="BG539" s="6">
        <f t="shared" si="49"/>
        <v>0.12738013003788384</v>
      </c>
      <c r="BH539" s="6">
        <f>VLOOKUP(A539, ALL_AP_DATA!$A$2:$D$3600, 3, FALSE)</f>
        <v>1098</v>
      </c>
      <c r="BI539" s="6">
        <f>VLOOKUP(A539, ALL_AP_DATA!$A$2:$E$3600, 5, FALSE)</f>
        <v>41122</v>
      </c>
      <c r="BJ539" s="6">
        <f t="shared" si="45"/>
        <v>11.823461759631972</v>
      </c>
      <c r="BK539" s="6">
        <f t="shared" si="50"/>
        <v>0.31569867740080504</v>
      </c>
    </row>
    <row r="540" spans="1:63" ht="15.75" customHeight="1" x14ac:dyDescent="0.25">
      <c r="A540" s="6" t="s">
        <v>1321</v>
      </c>
      <c r="B540" s="6" t="s">
        <v>64</v>
      </c>
      <c r="C540" s="6">
        <v>3</v>
      </c>
      <c r="D540" s="6">
        <v>9</v>
      </c>
      <c r="E540" s="6">
        <v>5</v>
      </c>
      <c r="F540" s="6">
        <v>70</v>
      </c>
      <c r="G540" s="6">
        <v>6.6199999999999995E-2</v>
      </c>
      <c r="H540" s="6">
        <v>0.83330000000000004</v>
      </c>
      <c r="I540" s="6">
        <v>4.6199999999999998E-2</v>
      </c>
      <c r="X540" s="6">
        <v>10</v>
      </c>
      <c r="Y540" s="6">
        <v>42</v>
      </c>
      <c r="Z540" s="6">
        <v>6</v>
      </c>
      <c r="AA540" s="6">
        <v>1379</v>
      </c>
      <c r="AB540" s="6">
        <v>0.30880000000000002</v>
      </c>
      <c r="AC540" s="6">
        <v>1</v>
      </c>
      <c r="AD540" s="6">
        <v>0.90959999999999996</v>
      </c>
      <c r="AE540" s="6">
        <v>10</v>
      </c>
      <c r="AF540" s="6">
        <v>31</v>
      </c>
      <c r="AG540" s="6">
        <v>4</v>
      </c>
      <c r="AH540" s="6">
        <v>66</v>
      </c>
      <c r="AI540" s="6">
        <v>0.22789999999999999</v>
      </c>
      <c r="AJ540" s="6">
        <v>0.66669999999999996</v>
      </c>
      <c r="AK540" s="6">
        <v>4.3499999999999997E-2</v>
      </c>
      <c r="AT540" s="6">
        <f t="shared" si="39"/>
        <v>7.7777777777777777</v>
      </c>
      <c r="AU540" s="6" t="str">
        <f t="shared" si="40"/>
        <v/>
      </c>
      <c r="AV540" s="6" t="str">
        <f t="shared" si="41"/>
        <v/>
      </c>
      <c r="AW540" s="7">
        <f t="shared" si="42"/>
        <v>32.833333333333336</v>
      </c>
      <c r="AX540" s="6">
        <f t="shared" si="43"/>
        <v>2.129032258064516</v>
      </c>
      <c r="AY540" s="6" t="str">
        <f t="shared" si="44"/>
        <v/>
      </c>
      <c r="BA540" s="6">
        <f>VLOOKUP(A540, ALL_AP_DATA!$A$2:$F$3600, 6, FALSE)</f>
        <v>136</v>
      </c>
      <c r="BB540" s="6" t="e">
        <f t="shared" ca="1" si="46"/>
        <v>#NAME?</v>
      </c>
      <c r="BC540" s="6">
        <f>VLOOKUP(A540,projmetadata!$A$2:$D$2036, 4, FALSE)</f>
        <v>11827</v>
      </c>
      <c r="BE540" s="9" t="e">
        <f t="shared" ca="1" si="47"/>
        <v>#NAME?</v>
      </c>
      <c r="BF540" s="6" t="e">
        <f t="shared" ca="1" si="48"/>
        <v>#NAME?</v>
      </c>
      <c r="BG540" s="6">
        <f t="shared" si="49"/>
        <v>0.12818128012175531</v>
      </c>
      <c r="BH540" s="6">
        <f>VLOOKUP(A540, ALL_AP_DATA!$A$2:$D$3600, 3, FALSE)</f>
        <v>68</v>
      </c>
      <c r="BI540" s="6">
        <f>VLOOKUP(A540, ALL_AP_DATA!$A$2:$E$3600, 5, FALSE)</f>
        <v>1516</v>
      </c>
      <c r="BJ540" s="6">
        <f t="shared" si="45"/>
        <v>11.147058823529411</v>
      </c>
      <c r="BK540" s="6">
        <f t="shared" si="50"/>
        <v>0.5</v>
      </c>
    </row>
    <row r="541" spans="1:63" ht="15.75" customHeight="1" x14ac:dyDescent="0.25">
      <c r="A541" s="6" t="s">
        <v>985</v>
      </c>
      <c r="B541" s="6" t="s">
        <v>64</v>
      </c>
      <c r="C541" s="6">
        <v>3</v>
      </c>
      <c r="D541" s="6">
        <v>38</v>
      </c>
      <c r="E541" s="6">
        <v>18</v>
      </c>
      <c r="F541" s="6">
        <v>351</v>
      </c>
      <c r="G541" s="6">
        <v>8.8999999999999996E-2</v>
      </c>
      <c r="H541" s="6">
        <v>0.75</v>
      </c>
      <c r="I541" s="6">
        <v>8.7300000000000003E-2</v>
      </c>
      <c r="Q541" s="6">
        <v>2</v>
      </c>
      <c r="R541" s="6">
        <v>4</v>
      </c>
      <c r="S541" s="6">
        <v>5</v>
      </c>
      <c r="T541" s="6">
        <v>60</v>
      </c>
      <c r="U541" s="6">
        <v>9.4000000000000004E-3</v>
      </c>
      <c r="V541" s="6">
        <v>0.20830000000000001</v>
      </c>
      <c r="W541" s="6">
        <v>1.49E-2</v>
      </c>
      <c r="X541" s="6">
        <v>11</v>
      </c>
      <c r="Y541" s="6">
        <v>104</v>
      </c>
      <c r="Z541" s="6">
        <v>20</v>
      </c>
      <c r="AA541" s="6">
        <v>367</v>
      </c>
      <c r="AB541" s="6">
        <v>0.24360000000000001</v>
      </c>
      <c r="AC541" s="6">
        <v>0.83330000000000004</v>
      </c>
      <c r="AD541" s="6">
        <v>9.1200000000000003E-2</v>
      </c>
      <c r="AE541" s="6">
        <v>29</v>
      </c>
      <c r="AF541" s="6">
        <v>108</v>
      </c>
      <c r="AG541" s="6">
        <v>18</v>
      </c>
      <c r="AH541" s="6">
        <v>574</v>
      </c>
      <c r="AI541" s="6">
        <v>0.25290000000000001</v>
      </c>
      <c r="AJ541" s="6">
        <v>0.75</v>
      </c>
      <c r="AK541" s="6">
        <v>0.14269999999999999</v>
      </c>
      <c r="AT541" s="6">
        <f t="shared" si="39"/>
        <v>9.2368421052631575</v>
      </c>
      <c r="AU541" s="6" t="str">
        <f t="shared" si="40"/>
        <v/>
      </c>
      <c r="AV541" s="6">
        <f t="shared" si="41"/>
        <v>15</v>
      </c>
      <c r="AW541" s="7">
        <f t="shared" si="42"/>
        <v>3.5288461538461537</v>
      </c>
      <c r="AX541" s="6">
        <f t="shared" si="43"/>
        <v>5.3148148148148149</v>
      </c>
      <c r="AY541" s="6" t="str">
        <f t="shared" si="44"/>
        <v/>
      </c>
      <c r="BA541" s="6">
        <f>VLOOKUP(A541, ALL_AP_DATA!$A$2:$F$3600, 6, FALSE)</f>
        <v>427</v>
      </c>
      <c r="BB541" s="6" t="e">
        <f t="shared" ca="1" si="46"/>
        <v>#NAME?</v>
      </c>
      <c r="BC541" s="6">
        <f>VLOOKUP(A541,projmetadata!$A$2:$D$2036, 4, FALSE)</f>
        <v>31325</v>
      </c>
      <c r="BE541" s="9" t="e">
        <f t="shared" ca="1" si="47"/>
        <v>#NAME?</v>
      </c>
      <c r="BF541" s="6" t="e">
        <f t="shared" ca="1" si="48"/>
        <v>#NAME?</v>
      </c>
      <c r="BG541" s="6">
        <f t="shared" si="49"/>
        <v>0.12839584996009576</v>
      </c>
      <c r="BH541" s="6">
        <f>VLOOKUP(A541, ALL_AP_DATA!$A$2:$D$3600, 3, FALSE)</f>
        <v>147</v>
      </c>
      <c r="BI541" s="6">
        <f>VLOOKUP(A541, ALL_AP_DATA!$A$2:$E$3600, 5, FALSE)</f>
        <v>4022</v>
      </c>
      <c r="BJ541" s="6">
        <f t="shared" si="45"/>
        <v>9.4192037470725989</v>
      </c>
      <c r="BK541" s="6">
        <f t="shared" si="50"/>
        <v>0.34426229508196721</v>
      </c>
    </row>
    <row r="542" spans="1:63" ht="15.75" customHeight="1" x14ac:dyDescent="0.25">
      <c r="A542" s="6" t="s">
        <v>118</v>
      </c>
      <c r="B542" s="6" t="s">
        <v>64</v>
      </c>
      <c r="C542" s="6">
        <v>1</v>
      </c>
      <c r="D542" s="6">
        <v>8</v>
      </c>
      <c r="E542" s="6">
        <v>3</v>
      </c>
      <c r="F542" s="6">
        <v>106</v>
      </c>
      <c r="G542" s="6">
        <v>3.6200000000000003E-2</v>
      </c>
      <c r="H542" s="6">
        <v>0.5</v>
      </c>
      <c r="I542" s="6">
        <v>0.17119999999999999</v>
      </c>
      <c r="X542" s="6">
        <v>2</v>
      </c>
      <c r="Y542" s="6">
        <v>14</v>
      </c>
      <c r="Z542" s="6">
        <v>0</v>
      </c>
      <c r="AA542" s="6">
        <v>0</v>
      </c>
      <c r="AB542" s="6">
        <v>6.3299999999999995E-2</v>
      </c>
      <c r="AC542" s="6">
        <v>0</v>
      </c>
      <c r="AD542" s="6">
        <v>0</v>
      </c>
      <c r="AE542" s="6">
        <v>3</v>
      </c>
      <c r="AF542" s="6">
        <v>12</v>
      </c>
      <c r="AG542" s="6">
        <v>1</v>
      </c>
      <c r="AH542" s="6">
        <v>131</v>
      </c>
      <c r="AI542" s="6">
        <v>5.4300000000000001E-2</v>
      </c>
      <c r="AJ542" s="6">
        <v>0.16669999999999999</v>
      </c>
      <c r="AK542" s="6">
        <v>0.21160000000000001</v>
      </c>
      <c r="AT542" s="6">
        <f t="shared" si="39"/>
        <v>13.25</v>
      </c>
      <c r="AU542" s="6" t="str">
        <f t="shared" si="40"/>
        <v/>
      </c>
      <c r="AV542" s="6" t="str">
        <f t="shared" si="41"/>
        <v/>
      </c>
      <c r="AW542" s="7">
        <f t="shared" si="42"/>
        <v>0</v>
      </c>
      <c r="AX542" s="6">
        <f t="shared" si="43"/>
        <v>10.916666666666666</v>
      </c>
      <c r="AY542" s="6" t="str">
        <f t="shared" si="44"/>
        <v/>
      </c>
      <c r="BA542" s="6">
        <f>VLOOKUP(A542, ALL_AP_DATA!$A$2:$F$3600, 6, FALSE)</f>
        <v>221</v>
      </c>
      <c r="BB542" s="6" t="e">
        <f t="shared" ca="1" si="46"/>
        <v>#NAME?</v>
      </c>
      <c r="BC542" s="6">
        <f>VLOOKUP(A542,projmetadata!$A$2:$D$2036, 4, FALSE)</f>
        <v>4767</v>
      </c>
      <c r="BE542" s="9" t="e">
        <f t="shared" ca="1" si="47"/>
        <v>#NAME?</v>
      </c>
      <c r="BF542" s="6" t="e">
        <f t="shared" ca="1" si="48"/>
        <v>#NAME?</v>
      </c>
      <c r="BG542" s="6">
        <f t="shared" si="49"/>
        <v>0.12985105936647787</v>
      </c>
      <c r="BH542" s="6">
        <f>VLOOKUP(A542, ALL_AP_DATA!$A$2:$D$3600, 3, FALSE)</f>
        <v>32</v>
      </c>
      <c r="BI542" s="6">
        <f>VLOOKUP(A542, ALL_AP_DATA!$A$2:$E$3600, 5, FALSE)</f>
        <v>619</v>
      </c>
      <c r="BJ542" s="6">
        <f t="shared" si="45"/>
        <v>2.8009049773755654</v>
      </c>
      <c r="BK542" s="6">
        <f t="shared" si="50"/>
        <v>0.14479638009049775</v>
      </c>
    </row>
    <row r="543" spans="1:63" ht="15.75" customHeight="1" x14ac:dyDescent="0.25">
      <c r="A543" s="6" t="s">
        <v>725</v>
      </c>
      <c r="B543" s="6" t="s">
        <v>64</v>
      </c>
      <c r="C543" s="6">
        <v>5</v>
      </c>
      <c r="D543" s="6">
        <v>38</v>
      </c>
      <c r="E543" s="6">
        <v>20</v>
      </c>
      <c r="F543" s="6">
        <v>1622</v>
      </c>
      <c r="G543" s="6">
        <v>0.21229999999999999</v>
      </c>
      <c r="H543" s="6">
        <v>0.55559999999999998</v>
      </c>
      <c r="I543" s="6">
        <v>0.61670000000000003</v>
      </c>
      <c r="Q543" s="6">
        <v>1</v>
      </c>
      <c r="R543" s="6">
        <v>2</v>
      </c>
      <c r="S543" s="6">
        <v>3</v>
      </c>
      <c r="T543" s="6">
        <v>389</v>
      </c>
      <c r="U543" s="6">
        <v>1.12E-2</v>
      </c>
      <c r="V543" s="6">
        <v>8.3299999999999999E-2</v>
      </c>
      <c r="W543" s="6">
        <v>0.1479</v>
      </c>
      <c r="X543" s="6">
        <v>15</v>
      </c>
      <c r="Y543" s="6">
        <v>65</v>
      </c>
      <c r="Z543" s="6">
        <v>32</v>
      </c>
      <c r="AA543" s="6">
        <v>1836</v>
      </c>
      <c r="AB543" s="6">
        <v>0.36309999999999998</v>
      </c>
      <c r="AC543" s="6">
        <v>0.88890000000000002</v>
      </c>
      <c r="AD543" s="6">
        <v>0.69810000000000005</v>
      </c>
      <c r="AE543" s="6">
        <v>12</v>
      </c>
      <c r="AF543" s="6">
        <v>66</v>
      </c>
      <c r="AG543" s="6">
        <v>20</v>
      </c>
      <c r="AH543" s="6">
        <v>2007</v>
      </c>
      <c r="AI543" s="6">
        <v>0.36870000000000003</v>
      </c>
      <c r="AJ543" s="6">
        <v>0.55559999999999998</v>
      </c>
      <c r="AK543" s="6">
        <v>0.7631</v>
      </c>
      <c r="AT543" s="6">
        <f t="shared" si="39"/>
        <v>42.684210526315788</v>
      </c>
      <c r="AU543" s="6" t="str">
        <f t="shared" si="40"/>
        <v/>
      </c>
      <c r="AV543" s="6">
        <f t="shared" si="41"/>
        <v>194.5</v>
      </c>
      <c r="AW543" s="7">
        <f t="shared" si="42"/>
        <v>28.246153846153845</v>
      </c>
      <c r="AX543" s="6">
        <f t="shared" si="43"/>
        <v>30.40909090909091</v>
      </c>
      <c r="AY543" s="6" t="str">
        <f t="shared" si="44"/>
        <v/>
      </c>
      <c r="BA543" s="6">
        <f>VLOOKUP(A543, ALL_AP_DATA!$A$2:$F$3600, 6, FALSE)</f>
        <v>179</v>
      </c>
      <c r="BB543" s="6" t="e">
        <f t="shared" ca="1" si="46"/>
        <v>#NAME?</v>
      </c>
      <c r="BC543" s="6">
        <f>VLOOKUP(A543,projmetadata!$A$2:$D$2036, 4, FALSE)</f>
        <v>20160</v>
      </c>
      <c r="BE543" s="9" t="e">
        <f t="shared" ca="1" si="47"/>
        <v>#NAME?</v>
      </c>
      <c r="BF543" s="6" t="e">
        <f t="shared" ca="1" si="48"/>
        <v>#NAME?</v>
      </c>
      <c r="BG543" s="6">
        <f t="shared" si="49"/>
        <v>0.13045634920634921</v>
      </c>
      <c r="BH543" s="6">
        <f>VLOOKUP(A543, ALL_AP_DATA!$A$2:$D$3600, 3, FALSE)</f>
        <v>96</v>
      </c>
      <c r="BI543" s="6">
        <f>VLOOKUP(A543, ALL_AP_DATA!$A$2:$E$3600, 5, FALSE)</f>
        <v>2630</v>
      </c>
      <c r="BJ543" s="6">
        <f t="shared" si="45"/>
        <v>14.692737430167599</v>
      </c>
      <c r="BK543" s="6">
        <f t="shared" si="50"/>
        <v>0.53631284916201116</v>
      </c>
    </row>
    <row r="544" spans="1:63" ht="15.75" customHeight="1" x14ac:dyDescent="0.25">
      <c r="A544" s="6" t="s">
        <v>991</v>
      </c>
      <c r="B544" s="6" t="s">
        <v>64</v>
      </c>
      <c r="C544" s="6">
        <v>3</v>
      </c>
      <c r="D544" s="6">
        <v>35</v>
      </c>
      <c r="E544" s="6">
        <v>0</v>
      </c>
      <c r="F544" s="6">
        <v>0</v>
      </c>
      <c r="G544" s="6">
        <v>8.4099999999999994E-2</v>
      </c>
      <c r="H544" s="6">
        <v>0</v>
      </c>
      <c r="I544" s="6">
        <v>0</v>
      </c>
      <c r="Q544" s="6">
        <v>1</v>
      </c>
      <c r="R544" s="6">
        <v>5</v>
      </c>
      <c r="S544" s="6">
        <v>2</v>
      </c>
      <c r="T544" s="6">
        <v>336</v>
      </c>
      <c r="U544" s="6">
        <v>1.2E-2</v>
      </c>
      <c r="V544" s="6">
        <v>0.1176</v>
      </c>
      <c r="W544" s="6">
        <v>0.13039999999999999</v>
      </c>
      <c r="X544" s="6">
        <v>37</v>
      </c>
      <c r="Y544" s="6">
        <v>92</v>
      </c>
      <c r="Z544" s="6">
        <v>2</v>
      </c>
      <c r="AA544" s="6">
        <v>6</v>
      </c>
      <c r="AB544" s="6">
        <v>0.22120000000000001</v>
      </c>
      <c r="AC544" s="6">
        <v>0.1176</v>
      </c>
      <c r="AD544" s="6">
        <v>2.3E-3</v>
      </c>
      <c r="AE544" s="6">
        <v>48</v>
      </c>
      <c r="AF544" s="6">
        <v>153</v>
      </c>
      <c r="AG544" s="6">
        <v>10</v>
      </c>
      <c r="AH544" s="6">
        <v>1469</v>
      </c>
      <c r="AI544" s="6">
        <v>0.36780000000000002</v>
      </c>
      <c r="AJ544" s="6">
        <v>0.58819999999999995</v>
      </c>
      <c r="AK544" s="6">
        <v>0.57030000000000003</v>
      </c>
      <c r="AT544" s="6">
        <f t="shared" si="39"/>
        <v>0</v>
      </c>
      <c r="AU544" s="6" t="str">
        <f t="shared" si="40"/>
        <v/>
      </c>
      <c r="AV544" s="6">
        <f t="shared" si="41"/>
        <v>67.2</v>
      </c>
      <c r="AW544" s="7">
        <f t="shared" si="42"/>
        <v>6.5217391304347824E-2</v>
      </c>
      <c r="AX544" s="6">
        <f t="shared" si="43"/>
        <v>9.6013071895424833</v>
      </c>
      <c r="AY544" s="6" t="str">
        <f t="shared" si="44"/>
        <v/>
      </c>
      <c r="BA544" s="6">
        <f>VLOOKUP(A544, ALL_AP_DATA!$A$2:$F$3600, 6, FALSE)</f>
        <v>416</v>
      </c>
      <c r="BB544" s="6" t="e">
        <f t="shared" ca="1" si="46"/>
        <v>#NAME?</v>
      </c>
      <c r="BC544" s="6">
        <f>VLOOKUP(A544,projmetadata!$A$2:$D$2036, 4, FALSE)</f>
        <v>19746</v>
      </c>
      <c r="BE544" s="9" t="e">
        <f t="shared" ca="1" si="47"/>
        <v>#NAME?</v>
      </c>
      <c r="BF544" s="6" t="e">
        <f t="shared" ca="1" si="48"/>
        <v>#NAME?</v>
      </c>
      <c r="BG544" s="6">
        <f t="shared" si="49"/>
        <v>0.13045680137749419</v>
      </c>
      <c r="BH544" s="6">
        <f>VLOOKUP(A544, ALL_AP_DATA!$A$2:$D$3600, 3, FALSE)</f>
        <v>219</v>
      </c>
      <c r="BI544" s="6">
        <f>VLOOKUP(A544, ALL_AP_DATA!$A$2:$E$3600, 5, FALSE)</f>
        <v>2576</v>
      </c>
      <c r="BJ544" s="6">
        <f t="shared" si="45"/>
        <v>6.1923076923076925</v>
      </c>
      <c r="BK544" s="6">
        <f t="shared" si="50"/>
        <v>0.52644230769230771</v>
      </c>
    </row>
    <row r="545" spans="1:63" ht="15.75" customHeight="1" x14ac:dyDescent="0.25">
      <c r="A545" s="6" t="s">
        <v>1258</v>
      </c>
      <c r="B545" s="6" t="s">
        <v>64</v>
      </c>
      <c r="C545" s="6">
        <v>1</v>
      </c>
      <c r="D545" s="6">
        <v>28</v>
      </c>
      <c r="E545" s="6">
        <v>5</v>
      </c>
      <c r="F545" s="6">
        <v>202</v>
      </c>
      <c r="G545" s="6">
        <v>0.1022</v>
      </c>
      <c r="H545" s="6">
        <v>0.23810000000000001</v>
      </c>
      <c r="I545" s="6">
        <v>6.6600000000000006E-2</v>
      </c>
      <c r="Q545" s="6">
        <v>4</v>
      </c>
      <c r="R545" s="6">
        <v>26</v>
      </c>
      <c r="S545" s="6">
        <v>16</v>
      </c>
      <c r="T545" s="6">
        <v>1736</v>
      </c>
      <c r="U545" s="6">
        <v>9.4899999999999998E-2</v>
      </c>
      <c r="V545" s="6">
        <v>0.76190000000000002</v>
      </c>
      <c r="W545" s="6">
        <v>0.57269999999999999</v>
      </c>
      <c r="X545" s="6">
        <v>7</v>
      </c>
      <c r="Y545" s="6">
        <v>128</v>
      </c>
      <c r="Z545" s="6">
        <v>17</v>
      </c>
      <c r="AA545" s="6">
        <v>1438</v>
      </c>
      <c r="AB545" s="6">
        <v>0.4672</v>
      </c>
      <c r="AC545" s="6">
        <v>0.8095</v>
      </c>
      <c r="AD545" s="6">
        <v>0.47439999999999999</v>
      </c>
      <c r="AE545" s="6">
        <v>30</v>
      </c>
      <c r="AF545" s="6">
        <v>90</v>
      </c>
      <c r="AG545" s="6">
        <v>15</v>
      </c>
      <c r="AH545" s="6">
        <v>1184</v>
      </c>
      <c r="AI545" s="6">
        <v>0.32850000000000001</v>
      </c>
      <c r="AJ545" s="6">
        <v>0.71430000000000005</v>
      </c>
      <c r="AK545" s="6">
        <v>0.3906</v>
      </c>
      <c r="AT545" s="6">
        <f t="shared" si="39"/>
        <v>7.2142857142857144</v>
      </c>
      <c r="AU545" s="6" t="str">
        <f t="shared" si="40"/>
        <v/>
      </c>
      <c r="AV545" s="6">
        <f t="shared" si="41"/>
        <v>66.769230769230774</v>
      </c>
      <c r="AW545" s="7">
        <f t="shared" si="42"/>
        <v>11.234375</v>
      </c>
      <c r="AX545" s="6">
        <f t="shared" si="43"/>
        <v>13.155555555555555</v>
      </c>
      <c r="AY545" s="6" t="str">
        <f t="shared" si="44"/>
        <v/>
      </c>
      <c r="BA545" s="6">
        <f>VLOOKUP(A545, ALL_AP_DATA!$A$2:$F$3600, 6, FALSE)</f>
        <v>274</v>
      </c>
      <c r="BB545" s="6" t="e">
        <f t="shared" ca="1" si="46"/>
        <v>#NAME?</v>
      </c>
      <c r="BC545" s="6">
        <f>VLOOKUP(A545,projmetadata!$A$2:$D$2036, 4, FALSE)</f>
        <v>23097</v>
      </c>
      <c r="BE545" s="9" t="e">
        <f t="shared" ca="1" si="47"/>
        <v>#NAME?</v>
      </c>
      <c r="BF545" s="6" t="e">
        <f t="shared" ca="1" si="48"/>
        <v>#NAME?</v>
      </c>
      <c r="BG545" s="6">
        <f t="shared" si="49"/>
        <v>0.13122916396068754</v>
      </c>
      <c r="BH545" s="6">
        <f>VLOOKUP(A545, ALL_AP_DATA!$A$2:$D$3600, 3, FALSE)</f>
        <v>156</v>
      </c>
      <c r="BI545" s="6">
        <f>VLOOKUP(A545, ALL_AP_DATA!$A$2:$E$3600, 5, FALSE)</f>
        <v>3031</v>
      </c>
      <c r="BJ545" s="6">
        <f t="shared" si="45"/>
        <v>11.062043795620438</v>
      </c>
      <c r="BK545" s="6">
        <f t="shared" si="50"/>
        <v>0.56934306569343063</v>
      </c>
    </row>
    <row r="546" spans="1:63" ht="15.75" customHeight="1" x14ac:dyDescent="0.25">
      <c r="A546" s="6" t="s">
        <v>604</v>
      </c>
      <c r="B546" s="6" t="s">
        <v>64</v>
      </c>
      <c r="C546" s="6">
        <v>7</v>
      </c>
      <c r="D546" s="6">
        <v>38</v>
      </c>
      <c r="E546" s="6">
        <v>8</v>
      </c>
      <c r="F546" s="6">
        <v>297</v>
      </c>
      <c r="G546" s="6">
        <v>0.1845</v>
      </c>
      <c r="H546" s="6">
        <v>0.61539999999999995</v>
      </c>
      <c r="I546" s="6">
        <v>0.19320000000000001</v>
      </c>
      <c r="Q546" s="6">
        <v>5</v>
      </c>
      <c r="R546" s="6">
        <v>11</v>
      </c>
      <c r="S546" s="6">
        <v>10</v>
      </c>
      <c r="T546" s="6">
        <v>927</v>
      </c>
      <c r="U546" s="6">
        <v>5.3400000000000003E-2</v>
      </c>
      <c r="V546" s="6">
        <v>0.76919999999999999</v>
      </c>
      <c r="W546" s="6">
        <v>0.60309999999999997</v>
      </c>
      <c r="X546" s="6">
        <v>6</v>
      </c>
      <c r="Y546" s="6">
        <v>86</v>
      </c>
      <c r="Z546" s="6">
        <v>9</v>
      </c>
      <c r="AA546" s="6">
        <v>386</v>
      </c>
      <c r="AB546" s="6">
        <v>0.41749999999999998</v>
      </c>
      <c r="AC546" s="6">
        <v>0.69230000000000003</v>
      </c>
      <c r="AD546" s="6">
        <v>0.25109999999999999</v>
      </c>
      <c r="AE546" s="6">
        <v>28</v>
      </c>
      <c r="AF546" s="6">
        <v>96</v>
      </c>
      <c r="AG546" s="6">
        <v>11</v>
      </c>
      <c r="AH546" s="6">
        <v>925</v>
      </c>
      <c r="AI546" s="6">
        <v>0.46600000000000003</v>
      </c>
      <c r="AJ546" s="6">
        <v>0.84619999999999995</v>
      </c>
      <c r="AK546" s="6">
        <v>0.6018</v>
      </c>
      <c r="AT546" s="6">
        <f t="shared" si="39"/>
        <v>7.8157894736842106</v>
      </c>
      <c r="AU546" s="6" t="str">
        <f t="shared" si="40"/>
        <v/>
      </c>
      <c r="AV546" s="6">
        <f t="shared" si="41"/>
        <v>84.272727272727266</v>
      </c>
      <c r="AW546" s="7">
        <f t="shared" si="42"/>
        <v>4.4883720930232558</v>
      </c>
      <c r="AX546" s="6">
        <f t="shared" si="43"/>
        <v>9.6354166666666661</v>
      </c>
      <c r="AY546" s="6" t="str">
        <f t="shared" si="44"/>
        <v/>
      </c>
      <c r="BA546" s="6">
        <f>VLOOKUP(A546, ALL_AP_DATA!$A$2:$F$3600, 6, FALSE)</f>
        <v>206</v>
      </c>
      <c r="BB546" s="6" t="e">
        <f t="shared" ca="1" si="46"/>
        <v>#NAME?</v>
      </c>
      <c r="BC546" s="6">
        <f>VLOOKUP(A546,projmetadata!$A$2:$D$2036, 4, FALSE)</f>
        <v>11558</v>
      </c>
      <c r="BE546" s="9" t="e">
        <f t="shared" ca="1" si="47"/>
        <v>#NAME?</v>
      </c>
      <c r="BF546" s="6" t="e">
        <f t="shared" ca="1" si="48"/>
        <v>#NAME?</v>
      </c>
      <c r="BG546" s="6">
        <f t="shared" si="49"/>
        <v>0.13298148468593182</v>
      </c>
      <c r="BH546" s="6">
        <f>VLOOKUP(A546, ALL_AP_DATA!$A$2:$D$3600, 3, FALSE)</f>
        <v>135</v>
      </c>
      <c r="BI546" s="6">
        <f>VLOOKUP(A546, ALL_AP_DATA!$A$2:$E$3600, 5, FALSE)</f>
        <v>1537</v>
      </c>
      <c r="BJ546" s="6">
        <f t="shared" si="45"/>
        <v>7.4611650485436893</v>
      </c>
      <c r="BK546" s="6">
        <f t="shared" si="50"/>
        <v>0.65533980582524276</v>
      </c>
    </row>
    <row r="547" spans="1:63" ht="15.75" customHeight="1" x14ac:dyDescent="0.25">
      <c r="A547" s="6" t="s">
        <v>646</v>
      </c>
      <c r="B547" s="6" t="s">
        <v>64</v>
      </c>
      <c r="C547" s="6">
        <v>139</v>
      </c>
      <c r="D547" s="6">
        <v>761</v>
      </c>
      <c r="E547" s="6">
        <v>295</v>
      </c>
      <c r="F547" s="6">
        <v>23544</v>
      </c>
      <c r="G547" s="6">
        <v>0.1074</v>
      </c>
      <c r="H547" s="6">
        <v>0.50170000000000003</v>
      </c>
      <c r="I547" s="6">
        <v>0.21729999999999999</v>
      </c>
      <c r="J547" s="6">
        <v>7</v>
      </c>
      <c r="K547" s="6">
        <v>61</v>
      </c>
      <c r="L547" s="6">
        <v>83</v>
      </c>
      <c r="M547" s="6">
        <v>12324</v>
      </c>
      <c r="N547" s="6">
        <v>8.6E-3</v>
      </c>
      <c r="O547" s="6">
        <v>0.14119999999999999</v>
      </c>
      <c r="P547" s="6">
        <v>0.1137</v>
      </c>
      <c r="Q547" s="6">
        <v>103</v>
      </c>
      <c r="R547" s="6">
        <v>530</v>
      </c>
      <c r="S547" s="6">
        <v>417</v>
      </c>
      <c r="T547" s="6">
        <v>77658</v>
      </c>
      <c r="U547" s="6">
        <v>7.4800000000000005E-2</v>
      </c>
      <c r="V547" s="6">
        <v>0.70920000000000005</v>
      </c>
      <c r="W547" s="6">
        <v>0.71660000000000001</v>
      </c>
      <c r="X547" s="6">
        <v>188</v>
      </c>
      <c r="Y547" s="6">
        <v>1738</v>
      </c>
      <c r="Z547" s="6">
        <v>337</v>
      </c>
      <c r="AA547" s="6">
        <v>34643</v>
      </c>
      <c r="AB547" s="6">
        <v>0.24529999999999999</v>
      </c>
      <c r="AC547" s="6">
        <v>0.57310000000000005</v>
      </c>
      <c r="AD547" s="6">
        <v>0.31969999999999998</v>
      </c>
      <c r="AE547" s="6">
        <v>533</v>
      </c>
      <c r="AF547" s="6">
        <v>3308</v>
      </c>
      <c r="AG547" s="6">
        <v>534</v>
      </c>
      <c r="AH547" s="6">
        <v>82297</v>
      </c>
      <c r="AI547" s="6">
        <v>0.46679999999999999</v>
      </c>
      <c r="AJ547" s="6">
        <v>0.90820000000000001</v>
      </c>
      <c r="AK547" s="6">
        <v>0.75939999999999996</v>
      </c>
      <c r="AL547" s="6">
        <v>2</v>
      </c>
      <c r="AM547" s="6">
        <v>36</v>
      </c>
      <c r="AN547" s="6">
        <v>39</v>
      </c>
      <c r="AO547" s="6">
        <v>3457</v>
      </c>
      <c r="AP547" s="6">
        <v>5.1000000000000004E-3</v>
      </c>
      <c r="AQ547" s="6">
        <v>6.6299999999999998E-2</v>
      </c>
      <c r="AR547" s="6">
        <v>3.1899999999999998E-2</v>
      </c>
      <c r="AT547" s="6">
        <f t="shared" si="39"/>
        <v>30.938239159001313</v>
      </c>
      <c r="AU547" s="6">
        <f t="shared" si="40"/>
        <v>202.03278688524591</v>
      </c>
      <c r="AV547" s="6">
        <f t="shared" si="41"/>
        <v>146.52452830188679</v>
      </c>
      <c r="AW547" s="7">
        <f t="shared" si="42"/>
        <v>19.932681242807824</v>
      </c>
      <c r="AX547" s="6">
        <f t="shared" si="43"/>
        <v>24.878174123337363</v>
      </c>
      <c r="AY547" s="6">
        <f t="shared" si="44"/>
        <v>96.027777777777771</v>
      </c>
      <c r="BA547" s="6">
        <f>VLOOKUP(A547, ALL_AP_DATA!$A$2:$F$3600, 6, FALSE)</f>
        <v>7086</v>
      </c>
      <c r="BB547" s="6" t="e">
        <f t="shared" ca="1" si="46"/>
        <v>#NAME?</v>
      </c>
      <c r="BC547" s="6">
        <f>VLOOKUP(A547,projmetadata!$A$2:$D$2036, 4, FALSE)</f>
        <v>814363</v>
      </c>
      <c r="BE547" s="9" t="e">
        <f t="shared" ca="1" si="47"/>
        <v>#NAME?</v>
      </c>
      <c r="BF547" s="6" t="e">
        <f t="shared" ca="1" si="48"/>
        <v>#NAME?</v>
      </c>
      <c r="BG547" s="6">
        <f t="shared" si="49"/>
        <v>0.13306842280408124</v>
      </c>
      <c r="BH547" s="6">
        <f>VLOOKUP(A547, ALL_AP_DATA!$A$2:$D$3600, 3, FALSE)</f>
        <v>4249</v>
      </c>
      <c r="BI547" s="6">
        <f>VLOOKUP(A547, ALL_AP_DATA!$A$2:$E$3600, 5, FALSE)</f>
        <v>108366</v>
      </c>
      <c r="BJ547" s="6">
        <f t="shared" si="45"/>
        <v>15.292972057578323</v>
      </c>
      <c r="BK547" s="6">
        <f t="shared" si="50"/>
        <v>0.59963307931131804</v>
      </c>
    </row>
    <row r="548" spans="1:63" ht="15.75" customHeight="1" x14ac:dyDescent="0.25">
      <c r="A548" s="6" t="s">
        <v>1322</v>
      </c>
      <c r="B548" s="6" t="s">
        <v>64</v>
      </c>
      <c r="C548" s="6">
        <v>8</v>
      </c>
      <c r="D548" s="6">
        <v>21</v>
      </c>
      <c r="E548" s="6">
        <v>11</v>
      </c>
      <c r="F548" s="6">
        <v>794</v>
      </c>
      <c r="G548" s="6">
        <v>3.3599999999999998E-2</v>
      </c>
      <c r="H548" s="6">
        <v>0.1447</v>
      </c>
      <c r="I548" s="6">
        <v>0.20669999999999999</v>
      </c>
      <c r="Q548" s="6">
        <v>5</v>
      </c>
      <c r="R548" s="6">
        <v>33</v>
      </c>
      <c r="S548" s="6">
        <v>30</v>
      </c>
      <c r="T548" s="6">
        <v>1045</v>
      </c>
      <c r="U548" s="6">
        <v>5.28E-2</v>
      </c>
      <c r="V548" s="6">
        <v>0.3947</v>
      </c>
      <c r="W548" s="6">
        <v>0.27210000000000001</v>
      </c>
      <c r="X548" s="6">
        <v>5</v>
      </c>
      <c r="Y548" s="6">
        <v>26</v>
      </c>
      <c r="Z548" s="6">
        <v>5</v>
      </c>
      <c r="AA548" s="6">
        <v>124</v>
      </c>
      <c r="AB548" s="6">
        <v>4.1599999999999998E-2</v>
      </c>
      <c r="AC548" s="6">
        <v>6.5799999999999997E-2</v>
      </c>
      <c r="AD548" s="6">
        <v>3.2300000000000002E-2</v>
      </c>
      <c r="AE548" s="6">
        <v>12</v>
      </c>
      <c r="AF548" s="6">
        <v>78</v>
      </c>
      <c r="AG548" s="6">
        <v>37</v>
      </c>
      <c r="AH548" s="6">
        <v>1618</v>
      </c>
      <c r="AI548" s="6">
        <v>0.12479999999999999</v>
      </c>
      <c r="AJ548" s="6">
        <v>0.48680000000000001</v>
      </c>
      <c r="AK548" s="6">
        <v>0.42120000000000002</v>
      </c>
      <c r="AT548" s="6">
        <f t="shared" si="39"/>
        <v>37.80952380952381</v>
      </c>
      <c r="AU548" s="6" t="str">
        <f t="shared" si="40"/>
        <v/>
      </c>
      <c r="AV548" s="6">
        <f t="shared" si="41"/>
        <v>31.666666666666668</v>
      </c>
      <c r="AW548" s="7">
        <f t="shared" si="42"/>
        <v>4.7692307692307692</v>
      </c>
      <c r="AX548" s="6">
        <f t="shared" si="43"/>
        <v>20.743589743589745</v>
      </c>
      <c r="AY548" s="6" t="str">
        <f t="shared" si="44"/>
        <v/>
      </c>
      <c r="BA548" s="6">
        <f>VLOOKUP(A548, ALL_AP_DATA!$A$2:$F$3600, 6, FALSE)</f>
        <v>625</v>
      </c>
      <c r="BB548" s="6" t="e">
        <f t="shared" ca="1" si="46"/>
        <v>#NAME?</v>
      </c>
      <c r="BC548" s="6">
        <f>VLOOKUP(A548,projmetadata!$A$2:$D$2036, 4, FALSE)</f>
        <v>28814</v>
      </c>
      <c r="BE548" s="9" t="e">
        <f t="shared" ca="1" si="47"/>
        <v>#NAME?</v>
      </c>
      <c r="BF548" s="6" t="e">
        <f t="shared" ca="1" si="48"/>
        <v>#NAME?</v>
      </c>
      <c r="BG548" s="6">
        <f t="shared" si="49"/>
        <v>0.13330325536197682</v>
      </c>
      <c r="BH548" s="6">
        <f>VLOOKUP(A548, ALL_AP_DATA!$A$2:$D$3600, 3, FALSE)</f>
        <v>137</v>
      </c>
      <c r="BI548" s="6">
        <f>VLOOKUP(A548, ALL_AP_DATA!$A$2:$E$3600, 5, FALSE)</f>
        <v>3841</v>
      </c>
      <c r="BJ548" s="6">
        <f t="shared" si="45"/>
        <v>6.1456</v>
      </c>
      <c r="BK548" s="6">
        <f t="shared" si="50"/>
        <v>0.21920000000000001</v>
      </c>
    </row>
    <row r="549" spans="1:63" ht="15.75" customHeight="1" x14ac:dyDescent="0.25">
      <c r="A549" s="6" t="s">
        <v>1294</v>
      </c>
      <c r="B549" s="6" t="s">
        <v>64</v>
      </c>
      <c r="C549" s="6">
        <v>4</v>
      </c>
      <c r="D549" s="6">
        <v>11</v>
      </c>
      <c r="E549" s="6">
        <v>11</v>
      </c>
      <c r="F549" s="6">
        <v>146</v>
      </c>
      <c r="G549" s="6">
        <v>9.1700000000000004E-2</v>
      </c>
      <c r="H549" s="6">
        <v>0.31430000000000002</v>
      </c>
      <c r="I549" s="6">
        <v>0.1099</v>
      </c>
      <c r="Q549" s="6">
        <v>3</v>
      </c>
      <c r="R549" s="6">
        <v>7</v>
      </c>
      <c r="S549" s="6">
        <v>9</v>
      </c>
      <c r="T549" s="6">
        <v>411</v>
      </c>
      <c r="U549" s="6">
        <v>5.8299999999999998E-2</v>
      </c>
      <c r="V549" s="6">
        <v>0.2571</v>
      </c>
      <c r="W549" s="6">
        <v>0.3095</v>
      </c>
      <c r="X549" s="6">
        <v>3</v>
      </c>
      <c r="Y549" s="6">
        <v>27</v>
      </c>
      <c r="Z549" s="6">
        <v>14</v>
      </c>
      <c r="AA549" s="6">
        <v>368</v>
      </c>
      <c r="AB549" s="6">
        <v>0.22500000000000001</v>
      </c>
      <c r="AC549" s="6">
        <v>0.4</v>
      </c>
      <c r="AD549" s="6">
        <v>0.27710000000000001</v>
      </c>
      <c r="AE549" s="6">
        <v>3</v>
      </c>
      <c r="AF549" s="6">
        <v>13</v>
      </c>
      <c r="AG549" s="6">
        <v>4</v>
      </c>
      <c r="AH549" s="6">
        <v>26</v>
      </c>
      <c r="AI549" s="6">
        <v>0.10829999999999999</v>
      </c>
      <c r="AJ549" s="6">
        <v>0.1143</v>
      </c>
      <c r="AK549" s="6">
        <v>1.9599999999999999E-2</v>
      </c>
      <c r="AT549" s="6">
        <f t="shared" si="39"/>
        <v>13.272727272727273</v>
      </c>
      <c r="AU549" s="6" t="str">
        <f t="shared" si="40"/>
        <v/>
      </c>
      <c r="AV549" s="6">
        <f t="shared" si="41"/>
        <v>58.714285714285715</v>
      </c>
      <c r="AW549" s="7">
        <f t="shared" si="42"/>
        <v>13.62962962962963</v>
      </c>
      <c r="AX549" s="6">
        <f t="shared" si="43"/>
        <v>2</v>
      </c>
      <c r="AY549" s="6" t="str">
        <f t="shared" si="44"/>
        <v/>
      </c>
      <c r="BA549" s="6">
        <f>VLOOKUP(A549, ALL_AP_DATA!$A$2:$F$3600, 6, FALSE)</f>
        <v>120</v>
      </c>
      <c r="BB549" s="6" t="e">
        <f t="shared" ca="1" si="46"/>
        <v>#NAME?</v>
      </c>
      <c r="BC549" s="6">
        <f>VLOOKUP(A549,projmetadata!$A$2:$D$2036, 4, FALSE)</f>
        <v>9897</v>
      </c>
      <c r="BE549" s="9" t="e">
        <f t="shared" ca="1" si="47"/>
        <v>#NAME?</v>
      </c>
      <c r="BF549" s="6" t="e">
        <f t="shared" ca="1" si="48"/>
        <v>#NAME?</v>
      </c>
      <c r="BG549" s="6">
        <f t="shared" si="49"/>
        <v>0.13418207537637669</v>
      </c>
      <c r="BH549" s="6">
        <f>VLOOKUP(A549, ALL_AP_DATA!$A$2:$D$3600, 3, FALSE)</f>
        <v>43</v>
      </c>
      <c r="BI549" s="6">
        <f>VLOOKUP(A549, ALL_AP_DATA!$A$2:$E$3600, 5, FALSE)</f>
        <v>1328</v>
      </c>
      <c r="BJ549" s="6">
        <f t="shared" si="45"/>
        <v>11.066666666666666</v>
      </c>
      <c r="BK549" s="6">
        <f t="shared" si="50"/>
        <v>0.35833333333333334</v>
      </c>
    </row>
    <row r="550" spans="1:63" ht="15.75" customHeight="1" x14ac:dyDescent="0.25">
      <c r="A550" s="6" t="s">
        <v>639</v>
      </c>
      <c r="B550" s="6" t="s">
        <v>64</v>
      </c>
      <c r="C550" s="6">
        <v>34</v>
      </c>
      <c r="D550" s="6">
        <v>496</v>
      </c>
      <c r="E550" s="6">
        <v>275</v>
      </c>
      <c r="F550" s="6">
        <v>14405</v>
      </c>
      <c r="G550" s="6">
        <v>0.21609999999999999</v>
      </c>
      <c r="H550" s="6">
        <v>0.68920000000000003</v>
      </c>
      <c r="I550" s="6">
        <v>0.35049999999999998</v>
      </c>
      <c r="J550" s="6">
        <v>3</v>
      </c>
      <c r="K550" s="6">
        <v>27</v>
      </c>
      <c r="L550" s="6">
        <v>154</v>
      </c>
      <c r="M550" s="6">
        <v>9271</v>
      </c>
      <c r="N550" s="6">
        <v>1.18E-2</v>
      </c>
      <c r="O550" s="6">
        <v>0.38600000000000001</v>
      </c>
      <c r="P550" s="6">
        <v>0.22559999999999999</v>
      </c>
      <c r="Q550" s="6">
        <v>34</v>
      </c>
      <c r="R550" s="6">
        <v>130</v>
      </c>
      <c r="S550" s="6">
        <v>270</v>
      </c>
      <c r="T550" s="6">
        <v>20201</v>
      </c>
      <c r="U550" s="6">
        <v>5.6599999999999998E-2</v>
      </c>
      <c r="V550" s="6">
        <v>0.67669999999999997</v>
      </c>
      <c r="W550" s="6">
        <v>0.49149999999999999</v>
      </c>
      <c r="X550" s="6">
        <v>144</v>
      </c>
      <c r="Y550" s="6">
        <v>899</v>
      </c>
      <c r="Z550" s="6">
        <v>295</v>
      </c>
      <c r="AA550" s="6">
        <v>15881</v>
      </c>
      <c r="AB550" s="6">
        <v>0.39169999999999999</v>
      </c>
      <c r="AC550" s="6">
        <v>0.73929999999999996</v>
      </c>
      <c r="AD550" s="6">
        <v>0.38640000000000002</v>
      </c>
      <c r="AE550" s="6">
        <v>157</v>
      </c>
      <c r="AF550" s="6">
        <v>1023</v>
      </c>
      <c r="AG550" s="6">
        <v>331</v>
      </c>
      <c r="AH550" s="6">
        <v>25628</v>
      </c>
      <c r="AI550" s="6">
        <v>0.44579999999999997</v>
      </c>
      <c r="AJ550" s="6">
        <v>0.8296</v>
      </c>
      <c r="AK550" s="6">
        <v>0.62350000000000005</v>
      </c>
      <c r="AT550" s="6">
        <f t="shared" si="39"/>
        <v>29.04233870967742</v>
      </c>
      <c r="AU550" s="6">
        <f t="shared" si="40"/>
        <v>343.37037037037038</v>
      </c>
      <c r="AV550" s="6">
        <f t="shared" si="41"/>
        <v>155.3923076923077</v>
      </c>
      <c r="AW550" s="7">
        <f t="shared" si="42"/>
        <v>17.665183537263626</v>
      </c>
      <c r="AX550" s="6">
        <f t="shared" si="43"/>
        <v>25.051808406647115</v>
      </c>
      <c r="AY550" s="6" t="str">
        <f t="shared" si="44"/>
        <v/>
      </c>
      <c r="BA550" s="6">
        <f>VLOOKUP(A550, ALL_AP_DATA!$A$2:$F$3600, 6, FALSE)</f>
        <v>2295</v>
      </c>
      <c r="BB550" s="6" t="e">
        <f t="shared" ca="1" si="46"/>
        <v>#NAME?</v>
      </c>
      <c r="BC550" s="6">
        <f>VLOOKUP(A550,projmetadata!$A$2:$D$2036, 4, FALSE)</f>
        <v>305887</v>
      </c>
      <c r="BE550" s="9" t="e">
        <f t="shared" ca="1" si="47"/>
        <v>#NAME?</v>
      </c>
      <c r="BF550" s="6" t="e">
        <f t="shared" ca="1" si="48"/>
        <v>#NAME?</v>
      </c>
      <c r="BG550" s="6">
        <f t="shared" si="49"/>
        <v>0.13436661250723306</v>
      </c>
      <c r="BH550" s="6">
        <f>VLOOKUP(A550, ALL_AP_DATA!$A$2:$D$3600, 3, FALSE)</f>
        <v>1583</v>
      </c>
      <c r="BI550" s="6">
        <f>VLOOKUP(A550, ALL_AP_DATA!$A$2:$E$3600, 5, FALSE)</f>
        <v>41101</v>
      </c>
      <c r="BJ550" s="6">
        <f t="shared" si="45"/>
        <v>17.90893246187364</v>
      </c>
      <c r="BK550" s="6">
        <f t="shared" si="50"/>
        <v>0.68976034858387802</v>
      </c>
    </row>
    <row r="551" spans="1:63" ht="15.75" customHeight="1" x14ac:dyDescent="0.25">
      <c r="A551" s="6" t="s">
        <v>1250</v>
      </c>
      <c r="B551" s="6" t="s">
        <v>64</v>
      </c>
      <c r="C551" s="6">
        <v>7</v>
      </c>
      <c r="D551" s="6">
        <v>48</v>
      </c>
      <c r="E551" s="6">
        <v>57</v>
      </c>
      <c r="F551" s="6">
        <v>1534</v>
      </c>
      <c r="G551" s="6">
        <v>7.0000000000000007E-2</v>
      </c>
      <c r="H551" s="6">
        <v>0.64770000000000005</v>
      </c>
      <c r="I551" s="6">
        <v>0.3054</v>
      </c>
      <c r="J551" s="6">
        <v>1</v>
      </c>
      <c r="K551" s="6">
        <v>10</v>
      </c>
      <c r="L551" s="6">
        <v>44</v>
      </c>
      <c r="M551" s="6">
        <v>1127</v>
      </c>
      <c r="N551" s="6">
        <v>1.46E-2</v>
      </c>
      <c r="O551" s="6">
        <v>0.5</v>
      </c>
      <c r="P551" s="6">
        <v>0.22439999999999999</v>
      </c>
      <c r="Q551" s="6">
        <v>10</v>
      </c>
      <c r="R551" s="6">
        <v>30</v>
      </c>
      <c r="S551" s="6">
        <v>63</v>
      </c>
      <c r="T551" s="6">
        <v>2245</v>
      </c>
      <c r="U551" s="6">
        <v>4.3700000000000003E-2</v>
      </c>
      <c r="V551" s="6">
        <v>0.71589999999999998</v>
      </c>
      <c r="W551" s="6">
        <v>0.44690000000000002</v>
      </c>
      <c r="X551" s="6">
        <v>50</v>
      </c>
      <c r="Y551" s="6">
        <v>147</v>
      </c>
      <c r="Z551" s="6">
        <v>61</v>
      </c>
      <c r="AA551" s="6">
        <v>2866</v>
      </c>
      <c r="AB551" s="6">
        <v>0.21429999999999999</v>
      </c>
      <c r="AC551" s="6">
        <v>0.69320000000000004</v>
      </c>
      <c r="AD551" s="6">
        <v>0.5706</v>
      </c>
      <c r="AE551" s="6">
        <v>43</v>
      </c>
      <c r="AF551" s="6">
        <v>125</v>
      </c>
      <c r="AG551" s="6">
        <v>33</v>
      </c>
      <c r="AH551" s="6">
        <v>1255</v>
      </c>
      <c r="AI551" s="6">
        <v>0.1822</v>
      </c>
      <c r="AJ551" s="6">
        <v>0.375</v>
      </c>
      <c r="AK551" s="6">
        <v>0.24990000000000001</v>
      </c>
      <c r="AT551" s="6">
        <f t="shared" si="39"/>
        <v>31.958333333333332</v>
      </c>
      <c r="AU551" s="6">
        <f t="shared" si="40"/>
        <v>112.7</v>
      </c>
      <c r="AV551" s="6">
        <f t="shared" si="41"/>
        <v>74.833333333333329</v>
      </c>
      <c r="AW551" s="7">
        <f t="shared" si="42"/>
        <v>19.496598639455783</v>
      </c>
      <c r="AX551" s="6">
        <f t="shared" si="43"/>
        <v>10.039999999999999</v>
      </c>
      <c r="AY551" s="6" t="str">
        <f t="shared" si="44"/>
        <v/>
      </c>
      <c r="BA551" s="6">
        <f>VLOOKUP(A551, ALL_AP_DATA!$A$2:$F$3600, 6, FALSE)</f>
        <v>686</v>
      </c>
      <c r="BB551" s="6" t="e">
        <f t="shared" ca="1" si="46"/>
        <v>#NAME?</v>
      </c>
      <c r="BC551" s="6">
        <f>VLOOKUP(A551,projmetadata!$A$2:$D$2036, 4, FALSE)</f>
        <v>37256</v>
      </c>
      <c r="BE551" s="9" t="e">
        <f t="shared" ca="1" si="47"/>
        <v>#NAME?</v>
      </c>
      <c r="BF551" s="6" t="e">
        <f t="shared" ca="1" si="48"/>
        <v>#NAME?</v>
      </c>
      <c r="BG551" s="6">
        <f t="shared" si="49"/>
        <v>0.13482392097917115</v>
      </c>
      <c r="BH551" s="6">
        <f>VLOOKUP(A551, ALL_AP_DATA!$A$2:$D$3600, 3, FALSE)</f>
        <v>260</v>
      </c>
      <c r="BI551" s="6">
        <f>VLOOKUP(A551, ALL_AP_DATA!$A$2:$E$3600, 5, FALSE)</f>
        <v>5023</v>
      </c>
      <c r="BJ551" s="6">
        <f t="shared" si="45"/>
        <v>7.3221574344023326</v>
      </c>
      <c r="BK551" s="6">
        <f t="shared" si="50"/>
        <v>0.37900874635568516</v>
      </c>
    </row>
    <row r="552" spans="1:63" ht="15.75" customHeight="1" x14ac:dyDescent="0.25">
      <c r="A552" s="6" t="s">
        <v>255</v>
      </c>
      <c r="B552" s="6" t="s">
        <v>64</v>
      </c>
      <c r="C552" s="6">
        <v>5</v>
      </c>
      <c r="D552" s="6">
        <v>20</v>
      </c>
      <c r="E552" s="6">
        <v>15</v>
      </c>
      <c r="F552" s="6">
        <v>634</v>
      </c>
      <c r="G552" s="6">
        <v>4.7399999999999998E-2</v>
      </c>
      <c r="H552" s="6">
        <v>0.3</v>
      </c>
      <c r="I552" s="6">
        <v>0.2092</v>
      </c>
      <c r="Q552" s="6">
        <v>4</v>
      </c>
      <c r="R552" s="6">
        <v>10</v>
      </c>
      <c r="S552" s="6">
        <v>23</v>
      </c>
      <c r="T552" s="6">
        <v>1070</v>
      </c>
      <c r="U552" s="6">
        <v>2.3699999999999999E-2</v>
      </c>
      <c r="V552" s="6">
        <v>0.46</v>
      </c>
      <c r="W552" s="6">
        <v>0.35299999999999998</v>
      </c>
      <c r="X552" s="6">
        <v>2</v>
      </c>
      <c r="Y552" s="6">
        <v>10</v>
      </c>
      <c r="Z552" s="6">
        <v>4</v>
      </c>
      <c r="AA552" s="6">
        <v>46</v>
      </c>
      <c r="AB552" s="6">
        <v>2.3699999999999999E-2</v>
      </c>
      <c r="AC552" s="6">
        <v>0.08</v>
      </c>
      <c r="AD552" s="6">
        <v>1.52E-2</v>
      </c>
      <c r="AE552" s="6">
        <v>14</v>
      </c>
      <c r="AF552" s="6">
        <v>66</v>
      </c>
      <c r="AG552" s="6">
        <v>28</v>
      </c>
      <c r="AH552" s="6">
        <v>1248</v>
      </c>
      <c r="AI552" s="6">
        <v>0.15640000000000001</v>
      </c>
      <c r="AJ552" s="6">
        <v>0.56000000000000005</v>
      </c>
      <c r="AK552" s="6">
        <v>0.41170000000000001</v>
      </c>
      <c r="AT552" s="6">
        <f t="shared" si="39"/>
        <v>31.7</v>
      </c>
      <c r="AU552" s="6" t="str">
        <f t="shared" si="40"/>
        <v/>
      </c>
      <c r="AV552" s="6">
        <f t="shared" si="41"/>
        <v>107</v>
      </c>
      <c r="AW552" s="7">
        <f t="shared" si="42"/>
        <v>4.5999999999999996</v>
      </c>
      <c r="AX552" s="6">
        <f t="shared" si="43"/>
        <v>18.90909090909091</v>
      </c>
      <c r="AY552" s="6" t="str">
        <f t="shared" si="44"/>
        <v/>
      </c>
      <c r="BA552" s="6">
        <f>VLOOKUP(A552, ALL_AP_DATA!$A$2:$F$3600, 6, FALSE)</f>
        <v>422</v>
      </c>
      <c r="BB552" s="6" t="e">
        <f t="shared" ca="1" si="46"/>
        <v>#NAME?</v>
      </c>
      <c r="BC552" s="6">
        <f>VLOOKUP(A552,projmetadata!$A$2:$D$2036, 4, FALSE)</f>
        <v>22453</v>
      </c>
      <c r="BE552" s="9" t="e">
        <f t="shared" ca="1" si="47"/>
        <v>#NAME?</v>
      </c>
      <c r="BF552" s="6" t="e">
        <f t="shared" ca="1" si="48"/>
        <v>#NAME?</v>
      </c>
      <c r="BG552" s="6">
        <f t="shared" si="49"/>
        <v>0.13499309669086537</v>
      </c>
      <c r="BH552" s="6">
        <f>VLOOKUP(A552, ALL_AP_DATA!$A$2:$D$3600, 3, FALSE)</f>
        <v>91</v>
      </c>
      <c r="BI552" s="6">
        <f>VLOOKUP(A552, ALL_AP_DATA!$A$2:$E$3600, 5, FALSE)</f>
        <v>3031</v>
      </c>
      <c r="BJ552" s="6">
        <f t="shared" si="45"/>
        <v>7.1824644549763033</v>
      </c>
      <c r="BK552" s="6">
        <f t="shared" si="50"/>
        <v>0.21563981042654029</v>
      </c>
    </row>
    <row r="553" spans="1:63" ht="15.75" customHeight="1" x14ac:dyDescent="0.25">
      <c r="A553" s="6" t="s">
        <v>810</v>
      </c>
      <c r="B553" s="6" t="s">
        <v>64</v>
      </c>
      <c r="C553" s="6">
        <v>45</v>
      </c>
      <c r="D553" s="6">
        <v>228</v>
      </c>
      <c r="E553" s="6">
        <v>68</v>
      </c>
      <c r="F553" s="6">
        <v>2094</v>
      </c>
      <c r="G553" s="6">
        <v>0.22819999999999999</v>
      </c>
      <c r="H553" s="6">
        <v>0.63549999999999995</v>
      </c>
      <c r="I553" s="6">
        <v>0.28129999999999999</v>
      </c>
      <c r="J553" s="6">
        <v>3</v>
      </c>
      <c r="K553" s="6">
        <v>19</v>
      </c>
      <c r="L553" s="6">
        <v>20</v>
      </c>
      <c r="M553" s="6">
        <v>757</v>
      </c>
      <c r="N553" s="6">
        <v>1.9E-2</v>
      </c>
      <c r="O553" s="6">
        <v>0.18690000000000001</v>
      </c>
      <c r="P553" s="6">
        <v>0.1017</v>
      </c>
      <c r="Q553" s="6">
        <v>14</v>
      </c>
      <c r="R553" s="6">
        <v>91</v>
      </c>
      <c r="S553" s="6">
        <v>69</v>
      </c>
      <c r="T553" s="6">
        <v>2698</v>
      </c>
      <c r="U553" s="6">
        <v>9.11E-2</v>
      </c>
      <c r="V553" s="6">
        <v>0.64490000000000003</v>
      </c>
      <c r="W553" s="6">
        <v>0.36249999999999999</v>
      </c>
      <c r="X553" s="6">
        <v>51</v>
      </c>
      <c r="Y553" s="6">
        <v>380</v>
      </c>
      <c r="Z553" s="6">
        <v>74</v>
      </c>
      <c r="AA553" s="6">
        <v>3133</v>
      </c>
      <c r="AB553" s="6">
        <v>0.38040000000000002</v>
      </c>
      <c r="AC553" s="6">
        <v>0.69159999999999999</v>
      </c>
      <c r="AD553" s="6">
        <v>0.4209</v>
      </c>
      <c r="AE553" s="6">
        <v>47</v>
      </c>
      <c r="AF553" s="6">
        <v>301</v>
      </c>
      <c r="AG553" s="6">
        <v>80</v>
      </c>
      <c r="AH553" s="6">
        <v>3942</v>
      </c>
      <c r="AI553" s="6">
        <v>0.30130000000000001</v>
      </c>
      <c r="AJ553" s="6">
        <v>0.74770000000000003</v>
      </c>
      <c r="AK553" s="6">
        <v>0.52959999999999996</v>
      </c>
      <c r="AT553" s="6">
        <f t="shared" si="39"/>
        <v>9.1842105263157894</v>
      </c>
      <c r="AU553" s="6">
        <f t="shared" si="40"/>
        <v>39.842105263157897</v>
      </c>
      <c r="AV553" s="6">
        <f t="shared" si="41"/>
        <v>29.64835164835165</v>
      </c>
      <c r="AW553" s="7">
        <f t="shared" si="42"/>
        <v>8.2447368421052634</v>
      </c>
      <c r="AX553" s="6">
        <f t="shared" si="43"/>
        <v>13.096345514950166</v>
      </c>
      <c r="AY553" s="6" t="str">
        <f t="shared" si="44"/>
        <v/>
      </c>
      <c r="BA553" s="6">
        <f>VLOOKUP(A553, ALL_AP_DATA!$A$2:$F$3600, 6, FALSE)</f>
        <v>999</v>
      </c>
      <c r="BB553" s="6" t="e">
        <f t="shared" ca="1" si="46"/>
        <v>#NAME?</v>
      </c>
      <c r="BC553" s="6">
        <f>VLOOKUP(A553,projmetadata!$A$2:$D$2036, 4, FALSE)</f>
        <v>55005</v>
      </c>
      <c r="BE553" s="9" t="e">
        <f t="shared" ca="1" si="47"/>
        <v>#NAME?</v>
      </c>
      <c r="BF553" s="6" t="e">
        <f t="shared" ca="1" si="48"/>
        <v>#NAME?</v>
      </c>
      <c r="BG553" s="6">
        <f t="shared" si="49"/>
        <v>0.13531497136623943</v>
      </c>
      <c r="BH553" s="6">
        <f>VLOOKUP(A553, ALL_AP_DATA!$A$2:$D$3600, 3, FALSE)</f>
        <v>580</v>
      </c>
      <c r="BI553" s="6">
        <f>VLOOKUP(A553, ALL_AP_DATA!$A$2:$E$3600, 5, FALSE)</f>
        <v>7443</v>
      </c>
      <c r="BJ553" s="6">
        <f t="shared" si="45"/>
        <v>7.4504504504504503</v>
      </c>
      <c r="BK553" s="6">
        <f t="shared" si="50"/>
        <v>0.5805805805805806</v>
      </c>
    </row>
    <row r="554" spans="1:63" ht="15.75" customHeight="1" x14ac:dyDescent="0.25">
      <c r="A554" s="6" t="s">
        <v>1109</v>
      </c>
      <c r="B554" s="6" t="s">
        <v>64</v>
      </c>
      <c r="C554" s="6">
        <v>2</v>
      </c>
      <c r="D554" s="6">
        <v>69</v>
      </c>
      <c r="E554" s="6">
        <v>10</v>
      </c>
      <c r="F554" s="6">
        <v>498</v>
      </c>
      <c r="G554" s="6">
        <v>0.187</v>
      </c>
      <c r="H554" s="6">
        <v>0.47620000000000001</v>
      </c>
      <c r="I554" s="6">
        <v>0.1535</v>
      </c>
      <c r="Q554" s="6">
        <v>1</v>
      </c>
      <c r="R554" s="6">
        <v>5</v>
      </c>
      <c r="S554" s="6">
        <v>4</v>
      </c>
      <c r="T554" s="6">
        <v>258</v>
      </c>
      <c r="U554" s="6">
        <v>1.3599999999999999E-2</v>
      </c>
      <c r="V554" s="6">
        <v>0.1905</v>
      </c>
      <c r="W554" s="6">
        <v>7.9500000000000001E-2</v>
      </c>
      <c r="X554" s="6">
        <v>17</v>
      </c>
      <c r="Y554" s="6">
        <v>172</v>
      </c>
      <c r="Z554" s="6">
        <v>12</v>
      </c>
      <c r="AA554" s="6">
        <v>782</v>
      </c>
      <c r="AB554" s="6">
        <v>0.46610000000000001</v>
      </c>
      <c r="AC554" s="6">
        <v>0.57140000000000002</v>
      </c>
      <c r="AD554" s="6">
        <v>0.24099999999999999</v>
      </c>
      <c r="AE554" s="6">
        <v>23</v>
      </c>
      <c r="AF554" s="6">
        <v>181</v>
      </c>
      <c r="AG554" s="6">
        <v>12</v>
      </c>
      <c r="AH554" s="6">
        <v>827</v>
      </c>
      <c r="AI554" s="6">
        <v>0.49049999999999999</v>
      </c>
      <c r="AJ554" s="6">
        <v>0.57140000000000002</v>
      </c>
      <c r="AK554" s="6">
        <v>0.25490000000000002</v>
      </c>
      <c r="AT554" s="6">
        <f t="shared" si="39"/>
        <v>7.2173913043478262</v>
      </c>
      <c r="AU554" s="6" t="str">
        <f t="shared" si="40"/>
        <v/>
      </c>
      <c r="AV554" s="6">
        <f t="shared" si="41"/>
        <v>51.6</v>
      </c>
      <c r="AW554" s="7">
        <f t="shared" si="42"/>
        <v>4.5465116279069768</v>
      </c>
      <c r="AX554" s="6">
        <f t="shared" si="43"/>
        <v>4.569060773480663</v>
      </c>
      <c r="AY554" s="6" t="str">
        <f t="shared" si="44"/>
        <v/>
      </c>
      <c r="BA554" s="6">
        <f>VLOOKUP(A554, ALL_AP_DATA!$A$2:$F$3600, 6, FALSE)</f>
        <v>369</v>
      </c>
      <c r="BB554" s="6" t="e">
        <f t="shared" ca="1" si="46"/>
        <v>#NAME?</v>
      </c>
      <c r="BC554" s="6">
        <f>VLOOKUP(A554,projmetadata!$A$2:$D$2036, 4, FALSE)</f>
        <v>23859</v>
      </c>
      <c r="BE554" s="9" t="e">
        <f t="shared" ca="1" si="47"/>
        <v>#NAME?</v>
      </c>
      <c r="BF554" s="6" t="e">
        <f t="shared" ca="1" si="48"/>
        <v>#NAME?</v>
      </c>
      <c r="BG554" s="6">
        <f t="shared" si="49"/>
        <v>0.13600737667127707</v>
      </c>
      <c r="BH554" s="6">
        <f>VLOOKUP(A554, ALL_AP_DATA!$A$2:$D$3600, 3, FALSE)</f>
        <v>234</v>
      </c>
      <c r="BI554" s="6">
        <f>VLOOKUP(A554, ALL_AP_DATA!$A$2:$E$3600, 5, FALSE)</f>
        <v>3245</v>
      </c>
      <c r="BJ554" s="6">
        <f t="shared" si="45"/>
        <v>8.794037940379404</v>
      </c>
      <c r="BK554" s="6">
        <f t="shared" si="50"/>
        <v>0.63414634146341464</v>
      </c>
    </row>
    <row r="555" spans="1:63" ht="15.75" customHeight="1" x14ac:dyDescent="0.25">
      <c r="A555" s="6" t="s">
        <v>1181</v>
      </c>
      <c r="B555" s="6" t="s">
        <v>64</v>
      </c>
      <c r="C555" s="6">
        <v>5</v>
      </c>
      <c r="D555" s="6">
        <v>16</v>
      </c>
      <c r="E555" s="6">
        <v>1</v>
      </c>
      <c r="F555" s="6">
        <v>2</v>
      </c>
      <c r="G555" s="6">
        <v>5.9700000000000003E-2</v>
      </c>
      <c r="H555" s="6">
        <v>0.25</v>
      </c>
      <c r="I555" s="6">
        <v>1E-3</v>
      </c>
      <c r="Q555" s="6">
        <v>2</v>
      </c>
      <c r="R555" s="6">
        <v>8</v>
      </c>
      <c r="S555" s="6">
        <v>3</v>
      </c>
      <c r="T555" s="6">
        <v>1806</v>
      </c>
      <c r="U555" s="6">
        <v>2.9899999999999999E-2</v>
      </c>
      <c r="V555" s="6">
        <v>0.75</v>
      </c>
      <c r="W555" s="6">
        <v>0.93140000000000001</v>
      </c>
      <c r="X555" s="6">
        <v>7</v>
      </c>
      <c r="Y555" s="6">
        <v>53</v>
      </c>
      <c r="Z555" s="6">
        <v>1</v>
      </c>
      <c r="AA555" s="6">
        <v>4</v>
      </c>
      <c r="AB555" s="6">
        <v>0.1978</v>
      </c>
      <c r="AC555" s="6">
        <v>0.25</v>
      </c>
      <c r="AD555" s="6">
        <v>2.0999999999999999E-3</v>
      </c>
      <c r="AE555" s="6">
        <v>18</v>
      </c>
      <c r="AF555" s="6">
        <v>60</v>
      </c>
      <c r="AG555" s="6">
        <v>3</v>
      </c>
      <c r="AH555" s="6">
        <v>462</v>
      </c>
      <c r="AI555" s="6">
        <v>0.22389999999999999</v>
      </c>
      <c r="AJ555" s="6">
        <v>0.75</v>
      </c>
      <c r="AK555" s="6">
        <v>0.23830000000000001</v>
      </c>
      <c r="AT555" s="6">
        <f t="shared" si="39"/>
        <v>0.125</v>
      </c>
      <c r="AU555" s="6" t="str">
        <f t="shared" si="40"/>
        <v/>
      </c>
      <c r="AV555" s="6">
        <f t="shared" si="41"/>
        <v>225.75</v>
      </c>
      <c r="AW555" s="7">
        <f t="shared" si="42"/>
        <v>7.5471698113207544E-2</v>
      </c>
      <c r="AX555" s="6">
        <f t="shared" si="43"/>
        <v>7.7</v>
      </c>
      <c r="AY555" s="6" t="str">
        <f t="shared" si="44"/>
        <v/>
      </c>
      <c r="BA555" s="6">
        <f>VLOOKUP(A555, ALL_AP_DATA!$A$2:$F$3600, 6, FALSE)</f>
        <v>268</v>
      </c>
      <c r="BB555" s="6" t="e">
        <f t="shared" ca="1" si="46"/>
        <v>#NAME?</v>
      </c>
      <c r="BC555" s="6">
        <f>VLOOKUP(A555,projmetadata!$A$2:$D$2036, 4, FALSE)</f>
        <v>14674</v>
      </c>
      <c r="BE555" s="9" t="e">
        <f t="shared" ca="1" si="47"/>
        <v>#NAME?</v>
      </c>
      <c r="BF555" s="6" t="e">
        <f t="shared" ca="1" si="48"/>
        <v>#NAME?</v>
      </c>
      <c r="BG555" s="6">
        <f t="shared" si="49"/>
        <v>0.13213847621643723</v>
      </c>
      <c r="BH555" s="6">
        <f>VLOOKUP(A555, ALL_AP_DATA!$A$2:$D$3600, 3, FALSE)</f>
        <v>98</v>
      </c>
      <c r="BI555" s="6">
        <f>VLOOKUP(A555, ALL_AP_DATA!$A$2:$E$3600, 5, FALSE)</f>
        <v>1939</v>
      </c>
      <c r="BJ555" s="6">
        <f t="shared" si="45"/>
        <v>7.2350746268656714</v>
      </c>
      <c r="BK555" s="6">
        <f t="shared" si="50"/>
        <v>0.36567164179104478</v>
      </c>
    </row>
    <row r="556" spans="1:63" ht="15.75" customHeight="1" x14ac:dyDescent="0.25">
      <c r="A556" s="6" t="s">
        <v>390</v>
      </c>
      <c r="B556" s="6" t="s">
        <v>64</v>
      </c>
      <c r="C556" s="6">
        <v>51</v>
      </c>
      <c r="D556" s="6">
        <v>471</v>
      </c>
      <c r="E556" s="6">
        <v>318</v>
      </c>
      <c r="F556" s="6">
        <v>22812</v>
      </c>
      <c r="G556" s="6">
        <v>8.4699999999999998E-2</v>
      </c>
      <c r="H556" s="6">
        <v>0.37809999999999999</v>
      </c>
      <c r="I556" s="6">
        <v>0.21229999999999999</v>
      </c>
      <c r="J556" s="6">
        <v>4</v>
      </c>
      <c r="K556" s="6">
        <v>45</v>
      </c>
      <c r="L556" s="6">
        <v>169</v>
      </c>
      <c r="M556" s="6">
        <v>10259</v>
      </c>
      <c r="N556" s="6">
        <v>8.0999999999999996E-3</v>
      </c>
      <c r="O556" s="6">
        <v>0.20100000000000001</v>
      </c>
      <c r="P556" s="6">
        <v>9.5500000000000002E-2</v>
      </c>
      <c r="Q556" s="6">
        <v>90</v>
      </c>
      <c r="R556" s="6">
        <v>302</v>
      </c>
      <c r="S556" s="6">
        <v>503</v>
      </c>
      <c r="T556" s="6">
        <v>51196</v>
      </c>
      <c r="U556" s="6">
        <v>5.4300000000000001E-2</v>
      </c>
      <c r="V556" s="6">
        <v>0.59809999999999997</v>
      </c>
      <c r="W556" s="6">
        <v>0.47639999999999999</v>
      </c>
      <c r="X556" s="6">
        <v>133</v>
      </c>
      <c r="Y556" s="6">
        <v>1718</v>
      </c>
      <c r="Z556" s="6">
        <v>490</v>
      </c>
      <c r="AA556" s="6">
        <v>34001</v>
      </c>
      <c r="AB556" s="6">
        <v>0.30880000000000002</v>
      </c>
      <c r="AC556" s="6">
        <v>0.58260000000000001</v>
      </c>
      <c r="AD556" s="6">
        <v>0.31640000000000001</v>
      </c>
      <c r="AE556" s="6">
        <v>408</v>
      </c>
      <c r="AF556" s="6">
        <v>2957</v>
      </c>
      <c r="AG556" s="6">
        <v>679</v>
      </c>
      <c r="AH556" s="6">
        <v>69119</v>
      </c>
      <c r="AI556" s="6">
        <v>0.53149999999999997</v>
      </c>
      <c r="AJ556" s="6">
        <v>0.80740000000000001</v>
      </c>
      <c r="AK556" s="6">
        <v>0.64319999999999999</v>
      </c>
      <c r="AL556" s="6">
        <v>3</v>
      </c>
      <c r="AM556" s="6">
        <v>55</v>
      </c>
      <c r="AN556" s="6">
        <v>170</v>
      </c>
      <c r="AO556" s="6">
        <v>11040</v>
      </c>
      <c r="AP556" s="6">
        <v>9.9000000000000008E-3</v>
      </c>
      <c r="AQ556" s="6">
        <v>0.2021</v>
      </c>
      <c r="AR556" s="6">
        <v>0.1027</v>
      </c>
      <c r="AT556" s="6">
        <f t="shared" si="39"/>
        <v>48.433121019108277</v>
      </c>
      <c r="AU556" s="6">
        <f t="shared" si="40"/>
        <v>227.97777777777779</v>
      </c>
      <c r="AV556" s="6">
        <f t="shared" si="41"/>
        <v>169.52317880794703</v>
      </c>
      <c r="AW556" s="7">
        <f t="shared" si="42"/>
        <v>19.791036088474971</v>
      </c>
      <c r="AX556" s="6">
        <f t="shared" si="43"/>
        <v>23.374704091985119</v>
      </c>
      <c r="AY556" s="6">
        <f t="shared" si="44"/>
        <v>200.72727272727272</v>
      </c>
      <c r="BA556" s="6">
        <f>VLOOKUP(A556, ALL_AP_DATA!$A$2:$F$3600, 6, FALSE)</f>
        <v>5563</v>
      </c>
      <c r="BB556" s="6" t="e">
        <f t="shared" ca="1" si="46"/>
        <v>#NAME?</v>
      </c>
      <c r="BC556" s="6">
        <f>VLOOKUP(A556,projmetadata!$A$2:$D$2036, 4, FALSE)</f>
        <v>788132</v>
      </c>
      <c r="BE556" s="9" t="e">
        <f t="shared" ca="1" si="47"/>
        <v>#NAME?</v>
      </c>
      <c r="BF556" s="6" t="e">
        <f t="shared" ca="1" si="48"/>
        <v>#NAME?</v>
      </c>
      <c r="BG556" s="6">
        <f t="shared" si="49"/>
        <v>0.13635533134043537</v>
      </c>
      <c r="BH556" s="6">
        <f>VLOOKUP(A556, ALL_AP_DATA!$A$2:$D$3600, 3, FALSE)</f>
        <v>3857</v>
      </c>
      <c r="BI556" s="6">
        <f>VLOOKUP(A556, ALL_AP_DATA!$A$2:$E$3600, 5, FALSE)</f>
        <v>107466</v>
      </c>
      <c r="BJ556" s="6">
        <f t="shared" si="45"/>
        <v>19.317993888189825</v>
      </c>
      <c r="BK556" s="6">
        <f t="shared" si="50"/>
        <v>0.69333093654502964</v>
      </c>
    </row>
    <row r="557" spans="1:63" ht="15.75" customHeight="1" x14ac:dyDescent="0.25">
      <c r="A557" s="6" t="s">
        <v>952</v>
      </c>
      <c r="B557" s="6" t="s">
        <v>64</v>
      </c>
      <c r="C557" s="6">
        <v>6</v>
      </c>
      <c r="D557" s="6">
        <v>17</v>
      </c>
      <c r="E557" s="6">
        <v>27</v>
      </c>
      <c r="F557" s="6">
        <v>1379</v>
      </c>
      <c r="G557" s="6">
        <v>1.17E-2</v>
      </c>
      <c r="H557" s="6">
        <v>0.2432</v>
      </c>
      <c r="I557" s="6">
        <v>0.1079</v>
      </c>
      <c r="Q557" s="6">
        <v>16</v>
      </c>
      <c r="R557" s="6">
        <v>56</v>
      </c>
      <c r="S557" s="6">
        <v>63</v>
      </c>
      <c r="T557" s="6">
        <v>6913</v>
      </c>
      <c r="U557" s="6">
        <v>3.8699999999999998E-2</v>
      </c>
      <c r="V557" s="6">
        <v>0.56759999999999999</v>
      </c>
      <c r="W557" s="6">
        <v>0.54069999999999996</v>
      </c>
      <c r="X557" s="6">
        <v>12</v>
      </c>
      <c r="Y557" s="6">
        <v>80</v>
      </c>
      <c r="Z557" s="6">
        <v>47</v>
      </c>
      <c r="AA557" s="6">
        <v>1772</v>
      </c>
      <c r="AB557" s="6">
        <v>5.5199999999999999E-2</v>
      </c>
      <c r="AC557" s="6">
        <v>0.4234</v>
      </c>
      <c r="AD557" s="6">
        <v>0.1386</v>
      </c>
      <c r="AE557" s="6">
        <v>64</v>
      </c>
      <c r="AF557" s="6">
        <v>223</v>
      </c>
      <c r="AG557" s="6">
        <v>69</v>
      </c>
      <c r="AH557" s="6">
        <v>6484</v>
      </c>
      <c r="AI557" s="6">
        <v>0.154</v>
      </c>
      <c r="AJ557" s="6">
        <v>0.62160000000000004</v>
      </c>
      <c r="AK557" s="6">
        <v>0.50719999999999998</v>
      </c>
      <c r="AT557" s="6">
        <f t="shared" si="39"/>
        <v>81.117647058823536</v>
      </c>
      <c r="AU557" s="6" t="str">
        <f t="shared" si="40"/>
        <v/>
      </c>
      <c r="AV557" s="6">
        <f t="shared" si="41"/>
        <v>123.44642857142857</v>
      </c>
      <c r="AW557" s="7">
        <f t="shared" si="42"/>
        <v>22.15</v>
      </c>
      <c r="AX557" s="6">
        <f t="shared" si="43"/>
        <v>29.076233183856502</v>
      </c>
      <c r="AY557" s="6" t="str">
        <f t="shared" si="44"/>
        <v/>
      </c>
      <c r="BA557" s="6">
        <f>VLOOKUP(A557, ALL_AP_DATA!$A$2:$F$3600, 6, FALSE)</f>
        <v>1448</v>
      </c>
      <c r="BB557" s="6" t="e">
        <f t="shared" ca="1" si="46"/>
        <v>#NAME?</v>
      </c>
      <c r="BC557" s="6">
        <f>VLOOKUP(A557,projmetadata!$A$2:$D$2036, 4, FALSE)</f>
        <v>93650</v>
      </c>
      <c r="BE557" s="9" t="e">
        <f t="shared" ca="1" si="47"/>
        <v>#NAME?</v>
      </c>
      <c r="BF557" s="6" t="e">
        <f t="shared" ca="1" si="48"/>
        <v>#NAME?</v>
      </c>
      <c r="BG557" s="6">
        <f t="shared" si="49"/>
        <v>0.13651895355045382</v>
      </c>
      <c r="BH557" s="6">
        <f>VLOOKUP(A557, ALL_AP_DATA!$A$2:$D$3600, 3, FALSE)</f>
        <v>302</v>
      </c>
      <c r="BI557" s="6">
        <f>VLOOKUP(A557, ALL_AP_DATA!$A$2:$E$3600, 5, FALSE)</f>
        <v>12785</v>
      </c>
      <c r="BJ557" s="6">
        <f t="shared" si="45"/>
        <v>8.8294198895027627</v>
      </c>
      <c r="BK557" s="6">
        <f t="shared" si="50"/>
        <v>0.2085635359116022</v>
      </c>
    </row>
    <row r="558" spans="1:63" ht="15.75" customHeight="1" x14ac:dyDescent="0.25">
      <c r="A558" s="6" t="s">
        <v>1296</v>
      </c>
      <c r="B558" s="6" t="s">
        <v>64</v>
      </c>
      <c r="C558" s="6">
        <v>6</v>
      </c>
      <c r="D558" s="6">
        <v>18</v>
      </c>
      <c r="E558" s="6">
        <v>12</v>
      </c>
      <c r="F558" s="6">
        <v>284</v>
      </c>
      <c r="G558" s="6">
        <v>2.9399999999999999E-2</v>
      </c>
      <c r="H558" s="6">
        <v>0.1237</v>
      </c>
      <c r="I558" s="6">
        <v>4.9200000000000001E-2</v>
      </c>
      <c r="Q558" s="6">
        <v>4</v>
      </c>
      <c r="R558" s="6">
        <v>19</v>
      </c>
      <c r="S558" s="6">
        <v>10</v>
      </c>
      <c r="T558" s="6">
        <v>641</v>
      </c>
      <c r="U558" s="6">
        <v>3.1E-2</v>
      </c>
      <c r="V558" s="6">
        <v>0.1031</v>
      </c>
      <c r="W558" s="6">
        <v>0.111</v>
      </c>
      <c r="X558" s="6">
        <v>2</v>
      </c>
      <c r="Y558" s="6">
        <v>8</v>
      </c>
      <c r="Z558" s="6">
        <v>2</v>
      </c>
      <c r="AA558" s="6">
        <v>12</v>
      </c>
      <c r="AB558" s="6">
        <v>1.3100000000000001E-2</v>
      </c>
      <c r="AC558" s="6">
        <v>2.06E-2</v>
      </c>
      <c r="AD558" s="6">
        <v>2.0999999999999999E-3</v>
      </c>
      <c r="AE558" s="6">
        <v>25</v>
      </c>
      <c r="AF558" s="6">
        <v>91</v>
      </c>
      <c r="AG558" s="6">
        <v>22</v>
      </c>
      <c r="AH558" s="6">
        <v>1610</v>
      </c>
      <c r="AI558" s="6">
        <v>0.14849999999999999</v>
      </c>
      <c r="AJ558" s="6">
        <v>0.2268</v>
      </c>
      <c r="AK558" s="6">
        <v>0.27879999999999999</v>
      </c>
      <c r="AT558" s="6">
        <f t="shared" si="39"/>
        <v>15.777777777777779</v>
      </c>
      <c r="AU558" s="6" t="str">
        <f t="shared" si="40"/>
        <v/>
      </c>
      <c r="AV558" s="6">
        <f t="shared" si="41"/>
        <v>33.736842105263158</v>
      </c>
      <c r="AW558" s="7">
        <f t="shared" si="42"/>
        <v>1.5</v>
      </c>
      <c r="AX558" s="6">
        <f t="shared" si="43"/>
        <v>17.692307692307693</v>
      </c>
      <c r="AY558" s="6" t="str">
        <f t="shared" si="44"/>
        <v/>
      </c>
      <c r="BA558" s="6">
        <f>VLOOKUP(A558, ALL_AP_DATA!$A$2:$F$3600, 6, FALSE)</f>
        <v>613</v>
      </c>
      <c r="BB558" s="6" t="e">
        <f t="shared" ca="1" si="46"/>
        <v>#NAME?</v>
      </c>
      <c r="BC558" s="6">
        <f>VLOOKUP(A558,projmetadata!$A$2:$D$2036, 4, FALSE)</f>
        <v>42286</v>
      </c>
      <c r="BE558" s="9" t="e">
        <f t="shared" ca="1" si="47"/>
        <v>#NAME?</v>
      </c>
      <c r="BF558" s="6" t="e">
        <f t="shared" ca="1" si="48"/>
        <v>#NAME?</v>
      </c>
      <c r="BG558" s="6">
        <f t="shared" si="49"/>
        <v>0.13657002317551908</v>
      </c>
      <c r="BH558" s="6">
        <f>VLOOKUP(A558, ALL_AP_DATA!$A$2:$D$3600, 3, FALSE)</f>
        <v>119</v>
      </c>
      <c r="BI558" s="6">
        <f>VLOOKUP(A558, ALL_AP_DATA!$A$2:$E$3600, 5, FALSE)</f>
        <v>5775</v>
      </c>
      <c r="BJ558" s="6">
        <f t="shared" si="45"/>
        <v>9.4208809135399676</v>
      </c>
      <c r="BK558" s="6">
        <f t="shared" si="50"/>
        <v>0.19412724306688417</v>
      </c>
    </row>
    <row r="559" spans="1:63" ht="15.75" customHeight="1" x14ac:dyDescent="0.25">
      <c r="A559" s="6" t="s">
        <v>1158</v>
      </c>
      <c r="B559" s="6" t="s">
        <v>64</v>
      </c>
      <c r="C559" s="6">
        <v>5</v>
      </c>
      <c r="D559" s="6">
        <v>54</v>
      </c>
      <c r="E559" s="6">
        <v>60</v>
      </c>
      <c r="F559" s="6">
        <v>1580</v>
      </c>
      <c r="G559" s="6">
        <v>0.14360000000000001</v>
      </c>
      <c r="H559" s="6">
        <v>0.60609999999999997</v>
      </c>
      <c r="I559" s="6">
        <v>0.34489999999999998</v>
      </c>
      <c r="Q559" s="6">
        <v>8</v>
      </c>
      <c r="R559" s="6">
        <v>27</v>
      </c>
      <c r="S559" s="6">
        <v>37</v>
      </c>
      <c r="T559" s="6">
        <v>2604</v>
      </c>
      <c r="U559" s="6">
        <v>7.1800000000000003E-2</v>
      </c>
      <c r="V559" s="6">
        <v>0.37369999999999998</v>
      </c>
      <c r="W559" s="6">
        <v>0.56840000000000002</v>
      </c>
      <c r="X559" s="6">
        <v>8</v>
      </c>
      <c r="Y559" s="6">
        <v>157</v>
      </c>
      <c r="Z559" s="6">
        <v>72</v>
      </c>
      <c r="AA559" s="6">
        <v>2112</v>
      </c>
      <c r="AB559" s="6">
        <v>0.41760000000000003</v>
      </c>
      <c r="AC559" s="6">
        <v>0.72729999999999995</v>
      </c>
      <c r="AD559" s="6">
        <v>0.46100000000000002</v>
      </c>
      <c r="AE559" s="6">
        <v>36</v>
      </c>
      <c r="AF559" s="6">
        <v>127</v>
      </c>
      <c r="AG559" s="6">
        <v>63</v>
      </c>
      <c r="AH559" s="6">
        <v>2277</v>
      </c>
      <c r="AI559" s="6">
        <v>0.33779999999999999</v>
      </c>
      <c r="AJ559" s="6">
        <v>0.63639999999999997</v>
      </c>
      <c r="AK559" s="6">
        <v>0.49709999999999999</v>
      </c>
      <c r="AL559" s="6">
        <v>1</v>
      </c>
      <c r="AM559" s="6">
        <v>17</v>
      </c>
      <c r="AN559" s="6">
        <v>27</v>
      </c>
      <c r="AO559" s="6">
        <v>2416</v>
      </c>
      <c r="AP559" s="6">
        <v>4.5199999999999997E-2</v>
      </c>
      <c r="AQ559" s="6">
        <v>0.2727</v>
      </c>
      <c r="AR559" s="6">
        <v>0.52739999999999998</v>
      </c>
      <c r="AT559" s="6">
        <f t="shared" si="39"/>
        <v>29.25925925925926</v>
      </c>
      <c r="AU559" s="6" t="str">
        <f t="shared" si="40"/>
        <v/>
      </c>
      <c r="AV559" s="6">
        <f t="shared" si="41"/>
        <v>96.444444444444443</v>
      </c>
      <c r="AW559" s="7">
        <f t="shared" si="42"/>
        <v>13.452229299363058</v>
      </c>
      <c r="AX559" s="6">
        <f t="shared" si="43"/>
        <v>17.929133858267715</v>
      </c>
      <c r="AY559" s="6">
        <f t="shared" si="44"/>
        <v>142.11764705882354</v>
      </c>
      <c r="BA559" s="6">
        <f>VLOOKUP(A559, ALL_AP_DATA!$A$2:$F$3600, 6, FALSE)</f>
        <v>376</v>
      </c>
      <c r="BB559" s="6" t="e">
        <f t="shared" ca="1" si="46"/>
        <v>#NAME?</v>
      </c>
      <c r="BC559" s="6">
        <f>VLOOKUP(A559,projmetadata!$A$2:$D$2036, 4, FALSE)</f>
        <v>33306</v>
      </c>
      <c r="BE559" s="9" t="e">
        <f t="shared" ca="1" si="47"/>
        <v>#NAME?</v>
      </c>
      <c r="BF559" s="6" t="e">
        <f t="shared" ca="1" si="48"/>
        <v>#NAME?</v>
      </c>
      <c r="BG559" s="6">
        <f t="shared" si="49"/>
        <v>0.13754278508376869</v>
      </c>
      <c r="BH559" s="6">
        <f>VLOOKUP(A559, ALL_AP_DATA!$A$2:$D$3600, 3, FALSE)</f>
        <v>236</v>
      </c>
      <c r="BI559" s="6">
        <f>VLOOKUP(A559, ALL_AP_DATA!$A$2:$E$3600, 5, FALSE)</f>
        <v>4581</v>
      </c>
      <c r="BJ559" s="6">
        <f t="shared" si="45"/>
        <v>12.183510638297872</v>
      </c>
      <c r="BK559" s="6">
        <f t="shared" si="50"/>
        <v>0.62765957446808507</v>
      </c>
    </row>
    <row r="560" spans="1:63" ht="15.75" customHeight="1" x14ac:dyDescent="0.25">
      <c r="A560" s="6" t="s">
        <v>1344</v>
      </c>
      <c r="B560" s="6" t="s">
        <v>64</v>
      </c>
      <c r="C560" s="6">
        <v>4</v>
      </c>
      <c r="D560" s="6">
        <v>29</v>
      </c>
      <c r="E560" s="6">
        <v>0</v>
      </c>
      <c r="F560" s="6">
        <v>0</v>
      </c>
      <c r="G560" s="6">
        <v>0.107</v>
      </c>
      <c r="H560" s="6">
        <v>0</v>
      </c>
      <c r="I560" s="6">
        <v>0</v>
      </c>
      <c r="Q560" s="6">
        <v>1</v>
      </c>
      <c r="R560" s="6">
        <v>2</v>
      </c>
      <c r="S560" s="6">
        <v>6</v>
      </c>
      <c r="T560" s="6">
        <v>455</v>
      </c>
      <c r="U560" s="6">
        <v>7.4000000000000003E-3</v>
      </c>
      <c r="V560" s="6">
        <v>0.54549999999999998</v>
      </c>
      <c r="W560" s="6">
        <v>0.19259999999999999</v>
      </c>
      <c r="X560" s="6">
        <v>10</v>
      </c>
      <c r="Y560" s="6">
        <v>106</v>
      </c>
      <c r="Z560" s="6">
        <v>1</v>
      </c>
      <c r="AA560" s="6">
        <v>6</v>
      </c>
      <c r="AB560" s="6">
        <v>0.3911</v>
      </c>
      <c r="AC560" s="6">
        <v>9.0899999999999995E-2</v>
      </c>
      <c r="AD560" s="6">
        <v>2.5000000000000001E-3</v>
      </c>
      <c r="AE560" s="6">
        <v>16</v>
      </c>
      <c r="AF560" s="6">
        <v>97</v>
      </c>
      <c r="AG560" s="6">
        <v>1</v>
      </c>
      <c r="AH560" s="6">
        <v>502</v>
      </c>
      <c r="AI560" s="6">
        <v>0.3579</v>
      </c>
      <c r="AJ560" s="6">
        <v>9.0899999999999995E-2</v>
      </c>
      <c r="AK560" s="6">
        <v>0.21249999999999999</v>
      </c>
      <c r="AT560" s="6">
        <f t="shared" si="39"/>
        <v>0</v>
      </c>
      <c r="AU560" s="6" t="str">
        <f t="shared" si="40"/>
        <v/>
      </c>
      <c r="AV560" s="6">
        <f t="shared" si="41"/>
        <v>227.5</v>
      </c>
      <c r="AW560" s="7">
        <f t="shared" si="42"/>
        <v>5.6603773584905662E-2</v>
      </c>
      <c r="AX560" s="6">
        <f t="shared" si="43"/>
        <v>5.1752577319587632</v>
      </c>
      <c r="AY560" s="6" t="str">
        <f t="shared" si="44"/>
        <v/>
      </c>
      <c r="BA560" s="6">
        <f>VLOOKUP(A560, ALL_AP_DATA!$A$2:$F$3600, 6, FALSE)</f>
        <v>271</v>
      </c>
      <c r="BB560" s="6" t="e">
        <f t="shared" ca="1" si="46"/>
        <v>#NAME?</v>
      </c>
      <c r="BC560" s="6">
        <f>VLOOKUP(A560,projmetadata!$A$2:$D$2036, 4, FALSE)</f>
        <v>17038</v>
      </c>
      <c r="BE560" s="9" t="e">
        <f t="shared" ca="1" si="47"/>
        <v>#NAME?</v>
      </c>
      <c r="BF560" s="6" t="e">
        <f t="shared" ca="1" si="48"/>
        <v>#NAME?</v>
      </c>
      <c r="BG560" s="6">
        <f t="shared" si="49"/>
        <v>0.13863129475290528</v>
      </c>
      <c r="BH560" s="6">
        <f>VLOOKUP(A560, ALL_AP_DATA!$A$2:$D$3600, 3, FALSE)</f>
        <v>158</v>
      </c>
      <c r="BI560" s="6">
        <f>VLOOKUP(A560, ALL_AP_DATA!$A$2:$E$3600, 5, FALSE)</f>
        <v>2362</v>
      </c>
      <c r="BJ560" s="6">
        <f t="shared" si="45"/>
        <v>8.7158671586715872</v>
      </c>
      <c r="BK560" s="6">
        <f t="shared" si="50"/>
        <v>0.58302583025830257</v>
      </c>
    </row>
    <row r="561" spans="1:63" ht="15.75" customHeight="1" x14ac:dyDescent="0.25">
      <c r="A561" s="6" t="s">
        <v>703</v>
      </c>
      <c r="B561" s="6" t="s">
        <v>64</v>
      </c>
      <c r="C561" s="6">
        <v>73</v>
      </c>
      <c r="D561" s="6">
        <v>364</v>
      </c>
      <c r="E561" s="6">
        <v>37</v>
      </c>
      <c r="F561" s="6">
        <v>1932</v>
      </c>
      <c r="G561" s="6">
        <v>0.13780000000000001</v>
      </c>
      <c r="H561" s="6">
        <v>0.52110000000000001</v>
      </c>
      <c r="I561" s="6">
        <v>0.11310000000000001</v>
      </c>
      <c r="J561" s="6">
        <v>2</v>
      </c>
      <c r="K561" s="6">
        <v>10</v>
      </c>
      <c r="L561" s="6">
        <v>4</v>
      </c>
      <c r="M561" s="6">
        <v>309</v>
      </c>
      <c r="N561" s="6">
        <v>3.8E-3</v>
      </c>
      <c r="O561" s="6">
        <v>5.6300000000000003E-2</v>
      </c>
      <c r="P561" s="6">
        <v>1.8100000000000002E-2</v>
      </c>
      <c r="Q561" s="6">
        <v>11</v>
      </c>
      <c r="R561" s="6">
        <v>52</v>
      </c>
      <c r="S561" s="6">
        <v>57</v>
      </c>
      <c r="T561" s="6">
        <v>14482</v>
      </c>
      <c r="U561" s="6">
        <v>1.9699999999999999E-2</v>
      </c>
      <c r="V561" s="6">
        <v>0.80279999999999996</v>
      </c>
      <c r="W561" s="6">
        <v>0.84770000000000001</v>
      </c>
      <c r="X561" s="6">
        <v>40</v>
      </c>
      <c r="Y561" s="6">
        <v>360</v>
      </c>
      <c r="Z561" s="6">
        <v>41</v>
      </c>
      <c r="AA561" s="6">
        <v>2207</v>
      </c>
      <c r="AB561" s="6">
        <v>0.1363</v>
      </c>
      <c r="AC561" s="6">
        <v>0.57750000000000001</v>
      </c>
      <c r="AD561" s="6">
        <v>0.12920000000000001</v>
      </c>
      <c r="AE561" s="6">
        <v>229</v>
      </c>
      <c r="AF561" s="6">
        <v>778</v>
      </c>
      <c r="AG561" s="6">
        <v>41</v>
      </c>
      <c r="AH561" s="6">
        <v>2305</v>
      </c>
      <c r="AI561" s="6">
        <v>0.29459999999999997</v>
      </c>
      <c r="AJ561" s="6">
        <v>0.57750000000000001</v>
      </c>
      <c r="AK561" s="6">
        <v>0.13489999999999999</v>
      </c>
      <c r="AT561" s="6">
        <f t="shared" si="39"/>
        <v>5.3076923076923075</v>
      </c>
      <c r="AU561" s="6">
        <f t="shared" si="40"/>
        <v>30.9</v>
      </c>
      <c r="AV561" s="6">
        <f t="shared" si="41"/>
        <v>278.5</v>
      </c>
      <c r="AW561" s="7">
        <f t="shared" si="42"/>
        <v>6.1305555555555555</v>
      </c>
      <c r="AX561" s="6">
        <f t="shared" si="43"/>
        <v>2.9627249357326479</v>
      </c>
      <c r="AY561" s="6" t="str">
        <f t="shared" si="44"/>
        <v/>
      </c>
      <c r="BA561" s="6">
        <f>VLOOKUP(A561, ALL_AP_DATA!$A$2:$F$3600, 6, FALSE)</f>
        <v>2641</v>
      </c>
      <c r="BB561" s="6" t="e">
        <f t="shared" ca="1" si="46"/>
        <v>#NAME?</v>
      </c>
      <c r="BC561" s="6">
        <f>VLOOKUP(A561,projmetadata!$A$2:$D$2036, 4, FALSE)</f>
        <v>123108</v>
      </c>
      <c r="BE561" s="9" t="e">
        <f t="shared" ca="1" si="47"/>
        <v>#NAME?</v>
      </c>
      <c r="BF561" s="6" t="e">
        <f t="shared" ca="1" si="48"/>
        <v>#NAME?</v>
      </c>
      <c r="BG561" s="6">
        <f t="shared" si="49"/>
        <v>0.13877245995386164</v>
      </c>
      <c r="BH561" s="6">
        <f>VLOOKUP(A561, ALL_AP_DATA!$A$2:$D$3600, 3, FALSE)</f>
        <v>1172</v>
      </c>
      <c r="BI561" s="6">
        <f>VLOOKUP(A561, ALL_AP_DATA!$A$2:$E$3600, 5, FALSE)</f>
        <v>17084</v>
      </c>
      <c r="BJ561" s="6">
        <f t="shared" si="45"/>
        <v>6.4687618326391521</v>
      </c>
      <c r="BK561" s="6">
        <f t="shared" si="50"/>
        <v>0.44377129875047333</v>
      </c>
    </row>
    <row r="562" spans="1:63" ht="15.75" customHeight="1" x14ac:dyDescent="0.25">
      <c r="A562" s="6" t="s">
        <v>817</v>
      </c>
      <c r="B562" s="6" t="s">
        <v>64</v>
      </c>
      <c r="C562" s="6">
        <v>63</v>
      </c>
      <c r="D562" s="6">
        <v>323</v>
      </c>
      <c r="E562" s="6">
        <v>233</v>
      </c>
      <c r="F562" s="6">
        <v>16031</v>
      </c>
      <c r="G562" s="6">
        <v>9.7000000000000003E-2</v>
      </c>
      <c r="H562" s="6">
        <v>0.42749999999999999</v>
      </c>
      <c r="I562" s="6">
        <v>0.2384</v>
      </c>
      <c r="J562" s="6">
        <v>14</v>
      </c>
      <c r="K562" s="6">
        <v>102</v>
      </c>
      <c r="L562" s="6">
        <v>165</v>
      </c>
      <c r="M562" s="6">
        <v>25170</v>
      </c>
      <c r="N562" s="6">
        <v>3.0599999999999999E-2</v>
      </c>
      <c r="O562" s="6">
        <v>0.30280000000000001</v>
      </c>
      <c r="P562" s="6">
        <v>0.37430000000000002</v>
      </c>
      <c r="Q562" s="6">
        <v>62</v>
      </c>
      <c r="R562" s="6">
        <v>276</v>
      </c>
      <c r="S562" s="6">
        <v>325</v>
      </c>
      <c r="T562" s="6">
        <v>44945</v>
      </c>
      <c r="U562" s="6">
        <v>8.2900000000000001E-2</v>
      </c>
      <c r="V562" s="6">
        <v>0.59630000000000005</v>
      </c>
      <c r="W562" s="6">
        <v>0.66839999999999999</v>
      </c>
      <c r="X562" s="6">
        <v>60</v>
      </c>
      <c r="Y562" s="6">
        <v>648</v>
      </c>
      <c r="Z562" s="6">
        <v>261</v>
      </c>
      <c r="AA562" s="6">
        <v>21868</v>
      </c>
      <c r="AB562" s="6">
        <v>0.19470000000000001</v>
      </c>
      <c r="AC562" s="6">
        <v>0.47889999999999999</v>
      </c>
      <c r="AD562" s="6">
        <v>0.32519999999999999</v>
      </c>
      <c r="AE562" s="6">
        <v>303</v>
      </c>
      <c r="AF562" s="6">
        <v>1821</v>
      </c>
      <c r="AG562" s="6">
        <v>485</v>
      </c>
      <c r="AH562" s="6">
        <v>52921</v>
      </c>
      <c r="AI562" s="6">
        <v>0.54700000000000004</v>
      </c>
      <c r="AJ562" s="6">
        <v>0.88990000000000002</v>
      </c>
      <c r="AK562" s="6">
        <v>0.78710000000000002</v>
      </c>
      <c r="AL562" s="6">
        <v>5</v>
      </c>
      <c r="AM562" s="6">
        <v>56</v>
      </c>
      <c r="AN562" s="6">
        <v>70</v>
      </c>
      <c r="AO562" s="6">
        <v>12428</v>
      </c>
      <c r="AP562" s="6">
        <v>1.6799999999999999E-2</v>
      </c>
      <c r="AQ562" s="6">
        <v>0.12839999999999999</v>
      </c>
      <c r="AR562" s="6">
        <v>0.18479999999999999</v>
      </c>
      <c r="AT562" s="6">
        <f t="shared" si="39"/>
        <v>49.631578947368418</v>
      </c>
      <c r="AU562" s="6">
        <f t="shared" si="40"/>
        <v>246.76470588235293</v>
      </c>
      <c r="AV562" s="6">
        <f t="shared" si="41"/>
        <v>162.84420289855072</v>
      </c>
      <c r="AW562" s="7">
        <f t="shared" si="42"/>
        <v>33.746913580246911</v>
      </c>
      <c r="AX562" s="6">
        <f t="shared" si="43"/>
        <v>29.061504667764964</v>
      </c>
      <c r="AY562" s="6">
        <f t="shared" si="44"/>
        <v>221.92857142857142</v>
      </c>
      <c r="BA562" s="6">
        <f>VLOOKUP(A562, ALL_AP_DATA!$A$2:$F$3600, 6, FALSE)</f>
        <v>3329</v>
      </c>
      <c r="BB562" s="6" t="e">
        <f t="shared" ca="1" si="46"/>
        <v>#NAME?</v>
      </c>
      <c r="BC562" s="6">
        <f>VLOOKUP(A562,projmetadata!$A$2:$D$2036, 4, FALSE)</f>
        <v>483727</v>
      </c>
      <c r="BE562" s="9" t="e">
        <f t="shared" ca="1" si="47"/>
        <v>#NAME?</v>
      </c>
      <c r="BF562" s="6" t="e">
        <f t="shared" ca="1" si="48"/>
        <v>#NAME?</v>
      </c>
      <c r="BG562" s="6">
        <f t="shared" si="49"/>
        <v>0.13899989043406716</v>
      </c>
      <c r="BH562" s="6">
        <f>VLOOKUP(A562, ALL_AP_DATA!$A$2:$D$3600, 3, FALSE)</f>
        <v>2069</v>
      </c>
      <c r="BI562" s="6">
        <f>VLOOKUP(A562, ALL_AP_DATA!$A$2:$E$3600, 5, FALSE)</f>
        <v>67238</v>
      </c>
      <c r="BJ562" s="6">
        <f t="shared" si="45"/>
        <v>20.197656954040252</v>
      </c>
      <c r="BK562" s="6">
        <f t="shared" si="50"/>
        <v>0.62150796034845301</v>
      </c>
    </row>
    <row r="563" spans="1:63" ht="15.75" customHeight="1" x14ac:dyDescent="0.25">
      <c r="A563" s="6" t="s">
        <v>1446</v>
      </c>
      <c r="B563" s="6" t="s">
        <v>64</v>
      </c>
      <c r="C563" s="6">
        <v>188</v>
      </c>
      <c r="D563" s="6">
        <v>1681</v>
      </c>
      <c r="E563" s="6">
        <v>286</v>
      </c>
      <c r="F563" s="6">
        <v>18494</v>
      </c>
      <c r="G563" s="6">
        <v>0.1598</v>
      </c>
      <c r="H563" s="6">
        <v>0.35349999999999998</v>
      </c>
      <c r="I563" s="6">
        <v>0.2127</v>
      </c>
      <c r="J563" s="6">
        <v>2</v>
      </c>
      <c r="K563" s="6">
        <v>22</v>
      </c>
      <c r="L563" s="6">
        <v>51</v>
      </c>
      <c r="M563" s="6">
        <v>4450</v>
      </c>
      <c r="N563" s="6">
        <v>2.0999999999999999E-3</v>
      </c>
      <c r="O563" s="6">
        <v>6.3E-2</v>
      </c>
      <c r="P563" s="6">
        <v>5.1200000000000002E-2</v>
      </c>
      <c r="Q563" s="6">
        <v>80</v>
      </c>
      <c r="R563" s="6">
        <v>313</v>
      </c>
      <c r="S563" s="6">
        <v>288</v>
      </c>
      <c r="T563" s="6">
        <v>29623</v>
      </c>
      <c r="U563" s="6">
        <v>2.98E-2</v>
      </c>
      <c r="V563" s="6">
        <v>0.35599999999999998</v>
      </c>
      <c r="W563" s="6">
        <v>0.3407</v>
      </c>
      <c r="X563" s="6">
        <v>196</v>
      </c>
      <c r="Y563" s="6">
        <v>1736</v>
      </c>
      <c r="Z563" s="6">
        <v>290</v>
      </c>
      <c r="AA563" s="6">
        <v>16317</v>
      </c>
      <c r="AB563" s="6">
        <v>0.1651</v>
      </c>
      <c r="AC563" s="6">
        <v>0.35849999999999999</v>
      </c>
      <c r="AD563" s="6">
        <v>0.18759999999999999</v>
      </c>
      <c r="AE563" s="6">
        <v>807</v>
      </c>
      <c r="AF563" s="6">
        <v>3104</v>
      </c>
      <c r="AG563" s="6">
        <v>375</v>
      </c>
      <c r="AH563" s="6">
        <v>27250</v>
      </c>
      <c r="AI563" s="6">
        <v>0.29509999999999997</v>
      </c>
      <c r="AJ563" s="6">
        <v>0.46350000000000002</v>
      </c>
      <c r="AK563" s="6">
        <v>0.31340000000000001</v>
      </c>
      <c r="AL563" s="6">
        <v>1</v>
      </c>
      <c r="AM563" s="6">
        <v>12</v>
      </c>
      <c r="AN563" s="6">
        <v>48</v>
      </c>
      <c r="AO563" s="6">
        <v>3471</v>
      </c>
      <c r="AP563" s="6">
        <v>1.1000000000000001E-3</v>
      </c>
      <c r="AQ563" s="6">
        <v>5.9299999999999999E-2</v>
      </c>
      <c r="AR563" s="6">
        <v>3.9899999999999998E-2</v>
      </c>
      <c r="AT563" s="6">
        <f t="shared" si="39"/>
        <v>11.001784651992862</v>
      </c>
      <c r="AU563" s="6">
        <f t="shared" si="40"/>
        <v>202.27272727272728</v>
      </c>
      <c r="AV563" s="6">
        <f t="shared" si="41"/>
        <v>94.642172523961662</v>
      </c>
      <c r="AW563" s="7">
        <f t="shared" si="42"/>
        <v>9.3991935483870961</v>
      </c>
      <c r="AX563" s="6">
        <f t="shared" si="43"/>
        <v>8.778994845360824</v>
      </c>
      <c r="AY563" s="6">
        <f t="shared" si="44"/>
        <v>289.25</v>
      </c>
      <c r="BA563" s="6">
        <f>VLOOKUP(A563, ALL_AP_DATA!$A$2:$F$3600, 6, FALSE)</f>
        <v>10517</v>
      </c>
      <c r="BB563" s="6" t="e">
        <f t="shared" ca="1" si="46"/>
        <v>#NAME?</v>
      </c>
      <c r="BC563" s="6">
        <f>VLOOKUP(A563,projmetadata!$A$2:$D$2036, 4, FALSE)</f>
        <v>622718</v>
      </c>
      <c r="BE563" s="9" t="e">
        <f t="shared" ca="1" si="47"/>
        <v>#NAME?</v>
      </c>
      <c r="BF563" s="6" t="e">
        <f t="shared" ca="1" si="48"/>
        <v>#NAME?</v>
      </c>
      <c r="BG563" s="6">
        <f t="shared" si="49"/>
        <v>0.13964587501886888</v>
      </c>
      <c r="BH563" s="6">
        <f>VLOOKUP(A563, ALL_AP_DATA!$A$2:$D$3600, 3, FALSE)</f>
        <v>5210</v>
      </c>
      <c r="BI563" s="6">
        <f>VLOOKUP(A563, ALL_AP_DATA!$A$2:$E$3600, 5, FALSE)</f>
        <v>86960</v>
      </c>
      <c r="BJ563" s="6">
        <f t="shared" si="45"/>
        <v>8.2685176381097278</v>
      </c>
      <c r="BK563" s="6">
        <f t="shared" si="50"/>
        <v>0.49538841875059425</v>
      </c>
    </row>
    <row r="564" spans="1:63" ht="15.75" customHeight="1" x14ac:dyDescent="0.25">
      <c r="A564" s="6" t="s">
        <v>687</v>
      </c>
      <c r="B564" s="6" t="s">
        <v>64</v>
      </c>
      <c r="C564" s="6">
        <v>35</v>
      </c>
      <c r="D564" s="6">
        <v>390</v>
      </c>
      <c r="E564" s="6">
        <v>398</v>
      </c>
      <c r="F564" s="6">
        <v>16179</v>
      </c>
      <c r="G564" s="6">
        <v>0.1101</v>
      </c>
      <c r="H564" s="6">
        <v>0.46389999999999998</v>
      </c>
      <c r="I564" s="6">
        <v>0.23280000000000001</v>
      </c>
      <c r="J564" s="6">
        <v>2</v>
      </c>
      <c r="K564" s="6">
        <v>20</v>
      </c>
      <c r="L564" s="6">
        <v>155</v>
      </c>
      <c r="M564" s="6">
        <v>3025</v>
      </c>
      <c r="N564" s="6">
        <v>5.5999999999999999E-3</v>
      </c>
      <c r="O564" s="6">
        <v>0.1807</v>
      </c>
      <c r="P564" s="6">
        <v>4.3499999999999997E-2</v>
      </c>
      <c r="Q564" s="6">
        <v>84</v>
      </c>
      <c r="R564" s="6">
        <v>328</v>
      </c>
      <c r="S564" s="6">
        <v>651</v>
      </c>
      <c r="T564" s="6">
        <v>46039</v>
      </c>
      <c r="U564" s="6">
        <v>9.2600000000000002E-2</v>
      </c>
      <c r="V564" s="6">
        <v>0.75870000000000004</v>
      </c>
      <c r="W564" s="6">
        <v>0.66259999999999997</v>
      </c>
      <c r="X564" s="6">
        <v>129</v>
      </c>
      <c r="Y564" s="6">
        <v>913</v>
      </c>
      <c r="Z564" s="6">
        <v>531</v>
      </c>
      <c r="AA564" s="6">
        <v>24756</v>
      </c>
      <c r="AB564" s="6">
        <v>0.25779999999999997</v>
      </c>
      <c r="AC564" s="6">
        <v>0.61890000000000001</v>
      </c>
      <c r="AD564" s="6">
        <v>0.35630000000000001</v>
      </c>
      <c r="AE564" s="6">
        <v>290</v>
      </c>
      <c r="AF564" s="6">
        <v>1645</v>
      </c>
      <c r="AG564" s="6">
        <v>712</v>
      </c>
      <c r="AH564" s="6">
        <v>48012</v>
      </c>
      <c r="AI564" s="6">
        <v>0.46439999999999998</v>
      </c>
      <c r="AJ564" s="6">
        <v>0.82979999999999998</v>
      </c>
      <c r="AK564" s="6">
        <v>0.69099999999999995</v>
      </c>
      <c r="AL564" s="6">
        <v>2</v>
      </c>
      <c r="AM564" s="6">
        <v>46</v>
      </c>
      <c r="AN564" s="6">
        <v>240</v>
      </c>
      <c r="AO564" s="6">
        <v>7376</v>
      </c>
      <c r="AP564" s="6">
        <v>1.2999999999999999E-2</v>
      </c>
      <c r="AQ564" s="6">
        <v>0.2797</v>
      </c>
      <c r="AR564" s="6">
        <v>0.1062</v>
      </c>
      <c r="AT564" s="6">
        <f t="shared" si="39"/>
        <v>41.484615384615381</v>
      </c>
      <c r="AU564" s="6">
        <f t="shared" si="40"/>
        <v>151.25</v>
      </c>
      <c r="AV564" s="6">
        <f t="shared" si="41"/>
        <v>140.36280487804879</v>
      </c>
      <c r="AW564" s="7">
        <f t="shared" si="42"/>
        <v>27.115005476451259</v>
      </c>
      <c r="AX564" s="6">
        <f t="shared" si="43"/>
        <v>29.18662613981763</v>
      </c>
      <c r="AY564" s="6">
        <f t="shared" si="44"/>
        <v>160.34782608695653</v>
      </c>
      <c r="BA564" s="6">
        <f>VLOOKUP(A564, ALL_AP_DATA!$A$2:$F$3600, 6, FALSE)</f>
        <v>3542</v>
      </c>
      <c r="BB564" s="6" t="e">
        <f t="shared" ca="1" si="46"/>
        <v>#NAME?</v>
      </c>
      <c r="BC564" s="6">
        <f>VLOOKUP(A564,projmetadata!$A$2:$D$2036, 4, FALSE)</f>
        <v>497249</v>
      </c>
      <c r="BE564" s="9" t="e">
        <f t="shared" ca="1" si="47"/>
        <v>#NAME?</v>
      </c>
      <c r="BF564" s="6" t="e">
        <f t="shared" ca="1" si="48"/>
        <v>#NAME?</v>
      </c>
      <c r="BG564" s="6">
        <f t="shared" si="49"/>
        <v>0.13973482098505979</v>
      </c>
      <c r="BH564" s="6">
        <f>VLOOKUP(A564, ALL_AP_DATA!$A$2:$D$3600, 3, FALSE)</f>
        <v>2163</v>
      </c>
      <c r="BI564" s="6">
        <f>VLOOKUP(A564, ALL_AP_DATA!$A$2:$E$3600, 5, FALSE)</f>
        <v>69483</v>
      </c>
      <c r="BJ564" s="6">
        <f t="shared" si="45"/>
        <v>19.616883116883116</v>
      </c>
      <c r="BK564" s="6">
        <f t="shared" si="50"/>
        <v>0.61067193675889331</v>
      </c>
    </row>
    <row r="565" spans="1:63" ht="15.75" customHeight="1" x14ac:dyDescent="0.25">
      <c r="A565" s="6" t="s">
        <v>117</v>
      </c>
      <c r="B565" s="6" t="s">
        <v>64</v>
      </c>
      <c r="C565" s="6">
        <v>3</v>
      </c>
      <c r="D565" s="6">
        <v>6</v>
      </c>
      <c r="E565" s="6">
        <v>7</v>
      </c>
      <c r="F565" s="6">
        <v>144</v>
      </c>
      <c r="G565" s="6">
        <v>2.01E-2</v>
      </c>
      <c r="H565" s="6">
        <v>0.31819999999999998</v>
      </c>
      <c r="I565" s="6">
        <v>5.7299999999999997E-2</v>
      </c>
      <c r="Q565" s="6">
        <v>1</v>
      </c>
      <c r="R565" s="6">
        <v>3</v>
      </c>
      <c r="S565" s="6">
        <v>7</v>
      </c>
      <c r="T565" s="6">
        <v>131</v>
      </c>
      <c r="U565" s="6">
        <v>1.01E-2</v>
      </c>
      <c r="V565" s="6">
        <v>0.31819999999999998</v>
      </c>
      <c r="W565" s="6">
        <v>5.2200000000000003E-2</v>
      </c>
      <c r="X565" s="6">
        <v>6</v>
      </c>
      <c r="Y565" s="6">
        <v>29</v>
      </c>
      <c r="Z565" s="6">
        <v>11</v>
      </c>
      <c r="AA565" s="6">
        <v>1481</v>
      </c>
      <c r="AB565" s="6">
        <v>9.7299999999999998E-2</v>
      </c>
      <c r="AC565" s="6">
        <v>0.5</v>
      </c>
      <c r="AD565" s="6">
        <v>0.58979999999999999</v>
      </c>
      <c r="AE565" s="6">
        <v>10</v>
      </c>
      <c r="AF565" s="6">
        <v>145</v>
      </c>
      <c r="AG565" s="6">
        <v>16</v>
      </c>
      <c r="AH565" s="6">
        <v>1835</v>
      </c>
      <c r="AI565" s="6">
        <v>0.48659999999999998</v>
      </c>
      <c r="AJ565" s="6">
        <v>0.72729999999999995</v>
      </c>
      <c r="AK565" s="6">
        <v>0.73080000000000001</v>
      </c>
      <c r="AT565" s="6">
        <f t="shared" si="39"/>
        <v>24</v>
      </c>
      <c r="AU565" s="6" t="str">
        <f t="shared" si="40"/>
        <v/>
      </c>
      <c r="AV565" s="6">
        <f t="shared" si="41"/>
        <v>43.666666666666664</v>
      </c>
      <c r="AW565" s="7">
        <f t="shared" si="42"/>
        <v>51.068965517241381</v>
      </c>
      <c r="AX565" s="6">
        <f t="shared" si="43"/>
        <v>12.655172413793103</v>
      </c>
      <c r="AY565" s="6" t="str">
        <f t="shared" si="44"/>
        <v/>
      </c>
      <c r="BA565" s="6">
        <f>VLOOKUP(A565, ALL_AP_DATA!$A$2:$F$3600, 6, FALSE)</f>
        <v>298</v>
      </c>
      <c r="BB565" s="6" t="e">
        <f t="shared" ca="1" si="46"/>
        <v>#NAME?</v>
      </c>
      <c r="BC565" s="6">
        <f>VLOOKUP(A565,projmetadata!$A$2:$D$2036, 4, FALSE)</f>
        <v>17963</v>
      </c>
      <c r="BE565" s="9" t="e">
        <f t="shared" ca="1" si="47"/>
        <v>#NAME?</v>
      </c>
      <c r="BF565" s="6" t="e">
        <f t="shared" ca="1" si="48"/>
        <v>#NAME?</v>
      </c>
      <c r="BG565" s="6">
        <f t="shared" si="49"/>
        <v>0.13978734064465848</v>
      </c>
      <c r="BH565" s="6">
        <f>VLOOKUP(A565, ALL_AP_DATA!$A$2:$D$3600, 3, FALSE)</f>
        <v>158</v>
      </c>
      <c r="BI565" s="6">
        <f>VLOOKUP(A565, ALL_AP_DATA!$A$2:$E$3600, 5, FALSE)</f>
        <v>2511</v>
      </c>
      <c r="BJ565" s="6">
        <f t="shared" si="45"/>
        <v>8.4261744966442951</v>
      </c>
      <c r="BK565" s="6">
        <f t="shared" si="50"/>
        <v>0.53020134228187921</v>
      </c>
    </row>
    <row r="566" spans="1:63" ht="15.75" customHeight="1" x14ac:dyDescent="0.25">
      <c r="A566" s="6" t="s">
        <v>816</v>
      </c>
      <c r="B566" s="6" t="s">
        <v>64</v>
      </c>
      <c r="C566" s="6">
        <v>2</v>
      </c>
      <c r="D566" s="6">
        <v>16</v>
      </c>
      <c r="E566" s="6">
        <v>15</v>
      </c>
      <c r="F566" s="6">
        <v>419</v>
      </c>
      <c r="G566" s="6">
        <v>0.1026</v>
      </c>
      <c r="H566" s="6">
        <v>0.57689999999999997</v>
      </c>
      <c r="I566" s="6">
        <v>0.34799999999999998</v>
      </c>
      <c r="Q566" s="6">
        <v>2</v>
      </c>
      <c r="R566" s="6">
        <v>5</v>
      </c>
      <c r="S566" s="6">
        <v>4</v>
      </c>
      <c r="T566" s="6">
        <v>48</v>
      </c>
      <c r="U566" s="6">
        <v>3.2099999999999997E-2</v>
      </c>
      <c r="V566" s="6">
        <v>0.15379999999999999</v>
      </c>
      <c r="W566" s="6">
        <v>3.9899999999999998E-2</v>
      </c>
      <c r="X566" s="6">
        <v>20</v>
      </c>
      <c r="Y566" s="6">
        <v>89</v>
      </c>
      <c r="Z566" s="6">
        <v>15</v>
      </c>
      <c r="AA566" s="6">
        <v>715</v>
      </c>
      <c r="AB566" s="6">
        <v>0.57050000000000001</v>
      </c>
      <c r="AC566" s="6">
        <v>0.57689999999999997</v>
      </c>
      <c r="AD566" s="6">
        <v>0.59389999999999998</v>
      </c>
      <c r="AE566" s="6">
        <v>12</v>
      </c>
      <c r="AF566" s="6">
        <v>47</v>
      </c>
      <c r="AG566" s="6">
        <v>10</v>
      </c>
      <c r="AH566" s="6">
        <v>261</v>
      </c>
      <c r="AI566" s="6">
        <v>0.30130000000000001</v>
      </c>
      <c r="AJ566" s="6">
        <v>0.3846</v>
      </c>
      <c r="AK566" s="6">
        <v>0.21679999999999999</v>
      </c>
      <c r="AT566" s="6">
        <f t="shared" si="39"/>
        <v>26.1875</v>
      </c>
      <c r="AU566" s="6" t="str">
        <f t="shared" si="40"/>
        <v/>
      </c>
      <c r="AV566" s="6">
        <f t="shared" si="41"/>
        <v>9.6</v>
      </c>
      <c r="AW566" s="7">
        <f t="shared" si="42"/>
        <v>8.0337078651685392</v>
      </c>
      <c r="AX566" s="6">
        <f t="shared" si="43"/>
        <v>5.5531914893617023</v>
      </c>
      <c r="AY566" s="6" t="str">
        <f t="shared" si="44"/>
        <v/>
      </c>
      <c r="BA566" s="6">
        <f>VLOOKUP(A566, ALL_AP_DATA!$A$2:$F$3600, 6, FALSE)</f>
        <v>156</v>
      </c>
      <c r="BB566" s="6" t="e">
        <f t="shared" ca="1" si="46"/>
        <v>#NAME?</v>
      </c>
      <c r="BC566" s="6">
        <f>VLOOKUP(A566,projmetadata!$A$2:$D$2036, 4, FALSE)</f>
        <v>8589</v>
      </c>
      <c r="BE566" s="9" t="e">
        <f t="shared" ca="1" si="47"/>
        <v>#NAME?</v>
      </c>
      <c r="BF566" s="6" t="e">
        <f t="shared" ca="1" si="48"/>
        <v>#NAME?</v>
      </c>
      <c r="BG566" s="6">
        <f t="shared" si="49"/>
        <v>0.14017929910350449</v>
      </c>
      <c r="BH566" s="6">
        <f>VLOOKUP(A566, ALL_AP_DATA!$A$2:$D$3600, 3, FALSE)</f>
        <v>112</v>
      </c>
      <c r="BI566" s="6">
        <f>VLOOKUP(A566, ALL_AP_DATA!$A$2:$E$3600, 5, FALSE)</f>
        <v>1204</v>
      </c>
      <c r="BJ566" s="6">
        <f t="shared" si="45"/>
        <v>7.7179487179487181</v>
      </c>
      <c r="BK566" s="6">
        <f t="shared" si="50"/>
        <v>0.71794871794871795</v>
      </c>
    </row>
    <row r="567" spans="1:63" ht="15.75" customHeight="1" x14ac:dyDescent="0.25">
      <c r="A567" s="6" t="s">
        <v>593</v>
      </c>
      <c r="B567" s="6" t="s">
        <v>64</v>
      </c>
      <c r="C567" s="6">
        <v>2</v>
      </c>
      <c r="D567" s="6">
        <v>7</v>
      </c>
      <c r="E567" s="6">
        <v>5</v>
      </c>
      <c r="F567" s="6">
        <v>589</v>
      </c>
      <c r="G567" s="6">
        <v>2.06E-2</v>
      </c>
      <c r="H567" s="6">
        <v>0.1</v>
      </c>
      <c r="I567" s="6">
        <v>0.11940000000000001</v>
      </c>
      <c r="Q567" s="6">
        <v>2</v>
      </c>
      <c r="R567" s="6">
        <v>8</v>
      </c>
      <c r="S567" s="6">
        <v>6</v>
      </c>
      <c r="T567" s="6">
        <v>401</v>
      </c>
      <c r="U567" s="6">
        <v>2.35E-2</v>
      </c>
      <c r="V567" s="6">
        <v>0.12</v>
      </c>
      <c r="W567" s="6">
        <v>8.1299999999999997E-2</v>
      </c>
      <c r="X567" s="6">
        <v>11</v>
      </c>
      <c r="Y567" s="6">
        <v>90</v>
      </c>
      <c r="Z567" s="6">
        <v>24</v>
      </c>
      <c r="AA567" s="6">
        <v>3339</v>
      </c>
      <c r="AB567" s="6">
        <v>0.26469999999999999</v>
      </c>
      <c r="AC567" s="6">
        <v>0.48</v>
      </c>
      <c r="AD567" s="6">
        <v>0.67710000000000004</v>
      </c>
      <c r="AE567" s="6">
        <v>34</v>
      </c>
      <c r="AF567" s="6">
        <v>135</v>
      </c>
      <c r="AG567" s="6">
        <v>39</v>
      </c>
      <c r="AH567" s="6">
        <v>4173</v>
      </c>
      <c r="AI567" s="6">
        <v>0.39710000000000001</v>
      </c>
      <c r="AJ567" s="6">
        <v>0.78</v>
      </c>
      <c r="AK567" s="6">
        <v>0.84630000000000005</v>
      </c>
      <c r="AT567" s="6">
        <f t="shared" si="39"/>
        <v>84.142857142857139</v>
      </c>
      <c r="AU567" s="6" t="str">
        <f t="shared" si="40"/>
        <v/>
      </c>
      <c r="AV567" s="6">
        <f t="shared" si="41"/>
        <v>50.125</v>
      </c>
      <c r="AW567" s="7">
        <f t="shared" si="42"/>
        <v>37.1</v>
      </c>
      <c r="AX567" s="6">
        <f t="shared" si="43"/>
        <v>30.911111111111111</v>
      </c>
      <c r="AY567" s="6" t="str">
        <f t="shared" si="44"/>
        <v/>
      </c>
      <c r="BA567" s="6">
        <f>VLOOKUP(A567, ALL_AP_DATA!$A$2:$F$3600, 6, FALSE)</f>
        <v>340</v>
      </c>
      <c r="BB567" s="6" t="e">
        <f t="shared" ca="1" si="46"/>
        <v>#NAME?</v>
      </c>
      <c r="BC567" s="6">
        <f>VLOOKUP(A567,projmetadata!$A$2:$D$2036, 4, FALSE)</f>
        <v>34801</v>
      </c>
      <c r="BE567" s="9" t="e">
        <f t="shared" ca="1" si="47"/>
        <v>#NAME?</v>
      </c>
      <c r="BF567" s="6" t="e">
        <f t="shared" ca="1" si="48"/>
        <v>#NAME?</v>
      </c>
      <c r="BG567" s="6">
        <f t="shared" si="49"/>
        <v>0.14169133070888768</v>
      </c>
      <c r="BH567" s="6">
        <f>VLOOKUP(A567, ALL_AP_DATA!$A$2:$D$3600, 3, FALSE)</f>
        <v>194</v>
      </c>
      <c r="BI567" s="6">
        <f>VLOOKUP(A567, ALL_AP_DATA!$A$2:$E$3600, 5, FALSE)</f>
        <v>4931</v>
      </c>
      <c r="BJ567" s="6">
        <f t="shared" si="45"/>
        <v>14.502941176470589</v>
      </c>
      <c r="BK567" s="6">
        <f t="shared" si="50"/>
        <v>0.57058823529411762</v>
      </c>
    </row>
    <row r="568" spans="1:63" ht="15.75" customHeight="1" x14ac:dyDescent="0.25">
      <c r="A568" s="6" t="s">
        <v>938</v>
      </c>
      <c r="B568" s="6" t="s">
        <v>64</v>
      </c>
      <c r="C568" s="6">
        <v>6</v>
      </c>
      <c r="D568" s="6">
        <v>65</v>
      </c>
      <c r="E568" s="6">
        <v>75</v>
      </c>
      <c r="F568" s="6">
        <v>2882</v>
      </c>
      <c r="G568" s="6">
        <v>0.21310000000000001</v>
      </c>
      <c r="H568" s="6">
        <v>0.63029999999999997</v>
      </c>
      <c r="I568" s="6">
        <v>0.30099999999999999</v>
      </c>
      <c r="J568" s="6">
        <v>1</v>
      </c>
      <c r="K568" s="6">
        <v>10</v>
      </c>
      <c r="L568" s="6">
        <v>48</v>
      </c>
      <c r="M568" s="6">
        <v>1574</v>
      </c>
      <c r="N568" s="6">
        <v>3.2800000000000003E-2</v>
      </c>
      <c r="O568" s="6">
        <v>0.40339999999999998</v>
      </c>
      <c r="P568" s="6">
        <v>0.16439999999999999</v>
      </c>
      <c r="Q568" s="6">
        <v>19</v>
      </c>
      <c r="R568" s="6">
        <v>78</v>
      </c>
      <c r="S568" s="6">
        <v>101</v>
      </c>
      <c r="T568" s="6">
        <v>7152</v>
      </c>
      <c r="U568" s="6">
        <v>0.25569999999999998</v>
      </c>
      <c r="V568" s="6">
        <v>0.84870000000000001</v>
      </c>
      <c r="W568" s="6">
        <v>0.74690000000000001</v>
      </c>
      <c r="X568" s="6">
        <v>24</v>
      </c>
      <c r="Y568" s="6">
        <v>116</v>
      </c>
      <c r="Z568" s="6">
        <v>81</v>
      </c>
      <c r="AA568" s="6">
        <v>3747</v>
      </c>
      <c r="AB568" s="6">
        <v>0.38030000000000003</v>
      </c>
      <c r="AC568" s="6">
        <v>0.68069999999999997</v>
      </c>
      <c r="AD568" s="6">
        <v>0.39129999999999998</v>
      </c>
      <c r="AE568" s="6">
        <v>33</v>
      </c>
      <c r="AF568" s="6">
        <v>147</v>
      </c>
      <c r="AG568" s="6">
        <v>91</v>
      </c>
      <c r="AH568" s="6">
        <v>4755</v>
      </c>
      <c r="AI568" s="6">
        <v>0.48199999999999998</v>
      </c>
      <c r="AJ568" s="6">
        <v>0.76470000000000005</v>
      </c>
      <c r="AK568" s="6">
        <v>0.49659999999999999</v>
      </c>
      <c r="AT568" s="6">
        <f t="shared" si="39"/>
        <v>44.338461538461537</v>
      </c>
      <c r="AU568" s="6">
        <f t="shared" si="40"/>
        <v>157.4</v>
      </c>
      <c r="AV568" s="6">
        <f t="shared" si="41"/>
        <v>91.692307692307693</v>
      </c>
      <c r="AW568" s="7">
        <f t="shared" si="42"/>
        <v>32.301724137931032</v>
      </c>
      <c r="AX568" s="6">
        <f t="shared" si="43"/>
        <v>32.346938775510203</v>
      </c>
      <c r="AY568" s="6" t="str">
        <f t="shared" si="44"/>
        <v/>
      </c>
      <c r="BA568" s="6">
        <f>VLOOKUP(A568, ALL_AP_DATA!$A$2:$F$3600, 6, FALSE)</f>
        <v>305</v>
      </c>
      <c r="BB568" s="6" t="e">
        <f t="shared" ca="1" si="46"/>
        <v>#NAME?</v>
      </c>
      <c r="BC568" s="6">
        <f>VLOOKUP(A568,projmetadata!$A$2:$D$2036, 4, FALSE)</f>
        <v>66793</v>
      </c>
      <c r="BE568" s="9" t="e">
        <f t="shared" ca="1" si="47"/>
        <v>#NAME?</v>
      </c>
      <c r="BF568" s="6" t="e">
        <f t="shared" ca="1" si="48"/>
        <v>#NAME?</v>
      </c>
      <c r="BG568" s="6">
        <f t="shared" si="49"/>
        <v>0.1433533454104472</v>
      </c>
      <c r="BH568" s="6">
        <f>VLOOKUP(A568, ALL_AP_DATA!$A$2:$D$3600, 3, FALSE)</f>
        <v>214</v>
      </c>
      <c r="BI568" s="6">
        <f>VLOOKUP(A568, ALL_AP_DATA!$A$2:$E$3600, 5, FALSE)</f>
        <v>9575</v>
      </c>
      <c r="BJ568" s="6">
        <f t="shared" si="45"/>
        <v>31.393442622950818</v>
      </c>
      <c r="BK568" s="6">
        <f t="shared" si="50"/>
        <v>0.70163934426229513</v>
      </c>
    </row>
    <row r="569" spans="1:63" ht="15.75" customHeight="1" x14ac:dyDescent="0.25">
      <c r="A569" s="6" t="s">
        <v>949</v>
      </c>
      <c r="B569" s="6" t="s">
        <v>64</v>
      </c>
      <c r="Q569" s="6">
        <v>1</v>
      </c>
      <c r="R569" s="6">
        <v>4</v>
      </c>
      <c r="S569" s="6">
        <v>10</v>
      </c>
      <c r="T569" s="6">
        <v>405</v>
      </c>
      <c r="U569" s="6">
        <v>2.6100000000000002E-2</v>
      </c>
      <c r="V569" s="6">
        <v>0.33329999999999999</v>
      </c>
      <c r="W569" s="6">
        <v>0.27589999999999998</v>
      </c>
      <c r="X569" s="6">
        <v>1</v>
      </c>
      <c r="Y569" s="6">
        <v>6</v>
      </c>
      <c r="Z569" s="6">
        <v>0</v>
      </c>
      <c r="AA569" s="6">
        <v>0</v>
      </c>
      <c r="AB569" s="6">
        <v>3.9199999999999999E-2</v>
      </c>
      <c r="AC569" s="6">
        <v>0</v>
      </c>
      <c r="AD569" s="6">
        <v>0</v>
      </c>
      <c r="AE569" s="6">
        <v>11</v>
      </c>
      <c r="AF569" s="6">
        <v>28</v>
      </c>
      <c r="AG569" s="6">
        <v>23</v>
      </c>
      <c r="AH569" s="6">
        <v>723</v>
      </c>
      <c r="AI569" s="6">
        <v>0.183</v>
      </c>
      <c r="AJ569" s="6">
        <v>0.76670000000000005</v>
      </c>
      <c r="AK569" s="6">
        <v>0.49249999999999999</v>
      </c>
      <c r="AT569" s="6" t="str">
        <f t="shared" si="39"/>
        <v/>
      </c>
      <c r="AU569" s="6" t="str">
        <f t="shared" si="40"/>
        <v/>
      </c>
      <c r="AV569" s="6">
        <f t="shared" si="41"/>
        <v>101.25</v>
      </c>
      <c r="AW569" s="7">
        <f t="shared" si="42"/>
        <v>0</v>
      </c>
      <c r="AX569" s="6">
        <f t="shared" si="43"/>
        <v>25.821428571428573</v>
      </c>
      <c r="AY569" s="6" t="str">
        <f t="shared" si="44"/>
        <v/>
      </c>
      <c r="BA569" s="6">
        <f>VLOOKUP(A569, ALL_AP_DATA!$A$2:$F$3600, 6, FALSE)</f>
        <v>153</v>
      </c>
      <c r="BB569" s="6" t="e">
        <f t="shared" ca="1" si="46"/>
        <v>#NAME?</v>
      </c>
      <c r="BC569" s="6">
        <f>VLOOKUP(A569,projmetadata!$A$2:$D$2036, 4, FALSE)</f>
        <v>10234</v>
      </c>
      <c r="BE569" s="9" t="e">
        <f t="shared" ca="1" si="47"/>
        <v>#NAME?</v>
      </c>
      <c r="BF569" s="6" t="e">
        <f t="shared" ca="1" si="48"/>
        <v>#NAME?</v>
      </c>
      <c r="BG569" s="6">
        <f t="shared" si="49"/>
        <v>0.14344342388118039</v>
      </c>
      <c r="BH569" s="6">
        <f>VLOOKUP(A569, ALL_AP_DATA!$A$2:$D$3600, 3, FALSE)</f>
        <v>34</v>
      </c>
      <c r="BI569" s="6">
        <f>VLOOKUP(A569, ALL_AP_DATA!$A$2:$E$3600, 5, FALSE)</f>
        <v>1468</v>
      </c>
      <c r="BJ569" s="6">
        <f t="shared" si="45"/>
        <v>9.594771241830065</v>
      </c>
      <c r="BK569" s="6">
        <f t="shared" si="50"/>
        <v>0.22222222222222221</v>
      </c>
    </row>
    <row r="570" spans="1:63" ht="15.75" customHeight="1" x14ac:dyDescent="0.25">
      <c r="A570" s="6" t="s">
        <v>339</v>
      </c>
      <c r="B570" s="6" t="s">
        <v>64</v>
      </c>
      <c r="C570" s="6">
        <v>3</v>
      </c>
      <c r="D570" s="6">
        <v>262</v>
      </c>
      <c r="E570" s="6">
        <v>49</v>
      </c>
      <c r="F570" s="6">
        <v>2198</v>
      </c>
      <c r="G570" s="6">
        <v>0.41320000000000001</v>
      </c>
      <c r="H570" s="6">
        <v>0.41880000000000001</v>
      </c>
      <c r="I570" s="6">
        <v>0.28560000000000002</v>
      </c>
      <c r="J570" s="6">
        <v>2</v>
      </c>
      <c r="K570" s="6">
        <v>23</v>
      </c>
      <c r="L570" s="6">
        <v>50</v>
      </c>
      <c r="M570" s="6">
        <v>3394</v>
      </c>
      <c r="N570" s="6">
        <v>3.6299999999999999E-2</v>
      </c>
      <c r="O570" s="6">
        <v>0.4274</v>
      </c>
      <c r="P570" s="6">
        <v>0.44109999999999999</v>
      </c>
      <c r="Q570" s="6">
        <v>9</v>
      </c>
      <c r="R570" s="6">
        <v>41</v>
      </c>
      <c r="S570" s="6">
        <v>75</v>
      </c>
      <c r="T570" s="6">
        <v>5299</v>
      </c>
      <c r="U570" s="6">
        <v>6.4699999999999994E-2</v>
      </c>
      <c r="V570" s="6">
        <v>0.64100000000000001</v>
      </c>
      <c r="W570" s="6">
        <v>0.68859999999999999</v>
      </c>
      <c r="X570" s="6">
        <v>31</v>
      </c>
      <c r="Y570" s="6">
        <v>271</v>
      </c>
      <c r="Z570" s="6">
        <v>52</v>
      </c>
      <c r="AA570" s="6">
        <v>2385</v>
      </c>
      <c r="AB570" s="6">
        <v>0.4274</v>
      </c>
      <c r="AC570" s="6">
        <v>0.44440000000000002</v>
      </c>
      <c r="AD570" s="6">
        <v>0.30990000000000001</v>
      </c>
      <c r="AE570" s="6">
        <v>92</v>
      </c>
      <c r="AF570" s="6">
        <v>316</v>
      </c>
      <c r="AG570" s="6">
        <v>64</v>
      </c>
      <c r="AH570" s="6">
        <v>3178</v>
      </c>
      <c r="AI570" s="6">
        <v>0.49840000000000001</v>
      </c>
      <c r="AJ570" s="6">
        <v>0.54700000000000004</v>
      </c>
      <c r="AK570" s="6">
        <v>0.41299999999999998</v>
      </c>
      <c r="AL570" s="6">
        <v>4</v>
      </c>
      <c r="AM570" s="6">
        <v>29</v>
      </c>
      <c r="AN570" s="6">
        <v>58</v>
      </c>
      <c r="AO570" s="6">
        <v>4016</v>
      </c>
      <c r="AP570" s="6">
        <v>4.5699999999999998E-2</v>
      </c>
      <c r="AQ570" s="6">
        <v>0.49569999999999997</v>
      </c>
      <c r="AR570" s="6">
        <v>0.52190000000000003</v>
      </c>
      <c r="AT570" s="6">
        <f t="shared" si="39"/>
        <v>8.3893129770992374</v>
      </c>
      <c r="AU570" s="6">
        <f t="shared" si="40"/>
        <v>147.56521739130434</v>
      </c>
      <c r="AV570" s="6">
        <f t="shared" si="41"/>
        <v>129.2439024390244</v>
      </c>
      <c r="AW570" s="7">
        <f t="shared" si="42"/>
        <v>8.8007380073800743</v>
      </c>
      <c r="AX570" s="6">
        <f t="shared" si="43"/>
        <v>10.056962025316455</v>
      </c>
      <c r="AY570" s="6">
        <f t="shared" si="44"/>
        <v>138.48275862068965</v>
      </c>
      <c r="BA570" s="6">
        <f>VLOOKUP(A570, ALL_AP_DATA!$A$2:$F$3600, 6, FALSE)</f>
        <v>634</v>
      </c>
      <c r="BB570" s="6" t="e">
        <f t="shared" ca="1" si="46"/>
        <v>#NAME?</v>
      </c>
      <c r="BC570" s="6">
        <f>VLOOKUP(A570,projmetadata!$A$2:$D$2036, 4, FALSE)</f>
        <v>53610</v>
      </c>
      <c r="BE570" s="9" t="e">
        <f t="shared" ca="1" si="47"/>
        <v>#NAME?</v>
      </c>
      <c r="BF570" s="6" t="e">
        <f t="shared" ca="1" si="48"/>
        <v>#NAME?</v>
      </c>
      <c r="BG570" s="6">
        <f t="shared" si="49"/>
        <v>0.14353665360940124</v>
      </c>
      <c r="BH570" s="6">
        <f>VLOOKUP(A570, ALL_AP_DATA!$A$2:$D$3600, 3, FALSE)</f>
        <v>410</v>
      </c>
      <c r="BI570" s="6">
        <f>VLOOKUP(A570, ALL_AP_DATA!$A$2:$E$3600, 5, FALSE)</f>
        <v>7695</v>
      </c>
      <c r="BJ570" s="6">
        <f t="shared" si="45"/>
        <v>12.137223974763407</v>
      </c>
      <c r="BK570" s="6">
        <f t="shared" si="50"/>
        <v>0.64668769716088326</v>
      </c>
    </row>
    <row r="571" spans="1:63" ht="15.75" customHeight="1" x14ac:dyDescent="0.25">
      <c r="A571" s="6" t="s">
        <v>494</v>
      </c>
      <c r="B571" s="6" t="s">
        <v>64</v>
      </c>
      <c r="C571" s="6">
        <v>2</v>
      </c>
      <c r="D571" s="6">
        <v>63</v>
      </c>
      <c r="E571" s="6">
        <v>42</v>
      </c>
      <c r="F571" s="6">
        <v>1245</v>
      </c>
      <c r="G571" s="6">
        <v>0.18529999999999999</v>
      </c>
      <c r="H571" s="6">
        <v>0.4516</v>
      </c>
      <c r="I571" s="6">
        <v>0.14680000000000001</v>
      </c>
      <c r="Q571" s="6">
        <v>10</v>
      </c>
      <c r="R571" s="6">
        <v>42</v>
      </c>
      <c r="S571" s="6">
        <v>65</v>
      </c>
      <c r="T571" s="6">
        <v>6065</v>
      </c>
      <c r="U571" s="6">
        <v>0.1235</v>
      </c>
      <c r="V571" s="6">
        <v>0.69889999999999997</v>
      </c>
      <c r="W571" s="6">
        <v>0.71499999999999997</v>
      </c>
      <c r="X571" s="6">
        <v>8</v>
      </c>
      <c r="Y571" s="6">
        <v>83</v>
      </c>
      <c r="Z571" s="6">
        <v>52</v>
      </c>
      <c r="AA571" s="6">
        <v>2285</v>
      </c>
      <c r="AB571" s="6">
        <v>0.24410000000000001</v>
      </c>
      <c r="AC571" s="6">
        <v>0.55910000000000004</v>
      </c>
      <c r="AD571" s="6">
        <v>0.26939999999999997</v>
      </c>
      <c r="AE571" s="6">
        <v>19</v>
      </c>
      <c r="AF571" s="6">
        <v>75</v>
      </c>
      <c r="AG571" s="6">
        <v>47</v>
      </c>
      <c r="AH571" s="6">
        <v>2227</v>
      </c>
      <c r="AI571" s="6">
        <v>0.22059999999999999</v>
      </c>
      <c r="AJ571" s="6">
        <v>0.50539999999999996</v>
      </c>
      <c r="AK571" s="6">
        <v>0.2626</v>
      </c>
      <c r="AT571" s="6">
        <f t="shared" si="39"/>
        <v>19.761904761904763</v>
      </c>
      <c r="AU571" s="6" t="str">
        <f t="shared" si="40"/>
        <v/>
      </c>
      <c r="AV571" s="6">
        <f t="shared" si="41"/>
        <v>144.4047619047619</v>
      </c>
      <c r="AW571" s="7">
        <f t="shared" si="42"/>
        <v>27.53012048192771</v>
      </c>
      <c r="AX571" s="6">
        <f t="shared" si="43"/>
        <v>29.693333333333332</v>
      </c>
      <c r="AY571" s="6" t="str">
        <f t="shared" si="44"/>
        <v/>
      </c>
      <c r="BA571" s="6">
        <f>VLOOKUP(A571, ALL_AP_DATA!$A$2:$F$3600, 6, FALSE)</f>
        <v>340</v>
      </c>
      <c r="BB571" s="6" t="e">
        <f t="shared" ca="1" si="46"/>
        <v>#NAME?</v>
      </c>
      <c r="BC571" s="6">
        <f>VLOOKUP(A571,projmetadata!$A$2:$D$2036, 4, FALSE)</f>
        <v>58452</v>
      </c>
      <c r="BE571" s="9" t="e">
        <f t="shared" ca="1" si="47"/>
        <v>#NAME?</v>
      </c>
      <c r="BF571" s="6" t="e">
        <f t="shared" ca="1" si="48"/>
        <v>#NAME?</v>
      </c>
      <c r="BG571" s="6">
        <f t="shared" si="49"/>
        <v>0.1451105180318894</v>
      </c>
      <c r="BH571" s="6">
        <f>VLOOKUP(A571, ALL_AP_DATA!$A$2:$D$3600, 3, FALSE)</f>
        <v>153</v>
      </c>
      <c r="BI571" s="6">
        <f>VLOOKUP(A571, ALL_AP_DATA!$A$2:$E$3600, 5, FALSE)</f>
        <v>8482</v>
      </c>
      <c r="BJ571" s="6">
        <f t="shared" si="45"/>
        <v>24.94705882352941</v>
      </c>
      <c r="BK571" s="6">
        <f t="shared" si="50"/>
        <v>0.45</v>
      </c>
    </row>
    <row r="572" spans="1:63" ht="15.75" customHeight="1" x14ac:dyDescent="0.25">
      <c r="A572" s="6" t="s">
        <v>492</v>
      </c>
      <c r="B572" s="6" t="s">
        <v>64</v>
      </c>
      <c r="C572" s="6">
        <v>2</v>
      </c>
      <c r="D572" s="6">
        <v>29</v>
      </c>
      <c r="E572" s="6">
        <v>8</v>
      </c>
      <c r="F572" s="6">
        <v>159</v>
      </c>
      <c r="G572" s="6">
        <v>0.1457</v>
      </c>
      <c r="H572" s="6">
        <v>0.26669999999999999</v>
      </c>
      <c r="I572" s="6">
        <v>9.1700000000000004E-2</v>
      </c>
      <c r="Q572" s="6">
        <v>2</v>
      </c>
      <c r="R572" s="6">
        <v>6</v>
      </c>
      <c r="S572" s="6">
        <v>4</v>
      </c>
      <c r="T572" s="6">
        <v>384</v>
      </c>
      <c r="U572" s="6">
        <v>3.0200000000000001E-2</v>
      </c>
      <c r="V572" s="6">
        <v>0.1333</v>
      </c>
      <c r="W572" s="6">
        <v>0.22159999999999999</v>
      </c>
      <c r="X572" s="6">
        <v>5</v>
      </c>
      <c r="Y572" s="6">
        <v>37</v>
      </c>
      <c r="Z572" s="6">
        <v>10</v>
      </c>
      <c r="AA572" s="6">
        <v>348</v>
      </c>
      <c r="AB572" s="6">
        <v>0.18590000000000001</v>
      </c>
      <c r="AC572" s="6">
        <v>0.33329999999999999</v>
      </c>
      <c r="AD572" s="6">
        <v>0.20080000000000001</v>
      </c>
      <c r="AE572" s="6">
        <v>8</v>
      </c>
      <c r="AF572" s="6">
        <v>63</v>
      </c>
      <c r="AG572" s="6">
        <v>16</v>
      </c>
      <c r="AH572" s="6">
        <v>549</v>
      </c>
      <c r="AI572" s="6">
        <v>0.31659999999999999</v>
      </c>
      <c r="AJ572" s="6">
        <v>0.5333</v>
      </c>
      <c r="AK572" s="6">
        <v>0.31680000000000003</v>
      </c>
      <c r="AT572" s="6">
        <f t="shared" si="39"/>
        <v>5.4827586206896548</v>
      </c>
      <c r="AU572" s="6" t="str">
        <f t="shared" si="40"/>
        <v/>
      </c>
      <c r="AV572" s="6">
        <f t="shared" si="41"/>
        <v>64</v>
      </c>
      <c r="AW572" s="7">
        <f t="shared" si="42"/>
        <v>9.4054054054054053</v>
      </c>
      <c r="AX572" s="6">
        <f t="shared" si="43"/>
        <v>8.7142857142857135</v>
      </c>
      <c r="AY572" s="6" t="str">
        <f t="shared" si="44"/>
        <v/>
      </c>
      <c r="BA572" s="6">
        <f>VLOOKUP(A572, ALL_AP_DATA!$A$2:$F$3600, 6, FALSE)</f>
        <v>199</v>
      </c>
      <c r="BB572" s="6" t="e">
        <f t="shared" ca="1" si="46"/>
        <v>#NAME?</v>
      </c>
      <c r="BC572" s="6">
        <f>VLOOKUP(A572,projmetadata!$A$2:$D$2036, 4, FALSE)</f>
        <v>11925</v>
      </c>
      <c r="BE572" s="9" t="e">
        <f t="shared" ca="1" si="47"/>
        <v>#NAME?</v>
      </c>
      <c r="BF572" s="6" t="e">
        <f t="shared" ca="1" si="48"/>
        <v>#NAME?</v>
      </c>
      <c r="BG572" s="6">
        <f t="shared" si="49"/>
        <v>0.14532494758909853</v>
      </c>
      <c r="BH572" s="6">
        <f>VLOOKUP(A572, ALL_AP_DATA!$A$2:$D$3600, 3, FALSE)</f>
        <v>80</v>
      </c>
      <c r="BI572" s="6">
        <f>VLOOKUP(A572, ALL_AP_DATA!$A$2:$E$3600, 5, FALSE)</f>
        <v>1733</v>
      </c>
      <c r="BJ572" s="6">
        <f t="shared" si="45"/>
        <v>8.708542713567839</v>
      </c>
      <c r="BK572" s="6">
        <f t="shared" si="50"/>
        <v>0.4020100502512563</v>
      </c>
    </row>
    <row r="573" spans="1:63" ht="15.75" customHeight="1" x14ac:dyDescent="0.25">
      <c r="A573" s="6" t="s">
        <v>426</v>
      </c>
      <c r="B573" s="6" t="s">
        <v>64</v>
      </c>
      <c r="C573" s="6">
        <v>6</v>
      </c>
      <c r="D573" s="6">
        <v>176</v>
      </c>
      <c r="E573" s="6">
        <v>195</v>
      </c>
      <c r="F573" s="6">
        <v>14320</v>
      </c>
      <c r="G573" s="6">
        <v>0.14610000000000001</v>
      </c>
      <c r="H573" s="6">
        <v>0.65</v>
      </c>
      <c r="I573" s="6">
        <v>0.57050000000000001</v>
      </c>
      <c r="J573" s="6">
        <v>11</v>
      </c>
      <c r="K573" s="6">
        <v>71</v>
      </c>
      <c r="L573" s="6">
        <v>200</v>
      </c>
      <c r="M573" s="6">
        <v>15918</v>
      </c>
      <c r="N573" s="6">
        <v>5.8900000000000001E-2</v>
      </c>
      <c r="O573" s="6">
        <v>0.66669999999999996</v>
      </c>
      <c r="P573" s="6">
        <v>0.63419999999999999</v>
      </c>
      <c r="Q573" s="6">
        <v>26</v>
      </c>
      <c r="R573" s="6">
        <v>111</v>
      </c>
      <c r="S573" s="6">
        <v>250</v>
      </c>
      <c r="T573" s="6">
        <v>18420</v>
      </c>
      <c r="U573" s="6">
        <v>9.2100000000000001E-2</v>
      </c>
      <c r="V573" s="6">
        <v>0.83330000000000004</v>
      </c>
      <c r="W573" s="6">
        <v>0.7339</v>
      </c>
      <c r="X573" s="6">
        <v>86</v>
      </c>
      <c r="Y573" s="6">
        <v>258</v>
      </c>
      <c r="Z573" s="6">
        <v>206</v>
      </c>
      <c r="AA573" s="6">
        <v>15386</v>
      </c>
      <c r="AB573" s="6">
        <v>0.21410000000000001</v>
      </c>
      <c r="AC573" s="6">
        <v>0.68669999999999998</v>
      </c>
      <c r="AD573" s="6">
        <v>0.61299999999999999</v>
      </c>
      <c r="AE573" s="6">
        <v>56</v>
      </c>
      <c r="AF573" s="6">
        <v>597</v>
      </c>
      <c r="AG573" s="6">
        <v>251</v>
      </c>
      <c r="AH573" s="6">
        <v>18086</v>
      </c>
      <c r="AI573" s="6">
        <v>0.49540000000000001</v>
      </c>
      <c r="AJ573" s="6">
        <v>0.8367</v>
      </c>
      <c r="AK573" s="6">
        <v>0.72060000000000002</v>
      </c>
      <c r="AL573" s="6">
        <v>5</v>
      </c>
      <c r="AM573" s="6">
        <v>62</v>
      </c>
      <c r="AN573" s="6">
        <v>203</v>
      </c>
      <c r="AO573" s="6">
        <v>13750</v>
      </c>
      <c r="AP573" s="6">
        <v>5.1499999999999997E-2</v>
      </c>
      <c r="AQ573" s="6">
        <v>0.67669999999999997</v>
      </c>
      <c r="AR573" s="6">
        <v>0.54779999999999995</v>
      </c>
      <c r="AT573" s="6">
        <f t="shared" si="39"/>
        <v>81.36363636363636</v>
      </c>
      <c r="AU573" s="6">
        <f t="shared" si="40"/>
        <v>224.19718309859155</v>
      </c>
      <c r="AV573" s="6">
        <f t="shared" si="41"/>
        <v>165.94594594594594</v>
      </c>
      <c r="AW573" s="7">
        <f t="shared" si="42"/>
        <v>59.63565891472868</v>
      </c>
      <c r="AX573" s="6">
        <f t="shared" si="43"/>
        <v>30.294807370184255</v>
      </c>
      <c r="AY573" s="6">
        <f t="shared" si="44"/>
        <v>221.7741935483871</v>
      </c>
      <c r="BA573" s="6">
        <f>VLOOKUP(A573, ALL_AP_DATA!$A$2:$F$3600, 6, FALSE)</f>
        <v>1205</v>
      </c>
      <c r="BB573" s="6" t="e">
        <f t="shared" ca="1" si="46"/>
        <v>#NAME?</v>
      </c>
      <c r="BC573" s="6">
        <f>VLOOKUP(A573,projmetadata!$A$2:$D$2036, 4, FALSE)</f>
        <v>172578</v>
      </c>
      <c r="BE573" s="9" t="e">
        <f t="shared" ca="1" si="47"/>
        <v>#NAME?</v>
      </c>
      <c r="BF573" s="6" t="e">
        <f t="shared" ca="1" si="48"/>
        <v>#NAME?</v>
      </c>
      <c r="BG573" s="6">
        <f t="shared" si="49"/>
        <v>0.145435687051652</v>
      </c>
      <c r="BH573" s="6">
        <f>VLOOKUP(A573, ALL_AP_DATA!$A$2:$D$3600, 3, FALSE)</f>
        <v>676</v>
      </c>
      <c r="BI573" s="6">
        <f>VLOOKUP(A573, ALL_AP_DATA!$A$2:$E$3600, 5, FALSE)</f>
        <v>25099</v>
      </c>
      <c r="BJ573" s="6">
        <f t="shared" si="45"/>
        <v>20.829045643153528</v>
      </c>
      <c r="BK573" s="6">
        <f t="shared" si="50"/>
        <v>0.56099585062240664</v>
      </c>
    </row>
    <row r="574" spans="1:63" ht="15.75" customHeight="1" x14ac:dyDescent="0.25">
      <c r="A574" s="6" t="s">
        <v>521</v>
      </c>
      <c r="B574" s="6" t="s">
        <v>64</v>
      </c>
      <c r="C574" s="6">
        <v>12</v>
      </c>
      <c r="D574" s="6">
        <v>177</v>
      </c>
      <c r="E574" s="6">
        <v>152</v>
      </c>
      <c r="F574" s="6">
        <v>7825</v>
      </c>
      <c r="G574" s="6">
        <v>0.19109999999999999</v>
      </c>
      <c r="H574" s="6">
        <v>0.68159999999999998</v>
      </c>
      <c r="I574" s="6">
        <v>0.39650000000000002</v>
      </c>
      <c r="J574" s="6">
        <v>2</v>
      </c>
      <c r="K574" s="6">
        <v>14</v>
      </c>
      <c r="L574" s="6">
        <v>118</v>
      </c>
      <c r="M574" s="6">
        <v>4927</v>
      </c>
      <c r="N574" s="6">
        <v>1.5100000000000001E-2</v>
      </c>
      <c r="O574" s="6">
        <v>0.52910000000000001</v>
      </c>
      <c r="P574" s="6">
        <v>0.24970000000000001</v>
      </c>
      <c r="Q574" s="6">
        <v>11</v>
      </c>
      <c r="R574" s="6">
        <v>81</v>
      </c>
      <c r="S574" s="6">
        <v>162</v>
      </c>
      <c r="T574" s="6">
        <v>14145</v>
      </c>
      <c r="U574" s="6">
        <v>8.7499999999999994E-2</v>
      </c>
      <c r="V574" s="6">
        <v>0.72650000000000003</v>
      </c>
      <c r="W574" s="6">
        <v>0.71679999999999999</v>
      </c>
      <c r="X574" s="6">
        <v>63</v>
      </c>
      <c r="Y574" s="6">
        <v>646</v>
      </c>
      <c r="Z574" s="6">
        <v>208</v>
      </c>
      <c r="AA574" s="6">
        <v>17716</v>
      </c>
      <c r="AB574" s="6">
        <v>0.6976</v>
      </c>
      <c r="AC574" s="6">
        <v>0.93269999999999997</v>
      </c>
      <c r="AD574" s="6">
        <v>0.89770000000000005</v>
      </c>
      <c r="AE574" s="6">
        <v>107</v>
      </c>
      <c r="AF574" s="6">
        <v>595</v>
      </c>
      <c r="AG574" s="6">
        <v>207</v>
      </c>
      <c r="AH574" s="6">
        <v>16184</v>
      </c>
      <c r="AI574" s="6">
        <v>0.64249999999999996</v>
      </c>
      <c r="AJ574" s="6">
        <v>0.92830000000000001</v>
      </c>
      <c r="AK574" s="6">
        <v>0.82010000000000005</v>
      </c>
      <c r="AL574" s="6">
        <v>2</v>
      </c>
      <c r="AM574" s="6">
        <v>44</v>
      </c>
      <c r="AN574" s="6">
        <v>147</v>
      </c>
      <c r="AO574" s="6">
        <v>10611</v>
      </c>
      <c r="AP574" s="6">
        <v>4.7500000000000001E-2</v>
      </c>
      <c r="AQ574" s="6">
        <v>0.65920000000000001</v>
      </c>
      <c r="AR574" s="6">
        <v>0.53769999999999996</v>
      </c>
      <c r="AT574" s="6">
        <f t="shared" si="39"/>
        <v>44.209039548022602</v>
      </c>
      <c r="AU574" s="6">
        <f t="shared" si="40"/>
        <v>351.92857142857144</v>
      </c>
      <c r="AV574" s="6">
        <f t="shared" si="41"/>
        <v>174.62962962962962</v>
      </c>
      <c r="AW574" s="7">
        <f t="shared" si="42"/>
        <v>27.424148606811144</v>
      </c>
      <c r="AX574" s="6">
        <f t="shared" si="43"/>
        <v>27.2</v>
      </c>
      <c r="AY574" s="6">
        <f t="shared" si="44"/>
        <v>241.15909090909091</v>
      </c>
      <c r="BA574" s="6">
        <f>VLOOKUP(A574, ALL_AP_DATA!$A$2:$F$3600, 6, FALSE)</f>
        <v>926</v>
      </c>
      <c r="BB574" s="6" t="e">
        <f t="shared" ca="1" si="46"/>
        <v>#NAME?</v>
      </c>
      <c r="BC574" s="6">
        <f>VLOOKUP(A574,projmetadata!$A$2:$D$2036, 4, FALSE)</f>
        <v>135532</v>
      </c>
      <c r="BE574" s="9" t="e">
        <f t="shared" ca="1" si="47"/>
        <v>#NAME?</v>
      </c>
      <c r="BF574" s="6" t="e">
        <f t="shared" ca="1" si="48"/>
        <v>#NAME?</v>
      </c>
      <c r="BG574" s="6">
        <f t="shared" si="49"/>
        <v>0.14560399020157602</v>
      </c>
      <c r="BH574" s="6">
        <f>VLOOKUP(A574, ALL_AP_DATA!$A$2:$D$3600, 3, FALSE)</f>
        <v>818</v>
      </c>
      <c r="BI574" s="6">
        <f>VLOOKUP(A574, ALL_AP_DATA!$A$2:$E$3600, 5, FALSE)</f>
        <v>19734</v>
      </c>
      <c r="BJ574" s="6">
        <f t="shared" si="45"/>
        <v>21.311015118790497</v>
      </c>
      <c r="BK574" s="6">
        <f t="shared" si="50"/>
        <v>0.88336933045356369</v>
      </c>
    </row>
    <row r="575" spans="1:63" ht="15.75" customHeight="1" x14ac:dyDescent="0.25">
      <c r="A575" s="6" t="s">
        <v>110</v>
      </c>
      <c r="B575" s="6" t="s">
        <v>64</v>
      </c>
      <c r="C575" s="6">
        <v>6</v>
      </c>
      <c r="D575" s="6">
        <v>205</v>
      </c>
      <c r="E575" s="6">
        <v>148</v>
      </c>
      <c r="F575" s="6">
        <v>9014</v>
      </c>
      <c r="G575" s="6">
        <v>0.52700000000000002</v>
      </c>
      <c r="H575" s="6">
        <v>0.90800000000000003</v>
      </c>
      <c r="I575" s="6">
        <v>0.90380000000000005</v>
      </c>
      <c r="J575" s="6">
        <v>1</v>
      </c>
      <c r="K575" s="6">
        <v>8</v>
      </c>
      <c r="L575" s="6">
        <v>36</v>
      </c>
      <c r="M575" s="6">
        <v>1477</v>
      </c>
      <c r="N575" s="6">
        <v>2.06E-2</v>
      </c>
      <c r="O575" s="6">
        <v>0.22090000000000001</v>
      </c>
      <c r="P575" s="6">
        <v>0.14810000000000001</v>
      </c>
      <c r="Q575" s="6">
        <v>4</v>
      </c>
      <c r="R575" s="6">
        <v>15</v>
      </c>
      <c r="S575" s="6">
        <v>41</v>
      </c>
      <c r="T575" s="6">
        <v>1633</v>
      </c>
      <c r="U575" s="6">
        <v>3.8600000000000002E-2</v>
      </c>
      <c r="V575" s="6">
        <v>0.2515</v>
      </c>
      <c r="W575" s="6">
        <v>0.16370000000000001</v>
      </c>
      <c r="X575" s="6">
        <v>66</v>
      </c>
      <c r="Y575" s="6">
        <v>296</v>
      </c>
      <c r="Z575" s="6">
        <v>157</v>
      </c>
      <c r="AA575" s="6">
        <v>9714</v>
      </c>
      <c r="AB575" s="6">
        <v>0.76090000000000002</v>
      </c>
      <c r="AC575" s="6">
        <v>0.96319999999999995</v>
      </c>
      <c r="AD575" s="6">
        <v>0.97399999999999998</v>
      </c>
      <c r="AE575" s="6">
        <v>44</v>
      </c>
      <c r="AF575" s="6">
        <v>183</v>
      </c>
      <c r="AG575" s="6">
        <v>135</v>
      </c>
      <c r="AH575" s="6">
        <v>8437</v>
      </c>
      <c r="AI575" s="6">
        <v>0.47039999999999998</v>
      </c>
      <c r="AJ575" s="6">
        <v>0.82820000000000005</v>
      </c>
      <c r="AK575" s="6">
        <v>0.84599999999999997</v>
      </c>
      <c r="AT575" s="6">
        <f t="shared" si="39"/>
        <v>43.970731707317071</v>
      </c>
      <c r="AU575" s="6">
        <f t="shared" si="40"/>
        <v>184.625</v>
      </c>
      <c r="AV575" s="6">
        <f t="shared" si="41"/>
        <v>108.86666666666666</v>
      </c>
      <c r="AW575" s="7">
        <f t="shared" si="42"/>
        <v>32.817567567567565</v>
      </c>
      <c r="AX575" s="6">
        <f t="shared" si="43"/>
        <v>46.103825136612024</v>
      </c>
      <c r="AY575" s="6" t="str">
        <f t="shared" si="44"/>
        <v/>
      </c>
      <c r="BA575" s="6">
        <f>VLOOKUP(A575, ALL_AP_DATA!$A$2:$F$3600, 6, FALSE)</f>
        <v>389</v>
      </c>
      <c r="BB575" s="6" t="e">
        <f t="shared" ca="1" si="46"/>
        <v>#NAME?</v>
      </c>
      <c r="BC575" s="6">
        <f>VLOOKUP(A575,projmetadata!$A$2:$D$2036, 4, FALSE)</f>
        <v>68395</v>
      </c>
      <c r="BE575" s="9" t="e">
        <f t="shared" ca="1" si="47"/>
        <v>#NAME?</v>
      </c>
      <c r="BF575" s="6" t="e">
        <f t="shared" ca="1" si="48"/>
        <v>#NAME?</v>
      </c>
      <c r="BG575" s="6">
        <f t="shared" si="49"/>
        <v>0.14581475254039039</v>
      </c>
      <c r="BH575" s="6">
        <f>VLOOKUP(A575, ALL_AP_DATA!$A$2:$D$3600, 3, FALSE)</f>
        <v>330</v>
      </c>
      <c r="BI575" s="6">
        <f>VLOOKUP(A575, ALL_AP_DATA!$A$2:$E$3600, 5, FALSE)</f>
        <v>9973</v>
      </c>
      <c r="BJ575" s="6">
        <f t="shared" si="45"/>
        <v>25.637532133676093</v>
      </c>
      <c r="BK575" s="6">
        <f t="shared" si="50"/>
        <v>0.84832904884318761</v>
      </c>
    </row>
    <row r="576" spans="1:63" ht="15.75" customHeight="1" x14ac:dyDescent="0.25">
      <c r="A576" s="6" t="s">
        <v>841</v>
      </c>
      <c r="B576" s="6" t="s">
        <v>64</v>
      </c>
      <c r="C576" s="6">
        <v>19</v>
      </c>
      <c r="D576" s="6">
        <v>44</v>
      </c>
      <c r="E576" s="6">
        <v>1</v>
      </c>
      <c r="F576" s="6">
        <v>47</v>
      </c>
      <c r="G576" s="6">
        <v>2.41E-2</v>
      </c>
      <c r="H576" s="6">
        <v>1.7899999999999999E-2</v>
      </c>
      <c r="I576" s="6">
        <v>5.7999999999999996E-3</v>
      </c>
      <c r="Q576" s="6">
        <v>3</v>
      </c>
      <c r="R576" s="6">
        <v>12</v>
      </c>
      <c r="S576" s="6">
        <v>12</v>
      </c>
      <c r="T576" s="6">
        <v>1730</v>
      </c>
      <c r="U576" s="6">
        <v>6.6E-3</v>
      </c>
      <c r="V576" s="6">
        <v>0.21429999999999999</v>
      </c>
      <c r="W576" s="6">
        <v>0.21510000000000001</v>
      </c>
      <c r="X576" s="6">
        <v>12</v>
      </c>
      <c r="Y576" s="6">
        <v>44</v>
      </c>
      <c r="Z576" s="6">
        <v>0</v>
      </c>
      <c r="AA576" s="6">
        <v>0</v>
      </c>
      <c r="AB576" s="6">
        <v>2.41E-2</v>
      </c>
      <c r="AC576" s="6">
        <v>0</v>
      </c>
      <c r="AD576" s="6">
        <v>0</v>
      </c>
      <c r="AE576" s="6">
        <v>29</v>
      </c>
      <c r="AF576" s="6">
        <v>102</v>
      </c>
      <c r="AG576" s="6">
        <v>0</v>
      </c>
      <c r="AH576" s="6">
        <v>0</v>
      </c>
      <c r="AI576" s="6">
        <v>5.5800000000000002E-2</v>
      </c>
      <c r="AJ576" s="6">
        <v>0</v>
      </c>
      <c r="AK576" s="6">
        <v>0</v>
      </c>
      <c r="AT576" s="6">
        <f t="shared" si="39"/>
        <v>1.0681818181818181</v>
      </c>
      <c r="AU576" s="6" t="str">
        <f t="shared" si="40"/>
        <v/>
      </c>
      <c r="AV576" s="6">
        <f t="shared" si="41"/>
        <v>144.16666666666666</v>
      </c>
      <c r="AW576" s="7">
        <f t="shared" si="42"/>
        <v>0</v>
      </c>
      <c r="AX576" s="6">
        <f t="shared" si="43"/>
        <v>0</v>
      </c>
      <c r="AY576" s="6" t="str">
        <f t="shared" si="44"/>
        <v/>
      </c>
      <c r="BA576" s="6">
        <f>VLOOKUP(A576, ALL_AP_DATA!$A$2:$F$3600, 6, FALSE)</f>
        <v>1828</v>
      </c>
      <c r="BB576" s="6" t="e">
        <f t="shared" ca="1" si="46"/>
        <v>#NAME?</v>
      </c>
      <c r="BC576" s="6">
        <f>VLOOKUP(A576,projmetadata!$A$2:$D$2036, 4, FALSE)</f>
        <v>55539</v>
      </c>
      <c r="BE576" s="9" t="e">
        <f t="shared" ca="1" si="47"/>
        <v>#NAME?</v>
      </c>
      <c r="BF576" s="6" t="e">
        <f t="shared" ca="1" si="48"/>
        <v>#NAME?</v>
      </c>
      <c r="BG576" s="6">
        <f t="shared" si="49"/>
        <v>0.14483516087794163</v>
      </c>
      <c r="BH576" s="6">
        <f>VLOOKUP(A576, ALL_AP_DATA!$A$2:$D$3600, 3, FALSE)</f>
        <v>188</v>
      </c>
      <c r="BI576" s="6">
        <f>VLOOKUP(A576, ALL_AP_DATA!$A$2:$E$3600, 5, FALSE)</f>
        <v>8044</v>
      </c>
      <c r="BJ576" s="6">
        <f t="shared" si="45"/>
        <v>4.4004376367614881</v>
      </c>
      <c r="BK576" s="6">
        <f t="shared" si="50"/>
        <v>0.10284463894967177</v>
      </c>
    </row>
    <row r="577" spans="1:63" ht="15.75" customHeight="1" x14ac:dyDescent="0.25">
      <c r="A577" s="6" t="s">
        <v>1248</v>
      </c>
      <c r="B577" s="6" t="s">
        <v>64</v>
      </c>
      <c r="C577" s="6">
        <v>3</v>
      </c>
      <c r="D577" s="6">
        <v>215</v>
      </c>
      <c r="E577" s="6">
        <v>55</v>
      </c>
      <c r="F577" s="6">
        <v>3218</v>
      </c>
      <c r="G577" s="6">
        <v>0.25469999999999998</v>
      </c>
      <c r="H577" s="6">
        <v>0.6875</v>
      </c>
      <c r="I577" s="6">
        <v>0.28599999999999998</v>
      </c>
      <c r="Q577" s="6">
        <v>12</v>
      </c>
      <c r="R577" s="6">
        <v>40</v>
      </c>
      <c r="S577" s="6">
        <v>43</v>
      </c>
      <c r="T577" s="6">
        <v>6945</v>
      </c>
      <c r="U577" s="6">
        <v>4.7399999999999998E-2</v>
      </c>
      <c r="V577" s="6">
        <v>0.53749999999999998</v>
      </c>
      <c r="W577" s="6">
        <v>0.61719999999999997</v>
      </c>
      <c r="X577" s="6">
        <v>27</v>
      </c>
      <c r="Y577" s="6">
        <v>311</v>
      </c>
      <c r="Z577" s="6">
        <v>54</v>
      </c>
      <c r="AA577" s="6">
        <v>3163</v>
      </c>
      <c r="AB577" s="6">
        <v>0.36849999999999999</v>
      </c>
      <c r="AC577" s="6">
        <v>0.67500000000000004</v>
      </c>
      <c r="AD577" s="6">
        <v>0.28110000000000002</v>
      </c>
      <c r="AE577" s="6">
        <v>38</v>
      </c>
      <c r="AF577" s="6">
        <v>314</v>
      </c>
      <c r="AG577" s="6">
        <v>55</v>
      </c>
      <c r="AH577" s="6">
        <v>3479</v>
      </c>
      <c r="AI577" s="6">
        <v>0.372</v>
      </c>
      <c r="AJ577" s="6">
        <v>0.6875</v>
      </c>
      <c r="AK577" s="6">
        <v>0.30919999999999997</v>
      </c>
      <c r="AL577" s="6">
        <v>1</v>
      </c>
      <c r="AM577" s="6">
        <v>13</v>
      </c>
      <c r="AN577" s="6">
        <v>10</v>
      </c>
      <c r="AO577" s="6">
        <v>2464</v>
      </c>
      <c r="AP577" s="6">
        <v>1.54E-2</v>
      </c>
      <c r="AQ577" s="6">
        <v>0.125</v>
      </c>
      <c r="AR577" s="6">
        <v>0.219</v>
      </c>
      <c r="AT577" s="6">
        <f t="shared" si="39"/>
        <v>14.967441860465117</v>
      </c>
      <c r="AU577" s="6" t="str">
        <f t="shared" si="40"/>
        <v/>
      </c>
      <c r="AV577" s="6">
        <f t="shared" si="41"/>
        <v>173.625</v>
      </c>
      <c r="AW577" s="7">
        <f t="shared" si="42"/>
        <v>10.170418006430868</v>
      </c>
      <c r="AX577" s="6">
        <f t="shared" si="43"/>
        <v>11.079617834394904</v>
      </c>
      <c r="AY577" s="6">
        <f t="shared" si="44"/>
        <v>189.53846153846155</v>
      </c>
      <c r="BA577" s="6">
        <f>VLOOKUP(A577, ALL_AP_DATA!$A$2:$F$3600, 6, FALSE)</f>
        <v>844</v>
      </c>
      <c r="BB577" s="6" t="e">
        <f t="shared" ca="1" si="46"/>
        <v>#NAME?</v>
      </c>
      <c r="BC577" s="6">
        <f>VLOOKUP(A577,projmetadata!$A$2:$D$2036, 4, FALSE)</f>
        <v>76849</v>
      </c>
      <c r="BE577" s="9" t="e">
        <f t="shared" ca="1" si="47"/>
        <v>#NAME?</v>
      </c>
      <c r="BF577" s="6" t="e">
        <f t="shared" ca="1" si="48"/>
        <v>#NAME?</v>
      </c>
      <c r="BG577" s="6">
        <f t="shared" si="49"/>
        <v>0.14643001210165391</v>
      </c>
      <c r="BH577" s="6">
        <f>VLOOKUP(A577, ALL_AP_DATA!$A$2:$D$3600, 3, FALSE)</f>
        <v>463</v>
      </c>
      <c r="BI577" s="6">
        <f>VLOOKUP(A577, ALL_AP_DATA!$A$2:$E$3600, 5, FALSE)</f>
        <v>11253</v>
      </c>
      <c r="BJ577" s="6">
        <f t="shared" si="45"/>
        <v>13.332938388625593</v>
      </c>
      <c r="BK577" s="6">
        <f t="shared" si="50"/>
        <v>0.54857819905213268</v>
      </c>
    </row>
    <row r="578" spans="1:63" ht="15.75" customHeight="1" x14ac:dyDescent="0.25">
      <c r="A578" s="6" t="s">
        <v>554</v>
      </c>
      <c r="B578" s="6" t="s">
        <v>64</v>
      </c>
      <c r="C578" s="6">
        <v>8</v>
      </c>
      <c r="D578" s="6">
        <v>42</v>
      </c>
      <c r="E578" s="6">
        <v>0</v>
      </c>
      <c r="F578" s="6">
        <v>0</v>
      </c>
      <c r="G578" s="6">
        <v>0.128</v>
      </c>
      <c r="H578" s="6">
        <v>0</v>
      </c>
      <c r="I578" s="6">
        <v>0</v>
      </c>
      <c r="Q578" s="6">
        <v>1</v>
      </c>
      <c r="R578" s="6">
        <v>2</v>
      </c>
      <c r="S578" s="6">
        <v>3</v>
      </c>
      <c r="T578" s="6">
        <v>212</v>
      </c>
      <c r="U578" s="6">
        <v>6.1000000000000004E-3</v>
      </c>
      <c r="V578" s="6">
        <v>1</v>
      </c>
      <c r="W578" s="6">
        <v>5.4899999999999997E-2</v>
      </c>
      <c r="X578" s="6">
        <v>7</v>
      </c>
      <c r="Y578" s="6">
        <v>115</v>
      </c>
      <c r="Z578" s="6">
        <v>3</v>
      </c>
      <c r="AA578" s="6">
        <v>3786</v>
      </c>
      <c r="AB578" s="6">
        <v>0.35060000000000002</v>
      </c>
      <c r="AC578" s="6">
        <v>1</v>
      </c>
      <c r="AD578" s="6">
        <v>0.98080000000000001</v>
      </c>
      <c r="AE578" s="6">
        <v>33</v>
      </c>
      <c r="AF578" s="6">
        <v>159</v>
      </c>
      <c r="AG578" s="6">
        <v>3</v>
      </c>
      <c r="AH578" s="6">
        <v>3786</v>
      </c>
      <c r="AI578" s="6">
        <v>0.48480000000000001</v>
      </c>
      <c r="AJ578" s="6">
        <v>1</v>
      </c>
      <c r="AK578" s="6">
        <v>0.98080000000000001</v>
      </c>
      <c r="AT578" s="6">
        <f t="shared" si="39"/>
        <v>0</v>
      </c>
      <c r="AU578" s="6" t="str">
        <f t="shared" si="40"/>
        <v/>
      </c>
      <c r="AV578" s="6">
        <f t="shared" si="41"/>
        <v>106</v>
      </c>
      <c r="AW578" s="7">
        <f t="shared" si="42"/>
        <v>32.92173913043478</v>
      </c>
      <c r="AX578" s="6">
        <f t="shared" si="43"/>
        <v>23.811320754716981</v>
      </c>
      <c r="AY578" s="6" t="str">
        <f t="shared" si="44"/>
        <v/>
      </c>
      <c r="BA578" s="6">
        <f>VLOOKUP(A578, ALL_AP_DATA!$A$2:$F$3600, 6, FALSE)</f>
        <v>328</v>
      </c>
      <c r="BB578" s="6" t="e">
        <f t="shared" ca="1" si="46"/>
        <v>#NAME?</v>
      </c>
      <c r="BC578" s="6">
        <f>VLOOKUP(A578,projmetadata!$A$2:$D$2036, 4, FALSE)</f>
        <v>26350</v>
      </c>
      <c r="BE578" s="9" t="e">
        <f t="shared" ca="1" si="47"/>
        <v>#NAME?</v>
      </c>
      <c r="BF578" s="6" t="e">
        <f t="shared" ca="1" si="48"/>
        <v>#NAME?</v>
      </c>
      <c r="BG578" s="6">
        <f t="shared" si="49"/>
        <v>0.14648956356736242</v>
      </c>
      <c r="BH578" s="6">
        <f>VLOOKUP(A578, ALL_AP_DATA!$A$2:$D$3600, 3, FALSE)</f>
        <v>202</v>
      </c>
      <c r="BI578" s="6">
        <f>VLOOKUP(A578, ALL_AP_DATA!$A$2:$E$3600, 5, FALSE)</f>
        <v>3860</v>
      </c>
      <c r="BJ578" s="6">
        <f t="shared" si="45"/>
        <v>11.768292682926829</v>
      </c>
      <c r="BK578" s="6">
        <f t="shared" si="50"/>
        <v>0.61585365853658536</v>
      </c>
    </row>
    <row r="579" spans="1:63" ht="15.75" customHeight="1" x14ac:dyDescent="0.25">
      <c r="A579" s="6" t="s">
        <v>1084</v>
      </c>
      <c r="B579" s="6" t="s">
        <v>64</v>
      </c>
      <c r="C579" s="6">
        <v>4</v>
      </c>
      <c r="D579" s="6">
        <v>16</v>
      </c>
      <c r="E579" s="6">
        <v>32</v>
      </c>
      <c r="F579" s="6">
        <v>905</v>
      </c>
      <c r="G579" s="6">
        <v>2.1399999999999999E-2</v>
      </c>
      <c r="H579" s="6">
        <v>0.41560000000000002</v>
      </c>
      <c r="I579" s="6">
        <v>0.11799999999999999</v>
      </c>
      <c r="Q579" s="6">
        <v>5</v>
      </c>
      <c r="R579" s="6">
        <v>15</v>
      </c>
      <c r="S579" s="6">
        <v>57</v>
      </c>
      <c r="T579" s="6">
        <v>3804</v>
      </c>
      <c r="U579" s="6">
        <v>2.01E-2</v>
      </c>
      <c r="V579" s="6">
        <v>0.74029999999999996</v>
      </c>
      <c r="W579" s="6">
        <v>0.496</v>
      </c>
      <c r="X579" s="6">
        <v>5</v>
      </c>
      <c r="Y579" s="6">
        <v>62</v>
      </c>
      <c r="Z579" s="6">
        <v>7</v>
      </c>
      <c r="AA579" s="6">
        <v>736</v>
      </c>
      <c r="AB579" s="6">
        <v>8.3099999999999993E-2</v>
      </c>
      <c r="AC579" s="6">
        <v>9.0899999999999995E-2</v>
      </c>
      <c r="AD579" s="6">
        <v>9.6000000000000002E-2</v>
      </c>
      <c r="AE579" s="6">
        <v>33</v>
      </c>
      <c r="AF579" s="6">
        <v>202</v>
      </c>
      <c r="AG579" s="6">
        <v>48</v>
      </c>
      <c r="AH579" s="6">
        <v>4329</v>
      </c>
      <c r="AI579" s="6">
        <v>0.27079999999999999</v>
      </c>
      <c r="AJ579" s="6">
        <v>0.62339999999999995</v>
      </c>
      <c r="AK579" s="6">
        <v>0.5645</v>
      </c>
      <c r="AT579" s="6">
        <f t="shared" si="39"/>
        <v>56.5625</v>
      </c>
      <c r="AU579" s="6" t="str">
        <f t="shared" si="40"/>
        <v/>
      </c>
      <c r="AV579" s="6">
        <f t="shared" si="41"/>
        <v>253.6</v>
      </c>
      <c r="AW579" s="7">
        <f t="shared" si="42"/>
        <v>11.870967741935484</v>
      </c>
      <c r="AX579" s="6">
        <f t="shared" si="43"/>
        <v>21.43069306930693</v>
      </c>
      <c r="AY579" s="6" t="str">
        <f t="shared" si="44"/>
        <v/>
      </c>
      <c r="BA579" s="6">
        <f>VLOOKUP(A579, ALL_AP_DATA!$A$2:$F$3600, 6, FALSE)</f>
        <v>746</v>
      </c>
      <c r="BB579" s="6" t="e">
        <f t="shared" ca="1" si="46"/>
        <v>#NAME?</v>
      </c>
      <c r="BC579" s="6">
        <f>VLOOKUP(A579,projmetadata!$A$2:$D$2036, 4, FALSE)</f>
        <v>52190</v>
      </c>
      <c r="BE579" s="9" t="e">
        <f t="shared" ca="1" si="47"/>
        <v>#NAME?</v>
      </c>
      <c r="BF579" s="6" t="e">
        <f t="shared" ca="1" si="48"/>
        <v>#NAME?</v>
      </c>
      <c r="BG579" s="6">
        <f t="shared" si="49"/>
        <v>0.14694385897681547</v>
      </c>
      <c r="BH579" s="6">
        <f>VLOOKUP(A579, ALL_AP_DATA!$A$2:$D$3600, 3, FALSE)</f>
        <v>274</v>
      </c>
      <c r="BI579" s="6">
        <f>VLOOKUP(A579, ALL_AP_DATA!$A$2:$E$3600, 5, FALSE)</f>
        <v>7669</v>
      </c>
      <c r="BJ579" s="6">
        <f t="shared" si="45"/>
        <v>10.280160857908847</v>
      </c>
      <c r="BK579" s="6">
        <f t="shared" si="50"/>
        <v>0.36729222520107241</v>
      </c>
    </row>
    <row r="580" spans="1:63" ht="15.75" customHeight="1" x14ac:dyDescent="0.25">
      <c r="A580" s="6" t="s">
        <v>486</v>
      </c>
      <c r="B580" s="6" t="s">
        <v>64</v>
      </c>
      <c r="C580" s="6">
        <v>7</v>
      </c>
      <c r="D580" s="6">
        <v>21</v>
      </c>
      <c r="E580" s="6">
        <v>10</v>
      </c>
      <c r="F580" s="6">
        <v>522</v>
      </c>
      <c r="G580" s="6">
        <v>3.8699999999999998E-2</v>
      </c>
      <c r="H580" s="6">
        <v>0.1205</v>
      </c>
      <c r="I580" s="6">
        <v>8.7499999999999994E-2</v>
      </c>
      <c r="Q580" s="6">
        <v>4</v>
      </c>
      <c r="R580" s="6">
        <v>13</v>
      </c>
      <c r="S580" s="6">
        <v>24</v>
      </c>
      <c r="T580" s="6">
        <v>1910</v>
      </c>
      <c r="U580" s="6">
        <v>2.3900000000000001E-2</v>
      </c>
      <c r="V580" s="6">
        <v>0.28920000000000001</v>
      </c>
      <c r="W580" s="6">
        <v>0.32019999999999998</v>
      </c>
      <c r="X580" s="6">
        <v>11</v>
      </c>
      <c r="Y580" s="6">
        <v>104</v>
      </c>
      <c r="Z580" s="6">
        <v>13</v>
      </c>
      <c r="AA580" s="6">
        <v>1097</v>
      </c>
      <c r="AB580" s="6">
        <v>0.1915</v>
      </c>
      <c r="AC580" s="6">
        <v>0.15659999999999999</v>
      </c>
      <c r="AD580" s="6">
        <v>0.18390000000000001</v>
      </c>
      <c r="AE580" s="6">
        <v>53</v>
      </c>
      <c r="AF580" s="6">
        <v>219</v>
      </c>
      <c r="AG580" s="6">
        <v>53</v>
      </c>
      <c r="AH580" s="6">
        <v>3010</v>
      </c>
      <c r="AI580" s="6">
        <v>0.40329999999999999</v>
      </c>
      <c r="AJ580" s="6">
        <v>0.63859999999999995</v>
      </c>
      <c r="AK580" s="6">
        <v>0.50460000000000005</v>
      </c>
      <c r="AT580" s="6">
        <f t="shared" si="39"/>
        <v>24.857142857142858</v>
      </c>
      <c r="AU580" s="6" t="str">
        <f t="shared" si="40"/>
        <v/>
      </c>
      <c r="AV580" s="6">
        <f t="shared" si="41"/>
        <v>146.92307692307693</v>
      </c>
      <c r="AW580" s="7">
        <f t="shared" si="42"/>
        <v>10.548076923076923</v>
      </c>
      <c r="AX580" s="6">
        <f t="shared" si="43"/>
        <v>13.744292237442922</v>
      </c>
      <c r="AY580" s="6" t="str">
        <f t="shared" si="44"/>
        <v/>
      </c>
      <c r="BA580" s="6">
        <f>VLOOKUP(A580, ALL_AP_DATA!$A$2:$F$3600, 6, FALSE)</f>
        <v>543</v>
      </c>
      <c r="BB580" s="6" t="e">
        <f t="shared" ca="1" si="46"/>
        <v>#NAME?</v>
      </c>
      <c r="BC580" s="6">
        <f>VLOOKUP(A580,projmetadata!$A$2:$D$2036, 4, FALSE)</f>
        <v>40111</v>
      </c>
      <c r="BE580" s="9" t="e">
        <f t="shared" ca="1" si="47"/>
        <v>#NAME?</v>
      </c>
      <c r="BF580" s="6" t="e">
        <f t="shared" ca="1" si="48"/>
        <v>#NAME?</v>
      </c>
      <c r="BG580" s="6">
        <f t="shared" si="49"/>
        <v>0.14871232330283463</v>
      </c>
      <c r="BH580" s="6">
        <f>VLOOKUP(A580, ALL_AP_DATA!$A$2:$D$3600, 3, FALSE)</f>
        <v>278</v>
      </c>
      <c r="BI580" s="6">
        <f>VLOOKUP(A580, ALL_AP_DATA!$A$2:$E$3600, 5, FALSE)</f>
        <v>5965</v>
      </c>
      <c r="BJ580" s="6">
        <f t="shared" si="45"/>
        <v>10.985267034990791</v>
      </c>
      <c r="BK580" s="6">
        <f t="shared" si="50"/>
        <v>0.51197053406998161</v>
      </c>
    </row>
    <row r="581" spans="1:63" ht="15.75" customHeight="1" x14ac:dyDescent="0.25">
      <c r="A581" s="6" t="s">
        <v>708</v>
      </c>
      <c r="B581" s="6" t="s">
        <v>64</v>
      </c>
      <c r="C581" s="6">
        <v>26</v>
      </c>
      <c r="D581" s="6">
        <v>229</v>
      </c>
      <c r="E581" s="6">
        <v>85</v>
      </c>
      <c r="F581" s="6">
        <v>5575</v>
      </c>
      <c r="G581" s="6">
        <v>0.2</v>
      </c>
      <c r="H581" s="6">
        <v>0.76580000000000004</v>
      </c>
      <c r="I581" s="6">
        <v>0.31890000000000002</v>
      </c>
      <c r="J581" s="6">
        <v>3</v>
      </c>
      <c r="K581" s="6">
        <v>29</v>
      </c>
      <c r="L581" s="6">
        <v>65</v>
      </c>
      <c r="M581" s="6">
        <v>6788</v>
      </c>
      <c r="N581" s="6">
        <v>2.53E-2</v>
      </c>
      <c r="O581" s="6">
        <v>0.58560000000000001</v>
      </c>
      <c r="P581" s="6">
        <v>0.38829999999999998</v>
      </c>
      <c r="Q581" s="6">
        <v>14</v>
      </c>
      <c r="R581" s="6">
        <v>106</v>
      </c>
      <c r="S581" s="6">
        <v>78</v>
      </c>
      <c r="T581" s="6">
        <v>12342</v>
      </c>
      <c r="U581" s="6">
        <v>9.2600000000000002E-2</v>
      </c>
      <c r="V581" s="6">
        <v>0.70269999999999999</v>
      </c>
      <c r="W581" s="6">
        <v>0.70589999999999997</v>
      </c>
      <c r="X581" s="6">
        <v>57</v>
      </c>
      <c r="Y581" s="6">
        <v>506</v>
      </c>
      <c r="Z581" s="6">
        <v>96</v>
      </c>
      <c r="AA581" s="6">
        <v>8460</v>
      </c>
      <c r="AB581" s="6">
        <v>0.44190000000000002</v>
      </c>
      <c r="AC581" s="6">
        <v>0.8649</v>
      </c>
      <c r="AD581" s="6">
        <v>0.4839</v>
      </c>
      <c r="AE581" s="6">
        <v>97</v>
      </c>
      <c r="AF581" s="6">
        <v>475</v>
      </c>
      <c r="AG581" s="6">
        <v>95</v>
      </c>
      <c r="AH581" s="6">
        <v>12541</v>
      </c>
      <c r="AI581" s="6">
        <v>0.4148</v>
      </c>
      <c r="AJ581" s="6">
        <v>0.85589999999999999</v>
      </c>
      <c r="AK581" s="6">
        <v>0.71730000000000005</v>
      </c>
      <c r="AL581" s="6">
        <v>2</v>
      </c>
      <c r="AM581" s="6">
        <v>37</v>
      </c>
      <c r="AN581" s="6">
        <v>70</v>
      </c>
      <c r="AO581" s="6">
        <v>6632</v>
      </c>
      <c r="AP581" s="6">
        <v>3.2300000000000002E-2</v>
      </c>
      <c r="AQ581" s="6">
        <v>0.63060000000000005</v>
      </c>
      <c r="AR581" s="6">
        <v>0.37930000000000003</v>
      </c>
      <c r="AT581" s="6">
        <f t="shared" si="39"/>
        <v>24.344978165938866</v>
      </c>
      <c r="AU581" s="6">
        <f t="shared" si="40"/>
        <v>234.06896551724137</v>
      </c>
      <c r="AV581" s="6">
        <f t="shared" si="41"/>
        <v>116.43396226415095</v>
      </c>
      <c r="AW581" s="7">
        <f t="shared" si="42"/>
        <v>16.719367588932805</v>
      </c>
      <c r="AX581" s="6">
        <f t="shared" si="43"/>
        <v>26.402105263157896</v>
      </c>
      <c r="AY581" s="6">
        <f t="shared" si="44"/>
        <v>179.24324324324326</v>
      </c>
      <c r="BA581" s="6">
        <f>VLOOKUP(A581, ALL_AP_DATA!$A$2:$F$3600, 6, FALSE)</f>
        <v>1145</v>
      </c>
      <c r="BB581" s="6" t="e">
        <f t="shared" ca="1" si="46"/>
        <v>#NAME?</v>
      </c>
      <c r="BC581" s="6">
        <f>VLOOKUP(A581,projmetadata!$A$2:$D$2036, 4, FALSE)</f>
        <v>117383</v>
      </c>
      <c r="BE581" s="9" t="e">
        <f t="shared" ca="1" si="47"/>
        <v>#NAME?</v>
      </c>
      <c r="BF581" s="6" t="e">
        <f t="shared" ca="1" si="48"/>
        <v>#NAME?</v>
      </c>
      <c r="BG581" s="6">
        <f t="shared" si="49"/>
        <v>0.14893979537070956</v>
      </c>
      <c r="BH581" s="6">
        <f>VLOOKUP(A581, ALL_AP_DATA!$A$2:$D$3600, 3, FALSE)</f>
        <v>778</v>
      </c>
      <c r="BI581" s="6">
        <f>VLOOKUP(A581, ALL_AP_DATA!$A$2:$E$3600, 5, FALSE)</f>
        <v>17483</v>
      </c>
      <c r="BJ581" s="6">
        <f t="shared" si="45"/>
        <v>15.268995633187773</v>
      </c>
      <c r="BK581" s="6">
        <f t="shared" si="50"/>
        <v>0.6794759825327511</v>
      </c>
    </row>
    <row r="582" spans="1:63" ht="15.75" customHeight="1" x14ac:dyDescent="0.25">
      <c r="A582" s="6" t="s">
        <v>330</v>
      </c>
      <c r="B582" s="6" t="s">
        <v>64</v>
      </c>
      <c r="C582" s="6">
        <v>1</v>
      </c>
      <c r="D582" s="6">
        <v>4</v>
      </c>
      <c r="E582" s="6">
        <v>1</v>
      </c>
      <c r="F582" s="6">
        <v>483</v>
      </c>
      <c r="G582" s="6">
        <v>1.9599999999999999E-2</v>
      </c>
      <c r="H582" s="6">
        <v>5.5599999999999997E-2</v>
      </c>
      <c r="I582" s="6">
        <v>0.2056</v>
      </c>
      <c r="Q582" s="6">
        <v>4</v>
      </c>
      <c r="R582" s="6">
        <v>23</v>
      </c>
      <c r="S582" s="6">
        <v>10</v>
      </c>
      <c r="T582" s="6">
        <v>679</v>
      </c>
      <c r="U582" s="6">
        <v>0.11269999999999999</v>
      </c>
      <c r="V582" s="6">
        <v>0.55559999999999998</v>
      </c>
      <c r="W582" s="6">
        <v>0.28910000000000002</v>
      </c>
      <c r="X582" s="6">
        <v>3</v>
      </c>
      <c r="Y582" s="6">
        <v>13</v>
      </c>
      <c r="Z582" s="6">
        <v>5</v>
      </c>
      <c r="AA582" s="6">
        <v>832</v>
      </c>
      <c r="AB582" s="6">
        <v>6.3700000000000007E-2</v>
      </c>
      <c r="AC582" s="6">
        <v>0.27779999999999999</v>
      </c>
      <c r="AD582" s="6">
        <v>0.35420000000000001</v>
      </c>
      <c r="AE582" s="6">
        <v>13</v>
      </c>
      <c r="AF582" s="6">
        <v>36</v>
      </c>
      <c r="AG582" s="6">
        <v>10</v>
      </c>
      <c r="AH582" s="6">
        <v>702</v>
      </c>
      <c r="AI582" s="6">
        <v>0.17649999999999999</v>
      </c>
      <c r="AJ582" s="6">
        <v>0.55559999999999998</v>
      </c>
      <c r="AK582" s="6">
        <v>0.2989</v>
      </c>
      <c r="AT582" s="6">
        <f t="shared" si="39"/>
        <v>120.75</v>
      </c>
      <c r="AU582" s="6" t="str">
        <f t="shared" si="40"/>
        <v/>
      </c>
      <c r="AV582" s="6">
        <f t="shared" si="41"/>
        <v>29.521739130434781</v>
      </c>
      <c r="AW582" s="7">
        <f t="shared" si="42"/>
        <v>64</v>
      </c>
      <c r="AX582" s="6">
        <f t="shared" si="43"/>
        <v>19.5</v>
      </c>
      <c r="AY582" s="6" t="str">
        <f t="shared" si="44"/>
        <v/>
      </c>
      <c r="BA582" s="6">
        <f>VLOOKUP(A582, ALL_AP_DATA!$A$2:$F$3600, 6, FALSE)</f>
        <v>204</v>
      </c>
      <c r="BB582" s="6" t="e">
        <f t="shared" ca="1" si="46"/>
        <v>#NAME?</v>
      </c>
      <c r="BC582" s="6">
        <f>VLOOKUP(A582,projmetadata!$A$2:$D$2036, 4, FALSE)</f>
        <v>15678</v>
      </c>
      <c r="BE582" s="9" t="e">
        <f t="shared" ca="1" si="47"/>
        <v>#NAME?</v>
      </c>
      <c r="BF582" s="6" t="e">
        <f t="shared" ca="1" si="48"/>
        <v>#NAME?</v>
      </c>
      <c r="BG582" s="6">
        <f t="shared" si="49"/>
        <v>0.14982778415614237</v>
      </c>
      <c r="BH582" s="6">
        <f>VLOOKUP(A582, ALL_AP_DATA!$A$2:$D$3600, 3, FALSE)</f>
        <v>62</v>
      </c>
      <c r="BI582" s="6">
        <f>VLOOKUP(A582, ALL_AP_DATA!$A$2:$E$3600, 5, FALSE)</f>
        <v>2349</v>
      </c>
      <c r="BJ582" s="6">
        <f t="shared" si="45"/>
        <v>11.514705882352942</v>
      </c>
      <c r="BK582" s="6">
        <f t="shared" si="50"/>
        <v>0.30392156862745096</v>
      </c>
    </row>
    <row r="583" spans="1:63" ht="15.75" customHeight="1" x14ac:dyDescent="0.25">
      <c r="A583" s="6" t="s">
        <v>344</v>
      </c>
      <c r="B583" s="6" t="s">
        <v>64</v>
      </c>
      <c r="C583" s="6">
        <v>5</v>
      </c>
      <c r="D583" s="6">
        <v>138</v>
      </c>
      <c r="E583" s="6">
        <v>42</v>
      </c>
      <c r="F583" s="6">
        <v>3223</v>
      </c>
      <c r="G583" s="6">
        <v>0.18279999999999999</v>
      </c>
      <c r="H583" s="6">
        <v>0.77780000000000005</v>
      </c>
      <c r="I583" s="6">
        <v>0.59450000000000003</v>
      </c>
      <c r="Q583" s="6">
        <v>5</v>
      </c>
      <c r="R583" s="6">
        <v>15</v>
      </c>
      <c r="S583" s="6">
        <v>41</v>
      </c>
      <c r="T583" s="6">
        <v>3191</v>
      </c>
      <c r="U583" s="6">
        <v>1.9900000000000001E-2</v>
      </c>
      <c r="V583" s="6">
        <v>0.75929999999999997</v>
      </c>
      <c r="W583" s="6">
        <v>0.58860000000000001</v>
      </c>
      <c r="X583" s="6">
        <v>32</v>
      </c>
      <c r="Y583" s="6">
        <v>529</v>
      </c>
      <c r="Z583" s="6">
        <v>43</v>
      </c>
      <c r="AA583" s="6">
        <v>4405</v>
      </c>
      <c r="AB583" s="6">
        <v>0.70069999999999999</v>
      </c>
      <c r="AC583" s="6">
        <v>0.79630000000000001</v>
      </c>
      <c r="AD583" s="6">
        <v>0.81259999999999999</v>
      </c>
      <c r="AE583" s="6">
        <v>76</v>
      </c>
      <c r="AF583" s="6">
        <v>445</v>
      </c>
      <c r="AG583" s="6">
        <v>39</v>
      </c>
      <c r="AH583" s="6">
        <v>2450</v>
      </c>
      <c r="AI583" s="6">
        <v>0.58940000000000003</v>
      </c>
      <c r="AJ583" s="6">
        <v>0.72219999999999995</v>
      </c>
      <c r="AK583" s="6">
        <v>0.45190000000000002</v>
      </c>
      <c r="AT583" s="6">
        <f t="shared" si="39"/>
        <v>23.355072463768117</v>
      </c>
      <c r="AU583" s="6" t="str">
        <f t="shared" si="40"/>
        <v/>
      </c>
      <c r="AV583" s="6">
        <f t="shared" si="41"/>
        <v>212.73333333333332</v>
      </c>
      <c r="AW583" s="7">
        <f t="shared" si="42"/>
        <v>8.3270321361058599</v>
      </c>
      <c r="AX583" s="6">
        <f t="shared" si="43"/>
        <v>5.5056179775280896</v>
      </c>
      <c r="AY583" s="6" t="str">
        <f t="shared" si="44"/>
        <v/>
      </c>
      <c r="BA583" s="6">
        <f>VLOOKUP(A583, ALL_AP_DATA!$A$2:$F$3600, 6, FALSE)</f>
        <v>755</v>
      </c>
      <c r="BB583" s="6" t="e">
        <f t="shared" ca="1" si="46"/>
        <v>#NAME?</v>
      </c>
      <c r="BC583" s="6">
        <f>VLOOKUP(A583,projmetadata!$A$2:$D$2036, 4, FALSE)</f>
        <v>36112</v>
      </c>
      <c r="BE583" s="9" t="e">
        <f t="shared" ca="1" si="47"/>
        <v>#NAME?</v>
      </c>
      <c r="BF583" s="6" t="e">
        <f t="shared" ca="1" si="48"/>
        <v>#NAME?</v>
      </c>
      <c r="BG583" s="6">
        <f t="shared" si="49"/>
        <v>0.15011630482941959</v>
      </c>
      <c r="BH583" s="6">
        <f>VLOOKUP(A583, ALL_AP_DATA!$A$2:$D$3600, 3, FALSE)</f>
        <v>614</v>
      </c>
      <c r="BI583" s="6">
        <f>VLOOKUP(A583, ALL_AP_DATA!$A$2:$E$3600, 5, FALSE)</f>
        <v>5421</v>
      </c>
      <c r="BJ583" s="6">
        <f t="shared" si="45"/>
        <v>7.1801324503311257</v>
      </c>
      <c r="BK583" s="6">
        <f t="shared" si="50"/>
        <v>0.81324503311258278</v>
      </c>
    </row>
    <row r="584" spans="1:63" ht="15.75" customHeight="1" x14ac:dyDescent="0.25">
      <c r="A584" s="6" t="s">
        <v>1124</v>
      </c>
      <c r="B584" s="6" t="s">
        <v>64</v>
      </c>
      <c r="C584" s="6">
        <v>65</v>
      </c>
      <c r="D584" s="6">
        <v>148</v>
      </c>
      <c r="E584" s="6">
        <v>34</v>
      </c>
      <c r="F584" s="6">
        <v>2008</v>
      </c>
      <c r="G584" s="6">
        <v>2.41E-2</v>
      </c>
      <c r="H584" s="6">
        <v>0.1</v>
      </c>
      <c r="I584" s="6">
        <v>3.7400000000000003E-2</v>
      </c>
      <c r="Q584" s="6">
        <v>73</v>
      </c>
      <c r="R584" s="6">
        <v>244</v>
      </c>
      <c r="S584" s="6">
        <v>192</v>
      </c>
      <c r="T584" s="6">
        <v>21089</v>
      </c>
      <c r="U584" s="6">
        <v>3.9699999999999999E-2</v>
      </c>
      <c r="V584" s="6">
        <v>0.56469999999999998</v>
      </c>
      <c r="W584" s="6">
        <v>0.39250000000000002</v>
      </c>
      <c r="X584" s="6">
        <v>206</v>
      </c>
      <c r="Y584" s="6">
        <v>1662</v>
      </c>
      <c r="Z584" s="6">
        <v>163</v>
      </c>
      <c r="AA584" s="6">
        <v>14592</v>
      </c>
      <c r="AB584" s="6">
        <v>0.27039999999999997</v>
      </c>
      <c r="AC584" s="6">
        <v>0.47939999999999999</v>
      </c>
      <c r="AD584" s="6">
        <v>0.27150000000000002</v>
      </c>
      <c r="AE584" s="6">
        <v>419</v>
      </c>
      <c r="AF584" s="6">
        <v>1883</v>
      </c>
      <c r="AG584" s="6">
        <v>208</v>
      </c>
      <c r="AH584" s="6">
        <v>18880</v>
      </c>
      <c r="AI584" s="6">
        <v>0.30640000000000001</v>
      </c>
      <c r="AJ584" s="6">
        <v>0.61180000000000001</v>
      </c>
      <c r="AK584" s="6">
        <v>0.3513</v>
      </c>
      <c r="AT584" s="6">
        <f t="shared" si="39"/>
        <v>13.567567567567568</v>
      </c>
      <c r="AU584" s="6" t="str">
        <f t="shared" si="40"/>
        <v/>
      </c>
      <c r="AV584" s="6">
        <f t="shared" si="41"/>
        <v>86.430327868852459</v>
      </c>
      <c r="AW584" s="7">
        <f t="shared" si="42"/>
        <v>8.7797833935018055</v>
      </c>
      <c r="AX584" s="6">
        <f t="shared" si="43"/>
        <v>10.026553372278279</v>
      </c>
      <c r="AY584" s="6" t="str">
        <f t="shared" si="44"/>
        <v/>
      </c>
      <c r="BA584" s="6">
        <f>VLOOKUP(A584, ALL_AP_DATA!$A$2:$F$3600, 6, FALSE)</f>
        <v>6146</v>
      </c>
      <c r="BB584" s="6" t="e">
        <f t="shared" ca="1" si="46"/>
        <v>#NAME?</v>
      </c>
      <c r="BC584" s="6">
        <f>VLOOKUP(A584,projmetadata!$A$2:$D$2036, 4, FALSE)</f>
        <v>352608</v>
      </c>
      <c r="BE584" s="9" t="e">
        <f t="shared" ca="1" si="47"/>
        <v>#NAME?</v>
      </c>
      <c r="BF584" s="6" t="e">
        <f t="shared" ca="1" si="48"/>
        <v>#NAME?</v>
      </c>
      <c r="BG584" s="6">
        <f t="shared" si="49"/>
        <v>0.15239586169343861</v>
      </c>
      <c r="BH584" s="6">
        <f>VLOOKUP(A584, ALL_AP_DATA!$A$2:$D$3600, 3, FALSE)</f>
        <v>3071</v>
      </c>
      <c r="BI584" s="6">
        <f>VLOOKUP(A584, ALL_AP_DATA!$A$2:$E$3600, 5, FALSE)</f>
        <v>53736</v>
      </c>
      <c r="BJ584" s="6">
        <f t="shared" si="45"/>
        <v>8.7432476407419468</v>
      </c>
      <c r="BK584" s="6">
        <f t="shared" si="50"/>
        <v>0.49967458509599738</v>
      </c>
    </row>
    <row r="585" spans="1:63" ht="15.75" customHeight="1" x14ac:dyDescent="0.25">
      <c r="A585" s="6" t="s">
        <v>1162</v>
      </c>
      <c r="B585" s="6" t="s">
        <v>64</v>
      </c>
      <c r="C585" s="6">
        <v>24</v>
      </c>
      <c r="D585" s="6">
        <v>124</v>
      </c>
      <c r="E585" s="6">
        <v>28</v>
      </c>
      <c r="F585" s="6">
        <v>1915</v>
      </c>
      <c r="G585" s="6">
        <v>0.1409</v>
      </c>
      <c r="H585" s="6">
        <v>0.4516</v>
      </c>
      <c r="I585" s="6">
        <v>0.27879999999999999</v>
      </c>
      <c r="Q585" s="6">
        <v>5</v>
      </c>
      <c r="R585" s="6">
        <v>17</v>
      </c>
      <c r="S585" s="6">
        <v>19</v>
      </c>
      <c r="T585" s="6">
        <v>2251</v>
      </c>
      <c r="U585" s="6">
        <v>1.9300000000000001E-2</v>
      </c>
      <c r="V585" s="6">
        <v>0.30649999999999999</v>
      </c>
      <c r="W585" s="6">
        <v>0.32779999999999998</v>
      </c>
      <c r="X585" s="6">
        <v>85</v>
      </c>
      <c r="Y585" s="6">
        <v>575</v>
      </c>
      <c r="Z585" s="6">
        <v>48</v>
      </c>
      <c r="AA585" s="6">
        <v>5528</v>
      </c>
      <c r="AB585" s="6">
        <v>0.65339999999999998</v>
      </c>
      <c r="AC585" s="6">
        <v>0.7742</v>
      </c>
      <c r="AD585" s="6">
        <v>0.80489999999999995</v>
      </c>
      <c r="AE585" s="6">
        <v>122</v>
      </c>
      <c r="AF585" s="6">
        <v>354</v>
      </c>
      <c r="AG585" s="6">
        <v>46</v>
      </c>
      <c r="AH585" s="6">
        <v>5346</v>
      </c>
      <c r="AI585" s="6">
        <v>0.40229999999999999</v>
      </c>
      <c r="AJ585" s="6">
        <v>0.7419</v>
      </c>
      <c r="AK585" s="6">
        <v>0.77839999999999998</v>
      </c>
      <c r="AT585" s="6">
        <f t="shared" si="39"/>
        <v>15.443548387096774</v>
      </c>
      <c r="AU585" s="6" t="str">
        <f t="shared" si="40"/>
        <v/>
      </c>
      <c r="AV585" s="6">
        <f t="shared" si="41"/>
        <v>132.41176470588235</v>
      </c>
      <c r="AW585" s="7">
        <f t="shared" si="42"/>
        <v>9.6139130434782611</v>
      </c>
      <c r="AX585" s="6">
        <f t="shared" si="43"/>
        <v>15.101694915254237</v>
      </c>
      <c r="AY585" s="6" t="str">
        <f t="shared" si="44"/>
        <v/>
      </c>
      <c r="BA585" s="6">
        <f>VLOOKUP(A585, ALL_AP_DATA!$A$2:$F$3600, 6, FALSE)</f>
        <v>880</v>
      </c>
      <c r="BB585" s="6" t="e">
        <f t="shared" ca="1" si="46"/>
        <v>#NAME?</v>
      </c>
      <c r="BC585" s="6">
        <f>VLOOKUP(A585,projmetadata!$A$2:$D$2036, 4, FALSE)</f>
        <v>44862</v>
      </c>
      <c r="BE585" s="9" t="e">
        <f t="shared" ca="1" si="47"/>
        <v>#NAME?</v>
      </c>
      <c r="BF585" s="6" t="e">
        <f t="shared" ca="1" si="48"/>
        <v>#NAME?</v>
      </c>
      <c r="BG585" s="6">
        <f t="shared" si="49"/>
        <v>0.15309170344612366</v>
      </c>
      <c r="BH585" s="6">
        <f>VLOOKUP(A585, ALL_AP_DATA!$A$2:$D$3600, 3, FALSE)</f>
        <v>626</v>
      </c>
      <c r="BI585" s="6">
        <f>VLOOKUP(A585, ALL_AP_DATA!$A$2:$E$3600, 5, FALSE)</f>
        <v>6868</v>
      </c>
      <c r="BJ585" s="6">
        <f t="shared" si="45"/>
        <v>7.8045454545454547</v>
      </c>
      <c r="BK585" s="6">
        <f t="shared" si="50"/>
        <v>0.71136363636363631</v>
      </c>
    </row>
    <row r="586" spans="1:63" ht="15.75" customHeight="1" x14ac:dyDescent="0.25">
      <c r="A586" s="6" t="s">
        <v>381</v>
      </c>
      <c r="B586" s="6" t="s">
        <v>64</v>
      </c>
      <c r="C586" s="6">
        <v>2</v>
      </c>
      <c r="D586" s="6">
        <v>5</v>
      </c>
      <c r="E586" s="6">
        <v>6</v>
      </c>
      <c r="F586" s="6">
        <v>93</v>
      </c>
      <c r="G586" s="6">
        <v>4.1700000000000001E-2</v>
      </c>
      <c r="H586" s="6">
        <v>0.66669999999999996</v>
      </c>
      <c r="I586" s="6">
        <v>0.1051</v>
      </c>
      <c r="Q586" s="6">
        <v>2</v>
      </c>
      <c r="R586" s="6">
        <v>6</v>
      </c>
      <c r="S586" s="6">
        <v>6</v>
      </c>
      <c r="T586" s="6">
        <v>797</v>
      </c>
      <c r="U586" s="6">
        <v>0.05</v>
      </c>
      <c r="V586" s="6">
        <v>0.66669999999999996</v>
      </c>
      <c r="W586" s="6">
        <v>0.90059999999999996</v>
      </c>
      <c r="X586" s="6">
        <v>2</v>
      </c>
      <c r="Y586" s="6">
        <v>26</v>
      </c>
      <c r="Z586" s="6">
        <v>7</v>
      </c>
      <c r="AA586" s="6">
        <v>299</v>
      </c>
      <c r="AB586" s="6">
        <v>0.2167</v>
      </c>
      <c r="AC586" s="6">
        <v>0.77780000000000005</v>
      </c>
      <c r="AD586" s="6">
        <v>0.33789999999999998</v>
      </c>
      <c r="AE586" s="6">
        <v>7</v>
      </c>
      <c r="AF586" s="6">
        <v>19</v>
      </c>
      <c r="AG586" s="6">
        <v>3</v>
      </c>
      <c r="AH586" s="6">
        <v>287</v>
      </c>
      <c r="AI586" s="6">
        <v>0.1583</v>
      </c>
      <c r="AJ586" s="6">
        <v>0.33329999999999999</v>
      </c>
      <c r="AK586" s="6">
        <v>0.32429999999999998</v>
      </c>
      <c r="AT586" s="6">
        <f t="shared" si="39"/>
        <v>18.600000000000001</v>
      </c>
      <c r="AU586" s="6" t="str">
        <f t="shared" si="40"/>
        <v/>
      </c>
      <c r="AV586" s="6">
        <f t="shared" si="41"/>
        <v>132.83333333333334</v>
      </c>
      <c r="AW586" s="7">
        <f t="shared" si="42"/>
        <v>11.5</v>
      </c>
      <c r="AX586" s="6">
        <f t="shared" si="43"/>
        <v>15.105263157894736</v>
      </c>
      <c r="AY586" s="6" t="str">
        <f t="shared" si="44"/>
        <v/>
      </c>
      <c r="BA586" s="6">
        <f>VLOOKUP(A586, ALL_AP_DATA!$A$2:$F$3600, 6, FALSE)</f>
        <v>120</v>
      </c>
      <c r="BB586" s="6" t="e">
        <f t="shared" ca="1" si="46"/>
        <v>#NAME?</v>
      </c>
      <c r="BC586" s="6">
        <f>VLOOKUP(A586,projmetadata!$A$2:$D$2036, 4, FALSE)</f>
        <v>5743</v>
      </c>
      <c r="BE586" s="9" t="e">
        <f t="shared" ca="1" si="47"/>
        <v>#NAME?</v>
      </c>
      <c r="BF586" s="6" t="e">
        <f t="shared" ca="1" si="48"/>
        <v>#NAME?</v>
      </c>
      <c r="BG586" s="6">
        <f t="shared" si="49"/>
        <v>0.15410064426258052</v>
      </c>
      <c r="BH586" s="6">
        <f>VLOOKUP(A586, ALL_AP_DATA!$A$2:$D$3600, 3, FALSE)</f>
        <v>46</v>
      </c>
      <c r="BI586" s="6">
        <f>VLOOKUP(A586, ALL_AP_DATA!$A$2:$E$3600, 5, FALSE)</f>
        <v>885</v>
      </c>
      <c r="BJ586" s="6">
        <f t="shared" si="45"/>
        <v>7.375</v>
      </c>
      <c r="BK586" s="6">
        <f t="shared" si="50"/>
        <v>0.38333333333333336</v>
      </c>
    </row>
    <row r="587" spans="1:63" ht="15.75" customHeight="1" x14ac:dyDescent="0.25">
      <c r="A587" s="6" t="s">
        <v>783</v>
      </c>
      <c r="B587" s="6" t="s">
        <v>64</v>
      </c>
      <c r="C587" s="6">
        <v>2</v>
      </c>
      <c r="D587" s="6">
        <v>5</v>
      </c>
      <c r="E587" s="6">
        <v>9</v>
      </c>
      <c r="F587" s="6">
        <v>286</v>
      </c>
      <c r="G587" s="6">
        <v>4.4600000000000001E-2</v>
      </c>
      <c r="H587" s="6">
        <v>0.75</v>
      </c>
      <c r="I587" s="6">
        <v>0.40060000000000001</v>
      </c>
      <c r="Q587" s="6">
        <v>1</v>
      </c>
      <c r="R587" s="6">
        <v>2</v>
      </c>
      <c r="S587" s="6">
        <v>2</v>
      </c>
      <c r="T587" s="6">
        <v>164</v>
      </c>
      <c r="U587" s="6">
        <v>1.7899999999999999E-2</v>
      </c>
      <c r="V587" s="6">
        <v>0.16669999999999999</v>
      </c>
      <c r="W587" s="6">
        <v>0.22969999999999999</v>
      </c>
      <c r="X587" s="6">
        <v>4</v>
      </c>
      <c r="Y587" s="6">
        <v>29</v>
      </c>
      <c r="Z587" s="6">
        <v>5</v>
      </c>
      <c r="AA587" s="6">
        <v>234</v>
      </c>
      <c r="AB587" s="6">
        <v>0.25890000000000002</v>
      </c>
      <c r="AC587" s="6">
        <v>0.41670000000000001</v>
      </c>
      <c r="AD587" s="6">
        <v>0.32769999999999999</v>
      </c>
      <c r="AE587" s="6">
        <v>3</v>
      </c>
      <c r="AF587" s="6">
        <v>10</v>
      </c>
      <c r="AG587" s="6">
        <v>4</v>
      </c>
      <c r="AH587" s="6">
        <v>109</v>
      </c>
      <c r="AI587" s="6">
        <v>8.9300000000000004E-2</v>
      </c>
      <c r="AJ587" s="6">
        <v>0.33329999999999999</v>
      </c>
      <c r="AK587" s="6">
        <v>0.1527</v>
      </c>
      <c r="AT587" s="6">
        <f t="shared" si="39"/>
        <v>57.2</v>
      </c>
      <c r="AU587" s="6" t="str">
        <f t="shared" si="40"/>
        <v/>
      </c>
      <c r="AV587" s="6">
        <f t="shared" si="41"/>
        <v>82</v>
      </c>
      <c r="AW587" s="7">
        <f t="shared" si="42"/>
        <v>8.068965517241379</v>
      </c>
      <c r="AX587" s="6">
        <f t="shared" si="43"/>
        <v>10.9</v>
      </c>
      <c r="AY587" s="6" t="str">
        <f t="shared" si="44"/>
        <v/>
      </c>
      <c r="BA587" s="6">
        <f>VLOOKUP(A587, ALL_AP_DATA!$A$2:$F$3600, 6, FALSE)</f>
        <v>112</v>
      </c>
      <c r="BB587" s="6" t="e">
        <f t="shared" ca="1" si="46"/>
        <v>#NAME?</v>
      </c>
      <c r="BC587" s="6">
        <f>VLOOKUP(A587,projmetadata!$A$2:$D$2036, 4, FALSE)</f>
        <v>4571</v>
      </c>
      <c r="BE587" s="9" t="e">
        <f t="shared" ca="1" si="47"/>
        <v>#NAME?</v>
      </c>
      <c r="BF587" s="6" t="e">
        <f t="shared" ca="1" si="48"/>
        <v>#NAME?</v>
      </c>
      <c r="BG587" s="6">
        <f t="shared" si="49"/>
        <v>0.15620214395099541</v>
      </c>
      <c r="BH587" s="6">
        <f>VLOOKUP(A587, ALL_AP_DATA!$A$2:$D$3600, 3, FALSE)</f>
        <v>39</v>
      </c>
      <c r="BI587" s="6">
        <f>VLOOKUP(A587, ALL_AP_DATA!$A$2:$E$3600, 5, FALSE)</f>
        <v>714</v>
      </c>
      <c r="BJ587" s="6">
        <f t="shared" si="45"/>
        <v>6.375</v>
      </c>
      <c r="BK587" s="6">
        <f t="shared" si="50"/>
        <v>0.3482142857142857</v>
      </c>
    </row>
    <row r="588" spans="1:63" ht="15.75" customHeight="1" x14ac:dyDescent="0.25">
      <c r="A588" s="6" t="s">
        <v>1405</v>
      </c>
      <c r="B588" s="6" t="s">
        <v>64</v>
      </c>
      <c r="C588" s="6">
        <v>101</v>
      </c>
      <c r="D588" s="6">
        <v>238</v>
      </c>
      <c r="E588" s="6">
        <v>11</v>
      </c>
      <c r="F588" s="6">
        <v>2071</v>
      </c>
      <c r="G588" s="6">
        <v>1.5800000000000002E-2</v>
      </c>
      <c r="H588" s="6">
        <v>1.6400000000000001E-2</v>
      </c>
      <c r="I588" s="6">
        <v>2.5700000000000001E-2</v>
      </c>
      <c r="Q588" s="6">
        <v>20</v>
      </c>
      <c r="R588" s="6">
        <v>84</v>
      </c>
      <c r="S588" s="6">
        <v>51</v>
      </c>
      <c r="T588" s="6">
        <v>6197</v>
      </c>
      <c r="U588" s="6">
        <v>5.5999999999999999E-3</v>
      </c>
      <c r="V588" s="6">
        <v>7.6200000000000004E-2</v>
      </c>
      <c r="W588" s="6">
        <v>7.6899999999999996E-2</v>
      </c>
      <c r="X588" s="6">
        <v>76</v>
      </c>
      <c r="Y588" s="6">
        <v>305</v>
      </c>
      <c r="Z588" s="6">
        <v>8</v>
      </c>
      <c r="AA588" s="6">
        <v>494</v>
      </c>
      <c r="AB588" s="6">
        <v>2.0199999999999999E-2</v>
      </c>
      <c r="AC588" s="6">
        <v>1.2E-2</v>
      </c>
      <c r="AD588" s="6">
        <v>6.1000000000000004E-3</v>
      </c>
      <c r="AE588" s="6">
        <v>202</v>
      </c>
      <c r="AF588" s="6">
        <v>734</v>
      </c>
      <c r="AG588" s="6">
        <v>16</v>
      </c>
      <c r="AH588" s="6">
        <v>1601</v>
      </c>
      <c r="AI588" s="6">
        <v>4.87E-2</v>
      </c>
      <c r="AJ588" s="6">
        <v>2.3900000000000001E-2</v>
      </c>
      <c r="AK588" s="6">
        <v>1.9900000000000001E-2</v>
      </c>
      <c r="AT588" s="6">
        <f t="shared" si="39"/>
        <v>8.7016806722689068</v>
      </c>
      <c r="AU588" s="6" t="str">
        <f t="shared" si="40"/>
        <v/>
      </c>
      <c r="AV588" s="6">
        <f t="shared" si="41"/>
        <v>73.773809523809518</v>
      </c>
      <c r="AW588" s="7">
        <f t="shared" si="42"/>
        <v>1.619672131147541</v>
      </c>
      <c r="AX588" s="6">
        <f t="shared" si="43"/>
        <v>2.1811989100817439</v>
      </c>
      <c r="AY588" s="6" t="str">
        <f t="shared" si="44"/>
        <v/>
      </c>
      <c r="BA588" s="6">
        <f>VLOOKUP(A588, ALL_AP_DATA!$A$2:$F$3600, 6, FALSE)</f>
        <v>15064</v>
      </c>
      <c r="BB588" s="6" t="e">
        <f t="shared" ca="1" si="46"/>
        <v>#NAME?</v>
      </c>
      <c r="BC588" s="6">
        <f>VLOOKUP(A588,projmetadata!$A$2:$D$2036, 4, FALSE)</f>
        <v>513335</v>
      </c>
      <c r="BE588" s="9" t="e">
        <f t="shared" ca="1" si="47"/>
        <v>#NAME?</v>
      </c>
      <c r="BF588" s="6" t="e">
        <f t="shared" ca="1" si="48"/>
        <v>#NAME?</v>
      </c>
      <c r="BG588" s="6">
        <f t="shared" si="49"/>
        <v>0.1569598800003896</v>
      </c>
      <c r="BH588" s="6">
        <f>VLOOKUP(A588, ALL_AP_DATA!$A$2:$D$3600, 3, FALSE)</f>
        <v>1291</v>
      </c>
      <c r="BI588" s="6">
        <f>VLOOKUP(A588, ALL_AP_DATA!$A$2:$E$3600, 5, FALSE)</f>
        <v>80573</v>
      </c>
      <c r="BJ588" s="6">
        <f t="shared" si="45"/>
        <v>5.348712161444503</v>
      </c>
      <c r="BK588" s="6">
        <f t="shared" si="50"/>
        <v>8.5701009028146577E-2</v>
      </c>
    </row>
    <row r="589" spans="1:63" ht="15.75" customHeight="1" x14ac:dyDescent="0.25">
      <c r="A589" s="6" t="s">
        <v>1473</v>
      </c>
      <c r="B589" s="6" t="s">
        <v>64</v>
      </c>
      <c r="C589" s="6">
        <v>11</v>
      </c>
      <c r="D589" s="6">
        <v>263</v>
      </c>
      <c r="E589" s="6">
        <v>265</v>
      </c>
      <c r="F589" s="6">
        <v>10069</v>
      </c>
      <c r="G589" s="6">
        <v>0.2601</v>
      </c>
      <c r="H589" s="6">
        <v>0.60919999999999996</v>
      </c>
      <c r="I589" s="6">
        <v>0.39900000000000002</v>
      </c>
      <c r="J589" s="6">
        <v>1</v>
      </c>
      <c r="K589" s="6">
        <v>7</v>
      </c>
      <c r="L589" s="6">
        <v>63</v>
      </c>
      <c r="M589" s="6">
        <v>1224</v>
      </c>
      <c r="N589" s="6">
        <v>6.8999999999999999E-3</v>
      </c>
      <c r="O589" s="6">
        <v>0.14480000000000001</v>
      </c>
      <c r="P589" s="6">
        <v>4.8500000000000001E-2</v>
      </c>
      <c r="Q589" s="6">
        <v>22</v>
      </c>
      <c r="R589" s="6">
        <v>57</v>
      </c>
      <c r="S589" s="6">
        <v>137</v>
      </c>
      <c r="T589" s="6">
        <v>9546</v>
      </c>
      <c r="U589" s="6">
        <v>5.6399999999999999E-2</v>
      </c>
      <c r="V589" s="6">
        <v>0.31490000000000001</v>
      </c>
      <c r="W589" s="6">
        <v>0.37819999999999998</v>
      </c>
      <c r="X589" s="6">
        <v>105</v>
      </c>
      <c r="Y589" s="6">
        <v>378</v>
      </c>
      <c r="Z589" s="6">
        <v>302</v>
      </c>
      <c r="AA589" s="6">
        <v>12940</v>
      </c>
      <c r="AB589" s="6">
        <v>0.37390000000000001</v>
      </c>
      <c r="AC589" s="6">
        <v>0.69430000000000003</v>
      </c>
      <c r="AD589" s="6">
        <v>0.51270000000000004</v>
      </c>
      <c r="AE589" s="6">
        <v>99</v>
      </c>
      <c r="AF589" s="6">
        <v>500</v>
      </c>
      <c r="AG589" s="6">
        <v>380</v>
      </c>
      <c r="AH589" s="6">
        <v>19321</v>
      </c>
      <c r="AI589" s="6">
        <v>0.49459999999999998</v>
      </c>
      <c r="AJ589" s="6">
        <v>0.87360000000000004</v>
      </c>
      <c r="AK589" s="6">
        <v>0.76559999999999995</v>
      </c>
      <c r="AT589" s="6">
        <f t="shared" si="39"/>
        <v>38.2851711026616</v>
      </c>
      <c r="AU589" s="6">
        <f t="shared" si="40"/>
        <v>174.85714285714286</v>
      </c>
      <c r="AV589" s="6">
        <f t="shared" si="41"/>
        <v>167.47368421052633</v>
      </c>
      <c r="AW589" s="7">
        <f t="shared" si="42"/>
        <v>34.232804232804234</v>
      </c>
      <c r="AX589" s="6">
        <f t="shared" si="43"/>
        <v>38.642000000000003</v>
      </c>
      <c r="AY589" s="6" t="str">
        <f t="shared" si="44"/>
        <v/>
      </c>
      <c r="BA589" s="6">
        <f>VLOOKUP(A589, ALL_AP_DATA!$A$2:$F$3600, 6, FALSE)</f>
        <v>1011</v>
      </c>
      <c r="BB589" s="6" t="e">
        <f t="shared" ca="1" si="46"/>
        <v>#NAME?</v>
      </c>
      <c r="BC589" s="6">
        <f>VLOOKUP(A589,projmetadata!$A$2:$D$2036, 4, FALSE)</f>
        <v>160370</v>
      </c>
      <c r="BE589" s="9" t="e">
        <f t="shared" ca="1" si="47"/>
        <v>#NAME?</v>
      </c>
      <c r="BF589" s="6" t="e">
        <f t="shared" ca="1" si="48"/>
        <v>#NAME?</v>
      </c>
      <c r="BG589" s="6">
        <f t="shared" si="49"/>
        <v>0.1573735736110245</v>
      </c>
      <c r="BH589" s="6">
        <f>VLOOKUP(A589, ALL_AP_DATA!$A$2:$D$3600, 3, FALSE)</f>
        <v>693</v>
      </c>
      <c r="BI589" s="6">
        <f>VLOOKUP(A589, ALL_AP_DATA!$A$2:$E$3600, 5, FALSE)</f>
        <v>25238</v>
      </c>
      <c r="BJ589" s="6">
        <f t="shared" si="45"/>
        <v>24.963402571711178</v>
      </c>
      <c r="BK589" s="6">
        <f t="shared" si="50"/>
        <v>0.68545994065281901</v>
      </c>
    </row>
    <row r="590" spans="1:63" ht="15.75" customHeight="1" x14ac:dyDescent="0.25">
      <c r="A590" s="6" t="s">
        <v>1486</v>
      </c>
      <c r="B590" s="6" t="s">
        <v>64</v>
      </c>
      <c r="C590" s="6">
        <v>1</v>
      </c>
      <c r="D590" s="6">
        <v>2</v>
      </c>
      <c r="E590" s="6">
        <v>5</v>
      </c>
      <c r="F590" s="6">
        <v>64</v>
      </c>
      <c r="G590" s="6">
        <v>1.4999999999999999E-2</v>
      </c>
      <c r="H590" s="6">
        <v>8.9300000000000004E-2</v>
      </c>
      <c r="I590" s="6">
        <v>2.4500000000000001E-2</v>
      </c>
      <c r="Q590" s="6">
        <v>4</v>
      </c>
      <c r="R590" s="6">
        <v>10</v>
      </c>
      <c r="S590" s="6">
        <v>28</v>
      </c>
      <c r="T590" s="6">
        <v>577</v>
      </c>
      <c r="U590" s="6">
        <v>7.5200000000000003E-2</v>
      </c>
      <c r="V590" s="6">
        <v>0.5</v>
      </c>
      <c r="W590" s="6">
        <v>0.22109999999999999</v>
      </c>
      <c r="X590" s="6">
        <v>6</v>
      </c>
      <c r="Y590" s="6">
        <v>44</v>
      </c>
      <c r="Z590" s="6">
        <v>35</v>
      </c>
      <c r="AA590" s="6">
        <v>686</v>
      </c>
      <c r="AB590" s="6">
        <v>0.33079999999999998</v>
      </c>
      <c r="AC590" s="6">
        <v>0.625</v>
      </c>
      <c r="AD590" s="6">
        <v>0.26279999999999998</v>
      </c>
      <c r="AE590" s="6">
        <v>8</v>
      </c>
      <c r="AF590" s="6">
        <v>59</v>
      </c>
      <c r="AG590" s="6">
        <v>43</v>
      </c>
      <c r="AH590" s="6">
        <v>1647</v>
      </c>
      <c r="AI590" s="6">
        <v>0.44359999999999999</v>
      </c>
      <c r="AJ590" s="6">
        <v>0.76790000000000003</v>
      </c>
      <c r="AK590" s="6">
        <v>0.63100000000000001</v>
      </c>
      <c r="AT590" s="6">
        <f t="shared" si="39"/>
        <v>32</v>
      </c>
      <c r="AU590" s="6" t="str">
        <f t="shared" si="40"/>
        <v/>
      </c>
      <c r="AV590" s="6">
        <f t="shared" si="41"/>
        <v>57.7</v>
      </c>
      <c r="AW590" s="7">
        <f t="shared" si="42"/>
        <v>15.590909090909092</v>
      </c>
      <c r="AX590" s="6">
        <f t="shared" si="43"/>
        <v>27.915254237288135</v>
      </c>
      <c r="AY590" s="6" t="str">
        <f t="shared" si="44"/>
        <v/>
      </c>
      <c r="BA590" s="6">
        <f>VLOOKUP(A590, ALL_AP_DATA!$A$2:$F$3600, 6, FALSE)</f>
        <v>133</v>
      </c>
      <c r="BB590" s="6" t="e">
        <f t="shared" ca="1" si="46"/>
        <v>#NAME?</v>
      </c>
      <c r="BC590" s="6">
        <f>VLOOKUP(A590,projmetadata!$A$2:$D$2036, 4, FALSE)</f>
        <v>16565</v>
      </c>
      <c r="BE590" s="9" t="e">
        <f t="shared" ca="1" si="47"/>
        <v>#NAME?</v>
      </c>
      <c r="BF590" s="6" t="e">
        <f t="shared" ca="1" si="48"/>
        <v>#NAME?</v>
      </c>
      <c r="BG590" s="6">
        <f t="shared" si="49"/>
        <v>0.15756112284938123</v>
      </c>
      <c r="BH590" s="6">
        <f>VLOOKUP(A590, ALL_AP_DATA!$A$2:$D$3600, 3, FALSE)</f>
        <v>79</v>
      </c>
      <c r="BI590" s="6">
        <f>VLOOKUP(A590, ALL_AP_DATA!$A$2:$E$3600, 5, FALSE)</f>
        <v>2610</v>
      </c>
      <c r="BJ590" s="6">
        <f t="shared" si="45"/>
        <v>19.624060150375939</v>
      </c>
      <c r="BK590" s="6">
        <f t="shared" si="50"/>
        <v>0.59398496240601506</v>
      </c>
    </row>
    <row r="591" spans="1:63" ht="15.75" customHeight="1" x14ac:dyDescent="0.25">
      <c r="A591" s="6" t="s">
        <v>995</v>
      </c>
      <c r="B591" s="6" t="s">
        <v>64</v>
      </c>
      <c r="C591" s="6">
        <v>4</v>
      </c>
      <c r="D591" s="6">
        <v>143</v>
      </c>
      <c r="E591" s="6">
        <v>91</v>
      </c>
      <c r="F591" s="6">
        <v>7906</v>
      </c>
      <c r="G591" s="6">
        <v>0.38540000000000002</v>
      </c>
      <c r="H591" s="6">
        <v>0.5796</v>
      </c>
      <c r="I591" s="6">
        <v>0.5151</v>
      </c>
      <c r="J591" s="6">
        <v>2</v>
      </c>
      <c r="K591" s="6">
        <v>34</v>
      </c>
      <c r="L591" s="6">
        <v>97</v>
      </c>
      <c r="M591" s="6">
        <v>8038</v>
      </c>
      <c r="N591" s="6">
        <v>9.1600000000000001E-2</v>
      </c>
      <c r="O591" s="6">
        <v>0.61780000000000002</v>
      </c>
      <c r="P591" s="6">
        <v>0.52370000000000005</v>
      </c>
      <c r="Q591" s="6">
        <v>11</v>
      </c>
      <c r="R591" s="6">
        <v>56</v>
      </c>
      <c r="S591" s="6">
        <v>125</v>
      </c>
      <c r="T591" s="6">
        <v>11380</v>
      </c>
      <c r="U591" s="6">
        <v>0.15090000000000001</v>
      </c>
      <c r="V591" s="6">
        <v>0.79620000000000002</v>
      </c>
      <c r="W591" s="6">
        <v>0.74139999999999995</v>
      </c>
      <c r="X591" s="6">
        <v>4</v>
      </c>
      <c r="Y591" s="6">
        <v>68</v>
      </c>
      <c r="Z591" s="6">
        <v>57</v>
      </c>
      <c r="AA591" s="6">
        <v>2174</v>
      </c>
      <c r="AB591" s="6">
        <v>0.18329999999999999</v>
      </c>
      <c r="AC591" s="6">
        <v>0.36309999999999998</v>
      </c>
      <c r="AD591" s="6">
        <v>0.1416</v>
      </c>
      <c r="AE591" s="6">
        <v>41</v>
      </c>
      <c r="AF591" s="6">
        <v>165</v>
      </c>
      <c r="AG591" s="6">
        <v>131</v>
      </c>
      <c r="AH591" s="6">
        <v>10417</v>
      </c>
      <c r="AI591" s="6">
        <v>0.44469999999999998</v>
      </c>
      <c r="AJ591" s="6">
        <v>0.83440000000000003</v>
      </c>
      <c r="AK591" s="6">
        <v>0.67869999999999997</v>
      </c>
      <c r="AL591" s="6">
        <v>2</v>
      </c>
      <c r="AM591" s="6">
        <v>45</v>
      </c>
      <c r="AN591" s="6">
        <v>129</v>
      </c>
      <c r="AO591" s="6">
        <v>10860</v>
      </c>
      <c r="AP591" s="6">
        <v>0.12130000000000001</v>
      </c>
      <c r="AQ591" s="6">
        <v>0.82169999999999999</v>
      </c>
      <c r="AR591" s="6">
        <v>0.70750000000000002</v>
      </c>
      <c r="AT591" s="6">
        <f t="shared" si="39"/>
        <v>55.286713286713287</v>
      </c>
      <c r="AU591" s="6">
        <f t="shared" si="40"/>
        <v>236.41176470588235</v>
      </c>
      <c r="AV591" s="6">
        <f t="shared" si="41"/>
        <v>203.21428571428572</v>
      </c>
      <c r="AW591" s="7">
        <f t="shared" si="42"/>
        <v>31.970588235294116</v>
      </c>
      <c r="AX591" s="6">
        <f t="shared" si="43"/>
        <v>63.133333333333333</v>
      </c>
      <c r="AY591" s="6">
        <f t="shared" si="44"/>
        <v>241.33333333333334</v>
      </c>
      <c r="BA591" s="6">
        <f>VLOOKUP(A591, ALL_AP_DATA!$A$2:$F$3600, 6, FALSE)</f>
        <v>371</v>
      </c>
      <c r="BB591" s="6" t="e">
        <f t="shared" ca="1" si="46"/>
        <v>#NAME?</v>
      </c>
      <c r="BC591" s="6">
        <f>VLOOKUP(A591,projmetadata!$A$2:$D$2036, 4, FALSE)</f>
        <v>96121</v>
      </c>
      <c r="BE591" s="9" t="e">
        <f t="shared" ca="1" si="47"/>
        <v>#NAME?</v>
      </c>
      <c r="BF591" s="6" t="e">
        <f t="shared" ca="1" si="48"/>
        <v>#NAME?</v>
      </c>
      <c r="BG591" s="6">
        <f t="shared" si="49"/>
        <v>0.15968414810499268</v>
      </c>
      <c r="BH591" s="6">
        <f>VLOOKUP(A591, ALL_AP_DATA!$A$2:$D$3600, 3, FALSE)</f>
        <v>247</v>
      </c>
      <c r="BI591" s="6">
        <f>VLOOKUP(A591, ALL_AP_DATA!$A$2:$E$3600, 5, FALSE)</f>
        <v>15349</v>
      </c>
      <c r="BJ591" s="6">
        <f t="shared" si="45"/>
        <v>41.37196765498652</v>
      </c>
      <c r="BK591" s="6">
        <f t="shared" si="50"/>
        <v>0.66576819407008081</v>
      </c>
    </row>
    <row r="592" spans="1:63" ht="15.75" customHeight="1" x14ac:dyDescent="0.25">
      <c r="A592" s="6" t="s">
        <v>93</v>
      </c>
      <c r="B592" s="6" t="s">
        <v>64</v>
      </c>
      <c r="C592" s="6">
        <v>24</v>
      </c>
      <c r="D592" s="6">
        <v>419</v>
      </c>
      <c r="E592" s="6">
        <v>185</v>
      </c>
      <c r="F592" s="6">
        <v>59045</v>
      </c>
      <c r="G592" s="6">
        <v>7.4200000000000002E-2</v>
      </c>
      <c r="H592" s="6">
        <v>0.62929999999999997</v>
      </c>
      <c r="I592" s="6">
        <v>0.878</v>
      </c>
      <c r="Q592" s="6">
        <v>15</v>
      </c>
      <c r="R592" s="6">
        <v>53</v>
      </c>
      <c r="S592" s="6">
        <v>111</v>
      </c>
      <c r="T592" s="6">
        <v>58363</v>
      </c>
      <c r="U592" s="6">
        <v>9.4000000000000004E-3</v>
      </c>
      <c r="V592" s="6">
        <v>0.37759999999999999</v>
      </c>
      <c r="W592" s="6">
        <v>0.8679</v>
      </c>
      <c r="X592" s="6">
        <v>60</v>
      </c>
      <c r="Y592" s="6">
        <v>819</v>
      </c>
      <c r="Z592" s="6">
        <v>190</v>
      </c>
      <c r="AA592" s="6">
        <v>6924</v>
      </c>
      <c r="AB592" s="6">
        <v>0.14499999999999999</v>
      </c>
      <c r="AC592" s="6">
        <v>0.64629999999999999</v>
      </c>
      <c r="AD592" s="6">
        <v>0.10299999999999999</v>
      </c>
      <c r="AE592" s="6">
        <v>552</v>
      </c>
      <c r="AF592" s="6">
        <v>2221</v>
      </c>
      <c r="AG592" s="6">
        <v>215</v>
      </c>
      <c r="AH592" s="6">
        <v>61370</v>
      </c>
      <c r="AI592" s="6">
        <v>0.39329999999999998</v>
      </c>
      <c r="AJ592" s="6">
        <v>0.73129999999999995</v>
      </c>
      <c r="AK592" s="6">
        <v>0.91259999999999997</v>
      </c>
      <c r="AT592" s="6">
        <f t="shared" si="39"/>
        <v>140.91885441527447</v>
      </c>
      <c r="AU592" s="6" t="str">
        <f t="shared" si="40"/>
        <v/>
      </c>
      <c r="AV592" s="6">
        <f t="shared" si="41"/>
        <v>1101.1886792452831</v>
      </c>
      <c r="AW592" s="7">
        <f t="shared" si="42"/>
        <v>8.4542124542124544</v>
      </c>
      <c r="AX592" s="6">
        <f t="shared" si="43"/>
        <v>27.631697433588474</v>
      </c>
      <c r="AY592" s="6" t="str">
        <f t="shared" si="44"/>
        <v/>
      </c>
      <c r="BA592" s="6">
        <f>VLOOKUP(A592, ALL_AP_DATA!$A$2:$F$3600, 6, FALSE)</f>
        <v>5647</v>
      </c>
      <c r="BB592" s="6" t="e">
        <f t="shared" ca="1" si="46"/>
        <v>#NAME?</v>
      </c>
      <c r="BC592" s="6">
        <f>VLOOKUP(A592,projmetadata!$A$2:$D$2036, 4, FALSE)</f>
        <v>417591</v>
      </c>
      <c r="BE592" s="9" t="e">
        <f t="shared" ca="1" si="47"/>
        <v>#NAME?</v>
      </c>
      <c r="BF592" s="6" t="e">
        <f t="shared" ca="1" si="48"/>
        <v>#NAME?</v>
      </c>
      <c r="BG592" s="6">
        <f t="shared" si="49"/>
        <v>0.16103555871654321</v>
      </c>
      <c r="BH592" s="6">
        <f>VLOOKUP(A592, ALL_AP_DATA!$A$2:$D$3600, 3, FALSE)</f>
        <v>2695</v>
      </c>
      <c r="BI592" s="6">
        <f>VLOOKUP(A592, ALL_AP_DATA!$A$2:$E$3600, 5, FALSE)</f>
        <v>67247</v>
      </c>
      <c r="BJ592" s="6">
        <f t="shared" si="45"/>
        <v>11.908446962989197</v>
      </c>
      <c r="BK592" s="6">
        <f t="shared" si="50"/>
        <v>0.47724455463077742</v>
      </c>
    </row>
    <row r="593" spans="1:63" ht="15.75" customHeight="1" x14ac:dyDescent="0.25">
      <c r="A593" s="6" t="s">
        <v>1092</v>
      </c>
      <c r="B593" s="6" t="s">
        <v>64</v>
      </c>
      <c r="C593" s="6">
        <v>30</v>
      </c>
      <c r="D593" s="6">
        <v>126</v>
      </c>
      <c r="E593" s="6">
        <v>31</v>
      </c>
      <c r="F593" s="6">
        <v>1725</v>
      </c>
      <c r="G593" s="6">
        <v>0.35899999999999999</v>
      </c>
      <c r="H593" s="6">
        <v>0.86109999999999998</v>
      </c>
      <c r="I593" s="6">
        <v>0.53910000000000002</v>
      </c>
      <c r="Q593" s="6">
        <v>2</v>
      </c>
      <c r="R593" s="6">
        <v>11</v>
      </c>
      <c r="S593" s="6">
        <v>7</v>
      </c>
      <c r="T593" s="6">
        <v>257</v>
      </c>
      <c r="U593" s="6">
        <v>3.1300000000000001E-2</v>
      </c>
      <c r="V593" s="6">
        <v>0.19439999999999999</v>
      </c>
      <c r="W593" s="6">
        <v>8.0299999999999996E-2</v>
      </c>
      <c r="X593" s="6">
        <v>19</v>
      </c>
      <c r="Y593" s="6">
        <v>177</v>
      </c>
      <c r="Z593" s="6">
        <v>33</v>
      </c>
      <c r="AA593" s="6">
        <v>2508</v>
      </c>
      <c r="AB593" s="6">
        <v>0.50429999999999997</v>
      </c>
      <c r="AC593" s="6">
        <v>0.91669999999999996</v>
      </c>
      <c r="AD593" s="6">
        <v>0.78369999999999995</v>
      </c>
      <c r="AE593" s="6">
        <v>21</v>
      </c>
      <c r="AF593" s="6">
        <v>105</v>
      </c>
      <c r="AG593" s="6">
        <v>29</v>
      </c>
      <c r="AH593" s="6">
        <v>1713</v>
      </c>
      <c r="AI593" s="6">
        <v>0.29909999999999998</v>
      </c>
      <c r="AJ593" s="6">
        <v>0.80559999999999998</v>
      </c>
      <c r="AK593" s="6">
        <v>0.5353</v>
      </c>
      <c r="AT593" s="6">
        <f t="shared" si="39"/>
        <v>13.69047619047619</v>
      </c>
      <c r="AU593" s="6" t="str">
        <f t="shared" si="40"/>
        <v/>
      </c>
      <c r="AV593" s="6">
        <f t="shared" si="41"/>
        <v>23.363636363636363</v>
      </c>
      <c r="AW593" s="7">
        <f t="shared" si="42"/>
        <v>14.169491525423728</v>
      </c>
      <c r="AX593" s="6">
        <f t="shared" si="43"/>
        <v>16.314285714285713</v>
      </c>
      <c r="AY593" s="6" t="str">
        <f t="shared" si="44"/>
        <v/>
      </c>
      <c r="BA593" s="6">
        <f>VLOOKUP(A593, ALL_AP_DATA!$A$2:$F$3600, 6, FALSE)</f>
        <v>351</v>
      </c>
      <c r="BB593" s="6" t="e">
        <f t="shared" ca="1" si="46"/>
        <v>#NAME?</v>
      </c>
      <c r="BC593" s="6">
        <f>VLOOKUP(A593,projmetadata!$A$2:$D$2036, 4, FALSE)</f>
        <v>19855</v>
      </c>
      <c r="BE593" s="9" t="e">
        <f t="shared" ca="1" si="47"/>
        <v>#NAME?</v>
      </c>
      <c r="BF593" s="6" t="e">
        <f t="shared" ca="1" si="48"/>
        <v>#NAME?</v>
      </c>
      <c r="BG593" s="6">
        <f t="shared" si="49"/>
        <v>0.1611684714177789</v>
      </c>
      <c r="BH593" s="6">
        <f>VLOOKUP(A593, ALL_AP_DATA!$A$2:$D$3600, 3, FALSE)</f>
        <v>223</v>
      </c>
      <c r="BI593" s="6">
        <f>VLOOKUP(A593, ALL_AP_DATA!$A$2:$E$3600, 5, FALSE)</f>
        <v>3200</v>
      </c>
      <c r="BJ593" s="6">
        <f t="shared" si="45"/>
        <v>9.116809116809117</v>
      </c>
      <c r="BK593" s="6">
        <f t="shared" si="50"/>
        <v>0.63532763532763536</v>
      </c>
    </row>
    <row r="594" spans="1:63" ht="15.75" customHeight="1" x14ac:dyDescent="0.25">
      <c r="A594" s="6" t="s">
        <v>1407</v>
      </c>
      <c r="B594" s="6" t="s">
        <v>64</v>
      </c>
      <c r="C594" s="6">
        <v>4</v>
      </c>
      <c r="D594" s="6">
        <v>46</v>
      </c>
      <c r="E594" s="6">
        <v>12</v>
      </c>
      <c r="F594" s="6">
        <v>621</v>
      </c>
      <c r="G594" s="6">
        <v>0.1106</v>
      </c>
      <c r="H594" s="6">
        <v>0.13950000000000001</v>
      </c>
      <c r="I594" s="6">
        <v>0.1181</v>
      </c>
      <c r="Q594" s="6">
        <v>8</v>
      </c>
      <c r="R594" s="6">
        <v>27</v>
      </c>
      <c r="S594" s="6">
        <v>46</v>
      </c>
      <c r="T594" s="6">
        <v>3540</v>
      </c>
      <c r="U594" s="6">
        <v>6.4899999999999999E-2</v>
      </c>
      <c r="V594" s="6">
        <v>0.53490000000000004</v>
      </c>
      <c r="W594" s="6">
        <v>0.67310000000000003</v>
      </c>
      <c r="X594" s="6">
        <v>9</v>
      </c>
      <c r="Y594" s="6">
        <v>130</v>
      </c>
      <c r="Z594" s="6">
        <v>37</v>
      </c>
      <c r="AA594" s="6">
        <v>1794</v>
      </c>
      <c r="AB594" s="6">
        <v>0.3125</v>
      </c>
      <c r="AC594" s="6">
        <v>0.43020000000000003</v>
      </c>
      <c r="AD594" s="6">
        <v>0.34110000000000001</v>
      </c>
      <c r="AE594" s="6">
        <v>61</v>
      </c>
      <c r="AF594" s="6">
        <v>164</v>
      </c>
      <c r="AG594" s="6">
        <v>64</v>
      </c>
      <c r="AH594" s="6">
        <v>3216</v>
      </c>
      <c r="AI594" s="6">
        <v>0.39419999999999999</v>
      </c>
      <c r="AJ594" s="6">
        <v>0.74419999999999997</v>
      </c>
      <c r="AK594" s="6">
        <v>0.61150000000000004</v>
      </c>
      <c r="AT594" s="6">
        <f t="shared" si="39"/>
        <v>13.5</v>
      </c>
      <c r="AU594" s="6" t="str">
        <f t="shared" si="40"/>
        <v/>
      </c>
      <c r="AV594" s="6">
        <f t="shared" si="41"/>
        <v>131.11111111111111</v>
      </c>
      <c r="AW594" s="7">
        <f t="shared" si="42"/>
        <v>13.8</v>
      </c>
      <c r="AX594" s="6">
        <f t="shared" si="43"/>
        <v>19.609756097560975</v>
      </c>
      <c r="AY594" s="6" t="str">
        <f t="shared" si="44"/>
        <v/>
      </c>
      <c r="BA594" s="6">
        <f>VLOOKUP(A594, ALL_AP_DATA!$A$2:$F$3600, 6, FALSE)</f>
        <v>416</v>
      </c>
      <c r="BB594" s="6" t="e">
        <f t="shared" ca="1" si="46"/>
        <v>#NAME?</v>
      </c>
      <c r="BC594" s="6">
        <f>VLOOKUP(A594,projmetadata!$A$2:$D$2036, 4, FALSE)</f>
        <v>32362</v>
      </c>
      <c r="BE594" s="9" t="e">
        <f t="shared" ca="1" si="47"/>
        <v>#NAME?</v>
      </c>
      <c r="BF594" s="6" t="e">
        <f t="shared" ca="1" si="48"/>
        <v>#NAME?</v>
      </c>
      <c r="BG594" s="6">
        <f t="shared" si="49"/>
        <v>0.16250540757678758</v>
      </c>
      <c r="BH594" s="6">
        <f>VLOOKUP(A594, ALL_AP_DATA!$A$2:$D$3600, 3, FALSE)</f>
        <v>220</v>
      </c>
      <c r="BI594" s="6">
        <f>VLOOKUP(A594, ALL_AP_DATA!$A$2:$E$3600, 5, FALSE)</f>
        <v>5259</v>
      </c>
      <c r="BJ594" s="6">
        <f t="shared" si="45"/>
        <v>12.641826923076923</v>
      </c>
      <c r="BK594" s="6">
        <f t="shared" si="50"/>
        <v>0.52884615384615385</v>
      </c>
    </row>
    <row r="595" spans="1:63" ht="15.75" customHeight="1" x14ac:dyDescent="0.25">
      <c r="A595" s="6" t="s">
        <v>826</v>
      </c>
      <c r="B595" s="6" t="s">
        <v>64</v>
      </c>
      <c r="C595" s="6">
        <v>8</v>
      </c>
      <c r="D595" s="6">
        <v>42</v>
      </c>
      <c r="E595" s="6">
        <v>88</v>
      </c>
      <c r="F595" s="6">
        <v>4054</v>
      </c>
      <c r="G595" s="6">
        <v>0.1641</v>
      </c>
      <c r="H595" s="6">
        <v>0.45129999999999998</v>
      </c>
      <c r="I595" s="6">
        <v>0.43319999999999997</v>
      </c>
      <c r="Q595" s="6">
        <v>4</v>
      </c>
      <c r="R595" s="6">
        <v>13</v>
      </c>
      <c r="S595" s="6">
        <v>36</v>
      </c>
      <c r="T595" s="6">
        <v>1417</v>
      </c>
      <c r="U595" s="6">
        <v>5.0799999999999998E-2</v>
      </c>
      <c r="V595" s="6">
        <v>0.18459999999999999</v>
      </c>
      <c r="W595" s="6">
        <v>0.15140000000000001</v>
      </c>
      <c r="X595" s="6">
        <v>15</v>
      </c>
      <c r="Y595" s="6">
        <v>85</v>
      </c>
      <c r="Z595" s="6">
        <v>73</v>
      </c>
      <c r="AA595" s="6">
        <v>2563</v>
      </c>
      <c r="AB595" s="6">
        <v>0.33200000000000002</v>
      </c>
      <c r="AC595" s="6">
        <v>0.37440000000000001</v>
      </c>
      <c r="AD595" s="6">
        <v>0.27389999999999998</v>
      </c>
      <c r="AE595" s="6">
        <v>33</v>
      </c>
      <c r="AF595" s="6">
        <v>143</v>
      </c>
      <c r="AG595" s="6">
        <v>174</v>
      </c>
      <c r="AH595" s="6">
        <v>7831</v>
      </c>
      <c r="AI595" s="6">
        <v>0.55859999999999999</v>
      </c>
      <c r="AJ595" s="6">
        <v>0.89229999999999998</v>
      </c>
      <c r="AK595" s="6">
        <v>0.8367</v>
      </c>
      <c r="AT595" s="6">
        <f t="shared" si="39"/>
        <v>96.523809523809518</v>
      </c>
      <c r="AU595" s="6" t="str">
        <f t="shared" si="40"/>
        <v/>
      </c>
      <c r="AV595" s="6">
        <f t="shared" si="41"/>
        <v>109</v>
      </c>
      <c r="AW595" s="7">
        <f t="shared" si="42"/>
        <v>30.152941176470588</v>
      </c>
      <c r="AX595" s="6">
        <f t="shared" si="43"/>
        <v>54.76223776223776</v>
      </c>
      <c r="AY595" s="6" t="str">
        <f t="shared" si="44"/>
        <v/>
      </c>
      <c r="BA595" s="6">
        <f>VLOOKUP(A595, ALL_AP_DATA!$A$2:$F$3600, 6, FALSE)</f>
        <v>256</v>
      </c>
      <c r="BB595" s="6" t="e">
        <f t="shared" ca="1" si="46"/>
        <v>#NAME?</v>
      </c>
      <c r="BC595" s="6">
        <f>VLOOKUP(A595,projmetadata!$A$2:$D$2036, 4, FALSE)</f>
        <v>57160</v>
      </c>
      <c r="BE595" s="9" t="e">
        <f t="shared" ca="1" si="47"/>
        <v>#NAME?</v>
      </c>
      <c r="BF595" s="6" t="e">
        <f t="shared" ca="1" si="48"/>
        <v>#NAME?</v>
      </c>
      <c r="BG595" s="6">
        <f t="shared" si="49"/>
        <v>0.16373337998600421</v>
      </c>
      <c r="BH595" s="6">
        <f>VLOOKUP(A595, ALL_AP_DATA!$A$2:$D$3600, 3, FALSE)</f>
        <v>181</v>
      </c>
      <c r="BI595" s="6">
        <f>VLOOKUP(A595, ALL_AP_DATA!$A$2:$E$3600, 5, FALSE)</f>
        <v>9359</v>
      </c>
      <c r="BJ595" s="6">
        <f t="shared" si="45"/>
        <v>36.55859375</v>
      </c>
      <c r="BK595" s="6">
        <f t="shared" si="50"/>
        <v>0.70703125</v>
      </c>
    </row>
    <row r="596" spans="1:63" ht="15.75" customHeight="1" x14ac:dyDescent="0.25">
      <c r="A596" s="6" t="s">
        <v>448</v>
      </c>
      <c r="B596" s="6" t="s">
        <v>64</v>
      </c>
      <c r="C596" s="6">
        <v>24</v>
      </c>
      <c r="D596" s="6">
        <v>228</v>
      </c>
      <c r="E596" s="6">
        <v>344</v>
      </c>
      <c r="F596" s="6">
        <v>13896</v>
      </c>
      <c r="G596" s="6">
        <v>0.13220000000000001</v>
      </c>
      <c r="H596" s="6">
        <v>0.64419999999999999</v>
      </c>
      <c r="I596" s="6">
        <v>0.43609999999999999</v>
      </c>
      <c r="J596" s="6">
        <v>1</v>
      </c>
      <c r="K596" s="6">
        <v>14</v>
      </c>
      <c r="L596" s="6">
        <v>142</v>
      </c>
      <c r="M596" s="6">
        <v>3246</v>
      </c>
      <c r="N596" s="6">
        <v>8.0999999999999996E-3</v>
      </c>
      <c r="O596" s="6">
        <v>0.26590000000000003</v>
      </c>
      <c r="P596" s="6">
        <v>0.1019</v>
      </c>
      <c r="Q596" s="6">
        <v>34</v>
      </c>
      <c r="R596" s="6">
        <v>127</v>
      </c>
      <c r="S596" s="6">
        <v>330</v>
      </c>
      <c r="T596" s="6">
        <v>19294</v>
      </c>
      <c r="U596" s="6">
        <v>7.3599999999999999E-2</v>
      </c>
      <c r="V596" s="6">
        <v>0.61799999999999999</v>
      </c>
      <c r="W596" s="6">
        <v>0.60560000000000003</v>
      </c>
      <c r="X596" s="6">
        <v>177</v>
      </c>
      <c r="Y596" s="6">
        <v>684</v>
      </c>
      <c r="Z596" s="6">
        <v>435</v>
      </c>
      <c r="AA596" s="6">
        <v>21350</v>
      </c>
      <c r="AB596" s="6">
        <v>0.39650000000000002</v>
      </c>
      <c r="AC596" s="6">
        <v>0.81459999999999999</v>
      </c>
      <c r="AD596" s="6">
        <v>0.67010000000000003</v>
      </c>
      <c r="AE596" s="6">
        <v>147</v>
      </c>
      <c r="AF596" s="6">
        <v>499</v>
      </c>
      <c r="AG596" s="6">
        <v>366</v>
      </c>
      <c r="AH596" s="6">
        <v>17743</v>
      </c>
      <c r="AI596" s="6">
        <v>0.2893</v>
      </c>
      <c r="AJ596" s="6">
        <v>0.68540000000000001</v>
      </c>
      <c r="AK596" s="6">
        <v>0.55689999999999995</v>
      </c>
      <c r="AL596" s="6">
        <v>2</v>
      </c>
      <c r="AM596" s="6">
        <v>25</v>
      </c>
      <c r="AN596" s="6">
        <v>168</v>
      </c>
      <c r="AO596" s="6">
        <v>4667</v>
      </c>
      <c r="AP596" s="6">
        <v>1.4500000000000001E-2</v>
      </c>
      <c r="AQ596" s="6">
        <v>0.31459999999999999</v>
      </c>
      <c r="AR596" s="6">
        <v>0.14649999999999999</v>
      </c>
      <c r="AT596" s="6">
        <f t="shared" si="39"/>
        <v>60.94736842105263</v>
      </c>
      <c r="AU596" s="6">
        <f t="shared" si="40"/>
        <v>231.85714285714286</v>
      </c>
      <c r="AV596" s="6">
        <f t="shared" si="41"/>
        <v>151.92125984251967</v>
      </c>
      <c r="AW596" s="7">
        <f t="shared" si="42"/>
        <v>31.21345029239766</v>
      </c>
      <c r="AX596" s="6">
        <f t="shared" si="43"/>
        <v>35.557114228456911</v>
      </c>
      <c r="AY596" s="6">
        <f t="shared" si="44"/>
        <v>186.68</v>
      </c>
      <c r="BA596" s="6">
        <f>VLOOKUP(A596, ALL_AP_DATA!$A$2:$F$3600, 6, FALSE)</f>
        <v>1725</v>
      </c>
      <c r="BB596" s="6" t="e">
        <f t="shared" ca="1" si="46"/>
        <v>#NAME?</v>
      </c>
      <c r="BC596" s="6">
        <f>VLOOKUP(A596,projmetadata!$A$2:$D$2036, 4, FALSE)</f>
        <v>194129</v>
      </c>
      <c r="BE596" s="9" t="e">
        <f t="shared" ca="1" si="47"/>
        <v>#NAME?</v>
      </c>
      <c r="BF596" s="6" t="e">
        <f t="shared" ca="1" si="48"/>
        <v>#NAME?</v>
      </c>
      <c r="BG596" s="6">
        <f t="shared" si="49"/>
        <v>0.16412282554383942</v>
      </c>
      <c r="BH596" s="6">
        <f>VLOOKUP(A596, ALL_AP_DATA!$A$2:$D$3600, 3, FALSE)</f>
        <v>955</v>
      </c>
      <c r="BI596" s="6">
        <f>VLOOKUP(A596, ALL_AP_DATA!$A$2:$E$3600, 5, FALSE)</f>
        <v>31861</v>
      </c>
      <c r="BJ596" s="6">
        <f t="shared" si="45"/>
        <v>18.470144927536232</v>
      </c>
      <c r="BK596" s="6">
        <f t="shared" si="50"/>
        <v>0.55362318840579705</v>
      </c>
    </row>
    <row r="597" spans="1:63" ht="15.75" customHeight="1" x14ac:dyDescent="0.25">
      <c r="A597" s="6" t="s">
        <v>364</v>
      </c>
      <c r="B597" s="6" t="s">
        <v>64</v>
      </c>
      <c r="C597" s="6">
        <v>4</v>
      </c>
      <c r="D597" s="6">
        <v>493</v>
      </c>
      <c r="E597" s="6">
        <v>128</v>
      </c>
      <c r="F597" s="6">
        <v>9041</v>
      </c>
      <c r="G597" s="6">
        <v>0.10390000000000001</v>
      </c>
      <c r="H597" s="6">
        <v>0.70720000000000005</v>
      </c>
      <c r="I597" s="6">
        <v>0.26140000000000002</v>
      </c>
      <c r="Q597" s="6">
        <v>18</v>
      </c>
      <c r="R597" s="6">
        <v>67</v>
      </c>
      <c r="S597" s="6">
        <v>83</v>
      </c>
      <c r="T597" s="6">
        <v>8716</v>
      </c>
      <c r="U597" s="6">
        <v>1.41E-2</v>
      </c>
      <c r="V597" s="6">
        <v>0.45860000000000001</v>
      </c>
      <c r="W597" s="6">
        <v>0.252</v>
      </c>
      <c r="X597" s="6">
        <v>21</v>
      </c>
      <c r="Y597" s="6">
        <v>567</v>
      </c>
      <c r="Z597" s="6">
        <v>135</v>
      </c>
      <c r="AA597" s="6">
        <v>9168</v>
      </c>
      <c r="AB597" s="6">
        <v>0.1195</v>
      </c>
      <c r="AC597" s="6">
        <v>0.74590000000000001</v>
      </c>
      <c r="AD597" s="6">
        <v>0.2651</v>
      </c>
      <c r="AE597" s="6">
        <v>94</v>
      </c>
      <c r="AF597" s="6">
        <v>2066</v>
      </c>
      <c r="AG597" s="6">
        <v>132</v>
      </c>
      <c r="AH597" s="6">
        <v>14039</v>
      </c>
      <c r="AI597" s="6">
        <v>0.43559999999999999</v>
      </c>
      <c r="AJ597" s="6">
        <v>0.72929999999999995</v>
      </c>
      <c r="AK597" s="6">
        <v>0.40589999999999998</v>
      </c>
      <c r="AT597" s="6">
        <f t="shared" si="39"/>
        <v>18.338742393509129</v>
      </c>
      <c r="AU597" s="6" t="str">
        <f t="shared" si="40"/>
        <v/>
      </c>
      <c r="AV597" s="6">
        <f t="shared" si="41"/>
        <v>130.08955223880596</v>
      </c>
      <c r="AW597" s="7">
        <f t="shared" si="42"/>
        <v>16.169312169312171</v>
      </c>
      <c r="AX597" s="6">
        <f t="shared" si="43"/>
        <v>6.7952565343659241</v>
      </c>
      <c r="AY597" s="6" t="str">
        <f t="shared" si="44"/>
        <v/>
      </c>
      <c r="BA597" s="6">
        <f>VLOOKUP(A597, ALL_AP_DATA!$A$2:$F$3600, 6, FALSE)</f>
        <v>4743</v>
      </c>
      <c r="BB597" s="6" t="e">
        <f t="shared" ca="1" si="46"/>
        <v>#NAME?</v>
      </c>
      <c r="BC597" s="6">
        <f>VLOOKUP(A597,projmetadata!$A$2:$D$2036, 4, FALSE)</f>
        <v>207339</v>
      </c>
      <c r="BE597" s="9" t="e">
        <f t="shared" ca="1" si="47"/>
        <v>#NAME?</v>
      </c>
      <c r="BF597" s="6" t="e">
        <f t="shared" ca="1" si="48"/>
        <v>#NAME?</v>
      </c>
      <c r="BG597" s="6">
        <f t="shared" si="49"/>
        <v>0.16682341479412943</v>
      </c>
      <c r="BH597" s="6">
        <f>VLOOKUP(A597, ALL_AP_DATA!$A$2:$D$3600, 3, FALSE)</f>
        <v>2542</v>
      </c>
      <c r="BI597" s="6">
        <f>VLOOKUP(A597, ALL_AP_DATA!$A$2:$E$3600, 5, FALSE)</f>
        <v>34589</v>
      </c>
      <c r="BJ597" s="6">
        <f t="shared" si="45"/>
        <v>7.2926417878979546</v>
      </c>
      <c r="BK597" s="6">
        <f t="shared" si="50"/>
        <v>0.53594771241830064</v>
      </c>
    </row>
    <row r="598" spans="1:63" ht="15.75" customHeight="1" x14ac:dyDescent="0.25">
      <c r="A598" s="6" t="s">
        <v>830</v>
      </c>
      <c r="B598" s="6" t="s">
        <v>64</v>
      </c>
      <c r="C598" s="6">
        <v>6</v>
      </c>
      <c r="D598" s="6">
        <v>182</v>
      </c>
      <c r="E598" s="6">
        <v>94</v>
      </c>
      <c r="F598" s="6">
        <v>4578</v>
      </c>
      <c r="G598" s="6">
        <v>0.33889999999999998</v>
      </c>
      <c r="H598" s="6">
        <v>0.71209999999999996</v>
      </c>
      <c r="I598" s="6">
        <v>0.61909999999999998</v>
      </c>
      <c r="Q598" s="6">
        <v>6</v>
      </c>
      <c r="R598" s="6">
        <v>19</v>
      </c>
      <c r="S598" s="6">
        <v>31</v>
      </c>
      <c r="T598" s="6">
        <v>1371</v>
      </c>
      <c r="U598" s="6">
        <v>3.5400000000000001E-2</v>
      </c>
      <c r="V598" s="6">
        <v>0.23480000000000001</v>
      </c>
      <c r="W598" s="6">
        <v>0.18540000000000001</v>
      </c>
      <c r="X598" s="6">
        <v>42</v>
      </c>
      <c r="Y598" s="6">
        <v>164</v>
      </c>
      <c r="Z598" s="6">
        <v>95</v>
      </c>
      <c r="AA598" s="6">
        <v>3189</v>
      </c>
      <c r="AB598" s="6">
        <v>0.3054</v>
      </c>
      <c r="AC598" s="6">
        <v>0.71970000000000001</v>
      </c>
      <c r="AD598" s="6">
        <v>0.43120000000000003</v>
      </c>
      <c r="AE598" s="6">
        <v>39</v>
      </c>
      <c r="AF598" s="6">
        <v>188</v>
      </c>
      <c r="AG598" s="6">
        <v>69</v>
      </c>
      <c r="AH598" s="6">
        <v>3543</v>
      </c>
      <c r="AI598" s="6">
        <v>0.35010000000000002</v>
      </c>
      <c r="AJ598" s="6">
        <v>0.52270000000000005</v>
      </c>
      <c r="AK598" s="6">
        <v>0.47910000000000003</v>
      </c>
      <c r="AT598" s="6">
        <f t="shared" si="39"/>
        <v>25.153846153846153</v>
      </c>
      <c r="AU598" s="6" t="str">
        <f t="shared" si="40"/>
        <v/>
      </c>
      <c r="AV598" s="6">
        <f t="shared" si="41"/>
        <v>72.15789473684211</v>
      </c>
      <c r="AW598" s="7">
        <f t="shared" si="42"/>
        <v>19.445121951219512</v>
      </c>
      <c r="AX598" s="6">
        <f t="shared" si="43"/>
        <v>18.845744680851062</v>
      </c>
      <c r="AY598" s="6" t="str">
        <f t="shared" si="44"/>
        <v/>
      </c>
      <c r="BA598" s="6">
        <f>VLOOKUP(A598, ALL_AP_DATA!$A$2:$F$3600, 6, FALSE)</f>
        <v>537</v>
      </c>
      <c r="BB598" s="6" t="e">
        <f t="shared" ca="1" si="46"/>
        <v>#NAME?</v>
      </c>
      <c r="BC598" s="6">
        <f>VLOOKUP(A598,projmetadata!$A$2:$D$2036, 4, FALSE)</f>
        <v>44271</v>
      </c>
      <c r="BE598" s="9" t="e">
        <f t="shared" ca="1" si="47"/>
        <v>#NAME?</v>
      </c>
      <c r="BF598" s="6" t="e">
        <f t="shared" ca="1" si="48"/>
        <v>#NAME?</v>
      </c>
      <c r="BG598" s="6">
        <f t="shared" si="49"/>
        <v>0.16703937114589687</v>
      </c>
      <c r="BH598" s="6">
        <f>VLOOKUP(A598, ALL_AP_DATA!$A$2:$D$3600, 3, FALSE)</f>
        <v>295</v>
      </c>
      <c r="BI598" s="6">
        <f>VLOOKUP(A598, ALL_AP_DATA!$A$2:$E$3600, 5, FALSE)</f>
        <v>7395</v>
      </c>
      <c r="BJ598" s="6">
        <f t="shared" si="45"/>
        <v>13.770949720670391</v>
      </c>
      <c r="BK598" s="6">
        <f t="shared" si="50"/>
        <v>0.54934823091247675</v>
      </c>
    </row>
    <row r="599" spans="1:63" ht="15.75" customHeight="1" x14ac:dyDescent="0.25">
      <c r="A599" s="6" t="s">
        <v>1419</v>
      </c>
      <c r="B599" s="6" t="s">
        <v>64</v>
      </c>
      <c r="C599" s="6">
        <v>19</v>
      </c>
      <c r="D599" s="6">
        <v>281</v>
      </c>
      <c r="E599" s="6">
        <v>255</v>
      </c>
      <c r="F599" s="6">
        <v>11175</v>
      </c>
      <c r="G599" s="6">
        <v>0.30640000000000001</v>
      </c>
      <c r="H599" s="6">
        <v>0.72440000000000004</v>
      </c>
      <c r="I599" s="6">
        <v>0.4894</v>
      </c>
      <c r="J599" s="6">
        <v>5</v>
      </c>
      <c r="K599" s="6">
        <v>43</v>
      </c>
      <c r="L599" s="6">
        <v>133</v>
      </c>
      <c r="M599" s="6">
        <v>5218</v>
      </c>
      <c r="N599" s="6">
        <v>4.6899999999999997E-2</v>
      </c>
      <c r="O599" s="6">
        <v>0.37780000000000002</v>
      </c>
      <c r="P599" s="6">
        <v>0.22850000000000001</v>
      </c>
      <c r="Q599" s="6">
        <v>36</v>
      </c>
      <c r="R599" s="6">
        <v>147</v>
      </c>
      <c r="S599" s="6">
        <v>283</v>
      </c>
      <c r="T599" s="6">
        <v>16297</v>
      </c>
      <c r="U599" s="6">
        <v>0.1603</v>
      </c>
      <c r="V599" s="6">
        <v>0.80400000000000005</v>
      </c>
      <c r="W599" s="6">
        <v>0.7137</v>
      </c>
      <c r="X599" s="6">
        <v>84</v>
      </c>
      <c r="Y599" s="6">
        <v>440</v>
      </c>
      <c r="Z599" s="6">
        <v>286</v>
      </c>
      <c r="AA599" s="6">
        <v>14891</v>
      </c>
      <c r="AB599" s="6">
        <v>0.4798</v>
      </c>
      <c r="AC599" s="6">
        <v>0.8125</v>
      </c>
      <c r="AD599" s="6">
        <v>0.6522</v>
      </c>
      <c r="AE599" s="6">
        <v>138</v>
      </c>
      <c r="AF599" s="6">
        <v>495</v>
      </c>
      <c r="AG599" s="6">
        <v>314</v>
      </c>
      <c r="AH599" s="6">
        <v>18872</v>
      </c>
      <c r="AI599" s="6">
        <v>0.53979999999999995</v>
      </c>
      <c r="AJ599" s="6">
        <v>0.89200000000000002</v>
      </c>
      <c r="AK599" s="6">
        <v>0.82650000000000001</v>
      </c>
      <c r="AL599" s="6">
        <v>4</v>
      </c>
      <c r="AM599" s="6">
        <v>49</v>
      </c>
      <c r="AN599" s="6">
        <v>149</v>
      </c>
      <c r="AO599" s="6">
        <v>4866</v>
      </c>
      <c r="AP599" s="6">
        <v>5.3400000000000003E-2</v>
      </c>
      <c r="AQ599" s="6">
        <v>0.42330000000000001</v>
      </c>
      <c r="AR599" s="6">
        <v>0.21310000000000001</v>
      </c>
      <c r="AT599" s="6">
        <f t="shared" si="39"/>
        <v>39.768683274021349</v>
      </c>
      <c r="AU599" s="6">
        <f t="shared" si="40"/>
        <v>121.34883720930233</v>
      </c>
      <c r="AV599" s="6">
        <f t="shared" si="41"/>
        <v>110.8639455782313</v>
      </c>
      <c r="AW599" s="7">
        <f t="shared" si="42"/>
        <v>33.843181818181819</v>
      </c>
      <c r="AX599" s="6">
        <f t="shared" si="43"/>
        <v>38.125252525252527</v>
      </c>
      <c r="AY599" s="6">
        <f t="shared" si="44"/>
        <v>99.306122448979593</v>
      </c>
      <c r="BA599" s="6">
        <f>VLOOKUP(A599, ALL_AP_DATA!$A$2:$F$3600, 6, FALSE)</f>
        <v>917</v>
      </c>
      <c r="BB599" s="6" t="e">
        <f t="shared" ca="1" si="46"/>
        <v>#NAME?</v>
      </c>
      <c r="BC599" s="6">
        <f>VLOOKUP(A599,projmetadata!$A$2:$D$2036, 4, FALSE)</f>
        <v>135662</v>
      </c>
      <c r="BE599" s="9" t="e">
        <f t="shared" ca="1" si="47"/>
        <v>#NAME?</v>
      </c>
      <c r="BF599" s="6" t="e">
        <f t="shared" ca="1" si="48"/>
        <v>#NAME?</v>
      </c>
      <c r="BG599" s="6">
        <f t="shared" si="49"/>
        <v>0.16830800076661115</v>
      </c>
      <c r="BH599" s="6">
        <f>VLOOKUP(A599, ALL_AP_DATA!$A$2:$D$3600, 3, FALSE)</f>
        <v>665</v>
      </c>
      <c r="BI599" s="6">
        <f>VLOOKUP(A599, ALL_AP_DATA!$A$2:$E$3600, 5, FALSE)</f>
        <v>22833</v>
      </c>
      <c r="BJ599" s="6">
        <f t="shared" si="45"/>
        <v>24.899672846237731</v>
      </c>
      <c r="BK599" s="6">
        <f t="shared" si="50"/>
        <v>0.72519083969465647</v>
      </c>
    </row>
    <row r="600" spans="1:63" ht="15.75" customHeight="1" x14ac:dyDescent="0.25">
      <c r="A600" s="6" t="s">
        <v>325</v>
      </c>
      <c r="B600" s="6" t="s">
        <v>64</v>
      </c>
      <c r="C600" s="6">
        <v>2</v>
      </c>
      <c r="D600" s="6">
        <v>175</v>
      </c>
      <c r="E600" s="6">
        <v>200</v>
      </c>
      <c r="F600" s="6">
        <v>9993</v>
      </c>
      <c r="G600" s="6">
        <v>0.3906</v>
      </c>
      <c r="H600" s="6">
        <v>0.92589999999999995</v>
      </c>
      <c r="I600" s="6">
        <v>0.89070000000000005</v>
      </c>
      <c r="J600" s="6">
        <v>3</v>
      </c>
      <c r="K600" s="6">
        <v>26</v>
      </c>
      <c r="L600" s="6">
        <v>159</v>
      </c>
      <c r="M600" s="6">
        <v>8607</v>
      </c>
      <c r="N600" s="6">
        <v>5.8000000000000003E-2</v>
      </c>
      <c r="O600" s="6">
        <v>0.73609999999999998</v>
      </c>
      <c r="P600" s="6">
        <v>0.76719999999999999</v>
      </c>
      <c r="Q600" s="6">
        <v>15</v>
      </c>
      <c r="R600" s="6">
        <v>58</v>
      </c>
      <c r="S600" s="6">
        <v>196</v>
      </c>
      <c r="T600" s="6">
        <v>10113</v>
      </c>
      <c r="U600" s="6">
        <v>0.1295</v>
      </c>
      <c r="V600" s="6">
        <v>0.90739999999999998</v>
      </c>
      <c r="W600" s="6">
        <v>0.90139999999999998</v>
      </c>
      <c r="X600" s="6">
        <v>77</v>
      </c>
      <c r="Y600" s="6">
        <v>244</v>
      </c>
      <c r="Z600" s="6">
        <v>197</v>
      </c>
      <c r="AA600" s="6">
        <v>10256</v>
      </c>
      <c r="AB600" s="6">
        <v>0.54459999999999997</v>
      </c>
      <c r="AC600" s="6">
        <v>0.91200000000000003</v>
      </c>
      <c r="AD600" s="6">
        <v>0.91420000000000001</v>
      </c>
      <c r="AE600" s="6">
        <v>33</v>
      </c>
      <c r="AF600" s="6">
        <v>137</v>
      </c>
      <c r="AG600" s="6">
        <v>182</v>
      </c>
      <c r="AH600" s="6">
        <v>8255</v>
      </c>
      <c r="AI600" s="6">
        <v>0.30580000000000002</v>
      </c>
      <c r="AJ600" s="6">
        <v>0.84260000000000002</v>
      </c>
      <c r="AK600" s="6">
        <v>0.73580000000000001</v>
      </c>
      <c r="AL600" s="6">
        <v>2</v>
      </c>
      <c r="AM600" s="6">
        <v>39</v>
      </c>
      <c r="AN600" s="6">
        <v>166</v>
      </c>
      <c r="AO600" s="6">
        <v>8934</v>
      </c>
      <c r="AP600" s="6">
        <v>8.7099999999999997E-2</v>
      </c>
      <c r="AQ600" s="6">
        <v>0.76849999999999996</v>
      </c>
      <c r="AR600" s="6">
        <v>0.79630000000000001</v>
      </c>
      <c r="AT600" s="6">
        <f t="shared" si="39"/>
        <v>57.10285714285714</v>
      </c>
      <c r="AU600" s="6">
        <f t="shared" si="40"/>
        <v>331.03846153846155</v>
      </c>
      <c r="AV600" s="6">
        <f t="shared" si="41"/>
        <v>174.36206896551724</v>
      </c>
      <c r="AW600" s="7">
        <f t="shared" si="42"/>
        <v>42.032786885245905</v>
      </c>
      <c r="AX600" s="6">
        <f t="shared" si="43"/>
        <v>60.255474452554743</v>
      </c>
      <c r="AY600" s="6">
        <f t="shared" si="44"/>
        <v>229.07692307692307</v>
      </c>
      <c r="BA600" s="6">
        <f>VLOOKUP(A600, ALL_AP_DATA!$A$2:$F$3600, 6, FALSE)</f>
        <v>448</v>
      </c>
      <c r="BB600" s="6" t="e">
        <f t="shared" ca="1" si="46"/>
        <v>#NAME?</v>
      </c>
      <c r="BC600" s="6">
        <f>VLOOKUP(A600,projmetadata!$A$2:$D$2036, 4, FALSE)</f>
        <v>66601</v>
      </c>
      <c r="BE600" s="9" t="e">
        <f t="shared" ca="1" si="47"/>
        <v>#NAME?</v>
      </c>
      <c r="BF600" s="6" t="e">
        <f t="shared" ca="1" si="48"/>
        <v>#NAME?</v>
      </c>
      <c r="BG600" s="6">
        <f t="shared" si="49"/>
        <v>0.16845092416029789</v>
      </c>
      <c r="BH600" s="6">
        <f>VLOOKUP(A600, ALL_AP_DATA!$A$2:$D$3600, 3, FALSE)</f>
        <v>302</v>
      </c>
      <c r="BI600" s="6">
        <f>VLOOKUP(A600, ALL_AP_DATA!$A$2:$E$3600, 5, FALSE)</f>
        <v>11219</v>
      </c>
      <c r="BJ600" s="6">
        <f t="shared" si="45"/>
        <v>25.042410714285715</v>
      </c>
      <c r="BK600" s="6">
        <f t="shared" si="50"/>
        <v>0.6741071428571429</v>
      </c>
    </row>
    <row r="601" spans="1:63" ht="15.75" customHeight="1" x14ac:dyDescent="0.25">
      <c r="A601" s="6" t="s">
        <v>578</v>
      </c>
      <c r="B601" s="6" t="s">
        <v>64</v>
      </c>
      <c r="C601" s="6">
        <v>128</v>
      </c>
      <c r="D601" s="6">
        <v>885</v>
      </c>
      <c r="E601" s="6">
        <v>228</v>
      </c>
      <c r="F601" s="6">
        <v>14012</v>
      </c>
      <c r="G601" s="6">
        <v>0.15859999999999999</v>
      </c>
      <c r="H601" s="6">
        <v>0.30080000000000001</v>
      </c>
      <c r="I601" s="6">
        <v>0.1109</v>
      </c>
      <c r="J601" s="6">
        <v>3</v>
      </c>
      <c r="K601" s="6">
        <v>58</v>
      </c>
      <c r="L601" s="6">
        <v>161</v>
      </c>
      <c r="M601" s="6">
        <v>15617</v>
      </c>
      <c r="N601" s="6">
        <v>1.04E-2</v>
      </c>
      <c r="O601" s="6">
        <v>0.21240000000000001</v>
      </c>
      <c r="P601" s="6">
        <v>0.1236</v>
      </c>
      <c r="Q601" s="6">
        <v>80</v>
      </c>
      <c r="R601" s="6">
        <v>307</v>
      </c>
      <c r="S601" s="6">
        <v>541</v>
      </c>
      <c r="T601" s="6">
        <v>66712</v>
      </c>
      <c r="U601" s="6">
        <v>5.5E-2</v>
      </c>
      <c r="V601" s="6">
        <v>0.7137</v>
      </c>
      <c r="W601" s="6">
        <v>0.52800000000000002</v>
      </c>
      <c r="X601" s="6">
        <v>106</v>
      </c>
      <c r="Y601" s="6">
        <v>618</v>
      </c>
      <c r="Z601" s="6">
        <v>168</v>
      </c>
      <c r="AA601" s="6">
        <v>11211</v>
      </c>
      <c r="AB601" s="6">
        <v>0.1108</v>
      </c>
      <c r="AC601" s="6">
        <v>0.22159999999999999</v>
      </c>
      <c r="AD601" s="6">
        <v>8.8700000000000001E-2</v>
      </c>
      <c r="AE601" s="6">
        <v>451</v>
      </c>
      <c r="AF601" s="6">
        <v>3162</v>
      </c>
      <c r="AG601" s="6">
        <v>622</v>
      </c>
      <c r="AH601" s="6">
        <v>86080</v>
      </c>
      <c r="AI601" s="6">
        <v>0.56679999999999997</v>
      </c>
      <c r="AJ601" s="6">
        <v>0.8206</v>
      </c>
      <c r="AK601" s="6">
        <v>0.68130000000000002</v>
      </c>
      <c r="AL601" s="6">
        <v>2</v>
      </c>
      <c r="AM601" s="6">
        <v>45</v>
      </c>
      <c r="AN601" s="6">
        <v>123</v>
      </c>
      <c r="AO601" s="6">
        <v>13793</v>
      </c>
      <c r="AP601" s="6">
        <v>8.0999999999999996E-3</v>
      </c>
      <c r="AQ601" s="6">
        <v>0.1623</v>
      </c>
      <c r="AR601" s="6">
        <v>0.10920000000000001</v>
      </c>
      <c r="AT601" s="6">
        <f t="shared" si="39"/>
        <v>15.832768361581921</v>
      </c>
      <c r="AU601" s="6">
        <f t="shared" si="40"/>
        <v>269.25862068965517</v>
      </c>
      <c r="AV601" s="6">
        <f t="shared" si="41"/>
        <v>217.30293159609121</v>
      </c>
      <c r="AW601" s="7">
        <f t="shared" si="42"/>
        <v>18.140776699029125</v>
      </c>
      <c r="AX601" s="6">
        <f t="shared" si="43"/>
        <v>27.223276407337128</v>
      </c>
      <c r="AY601" s="6">
        <f t="shared" si="44"/>
        <v>306.51111111111112</v>
      </c>
      <c r="BA601" s="6">
        <f>VLOOKUP(A601, ALL_AP_DATA!$A$2:$F$3600, 6, FALSE)</f>
        <v>5579</v>
      </c>
      <c r="BB601" s="6" t="e">
        <f t="shared" ca="1" si="46"/>
        <v>#NAME?</v>
      </c>
      <c r="BC601" s="6">
        <f>VLOOKUP(A601,projmetadata!$A$2:$D$2036, 4, FALSE)</f>
        <v>749707</v>
      </c>
      <c r="BE601" s="9" t="e">
        <f t="shared" ca="1" si="47"/>
        <v>#NAME?</v>
      </c>
      <c r="BF601" s="6" t="e">
        <f t="shared" ca="1" si="48"/>
        <v>#NAME?</v>
      </c>
      <c r="BG601" s="6">
        <f t="shared" si="49"/>
        <v>0.16853517440813545</v>
      </c>
      <c r="BH601" s="6">
        <f>VLOOKUP(A601, ALL_AP_DATA!$A$2:$D$3600, 3, FALSE)</f>
        <v>3542</v>
      </c>
      <c r="BI601" s="6">
        <f>VLOOKUP(A601, ALL_AP_DATA!$A$2:$E$3600, 5, FALSE)</f>
        <v>126352</v>
      </c>
      <c r="BJ601" s="6">
        <f t="shared" si="45"/>
        <v>22.647786341638287</v>
      </c>
      <c r="BK601" s="6">
        <f t="shared" si="50"/>
        <v>0.63488080301129235</v>
      </c>
    </row>
    <row r="602" spans="1:63" ht="15.75" customHeight="1" x14ac:dyDescent="0.25">
      <c r="A602" s="6" t="s">
        <v>882</v>
      </c>
      <c r="B602" s="6" t="s">
        <v>64</v>
      </c>
      <c r="C602" s="6">
        <v>3</v>
      </c>
      <c r="D602" s="6">
        <v>9</v>
      </c>
      <c r="E602" s="6">
        <v>0</v>
      </c>
      <c r="F602" s="6">
        <v>0</v>
      </c>
      <c r="G602" s="6">
        <v>2.4299999999999999E-2</v>
      </c>
      <c r="H602" s="6">
        <v>0</v>
      </c>
      <c r="I602" s="6">
        <v>0</v>
      </c>
      <c r="Q602" s="6">
        <v>3</v>
      </c>
      <c r="R602" s="6">
        <v>12</v>
      </c>
      <c r="S602" s="6">
        <v>7</v>
      </c>
      <c r="T602" s="6">
        <v>977</v>
      </c>
      <c r="U602" s="6">
        <v>3.2399999999999998E-2</v>
      </c>
      <c r="V602" s="6">
        <v>0.31819999999999998</v>
      </c>
      <c r="W602" s="6">
        <v>0.2515</v>
      </c>
      <c r="X602" s="6">
        <v>7</v>
      </c>
      <c r="Y602" s="6">
        <v>38</v>
      </c>
      <c r="Z602" s="6">
        <v>2</v>
      </c>
      <c r="AA602" s="6">
        <v>731</v>
      </c>
      <c r="AB602" s="6">
        <v>0.1027</v>
      </c>
      <c r="AC602" s="6">
        <v>9.0899999999999995E-2</v>
      </c>
      <c r="AD602" s="6">
        <v>0.18820000000000001</v>
      </c>
      <c r="AE602" s="6">
        <v>18</v>
      </c>
      <c r="AF602" s="6">
        <v>59</v>
      </c>
      <c r="AG602" s="6">
        <v>10</v>
      </c>
      <c r="AH602" s="6">
        <v>1528</v>
      </c>
      <c r="AI602" s="6">
        <v>0.1595</v>
      </c>
      <c r="AJ602" s="6">
        <v>0.45450000000000002</v>
      </c>
      <c r="AK602" s="6">
        <v>0.39329999999999998</v>
      </c>
      <c r="AT602" s="6">
        <f t="shared" si="39"/>
        <v>0</v>
      </c>
      <c r="AU602" s="6" t="str">
        <f t="shared" si="40"/>
        <v/>
      </c>
      <c r="AV602" s="6">
        <f t="shared" si="41"/>
        <v>81.416666666666671</v>
      </c>
      <c r="AW602" s="7">
        <f t="shared" si="42"/>
        <v>19.236842105263158</v>
      </c>
      <c r="AX602" s="6">
        <f t="shared" si="43"/>
        <v>25.898305084745761</v>
      </c>
      <c r="AY602" s="6" t="str">
        <f t="shared" si="44"/>
        <v/>
      </c>
      <c r="BA602" s="6">
        <f>VLOOKUP(A602, ALL_AP_DATA!$A$2:$F$3600, 6, FALSE)</f>
        <v>370</v>
      </c>
      <c r="BB602" s="6" t="e">
        <f t="shared" ca="1" si="46"/>
        <v>#NAME?</v>
      </c>
      <c r="BC602" s="6">
        <f>VLOOKUP(A602,projmetadata!$A$2:$D$2036, 4, FALSE)</f>
        <v>22497</v>
      </c>
      <c r="BE602" s="9" t="e">
        <f t="shared" ca="1" si="47"/>
        <v>#NAME?</v>
      </c>
      <c r="BF602" s="6" t="e">
        <f t="shared" ca="1" si="48"/>
        <v>#NAME?</v>
      </c>
      <c r="BG602" s="6">
        <f t="shared" si="49"/>
        <v>0.17268969195892786</v>
      </c>
      <c r="BH602" s="6">
        <f>VLOOKUP(A602, ALL_AP_DATA!$A$2:$D$3600, 3, FALSE)</f>
        <v>88</v>
      </c>
      <c r="BI602" s="6">
        <f>VLOOKUP(A602, ALL_AP_DATA!$A$2:$E$3600, 5, FALSE)</f>
        <v>3885</v>
      </c>
      <c r="BJ602" s="6">
        <f t="shared" si="45"/>
        <v>10.5</v>
      </c>
      <c r="BK602" s="6">
        <f t="shared" si="50"/>
        <v>0.23783783783783785</v>
      </c>
    </row>
    <row r="603" spans="1:63" ht="15.75" customHeight="1" x14ac:dyDescent="0.25">
      <c r="A603" s="6" t="s">
        <v>1113</v>
      </c>
      <c r="B603" s="6" t="s">
        <v>64</v>
      </c>
      <c r="C603" s="6">
        <v>6</v>
      </c>
      <c r="D603" s="6">
        <v>40</v>
      </c>
      <c r="E603" s="6">
        <v>65</v>
      </c>
      <c r="F603" s="6">
        <v>2706</v>
      </c>
      <c r="G603" s="6">
        <v>7.6200000000000004E-2</v>
      </c>
      <c r="H603" s="6">
        <v>0.46760000000000002</v>
      </c>
      <c r="I603" s="6">
        <v>0.1981</v>
      </c>
      <c r="Q603" s="6">
        <v>13</v>
      </c>
      <c r="R603" s="6">
        <v>36</v>
      </c>
      <c r="S603" s="6">
        <v>93</v>
      </c>
      <c r="T603" s="6">
        <v>8540</v>
      </c>
      <c r="U603" s="6">
        <v>6.8599999999999994E-2</v>
      </c>
      <c r="V603" s="6">
        <v>0.66910000000000003</v>
      </c>
      <c r="W603" s="6">
        <v>0.62509999999999999</v>
      </c>
      <c r="X603" s="6">
        <v>25</v>
      </c>
      <c r="Y603" s="6">
        <v>184</v>
      </c>
      <c r="Z603" s="6">
        <v>102</v>
      </c>
      <c r="AA603" s="6">
        <v>4445</v>
      </c>
      <c r="AB603" s="6">
        <v>0.35049999999999998</v>
      </c>
      <c r="AC603" s="6">
        <v>0.73380000000000001</v>
      </c>
      <c r="AD603" s="6">
        <v>0.32540000000000002</v>
      </c>
      <c r="AE603" s="6">
        <v>33</v>
      </c>
      <c r="AF603" s="6">
        <v>109</v>
      </c>
      <c r="AG603" s="6">
        <v>74</v>
      </c>
      <c r="AH603" s="6">
        <v>2672</v>
      </c>
      <c r="AI603" s="6">
        <v>0.20760000000000001</v>
      </c>
      <c r="AJ603" s="6">
        <v>0.53239999999999998</v>
      </c>
      <c r="AK603" s="6">
        <v>0.1956</v>
      </c>
      <c r="AT603" s="6">
        <f t="shared" si="39"/>
        <v>67.650000000000006</v>
      </c>
      <c r="AU603" s="6" t="str">
        <f t="shared" si="40"/>
        <v/>
      </c>
      <c r="AV603" s="6">
        <f t="shared" si="41"/>
        <v>237.22222222222223</v>
      </c>
      <c r="AW603" s="7">
        <f t="shared" si="42"/>
        <v>24.157608695652176</v>
      </c>
      <c r="AX603" s="6">
        <f t="shared" si="43"/>
        <v>24.513761467889907</v>
      </c>
      <c r="AY603" s="6" t="str">
        <f t="shared" si="44"/>
        <v/>
      </c>
      <c r="BA603" s="6">
        <f>VLOOKUP(A603, ALL_AP_DATA!$A$2:$F$3600, 6, FALSE)</f>
        <v>525</v>
      </c>
      <c r="BB603" s="6" t="e">
        <f t="shared" ca="1" si="46"/>
        <v>#NAME?</v>
      </c>
      <c r="BC603" s="6">
        <f>VLOOKUP(A603,projmetadata!$A$2:$D$2036, 4, FALSE)</f>
        <v>78986</v>
      </c>
      <c r="BE603" s="9" t="e">
        <f t="shared" ca="1" si="47"/>
        <v>#NAME?</v>
      </c>
      <c r="BF603" s="6" t="e">
        <f t="shared" ca="1" si="48"/>
        <v>#NAME?</v>
      </c>
      <c r="BG603" s="6">
        <f t="shared" si="49"/>
        <v>0.17295470083305903</v>
      </c>
      <c r="BH603" s="6">
        <f>VLOOKUP(A603, ALL_AP_DATA!$A$2:$D$3600, 3, FALSE)</f>
        <v>264</v>
      </c>
      <c r="BI603" s="6">
        <f>VLOOKUP(A603, ALL_AP_DATA!$A$2:$E$3600, 5, FALSE)</f>
        <v>13661</v>
      </c>
      <c r="BJ603" s="6">
        <f t="shared" si="45"/>
        <v>26.02095238095238</v>
      </c>
      <c r="BK603" s="6">
        <f t="shared" si="50"/>
        <v>0.50285714285714289</v>
      </c>
    </row>
    <row r="604" spans="1:63" ht="15.75" customHeight="1" x14ac:dyDescent="0.25">
      <c r="A604" s="6" t="s">
        <v>81</v>
      </c>
      <c r="B604" s="6" t="s">
        <v>64</v>
      </c>
      <c r="C604" s="6">
        <v>3</v>
      </c>
      <c r="D604" s="6">
        <v>12</v>
      </c>
      <c r="E604" s="6">
        <v>16</v>
      </c>
      <c r="F604" s="6">
        <v>981</v>
      </c>
      <c r="G604" s="6">
        <v>0.1188</v>
      </c>
      <c r="H604" s="6">
        <v>0.59260000000000002</v>
      </c>
      <c r="I604" s="6">
        <v>0.3952</v>
      </c>
      <c r="Q604" s="6">
        <v>3</v>
      </c>
      <c r="R604" s="6">
        <v>7</v>
      </c>
      <c r="S604" s="6">
        <v>11</v>
      </c>
      <c r="T604" s="6">
        <v>1109</v>
      </c>
      <c r="U604" s="6">
        <v>6.93E-2</v>
      </c>
      <c r="V604" s="6">
        <v>0.40739999999999998</v>
      </c>
      <c r="W604" s="6">
        <v>0.44679999999999997</v>
      </c>
      <c r="X604" s="6">
        <v>2</v>
      </c>
      <c r="Y604" s="6">
        <v>15</v>
      </c>
      <c r="Z604" s="6">
        <v>13</v>
      </c>
      <c r="AA604" s="6">
        <v>832</v>
      </c>
      <c r="AB604" s="6">
        <v>0.14849999999999999</v>
      </c>
      <c r="AC604" s="6">
        <v>0.48149999999999998</v>
      </c>
      <c r="AD604" s="6">
        <v>0.3352</v>
      </c>
      <c r="AE604" s="6">
        <v>5</v>
      </c>
      <c r="AF604" s="6">
        <v>22</v>
      </c>
      <c r="AG604" s="6">
        <v>7</v>
      </c>
      <c r="AH604" s="6">
        <v>283</v>
      </c>
      <c r="AI604" s="6">
        <v>0.21779999999999999</v>
      </c>
      <c r="AJ604" s="6">
        <v>0.25929999999999997</v>
      </c>
      <c r="AK604" s="6">
        <v>0.114</v>
      </c>
      <c r="AT604" s="6">
        <f t="shared" si="39"/>
        <v>81.75</v>
      </c>
      <c r="AU604" s="6" t="str">
        <f t="shared" si="40"/>
        <v/>
      </c>
      <c r="AV604" s="6">
        <f t="shared" si="41"/>
        <v>158.42857142857142</v>
      </c>
      <c r="AW604" s="7">
        <f t="shared" si="42"/>
        <v>55.466666666666669</v>
      </c>
      <c r="AX604" s="6">
        <f t="shared" si="43"/>
        <v>12.863636363636363</v>
      </c>
      <c r="AY604" s="6" t="str">
        <f t="shared" si="44"/>
        <v/>
      </c>
      <c r="BA604" s="6">
        <f>VLOOKUP(A604, ALL_AP_DATA!$A$2:$F$3600, 6, FALSE)</f>
        <v>101</v>
      </c>
      <c r="BB604" s="6" t="e">
        <f t="shared" ca="1" si="46"/>
        <v>#NAME?</v>
      </c>
      <c r="BC604" s="6">
        <f>VLOOKUP(A604,projmetadata!$A$2:$D$2036, 4, FALSE)</f>
        <v>14353</v>
      </c>
      <c r="BE604" s="9" t="e">
        <f t="shared" ca="1" si="47"/>
        <v>#NAME?</v>
      </c>
      <c r="BF604" s="6" t="e">
        <f t="shared" ca="1" si="48"/>
        <v>#NAME?</v>
      </c>
      <c r="BG604" s="6">
        <f t="shared" si="49"/>
        <v>0.1729255207970459</v>
      </c>
      <c r="BH604" s="6">
        <f>VLOOKUP(A604, ALL_AP_DATA!$A$2:$D$3600, 3, FALSE)</f>
        <v>38</v>
      </c>
      <c r="BI604" s="6">
        <f>VLOOKUP(A604, ALL_AP_DATA!$A$2:$E$3600, 5, FALSE)</f>
        <v>2482</v>
      </c>
      <c r="BJ604" s="6">
        <f t="shared" si="45"/>
        <v>24.574257425742573</v>
      </c>
      <c r="BK604" s="6">
        <f t="shared" si="50"/>
        <v>0.37623762376237624</v>
      </c>
    </row>
    <row r="605" spans="1:63" ht="15.75" customHeight="1" x14ac:dyDescent="0.25">
      <c r="A605" s="6" t="s">
        <v>137</v>
      </c>
      <c r="B605" s="6" t="s">
        <v>64</v>
      </c>
      <c r="C605" s="6">
        <v>4</v>
      </c>
      <c r="D605" s="6">
        <v>17</v>
      </c>
      <c r="E605" s="6">
        <v>16</v>
      </c>
      <c r="F605" s="6">
        <v>796</v>
      </c>
      <c r="G605" s="6">
        <v>0.1308</v>
      </c>
      <c r="H605" s="6">
        <v>0.48480000000000001</v>
      </c>
      <c r="I605" s="6">
        <v>0.27560000000000001</v>
      </c>
      <c r="Q605" s="6">
        <v>3</v>
      </c>
      <c r="R605" s="6">
        <v>8</v>
      </c>
      <c r="S605" s="6">
        <v>13</v>
      </c>
      <c r="T605" s="6">
        <v>693</v>
      </c>
      <c r="U605" s="6">
        <v>6.1499999999999999E-2</v>
      </c>
      <c r="V605" s="6">
        <v>0.39389999999999997</v>
      </c>
      <c r="W605" s="6">
        <v>0.24</v>
      </c>
      <c r="X605" s="6">
        <v>10</v>
      </c>
      <c r="Y605" s="6">
        <v>43</v>
      </c>
      <c r="Z605" s="6">
        <v>14</v>
      </c>
      <c r="AA605" s="6">
        <v>610</v>
      </c>
      <c r="AB605" s="6">
        <v>0.33079999999999998</v>
      </c>
      <c r="AC605" s="6">
        <v>0.42420000000000002</v>
      </c>
      <c r="AD605" s="6">
        <v>0.2112</v>
      </c>
      <c r="AE605" s="6">
        <v>3</v>
      </c>
      <c r="AF605" s="6">
        <v>12</v>
      </c>
      <c r="AG605" s="6">
        <v>14</v>
      </c>
      <c r="AH605" s="6">
        <v>1025</v>
      </c>
      <c r="AI605" s="6">
        <v>9.2299999999999993E-2</v>
      </c>
      <c r="AJ605" s="6">
        <v>0.42420000000000002</v>
      </c>
      <c r="AK605" s="6">
        <v>0.35489999999999999</v>
      </c>
      <c r="AT605" s="6">
        <f t="shared" si="39"/>
        <v>46.823529411764703</v>
      </c>
      <c r="AU605" s="6" t="str">
        <f t="shared" si="40"/>
        <v/>
      </c>
      <c r="AV605" s="6">
        <f t="shared" si="41"/>
        <v>86.625</v>
      </c>
      <c r="AW605" s="7">
        <f t="shared" si="42"/>
        <v>14.186046511627907</v>
      </c>
      <c r="AX605" s="6">
        <f t="shared" si="43"/>
        <v>85.416666666666671</v>
      </c>
      <c r="AY605" s="6" t="str">
        <f t="shared" si="44"/>
        <v/>
      </c>
      <c r="BA605" s="6">
        <f>VLOOKUP(A605, ALL_AP_DATA!$A$2:$F$3600, 6, FALSE)</f>
        <v>130</v>
      </c>
      <c r="BB605" s="6" t="e">
        <f t="shared" ca="1" si="46"/>
        <v>#NAME?</v>
      </c>
      <c r="BC605" s="6">
        <f>VLOOKUP(A605,projmetadata!$A$2:$D$2036, 4, FALSE)</f>
        <v>16504</v>
      </c>
      <c r="BE605" s="9" t="e">
        <f t="shared" ca="1" si="47"/>
        <v>#NAME?</v>
      </c>
      <c r="BF605" s="6" t="e">
        <f t="shared" ca="1" si="48"/>
        <v>#NAME?</v>
      </c>
      <c r="BG605" s="6">
        <f t="shared" si="49"/>
        <v>0.17498788172564228</v>
      </c>
      <c r="BH605" s="6">
        <f>VLOOKUP(A605, ALL_AP_DATA!$A$2:$D$3600, 3, FALSE)</f>
        <v>53</v>
      </c>
      <c r="BI605" s="6">
        <f>VLOOKUP(A605, ALL_AP_DATA!$A$2:$E$3600, 5, FALSE)</f>
        <v>2888</v>
      </c>
      <c r="BJ605" s="6">
        <f t="shared" si="45"/>
        <v>22.215384615384615</v>
      </c>
      <c r="BK605" s="6">
        <f t="shared" si="50"/>
        <v>0.40769230769230769</v>
      </c>
    </row>
    <row r="606" spans="1:63" ht="15.75" customHeight="1" x14ac:dyDescent="0.25">
      <c r="A606" s="6" t="s">
        <v>704</v>
      </c>
      <c r="B606" s="6" t="s">
        <v>64</v>
      </c>
      <c r="C606" s="6">
        <v>1</v>
      </c>
      <c r="D606" s="6">
        <v>2</v>
      </c>
      <c r="E606" s="6">
        <v>1</v>
      </c>
      <c r="F606" s="6">
        <v>4</v>
      </c>
      <c r="G606" s="6">
        <v>1.5599999999999999E-2</v>
      </c>
      <c r="H606" s="6">
        <v>5.5599999999999997E-2</v>
      </c>
      <c r="I606" s="6">
        <v>1.6000000000000001E-3</v>
      </c>
      <c r="Q606" s="6">
        <v>3</v>
      </c>
      <c r="R606" s="6">
        <v>11</v>
      </c>
      <c r="S606" s="6">
        <v>9</v>
      </c>
      <c r="T606" s="6">
        <v>994</v>
      </c>
      <c r="U606" s="6">
        <v>8.5900000000000004E-2</v>
      </c>
      <c r="V606" s="6">
        <v>0.5</v>
      </c>
      <c r="W606" s="6">
        <v>0.40720000000000001</v>
      </c>
      <c r="X606" s="6">
        <v>3</v>
      </c>
      <c r="Y606" s="6">
        <v>24</v>
      </c>
      <c r="Z606" s="6">
        <v>3</v>
      </c>
      <c r="AA606" s="6">
        <v>8</v>
      </c>
      <c r="AB606" s="6">
        <v>0.1875</v>
      </c>
      <c r="AC606" s="6">
        <v>0.16669999999999999</v>
      </c>
      <c r="AD606" s="6">
        <v>3.3E-3</v>
      </c>
      <c r="AE606" s="6">
        <v>11</v>
      </c>
      <c r="AF606" s="6">
        <v>30</v>
      </c>
      <c r="AG606" s="6">
        <v>10</v>
      </c>
      <c r="AH606" s="6">
        <v>1337</v>
      </c>
      <c r="AI606" s="6">
        <v>0.2344</v>
      </c>
      <c r="AJ606" s="6">
        <v>0.55559999999999998</v>
      </c>
      <c r="AK606" s="6">
        <v>0.54769999999999996</v>
      </c>
      <c r="AT606" s="6">
        <f t="shared" si="39"/>
        <v>2</v>
      </c>
      <c r="AU606" s="6" t="str">
        <f t="shared" si="40"/>
        <v/>
      </c>
      <c r="AV606" s="6">
        <f t="shared" si="41"/>
        <v>90.36363636363636</v>
      </c>
      <c r="AW606" s="7">
        <f t="shared" si="42"/>
        <v>0.33333333333333331</v>
      </c>
      <c r="AX606" s="6">
        <f t="shared" si="43"/>
        <v>44.56666666666667</v>
      </c>
      <c r="AY606" s="6" t="str">
        <f t="shared" si="44"/>
        <v/>
      </c>
      <c r="BA606" s="6">
        <f>VLOOKUP(A606, ALL_AP_DATA!$A$2:$F$3600, 6, FALSE)</f>
        <v>128</v>
      </c>
      <c r="BB606" s="6" t="e">
        <f t="shared" ca="1" si="46"/>
        <v>#NAME?</v>
      </c>
      <c r="BC606" s="6">
        <f>VLOOKUP(A606,projmetadata!$A$2:$D$2036, 4, FALSE)</f>
        <v>14280</v>
      </c>
      <c r="BE606" s="9" t="e">
        <f t="shared" ca="1" si="47"/>
        <v>#NAME?</v>
      </c>
      <c r="BF606" s="6" t="e">
        <f t="shared" ca="1" si="48"/>
        <v>#NAME?</v>
      </c>
      <c r="BG606" s="6">
        <f t="shared" si="49"/>
        <v>0.17093837535014006</v>
      </c>
      <c r="BH606" s="6">
        <f>VLOOKUP(A606, ALL_AP_DATA!$A$2:$D$3600, 3, FALSE)</f>
        <v>55</v>
      </c>
      <c r="BI606" s="6">
        <f>VLOOKUP(A606, ALL_AP_DATA!$A$2:$E$3600, 5, FALSE)</f>
        <v>2441</v>
      </c>
      <c r="BJ606" s="6">
        <f t="shared" si="45"/>
        <v>19.0703125</v>
      </c>
      <c r="BK606" s="6">
        <f t="shared" si="50"/>
        <v>0.4296875</v>
      </c>
    </row>
    <row r="607" spans="1:63" ht="15.75" customHeight="1" x14ac:dyDescent="0.25">
      <c r="A607" s="6" t="s">
        <v>87</v>
      </c>
      <c r="B607" s="6" t="s">
        <v>64</v>
      </c>
      <c r="C607" s="6">
        <v>11</v>
      </c>
      <c r="D607" s="6">
        <v>76</v>
      </c>
      <c r="E607" s="6">
        <v>44</v>
      </c>
      <c r="F607" s="6">
        <v>1614</v>
      </c>
      <c r="G607" s="6">
        <v>0.13009999999999999</v>
      </c>
      <c r="H607" s="6">
        <v>0.67689999999999995</v>
      </c>
      <c r="I607" s="6">
        <v>0.2009</v>
      </c>
      <c r="Q607" s="6">
        <v>13</v>
      </c>
      <c r="R607" s="6">
        <v>65</v>
      </c>
      <c r="S607" s="6">
        <v>58</v>
      </c>
      <c r="T607" s="6">
        <v>4818</v>
      </c>
      <c r="U607" s="6">
        <v>0.1113</v>
      </c>
      <c r="V607" s="6">
        <v>0.89229999999999998</v>
      </c>
      <c r="W607" s="6">
        <v>0.59960000000000002</v>
      </c>
      <c r="X607" s="6">
        <v>51</v>
      </c>
      <c r="Y607" s="6">
        <v>226</v>
      </c>
      <c r="Z607" s="6">
        <v>55</v>
      </c>
      <c r="AA607" s="6">
        <v>3660</v>
      </c>
      <c r="AB607" s="6">
        <v>0.38700000000000001</v>
      </c>
      <c r="AC607" s="6">
        <v>0.84619999999999995</v>
      </c>
      <c r="AD607" s="6">
        <v>0.45550000000000002</v>
      </c>
      <c r="AE607" s="6">
        <v>63</v>
      </c>
      <c r="AF607" s="6">
        <v>280</v>
      </c>
      <c r="AG607" s="6">
        <v>62</v>
      </c>
      <c r="AH607" s="6">
        <v>6368</v>
      </c>
      <c r="AI607" s="6">
        <v>0.47949999999999998</v>
      </c>
      <c r="AJ607" s="6">
        <v>0.95379999999999998</v>
      </c>
      <c r="AK607" s="6">
        <v>0.79249999999999998</v>
      </c>
      <c r="AT607" s="6">
        <f t="shared" si="39"/>
        <v>21.236842105263158</v>
      </c>
      <c r="AU607" s="6" t="str">
        <f t="shared" si="40"/>
        <v/>
      </c>
      <c r="AV607" s="6">
        <f t="shared" si="41"/>
        <v>74.123076923076923</v>
      </c>
      <c r="AW607" s="7">
        <f t="shared" si="42"/>
        <v>16.194690265486727</v>
      </c>
      <c r="AX607" s="6">
        <f t="shared" si="43"/>
        <v>22.742857142857144</v>
      </c>
      <c r="AY607" s="6" t="str">
        <f t="shared" si="44"/>
        <v/>
      </c>
      <c r="BA607" s="6">
        <f>VLOOKUP(A607, ALL_AP_DATA!$A$2:$F$3600, 6, FALSE)</f>
        <v>584</v>
      </c>
      <c r="BB607" s="6" t="e">
        <f t="shared" ca="1" si="46"/>
        <v>#NAME?</v>
      </c>
      <c r="BC607" s="6">
        <f>VLOOKUP(A607,projmetadata!$A$2:$D$2036, 4, FALSE)</f>
        <v>45634</v>
      </c>
      <c r="BE607" s="9" t="e">
        <f t="shared" ca="1" si="47"/>
        <v>#NAME?</v>
      </c>
      <c r="BF607" s="6" t="e">
        <f t="shared" ca="1" si="48"/>
        <v>#NAME?</v>
      </c>
      <c r="BG607" s="6">
        <f t="shared" si="49"/>
        <v>0.17607485646666959</v>
      </c>
      <c r="BH607" s="6">
        <f>VLOOKUP(A607, ALL_AP_DATA!$A$2:$D$3600, 3, FALSE)</f>
        <v>385</v>
      </c>
      <c r="BI607" s="6">
        <f>VLOOKUP(A607, ALL_AP_DATA!$A$2:$E$3600, 5, FALSE)</f>
        <v>8035</v>
      </c>
      <c r="BJ607" s="6">
        <f t="shared" si="45"/>
        <v>13.758561643835616</v>
      </c>
      <c r="BK607" s="6">
        <f t="shared" si="50"/>
        <v>0.65924657534246578</v>
      </c>
    </row>
    <row r="608" spans="1:63" ht="15.75" customHeight="1" x14ac:dyDescent="0.25">
      <c r="A608" s="6" t="s">
        <v>1240</v>
      </c>
      <c r="B608" s="6" t="s">
        <v>64</v>
      </c>
      <c r="C608" s="6">
        <v>6</v>
      </c>
      <c r="D608" s="6">
        <v>13</v>
      </c>
      <c r="E608" s="6">
        <v>27</v>
      </c>
      <c r="F608" s="6">
        <v>106</v>
      </c>
      <c r="G608" s="6">
        <v>4.9099999999999998E-2</v>
      </c>
      <c r="H608" s="6">
        <v>0.47370000000000001</v>
      </c>
      <c r="I608" s="6">
        <v>2.9000000000000001E-2</v>
      </c>
      <c r="Q608" s="6">
        <v>4</v>
      </c>
      <c r="R608" s="6">
        <v>19</v>
      </c>
      <c r="S608" s="6">
        <v>39</v>
      </c>
      <c r="T608" s="6">
        <v>1859</v>
      </c>
      <c r="U608" s="6">
        <v>7.17E-2</v>
      </c>
      <c r="V608" s="6">
        <v>0.68420000000000003</v>
      </c>
      <c r="W608" s="6">
        <v>0.50829999999999997</v>
      </c>
      <c r="X608" s="6">
        <v>1</v>
      </c>
      <c r="Y608" s="6">
        <v>19</v>
      </c>
      <c r="Z608" s="6">
        <v>1</v>
      </c>
      <c r="AA608" s="6">
        <v>18</v>
      </c>
      <c r="AB608" s="6">
        <v>7.17E-2</v>
      </c>
      <c r="AC608" s="6">
        <v>1.7500000000000002E-2</v>
      </c>
      <c r="AD608" s="6">
        <v>4.8999999999999998E-3</v>
      </c>
      <c r="AE608" s="6">
        <v>9</v>
      </c>
      <c r="AF608" s="6">
        <v>79</v>
      </c>
      <c r="AG608" s="6">
        <v>31</v>
      </c>
      <c r="AH608" s="6">
        <v>1665</v>
      </c>
      <c r="AI608" s="6">
        <v>0.29809999999999998</v>
      </c>
      <c r="AJ608" s="6">
        <v>0.54390000000000005</v>
      </c>
      <c r="AK608" s="6">
        <v>0.45529999999999998</v>
      </c>
      <c r="AT608" s="6">
        <f t="shared" si="39"/>
        <v>8.1538461538461533</v>
      </c>
      <c r="AU608" s="6" t="str">
        <f t="shared" si="40"/>
        <v/>
      </c>
      <c r="AV608" s="6">
        <f t="shared" si="41"/>
        <v>97.84210526315789</v>
      </c>
      <c r="AW608" s="7">
        <f t="shared" si="42"/>
        <v>0.94736842105263153</v>
      </c>
      <c r="AX608" s="6">
        <f t="shared" si="43"/>
        <v>21.075949367088608</v>
      </c>
      <c r="AY608" s="6" t="str">
        <f t="shared" si="44"/>
        <v/>
      </c>
      <c r="BA608" s="6">
        <f>VLOOKUP(A608, ALL_AP_DATA!$A$2:$F$3600, 6, FALSE)</f>
        <v>265</v>
      </c>
      <c r="BB608" s="6" t="e">
        <f t="shared" ca="1" si="46"/>
        <v>#NAME?</v>
      </c>
      <c r="BC608" s="6">
        <f>VLOOKUP(A608,projmetadata!$A$2:$D$2036, 4, FALSE)</f>
        <v>20747</v>
      </c>
      <c r="BE608" s="9" t="e">
        <f t="shared" ca="1" si="47"/>
        <v>#NAME?</v>
      </c>
      <c r="BF608" s="6" t="e">
        <f t="shared" ca="1" si="48"/>
        <v>#NAME?</v>
      </c>
      <c r="BG608" s="6">
        <f t="shared" si="49"/>
        <v>0.17626644816117992</v>
      </c>
      <c r="BH608" s="6">
        <f>VLOOKUP(A608, ALL_AP_DATA!$A$2:$D$3600, 3, FALSE)</f>
        <v>106</v>
      </c>
      <c r="BI608" s="6">
        <f>VLOOKUP(A608, ALL_AP_DATA!$A$2:$E$3600, 5, FALSE)</f>
        <v>3657</v>
      </c>
      <c r="BJ608" s="6">
        <f t="shared" si="45"/>
        <v>13.8</v>
      </c>
      <c r="BK608" s="6">
        <f t="shared" si="50"/>
        <v>0.4</v>
      </c>
    </row>
    <row r="609" spans="1:63" ht="15.75" customHeight="1" x14ac:dyDescent="0.25">
      <c r="A609" s="6" t="s">
        <v>326</v>
      </c>
      <c r="B609" s="6" t="s">
        <v>64</v>
      </c>
      <c r="C609" s="6">
        <v>2</v>
      </c>
      <c r="D609" s="6">
        <v>22</v>
      </c>
      <c r="E609" s="6">
        <v>25</v>
      </c>
      <c r="F609" s="6">
        <v>1675</v>
      </c>
      <c r="G609" s="6">
        <v>0.2</v>
      </c>
      <c r="H609" s="6">
        <v>0.86209999999999998</v>
      </c>
      <c r="I609" s="6">
        <v>0.75890000000000002</v>
      </c>
      <c r="Q609" s="6">
        <v>1</v>
      </c>
      <c r="R609" s="6">
        <v>3</v>
      </c>
      <c r="S609" s="6">
        <v>7</v>
      </c>
      <c r="T609" s="6">
        <v>239</v>
      </c>
      <c r="U609" s="6">
        <v>2.7300000000000001E-2</v>
      </c>
      <c r="V609" s="6">
        <v>0.2414</v>
      </c>
      <c r="W609" s="6">
        <v>0.10829999999999999</v>
      </c>
      <c r="X609" s="6">
        <v>9</v>
      </c>
      <c r="Y609" s="6">
        <v>47</v>
      </c>
      <c r="Z609" s="6">
        <v>27</v>
      </c>
      <c r="AA609" s="6">
        <v>2033</v>
      </c>
      <c r="AB609" s="6">
        <v>0.42730000000000001</v>
      </c>
      <c r="AC609" s="6">
        <v>0.93100000000000005</v>
      </c>
      <c r="AD609" s="6">
        <v>0.92120000000000002</v>
      </c>
      <c r="AE609" s="6">
        <v>9</v>
      </c>
      <c r="AF609" s="6">
        <v>27</v>
      </c>
      <c r="AG609" s="6">
        <v>24</v>
      </c>
      <c r="AH609" s="6">
        <v>1318</v>
      </c>
      <c r="AI609" s="6">
        <v>0.2455</v>
      </c>
      <c r="AJ609" s="6">
        <v>0.8276</v>
      </c>
      <c r="AK609" s="6">
        <v>0.59719999999999995</v>
      </c>
      <c r="AT609" s="6">
        <f t="shared" si="39"/>
        <v>76.13636363636364</v>
      </c>
      <c r="AU609" s="6" t="str">
        <f t="shared" si="40"/>
        <v/>
      </c>
      <c r="AV609" s="6">
        <f t="shared" si="41"/>
        <v>79.666666666666671</v>
      </c>
      <c r="AW609" s="7">
        <f t="shared" si="42"/>
        <v>43.255319148936174</v>
      </c>
      <c r="AX609" s="6">
        <f t="shared" si="43"/>
        <v>48.814814814814817</v>
      </c>
      <c r="AY609" s="6" t="str">
        <f t="shared" si="44"/>
        <v/>
      </c>
      <c r="BA609" s="6">
        <f>VLOOKUP(A609, ALL_AP_DATA!$A$2:$F$3600, 6, FALSE)</f>
        <v>110</v>
      </c>
      <c r="BB609" s="6" t="e">
        <f t="shared" ca="1" si="46"/>
        <v>#NAME?</v>
      </c>
      <c r="BC609" s="6">
        <f>VLOOKUP(A609,projmetadata!$A$2:$D$2036, 4, FALSE)</f>
        <v>12527</v>
      </c>
      <c r="BE609" s="9" t="e">
        <f t="shared" ca="1" si="47"/>
        <v>#NAME?</v>
      </c>
      <c r="BF609" s="6" t="e">
        <f t="shared" ca="1" si="48"/>
        <v>#NAME?</v>
      </c>
      <c r="BG609" s="6">
        <f t="shared" si="49"/>
        <v>0.17617945238285304</v>
      </c>
      <c r="BH609" s="6">
        <f>VLOOKUP(A609, ALL_AP_DATA!$A$2:$D$3600, 3, FALSE)</f>
        <v>66</v>
      </c>
      <c r="BI609" s="6">
        <f>VLOOKUP(A609, ALL_AP_DATA!$A$2:$E$3600, 5, FALSE)</f>
        <v>2207</v>
      </c>
      <c r="BJ609" s="6">
        <f t="shared" si="45"/>
        <v>20.063636363636363</v>
      </c>
      <c r="BK609" s="6">
        <f t="shared" si="50"/>
        <v>0.6</v>
      </c>
    </row>
    <row r="610" spans="1:63" ht="15.75" customHeight="1" x14ac:dyDescent="0.25">
      <c r="A610" s="6" t="s">
        <v>292</v>
      </c>
      <c r="B610" s="6" t="s">
        <v>64</v>
      </c>
      <c r="C610" s="6">
        <v>43</v>
      </c>
      <c r="D610" s="6">
        <v>149</v>
      </c>
      <c r="E610" s="6">
        <v>71</v>
      </c>
      <c r="F610" s="6">
        <v>6171</v>
      </c>
      <c r="G610" s="6">
        <v>3.15E-2</v>
      </c>
      <c r="H610" s="6">
        <v>0.17069999999999999</v>
      </c>
      <c r="I610" s="6">
        <v>0.1321</v>
      </c>
      <c r="J610" s="6">
        <v>2</v>
      </c>
      <c r="K610" s="6">
        <v>18</v>
      </c>
      <c r="L610" s="6">
        <v>34</v>
      </c>
      <c r="M610" s="6">
        <v>4197</v>
      </c>
      <c r="N610" s="6">
        <v>3.8E-3</v>
      </c>
      <c r="O610" s="6">
        <v>8.1699999999999995E-2</v>
      </c>
      <c r="P610" s="6">
        <v>8.9800000000000005E-2</v>
      </c>
      <c r="Q610" s="6">
        <v>58</v>
      </c>
      <c r="R610" s="6">
        <v>193</v>
      </c>
      <c r="S610" s="6">
        <v>253</v>
      </c>
      <c r="T610" s="6">
        <v>29974</v>
      </c>
      <c r="U610" s="6">
        <v>4.0800000000000003E-2</v>
      </c>
      <c r="V610" s="6">
        <v>0.60819999999999996</v>
      </c>
      <c r="W610" s="6">
        <v>0.64149999999999996</v>
      </c>
      <c r="X610" s="6">
        <v>168</v>
      </c>
      <c r="Y610" s="6">
        <v>1428</v>
      </c>
      <c r="Z610" s="6">
        <v>257</v>
      </c>
      <c r="AA610" s="6">
        <v>21950</v>
      </c>
      <c r="AB610" s="6">
        <v>0.30209999999999998</v>
      </c>
      <c r="AC610" s="6">
        <v>0.61780000000000002</v>
      </c>
      <c r="AD610" s="6">
        <v>0.4698</v>
      </c>
      <c r="AE610" s="6">
        <v>219</v>
      </c>
      <c r="AF610" s="6">
        <v>1542</v>
      </c>
      <c r="AG610" s="6">
        <v>359</v>
      </c>
      <c r="AH610" s="6">
        <v>30337</v>
      </c>
      <c r="AI610" s="6">
        <v>0.32619999999999999</v>
      </c>
      <c r="AJ610" s="6">
        <v>0.86299999999999999</v>
      </c>
      <c r="AK610" s="6">
        <v>0.64929999999999999</v>
      </c>
      <c r="AT610" s="6">
        <f t="shared" si="39"/>
        <v>41.416107382550337</v>
      </c>
      <c r="AU610" s="6">
        <f t="shared" si="40"/>
        <v>233.16666666666666</v>
      </c>
      <c r="AV610" s="6">
        <f t="shared" si="41"/>
        <v>155.30569948186528</v>
      </c>
      <c r="AW610" s="7">
        <f t="shared" si="42"/>
        <v>15.371148459383754</v>
      </c>
      <c r="AX610" s="6">
        <f t="shared" si="43"/>
        <v>19.673800259403372</v>
      </c>
      <c r="AY610" s="6" t="str">
        <f t="shared" si="44"/>
        <v/>
      </c>
      <c r="BA610" s="6">
        <f>VLOOKUP(A610, ALL_AP_DATA!$A$2:$F$3600, 6, FALSE)</f>
        <v>4727</v>
      </c>
      <c r="BB610" s="6" t="e">
        <f t="shared" ca="1" si="46"/>
        <v>#NAME?</v>
      </c>
      <c r="BC610" s="6">
        <f>VLOOKUP(A610,projmetadata!$A$2:$D$2036, 4, FALSE)</f>
        <v>265074</v>
      </c>
      <c r="BE610" s="9" t="e">
        <f t="shared" ca="1" si="47"/>
        <v>#NAME?</v>
      </c>
      <c r="BF610" s="6" t="e">
        <f t="shared" ca="1" si="48"/>
        <v>#NAME?</v>
      </c>
      <c r="BG610" s="6">
        <f t="shared" si="49"/>
        <v>0.1762639866603288</v>
      </c>
      <c r="BH610" s="6">
        <f>VLOOKUP(A610, ALL_AP_DATA!$A$2:$D$3600, 3, FALSE)</f>
        <v>2359</v>
      </c>
      <c r="BI610" s="6">
        <f>VLOOKUP(A610, ALL_AP_DATA!$A$2:$E$3600, 5, FALSE)</f>
        <v>46723</v>
      </c>
      <c r="BJ610" s="6">
        <f t="shared" si="45"/>
        <v>9.8842817854876248</v>
      </c>
      <c r="BK610" s="6">
        <f t="shared" si="50"/>
        <v>0.4990480220012693</v>
      </c>
    </row>
    <row r="611" spans="1:63" ht="15.75" customHeight="1" x14ac:dyDescent="0.25">
      <c r="A611" s="6" t="s">
        <v>1279</v>
      </c>
      <c r="B611" s="6" t="s">
        <v>64</v>
      </c>
      <c r="C611" s="6">
        <v>4</v>
      </c>
      <c r="D611" s="6">
        <v>10</v>
      </c>
      <c r="E611" s="6">
        <v>0</v>
      </c>
      <c r="F611" s="6">
        <v>0</v>
      </c>
      <c r="G611" s="6">
        <v>1.8599999999999998E-2</v>
      </c>
      <c r="H611" s="6">
        <v>0</v>
      </c>
      <c r="I611" s="6">
        <v>0</v>
      </c>
      <c r="Q611" s="6">
        <v>12</v>
      </c>
      <c r="R611" s="6">
        <v>50</v>
      </c>
      <c r="S611" s="6">
        <v>113</v>
      </c>
      <c r="T611" s="6">
        <v>7053</v>
      </c>
      <c r="U611" s="6">
        <v>9.2799999999999994E-2</v>
      </c>
      <c r="V611" s="6">
        <v>0.76349999999999996</v>
      </c>
      <c r="W611" s="6">
        <v>0.62870000000000004</v>
      </c>
      <c r="X611" s="6">
        <v>1</v>
      </c>
      <c r="Y611" s="6">
        <v>6</v>
      </c>
      <c r="Z611" s="6">
        <v>3</v>
      </c>
      <c r="AA611" s="6">
        <v>213</v>
      </c>
      <c r="AB611" s="6">
        <v>1.11E-2</v>
      </c>
      <c r="AC611" s="6">
        <v>2.0299999999999999E-2</v>
      </c>
      <c r="AD611" s="6">
        <v>1.9E-2</v>
      </c>
      <c r="AE611" s="6">
        <v>62</v>
      </c>
      <c r="AF611" s="6">
        <v>285</v>
      </c>
      <c r="AG611" s="6">
        <v>129</v>
      </c>
      <c r="AH611" s="6">
        <v>8602</v>
      </c>
      <c r="AI611" s="6">
        <v>0.52880000000000005</v>
      </c>
      <c r="AJ611" s="6">
        <v>0.87160000000000004</v>
      </c>
      <c r="AK611" s="6">
        <v>0.76670000000000005</v>
      </c>
      <c r="AL611" s="6">
        <v>1</v>
      </c>
      <c r="AM611" s="6">
        <v>21</v>
      </c>
      <c r="AN611" s="6">
        <v>57</v>
      </c>
      <c r="AO611" s="6">
        <v>4185</v>
      </c>
      <c r="AP611" s="6">
        <v>3.9E-2</v>
      </c>
      <c r="AQ611" s="6">
        <v>0.3851</v>
      </c>
      <c r="AR611" s="6">
        <v>0.373</v>
      </c>
      <c r="AT611" s="6">
        <f t="shared" si="39"/>
        <v>0</v>
      </c>
      <c r="AU611" s="6" t="str">
        <f t="shared" si="40"/>
        <v/>
      </c>
      <c r="AV611" s="6">
        <f t="shared" si="41"/>
        <v>141.06</v>
      </c>
      <c r="AW611" s="7">
        <f t="shared" si="42"/>
        <v>35.5</v>
      </c>
      <c r="AX611" s="6">
        <f t="shared" si="43"/>
        <v>30.182456140350876</v>
      </c>
      <c r="AY611" s="6">
        <f t="shared" si="44"/>
        <v>199.28571428571428</v>
      </c>
      <c r="BA611" s="6">
        <f>VLOOKUP(A611, ALL_AP_DATA!$A$2:$F$3600, 6, FALSE)</f>
        <v>539</v>
      </c>
      <c r="BB611" s="6" t="e">
        <f t="shared" ca="1" si="46"/>
        <v>#NAME?</v>
      </c>
      <c r="BC611" s="6">
        <f>VLOOKUP(A611,projmetadata!$A$2:$D$2036, 4, FALSE)</f>
        <v>63572</v>
      </c>
      <c r="BE611" s="9" t="e">
        <f t="shared" ca="1" si="47"/>
        <v>#NAME?</v>
      </c>
      <c r="BF611" s="6" t="e">
        <f t="shared" ca="1" si="48"/>
        <v>#NAME?</v>
      </c>
      <c r="BG611" s="6">
        <f t="shared" si="49"/>
        <v>0.17647706537469326</v>
      </c>
      <c r="BH611" s="6">
        <f>VLOOKUP(A611, ALL_AP_DATA!$A$2:$D$3600, 3, FALSE)</f>
        <v>313</v>
      </c>
      <c r="BI611" s="6">
        <f>VLOOKUP(A611, ALL_AP_DATA!$A$2:$E$3600, 5, FALSE)</f>
        <v>11219</v>
      </c>
      <c r="BJ611" s="6">
        <f t="shared" si="45"/>
        <v>20.814471243042671</v>
      </c>
      <c r="BK611" s="6">
        <f t="shared" si="50"/>
        <v>0.58070500927643787</v>
      </c>
    </row>
    <row r="612" spans="1:63" ht="15.75" customHeight="1" x14ac:dyDescent="0.25">
      <c r="A612" s="6" t="s">
        <v>1173</v>
      </c>
      <c r="B612" s="6" t="s">
        <v>64</v>
      </c>
      <c r="C612" s="6">
        <v>11</v>
      </c>
      <c r="D612" s="6">
        <v>232</v>
      </c>
      <c r="E612" s="6">
        <v>307</v>
      </c>
      <c r="F612" s="6">
        <v>16468</v>
      </c>
      <c r="G612" s="6">
        <v>0.11260000000000001</v>
      </c>
      <c r="H612" s="6">
        <v>0.73099999999999998</v>
      </c>
      <c r="I612" s="6">
        <v>0.42659999999999998</v>
      </c>
      <c r="J612" s="6">
        <v>4</v>
      </c>
      <c r="K612" s="6">
        <v>39</v>
      </c>
      <c r="L612" s="6">
        <v>111</v>
      </c>
      <c r="M612" s="6">
        <v>4854</v>
      </c>
      <c r="N612" s="6">
        <v>1.89E-2</v>
      </c>
      <c r="O612" s="6">
        <v>0.26429999999999998</v>
      </c>
      <c r="P612" s="6">
        <v>0.12570000000000001</v>
      </c>
      <c r="Q612" s="6">
        <v>40</v>
      </c>
      <c r="R612" s="6">
        <v>187</v>
      </c>
      <c r="S612" s="6">
        <v>319</v>
      </c>
      <c r="T612" s="6">
        <v>25337</v>
      </c>
      <c r="U612" s="6">
        <v>9.0700000000000003E-2</v>
      </c>
      <c r="V612" s="6">
        <v>0.75949999999999995</v>
      </c>
      <c r="W612" s="6">
        <v>0.65639999999999998</v>
      </c>
      <c r="X612" s="6">
        <v>116</v>
      </c>
      <c r="Y612" s="6">
        <v>1207</v>
      </c>
      <c r="Z612" s="6">
        <v>388</v>
      </c>
      <c r="AA612" s="6">
        <v>34407</v>
      </c>
      <c r="AB612" s="6">
        <v>0.58560000000000001</v>
      </c>
      <c r="AC612" s="6">
        <v>0.92379999999999995</v>
      </c>
      <c r="AD612" s="6">
        <v>0.89129999999999998</v>
      </c>
      <c r="AE612" s="6">
        <v>198</v>
      </c>
      <c r="AF612" s="6">
        <v>924</v>
      </c>
      <c r="AG612" s="6">
        <v>390</v>
      </c>
      <c r="AH612" s="6">
        <v>29928</v>
      </c>
      <c r="AI612" s="6">
        <v>0.44829999999999998</v>
      </c>
      <c r="AJ612" s="6">
        <v>0.92859999999999998</v>
      </c>
      <c r="AK612" s="6">
        <v>0.77529999999999999</v>
      </c>
      <c r="AL612" s="6">
        <v>3</v>
      </c>
      <c r="AM612" s="6">
        <v>48</v>
      </c>
      <c r="AN612" s="6">
        <v>198</v>
      </c>
      <c r="AO612" s="6">
        <v>8283</v>
      </c>
      <c r="AP612" s="6">
        <v>2.3300000000000001E-2</v>
      </c>
      <c r="AQ612" s="6">
        <v>0.47139999999999999</v>
      </c>
      <c r="AR612" s="6">
        <v>0.21460000000000001</v>
      </c>
      <c r="AT612" s="6">
        <f t="shared" si="39"/>
        <v>70.982758620689651</v>
      </c>
      <c r="AU612" s="6">
        <f t="shared" si="40"/>
        <v>124.46153846153847</v>
      </c>
      <c r="AV612" s="6">
        <f t="shared" si="41"/>
        <v>135.49197860962568</v>
      </c>
      <c r="AW612" s="7">
        <f t="shared" si="42"/>
        <v>28.506213753106877</v>
      </c>
      <c r="AX612" s="6">
        <f t="shared" si="43"/>
        <v>32.38961038961039</v>
      </c>
      <c r="AY612" s="6">
        <f t="shared" si="44"/>
        <v>172.5625</v>
      </c>
      <c r="BA612" s="6">
        <f>VLOOKUP(A612, ALL_AP_DATA!$A$2:$F$3600, 6, FALSE)</f>
        <v>2061</v>
      </c>
      <c r="BB612" s="6" t="e">
        <f t="shared" ca="1" si="46"/>
        <v>#NAME?</v>
      </c>
      <c r="BC612" s="6">
        <f>VLOOKUP(A612,projmetadata!$A$2:$D$2036, 4, FALSE)</f>
        <v>217765</v>
      </c>
      <c r="BE612" s="9" t="e">
        <f t="shared" ca="1" si="47"/>
        <v>#NAME?</v>
      </c>
      <c r="BF612" s="6" t="e">
        <f t="shared" ca="1" si="48"/>
        <v>#NAME?</v>
      </c>
      <c r="BG612" s="6">
        <f t="shared" si="49"/>
        <v>0.17726448235483205</v>
      </c>
      <c r="BH612" s="6">
        <f>VLOOKUP(A612, ALL_AP_DATA!$A$2:$D$3600, 3, FALSE)</f>
        <v>1444</v>
      </c>
      <c r="BI612" s="6">
        <f>VLOOKUP(A612, ALL_AP_DATA!$A$2:$E$3600, 5, FALSE)</f>
        <v>38602</v>
      </c>
      <c r="BJ612" s="6">
        <f t="shared" si="45"/>
        <v>18.729742843279961</v>
      </c>
      <c r="BK612" s="6">
        <f t="shared" si="50"/>
        <v>0.70063076176613293</v>
      </c>
    </row>
    <row r="613" spans="1:63" ht="15.75" customHeight="1" x14ac:dyDescent="0.25">
      <c r="A613" s="6" t="s">
        <v>989</v>
      </c>
      <c r="B613" s="6" t="s">
        <v>64</v>
      </c>
      <c r="C613" s="6">
        <v>29</v>
      </c>
      <c r="D613" s="6">
        <v>184</v>
      </c>
      <c r="E613" s="6">
        <v>127</v>
      </c>
      <c r="F613" s="6">
        <v>6056</v>
      </c>
      <c r="G613" s="6">
        <v>9.7299999999999998E-2</v>
      </c>
      <c r="H613" s="6">
        <v>0.46860000000000002</v>
      </c>
      <c r="I613" s="6">
        <v>0.22320000000000001</v>
      </c>
      <c r="J613" s="6">
        <v>3</v>
      </c>
      <c r="K613" s="6">
        <v>16</v>
      </c>
      <c r="L613" s="6">
        <v>29</v>
      </c>
      <c r="M613" s="6">
        <v>1730</v>
      </c>
      <c r="N613" s="6">
        <v>8.5000000000000006E-3</v>
      </c>
      <c r="O613" s="6">
        <v>0.107</v>
      </c>
      <c r="P613" s="6">
        <v>6.3799999999999996E-2</v>
      </c>
      <c r="Q613" s="6">
        <v>36</v>
      </c>
      <c r="R613" s="6">
        <v>147</v>
      </c>
      <c r="S613" s="6">
        <v>154</v>
      </c>
      <c r="T613" s="6">
        <v>14196</v>
      </c>
      <c r="U613" s="6">
        <v>7.7700000000000005E-2</v>
      </c>
      <c r="V613" s="6">
        <v>0.56830000000000003</v>
      </c>
      <c r="W613" s="6">
        <v>0.5232</v>
      </c>
      <c r="X613" s="6">
        <v>48</v>
      </c>
      <c r="Y613" s="6">
        <v>789</v>
      </c>
      <c r="Z613" s="6">
        <v>211</v>
      </c>
      <c r="AA613" s="6">
        <v>14190</v>
      </c>
      <c r="AB613" s="6">
        <v>0.41720000000000002</v>
      </c>
      <c r="AC613" s="6">
        <v>0.77859999999999996</v>
      </c>
      <c r="AD613" s="6">
        <v>0.52300000000000002</v>
      </c>
      <c r="AE613" s="6">
        <v>176</v>
      </c>
      <c r="AF613" s="6">
        <v>933</v>
      </c>
      <c r="AG613" s="6">
        <v>209</v>
      </c>
      <c r="AH613" s="6">
        <v>16665</v>
      </c>
      <c r="AI613" s="6">
        <v>0.49340000000000001</v>
      </c>
      <c r="AJ613" s="6">
        <v>0.7712</v>
      </c>
      <c r="AK613" s="6">
        <v>0.61419999999999997</v>
      </c>
      <c r="AL613" s="6">
        <v>1</v>
      </c>
      <c r="AM613" s="6">
        <v>16</v>
      </c>
      <c r="AN613" s="6">
        <v>24</v>
      </c>
      <c r="AO613" s="6">
        <v>1597</v>
      </c>
      <c r="AP613" s="6">
        <v>8.5000000000000006E-3</v>
      </c>
      <c r="AQ613" s="6">
        <v>8.8599999999999998E-2</v>
      </c>
      <c r="AR613" s="6">
        <v>5.8900000000000001E-2</v>
      </c>
      <c r="AT613" s="6">
        <f t="shared" si="39"/>
        <v>32.913043478260867</v>
      </c>
      <c r="AU613" s="6">
        <f t="shared" si="40"/>
        <v>108.125</v>
      </c>
      <c r="AV613" s="6">
        <f t="shared" si="41"/>
        <v>96.571428571428569</v>
      </c>
      <c r="AW613" s="7">
        <f t="shared" si="42"/>
        <v>17.984790874524716</v>
      </c>
      <c r="AX613" s="6">
        <f t="shared" si="43"/>
        <v>17.861736334405144</v>
      </c>
      <c r="AY613" s="6">
        <f t="shared" si="44"/>
        <v>99.8125</v>
      </c>
      <c r="BA613" s="6">
        <f>VLOOKUP(A613, ALL_AP_DATA!$A$2:$F$3600, 6, FALSE)</f>
        <v>1891</v>
      </c>
      <c r="BB613" s="6" t="e">
        <f t="shared" ca="1" si="46"/>
        <v>#NAME?</v>
      </c>
      <c r="BC613" s="6">
        <f>VLOOKUP(A613,projmetadata!$A$2:$D$2036, 4, FALSE)</f>
        <v>152713</v>
      </c>
      <c r="BE613" s="9" t="e">
        <f t="shared" ca="1" si="47"/>
        <v>#NAME?</v>
      </c>
      <c r="BF613" s="6" t="e">
        <f t="shared" ca="1" si="48"/>
        <v>#NAME?</v>
      </c>
      <c r="BG613" s="6">
        <f t="shared" si="49"/>
        <v>0.17767969982909118</v>
      </c>
      <c r="BH613" s="6">
        <f>VLOOKUP(A613, ALL_AP_DATA!$A$2:$D$3600, 3, FALSE)</f>
        <v>1265</v>
      </c>
      <c r="BI613" s="6">
        <f>VLOOKUP(A613, ALL_AP_DATA!$A$2:$E$3600, 5, FALSE)</f>
        <v>27134</v>
      </c>
      <c r="BJ613" s="6">
        <f t="shared" si="45"/>
        <v>14.349021681649921</v>
      </c>
      <c r="BK613" s="6">
        <f t="shared" si="50"/>
        <v>0.66895822316234799</v>
      </c>
    </row>
    <row r="614" spans="1:63" ht="15.75" customHeight="1" x14ac:dyDescent="0.25">
      <c r="A614" s="6" t="s">
        <v>595</v>
      </c>
      <c r="B614" s="6" t="s">
        <v>64</v>
      </c>
      <c r="C614" s="6">
        <v>12</v>
      </c>
      <c r="D614" s="6">
        <v>138</v>
      </c>
      <c r="E614" s="6">
        <v>104</v>
      </c>
      <c r="F614" s="6">
        <v>9010</v>
      </c>
      <c r="G614" s="6">
        <v>0.23710000000000001</v>
      </c>
      <c r="H614" s="6">
        <v>0.64600000000000002</v>
      </c>
      <c r="I614" s="6">
        <v>0.315</v>
      </c>
      <c r="J614" s="6">
        <v>7</v>
      </c>
      <c r="K614" s="6">
        <v>24</v>
      </c>
      <c r="L614" s="6">
        <v>77</v>
      </c>
      <c r="M614" s="6">
        <v>7214</v>
      </c>
      <c r="N614" s="6">
        <v>4.1200000000000001E-2</v>
      </c>
      <c r="O614" s="6">
        <v>0.4783</v>
      </c>
      <c r="P614" s="6">
        <v>0.25219999999999998</v>
      </c>
      <c r="Q614" s="6">
        <v>19</v>
      </c>
      <c r="R614" s="6">
        <v>100</v>
      </c>
      <c r="S614" s="6">
        <v>116</v>
      </c>
      <c r="T614" s="6">
        <v>19861</v>
      </c>
      <c r="U614" s="6">
        <v>0.17180000000000001</v>
      </c>
      <c r="V614" s="6">
        <v>0.72050000000000003</v>
      </c>
      <c r="W614" s="6">
        <v>0.69430000000000003</v>
      </c>
      <c r="X614" s="6">
        <v>81</v>
      </c>
      <c r="Y614" s="6">
        <v>334</v>
      </c>
      <c r="Z614" s="6">
        <v>124</v>
      </c>
      <c r="AA614" s="6">
        <v>14222</v>
      </c>
      <c r="AB614" s="6">
        <v>0.57389999999999997</v>
      </c>
      <c r="AC614" s="6">
        <v>0.7702</v>
      </c>
      <c r="AD614" s="6">
        <v>0.49719999999999998</v>
      </c>
      <c r="AE614" s="6">
        <v>192</v>
      </c>
      <c r="AF614" s="6">
        <v>510</v>
      </c>
      <c r="AG614" s="6">
        <v>155</v>
      </c>
      <c r="AH614" s="6">
        <v>26470</v>
      </c>
      <c r="AI614" s="6">
        <v>0.87629999999999997</v>
      </c>
      <c r="AJ614" s="6">
        <v>0.9627</v>
      </c>
      <c r="AK614" s="6">
        <v>0.92530000000000001</v>
      </c>
      <c r="AL614" s="6">
        <v>2</v>
      </c>
      <c r="AM614" s="6">
        <v>30</v>
      </c>
      <c r="AN614" s="6">
        <v>93</v>
      </c>
      <c r="AO614" s="6">
        <v>8307</v>
      </c>
      <c r="AP614" s="6">
        <v>5.1499999999999997E-2</v>
      </c>
      <c r="AQ614" s="6">
        <v>0.5776</v>
      </c>
      <c r="AR614" s="6">
        <v>0.29039999999999999</v>
      </c>
      <c r="AT614" s="6">
        <f t="shared" si="39"/>
        <v>65.289855072463766</v>
      </c>
      <c r="AU614" s="6">
        <f t="shared" si="40"/>
        <v>300.58333333333331</v>
      </c>
      <c r="AV614" s="6">
        <f t="shared" si="41"/>
        <v>198.61</v>
      </c>
      <c r="AW614" s="7">
        <f t="shared" si="42"/>
        <v>42.580838323353291</v>
      </c>
      <c r="AX614" s="6">
        <f t="shared" si="43"/>
        <v>51.901960784313722</v>
      </c>
      <c r="AY614" s="6">
        <f t="shared" si="44"/>
        <v>276.89999999999998</v>
      </c>
      <c r="BA614" s="6">
        <f>VLOOKUP(A614, ALL_AP_DATA!$A$2:$F$3600, 6, FALSE)</f>
        <v>582</v>
      </c>
      <c r="BB614" s="6" t="e">
        <f t="shared" ca="1" si="46"/>
        <v>#NAME?</v>
      </c>
      <c r="BC614" s="6">
        <f>VLOOKUP(A614,projmetadata!$A$2:$D$2036, 4, FALSE)</f>
        <v>160473</v>
      </c>
      <c r="BE614" s="9" t="e">
        <f t="shared" ca="1" si="47"/>
        <v>#NAME?</v>
      </c>
      <c r="BF614" s="6" t="e">
        <f t="shared" ca="1" si="48"/>
        <v>#NAME?</v>
      </c>
      <c r="BG614" s="6">
        <f t="shared" si="49"/>
        <v>0.17826674892349492</v>
      </c>
      <c r="BH614" s="6">
        <f>VLOOKUP(A614, ALL_AP_DATA!$A$2:$D$3600, 3, FALSE)</f>
        <v>538</v>
      </c>
      <c r="BI614" s="6">
        <f>VLOOKUP(A614, ALL_AP_DATA!$A$2:$E$3600, 5, FALSE)</f>
        <v>28607</v>
      </c>
      <c r="BJ614" s="6">
        <f t="shared" si="45"/>
        <v>49.15292096219931</v>
      </c>
      <c r="BK614" s="6">
        <f t="shared" si="50"/>
        <v>0.92439862542955331</v>
      </c>
    </row>
    <row r="615" spans="1:63" ht="15.75" customHeight="1" x14ac:dyDescent="0.25">
      <c r="A615" s="6" t="s">
        <v>495</v>
      </c>
      <c r="B615" s="6" t="s">
        <v>64</v>
      </c>
      <c r="C615" s="6">
        <v>1</v>
      </c>
      <c r="D615" s="6">
        <v>5</v>
      </c>
      <c r="E615" s="6">
        <v>1</v>
      </c>
      <c r="F615" s="6">
        <v>143</v>
      </c>
      <c r="G615" s="6">
        <v>2.9600000000000001E-2</v>
      </c>
      <c r="H615" s="6">
        <v>5.8799999999999998E-2</v>
      </c>
      <c r="I615" s="6">
        <v>8.2199999999999995E-2</v>
      </c>
      <c r="Q615" s="6">
        <v>1</v>
      </c>
      <c r="R615" s="6">
        <v>3</v>
      </c>
      <c r="S615" s="6">
        <v>9</v>
      </c>
      <c r="T615" s="6">
        <v>44</v>
      </c>
      <c r="U615" s="6">
        <v>1.78E-2</v>
      </c>
      <c r="V615" s="6">
        <v>0.52939999999999998</v>
      </c>
      <c r="W615" s="6">
        <v>2.53E-2</v>
      </c>
      <c r="X615" s="6">
        <v>8</v>
      </c>
      <c r="Y615" s="6">
        <v>46</v>
      </c>
      <c r="Z615" s="6">
        <v>14</v>
      </c>
      <c r="AA615" s="6">
        <v>421</v>
      </c>
      <c r="AB615" s="6">
        <v>0.2722</v>
      </c>
      <c r="AC615" s="6">
        <v>0.82350000000000001</v>
      </c>
      <c r="AD615" s="6">
        <v>0.24199999999999999</v>
      </c>
      <c r="AE615" s="6">
        <v>8</v>
      </c>
      <c r="AF615" s="6">
        <v>33</v>
      </c>
      <c r="AG615" s="6">
        <v>9</v>
      </c>
      <c r="AH615" s="6">
        <v>497</v>
      </c>
      <c r="AI615" s="6">
        <v>0.1953</v>
      </c>
      <c r="AJ615" s="6">
        <v>0.52939999999999998</v>
      </c>
      <c r="AK615" s="6">
        <v>0.28560000000000002</v>
      </c>
      <c r="AT615" s="6">
        <f t="shared" si="39"/>
        <v>28.6</v>
      </c>
      <c r="AU615" s="6" t="str">
        <f t="shared" si="40"/>
        <v/>
      </c>
      <c r="AV615" s="6">
        <f t="shared" si="41"/>
        <v>14.666666666666666</v>
      </c>
      <c r="AW615" s="7">
        <f t="shared" si="42"/>
        <v>9.1521739130434785</v>
      </c>
      <c r="AX615" s="6">
        <f t="shared" si="43"/>
        <v>15.060606060606061</v>
      </c>
      <c r="AY615" s="6" t="str">
        <f t="shared" si="44"/>
        <v/>
      </c>
      <c r="BA615" s="6">
        <f>VLOOKUP(A615, ALL_AP_DATA!$A$2:$F$3600, 6, FALSE)</f>
        <v>169</v>
      </c>
      <c r="BB615" s="6" t="e">
        <f t="shared" ca="1" si="46"/>
        <v>#NAME?</v>
      </c>
      <c r="BC615" s="6">
        <f>VLOOKUP(A615,projmetadata!$A$2:$D$2036, 4, FALSE)</f>
        <v>9755</v>
      </c>
      <c r="BE615" s="9" t="e">
        <f t="shared" ca="1" si="47"/>
        <v>#NAME?</v>
      </c>
      <c r="BF615" s="6" t="e">
        <f t="shared" ca="1" si="48"/>
        <v>#NAME?</v>
      </c>
      <c r="BG615" s="6">
        <f t="shared" si="49"/>
        <v>0.17837006663249616</v>
      </c>
      <c r="BH615" s="6">
        <f>VLOOKUP(A615, ALL_AP_DATA!$A$2:$D$3600, 3, FALSE)</f>
        <v>68</v>
      </c>
      <c r="BI615" s="6">
        <f>VLOOKUP(A615, ALL_AP_DATA!$A$2:$E$3600, 5, FALSE)</f>
        <v>1740</v>
      </c>
      <c r="BJ615" s="6">
        <f t="shared" si="45"/>
        <v>10.295857988165681</v>
      </c>
      <c r="BK615" s="6">
        <f t="shared" si="50"/>
        <v>0.40236686390532544</v>
      </c>
    </row>
    <row r="616" spans="1:63" ht="15.75" customHeight="1" x14ac:dyDescent="0.25">
      <c r="A616" s="6" t="s">
        <v>1390</v>
      </c>
      <c r="B616" s="6" t="s">
        <v>64</v>
      </c>
      <c r="C616" s="6">
        <v>6</v>
      </c>
      <c r="D616" s="6">
        <v>12</v>
      </c>
      <c r="E616" s="6">
        <v>2</v>
      </c>
      <c r="F616" s="6">
        <v>56</v>
      </c>
      <c r="G616" s="6">
        <v>5.8799999999999998E-2</v>
      </c>
      <c r="H616" s="6">
        <v>6.6699999999999995E-2</v>
      </c>
      <c r="I616" s="6">
        <v>2.1299999999999999E-2</v>
      </c>
      <c r="Q616" s="6">
        <v>4</v>
      </c>
      <c r="R616" s="6">
        <v>14</v>
      </c>
      <c r="S616" s="6">
        <v>20</v>
      </c>
      <c r="T616" s="6">
        <v>1752</v>
      </c>
      <c r="U616" s="6">
        <v>6.8599999999999994E-2</v>
      </c>
      <c r="V616" s="6">
        <v>0.66669999999999996</v>
      </c>
      <c r="W616" s="6">
        <v>0.66620000000000001</v>
      </c>
      <c r="X616" s="6">
        <v>10</v>
      </c>
      <c r="Y616" s="6">
        <v>86</v>
      </c>
      <c r="Z616" s="6">
        <v>23</v>
      </c>
      <c r="AA616" s="6">
        <v>1707</v>
      </c>
      <c r="AB616" s="6">
        <v>0.42159999999999997</v>
      </c>
      <c r="AC616" s="6">
        <v>0.76670000000000005</v>
      </c>
      <c r="AD616" s="6">
        <v>0.64900000000000002</v>
      </c>
      <c r="AE616" s="6">
        <v>8</v>
      </c>
      <c r="AF616" s="6">
        <v>32</v>
      </c>
      <c r="AG616" s="6">
        <v>18</v>
      </c>
      <c r="AH616" s="6">
        <v>1508</v>
      </c>
      <c r="AI616" s="6">
        <v>0.15690000000000001</v>
      </c>
      <c r="AJ616" s="6">
        <v>0.6</v>
      </c>
      <c r="AK616" s="6">
        <v>0.57340000000000002</v>
      </c>
      <c r="AT616" s="6">
        <f t="shared" si="39"/>
        <v>4.666666666666667</v>
      </c>
      <c r="AU616" s="6" t="str">
        <f t="shared" si="40"/>
        <v/>
      </c>
      <c r="AV616" s="6">
        <f t="shared" si="41"/>
        <v>125.14285714285714</v>
      </c>
      <c r="AW616" s="7">
        <f t="shared" si="42"/>
        <v>19.848837209302324</v>
      </c>
      <c r="AX616" s="6">
        <f t="shared" si="43"/>
        <v>47.125</v>
      </c>
      <c r="AY616" s="6" t="str">
        <f t="shared" si="44"/>
        <v/>
      </c>
      <c r="BA616" s="6">
        <f>VLOOKUP(A616, ALL_AP_DATA!$A$2:$F$3600, 6, FALSE)</f>
        <v>204</v>
      </c>
      <c r="BB616" s="6" t="e">
        <f t="shared" ca="1" si="46"/>
        <v>#NAME?</v>
      </c>
      <c r="BC616" s="6">
        <f>VLOOKUP(A616,projmetadata!$A$2:$D$2036, 4, FALSE)</f>
        <v>14724</v>
      </c>
      <c r="BE616" s="9" t="e">
        <f t="shared" ca="1" si="47"/>
        <v>#NAME?</v>
      </c>
      <c r="BF616" s="6" t="e">
        <f t="shared" ca="1" si="48"/>
        <v>#NAME?</v>
      </c>
      <c r="BG616" s="6">
        <f t="shared" si="49"/>
        <v>0.17861994023363217</v>
      </c>
      <c r="BH616" s="6">
        <f>VLOOKUP(A616, ALL_AP_DATA!$A$2:$D$3600, 3, FALSE)</f>
        <v>119</v>
      </c>
      <c r="BI616" s="6">
        <f>VLOOKUP(A616, ALL_AP_DATA!$A$2:$E$3600, 5, FALSE)</f>
        <v>2630</v>
      </c>
      <c r="BJ616" s="6">
        <f t="shared" si="45"/>
        <v>12.892156862745098</v>
      </c>
      <c r="BK616" s="6">
        <f t="shared" si="50"/>
        <v>0.58333333333333337</v>
      </c>
    </row>
    <row r="617" spans="1:63" ht="15.75" customHeight="1" x14ac:dyDescent="0.25">
      <c r="A617" s="6" t="s">
        <v>661</v>
      </c>
      <c r="B617" s="6" t="s">
        <v>64</v>
      </c>
      <c r="C617" s="6">
        <v>1</v>
      </c>
      <c r="D617" s="6">
        <v>4</v>
      </c>
      <c r="E617" s="6">
        <v>0</v>
      </c>
      <c r="F617" s="6">
        <v>0</v>
      </c>
      <c r="G617" s="6">
        <v>3.9600000000000003E-2</v>
      </c>
      <c r="H617" s="6">
        <v>0</v>
      </c>
      <c r="I617" s="6">
        <v>0</v>
      </c>
      <c r="Q617" s="6">
        <v>1</v>
      </c>
      <c r="R617" s="6">
        <v>11</v>
      </c>
      <c r="S617" s="6">
        <v>4</v>
      </c>
      <c r="T617" s="6">
        <v>514</v>
      </c>
      <c r="U617" s="6">
        <v>0.1089</v>
      </c>
      <c r="V617" s="6">
        <v>0.66669999999999996</v>
      </c>
      <c r="W617" s="6">
        <v>0.47549999999999998</v>
      </c>
      <c r="AE617" s="6">
        <v>5</v>
      </c>
      <c r="AF617" s="6">
        <v>27</v>
      </c>
      <c r="AG617" s="6">
        <v>2</v>
      </c>
      <c r="AH617" s="6">
        <v>24</v>
      </c>
      <c r="AI617" s="6">
        <v>0.26729999999999998</v>
      </c>
      <c r="AJ617" s="6">
        <v>0.33329999999999999</v>
      </c>
      <c r="AK617" s="6">
        <v>2.2200000000000001E-2</v>
      </c>
      <c r="AT617" s="6">
        <f t="shared" si="39"/>
        <v>0</v>
      </c>
      <c r="AU617" s="6" t="str">
        <f t="shared" si="40"/>
        <v/>
      </c>
      <c r="AV617" s="6">
        <f t="shared" si="41"/>
        <v>46.727272727272727</v>
      </c>
      <c r="AW617" s="7" t="str">
        <f t="shared" si="42"/>
        <v/>
      </c>
      <c r="AX617" s="6">
        <f t="shared" si="43"/>
        <v>0.88888888888888884</v>
      </c>
      <c r="AY617" s="6" t="str">
        <f t="shared" si="44"/>
        <v/>
      </c>
      <c r="BA617" s="6">
        <f>VLOOKUP(A617, ALL_AP_DATA!$A$2:$F$3600, 6, FALSE)</f>
        <v>101</v>
      </c>
      <c r="BB617" s="6" t="e">
        <f t="shared" ca="1" si="46"/>
        <v>#NAME?</v>
      </c>
      <c r="BC617" s="6">
        <f>VLOOKUP(A617,projmetadata!$A$2:$D$2036, 4, FALSE)</f>
        <v>6050</v>
      </c>
      <c r="BE617" s="9" t="e">
        <f t="shared" ca="1" si="47"/>
        <v>#NAME?</v>
      </c>
      <c r="BF617" s="6" t="e">
        <f t="shared" ca="1" si="48"/>
        <v>#NAME?</v>
      </c>
      <c r="BG617" s="6">
        <f t="shared" si="49"/>
        <v>0.17867768595041322</v>
      </c>
      <c r="BH617" s="6">
        <f>VLOOKUP(A617, ALL_AP_DATA!$A$2:$D$3600, 3, FALSE)</f>
        <v>36</v>
      </c>
      <c r="BI617" s="6">
        <f>VLOOKUP(A617, ALL_AP_DATA!$A$2:$E$3600, 5, FALSE)</f>
        <v>1081</v>
      </c>
      <c r="BJ617" s="6">
        <f t="shared" si="45"/>
        <v>10.702970297029703</v>
      </c>
      <c r="BK617" s="6">
        <f t="shared" si="50"/>
        <v>0.35643564356435642</v>
      </c>
    </row>
    <row r="618" spans="1:63" ht="15.75" customHeight="1" x14ac:dyDescent="0.25">
      <c r="A618" s="6" t="s">
        <v>1271</v>
      </c>
      <c r="B618" s="6" t="s">
        <v>64</v>
      </c>
      <c r="C618" s="6">
        <v>8</v>
      </c>
      <c r="D618" s="6">
        <v>53</v>
      </c>
      <c r="E618" s="6">
        <v>20</v>
      </c>
      <c r="F618" s="6">
        <v>1680</v>
      </c>
      <c r="G618" s="6">
        <v>0.1111</v>
      </c>
      <c r="H618" s="6">
        <v>0.41670000000000001</v>
      </c>
      <c r="I618" s="6">
        <v>0.2339</v>
      </c>
      <c r="Q618" s="6">
        <v>4</v>
      </c>
      <c r="R618" s="6">
        <v>17</v>
      </c>
      <c r="S618" s="6">
        <v>10</v>
      </c>
      <c r="T618" s="6">
        <v>614</v>
      </c>
      <c r="U618" s="6">
        <v>3.56E-2</v>
      </c>
      <c r="V618" s="6">
        <v>0.20830000000000001</v>
      </c>
      <c r="W618" s="6">
        <v>8.5500000000000007E-2</v>
      </c>
      <c r="X618" s="6">
        <v>6</v>
      </c>
      <c r="Y618" s="6">
        <v>83</v>
      </c>
      <c r="Z618" s="6">
        <v>34</v>
      </c>
      <c r="AA618" s="6">
        <v>2061</v>
      </c>
      <c r="AB618" s="6">
        <v>0.17399999999999999</v>
      </c>
      <c r="AC618" s="6">
        <v>0.70830000000000004</v>
      </c>
      <c r="AD618" s="6">
        <v>0.28689999999999999</v>
      </c>
      <c r="AE618" s="6">
        <v>27</v>
      </c>
      <c r="AF618" s="6">
        <v>162</v>
      </c>
      <c r="AG618" s="6">
        <v>28</v>
      </c>
      <c r="AH618" s="6">
        <v>3143</v>
      </c>
      <c r="AI618" s="6">
        <v>0.33960000000000001</v>
      </c>
      <c r="AJ618" s="6">
        <v>0.58330000000000004</v>
      </c>
      <c r="AK618" s="6">
        <v>0.4375</v>
      </c>
      <c r="AT618" s="6">
        <f t="shared" si="39"/>
        <v>31.69811320754717</v>
      </c>
      <c r="AU618" s="6" t="str">
        <f t="shared" si="40"/>
        <v/>
      </c>
      <c r="AV618" s="6">
        <f t="shared" si="41"/>
        <v>36.117647058823529</v>
      </c>
      <c r="AW618" s="7">
        <f t="shared" si="42"/>
        <v>24.831325301204821</v>
      </c>
      <c r="AX618" s="6">
        <f t="shared" si="43"/>
        <v>19.401234567901234</v>
      </c>
      <c r="AY618" s="6" t="str">
        <f t="shared" si="44"/>
        <v/>
      </c>
      <c r="BA618" s="6">
        <f>VLOOKUP(A618, ALL_AP_DATA!$A$2:$F$3600, 6, FALSE)</f>
        <v>477</v>
      </c>
      <c r="BB618" s="6" t="e">
        <f t="shared" ca="1" si="46"/>
        <v>#NAME?</v>
      </c>
      <c r="BC618" s="6">
        <f>VLOOKUP(A618,projmetadata!$A$2:$D$2036, 4, FALSE)</f>
        <v>40163</v>
      </c>
      <c r="BE618" s="9" t="e">
        <f t="shared" ca="1" si="47"/>
        <v>#NAME?</v>
      </c>
      <c r="BF618" s="6" t="e">
        <f t="shared" ca="1" si="48"/>
        <v>#NAME?</v>
      </c>
      <c r="BG618" s="6">
        <f t="shared" si="49"/>
        <v>0.17887110026641437</v>
      </c>
      <c r="BH618" s="6">
        <f>VLOOKUP(A618, ALL_AP_DATA!$A$2:$D$3600, 3, FALSE)</f>
        <v>211</v>
      </c>
      <c r="BI618" s="6">
        <f>VLOOKUP(A618, ALL_AP_DATA!$A$2:$E$3600, 5, FALSE)</f>
        <v>7184</v>
      </c>
      <c r="BJ618" s="6">
        <f t="shared" si="45"/>
        <v>15.060796645702306</v>
      </c>
      <c r="BK618" s="6">
        <f t="shared" si="50"/>
        <v>0.44234800838574423</v>
      </c>
    </row>
    <row r="619" spans="1:63" ht="15.75" customHeight="1" x14ac:dyDescent="0.25">
      <c r="A619" s="6" t="s">
        <v>1295</v>
      </c>
      <c r="B619" s="6" t="s">
        <v>64</v>
      </c>
      <c r="C619" s="6">
        <v>1</v>
      </c>
      <c r="D619" s="6">
        <v>2</v>
      </c>
      <c r="E619" s="6">
        <v>2</v>
      </c>
      <c r="F619" s="6">
        <v>12</v>
      </c>
      <c r="G619" s="6">
        <v>1.11E-2</v>
      </c>
      <c r="H619" s="6">
        <v>3.3300000000000003E-2</v>
      </c>
      <c r="I619" s="6">
        <v>4.5999999999999999E-3</v>
      </c>
      <c r="Q619" s="6">
        <v>9</v>
      </c>
      <c r="R619" s="6">
        <v>26</v>
      </c>
      <c r="S619" s="6">
        <v>47</v>
      </c>
      <c r="T619" s="6">
        <v>1767</v>
      </c>
      <c r="U619" s="6">
        <v>0.1444</v>
      </c>
      <c r="V619" s="6">
        <v>0.7833</v>
      </c>
      <c r="W619" s="6">
        <v>0.67010000000000003</v>
      </c>
      <c r="X619" s="6">
        <v>3</v>
      </c>
      <c r="Y619" s="6">
        <v>24</v>
      </c>
      <c r="Z619" s="6">
        <v>33</v>
      </c>
      <c r="AA619" s="6">
        <v>518</v>
      </c>
      <c r="AB619" s="6">
        <v>0.1333</v>
      </c>
      <c r="AC619" s="6">
        <v>0.55000000000000004</v>
      </c>
      <c r="AD619" s="6">
        <v>0.19639999999999999</v>
      </c>
      <c r="AE619" s="6">
        <v>4</v>
      </c>
      <c r="AF619" s="6">
        <v>12</v>
      </c>
      <c r="AG619" s="6">
        <v>14</v>
      </c>
      <c r="AH619" s="6">
        <v>217</v>
      </c>
      <c r="AI619" s="6">
        <v>6.6699999999999995E-2</v>
      </c>
      <c r="AJ619" s="6">
        <v>0.23330000000000001</v>
      </c>
      <c r="AK619" s="6">
        <v>8.2299999999999998E-2</v>
      </c>
      <c r="AT619" s="6">
        <f t="shared" si="39"/>
        <v>6</v>
      </c>
      <c r="AU619" s="6" t="str">
        <f t="shared" si="40"/>
        <v/>
      </c>
      <c r="AV619" s="6">
        <f t="shared" si="41"/>
        <v>67.961538461538467</v>
      </c>
      <c r="AW619" s="7">
        <f t="shared" si="42"/>
        <v>21.583333333333332</v>
      </c>
      <c r="AX619" s="6">
        <f t="shared" si="43"/>
        <v>18.083333333333332</v>
      </c>
      <c r="AY619" s="6" t="str">
        <f t="shared" si="44"/>
        <v/>
      </c>
      <c r="BA619" s="6">
        <f>VLOOKUP(A619, ALL_AP_DATA!$A$2:$F$3600, 6, FALSE)</f>
        <v>180</v>
      </c>
      <c r="BB619" s="6" t="e">
        <f t="shared" ca="1" si="46"/>
        <v>#NAME?</v>
      </c>
      <c r="BC619" s="6">
        <f>VLOOKUP(A619,projmetadata!$A$2:$D$2036, 4, FALSE)</f>
        <v>14546</v>
      </c>
      <c r="BE619" s="9" t="e">
        <f t="shared" ca="1" si="47"/>
        <v>#NAME?</v>
      </c>
      <c r="BF619" s="6" t="e">
        <f t="shared" ca="1" si="48"/>
        <v>#NAME?</v>
      </c>
      <c r="BG619" s="6">
        <f t="shared" si="49"/>
        <v>0.18128695173930978</v>
      </c>
      <c r="BH619" s="6">
        <f>VLOOKUP(A619, ALL_AP_DATA!$A$2:$D$3600, 3, FALSE)</f>
        <v>54</v>
      </c>
      <c r="BI619" s="6">
        <f>VLOOKUP(A619, ALL_AP_DATA!$A$2:$E$3600, 5, FALSE)</f>
        <v>2637</v>
      </c>
      <c r="BJ619" s="6">
        <f t="shared" si="45"/>
        <v>14.65</v>
      </c>
      <c r="BK619" s="6">
        <f t="shared" si="50"/>
        <v>0.3</v>
      </c>
    </row>
    <row r="620" spans="1:63" ht="15.75" customHeight="1" x14ac:dyDescent="0.25">
      <c r="A620" s="6" t="s">
        <v>173</v>
      </c>
      <c r="B620" s="6" t="s">
        <v>64</v>
      </c>
      <c r="C620" s="6">
        <v>2</v>
      </c>
      <c r="D620" s="6">
        <v>34</v>
      </c>
      <c r="E620" s="6">
        <v>13</v>
      </c>
      <c r="F620" s="6">
        <v>299</v>
      </c>
      <c r="G620" s="6">
        <v>9.7699999999999995E-2</v>
      </c>
      <c r="H620" s="6">
        <v>0.20630000000000001</v>
      </c>
      <c r="I620" s="6">
        <v>7.6100000000000001E-2</v>
      </c>
      <c r="Q620" s="6">
        <v>5</v>
      </c>
      <c r="R620" s="6">
        <v>12</v>
      </c>
      <c r="S620" s="6">
        <v>32</v>
      </c>
      <c r="T620" s="6">
        <v>1507</v>
      </c>
      <c r="U620" s="6">
        <v>3.4500000000000003E-2</v>
      </c>
      <c r="V620" s="6">
        <v>0.50790000000000002</v>
      </c>
      <c r="W620" s="6">
        <v>0.38340000000000002</v>
      </c>
      <c r="X620" s="6">
        <v>4</v>
      </c>
      <c r="Y620" s="6">
        <v>39</v>
      </c>
      <c r="Z620" s="6">
        <v>32</v>
      </c>
      <c r="AA620" s="6">
        <v>588</v>
      </c>
      <c r="AB620" s="6">
        <v>0.11210000000000001</v>
      </c>
      <c r="AC620" s="6">
        <v>0.50790000000000002</v>
      </c>
      <c r="AD620" s="6">
        <v>0.14960000000000001</v>
      </c>
      <c r="AE620" s="6">
        <v>21</v>
      </c>
      <c r="AF620" s="6">
        <v>237</v>
      </c>
      <c r="AG620" s="6">
        <v>60</v>
      </c>
      <c r="AH620" s="6">
        <v>3494</v>
      </c>
      <c r="AI620" s="6">
        <v>0.68100000000000005</v>
      </c>
      <c r="AJ620" s="6">
        <v>0.95240000000000002</v>
      </c>
      <c r="AK620" s="6">
        <v>0.88880000000000003</v>
      </c>
      <c r="AT620" s="6">
        <f t="shared" si="39"/>
        <v>8.7941176470588243</v>
      </c>
      <c r="AU620" s="6" t="str">
        <f t="shared" si="40"/>
        <v/>
      </c>
      <c r="AV620" s="6">
        <f t="shared" si="41"/>
        <v>125.58333333333333</v>
      </c>
      <c r="AW620" s="7">
        <f t="shared" si="42"/>
        <v>15.076923076923077</v>
      </c>
      <c r="AX620" s="6">
        <f t="shared" si="43"/>
        <v>14.742616033755274</v>
      </c>
      <c r="AY620" s="6" t="str">
        <f t="shared" si="44"/>
        <v/>
      </c>
      <c r="BA620" s="6">
        <f>VLOOKUP(A620, ALL_AP_DATA!$A$2:$F$3600, 6, FALSE)</f>
        <v>348</v>
      </c>
      <c r="BB620" s="6" t="e">
        <f t="shared" ca="1" si="46"/>
        <v>#NAME?</v>
      </c>
      <c r="BC620" s="6">
        <f>VLOOKUP(A620,projmetadata!$A$2:$D$2036, 4, FALSE)</f>
        <v>21810</v>
      </c>
      <c r="BE620" s="9" t="e">
        <f t="shared" ca="1" si="47"/>
        <v>#NAME?</v>
      </c>
      <c r="BF620" s="6" t="e">
        <f t="shared" ca="1" si="48"/>
        <v>#NAME?</v>
      </c>
      <c r="BG620" s="6">
        <f t="shared" si="49"/>
        <v>0.18023842274186153</v>
      </c>
      <c r="BH620" s="6">
        <f>VLOOKUP(A620, ALL_AP_DATA!$A$2:$D$3600, 3, FALSE)</f>
        <v>249</v>
      </c>
      <c r="BI620" s="6">
        <f>VLOOKUP(A620, ALL_AP_DATA!$A$2:$E$3600, 5, FALSE)</f>
        <v>3931</v>
      </c>
      <c r="BJ620" s="6">
        <f t="shared" si="45"/>
        <v>11.295977011494253</v>
      </c>
      <c r="BK620" s="6">
        <f t="shared" si="50"/>
        <v>0.71551724137931039</v>
      </c>
    </row>
    <row r="621" spans="1:63" ht="15.75" customHeight="1" x14ac:dyDescent="0.25">
      <c r="A621" s="6" t="s">
        <v>522</v>
      </c>
      <c r="B621" s="6" t="s">
        <v>64</v>
      </c>
      <c r="C621" s="6">
        <v>12</v>
      </c>
      <c r="D621" s="6">
        <v>362</v>
      </c>
      <c r="E621" s="6">
        <v>189</v>
      </c>
      <c r="F621" s="6">
        <v>14405</v>
      </c>
      <c r="G621" s="6">
        <v>0.52010000000000001</v>
      </c>
      <c r="H621" s="6">
        <v>0.89149999999999996</v>
      </c>
      <c r="I621" s="6">
        <v>0.6855</v>
      </c>
      <c r="J621" s="6">
        <v>2</v>
      </c>
      <c r="K621" s="6">
        <v>34</v>
      </c>
      <c r="L621" s="6">
        <v>113</v>
      </c>
      <c r="M621" s="6">
        <v>3989</v>
      </c>
      <c r="N621" s="6">
        <v>4.8899999999999999E-2</v>
      </c>
      <c r="O621" s="6">
        <v>0.53300000000000003</v>
      </c>
      <c r="P621" s="6">
        <v>0.1898</v>
      </c>
      <c r="Q621" s="6">
        <v>19</v>
      </c>
      <c r="R621" s="6">
        <v>103</v>
      </c>
      <c r="S621" s="6">
        <v>182</v>
      </c>
      <c r="T621" s="6">
        <v>18244</v>
      </c>
      <c r="U621" s="6">
        <v>0.14799999999999999</v>
      </c>
      <c r="V621" s="6">
        <v>0.85850000000000004</v>
      </c>
      <c r="W621" s="6">
        <v>0.86819999999999997</v>
      </c>
      <c r="X621" s="6">
        <v>47</v>
      </c>
      <c r="Y621" s="6">
        <v>576</v>
      </c>
      <c r="Z621" s="6">
        <v>211</v>
      </c>
      <c r="AA621" s="6">
        <v>20910</v>
      </c>
      <c r="AB621" s="6">
        <v>0.8276</v>
      </c>
      <c r="AC621" s="6">
        <v>0.99529999999999996</v>
      </c>
      <c r="AD621" s="6">
        <v>0.99509999999999998</v>
      </c>
      <c r="AE621" s="6">
        <v>94</v>
      </c>
      <c r="AF621" s="6">
        <v>443</v>
      </c>
      <c r="AG621" s="6">
        <v>199</v>
      </c>
      <c r="AH621" s="6">
        <v>19153</v>
      </c>
      <c r="AI621" s="6">
        <v>0.63649999999999995</v>
      </c>
      <c r="AJ621" s="6">
        <v>0.93869999999999998</v>
      </c>
      <c r="AK621" s="6">
        <v>0.91149999999999998</v>
      </c>
      <c r="AL621" s="6">
        <v>4</v>
      </c>
      <c r="AM621" s="6">
        <v>61</v>
      </c>
      <c r="AN621" s="6">
        <v>123</v>
      </c>
      <c r="AO621" s="6">
        <v>9838</v>
      </c>
      <c r="AP621" s="6">
        <v>8.7599999999999997E-2</v>
      </c>
      <c r="AQ621" s="6">
        <v>0.58020000000000005</v>
      </c>
      <c r="AR621" s="6">
        <v>0.46820000000000001</v>
      </c>
      <c r="AT621" s="6">
        <f t="shared" si="39"/>
        <v>39.792817679558013</v>
      </c>
      <c r="AU621" s="6">
        <f t="shared" si="40"/>
        <v>117.32352941176471</v>
      </c>
      <c r="AV621" s="6">
        <f t="shared" si="41"/>
        <v>177.126213592233</v>
      </c>
      <c r="AW621" s="7">
        <f t="shared" si="42"/>
        <v>36.302083333333336</v>
      </c>
      <c r="AX621" s="6">
        <f t="shared" si="43"/>
        <v>43.234762979683971</v>
      </c>
      <c r="AY621" s="6">
        <f t="shared" si="44"/>
        <v>161.27868852459017</v>
      </c>
      <c r="BA621" s="6">
        <f>VLOOKUP(A621, ALL_AP_DATA!$A$2:$F$3600, 6, FALSE)</f>
        <v>696</v>
      </c>
      <c r="BB621" s="6" t="e">
        <f t="shared" ca="1" si="46"/>
        <v>#NAME?</v>
      </c>
      <c r="BC621" s="6">
        <f>VLOOKUP(A621,projmetadata!$A$2:$D$2036, 4, FALSE)</f>
        <v>115798</v>
      </c>
      <c r="BE621" s="9" t="e">
        <f t="shared" ca="1" si="47"/>
        <v>#NAME?</v>
      </c>
      <c r="BF621" s="6" t="e">
        <f t="shared" ca="1" si="48"/>
        <v>#NAME?</v>
      </c>
      <c r="BG621" s="6">
        <f t="shared" si="49"/>
        <v>0.18146254684882296</v>
      </c>
      <c r="BH621" s="6">
        <f>VLOOKUP(A621, ALL_AP_DATA!$A$2:$D$3600, 3, FALSE)</f>
        <v>641</v>
      </c>
      <c r="BI621" s="6">
        <f>VLOOKUP(A621, ALL_AP_DATA!$A$2:$E$3600, 5, FALSE)</f>
        <v>21013</v>
      </c>
      <c r="BJ621" s="6">
        <f t="shared" si="45"/>
        <v>30.191091954022987</v>
      </c>
      <c r="BK621" s="6">
        <f t="shared" si="50"/>
        <v>0.92097701149425293</v>
      </c>
    </row>
    <row r="622" spans="1:63" ht="15.75" customHeight="1" x14ac:dyDescent="0.25">
      <c r="A622" s="6" t="s">
        <v>1391</v>
      </c>
      <c r="B622" s="6" t="s">
        <v>64</v>
      </c>
      <c r="C622" s="6">
        <v>31</v>
      </c>
      <c r="D622" s="6">
        <v>145</v>
      </c>
      <c r="E622" s="6">
        <v>104</v>
      </c>
      <c r="F622" s="6">
        <v>4833</v>
      </c>
      <c r="G622" s="6">
        <v>9.0300000000000005E-2</v>
      </c>
      <c r="H622" s="6">
        <v>0.32700000000000001</v>
      </c>
      <c r="I622" s="6">
        <v>0.16819999999999999</v>
      </c>
      <c r="J622" s="6">
        <v>1</v>
      </c>
      <c r="K622" s="6">
        <v>7</v>
      </c>
      <c r="L622" s="6">
        <v>21</v>
      </c>
      <c r="M622" s="6">
        <v>931</v>
      </c>
      <c r="N622" s="6">
        <v>4.4000000000000003E-3</v>
      </c>
      <c r="O622" s="6">
        <v>6.6000000000000003E-2</v>
      </c>
      <c r="P622" s="6">
        <v>3.2399999999999998E-2</v>
      </c>
      <c r="Q622" s="6">
        <v>34</v>
      </c>
      <c r="R622" s="6">
        <v>109</v>
      </c>
      <c r="S622" s="6">
        <v>183</v>
      </c>
      <c r="T622" s="6">
        <v>11644</v>
      </c>
      <c r="U622" s="6">
        <v>6.7900000000000002E-2</v>
      </c>
      <c r="V622" s="6">
        <v>0.57550000000000001</v>
      </c>
      <c r="W622" s="6">
        <v>0.4052</v>
      </c>
      <c r="X622" s="6">
        <v>52</v>
      </c>
      <c r="Y622" s="6">
        <v>348</v>
      </c>
      <c r="Z622" s="6">
        <v>114</v>
      </c>
      <c r="AA622" s="6">
        <v>6683</v>
      </c>
      <c r="AB622" s="6">
        <v>0.21679999999999999</v>
      </c>
      <c r="AC622" s="6">
        <v>0.35849999999999999</v>
      </c>
      <c r="AD622" s="6">
        <v>0.2326</v>
      </c>
      <c r="AE622" s="6">
        <v>92</v>
      </c>
      <c r="AF622" s="6">
        <v>645</v>
      </c>
      <c r="AG622" s="6">
        <v>200</v>
      </c>
      <c r="AH622" s="6">
        <v>13195</v>
      </c>
      <c r="AI622" s="6">
        <v>0.40189999999999998</v>
      </c>
      <c r="AJ622" s="6">
        <v>0.62890000000000001</v>
      </c>
      <c r="AK622" s="6">
        <v>0.4592</v>
      </c>
      <c r="AT622" s="6">
        <f t="shared" si="39"/>
        <v>33.331034482758618</v>
      </c>
      <c r="AU622" s="6">
        <f t="shared" si="40"/>
        <v>133</v>
      </c>
      <c r="AV622" s="6">
        <f t="shared" si="41"/>
        <v>106.8256880733945</v>
      </c>
      <c r="AW622" s="7">
        <f t="shared" si="42"/>
        <v>19.204022988505749</v>
      </c>
      <c r="AX622" s="6">
        <f t="shared" si="43"/>
        <v>20.45736434108527</v>
      </c>
      <c r="AY622" s="6" t="str">
        <f t="shared" si="44"/>
        <v/>
      </c>
      <c r="BA622" s="6">
        <f>VLOOKUP(A622, ALL_AP_DATA!$A$2:$F$3600, 6, FALSE)</f>
        <v>1605</v>
      </c>
      <c r="BB622" s="6" t="e">
        <f t="shared" ca="1" si="46"/>
        <v>#NAME?</v>
      </c>
      <c r="BC622" s="6">
        <f>VLOOKUP(A622,projmetadata!$A$2:$D$2036, 4, FALSE)</f>
        <v>156029</v>
      </c>
      <c r="BE622" s="9" t="e">
        <f t="shared" ca="1" si="47"/>
        <v>#NAME?</v>
      </c>
      <c r="BF622" s="6" t="e">
        <f t="shared" ca="1" si="48"/>
        <v>#NAME?</v>
      </c>
      <c r="BG622" s="6">
        <f t="shared" si="49"/>
        <v>0.18415166411372244</v>
      </c>
      <c r="BH622" s="6">
        <f>VLOOKUP(A622, ALL_AP_DATA!$A$2:$D$3600, 3, FALSE)</f>
        <v>898</v>
      </c>
      <c r="BI622" s="6">
        <f>VLOOKUP(A622, ALL_AP_DATA!$A$2:$E$3600, 5, FALSE)</f>
        <v>28733</v>
      </c>
      <c r="BJ622" s="6">
        <f t="shared" si="45"/>
        <v>17.902180685358257</v>
      </c>
      <c r="BK622" s="6">
        <f t="shared" si="50"/>
        <v>0.55950155763239873</v>
      </c>
    </row>
    <row r="623" spans="1:63" ht="15.75" customHeight="1" x14ac:dyDescent="0.25">
      <c r="A623" s="6" t="s">
        <v>1317</v>
      </c>
      <c r="B623" s="6" t="s">
        <v>64</v>
      </c>
      <c r="C623" s="6">
        <v>6</v>
      </c>
      <c r="D623" s="6">
        <v>16</v>
      </c>
      <c r="E623" s="6">
        <v>0</v>
      </c>
      <c r="F623" s="6">
        <v>0</v>
      </c>
      <c r="G623" s="6">
        <v>4.07E-2</v>
      </c>
      <c r="H623" s="6">
        <v>0</v>
      </c>
      <c r="I623" s="6">
        <v>0</v>
      </c>
      <c r="Q623" s="6">
        <v>4</v>
      </c>
      <c r="R623" s="6">
        <v>18</v>
      </c>
      <c r="S623" s="6">
        <v>7</v>
      </c>
      <c r="T623" s="6">
        <v>1901</v>
      </c>
      <c r="U623" s="6">
        <v>4.58E-2</v>
      </c>
      <c r="V623" s="6">
        <v>0.2414</v>
      </c>
      <c r="W623" s="6">
        <v>0.46550000000000002</v>
      </c>
      <c r="X623" s="6">
        <v>2</v>
      </c>
      <c r="Y623" s="6">
        <v>11</v>
      </c>
      <c r="Z623" s="6">
        <v>0</v>
      </c>
      <c r="AA623" s="6">
        <v>0</v>
      </c>
      <c r="AB623" s="6">
        <v>2.8000000000000001E-2</v>
      </c>
      <c r="AC623" s="6">
        <v>0</v>
      </c>
      <c r="AD623" s="6">
        <v>0</v>
      </c>
      <c r="AE623" s="6">
        <v>21</v>
      </c>
      <c r="AF623" s="6">
        <v>106</v>
      </c>
      <c r="AG623" s="6">
        <v>14</v>
      </c>
      <c r="AH623" s="6">
        <v>1181</v>
      </c>
      <c r="AI623" s="6">
        <v>0.2697</v>
      </c>
      <c r="AJ623" s="6">
        <v>0.48280000000000001</v>
      </c>
      <c r="AK623" s="6">
        <v>0.28920000000000001</v>
      </c>
      <c r="AT623" s="6">
        <f t="shared" si="39"/>
        <v>0</v>
      </c>
      <c r="AU623" s="6" t="str">
        <f t="shared" si="40"/>
        <v/>
      </c>
      <c r="AV623" s="6">
        <f t="shared" si="41"/>
        <v>105.61111111111111</v>
      </c>
      <c r="AW623" s="7">
        <f t="shared" si="42"/>
        <v>0</v>
      </c>
      <c r="AX623" s="6">
        <f t="shared" si="43"/>
        <v>11.141509433962264</v>
      </c>
      <c r="AY623" s="6" t="str">
        <f t="shared" si="44"/>
        <v/>
      </c>
      <c r="BA623" s="6">
        <f>VLOOKUP(A623, ALL_AP_DATA!$A$2:$F$3600, 6, FALSE)</f>
        <v>393</v>
      </c>
      <c r="BB623" s="6" t="e">
        <f t="shared" ca="1" si="46"/>
        <v>#NAME?</v>
      </c>
      <c r="BC623" s="6">
        <f>VLOOKUP(A623,projmetadata!$A$2:$D$2036, 4, FALSE)</f>
        <v>22083</v>
      </c>
      <c r="BE623" s="9" t="e">
        <f t="shared" ca="1" si="47"/>
        <v>#NAME?</v>
      </c>
      <c r="BF623" s="6" t="e">
        <f t="shared" ca="1" si="48"/>
        <v>#NAME?</v>
      </c>
      <c r="BG623" s="6">
        <f t="shared" si="49"/>
        <v>0.1849386405832541</v>
      </c>
      <c r="BH623" s="6">
        <f>VLOOKUP(A623, ALL_AP_DATA!$A$2:$D$3600, 3, FALSE)</f>
        <v>134</v>
      </c>
      <c r="BI623" s="6">
        <f>VLOOKUP(A623, ALL_AP_DATA!$A$2:$E$3600, 5, FALSE)</f>
        <v>4084</v>
      </c>
      <c r="BJ623" s="6">
        <f t="shared" si="45"/>
        <v>10.391857506361323</v>
      </c>
      <c r="BK623" s="6">
        <f t="shared" si="50"/>
        <v>0.34096692111959287</v>
      </c>
    </row>
    <row r="624" spans="1:63" ht="15.75" customHeight="1" x14ac:dyDescent="0.25">
      <c r="A624" s="6" t="s">
        <v>897</v>
      </c>
      <c r="B624" s="6" t="s">
        <v>64</v>
      </c>
      <c r="C624" s="6">
        <v>15</v>
      </c>
      <c r="D624" s="6">
        <v>47</v>
      </c>
      <c r="E624" s="6">
        <v>55</v>
      </c>
      <c r="F624" s="6">
        <v>1404</v>
      </c>
      <c r="G624" s="6">
        <v>4.1500000000000002E-2</v>
      </c>
      <c r="H624" s="6">
        <v>0.32540000000000002</v>
      </c>
      <c r="I624" s="6">
        <v>8.48E-2</v>
      </c>
      <c r="Q624" s="6">
        <v>24</v>
      </c>
      <c r="R624" s="6">
        <v>144</v>
      </c>
      <c r="S624" s="6">
        <v>120</v>
      </c>
      <c r="T624" s="6">
        <v>11452</v>
      </c>
      <c r="U624" s="6">
        <v>0.12720000000000001</v>
      </c>
      <c r="V624" s="6">
        <v>0.71009999999999995</v>
      </c>
      <c r="W624" s="6">
        <v>0.69140000000000001</v>
      </c>
      <c r="X624" s="6">
        <v>52</v>
      </c>
      <c r="Y624" s="6">
        <v>448</v>
      </c>
      <c r="Z624" s="6">
        <v>135</v>
      </c>
      <c r="AA624" s="6">
        <v>10721</v>
      </c>
      <c r="AB624" s="6">
        <v>0.39579999999999999</v>
      </c>
      <c r="AC624" s="6">
        <v>0.79879999999999995</v>
      </c>
      <c r="AD624" s="6">
        <v>0.6472</v>
      </c>
      <c r="AE624" s="6">
        <v>142</v>
      </c>
      <c r="AF624" s="6">
        <v>557</v>
      </c>
      <c r="AG624" s="6">
        <v>154</v>
      </c>
      <c r="AH624" s="6">
        <v>11623</v>
      </c>
      <c r="AI624" s="6">
        <v>0.49199999999999999</v>
      </c>
      <c r="AJ624" s="6">
        <v>0.91120000000000001</v>
      </c>
      <c r="AK624" s="6">
        <v>0.70169999999999999</v>
      </c>
      <c r="AL624" s="6">
        <v>2</v>
      </c>
      <c r="AM624" s="6">
        <v>43</v>
      </c>
      <c r="AN624" s="6">
        <v>60</v>
      </c>
      <c r="AO624" s="6">
        <v>5892</v>
      </c>
      <c r="AP624" s="6">
        <v>3.7999999999999999E-2</v>
      </c>
      <c r="AQ624" s="6">
        <v>0.35499999999999998</v>
      </c>
      <c r="AR624" s="6">
        <v>0.35570000000000002</v>
      </c>
      <c r="AT624" s="6">
        <f t="shared" si="39"/>
        <v>29.872340425531913</v>
      </c>
      <c r="AU624" s="6" t="str">
        <f t="shared" si="40"/>
        <v/>
      </c>
      <c r="AV624" s="6">
        <f t="shared" si="41"/>
        <v>79.527777777777771</v>
      </c>
      <c r="AW624" s="7">
        <f t="shared" si="42"/>
        <v>23.930803571428573</v>
      </c>
      <c r="AX624" s="6">
        <f t="shared" si="43"/>
        <v>20.867145421903054</v>
      </c>
      <c r="AY624" s="6">
        <f t="shared" si="44"/>
        <v>137.02325581395348</v>
      </c>
      <c r="BA624" s="6">
        <f>VLOOKUP(A624, ALL_AP_DATA!$A$2:$F$3600, 6, FALSE)</f>
        <v>1132</v>
      </c>
      <c r="BB624" s="6" t="e">
        <f t="shared" ca="1" si="46"/>
        <v>#NAME?</v>
      </c>
      <c r="BC624" s="6">
        <f>VLOOKUP(A624,projmetadata!$A$2:$D$2036, 4, FALSE)</f>
        <v>89303</v>
      </c>
      <c r="BE624" s="9" t="e">
        <f t="shared" ca="1" si="47"/>
        <v>#NAME?</v>
      </c>
      <c r="BF624" s="6" t="e">
        <f t="shared" ca="1" si="48"/>
        <v>#NAME?</v>
      </c>
      <c r="BG624" s="6">
        <f t="shared" si="49"/>
        <v>0.18548089089952186</v>
      </c>
      <c r="BH624" s="6">
        <f>VLOOKUP(A624, ALL_AP_DATA!$A$2:$D$3600, 3, FALSE)</f>
        <v>783</v>
      </c>
      <c r="BI624" s="6">
        <f>VLOOKUP(A624, ALL_AP_DATA!$A$2:$E$3600, 5, FALSE)</f>
        <v>16564</v>
      </c>
      <c r="BJ624" s="6">
        <f t="shared" si="45"/>
        <v>14.632508833922261</v>
      </c>
      <c r="BK624" s="6">
        <f t="shared" si="50"/>
        <v>0.69169611307420498</v>
      </c>
    </row>
    <row r="625" spans="1:63" ht="15.75" customHeight="1" x14ac:dyDescent="0.25">
      <c r="A625" s="6" t="s">
        <v>898</v>
      </c>
      <c r="B625" s="6" t="s">
        <v>64</v>
      </c>
      <c r="C625" s="6">
        <v>15</v>
      </c>
      <c r="D625" s="6">
        <v>47</v>
      </c>
      <c r="E625" s="6">
        <v>55</v>
      </c>
      <c r="F625" s="6">
        <v>1404</v>
      </c>
      <c r="G625" s="6">
        <v>4.1500000000000002E-2</v>
      </c>
      <c r="H625" s="6">
        <v>0.32540000000000002</v>
      </c>
      <c r="I625" s="6">
        <v>8.48E-2</v>
      </c>
      <c r="Q625" s="6">
        <v>24</v>
      </c>
      <c r="R625" s="6">
        <v>144</v>
      </c>
      <c r="S625" s="6">
        <v>120</v>
      </c>
      <c r="T625" s="6">
        <v>11452</v>
      </c>
      <c r="U625" s="6">
        <v>0.12720000000000001</v>
      </c>
      <c r="V625" s="6">
        <v>0.71009999999999995</v>
      </c>
      <c r="W625" s="6">
        <v>0.69140000000000001</v>
      </c>
      <c r="X625" s="6">
        <v>52</v>
      </c>
      <c r="Y625" s="6">
        <v>448</v>
      </c>
      <c r="Z625" s="6">
        <v>135</v>
      </c>
      <c r="AA625" s="6">
        <v>10721</v>
      </c>
      <c r="AB625" s="6">
        <v>0.39579999999999999</v>
      </c>
      <c r="AC625" s="6">
        <v>0.79879999999999995</v>
      </c>
      <c r="AD625" s="6">
        <v>0.6472</v>
      </c>
      <c r="AE625" s="6">
        <v>142</v>
      </c>
      <c r="AF625" s="6">
        <v>557</v>
      </c>
      <c r="AG625" s="6">
        <v>154</v>
      </c>
      <c r="AH625" s="6">
        <v>11623</v>
      </c>
      <c r="AI625" s="6">
        <v>0.49199999999999999</v>
      </c>
      <c r="AJ625" s="6">
        <v>0.91120000000000001</v>
      </c>
      <c r="AK625" s="6">
        <v>0.70169999999999999</v>
      </c>
      <c r="AL625" s="6">
        <v>2</v>
      </c>
      <c r="AM625" s="6">
        <v>43</v>
      </c>
      <c r="AN625" s="6">
        <v>60</v>
      </c>
      <c r="AO625" s="6">
        <v>5892</v>
      </c>
      <c r="AP625" s="6">
        <v>3.7999999999999999E-2</v>
      </c>
      <c r="AQ625" s="6">
        <v>0.35499999999999998</v>
      </c>
      <c r="AR625" s="6">
        <v>0.35570000000000002</v>
      </c>
      <c r="AT625" s="6">
        <f t="shared" si="39"/>
        <v>29.872340425531913</v>
      </c>
      <c r="AU625" s="6" t="str">
        <f t="shared" si="40"/>
        <v/>
      </c>
      <c r="AV625" s="6">
        <f t="shared" si="41"/>
        <v>79.527777777777771</v>
      </c>
      <c r="AW625" s="7">
        <f t="shared" si="42"/>
        <v>23.930803571428573</v>
      </c>
      <c r="AX625" s="6">
        <f t="shared" si="43"/>
        <v>20.867145421903054</v>
      </c>
      <c r="AY625" s="6">
        <f t="shared" si="44"/>
        <v>137.02325581395348</v>
      </c>
      <c r="BA625" s="6">
        <f>VLOOKUP(A625, ALL_AP_DATA!$A$2:$F$3600, 6, FALSE)</f>
        <v>1132</v>
      </c>
      <c r="BB625" s="6" t="e">
        <f t="shared" ca="1" si="46"/>
        <v>#NAME?</v>
      </c>
      <c r="BC625" s="6">
        <f>VLOOKUP(A625,projmetadata!$A$2:$D$2036, 4, FALSE)</f>
        <v>89303</v>
      </c>
      <c r="BE625" s="9" t="e">
        <f t="shared" ca="1" si="47"/>
        <v>#NAME?</v>
      </c>
      <c r="BF625" s="6" t="e">
        <f t="shared" ca="1" si="48"/>
        <v>#NAME?</v>
      </c>
      <c r="BG625" s="6">
        <f t="shared" si="49"/>
        <v>0.18548089089952186</v>
      </c>
      <c r="BH625" s="6">
        <f>VLOOKUP(A625, ALL_AP_DATA!$A$2:$D$3600, 3, FALSE)</f>
        <v>783</v>
      </c>
      <c r="BI625" s="6">
        <f>VLOOKUP(A625, ALL_AP_DATA!$A$2:$E$3600, 5, FALSE)</f>
        <v>16564</v>
      </c>
      <c r="BJ625" s="6">
        <f t="shared" si="45"/>
        <v>14.632508833922261</v>
      </c>
      <c r="BK625" s="6">
        <f t="shared" si="50"/>
        <v>0.69169611307420498</v>
      </c>
    </row>
    <row r="626" spans="1:63" ht="15.75" customHeight="1" x14ac:dyDescent="0.25">
      <c r="A626" s="6" t="s">
        <v>756</v>
      </c>
      <c r="B626" s="6" t="s">
        <v>64</v>
      </c>
      <c r="C626" s="6">
        <v>3</v>
      </c>
      <c r="D626" s="6">
        <v>8</v>
      </c>
      <c r="E626" s="6">
        <v>10</v>
      </c>
      <c r="F626" s="6">
        <v>1035</v>
      </c>
      <c r="G626" s="6">
        <v>3.27E-2</v>
      </c>
      <c r="H626" s="6">
        <v>0.1724</v>
      </c>
      <c r="I626" s="6">
        <v>0.1225</v>
      </c>
      <c r="Q626" s="6">
        <v>8</v>
      </c>
      <c r="R626" s="6">
        <v>25</v>
      </c>
      <c r="S626" s="6">
        <v>43</v>
      </c>
      <c r="T626" s="6">
        <v>6814</v>
      </c>
      <c r="U626" s="6">
        <v>0.10199999999999999</v>
      </c>
      <c r="V626" s="6">
        <v>0.74139999999999995</v>
      </c>
      <c r="W626" s="6">
        <v>0.80679999999999996</v>
      </c>
      <c r="X626" s="6">
        <v>4</v>
      </c>
      <c r="Y626" s="6">
        <v>36</v>
      </c>
      <c r="Z626" s="6">
        <v>38</v>
      </c>
      <c r="AA626" s="6">
        <v>3888</v>
      </c>
      <c r="AB626" s="6">
        <v>0.1469</v>
      </c>
      <c r="AC626" s="6">
        <v>0.6552</v>
      </c>
      <c r="AD626" s="6">
        <v>0.46029999999999999</v>
      </c>
      <c r="AE626" s="6">
        <v>15</v>
      </c>
      <c r="AF626" s="6">
        <v>60</v>
      </c>
      <c r="AG626" s="6">
        <v>46</v>
      </c>
      <c r="AH626" s="6">
        <v>5204</v>
      </c>
      <c r="AI626" s="6">
        <v>0.24490000000000001</v>
      </c>
      <c r="AJ626" s="6">
        <v>0.79310000000000003</v>
      </c>
      <c r="AK626" s="6">
        <v>0.61609999999999998</v>
      </c>
      <c r="AT626" s="6">
        <f t="shared" si="39"/>
        <v>129.375</v>
      </c>
      <c r="AU626" s="6" t="str">
        <f t="shared" si="40"/>
        <v/>
      </c>
      <c r="AV626" s="6">
        <f t="shared" si="41"/>
        <v>272.56</v>
      </c>
      <c r="AW626" s="7">
        <f t="shared" si="42"/>
        <v>108</v>
      </c>
      <c r="AX626" s="6">
        <f t="shared" si="43"/>
        <v>86.733333333333334</v>
      </c>
      <c r="AY626" s="6" t="str">
        <f t="shared" si="44"/>
        <v/>
      </c>
      <c r="BA626" s="6">
        <f>VLOOKUP(A626, ALL_AP_DATA!$A$2:$F$3600, 6, FALSE)</f>
        <v>245</v>
      </c>
      <c r="BB626" s="6" t="e">
        <f t="shared" ca="1" si="46"/>
        <v>#NAME?</v>
      </c>
      <c r="BC626" s="6">
        <f>VLOOKUP(A626,projmetadata!$A$2:$D$2036, 4, FALSE)</f>
        <v>45484</v>
      </c>
      <c r="BE626" s="9" t="e">
        <f t="shared" ca="1" si="47"/>
        <v>#NAME?</v>
      </c>
      <c r="BF626" s="6" t="e">
        <f t="shared" ca="1" si="48"/>
        <v>#NAME?</v>
      </c>
      <c r="BG626" s="6">
        <f t="shared" si="49"/>
        <v>0.18569167179667576</v>
      </c>
      <c r="BH626" s="6">
        <f>VLOOKUP(A626, ALL_AP_DATA!$A$2:$D$3600, 3, FALSE)</f>
        <v>87</v>
      </c>
      <c r="BI626" s="6">
        <f>VLOOKUP(A626, ALL_AP_DATA!$A$2:$E$3600, 5, FALSE)</f>
        <v>8446</v>
      </c>
      <c r="BJ626" s="6">
        <f t="shared" si="45"/>
        <v>34.473469387755102</v>
      </c>
      <c r="BK626" s="6">
        <f t="shared" si="50"/>
        <v>0.35510204081632651</v>
      </c>
    </row>
    <row r="627" spans="1:63" ht="15.75" customHeight="1" x14ac:dyDescent="0.25">
      <c r="A627" s="6" t="s">
        <v>565</v>
      </c>
      <c r="B627" s="6" t="s">
        <v>64</v>
      </c>
      <c r="C627" s="6">
        <v>11</v>
      </c>
      <c r="D627" s="6">
        <v>35</v>
      </c>
      <c r="E627" s="6">
        <v>6</v>
      </c>
      <c r="F627" s="6">
        <v>94</v>
      </c>
      <c r="G627" s="6">
        <v>3.8300000000000001E-2</v>
      </c>
      <c r="H627" s="6">
        <v>0.03</v>
      </c>
      <c r="I627" s="6">
        <v>8.9999999999999993E-3</v>
      </c>
      <c r="Q627" s="6">
        <v>23</v>
      </c>
      <c r="R627" s="6">
        <v>70</v>
      </c>
      <c r="S627" s="6">
        <v>94</v>
      </c>
      <c r="T627" s="6">
        <v>4014</v>
      </c>
      <c r="U627" s="6">
        <v>7.6600000000000001E-2</v>
      </c>
      <c r="V627" s="6">
        <v>0.47</v>
      </c>
      <c r="W627" s="6">
        <v>0.38529999999999998</v>
      </c>
      <c r="X627" s="6">
        <v>16</v>
      </c>
      <c r="Y627" s="6">
        <v>105</v>
      </c>
      <c r="Z627" s="6">
        <v>49</v>
      </c>
      <c r="AA627" s="6">
        <v>2049</v>
      </c>
      <c r="AB627" s="6">
        <v>0.1149</v>
      </c>
      <c r="AC627" s="6">
        <v>0.245</v>
      </c>
      <c r="AD627" s="6">
        <v>0.19670000000000001</v>
      </c>
      <c r="AE627" s="6">
        <v>53</v>
      </c>
      <c r="AF627" s="6">
        <v>262</v>
      </c>
      <c r="AG627" s="6">
        <v>92</v>
      </c>
      <c r="AH627" s="6">
        <v>2400</v>
      </c>
      <c r="AI627" s="6">
        <v>0.28670000000000001</v>
      </c>
      <c r="AJ627" s="6">
        <v>0.46</v>
      </c>
      <c r="AK627" s="6">
        <v>0.23039999999999999</v>
      </c>
      <c r="AT627" s="6">
        <f t="shared" si="39"/>
        <v>2.6857142857142855</v>
      </c>
      <c r="AU627" s="6" t="str">
        <f t="shared" si="40"/>
        <v/>
      </c>
      <c r="AV627" s="6">
        <f t="shared" si="41"/>
        <v>57.342857142857142</v>
      </c>
      <c r="AW627" s="7">
        <f t="shared" si="42"/>
        <v>19.514285714285716</v>
      </c>
      <c r="AX627" s="6">
        <f t="shared" si="43"/>
        <v>9.1603053435114496</v>
      </c>
      <c r="AY627" s="6" t="str">
        <f t="shared" si="44"/>
        <v/>
      </c>
      <c r="BA627" s="6">
        <f>VLOOKUP(A627, ALL_AP_DATA!$A$2:$F$3600, 6, FALSE)</f>
        <v>914</v>
      </c>
      <c r="BB627" s="6" t="e">
        <f t="shared" ca="1" si="46"/>
        <v>#NAME?</v>
      </c>
      <c r="BC627" s="6">
        <f>VLOOKUP(A627,projmetadata!$A$2:$D$2036, 4, FALSE)</f>
        <v>55855</v>
      </c>
      <c r="BE627" s="9" t="e">
        <f t="shared" ca="1" si="47"/>
        <v>#NAME?</v>
      </c>
      <c r="BF627" s="6" t="e">
        <f t="shared" ca="1" si="48"/>
        <v>#NAME?</v>
      </c>
      <c r="BG627" s="6">
        <f t="shared" si="49"/>
        <v>0.1865007608987557</v>
      </c>
      <c r="BH627" s="6">
        <f>VLOOKUP(A627, ALL_AP_DATA!$A$2:$D$3600, 3, FALSE)</f>
        <v>392</v>
      </c>
      <c r="BI627" s="6">
        <f>VLOOKUP(A627, ALL_AP_DATA!$A$2:$E$3600, 5, FALSE)</f>
        <v>10417</v>
      </c>
      <c r="BJ627" s="6">
        <f t="shared" si="45"/>
        <v>11.397155361050329</v>
      </c>
      <c r="BK627" s="6">
        <f t="shared" si="50"/>
        <v>0.42888402625820571</v>
      </c>
    </row>
    <row r="628" spans="1:63" ht="15.75" customHeight="1" x14ac:dyDescent="0.25">
      <c r="A628" s="6" t="s">
        <v>1411</v>
      </c>
      <c r="B628" s="6" t="s">
        <v>64</v>
      </c>
      <c r="C628" s="6">
        <v>32</v>
      </c>
      <c r="D628" s="6">
        <v>464</v>
      </c>
      <c r="E628" s="6">
        <v>56</v>
      </c>
      <c r="F628" s="6">
        <v>11156</v>
      </c>
      <c r="G628" s="6">
        <v>0.25</v>
      </c>
      <c r="H628" s="6">
        <v>0.44440000000000002</v>
      </c>
      <c r="I628" s="6">
        <v>0.26290000000000002</v>
      </c>
      <c r="J628" s="6">
        <v>2</v>
      </c>
      <c r="K628" s="6">
        <v>19</v>
      </c>
      <c r="L628" s="6">
        <v>25</v>
      </c>
      <c r="M628" s="6">
        <v>5237</v>
      </c>
      <c r="N628" s="6">
        <v>1.0200000000000001E-2</v>
      </c>
      <c r="O628" s="6">
        <v>0.19839999999999999</v>
      </c>
      <c r="P628" s="6">
        <v>0.1234</v>
      </c>
      <c r="Q628" s="6">
        <v>16</v>
      </c>
      <c r="R628" s="6">
        <v>54</v>
      </c>
      <c r="S628" s="6">
        <v>68</v>
      </c>
      <c r="T628" s="6">
        <v>12847</v>
      </c>
      <c r="U628" s="6">
        <v>2.9100000000000001E-2</v>
      </c>
      <c r="V628" s="6">
        <v>0.53969999999999996</v>
      </c>
      <c r="W628" s="6">
        <v>0.30270000000000002</v>
      </c>
      <c r="X628" s="6">
        <v>108</v>
      </c>
      <c r="Y628" s="6">
        <v>841</v>
      </c>
      <c r="Z628" s="6">
        <v>86</v>
      </c>
      <c r="AA628" s="6">
        <v>19133</v>
      </c>
      <c r="AB628" s="6">
        <v>0.4531</v>
      </c>
      <c r="AC628" s="6">
        <v>0.6825</v>
      </c>
      <c r="AD628" s="6">
        <v>0.45079999999999998</v>
      </c>
      <c r="AE628" s="6">
        <v>227</v>
      </c>
      <c r="AF628" s="6">
        <v>870</v>
      </c>
      <c r="AG628" s="6">
        <v>103</v>
      </c>
      <c r="AH628" s="6">
        <v>26188</v>
      </c>
      <c r="AI628" s="6">
        <v>0.46879999999999999</v>
      </c>
      <c r="AJ628" s="6">
        <v>0.8175</v>
      </c>
      <c r="AK628" s="6">
        <v>0.61709999999999998</v>
      </c>
      <c r="AT628" s="6">
        <f t="shared" si="39"/>
        <v>24.043103448275861</v>
      </c>
      <c r="AU628" s="6">
        <f t="shared" si="40"/>
        <v>275.63157894736844</v>
      </c>
      <c r="AV628" s="6">
        <f t="shared" si="41"/>
        <v>237.90740740740742</v>
      </c>
      <c r="AW628" s="7">
        <f t="shared" si="42"/>
        <v>22.750297265160523</v>
      </c>
      <c r="AX628" s="6">
        <f t="shared" si="43"/>
        <v>30.101149425287357</v>
      </c>
      <c r="AY628" s="6" t="str">
        <f t="shared" si="44"/>
        <v/>
      </c>
      <c r="BA628" s="6">
        <f>VLOOKUP(A628, ALL_AP_DATA!$A$2:$F$3600, 6, FALSE)</f>
        <v>1856</v>
      </c>
      <c r="BB628" s="6" t="e">
        <f t="shared" ca="1" si="46"/>
        <v>#NAME?</v>
      </c>
      <c r="BC628" s="6">
        <f>VLOOKUP(A628,projmetadata!$A$2:$D$2036, 4, FALSE)</f>
        <v>226340</v>
      </c>
      <c r="BE628" s="9" t="e">
        <f t="shared" ca="1" si="47"/>
        <v>#NAME?</v>
      </c>
      <c r="BF628" s="6" t="e">
        <f t="shared" ca="1" si="48"/>
        <v>#NAME?</v>
      </c>
      <c r="BG628" s="6">
        <f t="shared" si="49"/>
        <v>0.18750552266501724</v>
      </c>
      <c r="BH628" s="6">
        <f>VLOOKUP(A628, ALL_AP_DATA!$A$2:$D$3600, 3, FALSE)</f>
        <v>1286</v>
      </c>
      <c r="BI628" s="6">
        <f>VLOOKUP(A628, ALL_AP_DATA!$A$2:$E$3600, 5, FALSE)</f>
        <v>42440</v>
      </c>
      <c r="BJ628" s="6">
        <f t="shared" si="45"/>
        <v>22.866379310344829</v>
      </c>
      <c r="BK628" s="6">
        <f t="shared" si="50"/>
        <v>0.69288793103448276</v>
      </c>
    </row>
    <row r="629" spans="1:63" ht="15.75" customHeight="1" x14ac:dyDescent="0.25">
      <c r="A629" s="6" t="s">
        <v>858</v>
      </c>
      <c r="B629" s="6" t="s">
        <v>64</v>
      </c>
      <c r="C629" s="6">
        <v>18</v>
      </c>
      <c r="D629" s="6">
        <v>285</v>
      </c>
      <c r="E629" s="6">
        <v>74</v>
      </c>
      <c r="F629" s="6">
        <v>4048</v>
      </c>
      <c r="G629" s="6">
        <v>0.21920000000000001</v>
      </c>
      <c r="H629" s="6">
        <v>0.47739999999999999</v>
      </c>
      <c r="I629" s="6">
        <v>0.182</v>
      </c>
      <c r="Q629" s="6">
        <v>13</v>
      </c>
      <c r="R629" s="6">
        <v>33</v>
      </c>
      <c r="S629" s="6">
        <v>55</v>
      </c>
      <c r="T629" s="6">
        <v>6773</v>
      </c>
      <c r="U629" s="6">
        <v>2.5399999999999999E-2</v>
      </c>
      <c r="V629" s="6">
        <v>0.3548</v>
      </c>
      <c r="W629" s="6">
        <v>0.30459999999999998</v>
      </c>
      <c r="X629" s="6">
        <v>44</v>
      </c>
      <c r="Y629" s="6">
        <v>398</v>
      </c>
      <c r="Z629" s="6">
        <v>103</v>
      </c>
      <c r="AA629" s="6">
        <v>6027</v>
      </c>
      <c r="AB629" s="6">
        <v>0.30620000000000003</v>
      </c>
      <c r="AC629" s="6">
        <v>0.66449999999999998</v>
      </c>
      <c r="AD629" s="6">
        <v>0.27100000000000002</v>
      </c>
      <c r="AE629" s="6">
        <v>65</v>
      </c>
      <c r="AF629" s="6">
        <v>471</v>
      </c>
      <c r="AG629" s="6">
        <v>113</v>
      </c>
      <c r="AH629" s="6">
        <v>12997</v>
      </c>
      <c r="AI629" s="6">
        <v>0.36230000000000001</v>
      </c>
      <c r="AJ629" s="6">
        <v>0.72899999999999998</v>
      </c>
      <c r="AK629" s="6">
        <v>0.58450000000000002</v>
      </c>
      <c r="AT629" s="6">
        <f t="shared" si="39"/>
        <v>14.203508771929824</v>
      </c>
      <c r="AU629" s="6" t="str">
        <f t="shared" si="40"/>
        <v/>
      </c>
      <c r="AV629" s="6">
        <f t="shared" si="41"/>
        <v>205.24242424242425</v>
      </c>
      <c r="AW629" s="7">
        <f t="shared" si="42"/>
        <v>15.143216080402009</v>
      </c>
      <c r="AX629" s="6">
        <f t="shared" si="43"/>
        <v>27.594479830148622</v>
      </c>
      <c r="AY629" s="6" t="str">
        <f t="shared" si="44"/>
        <v/>
      </c>
      <c r="BA629" s="6">
        <f>VLOOKUP(A629, ALL_AP_DATA!$A$2:$F$3600, 6, FALSE)</f>
        <v>1300</v>
      </c>
      <c r="BB629" s="6" t="e">
        <f t="shared" ca="1" si="46"/>
        <v>#NAME?</v>
      </c>
      <c r="BC629" s="6">
        <f>VLOOKUP(A629,projmetadata!$A$2:$D$2036, 4, FALSE)</f>
        <v>118058</v>
      </c>
      <c r="BE629" s="9" t="e">
        <f t="shared" ca="1" si="47"/>
        <v>#NAME?</v>
      </c>
      <c r="BF629" s="6" t="e">
        <f t="shared" ca="1" si="48"/>
        <v>#NAME?</v>
      </c>
      <c r="BG629" s="6">
        <f t="shared" si="49"/>
        <v>0.18834810008639821</v>
      </c>
      <c r="BH629" s="6">
        <f>VLOOKUP(A629, ALL_AP_DATA!$A$2:$D$3600, 3, FALSE)</f>
        <v>740</v>
      </c>
      <c r="BI629" s="6">
        <f>VLOOKUP(A629, ALL_AP_DATA!$A$2:$E$3600, 5, FALSE)</f>
        <v>22236</v>
      </c>
      <c r="BJ629" s="6">
        <f t="shared" si="45"/>
        <v>17.104615384615386</v>
      </c>
      <c r="BK629" s="6">
        <f t="shared" si="50"/>
        <v>0.56923076923076921</v>
      </c>
    </row>
    <row r="630" spans="1:63" ht="15.75" customHeight="1" x14ac:dyDescent="0.25">
      <c r="A630" s="6" t="s">
        <v>1154</v>
      </c>
      <c r="B630" s="6" t="s">
        <v>64</v>
      </c>
      <c r="C630" s="6">
        <v>11</v>
      </c>
      <c r="D630" s="6">
        <v>35</v>
      </c>
      <c r="E630" s="6">
        <v>5</v>
      </c>
      <c r="F630" s="6">
        <v>827</v>
      </c>
      <c r="G630" s="6">
        <v>7.5600000000000001E-2</v>
      </c>
      <c r="H630" s="6">
        <v>0.2</v>
      </c>
      <c r="I630" s="6">
        <v>9.4299999999999995E-2</v>
      </c>
      <c r="X630" s="6">
        <v>13</v>
      </c>
      <c r="Y630" s="6">
        <v>118</v>
      </c>
      <c r="Z630" s="6">
        <v>16</v>
      </c>
      <c r="AA630" s="6">
        <v>1469</v>
      </c>
      <c r="AB630" s="6">
        <v>0.25490000000000002</v>
      </c>
      <c r="AC630" s="6">
        <v>0.64</v>
      </c>
      <c r="AD630" s="6">
        <v>0.16739999999999999</v>
      </c>
      <c r="AE630" s="6">
        <v>58</v>
      </c>
      <c r="AF630" s="6">
        <v>244</v>
      </c>
      <c r="AG630" s="6">
        <v>23</v>
      </c>
      <c r="AH630" s="6">
        <v>6871</v>
      </c>
      <c r="AI630" s="6">
        <v>0.52700000000000002</v>
      </c>
      <c r="AJ630" s="6">
        <v>0.92</v>
      </c>
      <c r="AK630" s="6">
        <v>0.78320000000000001</v>
      </c>
      <c r="AT630" s="6">
        <f t="shared" si="39"/>
        <v>23.62857142857143</v>
      </c>
      <c r="AU630" s="6" t="str">
        <f t="shared" si="40"/>
        <v/>
      </c>
      <c r="AV630" s="6" t="str">
        <f t="shared" si="41"/>
        <v/>
      </c>
      <c r="AW630" s="7">
        <f t="shared" si="42"/>
        <v>12.449152542372881</v>
      </c>
      <c r="AX630" s="6">
        <f t="shared" si="43"/>
        <v>28.159836065573771</v>
      </c>
      <c r="AY630" s="6" t="str">
        <f t="shared" si="44"/>
        <v/>
      </c>
      <c r="BA630" s="6">
        <f>VLOOKUP(A630, ALL_AP_DATA!$A$2:$F$3600, 6, FALSE)</f>
        <v>463</v>
      </c>
      <c r="BB630" s="6" t="e">
        <f t="shared" ca="1" si="46"/>
        <v>#NAME?</v>
      </c>
      <c r="BC630" s="6">
        <f>VLOOKUP(A630,projmetadata!$A$2:$D$2036, 4, FALSE)</f>
        <v>46495</v>
      </c>
      <c r="BE630" s="9" t="e">
        <f t="shared" ca="1" si="47"/>
        <v>#NAME?</v>
      </c>
      <c r="BF630" s="6" t="e">
        <f t="shared" ca="1" si="48"/>
        <v>#NAME?</v>
      </c>
      <c r="BG630" s="6">
        <f t="shared" si="49"/>
        <v>0.18868695558662221</v>
      </c>
      <c r="BH630" s="6">
        <f>VLOOKUP(A630, ALL_AP_DATA!$A$2:$D$3600, 3, FALSE)</f>
        <v>283</v>
      </c>
      <c r="BI630" s="6">
        <f>VLOOKUP(A630, ALL_AP_DATA!$A$2:$E$3600, 5, FALSE)</f>
        <v>8773</v>
      </c>
      <c r="BJ630" s="6">
        <f t="shared" si="45"/>
        <v>18.948164146868251</v>
      </c>
      <c r="BK630" s="6">
        <f t="shared" si="50"/>
        <v>0.61123110151187909</v>
      </c>
    </row>
    <row r="631" spans="1:63" ht="15.75" customHeight="1" x14ac:dyDescent="0.25">
      <c r="A631" s="6" t="s">
        <v>1304</v>
      </c>
      <c r="B631" s="6" t="s">
        <v>64</v>
      </c>
      <c r="C631" s="6">
        <v>14</v>
      </c>
      <c r="D631" s="6">
        <v>45</v>
      </c>
      <c r="E631" s="6">
        <v>16</v>
      </c>
      <c r="F631" s="6">
        <v>849</v>
      </c>
      <c r="G631" s="6">
        <v>6.7799999999999999E-2</v>
      </c>
      <c r="H631" s="6">
        <v>0.14680000000000001</v>
      </c>
      <c r="I631" s="6">
        <v>6.7799999999999999E-2</v>
      </c>
      <c r="Q631" s="6">
        <v>11</v>
      </c>
      <c r="R631" s="6">
        <v>70</v>
      </c>
      <c r="S631" s="6">
        <v>63</v>
      </c>
      <c r="T631" s="6">
        <v>9570</v>
      </c>
      <c r="U631" s="6">
        <v>0.10539999999999999</v>
      </c>
      <c r="V631" s="6">
        <v>0.57799999999999996</v>
      </c>
      <c r="W631" s="6">
        <v>0.76459999999999995</v>
      </c>
      <c r="X631" s="6">
        <v>17</v>
      </c>
      <c r="Y631" s="6">
        <v>146</v>
      </c>
      <c r="Z631" s="6">
        <v>75</v>
      </c>
      <c r="AA631" s="6">
        <v>3783</v>
      </c>
      <c r="AB631" s="6">
        <v>0.21990000000000001</v>
      </c>
      <c r="AC631" s="6">
        <v>0.68810000000000004</v>
      </c>
      <c r="AD631" s="6">
        <v>0.30220000000000002</v>
      </c>
      <c r="AE631" s="6">
        <v>43</v>
      </c>
      <c r="AF631" s="6">
        <v>202</v>
      </c>
      <c r="AG631" s="6">
        <v>79</v>
      </c>
      <c r="AH631" s="6">
        <v>6402</v>
      </c>
      <c r="AI631" s="6">
        <v>0.30420000000000003</v>
      </c>
      <c r="AJ631" s="6">
        <v>0.7248</v>
      </c>
      <c r="AK631" s="6">
        <v>0.51149999999999995</v>
      </c>
      <c r="AL631" s="6">
        <v>1</v>
      </c>
      <c r="AM631" s="6">
        <v>29</v>
      </c>
      <c r="AN631" s="6">
        <v>42</v>
      </c>
      <c r="AO631" s="6">
        <v>3892</v>
      </c>
      <c r="AP631" s="6">
        <v>4.3700000000000003E-2</v>
      </c>
      <c r="AQ631" s="6">
        <v>0.38529999999999998</v>
      </c>
      <c r="AR631" s="6">
        <v>0.31090000000000001</v>
      </c>
      <c r="AT631" s="6">
        <f t="shared" si="39"/>
        <v>18.866666666666667</v>
      </c>
      <c r="AU631" s="6" t="str">
        <f t="shared" si="40"/>
        <v/>
      </c>
      <c r="AV631" s="6">
        <f t="shared" si="41"/>
        <v>136.71428571428572</v>
      </c>
      <c r="AW631" s="7">
        <f t="shared" si="42"/>
        <v>25.910958904109588</v>
      </c>
      <c r="AX631" s="6">
        <f t="shared" si="43"/>
        <v>31.693069306930692</v>
      </c>
      <c r="AY631" s="6">
        <f t="shared" si="44"/>
        <v>134.20689655172413</v>
      </c>
      <c r="BA631" s="6">
        <f>VLOOKUP(A631, ALL_AP_DATA!$A$2:$F$3600, 6, FALSE)</f>
        <v>664</v>
      </c>
      <c r="BB631" s="6" t="e">
        <f t="shared" ca="1" si="46"/>
        <v>#NAME?</v>
      </c>
      <c r="BC631" s="6">
        <f>VLOOKUP(A631,projmetadata!$A$2:$D$2036, 4, FALSE)</f>
        <v>65932</v>
      </c>
      <c r="BE631" s="9" t="e">
        <f t="shared" ca="1" si="47"/>
        <v>#NAME?</v>
      </c>
      <c r="BF631" s="6" t="e">
        <f t="shared" ca="1" si="48"/>
        <v>#NAME?</v>
      </c>
      <c r="BG631" s="6">
        <f t="shared" si="49"/>
        <v>0.1898471152096099</v>
      </c>
      <c r="BH631" s="6">
        <f>VLOOKUP(A631, ALL_AP_DATA!$A$2:$D$3600, 3, FALSE)</f>
        <v>316</v>
      </c>
      <c r="BI631" s="6">
        <f>VLOOKUP(A631, ALL_AP_DATA!$A$2:$E$3600, 5, FALSE)</f>
        <v>12517</v>
      </c>
      <c r="BJ631" s="6">
        <f t="shared" si="45"/>
        <v>18.850903614457831</v>
      </c>
      <c r="BK631" s="6">
        <f t="shared" si="50"/>
        <v>0.4759036144578313</v>
      </c>
    </row>
    <row r="632" spans="1:63" ht="15.75" customHeight="1" x14ac:dyDescent="0.25">
      <c r="A632" s="6" t="s">
        <v>829</v>
      </c>
      <c r="B632" s="6" t="s">
        <v>64</v>
      </c>
      <c r="Q632" s="6">
        <v>5</v>
      </c>
      <c r="R632" s="6">
        <v>18</v>
      </c>
      <c r="S632" s="6">
        <v>12</v>
      </c>
      <c r="T632" s="6">
        <v>945</v>
      </c>
      <c r="U632" s="6">
        <v>7.1099999999999997E-2</v>
      </c>
      <c r="V632" s="6">
        <v>0.48</v>
      </c>
      <c r="W632" s="6">
        <v>0.45429999999999998</v>
      </c>
      <c r="X632" s="6">
        <v>8</v>
      </c>
      <c r="Y632" s="6">
        <v>61</v>
      </c>
      <c r="Z632" s="6">
        <v>13</v>
      </c>
      <c r="AA632" s="6">
        <v>539</v>
      </c>
      <c r="AB632" s="6">
        <v>0.24110000000000001</v>
      </c>
      <c r="AC632" s="6">
        <v>0.52</v>
      </c>
      <c r="AD632" s="6">
        <v>0.2591</v>
      </c>
      <c r="AE632" s="6">
        <v>16</v>
      </c>
      <c r="AF632" s="6">
        <v>71</v>
      </c>
      <c r="AG632" s="6">
        <v>20</v>
      </c>
      <c r="AH632" s="6">
        <v>1352</v>
      </c>
      <c r="AI632" s="6">
        <v>0.28060000000000002</v>
      </c>
      <c r="AJ632" s="6">
        <v>0.8</v>
      </c>
      <c r="AK632" s="6">
        <v>0.65</v>
      </c>
      <c r="AT632" s="6" t="str">
        <f t="shared" si="39"/>
        <v/>
      </c>
      <c r="AU632" s="6" t="str">
        <f t="shared" si="40"/>
        <v/>
      </c>
      <c r="AV632" s="6">
        <f t="shared" si="41"/>
        <v>52.5</v>
      </c>
      <c r="AW632" s="7">
        <f t="shared" si="42"/>
        <v>8.8360655737704921</v>
      </c>
      <c r="AX632" s="6">
        <f t="shared" si="43"/>
        <v>19.04225352112676</v>
      </c>
      <c r="AY632" s="6" t="str">
        <f t="shared" si="44"/>
        <v/>
      </c>
      <c r="BA632" s="6">
        <f>VLOOKUP(A632, ALL_AP_DATA!$A$2:$F$3600, 6, FALSE)</f>
        <v>253</v>
      </c>
      <c r="BB632" s="6" t="e">
        <f t="shared" ca="1" si="46"/>
        <v>#NAME?</v>
      </c>
      <c r="BC632" s="6">
        <f>VLOOKUP(A632,projmetadata!$A$2:$D$2036, 4, FALSE)</f>
        <v>10898</v>
      </c>
      <c r="BE632" s="9" t="e">
        <f t="shared" ca="1" si="47"/>
        <v>#NAME?</v>
      </c>
      <c r="BF632" s="6" t="e">
        <f t="shared" ca="1" si="48"/>
        <v>#NAME?</v>
      </c>
      <c r="BG632" s="6">
        <f t="shared" si="49"/>
        <v>0.19086070838685998</v>
      </c>
      <c r="BH632" s="6">
        <f>VLOOKUP(A632, ALL_AP_DATA!$A$2:$D$3600, 3, FALSE)</f>
        <v>109</v>
      </c>
      <c r="BI632" s="6">
        <f>VLOOKUP(A632, ALL_AP_DATA!$A$2:$E$3600, 5, FALSE)</f>
        <v>2080</v>
      </c>
      <c r="BJ632" s="6">
        <f t="shared" si="45"/>
        <v>8.2213438735177871</v>
      </c>
      <c r="BK632" s="6">
        <f t="shared" si="50"/>
        <v>0.43083003952569171</v>
      </c>
    </row>
    <row r="633" spans="1:63" ht="15.75" customHeight="1" x14ac:dyDescent="0.25">
      <c r="A633" s="6" t="s">
        <v>700</v>
      </c>
      <c r="B633" s="6" t="s">
        <v>64</v>
      </c>
      <c r="C633" s="6">
        <v>294</v>
      </c>
      <c r="D633" s="6">
        <v>2105</v>
      </c>
      <c r="E633" s="6">
        <v>670</v>
      </c>
      <c r="F633" s="6">
        <v>44736</v>
      </c>
      <c r="G633" s="6">
        <v>0.1991</v>
      </c>
      <c r="H633" s="6">
        <v>0.63929999999999998</v>
      </c>
      <c r="I633" s="6">
        <v>0.28710000000000002</v>
      </c>
      <c r="J633" s="6">
        <v>5</v>
      </c>
      <c r="K633" s="6">
        <v>53</v>
      </c>
      <c r="L633" s="6">
        <v>244</v>
      </c>
      <c r="M633" s="6">
        <v>15583</v>
      </c>
      <c r="N633" s="6">
        <v>5.0000000000000001E-3</v>
      </c>
      <c r="O633" s="6">
        <v>0.23280000000000001</v>
      </c>
      <c r="P633" s="6">
        <v>0.1</v>
      </c>
      <c r="Q633" s="6">
        <v>84</v>
      </c>
      <c r="R633" s="6">
        <v>345</v>
      </c>
      <c r="S633" s="6">
        <v>653</v>
      </c>
      <c r="T633" s="6">
        <v>55264</v>
      </c>
      <c r="U633" s="6">
        <v>3.2599999999999997E-2</v>
      </c>
      <c r="V633" s="6">
        <v>0.62309999999999999</v>
      </c>
      <c r="W633" s="6">
        <v>0.35470000000000002</v>
      </c>
      <c r="X633" s="6">
        <v>442</v>
      </c>
      <c r="Y633" s="6">
        <v>2460</v>
      </c>
      <c r="Z633" s="6">
        <v>720</v>
      </c>
      <c r="AA633" s="6">
        <v>59488</v>
      </c>
      <c r="AB633" s="6">
        <v>0.23269999999999999</v>
      </c>
      <c r="AC633" s="6">
        <v>0.68700000000000006</v>
      </c>
      <c r="AD633" s="6">
        <v>0.38179999999999997</v>
      </c>
      <c r="AE633" s="6">
        <v>1016</v>
      </c>
      <c r="AF633" s="6">
        <v>4199</v>
      </c>
      <c r="AG633" s="6">
        <v>842</v>
      </c>
      <c r="AH633" s="6">
        <v>92923</v>
      </c>
      <c r="AI633" s="6">
        <v>0.39729999999999999</v>
      </c>
      <c r="AJ633" s="6">
        <v>0.8034</v>
      </c>
      <c r="AK633" s="6">
        <v>0.59630000000000005</v>
      </c>
      <c r="AL633" s="6">
        <v>3</v>
      </c>
      <c r="AM633" s="6">
        <v>100</v>
      </c>
      <c r="AN633" s="6">
        <v>337</v>
      </c>
      <c r="AO633" s="6">
        <v>19633</v>
      </c>
      <c r="AP633" s="6">
        <v>9.4999999999999998E-3</v>
      </c>
      <c r="AQ633" s="6">
        <v>0.3216</v>
      </c>
      <c r="AR633" s="6">
        <v>0.126</v>
      </c>
      <c r="AT633" s="6">
        <f t="shared" si="39"/>
        <v>21.252256532066507</v>
      </c>
      <c r="AU633" s="6">
        <f t="shared" si="40"/>
        <v>294.01886792452831</v>
      </c>
      <c r="AV633" s="6">
        <f t="shared" si="41"/>
        <v>160.1855072463768</v>
      </c>
      <c r="AW633" s="7">
        <f t="shared" si="42"/>
        <v>24.182113821138213</v>
      </c>
      <c r="AX633" s="6">
        <f t="shared" si="43"/>
        <v>22.129792807811384</v>
      </c>
      <c r="AY633" s="6">
        <f t="shared" si="44"/>
        <v>196.33</v>
      </c>
      <c r="BA633" s="6">
        <f>VLOOKUP(A633, ALL_AP_DATA!$A$2:$F$3600, 6, FALSE)</f>
        <v>10570</v>
      </c>
      <c r="BB633" s="6" t="e">
        <f t="shared" ca="1" si="46"/>
        <v>#NAME?</v>
      </c>
      <c r="BC633" s="6">
        <f>VLOOKUP(A633,projmetadata!$A$2:$D$2036, 4, FALSE)</f>
        <v>804495</v>
      </c>
      <c r="BE633" s="9" t="e">
        <f t="shared" ca="1" si="47"/>
        <v>#NAME?</v>
      </c>
      <c r="BF633" s="6" t="e">
        <f t="shared" ca="1" si="48"/>
        <v>#NAME?</v>
      </c>
      <c r="BG633" s="6">
        <f t="shared" si="49"/>
        <v>0.19369418082150913</v>
      </c>
      <c r="BH633" s="6">
        <f>VLOOKUP(A633, ALL_AP_DATA!$A$2:$D$3600, 3, FALSE)</f>
        <v>5935</v>
      </c>
      <c r="BI633" s="6">
        <f>VLOOKUP(A633, ALL_AP_DATA!$A$2:$E$3600, 5, FALSE)</f>
        <v>155826</v>
      </c>
      <c r="BJ633" s="6">
        <f t="shared" si="45"/>
        <v>14.74228949858089</v>
      </c>
      <c r="BK633" s="6">
        <f t="shared" si="50"/>
        <v>0.56149479659413437</v>
      </c>
    </row>
    <row r="634" spans="1:63" ht="15.75" customHeight="1" x14ac:dyDescent="0.25">
      <c r="A634" s="6" t="s">
        <v>1290</v>
      </c>
      <c r="B634" s="6" t="s">
        <v>64</v>
      </c>
      <c r="C634" s="6">
        <v>3</v>
      </c>
      <c r="D634" s="6">
        <v>7</v>
      </c>
      <c r="E634" s="6">
        <v>0</v>
      </c>
      <c r="F634" s="6">
        <v>0</v>
      </c>
      <c r="G634" s="6">
        <v>2.0199999999999999E-2</v>
      </c>
      <c r="H634" s="6">
        <v>0</v>
      </c>
      <c r="I634" s="6">
        <v>0</v>
      </c>
      <c r="Q634" s="6">
        <v>12</v>
      </c>
      <c r="R634" s="6">
        <v>46</v>
      </c>
      <c r="S634" s="6">
        <v>44</v>
      </c>
      <c r="T634" s="6">
        <v>3045</v>
      </c>
      <c r="U634" s="6">
        <v>0.13289999999999999</v>
      </c>
      <c r="V634" s="6">
        <v>0.54320000000000002</v>
      </c>
      <c r="W634" s="6">
        <v>0.54990000000000006</v>
      </c>
      <c r="X634" s="6">
        <v>6</v>
      </c>
      <c r="Y634" s="6">
        <v>91</v>
      </c>
      <c r="Z634" s="6">
        <v>25</v>
      </c>
      <c r="AA634" s="6">
        <v>946</v>
      </c>
      <c r="AB634" s="6">
        <v>0.26300000000000001</v>
      </c>
      <c r="AC634" s="6">
        <v>0.30859999999999999</v>
      </c>
      <c r="AD634" s="6">
        <v>0.1709</v>
      </c>
      <c r="AE634" s="6">
        <v>27</v>
      </c>
      <c r="AF634" s="6">
        <v>134</v>
      </c>
      <c r="AG634" s="6">
        <v>38</v>
      </c>
      <c r="AH634" s="6">
        <v>2205</v>
      </c>
      <c r="AI634" s="6">
        <v>0.38729999999999998</v>
      </c>
      <c r="AJ634" s="6">
        <v>0.46910000000000002</v>
      </c>
      <c r="AK634" s="6">
        <v>0.3982</v>
      </c>
      <c r="AT634" s="6">
        <f t="shared" si="39"/>
        <v>0</v>
      </c>
      <c r="AU634" s="6" t="str">
        <f t="shared" si="40"/>
        <v/>
      </c>
      <c r="AV634" s="6">
        <f t="shared" si="41"/>
        <v>66.195652173913047</v>
      </c>
      <c r="AW634" s="7">
        <f t="shared" si="42"/>
        <v>10.395604395604396</v>
      </c>
      <c r="AX634" s="6">
        <f t="shared" si="43"/>
        <v>16.455223880597014</v>
      </c>
      <c r="AY634" s="6" t="str">
        <f t="shared" si="44"/>
        <v/>
      </c>
      <c r="BA634" s="6">
        <f>VLOOKUP(A634, ALL_AP_DATA!$A$2:$F$3600, 6, FALSE)</f>
        <v>346</v>
      </c>
      <c r="BB634" s="6" t="e">
        <f t="shared" ca="1" si="46"/>
        <v>#NAME?</v>
      </c>
      <c r="BC634" s="6">
        <f>VLOOKUP(A634,projmetadata!$A$2:$D$2036, 4, FALSE)</f>
        <v>28449</v>
      </c>
      <c r="BE634" s="9" t="e">
        <f t="shared" ca="1" si="47"/>
        <v>#NAME?</v>
      </c>
      <c r="BF634" s="6" t="e">
        <f t="shared" ca="1" si="48"/>
        <v>#NAME?</v>
      </c>
      <c r="BG634" s="6">
        <f t="shared" si="49"/>
        <v>0.19462898520158881</v>
      </c>
      <c r="BH634" s="6">
        <f>VLOOKUP(A634, ALL_AP_DATA!$A$2:$D$3600, 3, FALSE)</f>
        <v>223</v>
      </c>
      <c r="BI634" s="6">
        <f>VLOOKUP(A634, ALL_AP_DATA!$A$2:$E$3600, 5, FALSE)</f>
        <v>5537</v>
      </c>
      <c r="BJ634" s="6">
        <f t="shared" si="45"/>
        <v>16.002890173410403</v>
      </c>
      <c r="BK634" s="6">
        <f t="shared" si="50"/>
        <v>0.6445086705202312</v>
      </c>
    </row>
    <row r="635" spans="1:63" ht="15.75" customHeight="1" x14ac:dyDescent="0.25">
      <c r="A635" s="6" t="s">
        <v>1259</v>
      </c>
      <c r="B635" s="6" t="s">
        <v>64</v>
      </c>
      <c r="C635" s="6">
        <v>6</v>
      </c>
      <c r="D635" s="6">
        <v>18</v>
      </c>
      <c r="E635" s="6">
        <v>8</v>
      </c>
      <c r="F635" s="6">
        <v>173</v>
      </c>
      <c r="G635" s="6">
        <v>2.5399999999999999E-2</v>
      </c>
      <c r="H635" s="6">
        <v>0.17019999999999999</v>
      </c>
      <c r="I635" s="6">
        <v>2.6700000000000002E-2</v>
      </c>
      <c r="Q635" s="6">
        <v>8</v>
      </c>
      <c r="R635" s="6">
        <v>23</v>
      </c>
      <c r="S635" s="6">
        <v>21</v>
      </c>
      <c r="T635" s="6">
        <v>1444</v>
      </c>
      <c r="U635" s="6">
        <v>3.2399999999999998E-2</v>
      </c>
      <c r="V635" s="6">
        <v>0.44679999999999997</v>
      </c>
      <c r="W635" s="6">
        <v>0.2225</v>
      </c>
      <c r="X635" s="6">
        <v>12</v>
      </c>
      <c r="Y635" s="6">
        <v>70</v>
      </c>
      <c r="Z635" s="6">
        <v>15</v>
      </c>
      <c r="AA635" s="6">
        <v>922</v>
      </c>
      <c r="AB635" s="6">
        <v>9.8699999999999996E-2</v>
      </c>
      <c r="AC635" s="6">
        <v>0.31909999999999999</v>
      </c>
      <c r="AD635" s="6">
        <v>0.1421</v>
      </c>
      <c r="AE635" s="6">
        <v>50</v>
      </c>
      <c r="AF635" s="6">
        <v>172</v>
      </c>
      <c r="AG635" s="6">
        <v>37</v>
      </c>
      <c r="AH635" s="6">
        <v>2630</v>
      </c>
      <c r="AI635" s="6">
        <v>0.24260000000000001</v>
      </c>
      <c r="AJ635" s="6">
        <v>0.78720000000000001</v>
      </c>
      <c r="AK635" s="6">
        <v>0.4052</v>
      </c>
      <c r="AT635" s="6">
        <f t="shared" si="39"/>
        <v>9.6111111111111107</v>
      </c>
      <c r="AU635" s="6" t="str">
        <f t="shared" si="40"/>
        <v/>
      </c>
      <c r="AV635" s="6">
        <f t="shared" si="41"/>
        <v>62.782608695652172</v>
      </c>
      <c r="AW635" s="7">
        <f t="shared" si="42"/>
        <v>13.171428571428571</v>
      </c>
      <c r="AX635" s="6">
        <f t="shared" si="43"/>
        <v>15.290697674418604</v>
      </c>
      <c r="AY635" s="6" t="str">
        <f t="shared" si="44"/>
        <v/>
      </c>
      <c r="BA635" s="6">
        <f>VLOOKUP(A635, ALL_AP_DATA!$A$2:$F$3600, 6, FALSE)</f>
        <v>709</v>
      </c>
      <c r="BB635" s="6" t="e">
        <f t="shared" ca="1" si="46"/>
        <v>#NAME?</v>
      </c>
      <c r="BC635" s="6">
        <f>VLOOKUP(A635,projmetadata!$A$2:$D$2036, 4, FALSE)</f>
        <v>33201</v>
      </c>
      <c r="BE635" s="9" t="e">
        <f t="shared" ca="1" si="47"/>
        <v>#NAME?</v>
      </c>
      <c r="BF635" s="6" t="e">
        <f t="shared" ca="1" si="48"/>
        <v>#NAME?</v>
      </c>
      <c r="BG635" s="6">
        <f t="shared" si="49"/>
        <v>0.19547603987831691</v>
      </c>
      <c r="BH635" s="6">
        <f>VLOOKUP(A635, ALL_AP_DATA!$A$2:$D$3600, 3, FALSE)</f>
        <v>233</v>
      </c>
      <c r="BI635" s="6">
        <f>VLOOKUP(A635, ALL_AP_DATA!$A$2:$E$3600, 5, FALSE)</f>
        <v>6490</v>
      </c>
      <c r="BJ635" s="6">
        <f t="shared" si="45"/>
        <v>9.1537376586741885</v>
      </c>
      <c r="BK635" s="6">
        <f t="shared" si="50"/>
        <v>0.32863187588152326</v>
      </c>
    </row>
    <row r="636" spans="1:63" ht="15.75" customHeight="1" x14ac:dyDescent="0.25">
      <c r="A636" s="6" t="s">
        <v>1001</v>
      </c>
      <c r="B636" s="6" t="s">
        <v>64</v>
      </c>
      <c r="C636" s="6">
        <v>13</v>
      </c>
      <c r="D636" s="6">
        <v>109</v>
      </c>
      <c r="E636" s="6">
        <v>99</v>
      </c>
      <c r="F636" s="6">
        <v>2281</v>
      </c>
      <c r="G636" s="6">
        <v>0.1217</v>
      </c>
      <c r="H636" s="6">
        <v>0.63870000000000005</v>
      </c>
      <c r="I636" s="6">
        <v>0.28339999999999999</v>
      </c>
      <c r="Q636" s="6">
        <v>13</v>
      </c>
      <c r="R636" s="6">
        <v>37</v>
      </c>
      <c r="S636" s="6">
        <v>79</v>
      </c>
      <c r="T636" s="6">
        <v>3920</v>
      </c>
      <c r="U636" s="6">
        <v>4.1300000000000003E-2</v>
      </c>
      <c r="V636" s="6">
        <v>0.50970000000000004</v>
      </c>
      <c r="W636" s="6">
        <v>0.48709999999999998</v>
      </c>
      <c r="X636" s="6">
        <v>42</v>
      </c>
      <c r="Y636" s="6">
        <v>152</v>
      </c>
      <c r="Z636" s="6">
        <v>104</v>
      </c>
      <c r="AA636" s="6">
        <v>2709</v>
      </c>
      <c r="AB636" s="6">
        <v>0.1696</v>
      </c>
      <c r="AC636" s="6">
        <v>0.67100000000000004</v>
      </c>
      <c r="AD636" s="6">
        <v>0.33660000000000001</v>
      </c>
      <c r="AE636" s="6">
        <v>39</v>
      </c>
      <c r="AF636" s="6">
        <v>155</v>
      </c>
      <c r="AG636" s="6">
        <v>99</v>
      </c>
      <c r="AH636" s="6">
        <v>3227</v>
      </c>
      <c r="AI636" s="6">
        <v>0.17299999999999999</v>
      </c>
      <c r="AJ636" s="6">
        <v>0.63870000000000005</v>
      </c>
      <c r="AK636" s="6">
        <v>0.40100000000000002</v>
      </c>
      <c r="AT636" s="6">
        <f t="shared" si="39"/>
        <v>20.926605504587155</v>
      </c>
      <c r="AU636" s="6" t="str">
        <f t="shared" si="40"/>
        <v/>
      </c>
      <c r="AV636" s="6">
        <f t="shared" si="41"/>
        <v>105.94594594594595</v>
      </c>
      <c r="AW636" s="7">
        <f t="shared" si="42"/>
        <v>17.82236842105263</v>
      </c>
      <c r="AX636" s="6">
        <f t="shared" si="43"/>
        <v>20.819354838709678</v>
      </c>
      <c r="AY636" s="6" t="str">
        <f t="shared" si="44"/>
        <v/>
      </c>
      <c r="BA636" s="6">
        <f>VLOOKUP(A636, ALL_AP_DATA!$A$2:$F$3600, 6, FALSE)</f>
        <v>896</v>
      </c>
      <c r="BB636" s="6" t="e">
        <f t="shared" ca="1" si="46"/>
        <v>#NAME?</v>
      </c>
      <c r="BC636" s="6">
        <f>VLOOKUP(A636,projmetadata!$A$2:$D$2036, 4, FALSE)</f>
        <v>41165</v>
      </c>
      <c r="BE636" s="9" t="e">
        <f t="shared" ca="1" si="47"/>
        <v>#NAME?</v>
      </c>
      <c r="BF636" s="6" t="e">
        <f t="shared" ca="1" si="48"/>
        <v>#NAME?</v>
      </c>
      <c r="BG636" s="6">
        <f t="shared" si="49"/>
        <v>0.19550589092675816</v>
      </c>
      <c r="BH636" s="6">
        <f>VLOOKUP(A636, ALL_AP_DATA!$A$2:$D$3600, 3, FALSE)</f>
        <v>267</v>
      </c>
      <c r="BI636" s="6">
        <f>VLOOKUP(A636, ALL_AP_DATA!$A$2:$E$3600, 5, FALSE)</f>
        <v>8048</v>
      </c>
      <c r="BJ636" s="6">
        <f t="shared" si="45"/>
        <v>8.9821428571428577</v>
      </c>
      <c r="BK636" s="6">
        <f t="shared" si="50"/>
        <v>0.29799107142857145</v>
      </c>
    </row>
    <row r="637" spans="1:63" ht="15.75" customHeight="1" x14ac:dyDescent="0.25">
      <c r="A637" s="6" t="s">
        <v>769</v>
      </c>
      <c r="B637" s="6" t="s">
        <v>64</v>
      </c>
      <c r="C637" s="6">
        <v>1</v>
      </c>
      <c r="D637" s="6">
        <v>2</v>
      </c>
      <c r="E637" s="6">
        <v>4</v>
      </c>
      <c r="F637" s="6">
        <v>26</v>
      </c>
      <c r="G637" s="6">
        <v>6.4000000000000003E-3</v>
      </c>
      <c r="H637" s="6">
        <v>5.4100000000000002E-2</v>
      </c>
      <c r="I637" s="6">
        <v>1.04E-2</v>
      </c>
      <c r="Q637" s="6">
        <v>6</v>
      </c>
      <c r="R637" s="6">
        <v>16</v>
      </c>
      <c r="S637" s="6">
        <v>37</v>
      </c>
      <c r="T637" s="6">
        <v>781</v>
      </c>
      <c r="U637" s="6">
        <v>5.1400000000000001E-2</v>
      </c>
      <c r="V637" s="6">
        <v>0.5</v>
      </c>
      <c r="W637" s="6">
        <v>0.31330000000000002</v>
      </c>
      <c r="X637" s="6">
        <v>8</v>
      </c>
      <c r="Y637" s="6">
        <v>107</v>
      </c>
      <c r="Z637" s="6">
        <v>46</v>
      </c>
      <c r="AA637" s="6">
        <v>1113</v>
      </c>
      <c r="AB637" s="6">
        <v>0.34410000000000002</v>
      </c>
      <c r="AC637" s="6">
        <v>0.62160000000000004</v>
      </c>
      <c r="AD637" s="6">
        <v>0.44650000000000001</v>
      </c>
      <c r="AE637" s="6">
        <v>9</v>
      </c>
      <c r="AF637" s="6">
        <v>150</v>
      </c>
      <c r="AG637" s="6">
        <v>42</v>
      </c>
      <c r="AH637" s="6">
        <v>984</v>
      </c>
      <c r="AI637" s="6">
        <v>0.48230000000000001</v>
      </c>
      <c r="AJ637" s="6">
        <v>0.56759999999999999</v>
      </c>
      <c r="AK637" s="6">
        <v>0.3947</v>
      </c>
      <c r="AT637" s="6">
        <f t="shared" si="39"/>
        <v>13</v>
      </c>
      <c r="AU637" s="6" t="str">
        <f t="shared" si="40"/>
        <v/>
      </c>
      <c r="AV637" s="6">
        <f t="shared" si="41"/>
        <v>48.8125</v>
      </c>
      <c r="AW637" s="7">
        <f t="shared" si="42"/>
        <v>10.401869158878505</v>
      </c>
      <c r="AX637" s="6">
        <f t="shared" si="43"/>
        <v>6.56</v>
      </c>
      <c r="AY637" s="6" t="str">
        <f t="shared" si="44"/>
        <v/>
      </c>
      <c r="BA637" s="6">
        <f>VLOOKUP(A637, ALL_AP_DATA!$A$2:$F$3600, 6, FALSE)</f>
        <v>311</v>
      </c>
      <c r="BB637" s="6" t="e">
        <f t="shared" ca="1" si="46"/>
        <v>#NAME?</v>
      </c>
      <c r="BC637" s="6">
        <f>VLOOKUP(A637,projmetadata!$A$2:$D$2036, 4, FALSE)</f>
        <v>12715</v>
      </c>
      <c r="BE637" s="9" t="e">
        <f t="shared" ca="1" si="47"/>
        <v>#NAME?</v>
      </c>
      <c r="BF637" s="6" t="e">
        <f t="shared" ca="1" si="48"/>
        <v>#NAME?</v>
      </c>
      <c r="BG637" s="6">
        <f t="shared" si="49"/>
        <v>0.19606763664962643</v>
      </c>
      <c r="BH637" s="6">
        <f>VLOOKUP(A637, ALL_AP_DATA!$A$2:$D$3600, 3, FALSE)</f>
        <v>203</v>
      </c>
      <c r="BI637" s="6">
        <f>VLOOKUP(A637, ALL_AP_DATA!$A$2:$E$3600, 5, FALSE)</f>
        <v>2493</v>
      </c>
      <c r="BJ637" s="6">
        <f t="shared" si="45"/>
        <v>8.016077170418006</v>
      </c>
      <c r="BK637" s="6">
        <f t="shared" si="50"/>
        <v>0.65273311897106112</v>
      </c>
    </row>
    <row r="638" spans="1:63" ht="15.75" customHeight="1" x14ac:dyDescent="0.25">
      <c r="A638" s="6" t="s">
        <v>174</v>
      </c>
      <c r="B638" s="6" t="s">
        <v>64</v>
      </c>
      <c r="C638" s="6">
        <v>6</v>
      </c>
      <c r="D638" s="6">
        <v>26</v>
      </c>
      <c r="E638" s="6">
        <v>15</v>
      </c>
      <c r="F638" s="6">
        <v>537</v>
      </c>
      <c r="G638" s="6">
        <v>0.13539999999999999</v>
      </c>
      <c r="H638" s="6">
        <v>0.6522</v>
      </c>
      <c r="I638" s="6">
        <v>0.1537</v>
      </c>
      <c r="Q638" s="6">
        <v>2</v>
      </c>
      <c r="R638" s="6">
        <v>4</v>
      </c>
      <c r="S638" s="6">
        <v>7</v>
      </c>
      <c r="T638" s="6">
        <v>1620</v>
      </c>
      <c r="U638" s="6">
        <v>2.0799999999999999E-2</v>
      </c>
      <c r="V638" s="6">
        <v>0.30430000000000001</v>
      </c>
      <c r="W638" s="6">
        <v>0.46379999999999999</v>
      </c>
      <c r="X638" s="6">
        <v>11</v>
      </c>
      <c r="Y638" s="6">
        <v>85</v>
      </c>
      <c r="Z638" s="6">
        <v>22</v>
      </c>
      <c r="AA638" s="6">
        <v>2394</v>
      </c>
      <c r="AB638" s="6">
        <v>0.44269999999999998</v>
      </c>
      <c r="AC638" s="6">
        <v>0.95650000000000002</v>
      </c>
      <c r="AD638" s="6">
        <v>0.68540000000000001</v>
      </c>
      <c r="AE638" s="6">
        <v>14</v>
      </c>
      <c r="AF638" s="6">
        <v>55</v>
      </c>
      <c r="AG638" s="6">
        <v>13</v>
      </c>
      <c r="AH638" s="6">
        <v>1492</v>
      </c>
      <c r="AI638" s="6">
        <v>0.28649999999999998</v>
      </c>
      <c r="AJ638" s="6">
        <v>0.56520000000000004</v>
      </c>
      <c r="AK638" s="6">
        <v>0.42709999999999998</v>
      </c>
      <c r="AT638" s="6">
        <f t="shared" si="39"/>
        <v>20.653846153846153</v>
      </c>
      <c r="AU638" s="6" t="str">
        <f t="shared" si="40"/>
        <v/>
      </c>
      <c r="AV638" s="6">
        <f t="shared" si="41"/>
        <v>405</v>
      </c>
      <c r="AW638" s="7">
        <f t="shared" si="42"/>
        <v>28.164705882352941</v>
      </c>
      <c r="AX638" s="6">
        <f t="shared" si="43"/>
        <v>27.127272727272729</v>
      </c>
      <c r="AY638" s="6" t="str">
        <f t="shared" si="44"/>
        <v/>
      </c>
      <c r="BA638" s="6">
        <f>VLOOKUP(A638, ALL_AP_DATA!$A$2:$F$3600, 6, FALSE)</f>
        <v>192</v>
      </c>
      <c r="BB638" s="6" t="e">
        <f t="shared" ca="1" si="46"/>
        <v>#NAME?</v>
      </c>
      <c r="BC638" s="6">
        <f>VLOOKUP(A638,projmetadata!$A$2:$D$2036, 4, FALSE)</f>
        <v>17691</v>
      </c>
      <c r="BE638" s="9" t="e">
        <f t="shared" ca="1" si="47"/>
        <v>#NAME?</v>
      </c>
      <c r="BF638" s="6" t="e">
        <f t="shared" ca="1" si="48"/>
        <v>#NAME?</v>
      </c>
      <c r="BG638" s="6">
        <f t="shared" si="49"/>
        <v>0.19744502854558815</v>
      </c>
      <c r="BH638" s="6">
        <f>VLOOKUP(A638, ALL_AP_DATA!$A$2:$D$3600, 3, FALSE)</f>
        <v>105</v>
      </c>
      <c r="BI638" s="6">
        <f>VLOOKUP(A638, ALL_AP_DATA!$A$2:$E$3600, 5, FALSE)</f>
        <v>3493</v>
      </c>
      <c r="BJ638" s="6">
        <f t="shared" si="45"/>
        <v>18.192708333333332</v>
      </c>
      <c r="BK638" s="6">
        <f t="shared" si="50"/>
        <v>0.546875</v>
      </c>
    </row>
    <row r="639" spans="1:63" ht="15.75" customHeight="1" x14ac:dyDescent="0.25">
      <c r="A639" s="6" t="s">
        <v>1200</v>
      </c>
      <c r="B639" s="6" t="s">
        <v>64</v>
      </c>
      <c r="C639" s="6">
        <v>68</v>
      </c>
      <c r="D639" s="6">
        <v>235</v>
      </c>
      <c r="E639" s="6">
        <v>351</v>
      </c>
      <c r="F639" s="6">
        <v>14712</v>
      </c>
      <c r="G639" s="6">
        <v>0.13039999999999999</v>
      </c>
      <c r="H639" s="6">
        <v>0.38569999999999999</v>
      </c>
      <c r="I639" s="6">
        <v>0.27489999999999998</v>
      </c>
      <c r="Q639" s="6">
        <v>35</v>
      </c>
      <c r="R639" s="6">
        <v>114</v>
      </c>
      <c r="S639" s="6">
        <v>455</v>
      </c>
      <c r="T639" s="6">
        <v>22590</v>
      </c>
      <c r="U639" s="6">
        <v>6.3299999999999995E-2</v>
      </c>
      <c r="V639" s="6">
        <v>0.5</v>
      </c>
      <c r="W639" s="6">
        <v>0.42209999999999998</v>
      </c>
      <c r="X639" s="6">
        <v>69</v>
      </c>
      <c r="Y639" s="6">
        <v>373</v>
      </c>
      <c r="Z639" s="6">
        <v>357</v>
      </c>
      <c r="AA639" s="6">
        <v>12957</v>
      </c>
      <c r="AB639" s="6">
        <v>0.20699999999999999</v>
      </c>
      <c r="AC639" s="6">
        <v>0.39229999999999998</v>
      </c>
      <c r="AD639" s="6">
        <v>0.24210000000000001</v>
      </c>
      <c r="AE639" s="6">
        <v>53</v>
      </c>
      <c r="AF639" s="6">
        <v>295</v>
      </c>
      <c r="AG639" s="6">
        <v>484</v>
      </c>
      <c r="AH639" s="6">
        <v>21894</v>
      </c>
      <c r="AI639" s="6">
        <v>0.16370000000000001</v>
      </c>
      <c r="AJ639" s="6">
        <v>0.53190000000000004</v>
      </c>
      <c r="AK639" s="6">
        <v>0.40910000000000002</v>
      </c>
      <c r="AT639" s="6">
        <f t="shared" si="39"/>
        <v>62.604255319148933</v>
      </c>
      <c r="AU639" s="6" t="str">
        <f t="shared" si="40"/>
        <v/>
      </c>
      <c r="AV639" s="6">
        <f t="shared" si="41"/>
        <v>198.15789473684211</v>
      </c>
      <c r="AW639" s="7">
        <f t="shared" si="42"/>
        <v>34.737265415549601</v>
      </c>
      <c r="AX639" s="6">
        <f t="shared" si="43"/>
        <v>74.216949152542369</v>
      </c>
      <c r="AY639" s="6" t="str">
        <f t="shared" si="44"/>
        <v/>
      </c>
      <c r="BA639" s="6">
        <f>VLOOKUP(A639, ALL_AP_DATA!$A$2:$F$3600, 6, FALSE)</f>
        <v>1802</v>
      </c>
      <c r="BB639" s="6" t="e">
        <f t="shared" ca="1" si="46"/>
        <v>#NAME?</v>
      </c>
      <c r="BC639" s="6">
        <f>VLOOKUP(A639,projmetadata!$A$2:$D$2036, 4, FALSE)</f>
        <v>269985</v>
      </c>
      <c r="BE639" s="9" t="e">
        <f t="shared" ca="1" si="47"/>
        <v>#NAME?</v>
      </c>
      <c r="BF639" s="6" t="e">
        <f t="shared" ca="1" si="48"/>
        <v>#NAME?</v>
      </c>
      <c r="BG639" s="6">
        <f t="shared" si="49"/>
        <v>0.19822212345130286</v>
      </c>
      <c r="BH639" s="6">
        <f>VLOOKUP(A639, ALL_AP_DATA!$A$2:$D$3600, 3, FALSE)</f>
        <v>730</v>
      </c>
      <c r="BI639" s="6">
        <f>VLOOKUP(A639, ALL_AP_DATA!$A$2:$E$3600, 5, FALSE)</f>
        <v>53517</v>
      </c>
      <c r="BJ639" s="6">
        <f t="shared" si="45"/>
        <v>29.698668146503884</v>
      </c>
      <c r="BK639" s="6">
        <f t="shared" si="50"/>
        <v>0.40510543840177582</v>
      </c>
    </row>
    <row r="640" spans="1:63" ht="15.75" customHeight="1" x14ac:dyDescent="0.25">
      <c r="A640" s="6" t="s">
        <v>1233</v>
      </c>
      <c r="B640" s="6" t="s">
        <v>64</v>
      </c>
      <c r="C640" s="6">
        <v>2</v>
      </c>
      <c r="D640" s="6">
        <v>29</v>
      </c>
      <c r="E640" s="6">
        <v>47</v>
      </c>
      <c r="F640" s="6">
        <v>4232</v>
      </c>
      <c r="G640" s="6">
        <v>0.20860000000000001</v>
      </c>
      <c r="H640" s="6">
        <v>0.7581</v>
      </c>
      <c r="I640" s="6">
        <v>0.67910000000000004</v>
      </c>
      <c r="J640" s="6">
        <v>1</v>
      </c>
      <c r="K640" s="6">
        <v>6</v>
      </c>
      <c r="L640" s="6">
        <v>23</v>
      </c>
      <c r="M640" s="6">
        <v>3311</v>
      </c>
      <c r="N640" s="6">
        <v>4.3200000000000002E-2</v>
      </c>
      <c r="O640" s="6">
        <v>0.371</v>
      </c>
      <c r="P640" s="6">
        <v>0.53129999999999999</v>
      </c>
      <c r="Q640" s="6">
        <v>7</v>
      </c>
      <c r="R640" s="6">
        <v>22</v>
      </c>
      <c r="S640" s="6">
        <v>46</v>
      </c>
      <c r="T640" s="6">
        <v>4409</v>
      </c>
      <c r="U640" s="6">
        <v>0.1583</v>
      </c>
      <c r="V640" s="6">
        <v>0.7419</v>
      </c>
      <c r="W640" s="6">
        <v>0.70750000000000002</v>
      </c>
      <c r="X640" s="6">
        <v>8</v>
      </c>
      <c r="Y640" s="6">
        <v>38</v>
      </c>
      <c r="Z640" s="6">
        <v>43</v>
      </c>
      <c r="AA640" s="6">
        <v>3695</v>
      </c>
      <c r="AB640" s="6">
        <v>0.27339999999999998</v>
      </c>
      <c r="AC640" s="6">
        <v>0.69350000000000001</v>
      </c>
      <c r="AD640" s="6">
        <v>0.59289999999999998</v>
      </c>
      <c r="AE640" s="6">
        <v>2</v>
      </c>
      <c r="AF640" s="6">
        <v>19</v>
      </c>
      <c r="AG640" s="6">
        <v>24</v>
      </c>
      <c r="AH640" s="6">
        <v>2552</v>
      </c>
      <c r="AI640" s="6">
        <v>0.13669999999999999</v>
      </c>
      <c r="AJ640" s="6">
        <v>0.3871</v>
      </c>
      <c r="AK640" s="6">
        <v>0.40949999999999998</v>
      </c>
      <c r="AT640" s="6">
        <f t="shared" si="39"/>
        <v>145.93103448275863</v>
      </c>
      <c r="AU640" s="6">
        <f t="shared" si="40"/>
        <v>551.83333333333337</v>
      </c>
      <c r="AV640" s="6">
        <f t="shared" si="41"/>
        <v>200.40909090909091</v>
      </c>
      <c r="AW640" s="7">
        <f t="shared" si="42"/>
        <v>97.236842105263165</v>
      </c>
      <c r="AX640" s="6">
        <f t="shared" si="43"/>
        <v>134.31578947368422</v>
      </c>
      <c r="AY640" s="6" t="str">
        <f t="shared" si="44"/>
        <v/>
      </c>
      <c r="BA640" s="6">
        <f>VLOOKUP(A640, ALL_AP_DATA!$A$2:$F$3600, 6, FALSE)</f>
        <v>139</v>
      </c>
      <c r="BB640" s="6" t="e">
        <f t="shared" ca="1" si="46"/>
        <v>#NAME?</v>
      </c>
      <c r="BC640" s="6">
        <f>VLOOKUP(A640,projmetadata!$A$2:$D$2036, 4, FALSE)</f>
        <v>31164</v>
      </c>
      <c r="BE640" s="9" t="e">
        <f t="shared" ca="1" si="47"/>
        <v>#NAME?</v>
      </c>
      <c r="BF640" s="6" t="e">
        <f t="shared" ca="1" si="48"/>
        <v>#NAME?</v>
      </c>
      <c r="BG640" s="6">
        <f t="shared" si="49"/>
        <v>0.19997432935438325</v>
      </c>
      <c r="BH640" s="6">
        <f>VLOOKUP(A640, ALL_AP_DATA!$A$2:$D$3600, 3, FALSE)</f>
        <v>61</v>
      </c>
      <c r="BI640" s="6">
        <f>VLOOKUP(A640, ALL_AP_DATA!$A$2:$E$3600, 5, FALSE)</f>
        <v>6232</v>
      </c>
      <c r="BJ640" s="6">
        <f t="shared" si="45"/>
        <v>44.834532374100718</v>
      </c>
      <c r="BK640" s="6">
        <f t="shared" si="50"/>
        <v>0.43884892086330934</v>
      </c>
    </row>
    <row r="641" spans="1:63" ht="15.75" customHeight="1" x14ac:dyDescent="0.25">
      <c r="A641" s="6" t="s">
        <v>1362</v>
      </c>
      <c r="B641" s="6" t="s">
        <v>64</v>
      </c>
      <c r="C641" s="6">
        <v>4</v>
      </c>
      <c r="D641" s="6">
        <v>125</v>
      </c>
      <c r="E641" s="6">
        <v>78</v>
      </c>
      <c r="F641" s="6">
        <v>5459</v>
      </c>
      <c r="G641" s="6">
        <v>0.25409999999999999</v>
      </c>
      <c r="H641" s="6">
        <v>0.79590000000000005</v>
      </c>
      <c r="I641" s="6">
        <v>0.498</v>
      </c>
      <c r="J641" s="6">
        <v>8</v>
      </c>
      <c r="K641" s="6">
        <v>24</v>
      </c>
      <c r="L641" s="6">
        <v>43</v>
      </c>
      <c r="M641" s="6">
        <v>3325</v>
      </c>
      <c r="N641" s="6">
        <v>4.8800000000000003E-2</v>
      </c>
      <c r="O641" s="6">
        <v>0.43880000000000002</v>
      </c>
      <c r="P641" s="6">
        <v>0.30330000000000001</v>
      </c>
      <c r="Q641" s="6">
        <v>14</v>
      </c>
      <c r="R641" s="6">
        <v>52</v>
      </c>
      <c r="S641" s="6">
        <v>59</v>
      </c>
      <c r="T641" s="6">
        <v>4719</v>
      </c>
      <c r="U641" s="6">
        <v>0.1057</v>
      </c>
      <c r="V641" s="6">
        <v>0.60199999999999998</v>
      </c>
      <c r="W641" s="6">
        <v>0.43049999999999999</v>
      </c>
      <c r="X641" s="6">
        <v>37</v>
      </c>
      <c r="Y641" s="6">
        <v>191</v>
      </c>
      <c r="Z641" s="6">
        <v>82</v>
      </c>
      <c r="AA641" s="6">
        <v>5820</v>
      </c>
      <c r="AB641" s="6">
        <v>0.38819999999999999</v>
      </c>
      <c r="AC641" s="6">
        <v>0.8367</v>
      </c>
      <c r="AD641" s="6">
        <v>0.53100000000000003</v>
      </c>
      <c r="AE641" s="6">
        <v>40</v>
      </c>
      <c r="AF641" s="6">
        <v>271</v>
      </c>
      <c r="AG641" s="6">
        <v>86</v>
      </c>
      <c r="AH641" s="6">
        <v>8889</v>
      </c>
      <c r="AI641" s="6">
        <v>0.55079999999999996</v>
      </c>
      <c r="AJ641" s="6">
        <v>0.87760000000000005</v>
      </c>
      <c r="AK641" s="6">
        <v>0.81100000000000005</v>
      </c>
      <c r="AL641" s="6">
        <v>4</v>
      </c>
      <c r="AM641" s="6">
        <v>24</v>
      </c>
      <c r="AN641" s="6">
        <v>43</v>
      </c>
      <c r="AO641" s="6">
        <v>3325</v>
      </c>
      <c r="AP641" s="6">
        <v>4.8800000000000003E-2</v>
      </c>
      <c r="AQ641" s="6">
        <v>0.43880000000000002</v>
      </c>
      <c r="AR641" s="6">
        <v>0.30330000000000001</v>
      </c>
      <c r="AT641" s="6">
        <f t="shared" si="39"/>
        <v>43.671999999999997</v>
      </c>
      <c r="AU641" s="6">
        <f t="shared" si="40"/>
        <v>138.54166666666666</v>
      </c>
      <c r="AV641" s="6">
        <f t="shared" si="41"/>
        <v>90.75</v>
      </c>
      <c r="AW641" s="7">
        <f t="shared" si="42"/>
        <v>30.471204188481675</v>
      </c>
      <c r="AX641" s="6">
        <f t="shared" si="43"/>
        <v>32.800738007380076</v>
      </c>
      <c r="AY641" s="6">
        <f t="shared" si="44"/>
        <v>138.54166666666666</v>
      </c>
      <c r="BA641" s="6">
        <f>VLOOKUP(A641, ALL_AP_DATA!$A$2:$F$3600, 6, FALSE)</f>
        <v>492</v>
      </c>
      <c r="BB641" s="6" t="e">
        <f t="shared" ca="1" si="46"/>
        <v>#NAME?</v>
      </c>
      <c r="BC641" s="6">
        <f>VLOOKUP(A641,projmetadata!$A$2:$D$2036, 4, FALSE)</f>
        <v>54619</v>
      </c>
      <c r="BE641" s="9" t="e">
        <f t="shared" ca="1" si="47"/>
        <v>#NAME?</v>
      </c>
      <c r="BF641" s="6" t="e">
        <f t="shared" ca="1" si="48"/>
        <v>#NAME?</v>
      </c>
      <c r="BG641" s="6">
        <f t="shared" si="49"/>
        <v>0.20068108167487506</v>
      </c>
      <c r="BH641" s="6">
        <f>VLOOKUP(A641, ALL_AP_DATA!$A$2:$D$3600, 3, FALSE)</f>
        <v>348</v>
      </c>
      <c r="BI641" s="6">
        <f>VLOOKUP(A641, ALL_AP_DATA!$A$2:$E$3600, 5, FALSE)</f>
        <v>10961</v>
      </c>
      <c r="BJ641" s="6">
        <f t="shared" si="45"/>
        <v>22.278455284552845</v>
      </c>
      <c r="BK641" s="6">
        <f t="shared" si="50"/>
        <v>0.70731707317073167</v>
      </c>
    </row>
    <row r="642" spans="1:63" ht="15.75" customHeight="1" x14ac:dyDescent="0.25">
      <c r="A642" s="6" t="s">
        <v>677</v>
      </c>
      <c r="B642" s="6" t="s">
        <v>64</v>
      </c>
      <c r="C642" s="6">
        <v>3</v>
      </c>
      <c r="D642" s="6">
        <v>21</v>
      </c>
      <c r="E642" s="6">
        <v>29</v>
      </c>
      <c r="F642" s="6">
        <v>1394</v>
      </c>
      <c r="G642" s="6">
        <v>9.6299999999999997E-2</v>
      </c>
      <c r="H642" s="6">
        <v>0.5</v>
      </c>
      <c r="I642" s="6">
        <v>0.25919999999999999</v>
      </c>
      <c r="J642" s="6">
        <v>1</v>
      </c>
      <c r="K642" s="6">
        <v>8</v>
      </c>
      <c r="L642" s="6">
        <v>20</v>
      </c>
      <c r="M642" s="6">
        <v>1236</v>
      </c>
      <c r="N642" s="6">
        <v>3.6700000000000003E-2</v>
      </c>
      <c r="O642" s="6">
        <v>0.3448</v>
      </c>
      <c r="P642" s="6">
        <v>0.2298</v>
      </c>
      <c r="Q642" s="6">
        <v>6</v>
      </c>
      <c r="R642" s="6">
        <v>16</v>
      </c>
      <c r="S642" s="6">
        <v>26</v>
      </c>
      <c r="T642" s="6">
        <v>1951</v>
      </c>
      <c r="U642" s="6">
        <v>7.3400000000000007E-2</v>
      </c>
      <c r="V642" s="6">
        <v>0.44829999999999998</v>
      </c>
      <c r="W642" s="6">
        <v>0.36280000000000001</v>
      </c>
      <c r="X642" s="6">
        <v>8</v>
      </c>
      <c r="Y642" s="6">
        <v>65</v>
      </c>
      <c r="Z642" s="6">
        <v>39</v>
      </c>
      <c r="AA642" s="6">
        <v>2514</v>
      </c>
      <c r="AB642" s="6">
        <v>0.29820000000000002</v>
      </c>
      <c r="AC642" s="6">
        <v>0.6724</v>
      </c>
      <c r="AD642" s="6">
        <v>0.46750000000000003</v>
      </c>
      <c r="AE642" s="6">
        <v>8</v>
      </c>
      <c r="AF642" s="6">
        <v>79</v>
      </c>
      <c r="AG642" s="6">
        <v>44</v>
      </c>
      <c r="AH642" s="6">
        <v>2171</v>
      </c>
      <c r="AI642" s="6">
        <v>0.3624</v>
      </c>
      <c r="AJ642" s="6">
        <v>0.75860000000000005</v>
      </c>
      <c r="AK642" s="6">
        <v>0.4037</v>
      </c>
      <c r="AT642" s="6">
        <f t="shared" si="39"/>
        <v>66.38095238095238</v>
      </c>
      <c r="AU642" s="6">
        <f t="shared" si="40"/>
        <v>154.5</v>
      </c>
      <c r="AV642" s="6">
        <f t="shared" si="41"/>
        <v>121.9375</v>
      </c>
      <c r="AW642" s="7">
        <f t="shared" si="42"/>
        <v>38.676923076923075</v>
      </c>
      <c r="AX642" s="6">
        <f t="shared" si="43"/>
        <v>27.481012658227847</v>
      </c>
      <c r="AY642" s="6" t="str">
        <f t="shared" si="44"/>
        <v/>
      </c>
      <c r="BA642" s="6">
        <f>VLOOKUP(A642, ALL_AP_DATA!$A$2:$F$3600, 6, FALSE)</f>
        <v>218</v>
      </c>
      <c r="BB642" s="6" t="e">
        <f t="shared" ca="1" si="46"/>
        <v>#NAME?</v>
      </c>
      <c r="BC642" s="6">
        <f>VLOOKUP(A642,projmetadata!$A$2:$D$2036, 4, FALSE)</f>
        <v>26686</v>
      </c>
      <c r="BE642" s="9" t="e">
        <f t="shared" ca="1" si="47"/>
        <v>#NAME?</v>
      </c>
      <c r="BF642" s="6" t="e">
        <f t="shared" ca="1" si="48"/>
        <v>#NAME?</v>
      </c>
      <c r="BG642" s="6">
        <f t="shared" si="49"/>
        <v>0.20152889155362363</v>
      </c>
      <c r="BH642" s="6">
        <f>VLOOKUP(A642, ALL_AP_DATA!$A$2:$D$3600, 3, FALSE)</f>
        <v>119</v>
      </c>
      <c r="BI642" s="6">
        <f>VLOOKUP(A642, ALL_AP_DATA!$A$2:$E$3600, 5, FALSE)</f>
        <v>5378</v>
      </c>
      <c r="BJ642" s="6">
        <f t="shared" si="45"/>
        <v>24.669724770642201</v>
      </c>
      <c r="BK642" s="6">
        <f t="shared" si="50"/>
        <v>0.54587155963302747</v>
      </c>
    </row>
    <row r="643" spans="1:63" ht="15.75" customHeight="1" x14ac:dyDescent="0.25">
      <c r="A643" s="6" t="s">
        <v>611</v>
      </c>
      <c r="B643" s="6" t="s">
        <v>64</v>
      </c>
      <c r="C643" s="6">
        <v>5</v>
      </c>
      <c r="D643" s="6">
        <v>150</v>
      </c>
      <c r="E643" s="6">
        <v>88</v>
      </c>
      <c r="F643" s="6">
        <v>8919</v>
      </c>
      <c r="G643" s="6">
        <v>0.37880000000000003</v>
      </c>
      <c r="H643" s="6">
        <v>0.91669999999999996</v>
      </c>
      <c r="I643" s="6">
        <v>0.81330000000000002</v>
      </c>
      <c r="J643" s="6">
        <v>5</v>
      </c>
      <c r="K643" s="6">
        <v>46</v>
      </c>
      <c r="L643" s="6">
        <v>78</v>
      </c>
      <c r="M643" s="6">
        <v>7462</v>
      </c>
      <c r="N643" s="6">
        <v>0.1162</v>
      </c>
      <c r="O643" s="6">
        <v>0.8125</v>
      </c>
      <c r="P643" s="6">
        <v>0.6804</v>
      </c>
      <c r="Q643" s="6">
        <v>13</v>
      </c>
      <c r="R643" s="6">
        <v>73</v>
      </c>
      <c r="S643" s="6">
        <v>86</v>
      </c>
      <c r="T643" s="6">
        <v>7420</v>
      </c>
      <c r="U643" s="6">
        <v>0.18429999999999999</v>
      </c>
      <c r="V643" s="6">
        <v>0.89580000000000004</v>
      </c>
      <c r="W643" s="6">
        <v>0.67659999999999998</v>
      </c>
      <c r="X643" s="6">
        <v>44</v>
      </c>
      <c r="Y643" s="6">
        <v>154</v>
      </c>
      <c r="Z643" s="6">
        <v>88</v>
      </c>
      <c r="AA643" s="6">
        <v>9413</v>
      </c>
      <c r="AB643" s="6">
        <v>0.38890000000000002</v>
      </c>
      <c r="AC643" s="6">
        <v>0.91669999999999996</v>
      </c>
      <c r="AD643" s="6">
        <v>0.85829999999999995</v>
      </c>
      <c r="AE643" s="6">
        <v>15</v>
      </c>
      <c r="AF643" s="6">
        <v>130</v>
      </c>
      <c r="AG643" s="6">
        <v>90</v>
      </c>
      <c r="AH643" s="6">
        <v>8409</v>
      </c>
      <c r="AI643" s="6">
        <v>0.32829999999999998</v>
      </c>
      <c r="AJ643" s="6">
        <v>0.9375</v>
      </c>
      <c r="AK643" s="6">
        <v>0.76680000000000004</v>
      </c>
      <c r="AL643" s="6">
        <v>3</v>
      </c>
      <c r="AM643" s="6">
        <v>45</v>
      </c>
      <c r="AN643" s="6">
        <v>85</v>
      </c>
      <c r="AO643" s="6">
        <v>7137</v>
      </c>
      <c r="AP643" s="6">
        <v>0.11360000000000001</v>
      </c>
      <c r="AQ643" s="6">
        <v>0.88539999999999996</v>
      </c>
      <c r="AR643" s="6">
        <v>0.65080000000000005</v>
      </c>
      <c r="AT643" s="6">
        <f t="shared" si="39"/>
        <v>59.46</v>
      </c>
      <c r="AU643" s="6">
        <f t="shared" si="40"/>
        <v>162.21739130434781</v>
      </c>
      <c r="AV643" s="6">
        <f t="shared" si="41"/>
        <v>101.64383561643835</v>
      </c>
      <c r="AW643" s="7">
        <f t="shared" si="42"/>
        <v>61.123376623376622</v>
      </c>
      <c r="AX643" s="6">
        <f t="shared" si="43"/>
        <v>64.684615384615384</v>
      </c>
      <c r="AY643" s="6">
        <f t="shared" si="44"/>
        <v>158.6</v>
      </c>
      <c r="BA643" s="6">
        <f>VLOOKUP(A643, ALL_AP_DATA!$A$2:$F$3600, 6, FALSE)</f>
        <v>396</v>
      </c>
      <c r="BB643" s="6" t="e">
        <f t="shared" ca="1" si="46"/>
        <v>#NAME?</v>
      </c>
      <c r="BC643" s="6">
        <f>VLOOKUP(A643,projmetadata!$A$2:$D$2036, 4, FALSE)</f>
        <v>54289</v>
      </c>
      <c r="BE643" s="9" t="e">
        <f t="shared" ca="1" si="47"/>
        <v>#NAME?</v>
      </c>
      <c r="BF643" s="6" t="e">
        <f t="shared" ca="1" si="48"/>
        <v>#NAME?</v>
      </c>
      <c r="BG643" s="6">
        <f t="shared" si="49"/>
        <v>0.20201145720127467</v>
      </c>
      <c r="BH643" s="6">
        <f>VLOOKUP(A643, ALL_AP_DATA!$A$2:$D$3600, 3, FALSE)</f>
        <v>207</v>
      </c>
      <c r="BI643" s="6">
        <f>VLOOKUP(A643, ALL_AP_DATA!$A$2:$E$3600, 5, FALSE)</f>
        <v>10967</v>
      </c>
      <c r="BJ643" s="6">
        <f t="shared" si="45"/>
        <v>27.694444444444443</v>
      </c>
      <c r="BK643" s="6">
        <f t="shared" si="50"/>
        <v>0.52272727272727271</v>
      </c>
    </row>
    <row r="644" spans="1:63" ht="15.75" customHeight="1" x14ac:dyDescent="0.25">
      <c r="A644" s="6" t="s">
        <v>979</v>
      </c>
      <c r="B644" s="6" t="s">
        <v>64</v>
      </c>
      <c r="C644" s="6">
        <v>2</v>
      </c>
      <c r="D644" s="6">
        <v>4</v>
      </c>
      <c r="E644" s="6">
        <v>9</v>
      </c>
      <c r="F644" s="6">
        <v>611</v>
      </c>
      <c r="G644" s="6">
        <v>1.29E-2</v>
      </c>
      <c r="H644" s="6">
        <v>0.2195</v>
      </c>
      <c r="I644" s="6">
        <v>0.1396</v>
      </c>
      <c r="Q644" s="6">
        <v>3</v>
      </c>
      <c r="R644" s="6">
        <v>8</v>
      </c>
      <c r="S644" s="6">
        <v>24</v>
      </c>
      <c r="T644" s="6">
        <v>2707</v>
      </c>
      <c r="U644" s="6">
        <v>2.58E-2</v>
      </c>
      <c r="V644" s="6">
        <v>0.58540000000000003</v>
      </c>
      <c r="W644" s="6">
        <v>0.61850000000000005</v>
      </c>
      <c r="X644" s="6">
        <v>2</v>
      </c>
      <c r="Y644" s="6">
        <v>78</v>
      </c>
      <c r="Z644" s="6">
        <v>22</v>
      </c>
      <c r="AA644" s="6">
        <v>1581</v>
      </c>
      <c r="AB644" s="6">
        <v>0.25159999999999999</v>
      </c>
      <c r="AC644" s="6">
        <v>0.53659999999999997</v>
      </c>
      <c r="AD644" s="6">
        <v>0.36120000000000002</v>
      </c>
      <c r="AE644" s="6">
        <v>21</v>
      </c>
      <c r="AF644" s="6">
        <v>124</v>
      </c>
      <c r="AG644" s="6">
        <v>31</v>
      </c>
      <c r="AH644" s="6">
        <v>2816</v>
      </c>
      <c r="AI644" s="6">
        <v>0.4</v>
      </c>
      <c r="AJ644" s="6">
        <v>0.75609999999999999</v>
      </c>
      <c r="AK644" s="6">
        <v>0.64339999999999997</v>
      </c>
      <c r="AT644" s="6">
        <f t="shared" si="39"/>
        <v>152.75</v>
      </c>
      <c r="AU644" s="6" t="str">
        <f t="shared" si="40"/>
        <v/>
      </c>
      <c r="AV644" s="6">
        <f t="shared" si="41"/>
        <v>338.375</v>
      </c>
      <c r="AW644" s="7">
        <f t="shared" si="42"/>
        <v>20.26923076923077</v>
      </c>
      <c r="AX644" s="6">
        <f t="shared" si="43"/>
        <v>22.70967741935484</v>
      </c>
      <c r="AY644" s="6" t="str">
        <f t="shared" si="44"/>
        <v/>
      </c>
      <c r="BA644" s="6">
        <f>VLOOKUP(A644, ALL_AP_DATA!$A$2:$F$3600, 6, FALSE)</f>
        <v>310</v>
      </c>
      <c r="BB644" s="6" t="e">
        <f t="shared" ca="1" si="46"/>
        <v>#NAME?</v>
      </c>
      <c r="BC644" s="6">
        <f>VLOOKUP(A644,projmetadata!$A$2:$D$2036, 4, FALSE)</f>
        <v>21570</v>
      </c>
      <c r="BE644" s="9" t="e">
        <f t="shared" ca="1" si="47"/>
        <v>#NAME?</v>
      </c>
      <c r="BF644" s="6" t="e">
        <f t="shared" ca="1" si="48"/>
        <v>#NAME?</v>
      </c>
      <c r="BG644" s="6">
        <f t="shared" si="49"/>
        <v>0.20292072322670376</v>
      </c>
      <c r="BH644" s="6">
        <f>VLOOKUP(A644, ALL_AP_DATA!$A$2:$D$3600, 3, FALSE)</f>
        <v>175</v>
      </c>
      <c r="BI644" s="6">
        <f>VLOOKUP(A644, ALL_AP_DATA!$A$2:$E$3600, 5, FALSE)</f>
        <v>4377</v>
      </c>
      <c r="BJ644" s="6">
        <f t="shared" si="45"/>
        <v>14.119354838709677</v>
      </c>
      <c r="BK644" s="6">
        <f t="shared" si="50"/>
        <v>0.56451612903225812</v>
      </c>
    </row>
    <row r="645" spans="1:63" ht="15.75" customHeight="1" x14ac:dyDescent="0.25">
      <c r="A645" s="6" t="s">
        <v>1341</v>
      </c>
      <c r="B645" s="6" t="s">
        <v>64</v>
      </c>
      <c r="C645" s="6">
        <v>6</v>
      </c>
      <c r="D645" s="6">
        <v>30</v>
      </c>
      <c r="E645" s="6">
        <v>14</v>
      </c>
      <c r="F645" s="6">
        <v>466</v>
      </c>
      <c r="G645" s="6">
        <v>9.4299999999999995E-2</v>
      </c>
      <c r="H645" s="6">
        <v>0.42420000000000002</v>
      </c>
      <c r="I645" s="6">
        <v>0.10100000000000001</v>
      </c>
      <c r="Q645" s="6">
        <v>2</v>
      </c>
      <c r="R645" s="6">
        <v>4</v>
      </c>
      <c r="S645" s="6">
        <v>8</v>
      </c>
      <c r="T645" s="6">
        <v>492</v>
      </c>
      <c r="U645" s="6">
        <v>1.26E-2</v>
      </c>
      <c r="V645" s="6">
        <v>0.2424</v>
      </c>
      <c r="W645" s="6">
        <v>0.1066</v>
      </c>
      <c r="X645" s="6">
        <v>23</v>
      </c>
      <c r="Y645" s="6">
        <v>124</v>
      </c>
      <c r="Z645" s="6">
        <v>20</v>
      </c>
      <c r="AA645" s="6">
        <v>924</v>
      </c>
      <c r="AB645" s="6">
        <v>0.38990000000000002</v>
      </c>
      <c r="AC645" s="6">
        <v>0.60609999999999997</v>
      </c>
      <c r="AD645" s="6">
        <v>0.20019999999999999</v>
      </c>
      <c r="AE645" s="6">
        <v>35</v>
      </c>
      <c r="AF645" s="6">
        <v>145</v>
      </c>
      <c r="AG645" s="6">
        <v>32</v>
      </c>
      <c r="AH645" s="6">
        <v>2526</v>
      </c>
      <c r="AI645" s="6">
        <v>0.45600000000000002</v>
      </c>
      <c r="AJ645" s="6">
        <v>0.96970000000000001</v>
      </c>
      <c r="AK645" s="6">
        <v>0.54730000000000001</v>
      </c>
      <c r="AT645" s="6">
        <f t="shared" si="39"/>
        <v>15.533333333333333</v>
      </c>
      <c r="AU645" s="6" t="str">
        <f t="shared" si="40"/>
        <v/>
      </c>
      <c r="AV645" s="6">
        <f t="shared" si="41"/>
        <v>123</v>
      </c>
      <c r="AW645" s="7">
        <f t="shared" si="42"/>
        <v>7.4516129032258061</v>
      </c>
      <c r="AX645" s="6">
        <f t="shared" si="43"/>
        <v>17.420689655172414</v>
      </c>
      <c r="AY645" s="6" t="str">
        <f t="shared" si="44"/>
        <v/>
      </c>
      <c r="BA645" s="6">
        <f>VLOOKUP(A645, ALL_AP_DATA!$A$2:$F$3600, 6, FALSE)</f>
        <v>318</v>
      </c>
      <c r="BB645" s="6" t="e">
        <f t="shared" ca="1" si="46"/>
        <v>#NAME?</v>
      </c>
      <c r="BC645" s="6">
        <f>VLOOKUP(A645,projmetadata!$A$2:$D$2036, 4, FALSE)</f>
        <v>22709</v>
      </c>
      <c r="BE645" s="9" t="e">
        <f t="shared" ca="1" si="47"/>
        <v>#NAME?</v>
      </c>
      <c r="BF645" s="6" t="e">
        <f t="shared" ca="1" si="48"/>
        <v>#NAME?</v>
      </c>
      <c r="BG645" s="6">
        <f t="shared" si="49"/>
        <v>0.20322339160685191</v>
      </c>
      <c r="BH645" s="6">
        <f>VLOOKUP(A645, ALL_AP_DATA!$A$2:$D$3600, 3, FALSE)</f>
        <v>206</v>
      </c>
      <c r="BI645" s="6">
        <f>VLOOKUP(A645, ALL_AP_DATA!$A$2:$E$3600, 5, FALSE)</f>
        <v>4615</v>
      </c>
      <c r="BJ645" s="6">
        <f t="shared" si="45"/>
        <v>14.512578616352201</v>
      </c>
      <c r="BK645" s="6">
        <f t="shared" si="50"/>
        <v>0.64779874213836475</v>
      </c>
    </row>
    <row r="646" spans="1:63" ht="15.75" customHeight="1" x14ac:dyDescent="0.25">
      <c r="A646" s="6" t="s">
        <v>602</v>
      </c>
      <c r="B646" s="6" t="s">
        <v>64</v>
      </c>
      <c r="C646" s="6">
        <v>1</v>
      </c>
      <c r="D646" s="6">
        <v>121</v>
      </c>
      <c r="E646" s="6">
        <v>203</v>
      </c>
      <c r="F646" s="6">
        <v>5517</v>
      </c>
      <c r="G646" s="6">
        <v>0.30099999999999999</v>
      </c>
      <c r="H646" s="6">
        <v>0.86019999999999996</v>
      </c>
      <c r="I646" s="6">
        <v>0.61419999999999997</v>
      </c>
      <c r="J646" s="6">
        <v>2</v>
      </c>
      <c r="K646" s="6">
        <v>10</v>
      </c>
      <c r="L646" s="6">
        <v>56</v>
      </c>
      <c r="M646" s="6">
        <v>1593</v>
      </c>
      <c r="N646" s="6">
        <v>2.4899999999999999E-2</v>
      </c>
      <c r="O646" s="6">
        <v>0.23730000000000001</v>
      </c>
      <c r="P646" s="6">
        <v>0.17730000000000001</v>
      </c>
      <c r="Q646" s="6">
        <v>10</v>
      </c>
      <c r="R646" s="6">
        <v>50</v>
      </c>
      <c r="S646" s="6">
        <v>167</v>
      </c>
      <c r="T646" s="6">
        <v>3955</v>
      </c>
      <c r="U646" s="6">
        <v>0.1244</v>
      </c>
      <c r="V646" s="6">
        <v>0.70760000000000001</v>
      </c>
      <c r="W646" s="6">
        <v>0.44030000000000002</v>
      </c>
      <c r="X646" s="6">
        <v>37</v>
      </c>
      <c r="Y646" s="6">
        <v>198</v>
      </c>
      <c r="Z646" s="6">
        <v>213</v>
      </c>
      <c r="AA646" s="6">
        <v>7118</v>
      </c>
      <c r="AB646" s="6">
        <v>0.49249999999999999</v>
      </c>
      <c r="AC646" s="6">
        <v>0.90249999999999997</v>
      </c>
      <c r="AD646" s="6">
        <v>0.79239999999999999</v>
      </c>
      <c r="AE646" s="6">
        <v>19</v>
      </c>
      <c r="AF646" s="6">
        <v>88</v>
      </c>
      <c r="AG646" s="6">
        <v>178</v>
      </c>
      <c r="AH646" s="6">
        <v>4152</v>
      </c>
      <c r="AI646" s="6">
        <v>0.21890000000000001</v>
      </c>
      <c r="AJ646" s="6">
        <v>0.75419999999999998</v>
      </c>
      <c r="AK646" s="6">
        <v>0.4622</v>
      </c>
      <c r="AT646" s="6">
        <f t="shared" si="39"/>
        <v>45.595041322314053</v>
      </c>
      <c r="AU646" s="6">
        <f t="shared" si="40"/>
        <v>159.30000000000001</v>
      </c>
      <c r="AV646" s="6">
        <f t="shared" si="41"/>
        <v>79.099999999999994</v>
      </c>
      <c r="AW646" s="7">
        <f t="shared" si="42"/>
        <v>35.949494949494948</v>
      </c>
      <c r="AX646" s="6">
        <f t="shared" si="43"/>
        <v>47.18181818181818</v>
      </c>
      <c r="AY646" s="6" t="str">
        <f t="shared" si="44"/>
        <v/>
      </c>
      <c r="BA646" s="6">
        <f>VLOOKUP(A646, ALL_AP_DATA!$A$2:$F$3600, 6, FALSE)</f>
        <v>402</v>
      </c>
      <c r="BB646" s="6" t="e">
        <f t="shared" ca="1" si="46"/>
        <v>#NAME?</v>
      </c>
      <c r="BC646" s="6">
        <f>VLOOKUP(A646,projmetadata!$A$2:$D$2036, 4, FALSE)</f>
        <v>44198</v>
      </c>
      <c r="BE646" s="9" t="e">
        <f t="shared" ca="1" si="47"/>
        <v>#NAME?</v>
      </c>
      <c r="BF646" s="6" t="e">
        <f t="shared" ca="1" si="48"/>
        <v>#NAME?</v>
      </c>
      <c r="BG646" s="6">
        <f t="shared" si="49"/>
        <v>0.2032444907009367</v>
      </c>
      <c r="BH646" s="6">
        <f>VLOOKUP(A646, ALL_AP_DATA!$A$2:$D$3600, 3, FALSE)</f>
        <v>222</v>
      </c>
      <c r="BI646" s="6">
        <f>VLOOKUP(A646, ALL_AP_DATA!$A$2:$E$3600, 5, FALSE)</f>
        <v>8983</v>
      </c>
      <c r="BJ646" s="6">
        <f t="shared" si="45"/>
        <v>22.345771144278608</v>
      </c>
      <c r="BK646" s="6">
        <f t="shared" si="50"/>
        <v>0.55223880597014929</v>
      </c>
    </row>
    <row r="647" spans="1:63" ht="15.75" customHeight="1" x14ac:dyDescent="0.25">
      <c r="A647" s="6" t="s">
        <v>164</v>
      </c>
      <c r="B647" s="6" t="s">
        <v>64</v>
      </c>
      <c r="C647" s="6">
        <v>14</v>
      </c>
      <c r="D647" s="6">
        <v>354</v>
      </c>
      <c r="E647" s="6">
        <v>87</v>
      </c>
      <c r="F647" s="6">
        <v>8418</v>
      </c>
      <c r="G647" s="6">
        <v>0.4</v>
      </c>
      <c r="H647" s="6">
        <v>0.64439999999999997</v>
      </c>
      <c r="I647" s="6">
        <v>0.54620000000000002</v>
      </c>
      <c r="J647" s="6">
        <v>3</v>
      </c>
      <c r="K647" s="6">
        <v>11</v>
      </c>
      <c r="L647" s="6">
        <v>49</v>
      </c>
      <c r="M647" s="6">
        <v>5658</v>
      </c>
      <c r="N647" s="6">
        <v>1.24E-2</v>
      </c>
      <c r="O647" s="6">
        <v>0.36299999999999999</v>
      </c>
      <c r="P647" s="6">
        <v>0.36709999999999998</v>
      </c>
      <c r="Q647" s="6">
        <v>8</v>
      </c>
      <c r="R647" s="6">
        <v>18</v>
      </c>
      <c r="S647" s="6">
        <v>63</v>
      </c>
      <c r="T647" s="6">
        <v>4594</v>
      </c>
      <c r="U647" s="6">
        <v>2.0299999999999999E-2</v>
      </c>
      <c r="V647" s="6">
        <v>0.4667</v>
      </c>
      <c r="W647" s="6">
        <v>0.29809999999999998</v>
      </c>
      <c r="X647" s="6">
        <v>43</v>
      </c>
      <c r="Y647" s="6">
        <v>259</v>
      </c>
      <c r="Z647" s="6">
        <v>101</v>
      </c>
      <c r="AA647" s="6">
        <v>9084</v>
      </c>
      <c r="AB647" s="6">
        <v>0.29270000000000002</v>
      </c>
      <c r="AC647" s="6">
        <v>0.74809999999999999</v>
      </c>
      <c r="AD647" s="6">
        <v>0.58940000000000003</v>
      </c>
      <c r="AE647" s="6">
        <v>72</v>
      </c>
      <c r="AF647" s="6">
        <v>365</v>
      </c>
      <c r="AG647" s="6">
        <v>61</v>
      </c>
      <c r="AH647" s="6">
        <v>5710</v>
      </c>
      <c r="AI647" s="6">
        <v>0.41239999999999999</v>
      </c>
      <c r="AJ647" s="6">
        <v>0.45190000000000002</v>
      </c>
      <c r="AK647" s="6">
        <v>0.3705</v>
      </c>
      <c r="AT647" s="6">
        <f t="shared" si="39"/>
        <v>23.779661016949152</v>
      </c>
      <c r="AU647" s="6">
        <f t="shared" si="40"/>
        <v>514.36363636363637</v>
      </c>
      <c r="AV647" s="6">
        <f t="shared" si="41"/>
        <v>255.22222222222223</v>
      </c>
      <c r="AW647" s="7">
        <f t="shared" si="42"/>
        <v>35.073359073359072</v>
      </c>
      <c r="AX647" s="6">
        <f t="shared" si="43"/>
        <v>15.643835616438356</v>
      </c>
      <c r="AY647" s="6" t="str">
        <f t="shared" si="44"/>
        <v/>
      </c>
      <c r="BA647" s="6">
        <f>VLOOKUP(A647, ALL_AP_DATA!$A$2:$F$3600, 6, FALSE)</f>
        <v>885</v>
      </c>
      <c r="BB647" s="6" t="e">
        <f t="shared" ca="1" si="46"/>
        <v>#NAME?</v>
      </c>
      <c r="BC647" s="6">
        <f>VLOOKUP(A647,projmetadata!$A$2:$D$2036, 4, FALSE)</f>
        <v>75645</v>
      </c>
      <c r="BE647" s="9" t="e">
        <f t="shared" ca="1" si="47"/>
        <v>#NAME?</v>
      </c>
      <c r="BF647" s="6" t="e">
        <f t="shared" ca="1" si="48"/>
        <v>#NAME?</v>
      </c>
      <c r="BG647" s="6">
        <f t="shared" si="49"/>
        <v>0.20375437900720469</v>
      </c>
      <c r="BH647" s="6">
        <f>VLOOKUP(A647, ALL_AP_DATA!$A$2:$D$3600, 3, FALSE)</f>
        <v>548</v>
      </c>
      <c r="BI647" s="6">
        <f>VLOOKUP(A647, ALL_AP_DATA!$A$2:$E$3600, 5, FALSE)</f>
        <v>15413</v>
      </c>
      <c r="BJ647" s="6">
        <f t="shared" si="45"/>
        <v>17.415819209039547</v>
      </c>
      <c r="BK647" s="6">
        <f t="shared" si="50"/>
        <v>0.61920903954802264</v>
      </c>
    </row>
    <row r="648" spans="1:63" ht="15.75" customHeight="1" x14ac:dyDescent="0.25">
      <c r="A648" s="6" t="s">
        <v>1309</v>
      </c>
      <c r="B648" s="6" t="s">
        <v>64</v>
      </c>
      <c r="C648" s="6">
        <v>10</v>
      </c>
      <c r="D648" s="6">
        <v>33</v>
      </c>
      <c r="E648" s="6">
        <v>27</v>
      </c>
      <c r="F648" s="6">
        <v>929</v>
      </c>
      <c r="G648" s="6">
        <v>9.4E-2</v>
      </c>
      <c r="H648" s="6">
        <v>0.2109</v>
      </c>
      <c r="I648" s="6">
        <v>0.1613</v>
      </c>
      <c r="Q648" s="6">
        <v>5</v>
      </c>
      <c r="R648" s="6">
        <v>20</v>
      </c>
      <c r="S648" s="6">
        <v>54</v>
      </c>
      <c r="T648" s="6">
        <v>3359</v>
      </c>
      <c r="U648" s="6">
        <v>5.7000000000000002E-2</v>
      </c>
      <c r="V648" s="6">
        <v>0.4219</v>
      </c>
      <c r="W648" s="6">
        <v>0.58330000000000004</v>
      </c>
      <c r="X648" s="6">
        <v>3</v>
      </c>
      <c r="Y648" s="6">
        <v>35</v>
      </c>
      <c r="Z648" s="6">
        <v>41</v>
      </c>
      <c r="AA648" s="6">
        <v>2000</v>
      </c>
      <c r="AB648" s="6">
        <v>9.9699999999999997E-2</v>
      </c>
      <c r="AC648" s="6">
        <v>0.32029999999999997</v>
      </c>
      <c r="AD648" s="6">
        <v>0.3473</v>
      </c>
      <c r="AE648" s="6">
        <v>20</v>
      </c>
      <c r="AF648" s="6">
        <v>113</v>
      </c>
      <c r="AG648" s="6">
        <v>93</v>
      </c>
      <c r="AH648" s="6">
        <v>3868</v>
      </c>
      <c r="AI648" s="6">
        <v>0.32190000000000002</v>
      </c>
      <c r="AJ648" s="6">
        <v>0.72660000000000002</v>
      </c>
      <c r="AK648" s="6">
        <v>0.67159999999999997</v>
      </c>
      <c r="AT648" s="6">
        <f t="shared" si="39"/>
        <v>28.151515151515152</v>
      </c>
      <c r="AU648" s="6" t="str">
        <f t="shared" si="40"/>
        <v/>
      </c>
      <c r="AV648" s="6">
        <f t="shared" si="41"/>
        <v>167.95</v>
      </c>
      <c r="AW648" s="7">
        <f t="shared" si="42"/>
        <v>57.142857142857146</v>
      </c>
      <c r="AX648" s="6">
        <f t="shared" si="43"/>
        <v>34.230088495575224</v>
      </c>
      <c r="AY648" s="6" t="str">
        <f t="shared" si="44"/>
        <v/>
      </c>
      <c r="BA648" s="6">
        <f>VLOOKUP(A648, ALL_AP_DATA!$A$2:$F$3600, 6, FALSE)</f>
        <v>351</v>
      </c>
      <c r="BB648" s="6" t="e">
        <f t="shared" ca="1" si="46"/>
        <v>#NAME?</v>
      </c>
      <c r="BC648" s="6">
        <f>VLOOKUP(A648,projmetadata!$A$2:$D$2036, 4, FALSE)</f>
        <v>28010</v>
      </c>
      <c r="BE648" s="9" t="e">
        <f t="shared" ca="1" si="47"/>
        <v>#NAME?</v>
      </c>
      <c r="BF648" s="6" t="e">
        <f t="shared" ca="1" si="48"/>
        <v>#NAME?</v>
      </c>
      <c r="BG648" s="6">
        <f t="shared" si="49"/>
        <v>0.20560514102106389</v>
      </c>
      <c r="BH648" s="6">
        <f>VLOOKUP(A648, ALL_AP_DATA!$A$2:$D$3600, 3, FALSE)</f>
        <v>149</v>
      </c>
      <c r="BI648" s="6">
        <f>VLOOKUP(A648, ALL_AP_DATA!$A$2:$E$3600, 5, FALSE)</f>
        <v>5759</v>
      </c>
      <c r="BJ648" s="6">
        <f t="shared" si="45"/>
        <v>16.407407407407408</v>
      </c>
      <c r="BK648" s="6">
        <f t="shared" si="50"/>
        <v>0.42450142450142453</v>
      </c>
    </row>
    <row r="649" spans="1:63" ht="15.75" customHeight="1" x14ac:dyDescent="0.25">
      <c r="A649" s="6" t="s">
        <v>863</v>
      </c>
      <c r="B649" s="6" t="s">
        <v>64</v>
      </c>
      <c r="C649" s="6">
        <v>6</v>
      </c>
      <c r="D649" s="6">
        <v>66</v>
      </c>
      <c r="E649" s="6">
        <v>24</v>
      </c>
      <c r="F649" s="6">
        <v>1450</v>
      </c>
      <c r="G649" s="6">
        <v>0.14860000000000001</v>
      </c>
      <c r="H649" s="6">
        <v>0.375</v>
      </c>
      <c r="I649" s="6">
        <v>0.3372</v>
      </c>
      <c r="Q649" s="6">
        <v>3</v>
      </c>
      <c r="R649" s="6">
        <v>11</v>
      </c>
      <c r="S649" s="6">
        <v>16</v>
      </c>
      <c r="T649" s="6">
        <v>844</v>
      </c>
      <c r="U649" s="6">
        <v>2.4799999999999999E-2</v>
      </c>
      <c r="V649" s="6">
        <v>0.25</v>
      </c>
      <c r="W649" s="6">
        <v>0.1963</v>
      </c>
      <c r="X649" s="6">
        <v>6</v>
      </c>
      <c r="Y649" s="6">
        <v>68</v>
      </c>
      <c r="Z649" s="6">
        <v>18</v>
      </c>
      <c r="AA649" s="6">
        <v>161</v>
      </c>
      <c r="AB649" s="6">
        <v>0.1532</v>
      </c>
      <c r="AC649" s="6">
        <v>0.28129999999999999</v>
      </c>
      <c r="AD649" s="6">
        <v>3.7400000000000003E-2</v>
      </c>
      <c r="AE649" s="6">
        <v>17</v>
      </c>
      <c r="AF649" s="6">
        <v>60</v>
      </c>
      <c r="AG649" s="6">
        <v>18</v>
      </c>
      <c r="AH649" s="6">
        <v>453</v>
      </c>
      <c r="AI649" s="6">
        <v>0.1351</v>
      </c>
      <c r="AJ649" s="6">
        <v>0.28129999999999999</v>
      </c>
      <c r="AK649" s="6">
        <v>0.1053</v>
      </c>
      <c r="AT649" s="6">
        <f t="shared" si="39"/>
        <v>21.969696969696969</v>
      </c>
      <c r="AU649" s="6" t="str">
        <f t="shared" si="40"/>
        <v/>
      </c>
      <c r="AV649" s="6">
        <f t="shared" si="41"/>
        <v>76.727272727272734</v>
      </c>
      <c r="AW649" s="7">
        <f t="shared" si="42"/>
        <v>2.3676470588235294</v>
      </c>
      <c r="AX649" s="6">
        <f t="shared" si="43"/>
        <v>7.55</v>
      </c>
      <c r="AY649" s="6" t="str">
        <f t="shared" si="44"/>
        <v/>
      </c>
      <c r="BA649" s="6">
        <f>VLOOKUP(A649, ALL_AP_DATA!$A$2:$F$3600, 6, FALSE)</f>
        <v>444</v>
      </c>
      <c r="BB649" s="6" t="e">
        <f t="shared" ca="1" si="46"/>
        <v>#NAME?</v>
      </c>
      <c r="BC649" s="6">
        <f>VLOOKUP(A649,projmetadata!$A$2:$D$2036, 4, FALSE)</f>
        <v>20868</v>
      </c>
      <c r="BE649" s="9" t="e">
        <f t="shared" ca="1" si="47"/>
        <v>#NAME?</v>
      </c>
      <c r="BF649" s="6" t="e">
        <f t="shared" ca="1" si="48"/>
        <v>#NAME?</v>
      </c>
      <c r="BG649" s="6">
        <f t="shared" si="49"/>
        <v>0.20605712095073797</v>
      </c>
      <c r="BH649" s="6">
        <f>VLOOKUP(A649, ALL_AP_DATA!$A$2:$D$3600, 3, FALSE)</f>
        <v>162</v>
      </c>
      <c r="BI649" s="6">
        <f>VLOOKUP(A649, ALL_AP_DATA!$A$2:$E$3600, 5, FALSE)</f>
        <v>4300</v>
      </c>
      <c r="BJ649" s="6">
        <f t="shared" si="45"/>
        <v>9.6846846846846848</v>
      </c>
      <c r="BK649" s="6">
        <f t="shared" si="50"/>
        <v>0.36486486486486486</v>
      </c>
    </row>
    <row r="650" spans="1:63" ht="15.75" customHeight="1" x14ac:dyDescent="0.25">
      <c r="A650" s="6" t="s">
        <v>689</v>
      </c>
      <c r="B650" s="6" t="s">
        <v>64</v>
      </c>
      <c r="C650" s="6">
        <v>51</v>
      </c>
      <c r="D650" s="6">
        <v>4043</v>
      </c>
      <c r="E650" s="6">
        <v>729</v>
      </c>
      <c r="F650" s="6">
        <v>52470</v>
      </c>
      <c r="G650" s="6">
        <v>0.39</v>
      </c>
      <c r="H650" s="6">
        <v>0.72540000000000004</v>
      </c>
      <c r="I650" s="6">
        <v>0.22589999999999999</v>
      </c>
      <c r="J650" s="6">
        <v>12</v>
      </c>
      <c r="K650" s="6">
        <v>107</v>
      </c>
      <c r="L650" s="6">
        <v>234</v>
      </c>
      <c r="M650" s="6">
        <v>20191</v>
      </c>
      <c r="N650" s="6">
        <v>1.03E-2</v>
      </c>
      <c r="O650" s="6">
        <v>0.23280000000000001</v>
      </c>
      <c r="P650" s="6">
        <v>8.6900000000000005E-2</v>
      </c>
      <c r="Q650" s="6">
        <v>128</v>
      </c>
      <c r="R650" s="6">
        <v>645</v>
      </c>
      <c r="S650" s="6">
        <v>706</v>
      </c>
      <c r="T650" s="6">
        <v>194246</v>
      </c>
      <c r="U650" s="6">
        <v>6.2199999999999998E-2</v>
      </c>
      <c r="V650" s="6">
        <v>0.70250000000000001</v>
      </c>
      <c r="W650" s="6">
        <v>0.83640000000000003</v>
      </c>
      <c r="X650" s="6">
        <v>696</v>
      </c>
      <c r="Y650" s="6">
        <v>5152</v>
      </c>
      <c r="Z650" s="6">
        <v>782</v>
      </c>
      <c r="AA650" s="6">
        <v>65740</v>
      </c>
      <c r="AB650" s="6">
        <v>0.497</v>
      </c>
      <c r="AC650" s="6">
        <v>0.77810000000000001</v>
      </c>
      <c r="AD650" s="6">
        <v>0.28310000000000002</v>
      </c>
      <c r="AE650" s="6">
        <v>838</v>
      </c>
      <c r="AF650" s="6">
        <v>5063</v>
      </c>
      <c r="AG650" s="6">
        <v>848</v>
      </c>
      <c r="AH650" s="6">
        <v>94621</v>
      </c>
      <c r="AI650" s="6">
        <v>0.4884</v>
      </c>
      <c r="AJ650" s="6">
        <v>0.84379999999999999</v>
      </c>
      <c r="AK650" s="6">
        <v>0.40739999999999998</v>
      </c>
      <c r="AL650" s="6">
        <v>3</v>
      </c>
      <c r="AM650" s="6">
        <v>74</v>
      </c>
      <c r="AN650" s="6">
        <v>114</v>
      </c>
      <c r="AO650" s="6">
        <v>12002</v>
      </c>
      <c r="AP650" s="6">
        <v>7.1000000000000004E-3</v>
      </c>
      <c r="AQ650" s="6">
        <v>0.1134</v>
      </c>
      <c r="AR650" s="6">
        <v>5.1700000000000003E-2</v>
      </c>
      <c r="AT650" s="6">
        <f t="shared" si="39"/>
        <v>12.977986643581499</v>
      </c>
      <c r="AU650" s="6">
        <f t="shared" si="40"/>
        <v>188.70093457943926</v>
      </c>
      <c r="AV650" s="6">
        <f t="shared" si="41"/>
        <v>301.15658914728681</v>
      </c>
      <c r="AW650" s="7">
        <f t="shared" si="42"/>
        <v>12.760093167701863</v>
      </c>
      <c r="AX650" s="6">
        <f t="shared" si="43"/>
        <v>18.688722101520838</v>
      </c>
      <c r="AY650" s="6">
        <f t="shared" si="44"/>
        <v>162.18918918918919</v>
      </c>
      <c r="BA650" s="6">
        <f>VLOOKUP(A650, ALL_AP_DATA!$A$2:$F$3600, 6, FALSE)</f>
        <v>10366</v>
      </c>
      <c r="BB650" s="6" t="e">
        <f t="shared" ca="1" si="46"/>
        <v>#NAME?</v>
      </c>
      <c r="BC650" s="6">
        <f>VLOOKUP(A650,projmetadata!$A$2:$D$2036, 4, FALSE)</f>
        <v>1127147</v>
      </c>
      <c r="BE650" s="9" t="e">
        <f t="shared" ca="1" si="47"/>
        <v>#NAME?</v>
      </c>
      <c r="BF650" s="6" t="e">
        <f t="shared" ca="1" si="48"/>
        <v>#NAME?</v>
      </c>
      <c r="BG650" s="6">
        <f t="shared" si="49"/>
        <v>0.20605386875003881</v>
      </c>
      <c r="BH650" s="6">
        <f>VLOOKUP(A650, ALL_AP_DATA!$A$2:$D$3600, 3, FALSE)</f>
        <v>7873</v>
      </c>
      <c r="BI650" s="6">
        <f>VLOOKUP(A650, ALL_AP_DATA!$A$2:$E$3600, 5, FALSE)</f>
        <v>232253</v>
      </c>
      <c r="BJ650" s="6">
        <f t="shared" si="45"/>
        <v>22.405267219756897</v>
      </c>
      <c r="BK650" s="6">
        <f t="shared" si="50"/>
        <v>0.75950221879220525</v>
      </c>
    </row>
    <row r="651" spans="1:63" ht="15.75" customHeight="1" x14ac:dyDescent="0.25">
      <c r="A651" s="6" t="s">
        <v>122</v>
      </c>
      <c r="B651" s="6" t="s">
        <v>64</v>
      </c>
      <c r="C651" s="6">
        <v>8</v>
      </c>
      <c r="D651" s="6">
        <v>28</v>
      </c>
      <c r="E651" s="6">
        <v>51</v>
      </c>
      <c r="F651" s="6">
        <v>985</v>
      </c>
      <c r="G651" s="6">
        <v>6.0299999999999999E-2</v>
      </c>
      <c r="H651" s="6">
        <v>0.2329</v>
      </c>
      <c r="I651" s="6">
        <v>0.1053</v>
      </c>
      <c r="Q651" s="6">
        <v>6</v>
      </c>
      <c r="R651" s="6">
        <v>23</v>
      </c>
      <c r="S651" s="6">
        <v>123</v>
      </c>
      <c r="T651" s="6">
        <v>3379</v>
      </c>
      <c r="U651" s="6">
        <v>4.9599999999999998E-2</v>
      </c>
      <c r="V651" s="6">
        <v>0.56159999999999999</v>
      </c>
      <c r="W651" s="6">
        <v>0.36120000000000002</v>
      </c>
      <c r="X651" s="6">
        <v>10</v>
      </c>
      <c r="Y651" s="6">
        <v>94</v>
      </c>
      <c r="Z651" s="6">
        <v>104</v>
      </c>
      <c r="AA651" s="6">
        <v>2676</v>
      </c>
      <c r="AB651" s="6">
        <v>0.2026</v>
      </c>
      <c r="AC651" s="6">
        <v>0.47489999999999999</v>
      </c>
      <c r="AD651" s="6">
        <v>0.28599999999999998</v>
      </c>
      <c r="AE651" s="6">
        <v>19</v>
      </c>
      <c r="AF651" s="6">
        <v>138</v>
      </c>
      <c r="AG651" s="6">
        <v>144</v>
      </c>
      <c r="AH651" s="6">
        <v>3729</v>
      </c>
      <c r="AI651" s="6">
        <v>0.2974</v>
      </c>
      <c r="AJ651" s="6">
        <v>0.65749999999999997</v>
      </c>
      <c r="AK651" s="6">
        <v>0.39860000000000001</v>
      </c>
      <c r="AT651" s="6">
        <f t="shared" si="39"/>
        <v>35.178571428571431</v>
      </c>
      <c r="AU651" s="6" t="str">
        <f t="shared" si="40"/>
        <v/>
      </c>
      <c r="AV651" s="6">
        <f t="shared" si="41"/>
        <v>146.91304347826087</v>
      </c>
      <c r="AW651" s="7">
        <f t="shared" si="42"/>
        <v>28.468085106382979</v>
      </c>
      <c r="AX651" s="6">
        <f t="shared" si="43"/>
        <v>27.021739130434781</v>
      </c>
      <c r="AY651" s="6" t="str">
        <f t="shared" si="44"/>
        <v/>
      </c>
      <c r="BA651" s="6">
        <f>VLOOKUP(A651, ALL_AP_DATA!$A$2:$F$3600, 6, FALSE)</f>
        <v>464</v>
      </c>
      <c r="BB651" s="6" t="e">
        <f t="shared" ca="1" si="46"/>
        <v>#NAME?</v>
      </c>
      <c r="BC651" s="6">
        <f>VLOOKUP(A651,projmetadata!$A$2:$D$2036, 4, FALSE)</f>
        <v>45318</v>
      </c>
      <c r="BE651" s="9" t="e">
        <f t="shared" ca="1" si="47"/>
        <v>#NAME?</v>
      </c>
      <c r="BF651" s="6" t="e">
        <f t="shared" ca="1" si="48"/>
        <v>#NAME?</v>
      </c>
      <c r="BG651" s="6">
        <f t="shared" si="49"/>
        <v>0.20645218235579682</v>
      </c>
      <c r="BH651" s="6">
        <f>VLOOKUP(A651, ALL_AP_DATA!$A$2:$D$3600, 3, FALSE)</f>
        <v>185</v>
      </c>
      <c r="BI651" s="6">
        <f>VLOOKUP(A651, ALL_AP_DATA!$A$2:$E$3600, 5, FALSE)</f>
        <v>9356</v>
      </c>
      <c r="BJ651" s="6">
        <f t="shared" si="45"/>
        <v>20.163793103448278</v>
      </c>
      <c r="BK651" s="6">
        <f t="shared" si="50"/>
        <v>0.39870689655172414</v>
      </c>
    </row>
    <row r="652" spans="1:63" ht="15.75" customHeight="1" x14ac:dyDescent="0.25">
      <c r="A652" s="6" t="s">
        <v>1422</v>
      </c>
      <c r="B652" s="6" t="s">
        <v>64</v>
      </c>
      <c r="C652" s="6">
        <v>3</v>
      </c>
      <c r="D652" s="6">
        <v>6</v>
      </c>
      <c r="E652" s="6">
        <v>3</v>
      </c>
      <c r="F652" s="6">
        <v>34</v>
      </c>
      <c r="G652" s="6">
        <v>1.44E-2</v>
      </c>
      <c r="H652" s="6">
        <v>0.06</v>
      </c>
      <c r="I652" s="6">
        <v>1.06E-2</v>
      </c>
      <c r="Q652" s="6">
        <v>3</v>
      </c>
      <c r="R652" s="6">
        <v>6</v>
      </c>
      <c r="S652" s="6">
        <v>13</v>
      </c>
      <c r="T652" s="6">
        <v>608</v>
      </c>
      <c r="U652" s="6">
        <v>1.44E-2</v>
      </c>
      <c r="V652" s="6">
        <v>0.26</v>
      </c>
      <c r="W652" s="6">
        <v>0.18890000000000001</v>
      </c>
      <c r="X652" s="6">
        <v>4</v>
      </c>
      <c r="Y652" s="6">
        <v>8</v>
      </c>
      <c r="Z652" s="6">
        <v>3</v>
      </c>
      <c r="AA652" s="6">
        <v>34</v>
      </c>
      <c r="AB652" s="6">
        <v>1.9199999999999998E-2</v>
      </c>
      <c r="AC652" s="6">
        <v>0.06</v>
      </c>
      <c r="AD652" s="6">
        <v>1.06E-2</v>
      </c>
      <c r="AE652" s="6">
        <v>3</v>
      </c>
      <c r="AF652" s="6">
        <v>8</v>
      </c>
      <c r="AG652" s="6">
        <v>3</v>
      </c>
      <c r="AH652" s="6">
        <v>40</v>
      </c>
      <c r="AI652" s="6">
        <v>1.9199999999999998E-2</v>
      </c>
      <c r="AJ652" s="6">
        <v>0.06</v>
      </c>
      <c r="AK652" s="6">
        <v>1.24E-2</v>
      </c>
      <c r="AT652" s="6">
        <f t="shared" si="39"/>
        <v>5.666666666666667</v>
      </c>
      <c r="AU652" s="6" t="str">
        <f t="shared" si="40"/>
        <v/>
      </c>
      <c r="AV652" s="6">
        <f t="shared" si="41"/>
        <v>101.33333333333333</v>
      </c>
      <c r="AW652" s="7">
        <f t="shared" si="42"/>
        <v>4.25</v>
      </c>
      <c r="AX652" s="6">
        <f t="shared" si="43"/>
        <v>5</v>
      </c>
      <c r="AY652" s="6" t="str">
        <f t="shared" si="44"/>
        <v/>
      </c>
      <c r="BA652" s="6">
        <f>VLOOKUP(A652, ALL_AP_DATA!$A$2:$F$3600, 6, FALSE)</f>
        <v>417</v>
      </c>
      <c r="BB652" s="6" t="e">
        <f t="shared" ca="1" si="46"/>
        <v>#NAME?</v>
      </c>
      <c r="BC652" s="6">
        <f>VLOOKUP(A652,projmetadata!$A$2:$D$2036, 4, FALSE)</f>
        <v>15458</v>
      </c>
      <c r="BE652" s="9" t="e">
        <f t="shared" ca="1" si="47"/>
        <v>#NAME?</v>
      </c>
      <c r="BF652" s="6" t="e">
        <f t="shared" ca="1" si="48"/>
        <v>#NAME?</v>
      </c>
      <c r="BG652" s="6">
        <f t="shared" si="49"/>
        <v>0.20824168715228361</v>
      </c>
      <c r="BH652" s="6">
        <f>VLOOKUP(A652, ALL_AP_DATA!$A$2:$D$3600, 3, FALSE)</f>
        <v>19</v>
      </c>
      <c r="BI652" s="6">
        <f>VLOOKUP(A652, ALL_AP_DATA!$A$2:$E$3600, 5, FALSE)</f>
        <v>3219</v>
      </c>
      <c r="BJ652" s="6">
        <f t="shared" si="45"/>
        <v>7.7194244604316546</v>
      </c>
      <c r="BK652" s="6">
        <f t="shared" si="50"/>
        <v>4.5563549160671464E-2</v>
      </c>
    </row>
    <row r="653" spans="1:63" ht="15.75" customHeight="1" x14ac:dyDescent="0.25">
      <c r="A653" s="6" t="s">
        <v>1281</v>
      </c>
      <c r="B653" s="6" t="s">
        <v>64</v>
      </c>
      <c r="C653" s="6">
        <v>97</v>
      </c>
      <c r="D653" s="6">
        <v>269</v>
      </c>
      <c r="E653" s="6">
        <v>189</v>
      </c>
      <c r="F653" s="6">
        <v>4589</v>
      </c>
      <c r="G653" s="6">
        <v>4.3099999999999999E-2</v>
      </c>
      <c r="H653" s="6">
        <v>0.18990000000000001</v>
      </c>
      <c r="I653" s="6">
        <v>6.13E-2</v>
      </c>
      <c r="J653" s="6">
        <v>3</v>
      </c>
      <c r="K653" s="6">
        <v>38</v>
      </c>
      <c r="L653" s="6">
        <v>77</v>
      </c>
      <c r="M653" s="6">
        <v>5808</v>
      </c>
      <c r="N653" s="6">
        <v>6.1000000000000004E-3</v>
      </c>
      <c r="O653" s="6">
        <v>7.7399999999999997E-2</v>
      </c>
      <c r="P653" s="6">
        <v>7.7600000000000002E-2</v>
      </c>
      <c r="Q653" s="6">
        <v>123</v>
      </c>
      <c r="R653" s="6">
        <v>465</v>
      </c>
      <c r="S653" s="6">
        <v>554</v>
      </c>
      <c r="T653" s="6">
        <v>41462</v>
      </c>
      <c r="U653" s="6">
        <v>7.4399999999999994E-2</v>
      </c>
      <c r="V653" s="6">
        <v>0.55679999999999996</v>
      </c>
      <c r="W653" s="6">
        <v>0.55430000000000001</v>
      </c>
      <c r="X653" s="6">
        <v>34</v>
      </c>
      <c r="Y653" s="6">
        <v>335</v>
      </c>
      <c r="Z653" s="6">
        <v>175</v>
      </c>
      <c r="AA653" s="6">
        <v>8087</v>
      </c>
      <c r="AB653" s="6">
        <v>5.3600000000000002E-2</v>
      </c>
      <c r="AC653" s="6">
        <v>0.1759</v>
      </c>
      <c r="AD653" s="6">
        <v>0.1081</v>
      </c>
      <c r="AE653" s="6">
        <v>241</v>
      </c>
      <c r="AF653" s="6">
        <v>1374</v>
      </c>
      <c r="AG653" s="6">
        <v>510</v>
      </c>
      <c r="AH653" s="6">
        <v>27038</v>
      </c>
      <c r="AI653" s="6">
        <v>0.21990000000000001</v>
      </c>
      <c r="AJ653" s="6">
        <v>0.51259999999999994</v>
      </c>
      <c r="AK653" s="6">
        <v>0.36149999999999999</v>
      </c>
      <c r="AL653" s="6">
        <v>1</v>
      </c>
      <c r="AM653" s="6">
        <v>35</v>
      </c>
      <c r="AN653" s="6">
        <v>64</v>
      </c>
      <c r="AO653" s="6">
        <v>2793</v>
      </c>
      <c r="AP653" s="6">
        <v>5.5999999999999999E-3</v>
      </c>
      <c r="AQ653" s="6">
        <v>6.4299999999999996E-2</v>
      </c>
      <c r="AR653" s="6">
        <v>3.73E-2</v>
      </c>
      <c r="AT653" s="6">
        <f t="shared" si="39"/>
        <v>17.059479553903344</v>
      </c>
      <c r="AU653" s="6">
        <f t="shared" si="40"/>
        <v>152.84210526315789</v>
      </c>
      <c r="AV653" s="6">
        <f t="shared" si="41"/>
        <v>89.165591397849468</v>
      </c>
      <c r="AW653" s="7">
        <f t="shared" si="42"/>
        <v>24.140298507462685</v>
      </c>
      <c r="AX653" s="6">
        <f t="shared" si="43"/>
        <v>19.678311499272198</v>
      </c>
      <c r="AY653" s="6">
        <f t="shared" si="44"/>
        <v>79.8</v>
      </c>
      <c r="BA653" s="6">
        <f>VLOOKUP(A653, ALL_AP_DATA!$A$2:$F$3600, 6, FALSE)</f>
        <v>6248</v>
      </c>
      <c r="BB653" s="6" t="e">
        <f t="shared" ca="1" si="46"/>
        <v>#NAME?</v>
      </c>
      <c r="BC653" s="6">
        <f>VLOOKUP(A653,projmetadata!$A$2:$D$2036, 4, FALSE)</f>
        <v>360309</v>
      </c>
      <c r="BE653" s="9" t="e">
        <f t="shared" ca="1" si="47"/>
        <v>#NAME?</v>
      </c>
      <c r="BF653" s="6" t="e">
        <f t="shared" ca="1" si="48"/>
        <v>#NAME?</v>
      </c>
      <c r="BG653" s="6">
        <f t="shared" si="49"/>
        <v>0.20760791431798817</v>
      </c>
      <c r="BH653" s="6">
        <f>VLOOKUP(A653, ALL_AP_DATA!$A$2:$D$3600, 3, FALSE)</f>
        <v>2013</v>
      </c>
      <c r="BI653" s="6">
        <f>VLOOKUP(A653, ALL_AP_DATA!$A$2:$E$3600, 5, FALSE)</f>
        <v>74803</v>
      </c>
      <c r="BJ653" s="6">
        <f t="shared" si="45"/>
        <v>11.972311139564662</v>
      </c>
      <c r="BK653" s="6">
        <f t="shared" si="50"/>
        <v>0.32218309859154931</v>
      </c>
    </row>
    <row r="654" spans="1:63" ht="15.75" customHeight="1" x14ac:dyDescent="0.25">
      <c r="A654" s="6" t="s">
        <v>179</v>
      </c>
      <c r="B654" s="6" t="s">
        <v>64</v>
      </c>
      <c r="C654" s="6">
        <v>3</v>
      </c>
      <c r="D654" s="6">
        <v>9</v>
      </c>
      <c r="E654" s="6">
        <v>0</v>
      </c>
      <c r="F654" s="6">
        <v>0</v>
      </c>
      <c r="G654" s="6">
        <v>4.7100000000000003E-2</v>
      </c>
      <c r="H654" s="6">
        <v>0</v>
      </c>
      <c r="I654" s="6">
        <v>0</v>
      </c>
      <c r="Q654" s="6">
        <v>3</v>
      </c>
      <c r="R654" s="6">
        <v>9</v>
      </c>
      <c r="S654" s="6">
        <v>10</v>
      </c>
      <c r="T654" s="6">
        <v>1158</v>
      </c>
      <c r="U654" s="6">
        <v>4.7100000000000003E-2</v>
      </c>
      <c r="V654" s="6">
        <v>1</v>
      </c>
      <c r="W654" s="6">
        <v>0.34399999999999997</v>
      </c>
      <c r="X654" s="6">
        <v>8</v>
      </c>
      <c r="Y654" s="6">
        <v>76</v>
      </c>
      <c r="Z654" s="6">
        <v>8</v>
      </c>
      <c r="AA654" s="6">
        <v>1189</v>
      </c>
      <c r="AB654" s="6">
        <v>0.39789999999999998</v>
      </c>
      <c r="AC654" s="6">
        <v>0.8</v>
      </c>
      <c r="AD654" s="6">
        <v>0.35320000000000001</v>
      </c>
      <c r="AE654" s="6">
        <v>10</v>
      </c>
      <c r="AF654" s="6">
        <v>62</v>
      </c>
      <c r="AG654" s="6">
        <v>8</v>
      </c>
      <c r="AH654" s="6">
        <v>1773</v>
      </c>
      <c r="AI654" s="6">
        <v>0.3246</v>
      </c>
      <c r="AJ654" s="6">
        <v>0.8</v>
      </c>
      <c r="AK654" s="6">
        <v>0.52669999999999995</v>
      </c>
      <c r="AT654" s="6">
        <f t="shared" si="39"/>
        <v>0</v>
      </c>
      <c r="AU654" s="6" t="str">
        <f t="shared" si="40"/>
        <v/>
      </c>
      <c r="AV654" s="6">
        <f t="shared" si="41"/>
        <v>128.66666666666666</v>
      </c>
      <c r="AW654" s="7">
        <f t="shared" si="42"/>
        <v>15.644736842105264</v>
      </c>
      <c r="AX654" s="6">
        <f t="shared" si="43"/>
        <v>28.596774193548388</v>
      </c>
      <c r="AY654" s="6" t="str">
        <f t="shared" si="44"/>
        <v/>
      </c>
      <c r="BA654" s="6">
        <f>VLOOKUP(A654, ALL_AP_DATA!$A$2:$F$3600, 6, FALSE)</f>
        <v>191</v>
      </c>
      <c r="BB654" s="6" t="e">
        <f t="shared" ca="1" si="46"/>
        <v>#NAME?</v>
      </c>
      <c r="BC654" s="6">
        <f>VLOOKUP(A654,projmetadata!$A$2:$D$2036, 4, FALSE)</f>
        <v>16201</v>
      </c>
      <c r="BE654" s="9" t="e">
        <f t="shared" ca="1" si="47"/>
        <v>#NAME?</v>
      </c>
      <c r="BF654" s="6" t="e">
        <f t="shared" ca="1" si="48"/>
        <v>#NAME?</v>
      </c>
      <c r="BG654" s="6">
        <f t="shared" si="49"/>
        <v>0.20776495278069254</v>
      </c>
      <c r="BH654" s="6">
        <f>VLOOKUP(A654, ALL_AP_DATA!$A$2:$D$3600, 3, FALSE)</f>
        <v>107</v>
      </c>
      <c r="BI654" s="6">
        <f>VLOOKUP(A654, ALL_AP_DATA!$A$2:$E$3600, 5, FALSE)</f>
        <v>3366</v>
      </c>
      <c r="BJ654" s="6">
        <f t="shared" si="45"/>
        <v>17.623036649214658</v>
      </c>
      <c r="BK654" s="6">
        <f t="shared" si="50"/>
        <v>0.56020942408376961</v>
      </c>
    </row>
    <row r="655" spans="1:63" ht="15.75" customHeight="1" x14ac:dyDescent="0.25">
      <c r="A655" s="6" t="s">
        <v>825</v>
      </c>
      <c r="B655" s="6" t="s">
        <v>64</v>
      </c>
      <c r="C655" s="6">
        <v>2</v>
      </c>
      <c r="D655" s="6">
        <v>4</v>
      </c>
      <c r="E655" s="6">
        <v>14</v>
      </c>
      <c r="F655" s="6">
        <v>293</v>
      </c>
      <c r="G655" s="6">
        <v>3.2300000000000002E-2</v>
      </c>
      <c r="H655" s="6">
        <v>0.58330000000000004</v>
      </c>
      <c r="I655" s="6">
        <v>0.23669999999999999</v>
      </c>
      <c r="Q655" s="6">
        <v>1</v>
      </c>
      <c r="R655" s="6">
        <v>3</v>
      </c>
      <c r="S655" s="6">
        <v>5</v>
      </c>
      <c r="T655" s="6">
        <v>168</v>
      </c>
      <c r="U655" s="6">
        <v>2.4199999999999999E-2</v>
      </c>
      <c r="V655" s="6">
        <v>0.20830000000000001</v>
      </c>
      <c r="W655" s="6">
        <v>0.13569999999999999</v>
      </c>
      <c r="X655" s="6">
        <v>2</v>
      </c>
      <c r="Y655" s="6">
        <v>17</v>
      </c>
      <c r="Z655" s="6">
        <v>9</v>
      </c>
      <c r="AA655" s="6">
        <v>294</v>
      </c>
      <c r="AB655" s="6">
        <v>0.1371</v>
      </c>
      <c r="AC655" s="6">
        <v>0.375</v>
      </c>
      <c r="AD655" s="6">
        <v>0.23749999999999999</v>
      </c>
      <c r="AE655" s="6">
        <v>20</v>
      </c>
      <c r="AF655" s="6">
        <v>53</v>
      </c>
      <c r="AG655" s="6">
        <v>20</v>
      </c>
      <c r="AH655" s="6">
        <v>717</v>
      </c>
      <c r="AI655" s="6">
        <v>0.4274</v>
      </c>
      <c r="AJ655" s="6">
        <v>0.83330000000000004</v>
      </c>
      <c r="AK655" s="6">
        <v>0.57920000000000005</v>
      </c>
      <c r="AT655" s="6">
        <f t="shared" si="39"/>
        <v>73.25</v>
      </c>
      <c r="AU655" s="6" t="str">
        <f t="shared" si="40"/>
        <v/>
      </c>
      <c r="AV655" s="6">
        <f t="shared" si="41"/>
        <v>56</v>
      </c>
      <c r="AW655" s="7">
        <f t="shared" si="42"/>
        <v>17.294117647058822</v>
      </c>
      <c r="AX655" s="6">
        <f t="shared" si="43"/>
        <v>13.528301886792454</v>
      </c>
      <c r="AY655" s="6" t="str">
        <f t="shared" si="44"/>
        <v/>
      </c>
      <c r="BA655" s="6">
        <f>VLOOKUP(A655, ALL_AP_DATA!$A$2:$F$3600, 6, FALSE)</f>
        <v>124</v>
      </c>
      <c r="BB655" s="6" t="e">
        <f t="shared" ca="1" si="46"/>
        <v>#NAME?</v>
      </c>
      <c r="BC655" s="6">
        <f>VLOOKUP(A655,projmetadata!$A$2:$D$2036, 4, FALSE)</f>
        <v>5922</v>
      </c>
      <c r="BE655" s="9" t="e">
        <f t="shared" ca="1" si="47"/>
        <v>#NAME?</v>
      </c>
      <c r="BF655" s="6" t="e">
        <f t="shared" ca="1" si="48"/>
        <v>#NAME?</v>
      </c>
      <c r="BG655" s="6">
        <f t="shared" si="49"/>
        <v>0.20905099628503884</v>
      </c>
      <c r="BH655" s="6">
        <f>VLOOKUP(A655, ALL_AP_DATA!$A$2:$D$3600, 3, FALSE)</f>
        <v>66</v>
      </c>
      <c r="BI655" s="6">
        <f>VLOOKUP(A655, ALL_AP_DATA!$A$2:$E$3600, 5, FALSE)</f>
        <v>1238</v>
      </c>
      <c r="BJ655" s="6">
        <f t="shared" si="45"/>
        <v>9.9838709677419359</v>
      </c>
      <c r="BK655" s="6">
        <f t="shared" si="50"/>
        <v>0.532258064516129</v>
      </c>
    </row>
    <row r="656" spans="1:63" ht="15.75" customHeight="1" x14ac:dyDescent="0.25">
      <c r="A656" s="6" t="s">
        <v>912</v>
      </c>
      <c r="B656" s="6" t="s">
        <v>64</v>
      </c>
      <c r="C656" s="6">
        <v>9</v>
      </c>
      <c r="D656" s="6">
        <v>196</v>
      </c>
      <c r="E656" s="6">
        <v>246</v>
      </c>
      <c r="F656" s="6">
        <v>6795</v>
      </c>
      <c r="G656" s="6">
        <v>0.14899999999999999</v>
      </c>
      <c r="H656" s="6">
        <v>0.47860000000000003</v>
      </c>
      <c r="I656" s="6">
        <v>0.31419999999999998</v>
      </c>
      <c r="Q656" s="6">
        <v>27</v>
      </c>
      <c r="R656" s="6">
        <v>80</v>
      </c>
      <c r="S656" s="6">
        <v>239</v>
      </c>
      <c r="T656" s="6">
        <v>7232</v>
      </c>
      <c r="U656" s="6">
        <v>6.08E-2</v>
      </c>
      <c r="V656" s="6">
        <v>0.46500000000000002</v>
      </c>
      <c r="W656" s="6">
        <v>0.33439999999999998</v>
      </c>
      <c r="X656" s="6">
        <v>118</v>
      </c>
      <c r="Y656" s="6">
        <v>503</v>
      </c>
      <c r="Z656" s="6">
        <v>344</v>
      </c>
      <c r="AA656" s="6">
        <v>10399</v>
      </c>
      <c r="AB656" s="6">
        <v>0.38250000000000001</v>
      </c>
      <c r="AC656" s="6">
        <v>0.66930000000000001</v>
      </c>
      <c r="AD656" s="6">
        <v>0.48080000000000001</v>
      </c>
      <c r="AE656" s="6">
        <v>83</v>
      </c>
      <c r="AF656" s="6">
        <v>544</v>
      </c>
      <c r="AG656" s="6">
        <v>361</v>
      </c>
      <c r="AH656" s="6">
        <v>10885</v>
      </c>
      <c r="AI656" s="6">
        <v>0.41370000000000001</v>
      </c>
      <c r="AJ656" s="6">
        <v>0.70230000000000004</v>
      </c>
      <c r="AK656" s="6">
        <v>0.50329999999999997</v>
      </c>
      <c r="AT656" s="6">
        <f t="shared" si="39"/>
        <v>34.668367346938773</v>
      </c>
      <c r="AU656" s="6" t="str">
        <f t="shared" si="40"/>
        <v/>
      </c>
      <c r="AV656" s="6">
        <f t="shared" si="41"/>
        <v>90.4</v>
      </c>
      <c r="AW656" s="7">
        <f t="shared" si="42"/>
        <v>20.673956262425449</v>
      </c>
      <c r="AX656" s="6">
        <f t="shared" si="43"/>
        <v>20.009191176470587</v>
      </c>
      <c r="AY656" s="6" t="str">
        <f t="shared" si="44"/>
        <v/>
      </c>
      <c r="BA656" s="6">
        <f>VLOOKUP(A656, ALL_AP_DATA!$A$2:$F$3600, 6, FALSE)</f>
        <v>1315</v>
      </c>
      <c r="BB656" s="6" t="e">
        <f t="shared" ca="1" si="46"/>
        <v>#NAME?</v>
      </c>
      <c r="BC656" s="6">
        <f>VLOOKUP(A656,projmetadata!$A$2:$D$2036, 4, FALSE)</f>
        <v>103374</v>
      </c>
      <c r="BE656" s="9" t="e">
        <f t="shared" ca="1" si="47"/>
        <v>#NAME?</v>
      </c>
      <c r="BF656" s="6" t="e">
        <f t="shared" ca="1" si="48"/>
        <v>#NAME?</v>
      </c>
      <c r="BG656" s="6">
        <f t="shared" si="49"/>
        <v>0.20922088726372201</v>
      </c>
      <c r="BH656" s="6">
        <f>VLOOKUP(A656, ALL_AP_DATA!$A$2:$D$3600, 3, FALSE)</f>
        <v>815</v>
      </c>
      <c r="BI656" s="6">
        <f>VLOOKUP(A656, ALL_AP_DATA!$A$2:$E$3600, 5, FALSE)</f>
        <v>21628</v>
      </c>
      <c r="BJ656" s="6">
        <f t="shared" si="45"/>
        <v>16.447148288973384</v>
      </c>
      <c r="BK656" s="6">
        <f t="shared" si="50"/>
        <v>0.61977186311787069</v>
      </c>
    </row>
    <row r="657" spans="1:63" ht="15.75" customHeight="1" x14ac:dyDescent="0.25">
      <c r="A657" s="6" t="s">
        <v>887</v>
      </c>
      <c r="B657" s="6" t="s">
        <v>64</v>
      </c>
      <c r="C657" s="6">
        <v>8</v>
      </c>
      <c r="D657" s="6">
        <v>29</v>
      </c>
      <c r="E657" s="6">
        <v>33</v>
      </c>
      <c r="F657" s="6">
        <v>862</v>
      </c>
      <c r="G657" s="6">
        <v>8.7900000000000006E-2</v>
      </c>
      <c r="H657" s="6">
        <v>0.29199999999999998</v>
      </c>
      <c r="I657" s="6">
        <v>0.12870000000000001</v>
      </c>
      <c r="Q657" s="6">
        <v>7</v>
      </c>
      <c r="R657" s="6">
        <v>27</v>
      </c>
      <c r="S657" s="6">
        <v>57</v>
      </c>
      <c r="T657" s="6">
        <v>2280</v>
      </c>
      <c r="U657" s="6">
        <v>8.1799999999999998E-2</v>
      </c>
      <c r="V657" s="6">
        <v>0.50439999999999996</v>
      </c>
      <c r="W657" s="6">
        <v>0.34050000000000002</v>
      </c>
      <c r="X657" s="6">
        <v>10</v>
      </c>
      <c r="Y657" s="6">
        <v>119</v>
      </c>
      <c r="Z657" s="6">
        <v>92</v>
      </c>
      <c r="AA657" s="6">
        <v>3970</v>
      </c>
      <c r="AB657" s="6">
        <v>0.36059999999999998</v>
      </c>
      <c r="AC657" s="6">
        <v>0.81420000000000003</v>
      </c>
      <c r="AD657" s="6">
        <v>0.59289999999999998</v>
      </c>
      <c r="AE657" s="6">
        <v>62</v>
      </c>
      <c r="AF657" s="6">
        <v>237</v>
      </c>
      <c r="AG657" s="6">
        <v>100</v>
      </c>
      <c r="AH657" s="6">
        <v>5439</v>
      </c>
      <c r="AI657" s="6">
        <v>0.71819999999999995</v>
      </c>
      <c r="AJ657" s="6">
        <v>0.88500000000000001</v>
      </c>
      <c r="AK657" s="6">
        <v>0.81230000000000002</v>
      </c>
      <c r="AT657" s="6">
        <f t="shared" si="39"/>
        <v>29.724137931034484</v>
      </c>
      <c r="AU657" s="6" t="str">
        <f t="shared" si="40"/>
        <v/>
      </c>
      <c r="AV657" s="6">
        <f t="shared" si="41"/>
        <v>84.444444444444443</v>
      </c>
      <c r="AW657" s="7">
        <f t="shared" si="42"/>
        <v>33.361344537815128</v>
      </c>
      <c r="AX657" s="6">
        <f t="shared" si="43"/>
        <v>22.949367088607595</v>
      </c>
      <c r="AY657" s="6" t="str">
        <f t="shared" si="44"/>
        <v/>
      </c>
      <c r="BA657" s="6">
        <f>VLOOKUP(A657, ALL_AP_DATA!$A$2:$F$3600, 6, FALSE)</f>
        <v>330</v>
      </c>
      <c r="BB657" s="6" t="e">
        <f t="shared" ca="1" si="46"/>
        <v>#NAME?</v>
      </c>
      <c r="BC657" s="6">
        <f>VLOOKUP(A657,projmetadata!$A$2:$D$2036, 4, FALSE)</f>
        <v>31996</v>
      </c>
      <c r="BE657" s="9" t="e">
        <f t="shared" ca="1" si="47"/>
        <v>#NAME?</v>
      </c>
      <c r="BF657" s="6" t="e">
        <f t="shared" ca="1" si="48"/>
        <v>#NAME?</v>
      </c>
      <c r="BG657" s="6">
        <f t="shared" si="49"/>
        <v>0.20927615951994</v>
      </c>
      <c r="BH657" s="6">
        <f>VLOOKUP(A657, ALL_AP_DATA!$A$2:$D$3600, 3, FALSE)</f>
        <v>268</v>
      </c>
      <c r="BI657" s="6">
        <f>VLOOKUP(A657, ALL_AP_DATA!$A$2:$E$3600, 5, FALSE)</f>
        <v>6696</v>
      </c>
      <c r="BJ657" s="6">
        <f t="shared" si="45"/>
        <v>20.290909090909089</v>
      </c>
      <c r="BK657" s="6">
        <f t="shared" si="50"/>
        <v>0.81212121212121213</v>
      </c>
    </row>
    <row r="658" spans="1:63" ht="15.75" customHeight="1" x14ac:dyDescent="0.25">
      <c r="A658" s="6" t="s">
        <v>753</v>
      </c>
      <c r="B658" s="6" t="s">
        <v>64</v>
      </c>
      <c r="C658" s="6">
        <v>1</v>
      </c>
      <c r="D658" s="6">
        <v>24</v>
      </c>
      <c r="E658" s="6">
        <v>10</v>
      </c>
      <c r="F658" s="6">
        <v>533</v>
      </c>
      <c r="G658" s="6">
        <v>0.15690000000000001</v>
      </c>
      <c r="H658" s="6">
        <v>0.47620000000000001</v>
      </c>
      <c r="I658" s="6">
        <v>0.31130000000000002</v>
      </c>
      <c r="Q658" s="6">
        <v>1</v>
      </c>
      <c r="R658" s="6">
        <v>4</v>
      </c>
      <c r="S658" s="6">
        <v>6</v>
      </c>
      <c r="T658" s="6">
        <v>326</v>
      </c>
      <c r="U658" s="6">
        <v>2.6100000000000002E-2</v>
      </c>
      <c r="V658" s="6">
        <v>0.28570000000000001</v>
      </c>
      <c r="W658" s="6">
        <v>0.19040000000000001</v>
      </c>
      <c r="X658" s="6">
        <v>12</v>
      </c>
      <c r="Y658" s="6">
        <v>54</v>
      </c>
      <c r="Z658" s="6">
        <v>12</v>
      </c>
      <c r="AA658" s="6">
        <v>505</v>
      </c>
      <c r="AB658" s="6">
        <v>0.35289999999999999</v>
      </c>
      <c r="AC658" s="6">
        <v>0.57140000000000002</v>
      </c>
      <c r="AD658" s="6">
        <v>0.29499999999999998</v>
      </c>
      <c r="AE658" s="6">
        <v>7</v>
      </c>
      <c r="AF658" s="6">
        <v>76</v>
      </c>
      <c r="AG658" s="6">
        <v>13</v>
      </c>
      <c r="AH658" s="6">
        <v>898</v>
      </c>
      <c r="AI658" s="6">
        <v>0.49669999999999997</v>
      </c>
      <c r="AJ658" s="6">
        <v>0.61899999999999999</v>
      </c>
      <c r="AK658" s="6">
        <v>0.52449999999999997</v>
      </c>
      <c r="AT658" s="6">
        <f t="shared" si="39"/>
        <v>22.208333333333332</v>
      </c>
      <c r="AU658" s="6" t="str">
        <f t="shared" si="40"/>
        <v/>
      </c>
      <c r="AV658" s="6">
        <f t="shared" si="41"/>
        <v>81.5</v>
      </c>
      <c r="AW658" s="7">
        <f t="shared" si="42"/>
        <v>9.3518518518518512</v>
      </c>
      <c r="AX658" s="6">
        <f t="shared" si="43"/>
        <v>11.815789473684211</v>
      </c>
      <c r="AY658" s="6" t="str">
        <f t="shared" si="44"/>
        <v/>
      </c>
      <c r="BA658" s="6">
        <f>VLOOKUP(A658, ALL_AP_DATA!$A$2:$F$3600, 6, FALSE)</f>
        <v>153</v>
      </c>
      <c r="BB658" s="6" t="e">
        <f t="shared" ca="1" si="46"/>
        <v>#NAME?</v>
      </c>
      <c r="BC658" s="6">
        <f>VLOOKUP(A658,projmetadata!$A$2:$D$2036, 4, FALSE)</f>
        <v>8054</v>
      </c>
      <c r="BE658" s="9" t="e">
        <f t="shared" ca="1" si="47"/>
        <v>#NAME?</v>
      </c>
      <c r="BF658" s="6" t="e">
        <f t="shared" ca="1" si="48"/>
        <v>#NAME?</v>
      </c>
      <c r="BG658" s="6">
        <f t="shared" si="49"/>
        <v>0.21256518500124161</v>
      </c>
      <c r="BH658" s="6">
        <f>VLOOKUP(A658, ALL_AP_DATA!$A$2:$D$3600, 3, FALSE)</f>
        <v>105</v>
      </c>
      <c r="BI658" s="6">
        <f>VLOOKUP(A658, ALL_AP_DATA!$A$2:$E$3600, 5, FALSE)</f>
        <v>1712</v>
      </c>
      <c r="BJ658" s="6">
        <f t="shared" si="45"/>
        <v>11.18954248366013</v>
      </c>
      <c r="BK658" s="6">
        <f t="shared" si="50"/>
        <v>0.68627450980392157</v>
      </c>
    </row>
    <row r="659" spans="1:63" ht="15.75" customHeight="1" x14ac:dyDescent="0.25">
      <c r="A659" s="6" t="s">
        <v>813</v>
      </c>
      <c r="B659" s="6" t="s">
        <v>64</v>
      </c>
      <c r="C659" s="6">
        <v>2</v>
      </c>
      <c r="D659" s="6">
        <v>88</v>
      </c>
      <c r="E659" s="6">
        <v>46</v>
      </c>
      <c r="F659" s="6">
        <v>3748</v>
      </c>
      <c r="G659" s="6">
        <v>0.2286</v>
      </c>
      <c r="H659" s="6">
        <v>0.52270000000000005</v>
      </c>
      <c r="I659" s="6">
        <v>0.37119999999999997</v>
      </c>
      <c r="Q659" s="6">
        <v>10</v>
      </c>
      <c r="R659" s="6">
        <v>27</v>
      </c>
      <c r="S659" s="6">
        <v>46</v>
      </c>
      <c r="T659" s="6">
        <v>5881</v>
      </c>
      <c r="U659" s="6">
        <v>7.0099999999999996E-2</v>
      </c>
      <c r="V659" s="6">
        <v>0.52270000000000005</v>
      </c>
      <c r="W659" s="6">
        <v>0.58240000000000003</v>
      </c>
      <c r="X659" s="6">
        <v>32</v>
      </c>
      <c r="Y659" s="6">
        <v>119</v>
      </c>
      <c r="Z659" s="6">
        <v>69</v>
      </c>
      <c r="AA659" s="6">
        <v>5156</v>
      </c>
      <c r="AB659" s="6">
        <v>0.30909999999999999</v>
      </c>
      <c r="AC659" s="6">
        <v>0.78410000000000002</v>
      </c>
      <c r="AD659" s="6">
        <v>0.51060000000000005</v>
      </c>
      <c r="AE659" s="6">
        <v>26</v>
      </c>
      <c r="AF659" s="6">
        <v>92</v>
      </c>
      <c r="AG659" s="6">
        <v>44</v>
      </c>
      <c r="AH659" s="6">
        <v>3343</v>
      </c>
      <c r="AI659" s="6">
        <v>0.23899999999999999</v>
      </c>
      <c r="AJ659" s="6">
        <v>0.5</v>
      </c>
      <c r="AK659" s="6">
        <v>0.33110000000000001</v>
      </c>
      <c r="AT659" s="6">
        <f t="shared" si="39"/>
        <v>42.590909090909093</v>
      </c>
      <c r="AU659" s="6" t="str">
        <f t="shared" si="40"/>
        <v/>
      </c>
      <c r="AV659" s="6">
        <f t="shared" si="41"/>
        <v>217.81481481481481</v>
      </c>
      <c r="AW659" s="7">
        <f t="shared" si="42"/>
        <v>43.327731092436977</v>
      </c>
      <c r="AX659" s="6">
        <f t="shared" si="43"/>
        <v>36.336956521739133</v>
      </c>
      <c r="AY659" s="6" t="str">
        <f t="shared" si="44"/>
        <v/>
      </c>
      <c r="BA659" s="6">
        <f>VLOOKUP(A659, ALL_AP_DATA!$A$2:$F$3600, 6, FALSE)</f>
        <v>385</v>
      </c>
      <c r="BB659" s="6" t="e">
        <f t="shared" ca="1" si="46"/>
        <v>#NAME?</v>
      </c>
      <c r="BC659" s="6">
        <f>VLOOKUP(A659,projmetadata!$A$2:$D$2036, 4, FALSE)</f>
        <v>47121</v>
      </c>
      <c r="BE659" s="9" t="e">
        <f t="shared" ca="1" si="47"/>
        <v>#NAME?</v>
      </c>
      <c r="BF659" s="6" t="e">
        <f t="shared" ca="1" si="48"/>
        <v>#NAME?</v>
      </c>
      <c r="BG659" s="6">
        <f t="shared" si="49"/>
        <v>0.21429935697459732</v>
      </c>
      <c r="BH659" s="6">
        <f>VLOOKUP(A659, ALL_AP_DATA!$A$2:$D$3600, 3, FALSE)</f>
        <v>173</v>
      </c>
      <c r="BI659" s="6">
        <f>VLOOKUP(A659, ALL_AP_DATA!$A$2:$E$3600, 5, FALSE)</f>
        <v>10098</v>
      </c>
      <c r="BJ659" s="6">
        <f t="shared" si="45"/>
        <v>26.228571428571428</v>
      </c>
      <c r="BK659" s="6">
        <f t="shared" si="50"/>
        <v>0.44935064935064933</v>
      </c>
    </row>
    <row r="660" spans="1:63" ht="15.75" customHeight="1" x14ac:dyDescent="0.25">
      <c r="A660" s="6" t="s">
        <v>875</v>
      </c>
      <c r="B660" s="6" t="s">
        <v>64</v>
      </c>
      <c r="C660" s="6">
        <v>171</v>
      </c>
      <c r="D660" s="6">
        <v>902</v>
      </c>
      <c r="E660" s="6">
        <v>392</v>
      </c>
      <c r="F660" s="6">
        <v>23491</v>
      </c>
      <c r="G660" s="6">
        <v>0.13800000000000001</v>
      </c>
      <c r="H660" s="6">
        <v>0.54900000000000004</v>
      </c>
      <c r="I660" s="6">
        <v>0.191</v>
      </c>
      <c r="J660" s="6">
        <v>9</v>
      </c>
      <c r="K660" s="6">
        <v>76</v>
      </c>
      <c r="L660" s="6">
        <v>233</v>
      </c>
      <c r="M660" s="6">
        <v>12905</v>
      </c>
      <c r="N660" s="6">
        <v>1.1599999999999999E-2</v>
      </c>
      <c r="O660" s="6">
        <v>0.32629999999999998</v>
      </c>
      <c r="P660" s="6">
        <v>0.10489999999999999</v>
      </c>
      <c r="Q660" s="6">
        <v>103</v>
      </c>
      <c r="R660" s="6">
        <v>501</v>
      </c>
      <c r="S660" s="6">
        <v>532</v>
      </c>
      <c r="T660" s="6">
        <v>66856</v>
      </c>
      <c r="U660" s="6">
        <v>7.6700000000000004E-2</v>
      </c>
      <c r="V660" s="6">
        <v>0.74509999999999998</v>
      </c>
      <c r="W660" s="6">
        <v>0.54359999999999997</v>
      </c>
      <c r="X660" s="6">
        <v>313</v>
      </c>
      <c r="Y660" s="6">
        <v>1515</v>
      </c>
      <c r="Z660" s="6">
        <v>463</v>
      </c>
      <c r="AA660" s="6">
        <v>42887</v>
      </c>
      <c r="AB660" s="6">
        <v>0.23180000000000001</v>
      </c>
      <c r="AC660" s="6">
        <v>0.64849999999999997</v>
      </c>
      <c r="AD660" s="6">
        <v>0.34870000000000001</v>
      </c>
      <c r="AE660" s="6">
        <v>463</v>
      </c>
      <c r="AF660" s="6">
        <v>2709</v>
      </c>
      <c r="AG660" s="6">
        <v>579</v>
      </c>
      <c r="AH660" s="6">
        <v>69785</v>
      </c>
      <c r="AI660" s="6">
        <v>0.41449999999999998</v>
      </c>
      <c r="AJ660" s="6">
        <v>0.81089999999999995</v>
      </c>
      <c r="AK660" s="6">
        <v>0.56740000000000002</v>
      </c>
      <c r="AL660" s="6">
        <v>1</v>
      </c>
      <c r="AM660" s="6">
        <v>18</v>
      </c>
      <c r="AN660" s="6">
        <v>42</v>
      </c>
      <c r="AO660" s="6">
        <v>2839</v>
      </c>
      <c r="AP660" s="6">
        <v>2.8E-3</v>
      </c>
      <c r="AQ660" s="6">
        <v>5.8799999999999998E-2</v>
      </c>
      <c r="AR660" s="6">
        <v>2.3099999999999999E-2</v>
      </c>
      <c r="AT660" s="6">
        <f t="shared" si="39"/>
        <v>26.043237250554323</v>
      </c>
      <c r="AU660" s="6">
        <f t="shared" si="40"/>
        <v>169.80263157894737</v>
      </c>
      <c r="AV660" s="6">
        <f t="shared" si="41"/>
        <v>133.44510978043911</v>
      </c>
      <c r="AW660" s="7">
        <f t="shared" si="42"/>
        <v>28.30825082508251</v>
      </c>
      <c r="AX660" s="6">
        <f t="shared" si="43"/>
        <v>25.760428202288669</v>
      </c>
      <c r="AY660" s="6">
        <f t="shared" si="44"/>
        <v>157.72222222222223</v>
      </c>
      <c r="BA660" s="6">
        <f>VLOOKUP(A660, ALL_AP_DATA!$A$2:$F$3600, 6, FALSE)</f>
        <v>6535</v>
      </c>
      <c r="BB660" s="6" t="e">
        <f t="shared" ca="1" si="46"/>
        <v>#NAME?</v>
      </c>
      <c r="BC660" s="6">
        <f>VLOOKUP(A660,projmetadata!$A$2:$D$2036, 4, FALSE)</f>
        <v>572027</v>
      </c>
      <c r="BE660" s="9" t="e">
        <f t="shared" ca="1" si="47"/>
        <v>#NAME?</v>
      </c>
      <c r="BF660" s="6" t="e">
        <f t="shared" ca="1" si="48"/>
        <v>#NAME?</v>
      </c>
      <c r="BG660" s="6">
        <f t="shared" si="49"/>
        <v>0.21500208906222959</v>
      </c>
      <c r="BH660" s="6">
        <f>VLOOKUP(A660, ALL_AP_DATA!$A$2:$D$3600, 3, FALSE)</f>
        <v>3823</v>
      </c>
      <c r="BI660" s="6">
        <f>VLOOKUP(A660, ALL_AP_DATA!$A$2:$E$3600, 5, FALSE)</f>
        <v>122987</v>
      </c>
      <c r="BJ660" s="6">
        <f t="shared" si="45"/>
        <v>18.819739862280031</v>
      </c>
      <c r="BK660" s="6">
        <f t="shared" si="50"/>
        <v>0.58500382555470543</v>
      </c>
    </row>
    <row r="661" spans="1:63" ht="15.75" customHeight="1" x14ac:dyDescent="0.25">
      <c r="A661" s="6" t="s">
        <v>1243</v>
      </c>
      <c r="B661" s="6" t="s">
        <v>64</v>
      </c>
      <c r="C661" s="6">
        <v>8</v>
      </c>
      <c r="D661" s="6">
        <v>21</v>
      </c>
      <c r="E661" s="6">
        <v>1</v>
      </c>
      <c r="F661" s="6">
        <v>391</v>
      </c>
      <c r="G661" s="6">
        <v>0.18579999999999999</v>
      </c>
      <c r="H661" s="6">
        <v>5.8799999999999998E-2</v>
      </c>
      <c r="I661" s="6">
        <v>0.25140000000000001</v>
      </c>
      <c r="AE661" s="6">
        <v>5</v>
      </c>
      <c r="AF661" s="6">
        <v>22</v>
      </c>
      <c r="AG661" s="6">
        <v>2</v>
      </c>
      <c r="AH661" s="6">
        <v>598</v>
      </c>
      <c r="AI661" s="6">
        <v>0.19470000000000001</v>
      </c>
      <c r="AJ661" s="6">
        <v>0.1176</v>
      </c>
      <c r="AK661" s="6">
        <v>0.3846</v>
      </c>
      <c r="AT661" s="6">
        <f t="shared" si="39"/>
        <v>18.61904761904762</v>
      </c>
      <c r="AU661" s="6" t="str">
        <f t="shared" si="40"/>
        <v/>
      </c>
      <c r="AV661" s="6" t="str">
        <f t="shared" si="41"/>
        <v/>
      </c>
      <c r="AW661" s="7" t="str">
        <f t="shared" si="42"/>
        <v/>
      </c>
      <c r="AX661" s="6">
        <f t="shared" si="43"/>
        <v>27.181818181818183</v>
      </c>
      <c r="AY661" s="6" t="str">
        <f t="shared" si="44"/>
        <v/>
      </c>
      <c r="BA661" s="6">
        <f>VLOOKUP(A661, ALL_AP_DATA!$A$2:$F$3600, 6, FALSE)</f>
        <v>113</v>
      </c>
      <c r="BB661" s="6" t="e">
        <f t="shared" ca="1" si="46"/>
        <v>#NAME?</v>
      </c>
      <c r="BC661" s="6">
        <f>VLOOKUP(A661,projmetadata!$A$2:$D$2036, 4, FALSE)</f>
        <v>7223</v>
      </c>
      <c r="BE661" s="9" t="e">
        <f t="shared" ca="1" si="47"/>
        <v>#NAME?</v>
      </c>
      <c r="BF661" s="6" t="e">
        <f t="shared" ca="1" si="48"/>
        <v>#NAME?</v>
      </c>
      <c r="BG661" s="6">
        <f t="shared" si="49"/>
        <v>0.21528450782223452</v>
      </c>
      <c r="BH661" s="6">
        <f>VLOOKUP(A661, ALL_AP_DATA!$A$2:$D$3600, 3, FALSE)</f>
        <v>35</v>
      </c>
      <c r="BI661" s="6">
        <f>VLOOKUP(A661, ALL_AP_DATA!$A$2:$E$3600, 5, FALSE)</f>
        <v>1555</v>
      </c>
      <c r="BJ661" s="6">
        <f t="shared" si="45"/>
        <v>13.761061946902656</v>
      </c>
      <c r="BK661" s="6">
        <f t="shared" si="50"/>
        <v>0.30973451327433627</v>
      </c>
    </row>
    <row r="662" spans="1:63" ht="15.75" customHeight="1" x14ac:dyDescent="0.25">
      <c r="A662" s="6" t="s">
        <v>167</v>
      </c>
      <c r="B662" s="6" t="s">
        <v>64</v>
      </c>
      <c r="C662" s="6">
        <v>9</v>
      </c>
      <c r="D662" s="6">
        <v>48</v>
      </c>
      <c r="E662" s="6">
        <v>34</v>
      </c>
      <c r="F662" s="6">
        <v>700</v>
      </c>
      <c r="G662" s="6">
        <v>9.4100000000000003E-2</v>
      </c>
      <c r="H662" s="6">
        <v>0.32690000000000002</v>
      </c>
      <c r="I662" s="6">
        <v>7.9699999999999993E-2</v>
      </c>
      <c r="Q662" s="6">
        <v>11</v>
      </c>
      <c r="R662" s="6">
        <v>42</v>
      </c>
      <c r="S662" s="6">
        <v>80</v>
      </c>
      <c r="T662" s="6">
        <v>4821</v>
      </c>
      <c r="U662" s="6">
        <v>8.2400000000000001E-2</v>
      </c>
      <c r="V662" s="6">
        <v>0.76919999999999999</v>
      </c>
      <c r="W662" s="6">
        <v>0.54910000000000003</v>
      </c>
      <c r="X662" s="6">
        <v>35</v>
      </c>
      <c r="Y662" s="6">
        <v>232</v>
      </c>
      <c r="Z662" s="6">
        <v>60</v>
      </c>
      <c r="AA662" s="6">
        <v>2923</v>
      </c>
      <c r="AB662" s="6">
        <v>0.45490000000000003</v>
      </c>
      <c r="AC662" s="6">
        <v>0.57689999999999997</v>
      </c>
      <c r="AD662" s="6">
        <v>0.33289999999999997</v>
      </c>
      <c r="AE662" s="6">
        <v>28</v>
      </c>
      <c r="AF662" s="6">
        <v>231</v>
      </c>
      <c r="AG662" s="6">
        <v>95</v>
      </c>
      <c r="AH662" s="6">
        <v>6248</v>
      </c>
      <c r="AI662" s="6">
        <v>0.45290000000000002</v>
      </c>
      <c r="AJ662" s="6">
        <v>0.91349999999999998</v>
      </c>
      <c r="AK662" s="6">
        <v>0.71160000000000001</v>
      </c>
      <c r="AT662" s="6">
        <f t="shared" si="39"/>
        <v>14.583333333333334</v>
      </c>
      <c r="AU662" s="6" t="str">
        <f t="shared" si="40"/>
        <v/>
      </c>
      <c r="AV662" s="6">
        <f t="shared" si="41"/>
        <v>114.78571428571429</v>
      </c>
      <c r="AW662" s="7">
        <f t="shared" si="42"/>
        <v>12.599137931034482</v>
      </c>
      <c r="AX662" s="6">
        <f t="shared" si="43"/>
        <v>27.047619047619047</v>
      </c>
      <c r="AY662" s="6" t="str">
        <f t="shared" si="44"/>
        <v/>
      </c>
      <c r="BA662" s="6">
        <f>VLOOKUP(A662, ALL_AP_DATA!$A$2:$F$3600, 6, FALSE)</f>
        <v>510</v>
      </c>
      <c r="BB662" s="6" t="e">
        <f t="shared" ca="1" si="46"/>
        <v>#NAME?</v>
      </c>
      <c r="BC662" s="6">
        <f>VLOOKUP(A662,projmetadata!$A$2:$D$2036, 4, FALSE)</f>
        <v>40540</v>
      </c>
      <c r="BE662" s="9" t="e">
        <f t="shared" ca="1" si="47"/>
        <v>#NAME?</v>
      </c>
      <c r="BF662" s="6" t="e">
        <f t="shared" ca="1" si="48"/>
        <v>#NAME?</v>
      </c>
      <c r="BG662" s="6">
        <f t="shared" si="49"/>
        <v>0.21657622101628021</v>
      </c>
      <c r="BH662" s="6">
        <f>VLOOKUP(A662, ALL_AP_DATA!$A$2:$D$3600, 3, FALSE)</f>
        <v>323</v>
      </c>
      <c r="BI662" s="6">
        <f>VLOOKUP(A662, ALL_AP_DATA!$A$2:$E$3600, 5, FALSE)</f>
        <v>8780</v>
      </c>
      <c r="BJ662" s="6">
        <f t="shared" si="45"/>
        <v>17.215686274509803</v>
      </c>
      <c r="BK662" s="6">
        <f t="shared" si="50"/>
        <v>0.6333333333333333</v>
      </c>
    </row>
    <row r="663" spans="1:63" ht="15.75" customHeight="1" x14ac:dyDescent="0.25">
      <c r="A663" s="6" t="s">
        <v>392</v>
      </c>
      <c r="B663" s="6" t="s">
        <v>64</v>
      </c>
      <c r="C663" s="6">
        <v>94</v>
      </c>
      <c r="D663" s="6">
        <v>485</v>
      </c>
      <c r="E663" s="6">
        <v>352</v>
      </c>
      <c r="F663" s="6">
        <v>25951</v>
      </c>
      <c r="G663" s="6">
        <v>9.1499999999999998E-2</v>
      </c>
      <c r="H663" s="6">
        <v>0.41410000000000002</v>
      </c>
      <c r="I663" s="6">
        <v>0.1694</v>
      </c>
      <c r="J663" s="6">
        <v>3</v>
      </c>
      <c r="K663" s="6">
        <v>36</v>
      </c>
      <c r="L663" s="6">
        <v>83</v>
      </c>
      <c r="M663" s="6">
        <v>11373</v>
      </c>
      <c r="N663" s="6">
        <v>6.7999999999999996E-3</v>
      </c>
      <c r="O663" s="6">
        <v>9.7600000000000006E-2</v>
      </c>
      <c r="P663" s="6">
        <v>7.4200000000000002E-2</v>
      </c>
      <c r="Q663" s="6">
        <v>86</v>
      </c>
      <c r="R663" s="6">
        <v>284</v>
      </c>
      <c r="S663" s="6">
        <v>474</v>
      </c>
      <c r="T663" s="6">
        <v>69990</v>
      </c>
      <c r="U663" s="6">
        <v>5.3600000000000002E-2</v>
      </c>
      <c r="V663" s="6">
        <v>0.55759999999999998</v>
      </c>
      <c r="W663" s="6">
        <v>0.45689999999999997</v>
      </c>
      <c r="X663" s="6">
        <v>167</v>
      </c>
      <c r="Y663" s="6">
        <v>1654</v>
      </c>
      <c r="Z663" s="6">
        <v>377</v>
      </c>
      <c r="AA663" s="6">
        <v>33223</v>
      </c>
      <c r="AB663" s="6">
        <v>0.31209999999999999</v>
      </c>
      <c r="AC663" s="6">
        <v>0.44350000000000001</v>
      </c>
      <c r="AD663" s="6">
        <v>0.21690000000000001</v>
      </c>
      <c r="AE663" s="6">
        <v>405</v>
      </c>
      <c r="AF663" s="6">
        <v>2536</v>
      </c>
      <c r="AG663" s="6">
        <v>713</v>
      </c>
      <c r="AH663" s="6">
        <v>105604</v>
      </c>
      <c r="AI663" s="6">
        <v>0.47849999999999998</v>
      </c>
      <c r="AJ663" s="6">
        <v>0.83879999999999999</v>
      </c>
      <c r="AK663" s="6">
        <v>0.68940000000000001</v>
      </c>
      <c r="AL663" s="6">
        <v>1</v>
      </c>
      <c r="AM663" s="6">
        <v>20</v>
      </c>
      <c r="AN663" s="6">
        <v>52</v>
      </c>
      <c r="AO663" s="6">
        <v>9916</v>
      </c>
      <c r="AP663" s="6">
        <v>3.8E-3</v>
      </c>
      <c r="AQ663" s="6">
        <v>6.1199999999999997E-2</v>
      </c>
      <c r="AR663" s="6">
        <v>6.4699999999999994E-2</v>
      </c>
      <c r="AT663" s="6">
        <f t="shared" si="39"/>
        <v>53.507216494845359</v>
      </c>
      <c r="AU663" s="6">
        <f t="shared" si="40"/>
        <v>315.91666666666669</v>
      </c>
      <c r="AV663" s="6">
        <f t="shared" si="41"/>
        <v>246.44366197183098</v>
      </c>
      <c r="AW663" s="7">
        <f t="shared" si="42"/>
        <v>20.086457073760581</v>
      </c>
      <c r="AX663" s="6">
        <f t="shared" si="43"/>
        <v>41.641955835962143</v>
      </c>
      <c r="AY663" s="6">
        <f t="shared" si="44"/>
        <v>495.8</v>
      </c>
      <c r="BA663" s="6">
        <f>VLOOKUP(A663, ALL_AP_DATA!$A$2:$F$3600, 6, FALSE)</f>
        <v>5300</v>
      </c>
      <c r="BB663" s="6" t="e">
        <f t="shared" ca="1" si="46"/>
        <v>#NAME?</v>
      </c>
      <c r="BC663" s="6">
        <f>VLOOKUP(A663,projmetadata!$A$2:$D$2036, 4, FALSE)</f>
        <v>705942</v>
      </c>
      <c r="BE663" s="9" t="e">
        <f t="shared" ca="1" si="47"/>
        <v>#NAME?</v>
      </c>
      <c r="BF663" s="6" t="e">
        <f t="shared" ca="1" si="48"/>
        <v>#NAME?</v>
      </c>
      <c r="BG663" s="6">
        <f t="shared" si="49"/>
        <v>0.21698524807987057</v>
      </c>
      <c r="BH663" s="6">
        <f>VLOOKUP(A663, ALL_AP_DATA!$A$2:$D$3600, 3, FALSE)</f>
        <v>3242</v>
      </c>
      <c r="BI663" s="6">
        <f>VLOOKUP(A663, ALL_AP_DATA!$A$2:$E$3600, 5, FALSE)</f>
        <v>153179</v>
      </c>
      <c r="BJ663" s="6">
        <f t="shared" si="45"/>
        <v>28.901698113207548</v>
      </c>
      <c r="BK663" s="6">
        <f t="shared" si="50"/>
        <v>0.61169811320754719</v>
      </c>
    </row>
    <row r="664" spans="1:63" ht="15.75" customHeight="1" x14ac:dyDescent="0.25">
      <c r="A664" s="6" t="s">
        <v>77</v>
      </c>
      <c r="B664" s="6" t="s">
        <v>64</v>
      </c>
      <c r="C664" s="6">
        <v>5</v>
      </c>
      <c r="D664" s="6">
        <v>16</v>
      </c>
      <c r="E664" s="6">
        <v>3</v>
      </c>
      <c r="F664" s="6">
        <v>27</v>
      </c>
      <c r="G664" s="6">
        <v>0.1019</v>
      </c>
      <c r="H664" s="6">
        <v>0.16669999999999999</v>
      </c>
      <c r="I664" s="6">
        <v>8.0999999999999996E-3</v>
      </c>
      <c r="Q664" s="6">
        <v>3</v>
      </c>
      <c r="R664" s="6">
        <v>8</v>
      </c>
      <c r="S664" s="6">
        <v>7</v>
      </c>
      <c r="T664" s="6">
        <v>2391</v>
      </c>
      <c r="U664" s="6">
        <v>5.0999999999999997E-2</v>
      </c>
      <c r="V664" s="6">
        <v>0.38890000000000002</v>
      </c>
      <c r="W664" s="6">
        <v>0.72150000000000003</v>
      </c>
      <c r="X664" s="6">
        <v>8</v>
      </c>
      <c r="Y664" s="6">
        <v>59</v>
      </c>
      <c r="Z664" s="6">
        <v>12</v>
      </c>
      <c r="AA664" s="6">
        <v>2640</v>
      </c>
      <c r="AB664" s="6">
        <v>0.37580000000000002</v>
      </c>
      <c r="AC664" s="6">
        <v>0.66669999999999996</v>
      </c>
      <c r="AD664" s="6">
        <v>0.79659999999999997</v>
      </c>
      <c r="AE664" s="6">
        <v>17</v>
      </c>
      <c r="AF664" s="6">
        <v>59</v>
      </c>
      <c r="AG664" s="6">
        <v>10</v>
      </c>
      <c r="AH664" s="6">
        <v>2612</v>
      </c>
      <c r="AI664" s="6">
        <v>0.37580000000000002</v>
      </c>
      <c r="AJ664" s="6">
        <v>0.55559999999999998</v>
      </c>
      <c r="AK664" s="6">
        <v>0.78820000000000001</v>
      </c>
      <c r="AT664" s="6">
        <f t="shared" si="39"/>
        <v>1.6875</v>
      </c>
      <c r="AU664" s="6" t="str">
        <f t="shared" si="40"/>
        <v/>
      </c>
      <c r="AV664" s="6">
        <f t="shared" si="41"/>
        <v>298.875</v>
      </c>
      <c r="AW664" s="7">
        <f t="shared" si="42"/>
        <v>44.745762711864408</v>
      </c>
      <c r="AX664" s="6">
        <f t="shared" si="43"/>
        <v>44.271186440677965</v>
      </c>
      <c r="AY664" s="6" t="str">
        <f t="shared" si="44"/>
        <v/>
      </c>
      <c r="BA664" s="6">
        <f>VLOOKUP(A664, ALL_AP_DATA!$A$2:$F$3600, 6, FALSE)</f>
        <v>157</v>
      </c>
      <c r="BB664" s="6" t="e">
        <f t="shared" ca="1" si="46"/>
        <v>#NAME?</v>
      </c>
      <c r="BC664" s="6">
        <f>VLOOKUP(A664,projmetadata!$A$2:$D$2036, 4, FALSE)</f>
        <v>15257</v>
      </c>
      <c r="BE664" s="9" t="e">
        <f t="shared" ca="1" si="47"/>
        <v>#NAME?</v>
      </c>
      <c r="BF664" s="6" t="e">
        <f t="shared" ca="1" si="48"/>
        <v>#NAME?</v>
      </c>
      <c r="BG664" s="6">
        <f t="shared" si="49"/>
        <v>0.21721177164580194</v>
      </c>
      <c r="BH664" s="6">
        <f>VLOOKUP(A664, ALL_AP_DATA!$A$2:$D$3600, 3, FALSE)</f>
        <v>83</v>
      </c>
      <c r="BI664" s="6">
        <f>VLOOKUP(A664, ALL_AP_DATA!$A$2:$E$3600, 5, FALSE)</f>
        <v>3314</v>
      </c>
      <c r="BJ664" s="6">
        <f t="shared" si="45"/>
        <v>21.108280254777071</v>
      </c>
      <c r="BK664" s="6">
        <f t="shared" si="50"/>
        <v>0.5286624203821656</v>
      </c>
    </row>
    <row r="665" spans="1:63" ht="15.75" customHeight="1" x14ac:dyDescent="0.25">
      <c r="A665" s="6" t="s">
        <v>408</v>
      </c>
      <c r="B665" s="6" t="s">
        <v>64</v>
      </c>
      <c r="C665" s="6">
        <v>16</v>
      </c>
      <c r="D665" s="6">
        <v>94</v>
      </c>
      <c r="E665" s="6">
        <v>40</v>
      </c>
      <c r="F665" s="6">
        <v>3365</v>
      </c>
      <c r="G665" s="6">
        <v>0.30520000000000003</v>
      </c>
      <c r="H665" s="6">
        <v>0.47620000000000001</v>
      </c>
      <c r="I665" s="6">
        <v>0.46260000000000001</v>
      </c>
      <c r="J665" s="6">
        <v>1</v>
      </c>
      <c r="K665" s="6">
        <v>6</v>
      </c>
      <c r="L665" s="6">
        <v>9</v>
      </c>
      <c r="M665" s="6">
        <v>248</v>
      </c>
      <c r="N665" s="6">
        <v>1.95E-2</v>
      </c>
      <c r="O665" s="6">
        <v>0.1071</v>
      </c>
      <c r="P665" s="6">
        <v>3.4099999999999998E-2</v>
      </c>
      <c r="Q665" s="6">
        <v>5</v>
      </c>
      <c r="R665" s="6">
        <v>13</v>
      </c>
      <c r="S665" s="6">
        <v>26</v>
      </c>
      <c r="T665" s="6">
        <v>2063</v>
      </c>
      <c r="U665" s="6">
        <v>4.2200000000000001E-2</v>
      </c>
      <c r="V665" s="6">
        <v>0.3095</v>
      </c>
      <c r="W665" s="6">
        <v>0.28360000000000002</v>
      </c>
      <c r="X665" s="6">
        <v>1</v>
      </c>
      <c r="Y665" s="6">
        <v>12</v>
      </c>
      <c r="Z665" s="6">
        <v>15</v>
      </c>
      <c r="AA665" s="6">
        <v>840</v>
      </c>
      <c r="AB665" s="6">
        <v>3.9E-2</v>
      </c>
      <c r="AC665" s="6">
        <v>0.17860000000000001</v>
      </c>
      <c r="AD665" s="6">
        <v>0.11550000000000001</v>
      </c>
      <c r="AE665" s="6">
        <v>32</v>
      </c>
      <c r="AF665" s="6">
        <v>183</v>
      </c>
      <c r="AG665" s="6">
        <v>69</v>
      </c>
      <c r="AH665" s="6">
        <v>5526</v>
      </c>
      <c r="AI665" s="6">
        <v>0.59419999999999995</v>
      </c>
      <c r="AJ665" s="6">
        <v>0.82140000000000002</v>
      </c>
      <c r="AK665" s="6">
        <v>0.75970000000000004</v>
      </c>
      <c r="AT665" s="6">
        <f t="shared" si="39"/>
        <v>35.797872340425535</v>
      </c>
      <c r="AU665" s="6">
        <f t="shared" si="40"/>
        <v>41.333333333333336</v>
      </c>
      <c r="AV665" s="6">
        <f t="shared" si="41"/>
        <v>158.69230769230768</v>
      </c>
      <c r="AW665" s="7">
        <f t="shared" si="42"/>
        <v>70</v>
      </c>
      <c r="AX665" s="6">
        <f t="shared" si="43"/>
        <v>30.196721311475411</v>
      </c>
      <c r="AY665" s="6" t="str">
        <f t="shared" si="44"/>
        <v/>
      </c>
      <c r="BA665" s="6">
        <f>VLOOKUP(A665, ALL_AP_DATA!$A$2:$F$3600, 6, FALSE)</f>
        <v>308</v>
      </c>
      <c r="BB665" s="6" t="e">
        <f t="shared" ca="1" si="46"/>
        <v>#NAME?</v>
      </c>
      <c r="BC665" s="6">
        <f>VLOOKUP(A665,projmetadata!$A$2:$D$2036, 4, FALSE)</f>
        <v>33283</v>
      </c>
      <c r="BE665" s="9" t="e">
        <f t="shared" ca="1" si="47"/>
        <v>#NAME?</v>
      </c>
      <c r="BF665" s="6" t="e">
        <f t="shared" ca="1" si="48"/>
        <v>#NAME?</v>
      </c>
      <c r="BG665" s="6">
        <f t="shared" si="49"/>
        <v>0.21855001051587897</v>
      </c>
      <c r="BH665" s="6">
        <f>VLOOKUP(A665, ALL_AP_DATA!$A$2:$D$3600, 3, FALSE)</f>
        <v>204</v>
      </c>
      <c r="BI665" s="6">
        <f>VLOOKUP(A665, ALL_AP_DATA!$A$2:$E$3600, 5, FALSE)</f>
        <v>7274</v>
      </c>
      <c r="BJ665" s="6">
        <f t="shared" si="45"/>
        <v>23.616883116883116</v>
      </c>
      <c r="BK665" s="6">
        <f t="shared" si="50"/>
        <v>0.66233766233766234</v>
      </c>
    </row>
    <row r="666" spans="1:63" ht="15.75" customHeight="1" x14ac:dyDescent="0.25">
      <c r="A666" s="6" t="s">
        <v>988</v>
      </c>
      <c r="B666" s="6" t="s">
        <v>64</v>
      </c>
      <c r="C666" s="6">
        <v>5</v>
      </c>
      <c r="D666" s="6">
        <v>13</v>
      </c>
      <c r="E666" s="6">
        <v>23</v>
      </c>
      <c r="F666" s="6">
        <v>368</v>
      </c>
      <c r="G666" s="6">
        <v>7.2599999999999998E-2</v>
      </c>
      <c r="H666" s="6">
        <v>0.54759999999999998</v>
      </c>
      <c r="I666" s="6">
        <v>0.1045</v>
      </c>
      <c r="Q666" s="6">
        <v>3</v>
      </c>
      <c r="R666" s="6">
        <v>8</v>
      </c>
      <c r="S666" s="6">
        <v>5</v>
      </c>
      <c r="T666" s="6">
        <v>358</v>
      </c>
      <c r="U666" s="6">
        <v>4.4699999999999997E-2</v>
      </c>
      <c r="V666" s="6">
        <v>0.11899999999999999</v>
      </c>
      <c r="W666" s="6">
        <v>0.1017</v>
      </c>
      <c r="X666" s="6">
        <v>5</v>
      </c>
      <c r="Y666" s="6">
        <v>35</v>
      </c>
      <c r="Z666" s="6">
        <v>30</v>
      </c>
      <c r="AA666" s="6">
        <v>1314</v>
      </c>
      <c r="AB666" s="6">
        <v>0.19550000000000001</v>
      </c>
      <c r="AC666" s="6">
        <v>0.71430000000000005</v>
      </c>
      <c r="AD666" s="6">
        <v>0.37319999999999998</v>
      </c>
      <c r="AE666" s="6">
        <v>5</v>
      </c>
      <c r="AF666" s="6">
        <v>20</v>
      </c>
      <c r="AG666" s="6">
        <v>24</v>
      </c>
      <c r="AH666" s="6">
        <v>577</v>
      </c>
      <c r="AI666" s="6">
        <v>0.11169999999999999</v>
      </c>
      <c r="AJ666" s="6">
        <v>0.57140000000000002</v>
      </c>
      <c r="AK666" s="6">
        <v>0.16389999999999999</v>
      </c>
      <c r="AT666" s="6">
        <f t="shared" si="39"/>
        <v>28.307692307692307</v>
      </c>
      <c r="AU666" s="6" t="str">
        <f t="shared" si="40"/>
        <v/>
      </c>
      <c r="AV666" s="6">
        <f t="shared" si="41"/>
        <v>44.75</v>
      </c>
      <c r="AW666" s="7">
        <f t="shared" si="42"/>
        <v>37.542857142857144</v>
      </c>
      <c r="AX666" s="6">
        <f t="shared" si="43"/>
        <v>28.85</v>
      </c>
      <c r="AY666" s="6" t="str">
        <f t="shared" si="44"/>
        <v/>
      </c>
      <c r="BA666" s="6">
        <f>VLOOKUP(A666, ALL_AP_DATA!$A$2:$F$3600, 6, FALSE)</f>
        <v>179</v>
      </c>
      <c r="BB666" s="6" t="e">
        <f t="shared" ca="1" si="46"/>
        <v>#NAME?</v>
      </c>
      <c r="BC666" s="6">
        <f>VLOOKUP(A666,projmetadata!$A$2:$D$2036, 4, FALSE)</f>
        <v>16074</v>
      </c>
      <c r="BE666" s="9" t="e">
        <f t="shared" ca="1" si="47"/>
        <v>#NAME?</v>
      </c>
      <c r="BF666" s="6" t="e">
        <f t="shared" ca="1" si="48"/>
        <v>#NAME?</v>
      </c>
      <c r="BG666" s="6">
        <f t="shared" si="49"/>
        <v>0.21904939654099789</v>
      </c>
      <c r="BH666" s="6">
        <f>VLOOKUP(A666, ALL_AP_DATA!$A$2:$D$3600, 3, FALSE)</f>
        <v>55</v>
      </c>
      <c r="BI666" s="6">
        <f>VLOOKUP(A666, ALL_AP_DATA!$A$2:$E$3600, 5, FALSE)</f>
        <v>3521</v>
      </c>
      <c r="BJ666" s="6">
        <f t="shared" si="45"/>
        <v>19.670391061452513</v>
      </c>
      <c r="BK666" s="6">
        <f t="shared" si="50"/>
        <v>0.30726256983240224</v>
      </c>
    </row>
    <row r="667" spans="1:63" ht="15.75" customHeight="1" x14ac:dyDescent="0.25">
      <c r="A667" s="6" t="s">
        <v>1024</v>
      </c>
      <c r="B667" s="6" t="s">
        <v>64</v>
      </c>
      <c r="C667" s="6">
        <v>47</v>
      </c>
      <c r="D667" s="6">
        <v>134</v>
      </c>
      <c r="E667" s="6">
        <v>60</v>
      </c>
      <c r="F667" s="6">
        <v>2263</v>
      </c>
      <c r="G667" s="6">
        <v>3.1399999999999997E-2</v>
      </c>
      <c r="H667" s="6">
        <v>0.15190000000000001</v>
      </c>
      <c r="I667" s="6">
        <v>3.9300000000000002E-2</v>
      </c>
      <c r="Q667" s="6">
        <v>71</v>
      </c>
      <c r="R667" s="6">
        <v>346</v>
      </c>
      <c r="S667" s="6">
        <v>284</v>
      </c>
      <c r="T667" s="6">
        <v>35530</v>
      </c>
      <c r="U667" s="6">
        <v>8.1100000000000005E-2</v>
      </c>
      <c r="V667" s="6">
        <v>0.71899999999999997</v>
      </c>
      <c r="W667" s="6">
        <v>0.61780000000000002</v>
      </c>
      <c r="X667" s="6">
        <v>96</v>
      </c>
      <c r="Y667" s="6">
        <v>683</v>
      </c>
      <c r="Z667" s="6">
        <v>165</v>
      </c>
      <c r="AA667" s="6">
        <v>10426</v>
      </c>
      <c r="AB667" s="6">
        <v>0.16020000000000001</v>
      </c>
      <c r="AC667" s="6">
        <v>0.41770000000000002</v>
      </c>
      <c r="AD667" s="6">
        <v>0.18129999999999999</v>
      </c>
      <c r="AE667" s="6">
        <v>302</v>
      </c>
      <c r="AF667" s="6">
        <v>1412</v>
      </c>
      <c r="AG667" s="6">
        <v>260</v>
      </c>
      <c r="AH667" s="6">
        <v>28932</v>
      </c>
      <c r="AI667" s="6">
        <v>0.33110000000000001</v>
      </c>
      <c r="AJ667" s="6">
        <v>0.65820000000000001</v>
      </c>
      <c r="AK667" s="6">
        <v>0.50309999999999999</v>
      </c>
      <c r="AL667" s="6">
        <v>1</v>
      </c>
      <c r="AM667" s="6">
        <v>55</v>
      </c>
      <c r="AN667" s="6">
        <v>80</v>
      </c>
      <c r="AO667" s="6">
        <v>7581</v>
      </c>
      <c r="AP667" s="6">
        <v>1.29E-2</v>
      </c>
      <c r="AQ667" s="6">
        <v>0.20250000000000001</v>
      </c>
      <c r="AR667" s="6">
        <v>0.1318</v>
      </c>
      <c r="AT667" s="6">
        <f t="shared" si="39"/>
        <v>16.888059701492537</v>
      </c>
      <c r="AU667" s="6" t="str">
        <f t="shared" si="40"/>
        <v/>
      </c>
      <c r="AV667" s="6">
        <f t="shared" si="41"/>
        <v>102.6878612716763</v>
      </c>
      <c r="AW667" s="7">
        <f t="shared" si="42"/>
        <v>15.265007320644216</v>
      </c>
      <c r="AX667" s="6">
        <f t="shared" si="43"/>
        <v>20.490084985835693</v>
      </c>
      <c r="AY667" s="6">
        <f t="shared" si="44"/>
        <v>137.83636363636364</v>
      </c>
      <c r="BA667" s="6">
        <f>VLOOKUP(A667, ALL_AP_DATA!$A$2:$F$3600, 6, FALSE)</f>
        <v>4264</v>
      </c>
      <c r="BB667" s="6" t="e">
        <f t="shared" ca="1" si="46"/>
        <v>#NAME?</v>
      </c>
      <c r="BC667" s="6">
        <f>VLOOKUP(A667,projmetadata!$A$2:$D$2036, 4, FALSE)</f>
        <v>261141</v>
      </c>
      <c r="BE667" s="9" t="e">
        <f t="shared" ca="1" si="47"/>
        <v>#NAME?</v>
      </c>
      <c r="BF667" s="6" t="e">
        <f t="shared" ca="1" si="48"/>
        <v>#NAME?</v>
      </c>
      <c r="BG667" s="6">
        <f t="shared" si="49"/>
        <v>0.2202258549978747</v>
      </c>
      <c r="BH667" s="6">
        <f>VLOOKUP(A667, ALL_AP_DATA!$A$2:$D$3600, 3, FALSE)</f>
        <v>1977</v>
      </c>
      <c r="BI667" s="6">
        <f>VLOOKUP(A667, ALL_AP_DATA!$A$2:$E$3600, 5, FALSE)</f>
        <v>57510</v>
      </c>
      <c r="BJ667" s="6">
        <f t="shared" si="45"/>
        <v>13.487335834896811</v>
      </c>
      <c r="BK667" s="6">
        <f t="shared" si="50"/>
        <v>0.46364915572232646</v>
      </c>
    </row>
    <row r="668" spans="1:63" ht="15.75" customHeight="1" x14ac:dyDescent="0.25">
      <c r="A668" s="6" t="s">
        <v>737</v>
      </c>
      <c r="B668" s="6" t="s">
        <v>64</v>
      </c>
      <c r="C668" s="6">
        <v>72</v>
      </c>
      <c r="D668" s="6">
        <v>1162</v>
      </c>
      <c r="E668" s="6">
        <v>225</v>
      </c>
      <c r="F668" s="6">
        <v>59963</v>
      </c>
      <c r="G668" s="6">
        <v>0.23039999999999999</v>
      </c>
      <c r="H668" s="6">
        <v>0.44819999999999999</v>
      </c>
      <c r="I668" s="6">
        <v>0.2848</v>
      </c>
      <c r="Q668" s="6">
        <v>51</v>
      </c>
      <c r="R668" s="6">
        <v>190</v>
      </c>
      <c r="S668" s="6">
        <v>240</v>
      </c>
      <c r="T668" s="6">
        <v>81540</v>
      </c>
      <c r="U668" s="6">
        <v>3.7699999999999997E-2</v>
      </c>
      <c r="V668" s="6">
        <v>0.47810000000000002</v>
      </c>
      <c r="W668" s="6">
        <v>0.38729999999999998</v>
      </c>
      <c r="X668" s="6">
        <v>192</v>
      </c>
      <c r="Y668" s="6">
        <v>1999</v>
      </c>
      <c r="Z668" s="6">
        <v>259</v>
      </c>
      <c r="AA668" s="6">
        <v>114434</v>
      </c>
      <c r="AB668" s="6">
        <v>0.39629999999999999</v>
      </c>
      <c r="AC668" s="6">
        <v>0.51590000000000003</v>
      </c>
      <c r="AD668" s="6">
        <v>0.54349999999999998</v>
      </c>
      <c r="AE668" s="6">
        <v>502</v>
      </c>
      <c r="AF668" s="6">
        <v>2263</v>
      </c>
      <c r="AG668" s="6">
        <v>335</v>
      </c>
      <c r="AH668" s="6">
        <v>130717</v>
      </c>
      <c r="AI668" s="6">
        <v>0.44869999999999999</v>
      </c>
      <c r="AJ668" s="6">
        <v>0.6673</v>
      </c>
      <c r="AK668" s="6">
        <v>0.62080000000000002</v>
      </c>
      <c r="AL668" s="6">
        <v>1</v>
      </c>
      <c r="AM668" s="6">
        <v>20</v>
      </c>
      <c r="AN668" s="6">
        <v>57</v>
      </c>
      <c r="AO668" s="6">
        <v>1853</v>
      </c>
      <c r="AP668" s="6">
        <v>4.0000000000000001E-3</v>
      </c>
      <c r="AQ668" s="6">
        <v>0.1135</v>
      </c>
      <c r="AR668" s="6">
        <v>8.8000000000000005E-3</v>
      </c>
      <c r="AT668" s="6">
        <f t="shared" si="39"/>
        <v>51.603270223752155</v>
      </c>
      <c r="AU668" s="6" t="str">
        <f t="shared" si="40"/>
        <v/>
      </c>
      <c r="AV668" s="6">
        <f t="shared" si="41"/>
        <v>429.15789473684208</v>
      </c>
      <c r="AW668" s="7">
        <f t="shared" si="42"/>
        <v>57.245622811405703</v>
      </c>
      <c r="AX668" s="6">
        <f t="shared" si="43"/>
        <v>57.762704374723818</v>
      </c>
      <c r="AY668" s="6">
        <f t="shared" si="44"/>
        <v>92.65</v>
      </c>
      <c r="BA668" s="6">
        <f>VLOOKUP(A668, ALL_AP_DATA!$A$2:$F$3600, 6, FALSE)</f>
        <v>5044</v>
      </c>
      <c r="BB668" s="6" t="e">
        <f t="shared" ca="1" si="46"/>
        <v>#NAME?</v>
      </c>
      <c r="BC668" s="6">
        <f>VLOOKUP(A668,projmetadata!$A$2:$D$2036, 4, FALSE)</f>
        <v>951777</v>
      </c>
      <c r="BE668" s="9" t="e">
        <f t="shared" ca="1" si="47"/>
        <v>#NAME?</v>
      </c>
      <c r="BF668" s="6" t="e">
        <f t="shared" ca="1" si="48"/>
        <v>#NAME?</v>
      </c>
      <c r="BG668" s="6">
        <f t="shared" si="49"/>
        <v>0.22121568392596164</v>
      </c>
      <c r="BH668" s="6">
        <f>VLOOKUP(A668, ALL_AP_DATA!$A$2:$D$3600, 3, FALSE)</f>
        <v>3182</v>
      </c>
      <c r="BI668" s="6">
        <f>VLOOKUP(A668, ALL_AP_DATA!$A$2:$E$3600, 5, FALSE)</f>
        <v>210548</v>
      </c>
      <c r="BJ668" s="6">
        <f t="shared" si="45"/>
        <v>41.742268041237111</v>
      </c>
      <c r="BK668" s="6">
        <f t="shared" si="50"/>
        <v>0.63084853291038856</v>
      </c>
    </row>
    <row r="669" spans="1:63" ht="15.75" customHeight="1" x14ac:dyDescent="0.25">
      <c r="A669" s="6" t="s">
        <v>726</v>
      </c>
      <c r="B669" s="6" t="s">
        <v>64</v>
      </c>
      <c r="C669" s="6">
        <v>146</v>
      </c>
      <c r="D669" s="6">
        <v>1232</v>
      </c>
      <c r="E669" s="6">
        <v>703</v>
      </c>
      <c r="F669" s="6">
        <v>49981</v>
      </c>
      <c r="G669" s="6">
        <v>0.15429999999999999</v>
      </c>
      <c r="H669" s="6">
        <v>0.61399999999999999</v>
      </c>
      <c r="I669" s="6">
        <v>0.35310000000000002</v>
      </c>
      <c r="J669" s="6">
        <v>25</v>
      </c>
      <c r="K669" s="6">
        <v>244</v>
      </c>
      <c r="L669" s="6">
        <v>437</v>
      </c>
      <c r="M669" s="6">
        <v>51230</v>
      </c>
      <c r="N669" s="6">
        <v>3.0599999999999999E-2</v>
      </c>
      <c r="O669" s="6">
        <v>0.38169999999999998</v>
      </c>
      <c r="P669" s="6">
        <v>0.3619</v>
      </c>
      <c r="Q669" s="6">
        <v>159</v>
      </c>
      <c r="R669" s="6">
        <v>1134</v>
      </c>
      <c r="S669" s="6">
        <v>1012</v>
      </c>
      <c r="T669" s="6">
        <v>133570</v>
      </c>
      <c r="U669" s="6">
        <v>0.14199999999999999</v>
      </c>
      <c r="V669" s="6">
        <v>0.88380000000000003</v>
      </c>
      <c r="W669" s="6">
        <v>0.94359999999999999</v>
      </c>
      <c r="X669" s="6">
        <v>546</v>
      </c>
      <c r="Y669" s="6">
        <v>2966</v>
      </c>
      <c r="Z669" s="6">
        <v>889</v>
      </c>
      <c r="AA669" s="6">
        <v>83453</v>
      </c>
      <c r="AB669" s="6">
        <v>0.37140000000000001</v>
      </c>
      <c r="AC669" s="6">
        <v>0.77639999999999998</v>
      </c>
      <c r="AD669" s="6">
        <v>0.58960000000000001</v>
      </c>
      <c r="AE669" s="6">
        <v>747</v>
      </c>
      <c r="AF669" s="6">
        <v>4008</v>
      </c>
      <c r="AG669" s="6">
        <v>934</v>
      </c>
      <c r="AH669" s="6">
        <v>101312</v>
      </c>
      <c r="AI669" s="6">
        <v>0.50190000000000001</v>
      </c>
      <c r="AJ669" s="6">
        <v>0.81569999999999998</v>
      </c>
      <c r="AK669" s="6">
        <v>0.7157</v>
      </c>
      <c r="AL669" s="6">
        <v>8</v>
      </c>
      <c r="AM669" s="6">
        <v>284</v>
      </c>
      <c r="AN669" s="6">
        <v>510</v>
      </c>
      <c r="AO669" s="6">
        <v>54059</v>
      </c>
      <c r="AP669" s="6">
        <v>3.56E-2</v>
      </c>
      <c r="AQ669" s="6">
        <v>0.44540000000000002</v>
      </c>
      <c r="AR669" s="6">
        <v>0.38190000000000002</v>
      </c>
      <c r="AT669" s="6">
        <f t="shared" si="39"/>
        <v>40.568993506493506</v>
      </c>
      <c r="AU669" s="6">
        <f t="shared" si="40"/>
        <v>209.95901639344262</v>
      </c>
      <c r="AV669" s="6">
        <f t="shared" si="41"/>
        <v>117.78659611992946</v>
      </c>
      <c r="AW669" s="7">
        <f t="shared" si="42"/>
        <v>28.136547538772756</v>
      </c>
      <c r="AX669" s="6">
        <f t="shared" si="43"/>
        <v>25.277445109780437</v>
      </c>
      <c r="AY669" s="6">
        <f t="shared" si="44"/>
        <v>190.34859154929578</v>
      </c>
      <c r="BA669" s="6">
        <f>VLOOKUP(A669, ALL_AP_DATA!$A$2:$F$3600, 6, FALSE)</f>
        <v>7985</v>
      </c>
      <c r="BB669" s="6" t="e">
        <f t="shared" ca="1" si="46"/>
        <v>#NAME?</v>
      </c>
      <c r="BC669" s="6">
        <f>VLOOKUP(A669,projmetadata!$A$2:$D$2036, 4, FALSE)</f>
        <v>631911</v>
      </c>
      <c r="BE669" s="9" t="e">
        <f t="shared" ca="1" si="47"/>
        <v>#NAME?</v>
      </c>
      <c r="BF669" s="6" t="e">
        <f t="shared" ca="1" si="48"/>
        <v>#NAME?</v>
      </c>
      <c r="BG669" s="6">
        <f t="shared" si="49"/>
        <v>0.22400781122658095</v>
      </c>
      <c r="BH669" s="6">
        <f>VLOOKUP(A669, ALL_AP_DATA!$A$2:$D$3600, 3, FALSE)</f>
        <v>5445</v>
      </c>
      <c r="BI669" s="6">
        <f>VLOOKUP(A669, ALL_AP_DATA!$A$2:$E$3600, 5, FALSE)</f>
        <v>141553</v>
      </c>
      <c r="BJ669" s="6">
        <f t="shared" si="45"/>
        <v>17.727363807138385</v>
      </c>
      <c r="BK669" s="6">
        <f t="shared" si="50"/>
        <v>0.68190356919223549</v>
      </c>
    </row>
    <row r="670" spans="1:63" ht="15.75" customHeight="1" x14ac:dyDescent="0.25">
      <c r="A670" s="6" t="s">
        <v>590</v>
      </c>
      <c r="B670" s="6" t="s">
        <v>64</v>
      </c>
      <c r="C670" s="6">
        <v>6</v>
      </c>
      <c r="D670" s="6">
        <v>684</v>
      </c>
      <c r="E670" s="6">
        <v>508</v>
      </c>
      <c r="F670" s="6">
        <v>27510</v>
      </c>
      <c r="G670" s="6">
        <v>0.31730000000000003</v>
      </c>
      <c r="H670" s="6">
        <v>0.90390000000000004</v>
      </c>
      <c r="I670" s="6">
        <v>0.56859999999999999</v>
      </c>
      <c r="Q670" s="6">
        <v>24</v>
      </c>
      <c r="R670" s="6">
        <v>82</v>
      </c>
      <c r="S670" s="6">
        <v>290</v>
      </c>
      <c r="T670" s="6">
        <v>22218</v>
      </c>
      <c r="U670" s="6">
        <v>3.7999999999999999E-2</v>
      </c>
      <c r="V670" s="6">
        <v>0.51600000000000001</v>
      </c>
      <c r="W670" s="6">
        <v>0.4592</v>
      </c>
      <c r="X670" s="6">
        <v>18</v>
      </c>
      <c r="Y670" s="6">
        <v>491</v>
      </c>
      <c r="Z670" s="6">
        <v>358</v>
      </c>
      <c r="AA670" s="6">
        <v>17842</v>
      </c>
      <c r="AB670" s="6">
        <v>0.22770000000000001</v>
      </c>
      <c r="AC670" s="6">
        <v>0.63700000000000001</v>
      </c>
      <c r="AD670" s="6">
        <v>0.36880000000000002</v>
      </c>
      <c r="AE670" s="6">
        <v>33</v>
      </c>
      <c r="AF670" s="6">
        <v>506</v>
      </c>
      <c r="AG670" s="6">
        <v>350</v>
      </c>
      <c r="AH670" s="6">
        <v>17518</v>
      </c>
      <c r="AI670" s="6">
        <v>0.23469999999999999</v>
      </c>
      <c r="AJ670" s="6">
        <v>0.62280000000000002</v>
      </c>
      <c r="AK670" s="6">
        <v>0.36209999999999998</v>
      </c>
      <c r="AL670" s="6">
        <v>1</v>
      </c>
      <c r="AM670" s="6">
        <v>17</v>
      </c>
      <c r="AN670" s="6">
        <v>68</v>
      </c>
      <c r="AO670" s="6">
        <v>2826</v>
      </c>
      <c r="AP670" s="6">
        <v>7.9000000000000008E-3</v>
      </c>
      <c r="AQ670" s="6">
        <v>0.121</v>
      </c>
      <c r="AR670" s="6">
        <v>5.8400000000000001E-2</v>
      </c>
      <c r="AT670" s="6">
        <f t="shared" si="39"/>
        <v>40.219298245614034</v>
      </c>
      <c r="AU670" s="6" t="str">
        <f t="shared" si="40"/>
        <v/>
      </c>
      <c r="AV670" s="6">
        <f t="shared" si="41"/>
        <v>270.95121951219511</v>
      </c>
      <c r="AW670" s="7">
        <f t="shared" si="42"/>
        <v>36.338085539714868</v>
      </c>
      <c r="AX670" s="6">
        <f t="shared" si="43"/>
        <v>34.620553359683797</v>
      </c>
      <c r="AY670" s="6">
        <f t="shared" si="44"/>
        <v>166.23529411764707</v>
      </c>
      <c r="BA670" s="6">
        <f>VLOOKUP(A670, ALL_AP_DATA!$A$2:$F$3600, 6, FALSE)</f>
        <v>2156</v>
      </c>
      <c r="BB670" s="6" t="e">
        <f t="shared" ca="1" si="46"/>
        <v>#NAME?</v>
      </c>
      <c r="BC670" s="6">
        <f>VLOOKUP(A670,projmetadata!$A$2:$D$2036, 4, FALSE)</f>
        <v>215929</v>
      </c>
      <c r="BE670" s="9" t="e">
        <f t="shared" ca="1" si="47"/>
        <v>#NAME?</v>
      </c>
      <c r="BF670" s="6" t="e">
        <f t="shared" ca="1" si="48"/>
        <v>#NAME?</v>
      </c>
      <c r="BG670" s="6">
        <f t="shared" si="49"/>
        <v>0.22405512923229395</v>
      </c>
      <c r="BH670" s="6">
        <f>VLOOKUP(A670, ALL_AP_DATA!$A$2:$D$3600, 3, FALSE)</f>
        <v>864</v>
      </c>
      <c r="BI670" s="6">
        <f>VLOOKUP(A670, ALL_AP_DATA!$A$2:$E$3600, 5, FALSE)</f>
        <v>48380</v>
      </c>
      <c r="BJ670" s="6">
        <f t="shared" si="45"/>
        <v>22.439703153988869</v>
      </c>
      <c r="BK670" s="6">
        <f t="shared" si="50"/>
        <v>0.4007421150278293</v>
      </c>
    </row>
    <row r="671" spans="1:63" ht="15.75" customHeight="1" x14ac:dyDescent="0.25">
      <c r="A671" s="6" t="s">
        <v>382</v>
      </c>
      <c r="B671" s="6" t="s">
        <v>64</v>
      </c>
      <c r="C671" s="6">
        <v>2</v>
      </c>
      <c r="D671" s="6">
        <v>5</v>
      </c>
      <c r="E671" s="6">
        <v>3</v>
      </c>
      <c r="F671" s="6">
        <v>172</v>
      </c>
      <c r="G671" s="6">
        <v>1.6E-2</v>
      </c>
      <c r="H671" s="6">
        <v>0.1875</v>
      </c>
      <c r="I671" s="6">
        <v>3.4099999999999998E-2</v>
      </c>
      <c r="Q671" s="6">
        <v>3</v>
      </c>
      <c r="R671" s="6">
        <v>16</v>
      </c>
      <c r="S671" s="6">
        <v>8</v>
      </c>
      <c r="T671" s="6">
        <v>697</v>
      </c>
      <c r="U671" s="6">
        <v>5.1299999999999998E-2</v>
      </c>
      <c r="V671" s="6">
        <v>0.5</v>
      </c>
      <c r="W671" s="6">
        <v>0.13800000000000001</v>
      </c>
      <c r="X671" s="6">
        <v>10</v>
      </c>
      <c r="Y671" s="6">
        <v>140</v>
      </c>
      <c r="Z671" s="6">
        <v>7</v>
      </c>
      <c r="AA671" s="6">
        <v>512</v>
      </c>
      <c r="AB671" s="6">
        <v>0.44869999999999999</v>
      </c>
      <c r="AC671" s="6">
        <v>0.4375</v>
      </c>
      <c r="AD671" s="6">
        <v>0.1014</v>
      </c>
      <c r="AE671" s="6">
        <v>32</v>
      </c>
      <c r="AF671" s="6">
        <v>159</v>
      </c>
      <c r="AG671" s="6">
        <v>14</v>
      </c>
      <c r="AH671" s="6">
        <v>4087</v>
      </c>
      <c r="AI671" s="6">
        <v>0.50960000000000005</v>
      </c>
      <c r="AJ671" s="6">
        <v>0.875</v>
      </c>
      <c r="AK671" s="6">
        <v>0.80910000000000004</v>
      </c>
      <c r="AL671" s="6">
        <v>1</v>
      </c>
      <c r="AM671" s="6">
        <v>16</v>
      </c>
      <c r="AN671" s="6">
        <v>8</v>
      </c>
      <c r="AO671" s="6">
        <v>697</v>
      </c>
      <c r="AP671" s="6">
        <v>5.1299999999999998E-2</v>
      </c>
      <c r="AQ671" s="6">
        <v>0.5</v>
      </c>
      <c r="AR671" s="6">
        <v>0.13800000000000001</v>
      </c>
      <c r="AT671" s="6">
        <f t="shared" si="39"/>
        <v>34.4</v>
      </c>
      <c r="AU671" s="6" t="str">
        <f t="shared" si="40"/>
        <v/>
      </c>
      <c r="AV671" s="6">
        <f t="shared" si="41"/>
        <v>43.5625</v>
      </c>
      <c r="AW671" s="7">
        <f t="shared" si="42"/>
        <v>3.657142857142857</v>
      </c>
      <c r="AX671" s="6">
        <f t="shared" si="43"/>
        <v>25.70440251572327</v>
      </c>
      <c r="AY671" s="6">
        <f t="shared" si="44"/>
        <v>43.5625</v>
      </c>
      <c r="BA671" s="6">
        <f>VLOOKUP(A671, ALL_AP_DATA!$A$2:$F$3600, 6, FALSE)</f>
        <v>312</v>
      </c>
      <c r="BB671" s="6" t="e">
        <f t="shared" ca="1" si="46"/>
        <v>#NAME?</v>
      </c>
      <c r="BC671" s="6">
        <f>VLOOKUP(A671,projmetadata!$A$2:$D$2036, 4, FALSE)</f>
        <v>22360</v>
      </c>
      <c r="BE671" s="9" t="e">
        <f t="shared" ca="1" si="47"/>
        <v>#NAME?</v>
      </c>
      <c r="BF671" s="6" t="e">
        <f t="shared" ca="1" si="48"/>
        <v>#NAME?</v>
      </c>
      <c r="BG671" s="6">
        <f t="shared" si="49"/>
        <v>0.22589445438282649</v>
      </c>
      <c r="BH671" s="6">
        <f>VLOOKUP(A671, ALL_AP_DATA!$A$2:$D$3600, 3, FALSE)</f>
        <v>214</v>
      </c>
      <c r="BI671" s="6">
        <f>VLOOKUP(A671, ALL_AP_DATA!$A$2:$E$3600, 5, FALSE)</f>
        <v>5051</v>
      </c>
      <c r="BJ671" s="6">
        <f t="shared" si="45"/>
        <v>16.189102564102566</v>
      </c>
      <c r="BK671" s="6">
        <f t="shared" si="50"/>
        <v>0.6858974358974359</v>
      </c>
    </row>
    <row r="672" spans="1:63" ht="15.75" customHeight="1" x14ac:dyDescent="0.25">
      <c r="A672" s="6" t="s">
        <v>1404</v>
      </c>
      <c r="B672" s="6" t="s">
        <v>64</v>
      </c>
      <c r="C672" s="6">
        <v>2</v>
      </c>
      <c r="D672" s="6">
        <v>44</v>
      </c>
      <c r="E672" s="6">
        <v>34</v>
      </c>
      <c r="F672" s="6">
        <v>2721</v>
      </c>
      <c r="G672" s="6">
        <v>0.23780000000000001</v>
      </c>
      <c r="H672" s="6">
        <v>0.75560000000000005</v>
      </c>
      <c r="I672" s="6">
        <v>0.34660000000000002</v>
      </c>
      <c r="Q672" s="6">
        <v>8</v>
      </c>
      <c r="R672" s="6">
        <v>27</v>
      </c>
      <c r="S672" s="6">
        <v>29</v>
      </c>
      <c r="T672" s="6">
        <v>5746</v>
      </c>
      <c r="U672" s="6">
        <v>0.1459</v>
      </c>
      <c r="V672" s="6">
        <v>0.64439999999999997</v>
      </c>
      <c r="W672" s="6">
        <v>0.7319</v>
      </c>
      <c r="AE672" s="6">
        <v>17</v>
      </c>
      <c r="AF672" s="6">
        <v>112</v>
      </c>
      <c r="AG672" s="6">
        <v>35</v>
      </c>
      <c r="AH672" s="6">
        <v>6164</v>
      </c>
      <c r="AI672" s="6">
        <v>0.60540000000000005</v>
      </c>
      <c r="AJ672" s="6">
        <v>0.77780000000000005</v>
      </c>
      <c r="AK672" s="6">
        <v>0.78510000000000002</v>
      </c>
      <c r="AT672" s="6">
        <f t="shared" si="39"/>
        <v>61.840909090909093</v>
      </c>
      <c r="AU672" s="6" t="str">
        <f t="shared" si="40"/>
        <v/>
      </c>
      <c r="AV672" s="6">
        <f t="shared" si="41"/>
        <v>212.81481481481481</v>
      </c>
      <c r="AW672" s="7" t="str">
        <f t="shared" si="42"/>
        <v/>
      </c>
      <c r="AX672" s="6">
        <f t="shared" si="43"/>
        <v>55.035714285714285</v>
      </c>
      <c r="AY672" s="6" t="str">
        <f t="shared" si="44"/>
        <v/>
      </c>
      <c r="BA672" s="6">
        <f>VLOOKUP(A672, ALL_AP_DATA!$A$2:$F$3600, 6, FALSE)</f>
        <v>185</v>
      </c>
      <c r="BB672" s="6" t="e">
        <f t="shared" ca="1" si="46"/>
        <v>#NAME?</v>
      </c>
      <c r="BC672" s="6">
        <f>VLOOKUP(A672,projmetadata!$A$2:$D$2036, 4, FALSE)</f>
        <v>34461</v>
      </c>
      <c r="BE672" s="9" t="e">
        <f t="shared" ca="1" si="47"/>
        <v>#NAME?</v>
      </c>
      <c r="BF672" s="6" t="e">
        <f t="shared" ca="1" si="48"/>
        <v>#NAME?</v>
      </c>
      <c r="BG672" s="6">
        <f t="shared" si="49"/>
        <v>0.22782275615913641</v>
      </c>
      <c r="BH672" s="6">
        <f>VLOOKUP(A672, ALL_AP_DATA!$A$2:$D$3600, 3, FALSE)</f>
        <v>127</v>
      </c>
      <c r="BI672" s="6">
        <f>VLOOKUP(A672, ALL_AP_DATA!$A$2:$E$3600, 5, FALSE)</f>
        <v>7851</v>
      </c>
      <c r="BJ672" s="6">
        <f t="shared" si="45"/>
        <v>42.43783783783784</v>
      </c>
      <c r="BK672" s="6">
        <f t="shared" si="50"/>
        <v>0.68648648648648647</v>
      </c>
    </row>
    <row r="673" spans="1:63" ht="15.75" customHeight="1" x14ac:dyDescent="0.25">
      <c r="A673" s="6" t="s">
        <v>1301</v>
      </c>
      <c r="B673" s="6" t="s">
        <v>64</v>
      </c>
      <c r="C673" s="6">
        <v>10</v>
      </c>
      <c r="D673" s="6">
        <v>28</v>
      </c>
      <c r="E673" s="6">
        <v>38</v>
      </c>
      <c r="F673" s="6">
        <v>1920</v>
      </c>
      <c r="G673" s="6">
        <v>3.6299999999999999E-2</v>
      </c>
      <c r="H673" s="6">
        <v>0.33040000000000003</v>
      </c>
      <c r="I673" s="6">
        <v>0.15690000000000001</v>
      </c>
      <c r="J673" s="6">
        <v>1</v>
      </c>
      <c r="K673" s="6">
        <v>9</v>
      </c>
      <c r="L673" s="6">
        <v>38</v>
      </c>
      <c r="M673" s="6">
        <v>2606</v>
      </c>
      <c r="N673" s="6">
        <v>1.17E-2</v>
      </c>
      <c r="O673" s="6">
        <v>0.33040000000000003</v>
      </c>
      <c r="P673" s="6">
        <v>0.21299999999999999</v>
      </c>
      <c r="Q673" s="6">
        <v>21</v>
      </c>
      <c r="R673" s="6">
        <v>69</v>
      </c>
      <c r="S673" s="6">
        <v>92</v>
      </c>
      <c r="T673" s="6">
        <v>9585</v>
      </c>
      <c r="U673" s="6">
        <v>8.9499999999999996E-2</v>
      </c>
      <c r="V673" s="6">
        <v>0.8</v>
      </c>
      <c r="W673" s="6">
        <v>0.7833</v>
      </c>
      <c r="X673" s="6">
        <v>7</v>
      </c>
      <c r="Y673" s="6">
        <v>104</v>
      </c>
      <c r="Z673" s="6">
        <v>45</v>
      </c>
      <c r="AA673" s="6">
        <v>3767</v>
      </c>
      <c r="AB673" s="6">
        <v>0.13489999999999999</v>
      </c>
      <c r="AC673" s="6">
        <v>0.39129999999999998</v>
      </c>
      <c r="AD673" s="6">
        <v>0.30780000000000002</v>
      </c>
      <c r="AE673" s="6">
        <v>70</v>
      </c>
      <c r="AF673" s="6">
        <v>262</v>
      </c>
      <c r="AG673" s="6">
        <v>93</v>
      </c>
      <c r="AH673" s="6">
        <v>8356</v>
      </c>
      <c r="AI673" s="6">
        <v>0.33979999999999999</v>
      </c>
      <c r="AJ673" s="6">
        <v>0.80869999999999997</v>
      </c>
      <c r="AK673" s="6">
        <v>0.68279999999999996</v>
      </c>
      <c r="AT673" s="6">
        <f t="shared" si="39"/>
        <v>68.571428571428569</v>
      </c>
      <c r="AU673" s="6">
        <f t="shared" si="40"/>
        <v>289.55555555555554</v>
      </c>
      <c r="AV673" s="6">
        <f t="shared" si="41"/>
        <v>138.91304347826087</v>
      </c>
      <c r="AW673" s="7">
        <f t="shared" si="42"/>
        <v>36.221153846153847</v>
      </c>
      <c r="AX673" s="6">
        <f t="shared" si="43"/>
        <v>31.893129770992367</v>
      </c>
      <c r="AY673" s="6" t="str">
        <f t="shared" si="44"/>
        <v/>
      </c>
      <c r="BA673" s="6">
        <f>VLOOKUP(A673, ALL_AP_DATA!$A$2:$F$3600, 6, FALSE)</f>
        <v>771</v>
      </c>
      <c r="BB673" s="6" t="e">
        <f t="shared" ca="1" si="46"/>
        <v>#NAME?</v>
      </c>
      <c r="BC673" s="6">
        <f>VLOOKUP(A673,projmetadata!$A$2:$D$2036, 4, FALSE)</f>
        <v>53619</v>
      </c>
      <c r="BE673" s="9" t="e">
        <f t="shared" ca="1" si="47"/>
        <v>#NAME?</v>
      </c>
      <c r="BF673" s="6" t="e">
        <f t="shared" ca="1" si="48"/>
        <v>#NAME?</v>
      </c>
      <c r="BG673" s="6">
        <f t="shared" si="49"/>
        <v>0.22822133945056788</v>
      </c>
      <c r="BH673" s="6">
        <f>VLOOKUP(A673, ALL_AP_DATA!$A$2:$D$3600, 3, FALSE)</f>
        <v>349</v>
      </c>
      <c r="BI673" s="6">
        <f>VLOOKUP(A673, ALL_AP_DATA!$A$2:$E$3600, 5, FALSE)</f>
        <v>12237</v>
      </c>
      <c r="BJ673" s="6">
        <f t="shared" si="45"/>
        <v>15.8715953307393</v>
      </c>
      <c r="BK673" s="6">
        <f t="shared" si="50"/>
        <v>0.45265888456549935</v>
      </c>
    </row>
    <row r="674" spans="1:63" ht="15.75" customHeight="1" x14ac:dyDescent="0.25">
      <c r="A674" s="6" t="s">
        <v>1178</v>
      </c>
      <c r="B674" s="6" t="s">
        <v>64</v>
      </c>
      <c r="C674" s="6">
        <v>12</v>
      </c>
      <c r="D674" s="6">
        <v>35</v>
      </c>
      <c r="E674" s="6">
        <v>44</v>
      </c>
      <c r="F674" s="6">
        <v>3240</v>
      </c>
      <c r="G674" s="6">
        <v>3.7600000000000001E-2</v>
      </c>
      <c r="H674" s="6">
        <v>0.3826</v>
      </c>
      <c r="I674" s="6">
        <v>0.23300000000000001</v>
      </c>
      <c r="Q674" s="6">
        <v>16</v>
      </c>
      <c r="R674" s="6">
        <v>76</v>
      </c>
      <c r="S674" s="6">
        <v>58</v>
      </c>
      <c r="T674" s="6">
        <v>8245</v>
      </c>
      <c r="U674" s="6">
        <v>8.1600000000000006E-2</v>
      </c>
      <c r="V674" s="6">
        <v>0.50429999999999997</v>
      </c>
      <c r="W674" s="6">
        <v>0.59299999999999997</v>
      </c>
      <c r="X674" s="6">
        <v>25</v>
      </c>
      <c r="Y674" s="6">
        <v>84</v>
      </c>
      <c r="Z674" s="6">
        <v>63</v>
      </c>
      <c r="AA674" s="6">
        <v>3897</v>
      </c>
      <c r="AB674" s="6">
        <v>9.0200000000000002E-2</v>
      </c>
      <c r="AC674" s="6">
        <v>0.54779999999999995</v>
      </c>
      <c r="AD674" s="6">
        <v>0.28029999999999999</v>
      </c>
      <c r="AE674" s="6">
        <v>67</v>
      </c>
      <c r="AF674" s="6">
        <v>260</v>
      </c>
      <c r="AG674" s="6">
        <v>50</v>
      </c>
      <c r="AH674" s="6">
        <v>4311</v>
      </c>
      <c r="AI674" s="6">
        <v>0.27929999999999999</v>
      </c>
      <c r="AJ674" s="6">
        <v>0.43480000000000002</v>
      </c>
      <c r="AK674" s="6">
        <v>0.31009999999999999</v>
      </c>
      <c r="AL674" s="6">
        <v>1</v>
      </c>
      <c r="AM674" s="6">
        <v>27</v>
      </c>
      <c r="AN674" s="6">
        <v>15</v>
      </c>
      <c r="AO674" s="6">
        <v>3690</v>
      </c>
      <c r="AP674" s="6">
        <v>2.9000000000000001E-2</v>
      </c>
      <c r="AQ674" s="6">
        <v>0.13039999999999999</v>
      </c>
      <c r="AR674" s="6">
        <v>0.26540000000000002</v>
      </c>
      <c r="AT674" s="6">
        <f t="shared" si="39"/>
        <v>92.571428571428569</v>
      </c>
      <c r="AU674" s="6" t="str">
        <f t="shared" si="40"/>
        <v/>
      </c>
      <c r="AV674" s="6">
        <f t="shared" si="41"/>
        <v>108.48684210526316</v>
      </c>
      <c r="AW674" s="7">
        <f t="shared" si="42"/>
        <v>46.392857142857146</v>
      </c>
      <c r="AX674" s="6">
        <f t="shared" si="43"/>
        <v>16.580769230769231</v>
      </c>
      <c r="AY674" s="6">
        <f t="shared" si="44"/>
        <v>136.66666666666666</v>
      </c>
      <c r="BA674" s="6">
        <f>VLOOKUP(A674, ALL_AP_DATA!$A$2:$F$3600, 6, FALSE)</f>
        <v>931</v>
      </c>
      <c r="BB674" s="6" t="e">
        <f t="shared" ca="1" si="46"/>
        <v>#NAME?</v>
      </c>
      <c r="BC674" s="6">
        <f>VLOOKUP(A674,projmetadata!$A$2:$D$2036, 4, FALSE)</f>
        <v>60903</v>
      </c>
      <c r="BE674" s="9" t="e">
        <f t="shared" ca="1" si="47"/>
        <v>#NAME?</v>
      </c>
      <c r="BF674" s="6" t="e">
        <f t="shared" ca="1" si="48"/>
        <v>#NAME?</v>
      </c>
      <c r="BG674" s="6">
        <f t="shared" si="49"/>
        <v>0.22829745661133277</v>
      </c>
      <c r="BH674" s="6">
        <f>VLOOKUP(A674, ALL_AP_DATA!$A$2:$D$3600, 3, FALSE)</f>
        <v>349</v>
      </c>
      <c r="BI674" s="6">
        <f>VLOOKUP(A674, ALL_AP_DATA!$A$2:$E$3600, 5, FALSE)</f>
        <v>13904</v>
      </c>
      <c r="BJ674" s="6">
        <f t="shared" si="45"/>
        <v>14.934479054779807</v>
      </c>
      <c r="BK674" s="6">
        <f t="shared" si="50"/>
        <v>0.37486573576799143</v>
      </c>
    </row>
    <row r="675" spans="1:63" ht="15.75" customHeight="1" x14ac:dyDescent="0.25">
      <c r="A675" s="6" t="s">
        <v>692</v>
      </c>
      <c r="B675" s="6" t="s">
        <v>64</v>
      </c>
      <c r="C675" s="6">
        <v>107</v>
      </c>
      <c r="D675" s="6">
        <v>479</v>
      </c>
      <c r="E675" s="6">
        <v>203</v>
      </c>
      <c r="F675" s="6">
        <v>14933</v>
      </c>
      <c r="G675" s="6">
        <v>0.1046</v>
      </c>
      <c r="H675" s="6">
        <v>0.48330000000000001</v>
      </c>
      <c r="I675" s="6">
        <v>0.2001</v>
      </c>
      <c r="J675" s="6">
        <v>3</v>
      </c>
      <c r="K675" s="6">
        <v>28</v>
      </c>
      <c r="L675" s="6">
        <v>60</v>
      </c>
      <c r="M675" s="6">
        <v>4194</v>
      </c>
      <c r="N675" s="6">
        <v>6.1000000000000004E-3</v>
      </c>
      <c r="O675" s="6">
        <v>0.1429</v>
      </c>
      <c r="P675" s="6">
        <v>5.62E-2</v>
      </c>
      <c r="Q675" s="6">
        <v>69</v>
      </c>
      <c r="R675" s="6">
        <v>364</v>
      </c>
      <c r="S675" s="6">
        <v>272</v>
      </c>
      <c r="T675" s="6">
        <v>41208</v>
      </c>
      <c r="U675" s="6">
        <v>7.9500000000000001E-2</v>
      </c>
      <c r="V675" s="6">
        <v>0.64759999999999995</v>
      </c>
      <c r="W675" s="6">
        <v>0.55210000000000004</v>
      </c>
      <c r="X675" s="6">
        <v>35</v>
      </c>
      <c r="Y675" s="6">
        <v>423</v>
      </c>
      <c r="Z675" s="6">
        <v>103</v>
      </c>
      <c r="AA675" s="6">
        <v>9988</v>
      </c>
      <c r="AB675" s="6">
        <v>9.2399999999999996E-2</v>
      </c>
      <c r="AC675" s="6">
        <v>0.2452</v>
      </c>
      <c r="AD675" s="6">
        <v>0.1338</v>
      </c>
      <c r="AE675" s="6">
        <v>270</v>
      </c>
      <c r="AF675" s="6">
        <v>1258</v>
      </c>
      <c r="AG675" s="6">
        <v>255</v>
      </c>
      <c r="AH675" s="6">
        <v>27114</v>
      </c>
      <c r="AI675" s="6">
        <v>0.2747</v>
      </c>
      <c r="AJ675" s="6">
        <v>0.60709999999999997</v>
      </c>
      <c r="AK675" s="6">
        <v>0.36330000000000001</v>
      </c>
      <c r="AT675" s="6">
        <f t="shared" si="39"/>
        <v>31.17536534446764</v>
      </c>
      <c r="AU675" s="6">
        <f t="shared" si="40"/>
        <v>149.78571428571428</v>
      </c>
      <c r="AV675" s="6">
        <f t="shared" si="41"/>
        <v>113.20879120879121</v>
      </c>
      <c r="AW675" s="7">
        <f t="shared" si="42"/>
        <v>23.612293144208039</v>
      </c>
      <c r="AX675" s="6">
        <f t="shared" si="43"/>
        <v>21.553259141494436</v>
      </c>
      <c r="AY675" s="6" t="str">
        <f t="shared" si="44"/>
        <v/>
      </c>
      <c r="BA675" s="6">
        <f>VLOOKUP(A675, ALL_AP_DATA!$A$2:$F$3600, 6, FALSE)</f>
        <v>4579</v>
      </c>
      <c r="BB675" s="6" t="e">
        <f t="shared" ca="1" si="46"/>
        <v>#NAME?</v>
      </c>
      <c r="BC675" s="6">
        <f>VLOOKUP(A675,projmetadata!$A$2:$D$2036, 4, FALSE)</f>
        <v>323324</v>
      </c>
      <c r="BE675" s="9" t="e">
        <f t="shared" ca="1" si="47"/>
        <v>#NAME?</v>
      </c>
      <c r="BF675" s="6" t="e">
        <f t="shared" ca="1" si="48"/>
        <v>#NAME?</v>
      </c>
      <c r="BG675" s="6">
        <f t="shared" si="49"/>
        <v>0.23085511746730833</v>
      </c>
      <c r="BH675" s="6">
        <f>VLOOKUP(A675, ALL_AP_DATA!$A$2:$D$3600, 3, FALSE)</f>
        <v>1797</v>
      </c>
      <c r="BI675" s="6">
        <f>VLOOKUP(A675, ALL_AP_DATA!$A$2:$E$3600, 5, FALSE)</f>
        <v>74641</v>
      </c>
      <c r="BJ675" s="6">
        <f t="shared" si="45"/>
        <v>16.30072068137148</v>
      </c>
      <c r="BK675" s="6">
        <f t="shared" si="50"/>
        <v>0.39244376501419526</v>
      </c>
    </row>
    <row r="676" spans="1:63" ht="15.75" customHeight="1" x14ac:dyDescent="0.25">
      <c r="A676" s="6" t="s">
        <v>377</v>
      </c>
      <c r="B676" s="6" t="s">
        <v>64</v>
      </c>
      <c r="C676" s="6">
        <v>7</v>
      </c>
      <c r="D676" s="6">
        <v>22</v>
      </c>
      <c r="E676" s="6">
        <v>45</v>
      </c>
      <c r="F676" s="6">
        <v>1658</v>
      </c>
      <c r="G676" s="6">
        <v>0.1507</v>
      </c>
      <c r="H676" s="6">
        <v>0.68179999999999996</v>
      </c>
      <c r="I676" s="6">
        <v>0.43540000000000001</v>
      </c>
      <c r="J676" s="6">
        <v>2</v>
      </c>
      <c r="K676" s="6">
        <v>15</v>
      </c>
      <c r="L676" s="6">
        <v>51</v>
      </c>
      <c r="M676" s="6">
        <v>2560</v>
      </c>
      <c r="N676" s="6">
        <v>0.1027</v>
      </c>
      <c r="O676" s="6">
        <v>0.77270000000000005</v>
      </c>
      <c r="P676" s="6">
        <v>0.67230000000000001</v>
      </c>
      <c r="Q676" s="6">
        <v>5</v>
      </c>
      <c r="R676" s="6">
        <v>15</v>
      </c>
      <c r="S676" s="6">
        <v>53</v>
      </c>
      <c r="T676" s="6">
        <v>2591</v>
      </c>
      <c r="U676" s="6">
        <v>0.1027</v>
      </c>
      <c r="V676" s="6">
        <v>0.80300000000000005</v>
      </c>
      <c r="W676" s="6">
        <v>0.6804</v>
      </c>
      <c r="X676" s="6">
        <v>9</v>
      </c>
      <c r="Y676" s="6">
        <v>40</v>
      </c>
      <c r="Z676" s="6">
        <v>43</v>
      </c>
      <c r="AA676" s="6">
        <v>2268</v>
      </c>
      <c r="AB676" s="6">
        <v>0.27400000000000002</v>
      </c>
      <c r="AC676" s="6">
        <v>0.65149999999999997</v>
      </c>
      <c r="AD676" s="6">
        <v>0.59560000000000002</v>
      </c>
      <c r="AE676" s="6">
        <v>18</v>
      </c>
      <c r="AF676" s="6">
        <v>40</v>
      </c>
      <c r="AG676" s="6">
        <v>56</v>
      </c>
      <c r="AH676" s="6">
        <v>3066</v>
      </c>
      <c r="AI676" s="6">
        <v>0.27400000000000002</v>
      </c>
      <c r="AJ676" s="6">
        <v>0.84850000000000003</v>
      </c>
      <c r="AK676" s="6">
        <v>0.80510000000000004</v>
      </c>
      <c r="AT676" s="6">
        <f t="shared" si="39"/>
        <v>75.36363636363636</v>
      </c>
      <c r="AU676" s="6">
        <f t="shared" si="40"/>
        <v>170.66666666666666</v>
      </c>
      <c r="AV676" s="6">
        <f t="shared" si="41"/>
        <v>172.73333333333332</v>
      </c>
      <c r="AW676" s="7">
        <f t="shared" si="42"/>
        <v>56.7</v>
      </c>
      <c r="AX676" s="6">
        <f t="shared" si="43"/>
        <v>76.650000000000006</v>
      </c>
      <c r="AY676" s="6" t="str">
        <f t="shared" si="44"/>
        <v/>
      </c>
      <c r="BA676" s="6">
        <f>VLOOKUP(A676, ALL_AP_DATA!$A$2:$F$3600, 6, FALSE)</f>
        <v>146</v>
      </c>
      <c r="BB676" s="6" t="e">
        <f t="shared" ca="1" si="46"/>
        <v>#NAME?</v>
      </c>
      <c r="BC676" s="6">
        <f>VLOOKUP(A676,projmetadata!$A$2:$D$2036, 4, FALSE)</f>
        <v>16427</v>
      </c>
      <c r="BE676" s="9" t="e">
        <f t="shared" ca="1" si="47"/>
        <v>#NAME?</v>
      </c>
      <c r="BF676" s="6" t="e">
        <f t="shared" ca="1" si="48"/>
        <v>#NAME?</v>
      </c>
      <c r="BG676" s="6">
        <f t="shared" si="49"/>
        <v>0.23181347781092104</v>
      </c>
      <c r="BH676" s="6">
        <f>VLOOKUP(A676, ALL_AP_DATA!$A$2:$D$3600, 3, FALSE)</f>
        <v>72</v>
      </c>
      <c r="BI676" s="6">
        <f>VLOOKUP(A676, ALL_AP_DATA!$A$2:$E$3600, 5, FALSE)</f>
        <v>3808</v>
      </c>
      <c r="BJ676" s="6">
        <f t="shared" si="45"/>
        <v>26.082191780821919</v>
      </c>
      <c r="BK676" s="6">
        <f t="shared" si="50"/>
        <v>0.49315068493150682</v>
      </c>
    </row>
    <row r="677" spans="1:63" ht="15.75" customHeight="1" x14ac:dyDescent="0.25">
      <c r="A677" s="6" t="s">
        <v>1195</v>
      </c>
      <c r="B677" s="6" t="s">
        <v>64</v>
      </c>
      <c r="C677" s="6">
        <v>4</v>
      </c>
      <c r="D677" s="6">
        <v>9</v>
      </c>
      <c r="E677" s="6">
        <v>4</v>
      </c>
      <c r="F677" s="6">
        <v>93</v>
      </c>
      <c r="G677" s="6">
        <v>2.1000000000000001E-2</v>
      </c>
      <c r="H677" s="6">
        <v>9.7600000000000006E-2</v>
      </c>
      <c r="I677" s="6">
        <v>8.0999999999999996E-3</v>
      </c>
      <c r="Q677" s="6">
        <v>6</v>
      </c>
      <c r="R677" s="6">
        <v>24</v>
      </c>
      <c r="S677" s="6">
        <v>31</v>
      </c>
      <c r="T677" s="6">
        <v>4004</v>
      </c>
      <c r="U677" s="6">
        <v>5.6099999999999997E-2</v>
      </c>
      <c r="V677" s="6">
        <v>0.75609999999999999</v>
      </c>
      <c r="W677" s="6">
        <v>0.34710000000000002</v>
      </c>
      <c r="X677" s="6">
        <v>2</v>
      </c>
      <c r="Y677" s="6">
        <v>19</v>
      </c>
      <c r="Z677" s="6">
        <v>12</v>
      </c>
      <c r="AA677" s="6">
        <v>679</v>
      </c>
      <c r="AB677" s="6">
        <v>4.4400000000000002E-2</v>
      </c>
      <c r="AC677" s="6">
        <v>0.29270000000000002</v>
      </c>
      <c r="AD677" s="6">
        <v>5.8900000000000001E-2</v>
      </c>
      <c r="AE677" s="6">
        <v>33</v>
      </c>
      <c r="AF677" s="6">
        <v>162</v>
      </c>
      <c r="AG677" s="6">
        <v>35</v>
      </c>
      <c r="AH677" s="6">
        <v>5370</v>
      </c>
      <c r="AI677" s="6">
        <v>0.3785</v>
      </c>
      <c r="AJ677" s="6">
        <v>0.85370000000000001</v>
      </c>
      <c r="AK677" s="6">
        <v>0.46560000000000001</v>
      </c>
      <c r="AT677" s="6">
        <f t="shared" si="39"/>
        <v>10.333333333333334</v>
      </c>
      <c r="AU677" s="6" t="str">
        <f t="shared" si="40"/>
        <v/>
      </c>
      <c r="AV677" s="6">
        <f t="shared" si="41"/>
        <v>166.83333333333334</v>
      </c>
      <c r="AW677" s="7">
        <f t="shared" si="42"/>
        <v>35.736842105263158</v>
      </c>
      <c r="AX677" s="6">
        <f t="shared" si="43"/>
        <v>33.148148148148145</v>
      </c>
      <c r="AY677" s="6" t="str">
        <f t="shared" si="44"/>
        <v/>
      </c>
      <c r="BA677" s="6">
        <f>VLOOKUP(A677, ALL_AP_DATA!$A$2:$F$3600, 6, FALSE)</f>
        <v>428</v>
      </c>
      <c r="BB677" s="6" t="e">
        <f t="shared" ca="1" si="46"/>
        <v>#NAME?</v>
      </c>
      <c r="BC677" s="6">
        <f>VLOOKUP(A677,projmetadata!$A$2:$D$2036, 4, FALSE)</f>
        <v>49504</v>
      </c>
      <c r="BE677" s="9" t="e">
        <f t="shared" ca="1" si="47"/>
        <v>#NAME?</v>
      </c>
      <c r="BF677" s="6" t="e">
        <f t="shared" ca="1" si="48"/>
        <v>#NAME?</v>
      </c>
      <c r="BG677" s="6">
        <f t="shared" si="49"/>
        <v>0.23299127343244991</v>
      </c>
      <c r="BH677" s="6">
        <f>VLOOKUP(A677, ALL_AP_DATA!$A$2:$D$3600, 3, FALSE)</f>
        <v>190</v>
      </c>
      <c r="BI677" s="6">
        <f>VLOOKUP(A677, ALL_AP_DATA!$A$2:$E$3600, 5, FALSE)</f>
        <v>11534</v>
      </c>
      <c r="BJ677" s="6">
        <f t="shared" si="45"/>
        <v>26.94859813084112</v>
      </c>
      <c r="BK677" s="6">
        <f t="shared" si="50"/>
        <v>0.44392523364485981</v>
      </c>
    </row>
    <row r="678" spans="1:63" ht="15.75" customHeight="1" x14ac:dyDescent="0.25">
      <c r="A678" s="6" t="s">
        <v>144</v>
      </c>
      <c r="B678" s="6" t="s">
        <v>64</v>
      </c>
      <c r="C678" s="6">
        <v>2</v>
      </c>
      <c r="D678" s="6">
        <v>690</v>
      </c>
      <c r="E678" s="6">
        <v>341</v>
      </c>
      <c r="F678" s="6">
        <v>24649</v>
      </c>
      <c r="G678" s="6">
        <v>0.63190000000000002</v>
      </c>
      <c r="H678" s="6">
        <v>0.94199999999999995</v>
      </c>
      <c r="I678" s="6">
        <v>0.87</v>
      </c>
      <c r="J678" s="6">
        <v>1</v>
      </c>
      <c r="K678" s="6">
        <v>16</v>
      </c>
      <c r="L678" s="6">
        <v>91</v>
      </c>
      <c r="M678" s="6">
        <v>2405</v>
      </c>
      <c r="N678" s="6">
        <v>1.47E-2</v>
      </c>
      <c r="O678" s="6">
        <v>0.25140000000000001</v>
      </c>
      <c r="P678" s="6">
        <v>8.4900000000000003E-2</v>
      </c>
      <c r="Q678" s="6">
        <v>21</v>
      </c>
      <c r="R678" s="6">
        <v>106</v>
      </c>
      <c r="S678" s="6">
        <v>262</v>
      </c>
      <c r="T678" s="6">
        <v>16936</v>
      </c>
      <c r="U678" s="6">
        <v>9.7100000000000006E-2</v>
      </c>
      <c r="V678" s="6">
        <v>0.7238</v>
      </c>
      <c r="W678" s="6">
        <v>0.5978</v>
      </c>
      <c r="X678" s="6">
        <v>185</v>
      </c>
      <c r="Y678" s="6">
        <v>630</v>
      </c>
      <c r="Z678" s="6">
        <v>318</v>
      </c>
      <c r="AA678" s="6">
        <v>21418</v>
      </c>
      <c r="AB678" s="6">
        <v>0.57689999999999997</v>
      </c>
      <c r="AC678" s="6">
        <v>0.87849999999999995</v>
      </c>
      <c r="AD678" s="6">
        <v>0.75600000000000001</v>
      </c>
      <c r="AE678" s="6">
        <v>96</v>
      </c>
      <c r="AF678" s="6">
        <v>556</v>
      </c>
      <c r="AG678" s="6">
        <v>263</v>
      </c>
      <c r="AH678" s="6">
        <v>15833</v>
      </c>
      <c r="AI678" s="6">
        <v>0.50919999999999999</v>
      </c>
      <c r="AJ678" s="6">
        <v>0.72650000000000003</v>
      </c>
      <c r="AK678" s="6">
        <v>0.55889999999999995</v>
      </c>
      <c r="AL678" s="6">
        <v>2</v>
      </c>
      <c r="AM678" s="6">
        <v>53</v>
      </c>
      <c r="AN678" s="6">
        <v>201</v>
      </c>
      <c r="AO678" s="6">
        <v>11298</v>
      </c>
      <c r="AP678" s="6">
        <v>4.8500000000000001E-2</v>
      </c>
      <c r="AQ678" s="6">
        <v>0.55520000000000003</v>
      </c>
      <c r="AR678" s="6">
        <v>0.39879999999999999</v>
      </c>
      <c r="AT678" s="6">
        <f t="shared" si="39"/>
        <v>35.723188405797103</v>
      </c>
      <c r="AU678" s="6">
        <f t="shared" si="40"/>
        <v>150.3125</v>
      </c>
      <c r="AV678" s="6">
        <f t="shared" si="41"/>
        <v>159.77358490566039</v>
      </c>
      <c r="AW678" s="7">
        <f t="shared" si="42"/>
        <v>33.996825396825393</v>
      </c>
      <c r="AX678" s="6">
        <f t="shared" si="43"/>
        <v>28.476618705035971</v>
      </c>
      <c r="AY678" s="6">
        <f t="shared" si="44"/>
        <v>213.16981132075472</v>
      </c>
      <c r="BA678" s="6">
        <f>VLOOKUP(A678, ALL_AP_DATA!$A$2:$F$3600, 6, FALSE)</f>
        <v>1092</v>
      </c>
      <c r="BB678" s="6" t="e">
        <f t="shared" ca="1" si="46"/>
        <v>#NAME?</v>
      </c>
      <c r="BC678" s="6">
        <f>VLOOKUP(A678,projmetadata!$A$2:$D$2036, 4, FALSE)</f>
        <v>120271</v>
      </c>
      <c r="BE678" s="9" t="e">
        <f t="shared" ca="1" si="47"/>
        <v>#NAME?</v>
      </c>
      <c r="BF678" s="6" t="e">
        <f t="shared" ca="1" si="48"/>
        <v>#NAME?</v>
      </c>
      <c r="BG678" s="6">
        <f t="shared" si="49"/>
        <v>0.23555969435691065</v>
      </c>
      <c r="BH678" s="6">
        <f>VLOOKUP(A678, ALL_AP_DATA!$A$2:$D$3600, 3, FALSE)</f>
        <v>919</v>
      </c>
      <c r="BI678" s="6">
        <f>VLOOKUP(A678, ALL_AP_DATA!$A$2:$E$3600, 5, FALSE)</f>
        <v>28331</v>
      </c>
      <c r="BJ678" s="6">
        <f t="shared" si="45"/>
        <v>25.944139194139193</v>
      </c>
      <c r="BK678" s="6">
        <f t="shared" si="50"/>
        <v>0.84157509157509158</v>
      </c>
    </row>
    <row r="679" spans="1:63" ht="15.75" customHeight="1" x14ac:dyDescent="0.25">
      <c r="A679" s="6" t="s">
        <v>844</v>
      </c>
      <c r="B679" s="6" t="s">
        <v>64</v>
      </c>
      <c r="C679" s="6">
        <v>8</v>
      </c>
      <c r="D679" s="6">
        <v>32</v>
      </c>
      <c r="E679" s="6">
        <v>14</v>
      </c>
      <c r="F679" s="6">
        <v>1813</v>
      </c>
      <c r="G679" s="6">
        <v>9.6699999999999994E-2</v>
      </c>
      <c r="H679" s="6">
        <v>0.33329999999999999</v>
      </c>
      <c r="I679" s="6">
        <v>0.33310000000000001</v>
      </c>
      <c r="Q679" s="6">
        <v>3</v>
      </c>
      <c r="R679" s="6">
        <v>10</v>
      </c>
      <c r="S679" s="6">
        <v>13</v>
      </c>
      <c r="T679" s="6">
        <v>2519</v>
      </c>
      <c r="U679" s="6">
        <v>3.0200000000000001E-2</v>
      </c>
      <c r="V679" s="6">
        <v>0.3095</v>
      </c>
      <c r="W679" s="6">
        <v>0.46279999999999999</v>
      </c>
      <c r="X679" s="6">
        <v>4</v>
      </c>
      <c r="Y679" s="6">
        <v>135</v>
      </c>
      <c r="Z679" s="6">
        <v>21</v>
      </c>
      <c r="AA679" s="6">
        <v>1189</v>
      </c>
      <c r="AB679" s="6">
        <v>0.40789999999999998</v>
      </c>
      <c r="AC679" s="6">
        <v>0.5</v>
      </c>
      <c r="AD679" s="6">
        <v>0.21840000000000001</v>
      </c>
      <c r="AE679" s="6">
        <v>33</v>
      </c>
      <c r="AF679" s="6">
        <v>162</v>
      </c>
      <c r="AG679" s="6">
        <v>33</v>
      </c>
      <c r="AH679" s="6">
        <v>4215</v>
      </c>
      <c r="AI679" s="6">
        <v>0.4894</v>
      </c>
      <c r="AJ679" s="6">
        <v>0.78569999999999995</v>
      </c>
      <c r="AK679" s="6">
        <v>0.77439999999999998</v>
      </c>
      <c r="AT679" s="6">
        <f t="shared" si="39"/>
        <v>56.65625</v>
      </c>
      <c r="AU679" s="6" t="str">
        <f t="shared" si="40"/>
        <v/>
      </c>
      <c r="AV679" s="6">
        <f t="shared" si="41"/>
        <v>251.9</v>
      </c>
      <c r="AW679" s="7">
        <f t="shared" si="42"/>
        <v>8.8074074074074069</v>
      </c>
      <c r="AX679" s="6">
        <f t="shared" si="43"/>
        <v>26.018518518518519</v>
      </c>
      <c r="AY679" s="6" t="str">
        <f t="shared" si="44"/>
        <v/>
      </c>
      <c r="BA679" s="6">
        <f>VLOOKUP(A679, ALL_AP_DATA!$A$2:$F$3600, 6, FALSE)</f>
        <v>331</v>
      </c>
      <c r="BB679" s="6" t="e">
        <f t="shared" ca="1" si="46"/>
        <v>#NAME?</v>
      </c>
      <c r="BC679" s="6">
        <f>VLOOKUP(A679,projmetadata!$A$2:$D$2036, 4, FALSE)</f>
        <v>22856</v>
      </c>
      <c r="BE679" s="9" t="e">
        <f t="shared" ca="1" si="47"/>
        <v>#NAME?</v>
      </c>
      <c r="BF679" s="6" t="e">
        <f t="shared" ca="1" si="48"/>
        <v>#NAME?</v>
      </c>
      <c r="BG679" s="6">
        <f t="shared" si="49"/>
        <v>0.23814315715785789</v>
      </c>
      <c r="BH679" s="6">
        <f>VLOOKUP(A679, ALL_AP_DATA!$A$2:$D$3600, 3, FALSE)</f>
        <v>215</v>
      </c>
      <c r="BI679" s="6">
        <f>VLOOKUP(A679, ALL_AP_DATA!$A$2:$E$3600, 5, FALSE)</f>
        <v>5443</v>
      </c>
      <c r="BJ679" s="6">
        <f t="shared" si="45"/>
        <v>16.444108761329304</v>
      </c>
      <c r="BK679" s="6">
        <f t="shared" si="50"/>
        <v>0.64954682779456197</v>
      </c>
    </row>
    <row r="680" spans="1:63" ht="15.75" customHeight="1" x14ac:dyDescent="0.25">
      <c r="A680" s="6" t="s">
        <v>709</v>
      </c>
      <c r="B680" s="6" t="s">
        <v>64</v>
      </c>
      <c r="C680" s="6">
        <v>1</v>
      </c>
      <c r="D680" s="6">
        <v>2</v>
      </c>
      <c r="E680" s="6">
        <v>4</v>
      </c>
      <c r="F680" s="6">
        <v>38</v>
      </c>
      <c r="G680" s="6">
        <v>2.8E-3</v>
      </c>
      <c r="H680" s="6">
        <v>3.6400000000000002E-2</v>
      </c>
      <c r="I680" s="6">
        <v>2.2000000000000001E-3</v>
      </c>
      <c r="Q680" s="6">
        <v>16</v>
      </c>
      <c r="R680" s="6">
        <v>73</v>
      </c>
      <c r="S680" s="6">
        <v>69</v>
      </c>
      <c r="T680" s="6">
        <v>10380</v>
      </c>
      <c r="U680" s="6">
        <v>0.1028</v>
      </c>
      <c r="V680" s="6">
        <v>0.62729999999999997</v>
      </c>
      <c r="W680" s="6">
        <v>0.59609999999999996</v>
      </c>
      <c r="X680" s="6">
        <v>5</v>
      </c>
      <c r="Y680" s="6">
        <v>37</v>
      </c>
      <c r="Z680" s="6">
        <v>15</v>
      </c>
      <c r="AA680" s="6">
        <v>827</v>
      </c>
      <c r="AB680" s="6">
        <v>5.21E-2</v>
      </c>
      <c r="AC680" s="6">
        <v>0.13639999999999999</v>
      </c>
      <c r="AD680" s="6">
        <v>4.7500000000000001E-2</v>
      </c>
      <c r="AE680" s="6">
        <v>70</v>
      </c>
      <c r="AF680" s="6">
        <v>279</v>
      </c>
      <c r="AG680" s="6">
        <v>94</v>
      </c>
      <c r="AH680" s="6">
        <v>9939</v>
      </c>
      <c r="AI680" s="6">
        <v>0.39300000000000002</v>
      </c>
      <c r="AJ680" s="6">
        <v>0.85450000000000004</v>
      </c>
      <c r="AK680" s="6">
        <v>0.57069999999999999</v>
      </c>
      <c r="AT680" s="6">
        <f t="shared" si="39"/>
        <v>19</v>
      </c>
      <c r="AU680" s="6" t="str">
        <f t="shared" si="40"/>
        <v/>
      </c>
      <c r="AV680" s="6">
        <f t="shared" si="41"/>
        <v>142.1917808219178</v>
      </c>
      <c r="AW680" s="7">
        <f t="shared" si="42"/>
        <v>22.351351351351351</v>
      </c>
      <c r="AX680" s="6">
        <f t="shared" si="43"/>
        <v>35.623655913978496</v>
      </c>
      <c r="AY680" s="6" t="str">
        <f t="shared" si="44"/>
        <v/>
      </c>
      <c r="BA680" s="6">
        <f>VLOOKUP(A680, ALL_AP_DATA!$A$2:$F$3600, 6, FALSE)</f>
        <v>710</v>
      </c>
      <c r="BB680" s="6" t="e">
        <f t="shared" ca="1" si="46"/>
        <v>#NAME?</v>
      </c>
      <c r="BC680" s="6">
        <f>VLOOKUP(A680,projmetadata!$A$2:$D$2036, 4, FALSE)</f>
        <v>72369</v>
      </c>
      <c r="BE680" s="9" t="e">
        <f t="shared" ca="1" si="47"/>
        <v>#NAME?</v>
      </c>
      <c r="BF680" s="6" t="e">
        <f t="shared" ca="1" si="48"/>
        <v>#NAME?</v>
      </c>
      <c r="BG680" s="6">
        <f t="shared" si="49"/>
        <v>0.24062789315867292</v>
      </c>
      <c r="BH680" s="6">
        <f>VLOOKUP(A680, ALL_AP_DATA!$A$2:$D$3600, 3, FALSE)</f>
        <v>320</v>
      </c>
      <c r="BI680" s="6">
        <f>VLOOKUP(A680, ALL_AP_DATA!$A$2:$E$3600, 5, FALSE)</f>
        <v>17414</v>
      </c>
      <c r="BJ680" s="6">
        <f t="shared" si="45"/>
        <v>24.526760563380282</v>
      </c>
      <c r="BK680" s="6">
        <f t="shared" si="50"/>
        <v>0.45070422535211269</v>
      </c>
    </row>
    <row r="681" spans="1:63" ht="15.75" customHeight="1" x14ac:dyDescent="0.25">
      <c r="A681" s="6" t="s">
        <v>866</v>
      </c>
      <c r="B681" s="6" t="s">
        <v>64</v>
      </c>
      <c r="C681" s="6">
        <v>3</v>
      </c>
      <c r="D681" s="6">
        <v>14</v>
      </c>
      <c r="E681" s="6">
        <v>0</v>
      </c>
      <c r="F681" s="6">
        <v>0</v>
      </c>
      <c r="G681" s="6">
        <v>4.2799999999999998E-2</v>
      </c>
      <c r="H681" s="6">
        <v>0</v>
      </c>
      <c r="I681" s="6">
        <v>0</v>
      </c>
      <c r="Q681" s="6">
        <v>2</v>
      </c>
      <c r="R681" s="6">
        <v>15</v>
      </c>
      <c r="S681" s="6">
        <v>9</v>
      </c>
      <c r="T681" s="6">
        <v>2492</v>
      </c>
      <c r="U681" s="6">
        <v>4.5900000000000003E-2</v>
      </c>
      <c r="V681" s="6">
        <v>0.9</v>
      </c>
      <c r="W681" s="6">
        <v>0.35880000000000001</v>
      </c>
      <c r="X681" s="6">
        <v>4</v>
      </c>
      <c r="Y681" s="6">
        <v>63</v>
      </c>
      <c r="Z681" s="6">
        <v>7</v>
      </c>
      <c r="AA681" s="6">
        <v>1601</v>
      </c>
      <c r="AB681" s="6">
        <v>0.19270000000000001</v>
      </c>
      <c r="AC681" s="6">
        <v>0.7</v>
      </c>
      <c r="AD681" s="6">
        <v>0.23050000000000001</v>
      </c>
      <c r="AE681" s="6">
        <v>35</v>
      </c>
      <c r="AF681" s="6">
        <v>124</v>
      </c>
      <c r="AG681" s="6">
        <v>2</v>
      </c>
      <c r="AH681" s="6">
        <v>56</v>
      </c>
      <c r="AI681" s="6">
        <v>0.37919999999999998</v>
      </c>
      <c r="AJ681" s="6">
        <v>0.2</v>
      </c>
      <c r="AK681" s="6">
        <v>8.0999999999999996E-3</v>
      </c>
      <c r="AT681" s="6">
        <f t="shared" si="39"/>
        <v>0</v>
      </c>
      <c r="AU681" s="6" t="str">
        <f t="shared" si="40"/>
        <v/>
      </c>
      <c r="AV681" s="6">
        <f t="shared" si="41"/>
        <v>166.13333333333333</v>
      </c>
      <c r="AW681" s="7">
        <f t="shared" si="42"/>
        <v>25.412698412698411</v>
      </c>
      <c r="AX681" s="6">
        <f t="shared" si="43"/>
        <v>0.45161290322580644</v>
      </c>
      <c r="AY681" s="6" t="str">
        <f t="shared" si="44"/>
        <v/>
      </c>
      <c r="BA681" s="6">
        <f>VLOOKUP(A681, ALL_AP_DATA!$A$2:$F$3600, 6, FALSE)</f>
        <v>327</v>
      </c>
      <c r="BB681" s="6" t="e">
        <f t="shared" ca="1" si="46"/>
        <v>#NAME?</v>
      </c>
      <c r="BC681" s="6">
        <f>VLOOKUP(A681,projmetadata!$A$2:$D$2036, 4, FALSE)</f>
        <v>28804</v>
      </c>
      <c r="BE681" s="9" t="e">
        <f t="shared" ca="1" si="47"/>
        <v>#NAME?</v>
      </c>
      <c r="BF681" s="6" t="e">
        <f t="shared" ca="1" si="48"/>
        <v>#NAME?</v>
      </c>
      <c r="BG681" s="6">
        <f t="shared" si="49"/>
        <v>0.24111234550756838</v>
      </c>
      <c r="BH681" s="6">
        <f>VLOOKUP(A681, ALL_AP_DATA!$A$2:$D$3600, 3, FALSE)</f>
        <v>172</v>
      </c>
      <c r="BI681" s="6">
        <f>VLOOKUP(A681, ALL_AP_DATA!$A$2:$E$3600, 5, FALSE)</f>
        <v>6945</v>
      </c>
      <c r="BJ681" s="6">
        <f t="shared" si="45"/>
        <v>21.238532110091743</v>
      </c>
      <c r="BK681" s="6">
        <f t="shared" si="50"/>
        <v>0.52599388379204892</v>
      </c>
    </row>
    <row r="682" spans="1:63" ht="15.75" customHeight="1" x14ac:dyDescent="0.25">
      <c r="A682" s="6" t="s">
        <v>847</v>
      </c>
      <c r="B682" s="6" t="s">
        <v>64</v>
      </c>
      <c r="C682" s="6">
        <v>3</v>
      </c>
      <c r="D682" s="6">
        <v>34</v>
      </c>
      <c r="E682" s="6">
        <v>16</v>
      </c>
      <c r="F682" s="6">
        <v>445</v>
      </c>
      <c r="G682" s="6">
        <v>0.23449999999999999</v>
      </c>
      <c r="H682" s="6">
        <v>0.45710000000000001</v>
      </c>
      <c r="I682" s="6">
        <v>0.19409999999999999</v>
      </c>
      <c r="Q682" s="6">
        <v>2</v>
      </c>
      <c r="R682" s="6">
        <v>7</v>
      </c>
      <c r="S682" s="6">
        <v>7</v>
      </c>
      <c r="T682" s="6">
        <v>783</v>
      </c>
      <c r="U682" s="6">
        <v>4.8300000000000003E-2</v>
      </c>
      <c r="V682" s="6">
        <v>0.2</v>
      </c>
      <c r="W682" s="6">
        <v>0.34150000000000003</v>
      </c>
      <c r="X682" s="6">
        <v>4</v>
      </c>
      <c r="Y682" s="6">
        <v>33</v>
      </c>
      <c r="Z682" s="6">
        <v>16</v>
      </c>
      <c r="AA682" s="6">
        <v>285</v>
      </c>
      <c r="AB682" s="6">
        <v>0.2276</v>
      </c>
      <c r="AC682" s="6">
        <v>0.45710000000000001</v>
      </c>
      <c r="AD682" s="6">
        <v>0.12429999999999999</v>
      </c>
      <c r="AE682" s="6">
        <v>10</v>
      </c>
      <c r="AF682" s="6">
        <v>47</v>
      </c>
      <c r="AG682" s="6">
        <v>13</v>
      </c>
      <c r="AH682" s="6">
        <v>445</v>
      </c>
      <c r="AI682" s="6">
        <v>0.3241</v>
      </c>
      <c r="AJ682" s="6">
        <v>0.37140000000000001</v>
      </c>
      <c r="AK682" s="6">
        <v>0.19409999999999999</v>
      </c>
      <c r="AT682" s="6">
        <f t="shared" si="39"/>
        <v>13.088235294117647</v>
      </c>
      <c r="AU682" s="6" t="str">
        <f t="shared" si="40"/>
        <v/>
      </c>
      <c r="AV682" s="6">
        <f t="shared" si="41"/>
        <v>111.85714285714286</v>
      </c>
      <c r="AW682" s="7">
        <f t="shared" si="42"/>
        <v>8.6363636363636367</v>
      </c>
      <c r="AX682" s="6">
        <f t="shared" si="43"/>
        <v>9.4680851063829792</v>
      </c>
      <c r="AY682" s="6" t="str">
        <f t="shared" si="44"/>
        <v/>
      </c>
      <c r="BA682" s="6">
        <f>VLOOKUP(A682, ALL_AP_DATA!$A$2:$F$3600, 6, FALSE)</f>
        <v>145</v>
      </c>
      <c r="BB682" s="6" t="e">
        <f t="shared" ca="1" si="46"/>
        <v>#NAME?</v>
      </c>
      <c r="BC682" s="6">
        <f>VLOOKUP(A682,projmetadata!$A$2:$D$2036, 4, FALSE)</f>
        <v>9491</v>
      </c>
      <c r="BE682" s="9" t="e">
        <f t="shared" ca="1" si="47"/>
        <v>#NAME?</v>
      </c>
      <c r="BF682" s="6" t="e">
        <f t="shared" ca="1" si="48"/>
        <v>#NAME?</v>
      </c>
      <c r="BG682" s="6">
        <f t="shared" si="49"/>
        <v>0.24159730270782848</v>
      </c>
      <c r="BH682" s="6">
        <f>VLOOKUP(A682, ALL_AP_DATA!$A$2:$D$3600, 3, FALSE)</f>
        <v>61</v>
      </c>
      <c r="BI682" s="6">
        <f>VLOOKUP(A682, ALL_AP_DATA!$A$2:$E$3600, 5, FALSE)</f>
        <v>2293</v>
      </c>
      <c r="BJ682" s="6">
        <f t="shared" si="45"/>
        <v>15.813793103448276</v>
      </c>
      <c r="BK682" s="6">
        <f t="shared" si="50"/>
        <v>0.4206896551724138</v>
      </c>
    </row>
    <row r="683" spans="1:63" ht="15.75" customHeight="1" x14ac:dyDescent="0.25">
      <c r="A683" s="6" t="s">
        <v>1435</v>
      </c>
      <c r="B683" s="6" t="s">
        <v>64</v>
      </c>
      <c r="C683" s="6">
        <v>10</v>
      </c>
      <c r="D683" s="6">
        <v>36</v>
      </c>
      <c r="E683" s="6">
        <v>60</v>
      </c>
      <c r="F683" s="6">
        <v>2463</v>
      </c>
      <c r="G683" s="6">
        <v>5.2900000000000003E-2</v>
      </c>
      <c r="H683" s="6">
        <v>0.50849999999999995</v>
      </c>
      <c r="I683" s="6">
        <v>0.18559999999999999</v>
      </c>
      <c r="Q683" s="6">
        <v>11</v>
      </c>
      <c r="R683" s="6">
        <v>27</v>
      </c>
      <c r="S683" s="6">
        <v>63</v>
      </c>
      <c r="T683" s="6">
        <v>6724</v>
      </c>
      <c r="U683" s="6">
        <v>3.9699999999999999E-2</v>
      </c>
      <c r="V683" s="6">
        <v>0.53390000000000004</v>
      </c>
      <c r="W683" s="6">
        <v>0.50680000000000003</v>
      </c>
      <c r="X683" s="6">
        <v>20</v>
      </c>
      <c r="Y683" s="6">
        <v>301</v>
      </c>
      <c r="Z683" s="6">
        <v>65</v>
      </c>
      <c r="AA683" s="6">
        <v>2370</v>
      </c>
      <c r="AB683" s="6">
        <v>0.44259999999999999</v>
      </c>
      <c r="AC683" s="6">
        <v>0.55079999999999996</v>
      </c>
      <c r="AD683" s="6">
        <v>0.17860000000000001</v>
      </c>
      <c r="AE683" s="6">
        <v>55</v>
      </c>
      <c r="AF683" s="6">
        <v>341</v>
      </c>
      <c r="AG683" s="6">
        <v>103</v>
      </c>
      <c r="AH683" s="6">
        <v>11022</v>
      </c>
      <c r="AI683" s="6">
        <v>0.50149999999999995</v>
      </c>
      <c r="AJ683" s="6">
        <v>0.87290000000000001</v>
      </c>
      <c r="AK683" s="6">
        <v>0.83069999999999999</v>
      </c>
      <c r="AT683" s="6">
        <f t="shared" si="39"/>
        <v>68.416666666666671</v>
      </c>
      <c r="AU683" s="6" t="str">
        <f t="shared" si="40"/>
        <v/>
      </c>
      <c r="AV683" s="6">
        <f t="shared" si="41"/>
        <v>249.03703703703704</v>
      </c>
      <c r="AW683" s="7">
        <f t="shared" si="42"/>
        <v>7.8737541528239205</v>
      </c>
      <c r="AX683" s="6">
        <f t="shared" si="43"/>
        <v>32.322580645161288</v>
      </c>
      <c r="AY683" s="6" t="str">
        <f t="shared" si="44"/>
        <v/>
      </c>
      <c r="BA683" s="6">
        <f>VLOOKUP(A683, ALL_AP_DATA!$A$2:$F$3600, 6, FALSE)</f>
        <v>680</v>
      </c>
      <c r="BB683" s="6" t="e">
        <f t="shared" ca="1" si="46"/>
        <v>#NAME?</v>
      </c>
      <c r="BC683" s="6">
        <f>VLOOKUP(A683,projmetadata!$A$2:$D$2036, 4, FALSE)</f>
        <v>54643</v>
      </c>
      <c r="BE683" s="9" t="e">
        <f t="shared" ca="1" si="47"/>
        <v>#NAME?</v>
      </c>
      <c r="BF683" s="6" t="e">
        <f t="shared" ca="1" si="48"/>
        <v>#NAME?</v>
      </c>
      <c r="BG683" s="6">
        <f t="shared" si="49"/>
        <v>0.24281243709166772</v>
      </c>
      <c r="BH683" s="6">
        <f>VLOOKUP(A683, ALL_AP_DATA!$A$2:$D$3600, 3, FALSE)</f>
        <v>453</v>
      </c>
      <c r="BI683" s="6">
        <f>VLOOKUP(A683, ALL_AP_DATA!$A$2:$E$3600, 5, FALSE)</f>
        <v>13268</v>
      </c>
      <c r="BJ683" s="6">
        <f t="shared" si="45"/>
        <v>19.511764705882353</v>
      </c>
      <c r="BK683" s="6">
        <f t="shared" si="50"/>
        <v>0.66617647058823526</v>
      </c>
    </row>
    <row r="684" spans="1:63" ht="15.75" customHeight="1" x14ac:dyDescent="0.25">
      <c r="A684" s="6" t="s">
        <v>1215</v>
      </c>
      <c r="B684" s="6" t="s">
        <v>64</v>
      </c>
      <c r="C684" s="6">
        <v>26</v>
      </c>
      <c r="D684" s="6">
        <v>119</v>
      </c>
      <c r="E684" s="6">
        <v>99</v>
      </c>
      <c r="F684" s="6">
        <v>2428</v>
      </c>
      <c r="G684" s="6">
        <v>7.5200000000000003E-2</v>
      </c>
      <c r="H684" s="6">
        <v>0.24690000000000001</v>
      </c>
      <c r="I684" s="6">
        <v>8.6499999999999994E-2</v>
      </c>
      <c r="Q684" s="6">
        <v>26</v>
      </c>
      <c r="R684" s="6">
        <v>101</v>
      </c>
      <c r="S684" s="6">
        <v>212</v>
      </c>
      <c r="T684" s="6">
        <v>12799</v>
      </c>
      <c r="U684" s="6">
        <v>6.3799999999999996E-2</v>
      </c>
      <c r="V684" s="6">
        <v>0.52869999999999995</v>
      </c>
      <c r="W684" s="6">
        <v>0.45579999999999998</v>
      </c>
      <c r="X684" s="6">
        <v>29</v>
      </c>
      <c r="Y684" s="6">
        <v>442</v>
      </c>
      <c r="Z684" s="6">
        <v>69</v>
      </c>
      <c r="AA684" s="6">
        <v>2221</v>
      </c>
      <c r="AB684" s="6">
        <v>0.27939999999999998</v>
      </c>
      <c r="AC684" s="6">
        <v>0.1721</v>
      </c>
      <c r="AD684" s="6">
        <v>7.9100000000000004E-2</v>
      </c>
      <c r="AE684" s="6">
        <v>121</v>
      </c>
      <c r="AF684" s="6">
        <v>762</v>
      </c>
      <c r="AG684" s="6">
        <v>333</v>
      </c>
      <c r="AH684" s="6">
        <v>18688</v>
      </c>
      <c r="AI684" s="6">
        <v>0.48170000000000002</v>
      </c>
      <c r="AJ684" s="6">
        <v>0.83040000000000003</v>
      </c>
      <c r="AK684" s="6">
        <v>0.66559999999999997</v>
      </c>
      <c r="AT684" s="6">
        <f t="shared" si="39"/>
        <v>20.403361344537814</v>
      </c>
      <c r="AU684" s="6" t="str">
        <f t="shared" si="40"/>
        <v/>
      </c>
      <c r="AV684" s="6">
        <f t="shared" si="41"/>
        <v>126.72277227722772</v>
      </c>
      <c r="AW684" s="7">
        <f t="shared" si="42"/>
        <v>5.0248868778280542</v>
      </c>
      <c r="AX684" s="6">
        <f t="shared" si="43"/>
        <v>24.524934383202101</v>
      </c>
      <c r="AY684" s="6" t="str">
        <f t="shared" si="44"/>
        <v/>
      </c>
      <c r="BA684" s="6">
        <f>VLOOKUP(A684, ALL_AP_DATA!$A$2:$F$3600, 6, FALSE)</f>
        <v>1582</v>
      </c>
      <c r="BB684" s="6" t="e">
        <f t="shared" ca="1" si="46"/>
        <v>#NAME?</v>
      </c>
      <c r="BC684" s="6">
        <f>VLOOKUP(A684,projmetadata!$A$2:$D$2036, 4, FALSE)</f>
        <v>114686</v>
      </c>
      <c r="BE684" s="9" t="e">
        <f t="shared" ca="1" si="47"/>
        <v>#NAME?</v>
      </c>
      <c r="BF684" s="6" t="e">
        <f t="shared" ca="1" si="48"/>
        <v>#NAME?</v>
      </c>
      <c r="BG684" s="6">
        <f t="shared" si="49"/>
        <v>0.24482500043597299</v>
      </c>
      <c r="BH684" s="6">
        <f>VLOOKUP(A684, ALL_AP_DATA!$A$2:$D$3600, 3, FALSE)</f>
        <v>1029</v>
      </c>
      <c r="BI684" s="6">
        <f>VLOOKUP(A684, ALL_AP_DATA!$A$2:$E$3600, 5, FALSE)</f>
        <v>28078</v>
      </c>
      <c r="BJ684" s="6">
        <f t="shared" si="45"/>
        <v>17.748419721871048</v>
      </c>
      <c r="BK684" s="6">
        <f t="shared" si="50"/>
        <v>0.65044247787610621</v>
      </c>
    </row>
    <row r="685" spans="1:63" ht="15.75" customHeight="1" x14ac:dyDescent="0.25">
      <c r="A685" s="6" t="s">
        <v>1165</v>
      </c>
      <c r="B685" s="6" t="s">
        <v>64</v>
      </c>
      <c r="C685" s="6">
        <v>10</v>
      </c>
      <c r="D685" s="6">
        <v>367</v>
      </c>
      <c r="E685" s="6">
        <v>137</v>
      </c>
      <c r="F685" s="6">
        <v>20835</v>
      </c>
      <c r="G685" s="6">
        <v>0.39379999999999998</v>
      </c>
      <c r="H685" s="6">
        <v>0.66830000000000001</v>
      </c>
      <c r="I685" s="6">
        <v>0.45540000000000003</v>
      </c>
      <c r="Q685" s="6">
        <v>20</v>
      </c>
      <c r="R685" s="6">
        <v>85</v>
      </c>
      <c r="S685" s="6">
        <v>109</v>
      </c>
      <c r="T685" s="6">
        <v>19789</v>
      </c>
      <c r="U685" s="6">
        <v>9.1200000000000003E-2</v>
      </c>
      <c r="V685" s="6">
        <v>0.53169999999999995</v>
      </c>
      <c r="W685" s="6">
        <v>0.4325</v>
      </c>
      <c r="X685" s="6">
        <v>7</v>
      </c>
      <c r="Y685" s="6">
        <v>368</v>
      </c>
      <c r="Z685" s="6">
        <v>135</v>
      </c>
      <c r="AA685" s="6">
        <v>21108</v>
      </c>
      <c r="AB685" s="6">
        <v>0.39479999999999998</v>
      </c>
      <c r="AC685" s="6">
        <v>0.65849999999999997</v>
      </c>
      <c r="AD685" s="6">
        <v>0.46129999999999999</v>
      </c>
      <c r="AE685" s="6">
        <v>68</v>
      </c>
      <c r="AF685" s="6">
        <v>754</v>
      </c>
      <c r="AG685" s="6">
        <v>197</v>
      </c>
      <c r="AH685" s="6">
        <v>41384</v>
      </c>
      <c r="AI685" s="6">
        <v>0.80900000000000005</v>
      </c>
      <c r="AJ685" s="6">
        <v>0.96099999999999997</v>
      </c>
      <c r="AK685" s="6">
        <v>0.90449999999999997</v>
      </c>
      <c r="AL685" s="6">
        <v>2</v>
      </c>
      <c r="AM685" s="6">
        <v>27</v>
      </c>
      <c r="AN685" s="6">
        <v>92</v>
      </c>
      <c r="AO685" s="6">
        <v>11455</v>
      </c>
      <c r="AP685" s="6">
        <v>2.9000000000000001E-2</v>
      </c>
      <c r="AQ685" s="6">
        <v>0.44879999999999998</v>
      </c>
      <c r="AR685" s="6">
        <v>0.25040000000000001</v>
      </c>
      <c r="AT685" s="6">
        <f t="shared" si="39"/>
        <v>56.771117166212534</v>
      </c>
      <c r="AU685" s="6" t="str">
        <f t="shared" si="40"/>
        <v/>
      </c>
      <c r="AV685" s="6">
        <f t="shared" si="41"/>
        <v>232.81176470588235</v>
      </c>
      <c r="AW685" s="7">
        <f t="shared" si="42"/>
        <v>57.358695652173914</v>
      </c>
      <c r="AX685" s="6">
        <f t="shared" si="43"/>
        <v>54.885941644562337</v>
      </c>
      <c r="AY685" s="6">
        <f t="shared" si="44"/>
        <v>424.25925925925924</v>
      </c>
      <c r="BA685" s="6">
        <f>VLOOKUP(A685, ALL_AP_DATA!$A$2:$F$3600, 6, FALSE)</f>
        <v>932</v>
      </c>
      <c r="BB685" s="6" t="e">
        <f t="shared" ca="1" si="46"/>
        <v>#NAME?</v>
      </c>
      <c r="BC685" s="6">
        <f>VLOOKUP(A685,projmetadata!$A$2:$D$2036, 4, FALSE)</f>
        <v>186343</v>
      </c>
      <c r="BE685" s="9" t="e">
        <f t="shared" ca="1" si="47"/>
        <v>#NAME?</v>
      </c>
      <c r="BF685" s="6" t="e">
        <f t="shared" ca="1" si="48"/>
        <v>#NAME?</v>
      </c>
      <c r="BG685" s="6">
        <f t="shared" si="49"/>
        <v>0.24553109051587663</v>
      </c>
      <c r="BH685" s="6">
        <f>VLOOKUP(A685, ALL_AP_DATA!$A$2:$D$3600, 3, FALSE)</f>
        <v>782</v>
      </c>
      <c r="BI685" s="6">
        <f>VLOOKUP(A685, ALL_AP_DATA!$A$2:$E$3600, 5, FALSE)</f>
        <v>45753</v>
      </c>
      <c r="BJ685" s="6">
        <f t="shared" si="45"/>
        <v>49.091201716738198</v>
      </c>
      <c r="BK685" s="6">
        <f t="shared" si="50"/>
        <v>0.83905579399141628</v>
      </c>
    </row>
    <row r="686" spans="1:63" ht="15.75" customHeight="1" x14ac:dyDescent="0.25">
      <c r="A686" s="6" t="s">
        <v>717</v>
      </c>
      <c r="B686" s="6" t="s">
        <v>64</v>
      </c>
      <c r="C686" s="6">
        <v>6</v>
      </c>
      <c r="D686" s="6">
        <v>60</v>
      </c>
      <c r="E686" s="6">
        <v>223</v>
      </c>
      <c r="F686" s="6">
        <v>10997</v>
      </c>
      <c r="G686" s="6">
        <v>8.2799999999999999E-2</v>
      </c>
      <c r="H686" s="6">
        <v>0.49780000000000002</v>
      </c>
      <c r="I686" s="6">
        <v>0.46639999999999998</v>
      </c>
      <c r="J686" s="6">
        <v>3</v>
      </c>
      <c r="K686" s="6">
        <v>38</v>
      </c>
      <c r="L686" s="6">
        <v>258</v>
      </c>
      <c r="M686" s="6">
        <v>12654</v>
      </c>
      <c r="N686" s="6">
        <v>5.2400000000000002E-2</v>
      </c>
      <c r="O686" s="6">
        <v>0.57589999999999997</v>
      </c>
      <c r="P686" s="6">
        <v>0.53669999999999995</v>
      </c>
      <c r="Q686" s="6">
        <v>14</v>
      </c>
      <c r="R686" s="6">
        <v>80</v>
      </c>
      <c r="S686" s="6">
        <v>324</v>
      </c>
      <c r="T686" s="6">
        <v>18506</v>
      </c>
      <c r="U686" s="6">
        <v>0.1103</v>
      </c>
      <c r="V686" s="6">
        <v>0.72319999999999995</v>
      </c>
      <c r="W686" s="6">
        <v>0.78490000000000004</v>
      </c>
      <c r="X686" s="6">
        <v>77</v>
      </c>
      <c r="Y686" s="6">
        <v>253</v>
      </c>
      <c r="Z686" s="6">
        <v>309</v>
      </c>
      <c r="AA686" s="6">
        <v>15126</v>
      </c>
      <c r="AB686" s="6">
        <v>0.34899999999999998</v>
      </c>
      <c r="AC686" s="6">
        <v>0.68969999999999998</v>
      </c>
      <c r="AD686" s="6">
        <v>0.64159999999999995</v>
      </c>
      <c r="AE686" s="6">
        <v>37</v>
      </c>
      <c r="AF686" s="6">
        <v>144</v>
      </c>
      <c r="AG686" s="6">
        <v>272</v>
      </c>
      <c r="AH686" s="6">
        <v>12203</v>
      </c>
      <c r="AI686" s="6">
        <v>0.1986</v>
      </c>
      <c r="AJ686" s="6">
        <v>0.60709999999999997</v>
      </c>
      <c r="AK686" s="6">
        <v>0.51759999999999995</v>
      </c>
      <c r="AL686" s="6">
        <v>3</v>
      </c>
      <c r="AM686" s="6">
        <v>61</v>
      </c>
      <c r="AN686" s="6">
        <v>296</v>
      </c>
      <c r="AO686" s="6">
        <v>17591</v>
      </c>
      <c r="AP686" s="6">
        <v>8.4099999999999994E-2</v>
      </c>
      <c r="AQ686" s="6">
        <v>0.66069999999999995</v>
      </c>
      <c r="AR686" s="6">
        <v>0.74609999999999999</v>
      </c>
      <c r="AT686" s="6">
        <f t="shared" si="39"/>
        <v>183.28333333333333</v>
      </c>
      <c r="AU686" s="6">
        <f t="shared" si="40"/>
        <v>333</v>
      </c>
      <c r="AV686" s="6">
        <f t="shared" si="41"/>
        <v>231.32499999999999</v>
      </c>
      <c r="AW686" s="7">
        <f t="shared" si="42"/>
        <v>59.786561264822133</v>
      </c>
      <c r="AX686" s="6">
        <f t="shared" si="43"/>
        <v>84.743055555555557</v>
      </c>
      <c r="AY686" s="6">
        <f t="shared" si="44"/>
        <v>288.37704918032784</v>
      </c>
      <c r="BA686" s="6">
        <f>VLOOKUP(A686, ALL_AP_DATA!$A$2:$F$3600, 6, FALSE)</f>
        <v>725</v>
      </c>
      <c r="BB686" s="6" t="e">
        <f t="shared" ca="1" si="46"/>
        <v>#NAME?</v>
      </c>
      <c r="BC686" s="6">
        <f>VLOOKUP(A686,projmetadata!$A$2:$D$2036, 4, FALSE)</f>
        <v>95886</v>
      </c>
      <c r="BE686" s="9" t="e">
        <f t="shared" ca="1" si="47"/>
        <v>#NAME?</v>
      </c>
      <c r="BF686" s="6" t="e">
        <f t="shared" ca="1" si="48"/>
        <v>#NAME?</v>
      </c>
      <c r="BG686" s="6">
        <f t="shared" si="49"/>
        <v>0.24588573931543709</v>
      </c>
      <c r="BH686" s="6">
        <f>VLOOKUP(A686, ALL_AP_DATA!$A$2:$D$3600, 3, FALSE)</f>
        <v>351</v>
      </c>
      <c r="BI686" s="6">
        <f>VLOOKUP(A686, ALL_AP_DATA!$A$2:$E$3600, 5, FALSE)</f>
        <v>23577</v>
      </c>
      <c r="BJ686" s="6">
        <f t="shared" si="45"/>
        <v>32.520000000000003</v>
      </c>
      <c r="BK686" s="6">
        <f t="shared" si="50"/>
        <v>0.48413793103448277</v>
      </c>
    </row>
    <row r="687" spans="1:63" ht="15.75" customHeight="1" x14ac:dyDescent="0.25">
      <c r="A687" s="6" t="s">
        <v>1414</v>
      </c>
      <c r="B687" s="6" t="s">
        <v>64</v>
      </c>
      <c r="C687" s="6">
        <v>4</v>
      </c>
      <c r="D687" s="6">
        <v>9</v>
      </c>
      <c r="E687" s="6">
        <v>18</v>
      </c>
      <c r="F687" s="6">
        <v>171</v>
      </c>
      <c r="G687" s="6">
        <v>8.4900000000000003E-2</v>
      </c>
      <c r="H687" s="6">
        <v>0.48649999999999999</v>
      </c>
      <c r="I687" s="6">
        <v>0.17910000000000001</v>
      </c>
      <c r="Q687" s="6">
        <v>1</v>
      </c>
      <c r="R687" s="6">
        <v>2</v>
      </c>
      <c r="S687" s="6">
        <v>4</v>
      </c>
      <c r="T687" s="6">
        <v>58</v>
      </c>
      <c r="U687" s="6">
        <v>1.89E-2</v>
      </c>
      <c r="V687" s="6">
        <v>0.1081</v>
      </c>
      <c r="W687" s="6">
        <v>6.0699999999999997E-2</v>
      </c>
      <c r="X687" s="6">
        <v>3</v>
      </c>
      <c r="Y687" s="6">
        <v>26</v>
      </c>
      <c r="Z687" s="6">
        <v>15</v>
      </c>
      <c r="AA687" s="6">
        <v>203</v>
      </c>
      <c r="AB687" s="6">
        <v>0.24529999999999999</v>
      </c>
      <c r="AC687" s="6">
        <v>0.40539999999999998</v>
      </c>
      <c r="AD687" s="6">
        <v>0.21260000000000001</v>
      </c>
      <c r="AE687" s="6">
        <v>16</v>
      </c>
      <c r="AF687" s="6">
        <v>50</v>
      </c>
      <c r="AG687" s="6">
        <v>22</v>
      </c>
      <c r="AH687" s="6">
        <v>429</v>
      </c>
      <c r="AI687" s="6">
        <v>0.47170000000000001</v>
      </c>
      <c r="AJ687" s="6">
        <v>0.59460000000000002</v>
      </c>
      <c r="AK687" s="6">
        <v>0.44919999999999999</v>
      </c>
      <c r="AT687" s="6">
        <f t="shared" si="39"/>
        <v>19</v>
      </c>
      <c r="AU687" s="6" t="str">
        <f t="shared" si="40"/>
        <v/>
      </c>
      <c r="AV687" s="6">
        <f t="shared" si="41"/>
        <v>29</v>
      </c>
      <c r="AW687" s="7">
        <f t="shared" si="42"/>
        <v>7.8076923076923075</v>
      </c>
      <c r="AX687" s="6">
        <f t="shared" si="43"/>
        <v>8.58</v>
      </c>
      <c r="AY687" s="6" t="str">
        <f t="shared" si="44"/>
        <v/>
      </c>
      <c r="BA687" s="6">
        <f>VLOOKUP(A687, ALL_AP_DATA!$A$2:$F$3600, 6, FALSE)</f>
        <v>106</v>
      </c>
      <c r="BB687" s="6" t="e">
        <f t="shared" ca="1" si="46"/>
        <v>#NAME?</v>
      </c>
      <c r="BC687" s="6">
        <f>VLOOKUP(A687,projmetadata!$A$2:$D$2036, 4, FALSE)</f>
        <v>3880</v>
      </c>
      <c r="BE687" s="9" t="e">
        <f t="shared" ca="1" si="47"/>
        <v>#NAME?</v>
      </c>
      <c r="BF687" s="6" t="e">
        <f t="shared" ca="1" si="48"/>
        <v>#NAME?</v>
      </c>
      <c r="BG687" s="6">
        <f t="shared" si="49"/>
        <v>0.24613402061855671</v>
      </c>
      <c r="BH687" s="6">
        <f>VLOOKUP(A687, ALL_AP_DATA!$A$2:$D$3600, 3, FALSE)</f>
        <v>56</v>
      </c>
      <c r="BI687" s="6">
        <f>VLOOKUP(A687, ALL_AP_DATA!$A$2:$E$3600, 5, FALSE)</f>
        <v>955</v>
      </c>
      <c r="BJ687" s="6">
        <f t="shared" si="45"/>
        <v>9.0094339622641506</v>
      </c>
      <c r="BK687" s="6">
        <f t="shared" si="50"/>
        <v>0.52830188679245282</v>
      </c>
    </row>
    <row r="688" spans="1:63" ht="15.75" customHeight="1" x14ac:dyDescent="0.25">
      <c r="A688" s="6" t="s">
        <v>1211</v>
      </c>
      <c r="B688" s="6" t="s">
        <v>64</v>
      </c>
      <c r="C688" s="6">
        <v>4</v>
      </c>
      <c r="D688" s="6">
        <v>21</v>
      </c>
      <c r="E688" s="6">
        <v>12</v>
      </c>
      <c r="F688" s="6">
        <v>738</v>
      </c>
      <c r="G688" s="6">
        <v>7.8399999999999997E-2</v>
      </c>
      <c r="H688" s="6">
        <v>0.4138</v>
      </c>
      <c r="I688" s="6">
        <v>0.22120000000000001</v>
      </c>
      <c r="Q688" s="6">
        <v>3</v>
      </c>
      <c r="R688" s="6">
        <v>6</v>
      </c>
      <c r="S688" s="6">
        <v>7</v>
      </c>
      <c r="T688" s="6">
        <v>321</v>
      </c>
      <c r="U688" s="6">
        <v>2.24E-2</v>
      </c>
      <c r="V688" s="6">
        <v>0.2414</v>
      </c>
      <c r="W688" s="6">
        <v>9.6199999999999994E-2</v>
      </c>
      <c r="X688" s="6">
        <v>9</v>
      </c>
      <c r="Y688" s="6">
        <v>74</v>
      </c>
      <c r="Z688" s="6">
        <v>15</v>
      </c>
      <c r="AA688" s="6">
        <v>448</v>
      </c>
      <c r="AB688" s="6">
        <v>0.27610000000000001</v>
      </c>
      <c r="AC688" s="6">
        <v>0.51719999999999999</v>
      </c>
      <c r="AD688" s="6">
        <v>0.1343</v>
      </c>
      <c r="AE688" s="6">
        <v>20</v>
      </c>
      <c r="AF688" s="6">
        <v>92</v>
      </c>
      <c r="AG688" s="6">
        <v>19</v>
      </c>
      <c r="AH688" s="6">
        <v>1715</v>
      </c>
      <c r="AI688" s="6">
        <v>0.34329999999999999</v>
      </c>
      <c r="AJ688" s="6">
        <v>0.6552</v>
      </c>
      <c r="AK688" s="6">
        <v>0.5141</v>
      </c>
      <c r="AT688" s="6">
        <f t="shared" si="39"/>
        <v>35.142857142857146</v>
      </c>
      <c r="AU688" s="6" t="str">
        <f t="shared" si="40"/>
        <v/>
      </c>
      <c r="AV688" s="6">
        <f t="shared" si="41"/>
        <v>53.5</v>
      </c>
      <c r="AW688" s="7">
        <f t="shared" si="42"/>
        <v>6.0540540540540544</v>
      </c>
      <c r="AX688" s="6">
        <f t="shared" si="43"/>
        <v>18.641304347826086</v>
      </c>
      <c r="AY688" s="6" t="str">
        <f t="shared" si="44"/>
        <v/>
      </c>
      <c r="BA688" s="6">
        <f>VLOOKUP(A688, ALL_AP_DATA!$A$2:$F$3600, 6, FALSE)</f>
        <v>268</v>
      </c>
      <c r="BB688" s="6" t="e">
        <f t="shared" ca="1" si="46"/>
        <v>#NAME?</v>
      </c>
      <c r="BC688" s="6">
        <f>VLOOKUP(A688,projmetadata!$A$2:$D$2036, 4, FALSE)</f>
        <v>13546</v>
      </c>
      <c r="BE688" s="9" t="e">
        <f t="shared" ca="1" si="47"/>
        <v>#NAME?</v>
      </c>
      <c r="BF688" s="6" t="e">
        <f t="shared" ca="1" si="48"/>
        <v>#NAME?</v>
      </c>
      <c r="BG688" s="6">
        <f t="shared" si="49"/>
        <v>0.24627196220286432</v>
      </c>
      <c r="BH688" s="6">
        <f>VLOOKUP(A688, ALL_AP_DATA!$A$2:$D$3600, 3, FALSE)</f>
        <v>136</v>
      </c>
      <c r="BI688" s="6">
        <f>VLOOKUP(A688, ALL_AP_DATA!$A$2:$E$3600, 5, FALSE)</f>
        <v>3336</v>
      </c>
      <c r="BJ688" s="6">
        <f t="shared" si="45"/>
        <v>12.447761194029852</v>
      </c>
      <c r="BK688" s="6">
        <f t="shared" si="50"/>
        <v>0.5074626865671642</v>
      </c>
    </row>
    <row r="689" spans="1:63" ht="15.75" customHeight="1" x14ac:dyDescent="0.25">
      <c r="A689" s="6" t="s">
        <v>1311</v>
      </c>
      <c r="B689" s="6" t="s">
        <v>64</v>
      </c>
      <c r="C689" s="6">
        <v>2</v>
      </c>
      <c r="D689" s="6">
        <v>10</v>
      </c>
      <c r="E689" s="6">
        <v>6</v>
      </c>
      <c r="F689" s="6">
        <v>577</v>
      </c>
      <c r="G689" s="6">
        <v>4.9799999999999997E-2</v>
      </c>
      <c r="H689" s="6">
        <v>0.1714</v>
      </c>
      <c r="I689" s="6">
        <v>0.1414</v>
      </c>
      <c r="Q689" s="6">
        <v>6</v>
      </c>
      <c r="R689" s="6">
        <v>21</v>
      </c>
      <c r="S689" s="6">
        <v>25</v>
      </c>
      <c r="T689" s="6">
        <v>1873</v>
      </c>
      <c r="U689" s="6">
        <v>0.1045</v>
      </c>
      <c r="V689" s="6">
        <v>0.71430000000000005</v>
      </c>
      <c r="W689" s="6">
        <v>0.45910000000000001</v>
      </c>
      <c r="AE689" s="6">
        <v>19</v>
      </c>
      <c r="AF689" s="6">
        <v>78</v>
      </c>
      <c r="AG689" s="6">
        <v>23</v>
      </c>
      <c r="AH689" s="6">
        <v>1588</v>
      </c>
      <c r="AI689" s="6">
        <v>0.3881</v>
      </c>
      <c r="AJ689" s="6">
        <v>0.65710000000000002</v>
      </c>
      <c r="AK689" s="6">
        <v>0.38919999999999999</v>
      </c>
      <c r="AT689" s="6">
        <f t="shared" si="39"/>
        <v>57.7</v>
      </c>
      <c r="AU689" s="6" t="str">
        <f t="shared" si="40"/>
        <v/>
      </c>
      <c r="AV689" s="6">
        <f t="shared" si="41"/>
        <v>89.19047619047619</v>
      </c>
      <c r="AW689" s="7" t="str">
        <f t="shared" si="42"/>
        <v/>
      </c>
      <c r="AX689" s="6">
        <f t="shared" si="43"/>
        <v>20.358974358974358</v>
      </c>
      <c r="AY689" s="6" t="str">
        <f t="shared" si="44"/>
        <v/>
      </c>
      <c r="BA689" s="6">
        <f>VLOOKUP(A689, ALL_AP_DATA!$A$2:$F$3600, 6, FALSE)</f>
        <v>201</v>
      </c>
      <c r="BB689" s="6" t="e">
        <f t="shared" ca="1" si="46"/>
        <v>#NAME?</v>
      </c>
      <c r="BC689" s="6">
        <f>VLOOKUP(A689,projmetadata!$A$2:$D$2036, 4, FALSE)</f>
        <v>16552</v>
      </c>
      <c r="BE689" s="9" t="e">
        <f t="shared" ca="1" si="47"/>
        <v>#NAME?</v>
      </c>
      <c r="BF689" s="6" t="e">
        <f t="shared" ca="1" si="48"/>
        <v>#NAME?</v>
      </c>
      <c r="BG689" s="6">
        <f t="shared" si="49"/>
        <v>0.24649589173513775</v>
      </c>
      <c r="BH689" s="6">
        <f>VLOOKUP(A689, ALL_AP_DATA!$A$2:$D$3600, 3, FALSE)</f>
        <v>89</v>
      </c>
      <c r="BI689" s="6">
        <f>VLOOKUP(A689, ALL_AP_DATA!$A$2:$E$3600, 5, FALSE)</f>
        <v>4080</v>
      </c>
      <c r="BJ689" s="6">
        <f t="shared" si="45"/>
        <v>20.298507462686569</v>
      </c>
      <c r="BK689" s="6">
        <f t="shared" si="50"/>
        <v>0.44278606965174128</v>
      </c>
    </row>
    <row r="690" spans="1:63" ht="15.75" customHeight="1" x14ac:dyDescent="0.25">
      <c r="A690" s="6" t="s">
        <v>1289</v>
      </c>
      <c r="B690" s="6" t="s">
        <v>64</v>
      </c>
      <c r="C690" s="6">
        <v>8</v>
      </c>
      <c r="D690" s="6">
        <v>34</v>
      </c>
      <c r="E690" s="6">
        <v>26</v>
      </c>
      <c r="F690" s="6">
        <v>533</v>
      </c>
      <c r="G690" s="6">
        <v>7.6899999999999996E-2</v>
      </c>
      <c r="H690" s="6">
        <v>0.27079999999999999</v>
      </c>
      <c r="I690" s="6">
        <v>7.7200000000000005E-2</v>
      </c>
      <c r="Q690" s="6">
        <v>13</v>
      </c>
      <c r="R690" s="6">
        <v>42</v>
      </c>
      <c r="S690" s="6">
        <v>49</v>
      </c>
      <c r="T690" s="6">
        <v>2537</v>
      </c>
      <c r="U690" s="6">
        <v>9.5000000000000001E-2</v>
      </c>
      <c r="V690" s="6">
        <v>0.51039999999999996</v>
      </c>
      <c r="W690" s="6">
        <v>0.36730000000000002</v>
      </c>
      <c r="X690" s="6">
        <v>15</v>
      </c>
      <c r="Y690" s="6">
        <v>94</v>
      </c>
      <c r="Z690" s="6">
        <v>34</v>
      </c>
      <c r="AA690" s="6">
        <v>2508</v>
      </c>
      <c r="AB690" s="6">
        <v>0.2127</v>
      </c>
      <c r="AC690" s="6">
        <v>0.35420000000000001</v>
      </c>
      <c r="AD690" s="6">
        <v>0.36309999999999998</v>
      </c>
      <c r="AE690" s="6">
        <v>31</v>
      </c>
      <c r="AF690" s="6">
        <v>120</v>
      </c>
      <c r="AG690" s="6">
        <v>52</v>
      </c>
      <c r="AH690" s="6">
        <v>1608</v>
      </c>
      <c r="AI690" s="6">
        <v>0.27150000000000002</v>
      </c>
      <c r="AJ690" s="6">
        <v>0.54169999999999996</v>
      </c>
      <c r="AK690" s="6">
        <v>0.23280000000000001</v>
      </c>
      <c r="AL690" s="6">
        <v>1</v>
      </c>
      <c r="AM690" s="6">
        <v>23</v>
      </c>
      <c r="AN690" s="6">
        <v>26</v>
      </c>
      <c r="AO690" s="6">
        <v>1644</v>
      </c>
      <c r="AP690" s="6">
        <v>5.1999999999999998E-2</v>
      </c>
      <c r="AQ690" s="6">
        <v>0.27079999999999999</v>
      </c>
      <c r="AR690" s="6">
        <v>0.23799999999999999</v>
      </c>
      <c r="AT690" s="6">
        <f t="shared" si="39"/>
        <v>15.676470588235293</v>
      </c>
      <c r="AU690" s="6" t="str">
        <f t="shared" si="40"/>
        <v/>
      </c>
      <c r="AV690" s="6">
        <f t="shared" si="41"/>
        <v>60.404761904761905</v>
      </c>
      <c r="AW690" s="7">
        <f t="shared" si="42"/>
        <v>26.680851063829788</v>
      </c>
      <c r="AX690" s="6">
        <f t="shared" si="43"/>
        <v>13.4</v>
      </c>
      <c r="AY690" s="6">
        <f t="shared" si="44"/>
        <v>71.478260869565219</v>
      </c>
      <c r="BA690" s="6">
        <f>VLOOKUP(A690, ALL_AP_DATA!$A$2:$F$3600, 6, FALSE)</f>
        <v>442</v>
      </c>
      <c r="BB690" s="6" t="e">
        <f t="shared" ca="1" si="46"/>
        <v>#NAME?</v>
      </c>
      <c r="BC690" s="6">
        <f>VLOOKUP(A690,projmetadata!$A$2:$D$2036, 4, FALSE)</f>
        <v>27551</v>
      </c>
      <c r="BE690" s="9" t="e">
        <f t="shared" ca="1" si="47"/>
        <v>#NAME?</v>
      </c>
      <c r="BF690" s="6" t="e">
        <f t="shared" ca="1" si="48"/>
        <v>#NAME?</v>
      </c>
      <c r="BG690" s="6">
        <f t="shared" si="49"/>
        <v>0.25073500054444486</v>
      </c>
      <c r="BH690" s="6">
        <f>VLOOKUP(A690, ALL_AP_DATA!$A$2:$D$3600, 3, FALSE)</f>
        <v>204</v>
      </c>
      <c r="BI690" s="6">
        <f>VLOOKUP(A690, ALL_AP_DATA!$A$2:$E$3600, 5, FALSE)</f>
        <v>6908</v>
      </c>
      <c r="BJ690" s="6">
        <f t="shared" si="45"/>
        <v>15.628959276018099</v>
      </c>
      <c r="BK690" s="6">
        <f t="shared" si="50"/>
        <v>0.46153846153846156</v>
      </c>
    </row>
    <row r="691" spans="1:63" ht="15.75" customHeight="1" x14ac:dyDescent="0.25">
      <c r="A691" s="6" t="s">
        <v>230</v>
      </c>
      <c r="B691" s="6" t="s">
        <v>64</v>
      </c>
      <c r="C691" s="6">
        <v>5</v>
      </c>
      <c r="D691" s="6">
        <v>15</v>
      </c>
      <c r="E691" s="6">
        <v>9</v>
      </c>
      <c r="F691" s="6">
        <v>401</v>
      </c>
      <c r="G691" s="6">
        <v>4.4200000000000003E-2</v>
      </c>
      <c r="H691" s="6">
        <v>0.15790000000000001</v>
      </c>
      <c r="I691" s="6">
        <v>8.8599999999999998E-2</v>
      </c>
      <c r="Q691" s="6">
        <v>4</v>
      </c>
      <c r="R691" s="6">
        <v>10</v>
      </c>
      <c r="S691" s="6">
        <v>21</v>
      </c>
      <c r="T691" s="6">
        <v>1150</v>
      </c>
      <c r="U691" s="6">
        <v>2.9499999999999998E-2</v>
      </c>
      <c r="V691" s="6">
        <v>0.36840000000000001</v>
      </c>
      <c r="W691" s="6">
        <v>0.254</v>
      </c>
      <c r="X691" s="6">
        <v>6</v>
      </c>
      <c r="Y691" s="6">
        <v>20</v>
      </c>
      <c r="Z691" s="6">
        <v>9</v>
      </c>
      <c r="AA691" s="6">
        <v>526</v>
      </c>
      <c r="AB691" s="6">
        <v>5.8999999999999997E-2</v>
      </c>
      <c r="AC691" s="6">
        <v>0.15790000000000001</v>
      </c>
      <c r="AD691" s="6">
        <v>0.1162</v>
      </c>
      <c r="AE691" s="6">
        <v>9</v>
      </c>
      <c r="AF691" s="6">
        <v>28</v>
      </c>
      <c r="AG691" s="6">
        <v>17</v>
      </c>
      <c r="AH691" s="6">
        <v>924</v>
      </c>
      <c r="AI691" s="6">
        <v>8.2600000000000007E-2</v>
      </c>
      <c r="AJ691" s="6">
        <v>0.29820000000000002</v>
      </c>
      <c r="AK691" s="6">
        <v>0.2041</v>
      </c>
      <c r="AT691" s="6">
        <f t="shared" si="39"/>
        <v>26.733333333333334</v>
      </c>
      <c r="AU691" s="6" t="str">
        <f t="shared" si="40"/>
        <v/>
      </c>
      <c r="AV691" s="6">
        <f t="shared" si="41"/>
        <v>115</v>
      </c>
      <c r="AW691" s="7">
        <f t="shared" si="42"/>
        <v>26.3</v>
      </c>
      <c r="AX691" s="6">
        <f t="shared" si="43"/>
        <v>33</v>
      </c>
      <c r="AY691" s="6" t="str">
        <f t="shared" si="44"/>
        <v/>
      </c>
      <c r="BA691" s="6">
        <f>VLOOKUP(A691, ALL_AP_DATA!$A$2:$F$3600, 6, FALSE)</f>
        <v>339</v>
      </c>
      <c r="BB691" s="6" t="e">
        <f t="shared" ca="1" si="46"/>
        <v>#NAME?</v>
      </c>
      <c r="BC691" s="6">
        <f>VLOOKUP(A691,projmetadata!$A$2:$D$2036, 4, FALSE)</f>
        <v>18018</v>
      </c>
      <c r="BE691" s="9" t="e">
        <f t="shared" ca="1" si="47"/>
        <v>#NAME?</v>
      </c>
      <c r="BF691" s="6" t="e">
        <f t="shared" ca="1" si="48"/>
        <v>#NAME?</v>
      </c>
      <c r="BG691" s="6">
        <f t="shared" si="49"/>
        <v>0.25130425130425132</v>
      </c>
      <c r="BH691" s="6">
        <f>VLOOKUP(A691, ALL_AP_DATA!$A$2:$D$3600, 3, FALSE)</f>
        <v>58</v>
      </c>
      <c r="BI691" s="6">
        <f>VLOOKUP(A691, ALL_AP_DATA!$A$2:$E$3600, 5, FALSE)</f>
        <v>4528</v>
      </c>
      <c r="BJ691" s="6">
        <f t="shared" si="45"/>
        <v>13.35693215339233</v>
      </c>
      <c r="BK691" s="6">
        <f t="shared" si="50"/>
        <v>0.17109144542772861</v>
      </c>
    </row>
    <row r="692" spans="1:63" ht="15.75" customHeight="1" x14ac:dyDescent="0.25">
      <c r="A692" s="6" t="s">
        <v>984</v>
      </c>
      <c r="B692" s="6" t="s">
        <v>64</v>
      </c>
      <c r="C692" s="6">
        <v>12</v>
      </c>
      <c r="D692" s="6">
        <v>278</v>
      </c>
      <c r="E692" s="6">
        <v>121</v>
      </c>
      <c r="F692" s="6">
        <v>9899</v>
      </c>
      <c r="G692" s="6">
        <v>0.27610000000000001</v>
      </c>
      <c r="H692" s="6">
        <v>0.61109999999999998</v>
      </c>
      <c r="I692" s="6">
        <v>0.26319999999999999</v>
      </c>
      <c r="Q692" s="6">
        <v>27</v>
      </c>
      <c r="R692" s="6">
        <v>87</v>
      </c>
      <c r="S692" s="6">
        <v>135</v>
      </c>
      <c r="T692" s="6">
        <v>22394</v>
      </c>
      <c r="U692" s="6">
        <v>8.6400000000000005E-2</v>
      </c>
      <c r="V692" s="6">
        <v>0.68179999999999996</v>
      </c>
      <c r="W692" s="6">
        <v>0.59530000000000005</v>
      </c>
      <c r="X692" s="6">
        <v>51</v>
      </c>
      <c r="Y692" s="6">
        <v>259</v>
      </c>
      <c r="Z692" s="6">
        <v>118</v>
      </c>
      <c r="AA692" s="6">
        <v>9755</v>
      </c>
      <c r="AB692" s="6">
        <v>0.25719999999999998</v>
      </c>
      <c r="AC692" s="6">
        <v>0.59599999999999997</v>
      </c>
      <c r="AD692" s="6">
        <v>0.25929999999999997</v>
      </c>
      <c r="AE692" s="6">
        <v>47</v>
      </c>
      <c r="AF692" s="6">
        <v>458</v>
      </c>
      <c r="AG692" s="6">
        <v>137</v>
      </c>
      <c r="AH692" s="6">
        <v>21168</v>
      </c>
      <c r="AI692" s="6">
        <v>0.45479999999999998</v>
      </c>
      <c r="AJ692" s="6">
        <v>0.69189999999999996</v>
      </c>
      <c r="AK692" s="6">
        <v>0.56269999999999998</v>
      </c>
      <c r="AL692" s="6">
        <v>1</v>
      </c>
      <c r="AM692" s="6">
        <v>17</v>
      </c>
      <c r="AN692" s="6">
        <v>28</v>
      </c>
      <c r="AO692" s="6">
        <v>4809</v>
      </c>
      <c r="AP692" s="6">
        <v>1.6899999999999998E-2</v>
      </c>
      <c r="AQ692" s="6">
        <v>0.1414</v>
      </c>
      <c r="AR692" s="6">
        <v>0.1278</v>
      </c>
      <c r="AT692" s="6">
        <f t="shared" si="39"/>
        <v>35.60791366906475</v>
      </c>
      <c r="AU692" s="6" t="str">
        <f t="shared" si="40"/>
        <v/>
      </c>
      <c r="AV692" s="6">
        <f t="shared" si="41"/>
        <v>257.40229885057471</v>
      </c>
      <c r="AW692" s="7">
        <f t="shared" si="42"/>
        <v>37.664092664092664</v>
      </c>
      <c r="AX692" s="6">
        <f t="shared" si="43"/>
        <v>46.21834061135371</v>
      </c>
      <c r="AY692" s="6">
        <f t="shared" si="44"/>
        <v>282.88235294117646</v>
      </c>
      <c r="BA692" s="6">
        <f>VLOOKUP(A692, ALL_AP_DATA!$A$2:$F$3600, 6, FALSE)</f>
        <v>1007</v>
      </c>
      <c r="BB692" s="6" t="e">
        <f t="shared" ca="1" si="46"/>
        <v>#NAME?</v>
      </c>
      <c r="BC692" s="6">
        <f>VLOOKUP(A692,projmetadata!$A$2:$D$2036, 4, FALSE)</f>
        <v>149344</v>
      </c>
      <c r="BE692" s="9" t="e">
        <f t="shared" ca="1" si="47"/>
        <v>#NAME?</v>
      </c>
      <c r="BF692" s="6" t="e">
        <f t="shared" ca="1" si="48"/>
        <v>#NAME?</v>
      </c>
      <c r="BG692" s="6">
        <f t="shared" si="49"/>
        <v>0.25188156203128348</v>
      </c>
      <c r="BH692" s="6">
        <f>VLOOKUP(A692, ALL_AP_DATA!$A$2:$D$3600, 3, FALSE)</f>
        <v>635</v>
      </c>
      <c r="BI692" s="6">
        <f>VLOOKUP(A692, ALL_AP_DATA!$A$2:$E$3600, 5, FALSE)</f>
        <v>37617</v>
      </c>
      <c r="BJ692" s="6">
        <f t="shared" si="45"/>
        <v>37.355511420059585</v>
      </c>
      <c r="BK692" s="6">
        <f t="shared" si="50"/>
        <v>0.6305858987090367</v>
      </c>
    </row>
    <row r="693" spans="1:63" ht="15.75" customHeight="1" x14ac:dyDescent="0.25">
      <c r="A693" s="6" t="s">
        <v>668</v>
      </c>
      <c r="B693" s="6" t="s">
        <v>64</v>
      </c>
      <c r="C693" s="6">
        <v>49</v>
      </c>
      <c r="D693" s="6">
        <v>186</v>
      </c>
      <c r="E693" s="6">
        <v>178</v>
      </c>
      <c r="F693" s="6">
        <v>6574</v>
      </c>
      <c r="G693" s="6">
        <v>5.3999999999999999E-2</v>
      </c>
      <c r="H693" s="6">
        <v>0.30220000000000002</v>
      </c>
      <c r="I693" s="6">
        <v>0.11020000000000001</v>
      </c>
      <c r="J693" s="6">
        <v>4</v>
      </c>
      <c r="K693" s="6">
        <v>45</v>
      </c>
      <c r="L693" s="6">
        <v>104</v>
      </c>
      <c r="M693" s="6">
        <v>7583</v>
      </c>
      <c r="N693" s="6">
        <v>1.3100000000000001E-2</v>
      </c>
      <c r="O693" s="6">
        <v>0.17660000000000001</v>
      </c>
      <c r="P693" s="6">
        <v>0.12709999999999999</v>
      </c>
      <c r="Q693" s="6">
        <v>76</v>
      </c>
      <c r="R693" s="6">
        <v>352</v>
      </c>
      <c r="S693" s="6">
        <v>403</v>
      </c>
      <c r="T693" s="6">
        <v>39207</v>
      </c>
      <c r="U693" s="6">
        <v>0.1022</v>
      </c>
      <c r="V693" s="6">
        <v>0.68420000000000003</v>
      </c>
      <c r="W693" s="6">
        <v>0.6573</v>
      </c>
      <c r="X693" s="6">
        <v>191</v>
      </c>
      <c r="Y693" s="6">
        <v>944</v>
      </c>
      <c r="Z693" s="6">
        <v>384</v>
      </c>
      <c r="AA693" s="6">
        <v>19361</v>
      </c>
      <c r="AB693" s="6">
        <v>0.27400000000000002</v>
      </c>
      <c r="AC693" s="6">
        <v>0.65200000000000002</v>
      </c>
      <c r="AD693" s="6">
        <v>0.3246</v>
      </c>
      <c r="AE693" s="6">
        <v>263</v>
      </c>
      <c r="AF693" s="6">
        <v>1214</v>
      </c>
      <c r="AG693" s="6">
        <v>389</v>
      </c>
      <c r="AH693" s="6">
        <v>25431</v>
      </c>
      <c r="AI693" s="6">
        <v>0.35239999999999999</v>
      </c>
      <c r="AJ693" s="6">
        <v>0.66039999999999999</v>
      </c>
      <c r="AK693" s="6">
        <v>0.42630000000000001</v>
      </c>
      <c r="AL693" s="6">
        <v>2</v>
      </c>
      <c r="AM693" s="6">
        <v>43</v>
      </c>
      <c r="AN693" s="6">
        <v>72</v>
      </c>
      <c r="AO693" s="6">
        <v>6531</v>
      </c>
      <c r="AP693" s="6">
        <v>1.2500000000000001E-2</v>
      </c>
      <c r="AQ693" s="6">
        <v>0.1222</v>
      </c>
      <c r="AR693" s="6">
        <v>0.1095</v>
      </c>
      <c r="AT693" s="6">
        <f t="shared" si="39"/>
        <v>35.344086021505376</v>
      </c>
      <c r="AU693" s="6">
        <f t="shared" si="40"/>
        <v>168.51111111111112</v>
      </c>
      <c r="AV693" s="6">
        <f t="shared" si="41"/>
        <v>111.38352272727273</v>
      </c>
      <c r="AW693" s="7">
        <f t="shared" si="42"/>
        <v>20.509533898305083</v>
      </c>
      <c r="AX693" s="6">
        <f t="shared" si="43"/>
        <v>20.948105436573311</v>
      </c>
      <c r="AY693" s="6">
        <f t="shared" si="44"/>
        <v>151.88372093023256</v>
      </c>
      <c r="BA693" s="6">
        <f>VLOOKUP(A693, ALL_AP_DATA!$A$2:$F$3600, 6, FALSE)</f>
        <v>3445</v>
      </c>
      <c r="BB693" s="6" t="e">
        <f t="shared" ca="1" si="46"/>
        <v>#NAME?</v>
      </c>
      <c r="BC693" s="6">
        <f>VLOOKUP(A693,projmetadata!$A$2:$D$2036, 4, FALSE)</f>
        <v>236099</v>
      </c>
      <c r="BE693" s="9" t="e">
        <f t="shared" ca="1" si="47"/>
        <v>#NAME?</v>
      </c>
      <c r="BF693" s="6" t="e">
        <f t="shared" ca="1" si="48"/>
        <v>#NAME?</v>
      </c>
      <c r="BG693" s="6">
        <f t="shared" si="49"/>
        <v>0.25265672450963367</v>
      </c>
      <c r="BH693" s="6">
        <f>VLOOKUP(A693, ALL_AP_DATA!$A$2:$D$3600, 3, FALSE)</f>
        <v>1845</v>
      </c>
      <c r="BI693" s="6">
        <f>VLOOKUP(A693, ALL_AP_DATA!$A$2:$E$3600, 5, FALSE)</f>
        <v>59652</v>
      </c>
      <c r="BJ693" s="6">
        <f t="shared" si="45"/>
        <v>17.315529753265601</v>
      </c>
      <c r="BK693" s="6">
        <f t="shared" si="50"/>
        <v>0.53555878084179975</v>
      </c>
    </row>
    <row r="694" spans="1:63" ht="15.75" customHeight="1" x14ac:dyDescent="0.25">
      <c r="A694" s="6" t="s">
        <v>1043</v>
      </c>
      <c r="B694" s="6" t="s">
        <v>64</v>
      </c>
      <c r="C694" s="6">
        <v>15</v>
      </c>
      <c r="D694" s="6">
        <v>240</v>
      </c>
      <c r="E694" s="6">
        <v>62</v>
      </c>
      <c r="F694" s="6">
        <v>13037</v>
      </c>
      <c r="G694" s="6">
        <v>0.29559999999999997</v>
      </c>
      <c r="H694" s="6">
        <v>0.84930000000000005</v>
      </c>
      <c r="I694" s="6">
        <v>0.53759999999999997</v>
      </c>
      <c r="J694" s="6">
        <v>4</v>
      </c>
      <c r="K694" s="6">
        <v>36</v>
      </c>
      <c r="L694" s="6">
        <v>41</v>
      </c>
      <c r="M694" s="6">
        <v>10979</v>
      </c>
      <c r="N694" s="6">
        <v>4.4299999999999999E-2</v>
      </c>
      <c r="O694" s="6">
        <v>0.56159999999999999</v>
      </c>
      <c r="P694" s="6">
        <v>0.45279999999999998</v>
      </c>
      <c r="Q694" s="6">
        <v>23</v>
      </c>
      <c r="R694" s="6">
        <v>82</v>
      </c>
      <c r="S694" s="6">
        <v>55</v>
      </c>
      <c r="T694" s="6">
        <v>15661</v>
      </c>
      <c r="U694" s="6">
        <v>0.10100000000000001</v>
      </c>
      <c r="V694" s="6">
        <v>0.75339999999999996</v>
      </c>
      <c r="W694" s="6">
        <v>0.64580000000000004</v>
      </c>
      <c r="X694" s="6">
        <v>45</v>
      </c>
      <c r="Y694" s="6">
        <v>318</v>
      </c>
      <c r="Z694" s="6">
        <v>57</v>
      </c>
      <c r="AA694" s="6">
        <v>14253</v>
      </c>
      <c r="AB694" s="6">
        <v>0.3916</v>
      </c>
      <c r="AC694" s="6">
        <v>0.78080000000000005</v>
      </c>
      <c r="AD694" s="6">
        <v>0.58779999999999999</v>
      </c>
      <c r="AE694" s="6">
        <v>116</v>
      </c>
      <c r="AF694" s="6">
        <v>541</v>
      </c>
      <c r="AG694" s="6">
        <v>66</v>
      </c>
      <c r="AH694" s="6">
        <v>19959</v>
      </c>
      <c r="AI694" s="6">
        <v>0.6663</v>
      </c>
      <c r="AJ694" s="6">
        <v>0.90410000000000001</v>
      </c>
      <c r="AK694" s="6">
        <v>0.82310000000000005</v>
      </c>
      <c r="AL694" s="6">
        <v>1</v>
      </c>
      <c r="AM694" s="6">
        <v>32</v>
      </c>
      <c r="AN694" s="6">
        <v>40</v>
      </c>
      <c r="AO694" s="6">
        <v>10517</v>
      </c>
      <c r="AP694" s="6">
        <v>3.9399999999999998E-2</v>
      </c>
      <c r="AQ694" s="6">
        <v>0.54790000000000005</v>
      </c>
      <c r="AR694" s="6">
        <v>0.43369999999999997</v>
      </c>
      <c r="AT694" s="6">
        <f t="shared" si="39"/>
        <v>54.320833333333333</v>
      </c>
      <c r="AU694" s="6">
        <f t="shared" si="40"/>
        <v>304.97222222222223</v>
      </c>
      <c r="AV694" s="6">
        <f t="shared" si="41"/>
        <v>190.98780487804879</v>
      </c>
      <c r="AW694" s="7">
        <f t="shared" si="42"/>
        <v>44.820754716981135</v>
      </c>
      <c r="AX694" s="6">
        <f t="shared" si="43"/>
        <v>36.892791127541592</v>
      </c>
      <c r="AY694" s="6">
        <f t="shared" si="44"/>
        <v>328.65625</v>
      </c>
      <c r="BA694" s="6">
        <f>VLOOKUP(A694, ALL_AP_DATA!$A$2:$F$3600, 6, FALSE)</f>
        <v>812</v>
      </c>
      <c r="BB694" s="6" t="e">
        <f t="shared" ca="1" si="46"/>
        <v>#NAME?</v>
      </c>
      <c r="BC694" s="6">
        <f>VLOOKUP(A694,projmetadata!$A$2:$D$2036, 4, FALSE)</f>
        <v>95623</v>
      </c>
      <c r="BE694" s="9" t="e">
        <f t="shared" ca="1" si="47"/>
        <v>#NAME?</v>
      </c>
      <c r="BF694" s="6" t="e">
        <f t="shared" ca="1" si="48"/>
        <v>#NAME?</v>
      </c>
      <c r="BG694" s="6">
        <f t="shared" si="49"/>
        <v>0.2535896175606287</v>
      </c>
      <c r="BH694" s="6">
        <f>VLOOKUP(A694, ALL_AP_DATA!$A$2:$D$3600, 3, FALSE)</f>
        <v>644</v>
      </c>
      <c r="BI694" s="6">
        <f>VLOOKUP(A694, ALL_AP_DATA!$A$2:$E$3600, 5, FALSE)</f>
        <v>24249</v>
      </c>
      <c r="BJ694" s="6">
        <f t="shared" si="45"/>
        <v>29.863300492610836</v>
      </c>
      <c r="BK694" s="6">
        <f t="shared" si="50"/>
        <v>0.7931034482758621</v>
      </c>
    </row>
    <row r="695" spans="1:63" ht="15.75" customHeight="1" x14ac:dyDescent="0.25">
      <c r="A695" s="6" t="s">
        <v>307</v>
      </c>
      <c r="B695" s="6" t="s">
        <v>64</v>
      </c>
      <c r="C695" s="6">
        <v>12</v>
      </c>
      <c r="D695" s="6">
        <v>126</v>
      </c>
      <c r="E695" s="6">
        <v>265</v>
      </c>
      <c r="F695" s="6">
        <v>11174</v>
      </c>
      <c r="G695" s="6">
        <v>0.17649999999999999</v>
      </c>
      <c r="H695" s="6">
        <v>0.64629999999999999</v>
      </c>
      <c r="I695" s="6">
        <v>0.35630000000000001</v>
      </c>
      <c r="J695" s="6">
        <v>7</v>
      </c>
      <c r="K695" s="6">
        <v>58</v>
      </c>
      <c r="L695" s="6">
        <v>253</v>
      </c>
      <c r="M695" s="6">
        <v>12680</v>
      </c>
      <c r="N695" s="6">
        <v>8.1199999999999994E-2</v>
      </c>
      <c r="O695" s="6">
        <v>0.61709999999999998</v>
      </c>
      <c r="P695" s="6">
        <v>0.40429999999999999</v>
      </c>
      <c r="Q695" s="6">
        <v>30</v>
      </c>
      <c r="R695" s="6">
        <v>114</v>
      </c>
      <c r="S695" s="6">
        <v>324</v>
      </c>
      <c r="T695" s="6">
        <v>20666</v>
      </c>
      <c r="U695" s="6">
        <v>0.15970000000000001</v>
      </c>
      <c r="V695" s="6">
        <v>0.79020000000000001</v>
      </c>
      <c r="W695" s="6">
        <v>0.65900000000000003</v>
      </c>
      <c r="X695" s="6">
        <v>8</v>
      </c>
      <c r="Y695" s="6">
        <v>147</v>
      </c>
      <c r="Z695" s="6">
        <v>135</v>
      </c>
      <c r="AA695" s="6">
        <v>5811</v>
      </c>
      <c r="AB695" s="6">
        <v>0.2059</v>
      </c>
      <c r="AC695" s="6">
        <v>0.32929999999999998</v>
      </c>
      <c r="AD695" s="6">
        <v>0.18529999999999999</v>
      </c>
      <c r="AE695" s="6">
        <v>44</v>
      </c>
      <c r="AF695" s="6">
        <v>301</v>
      </c>
      <c r="AG695" s="6">
        <v>333</v>
      </c>
      <c r="AH695" s="6">
        <v>18358</v>
      </c>
      <c r="AI695" s="6">
        <v>0.42159999999999997</v>
      </c>
      <c r="AJ695" s="6">
        <v>0.81220000000000003</v>
      </c>
      <c r="AK695" s="6">
        <v>0.58540000000000003</v>
      </c>
      <c r="AL695" s="6">
        <v>1</v>
      </c>
      <c r="AM695" s="6">
        <v>18</v>
      </c>
      <c r="AN695" s="6">
        <v>129</v>
      </c>
      <c r="AO695" s="6">
        <v>4809</v>
      </c>
      <c r="AP695" s="6">
        <v>2.52E-2</v>
      </c>
      <c r="AQ695" s="6">
        <v>0.31459999999999999</v>
      </c>
      <c r="AR695" s="6">
        <v>0.15329999999999999</v>
      </c>
      <c r="AT695" s="6">
        <f t="shared" si="39"/>
        <v>88.682539682539684</v>
      </c>
      <c r="AU695" s="6">
        <f t="shared" si="40"/>
        <v>218.62068965517241</v>
      </c>
      <c r="AV695" s="6">
        <f t="shared" si="41"/>
        <v>181.28070175438597</v>
      </c>
      <c r="AW695" s="7">
        <f t="shared" si="42"/>
        <v>39.530612244897959</v>
      </c>
      <c r="AX695" s="6">
        <f t="shared" si="43"/>
        <v>60.990033222591364</v>
      </c>
      <c r="AY695" s="6">
        <f t="shared" si="44"/>
        <v>267.16666666666669</v>
      </c>
      <c r="BA695" s="6">
        <f>VLOOKUP(A695, ALL_AP_DATA!$A$2:$F$3600, 6, FALSE)</f>
        <v>714</v>
      </c>
      <c r="BB695" s="6" t="e">
        <f t="shared" ca="1" si="46"/>
        <v>#NAME?</v>
      </c>
      <c r="BC695" s="6">
        <f>VLOOKUP(A695,projmetadata!$A$2:$D$2036, 4, FALSE)</f>
        <v>123252</v>
      </c>
      <c r="BE695" s="9" t="e">
        <f t="shared" ca="1" si="47"/>
        <v>#NAME?</v>
      </c>
      <c r="BF695" s="6" t="e">
        <f t="shared" ca="1" si="48"/>
        <v>#NAME?</v>
      </c>
      <c r="BG695" s="6">
        <f t="shared" si="49"/>
        <v>0.2544380618570084</v>
      </c>
      <c r="BH695" s="6">
        <f>VLOOKUP(A695, ALL_AP_DATA!$A$2:$D$3600, 3, FALSE)</f>
        <v>427</v>
      </c>
      <c r="BI695" s="6">
        <f>VLOOKUP(A695, ALL_AP_DATA!$A$2:$E$3600, 5, FALSE)</f>
        <v>31360</v>
      </c>
      <c r="BJ695" s="6">
        <f t="shared" si="45"/>
        <v>43.921568627450981</v>
      </c>
      <c r="BK695" s="6">
        <f t="shared" si="50"/>
        <v>0.59803921568627449</v>
      </c>
    </row>
    <row r="696" spans="1:63" ht="15.75" customHeight="1" x14ac:dyDescent="0.25">
      <c r="A696" s="6" t="s">
        <v>1464</v>
      </c>
      <c r="B696" s="6" t="s">
        <v>64</v>
      </c>
      <c r="C696" s="6">
        <v>2</v>
      </c>
      <c r="D696" s="6">
        <v>46</v>
      </c>
      <c r="E696" s="6">
        <v>23</v>
      </c>
      <c r="F696" s="6">
        <v>1069</v>
      </c>
      <c r="G696" s="6">
        <v>0.3866</v>
      </c>
      <c r="H696" s="6">
        <v>0.52270000000000005</v>
      </c>
      <c r="I696" s="6">
        <v>0.34449999999999997</v>
      </c>
      <c r="Q696" s="6">
        <v>2</v>
      </c>
      <c r="R696" s="6">
        <v>6</v>
      </c>
      <c r="S696" s="6">
        <v>16</v>
      </c>
      <c r="T696" s="6">
        <v>660</v>
      </c>
      <c r="U696" s="6">
        <v>5.04E-2</v>
      </c>
      <c r="V696" s="6">
        <v>0.36359999999999998</v>
      </c>
      <c r="W696" s="6">
        <v>0.2127</v>
      </c>
      <c r="X696" s="6">
        <v>6</v>
      </c>
      <c r="Y696" s="6">
        <v>57</v>
      </c>
      <c r="Z696" s="6">
        <v>27</v>
      </c>
      <c r="AA696" s="6">
        <v>1605</v>
      </c>
      <c r="AB696" s="6">
        <v>0.47899999999999998</v>
      </c>
      <c r="AC696" s="6">
        <v>0.61360000000000003</v>
      </c>
      <c r="AD696" s="6">
        <v>0.51719999999999999</v>
      </c>
      <c r="AE696" s="6">
        <v>16</v>
      </c>
      <c r="AF696" s="6">
        <v>89</v>
      </c>
      <c r="AG696" s="6">
        <v>41</v>
      </c>
      <c r="AH696" s="6">
        <v>2851</v>
      </c>
      <c r="AI696" s="6">
        <v>0.74790000000000001</v>
      </c>
      <c r="AJ696" s="6">
        <v>0.93179999999999996</v>
      </c>
      <c r="AK696" s="6">
        <v>0.91879999999999995</v>
      </c>
      <c r="AT696" s="6">
        <f t="shared" si="39"/>
        <v>23.239130434782609</v>
      </c>
      <c r="AU696" s="6" t="str">
        <f t="shared" si="40"/>
        <v/>
      </c>
      <c r="AV696" s="6">
        <f t="shared" si="41"/>
        <v>110</v>
      </c>
      <c r="AW696" s="7">
        <f t="shared" si="42"/>
        <v>28.157894736842106</v>
      </c>
      <c r="AX696" s="6">
        <f t="shared" si="43"/>
        <v>32.033707865168537</v>
      </c>
      <c r="AY696" s="6" t="str">
        <f t="shared" si="44"/>
        <v/>
      </c>
      <c r="BA696" s="6">
        <f>VLOOKUP(A696, ALL_AP_DATA!$A$2:$F$3600, 6, FALSE)</f>
        <v>119</v>
      </c>
      <c r="BB696" s="6" t="e">
        <f t="shared" ca="1" si="46"/>
        <v>#NAME?</v>
      </c>
      <c r="BC696" s="6">
        <f>VLOOKUP(A696,projmetadata!$A$2:$D$2036, 4, FALSE)</f>
        <v>12193</v>
      </c>
      <c r="BE696" s="9" t="e">
        <f t="shared" ca="1" si="47"/>
        <v>#NAME?</v>
      </c>
      <c r="BF696" s="6" t="e">
        <f t="shared" ca="1" si="48"/>
        <v>#NAME?</v>
      </c>
      <c r="BG696" s="6">
        <f t="shared" si="49"/>
        <v>0.25449028130894774</v>
      </c>
      <c r="BH696" s="6">
        <f>VLOOKUP(A696, ALL_AP_DATA!$A$2:$D$3600, 3, FALSE)</f>
        <v>98</v>
      </c>
      <c r="BI696" s="6">
        <f>VLOOKUP(A696, ALL_AP_DATA!$A$2:$E$3600, 5, FALSE)</f>
        <v>3103</v>
      </c>
      <c r="BJ696" s="6">
        <f t="shared" si="45"/>
        <v>26.07563025210084</v>
      </c>
      <c r="BK696" s="6">
        <f t="shared" si="50"/>
        <v>0.82352941176470584</v>
      </c>
    </row>
    <row r="697" spans="1:63" ht="15.75" customHeight="1" x14ac:dyDescent="0.25">
      <c r="A697" s="6" t="s">
        <v>1353</v>
      </c>
      <c r="B697" s="6" t="s">
        <v>64</v>
      </c>
      <c r="C697" s="6">
        <v>9</v>
      </c>
      <c r="D697" s="6">
        <v>36</v>
      </c>
      <c r="E697" s="6">
        <v>42</v>
      </c>
      <c r="F697" s="6">
        <v>2580</v>
      </c>
      <c r="G697" s="6">
        <v>7.0499999999999993E-2</v>
      </c>
      <c r="H697" s="6">
        <v>0.38890000000000002</v>
      </c>
      <c r="I697" s="6">
        <v>0.29970000000000002</v>
      </c>
      <c r="Q697" s="6">
        <v>6</v>
      </c>
      <c r="R697" s="6">
        <v>29</v>
      </c>
      <c r="S697" s="6">
        <v>50</v>
      </c>
      <c r="T697" s="6">
        <v>4611</v>
      </c>
      <c r="U697" s="6">
        <v>5.6800000000000003E-2</v>
      </c>
      <c r="V697" s="6">
        <v>0.46300000000000002</v>
      </c>
      <c r="W697" s="6">
        <v>0.53559999999999997</v>
      </c>
      <c r="X697" s="6">
        <v>12</v>
      </c>
      <c r="Y697" s="6">
        <v>65</v>
      </c>
      <c r="Z697" s="6">
        <v>45</v>
      </c>
      <c r="AA697" s="6">
        <v>2533</v>
      </c>
      <c r="AB697" s="6">
        <v>0.12720000000000001</v>
      </c>
      <c r="AC697" s="6">
        <v>0.41670000000000001</v>
      </c>
      <c r="AD697" s="6">
        <v>0.29420000000000002</v>
      </c>
      <c r="AE697" s="6">
        <v>54</v>
      </c>
      <c r="AF697" s="6">
        <v>191</v>
      </c>
      <c r="AG697" s="6">
        <v>89</v>
      </c>
      <c r="AH697" s="6">
        <v>5502</v>
      </c>
      <c r="AI697" s="6">
        <v>0.37380000000000002</v>
      </c>
      <c r="AJ697" s="6">
        <v>0.82410000000000005</v>
      </c>
      <c r="AK697" s="6">
        <v>0.6391</v>
      </c>
      <c r="AL697" s="6">
        <v>1</v>
      </c>
      <c r="AM697" s="6">
        <v>19</v>
      </c>
      <c r="AN697" s="6">
        <v>45</v>
      </c>
      <c r="AO697" s="6">
        <v>3671</v>
      </c>
      <c r="AP697" s="6">
        <v>3.7199999999999997E-2</v>
      </c>
      <c r="AQ697" s="6">
        <v>0.41670000000000001</v>
      </c>
      <c r="AR697" s="6">
        <v>0.4264</v>
      </c>
      <c r="AT697" s="6">
        <f t="shared" si="39"/>
        <v>71.666666666666671</v>
      </c>
      <c r="AU697" s="6" t="str">
        <f t="shared" si="40"/>
        <v/>
      </c>
      <c r="AV697" s="6">
        <f t="shared" si="41"/>
        <v>159</v>
      </c>
      <c r="AW697" s="7">
        <f t="shared" si="42"/>
        <v>38.969230769230769</v>
      </c>
      <c r="AX697" s="6">
        <f t="shared" si="43"/>
        <v>28.806282722513089</v>
      </c>
      <c r="AY697" s="6">
        <f t="shared" si="44"/>
        <v>193.21052631578948</v>
      </c>
      <c r="BA697" s="6">
        <f>VLOOKUP(A697, ALL_AP_DATA!$A$2:$F$3600, 6, FALSE)</f>
        <v>511</v>
      </c>
      <c r="BB697" s="6" t="e">
        <f t="shared" ca="1" si="46"/>
        <v>#NAME?</v>
      </c>
      <c r="BC697" s="6">
        <f>VLOOKUP(A697,projmetadata!$A$2:$D$2036, 4, FALSE)</f>
        <v>33806</v>
      </c>
      <c r="BE697" s="9" t="e">
        <f t="shared" ca="1" si="47"/>
        <v>#NAME?</v>
      </c>
      <c r="BF697" s="6" t="e">
        <f t="shared" ca="1" si="48"/>
        <v>#NAME?</v>
      </c>
      <c r="BG697" s="6">
        <f t="shared" si="49"/>
        <v>0.25465893628349995</v>
      </c>
      <c r="BH697" s="6">
        <f>VLOOKUP(A697, ALL_AP_DATA!$A$2:$D$3600, 3, FALSE)</f>
        <v>234</v>
      </c>
      <c r="BI697" s="6">
        <f>VLOOKUP(A697, ALL_AP_DATA!$A$2:$E$3600, 5, FALSE)</f>
        <v>8609</v>
      </c>
      <c r="BJ697" s="6">
        <f t="shared" si="45"/>
        <v>16.847358121330725</v>
      </c>
      <c r="BK697" s="6">
        <f t="shared" si="50"/>
        <v>0.45792563600782776</v>
      </c>
    </row>
    <row r="698" spans="1:63" ht="15.75" customHeight="1" x14ac:dyDescent="0.25">
      <c r="A698" s="6" t="s">
        <v>1196</v>
      </c>
      <c r="B698" s="6" t="s">
        <v>64</v>
      </c>
      <c r="C698" s="6">
        <v>3</v>
      </c>
      <c r="D698" s="6">
        <v>1128</v>
      </c>
      <c r="E698" s="6">
        <v>659</v>
      </c>
      <c r="F698" s="6">
        <v>27761</v>
      </c>
      <c r="G698" s="6">
        <v>0.43190000000000001</v>
      </c>
      <c r="H698" s="6">
        <v>0.88580000000000003</v>
      </c>
      <c r="I698" s="6">
        <v>0.37959999999999999</v>
      </c>
      <c r="J698" s="6">
        <v>6</v>
      </c>
      <c r="K698" s="6">
        <v>51</v>
      </c>
      <c r="L698" s="6">
        <v>328</v>
      </c>
      <c r="M698" s="6">
        <v>17318</v>
      </c>
      <c r="N698" s="6">
        <v>1.95E-2</v>
      </c>
      <c r="O698" s="6">
        <v>0.44090000000000001</v>
      </c>
      <c r="P698" s="6">
        <v>0.23680000000000001</v>
      </c>
      <c r="Q698" s="6">
        <v>44</v>
      </c>
      <c r="R698" s="6">
        <v>203</v>
      </c>
      <c r="S698" s="6">
        <v>593</v>
      </c>
      <c r="T698" s="6">
        <v>59915</v>
      </c>
      <c r="U698" s="6">
        <v>7.7700000000000005E-2</v>
      </c>
      <c r="V698" s="6">
        <v>0.79700000000000004</v>
      </c>
      <c r="W698" s="6">
        <v>0.81930000000000003</v>
      </c>
      <c r="X698" s="6">
        <v>355</v>
      </c>
      <c r="Y698" s="6">
        <v>1531</v>
      </c>
      <c r="Z698" s="6">
        <v>681</v>
      </c>
      <c r="AA698" s="6">
        <v>41602</v>
      </c>
      <c r="AB698" s="6">
        <v>0.58609999999999995</v>
      </c>
      <c r="AC698" s="6">
        <v>0.9153</v>
      </c>
      <c r="AD698" s="6">
        <v>0.56889999999999996</v>
      </c>
      <c r="AE698" s="6">
        <v>354</v>
      </c>
      <c r="AF698" s="6">
        <v>945</v>
      </c>
      <c r="AG698" s="6">
        <v>630</v>
      </c>
      <c r="AH698" s="6">
        <v>27702</v>
      </c>
      <c r="AI698" s="6">
        <v>0.36180000000000001</v>
      </c>
      <c r="AJ698" s="6">
        <v>0.8468</v>
      </c>
      <c r="AK698" s="6">
        <v>0.37880000000000003</v>
      </c>
      <c r="AL698" s="6">
        <v>1</v>
      </c>
      <c r="AM698" s="6">
        <v>17</v>
      </c>
      <c r="AN698" s="6">
        <v>151</v>
      </c>
      <c r="AO698" s="6">
        <v>9328</v>
      </c>
      <c r="AP698" s="6">
        <v>6.4999999999999997E-3</v>
      </c>
      <c r="AQ698" s="6">
        <v>0.20300000000000001</v>
      </c>
      <c r="AR698" s="6">
        <v>0.12759999999999999</v>
      </c>
      <c r="AT698" s="6">
        <f t="shared" si="39"/>
        <v>24.61081560283688</v>
      </c>
      <c r="AU698" s="6">
        <f t="shared" si="40"/>
        <v>339.56862745098039</v>
      </c>
      <c r="AV698" s="6">
        <f t="shared" si="41"/>
        <v>295.14778325123154</v>
      </c>
      <c r="AW698" s="7">
        <f t="shared" si="42"/>
        <v>27.173089483997387</v>
      </c>
      <c r="AX698" s="6">
        <f t="shared" si="43"/>
        <v>29.314285714285713</v>
      </c>
      <c r="AY698" s="6">
        <f t="shared" si="44"/>
        <v>548.70588235294122</v>
      </c>
      <c r="BA698" s="6">
        <f>VLOOKUP(A698, ALL_AP_DATA!$A$2:$F$3600, 6, FALSE)</f>
        <v>2612</v>
      </c>
      <c r="BB698" s="6" t="e">
        <f t="shared" ca="1" si="46"/>
        <v>#NAME?</v>
      </c>
      <c r="BC698" s="6">
        <f>VLOOKUP(A698,projmetadata!$A$2:$D$2036, 4, FALSE)</f>
        <v>286319</v>
      </c>
      <c r="BE698" s="9" t="e">
        <f t="shared" ca="1" si="47"/>
        <v>#NAME?</v>
      </c>
      <c r="BF698" s="6" t="e">
        <f t="shared" ca="1" si="48"/>
        <v>#NAME?</v>
      </c>
      <c r="BG698" s="6">
        <f t="shared" si="49"/>
        <v>0.25540393756614127</v>
      </c>
      <c r="BH698" s="6">
        <f>VLOOKUP(A698, ALL_AP_DATA!$A$2:$D$3600, 3, FALSE)</f>
        <v>1933</v>
      </c>
      <c r="BI698" s="6">
        <f>VLOOKUP(A698, ALL_AP_DATA!$A$2:$E$3600, 5, FALSE)</f>
        <v>73127</v>
      </c>
      <c r="BJ698" s="6">
        <f t="shared" si="45"/>
        <v>27.99655436447167</v>
      </c>
      <c r="BK698" s="6">
        <f t="shared" si="50"/>
        <v>0.74004594180704442</v>
      </c>
    </row>
    <row r="699" spans="1:63" ht="15.75" customHeight="1" x14ac:dyDescent="0.25">
      <c r="A699" s="6" t="s">
        <v>297</v>
      </c>
      <c r="B699" s="6" t="s">
        <v>64</v>
      </c>
      <c r="C699" s="6">
        <v>6</v>
      </c>
      <c r="D699" s="6">
        <v>30</v>
      </c>
      <c r="E699" s="6">
        <v>15</v>
      </c>
      <c r="F699" s="6">
        <v>2638</v>
      </c>
      <c r="G699" s="6">
        <v>0.1176</v>
      </c>
      <c r="H699" s="6">
        <v>0.46879999999999999</v>
      </c>
      <c r="I699" s="6">
        <v>0.47889999999999999</v>
      </c>
      <c r="Q699" s="6">
        <v>5</v>
      </c>
      <c r="R699" s="6">
        <v>19</v>
      </c>
      <c r="S699" s="6">
        <v>17</v>
      </c>
      <c r="T699" s="6">
        <v>753</v>
      </c>
      <c r="U699" s="6">
        <v>7.4499999999999997E-2</v>
      </c>
      <c r="V699" s="6">
        <v>0.53129999999999999</v>
      </c>
      <c r="W699" s="6">
        <v>0.13669999999999999</v>
      </c>
      <c r="X699" s="6">
        <v>27</v>
      </c>
      <c r="Y699" s="6">
        <v>105</v>
      </c>
      <c r="Z699" s="6">
        <v>20</v>
      </c>
      <c r="AA699" s="6">
        <v>3409</v>
      </c>
      <c r="AB699" s="6">
        <v>0.4118</v>
      </c>
      <c r="AC699" s="6">
        <v>0.625</v>
      </c>
      <c r="AD699" s="6">
        <v>0.61890000000000001</v>
      </c>
      <c r="AE699" s="6">
        <v>25</v>
      </c>
      <c r="AF699" s="6">
        <v>77</v>
      </c>
      <c r="AG699" s="6">
        <v>15</v>
      </c>
      <c r="AH699" s="6">
        <v>3067</v>
      </c>
      <c r="AI699" s="6">
        <v>0.30199999999999999</v>
      </c>
      <c r="AJ699" s="6">
        <v>0.46879999999999999</v>
      </c>
      <c r="AK699" s="6">
        <v>0.55679999999999996</v>
      </c>
      <c r="AT699" s="6">
        <f t="shared" si="39"/>
        <v>87.933333333333337</v>
      </c>
      <c r="AU699" s="6" t="str">
        <f t="shared" si="40"/>
        <v/>
      </c>
      <c r="AV699" s="6">
        <f t="shared" si="41"/>
        <v>39.631578947368418</v>
      </c>
      <c r="AW699" s="7">
        <f t="shared" si="42"/>
        <v>32.466666666666669</v>
      </c>
      <c r="AX699" s="6">
        <f t="shared" si="43"/>
        <v>39.831168831168831</v>
      </c>
      <c r="AY699" s="6" t="str">
        <f t="shared" si="44"/>
        <v/>
      </c>
      <c r="BA699" s="6">
        <f>VLOOKUP(A699, ALL_AP_DATA!$A$2:$F$3600, 6, FALSE)</f>
        <v>255</v>
      </c>
      <c r="BB699" s="6" t="e">
        <f t="shared" ca="1" si="46"/>
        <v>#NAME?</v>
      </c>
      <c r="BC699" s="6">
        <f>VLOOKUP(A699,projmetadata!$A$2:$D$2036, 4, FALSE)</f>
        <v>21451</v>
      </c>
      <c r="BE699" s="9" t="e">
        <f t="shared" ca="1" si="47"/>
        <v>#NAME?</v>
      </c>
      <c r="BF699" s="6" t="e">
        <f t="shared" ca="1" si="48"/>
        <v>#NAME?</v>
      </c>
      <c r="BG699" s="6">
        <f t="shared" si="49"/>
        <v>0.25677124609575314</v>
      </c>
      <c r="BH699" s="6">
        <f>VLOOKUP(A699, ALL_AP_DATA!$A$2:$D$3600, 3, FALSE)</f>
        <v>153</v>
      </c>
      <c r="BI699" s="6">
        <f>VLOOKUP(A699, ALL_AP_DATA!$A$2:$E$3600, 5, FALSE)</f>
        <v>5508</v>
      </c>
      <c r="BJ699" s="6">
        <f t="shared" si="45"/>
        <v>21.6</v>
      </c>
      <c r="BK699" s="6">
        <f t="shared" si="50"/>
        <v>0.6</v>
      </c>
    </row>
    <row r="700" spans="1:63" ht="15.75" customHeight="1" x14ac:dyDescent="0.25">
      <c r="A700" s="6" t="s">
        <v>1246</v>
      </c>
      <c r="B700" s="6" t="s">
        <v>64</v>
      </c>
      <c r="C700" s="6">
        <v>3</v>
      </c>
      <c r="D700" s="6">
        <v>7</v>
      </c>
      <c r="E700" s="6">
        <v>3</v>
      </c>
      <c r="F700" s="6">
        <v>128</v>
      </c>
      <c r="G700" s="6">
        <v>1.34E-2</v>
      </c>
      <c r="H700" s="6">
        <v>0.12</v>
      </c>
      <c r="I700" s="6">
        <v>2.41E-2</v>
      </c>
      <c r="Q700" s="6">
        <v>4</v>
      </c>
      <c r="R700" s="6">
        <v>20</v>
      </c>
      <c r="S700" s="6">
        <v>10</v>
      </c>
      <c r="T700" s="6">
        <v>1365</v>
      </c>
      <c r="U700" s="6">
        <v>3.8399999999999997E-2</v>
      </c>
      <c r="V700" s="6">
        <v>0.4</v>
      </c>
      <c r="W700" s="6">
        <v>0.25729999999999997</v>
      </c>
      <c r="X700" s="6">
        <v>1</v>
      </c>
      <c r="Y700" s="6">
        <v>6</v>
      </c>
      <c r="Z700" s="6">
        <v>8</v>
      </c>
      <c r="AA700" s="6">
        <v>969</v>
      </c>
      <c r="AB700" s="6">
        <v>1.15E-2</v>
      </c>
      <c r="AC700" s="6">
        <v>0.32</v>
      </c>
      <c r="AD700" s="6">
        <v>0.1827</v>
      </c>
      <c r="AE700" s="6">
        <v>24</v>
      </c>
      <c r="AF700" s="6">
        <v>93</v>
      </c>
      <c r="AG700" s="6">
        <v>15</v>
      </c>
      <c r="AH700" s="6">
        <v>1675</v>
      </c>
      <c r="AI700" s="6">
        <v>0.17849999999999999</v>
      </c>
      <c r="AJ700" s="6">
        <v>0.6</v>
      </c>
      <c r="AK700" s="6">
        <v>0.31569999999999998</v>
      </c>
      <c r="AT700" s="6">
        <f t="shared" si="39"/>
        <v>18.285714285714285</v>
      </c>
      <c r="AU700" s="6" t="str">
        <f t="shared" si="40"/>
        <v/>
      </c>
      <c r="AV700" s="6">
        <f t="shared" si="41"/>
        <v>68.25</v>
      </c>
      <c r="AW700" s="7">
        <f t="shared" si="42"/>
        <v>161.5</v>
      </c>
      <c r="AX700" s="6">
        <f t="shared" si="43"/>
        <v>18.010752688172044</v>
      </c>
      <c r="AY700" s="6" t="str">
        <f t="shared" si="44"/>
        <v/>
      </c>
      <c r="BA700" s="6">
        <f>VLOOKUP(A700, ALL_AP_DATA!$A$2:$F$3600, 6, FALSE)</f>
        <v>521</v>
      </c>
      <c r="BB700" s="6" t="e">
        <f t="shared" ca="1" si="46"/>
        <v>#NAME?</v>
      </c>
      <c r="BC700" s="6">
        <f>VLOOKUP(A700,projmetadata!$A$2:$D$2036, 4, FALSE)</f>
        <v>20565</v>
      </c>
      <c r="BE700" s="9" t="e">
        <f t="shared" ca="1" si="47"/>
        <v>#NAME?</v>
      </c>
      <c r="BF700" s="6" t="e">
        <f t="shared" ca="1" si="48"/>
        <v>#NAME?</v>
      </c>
      <c r="BG700" s="6">
        <f t="shared" si="49"/>
        <v>0.25796255774373938</v>
      </c>
      <c r="BH700" s="6">
        <f>VLOOKUP(A700, ALL_AP_DATA!$A$2:$D$3600, 3, FALSE)</f>
        <v>112</v>
      </c>
      <c r="BI700" s="6">
        <f>VLOOKUP(A700, ALL_AP_DATA!$A$2:$E$3600, 5, FALSE)</f>
        <v>5305</v>
      </c>
      <c r="BJ700" s="6">
        <f t="shared" si="45"/>
        <v>10.182341650671786</v>
      </c>
      <c r="BK700" s="6">
        <f t="shared" si="50"/>
        <v>0.21497120921305182</v>
      </c>
    </row>
    <row r="701" spans="1:63" ht="15.75" customHeight="1" x14ac:dyDescent="0.25">
      <c r="A701" s="6" t="s">
        <v>162</v>
      </c>
      <c r="B701" s="6" t="s">
        <v>64</v>
      </c>
      <c r="Q701" s="6">
        <v>1</v>
      </c>
      <c r="R701" s="6">
        <v>3</v>
      </c>
      <c r="S701" s="6">
        <v>7</v>
      </c>
      <c r="T701" s="6">
        <v>442</v>
      </c>
      <c r="U701" s="6">
        <v>1.0500000000000001E-2</v>
      </c>
      <c r="V701" s="6">
        <v>0.31819999999999998</v>
      </c>
      <c r="W701" s="6">
        <v>0.23200000000000001</v>
      </c>
      <c r="X701" s="6">
        <v>7</v>
      </c>
      <c r="Y701" s="6">
        <v>36</v>
      </c>
      <c r="Z701" s="6">
        <v>5</v>
      </c>
      <c r="AA701" s="6">
        <v>313</v>
      </c>
      <c r="AB701" s="6">
        <v>0.12590000000000001</v>
      </c>
      <c r="AC701" s="6">
        <v>0.2273</v>
      </c>
      <c r="AD701" s="6">
        <v>0.1643</v>
      </c>
      <c r="AE701" s="6">
        <v>9</v>
      </c>
      <c r="AF701" s="6">
        <v>39</v>
      </c>
      <c r="AG701" s="6">
        <v>11</v>
      </c>
      <c r="AH701" s="6">
        <v>833</v>
      </c>
      <c r="AI701" s="6">
        <v>0.13639999999999999</v>
      </c>
      <c r="AJ701" s="6">
        <v>0.5</v>
      </c>
      <c r="AK701" s="6">
        <v>0.43730000000000002</v>
      </c>
      <c r="AT701" s="6" t="str">
        <f t="shared" si="39"/>
        <v/>
      </c>
      <c r="AU701" s="6" t="str">
        <f t="shared" si="40"/>
        <v/>
      </c>
      <c r="AV701" s="6">
        <f t="shared" si="41"/>
        <v>147.33333333333334</v>
      </c>
      <c r="AW701" s="7">
        <f t="shared" si="42"/>
        <v>8.6944444444444446</v>
      </c>
      <c r="AX701" s="6">
        <f t="shared" si="43"/>
        <v>21.358974358974358</v>
      </c>
      <c r="AY701" s="6" t="str">
        <f t="shared" si="44"/>
        <v/>
      </c>
      <c r="BA701" s="6">
        <f>VLOOKUP(A701, ALL_AP_DATA!$A$2:$F$3600, 6, FALSE)</f>
        <v>286</v>
      </c>
      <c r="BB701" s="6" t="e">
        <f t="shared" ca="1" si="46"/>
        <v>#NAME?</v>
      </c>
      <c r="BC701" s="6">
        <f>VLOOKUP(A701,projmetadata!$A$2:$D$2036, 4, FALSE)</f>
        <v>7376</v>
      </c>
      <c r="BE701" s="9" t="e">
        <f t="shared" ca="1" si="47"/>
        <v>#NAME?</v>
      </c>
      <c r="BF701" s="6" t="e">
        <f t="shared" ca="1" si="48"/>
        <v>#NAME?</v>
      </c>
      <c r="BG701" s="6">
        <f t="shared" si="49"/>
        <v>0.25827006507592193</v>
      </c>
      <c r="BH701" s="6">
        <f>VLOOKUP(A701, ALL_AP_DATA!$A$2:$D$3600, 3, FALSE)</f>
        <v>60</v>
      </c>
      <c r="BI701" s="6">
        <f>VLOOKUP(A701, ALL_AP_DATA!$A$2:$E$3600, 5, FALSE)</f>
        <v>1905</v>
      </c>
      <c r="BJ701" s="6">
        <f t="shared" si="45"/>
        <v>6.6608391608391608</v>
      </c>
      <c r="BK701" s="6">
        <f t="shared" si="50"/>
        <v>0.20979020979020979</v>
      </c>
    </row>
    <row r="702" spans="1:63" ht="15.75" customHeight="1" x14ac:dyDescent="0.25">
      <c r="A702" s="6" t="s">
        <v>1318</v>
      </c>
      <c r="B702" s="6" t="s">
        <v>64</v>
      </c>
      <c r="C702" s="6">
        <v>3</v>
      </c>
      <c r="D702" s="6">
        <v>8</v>
      </c>
      <c r="E702" s="6">
        <v>15</v>
      </c>
      <c r="F702" s="6">
        <v>519</v>
      </c>
      <c r="G702" s="6">
        <v>5.33E-2</v>
      </c>
      <c r="H702" s="6">
        <v>0.625</v>
      </c>
      <c r="I702" s="6">
        <v>0.19359999999999999</v>
      </c>
      <c r="Q702" s="6">
        <v>2</v>
      </c>
      <c r="R702" s="6">
        <v>14</v>
      </c>
      <c r="S702" s="6">
        <v>18</v>
      </c>
      <c r="T702" s="6">
        <v>1356</v>
      </c>
      <c r="U702" s="6">
        <v>9.3299999999999994E-2</v>
      </c>
      <c r="V702" s="6">
        <v>0.75</v>
      </c>
      <c r="W702" s="6">
        <v>0.50580000000000003</v>
      </c>
      <c r="X702" s="6">
        <v>2</v>
      </c>
      <c r="Y702" s="6">
        <v>23</v>
      </c>
      <c r="Z702" s="6">
        <v>7</v>
      </c>
      <c r="AA702" s="6">
        <v>171</v>
      </c>
      <c r="AB702" s="6">
        <v>0.15329999999999999</v>
      </c>
      <c r="AC702" s="6">
        <v>0.29170000000000001</v>
      </c>
      <c r="AD702" s="6">
        <v>6.3799999999999996E-2</v>
      </c>
      <c r="AE702" s="6">
        <v>21</v>
      </c>
      <c r="AF702" s="6">
        <v>76</v>
      </c>
      <c r="AG702" s="6">
        <v>15</v>
      </c>
      <c r="AH702" s="6">
        <v>1240</v>
      </c>
      <c r="AI702" s="6">
        <v>0.50670000000000004</v>
      </c>
      <c r="AJ702" s="6">
        <v>0.625</v>
      </c>
      <c r="AK702" s="6">
        <v>0.46250000000000002</v>
      </c>
      <c r="AT702" s="6">
        <f t="shared" si="39"/>
        <v>64.875</v>
      </c>
      <c r="AU702" s="6" t="str">
        <f t="shared" si="40"/>
        <v/>
      </c>
      <c r="AV702" s="6">
        <f t="shared" si="41"/>
        <v>96.857142857142861</v>
      </c>
      <c r="AW702" s="7">
        <f t="shared" si="42"/>
        <v>7.4347826086956523</v>
      </c>
      <c r="AX702" s="6">
        <f t="shared" si="43"/>
        <v>16.315789473684209</v>
      </c>
      <c r="AY702" s="6" t="str">
        <f t="shared" si="44"/>
        <v/>
      </c>
      <c r="BA702" s="6">
        <f>VLOOKUP(A702, ALL_AP_DATA!$A$2:$F$3600, 6, FALSE)</f>
        <v>150</v>
      </c>
      <c r="BB702" s="6" t="e">
        <f t="shared" ca="1" si="46"/>
        <v>#NAME?</v>
      </c>
      <c r="BC702" s="6">
        <f>VLOOKUP(A702,projmetadata!$A$2:$D$2036, 4, FALSE)</f>
        <v>10347</v>
      </c>
      <c r="BE702" s="9" t="e">
        <f t="shared" ca="1" si="47"/>
        <v>#NAME?</v>
      </c>
      <c r="BF702" s="6" t="e">
        <f t="shared" ca="1" si="48"/>
        <v>#NAME?</v>
      </c>
      <c r="BG702" s="6">
        <f t="shared" si="49"/>
        <v>0.25910892046003675</v>
      </c>
      <c r="BH702" s="6">
        <f>VLOOKUP(A702, ALL_AP_DATA!$A$2:$D$3600, 3, FALSE)</f>
        <v>91</v>
      </c>
      <c r="BI702" s="6">
        <f>VLOOKUP(A702, ALL_AP_DATA!$A$2:$E$3600, 5, FALSE)</f>
        <v>2681</v>
      </c>
      <c r="BJ702" s="6">
        <f t="shared" si="45"/>
        <v>17.873333333333335</v>
      </c>
      <c r="BK702" s="6">
        <f t="shared" si="50"/>
        <v>0.60666666666666669</v>
      </c>
    </row>
    <row r="703" spans="1:63" ht="15.75" customHeight="1" x14ac:dyDescent="0.25">
      <c r="A703" s="6" t="s">
        <v>165</v>
      </c>
      <c r="B703" s="6" t="s">
        <v>64</v>
      </c>
      <c r="Q703" s="6">
        <v>8</v>
      </c>
      <c r="R703" s="6">
        <v>22</v>
      </c>
      <c r="S703" s="6">
        <v>35</v>
      </c>
      <c r="T703" s="6">
        <v>5127</v>
      </c>
      <c r="U703" s="6">
        <v>6.6900000000000001E-2</v>
      </c>
      <c r="V703" s="6">
        <v>0.68630000000000002</v>
      </c>
      <c r="W703" s="6">
        <v>0.55410000000000004</v>
      </c>
      <c r="X703" s="6">
        <v>5</v>
      </c>
      <c r="Y703" s="6">
        <v>78</v>
      </c>
      <c r="Z703" s="6">
        <v>28</v>
      </c>
      <c r="AA703" s="6">
        <v>4129</v>
      </c>
      <c r="AB703" s="6">
        <v>0.23710000000000001</v>
      </c>
      <c r="AC703" s="6">
        <v>0.54900000000000004</v>
      </c>
      <c r="AD703" s="6">
        <v>0.44619999999999999</v>
      </c>
      <c r="AE703" s="6">
        <v>23</v>
      </c>
      <c r="AF703" s="6">
        <v>143</v>
      </c>
      <c r="AG703" s="6">
        <v>20</v>
      </c>
      <c r="AH703" s="6">
        <v>4371</v>
      </c>
      <c r="AI703" s="6">
        <v>0.43469999999999998</v>
      </c>
      <c r="AJ703" s="6">
        <v>0.39219999999999999</v>
      </c>
      <c r="AK703" s="6">
        <v>0.47239999999999999</v>
      </c>
      <c r="AT703" s="6" t="str">
        <f t="shared" si="39"/>
        <v/>
      </c>
      <c r="AU703" s="6" t="str">
        <f t="shared" si="40"/>
        <v/>
      </c>
      <c r="AV703" s="6">
        <f t="shared" si="41"/>
        <v>233.04545454545453</v>
      </c>
      <c r="AW703" s="7">
        <f t="shared" si="42"/>
        <v>52.935897435897438</v>
      </c>
      <c r="AX703" s="6">
        <f t="shared" si="43"/>
        <v>30.566433566433567</v>
      </c>
      <c r="AY703" s="6" t="str">
        <f t="shared" si="44"/>
        <v/>
      </c>
      <c r="BA703" s="6">
        <f>VLOOKUP(A703, ALL_AP_DATA!$A$2:$F$3600, 6, FALSE)</f>
        <v>329</v>
      </c>
      <c r="BB703" s="6" t="e">
        <f t="shared" ca="1" si="46"/>
        <v>#NAME?</v>
      </c>
      <c r="BC703" s="6">
        <f>VLOOKUP(A703,projmetadata!$A$2:$D$2036, 4, FALSE)</f>
        <v>35443</v>
      </c>
      <c r="BE703" s="9" t="e">
        <f t="shared" ca="1" si="47"/>
        <v>#NAME?</v>
      </c>
      <c r="BF703" s="6" t="e">
        <f t="shared" ca="1" si="48"/>
        <v>#NAME?</v>
      </c>
      <c r="BG703" s="6">
        <f t="shared" si="49"/>
        <v>0.26106706542899866</v>
      </c>
      <c r="BH703" s="6">
        <f>VLOOKUP(A703, ALL_AP_DATA!$A$2:$D$3600, 3, FALSE)</f>
        <v>173</v>
      </c>
      <c r="BI703" s="6">
        <f>VLOOKUP(A703, ALL_AP_DATA!$A$2:$E$3600, 5, FALSE)</f>
        <v>9253</v>
      </c>
      <c r="BJ703" s="6">
        <f t="shared" si="45"/>
        <v>28.124620060790274</v>
      </c>
      <c r="BK703" s="6">
        <f t="shared" si="50"/>
        <v>0.52583586626139822</v>
      </c>
    </row>
    <row r="704" spans="1:63" ht="15.75" customHeight="1" x14ac:dyDescent="0.25">
      <c r="A704" s="6" t="s">
        <v>1456</v>
      </c>
      <c r="B704" s="6" t="s">
        <v>64</v>
      </c>
      <c r="C704" s="6">
        <v>4</v>
      </c>
      <c r="D704" s="6">
        <v>76</v>
      </c>
      <c r="E704" s="6">
        <v>85</v>
      </c>
      <c r="F704" s="6">
        <v>2905</v>
      </c>
      <c r="G704" s="6">
        <v>0.52410000000000001</v>
      </c>
      <c r="H704" s="6">
        <v>0.97699999999999998</v>
      </c>
      <c r="I704" s="6">
        <v>0.89029999999999998</v>
      </c>
      <c r="Q704" s="6">
        <v>5</v>
      </c>
      <c r="R704" s="6">
        <v>21</v>
      </c>
      <c r="S704" s="6">
        <v>51</v>
      </c>
      <c r="T704" s="6">
        <v>1215</v>
      </c>
      <c r="U704" s="6">
        <v>0.14480000000000001</v>
      </c>
      <c r="V704" s="6">
        <v>0.58620000000000005</v>
      </c>
      <c r="W704" s="6">
        <v>0.37240000000000001</v>
      </c>
      <c r="X704" s="6">
        <v>16</v>
      </c>
      <c r="Y704" s="6">
        <v>87</v>
      </c>
      <c r="Z704" s="6">
        <v>78</v>
      </c>
      <c r="AA704" s="6">
        <v>2905</v>
      </c>
      <c r="AB704" s="6">
        <v>0.6</v>
      </c>
      <c r="AC704" s="6">
        <v>0.89659999999999995</v>
      </c>
      <c r="AD704" s="6">
        <v>0.89029999999999998</v>
      </c>
      <c r="AE704" s="6">
        <v>21</v>
      </c>
      <c r="AF704" s="6">
        <v>71</v>
      </c>
      <c r="AG704" s="6">
        <v>53</v>
      </c>
      <c r="AH704" s="6">
        <v>1975</v>
      </c>
      <c r="AI704" s="6">
        <v>0.48970000000000002</v>
      </c>
      <c r="AJ704" s="6">
        <v>0.60919999999999996</v>
      </c>
      <c r="AK704" s="6">
        <v>0.60529999999999995</v>
      </c>
      <c r="AT704" s="6">
        <f t="shared" si="39"/>
        <v>38.223684210526315</v>
      </c>
      <c r="AU704" s="6" t="str">
        <f t="shared" si="40"/>
        <v/>
      </c>
      <c r="AV704" s="6">
        <f t="shared" si="41"/>
        <v>57.857142857142854</v>
      </c>
      <c r="AW704" s="7">
        <f t="shared" si="42"/>
        <v>33.390804597701148</v>
      </c>
      <c r="AX704" s="6">
        <f t="shared" si="43"/>
        <v>27.816901408450704</v>
      </c>
      <c r="AY704" s="6" t="str">
        <f t="shared" si="44"/>
        <v/>
      </c>
      <c r="BA704" s="6">
        <f>VLOOKUP(A704, ALL_AP_DATA!$A$2:$F$3600, 6, FALSE)</f>
        <v>145</v>
      </c>
      <c r="BB704" s="6" t="e">
        <f t="shared" ca="1" si="46"/>
        <v>#NAME?</v>
      </c>
      <c r="BC704" s="6">
        <f>VLOOKUP(A704,projmetadata!$A$2:$D$2036, 4, FALSE)</f>
        <v>12484</v>
      </c>
      <c r="BE704" s="9" t="e">
        <f t="shared" ca="1" si="47"/>
        <v>#NAME?</v>
      </c>
      <c r="BF704" s="6" t="e">
        <f t="shared" ca="1" si="48"/>
        <v>#NAME?</v>
      </c>
      <c r="BG704" s="6">
        <f t="shared" si="49"/>
        <v>0.26137455943607818</v>
      </c>
      <c r="BH704" s="6">
        <f>VLOOKUP(A704, ALL_AP_DATA!$A$2:$D$3600, 3, FALSE)</f>
        <v>116</v>
      </c>
      <c r="BI704" s="6">
        <f>VLOOKUP(A704, ALL_AP_DATA!$A$2:$E$3600, 5, FALSE)</f>
        <v>3263</v>
      </c>
      <c r="BJ704" s="6">
        <f t="shared" si="45"/>
        <v>22.50344827586207</v>
      </c>
      <c r="BK704" s="6">
        <f t="shared" si="50"/>
        <v>0.8</v>
      </c>
    </row>
    <row r="705" spans="1:63" ht="15.75" customHeight="1" x14ac:dyDescent="0.25">
      <c r="A705" s="6" t="s">
        <v>996</v>
      </c>
      <c r="B705" s="6" t="s">
        <v>64</v>
      </c>
      <c r="C705" s="6">
        <v>82</v>
      </c>
      <c r="D705" s="6">
        <v>546</v>
      </c>
      <c r="E705" s="6">
        <v>410</v>
      </c>
      <c r="F705" s="6">
        <v>18592</v>
      </c>
      <c r="G705" s="6">
        <v>0.1129</v>
      </c>
      <c r="H705" s="6">
        <v>0.45910000000000001</v>
      </c>
      <c r="I705" s="6">
        <v>0.20519999999999999</v>
      </c>
      <c r="J705" s="6">
        <v>7</v>
      </c>
      <c r="K705" s="6">
        <v>67</v>
      </c>
      <c r="L705" s="6">
        <v>176</v>
      </c>
      <c r="M705" s="6">
        <v>11449</v>
      </c>
      <c r="N705" s="6">
        <v>1.3899999999999999E-2</v>
      </c>
      <c r="O705" s="6">
        <v>0.1971</v>
      </c>
      <c r="P705" s="6">
        <v>0.12640000000000001</v>
      </c>
      <c r="Q705" s="6">
        <v>93</v>
      </c>
      <c r="R705" s="6">
        <v>529</v>
      </c>
      <c r="S705" s="6">
        <v>722</v>
      </c>
      <c r="T705" s="6">
        <v>75406</v>
      </c>
      <c r="U705" s="6">
        <v>0.1094</v>
      </c>
      <c r="V705" s="6">
        <v>0.8085</v>
      </c>
      <c r="W705" s="6">
        <v>0.83220000000000005</v>
      </c>
      <c r="X705" s="6">
        <v>281</v>
      </c>
      <c r="Y705" s="6">
        <v>1417</v>
      </c>
      <c r="Z705" s="6">
        <v>561</v>
      </c>
      <c r="AA705" s="6">
        <v>31011</v>
      </c>
      <c r="AB705" s="6">
        <v>0.29299999999999998</v>
      </c>
      <c r="AC705" s="6">
        <v>0.62819999999999998</v>
      </c>
      <c r="AD705" s="6">
        <v>0.34229999999999999</v>
      </c>
      <c r="AE705" s="6">
        <v>500</v>
      </c>
      <c r="AF705" s="6">
        <v>1901</v>
      </c>
      <c r="AG705" s="6">
        <v>661</v>
      </c>
      <c r="AH705" s="6">
        <v>47058</v>
      </c>
      <c r="AI705" s="6">
        <v>0.39300000000000002</v>
      </c>
      <c r="AJ705" s="6">
        <v>0.74019999999999997</v>
      </c>
      <c r="AK705" s="6">
        <v>0.51939999999999997</v>
      </c>
      <c r="AL705" s="6">
        <v>2</v>
      </c>
      <c r="AM705" s="6">
        <v>26</v>
      </c>
      <c r="AN705" s="6">
        <v>61</v>
      </c>
      <c r="AO705" s="6">
        <v>2747</v>
      </c>
      <c r="AP705" s="6">
        <v>5.4000000000000003E-3</v>
      </c>
      <c r="AQ705" s="6">
        <v>6.83E-2</v>
      </c>
      <c r="AR705" s="6">
        <v>3.0300000000000001E-2</v>
      </c>
      <c r="AT705" s="6">
        <f t="shared" si="39"/>
        <v>34.051282051282051</v>
      </c>
      <c r="AU705" s="6">
        <f t="shared" si="40"/>
        <v>170.88059701492537</v>
      </c>
      <c r="AV705" s="6">
        <f t="shared" si="41"/>
        <v>142.5444234404537</v>
      </c>
      <c r="AW705" s="7">
        <f t="shared" si="42"/>
        <v>21.884968242766409</v>
      </c>
      <c r="AX705" s="6">
        <f t="shared" si="43"/>
        <v>24.754339821146765</v>
      </c>
      <c r="AY705" s="6">
        <f t="shared" si="44"/>
        <v>105.65384615384616</v>
      </c>
      <c r="BA705" s="6">
        <f>VLOOKUP(A705, ALL_AP_DATA!$A$2:$F$3600, 6, FALSE)</f>
        <v>4837</v>
      </c>
      <c r="BB705" s="6" t="e">
        <f t="shared" ca="1" si="46"/>
        <v>#NAME?</v>
      </c>
      <c r="BC705" s="6">
        <f>VLOOKUP(A705,projmetadata!$A$2:$D$2036, 4, FALSE)</f>
        <v>346273</v>
      </c>
      <c r="BE705" s="9" t="e">
        <f t="shared" ca="1" si="47"/>
        <v>#NAME?</v>
      </c>
      <c r="BF705" s="6" t="e">
        <f t="shared" ca="1" si="48"/>
        <v>#NAME?</v>
      </c>
      <c r="BG705" s="6">
        <f t="shared" si="49"/>
        <v>0.26166348516921617</v>
      </c>
      <c r="BH705" s="6">
        <f>VLOOKUP(A705, ALL_AP_DATA!$A$2:$D$3600, 3, FALSE)</f>
        <v>2955</v>
      </c>
      <c r="BI705" s="6">
        <f>VLOOKUP(A705, ALL_AP_DATA!$A$2:$E$3600, 5, FALSE)</f>
        <v>90607</v>
      </c>
      <c r="BJ705" s="6">
        <f t="shared" si="45"/>
        <v>18.732065329749844</v>
      </c>
      <c r="BK705" s="6">
        <f t="shared" si="50"/>
        <v>0.61091585693611739</v>
      </c>
    </row>
    <row r="706" spans="1:63" ht="15.75" customHeight="1" x14ac:dyDescent="0.25">
      <c r="A706" s="6" t="s">
        <v>502</v>
      </c>
      <c r="B706" s="6" t="s">
        <v>64</v>
      </c>
      <c r="C706" s="6">
        <v>22</v>
      </c>
      <c r="D706" s="6">
        <v>293</v>
      </c>
      <c r="E706" s="6">
        <v>102</v>
      </c>
      <c r="F706" s="6">
        <v>9712</v>
      </c>
      <c r="G706" s="6">
        <v>0.2049</v>
      </c>
      <c r="H706" s="6">
        <v>0.5514</v>
      </c>
      <c r="I706" s="6">
        <v>0.38529999999999998</v>
      </c>
      <c r="Q706" s="6">
        <v>18</v>
      </c>
      <c r="R706" s="6">
        <v>78</v>
      </c>
      <c r="S706" s="6">
        <v>84</v>
      </c>
      <c r="T706" s="6">
        <v>10376</v>
      </c>
      <c r="U706" s="6">
        <v>5.45E-2</v>
      </c>
      <c r="V706" s="6">
        <v>0.4541</v>
      </c>
      <c r="W706" s="6">
        <v>0.41160000000000002</v>
      </c>
      <c r="X706" s="6">
        <v>121</v>
      </c>
      <c r="Y706" s="6">
        <v>724</v>
      </c>
      <c r="Z706" s="6">
        <v>120</v>
      </c>
      <c r="AA706" s="6">
        <v>14751</v>
      </c>
      <c r="AB706" s="6">
        <v>0.50629999999999997</v>
      </c>
      <c r="AC706" s="6">
        <v>0.64859999999999995</v>
      </c>
      <c r="AD706" s="6">
        <v>0.58520000000000005</v>
      </c>
      <c r="AE706" s="6">
        <v>73</v>
      </c>
      <c r="AF706" s="6">
        <v>699</v>
      </c>
      <c r="AG706" s="6">
        <v>146</v>
      </c>
      <c r="AH706" s="6">
        <v>14470</v>
      </c>
      <c r="AI706" s="6">
        <v>0.48880000000000001</v>
      </c>
      <c r="AJ706" s="6">
        <v>0.78920000000000001</v>
      </c>
      <c r="AK706" s="6">
        <v>0.57410000000000005</v>
      </c>
      <c r="AT706" s="6">
        <f t="shared" si="39"/>
        <v>33.146757679180887</v>
      </c>
      <c r="AU706" s="6" t="str">
        <f t="shared" si="40"/>
        <v/>
      </c>
      <c r="AV706" s="6">
        <f t="shared" si="41"/>
        <v>133.02564102564102</v>
      </c>
      <c r="AW706" s="7">
        <f t="shared" si="42"/>
        <v>20.374309392265193</v>
      </c>
      <c r="AX706" s="6">
        <f t="shared" si="43"/>
        <v>20.701001430615165</v>
      </c>
      <c r="AY706" s="6" t="str">
        <f t="shared" si="44"/>
        <v/>
      </c>
      <c r="BA706" s="6">
        <f>VLOOKUP(A706, ALL_AP_DATA!$A$2:$F$3600, 6, FALSE)</f>
        <v>1430</v>
      </c>
      <c r="BB706" s="6" t="e">
        <f t="shared" ca="1" si="46"/>
        <v>#NAME?</v>
      </c>
      <c r="BC706" s="6">
        <f>VLOOKUP(A706,projmetadata!$A$2:$D$2036, 4, FALSE)</f>
        <v>96331</v>
      </c>
      <c r="BE706" s="9" t="e">
        <f t="shared" ca="1" si="47"/>
        <v>#NAME?</v>
      </c>
      <c r="BF706" s="6" t="e">
        <f t="shared" ca="1" si="48"/>
        <v>#NAME?</v>
      </c>
      <c r="BG706" s="6">
        <f t="shared" si="49"/>
        <v>0.2616603170319004</v>
      </c>
      <c r="BH706" s="6">
        <f>VLOOKUP(A706, ALL_AP_DATA!$A$2:$D$3600, 3, FALSE)</f>
        <v>1052</v>
      </c>
      <c r="BI706" s="6">
        <f>VLOOKUP(A706, ALL_AP_DATA!$A$2:$E$3600, 5, FALSE)</f>
        <v>25206</v>
      </c>
      <c r="BJ706" s="6">
        <f t="shared" si="45"/>
        <v>17.626573426573426</v>
      </c>
      <c r="BK706" s="6">
        <f t="shared" si="50"/>
        <v>0.73566433566433564</v>
      </c>
    </row>
    <row r="707" spans="1:63" ht="15.75" customHeight="1" x14ac:dyDescent="0.25">
      <c r="A707" s="6" t="s">
        <v>355</v>
      </c>
      <c r="B707" s="6" t="s">
        <v>64</v>
      </c>
      <c r="C707" s="6">
        <v>2</v>
      </c>
      <c r="D707" s="6">
        <v>9</v>
      </c>
      <c r="E707" s="6">
        <v>7</v>
      </c>
      <c r="F707" s="6">
        <v>348</v>
      </c>
      <c r="G707" s="6">
        <v>8.5699999999999998E-2</v>
      </c>
      <c r="H707" s="6">
        <v>0.4118</v>
      </c>
      <c r="I707" s="6">
        <v>0.152</v>
      </c>
      <c r="Q707" s="6">
        <v>3</v>
      </c>
      <c r="R707" s="6">
        <v>8</v>
      </c>
      <c r="S707" s="6">
        <v>7</v>
      </c>
      <c r="T707" s="6">
        <v>1595</v>
      </c>
      <c r="U707" s="6">
        <v>7.6200000000000004E-2</v>
      </c>
      <c r="V707" s="6">
        <v>0.4118</v>
      </c>
      <c r="W707" s="6">
        <v>0.69650000000000001</v>
      </c>
      <c r="X707" s="6">
        <v>2</v>
      </c>
      <c r="Y707" s="6">
        <v>13</v>
      </c>
      <c r="Z707" s="6">
        <v>4</v>
      </c>
      <c r="AA707" s="6">
        <v>169</v>
      </c>
      <c r="AB707" s="6">
        <v>0.12379999999999999</v>
      </c>
      <c r="AC707" s="6">
        <v>0.23530000000000001</v>
      </c>
      <c r="AD707" s="6">
        <v>7.3800000000000004E-2</v>
      </c>
      <c r="AE707" s="6">
        <v>11</v>
      </c>
      <c r="AF707" s="6">
        <v>38</v>
      </c>
      <c r="AG707" s="6">
        <v>11</v>
      </c>
      <c r="AH707" s="6">
        <v>1777</v>
      </c>
      <c r="AI707" s="6">
        <v>0.3619</v>
      </c>
      <c r="AJ707" s="6">
        <v>0.64710000000000001</v>
      </c>
      <c r="AK707" s="6">
        <v>0.77600000000000002</v>
      </c>
      <c r="AT707" s="6">
        <f t="shared" si="39"/>
        <v>38.666666666666664</v>
      </c>
      <c r="AU707" s="6" t="str">
        <f t="shared" si="40"/>
        <v/>
      </c>
      <c r="AV707" s="6">
        <f t="shared" si="41"/>
        <v>199.375</v>
      </c>
      <c r="AW707" s="7">
        <f t="shared" si="42"/>
        <v>13</v>
      </c>
      <c r="AX707" s="6">
        <f t="shared" si="43"/>
        <v>46.763157894736842</v>
      </c>
      <c r="AY707" s="6" t="str">
        <f t="shared" si="44"/>
        <v/>
      </c>
      <c r="BA707" s="6">
        <f>VLOOKUP(A707, ALL_AP_DATA!$A$2:$F$3600, 6, FALSE)</f>
        <v>105</v>
      </c>
      <c r="BB707" s="6" t="e">
        <f t="shared" ca="1" si="46"/>
        <v>#NAME?</v>
      </c>
      <c r="BC707" s="6">
        <f>VLOOKUP(A707,projmetadata!$A$2:$D$2036, 4, FALSE)</f>
        <v>8747</v>
      </c>
      <c r="BE707" s="9" t="e">
        <f t="shared" ca="1" si="47"/>
        <v>#NAME?</v>
      </c>
      <c r="BF707" s="6" t="e">
        <f t="shared" ca="1" si="48"/>
        <v>#NAME?</v>
      </c>
      <c r="BG707" s="6">
        <f t="shared" si="49"/>
        <v>0.2618040471018635</v>
      </c>
      <c r="BH707" s="6">
        <f>VLOOKUP(A707, ALL_AP_DATA!$A$2:$D$3600, 3, FALSE)</f>
        <v>48</v>
      </c>
      <c r="BI707" s="6">
        <f>VLOOKUP(A707, ALL_AP_DATA!$A$2:$E$3600, 5, FALSE)</f>
        <v>2290</v>
      </c>
      <c r="BJ707" s="6">
        <f t="shared" si="45"/>
        <v>21.80952380952381</v>
      </c>
      <c r="BK707" s="6">
        <f t="shared" si="50"/>
        <v>0.45714285714285713</v>
      </c>
    </row>
    <row r="708" spans="1:63" ht="15.75" customHeight="1" x14ac:dyDescent="0.25">
      <c r="A708" s="6" t="s">
        <v>1292</v>
      </c>
      <c r="B708" s="6" t="s">
        <v>64</v>
      </c>
      <c r="C708" s="6">
        <v>8</v>
      </c>
      <c r="D708" s="6">
        <v>20</v>
      </c>
      <c r="E708" s="6">
        <v>18</v>
      </c>
      <c r="F708" s="6">
        <v>572</v>
      </c>
      <c r="G708" s="6">
        <v>5.2200000000000003E-2</v>
      </c>
      <c r="H708" s="6">
        <v>0.19570000000000001</v>
      </c>
      <c r="I708" s="6">
        <v>7.8100000000000003E-2</v>
      </c>
      <c r="Q708" s="6">
        <v>12</v>
      </c>
      <c r="R708" s="6">
        <v>32</v>
      </c>
      <c r="S708" s="6">
        <v>57</v>
      </c>
      <c r="T708" s="6">
        <v>2911</v>
      </c>
      <c r="U708" s="6">
        <v>8.3599999999999994E-2</v>
      </c>
      <c r="V708" s="6">
        <v>0.61960000000000004</v>
      </c>
      <c r="W708" s="6">
        <v>0.39760000000000001</v>
      </c>
      <c r="X708" s="6">
        <v>27</v>
      </c>
      <c r="Y708" s="6">
        <v>225</v>
      </c>
      <c r="Z708" s="6">
        <v>56</v>
      </c>
      <c r="AA708" s="6">
        <v>3329</v>
      </c>
      <c r="AB708" s="6">
        <v>0.58750000000000002</v>
      </c>
      <c r="AC708" s="6">
        <v>0.60870000000000002</v>
      </c>
      <c r="AD708" s="6">
        <v>0.45469999999999999</v>
      </c>
      <c r="AE708" s="6">
        <v>19</v>
      </c>
      <c r="AF708" s="6">
        <v>79</v>
      </c>
      <c r="AG708" s="6">
        <v>27</v>
      </c>
      <c r="AH708" s="6">
        <v>968</v>
      </c>
      <c r="AI708" s="6">
        <v>0.20630000000000001</v>
      </c>
      <c r="AJ708" s="6">
        <v>0.29349999999999998</v>
      </c>
      <c r="AK708" s="6">
        <v>0.13220000000000001</v>
      </c>
      <c r="AT708" s="6">
        <f t="shared" si="39"/>
        <v>28.6</v>
      </c>
      <c r="AU708" s="6" t="str">
        <f t="shared" si="40"/>
        <v/>
      </c>
      <c r="AV708" s="6">
        <f t="shared" si="41"/>
        <v>90.96875</v>
      </c>
      <c r="AW708" s="7">
        <f t="shared" si="42"/>
        <v>14.795555555555556</v>
      </c>
      <c r="AX708" s="6">
        <f t="shared" si="43"/>
        <v>12.253164556962025</v>
      </c>
      <c r="AY708" s="6" t="str">
        <f t="shared" si="44"/>
        <v/>
      </c>
      <c r="BA708" s="6">
        <f>VLOOKUP(A708, ALL_AP_DATA!$A$2:$F$3600, 6, FALSE)</f>
        <v>383</v>
      </c>
      <c r="BB708" s="6" t="e">
        <f t="shared" ca="1" si="46"/>
        <v>#NAME?</v>
      </c>
      <c r="BC708" s="6">
        <f>VLOOKUP(A708,projmetadata!$A$2:$D$2036, 4, FALSE)</f>
        <v>27880</v>
      </c>
      <c r="BE708" s="9" t="e">
        <f t="shared" ca="1" si="47"/>
        <v>#NAME?</v>
      </c>
      <c r="BF708" s="6" t="e">
        <f t="shared" ca="1" si="48"/>
        <v>#NAME?</v>
      </c>
      <c r="BG708" s="6">
        <f t="shared" si="49"/>
        <v>0.26262553802008609</v>
      </c>
      <c r="BH708" s="6">
        <f>VLOOKUP(A708, ALL_AP_DATA!$A$2:$D$3600, 3, FALSE)</f>
        <v>267</v>
      </c>
      <c r="BI708" s="6">
        <f>VLOOKUP(A708, ALL_AP_DATA!$A$2:$E$3600, 5, FALSE)</f>
        <v>7322</v>
      </c>
      <c r="BJ708" s="6">
        <f t="shared" si="45"/>
        <v>19.117493472584858</v>
      </c>
      <c r="BK708" s="6">
        <f t="shared" si="50"/>
        <v>0.69712793733681466</v>
      </c>
    </row>
    <row r="709" spans="1:63" ht="15.75" customHeight="1" x14ac:dyDescent="0.25">
      <c r="A709" s="6" t="s">
        <v>510</v>
      </c>
      <c r="B709" s="6" t="s">
        <v>64</v>
      </c>
      <c r="C709" s="6">
        <v>6</v>
      </c>
      <c r="D709" s="6">
        <v>16</v>
      </c>
      <c r="E709" s="6">
        <v>14</v>
      </c>
      <c r="F709" s="6">
        <v>546</v>
      </c>
      <c r="G709" s="6">
        <v>0.08</v>
      </c>
      <c r="H709" s="6">
        <v>0.36840000000000001</v>
      </c>
      <c r="I709" s="6">
        <v>0.1452</v>
      </c>
      <c r="Q709" s="6">
        <v>1</v>
      </c>
      <c r="R709" s="6">
        <v>2</v>
      </c>
      <c r="S709" s="6">
        <v>7</v>
      </c>
      <c r="T709" s="6">
        <v>204</v>
      </c>
      <c r="U709" s="6">
        <v>0.01</v>
      </c>
      <c r="V709" s="6">
        <v>0.1842</v>
      </c>
      <c r="W709" s="6">
        <v>5.4199999999999998E-2</v>
      </c>
      <c r="X709" s="6">
        <v>11</v>
      </c>
      <c r="Y709" s="6">
        <v>43</v>
      </c>
      <c r="Z709" s="6">
        <v>18</v>
      </c>
      <c r="AA709" s="6">
        <v>671</v>
      </c>
      <c r="AB709" s="6">
        <v>0.215</v>
      </c>
      <c r="AC709" s="6">
        <v>0.47370000000000001</v>
      </c>
      <c r="AD709" s="6">
        <v>0.1784</v>
      </c>
      <c r="AE709" s="6">
        <v>12</v>
      </c>
      <c r="AF709" s="6">
        <v>72</v>
      </c>
      <c r="AG709" s="6">
        <v>21</v>
      </c>
      <c r="AH709" s="6">
        <v>1429</v>
      </c>
      <c r="AI709" s="6">
        <v>0.36</v>
      </c>
      <c r="AJ709" s="6">
        <v>0.55259999999999998</v>
      </c>
      <c r="AK709" s="6">
        <v>0.38</v>
      </c>
      <c r="AT709" s="6">
        <f t="shared" si="39"/>
        <v>34.125</v>
      </c>
      <c r="AU709" s="6" t="str">
        <f t="shared" si="40"/>
        <v/>
      </c>
      <c r="AV709" s="6">
        <f t="shared" si="41"/>
        <v>102</v>
      </c>
      <c r="AW709" s="7">
        <f t="shared" si="42"/>
        <v>15.604651162790697</v>
      </c>
      <c r="AX709" s="6">
        <f t="shared" si="43"/>
        <v>19.847222222222221</v>
      </c>
      <c r="AY709" s="6" t="str">
        <f t="shared" si="44"/>
        <v/>
      </c>
      <c r="BA709" s="6">
        <f>VLOOKUP(A709, ALL_AP_DATA!$A$2:$F$3600, 6, FALSE)</f>
        <v>200</v>
      </c>
      <c r="BB709" s="6" t="e">
        <f t="shared" ca="1" si="46"/>
        <v>#NAME?</v>
      </c>
      <c r="BC709" s="6">
        <f>VLOOKUP(A709,projmetadata!$A$2:$D$2036, 4, FALSE)</f>
        <v>14283</v>
      </c>
      <c r="BE709" s="9" t="e">
        <f t="shared" ca="1" si="47"/>
        <v>#NAME?</v>
      </c>
      <c r="BF709" s="6" t="e">
        <f t="shared" ca="1" si="48"/>
        <v>#NAME?</v>
      </c>
      <c r="BG709" s="6">
        <f t="shared" si="49"/>
        <v>0.26332003080585309</v>
      </c>
      <c r="BH709" s="6">
        <f>VLOOKUP(A709, ALL_AP_DATA!$A$2:$D$3600, 3, FALSE)</f>
        <v>93</v>
      </c>
      <c r="BI709" s="6">
        <f>VLOOKUP(A709, ALL_AP_DATA!$A$2:$E$3600, 5, FALSE)</f>
        <v>3761</v>
      </c>
      <c r="BJ709" s="6">
        <f t="shared" si="45"/>
        <v>18.805</v>
      </c>
      <c r="BK709" s="6">
        <f t="shared" si="50"/>
        <v>0.46500000000000002</v>
      </c>
    </row>
    <row r="710" spans="1:63" ht="15.75" customHeight="1" x14ac:dyDescent="0.25">
      <c r="A710" s="6" t="s">
        <v>851</v>
      </c>
      <c r="B710" s="6" t="s">
        <v>64</v>
      </c>
      <c r="C710" s="6">
        <v>1</v>
      </c>
      <c r="D710" s="6">
        <v>44</v>
      </c>
      <c r="E710" s="6">
        <v>137</v>
      </c>
      <c r="F710" s="6">
        <v>3764</v>
      </c>
      <c r="G710" s="6">
        <v>0.32350000000000001</v>
      </c>
      <c r="H710" s="6">
        <v>0.85619999999999996</v>
      </c>
      <c r="I710" s="6">
        <v>0.5444</v>
      </c>
      <c r="J710" s="6">
        <v>3</v>
      </c>
      <c r="K710" s="6">
        <v>22</v>
      </c>
      <c r="L710" s="6">
        <v>108</v>
      </c>
      <c r="M710" s="6">
        <v>3642</v>
      </c>
      <c r="N710" s="6">
        <v>0.1618</v>
      </c>
      <c r="O710" s="6">
        <v>0.67500000000000004</v>
      </c>
      <c r="P710" s="6">
        <v>0.52680000000000005</v>
      </c>
      <c r="Q710" s="6">
        <v>9</v>
      </c>
      <c r="R710" s="6">
        <v>30</v>
      </c>
      <c r="S710" s="6">
        <v>123</v>
      </c>
      <c r="T710" s="6">
        <v>4571</v>
      </c>
      <c r="U710" s="6">
        <v>0.22059999999999999</v>
      </c>
      <c r="V710" s="6">
        <v>0.76880000000000004</v>
      </c>
      <c r="W710" s="6">
        <v>0.66110000000000002</v>
      </c>
      <c r="X710" s="6">
        <v>10</v>
      </c>
      <c r="Y710" s="6">
        <v>72</v>
      </c>
      <c r="Z710" s="6">
        <v>145</v>
      </c>
      <c r="AA710" s="6">
        <v>4061</v>
      </c>
      <c r="AB710" s="6">
        <v>0.52939999999999998</v>
      </c>
      <c r="AC710" s="6">
        <v>0.90629999999999999</v>
      </c>
      <c r="AD710" s="6">
        <v>0.58740000000000003</v>
      </c>
      <c r="AE710" s="6">
        <v>8</v>
      </c>
      <c r="AF710" s="6">
        <v>66</v>
      </c>
      <c r="AG710" s="6">
        <v>132</v>
      </c>
      <c r="AH710" s="6">
        <v>4404</v>
      </c>
      <c r="AI710" s="6">
        <v>0.48530000000000001</v>
      </c>
      <c r="AJ710" s="6">
        <v>0.82499999999999996</v>
      </c>
      <c r="AK710" s="6">
        <v>0.63700000000000001</v>
      </c>
      <c r="AL710" s="6">
        <v>1</v>
      </c>
      <c r="AM710" s="6">
        <v>15</v>
      </c>
      <c r="AN710" s="6">
        <v>95</v>
      </c>
      <c r="AO710" s="6">
        <v>3200</v>
      </c>
      <c r="AP710" s="6">
        <v>0.1103</v>
      </c>
      <c r="AQ710" s="6">
        <v>0.59379999999999999</v>
      </c>
      <c r="AR710" s="6">
        <v>0.46279999999999999</v>
      </c>
      <c r="AT710" s="6">
        <f t="shared" si="39"/>
        <v>85.545454545454547</v>
      </c>
      <c r="AU710" s="6">
        <f t="shared" si="40"/>
        <v>165.54545454545453</v>
      </c>
      <c r="AV710" s="6">
        <f t="shared" si="41"/>
        <v>152.36666666666667</v>
      </c>
      <c r="AW710" s="7">
        <f t="shared" si="42"/>
        <v>56.402777777777779</v>
      </c>
      <c r="AX710" s="6">
        <f t="shared" si="43"/>
        <v>66.727272727272734</v>
      </c>
      <c r="AY710" s="6">
        <f t="shared" si="44"/>
        <v>213.33333333333334</v>
      </c>
      <c r="BA710" s="6">
        <f>VLOOKUP(A710, ALL_AP_DATA!$A$2:$F$3600, 6, FALSE)</f>
        <v>136</v>
      </c>
      <c r="BB710" s="6" t="e">
        <f t="shared" ca="1" si="46"/>
        <v>#NAME?</v>
      </c>
      <c r="BC710" s="6">
        <f>VLOOKUP(A710,projmetadata!$A$2:$D$2036, 4, FALSE)</f>
        <v>25985</v>
      </c>
      <c r="BE710" s="9" t="e">
        <f t="shared" ca="1" si="47"/>
        <v>#NAME?</v>
      </c>
      <c r="BF710" s="6" t="e">
        <f t="shared" ca="1" si="48"/>
        <v>#NAME?</v>
      </c>
      <c r="BG710" s="6">
        <f t="shared" si="49"/>
        <v>0.26607658264383299</v>
      </c>
      <c r="BH710" s="6">
        <f>VLOOKUP(A710, ALL_AP_DATA!$A$2:$D$3600, 3, FALSE)</f>
        <v>107</v>
      </c>
      <c r="BI710" s="6">
        <f>VLOOKUP(A710, ALL_AP_DATA!$A$2:$E$3600, 5, FALSE)</f>
        <v>6914</v>
      </c>
      <c r="BJ710" s="6">
        <f t="shared" si="45"/>
        <v>50.838235294117645</v>
      </c>
      <c r="BK710" s="6">
        <f t="shared" si="50"/>
        <v>0.78676470588235292</v>
      </c>
    </row>
    <row r="711" spans="1:63" ht="15.75" customHeight="1" x14ac:dyDescent="0.25">
      <c r="A711" s="6" t="s">
        <v>383</v>
      </c>
      <c r="B711" s="6" t="s">
        <v>64</v>
      </c>
      <c r="C711" s="6">
        <v>46</v>
      </c>
      <c r="D711" s="6">
        <v>284</v>
      </c>
      <c r="E711" s="6">
        <v>85</v>
      </c>
      <c r="F711" s="6">
        <v>3558</v>
      </c>
      <c r="G711" s="6">
        <v>8.8599999999999998E-2</v>
      </c>
      <c r="H711" s="6">
        <v>0.26229999999999998</v>
      </c>
      <c r="I711" s="6">
        <v>4.8599999999999997E-2</v>
      </c>
      <c r="Q711" s="6">
        <v>47</v>
      </c>
      <c r="R711" s="6">
        <v>247</v>
      </c>
      <c r="S711" s="6">
        <v>208</v>
      </c>
      <c r="T711" s="6">
        <v>39631</v>
      </c>
      <c r="U711" s="6">
        <v>7.6999999999999999E-2</v>
      </c>
      <c r="V711" s="6">
        <v>0.64200000000000002</v>
      </c>
      <c r="W711" s="6">
        <v>0.54179999999999995</v>
      </c>
      <c r="X711" s="6">
        <v>130</v>
      </c>
      <c r="Y711" s="6">
        <v>988</v>
      </c>
      <c r="Z711" s="6">
        <v>198</v>
      </c>
      <c r="AA711" s="6">
        <v>26890</v>
      </c>
      <c r="AB711" s="6">
        <v>0.30809999999999998</v>
      </c>
      <c r="AC711" s="6">
        <v>0.61109999999999998</v>
      </c>
      <c r="AD711" s="6">
        <v>0.36759999999999998</v>
      </c>
      <c r="AE711" s="6">
        <v>202</v>
      </c>
      <c r="AF711" s="6">
        <v>1194</v>
      </c>
      <c r="AG711" s="6">
        <v>256</v>
      </c>
      <c r="AH711" s="6">
        <v>42149</v>
      </c>
      <c r="AI711" s="6">
        <v>0.37230000000000002</v>
      </c>
      <c r="AJ711" s="6">
        <v>0.79010000000000002</v>
      </c>
      <c r="AK711" s="6">
        <v>0.57620000000000005</v>
      </c>
      <c r="AT711" s="6">
        <f t="shared" si="39"/>
        <v>12.528169014084508</v>
      </c>
      <c r="AU711" s="6" t="str">
        <f t="shared" si="40"/>
        <v/>
      </c>
      <c r="AV711" s="6">
        <f t="shared" si="41"/>
        <v>160.4493927125506</v>
      </c>
      <c r="AW711" s="7">
        <f t="shared" si="42"/>
        <v>27.2165991902834</v>
      </c>
      <c r="AX711" s="6">
        <f t="shared" si="43"/>
        <v>35.300670016750416</v>
      </c>
      <c r="AY711" s="6" t="str">
        <f t="shared" si="44"/>
        <v/>
      </c>
      <c r="BA711" s="6">
        <f>VLOOKUP(A711, ALL_AP_DATA!$A$2:$F$3600, 6, FALSE)</f>
        <v>3207</v>
      </c>
      <c r="BB711" s="6" t="e">
        <f t="shared" ca="1" si="46"/>
        <v>#NAME?</v>
      </c>
      <c r="BC711" s="6">
        <f>VLOOKUP(A711,projmetadata!$A$2:$D$2036, 4, FALSE)</f>
        <v>273341</v>
      </c>
      <c r="BE711" s="9" t="e">
        <f t="shared" ca="1" si="47"/>
        <v>#NAME?</v>
      </c>
      <c r="BF711" s="6" t="e">
        <f t="shared" ca="1" si="48"/>
        <v>#NAME?</v>
      </c>
      <c r="BG711" s="6">
        <f t="shared" si="49"/>
        <v>0.26759615279083637</v>
      </c>
      <c r="BH711" s="6">
        <f>VLOOKUP(A711, ALL_AP_DATA!$A$2:$D$3600, 3, FALSE)</f>
        <v>1764</v>
      </c>
      <c r="BI711" s="6">
        <f>VLOOKUP(A711, ALL_AP_DATA!$A$2:$E$3600, 5, FALSE)</f>
        <v>73145</v>
      </c>
      <c r="BJ711" s="6">
        <f t="shared" si="45"/>
        <v>22.807920174618022</v>
      </c>
      <c r="BK711" s="6">
        <f t="shared" si="50"/>
        <v>0.55004677268475211</v>
      </c>
    </row>
    <row r="712" spans="1:63" ht="15.75" customHeight="1" x14ac:dyDescent="0.25">
      <c r="A712" s="6" t="s">
        <v>327</v>
      </c>
      <c r="B712" s="6" t="s">
        <v>64</v>
      </c>
      <c r="C712" s="6">
        <v>3</v>
      </c>
      <c r="D712" s="6">
        <v>7</v>
      </c>
      <c r="E712" s="6">
        <v>25</v>
      </c>
      <c r="F712" s="6">
        <v>736</v>
      </c>
      <c r="G712" s="6">
        <v>5.0700000000000002E-2</v>
      </c>
      <c r="H712" s="6">
        <v>0.37880000000000003</v>
      </c>
      <c r="I712" s="6">
        <v>0.16669999999999999</v>
      </c>
      <c r="Q712" s="6">
        <v>12</v>
      </c>
      <c r="R712" s="6">
        <v>64</v>
      </c>
      <c r="S712" s="6">
        <v>57</v>
      </c>
      <c r="T712" s="6">
        <v>2869</v>
      </c>
      <c r="U712" s="6">
        <v>0.46379999999999999</v>
      </c>
      <c r="V712" s="6">
        <v>0.86360000000000003</v>
      </c>
      <c r="W712" s="6">
        <v>0.64980000000000004</v>
      </c>
      <c r="AE712" s="6">
        <v>6</v>
      </c>
      <c r="AF712" s="6">
        <v>12</v>
      </c>
      <c r="AG712" s="6">
        <v>30</v>
      </c>
      <c r="AH712" s="6">
        <v>1003</v>
      </c>
      <c r="AI712" s="6">
        <v>8.6999999999999994E-2</v>
      </c>
      <c r="AJ712" s="6">
        <v>0.45450000000000002</v>
      </c>
      <c r="AK712" s="6">
        <v>0.22720000000000001</v>
      </c>
      <c r="AL712" s="6">
        <v>1</v>
      </c>
      <c r="AM712" s="6">
        <v>18</v>
      </c>
      <c r="AN712" s="6">
        <v>36</v>
      </c>
      <c r="AO712" s="6">
        <v>1592</v>
      </c>
      <c r="AP712" s="6">
        <v>0.13039999999999999</v>
      </c>
      <c r="AQ712" s="6">
        <v>0.54549999999999998</v>
      </c>
      <c r="AR712" s="6">
        <v>0.36059999999999998</v>
      </c>
      <c r="AT712" s="6">
        <f t="shared" si="39"/>
        <v>105.14285714285714</v>
      </c>
      <c r="AU712" s="6" t="str">
        <f t="shared" si="40"/>
        <v/>
      </c>
      <c r="AV712" s="6">
        <f t="shared" si="41"/>
        <v>44.828125</v>
      </c>
      <c r="AW712" s="7" t="str">
        <f t="shared" si="42"/>
        <v/>
      </c>
      <c r="AX712" s="6">
        <f t="shared" si="43"/>
        <v>83.583333333333329</v>
      </c>
      <c r="AY712" s="6">
        <f t="shared" si="44"/>
        <v>88.444444444444443</v>
      </c>
      <c r="BA712" s="6">
        <f>VLOOKUP(A712, ALL_AP_DATA!$A$2:$F$3600, 6, FALSE)</f>
        <v>138</v>
      </c>
      <c r="BB712" s="6" t="e">
        <f t="shared" ca="1" si="46"/>
        <v>#NAME?</v>
      </c>
      <c r="BC712" s="6">
        <f>VLOOKUP(A712,projmetadata!$A$2:$D$2036, 4, FALSE)</f>
        <v>16464</v>
      </c>
      <c r="BE712" s="9" t="e">
        <f t="shared" ca="1" si="47"/>
        <v>#NAME?</v>
      </c>
      <c r="BF712" s="6" t="e">
        <f t="shared" ca="1" si="48"/>
        <v>#NAME?</v>
      </c>
      <c r="BG712" s="6">
        <f t="shared" si="49"/>
        <v>0.26816083576287658</v>
      </c>
      <c r="BH712" s="6">
        <f>VLOOKUP(A712, ALL_AP_DATA!$A$2:$D$3600, 3, FALSE)</f>
        <v>71</v>
      </c>
      <c r="BI712" s="6">
        <f>VLOOKUP(A712, ALL_AP_DATA!$A$2:$E$3600, 5, FALSE)</f>
        <v>4415</v>
      </c>
      <c r="BJ712" s="6">
        <f t="shared" si="45"/>
        <v>31.992753623188406</v>
      </c>
      <c r="BK712" s="6">
        <f t="shared" si="50"/>
        <v>0.51449275362318836</v>
      </c>
    </row>
    <row r="713" spans="1:63" ht="15.75" customHeight="1" x14ac:dyDescent="0.25">
      <c r="A713" s="6" t="s">
        <v>548</v>
      </c>
      <c r="B713" s="6" t="s">
        <v>64</v>
      </c>
      <c r="C713" s="6">
        <v>2</v>
      </c>
      <c r="D713" s="6">
        <v>66</v>
      </c>
      <c r="E713" s="6">
        <v>39</v>
      </c>
      <c r="F713" s="6">
        <v>2712</v>
      </c>
      <c r="G713" s="6">
        <v>0.2006</v>
      </c>
      <c r="H713" s="6">
        <v>0.70909999999999995</v>
      </c>
      <c r="I713" s="6">
        <v>0.25230000000000002</v>
      </c>
      <c r="Q713" s="6">
        <v>11</v>
      </c>
      <c r="R713" s="6">
        <v>43</v>
      </c>
      <c r="S713" s="6">
        <v>25</v>
      </c>
      <c r="T713" s="6">
        <v>2301</v>
      </c>
      <c r="U713" s="6">
        <v>0.13070000000000001</v>
      </c>
      <c r="V713" s="6">
        <v>0.45450000000000002</v>
      </c>
      <c r="W713" s="6">
        <v>0.214</v>
      </c>
      <c r="X713" s="6">
        <v>2</v>
      </c>
      <c r="Y713" s="6">
        <v>18</v>
      </c>
      <c r="Z713" s="6">
        <v>17</v>
      </c>
      <c r="AA713" s="6">
        <v>932</v>
      </c>
      <c r="AB713" s="6">
        <v>5.4699999999999999E-2</v>
      </c>
      <c r="AC713" s="6">
        <v>0.30909999999999999</v>
      </c>
      <c r="AD713" s="6">
        <v>8.6699999999999999E-2</v>
      </c>
      <c r="AE713" s="6">
        <v>21</v>
      </c>
      <c r="AF713" s="6">
        <v>167</v>
      </c>
      <c r="AG713" s="6">
        <v>54</v>
      </c>
      <c r="AH713" s="6">
        <v>7589</v>
      </c>
      <c r="AI713" s="6">
        <v>0.50760000000000005</v>
      </c>
      <c r="AJ713" s="6">
        <v>0.98180000000000001</v>
      </c>
      <c r="AK713" s="6">
        <v>0.70599999999999996</v>
      </c>
      <c r="AT713" s="6">
        <f t="shared" si="39"/>
        <v>41.090909090909093</v>
      </c>
      <c r="AU713" s="6" t="str">
        <f t="shared" si="40"/>
        <v/>
      </c>
      <c r="AV713" s="6">
        <f t="shared" si="41"/>
        <v>53.511627906976742</v>
      </c>
      <c r="AW713" s="7">
        <f t="shared" si="42"/>
        <v>51.777777777777779</v>
      </c>
      <c r="AX713" s="6">
        <f t="shared" si="43"/>
        <v>45.443113772455092</v>
      </c>
      <c r="AY713" s="6" t="str">
        <f t="shared" si="44"/>
        <v/>
      </c>
      <c r="BA713" s="6">
        <f>VLOOKUP(A713, ALL_AP_DATA!$A$2:$F$3600, 6, FALSE)</f>
        <v>329</v>
      </c>
      <c r="BB713" s="6" t="e">
        <f t="shared" ca="1" si="46"/>
        <v>#NAME?</v>
      </c>
      <c r="BC713" s="6">
        <f>VLOOKUP(A713,projmetadata!$A$2:$D$2036, 4, FALSE)</f>
        <v>40004</v>
      </c>
      <c r="BE713" s="9" t="e">
        <f t="shared" ca="1" si="47"/>
        <v>#NAME?</v>
      </c>
      <c r="BF713" s="6" t="e">
        <f t="shared" ca="1" si="48"/>
        <v>#NAME?</v>
      </c>
      <c r="BG713" s="6">
        <f t="shared" si="49"/>
        <v>0.26872312768723128</v>
      </c>
      <c r="BH713" s="6">
        <f>VLOOKUP(A713, ALL_AP_DATA!$A$2:$D$3600, 3, FALSE)</f>
        <v>189</v>
      </c>
      <c r="BI713" s="6">
        <f>VLOOKUP(A713, ALL_AP_DATA!$A$2:$E$3600, 5, FALSE)</f>
        <v>10750</v>
      </c>
      <c r="BJ713" s="6">
        <f t="shared" si="45"/>
        <v>32.674772036474167</v>
      </c>
      <c r="BK713" s="6">
        <f t="shared" si="50"/>
        <v>0.57446808510638303</v>
      </c>
    </row>
    <row r="714" spans="1:63" ht="15.75" customHeight="1" x14ac:dyDescent="0.25">
      <c r="A714" s="6" t="s">
        <v>918</v>
      </c>
      <c r="B714" s="6" t="s">
        <v>64</v>
      </c>
      <c r="C714" s="6">
        <v>12</v>
      </c>
      <c r="D714" s="6">
        <v>34</v>
      </c>
      <c r="E714" s="6">
        <v>63</v>
      </c>
      <c r="F714" s="6">
        <v>2834</v>
      </c>
      <c r="G714" s="6">
        <v>3.0599999999999999E-2</v>
      </c>
      <c r="H714" s="6">
        <v>0.3962</v>
      </c>
      <c r="I714" s="6">
        <v>0.17829999999999999</v>
      </c>
      <c r="J714" s="6">
        <v>1</v>
      </c>
      <c r="K714" s="6">
        <v>14</v>
      </c>
      <c r="L714" s="6">
        <v>36</v>
      </c>
      <c r="M714" s="6">
        <v>1685</v>
      </c>
      <c r="N714" s="6">
        <v>1.26E-2</v>
      </c>
      <c r="O714" s="6">
        <v>0.22639999999999999</v>
      </c>
      <c r="P714" s="6">
        <v>0.106</v>
      </c>
      <c r="Q714" s="6">
        <v>18</v>
      </c>
      <c r="R714" s="6">
        <v>88</v>
      </c>
      <c r="S714" s="6">
        <v>97</v>
      </c>
      <c r="T714" s="6">
        <v>8275</v>
      </c>
      <c r="U714" s="6">
        <v>7.9299999999999995E-2</v>
      </c>
      <c r="V714" s="6">
        <v>0.61009999999999998</v>
      </c>
      <c r="W714" s="6">
        <v>0.52059999999999995</v>
      </c>
      <c r="X714" s="6">
        <v>43</v>
      </c>
      <c r="Y714" s="6">
        <v>341</v>
      </c>
      <c r="Z714" s="6">
        <v>119</v>
      </c>
      <c r="AA714" s="6">
        <v>7476</v>
      </c>
      <c r="AB714" s="6">
        <v>0.30719999999999997</v>
      </c>
      <c r="AC714" s="6">
        <v>0.74839999999999995</v>
      </c>
      <c r="AD714" s="6">
        <v>0.47039999999999998</v>
      </c>
      <c r="AE714" s="6">
        <v>103</v>
      </c>
      <c r="AF714" s="6">
        <v>582</v>
      </c>
      <c r="AG714" s="6">
        <v>144</v>
      </c>
      <c r="AH714" s="6">
        <v>10938</v>
      </c>
      <c r="AI714" s="6">
        <v>0.52429999999999999</v>
      </c>
      <c r="AJ714" s="6">
        <v>0.90569999999999995</v>
      </c>
      <c r="AK714" s="6">
        <v>0.68820000000000003</v>
      </c>
      <c r="AT714" s="6">
        <f t="shared" si="39"/>
        <v>83.352941176470594</v>
      </c>
      <c r="AU714" s="6">
        <f t="shared" si="40"/>
        <v>120.35714285714286</v>
      </c>
      <c r="AV714" s="6">
        <f t="shared" si="41"/>
        <v>94.034090909090907</v>
      </c>
      <c r="AW714" s="7">
        <f t="shared" si="42"/>
        <v>21.923753665689148</v>
      </c>
      <c r="AX714" s="6">
        <f t="shared" si="43"/>
        <v>18.793814432989691</v>
      </c>
      <c r="AY714" s="6" t="str">
        <f t="shared" si="44"/>
        <v/>
      </c>
      <c r="BA714" s="6">
        <f>VLOOKUP(A714, ALL_AP_DATA!$A$2:$F$3600, 6, FALSE)</f>
        <v>1110</v>
      </c>
      <c r="BB714" s="6" t="e">
        <f t="shared" ca="1" si="46"/>
        <v>#NAME?</v>
      </c>
      <c r="BC714" s="6">
        <f>VLOOKUP(A714,projmetadata!$A$2:$D$2036, 4, FALSE)</f>
        <v>59070</v>
      </c>
      <c r="BE714" s="9" t="e">
        <f t="shared" ca="1" si="47"/>
        <v>#NAME?</v>
      </c>
      <c r="BF714" s="6" t="e">
        <f t="shared" ca="1" si="48"/>
        <v>#NAME?</v>
      </c>
      <c r="BG714" s="6">
        <f t="shared" si="49"/>
        <v>0.26907059421025903</v>
      </c>
      <c r="BH714" s="6">
        <f>VLOOKUP(A714, ALL_AP_DATA!$A$2:$D$3600, 3, FALSE)</f>
        <v>727</v>
      </c>
      <c r="BI714" s="6">
        <f>VLOOKUP(A714, ALL_AP_DATA!$A$2:$E$3600, 5, FALSE)</f>
        <v>15894</v>
      </c>
      <c r="BJ714" s="6">
        <f t="shared" si="45"/>
        <v>14.31891891891892</v>
      </c>
      <c r="BK714" s="6">
        <f t="shared" si="50"/>
        <v>0.65495495495495493</v>
      </c>
    </row>
    <row r="715" spans="1:63" ht="15.75" customHeight="1" x14ac:dyDescent="0.25">
      <c r="A715" s="6" t="s">
        <v>701</v>
      </c>
      <c r="B715" s="6" t="s">
        <v>64</v>
      </c>
      <c r="C715" s="6">
        <v>133</v>
      </c>
      <c r="D715" s="6">
        <v>487</v>
      </c>
      <c r="E715" s="6">
        <v>112</v>
      </c>
      <c r="F715" s="6">
        <v>3566</v>
      </c>
      <c r="G715" s="6">
        <v>0.10589999999999999</v>
      </c>
      <c r="H715" s="6">
        <v>0.1867</v>
      </c>
      <c r="I715" s="6">
        <v>4.2900000000000001E-2</v>
      </c>
      <c r="J715" s="6">
        <v>3</v>
      </c>
      <c r="K715" s="6">
        <v>20</v>
      </c>
      <c r="L715" s="6">
        <v>37</v>
      </c>
      <c r="M715" s="6">
        <v>18419</v>
      </c>
      <c r="N715" s="6">
        <v>4.3E-3</v>
      </c>
      <c r="O715" s="6">
        <v>6.1699999999999998E-2</v>
      </c>
      <c r="P715" s="6">
        <v>0.22140000000000001</v>
      </c>
      <c r="Q715" s="6">
        <v>81</v>
      </c>
      <c r="R715" s="6">
        <v>340</v>
      </c>
      <c r="S715" s="6">
        <v>414</v>
      </c>
      <c r="T715" s="6">
        <v>55828</v>
      </c>
      <c r="U715" s="6">
        <v>7.3899999999999993E-2</v>
      </c>
      <c r="V715" s="6">
        <v>0.69</v>
      </c>
      <c r="W715" s="6">
        <v>0.67100000000000004</v>
      </c>
      <c r="X715" s="6">
        <v>119</v>
      </c>
      <c r="Y715" s="6">
        <v>723</v>
      </c>
      <c r="Z715" s="6">
        <v>207</v>
      </c>
      <c r="AA715" s="6">
        <v>6126</v>
      </c>
      <c r="AB715" s="6">
        <v>0.15720000000000001</v>
      </c>
      <c r="AC715" s="6">
        <v>0.34499999999999997</v>
      </c>
      <c r="AD715" s="6">
        <v>7.3599999999999999E-2</v>
      </c>
      <c r="AE715" s="6">
        <v>385</v>
      </c>
      <c r="AF715" s="6">
        <v>1907</v>
      </c>
      <c r="AG715" s="6">
        <v>405</v>
      </c>
      <c r="AH715" s="6">
        <v>52281</v>
      </c>
      <c r="AI715" s="6">
        <v>0.41460000000000002</v>
      </c>
      <c r="AJ715" s="6">
        <v>0.67500000000000004</v>
      </c>
      <c r="AK715" s="6">
        <v>0.62839999999999996</v>
      </c>
      <c r="AT715" s="6">
        <f t="shared" si="39"/>
        <v>7.3223819301848048</v>
      </c>
      <c r="AU715" s="6">
        <f t="shared" si="40"/>
        <v>920.95</v>
      </c>
      <c r="AV715" s="6">
        <f t="shared" si="41"/>
        <v>164.2</v>
      </c>
      <c r="AW715" s="7">
        <f t="shared" si="42"/>
        <v>8.4730290456431536</v>
      </c>
      <c r="AX715" s="6">
        <f t="shared" si="43"/>
        <v>27.415312008390142</v>
      </c>
      <c r="AY715" s="6" t="str">
        <f t="shared" si="44"/>
        <v/>
      </c>
      <c r="BA715" s="6">
        <f>VLOOKUP(A715, ALL_AP_DATA!$A$2:$F$3600, 6, FALSE)</f>
        <v>4600</v>
      </c>
      <c r="BB715" s="6" t="e">
        <f t="shared" ca="1" si="46"/>
        <v>#NAME?</v>
      </c>
      <c r="BC715" s="6">
        <f>VLOOKUP(A715,projmetadata!$A$2:$D$2036, 4, FALSE)</f>
        <v>308146</v>
      </c>
      <c r="BE715" s="9" t="e">
        <f t="shared" ca="1" si="47"/>
        <v>#NAME?</v>
      </c>
      <c r="BF715" s="6" t="e">
        <f t="shared" ca="1" si="48"/>
        <v>#NAME?</v>
      </c>
      <c r="BG715" s="6">
        <f t="shared" si="49"/>
        <v>0.27001161786945149</v>
      </c>
      <c r="BH715" s="6">
        <f>VLOOKUP(A715, ALL_AP_DATA!$A$2:$D$3600, 3, FALSE)</f>
        <v>2612</v>
      </c>
      <c r="BI715" s="6">
        <f>VLOOKUP(A715, ALL_AP_DATA!$A$2:$E$3600, 5, FALSE)</f>
        <v>83203</v>
      </c>
      <c r="BJ715" s="6">
        <f t="shared" si="45"/>
        <v>18.087608695652175</v>
      </c>
      <c r="BK715" s="6">
        <f t="shared" si="50"/>
        <v>0.5678260869565217</v>
      </c>
    </row>
    <row r="716" spans="1:63" ht="15.75" customHeight="1" x14ac:dyDescent="0.25">
      <c r="A716" s="6" t="s">
        <v>404</v>
      </c>
      <c r="B716" s="6" t="s">
        <v>64</v>
      </c>
      <c r="C716" s="6">
        <v>4</v>
      </c>
      <c r="D716" s="6">
        <v>31</v>
      </c>
      <c r="E716" s="6">
        <v>30</v>
      </c>
      <c r="F716" s="6">
        <v>1950</v>
      </c>
      <c r="G716" s="6">
        <v>0.1069</v>
      </c>
      <c r="H716" s="6">
        <v>0.55559999999999998</v>
      </c>
      <c r="I716" s="6">
        <v>0.39629999999999999</v>
      </c>
      <c r="J716" s="6">
        <v>1</v>
      </c>
      <c r="K716" s="6">
        <v>9</v>
      </c>
      <c r="L716" s="6">
        <v>32</v>
      </c>
      <c r="M716" s="6">
        <v>1277</v>
      </c>
      <c r="N716" s="6">
        <v>3.1E-2</v>
      </c>
      <c r="O716" s="6">
        <v>0.59260000000000002</v>
      </c>
      <c r="P716" s="6">
        <v>0.2596</v>
      </c>
      <c r="Q716" s="6">
        <v>10</v>
      </c>
      <c r="R716" s="6">
        <v>34</v>
      </c>
      <c r="S716" s="6">
        <v>47</v>
      </c>
      <c r="T716" s="6">
        <v>3456</v>
      </c>
      <c r="U716" s="6">
        <v>0.1172</v>
      </c>
      <c r="V716" s="6">
        <v>0.87039999999999995</v>
      </c>
      <c r="W716" s="6">
        <v>0.70240000000000002</v>
      </c>
      <c r="X716" s="6">
        <v>26</v>
      </c>
      <c r="Y716" s="6">
        <v>70</v>
      </c>
      <c r="Z716" s="6">
        <v>33</v>
      </c>
      <c r="AA716" s="6">
        <v>2417</v>
      </c>
      <c r="AB716" s="6">
        <v>0.2414</v>
      </c>
      <c r="AC716" s="6">
        <v>0.61109999999999998</v>
      </c>
      <c r="AD716" s="6">
        <v>0.49130000000000001</v>
      </c>
      <c r="AE716" s="6">
        <v>16</v>
      </c>
      <c r="AF716" s="6">
        <v>55</v>
      </c>
      <c r="AG716" s="6">
        <v>22</v>
      </c>
      <c r="AH716" s="6">
        <v>1266</v>
      </c>
      <c r="AI716" s="6">
        <v>0.18970000000000001</v>
      </c>
      <c r="AJ716" s="6">
        <v>0.40739999999999998</v>
      </c>
      <c r="AK716" s="6">
        <v>0.25729999999999997</v>
      </c>
      <c r="AT716" s="6">
        <f t="shared" si="39"/>
        <v>62.903225806451616</v>
      </c>
      <c r="AU716" s="6">
        <f t="shared" si="40"/>
        <v>141.88888888888889</v>
      </c>
      <c r="AV716" s="6">
        <f t="shared" si="41"/>
        <v>101.64705882352941</v>
      </c>
      <c r="AW716" s="7">
        <f t="shared" si="42"/>
        <v>34.528571428571432</v>
      </c>
      <c r="AX716" s="6">
        <f t="shared" si="43"/>
        <v>23.018181818181819</v>
      </c>
      <c r="AY716" s="6" t="str">
        <f t="shared" si="44"/>
        <v/>
      </c>
      <c r="BA716" s="6">
        <f>VLOOKUP(A716, ALL_AP_DATA!$A$2:$F$3600, 6, FALSE)</f>
        <v>290</v>
      </c>
      <c r="BB716" s="6" t="e">
        <f t="shared" ca="1" si="46"/>
        <v>#NAME?</v>
      </c>
      <c r="BC716" s="6">
        <f>VLOOKUP(A716,projmetadata!$A$2:$D$2036, 4, FALSE)</f>
        <v>18235</v>
      </c>
      <c r="BE716" s="9" t="e">
        <f t="shared" ca="1" si="47"/>
        <v>#NAME?</v>
      </c>
      <c r="BF716" s="6" t="e">
        <f t="shared" ca="1" si="48"/>
        <v>#NAME?</v>
      </c>
      <c r="BG716" s="6">
        <f t="shared" si="49"/>
        <v>0.26981080340005487</v>
      </c>
      <c r="BH716" s="6">
        <f>VLOOKUP(A716, ALL_AP_DATA!$A$2:$D$3600, 3, FALSE)</f>
        <v>116</v>
      </c>
      <c r="BI716" s="6">
        <f>VLOOKUP(A716, ALL_AP_DATA!$A$2:$E$3600, 5, FALSE)</f>
        <v>4920</v>
      </c>
      <c r="BJ716" s="6">
        <f t="shared" si="45"/>
        <v>16.96551724137931</v>
      </c>
      <c r="BK716" s="6">
        <f t="shared" si="50"/>
        <v>0.4</v>
      </c>
    </row>
    <row r="717" spans="1:63" ht="15.75" customHeight="1" x14ac:dyDescent="0.25">
      <c r="A717" s="6" t="s">
        <v>1413</v>
      </c>
      <c r="B717" s="6" t="s">
        <v>64</v>
      </c>
      <c r="C717" s="6">
        <v>7</v>
      </c>
      <c r="D717" s="6">
        <v>31</v>
      </c>
      <c r="E717" s="6">
        <v>39</v>
      </c>
      <c r="F717" s="6">
        <v>1613</v>
      </c>
      <c r="G717" s="6">
        <v>0.1245</v>
      </c>
      <c r="H717" s="6">
        <v>0.8125</v>
      </c>
      <c r="I717" s="6">
        <v>0.3569</v>
      </c>
      <c r="Q717" s="6">
        <v>11</v>
      </c>
      <c r="R717" s="6">
        <v>47</v>
      </c>
      <c r="S717" s="6">
        <v>39</v>
      </c>
      <c r="T717" s="6">
        <v>3347</v>
      </c>
      <c r="U717" s="6">
        <v>0.1888</v>
      </c>
      <c r="V717" s="6">
        <v>0.8125</v>
      </c>
      <c r="W717" s="6">
        <v>0.74050000000000005</v>
      </c>
      <c r="X717" s="6">
        <v>2</v>
      </c>
      <c r="Y717" s="6">
        <v>56</v>
      </c>
      <c r="Z717" s="6">
        <v>26</v>
      </c>
      <c r="AA717" s="6">
        <v>1051</v>
      </c>
      <c r="AB717" s="6">
        <v>0.22489999999999999</v>
      </c>
      <c r="AC717" s="6">
        <v>0.54169999999999996</v>
      </c>
      <c r="AD717" s="6">
        <v>0.23250000000000001</v>
      </c>
      <c r="AE717" s="6">
        <v>19</v>
      </c>
      <c r="AF717" s="6">
        <v>93</v>
      </c>
      <c r="AG717" s="6">
        <v>42</v>
      </c>
      <c r="AH717" s="6">
        <v>2109</v>
      </c>
      <c r="AI717" s="6">
        <v>0.3735</v>
      </c>
      <c r="AJ717" s="6">
        <v>0.875</v>
      </c>
      <c r="AK717" s="6">
        <v>0.46660000000000001</v>
      </c>
      <c r="AL717" s="6">
        <v>1</v>
      </c>
      <c r="AM717" s="6">
        <v>22</v>
      </c>
      <c r="AN717" s="6">
        <v>24</v>
      </c>
      <c r="AO717" s="6">
        <v>2126</v>
      </c>
      <c r="AP717" s="6">
        <v>8.8400000000000006E-2</v>
      </c>
      <c r="AQ717" s="6">
        <v>0.5</v>
      </c>
      <c r="AR717" s="6">
        <v>0.47039999999999998</v>
      </c>
      <c r="AT717" s="6">
        <f t="shared" si="39"/>
        <v>52.032258064516128</v>
      </c>
      <c r="AU717" s="6" t="str">
        <f t="shared" si="40"/>
        <v/>
      </c>
      <c r="AV717" s="6">
        <f t="shared" si="41"/>
        <v>71.212765957446805</v>
      </c>
      <c r="AW717" s="7">
        <f t="shared" si="42"/>
        <v>18.767857142857142</v>
      </c>
      <c r="AX717" s="6">
        <f t="shared" si="43"/>
        <v>22.677419354838708</v>
      </c>
      <c r="AY717" s="6">
        <f t="shared" si="44"/>
        <v>96.63636363636364</v>
      </c>
      <c r="BA717" s="6">
        <f>VLOOKUP(A717, ALL_AP_DATA!$A$2:$F$3600, 6, FALSE)</f>
        <v>249</v>
      </c>
      <c r="BB717" s="6" t="e">
        <f t="shared" ca="1" si="46"/>
        <v>#NAME?</v>
      </c>
      <c r="BC717" s="6">
        <f>VLOOKUP(A717,projmetadata!$A$2:$D$2036, 4, FALSE)</f>
        <v>16732</v>
      </c>
      <c r="BE717" s="9" t="e">
        <f t="shared" ca="1" si="47"/>
        <v>#NAME?</v>
      </c>
      <c r="BF717" s="6" t="e">
        <f t="shared" ca="1" si="48"/>
        <v>#NAME?</v>
      </c>
      <c r="BG717" s="6">
        <f t="shared" si="49"/>
        <v>0.27014104709538611</v>
      </c>
      <c r="BH717" s="6">
        <f>VLOOKUP(A717, ALL_AP_DATA!$A$2:$D$3600, 3, FALSE)</f>
        <v>137</v>
      </c>
      <c r="BI717" s="6">
        <f>VLOOKUP(A717, ALL_AP_DATA!$A$2:$E$3600, 5, FALSE)</f>
        <v>4520</v>
      </c>
      <c r="BJ717" s="6">
        <f t="shared" si="45"/>
        <v>18.152610441767067</v>
      </c>
      <c r="BK717" s="6">
        <f t="shared" si="50"/>
        <v>0.55020080321285136</v>
      </c>
    </row>
    <row r="718" spans="1:63" ht="15.75" customHeight="1" x14ac:dyDescent="0.25">
      <c r="A718" s="6" t="s">
        <v>877</v>
      </c>
      <c r="B718" s="6" t="s">
        <v>64</v>
      </c>
      <c r="C718" s="6">
        <v>4</v>
      </c>
      <c r="D718" s="6">
        <v>172</v>
      </c>
      <c r="E718" s="6">
        <v>111</v>
      </c>
      <c r="F718" s="6">
        <v>9717</v>
      </c>
      <c r="G718" s="6">
        <v>0.3805</v>
      </c>
      <c r="H718" s="6">
        <v>0.81620000000000004</v>
      </c>
      <c r="I718" s="6">
        <v>0.60709999999999997</v>
      </c>
      <c r="Q718" s="6">
        <v>11</v>
      </c>
      <c r="R718" s="6">
        <v>40</v>
      </c>
      <c r="S718" s="6">
        <v>79</v>
      </c>
      <c r="T718" s="6">
        <v>8644</v>
      </c>
      <c r="U718" s="6">
        <v>8.8499999999999995E-2</v>
      </c>
      <c r="V718" s="6">
        <v>0.58089999999999997</v>
      </c>
      <c r="W718" s="6">
        <v>0.54</v>
      </c>
      <c r="X718" s="6">
        <v>16</v>
      </c>
      <c r="Y718" s="6">
        <v>174</v>
      </c>
      <c r="Z718" s="6">
        <v>108</v>
      </c>
      <c r="AA718" s="6">
        <v>8888</v>
      </c>
      <c r="AB718" s="6">
        <v>0.38500000000000001</v>
      </c>
      <c r="AC718" s="6">
        <v>0.79410000000000003</v>
      </c>
      <c r="AD718" s="6">
        <v>0.55530000000000002</v>
      </c>
      <c r="AE718" s="6">
        <v>16</v>
      </c>
      <c r="AF718" s="6">
        <v>80</v>
      </c>
      <c r="AG718" s="6">
        <v>57</v>
      </c>
      <c r="AH718" s="6">
        <v>3830</v>
      </c>
      <c r="AI718" s="6">
        <v>0.17699999999999999</v>
      </c>
      <c r="AJ718" s="6">
        <v>0.41909999999999997</v>
      </c>
      <c r="AK718" s="6">
        <v>0.23930000000000001</v>
      </c>
      <c r="AT718" s="6">
        <f t="shared" si="39"/>
        <v>56.494186046511629</v>
      </c>
      <c r="AU718" s="6" t="str">
        <f t="shared" si="40"/>
        <v/>
      </c>
      <c r="AV718" s="6">
        <f t="shared" si="41"/>
        <v>216.1</v>
      </c>
      <c r="AW718" s="7">
        <f t="shared" si="42"/>
        <v>51.080459770114942</v>
      </c>
      <c r="AX718" s="6">
        <f t="shared" si="43"/>
        <v>47.875</v>
      </c>
      <c r="AY718" s="6" t="str">
        <f t="shared" si="44"/>
        <v/>
      </c>
      <c r="BA718" s="6">
        <f>VLOOKUP(A718, ALL_AP_DATA!$A$2:$F$3600, 6, FALSE)</f>
        <v>452</v>
      </c>
      <c r="BB718" s="6" t="e">
        <f t="shared" ca="1" si="46"/>
        <v>#NAME?</v>
      </c>
      <c r="BC718" s="6">
        <f>VLOOKUP(A718,projmetadata!$A$2:$D$2036, 4, FALSE)</f>
        <v>59116</v>
      </c>
      <c r="BE718" s="9" t="e">
        <f t="shared" ca="1" si="47"/>
        <v>#NAME?</v>
      </c>
      <c r="BF718" s="6" t="e">
        <f t="shared" ca="1" si="48"/>
        <v>#NAME?</v>
      </c>
      <c r="BG718" s="6">
        <f t="shared" si="49"/>
        <v>0.27075580215170175</v>
      </c>
      <c r="BH718" s="6">
        <f>VLOOKUP(A718, ALL_AP_DATA!$A$2:$D$3600, 3, FALSE)</f>
        <v>261</v>
      </c>
      <c r="BI718" s="6">
        <f>VLOOKUP(A718, ALL_AP_DATA!$A$2:$E$3600, 5, FALSE)</f>
        <v>16006</v>
      </c>
      <c r="BJ718" s="6">
        <f t="shared" si="45"/>
        <v>35.411504424778762</v>
      </c>
      <c r="BK718" s="6">
        <f t="shared" si="50"/>
        <v>0.57743362831858402</v>
      </c>
    </row>
    <row r="719" spans="1:63" ht="15.75" customHeight="1" x14ac:dyDescent="0.25">
      <c r="A719" s="6" t="s">
        <v>84</v>
      </c>
      <c r="B719" s="6" t="s">
        <v>64</v>
      </c>
      <c r="C719" s="6">
        <v>17</v>
      </c>
      <c r="D719" s="6">
        <v>173</v>
      </c>
      <c r="E719" s="6">
        <v>121</v>
      </c>
      <c r="F719" s="6">
        <v>9375</v>
      </c>
      <c r="G719" s="6">
        <v>0.14460000000000001</v>
      </c>
      <c r="H719" s="6">
        <v>0.76580000000000004</v>
      </c>
      <c r="I719" s="6">
        <v>0.40579999999999999</v>
      </c>
      <c r="J719" s="6">
        <v>4</v>
      </c>
      <c r="K719" s="6">
        <v>45</v>
      </c>
      <c r="L719" s="6">
        <v>104</v>
      </c>
      <c r="M719" s="6">
        <v>8204</v>
      </c>
      <c r="N719" s="6">
        <v>3.7600000000000001E-2</v>
      </c>
      <c r="O719" s="6">
        <v>0.65820000000000001</v>
      </c>
      <c r="P719" s="6">
        <v>0.35510000000000003</v>
      </c>
      <c r="Q719" s="6">
        <v>26</v>
      </c>
      <c r="R719" s="6">
        <v>96</v>
      </c>
      <c r="S719" s="6">
        <v>126</v>
      </c>
      <c r="T719" s="6">
        <v>12673</v>
      </c>
      <c r="U719" s="6">
        <v>8.0299999999999996E-2</v>
      </c>
      <c r="V719" s="6">
        <v>0.79749999999999999</v>
      </c>
      <c r="W719" s="6">
        <v>0.54849999999999999</v>
      </c>
      <c r="X719" s="6">
        <v>115</v>
      </c>
      <c r="Y719" s="6">
        <v>382</v>
      </c>
      <c r="Z719" s="6">
        <v>133</v>
      </c>
      <c r="AA719" s="6">
        <v>14769</v>
      </c>
      <c r="AB719" s="6">
        <v>0.31940000000000002</v>
      </c>
      <c r="AC719" s="6">
        <v>0.84179999999999999</v>
      </c>
      <c r="AD719" s="6">
        <v>0.63919999999999999</v>
      </c>
      <c r="AE719" s="6">
        <v>106</v>
      </c>
      <c r="AF719" s="6">
        <v>423</v>
      </c>
      <c r="AG719" s="6">
        <v>139</v>
      </c>
      <c r="AH719" s="6">
        <v>14816</v>
      </c>
      <c r="AI719" s="6">
        <v>0.35370000000000001</v>
      </c>
      <c r="AJ719" s="6">
        <v>0.87970000000000004</v>
      </c>
      <c r="AK719" s="6">
        <v>0.64119999999999999</v>
      </c>
      <c r="AL719" s="6">
        <v>4</v>
      </c>
      <c r="AM719" s="6">
        <v>51</v>
      </c>
      <c r="AN719" s="6">
        <v>112</v>
      </c>
      <c r="AO719" s="6">
        <v>8844</v>
      </c>
      <c r="AP719" s="6">
        <v>4.2599999999999999E-2</v>
      </c>
      <c r="AQ719" s="6">
        <v>0.70889999999999997</v>
      </c>
      <c r="AR719" s="6">
        <v>0.38279999999999997</v>
      </c>
      <c r="AT719" s="6">
        <f t="shared" si="39"/>
        <v>54.190751445086704</v>
      </c>
      <c r="AU719" s="6">
        <f t="shared" si="40"/>
        <v>182.3111111111111</v>
      </c>
      <c r="AV719" s="6">
        <f t="shared" si="41"/>
        <v>132.01041666666666</v>
      </c>
      <c r="AW719" s="7">
        <f t="shared" si="42"/>
        <v>38.662303664921467</v>
      </c>
      <c r="AX719" s="6">
        <f t="shared" si="43"/>
        <v>35.026004728132385</v>
      </c>
      <c r="AY719" s="6">
        <f t="shared" si="44"/>
        <v>173.41176470588235</v>
      </c>
      <c r="BA719" s="6">
        <f>VLOOKUP(A719, ALL_AP_DATA!$A$2:$F$3600, 6, FALSE)</f>
        <v>1196</v>
      </c>
      <c r="BB719" s="6" t="e">
        <f t="shared" ca="1" si="46"/>
        <v>#NAME?</v>
      </c>
      <c r="BC719" s="6">
        <f>VLOOKUP(A719,projmetadata!$A$2:$D$2036, 4, FALSE)</f>
        <v>85302</v>
      </c>
      <c r="BE719" s="9" t="e">
        <f t="shared" ca="1" si="47"/>
        <v>#NAME?</v>
      </c>
      <c r="BF719" s="6" t="e">
        <f t="shared" ca="1" si="48"/>
        <v>#NAME?</v>
      </c>
      <c r="BG719" s="6">
        <f t="shared" si="49"/>
        <v>0.27086117558791117</v>
      </c>
      <c r="BH719" s="6">
        <f>VLOOKUP(A719, ALL_AP_DATA!$A$2:$D$3600, 3, FALSE)</f>
        <v>649</v>
      </c>
      <c r="BI719" s="6">
        <f>VLOOKUP(A719, ALL_AP_DATA!$A$2:$E$3600, 5, FALSE)</f>
        <v>23105</v>
      </c>
      <c r="BJ719" s="6">
        <f t="shared" si="45"/>
        <v>19.318561872909697</v>
      </c>
      <c r="BK719" s="6">
        <f t="shared" si="50"/>
        <v>0.54264214046822745</v>
      </c>
    </row>
    <row r="720" spans="1:63" ht="15.75" customHeight="1" x14ac:dyDescent="0.25">
      <c r="A720" s="6" t="s">
        <v>610</v>
      </c>
      <c r="B720" s="6" t="s">
        <v>64</v>
      </c>
      <c r="C720" s="6">
        <v>6</v>
      </c>
      <c r="D720" s="6">
        <v>18</v>
      </c>
      <c r="E720" s="6">
        <v>10</v>
      </c>
      <c r="F720" s="6">
        <v>1174</v>
      </c>
      <c r="G720" s="6">
        <v>5.7500000000000002E-2</v>
      </c>
      <c r="H720" s="6">
        <v>0.27029999999999998</v>
      </c>
      <c r="I720" s="6">
        <v>0.1331</v>
      </c>
      <c r="Q720" s="6">
        <v>4</v>
      </c>
      <c r="R720" s="6">
        <v>14</v>
      </c>
      <c r="S720" s="6">
        <v>13</v>
      </c>
      <c r="T720" s="6">
        <v>1239</v>
      </c>
      <c r="U720" s="6">
        <v>4.4699999999999997E-2</v>
      </c>
      <c r="V720" s="6">
        <v>0.35139999999999999</v>
      </c>
      <c r="W720" s="6">
        <v>0.14050000000000001</v>
      </c>
      <c r="X720" s="6">
        <v>4</v>
      </c>
      <c r="Y720" s="6">
        <v>75</v>
      </c>
      <c r="Z720" s="6">
        <v>17</v>
      </c>
      <c r="AA720" s="6">
        <v>2536</v>
      </c>
      <c r="AB720" s="6">
        <v>0.23960000000000001</v>
      </c>
      <c r="AC720" s="6">
        <v>0.45950000000000002</v>
      </c>
      <c r="AD720" s="6">
        <v>0.28749999999999998</v>
      </c>
      <c r="AE720" s="6">
        <v>24</v>
      </c>
      <c r="AF720" s="6">
        <v>102</v>
      </c>
      <c r="AG720" s="6">
        <v>30</v>
      </c>
      <c r="AH720" s="6">
        <v>5108</v>
      </c>
      <c r="AI720" s="6">
        <v>0.32590000000000002</v>
      </c>
      <c r="AJ720" s="6">
        <v>0.81079999999999997</v>
      </c>
      <c r="AK720" s="6">
        <v>0.57909999999999995</v>
      </c>
      <c r="AT720" s="6">
        <f t="shared" si="39"/>
        <v>65.222222222222229</v>
      </c>
      <c r="AU720" s="6" t="str">
        <f t="shared" si="40"/>
        <v/>
      </c>
      <c r="AV720" s="6">
        <f t="shared" si="41"/>
        <v>88.5</v>
      </c>
      <c r="AW720" s="7">
        <f t="shared" si="42"/>
        <v>33.813333333333333</v>
      </c>
      <c r="AX720" s="6">
        <f t="shared" si="43"/>
        <v>50.078431372549019</v>
      </c>
      <c r="AY720" s="6" t="str">
        <f t="shared" si="44"/>
        <v/>
      </c>
      <c r="BA720" s="6">
        <f>VLOOKUP(A720, ALL_AP_DATA!$A$2:$F$3600, 6, FALSE)</f>
        <v>313</v>
      </c>
      <c r="BB720" s="6" t="e">
        <f t="shared" ca="1" si="46"/>
        <v>#NAME?</v>
      </c>
      <c r="BC720" s="6">
        <f>VLOOKUP(A720,projmetadata!$A$2:$D$2036, 4, FALSE)</f>
        <v>32521</v>
      </c>
      <c r="BE720" s="9" t="e">
        <f t="shared" ca="1" si="47"/>
        <v>#NAME?</v>
      </c>
      <c r="BF720" s="6" t="e">
        <f t="shared" ca="1" si="48"/>
        <v>#NAME?</v>
      </c>
      <c r="BG720" s="6">
        <f t="shared" si="49"/>
        <v>0.27120937240552256</v>
      </c>
      <c r="BH720" s="6">
        <f>VLOOKUP(A720, ALL_AP_DATA!$A$2:$D$3600, 3, FALSE)</f>
        <v>148</v>
      </c>
      <c r="BI720" s="6">
        <f>VLOOKUP(A720, ALL_AP_DATA!$A$2:$E$3600, 5, FALSE)</f>
        <v>8820</v>
      </c>
      <c r="BJ720" s="6">
        <f t="shared" si="45"/>
        <v>28.178913738019169</v>
      </c>
      <c r="BK720" s="6">
        <f t="shared" si="50"/>
        <v>0.47284345047923321</v>
      </c>
    </row>
    <row r="721" spans="1:63" ht="15.75" customHeight="1" x14ac:dyDescent="0.25">
      <c r="A721" s="6" t="s">
        <v>92</v>
      </c>
      <c r="B721" s="6" t="s">
        <v>64</v>
      </c>
      <c r="C721" s="6">
        <v>19</v>
      </c>
      <c r="D721" s="6">
        <v>58</v>
      </c>
      <c r="E721" s="6">
        <v>66</v>
      </c>
      <c r="F721" s="6">
        <v>1673</v>
      </c>
      <c r="G721" s="6">
        <v>3.85E-2</v>
      </c>
      <c r="H721" s="6">
        <v>0.16500000000000001</v>
      </c>
      <c r="I721" s="6">
        <v>5.5800000000000002E-2</v>
      </c>
      <c r="Q721" s="6">
        <v>27</v>
      </c>
      <c r="R721" s="6">
        <v>123</v>
      </c>
      <c r="S721" s="6">
        <v>290</v>
      </c>
      <c r="T721" s="6">
        <v>19272</v>
      </c>
      <c r="U721" s="6">
        <v>8.1600000000000006E-2</v>
      </c>
      <c r="V721" s="6">
        <v>0.72499999999999998</v>
      </c>
      <c r="W721" s="6">
        <v>0.6431</v>
      </c>
      <c r="X721" s="6">
        <v>31</v>
      </c>
      <c r="Y721" s="6">
        <v>347</v>
      </c>
      <c r="Z721" s="6">
        <v>250</v>
      </c>
      <c r="AA721" s="6">
        <v>11318</v>
      </c>
      <c r="AB721" s="6">
        <v>0.2303</v>
      </c>
      <c r="AC721" s="6">
        <v>0.625</v>
      </c>
      <c r="AD721" s="6">
        <v>0.37769999999999998</v>
      </c>
      <c r="AE721" s="6">
        <v>176</v>
      </c>
      <c r="AF721" s="6">
        <v>761</v>
      </c>
      <c r="AG721" s="6">
        <v>360</v>
      </c>
      <c r="AH721" s="6">
        <v>23803</v>
      </c>
      <c r="AI721" s="6">
        <v>0.505</v>
      </c>
      <c r="AJ721" s="6">
        <v>0.9</v>
      </c>
      <c r="AK721" s="6">
        <v>0.79430000000000001</v>
      </c>
      <c r="AL721" s="6">
        <v>2</v>
      </c>
      <c r="AM721" s="6">
        <v>30</v>
      </c>
      <c r="AN721" s="6">
        <v>105</v>
      </c>
      <c r="AO721" s="6">
        <v>6498</v>
      </c>
      <c r="AP721" s="6">
        <v>1.9900000000000001E-2</v>
      </c>
      <c r="AQ721" s="6">
        <v>0.26250000000000001</v>
      </c>
      <c r="AR721" s="6">
        <v>0.21679999999999999</v>
      </c>
      <c r="AT721" s="6">
        <f t="shared" si="39"/>
        <v>28.844827586206897</v>
      </c>
      <c r="AU721" s="6" t="str">
        <f t="shared" si="40"/>
        <v/>
      </c>
      <c r="AV721" s="6">
        <f t="shared" si="41"/>
        <v>156.6829268292683</v>
      </c>
      <c r="AW721" s="7">
        <f t="shared" si="42"/>
        <v>32.616714697406337</v>
      </c>
      <c r="AX721" s="6">
        <f t="shared" si="43"/>
        <v>31.278580814717476</v>
      </c>
      <c r="AY721" s="6">
        <f t="shared" si="44"/>
        <v>216.6</v>
      </c>
      <c r="BA721" s="6">
        <f>VLOOKUP(A721, ALL_AP_DATA!$A$2:$F$3600, 6, FALSE)</f>
        <v>1507</v>
      </c>
      <c r="BB721" s="6" t="e">
        <f t="shared" ca="1" si="46"/>
        <v>#NAME?</v>
      </c>
      <c r="BC721" s="6">
        <f>VLOOKUP(A721,projmetadata!$A$2:$D$2036, 4, FALSE)</f>
        <v>110225</v>
      </c>
      <c r="BE721" s="9" t="e">
        <f t="shared" ca="1" si="47"/>
        <v>#NAME?</v>
      </c>
      <c r="BF721" s="6" t="e">
        <f t="shared" ca="1" si="48"/>
        <v>#NAME?</v>
      </c>
      <c r="BG721" s="6">
        <f t="shared" si="49"/>
        <v>0.2718621002494897</v>
      </c>
      <c r="BH721" s="6">
        <f>VLOOKUP(A721, ALL_AP_DATA!$A$2:$D$3600, 3, FALSE)</f>
        <v>901</v>
      </c>
      <c r="BI721" s="6">
        <f>VLOOKUP(A721, ALL_AP_DATA!$A$2:$E$3600, 5, FALSE)</f>
        <v>29966</v>
      </c>
      <c r="BJ721" s="6">
        <f t="shared" si="45"/>
        <v>19.884538818845389</v>
      </c>
      <c r="BK721" s="6">
        <f t="shared" si="50"/>
        <v>0.59787657597876576</v>
      </c>
    </row>
    <row r="722" spans="1:63" ht="15.75" customHeight="1" x14ac:dyDescent="0.25">
      <c r="A722" s="6" t="s">
        <v>672</v>
      </c>
      <c r="B722" s="6" t="s">
        <v>64</v>
      </c>
      <c r="C722" s="6">
        <v>29</v>
      </c>
      <c r="D722" s="6">
        <v>608</v>
      </c>
      <c r="E722" s="6">
        <v>866</v>
      </c>
      <c r="F722" s="6">
        <v>41060</v>
      </c>
      <c r="G722" s="6">
        <v>0.33929999999999999</v>
      </c>
      <c r="H722" s="6">
        <v>0.82550000000000001</v>
      </c>
      <c r="I722" s="6">
        <v>0.75390000000000001</v>
      </c>
      <c r="J722" s="6">
        <v>4</v>
      </c>
      <c r="K722" s="6">
        <v>39</v>
      </c>
      <c r="L722" s="6">
        <v>512</v>
      </c>
      <c r="M722" s="6">
        <v>22432</v>
      </c>
      <c r="N722" s="6">
        <v>2.18E-2</v>
      </c>
      <c r="O722" s="6">
        <v>0.48809999999999998</v>
      </c>
      <c r="P722" s="6">
        <v>0.41189999999999999</v>
      </c>
      <c r="Q722" s="6">
        <v>31</v>
      </c>
      <c r="R722" s="6">
        <v>147</v>
      </c>
      <c r="S722" s="6">
        <v>718</v>
      </c>
      <c r="T722" s="6">
        <v>35296</v>
      </c>
      <c r="U722" s="6">
        <v>8.2000000000000003E-2</v>
      </c>
      <c r="V722" s="6">
        <v>0.6845</v>
      </c>
      <c r="W722" s="6">
        <v>0.64810000000000001</v>
      </c>
      <c r="X722" s="6">
        <v>124</v>
      </c>
      <c r="Y722" s="6">
        <v>789</v>
      </c>
      <c r="Z722" s="6">
        <v>884</v>
      </c>
      <c r="AA722" s="6">
        <v>42541</v>
      </c>
      <c r="AB722" s="6">
        <v>0.44030000000000002</v>
      </c>
      <c r="AC722" s="6">
        <v>0.8427</v>
      </c>
      <c r="AD722" s="6">
        <v>0.78110000000000002</v>
      </c>
      <c r="AE722" s="6">
        <v>183</v>
      </c>
      <c r="AF722" s="6">
        <v>796</v>
      </c>
      <c r="AG722" s="6">
        <v>942</v>
      </c>
      <c r="AH722" s="6">
        <v>47076</v>
      </c>
      <c r="AI722" s="6">
        <v>0.44419999999999998</v>
      </c>
      <c r="AJ722" s="6">
        <v>0.89800000000000002</v>
      </c>
      <c r="AK722" s="6">
        <v>0.86439999999999995</v>
      </c>
      <c r="AL722" s="6">
        <v>3</v>
      </c>
      <c r="AM722" s="6">
        <v>49</v>
      </c>
      <c r="AN722" s="6">
        <v>492</v>
      </c>
      <c r="AO722" s="6">
        <v>21311</v>
      </c>
      <c r="AP722" s="6">
        <v>2.7300000000000001E-2</v>
      </c>
      <c r="AQ722" s="6">
        <v>0.46899999999999997</v>
      </c>
      <c r="AR722" s="6">
        <v>0.39129999999999998</v>
      </c>
      <c r="AT722" s="6">
        <f t="shared" si="39"/>
        <v>67.53289473684211</v>
      </c>
      <c r="AU722" s="6">
        <f t="shared" si="40"/>
        <v>575.17948717948718</v>
      </c>
      <c r="AV722" s="6">
        <f t="shared" si="41"/>
        <v>240.10884353741497</v>
      </c>
      <c r="AW722" s="7">
        <f t="shared" si="42"/>
        <v>53.917617237008869</v>
      </c>
      <c r="AX722" s="6">
        <f t="shared" si="43"/>
        <v>59.140703517587937</v>
      </c>
      <c r="AY722" s="6">
        <f t="shared" si="44"/>
        <v>434.91836734693879</v>
      </c>
      <c r="BA722" s="6">
        <f>VLOOKUP(A722, ALL_AP_DATA!$A$2:$F$3600, 6, FALSE)</f>
        <v>1792</v>
      </c>
      <c r="BB722" s="6" t="e">
        <f t="shared" ca="1" si="46"/>
        <v>#NAME?</v>
      </c>
      <c r="BC722" s="6">
        <f>VLOOKUP(A722,projmetadata!$A$2:$D$2036, 4, FALSE)</f>
        <v>199974</v>
      </c>
      <c r="BE722" s="9" t="e">
        <f t="shared" ca="1" si="47"/>
        <v>#NAME?</v>
      </c>
      <c r="BF722" s="6" t="e">
        <f t="shared" ca="1" si="48"/>
        <v>#NAME?</v>
      </c>
      <c r="BG722" s="6">
        <f t="shared" si="49"/>
        <v>0.27234040425255285</v>
      </c>
      <c r="BH722" s="6">
        <f>VLOOKUP(A722, ALL_AP_DATA!$A$2:$D$3600, 3, FALSE)</f>
        <v>1155</v>
      </c>
      <c r="BI722" s="6">
        <f>VLOOKUP(A722, ALL_AP_DATA!$A$2:$E$3600, 5, FALSE)</f>
        <v>54461</v>
      </c>
      <c r="BJ722" s="6">
        <f t="shared" si="45"/>
        <v>30.391183035714285</v>
      </c>
      <c r="BK722" s="6">
        <f t="shared" si="50"/>
        <v>0.64453125</v>
      </c>
    </row>
    <row r="723" spans="1:63" ht="15.75" customHeight="1" x14ac:dyDescent="0.25">
      <c r="A723" s="6" t="s">
        <v>357</v>
      </c>
      <c r="B723" s="6" t="s">
        <v>64</v>
      </c>
      <c r="C723" s="6">
        <v>98</v>
      </c>
      <c r="D723" s="6">
        <v>714</v>
      </c>
      <c r="E723" s="6">
        <v>185</v>
      </c>
      <c r="F723" s="6">
        <v>25199</v>
      </c>
      <c r="G723" s="6">
        <v>0.26569999999999999</v>
      </c>
      <c r="H723" s="6">
        <v>0.71430000000000005</v>
      </c>
      <c r="I723" s="6">
        <v>0.34860000000000002</v>
      </c>
      <c r="J723" s="6">
        <v>4</v>
      </c>
      <c r="K723" s="6">
        <v>27</v>
      </c>
      <c r="L723" s="6">
        <v>32</v>
      </c>
      <c r="M723" s="6">
        <v>4667</v>
      </c>
      <c r="N723" s="6">
        <v>0.01</v>
      </c>
      <c r="O723" s="6">
        <v>0.1236</v>
      </c>
      <c r="P723" s="6">
        <v>6.4600000000000005E-2</v>
      </c>
      <c r="Q723" s="6">
        <v>49</v>
      </c>
      <c r="R723" s="6">
        <v>169</v>
      </c>
      <c r="S723" s="6">
        <v>160</v>
      </c>
      <c r="T723" s="6">
        <v>25254</v>
      </c>
      <c r="U723" s="6">
        <v>6.2899999999999998E-2</v>
      </c>
      <c r="V723" s="6">
        <v>0.61780000000000002</v>
      </c>
      <c r="W723" s="6">
        <v>0.3493</v>
      </c>
      <c r="X723" s="6">
        <v>96</v>
      </c>
      <c r="Y723" s="6">
        <v>987</v>
      </c>
      <c r="Z723" s="6">
        <v>187</v>
      </c>
      <c r="AA723" s="6">
        <v>33703</v>
      </c>
      <c r="AB723" s="6">
        <v>0.36730000000000002</v>
      </c>
      <c r="AC723" s="6">
        <v>0.72199999999999998</v>
      </c>
      <c r="AD723" s="6">
        <v>0.4662</v>
      </c>
      <c r="AE723" s="6">
        <v>224</v>
      </c>
      <c r="AF723" s="6">
        <v>1079</v>
      </c>
      <c r="AG723" s="6">
        <v>219</v>
      </c>
      <c r="AH723" s="6">
        <v>43287</v>
      </c>
      <c r="AI723" s="6">
        <v>0.40160000000000001</v>
      </c>
      <c r="AJ723" s="6">
        <v>0.84560000000000002</v>
      </c>
      <c r="AK723" s="6">
        <v>0.59870000000000001</v>
      </c>
      <c r="AL723" s="6">
        <v>2</v>
      </c>
      <c r="AM723" s="6">
        <v>25</v>
      </c>
      <c r="AN723" s="6">
        <v>26</v>
      </c>
      <c r="AO723" s="6">
        <v>3371</v>
      </c>
      <c r="AP723" s="6">
        <v>9.2999999999999992E-3</v>
      </c>
      <c r="AQ723" s="6">
        <v>0.1004</v>
      </c>
      <c r="AR723" s="6">
        <v>4.6600000000000003E-2</v>
      </c>
      <c r="AT723" s="6">
        <f t="shared" si="39"/>
        <v>35.292717086834735</v>
      </c>
      <c r="AU723" s="6">
        <f t="shared" si="40"/>
        <v>172.85185185185185</v>
      </c>
      <c r="AV723" s="6">
        <f t="shared" si="41"/>
        <v>149.4319526627219</v>
      </c>
      <c r="AW723" s="7">
        <f t="shared" si="42"/>
        <v>34.146909827760894</v>
      </c>
      <c r="AX723" s="6">
        <f t="shared" si="43"/>
        <v>40.117701575532898</v>
      </c>
      <c r="AY723" s="6">
        <f t="shared" si="44"/>
        <v>134.84</v>
      </c>
      <c r="BA723" s="6">
        <f>VLOOKUP(A723, ALL_AP_DATA!$A$2:$F$3600, 6, FALSE)</f>
        <v>2687</v>
      </c>
      <c r="BB723" s="6" t="e">
        <f t="shared" ca="1" si="46"/>
        <v>#NAME?</v>
      </c>
      <c r="BC723" s="6">
        <f>VLOOKUP(A723,projmetadata!$A$2:$D$2036, 4, FALSE)</f>
        <v>265016</v>
      </c>
      <c r="BE723" s="9" t="e">
        <f t="shared" ca="1" si="47"/>
        <v>#NAME?</v>
      </c>
      <c r="BF723" s="6" t="e">
        <f t="shared" ca="1" si="48"/>
        <v>#NAME?</v>
      </c>
      <c r="BG723" s="6">
        <f t="shared" si="49"/>
        <v>0.27279862347933709</v>
      </c>
      <c r="BH723" s="6">
        <f>VLOOKUP(A723, ALL_AP_DATA!$A$2:$D$3600, 3, FALSE)</f>
        <v>1674</v>
      </c>
      <c r="BI723" s="6">
        <f>VLOOKUP(A723, ALL_AP_DATA!$A$2:$E$3600, 5, FALSE)</f>
        <v>72296</v>
      </c>
      <c r="BJ723" s="6">
        <f t="shared" si="45"/>
        <v>26.90584294752512</v>
      </c>
      <c r="BK723" s="6">
        <f t="shared" si="50"/>
        <v>0.62299962783773721</v>
      </c>
    </row>
    <row r="724" spans="1:63" ht="15.75" customHeight="1" x14ac:dyDescent="0.25">
      <c r="A724" s="6" t="s">
        <v>1297</v>
      </c>
      <c r="B724" s="6" t="s">
        <v>64</v>
      </c>
      <c r="Q724" s="6">
        <v>14</v>
      </c>
      <c r="R724" s="6">
        <v>45</v>
      </c>
      <c r="S724" s="6">
        <v>75</v>
      </c>
      <c r="T724" s="6">
        <v>7595</v>
      </c>
      <c r="U724" s="6">
        <v>0.1226</v>
      </c>
      <c r="V724" s="6">
        <v>0.65790000000000004</v>
      </c>
      <c r="W724" s="6">
        <v>0.59219999999999995</v>
      </c>
      <c r="X724" s="6">
        <v>13</v>
      </c>
      <c r="Y724" s="6">
        <v>100</v>
      </c>
      <c r="Z724" s="6">
        <v>61</v>
      </c>
      <c r="AA724" s="6">
        <v>2180</v>
      </c>
      <c r="AB724" s="6">
        <v>0.27250000000000002</v>
      </c>
      <c r="AC724" s="6">
        <v>0.53510000000000002</v>
      </c>
      <c r="AD724" s="6">
        <v>0.17</v>
      </c>
      <c r="AE724" s="6">
        <v>30</v>
      </c>
      <c r="AF724" s="6">
        <v>115</v>
      </c>
      <c r="AG724" s="6">
        <v>87</v>
      </c>
      <c r="AH724" s="6">
        <v>5311</v>
      </c>
      <c r="AI724" s="6">
        <v>0.31340000000000001</v>
      </c>
      <c r="AJ724" s="6">
        <v>0.76319999999999999</v>
      </c>
      <c r="AK724" s="6">
        <v>0.41410000000000002</v>
      </c>
      <c r="AT724" s="6" t="str">
        <f t="shared" si="39"/>
        <v/>
      </c>
      <c r="AU724" s="6" t="str">
        <f t="shared" si="40"/>
        <v/>
      </c>
      <c r="AV724" s="6">
        <f t="shared" si="41"/>
        <v>168.77777777777777</v>
      </c>
      <c r="AW724" s="7">
        <f t="shared" si="42"/>
        <v>21.8</v>
      </c>
      <c r="AX724" s="6">
        <f t="shared" si="43"/>
        <v>46.182608695652171</v>
      </c>
      <c r="AY724" s="6" t="str">
        <f t="shared" si="44"/>
        <v/>
      </c>
      <c r="BA724" s="6">
        <f>VLOOKUP(A724, ALL_AP_DATA!$A$2:$F$3600, 6, FALSE)</f>
        <v>367</v>
      </c>
      <c r="BB724" s="6" t="e">
        <f t="shared" ca="1" si="46"/>
        <v>#NAME?</v>
      </c>
      <c r="BC724" s="6">
        <f>VLOOKUP(A724,projmetadata!$A$2:$D$2036, 4, FALSE)</f>
        <v>46678</v>
      </c>
      <c r="BE724" s="9" t="e">
        <f t="shared" ca="1" si="47"/>
        <v>#NAME?</v>
      </c>
      <c r="BF724" s="6" t="e">
        <f t="shared" ca="1" si="48"/>
        <v>#NAME?</v>
      </c>
      <c r="BG724" s="6">
        <f t="shared" si="49"/>
        <v>0.27477612579802047</v>
      </c>
      <c r="BH724" s="6">
        <f>VLOOKUP(A724, ALL_AP_DATA!$A$2:$D$3600, 3, FALSE)</f>
        <v>195</v>
      </c>
      <c r="BI724" s="6">
        <f>VLOOKUP(A724, ALL_AP_DATA!$A$2:$E$3600, 5, FALSE)</f>
        <v>12826</v>
      </c>
      <c r="BJ724" s="6">
        <f t="shared" si="45"/>
        <v>34.948228882833789</v>
      </c>
      <c r="BK724" s="6">
        <f t="shared" si="50"/>
        <v>0.53133514986376018</v>
      </c>
    </row>
    <row r="725" spans="1:63" ht="15.75" customHeight="1" x14ac:dyDescent="0.25">
      <c r="A725" s="6" t="s">
        <v>323</v>
      </c>
      <c r="B725" s="6" t="s">
        <v>64</v>
      </c>
      <c r="C725" s="6">
        <v>11</v>
      </c>
      <c r="D725" s="6">
        <v>46</v>
      </c>
      <c r="E725" s="6">
        <v>18</v>
      </c>
      <c r="F725" s="6">
        <v>519</v>
      </c>
      <c r="G725" s="6">
        <v>0.11700000000000001</v>
      </c>
      <c r="H725" s="6">
        <v>0.1978</v>
      </c>
      <c r="I725" s="6">
        <v>7.1300000000000002E-2</v>
      </c>
      <c r="Q725" s="6">
        <v>9</v>
      </c>
      <c r="R725" s="6">
        <v>34</v>
      </c>
      <c r="S725" s="6">
        <v>69</v>
      </c>
      <c r="T725" s="6">
        <v>5347</v>
      </c>
      <c r="U725" s="6">
        <v>8.6499999999999994E-2</v>
      </c>
      <c r="V725" s="6">
        <v>0.75819999999999999</v>
      </c>
      <c r="W725" s="6">
        <v>0.73450000000000004</v>
      </c>
      <c r="X725" s="6">
        <v>41</v>
      </c>
      <c r="Y725" s="6">
        <v>218</v>
      </c>
      <c r="Z725" s="6">
        <v>78</v>
      </c>
      <c r="AA725" s="6">
        <v>5857</v>
      </c>
      <c r="AB725" s="6">
        <v>0.55469999999999997</v>
      </c>
      <c r="AC725" s="6">
        <v>0.85709999999999997</v>
      </c>
      <c r="AD725" s="6">
        <v>0.80449999999999999</v>
      </c>
      <c r="AE725" s="6">
        <v>20</v>
      </c>
      <c r="AF725" s="6">
        <v>74</v>
      </c>
      <c r="AG725" s="6">
        <v>58</v>
      </c>
      <c r="AH725" s="6">
        <v>4029</v>
      </c>
      <c r="AI725" s="6">
        <v>0.1883</v>
      </c>
      <c r="AJ725" s="6">
        <v>0.63739999999999997</v>
      </c>
      <c r="AK725" s="6">
        <v>0.5534</v>
      </c>
      <c r="AL725" s="6">
        <v>1</v>
      </c>
      <c r="AM725" s="6">
        <v>12</v>
      </c>
      <c r="AN725" s="6">
        <v>46</v>
      </c>
      <c r="AO725" s="6">
        <v>3061</v>
      </c>
      <c r="AP725" s="6">
        <v>3.0499999999999999E-2</v>
      </c>
      <c r="AQ725" s="6">
        <v>0.50549999999999995</v>
      </c>
      <c r="AR725" s="6">
        <v>0.42049999999999998</v>
      </c>
      <c r="AT725" s="6">
        <f t="shared" si="39"/>
        <v>11.282608695652174</v>
      </c>
      <c r="AU725" s="6" t="str">
        <f t="shared" si="40"/>
        <v/>
      </c>
      <c r="AV725" s="6">
        <f t="shared" si="41"/>
        <v>157.26470588235293</v>
      </c>
      <c r="AW725" s="7">
        <f t="shared" si="42"/>
        <v>26.86697247706422</v>
      </c>
      <c r="AX725" s="6">
        <f t="shared" si="43"/>
        <v>54.445945945945944</v>
      </c>
      <c r="AY725" s="6">
        <f t="shared" si="44"/>
        <v>255.08333333333334</v>
      </c>
      <c r="BA725" s="6">
        <f>VLOOKUP(A725, ALL_AP_DATA!$A$2:$F$3600, 6, FALSE)</f>
        <v>393</v>
      </c>
      <c r="BB725" s="6" t="e">
        <f t="shared" ca="1" si="46"/>
        <v>#NAME?</v>
      </c>
      <c r="BC725" s="6">
        <f>VLOOKUP(A725,projmetadata!$A$2:$D$2036, 4, FALSE)</f>
        <v>26335</v>
      </c>
      <c r="BE725" s="9" t="e">
        <f t="shared" ca="1" si="47"/>
        <v>#NAME?</v>
      </c>
      <c r="BF725" s="6" t="e">
        <f t="shared" ca="1" si="48"/>
        <v>#NAME?</v>
      </c>
      <c r="BG725" s="6">
        <f t="shared" si="49"/>
        <v>0.27643820011391684</v>
      </c>
      <c r="BH725" s="6">
        <f>VLOOKUP(A725, ALL_AP_DATA!$A$2:$D$3600, 3, FALSE)</f>
        <v>261</v>
      </c>
      <c r="BI725" s="6">
        <f>VLOOKUP(A725, ALL_AP_DATA!$A$2:$E$3600, 5, FALSE)</f>
        <v>7280</v>
      </c>
      <c r="BJ725" s="6">
        <f t="shared" si="45"/>
        <v>18.524173027989821</v>
      </c>
      <c r="BK725" s="6">
        <f t="shared" si="50"/>
        <v>0.66412213740458015</v>
      </c>
    </row>
    <row r="726" spans="1:63" ht="15.75" customHeight="1" x14ac:dyDescent="0.25">
      <c r="A726" s="6" t="s">
        <v>298</v>
      </c>
      <c r="B726" s="6" t="s">
        <v>64</v>
      </c>
      <c r="C726" s="6">
        <v>3</v>
      </c>
      <c r="D726" s="6">
        <v>13</v>
      </c>
      <c r="E726" s="6">
        <v>19</v>
      </c>
      <c r="F726" s="6">
        <v>1582</v>
      </c>
      <c r="G726" s="6">
        <v>6.6000000000000003E-2</v>
      </c>
      <c r="H726" s="6">
        <v>0.59379999999999999</v>
      </c>
      <c r="I726" s="6">
        <v>0.23380000000000001</v>
      </c>
      <c r="Q726" s="6">
        <v>6</v>
      </c>
      <c r="R726" s="6">
        <v>28</v>
      </c>
      <c r="S726" s="6">
        <v>31</v>
      </c>
      <c r="T726" s="6">
        <v>4937</v>
      </c>
      <c r="U726" s="6">
        <v>0.1421</v>
      </c>
      <c r="V726" s="6">
        <v>0.96879999999999999</v>
      </c>
      <c r="W726" s="6">
        <v>0.72960000000000003</v>
      </c>
      <c r="X726" s="6">
        <v>9</v>
      </c>
      <c r="Y726" s="6">
        <v>63</v>
      </c>
      <c r="Z726" s="6">
        <v>27</v>
      </c>
      <c r="AA726" s="6">
        <v>4683</v>
      </c>
      <c r="AB726" s="6">
        <v>0.31979999999999997</v>
      </c>
      <c r="AC726" s="6">
        <v>0.84379999999999999</v>
      </c>
      <c r="AD726" s="6">
        <v>0.69199999999999995</v>
      </c>
      <c r="AE726" s="6">
        <v>3</v>
      </c>
      <c r="AF726" s="6">
        <v>8</v>
      </c>
      <c r="AG726" s="6">
        <v>14</v>
      </c>
      <c r="AH726" s="6">
        <v>1464</v>
      </c>
      <c r="AI726" s="6">
        <v>4.0599999999999997E-2</v>
      </c>
      <c r="AJ726" s="6">
        <v>0.4375</v>
      </c>
      <c r="AK726" s="6">
        <v>0.21629999999999999</v>
      </c>
      <c r="AT726" s="6">
        <f t="shared" si="39"/>
        <v>121.69230769230769</v>
      </c>
      <c r="AU726" s="6" t="str">
        <f t="shared" si="40"/>
        <v/>
      </c>
      <c r="AV726" s="6">
        <f t="shared" si="41"/>
        <v>176.32142857142858</v>
      </c>
      <c r="AW726" s="7">
        <f t="shared" si="42"/>
        <v>74.333333333333329</v>
      </c>
      <c r="AX726" s="6">
        <f t="shared" si="43"/>
        <v>183</v>
      </c>
      <c r="AY726" s="6" t="str">
        <f t="shared" si="44"/>
        <v/>
      </c>
      <c r="BA726" s="6">
        <f>VLOOKUP(A726, ALL_AP_DATA!$A$2:$F$3600, 6, FALSE)</f>
        <v>197</v>
      </c>
      <c r="BB726" s="6" t="e">
        <f t="shared" ca="1" si="46"/>
        <v>#NAME?</v>
      </c>
      <c r="BC726" s="6">
        <f>VLOOKUP(A726,projmetadata!$A$2:$D$2036, 4, FALSE)</f>
        <v>24187</v>
      </c>
      <c r="BE726" s="9" t="e">
        <f t="shared" ca="1" si="47"/>
        <v>#NAME?</v>
      </c>
      <c r="BF726" s="6" t="e">
        <f t="shared" ca="1" si="48"/>
        <v>#NAME?</v>
      </c>
      <c r="BG726" s="6">
        <f t="shared" si="49"/>
        <v>0.27977839335180055</v>
      </c>
      <c r="BH726" s="6">
        <f>VLOOKUP(A726, ALL_AP_DATA!$A$2:$D$3600, 3, FALSE)</f>
        <v>80</v>
      </c>
      <c r="BI726" s="6">
        <f>VLOOKUP(A726, ALL_AP_DATA!$A$2:$E$3600, 5, FALSE)</f>
        <v>6767</v>
      </c>
      <c r="BJ726" s="6">
        <f t="shared" si="45"/>
        <v>34.350253807106597</v>
      </c>
      <c r="BK726" s="6">
        <f t="shared" si="50"/>
        <v>0.40609137055837563</v>
      </c>
    </row>
    <row r="727" spans="1:63" ht="15.75" customHeight="1" x14ac:dyDescent="0.25">
      <c r="A727" s="6" t="s">
        <v>289</v>
      </c>
      <c r="B727" s="6" t="s">
        <v>64</v>
      </c>
      <c r="C727" s="6">
        <v>1</v>
      </c>
      <c r="D727" s="6">
        <v>112</v>
      </c>
      <c r="E727" s="6">
        <v>99</v>
      </c>
      <c r="F727" s="6">
        <v>5516</v>
      </c>
      <c r="G727" s="6">
        <v>0.63280000000000003</v>
      </c>
      <c r="H727" s="6">
        <v>0.9</v>
      </c>
      <c r="I727" s="6">
        <v>0.90149999999999997</v>
      </c>
      <c r="Q727" s="6">
        <v>7</v>
      </c>
      <c r="R727" s="6">
        <v>35</v>
      </c>
      <c r="S727" s="6">
        <v>83</v>
      </c>
      <c r="T727" s="6">
        <v>3537</v>
      </c>
      <c r="U727" s="6">
        <v>0.19769999999999999</v>
      </c>
      <c r="V727" s="6">
        <v>0.75449999999999995</v>
      </c>
      <c r="W727" s="6">
        <v>0.57799999999999996</v>
      </c>
      <c r="X727" s="6">
        <v>22</v>
      </c>
      <c r="Y727" s="6">
        <v>126</v>
      </c>
      <c r="Z727" s="6">
        <v>108</v>
      </c>
      <c r="AA727" s="6">
        <v>5709</v>
      </c>
      <c r="AB727" s="6">
        <v>0.71189999999999998</v>
      </c>
      <c r="AC727" s="6">
        <v>0.98180000000000001</v>
      </c>
      <c r="AD727" s="6">
        <v>0.93300000000000005</v>
      </c>
      <c r="AE727" s="6">
        <v>5</v>
      </c>
      <c r="AF727" s="6">
        <v>39</v>
      </c>
      <c r="AG727" s="6">
        <v>66</v>
      </c>
      <c r="AH727" s="6">
        <v>2138</v>
      </c>
      <c r="AI727" s="6">
        <v>0.2203</v>
      </c>
      <c r="AJ727" s="6">
        <v>0.6</v>
      </c>
      <c r="AK727" s="6">
        <v>0.34939999999999999</v>
      </c>
      <c r="AT727" s="6">
        <f t="shared" si="39"/>
        <v>49.25</v>
      </c>
      <c r="AU727" s="6" t="str">
        <f t="shared" si="40"/>
        <v/>
      </c>
      <c r="AV727" s="6">
        <f t="shared" si="41"/>
        <v>101.05714285714286</v>
      </c>
      <c r="AW727" s="7">
        <f t="shared" si="42"/>
        <v>45.30952380952381</v>
      </c>
      <c r="AX727" s="6">
        <f t="shared" si="43"/>
        <v>54.820512820512818</v>
      </c>
      <c r="AY727" s="6" t="str">
        <f t="shared" si="44"/>
        <v/>
      </c>
      <c r="BA727" s="6">
        <f>VLOOKUP(A727, ALL_AP_DATA!$A$2:$F$3600, 6, FALSE)</f>
        <v>177</v>
      </c>
      <c r="BB727" s="6" t="e">
        <f t="shared" ca="1" si="46"/>
        <v>#NAME?</v>
      </c>
      <c r="BC727" s="6">
        <f>VLOOKUP(A727,projmetadata!$A$2:$D$2036, 4, FALSE)</f>
        <v>21819</v>
      </c>
      <c r="BE727" s="9" t="e">
        <f t="shared" ca="1" si="47"/>
        <v>#NAME?</v>
      </c>
      <c r="BF727" s="6" t="e">
        <f t="shared" ca="1" si="48"/>
        <v>#NAME?</v>
      </c>
      <c r="BG727" s="6">
        <f t="shared" si="49"/>
        <v>0.28044365002979055</v>
      </c>
      <c r="BH727" s="6">
        <f>VLOOKUP(A727, ALL_AP_DATA!$A$2:$D$3600, 3, FALSE)</f>
        <v>128</v>
      </c>
      <c r="BI727" s="6">
        <f>VLOOKUP(A727, ALL_AP_DATA!$A$2:$E$3600, 5, FALSE)</f>
        <v>6119</v>
      </c>
      <c r="BJ727" s="6">
        <f t="shared" si="45"/>
        <v>34.570621468926554</v>
      </c>
      <c r="BK727" s="6">
        <f t="shared" si="50"/>
        <v>0.7231638418079096</v>
      </c>
    </row>
    <row r="728" spans="1:63" ht="15.75" customHeight="1" x14ac:dyDescent="0.25">
      <c r="A728" s="6" t="s">
        <v>822</v>
      </c>
      <c r="B728" s="6" t="s">
        <v>64</v>
      </c>
      <c r="Q728" s="6">
        <v>1</v>
      </c>
      <c r="R728" s="6">
        <v>2</v>
      </c>
      <c r="S728" s="6">
        <v>9</v>
      </c>
      <c r="T728" s="6">
        <v>3473</v>
      </c>
      <c r="U728" s="6">
        <v>1.6799999999999999E-2</v>
      </c>
      <c r="V728" s="6">
        <v>0.69230000000000003</v>
      </c>
      <c r="W728" s="6">
        <v>0.7621</v>
      </c>
      <c r="AE728" s="6">
        <v>11</v>
      </c>
      <c r="AF728" s="6">
        <v>42</v>
      </c>
      <c r="AG728" s="6">
        <v>3</v>
      </c>
      <c r="AH728" s="6">
        <v>67</v>
      </c>
      <c r="AI728" s="6">
        <v>0.35289999999999999</v>
      </c>
      <c r="AJ728" s="6">
        <v>0.23080000000000001</v>
      </c>
      <c r="AK728" s="6">
        <v>1.47E-2</v>
      </c>
      <c r="AT728" s="6" t="str">
        <f t="shared" si="39"/>
        <v/>
      </c>
      <c r="AU728" s="6" t="str">
        <f t="shared" si="40"/>
        <v/>
      </c>
      <c r="AV728" s="6">
        <f t="shared" si="41"/>
        <v>1736.5</v>
      </c>
      <c r="AW728" s="7" t="str">
        <f t="shared" si="42"/>
        <v/>
      </c>
      <c r="AX728" s="6">
        <f t="shared" si="43"/>
        <v>1.5952380952380953</v>
      </c>
      <c r="AY728" s="6" t="str">
        <f t="shared" si="44"/>
        <v/>
      </c>
      <c r="BA728" s="6">
        <f>VLOOKUP(A728, ALL_AP_DATA!$A$2:$F$3600, 6, FALSE)</f>
        <v>119</v>
      </c>
      <c r="BB728" s="6" t="e">
        <f t="shared" ca="1" si="46"/>
        <v>#NAME?</v>
      </c>
      <c r="BC728" s="6">
        <f>VLOOKUP(A728,projmetadata!$A$2:$D$2036, 4, FALSE)</f>
        <v>16102</v>
      </c>
      <c r="BE728" s="9" t="e">
        <f t="shared" ca="1" si="47"/>
        <v>#NAME?</v>
      </c>
      <c r="BF728" s="6" t="e">
        <f t="shared" ca="1" si="48"/>
        <v>#NAME?</v>
      </c>
      <c r="BG728" s="6">
        <f t="shared" si="49"/>
        <v>0.28300832194758413</v>
      </c>
      <c r="BH728" s="6">
        <f>VLOOKUP(A728, ALL_AP_DATA!$A$2:$D$3600, 3, FALSE)</f>
        <v>44</v>
      </c>
      <c r="BI728" s="6">
        <f>VLOOKUP(A728, ALL_AP_DATA!$A$2:$E$3600, 5, FALSE)</f>
        <v>4557</v>
      </c>
      <c r="BJ728" s="6">
        <f t="shared" si="45"/>
        <v>38.294117647058826</v>
      </c>
      <c r="BK728" s="6">
        <f t="shared" si="50"/>
        <v>0.36974789915966388</v>
      </c>
    </row>
    <row r="729" spans="1:63" ht="15.75" customHeight="1" x14ac:dyDescent="0.25">
      <c r="A729" s="6" t="s">
        <v>1437</v>
      </c>
      <c r="B729" s="6" t="s">
        <v>64</v>
      </c>
      <c r="C729" s="6">
        <v>8</v>
      </c>
      <c r="D729" s="6">
        <v>22</v>
      </c>
      <c r="E729" s="6">
        <v>5</v>
      </c>
      <c r="F729" s="6">
        <v>380</v>
      </c>
      <c r="G729" s="6">
        <v>9.2100000000000001E-2</v>
      </c>
      <c r="H729" s="6">
        <v>0.1515</v>
      </c>
      <c r="I729" s="6">
        <v>7.8600000000000003E-2</v>
      </c>
      <c r="Q729" s="6">
        <v>1</v>
      </c>
      <c r="R729" s="6">
        <v>3</v>
      </c>
      <c r="S729" s="6">
        <v>5</v>
      </c>
      <c r="T729" s="6">
        <v>342</v>
      </c>
      <c r="U729" s="6">
        <v>1.26E-2</v>
      </c>
      <c r="V729" s="6">
        <v>0.1515</v>
      </c>
      <c r="W729" s="6">
        <v>7.0699999999999999E-2</v>
      </c>
      <c r="X729" s="6">
        <v>4</v>
      </c>
      <c r="Y729" s="6">
        <v>26</v>
      </c>
      <c r="Z729" s="6">
        <v>6</v>
      </c>
      <c r="AA729" s="6">
        <v>1013</v>
      </c>
      <c r="AB729" s="6">
        <v>0.10879999999999999</v>
      </c>
      <c r="AC729" s="6">
        <v>0.18179999999999999</v>
      </c>
      <c r="AD729" s="6">
        <v>0.20949999999999999</v>
      </c>
      <c r="AE729" s="6">
        <v>5</v>
      </c>
      <c r="AF729" s="6">
        <v>45</v>
      </c>
      <c r="AG729" s="6">
        <v>15</v>
      </c>
      <c r="AH729" s="6">
        <v>1551</v>
      </c>
      <c r="AI729" s="6">
        <v>0.1883</v>
      </c>
      <c r="AJ729" s="6">
        <v>0.45450000000000002</v>
      </c>
      <c r="AK729" s="6">
        <v>0.32079999999999997</v>
      </c>
      <c r="AT729" s="6">
        <f t="shared" si="39"/>
        <v>17.272727272727273</v>
      </c>
      <c r="AU729" s="6" t="str">
        <f t="shared" si="40"/>
        <v/>
      </c>
      <c r="AV729" s="6">
        <f t="shared" si="41"/>
        <v>114</v>
      </c>
      <c r="AW729" s="7">
        <f t="shared" si="42"/>
        <v>38.96153846153846</v>
      </c>
      <c r="AX729" s="6">
        <f t="shared" si="43"/>
        <v>34.466666666666669</v>
      </c>
      <c r="AY729" s="6" t="str">
        <f t="shared" si="44"/>
        <v/>
      </c>
      <c r="BA729" s="6">
        <f>VLOOKUP(A729, ALL_AP_DATA!$A$2:$F$3600, 6, FALSE)</f>
        <v>239</v>
      </c>
      <c r="BB729" s="6" t="e">
        <f t="shared" ca="1" si="46"/>
        <v>#NAME?</v>
      </c>
      <c r="BC729" s="6">
        <f>VLOOKUP(A729,projmetadata!$A$2:$D$2036, 4, FALSE)</f>
        <v>17074</v>
      </c>
      <c r="BE729" s="9" t="e">
        <f t="shared" ca="1" si="47"/>
        <v>#NAME?</v>
      </c>
      <c r="BF729" s="6" t="e">
        <f t="shared" ca="1" si="48"/>
        <v>#NAME?</v>
      </c>
      <c r="BG729" s="6">
        <f t="shared" si="49"/>
        <v>0.28317910272929603</v>
      </c>
      <c r="BH729" s="6">
        <f>VLOOKUP(A729, ALL_AP_DATA!$A$2:$D$3600, 3, FALSE)</f>
        <v>76</v>
      </c>
      <c r="BI729" s="6">
        <f>VLOOKUP(A729, ALL_AP_DATA!$A$2:$E$3600, 5, FALSE)</f>
        <v>4835</v>
      </c>
      <c r="BJ729" s="6">
        <f t="shared" si="45"/>
        <v>20.230125523012553</v>
      </c>
      <c r="BK729" s="6">
        <f t="shared" si="50"/>
        <v>0.31799163179916318</v>
      </c>
    </row>
    <row r="730" spans="1:63" ht="15.75" customHeight="1" x14ac:dyDescent="0.25">
      <c r="A730" s="6" t="s">
        <v>707</v>
      </c>
      <c r="B730" s="6" t="s">
        <v>64</v>
      </c>
      <c r="C730" s="6">
        <v>5</v>
      </c>
      <c r="D730" s="6">
        <v>682</v>
      </c>
      <c r="E730" s="6">
        <v>381</v>
      </c>
      <c r="F730" s="6">
        <v>26585</v>
      </c>
      <c r="G730" s="6">
        <v>0.33760000000000001</v>
      </c>
      <c r="H730" s="6">
        <v>0.61450000000000005</v>
      </c>
      <c r="I730" s="6">
        <v>0.2407</v>
      </c>
      <c r="J730" s="6">
        <v>12</v>
      </c>
      <c r="K730" s="6">
        <v>74</v>
      </c>
      <c r="L730" s="6">
        <v>334</v>
      </c>
      <c r="M730" s="6">
        <v>37958</v>
      </c>
      <c r="N730" s="6">
        <v>3.6600000000000001E-2</v>
      </c>
      <c r="O730" s="6">
        <v>0.53869999999999996</v>
      </c>
      <c r="P730" s="6">
        <v>0.34370000000000001</v>
      </c>
      <c r="Q730" s="6">
        <v>51</v>
      </c>
      <c r="R730" s="6">
        <v>222</v>
      </c>
      <c r="S730" s="6">
        <v>484</v>
      </c>
      <c r="T730" s="6">
        <v>77729</v>
      </c>
      <c r="U730" s="6">
        <v>0.1099</v>
      </c>
      <c r="V730" s="6">
        <v>0.78059999999999996</v>
      </c>
      <c r="W730" s="6">
        <v>0.70389999999999997</v>
      </c>
      <c r="X730" s="6">
        <v>95</v>
      </c>
      <c r="Y730" s="6">
        <v>1235</v>
      </c>
      <c r="Z730" s="6">
        <v>479</v>
      </c>
      <c r="AA730" s="6">
        <v>76033</v>
      </c>
      <c r="AB730" s="6">
        <v>0.61140000000000005</v>
      </c>
      <c r="AC730" s="6">
        <v>0.77259999999999995</v>
      </c>
      <c r="AD730" s="6">
        <v>0.6885</v>
      </c>
      <c r="AE730" s="6">
        <v>110</v>
      </c>
      <c r="AF730" s="6">
        <v>1473</v>
      </c>
      <c r="AG730" s="6">
        <v>532</v>
      </c>
      <c r="AH730" s="6">
        <v>82584</v>
      </c>
      <c r="AI730" s="6">
        <v>0.72919999999999996</v>
      </c>
      <c r="AJ730" s="6">
        <v>0.85809999999999997</v>
      </c>
      <c r="AK730" s="6">
        <v>0.74780000000000002</v>
      </c>
      <c r="AL730" s="6">
        <v>5</v>
      </c>
      <c r="AM730" s="6">
        <v>90</v>
      </c>
      <c r="AN730" s="6">
        <v>398</v>
      </c>
      <c r="AO730" s="6">
        <v>51591</v>
      </c>
      <c r="AP730" s="6">
        <v>4.4600000000000001E-2</v>
      </c>
      <c r="AQ730" s="6">
        <v>0.64190000000000003</v>
      </c>
      <c r="AR730" s="6">
        <v>0.4672</v>
      </c>
      <c r="AT730" s="6">
        <f t="shared" si="39"/>
        <v>38.980938416422291</v>
      </c>
      <c r="AU730" s="6">
        <f t="shared" si="40"/>
        <v>512.94594594594594</v>
      </c>
      <c r="AV730" s="6">
        <f t="shared" si="41"/>
        <v>350.13063063063061</v>
      </c>
      <c r="AW730" s="7">
        <f t="shared" si="42"/>
        <v>61.565182186234814</v>
      </c>
      <c r="AX730" s="6">
        <f t="shared" si="43"/>
        <v>56.065173116089611</v>
      </c>
      <c r="AY730" s="6">
        <f t="shared" si="44"/>
        <v>573.23333333333335</v>
      </c>
      <c r="BA730" s="6">
        <f>VLOOKUP(A730, ALL_AP_DATA!$A$2:$F$3600, 6, FALSE)</f>
        <v>2020</v>
      </c>
      <c r="BB730" s="6" t="e">
        <f t="shared" ca="1" si="46"/>
        <v>#NAME?</v>
      </c>
      <c r="BC730" s="6">
        <f>VLOOKUP(A730,projmetadata!$A$2:$D$2036, 4, FALSE)</f>
        <v>389595</v>
      </c>
      <c r="BE730" s="9" t="e">
        <f t="shared" ca="1" si="47"/>
        <v>#NAME?</v>
      </c>
      <c r="BF730" s="6" t="e">
        <f t="shared" ca="1" si="48"/>
        <v>#NAME?</v>
      </c>
      <c r="BG730" s="6">
        <f t="shared" si="49"/>
        <v>0.28344819620375006</v>
      </c>
      <c r="BH730" s="6">
        <f>VLOOKUP(A730, ALL_AP_DATA!$A$2:$D$3600, 3, FALSE)</f>
        <v>1676</v>
      </c>
      <c r="BI730" s="6">
        <f>VLOOKUP(A730, ALL_AP_DATA!$A$2:$E$3600, 5, FALSE)</f>
        <v>110430</v>
      </c>
      <c r="BJ730" s="6">
        <f t="shared" si="45"/>
        <v>54.668316831683171</v>
      </c>
      <c r="BK730" s="6">
        <f t="shared" si="50"/>
        <v>0.82970297029702966</v>
      </c>
    </row>
    <row r="731" spans="1:63" ht="15.75" customHeight="1" x14ac:dyDescent="0.25">
      <c r="A731" s="6" t="s">
        <v>640</v>
      </c>
      <c r="B731" s="6" t="s">
        <v>64</v>
      </c>
      <c r="C731" s="6">
        <v>10</v>
      </c>
      <c r="D731" s="6">
        <v>28</v>
      </c>
      <c r="E731" s="6">
        <v>12</v>
      </c>
      <c r="F731" s="6">
        <v>2593</v>
      </c>
      <c r="G731" s="6">
        <v>0.06</v>
      </c>
      <c r="H731" s="6">
        <v>0.2</v>
      </c>
      <c r="I731" s="6">
        <v>0.23300000000000001</v>
      </c>
      <c r="Q731" s="6">
        <v>7</v>
      </c>
      <c r="R731" s="6">
        <v>26</v>
      </c>
      <c r="S731" s="6">
        <v>30</v>
      </c>
      <c r="T731" s="6">
        <v>5288</v>
      </c>
      <c r="U731" s="6">
        <v>5.57E-2</v>
      </c>
      <c r="V731" s="6">
        <v>0.5</v>
      </c>
      <c r="W731" s="6">
        <v>0.47520000000000001</v>
      </c>
      <c r="X731" s="6">
        <v>8</v>
      </c>
      <c r="Y731" s="6">
        <v>103</v>
      </c>
      <c r="Z731" s="6">
        <v>16</v>
      </c>
      <c r="AA731" s="6">
        <v>2563</v>
      </c>
      <c r="AB731" s="6">
        <v>0.22059999999999999</v>
      </c>
      <c r="AC731" s="6">
        <v>0.26669999999999999</v>
      </c>
      <c r="AD731" s="6">
        <v>0.2303</v>
      </c>
      <c r="AE731" s="6">
        <v>50</v>
      </c>
      <c r="AF731" s="6">
        <v>238</v>
      </c>
      <c r="AG731" s="6">
        <v>39</v>
      </c>
      <c r="AH731" s="6">
        <v>5923</v>
      </c>
      <c r="AI731" s="6">
        <v>0.50960000000000005</v>
      </c>
      <c r="AJ731" s="6">
        <v>0.65</v>
      </c>
      <c r="AK731" s="6">
        <v>0.5323</v>
      </c>
      <c r="AT731" s="6">
        <f t="shared" si="39"/>
        <v>92.607142857142861</v>
      </c>
      <c r="AU731" s="6" t="str">
        <f t="shared" si="40"/>
        <v/>
      </c>
      <c r="AV731" s="6">
        <f t="shared" si="41"/>
        <v>203.38461538461539</v>
      </c>
      <c r="AW731" s="7">
        <f t="shared" si="42"/>
        <v>24.883495145631066</v>
      </c>
      <c r="AX731" s="6">
        <f t="shared" si="43"/>
        <v>24.886554621848738</v>
      </c>
      <c r="AY731" s="6" t="str">
        <f t="shared" si="44"/>
        <v/>
      </c>
      <c r="BA731" s="6">
        <f>VLOOKUP(A731, ALL_AP_DATA!$A$2:$F$3600, 6, FALSE)</f>
        <v>467</v>
      </c>
      <c r="BB731" s="6" t="e">
        <f t="shared" ca="1" si="46"/>
        <v>#NAME?</v>
      </c>
      <c r="BC731" s="6">
        <f>VLOOKUP(A731,projmetadata!$A$2:$D$2036, 4, FALSE)</f>
        <v>39072</v>
      </c>
      <c r="BE731" s="9" t="e">
        <f t="shared" ca="1" si="47"/>
        <v>#NAME?</v>
      </c>
      <c r="BF731" s="6" t="e">
        <f t="shared" ca="1" si="48"/>
        <v>#NAME?</v>
      </c>
      <c r="BG731" s="6">
        <f t="shared" si="49"/>
        <v>0.28480753480753479</v>
      </c>
      <c r="BH731" s="6">
        <f>VLOOKUP(A731, ALL_AP_DATA!$A$2:$D$3600, 3, FALSE)</f>
        <v>285</v>
      </c>
      <c r="BI731" s="6">
        <f>VLOOKUP(A731, ALL_AP_DATA!$A$2:$E$3600, 5, FALSE)</f>
        <v>11128</v>
      </c>
      <c r="BJ731" s="6">
        <f t="shared" si="45"/>
        <v>23.828693790149892</v>
      </c>
      <c r="BK731" s="6">
        <f t="shared" si="50"/>
        <v>0.61027837259100648</v>
      </c>
    </row>
    <row r="732" spans="1:63" ht="15.75" customHeight="1" x14ac:dyDescent="0.25">
      <c r="A732" s="6" t="s">
        <v>643</v>
      </c>
      <c r="B732" s="6" t="s">
        <v>64</v>
      </c>
      <c r="C732" s="6">
        <v>10</v>
      </c>
      <c r="D732" s="6">
        <v>131</v>
      </c>
      <c r="E732" s="6">
        <v>36</v>
      </c>
      <c r="F732" s="6">
        <v>3902</v>
      </c>
      <c r="G732" s="6">
        <v>0.30249999999999999</v>
      </c>
      <c r="H732" s="6">
        <v>0.5625</v>
      </c>
      <c r="I732" s="6">
        <v>0.57010000000000005</v>
      </c>
      <c r="Q732" s="6">
        <v>8</v>
      </c>
      <c r="R732" s="6">
        <v>41</v>
      </c>
      <c r="S732" s="6">
        <v>30</v>
      </c>
      <c r="T732" s="6">
        <v>2889</v>
      </c>
      <c r="U732" s="6">
        <v>9.4700000000000006E-2</v>
      </c>
      <c r="V732" s="6">
        <v>0.46879999999999999</v>
      </c>
      <c r="W732" s="6">
        <v>0.42209999999999998</v>
      </c>
      <c r="X732" s="6">
        <v>5</v>
      </c>
      <c r="Y732" s="6">
        <v>131</v>
      </c>
      <c r="Z732" s="6">
        <v>44</v>
      </c>
      <c r="AA732" s="6">
        <v>3802</v>
      </c>
      <c r="AB732" s="6">
        <v>0.30249999999999999</v>
      </c>
      <c r="AC732" s="6">
        <v>0.6875</v>
      </c>
      <c r="AD732" s="6">
        <v>0.5554</v>
      </c>
      <c r="AE732" s="6">
        <v>49</v>
      </c>
      <c r="AF732" s="6">
        <v>242</v>
      </c>
      <c r="AG732" s="6">
        <v>52</v>
      </c>
      <c r="AH732" s="6">
        <v>5034</v>
      </c>
      <c r="AI732" s="6">
        <v>0.55889999999999995</v>
      </c>
      <c r="AJ732" s="6">
        <v>0.8125</v>
      </c>
      <c r="AK732" s="6">
        <v>0.73540000000000005</v>
      </c>
      <c r="AT732" s="6">
        <f t="shared" si="39"/>
        <v>29.786259541984734</v>
      </c>
      <c r="AU732" s="6" t="str">
        <f t="shared" si="40"/>
        <v/>
      </c>
      <c r="AV732" s="6">
        <f t="shared" si="41"/>
        <v>70.463414634146346</v>
      </c>
      <c r="AW732" s="7">
        <f t="shared" si="42"/>
        <v>29.022900763358777</v>
      </c>
      <c r="AX732" s="6">
        <f t="shared" si="43"/>
        <v>20.801652892561982</v>
      </c>
      <c r="AY732" s="6" t="str">
        <f t="shared" si="44"/>
        <v/>
      </c>
      <c r="BA732" s="6">
        <f>VLOOKUP(A732, ALL_AP_DATA!$A$2:$F$3600, 6, FALSE)</f>
        <v>433</v>
      </c>
      <c r="BB732" s="6" t="e">
        <f t="shared" ca="1" si="46"/>
        <v>#NAME?</v>
      </c>
      <c r="BC732" s="6">
        <f>VLOOKUP(A732,projmetadata!$A$2:$D$2036, 4, FALSE)</f>
        <v>23988</v>
      </c>
      <c r="BE732" s="9" t="e">
        <f t="shared" ca="1" si="47"/>
        <v>#NAME?</v>
      </c>
      <c r="BF732" s="6" t="e">
        <f t="shared" ca="1" si="48"/>
        <v>#NAME?</v>
      </c>
      <c r="BG732" s="6">
        <f t="shared" si="49"/>
        <v>0.28535100883775222</v>
      </c>
      <c r="BH732" s="6">
        <f>VLOOKUP(A732, ALL_AP_DATA!$A$2:$D$3600, 3, FALSE)</f>
        <v>292</v>
      </c>
      <c r="BI732" s="6">
        <f>VLOOKUP(A732, ALL_AP_DATA!$A$2:$E$3600, 5, FALSE)</f>
        <v>6845</v>
      </c>
      <c r="BJ732" s="6">
        <f t="shared" si="45"/>
        <v>15.808314087759815</v>
      </c>
      <c r="BK732" s="6">
        <f t="shared" si="50"/>
        <v>0.67436489607390304</v>
      </c>
    </row>
    <row r="733" spans="1:63" ht="15.75" customHeight="1" x14ac:dyDescent="0.25">
      <c r="A733" s="6" t="s">
        <v>833</v>
      </c>
      <c r="B733" s="6" t="s">
        <v>64</v>
      </c>
      <c r="C733" s="6">
        <v>4</v>
      </c>
      <c r="D733" s="6">
        <v>66</v>
      </c>
      <c r="E733" s="6">
        <v>27</v>
      </c>
      <c r="F733" s="6">
        <v>1010</v>
      </c>
      <c r="G733" s="6">
        <v>0.19409999999999999</v>
      </c>
      <c r="H733" s="6">
        <v>0.48209999999999997</v>
      </c>
      <c r="I733" s="6">
        <v>0.1202</v>
      </c>
      <c r="Q733" s="6">
        <v>3</v>
      </c>
      <c r="R733" s="6">
        <v>7</v>
      </c>
      <c r="S733" s="6">
        <v>24</v>
      </c>
      <c r="T733" s="6">
        <v>861</v>
      </c>
      <c r="U733" s="6">
        <v>2.06E-2</v>
      </c>
      <c r="V733" s="6">
        <v>0.42859999999999998</v>
      </c>
      <c r="W733" s="6">
        <v>0.10249999999999999</v>
      </c>
      <c r="X733" s="6">
        <v>3</v>
      </c>
      <c r="Y733" s="6">
        <v>108</v>
      </c>
      <c r="Z733" s="6">
        <v>30</v>
      </c>
      <c r="AA733" s="6">
        <v>1150</v>
      </c>
      <c r="AB733" s="6">
        <v>0.31759999999999999</v>
      </c>
      <c r="AC733" s="6">
        <v>0.53569999999999995</v>
      </c>
      <c r="AD733" s="6">
        <v>0.13689999999999999</v>
      </c>
      <c r="AE733" s="6">
        <v>30</v>
      </c>
      <c r="AF733" s="6">
        <v>120</v>
      </c>
      <c r="AG733" s="6">
        <v>18</v>
      </c>
      <c r="AH733" s="6">
        <v>3025</v>
      </c>
      <c r="AI733" s="6">
        <v>0.35289999999999999</v>
      </c>
      <c r="AJ733" s="6">
        <v>0.32140000000000002</v>
      </c>
      <c r="AK733" s="6">
        <v>0.36</v>
      </c>
      <c r="AT733" s="6">
        <f t="shared" si="39"/>
        <v>15.303030303030303</v>
      </c>
      <c r="AU733" s="6" t="str">
        <f t="shared" si="40"/>
        <v/>
      </c>
      <c r="AV733" s="6">
        <f t="shared" si="41"/>
        <v>123</v>
      </c>
      <c r="AW733" s="7">
        <f t="shared" si="42"/>
        <v>10.648148148148149</v>
      </c>
      <c r="AX733" s="6">
        <f t="shared" si="43"/>
        <v>25.208333333333332</v>
      </c>
      <c r="AY733" s="6" t="str">
        <f t="shared" si="44"/>
        <v/>
      </c>
      <c r="BA733" s="6">
        <f>VLOOKUP(A733, ALL_AP_DATA!$A$2:$F$3600, 6, FALSE)</f>
        <v>340</v>
      </c>
      <c r="BB733" s="6" t="e">
        <f t="shared" ca="1" si="46"/>
        <v>#NAME?</v>
      </c>
      <c r="BC733" s="6">
        <f>VLOOKUP(A733,projmetadata!$A$2:$D$2036, 4, FALSE)</f>
        <v>29361</v>
      </c>
      <c r="BE733" s="9" t="e">
        <f t="shared" ca="1" si="47"/>
        <v>#NAME?</v>
      </c>
      <c r="BF733" s="6" t="e">
        <f t="shared" ca="1" si="48"/>
        <v>#NAME?</v>
      </c>
      <c r="BG733" s="6">
        <f t="shared" si="49"/>
        <v>0.28619597425155818</v>
      </c>
      <c r="BH733" s="6">
        <f>VLOOKUP(A733, ALL_AP_DATA!$A$2:$D$3600, 3, FALSE)</f>
        <v>169</v>
      </c>
      <c r="BI733" s="6">
        <f>VLOOKUP(A733, ALL_AP_DATA!$A$2:$E$3600, 5, FALSE)</f>
        <v>8403</v>
      </c>
      <c r="BJ733" s="6">
        <f t="shared" si="45"/>
        <v>24.714705882352941</v>
      </c>
      <c r="BK733" s="6">
        <f t="shared" si="50"/>
        <v>0.49705882352941178</v>
      </c>
    </row>
    <row r="734" spans="1:63" ht="15.75" customHeight="1" x14ac:dyDescent="0.25">
      <c r="A734" s="6" t="s">
        <v>439</v>
      </c>
      <c r="B734" s="6" t="s">
        <v>64</v>
      </c>
      <c r="C734" s="6">
        <v>348</v>
      </c>
      <c r="D734" s="6">
        <v>1574</v>
      </c>
      <c r="E734" s="6">
        <v>1225</v>
      </c>
      <c r="F734" s="6">
        <v>46940</v>
      </c>
      <c r="G734" s="6">
        <v>7.8399999999999997E-2</v>
      </c>
      <c r="H734" s="6">
        <v>0.31819999999999998</v>
      </c>
      <c r="I734" s="6">
        <v>0.1071</v>
      </c>
      <c r="J734" s="6">
        <v>8</v>
      </c>
      <c r="K734" s="6">
        <v>77</v>
      </c>
      <c r="L734" s="6">
        <v>329</v>
      </c>
      <c r="M734" s="6">
        <v>16665</v>
      </c>
      <c r="N734" s="6">
        <v>3.8E-3</v>
      </c>
      <c r="O734" s="6">
        <v>8.5500000000000007E-2</v>
      </c>
      <c r="P734" s="6">
        <v>3.7999999999999999E-2</v>
      </c>
      <c r="Q734" s="6">
        <v>438</v>
      </c>
      <c r="R734" s="6">
        <v>1885</v>
      </c>
      <c r="S734" s="6">
        <v>2479</v>
      </c>
      <c r="T734" s="6">
        <v>279183</v>
      </c>
      <c r="U734" s="6">
        <v>9.3899999999999997E-2</v>
      </c>
      <c r="V734" s="6">
        <v>0.64390000000000003</v>
      </c>
      <c r="W734" s="6">
        <v>0.6371</v>
      </c>
      <c r="X734" s="6">
        <v>212</v>
      </c>
      <c r="Y734" s="6">
        <v>2163</v>
      </c>
      <c r="Z734" s="6">
        <v>825</v>
      </c>
      <c r="AA734" s="6">
        <v>32992</v>
      </c>
      <c r="AB734" s="6">
        <v>0.1077</v>
      </c>
      <c r="AC734" s="6">
        <v>0.21429999999999999</v>
      </c>
      <c r="AD734" s="6">
        <v>7.5300000000000006E-2</v>
      </c>
      <c r="AE734" s="6">
        <v>731</v>
      </c>
      <c r="AF734" s="6">
        <v>8432</v>
      </c>
      <c r="AG734" s="6">
        <v>2703</v>
      </c>
      <c r="AH734" s="6">
        <v>177077</v>
      </c>
      <c r="AI734" s="6">
        <v>0.4199</v>
      </c>
      <c r="AJ734" s="6">
        <v>0.70209999999999995</v>
      </c>
      <c r="AK734" s="6">
        <v>0.40410000000000001</v>
      </c>
      <c r="AL734" s="6">
        <v>1</v>
      </c>
      <c r="AM734" s="6">
        <v>18</v>
      </c>
      <c r="AN734" s="6">
        <v>132</v>
      </c>
      <c r="AO734" s="6">
        <v>8982</v>
      </c>
      <c r="AP734" s="6">
        <v>8.9999999999999998E-4</v>
      </c>
      <c r="AQ734" s="6">
        <v>3.4299999999999997E-2</v>
      </c>
      <c r="AR734" s="6">
        <v>2.0500000000000001E-2</v>
      </c>
      <c r="AT734" s="6">
        <f t="shared" si="39"/>
        <v>29.822109275730622</v>
      </c>
      <c r="AU734" s="6">
        <f t="shared" si="40"/>
        <v>216.42857142857142</v>
      </c>
      <c r="AV734" s="6">
        <f t="shared" si="41"/>
        <v>148.1076923076923</v>
      </c>
      <c r="AW734" s="7">
        <f t="shared" si="42"/>
        <v>15.25288950531669</v>
      </c>
      <c r="AX734" s="6">
        <f t="shared" si="43"/>
        <v>21.000592979127134</v>
      </c>
      <c r="AY734" s="6">
        <f t="shared" si="44"/>
        <v>499</v>
      </c>
      <c r="BA734" s="6">
        <f>VLOOKUP(A734, ALL_AP_DATA!$A$2:$F$3600, 6, FALSE)</f>
        <v>20081</v>
      </c>
      <c r="BB734" s="6" t="e">
        <f t="shared" ca="1" si="46"/>
        <v>#NAME?</v>
      </c>
      <c r="BC734" s="6">
        <f>VLOOKUP(A734,projmetadata!$A$2:$D$2036, 4, FALSE)</f>
        <v>1529575</v>
      </c>
      <c r="BE734" s="9" t="e">
        <f t="shared" ca="1" si="47"/>
        <v>#NAME?</v>
      </c>
      <c r="BF734" s="6" t="e">
        <f t="shared" ca="1" si="48"/>
        <v>#NAME?</v>
      </c>
      <c r="BG734" s="6">
        <f t="shared" si="49"/>
        <v>0.28648023143683704</v>
      </c>
      <c r="BH734" s="6">
        <f>VLOOKUP(A734, ALL_AP_DATA!$A$2:$D$3600, 3, FALSE)</f>
        <v>10465</v>
      </c>
      <c r="BI734" s="6">
        <f>VLOOKUP(A734, ALL_AP_DATA!$A$2:$E$3600, 5, FALSE)</f>
        <v>438193</v>
      </c>
      <c r="BJ734" s="6">
        <f t="shared" si="45"/>
        <v>21.821273840944176</v>
      </c>
      <c r="BK734" s="6">
        <f t="shared" si="50"/>
        <v>0.52113938548877048</v>
      </c>
    </row>
    <row r="735" spans="1:63" ht="15.75" customHeight="1" x14ac:dyDescent="0.25">
      <c r="A735" s="6" t="s">
        <v>1049</v>
      </c>
      <c r="B735" s="6" t="s">
        <v>64</v>
      </c>
      <c r="C735" s="6">
        <v>4</v>
      </c>
      <c r="D735" s="6">
        <v>67</v>
      </c>
      <c r="E735" s="6">
        <v>71</v>
      </c>
      <c r="F735" s="6">
        <v>2577</v>
      </c>
      <c r="G735" s="6">
        <v>0.1348</v>
      </c>
      <c r="H735" s="6">
        <v>0.5726</v>
      </c>
      <c r="I735" s="6">
        <v>0.2732</v>
      </c>
      <c r="Q735" s="6">
        <v>8</v>
      </c>
      <c r="R735" s="6">
        <v>28</v>
      </c>
      <c r="S735" s="6">
        <v>64</v>
      </c>
      <c r="T735" s="6">
        <v>2725</v>
      </c>
      <c r="U735" s="6">
        <v>5.6300000000000003E-2</v>
      </c>
      <c r="V735" s="6">
        <v>0.5161</v>
      </c>
      <c r="W735" s="6">
        <v>0.28889999999999999</v>
      </c>
      <c r="X735" s="6">
        <v>54</v>
      </c>
      <c r="Y735" s="6">
        <v>100</v>
      </c>
      <c r="Z735" s="6">
        <v>82</v>
      </c>
      <c r="AA735" s="6">
        <v>3395</v>
      </c>
      <c r="AB735" s="6">
        <v>0.20119999999999999</v>
      </c>
      <c r="AC735" s="6">
        <v>0.6613</v>
      </c>
      <c r="AD735" s="6">
        <v>0.3599</v>
      </c>
      <c r="AE735" s="6">
        <v>12</v>
      </c>
      <c r="AF735" s="6">
        <v>79</v>
      </c>
      <c r="AG735" s="6">
        <v>21</v>
      </c>
      <c r="AH735" s="6">
        <v>1111</v>
      </c>
      <c r="AI735" s="6">
        <v>0.159</v>
      </c>
      <c r="AJ735" s="6">
        <v>0.1694</v>
      </c>
      <c r="AK735" s="6">
        <v>0.1178</v>
      </c>
      <c r="AT735" s="6">
        <f t="shared" si="39"/>
        <v>38.462686567164177</v>
      </c>
      <c r="AU735" s="6" t="str">
        <f t="shared" si="40"/>
        <v/>
      </c>
      <c r="AV735" s="6">
        <f t="shared" si="41"/>
        <v>97.321428571428569</v>
      </c>
      <c r="AW735" s="7">
        <f t="shared" si="42"/>
        <v>33.950000000000003</v>
      </c>
      <c r="AX735" s="6">
        <f t="shared" si="43"/>
        <v>14.063291139240507</v>
      </c>
      <c r="AY735" s="6" t="str">
        <f t="shared" si="44"/>
        <v/>
      </c>
      <c r="BA735" s="6">
        <f>VLOOKUP(A735, ALL_AP_DATA!$A$2:$F$3600, 6, FALSE)</f>
        <v>497</v>
      </c>
      <c r="BB735" s="6" t="e">
        <f t="shared" ca="1" si="46"/>
        <v>#NAME?</v>
      </c>
      <c r="BC735" s="6">
        <f>VLOOKUP(A735,projmetadata!$A$2:$D$2036, 4, FALSE)</f>
        <v>32874</v>
      </c>
      <c r="BE735" s="9" t="e">
        <f t="shared" ca="1" si="47"/>
        <v>#NAME?</v>
      </c>
      <c r="BF735" s="6" t="e">
        <f t="shared" ca="1" si="48"/>
        <v>#NAME?</v>
      </c>
      <c r="BG735" s="6">
        <f t="shared" si="49"/>
        <v>0.28691367037780618</v>
      </c>
      <c r="BH735" s="6">
        <f>VLOOKUP(A735, ALL_AP_DATA!$A$2:$D$3600, 3, FALSE)</f>
        <v>193</v>
      </c>
      <c r="BI735" s="6">
        <f>VLOOKUP(A735, ALL_AP_DATA!$A$2:$E$3600, 5, FALSE)</f>
        <v>9432</v>
      </c>
      <c r="BJ735" s="6">
        <f t="shared" si="45"/>
        <v>18.977867203219315</v>
      </c>
      <c r="BK735" s="6">
        <f t="shared" si="50"/>
        <v>0.38832997987927564</v>
      </c>
    </row>
    <row r="736" spans="1:63" ht="15.75" customHeight="1" x14ac:dyDescent="0.25">
      <c r="A736" s="6" t="s">
        <v>865</v>
      </c>
      <c r="B736" s="6" t="s">
        <v>64</v>
      </c>
      <c r="C736" s="6">
        <v>2</v>
      </c>
      <c r="D736" s="6">
        <v>10</v>
      </c>
      <c r="E736" s="6">
        <v>13</v>
      </c>
      <c r="F736" s="6">
        <v>132</v>
      </c>
      <c r="G736" s="6">
        <v>4.5199999999999997E-2</v>
      </c>
      <c r="H736" s="6">
        <v>0.19700000000000001</v>
      </c>
      <c r="I736" s="6">
        <v>2.7900000000000001E-2</v>
      </c>
      <c r="Q736" s="6">
        <v>7</v>
      </c>
      <c r="R736" s="6">
        <v>25</v>
      </c>
      <c r="S736" s="6">
        <v>40</v>
      </c>
      <c r="T736" s="6">
        <v>2687</v>
      </c>
      <c r="U736" s="6">
        <v>0.11310000000000001</v>
      </c>
      <c r="V736" s="6">
        <v>0.60609999999999997</v>
      </c>
      <c r="W736" s="6">
        <v>0.5675</v>
      </c>
      <c r="X736" s="6">
        <v>10</v>
      </c>
      <c r="Y736" s="6">
        <v>50</v>
      </c>
      <c r="Z736" s="6">
        <v>38</v>
      </c>
      <c r="AA736" s="6">
        <v>2204</v>
      </c>
      <c r="AB736" s="6">
        <v>0.22620000000000001</v>
      </c>
      <c r="AC736" s="6">
        <v>0.57579999999999998</v>
      </c>
      <c r="AD736" s="6">
        <v>0.46550000000000002</v>
      </c>
      <c r="AE736" s="6">
        <v>24</v>
      </c>
      <c r="AF736" s="6">
        <v>75</v>
      </c>
      <c r="AG736" s="6">
        <v>47</v>
      </c>
      <c r="AH736" s="6">
        <v>2349</v>
      </c>
      <c r="AI736" s="6">
        <v>0.33939999999999998</v>
      </c>
      <c r="AJ736" s="6">
        <v>0.71209999999999996</v>
      </c>
      <c r="AK736" s="6">
        <v>0.49609999999999999</v>
      </c>
      <c r="AT736" s="6">
        <f t="shared" si="39"/>
        <v>13.2</v>
      </c>
      <c r="AU736" s="6" t="str">
        <f t="shared" si="40"/>
        <v/>
      </c>
      <c r="AV736" s="6">
        <f t="shared" si="41"/>
        <v>107.48</v>
      </c>
      <c r="AW736" s="7">
        <f t="shared" si="42"/>
        <v>44.08</v>
      </c>
      <c r="AX736" s="6">
        <f t="shared" si="43"/>
        <v>31.32</v>
      </c>
      <c r="AY736" s="6" t="str">
        <f t="shared" si="44"/>
        <v/>
      </c>
      <c r="BA736" s="6">
        <f>VLOOKUP(A736, ALL_AP_DATA!$A$2:$F$3600, 6, FALSE)</f>
        <v>221</v>
      </c>
      <c r="BB736" s="6" t="e">
        <f t="shared" ca="1" si="46"/>
        <v>#NAME?</v>
      </c>
      <c r="BC736" s="6">
        <f>VLOOKUP(A736,projmetadata!$A$2:$D$2036, 4, FALSE)</f>
        <v>16463</v>
      </c>
      <c r="BE736" s="9" t="e">
        <f t="shared" ca="1" si="47"/>
        <v>#NAME?</v>
      </c>
      <c r="BF736" s="6" t="e">
        <f t="shared" ca="1" si="48"/>
        <v>#NAME?</v>
      </c>
      <c r="BG736" s="6">
        <f t="shared" si="49"/>
        <v>0.2876146510356557</v>
      </c>
      <c r="BH736" s="6">
        <f>VLOOKUP(A736, ALL_AP_DATA!$A$2:$D$3600, 3, FALSE)</f>
        <v>115</v>
      </c>
      <c r="BI736" s="6">
        <f>VLOOKUP(A736, ALL_AP_DATA!$A$2:$E$3600, 5, FALSE)</f>
        <v>4735</v>
      </c>
      <c r="BJ736" s="6">
        <f t="shared" si="45"/>
        <v>21.425339366515836</v>
      </c>
      <c r="BK736" s="6">
        <f t="shared" si="50"/>
        <v>0.52036199095022628</v>
      </c>
    </row>
    <row r="737" spans="1:63" ht="15.75" customHeight="1" x14ac:dyDescent="0.25">
      <c r="A737" s="6" t="s">
        <v>1378</v>
      </c>
      <c r="B737" s="6" t="s">
        <v>64</v>
      </c>
      <c r="C737" s="6">
        <v>8</v>
      </c>
      <c r="D737" s="6">
        <v>46</v>
      </c>
      <c r="E737" s="6">
        <v>71</v>
      </c>
      <c r="F737" s="6">
        <v>2954</v>
      </c>
      <c r="G737" s="6">
        <v>8.6300000000000002E-2</v>
      </c>
      <c r="H737" s="6">
        <v>0.33179999999999998</v>
      </c>
      <c r="I737" s="6">
        <v>0.30890000000000001</v>
      </c>
      <c r="J737" s="6">
        <v>1</v>
      </c>
      <c r="K737" s="6">
        <v>10</v>
      </c>
      <c r="L737" s="6">
        <v>46</v>
      </c>
      <c r="M737" s="6">
        <v>2383</v>
      </c>
      <c r="N737" s="6">
        <v>1.8800000000000001E-2</v>
      </c>
      <c r="O737" s="6">
        <v>0.215</v>
      </c>
      <c r="P737" s="6">
        <v>0.2492</v>
      </c>
      <c r="Q737" s="6">
        <v>9</v>
      </c>
      <c r="R737" s="6">
        <v>20</v>
      </c>
      <c r="S737" s="6">
        <v>71</v>
      </c>
      <c r="T737" s="6">
        <v>2589</v>
      </c>
      <c r="U737" s="6">
        <v>3.7499999999999999E-2</v>
      </c>
      <c r="V737" s="6">
        <v>0.33179999999999998</v>
      </c>
      <c r="W737" s="6">
        <v>0.2707</v>
      </c>
      <c r="X737" s="6">
        <v>15</v>
      </c>
      <c r="Y737" s="6">
        <v>84</v>
      </c>
      <c r="Z737" s="6">
        <v>88</v>
      </c>
      <c r="AA737" s="6">
        <v>3607</v>
      </c>
      <c r="AB737" s="6">
        <v>0.15759999999999999</v>
      </c>
      <c r="AC737" s="6">
        <v>0.41120000000000001</v>
      </c>
      <c r="AD737" s="6">
        <v>0.37719999999999998</v>
      </c>
      <c r="AE737" s="6">
        <v>23</v>
      </c>
      <c r="AF737" s="6">
        <v>170</v>
      </c>
      <c r="AG737" s="6">
        <v>154</v>
      </c>
      <c r="AH737" s="6">
        <v>6899</v>
      </c>
      <c r="AI737" s="6">
        <v>0.31890000000000002</v>
      </c>
      <c r="AJ737" s="6">
        <v>0.71960000000000002</v>
      </c>
      <c r="AK737" s="6">
        <v>0.72140000000000004</v>
      </c>
      <c r="AT737" s="6">
        <f t="shared" si="39"/>
        <v>64.217391304347828</v>
      </c>
      <c r="AU737" s="6">
        <f t="shared" si="40"/>
        <v>238.3</v>
      </c>
      <c r="AV737" s="6">
        <f t="shared" si="41"/>
        <v>129.44999999999999</v>
      </c>
      <c r="AW737" s="7">
        <f t="shared" si="42"/>
        <v>42.94047619047619</v>
      </c>
      <c r="AX737" s="6">
        <f t="shared" si="43"/>
        <v>40.582352941176474</v>
      </c>
      <c r="AY737" s="6" t="str">
        <f t="shared" si="44"/>
        <v/>
      </c>
      <c r="BA737" s="6">
        <f>VLOOKUP(A737, ALL_AP_DATA!$A$2:$F$3600, 6, FALSE)</f>
        <v>533</v>
      </c>
      <c r="BB737" s="6" t="e">
        <f t="shared" ca="1" si="46"/>
        <v>#NAME?</v>
      </c>
      <c r="BC737" s="6">
        <f>VLOOKUP(A737,projmetadata!$A$2:$D$2036, 4, FALSE)</f>
        <v>33188</v>
      </c>
      <c r="BE737" s="9" t="e">
        <f t="shared" ca="1" si="47"/>
        <v>#NAME?</v>
      </c>
      <c r="BF737" s="6" t="e">
        <f t="shared" ca="1" si="48"/>
        <v>#NAME?</v>
      </c>
      <c r="BG737" s="6">
        <f t="shared" si="49"/>
        <v>0.28814631794624562</v>
      </c>
      <c r="BH737" s="6">
        <f>VLOOKUP(A737, ALL_AP_DATA!$A$2:$D$3600, 3, FALSE)</f>
        <v>229</v>
      </c>
      <c r="BI737" s="6">
        <f>VLOOKUP(A737, ALL_AP_DATA!$A$2:$E$3600, 5, FALSE)</f>
        <v>9563</v>
      </c>
      <c r="BJ737" s="6">
        <f t="shared" si="45"/>
        <v>17.941838649155724</v>
      </c>
      <c r="BK737" s="6">
        <f t="shared" si="50"/>
        <v>0.42964352720450283</v>
      </c>
    </row>
    <row r="738" spans="1:63" ht="15.75" customHeight="1" x14ac:dyDescent="0.25">
      <c r="A738" s="6" t="s">
        <v>881</v>
      </c>
      <c r="B738" s="6" t="s">
        <v>64</v>
      </c>
      <c r="C738" s="6">
        <v>32</v>
      </c>
      <c r="D738" s="6">
        <v>231</v>
      </c>
      <c r="E738" s="6">
        <v>111</v>
      </c>
      <c r="F738" s="6">
        <v>7561</v>
      </c>
      <c r="G738" s="6">
        <v>8.0600000000000005E-2</v>
      </c>
      <c r="H738" s="6">
        <v>0.31269999999999998</v>
      </c>
      <c r="I738" s="6">
        <v>0.1341</v>
      </c>
      <c r="J738" s="6">
        <v>4</v>
      </c>
      <c r="K738" s="6">
        <v>36</v>
      </c>
      <c r="L738" s="6">
        <v>77</v>
      </c>
      <c r="M738" s="6">
        <v>5824</v>
      </c>
      <c r="N738" s="6">
        <v>1.26E-2</v>
      </c>
      <c r="O738" s="6">
        <v>0.21690000000000001</v>
      </c>
      <c r="P738" s="6">
        <v>0.1033</v>
      </c>
      <c r="Q738" s="6">
        <v>70</v>
      </c>
      <c r="R738" s="6">
        <v>282</v>
      </c>
      <c r="S738" s="6">
        <v>276</v>
      </c>
      <c r="T738" s="6">
        <v>29564</v>
      </c>
      <c r="U738" s="6">
        <v>9.8400000000000001E-2</v>
      </c>
      <c r="V738" s="6">
        <v>0.77749999999999997</v>
      </c>
      <c r="W738" s="6">
        <v>0.52429999999999999</v>
      </c>
      <c r="X738" s="6">
        <v>88</v>
      </c>
      <c r="Y738" s="6">
        <v>506</v>
      </c>
      <c r="Z738" s="6">
        <v>131</v>
      </c>
      <c r="AA738" s="6">
        <v>8508</v>
      </c>
      <c r="AB738" s="6">
        <v>0.17660000000000001</v>
      </c>
      <c r="AC738" s="6">
        <v>0.36899999999999999</v>
      </c>
      <c r="AD738" s="6">
        <v>0.15090000000000001</v>
      </c>
      <c r="AE738" s="6">
        <v>224</v>
      </c>
      <c r="AF738" s="6">
        <v>922</v>
      </c>
      <c r="AG738" s="6">
        <v>207</v>
      </c>
      <c r="AH738" s="6">
        <v>20101</v>
      </c>
      <c r="AI738" s="6">
        <v>0.32169999999999999</v>
      </c>
      <c r="AJ738" s="6">
        <v>0.58309999999999995</v>
      </c>
      <c r="AK738" s="6">
        <v>0.35649999999999998</v>
      </c>
      <c r="AT738" s="6">
        <f t="shared" si="39"/>
        <v>32.731601731601735</v>
      </c>
      <c r="AU738" s="6">
        <f t="shared" si="40"/>
        <v>161.77777777777777</v>
      </c>
      <c r="AV738" s="6">
        <f t="shared" si="41"/>
        <v>104.83687943262412</v>
      </c>
      <c r="AW738" s="7">
        <f t="shared" si="42"/>
        <v>16.814229249011859</v>
      </c>
      <c r="AX738" s="6">
        <f t="shared" si="43"/>
        <v>21.801518438177876</v>
      </c>
      <c r="AY738" s="6" t="str">
        <f t="shared" si="44"/>
        <v/>
      </c>
      <c r="BA738" s="6">
        <f>VLOOKUP(A738, ALL_AP_DATA!$A$2:$F$3600, 6, FALSE)</f>
        <v>2866</v>
      </c>
      <c r="BB738" s="6" t="e">
        <f t="shared" ca="1" si="46"/>
        <v>#NAME?</v>
      </c>
      <c r="BC738" s="6">
        <f>VLOOKUP(A738,projmetadata!$A$2:$D$2036, 4, FALSE)</f>
        <v>194183</v>
      </c>
      <c r="BE738" s="9" t="e">
        <f t="shared" ca="1" si="47"/>
        <v>#NAME?</v>
      </c>
      <c r="BF738" s="6" t="e">
        <f t="shared" ca="1" si="48"/>
        <v>#NAME?</v>
      </c>
      <c r="BG738" s="6">
        <f t="shared" si="49"/>
        <v>0.29040132246386141</v>
      </c>
      <c r="BH738" s="6">
        <f>VLOOKUP(A738, ALL_AP_DATA!$A$2:$D$3600, 3, FALSE)</f>
        <v>1337</v>
      </c>
      <c r="BI738" s="6">
        <f>VLOOKUP(A738, ALL_AP_DATA!$A$2:$E$3600, 5, FALSE)</f>
        <v>56391</v>
      </c>
      <c r="BJ738" s="6">
        <f t="shared" si="45"/>
        <v>19.675854849965109</v>
      </c>
      <c r="BK738" s="6">
        <f t="shared" si="50"/>
        <v>0.46650383810188417</v>
      </c>
    </row>
    <row r="739" spans="1:63" ht="15.75" customHeight="1" x14ac:dyDescent="0.25">
      <c r="A739" s="6" t="s">
        <v>1354</v>
      </c>
      <c r="B739" s="6" t="s">
        <v>64</v>
      </c>
      <c r="C739" s="6">
        <v>1</v>
      </c>
      <c r="D739" s="6">
        <v>2</v>
      </c>
      <c r="E739" s="6">
        <v>4</v>
      </c>
      <c r="F739" s="6">
        <v>95</v>
      </c>
      <c r="G739" s="6">
        <v>7.4000000000000003E-3</v>
      </c>
      <c r="H739" s="6">
        <v>0.1081</v>
      </c>
      <c r="I739" s="6">
        <v>1.9300000000000001E-2</v>
      </c>
      <c r="Q739" s="6">
        <v>2</v>
      </c>
      <c r="R739" s="6">
        <v>5</v>
      </c>
      <c r="S739" s="6">
        <v>11</v>
      </c>
      <c r="T739" s="6">
        <v>2106</v>
      </c>
      <c r="U739" s="6">
        <v>1.84E-2</v>
      </c>
      <c r="V739" s="6">
        <v>0.29730000000000001</v>
      </c>
      <c r="W739" s="6">
        <v>0.42849999999999999</v>
      </c>
      <c r="X739" s="6">
        <v>4</v>
      </c>
      <c r="Y739" s="6">
        <v>17</v>
      </c>
      <c r="Z739" s="6">
        <v>10</v>
      </c>
      <c r="AA739" s="6">
        <v>176</v>
      </c>
      <c r="AB739" s="6">
        <v>6.25E-2</v>
      </c>
      <c r="AC739" s="6">
        <v>0.27029999999999998</v>
      </c>
      <c r="AD739" s="6">
        <v>3.5799999999999998E-2</v>
      </c>
      <c r="AE739" s="6">
        <v>26</v>
      </c>
      <c r="AF739" s="6">
        <v>156</v>
      </c>
      <c r="AG739" s="6">
        <v>31</v>
      </c>
      <c r="AH739" s="6">
        <v>2984</v>
      </c>
      <c r="AI739" s="6">
        <v>0.57350000000000001</v>
      </c>
      <c r="AJ739" s="6">
        <v>0.83779999999999999</v>
      </c>
      <c r="AK739" s="6">
        <v>0.60709999999999997</v>
      </c>
      <c r="AT739" s="6">
        <f t="shared" si="39"/>
        <v>47.5</v>
      </c>
      <c r="AU739" s="6" t="str">
        <f t="shared" si="40"/>
        <v/>
      </c>
      <c r="AV739" s="6">
        <f t="shared" si="41"/>
        <v>421.2</v>
      </c>
      <c r="AW739" s="7">
        <f t="shared" si="42"/>
        <v>10.352941176470589</v>
      </c>
      <c r="AX739" s="6">
        <f t="shared" si="43"/>
        <v>19.128205128205128</v>
      </c>
      <c r="AY739" s="6" t="str">
        <f t="shared" si="44"/>
        <v/>
      </c>
      <c r="BA739" s="6">
        <f>VLOOKUP(A739, ALL_AP_DATA!$A$2:$F$3600, 6, FALSE)</f>
        <v>272</v>
      </c>
      <c r="BB739" s="6" t="e">
        <f t="shared" ca="1" si="46"/>
        <v>#NAME?</v>
      </c>
      <c r="BC739" s="6">
        <f>VLOOKUP(A739,projmetadata!$A$2:$D$2036, 4, FALSE)</f>
        <v>16923</v>
      </c>
      <c r="BE739" s="9" t="e">
        <f t="shared" ca="1" si="47"/>
        <v>#NAME?</v>
      </c>
      <c r="BF739" s="6" t="e">
        <f t="shared" ca="1" si="48"/>
        <v>#NAME?</v>
      </c>
      <c r="BG739" s="6">
        <f t="shared" si="49"/>
        <v>0.29043313833244694</v>
      </c>
      <c r="BH739" s="6">
        <f>VLOOKUP(A739, ALL_AP_DATA!$A$2:$D$3600, 3, FALSE)</f>
        <v>164</v>
      </c>
      <c r="BI739" s="6">
        <f>VLOOKUP(A739, ALL_AP_DATA!$A$2:$E$3600, 5, FALSE)</f>
        <v>4915</v>
      </c>
      <c r="BJ739" s="6">
        <f t="shared" si="45"/>
        <v>18.069852941176471</v>
      </c>
      <c r="BK739" s="6">
        <f t="shared" si="50"/>
        <v>0.6029411764705882</v>
      </c>
    </row>
    <row r="740" spans="1:63" ht="15.75" customHeight="1" x14ac:dyDescent="0.25">
      <c r="A740" s="6" t="s">
        <v>820</v>
      </c>
      <c r="B740" s="6" t="s">
        <v>64</v>
      </c>
      <c r="C740" s="6">
        <v>5</v>
      </c>
      <c r="D740" s="6">
        <v>51</v>
      </c>
      <c r="E740" s="6">
        <v>15</v>
      </c>
      <c r="F740" s="6">
        <v>361</v>
      </c>
      <c r="G740" s="6">
        <v>5.45E-2</v>
      </c>
      <c r="H740" s="6">
        <v>0.1875</v>
      </c>
      <c r="I740" s="6">
        <v>9.1999999999999998E-3</v>
      </c>
      <c r="Q740" s="6">
        <v>11</v>
      </c>
      <c r="R740" s="6">
        <v>32</v>
      </c>
      <c r="S740" s="6">
        <v>28</v>
      </c>
      <c r="T740" s="6">
        <v>6517</v>
      </c>
      <c r="U740" s="6">
        <v>3.4200000000000001E-2</v>
      </c>
      <c r="V740" s="6">
        <v>0.35</v>
      </c>
      <c r="W740" s="6">
        <v>0.16589999999999999</v>
      </c>
      <c r="X740" s="6">
        <v>16</v>
      </c>
      <c r="Y740" s="6">
        <v>182</v>
      </c>
      <c r="Z740" s="6">
        <v>33</v>
      </c>
      <c r="AA740" s="6">
        <v>3960</v>
      </c>
      <c r="AB740" s="6">
        <v>0.19439999999999999</v>
      </c>
      <c r="AC740" s="6">
        <v>0.41249999999999998</v>
      </c>
      <c r="AD740" s="6">
        <v>0.1008</v>
      </c>
      <c r="AE740" s="6">
        <v>84</v>
      </c>
      <c r="AF740" s="6">
        <v>500</v>
      </c>
      <c r="AG740" s="6">
        <v>63</v>
      </c>
      <c r="AH740" s="6">
        <v>23223</v>
      </c>
      <c r="AI740" s="6">
        <v>0.53420000000000001</v>
      </c>
      <c r="AJ740" s="6">
        <v>0.78749999999999998</v>
      </c>
      <c r="AK740" s="6">
        <v>0.59119999999999995</v>
      </c>
      <c r="AT740" s="6">
        <f t="shared" si="39"/>
        <v>7.0784313725490193</v>
      </c>
      <c r="AU740" s="6" t="str">
        <f t="shared" si="40"/>
        <v/>
      </c>
      <c r="AV740" s="6">
        <f t="shared" si="41"/>
        <v>203.65625</v>
      </c>
      <c r="AW740" s="7">
        <f t="shared" si="42"/>
        <v>21.758241758241759</v>
      </c>
      <c r="AX740" s="6">
        <f t="shared" si="43"/>
        <v>46.445999999999998</v>
      </c>
      <c r="AY740" s="6" t="str">
        <f t="shared" si="44"/>
        <v/>
      </c>
      <c r="BA740" s="6">
        <f>VLOOKUP(A740, ALL_AP_DATA!$A$2:$F$3600, 6, FALSE)</f>
        <v>936</v>
      </c>
      <c r="BB740" s="6" t="e">
        <f t="shared" ca="1" si="46"/>
        <v>#NAME?</v>
      </c>
      <c r="BC740" s="6">
        <f>VLOOKUP(A740,projmetadata!$A$2:$D$2036, 4, FALSE)</f>
        <v>134597</v>
      </c>
      <c r="BE740" s="9" t="e">
        <f t="shared" ca="1" si="47"/>
        <v>#NAME?</v>
      </c>
      <c r="BF740" s="6" t="e">
        <f t="shared" ca="1" si="48"/>
        <v>#NAME?</v>
      </c>
      <c r="BG740" s="6">
        <f t="shared" si="49"/>
        <v>0.29186386026434469</v>
      </c>
      <c r="BH740" s="6">
        <f>VLOOKUP(A740, ALL_AP_DATA!$A$2:$D$3600, 3, FALSE)</f>
        <v>572</v>
      </c>
      <c r="BI740" s="6">
        <f>VLOOKUP(A740, ALL_AP_DATA!$A$2:$E$3600, 5, FALSE)</f>
        <v>39284</v>
      </c>
      <c r="BJ740" s="6">
        <f t="shared" si="45"/>
        <v>41.970085470085472</v>
      </c>
      <c r="BK740" s="6">
        <f t="shared" si="50"/>
        <v>0.61111111111111116</v>
      </c>
    </row>
    <row r="741" spans="1:63" ht="15.75" customHeight="1" x14ac:dyDescent="0.25">
      <c r="A741" s="6" t="s">
        <v>1482</v>
      </c>
      <c r="B741" s="6" t="s">
        <v>64</v>
      </c>
      <c r="C741" s="6">
        <v>2</v>
      </c>
      <c r="D741" s="6">
        <v>4</v>
      </c>
      <c r="E741" s="6">
        <v>0</v>
      </c>
      <c r="F741" s="6">
        <v>0</v>
      </c>
      <c r="G741" s="6">
        <v>3.3099999999999997E-2</v>
      </c>
      <c r="H741" s="6">
        <v>0</v>
      </c>
      <c r="I741" s="6">
        <v>0</v>
      </c>
      <c r="Q741" s="6">
        <v>1</v>
      </c>
      <c r="R741" s="6">
        <v>2</v>
      </c>
      <c r="S741" s="6">
        <v>18</v>
      </c>
      <c r="T741" s="6">
        <v>2344</v>
      </c>
      <c r="U741" s="6">
        <v>1.6500000000000001E-2</v>
      </c>
      <c r="V741" s="6">
        <v>0.5</v>
      </c>
      <c r="W741" s="6">
        <v>0.66569999999999996</v>
      </c>
      <c r="X741" s="6">
        <v>2</v>
      </c>
      <c r="Y741" s="6">
        <v>12</v>
      </c>
      <c r="Z741" s="6">
        <v>0</v>
      </c>
      <c r="AA741" s="6">
        <v>0</v>
      </c>
      <c r="AB741" s="6">
        <v>9.9199999999999997E-2</v>
      </c>
      <c r="AC741" s="6">
        <v>0</v>
      </c>
      <c r="AD741" s="6">
        <v>0</v>
      </c>
      <c r="AE741" s="6">
        <v>12</v>
      </c>
      <c r="AF741" s="6">
        <v>54</v>
      </c>
      <c r="AG741" s="6">
        <v>29</v>
      </c>
      <c r="AH741" s="6">
        <v>3158</v>
      </c>
      <c r="AI741" s="6">
        <v>0.44629999999999997</v>
      </c>
      <c r="AJ741" s="6">
        <v>0.80559999999999998</v>
      </c>
      <c r="AK741" s="6">
        <v>0.89690000000000003</v>
      </c>
      <c r="AT741" s="6">
        <f t="shared" si="39"/>
        <v>0</v>
      </c>
      <c r="AU741" s="6" t="str">
        <f t="shared" si="40"/>
        <v/>
      </c>
      <c r="AV741" s="6">
        <f t="shared" si="41"/>
        <v>1172</v>
      </c>
      <c r="AW741" s="7">
        <f t="shared" si="42"/>
        <v>0</v>
      </c>
      <c r="AX741" s="6">
        <f t="shared" si="43"/>
        <v>58.481481481481481</v>
      </c>
      <c r="AY741" s="6" t="str">
        <f t="shared" si="44"/>
        <v/>
      </c>
      <c r="BA741" s="6">
        <f>VLOOKUP(A741, ALL_AP_DATA!$A$2:$F$3600, 6, FALSE)</f>
        <v>121</v>
      </c>
      <c r="BB741" s="6" t="e">
        <f t="shared" ca="1" si="46"/>
        <v>#NAME?</v>
      </c>
      <c r="BC741" s="6">
        <f>VLOOKUP(A741,projmetadata!$A$2:$D$2036, 4, FALSE)</f>
        <v>12053</v>
      </c>
      <c r="BE741" s="9" t="e">
        <f t="shared" ca="1" si="47"/>
        <v>#NAME?</v>
      </c>
      <c r="BF741" s="6" t="e">
        <f t="shared" ca="1" si="48"/>
        <v>#NAME?</v>
      </c>
      <c r="BG741" s="6">
        <f t="shared" si="49"/>
        <v>0.29212644154982165</v>
      </c>
      <c r="BH741" s="6">
        <f>VLOOKUP(A741, ALL_AP_DATA!$A$2:$D$3600, 3, FALSE)</f>
        <v>61</v>
      </c>
      <c r="BI741" s="6">
        <f>VLOOKUP(A741, ALL_AP_DATA!$A$2:$E$3600, 5, FALSE)</f>
        <v>3521</v>
      </c>
      <c r="BJ741" s="6">
        <f t="shared" si="45"/>
        <v>29.099173553719009</v>
      </c>
      <c r="BK741" s="6">
        <f t="shared" si="50"/>
        <v>0.50413223140495866</v>
      </c>
    </row>
    <row r="742" spans="1:63" ht="15.75" customHeight="1" x14ac:dyDescent="0.25">
      <c r="A742" s="6" t="s">
        <v>1299</v>
      </c>
      <c r="B742" s="6" t="s">
        <v>64</v>
      </c>
      <c r="C742" s="6">
        <v>4</v>
      </c>
      <c r="D742" s="6">
        <v>8</v>
      </c>
      <c r="E742" s="6">
        <v>9</v>
      </c>
      <c r="F742" s="6">
        <v>656</v>
      </c>
      <c r="G742" s="6">
        <v>3.27E-2</v>
      </c>
      <c r="H742" s="6">
        <v>0.16669999999999999</v>
      </c>
      <c r="I742" s="6">
        <v>0.12089999999999999</v>
      </c>
      <c r="Q742" s="6">
        <v>8</v>
      </c>
      <c r="R742" s="6">
        <v>36</v>
      </c>
      <c r="S742" s="6">
        <v>36</v>
      </c>
      <c r="T742" s="6">
        <v>2662</v>
      </c>
      <c r="U742" s="6">
        <v>0.1469</v>
      </c>
      <c r="V742" s="6">
        <v>0.66669999999999996</v>
      </c>
      <c r="W742" s="6">
        <v>0.49070000000000003</v>
      </c>
      <c r="X742" s="6">
        <v>7</v>
      </c>
      <c r="Y742" s="6">
        <v>43</v>
      </c>
      <c r="Z742" s="6">
        <v>13</v>
      </c>
      <c r="AA742" s="6">
        <v>310</v>
      </c>
      <c r="AB742" s="6">
        <v>0.17549999999999999</v>
      </c>
      <c r="AC742" s="6">
        <v>0.2407</v>
      </c>
      <c r="AD742" s="6">
        <v>5.7099999999999998E-2</v>
      </c>
      <c r="AE742" s="6">
        <v>9</v>
      </c>
      <c r="AF742" s="6">
        <v>44</v>
      </c>
      <c r="AG742" s="6">
        <v>16</v>
      </c>
      <c r="AH742" s="6">
        <v>570</v>
      </c>
      <c r="AI742" s="6">
        <v>0.17960000000000001</v>
      </c>
      <c r="AJ742" s="6">
        <v>0.29630000000000001</v>
      </c>
      <c r="AK742" s="6">
        <v>0.1051</v>
      </c>
      <c r="AT742" s="6">
        <f t="shared" si="39"/>
        <v>82</v>
      </c>
      <c r="AU742" s="6" t="str">
        <f t="shared" si="40"/>
        <v/>
      </c>
      <c r="AV742" s="6">
        <f t="shared" si="41"/>
        <v>73.944444444444443</v>
      </c>
      <c r="AW742" s="7">
        <f t="shared" si="42"/>
        <v>7.2093023255813957</v>
      </c>
      <c r="AX742" s="6">
        <f t="shared" si="43"/>
        <v>12.954545454545455</v>
      </c>
      <c r="AY742" s="6" t="str">
        <f t="shared" si="44"/>
        <v/>
      </c>
      <c r="BA742" s="6">
        <f>VLOOKUP(A742, ALL_AP_DATA!$A$2:$F$3600, 6, FALSE)</f>
        <v>245</v>
      </c>
      <c r="BB742" s="6" t="e">
        <f t="shared" ca="1" si="46"/>
        <v>#NAME?</v>
      </c>
      <c r="BC742" s="6">
        <f>VLOOKUP(A742,projmetadata!$A$2:$D$2036, 4, FALSE)</f>
        <v>18562</v>
      </c>
      <c r="BE742" s="9" t="e">
        <f t="shared" ca="1" si="47"/>
        <v>#NAME?</v>
      </c>
      <c r="BF742" s="6" t="e">
        <f t="shared" ca="1" si="48"/>
        <v>#NAME?</v>
      </c>
      <c r="BG742" s="6">
        <f t="shared" si="49"/>
        <v>0.29226376468053011</v>
      </c>
      <c r="BH742" s="6">
        <f>VLOOKUP(A742, ALL_AP_DATA!$A$2:$D$3600, 3, FALSE)</f>
        <v>116</v>
      </c>
      <c r="BI742" s="6">
        <f>VLOOKUP(A742, ALL_AP_DATA!$A$2:$E$3600, 5, FALSE)</f>
        <v>5425</v>
      </c>
      <c r="BJ742" s="6">
        <f t="shared" si="45"/>
        <v>22.142857142857142</v>
      </c>
      <c r="BK742" s="6">
        <f t="shared" si="50"/>
        <v>0.47346938775510206</v>
      </c>
    </row>
    <row r="743" spans="1:63" ht="15.75" customHeight="1" x14ac:dyDescent="0.25">
      <c r="A743" s="6" t="s">
        <v>1399</v>
      </c>
      <c r="B743" s="6" t="s">
        <v>64</v>
      </c>
      <c r="C743" s="6">
        <v>64</v>
      </c>
      <c r="D743" s="6">
        <v>324</v>
      </c>
      <c r="E743" s="6">
        <v>656</v>
      </c>
      <c r="F743" s="6">
        <v>39983</v>
      </c>
      <c r="G743" s="6">
        <v>0.12559999999999999</v>
      </c>
      <c r="H743" s="6">
        <v>0.44840000000000002</v>
      </c>
      <c r="I743" s="6">
        <v>0.38250000000000001</v>
      </c>
      <c r="J743" s="6">
        <v>2</v>
      </c>
      <c r="K743" s="6">
        <v>22</v>
      </c>
      <c r="L743" s="6">
        <v>35</v>
      </c>
      <c r="M743" s="6">
        <v>1218</v>
      </c>
      <c r="N743" s="6">
        <v>8.5000000000000006E-3</v>
      </c>
      <c r="O743" s="6">
        <v>2.3900000000000001E-2</v>
      </c>
      <c r="P743" s="6">
        <v>1.17E-2</v>
      </c>
      <c r="Q743" s="6">
        <v>62</v>
      </c>
      <c r="R743" s="6">
        <v>328</v>
      </c>
      <c r="S743" s="6">
        <v>911</v>
      </c>
      <c r="T743" s="6">
        <v>85241</v>
      </c>
      <c r="U743" s="6">
        <v>0.12709999999999999</v>
      </c>
      <c r="V743" s="6">
        <v>0.62270000000000003</v>
      </c>
      <c r="W743" s="6">
        <v>0.81559999999999999</v>
      </c>
      <c r="X743" s="6">
        <v>56</v>
      </c>
      <c r="Y743" s="6">
        <v>585</v>
      </c>
      <c r="Z743" s="6">
        <v>677</v>
      </c>
      <c r="AA743" s="6">
        <v>32755</v>
      </c>
      <c r="AB743" s="6">
        <v>0.22670000000000001</v>
      </c>
      <c r="AC743" s="6">
        <v>0.4627</v>
      </c>
      <c r="AD743" s="6">
        <v>0.31340000000000001</v>
      </c>
      <c r="AE743" s="6">
        <v>291</v>
      </c>
      <c r="AF743" s="6">
        <v>1218</v>
      </c>
      <c r="AG743" s="6">
        <v>1069</v>
      </c>
      <c r="AH743" s="6">
        <v>57113</v>
      </c>
      <c r="AI743" s="6">
        <v>0.47210000000000002</v>
      </c>
      <c r="AJ743" s="6">
        <v>0.73070000000000002</v>
      </c>
      <c r="AK743" s="6">
        <v>0.5464</v>
      </c>
      <c r="AL743" s="6">
        <v>1</v>
      </c>
      <c r="AM743" s="6">
        <v>14</v>
      </c>
      <c r="AN743" s="6">
        <v>219</v>
      </c>
      <c r="AO743" s="6">
        <v>9120</v>
      </c>
      <c r="AP743" s="6">
        <v>5.4000000000000003E-3</v>
      </c>
      <c r="AQ743" s="6">
        <v>0.1497</v>
      </c>
      <c r="AR743" s="6">
        <v>8.7300000000000003E-2</v>
      </c>
      <c r="AT743" s="6">
        <f t="shared" si="39"/>
        <v>123.40432098765432</v>
      </c>
      <c r="AU743" s="6">
        <f t="shared" si="40"/>
        <v>55.363636363636367</v>
      </c>
      <c r="AV743" s="6">
        <f t="shared" si="41"/>
        <v>259.8810975609756</v>
      </c>
      <c r="AW743" s="7">
        <f t="shared" si="42"/>
        <v>55.991452991452988</v>
      </c>
      <c r="AX743" s="6">
        <f t="shared" si="43"/>
        <v>46.890804597701148</v>
      </c>
      <c r="AY743" s="6">
        <f t="shared" si="44"/>
        <v>651.42857142857144</v>
      </c>
      <c r="BA743" s="6">
        <f>VLOOKUP(A743, ALL_AP_DATA!$A$2:$F$3600, 6, FALSE)</f>
        <v>2580</v>
      </c>
      <c r="BB743" s="6" t="e">
        <f t="shared" ca="1" si="46"/>
        <v>#NAME?</v>
      </c>
      <c r="BC743" s="6">
        <f>VLOOKUP(A743,projmetadata!$A$2:$D$2036, 4, FALSE)</f>
        <v>357127</v>
      </c>
      <c r="BE743" s="9" t="e">
        <f t="shared" ca="1" si="47"/>
        <v>#NAME?</v>
      </c>
      <c r="BF743" s="6" t="e">
        <f t="shared" ca="1" si="48"/>
        <v>#NAME?</v>
      </c>
      <c r="BG743" s="6">
        <f t="shared" si="49"/>
        <v>0.29266339425470489</v>
      </c>
      <c r="BH743" s="6">
        <f>VLOOKUP(A743, ALL_AP_DATA!$A$2:$D$3600, 3, FALSE)</f>
        <v>1566</v>
      </c>
      <c r="BI743" s="6">
        <f>VLOOKUP(A743, ALL_AP_DATA!$A$2:$E$3600, 5, FALSE)</f>
        <v>104518</v>
      </c>
      <c r="BJ743" s="6">
        <f t="shared" si="45"/>
        <v>40.510852713178295</v>
      </c>
      <c r="BK743" s="6">
        <f t="shared" si="50"/>
        <v>0.60697674418604652</v>
      </c>
    </row>
    <row r="744" spans="1:63" ht="15.75" customHeight="1" x14ac:dyDescent="0.25">
      <c r="A744" s="6" t="s">
        <v>532</v>
      </c>
      <c r="B744" s="6" t="s">
        <v>64</v>
      </c>
      <c r="C744" s="6">
        <v>9</v>
      </c>
      <c r="D744" s="6">
        <v>61</v>
      </c>
      <c r="E744" s="6">
        <v>57</v>
      </c>
      <c r="F744" s="6">
        <v>2479</v>
      </c>
      <c r="G744" s="6">
        <v>0.1396</v>
      </c>
      <c r="H744" s="6">
        <v>0.35630000000000001</v>
      </c>
      <c r="I744" s="6">
        <v>0.21579999999999999</v>
      </c>
      <c r="J744" s="6">
        <v>1</v>
      </c>
      <c r="K744" s="6">
        <v>15</v>
      </c>
      <c r="L744" s="6">
        <v>68</v>
      </c>
      <c r="M744" s="6">
        <v>1909</v>
      </c>
      <c r="N744" s="6">
        <v>3.4299999999999997E-2</v>
      </c>
      <c r="O744" s="6">
        <v>0.42499999999999999</v>
      </c>
      <c r="P744" s="6">
        <v>0.16619999999999999</v>
      </c>
      <c r="Q744" s="6">
        <v>14</v>
      </c>
      <c r="R744" s="6">
        <v>59</v>
      </c>
      <c r="S744" s="6">
        <v>109</v>
      </c>
      <c r="T744" s="6">
        <v>5589</v>
      </c>
      <c r="U744" s="6">
        <v>0.13500000000000001</v>
      </c>
      <c r="V744" s="6">
        <v>0.68130000000000002</v>
      </c>
      <c r="W744" s="6">
        <v>0.48659999999999998</v>
      </c>
      <c r="X744" s="6">
        <v>17</v>
      </c>
      <c r="Y744" s="6">
        <v>137</v>
      </c>
      <c r="Z744" s="6">
        <v>97</v>
      </c>
      <c r="AA744" s="6">
        <v>4836</v>
      </c>
      <c r="AB744" s="6">
        <v>0.3135</v>
      </c>
      <c r="AC744" s="6">
        <v>0.60619999999999996</v>
      </c>
      <c r="AD744" s="6">
        <v>0.42099999999999999</v>
      </c>
      <c r="AE744" s="6">
        <v>13</v>
      </c>
      <c r="AF744" s="6">
        <v>71</v>
      </c>
      <c r="AG744" s="6">
        <v>61</v>
      </c>
      <c r="AH744" s="6">
        <v>2116</v>
      </c>
      <c r="AI744" s="6">
        <v>0.16250000000000001</v>
      </c>
      <c r="AJ744" s="6">
        <v>0.38119999999999998</v>
      </c>
      <c r="AK744" s="6">
        <v>0.1842</v>
      </c>
      <c r="AL744" s="6">
        <v>1</v>
      </c>
      <c r="AM744" s="6">
        <v>16</v>
      </c>
      <c r="AN744" s="6">
        <v>70</v>
      </c>
      <c r="AO744" s="6">
        <v>1955</v>
      </c>
      <c r="AP744" s="6">
        <v>3.6600000000000001E-2</v>
      </c>
      <c r="AQ744" s="6">
        <v>0.4375</v>
      </c>
      <c r="AR744" s="6">
        <v>0.17019999999999999</v>
      </c>
      <c r="AT744" s="6">
        <f t="shared" si="39"/>
        <v>40.639344262295083</v>
      </c>
      <c r="AU744" s="6">
        <f t="shared" si="40"/>
        <v>127.26666666666667</v>
      </c>
      <c r="AV744" s="6">
        <f t="shared" si="41"/>
        <v>94.728813559322035</v>
      </c>
      <c r="AW744" s="7">
        <f t="shared" si="42"/>
        <v>35.299270072992698</v>
      </c>
      <c r="AX744" s="6">
        <f t="shared" si="43"/>
        <v>29.802816901408452</v>
      </c>
      <c r="AY744" s="6">
        <f t="shared" si="44"/>
        <v>122.1875</v>
      </c>
      <c r="BA744" s="6">
        <f>VLOOKUP(A744, ALL_AP_DATA!$A$2:$F$3600, 6, FALSE)</f>
        <v>437</v>
      </c>
      <c r="BB744" s="6" t="e">
        <f t="shared" ca="1" si="46"/>
        <v>#NAME?</v>
      </c>
      <c r="BC744" s="6">
        <f>VLOOKUP(A744,projmetadata!$A$2:$D$2036, 4, FALSE)</f>
        <v>39244</v>
      </c>
      <c r="BE744" s="9" t="e">
        <f t="shared" ca="1" si="47"/>
        <v>#NAME?</v>
      </c>
      <c r="BF744" s="6" t="e">
        <f t="shared" ca="1" si="48"/>
        <v>#NAME?</v>
      </c>
      <c r="BG744" s="6">
        <f t="shared" si="49"/>
        <v>0.292707165426562</v>
      </c>
      <c r="BH744" s="6">
        <f>VLOOKUP(A744, ALL_AP_DATA!$A$2:$D$3600, 3, FALSE)</f>
        <v>213</v>
      </c>
      <c r="BI744" s="6">
        <f>VLOOKUP(A744, ALL_AP_DATA!$A$2:$E$3600, 5, FALSE)</f>
        <v>11487</v>
      </c>
      <c r="BJ744" s="6">
        <f t="shared" si="45"/>
        <v>26.28604118993135</v>
      </c>
      <c r="BK744" s="6">
        <f t="shared" si="50"/>
        <v>0.48741418764302058</v>
      </c>
    </row>
    <row r="745" spans="1:63" ht="15.75" customHeight="1" x14ac:dyDescent="0.25">
      <c r="A745" s="6" t="s">
        <v>862</v>
      </c>
      <c r="B745" s="6" t="s">
        <v>64</v>
      </c>
      <c r="C745" s="6">
        <v>30</v>
      </c>
      <c r="D745" s="6">
        <v>102</v>
      </c>
      <c r="E745" s="6">
        <v>89</v>
      </c>
      <c r="F745" s="6">
        <v>4193</v>
      </c>
      <c r="G745" s="6">
        <v>7.7200000000000005E-2</v>
      </c>
      <c r="H745" s="6">
        <v>0.31669999999999998</v>
      </c>
      <c r="I745" s="6">
        <v>0.1547</v>
      </c>
      <c r="Q745" s="6">
        <v>33</v>
      </c>
      <c r="R745" s="6">
        <v>110</v>
      </c>
      <c r="S745" s="6">
        <v>163</v>
      </c>
      <c r="T745" s="6">
        <v>14983</v>
      </c>
      <c r="U745" s="6">
        <v>8.3299999999999999E-2</v>
      </c>
      <c r="V745" s="6">
        <v>0.58009999999999995</v>
      </c>
      <c r="W745" s="6">
        <v>0.55269999999999997</v>
      </c>
      <c r="X745" s="6">
        <v>8</v>
      </c>
      <c r="Y745" s="6">
        <v>138</v>
      </c>
      <c r="Z745" s="6">
        <v>65</v>
      </c>
      <c r="AA745" s="6">
        <v>5831</v>
      </c>
      <c r="AB745" s="6">
        <v>0.1045</v>
      </c>
      <c r="AC745" s="6">
        <v>0.23130000000000001</v>
      </c>
      <c r="AD745" s="6">
        <v>0.21510000000000001</v>
      </c>
      <c r="AE745" s="6">
        <v>56</v>
      </c>
      <c r="AF745" s="6">
        <v>298</v>
      </c>
      <c r="AG745" s="6">
        <v>104</v>
      </c>
      <c r="AH745" s="6">
        <v>6970</v>
      </c>
      <c r="AI745" s="6">
        <v>0.22559999999999999</v>
      </c>
      <c r="AJ745" s="6">
        <v>0.37009999999999998</v>
      </c>
      <c r="AK745" s="6">
        <v>0.2571</v>
      </c>
      <c r="AT745" s="6">
        <f t="shared" si="39"/>
        <v>41.107843137254903</v>
      </c>
      <c r="AU745" s="6" t="str">
        <f t="shared" si="40"/>
        <v/>
      </c>
      <c r="AV745" s="6">
        <f t="shared" si="41"/>
        <v>136.20909090909092</v>
      </c>
      <c r="AW745" s="7">
        <f t="shared" si="42"/>
        <v>42.253623188405797</v>
      </c>
      <c r="AX745" s="6">
        <f t="shared" si="43"/>
        <v>23.389261744966444</v>
      </c>
      <c r="AY745" s="6" t="str">
        <f t="shared" si="44"/>
        <v/>
      </c>
      <c r="BA745" s="6">
        <f>VLOOKUP(A745, ALL_AP_DATA!$A$2:$F$3600, 6, FALSE)</f>
        <v>1321</v>
      </c>
      <c r="BB745" s="6" t="e">
        <f t="shared" ca="1" si="46"/>
        <v>#NAME?</v>
      </c>
      <c r="BC745" s="6">
        <f>VLOOKUP(A745,projmetadata!$A$2:$D$2036, 4, FALSE)</f>
        <v>91878</v>
      </c>
      <c r="BE745" s="9" t="e">
        <f t="shared" ca="1" si="47"/>
        <v>#NAME?</v>
      </c>
      <c r="BF745" s="6" t="e">
        <f t="shared" ca="1" si="48"/>
        <v>#NAME?</v>
      </c>
      <c r="BG745" s="6">
        <f t="shared" si="49"/>
        <v>0.2950434271533991</v>
      </c>
      <c r="BH745" s="6">
        <f>VLOOKUP(A745, ALL_AP_DATA!$A$2:$D$3600, 3, FALSE)</f>
        <v>496</v>
      </c>
      <c r="BI745" s="6">
        <f>VLOOKUP(A745, ALL_AP_DATA!$A$2:$E$3600, 5, FALSE)</f>
        <v>27108</v>
      </c>
      <c r="BJ745" s="6">
        <f t="shared" si="45"/>
        <v>20.520817562452688</v>
      </c>
      <c r="BK745" s="6">
        <f t="shared" si="50"/>
        <v>0.37547312641937924</v>
      </c>
    </row>
    <row r="746" spans="1:63" ht="15.75" customHeight="1" x14ac:dyDescent="0.25">
      <c r="A746" s="6" t="s">
        <v>950</v>
      </c>
      <c r="B746" s="6" t="s">
        <v>64</v>
      </c>
      <c r="C746" s="6">
        <v>3</v>
      </c>
      <c r="D746" s="6">
        <v>6</v>
      </c>
      <c r="E746" s="6">
        <v>5</v>
      </c>
      <c r="F746" s="6">
        <v>96</v>
      </c>
      <c r="G746" s="6">
        <v>9.4999999999999998E-3</v>
      </c>
      <c r="H746" s="6">
        <v>0.10639999999999999</v>
      </c>
      <c r="I746" s="6">
        <v>6.1000000000000004E-3</v>
      </c>
      <c r="Q746" s="6">
        <v>13</v>
      </c>
      <c r="R746" s="6">
        <v>43</v>
      </c>
      <c r="S746" s="6">
        <v>27</v>
      </c>
      <c r="T746" s="6">
        <v>9420</v>
      </c>
      <c r="U746" s="6">
        <v>6.7799999999999999E-2</v>
      </c>
      <c r="V746" s="6">
        <v>0.57450000000000001</v>
      </c>
      <c r="W746" s="6">
        <v>0.60019999999999996</v>
      </c>
      <c r="X746" s="6">
        <v>12</v>
      </c>
      <c r="Y746" s="6">
        <v>125</v>
      </c>
      <c r="Z746" s="6">
        <v>27</v>
      </c>
      <c r="AA746" s="6">
        <v>5793</v>
      </c>
      <c r="AB746" s="6">
        <v>0.19719999999999999</v>
      </c>
      <c r="AC746" s="6">
        <v>0.57450000000000001</v>
      </c>
      <c r="AD746" s="6">
        <v>0.36909999999999998</v>
      </c>
      <c r="AE746" s="6">
        <v>77</v>
      </c>
      <c r="AF746" s="6">
        <v>266</v>
      </c>
      <c r="AG746" s="6">
        <v>38</v>
      </c>
      <c r="AH746" s="6">
        <v>11769</v>
      </c>
      <c r="AI746" s="6">
        <v>0.41959999999999997</v>
      </c>
      <c r="AJ746" s="6">
        <v>0.8085</v>
      </c>
      <c r="AK746" s="6">
        <v>0.74980000000000002</v>
      </c>
      <c r="AT746" s="6">
        <f t="shared" si="39"/>
        <v>16</v>
      </c>
      <c r="AU746" s="6" t="str">
        <f t="shared" si="40"/>
        <v/>
      </c>
      <c r="AV746" s="6">
        <f t="shared" si="41"/>
        <v>219.06976744186048</v>
      </c>
      <c r="AW746" s="7">
        <f t="shared" si="42"/>
        <v>46.344000000000001</v>
      </c>
      <c r="AX746" s="6">
        <f t="shared" si="43"/>
        <v>44.244360902255636</v>
      </c>
      <c r="AY746" s="6" t="str">
        <f t="shared" si="44"/>
        <v/>
      </c>
      <c r="BA746" s="6">
        <f>VLOOKUP(A746, ALL_AP_DATA!$A$2:$F$3600, 6, FALSE)</f>
        <v>634</v>
      </c>
      <c r="BB746" s="6" t="e">
        <f t="shared" ca="1" si="46"/>
        <v>#NAME?</v>
      </c>
      <c r="BC746" s="6">
        <f>VLOOKUP(A746,projmetadata!$A$2:$D$2036, 4, FALSE)</f>
        <v>53112</v>
      </c>
      <c r="BE746" s="9" t="e">
        <f t="shared" ca="1" si="47"/>
        <v>#NAME?</v>
      </c>
      <c r="BF746" s="6" t="e">
        <f t="shared" ca="1" si="48"/>
        <v>#NAME?</v>
      </c>
      <c r="BG746" s="6">
        <f t="shared" si="49"/>
        <v>0.29552643470402168</v>
      </c>
      <c r="BH746" s="6">
        <f>VLOOKUP(A746, ALL_AP_DATA!$A$2:$D$3600, 3, FALSE)</f>
        <v>331</v>
      </c>
      <c r="BI746" s="6">
        <f>VLOOKUP(A746, ALL_AP_DATA!$A$2:$E$3600, 5, FALSE)</f>
        <v>15696</v>
      </c>
      <c r="BJ746" s="6">
        <f t="shared" si="45"/>
        <v>24.757097791798106</v>
      </c>
      <c r="BK746" s="6">
        <f t="shared" si="50"/>
        <v>0.52208201892744477</v>
      </c>
    </row>
    <row r="747" spans="1:63" ht="15.75" customHeight="1" x14ac:dyDescent="0.25">
      <c r="A747" s="6" t="s">
        <v>1198</v>
      </c>
      <c r="B747" s="6" t="s">
        <v>64</v>
      </c>
      <c r="C747" s="6">
        <v>1</v>
      </c>
      <c r="D747" s="6">
        <v>3</v>
      </c>
      <c r="E747" s="6">
        <v>1</v>
      </c>
      <c r="F747" s="6">
        <v>12</v>
      </c>
      <c r="G747" s="6">
        <v>1.7899999999999999E-2</v>
      </c>
      <c r="H747" s="6">
        <v>1.04E-2</v>
      </c>
      <c r="I747" s="6">
        <v>1.9E-3</v>
      </c>
      <c r="Q747" s="6">
        <v>7</v>
      </c>
      <c r="R747" s="6">
        <v>46</v>
      </c>
      <c r="S747" s="6">
        <v>75</v>
      </c>
      <c r="T747" s="6">
        <v>4247</v>
      </c>
      <c r="U747" s="6">
        <v>0.27379999999999999</v>
      </c>
      <c r="V747" s="6">
        <v>0.78129999999999999</v>
      </c>
      <c r="W747" s="6">
        <v>0.66339999999999999</v>
      </c>
      <c r="X747" s="6">
        <v>4</v>
      </c>
      <c r="Y747" s="6">
        <v>52</v>
      </c>
      <c r="Z747" s="6">
        <v>23</v>
      </c>
      <c r="AA747" s="6">
        <v>1160</v>
      </c>
      <c r="AB747" s="6">
        <v>0.3095</v>
      </c>
      <c r="AC747" s="6">
        <v>0.23960000000000001</v>
      </c>
      <c r="AD747" s="6">
        <v>0.1812</v>
      </c>
      <c r="AE747" s="6">
        <v>14</v>
      </c>
      <c r="AF747" s="6">
        <v>90</v>
      </c>
      <c r="AG747" s="6">
        <v>74</v>
      </c>
      <c r="AH747" s="6">
        <v>3579</v>
      </c>
      <c r="AI747" s="6">
        <v>0.53569999999999995</v>
      </c>
      <c r="AJ747" s="6">
        <v>0.77080000000000004</v>
      </c>
      <c r="AK747" s="6">
        <v>0.55900000000000005</v>
      </c>
      <c r="AT747" s="6">
        <f t="shared" si="39"/>
        <v>4</v>
      </c>
      <c r="AU747" s="6" t="str">
        <f t="shared" si="40"/>
        <v/>
      </c>
      <c r="AV747" s="6">
        <f t="shared" si="41"/>
        <v>92.326086956521735</v>
      </c>
      <c r="AW747" s="7">
        <f t="shared" si="42"/>
        <v>22.307692307692307</v>
      </c>
      <c r="AX747" s="6">
        <f t="shared" si="43"/>
        <v>39.766666666666666</v>
      </c>
      <c r="AY747" s="6" t="str">
        <f t="shared" si="44"/>
        <v/>
      </c>
      <c r="BA747" s="6">
        <f>VLOOKUP(A747, ALL_AP_DATA!$A$2:$F$3600, 6, FALSE)</f>
        <v>168</v>
      </c>
      <c r="BB747" s="6" t="e">
        <f t="shared" ca="1" si="46"/>
        <v>#NAME?</v>
      </c>
      <c r="BC747" s="6">
        <f>VLOOKUP(A747,projmetadata!$A$2:$D$2036, 4, FALSE)</f>
        <v>21300</v>
      </c>
      <c r="BE747" s="9" t="e">
        <f t="shared" ca="1" si="47"/>
        <v>#NAME?</v>
      </c>
      <c r="BF747" s="6" t="e">
        <f t="shared" ca="1" si="48"/>
        <v>#NAME?</v>
      </c>
      <c r="BG747" s="6">
        <f t="shared" si="49"/>
        <v>0.30056338028169016</v>
      </c>
      <c r="BH747" s="6">
        <f>VLOOKUP(A747, ALL_AP_DATA!$A$2:$D$3600, 3, FALSE)</f>
        <v>114</v>
      </c>
      <c r="BI747" s="6">
        <f>VLOOKUP(A747, ALL_AP_DATA!$A$2:$E$3600, 5, FALSE)</f>
        <v>6402</v>
      </c>
      <c r="BJ747" s="6">
        <f t="shared" si="45"/>
        <v>38.107142857142854</v>
      </c>
      <c r="BK747" s="6">
        <f t="shared" si="50"/>
        <v>0.6785714285714286</v>
      </c>
    </row>
    <row r="748" spans="1:63" ht="15.75" customHeight="1" x14ac:dyDescent="0.25">
      <c r="A748" s="6" t="s">
        <v>207</v>
      </c>
      <c r="B748" s="6" t="s">
        <v>64</v>
      </c>
      <c r="C748" s="6">
        <v>24</v>
      </c>
      <c r="D748" s="6">
        <v>154</v>
      </c>
      <c r="E748" s="6">
        <v>49</v>
      </c>
      <c r="F748" s="6">
        <v>4417</v>
      </c>
      <c r="G748" s="6">
        <v>4.2599999999999999E-2</v>
      </c>
      <c r="H748" s="6">
        <v>0.1517</v>
      </c>
      <c r="I748" s="6">
        <v>6.0600000000000001E-2</v>
      </c>
      <c r="Q748" s="6">
        <v>63</v>
      </c>
      <c r="R748" s="6">
        <v>220</v>
      </c>
      <c r="S748" s="6">
        <v>228</v>
      </c>
      <c r="T748" s="6">
        <v>37961</v>
      </c>
      <c r="U748" s="6">
        <v>6.0900000000000003E-2</v>
      </c>
      <c r="V748" s="6">
        <v>0.70589999999999997</v>
      </c>
      <c r="W748" s="6">
        <v>0.52090000000000003</v>
      </c>
      <c r="X748" s="6">
        <v>98</v>
      </c>
      <c r="Y748" s="6">
        <v>716</v>
      </c>
      <c r="Z748" s="6">
        <v>47</v>
      </c>
      <c r="AA748" s="6">
        <v>4408</v>
      </c>
      <c r="AB748" s="6">
        <v>0.1983</v>
      </c>
      <c r="AC748" s="6">
        <v>0.14549999999999999</v>
      </c>
      <c r="AD748" s="6">
        <v>6.0499999999999998E-2</v>
      </c>
      <c r="AE748" s="6">
        <v>526</v>
      </c>
      <c r="AF748" s="6">
        <v>1806</v>
      </c>
      <c r="AG748" s="6">
        <v>271</v>
      </c>
      <c r="AH748" s="6">
        <v>47650</v>
      </c>
      <c r="AI748" s="6">
        <v>0.50009999999999999</v>
      </c>
      <c r="AJ748" s="6">
        <v>0.83899999999999997</v>
      </c>
      <c r="AK748" s="6">
        <v>0.65390000000000004</v>
      </c>
      <c r="AT748" s="6">
        <f t="shared" si="39"/>
        <v>28.681818181818183</v>
      </c>
      <c r="AU748" s="6" t="str">
        <f t="shared" si="40"/>
        <v/>
      </c>
      <c r="AV748" s="6">
        <f t="shared" si="41"/>
        <v>172.55</v>
      </c>
      <c r="AW748" s="7">
        <f t="shared" si="42"/>
        <v>6.1564245810055862</v>
      </c>
      <c r="AX748" s="6">
        <f t="shared" si="43"/>
        <v>26.384274640088595</v>
      </c>
      <c r="AY748" s="6" t="str">
        <f t="shared" si="44"/>
        <v/>
      </c>
      <c r="BA748" s="6">
        <f>VLOOKUP(A748, ALL_AP_DATA!$A$2:$F$3600, 6, FALSE)</f>
        <v>3611</v>
      </c>
      <c r="BB748" s="6" t="e">
        <f t="shared" ca="1" si="46"/>
        <v>#NAME?</v>
      </c>
      <c r="BC748" s="6">
        <f>VLOOKUP(A748,projmetadata!$A$2:$D$2036, 4, FALSE)</f>
        <v>245626</v>
      </c>
      <c r="BE748" s="9" t="e">
        <f t="shared" ca="1" si="47"/>
        <v>#NAME?</v>
      </c>
      <c r="BF748" s="6" t="e">
        <f t="shared" ca="1" si="48"/>
        <v>#NAME?</v>
      </c>
      <c r="BG748" s="6">
        <f t="shared" si="49"/>
        <v>0.29669497528763239</v>
      </c>
      <c r="BH748" s="6">
        <f>VLOOKUP(A748, ALL_AP_DATA!$A$2:$D$3600, 3, FALSE)</f>
        <v>2216</v>
      </c>
      <c r="BI748" s="6">
        <f>VLOOKUP(A748, ALL_AP_DATA!$A$2:$E$3600, 5, FALSE)</f>
        <v>72876</v>
      </c>
      <c r="BJ748" s="6">
        <f t="shared" si="45"/>
        <v>20.181667128219331</v>
      </c>
      <c r="BK748" s="6">
        <f t="shared" si="50"/>
        <v>0.61368042093602881</v>
      </c>
    </row>
    <row r="749" spans="1:63" ht="15.75" customHeight="1" x14ac:dyDescent="0.25">
      <c r="A749" s="6" t="s">
        <v>572</v>
      </c>
      <c r="B749" s="6" t="s">
        <v>64</v>
      </c>
      <c r="C749" s="6">
        <v>2</v>
      </c>
      <c r="D749" s="6">
        <v>9</v>
      </c>
      <c r="E749" s="6">
        <v>13</v>
      </c>
      <c r="F749" s="6">
        <v>347</v>
      </c>
      <c r="G749" s="6">
        <v>2.7699999999999999E-2</v>
      </c>
      <c r="H749" s="6">
        <v>0.32500000000000001</v>
      </c>
      <c r="I749" s="6">
        <v>8.6499999999999994E-2</v>
      </c>
      <c r="Q749" s="6">
        <v>3</v>
      </c>
      <c r="R749" s="6">
        <v>15</v>
      </c>
      <c r="S749" s="6">
        <v>21</v>
      </c>
      <c r="T749" s="6">
        <v>1032</v>
      </c>
      <c r="U749" s="6">
        <v>4.6199999999999998E-2</v>
      </c>
      <c r="V749" s="6">
        <v>0.52500000000000002</v>
      </c>
      <c r="W749" s="6">
        <v>0.25740000000000002</v>
      </c>
      <c r="X749" s="6">
        <v>4</v>
      </c>
      <c r="Y749" s="6">
        <v>33</v>
      </c>
      <c r="Z749" s="6">
        <v>23</v>
      </c>
      <c r="AA749" s="6">
        <v>736</v>
      </c>
      <c r="AB749" s="6">
        <v>0.10150000000000001</v>
      </c>
      <c r="AC749" s="6">
        <v>0.57499999999999996</v>
      </c>
      <c r="AD749" s="6">
        <v>0.1835</v>
      </c>
      <c r="AE749" s="6">
        <v>14</v>
      </c>
      <c r="AF749" s="6">
        <v>102</v>
      </c>
      <c r="AG749" s="6">
        <v>28</v>
      </c>
      <c r="AH749" s="6">
        <v>1166</v>
      </c>
      <c r="AI749" s="6">
        <v>0.31380000000000002</v>
      </c>
      <c r="AJ749" s="6">
        <v>0.7</v>
      </c>
      <c r="AK749" s="6">
        <v>0.2908</v>
      </c>
      <c r="AT749" s="6">
        <f t="shared" si="39"/>
        <v>38.555555555555557</v>
      </c>
      <c r="AU749" s="6" t="str">
        <f t="shared" si="40"/>
        <v/>
      </c>
      <c r="AV749" s="6">
        <f t="shared" si="41"/>
        <v>68.8</v>
      </c>
      <c r="AW749" s="7">
        <f t="shared" si="42"/>
        <v>22.303030303030305</v>
      </c>
      <c r="AX749" s="6">
        <f t="shared" si="43"/>
        <v>11.431372549019608</v>
      </c>
      <c r="AY749" s="6" t="str">
        <f t="shared" si="44"/>
        <v/>
      </c>
      <c r="BA749" s="6">
        <f>VLOOKUP(A749, ALL_AP_DATA!$A$2:$F$3600, 6, FALSE)</f>
        <v>325</v>
      </c>
      <c r="BB749" s="6" t="e">
        <f t="shared" ca="1" si="46"/>
        <v>#NAME?</v>
      </c>
      <c r="BC749" s="6">
        <f>VLOOKUP(A749,projmetadata!$A$2:$D$2036, 4, FALSE)</f>
        <v>13448</v>
      </c>
      <c r="BE749" s="9" t="e">
        <f t="shared" ca="1" si="47"/>
        <v>#NAME?</v>
      </c>
      <c r="BF749" s="6" t="e">
        <f t="shared" ca="1" si="48"/>
        <v>#NAME?</v>
      </c>
      <c r="BG749" s="6">
        <f t="shared" si="49"/>
        <v>0.29818560380725756</v>
      </c>
      <c r="BH749" s="6">
        <f>VLOOKUP(A749, ALL_AP_DATA!$A$2:$D$3600, 3, FALSE)</f>
        <v>121</v>
      </c>
      <c r="BI749" s="6">
        <f>VLOOKUP(A749, ALL_AP_DATA!$A$2:$E$3600, 5, FALSE)</f>
        <v>4010</v>
      </c>
      <c r="BJ749" s="6">
        <f t="shared" si="45"/>
        <v>12.338461538461539</v>
      </c>
      <c r="BK749" s="6">
        <f t="shared" si="50"/>
        <v>0.37230769230769228</v>
      </c>
    </row>
    <row r="750" spans="1:63" ht="15.75" customHeight="1" x14ac:dyDescent="0.25">
      <c r="A750" s="6" t="s">
        <v>246</v>
      </c>
      <c r="B750" s="6" t="s">
        <v>64</v>
      </c>
      <c r="C750" s="6">
        <v>1</v>
      </c>
      <c r="D750" s="6">
        <v>4</v>
      </c>
      <c r="E750" s="6">
        <v>5</v>
      </c>
      <c r="F750" s="6">
        <v>133</v>
      </c>
      <c r="G750" s="6">
        <v>1.6199999999999999E-2</v>
      </c>
      <c r="H750" s="6">
        <v>3.1800000000000002E-2</v>
      </c>
      <c r="I750" s="6">
        <v>2.3900000000000001E-2</v>
      </c>
      <c r="Q750" s="6">
        <v>11</v>
      </c>
      <c r="R750" s="6">
        <v>32</v>
      </c>
      <c r="S750" s="6">
        <v>86</v>
      </c>
      <c r="T750" s="6">
        <v>2483</v>
      </c>
      <c r="U750" s="6">
        <v>0.12959999999999999</v>
      </c>
      <c r="V750" s="6">
        <v>0.54779999999999995</v>
      </c>
      <c r="W750" s="6">
        <v>0.44629999999999997</v>
      </c>
      <c r="X750" s="6">
        <v>7</v>
      </c>
      <c r="Y750" s="6">
        <v>32</v>
      </c>
      <c r="Z750" s="6">
        <v>53</v>
      </c>
      <c r="AA750" s="6">
        <v>1397</v>
      </c>
      <c r="AB750" s="6">
        <v>0.12959999999999999</v>
      </c>
      <c r="AC750" s="6">
        <v>0.33760000000000001</v>
      </c>
      <c r="AD750" s="6">
        <v>0.25109999999999999</v>
      </c>
      <c r="AE750" s="6">
        <v>1</v>
      </c>
      <c r="AF750" s="6">
        <v>28</v>
      </c>
      <c r="AG750" s="6">
        <v>47</v>
      </c>
      <c r="AH750" s="6">
        <v>737</v>
      </c>
      <c r="AI750" s="6">
        <v>0.1134</v>
      </c>
      <c r="AJ750" s="6">
        <v>0.2994</v>
      </c>
      <c r="AK750" s="6">
        <v>0.13250000000000001</v>
      </c>
      <c r="AT750" s="6">
        <f t="shared" si="39"/>
        <v>33.25</v>
      </c>
      <c r="AU750" s="6" t="str">
        <f t="shared" si="40"/>
        <v/>
      </c>
      <c r="AV750" s="6">
        <f t="shared" si="41"/>
        <v>77.59375</v>
      </c>
      <c r="AW750" s="7">
        <f t="shared" si="42"/>
        <v>43.65625</v>
      </c>
      <c r="AX750" s="6">
        <f t="shared" si="43"/>
        <v>26.321428571428573</v>
      </c>
      <c r="AY750" s="6" t="str">
        <f t="shared" si="44"/>
        <v/>
      </c>
      <c r="BA750" s="6">
        <f>VLOOKUP(A750, ALL_AP_DATA!$A$2:$F$3600, 6, FALSE)</f>
        <v>247</v>
      </c>
      <c r="BB750" s="6" t="e">
        <f t="shared" ca="1" si="46"/>
        <v>#NAME?</v>
      </c>
      <c r="BC750" s="6">
        <f>VLOOKUP(A750,projmetadata!$A$2:$D$2036, 4, FALSE)</f>
        <v>18640</v>
      </c>
      <c r="BE750" s="9" t="e">
        <f t="shared" ca="1" si="47"/>
        <v>#NAME?</v>
      </c>
      <c r="BF750" s="6" t="e">
        <f t="shared" ca="1" si="48"/>
        <v>#NAME?</v>
      </c>
      <c r="BG750" s="6">
        <f t="shared" si="49"/>
        <v>0.29844420600858368</v>
      </c>
      <c r="BH750" s="6">
        <f>VLOOKUP(A750, ALL_AP_DATA!$A$2:$D$3600, 3, FALSE)</f>
        <v>75</v>
      </c>
      <c r="BI750" s="6">
        <f>VLOOKUP(A750, ALL_AP_DATA!$A$2:$E$3600, 5, FALSE)</f>
        <v>5563</v>
      </c>
      <c r="BJ750" s="6">
        <f t="shared" si="45"/>
        <v>22.522267206477732</v>
      </c>
      <c r="BK750" s="6">
        <f t="shared" si="50"/>
        <v>0.30364372469635625</v>
      </c>
    </row>
    <row r="751" spans="1:63" ht="15.75" customHeight="1" x14ac:dyDescent="0.25">
      <c r="A751" s="6" t="s">
        <v>279</v>
      </c>
      <c r="B751" s="6" t="s">
        <v>64</v>
      </c>
      <c r="C751" s="6">
        <v>33</v>
      </c>
      <c r="D751" s="6">
        <v>126</v>
      </c>
      <c r="E751" s="6">
        <v>79</v>
      </c>
      <c r="F751" s="6">
        <v>7993</v>
      </c>
      <c r="G751" s="6">
        <v>0.1671</v>
      </c>
      <c r="H751" s="6">
        <v>0.43169999999999997</v>
      </c>
      <c r="I751" s="6">
        <v>0.30080000000000001</v>
      </c>
      <c r="J751" s="6">
        <v>1</v>
      </c>
      <c r="K751" s="6">
        <v>19</v>
      </c>
      <c r="L751" s="6">
        <v>18</v>
      </c>
      <c r="M751" s="6">
        <v>5180</v>
      </c>
      <c r="N751" s="6">
        <v>2.52E-2</v>
      </c>
      <c r="O751" s="6">
        <v>9.8400000000000001E-2</v>
      </c>
      <c r="P751" s="6">
        <v>0.19489999999999999</v>
      </c>
      <c r="Q751" s="6">
        <v>17</v>
      </c>
      <c r="R751" s="6">
        <v>121</v>
      </c>
      <c r="S751" s="6">
        <v>134</v>
      </c>
      <c r="T751" s="6">
        <v>19330</v>
      </c>
      <c r="U751" s="6">
        <v>0.1605</v>
      </c>
      <c r="V751" s="6">
        <v>0.73219999999999996</v>
      </c>
      <c r="W751" s="6">
        <v>0.72750000000000004</v>
      </c>
      <c r="X751" s="6">
        <v>5</v>
      </c>
      <c r="Y751" s="6">
        <v>34</v>
      </c>
      <c r="Z751" s="6">
        <v>33</v>
      </c>
      <c r="AA751" s="6">
        <v>1649</v>
      </c>
      <c r="AB751" s="6">
        <v>4.5100000000000001E-2</v>
      </c>
      <c r="AC751" s="6">
        <v>0.18029999999999999</v>
      </c>
      <c r="AD751" s="6">
        <v>6.2100000000000002E-2</v>
      </c>
      <c r="AE751" s="6">
        <v>39</v>
      </c>
      <c r="AF751" s="6">
        <v>205</v>
      </c>
      <c r="AG751" s="6">
        <v>122</v>
      </c>
      <c r="AH751" s="6">
        <v>13254</v>
      </c>
      <c r="AI751" s="6">
        <v>0.27189999999999998</v>
      </c>
      <c r="AJ751" s="6">
        <v>0.66669999999999996</v>
      </c>
      <c r="AK751" s="6">
        <v>0.49880000000000002</v>
      </c>
      <c r="AL751" s="6">
        <v>2</v>
      </c>
      <c r="AM751" s="6">
        <v>29</v>
      </c>
      <c r="AN751" s="6">
        <v>18</v>
      </c>
      <c r="AO751" s="6">
        <v>5828</v>
      </c>
      <c r="AP751" s="6">
        <v>3.85E-2</v>
      </c>
      <c r="AQ751" s="6">
        <v>9.8400000000000001E-2</v>
      </c>
      <c r="AR751" s="6">
        <v>0.21929999999999999</v>
      </c>
      <c r="AT751" s="6">
        <f t="shared" si="39"/>
        <v>63.436507936507937</v>
      </c>
      <c r="AU751" s="6">
        <f t="shared" si="40"/>
        <v>272.63157894736844</v>
      </c>
      <c r="AV751" s="6">
        <f t="shared" si="41"/>
        <v>159.75206611570249</v>
      </c>
      <c r="AW751" s="7">
        <f t="shared" si="42"/>
        <v>48.5</v>
      </c>
      <c r="AX751" s="6">
        <f t="shared" si="43"/>
        <v>64.653658536585368</v>
      </c>
      <c r="AY751" s="6">
        <f t="shared" si="44"/>
        <v>200.9655172413793</v>
      </c>
      <c r="BA751" s="6">
        <f>VLOOKUP(A751, ALL_AP_DATA!$A$2:$F$3600, 6, FALSE)</f>
        <v>754</v>
      </c>
      <c r="BB751" s="6" t="e">
        <f t="shared" ca="1" si="46"/>
        <v>#NAME?</v>
      </c>
      <c r="BC751" s="6">
        <f>VLOOKUP(A751,projmetadata!$A$2:$D$2036, 4, FALSE)</f>
        <v>88821</v>
      </c>
      <c r="BE751" s="9" t="e">
        <f t="shared" ca="1" si="47"/>
        <v>#NAME?</v>
      </c>
      <c r="BF751" s="6" t="e">
        <f t="shared" ca="1" si="48"/>
        <v>#NAME?</v>
      </c>
      <c r="BG751" s="6">
        <f t="shared" si="49"/>
        <v>0.29915222751376364</v>
      </c>
      <c r="BH751" s="6">
        <f>VLOOKUP(A751, ALL_AP_DATA!$A$2:$D$3600, 3, FALSE)</f>
        <v>332</v>
      </c>
      <c r="BI751" s="6">
        <f>VLOOKUP(A751, ALL_AP_DATA!$A$2:$E$3600, 5, FALSE)</f>
        <v>26571</v>
      </c>
      <c r="BJ751" s="6">
        <f t="shared" si="45"/>
        <v>35.240053050397876</v>
      </c>
      <c r="BK751" s="6">
        <f t="shared" si="50"/>
        <v>0.44031830238726788</v>
      </c>
    </row>
    <row r="752" spans="1:63" ht="15.75" customHeight="1" x14ac:dyDescent="0.25">
      <c r="A752" s="6" t="s">
        <v>971</v>
      </c>
      <c r="B752" s="6" t="s">
        <v>64</v>
      </c>
      <c r="C752" s="6">
        <v>1</v>
      </c>
      <c r="D752" s="6">
        <v>3</v>
      </c>
      <c r="E752" s="6">
        <v>4</v>
      </c>
      <c r="F752" s="6">
        <v>335</v>
      </c>
      <c r="G752" s="6">
        <v>1.49E-2</v>
      </c>
      <c r="H752" s="6">
        <v>0.1429</v>
      </c>
      <c r="I752" s="6">
        <v>0.1057</v>
      </c>
      <c r="Q752" s="6">
        <v>8</v>
      </c>
      <c r="R752" s="6">
        <v>24</v>
      </c>
      <c r="S752" s="6">
        <v>23</v>
      </c>
      <c r="T752" s="6">
        <v>1716</v>
      </c>
      <c r="U752" s="6">
        <v>0.1188</v>
      </c>
      <c r="V752" s="6">
        <v>0.82140000000000002</v>
      </c>
      <c r="W752" s="6">
        <v>0.54149999999999998</v>
      </c>
      <c r="X752" s="6">
        <v>18</v>
      </c>
      <c r="Y752" s="6">
        <v>51</v>
      </c>
      <c r="Z752" s="6">
        <v>14</v>
      </c>
      <c r="AA752" s="6">
        <v>929</v>
      </c>
      <c r="AB752" s="6">
        <v>0.2525</v>
      </c>
      <c r="AC752" s="6">
        <v>0.5</v>
      </c>
      <c r="AD752" s="6">
        <v>0.29320000000000002</v>
      </c>
      <c r="AE752" s="6">
        <v>4</v>
      </c>
      <c r="AF752" s="6">
        <v>39</v>
      </c>
      <c r="AG752" s="6">
        <v>6</v>
      </c>
      <c r="AH752" s="6">
        <v>201</v>
      </c>
      <c r="AI752" s="6">
        <v>0.19309999999999999</v>
      </c>
      <c r="AJ752" s="6">
        <v>0.21429999999999999</v>
      </c>
      <c r="AK752" s="6">
        <v>6.3399999999999998E-2</v>
      </c>
      <c r="AT752" s="6">
        <f t="shared" si="39"/>
        <v>111.66666666666667</v>
      </c>
      <c r="AU752" s="6" t="str">
        <f t="shared" si="40"/>
        <v/>
      </c>
      <c r="AV752" s="6">
        <f t="shared" si="41"/>
        <v>71.5</v>
      </c>
      <c r="AW752" s="7">
        <f t="shared" si="42"/>
        <v>18.215686274509803</v>
      </c>
      <c r="AX752" s="6">
        <f t="shared" si="43"/>
        <v>5.1538461538461542</v>
      </c>
      <c r="AY752" s="6" t="str">
        <f t="shared" si="44"/>
        <v/>
      </c>
      <c r="BA752" s="6">
        <f>VLOOKUP(A752, ALL_AP_DATA!$A$2:$F$3600, 6, FALSE)</f>
        <v>202</v>
      </c>
      <c r="BB752" s="6" t="e">
        <f t="shared" ca="1" si="46"/>
        <v>#NAME?</v>
      </c>
      <c r="BC752" s="6">
        <f>VLOOKUP(A752,projmetadata!$A$2:$D$2036, 4, FALSE)</f>
        <v>10589</v>
      </c>
      <c r="BE752" s="9" t="e">
        <f t="shared" ca="1" si="47"/>
        <v>#NAME?</v>
      </c>
      <c r="BF752" s="6" t="e">
        <f t="shared" ca="1" si="48"/>
        <v>#NAME?</v>
      </c>
      <c r="BG752" s="6">
        <f t="shared" si="49"/>
        <v>0.29927283029558976</v>
      </c>
      <c r="BH752" s="6">
        <f>VLOOKUP(A752, ALL_AP_DATA!$A$2:$D$3600, 3, FALSE)</f>
        <v>74</v>
      </c>
      <c r="BI752" s="6">
        <f>VLOOKUP(A752, ALL_AP_DATA!$A$2:$E$3600, 5, FALSE)</f>
        <v>3169</v>
      </c>
      <c r="BJ752" s="6">
        <f t="shared" si="45"/>
        <v>15.688118811881187</v>
      </c>
      <c r="BK752" s="6">
        <f t="shared" si="50"/>
        <v>0.36633663366336633</v>
      </c>
    </row>
    <row r="753" spans="1:63" ht="15.75" customHeight="1" x14ac:dyDescent="0.25">
      <c r="A753" s="6" t="s">
        <v>1244</v>
      </c>
      <c r="B753" s="6" t="s">
        <v>64</v>
      </c>
      <c r="C753" s="6">
        <v>4</v>
      </c>
      <c r="D753" s="6">
        <v>20</v>
      </c>
      <c r="E753" s="6">
        <v>44</v>
      </c>
      <c r="F753" s="6">
        <v>2821</v>
      </c>
      <c r="G753" s="6">
        <v>8.6199999999999999E-2</v>
      </c>
      <c r="H753" s="6">
        <v>0.7097</v>
      </c>
      <c r="I753" s="6">
        <v>0.41</v>
      </c>
      <c r="Q753" s="6">
        <v>9</v>
      </c>
      <c r="R753" s="6">
        <v>26</v>
      </c>
      <c r="S753" s="6">
        <v>55</v>
      </c>
      <c r="T753" s="6">
        <v>4798</v>
      </c>
      <c r="U753" s="6">
        <v>0.11210000000000001</v>
      </c>
      <c r="V753" s="6">
        <v>0.8871</v>
      </c>
      <c r="W753" s="6">
        <v>0.69740000000000002</v>
      </c>
      <c r="X753" s="6">
        <v>1</v>
      </c>
      <c r="Y753" s="6">
        <v>93</v>
      </c>
      <c r="Z753" s="6">
        <v>56</v>
      </c>
      <c r="AA753" s="6">
        <v>5196</v>
      </c>
      <c r="AB753" s="6">
        <v>0.40089999999999998</v>
      </c>
      <c r="AC753" s="6">
        <v>0.9032</v>
      </c>
      <c r="AD753" s="6">
        <v>0.75519999999999998</v>
      </c>
      <c r="AE753" s="6">
        <v>8</v>
      </c>
      <c r="AF753" s="6">
        <v>36</v>
      </c>
      <c r="AG753" s="6">
        <v>48</v>
      </c>
      <c r="AH753" s="6">
        <v>2934</v>
      </c>
      <c r="AI753" s="6">
        <v>0.1552</v>
      </c>
      <c r="AJ753" s="6">
        <v>0.7742</v>
      </c>
      <c r="AK753" s="6">
        <v>0.42649999999999999</v>
      </c>
      <c r="AT753" s="6">
        <f t="shared" si="39"/>
        <v>141.05000000000001</v>
      </c>
      <c r="AU753" s="6" t="str">
        <f t="shared" si="40"/>
        <v/>
      </c>
      <c r="AV753" s="6">
        <f t="shared" si="41"/>
        <v>184.53846153846155</v>
      </c>
      <c r="AW753" s="7">
        <f t="shared" si="42"/>
        <v>55.87096774193548</v>
      </c>
      <c r="AX753" s="6">
        <f t="shared" si="43"/>
        <v>81.5</v>
      </c>
      <c r="AY753" s="6" t="str">
        <f t="shared" si="44"/>
        <v/>
      </c>
      <c r="BA753" s="6">
        <f>VLOOKUP(A753, ALL_AP_DATA!$A$2:$F$3600, 6, FALSE)</f>
        <v>232</v>
      </c>
      <c r="BB753" s="6" t="e">
        <f t="shared" ca="1" si="46"/>
        <v>#NAME?</v>
      </c>
      <c r="BC753" s="6">
        <f>VLOOKUP(A753,projmetadata!$A$2:$D$2036, 4, FALSE)</f>
        <v>22788</v>
      </c>
      <c r="BE753" s="9" t="e">
        <f t="shared" ca="1" si="47"/>
        <v>#NAME?</v>
      </c>
      <c r="BF753" s="6" t="e">
        <f t="shared" ca="1" si="48"/>
        <v>#NAME?</v>
      </c>
      <c r="BG753" s="6">
        <f t="shared" si="49"/>
        <v>0.3019132876952782</v>
      </c>
      <c r="BH753" s="6">
        <f>VLOOKUP(A753, ALL_AP_DATA!$A$2:$D$3600, 3, FALSE)</f>
        <v>116</v>
      </c>
      <c r="BI753" s="6">
        <f>VLOOKUP(A753, ALL_AP_DATA!$A$2:$E$3600, 5, FALSE)</f>
        <v>6880</v>
      </c>
      <c r="BJ753" s="6">
        <f t="shared" si="45"/>
        <v>29.655172413793103</v>
      </c>
      <c r="BK753" s="6">
        <f t="shared" si="50"/>
        <v>0.5</v>
      </c>
    </row>
    <row r="754" spans="1:63" ht="15.75" customHeight="1" x14ac:dyDescent="0.25">
      <c r="A754" s="6" t="s">
        <v>922</v>
      </c>
      <c r="B754" s="6" t="s">
        <v>64</v>
      </c>
      <c r="C754" s="6">
        <v>10</v>
      </c>
      <c r="D754" s="6">
        <v>28</v>
      </c>
      <c r="E754" s="6">
        <v>15</v>
      </c>
      <c r="F754" s="6">
        <v>468</v>
      </c>
      <c r="G754" s="6">
        <v>1.77E-2</v>
      </c>
      <c r="H754" s="6">
        <v>5.3800000000000001E-2</v>
      </c>
      <c r="I754" s="6">
        <v>2.75E-2</v>
      </c>
      <c r="J754" s="6">
        <v>1</v>
      </c>
      <c r="K754" s="6">
        <v>16</v>
      </c>
      <c r="L754" s="6">
        <v>59</v>
      </c>
      <c r="M754" s="6">
        <v>1719</v>
      </c>
      <c r="N754" s="6">
        <v>1.01E-2</v>
      </c>
      <c r="O754" s="6">
        <v>0.21149999999999999</v>
      </c>
      <c r="P754" s="6">
        <v>0.1011</v>
      </c>
      <c r="Q754" s="6">
        <v>33</v>
      </c>
      <c r="R754" s="6">
        <v>198</v>
      </c>
      <c r="S754" s="6">
        <v>255</v>
      </c>
      <c r="T754" s="6">
        <v>14018</v>
      </c>
      <c r="U754" s="6">
        <v>0.12520000000000001</v>
      </c>
      <c r="V754" s="6">
        <v>0.91400000000000003</v>
      </c>
      <c r="W754" s="6">
        <v>0.82450000000000001</v>
      </c>
      <c r="X754" s="6">
        <v>21</v>
      </c>
      <c r="Y754" s="6">
        <v>128</v>
      </c>
      <c r="Z754" s="6">
        <v>79</v>
      </c>
      <c r="AA754" s="6">
        <v>2765</v>
      </c>
      <c r="AB754" s="6">
        <v>8.09E-2</v>
      </c>
      <c r="AC754" s="6">
        <v>0.28320000000000001</v>
      </c>
      <c r="AD754" s="6">
        <v>0.16259999999999999</v>
      </c>
      <c r="AE754" s="6">
        <v>13</v>
      </c>
      <c r="AF754" s="6">
        <v>76</v>
      </c>
      <c r="AG754" s="6">
        <v>87</v>
      </c>
      <c r="AH754" s="6">
        <v>2148</v>
      </c>
      <c r="AI754" s="6">
        <v>4.8000000000000001E-2</v>
      </c>
      <c r="AJ754" s="6">
        <v>0.31180000000000002</v>
      </c>
      <c r="AK754" s="6">
        <v>0.1263</v>
      </c>
      <c r="AT754" s="6">
        <f t="shared" si="39"/>
        <v>16.714285714285715</v>
      </c>
      <c r="AU754" s="6">
        <f t="shared" si="40"/>
        <v>107.4375</v>
      </c>
      <c r="AV754" s="6">
        <f t="shared" si="41"/>
        <v>70.797979797979792</v>
      </c>
      <c r="AW754" s="7">
        <f t="shared" si="42"/>
        <v>21.6015625</v>
      </c>
      <c r="AX754" s="6">
        <f t="shared" si="43"/>
        <v>28.263157894736842</v>
      </c>
      <c r="AY754" s="6" t="str">
        <f t="shared" si="44"/>
        <v/>
      </c>
      <c r="BA754" s="6">
        <f>VLOOKUP(A754, ALL_AP_DATA!$A$2:$F$3600, 6, FALSE)</f>
        <v>1582</v>
      </c>
      <c r="BB754" s="6" t="e">
        <f t="shared" ca="1" si="46"/>
        <v>#NAME?</v>
      </c>
      <c r="BC754" s="6">
        <f>VLOOKUP(A754,projmetadata!$A$2:$D$2036, 4, FALSE)</f>
        <v>55845</v>
      </c>
      <c r="BE754" s="9" t="e">
        <f t="shared" ca="1" si="47"/>
        <v>#NAME?</v>
      </c>
      <c r="BF754" s="6" t="e">
        <f t="shared" ca="1" si="48"/>
        <v>#NAME?</v>
      </c>
      <c r="BG754" s="6">
        <f t="shared" si="49"/>
        <v>0.30444981645626285</v>
      </c>
      <c r="BH754" s="6">
        <f>VLOOKUP(A754, ALL_AP_DATA!$A$2:$D$3600, 3, FALSE)</f>
        <v>312</v>
      </c>
      <c r="BI754" s="6">
        <f>VLOOKUP(A754, ALL_AP_DATA!$A$2:$E$3600, 5, FALSE)</f>
        <v>17002</v>
      </c>
      <c r="BJ754" s="6">
        <f t="shared" si="45"/>
        <v>10.747155499367889</v>
      </c>
      <c r="BK754" s="6">
        <f t="shared" si="50"/>
        <v>0.19721871049304679</v>
      </c>
    </row>
    <row r="755" spans="1:63" ht="15.75" customHeight="1" x14ac:dyDescent="0.25">
      <c r="A755" s="6" t="s">
        <v>867</v>
      </c>
      <c r="B755" s="6" t="s">
        <v>64</v>
      </c>
      <c r="C755" s="6">
        <v>1</v>
      </c>
      <c r="D755" s="6">
        <v>2</v>
      </c>
      <c r="E755" s="6">
        <v>9</v>
      </c>
      <c r="F755" s="6">
        <v>362</v>
      </c>
      <c r="G755" s="6">
        <v>4.4999999999999997E-3</v>
      </c>
      <c r="H755" s="6">
        <v>8.8200000000000001E-2</v>
      </c>
      <c r="I755" s="6">
        <v>2.3199999999999998E-2</v>
      </c>
      <c r="Q755" s="6">
        <v>8</v>
      </c>
      <c r="R755" s="6">
        <v>52</v>
      </c>
      <c r="S755" s="6">
        <v>86</v>
      </c>
      <c r="T755" s="6">
        <v>13448</v>
      </c>
      <c r="U755" s="6">
        <v>0.1182</v>
      </c>
      <c r="V755" s="6">
        <v>0.84309999999999996</v>
      </c>
      <c r="W755" s="6">
        <v>0.86199999999999999</v>
      </c>
      <c r="X755" s="6">
        <v>10</v>
      </c>
      <c r="Y755" s="6">
        <v>71</v>
      </c>
      <c r="Z755" s="6">
        <v>48</v>
      </c>
      <c r="AA755" s="6">
        <v>2547</v>
      </c>
      <c r="AB755" s="6">
        <v>0.16139999999999999</v>
      </c>
      <c r="AC755" s="6">
        <v>0.47060000000000002</v>
      </c>
      <c r="AD755" s="6">
        <v>0.1633</v>
      </c>
      <c r="AE755" s="6">
        <v>32</v>
      </c>
      <c r="AF755" s="6">
        <v>188</v>
      </c>
      <c r="AG755" s="6">
        <v>58</v>
      </c>
      <c r="AH755" s="6">
        <v>5327</v>
      </c>
      <c r="AI755" s="6">
        <v>0.42730000000000001</v>
      </c>
      <c r="AJ755" s="6">
        <v>0.56859999999999999</v>
      </c>
      <c r="AK755" s="6">
        <v>0.34150000000000003</v>
      </c>
      <c r="AT755" s="6">
        <f t="shared" si="39"/>
        <v>181</v>
      </c>
      <c r="AU755" s="6" t="str">
        <f t="shared" si="40"/>
        <v/>
      </c>
      <c r="AV755" s="6">
        <f t="shared" si="41"/>
        <v>258.61538461538464</v>
      </c>
      <c r="AW755" s="7">
        <f t="shared" si="42"/>
        <v>35.87323943661972</v>
      </c>
      <c r="AX755" s="6">
        <f t="shared" si="43"/>
        <v>28.335106382978722</v>
      </c>
      <c r="AY755" s="6" t="str">
        <f t="shared" si="44"/>
        <v/>
      </c>
      <c r="BA755" s="6">
        <f>VLOOKUP(A755, ALL_AP_DATA!$A$2:$F$3600, 6, FALSE)</f>
        <v>440</v>
      </c>
      <c r="BB755" s="6" t="e">
        <f t="shared" ca="1" si="46"/>
        <v>#NAME?</v>
      </c>
      <c r="BC755" s="6">
        <f>VLOOKUP(A755,projmetadata!$A$2:$D$2036, 4, FALSE)</f>
        <v>50573</v>
      </c>
      <c r="BE755" s="9" t="e">
        <f t="shared" ca="1" si="47"/>
        <v>#NAME?</v>
      </c>
      <c r="BF755" s="6" t="e">
        <f t="shared" ca="1" si="48"/>
        <v>#NAME?</v>
      </c>
      <c r="BG755" s="6">
        <f t="shared" si="49"/>
        <v>0.30848476459771024</v>
      </c>
      <c r="BH755" s="6">
        <f>VLOOKUP(A755, ALL_AP_DATA!$A$2:$D$3600, 3, FALSE)</f>
        <v>244</v>
      </c>
      <c r="BI755" s="6">
        <f>VLOOKUP(A755, ALL_AP_DATA!$A$2:$E$3600, 5, FALSE)</f>
        <v>15601</v>
      </c>
      <c r="BJ755" s="6">
        <f t="shared" si="45"/>
        <v>35.456818181818178</v>
      </c>
      <c r="BK755" s="6">
        <f t="shared" si="50"/>
        <v>0.55454545454545456</v>
      </c>
    </row>
    <row r="756" spans="1:63" ht="15.75" customHeight="1" x14ac:dyDescent="0.25">
      <c r="A756" s="6" t="s">
        <v>475</v>
      </c>
      <c r="B756" s="6" t="s">
        <v>64</v>
      </c>
      <c r="C756" s="6">
        <v>19</v>
      </c>
      <c r="D756" s="6">
        <v>143</v>
      </c>
      <c r="E756" s="6">
        <v>305</v>
      </c>
      <c r="F756" s="6">
        <v>11276</v>
      </c>
      <c r="G756" s="6">
        <v>0.10970000000000001</v>
      </c>
      <c r="H756" s="6">
        <v>0.44529999999999997</v>
      </c>
      <c r="I756" s="6">
        <v>8.2000000000000003E-2</v>
      </c>
      <c r="J756" s="6">
        <v>3</v>
      </c>
      <c r="K756" s="6">
        <v>33</v>
      </c>
      <c r="L756" s="6">
        <v>227</v>
      </c>
      <c r="M756" s="6">
        <v>9729</v>
      </c>
      <c r="N756" s="6">
        <v>2.53E-2</v>
      </c>
      <c r="O756" s="6">
        <v>0.33139999999999997</v>
      </c>
      <c r="P756" s="6">
        <v>7.0699999999999999E-2</v>
      </c>
      <c r="Q756" s="6">
        <v>47</v>
      </c>
      <c r="R756" s="6">
        <v>179</v>
      </c>
      <c r="S756" s="6">
        <v>515</v>
      </c>
      <c r="T756" s="6">
        <v>106757</v>
      </c>
      <c r="U756" s="6">
        <v>0.13739999999999999</v>
      </c>
      <c r="V756" s="6">
        <v>0.75180000000000002</v>
      </c>
      <c r="W756" s="6">
        <v>0.77600000000000002</v>
      </c>
      <c r="X756" s="6">
        <v>19</v>
      </c>
      <c r="Y756" s="6">
        <v>362</v>
      </c>
      <c r="Z756" s="6">
        <v>369</v>
      </c>
      <c r="AA756" s="6">
        <v>13707</v>
      </c>
      <c r="AB756" s="6">
        <v>0.27779999999999999</v>
      </c>
      <c r="AC756" s="6">
        <v>0.53869999999999996</v>
      </c>
      <c r="AD756" s="6">
        <v>9.9599999999999994E-2</v>
      </c>
      <c r="AE756" s="6">
        <v>83</v>
      </c>
      <c r="AF756" s="6">
        <v>615</v>
      </c>
      <c r="AG756" s="6">
        <v>594</v>
      </c>
      <c r="AH756" s="6">
        <v>101845</v>
      </c>
      <c r="AI756" s="6">
        <v>0.47199999999999998</v>
      </c>
      <c r="AJ756" s="6">
        <v>0.86719999999999997</v>
      </c>
      <c r="AK756" s="6">
        <v>0.74029999999999996</v>
      </c>
      <c r="AL756" s="6">
        <v>3</v>
      </c>
      <c r="AM756" s="6">
        <v>57</v>
      </c>
      <c r="AN756" s="6">
        <v>242</v>
      </c>
      <c r="AO756" s="6">
        <v>16151</v>
      </c>
      <c r="AP756" s="6">
        <v>4.3700000000000003E-2</v>
      </c>
      <c r="AQ756" s="6">
        <v>0.3533</v>
      </c>
      <c r="AR756" s="6">
        <v>0.1174</v>
      </c>
      <c r="AT756" s="6">
        <f t="shared" si="39"/>
        <v>78.853146853146853</v>
      </c>
      <c r="AU756" s="6">
        <f t="shared" si="40"/>
        <v>294.81818181818181</v>
      </c>
      <c r="AV756" s="6">
        <f t="shared" si="41"/>
        <v>596.40782122905023</v>
      </c>
      <c r="AW756" s="7">
        <f t="shared" si="42"/>
        <v>37.864640883977899</v>
      </c>
      <c r="AX756" s="6">
        <f t="shared" si="43"/>
        <v>165.60162601626016</v>
      </c>
      <c r="AY756" s="6">
        <f t="shared" si="44"/>
        <v>283.35087719298247</v>
      </c>
      <c r="BA756" s="6">
        <f>VLOOKUP(A756, ALL_AP_DATA!$A$2:$F$3600, 6, FALSE)</f>
        <v>1303</v>
      </c>
      <c r="BB756" s="6" t="e">
        <f t="shared" ca="1" si="46"/>
        <v>#NAME?</v>
      </c>
      <c r="BC756" s="6">
        <f>VLOOKUP(A756,projmetadata!$A$2:$D$2036, 4, FALSE)</f>
        <v>442869</v>
      </c>
      <c r="BE756" s="9" t="e">
        <f t="shared" ca="1" si="47"/>
        <v>#NAME?</v>
      </c>
      <c r="BF756" s="6" t="e">
        <f t="shared" ca="1" si="48"/>
        <v>#NAME?</v>
      </c>
      <c r="BG756" s="6">
        <f t="shared" si="49"/>
        <v>0.3106268445070664</v>
      </c>
      <c r="BH756" s="6">
        <f>VLOOKUP(A756, ALL_AP_DATA!$A$2:$D$3600, 3, FALSE)</f>
        <v>820</v>
      </c>
      <c r="BI756" s="6">
        <f>VLOOKUP(A756, ALL_AP_DATA!$A$2:$E$3600, 5, FALSE)</f>
        <v>137567</v>
      </c>
      <c r="BJ756" s="6">
        <f t="shared" si="45"/>
        <v>105.57712970069072</v>
      </c>
      <c r="BK756" s="6">
        <f t="shared" si="50"/>
        <v>0.62931696085955491</v>
      </c>
    </row>
    <row r="757" spans="1:63" ht="15.75" customHeight="1" x14ac:dyDescent="0.25">
      <c r="A757" s="6" t="s">
        <v>740</v>
      </c>
      <c r="B757" s="6" t="s">
        <v>64</v>
      </c>
      <c r="C757" s="6">
        <v>11</v>
      </c>
      <c r="D757" s="6">
        <v>656</v>
      </c>
      <c r="E757" s="6">
        <v>305</v>
      </c>
      <c r="F757" s="6">
        <v>22100</v>
      </c>
      <c r="G757" s="6">
        <v>0.3523</v>
      </c>
      <c r="H757" s="6">
        <v>0.71599999999999997</v>
      </c>
      <c r="I757" s="6">
        <v>0.47420000000000001</v>
      </c>
      <c r="J757" s="6">
        <v>2</v>
      </c>
      <c r="K757" s="6">
        <v>24</v>
      </c>
      <c r="L757" s="6">
        <v>103</v>
      </c>
      <c r="M757" s="6">
        <v>3662</v>
      </c>
      <c r="N757" s="6">
        <v>1.29E-2</v>
      </c>
      <c r="O757" s="6">
        <v>0.24179999999999999</v>
      </c>
      <c r="P757" s="6">
        <v>7.8600000000000003E-2</v>
      </c>
      <c r="Q757" s="6">
        <v>51</v>
      </c>
      <c r="R757" s="6">
        <v>151</v>
      </c>
      <c r="S757" s="6">
        <v>270</v>
      </c>
      <c r="T757" s="6">
        <v>18015</v>
      </c>
      <c r="U757" s="6">
        <v>8.1100000000000005E-2</v>
      </c>
      <c r="V757" s="6">
        <v>0.63380000000000003</v>
      </c>
      <c r="W757" s="6">
        <v>0.3866</v>
      </c>
      <c r="X757" s="6">
        <v>151</v>
      </c>
      <c r="Y757" s="6">
        <v>745</v>
      </c>
      <c r="Z757" s="6">
        <v>295</v>
      </c>
      <c r="AA757" s="6">
        <v>20375</v>
      </c>
      <c r="AB757" s="6">
        <v>0.40010000000000001</v>
      </c>
      <c r="AC757" s="6">
        <v>0.6925</v>
      </c>
      <c r="AD757" s="6">
        <v>0.43719999999999998</v>
      </c>
      <c r="AE757" s="6">
        <v>83</v>
      </c>
      <c r="AF757" s="6">
        <v>644</v>
      </c>
      <c r="AG757" s="6">
        <v>263</v>
      </c>
      <c r="AH757" s="6">
        <v>17101</v>
      </c>
      <c r="AI757" s="6">
        <v>0.34589999999999999</v>
      </c>
      <c r="AJ757" s="6">
        <v>0.61739999999999995</v>
      </c>
      <c r="AK757" s="6">
        <v>0.3669</v>
      </c>
      <c r="AL757" s="6">
        <v>1</v>
      </c>
      <c r="AM757" s="6">
        <v>22</v>
      </c>
      <c r="AN757" s="6">
        <v>105</v>
      </c>
      <c r="AO757" s="6">
        <v>3951</v>
      </c>
      <c r="AP757" s="6">
        <v>1.18E-2</v>
      </c>
      <c r="AQ757" s="6">
        <v>0.2465</v>
      </c>
      <c r="AR757" s="6">
        <v>8.48E-2</v>
      </c>
      <c r="AT757" s="6">
        <f t="shared" si="39"/>
        <v>33.689024390243901</v>
      </c>
      <c r="AU757" s="6">
        <f t="shared" si="40"/>
        <v>152.58333333333334</v>
      </c>
      <c r="AV757" s="6">
        <f t="shared" si="41"/>
        <v>119.30463576158941</v>
      </c>
      <c r="AW757" s="7">
        <f t="shared" si="42"/>
        <v>27.348993288590606</v>
      </c>
      <c r="AX757" s="6">
        <f t="shared" si="43"/>
        <v>26.554347826086957</v>
      </c>
      <c r="AY757" s="6">
        <f t="shared" si="44"/>
        <v>179.59090909090909</v>
      </c>
      <c r="BA757" s="6">
        <f>VLOOKUP(A757, ALL_AP_DATA!$A$2:$F$3600, 6, FALSE)</f>
        <v>1862</v>
      </c>
      <c r="BB757" s="6" t="e">
        <f t="shared" ca="1" si="46"/>
        <v>#NAME?</v>
      </c>
      <c r="BC757" s="6">
        <f>VLOOKUP(A757,projmetadata!$A$2:$D$2036, 4, FALSE)</f>
        <v>149871</v>
      </c>
      <c r="BE757" s="9" t="e">
        <f t="shared" ca="1" si="47"/>
        <v>#NAME?</v>
      </c>
      <c r="BF757" s="6" t="e">
        <f t="shared" ca="1" si="48"/>
        <v>#NAME?</v>
      </c>
      <c r="BG757" s="6">
        <f t="shared" si="49"/>
        <v>0.31096075958657782</v>
      </c>
      <c r="BH757" s="6">
        <f>VLOOKUP(A757, ALL_AP_DATA!$A$2:$D$3600, 3, FALSE)</f>
        <v>1229</v>
      </c>
      <c r="BI757" s="6">
        <f>VLOOKUP(A757, ALL_AP_DATA!$A$2:$E$3600, 5, FALSE)</f>
        <v>46604</v>
      </c>
      <c r="BJ757" s="6">
        <f t="shared" si="45"/>
        <v>25.029001074113857</v>
      </c>
      <c r="BK757" s="6">
        <f t="shared" si="50"/>
        <v>0.66004296455424272</v>
      </c>
    </row>
    <row r="758" spans="1:63" ht="15.75" customHeight="1" x14ac:dyDescent="0.25">
      <c r="A758" s="6" t="s">
        <v>878</v>
      </c>
      <c r="B758" s="6" t="s">
        <v>64</v>
      </c>
      <c r="C758" s="6">
        <v>3</v>
      </c>
      <c r="D758" s="6">
        <v>7</v>
      </c>
      <c r="E758" s="6">
        <v>13</v>
      </c>
      <c r="F758" s="6">
        <v>746</v>
      </c>
      <c r="G758" s="6">
        <v>2.53E-2</v>
      </c>
      <c r="H758" s="6">
        <v>0.25490000000000002</v>
      </c>
      <c r="I758" s="6">
        <v>0.1152</v>
      </c>
      <c r="Q758" s="6">
        <v>6</v>
      </c>
      <c r="R758" s="6">
        <v>26</v>
      </c>
      <c r="S758" s="6">
        <v>43</v>
      </c>
      <c r="T758" s="6">
        <v>5068</v>
      </c>
      <c r="U758" s="6">
        <v>9.3899999999999997E-2</v>
      </c>
      <c r="V758" s="6">
        <v>0.84309999999999996</v>
      </c>
      <c r="W758" s="6">
        <v>0.78259999999999996</v>
      </c>
      <c r="X758" s="6">
        <v>8</v>
      </c>
      <c r="Y758" s="6">
        <v>64</v>
      </c>
      <c r="Z758" s="6">
        <v>27</v>
      </c>
      <c r="AA758" s="6">
        <v>2192</v>
      </c>
      <c r="AB758" s="6">
        <v>0.23100000000000001</v>
      </c>
      <c r="AC758" s="6">
        <v>0.52939999999999998</v>
      </c>
      <c r="AD758" s="6">
        <v>0.33850000000000002</v>
      </c>
      <c r="AE758" s="6">
        <v>2</v>
      </c>
      <c r="AF758" s="6">
        <v>15</v>
      </c>
      <c r="AG758" s="6">
        <v>9</v>
      </c>
      <c r="AH758" s="6">
        <v>313</v>
      </c>
      <c r="AI758" s="6">
        <v>5.4199999999999998E-2</v>
      </c>
      <c r="AJ758" s="6">
        <v>0.17649999999999999</v>
      </c>
      <c r="AK758" s="6">
        <v>4.8300000000000003E-2</v>
      </c>
      <c r="AT758" s="6">
        <f t="shared" si="39"/>
        <v>106.57142857142857</v>
      </c>
      <c r="AU758" s="6" t="str">
        <f t="shared" si="40"/>
        <v/>
      </c>
      <c r="AV758" s="6">
        <f t="shared" si="41"/>
        <v>194.92307692307693</v>
      </c>
      <c r="AW758" s="7">
        <f t="shared" si="42"/>
        <v>34.25</v>
      </c>
      <c r="AX758" s="6">
        <f t="shared" si="43"/>
        <v>20.866666666666667</v>
      </c>
      <c r="AY758" s="6" t="str">
        <f t="shared" si="44"/>
        <v/>
      </c>
      <c r="BA758" s="6">
        <f>VLOOKUP(A758, ALL_AP_DATA!$A$2:$F$3600, 6, FALSE)</f>
        <v>277</v>
      </c>
      <c r="BB758" s="6" t="e">
        <f t="shared" ca="1" si="46"/>
        <v>#NAME?</v>
      </c>
      <c r="BC758" s="6">
        <f>VLOOKUP(A758,projmetadata!$A$2:$D$2036, 4, FALSE)</f>
        <v>20793</v>
      </c>
      <c r="BE758" s="9" t="e">
        <f t="shared" ca="1" si="47"/>
        <v>#NAME?</v>
      </c>
      <c r="BF758" s="6" t="e">
        <f t="shared" ca="1" si="48"/>
        <v>#NAME?</v>
      </c>
      <c r="BG758" s="6">
        <f t="shared" si="49"/>
        <v>0.3114509690761314</v>
      </c>
      <c r="BH758" s="6">
        <f>VLOOKUP(A758, ALL_AP_DATA!$A$2:$D$3600, 3, FALSE)</f>
        <v>90</v>
      </c>
      <c r="BI758" s="6">
        <f>VLOOKUP(A758, ALL_AP_DATA!$A$2:$E$3600, 5, FALSE)</f>
        <v>6476</v>
      </c>
      <c r="BJ758" s="6">
        <f t="shared" si="45"/>
        <v>23.379061371841154</v>
      </c>
      <c r="BK758" s="6">
        <f t="shared" si="50"/>
        <v>0.32490974729241878</v>
      </c>
    </row>
    <row r="759" spans="1:63" ht="15.75" customHeight="1" x14ac:dyDescent="0.25">
      <c r="A759" s="6" t="s">
        <v>1003</v>
      </c>
      <c r="B759" s="6" t="s">
        <v>64</v>
      </c>
      <c r="C759" s="6">
        <v>4</v>
      </c>
      <c r="D759" s="6">
        <v>33</v>
      </c>
      <c r="E759" s="6">
        <v>59</v>
      </c>
      <c r="F759" s="6">
        <v>1704</v>
      </c>
      <c r="G759" s="6">
        <v>6.6100000000000006E-2</v>
      </c>
      <c r="H759" s="6">
        <v>0.25990000000000002</v>
      </c>
      <c r="I759" s="6">
        <v>0.1898</v>
      </c>
      <c r="Q759" s="6">
        <v>13</v>
      </c>
      <c r="R759" s="6">
        <v>57</v>
      </c>
      <c r="S759" s="6">
        <v>118</v>
      </c>
      <c r="T759" s="6">
        <v>3378</v>
      </c>
      <c r="U759" s="6">
        <v>0.1142</v>
      </c>
      <c r="V759" s="6">
        <v>0.51980000000000004</v>
      </c>
      <c r="W759" s="6">
        <v>0.37619999999999998</v>
      </c>
      <c r="X759" s="6">
        <v>21</v>
      </c>
      <c r="Y759" s="6">
        <v>111</v>
      </c>
      <c r="Z759" s="6">
        <v>110</v>
      </c>
      <c r="AA759" s="6">
        <v>3303</v>
      </c>
      <c r="AB759" s="6">
        <v>0.22239999999999999</v>
      </c>
      <c r="AC759" s="6">
        <v>0.48459999999999998</v>
      </c>
      <c r="AD759" s="6">
        <v>0.3679</v>
      </c>
      <c r="AE759" s="6">
        <v>23</v>
      </c>
      <c r="AF759" s="6">
        <v>118</v>
      </c>
      <c r="AG759" s="6">
        <v>138</v>
      </c>
      <c r="AH759" s="6">
        <v>4552</v>
      </c>
      <c r="AI759" s="6">
        <v>0.23649999999999999</v>
      </c>
      <c r="AJ759" s="6">
        <v>0.6079</v>
      </c>
      <c r="AK759" s="6">
        <v>0.50700000000000001</v>
      </c>
      <c r="AL759" s="6">
        <v>1</v>
      </c>
      <c r="AM759" s="6">
        <v>30</v>
      </c>
      <c r="AN759" s="6">
        <v>46</v>
      </c>
      <c r="AO759" s="6">
        <v>1747</v>
      </c>
      <c r="AP759" s="6">
        <v>6.0100000000000001E-2</v>
      </c>
      <c r="AQ759" s="6">
        <v>0.2026</v>
      </c>
      <c r="AR759" s="6">
        <v>0.1946</v>
      </c>
      <c r="AT759" s="6">
        <f t="shared" si="39"/>
        <v>51.636363636363633</v>
      </c>
      <c r="AU759" s="6" t="str">
        <f t="shared" si="40"/>
        <v/>
      </c>
      <c r="AV759" s="6">
        <f t="shared" si="41"/>
        <v>59.263157894736842</v>
      </c>
      <c r="AW759" s="7">
        <f t="shared" si="42"/>
        <v>29.756756756756758</v>
      </c>
      <c r="AX759" s="6">
        <f t="shared" si="43"/>
        <v>38.576271186440678</v>
      </c>
      <c r="AY759" s="6">
        <f t="shared" si="44"/>
        <v>58.233333333333334</v>
      </c>
      <c r="BA759" s="6">
        <f>VLOOKUP(A759, ALL_AP_DATA!$A$2:$F$3600, 6, FALSE)</f>
        <v>499</v>
      </c>
      <c r="BB759" s="6" t="e">
        <f t="shared" ca="1" si="46"/>
        <v>#NAME?</v>
      </c>
      <c r="BC759" s="6">
        <f>VLOOKUP(A759,projmetadata!$A$2:$D$2036, 4, FALSE)</f>
        <v>28812</v>
      </c>
      <c r="BE759" s="9" t="e">
        <f t="shared" ca="1" si="47"/>
        <v>#NAME?</v>
      </c>
      <c r="BF759" s="6" t="e">
        <f t="shared" ca="1" si="48"/>
        <v>#NAME?</v>
      </c>
      <c r="BG759" s="6">
        <f t="shared" si="49"/>
        <v>0.31164098292378178</v>
      </c>
      <c r="BH759" s="6">
        <f>VLOOKUP(A759, ALL_AP_DATA!$A$2:$D$3600, 3, FALSE)</f>
        <v>182</v>
      </c>
      <c r="BI759" s="6">
        <f>VLOOKUP(A759, ALL_AP_DATA!$A$2:$E$3600, 5, FALSE)</f>
        <v>8979</v>
      </c>
      <c r="BJ759" s="6">
        <f t="shared" si="45"/>
        <v>17.993987975951903</v>
      </c>
      <c r="BK759" s="6">
        <f t="shared" si="50"/>
        <v>0.36472945891783565</v>
      </c>
    </row>
    <row r="760" spans="1:63" ht="15.75" customHeight="1" x14ac:dyDescent="0.25">
      <c r="A760" s="6" t="s">
        <v>768</v>
      </c>
      <c r="B760" s="6" t="s">
        <v>64</v>
      </c>
      <c r="C760" s="6">
        <v>4</v>
      </c>
      <c r="D760" s="6">
        <v>22</v>
      </c>
      <c r="E760" s="6">
        <v>56</v>
      </c>
      <c r="F760" s="6">
        <v>8163</v>
      </c>
      <c r="G760" s="6">
        <v>6.2100000000000002E-2</v>
      </c>
      <c r="H760" s="6">
        <v>0.48280000000000001</v>
      </c>
      <c r="I760" s="6">
        <v>0.25259999999999999</v>
      </c>
      <c r="J760" s="6">
        <v>2</v>
      </c>
      <c r="K760" s="6">
        <v>27</v>
      </c>
      <c r="L760" s="6">
        <v>41</v>
      </c>
      <c r="M760" s="6">
        <v>5908</v>
      </c>
      <c r="N760" s="6">
        <v>7.6300000000000007E-2</v>
      </c>
      <c r="O760" s="6">
        <v>0.35339999999999999</v>
      </c>
      <c r="P760" s="6">
        <v>0.18290000000000001</v>
      </c>
      <c r="Q760" s="6">
        <v>15</v>
      </c>
      <c r="R760" s="6">
        <v>68</v>
      </c>
      <c r="S760" s="6">
        <v>96</v>
      </c>
      <c r="T760" s="6">
        <v>26337</v>
      </c>
      <c r="U760" s="6">
        <v>0.19209999999999999</v>
      </c>
      <c r="V760" s="6">
        <v>0.8276</v>
      </c>
      <c r="W760" s="6">
        <v>0.81510000000000005</v>
      </c>
      <c r="X760" s="6">
        <v>3</v>
      </c>
      <c r="Y760" s="6">
        <v>23</v>
      </c>
      <c r="Z760" s="6">
        <v>44</v>
      </c>
      <c r="AA760" s="6">
        <v>3992</v>
      </c>
      <c r="AB760" s="6">
        <v>6.5000000000000002E-2</v>
      </c>
      <c r="AC760" s="6">
        <v>0.37930000000000003</v>
      </c>
      <c r="AD760" s="6">
        <v>0.1236</v>
      </c>
      <c r="AE760" s="6">
        <v>23</v>
      </c>
      <c r="AF760" s="6">
        <v>146</v>
      </c>
      <c r="AG760" s="6">
        <v>91</v>
      </c>
      <c r="AH760" s="6">
        <v>22131</v>
      </c>
      <c r="AI760" s="6">
        <v>0.41239999999999999</v>
      </c>
      <c r="AJ760" s="6">
        <v>0.78449999999999998</v>
      </c>
      <c r="AK760" s="6">
        <v>0.68500000000000005</v>
      </c>
      <c r="AL760" s="6">
        <v>3</v>
      </c>
      <c r="AM760" s="6">
        <v>29</v>
      </c>
      <c r="AN760" s="6">
        <v>50</v>
      </c>
      <c r="AO760" s="6">
        <v>7147</v>
      </c>
      <c r="AP760" s="6">
        <v>8.1900000000000001E-2</v>
      </c>
      <c r="AQ760" s="6">
        <v>0.43099999999999999</v>
      </c>
      <c r="AR760" s="6">
        <v>0.22120000000000001</v>
      </c>
      <c r="AT760" s="6">
        <f t="shared" si="39"/>
        <v>371.04545454545456</v>
      </c>
      <c r="AU760" s="6">
        <f t="shared" si="40"/>
        <v>218.81481481481481</v>
      </c>
      <c r="AV760" s="6">
        <f t="shared" si="41"/>
        <v>387.30882352941177</v>
      </c>
      <c r="AW760" s="7">
        <f t="shared" si="42"/>
        <v>173.56521739130434</v>
      </c>
      <c r="AX760" s="6">
        <f t="shared" si="43"/>
        <v>151.58219178082192</v>
      </c>
      <c r="AY760" s="6">
        <f t="shared" si="44"/>
        <v>246.44827586206895</v>
      </c>
      <c r="BA760" s="6">
        <f>VLOOKUP(A760, ALL_AP_DATA!$A$2:$F$3600, 6, FALSE)</f>
        <v>354</v>
      </c>
      <c r="BB760" s="6" t="e">
        <f t="shared" ca="1" si="46"/>
        <v>#NAME?</v>
      </c>
      <c r="BC760" s="6">
        <f>VLOOKUP(A760,projmetadata!$A$2:$D$2036, 4, FALSE)</f>
        <v>103266</v>
      </c>
      <c r="BE760" s="9" t="e">
        <f t="shared" ca="1" si="47"/>
        <v>#NAME?</v>
      </c>
      <c r="BF760" s="6" t="e">
        <f t="shared" ca="1" si="48"/>
        <v>#NAME?</v>
      </c>
      <c r="BG760" s="6">
        <f t="shared" si="49"/>
        <v>0.31288129684504096</v>
      </c>
      <c r="BH760" s="6">
        <f>VLOOKUP(A760, ALL_AP_DATA!$A$2:$D$3600, 3, FALSE)</f>
        <v>183</v>
      </c>
      <c r="BI760" s="6">
        <f>VLOOKUP(A760, ALL_AP_DATA!$A$2:$E$3600, 5, FALSE)</f>
        <v>32310</v>
      </c>
      <c r="BJ760" s="6">
        <f t="shared" si="45"/>
        <v>91.271186440677965</v>
      </c>
      <c r="BK760" s="6">
        <f t="shared" si="50"/>
        <v>0.51694915254237284</v>
      </c>
    </row>
    <row r="761" spans="1:63" ht="15.75" customHeight="1" x14ac:dyDescent="0.25">
      <c r="A761" s="6" t="s">
        <v>674</v>
      </c>
      <c r="B761" s="6" t="s">
        <v>64</v>
      </c>
      <c r="C761" s="6">
        <v>34</v>
      </c>
      <c r="D761" s="6">
        <v>104</v>
      </c>
      <c r="E761" s="6">
        <v>286</v>
      </c>
      <c r="F761" s="6">
        <v>12281</v>
      </c>
      <c r="G761" s="6">
        <v>8.3099999999999993E-2</v>
      </c>
      <c r="H761" s="6">
        <v>0.53359999999999996</v>
      </c>
      <c r="I761" s="6">
        <v>0.1762</v>
      </c>
      <c r="J761" s="6">
        <v>5</v>
      </c>
      <c r="K761" s="6">
        <v>37</v>
      </c>
      <c r="L761" s="6">
        <v>190</v>
      </c>
      <c r="M761" s="6">
        <v>21295</v>
      </c>
      <c r="N761" s="6">
        <v>2.9600000000000001E-2</v>
      </c>
      <c r="O761" s="6">
        <v>0.35449999999999998</v>
      </c>
      <c r="P761" s="6">
        <v>0.30559999999999998</v>
      </c>
      <c r="Q761" s="6">
        <v>38</v>
      </c>
      <c r="R761" s="6">
        <v>172</v>
      </c>
      <c r="S761" s="6">
        <v>378</v>
      </c>
      <c r="T761" s="6">
        <v>50928</v>
      </c>
      <c r="U761" s="6">
        <v>0.13739999999999999</v>
      </c>
      <c r="V761" s="6">
        <v>0.70520000000000005</v>
      </c>
      <c r="W761" s="6">
        <v>0.73089999999999999</v>
      </c>
      <c r="X761" s="6">
        <v>11</v>
      </c>
      <c r="Y761" s="6">
        <v>150</v>
      </c>
      <c r="Z761" s="6">
        <v>197</v>
      </c>
      <c r="AA761" s="6">
        <v>21245</v>
      </c>
      <c r="AB761" s="6">
        <v>0.1198</v>
      </c>
      <c r="AC761" s="6">
        <v>0.36749999999999999</v>
      </c>
      <c r="AD761" s="6">
        <v>0.3049</v>
      </c>
      <c r="AE761" s="6">
        <v>143</v>
      </c>
      <c r="AF761" s="6">
        <v>704</v>
      </c>
      <c r="AG761" s="6">
        <v>452</v>
      </c>
      <c r="AH761" s="6">
        <v>48665</v>
      </c>
      <c r="AI761" s="6">
        <v>0.56230000000000002</v>
      </c>
      <c r="AJ761" s="6">
        <v>0.84330000000000005</v>
      </c>
      <c r="AK761" s="6">
        <v>0.69840000000000002</v>
      </c>
      <c r="AL761" s="6">
        <v>4</v>
      </c>
      <c r="AM761" s="6">
        <v>64</v>
      </c>
      <c r="AN761" s="6">
        <v>228</v>
      </c>
      <c r="AO761" s="6">
        <v>23702</v>
      </c>
      <c r="AP761" s="6">
        <v>5.11E-2</v>
      </c>
      <c r="AQ761" s="6">
        <v>0.4254</v>
      </c>
      <c r="AR761" s="6">
        <v>0.34010000000000001</v>
      </c>
      <c r="AT761" s="6">
        <f t="shared" si="39"/>
        <v>118.08653846153847</v>
      </c>
      <c r="AU761" s="6">
        <f t="shared" si="40"/>
        <v>575.54054054054052</v>
      </c>
      <c r="AV761" s="6">
        <f t="shared" si="41"/>
        <v>296.09302325581393</v>
      </c>
      <c r="AW761" s="7">
        <f t="shared" si="42"/>
        <v>141.63333333333333</v>
      </c>
      <c r="AX761" s="6">
        <f t="shared" si="43"/>
        <v>69.126420454545453</v>
      </c>
      <c r="AY761" s="6">
        <f t="shared" si="44"/>
        <v>370.34375</v>
      </c>
      <c r="BA761" s="6">
        <f>VLOOKUP(A761, ALL_AP_DATA!$A$2:$F$3600, 6, FALSE)</f>
        <v>1252</v>
      </c>
      <c r="BB761" s="6" t="e">
        <f t="shared" ca="1" si="46"/>
        <v>#NAME?</v>
      </c>
      <c r="BC761" s="6">
        <f>VLOOKUP(A761,projmetadata!$A$2:$D$2036, 4, FALSE)</f>
        <v>222377</v>
      </c>
      <c r="BE761" s="9" t="e">
        <f t="shared" ca="1" si="47"/>
        <v>#NAME?</v>
      </c>
      <c r="BF761" s="6" t="e">
        <f t="shared" ca="1" si="48"/>
        <v>#NAME?</v>
      </c>
      <c r="BG761" s="6">
        <f t="shared" si="49"/>
        <v>0.31335524806971943</v>
      </c>
      <c r="BH761" s="6">
        <f>VLOOKUP(A761, ALL_AP_DATA!$A$2:$D$3600, 3, FALSE)</f>
        <v>810</v>
      </c>
      <c r="BI761" s="6">
        <f>VLOOKUP(A761, ALL_AP_DATA!$A$2:$E$3600, 5, FALSE)</f>
        <v>69683</v>
      </c>
      <c r="BJ761" s="6">
        <f t="shared" si="45"/>
        <v>55.657348242811501</v>
      </c>
      <c r="BK761" s="6">
        <f t="shared" si="50"/>
        <v>0.64696485623003197</v>
      </c>
    </row>
    <row r="762" spans="1:63" ht="15.75" customHeight="1" x14ac:dyDescent="0.25">
      <c r="A762" s="6" t="s">
        <v>132</v>
      </c>
      <c r="B762" s="6" t="s">
        <v>64</v>
      </c>
      <c r="C762" s="6">
        <v>4</v>
      </c>
      <c r="D762" s="6">
        <v>97</v>
      </c>
      <c r="E762" s="6">
        <v>220</v>
      </c>
      <c r="F762" s="6">
        <v>8329</v>
      </c>
      <c r="G762" s="6">
        <v>0.33560000000000001</v>
      </c>
      <c r="H762" s="6">
        <v>0.84619999999999995</v>
      </c>
      <c r="I762" s="6">
        <v>0.61080000000000001</v>
      </c>
      <c r="J762" s="6">
        <v>2</v>
      </c>
      <c r="K762" s="6">
        <v>20</v>
      </c>
      <c r="L762" s="6">
        <v>141</v>
      </c>
      <c r="M762" s="6">
        <v>4305</v>
      </c>
      <c r="N762" s="6">
        <v>6.9199999999999998E-2</v>
      </c>
      <c r="O762" s="6">
        <v>0.5423</v>
      </c>
      <c r="P762" s="6">
        <v>0.31569999999999998</v>
      </c>
      <c r="Q762" s="6">
        <v>9</v>
      </c>
      <c r="R762" s="6">
        <v>39</v>
      </c>
      <c r="S762" s="6">
        <v>194</v>
      </c>
      <c r="T762" s="6">
        <v>7427</v>
      </c>
      <c r="U762" s="6">
        <v>0.13489999999999999</v>
      </c>
      <c r="V762" s="6">
        <v>0.74619999999999997</v>
      </c>
      <c r="W762" s="6">
        <v>0.54459999999999997</v>
      </c>
      <c r="X762" s="6">
        <v>19</v>
      </c>
      <c r="Y762" s="6">
        <v>120</v>
      </c>
      <c r="Z762" s="6">
        <v>220</v>
      </c>
      <c r="AA762" s="6">
        <v>9099</v>
      </c>
      <c r="AB762" s="6">
        <v>0.41520000000000001</v>
      </c>
      <c r="AC762" s="6">
        <v>0.84619999999999995</v>
      </c>
      <c r="AD762" s="6">
        <v>0.66720000000000002</v>
      </c>
      <c r="AE762" s="6">
        <v>27</v>
      </c>
      <c r="AF762" s="6">
        <v>94</v>
      </c>
      <c r="AG762" s="6">
        <v>195</v>
      </c>
      <c r="AH762" s="6">
        <v>7191</v>
      </c>
      <c r="AI762" s="6">
        <v>0.32529999999999998</v>
      </c>
      <c r="AJ762" s="6">
        <v>0.75</v>
      </c>
      <c r="AK762" s="6">
        <v>0.52729999999999999</v>
      </c>
      <c r="AT762" s="6">
        <f t="shared" si="39"/>
        <v>85.865979381443296</v>
      </c>
      <c r="AU762" s="6">
        <f t="shared" si="40"/>
        <v>215.25</v>
      </c>
      <c r="AV762" s="6">
        <f t="shared" si="41"/>
        <v>190.43589743589743</v>
      </c>
      <c r="AW762" s="7">
        <f t="shared" si="42"/>
        <v>75.825000000000003</v>
      </c>
      <c r="AX762" s="6">
        <f t="shared" si="43"/>
        <v>76.5</v>
      </c>
      <c r="AY762" s="6" t="str">
        <f t="shared" si="44"/>
        <v/>
      </c>
      <c r="BA762" s="6">
        <f>VLOOKUP(A762, ALL_AP_DATA!$A$2:$F$3600, 6, FALSE)</f>
        <v>289</v>
      </c>
      <c r="BB762" s="6" t="e">
        <f t="shared" ca="1" si="46"/>
        <v>#NAME?</v>
      </c>
      <c r="BC762" s="6">
        <f>VLOOKUP(A762,projmetadata!$A$2:$D$2036, 4, FALSE)</f>
        <v>43260</v>
      </c>
      <c r="BE762" s="9" t="e">
        <f t="shared" ca="1" si="47"/>
        <v>#NAME?</v>
      </c>
      <c r="BF762" s="6" t="e">
        <f t="shared" ca="1" si="48"/>
        <v>#NAME?</v>
      </c>
      <c r="BG762" s="6">
        <f t="shared" si="49"/>
        <v>0.31523347202958851</v>
      </c>
      <c r="BH762" s="6">
        <f>VLOOKUP(A762, ALL_AP_DATA!$A$2:$D$3600, 3, FALSE)</f>
        <v>163</v>
      </c>
      <c r="BI762" s="6">
        <f>VLOOKUP(A762, ALL_AP_DATA!$A$2:$E$3600, 5, FALSE)</f>
        <v>13637</v>
      </c>
      <c r="BJ762" s="6">
        <f t="shared" si="45"/>
        <v>47.186851211072664</v>
      </c>
      <c r="BK762" s="6">
        <f t="shared" si="50"/>
        <v>0.56401384083044981</v>
      </c>
    </row>
    <row r="763" spans="1:63" ht="15.75" customHeight="1" x14ac:dyDescent="0.25">
      <c r="A763" s="6" t="s">
        <v>277</v>
      </c>
      <c r="B763" s="6" t="s">
        <v>64</v>
      </c>
      <c r="C763" s="6">
        <v>5</v>
      </c>
      <c r="D763" s="6">
        <v>17</v>
      </c>
      <c r="E763" s="6">
        <v>29</v>
      </c>
      <c r="F763" s="6">
        <v>2088</v>
      </c>
      <c r="G763" s="6">
        <v>0.109</v>
      </c>
      <c r="H763" s="6">
        <v>0.43940000000000001</v>
      </c>
      <c r="I763" s="6">
        <v>0.36009999999999998</v>
      </c>
      <c r="Q763" s="6">
        <v>4</v>
      </c>
      <c r="R763" s="6">
        <v>9</v>
      </c>
      <c r="S763" s="6">
        <v>21</v>
      </c>
      <c r="T763" s="6">
        <v>936</v>
      </c>
      <c r="U763" s="6">
        <v>5.7700000000000001E-2</v>
      </c>
      <c r="V763" s="6">
        <v>0.31819999999999998</v>
      </c>
      <c r="W763" s="6">
        <v>0.16139999999999999</v>
      </c>
      <c r="X763" s="6">
        <v>8</v>
      </c>
      <c r="Y763" s="6">
        <v>54</v>
      </c>
      <c r="Z763" s="6">
        <v>48</v>
      </c>
      <c r="AA763" s="6">
        <v>2454</v>
      </c>
      <c r="AB763" s="6">
        <v>0.34620000000000001</v>
      </c>
      <c r="AC763" s="6">
        <v>0.72729999999999995</v>
      </c>
      <c r="AD763" s="6">
        <v>0.42320000000000002</v>
      </c>
      <c r="AE763" s="6">
        <v>3</v>
      </c>
      <c r="AF763" s="6">
        <v>12</v>
      </c>
      <c r="AG763" s="6">
        <v>20</v>
      </c>
      <c r="AH763" s="6">
        <v>1112</v>
      </c>
      <c r="AI763" s="6">
        <v>7.6899999999999996E-2</v>
      </c>
      <c r="AJ763" s="6">
        <v>0.30299999999999999</v>
      </c>
      <c r="AK763" s="6">
        <v>0.1918</v>
      </c>
      <c r="AT763" s="6">
        <f t="shared" si="39"/>
        <v>122.82352941176471</v>
      </c>
      <c r="AU763" s="6" t="str">
        <f t="shared" si="40"/>
        <v/>
      </c>
      <c r="AV763" s="6">
        <f t="shared" si="41"/>
        <v>104</v>
      </c>
      <c r="AW763" s="7">
        <f t="shared" si="42"/>
        <v>45.444444444444443</v>
      </c>
      <c r="AX763" s="6">
        <f t="shared" si="43"/>
        <v>92.666666666666671</v>
      </c>
      <c r="AY763" s="6" t="str">
        <f t="shared" si="44"/>
        <v/>
      </c>
      <c r="BA763" s="6">
        <f>VLOOKUP(A763, ALL_AP_DATA!$A$2:$F$3600, 6, FALSE)</f>
        <v>156</v>
      </c>
      <c r="BB763" s="6" t="e">
        <f t="shared" ca="1" si="46"/>
        <v>#NAME?</v>
      </c>
      <c r="BC763" s="6">
        <f>VLOOKUP(A763,projmetadata!$A$2:$D$2036, 4, FALSE)</f>
        <v>18301</v>
      </c>
      <c r="BE763" s="9" t="e">
        <f t="shared" ca="1" si="47"/>
        <v>#NAME?</v>
      </c>
      <c r="BF763" s="6" t="e">
        <f t="shared" ca="1" si="48"/>
        <v>#NAME?</v>
      </c>
      <c r="BG763" s="6">
        <f t="shared" si="49"/>
        <v>0.31681328889131743</v>
      </c>
      <c r="BH763" s="6">
        <f>VLOOKUP(A763, ALL_AP_DATA!$A$2:$D$3600, 3, FALSE)</f>
        <v>68</v>
      </c>
      <c r="BI763" s="6">
        <f>VLOOKUP(A763, ALL_AP_DATA!$A$2:$E$3600, 5, FALSE)</f>
        <v>5798</v>
      </c>
      <c r="BJ763" s="6">
        <f t="shared" si="45"/>
        <v>37.166666666666664</v>
      </c>
      <c r="BK763" s="6">
        <f t="shared" si="50"/>
        <v>0.4358974358974359</v>
      </c>
    </row>
    <row r="764" spans="1:63" ht="15.75" customHeight="1" x14ac:dyDescent="0.25">
      <c r="A764" s="6" t="s">
        <v>1264</v>
      </c>
      <c r="B764" s="6" t="s">
        <v>64</v>
      </c>
      <c r="C764" s="6">
        <v>41</v>
      </c>
      <c r="D764" s="6">
        <v>151</v>
      </c>
      <c r="E764" s="6">
        <v>342</v>
      </c>
      <c r="F764" s="6">
        <v>10272</v>
      </c>
      <c r="G764" s="6">
        <v>8.4500000000000006E-2</v>
      </c>
      <c r="H764" s="6">
        <v>0.63100000000000001</v>
      </c>
      <c r="I764" s="6">
        <v>0.39639999999999997</v>
      </c>
      <c r="J764" s="6">
        <v>2</v>
      </c>
      <c r="K764" s="6">
        <v>17</v>
      </c>
      <c r="L764" s="6">
        <v>171</v>
      </c>
      <c r="M764" s="6">
        <v>3558</v>
      </c>
      <c r="N764" s="6">
        <v>9.4999999999999998E-3</v>
      </c>
      <c r="O764" s="6">
        <v>0.3155</v>
      </c>
      <c r="P764" s="6">
        <v>0.13730000000000001</v>
      </c>
      <c r="Q764" s="6">
        <v>28</v>
      </c>
      <c r="R764" s="6">
        <v>86</v>
      </c>
      <c r="S764" s="6">
        <v>314</v>
      </c>
      <c r="T764" s="6">
        <v>11535</v>
      </c>
      <c r="U764" s="6">
        <v>4.82E-2</v>
      </c>
      <c r="V764" s="6">
        <v>0.57930000000000004</v>
      </c>
      <c r="W764" s="6">
        <v>0.4451</v>
      </c>
      <c r="X764" s="6">
        <v>53</v>
      </c>
      <c r="Y764" s="6">
        <v>394</v>
      </c>
      <c r="Z764" s="6">
        <v>371</v>
      </c>
      <c r="AA764" s="6">
        <v>10857</v>
      </c>
      <c r="AB764" s="6">
        <v>0.22059999999999999</v>
      </c>
      <c r="AC764" s="6">
        <v>0.6845</v>
      </c>
      <c r="AD764" s="6">
        <v>0.41899999999999998</v>
      </c>
      <c r="AE764" s="6">
        <v>69</v>
      </c>
      <c r="AF764" s="6">
        <v>335</v>
      </c>
      <c r="AG764" s="6">
        <v>325</v>
      </c>
      <c r="AH764" s="6">
        <v>9312</v>
      </c>
      <c r="AI764" s="6">
        <v>0.18759999999999999</v>
      </c>
      <c r="AJ764" s="6">
        <v>0.59960000000000002</v>
      </c>
      <c r="AK764" s="6">
        <v>0.35930000000000001</v>
      </c>
      <c r="AT764" s="6">
        <f t="shared" si="39"/>
        <v>68.026490066225165</v>
      </c>
      <c r="AU764" s="6">
        <f t="shared" si="40"/>
        <v>209.29411764705881</v>
      </c>
      <c r="AV764" s="6">
        <f t="shared" si="41"/>
        <v>134.12790697674419</v>
      </c>
      <c r="AW764" s="7">
        <f t="shared" si="42"/>
        <v>27.555837563451778</v>
      </c>
      <c r="AX764" s="6">
        <f t="shared" si="43"/>
        <v>27.797014925373134</v>
      </c>
      <c r="AY764" s="6" t="str">
        <f t="shared" si="44"/>
        <v/>
      </c>
      <c r="BA764" s="6">
        <f>VLOOKUP(A764, ALL_AP_DATA!$A$2:$F$3600, 6, FALSE)</f>
        <v>1786</v>
      </c>
      <c r="BB764" s="6" t="e">
        <f t="shared" ca="1" si="46"/>
        <v>#NAME?</v>
      </c>
      <c r="BC764" s="6">
        <f>VLOOKUP(A764,projmetadata!$A$2:$D$2036, 4, FALSE)</f>
        <v>81676</v>
      </c>
      <c r="BE764" s="9" t="e">
        <f t="shared" ca="1" si="47"/>
        <v>#NAME?</v>
      </c>
      <c r="BF764" s="6" t="e">
        <f t="shared" ca="1" si="48"/>
        <v>#NAME?</v>
      </c>
      <c r="BG764" s="6">
        <f t="shared" si="49"/>
        <v>0.31727802536852934</v>
      </c>
      <c r="BH764" s="6">
        <f>VLOOKUP(A764, ALL_AP_DATA!$A$2:$D$3600, 3, FALSE)</f>
        <v>667</v>
      </c>
      <c r="BI764" s="6">
        <f>VLOOKUP(A764, ALL_AP_DATA!$A$2:$E$3600, 5, FALSE)</f>
        <v>25914</v>
      </c>
      <c r="BJ764" s="6">
        <f t="shared" si="45"/>
        <v>14.509518477043674</v>
      </c>
      <c r="BK764" s="6">
        <f t="shared" si="50"/>
        <v>0.37346024636058228</v>
      </c>
    </row>
    <row r="765" spans="1:63" ht="15.75" customHeight="1" x14ac:dyDescent="0.25">
      <c r="A765" s="6" t="s">
        <v>542</v>
      </c>
      <c r="B765" s="6" t="s">
        <v>64</v>
      </c>
      <c r="C765" s="6">
        <v>6</v>
      </c>
      <c r="D765" s="6">
        <v>12</v>
      </c>
      <c r="E765" s="6">
        <v>1</v>
      </c>
      <c r="F765" s="6">
        <v>26</v>
      </c>
      <c r="G765" s="6">
        <v>2.9899999999999999E-2</v>
      </c>
      <c r="H765" s="6">
        <v>1.15E-2</v>
      </c>
      <c r="I765" s="6">
        <v>4.7999999999999996E-3</v>
      </c>
      <c r="Q765" s="6">
        <v>12</v>
      </c>
      <c r="R765" s="6">
        <v>44</v>
      </c>
      <c r="S765" s="6">
        <v>54</v>
      </c>
      <c r="T765" s="6">
        <v>3375</v>
      </c>
      <c r="U765" s="6">
        <v>0.10970000000000001</v>
      </c>
      <c r="V765" s="6">
        <v>0.62070000000000003</v>
      </c>
      <c r="W765" s="6">
        <v>0.62229999999999996</v>
      </c>
      <c r="X765" s="6">
        <v>17</v>
      </c>
      <c r="Y765" s="6">
        <v>71</v>
      </c>
      <c r="Z765" s="6">
        <v>28</v>
      </c>
      <c r="AA765" s="6">
        <v>1184</v>
      </c>
      <c r="AB765" s="6">
        <v>0.17710000000000001</v>
      </c>
      <c r="AC765" s="6">
        <v>0.32179999999999997</v>
      </c>
      <c r="AD765" s="6">
        <v>0.21829999999999999</v>
      </c>
      <c r="AE765" s="6">
        <v>16</v>
      </c>
      <c r="AF765" s="6">
        <v>73</v>
      </c>
      <c r="AG765" s="6">
        <v>43</v>
      </c>
      <c r="AH765" s="6">
        <v>1438</v>
      </c>
      <c r="AI765" s="6">
        <v>0.182</v>
      </c>
      <c r="AJ765" s="6">
        <v>0.49430000000000002</v>
      </c>
      <c r="AK765" s="6">
        <v>0.26519999999999999</v>
      </c>
      <c r="AT765" s="6">
        <f t="shared" si="39"/>
        <v>2.1666666666666665</v>
      </c>
      <c r="AU765" s="6" t="str">
        <f t="shared" si="40"/>
        <v/>
      </c>
      <c r="AV765" s="6">
        <f t="shared" si="41"/>
        <v>76.704545454545453</v>
      </c>
      <c r="AW765" s="7">
        <f t="shared" si="42"/>
        <v>16.676056338028168</v>
      </c>
      <c r="AX765" s="6">
        <f t="shared" si="43"/>
        <v>19.698630136986303</v>
      </c>
      <c r="AY765" s="6" t="str">
        <f t="shared" si="44"/>
        <v/>
      </c>
      <c r="BA765" s="6">
        <f>VLOOKUP(A765, ALL_AP_DATA!$A$2:$F$3600, 6, FALSE)</f>
        <v>401</v>
      </c>
      <c r="BB765" s="6" t="e">
        <f t="shared" ca="1" si="46"/>
        <v>#NAME?</v>
      </c>
      <c r="BC765" s="6">
        <f>VLOOKUP(A765,projmetadata!$A$2:$D$2036, 4, FALSE)</f>
        <v>17054</v>
      </c>
      <c r="BE765" s="9" t="e">
        <f t="shared" ca="1" si="47"/>
        <v>#NAME?</v>
      </c>
      <c r="BF765" s="6" t="e">
        <f t="shared" ca="1" si="48"/>
        <v>#NAME?</v>
      </c>
      <c r="BG765" s="6">
        <f t="shared" si="49"/>
        <v>0.31798991438958601</v>
      </c>
      <c r="BH765" s="6">
        <f>VLOOKUP(A765, ALL_AP_DATA!$A$2:$D$3600, 3, FALSE)</f>
        <v>135</v>
      </c>
      <c r="BI765" s="6">
        <f>VLOOKUP(A765, ALL_AP_DATA!$A$2:$E$3600, 5, FALSE)</f>
        <v>5423</v>
      </c>
      <c r="BJ765" s="6">
        <f t="shared" si="45"/>
        <v>13.523690773067331</v>
      </c>
      <c r="BK765" s="6">
        <f t="shared" si="50"/>
        <v>0.33665835411471323</v>
      </c>
    </row>
    <row r="766" spans="1:63" ht="15.75" customHeight="1" x14ac:dyDescent="0.25">
      <c r="A766" s="6" t="s">
        <v>1424</v>
      </c>
      <c r="B766" s="6" t="s">
        <v>64</v>
      </c>
      <c r="C766" s="6">
        <v>141</v>
      </c>
      <c r="D766" s="6">
        <v>1202</v>
      </c>
      <c r="E766" s="6">
        <v>2123</v>
      </c>
      <c r="F766" s="6">
        <v>54585</v>
      </c>
      <c r="G766" s="6">
        <v>0.13619999999999999</v>
      </c>
      <c r="H766" s="6">
        <v>0.49130000000000001</v>
      </c>
      <c r="I766" s="6">
        <v>0.2359</v>
      </c>
      <c r="J766" s="6">
        <v>37</v>
      </c>
      <c r="K766" s="6">
        <v>385</v>
      </c>
      <c r="L766" s="6">
        <v>1648</v>
      </c>
      <c r="M766" s="6">
        <v>68449</v>
      </c>
      <c r="N766" s="6">
        <v>4.36E-2</v>
      </c>
      <c r="O766" s="6">
        <v>0.38140000000000002</v>
      </c>
      <c r="P766" s="6">
        <v>0.29580000000000001</v>
      </c>
      <c r="Q766" s="6">
        <v>308</v>
      </c>
      <c r="R766" s="6">
        <v>1461</v>
      </c>
      <c r="S766" s="6">
        <v>3464</v>
      </c>
      <c r="T766" s="6">
        <v>171697</v>
      </c>
      <c r="U766" s="6">
        <v>0.16550000000000001</v>
      </c>
      <c r="V766" s="6">
        <v>0.80169999999999997</v>
      </c>
      <c r="W766" s="6">
        <v>0.74199999999999999</v>
      </c>
      <c r="X766" s="6">
        <v>361</v>
      </c>
      <c r="Y766" s="6">
        <v>2399</v>
      </c>
      <c r="Z766" s="6">
        <v>2537</v>
      </c>
      <c r="AA766" s="6">
        <v>89917</v>
      </c>
      <c r="AB766" s="6">
        <v>0.27179999999999999</v>
      </c>
      <c r="AC766" s="6">
        <v>0.58709999999999996</v>
      </c>
      <c r="AD766" s="6">
        <v>0.3886</v>
      </c>
      <c r="AE766" s="6">
        <v>645</v>
      </c>
      <c r="AF766" s="6">
        <v>3657</v>
      </c>
      <c r="AG766" s="6">
        <v>3175</v>
      </c>
      <c r="AH766" s="6">
        <v>133845</v>
      </c>
      <c r="AI766" s="6">
        <v>0.4143</v>
      </c>
      <c r="AJ766" s="6">
        <v>0.73480000000000001</v>
      </c>
      <c r="AK766" s="6">
        <v>0.57840000000000003</v>
      </c>
      <c r="AL766" s="6">
        <v>9</v>
      </c>
      <c r="AM766" s="6">
        <v>187</v>
      </c>
      <c r="AN766" s="6">
        <v>611</v>
      </c>
      <c r="AO766" s="6">
        <v>23906</v>
      </c>
      <c r="AP766" s="6">
        <v>2.12E-2</v>
      </c>
      <c r="AQ766" s="6">
        <v>0.1414</v>
      </c>
      <c r="AR766" s="6">
        <v>0.1033</v>
      </c>
      <c r="AT766" s="6">
        <f t="shared" si="39"/>
        <v>45.411813643926791</v>
      </c>
      <c r="AU766" s="6">
        <f t="shared" si="40"/>
        <v>177.7896103896104</v>
      </c>
      <c r="AV766" s="6">
        <f t="shared" si="41"/>
        <v>117.5201916495551</v>
      </c>
      <c r="AW766" s="7">
        <f t="shared" si="42"/>
        <v>37.481033764068364</v>
      </c>
      <c r="AX766" s="6">
        <f t="shared" si="43"/>
        <v>36.599671862182113</v>
      </c>
      <c r="AY766" s="6">
        <f t="shared" si="44"/>
        <v>127.83957219251337</v>
      </c>
      <c r="BA766" s="6">
        <f>VLOOKUP(A766, ALL_AP_DATA!$A$2:$F$3600, 6, FALSE)</f>
        <v>8827</v>
      </c>
      <c r="BB766" s="6" t="e">
        <f t="shared" ca="1" si="46"/>
        <v>#NAME?</v>
      </c>
      <c r="BC766" s="6">
        <f>VLOOKUP(A766,projmetadata!$A$2:$D$2036, 4, FALSE)</f>
        <v>726577</v>
      </c>
      <c r="BE766" s="9" t="e">
        <f t="shared" ca="1" si="47"/>
        <v>#NAME?</v>
      </c>
      <c r="BF766" s="6" t="e">
        <f t="shared" ca="1" si="48"/>
        <v>#NAME?</v>
      </c>
      <c r="BG766" s="6">
        <f t="shared" si="49"/>
        <v>0.31847691297687653</v>
      </c>
      <c r="BH766" s="6">
        <f>VLOOKUP(A766, ALL_AP_DATA!$A$2:$D$3600, 3, FALSE)</f>
        <v>5265</v>
      </c>
      <c r="BI766" s="6">
        <f>VLOOKUP(A766, ALL_AP_DATA!$A$2:$E$3600, 5, FALSE)</f>
        <v>231398</v>
      </c>
      <c r="BJ766" s="6">
        <f t="shared" si="45"/>
        <v>26.214795513764585</v>
      </c>
      <c r="BK766" s="6">
        <f t="shared" si="50"/>
        <v>0.59646539027982326</v>
      </c>
    </row>
    <row r="767" spans="1:63" ht="15.75" customHeight="1" x14ac:dyDescent="0.25">
      <c r="A767" s="6" t="s">
        <v>130</v>
      </c>
      <c r="B767" s="6" t="s">
        <v>64</v>
      </c>
      <c r="C767" s="6">
        <v>2</v>
      </c>
      <c r="D767" s="6">
        <v>25</v>
      </c>
      <c r="E767" s="6">
        <v>25</v>
      </c>
      <c r="F767" s="6">
        <v>4631</v>
      </c>
      <c r="G767" s="6">
        <v>0.23810000000000001</v>
      </c>
      <c r="H767" s="6">
        <v>0.92589999999999995</v>
      </c>
      <c r="I767" s="6">
        <v>0.93369999999999997</v>
      </c>
      <c r="Q767" s="6">
        <v>3</v>
      </c>
      <c r="R767" s="6">
        <v>8</v>
      </c>
      <c r="S767" s="6">
        <v>21</v>
      </c>
      <c r="T767" s="6">
        <v>4710</v>
      </c>
      <c r="U767" s="6">
        <v>7.6200000000000004E-2</v>
      </c>
      <c r="V767" s="6">
        <v>0.77780000000000005</v>
      </c>
      <c r="W767" s="6">
        <v>0.9496</v>
      </c>
      <c r="X767" s="6">
        <v>12</v>
      </c>
      <c r="Y767" s="6">
        <v>54</v>
      </c>
      <c r="Z767" s="6">
        <v>25</v>
      </c>
      <c r="AA767" s="6">
        <v>4700</v>
      </c>
      <c r="AB767" s="6">
        <v>0.51429999999999998</v>
      </c>
      <c r="AC767" s="6">
        <v>0.92589999999999995</v>
      </c>
      <c r="AD767" s="6">
        <v>0.9476</v>
      </c>
      <c r="AE767" s="6">
        <v>6</v>
      </c>
      <c r="AF767" s="6">
        <v>20</v>
      </c>
      <c r="AG767" s="6">
        <v>23</v>
      </c>
      <c r="AH767" s="6">
        <v>4407</v>
      </c>
      <c r="AI767" s="6">
        <v>0.1905</v>
      </c>
      <c r="AJ767" s="6">
        <v>0.85189999999999999</v>
      </c>
      <c r="AK767" s="6">
        <v>0.88849999999999996</v>
      </c>
      <c r="AT767" s="6">
        <f t="shared" ref="AT767:AT943" si="51">IF(D767 = 0, "", F767 / D767)</f>
        <v>185.24</v>
      </c>
      <c r="AU767" s="6" t="str">
        <f t="shared" ref="AU767:AU943" si="52">IF(K767 = 0, "", M767 / K767)</f>
        <v/>
      </c>
      <c r="AV767" s="6">
        <f t="shared" ref="AV767:AV943" si="53">IF(R767 = 0, "", T767 / R767)</f>
        <v>588.75</v>
      </c>
      <c r="AW767" s="7">
        <f t="shared" ref="AW767:AW943" si="54">IF(Y767 = 0, "", AA767 / Y767)</f>
        <v>87.037037037037038</v>
      </c>
      <c r="AX767" s="6">
        <f t="shared" ref="AX767:AX943" si="55">IF(AF767 = 0, "", AH767 / AF767)</f>
        <v>220.35</v>
      </c>
      <c r="AY767" s="6" t="str">
        <f t="shared" ref="AY767:AY943" si="56">IF(AM767 = 0, "", AO767 / AM767)</f>
        <v/>
      </c>
      <c r="BA767" s="6">
        <f>VLOOKUP(A767, ALL_AP_DATA!$A$2:$F$3600, 6, FALSE)</f>
        <v>105</v>
      </c>
      <c r="BB767" s="6" t="e">
        <f t="shared" ca="1" si="46"/>
        <v>#NAME?</v>
      </c>
      <c r="BC767" s="6">
        <f>VLOOKUP(A767,projmetadata!$A$2:$D$2036, 4, FALSE)</f>
        <v>15422</v>
      </c>
      <c r="BE767" s="9" t="e">
        <f t="shared" ca="1" si="47"/>
        <v>#NAME?</v>
      </c>
      <c r="BF767" s="6" t="e">
        <f t="shared" ca="1" si="48"/>
        <v>#NAME?</v>
      </c>
      <c r="BG767" s="6">
        <f t="shared" si="49"/>
        <v>0.32161846712488651</v>
      </c>
      <c r="BH767" s="6">
        <f>VLOOKUP(A767, ALL_AP_DATA!$A$2:$D$3600, 3, FALSE)</f>
        <v>61</v>
      </c>
      <c r="BI767" s="6">
        <f>VLOOKUP(A767, ALL_AP_DATA!$A$2:$E$3600, 5, FALSE)</f>
        <v>4960</v>
      </c>
      <c r="BJ767" s="6">
        <f t="shared" ref="BJ767:BJ943" si="57">BI767/BA767</f>
        <v>47.238095238095241</v>
      </c>
      <c r="BK767" s="6">
        <f t="shared" si="50"/>
        <v>0.580952380952381</v>
      </c>
    </row>
    <row r="768" spans="1:63" ht="15.75" customHeight="1" x14ac:dyDescent="0.25">
      <c r="A768" s="6" t="s">
        <v>567</v>
      </c>
      <c r="B768" s="6" t="s">
        <v>64</v>
      </c>
      <c r="C768" s="6">
        <v>34</v>
      </c>
      <c r="D768" s="6">
        <v>224</v>
      </c>
      <c r="E768" s="6">
        <v>351</v>
      </c>
      <c r="F768" s="6">
        <v>12891</v>
      </c>
      <c r="G768" s="6">
        <v>7.8600000000000003E-2</v>
      </c>
      <c r="H768" s="6">
        <v>0.46860000000000002</v>
      </c>
      <c r="I768" s="6">
        <v>0.2006</v>
      </c>
      <c r="J768" s="6">
        <v>6</v>
      </c>
      <c r="K768" s="6">
        <v>40</v>
      </c>
      <c r="L768" s="6">
        <v>198</v>
      </c>
      <c r="M768" s="6">
        <v>8687</v>
      </c>
      <c r="N768" s="6">
        <v>1.4E-2</v>
      </c>
      <c r="O768" s="6">
        <v>0.26440000000000002</v>
      </c>
      <c r="P768" s="6">
        <v>0.13519999999999999</v>
      </c>
      <c r="Q768" s="6">
        <v>78</v>
      </c>
      <c r="R768" s="6">
        <v>243</v>
      </c>
      <c r="S768" s="6">
        <v>478</v>
      </c>
      <c r="T768" s="6">
        <v>29965</v>
      </c>
      <c r="U768" s="6">
        <v>8.5199999999999998E-2</v>
      </c>
      <c r="V768" s="6">
        <v>0.63819999999999999</v>
      </c>
      <c r="W768" s="6">
        <v>0.46629999999999999</v>
      </c>
      <c r="X768" s="6">
        <v>123</v>
      </c>
      <c r="Y768" s="6">
        <v>683</v>
      </c>
      <c r="Z768" s="6">
        <v>505</v>
      </c>
      <c r="AA768" s="6">
        <v>21971</v>
      </c>
      <c r="AB768" s="6">
        <v>0.23960000000000001</v>
      </c>
      <c r="AC768" s="6">
        <v>0.67420000000000002</v>
      </c>
      <c r="AD768" s="6">
        <v>0.34189999999999998</v>
      </c>
      <c r="AE768" s="6">
        <v>248</v>
      </c>
      <c r="AF768" s="6">
        <v>1180</v>
      </c>
      <c r="AG768" s="6">
        <v>619</v>
      </c>
      <c r="AH768" s="6">
        <v>44212</v>
      </c>
      <c r="AI768" s="6">
        <v>0.41389999999999999</v>
      </c>
      <c r="AJ768" s="6">
        <v>0.82640000000000002</v>
      </c>
      <c r="AK768" s="6">
        <v>0.68799999999999994</v>
      </c>
      <c r="AL768" s="6">
        <v>4</v>
      </c>
      <c r="AM768" s="6">
        <v>54</v>
      </c>
      <c r="AN768" s="6">
        <v>258</v>
      </c>
      <c r="AO768" s="6">
        <v>10502</v>
      </c>
      <c r="AP768" s="6">
        <v>1.89E-2</v>
      </c>
      <c r="AQ768" s="6">
        <v>0.34449999999999997</v>
      </c>
      <c r="AR768" s="6">
        <v>0.16339999999999999</v>
      </c>
      <c r="AT768" s="6">
        <f t="shared" si="51"/>
        <v>57.549107142857146</v>
      </c>
      <c r="AU768" s="6">
        <f t="shared" si="52"/>
        <v>217.17500000000001</v>
      </c>
      <c r="AV768" s="6">
        <f t="shared" si="53"/>
        <v>123.31275720164609</v>
      </c>
      <c r="AW768" s="7">
        <f t="shared" si="54"/>
        <v>32.168374816983892</v>
      </c>
      <c r="AX768" s="6">
        <f t="shared" si="55"/>
        <v>37.467796610169493</v>
      </c>
      <c r="AY768" s="6">
        <f t="shared" si="56"/>
        <v>194.4814814814815</v>
      </c>
      <c r="BA768" s="6">
        <f>VLOOKUP(A768, ALL_AP_DATA!$A$2:$F$3600, 6, FALSE)</f>
        <v>2851</v>
      </c>
      <c r="BB768" s="6" t="e">
        <f t="shared" ca="1" si="46"/>
        <v>#NAME?</v>
      </c>
      <c r="BC768" s="6">
        <f>VLOOKUP(A768,projmetadata!$A$2:$D$2036, 4, FALSE)</f>
        <v>199169</v>
      </c>
      <c r="BE768" s="9" t="e">
        <f t="shared" ca="1" si="47"/>
        <v>#NAME?</v>
      </c>
      <c r="BF768" s="6" t="e">
        <f t="shared" ca="1" si="48"/>
        <v>#NAME?</v>
      </c>
      <c r="BG768" s="6">
        <f t="shared" si="49"/>
        <v>0.32264559243657398</v>
      </c>
      <c r="BH768" s="6">
        <f>VLOOKUP(A768, ALL_AP_DATA!$A$2:$D$3600, 3, FALSE)</f>
        <v>1612</v>
      </c>
      <c r="BI768" s="6">
        <f>VLOOKUP(A768, ALL_AP_DATA!$A$2:$E$3600, 5, FALSE)</f>
        <v>64261</v>
      </c>
      <c r="BJ768" s="6">
        <f t="shared" si="57"/>
        <v>22.539810592774465</v>
      </c>
      <c r="BK768" s="6">
        <f t="shared" si="50"/>
        <v>0.56541564363381269</v>
      </c>
    </row>
    <row r="769" spans="1:63" ht="15.75" customHeight="1" x14ac:dyDescent="0.25">
      <c r="A769" s="6" t="s">
        <v>546</v>
      </c>
      <c r="B769" s="6" t="s">
        <v>64</v>
      </c>
      <c r="C769" s="6">
        <v>19</v>
      </c>
      <c r="D769" s="6">
        <v>157</v>
      </c>
      <c r="E769" s="6">
        <v>103</v>
      </c>
      <c r="F769" s="6">
        <v>5356</v>
      </c>
      <c r="G769" s="6">
        <v>0.15049999999999999</v>
      </c>
      <c r="H769" s="6">
        <v>0.46189999999999998</v>
      </c>
      <c r="I769" s="6">
        <v>0.21199999999999999</v>
      </c>
      <c r="Q769" s="6">
        <v>29</v>
      </c>
      <c r="R769" s="6">
        <v>120</v>
      </c>
      <c r="S769" s="6">
        <v>131</v>
      </c>
      <c r="T769" s="6">
        <v>9045</v>
      </c>
      <c r="U769" s="6">
        <v>0.11509999999999999</v>
      </c>
      <c r="V769" s="6">
        <v>0.58740000000000003</v>
      </c>
      <c r="W769" s="6">
        <v>0.35799999999999998</v>
      </c>
      <c r="X769" s="6">
        <v>46</v>
      </c>
      <c r="Y769" s="6">
        <v>236</v>
      </c>
      <c r="Z769" s="6">
        <v>149</v>
      </c>
      <c r="AA769" s="6">
        <v>10007</v>
      </c>
      <c r="AB769" s="6">
        <v>0.2263</v>
      </c>
      <c r="AC769" s="6">
        <v>0.66820000000000002</v>
      </c>
      <c r="AD769" s="6">
        <v>0.39600000000000002</v>
      </c>
      <c r="AE769" s="6">
        <v>73</v>
      </c>
      <c r="AF769" s="6">
        <v>441</v>
      </c>
      <c r="AG769" s="6">
        <v>160</v>
      </c>
      <c r="AH769" s="6">
        <v>16323</v>
      </c>
      <c r="AI769" s="6">
        <v>0.42280000000000001</v>
      </c>
      <c r="AJ769" s="6">
        <v>0.71750000000000003</v>
      </c>
      <c r="AK769" s="6">
        <v>0.64600000000000002</v>
      </c>
      <c r="AL769" s="6">
        <v>3</v>
      </c>
      <c r="AM769" s="6">
        <v>35</v>
      </c>
      <c r="AN769" s="6">
        <v>60</v>
      </c>
      <c r="AO769" s="6">
        <v>3840</v>
      </c>
      <c r="AP769" s="6">
        <v>3.3599999999999998E-2</v>
      </c>
      <c r="AQ769" s="6">
        <v>0.26910000000000001</v>
      </c>
      <c r="AR769" s="6">
        <v>0.152</v>
      </c>
      <c r="AT769" s="6">
        <f t="shared" si="51"/>
        <v>34.114649681528661</v>
      </c>
      <c r="AU769" s="6" t="str">
        <f t="shared" si="52"/>
        <v/>
      </c>
      <c r="AV769" s="6">
        <f t="shared" si="53"/>
        <v>75.375</v>
      </c>
      <c r="AW769" s="7">
        <f t="shared" si="54"/>
        <v>42.402542372881356</v>
      </c>
      <c r="AX769" s="6">
        <f t="shared" si="55"/>
        <v>37.013605442176868</v>
      </c>
      <c r="AY769" s="6">
        <f t="shared" si="56"/>
        <v>109.71428571428571</v>
      </c>
      <c r="BA769" s="6">
        <f>VLOOKUP(A769, ALL_AP_DATA!$A$2:$F$3600, 6, FALSE)</f>
        <v>1043</v>
      </c>
      <c r="BB769" s="6" t="e">
        <f t="shared" ca="1" si="46"/>
        <v>#NAME?</v>
      </c>
      <c r="BC769" s="6">
        <f>VLOOKUP(A769,projmetadata!$A$2:$D$2036, 4, FALSE)</f>
        <v>77993</v>
      </c>
      <c r="BE769" s="9" t="e">
        <f t="shared" ca="1" si="47"/>
        <v>#NAME?</v>
      </c>
      <c r="BF769" s="6" t="e">
        <f t="shared" ca="1" si="48"/>
        <v>#NAME?</v>
      </c>
      <c r="BG769" s="6">
        <f t="shared" si="49"/>
        <v>0.32397779287884809</v>
      </c>
      <c r="BH769" s="6">
        <f>VLOOKUP(A769, ALL_AP_DATA!$A$2:$D$3600, 3, FALSE)</f>
        <v>563</v>
      </c>
      <c r="BI769" s="6">
        <f>VLOOKUP(A769, ALL_AP_DATA!$A$2:$E$3600, 5, FALSE)</f>
        <v>25268</v>
      </c>
      <c r="BJ769" s="6">
        <f t="shared" si="57"/>
        <v>24.22627037392138</v>
      </c>
      <c r="BK769" s="6">
        <f t="shared" si="50"/>
        <v>0.53978906999041232</v>
      </c>
    </row>
    <row r="770" spans="1:63" ht="15.75" customHeight="1" x14ac:dyDescent="0.25">
      <c r="A770" s="6" t="s">
        <v>1423</v>
      </c>
      <c r="B770" s="6" t="s">
        <v>64</v>
      </c>
      <c r="C770" s="6">
        <v>23</v>
      </c>
      <c r="D770" s="6">
        <v>125</v>
      </c>
      <c r="E770" s="6">
        <v>57</v>
      </c>
      <c r="F770" s="6">
        <v>3519</v>
      </c>
      <c r="G770" s="6">
        <v>0.17630000000000001</v>
      </c>
      <c r="H770" s="6">
        <v>0.32200000000000001</v>
      </c>
      <c r="I770" s="6">
        <v>0.15310000000000001</v>
      </c>
      <c r="Q770" s="6">
        <v>24</v>
      </c>
      <c r="R770" s="6">
        <v>116</v>
      </c>
      <c r="S770" s="6">
        <v>129</v>
      </c>
      <c r="T770" s="6">
        <v>14586</v>
      </c>
      <c r="U770" s="6">
        <v>0.1636</v>
      </c>
      <c r="V770" s="6">
        <v>0.7288</v>
      </c>
      <c r="W770" s="6">
        <v>0.63449999999999995</v>
      </c>
      <c r="X770" s="6">
        <v>40</v>
      </c>
      <c r="Y770" s="6">
        <v>238</v>
      </c>
      <c r="Z770" s="6">
        <v>119</v>
      </c>
      <c r="AA770" s="6">
        <v>10908</v>
      </c>
      <c r="AB770" s="6">
        <v>0.3357</v>
      </c>
      <c r="AC770" s="6">
        <v>0.67230000000000001</v>
      </c>
      <c r="AD770" s="6">
        <v>0.47449999999999998</v>
      </c>
      <c r="AE770" s="6">
        <v>58</v>
      </c>
      <c r="AF770" s="6">
        <v>352</v>
      </c>
      <c r="AG770" s="6">
        <v>146</v>
      </c>
      <c r="AH770" s="6">
        <v>13245</v>
      </c>
      <c r="AI770" s="6">
        <v>0.4965</v>
      </c>
      <c r="AJ770" s="6">
        <v>0.82489999999999997</v>
      </c>
      <c r="AK770" s="6">
        <v>0.57620000000000005</v>
      </c>
      <c r="AT770" s="6">
        <f t="shared" si="51"/>
        <v>28.152000000000001</v>
      </c>
      <c r="AU770" s="6" t="str">
        <f t="shared" si="52"/>
        <v/>
      </c>
      <c r="AV770" s="6">
        <f t="shared" si="53"/>
        <v>125.74137931034483</v>
      </c>
      <c r="AW770" s="7">
        <f t="shared" si="54"/>
        <v>45.831932773109244</v>
      </c>
      <c r="AX770" s="6">
        <f t="shared" si="55"/>
        <v>37.627840909090907</v>
      </c>
      <c r="AY770" s="6" t="str">
        <f t="shared" si="56"/>
        <v/>
      </c>
      <c r="BA770" s="6">
        <f>VLOOKUP(A770, ALL_AP_DATA!$A$2:$F$3600, 6, FALSE)</f>
        <v>709</v>
      </c>
      <c r="BB770" s="6" t="e">
        <f t="shared" ca="1" si="46"/>
        <v>#NAME?</v>
      </c>
      <c r="BC770" s="6">
        <f>VLOOKUP(A770,projmetadata!$A$2:$D$2036, 4, FALSE)</f>
        <v>70737</v>
      </c>
      <c r="BE770" s="9" t="e">
        <f t="shared" ca="1" si="47"/>
        <v>#NAME?</v>
      </c>
      <c r="BF770" s="6" t="e">
        <f t="shared" ca="1" si="48"/>
        <v>#NAME?</v>
      </c>
      <c r="BG770" s="6">
        <f t="shared" si="49"/>
        <v>0.32496430439515389</v>
      </c>
      <c r="BH770" s="6">
        <f>VLOOKUP(A770, ALL_AP_DATA!$A$2:$D$3600, 3, FALSE)</f>
        <v>487</v>
      </c>
      <c r="BI770" s="6">
        <f>VLOOKUP(A770, ALL_AP_DATA!$A$2:$E$3600, 5, FALSE)</f>
        <v>22987</v>
      </c>
      <c r="BJ770" s="6">
        <f t="shared" si="57"/>
        <v>32.421720733427364</v>
      </c>
      <c r="BK770" s="6">
        <f t="shared" si="50"/>
        <v>0.68688293370944997</v>
      </c>
    </row>
    <row r="771" spans="1:63" ht="15.75" customHeight="1" x14ac:dyDescent="0.25">
      <c r="A771" s="6" t="s">
        <v>848</v>
      </c>
      <c r="B771" s="6" t="s">
        <v>64</v>
      </c>
      <c r="X771" s="6">
        <v>3</v>
      </c>
      <c r="Y771" s="6">
        <v>19</v>
      </c>
      <c r="Z771" s="6">
        <v>0</v>
      </c>
      <c r="AA771" s="6">
        <v>0</v>
      </c>
      <c r="AB771" s="6">
        <v>5.7599999999999998E-2</v>
      </c>
      <c r="AC771" s="6">
        <v>0</v>
      </c>
      <c r="AD771" s="6">
        <v>0</v>
      </c>
      <c r="AE771" s="6">
        <v>11</v>
      </c>
      <c r="AF771" s="6">
        <v>66</v>
      </c>
      <c r="AG771" s="6">
        <v>1</v>
      </c>
      <c r="AH771" s="6">
        <v>540</v>
      </c>
      <c r="AI771" s="6">
        <v>0.2</v>
      </c>
      <c r="AJ771" s="6">
        <v>8.3299999999999999E-2</v>
      </c>
      <c r="AK771" s="6">
        <v>0.14249999999999999</v>
      </c>
      <c r="AT771" s="6" t="str">
        <f t="shared" si="51"/>
        <v/>
      </c>
      <c r="AU771" s="6" t="str">
        <f t="shared" si="52"/>
        <v/>
      </c>
      <c r="AV771" s="6" t="str">
        <f t="shared" si="53"/>
        <v/>
      </c>
      <c r="AW771" s="7">
        <f t="shared" si="54"/>
        <v>0</v>
      </c>
      <c r="AX771" s="6">
        <f t="shared" si="55"/>
        <v>8.1818181818181817</v>
      </c>
      <c r="AY771" s="6" t="str">
        <f t="shared" si="56"/>
        <v/>
      </c>
      <c r="BA771" s="6">
        <f>VLOOKUP(A771, ALL_AP_DATA!$A$2:$F$3600, 6, FALSE)</f>
        <v>330</v>
      </c>
      <c r="BB771" s="6" t="e">
        <f t="shared" ca="1" si="46"/>
        <v>#NAME?</v>
      </c>
      <c r="BC771" s="6">
        <f>VLOOKUP(A771,projmetadata!$A$2:$D$2036, 4, FALSE)</f>
        <v>11582</v>
      </c>
      <c r="BE771" s="9" t="e">
        <f t="shared" ca="1" si="47"/>
        <v>#NAME?</v>
      </c>
      <c r="BF771" s="6" t="e">
        <f t="shared" ca="1" si="48"/>
        <v>#NAME?</v>
      </c>
      <c r="BG771" s="6">
        <f t="shared" si="49"/>
        <v>0.32723191158694526</v>
      </c>
      <c r="BH771" s="6">
        <f>VLOOKUP(A771, ALL_AP_DATA!$A$2:$D$3600, 3, FALSE)</f>
        <v>75</v>
      </c>
      <c r="BI771" s="6">
        <f>VLOOKUP(A771, ALL_AP_DATA!$A$2:$E$3600, 5, FALSE)</f>
        <v>3790</v>
      </c>
      <c r="BJ771" s="6">
        <f t="shared" si="57"/>
        <v>11.484848484848484</v>
      </c>
      <c r="BK771" s="6">
        <f t="shared" si="50"/>
        <v>0.22727272727272727</v>
      </c>
    </row>
    <row r="772" spans="1:63" ht="15.75" customHeight="1" x14ac:dyDescent="0.25">
      <c r="A772" s="6" t="s">
        <v>1214</v>
      </c>
      <c r="B772" s="6" t="s">
        <v>64</v>
      </c>
      <c r="C772" s="6">
        <v>3</v>
      </c>
      <c r="D772" s="6">
        <v>8</v>
      </c>
      <c r="E772" s="6">
        <v>9</v>
      </c>
      <c r="F772" s="6">
        <v>339</v>
      </c>
      <c r="G772" s="6">
        <v>5.4800000000000001E-2</v>
      </c>
      <c r="H772" s="6">
        <v>0.13239999999999999</v>
      </c>
      <c r="I772" s="6">
        <v>9.2999999999999999E-2</v>
      </c>
      <c r="Q772" s="6">
        <v>4</v>
      </c>
      <c r="R772" s="6">
        <v>11</v>
      </c>
      <c r="S772" s="6">
        <v>42</v>
      </c>
      <c r="T772" s="6">
        <v>1570</v>
      </c>
      <c r="U772" s="6">
        <v>7.5300000000000006E-2</v>
      </c>
      <c r="V772" s="6">
        <v>0.61760000000000004</v>
      </c>
      <c r="W772" s="6">
        <v>0.43049999999999999</v>
      </c>
      <c r="X772" s="6">
        <v>5</v>
      </c>
      <c r="Y772" s="6">
        <v>46</v>
      </c>
      <c r="Z772" s="6">
        <v>17</v>
      </c>
      <c r="AA772" s="6">
        <v>722</v>
      </c>
      <c r="AB772" s="6">
        <v>0.31509999999999999</v>
      </c>
      <c r="AC772" s="6">
        <v>0.25</v>
      </c>
      <c r="AD772" s="6">
        <v>0.19800000000000001</v>
      </c>
      <c r="AE772" s="6">
        <v>7</v>
      </c>
      <c r="AF772" s="6">
        <v>50</v>
      </c>
      <c r="AG772" s="6">
        <v>46</v>
      </c>
      <c r="AH772" s="6">
        <v>1791</v>
      </c>
      <c r="AI772" s="6">
        <v>0.34250000000000003</v>
      </c>
      <c r="AJ772" s="6">
        <v>0.67649999999999999</v>
      </c>
      <c r="AK772" s="6">
        <v>0.49109999999999998</v>
      </c>
      <c r="AT772" s="6">
        <f t="shared" si="51"/>
        <v>42.375</v>
      </c>
      <c r="AU772" s="6" t="str">
        <f t="shared" si="52"/>
        <v/>
      </c>
      <c r="AV772" s="6">
        <f t="shared" si="53"/>
        <v>142.72727272727272</v>
      </c>
      <c r="AW772" s="7">
        <f t="shared" si="54"/>
        <v>15.695652173913043</v>
      </c>
      <c r="AX772" s="6">
        <f t="shared" si="55"/>
        <v>35.82</v>
      </c>
      <c r="AY772" s="6" t="str">
        <f t="shared" si="56"/>
        <v/>
      </c>
      <c r="BA772" s="6">
        <f>VLOOKUP(A772, ALL_AP_DATA!$A$2:$F$3600, 6, FALSE)</f>
        <v>146</v>
      </c>
      <c r="BB772" s="6" t="e">
        <f t="shared" ca="1" si="46"/>
        <v>#NAME?</v>
      </c>
      <c r="BC772" s="6">
        <f>VLOOKUP(A772,projmetadata!$A$2:$D$2036, 4, FALSE)</f>
        <v>11072</v>
      </c>
      <c r="BE772" s="9" t="e">
        <f t="shared" ca="1" si="47"/>
        <v>#NAME?</v>
      </c>
      <c r="BF772" s="6" t="e">
        <f t="shared" ca="1" si="48"/>
        <v>#NAME?</v>
      </c>
      <c r="BG772" s="6">
        <f t="shared" si="49"/>
        <v>0.32938945086705201</v>
      </c>
      <c r="BH772" s="6">
        <f>VLOOKUP(A772, ALL_AP_DATA!$A$2:$D$3600, 3, FALSE)</f>
        <v>82</v>
      </c>
      <c r="BI772" s="6">
        <f>VLOOKUP(A772, ALL_AP_DATA!$A$2:$E$3600, 5, FALSE)</f>
        <v>3647</v>
      </c>
      <c r="BJ772" s="6">
        <f t="shared" si="57"/>
        <v>24.979452054794521</v>
      </c>
      <c r="BK772" s="6">
        <f t="shared" si="50"/>
        <v>0.56164383561643838</v>
      </c>
    </row>
    <row r="773" spans="1:63" ht="15.75" customHeight="1" x14ac:dyDescent="0.25">
      <c r="A773" s="6" t="s">
        <v>815</v>
      </c>
      <c r="B773" s="6" t="s">
        <v>64</v>
      </c>
      <c r="C773" s="6">
        <v>8</v>
      </c>
      <c r="D773" s="6">
        <v>25</v>
      </c>
      <c r="E773" s="6">
        <v>32</v>
      </c>
      <c r="F773" s="6">
        <v>921</v>
      </c>
      <c r="G773" s="6">
        <v>8.7099999999999997E-2</v>
      </c>
      <c r="H773" s="6">
        <v>0.4103</v>
      </c>
      <c r="I773" s="6">
        <v>0.156</v>
      </c>
      <c r="Q773" s="6">
        <v>15</v>
      </c>
      <c r="R773" s="6">
        <v>48</v>
      </c>
      <c r="S773" s="6">
        <v>61</v>
      </c>
      <c r="T773" s="6">
        <v>4422</v>
      </c>
      <c r="U773" s="6">
        <v>0.16719999999999999</v>
      </c>
      <c r="V773" s="6">
        <v>0.78210000000000002</v>
      </c>
      <c r="W773" s="6">
        <v>0.749</v>
      </c>
      <c r="X773" s="6">
        <v>7</v>
      </c>
      <c r="Y773" s="6">
        <v>71</v>
      </c>
      <c r="Z773" s="6">
        <v>40</v>
      </c>
      <c r="AA773" s="6">
        <v>1568</v>
      </c>
      <c r="AB773" s="6">
        <v>0.24740000000000001</v>
      </c>
      <c r="AC773" s="6">
        <v>0.51280000000000003</v>
      </c>
      <c r="AD773" s="6">
        <v>0.2656</v>
      </c>
      <c r="AE773" s="6">
        <v>29</v>
      </c>
      <c r="AF773" s="6">
        <v>129</v>
      </c>
      <c r="AG773" s="6">
        <v>71</v>
      </c>
      <c r="AH773" s="6">
        <v>4373</v>
      </c>
      <c r="AI773" s="6">
        <v>0.44950000000000001</v>
      </c>
      <c r="AJ773" s="6">
        <v>0.9103</v>
      </c>
      <c r="AK773" s="6">
        <v>0.74070000000000003</v>
      </c>
      <c r="AL773" s="6">
        <v>1</v>
      </c>
      <c r="AM773" s="6">
        <v>14</v>
      </c>
      <c r="AN773" s="6">
        <v>31</v>
      </c>
      <c r="AO773" s="6">
        <v>2474</v>
      </c>
      <c r="AP773" s="6">
        <v>4.8800000000000003E-2</v>
      </c>
      <c r="AQ773" s="6">
        <v>0.39739999999999998</v>
      </c>
      <c r="AR773" s="6">
        <v>0.41899999999999998</v>
      </c>
      <c r="AT773" s="6">
        <f t="shared" si="51"/>
        <v>36.840000000000003</v>
      </c>
      <c r="AU773" s="6" t="str">
        <f t="shared" si="52"/>
        <v/>
      </c>
      <c r="AV773" s="6">
        <f t="shared" si="53"/>
        <v>92.125</v>
      </c>
      <c r="AW773" s="7">
        <f t="shared" si="54"/>
        <v>22.08450704225352</v>
      </c>
      <c r="AX773" s="6">
        <f t="shared" si="55"/>
        <v>33.899224806201552</v>
      </c>
      <c r="AY773" s="6">
        <f t="shared" si="56"/>
        <v>176.71428571428572</v>
      </c>
      <c r="BA773" s="6">
        <f>VLOOKUP(A773, ALL_AP_DATA!$A$2:$F$3600, 6, FALSE)</f>
        <v>287</v>
      </c>
      <c r="BB773" s="6" t="e">
        <f t="shared" ca="1" si="46"/>
        <v>#NAME?</v>
      </c>
      <c r="BC773" s="6">
        <f>VLOOKUP(A773,projmetadata!$A$2:$D$2036, 4, FALSE)</f>
        <v>17794</v>
      </c>
      <c r="BE773" s="9" t="e">
        <f t="shared" ca="1" si="47"/>
        <v>#NAME?</v>
      </c>
      <c r="BF773" s="6" t="e">
        <f t="shared" ca="1" si="48"/>
        <v>#NAME?</v>
      </c>
      <c r="BG773" s="6">
        <f t="shared" si="49"/>
        <v>0.33179723502304148</v>
      </c>
      <c r="BH773" s="6">
        <f>VLOOKUP(A773, ALL_AP_DATA!$A$2:$D$3600, 3, FALSE)</f>
        <v>175</v>
      </c>
      <c r="BI773" s="6">
        <f>VLOOKUP(A773, ALL_AP_DATA!$A$2:$E$3600, 5, FALSE)</f>
        <v>5904</v>
      </c>
      <c r="BJ773" s="6">
        <f t="shared" si="57"/>
        <v>20.571428571428573</v>
      </c>
      <c r="BK773" s="6">
        <f t="shared" si="50"/>
        <v>0.6097560975609756</v>
      </c>
    </row>
    <row r="774" spans="1:63" ht="15.75" customHeight="1" x14ac:dyDescent="0.25">
      <c r="A774" s="6" t="s">
        <v>1319</v>
      </c>
      <c r="B774" s="6" t="s">
        <v>64</v>
      </c>
      <c r="C774" s="6">
        <v>12</v>
      </c>
      <c r="D774" s="6">
        <v>30</v>
      </c>
      <c r="E774" s="6">
        <v>49</v>
      </c>
      <c r="F774" s="6">
        <v>1326</v>
      </c>
      <c r="G774" s="6">
        <v>1.0500000000000001E-2</v>
      </c>
      <c r="H774" s="6">
        <v>6.4600000000000005E-2</v>
      </c>
      <c r="I774" s="6">
        <v>1.7000000000000001E-2</v>
      </c>
      <c r="J774" s="6">
        <v>1</v>
      </c>
      <c r="K774" s="6">
        <v>10</v>
      </c>
      <c r="L774" s="6">
        <v>7</v>
      </c>
      <c r="M774" s="6">
        <v>438</v>
      </c>
      <c r="N774" s="6">
        <v>3.5000000000000001E-3</v>
      </c>
      <c r="O774" s="6">
        <v>9.1999999999999998E-3</v>
      </c>
      <c r="P774" s="6">
        <v>5.5999999999999999E-3</v>
      </c>
      <c r="Q774" s="6">
        <v>104</v>
      </c>
      <c r="R774" s="6">
        <v>472</v>
      </c>
      <c r="S774" s="6">
        <v>523</v>
      </c>
      <c r="T774" s="6">
        <v>57355</v>
      </c>
      <c r="U774" s="6">
        <v>0.16470000000000001</v>
      </c>
      <c r="V774" s="6">
        <v>0.68910000000000005</v>
      </c>
      <c r="W774" s="6">
        <v>0.73670000000000002</v>
      </c>
      <c r="X774" s="6">
        <v>43</v>
      </c>
      <c r="Y774" s="6">
        <v>303</v>
      </c>
      <c r="Z774" s="6">
        <v>259</v>
      </c>
      <c r="AA774" s="6">
        <v>9768</v>
      </c>
      <c r="AB774" s="6">
        <v>0.1057</v>
      </c>
      <c r="AC774" s="6">
        <v>0.3412</v>
      </c>
      <c r="AD774" s="6">
        <v>0.1255</v>
      </c>
      <c r="AE774" s="6">
        <v>268</v>
      </c>
      <c r="AF774" s="6">
        <v>1425</v>
      </c>
      <c r="AG774" s="6">
        <v>586</v>
      </c>
      <c r="AH774" s="6">
        <v>47607</v>
      </c>
      <c r="AI774" s="6">
        <v>0.49719999999999998</v>
      </c>
      <c r="AJ774" s="6">
        <v>0.77210000000000001</v>
      </c>
      <c r="AK774" s="6">
        <v>0.61150000000000004</v>
      </c>
      <c r="AL774" s="6">
        <v>3</v>
      </c>
      <c r="AM774" s="6">
        <v>62</v>
      </c>
      <c r="AN774" s="6">
        <v>81</v>
      </c>
      <c r="AO774" s="6">
        <v>6739</v>
      </c>
      <c r="AP774" s="6">
        <v>2.1600000000000001E-2</v>
      </c>
      <c r="AQ774" s="6">
        <v>0.1067</v>
      </c>
      <c r="AR774" s="6">
        <v>8.6599999999999996E-2</v>
      </c>
      <c r="AT774" s="6">
        <f t="shared" si="51"/>
        <v>44.2</v>
      </c>
      <c r="AU774" s="6">
        <f t="shared" si="52"/>
        <v>43.8</v>
      </c>
      <c r="AV774" s="6">
        <f t="shared" si="53"/>
        <v>121.51483050847457</v>
      </c>
      <c r="AW774" s="7">
        <f t="shared" si="54"/>
        <v>32.237623762376238</v>
      </c>
      <c r="AX774" s="6">
        <f t="shared" si="55"/>
        <v>33.408421052631581</v>
      </c>
      <c r="AY774" s="6">
        <f t="shared" si="56"/>
        <v>108.69354838709677</v>
      </c>
      <c r="BA774" s="6">
        <f>VLOOKUP(A774, ALL_AP_DATA!$A$2:$F$3600, 6, FALSE)</f>
        <v>2866</v>
      </c>
      <c r="BB774" s="6" t="e">
        <f t="shared" ca="1" si="46"/>
        <v>#NAME?</v>
      </c>
      <c r="BC774" s="6">
        <f>VLOOKUP(A774,projmetadata!$A$2:$D$2036, 4, FALSE)</f>
        <v>234892</v>
      </c>
      <c r="BE774" s="9" t="e">
        <f t="shared" ca="1" si="47"/>
        <v>#NAME?</v>
      </c>
      <c r="BF774" s="6" t="e">
        <f t="shared" ca="1" si="48"/>
        <v>#NAME?</v>
      </c>
      <c r="BG774" s="6">
        <f t="shared" si="49"/>
        <v>0.33145445566473103</v>
      </c>
      <c r="BH774" s="6">
        <f>VLOOKUP(A774, ALL_AP_DATA!$A$2:$D$3600, 3, FALSE)</f>
        <v>1697</v>
      </c>
      <c r="BI774" s="6">
        <f>VLOOKUP(A774, ALL_AP_DATA!$A$2:$E$3600, 5, FALSE)</f>
        <v>77856</v>
      </c>
      <c r="BJ774" s="6">
        <f t="shared" si="57"/>
        <v>27.165387299371947</v>
      </c>
      <c r="BK774" s="6">
        <f t="shared" si="50"/>
        <v>0.5921144452198186</v>
      </c>
    </row>
    <row r="775" spans="1:63" ht="15.75" customHeight="1" x14ac:dyDescent="0.25">
      <c r="A775" s="6" t="s">
        <v>317</v>
      </c>
      <c r="B775" s="6" t="s">
        <v>64</v>
      </c>
      <c r="C775" s="6">
        <v>2</v>
      </c>
      <c r="D775" s="6">
        <v>4</v>
      </c>
      <c r="E775" s="6">
        <v>3</v>
      </c>
      <c r="F775" s="6">
        <v>65</v>
      </c>
      <c r="G775" s="6">
        <v>2.63E-2</v>
      </c>
      <c r="H775" s="6">
        <v>5.45E-2</v>
      </c>
      <c r="I775" s="6">
        <v>1.2200000000000001E-2</v>
      </c>
      <c r="Q775" s="6">
        <v>7</v>
      </c>
      <c r="R775" s="6">
        <v>23</v>
      </c>
      <c r="S775" s="6">
        <v>43</v>
      </c>
      <c r="T775" s="6">
        <v>2999</v>
      </c>
      <c r="U775" s="6">
        <v>0.15129999999999999</v>
      </c>
      <c r="V775" s="6">
        <v>0.78180000000000005</v>
      </c>
      <c r="W775" s="6">
        <v>0.56489999999999996</v>
      </c>
      <c r="X775" s="6">
        <v>3</v>
      </c>
      <c r="Y775" s="6">
        <v>40</v>
      </c>
      <c r="Z775" s="6">
        <v>38</v>
      </c>
      <c r="AA775" s="6">
        <v>2339</v>
      </c>
      <c r="AB775" s="6">
        <v>0.26319999999999999</v>
      </c>
      <c r="AC775" s="6">
        <v>0.69089999999999996</v>
      </c>
      <c r="AD775" s="6">
        <v>0.44059999999999999</v>
      </c>
      <c r="AT775" s="6">
        <f t="shared" si="51"/>
        <v>16.25</v>
      </c>
      <c r="AU775" s="6" t="str">
        <f t="shared" si="52"/>
        <v/>
      </c>
      <c r="AV775" s="6">
        <f t="shared" si="53"/>
        <v>130.39130434782609</v>
      </c>
      <c r="AW775" s="7">
        <f t="shared" si="54"/>
        <v>58.475000000000001</v>
      </c>
      <c r="AX775" s="6" t="str">
        <f t="shared" si="55"/>
        <v/>
      </c>
      <c r="AY775" s="6" t="str">
        <f t="shared" si="56"/>
        <v/>
      </c>
      <c r="BA775" s="6">
        <f>VLOOKUP(A775, ALL_AP_DATA!$A$2:$F$3600, 6, FALSE)</f>
        <v>152</v>
      </c>
      <c r="BB775" s="6" t="e">
        <f t="shared" ca="1" si="46"/>
        <v>#NAME?</v>
      </c>
      <c r="BC775" s="6">
        <f>VLOOKUP(A775,projmetadata!$A$2:$D$2036, 4, FALSE)</f>
        <v>15830</v>
      </c>
      <c r="BE775" s="9" t="e">
        <f t="shared" ca="1" si="47"/>
        <v>#NAME?</v>
      </c>
      <c r="BF775" s="6" t="e">
        <f t="shared" ca="1" si="48"/>
        <v>#NAME?</v>
      </c>
      <c r="BG775" s="6">
        <f t="shared" si="49"/>
        <v>0.3353758686039166</v>
      </c>
      <c r="BH775" s="6">
        <f>VLOOKUP(A775, ALL_AP_DATA!$A$2:$D$3600, 3, FALSE)</f>
        <v>61</v>
      </c>
      <c r="BI775" s="6">
        <f>VLOOKUP(A775, ALL_AP_DATA!$A$2:$E$3600, 5, FALSE)</f>
        <v>5309</v>
      </c>
      <c r="BJ775" s="6">
        <f t="shared" si="57"/>
        <v>34.92763157894737</v>
      </c>
      <c r="BK775" s="6">
        <f t="shared" si="50"/>
        <v>0.40131578947368424</v>
      </c>
    </row>
    <row r="776" spans="1:63" ht="15.75" customHeight="1" x14ac:dyDescent="0.25">
      <c r="A776" s="6" t="s">
        <v>883</v>
      </c>
      <c r="B776" s="6" t="s">
        <v>64</v>
      </c>
      <c r="C776" s="6">
        <v>40</v>
      </c>
      <c r="D776" s="6">
        <v>234</v>
      </c>
      <c r="E776" s="6">
        <v>287</v>
      </c>
      <c r="F776" s="6">
        <v>10588</v>
      </c>
      <c r="G776" s="6">
        <v>7.9399999999999998E-2</v>
      </c>
      <c r="H776" s="6">
        <v>0.4239</v>
      </c>
      <c r="I776" s="6">
        <v>9.6100000000000005E-2</v>
      </c>
      <c r="J776" s="6">
        <v>12</v>
      </c>
      <c r="K776" s="6">
        <v>111</v>
      </c>
      <c r="L776" s="6">
        <v>337</v>
      </c>
      <c r="M776" s="6">
        <v>29731</v>
      </c>
      <c r="N776" s="6">
        <v>3.7699999999999997E-2</v>
      </c>
      <c r="O776" s="6">
        <v>0.49780000000000002</v>
      </c>
      <c r="P776" s="6">
        <v>0.26989999999999997</v>
      </c>
      <c r="Q776" s="6">
        <v>71</v>
      </c>
      <c r="R776" s="6">
        <v>507</v>
      </c>
      <c r="S776" s="6">
        <v>560</v>
      </c>
      <c r="T776" s="6">
        <v>82066</v>
      </c>
      <c r="U776" s="6">
        <v>0.17199999999999999</v>
      </c>
      <c r="V776" s="6">
        <v>0.82720000000000005</v>
      </c>
      <c r="W776" s="6">
        <v>0.74509999999999998</v>
      </c>
      <c r="X776" s="6">
        <v>87</v>
      </c>
      <c r="Y776" s="6">
        <v>680</v>
      </c>
      <c r="Z776" s="6">
        <v>475</v>
      </c>
      <c r="AA776" s="6">
        <v>31461</v>
      </c>
      <c r="AB776" s="6">
        <v>0.23069999999999999</v>
      </c>
      <c r="AC776" s="6">
        <v>0.7016</v>
      </c>
      <c r="AD776" s="6">
        <v>0.28560000000000002</v>
      </c>
      <c r="AE776" s="6">
        <v>176</v>
      </c>
      <c r="AF776" s="6">
        <v>1186</v>
      </c>
      <c r="AG776" s="6">
        <v>543</v>
      </c>
      <c r="AH776" s="6">
        <v>67278</v>
      </c>
      <c r="AI776" s="6">
        <v>0.40229999999999999</v>
      </c>
      <c r="AJ776" s="6">
        <v>0.80210000000000004</v>
      </c>
      <c r="AK776" s="6">
        <v>0.61080000000000001</v>
      </c>
      <c r="AL776" s="6">
        <v>9</v>
      </c>
      <c r="AM776" s="6">
        <v>189</v>
      </c>
      <c r="AN776" s="6">
        <v>392</v>
      </c>
      <c r="AO776" s="6">
        <v>46670</v>
      </c>
      <c r="AP776" s="6">
        <v>6.4100000000000004E-2</v>
      </c>
      <c r="AQ776" s="6">
        <v>0.57899999999999996</v>
      </c>
      <c r="AR776" s="6">
        <v>0.42370000000000002</v>
      </c>
      <c r="AT776" s="6">
        <f t="shared" si="51"/>
        <v>45.247863247863251</v>
      </c>
      <c r="AU776" s="6">
        <f t="shared" si="52"/>
        <v>267.84684684684686</v>
      </c>
      <c r="AV776" s="6">
        <f t="shared" si="53"/>
        <v>161.86587771203156</v>
      </c>
      <c r="AW776" s="7">
        <f t="shared" si="54"/>
        <v>46.266176470588235</v>
      </c>
      <c r="AX776" s="6">
        <f t="shared" si="55"/>
        <v>56.726812816188868</v>
      </c>
      <c r="AY776" s="6">
        <f t="shared" si="56"/>
        <v>246.93121693121694</v>
      </c>
      <c r="BA776" s="6">
        <f>VLOOKUP(A776, ALL_AP_DATA!$A$2:$F$3600, 6, FALSE)</f>
        <v>2948</v>
      </c>
      <c r="BB776" s="6" t="e">
        <f t="shared" ca="1" si="46"/>
        <v>#NAME?</v>
      </c>
      <c r="BC776" s="6">
        <f>VLOOKUP(A776,projmetadata!$A$2:$D$2036, 4, FALSE)</f>
        <v>327014</v>
      </c>
      <c r="BE776" s="9" t="e">
        <f t="shared" ca="1" si="47"/>
        <v>#NAME?</v>
      </c>
      <c r="BF776" s="6" t="e">
        <f t="shared" ca="1" si="48"/>
        <v>#NAME?</v>
      </c>
      <c r="BG776" s="6">
        <f t="shared" si="49"/>
        <v>0.33681738396521249</v>
      </c>
      <c r="BH776" s="6">
        <f>VLOOKUP(A776, ALL_AP_DATA!$A$2:$D$3600, 3, FALSE)</f>
        <v>1639</v>
      </c>
      <c r="BI776" s="6">
        <f>VLOOKUP(A776, ALL_AP_DATA!$A$2:$E$3600, 5, FALSE)</f>
        <v>110144</v>
      </c>
      <c r="BJ776" s="6">
        <f t="shared" si="57"/>
        <v>37.362279511533245</v>
      </c>
      <c r="BK776" s="6">
        <f t="shared" si="50"/>
        <v>0.55597014925373134</v>
      </c>
    </row>
    <row r="777" spans="1:63" ht="15.75" customHeight="1" x14ac:dyDescent="0.25">
      <c r="A777" s="6" t="s">
        <v>641</v>
      </c>
      <c r="B777" s="6" t="s">
        <v>64</v>
      </c>
      <c r="C777" s="6">
        <v>2</v>
      </c>
      <c r="D777" s="6">
        <v>24</v>
      </c>
      <c r="E777" s="6">
        <v>7</v>
      </c>
      <c r="F777" s="6">
        <v>558</v>
      </c>
      <c r="G777" s="6">
        <v>0.16439999999999999</v>
      </c>
      <c r="H777" s="6">
        <v>0.5</v>
      </c>
      <c r="I777" s="6">
        <v>0.28539999999999999</v>
      </c>
      <c r="X777" s="6">
        <v>13</v>
      </c>
      <c r="Y777" s="6">
        <v>58</v>
      </c>
      <c r="Z777" s="6">
        <v>8</v>
      </c>
      <c r="AA777" s="6">
        <v>1521</v>
      </c>
      <c r="AB777" s="6">
        <v>0.39729999999999999</v>
      </c>
      <c r="AC777" s="6">
        <v>0.57140000000000002</v>
      </c>
      <c r="AD777" s="6">
        <v>0.77800000000000002</v>
      </c>
      <c r="AE777" s="6">
        <v>12</v>
      </c>
      <c r="AF777" s="6">
        <v>43</v>
      </c>
      <c r="AG777" s="6">
        <v>10</v>
      </c>
      <c r="AH777" s="6">
        <v>1480</v>
      </c>
      <c r="AI777" s="6">
        <v>0.29449999999999998</v>
      </c>
      <c r="AJ777" s="6">
        <v>0.71430000000000005</v>
      </c>
      <c r="AK777" s="6">
        <v>0.75700000000000001</v>
      </c>
      <c r="AT777" s="6">
        <f t="shared" si="51"/>
        <v>23.25</v>
      </c>
      <c r="AU777" s="6" t="str">
        <f t="shared" si="52"/>
        <v/>
      </c>
      <c r="AV777" s="6" t="str">
        <f t="shared" si="53"/>
        <v/>
      </c>
      <c r="AW777" s="7">
        <f t="shared" si="54"/>
        <v>26.224137931034484</v>
      </c>
      <c r="AX777" s="6">
        <f t="shared" si="55"/>
        <v>34.418604651162788</v>
      </c>
      <c r="AY777" s="6" t="str">
        <f t="shared" si="56"/>
        <v/>
      </c>
      <c r="BA777" s="6">
        <f>VLOOKUP(A777, ALL_AP_DATA!$A$2:$F$3600, 6, FALSE)</f>
        <v>146</v>
      </c>
      <c r="BB777" s="6" t="e">
        <f t="shared" ca="1" si="46"/>
        <v>#NAME?</v>
      </c>
      <c r="BC777" s="6">
        <f>VLOOKUP(A777,projmetadata!$A$2:$D$2036, 4, FALSE)</f>
        <v>5798</v>
      </c>
      <c r="BE777" s="9" t="e">
        <f t="shared" ca="1" si="47"/>
        <v>#NAME?</v>
      </c>
      <c r="BF777" s="6" t="e">
        <f t="shared" ca="1" si="48"/>
        <v>#NAME?</v>
      </c>
      <c r="BG777" s="6">
        <f t="shared" si="49"/>
        <v>0.33718523628837532</v>
      </c>
      <c r="BH777" s="6">
        <f>VLOOKUP(A777, ALL_AP_DATA!$A$2:$D$3600, 3, FALSE)</f>
        <v>80</v>
      </c>
      <c r="BI777" s="6">
        <f>VLOOKUP(A777, ALL_AP_DATA!$A$2:$E$3600, 5, FALSE)</f>
        <v>1955</v>
      </c>
      <c r="BJ777" s="6">
        <f t="shared" si="57"/>
        <v>13.390410958904109</v>
      </c>
      <c r="BK777" s="6">
        <f t="shared" si="50"/>
        <v>0.54794520547945202</v>
      </c>
    </row>
    <row r="778" spans="1:63" ht="15.75" customHeight="1" x14ac:dyDescent="0.25">
      <c r="A778" s="6" t="s">
        <v>1016</v>
      </c>
      <c r="B778" s="6" t="s">
        <v>64</v>
      </c>
      <c r="C778" s="6">
        <v>9</v>
      </c>
      <c r="D778" s="6">
        <v>62</v>
      </c>
      <c r="E778" s="6">
        <v>47</v>
      </c>
      <c r="F778" s="6">
        <v>2762</v>
      </c>
      <c r="G778" s="6">
        <v>7.1300000000000002E-2</v>
      </c>
      <c r="H778" s="6">
        <v>0.25130000000000002</v>
      </c>
      <c r="I778" s="6">
        <v>0.123</v>
      </c>
      <c r="J778" s="6">
        <v>1</v>
      </c>
      <c r="K778" s="6">
        <v>14</v>
      </c>
      <c r="L778" s="6">
        <v>88</v>
      </c>
      <c r="M778" s="6">
        <v>2224</v>
      </c>
      <c r="N778" s="6">
        <v>1.61E-2</v>
      </c>
      <c r="O778" s="6">
        <v>0.47060000000000002</v>
      </c>
      <c r="P778" s="6">
        <v>9.9000000000000005E-2</v>
      </c>
      <c r="Q778" s="6">
        <v>18</v>
      </c>
      <c r="R778" s="6">
        <v>154</v>
      </c>
      <c r="S778" s="6">
        <v>153</v>
      </c>
      <c r="T778" s="6">
        <v>15241</v>
      </c>
      <c r="U778" s="6">
        <v>0.1772</v>
      </c>
      <c r="V778" s="6">
        <v>0.81820000000000004</v>
      </c>
      <c r="W778" s="6">
        <v>0.67859999999999998</v>
      </c>
      <c r="X778" s="6">
        <v>71</v>
      </c>
      <c r="Y778" s="6">
        <v>353</v>
      </c>
      <c r="Z778" s="6">
        <v>151</v>
      </c>
      <c r="AA778" s="6">
        <v>10125</v>
      </c>
      <c r="AB778" s="6">
        <v>0.40620000000000001</v>
      </c>
      <c r="AC778" s="6">
        <v>0.8075</v>
      </c>
      <c r="AD778" s="6">
        <v>0.45079999999999998</v>
      </c>
      <c r="AE778" s="6">
        <v>108</v>
      </c>
      <c r="AF778" s="6">
        <v>470</v>
      </c>
      <c r="AG778" s="6">
        <v>154</v>
      </c>
      <c r="AH778" s="6">
        <v>12527</v>
      </c>
      <c r="AI778" s="6">
        <v>0.54090000000000005</v>
      </c>
      <c r="AJ778" s="6">
        <v>0.82350000000000001</v>
      </c>
      <c r="AK778" s="6">
        <v>0.55779999999999996</v>
      </c>
      <c r="AL778" s="6">
        <v>1</v>
      </c>
      <c r="AM778" s="6">
        <v>37</v>
      </c>
      <c r="AN778" s="6">
        <v>88</v>
      </c>
      <c r="AO778" s="6">
        <v>4070</v>
      </c>
      <c r="AP778" s="6">
        <v>4.2599999999999999E-2</v>
      </c>
      <c r="AQ778" s="6">
        <v>0.47060000000000002</v>
      </c>
      <c r="AR778" s="6">
        <v>0.1812</v>
      </c>
      <c r="AT778" s="6">
        <f t="shared" si="51"/>
        <v>44.548387096774192</v>
      </c>
      <c r="AU778" s="6">
        <f t="shared" si="52"/>
        <v>158.85714285714286</v>
      </c>
      <c r="AV778" s="6">
        <f t="shared" si="53"/>
        <v>98.967532467532465</v>
      </c>
      <c r="AW778" s="7">
        <f t="shared" si="54"/>
        <v>28.682719546742209</v>
      </c>
      <c r="AX778" s="6">
        <f t="shared" si="55"/>
        <v>26.653191489361703</v>
      </c>
      <c r="AY778" s="6">
        <f t="shared" si="56"/>
        <v>110</v>
      </c>
      <c r="BA778" s="6">
        <f>VLOOKUP(A778, ALL_AP_DATA!$A$2:$F$3600, 6, FALSE)</f>
        <v>869</v>
      </c>
      <c r="BB778" s="6" t="e">
        <f t="shared" ca="1" si="46"/>
        <v>#NAME?</v>
      </c>
      <c r="BC778" s="6">
        <f>VLOOKUP(A778,projmetadata!$A$2:$D$2036, 4, FALSE)</f>
        <v>66532</v>
      </c>
      <c r="BE778" s="9" t="e">
        <f t="shared" ca="1" si="47"/>
        <v>#NAME?</v>
      </c>
      <c r="BF778" s="6" t="e">
        <f t="shared" ca="1" si="48"/>
        <v>#NAME?</v>
      </c>
      <c r="BG778" s="6">
        <f t="shared" si="49"/>
        <v>0.33756688510791799</v>
      </c>
      <c r="BH778" s="6">
        <f>VLOOKUP(A778, ALL_AP_DATA!$A$2:$D$3600, 3, FALSE)</f>
        <v>651</v>
      </c>
      <c r="BI778" s="6">
        <f>VLOOKUP(A778, ALL_AP_DATA!$A$2:$E$3600, 5, FALSE)</f>
        <v>22459</v>
      </c>
      <c r="BJ778" s="6">
        <f t="shared" si="57"/>
        <v>25.84464902186421</v>
      </c>
      <c r="BK778" s="6">
        <f t="shared" si="50"/>
        <v>0.74913693901035672</v>
      </c>
    </row>
    <row r="779" spans="1:63" ht="15.75" customHeight="1" x14ac:dyDescent="0.25">
      <c r="A779" s="6" t="s">
        <v>762</v>
      </c>
      <c r="B779" s="6" t="s">
        <v>64</v>
      </c>
      <c r="C779" s="6">
        <v>1</v>
      </c>
      <c r="D779" s="6">
        <v>80</v>
      </c>
      <c r="E779" s="6">
        <v>38</v>
      </c>
      <c r="F779" s="6">
        <v>856</v>
      </c>
      <c r="G779" s="6">
        <v>0.42330000000000001</v>
      </c>
      <c r="H779" s="6">
        <v>0.48720000000000002</v>
      </c>
      <c r="I779" s="6">
        <v>0.33629999999999999</v>
      </c>
      <c r="Q779" s="6">
        <v>5</v>
      </c>
      <c r="R779" s="6">
        <v>11</v>
      </c>
      <c r="S779" s="6">
        <v>37</v>
      </c>
      <c r="T779" s="6">
        <v>614</v>
      </c>
      <c r="U779" s="6">
        <v>5.8200000000000002E-2</v>
      </c>
      <c r="V779" s="6">
        <v>0.47439999999999999</v>
      </c>
      <c r="W779" s="6">
        <v>0.24129999999999999</v>
      </c>
      <c r="X779" s="6">
        <v>2</v>
      </c>
      <c r="Y779" s="6">
        <v>65</v>
      </c>
      <c r="Z779" s="6">
        <v>48</v>
      </c>
      <c r="AA779" s="6">
        <v>978</v>
      </c>
      <c r="AB779" s="6">
        <v>0.34389999999999998</v>
      </c>
      <c r="AC779" s="6">
        <v>0.61539999999999995</v>
      </c>
      <c r="AD779" s="6">
        <v>0.38429999999999997</v>
      </c>
      <c r="AE779" s="6">
        <v>1</v>
      </c>
      <c r="AF779" s="6">
        <v>4</v>
      </c>
      <c r="AG779" s="6">
        <v>11</v>
      </c>
      <c r="AH779" s="6">
        <v>363</v>
      </c>
      <c r="AI779" s="6">
        <v>2.12E-2</v>
      </c>
      <c r="AJ779" s="6">
        <v>0.14099999999999999</v>
      </c>
      <c r="AK779" s="6">
        <v>0.1426</v>
      </c>
      <c r="AT779" s="6">
        <f t="shared" si="51"/>
        <v>10.7</v>
      </c>
      <c r="AU779" s="6" t="str">
        <f t="shared" si="52"/>
        <v/>
      </c>
      <c r="AV779" s="6">
        <f t="shared" si="53"/>
        <v>55.81818181818182</v>
      </c>
      <c r="AW779" s="7">
        <f t="shared" si="54"/>
        <v>15.046153846153846</v>
      </c>
      <c r="AX779" s="6">
        <f t="shared" si="55"/>
        <v>90.75</v>
      </c>
      <c r="AY779" s="6" t="str">
        <f t="shared" si="56"/>
        <v/>
      </c>
      <c r="BA779" s="6">
        <f>VLOOKUP(A779, ALL_AP_DATA!$A$2:$F$3600, 6, FALSE)</f>
        <v>189</v>
      </c>
      <c r="BB779" s="6" t="e">
        <f t="shared" ca="1" si="46"/>
        <v>#NAME?</v>
      </c>
      <c r="BC779" s="6">
        <f>VLOOKUP(A779,projmetadata!$A$2:$D$2036, 4, FALSE)</f>
        <v>7534</v>
      </c>
      <c r="BE779" s="9" t="e">
        <f t="shared" ca="1" si="47"/>
        <v>#NAME?</v>
      </c>
      <c r="BF779" s="6" t="e">
        <f t="shared" ca="1" si="48"/>
        <v>#NAME?</v>
      </c>
      <c r="BG779" s="6">
        <f t="shared" si="49"/>
        <v>0.33780196442792676</v>
      </c>
      <c r="BH779" s="6">
        <f>VLOOKUP(A779, ALL_AP_DATA!$A$2:$D$3600, 3, FALSE)</f>
        <v>94</v>
      </c>
      <c r="BI779" s="6">
        <f>VLOOKUP(A779, ALL_AP_DATA!$A$2:$E$3600, 5, FALSE)</f>
        <v>2545</v>
      </c>
      <c r="BJ779" s="6">
        <f t="shared" si="57"/>
        <v>13.465608465608465</v>
      </c>
      <c r="BK779" s="6">
        <f t="shared" si="50"/>
        <v>0.49735449735449733</v>
      </c>
    </row>
    <row r="780" spans="1:63" ht="15.75" customHeight="1" x14ac:dyDescent="0.25">
      <c r="A780" s="6" t="s">
        <v>624</v>
      </c>
      <c r="B780" s="6" t="s">
        <v>64</v>
      </c>
      <c r="C780" s="6">
        <v>192</v>
      </c>
      <c r="D780" s="6">
        <v>1224</v>
      </c>
      <c r="E780" s="6">
        <v>1317</v>
      </c>
      <c r="F780" s="6">
        <v>75781</v>
      </c>
      <c r="G780" s="6">
        <v>9.2899999999999996E-2</v>
      </c>
      <c r="H780" s="6">
        <v>0.37219999999999998</v>
      </c>
      <c r="I780" s="6">
        <v>0.15</v>
      </c>
      <c r="J780" s="6">
        <v>38</v>
      </c>
      <c r="K780" s="6">
        <v>380</v>
      </c>
      <c r="L780" s="6">
        <v>1125</v>
      </c>
      <c r="M780" s="6">
        <v>89322</v>
      </c>
      <c r="N780" s="6">
        <v>2.8899999999999999E-2</v>
      </c>
      <c r="O780" s="6">
        <v>0.318</v>
      </c>
      <c r="P780" s="6">
        <v>0.17680000000000001</v>
      </c>
      <c r="Q780" s="6">
        <v>456</v>
      </c>
      <c r="R780" s="6">
        <v>1956</v>
      </c>
      <c r="S780" s="6">
        <v>2674</v>
      </c>
      <c r="T780" s="6">
        <v>335412</v>
      </c>
      <c r="U780" s="6">
        <v>0.14849999999999999</v>
      </c>
      <c r="V780" s="6">
        <v>0.75580000000000003</v>
      </c>
      <c r="W780" s="6">
        <v>0.66410000000000002</v>
      </c>
      <c r="X780" s="6">
        <v>625</v>
      </c>
      <c r="Y780" s="6">
        <v>4177</v>
      </c>
      <c r="Z780" s="6">
        <v>2018</v>
      </c>
      <c r="AA780" s="6">
        <v>159950</v>
      </c>
      <c r="AB780" s="6">
        <v>0.31709999999999999</v>
      </c>
      <c r="AC780" s="6">
        <v>0.57040000000000002</v>
      </c>
      <c r="AD780" s="6">
        <v>0.31669999999999998</v>
      </c>
      <c r="AE780" s="6">
        <v>1360</v>
      </c>
      <c r="AF780" s="6">
        <v>7059</v>
      </c>
      <c r="AG780" s="6">
        <v>2978</v>
      </c>
      <c r="AH780" s="6">
        <v>350887</v>
      </c>
      <c r="AI780" s="6">
        <v>0.53600000000000003</v>
      </c>
      <c r="AJ780" s="6">
        <v>0.8417</v>
      </c>
      <c r="AK780" s="6">
        <v>0.69469999999999998</v>
      </c>
      <c r="AL780" s="6">
        <v>2</v>
      </c>
      <c r="AM780" s="6">
        <v>43</v>
      </c>
      <c r="AN780" s="6">
        <v>201</v>
      </c>
      <c r="AO780" s="6">
        <v>10841</v>
      </c>
      <c r="AP780" s="6">
        <v>3.3E-3</v>
      </c>
      <c r="AQ780" s="6">
        <v>5.6800000000000003E-2</v>
      </c>
      <c r="AR780" s="6">
        <v>2.1499999999999998E-2</v>
      </c>
      <c r="AT780" s="6">
        <f t="shared" si="51"/>
        <v>61.912581699346404</v>
      </c>
      <c r="AU780" s="6">
        <f t="shared" si="52"/>
        <v>235.05789473684212</v>
      </c>
      <c r="AV780" s="6">
        <f t="shared" si="53"/>
        <v>171.47852760736197</v>
      </c>
      <c r="AW780" s="7">
        <f t="shared" si="54"/>
        <v>38.293033277471871</v>
      </c>
      <c r="AX780" s="6">
        <f t="shared" si="55"/>
        <v>49.707748972942341</v>
      </c>
      <c r="AY780" s="6">
        <f t="shared" si="56"/>
        <v>252.11627906976744</v>
      </c>
      <c r="BA780" s="6">
        <f>VLOOKUP(A780, ALL_AP_DATA!$A$2:$F$3600, 6, FALSE)</f>
        <v>13171</v>
      </c>
      <c r="BB780" s="6" t="e">
        <f t="shared" ca="1" si="46"/>
        <v>#NAME?</v>
      </c>
      <c r="BC780" s="6">
        <f>VLOOKUP(A780,projmetadata!$A$2:$D$2036, 4, FALSE)</f>
        <v>1494954</v>
      </c>
      <c r="BE780" s="9" t="e">
        <f t="shared" ca="1" si="47"/>
        <v>#NAME?</v>
      </c>
      <c r="BF780" s="6" t="e">
        <f t="shared" ca="1" si="48"/>
        <v>#NAME?</v>
      </c>
      <c r="BG780" s="6">
        <f t="shared" si="49"/>
        <v>0.33786858993654656</v>
      </c>
      <c r="BH780" s="6">
        <f>VLOOKUP(A780, ALL_AP_DATA!$A$2:$D$3600, 3, FALSE)</f>
        <v>9136</v>
      </c>
      <c r="BI780" s="6">
        <f>VLOOKUP(A780, ALL_AP_DATA!$A$2:$E$3600, 5, FALSE)</f>
        <v>505098</v>
      </c>
      <c r="BJ780" s="6">
        <f t="shared" si="57"/>
        <v>38.349252144863719</v>
      </c>
      <c r="BK780" s="6">
        <f t="shared" si="50"/>
        <v>0.69364512945106671</v>
      </c>
    </row>
    <row r="781" spans="1:63" ht="15.75" customHeight="1" x14ac:dyDescent="0.25">
      <c r="A781" s="6" t="s">
        <v>544</v>
      </c>
      <c r="B781" s="6" t="s">
        <v>64</v>
      </c>
      <c r="C781" s="6">
        <v>81</v>
      </c>
      <c r="D781" s="6">
        <v>420</v>
      </c>
      <c r="E781" s="6">
        <v>463</v>
      </c>
      <c r="F781" s="6">
        <v>20862</v>
      </c>
      <c r="G781" s="6">
        <v>8.8800000000000004E-2</v>
      </c>
      <c r="H781" s="6">
        <v>0.4209</v>
      </c>
      <c r="I781" s="6">
        <v>0.16589999999999999</v>
      </c>
      <c r="J781" s="6">
        <v>12</v>
      </c>
      <c r="K781" s="6">
        <v>121</v>
      </c>
      <c r="L781" s="6">
        <v>490</v>
      </c>
      <c r="M781" s="6">
        <v>30855</v>
      </c>
      <c r="N781" s="6">
        <v>2.5600000000000001E-2</v>
      </c>
      <c r="O781" s="6">
        <v>0.44550000000000001</v>
      </c>
      <c r="P781" s="6">
        <v>0.24540000000000001</v>
      </c>
      <c r="Q781" s="6">
        <v>114</v>
      </c>
      <c r="R781" s="6">
        <v>536</v>
      </c>
      <c r="S781" s="6">
        <v>911</v>
      </c>
      <c r="T781" s="6">
        <v>90692</v>
      </c>
      <c r="U781" s="6">
        <v>0.1133</v>
      </c>
      <c r="V781" s="6">
        <v>0.82820000000000005</v>
      </c>
      <c r="W781" s="6">
        <v>0.72140000000000004</v>
      </c>
      <c r="X781" s="6">
        <v>63</v>
      </c>
      <c r="Y781" s="6">
        <v>700</v>
      </c>
      <c r="Z781" s="6">
        <v>591</v>
      </c>
      <c r="AA781" s="6">
        <v>31998</v>
      </c>
      <c r="AB781" s="6">
        <v>0.14799999999999999</v>
      </c>
      <c r="AC781" s="6">
        <v>0.5373</v>
      </c>
      <c r="AD781" s="6">
        <v>0.2545</v>
      </c>
      <c r="AE781" s="6">
        <v>587</v>
      </c>
      <c r="AF781" s="6">
        <v>3112</v>
      </c>
      <c r="AG781" s="6">
        <v>987</v>
      </c>
      <c r="AH781" s="6">
        <v>94935</v>
      </c>
      <c r="AI781" s="6">
        <v>0.65790000000000004</v>
      </c>
      <c r="AJ781" s="6">
        <v>0.89729999999999999</v>
      </c>
      <c r="AK781" s="6">
        <v>0.75509999999999999</v>
      </c>
      <c r="AL781" s="6">
        <v>1</v>
      </c>
      <c r="AM781" s="6">
        <v>25</v>
      </c>
      <c r="AN781" s="6">
        <v>16</v>
      </c>
      <c r="AO781" s="6">
        <v>1367</v>
      </c>
      <c r="AP781" s="6">
        <v>5.3E-3</v>
      </c>
      <c r="AQ781" s="6">
        <v>1.4500000000000001E-2</v>
      </c>
      <c r="AR781" s="6">
        <v>1.09E-2</v>
      </c>
      <c r="AT781" s="6">
        <f t="shared" si="51"/>
        <v>49.671428571428571</v>
      </c>
      <c r="AU781" s="6">
        <f t="shared" si="52"/>
        <v>255</v>
      </c>
      <c r="AV781" s="6">
        <f t="shared" si="53"/>
        <v>169.20149253731344</v>
      </c>
      <c r="AW781" s="7">
        <f t="shared" si="54"/>
        <v>45.71142857142857</v>
      </c>
      <c r="AX781" s="6">
        <f t="shared" si="55"/>
        <v>30.506105398457585</v>
      </c>
      <c r="AY781" s="6">
        <f t="shared" si="56"/>
        <v>54.68</v>
      </c>
      <c r="BA781" s="6">
        <f>VLOOKUP(A781, ALL_AP_DATA!$A$2:$F$3600, 6, FALSE)</f>
        <v>4730</v>
      </c>
      <c r="BB781" s="6" t="e">
        <f t="shared" ca="1" si="46"/>
        <v>#NAME?</v>
      </c>
      <c r="BC781" s="6">
        <f>VLOOKUP(A781,projmetadata!$A$2:$D$2036, 4, FALSE)</f>
        <v>371702</v>
      </c>
      <c r="BE781" s="9" t="e">
        <f t="shared" ca="1" si="47"/>
        <v>#NAME?</v>
      </c>
      <c r="BF781" s="6" t="e">
        <f t="shared" ca="1" si="48"/>
        <v>#NAME?</v>
      </c>
      <c r="BG781" s="6">
        <f t="shared" si="49"/>
        <v>0.3382413869174769</v>
      </c>
      <c r="BH781" s="6">
        <f>VLOOKUP(A781, ALL_AP_DATA!$A$2:$D$3600, 3, FALSE)</f>
        <v>3439</v>
      </c>
      <c r="BI781" s="6">
        <f>VLOOKUP(A781, ALL_AP_DATA!$A$2:$E$3600, 5, FALSE)</f>
        <v>125725</v>
      </c>
      <c r="BJ781" s="6">
        <f t="shared" si="57"/>
        <v>26.580338266384778</v>
      </c>
      <c r="BK781" s="6">
        <f t="shared" si="50"/>
        <v>0.72706131078224101</v>
      </c>
    </row>
    <row r="782" spans="1:63" ht="15.75" customHeight="1" x14ac:dyDescent="0.25">
      <c r="A782" s="6" t="s">
        <v>765</v>
      </c>
      <c r="B782" s="6" t="s">
        <v>64</v>
      </c>
      <c r="C782" s="6">
        <v>4</v>
      </c>
      <c r="D782" s="6">
        <v>20</v>
      </c>
      <c r="E782" s="6">
        <v>16</v>
      </c>
      <c r="F782" s="6">
        <v>6592</v>
      </c>
      <c r="G782" s="6">
        <v>7.5800000000000006E-2</v>
      </c>
      <c r="H782" s="6">
        <v>0.44440000000000002</v>
      </c>
      <c r="I782" s="6">
        <v>0.2747</v>
      </c>
      <c r="J782" s="6">
        <v>1</v>
      </c>
      <c r="K782" s="6">
        <v>8</v>
      </c>
      <c r="L782" s="6">
        <v>7</v>
      </c>
      <c r="M782" s="6">
        <v>3453</v>
      </c>
      <c r="N782" s="6">
        <v>3.0300000000000001E-2</v>
      </c>
      <c r="O782" s="6">
        <v>0.19439999999999999</v>
      </c>
      <c r="P782" s="6">
        <v>0.1439</v>
      </c>
      <c r="Q782" s="6">
        <v>7</v>
      </c>
      <c r="R782" s="6">
        <v>34</v>
      </c>
      <c r="S782" s="6">
        <v>26</v>
      </c>
      <c r="T782" s="6">
        <v>8865</v>
      </c>
      <c r="U782" s="6">
        <v>0.1288</v>
      </c>
      <c r="V782" s="6">
        <v>0.72219999999999995</v>
      </c>
      <c r="W782" s="6">
        <v>0.36940000000000001</v>
      </c>
      <c r="X782" s="6">
        <v>1</v>
      </c>
      <c r="Y782" s="6">
        <v>21</v>
      </c>
      <c r="Z782" s="6">
        <v>19</v>
      </c>
      <c r="AA782" s="6">
        <v>6059</v>
      </c>
      <c r="AB782" s="6">
        <v>7.9500000000000001E-2</v>
      </c>
      <c r="AC782" s="6">
        <v>0.52780000000000005</v>
      </c>
      <c r="AD782" s="6">
        <v>0.25240000000000001</v>
      </c>
      <c r="AE782" s="6">
        <v>19</v>
      </c>
      <c r="AF782" s="6">
        <v>62</v>
      </c>
      <c r="AG782" s="6">
        <v>19</v>
      </c>
      <c r="AH782" s="6">
        <v>9816</v>
      </c>
      <c r="AI782" s="6">
        <v>0.23480000000000001</v>
      </c>
      <c r="AJ782" s="6">
        <v>0.52780000000000005</v>
      </c>
      <c r="AK782" s="6">
        <v>0.40899999999999997</v>
      </c>
      <c r="AT782" s="6">
        <f t="shared" si="51"/>
        <v>329.6</v>
      </c>
      <c r="AU782" s="6">
        <f t="shared" si="52"/>
        <v>431.625</v>
      </c>
      <c r="AV782" s="6">
        <f t="shared" si="53"/>
        <v>260.73529411764707</v>
      </c>
      <c r="AW782" s="7">
        <f t="shared" si="54"/>
        <v>288.52380952380952</v>
      </c>
      <c r="AX782" s="6">
        <f t="shared" si="55"/>
        <v>158.32258064516128</v>
      </c>
      <c r="AY782" s="6" t="str">
        <f t="shared" si="56"/>
        <v/>
      </c>
      <c r="BA782" s="6">
        <f>VLOOKUP(A782, ALL_AP_DATA!$A$2:$F$3600, 6, FALSE)</f>
        <v>264</v>
      </c>
      <c r="BB782" s="6" t="e">
        <f t="shared" ca="1" si="46"/>
        <v>#NAME?</v>
      </c>
      <c r="BC782" s="6">
        <f>VLOOKUP(A782,projmetadata!$A$2:$D$2036, 4, FALSE)</f>
        <v>70559</v>
      </c>
      <c r="BE782" s="9" t="e">
        <f t="shared" ca="1" si="47"/>
        <v>#NAME?</v>
      </c>
      <c r="BF782" s="6" t="e">
        <f t="shared" ca="1" si="48"/>
        <v>#NAME?</v>
      </c>
      <c r="BG782" s="6">
        <f t="shared" si="49"/>
        <v>0.34015504754885983</v>
      </c>
      <c r="BH782" s="6">
        <f>VLOOKUP(A782, ALL_AP_DATA!$A$2:$D$3600, 3, FALSE)</f>
        <v>93</v>
      </c>
      <c r="BI782" s="6">
        <f>VLOOKUP(A782, ALL_AP_DATA!$A$2:$E$3600, 5, FALSE)</f>
        <v>24001</v>
      </c>
      <c r="BJ782" s="6">
        <f t="shared" si="57"/>
        <v>90.912878787878782</v>
      </c>
      <c r="BK782" s="6">
        <f t="shared" si="50"/>
        <v>0.35227272727272729</v>
      </c>
    </row>
    <row r="783" spans="1:63" ht="15.75" customHeight="1" x14ac:dyDescent="0.25">
      <c r="A783" s="6" t="s">
        <v>1251</v>
      </c>
      <c r="B783" s="6" t="s">
        <v>64</v>
      </c>
      <c r="C783" s="6">
        <v>9</v>
      </c>
      <c r="D783" s="6">
        <v>54</v>
      </c>
      <c r="E783" s="6">
        <v>99</v>
      </c>
      <c r="F783" s="6">
        <v>5471</v>
      </c>
      <c r="G783" s="6">
        <v>5.3900000000000003E-2</v>
      </c>
      <c r="H783" s="6">
        <v>0.48770000000000002</v>
      </c>
      <c r="I783" s="6">
        <v>0.19620000000000001</v>
      </c>
      <c r="J783" s="6">
        <v>3</v>
      </c>
      <c r="K783" s="6">
        <v>23</v>
      </c>
      <c r="L783" s="6">
        <v>62</v>
      </c>
      <c r="M783" s="6">
        <v>3942</v>
      </c>
      <c r="N783" s="6">
        <v>2.3E-2</v>
      </c>
      <c r="O783" s="6">
        <v>0.3054</v>
      </c>
      <c r="P783" s="6">
        <v>0.14130000000000001</v>
      </c>
      <c r="Q783" s="6">
        <v>27</v>
      </c>
      <c r="R783" s="6">
        <v>103</v>
      </c>
      <c r="S783" s="6">
        <v>144</v>
      </c>
      <c r="T783" s="6">
        <v>16070</v>
      </c>
      <c r="U783" s="6">
        <v>0.1028</v>
      </c>
      <c r="V783" s="6">
        <v>0.70940000000000003</v>
      </c>
      <c r="W783" s="6">
        <v>0.57620000000000005</v>
      </c>
      <c r="X783" s="6">
        <v>30</v>
      </c>
      <c r="Y783" s="6">
        <v>211</v>
      </c>
      <c r="Z783" s="6">
        <v>118</v>
      </c>
      <c r="AA783" s="6">
        <v>5757</v>
      </c>
      <c r="AB783" s="6">
        <v>0.21060000000000001</v>
      </c>
      <c r="AC783" s="6">
        <v>0.58130000000000004</v>
      </c>
      <c r="AD783" s="6">
        <v>0.2064</v>
      </c>
      <c r="AE783" s="6">
        <v>51</v>
      </c>
      <c r="AF783" s="6">
        <v>267</v>
      </c>
      <c r="AG783" s="6">
        <v>128</v>
      </c>
      <c r="AH783" s="6">
        <v>12090</v>
      </c>
      <c r="AI783" s="6">
        <v>0.26650000000000001</v>
      </c>
      <c r="AJ783" s="6">
        <v>0.63049999999999995</v>
      </c>
      <c r="AK783" s="6">
        <v>0.4335</v>
      </c>
      <c r="AT783" s="6">
        <f t="shared" si="51"/>
        <v>101.31481481481481</v>
      </c>
      <c r="AU783" s="6">
        <f t="shared" si="52"/>
        <v>171.39130434782609</v>
      </c>
      <c r="AV783" s="6">
        <f t="shared" si="53"/>
        <v>156.01941747572815</v>
      </c>
      <c r="AW783" s="7">
        <f t="shared" si="54"/>
        <v>27.284360189573459</v>
      </c>
      <c r="AX783" s="6">
        <f t="shared" si="55"/>
        <v>45.280898876404493</v>
      </c>
      <c r="AY783" s="6" t="str">
        <f t="shared" si="56"/>
        <v/>
      </c>
      <c r="BA783" s="6">
        <f>VLOOKUP(A783, ALL_AP_DATA!$A$2:$F$3600, 6, FALSE)</f>
        <v>1002</v>
      </c>
      <c r="BB783" s="6" t="e">
        <f t="shared" ca="1" si="46"/>
        <v>#NAME?</v>
      </c>
      <c r="BC783" s="6">
        <f>VLOOKUP(A783,projmetadata!$A$2:$D$2036, 4, FALSE)</f>
        <v>81544</v>
      </c>
      <c r="BE783" s="9" t="e">
        <f t="shared" ca="1" si="47"/>
        <v>#NAME?</v>
      </c>
      <c r="BF783" s="6" t="e">
        <f t="shared" ca="1" si="48"/>
        <v>#NAME?</v>
      </c>
      <c r="BG783" s="6">
        <f t="shared" si="49"/>
        <v>0.34202393799666436</v>
      </c>
      <c r="BH783" s="6">
        <f>VLOOKUP(A783, ALL_AP_DATA!$A$2:$D$3600, 3, FALSE)</f>
        <v>430</v>
      </c>
      <c r="BI783" s="6">
        <f>VLOOKUP(A783, ALL_AP_DATA!$A$2:$E$3600, 5, FALSE)</f>
        <v>27890</v>
      </c>
      <c r="BJ783" s="6">
        <f t="shared" si="57"/>
        <v>27.834331337325349</v>
      </c>
      <c r="BK783" s="6">
        <f t="shared" si="50"/>
        <v>0.42914171656686628</v>
      </c>
    </row>
    <row r="784" spans="1:63" ht="15.75" customHeight="1" x14ac:dyDescent="0.25">
      <c r="A784" s="6" t="s">
        <v>345</v>
      </c>
      <c r="B784" s="6" t="s">
        <v>64</v>
      </c>
      <c r="C784" s="6">
        <v>9</v>
      </c>
      <c r="D784" s="6">
        <v>65</v>
      </c>
      <c r="E784" s="6">
        <v>27</v>
      </c>
      <c r="F784" s="6">
        <v>690</v>
      </c>
      <c r="G784" s="6">
        <v>6.1600000000000002E-2</v>
      </c>
      <c r="H784" s="6">
        <v>0.1076</v>
      </c>
      <c r="I784" s="6">
        <v>2.4799999999999999E-2</v>
      </c>
      <c r="Q784" s="6">
        <v>32</v>
      </c>
      <c r="R784" s="6">
        <v>141</v>
      </c>
      <c r="S784" s="6">
        <v>196</v>
      </c>
      <c r="T784" s="6">
        <v>17200</v>
      </c>
      <c r="U784" s="6">
        <v>0.1336</v>
      </c>
      <c r="V784" s="6">
        <v>0.78090000000000004</v>
      </c>
      <c r="W784" s="6">
        <v>0.61719999999999997</v>
      </c>
      <c r="X784" s="6">
        <v>32</v>
      </c>
      <c r="Y784" s="6">
        <v>240</v>
      </c>
      <c r="Z784" s="6">
        <v>109</v>
      </c>
      <c r="AA784" s="6">
        <v>6855</v>
      </c>
      <c r="AB784" s="6">
        <v>0.22750000000000001</v>
      </c>
      <c r="AC784" s="6">
        <v>0.43430000000000002</v>
      </c>
      <c r="AD784" s="6">
        <v>0.246</v>
      </c>
      <c r="AE784" s="6">
        <v>55</v>
      </c>
      <c r="AF784" s="6">
        <v>266</v>
      </c>
      <c r="AG784" s="6">
        <v>120</v>
      </c>
      <c r="AH784" s="6">
        <v>8060</v>
      </c>
      <c r="AI784" s="6">
        <v>0.25209999999999999</v>
      </c>
      <c r="AJ784" s="6">
        <v>0.47810000000000002</v>
      </c>
      <c r="AK784" s="6">
        <v>0.28920000000000001</v>
      </c>
      <c r="AT784" s="6">
        <f t="shared" si="51"/>
        <v>10.615384615384615</v>
      </c>
      <c r="AU784" s="6" t="str">
        <f t="shared" si="52"/>
        <v/>
      </c>
      <c r="AV784" s="6">
        <f t="shared" si="53"/>
        <v>121.98581560283688</v>
      </c>
      <c r="AW784" s="7">
        <f t="shared" si="54"/>
        <v>28.5625</v>
      </c>
      <c r="AX784" s="6">
        <f t="shared" si="55"/>
        <v>30.300751879699249</v>
      </c>
      <c r="AY784" s="6" t="str">
        <f t="shared" si="56"/>
        <v/>
      </c>
      <c r="BA784" s="6">
        <f>VLOOKUP(A784, ALL_AP_DATA!$A$2:$F$3600, 6, FALSE)</f>
        <v>1055</v>
      </c>
      <c r="BB784" s="6" t="e">
        <f t="shared" ca="1" si="46"/>
        <v>#NAME?</v>
      </c>
      <c r="BC784" s="6">
        <f>VLOOKUP(A784,projmetadata!$A$2:$D$2036, 4, FALSE)</f>
        <v>81278</v>
      </c>
      <c r="BE784" s="9" t="e">
        <f t="shared" ca="1" si="47"/>
        <v>#NAME?</v>
      </c>
      <c r="BF784" s="6" t="e">
        <f t="shared" ca="1" si="48"/>
        <v>#NAME?</v>
      </c>
      <c r="BG784" s="6">
        <f t="shared" si="49"/>
        <v>0.34289721695907871</v>
      </c>
      <c r="BH784" s="6">
        <f>VLOOKUP(A784, ALL_AP_DATA!$A$2:$D$3600, 3, FALSE)</f>
        <v>502</v>
      </c>
      <c r="BI784" s="6">
        <f>VLOOKUP(A784, ALL_AP_DATA!$A$2:$E$3600, 5, FALSE)</f>
        <v>27870</v>
      </c>
      <c r="BJ784" s="6">
        <f t="shared" si="57"/>
        <v>26.417061611374407</v>
      </c>
      <c r="BK784" s="6">
        <f t="shared" si="50"/>
        <v>0.4758293838862559</v>
      </c>
    </row>
    <row r="785" spans="1:63" ht="15.75" customHeight="1" x14ac:dyDescent="0.25">
      <c r="A785" s="6" t="s">
        <v>527</v>
      </c>
      <c r="B785" s="6" t="s">
        <v>64</v>
      </c>
      <c r="C785" s="6">
        <v>2</v>
      </c>
      <c r="D785" s="6">
        <v>4</v>
      </c>
      <c r="E785" s="6">
        <v>12</v>
      </c>
      <c r="F785" s="6">
        <v>156</v>
      </c>
      <c r="G785" s="6">
        <v>3.7699999999999997E-2</v>
      </c>
      <c r="H785" s="6">
        <v>0.34289999999999998</v>
      </c>
      <c r="I785" s="6">
        <v>0.1169</v>
      </c>
      <c r="Q785" s="6">
        <v>6</v>
      </c>
      <c r="R785" s="6">
        <v>16</v>
      </c>
      <c r="S785" s="6">
        <v>11</v>
      </c>
      <c r="T785" s="6">
        <v>538</v>
      </c>
      <c r="U785" s="6">
        <v>0.15090000000000001</v>
      </c>
      <c r="V785" s="6">
        <v>0.31430000000000002</v>
      </c>
      <c r="W785" s="6">
        <v>0.40300000000000002</v>
      </c>
      <c r="X785" s="6">
        <v>6</v>
      </c>
      <c r="Y785" s="6">
        <v>35</v>
      </c>
      <c r="Z785" s="6">
        <v>24</v>
      </c>
      <c r="AA785" s="6">
        <v>446</v>
      </c>
      <c r="AB785" s="6">
        <v>0.33019999999999999</v>
      </c>
      <c r="AC785" s="6">
        <v>0.68569999999999998</v>
      </c>
      <c r="AD785" s="6">
        <v>0.33410000000000001</v>
      </c>
      <c r="AE785" s="6">
        <v>9</v>
      </c>
      <c r="AF785" s="6">
        <v>24</v>
      </c>
      <c r="AG785" s="6">
        <v>10</v>
      </c>
      <c r="AH785" s="6">
        <v>306</v>
      </c>
      <c r="AI785" s="6">
        <v>0.22639999999999999</v>
      </c>
      <c r="AJ785" s="6">
        <v>0.28570000000000001</v>
      </c>
      <c r="AK785" s="6">
        <v>0.22919999999999999</v>
      </c>
      <c r="AT785" s="6">
        <f t="shared" si="51"/>
        <v>39</v>
      </c>
      <c r="AU785" s="6" t="str">
        <f t="shared" si="52"/>
        <v/>
      </c>
      <c r="AV785" s="6">
        <f t="shared" si="53"/>
        <v>33.625</v>
      </c>
      <c r="AW785" s="7">
        <f t="shared" si="54"/>
        <v>12.742857142857142</v>
      </c>
      <c r="AX785" s="6">
        <f t="shared" si="55"/>
        <v>12.75</v>
      </c>
      <c r="AY785" s="6" t="str">
        <f t="shared" si="56"/>
        <v/>
      </c>
      <c r="BA785" s="6">
        <f>VLOOKUP(A785, ALL_AP_DATA!$A$2:$F$3600, 6, FALSE)</f>
        <v>106</v>
      </c>
      <c r="BB785" s="6" t="e">
        <f t="shared" ca="1" si="46"/>
        <v>#NAME?</v>
      </c>
      <c r="BC785" s="6">
        <f>VLOOKUP(A785,projmetadata!$A$2:$D$2036, 4, FALSE)</f>
        <v>3893</v>
      </c>
      <c r="BE785" s="9" t="e">
        <f t="shared" ca="1" si="47"/>
        <v>#NAME?</v>
      </c>
      <c r="BF785" s="6" t="e">
        <f t="shared" ca="1" si="48"/>
        <v>#NAME?</v>
      </c>
      <c r="BG785" s="6">
        <f t="shared" si="49"/>
        <v>0.34292319547906497</v>
      </c>
      <c r="BH785" s="6">
        <f>VLOOKUP(A785, ALL_AP_DATA!$A$2:$D$3600, 3, FALSE)</f>
        <v>54</v>
      </c>
      <c r="BI785" s="6">
        <f>VLOOKUP(A785, ALL_AP_DATA!$A$2:$E$3600, 5, FALSE)</f>
        <v>1335</v>
      </c>
      <c r="BJ785" s="6">
        <f t="shared" si="57"/>
        <v>12.59433962264151</v>
      </c>
      <c r="BK785" s="6">
        <f t="shared" si="50"/>
        <v>0.50943396226415094</v>
      </c>
    </row>
    <row r="786" spans="1:63" ht="15.75" customHeight="1" x14ac:dyDescent="0.25">
      <c r="A786" s="6" t="s">
        <v>1327</v>
      </c>
      <c r="B786" s="6" t="s">
        <v>64</v>
      </c>
      <c r="C786" s="6">
        <v>3</v>
      </c>
      <c r="D786" s="6">
        <v>7</v>
      </c>
      <c r="E786" s="6">
        <v>0</v>
      </c>
      <c r="F786" s="6">
        <v>0</v>
      </c>
      <c r="G786" s="6">
        <v>1.6899999999999998E-2</v>
      </c>
      <c r="H786" s="6">
        <v>0</v>
      </c>
      <c r="I786" s="6">
        <v>0</v>
      </c>
      <c r="Q786" s="6">
        <v>13</v>
      </c>
      <c r="R786" s="6">
        <v>71</v>
      </c>
      <c r="S786" s="6">
        <v>49</v>
      </c>
      <c r="T786" s="6">
        <v>7093</v>
      </c>
      <c r="U786" s="6">
        <v>0.17150000000000001</v>
      </c>
      <c r="V786" s="6">
        <v>0.80330000000000001</v>
      </c>
      <c r="W786" s="6">
        <v>0.74070000000000003</v>
      </c>
      <c r="X786" s="6">
        <v>2</v>
      </c>
      <c r="Y786" s="6">
        <v>26</v>
      </c>
      <c r="Z786" s="6">
        <v>12</v>
      </c>
      <c r="AA786" s="6">
        <v>431</v>
      </c>
      <c r="AB786" s="6">
        <v>6.2799999999999995E-2</v>
      </c>
      <c r="AC786" s="6">
        <v>0.19670000000000001</v>
      </c>
      <c r="AD786" s="6">
        <v>4.4999999999999998E-2</v>
      </c>
      <c r="AE786" s="6">
        <v>33</v>
      </c>
      <c r="AF786" s="6">
        <v>164</v>
      </c>
      <c r="AG786" s="6">
        <v>45</v>
      </c>
      <c r="AH786" s="6">
        <v>2755</v>
      </c>
      <c r="AI786" s="6">
        <v>0.39610000000000001</v>
      </c>
      <c r="AJ786" s="6">
        <v>0.73770000000000002</v>
      </c>
      <c r="AK786" s="6">
        <v>0.28770000000000001</v>
      </c>
      <c r="AL786" s="6">
        <v>1</v>
      </c>
      <c r="AM786" s="6">
        <v>19</v>
      </c>
      <c r="AN786" s="6">
        <v>12</v>
      </c>
      <c r="AO786" s="6">
        <v>468</v>
      </c>
      <c r="AP786" s="6">
        <v>4.5900000000000003E-2</v>
      </c>
      <c r="AQ786" s="6">
        <v>0.19670000000000001</v>
      </c>
      <c r="AR786" s="6">
        <v>4.8899999999999999E-2</v>
      </c>
      <c r="AT786" s="6">
        <f t="shared" si="51"/>
        <v>0</v>
      </c>
      <c r="AU786" s="6" t="str">
        <f t="shared" si="52"/>
        <v/>
      </c>
      <c r="AV786" s="6">
        <f t="shared" si="53"/>
        <v>99.901408450704224</v>
      </c>
      <c r="AW786" s="7">
        <f t="shared" si="54"/>
        <v>16.576923076923077</v>
      </c>
      <c r="AX786" s="6">
        <f t="shared" si="55"/>
        <v>16.798780487804876</v>
      </c>
      <c r="AY786" s="6">
        <f t="shared" si="56"/>
        <v>24.631578947368421</v>
      </c>
      <c r="BA786" s="6">
        <f>VLOOKUP(A786, ALL_AP_DATA!$A$2:$F$3600, 6, FALSE)</f>
        <v>414</v>
      </c>
      <c r="BB786" s="6" t="e">
        <f t="shared" ca="1" si="46"/>
        <v>#NAME?</v>
      </c>
      <c r="BC786" s="6">
        <f>VLOOKUP(A786,projmetadata!$A$2:$D$2036, 4, FALSE)</f>
        <v>27836</v>
      </c>
      <c r="BE786" s="9" t="e">
        <f t="shared" ca="1" si="47"/>
        <v>#NAME?</v>
      </c>
      <c r="BF786" s="6" t="e">
        <f t="shared" ca="1" si="48"/>
        <v>#NAME?</v>
      </c>
      <c r="BG786" s="6">
        <f t="shared" si="49"/>
        <v>0.34401494467595917</v>
      </c>
      <c r="BH786" s="6">
        <f>VLOOKUP(A786, ALL_AP_DATA!$A$2:$D$3600, 3, FALSE)</f>
        <v>213</v>
      </c>
      <c r="BI786" s="6">
        <f>VLOOKUP(A786, ALL_AP_DATA!$A$2:$E$3600, 5, FALSE)</f>
        <v>9576</v>
      </c>
      <c r="BJ786" s="6">
        <f t="shared" si="57"/>
        <v>23.130434782608695</v>
      </c>
      <c r="BK786" s="6">
        <f t="shared" si="50"/>
        <v>0.51449275362318836</v>
      </c>
    </row>
    <row r="787" spans="1:63" ht="15.75" customHeight="1" x14ac:dyDescent="0.25">
      <c r="A787" s="6" t="s">
        <v>967</v>
      </c>
      <c r="B787" s="6" t="s">
        <v>64</v>
      </c>
      <c r="C787" s="6">
        <v>49</v>
      </c>
      <c r="D787" s="6">
        <v>246</v>
      </c>
      <c r="E787" s="6">
        <v>279</v>
      </c>
      <c r="F787" s="6">
        <v>25404</v>
      </c>
      <c r="G787" s="6">
        <v>7.4499999999999997E-2</v>
      </c>
      <c r="H787" s="6">
        <v>0.5091</v>
      </c>
      <c r="I787" s="6">
        <v>0.45300000000000001</v>
      </c>
      <c r="J787" s="6">
        <v>2</v>
      </c>
      <c r="K787" s="6">
        <v>25</v>
      </c>
      <c r="L787" s="6">
        <v>113</v>
      </c>
      <c r="M787" s="6">
        <v>13702</v>
      </c>
      <c r="N787" s="6">
        <v>7.6E-3</v>
      </c>
      <c r="O787" s="6">
        <v>0.20619999999999999</v>
      </c>
      <c r="P787" s="6">
        <v>0.24429999999999999</v>
      </c>
      <c r="Q787" s="6">
        <v>32</v>
      </c>
      <c r="R787" s="6">
        <v>112</v>
      </c>
      <c r="S787" s="6">
        <v>353</v>
      </c>
      <c r="T787" s="6">
        <v>32238</v>
      </c>
      <c r="U787" s="6">
        <v>3.39E-2</v>
      </c>
      <c r="V787" s="6">
        <v>0.64419999999999999</v>
      </c>
      <c r="W787" s="6">
        <v>0.57479999999999998</v>
      </c>
      <c r="X787" s="6">
        <v>80</v>
      </c>
      <c r="Y787" s="6">
        <v>543</v>
      </c>
      <c r="Z787" s="6">
        <v>357</v>
      </c>
      <c r="AA787" s="6">
        <v>31811</v>
      </c>
      <c r="AB787" s="6">
        <v>0.16439999999999999</v>
      </c>
      <c r="AC787" s="6">
        <v>0.65149999999999997</v>
      </c>
      <c r="AD787" s="6">
        <v>0.56720000000000004</v>
      </c>
      <c r="AE787" s="6">
        <v>308</v>
      </c>
      <c r="AF787" s="6">
        <v>961</v>
      </c>
      <c r="AG787" s="6">
        <v>477</v>
      </c>
      <c r="AH787" s="6">
        <v>43991</v>
      </c>
      <c r="AI787" s="6">
        <v>0.29099999999999998</v>
      </c>
      <c r="AJ787" s="6">
        <v>0.87039999999999995</v>
      </c>
      <c r="AK787" s="6">
        <v>0.78439999999999999</v>
      </c>
      <c r="AL787" s="6">
        <v>1</v>
      </c>
      <c r="AM787" s="6">
        <v>16</v>
      </c>
      <c r="AN787" s="6">
        <v>58</v>
      </c>
      <c r="AO787" s="6">
        <v>4250</v>
      </c>
      <c r="AP787" s="6">
        <v>4.7999999999999996E-3</v>
      </c>
      <c r="AQ787" s="6">
        <v>0.10580000000000001</v>
      </c>
      <c r="AR787" s="6">
        <v>7.5800000000000006E-2</v>
      </c>
      <c r="AT787" s="6">
        <f t="shared" si="51"/>
        <v>103.26829268292683</v>
      </c>
      <c r="AU787" s="6">
        <f t="shared" si="52"/>
        <v>548.08000000000004</v>
      </c>
      <c r="AV787" s="6">
        <f t="shared" si="53"/>
        <v>287.83928571428572</v>
      </c>
      <c r="AW787" s="7">
        <f t="shared" si="54"/>
        <v>58.583793738489874</v>
      </c>
      <c r="AX787" s="6">
        <f t="shared" si="55"/>
        <v>45.776274713839747</v>
      </c>
      <c r="AY787" s="6">
        <f t="shared" si="56"/>
        <v>265.625</v>
      </c>
      <c r="BA787" s="6">
        <f>VLOOKUP(A787, ALL_AP_DATA!$A$2:$F$3600, 6, FALSE)</f>
        <v>3302</v>
      </c>
      <c r="BB787" s="6" t="e">
        <f t="shared" ca="1" si="46"/>
        <v>#NAME?</v>
      </c>
      <c r="BC787" s="6">
        <f>VLOOKUP(A787,projmetadata!$A$2:$D$2036, 4, FALSE)</f>
        <v>162978</v>
      </c>
      <c r="BE787" s="9" t="e">
        <f t="shared" ca="1" si="47"/>
        <v>#NAME?</v>
      </c>
      <c r="BF787" s="6" t="e">
        <f t="shared" ca="1" si="48"/>
        <v>#NAME?</v>
      </c>
      <c r="BG787" s="6">
        <f t="shared" si="49"/>
        <v>0.34410165789247626</v>
      </c>
      <c r="BH787" s="6">
        <f>VLOOKUP(A787, ALL_AP_DATA!$A$2:$D$3600, 3, FALSE)</f>
        <v>1174</v>
      </c>
      <c r="BI787" s="6">
        <f>VLOOKUP(A787, ALL_AP_DATA!$A$2:$E$3600, 5, FALSE)</f>
        <v>56081</v>
      </c>
      <c r="BJ787" s="6">
        <f t="shared" si="57"/>
        <v>16.983949121744399</v>
      </c>
      <c r="BK787" s="6">
        <f t="shared" si="50"/>
        <v>0.35554209569957601</v>
      </c>
    </row>
    <row r="788" spans="1:63" ht="15.75" customHeight="1" x14ac:dyDescent="0.25">
      <c r="A788" s="6" t="s">
        <v>245</v>
      </c>
      <c r="B788" s="6" t="s">
        <v>64</v>
      </c>
      <c r="C788" s="6">
        <v>1</v>
      </c>
      <c r="D788" s="6">
        <v>5</v>
      </c>
      <c r="E788" s="6">
        <v>12</v>
      </c>
      <c r="F788" s="6">
        <v>349</v>
      </c>
      <c r="G788" s="6">
        <v>2.2100000000000002E-2</v>
      </c>
      <c r="H788" s="6">
        <v>0.1101</v>
      </c>
      <c r="I788" s="6">
        <v>4.9299999999999997E-2</v>
      </c>
      <c r="Q788" s="6">
        <v>13</v>
      </c>
      <c r="R788" s="6">
        <v>60</v>
      </c>
      <c r="S788" s="6">
        <v>73</v>
      </c>
      <c r="T788" s="6">
        <v>4094</v>
      </c>
      <c r="U788" s="6">
        <v>0.26550000000000001</v>
      </c>
      <c r="V788" s="6">
        <v>0.66969999999999996</v>
      </c>
      <c r="W788" s="6">
        <v>0.57809999999999995</v>
      </c>
      <c r="X788" s="6">
        <v>5</v>
      </c>
      <c r="Y788" s="6">
        <v>20</v>
      </c>
      <c r="Z788" s="6">
        <v>35</v>
      </c>
      <c r="AA788" s="6">
        <v>1574</v>
      </c>
      <c r="AB788" s="6">
        <v>8.8499999999999995E-2</v>
      </c>
      <c r="AC788" s="6">
        <v>0.3211</v>
      </c>
      <c r="AD788" s="6">
        <v>0.2223</v>
      </c>
      <c r="AE788" s="6">
        <v>1</v>
      </c>
      <c r="AF788" s="6">
        <v>3</v>
      </c>
      <c r="AG788" s="6">
        <v>11</v>
      </c>
      <c r="AH788" s="6">
        <v>198</v>
      </c>
      <c r="AI788" s="6">
        <v>1.3299999999999999E-2</v>
      </c>
      <c r="AJ788" s="6">
        <v>0.1009</v>
      </c>
      <c r="AK788" s="6">
        <v>2.8000000000000001E-2</v>
      </c>
      <c r="AL788" s="6">
        <v>1</v>
      </c>
      <c r="AM788" s="6">
        <v>22</v>
      </c>
      <c r="AN788" s="6">
        <v>37</v>
      </c>
      <c r="AO788" s="6">
        <v>1513</v>
      </c>
      <c r="AP788" s="6">
        <v>9.7299999999999998E-2</v>
      </c>
      <c r="AQ788" s="6">
        <v>0.33939999999999998</v>
      </c>
      <c r="AR788" s="6">
        <v>0.21360000000000001</v>
      </c>
      <c r="AT788" s="6">
        <f t="shared" si="51"/>
        <v>69.8</v>
      </c>
      <c r="AU788" s="6" t="str">
        <f t="shared" si="52"/>
        <v/>
      </c>
      <c r="AV788" s="6">
        <f t="shared" si="53"/>
        <v>68.233333333333334</v>
      </c>
      <c r="AW788" s="7">
        <f t="shared" si="54"/>
        <v>78.7</v>
      </c>
      <c r="AX788" s="6">
        <f t="shared" si="55"/>
        <v>66</v>
      </c>
      <c r="AY788" s="6">
        <f t="shared" si="56"/>
        <v>68.772727272727266</v>
      </c>
      <c r="BA788" s="6">
        <f>VLOOKUP(A788, ALL_AP_DATA!$A$2:$F$3600, 6, FALSE)</f>
        <v>226</v>
      </c>
      <c r="BB788" s="6" t="e">
        <f t="shared" ref="BB788:BB943" ca="1" si="58">_xludf.IFS(I788&lt;&gt;0, F788/I788, P788&lt;&gt;0, M788/P788, W788&lt;&gt;0, T788/W788, AD788&lt;&gt;0, AA788/AD788, AK788&lt;&gt;0, AH788/AK788, AR788&lt;&gt;0, AO788/AR788, TRUE, 0)</f>
        <v>#NAME?</v>
      </c>
      <c r="BC788" s="6">
        <f>VLOOKUP(A788,projmetadata!$A$2:$D$2036, 4, FALSE)</f>
        <v>20517</v>
      </c>
      <c r="BE788" s="9" t="e">
        <f t="shared" ref="BE788:BE943" ca="1" si="59">BB788/BC788</f>
        <v>#NAME?</v>
      </c>
      <c r="BF788" s="6" t="e">
        <f t="shared" ref="BF788:BF943" ca="1" si="60">BB788/BA788</f>
        <v>#NAME?</v>
      </c>
      <c r="BG788" s="6">
        <f t="shared" ref="BG788:BG943" si="61">BI788/BC788</f>
        <v>0.34517717015158161</v>
      </c>
      <c r="BH788" s="6">
        <f>VLOOKUP(A788, ALL_AP_DATA!$A$2:$D$3600, 3, FALSE)</f>
        <v>73</v>
      </c>
      <c r="BI788" s="6">
        <f>VLOOKUP(A788, ALL_AP_DATA!$A$2:$E$3600, 5, FALSE)</f>
        <v>7082</v>
      </c>
      <c r="BJ788" s="6">
        <f t="shared" si="57"/>
        <v>31.336283185840706</v>
      </c>
      <c r="BK788" s="6">
        <f t="shared" ref="BK788:BK943" si="62">BH788/BA788</f>
        <v>0.32300884955752213</v>
      </c>
    </row>
    <row r="789" spans="1:63" ht="15.75" customHeight="1" x14ac:dyDescent="0.25">
      <c r="A789" s="6" t="s">
        <v>933</v>
      </c>
      <c r="B789" s="6" t="s">
        <v>64</v>
      </c>
      <c r="C789" s="6">
        <v>2</v>
      </c>
      <c r="D789" s="6">
        <v>4</v>
      </c>
      <c r="E789" s="6">
        <v>7</v>
      </c>
      <c r="F789" s="6">
        <v>390</v>
      </c>
      <c r="G789" s="6">
        <v>1.84E-2</v>
      </c>
      <c r="H789" s="6">
        <v>0.31819999999999998</v>
      </c>
      <c r="I789" s="6">
        <v>0.14130000000000001</v>
      </c>
      <c r="Q789" s="6">
        <v>3</v>
      </c>
      <c r="R789" s="6">
        <v>21</v>
      </c>
      <c r="S789" s="6">
        <v>15</v>
      </c>
      <c r="T789" s="6">
        <v>1602</v>
      </c>
      <c r="U789" s="6">
        <v>9.6799999999999997E-2</v>
      </c>
      <c r="V789" s="6">
        <v>0.68179999999999996</v>
      </c>
      <c r="W789" s="6">
        <v>0.58040000000000003</v>
      </c>
      <c r="X789" s="6">
        <v>2</v>
      </c>
      <c r="Y789" s="6">
        <v>49</v>
      </c>
      <c r="Z789" s="6">
        <v>4</v>
      </c>
      <c r="AA789" s="6">
        <v>226</v>
      </c>
      <c r="AB789" s="6">
        <v>0.2258</v>
      </c>
      <c r="AC789" s="6">
        <v>0.18179999999999999</v>
      </c>
      <c r="AD789" s="6">
        <v>8.1900000000000001E-2</v>
      </c>
      <c r="AE789" s="6">
        <v>21</v>
      </c>
      <c r="AF789" s="6">
        <v>75</v>
      </c>
      <c r="AG789" s="6">
        <v>10</v>
      </c>
      <c r="AH789" s="6">
        <v>1144</v>
      </c>
      <c r="AI789" s="6">
        <v>0.34560000000000002</v>
      </c>
      <c r="AJ789" s="6">
        <v>0.45450000000000002</v>
      </c>
      <c r="AK789" s="6">
        <v>0.41449999999999998</v>
      </c>
      <c r="AT789" s="6">
        <f t="shared" si="51"/>
        <v>97.5</v>
      </c>
      <c r="AU789" s="6" t="str">
        <f t="shared" si="52"/>
        <v/>
      </c>
      <c r="AV789" s="6">
        <f t="shared" si="53"/>
        <v>76.285714285714292</v>
      </c>
      <c r="AW789" s="7">
        <f t="shared" si="54"/>
        <v>4.6122448979591839</v>
      </c>
      <c r="AX789" s="6">
        <f t="shared" si="55"/>
        <v>15.253333333333334</v>
      </c>
      <c r="AY789" s="6" t="str">
        <f t="shared" si="56"/>
        <v/>
      </c>
      <c r="BA789" s="6">
        <f>VLOOKUP(A789, ALL_AP_DATA!$A$2:$F$3600, 6, FALSE)</f>
        <v>217</v>
      </c>
      <c r="BB789" s="6" t="e">
        <f t="shared" ca="1" si="58"/>
        <v>#NAME?</v>
      </c>
      <c r="BC789" s="6">
        <f>VLOOKUP(A789,projmetadata!$A$2:$D$2036, 4, FALSE)</f>
        <v>7932</v>
      </c>
      <c r="BE789" s="9" t="e">
        <f t="shared" ca="1" si="59"/>
        <v>#NAME?</v>
      </c>
      <c r="BF789" s="6" t="e">
        <f t="shared" ca="1" si="60"/>
        <v>#NAME?</v>
      </c>
      <c r="BG789" s="6">
        <f t="shared" si="61"/>
        <v>0.34795763993948564</v>
      </c>
      <c r="BH789" s="6">
        <f>VLOOKUP(A789, ALL_AP_DATA!$A$2:$D$3600, 3, FALSE)</f>
        <v>125</v>
      </c>
      <c r="BI789" s="6">
        <f>VLOOKUP(A789, ALL_AP_DATA!$A$2:$E$3600, 5, FALSE)</f>
        <v>2760</v>
      </c>
      <c r="BJ789" s="6">
        <f t="shared" si="57"/>
        <v>12.718894009216591</v>
      </c>
      <c r="BK789" s="6">
        <f t="shared" si="62"/>
        <v>0.57603686635944695</v>
      </c>
    </row>
    <row r="790" spans="1:63" ht="15.75" customHeight="1" x14ac:dyDescent="0.25">
      <c r="A790" s="6" t="s">
        <v>406</v>
      </c>
      <c r="B790" s="6" t="s">
        <v>64</v>
      </c>
      <c r="C790" s="6">
        <v>3</v>
      </c>
      <c r="D790" s="6">
        <v>9</v>
      </c>
      <c r="E790" s="6">
        <v>0</v>
      </c>
      <c r="F790" s="6">
        <v>0</v>
      </c>
      <c r="G790" s="6">
        <v>6.1999999999999998E-3</v>
      </c>
      <c r="H790" s="6">
        <v>0</v>
      </c>
      <c r="I790" s="6">
        <v>0</v>
      </c>
      <c r="Q790" s="6">
        <v>26</v>
      </c>
      <c r="R790" s="6">
        <v>68</v>
      </c>
      <c r="S790" s="6">
        <v>95</v>
      </c>
      <c r="T790" s="6">
        <v>6689</v>
      </c>
      <c r="U790" s="6">
        <v>4.65E-2</v>
      </c>
      <c r="V790" s="6">
        <v>0.50529999999999997</v>
      </c>
      <c r="W790" s="6">
        <v>0.31850000000000001</v>
      </c>
      <c r="AE790" s="6">
        <v>51</v>
      </c>
      <c r="AF790" s="6">
        <v>158</v>
      </c>
      <c r="AG790" s="6">
        <v>25</v>
      </c>
      <c r="AH790" s="6">
        <v>2242</v>
      </c>
      <c r="AI790" s="6">
        <v>0.108</v>
      </c>
      <c r="AJ790" s="6">
        <v>0.13300000000000001</v>
      </c>
      <c r="AK790" s="6">
        <v>0.1067</v>
      </c>
      <c r="AT790" s="6">
        <f t="shared" si="51"/>
        <v>0</v>
      </c>
      <c r="AU790" s="6" t="str">
        <f t="shared" si="52"/>
        <v/>
      </c>
      <c r="AV790" s="6">
        <f t="shared" si="53"/>
        <v>98.367647058823536</v>
      </c>
      <c r="AW790" s="7" t="str">
        <f t="shared" si="54"/>
        <v/>
      </c>
      <c r="AX790" s="6">
        <f t="shared" si="55"/>
        <v>14.189873417721518</v>
      </c>
      <c r="AY790" s="6" t="str">
        <f t="shared" si="56"/>
        <v/>
      </c>
      <c r="BA790" s="6">
        <f>VLOOKUP(A790, ALL_AP_DATA!$A$2:$F$3600, 6, FALSE)</f>
        <v>1463</v>
      </c>
      <c r="BB790" s="6" t="e">
        <f t="shared" ca="1" si="58"/>
        <v>#NAME?</v>
      </c>
      <c r="BC790" s="6">
        <f>VLOOKUP(A790,projmetadata!$A$2:$D$2036, 4, FALSE)</f>
        <v>60295</v>
      </c>
      <c r="BE790" s="9" t="e">
        <f t="shared" ca="1" si="59"/>
        <v>#NAME?</v>
      </c>
      <c r="BF790" s="6" t="e">
        <f t="shared" ca="1" si="60"/>
        <v>#NAME?</v>
      </c>
      <c r="BG790" s="6">
        <f t="shared" si="61"/>
        <v>0.34833734140475991</v>
      </c>
      <c r="BH790" s="6">
        <f>VLOOKUP(A790, ALL_AP_DATA!$A$2:$D$3600, 3, FALSE)</f>
        <v>221</v>
      </c>
      <c r="BI790" s="6">
        <f>VLOOKUP(A790, ALL_AP_DATA!$A$2:$E$3600, 5, FALSE)</f>
        <v>21003</v>
      </c>
      <c r="BJ790" s="6">
        <f t="shared" si="57"/>
        <v>14.356117566643883</v>
      </c>
      <c r="BK790" s="6">
        <f t="shared" si="62"/>
        <v>0.15105946684894053</v>
      </c>
    </row>
    <row r="791" spans="1:63" ht="15.75" customHeight="1" x14ac:dyDescent="0.25">
      <c r="A791" s="6" t="s">
        <v>1190</v>
      </c>
      <c r="B791" s="6" t="s">
        <v>64</v>
      </c>
      <c r="C791" s="6">
        <v>1</v>
      </c>
      <c r="D791" s="6">
        <v>13</v>
      </c>
      <c r="E791" s="6">
        <v>32</v>
      </c>
      <c r="F791" s="6">
        <v>502</v>
      </c>
      <c r="G791" s="6">
        <v>4.9799999999999997E-2</v>
      </c>
      <c r="H791" s="6">
        <v>0.252</v>
      </c>
      <c r="I791" s="6">
        <v>8.8599999999999998E-2</v>
      </c>
      <c r="Q791" s="6">
        <v>5</v>
      </c>
      <c r="R791" s="6">
        <v>41</v>
      </c>
      <c r="S791" s="6">
        <v>90</v>
      </c>
      <c r="T791" s="6">
        <v>4097</v>
      </c>
      <c r="U791" s="6">
        <v>0.15709999999999999</v>
      </c>
      <c r="V791" s="6">
        <v>0.7087</v>
      </c>
      <c r="W791" s="6">
        <v>0.72319999999999995</v>
      </c>
      <c r="X791" s="6">
        <v>9</v>
      </c>
      <c r="Y791" s="6">
        <v>50</v>
      </c>
      <c r="Z791" s="6">
        <v>78</v>
      </c>
      <c r="AA791" s="6">
        <v>2305</v>
      </c>
      <c r="AB791" s="6">
        <v>0.19159999999999999</v>
      </c>
      <c r="AC791" s="6">
        <v>0.61419999999999997</v>
      </c>
      <c r="AD791" s="6">
        <v>0.40689999999999998</v>
      </c>
      <c r="AE791" s="6">
        <v>26</v>
      </c>
      <c r="AF791" s="6">
        <v>109</v>
      </c>
      <c r="AG791" s="6">
        <v>100</v>
      </c>
      <c r="AH791" s="6">
        <v>3478</v>
      </c>
      <c r="AI791" s="6">
        <v>0.41760000000000003</v>
      </c>
      <c r="AJ791" s="6">
        <v>0.78739999999999999</v>
      </c>
      <c r="AK791" s="6">
        <v>0.6139</v>
      </c>
      <c r="AT791" s="6">
        <f t="shared" si="51"/>
        <v>38.615384615384613</v>
      </c>
      <c r="AU791" s="6" t="str">
        <f t="shared" si="52"/>
        <v/>
      </c>
      <c r="AV791" s="6">
        <f t="shared" si="53"/>
        <v>99.926829268292678</v>
      </c>
      <c r="AW791" s="7">
        <f t="shared" si="54"/>
        <v>46.1</v>
      </c>
      <c r="AX791" s="6">
        <f t="shared" si="55"/>
        <v>31.908256880733944</v>
      </c>
      <c r="AY791" s="6" t="str">
        <f t="shared" si="56"/>
        <v/>
      </c>
      <c r="BA791" s="6">
        <f>VLOOKUP(A791, ALL_AP_DATA!$A$2:$F$3600, 6, FALSE)</f>
        <v>261</v>
      </c>
      <c r="BB791" s="6" t="e">
        <f t="shared" ca="1" si="58"/>
        <v>#NAME?</v>
      </c>
      <c r="BC791" s="6">
        <f>VLOOKUP(A791,projmetadata!$A$2:$D$2036, 4, FALSE)</f>
        <v>16107</v>
      </c>
      <c r="BE791" s="9" t="e">
        <f t="shared" ca="1" si="59"/>
        <v>#NAME?</v>
      </c>
      <c r="BF791" s="6" t="e">
        <f t="shared" ca="1" si="60"/>
        <v>#NAME?</v>
      </c>
      <c r="BG791" s="6">
        <f t="shared" si="61"/>
        <v>0.35171043645619915</v>
      </c>
      <c r="BH791" s="6">
        <f>VLOOKUP(A791, ALL_AP_DATA!$A$2:$D$3600, 3, FALSE)</f>
        <v>150</v>
      </c>
      <c r="BI791" s="6">
        <f>VLOOKUP(A791, ALL_AP_DATA!$A$2:$E$3600, 5, FALSE)</f>
        <v>5665</v>
      </c>
      <c r="BJ791" s="6">
        <f t="shared" si="57"/>
        <v>21.704980842911876</v>
      </c>
      <c r="BK791" s="6">
        <f t="shared" si="62"/>
        <v>0.57471264367816088</v>
      </c>
    </row>
    <row r="792" spans="1:63" ht="15.75" customHeight="1" x14ac:dyDescent="0.25">
      <c r="A792" s="6" t="s">
        <v>432</v>
      </c>
      <c r="B792" s="6" t="s">
        <v>64</v>
      </c>
      <c r="C792" s="6">
        <v>9</v>
      </c>
      <c r="D792" s="6">
        <v>34</v>
      </c>
      <c r="E792" s="6">
        <v>63</v>
      </c>
      <c r="F792" s="6">
        <v>6199</v>
      </c>
      <c r="G792" s="6">
        <v>7.1599999999999997E-2</v>
      </c>
      <c r="H792" s="6">
        <v>0.6</v>
      </c>
      <c r="I792" s="6">
        <v>0.2397</v>
      </c>
      <c r="J792" s="6">
        <v>1</v>
      </c>
      <c r="K792" s="6">
        <v>17</v>
      </c>
      <c r="L792" s="6">
        <v>62</v>
      </c>
      <c r="M792" s="6">
        <v>5080</v>
      </c>
      <c r="N792" s="6">
        <v>3.5799999999999998E-2</v>
      </c>
      <c r="O792" s="6">
        <v>0.59050000000000002</v>
      </c>
      <c r="P792" s="6">
        <v>0.19639999999999999</v>
      </c>
      <c r="Q792" s="6">
        <v>14</v>
      </c>
      <c r="R792" s="6">
        <v>64</v>
      </c>
      <c r="S792" s="6">
        <v>87</v>
      </c>
      <c r="T792" s="6">
        <v>17816</v>
      </c>
      <c r="U792" s="6">
        <v>0.13469999999999999</v>
      </c>
      <c r="V792" s="6">
        <v>0.8286</v>
      </c>
      <c r="W792" s="6">
        <v>0.68879999999999997</v>
      </c>
      <c r="X792" s="6">
        <v>59</v>
      </c>
      <c r="Y792" s="6">
        <v>223</v>
      </c>
      <c r="Z792" s="6">
        <v>89</v>
      </c>
      <c r="AA792" s="6">
        <v>14900</v>
      </c>
      <c r="AB792" s="6">
        <v>0.46949999999999997</v>
      </c>
      <c r="AC792" s="6">
        <v>0.84760000000000002</v>
      </c>
      <c r="AD792" s="6">
        <v>0.57599999999999996</v>
      </c>
      <c r="AE792" s="6">
        <v>31</v>
      </c>
      <c r="AF792" s="6">
        <v>168</v>
      </c>
      <c r="AG792" s="6">
        <v>86</v>
      </c>
      <c r="AH792" s="6">
        <v>16444</v>
      </c>
      <c r="AI792" s="6">
        <v>0.35370000000000001</v>
      </c>
      <c r="AJ792" s="6">
        <v>0.81899999999999995</v>
      </c>
      <c r="AK792" s="6">
        <v>0.63570000000000004</v>
      </c>
      <c r="AL792" s="6">
        <v>2</v>
      </c>
      <c r="AM792" s="6">
        <v>36</v>
      </c>
      <c r="AN792" s="6">
        <v>70</v>
      </c>
      <c r="AO792" s="6">
        <v>13312</v>
      </c>
      <c r="AP792" s="6">
        <v>7.5800000000000006E-2</v>
      </c>
      <c r="AQ792" s="6">
        <v>0.66669999999999996</v>
      </c>
      <c r="AR792" s="6">
        <v>0.51470000000000005</v>
      </c>
      <c r="AT792" s="6">
        <f t="shared" si="51"/>
        <v>182.3235294117647</v>
      </c>
      <c r="AU792" s="6">
        <f t="shared" si="52"/>
        <v>298.8235294117647</v>
      </c>
      <c r="AV792" s="6">
        <f t="shared" si="53"/>
        <v>278.375</v>
      </c>
      <c r="AW792" s="7">
        <f t="shared" si="54"/>
        <v>66.816143497757849</v>
      </c>
      <c r="AX792" s="6">
        <f t="shared" si="55"/>
        <v>97.88095238095238</v>
      </c>
      <c r="AY792" s="6">
        <f t="shared" si="56"/>
        <v>369.77777777777777</v>
      </c>
      <c r="BA792" s="6">
        <f>VLOOKUP(A792, ALL_AP_DATA!$A$2:$F$3600, 6, FALSE)</f>
        <v>475</v>
      </c>
      <c r="BB792" s="6" t="e">
        <f t="shared" ca="1" si="58"/>
        <v>#NAME?</v>
      </c>
      <c r="BC792" s="6">
        <f>VLOOKUP(A792,projmetadata!$A$2:$D$2036, 4, FALSE)</f>
        <v>73218</v>
      </c>
      <c r="BE792" s="9" t="e">
        <f t="shared" ca="1" si="59"/>
        <v>#NAME?</v>
      </c>
      <c r="BF792" s="6" t="e">
        <f t="shared" ca="1" si="60"/>
        <v>#NAME?</v>
      </c>
      <c r="BG792" s="6">
        <f t="shared" si="61"/>
        <v>0.3532737851348029</v>
      </c>
      <c r="BH792" s="6">
        <f>VLOOKUP(A792, ALL_AP_DATA!$A$2:$D$3600, 3, FALSE)</f>
        <v>290</v>
      </c>
      <c r="BI792" s="6">
        <f>VLOOKUP(A792, ALL_AP_DATA!$A$2:$E$3600, 5, FALSE)</f>
        <v>25866</v>
      </c>
      <c r="BJ792" s="6">
        <f t="shared" si="57"/>
        <v>54.454736842105262</v>
      </c>
      <c r="BK792" s="6">
        <f t="shared" si="62"/>
        <v>0.61052631578947369</v>
      </c>
    </row>
    <row r="793" spans="1:63" ht="15.75" customHeight="1" x14ac:dyDescent="0.25">
      <c r="A793" s="6" t="s">
        <v>666</v>
      </c>
      <c r="B793" s="6" t="s">
        <v>64</v>
      </c>
      <c r="C793" s="6">
        <v>187</v>
      </c>
      <c r="D793" s="6">
        <v>2468</v>
      </c>
      <c r="E793" s="6">
        <v>3448</v>
      </c>
      <c r="F793" s="6">
        <v>214667</v>
      </c>
      <c r="G793" s="6">
        <v>0.25869999999999999</v>
      </c>
      <c r="H793" s="6">
        <v>0.69599999999999995</v>
      </c>
      <c r="I793" s="6">
        <v>0.52690000000000003</v>
      </c>
      <c r="J793" s="6">
        <v>98</v>
      </c>
      <c r="K793" s="6">
        <v>657</v>
      </c>
      <c r="L793" s="6">
        <v>2696</v>
      </c>
      <c r="M793" s="6">
        <v>168850</v>
      </c>
      <c r="N793" s="6">
        <v>6.8900000000000003E-2</v>
      </c>
      <c r="O793" s="6">
        <v>0.54420000000000002</v>
      </c>
      <c r="P793" s="6">
        <v>0.41439999999999999</v>
      </c>
      <c r="Q793" s="6">
        <v>327</v>
      </c>
      <c r="R793" s="6">
        <v>1524</v>
      </c>
      <c r="S793" s="6">
        <v>3947</v>
      </c>
      <c r="T793" s="6">
        <v>305452</v>
      </c>
      <c r="U793" s="6">
        <v>0.15970000000000001</v>
      </c>
      <c r="V793" s="6">
        <v>0.79669999999999996</v>
      </c>
      <c r="W793" s="6">
        <v>0.74970000000000003</v>
      </c>
      <c r="X793" s="6">
        <v>612</v>
      </c>
      <c r="Y793" s="6">
        <v>3491</v>
      </c>
      <c r="Z793" s="6">
        <v>3332</v>
      </c>
      <c r="AA793" s="6">
        <v>206306</v>
      </c>
      <c r="AB793" s="6">
        <v>0.3659</v>
      </c>
      <c r="AC793" s="6">
        <v>0.67259999999999998</v>
      </c>
      <c r="AD793" s="6">
        <v>0.50639999999999996</v>
      </c>
      <c r="AE793" s="6">
        <v>891</v>
      </c>
      <c r="AF793" s="6">
        <v>4556</v>
      </c>
      <c r="AG793" s="6">
        <v>4212</v>
      </c>
      <c r="AH793" s="6">
        <v>311575</v>
      </c>
      <c r="AI793" s="6">
        <v>0.47749999999999998</v>
      </c>
      <c r="AJ793" s="6">
        <v>0.85019999999999996</v>
      </c>
      <c r="AK793" s="6">
        <v>0.76470000000000005</v>
      </c>
      <c r="AL793" s="6">
        <v>19</v>
      </c>
      <c r="AM793" s="6">
        <v>379</v>
      </c>
      <c r="AN793" s="6">
        <v>2144</v>
      </c>
      <c r="AO793" s="6">
        <v>111060</v>
      </c>
      <c r="AP793" s="6">
        <v>3.9699999999999999E-2</v>
      </c>
      <c r="AQ793" s="6">
        <v>0.43280000000000002</v>
      </c>
      <c r="AR793" s="6">
        <v>0.27260000000000001</v>
      </c>
      <c r="AT793" s="6">
        <f t="shared" si="51"/>
        <v>86.980145867098869</v>
      </c>
      <c r="AU793" s="6">
        <f t="shared" si="52"/>
        <v>257.0015220700152</v>
      </c>
      <c r="AV793" s="6">
        <f t="shared" si="53"/>
        <v>200.4278215223097</v>
      </c>
      <c r="AW793" s="7">
        <f t="shared" si="54"/>
        <v>59.096533944428529</v>
      </c>
      <c r="AX793" s="6">
        <f t="shared" si="55"/>
        <v>68.387840210711147</v>
      </c>
      <c r="AY793" s="6">
        <f t="shared" si="56"/>
        <v>293.03430079155675</v>
      </c>
      <c r="BA793" s="6">
        <f>VLOOKUP(A793, ALL_AP_DATA!$A$2:$F$3600, 6, FALSE)</f>
        <v>9541</v>
      </c>
      <c r="BB793" s="6" t="e">
        <f t="shared" ca="1" si="58"/>
        <v>#NAME?</v>
      </c>
      <c r="BC793" s="6">
        <f>VLOOKUP(A793,projmetadata!$A$2:$D$2036, 4, FALSE)</f>
        <v>1146506</v>
      </c>
      <c r="BE793" s="9" t="e">
        <f t="shared" ca="1" si="59"/>
        <v>#NAME?</v>
      </c>
      <c r="BF793" s="6" t="e">
        <f t="shared" ca="1" si="60"/>
        <v>#NAME?</v>
      </c>
      <c r="BG793" s="6">
        <f t="shared" si="61"/>
        <v>0.35536054761161301</v>
      </c>
      <c r="BH793" s="6">
        <f>VLOOKUP(A793, ALL_AP_DATA!$A$2:$D$3600, 3, FALSE)</f>
        <v>6320</v>
      </c>
      <c r="BI793" s="6">
        <f>VLOOKUP(A793, ALL_AP_DATA!$A$2:$E$3600, 5, FALSE)</f>
        <v>407423</v>
      </c>
      <c r="BJ793" s="6">
        <f t="shared" si="57"/>
        <v>42.70233728120742</v>
      </c>
      <c r="BK793" s="6">
        <f t="shared" si="62"/>
        <v>0.6624043601299654</v>
      </c>
    </row>
    <row r="794" spans="1:63" ht="15.75" customHeight="1" x14ac:dyDescent="0.25">
      <c r="A794" s="6" t="s">
        <v>516</v>
      </c>
      <c r="B794" s="6" t="s">
        <v>64</v>
      </c>
      <c r="C794" s="6">
        <v>6</v>
      </c>
      <c r="D794" s="6">
        <v>27</v>
      </c>
      <c r="E794" s="6">
        <v>19</v>
      </c>
      <c r="F794" s="6">
        <v>545</v>
      </c>
      <c r="G794" s="6">
        <v>4.5199999999999997E-2</v>
      </c>
      <c r="H794" s="6">
        <v>0.1462</v>
      </c>
      <c r="I794" s="6">
        <v>3.9E-2</v>
      </c>
      <c r="J794" s="6">
        <v>3</v>
      </c>
      <c r="K794" s="6">
        <v>24</v>
      </c>
      <c r="L794" s="6">
        <v>51</v>
      </c>
      <c r="M794" s="6">
        <v>3532</v>
      </c>
      <c r="N794" s="6">
        <v>4.02E-2</v>
      </c>
      <c r="O794" s="6">
        <v>0.39229999999999998</v>
      </c>
      <c r="P794" s="6">
        <v>0.253</v>
      </c>
      <c r="Q794" s="6">
        <v>22</v>
      </c>
      <c r="R794" s="6">
        <v>115</v>
      </c>
      <c r="S794" s="6">
        <v>99</v>
      </c>
      <c r="T794" s="6">
        <v>10823</v>
      </c>
      <c r="U794" s="6">
        <v>0.19259999999999999</v>
      </c>
      <c r="V794" s="6">
        <v>0.76149999999999995</v>
      </c>
      <c r="W794" s="6">
        <v>0.77529999999999999</v>
      </c>
      <c r="X794" s="6">
        <v>27</v>
      </c>
      <c r="Y794" s="6">
        <v>109</v>
      </c>
      <c r="Z794" s="6">
        <v>77</v>
      </c>
      <c r="AA794" s="6">
        <v>3313</v>
      </c>
      <c r="AB794" s="6">
        <v>0.18260000000000001</v>
      </c>
      <c r="AC794" s="6">
        <v>0.59230000000000005</v>
      </c>
      <c r="AD794" s="6">
        <v>0.23730000000000001</v>
      </c>
      <c r="AE794" s="6">
        <v>31</v>
      </c>
      <c r="AF794" s="6">
        <v>154</v>
      </c>
      <c r="AG794" s="6">
        <v>80</v>
      </c>
      <c r="AH794" s="6">
        <v>5325</v>
      </c>
      <c r="AI794" s="6">
        <v>0.25800000000000001</v>
      </c>
      <c r="AJ794" s="6">
        <v>0.61539999999999995</v>
      </c>
      <c r="AK794" s="6">
        <v>0.38150000000000001</v>
      </c>
      <c r="AL794" s="6">
        <v>4</v>
      </c>
      <c r="AM794" s="6">
        <v>48</v>
      </c>
      <c r="AN794" s="6">
        <v>63</v>
      </c>
      <c r="AO794" s="6">
        <v>6603</v>
      </c>
      <c r="AP794" s="6">
        <v>8.0399999999999999E-2</v>
      </c>
      <c r="AQ794" s="6">
        <v>0.48459999999999998</v>
      </c>
      <c r="AR794" s="6">
        <v>0.47299999999999998</v>
      </c>
      <c r="AT794" s="6">
        <f t="shared" si="51"/>
        <v>20.185185185185187</v>
      </c>
      <c r="AU794" s="6">
        <f t="shared" si="52"/>
        <v>147.16666666666666</v>
      </c>
      <c r="AV794" s="6">
        <f t="shared" si="53"/>
        <v>94.113043478260863</v>
      </c>
      <c r="AW794" s="7">
        <f t="shared" si="54"/>
        <v>30.394495412844037</v>
      </c>
      <c r="AX794" s="6">
        <f t="shared" si="55"/>
        <v>34.577922077922075</v>
      </c>
      <c r="AY794" s="6">
        <f t="shared" si="56"/>
        <v>137.5625</v>
      </c>
      <c r="BA794" s="6">
        <f>VLOOKUP(A794, ALL_AP_DATA!$A$2:$F$3600, 6, FALSE)</f>
        <v>597</v>
      </c>
      <c r="BB794" s="6" t="e">
        <f t="shared" ca="1" si="58"/>
        <v>#NAME?</v>
      </c>
      <c r="BC794" s="6">
        <f>VLOOKUP(A794,projmetadata!$A$2:$D$2036, 4, FALSE)</f>
        <v>38966</v>
      </c>
      <c r="BE794" s="9" t="e">
        <f t="shared" ca="1" si="59"/>
        <v>#NAME?</v>
      </c>
      <c r="BF794" s="6" t="e">
        <f t="shared" ca="1" si="60"/>
        <v>#NAME?</v>
      </c>
      <c r="BG794" s="6">
        <f t="shared" si="61"/>
        <v>0.3582353846943489</v>
      </c>
      <c r="BH794" s="6">
        <f>VLOOKUP(A794, ALL_AP_DATA!$A$2:$D$3600, 3, FALSE)</f>
        <v>279</v>
      </c>
      <c r="BI794" s="6">
        <f>VLOOKUP(A794, ALL_AP_DATA!$A$2:$E$3600, 5, FALSE)</f>
        <v>13959</v>
      </c>
      <c r="BJ794" s="6">
        <f t="shared" si="57"/>
        <v>23.381909547738694</v>
      </c>
      <c r="BK794" s="6">
        <f t="shared" si="62"/>
        <v>0.46733668341708545</v>
      </c>
    </row>
    <row r="795" spans="1:63" ht="15.75" customHeight="1" x14ac:dyDescent="0.25">
      <c r="A795" s="6" t="s">
        <v>378</v>
      </c>
      <c r="B795" s="6" t="s">
        <v>64</v>
      </c>
      <c r="C795" s="6">
        <v>8</v>
      </c>
      <c r="D795" s="6">
        <v>23</v>
      </c>
      <c r="E795" s="6">
        <v>48</v>
      </c>
      <c r="F795" s="6">
        <v>3971</v>
      </c>
      <c r="G795" s="6">
        <v>7.7399999999999997E-2</v>
      </c>
      <c r="H795" s="6">
        <v>0.48480000000000001</v>
      </c>
      <c r="I795" s="6">
        <v>0.2964</v>
      </c>
      <c r="J795" s="6">
        <v>1</v>
      </c>
      <c r="K795" s="6">
        <v>10</v>
      </c>
      <c r="L795" s="6">
        <v>33</v>
      </c>
      <c r="M795" s="6">
        <v>4064</v>
      </c>
      <c r="N795" s="6">
        <v>3.3700000000000001E-2</v>
      </c>
      <c r="O795" s="6">
        <v>0.33329999999999999</v>
      </c>
      <c r="P795" s="6">
        <v>0.30330000000000001</v>
      </c>
      <c r="Q795" s="6">
        <v>11</v>
      </c>
      <c r="R795" s="6">
        <v>44</v>
      </c>
      <c r="S795" s="6">
        <v>69</v>
      </c>
      <c r="T795" s="6">
        <v>10445</v>
      </c>
      <c r="U795" s="6">
        <v>0.14810000000000001</v>
      </c>
      <c r="V795" s="6">
        <v>0.69699999999999995</v>
      </c>
      <c r="W795" s="6">
        <v>0.77949999999999997</v>
      </c>
      <c r="X795" s="6">
        <v>2</v>
      </c>
      <c r="Y795" s="6">
        <v>27</v>
      </c>
      <c r="Z795" s="6">
        <v>14</v>
      </c>
      <c r="AA795" s="6">
        <v>866</v>
      </c>
      <c r="AB795" s="6">
        <v>9.0899999999999995E-2</v>
      </c>
      <c r="AC795" s="6">
        <v>0.1414</v>
      </c>
      <c r="AD795" s="6">
        <v>6.4600000000000005E-2</v>
      </c>
      <c r="AE795" s="6">
        <v>8</v>
      </c>
      <c r="AF795" s="6">
        <v>38</v>
      </c>
      <c r="AG795" s="6">
        <v>41</v>
      </c>
      <c r="AH795" s="6">
        <v>5690</v>
      </c>
      <c r="AI795" s="6">
        <v>0.12790000000000001</v>
      </c>
      <c r="AJ795" s="6">
        <v>0.41410000000000002</v>
      </c>
      <c r="AK795" s="6">
        <v>0.42470000000000002</v>
      </c>
      <c r="AT795" s="6">
        <f t="shared" si="51"/>
        <v>172.65217391304347</v>
      </c>
      <c r="AU795" s="6">
        <f t="shared" si="52"/>
        <v>406.4</v>
      </c>
      <c r="AV795" s="6">
        <f t="shared" si="53"/>
        <v>237.38636363636363</v>
      </c>
      <c r="AW795" s="7">
        <f t="shared" si="54"/>
        <v>32.074074074074076</v>
      </c>
      <c r="AX795" s="6">
        <f t="shared" si="55"/>
        <v>149.73684210526315</v>
      </c>
      <c r="AY795" s="6" t="str">
        <f t="shared" si="56"/>
        <v/>
      </c>
      <c r="BA795" s="6">
        <f>VLOOKUP(A795, ALL_AP_DATA!$A$2:$F$3600, 6, FALSE)</f>
        <v>297</v>
      </c>
      <c r="BB795" s="6" t="e">
        <f t="shared" ca="1" si="58"/>
        <v>#NAME?</v>
      </c>
      <c r="BC795" s="6">
        <f>VLOOKUP(A795,projmetadata!$A$2:$D$2036, 4, FALSE)</f>
        <v>36823</v>
      </c>
      <c r="BE795" s="9" t="e">
        <f t="shared" ca="1" si="59"/>
        <v>#NAME?</v>
      </c>
      <c r="BF795" s="6" t="e">
        <f t="shared" ca="1" si="60"/>
        <v>#NAME?</v>
      </c>
      <c r="BG795" s="6">
        <f t="shared" si="61"/>
        <v>0.36387583847052113</v>
      </c>
      <c r="BH795" s="6">
        <f>VLOOKUP(A795, ALL_AP_DATA!$A$2:$D$3600, 3, FALSE)</f>
        <v>90</v>
      </c>
      <c r="BI795" s="6">
        <f>VLOOKUP(A795, ALL_AP_DATA!$A$2:$E$3600, 5, FALSE)</f>
        <v>13399</v>
      </c>
      <c r="BJ795" s="6">
        <f t="shared" si="57"/>
        <v>45.114478114478118</v>
      </c>
      <c r="BK795" s="6">
        <f t="shared" si="62"/>
        <v>0.30303030303030304</v>
      </c>
    </row>
    <row r="796" spans="1:63" ht="15.75" customHeight="1" x14ac:dyDescent="0.25">
      <c r="A796" s="6" t="s">
        <v>195</v>
      </c>
      <c r="B796" s="6" t="s">
        <v>64</v>
      </c>
      <c r="C796" s="6">
        <v>14</v>
      </c>
      <c r="D796" s="6">
        <v>157</v>
      </c>
      <c r="E796" s="6">
        <v>138</v>
      </c>
      <c r="F796" s="6">
        <v>7565</v>
      </c>
      <c r="G796" s="6">
        <v>0.17460000000000001</v>
      </c>
      <c r="H796" s="6">
        <v>0.58720000000000006</v>
      </c>
      <c r="I796" s="6">
        <v>0.30359999999999998</v>
      </c>
      <c r="Q796" s="6">
        <v>11</v>
      </c>
      <c r="R796" s="6">
        <v>27</v>
      </c>
      <c r="S796" s="6">
        <v>75</v>
      </c>
      <c r="T796" s="6">
        <v>3514</v>
      </c>
      <c r="U796" s="6">
        <v>0.03</v>
      </c>
      <c r="V796" s="6">
        <v>0.31909999999999999</v>
      </c>
      <c r="W796" s="6">
        <v>0.14099999999999999</v>
      </c>
      <c r="X796" s="6">
        <v>64</v>
      </c>
      <c r="Y796" s="6">
        <v>368</v>
      </c>
      <c r="Z796" s="6">
        <v>179</v>
      </c>
      <c r="AA796" s="6">
        <v>10461</v>
      </c>
      <c r="AB796" s="6">
        <v>0.4093</v>
      </c>
      <c r="AC796" s="6">
        <v>0.76170000000000004</v>
      </c>
      <c r="AD796" s="6">
        <v>0.4199</v>
      </c>
      <c r="AE796" s="6">
        <v>35</v>
      </c>
      <c r="AF796" s="6">
        <v>175</v>
      </c>
      <c r="AG796" s="6">
        <v>120</v>
      </c>
      <c r="AH796" s="6">
        <v>6812</v>
      </c>
      <c r="AI796" s="6">
        <v>0.19470000000000001</v>
      </c>
      <c r="AJ796" s="6">
        <v>0.51060000000000005</v>
      </c>
      <c r="AK796" s="6">
        <v>0.27339999999999998</v>
      </c>
      <c r="AT796" s="6">
        <f t="shared" si="51"/>
        <v>48.184713375796179</v>
      </c>
      <c r="AU796" s="6" t="str">
        <f t="shared" si="52"/>
        <v/>
      </c>
      <c r="AV796" s="6">
        <f t="shared" si="53"/>
        <v>130.14814814814815</v>
      </c>
      <c r="AW796" s="7">
        <f t="shared" si="54"/>
        <v>28.426630434782609</v>
      </c>
      <c r="AX796" s="6">
        <f t="shared" si="55"/>
        <v>38.925714285714285</v>
      </c>
      <c r="AY796" s="6" t="str">
        <f t="shared" si="56"/>
        <v/>
      </c>
      <c r="BA796" s="6">
        <f>VLOOKUP(A796, ALL_AP_DATA!$A$2:$F$3600, 6, FALSE)</f>
        <v>899</v>
      </c>
      <c r="BB796" s="6" t="e">
        <f t="shared" ca="1" si="58"/>
        <v>#NAME?</v>
      </c>
      <c r="BC796" s="6">
        <f>VLOOKUP(A796,projmetadata!$A$2:$D$2036, 4, FALSE)</f>
        <v>67889</v>
      </c>
      <c r="BE796" s="9" t="e">
        <f t="shared" ca="1" si="59"/>
        <v>#NAME?</v>
      </c>
      <c r="BF796" s="6" t="e">
        <f t="shared" ca="1" si="60"/>
        <v>#NAME?</v>
      </c>
      <c r="BG796" s="6">
        <f t="shared" si="61"/>
        <v>0.36698139610246139</v>
      </c>
      <c r="BH796" s="6">
        <f>VLOOKUP(A796, ALL_AP_DATA!$A$2:$D$3600, 3, FALSE)</f>
        <v>475</v>
      </c>
      <c r="BI796" s="6">
        <f>VLOOKUP(A796, ALL_AP_DATA!$A$2:$E$3600, 5, FALSE)</f>
        <v>24914</v>
      </c>
      <c r="BJ796" s="6">
        <f t="shared" si="57"/>
        <v>27.71301446051168</v>
      </c>
      <c r="BK796" s="6">
        <f t="shared" si="62"/>
        <v>0.52836484983314791</v>
      </c>
    </row>
    <row r="797" spans="1:63" ht="15.75" customHeight="1" x14ac:dyDescent="0.25">
      <c r="A797" s="6" t="s">
        <v>471</v>
      </c>
      <c r="B797" s="6" t="s">
        <v>64</v>
      </c>
      <c r="C797" s="6">
        <v>2</v>
      </c>
      <c r="D797" s="6">
        <v>4</v>
      </c>
      <c r="E797" s="6">
        <v>5</v>
      </c>
      <c r="F797" s="6">
        <v>55</v>
      </c>
      <c r="G797" s="6">
        <v>2.1999999999999999E-2</v>
      </c>
      <c r="H797" s="6">
        <v>0.1389</v>
      </c>
      <c r="I797" s="6">
        <v>9.5999999999999992E-3</v>
      </c>
      <c r="Q797" s="6">
        <v>3</v>
      </c>
      <c r="R797" s="6">
        <v>7</v>
      </c>
      <c r="S797" s="6">
        <v>11</v>
      </c>
      <c r="T797" s="6">
        <v>1064</v>
      </c>
      <c r="U797" s="6">
        <v>3.85E-2</v>
      </c>
      <c r="V797" s="6">
        <v>0.30559999999999998</v>
      </c>
      <c r="W797" s="6">
        <v>0.18559999999999999</v>
      </c>
      <c r="AE797" s="6">
        <v>8</v>
      </c>
      <c r="AF797" s="6">
        <v>76</v>
      </c>
      <c r="AG797" s="6">
        <v>24</v>
      </c>
      <c r="AH797" s="6">
        <v>2283</v>
      </c>
      <c r="AI797" s="6">
        <v>0.41760000000000003</v>
      </c>
      <c r="AJ797" s="6">
        <v>0.66669999999999996</v>
      </c>
      <c r="AK797" s="6">
        <v>0.39829999999999999</v>
      </c>
      <c r="AT797" s="6">
        <f t="shared" si="51"/>
        <v>13.75</v>
      </c>
      <c r="AU797" s="6" t="str">
        <f t="shared" si="52"/>
        <v/>
      </c>
      <c r="AV797" s="6">
        <f t="shared" si="53"/>
        <v>152</v>
      </c>
      <c r="AW797" s="7" t="str">
        <f t="shared" si="54"/>
        <v/>
      </c>
      <c r="AX797" s="6">
        <f t="shared" si="55"/>
        <v>30.039473684210527</v>
      </c>
      <c r="AY797" s="6" t="str">
        <f t="shared" si="56"/>
        <v/>
      </c>
      <c r="BA797" s="6">
        <f>VLOOKUP(A797, ALL_AP_DATA!$A$2:$F$3600, 6, FALSE)</f>
        <v>182</v>
      </c>
      <c r="BB797" s="6" t="e">
        <f t="shared" ca="1" si="58"/>
        <v>#NAME?</v>
      </c>
      <c r="BC797" s="6">
        <f>VLOOKUP(A797,projmetadata!$A$2:$D$2036, 4, FALSE)</f>
        <v>15526</v>
      </c>
      <c r="BE797" s="9" t="e">
        <f t="shared" ca="1" si="59"/>
        <v>#NAME?</v>
      </c>
      <c r="BF797" s="6" t="e">
        <f t="shared" ca="1" si="60"/>
        <v>#NAME?</v>
      </c>
      <c r="BG797" s="6">
        <f t="shared" si="61"/>
        <v>0.3691871699085405</v>
      </c>
      <c r="BH797" s="6">
        <f>VLOOKUP(A797, ALL_AP_DATA!$A$2:$D$3600, 3, FALSE)</f>
        <v>82</v>
      </c>
      <c r="BI797" s="6">
        <f>VLOOKUP(A797, ALL_AP_DATA!$A$2:$E$3600, 5, FALSE)</f>
        <v>5732</v>
      </c>
      <c r="BJ797" s="6">
        <f t="shared" si="57"/>
        <v>31.494505494505493</v>
      </c>
      <c r="BK797" s="6">
        <f t="shared" si="62"/>
        <v>0.45054945054945056</v>
      </c>
    </row>
    <row r="798" spans="1:63" ht="15.75" customHeight="1" x14ac:dyDescent="0.25">
      <c r="A798" s="6" t="s">
        <v>616</v>
      </c>
      <c r="B798" s="6" t="s">
        <v>64</v>
      </c>
      <c r="C798" s="6">
        <v>41</v>
      </c>
      <c r="D798" s="6">
        <v>295</v>
      </c>
      <c r="E798" s="6">
        <v>455</v>
      </c>
      <c r="F798" s="6">
        <v>23103</v>
      </c>
      <c r="G798" s="6">
        <v>0.14849999999999999</v>
      </c>
      <c r="H798" s="6">
        <v>0.62239999999999995</v>
      </c>
      <c r="I798" s="6">
        <v>0.26989999999999997</v>
      </c>
      <c r="J798" s="6">
        <v>14</v>
      </c>
      <c r="K798" s="6">
        <v>99</v>
      </c>
      <c r="L798" s="6">
        <v>357</v>
      </c>
      <c r="M798" s="6">
        <v>42408</v>
      </c>
      <c r="N798" s="6">
        <v>4.9799999999999997E-2</v>
      </c>
      <c r="O798" s="6">
        <v>0.4884</v>
      </c>
      <c r="P798" s="6">
        <v>0.49540000000000001</v>
      </c>
      <c r="Q798" s="6">
        <v>48</v>
      </c>
      <c r="R798" s="6">
        <v>247</v>
      </c>
      <c r="S798" s="6">
        <v>600</v>
      </c>
      <c r="T798" s="6">
        <v>67300</v>
      </c>
      <c r="U798" s="6">
        <v>0.1244</v>
      </c>
      <c r="V798" s="6">
        <v>0.82079999999999997</v>
      </c>
      <c r="W798" s="6">
        <v>0.78610000000000002</v>
      </c>
      <c r="X798" s="6">
        <v>82</v>
      </c>
      <c r="Y798" s="6">
        <v>625</v>
      </c>
      <c r="Z798" s="6">
        <v>568</v>
      </c>
      <c r="AA798" s="6">
        <v>39278</v>
      </c>
      <c r="AB798" s="6">
        <v>0.31469999999999998</v>
      </c>
      <c r="AC798" s="6">
        <v>0.77700000000000002</v>
      </c>
      <c r="AD798" s="6">
        <v>0.45879999999999999</v>
      </c>
      <c r="AE798" s="6">
        <v>107</v>
      </c>
      <c r="AF798" s="6">
        <v>492</v>
      </c>
      <c r="AG798" s="6">
        <v>464</v>
      </c>
      <c r="AH798" s="6">
        <v>45130</v>
      </c>
      <c r="AI798" s="6">
        <v>0.2477</v>
      </c>
      <c r="AJ798" s="6">
        <v>0.63470000000000004</v>
      </c>
      <c r="AK798" s="6">
        <v>0.5272</v>
      </c>
      <c r="AL798" s="6">
        <v>10</v>
      </c>
      <c r="AM798" s="6">
        <v>97</v>
      </c>
      <c r="AN798" s="6">
        <v>293</v>
      </c>
      <c r="AO798" s="6">
        <v>41679</v>
      </c>
      <c r="AP798" s="6">
        <v>4.8800000000000003E-2</v>
      </c>
      <c r="AQ798" s="6">
        <v>0.40079999999999999</v>
      </c>
      <c r="AR798" s="6">
        <v>0.48680000000000001</v>
      </c>
      <c r="AT798" s="6">
        <f t="shared" si="51"/>
        <v>78.31525423728813</v>
      </c>
      <c r="AU798" s="6">
        <f t="shared" si="52"/>
        <v>428.36363636363637</v>
      </c>
      <c r="AV798" s="6">
        <f t="shared" si="53"/>
        <v>272.46963562753035</v>
      </c>
      <c r="AW798" s="7">
        <f t="shared" si="54"/>
        <v>62.844799999999999</v>
      </c>
      <c r="AX798" s="6">
        <f t="shared" si="55"/>
        <v>91.72764227642277</v>
      </c>
      <c r="AY798" s="6">
        <f t="shared" si="56"/>
        <v>429.68041237113403</v>
      </c>
      <c r="BA798" s="6">
        <f>VLOOKUP(A798, ALL_AP_DATA!$A$2:$F$3600, 6, FALSE)</f>
        <v>1986</v>
      </c>
      <c r="BB798" s="6" t="e">
        <f t="shared" ca="1" si="58"/>
        <v>#NAME?</v>
      </c>
      <c r="BC798" s="6">
        <f>VLOOKUP(A798,projmetadata!$A$2:$D$2036, 4, FALSE)</f>
        <v>231915</v>
      </c>
      <c r="BE798" s="9" t="e">
        <f t="shared" ca="1" si="59"/>
        <v>#NAME?</v>
      </c>
      <c r="BF798" s="6" t="e">
        <f t="shared" ca="1" si="60"/>
        <v>#NAME?</v>
      </c>
      <c r="BG798" s="6">
        <f t="shared" si="61"/>
        <v>0.36914386736519844</v>
      </c>
      <c r="BH798" s="6">
        <f>VLOOKUP(A798, ALL_AP_DATA!$A$2:$D$3600, 3, FALSE)</f>
        <v>988</v>
      </c>
      <c r="BI798" s="6">
        <f>VLOOKUP(A798, ALL_AP_DATA!$A$2:$E$3600, 5, FALSE)</f>
        <v>85610</v>
      </c>
      <c r="BJ798" s="6">
        <f t="shared" si="57"/>
        <v>43.106747230614303</v>
      </c>
      <c r="BK798" s="6">
        <f t="shared" si="62"/>
        <v>0.49748237663645517</v>
      </c>
    </row>
    <row r="799" spans="1:63" ht="15.75" customHeight="1" x14ac:dyDescent="0.25">
      <c r="A799" s="6" t="s">
        <v>293</v>
      </c>
      <c r="B799" s="6" t="s">
        <v>64</v>
      </c>
      <c r="C799" s="6">
        <v>6</v>
      </c>
      <c r="D799" s="6">
        <v>62</v>
      </c>
      <c r="E799" s="6">
        <v>74</v>
      </c>
      <c r="F799" s="6">
        <v>4316</v>
      </c>
      <c r="G799" s="6">
        <v>0.2</v>
      </c>
      <c r="H799" s="6">
        <v>0.76290000000000002</v>
      </c>
      <c r="I799" s="6">
        <v>0.46910000000000002</v>
      </c>
      <c r="J799" s="6">
        <v>2</v>
      </c>
      <c r="K799" s="6">
        <v>23</v>
      </c>
      <c r="L799" s="6">
        <v>62</v>
      </c>
      <c r="M799" s="6">
        <v>3683</v>
      </c>
      <c r="N799" s="6">
        <v>7.4200000000000002E-2</v>
      </c>
      <c r="O799" s="6">
        <v>0.63919999999999999</v>
      </c>
      <c r="P799" s="6">
        <v>0.40029999999999999</v>
      </c>
      <c r="Q799" s="6">
        <v>13</v>
      </c>
      <c r="R799" s="6">
        <v>52</v>
      </c>
      <c r="S799" s="6">
        <v>77</v>
      </c>
      <c r="T799" s="6">
        <v>5566</v>
      </c>
      <c r="U799" s="6">
        <v>0.16769999999999999</v>
      </c>
      <c r="V799" s="6">
        <v>0.79379999999999995</v>
      </c>
      <c r="W799" s="6">
        <v>0.60499999999999998</v>
      </c>
      <c r="X799" s="6">
        <v>5</v>
      </c>
      <c r="Y799" s="6">
        <v>106</v>
      </c>
      <c r="Z799" s="6">
        <v>76</v>
      </c>
      <c r="AA799" s="6">
        <v>5421</v>
      </c>
      <c r="AB799" s="6">
        <v>0.34189999999999998</v>
      </c>
      <c r="AC799" s="6">
        <v>0.78349999999999997</v>
      </c>
      <c r="AD799" s="6">
        <v>0.58919999999999995</v>
      </c>
      <c r="AE799" s="6">
        <v>19</v>
      </c>
      <c r="AF799" s="6">
        <v>231</v>
      </c>
      <c r="AG799" s="6">
        <v>84</v>
      </c>
      <c r="AH799" s="6">
        <v>8329</v>
      </c>
      <c r="AI799" s="6">
        <v>0.74519999999999997</v>
      </c>
      <c r="AJ799" s="6">
        <v>0.86599999999999999</v>
      </c>
      <c r="AK799" s="6">
        <v>0.90529999999999999</v>
      </c>
      <c r="AL799" s="6">
        <v>2</v>
      </c>
      <c r="AM799" s="6">
        <v>40</v>
      </c>
      <c r="AN799" s="6">
        <v>64</v>
      </c>
      <c r="AO799" s="6">
        <v>4845</v>
      </c>
      <c r="AP799" s="6">
        <v>0.129</v>
      </c>
      <c r="AQ799" s="6">
        <v>0.65980000000000005</v>
      </c>
      <c r="AR799" s="6">
        <v>0.52659999999999996</v>
      </c>
      <c r="AT799" s="6">
        <f t="shared" si="51"/>
        <v>69.612903225806448</v>
      </c>
      <c r="AU799" s="6">
        <f t="shared" si="52"/>
        <v>160.13043478260869</v>
      </c>
      <c r="AV799" s="6">
        <f t="shared" si="53"/>
        <v>107.03846153846153</v>
      </c>
      <c r="AW799" s="7">
        <f t="shared" si="54"/>
        <v>51.141509433962263</v>
      </c>
      <c r="AX799" s="6">
        <f t="shared" si="55"/>
        <v>36.056277056277054</v>
      </c>
      <c r="AY799" s="6">
        <f t="shared" si="56"/>
        <v>121.125</v>
      </c>
      <c r="BA799" s="6">
        <f>VLOOKUP(A799, ALL_AP_DATA!$A$2:$F$3600, 6, FALSE)</f>
        <v>310</v>
      </c>
      <c r="BB799" s="6" t="e">
        <f t="shared" ca="1" si="58"/>
        <v>#NAME?</v>
      </c>
      <c r="BC799" s="6">
        <f>VLOOKUP(A799,projmetadata!$A$2:$D$2036, 4, FALSE)</f>
        <v>24430</v>
      </c>
      <c r="BE799" s="9" t="e">
        <f t="shared" ca="1" si="59"/>
        <v>#NAME?</v>
      </c>
      <c r="BF799" s="6" t="e">
        <f t="shared" ca="1" si="60"/>
        <v>#NAME?</v>
      </c>
      <c r="BG799" s="6">
        <f t="shared" si="61"/>
        <v>0.37658616455178062</v>
      </c>
      <c r="BH799" s="6">
        <f>VLOOKUP(A799, ALL_AP_DATA!$A$2:$D$3600, 3, FALSE)</f>
        <v>252</v>
      </c>
      <c r="BI799" s="6">
        <f>VLOOKUP(A799, ALL_AP_DATA!$A$2:$E$3600, 5, FALSE)</f>
        <v>9200</v>
      </c>
      <c r="BJ799" s="6">
        <f t="shared" si="57"/>
        <v>29.677419354838708</v>
      </c>
      <c r="BK799" s="6">
        <f t="shared" si="62"/>
        <v>0.81290322580645158</v>
      </c>
    </row>
    <row r="800" spans="1:63" ht="15.75" customHeight="1" x14ac:dyDescent="0.25">
      <c r="A800" s="6" t="s">
        <v>629</v>
      </c>
      <c r="B800" s="6" t="s">
        <v>64</v>
      </c>
      <c r="C800" s="6">
        <v>9</v>
      </c>
      <c r="D800" s="6">
        <v>42</v>
      </c>
      <c r="E800" s="6">
        <v>62</v>
      </c>
      <c r="F800" s="6">
        <v>2285</v>
      </c>
      <c r="G800" s="6">
        <v>8.6099999999999996E-2</v>
      </c>
      <c r="H800" s="6">
        <v>0.378</v>
      </c>
      <c r="I800" s="6">
        <v>0.22869999999999999</v>
      </c>
      <c r="Q800" s="6">
        <v>13</v>
      </c>
      <c r="R800" s="6">
        <v>62</v>
      </c>
      <c r="S800" s="6">
        <v>114</v>
      </c>
      <c r="T800" s="6">
        <v>7030</v>
      </c>
      <c r="U800" s="6">
        <v>0.127</v>
      </c>
      <c r="V800" s="6">
        <v>0.69510000000000005</v>
      </c>
      <c r="W800" s="6">
        <v>0.7036</v>
      </c>
      <c r="X800" s="6">
        <v>45</v>
      </c>
      <c r="Y800" s="6">
        <v>160</v>
      </c>
      <c r="Z800" s="6">
        <v>113</v>
      </c>
      <c r="AA800" s="6">
        <v>5986</v>
      </c>
      <c r="AB800" s="6">
        <v>0.32790000000000002</v>
      </c>
      <c r="AC800" s="6">
        <v>0.68899999999999995</v>
      </c>
      <c r="AD800" s="6">
        <v>0.59909999999999997</v>
      </c>
      <c r="AE800" s="6">
        <v>30</v>
      </c>
      <c r="AF800" s="6">
        <v>151</v>
      </c>
      <c r="AG800" s="6">
        <v>121</v>
      </c>
      <c r="AH800" s="6">
        <v>5334</v>
      </c>
      <c r="AI800" s="6">
        <v>0.30940000000000001</v>
      </c>
      <c r="AJ800" s="6">
        <v>0.73780000000000001</v>
      </c>
      <c r="AK800" s="6">
        <v>0.53380000000000005</v>
      </c>
      <c r="AL800" s="6">
        <v>1</v>
      </c>
      <c r="AM800" s="6">
        <v>17</v>
      </c>
      <c r="AN800" s="6">
        <v>41</v>
      </c>
      <c r="AO800" s="6">
        <v>2709</v>
      </c>
      <c r="AP800" s="6">
        <v>3.4799999999999998E-2</v>
      </c>
      <c r="AQ800" s="6">
        <v>0.25</v>
      </c>
      <c r="AR800" s="6">
        <v>0.27110000000000001</v>
      </c>
      <c r="AT800" s="6">
        <f t="shared" si="51"/>
        <v>54.404761904761905</v>
      </c>
      <c r="AU800" s="6" t="str">
        <f t="shared" si="52"/>
        <v/>
      </c>
      <c r="AV800" s="6">
        <f t="shared" si="53"/>
        <v>113.38709677419355</v>
      </c>
      <c r="AW800" s="7">
        <f t="shared" si="54"/>
        <v>37.412500000000001</v>
      </c>
      <c r="AX800" s="6">
        <f t="shared" si="55"/>
        <v>35.324503311258276</v>
      </c>
      <c r="AY800" s="6">
        <f t="shared" si="56"/>
        <v>159.35294117647058</v>
      </c>
      <c r="BA800" s="6">
        <f>VLOOKUP(A800, ALL_AP_DATA!$A$2:$F$3600, 6, FALSE)</f>
        <v>488</v>
      </c>
      <c r="BB800" s="6" t="e">
        <f t="shared" ca="1" si="58"/>
        <v>#NAME?</v>
      </c>
      <c r="BC800" s="6">
        <f>VLOOKUP(A800,projmetadata!$A$2:$D$2036, 4, FALSE)</f>
        <v>26435</v>
      </c>
      <c r="BE800" s="9" t="e">
        <f t="shared" ca="1" si="59"/>
        <v>#NAME?</v>
      </c>
      <c r="BF800" s="6" t="e">
        <f t="shared" ca="1" si="60"/>
        <v>#NAME?</v>
      </c>
      <c r="BG800" s="6">
        <f t="shared" si="61"/>
        <v>0.37798373368640059</v>
      </c>
      <c r="BH800" s="6">
        <f>VLOOKUP(A800, ALL_AP_DATA!$A$2:$D$3600, 3, FALSE)</f>
        <v>261</v>
      </c>
      <c r="BI800" s="6">
        <f>VLOOKUP(A800, ALL_AP_DATA!$A$2:$E$3600, 5, FALSE)</f>
        <v>9992</v>
      </c>
      <c r="BJ800" s="6">
        <f t="shared" si="57"/>
        <v>20.475409836065573</v>
      </c>
      <c r="BK800" s="6">
        <f t="shared" si="62"/>
        <v>0.5348360655737705</v>
      </c>
    </row>
    <row r="801" spans="1:63" ht="15.75" customHeight="1" x14ac:dyDescent="0.25">
      <c r="A801" s="6" t="s">
        <v>1004</v>
      </c>
      <c r="B801" s="6" t="s">
        <v>64</v>
      </c>
      <c r="C801" s="6">
        <v>1</v>
      </c>
      <c r="D801" s="6">
        <v>3</v>
      </c>
      <c r="E801" s="6">
        <v>0</v>
      </c>
      <c r="F801" s="6">
        <v>0</v>
      </c>
      <c r="G801" s="6">
        <v>1.7500000000000002E-2</v>
      </c>
      <c r="H801" s="6">
        <v>0</v>
      </c>
      <c r="I801" s="6">
        <v>0</v>
      </c>
      <c r="Q801" s="6">
        <v>2</v>
      </c>
      <c r="R801" s="6">
        <v>5</v>
      </c>
      <c r="S801" s="6">
        <v>15</v>
      </c>
      <c r="T801" s="6">
        <v>507</v>
      </c>
      <c r="U801" s="6">
        <v>2.92E-2</v>
      </c>
      <c r="V801" s="6">
        <v>0.3947</v>
      </c>
      <c r="W801" s="6">
        <v>0.31180000000000002</v>
      </c>
      <c r="X801" s="6">
        <v>1</v>
      </c>
      <c r="Y801" s="6">
        <v>3</v>
      </c>
      <c r="Z801" s="6">
        <v>1</v>
      </c>
      <c r="AA801" s="6">
        <v>42</v>
      </c>
      <c r="AB801" s="6">
        <v>1.7500000000000002E-2</v>
      </c>
      <c r="AC801" s="6">
        <v>2.63E-2</v>
      </c>
      <c r="AD801" s="6">
        <v>2.58E-2</v>
      </c>
      <c r="AE801" s="6">
        <v>3</v>
      </c>
      <c r="AF801" s="6">
        <v>9</v>
      </c>
      <c r="AG801" s="6">
        <v>6</v>
      </c>
      <c r="AH801" s="6">
        <v>161</v>
      </c>
      <c r="AI801" s="6">
        <v>5.2600000000000001E-2</v>
      </c>
      <c r="AJ801" s="6">
        <v>0.15790000000000001</v>
      </c>
      <c r="AK801" s="6">
        <v>9.9000000000000005E-2</v>
      </c>
      <c r="AT801" s="6">
        <f t="shared" si="51"/>
        <v>0</v>
      </c>
      <c r="AU801" s="6" t="str">
        <f t="shared" si="52"/>
        <v/>
      </c>
      <c r="AV801" s="6">
        <f t="shared" si="53"/>
        <v>101.4</v>
      </c>
      <c r="AW801" s="7">
        <f t="shared" si="54"/>
        <v>14</v>
      </c>
      <c r="AX801" s="6">
        <f t="shared" si="55"/>
        <v>17.888888888888889</v>
      </c>
      <c r="AY801" s="6" t="str">
        <f t="shared" si="56"/>
        <v/>
      </c>
      <c r="BA801" s="6">
        <f>VLOOKUP(A801, ALL_AP_DATA!$A$2:$F$3600, 6, FALSE)</f>
        <v>171</v>
      </c>
      <c r="BB801" s="6" t="e">
        <f t="shared" ca="1" si="58"/>
        <v>#NAME?</v>
      </c>
      <c r="BC801" s="6">
        <f>VLOOKUP(A801,projmetadata!$A$2:$D$2036, 4, FALSE)</f>
        <v>4187</v>
      </c>
      <c r="BE801" s="9" t="e">
        <f t="shared" ca="1" si="59"/>
        <v>#NAME?</v>
      </c>
      <c r="BF801" s="6" t="e">
        <f t="shared" ca="1" si="60"/>
        <v>#NAME?</v>
      </c>
      <c r="BG801" s="6">
        <f t="shared" si="61"/>
        <v>0.38834487700023884</v>
      </c>
      <c r="BH801" s="6">
        <f>VLOOKUP(A801, ALL_AP_DATA!$A$2:$D$3600, 3, FALSE)</f>
        <v>20</v>
      </c>
      <c r="BI801" s="6">
        <f>VLOOKUP(A801, ALL_AP_DATA!$A$2:$E$3600, 5, FALSE)</f>
        <v>1626</v>
      </c>
      <c r="BJ801" s="6">
        <f t="shared" si="57"/>
        <v>9.5087719298245617</v>
      </c>
      <c r="BK801" s="6">
        <f t="shared" si="62"/>
        <v>0.11695906432748537</v>
      </c>
    </row>
    <row r="802" spans="1:63" ht="15.75" customHeight="1" x14ac:dyDescent="0.25">
      <c r="A802" s="6" t="s">
        <v>1293</v>
      </c>
      <c r="B802" s="6" t="s">
        <v>64</v>
      </c>
      <c r="C802" s="6">
        <v>2</v>
      </c>
      <c r="D802" s="6">
        <v>4</v>
      </c>
      <c r="E802" s="6">
        <v>2</v>
      </c>
      <c r="F802" s="6">
        <v>10</v>
      </c>
      <c r="G802" s="6">
        <v>1.26E-2</v>
      </c>
      <c r="H802" s="6">
        <v>2.41E-2</v>
      </c>
      <c r="I802" s="6">
        <v>1.4E-3</v>
      </c>
      <c r="Q802" s="6">
        <v>16</v>
      </c>
      <c r="R802" s="6">
        <v>68</v>
      </c>
      <c r="S802" s="6">
        <v>67</v>
      </c>
      <c r="T802" s="6">
        <v>4579</v>
      </c>
      <c r="U802" s="6">
        <v>0.2145</v>
      </c>
      <c r="V802" s="6">
        <v>0.80720000000000003</v>
      </c>
      <c r="W802" s="6">
        <v>0.63839999999999997</v>
      </c>
      <c r="X802" s="6">
        <v>1</v>
      </c>
      <c r="Y802" s="6">
        <v>3</v>
      </c>
      <c r="Z802" s="6">
        <v>0</v>
      </c>
      <c r="AA802" s="6">
        <v>0</v>
      </c>
      <c r="AB802" s="6">
        <v>9.4999999999999998E-3</v>
      </c>
      <c r="AC802" s="6">
        <v>0</v>
      </c>
      <c r="AD802" s="6">
        <v>0</v>
      </c>
      <c r="AE802" s="6">
        <v>7</v>
      </c>
      <c r="AF802" s="6">
        <v>26</v>
      </c>
      <c r="AG802" s="6">
        <v>32</v>
      </c>
      <c r="AH802" s="6">
        <v>1183</v>
      </c>
      <c r="AI802" s="6">
        <v>8.2000000000000003E-2</v>
      </c>
      <c r="AJ802" s="6">
        <v>0.38550000000000001</v>
      </c>
      <c r="AK802" s="6">
        <v>0.16489999999999999</v>
      </c>
      <c r="AT802" s="6">
        <f t="shared" si="51"/>
        <v>2.5</v>
      </c>
      <c r="AU802" s="6" t="str">
        <f t="shared" si="52"/>
        <v/>
      </c>
      <c r="AV802" s="6">
        <f t="shared" si="53"/>
        <v>67.338235294117652</v>
      </c>
      <c r="AW802" s="7">
        <f t="shared" si="54"/>
        <v>0</v>
      </c>
      <c r="AX802" s="6">
        <f t="shared" si="55"/>
        <v>45.5</v>
      </c>
      <c r="AY802" s="6" t="str">
        <f t="shared" si="56"/>
        <v/>
      </c>
      <c r="BA802" s="6">
        <f>VLOOKUP(A802, ALL_AP_DATA!$A$2:$F$3600, 6, FALSE)</f>
        <v>317</v>
      </c>
      <c r="BB802" s="6" t="e">
        <f t="shared" ca="1" si="58"/>
        <v>#NAME?</v>
      </c>
      <c r="BC802" s="6">
        <f>VLOOKUP(A802,projmetadata!$A$2:$D$2036, 4, FALSE)</f>
        <v>18334</v>
      </c>
      <c r="BE802" s="9" t="e">
        <f t="shared" ca="1" si="59"/>
        <v>#NAME?</v>
      </c>
      <c r="BF802" s="6" t="e">
        <f t="shared" ca="1" si="60"/>
        <v>#NAME?</v>
      </c>
      <c r="BG802" s="6">
        <f t="shared" si="61"/>
        <v>0.39124031853387148</v>
      </c>
      <c r="BH802" s="6">
        <f>VLOOKUP(A802, ALL_AP_DATA!$A$2:$D$3600, 3, FALSE)</f>
        <v>87</v>
      </c>
      <c r="BI802" s="6">
        <f>VLOOKUP(A802, ALL_AP_DATA!$A$2:$E$3600, 5, FALSE)</f>
        <v>7173</v>
      </c>
      <c r="BJ802" s="6">
        <f t="shared" si="57"/>
        <v>22.627760252365931</v>
      </c>
      <c r="BK802" s="6">
        <f t="shared" si="62"/>
        <v>0.27444794952681389</v>
      </c>
    </row>
    <row r="803" spans="1:63" ht="15.75" customHeight="1" x14ac:dyDescent="0.25">
      <c r="A803" s="6" t="s">
        <v>947</v>
      </c>
      <c r="B803" s="6" t="s">
        <v>64</v>
      </c>
      <c r="C803" s="6">
        <v>1</v>
      </c>
      <c r="D803" s="6">
        <v>2</v>
      </c>
      <c r="E803" s="6">
        <v>2</v>
      </c>
      <c r="F803" s="6">
        <v>78</v>
      </c>
      <c r="G803" s="6">
        <v>1.3899999999999999E-2</v>
      </c>
      <c r="H803" s="6">
        <v>0.1333</v>
      </c>
      <c r="I803" s="6">
        <v>7.0000000000000001E-3</v>
      </c>
      <c r="Q803" s="6">
        <v>4</v>
      </c>
      <c r="R803" s="6">
        <v>24</v>
      </c>
      <c r="S803" s="6">
        <v>8</v>
      </c>
      <c r="T803" s="6">
        <v>7841</v>
      </c>
      <c r="U803" s="6">
        <v>0.16669999999999999</v>
      </c>
      <c r="V803" s="6">
        <v>0.5333</v>
      </c>
      <c r="W803" s="6">
        <v>0.70299999999999996</v>
      </c>
      <c r="X803" s="6">
        <v>3</v>
      </c>
      <c r="Y803" s="6">
        <v>17</v>
      </c>
      <c r="Z803" s="6">
        <v>10</v>
      </c>
      <c r="AA803" s="6">
        <v>4024</v>
      </c>
      <c r="AB803" s="6">
        <v>0.1181</v>
      </c>
      <c r="AC803" s="6">
        <v>0.66669999999999996</v>
      </c>
      <c r="AD803" s="6">
        <v>0.36080000000000001</v>
      </c>
      <c r="AE803" s="6">
        <v>17</v>
      </c>
      <c r="AF803" s="6">
        <v>61</v>
      </c>
      <c r="AG803" s="6">
        <v>14</v>
      </c>
      <c r="AH803" s="6">
        <v>10233</v>
      </c>
      <c r="AI803" s="6">
        <v>0.42359999999999998</v>
      </c>
      <c r="AJ803" s="6">
        <v>0.93330000000000002</v>
      </c>
      <c r="AK803" s="6">
        <v>0.91739999999999999</v>
      </c>
      <c r="AT803" s="6">
        <f t="shared" si="51"/>
        <v>39</v>
      </c>
      <c r="AU803" s="6" t="str">
        <f t="shared" si="52"/>
        <v/>
      </c>
      <c r="AV803" s="6">
        <f t="shared" si="53"/>
        <v>326.70833333333331</v>
      </c>
      <c r="AW803" s="7">
        <f t="shared" si="54"/>
        <v>236.70588235294119</v>
      </c>
      <c r="AX803" s="6">
        <f t="shared" si="55"/>
        <v>167.75409836065575</v>
      </c>
      <c r="AY803" s="6" t="str">
        <f t="shared" si="56"/>
        <v/>
      </c>
      <c r="BA803" s="6">
        <f>VLOOKUP(A803, ALL_AP_DATA!$A$2:$F$3600, 6, FALSE)</f>
        <v>144</v>
      </c>
      <c r="BB803" s="6" t="e">
        <f t="shared" ca="1" si="58"/>
        <v>#NAME?</v>
      </c>
      <c r="BC803" s="6">
        <f>VLOOKUP(A803,projmetadata!$A$2:$D$2036, 4, FALSE)</f>
        <v>28421</v>
      </c>
      <c r="BE803" s="9" t="e">
        <f t="shared" ca="1" si="59"/>
        <v>#NAME?</v>
      </c>
      <c r="BF803" s="6" t="e">
        <f t="shared" ca="1" si="60"/>
        <v>#NAME?</v>
      </c>
      <c r="BG803" s="6">
        <f t="shared" si="61"/>
        <v>0.39245628232644875</v>
      </c>
      <c r="BH803" s="6">
        <f>VLOOKUP(A803, ALL_AP_DATA!$A$2:$D$3600, 3, FALSE)</f>
        <v>77</v>
      </c>
      <c r="BI803" s="6">
        <f>VLOOKUP(A803, ALL_AP_DATA!$A$2:$E$3600, 5, FALSE)</f>
        <v>11154</v>
      </c>
      <c r="BJ803" s="6">
        <f t="shared" si="57"/>
        <v>77.458333333333329</v>
      </c>
      <c r="BK803" s="6">
        <f t="shared" si="62"/>
        <v>0.53472222222222221</v>
      </c>
    </row>
    <row r="804" spans="1:63" ht="15.75" customHeight="1" x14ac:dyDescent="0.25">
      <c r="A804" s="6" t="s">
        <v>796</v>
      </c>
      <c r="B804" s="6" t="s">
        <v>64</v>
      </c>
      <c r="C804" s="6">
        <v>2</v>
      </c>
      <c r="D804" s="6">
        <v>4</v>
      </c>
      <c r="E804" s="6">
        <v>1</v>
      </c>
      <c r="F804" s="6">
        <v>8</v>
      </c>
      <c r="G804" s="6">
        <v>2.7199999999999998E-2</v>
      </c>
      <c r="H804" s="6">
        <v>3.4500000000000003E-2</v>
      </c>
      <c r="I804" s="6">
        <v>3.5000000000000001E-3</v>
      </c>
      <c r="Q804" s="6">
        <v>2</v>
      </c>
      <c r="R804" s="6">
        <v>6</v>
      </c>
      <c r="S804" s="6">
        <v>6</v>
      </c>
      <c r="T804" s="6">
        <v>735</v>
      </c>
      <c r="U804" s="6">
        <v>4.0800000000000003E-2</v>
      </c>
      <c r="V804" s="6">
        <v>0.2069</v>
      </c>
      <c r="W804" s="6">
        <v>0.32279999999999998</v>
      </c>
      <c r="X804" s="6">
        <v>3</v>
      </c>
      <c r="Y804" s="6">
        <v>43</v>
      </c>
      <c r="Z804" s="6">
        <v>20</v>
      </c>
      <c r="AA804" s="6">
        <v>1152</v>
      </c>
      <c r="AB804" s="6">
        <v>0.29249999999999998</v>
      </c>
      <c r="AC804" s="6">
        <v>0.68969999999999998</v>
      </c>
      <c r="AD804" s="6">
        <v>0.50590000000000002</v>
      </c>
      <c r="AE804" s="6">
        <v>5</v>
      </c>
      <c r="AF804" s="6">
        <v>26</v>
      </c>
      <c r="AG804" s="6">
        <v>6</v>
      </c>
      <c r="AH804" s="6">
        <v>883</v>
      </c>
      <c r="AI804" s="6">
        <v>0.1769</v>
      </c>
      <c r="AJ804" s="6">
        <v>0.2069</v>
      </c>
      <c r="AK804" s="6">
        <v>0.38779999999999998</v>
      </c>
      <c r="AT804" s="6">
        <f t="shared" si="51"/>
        <v>2</v>
      </c>
      <c r="AU804" s="6" t="str">
        <f t="shared" si="52"/>
        <v/>
      </c>
      <c r="AV804" s="6">
        <f t="shared" si="53"/>
        <v>122.5</v>
      </c>
      <c r="AW804" s="7">
        <f t="shared" si="54"/>
        <v>26.790697674418606</v>
      </c>
      <c r="AX804" s="6">
        <f t="shared" si="55"/>
        <v>33.96153846153846</v>
      </c>
      <c r="AY804" s="6" t="str">
        <f t="shared" si="56"/>
        <v/>
      </c>
      <c r="BA804" s="6">
        <f>VLOOKUP(A804, ALL_AP_DATA!$A$2:$F$3600, 6, FALSE)</f>
        <v>147</v>
      </c>
      <c r="BB804" s="6" t="e">
        <f t="shared" ca="1" si="58"/>
        <v>#NAME?</v>
      </c>
      <c r="BC804" s="6">
        <f>VLOOKUP(A804,projmetadata!$A$2:$D$2036, 4, FALSE)</f>
        <v>5824</v>
      </c>
      <c r="BE804" s="9" t="e">
        <f t="shared" ca="1" si="59"/>
        <v>#NAME?</v>
      </c>
      <c r="BF804" s="6" t="e">
        <f t="shared" ca="1" si="60"/>
        <v>#NAME?</v>
      </c>
      <c r="BG804" s="6">
        <f t="shared" si="61"/>
        <v>0.39096840659340659</v>
      </c>
      <c r="BH804" s="6">
        <f>VLOOKUP(A804, ALL_AP_DATA!$A$2:$D$3600, 3, FALSE)</f>
        <v>60</v>
      </c>
      <c r="BI804" s="6">
        <f>VLOOKUP(A804, ALL_AP_DATA!$A$2:$E$3600, 5, FALSE)</f>
        <v>2277</v>
      </c>
      <c r="BJ804" s="6">
        <f t="shared" si="57"/>
        <v>15.489795918367347</v>
      </c>
      <c r="BK804" s="6">
        <f t="shared" si="62"/>
        <v>0.40816326530612246</v>
      </c>
    </row>
    <row r="805" spans="1:63" ht="15.75" customHeight="1" x14ac:dyDescent="0.25">
      <c r="A805" s="6" t="s">
        <v>311</v>
      </c>
      <c r="B805" s="6" t="s">
        <v>64</v>
      </c>
      <c r="C805" s="6">
        <v>2</v>
      </c>
      <c r="D805" s="6">
        <v>4</v>
      </c>
      <c r="E805" s="6">
        <v>8</v>
      </c>
      <c r="F805" s="6">
        <v>394</v>
      </c>
      <c r="G805" s="6">
        <v>1.4999999999999999E-2</v>
      </c>
      <c r="H805" s="6">
        <v>0.14810000000000001</v>
      </c>
      <c r="I805" s="6">
        <v>2.7400000000000001E-2</v>
      </c>
      <c r="Q805" s="6">
        <v>8</v>
      </c>
      <c r="R805" s="6">
        <v>49</v>
      </c>
      <c r="S805" s="6">
        <v>36</v>
      </c>
      <c r="T805" s="6">
        <v>12238</v>
      </c>
      <c r="U805" s="6">
        <v>0.1842</v>
      </c>
      <c r="V805" s="6">
        <v>0.66669999999999996</v>
      </c>
      <c r="W805" s="6">
        <v>0.85029999999999994</v>
      </c>
      <c r="X805" s="6">
        <v>5</v>
      </c>
      <c r="Y805" s="6">
        <v>118</v>
      </c>
      <c r="Z805" s="6">
        <v>46</v>
      </c>
      <c r="AA805" s="6">
        <v>8100</v>
      </c>
      <c r="AB805" s="6">
        <v>0.44359999999999999</v>
      </c>
      <c r="AC805" s="6">
        <v>0.85189999999999999</v>
      </c>
      <c r="AD805" s="6">
        <v>0.56279999999999997</v>
      </c>
      <c r="AE805" s="6">
        <v>14</v>
      </c>
      <c r="AF805" s="6">
        <v>70</v>
      </c>
      <c r="AG805" s="6">
        <v>29</v>
      </c>
      <c r="AH805" s="6">
        <v>7711</v>
      </c>
      <c r="AI805" s="6">
        <v>0.26319999999999999</v>
      </c>
      <c r="AJ805" s="6">
        <v>0.53700000000000003</v>
      </c>
      <c r="AK805" s="6">
        <v>0.53569999999999995</v>
      </c>
      <c r="AT805" s="6">
        <f t="shared" si="51"/>
        <v>98.5</v>
      </c>
      <c r="AU805" s="6" t="str">
        <f t="shared" si="52"/>
        <v/>
      </c>
      <c r="AV805" s="6">
        <f t="shared" si="53"/>
        <v>249.75510204081633</v>
      </c>
      <c r="AW805" s="7">
        <f t="shared" si="54"/>
        <v>68.644067796610173</v>
      </c>
      <c r="AX805" s="6">
        <f t="shared" si="55"/>
        <v>110.15714285714286</v>
      </c>
      <c r="AY805" s="6" t="str">
        <f t="shared" si="56"/>
        <v/>
      </c>
      <c r="BA805" s="6">
        <f>VLOOKUP(A805, ALL_AP_DATA!$A$2:$F$3600, 6, FALSE)</f>
        <v>266</v>
      </c>
      <c r="BB805" s="6" t="e">
        <f t="shared" ca="1" si="58"/>
        <v>#NAME?</v>
      </c>
      <c r="BC805" s="6">
        <f>VLOOKUP(A805,projmetadata!$A$2:$D$2036, 4, FALSE)</f>
        <v>36465</v>
      </c>
      <c r="BE805" s="9" t="e">
        <f t="shared" ca="1" si="59"/>
        <v>#NAME?</v>
      </c>
      <c r="BF805" s="6" t="e">
        <f t="shared" ca="1" si="60"/>
        <v>#NAME?</v>
      </c>
      <c r="BG805" s="6">
        <f t="shared" si="61"/>
        <v>0.39470725353078295</v>
      </c>
      <c r="BH805" s="6">
        <f>VLOOKUP(A805, ALL_AP_DATA!$A$2:$D$3600, 3, FALSE)</f>
        <v>157</v>
      </c>
      <c r="BI805" s="6">
        <f>VLOOKUP(A805, ALL_AP_DATA!$A$2:$E$3600, 5, FALSE)</f>
        <v>14393</v>
      </c>
      <c r="BJ805" s="6">
        <f t="shared" si="57"/>
        <v>54.109022556390975</v>
      </c>
      <c r="BK805" s="6">
        <f t="shared" si="62"/>
        <v>0.59022556390977443</v>
      </c>
    </row>
    <row r="806" spans="1:63" ht="15.75" customHeight="1" x14ac:dyDescent="0.25">
      <c r="A806" s="6" t="s">
        <v>1316</v>
      </c>
      <c r="B806" s="6" t="s">
        <v>64</v>
      </c>
      <c r="Q806" s="6">
        <v>2</v>
      </c>
      <c r="R806" s="6">
        <v>4</v>
      </c>
      <c r="S806" s="6">
        <v>2</v>
      </c>
      <c r="T806" s="6">
        <v>235</v>
      </c>
      <c r="U806" s="6">
        <v>3.8100000000000002E-2</v>
      </c>
      <c r="V806" s="6">
        <v>0.1429</v>
      </c>
      <c r="W806" s="6">
        <v>7.0999999999999994E-2</v>
      </c>
      <c r="AE806" s="6">
        <v>8</v>
      </c>
      <c r="AF806" s="6">
        <v>33</v>
      </c>
      <c r="AG806" s="6">
        <v>5</v>
      </c>
      <c r="AH806" s="6">
        <v>435</v>
      </c>
      <c r="AI806" s="6">
        <v>0.31430000000000002</v>
      </c>
      <c r="AJ806" s="6">
        <v>0.35709999999999997</v>
      </c>
      <c r="AK806" s="6">
        <v>0.13150000000000001</v>
      </c>
      <c r="AT806" s="6" t="str">
        <f t="shared" si="51"/>
        <v/>
      </c>
      <c r="AU806" s="6" t="str">
        <f t="shared" si="52"/>
        <v/>
      </c>
      <c r="AV806" s="6">
        <f t="shared" si="53"/>
        <v>58.75</v>
      </c>
      <c r="AW806" s="7" t="str">
        <f t="shared" si="54"/>
        <v/>
      </c>
      <c r="AX806" s="6">
        <f t="shared" si="55"/>
        <v>13.181818181818182</v>
      </c>
      <c r="AY806" s="6" t="str">
        <f t="shared" si="56"/>
        <v/>
      </c>
      <c r="BA806" s="6">
        <f>VLOOKUP(A806, ALL_AP_DATA!$A$2:$F$3600, 6, FALSE)</f>
        <v>105</v>
      </c>
      <c r="BB806" s="6" t="e">
        <f t="shared" ca="1" si="58"/>
        <v>#NAME?</v>
      </c>
      <c r="BC806" s="6">
        <f>VLOOKUP(A806,projmetadata!$A$2:$D$2036, 4, FALSE)</f>
        <v>8378</v>
      </c>
      <c r="BE806" s="9" t="e">
        <f t="shared" ca="1" si="59"/>
        <v>#NAME?</v>
      </c>
      <c r="BF806" s="6" t="e">
        <f t="shared" ca="1" si="60"/>
        <v>#NAME?</v>
      </c>
      <c r="BG806" s="6">
        <f t="shared" si="61"/>
        <v>0.39484363809978518</v>
      </c>
      <c r="BH806" s="6">
        <f>VLOOKUP(A806, ALL_AP_DATA!$A$2:$D$3600, 3, FALSE)</f>
        <v>37</v>
      </c>
      <c r="BI806" s="6">
        <f>VLOOKUP(A806, ALL_AP_DATA!$A$2:$E$3600, 5, FALSE)</f>
        <v>3308</v>
      </c>
      <c r="BJ806" s="6">
        <f t="shared" si="57"/>
        <v>31.504761904761907</v>
      </c>
      <c r="BK806" s="6">
        <f t="shared" si="62"/>
        <v>0.35238095238095241</v>
      </c>
    </row>
    <row r="807" spans="1:63" ht="15.75" customHeight="1" x14ac:dyDescent="0.25">
      <c r="A807" s="6" t="s">
        <v>264</v>
      </c>
      <c r="B807" s="6" t="s">
        <v>64</v>
      </c>
      <c r="C807" s="6">
        <v>14</v>
      </c>
      <c r="D807" s="6">
        <v>350</v>
      </c>
      <c r="E807" s="6">
        <v>58</v>
      </c>
      <c r="F807" s="6">
        <v>4734</v>
      </c>
      <c r="G807" s="6">
        <v>0.25069999999999998</v>
      </c>
      <c r="H807" s="6">
        <v>0.39460000000000001</v>
      </c>
      <c r="I807" s="6">
        <v>0.33539999999999998</v>
      </c>
      <c r="Q807" s="6">
        <v>14</v>
      </c>
      <c r="R807" s="6">
        <v>55</v>
      </c>
      <c r="S807" s="6">
        <v>68</v>
      </c>
      <c r="T807" s="6">
        <v>6345</v>
      </c>
      <c r="U807" s="6">
        <v>3.9399999999999998E-2</v>
      </c>
      <c r="V807" s="6">
        <v>0.46260000000000001</v>
      </c>
      <c r="W807" s="6">
        <v>0.4496</v>
      </c>
      <c r="X807" s="6">
        <v>323</v>
      </c>
      <c r="Y807" s="6">
        <v>813</v>
      </c>
      <c r="Z807" s="6">
        <v>125</v>
      </c>
      <c r="AA807" s="6">
        <v>9965</v>
      </c>
      <c r="AB807" s="6">
        <v>0.58240000000000003</v>
      </c>
      <c r="AC807" s="6">
        <v>0.85029999999999994</v>
      </c>
      <c r="AD807" s="6">
        <v>0.70599999999999996</v>
      </c>
      <c r="AE807" s="6">
        <v>41</v>
      </c>
      <c r="AF807" s="6">
        <v>110</v>
      </c>
      <c r="AG807" s="6">
        <v>56</v>
      </c>
      <c r="AH807" s="6">
        <v>2868</v>
      </c>
      <c r="AI807" s="6">
        <v>7.8799999999999995E-2</v>
      </c>
      <c r="AJ807" s="6">
        <v>0.38100000000000001</v>
      </c>
      <c r="AK807" s="6">
        <v>0.20319999999999999</v>
      </c>
      <c r="AT807" s="6">
        <f t="shared" si="51"/>
        <v>13.525714285714285</v>
      </c>
      <c r="AU807" s="6" t="str">
        <f t="shared" si="52"/>
        <v/>
      </c>
      <c r="AV807" s="6">
        <f t="shared" si="53"/>
        <v>115.36363636363636</v>
      </c>
      <c r="AW807" s="7">
        <f t="shared" si="54"/>
        <v>12.257072570725708</v>
      </c>
      <c r="AX807" s="6">
        <f t="shared" si="55"/>
        <v>26.072727272727274</v>
      </c>
      <c r="AY807" s="6" t="str">
        <f t="shared" si="56"/>
        <v/>
      </c>
      <c r="BA807" s="6">
        <f>VLOOKUP(A807, ALL_AP_DATA!$A$2:$F$3600, 6, FALSE)</f>
        <v>1396</v>
      </c>
      <c r="BB807" s="6" t="e">
        <f t="shared" ca="1" si="58"/>
        <v>#NAME?</v>
      </c>
      <c r="BC807" s="6">
        <f>VLOOKUP(A807,projmetadata!$A$2:$D$2036, 4, FALSE)</f>
        <v>35698</v>
      </c>
      <c r="BE807" s="9" t="e">
        <f t="shared" ca="1" si="59"/>
        <v>#NAME?</v>
      </c>
      <c r="BF807" s="6" t="e">
        <f t="shared" ca="1" si="60"/>
        <v>#NAME?</v>
      </c>
      <c r="BG807" s="6">
        <f t="shared" si="61"/>
        <v>0.39537228976413247</v>
      </c>
      <c r="BH807" s="6">
        <f>VLOOKUP(A807, ALL_AP_DATA!$A$2:$D$3600, 3, FALSE)</f>
        <v>860</v>
      </c>
      <c r="BI807" s="6">
        <f>VLOOKUP(A807, ALL_AP_DATA!$A$2:$E$3600, 5, FALSE)</f>
        <v>14114</v>
      </c>
      <c r="BJ807" s="6">
        <f t="shared" si="57"/>
        <v>10.110315186246419</v>
      </c>
      <c r="BK807" s="6">
        <f t="shared" si="62"/>
        <v>0.61604584527220629</v>
      </c>
    </row>
    <row r="808" spans="1:63" ht="15.75" customHeight="1" x14ac:dyDescent="0.25">
      <c r="A808" s="6" t="s">
        <v>258</v>
      </c>
      <c r="B808" s="6" t="s">
        <v>64</v>
      </c>
      <c r="C808" s="6">
        <v>8</v>
      </c>
      <c r="D808" s="6">
        <v>118</v>
      </c>
      <c r="E808" s="6">
        <v>155</v>
      </c>
      <c r="F808" s="6">
        <v>17190</v>
      </c>
      <c r="G808" s="6">
        <v>0.4</v>
      </c>
      <c r="H808" s="6">
        <v>0.85160000000000002</v>
      </c>
      <c r="I808" s="6">
        <v>0.78420000000000001</v>
      </c>
      <c r="J808" s="6">
        <v>2</v>
      </c>
      <c r="K808" s="6">
        <v>14</v>
      </c>
      <c r="L808" s="6">
        <v>118</v>
      </c>
      <c r="M808" s="6">
        <v>8232</v>
      </c>
      <c r="N808" s="6">
        <v>4.7500000000000001E-2</v>
      </c>
      <c r="O808" s="6">
        <v>0.64839999999999998</v>
      </c>
      <c r="P808" s="6">
        <v>0.3755</v>
      </c>
      <c r="Q808" s="6">
        <v>8</v>
      </c>
      <c r="R808" s="6">
        <v>22</v>
      </c>
      <c r="S808" s="6">
        <v>138</v>
      </c>
      <c r="T808" s="6">
        <v>10953</v>
      </c>
      <c r="U808" s="6">
        <v>7.46E-2</v>
      </c>
      <c r="V808" s="6">
        <v>0.75819999999999999</v>
      </c>
      <c r="W808" s="6">
        <v>0.49969999999999998</v>
      </c>
      <c r="X808" s="6">
        <v>25</v>
      </c>
      <c r="Y808" s="6">
        <v>157</v>
      </c>
      <c r="Z808" s="6">
        <v>181</v>
      </c>
      <c r="AA808" s="6">
        <v>21566</v>
      </c>
      <c r="AB808" s="6">
        <v>0.53220000000000001</v>
      </c>
      <c r="AC808" s="6">
        <v>0.99450000000000005</v>
      </c>
      <c r="AD808" s="6">
        <v>0.98380000000000001</v>
      </c>
      <c r="AE808" s="6">
        <v>29</v>
      </c>
      <c r="AF808" s="6">
        <v>118</v>
      </c>
      <c r="AG808" s="6">
        <v>153</v>
      </c>
      <c r="AH808" s="6">
        <v>13069</v>
      </c>
      <c r="AI808" s="6">
        <v>0.4</v>
      </c>
      <c r="AJ808" s="6">
        <v>0.8407</v>
      </c>
      <c r="AK808" s="6">
        <v>0.59619999999999995</v>
      </c>
      <c r="AT808" s="6">
        <f t="shared" si="51"/>
        <v>145.67796610169492</v>
      </c>
      <c r="AU808" s="6">
        <f t="shared" si="52"/>
        <v>588</v>
      </c>
      <c r="AV808" s="6">
        <f t="shared" si="53"/>
        <v>497.86363636363637</v>
      </c>
      <c r="AW808" s="7">
        <f t="shared" si="54"/>
        <v>137.36305732484075</v>
      </c>
      <c r="AX808" s="6">
        <f t="shared" si="55"/>
        <v>110.7542372881356</v>
      </c>
      <c r="AY808" s="6" t="str">
        <f t="shared" si="56"/>
        <v/>
      </c>
      <c r="BA808" s="6">
        <f>VLOOKUP(A808, ALL_AP_DATA!$A$2:$F$3600, 6, FALSE)</f>
        <v>295</v>
      </c>
      <c r="BB808" s="6" t="e">
        <f t="shared" ca="1" si="58"/>
        <v>#NAME?</v>
      </c>
      <c r="BC808" s="6">
        <f>VLOOKUP(A808,projmetadata!$A$2:$D$2036, 4, FALSE)</f>
        <v>55200</v>
      </c>
      <c r="BE808" s="9" t="e">
        <f t="shared" ca="1" si="59"/>
        <v>#NAME?</v>
      </c>
      <c r="BF808" s="6" t="e">
        <f t="shared" ca="1" si="60"/>
        <v>#NAME?</v>
      </c>
      <c r="BG808" s="6">
        <f t="shared" si="61"/>
        <v>0.39711956521739128</v>
      </c>
      <c r="BH808" s="6">
        <f>VLOOKUP(A808, ALL_AP_DATA!$A$2:$D$3600, 3, FALSE)</f>
        <v>216</v>
      </c>
      <c r="BI808" s="6">
        <f>VLOOKUP(A808, ALL_AP_DATA!$A$2:$E$3600, 5, FALSE)</f>
        <v>21921</v>
      </c>
      <c r="BJ808" s="6">
        <f t="shared" si="57"/>
        <v>74.30847457627118</v>
      </c>
      <c r="BK808" s="6">
        <f t="shared" si="62"/>
        <v>0.73220338983050848</v>
      </c>
    </row>
    <row r="809" spans="1:63" ht="15.75" customHeight="1" x14ac:dyDescent="0.25">
      <c r="A809" s="6" t="s">
        <v>430</v>
      </c>
      <c r="B809" s="6" t="s">
        <v>64</v>
      </c>
      <c r="C809" s="6">
        <v>8</v>
      </c>
      <c r="D809" s="6">
        <v>53</v>
      </c>
      <c r="E809" s="6">
        <v>87</v>
      </c>
      <c r="F809" s="6">
        <v>4259</v>
      </c>
      <c r="G809" s="6">
        <v>9.8000000000000004E-2</v>
      </c>
      <c r="H809" s="6">
        <v>0.54720000000000002</v>
      </c>
      <c r="I809" s="6">
        <v>0.21110000000000001</v>
      </c>
      <c r="J809" s="6">
        <v>4</v>
      </c>
      <c r="K809" s="6">
        <v>29</v>
      </c>
      <c r="L809" s="6">
        <v>66</v>
      </c>
      <c r="M809" s="6">
        <v>3014</v>
      </c>
      <c r="N809" s="6">
        <v>5.3600000000000002E-2</v>
      </c>
      <c r="O809" s="6">
        <v>0.41510000000000002</v>
      </c>
      <c r="P809" s="6">
        <v>0.14940000000000001</v>
      </c>
      <c r="Q809" s="6">
        <v>22</v>
      </c>
      <c r="R809" s="6">
        <v>83</v>
      </c>
      <c r="S809" s="6">
        <v>123</v>
      </c>
      <c r="T809" s="6">
        <v>10493</v>
      </c>
      <c r="U809" s="6">
        <v>0.15340000000000001</v>
      </c>
      <c r="V809" s="6">
        <v>0.77359999999999995</v>
      </c>
      <c r="W809" s="6">
        <v>0.52</v>
      </c>
      <c r="X809" s="6">
        <v>23</v>
      </c>
      <c r="Y809" s="6">
        <v>153</v>
      </c>
      <c r="Z809" s="6">
        <v>104</v>
      </c>
      <c r="AA809" s="6">
        <v>6170</v>
      </c>
      <c r="AB809" s="6">
        <v>0.2828</v>
      </c>
      <c r="AC809" s="6">
        <v>0.65410000000000001</v>
      </c>
      <c r="AD809" s="6">
        <v>0.30580000000000002</v>
      </c>
      <c r="AE809" s="6">
        <v>66</v>
      </c>
      <c r="AF809" s="6">
        <v>237</v>
      </c>
      <c r="AG809" s="6">
        <v>127</v>
      </c>
      <c r="AH809" s="6">
        <v>11740</v>
      </c>
      <c r="AI809" s="6">
        <v>0.43809999999999999</v>
      </c>
      <c r="AJ809" s="6">
        <v>0.79869999999999997</v>
      </c>
      <c r="AK809" s="6">
        <v>0.58179999999999998</v>
      </c>
      <c r="AL809" s="6">
        <v>1</v>
      </c>
      <c r="AM809" s="6">
        <v>12</v>
      </c>
      <c r="AN809" s="6">
        <v>52</v>
      </c>
      <c r="AO809" s="6">
        <v>1750</v>
      </c>
      <c r="AP809" s="6">
        <v>2.2200000000000001E-2</v>
      </c>
      <c r="AQ809" s="6">
        <v>0.32700000000000001</v>
      </c>
      <c r="AR809" s="6">
        <v>8.6699999999999999E-2</v>
      </c>
      <c r="AT809" s="6">
        <f t="shared" si="51"/>
        <v>80.35849056603773</v>
      </c>
      <c r="AU809" s="6">
        <f t="shared" si="52"/>
        <v>103.93103448275862</v>
      </c>
      <c r="AV809" s="6">
        <f t="shared" si="53"/>
        <v>126.42168674698796</v>
      </c>
      <c r="AW809" s="7">
        <f t="shared" si="54"/>
        <v>40.326797385620914</v>
      </c>
      <c r="AX809" s="6">
        <f t="shared" si="55"/>
        <v>49.535864978902957</v>
      </c>
      <c r="AY809" s="6">
        <f t="shared" si="56"/>
        <v>145.83333333333334</v>
      </c>
      <c r="BA809" s="6">
        <f>VLOOKUP(A809, ALL_AP_DATA!$A$2:$F$3600, 6, FALSE)</f>
        <v>541</v>
      </c>
      <c r="BB809" s="6" t="e">
        <f t="shared" ca="1" si="58"/>
        <v>#NAME?</v>
      </c>
      <c r="BC809" s="6">
        <f>VLOOKUP(A809,projmetadata!$A$2:$D$2036, 4, FALSE)</f>
        <v>50797</v>
      </c>
      <c r="BE809" s="9" t="e">
        <f t="shared" ca="1" si="59"/>
        <v>#NAME?</v>
      </c>
      <c r="BF809" s="6" t="e">
        <f t="shared" ca="1" si="60"/>
        <v>#NAME?</v>
      </c>
      <c r="BG809" s="6">
        <f t="shared" si="61"/>
        <v>0.3972281827666988</v>
      </c>
      <c r="BH809" s="6">
        <f>VLOOKUP(A809, ALL_AP_DATA!$A$2:$D$3600, 3, FALSE)</f>
        <v>309</v>
      </c>
      <c r="BI809" s="6">
        <f>VLOOKUP(A809, ALL_AP_DATA!$A$2:$E$3600, 5, FALSE)</f>
        <v>20178</v>
      </c>
      <c r="BJ809" s="6">
        <f t="shared" si="57"/>
        <v>37.297597042513864</v>
      </c>
      <c r="BK809" s="6">
        <f t="shared" si="62"/>
        <v>0.57116451016635861</v>
      </c>
    </row>
    <row r="810" spans="1:63" ht="15.75" customHeight="1" x14ac:dyDescent="0.25">
      <c r="A810" s="6" t="s">
        <v>285</v>
      </c>
      <c r="B810" s="6" t="s">
        <v>64</v>
      </c>
      <c r="C810" s="6">
        <v>9</v>
      </c>
      <c r="D810" s="6">
        <v>25</v>
      </c>
      <c r="E810" s="6">
        <v>30</v>
      </c>
      <c r="F810" s="6">
        <v>1504</v>
      </c>
      <c r="G810" s="6">
        <v>0.21010000000000001</v>
      </c>
      <c r="H810" s="6">
        <v>0.6522</v>
      </c>
      <c r="I810" s="6">
        <v>0.3962</v>
      </c>
      <c r="X810" s="6">
        <v>10</v>
      </c>
      <c r="Y810" s="6">
        <v>65</v>
      </c>
      <c r="Z810" s="6">
        <v>37</v>
      </c>
      <c r="AA810" s="6">
        <v>2371</v>
      </c>
      <c r="AB810" s="6">
        <v>0.54620000000000002</v>
      </c>
      <c r="AC810" s="6">
        <v>0.80430000000000001</v>
      </c>
      <c r="AD810" s="6">
        <v>0.62460000000000004</v>
      </c>
      <c r="AE810" s="6">
        <v>18</v>
      </c>
      <c r="AF810" s="6">
        <v>81</v>
      </c>
      <c r="AG810" s="6">
        <v>31</v>
      </c>
      <c r="AH810" s="6">
        <v>1858</v>
      </c>
      <c r="AI810" s="6">
        <v>0.68069999999999997</v>
      </c>
      <c r="AJ810" s="6">
        <v>0.67390000000000005</v>
      </c>
      <c r="AK810" s="6">
        <v>0.48949999999999999</v>
      </c>
      <c r="AT810" s="6">
        <f t="shared" si="51"/>
        <v>60.16</v>
      </c>
      <c r="AU810" s="6" t="str">
        <f t="shared" si="52"/>
        <v/>
      </c>
      <c r="AV810" s="6" t="str">
        <f t="shared" si="53"/>
        <v/>
      </c>
      <c r="AW810" s="7">
        <f t="shared" si="54"/>
        <v>36.476923076923079</v>
      </c>
      <c r="AX810" s="6">
        <f t="shared" si="55"/>
        <v>22.938271604938272</v>
      </c>
      <c r="AY810" s="6" t="str">
        <f t="shared" si="56"/>
        <v/>
      </c>
      <c r="BA810" s="6">
        <f>VLOOKUP(A810, ALL_AP_DATA!$A$2:$F$3600, 6, FALSE)</f>
        <v>119</v>
      </c>
      <c r="BB810" s="6" t="e">
        <f t="shared" ca="1" si="58"/>
        <v>#NAME?</v>
      </c>
      <c r="BC810" s="6">
        <f>VLOOKUP(A810,projmetadata!$A$2:$D$2036, 4, FALSE)</f>
        <v>9531</v>
      </c>
      <c r="BE810" s="9" t="e">
        <f t="shared" ca="1" si="59"/>
        <v>#NAME?</v>
      </c>
      <c r="BF810" s="6" t="e">
        <f t="shared" ca="1" si="60"/>
        <v>#NAME?</v>
      </c>
      <c r="BG810" s="6">
        <f t="shared" si="61"/>
        <v>0.39827929912915749</v>
      </c>
      <c r="BH810" s="6">
        <f>VLOOKUP(A810, ALL_AP_DATA!$A$2:$D$3600, 3, FALSE)</f>
        <v>89</v>
      </c>
      <c r="BI810" s="6">
        <f>VLOOKUP(A810, ALL_AP_DATA!$A$2:$E$3600, 5, FALSE)</f>
        <v>3796</v>
      </c>
      <c r="BJ810" s="6">
        <f t="shared" si="57"/>
        <v>31.899159663865547</v>
      </c>
      <c r="BK810" s="6">
        <f t="shared" si="62"/>
        <v>0.74789915966386555</v>
      </c>
    </row>
    <row r="811" spans="1:63" ht="15.75" customHeight="1" x14ac:dyDescent="0.25">
      <c r="A811" s="6" t="s">
        <v>1175</v>
      </c>
      <c r="B811" s="6" t="s">
        <v>64</v>
      </c>
      <c r="C811" s="6">
        <v>5</v>
      </c>
      <c r="D811" s="6">
        <v>27</v>
      </c>
      <c r="E811" s="6">
        <v>10</v>
      </c>
      <c r="F811" s="6">
        <v>577</v>
      </c>
      <c r="G811" s="6">
        <v>8.4099999999999994E-2</v>
      </c>
      <c r="H811" s="6">
        <v>0.15629999999999999</v>
      </c>
      <c r="I811" s="6">
        <v>5.0799999999999998E-2</v>
      </c>
      <c r="Q811" s="6">
        <v>8</v>
      </c>
      <c r="R811" s="6">
        <v>40</v>
      </c>
      <c r="S811" s="6">
        <v>37</v>
      </c>
      <c r="T811" s="6">
        <v>4929</v>
      </c>
      <c r="U811" s="6">
        <v>0.1246</v>
      </c>
      <c r="V811" s="6">
        <v>0.57809999999999995</v>
      </c>
      <c r="W811" s="6">
        <v>0.43409999999999999</v>
      </c>
      <c r="X811" s="6">
        <v>10</v>
      </c>
      <c r="Y811" s="6">
        <v>98</v>
      </c>
      <c r="Z811" s="6">
        <v>25</v>
      </c>
      <c r="AA811" s="6">
        <v>1638</v>
      </c>
      <c r="AB811" s="6">
        <v>0.30530000000000002</v>
      </c>
      <c r="AC811" s="6">
        <v>0.3906</v>
      </c>
      <c r="AD811" s="6">
        <v>0.14430000000000001</v>
      </c>
      <c r="AE811" s="6">
        <v>29</v>
      </c>
      <c r="AF811" s="6">
        <v>174</v>
      </c>
      <c r="AG811" s="6">
        <v>46</v>
      </c>
      <c r="AH811" s="6">
        <v>7035</v>
      </c>
      <c r="AI811" s="6">
        <v>0.54210000000000003</v>
      </c>
      <c r="AJ811" s="6">
        <v>0.71879999999999999</v>
      </c>
      <c r="AK811" s="6">
        <v>0.61960000000000004</v>
      </c>
      <c r="AT811" s="6">
        <f t="shared" si="51"/>
        <v>21.37037037037037</v>
      </c>
      <c r="AU811" s="6" t="str">
        <f t="shared" si="52"/>
        <v/>
      </c>
      <c r="AV811" s="6">
        <f t="shared" si="53"/>
        <v>123.22499999999999</v>
      </c>
      <c r="AW811" s="7">
        <f t="shared" si="54"/>
        <v>16.714285714285715</v>
      </c>
      <c r="AX811" s="6">
        <f t="shared" si="55"/>
        <v>40.431034482758619</v>
      </c>
      <c r="AY811" s="6" t="str">
        <f t="shared" si="56"/>
        <v/>
      </c>
      <c r="BA811" s="6">
        <f>VLOOKUP(A811, ALL_AP_DATA!$A$2:$F$3600, 6, FALSE)</f>
        <v>321</v>
      </c>
      <c r="BB811" s="6" t="e">
        <f t="shared" ca="1" si="58"/>
        <v>#NAME?</v>
      </c>
      <c r="BC811" s="6">
        <f>VLOOKUP(A811,projmetadata!$A$2:$D$2036, 4, FALSE)</f>
        <v>28329</v>
      </c>
      <c r="BE811" s="9" t="e">
        <f t="shared" ca="1" si="59"/>
        <v>#NAME?</v>
      </c>
      <c r="BF811" s="6" t="e">
        <f t="shared" ca="1" si="60"/>
        <v>#NAME?</v>
      </c>
      <c r="BG811" s="6">
        <f t="shared" si="61"/>
        <v>0.40082600868368101</v>
      </c>
      <c r="BH811" s="6">
        <f>VLOOKUP(A811, ALL_AP_DATA!$A$2:$D$3600, 3, FALSE)</f>
        <v>216</v>
      </c>
      <c r="BI811" s="6">
        <f>VLOOKUP(A811, ALL_AP_DATA!$A$2:$E$3600, 5, FALSE)</f>
        <v>11355</v>
      </c>
      <c r="BJ811" s="6">
        <f t="shared" si="57"/>
        <v>35.373831775700936</v>
      </c>
      <c r="BK811" s="6">
        <f t="shared" si="62"/>
        <v>0.67289719626168221</v>
      </c>
    </row>
    <row r="812" spans="1:63" ht="15.75" customHeight="1" x14ac:dyDescent="0.25">
      <c r="A812" s="6" t="s">
        <v>470</v>
      </c>
      <c r="B812" s="6" t="s">
        <v>64</v>
      </c>
      <c r="C812" s="6">
        <v>2</v>
      </c>
      <c r="D812" s="6">
        <v>114</v>
      </c>
      <c r="E812" s="6">
        <v>153</v>
      </c>
      <c r="F812" s="6">
        <v>8795</v>
      </c>
      <c r="G812" s="6">
        <v>0.34649999999999997</v>
      </c>
      <c r="H812" s="6">
        <v>0.85</v>
      </c>
      <c r="I812" s="6">
        <v>0.72419999999999995</v>
      </c>
      <c r="J812" s="6">
        <v>4</v>
      </c>
      <c r="K812" s="6">
        <v>31</v>
      </c>
      <c r="L812" s="6">
        <v>101</v>
      </c>
      <c r="M812" s="6">
        <v>5722</v>
      </c>
      <c r="N812" s="6">
        <v>9.4200000000000006E-2</v>
      </c>
      <c r="O812" s="6">
        <v>0.56110000000000004</v>
      </c>
      <c r="P812" s="6">
        <v>0.47120000000000001</v>
      </c>
      <c r="Q812" s="6">
        <v>12</v>
      </c>
      <c r="R812" s="6">
        <v>44</v>
      </c>
      <c r="S812" s="6">
        <v>112</v>
      </c>
      <c r="T812" s="6">
        <v>6843</v>
      </c>
      <c r="U812" s="6">
        <v>0.13370000000000001</v>
      </c>
      <c r="V812" s="6">
        <v>0.62219999999999998</v>
      </c>
      <c r="W812" s="6">
        <v>0.5635</v>
      </c>
      <c r="X812" s="6">
        <v>19</v>
      </c>
      <c r="Y812" s="6">
        <v>110</v>
      </c>
      <c r="Z812" s="6">
        <v>149</v>
      </c>
      <c r="AA812" s="6">
        <v>9371</v>
      </c>
      <c r="AB812" s="6">
        <v>0.33429999999999999</v>
      </c>
      <c r="AC812" s="6">
        <v>0.82779999999999998</v>
      </c>
      <c r="AD812" s="6">
        <v>0.77170000000000005</v>
      </c>
      <c r="AE812" s="6">
        <v>31</v>
      </c>
      <c r="AF812" s="6">
        <v>122</v>
      </c>
      <c r="AG812" s="6">
        <v>130</v>
      </c>
      <c r="AH812" s="6">
        <v>8671</v>
      </c>
      <c r="AI812" s="6">
        <v>0.37080000000000002</v>
      </c>
      <c r="AJ812" s="6">
        <v>0.72219999999999995</v>
      </c>
      <c r="AK812" s="6">
        <v>0.71399999999999997</v>
      </c>
      <c r="AL812" s="6">
        <v>2</v>
      </c>
      <c r="AM812" s="6">
        <v>18</v>
      </c>
      <c r="AN812" s="6">
        <v>50</v>
      </c>
      <c r="AO812" s="6">
        <v>1733</v>
      </c>
      <c r="AP812" s="6">
        <v>5.4699999999999999E-2</v>
      </c>
      <c r="AQ812" s="6">
        <v>0.27779999999999999</v>
      </c>
      <c r="AR812" s="6">
        <v>0.14269999999999999</v>
      </c>
      <c r="AT812" s="6">
        <f t="shared" si="51"/>
        <v>77.149122807017548</v>
      </c>
      <c r="AU812" s="6">
        <f t="shared" si="52"/>
        <v>184.58064516129033</v>
      </c>
      <c r="AV812" s="6">
        <f t="shared" si="53"/>
        <v>155.52272727272728</v>
      </c>
      <c r="AW812" s="7">
        <f t="shared" si="54"/>
        <v>85.190909090909088</v>
      </c>
      <c r="AX812" s="6">
        <f t="shared" si="55"/>
        <v>71.073770491803273</v>
      </c>
      <c r="AY812" s="6">
        <f t="shared" si="56"/>
        <v>96.277777777777771</v>
      </c>
      <c r="BA812" s="6">
        <f>VLOOKUP(A812, ALL_AP_DATA!$A$2:$F$3600, 6, FALSE)</f>
        <v>329</v>
      </c>
      <c r="BB812" s="6" t="e">
        <f t="shared" ca="1" si="58"/>
        <v>#NAME?</v>
      </c>
      <c r="BC812" s="6">
        <f>VLOOKUP(A812,projmetadata!$A$2:$D$2036, 4, FALSE)</f>
        <v>30044</v>
      </c>
      <c r="BE812" s="9" t="e">
        <f t="shared" ca="1" si="59"/>
        <v>#NAME?</v>
      </c>
      <c r="BF812" s="6" t="e">
        <f t="shared" ca="1" si="60"/>
        <v>#NAME?</v>
      </c>
      <c r="BG812" s="6">
        <f t="shared" si="61"/>
        <v>0.40420716282785246</v>
      </c>
      <c r="BH812" s="6">
        <f>VLOOKUP(A812, ALL_AP_DATA!$A$2:$D$3600, 3, FALSE)</f>
        <v>182</v>
      </c>
      <c r="BI812" s="6">
        <f>VLOOKUP(A812, ALL_AP_DATA!$A$2:$E$3600, 5, FALSE)</f>
        <v>12144</v>
      </c>
      <c r="BJ812" s="6">
        <f t="shared" si="57"/>
        <v>36.911854103343465</v>
      </c>
      <c r="BK812" s="6">
        <f t="shared" si="62"/>
        <v>0.55319148936170215</v>
      </c>
    </row>
    <row r="813" spans="1:63" ht="15.75" customHeight="1" x14ac:dyDescent="0.25">
      <c r="A813" s="6" t="s">
        <v>770</v>
      </c>
      <c r="B813" s="6" t="s">
        <v>64</v>
      </c>
      <c r="C813" s="6">
        <v>10</v>
      </c>
      <c r="D813" s="6">
        <v>159</v>
      </c>
      <c r="E813" s="6">
        <v>467</v>
      </c>
      <c r="F813" s="6">
        <v>23084</v>
      </c>
      <c r="G813" s="6">
        <v>9.5799999999999996E-2</v>
      </c>
      <c r="H813" s="6">
        <v>0.57299999999999995</v>
      </c>
      <c r="I813" s="6">
        <v>0.18840000000000001</v>
      </c>
      <c r="J813" s="6">
        <v>9</v>
      </c>
      <c r="K813" s="6">
        <v>96</v>
      </c>
      <c r="L813" s="6">
        <v>495</v>
      </c>
      <c r="M813" s="6">
        <v>32758</v>
      </c>
      <c r="N813" s="6">
        <v>5.7799999999999997E-2</v>
      </c>
      <c r="O813" s="6">
        <v>0.60740000000000005</v>
      </c>
      <c r="P813" s="6">
        <v>0.26740000000000003</v>
      </c>
      <c r="Q813" s="6">
        <v>38</v>
      </c>
      <c r="R813" s="6">
        <v>166</v>
      </c>
      <c r="S813" s="6">
        <v>598</v>
      </c>
      <c r="T813" s="6">
        <v>51409</v>
      </c>
      <c r="U813" s="6">
        <v>0.1</v>
      </c>
      <c r="V813" s="6">
        <v>0.73370000000000002</v>
      </c>
      <c r="W813" s="6">
        <v>0.41970000000000002</v>
      </c>
      <c r="X813" s="6">
        <v>63</v>
      </c>
      <c r="Y813" s="6">
        <v>337</v>
      </c>
      <c r="Z813" s="6">
        <v>571</v>
      </c>
      <c r="AA813" s="6">
        <v>82648</v>
      </c>
      <c r="AB813" s="6">
        <v>0.20300000000000001</v>
      </c>
      <c r="AC813" s="6">
        <v>0.7006</v>
      </c>
      <c r="AD813" s="6">
        <v>0.67469999999999997</v>
      </c>
      <c r="AE813" s="6">
        <v>40</v>
      </c>
      <c r="AF813" s="6">
        <v>367</v>
      </c>
      <c r="AG813" s="6">
        <v>564</v>
      </c>
      <c r="AH813" s="6">
        <v>57349</v>
      </c>
      <c r="AI813" s="6">
        <v>0.22109999999999999</v>
      </c>
      <c r="AJ813" s="6">
        <v>0.69199999999999995</v>
      </c>
      <c r="AK813" s="6">
        <v>0.46820000000000001</v>
      </c>
      <c r="AL813" s="6">
        <v>5</v>
      </c>
      <c r="AM813" s="6">
        <v>93</v>
      </c>
      <c r="AN813" s="6">
        <v>483</v>
      </c>
      <c r="AO813" s="6">
        <v>33430</v>
      </c>
      <c r="AP813" s="6">
        <v>5.6000000000000001E-2</v>
      </c>
      <c r="AQ813" s="6">
        <v>0.59260000000000002</v>
      </c>
      <c r="AR813" s="6">
        <v>0.27289999999999998</v>
      </c>
      <c r="AT813" s="6">
        <f t="shared" si="51"/>
        <v>145.1823899371069</v>
      </c>
      <c r="AU813" s="6">
        <f t="shared" si="52"/>
        <v>341.22916666666669</v>
      </c>
      <c r="AV813" s="6">
        <f t="shared" si="53"/>
        <v>309.69277108433732</v>
      </c>
      <c r="AW813" s="7">
        <f t="shared" si="54"/>
        <v>245.24629080118694</v>
      </c>
      <c r="AX813" s="6">
        <f t="shared" si="55"/>
        <v>156.26430517711171</v>
      </c>
      <c r="AY813" s="6">
        <f t="shared" si="56"/>
        <v>359.46236559139783</v>
      </c>
      <c r="BA813" s="6">
        <f>VLOOKUP(A813, ALL_AP_DATA!$A$2:$F$3600, 6, FALSE)</f>
        <v>1660</v>
      </c>
      <c r="BB813" s="6" t="e">
        <f t="shared" ca="1" si="58"/>
        <v>#NAME?</v>
      </c>
      <c r="BC813" s="6">
        <f>VLOOKUP(A813,projmetadata!$A$2:$D$2036, 4, FALSE)</f>
        <v>301059</v>
      </c>
      <c r="BE813" s="9" t="e">
        <f t="shared" ca="1" si="59"/>
        <v>#NAME?</v>
      </c>
      <c r="BF813" s="6" t="e">
        <f t="shared" ca="1" si="60"/>
        <v>#NAME?</v>
      </c>
      <c r="BG813" s="6">
        <f t="shared" si="61"/>
        <v>0.40689366536127469</v>
      </c>
      <c r="BH813" s="6">
        <f>VLOOKUP(A813, ALL_AP_DATA!$A$2:$D$3600, 3, FALSE)</f>
        <v>630</v>
      </c>
      <c r="BI813" s="6">
        <f>VLOOKUP(A813, ALL_AP_DATA!$A$2:$E$3600, 5, FALSE)</f>
        <v>122499</v>
      </c>
      <c r="BJ813" s="6">
        <f t="shared" si="57"/>
        <v>73.794578313253012</v>
      </c>
      <c r="BK813" s="6">
        <f t="shared" si="62"/>
        <v>0.37951807228915663</v>
      </c>
    </row>
    <row r="814" spans="1:63" ht="15.75" customHeight="1" x14ac:dyDescent="0.25">
      <c r="A814" s="6" t="s">
        <v>1011</v>
      </c>
      <c r="B814" s="6" t="s">
        <v>64</v>
      </c>
      <c r="C814" s="6">
        <v>3</v>
      </c>
      <c r="D814" s="6">
        <v>36</v>
      </c>
      <c r="E814" s="6">
        <v>52</v>
      </c>
      <c r="F814" s="6">
        <v>4698</v>
      </c>
      <c r="G814" s="6">
        <v>0.12770000000000001</v>
      </c>
      <c r="H814" s="6">
        <v>0.61180000000000001</v>
      </c>
      <c r="I814" s="6">
        <v>0.30580000000000002</v>
      </c>
      <c r="J814" s="6">
        <v>3</v>
      </c>
      <c r="K814" s="6">
        <v>30</v>
      </c>
      <c r="L814" s="6">
        <v>62</v>
      </c>
      <c r="M814" s="6">
        <v>7412</v>
      </c>
      <c r="N814" s="6">
        <v>0.10639999999999999</v>
      </c>
      <c r="O814" s="6">
        <v>0.72940000000000005</v>
      </c>
      <c r="P814" s="6">
        <v>0.48249999999999998</v>
      </c>
      <c r="Q814" s="6">
        <v>13</v>
      </c>
      <c r="R814" s="6">
        <v>60</v>
      </c>
      <c r="S814" s="6">
        <v>76</v>
      </c>
      <c r="T814" s="6">
        <v>11196</v>
      </c>
      <c r="U814" s="6">
        <v>0.21279999999999999</v>
      </c>
      <c r="V814" s="6">
        <v>0.89410000000000001</v>
      </c>
      <c r="W814" s="6">
        <v>0.7288</v>
      </c>
      <c r="X814" s="6">
        <v>7</v>
      </c>
      <c r="Y814" s="6">
        <v>144</v>
      </c>
      <c r="Z814" s="6">
        <v>69</v>
      </c>
      <c r="AA814" s="6">
        <v>8457</v>
      </c>
      <c r="AB814" s="6">
        <v>0.51060000000000005</v>
      </c>
      <c r="AC814" s="6">
        <v>0.81179999999999997</v>
      </c>
      <c r="AD814" s="6">
        <v>0.55049999999999999</v>
      </c>
      <c r="AE814" s="6">
        <v>33</v>
      </c>
      <c r="AF814" s="6">
        <v>142</v>
      </c>
      <c r="AG814" s="6">
        <v>78</v>
      </c>
      <c r="AH814" s="6">
        <v>10529</v>
      </c>
      <c r="AI814" s="6">
        <v>0.50349999999999995</v>
      </c>
      <c r="AJ814" s="6">
        <v>0.91759999999999997</v>
      </c>
      <c r="AK814" s="6">
        <v>0.68540000000000001</v>
      </c>
      <c r="AL814" s="6">
        <v>1</v>
      </c>
      <c r="AM814" s="6">
        <v>29</v>
      </c>
      <c r="AN814" s="6">
        <v>65</v>
      </c>
      <c r="AO814" s="6">
        <v>8422</v>
      </c>
      <c r="AP814" s="6">
        <v>0.1028</v>
      </c>
      <c r="AQ814" s="6">
        <v>0.76470000000000005</v>
      </c>
      <c r="AR814" s="6">
        <v>0.54820000000000002</v>
      </c>
      <c r="AT814" s="6">
        <f t="shared" si="51"/>
        <v>130.5</v>
      </c>
      <c r="AU814" s="6">
        <f t="shared" si="52"/>
        <v>247.06666666666666</v>
      </c>
      <c r="AV814" s="6">
        <f t="shared" si="53"/>
        <v>186.6</v>
      </c>
      <c r="AW814" s="7">
        <f t="shared" si="54"/>
        <v>58.729166666666664</v>
      </c>
      <c r="AX814" s="6">
        <f t="shared" si="55"/>
        <v>74.147887323943664</v>
      </c>
      <c r="AY814" s="6">
        <f t="shared" si="56"/>
        <v>290.41379310344826</v>
      </c>
      <c r="BA814" s="6">
        <f>VLOOKUP(A814, ALL_AP_DATA!$A$2:$F$3600, 6, FALSE)</f>
        <v>282</v>
      </c>
      <c r="BB814" s="6" t="e">
        <f t="shared" ca="1" si="58"/>
        <v>#NAME?</v>
      </c>
      <c r="BC814" s="6">
        <f>VLOOKUP(A814,projmetadata!$A$2:$D$2036, 4, FALSE)</f>
        <v>37264</v>
      </c>
      <c r="BE814" s="9" t="e">
        <f t="shared" ca="1" si="59"/>
        <v>#NAME?</v>
      </c>
      <c r="BF814" s="6" t="e">
        <f t="shared" ca="1" si="60"/>
        <v>#NAME?</v>
      </c>
      <c r="BG814" s="6">
        <f t="shared" si="61"/>
        <v>0.41224774581365392</v>
      </c>
      <c r="BH814" s="6">
        <f>VLOOKUP(A814, ALL_AP_DATA!$A$2:$D$3600, 3, FALSE)</f>
        <v>219</v>
      </c>
      <c r="BI814" s="6">
        <f>VLOOKUP(A814, ALL_AP_DATA!$A$2:$E$3600, 5, FALSE)</f>
        <v>15362</v>
      </c>
      <c r="BJ814" s="6">
        <f t="shared" si="57"/>
        <v>54.475177304964539</v>
      </c>
      <c r="BK814" s="6">
        <f t="shared" si="62"/>
        <v>0.77659574468085102</v>
      </c>
    </row>
    <row r="815" spans="1:63" ht="15.75" customHeight="1" x14ac:dyDescent="0.25">
      <c r="A815" s="6" t="s">
        <v>722</v>
      </c>
      <c r="B815" s="6" t="s">
        <v>64</v>
      </c>
      <c r="C815" s="6">
        <v>11</v>
      </c>
      <c r="D815" s="6">
        <v>35</v>
      </c>
      <c r="E815" s="6">
        <v>10</v>
      </c>
      <c r="F815" s="6">
        <v>377</v>
      </c>
      <c r="G815" s="6">
        <v>2.3199999999999998E-2</v>
      </c>
      <c r="H815" s="6">
        <v>3.1099999999999999E-2</v>
      </c>
      <c r="I815" s="6">
        <v>1.09E-2</v>
      </c>
      <c r="Q815" s="6">
        <v>31</v>
      </c>
      <c r="R815" s="6">
        <v>138</v>
      </c>
      <c r="S815" s="6">
        <v>154</v>
      </c>
      <c r="T815" s="6">
        <v>15634</v>
      </c>
      <c r="U815" s="6">
        <v>9.1300000000000006E-2</v>
      </c>
      <c r="V815" s="6">
        <v>0.4783</v>
      </c>
      <c r="W815" s="6">
        <v>0.45090000000000002</v>
      </c>
      <c r="X815" s="6">
        <v>27</v>
      </c>
      <c r="Y815" s="6">
        <v>175</v>
      </c>
      <c r="Z815" s="6">
        <v>23</v>
      </c>
      <c r="AA815" s="6">
        <v>1030</v>
      </c>
      <c r="AB815" s="6">
        <v>0.1158</v>
      </c>
      <c r="AC815" s="6">
        <v>7.1400000000000005E-2</v>
      </c>
      <c r="AD815" s="6">
        <v>2.9700000000000001E-2</v>
      </c>
      <c r="AE815" s="6">
        <v>102</v>
      </c>
      <c r="AF815" s="6">
        <v>365</v>
      </c>
      <c r="AG815" s="6">
        <v>101</v>
      </c>
      <c r="AH815" s="6">
        <v>6052</v>
      </c>
      <c r="AI815" s="6">
        <v>0.24160000000000001</v>
      </c>
      <c r="AJ815" s="6">
        <v>0.31369999999999998</v>
      </c>
      <c r="AK815" s="6">
        <v>0.17460000000000001</v>
      </c>
      <c r="AT815" s="6">
        <f t="shared" si="51"/>
        <v>10.771428571428572</v>
      </c>
      <c r="AU815" s="6" t="str">
        <f t="shared" si="52"/>
        <v/>
      </c>
      <c r="AV815" s="6">
        <f t="shared" si="53"/>
        <v>113.28985507246377</v>
      </c>
      <c r="AW815" s="7">
        <f t="shared" si="54"/>
        <v>5.8857142857142861</v>
      </c>
      <c r="AX815" s="6">
        <f t="shared" si="55"/>
        <v>16.580821917808219</v>
      </c>
      <c r="AY815" s="6" t="str">
        <f t="shared" si="56"/>
        <v/>
      </c>
      <c r="BA815" s="6">
        <f>VLOOKUP(A815, ALL_AP_DATA!$A$2:$F$3600, 6, FALSE)</f>
        <v>1511</v>
      </c>
      <c r="BB815" s="6" t="e">
        <f t="shared" ca="1" si="58"/>
        <v>#NAME?</v>
      </c>
      <c r="BC815" s="6">
        <f>VLOOKUP(A815,projmetadata!$A$2:$D$2036, 4, FALSE)</f>
        <v>83023</v>
      </c>
      <c r="BE815" s="9" t="e">
        <f t="shared" ca="1" si="59"/>
        <v>#NAME?</v>
      </c>
      <c r="BF815" s="6" t="e">
        <f t="shared" ca="1" si="60"/>
        <v>#NAME?</v>
      </c>
      <c r="BG815" s="6">
        <f t="shared" si="61"/>
        <v>0.41759512424267975</v>
      </c>
      <c r="BH815" s="6">
        <f>VLOOKUP(A815, ALL_AP_DATA!$A$2:$D$3600, 3, FALSE)</f>
        <v>593</v>
      </c>
      <c r="BI815" s="6">
        <f>VLOOKUP(A815, ALL_AP_DATA!$A$2:$E$3600, 5, FALSE)</f>
        <v>34670</v>
      </c>
      <c r="BJ815" s="6">
        <f t="shared" si="57"/>
        <v>22.945069490403707</v>
      </c>
      <c r="BK815" s="6">
        <f t="shared" si="62"/>
        <v>0.39245532759761748</v>
      </c>
    </row>
    <row r="816" spans="1:63" ht="15.75" customHeight="1" x14ac:dyDescent="0.25">
      <c r="A816" s="6" t="s">
        <v>990</v>
      </c>
      <c r="B816" s="6" t="s">
        <v>64</v>
      </c>
      <c r="C816" s="6">
        <v>4</v>
      </c>
      <c r="D816" s="6">
        <v>10</v>
      </c>
      <c r="E816" s="6">
        <v>38</v>
      </c>
      <c r="F816" s="6">
        <v>1483</v>
      </c>
      <c r="G816" s="6">
        <v>7.46E-2</v>
      </c>
      <c r="H816" s="6">
        <v>0.6129</v>
      </c>
      <c r="I816" s="6">
        <v>0.33810000000000001</v>
      </c>
      <c r="Q816" s="6">
        <v>9</v>
      </c>
      <c r="R816" s="6">
        <v>39</v>
      </c>
      <c r="S816" s="6">
        <v>57</v>
      </c>
      <c r="T816" s="6">
        <v>4139</v>
      </c>
      <c r="U816" s="6">
        <v>0.29099999999999998</v>
      </c>
      <c r="V816" s="6">
        <v>0.9194</v>
      </c>
      <c r="W816" s="6">
        <v>0.94369999999999998</v>
      </c>
      <c r="X816" s="6">
        <v>4</v>
      </c>
      <c r="Y816" s="6">
        <v>36</v>
      </c>
      <c r="Z816" s="6">
        <v>52</v>
      </c>
      <c r="AA816" s="6">
        <v>1961</v>
      </c>
      <c r="AB816" s="6">
        <v>0.26869999999999999</v>
      </c>
      <c r="AC816" s="6">
        <v>0.8387</v>
      </c>
      <c r="AD816" s="6">
        <v>0.4471</v>
      </c>
      <c r="AE816" s="6">
        <v>10</v>
      </c>
      <c r="AF816" s="6">
        <v>35</v>
      </c>
      <c r="AG816" s="6">
        <v>25</v>
      </c>
      <c r="AH816" s="6">
        <v>497</v>
      </c>
      <c r="AI816" s="6">
        <v>0.26119999999999999</v>
      </c>
      <c r="AJ816" s="6">
        <v>0.4032</v>
      </c>
      <c r="AK816" s="6">
        <v>0.1133</v>
      </c>
      <c r="AL816" s="6">
        <v>2</v>
      </c>
      <c r="AM816" s="6">
        <v>33</v>
      </c>
      <c r="AN816" s="6">
        <v>54</v>
      </c>
      <c r="AO816" s="6">
        <v>3762</v>
      </c>
      <c r="AP816" s="6">
        <v>0.24629999999999999</v>
      </c>
      <c r="AQ816" s="6">
        <v>0.871</v>
      </c>
      <c r="AR816" s="6">
        <v>0.85770000000000002</v>
      </c>
      <c r="AT816" s="6">
        <f t="shared" si="51"/>
        <v>148.30000000000001</v>
      </c>
      <c r="AU816" s="6" t="str">
        <f t="shared" si="52"/>
        <v/>
      </c>
      <c r="AV816" s="6">
        <f t="shared" si="53"/>
        <v>106.12820512820512</v>
      </c>
      <c r="AW816" s="7">
        <f t="shared" si="54"/>
        <v>54.472222222222221</v>
      </c>
      <c r="AX816" s="6">
        <f t="shared" si="55"/>
        <v>14.2</v>
      </c>
      <c r="AY816" s="6">
        <f t="shared" si="56"/>
        <v>114</v>
      </c>
      <c r="BA816" s="6">
        <f>VLOOKUP(A816, ALL_AP_DATA!$A$2:$F$3600, 6, FALSE)</f>
        <v>134</v>
      </c>
      <c r="BB816" s="6" t="e">
        <f t="shared" ca="1" si="58"/>
        <v>#NAME?</v>
      </c>
      <c r="BC816" s="6">
        <f>VLOOKUP(A816,projmetadata!$A$2:$D$2036, 4, FALSE)</f>
        <v>10441</v>
      </c>
      <c r="BE816" s="9" t="e">
        <f t="shared" ca="1" si="59"/>
        <v>#NAME?</v>
      </c>
      <c r="BF816" s="6" t="e">
        <f t="shared" ca="1" si="60"/>
        <v>#NAME?</v>
      </c>
      <c r="BG816" s="6">
        <f t="shared" si="61"/>
        <v>0.42007470548798009</v>
      </c>
      <c r="BH816" s="6">
        <f>VLOOKUP(A816, ALL_AP_DATA!$A$2:$D$3600, 3, FALSE)</f>
        <v>85</v>
      </c>
      <c r="BI816" s="6">
        <f>VLOOKUP(A816, ALL_AP_DATA!$A$2:$E$3600, 5, FALSE)</f>
        <v>4386</v>
      </c>
      <c r="BJ816" s="6">
        <f t="shared" si="57"/>
        <v>32.731343283582092</v>
      </c>
      <c r="BK816" s="6">
        <f t="shared" si="62"/>
        <v>0.63432835820895528</v>
      </c>
    </row>
    <row r="817" spans="1:63" ht="15.75" customHeight="1" x14ac:dyDescent="0.25">
      <c r="A817" s="6" t="s">
        <v>1363</v>
      </c>
      <c r="B817" s="6" t="s">
        <v>64</v>
      </c>
      <c r="C817" s="6">
        <v>65</v>
      </c>
      <c r="D817" s="6">
        <v>263</v>
      </c>
      <c r="E817" s="6">
        <v>556</v>
      </c>
      <c r="F817" s="6">
        <v>29934</v>
      </c>
      <c r="G817" s="6">
        <v>0.108</v>
      </c>
      <c r="H817" s="6">
        <v>0.5494</v>
      </c>
      <c r="I817" s="6">
        <v>0.27139999999999997</v>
      </c>
      <c r="J817" s="6">
        <v>9</v>
      </c>
      <c r="K817" s="6">
        <v>75</v>
      </c>
      <c r="L817" s="6">
        <v>440</v>
      </c>
      <c r="M817" s="6">
        <v>26218</v>
      </c>
      <c r="N817" s="6">
        <v>3.0800000000000001E-2</v>
      </c>
      <c r="O817" s="6">
        <v>0.43480000000000002</v>
      </c>
      <c r="P817" s="6">
        <v>0.23769999999999999</v>
      </c>
      <c r="Q817" s="6">
        <v>93</v>
      </c>
      <c r="R817" s="6">
        <v>398</v>
      </c>
      <c r="S817" s="6">
        <v>844</v>
      </c>
      <c r="T817" s="6">
        <v>77877</v>
      </c>
      <c r="U817" s="6">
        <v>0.16339999999999999</v>
      </c>
      <c r="V817" s="6">
        <v>0.83399999999999996</v>
      </c>
      <c r="W817" s="6">
        <v>0.70609999999999995</v>
      </c>
      <c r="X817" s="6">
        <v>96</v>
      </c>
      <c r="Y817" s="6">
        <v>575</v>
      </c>
      <c r="Z817" s="6">
        <v>626</v>
      </c>
      <c r="AA817" s="6">
        <v>31080</v>
      </c>
      <c r="AB817" s="6">
        <v>0.2361</v>
      </c>
      <c r="AC817" s="6">
        <v>0.61860000000000004</v>
      </c>
      <c r="AD817" s="6">
        <v>0.28179999999999999</v>
      </c>
      <c r="AE817" s="6">
        <v>218</v>
      </c>
      <c r="AF817" s="6">
        <v>1035</v>
      </c>
      <c r="AG817" s="6">
        <v>784</v>
      </c>
      <c r="AH817" s="6">
        <v>63343</v>
      </c>
      <c r="AI817" s="6">
        <v>0.42509999999999998</v>
      </c>
      <c r="AJ817" s="6">
        <v>0.77470000000000006</v>
      </c>
      <c r="AK817" s="6">
        <v>0.57430000000000003</v>
      </c>
      <c r="AL817" s="6">
        <v>3</v>
      </c>
      <c r="AM817" s="6">
        <v>144</v>
      </c>
      <c r="AN817" s="6">
        <v>663</v>
      </c>
      <c r="AO817" s="6">
        <v>43741</v>
      </c>
      <c r="AP817" s="6">
        <v>5.91E-2</v>
      </c>
      <c r="AQ817" s="6">
        <v>0.65510000000000002</v>
      </c>
      <c r="AR817" s="6">
        <v>0.39660000000000001</v>
      </c>
      <c r="AT817" s="6">
        <f t="shared" si="51"/>
        <v>113.81749049429658</v>
      </c>
      <c r="AU817" s="6">
        <f t="shared" si="52"/>
        <v>349.57333333333332</v>
      </c>
      <c r="AV817" s="6">
        <f t="shared" si="53"/>
        <v>195.67085427135677</v>
      </c>
      <c r="AW817" s="7">
        <f t="shared" si="54"/>
        <v>54.052173913043475</v>
      </c>
      <c r="AX817" s="6">
        <f t="shared" si="55"/>
        <v>61.200966183574877</v>
      </c>
      <c r="AY817" s="6">
        <f t="shared" si="56"/>
        <v>303.75694444444446</v>
      </c>
      <c r="BA817" s="6">
        <f>VLOOKUP(A817, ALL_AP_DATA!$A$2:$F$3600, 6, FALSE)</f>
        <v>2435</v>
      </c>
      <c r="BB817" s="6" t="e">
        <f t="shared" ca="1" si="58"/>
        <v>#NAME?</v>
      </c>
      <c r="BC817" s="6">
        <f>VLOOKUP(A817,projmetadata!$A$2:$D$2036, 4, FALSE)</f>
        <v>262335</v>
      </c>
      <c r="BE817" s="9" t="e">
        <f t="shared" ca="1" si="59"/>
        <v>#NAME?</v>
      </c>
      <c r="BF817" s="6" t="e">
        <f t="shared" ca="1" si="60"/>
        <v>#NAME?</v>
      </c>
      <c r="BG817" s="6">
        <f t="shared" si="61"/>
        <v>0.42044332628128156</v>
      </c>
      <c r="BH817" s="6">
        <f>VLOOKUP(A817, ALL_AP_DATA!$A$2:$D$3600, 3, FALSE)</f>
        <v>1481</v>
      </c>
      <c r="BI817" s="6">
        <f>VLOOKUP(A817, ALL_AP_DATA!$A$2:$E$3600, 5, FALSE)</f>
        <v>110297</v>
      </c>
      <c r="BJ817" s="6">
        <f t="shared" si="57"/>
        <v>45.296509240246408</v>
      </c>
      <c r="BK817" s="6">
        <f t="shared" si="62"/>
        <v>0.60821355236139629</v>
      </c>
    </row>
    <row r="818" spans="1:63" ht="15.75" customHeight="1" x14ac:dyDescent="0.25">
      <c r="A818" s="6" t="s">
        <v>667</v>
      </c>
      <c r="B818" s="6" t="s">
        <v>64</v>
      </c>
      <c r="C818" s="6">
        <v>12</v>
      </c>
      <c r="D818" s="6">
        <v>105</v>
      </c>
      <c r="E818" s="6">
        <v>143</v>
      </c>
      <c r="F818" s="6">
        <v>9042</v>
      </c>
      <c r="G818" s="6">
        <v>0.17069999999999999</v>
      </c>
      <c r="H818" s="6">
        <v>0.4965</v>
      </c>
      <c r="I818" s="6">
        <v>0.41439999999999999</v>
      </c>
      <c r="J818" s="6">
        <v>8</v>
      </c>
      <c r="K818" s="6">
        <v>56</v>
      </c>
      <c r="L818" s="6">
        <v>128</v>
      </c>
      <c r="M818" s="6">
        <v>10469</v>
      </c>
      <c r="N818" s="6">
        <v>9.11E-2</v>
      </c>
      <c r="O818" s="6">
        <v>0.44440000000000002</v>
      </c>
      <c r="P818" s="6">
        <v>0.47970000000000002</v>
      </c>
      <c r="Q818" s="6">
        <v>29</v>
      </c>
      <c r="R818" s="6">
        <v>127</v>
      </c>
      <c r="S818" s="6">
        <v>214</v>
      </c>
      <c r="T818" s="6">
        <v>17369</v>
      </c>
      <c r="U818" s="6">
        <v>0.20649999999999999</v>
      </c>
      <c r="V818" s="6">
        <v>0.74309999999999998</v>
      </c>
      <c r="W818" s="6">
        <v>0.79590000000000005</v>
      </c>
      <c r="X818" s="6">
        <v>43</v>
      </c>
      <c r="Y818" s="6">
        <v>449</v>
      </c>
      <c r="Z818" s="6">
        <v>257</v>
      </c>
      <c r="AA818" s="6">
        <v>17977</v>
      </c>
      <c r="AB818" s="6">
        <v>0.73009999999999997</v>
      </c>
      <c r="AC818" s="6">
        <v>0.89239999999999997</v>
      </c>
      <c r="AD818" s="6">
        <v>0.82379999999999998</v>
      </c>
      <c r="AE818" s="6">
        <v>72</v>
      </c>
      <c r="AF818" s="6">
        <v>286</v>
      </c>
      <c r="AG818" s="6">
        <v>222</v>
      </c>
      <c r="AH818" s="6">
        <v>13726</v>
      </c>
      <c r="AI818" s="6">
        <v>0.46500000000000002</v>
      </c>
      <c r="AJ818" s="6">
        <v>0.77080000000000004</v>
      </c>
      <c r="AK818" s="6">
        <v>0.629</v>
      </c>
      <c r="AL818" s="6">
        <v>5</v>
      </c>
      <c r="AM818" s="6">
        <v>65</v>
      </c>
      <c r="AN818" s="6">
        <v>113</v>
      </c>
      <c r="AO818" s="6">
        <v>10127</v>
      </c>
      <c r="AP818" s="6">
        <v>0.1057</v>
      </c>
      <c r="AQ818" s="6">
        <v>0.39240000000000003</v>
      </c>
      <c r="AR818" s="6">
        <v>0.46410000000000001</v>
      </c>
      <c r="AT818" s="6">
        <f t="shared" si="51"/>
        <v>86.114285714285714</v>
      </c>
      <c r="AU818" s="6">
        <f t="shared" si="52"/>
        <v>186.94642857142858</v>
      </c>
      <c r="AV818" s="6">
        <f t="shared" si="53"/>
        <v>136.76377952755905</v>
      </c>
      <c r="AW818" s="7">
        <f t="shared" si="54"/>
        <v>40.037861915367486</v>
      </c>
      <c r="AX818" s="6">
        <f t="shared" si="55"/>
        <v>47.993006993006993</v>
      </c>
      <c r="AY818" s="6">
        <f t="shared" si="56"/>
        <v>155.80000000000001</v>
      </c>
      <c r="BA818" s="6">
        <f>VLOOKUP(A818, ALL_AP_DATA!$A$2:$F$3600, 6, FALSE)</f>
        <v>615</v>
      </c>
      <c r="BB818" s="6" t="e">
        <f t="shared" ca="1" si="58"/>
        <v>#NAME?</v>
      </c>
      <c r="BC818" s="6">
        <f>VLOOKUP(A818,projmetadata!$A$2:$D$2036, 4, FALSE)</f>
        <v>51856</v>
      </c>
      <c r="BE818" s="9" t="e">
        <f t="shared" ca="1" si="59"/>
        <v>#NAME?</v>
      </c>
      <c r="BF818" s="6" t="e">
        <f t="shared" ca="1" si="60"/>
        <v>#NAME?</v>
      </c>
      <c r="BG818" s="6">
        <f t="shared" si="61"/>
        <v>0.42081919160752856</v>
      </c>
      <c r="BH818" s="6">
        <f>VLOOKUP(A818, ALL_AP_DATA!$A$2:$D$3600, 3, FALSE)</f>
        <v>513</v>
      </c>
      <c r="BI818" s="6">
        <f>VLOOKUP(A818, ALL_AP_DATA!$A$2:$E$3600, 5, FALSE)</f>
        <v>21822</v>
      </c>
      <c r="BJ818" s="6">
        <f t="shared" si="57"/>
        <v>35.482926829268294</v>
      </c>
      <c r="BK818" s="6">
        <f t="shared" si="62"/>
        <v>0.8341463414634146</v>
      </c>
    </row>
    <row r="819" spans="1:63" ht="15.75" customHeight="1" x14ac:dyDescent="0.25">
      <c r="A819" s="6" t="s">
        <v>1048</v>
      </c>
      <c r="B819" s="6" t="s">
        <v>64</v>
      </c>
      <c r="C819" s="6">
        <v>4</v>
      </c>
      <c r="D819" s="6">
        <v>21</v>
      </c>
      <c r="E819" s="6">
        <v>19</v>
      </c>
      <c r="F819" s="6">
        <v>1622</v>
      </c>
      <c r="G819" s="6">
        <v>0.18920000000000001</v>
      </c>
      <c r="H819" s="6">
        <v>0.82609999999999995</v>
      </c>
      <c r="I819" s="6">
        <v>0.50690000000000002</v>
      </c>
      <c r="J819" s="6">
        <v>3</v>
      </c>
      <c r="K819" s="6">
        <v>34</v>
      </c>
      <c r="L819" s="6">
        <v>19</v>
      </c>
      <c r="M819" s="6">
        <v>2348</v>
      </c>
      <c r="N819" s="6">
        <v>0.30630000000000002</v>
      </c>
      <c r="O819" s="6">
        <v>0.82609999999999995</v>
      </c>
      <c r="P819" s="6">
        <v>0.73380000000000001</v>
      </c>
      <c r="Q819" s="6">
        <v>3</v>
      </c>
      <c r="R819" s="6">
        <v>52</v>
      </c>
      <c r="S819" s="6">
        <v>21</v>
      </c>
      <c r="T819" s="6">
        <v>2878</v>
      </c>
      <c r="U819" s="6">
        <v>0.46850000000000003</v>
      </c>
      <c r="V819" s="6">
        <v>0.91300000000000003</v>
      </c>
      <c r="W819" s="6">
        <v>0.89939999999999998</v>
      </c>
      <c r="X819" s="6">
        <v>7</v>
      </c>
      <c r="Y819" s="6">
        <v>41</v>
      </c>
      <c r="Z819" s="6">
        <v>19</v>
      </c>
      <c r="AA819" s="6">
        <v>2226</v>
      </c>
      <c r="AB819" s="6">
        <v>0.36940000000000001</v>
      </c>
      <c r="AC819" s="6">
        <v>0.82609999999999995</v>
      </c>
      <c r="AD819" s="6">
        <v>0.6956</v>
      </c>
      <c r="AE819" s="6">
        <v>1</v>
      </c>
      <c r="AF819" s="6">
        <v>15</v>
      </c>
      <c r="AG819" s="6">
        <v>11</v>
      </c>
      <c r="AH819" s="6">
        <v>854</v>
      </c>
      <c r="AI819" s="6">
        <v>0.1351</v>
      </c>
      <c r="AJ819" s="6">
        <v>0.4783</v>
      </c>
      <c r="AK819" s="6">
        <v>0.26690000000000003</v>
      </c>
      <c r="AL819" s="6">
        <v>3</v>
      </c>
      <c r="AM819" s="6">
        <v>43</v>
      </c>
      <c r="AN819" s="6">
        <v>21</v>
      </c>
      <c r="AO819" s="6">
        <v>2768</v>
      </c>
      <c r="AP819" s="6">
        <v>0.38740000000000002</v>
      </c>
      <c r="AQ819" s="6">
        <v>0.91300000000000003</v>
      </c>
      <c r="AR819" s="6">
        <v>0.86499999999999999</v>
      </c>
      <c r="AT819" s="6">
        <f t="shared" si="51"/>
        <v>77.238095238095241</v>
      </c>
      <c r="AU819" s="6">
        <f t="shared" si="52"/>
        <v>69.058823529411768</v>
      </c>
      <c r="AV819" s="6">
        <f t="shared" si="53"/>
        <v>55.346153846153847</v>
      </c>
      <c r="AW819" s="7">
        <f t="shared" si="54"/>
        <v>54.292682926829265</v>
      </c>
      <c r="AX819" s="6">
        <f t="shared" si="55"/>
        <v>56.93333333333333</v>
      </c>
      <c r="AY819" s="6">
        <f t="shared" si="56"/>
        <v>64.372093023255815</v>
      </c>
      <c r="BA819" s="6">
        <f>VLOOKUP(A819, ALL_AP_DATA!$A$2:$F$3600, 6, FALSE)</f>
        <v>111</v>
      </c>
      <c r="BB819" s="6" t="e">
        <f t="shared" ca="1" si="58"/>
        <v>#NAME?</v>
      </c>
      <c r="BC819" s="6">
        <f>VLOOKUP(A819,projmetadata!$A$2:$D$2036, 4, FALSE)</f>
        <v>7524</v>
      </c>
      <c r="BE819" s="9" t="e">
        <f t="shared" ca="1" si="59"/>
        <v>#NAME?</v>
      </c>
      <c r="BF819" s="6" t="e">
        <f t="shared" ca="1" si="60"/>
        <v>#NAME?</v>
      </c>
      <c r="BG819" s="6">
        <f t="shared" si="61"/>
        <v>0.42530568846358319</v>
      </c>
      <c r="BH819" s="6">
        <f>VLOOKUP(A819, ALL_AP_DATA!$A$2:$D$3600, 3, FALSE)</f>
        <v>68</v>
      </c>
      <c r="BI819" s="6">
        <f>VLOOKUP(A819, ALL_AP_DATA!$A$2:$E$3600, 5, FALSE)</f>
        <v>3200</v>
      </c>
      <c r="BJ819" s="6">
        <f t="shared" si="57"/>
        <v>28.828828828828829</v>
      </c>
      <c r="BK819" s="6">
        <f t="shared" si="62"/>
        <v>0.61261261261261257</v>
      </c>
    </row>
    <row r="820" spans="1:63" ht="15.75" customHeight="1" x14ac:dyDescent="0.25">
      <c r="A820" s="6" t="s">
        <v>134</v>
      </c>
      <c r="B820" s="6" t="s">
        <v>64</v>
      </c>
      <c r="C820" s="6">
        <v>31</v>
      </c>
      <c r="D820" s="6">
        <v>268</v>
      </c>
      <c r="E820" s="6">
        <v>427</v>
      </c>
      <c r="F820" s="6">
        <v>14852</v>
      </c>
      <c r="G820" s="6">
        <v>0.33329999999999999</v>
      </c>
      <c r="H820" s="6">
        <v>0.68869999999999998</v>
      </c>
      <c r="I820" s="6">
        <v>0.48859999999999998</v>
      </c>
      <c r="J820" s="6">
        <v>7</v>
      </c>
      <c r="K820" s="6">
        <v>76</v>
      </c>
      <c r="L820" s="6">
        <v>421</v>
      </c>
      <c r="M820" s="6">
        <v>17691</v>
      </c>
      <c r="N820" s="6">
        <v>9.4500000000000001E-2</v>
      </c>
      <c r="O820" s="6">
        <v>0.67900000000000005</v>
      </c>
      <c r="P820" s="6">
        <v>0.58199999999999996</v>
      </c>
      <c r="Q820" s="6">
        <v>27</v>
      </c>
      <c r="R820" s="6">
        <v>141</v>
      </c>
      <c r="S820" s="6">
        <v>490</v>
      </c>
      <c r="T820" s="6">
        <v>23847</v>
      </c>
      <c r="U820" s="6">
        <v>0.1754</v>
      </c>
      <c r="V820" s="6">
        <v>0.7903</v>
      </c>
      <c r="W820" s="6">
        <v>0.78449999999999998</v>
      </c>
      <c r="X820" s="6">
        <v>38</v>
      </c>
      <c r="Y820" s="6">
        <v>232</v>
      </c>
      <c r="Z820" s="6">
        <v>406</v>
      </c>
      <c r="AA820" s="6">
        <v>16694</v>
      </c>
      <c r="AB820" s="6">
        <v>0.28860000000000002</v>
      </c>
      <c r="AC820" s="6">
        <v>0.65480000000000005</v>
      </c>
      <c r="AD820" s="6">
        <v>0.54920000000000002</v>
      </c>
      <c r="AE820" s="6">
        <v>101</v>
      </c>
      <c r="AF820" s="6">
        <v>398</v>
      </c>
      <c r="AG820" s="6">
        <v>537</v>
      </c>
      <c r="AH820" s="6">
        <v>24548</v>
      </c>
      <c r="AI820" s="6">
        <v>0.495</v>
      </c>
      <c r="AJ820" s="6">
        <v>0.86609999999999998</v>
      </c>
      <c r="AK820" s="6">
        <v>0.80759999999999998</v>
      </c>
      <c r="AL820" s="6">
        <v>6</v>
      </c>
      <c r="AM820" s="6">
        <v>77</v>
      </c>
      <c r="AN820" s="6">
        <v>405</v>
      </c>
      <c r="AO820" s="6">
        <v>16825</v>
      </c>
      <c r="AP820" s="6">
        <v>9.5799999999999996E-2</v>
      </c>
      <c r="AQ820" s="6">
        <v>0.6532</v>
      </c>
      <c r="AR820" s="6">
        <v>0.55349999999999999</v>
      </c>
      <c r="AT820" s="6">
        <f t="shared" si="51"/>
        <v>55.417910447761194</v>
      </c>
      <c r="AU820" s="6">
        <f t="shared" si="52"/>
        <v>232.77631578947367</v>
      </c>
      <c r="AV820" s="6">
        <f t="shared" si="53"/>
        <v>169.12765957446808</v>
      </c>
      <c r="AW820" s="7">
        <f t="shared" si="54"/>
        <v>71.956896551724142</v>
      </c>
      <c r="AX820" s="6">
        <f t="shared" si="55"/>
        <v>61.678391959798994</v>
      </c>
      <c r="AY820" s="6">
        <f t="shared" si="56"/>
        <v>218.50649350649351</v>
      </c>
      <c r="BA820" s="6">
        <f>VLOOKUP(A820, ALL_AP_DATA!$A$2:$F$3600, 6, FALSE)</f>
        <v>804</v>
      </c>
      <c r="BB820" s="6" t="e">
        <f t="shared" ca="1" si="58"/>
        <v>#NAME?</v>
      </c>
      <c r="BC820" s="6">
        <f>VLOOKUP(A820,projmetadata!$A$2:$D$2036, 4, FALSE)</f>
        <v>70587</v>
      </c>
      <c r="BE820" s="9" t="e">
        <f t="shared" ca="1" si="59"/>
        <v>#NAME?</v>
      </c>
      <c r="BF820" s="6" t="e">
        <f t="shared" ca="1" si="60"/>
        <v>#NAME?</v>
      </c>
      <c r="BG820" s="6">
        <f t="shared" si="61"/>
        <v>0.43061753580687662</v>
      </c>
      <c r="BH820" s="6">
        <f>VLOOKUP(A820, ALL_AP_DATA!$A$2:$D$3600, 3, FALSE)</f>
        <v>528</v>
      </c>
      <c r="BI820" s="6">
        <f>VLOOKUP(A820, ALL_AP_DATA!$A$2:$E$3600, 5, FALSE)</f>
        <v>30396</v>
      </c>
      <c r="BJ820" s="6">
        <f t="shared" si="57"/>
        <v>37.805970149253731</v>
      </c>
      <c r="BK820" s="6">
        <f t="shared" si="62"/>
        <v>0.65671641791044777</v>
      </c>
    </row>
    <row r="821" spans="1:63" ht="15.75" customHeight="1" x14ac:dyDescent="0.25">
      <c r="A821" s="6" t="s">
        <v>948</v>
      </c>
      <c r="B821" s="6" t="s">
        <v>64</v>
      </c>
      <c r="C821" s="6">
        <v>3</v>
      </c>
      <c r="D821" s="6">
        <v>7</v>
      </c>
      <c r="E821" s="6">
        <v>17</v>
      </c>
      <c r="F821" s="6">
        <v>89</v>
      </c>
      <c r="G821" s="6">
        <v>3.3300000000000003E-2</v>
      </c>
      <c r="H821" s="6">
        <v>0.25</v>
      </c>
      <c r="I821" s="6">
        <v>1.2500000000000001E-2</v>
      </c>
      <c r="Q821" s="6">
        <v>4</v>
      </c>
      <c r="R821" s="6">
        <v>15</v>
      </c>
      <c r="S821" s="6">
        <v>44</v>
      </c>
      <c r="T821" s="6">
        <v>3696</v>
      </c>
      <c r="U821" s="6">
        <v>7.1400000000000005E-2</v>
      </c>
      <c r="V821" s="6">
        <v>0.64710000000000001</v>
      </c>
      <c r="W821" s="6">
        <v>0.52100000000000002</v>
      </c>
      <c r="AE821" s="6">
        <v>7</v>
      </c>
      <c r="AF821" s="6">
        <v>29</v>
      </c>
      <c r="AG821" s="6">
        <v>39</v>
      </c>
      <c r="AH821" s="6">
        <v>931</v>
      </c>
      <c r="AI821" s="6">
        <v>0.1381</v>
      </c>
      <c r="AJ821" s="6">
        <v>0.57350000000000001</v>
      </c>
      <c r="AK821" s="6">
        <v>0.13120000000000001</v>
      </c>
      <c r="AT821" s="6">
        <f t="shared" si="51"/>
        <v>12.714285714285714</v>
      </c>
      <c r="AU821" s="6" t="str">
        <f t="shared" si="52"/>
        <v/>
      </c>
      <c r="AV821" s="6">
        <f t="shared" si="53"/>
        <v>246.4</v>
      </c>
      <c r="AW821" s="7" t="str">
        <f t="shared" si="54"/>
        <v/>
      </c>
      <c r="AX821" s="6">
        <f t="shared" si="55"/>
        <v>32.103448275862071</v>
      </c>
      <c r="AY821" s="6" t="str">
        <f t="shared" si="56"/>
        <v/>
      </c>
      <c r="BA821" s="6">
        <f>VLOOKUP(A821, ALL_AP_DATA!$A$2:$F$3600, 6, FALSE)</f>
        <v>210</v>
      </c>
      <c r="BB821" s="6" t="e">
        <f t="shared" ca="1" si="58"/>
        <v>#NAME?</v>
      </c>
      <c r="BC821" s="6">
        <f>VLOOKUP(A821,projmetadata!$A$2:$D$2036, 4, FALSE)</f>
        <v>16461</v>
      </c>
      <c r="BE821" s="9" t="e">
        <f t="shared" ca="1" si="59"/>
        <v>#NAME?</v>
      </c>
      <c r="BF821" s="6" t="e">
        <f t="shared" ca="1" si="60"/>
        <v>#NAME?</v>
      </c>
      <c r="BG821" s="6">
        <f t="shared" si="61"/>
        <v>0.43095802199137356</v>
      </c>
      <c r="BH821" s="6">
        <f>VLOOKUP(A821, ALL_AP_DATA!$A$2:$D$3600, 3, FALSE)</f>
        <v>43</v>
      </c>
      <c r="BI821" s="6">
        <f>VLOOKUP(A821, ALL_AP_DATA!$A$2:$E$3600, 5, FALSE)</f>
        <v>7094</v>
      </c>
      <c r="BJ821" s="6">
        <f t="shared" si="57"/>
        <v>33.780952380952378</v>
      </c>
      <c r="BK821" s="6">
        <f t="shared" si="62"/>
        <v>0.20476190476190476</v>
      </c>
    </row>
    <row r="822" spans="1:63" ht="15.75" customHeight="1" x14ac:dyDescent="0.25">
      <c r="A822" s="6" t="s">
        <v>452</v>
      </c>
      <c r="B822" s="6" t="s">
        <v>64</v>
      </c>
      <c r="C822" s="6">
        <v>14</v>
      </c>
      <c r="D822" s="6">
        <v>37</v>
      </c>
      <c r="E822" s="6">
        <v>54</v>
      </c>
      <c r="F822" s="6">
        <v>1234</v>
      </c>
      <c r="G822" s="6">
        <v>6.0000000000000001E-3</v>
      </c>
      <c r="H822" s="6">
        <v>4.3099999999999999E-2</v>
      </c>
      <c r="I822" s="6">
        <v>8.3000000000000001E-3</v>
      </c>
      <c r="J822" s="6">
        <v>1</v>
      </c>
      <c r="K822" s="6">
        <v>19</v>
      </c>
      <c r="L822" s="6">
        <v>72</v>
      </c>
      <c r="M822" s="6">
        <v>2773</v>
      </c>
      <c r="N822" s="6">
        <v>3.0999999999999999E-3</v>
      </c>
      <c r="O822" s="6">
        <v>5.74E-2</v>
      </c>
      <c r="P822" s="6">
        <v>1.8599999999999998E-2</v>
      </c>
      <c r="Q822" s="6">
        <v>225</v>
      </c>
      <c r="R822" s="6">
        <v>914</v>
      </c>
      <c r="S822" s="6">
        <v>958</v>
      </c>
      <c r="T822" s="6">
        <v>102980</v>
      </c>
      <c r="U822" s="6">
        <v>0.14729999999999999</v>
      </c>
      <c r="V822" s="6">
        <v>0.76400000000000001</v>
      </c>
      <c r="W822" s="6">
        <v>0.69189999999999996</v>
      </c>
      <c r="X822" s="6">
        <v>151</v>
      </c>
      <c r="Y822" s="6">
        <v>559</v>
      </c>
      <c r="Z822" s="6">
        <v>330</v>
      </c>
      <c r="AA822" s="6">
        <v>10366</v>
      </c>
      <c r="AB822" s="6">
        <v>9.01E-2</v>
      </c>
      <c r="AC822" s="6">
        <v>0.26319999999999999</v>
      </c>
      <c r="AD822" s="6">
        <v>6.9599999999999995E-2</v>
      </c>
      <c r="AE822" s="6">
        <v>361</v>
      </c>
      <c r="AF822" s="6">
        <v>1368</v>
      </c>
      <c r="AG822" s="6">
        <v>787</v>
      </c>
      <c r="AH822" s="6">
        <v>59574</v>
      </c>
      <c r="AI822" s="6">
        <v>0.2205</v>
      </c>
      <c r="AJ822" s="6">
        <v>0.62760000000000005</v>
      </c>
      <c r="AK822" s="6">
        <v>0.4002</v>
      </c>
      <c r="AL822" s="6">
        <v>1</v>
      </c>
      <c r="AM822" s="6">
        <v>30</v>
      </c>
      <c r="AN822" s="6">
        <v>120</v>
      </c>
      <c r="AO822" s="6">
        <v>5877</v>
      </c>
      <c r="AP822" s="6">
        <v>4.7999999999999996E-3</v>
      </c>
      <c r="AQ822" s="6">
        <v>9.5699999999999993E-2</v>
      </c>
      <c r="AR822" s="6">
        <v>3.95E-2</v>
      </c>
      <c r="AT822" s="6">
        <f t="shared" si="51"/>
        <v>33.351351351351354</v>
      </c>
      <c r="AU822" s="6">
        <f t="shared" si="52"/>
        <v>145.94736842105263</v>
      </c>
      <c r="AV822" s="6">
        <f t="shared" si="53"/>
        <v>112.66958424507659</v>
      </c>
      <c r="AW822" s="7">
        <f t="shared" si="54"/>
        <v>18.543828264758496</v>
      </c>
      <c r="AX822" s="6">
        <f t="shared" si="55"/>
        <v>43.548245614035089</v>
      </c>
      <c r="AY822" s="6">
        <f t="shared" si="56"/>
        <v>195.9</v>
      </c>
      <c r="BA822" s="6">
        <f>VLOOKUP(A822, ALL_AP_DATA!$A$2:$F$3600, 6, FALSE)</f>
        <v>6205</v>
      </c>
      <c r="BB822" s="6" t="e">
        <f t="shared" ca="1" si="58"/>
        <v>#NAME?</v>
      </c>
      <c r="BC822" s="6">
        <f>VLOOKUP(A822,projmetadata!$A$2:$D$2036, 4, FALSE)</f>
        <v>343221</v>
      </c>
      <c r="BE822" s="9" t="e">
        <f t="shared" ca="1" si="59"/>
        <v>#NAME?</v>
      </c>
      <c r="BF822" s="6" t="e">
        <f t="shared" ca="1" si="60"/>
        <v>#NAME?</v>
      </c>
      <c r="BG822" s="6">
        <f t="shared" si="61"/>
        <v>0.43367684378286875</v>
      </c>
      <c r="BH822" s="6">
        <f>VLOOKUP(A822, ALL_AP_DATA!$A$2:$D$3600, 3, FALSE)</f>
        <v>2409</v>
      </c>
      <c r="BI822" s="6">
        <f>VLOOKUP(A822, ALL_AP_DATA!$A$2:$E$3600, 5, FALSE)</f>
        <v>148847</v>
      </c>
      <c r="BJ822" s="6">
        <f t="shared" si="57"/>
        <v>23.988235294117647</v>
      </c>
      <c r="BK822" s="6">
        <f t="shared" si="62"/>
        <v>0.38823529411764707</v>
      </c>
    </row>
    <row r="823" spans="1:63" ht="15.75" customHeight="1" x14ac:dyDescent="0.25">
      <c r="A823" s="6" t="s">
        <v>854</v>
      </c>
      <c r="B823" s="6" t="s">
        <v>64</v>
      </c>
      <c r="C823" s="6">
        <v>6</v>
      </c>
      <c r="D823" s="6">
        <v>25</v>
      </c>
      <c r="E823" s="6">
        <v>12</v>
      </c>
      <c r="F823" s="6">
        <v>5911</v>
      </c>
      <c r="G823" s="6">
        <v>0.1111</v>
      </c>
      <c r="H823" s="6">
        <v>0.35289999999999999</v>
      </c>
      <c r="I823" s="6">
        <v>0.73160000000000003</v>
      </c>
      <c r="Q823" s="6">
        <v>4</v>
      </c>
      <c r="R823" s="6">
        <v>9</v>
      </c>
      <c r="S823" s="6">
        <v>14</v>
      </c>
      <c r="T823" s="6">
        <v>2500</v>
      </c>
      <c r="U823" s="6">
        <v>0.04</v>
      </c>
      <c r="V823" s="6">
        <v>0.4118</v>
      </c>
      <c r="W823" s="6">
        <v>0.30940000000000001</v>
      </c>
      <c r="X823" s="6">
        <v>2</v>
      </c>
      <c r="Y823" s="6">
        <v>27</v>
      </c>
      <c r="Z823" s="6">
        <v>13</v>
      </c>
      <c r="AA823" s="6">
        <v>6190</v>
      </c>
      <c r="AB823" s="6">
        <v>0.12</v>
      </c>
      <c r="AC823" s="6">
        <v>0.38240000000000002</v>
      </c>
      <c r="AD823" s="6">
        <v>0.76619999999999999</v>
      </c>
      <c r="AE823" s="6">
        <v>12</v>
      </c>
      <c r="AF823" s="6">
        <v>45</v>
      </c>
      <c r="AG823" s="6">
        <v>15</v>
      </c>
      <c r="AH823" s="6">
        <v>5868</v>
      </c>
      <c r="AI823" s="6">
        <v>0.2</v>
      </c>
      <c r="AJ823" s="6">
        <v>0.44119999999999998</v>
      </c>
      <c r="AK823" s="6">
        <v>0.72629999999999995</v>
      </c>
      <c r="AT823" s="6">
        <f t="shared" si="51"/>
        <v>236.44</v>
      </c>
      <c r="AU823" s="6" t="str">
        <f t="shared" si="52"/>
        <v/>
      </c>
      <c r="AV823" s="6">
        <f t="shared" si="53"/>
        <v>277.77777777777777</v>
      </c>
      <c r="AW823" s="7">
        <f t="shared" si="54"/>
        <v>229.25925925925927</v>
      </c>
      <c r="AX823" s="6">
        <f t="shared" si="55"/>
        <v>130.4</v>
      </c>
      <c r="AY823" s="6" t="str">
        <f t="shared" si="56"/>
        <v/>
      </c>
      <c r="BA823" s="6">
        <f>VLOOKUP(A823, ALL_AP_DATA!$A$2:$F$3600, 6, FALSE)</f>
        <v>225</v>
      </c>
      <c r="BB823" s="6" t="e">
        <f t="shared" ca="1" si="58"/>
        <v>#NAME?</v>
      </c>
      <c r="BC823" s="6">
        <f>VLOOKUP(A823,projmetadata!$A$2:$D$2036, 4, FALSE)</f>
        <v>18573</v>
      </c>
      <c r="BE823" s="9" t="e">
        <f t="shared" ca="1" si="59"/>
        <v>#NAME?</v>
      </c>
      <c r="BF823" s="6" t="e">
        <f t="shared" ca="1" si="60"/>
        <v>#NAME?</v>
      </c>
      <c r="BG823" s="6">
        <f t="shared" si="61"/>
        <v>0.43498627039250526</v>
      </c>
      <c r="BH823" s="6">
        <f>VLOOKUP(A823, ALL_AP_DATA!$A$2:$D$3600, 3, FALSE)</f>
        <v>73</v>
      </c>
      <c r="BI823" s="6">
        <f>VLOOKUP(A823, ALL_AP_DATA!$A$2:$E$3600, 5, FALSE)</f>
        <v>8079</v>
      </c>
      <c r="BJ823" s="6">
        <f t="shared" si="57"/>
        <v>35.906666666666666</v>
      </c>
      <c r="BK823" s="6">
        <f t="shared" si="62"/>
        <v>0.32444444444444442</v>
      </c>
    </row>
    <row r="824" spans="1:63" ht="15.75" customHeight="1" x14ac:dyDescent="0.25">
      <c r="A824" s="6" t="s">
        <v>411</v>
      </c>
      <c r="B824" s="6" t="s">
        <v>64</v>
      </c>
      <c r="C824" s="6">
        <v>3</v>
      </c>
      <c r="D824" s="6">
        <v>20</v>
      </c>
      <c r="E824" s="6">
        <v>43</v>
      </c>
      <c r="F824" s="6">
        <v>1759</v>
      </c>
      <c r="G824" s="6">
        <v>0.1961</v>
      </c>
      <c r="H824" s="6">
        <v>0.69350000000000001</v>
      </c>
      <c r="I824" s="6">
        <v>0.24590000000000001</v>
      </c>
      <c r="J824" s="6">
        <v>3</v>
      </c>
      <c r="K824" s="6">
        <v>31</v>
      </c>
      <c r="L824" s="6">
        <v>57</v>
      </c>
      <c r="M824" s="6">
        <v>5225</v>
      </c>
      <c r="N824" s="6">
        <v>0.3039</v>
      </c>
      <c r="O824" s="6">
        <v>0.9194</v>
      </c>
      <c r="P824" s="6">
        <v>0.73040000000000005</v>
      </c>
      <c r="Q824" s="6">
        <v>6</v>
      </c>
      <c r="R824" s="6">
        <v>36</v>
      </c>
      <c r="S824" s="6">
        <v>58</v>
      </c>
      <c r="T824" s="6">
        <v>5891</v>
      </c>
      <c r="U824" s="6">
        <v>0.35289999999999999</v>
      </c>
      <c r="V824" s="6">
        <v>0.9355</v>
      </c>
      <c r="W824" s="6">
        <v>0.82350000000000001</v>
      </c>
      <c r="X824" s="6">
        <v>2</v>
      </c>
      <c r="Y824" s="6">
        <v>22</v>
      </c>
      <c r="Z824" s="6">
        <v>46</v>
      </c>
      <c r="AA824" s="6">
        <v>2826</v>
      </c>
      <c r="AB824" s="6">
        <v>0.2157</v>
      </c>
      <c r="AC824" s="6">
        <v>0.7419</v>
      </c>
      <c r="AD824" s="6">
        <v>0.39500000000000002</v>
      </c>
      <c r="AE824" s="6">
        <v>11</v>
      </c>
      <c r="AF824" s="6">
        <v>47</v>
      </c>
      <c r="AG824" s="6">
        <v>57</v>
      </c>
      <c r="AH824" s="6">
        <v>5797</v>
      </c>
      <c r="AI824" s="6">
        <v>0.46079999999999999</v>
      </c>
      <c r="AJ824" s="6">
        <v>0.9194</v>
      </c>
      <c r="AK824" s="6">
        <v>0.81030000000000002</v>
      </c>
      <c r="AL824" s="6">
        <v>4</v>
      </c>
      <c r="AM824" s="6">
        <v>35</v>
      </c>
      <c r="AN824" s="6">
        <v>58</v>
      </c>
      <c r="AO824" s="6">
        <v>5403</v>
      </c>
      <c r="AP824" s="6">
        <v>0.34310000000000002</v>
      </c>
      <c r="AQ824" s="6">
        <v>0.9355</v>
      </c>
      <c r="AR824" s="6">
        <v>0.75519999999999998</v>
      </c>
      <c r="AT824" s="6">
        <f t="shared" si="51"/>
        <v>87.95</v>
      </c>
      <c r="AU824" s="6">
        <f t="shared" si="52"/>
        <v>168.54838709677421</v>
      </c>
      <c r="AV824" s="6">
        <f t="shared" si="53"/>
        <v>163.63888888888889</v>
      </c>
      <c r="AW824" s="7">
        <f t="shared" si="54"/>
        <v>128.45454545454547</v>
      </c>
      <c r="AX824" s="6">
        <f t="shared" si="55"/>
        <v>123.34042553191489</v>
      </c>
      <c r="AY824" s="6">
        <f t="shared" si="56"/>
        <v>154.37142857142857</v>
      </c>
      <c r="BA824" s="6">
        <f>VLOOKUP(A824, ALL_AP_DATA!$A$2:$F$3600, 6, FALSE)</f>
        <v>102</v>
      </c>
      <c r="BB824" s="6" t="e">
        <f t="shared" ca="1" si="58"/>
        <v>#NAME?</v>
      </c>
      <c r="BC824" s="6">
        <f>VLOOKUP(A824,projmetadata!$A$2:$D$2036, 4, FALSE)</f>
        <v>16429</v>
      </c>
      <c r="BE824" s="9" t="e">
        <f t="shared" ca="1" si="59"/>
        <v>#NAME?</v>
      </c>
      <c r="BF824" s="6" t="e">
        <f t="shared" ca="1" si="60"/>
        <v>#NAME?</v>
      </c>
      <c r="BG824" s="6">
        <f t="shared" si="61"/>
        <v>0.43544951001278226</v>
      </c>
      <c r="BH824" s="6">
        <f>VLOOKUP(A824, ALL_AP_DATA!$A$2:$D$3600, 3, FALSE)</f>
        <v>65</v>
      </c>
      <c r="BI824" s="6">
        <f>VLOOKUP(A824, ALL_AP_DATA!$A$2:$E$3600, 5, FALSE)</f>
        <v>7154</v>
      </c>
      <c r="BJ824" s="6">
        <f t="shared" si="57"/>
        <v>70.137254901960787</v>
      </c>
      <c r="BK824" s="6">
        <f t="shared" si="62"/>
        <v>0.63725490196078427</v>
      </c>
    </row>
    <row r="825" spans="1:63" ht="15.75" customHeight="1" x14ac:dyDescent="0.25">
      <c r="A825" s="6" t="s">
        <v>966</v>
      </c>
      <c r="B825" s="6" t="s">
        <v>64</v>
      </c>
      <c r="C825" s="6">
        <v>13</v>
      </c>
      <c r="D825" s="6">
        <v>55</v>
      </c>
      <c r="E825" s="6">
        <v>41</v>
      </c>
      <c r="F825" s="6">
        <v>3119</v>
      </c>
      <c r="G825" s="6">
        <v>5.91E-2</v>
      </c>
      <c r="H825" s="6">
        <v>0.15240000000000001</v>
      </c>
      <c r="I825" s="6">
        <v>0.1128</v>
      </c>
      <c r="Q825" s="6">
        <v>26</v>
      </c>
      <c r="R825" s="6">
        <v>95</v>
      </c>
      <c r="S825" s="6">
        <v>129</v>
      </c>
      <c r="T825" s="6">
        <v>11664</v>
      </c>
      <c r="U825" s="6">
        <v>0.10199999999999999</v>
      </c>
      <c r="V825" s="6">
        <v>0.47960000000000003</v>
      </c>
      <c r="W825" s="6">
        <v>0.4219</v>
      </c>
      <c r="X825" s="6">
        <v>12</v>
      </c>
      <c r="Y825" s="6">
        <v>93</v>
      </c>
      <c r="Z825" s="6">
        <v>66</v>
      </c>
      <c r="AA825" s="6">
        <v>1829</v>
      </c>
      <c r="AB825" s="6">
        <v>9.9900000000000003E-2</v>
      </c>
      <c r="AC825" s="6">
        <v>0.24540000000000001</v>
      </c>
      <c r="AD825" s="6">
        <v>6.6199999999999995E-2</v>
      </c>
      <c r="AE825" s="6">
        <v>50</v>
      </c>
      <c r="AF825" s="6">
        <v>372</v>
      </c>
      <c r="AG825" s="6">
        <v>191</v>
      </c>
      <c r="AH825" s="6">
        <v>15415</v>
      </c>
      <c r="AI825" s="6">
        <v>0.39960000000000001</v>
      </c>
      <c r="AJ825" s="6">
        <v>0.71</v>
      </c>
      <c r="AK825" s="6">
        <v>0.55759999999999998</v>
      </c>
      <c r="AL825" s="6">
        <v>2</v>
      </c>
      <c r="AM825" s="6">
        <v>23</v>
      </c>
      <c r="AN825" s="6">
        <v>36</v>
      </c>
      <c r="AO825" s="6">
        <v>3234</v>
      </c>
      <c r="AP825" s="6">
        <v>2.47E-2</v>
      </c>
      <c r="AQ825" s="6">
        <v>0.1338</v>
      </c>
      <c r="AR825" s="6">
        <v>0.11700000000000001</v>
      </c>
      <c r="AT825" s="6">
        <f t="shared" si="51"/>
        <v>56.709090909090911</v>
      </c>
      <c r="AU825" s="6" t="str">
        <f t="shared" si="52"/>
        <v/>
      </c>
      <c r="AV825" s="6">
        <f t="shared" si="53"/>
        <v>122.77894736842106</v>
      </c>
      <c r="AW825" s="7">
        <f t="shared" si="54"/>
        <v>19.666666666666668</v>
      </c>
      <c r="AX825" s="6">
        <f t="shared" si="55"/>
        <v>41.438172043010752</v>
      </c>
      <c r="AY825" s="6">
        <f t="shared" si="56"/>
        <v>140.60869565217391</v>
      </c>
      <c r="BA825" s="6">
        <f>VLOOKUP(A825, ALL_AP_DATA!$A$2:$F$3600, 6, FALSE)</f>
        <v>931</v>
      </c>
      <c r="BB825" s="6" t="e">
        <f t="shared" ca="1" si="58"/>
        <v>#NAME?</v>
      </c>
      <c r="BC825" s="6">
        <f>VLOOKUP(A825,projmetadata!$A$2:$D$2036, 4, FALSE)</f>
        <v>63267</v>
      </c>
      <c r="BE825" s="9" t="e">
        <f t="shared" ca="1" si="59"/>
        <v>#NAME?</v>
      </c>
      <c r="BF825" s="6" t="e">
        <f t="shared" ca="1" si="60"/>
        <v>#NAME?</v>
      </c>
      <c r="BG825" s="6">
        <f t="shared" si="61"/>
        <v>0.43695765564986488</v>
      </c>
      <c r="BH825" s="6">
        <f>VLOOKUP(A825, ALL_AP_DATA!$A$2:$D$3600, 3, FALSE)</f>
        <v>461</v>
      </c>
      <c r="BI825" s="6">
        <f>VLOOKUP(A825, ALL_AP_DATA!$A$2:$E$3600, 5, FALSE)</f>
        <v>27645</v>
      </c>
      <c r="BJ825" s="6">
        <f t="shared" si="57"/>
        <v>29.693877551020407</v>
      </c>
      <c r="BK825" s="6">
        <f t="shared" si="62"/>
        <v>0.49516648764769067</v>
      </c>
    </row>
    <row r="826" spans="1:63" ht="15.75" customHeight="1" x14ac:dyDescent="0.25">
      <c r="A826" s="6" t="s">
        <v>1153</v>
      </c>
      <c r="B826" s="6" t="s">
        <v>64</v>
      </c>
      <c r="C826" s="6">
        <v>125</v>
      </c>
      <c r="D826" s="6">
        <v>514</v>
      </c>
      <c r="E826" s="6">
        <v>1086</v>
      </c>
      <c r="F826" s="6">
        <v>39798</v>
      </c>
      <c r="G826" s="6">
        <v>4.0800000000000003E-2</v>
      </c>
      <c r="H826" s="6">
        <v>0.28420000000000001</v>
      </c>
      <c r="I826" s="6">
        <v>0.1217</v>
      </c>
      <c r="J826" s="6">
        <v>17</v>
      </c>
      <c r="K826" s="6">
        <v>119</v>
      </c>
      <c r="L826" s="6">
        <v>468</v>
      </c>
      <c r="M826" s="6">
        <v>25724</v>
      </c>
      <c r="N826" s="6">
        <v>9.4999999999999998E-3</v>
      </c>
      <c r="O826" s="6">
        <v>0.1225</v>
      </c>
      <c r="P826" s="6">
        <v>7.8700000000000006E-2</v>
      </c>
      <c r="Q826" s="6">
        <v>410</v>
      </c>
      <c r="R826" s="6">
        <v>1959</v>
      </c>
      <c r="S826" s="6">
        <v>3071</v>
      </c>
      <c r="T826" s="6">
        <v>222676</v>
      </c>
      <c r="U826" s="6">
        <v>0.15559999999999999</v>
      </c>
      <c r="V826" s="6">
        <v>0.80369999999999997</v>
      </c>
      <c r="W826" s="6">
        <v>0.68089999999999995</v>
      </c>
      <c r="X826" s="6">
        <v>161</v>
      </c>
      <c r="Y826" s="6">
        <v>1209</v>
      </c>
      <c r="Z826" s="6">
        <v>1518</v>
      </c>
      <c r="AA826" s="6">
        <v>62570</v>
      </c>
      <c r="AB826" s="6">
        <v>9.6000000000000002E-2</v>
      </c>
      <c r="AC826" s="6">
        <v>0.39729999999999999</v>
      </c>
      <c r="AD826" s="6">
        <v>0.1913</v>
      </c>
      <c r="AE826" s="6">
        <v>450</v>
      </c>
      <c r="AF826" s="6">
        <v>1852</v>
      </c>
      <c r="AG826" s="6">
        <v>2051</v>
      </c>
      <c r="AH826" s="6">
        <v>97535</v>
      </c>
      <c r="AI826" s="6">
        <v>0.14710000000000001</v>
      </c>
      <c r="AJ826" s="6">
        <v>0.53680000000000005</v>
      </c>
      <c r="AK826" s="6">
        <v>0.29820000000000002</v>
      </c>
      <c r="AT826" s="6">
        <f t="shared" si="51"/>
        <v>77.42801556420234</v>
      </c>
      <c r="AU826" s="6">
        <f t="shared" si="52"/>
        <v>216.16806722689077</v>
      </c>
      <c r="AV826" s="6">
        <f t="shared" si="53"/>
        <v>113.66819806023481</v>
      </c>
      <c r="AW826" s="7">
        <f t="shared" si="54"/>
        <v>51.753515301902397</v>
      </c>
      <c r="AX826" s="6">
        <f t="shared" si="55"/>
        <v>52.664686825053998</v>
      </c>
      <c r="AY826" s="6" t="str">
        <f t="shared" si="56"/>
        <v/>
      </c>
      <c r="BA826" s="6">
        <f>VLOOKUP(A826, ALL_AP_DATA!$A$2:$F$3600, 6, FALSE)</f>
        <v>12588</v>
      </c>
      <c r="BB826" s="6" t="e">
        <f t="shared" ca="1" si="58"/>
        <v>#NAME?</v>
      </c>
      <c r="BC826" s="6">
        <f>VLOOKUP(A826,projmetadata!$A$2:$D$2036, 4, FALSE)</f>
        <v>715840</v>
      </c>
      <c r="BE826" s="9" t="e">
        <f t="shared" ca="1" si="59"/>
        <v>#NAME?</v>
      </c>
      <c r="BF826" s="6" t="e">
        <f t="shared" ca="1" si="60"/>
        <v>#NAME?</v>
      </c>
      <c r="BG826" s="6">
        <f t="shared" si="61"/>
        <v>0.45686047161376842</v>
      </c>
      <c r="BH826" s="6">
        <f>VLOOKUP(A826, ALL_AP_DATA!$A$2:$D$3600, 3, FALSE)</f>
        <v>4079</v>
      </c>
      <c r="BI826" s="6">
        <f>VLOOKUP(A826, ALL_AP_DATA!$A$2:$E$3600, 5, FALSE)</f>
        <v>327039</v>
      </c>
      <c r="BJ826" s="6">
        <f t="shared" si="57"/>
        <v>25.980219256434701</v>
      </c>
      <c r="BK826" s="6">
        <f t="shared" si="62"/>
        <v>0.32403876707975848</v>
      </c>
    </row>
    <row r="827" spans="1:63" ht="15.75" customHeight="1" x14ac:dyDescent="0.25">
      <c r="A827" s="6" t="s">
        <v>518</v>
      </c>
      <c r="B827" s="6" t="s">
        <v>64</v>
      </c>
      <c r="C827" s="6">
        <v>11</v>
      </c>
      <c r="D827" s="6">
        <v>83</v>
      </c>
      <c r="E827" s="6">
        <v>125</v>
      </c>
      <c r="F827" s="6">
        <v>10097</v>
      </c>
      <c r="G827" s="6">
        <v>6.0100000000000001E-2</v>
      </c>
      <c r="H827" s="6">
        <v>0.39939999999999998</v>
      </c>
      <c r="I827" s="6">
        <v>0.21290000000000001</v>
      </c>
      <c r="J827" s="6">
        <v>7</v>
      </c>
      <c r="K827" s="6">
        <v>91</v>
      </c>
      <c r="L827" s="6">
        <v>178</v>
      </c>
      <c r="M827" s="6">
        <v>16848</v>
      </c>
      <c r="N827" s="6">
        <v>6.5799999999999997E-2</v>
      </c>
      <c r="O827" s="6">
        <v>0.56869999999999998</v>
      </c>
      <c r="P827" s="6">
        <v>0.3553</v>
      </c>
      <c r="Q827" s="6">
        <v>52</v>
      </c>
      <c r="R827" s="6">
        <v>202</v>
      </c>
      <c r="S827" s="6">
        <v>257</v>
      </c>
      <c r="T827" s="6">
        <v>36149</v>
      </c>
      <c r="U827" s="6">
        <v>0.1462</v>
      </c>
      <c r="V827" s="6">
        <v>0.82110000000000005</v>
      </c>
      <c r="W827" s="6">
        <v>0.76229999999999998</v>
      </c>
      <c r="X827" s="6">
        <v>11</v>
      </c>
      <c r="Y827" s="6">
        <v>105</v>
      </c>
      <c r="Z827" s="6">
        <v>22</v>
      </c>
      <c r="AA827" s="6">
        <v>1574</v>
      </c>
      <c r="AB827" s="6">
        <v>7.5999999999999998E-2</v>
      </c>
      <c r="AC827" s="6">
        <v>7.0300000000000001E-2</v>
      </c>
      <c r="AD827" s="6">
        <v>3.32E-2</v>
      </c>
      <c r="AE827" s="6">
        <v>37</v>
      </c>
      <c r="AF827" s="6">
        <v>178</v>
      </c>
      <c r="AG827" s="6">
        <v>133</v>
      </c>
      <c r="AH827" s="6">
        <v>10291</v>
      </c>
      <c r="AI827" s="6">
        <v>0.1288</v>
      </c>
      <c r="AJ827" s="6">
        <v>0.4249</v>
      </c>
      <c r="AK827" s="6">
        <v>0.217</v>
      </c>
      <c r="AL827" s="6">
        <v>6</v>
      </c>
      <c r="AM827" s="6">
        <v>116</v>
      </c>
      <c r="AN827" s="6">
        <v>204</v>
      </c>
      <c r="AO827" s="6">
        <v>23795</v>
      </c>
      <c r="AP827" s="6">
        <v>8.3900000000000002E-2</v>
      </c>
      <c r="AQ827" s="6">
        <v>0.65180000000000005</v>
      </c>
      <c r="AR827" s="6">
        <v>0.50180000000000002</v>
      </c>
      <c r="AT827" s="6">
        <f t="shared" si="51"/>
        <v>121.65060240963855</v>
      </c>
      <c r="AU827" s="6">
        <f t="shared" si="52"/>
        <v>185.14285714285714</v>
      </c>
      <c r="AV827" s="6">
        <f t="shared" si="53"/>
        <v>178.95544554455446</v>
      </c>
      <c r="AW827" s="7">
        <f t="shared" si="54"/>
        <v>14.990476190476191</v>
      </c>
      <c r="AX827" s="6">
        <f t="shared" si="55"/>
        <v>57.814606741573037</v>
      </c>
      <c r="AY827" s="6">
        <f t="shared" si="56"/>
        <v>205.12931034482759</v>
      </c>
      <c r="BA827" s="6">
        <f>VLOOKUP(A827, ALL_AP_DATA!$A$2:$F$3600, 6, FALSE)</f>
        <v>1382</v>
      </c>
      <c r="BB827" s="6" t="e">
        <f t="shared" ca="1" si="58"/>
        <v>#NAME?</v>
      </c>
      <c r="BC827" s="6">
        <f>VLOOKUP(A827,projmetadata!$A$2:$D$2036, 4, FALSE)</f>
        <v>103716</v>
      </c>
      <c r="BE827" s="9" t="e">
        <f t="shared" ca="1" si="59"/>
        <v>#NAME?</v>
      </c>
      <c r="BF827" s="6" t="e">
        <f t="shared" ca="1" si="60"/>
        <v>#NAME?</v>
      </c>
      <c r="BG827" s="6">
        <f t="shared" si="61"/>
        <v>0.45722935709051643</v>
      </c>
      <c r="BH827" s="6">
        <f>VLOOKUP(A827, ALL_AP_DATA!$A$2:$D$3600, 3, FALSE)</f>
        <v>420</v>
      </c>
      <c r="BI827" s="6">
        <f>VLOOKUP(A827, ALL_AP_DATA!$A$2:$E$3600, 5, FALSE)</f>
        <v>47422</v>
      </c>
      <c r="BJ827" s="6">
        <f t="shared" si="57"/>
        <v>34.314037626628078</v>
      </c>
      <c r="BK827" s="6">
        <f t="shared" si="62"/>
        <v>0.30390738060781475</v>
      </c>
    </row>
    <row r="828" spans="1:63" ht="15.75" customHeight="1" x14ac:dyDescent="0.25">
      <c r="A828" s="6" t="s">
        <v>1007</v>
      </c>
      <c r="B828" s="6" t="s">
        <v>64</v>
      </c>
      <c r="C828" s="6">
        <v>27</v>
      </c>
      <c r="D828" s="6">
        <v>130</v>
      </c>
      <c r="E828" s="6">
        <v>126</v>
      </c>
      <c r="F828" s="6">
        <v>4207</v>
      </c>
      <c r="G828" s="6">
        <v>7.5800000000000006E-2</v>
      </c>
      <c r="H828" s="6">
        <v>0.2409</v>
      </c>
      <c r="I828" s="6">
        <v>7.4200000000000002E-2</v>
      </c>
      <c r="J828" s="6">
        <v>1</v>
      </c>
      <c r="K828" s="6">
        <v>11</v>
      </c>
      <c r="L828" s="6">
        <v>20</v>
      </c>
      <c r="M828" s="6">
        <v>962</v>
      </c>
      <c r="N828" s="6">
        <v>6.4000000000000003E-3</v>
      </c>
      <c r="O828" s="6">
        <v>3.8199999999999998E-2</v>
      </c>
      <c r="P828" s="6">
        <v>1.7000000000000001E-2</v>
      </c>
      <c r="Q828" s="6">
        <v>53</v>
      </c>
      <c r="R828" s="6">
        <v>178</v>
      </c>
      <c r="S828" s="6">
        <v>248</v>
      </c>
      <c r="T828" s="6">
        <v>18783</v>
      </c>
      <c r="U828" s="6">
        <v>0.1038</v>
      </c>
      <c r="V828" s="6">
        <v>0.47420000000000001</v>
      </c>
      <c r="W828" s="6">
        <v>0.33110000000000001</v>
      </c>
      <c r="X828" s="6">
        <v>86</v>
      </c>
      <c r="Y828" s="6">
        <v>387</v>
      </c>
      <c r="Z828" s="6">
        <v>229</v>
      </c>
      <c r="AA828" s="6">
        <v>9599</v>
      </c>
      <c r="AB828" s="6">
        <v>0.22570000000000001</v>
      </c>
      <c r="AC828" s="6">
        <v>0.43790000000000001</v>
      </c>
      <c r="AD828" s="6">
        <v>0.16919999999999999</v>
      </c>
      <c r="AE828" s="6">
        <v>106</v>
      </c>
      <c r="AF828" s="6">
        <v>506</v>
      </c>
      <c r="AG828" s="6">
        <v>279</v>
      </c>
      <c r="AH828" s="6">
        <v>21650</v>
      </c>
      <c r="AI828" s="6">
        <v>0.29499999999999998</v>
      </c>
      <c r="AJ828" s="6">
        <v>0.53349999999999997</v>
      </c>
      <c r="AK828" s="6">
        <v>0.38159999999999999</v>
      </c>
      <c r="AT828" s="6">
        <f t="shared" si="51"/>
        <v>32.361538461538458</v>
      </c>
      <c r="AU828" s="6">
        <f t="shared" si="52"/>
        <v>87.454545454545453</v>
      </c>
      <c r="AV828" s="6">
        <f t="shared" si="53"/>
        <v>105.52247191011236</v>
      </c>
      <c r="AW828" s="7">
        <f t="shared" si="54"/>
        <v>24.80361757105943</v>
      </c>
      <c r="AX828" s="6">
        <f t="shared" si="55"/>
        <v>42.786561264822133</v>
      </c>
      <c r="AY828" s="6" t="str">
        <f t="shared" si="56"/>
        <v/>
      </c>
      <c r="BA828" s="6">
        <f>VLOOKUP(A828, ALL_AP_DATA!$A$2:$F$3600, 6, FALSE)</f>
        <v>1715</v>
      </c>
      <c r="BB828" s="6" t="e">
        <f t="shared" ca="1" si="58"/>
        <v>#NAME?</v>
      </c>
      <c r="BC828" s="6">
        <f>VLOOKUP(A828,projmetadata!$A$2:$D$2036, 4, FALSE)</f>
        <v>122887</v>
      </c>
      <c r="BE828" s="9" t="e">
        <f t="shared" ca="1" si="59"/>
        <v>#NAME?</v>
      </c>
      <c r="BF828" s="6" t="e">
        <f t="shared" ca="1" si="60"/>
        <v>#NAME?</v>
      </c>
      <c r="BG828" s="6">
        <f t="shared" si="61"/>
        <v>0.46165989893153875</v>
      </c>
      <c r="BH828" s="6">
        <f>VLOOKUP(A828, ALL_AP_DATA!$A$2:$D$3600, 3, FALSE)</f>
        <v>792</v>
      </c>
      <c r="BI828" s="6">
        <f>VLOOKUP(A828, ALL_AP_DATA!$A$2:$E$3600, 5, FALSE)</f>
        <v>56732</v>
      </c>
      <c r="BJ828" s="6">
        <f t="shared" si="57"/>
        <v>33.079883381924198</v>
      </c>
      <c r="BK828" s="6">
        <f t="shared" si="62"/>
        <v>0.46180758017492712</v>
      </c>
    </row>
    <row r="829" spans="1:63" ht="15.75" customHeight="1" x14ac:dyDescent="0.25">
      <c r="A829" s="6" t="s">
        <v>1201</v>
      </c>
      <c r="B829" s="6" t="s">
        <v>64</v>
      </c>
      <c r="C829" s="6">
        <v>3</v>
      </c>
      <c r="D829" s="6">
        <v>6</v>
      </c>
      <c r="E829" s="6">
        <v>8</v>
      </c>
      <c r="F829" s="6">
        <v>538</v>
      </c>
      <c r="G829" s="6">
        <v>4.3E-3</v>
      </c>
      <c r="H829" s="6">
        <v>2.64E-2</v>
      </c>
      <c r="I829" s="6">
        <v>2.1999999999999999E-2</v>
      </c>
      <c r="J829" s="6">
        <v>1</v>
      </c>
      <c r="K829" s="6">
        <v>10</v>
      </c>
      <c r="L829" s="6">
        <v>29</v>
      </c>
      <c r="M829" s="6">
        <v>1673</v>
      </c>
      <c r="N829" s="6">
        <v>7.1999999999999998E-3</v>
      </c>
      <c r="O829" s="6">
        <v>9.5699999999999993E-2</v>
      </c>
      <c r="P829" s="6">
        <v>6.8400000000000002E-2</v>
      </c>
      <c r="Q829" s="6">
        <v>27</v>
      </c>
      <c r="R829" s="6">
        <v>113</v>
      </c>
      <c r="S829" s="6">
        <v>159</v>
      </c>
      <c r="T829" s="6">
        <v>11553</v>
      </c>
      <c r="U829" s="6">
        <v>8.09E-2</v>
      </c>
      <c r="V829" s="6">
        <v>0.52480000000000004</v>
      </c>
      <c r="W829" s="6">
        <v>0.47260000000000002</v>
      </c>
      <c r="X829" s="6">
        <v>33</v>
      </c>
      <c r="Y829" s="6">
        <v>105</v>
      </c>
      <c r="Z829" s="6">
        <v>103</v>
      </c>
      <c r="AA829" s="6">
        <v>5823</v>
      </c>
      <c r="AB829" s="6">
        <v>7.5200000000000003E-2</v>
      </c>
      <c r="AC829" s="6">
        <v>0.33989999999999998</v>
      </c>
      <c r="AD829" s="6">
        <v>0.2382</v>
      </c>
      <c r="AE829" s="6">
        <v>23</v>
      </c>
      <c r="AF829" s="6">
        <v>103</v>
      </c>
      <c r="AG829" s="6">
        <v>104</v>
      </c>
      <c r="AH829" s="6">
        <v>5132</v>
      </c>
      <c r="AI829" s="6">
        <v>7.3800000000000004E-2</v>
      </c>
      <c r="AJ829" s="6">
        <v>0.34320000000000001</v>
      </c>
      <c r="AK829" s="6">
        <v>0.2099</v>
      </c>
      <c r="AT829" s="6">
        <f t="shared" si="51"/>
        <v>89.666666666666671</v>
      </c>
      <c r="AU829" s="6">
        <f t="shared" si="52"/>
        <v>167.3</v>
      </c>
      <c r="AV829" s="6">
        <f t="shared" si="53"/>
        <v>102.23893805309734</v>
      </c>
      <c r="AW829" s="7">
        <f t="shared" si="54"/>
        <v>55.457142857142856</v>
      </c>
      <c r="AX829" s="6">
        <f t="shared" si="55"/>
        <v>49.825242718446603</v>
      </c>
      <c r="AY829" s="6" t="str">
        <f t="shared" si="56"/>
        <v/>
      </c>
      <c r="BA829" s="6">
        <f>VLOOKUP(A829, ALL_AP_DATA!$A$2:$F$3600, 6, FALSE)</f>
        <v>1396</v>
      </c>
      <c r="BB829" s="6" t="e">
        <f t="shared" ca="1" si="58"/>
        <v>#NAME?</v>
      </c>
      <c r="BC829" s="6">
        <f>VLOOKUP(A829,projmetadata!$A$2:$D$2036, 4, FALSE)</f>
        <v>52792</v>
      </c>
      <c r="BE829" s="9" t="e">
        <f t="shared" ca="1" si="59"/>
        <v>#NAME?</v>
      </c>
      <c r="BF829" s="6" t="e">
        <f t="shared" ca="1" si="60"/>
        <v>#NAME?</v>
      </c>
      <c r="BG829" s="6">
        <f t="shared" si="61"/>
        <v>0.4630625852401879</v>
      </c>
      <c r="BH829" s="6">
        <f>VLOOKUP(A829, ALL_AP_DATA!$A$2:$D$3600, 3, FALSE)</f>
        <v>256</v>
      </c>
      <c r="BI829" s="6">
        <f>VLOOKUP(A829, ALL_AP_DATA!$A$2:$E$3600, 5, FALSE)</f>
        <v>24446</v>
      </c>
      <c r="BJ829" s="6">
        <f t="shared" si="57"/>
        <v>17.511461318051577</v>
      </c>
      <c r="BK829" s="6">
        <f t="shared" si="62"/>
        <v>0.18338108882521489</v>
      </c>
    </row>
    <row r="830" spans="1:63" ht="15.75" customHeight="1" x14ac:dyDescent="0.25">
      <c r="A830" s="6" t="s">
        <v>739</v>
      </c>
      <c r="B830" s="6" t="s">
        <v>64</v>
      </c>
      <c r="C830" s="6">
        <v>30</v>
      </c>
      <c r="D830" s="6">
        <v>870</v>
      </c>
      <c r="E830" s="6">
        <v>1136</v>
      </c>
      <c r="F830" s="6">
        <v>71424</v>
      </c>
      <c r="G830" s="6">
        <v>0.3387</v>
      </c>
      <c r="H830" s="6">
        <v>0.73909999999999998</v>
      </c>
      <c r="I830" s="6">
        <v>0.51490000000000002</v>
      </c>
      <c r="J830" s="6">
        <v>16</v>
      </c>
      <c r="K830" s="6">
        <v>195</v>
      </c>
      <c r="L830" s="6">
        <v>1094</v>
      </c>
      <c r="M830" s="6">
        <v>75999</v>
      </c>
      <c r="N830" s="6">
        <v>7.5899999999999995E-2</v>
      </c>
      <c r="O830" s="6">
        <v>0.71179999999999999</v>
      </c>
      <c r="P830" s="6">
        <v>0.54790000000000005</v>
      </c>
      <c r="Q830" s="6">
        <v>95</v>
      </c>
      <c r="R830" s="6">
        <v>539</v>
      </c>
      <c r="S830" s="6">
        <v>1356</v>
      </c>
      <c r="T830" s="6">
        <v>109836</v>
      </c>
      <c r="U830" s="6">
        <v>0.20979999999999999</v>
      </c>
      <c r="V830" s="6">
        <v>0.88219999999999998</v>
      </c>
      <c r="W830" s="6">
        <v>0.79179999999999995</v>
      </c>
      <c r="X830" s="6">
        <v>62</v>
      </c>
      <c r="Y830" s="6">
        <v>1948</v>
      </c>
      <c r="Z830" s="6">
        <v>1350</v>
      </c>
      <c r="AA830" s="6">
        <v>107185</v>
      </c>
      <c r="AB830" s="6">
        <v>0.75829999999999997</v>
      </c>
      <c r="AC830" s="6">
        <v>0.87829999999999997</v>
      </c>
      <c r="AD830" s="6">
        <v>0.77270000000000005</v>
      </c>
      <c r="AE830" s="6">
        <v>253</v>
      </c>
      <c r="AF830" s="6">
        <v>1325</v>
      </c>
      <c r="AG830" s="6">
        <v>1379</v>
      </c>
      <c r="AH830" s="6">
        <v>96041</v>
      </c>
      <c r="AI830" s="6">
        <v>0.51580000000000004</v>
      </c>
      <c r="AJ830" s="6">
        <v>0.8972</v>
      </c>
      <c r="AK830" s="6">
        <v>0.69240000000000002</v>
      </c>
      <c r="AL830" s="6">
        <v>11</v>
      </c>
      <c r="AM830" s="6">
        <v>273</v>
      </c>
      <c r="AN830" s="6">
        <v>1148</v>
      </c>
      <c r="AO830" s="6">
        <v>82553</v>
      </c>
      <c r="AP830" s="6">
        <v>0.10630000000000001</v>
      </c>
      <c r="AQ830" s="6">
        <v>0.74690000000000001</v>
      </c>
      <c r="AR830" s="6">
        <v>0.59509999999999996</v>
      </c>
      <c r="AT830" s="6">
        <f t="shared" si="51"/>
        <v>82.096551724137925</v>
      </c>
      <c r="AU830" s="6">
        <f t="shared" si="52"/>
        <v>389.73846153846154</v>
      </c>
      <c r="AV830" s="6">
        <f t="shared" si="53"/>
        <v>203.77736549165121</v>
      </c>
      <c r="AW830" s="7">
        <f t="shared" si="54"/>
        <v>55.023100616016428</v>
      </c>
      <c r="AX830" s="6">
        <f t="shared" si="55"/>
        <v>72.483773584905663</v>
      </c>
      <c r="AY830" s="6">
        <f t="shared" si="56"/>
        <v>302.39194139194137</v>
      </c>
      <c r="BA830" s="6">
        <f>VLOOKUP(A830, ALL_AP_DATA!$A$2:$F$3600, 6, FALSE)</f>
        <v>2569</v>
      </c>
      <c r="BB830" s="6" t="e">
        <f t="shared" ca="1" si="58"/>
        <v>#NAME?</v>
      </c>
      <c r="BC830" s="6">
        <f>VLOOKUP(A830,projmetadata!$A$2:$D$2036, 4, FALSE)</f>
        <v>299067</v>
      </c>
      <c r="BE830" s="9" t="e">
        <f t="shared" ca="1" si="59"/>
        <v>#NAME?</v>
      </c>
      <c r="BF830" s="6" t="e">
        <f t="shared" ca="1" si="60"/>
        <v>#NAME?</v>
      </c>
      <c r="BG830" s="6">
        <f t="shared" si="61"/>
        <v>0.46380911300812194</v>
      </c>
      <c r="BH830" s="6">
        <f>VLOOKUP(A830, ALL_AP_DATA!$A$2:$D$3600, 3, FALSE)</f>
        <v>2169</v>
      </c>
      <c r="BI830" s="6">
        <f>VLOOKUP(A830, ALL_AP_DATA!$A$2:$E$3600, 5, FALSE)</f>
        <v>138710</v>
      </c>
      <c r="BJ830" s="6">
        <f t="shared" si="57"/>
        <v>53.993771895679252</v>
      </c>
      <c r="BK830" s="6">
        <f t="shared" si="62"/>
        <v>0.8442973919813157</v>
      </c>
    </row>
    <row r="831" spans="1:63" ht="15.75" customHeight="1" x14ac:dyDescent="0.25">
      <c r="A831" s="6" t="s">
        <v>1489</v>
      </c>
      <c r="B831" s="6" t="s">
        <v>64</v>
      </c>
      <c r="C831" s="6">
        <v>3</v>
      </c>
      <c r="D831" s="6">
        <v>26</v>
      </c>
      <c r="E831" s="6">
        <v>77</v>
      </c>
      <c r="F831" s="6">
        <v>2034</v>
      </c>
      <c r="G831" s="6">
        <v>0.08</v>
      </c>
      <c r="H831" s="6">
        <v>0.4667</v>
      </c>
      <c r="I831" s="6">
        <v>0.1976</v>
      </c>
      <c r="Q831" s="6">
        <v>10</v>
      </c>
      <c r="R831" s="6">
        <v>32</v>
      </c>
      <c r="S831" s="6">
        <v>76</v>
      </c>
      <c r="T831" s="6">
        <v>3595</v>
      </c>
      <c r="U831" s="6">
        <v>9.8500000000000004E-2</v>
      </c>
      <c r="V831" s="6">
        <v>0.46060000000000001</v>
      </c>
      <c r="W831" s="6">
        <v>0.3493</v>
      </c>
      <c r="X831" s="6">
        <v>29</v>
      </c>
      <c r="Y831" s="6">
        <v>120</v>
      </c>
      <c r="Z831" s="6">
        <v>112</v>
      </c>
      <c r="AA831" s="6">
        <v>4037</v>
      </c>
      <c r="AB831" s="6">
        <v>0.36919999999999997</v>
      </c>
      <c r="AC831" s="6">
        <v>0.67879999999999996</v>
      </c>
      <c r="AD831" s="6">
        <v>0.39219999999999999</v>
      </c>
      <c r="AE831" s="6">
        <v>33</v>
      </c>
      <c r="AF831" s="6">
        <v>90</v>
      </c>
      <c r="AG831" s="6">
        <v>80</v>
      </c>
      <c r="AH831" s="6">
        <v>2941</v>
      </c>
      <c r="AI831" s="6">
        <v>0.27689999999999998</v>
      </c>
      <c r="AJ831" s="6">
        <v>0.48480000000000001</v>
      </c>
      <c r="AK831" s="6">
        <v>0.28570000000000001</v>
      </c>
      <c r="AT831" s="6">
        <f t="shared" si="51"/>
        <v>78.230769230769226</v>
      </c>
      <c r="AU831" s="6" t="str">
        <f t="shared" si="52"/>
        <v/>
      </c>
      <c r="AV831" s="6">
        <f t="shared" si="53"/>
        <v>112.34375</v>
      </c>
      <c r="AW831" s="7">
        <f t="shared" si="54"/>
        <v>33.641666666666666</v>
      </c>
      <c r="AX831" s="6">
        <f t="shared" si="55"/>
        <v>32.677777777777777</v>
      </c>
      <c r="AY831" s="6" t="str">
        <f t="shared" si="56"/>
        <v/>
      </c>
      <c r="BA831" s="6">
        <f>VLOOKUP(A831, ALL_AP_DATA!$A$2:$F$3600, 6, FALSE)</f>
        <v>325</v>
      </c>
      <c r="BB831" s="6" t="e">
        <f t="shared" ca="1" si="58"/>
        <v>#NAME?</v>
      </c>
      <c r="BC831" s="6">
        <f>VLOOKUP(A831,projmetadata!$A$2:$D$2036, 4, FALSE)</f>
        <v>22055</v>
      </c>
      <c r="BE831" s="9" t="e">
        <f t="shared" ca="1" si="59"/>
        <v>#NAME?</v>
      </c>
      <c r="BF831" s="6" t="e">
        <f t="shared" ca="1" si="60"/>
        <v>#NAME?</v>
      </c>
      <c r="BG831" s="6">
        <f t="shared" si="61"/>
        <v>0.46669689412831555</v>
      </c>
      <c r="BH831" s="6">
        <f>VLOOKUP(A831, ALL_AP_DATA!$A$2:$D$3600, 3, FALSE)</f>
        <v>175</v>
      </c>
      <c r="BI831" s="6">
        <f>VLOOKUP(A831, ALL_AP_DATA!$A$2:$E$3600, 5, FALSE)</f>
        <v>10293</v>
      </c>
      <c r="BJ831" s="6">
        <f t="shared" si="57"/>
        <v>31.670769230769231</v>
      </c>
      <c r="BK831" s="6">
        <f t="shared" si="62"/>
        <v>0.53846153846153844</v>
      </c>
    </row>
    <row r="832" spans="1:63" ht="15.75" customHeight="1" x14ac:dyDescent="0.25">
      <c r="A832" s="6" t="s">
        <v>367</v>
      </c>
      <c r="B832" s="6" t="s">
        <v>64</v>
      </c>
      <c r="C832" s="6">
        <v>25</v>
      </c>
      <c r="D832" s="6">
        <v>343</v>
      </c>
      <c r="E832" s="6">
        <v>1403</v>
      </c>
      <c r="F832" s="6">
        <v>52293</v>
      </c>
      <c r="G832" s="6">
        <v>0.27239999999999998</v>
      </c>
      <c r="H832" s="6">
        <v>0.89759999999999995</v>
      </c>
      <c r="I832" s="6">
        <v>0.75119999999999998</v>
      </c>
      <c r="J832" s="6">
        <v>23</v>
      </c>
      <c r="K832" s="6">
        <v>135</v>
      </c>
      <c r="L832" s="6">
        <v>1300</v>
      </c>
      <c r="M832" s="6">
        <v>47040</v>
      </c>
      <c r="N832" s="6">
        <v>0.1072</v>
      </c>
      <c r="O832" s="6">
        <v>0.83169999999999999</v>
      </c>
      <c r="P832" s="6">
        <v>0.67579999999999996</v>
      </c>
      <c r="Q832" s="6">
        <v>41</v>
      </c>
      <c r="R832" s="6">
        <v>192</v>
      </c>
      <c r="S832" s="6">
        <v>1447</v>
      </c>
      <c r="T832" s="6">
        <v>57305</v>
      </c>
      <c r="U832" s="6">
        <v>0.1525</v>
      </c>
      <c r="V832" s="6">
        <v>0.92579999999999996</v>
      </c>
      <c r="W832" s="6">
        <v>0.82330000000000003</v>
      </c>
      <c r="X832" s="6">
        <v>114</v>
      </c>
      <c r="Y832" s="6">
        <v>588</v>
      </c>
      <c r="Z832" s="6">
        <v>1460</v>
      </c>
      <c r="AA832" s="6">
        <v>58062</v>
      </c>
      <c r="AB832" s="6">
        <v>0.46700000000000003</v>
      </c>
      <c r="AC832" s="6">
        <v>0.93410000000000004</v>
      </c>
      <c r="AD832" s="6">
        <v>0.83409999999999995</v>
      </c>
      <c r="AE832" s="6">
        <v>131</v>
      </c>
      <c r="AF832" s="6">
        <v>556</v>
      </c>
      <c r="AG832" s="6">
        <v>1357</v>
      </c>
      <c r="AH832" s="6">
        <v>53090</v>
      </c>
      <c r="AI832" s="6">
        <v>0.44159999999999999</v>
      </c>
      <c r="AJ832" s="6">
        <v>0.86819999999999997</v>
      </c>
      <c r="AK832" s="6">
        <v>0.76270000000000004</v>
      </c>
      <c r="AL832" s="6">
        <v>14</v>
      </c>
      <c r="AM832" s="6">
        <v>151</v>
      </c>
      <c r="AN832" s="6">
        <v>1385</v>
      </c>
      <c r="AO832" s="6">
        <v>51326</v>
      </c>
      <c r="AP832" s="6">
        <v>0.11990000000000001</v>
      </c>
      <c r="AQ832" s="6">
        <v>0.8861</v>
      </c>
      <c r="AR832" s="6">
        <v>0.73740000000000006</v>
      </c>
      <c r="AT832" s="6">
        <f t="shared" si="51"/>
        <v>152.45772594752188</v>
      </c>
      <c r="AU832" s="6">
        <f t="shared" si="52"/>
        <v>348.44444444444446</v>
      </c>
      <c r="AV832" s="6">
        <f t="shared" si="53"/>
        <v>298.46354166666669</v>
      </c>
      <c r="AW832" s="7">
        <f t="shared" si="54"/>
        <v>98.744897959183675</v>
      </c>
      <c r="AX832" s="6">
        <f t="shared" si="55"/>
        <v>95.485611510791372</v>
      </c>
      <c r="AY832" s="6">
        <f t="shared" si="56"/>
        <v>339.90728476821192</v>
      </c>
      <c r="BA832" s="6">
        <f>VLOOKUP(A832, ALL_AP_DATA!$A$2:$F$3600, 6, FALSE)</f>
        <v>1259</v>
      </c>
      <c r="BB832" s="6" t="e">
        <f t="shared" ca="1" si="58"/>
        <v>#NAME?</v>
      </c>
      <c r="BC832" s="6">
        <f>VLOOKUP(A832,projmetadata!$A$2:$D$2036, 4, FALSE)</f>
        <v>147725</v>
      </c>
      <c r="BE832" s="9" t="e">
        <f t="shared" ca="1" si="59"/>
        <v>#NAME?</v>
      </c>
      <c r="BF832" s="6" t="e">
        <f t="shared" ca="1" si="60"/>
        <v>#NAME?</v>
      </c>
      <c r="BG832" s="6">
        <f t="shared" si="61"/>
        <v>0.47119986461330177</v>
      </c>
      <c r="BH832" s="6">
        <f>VLOOKUP(A832, ALL_AP_DATA!$A$2:$D$3600, 3, FALSE)</f>
        <v>833</v>
      </c>
      <c r="BI832" s="6">
        <f>VLOOKUP(A832, ALL_AP_DATA!$A$2:$E$3600, 5, FALSE)</f>
        <v>69608</v>
      </c>
      <c r="BJ832" s="6">
        <f t="shared" si="57"/>
        <v>55.288324066719618</v>
      </c>
      <c r="BK832" s="6">
        <f t="shared" si="62"/>
        <v>0.66163621922160443</v>
      </c>
    </row>
    <row r="833" spans="1:63" ht="15.75" customHeight="1" x14ac:dyDescent="0.25">
      <c r="A833" s="6" t="s">
        <v>253</v>
      </c>
      <c r="B833" s="6" t="s">
        <v>64</v>
      </c>
      <c r="C833" s="6">
        <v>16</v>
      </c>
      <c r="D833" s="6">
        <v>58</v>
      </c>
      <c r="E833" s="6">
        <v>79</v>
      </c>
      <c r="F833" s="6">
        <v>2382</v>
      </c>
      <c r="G833" s="6">
        <v>6.5699999999999995E-2</v>
      </c>
      <c r="H833" s="6">
        <v>0.1885</v>
      </c>
      <c r="I833" s="6">
        <v>8.3400000000000002E-2</v>
      </c>
      <c r="Q833" s="6">
        <v>35</v>
      </c>
      <c r="R833" s="6">
        <v>165</v>
      </c>
      <c r="S833" s="6">
        <v>249</v>
      </c>
      <c r="T833" s="6">
        <v>12537</v>
      </c>
      <c r="U833" s="6">
        <v>0.18690000000000001</v>
      </c>
      <c r="V833" s="6">
        <v>0.59430000000000005</v>
      </c>
      <c r="W833" s="6">
        <v>0.43890000000000001</v>
      </c>
      <c r="X833" s="6">
        <v>6</v>
      </c>
      <c r="Y833" s="6">
        <v>43</v>
      </c>
      <c r="Z833" s="6">
        <v>34</v>
      </c>
      <c r="AA833" s="6">
        <v>1060</v>
      </c>
      <c r="AB833" s="6">
        <v>4.87E-2</v>
      </c>
      <c r="AC833" s="6">
        <v>8.1100000000000005E-2</v>
      </c>
      <c r="AD833" s="6">
        <v>3.7100000000000001E-2</v>
      </c>
      <c r="AE833" s="6">
        <v>83</v>
      </c>
      <c r="AF833" s="6">
        <v>339</v>
      </c>
      <c r="AG833" s="6">
        <v>229</v>
      </c>
      <c r="AH833" s="6">
        <v>11552</v>
      </c>
      <c r="AI833" s="6">
        <v>0.38390000000000002</v>
      </c>
      <c r="AJ833" s="6">
        <v>0.54649999999999999</v>
      </c>
      <c r="AK833" s="6">
        <v>0.40439999999999998</v>
      </c>
      <c r="AL833" s="6">
        <v>1</v>
      </c>
      <c r="AM833" s="6">
        <v>11</v>
      </c>
      <c r="AN833" s="6">
        <v>17</v>
      </c>
      <c r="AO833" s="6">
        <v>412</v>
      </c>
      <c r="AP833" s="6">
        <v>1.2500000000000001E-2</v>
      </c>
      <c r="AQ833" s="6">
        <v>4.0599999999999997E-2</v>
      </c>
      <c r="AR833" s="6">
        <v>1.44E-2</v>
      </c>
      <c r="AT833" s="6">
        <f t="shared" si="51"/>
        <v>41.068965517241381</v>
      </c>
      <c r="AU833" s="6" t="str">
        <f t="shared" si="52"/>
        <v/>
      </c>
      <c r="AV833" s="6">
        <f t="shared" si="53"/>
        <v>75.981818181818184</v>
      </c>
      <c r="AW833" s="7">
        <f t="shared" si="54"/>
        <v>24.651162790697676</v>
      </c>
      <c r="AX833" s="6">
        <f t="shared" si="55"/>
        <v>34.076696165191741</v>
      </c>
      <c r="AY833" s="6">
        <f t="shared" si="56"/>
        <v>37.454545454545453</v>
      </c>
      <c r="BA833" s="6">
        <f>VLOOKUP(A833, ALL_AP_DATA!$A$2:$F$3600, 6, FALSE)</f>
        <v>883</v>
      </c>
      <c r="BB833" s="6" t="e">
        <f t="shared" ca="1" si="58"/>
        <v>#NAME?</v>
      </c>
      <c r="BC833" s="6">
        <f>VLOOKUP(A833,projmetadata!$A$2:$D$2036, 4, FALSE)</f>
        <v>60381</v>
      </c>
      <c r="BE833" s="9" t="e">
        <f t="shared" ca="1" si="59"/>
        <v>#NAME?</v>
      </c>
      <c r="BF833" s="6" t="e">
        <f t="shared" ca="1" si="60"/>
        <v>#NAME?</v>
      </c>
      <c r="BG833" s="6">
        <f t="shared" si="61"/>
        <v>0.47311240290819961</v>
      </c>
      <c r="BH833" s="6">
        <f>VLOOKUP(A833, ALL_AP_DATA!$A$2:$D$3600, 3, FALSE)</f>
        <v>473</v>
      </c>
      <c r="BI833" s="6">
        <f>VLOOKUP(A833, ALL_AP_DATA!$A$2:$E$3600, 5, FALSE)</f>
        <v>28567</v>
      </c>
      <c r="BJ833" s="6">
        <f t="shared" si="57"/>
        <v>32.352208380520949</v>
      </c>
      <c r="BK833" s="6">
        <f t="shared" si="62"/>
        <v>0.53567383918459799</v>
      </c>
    </row>
    <row r="834" spans="1:63" ht="15.75" customHeight="1" x14ac:dyDescent="0.25">
      <c r="A834" s="6" t="s">
        <v>944</v>
      </c>
      <c r="B834" s="6" t="s">
        <v>64</v>
      </c>
      <c r="Q834" s="6">
        <v>2</v>
      </c>
      <c r="R834" s="6">
        <v>14</v>
      </c>
      <c r="S834" s="6">
        <v>10</v>
      </c>
      <c r="T834" s="6">
        <v>1950</v>
      </c>
      <c r="U834" s="6">
        <v>0.12280000000000001</v>
      </c>
      <c r="V834" s="6">
        <v>0.5</v>
      </c>
      <c r="W834" s="6">
        <v>0.58260000000000001</v>
      </c>
      <c r="AE834" s="6">
        <v>16</v>
      </c>
      <c r="AF834" s="6">
        <v>49</v>
      </c>
      <c r="AG834" s="6">
        <v>15</v>
      </c>
      <c r="AH834" s="6">
        <v>1121</v>
      </c>
      <c r="AI834" s="6">
        <v>0.42980000000000002</v>
      </c>
      <c r="AJ834" s="6">
        <v>0.75</v>
      </c>
      <c r="AK834" s="6">
        <v>0.33489999999999998</v>
      </c>
      <c r="AT834" s="6" t="str">
        <f t="shared" si="51"/>
        <v/>
      </c>
      <c r="AU834" s="6" t="str">
        <f t="shared" si="52"/>
        <v/>
      </c>
      <c r="AV834" s="6">
        <f t="shared" si="53"/>
        <v>139.28571428571428</v>
      </c>
      <c r="AW834" s="7" t="str">
        <f t="shared" si="54"/>
        <v/>
      </c>
      <c r="AX834" s="6">
        <f t="shared" si="55"/>
        <v>22.877551020408163</v>
      </c>
      <c r="AY834" s="6" t="str">
        <f t="shared" si="56"/>
        <v/>
      </c>
      <c r="BA834" s="6">
        <f>VLOOKUP(A834, ALL_AP_DATA!$A$2:$F$3600, 6, FALSE)</f>
        <v>114</v>
      </c>
      <c r="BB834" s="6" t="e">
        <f t="shared" ca="1" si="58"/>
        <v>#NAME?</v>
      </c>
      <c r="BC834" s="6">
        <f>VLOOKUP(A834,projmetadata!$A$2:$D$2036, 4, FALSE)</f>
        <v>7065</v>
      </c>
      <c r="BE834" s="9" t="e">
        <f t="shared" ca="1" si="59"/>
        <v>#NAME?</v>
      </c>
      <c r="BF834" s="6" t="e">
        <f t="shared" ca="1" si="60"/>
        <v>#NAME?</v>
      </c>
      <c r="BG834" s="6">
        <f t="shared" si="61"/>
        <v>0.47374380750176931</v>
      </c>
      <c r="BH834" s="6">
        <f>VLOOKUP(A834, ALL_AP_DATA!$A$2:$D$3600, 3, FALSE)</f>
        <v>55</v>
      </c>
      <c r="BI834" s="6">
        <f>VLOOKUP(A834, ALL_AP_DATA!$A$2:$E$3600, 5, FALSE)</f>
        <v>3347</v>
      </c>
      <c r="BJ834" s="6">
        <f t="shared" si="57"/>
        <v>29.359649122807017</v>
      </c>
      <c r="BK834" s="6">
        <f t="shared" si="62"/>
        <v>0.48245614035087719</v>
      </c>
    </row>
    <row r="835" spans="1:63" ht="15.75" customHeight="1" x14ac:dyDescent="0.25">
      <c r="A835" s="6" t="s">
        <v>1209</v>
      </c>
      <c r="B835" s="6" t="s">
        <v>64</v>
      </c>
      <c r="C835" s="6">
        <v>6</v>
      </c>
      <c r="D835" s="6">
        <v>13</v>
      </c>
      <c r="E835" s="6">
        <v>11</v>
      </c>
      <c r="F835" s="6">
        <v>1244</v>
      </c>
      <c r="G835" s="6">
        <v>4.1300000000000003E-2</v>
      </c>
      <c r="H835" s="6">
        <v>0.30559999999999998</v>
      </c>
      <c r="I835" s="6">
        <v>0.1658</v>
      </c>
      <c r="Q835" s="6">
        <v>9</v>
      </c>
      <c r="R835" s="6">
        <v>22</v>
      </c>
      <c r="S835" s="6">
        <v>22</v>
      </c>
      <c r="T835" s="6">
        <v>2347</v>
      </c>
      <c r="U835" s="6">
        <v>6.9800000000000001E-2</v>
      </c>
      <c r="V835" s="6">
        <v>0.61109999999999998</v>
      </c>
      <c r="W835" s="6">
        <v>0.31280000000000002</v>
      </c>
      <c r="X835" s="6">
        <v>11</v>
      </c>
      <c r="Y835" s="6">
        <v>39</v>
      </c>
      <c r="Z835" s="6">
        <v>15</v>
      </c>
      <c r="AA835" s="6">
        <v>1912</v>
      </c>
      <c r="AB835" s="6">
        <v>0.12379999999999999</v>
      </c>
      <c r="AC835" s="6">
        <v>0.41670000000000001</v>
      </c>
      <c r="AD835" s="6">
        <v>0.25490000000000002</v>
      </c>
      <c r="AE835" s="6">
        <v>14</v>
      </c>
      <c r="AF835" s="6">
        <v>121</v>
      </c>
      <c r="AG835" s="6">
        <v>27</v>
      </c>
      <c r="AH835" s="6">
        <v>3312</v>
      </c>
      <c r="AI835" s="6">
        <v>0.3841</v>
      </c>
      <c r="AJ835" s="6">
        <v>0.75</v>
      </c>
      <c r="AK835" s="6">
        <v>0.4415</v>
      </c>
      <c r="AT835" s="6">
        <f t="shared" si="51"/>
        <v>95.692307692307693</v>
      </c>
      <c r="AU835" s="6" t="str">
        <f t="shared" si="52"/>
        <v/>
      </c>
      <c r="AV835" s="6">
        <f t="shared" si="53"/>
        <v>106.68181818181819</v>
      </c>
      <c r="AW835" s="7">
        <f t="shared" si="54"/>
        <v>49.025641025641029</v>
      </c>
      <c r="AX835" s="6">
        <f t="shared" si="55"/>
        <v>27.371900826446282</v>
      </c>
      <c r="AY835" s="6" t="str">
        <f t="shared" si="56"/>
        <v/>
      </c>
      <c r="BA835" s="6">
        <f>VLOOKUP(A835, ALL_AP_DATA!$A$2:$F$3600, 6, FALSE)</f>
        <v>315</v>
      </c>
      <c r="BB835" s="6" t="e">
        <f t="shared" ca="1" si="58"/>
        <v>#NAME?</v>
      </c>
      <c r="BC835" s="6">
        <f>VLOOKUP(A835,projmetadata!$A$2:$D$2036, 4, FALSE)</f>
        <v>15735</v>
      </c>
      <c r="BE835" s="9" t="e">
        <f t="shared" ca="1" si="59"/>
        <v>#NAME?</v>
      </c>
      <c r="BF835" s="6" t="e">
        <f t="shared" ca="1" si="60"/>
        <v>#NAME?</v>
      </c>
      <c r="BG835" s="6">
        <f t="shared" si="61"/>
        <v>0.47677152843978393</v>
      </c>
      <c r="BH835" s="6">
        <f>VLOOKUP(A835, ALL_AP_DATA!$A$2:$D$3600, 3, FALSE)</f>
        <v>151</v>
      </c>
      <c r="BI835" s="6">
        <f>VLOOKUP(A835, ALL_AP_DATA!$A$2:$E$3600, 5, FALSE)</f>
        <v>7502</v>
      </c>
      <c r="BJ835" s="6">
        <f t="shared" si="57"/>
        <v>23.815873015873017</v>
      </c>
      <c r="BK835" s="6">
        <f t="shared" si="62"/>
        <v>0.47936507936507938</v>
      </c>
    </row>
    <row r="836" spans="1:63" ht="15.75" customHeight="1" x14ac:dyDescent="0.25">
      <c r="A836" s="6" t="s">
        <v>1210</v>
      </c>
      <c r="B836" s="6" t="s">
        <v>64</v>
      </c>
      <c r="C836" s="6">
        <v>6</v>
      </c>
      <c r="D836" s="6">
        <v>13</v>
      </c>
      <c r="E836" s="6">
        <v>11</v>
      </c>
      <c r="F836" s="6">
        <v>1244</v>
      </c>
      <c r="G836" s="6">
        <v>4.1300000000000003E-2</v>
      </c>
      <c r="H836" s="6">
        <v>0.30559999999999998</v>
      </c>
      <c r="I836" s="6">
        <v>0.1658</v>
      </c>
      <c r="Q836" s="6">
        <v>9</v>
      </c>
      <c r="R836" s="6">
        <v>22</v>
      </c>
      <c r="S836" s="6">
        <v>22</v>
      </c>
      <c r="T836" s="6">
        <v>2347</v>
      </c>
      <c r="U836" s="6">
        <v>6.9800000000000001E-2</v>
      </c>
      <c r="V836" s="6">
        <v>0.61109999999999998</v>
      </c>
      <c r="W836" s="6">
        <v>0.31280000000000002</v>
      </c>
      <c r="X836" s="6">
        <v>11</v>
      </c>
      <c r="Y836" s="6">
        <v>39</v>
      </c>
      <c r="Z836" s="6">
        <v>15</v>
      </c>
      <c r="AA836" s="6">
        <v>1912</v>
      </c>
      <c r="AB836" s="6">
        <v>0.12379999999999999</v>
      </c>
      <c r="AC836" s="6">
        <v>0.41670000000000001</v>
      </c>
      <c r="AD836" s="6">
        <v>0.25490000000000002</v>
      </c>
      <c r="AE836" s="6">
        <v>14</v>
      </c>
      <c r="AF836" s="6">
        <v>121</v>
      </c>
      <c r="AG836" s="6">
        <v>27</v>
      </c>
      <c r="AH836" s="6">
        <v>3312</v>
      </c>
      <c r="AI836" s="6">
        <v>0.3841</v>
      </c>
      <c r="AJ836" s="6">
        <v>0.75</v>
      </c>
      <c r="AK836" s="6">
        <v>0.4415</v>
      </c>
      <c r="AT836" s="6">
        <f t="shared" si="51"/>
        <v>95.692307692307693</v>
      </c>
      <c r="AU836" s="6" t="str">
        <f t="shared" si="52"/>
        <v/>
      </c>
      <c r="AV836" s="6">
        <f t="shared" si="53"/>
        <v>106.68181818181819</v>
      </c>
      <c r="AW836" s="7">
        <f t="shared" si="54"/>
        <v>49.025641025641029</v>
      </c>
      <c r="AX836" s="6">
        <f t="shared" si="55"/>
        <v>27.371900826446282</v>
      </c>
      <c r="AY836" s="6" t="str">
        <f t="shared" si="56"/>
        <v/>
      </c>
      <c r="BA836" s="6">
        <f>VLOOKUP(A836, ALL_AP_DATA!$A$2:$F$3600, 6, FALSE)</f>
        <v>315</v>
      </c>
      <c r="BB836" s="6" t="e">
        <f t="shared" ca="1" si="58"/>
        <v>#NAME?</v>
      </c>
      <c r="BC836" s="6">
        <f>VLOOKUP(A836,projmetadata!$A$2:$D$2036, 4, FALSE)</f>
        <v>15735</v>
      </c>
      <c r="BE836" s="9" t="e">
        <f t="shared" ca="1" si="59"/>
        <v>#NAME?</v>
      </c>
      <c r="BF836" s="6" t="e">
        <f t="shared" ca="1" si="60"/>
        <v>#NAME?</v>
      </c>
      <c r="BG836" s="6">
        <f t="shared" si="61"/>
        <v>0.47677152843978393</v>
      </c>
      <c r="BH836" s="6">
        <f>VLOOKUP(A836, ALL_AP_DATA!$A$2:$D$3600, 3, FALSE)</f>
        <v>151</v>
      </c>
      <c r="BI836" s="6">
        <f>VLOOKUP(A836, ALL_AP_DATA!$A$2:$E$3600, 5, FALSE)</f>
        <v>7502</v>
      </c>
      <c r="BJ836" s="6">
        <f t="shared" si="57"/>
        <v>23.815873015873017</v>
      </c>
      <c r="BK836" s="6">
        <f t="shared" si="62"/>
        <v>0.47936507936507938</v>
      </c>
    </row>
    <row r="837" spans="1:63" ht="15.75" customHeight="1" x14ac:dyDescent="0.25">
      <c r="A837" s="6" t="s">
        <v>438</v>
      </c>
      <c r="B837" s="6" t="s">
        <v>64</v>
      </c>
      <c r="C837" s="6">
        <v>20</v>
      </c>
      <c r="D837" s="6">
        <v>123</v>
      </c>
      <c r="E837" s="6">
        <v>160</v>
      </c>
      <c r="F837" s="6">
        <v>13641</v>
      </c>
      <c r="G837" s="6">
        <v>0.13650000000000001</v>
      </c>
      <c r="H837" s="6">
        <v>0.442</v>
      </c>
      <c r="I837" s="6">
        <v>0.22720000000000001</v>
      </c>
      <c r="J837" s="6">
        <v>9</v>
      </c>
      <c r="K837" s="6">
        <v>95</v>
      </c>
      <c r="L837" s="6">
        <v>200</v>
      </c>
      <c r="M837" s="6">
        <v>23848</v>
      </c>
      <c r="N837" s="6">
        <v>0.10539999999999999</v>
      </c>
      <c r="O837" s="6">
        <v>0.55249999999999999</v>
      </c>
      <c r="P837" s="6">
        <v>0.3972</v>
      </c>
      <c r="Q837" s="6">
        <v>45</v>
      </c>
      <c r="R837" s="6">
        <v>222</v>
      </c>
      <c r="S837" s="6">
        <v>290</v>
      </c>
      <c r="T837" s="6">
        <v>37609</v>
      </c>
      <c r="U837" s="6">
        <v>0.24640000000000001</v>
      </c>
      <c r="V837" s="6">
        <v>0.80110000000000003</v>
      </c>
      <c r="W837" s="6">
        <v>0.62639999999999996</v>
      </c>
      <c r="X837" s="6">
        <v>44</v>
      </c>
      <c r="Y837" s="6">
        <v>313</v>
      </c>
      <c r="Z837" s="6">
        <v>221</v>
      </c>
      <c r="AA837" s="6">
        <v>29762</v>
      </c>
      <c r="AB837" s="6">
        <v>0.34739999999999999</v>
      </c>
      <c r="AC837" s="6">
        <v>0.61050000000000004</v>
      </c>
      <c r="AD837" s="6">
        <v>0.49569999999999997</v>
      </c>
      <c r="AE837" s="6">
        <v>112</v>
      </c>
      <c r="AF837" s="6">
        <v>566</v>
      </c>
      <c r="AG837" s="6">
        <v>303</v>
      </c>
      <c r="AH837" s="6">
        <v>45062</v>
      </c>
      <c r="AI837" s="6">
        <v>0.62819999999999998</v>
      </c>
      <c r="AJ837" s="6">
        <v>0.83699999999999997</v>
      </c>
      <c r="AK837" s="6">
        <v>0.75049999999999994</v>
      </c>
      <c r="AL837" s="6">
        <v>10</v>
      </c>
      <c r="AM837" s="6">
        <v>142</v>
      </c>
      <c r="AN837" s="6">
        <v>253</v>
      </c>
      <c r="AO837" s="6">
        <v>30808</v>
      </c>
      <c r="AP837" s="6">
        <v>0.15759999999999999</v>
      </c>
      <c r="AQ837" s="6">
        <v>0.69889999999999997</v>
      </c>
      <c r="AR837" s="6">
        <v>0.5131</v>
      </c>
      <c r="AT837" s="6">
        <f t="shared" si="51"/>
        <v>110.90243902439025</v>
      </c>
      <c r="AU837" s="6">
        <f t="shared" si="52"/>
        <v>251.03157894736842</v>
      </c>
      <c r="AV837" s="6">
        <f t="shared" si="53"/>
        <v>169.40990990990991</v>
      </c>
      <c r="AW837" s="7">
        <f t="shared" si="54"/>
        <v>95.08626198083067</v>
      </c>
      <c r="AX837" s="6">
        <f t="shared" si="55"/>
        <v>79.614840989399298</v>
      </c>
      <c r="AY837" s="6">
        <f t="shared" si="56"/>
        <v>216.95774647887325</v>
      </c>
      <c r="BA837" s="6">
        <f>VLOOKUP(A837, ALL_AP_DATA!$A$2:$F$3600, 6, FALSE)</f>
        <v>901</v>
      </c>
      <c r="BB837" s="6" t="e">
        <f t="shared" ca="1" si="58"/>
        <v>#NAME?</v>
      </c>
      <c r="BC837" s="6">
        <f>VLOOKUP(A837,projmetadata!$A$2:$D$2036, 4, FALSE)</f>
        <v>125802</v>
      </c>
      <c r="BE837" s="9" t="e">
        <f t="shared" ca="1" si="59"/>
        <v>#NAME?</v>
      </c>
      <c r="BF837" s="6" t="e">
        <f t="shared" ca="1" si="60"/>
        <v>#NAME?</v>
      </c>
      <c r="BG837" s="6">
        <f t="shared" si="61"/>
        <v>0.47728176022638752</v>
      </c>
      <c r="BH837" s="6">
        <f>VLOOKUP(A837, ALL_AP_DATA!$A$2:$D$3600, 3, FALSE)</f>
        <v>697</v>
      </c>
      <c r="BI837" s="6">
        <f>VLOOKUP(A837, ALL_AP_DATA!$A$2:$E$3600, 5, FALSE)</f>
        <v>60043</v>
      </c>
      <c r="BJ837" s="6">
        <f t="shared" si="57"/>
        <v>66.640399556048834</v>
      </c>
      <c r="BK837" s="6">
        <f t="shared" si="62"/>
        <v>0.77358490566037741</v>
      </c>
    </row>
    <row r="838" spans="1:63" ht="15.75" customHeight="1" x14ac:dyDescent="0.25">
      <c r="A838" s="6" t="s">
        <v>886</v>
      </c>
      <c r="B838" s="6" t="s">
        <v>64</v>
      </c>
      <c r="C838" s="6">
        <v>34</v>
      </c>
      <c r="D838" s="6">
        <v>256</v>
      </c>
      <c r="E838" s="6">
        <v>1005</v>
      </c>
      <c r="F838" s="6">
        <v>29561</v>
      </c>
      <c r="G838" s="6">
        <v>0.1343</v>
      </c>
      <c r="H838" s="6">
        <v>0.59150000000000003</v>
      </c>
      <c r="I838" s="6">
        <v>0.32379999999999998</v>
      </c>
      <c r="J838" s="6">
        <v>12</v>
      </c>
      <c r="K838" s="6">
        <v>91</v>
      </c>
      <c r="L838" s="6">
        <v>875</v>
      </c>
      <c r="M838" s="6">
        <v>26351</v>
      </c>
      <c r="N838" s="6">
        <v>4.7699999999999999E-2</v>
      </c>
      <c r="O838" s="6">
        <v>0.51500000000000001</v>
      </c>
      <c r="P838" s="6">
        <v>0.28870000000000001</v>
      </c>
      <c r="Q838" s="6">
        <v>54</v>
      </c>
      <c r="R838" s="6">
        <v>216</v>
      </c>
      <c r="S838" s="6">
        <v>1288</v>
      </c>
      <c r="T838" s="6">
        <v>70960</v>
      </c>
      <c r="U838" s="6">
        <v>0.1133</v>
      </c>
      <c r="V838" s="6">
        <v>0.7581</v>
      </c>
      <c r="W838" s="6">
        <v>0.77739999999999998</v>
      </c>
      <c r="X838" s="6">
        <v>71</v>
      </c>
      <c r="Y838" s="6">
        <v>606</v>
      </c>
      <c r="Z838" s="6">
        <v>1086</v>
      </c>
      <c r="AA838" s="6">
        <v>24415</v>
      </c>
      <c r="AB838" s="6">
        <v>0.31790000000000002</v>
      </c>
      <c r="AC838" s="6">
        <v>0.63919999999999999</v>
      </c>
      <c r="AD838" s="6">
        <v>0.26750000000000002</v>
      </c>
      <c r="AE838" s="6">
        <v>78</v>
      </c>
      <c r="AF838" s="6">
        <v>636</v>
      </c>
      <c r="AG838" s="6">
        <v>1197</v>
      </c>
      <c r="AH838" s="6">
        <v>24081</v>
      </c>
      <c r="AI838" s="6">
        <v>0.3337</v>
      </c>
      <c r="AJ838" s="6">
        <v>0.70450000000000002</v>
      </c>
      <c r="AK838" s="6">
        <v>0.26379999999999998</v>
      </c>
      <c r="AL838" s="6">
        <v>3</v>
      </c>
      <c r="AM838" s="6">
        <v>65</v>
      </c>
      <c r="AN838" s="6">
        <v>545</v>
      </c>
      <c r="AO838" s="6">
        <v>48410</v>
      </c>
      <c r="AP838" s="6">
        <v>3.4099999999999998E-2</v>
      </c>
      <c r="AQ838" s="6">
        <v>0.32079999999999997</v>
      </c>
      <c r="AR838" s="6">
        <v>0.53029999999999999</v>
      </c>
      <c r="AT838" s="6">
        <f t="shared" si="51"/>
        <v>115.47265625</v>
      </c>
      <c r="AU838" s="6">
        <f t="shared" si="52"/>
        <v>289.57142857142856</v>
      </c>
      <c r="AV838" s="6">
        <f t="shared" si="53"/>
        <v>328.51851851851853</v>
      </c>
      <c r="AW838" s="7">
        <f t="shared" si="54"/>
        <v>40.288778877887786</v>
      </c>
      <c r="AX838" s="6">
        <f t="shared" si="55"/>
        <v>37.863207547169814</v>
      </c>
      <c r="AY838" s="6">
        <f t="shared" si="56"/>
        <v>744.76923076923072</v>
      </c>
      <c r="BA838" s="6">
        <f>VLOOKUP(A838, ALL_AP_DATA!$A$2:$F$3600, 6, FALSE)</f>
        <v>1906</v>
      </c>
      <c r="BB838" s="6" t="e">
        <f t="shared" ca="1" si="58"/>
        <v>#NAME?</v>
      </c>
      <c r="BC838" s="6">
        <f>VLOOKUP(A838,projmetadata!$A$2:$D$2036, 4, FALSE)</f>
        <v>190528</v>
      </c>
      <c r="BE838" s="9" t="e">
        <f t="shared" ca="1" si="59"/>
        <v>#NAME?</v>
      </c>
      <c r="BF838" s="6" t="e">
        <f t="shared" ca="1" si="60"/>
        <v>#NAME?</v>
      </c>
      <c r="BG838" s="6">
        <f t="shared" si="61"/>
        <v>0.47908968760497145</v>
      </c>
      <c r="BH838" s="6">
        <f>VLOOKUP(A838, ALL_AP_DATA!$A$2:$D$3600, 3, FALSE)</f>
        <v>1022</v>
      </c>
      <c r="BI838" s="6">
        <f>VLOOKUP(A838, ALL_AP_DATA!$A$2:$E$3600, 5, FALSE)</f>
        <v>91280</v>
      </c>
      <c r="BJ838" s="6">
        <f t="shared" si="57"/>
        <v>47.89087093389297</v>
      </c>
      <c r="BK838" s="6">
        <f t="shared" si="62"/>
        <v>0.53620146904512067</v>
      </c>
    </row>
    <row r="839" spans="1:63" ht="15.75" customHeight="1" x14ac:dyDescent="0.25">
      <c r="A839" s="6" t="s">
        <v>580</v>
      </c>
      <c r="B839" s="6" t="s">
        <v>64</v>
      </c>
      <c r="C839" s="6">
        <v>10</v>
      </c>
      <c r="D839" s="6">
        <v>148</v>
      </c>
      <c r="E839" s="6">
        <v>76</v>
      </c>
      <c r="F839" s="6">
        <v>11563</v>
      </c>
      <c r="G839" s="6">
        <v>0.1832</v>
      </c>
      <c r="H839" s="6">
        <v>0.64959999999999996</v>
      </c>
      <c r="I839" s="6">
        <v>0.29039999999999999</v>
      </c>
      <c r="J839" s="6">
        <v>1</v>
      </c>
      <c r="K839" s="6">
        <v>18</v>
      </c>
      <c r="L839" s="6">
        <v>41</v>
      </c>
      <c r="M839" s="6">
        <v>7102</v>
      </c>
      <c r="N839" s="6">
        <v>2.23E-2</v>
      </c>
      <c r="O839" s="6">
        <v>0.35039999999999999</v>
      </c>
      <c r="P839" s="6">
        <v>0.17829999999999999</v>
      </c>
      <c r="Q839" s="6">
        <v>25</v>
      </c>
      <c r="R839" s="6">
        <v>108</v>
      </c>
      <c r="S839" s="6">
        <v>92</v>
      </c>
      <c r="T839" s="6">
        <v>24448</v>
      </c>
      <c r="U839" s="6">
        <v>0.13370000000000001</v>
      </c>
      <c r="V839" s="6">
        <v>0.7863</v>
      </c>
      <c r="W839" s="6">
        <v>0.6139</v>
      </c>
      <c r="X839" s="6">
        <v>25</v>
      </c>
      <c r="Y839" s="6">
        <v>133</v>
      </c>
      <c r="Z839" s="6">
        <v>65</v>
      </c>
      <c r="AA839" s="6">
        <v>10808</v>
      </c>
      <c r="AB839" s="6">
        <v>0.1646</v>
      </c>
      <c r="AC839" s="6">
        <v>0.55559999999999998</v>
      </c>
      <c r="AD839" s="6">
        <v>0.27139999999999997</v>
      </c>
      <c r="AE839" s="6">
        <v>55</v>
      </c>
      <c r="AF839" s="6">
        <v>355</v>
      </c>
      <c r="AG839" s="6">
        <v>85</v>
      </c>
      <c r="AH839" s="6">
        <v>21119</v>
      </c>
      <c r="AI839" s="6">
        <v>0.43940000000000001</v>
      </c>
      <c r="AJ839" s="6">
        <v>0.72650000000000003</v>
      </c>
      <c r="AK839" s="6">
        <v>0.53029999999999999</v>
      </c>
      <c r="AL839" s="6">
        <v>2</v>
      </c>
      <c r="AM839" s="6">
        <v>41</v>
      </c>
      <c r="AN839" s="6">
        <v>57</v>
      </c>
      <c r="AO839" s="6">
        <v>14267</v>
      </c>
      <c r="AP839" s="6">
        <v>5.0700000000000002E-2</v>
      </c>
      <c r="AQ839" s="6">
        <v>0.48720000000000002</v>
      </c>
      <c r="AR839" s="6">
        <v>0.35830000000000001</v>
      </c>
      <c r="AT839" s="6">
        <f t="shared" si="51"/>
        <v>78.128378378378372</v>
      </c>
      <c r="AU839" s="6">
        <f t="shared" si="52"/>
        <v>394.55555555555554</v>
      </c>
      <c r="AV839" s="6">
        <f t="shared" si="53"/>
        <v>226.37037037037038</v>
      </c>
      <c r="AW839" s="7">
        <f t="shared" si="54"/>
        <v>81.263157894736835</v>
      </c>
      <c r="AX839" s="6">
        <f t="shared" si="55"/>
        <v>59.490140845070421</v>
      </c>
      <c r="AY839" s="6">
        <f t="shared" si="56"/>
        <v>347.97560975609758</v>
      </c>
      <c r="BA839" s="6">
        <f>VLOOKUP(A839, ALL_AP_DATA!$A$2:$F$3600, 6, FALSE)</f>
        <v>808</v>
      </c>
      <c r="BB839" s="6" t="e">
        <f t="shared" ca="1" si="58"/>
        <v>#NAME?</v>
      </c>
      <c r="BC839" s="6">
        <f>VLOOKUP(A839,projmetadata!$A$2:$D$2036, 4, FALSE)</f>
        <v>82800</v>
      </c>
      <c r="BE839" s="9" t="e">
        <f t="shared" ca="1" si="59"/>
        <v>#NAME?</v>
      </c>
      <c r="BF839" s="6" t="e">
        <f t="shared" ca="1" si="60"/>
        <v>#NAME?</v>
      </c>
      <c r="BG839" s="6">
        <f t="shared" si="61"/>
        <v>0.48094202898550725</v>
      </c>
      <c r="BH839" s="6">
        <f>VLOOKUP(A839, ALL_AP_DATA!$A$2:$D$3600, 3, FALSE)</f>
        <v>473</v>
      </c>
      <c r="BI839" s="6">
        <f>VLOOKUP(A839, ALL_AP_DATA!$A$2:$E$3600, 5, FALSE)</f>
        <v>39822</v>
      </c>
      <c r="BJ839" s="6">
        <f t="shared" si="57"/>
        <v>49.284653465346537</v>
      </c>
      <c r="BK839" s="6">
        <f t="shared" si="62"/>
        <v>0.58539603960396036</v>
      </c>
    </row>
    <row r="840" spans="1:63" ht="15.75" customHeight="1" x14ac:dyDescent="0.25">
      <c r="A840" s="6" t="s">
        <v>1106</v>
      </c>
      <c r="B840" s="6" t="s">
        <v>64</v>
      </c>
      <c r="C840" s="6">
        <v>19</v>
      </c>
      <c r="D840" s="6">
        <v>598</v>
      </c>
      <c r="E840" s="6">
        <v>888</v>
      </c>
      <c r="F840" s="6">
        <v>26439</v>
      </c>
      <c r="G840" s="6">
        <v>0.46679999999999999</v>
      </c>
      <c r="H840" s="6">
        <v>0.5585</v>
      </c>
      <c r="I840" s="6">
        <v>0.33379999999999999</v>
      </c>
      <c r="J840" s="6">
        <v>1</v>
      </c>
      <c r="K840" s="6">
        <v>16</v>
      </c>
      <c r="L840" s="6">
        <v>68</v>
      </c>
      <c r="M840" s="6">
        <v>2171</v>
      </c>
      <c r="N840" s="6">
        <v>1.2500000000000001E-2</v>
      </c>
      <c r="O840" s="6">
        <v>4.2799999999999998E-2</v>
      </c>
      <c r="P840" s="6">
        <v>2.7400000000000001E-2</v>
      </c>
      <c r="Q840" s="6">
        <v>65</v>
      </c>
      <c r="R840" s="6">
        <v>293</v>
      </c>
      <c r="S840" s="6">
        <v>1060</v>
      </c>
      <c r="T840" s="6">
        <v>55865</v>
      </c>
      <c r="U840" s="6">
        <v>0.22869999999999999</v>
      </c>
      <c r="V840" s="6">
        <v>0.66669999999999996</v>
      </c>
      <c r="W840" s="6">
        <v>0.70530000000000004</v>
      </c>
      <c r="X840" s="6">
        <v>74</v>
      </c>
      <c r="Y840" s="6">
        <v>490</v>
      </c>
      <c r="Z840" s="6">
        <v>814</v>
      </c>
      <c r="AA840" s="6">
        <v>26652</v>
      </c>
      <c r="AB840" s="6">
        <v>0.38250000000000001</v>
      </c>
      <c r="AC840" s="6">
        <v>0.51190000000000002</v>
      </c>
      <c r="AD840" s="6">
        <v>0.33650000000000002</v>
      </c>
      <c r="AE840" s="6">
        <v>111</v>
      </c>
      <c r="AF840" s="6">
        <v>656</v>
      </c>
      <c r="AG840" s="6">
        <v>1224</v>
      </c>
      <c r="AH840" s="6">
        <v>48890</v>
      </c>
      <c r="AI840" s="6">
        <v>0.5121</v>
      </c>
      <c r="AJ840" s="6">
        <v>0.76980000000000004</v>
      </c>
      <c r="AK840" s="6">
        <v>0.61719999999999997</v>
      </c>
      <c r="AL840" s="6">
        <v>3</v>
      </c>
      <c r="AM840" s="6">
        <v>50</v>
      </c>
      <c r="AN840" s="6">
        <v>298</v>
      </c>
      <c r="AO840" s="6">
        <v>13930</v>
      </c>
      <c r="AP840" s="6">
        <v>3.9E-2</v>
      </c>
      <c r="AQ840" s="6">
        <v>0.18740000000000001</v>
      </c>
      <c r="AR840" s="6">
        <v>0.1759</v>
      </c>
      <c r="AT840" s="6">
        <f t="shared" si="51"/>
        <v>44.212374581939798</v>
      </c>
      <c r="AU840" s="6">
        <f t="shared" si="52"/>
        <v>135.6875</v>
      </c>
      <c r="AV840" s="6">
        <f t="shared" si="53"/>
        <v>190.66552901023891</v>
      </c>
      <c r="AW840" s="7">
        <f t="shared" si="54"/>
        <v>54.391836734693875</v>
      </c>
      <c r="AX840" s="6">
        <f t="shared" si="55"/>
        <v>74.527439024390247</v>
      </c>
      <c r="AY840" s="6">
        <f t="shared" si="56"/>
        <v>278.60000000000002</v>
      </c>
      <c r="BA840" s="6">
        <f>VLOOKUP(A840, ALL_AP_DATA!$A$2:$F$3600, 6, FALSE)</f>
        <v>1281</v>
      </c>
      <c r="BB840" s="6" t="e">
        <f t="shared" ca="1" si="58"/>
        <v>#NAME?</v>
      </c>
      <c r="BC840" s="6">
        <f>VLOOKUP(A840,projmetadata!$A$2:$D$2036, 4, FALSE)</f>
        <v>164664</v>
      </c>
      <c r="BE840" s="9" t="e">
        <f t="shared" ca="1" si="59"/>
        <v>#NAME?</v>
      </c>
      <c r="BF840" s="6" t="e">
        <f t="shared" ca="1" si="60"/>
        <v>#NAME?</v>
      </c>
      <c r="BG840" s="6">
        <f t="shared" si="61"/>
        <v>0.48104017878832045</v>
      </c>
      <c r="BH840" s="6">
        <f>VLOOKUP(A840, ALL_AP_DATA!$A$2:$D$3600, 3, FALSE)</f>
        <v>1047</v>
      </c>
      <c r="BI840" s="6">
        <f>VLOOKUP(A840, ALL_AP_DATA!$A$2:$E$3600, 5, FALSE)</f>
        <v>79210</v>
      </c>
      <c r="BJ840" s="6">
        <f t="shared" si="57"/>
        <v>61.834504293520688</v>
      </c>
      <c r="BK840" s="6">
        <f t="shared" si="62"/>
        <v>0.81733021077283374</v>
      </c>
    </row>
    <row r="841" spans="1:63" ht="15.75" customHeight="1" x14ac:dyDescent="0.25">
      <c r="A841" s="6" t="s">
        <v>316</v>
      </c>
      <c r="B841" s="6" t="s">
        <v>64</v>
      </c>
      <c r="C841" s="6">
        <v>4</v>
      </c>
      <c r="D841" s="6">
        <v>25</v>
      </c>
      <c r="E841" s="6">
        <v>56</v>
      </c>
      <c r="F841" s="6">
        <v>1268</v>
      </c>
      <c r="G841" s="6">
        <v>6.9400000000000003E-2</v>
      </c>
      <c r="H841" s="6">
        <v>0.26540000000000002</v>
      </c>
      <c r="I841" s="6">
        <v>7.2400000000000006E-2</v>
      </c>
      <c r="J841" s="6">
        <v>2</v>
      </c>
      <c r="K841" s="6">
        <v>17</v>
      </c>
      <c r="L841" s="6">
        <v>41</v>
      </c>
      <c r="M841" s="6">
        <v>6313</v>
      </c>
      <c r="N841" s="6">
        <v>4.7199999999999999E-2</v>
      </c>
      <c r="O841" s="6">
        <v>0.1943</v>
      </c>
      <c r="P841" s="6">
        <v>0.36049999999999999</v>
      </c>
      <c r="Q841" s="6">
        <v>15</v>
      </c>
      <c r="R841" s="6">
        <v>61</v>
      </c>
      <c r="S841" s="6">
        <v>142</v>
      </c>
      <c r="T841" s="6">
        <v>12595</v>
      </c>
      <c r="U841" s="6">
        <v>0.1694</v>
      </c>
      <c r="V841" s="6">
        <v>0.67300000000000004</v>
      </c>
      <c r="W841" s="6">
        <v>0.71919999999999995</v>
      </c>
      <c r="X841" s="6">
        <v>16</v>
      </c>
      <c r="Y841" s="6">
        <v>184</v>
      </c>
      <c r="Z841" s="6">
        <v>158</v>
      </c>
      <c r="AA841" s="6">
        <v>7811</v>
      </c>
      <c r="AB841" s="6">
        <v>0.5111</v>
      </c>
      <c r="AC841" s="6">
        <v>0.74880000000000002</v>
      </c>
      <c r="AD841" s="6">
        <v>0.44600000000000001</v>
      </c>
      <c r="AE841" s="6">
        <v>7</v>
      </c>
      <c r="AF841" s="6">
        <v>29</v>
      </c>
      <c r="AG841" s="6">
        <v>41</v>
      </c>
      <c r="AH841" s="6">
        <v>1222</v>
      </c>
      <c r="AI841" s="6">
        <v>8.0600000000000005E-2</v>
      </c>
      <c r="AJ841" s="6">
        <v>0.1943</v>
      </c>
      <c r="AK841" s="6">
        <v>6.9800000000000001E-2</v>
      </c>
      <c r="AT841" s="6">
        <f t="shared" si="51"/>
        <v>50.72</v>
      </c>
      <c r="AU841" s="6">
        <f t="shared" si="52"/>
        <v>371.35294117647061</v>
      </c>
      <c r="AV841" s="6">
        <f t="shared" si="53"/>
        <v>206.47540983606558</v>
      </c>
      <c r="AW841" s="7">
        <f t="shared" si="54"/>
        <v>42.451086956521742</v>
      </c>
      <c r="AX841" s="6">
        <f t="shared" si="55"/>
        <v>42.137931034482762</v>
      </c>
      <c r="AY841" s="6" t="str">
        <f t="shared" si="56"/>
        <v/>
      </c>
      <c r="BA841" s="6">
        <f>VLOOKUP(A841, ALL_AP_DATA!$A$2:$F$3600, 6, FALSE)</f>
        <v>360</v>
      </c>
      <c r="BB841" s="6" t="e">
        <f t="shared" ca="1" si="58"/>
        <v>#NAME?</v>
      </c>
      <c r="BC841" s="6">
        <f>VLOOKUP(A841,projmetadata!$A$2:$D$2036, 4, FALSE)</f>
        <v>36261</v>
      </c>
      <c r="BE841" s="9" t="e">
        <f t="shared" ca="1" si="59"/>
        <v>#NAME?</v>
      </c>
      <c r="BF841" s="6" t="e">
        <f t="shared" ca="1" si="60"/>
        <v>#NAME?</v>
      </c>
      <c r="BG841" s="6">
        <f t="shared" si="61"/>
        <v>0.48294310691927966</v>
      </c>
      <c r="BH841" s="6">
        <f>VLOOKUP(A841, ALL_AP_DATA!$A$2:$D$3600, 3, FALSE)</f>
        <v>226</v>
      </c>
      <c r="BI841" s="6">
        <f>VLOOKUP(A841, ALL_AP_DATA!$A$2:$E$3600, 5, FALSE)</f>
        <v>17512</v>
      </c>
      <c r="BJ841" s="6">
        <f t="shared" si="57"/>
        <v>48.644444444444446</v>
      </c>
      <c r="BK841" s="6">
        <f t="shared" si="62"/>
        <v>0.62777777777777777</v>
      </c>
    </row>
    <row r="842" spans="1:63" ht="15.75" customHeight="1" x14ac:dyDescent="0.25">
      <c r="A842" s="6" t="s">
        <v>843</v>
      </c>
      <c r="B842" s="6" t="s">
        <v>64</v>
      </c>
      <c r="C842" s="6">
        <v>2</v>
      </c>
      <c r="D842" s="6">
        <v>15</v>
      </c>
      <c r="E842" s="6">
        <v>12</v>
      </c>
      <c r="F842" s="6">
        <v>683</v>
      </c>
      <c r="G842" s="6">
        <v>4.36E-2</v>
      </c>
      <c r="H842" s="6">
        <v>0.1043</v>
      </c>
      <c r="I842" s="6">
        <v>9.9599999999999994E-2</v>
      </c>
      <c r="Q842" s="6">
        <v>9</v>
      </c>
      <c r="R842" s="6">
        <v>40</v>
      </c>
      <c r="S842" s="6">
        <v>85</v>
      </c>
      <c r="T842" s="6">
        <v>4217</v>
      </c>
      <c r="U842" s="6">
        <v>0.1163</v>
      </c>
      <c r="V842" s="6">
        <v>0.73909999999999998</v>
      </c>
      <c r="W842" s="6">
        <v>0.61519999999999997</v>
      </c>
      <c r="X842" s="6">
        <v>5</v>
      </c>
      <c r="Y842" s="6">
        <v>72</v>
      </c>
      <c r="Z842" s="6">
        <v>38</v>
      </c>
      <c r="AA842" s="6">
        <v>1559</v>
      </c>
      <c r="AB842" s="6">
        <v>0.20930000000000001</v>
      </c>
      <c r="AC842" s="6">
        <v>0.33040000000000003</v>
      </c>
      <c r="AD842" s="6">
        <v>0.22739999999999999</v>
      </c>
      <c r="AE842" s="6">
        <v>19</v>
      </c>
      <c r="AF842" s="6">
        <v>60</v>
      </c>
      <c r="AG842" s="6">
        <v>38</v>
      </c>
      <c r="AH842" s="6">
        <v>2278</v>
      </c>
      <c r="AI842" s="6">
        <v>0.1744</v>
      </c>
      <c r="AJ842" s="6">
        <v>0.33040000000000003</v>
      </c>
      <c r="AK842" s="6">
        <v>0.33229999999999998</v>
      </c>
      <c r="AT842" s="6">
        <f t="shared" si="51"/>
        <v>45.533333333333331</v>
      </c>
      <c r="AU842" s="6" t="str">
        <f t="shared" si="52"/>
        <v/>
      </c>
      <c r="AV842" s="6">
        <f t="shared" si="53"/>
        <v>105.425</v>
      </c>
      <c r="AW842" s="7">
        <f t="shared" si="54"/>
        <v>21.652777777777779</v>
      </c>
      <c r="AX842" s="6">
        <f t="shared" si="55"/>
        <v>37.966666666666669</v>
      </c>
      <c r="AY842" s="6" t="str">
        <f t="shared" si="56"/>
        <v/>
      </c>
      <c r="BA842" s="6">
        <f>VLOOKUP(A842, ALL_AP_DATA!$A$2:$F$3600, 6, FALSE)</f>
        <v>344</v>
      </c>
      <c r="BB842" s="6" t="e">
        <f t="shared" ca="1" si="58"/>
        <v>#NAME?</v>
      </c>
      <c r="BC842" s="6">
        <f>VLOOKUP(A842,projmetadata!$A$2:$D$2036, 4, FALSE)</f>
        <v>14090</v>
      </c>
      <c r="BE842" s="9" t="e">
        <f t="shared" ca="1" si="59"/>
        <v>#NAME?</v>
      </c>
      <c r="BF842" s="6" t="e">
        <f t="shared" ca="1" si="60"/>
        <v>#NAME?</v>
      </c>
      <c r="BG842" s="6">
        <f t="shared" si="61"/>
        <v>0.48651525904897092</v>
      </c>
      <c r="BH842" s="6">
        <f>VLOOKUP(A842, ALL_AP_DATA!$A$2:$D$3600, 3, FALSE)</f>
        <v>125</v>
      </c>
      <c r="BI842" s="6">
        <f>VLOOKUP(A842, ALL_AP_DATA!$A$2:$E$3600, 5, FALSE)</f>
        <v>6855</v>
      </c>
      <c r="BJ842" s="6">
        <f t="shared" si="57"/>
        <v>19.927325581395348</v>
      </c>
      <c r="BK842" s="6">
        <f t="shared" si="62"/>
        <v>0.36337209302325579</v>
      </c>
    </row>
    <row r="843" spans="1:63" ht="15.75" customHeight="1" x14ac:dyDescent="0.25">
      <c r="A843" s="6" t="s">
        <v>142</v>
      </c>
      <c r="B843" s="6" t="s">
        <v>64</v>
      </c>
      <c r="C843" s="6">
        <v>2</v>
      </c>
      <c r="D843" s="6">
        <v>21</v>
      </c>
      <c r="E843" s="6">
        <v>54</v>
      </c>
      <c r="F843" s="6">
        <v>1907</v>
      </c>
      <c r="G843" s="6">
        <v>0.1429</v>
      </c>
      <c r="H843" s="6">
        <v>0.6835</v>
      </c>
      <c r="I843" s="6">
        <v>0.23300000000000001</v>
      </c>
      <c r="J843" s="6">
        <v>2</v>
      </c>
      <c r="K843" s="6">
        <v>26</v>
      </c>
      <c r="L843" s="6">
        <v>65</v>
      </c>
      <c r="M843" s="6">
        <v>2564</v>
      </c>
      <c r="N843" s="6">
        <v>0.1769</v>
      </c>
      <c r="O843" s="6">
        <v>0.82279999999999998</v>
      </c>
      <c r="P843" s="6">
        <v>0.31330000000000002</v>
      </c>
      <c r="Q843" s="6">
        <v>9</v>
      </c>
      <c r="R843" s="6">
        <v>35</v>
      </c>
      <c r="S843" s="6">
        <v>69</v>
      </c>
      <c r="T843" s="6">
        <v>6565</v>
      </c>
      <c r="U843" s="6">
        <v>0.23810000000000001</v>
      </c>
      <c r="V843" s="6">
        <v>0.87339999999999995</v>
      </c>
      <c r="W843" s="6">
        <v>0.80220000000000002</v>
      </c>
      <c r="X843" s="6">
        <v>9</v>
      </c>
      <c r="Y843" s="6">
        <v>61</v>
      </c>
      <c r="Z843" s="6">
        <v>68</v>
      </c>
      <c r="AA843" s="6">
        <v>2895</v>
      </c>
      <c r="AB843" s="6">
        <v>0.41499999999999998</v>
      </c>
      <c r="AC843" s="6">
        <v>0.86080000000000001</v>
      </c>
      <c r="AD843" s="6">
        <v>0.35370000000000001</v>
      </c>
      <c r="AE843" s="6">
        <v>18</v>
      </c>
      <c r="AF843" s="6">
        <v>89</v>
      </c>
      <c r="AG843" s="6">
        <v>73</v>
      </c>
      <c r="AH843" s="6">
        <v>4474</v>
      </c>
      <c r="AI843" s="6">
        <v>0.60540000000000005</v>
      </c>
      <c r="AJ843" s="6">
        <v>0.92410000000000003</v>
      </c>
      <c r="AK843" s="6">
        <v>0.54669999999999996</v>
      </c>
      <c r="AL843" s="6">
        <v>1</v>
      </c>
      <c r="AM843" s="6">
        <v>24</v>
      </c>
      <c r="AN843" s="6">
        <v>66</v>
      </c>
      <c r="AO843" s="6">
        <v>2720</v>
      </c>
      <c r="AP843" s="6">
        <v>0.1633</v>
      </c>
      <c r="AQ843" s="6">
        <v>0.83540000000000003</v>
      </c>
      <c r="AR843" s="6">
        <v>0.33239999999999997</v>
      </c>
      <c r="AT843" s="6">
        <f t="shared" si="51"/>
        <v>90.80952380952381</v>
      </c>
      <c r="AU843" s="6">
        <f t="shared" si="52"/>
        <v>98.615384615384613</v>
      </c>
      <c r="AV843" s="6">
        <f t="shared" si="53"/>
        <v>187.57142857142858</v>
      </c>
      <c r="AW843" s="7">
        <f t="shared" si="54"/>
        <v>47.459016393442624</v>
      </c>
      <c r="AX843" s="6">
        <f t="shared" si="55"/>
        <v>50.269662921348313</v>
      </c>
      <c r="AY843" s="6">
        <f t="shared" si="56"/>
        <v>113.33333333333333</v>
      </c>
      <c r="BA843" s="6">
        <f>VLOOKUP(A843, ALL_AP_DATA!$A$2:$F$3600, 6, FALSE)</f>
        <v>147</v>
      </c>
      <c r="BB843" s="6" t="e">
        <f t="shared" ca="1" si="58"/>
        <v>#NAME?</v>
      </c>
      <c r="BC843" s="6">
        <f>VLOOKUP(A843,projmetadata!$A$2:$D$2036, 4, FALSE)</f>
        <v>16704</v>
      </c>
      <c r="BE843" s="9" t="e">
        <f t="shared" ca="1" si="59"/>
        <v>#NAME?</v>
      </c>
      <c r="BF843" s="6" t="e">
        <f t="shared" ca="1" si="60"/>
        <v>#NAME?</v>
      </c>
      <c r="BG843" s="6">
        <f t="shared" si="61"/>
        <v>0.48994252873563221</v>
      </c>
      <c r="BH843" s="6">
        <f>VLOOKUP(A843, ALL_AP_DATA!$A$2:$D$3600, 3, FALSE)</f>
        <v>116</v>
      </c>
      <c r="BI843" s="6">
        <f>VLOOKUP(A843, ALL_AP_DATA!$A$2:$E$3600, 5, FALSE)</f>
        <v>8184</v>
      </c>
      <c r="BJ843" s="6">
        <f t="shared" si="57"/>
        <v>55.673469387755105</v>
      </c>
      <c r="BK843" s="6">
        <f t="shared" si="62"/>
        <v>0.78911564625850339</v>
      </c>
    </row>
    <row r="844" spans="1:63" ht="15.75" customHeight="1" x14ac:dyDescent="0.25">
      <c r="A844" s="6" t="s">
        <v>1273</v>
      </c>
      <c r="B844" s="6" t="s">
        <v>64</v>
      </c>
      <c r="C844" s="6">
        <v>107</v>
      </c>
      <c r="D844" s="6">
        <v>420</v>
      </c>
      <c r="E844" s="6">
        <v>142</v>
      </c>
      <c r="F844" s="6">
        <v>7640</v>
      </c>
      <c r="G844" s="6">
        <v>0.13750000000000001</v>
      </c>
      <c r="H844" s="6">
        <v>0.2432</v>
      </c>
      <c r="I844" s="6">
        <v>8.7300000000000003E-2</v>
      </c>
      <c r="Q844" s="6">
        <v>77</v>
      </c>
      <c r="R844" s="6">
        <v>274</v>
      </c>
      <c r="S844" s="6">
        <v>278</v>
      </c>
      <c r="T844" s="6">
        <v>36675</v>
      </c>
      <c r="U844" s="6">
        <v>8.9700000000000002E-2</v>
      </c>
      <c r="V844" s="6">
        <v>0.47599999999999998</v>
      </c>
      <c r="W844" s="6">
        <v>0.41920000000000002</v>
      </c>
      <c r="X844" s="6">
        <v>125</v>
      </c>
      <c r="Y844" s="6">
        <v>1175</v>
      </c>
      <c r="Z844" s="6">
        <v>219</v>
      </c>
      <c r="AA844" s="6">
        <v>13195</v>
      </c>
      <c r="AB844" s="6">
        <v>0.3846</v>
      </c>
      <c r="AC844" s="6">
        <v>0.375</v>
      </c>
      <c r="AD844" s="6">
        <v>0.15079999999999999</v>
      </c>
      <c r="AE844" s="6">
        <v>372</v>
      </c>
      <c r="AF844" s="6">
        <v>1237</v>
      </c>
      <c r="AG844" s="6">
        <v>315</v>
      </c>
      <c r="AH844" s="6">
        <v>41911</v>
      </c>
      <c r="AI844" s="6">
        <v>0.40489999999999998</v>
      </c>
      <c r="AJ844" s="6">
        <v>0.53939999999999999</v>
      </c>
      <c r="AK844" s="6">
        <v>0.47910000000000003</v>
      </c>
      <c r="AT844" s="6">
        <f t="shared" si="51"/>
        <v>18.19047619047619</v>
      </c>
      <c r="AU844" s="6" t="str">
        <f t="shared" si="52"/>
        <v/>
      </c>
      <c r="AV844" s="6">
        <f t="shared" si="53"/>
        <v>133.85036496350364</v>
      </c>
      <c r="AW844" s="7">
        <f t="shared" si="54"/>
        <v>11.229787234042552</v>
      </c>
      <c r="AX844" s="6">
        <f t="shared" si="55"/>
        <v>33.881164106709782</v>
      </c>
      <c r="AY844" s="6" t="str">
        <f t="shared" si="56"/>
        <v/>
      </c>
      <c r="BA844" s="6">
        <f>VLOOKUP(A844, ALL_AP_DATA!$A$2:$F$3600, 6, FALSE)</f>
        <v>3055</v>
      </c>
      <c r="BB844" s="6" t="e">
        <f t="shared" ca="1" si="58"/>
        <v>#NAME?</v>
      </c>
      <c r="BC844" s="6">
        <f>VLOOKUP(A844,projmetadata!$A$2:$D$2036, 4, FALSE)</f>
        <v>178225</v>
      </c>
      <c r="BE844" s="9" t="e">
        <f t="shared" ca="1" si="59"/>
        <v>#NAME?</v>
      </c>
      <c r="BF844" s="6" t="e">
        <f t="shared" ca="1" si="60"/>
        <v>#NAME?</v>
      </c>
      <c r="BG844" s="6">
        <f t="shared" si="61"/>
        <v>0.49084584093140693</v>
      </c>
      <c r="BH844" s="6">
        <f>VLOOKUP(A844, ALL_AP_DATA!$A$2:$D$3600, 3, FALSE)</f>
        <v>1856</v>
      </c>
      <c r="BI844" s="6">
        <f>VLOOKUP(A844, ALL_AP_DATA!$A$2:$E$3600, 5, FALSE)</f>
        <v>87481</v>
      </c>
      <c r="BJ844" s="6">
        <f t="shared" si="57"/>
        <v>28.635351882160393</v>
      </c>
      <c r="BK844" s="6">
        <f t="shared" si="62"/>
        <v>0.60752864157119479</v>
      </c>
    </row>
    <row r="845" spans="1:63" ht="15.75" customHeight="1" x14ac:dyDescent="0.25">
      <c r="A845" s="6" t="s">
        <v>1348</v>
      </c>
      <c r="B845" s="6" t="s">
        <v>64</v>
      </c>
      <c r="C845" s="6">
        <v>11</v>
      </c>
      <c r="D845" s="6">
        <v>47</v>
      </c>
      <c r="E845" s="6">
        <v>88</v>
      </c>
      <c r="F845" s="6">
        <v>3414</v>
      </c>
      <c r="G845" s="6">
        <v>2.9100000000000001E-2</v>
      </c>
      <c r="H845" s="6">
        <v>0.22059999999999999</v>
      </c>
      <c r="I845" s="6">
        <v>0.1087</v>
      </c>
      <c r="Q845" s="6">
        <v>46</v>
      </c>
      <c r="R845" s="6">
        <v>229</v>
      </c>
      <c r="S845" s="6">
        <v>280</v>
      </c>
      <c r="T845" s="6">
        <v>18992</v>
      </c>
      <c r="U845" s="6">
        <v>0.14199999999999999</v>
      </c>
      <c r="V845" s="6">
        <v>0.70179999999999998</v>
      </c>
      <c r="W845" s="6">
        <v>0.60470000000000002</v>
      </c>
      <c r="X845" s="6">
        <v>78</v>
      </c>
      <c r="Y845" s="6">
        <v>536</v>
      </c>
      <c r="Z845" s="6">
        <v>268</v>
      </c>
      <c r="AA845" s="6">
        <v>12116</v>
      </c>
      <c r="AB845" s="6">
        <v>0.33229999999999998</v>
      </c>
      <c r="AC845" s="6">
        <v>0.67169999999999996</v>
      </c>
      <c r="AD845" s="6">
        <v>0.38579999999999998</v>
      </c>
      <c r="AE845" s="6">
        <v>178</v>
      </c>
      <c r="AF845" s="6">
        <v>691</v>
      </c>
      <c r="AG845" s="6">
        <v>322</v>
      </c>
      <c r="AH845" s="6">
        <v>19009</v>
      </c>
      <c r="AI845" s="6">
        <v>0.4284</v>
      </c>
      <c r="AJ845" s="6">
        <v>0.80700000000000005</v>
      </c>
      <c r="AK845" s="6">
        <v>0.60529999999999995</v>
      </c>
      <c r="AT845" s="6">
        <f t="shared" si="51"/>
        <v>72.638297872340431</v>
      </c>
      <c r="AU845" s="6" t="str">
        <f t="shared" si="52"/>
        <v/>
      </c>
      <c r="AV845" s="6">
        <f t="shared" si="53"/>
        <v>82.93449781659389</v>
      </c>
      <c r="AW845" s="7">
        <f t="shared" si="54"/>
        <v>22.604477611940297</v>
      </c>
      <c r="AX845" s="6">
        <f t="shared" si="55"/>
        <v>27.509406657018815</v>
      </c>
      <c r="AY845" s="6" t="str">
        <f t="shared" si="56"/>
        <v/>
      </c>
      <c r="BA845" s="6">
        <f>VLOOKUP(A845, ALL_AP_DATA!$A$2:$F$3600, 6, FALSE)</f>
        <v>1613</v>
      </c>
      <c r="BB845" s="6" t="e">
        <f t="shared" ca="1" si="58"/>
        <v>#NAME?</v>
      </c>
      <c r="BC845" s="6">
        <f>VLOOKUP(A845,projmetadata!$A$2:$D$2036, 4, FALSE)</f>
        <v>61887</v>
      </c>
      <c r="BE845" s="9" t="e">
        <f t="shared" ca="1" si="59"/>
        <v>#NAME?</v>
      </c>
      <c r="BF845" s="6" t="e">
        <f t="shared" ca="1" si="60"/>
        <v>#NAME?</v>
      </c>
      <c r="BG845" s="6">
        <f t="shared" si="61"/>
        <v>0.50745713962544636</v>
      </c>
      <c r="BH845" s="6">
        <f>VLOOKUP(A845, ALL_AP_DATA!$A$2:$D$3600, 3, FALSE)</f>
        <v>1000</v>
      </c>
      <c r="BI845" s="6">
        <f>VLOOKUP(A845, ALL_AP_DATA!$A$2:$E$3600, 5, FALSE)</f>
        <v>31405</v>
      </c>
      <c r="BJ845" s="6">
        <f t="shared" si="57"/>
        <v>19.469931804091754</v>
      </c>
      <c r="BK845" s="6">
        <f t="shared" si="62"/>
        <v>0.61996280223186606</v>
      </c>
    </row>
    <row r="846" spans="1:63" ht="15.75" customHeight="1" x14ac:dyDescent="0.25">
      <c r="A846" s="6" t="s">
        <v>1287</v>
      </c>
      <c r="B846" s="6" t="s">
        <v>64</v>
      </c>
      <c r="C846" s="6">
        <v>8</v>
      </c>
      <c r="D846" s="6">
        <v>16</v>
      </c>
      <c r="E846" s="6">
        <v>12</v>
      </c>
      <c r="F846" s="6">
        <v>286</v>
      </c>
      <c r="G846" s="6">
        <v>4.48E-2</v>
      </c>
      <c r="H846" s="6">
        <v>0.10340000000000001</v>
      </c>
      <c r="I846" s="6">
        <v>2.12E-2</v>
      </c>
      <c r="Q846" s="6">
        <v>18</v>
      </c>
      <c r="R846" s="6">
        <v>125</v>
      </c>
      <c r="S846" s="6">
        <v>104</v>
      </c>
      <c r="T846" s="6">
        <v>12442</v>
      </c>
      <c r="U846" s="6">
        <v>0.35010000000000002</v>
      </c>
      <c r="V846" s="6">
        <v>0.89659999999999995</v>
      </c>
      <c r="W846" s="6">
        <v>0.92349999999999999</v>
      </c>
      <c r="X846" s="6">
        <v>2</v>
      </c>
      <c r="Y846" s="6">
        <v>7</v>
      </c>
      <c r="Z846" s="6">
        <v>10</v>
      </c>
      <c r="AA846" s="6">
        <v>150</v>
      </c>
      <c r="AB846" s="6">
        <v>1.9599999999999999E-2</v>
      </c>
      <c r="AC846" s="6">
        <v>8.6199999999999999E-2</v>
      </c>
      <c r="AD846" s="6">
        <v>1.11E-2</v>
      </c>
      <c r="AE846" s="6">
        <v>14</v>
      </c>
      <c r="AF846" s="6">
        <v>58</v>
      </c>
      <c r="AG846" s="6">
        <v>41</v>
      </c>
      <c r="AH846" s="6">
        <v>1698</v>
      </c>
      <c r="AI846" s="6">
        <v>0.16250000000000001</v>
      </c>
      <c r="AJ846" s="6">
        <v>0.35339999999999999</v>
      </c>
      <c r="AK846" s="6">
        <v>0.126</v>
      </c>
      <c r="AT846" s="6">
        <f t="shared" si="51"/>
        <v>17.875</v>
      </c>
      <c r="AU846" s="6" t="str">
        <f t="shared" si="52"/>
        <v/>
      </c>
      <c r="AV846" s="6">
        <f t="shared" si="53"/>
        <v>99.536000000000001</v>
      </c>
      <c r="AW846" s="7">
        <f t="shared" si="54"/>
        <v>21.428571428571427</v>
      </c>
      <c r="AX846" s="6">
        <f t="shared" si="55"/>
        <v>29.275862068965516</v>
      </c>
      <c r="AY846" s="6" t="str">
        <f t="shared" si="56"/>
        <v/>
      </c>
      <c r="BA846" s="6">
        <f>VLOOKUP(A846, ALL_AP_DATA!$A$2:$F$3600, 6, FALSE)</f>
        <v>357</v>
      </c>
      <c r="BB846" s="6" t="e">
        <f t="shared" ca="1" si="58"/>
        <v>#NAME?</v>
      </c>
      <c r="BC846" s="6">
        <f>VLOOKUP(A846,projmetadata!$A$2:$D$2036, 4, FALSE)</f>
        <v>26418</v>
      </c>
      <c r="BE846" s="9" t="e">
        <f t="shared" ca="1" si="59"/>
        <v>#NAME?</v>
      </c>
      <c r="BF846" s="6" t="e">
        <f t="shared" ca="1" si="60"/>
        <v>#NAME?</v>
      </c>
      <c r="BG846" s="6">
        <f t="shared" si="61"/>
        <v>0.50999318646377467</v>
      </c>
      <c r="BH846" s="6">
        <f>VLOOKUP(A846, ALL_AP_DATA!$A$2:$D$3600, 3, FALSE)</f>
        <v>178</v>
      </c>
      <c r="BI846" s="6">
        <f>VLOOKUP(A846, ALL_AP_DATA!$A$2:$E$3600, 5, FALSE)</f>
        <v>13473</v>
      </c>
      <c r="BJ846" s="6">
        <f t="shared" si="57"/>
        <v>37.739495798319325</v>
      </c>
      <c r="BK846" s="6">
        <f t="shared" si="62"/>
        <v>0.49859943977591037</v>
      </c>
    </row>
    <row r="847" spans="1:63" ht="15.75" customHeight="1" x14ac:dyDescent="0.25">
      <c r="A847" s="6" t="s">
        <v>1302</v>
      </c>
      <c r="B847" s="6" t="s">
        <v>64</v>
      </c>
      <c r="C847" s="6">
        <v>18</v>
      </c>
      <c r="D847" s="6">
        <v>46</v>
      </c>
      <c r="E847" s="6">
        <v>92</v>
      </c>
      <c r="F847" s="6">
        <v>5556</v>
      </c>
      <c r="G847" s="6">
        <v>5.0700000000000002E-2</v>
      </c>
      <c r="H847" s="6">
        <v>0.35659999999999997</v>
      </c>
      <c r="I847" s="6">
        <v>0.17910000000000001</v>
      </c>
      <c r="J847" s="6">
        <v>3</v>
      </c>
      <c r="K847" s="6">
        <v>25</v>
      </c>
      <c r="L847" s="6">
        <v>47</v>
      </c>
      <c r="M847" s="6">
        <v>7993</v>
      </c>
      <c r="N847" s="6">
        <v>2.75E-2</v>
      </c>
      <c r="O847" s="6">
        <v>0.1822</v>
      </c>
      <c r="P847" s="6">
        <v>0.2576</v>
      </c>
      <c r="Q847" s="6">
        <v>36</v>
      </c>
      <c r="R847" s="6">
        <v>204</v>
      </c>
      <c r="S847" s="6">
        <v>206</v>
      </c>
      <c r="T847" s="6">
        <v>26269</v>
      </c>
      <c r="U847" s="6">
        <v>0.22470000000000001</v>
      </c>
      <c r="V847" s="6">
        <v>0.7984</v>
      </c>
      <c r="W847" s="6">
        <v>0.84660000000000002</v>
      </c>
      <c r="X847" s="6">
        <v>12</v>
      </c>
      <c r="Y847" s="6">
        <v>182</v>
      </c>
      <c r="Z847" s="6">
        <v>110</v>
      </c>
      <c r="AA847" s="6">
        <v>9282</v>
      </c>
      <c r="AB847" s="6">
        <v>0.20039999999999999</v>
      </c>
      <c r="AC847" s="6">
        <v>0.4264</v>
      </c>
      <c r="AD847" s="6">
        <v>0.29909999999999998</v>
      </c>
      <c r="AE847" s="6">
        <v>93</v>
      </c>
      <c r="AF847" s="6">
        <v>303</v>
      </c>
      <c r="AG847" s="6">
        <v>200</v>
      </c>
      <c r="AH847" s="6">
        <v>14735</v>
      </c>
      <c r="AI847" s="6">
        <v>0.3337</v>
      </c>
      <c r="AJ847" s="6">
        <v>0.7752</v>
      </c>
      <c r="AK847" s="6">
        <v>0.47489999999999999</v>
      </c>
      <c r="AL847" s="6">
        <v>7</v>
      </c>
      <c r="AM847" s="6">
        <v>85</v>
      </c>
      <c r="AN847" s="6">
        <v>106</v>
      </c>
      <c r="AO847" s="6">
        <v>16318</v>
      </c>
      <c r="AP847" s="6">
        <v>9.3600000000000003E-2</v>
      </c>
      <c r="AQ847" s="6">
        <v>0.41089999999999999</v>
      </c>
      <c r="AR847" s="6">
        <v>0.52590000000000003</v>
      </c>
      <c r="AT847" s="6">
        <f t="shared" si="51"/>
        <v>120.78260869565217</v>
      </c>
      <c r="AU847" s="6">
        <f t="shared" si="52"/>
        <v>319.72000000000003</v>
      </c>
      <c r="AV847" s="6">
        <f t="shared" si="53"/>
        <v>128.76960784313727</v>
      </c>
      <c r="AW847" s="7">
        <f t="shared" si="54"/>
        <v>51</v>
      </c>
      <c r="AX847" s="6">
        <f t="shared" si="55"/>
        <v>48.630363036303628</v>
      </c>
      <c r="AY847" s="6">
        <f t="shared" si="56"/>
        <v>191.97647058823529</v>
      </c>
      <c r="BA847" s="6">
        <f>VLOOKUP(A847, ALL_AP_DATA!$A$2:$F$3600, 6, FALSE)</f>
        <v>908</v>
      </c>
      <c r="BB847" s="6" t="e">
        <f t="shared" ca="1" si="58"/>
        <v>#NAME?</v>
      </c>
      <c r="BC847" s="6">
        <f>VLOOKUP(A847,projmetadata!$A$2:$D$2036, 4, FALSE)</f>
        <v>58804</v>
      </c>
      <c r="BE847" s="9" t="e">
        <f t="shared" ca="1" si="59"/>
        <v>#NAME?</v>
      </c>
      <c r="BF847" s="6" t="e">
        <f t="shared" ca="1" si="60"/>
        <v>#NAME?</v>
      </c>
      <c r="BG847" s="6">
        <f t="shared" si="61"/>
        <v>0.52765118019182367</v>
      </c>
      <c r="BH847" s="6">
        <f>VLOOKUP(A847, ALL_AP_DATA!$A$2:$D$3600, 3, FALSE)</f>
        <v>500</v>
      </c>
      <c r="BI847" s="6">
        <f>VLOOKUP(A847, ALL_AP_DATA!$A$2:$E$3600, 5, FALSE)</f>
        <v>31028</v>
      </c>
      <c r="BJ847" s="6">
        <f t="shared" si="57"/>
        <v>34.171806167400881</v>
      </c>
      <c r="BK847" s="6">
        <f t="shared" si="62"/>
        <v>0.5506607929515418</v>
      </c>
    </row>
    <row r="848" spans="1:63" ht="15.75" customHeight="1" x14ac:dyDescent="0.25">
      <c r="A848" s="6" t="s">
        <v>141</v>
      </c>
      <c r="B848" s="6" t="s">
        <v>64</v>
      </c>
      <c r="C848" s="6">
        <v>7</v>
      </c>
      <c r="D848" s="6">
        <v>58</v>
      </c>
      <c r="E848" s="6">
        <v>262</v>
      </c>
      <c r="F848" s="6">
        <v>16936</v>
      </c>
      <c r="G848" s="6">
        <v>0.14080000000000001</v>
      </c>
      <c r="H848" s="6">
        <v>0.6633</v>
      </c>
      <c r="I848" s="6">
        <v>0.49249999999999999</v>
      </c>
      <c r="J848" s="6">
        <v>3</v>
      </c>
      <c r="K848" s="6">
        <v>21</v>
      </c>
      <c r="L848" s="6">
        <v>167</v>
      </c>
      <c r="M848" s="6">
        <v>13192</v>
      </c>
      <c r="N848" s="6">
        <v>5.0999999999999997E-2</v>
      </c>
      <c r="O848" s="6">
        <v>0.42280000000000001</v>
      </c>
      <c r="P848" s="6">
        <v>0.3836</v>
      </c>
      <c r="Q848" s="6">
        <v>17</v>
      </c>
      <c r="R848" s="6">
        <v>77</v>
      </c>
      <c r="S848" s="6">
        <v>316</v>
      </c>
      <c r="T848" s="6">
        <v>22005</v>
      </c>
      <c r="U848" s="6">
        <v>0.18690000000000001</v>
      </c>
      <c r="V848" s="6">
        <v>0.8</v>
      </c>
      <c r="W848" s="6">
        <v>0.63990000000000002</v>
      </c>
      <c r="X848" s="6">
        <v>5</v>
      </c>
      <c r="Y848" s="6">
        <v>99</v>
      </c>
      <c r="Z848" s="6">
        <v>237</v>
      </c>
      <c r="AA848" s="6">
        <v>10089</v>
      </c>
      <c r="AB848" s="6">
        <v>0.24030000000000001</v>
      </c>
      <c r="AC848" s="6">
        <v>0.6</v>
      </c>
      <c r="AD848" s="6">
        <v>0.29339999999999999</v>
      </c>
      <c r="AE848" s="6">
        <v>20</v>
      </c>
      <c r="AF848" s="6">
        <v>124</v>
      </c>
      <c r="AG848" s="6">
        <v>319</v>
      </c>
      <c r="AH848" s="6">
        <v>20877</v>
      </c>
      <c r="AI848" s="6">
        <v>0.30099999999999999</v>
      </c>
      <c r="AJ848" s="6">
        <v>0.80759999999999998</v>
      </c>
      <c r="AK848" s="6">
        <v>0.60709999999999997</v>
      </c>
      <c r="AL848" s="6">
        <v>2</v>
      </c>
      <c r="AM848" s="6">
        <v>41</v>
      </c>
      <c r="AN848" s="6">
        <v>189</v>
      </c>
      <c r="AO848" s="6">
        <v>8769</v>
      </c>
      <c r="AP848" s="6">
        <v>9.9500000000000005E-2</v>
      </c>
      <c r="AQ848" s="6">
        <v>0.47849999999999998</v>
      </c>
      <c r="AR848" s="6">
        <v>0.255</v>
      </c>
      <c r="AT848" s="6">
        <f t="shared" si="51"/>
        <v>292</v>
      </c>
      <c r="AU848" s="6">
        <f t="shared" si="52"/>
        <v>628.19047619047615</v>
      </c>
      <c r="AV848" s="6">
        <f t="shared" si="53"/>
        <v>285.77922077922079</v>
      </c>
      <c r="AW848" s="7">
        <f t="shared" si="54"/>
        <v>101.90909090909091</v>
      </c>
      <c r="AX848" s="6">
        <f t="shared" si="55"/>
        <v>168.36290322580646</v>
      </c>
      <c r="AY848" s="6">
        <f t="shared" si="56"/>
        <v>213.8780487804878</v>
      </c>
      <c r="BA848" s="6">
        <f>VLOOKUP(A848, ALL_AP_DATA!$A$2:$F$3600, 6, FALSE)</f>
        <v>412</v>
      </c>
      <c r="BB848" s="6" t="e">
        <f t="shared" ca="1" si="58"/>
        <v>#NAME?</v>
      </c>
      <c r="BC848" s="6">
        <f>VLOOKUP(A848,projmetadata!$A$2:$D$2036, 4, FALSE)</f>
        <v>64795</v>
      </c>
      <c r="BE848" s="9" t="e">
        <f t="shared" ca="1" si="59"/>
        <v>#NAME?</v>
      </c>
      <c r="BF848" s="6" t="e">
        <f t="shared" ca="1" si="60"/>
        <v>#NAME?</v>
      </c>
      <c r="BG848" s="6">
        <f t="shared" si="61"/>
        <v>0.53075082953931629</v>
      </c>
      <c r="BH848" s="6">
        <f>VLOOKUP(A848, ALL_AP_DATA!$A$2:$D$3600, 3, FALSE)</f>
        <v>199</v>
      </c>
      <c r="BI848" s="6">
        <f>VLOOKUP(A848, ALL_AP_DATA!$A$2:$E$3600, 5, FALSE)</f>
        <v>34390</v>
      </c>
      <c r="BJ848" s="6">
        <f t="shared" si="57"/>
        <v>83.470873786407765</v>
      </c>
      <c r="BK848" s="6">
        <f t="shared" si="62"/>
        <v>0.48300970873786409</v>
      </c>
    </row>
    <row r="849" spans="1:63" ht="15.75" customHeight="1" x14ac:dyDescent="0.25">
      <c r="A849" s="6" t="s">
        <v>819</v>
      </c>
      <c r="B849" s="6" t="s">
        <v>64</v>
      </c>
      <c r="C849" s="6">
        <v>21</v>
      </c>
      <c r="D849" s="6">
        <v>71</v>
      </c>
      <c r="E849" s="6">
        <v>110</v>
      </c>
      <c r="F849" s="6">
        <v>14898</v>
      </c>
      <c r="G849" s="6">
        <v>7.0400000000000004E-2</v>
      </c>
      <c r="H849" s="6">
        <v>0.27989999999999998</v>
      </c>
      <c r="I849" s="6">
        <v>0.20499999999999999</v>
      </c>
      <c r="J849" s="6">
        <v>4</v>
      </c>
      <c r="K849" s="6">
        <v>37</v>
      </c>
      <c r="L849" s="6">
        <v>87</v>
      </c>
      <c r="M849" s="6">
        <v>21971</v>
      </c>
      <c r="N849" s="6">
        <v>3.6700000000000003E-2</v>
      </c>
      <c r="O849" s="6">
        <v>0.22140000000000001</v>
      </c>
      <c r="P849" s="6">
        <v>0.30230000000000001</v>
      </c>
      <c r="Q849" s="6">
        <v>84</v>
      </c>
      <c r="R849" s="6">
        <v>312</v>
      </c>
      <c r="S849" s="6">
        <v>281</v>
      </c>
      <c r="T849" s="6">
        <v>45084</v>
      </c>
      <c r="U849" s="6">
        <v>0.30919999999999997</v>
      </c>
      <c r="V849" s="6">
        <v>0.71499999999999997</v>
      </c>
      <c r="W849" s="6">
        <v>0.62039999999999995</v>
      </c>
      <c r="X849" s="6">
        <v>42</v>
      </c>
      <c r="Y849" s="6">
        <v>366</v>
      </c>
      <c r="Z849" s="6">
        <v>244</v>
      </c>
      <c r="AA849" s="6">
        <v>39990</v>
      </c>
      <c r="AB849" s="6">
        <v>0.36270000000000002</v>
      </c>
      <c r="AC849" s="6">
        <v>0.62090000000000001</v>
      </c>
      <c r="AD849" s="6">
        <v>0.55030000000000001</v>
      </c>
      <c r="AE849" s="6">
        <v>112</v>
      </c>
      <c r="AF849" s="6">
        <v>596</v>
      </c>
      <c r="AG849" s="6">
        <v>303</v>
      </c>
      <c r="AH849" s="6">
        <v>51116</v>
      </c>
      <c r="AI849" s="6">
        <v>0.5907</v>
      </c>
      <c r="AJ849" s="6">
        <v>0.77100000000000002</v>
      </c>
      <c r="AK849" s="6">
        <v>0.70340000000000003</v>
      </c>
      <c r="AL849" s="6">
        <v>2</v>
      </c>
      <c r="AM849" s="6">
        <v>21</v>
      </c>
      <c r="AN849" s="6">
        <v>16</v>
      </c>
      <c r="AO849" s="6">
        <v>4626</v>
      </c>
      <c r="AP849" s="6">
        <v>2.0799999999999999E-2</v>
      </c>
      <c r="AQ849" s="6">
        <v>4.07E-2</v>
      </c>
      <c r="AR849" s="6">
        <v>6.3700000000000007E-2</v>
      </c>
      <c r="AT849" s="6">
        <f t="shared" si="51"/>
        <v>209.83098591549296</v>
      </c>
      <c r="AU849" s="6">
        <f t="shared" si="52"/>
        <v>593.81081081081084</v>
      </c>
      <c r="AV849" s="6">
        <f t="shared" si="53"/>
        <v>144.5</v>
      </c>
      <c r="AW849" s="7">
        <f t="shared" si="54"/>
        <v>109.26229508196721</v>
      </c>
      <c r="AX849" s="6">
        <f t="shared" si="55"/>
        <v>85.765100671140942</v>
      </c>
      <c r="AY849" s="6">
        <f t="shared" si="56"/>
        <v>220.28571428571428</v>
      </c>
      <c r="BA849" s="6">
        <f>VLOOKUP(A849, ALL_AP_DATA!$A$2:$F$3600, 6, FALSE)</f>
        <v>1009</v>
      </c>
      <c r="BB849" s="6" t="e">
        <f t="shared" ca="1" si="58"/>
        <v>#NAME?</v>
      </c>
      <c r="BC849" s="6">
        <f>VLOOKUP(A849,projmetadata!$A$2:$D$2036, 4, FALSE)</f>
        <v>136786</v>
      </c>
      <c r="BE849" s="9" t="e">
        <f t="shared" ca="1" si="59"/>
        <v>#NAME?</v>
      </c>
      <c r="BF849" s="6" t="e">
        <f t="shared" ca="1" si="60"/>
        <v>#NAME?</v>
      </c>
      <c r="BG849" s="6">
        <f t="shared" si="61"/>
        <v>0.53127513049581099</v>
      </c>
      <c r="BH849" s="6">
        <f>VLOOKUP(A849, ALL_AP_DATA!$A$2:$D$3600, 3, FALSE)</f>
        <v>770</v>
      </c>
      <c r="BI849" s="6">
        <f>VLOOKUP(A849, ALL_AP_DATA!$A$2:$E$3600, 5, FALSE)</f>
        <v>72671</v>
      </c>
      <c r="BJ849" s="6">
        <f t="shared" si="57"/>
        <v>72.022794846382553</v>
      </c>
      <c r="BK849" s="6">
        <f t="shared" si="62"/>
        <v>0.76313181367690786</v>
      </c>
    </row>
    <row r="850" spans="1:63" ht="15.75" customHeight="1" x14ac:dyDescent="0.25">
      <c r="A850" s="6" t="s">
        <v>1298</v>
      </c>
      <c r="B850" s="6" t="s">
        <v>64</v>
      </c>
      <c r="Q850" s="6">
        <v>11</v>
      </c>
      <c r="R850" s="6">
        <v>47</v>
      </c>
      <c r="S850" s="6">
        <v>118</v>
      </c>
      <c r="T850" s="6">
        <v>7248</v>
      </c>
      <c r="U850" s="6">
        <v>0.33810000000000001</v>
      </c>
      <c r="V850" s="6">
        <v>0.89390000000000003</v>
      </c>
      <c r="W850" s="6">
        <v>0.6411</v>
      </c>
      <c r="X850" s="6">
        <v>3</v>
      </c>
      <c r="Y850" s="6">
        <v>39</v>
      </c>
      <c r="Z850" s="6">
        <v>91</v>
      </c>
      <c r="AA850" s="6">
        <v>4431</v>
      </c>
      <c r="AB850" s="6">
        <v>0.28060000000000002</v>
      </c>
      <c r="AC850" s="6">
        <v>0.68940000000000001</v>
      </c>
      <c r="AD850" s="6">
        <v>0.39190000000000003</v>
      </c>
      <c r="AE850" s="6">
        <v>7</v>
      </c>
      <c r="AF850" s="6">
        <v>24</v>
      </c>
      <c r="AG850" s="6">
        <v>67</v>
      </c>
      <c r="AH850" s="6">
        <v>2663</v>
      </c>
      <c r="AI850" s="6">
        <v>0.17269999999999999</v>
      </c>
      <c r="AJ850" s="6">
        <v>0.50760000000000005</v>
      </c>
      <c r="AK850" s="6">
        <v>0.23549999999999999</v>
      </c>
      <c r="AL850" s="6">
        <v>1</v>
      </c>
      <c r="AM850" s="6">
        <v>15</v>
      </c>
      <c r="AN850" s="6">
        <v>64</v>
      </c>
      <c r="AO850" s="6">
        <v>2825</v>
      </c>
      <c r="AP850" s="6">
        <v>0.1079</v>
      </c>
      <c r="AQ850" s="6">
        <v>0.48480000000000001</v>
      </c>
      <c r="AR850" s="6">
        <v>0.24990000000000001</v>
      </c>
      <c r="AT850" s="6" t="str">
        <f t="shared" si="51"/>
        <v/>
      </c>
      <c r="AU850" s="6" t="str">
        <f t="shared" si="52"/>
        <v/>
      </c>
      <c r="AV850" s="6">
        <f t="shared" si="53"/>
        <v>154.21276595744681</v>
      </c>
      <c r="AW850" s="7">
        <f t="shared" si="54"/>
        <v>113.61538461538461</v>
      </c>
      <c r="AX850" s="6">
        <f t="shared" si="55"/>
        <v>110.95833333333333</v>
      </c>
      <c r="AY850" s="6">
        <f t="shared" si="56"/>
        <v>188.33333333333334</v>
      </c>
      <c r="BA850" s="6">
        <f>VLOOKUP(A850, ALL_AP_DATA!$A$2:$F$3600, 6, FALSE)</f>
        <v>139</v>
      </c>
      <c r="BB850" s="6" t="e">
        <f t="shared" ca="1" si="58"/>
        <v>#NAME?</v>
      </c>
      <c r="BC850" s="6">
        <f>VLOOKUP(A850,projmetadata!$A$2:$D$2036, 4, FALSE)</f>
        <v>21252</v>
      </c>
      <c r="BE850" s="9" t="e">
        <f t="shared" ca="1" si="59"/>
        <v>#NAME?</v>
      </c>
      <c r="BF850" s="6" t="e">
        <f t="shared" ca="1" si="60"/>
        <v>#NAME?</v>
      </c>
      <c r="BG850" s="6">
        <f t="shared" si="61"/>
        <v>0.53199698851872768</v>
      </c>
      <c r="BH850" s="6">
        <f>VLOOKUP(A850, ALL_AP_DATA!$A$2:$D$3600, 3, FALSE)</f>
        <v>74</v>
      </c>
      <c r="BI850" s="6">
        <f>VLOOKUP(A850, ALL_AP_DATA!$A$2:$E$3600, 5, FALSE)</f>
        <v>11306</v>
      </c>
      <c r="BJ850" s="6">
        <f t="shared" si="57"/>
        <v>81.338129496402871</v>
      </c>
      <c r="BK850" s="6">
        <f t="shared" si="62"/>
        <v>0.53237410071942448</v>
      </c>
    </row>
    <row r="851" spans="1:63" ht="15.75" customHeight="1" x14ac:dyDescent="0.25">
      <c r="A851" s="6" t="s">
        <v>1131</v>
      </c>
      <c r="B851" s="6" t="s">
        <v>64</v>
      </c>
      <c r="C851" s="6">
        <v>3</v>
      </c>
      <c r="D851" s="6">
        <v>53</v>
      </c>
      <c r="E851" s="6">
        <v>47</v>
      </c>
      <c r="F851" s="6">
        <v>2651</v>
      </c>
      <c r="G851" s="6">
        <v>0.14560000000000001</v>
      </c>
      <c r="H851" s="6">
        <v>0.54020000000000001</v>
      </c>
      <c r="I851" s="6">
        <v>0.20910000000000001</v>
      </c>
      <c r="Q851" s="6">
        <v>12</v>
      </c>
      <c r="R851" s="6">
        <v>48</v>
      </c>
      <c r="S851" s="6">
        <v>61</v>
      </c>
      <c r="T851" s="6">
        <v>3311</v>
      </c>
      <c r="U851" s="6">
        <v>0.13189999999999999</v>
      </c>
      <c r="V851" s="6">
        <v>0.70109999999999995</v>
      </c>
      <c r="W851" s="6">
        <v>0.26119999999999999</v>
      </c>
      <c r="X851" s="6">
        <v>23</v>
      </c>
      <c r="Y851" s="6">
        <v>116</v>
      </c>
      <c r="Z851" s="6">
        <v>52</v>
      </c>
      <c r="AA851" s="6">
        <v>3762</v>
      </c>
      <c r="AB851" s="6">
        <v>0.31869999999999998</v>
      </c>
      <c r="AC851" s="6">
        <v>0.59770000000000001</v>
      </c>
      <c r="AD851" s="6">
        <v>0.29680000000000001</v>
      </c>
      <c r="AE851" s="6">
        <v>15</v>
      </c>
      <c r="AF851" s="6">
        <v>90</v>
      </c>
      <c r="AG851" s="6">
        <v>51</v>
      </c>
      <c r="AH851" s="6">
        <v>3920</v>
      </c>
      <c r="AI851" s="6">
        <v>0.24729999999999999</v>
      </c>
      <c r="AJ851" s="6">
        <v>0.58620000000000005</v>
      </c>
      <c r="AK851" s="6">
        <v>0.30919999999999997</v>
      </c>
      <c r="AT851" s="6">
        <f t="shared" si="51"/>
        <v>50.018867924528301</v>
      </c>
      <c r="AU851" s="6" t="str">
        <f t="shared" si="52"/>
        <v/>
      </c>
      <c r="AV851" s="6">
        <f t="shared" si="53"/>
        <v>68.979166666666671</v>
      </c>
      <c r="AW851" s="7">
        <f t="shared" si="54"/>
        <v>32.431034482758619</v>
      </c>
      <c r="AX851" s="6">
        <f t="shared" si="55"/>
        <v>43.555555555555557</v>
      </c>
      <c r="AY851" s="6" t="str">
        <f t="shared" si="56"/>
        <v/>
      </c>
      <c r="BA851" s="6">
        <f>VLOOKUP(A851, ALL_AP_DATA!$A$2:$F$3600, 6, FALSE)</f>
        <v>364</v>
      </c>
      <c r="BB851" s="6" t="e">
        <f t="shared" ca="1" si="58"/>
        <v>#NAME?</v>
      </c>
      <c r="BC851" s="6">
        <f>VLOOKUP(A851,projmetadata!$A$2:$D$2036, 4, FALSE)</f>
        <v>23791</v>
      </c>
      <c r="BE851" s="9" t="e">
        <f t="shared" ca="1" si="59"/>
        <v>#NAME?</v>
      </c>
      <c r="BF851" s="6" t="e">
        <f t="shared" ca="1" si="60"/>
        <v>#NAME?</v>
      </c>
      <c r="BG851" s="6">
        <f t="shared" si="61"/>
        <v>0.5328065234752638</v>
      </c>
      <c r="BH851" s="6">
        <f>VLOOKUP(A851, ALL_AP_DATA!$A$2:$D$3600, 3, FALSE)</f>
        <v>188</v>
      </c>
      <c r="BI851" s="6">
        <f>VLOOKUP(A851, ALL_AP_DATA!$A$2:$E$3600, 5, FALSE)</f>
        <v>12676</v>
      </c>
      <c r="BJ851" s="6">
        <f t="shared" si="57"/>
        <v>34.824175824175825</v>
      </c>
      <c r="BK851" s="6">
        <f t="shared" si="62"/>
        <v>0.51648351648351654</v>
      </c>
    </row>
    <row r="852" spans="1:63" ht="15.75" customHeight="1" x14ac:dyDescent="0.25">
      <c r="A852" s="6" t="s">
        <v>271</v>
      </c>
      <c r="B852" s="6" t="s">
        <v>64</v>
      </c>
      <c r="C852" s="6">
        <v>4</v>
      </c>
      <c r="D852" s="6">
        <v>115</v>
      </c>
      <c r="E852" s="6">
        <v>97</v>
      </c>
      <c r="F852" s="6">
        <v>6028</v>
      </c>
      <c r="G852" s="6">
        <v>0.37580000000000002</v>
      </c>
      <c r="H852" s="6">
        <v>0.86609999999999998</v>
      </c>
      <c r="I852" s="6">
        <v>0.46200000000000002</v>
      </c>
      <c r="J852" s="6">
        <v>3</v>
      </c>
      <c r="K852" s="6">
        <v>29</v>
      </c>
      <c r="L852" s="6">
        <v>78</v>
      </c>
      <c r="M852" s="6">
        <v>5749</v>
      </c>
      <c r="N852" s="6">
        <v>9.4799999999999995E-2</v>
      </c>
      <c r="O852" s="6">
        <v>0.69640000000000002</v>
      </c>
      <c r="P852" s="6">
        <v>0.44059999999999999</v>
      </c>
      <c r="Q852" s="6">
        <v>19</v>
      </c>
      <c r="R852" s="6">
        <v>79</v>
      </c>
      <c r="S852" s="6">
        <v>101</v>
      </c>
      <c r="T852" s="6">
        <v>9880</v>
      </c>
      <c r="U852" s="6">
        <v>0.25819999999999999</v>
      </c>
      <c r="V852" s="6">
        <v>0.90180000000000005</v>
      </c>
      <c r="W852" s="6">
        <v>0.75729999999999997</v>
      </c>
      <c r="X852" s="6">
        <v>33</v>
      </c>
      <c r="Y852" s="6">
        <v>172</v>
      </c>
      <c r="Z852" s="6">
        <v>91</v>
      </c>
      <c r="AA852" s="6">
        <v>6340</v>
      </c>
      <c r="AB852" s="6">
        <v>0.56210000000000004</v>
      </c>
      <c r="AC852" s="6">
        <v>0.8125</v>
      </c>
      <c r="AD852" s="6">
        <v>0.4859</v>
      </c>
      <c r="AE852" s="6">
        <v>43</v>
      </c>
      <c r="AF852" s="6">
        <v>150</v>
      </c>
      <c r="AG852" s="6">
        <v>109</v>
      </c>
      <c r="AH852" s="6">
        <v>9236</v>
      </c>
      <c r="AI852" s="6">
        <v>0.49020000000000002</v>
      </c>
      <c r="AJ852" s="6">
        <v>0.97319999999999995</v>
      </c>
      <c r="AK852" s="6">
        <v>0.70789999999999997</v>
      </c>
      <c r="AL852" s="6">
        <v>3</v>
      </c>
      <c r="AM852" s="6">
        <v>32</v>
      </c>
      <c r="AN852" s="6">
        <v>77</v>
      </c>
      <c r="AO852" s="6">
        <v>5979</v>
      </c>
      <c r="AP852" s="6">
        <v>0.1046</v>
      </c>
      <c r="AQ852" s="6">
        <v>0.6875</v>
      </c>
      <c r="AR852" s="6">
        <v>0.45829999999999999</v>
      </c>
      <c r="AT852" s="6">
        <f t="shared" si="51"/>
        <v>52.417391304347824</v>
      </c>
      <c r="AU852" s="6">
        <f t="shared" si="52"/>
        <v>198.24137931034483</v>
      </c>
      <c r="AV852" s="6">
        <f t="shared" si="53"/>
        <v>125.0632911392405</v>
      </c>
      <c r="AW852" s="7">
        <f t="shared" si="54"/>
        <v>36.860465116279073</v>
      </c>
      <c r="AX852" s="6">
        <f t="shared" si="55"/>
        <v>61.573333333333331</v>
      </c>
      <c r="AY852" s="6">
        <f t="shared" si="56"/>
        <v>186.84375</v>
      </c>
      <c r="BA852" s="6">
        <f>VLOOKUP(A852, ALL_AP_DATA!$A$2:$F$3600, 6, FALSE)</f>
        <v>306</v>
      </c>
      <c r="BB852" s="6" t="e">
        <f t="shared" ca="1" si="58"/>
        <v>#NAME?</v>
      </c>
      <c r="BC852" s="6">
        <f>VLOOKUP(A852,projmetadata!$A$2:$D$2036, 4, FALSE)</f>
        <v>23808</v>
      </c>
      <c r="BE852" s="9" t="e">
        <f t="shared" ca="1" si="59"/>
        <v>#NAME?</v>
      </c>
      <c r="BF852" s="6" t="e">
        <f t="shared" ca="1" si="60"/>
        <v>#NAME?</v>
      </c>
      <c r="BG852" s="6">
        <f t="shared" si="61"/>
        <v>0.54800907258064513</v>
      </c>
      <c r="BH852" s="6">
        <f>VLOOKUP(A852, ALL_AP_DATA!$A$2:$D$3600, 3, FALSE)</f>
        <v>243</v>
      </c>
      <c r="BI852" s="6">
        <f>VLOOKUP(A852, ALL_AP_DATA!$A$2:$E$3600, 5, FALSE)</f>
        <v>13047</v>
      </c>
      <c r="BJ852" s="6">
        <f t="shared" si="57"/>
        <v>42.637254901960787</v>
      </c>
      <c r="BK852" s="6">
        <f t="shared" si="62"/>
        <v>0.79411764705882348</v>
      </c>
    </row>
    <row r="853" spans="1:63" ht="15.75" customHeight="1" x14ac:dyDescent="0.25">
      <c r="A853" s="6" t="s">
        <v>124</v>
      </c>
      <c r="B853" s="6" t="s">
        <v>64</v>
      </c>
      <c r="C853" s="6">
        <v>2</v>
      </c>
      <c r="D853" s="6">
        <v>4</v>
      </c>
      <c r="E853" s="6">
        <v>4</v>
      </c>
      <c r="F853" s="6">
        <v>74</v>
      </c>
      <c r="G853" s="6">
        <v>6.7000000000000002E-3</v>
      </c>
      <c r="H853" s="6">
        <v>1.9300000000000001E-2</v>
      </c>
      <c r="I853" s="6">
        <v>5.0000000000000001E-3</v>
      </c>
      <c r="Q853" s="6">
        <v>35</v>
      </c>
      <c r="R853" s="6">
        <v>195</v>
      </c>
      <c r="S853" s="6">
        <v>157</v>
      </c>
      <c r="T853" s="6">
        <v>12123</v>
      </c>
      <c r="U853" s="6">
        <v>0.32450000000000001</v>
      </c>
      <c r="V853" s="6">
        <v>0.75849999999999995</v>
      </c>
      <c r="W853" s="6">
        <v>0.82179999999999997</v>
      </c>
      <c r="X853" s="6">
        <v>9</v>
      </c>
      <c r="Y853" s="6">
        <v>54</v>
      </c>
      <c r="Z853" s="6">
        <v>63</v>
      </c>
      <c r="AA853" s="6">
        <v>2200</v>
      </c>
      <c r="AB853" s="6">
        <v>8.9899999999999994E-2</v>
      </c>
      <c r="AC853" s="6">
        <v>0.30430000000000001</v>
      </c>
      <c r="AD853" s="6">
        <v>0.14910000000000001</v>
      </c>
      <c r="AE853" s="6">
        <v>17</v>
      </c>
      <c r="AF853" s="6">
        <v>82</v>
      </c>
      <c r="AG853" s="6">
        <v>63</v>
      </c>
      <c r="AH853" s="6">
        <v>2716</v>
      </c>
      <c r="AI853" s="6">
        <v>0.13639999999999999</v>
      </c>
      <c r="AJ853" s="6">
        <v>0.30430000000000001</v>
      </c>
      <c r="AK853" s="6">
        <v>0.18410000000000001</v>
      </c>
      <c r="AL853" s="6">
        <v>4</v>
      </c>
      <c r="AM853" s="6">
        <v>92</v>
      </c>
      <c r="AN853" s="6">
        <v>75</v>
      </c>
      <c r="AO853" s="6">
        <v>5408</v>
      </c>
      <c r="AP853" s="6">
        <v>0.15310000000000001</v>
      </c>
      <c r="AQ853" s="6">
        <v>0.36230000000000001</v>
      </c>
      <c r="AR853" s="6">
        <v>0.36659999999999998</v>
      </c>
      <c r="AT853" s="6">
        <f t="shared" si="51"/>
        <v>18.5</v>
      </c>
      <c r="AU853" s="6" t="str">
        <f t="shared" si="52"/>
        <v/>
      </c>
      <c r="AV853" s="6">
        <f t="shared" si="53"/>
        <v>62.169230769230772</v>
      </c>
      <c r="AW853" s="7">
        <f t="shared" si="54"/>
        <v>40.74074074074074</v>
      </c>
      <c r="AX853" s="6">
        <f t="shared" si="55"/>
        <v>33.121951219512198</v>
      </c>
      <c r="AY853" s="6">
        <f t="shared" si="56"/>
        <v>58.782608695652172</v>
      </c>
      <c r="BA853" s="6">
        <f>VLOOKUP(A853, ALL_AP_DATA!$A$2:$F$3600, 6, FALSE)</f>
        <v>601</v>
      </c>
      <c r="BB853" s="6" t="e">
        <f t="shared" ca="1" si="58"/>
        <v>#NAME?</v>
      </c>
      <c r="BC853" s="6">
        <f>VLOOKUP(A853,projmetadata!$A$2:$D$2036, 4, FALSE)</f>
        <v>26879</v>
      </c>
      <c r="BE853" s="9" t="e">
        <f t="shared" ca="1" si="59"/>
        <v>#NAME?</v>
      </c>
      <c r="BF853" s="6" t="e">
        <f t="shared" ca="1" si="60"/>
        <v>#NAME?</v>
      </c>
      <c r="BG853" s="6">
        <f t="shared" si="61"/>
        <v>0.54882994159008891</v>
      </c>
      <c r="BH853" s="6">
        <f>VLOOKUP(A853, ALL_AP_DATA!$A$2:$D$3600, 3, FALSE)</f>
        <v>258</v>
      </c>
      <c r="BI853" s="6">
        <f>VLOOKUP(A853, ALL_AP_DATA!$A$2:$E$3600, 5, FALSE)</f>
        <v>14752</v>
      </c>
      <c r="BJ853" s="6">
        <f t="shared" si="57"/>
        <v>24.54575707154742</v>
      </c>
      <c r="BK853" s="6">
        <f t="shared" si="62"/>
        <v>0.42928452579034942</v>
      </c>
    </row>
    <row r="854" spans="1:63" ht="15.75" customHeight="1" x14ac:dyDescent="0.25">
      <c r="A854" s="6" t="s">
        <v>837</v>
      </c>
      <c r="B854" s="6" t="s">
        <v>64</v>
      </c>
      <c r="C854" s="6">
        <v>3</v>
      </c>
      <c r="D854" s="6">
        <v>10</v>
      </c>
      <c r="E854" s="6">
        <v>22</v>
      </c>
      <c r="F854" s="6">
        <v>1353</v>
      </c>
      <c r="G854" s="6">
        <v>8.6999999999999994E-2</v>
      </c>
      <c r="H854" s="6">
        <v>0.61109999999999998</v>
      </c>
      <c r="I854" s="6">
        <v>0.37519999999999998</v>
      </c>
      <c r="Q854" s="6">
        <v>5</v>
      </c>
      <c r="R854" s="6">
        <v>15</v>
      </c>
      <c r="S854" s="6">
        <v>22</v>
      </c>
      <c r="T854" s="6">
        <v>1448</v>
      </c>
      <c r="U854" s="6">
        <v>0.13039999999999999</v>
      </c>
      <c r="V854" s="6">
        <v>0.61109999999999998</v>
      </c>
      <c r="W854" s="6">
        <v>0.40160000000000001</v>
      </c>
      <c r="X854" s="6">
        <v>5</v>
      </c>
      <c r="Y854" s="6">
        <v>33</v>
      </c>
      <c r="Z854" s="6">
        <v>31</v>
      </c>
      <c r="AA854" s="6">
        <v>1835</v>
      </c>
      <c r="AB854" s="6">
        <v>0.28699999999999998</v>
      </c>
      <c r="AC854" s="6">
        <v>0.86109999999999998</v>
      </c>
      <c r="AD854" s="6">
        <v>0.50890000000000002</v>
      </c>
      <c r="AE854" s="6">
        <v>4</v>
      </c>
      <c r="AF854" s="6">
        <v>21</v>
      </c>
      <c r="AG854" s="6">
        <v>24</v>
      </c>
      <c r="AH854" s="6">
        <v>1713</v>
      </c>
      <c r="AI854" s="6">
        <v>0.18260000000000001</v>
      </c>
      <c r="AJ854" s="6">
        <v>0.66669999999999996</v>
      </c>
      <c r="AK854" s="6">
        <v>0.47499999999999998</v>
      </c>
      <c r="AT854" s="6">
        <f t="shared" si="51"/>
        <v>135.30000000000001</v>
      </c>
      <c r="AU854" s="6" t="str">
        <f t="shared" si="52"/>
        <v/>
      </c>
      <c r="AV854" s="6">
        <f t="shared" si="53"/>
        <v>96.533333333333331</v>
      </c>
      <c r="AW854" s="7">
        <f t="shared" si="54"/>
        <v>55.606060606060609</v>
      </c>
      <c r="AX854" s="6">
        <f t="shared" si="55"/>
        <v>81.571428571428569</v>
      </c>
      <c r="AY854" s="6" t="str">
        <f t="shared" si="56"/>
        <v/>
      </c>
      <c r="BA854" s="6">
        <f>VLOOKUP(A854, ALL_AP_DATA!$A$2:$F$3600, 6, FALSE)</f>
        <v>115</v>
      </c>
      <c r="BB854" s="6" t="e">
        <f t="shared" ca="1" si="58"/>
        <v>#NAME?</v>
      </c>
      <c r="BC854" s="6">
        <f>VLOOKUP(A854,projmetadata!$A$2:$D$2036, 4, FALSE)</f>
        <v>6523</v>
      </c>
      <c r="BE854" s="9" t="e">
        <f t="shared" ca="1" si="59"/>
        <v>#NAME?</v>
      </c>
      <c r="BF854" s="6" t="e">
        <f t="shared" ca="1" si="60"/>
        <v>#NAME?</v>
      </c>
      <c r="BG854" s="6">
        <f t="shared" si="61"/>
        <v>0.55281312279625938</v>
      </c>
      <c r="BH854" s="6">
        <f>VLOOKUP(A854, ALL_AP_DATA!$A$2:$D$3600, 3, FALSE)</f>
        <v>47</v>
      </c>
      <c r="BI854" s="6">
        <f>VLOOKUP(A854, ALL_AP_DATA!$A$2:$E$3600, 5, FALSE)</f>
        <v>3606</v>
      </c>
      <c r="BJ854" s="6">
        <f t="shared" si="57"/>
        <v>31.356521739130436</v>
      </c>
      <c r="BK854" s="6">
        <f t="shared" si="62"/>
        <v>0.40869565217391307</v>
      </c>
    </row>
    <row r="855" spans="1:63" ht="15.75" customHeight="1" x14ac:dyDescent="0.25">
      <c r="A855" s="6" t="s">
        <v>679</v>
      </c>
      <c r="B855" s="6" t="s">
        <v>64</v>
      </c>
      <c r="C855" s="6">
        <v>2</v>
      </c>
      <c r="D855" s="6">
        <v>5</v>
      </c>
      <c r="E855" s="6">
        <v>3</v>
      </c>
      <c r="F855" s="6">
        <v>29</v>
      </c>
      <c r="G855" s="6">
        <v>1.44E-2</v>
      </c>
      <c r="H855" s="6">
        <v>2.5600000000000001E-2</v>
      </c>
      <c r="I855" s="6">
        <v>3.3999999999999998E-3</v>
      </c>
      <c r="Q855" s="6">
        <v>4</v>
      </c>
      <c r="R855" s="6">
        <v>13</v>
      </c>
      <c r="S855" s="6">
        <v>22</v>
      </c>
      <c r="T855" s="6">
        <v>2177</v>
      </c>
      <c r="U855" s="6">
        <v>3.7400000000000003E-2</v>
      </c>
      <c r="V855" s="6">
        <v>0.188</v>
      </c>
      <c r="W855" s="6">
        <v>0.2555</v>
      </c>
      <c r="X855" s="6">
        <v>20</v>
      </c>
      <c r="Y855" s="6">
        <v>241</v>
      </c>
      <c r="Z855" s="6">
        <v>103</v>
      </c>
      <c r="AA855" s="6">
        <v>6627</v>
      </c>
      <c r="AB855" s="6">
        <v>0.6925</v>
      </c>
      <c r="AC855" s="6">
        <v>0.88029999999999997</v>
      </c>
      <c r="AD855" s="6">
        <v>0.77769999999999995</v>
      </c>
      <c r="AE855" s="6">
        <v>16</v>
      </c>
      <c r="AF855" s="6">
        <v>69</v>
      </c>
      <c r="AG855" s="6">
        <v>63</v>
      </c>
      <c r="AH855" s="6">
        <v>5050</v>
      </c>
      <c r="AI855" s="6">
        <v>0.1983</v>
      </c>
      <c r="AJ855" s="6">
        <v>0.53849999999999998</v>
      </c>
      <c r="AK855" s="6">
        <v>0.5927</v>
      </c>
      <c r="AT855" s="6">
        <f t="shared" si="51"/>
        <v>5.8</v>
      </c>
      <c r="AU855" s="6" t="str">
        <f t="shared" si="52"/>
        <v/>
      </c>
      <c r="AV855" s="6">
        <f t="shared" si="53"/>
        <v>167.46153846153845</v>
      </c>
      <c r="AW855" s="7">
        <f t="shared" si="54"/>
        <v>27.497925311203318</v>
      </c>
      <c r="AX855" s="6">
        <f t="shared" si="55"/>
        <v>73.188405797101453</v>
      </c>
      <c r="AY855" s="6" t="str">
        <f t="shared" si="56"/>
        <v/>
      </c>
      <c r="BA855" s="6">
        <f>VLOOKUP(A855, ALL_AP_DATA!$A$2:$F$3600, 6, FALSE)</f>
        <v>348</v>
      </c>
      <c r="BB855" s="6" t="e">
        <f t="shared" ca="1" si="58"/>
        <v>#NAME?</v>
      </c>
      <c r="BC855" s="6">
        <f>VLOOKUP(A855,projmetadata!$A$2:$D$2036, 4, FALSE)</f>
        <v>15408</v>
      </c>
      <c r="BE855" s="9" t="e">
        <f t="shared" ca="1" si="59"/>
        <v>#NAME?</v>
      </c>
      <c r="BF855" s="6" t="e">
        <f t="shared" ca="1" si="60"/>
        <v>#NAME?</v>
      </c>
      <c r="BG855" s="6">
        <f t="shared" si="61"/>
        <v>0.55302440290758048</v>
      </c>
      <c r="BH855" s="6">
        <f>VLOOKUP(A855, ALL_AP_DATA!$A$2:$D$3600, 3, FALSE)</f>
        <v>256</v>
      </c>
      <c r="BI855" s="6">
        <f>VLOOKUP(A855, ALL_AP_DATA!$A$2:$E$3600, 5, FALSE)</f>
        <v>8521</v>
      </c>
      <c r="BJ855" s="6">
        <f t="shared" si="57"/>
        <v>24.485632183908045</v>
      </c>
      <c r="BK855" s="6">
        <f t="shared" si="62"/>
        <v>0.73563218390804597</v>
      </c>
    </row>
    <row r="856" spans="1:63" ht="15.75" customHeight="1" x14ac:dyDescent="0.25">
      <c r="A856" s="6" t="s">
        <v>1439</v>
      </c>
      <c r="B856" s="6" t="s">
        <v>64</v>
      </c>
      <c r="C856" s="6">
        <v>1</v>
      </c>
      <c r="D856" s="6">
        <v>10</v>
      </c>
      <c r="E856" s="6">
        <v>109</v>
      </c>
      <c r="F856" s="6">
        <v>1794</v>
      </c>
      <c r="G856" s="6">
        <v>8.3299999999999999E-2</v>
      </c>
      <c r="H856" s="6">
        <v>0.67279999999999995</v>
      </c>
      <c r="I856" s="6">
        <v>0.3145</v>
      </c>
      <c r="J856" s="6">
        <v>1</v>
      </c>
      <c r="K856" s="6">
        <v>28</v>
      </c>
      <c r="L856" s="6">
        <v>132</v>
      </c>
      <c r="M856" s="6">
        <v>4433</v>
      </c>
      <c r="N856" s="6">
        <v>0.23330000000000001</v>
      </c>
      <c r="O856" s="6">
        <v>0.81479999999999997</v>
      </c>
      <c r="P856" s="6">
        <v>0.77700000000000002</v>
      </c>
      <c r="Q856" s="6">
        <v>5</v>
      </c>
      <c r="R856" s="6">
        <v>26</v>
      </c>
      <c r="S856" s="6">
        <v>85</v>
      </c>
      <c r="T856" s="6">
        <v>3333</v>
      </c>
      <c r="U856" s="6">
        <v>0.2167</v>
      </c>
      <c r="V856" s="6">
        <v>0.52470000000000006</v>
      </c>
      <c r="W856" s="6">
        <v>0.58420000000000005</v>
      </c>
      <c r="X856" s="6">
        <v>2</v>
      </c>
      <c r="Y856" s="6">
        <v>11</v>
      </c>
      <c r="Z856" s="6">
        <v>106</v>
      </c>
      <c r="AA856" s="6">
        <v>1742</v>
      </c>
      <c r="AB856" s="6">
        <v>9.1700000000000004E-2</v>
      </c>
      <c r="AC856" s="6">
        <v>0.65429999999999999</v>
      </c>
      <c r="AD856" s="6">
        <v>0.30530000000000002</v>
      </c>
      <c r="AE856" s="6">
        <v>3</v>
      </c>
      <c r="AF856" s="6">
        <v>10</v>
      </c>
      <c r="AG856" s="6">
        <v>80</v>
      </c>
      <c r="AH856" s="6">
        <v>1348</v>
      </c>
      <c r="AI856" s="6">
        <v>8.3299999999999999E-2</v>
      </c>
      <c r="AJ856" s="6">
        <v>0.49380000000000002</v>
      </c>
      <c r="AK856" s="6">
        <v>0.23630000000000001</v>
      </c>
      <c r="AL856" s="6">
        <v>1</v>
      </c>
      <c r="AM856" s="6">
        <v>28</v>
      </c>
      <c r="AN856" s="6">
        <v>132</v>
      </c>
      <c r="AO856" s="6">
        <v>4433</v>
      </c>
      <c r="AP856" s="6">
        <v>0.23330000000000001</v>
      </c>
      <c r="AQ856" s="6">
        <v>0.81479999999999997</v>
      </c>
      <c r="AR856" s="6">
        <v>0.77700000000000002</v>
      </c>
      <c r="AT856" s="6">
        <f t="shared" si="51"/>
        <v>179.4</v>
      </c>
      <c r="AU856" s="6">
        <f t="shared" si="52"/>
        <v>158.32142857142858</v>
      </c>
      <c r="AV856" s="6">
        <f t="shared" si="53"/>
        <v>128.19230769230768</v>
      </c>
      <c r="AW856" s="7">
        <f t="shared" si="54"/>
        <v>158.36363636363637</v>
      </c>
      <c r="AX856" s="6">
        <f t="shared" si="55"/>
        <v>134.80000000000001</v>
      </c>
      <c r="AY856" s="6">
        <f t="shared" si="56"/>
        <v>158.32142857142858</v>
      </c>
      <c r="BA856" s="6">
        <f>VLOOKUP(A856, ALL_AP_DATA!$A$2:$F$3600, 6, FALSE)</f>
        <v>120</v>
      </c>
      <c r="BB856" s="6" t="e">
        <f t="shared" ca="1" si="58"/>
        <v>#NAME?</v>
      </c>
      <c r="BC856" s="6">
        <f>VLOOKUP(A856,projmetadata!$A$2:$D$2036, 4, FALSE)</f>
        <v>10255</v>
      </c>
      <c r="BE856" s="9" t="e">
        <f t="shared" ca="1" si="59"/>
        <v>#NAME?</v>
      </c>
      <c r="BF856" s="6" t="e">
        <f t="shared" ca="1" si="60"/>
        <v>#NAME?</v>
      </c>
      <c r="BG856" s="6">
        <f t="shared" si="61"/>
        <v>0.55631399317406138</v>
      </c>
      <c r="BH856" s="6">
        <f>VLOOKUP(A856, ALL_AP_DATA!$A$2:$D$3600, 3, FALSE)</f>
        <v>36</v>
      </c>
      <c r="BI856" s="6">
        <f>VLOOKUP(A856, ALL_AP_DATA!$A$2:$E$3600, 5, FALSE)</f>
        <v>5705</v>
      </c>
      <c r="BJ856" s="6">
        <f t="shared" si="57"/>
        <v>47.541666666666664</v>
      </c>
      <c r="BK856" s="6">
        <f t="shared" si="62"/>
        <v>0.3</v>
      </c>
    </row>
    <row r="857" spans="1:63" ht="15.75" customHeight="1" x14ac:dyDescent="0.25">
      <c r="A857" s="6" t="s">
        <v>199</v>
      </c>
      <c r="B857" s="6" t="s">
        <v>64</v>
      </c>
      <c r="C857" s="6">
        <v>25</v>
      </c>
      <c r="D857" s="6">
        <v>448</v>
      </c>
      <c r="E857" s="6">
        <v>649</v>
      </c>
      <c r="F857" s="6">
        <v>43901</v>
      </c>
      <c r="G857" s="6">
        <v>0.2092</v>
      </c>
      <c r="H857" s="6">
        <v>0.58789999999999998</v>
      </c>
      <c r="I857" s="6">
        <v>0.34110000000000001</v>
      </c>
      <c r="J857" s="6">
        <v>13</v>
      </c>
      <c r="K857" s="6">
        <v>100</v>
      </c>
      <c r="L857" s="6">
        <v>510</v>
      </c>
      <c r="M857" s="6">
        <v>32054</v>
      </c>
      <c r="N857" s="6">
        <v>4.6699999999999998E-2</v>
      </c>
      <c r="O857" s="6">
        <v>0.46200000000000002</v>
      </c>
      <c r="P857" s="6">
        <v>0.24909999999999999</v>
      </c>
      <c r="Q857" s="6">
        <v>66</v>
      </c>
      <c r="R857" s="6">
        <v>330</v>
      </c>
      <c r="S857" s="6">
        <v>894</v>
      </c>
      <c r="T857" s="6">
        <v>78734</v>
      </c>
      <c r="U857" s="6">
        <v>0.15409999999999999</v>
      </c>
      <c r="V857" s="6">
        <v>0.80979999999999996</v>
      </c>
      <c r="W857" s="6">
        <v>0.61180000000000001</v>
      </c>
      <c r="X857" s="6">
        <v>112</v>
      </c>
      <c r="Y857" s="6">
        <v>754</v>
      </c>
      <c r="Z857" s="6">
        <v>714</v>
      </c>
      <c r="AA857" s="6">
        <v>41172</v>
      </c>
      <c r="AB857" s="6">
        <v>0.35199999999999998</v>
      </c>
      <c r="AC857" s="6">
        <v>0.64670000000000005</v>
      </c>
      <c r="AD857" s="6">
        <v>0.31990000000000002</v>
      </c>
      <c r="AE857" s="6">
        <v>127</v>
      </c>
      <c r="AF857" s="6">
        <v>474</v>
      </c>
      <c r="AG857" s="6">
        <v>786</v>
      </c>
      <c r="AH857" s="6">
        <v>47467</v>
      </c>
      <c r="AI857" s="6">
        <v>0.2213</v>
      </c>
      <c r="AJ857" s="6">
        <v>0.71199999999999997</v>
      </c>
      <c r="AK857" s="6">
        <v>0.36880000000000002</v>
      </c>
      <c r="AL857" s="6">
        <v>3</v>
      </c>
      <c r="AM857" s="6">
        <v>98</v>
      </c>
      <c r="AN857" s="6">
        <v>555</v>
      </c>
      <c r="AO857" s="6">
        <v>37042</v>
      </c>
      <c r="AP857" s="6">
        <v>4.58E-2</v>
      </c>
      <c r="AQ857" s="6">
        <v>0.50270000000000004</v>
      </c>
      <c r="AR857" s="6">
        <v>0.2878</v>
      </c>
      <c r="AT857" s="6">
        <f t="shared" si="51"/>
        <v>97.993303571428569</v>
      </c>
      <c r="AU857" s="6">
        <f t="shared" si="52"/>
        <v>320.54000000000002</v>
      </c>
      <c r="AV857" s="6">
        <f t="shared" si="53"/>
        <v>238.58787878787879</v>
      </c>
      <c r="AW857" s="7">
        <f t="shared" si="54"/>
        <v>54.604774535809021</v>
      </c>
      <c r="AX857" s="6">
        <f t="shared" si="55"/>
        <v>100.14135021097046</v>
      </c>
      <c r="AY857" s="6">
        <f t="shared" si="56"/>
        <v>377.9795918367347</v>
      </c>
      <c r="BA857" s="6">
        <f>VLOOKUP(A857, ALL_AP_DATA!$A$2:$F$3600, 6, FALSE)</f>
        <v>2142</v>
      </c>
      <c r="BB857" s="6" t="e">
        <f t="shared" ca="1" si="58"/>
        <v>#NAME?</v>
      </c>
      <c r="BC857" s="6">
        <f>VLOOKUP(A857,projmetadata!$A$2:$D$2036, 4, FALSE)</f>
        <v>229955</v>
      </c>
      <c r="BE857" s="9" t="e">
        <f t="shared" ca="1" si="59"/>
        <v>#NAME?</v>
      </c>
      <c r="BF857" s="6" t="e">
        <f t="shared" ca="1" si="60"/>
        <v>#NAME?</v>
      </c>
      <c r="BG857" s="6">
        <f t="shared" si="61"/>
        <v>0.55967471896675436</v>
      </c>
      <c r="BH857" s="6">
        <f>VLOOKUP(A857, ALL_AP_DATA!$A$2:$D$3600, 3, FALSE)</f>
        <v>1137</v>
      </c>
      <c r="BI857" s="6">
        <f>VLOOKUP(A857, ALL_AP_DATA!$A$2:$E$3600, 5, FALSE)</f>
        <v>128700</v>
      </c>
      <c r="BJ857" s="6">
        <f t="shared" si="57"/>
        <v>60.084033613445378</v>
      </c>
      <c r="BK857" s="6">
        <f t="shared" si="62"/>
        <v>0.53081232492997199</v>
      </c>
    </row>
    <row r="858" spans="1:63" ht="15.75" customHeight="1" x14ac:dyDescent="0.25">
      <c r="A858" s="6" t="s">
        <v>1123</v>
      </c>
      <c r="B858" s="6" t="s">
        <v>64</v>
      </c>
      <c r="C858" s="6">
        <v>1</v>
      </c>
      <c r="D858" s="6">
        <v>17</v>
      </c>
      <c r="E858" s="6">
        <v>2</v>
      </c>
      <c r="F858" s="6">
        <v>44</v>
      </c>
      <c r="G858" s="6">
        <v>3.9199999999999999E-2</v>
      </c>
      <c r="H858" s="6">
        <v>1.14E-2</v>
      </c>
      <c r="I858" s="6">
        <v>3.3999999999999998E-3</v>
      </c>
      <c r="Q858" s="6">
        <v>17</v>
      </c>
      <c r="R858" s="6">
        <v>65</v>
      </c>
      <c r="S858" s="6">
        <v>111</v>
      </c>
      <c r="T858" s="6">
        <v>7944</v>
      </c>
      <c r="U858" s="6">
        <v>0.14979999999999999</v>
      </c>
      <c r="V858" s="6">
        <v>0.63070000000000004</v>
      </c>
      <c r="W858" s="6">
        <v>0.61350000000000005</v>
      </c>
      <c r="X858" s="6">
        <v>7</v>
      </c>
      <c r="Y858" s="6">
        <v>39</v>
      </c>
      <c r="Z858" s="6">
        <v>33</v>
      </c>
      <c r="AA858" s="6">
        <v>878</v>
      </c>
      <c r="AB858" s="6">
        <v>8.9899999999999994E-2</v>
      </c>
      <c r="AC858" s="6">
        <v>0.1875</v>
      </c>
      <c r="AD858" s="6">
        <v>6.7799999999999999E-2</v>
      </c>
      <c r="AE858" s="6">
        <v>6</v>
      </c>
      <c r="AF858" s="6">
        <v>30</v>
      </c>
      <c r="AG858" s="6">
        <v>15</v>
      </c>
      <c r="AH858" s="6">
        <v>375</v>
      </c>
      <c r="AI858" s="6">
        <v>6.9099999999999995E-2</v>
      </c>
      <c r="AJ858" s="6">
        <v>8.5199999999999998E-2</v>
      </c>
      <c r="AK858" s="6">
        <v>2.9000000000000001E-2</v>
      </c>
      <c r="AT858" s="6">
        <f t="shared" si="51"/>
        <v>2.5882352941176472</v>
      </c>
      <c r="AU858" s="6" t="str">
        <f t="shared" si="52"/>
        <v/>
      </c>
      <c r="AV858" s="6">
        <f t="shared" si="53"/>
        <v>122.21538461538462</v>
      </c>
      <c r="AW858" s="7">
        <f t="shared" si="54"/>
        <v>22.512820512820515</v>
      </c>
      <c r="AX858" s="6">
        <f t="shared" si="55"/>
        <v>12.5</v>
      </c>
      <c r="AY858" s="6" t="str">
        <f t="shared" si="56"/>
        <v/>
      </c>
      <c r="BA858" s="6">
        <f>VLOOKUP(A858, ALL_AP_DATA!$A$2:$F$3600, 6, FALSE)</f>
        <v>434</v>
      </c>
      <c r="BB858" s="6" t="e">
        <f t="shared" ca="1" si="58"/>
        <v>#NAME?</v>
      </c>
      <c r="BC858" s="6">
        <f>VLOOKUP(A858,projmetadata!$A$2:$D$2036, 4, FALSE)</f>
        <v>23081</v>
      </c>
      <c r="BE858" s="9" t="e">
        <f t="shared" ca="1" si="59"/>
        <v>#NAME?</v>
      </c>
      <c r="BF858" s="6" t="e">
        <f t="shared" ca="1" si="60"/>
        <v>#NAME?</v>
      </c>
      <c r="BG858" s="6">
        <f t="shared" si="61"/>
        <v>0.56098089337550361</v>
      </c>
      <c r="BH858" s="6">
        <f>VLOOKUP(A858, ALL_AP_DATA!$A$2:$D$3600, 3, FALSE)</f>
        <v>120</v>
      </c>
      <c r="BI858" s="6">
        <f>VLOOKUP(A858, ALL_AP_DATA!$A$2:$E$3600, 5, FALSE)</f>
        <v>12948</v>
      </c>
      <c r="BJ858" s="6">
        <f t="shared" si="57"/>
        <v>29.83410138248848</v>
      </c>
      <c r="BK858" s="6">
        <f t="shared" si="62"/>
        <v>0.27649769585253459</v>
      </c>
    </row>
    <row r="859" spans="1:63" ht="15.75" customHeight="1" x14ac:dyDescent="0.25">
      <c r="A859" s="6" t="s">
        <v>543</v>
      </c>
      <c r="B859" s="6" t="s">
        <v>64</v>
      </c>
      <c r="C859" s="6">
        <v>1</v>
      </c>
      <c r="D859" s="6">
        <v>2</v>
      </c>
      <c r="E859" s="6">
        <v>4</v>
      </c>
      <c r="F859" s="6">
        <v>68</v>
      </c>
      <c r="G859" s="6">
        <v>8.5000000000000006E-3</v>
      </c>
      <c r="H859" s="6">
        <v>5.7099999999999998E-2</v>
      </c>
      <c r="I859" s="6">
        <v>6.8999999999999999E-3</v>
      </c>
      <c r="Q859" s="6">
        <v>10</v>
      </c>
      <c r="R859" s="6">
        <v>25</v>
      </c>
      <c r="S859" s="6">
        <v>32</v>
      </c>
      <c r="T859" s="6">
        <v>1937</v>
      </c>
      <c r="U859" s="6">
        <v>0.10639999999999999</v>
      </c>
      <c r="V859" s="6">
        <v>0.45710000000000001</v>
      </c>
      <c r="W859" s="6">
        <v>0.19700000000000001</v>
      </c>
      <c r="X859" s="6">
        <v>2</v>
      </c>
      <c r="Y859" s="6">
        <v>32</v>
      </c>
      <c r="Z859" s="6">
        <v>33</v>
      </c>
      <c r="AA859" s="6">
        <v>1001</v>
      </c>
      <c r="AB859" s="6">
        <v>0.13619999999999999</v>
      </c>
      <c r="AC859" s="6">
        <v>0.47139999999999999</v>
      </c>
      <c r="AD859" s="6">
        <v>0.1018</v>
      </c>
      <c r="AE859" s="6">
        <v>11</v>
      </c>
      <c r="AF859" s="6">
        <v>61</v>
      </c>
      <c r="AG859" s="6">
        <v>46</v>
      </c>
      <c r="AH859" s="6">
        <v>4577</v>
      </c>
      <c r="AI859" s="6">
        <v>0.2596</v>
      </c>
      <c r="AJ859" s="6">
        <v>0.65710000000000002</v>
      </c>
      <c r="AK859" s="6">
        <v>0.46539999999999998</v>
      </c>
      <c r="AT859" s="6">
        <f t="shared" si="51"/>
        <v>34</v>
      </c>
      <c r="AU859" s="6" t="str">
        <f t="shared" si="52"/>
        <v/>
      </c>
      <c r="AV859" s="6">
        <f t="shared" si="53"/>
        <v>77.48</v>
      </c>
      <c r="AW859" s="7">
        <f t="shared" si="54"/>
        <v>31.28125</v>
      </c>
      <c r="AX859" s="6">
        <f t="shared" si="55"/>
        <v>75.032786885245898</v>
      </c>
      <c r="AY859" s="6" t="str">
        <f t="shared" si="56"/>
        <v/>
      </c>
      <c r="BA859" s="6">
        <f>VLOOKUP(A859, ALL_AP_DATA!$A$2:$F$3600, 6, FALSE)</f>
        <v>235</v>
      </c>
      <c r="BB859" s="6" t="e">
        <f t="shared" ca="1" si="58"/>
        <v>#NAME?</v>
      </c>
      <c r="BC859" s="6">
        <f>VLOOKUP(A859,projmetadata!$A$2:$D$2036, 4, FALSE)</f>
        <v>17543</v>
      </c>
      <c r="BE859" s="9" t="e">
        <f t="shared" ca="1" si="59"/>
        <v>#NAME?</v>
      </c>
      <c r="BF859" s="6" t="e">
        <f t="shared" ca="1" si="60"/>
        <v>#NAME?</v>
      </c>
      <c r="BG859" s="6">
        <f t="shared" si="61"/>
        <v>0.56056546770791771</v>
      </c>
      <c r="BH859" s="6">
        <f>VLOOKUP(A859, ALL_AP_DATA!$A$2:$D$3600, 3, FALSE)</f>
        <v>91</v>
      </c>
      <c r="BI859" s="6">
        <f>VLOOKUP(A859, ALL_AP_DATA!$A$2:$E$3600, 5, FALSE)</f>
        <v>9834</v>
      </c>
      <c r="BJ859" s="6">
        <f t="shared" si="57"/>
        <v>41.846808510638297</v>
      </c>
      <c r="BK859" s="6">
        <f t="shared" si="62"/>
        <v>0.38723404255319149</v>
      </c>
    </row>
    <row r="860" spans="1:63" ht="15.75" customHeight="1" x14ac:dyDescent="0.25">
      <c r="A860" s="6" t="s">
        <v>812</v>
      </c>
      <c r="B860" s="6" t="s">
        <v>64</v>
      </c>
      <c r="C860" s="6">
        <v>5</v>
      </c>
      <c r="D860" s="6">
        <v>14</v>
      </c>
      <c r="E860" s="6">
        <v>125</v>
      </c>
      <c r="F860" s="6">
        <v>15696</v>
      </c>
      <c r="G860" s="6">
        <v>5.7099999999999998E-2</v>
      </c>
      <c r="H860" s="6">
        <v>0.65449999999999997</v>
      </c>
      <c r="I860" s="6">
        <v>0.61240000000000006</v>
      </c>
      <c r="J860" s="6">
        <v>4</v>
      </c>
      <c r="K860" s="6">
        <v>65</v>
      </c>
      <c r="L860" s="6">
        <v>137</v>
      </c>
      <c r="M860" s="6">
        <v>13707</v>
      </c>
      <c r="N860" s="6">
        <v>0.26529999999999998</v>
      </c>
      <c r="O860" s="6">
        <v>0.71730000000000005</v>
      </c>
      <c r="P860" s="6">
        <v>0.53480000000000005</v>
      </c>
      <c r="Q860" s="6">
        <v>17</v>
      </c>
      <c r="R860" s="6">
        <v>93</v>
      </c>
      <c r="S860" s="6">
        <v>171</v>
      </c>
      <c r="T860" s="6">
        <v>24325</v>
      </c>
      <c r="U860" s="6">
        <v>0.37959999999999999</v>
      </c>
      <c r="V860" s="6">
        <v>0.89529999999999998</v>
      </c>
      <c r="W860" s="6">
        <v>0.94910000000000005</v>
      </c>
      <c r="X860" s="6">
        <v>6</v>
      </c>
      <c r="Y860" s="6">
        <v>152</v>
      </c>
      <c r="Z860" s="6">
        <v>173</v>
      </c>
      <c r="AA860" s="6">
        <v>22701</v>
      </c>
      <c r="AB860" s="6">
        <v>0.62039999999999995</v>
      </c>
      <c r="AC860" s="6">
        <v>0.90580000000000005</v>
      </c>
      <c r="AD860" s="6">
        <v>0.88580000000000003</v>
      </c>
      <c r="AE860" s="6">
        <v>22</v>
      </c>
      <c r="AF860" s="6">
        <v>116</v>
      </c>
      <c r="AG860" s="6">
        <v>179</v>
      </c>
      <c r="AH860" s="6">
        <v>21580</v>
      </c>
      <c r="AI860" s="6">
        <v>0.47349999999999998</v>
      </c>
      <c r="AJ860" s="6">
        <v>0.93720000000000003</v>
      </c>
      <c r="AK860" s="6">
        <v>0.84199999999999997</v>
      </c>
      <c r="AL860" s="6">
        <v>4</v>
      </c>
      <c r="AM860" s="6">
        <v>80</v>
      </c>
      <c r="AN860" s="6">
        <v>161</v>
      </c>
      <c r="AO860" s="6">
        <v>20126</v>
      </c>
      <c r="AP860" s="6">
        <v>0.32650000000000001</v>
      </c>
      <c r="AQ860" s="6">
        <v>0.84289999999999998</v>
      </c>
      <c r="AR860" s="6">
        <v>0.7853</v>
      </c>
      <c r="AT860" s="6">
        <f t="shared" si="51"/>
        <v>1121.1428571428571</v>
      </c>
      <c r="AU860" s="6">
        <f t="shared" si="52"/>
        <v>210.87692307692308</v>
      </c>
      <c r="AV860" s="6">
        <f t="shared" si="53"/>
        <v>261.55913978494624</v>
      </c>
      <c r="AW860" s="7">
        <f t="shared" si="54"/>
        <v>149.34868421052633</v>
      </c>
      <c r="AX860" s="6">
        <f t="shared" si="55"/>
        <v>186.0344827586207</v>
      </c>
      <c r="AY860" s="6">
        <f t="shared" si="56"/>
        <v>251.57499999999999</v>
      </c>
      <c r="BA860" s="6">
        <f>VLOOKUP(A860, ALL_AP_DATA!$A$2:$F$3600, 6, FALSE)</f>
        <v>245</v>
      </c>
      <c r="BB860" s="6" t="e">
        <f t="shared" ca="1" si="58"/>
        <v>#NAME?</v>
      </c>
      <c r="BC860" s="6">
        <f>VLOOKUP(A860,projmetadata!$A$2:$D$2036, 4, FALSE)</f>
        <v>45168</v>
      </c>
      <c r="BE860" s="9" t="e">
        <f t="shared" ca="1" si="59"/>
        <v>#NAME?</v>
      </c>
      <c r="BF860" s="6" t="e">
        <f t="shared" ca="1" si="60"/>
        <v>#NAME?</v>
      </c>
      <c r="BG860" s="6">
        <f t="shared" si="61"/>
        <v>0.56741498405951118</v>
      </c>
      <c r="BH860" s="6">
        <f>VLOOKUP(A860, ALL_AP_DATA!$A$2:$D$3600, 3, FALSE)</f>
        <v>201</v>
      </c>
      <c r="BI860" s="6">
        <f>VLOOKUP(A860, ALL_AP_DATA!$A$2:$E$3600, 5, FALSE)</f>
        <v>25629</v>
      </c>
      <c r="BJ860" s="6">
        <f t="shared" si="57"/>
        <v>104.60816326530612</v>
      </c>
      <c r="BK860" s="6">
        <f t="shared" si="62"/>
        <v>0.82040816326530608</v>
      </c>
    </row>
    <row r="861" spans="1:63" ht="15.75" customHeight="1" x14ac:dyDescent="0.25">
      <c r="A861" s="6" t="s">
        <v>1168</v>
      </c>
      <c r="B861" s="6" t="s">
        <v>64</v>
      </c>
      <c r="C861" s="6">
        <v>5</v>
      </c>
      <c r="D861" s="6">
        <v>18</v>
      </c>
      <c r="E861" s="6">
        <v>2</v>
      </c>
      <c r="F861" s="6">
        <v>38</v>
      </c>
      <c r="G861" s="6">
        <v>0.13239999999999999</v>
      </c>
      <c r="H861" s="6">
        <v>0.1333</v>
      </c>
      <c r="I861" s="6">
        <v>1.03E-2</v>
      </c>
      <c r="Q861" s="6">
        <v>5</v>
      </c>
      <c r="R861" s="6">
        <v>23</v>
      </c>
      <c r="S861" s="6">
        <v>13</v>
      </c>
      <c r="T861" s="6">
        <v>2272</v>
      </c>
      <c r="U861" s="6">
        <v>0.1691</v>
      </c>
      <c r="V861" s="6">
        <v>0.86670000000000003</v>
      </c>
      <c r="W861" s="6">
        <v>0.61719999999999997</v>
      </c>
      <c r="X861" s="6">
        <v>14</v>
      </c>
      <c r="Y861" s="6">
        <v>34</v>
      </c>
      <c r="Z861" s="6">
        <v>7</v>
      </c>
      <c r="AA861" s="6">
        <v>227</v>
      </c>
      <c r="AB861" s="6">
        <v>0.25</v>
      </c>
      <c r="AC861" s="6">
        <v>0.4667</v>
      </c>
      <c r="AD861" s="6">
        <v>6.1699999999999998E-2</v>
      </c>
      <c r="AE861" s="6">
        <v>14</v>
      </c>
      <c r="AF861" s="6">
        <v>54</v>
      </c>
      <c r="AG861" s="6">
        <v>12</v>
      </c>
      <c r="AH861" s="6">
        <v>1740</v>
      </c>
      <c r="AI861" s="6">
        <v>0.39710000000000001</v>
      </c>
      <c r="AJ861" s="6">
        <v>0.8</v>
      </c>
      <c r="AK861" s="6">
        <v>0.47270000000000001</v>
      </c>
      <c r="AT861" s="6">
        <f t="shared" si="51"/>
        <v>2.1111111111111112</v>
      </c>
      <c r="AU861" s="6" t="str">
        <f t="shared" si="52"/>
        <v/>
      </c>
      <c r="AV861" s="6">
        <f t="shared" si="53"/>
        <v>98.782608695652172</v>
      </c>
      <c r="AW861" s="7">
        <f t="shared" si="54"/>
        <v>6.6764705882352944</v>
      </c>
      <c r="AX861" s="6">
        <f t="shared" si="55"/>
        <v>32.222222222222221</v>
      </c>
      <c r="AY861" s="6" t="str">
        <f t="shared" si="56"/>
        <v/>
      </c>
      <c r="BA861" s="6">
        <f>VLOOKUP(A861, ALL_AP_DATA!$A$2:$F$3600, 6, FALSE)</f>
        <v>136</v>
      </c>
      <c r="BB861" s="6" t="e">
        <f t="shared" ca="1" si="58"/>
        <v>#NAME?</v>
      </c>
      <c r="BC861" s="6">
        <f>VLOOKUP(A861,projmetadata!$A$2:$D$2036, 4, FALSE)</f>
        <v>6492</v>
      </c>
      <c r="BE861" s="9" t="e">
        <f t="shared" ca="1" si="59"/>
        <v>#NAME?</v>
      </c>
      <c r="BF861" s="6" t="e">
        <f t="shared" ca="1" si="60"/>
        <v>#NAME?</v>
      </c>
      <c r="BG861" s="6">
        <f t="shared" si="61"/>
        <v>0.56700554528650648</v>
      </c>
      <c r="BH861" s="6">
        <f>VLOOKUP(A861, ALL_AP_DATA!$A$2:$D$3600, 3, FALSE)</f>
        <v>83</v>
      </c>
      <c r="BI861" s="6">
        <f>VLOOKUP(A861, ALL_AP_DATA!$A$2:$E$3600, 5, FALSE)</f>
        <v>3681</v>
      </c>
      <c r="BJ861" s="6">
        <f t="shared" si="57"/>
        <v>27.066176470588236</v>
      </c>
      <c r="BK861" s="6">
        <f t="shared" si="62"/>
        <v>0.61029411764705888</v>
      </c>
    </row>
    <row r="862" spans="1:63" ht="15.75" customHeight="1" x14ac:dyDescent="0.25">
      <c r="A862" s="6" t="s">
        <v>1138</v>
      </c>
      <c r="B862" s="6" t="s">
        <v>64</v>
      </c>
      <c r="C862" s="6">
        <v>4</v>
      </c>
      <c r="D862" s="6">
        <v>13</v>
      </c>
      <c r="E862" s="6">
        <v>2</v>
      </c>
      <c r="F862" s="6">
        <v>2246</v>
      </c>
      <c r="G862" s="6">
        <v>8.5000000000000006E-2</v>
      </c>
      <c r="H862" s="6">
        <v>0.1053</v>
      </c>
      <c r="I862" s="6">
        <v>0.31219999999999998</v>
      </c>
      <c r="Q862" s="6">
        <v>8</v>
      </c>
      <c r="R862" s="6">
        <v>45</v>
      </c>
      <c r="S862" s="6">
        <v>17</v>
      </c>
      <c r="T862" s="6">
        <v>5943</v>
      </c>
      <c r="U862" s="6">
        <v>0.29409999999999997</v>
      </c>
      <c r="V862" s="6">
        <v>0.89470000000000005</v>
      </c>
      <c r="W862" s="6">
        <v>0.82609999999999995</v>
      </c>
      <c r="X862" s="6">
        <v>14</v>
      </c>
      <c r="Y862" s="6">
        <v>82</v>
      </c>
      <c r="Z862" s="6">
        <v>7</v>
      </c>
      <c r="AA862" s="6">
        <v>1311</v>
      </c>
      <c r="AB862" s="6">
        <v>0.53590000000000004</v>
      </c>
      <c r="AC862" s="6">
        <v>0.36840000000000001</v>
      </c>
      <c r="AD862" s="6">
        <v>0.1822</v>
      </c>
      <c r="AE862" s="6">
        <v>14</v>
      </c>
      <c r="AF862" s="6">
        <v>86</v>
      </c>
      <c r="AG862" s="6">
        <v>17</v>
      </c>
      <c r="AH862" s="6">
        <v>4614</v>
      </c>
      <c r="AI862" s="6">
        <v>0.56210000000000004</v>
      </c>
      <c r="AJ862" s="6">
        <v>0.89470000000000005</v>
      </c>
      <c r="AK862" s="6">
        <v>0.64139999999999997</v>
      </c>
      <c r="AT862" s="6">
        <f t="shared" si="51"/>
        <v>172.76923076923077</v>
      </c>
      <c r="AU862" s="6" t="str">
        <f t="shared" si="52"/>
        <v/>
      </c>
      <c r="AV862" s="6">
        <f t="shared" si="53"/>
        <v>132.06666666666666</v>
      </c>
      <c r="AW862" s="7">
        <f t="shared" si="54"/>
        <v>15.987804878048781</v>
      </c>
      <c r="AX862" s="6">
        <f t="shared" si="55"/>
        <v>53.651162790697676</v>
      </c>
      <c r="AY862" s="6" t="str">
        <f t="shared" si="56"/>
        <v/>
      </c>
      <c r="BA862" s="6">
        <f>VLOOKUP(A862, ALL_AP_DATA!$A$2:$F$3600, 6, FALSE)</f>
        <v>153</v>
      </c>
      <c r="BB862" s="6" t="e">
        <f t="shared" ca="1" si="58"/>
        <v>#NAME?</v>
      </c>
      <c r="BC862" s="6">
        <f>VLOOKUP(A862,projmetadata!$A$2:$D$2036, 4, FALSE)</f>
        <v>12533</v>
      </c>
      <c r="BE862" s="9" t="e">
        <f t="shared" ca="1" si="59"/>
        <v>#NAME?</v>
      </c>
      <c r="BF862" s="6" t="e">
        <f t="shared" ca="1" si="60"/>
        <v>#NAME?</v>
      </c>
      <c r="BG862" s="6">
        <f t="shared" si="61"/>
        <v>0.57400462778265382</v>
      </c>
      <c r="BH862" s="6">
        <f>VLOOKUP(A862, ALL_AP_DATA!$A$2:$D$3600, 3, FALSE)</f>
        <v>127</v>
      </c>
      <c r="BI862" s="6">
        <f>VLOOKUP(A862, ALL_AP_DATA!$A$2:$E$3600, 5, FALSE)</f>
        <v>7194</v>
      </c>
      <c r="BJ862" s="6">
        <f t="shared" si="57"/>
        <v>47.019607843137258</v>
      </c>
      <c r="BK862" s="6">
        <f t="shared" si="62"/>
        <v>0.83006535947712423</v>
      </c>
    </row>
    <row r="863" spans="1:63" ht="15.75" customHeight="1" x14ac:dyDescent="0.25">
      <c r="A863" s="6" t="s">
        <v>497</v>
      </c>
      <c r="B863" s="6" t="s">
        <v>64</v>
      </c>
      <c r="C863" s="6">
        <v>5</v>
      </c>
      <c r="D863" s="6">
        <v>65</v>
      </c>
      <c r="E863" s="6">
        <v>119</v>
      </c>
      <c r="F863" s="6">
        <v>5448</v>
      </c>
      <c r="G863" s="6">
        <v>0.28510000000000002</v>
      </c>
      <c r="H863" s="6">
        <v>0.71689999999999998</v>
      </c>
      <c r="I863" s="6">
        <v>0.47670000000000001</v>
      </c>
      <c r="J863" s="6">
        <v>5</v>
      </c>
      <c r="K863" s="6">
        <v>24</v>
      </c>
      <c r="L863" s="6">
        <v>70</v>
      </c>
      <c r="M863" s="6">
        <v>3390</v>
      </c>
      <c r="N863" s="6">
        <v>0.1053</v>
      </c>
      <c r="O863" s="6">
        <v>0.42170000000000002</v>
      </c>
      <c r="P863" s="6">
        <v>0.29659999999999997</v>
      </c>
      <c r="Q863" s="6">
        <v>14</v>
      </c>
      <c r="R863" s="6">
        <v>69</v>
      </c>
      <c r="S863" s="6">
        <v>140</v>
      </c>
      <c r="T863" s="6">
        <v>8277</v>
      </c>
      <c r="U863" s="6">
        <v>0.30259999999999998</v>
      </c>
      <c r="V863" s="6">
        <v>0.84340000000000004</v>
      </c>
      <c r="W863" s="6">
        <v>0.72430000000000005</v>
      </c>
      <c r="X863" s="6">
        <v>12</v>
      </c>
      <c r="Y863" s="6">
        <v>65</v>
      </c>
      <c r="Z863" s="6">
        <v>104</v>
      </c>
      <c r="AA863" s="6">
        <v>4925</v>
      </c>
      <c r="AB863" s="6">
        <v>0.28510000000000002</v>
      </c>
      <c r="AC863" s="6">
        <v>0.62649999999999995</v>
      </c>
      <c r="AD863" s="6">
        <v>0.43099999999999999</v>
      </c>
      <c r="AE863" s="6">
        <v>28</v>
      </c>
      <c r="AF863" s="6">
        <v>107</v>
      </c>
      <c r="AG863" s="6">
        <v>130</v>
      </c>
      <c r="AH863" s="6">
        <v>7325</v>
      </c>
      <c r="AI863" s="6">
        <v>0.46929999999999999</v>
      </c>
      <c r="AJ863" s="6">
        <v>0.78310000000000002</v>
      </c>
      <c r="AK863" s="6">
        <v>0.64100000000000001</v>
      </c>
      <c r="AL863" s="6">
        <v>2</v>
      </c>
      <c r="AM863" s="6">
        <v>34</v>
      </c>
      <c r="AN863" s="6">
        <v>101</v>
      </c>
      <c r="AO863" s="6">
        <v>4972</v>
      </c>
      <c r="AP863" s="6">
        <v>0.14910000000000001</v>
      </c>
      <c r="AQ863" s="6">
        <v>0.60840000000000005</v>
      </c>
      <c r="AR863" s="6">
        <v>0.43509999999999999</v>
      </c>
      <c r="AT863" s="6">
        <f t="shared" si="51"/>
        <v>83.815384615384616</v>
      </c>
      <c r="AU863" s="6">
        <f t="shared" si="52"/>
        <v>141.25</v>
      </c>
      <c r="AV863" s="6">
        <f t="shared" si="53"/>
        <v>119.95652173913044</v>
      </c>
      <c r="AW863" s="7">
        <f t="shared" si="54"/>
        <v>75.769230769230774</v>
      </c>
      <c r="AX863" s="6">
        <f t="shared" si="55"/>
        <v>68.45794392523365</v>
      </c>
      <c r="AY863" s="6">
        <f t="shared" si="56"/>
        <v>146.23529411764707</v>
      </c>
      <c r="BA863" s="6">
        <f>VLOOKUP(A863, ALL_AP_DATA!$A$2:$F$3600, 6, FALSE)</f>
        <v>228</v>
      </c>
      <c r="BB863" s="6" t="e">
        <f t="shared" ca="1" si="58"/>
        <v>#NAME?</v>
      </c>
      <c r="BC863" s="6">
        <f>VLOOKUP(A863,projmetadata!$A$2:$D$2036, 4, FALSE)</f>
        <v>19801</v>
      </c>
      <c r="BE863" s="9" t="e">
        <f t="shared" ca="1" si="59"/>
        <v>#NAME?</v>
      </c>
      <c r="BF863" s="6" t="e">
        <f t="shared" ca="1" si="60"/>
        <v>#NAME?</v>
      </c>
      <c r="BG863" s="6">
        <f t="shared" si="61"/>
        <v>0.57714256855714363</v>
      </c>
      <c r="BH863" s="6">
        <f>VLOOKUP(A863, ALL_AP_DATA!$A$2:$D$3600, 3, FALSE)</f>
        <v>160</v>
      </c>
      <c r="BI863" s="6">
        <f>VLOOKUP(A863, ALL_AP_DATA!$A$2:$E$3600, 5, FALSE)</f>
        <v>11428</v>
      </c>
      <c r="BJ863" s="6">
        <f t="shared" si="57"/>
        <v>50.122807017543863</v>
      </c>
      <c r="BK863" s="6">
        <f t="shared" si="62"/>
        <v>0.70175438596491224</v>
      </c>
    </row>
    <row r="864" spans="1:63" ht="15.75" customHeight="1" x14ac:dyDescent="0.25">
      <c r="A864" s="6" t="s">
        <v>888</v>
      </c>
      <c r="B864" s="6" t="s">
        <v>64</v>
      </c>
      <c r="C864" s="6">
        <v>12</v>
      </c>
      <c r="D864" s="6">
        <v>460</v>
      </c>
      <c r="E864" s="6">
        <v>1254</v>
      </c>
      <c r="F864" s="6">
        <v>59124</v>
      </c>
      <c r="G864" s="6">
        <v>0.51280000000000003</v>
      </c>
      <c r="H864" s="6">
        <v>0.88</v>
      </c>
      <c r="I864" s="6">
        <v>0.76859999999999995</v>
      </c>
      <c r="J864" s="6">
        <v>34</v>
      </c>
      <c r="K864" s="6">
        <v>189</v>
      </c>
      <c r="L864" s="6">
        <v>1107</v>
      </c>
      <c r="M864" s="6">
        <v>48795</v>
      </c>
      <c r="N864" s="6">
        <v>0.2107</v>
      </c>
      <c r="O864" s="6">
        <v>0.77680000000000005</v>
      </c>
      <c r="P864" s="6">
        <v>0.63439999999999996</v>
      </c>
      <c r="Q864" s="6">
        <v>55</v>
      </c>
      <c r="R864" s="6">
        <v>223</v>
      </c>
      <c r="S864" s="6">
        <v>1151</v>
      </c>
      <c r="T864" s="6">
        <v>53745</v>
      </c>
      <c r="U864" s="6">
        <v>0.24859999999999999</v>
      </c>
      <c r="V864" s="6">
        <v>0.80769999999999997</v>
      </c>
      <c r="W864" s="6">
        <v>0.69869999999999999</v>
      </c>
      <c r="X864" s="6">
        <v>123</v>
      </c>
      <c r="Y864" s="6">
        <v>520</v>
      </c>
      <c r="Z864" s="6">
        <v>1254</v>
      </c>
      <c r="AA864" s="6">
        <v>56477</v>
      </c>
      <c r="AB864" s="6">
        <v>0.57969999999999999</v>
      </c>
      <c r="AC864" s="6">
        <v>0.88</v>
      </c>
      <c r="AD864" s="6">
        <v>0.73419999999999996</v>
      </c>
      <c r="AE864" s="6">
        <v>127</v>
      </c>
      <c r="AF864" s="6">
        <v>439</v>
      </c>
      <c r="AG864" s="6">
        <v>1226</v>
      </c>
      <c r="AH864" s="6">
        <v>56778</v>
      </c>
      <c r="AI864" s="6">
        <v>0.4894</v>
      </c>
      <c r="AJ864" s="6">
        <v>0.86040000000000005</v>
      </c>
      <c r="AK864" s="6">
        <v>0.73809999999999998</v>
      </c>
      <c r="AL864" s="6">
        <v>14</v>
      </c>
      <c r="AM864" s="6">
        <v>170</v>
      </c>
      <c r="AN864" s="6">
        <v>1076</v>
      </c>
      <c r="AO864" s="6">
        <v>45129</v>
      </c>
      <c r="AP864" s="6">
        <v>0.1895</v>
      </c>
      <c r="AQ864" s="6">
        <v>0.75509999999999999</v>
      </c>
      <c r="AR864" s="6">
        <v>0.5867</v>
      </c>
      <c r="AT864" s="6">
        <f t="shared" si="51"/>
        <v>128.53043478260869</v>
      </c>
      <c r="AU864" s="6">
        <f t="shared" si="52"/>
        <v>258.17460317460319</v>
      </c>
      <c r="AV864" s="6">
        <f t="shared" si="53"/>
        <v>241.00896860986546</v>
      </c>
      <c r="AW864" s="7">
        <f t="shared" si="54"/>
        <v>108.60961538461538</v>
      </c>
      <c r="AX864" s="6">
        <f t="shared" si="55"/>
        <v>129.33485193621868</v>
      </c>
      <c r="AY864" s="6">
        <f t="shared" si="56"/>
        <v>265.46470588235292</v>
      </c>
      <c r="BA864" s="6">
        <f>VLOOKUP(A864, ALL_AP_DATA!$A$2:$F$3600, 6, FALSE)</f>
        <v>897</v>
      </c>
      <c r="BB864" s="6" t="e">
        <f t="shared" ca="1" si="58"/>
        <v>#NAME?</v>
      </c>
      <c r="BC864" s="6">
        <f>VLOOKUP(A864,projmetadata!$A$2:$D$2036, 4, FALSE)</f>
        <v>132431</v>
      </c>
      <c r="BE864" s="9" t="e">
        <f t="shared" ca="1" si="59"/>
        <v>#NAME?</v>
      </c>
      <c r="BF864" s="6" t="e">
        <f t="shared" ca="1" si="60"/>
        <v>#NAME?</v>
      </c>
      <c r="BG864" s="6">
        <f t="shared" si="61"/>
        <v>0.58083077225121005</v>
      </c>
      <c r="BH864" s="6">
        <f>VLOOKUP(A864, ALL_AP_DATA!$A$2:$D$3600, 3, FALSE)</f>
        <v>692</v>
      </c>
      <c r="BI864" s="6">
        <f>VLOOKUP(A864, ALL_AP_DATA!$A$2:$E$3600, 5, FALSE)</f>
        <v>76920</v>
      </c>
      <c r="BJ864" s="6">
        <f t="shared" si="57"/>
        <v>85.752508361204008</v>
      </c>
      <c r="BK864" s="6">
        <f t="shared" si="62"/>
        <v>0.77146042363433665</v>
      </c>
    </row>
    <row r="865" spans="1:63" ht="15.75" customHeight="1" x14ac:dyDescent="0.25">
      <c r="A865" s="6" t="s">
        <v>1066</v>
      </c>
      <c r="B865" s="6" t="s">
        <v>64</v>
      </c>
      <c r="C865" s="6">
        <v>56</v>
      </c>
      <c r="D865" s="6">
        <v>135</v>
      </c>
      <c r="E865" s="6">
        <v>148</v>
      </c>
      <c r="F865" s="6">
        <v>6955</v>
      </c>
      <c r="G865" s="6">
        <v>5.3999999999999999E-2</v>
      </c>
      <c r="H865" s="6">
        <v>0.24540000000000001</v>
      </c>
      <c r="I865" s="6">
        <v>9.5399999999999999E-2</v>
      </c>
      <c r="Q865" s="6">
        <v>87</v>
      </c>
      <c r="R865" s="6">
        <v>285</v>
      </c>
      <c r="S865" s="6">
        <v>340</v>
      </c>
      <c r="T865" s="6">
        <v>29281</v>
      </c>
      <c r="U865" s="6">
        <v>0.114</v>
      </c>
      <c r="V865" s="6">
        <v>0.56379999999999997</v>
      </c>
      <c r="W865" s="6">
        <v>0.4017</v>
      </c>
      <c r="X865" s="6">
        <v>34</v>
      </c>
      <c r="Y865" s="6">
        <v>182</v>
      </c>
      <c r="Z865" s="6">
        <v>180</v>
      </c>
      <c r="AA865" s="6">
        <v>8504</v>
      </c>
      <c r="AB865" s="6">
        <v>7.2800000000000004E-2</v>
      </c>
      <c r="AC865" s="6">
        <v>0.29849999999999999</v>
      </c>
      <c r="AD865" s="6">
        <v>0.1167</v>
      </c>
      <c r="AE865" s="6">
        <v>48</v>
      </c>
      <c r="AF865" s="6">
        <v>337</v>
      </c>
      <c r="AG865" s="6">
        <v>246</v>
      </c>
      <c r="AH865" s="6">
        <v>15852</v>
      </c>
      <c r="AI865" s="6">
        <v>0.1348</v>
      </c>
      <c r="AJ865" s="6">
        <v>0.40799999999999997</v>
      </c>
      <c r="AK865" s="6">
        <v>0.2175</v>
      </c>
      <c r="AL865" s="6">
        <v>1</v>
      </c>
      <c r="AM865" s="6">
        <v>18</v>
      </c>
      <c r="AN865" s="6">
        <v>55</v>
      </c>
      <c r="AO865" s="6">
        <v>3454</v>
      </c>
      <c r="AP865" s="6">
        <v>7.1999999999999998E-3</v>
      </c>
      <c r="AQ865" s="6">
        <v>9.1200000000000003E-2</v>
      </c>
      <c r="AR865" s="6">
        <v>4.7399999999999998E-2</v>
      </c>
      <c r="AT865" s="6">
        <f t="shared" si="51"/>
        <v>51.518518518518519</v>
      </c>
      <c r="AU865" s="6" t="str">
        <f t="shared" si="52"/>
        <v/>
      </c>
      <c r="AV865" s="6">
        <f t="shared" si="53"/>
        <v>102.74035087719298</v>
      </c>
      <c r="AW865" s="7">
        <f t="shared" si="54"/>
        <v>46.725274725274723</v>
      </c>
      <c r="AX865" s="6">
        <f t="shared" si="55"/>
        <v>47.038575667655785</v>
      </c>
      <c r="AY865" s="6">
        <f t="shared" si="56"/>
        <v>191.88888888888889</v>
      </c>
      <c r="BA865" s="6">
        <f>VLOOKUP(A865, ALL_AP_DATA!$A$2:$F$3600, 6, FALSE)</f>
        <v>2500</v>
      </c>
      <c r="BB865" s="6" t="e">
        <f t="shared" ca="1" si="58"/>
        <v>#NAME?</v>
      </c>
      <c r="BC865" s="6">
        <f>VLOOKUP(A865,projmetadata!$A$2:$D$2036, 4, FALSE)</f>
        <v>125308</v>
      </c>
      <c r="BE865" s="9" t="e">
        <f t="shared" ca="1" si="59"/>
        <v>#NAME?</v>
      </c>
      <c r="BF865" s="6" t="e">
        <f t="shared" ca="1" si="60"/>
        <v>#NAME?</v>
      </c>
      <c r="BG865" s="6">
        <f t="shared" si="61"/>
        <v>0.58168672391228016</v>
      </c>
      <c r="BH865" s="6">
        <f>VLOOKUP(A865, ALL_AP_DATA!$A$2:$D$3600, 3, FALSE)</f>
        <v>771</v>
      </c>
      <c r="BI865" s="6">
        <f>VLOOKUP(A865, ALL_AP_DATA!$A$2:$E$3600, 5, FALSE)</f>
        <v>72890</v>
      </c>
      <c r="BJ865" s="6">
        <f t="shared" si="57"/>
        <v>29.155999999999999</v>
      </c>
      <c r="BK865" s="6">
        <f t="shared" si="62"/>
        <v>0.30840000000000001</v>
      </c>
    </row>
    <row r="866" spans="1:63" ht="15.75" customHeight="1" x14ac:dyDescent="0.25">
      <c r="A866" s="6" t="s">
        <v>1457</v>
      </c>
      <c r="B866" s="6" t="s">
        <v>64</v>
      </c>
      <c r="C866" s="6">
        <v>3</v>
      </c>
      <c r="D866" s="6">
        <v>343</v>
      </c>
      <c r="E866" s="6">
        <v>690</v>
      </c>
      <c r="F866" s="6">
        <v>34572</v>
      </c>
      <c r="G866" s="6">
        <v>0.53590000000000004</v>
      </c>
      <c r="H866" s="6">
        <v>0.96099999999999997</v>
      </c>
      <c r="I866" s="6">
        <v>0.84219999999999995</v>
      </c>
      <c r="J866" s="6">
        <v>12</v>
      </c>
      <c r="K866" s="6">
        <v>72</v>
      </c>
      <c r="L866" s="6">
        <v>516</v>
      </c>
      <c r="M866" s="6">
        <v>21281</v>
      </c>
      <c r="N866" s="6">
        <v>0.1125</v>
      </c>
      <c r="O866" s="6">
        <v>0.71870000000000001</v>
      </c>
      <c r="P866" s="6">
        <v>0.51839999999999997</v>
      </c>
      <c r="Q866" s="6">
        <v>31</v>
      </c>
      <c r="R866" s="6">
        <v>94</v>
      </c>
      <c r="S866" s="6">
        <v>588</v>
      </c>
      <c r="T866" s="6">
        <v>24981</v>
      </c>
      <c r="U866" s="6">
        <v>0.1469</v>
      </c>
      <c r="V866" s="6">
        <v>0.81889999999999996</v>
      </c>
      <c r="W866" s="6">
        <v>0.60850000000000004</v>
      </c>
      <c r="X866" s="6">
        <v>128</v>
      </c>
      <c r="Y866" s="6">
        <v>414</v>
      </c>
      <c r="Z866" s="6">
        <v>664</v>
      </c>
      <c r="AA866" s="6">
        <v>33362</v>
      </c>
      <c r="AB866" s="6">
        <v>0.64690000000000003</v>
      </c>
      <c r="AC866" s="6">
        <v>0.92479999999999996</v>
      </c>
      <c r="AD866" s="6">
        <v>0.81269999999999998</v>
      </c>
      <c r="AE866" s="6">
        <v>62</v>
      </c>
      <c r="AF866" s="6">
        <v>221</v>
      </c>
      <c r="AG866" s="6">
        <v>548</v>
      </c>
      <c r="AH866" s="6">
        <v>23979</v>
      </c>
      <c r="AI866" s="6">
        <v>0.3453</v>
      </c>
      <c r="AJ866" s="6">
        <v>0.76319999999999999</v>
      </c>
      <c r="AK866" s="6">
        <v>0.58409999999999995</v>
      </c>
      <c r="AL866" s="6">
        <v>2</v>
      </c>
      <c r="AM866" s="6">
        <v>40</v>
      </c>
      <c r="AN866" s="6">
        <v>379</v>
      </c>
      <c r="AO866" s="6">
        <v>13655</v>
      </c>
      <c r="AP866" s="6">
        <v>6.25E-2</v>
      </c>
      <c r="AQ866" s="6">
        <v>0.52790000000000004</v>
      </c>
      <c r="AR866" s="6">
        <v>0.33260000000000001</v>
      </c>
      <c r="AT866" s="6">
        <f t="shared" si="51"/>
        <v>100.79300291545189</v>
      </c>
      <c r="AU866" s="6">
        <f t="shared" si="52"/>
        <v>295.56944444444446</v>
      </c>
      <c r="AV866" s="6">
        <f t="shared" si="53"/>
        <v>265.75531914893617</v>
      </c>
      <c r="AW866" s="7">
        <f t="shared" si="54"/>
        <v>80.584541062801932</v>
      </c>
      <c r="AX866" s="6">
        <f t="shared" si="55"/>
        <v>108.50226244343891</v>
      </c>
      <c r="AY866" s="6">
        <f t="shared" si="56"/>
        <v>341.375</v>
      </c>
      <c r="BA866" s="6">
        <f>VLOOKUP(A866, ALL_AP_DATA!$A$2:$F$3600, 6, FALSE)</f>
        <v>640</v>
      </c>
      <c r="BB866" s="6" t="e">
        <f t="shared" ca="1" si="58"/>
        <v>#NAME?</v>
      </c>
      <c r="BC866" s="6">
        <f>VLOOKUP(A866,projmetadata!$A$2:$D$2036, 4, FALSE)</f>
        <v>69643</v>
      </c>
      <c r="BE866" s="9" t="e">
        <f t="shared" ca="1" si="59"/>
        <v>#NAME?</v>
      </c>
      <c r="BF866" s="6" t="e">
        <f t="shared" ca="1" si="60"/>
        <v>#NAME?</v>
      </c>
      <c r="BG866" s="6">
        <f t="shared" si="61"/>
        <v>0.5894490472840056</v>
      </c>
      <c r="BH866" s="6">
        <f>VLOOKUP(A866, ALL_AP_DATA!$A$2:$D$3600, 3, FALSE)</f>
        <v>514</v>
      </c>
      <c r="BI866" s="6">
        <f>VLOOKUP(A866, ALL_AP_DATA!$A$2:$E$3600, 5, FALSE)</f>
        <v>41051</v>
      </c>
      <c r="BJ866" s="6">
        <f t="shared" si="57"/>
        <v>64.142187500000006</v>
      </c>
      <c r="BK866" s="6">
        <f t="shared" si="62"/>
        <v>0.80312499999999998</v>
      </c>
    </row>
    <row r="867" spans="1:63" ht="15.75" customHeight="1" x14ac:dyDescent="0.25">
      <c r="A867" s="6" t="s">
        <v>528</v>
      </c>
      <c r="B867" s="6" t="s">
        <v>64</v>
      </c>
      <c r="C867" s="6">
        <v>27</v>
      </c>
      <c r="D867" s="6">
        <v>235</v>
      </c>
      <c r="E867" s="6">
        <v>657</v>
      </c>
      <c r="F867" s="6">
        <v>26345</v>
      </c>
      <c r="G867" s="6">
        <v>0.18010000000000001</v>
      </c>
      <c r="H867" s="6">
        <v>0.51939999999999997</v>
      </c>
      <c r="I867" s="6">
        <v>0.26679999999999998</v>
      </c>
      <c r="J867" s="6">
        <v>10</v>
      </c>
      <c r="K867" s="6">
        <v>111</v>
      </c>
      <c r="L867" s="6">
        <v>669</v>
      </c>
      <c r="M867" s="6">
        <v>38196</v>
      </c>
      <c r="N867" s="6">
        <v>8.5099999999999995E-2</v>
      </c>
      <c r="O867" s="6">
        <v>0.52890000000000004</v>
      </c>
      <c r="P867" s="6">
        <v>0.38690000000000002</v>
      </c>
      <c r="Q867" s="6">
        <v>80</v>
      </c>
      <c r="R867" s="6">
        <v>341</v>
      </c>
      <c r="S867" s="6">
        <v>1043</v>
      </c>
      <c r="T867" s="6">
        <v>72562</v>
      </c>
      <c r="U867" s="6">
        <v>0.26129999999999998</v>
      </c>
      <c r="V867" s="6">
        <v>0.82450000000000001</v>
      </c>
      <c r="W867" s="6">
        <v>0.73499999999999999</v>
      </c>
      <c r="X867" s="6">
        <v>58</v>
      </c>
      <c r="Y867" s="6">
        <v>334</v>
      </c>
      <c r="Z867" s="6">
        <v>630</v>
      </c>
      <c r="AA867" s="6">
        <v>32665</v>
      </c>
      <c r="AB867" s="6">
        <v>0.25590000000000002</v>
      </c>
      <c r="AC867" s="6">
        <v>0.498</v>
      </c>
      <c r="AD867" s="6">
        <v>0.33090000000000003</v>
      </c>
      <c r="AE867" s="6">
        <v>112</v>
      </c>
      <c r="AF867" s="6">
        <v>548</v>
      </c>
      <c r="AG867" s="6">
        <v>978</v>
      </c>
      <c r="AH867" s="6">
        <v>64902</v>
      </c>
      <c r="AI867" s="6">
        <v>0.4199</v>
      </c>
      <c r="AJ867" s="6">
        <v>0.77310000000000001</v>
      </c>
      <c r="AK867" s="6">
        <v>0.65739999999999998</v>
      </c>
      <c r="AL867" s="6">
        <v>9</v>
      </c>
      <c r="AM867" s="6">
        <v>130</v>
      </c>
      <c r="AN867" s="6">
        <v>684</v>
      </c>
      <c r="AO867" s="6">
        <v>39080</v>
      </c>
      <c r="AP867" s="6">
        <v>9.9599999999999994E-2</v>
      </c>
      <c r="AQ867" s="6">
        <v>0.54069999999999996</v>
      </c>
      <c r="AR867" s="6">
        <v>0.39579999999999999</v>
      </c>
      <c r="AT867" s="6">
        <f t="shared" si="51"/>
        <v>112.1063829787234</v>
      </c>
      <c r="AU867" s="6">
        <f t="shared" si="52"/>
        <v>344.10810810810813</v>
      </c>
      <c r="AV867" s="6">
        <f t="shared" si="53"/>
        <v>212.79178885630498</v>
      </c>
      <c r="AW867" s="7">
        <f t="shared" si="54"/>
        <v>97.799401197604794</v>
      </c>
      <c r="AX867" s="6">
        <f t="shared" si="55"/>
        <v>118.43430656934306</v>
      </c>
      <c r="AY867" s="6">
        <f t="shared" si="56"/>
        <v>300.61538461538464</v>
      </c>
      <c r="BA867" s="6">
        <f>VLOOKUP(A867, ALL_AP_DATA!$A$2:$F$3600, 6, FALSE)</f>
        <v>1305</v>
      </c>
      <c r="BB867" s="6" t="e">
        <f t="shared" ca="1" si="58"/>
        <v>#NAME?</v>
      </c>
      <c r="BC867" s="6">
        <f>VLOOKUP(A867,projmetadata!$A$2:$D$2036, 4, FALSE)</f>
        <v>165332</v>
      </c>
      <c r="BE867" s="9" t="e">
        <f t="shared" ca="1" si="59"/>
        <v>#NAME?</v>
      </c>
      <c r="BF867" s="6" t="e">
        <f t="shared" ca="1" si="60"/>
        <v>#NAME?</v>
      </c>
      <c r="BG867" s="6">
        <f t="shared" si="61"/>
        <v>0.59713788014419467</v>
      </c>
      <c r="BH867" s="6">
        <f>VLOOKUP(A867, ALL_AP_DATA!$A$2:$D$3600, 3, FALSE)</f>
        <v>813</v>
      </c>
      <c r="BI867" s="6">
        <f>VLOOKUP(A867, ALL_AP_DATA!$A$2:$E$3600, 5, FALSE)</f>
        <v>98726</v>
      </c>
      <c r="BJ867" s="6">
        <f t="shared" si="57"/>
        <v>75.652107279693482</v>
      </c>
      <c r="BK867" s="6">
        <f t="shared" si="62"/>
        <v>0.62298850574712639</v>
      </c>
    </row>
    <row r="868" spans="1:63" ht="15.75" customHeight="1" x14ac:dyDescent="0.25">
      <c r="A868" s="6" t="s">
        <v>1267</v>
      </c>
      <c r="B868" s="6" t="s">
        <v>64</v>
      </c>
      <c r="C868" s="6">
        <v>1</v>
      </c>
      <c r="D868" s="6">
        <v>2</v>
      </c>
      <c r="E868" s="6">
        <v>6</v>
      </c>
      <c r="F868" s="6">
        <v>125</v>
      </c>
      <c r="G868" s="6">
        <v>5.0000000000000001E-3</v>
      </c>
      <c r="H868" s="6">
        <v>1.9E-2</v>
      </c>
      <c r="I868" s="6">
        <v>5.7000000000000002E-3</v>
      </c>
      <c r="Q868" s="6">
        <v>12</v>
      </c>
      <c r="R868" s="6">
        <v>43</v>
      </c>
      <c r="S868" s="6">
        <v>162</v>
      </c>
      <c r="T868" s="6">
        <v>9437</v>
      </c>
      <c r="U868" s="6">
        <v>0.107</v>
      </c>
      <c r="V868" s="6">
        <v>0.51429999999999998</v>
      </c>
      <c r="W868" s="6">
        <v>0.43059999999999998</v>
      </c>
      <c r="X868" s="6">
        <v>7</v>
      </c>
      <c r="Y868" s="6">
        <v>64</v>
      </c>
      <c r="Z868" s="6">
        <v>37</v>
      </c>
      <c r="AA868" s="6">
        <v>1586</v>
      </c>
      <c r="AB868" s="6">
        <v>0.15920000000000001</v>
      </c>
      <c r="AC868" s="6">
        <v>0.11749999999999999</v>
      </c>
      <c r="AD868" s="6">
        <v>7.2400000000000006E-2</v>
      </c>
      <c r="AE868" s="6">
        <v>60</v>
      </c>
      <c r="AF868" s="6">
        <v>204</v>
      </c>
      <c r="AG868" s="6">
        <v>249</v>
      </c>
      <c r="AH868" s="6">
        <v>15149</v>
      </c>
      <c r="AI868" s="6">
        <v>0.50749999999999995</v>
      </c>
      <c r="AJ868" s="6">
        <v>0.79049999999999998</v>
      </c>
      <c r="AK868" s="6">
        <v>0.69120000000000004</v>
      </c>
      <c r="AT868" s="6">
        <f t="shared" si="51"/>
        <v>62.5</v>
      </c>
      <c r="AU868" s="6" t="str">
        <f t="shared" si="52"/>
        <v/>
      </c>
      <c r="AV868" s="6">
        <f t="shared" si="53"/>
        <v>219.46511627906978</v>
      </c>
      <c r="AW868" s="7">
        <f t="shared" si="54"/>
        <v>24.78125</v>
      </c>
      <c r="AX868" s="6">
        <f t="shared" si="55"/>
        <v>74.259803921568633</v>
      </c>
      <c r="AY868" s="6" t="str">
        <f t="shared" si="56"/>
        <v/>
      </c>
      <c r="BA868" s="6">
        <f>VLOOKUP(A868, ALL_AP_DATA!$A$2:$F$3600, 6, FALSE)</f>
        <v>402</v>
      </c>
      <c r="BB868" s="6" t="e">
        <f t="shared" ca="1" si="58"/>
        <v>#NAME?</v>
      </c>
      <c r="BC868" s="6">
        <f>VLOOKUP(A868,projmetadata!$A$2:$D$2036, 4, FALSE)</f>
        <v>36385</v>
      </c>
      <c r="BE868" s="9" t="e">
        <f t="shared" ca="1" si="59"/>
        <v>#NAME?</v>
      </c>
      <c r="BF868" s="6" t="e">
        <f t="shared" ca="1" si="60"/>
        <v>#NAME?</v>
      </c>
      <c r="BG868" s="6">
        <f t="shared" si="61"/>
        <v>0.60239109523155143</v>
      </c>
      <c r="BH868" s="6">
        <f>VLOOKUP(A868, ALL_AP_DATA!$A$2:$D$3600, 3, FALSE)</f>
        <v>255</v>
      </c>
      <c r="BI868" s="6">
        <f>VLOOKUP(A868, ALL_AP_DATA!$A$2:$E$3600, 5, FALSE)</f>
        <v>21918</v>
      </c>
      <c r="BJ868" s="6">
        <f t="shared" si="57"/>
        <v>54.522388059701491</v>
      </c>
      <c r="BK868" s="6">
        <f t="shared" si="62"/>
        <v>0.63432835820895528</v>
      </c>
    </row>
    <row r="869" spans="1:63" ht="15.75" customHeight="1" x14ac:dyDescent="0.25">
      <c r="A869" s="6" t="s">
        <v>318</v>
      </c>
      <c r="B869" s="6" t="s">
        <v>64</v>
      </c>
      <c r="C869" s="6">
        <v>32</v>
      </c>
      <c r="D869" s="6">
        <v>81</v>
      </c>
      <c r="E869" s="6">
        <v>58</v>
      </c>
      <c r="F869" s="6">
        <v>3434</v>
      </c>
      <c r="G869" s="6">
        <v>0.1018</v>
      </c>
      <c r="H869" s="6">
        <v>0.34939999999999999</v>
      </c>
      <c r="I869" s="6">
        <v>0.15229999999999999</v>
      </c>
      <c r="Q869" s="6">
        <v>19</v>
      </c>
      <c r="R869" s="6">
        <v>73</v>
      </c>
      <c r="S869" s="6">
        <v>96</v>
      </c>
      <c r="T869" s="6">
        <v>8501</v>
      </c>
      <c r="U869" s="6">
        <v>9.1700000000000004E-2</v>
      </c>
      <c r="V869" s="6">
        <v>0.57830000000000004</v>
      </c>
      <c r="W869" s="6">
        <v>0.37709999999999999</v>
      </c>
      <c r="X869" s="6">
        <v>10</v>
      </c>
      <c r="Y869" s="6">
        <v>98</v>
      </c>
      <c r="Z869" s="6">
        <v>48</v>
      </c>
      <c r="AA869" s="6">
        <v>5164</v>
      </c>
      <c r="AB869" s="6">
        <v>0.1231</v>
      </c>
      <c r="AC869" s="6">
        <v>0.28920000000000001</v>
      </c>
      <c r="AD869" s="6">
        <v>0.2291</v>
      </c>
      <c r="AE869" s="6">
        <v>97</v>
      </c>
      <c r="AF869" s="6">
        <v>298</v>
      </c>
      <c r="AG869" s="6">
        <v>105</v>
      </c>
      <c r="AH869" s="6">
        <v>10683</v>
      </c>
      <c r="AI869" s="6">
        <v>0.37440000000000001</v>
      </c>
      <c r="AJ869" s="6">
        <v>0.63249999999999995</v>
      </c>
      <c r="AK869" s="6">
        <v>0.47389999999999999</v>
      </c>
      <c r="AT869" s="6">
        <f t="shared" si="51"/>
        <v>42.395061728395063</v>
      </c>
      <c r="AU869" s="6" t="str">
        <f t="shared" si="52"/>
        <v/>
      </c>
      <c r="AV869" s="6">
        <f t="shared" si="53"/>
        <v>116.45205479452055</v>
      </c>
      <c r="AW869" s="7">
        <f t="shared" si="54"/>
        <v>52.693877551020407</v>
      </c>
      <c r="AX869" s="6">
        <f t="shared" si="55"/>
        <v>35.848993288590606</v>
      </c>
      <c r="AY869" s="6" t="str">
        <f t="shared" si="56"/>
        <v/>
      </c>
      <c r="BA869" s="6">
        <f>VLOOKUP(A869, ALL_AP_DATA!$A$2:$F$3600, 6, FALSE)</f>
        <v>796</v>
      </c>
      <c r="BB869" s="6" t="e">
        <f t="shared" ca="1" si="58"/>
        <v>#NAME?</v>
      </c>
      <c r="BC869" s="6">
        <f>VLOOKUP(A869,projmetadata!$A$2:$D$2036, 4, FALSE)</f>
        <v>37267</v>
      </c>
      <c r="BE869" s="9" t="e">
        <f t="shared" ca="1" si="59"/>
        <v>#NAME?</v>
      </c>
      <c r="BF869" s="6" t="e">
        <f t="shared" ca="1" si="60"/>
        <v>#NAME?</v>
      </c>
      <c r="BG869" s="6">
        <f t="shared" si="61"/>
        <v>0.60485147717820054</v>
      </c>
      <c r="BH869" s="6">
        <f>VLOOKUP(A869, ALL_AP_DATA!$A$2:$D$3600, 3, FALSE)</f>
        <v>360</v>
      </c>
      <c r="BI869" s="6">
        <f>VLOOKUP(A869, ALL_AP_DATA!$A$2:$E$3600, 5, FALSE)</f>
        <v>22541</v>
      </c>
      <c r="BJ869" s="6">
        <f t="shared" si="57"/>
        <v>28.3178391959799</v>
      </c>
      <c r="BK869" s="6">
        <f t="shared" si="62"/>
        <v>0.45226130653266333</v>
      </c>
    </row>
    <row r="870" spans="1:63" ht="15.75" customHeight="1" x14ac:dyDescent="0.25">
      <c r="A870" s="6" t="s">
        <v>1286</v>
      </c>
      <c r="B870" s="6" t="s">
        <v>64</v>
      </c>
      <c r="C870" s="6">
        <v>4</v>
      </c>
      <c r="D870" s="6">
        <v>11</v>
      </c>
      <c r="E870" s="6">
        <v>17</v>
      </c>
      <c r="F870" s="6">
        <v>251</v>
      </c>
      <c r="G870" s="6">
        <v>3.5000000000000003E-2</v>
      </c>
      <c r="H870" s="6">
        <v>0.109</v>
      </c>
      <c r="I870" s="6">
        <v>2.2599999999999999E-2</v>
      </c>
      <c r="Q870" s="6">
        <v>20</v>
      </c>
      <c r="R870" s="6">
        <v>62</v>
      </c>
      <c r="S870" s="6">
        <v>107</v>
      </c>
      <c r="T870" s="6">
        <v>8821</v>
      </c>
      <c r="U870" s="6">
        <v>0.19750000000000001</v>
      </c>
      <c r="V870" s="6">
        <v>0.68589999999999995</v>
      </c>
      <c r="W870" s="6">
        <v>0.79259999999999997</v>
      </c>
      <c r="X870" s="6">
        <v>11</v>
      </c>
      <c r="Y870" s="6">
        <v>36</v>
      </c>
      <c r="Z870" s="6">
        <v>36</v>
      </c>
      <c r="AA870" s="6">
        <v>685</v>
      </c>
      <c r="AB870" s="6">
        <v>0.11459999999999999</v>
      </c>
      <c r="AC870" s="6">
        <v>0.23080000000000001</v>
      </c>
      <c r="AD870" s="6">
        <v>6.1600000000000002E-2</v>
      </c>
      <c r="AE870" s="6">
        <v>5</v>
      </c>
      <c r="AF870" s="6">
        <v>28</v>
      </c>
      <c r="AG870" s="6">
        <v>26</v>
      </c>
      <c r="AH870" s="6">
        <v>625</v>
      </c>
      <c r="AI870" s="6">
        <v>8.9200000000000002E-2</v>
      </c>
      <c r="AJ870" s="6">
        <v>0.16669999999999999</v>
      </c>
      <c r="AK870" s="6">
        <v>5.62E-2</v>
      </c>
      <c r="AT870" s="6">
        <f t="shared" si="51"/>
        <v>22.818181818181817</v>
      </c>
      <c r="AU870" s="6" t="str">
        <f t="shared" si="52"/>
        <v/>
      </c>
      <c r="AV870" s="6">
        <f t="shared" si="53"/>
        <v>142.2741935483871</v>
      </c>
      <c r="AW870" s="7">
        <f t="shared" si="54"/>
        <v>19.027777777777779</v>
      </c>
      <c r="AX870" s="6">
        <f t="shared" si="55"/>
        <v>22.321428571428573</v>
      </c>
      <c r="AY870" s="6" t="str">
        <f t="shared" si="56"/>
        <v/>
      </c>
      <c r="BA870" s="6">
        <f>VLOOKUP(A870, ALL_AP_DATA!$A$2:$F$3600, 6, FALSE)</f>
        <v>314</v>
      </c>
      <c r="BB870" s="6" t="e">
        <f t="shared" ca="1" si="58"/>
        <v>#NAME?</v>
      </c>
      <c r="BC870" s="6">
        <f>VLOOKUP(A870,projmetadata!$A$2:$D$2036, 4, FALSE)</f>
        <v>18053</v>
      </c>
      <c r="BE870" s="9" t="e">
        <f t="shared" ca="1" si="59"/>
        <v>#NAME?</v>
      </c>
      <c r="BF870" s="6" t="e">
        <f t="shared" ca="1" si="60"/>
        <v>#NAME?</v>
      </c>
      <c r="BG870" s="6">
        <f t="shared" si="61"/>
        <v>0.61646263778873323</v>
      </c>
      <c r="BH870" s="6">
        <f>VLOOKUP(A870, ALL_AP_DATA!$A$2:$D$3600, 3, FALSE)</f>
        <v>115</v>
      </c>
      <c r="BI870" s="6">
        <f>VLOOKUP(A870, ALL_AP_DATA!$A$2:$E$3600, 5, FALSE)</f>
        <v>11129</v>
      </c>
      <c r="BJ870" s="6">
        <f t="shared" si="57"/>
        <v>35.442675159235669</v>
      </c>
      <c r="BK870" s="6">
        <f t="shared" si="62"/>
        <v>0.36624203821656048</v>
      </c>
    </row>
    <row r="871" spans="1:63" ht="15.75" customHeight="1" x14ac:dyDescent="0.25">
      <c r="A871" s="6" t="s">
        <v>1163</v>
      </c>
      <c r="B871" s="6" t="s">
        <v>64</v>
      </c>
      <c r="C871" s="6">
        <v>64</v>
      </c>
      <c r="D871" s="6">
        <v>589</v>
      </c>
      <c r="E871" s="6">
        <v>273</v>
      </c>
      <c r="F871" s="6">
        <v>78594</v>
      </c>
      <c r="G871" s="6">
        <v>0.1676</v>
      </c>
      <c r="H871" s="6">
        <v>0.48749999999999999</v>
      </c>
      <c r="I871" s="6">
        <v>0.4229</v>
      </c>
      <c r="J871" s="6">
        <v>10</v>
      </c>
      <c r="K871" s="6">
        <v>115</v>
      </c>
      <c r="L871" s="6">
        <v>295</v>
      </c>
      <c r="M871" s="6">
        <v>35848</v>
      </c>
      <c r="N871" s="6">
        <v>3.27E-2</v>
      </c>
      <c r="O871" s="6">
        <v>0.52680000000000005</v>
      </c>
      <c r="P871" s="6">
        <v>0.19289999999999999</v>
      </c>
      <c r="Q871" s="6">
        <v>74</v>
      </c>
      <c r="R871" s="6">
        <v>362</v>
      </c>
      <c r="S871" s="6">
        <v>449</v>
      </c>
      <c r="T871" s="6">
        <v>150866</v>
      </c>
      <c r="U871" s="6">
        <v>0.10299999999999999</v>
      </c>
      <c r="V871" s="6">
        <v>0.80179999999999996</v>
      </c>
      <c r="W871" s="6">
        <v>0.81179999999999997</v>
      </c>
      <c r="X871" s="6">
        <v>102</v>
      </c>
      <c r="Y871" s="6">
        <v>915</v>
      </c>
      <c r="Z871" s="6">
        <v>359</v>
      </c>
      <c r="AA871" s="6">
        <v>48661</v>
      </c>
      <c r="AB871" s="6">
        <v>0.26029999999999998</v>
      </c>
      <c r="AC871" s="6">
        <v>0.6411</v>
      </c>
      <c r="AD871" s="6">
        <v>0.26190000000000002</v>
      </c>
      <c r="AE871" s="6">
        <v>291</v>
      </c>
      <c r="AF871" s="6">
        <v>1659</v>
      </c>
      <c r="AG871" s="6">
        <v>492</v>
      </c>
      <c r="AH871" s="6">
        <v>129874</v>
      </c>
      <c r="AI871" s="6">
        <v>0.47199999999999998</v>
      </c>
      <c r="AJ871" s="6">
        <v>0.87860000000000005</v>
      </c>
      <c r="AK871" s="6">
        <v>0.69889999999999997</v>
      </c>
      <c r="AL871" s="6">
        <v>4</v>
      </c>
      <c r="AM871" s="6">
        <v>62</v>
      </c>
      <c r="AN871" s="6">
        <v>197</v>
      </c>
      <c r="AO871" s="6">
        <v>23160</v>
      </c>
      <c r="AP871" s="6">
        <v>1.7600000000000001E-2</v>
      </c>
      <c r="AQ871" s="6">
        <v>0.3518</v>
      </c>
      <c r="AR871" s="6">
        <v>0.1246</v>
      </c>
      <c r="AT871" s="6">
        <f t="shared" si="51"/>
        <v>133.43633276740238</v>
      </c>
      <c r="AU871" s="6">
        <f t="shared" si="52"/>
        <v>311.7217391304348</v>
      </c>
      <c r="AV871" s="6">
        <f t="shared" si="53"/>
        <v>416.75690607734805</v>
      </c>
      <c r="AW871" s="7">
        <f t="shared" si="54"/>
        <v>53.181420765027319</v>
      </c>
      <c r="AX871" s="6">
        <f t="shared" si="55"/>
        <v>78.284508740204942</v>
      </c>
      <c r="AY871" s="6">
        <f t="shared" si="56"/>
        <v>373.54838709677421</v>
      </c>
      <c r="BA871" s="6">
        <f>VLOOKUP(A871, ALL_AP_DATA!$A$2:$F$3600, 6, FALSE)</f>
        <v>3515</v>
      </c>
      <c r="BB871" s="6" t="e">
        <f t="shared" ca="1" si="58"/>
        <v>#NAME?</v>
      </c>
      <c r="BC871" s="6">
        <f>VLOOKUP(A871,projmetadata!$A$2:$D$2036, 4, FALSE)</f>
        <v>301528</v>
      </c>
      <c r="BE871" s="9" t="e">
        <f t="shared" ca="1" si="59"/>
        <v>#NAME?</v>
      </c>
      <c r="BF871" s="6" t="e">
        <f t="shared" ca="1" si="60"/>
        <v>#NAME?</v>
      </c>
      <c r="BG871" s="6">
        <f t="shared" si="61"/>
        <v>0.61630097370725112</v>
      </c>
      <c r="BH871" s="6">
        <f>VLOOKUP(A871, ALL_AP_DATA!$A$2:$D$3600, 3, FALSE)</f>
        <v>2164</v>
      </c>
      <c r="BI871" s="6">
        <f>VLOOKUP(A871, ALL_AP_DATA!$A$2:$E$3600, 5, FALSE)</f>
        <v>185832</v>
      </c>
      <c r="BJ871" s="6">
        <f t="shared" si="57"/>
        <v>52.868278805120909</v>
      </c>
      <c r="BK871" s="6">
        <f t="shared" si="62"/>
        <v>0.61564722617354195</v>
      </c>
    </row>
    <row r="872" spans="1:63" ht="15.75" customHeight="1" x14ac:dyDescent="0.25">
      <c r="A872" s="6" t="s">
        <v>1380</v>
      </c>
      <c r="B872" s="6" t="s">
        <v>64</v>
      </c>
      <c r="C872" s="6">
        <v>22</v>
      </c>
      <c r="D872" s="6">
        <v>68</v>
      </c>
      <c r="E872" s="6">
        <v>214</v>
      </c>
      <c r="F872" s="6">
        <v>3886</v>
      </c>
      <c r="G872" s="6">
        <v>2.5700000000000001E-2</v>
      </c>
      <c r="H872" s="6">
        <v>0.14319999999999999</v>
      </c>
      <c r="I872" s="6">
        <v>3.1300000000000001E-2</v>
      </c>
      <c r="J872" s="6">
        <v>4</v>
      </c>
      <c r="K872" s="6">
        <v>72</v>
      </c>
      <c r="L872" s="6">
        <v>359</v>
      </c>
      <c r="M872" s="6">
        <v>21179</v>
      </c>
      <c r="N872" s="6">
        <v>2.7199999999999998E-2</v>
      </c>
      <c r="O872" s="6">
        <v>0.24030000000000001</v>
      </c>
      <c r="P872" s="6">
        <v>0.17050000000000001</v>
      </c>
      <c r="Q872" s="6">
        <v>126</v>
      </c>
      <c r="R872" s="6">
        <v>628</v>
      </c>
      <c r="S872" s="6">
        <v>1227</v>
      </c>
      <c r="T872" s="6">
        <v>97362</v>
      </c>
      <c r="U872" s="6">
        <v>0.2374</v>
      </c>
      <c r="V872" s="6">
        <v>0.82130000000000003</v>
      </c>
      <c r="W872" s="6">
        <v>0.78400000000000003</v>
      </c>
      <c r="X872" s="6">
        <v>94</v>
      </c>
      <c r="Y872" s="6">
        <v>471</v>
      </c>
      <c r="Z872" s="6">
        <v>627</v>
      </c>
      <c r="AA872" s="6">
        <v>28558</v>
      </c>
      <c r="AB872" s="6">
        <v>0.17810000000000001</v>
      </c>
      <c r="AC872" s="6">
        <v>0.41970000000000002</v>
      </c>
      <c r="AD872" s="6">
        <v>0.23</v>
      </c>
      <c r="AE872" s="6">
        <v>166</v>
      </c>
      <c r="AF872" s="6">
        <v>974</v>
      </c>
      <c r="AG872" s="6">
        <v>1222</v>
      </c>
      <c r="AH872" s="6">
        <v>82573</v>
      </c>
      <c r="AI872" s="6">
        <v>0.36820000000000003</v>
      </c>
      <c r="AJ872" s="6">
        <v>0.81789999999999996</v>
      </c>
      <c r="AK872" s="6">
        <v>0.66490000000000005</v>
      </c>
      <c r="AL872" s="6">
        <v>3</v>
      </c>
      <c r="AM872" s="6">
        <v>80</v>
      </c>
      <c r="AN872" s="6">
        <v>448</v>
      </c>
      <c r="AO872" s="6">
        <v>24745</v>
      </c>
      <c r="AP872" s="6">
        <v>3.0200000000000001E-2</v>
      </c>
      <c r="AQ872" s="6">
        <v>0.2999</v>
      </c>
      <c r="AR872" s="6">
        <v>0.1993</v>
      </c>
      <c r="AT872" s="6">
        <f t="shared" si="51"/>
        <v>57.147058823529413</v>
      </c>
      <c r="AU872" s="6">
        <f t="shared" si="52"/>
        <v>294.15277777777777</v>
      </c>
      <c r="AV872" s="6">
        <f t="shared" si="53"/>
        <v>155.03503184713375</v>
      </c>
      <c r="AW872" s="7">
        <f t="shared" si="54"/>
        <v>60.632696390658175</v>
      </c>
      <c r="AX872" s="6">
        <f t="shared" si="55"/>
        <v>84.777207392197127</v>
      </c>
      <c r="AY872" s="6">
        <f t="shared" si="56"/>
        <v>309.3125</v>
      </c>
      <c r="BA872" s="6">
        <f>VLOOKUP(A872, ALL_AP_DATA!$A$2:$F$3600, 6, FALSE)</f>
        <v>2645</v>
      </c>
      <c r="BB872" s="6" t="e">
        <f t="shared" ca="1" si="58"/>
        <v>#NAME?</v>
      </c>
      <c r="BC872" s="6">
        <f>VLOOKUP(A872,projmetadata!$A$2:$D$2036, 4, FALSE)</f>
        <v>199880</v>
      </c>
      <c r="BE872" s="9" t="e">
        <f t="shared" ca="1" si="59"/>
        <v>#NAME?</v>
      </c>
      <c r="BF872" s="6" t="e">
        <f t="shared" ca="1" si="60"/>
        <v>#NAME?</v>
      </c>
      <c r="BG872" s="6">
        <f t="shared" si="61"/>
        <v>0.62127776665999601</v>
      </c>
      <c r="BH872" s="6">
        <f>VLOOKUP(A872, ALL_AP_DATA!$A$2:$D$3600, 3, FALSE)</f>
        <v>1470</v>
      </c>
      <c r="BI872" s="6">
        <f>VLOOKUP(A872, ALL_AP_DATA!$A$2:$E$3600, 5, FALSE)</f>
        <v>124181</v>
      </c>
      <c r="BJ872" s="6">
        <f t="shared" si="57"/>
        <v>46.949338374291116</v>
      </c>
      <c r="BK872" s="6">
        <f t="shared" si="62"/>
        <v>0.55576559546313797</v>
      </c>
    </row>
    <row r="873" spans="1:63" ht="15.75" customHeight="1" x14ac:dyDescent="0.25">
      <c r="A873" s="6" t="s">
        <v>1373</v>
      </c>
      <c r="B873" s="6" t="s">
        <v>64</v>
      </c>
      <c r="C873" s="6">
        <v>4</v>
      </c>
      <c r="D873" s="6">
        <v>17</v>
      </c>
      <c r="E873" s="6">
        <v>28</v>
      </c>
      <c r="F873" s="6">
        <v>1347</v>
      </c>
      <c r="G873" s="6">
        <v>8.1699999999999995E-2</v>
      </c>
      <c r="H873" s="6">
        <v>0.4118</v>
      </c>
      <c r="I873" s="6">
        <v>5.2400000000000002E-2</v>
      </c>
      <c r="Q873" s="6">
        <v>14</v>
      </c>
      <c r="R873" s="6">
        <v>81</v>
      </c>
      <c r="S873" s="6">
        <v>58</v>
      </c>
      <c r="T873" s="6">
        <v>19899</v>
      </c>
      <c r="U873" s="6">
        <v>0.38940000000000002</v>
      </c>
      <c r="V873" s="6">
        <v>0.85289999999999999</v>
      </c>
      <c r="W873" s="6">
        <v>0.77380000000000004</v>
      </c>
      <c r="X873" s="6">
        <v>9</v>
      </c>
      <c r="Y873" s="6">
        <v>56</v>
      </c>
      <c r="Z873" s="6">
        <v>45</v>
      </c>
      <c r="AA873" s="6">
        <v>2971</v>
      </c>
      <c r="AB873" s="6">
        <v>0.26919999999999999</v>
      </c>
      <c r="AC873" s="6">
        <v>0.66180000000000005</v>
      </c>
      <c r="AD873" s="6">
        <v>0.11550000000000001</v>
      </c>
      <c r="AE873" s="6">
        <v>16</v>
      </c>
      <c r="AF873" s="6">
        <v>67</v>
      </c>
      <c r="AG873" s="6">
        <v>54</v>
      </c>
      <c r="AH873" s="6">
        <v>11906</v>
      </c>
      <c r="AI873" s="6">
        <v>0.3221</v>
      </c>
      <c r="AJ873" s="6">
        <v>0.79410000000000003</v>
      </c>
      <c r="AK873" s="6">
        <v>0.46300000000000002</v>
      </c>
      <c r="AL873" s="6">
        <v>2</v>
      </c>
      <c r="AM873" s="6">
        <v>50</v>
      </c>
      <c r="AN873" s="6">
        <v>42</v>
      </c>
      <c r="AO873" s="6">
        <v>14880</v>
      </c>
      <c r="AP873" s="6">
        <v>0.2404</v>
      </c>
      <c r="AQ873" s="6">
        <v>0.61760000000000004</v>
      </c>
      <c r="AR873" s="6">
        <v>0.5786</v>
      </c>
      <c r="AT873" s="6">
        <f t="shared" si="51"/>
        <v>79.235294117647058</v>
      </c>
      <c r="AU873" s="6" t="str">
        <f t="shared" si="52"/>
        <v/>
      </c>
      <c r="AV873" s="6">
        <f t="shared" si="53"/>
        <v>245.66666666666666</v>
      </c>
      <c r="AW873" s="7">
        <f t="shared" si="54"/>
        <v>53.053571428571431</v>
      </c>
      <c r="AX873" s="6">
        <f t="shared" si="55"/>
        <v>177.70149253731344</v>
      </c>
      <c r="AY873" s="6">
        <f t="shared" si="56"/>
        <v>297.60000000000002</v>
      </c>
      <c r="BA873" s="6">
        <f>VLOOKUP(A873, ALL_AP_DATA!$A$2:$F$3600, 6, FALSE)</f>
        <v>208</v>
      </c>
      <c r="BB873" s="6" t="e">
        <f t="shared" ca="1" si="58"/>
        <v>#NAME?</v>
      </c>
      <c r="BC873" s="6">
        <f>VLOOKUP(A873,projmetadata!$A$2:$D$2036, 4, FALSE)</f>
        <v>40705</v>
      </c>
      <c r="BE873" s="9" t="e">
        <f t="shared" ca="1" si="59"/>
        <v>#NAME?</v>
      </c>
      <c r="BF873" s="6" t="e">
        <f t="shared" ca="1" si="60"/>
        <v>#NAME?</v>
      </c>
      <c r="BG873" s="6">
        <f t="shared" si="61"/>
        <v>0.63178970642427223</v>
      </c>
      <c r="BH873" s="6">
        <f>VLOOKUP(A873, ALL_AP_DATA!$A$2:$D$3600, 3, FALSE)</f>
        <v>131</v>
      </c>
      <c r="BI873" s="6">
        <f>VLOOKUP(A873, ALL_AP_DATA!$A$2:$E$3600, 5, FALSE)</f>
        <v>25717</v>
      </c>
      <c r="BJ873" s="6">
        <f t="shared" si="57"/>
        <v>123.63942307692308</v>
      </c>
      <c r="BK873" s="6">
        <f t="shared" si="62"/>
        <v>0.62980769230769229</v>
      </c>
    </row>
    <row r="874" spans="1:63" ht="15.75" customHeight="1" x14ac:dyDescent="0.25">
      <c r="A874" s="6" t="s">
        <v>1065</v>
      </c>
      <c r="B874" s="6" t="s">
        <v>64</v>
      </c>
      <c r="C874" s="6">
        <v>51</v>
      </c>
      <c r="D874" s="6">
        <v>144</v>
      </c>
      <c r="E874" s="6">
        <v>135</v>
      </c>
      <c r="F874" s="6">
        <v>6356</v>
      </c>
      <c r="G874" s="6">
        <v>0.11700000000000001</v>
      </c>
      <c r="H874" s="6">
        <v>0.36990000000000001</v>
      </c>
      <c r="I874" s="6">
        <v>0.10349999999999999</v>
      </c>
      <c r="J874" s="6">
        <v>5</v>
      </c>
      <c r="K874" s="6">
        <v>48</v>
      </c>
      <c r="L874" s="6">
        <v>86</v>
      </c>
      <c r="M874" s="6">
        <v>7542</v>
      </c>
      <c r="N874" s="6">
        <v>3.9E-2</v>
      </c>
      <c r="O874" s="6">
        <v>0.2356</v>
      </c>
      <c r="P874" s="6">
        <v>0.12280000000000001</v>
      </c>
      <c r="Q874" s="6">
        <v>48</v>
      </c>
      <c r="R874" s="6">
        <v>250</v>
      </c>
      <c r="S874" s="6">
        <v>284</v>
      </c>
      <c r="T874" s="6">
        <v>39787</v>
      </c>
      <c r="U874" s="6">
        <v>0.2031</v>
      </c>
      <c r="V874" s="6">
        <v>0.77810000000000001</v>
      </c>
      <c r="W874" s="6">
        <v>0.64770000000000005</v>
      </c>
      <c r="X874" s="6">
        <v>24</v>
      </c>
      <c r="Y874" s="6">
        <v>167</v>
      </c>
      <c r="Z874" s="6">
        <v>133</v>
      </c>
      <c r="AA874" s="6">
        <v>10334</v>
      </c>
      <c r="AB874" s="6">
        <v>0.13569999999999999</v>
      </c>
      <c r="AC874" s="6">
        <v>0.3644</v>
      </c>
      <c r="AD874" s="6">
        <v>0.16819999999999999</v>
      </c>
      <c r="AE874" s="6">
        <v>110</v>
      </c>
      <c r="AF874" s="6">
        <v>513</v>
      </c>
      <c r="AG874" s="6">
        <v>280</v>
      </c>
      <c r="AH874" s="6">
        <v>36132</v>
      </c>
      <c r="AI874" s="6">
        <v>0.41670000000000001</v>
      </c>
      <c r="AJ874" s="6">
        <v>0.7671</v>
      </c>
      <c r="AK874" s="6">
        <v>0.58819999999999995</v>
      </c>
      <c r="AL874" s="6">
        <v>5</v>
      </c>
      <c r="AM874" s="6">
        <v>83</v>
      </c>
      <c r="AN874" s="6">
        <v>137</v>
      </c>
      <c r="AO874" s="6">
        <v>16244</v>
      </c>
      <c r="AP874" s="6">
        <v>6.7400000000000002E-2</v>
      </c>
      <c r="AQ874" s="6">
        <v>0.37530000000000002</v>
      </c>
      <c r="AR874" s="6">
        <v>0.26450000000000001</v>
      </c>
      <c r="AT874" s="6">
        <f t="shared" si="51"/>
        <v>44.138888888888886</v>
      </c>
      <c r="AU874" s="6">
        <f t="shared" si="52"/>
        <v>157.125</v>
      </c>
      <c r="AV874" s="6">
        <f t="shared" si="53"/>
        <v>159.148</v>
      </c>
      <c r="AW874" s="7">
        <f t="shared" si="54"/>
        <v>61.880239520958085</v>
      </c>
      <c r="AX874" s="6">
        <f t="shared" si="55"/>
        <v>70.432748538011694</v>
      </c>
      <c r="AY874" s="6">
        <f t="shared" si="56"/>
        <v>195.71084337349399</v>
      </c>
      <c r="BA874" s="6">
        <f>VLOOKUP(A874, ALL_AP_DATA!$A$2:$F$3600, 6, FALSE)</f>
        <v>1231</v>
      </c>
      <c r="BB874" s="6" t="e">
        <f t="shared" ca="1" si="58"/>
        <v>#NAME?</v>
      </c>
      <c r="BC874" s="6">
        <f>VLOOKUP(A874,projmetadata!$A$2:$D$2036, 4, FALSE)</f>
        <v>96778</v>
      </c>
      <c r="BE874" s="9" t="e">
        <f t="shared" ca="1" si="59"/>
        <v>#NAME?</v>
      </c>
      <c r="BF874" s="6" t="e">
        <f t="shared" ca="1" si="60"/>
        <v>#NAME?</v>
      </c>
      <c r="BG874" s="6">
        <f t="shared" si="61"/>
        <v>0.63468970220504661</v>
      </c>
      <c r="BH874" s="6">
        <f>VLOOKUP(A874, ALL_AP_DATA!$A$2:$D$3600, 3, FALSE)</f>
        <v>708</v>
      </c>
      <c r="BI874" s="6">
        <f>VLOOKUP(A874, ALL_AP_DATA!$A$2:$E$3600, 5, FALSE)</f>
        <v>61424</v>
      </c>
      <c r="BJ874" s="6">
        <f t="shared" si="57"/>
        <v>49.897644191714051</v>
      </c>
      <c r="BK874" s="6">
        <f t="shared" si="62"/>
        <v>0.5751421608448416</v>
      </c>
    </row>
    <row r="875" spans="1:63" ht="15.75" customHeight="1" x14ac:dyDescent="0.25">
      <c r="A875" s="6" t="s">
        <v>415</v>
      </c>
      <c r="B875" s="6" t="s">
        <v>64</v>
      </c>
      <c r="C875" s="6">
        <v>3</v>
      </c>
      <c r="D875" s="6">
        <v>60</v>
      </c>
      <c r="E875" s="6">
        <v>55</v>
      </c>
      <c r="F875" s="6">
        <v>3636</v>
      </c>
      <c r="G875" s="6">
        <v>0.23719999999999999</v>
      </c>
      <c r="H875" s="6">
        <v>0.48249999999999998</v>
      </c>
      <c r="I875" s="6">
        <v>0.1696</v>
      </c>
      <c r="Q875" s="6">
        <v>8</v>
      </c>
      <c r="R875" s="6">
        <v>42</v>
      </c>
      <c r="S875" s="6">
        <v>78</v>
      </c>
      <c r="T875" s="6">
        <v>15079</v>
      </c>
      <c r="U875" s="6">
        <v>0.16600000000000001</v>
      </c>
      <c r="V875" s="6">
        <v>0.68420000000000003</v>
      </c>
      <c r="W875" s="6">
        <v>0.70340000000000003</v>
      </c>
      <c r="X875" s="6">
        <v>3</v>
      </c>
      <c r="Y875" s="6">
        <v>55</v>
      </c>
      <c r="Z875" s="6">
        <v>65</v>
      </c>
      <c r="AA875" s="6">
        <v>9268</v>
      </c>
      <c r="AB875" s="6">
        <v>0.21740000000000001</v>
      </c>
      <c r="AC875" s="6">
        <v>0.57020000000000004</v>
      </c>
      <c r="AD875" s="6">
        <v>0.43230000000000002</v>
      </c>
      <c r="AE875" s="6">
        <v>12</v>
      </c>
      <c r="AF875" s="6">
        <v>135</v>
      </c>
      <c r="AG875" s="6">
        <v>107</v>
      </c>
      <c r="AH875" s="6">
        <v>15997</v>
      </c>
      <c r="AI875" s="6">
        <v>0.53359999999999996</v>
      </c>
      <c r="AJ875" s="6">
        <v>0.93859999999999999</v>
      </c>
      <c r="AK875" s="6">
        <v>0.74619999999999997</v>
      </c>
      <c r="AT875" s="6">
        <f t="shared" si="51"/>
        <v>60.6</v>
      </c>
      <c r="AU875" s="6" t="str">
        <f t="shared" si="52"/>
        <v/>
      </c>
      <c r="AV875" s="6">
        <f t="shared" si="53"/>
        <v>359.02380952380952</v>
      </c>
      <c r="AW875" s="7">
        <f t="shared" si="54"/>
        <v>168.5090909090909</v>
      </c>
      <c r="AX875" s="6">
        <f t="shared" si="55"/>
        <v>118.49629629629629</v>
      </c>
      <c r="AY875" s="6" t="str">
        <f t="shared" si="56"/>
        <v/>
      </c>
      <c r="BA875" s="6">
        <f>VLOOKUP(A875, ALL_AP_DATA!$A$2:$F$3600, 6, FALSE)</f>
        <v>253</v>
      </c>
      <c r="BB875" s="6" t="e">
        <f t="shared" ca="1" si="58"/>
        <v>#NAME?</v>
      </c>
      <c r="BC875" s="6">
        <f>VLOOKUP(A875,projmetadata!$A$2:$D$2036, 4, FALSE)</f>
        <v>33725</v>
      </c>
      <c r="BE875" s="9" t="e">
        <f t="shared" ca="1" si="59"/>
        <v>#NAME?</v>
      </c>
      <c r="BF875" s="6" t="e">
        <f t="shared" ca="1" si="60"/>
        <v>#NAME?</v>
      </c>
      <c r="BG875" s="6">
        <f t="shared" si="61"/>
        <v>0.63567086730911782</v>
      </c>
      <c r="BH875" s="6">
        <f>VLOOKUP(A875, ALL_AP_DATA!$A$2:$D$3600, 3, FALSE)</f>
        <v>174</v>
      </c>
      <c r="BI875" s="6">
        <f>VLOOKUP(A875, ALL_AP_DATA!$A$2:$E$3600, 5, FALSE)</f>
        <v>21438</v>
      </c>
      <c r="BJ875" s="6">
        <f t="shared" si="57"/>
        <v>84.735177865612641</v>
      </c>
      <c r="BK875" s="6">
        <f t="shared" si="62"/>
        <v>0.68774703557312256</v>
      </c>
    </row>
    <row r="876" spans="1:63" ht="15.75" customHeight="1" x14ac:dyDescent="0.25">
      <c r="A876" s="6" t="s">
        <v>1396</v>
      </c>
      <c r="B876" s="6" t="s">
        <v>64</v>
      </c>
      <c r="C876" s="6">
        <v>18</v>
      </c>
      <c r="D876" s="6">
        <v>172</v>
      </c>
      <c r="E876" s="6">
        <v>331</v>
      </c>
      <c r="F876" s="6">
        <v>14905</v>
      </c>
      <c r="G876" s="6">
        <v>0.19070000000000001</v>
      </c>
      <c r="H876" s="6">
        <v>0.57969999999999999</v>
      </c>
      <c r="I876" s="6">
        <v>0.31369999999999998</v>
      </c>
      <c r="J876" s="6">
        <v>10</v>
      </c>
      <c r="K876" s="6">
        <v>96</v>
      </c>
      <c r="L876" s="6">
        <v>372</v>
      </c>
      <c r="M876" s="6">
        <v>26339</v>
      </c>
      <c r="N876" s="6">
        <v>0.10639999999999999</v>
      </c>
      <c r="O876" s="6">
        <v>0.65149999999999997</v>
      </c>
      <c r="P876" s="6">
        <v>0.55430000000000001</v>
      </c>
      <c r="Q876" s="6">
        <v>47</v>
      </c>
      <c r="R876" s="6">
        <v>212</v>
      </c>
      <c r="S876" s="6">
        <v>479</v>
      </c>
      <c r="T876" s="6">
        <v>39486</v>
      </c>
      <c r="U876" s="6">
        <v>0.23499999999999999</v>
      </c>
      <c r="V876" s="6">
        <v>0.83889999999999998</v>
      </c>
      <c r="W876" s="6">
        <v>0.83099999999999996</v>
      </c>
      <c r="X876" s="6">
        <v>100</v>
      </c>
      <c r="Y876" s="6">
        <v>394</v>
      </c>
      <c r="Z876" s="6">
        <v>335</v>
      </c>
      <c r="AA876" s="6">
        <v>17103</v>
      </c>
      <c r="AB876" s="6">
        <v>0.43680000000000002</v>
      </c>
      <c r="AC876" s="6">
        <v>0.5867</v>
      </c>
      <c r="AD876" s="6">
        <v>0.3599</v>
      </c>
      <c r="AE876" s="6">
        <v>154</v>
      </c>
      <c r="AF876" s="6">
        <v>458</v>
      </c>
      <c r="AG876" s="6">
        <v>485</v>
      </c>
      <c r="AH876" s="6">
        <v>39478</v>
      </c>
      <c r="AI876" s="6">
        <v>0.50780000000000003</v>
      </c>
      <c r="AJ876" s="6">
        <v>0.84940000000000004</v>
      </c>
      <c r="AK876" s="6">
        <v>0.83089999999999997</v>
      </c>
      <c r="AL876" s="6">
        <v>4</v>
      </c>
      <c r="AM876" s="6">
        <v>84</v>
      </c>
      <c r="AN876" s="6">
        <v>368</v>
      </c>
      <c r="AO876" s="6">
        <v>25507</v>
      </c>
      <c r="AP876" s="6">
        <v>9.3100000000000002E-2</v>
      </c>
      <c r="AQ876" s="6">
        <v>0.64449999999999996</v>
      </c>
      <c r="AR876" s="6">
        <v>0.53680000000000005</v>
      </c>
      <c r="AT876" s="6">
        <f t="shared" si="51"/>
        <v>86.656976744186053</v>
      </c>
      <c r="AU876" s="6">
        <f t="shared" si="52"/>
        <v>274.36458333333331</v>
      </c>
      <c r="AV876" s="6">
        <f t="shared" si="53"/>
        <v>186.25471698113208</v>
      </c>
      <c r="AW876" s="7">
        <f t="shared" si="54"/>
        <v>43.408629441624363</v>
      </c>
      <c r="AX876" s="6">
        <f t="shared" si="55"/>
        <v>86.196506550218345</v>
      </c>
      <c r="AY876" s="6">
        <f t="shared" si="56"/>
        <v>303.65476190476193</v>
      </c>
      <c r="BA876" s="6">
        <f>VLOOKUP(A876, ALL_AP_DATA!$A$2:$F$3600, 6, FALSE)</f>
        <v>902</v>
      </c>
      <c r="BB876" s="6" t="e">
        <f t="shared" ca="1" si="58"/>
        <v>#NAME?</v>
      </c>
      <c r="BC876" s="6">
        <f>VLOOKUP(A876,projmetadata!$A$2:$D$2036, 4, FALSE)</f>
        <v>74375</v>
      </c>
      <c r="BE876" s="9" t="e">
        <f t="shared" ca="1" si="59"/>
        <v>#NAME?</v>
      </c>
      <c r="BF876" s="6" t="e">
        <f t="shared" ca="1" si="60"/>
        <v>#NAME?</v>
      </c>
      <c r="BG876" s="6">
        <f t="shared" si="61"/>
        <v>0.6388571428571429</v>
      </c>
      <c r="BH876" s="6">
        <f>VLOOKUP(A876, ALL_AP_DATA!$A$2:$D$3600, 3, FALSE)</f>
        <v>655</v>
      </c>
      <c r="BI876" s="6">
        <f>VLOOKUP(A876, ALL_AP_DATA!$A$2:$E$3600, 5, FALSE)</f>
        <v>47515</v>
      </c>
      <c r="BJ876" s="6">
        <f t="shared" si="57"/>
        <v>52.67738359201774</v>
      </c>
      <c r="BK876" s="6">
        <f t="shared" si="62"/>
        <v>0.72616407982261644</v>
      </c>
    </row>
    <row r="877" spans="1:63" ht="15.75" customHeight="1" x14ac:dyDescent="0.25">
      <c r="A877" s="6" t="s">
        <v>658</v>
      </c>
      <c r="B877" s="6" t="s">
        <v>64</v>
      </c>
      <c r="C877" s="6">
        <v>3</v>
      </c>
      <c r="D877" s="6">
        <v>17</v>
      </c>
      <c r="E877" s="6">
        <v>38</v>
      </c>
      <c r="F877" s="6">
        <v>3957</v>
      </c>
      <c r="G877" s="6">
        <v>0.15740000000000001</v>
      </c>
      <c r="H877" s="6">
        <v>0.77549999999999997</v>
      </c>
      <c r="I877" s="6">
        <v>0.29470000000000002</v>
      </c>
      <c r="Q877" s="6">
        <v>6</v>
      </c>
      <c r="R877" s="6">
        <v>21</v>
      </c>
      <c r="S877" s="6">
        <v>39</v>
      </c>
      <c r="T877" s="6">
        <v>7899</v>
      </c>
      <c r="U877" s="6">
        <v>0.19439999999999999</v>
      </c>
      <c r="V877" s="6">
        <v>0.79590000000000005</v>
      </c>
      <c r="W877" s="6">
        <v>0.58830000000000005</v>
      </c>
      <c r="AE877" s="6">
        <v>13</v>
      </c>
      <c r="AF877" s="6">
        <v>61</v>
      </c>
      <c r="AG877" s="6">
        <v>48</v>
      </c>
      <c r="AH877" s="6">
        <v>9307</v>
      </c>
      <c r="AI877" s="6">
        <v>0.56479999999999997</v>
      </c>
      <c r="AJ877" s="6">
        <v>0.97960000000000003</v>
      </c>
      <c r="AK877" s="6">
        <v>0.69320000000000004</v>
      </c>
      <c r="AT877" s="6">
        <f t="shared" si="51"/>
        <v>232.76470588235293</v>
      </c>
      <c r="AU877" s="6" t="str">
        <f t="shared" si="52"/>
        <v/>
      </c>
      <c r="AV877" s="6">
        <f t="shared" si="53"/>
        <v>376.14285714285717</v>
      </c>
      <c r="AW877" s="7" t="str">
        <f t="shared" si="54"/>
        <v/>
      </c>
      <c r="AX877" s="6">
        <f t="shared" si="55"/>
        <v>152.57377049180329</v>
      </c>
      <c r="AY877" s="6" t="str">
        <f t="shared" si="56"/>
        <v/>
      </c>
      <c r="BA877" s="6">
        <f>VLOOKUP(A877, ALL_AP_DATA!$A$2:$F$3600, 6, FALSE)</f>
        <v>108</v>
      </c>
      <c r="BB877" s="6" t="e">
        <f t="shared" ca="1" si="58"/>
        <v>#NAME?</v>
      </c>
      <c r="BC877" s="6">
        <f>VLOOKUP(A877,projmetadata!$A$2:$D$2036, 4, FALSE)</f>
        <v>20892</v>
      </c>
      <c r="BE877" s="9" t="e">
        <f t="shared" ca="1" si="59"/>
        <v>#NAME?</v>
      </c>
      <c r="BF877" s="6" t="e">
        <f t="shared" ca="1" si="60"/>
        <v>#NAME?</v>
      </c>
      <c r="BG877" s="6">
        <f t="shared" si="61"/>
        <v>0.6426383304614206</v>
      </c>
      <c r="BH877" s="6">
        <f>VLOOKUP(A877, ALL_AP_DATA!$A$2:$D$3600, 3, FALSE)</f>
        <v>69</v>
      </c>
      <c r="BI877" s="6">
        <f>VLOOKUP(A877, ALL_AP_DATA!$A$2:$E$3600, 5, FALSE)</f>
        <v>13426</v>
      </c>
      <c r="BJ877" s="6">
        <f t="shared" si="57"/>
        <v>124.31481481481481</v>
      </c>
      <c r="BK877" s="6">
        <f t="shared" si="62"/>
        <v>0.63888888888888884</v>
      </c>
    </row>
    <row r="878" spans="1:63" ht="15.75" customHeight="1" x14ac:dyDescent="0.25">
      <c r="A878" s="6" t="s">
        <v>154</v>
      </c>
      <c r="B878" s="6" t="s">
        <v>64</v>
      </c>
      <c r="C878" s="6">
        <v>10</v>
      </c>
      <c r="D878" s="6">
        <v>90</v>
      </c>
      <c r="E878" s="6">
        <v>181</v>
      </c>
      <c r="F878" s="6">
        <v>17753</v>
      </c>
      <c r="G878" s="6">
        <v>0.33210000000000001</v>
      </c>
      <c r="H878" s="6">
        <v>0.7802</v>
      </c>
      <c r="I878" s="6">
        <v>0.52200000000000002</v>
      </c>
      <c r="J878" s="6">
        <v>6</v>
      </c>
      <c r="K878" s="6">
        <v>44</v>
      </c>
      <c r="L878" s="6">
        <v>176</v>
      </c>
      <c r="M878" s="6">
        <v>16498</v>
      </c>
      <c r="N878" s="6">
        <v>0.16239999999999999</v>
      </c>
      <c r="O878" s="6">
        <v>0.75860000000000005</v>
      </c>
      <c r="P878" s="6">
        <v>0.48509999999999998</v>
      </c>
      <c r="Q878" s="6">
        <v>16</v>
      </c>
      <c r="R878" s="6">
        <v>82</v>
      </c>
      <c r="S878" s="6">
        <v>209</v>
      </c>
      <c r="T878" s="6">
        <v>28169</v>
      </c>
      <c r="U878" s="6">
        <v>0.30259999999999998</v>
      </c>
      <c r="V878" s="6">
        <v>0.90090000000000003</v>
      </c>
      <c r="W878" s="6">
        <v>0.82820000000000005</v>
      </c>
      <c r="X878" s="6">
        <v>23</v>
      </c>
      <c r="Y878" s="6">
        <v>102</v>
      </c>
      <c r="Z878" s="6">
        <v>197</v>
      </c>
      <c r="AA878" s="6">
        <v>24952</v>
      </c>
      <c r="AB878" s="6">
        <v>0.37640000000000001</v>
      </c>
      <c r="AC878" s="6">
        <v>0.84909999999999997</v>
      </c>
      <c r="AD878" s="6">
        <v>0.73360000000000003</v>
      </c>
      <c r="AE878" s="6">
        <v>52</v>
      </c>
      <c r="AF878" s="6">
        <v>153</v>
      </c>
      <c r="AG878" s="6">
        <v>205</v>
      </c>
      <c r="AH878" s="6">
        <v>24653</v>
      </c>
      <c r="AI878" s="6">
        <v>0.56459999999999999</v>
      </c>
      <c r="AJ878" s="6">
        <v>0.88360000000000005</v>
      </c>
      <c r="AK878" s="6">
        <v>0.72489999999999999</v>
      </c>
      <c r="AL878" s="6">
        <v>3</v>
      </c>
      <c r="AM878" s="6">
        <v>55</v>
      </c>
      <c r="AN878" s="6">
        <v>187</v>
      </c>
      <c r="AO878" s="6">
        <v>20090</v>
      </c>
      <c r="AP878" s="6">
        <v>0.20300000000000001</v>
      </c>
      <c r="AQ878" s="6">
        <v>0.80600000000000005</v>
      </c>
      <c r="AR878" s="6">
        <v>0.5907</v>
      </c>
      <c r="AT878" s="6">
        <f t="shared" si="51"/>
        <v>197.25555555555556</v>
      </c>
      <c r="AU878" s="6">
        <f t="shared" si="52"/>
        <v>374.95454545454544</v>
      </c>
      <c r="AV878" s="6">
        <f t="shared" si="53"/>
        <v>343.52439024390242</v>
      </c>
      <c r="AW878" s="7">
        <f t="shared" si="54"/>
        <v>244.62745098039215</v>
      </c>
      <c r="AX878" s="6">
        <f t="shared" si="55"/>
        <v>161.13071895424838</v>
      </c>
      <c r="AY878" s="6">
        <f t="shared" si="56"/>
        <v>365.27272727272725</v>
      </c>
      <c r="BA878" s="6">
        <f>VLOOKUP(A878, ALL_AP_DATA!$A$2:$F$3600, 6, FALSE)</f>
        <v>271</v>
      </c>
      <c r="BB878" s="6" t="e">
        <f t="shared" ca="1" si="58"/>
        <v>#NAME?</v>
      </c>
      <c r="BC878" s="6">
        <f>VLOOKUP(A878,projmetadata!$A$2:$D$2036, 4, FALSE)</f>
        <v>52824</v>
      </c>
      <c r="BE878" s="9" t="e">
        <f t="shared" ca="1" si="59"/>
        <v>#NAME?</v>
      </c>
      <c r="BF878" s="6" t="e">
        <f t="shared" ca="1" si="60"/>
        <v>#NAME?</v>
      </c>
      <c r="BG878" s="6">
        <f t="shared" si="61"/>
        <v>0.64385506587914587</v>
      </c>
      <c r="BH878" s="6">
        <f>VLOOKUP(A878, ALL_AP_DATA!$A$2:$D$3600, 3, FALSE)</f>
        <v>202</v>
      </c>
      <c r="BI878" s="6">
        <f>VLOOKUP(A878, ALL_AP_DATA!$A$2:$E$3600, 5, FALSE)</f>
        <v>34011</v>
      </c>
      <c r="BJ878" s="6">
        <f t="shared" si="57"/>
        <v>125.50184501845018</v>
      </c>
      <c r="BK878" s="6">
        <f t="shared" si="62"/>
        <v>0.74538745387453875</v>
      </c>
    </row>
    <row r="879" spans="1:63" ht="15.75" customHeight="1" x14ac:dyDescent="0.25">
      <c r="A879" s="6" t="s">
        <v>269</v>
      </c>
      <c r="B879" s="6" t="s">
        <v>64</v>
      </c>
      <c r="C879" s="6">
        <v>2</v>
      </c>
      <c r="D879" s="6">
        <v>4</v>
      </c>
      <c r="E879" s="6">
        <v>2</v>
      </c>
      <c r="F879" s="6">
        <v>180</v>
      </c>
      <c r="G879" s="6">
        <v>2.1999999999999999E-2</v>
      </c>
      <c r="H879" s="6">
        <v>6.0600000000000001E-2</v>
      </c>
      <c r="I879" s="6">
        <v>2.4299999999999999E-2</v>
      </c>
      <c r="Q879" s="6">
        <v>11</v>
      </c>
      <c r="R879" s="6">
        <v>36</v>
      </c>
      <c r="S879" s="6">
        <v>21</v>
      </c>
      <c r="T879" s="6">
        <v>4262</v>
      </c>
      <c r="U879" s="6">
        <v>0.1978</v>
      </c>
      <c r="V879" s="6">
        <v>0.63639999999999997</v>
      </c>
      <c r="W879" s="6">
        <v>0.57630000000000003</v>
      </c>
      <c r="X879" s="6">
        <v>4</v>
      </c>
      <c r="Y879" s="6">
        <v>44</v>
      </c>
      <c r="Z879" s="6">
        <v>12</v>
      </c>
      <c r="AA879" s="6">
        <v>957</v>
      </c>
      <c r="AB879" s="6">
        <v>0.24179999999999999</v>
      </c>
      <c r="AC879" s="6">
        <v>0.36359999999999998</v>
      </c>
      <c r="AD879" s="6">
        <v>0.12939999999999999</v>
      </c>
      <c r="AE879" s="6">
        <v>14</v>
      </c>
      <c r="AF879" s="6">
        <v>40</v>
      </c>
      <c r="AG879" s="6">
        <v>16</v>
      </c>
      <c r="AH879" s="6">
        <v>1420</v>
      </c>
      <c r="AI879" s="6">
        <v>0.2198</v>
      </c>
      <c r="AJ879" s="6">
        <v>0.48480000000000001</v>
      </c>
      <c r="AK879" s="6">
        <v>0.192</v>
      </c>
      <c r="AT879" s="6">
        <f t="shared" si="51"/>
        <v>45</v>
      </c>
      <c r="AU879" s="6" t="str">
        <f t="shared" si="52"/>
        <v/>
      </c>
      <c r="AV879" s="6">
        <f t="shared" si="53"/>
        <v>118.38888888888889</v>
      </c>
      <c r="AW879" s="7">
        <f t="shared" si="54"/>
        <v>21.75</v>
      </c>
      <c r="AX879" s="6">
        <f t="shared" si="55"/>
        <v>35.5</v>
      </c>
      <c r="AY879" s="6" t="str">
        <f t="shared" si="56"/>
        <v/>
      </c>
      <c r="BA879" s="6">
        <f>VLOOKUP(A879, ALL_AP_DATA!$A$2:$F$3600, 6, FALSE)</f>
        <v>182</v>
      </c>
      <c r="BB879" s="6" t="e">
        <f t="shared" ca="1" si="58"/>
        <v>#NAME?</v>
      </c>
      <c r="BC879" s="6">
        <f>VLOOKUP(A879,projmetadata!$A$2:$D$2036, 4, FALSE)</f>
        <v>11467</v>
      </c>
      <c r="BE879" s="9" t="e">
        <f t="shared" ca="1" si="59"/>
        <v>#NAME?</v>
      </c>
      <c r="BF879" s="6" t="e">
        <f t="shared" ca="1" si="60"/>
        <v>#NAME?</v>
      </c>
      <c r="BG879" s="6">
        <f t="shared" si="61"/>
        <v>0.6449812505450423</v>
      </c>
      <c r="BH879" s="6">
        <f>VLOOKUP(A879, ALL_AP_DATA!$A$2:$D$3600, 3, FALSE)</f>
        <v>87</v>
      </c>
      <c r="BI879" s="6">
        <f>VLOOKUP(A879, ALL_AP_DATA!$A$2:$E$3600, 5, FALSE)</f>
        <v>7396</v>
      </c>
      <c r="BJ879" s="6">
        <f t="shared" si="57"/>
        <v>40.637362637362635</v>
      </c>
      <c r="BK879" s="6">
        <f t="shared" si="62"/>
        <v>0.47802197802197804</v>
      </c>
    </row>
    <row r="880" spans="1:63" ht="15.75" customHeight="1" x14ac:dyDescent="0.25">
      <c r="A880" s="6" t="s">
        <v>790</v>
      </c>
      <c r="B880" s="6" t="s">
        <v>64</v>
      </c>
      <c r="C880" s="6">
        <v>2</v>
      </c>
      <c r="D880" s="6">
        <v>83</v>
      </c>
      <c r="E880" s="6">
        <v>146</v>
      </c>
      <c r="F880" s="6">
        <v>9793</v>
      </c>
      <c r="G880" s="6">
        <v>0.46110000000000001</v>
      </c>
      <c r="H880" s="6">
        <v>0.97330000000000005</v>
      </c>
      <c r="I880" s="6">
        <v>0.77370000000000005</v>
      </c>
      <c r="J880" s="6">
        <v>11</v>
      </c>
      <c r="K880" s="6">
        <v>63</v>
      </c>
      <c r="L880" s="6">
        <v>132</v>
      </c>
      <c r="M880" s="6">
        <v>10380</v>
      </c>
      <c r="N880" s="6">
        <v>0.35</v>
      </c>
      <c r="O880" s="6">
        <v>0.88</v>
      </c>
      <c r="P880" s="6">
        <v>0.82010000000000005</v>
      </c>
      <c r="Q880" s="6">
        <v>13</v>
      </c>
      <c r="R880" s="6">
        <v>70</v>
      </c>
      <c r="S880" s="6">
        <v>131</v>
      </c>
      <c r="T880" s="6">
        <v>9967</v>
      </c>
      <c r="U880" s="6">
        <v>0.38890000000000002</v>
      </c>
      <c r="V880" s="6">
        <v>0.87329999999999997</v>
      </c>
      <c r="W880" s="6">
        <v>0.78749999999999998</v>
      </c>
      <c r="X880" s="6">
        <v>23</v>
      </c>
      <c r="Y880" s="6">
        <v>108</v>
      </c>
      <c r="Z880" s="6">
        <v>145</v>
      </c>
      <c r="AA880" s="6">
        <v>10488</v>
      </c>
      <c r="AB880" s="6">
        <v>0.6</v>
      </c>
      <c r="AC880" s="6">
        <v>0.9667</v>
      </c>
      <c r="AD880" s="6">
        <v>0.8286</v>
      </c>
      <c r="AE880" s="6">
        <v>14</v>
      </c>
      <c r="AF880" s="6">
        <v>52</v>
      </c>
      <c r="AG880" s="6">
        <v>93</v>
      </c>
      <c r="AH880" s="6">
        <v>7112</v>
      </c>
      <c r="AI880" s="6">
        <v>0.28889999999999999</v>
      </c>
      <c r="AJ880" s="6">
        <v>0.62</v>
      </c>
      <c r="AK880" s="6">
        <v>0.56189999999999996</v>
      </c>
      <c r="AL880" s="6">
        <v>7</v>
      </c>
      <c r="AM880" s="6">
        <v>65</v>
      </c>
      <c r="AN880" s="6">
        <v>129</v>
      </c>
      <c r="AO880" s="6">
        <v>10207</v>
      </c>
      <c r="AP880" s="6">
        <v>0.36109999999999998</v>
      </c>
      <c r="AQ880" s="6">
        <v>0.86</v>
      </c>
      <c r="AR880" s="6">
        <v>0.80640000000000001</v>
      </c>
      <c r="AT880" s="6">
        <f t="shared" si="51"/>
        <v>117.98795180722891</v>
      </c>
      <c r="AU880" s="6">
        <f t="shared" si="52"/>
        <v>164.76190476190476</v>
      </c>
      <c r="AV880" s="6">
        <f t="shared" si="53"/>
        <v>142.38571428571427</v>
      </c>
      <c r="AW880" s="7">
        <f t="shared" si="54"/>
        <v>97.111111111111114</v>
      </c>
      <c r="AX880" s="6">
        <f t="shared" si="55"/>
        <v>136.76923076923077</v>
      </c>
      <c r="AY880" s="6">
        <f t="shared" si="56"/>
        <v>157.03076923076924</v>
      </c>
      <c r="BA880" s="6">
        <f>VLOOKUP(A880, ALL_AP_DATA!$A$2:$F$3600, 6, FALSE)</f>
        <v>180</v>
      </c>
      <c r="BB880" s="6" t="e">
        <f t="shared" ca="1" si="58"/>
        <v>#NAME?</v>
      </c>
      <c r="BC880" s="6">
        <f>VLOOKUP(A880,projmetadata!$A$2:$D$2036, 4, FALSE)</f>
        <v>19516</v>
      </c>
      <c r="BE880" s="9" t="e">
        <f t="shared" ca="1" si="59"/>
        <v>#NAME?</v>
      </c>
      <c r="BF880" s="6" t="e">
        <f t="shared" ca="1" si="60"/>
        <v>#NAME?</v>
      </c>
      <c r="BG880" s="6">
        <f t="shared" si="61"/>
        <v>0.6485447837671654</v>
      </c>
      <c r="BH880" s="6">
        <f>VLOOKUP(A880, ALL_AP_DATA!$A$2:$D$3600, 3, FALSE)</f>
        <v>126</v>
      </c>
      <c r="BI880" s="6">
        <f>VLOOKUP(A880, ALL_AP_DATA!$A$2:$E$3600, 5, FALSE)</f>
        <v>12657</v>
      </c>
      <c r="BJ880" s="6">
        <f t="shared" si="57"/>
        <v>70.316666666666663</v>
      </c>
      <c r="BK880" s="6">
        <f t="shared" si="62"/>
        <v>0.7</v>
      </c>
    </row>
    <row r="881" spans="1:63" ht="15.75" customHeight="1" x14ac:dyDescent="0.25">
      <c r="A881" s="6" t="s">
        <v>388</v>
      </c>
      <c r="B881" s="6" t="s">
        <v>64</v>
      </c>
      <c r="C881" s="6">
        <v>1</v>
      </c>
      <c r="D881" s="6">
        <v>3</v>
      </c>
      <c r="E881" s="6">
        <v>8</v>
      </c>
      <c r="F881" s="6">
        <v>320</v>
      </c>
      <c r="G881" s="6">
        <v>2.63E-2</v>
      </c>
      <c r="H881" s="6">
        <v>0.30769999999999997</v>
      </c>
      <c r="I881" s="6">
        <v>9.8900000000000002E-2</v>
      </c>
      <c r="Q881" s="6">
        <v>7</v>
      </c>
      <c r="R881" s="6">
        <v>24</v>
      </c>
      <c r="S881" s="6">
        <v>20</v>
      </c>
      <c r="T881" s="6">
        <v>2405</v>
      </c>
      <c r="U881" s="6">
        <v>0.21049999999999999</v>
      </c>
      <c r="V881" s="6">
        <v>0.76919999999999999</v>
      </c>
      <c r="W881" s="6">
        <v>0.74339999999999995</v>
      </c>
      <c r="X881" s="6">
        <v>3</v>
      </c>
      <c r="Y881" s="6">
        <v>31</v>
      </c>
      <c r="Z881" s="6">
        <v>16</v>
      </c>
      <c r="AA881" s="6">
        <v>1276</v>
      </c>
      <c r="AB881" s="6">
        <v>0.27189999999999998</v>
      </c>
      <c r="AC881" s="6">
        <v>0.61539999999999995</v>
      </c>
      <c r="AD881" s="6">
        <v>0.39439999999999997</v>
      </c>
      <c r="AE881" s="6">
        <v>2</v>
      </c>
      <c r="AF881" s="6">
        <v>19</v>
      </c>
      <c r="AG881" s="6">
        <v>16</v>
      </c>
      <c r="AH881" s="6">
        <v>399</v>
      </c>
      <c r="AI881" s="6">
        <v>0.16669999999999999</v>
      </c>
      <c r="AJ881" s="6">
        <v>0.61539999999999995</v>
      </c>
      <c r="AK881" s="6">
        <v>0.12330000000000001</v>
      </c>
      <c r="AT881" s="6">
        <f t="shared" si="51"/>
        <v>106.66666666666667</v>
      </c>
      <c r="AU881" s="6" t="str">
        <f t="shared" si="52"/>
        <v/>
      </c>
      <c r="AV881" s="6">
        <f t="shared" si="53"/>
        <v>100.20833333333333</v>
      </c>
      <c r="AW881" s="7">
        <f t="shared" si="54"/>
        <v>41.161290322580648</v>
      </c>
      <c r="AX881" s="6">
        <f t="shared" si="55"/>
        <v>21</v>
      </c>
      <c r="AY881" s="6" t="str">
        <f t="shared" si="56"/>
        <v/>
      </c>
      <c r="BA881" s="6">
        <f>VLOOKUP(A881, ALL_AP_DATA!$A$2:$F$3600, 6, FALSE)</f>
        <v>114</v>
      </c>
      <c r="BB881" s="6" t="e">
        <f t="shared" ca="1" si="58"/>
        <v>#NAME?</v>
      </c>
      <c r="BC881" s="6">
        <f>VLOOKUP(A881,projmetadata!$A$2:$D$2036, 4, FALSE)</f>
        <v>4960</v>
      </c>
      <c r="BE881" s="9" t="e">
        <f t="shared" ca="1" si="59"/>
        <v>#NAME?</v>
      </c>
      <c r="BF881" s="6" t="e">
        <f t="shared" ca="1" si="60"/>
        <v>#NAME?</v>
      </c>
      <c r="BG881" s="6">
        <f t="shared" si="61"/>
        <v>0.65221774193548387</v>
      </c>
      <c r="BH881" s="6">
        <f>VLOOKUP(A881, ALL_AP_DATA!$A$2:$D$3600, 3, FALSE)</f>
        <v>60</v>
      </c>
      <c r="BI881" s="6">
        <f>VLOOKUP(A881, ALL_AP_DATA!$A$2:$E$3600, 5, FALSE)</f>
        <v>3235</v>
      </c>
      <c r="BJ881" s="6">
        <f t="shared" si="57"/>
        <v>28.37719298245614</v>
      </c>
      <c r="BK881" s="6">
        <f t="shared" si="62"/>
        <v>0.52631578947368418</v>
      </c>
    </row>
    <row r="882" spans="1:63" ht="15.75" customHeight="1" x14ac:dyDescent="0.25">
      <c r="A882" s="6" t="s">
        <v>1044</v>
      </c>
      <c r="B882" s="6" t="s">
        <v>64</v>
      </c>
      <c r="C882" s="6">
        <v>3</v>
      </c>
      <c r="D882" s="6">
        <v>34</v>
      </c>
      <c r="E882" s="6">
        <v>55</v>
      </c>
      <c r="F882" s="6">
        <v>3211</v>
      </c>
      <c r="G882" s="6">
        <v>0.17710000000000001</v>
      </c>
      <c r="H882" s="6">
        <v>0.77459999999999996</v>
      </c>
      <c r="I882" s="6">
        <v>0.34970000000000001</v>
      </c>
      <c r="J882" s="6">
        <v>1</v>
      </c>
      <c r="K882" s="6">
        <v>10</v>
      </c>
      <c r="L882" s="6">
        <v>32</v>
      </c>
      <c r="M882" s="6">
        <v>1590</v>
      </c>
      <c r="N882" s="6">
        <v>5.21E-2</v>
      </c>
      <c r="O882" s="6">
        <v>0.45069999999999999</v>
      </c>
      <c r="P882" s="6">
        <v>0.17319999999999999</v>
      </c>
      <c r="Q882" s="6">
        <v>16</v>
      </c>
      <c r="R882" s="6">
        <v>70</v>
      </c>
      <c r="S882" s="6">
        <v>67</v>
      </c>
      <c r="T882" s="6">
        <v>6567</v>
      </c>
      <c r="U882" s="6">
        <v>0.36459999999999998</v>
      </c>
      <c r="V882" s="6">
        <v>0.94369999999999998</v>
      </c>
      <c r="W882" s="6">
        <v>0.71519999999999995</v>
      </c>
      <c r="X882" s="6">
        <v>13</v>
      </c>
      <c r="Y882" s="6">
        <v>50</v>
      </c>
      <c r="Z882" s="6">
        <v>56</v>
      </c>
      <c r="AA882" s="6">
        <v>3615</v>
      </c>
      <c r="AB882" s="6">
        <v>0.26040000000000002</v>
      </c>
      <c r="AC882" s="6">
        <v>0.78869999999999996</v>
      </c>
      <c r="AD882" s="6">
        <v>0.39369999999999999</v>
      </c>
      <c r="AE882" s="6">
        <v>7</v>
      </c>
      <c r="AF882" s="6">
        <v>35</v>
      </c>
      <c r="AG882" s="6">
        <v>42</v>
      </c>
      <c r="AH882" s="6">
        <v>3091</v>
      </c>
      <c r="AI882" s="6">
        <v>0.18229999999999999</v>
      </c>
      <c r="AJ882" s="6">
        <v>0.59150000000000003</v>
      </c>
      <c r="AK882" s="6">
        <v>0.33660000000000001</v>
      </c>
      <c r="AT882" s="6">
        <f t="shared" si="51"/>
        <v>94.441176470588232</v>
      </c>
      <c r="AU882" s="6">
        <f t="shared" si="52"/>
        <v>159</v>
      </c>
      <c r="AV882" s="6">
        <f t="shared" si="53"/>
        <v>93.814285714285717</v>
      </c>
      <c r="AW882" s="7">
        <f t="shared" si="54"/>
        <v>72.3</v>
      </c>
      <c r="AX882" s="6">
        <f t="shared" si="55"/>
        <v>88.314285714285717</v>
      </c>
      <c r="AY882" s="6" t="str">
        <f t="shared" si="56"/>
        <v/>
      </c>
      <c r="BA882" s="6">
        <f>VLOOKUP(A882, ALL_AP_DATA!$A$2:$F$3600, 6, FALSE)</f>
        <v>192</v>
      </c>
      <c r="BB882" s="6" t="e">
        <f t="shared" ca="1" si="58"/>
        <v>#NAME?</v>
      </c>
      <c r="BC882" s="6">
        <f>VLOOKUP(A882,projmetadata!$A$2:$D$2036, 4, FALSE)</f>
        <v>14073</v>
      </c>
      <c r="BE882" s="9" t="e">
        <f t="shared" ca="1" si="59"/>
        <v>#NAME?</v>
      </c>
      <c r="BF882" s="6" t="e">
        <f t="shared" ca="1" si="60"/>
        <v>#NAME?</v>
      </c>
      <c r="BG882" s="6">
        <f t="shared" si="61"/>
        <v>0.65245505578057272</v>
      </c>
      <c r="BH882" s="6">
        <f>VLOOKUP(A882, ALL_AP_DATA!$A$2:$D$3600, 3, FALSE)</f>
        <v>106</v>
      </c>
      <c r="BI882" s="6">
        <f>VLOOKUP(A882, ALL_AP_DATA!$A$2:$E$3600, 5, FALSE)</f>
        <v>9182</v>
      </c>
      <c r="BJ882" s="6">
        <f t="shared" si="57"/>
        <v>47.822916666666664</v>
      </c>
      <c r="BK882" s="6">
        <f t="shared" si="62"/>
        <v>0.55208333333333337</v>
      </c>
    </row>
    <row r="883" spans="1:63" ht="15.75" customHeight="1" x14ac:dyDescent="0.25">
      <c r="A883" s="6" t="s">
        <v>1239</v>
      </c>
      <c r="B883" s="6" t="s">
        <v>64</v>
      </c>
      <c r="C883" s="6">
        <v>16</v>
      </c>
      <c r="D883" s="6">
        <v>123</v>
      </c>
      <c r="E883" s="6">
        <v>112</v>
      </c>
      <c r="F883" s="6">
        <v>28588</v>
      </c>
      <c r="G883" s="6">
        <v>0.25840000000000002</v>
      </c>
      <c r="H883" s="6">
        <v>0.68289999999999995</v>
      </c>
      <c r="I883" s="6">
        <v>0.55159999999999998</v>
      </c>
      <c r="J883" s="6">
        <v>11</v>
      </c>
      <c r="K883" s="6">
        <v>56</v>
      </c>
      <c r="L883" s="6">
        <v>105</v>
      </c>
      <c r="M883" s="6">
        <v>38790</v>
      </c>
      <c r="N883" s="6">
        <v>0.1176</v>
      </c>
      <c r="O883" s="6">
        <v>0.64019999999999999</v>
      </c>
      <c r="P883" s="6">
        <v>0.74850000000000005</v>
      </c>
      <c r="Q883" s="6">
        <v>20</v>
      </c>
      <c r="R883" s="6">
        <v>103</v>
      </c>
      <c r="S883" s="6">
        <v>138</v>
      </c>
      <c r="T883" s="6">
        <v>48596</v>
      </c>
      <c r="U883" s="6">
        <v>0.21640000000000001</v>
      </c>
      <c r="V883" s="6">
        <v>0.84150000000000003</v>
      </c>
      <c r="W883" s="6">
        <v>0.93769999999999998</v>
      </c>
      <c r="X883" s="6">
        <v>2</v>
      </c>
      <c r="Y883" s="6">
        <v>57</v>
      </c>
      <c r="Z883" s="6">
        <v>59</v>
      </c>
      <c r="AA883" s="6">
        <v>4407</v>
      </c>
      <c r="AB883" s="6">
        <v>0.1197</v>
      </c>
      <c r="AC883" s="6">
        <v>0.35980000000000001</v>
      </c>
      <c r="AD883" s="6">
        <v>8.5000000000000006E-2</v>
      </c>
      <c r="AE883" s="6">
        <v>46</v>
      </c>
      <c r="AF883" s="6">
        <v>222</v>
      </c>
      <c r="AG883" s="6">
        <v>139</v>
      </c>
      <c r="AH883" s="6">
        <v>39836</v>
      </c>
      <c r="AI883" s="6">
        <v>0.46639999999999998</v>
      </c>
      <c r="AJ883" s="6">
        <v>0.84760000000000002</v>
      </c>
      <c r="AK883" s="6">
        <v>0.76870000000000005</v>
      </c>
      <c r="AL883" s="6">
        <v>6</v>
      </c>
      <c r="AM883" s="6">
        <v>55</v>
      </c>
      <c r="AN883" s="6">
        <v>95</v>
      </c>
      <c r="AO883" s="6">
        <v>39081</v>
      </c>
      <c r="AP883" s="6">
        <v>0.11550000000000001</v>
      </c>
      <c r="AQ883" s="6">
        <v>0.57930000000000004</v>
      </c>
      <c r="AR883" s="6">
        <v>0.75409999999999999</v>
      </c>
      <c r="AT883" s="6">
        <f t="shared" si="51"/>
        <v>232.42276422764229</v>
      </c>
      <c r="AU883" s="6">
        <f t="shared" si="52"/>
        <v>692.67857142857144</v>
      </c>
      <c r="AV883" s="6">
        <f t="shared" si="53"/>
        <v>471.80582524271847</v>
      </c>
      <c r="AW883" s="7">
        <f t="shared" si="54"/>
        <v>77.315789473684205</v>
      </c>
      <c r="AX883" s="6">
        <f t="shared" si="55"/>
        <v>179.44144144144144</v>
      </c>
      <c r="AY883" s="6">
        <f t="shared" si="56"/>
        <v>710.56363636363642</v>
      </c>
      <c r="BA883" s="6">
        <f>VLOOKUP(A883, ALL_AP_DATA!$A$2:$F$3600, 6, FALSE)</f>
        <v>476</v>
      </c>
      <c r="BB883" s="6" t="e">
        <f t="shared" ca="1" si="58"/>
        <v>#NAME?</v>
      </c>
      <c r="BC883" s="6">
        <f>VLOOKUP(A883,projmetadata!$A$2:$D$2036, 4, FALSE)</f>
        <v>78267</v>
      </c>
      <c r="BE883" s="9" t="e">
        <f t="shared" ca="1" si="59"/>
        <v>#NAME?</v>
      </c>
      <c r="BF883" s="6" t="e">
        <f t="shared" ca="1" si="60"/>
        <v>#NAME?</v>
      </c>
      <c r="BG883" s="6">
        <f t="shared" si="61"/>
        <v>0.66214368763335762</v>
      </c>
      <c r="BH883" s="6">
        <f>VLOOKUP(A883, ALL_AP_DATA!$A$2:$D$3600, 3, FALSE)</f>
        <v>309</v>
      </c>
      <c r="BI883" s="6">
        <f>VLOOKUP(A883, ALL_AP_DATA!$A$2:$E$3600, 5, FALSE)</f>
        <v>51824</v>
      </c>
      <c r="BJ883" s="6">
        <f t="shared" si="57"/>
        <v>108.87394957983193</v>
      </c>
      <c r="BK883" s="6">
        <f t="shared" si="62"/>
        <v>0.64915966386554624</v>
      </c>
    </row>
    <row r="884" spans="1:63" ht="15.75" customHeight="1" x14ac:dyDescent="0.25">
      <c r="A884" s="6" t="s">
        <v>714</v>
      </c>
      <c r="B884" s="6" t="s">
        <v>64</v>
      </c>
      <c r="C884" s="6">
        <v>8</v>
      </c>
      <c r="D884" s="6">
        <v>117</v>
      </c>
      <c r="E884" s="6">
        <v>94</v>
      </c>
      <c r="F884" s="6">
        <v>9241</v>
      </c>
      <c r="G884" s="6">
        <v>0.2354</v>
      </c>
      <c r="H884" s="6">
        <v>0.60650000000000004</v>
      </c>
      <c r="I884" s="6">
        <v>0.51719999999999999</v>
      </c>
      <c r="Q884" s="6">
        <v>24</v>
      </c>
      <c r="R884" s="6">
        <v>114</v>
      </c>
      <c r="S884" s="6">
        <v>126</v>
      </c>
      <c r="T884" s="6">
        <v>13957</v>
      </c>
      <c r="U884" s="6">
        <v>0.22939999999999999</v>
      </c>
      <c r="V884" s="6">
        <v>0.81289999999999996</v>
      </c>
      <c r="W884" s="6">
        <v>0.78110000000000002</v>
      </c>
      <c r="X884" s="6">
        <v>20</v>
      </c>
      <c r="Y884" s="6">
        <v>303</v>
      </c>
      <c r="Z884" s="6">
        <v>131</v>
      </c>
      <c r="AA884" s="6">
        <v>15818</v>
      </c>
      <c r="AB884" s="6">
        <v>0.60970000000000002</v>
      </c>
      <c r="AC884" s="6">
        <v>0.84519999999999995</v>
      </c>
      <c r="AD884" s="6">
        <v>0.88529999999999998</v>
      </c>
      <c r="AE884" s="6">
        <v>34</v>
      </c>
      <c r="AF884" s="6">
        <v>265</v>
      </c>
      <c r="AG884" s="6">
        <v>134</v>
      </c>
      <c r="AH884" s="6">
        <v>13265</v>
      </c>
      <c r="AI884" s="6">
        <v>0.53320000000000001</v>
      </c>
      <c r="AJ884" s="6">
        <v>0.86450000000000005</v>
      </c>
      <c r="AK884" s="6">
        <v>0.74239999999999995</v>
      </c>
      <c r="AL884" s="6">
        <v>1</v>
      </c>
      <c r="AM884" s="6">
        <v>27</v>
      </c>
      <c r="AN884" s="6">
        <v>50</v>
      </c>
      <c r="AO884" s="6">
        <v>5072</v>
      </c>
      <c r="AP884" s="6">
        <v>5.4300000000000001E-2</v>
      </c>
      <c r="AQ884" s="6">
        <v>0.3226</v>
      </c>
      <c r="AR884" s="6">
        <v>0.28389999999999999</v>
      </c>
      <c r="AT884" s="6">
        <f t="shared" si="51"/>
        <v>78.982905982905976</v>
      </c>
      <c r="AU884" s="6" t="str">
        <f t="shared" si="52"/>
        <v/>
      </c>
      <c r="AV884" s="6">
        <f t="shared" si="53"/>
        <v>122.42982456140351</v>
      </c>
      <c r="AW884" s="7">
        <f t="shared" si="54"/>
        <v>52.204620462046208</v>
      </c>
      <c r="AX884" s="6">
        <f t="shared" si="55"/>
        <v>50.056603773584904</v>
      </c>
      <c r="AY884" s="6">
        <f t="shared" si="56"/>
        <v>187.85185185185185</v>
      </c>
      <c r="BA884" s="6">
        <f>VLOOKUP(A884, ALL_AP_DATA!$A$2:$F$3600, 6, FALSE)</f>
        <v>497</v>
      </c>
      <c r="BB884" s="6" t="e">
        <f t="shared" ca="1" si="58"/>
        <v>#NAME?</v>
      </c>
      <c r="BC884" s="6">
        <f>VLOOKUP(A884,projmetadata!$A$2:$D$2036, 4, FALSE)</f>
        <v>26977</v>
      </c>
      <c r="BE884" s="9" t="e">
        <f t="shared" ca="1" si="59"/>
        <v>#NAME?</v>
      </c>
      <c r="BF884" s="6" t="e">
        <f t="shared" ca="1" si="60"/>
        <v>#NAME?</v>
      </c>
      <c r="BG884" s="6">
        <f t="shared" si="61"/>
        <v>0.66234199503280577</v>
      </c>
      <c r="BH884" s="6">
        <f>VLOOKUP(A884, ALL_AP_DATA!$A$2:$D$3600, 3, FALSE)</f>
        <v>383</v>
      </c>
      <c r="BI884" s="6">
        <f>VLOOKUP(A884, ALL_AP_DATA!$A$2:$E$3600, 5, FALSE)</f>
        <v>17868</v>
      </c>
      <c r="BJ884" s="6">
        <f t="shared" si="57"/>
        <v>35.951710261569417</v>
      </c>
      <c r="BK884" s="6">
        <f t="shared" si="62"/>
        <v>0.77062374245472842</v>
      </c>
    </row>
    <row r="885" spans="1:63" ht="15.75" customHeight="1" x14ac:dyDescent="0.25">
      <c r="A885" s="6" t="s">
        <v>1088</v>
      </c>
      <c r="B885" s="6" t="s">
        <v>64</v>
      </c>
      <c r="C885" s="6">
        <v>19</v>
      </c>
      <c r="D885" s="6">
        <v>57</v>
      </c>
      <c r="E885" s="6">
        <v>66</v>
      </c>
      <c r="F885" s="6">
        <v>4456</v>
      </c>
      <c r="G885" s="6">
        <v>0.1183</v>
      </c>
      <c r="H885" s="6">
        <v>0.27500000000000002</v>
      </c>
      <c r="I885" s="6">
        <v>0.1842</v>
      </c>
      <c r="J885" s="6">
        <v>1</v>
      </c>
      <c r="K885" s="6">
        <v>12</v>
      </c>
      <c r="L885" s="6">
        <v>43</v>
      </c>
      <c r="M885" s="6">
        <v>3023</v>
      </c>
      <c r="N885" s="6">
        <v>2.4899999999999999E-2</v>
      </c>
      <c r="O885" s="6">
        <v>0.1792</v>
      </c>
      <c r="P885" s="6">
        <v>0.125</v>
      </c>
      <c r="Q885" s="6">
        <v>19</v>
      </c>
      <c r="R885" s="6">
        <v>110</v>
      </c>
      <c r="S885" s="6">
        <v>181</v>
      </c>
      <c r="T885" s="6">
        <v>20441</v>
      </c>
      <c r="U885" s="6">
        <v>0.22819999999999999</v>
      </c>
      <c r="V885" s="6">
        <v>0.75419999999999998</v>
      </c>
      <c r="W885" s="6">
        <v>0.84489999999999998</v>
      </c>
      <c r="X885" s="6">
        <v>8</v>
      </c>
      <c r="Y885" s="6">
        <v>112</v>
      </c>
      <c r="Z885" s="6">
        <v>90</v>
      </c>
      <c r="AA885" s="6">
        <v>5618</v>
      </c>
      <c r="AB885" s="6">
        <v>0.2324</v>
      </c>
      <c r="AC885" s="6">
        <v>0.375</v>
      </c>
      <c r="AD885" s="6">
        <v>0.23219999999999999</v>
      </c>
      <c r="AE885" s="6">
        <v>16</v>
      </c>
      <c r="AF885" s="6">
        <v>119</v>
      </c>
      <c r="AG885" s="6">
        <v>105</v>
      </c>
      <c r="AH885" s="6">
        <v>9708</v>
      </c>
      <c r="AI885" s="6">
        <v>0.24690000000000001</v>
      </c>
      <c r="AJ885" s="6">
        <v>0.4375</v>
      </c>
      <c r="AK885" s="6">
        <v>0.40129999999999999</v>
      </c>
      <c r="AL885" s="6">
        <v>1</v>
      </c>
      <c r="AM885" s="6">
        <v>17</v>
      </c>
      <c r="AN885" s="6">
        <v>74</v>
      </c>
      <c r="AO885" s="6">
        <v>5530</v>
      </c>
      <c r="AP885" s="6">
        <v>3.5299999999999998E-2</v>
      </c>
      <c r="AQ885" s="6">
        <v>0.30830000000000002</v>
      </c>
      <c r="AR885" s="6">
        <v>0.2286</v>
      </c>
      <c r="AT885" s="6">
        <f t="shared" si="51"/>
        <v>78.175438596491233</v>
      </c>
      <c r="AU885" s="6">
        <f t="shared" si="52"/>
        <v>251.91666666666666</v>
      </c>
      <c r="AV885" s="6">
        <f t="shared" si="53"/>
        <v>185.82727272727271</v>
      </c>
      <c r="AW885" s="7">
        <f t="shared" si="54"/>
        <v>50.160714285714285</v>
      </c>
      <c r="AX885" s="6">
        <f t="shared" si="55"/>
        <v>81.579831932773104</v>
      </c>
      <c r="AY885" s="6">
        <f t="shared" si="56"/>
        <v>325.29411764705884</v>
      </c>
      <c r="BA885" s="6">
        <f>VLOOKUP(A885, ALL_AP_DATA!$A$2:$F$3600, 6, FALSE)</f>
        <v>482</v>
      </c>
      <c r="BB885" s="6" t="e">
        <f t="shared" ca="1" si="58"/>
        <v>#NAME?</v>
      </c>
      <c r="BC885" s="6">
        <f>VLOOKUP(A885,projmetadata!$A$2:$D$2036, 4, FALSE)</f>
        <v>36466</v>
      </c>
      <c r="BE885" s="9" t="e">
        <f t="shared" ca="1" si="59"/>
        <v>#NAME?</v>
      </c>
      <c r="BF885" s="6" t="e">
        <f t="shared" ca="1" si="60"/>
        <v>#NAME?</v>
      </c>
      <c r="BG885" s="6">
        <f t="shared" si="61"/>
        <v>0.66343991663467339</v>
      </c>
      <c r="BH885" s="6">
        <f>VLOOKUP(A885, ALL_AP_DATA!$A$2:$D$3600, 3, FALSE)</f>
        <v>248</v>
      </c>
      <c r="BI885" s="6">
        <f>VLOOKUP(A885, ALL_AP_DATA!$A$2:$E$3600, 5, FALSE)</f>
        <v>24193</v>
      </c>
      <c r="BJ885" s="6">
        <f t="shared" si="57"/>
        <v>50.192946058091287</v>
      </c>
      <c r="BK885" s="6">
        <f t="shared" si="62"/>
        <v>0.51452282157676343</v>
      </c>
    </row>
    <row r="886" spans="1:63" ht="15.75" customHeight="1" x14ac:dyDescent="0.25">
      <c r="A886" s="6" t="s">
        <v>675</v>
      </c>
      <c r="B886" s="6" t="s">
        <v>64</v>
      </c>
      <c r="C886" s="6">
        <v>4</v>
      </c>
      <c r="D886" s="6">
        <v>10</v>
      </c>
      <c r="E886" s="6">
        <v>21</v>
      </c>
      <c r="F886" s="6">
        <v>656</v>
      </c>
      <c r="G886" s="6">
        <v>6.9900000000000004E-2</v>
      </c>
      <c r="H886" s="6">
        <v>0.42859999999999998</v>
      </c>
      <c r="I886" s="6">
        <v>0.1265</v>
      </c>
      <c r="Q886" s="6">
        <v>8</v>
      </c>
      <c r="R886" s="6">
        <v>26</v>
      </c>
      <c r="S886" s="6">
        <v>33</v>
      </c>
      <c r="T886" s="6">
        <v>2903</v>
      </c>
      <c r="U886" s="6">
        <v>0.18179999999999999</v>
      </c>
      <c r="V886" s="6">
        <v>0.67349999999999999</v>
      </c>
      <c r="W886" s="6">
        <v>0.55979999999999996</v>
      </c>
      <c r="X886" s="6">
        <v>6</v>
      </c>
      <c r="Y886" s="6">
        <v>41</v>
      </c>
      <c r="Z886" s="6">
        <v>29</v>
      </c>
      <c r="AA886" s="6">
        <v>2292</v>
      </c>
      <c r="AB886" s="6">
        <v>0.28670000000000001</v>
      </c>
      <c r="AC886" s="6">
        <v>0.59179999999999999</v>
      </c>
      <c r="AD886" s="6">
        <v>0.442</v>
      </c>
      <c r="AE886" s="6">
        <v>5</v>
      </c>
      <c r="AF886" s="6">
        <v>15</v>
      </c>
      <c r="AG886" s="6">
        <v>12</v>
      </c>
      <c r="AH886" s="6">
        <v>686</v>
      </c>
      <c r="AI886" s="6">
        <v>0.10489999999999999</v>
      </c>
      <c r="AJ886" s="6">
        <v>0.24490000000000001</v>
      </c>
      <c r="AK886" s="6">
        <v>0.1323</v>
      </c>
      <c r="AT886" s="6">
        <f t="shared" si="51"/>
        <v>65.599999999999994</v>
      </c>
      <c r="AU886" s="6" t="str">
        <f t="shared" si="52"/>
        <v/>
      </c>
      <c r="AV886" s="6">
        <f t="shared" si="53"/>
        <v>111.65384615384616</v>
      </c>
      <c r="AW886" s="7">
        <f t="shared" si="54"/>
        <v>55.902439024390247</v>
      </c>
      <c r="AX886" s="6">
        <f t="shared" si="55"/>
        <v>45.733333333333334</v>
      </c>
      <c r="AY886" s="6" t="str">
        <f t="shared" si="56"/>
        <v/>
      </c>
      <c r="BA886" s="6">
        <f>VLOOKUP(A886, ALL_AP_DATA!$A$2:$F$3600, 6, FALSE)</f>
        <v>143</v>
      </c>
      <c r="BB886" s="6" t="e">
        <f t="shared" ca="1" si="58"/>
        <v>#NAME?</v>
      </c>
      <c r="BC886" s="6">
        <f>VLOOKUP(A886,projmetadata!$A$2:$D$2036, 4, FALSE)</f>
        <v>7807</v>
      </c>
      <c r="BE886" s="9" t="e">
        <f t="shared" ca="1" si="59"/>
        <v>#NAME?</v>
      </c>
      <c r="BF886" s="6" t="e">
        <f t="shared" ca="1" si="60"/>
        <v>#NAME?</v>
      </c>
      <c r="BG886" s="6">
        <f t="shared" si="61"/>
        <v>0.66427565005764055</v>
      </c>
      <c r="BH886" s="6">
        <f>VLOOKUP(A886, ALL_AP_DATA!$A$2:$D$3600, 3, FALSE)</f>
        <v>65</v>
      </c>
      <c r="BI886" s="6">
        <f>VLOOKUP(A886, ALL_AP_DATA!$A$2:$E$3600, 5, FALSE)</f>
        <v>5186</v>
      </c>
      <c r="BJ886" s="6">
        <f t="shared" si="57"/>
        <v>36.265734265734267</v>
      </c>
      <c r="BK886" s="6">
        <f t="shared" si="62"/>
        <v>0.45454545454545453</v>
      </c>
    </row>
    <row r="887" spans="1:63" ht="15.75" customHeight="1" x14ac:dyDescent="0.25">
      <c r="A887" s="6" t="s">
        <v>82</v>
      </c>
      <c r="B887" s="6" t="s">
        <v>64</v>
      </c>
      <c r="C887" s="6">
        <v>11</v>
      </c>
      <c r="D887" s="6">
        <v>629</v>
      </c>
      <c r="E887" s="6">
        <v>553</v>
      </c>
      <c r="F887" s="6">
        <v>38345</v>
      </c>
      <c r="G887" s="6">
        <v>0.4652</v>
      </c>
      <c r="H887" s="6">
        <v>0.83789999999999998</v>
      </c>
      <c r="I887" s="6">
        <v>0.56579999999999997</v>
      </c>
      <c r="J887" s="6">
        <v>10</v>
      </c>
      <c r="K887" s="6">
        <v>78</v>
      </c>
      <c r="L887" s="6">
        <v>314</v>
      </c>
      <c r="M887" s="6">
        <v>22268</v>
      </c>
      <c r="N887" s="6">
        <v>5.7700000000000001E-2</v>
      </c>
      <c r="O887" s="6">
        <v>0.4758</v>
      </c>
      <c r="P887" s="6">
        <v>0.3286</v>
      </c>
      <c r="Q887" s="6">
        <v>76</v>
      </c>
      <c r="R887" s="6">
        <v>334</v>
      </c>
      <c r="S887" s="6">
        <v>537</v>
      </c>
      <c r="T887" s="6">
        <v>51072</v>
      </c>
      <c r="U887" s="6">
        <v>0.247</v>
      </c>
      <c r="V887" s="6">
        <v>0.81359999999999999</v>
      </c>
      <c r="W887" s="6">
        <v>0.75360000000000005</v>
      </c>
      <c r="X887" s="6">
        <v>170</v>
      </c>
      <c r="Y887" s="6">
        <v>695</v>
      </c>
      <c r="Z887" s="6">
        <v>560</v>
      </c>
      <c r="AA887" s="6">
        <v>35970</v>
      </c>
      <c r="AB887" s="6">
        <v>0.5141</v>
      </c>
      <c r="AC887" s="6">
        <v>0.84850000000000003</v>
      </c>
      <c r="AD887" s="6">
        <v>0.53080000000000005</v>
      </c>
      <c r="AE887" s="6">
        <v>126</v>
      </c>
      <c r="AF887" s="6">
        <v>526</v>
      </c>
      <c r="AG887" s="6">
        <v>511</v>
      </c>
      <c r="AH887" s="6">
        <v>39501</v>
      </c>
      <c r="AI887" s="6">
        <v>0.3891</v>
      </c>
      <c r="AJ887" s="6">
        <v>0.7742</v>
      </c>
      <c r="AK887" s="6">
        <v>0.58289999999999997</v>
      </c>
      <c r="AL887" s="6">
        <v>4</v>
      </c>
      <c r="AM887" s="6">
        <v>103</v>
      </c>
      <c r="AN887" s="6">
        <v>360</v>
      </c>
      <c r="AO887" s="6">
        <v>24212</v>
      </c>
      <c r="AP887" s="6">
        <v>7.6200000000000004E-2</v>
      </c>
      <c r="AQ887" s="6">
        <v>0.54549999999999998</v>
      </c>
      <c r="AR887" s="6">
        <v>0.35730000000000001</v>
      </c>
      <c r="AT887" s="6">
        <f t="shared" si="51"/>
        <v>60.961844197138312</v>
      </c>
      <c r="AU887" s="6">
        <f t="shared" si="52"/>
        <v>285.4871794871795</v>
      </c>
      <c r="AV887" s="6">
        <f t="shared" si="53"/>
        <v>152.91017964071855</v>
      </c>
      <c r="AW887" s="7">
        <f t="shared" si="54"/>
        <v>51.755395683453237</v>
      </c>
      <c r="AX887" s="6">
        <f t="shared" si="55"/>
        <v>75.096958174904941</v>
      </c>
      <c r="AY887" s="6">
        <f t="shared" si="56"/>
        <v>235.06796116504853</v>
      </c>
      <c r="BA887" s="6">
        <f>VLOOKUP(A887, ALL_AP_DATA!$A$2:$F$3600, 6, FALSE)</f>
        <v>1352</v>
      </c>
      <c r="BB887" s="6" t="e">
        <f t="shared" ca="1" si="58"/>
        <v>#NAME?</v>
      </c>
      <c r="BC887" s="6">
        <f>VLOOKUP(A887,projmetadata!$A$2:$D$2036, 4, FALSE)</f>
        <v>98334</v>
      </c>
      <c r="BE887" s="9" t="e">
        <f t="shared" ca="1" si="59"/>
        <v>#NAME?</v>
      </c>
      <c r="BF887" s="6" t="e">
        <f t="shared" ca="1" si="60"/>
        <v>#NAME?</v>
      </c>
      <c r="BG887" s="6">
        <f t="shared" si="61"/>
        <v>0.68917159883661805</v>
      </c>
      <c r="BH887" s="6">
        <f>VLOOKUP(A887, ALL_AP_DATA!$A$2:$D$3600, 3, FALSE)</f>
        <v>1025</v>
      </c>
      <c r="BI887" s="6">
        <f>VLOOKUP(A887, ALL_AP_DATA!$A$2:$E$3600, 5, FALSE)</f>
        <v>67769</v>
      </c>
      <c r="BJ887" s="6">
        <f t="shared" si="57"/>
        <v>50.125</v>
      </c>
      <c r="BK887" s="6">
        <f t="shared" si="62"/>
        <v>0.75813609467455623</v>
      </c>
    </row>
    <row r="888" spans="1:63" ht="15.75" customHeight="1" x14ac:dyDescent="0.25">
      <c r="A888" s="6" t="s">
        <v>67</v>
      </c>
      <c r="B888" s="6" t="s">
        <v>64</v>
      </c>
      <c r="C888" s="6">
        <v>3</v>
      </c>
      <c r="D888" s="6">
        <v>19</v>
      </c>
      <c r="E888" s="6">
        <v>13</v>
      </c>
      <c r="F888" s="6">
        <v>2476</v>
      </c>
      <c r="G888" s="6">
        <v>0.14729999999999999</v>
      </c>
      <c r="H888" s="6">
        <v>0.38240000000000002</v>
      </c>
      <c r="I888" s="6">
        <v>0.31780000000000003</v>
      </c>
      <c r="Q888" s="6">
        <v>5</v>
      </c>
      <c r="R888" s="6">
        <v>17</v>
      </c>
      <c r="S888" s="6">
        <v>31</v>
      </c>
      <c r="T888" s="6">
        <v>7411</v>
      </c>
      <c r="U888" s="6">
        <v>0.1318</v>
      </c>
      <c r="V888" s="6">
        <v>0.91180000000000005</v>
      </c>
      <c r="W888" s="6">
        <v>0.95109999999999995</v>
      </c>
      <c r="AE888" s="6">
        <v>30</v>
      </c>
      <c r="AF888" s="6">
        <v>66</v>
      </c>
      <c r="AG888" s="6">
        <v>23</v>
      </c>
      <c r="AH888" s="6">
        <v>5552</v>
      </c>
      <c r="AI888" s="6">
        <v>0.51160000000000005</v>
      </c>
      <c r="AJ888" s="6">
        <v>0.67649999999999999</v>
      </c>
      <c r="AK888" s="6">
        <v>0.71250000000000002</v>
      </c>
      <c r="AT888" s="6">
        <f t="shared" si="51"/>
        <v>130.31578947368422</v>
      </c>
      <c r="AU888" s="6" t="str">
        <f t="shared" si="52"/>
        <v/>
      </c>
      <c r="AV888" s="6">
        <f t="shared" si="53"/>
        <v>435.94117647058823</v>
      </c>
      <c r="AW888" s="7" t="str">
        <f t="shared" si="54"/>
        <v/>
      </c>
      <c r="AX888" s="6">
        <f t="shared" si="55"/>
        <v>84.121212121212125</v>
      </c>
      <c r="AY888" s="6" t="str">
        <f t="shared" si="56"/>
        <v/>
      </c>
      <c r="BA888" s="6">
        <f>VLOOKUP(A888, ALL_AP_DATA!$A$2:$F$3600, 6, FALSE)</f>
        <v>129</v>
      </c>
      <c r="BB888" s="6" t="e">
        <f t="shared" ca="1" si="58"/>
        <v>#NAME?</v>
      </c>
      <c r="BC888" s="6">
        <f>VLOOKUP(A888,projmetadata!$A$2:$D$2036, 4, FALSE)</f>
        <v>11102</v>
      </c>
      <c r="BE888" s="9" t="e">
        <f t="shared" ca="1" si="59"/>
        <v>#NAME?</v>
      </c>
      <c r="BF888" s="6" t="e">
        <f t="shared" ca="1" si="60"/>
        <v>#NAME?</v>
      </c>
      <c r="BG888" s="6">
        <f t="shared" si="61"/>
        <v>0.70185552152765263</v>
      </c>
      <c r="BH888" s="6">
        <f>VLOOKUP(A888, ALL_AP_DATA!$A$2:$D$3600, 3, FALSE)</f>
        <v>82</v>
      </c>
      <c r="BI888" s="6">
        <f>VLOOKUP(A888, ALL_AP_DATA!$A$2:$E$3600, 5, FALSE)</f>
        <v>7792</v>
      </c>
      <c r="BJ888" s="6">
        <f t="shared" si="57"/>
        <v>60.403100775193799</v>
      </c>
      <c r="BK888" s="6">
        <f t="shared" si="62"/>
        <v>0.63565891472868219</v>
      </c>
    </row>
    <row r="889" spans="1:63" ht="15.75" customHeight="1" x14ac:dyDescent="0.25">
      <c r="A889" s="6" t="s">
        <v>1303</v>
      </c>
      <c r="B889" s="6" t="s">
        <v>64</v>
      </c>
      <c r="C889" s="6">
        <v>11</v>
      </c>
      <c r="D889" s="6">
        <v>55</v>
      </c>
      <c r="E889" s="6">
        <v>80</v>
      </c>
      <c r="F889" s="6">
        <v>4975</v>
      </c>
      <c r="G889" s="6">
        <v>0.13</v>
      </c>
      <c r="H889" s="6">
        <v>0.49080000000000001</v>
      </c>
      <c r="I889" s="6">
        <v>0.22969999999999999</v>
      </c>
      <c r="Q889" s="6">
        <v>15</v>
      </c>
      <c r="R889" s="6">
        <v>119</v>
      </c>
      <c r="S889" s="6">
        <v>151</v>
      </c>
      <c r="T889" s="6">
        <v>20229</v>
      </c>
      <c r="U889" s="6">
        <v>0.28129999999999999</v>
      </c>
      <c r="V889" s="6">
        <v>0.9264</v>
      </c>
      <c r="W889" s="6">
        <v>0.93400000000000005</v>
      </c>
      <c r="X889" s="6">
        <v>21</v>
      </c>
      <c r="Y889" s="6">
        <v>201</v>
      </c>
      <c r="Z889" s="6">
        <v>123</v>
      </c>
      <c r="AA889" s="6">
        <v>6758</v>
      </c>
      <c r="AB889" s="6">
        <v>0.47520000000000001</v>
      </c>
      <c r="AC889" s="6">
        <v>0.75460000000000005</v>
      </c>
      <c r="AD889" s="6">
        <v>0.312</v>
      </c>
      <c r="AE889" s="6">
        <v>47</v>
      </c>
      <c r="AF889" s="6">
        <v>168</v>
      </c>
      <c r="AG889" s="6">
        <v>139</v>
      </c>
      <c r="AH889" s="6">
        <v>13460</v>
      </c>
      <c r="AI889" s="6">
        <v>0.3972</v>
      </c>
      <c r="AJ889" s="6">
        <v>0.8528</v>
      </c>
      <c r="AK889" s="6">
        <v>0.62150000000000005</v>
      </c>
      <c r="AL889" s="6">
        <v>3</v>
      </c>
      <c r="AM889" s="6">
        <v>54</v>
      </c>
      <c r="AN889" s="6">
        <v>119</v>
      </c>
      <c r="AO889" s="6">
        <v>12919</v>
      </c>
      <c r="AP889" s="6">
        <v>0.12770000000000001</v>
      </c>
      <c r="AQ889" s="6">
        <v>0.73009999999999997</v>
      </c>
      <c r="AR889" s="6">
        <v>0.59650000000000003</v>
      </c>
      <c r="AT889" s="6">
        <f t="shared" si="51"/>
        <v>90.454545454545453</v>
      </c>
      <c r="AU889" s="6" t="str">
        <f t="shared" si="52"/>
        <v/>
      </c>
      <c r="AV889" s="6">
        <f t="shared" si="53"/>
        <v>169.99159663865547</v>
      </c>
      <c r="AW889" s="7">
        <f t="shared" si="54"/>
        <v>33.621890547263682</v>
      </c>
      <c r="AX889" s="6">
        <f t="shared" si="55"/>
        <v>80.11904761904762</v>
      </c>
      <c r="AY889" s="6">
        <f t="shared" si="56"/>
        <v>239.24074074074073</v>
      </c>
      <c r="BA889" s="6">
        <f>VLOOKUP(A889, ALL_AP_DATA!$A$2:$F$3600, 6, FALSE)</f>
        <v>423</v>
      </c>
      <c r="BB889" s="6" t="e">
        <f t="shared" ca="1" si="58"/>
        <v>#NAME?</v>
      </c>
      <c r="BC889" s="6">
        <f>VLOOKUP(A889,projmetadata!$A$2:$D$2036, 4, FALSE)</f>
        <v>30514</v>
      </c>
      <c r="BE889" s="9" t="e">
        <f t="shared" ca="1" si="59"/>
        <v>#NAME?</v>
      </c>
      <c r="BF889" s="6" t="e">
        <f t="shared" ca="1" si="60"/>
        <v>#NAME?</v>
      </c>
      <c r="BG889" s="6">
        <f t="shared" si="61"/>
        <v>0.70980533525594813</v>
      </c>
      <c r="BH889" s="6">
        <f>VLOOKUP(A889, ALL_AP_DATA!$A$2:$D$3600, 3, FALSE)</f>
        <v>306</v>
      </c>
      <c r="BI889" s="6">
        <f>VLOOKUP(A889, ALL_AP_DATA!$A$2:$E$3600, 5, FALSE)</f>
        <v>21659</v>
      </c>
      <c r="BJ889" s="6">
        <f t="shared" si="57"/>
        <v>51.203309692671397</v>
      </c>
      <c r="BK889" s="6">
        <f t="shared" si="62"/>
        <v>0.72340425531914898</v>
      </c>
    </row>
    <row r="890" spans="1:63" ht="15.75" customHeight="1" x14ac:dyDescent="0.25">
      <c r="A890" s="6" t="s">
        <v>1332</v>
      </c>
      <c r="B890" s="6" t="s">
        <v>64</v>
      </c>
      <c r="C890" s="6">
        <v>27</v>
      </c>
      <c r="D890" s="6">
        <v>83</v>
      </c>
      <c r="E890" s="6">
        <v>80</v>
      </c>
      <c r="F890" s="6">
        <v>5314</v>
      </c>
      <c r="G890" s="6">
        <v>8.8099999999999998E-2</v>
      </c>
      <c r="H890" s="6">
        <v>0.27679999999999999</v>
      </c>
      <c r="I890" s="6">
        <v>0.14699999999999999</v>
      </c>
      <c r="J890" s="6">
        <v>2</v>
      </c>
      <c r="K890" s="6">
        <v>24</v>
      </c>
      <c r="L890" s="6">
        <v>77</v>
      </c>
      <c r="M890" s="6">
        <v>4948</v>
      </c>
      <c r="N890" s="6">
        <v>2.5499999999999998E-2</v>
      </c>
      <c r="O890" s="6">
        <v>0.26640000000000003</v>
      </c>
      <c r="P890" s="6">
        <v>0.13689999999999999</v>
      </c>
      <c r="Q890" s="6">
        <v>44</v>
      </c>
      <c r="R890" s="6">
        <v>161</v>
      </c>
      <c r="S890" s="6">
        <v>226</v>
      </c>
      <c r="T890" s="6">
        <v>21271</v>
      </c>
      <c r="U890" s="6">
        <v>0.1709</v>
      </c>
      <c r="V890" s="6">
        <v>0.78200000000000003</v>
      </c>
      <c r="W890" s="6">
        <v>0.58860000000000001</v>
      </c>
      <c r="X890" s="6">
        <v>17</v>
      </c>
      <c r="Y890" s="6">
        <v>255</v>
      </c>
      <c r="Z890" s="6">
        <v>164</v>
      </c>
      <c r="AA890" s="6">
        <v>13781</v>
      </c>
      <c r="AB890" s="6">
        <v>0.2707</v>
      </c>
      <c r="AC890" s="6">
        <v>0.5675</v>
      </c>
      <c r="AD890" s="6">
        <v>0.38129999999999997</v>
      </c>
      <c r="AE890" s="6">
        <v>37</v>
      </c>
      <c r="AF890" s="6">
        <v>144</v>
      </c>
      <c r="AG890" s="6">
        <v>126</v>
      </c>
      <c r="AH890" s="6">
        <v>7554</v>
      </c>
      <c r="AI890" s="6">
        <v>0.15290000000000001</v>
      </c>
      <c r="AJ890" s="6">
        <v>0.436</v>
      </c>
      <c r="AK890" s="6">
        <v>0.20899999999999999</v>
      </c>
      <c r="AL890" s="6">
        <v>1</v>
      </c>
      <c r="AM890" s="6">
        <v>32</v>
      </c>
      <c r="AN890" s="6">
        <v>99</v>
      </c>
      <c r="AO890" s="6">
        <v>7897</v>
      </c>
      <c r="AP890" s="6">
        <v>3.4000000000000002E-2</v>
      </c>
      <c r="AQ890" s="6">
        <v>0.34260000000000002</v>
      </c>
      <c r="AR890" s="6">
        <v>0.2185</v>
      </c>
      <c r="AT890" s="6">
        <f t="shared" si="51"/>
        <v>64.024096385542165</v>
      </c>
      <c r="AU890" s="6">
        <f t="shared" si="52"/>
        <v>206.16666666666666</v>
      </c>
      <c r="AV890" s="6">
        <f t="shared" si="53"/>
        <v>132.11801242236024</v>
      </c>
      <c r="AW890" s="7">
        <f t="shared" si="54"/>
        <v>54.043137254901964</v>
      </c>
      <c r="AX890" s="6">
        <f t="shared" si="55"/>
        <v>52.458333333333336</v>
      </c>
      <c r="AY890" s="6">
        <f t="shared" si="56"/>
        <v>246.78125</v>
      </c>
      <c r="BA890" s="6">
        <f>VLOOKUP(A890, ALL_AP_DATA!$A$2:$F$3600, 6, FALSE)</f>
        <v>942</v>
      </c>
      <c r="BB890" s="6" t="e">
        <f t="shared" ca="1" si="58"/>
        <v>#NAME?</v>
      </c>
      <c r="BC890" s="6">
        <f>VLOOKUP(A890,projmetadata!$A$2:$D$2036, 4, FALSE)</f>
        <v>50889</v>
      </c>
      <c r="BE890" s="9" t="e">
        <f t="shared" ca="1" si="59"/>
        <v>#NAME?</v>
      </c>
      <c r="BF890" s="6" t="e">
        <f t="shared" ca="1" si="60"/>
        <v>#NAME?</v>
      </c>
      <c r="BG890" s="6">
        <f t="shared" si="61"/>
        <v>0.71017312189274695</v>
      </c>
      <c r="BH890" s="6">
        <f>VLOOKUP(A890, ALL_AP_DATA!$A$2:$D$3600, 3, FALSE)</f>
        <v>465</v>
      </c>
      <c r="BI890" s="6">
        <f>VLOOKUP(A890, ALL_AP_DATA!$A$2:$E$3600, 5, FALSE)</f>
        <v>36140</v>
      </c>
      <c r="BJ890" s="6">
        <f t="shared" si="57"/>
        <v>38.365180467091292</v>
      </c>
      <c r="BK890" s="6">
        <f t="shared" si="62"/>
        <v>0.49363057324840764</v>
      </c>
    </row>
    <row r="891" spans="1:63" ht="15.75" customHeight="1" x14ac:dyDescent="0.25">
      <c r="A891" s="6" t="s">
        <v>533</v>
      </c>
      <c r="B891" s="6" t="s">
        <v>64</v>
      </c>
      <c r="C891" s="6">
        <v>5</v>
      </c>
      <c r="D891" s="6">
        <v>34</v>
      </c>
      <c r="E891" s="6">
        <v>80</v>
      </c>
      <c r="F891" s="6">
        <v>3624</v>
      </c>
      <c r="G891" s="6">
        <v>0.1255</v>
      </c>
      <c r="H891" s="6">
        <v>0.6452</v>
      </c>
      <c r="I891" s="6">
        <v>0.36080000000000001</v>
      </c>
      <c r="J891" s="6">
        <v>6</v>
      </c>
      <c r="K891" s="6">
        <v>35</v>
      </c>
      <c r="L891" s="6">
        <v>92</v>
      </c>
      <c r="M891" s="6">
        <v>5602</v>
      </c>
      <c r="N891" s="6">
        <v>0.12920000000000001</v>
      </c>
      <c r="O891" s="6">
        <v>0.7419</v>
      </c>
      <c r="P891" s="6">
        <v>0.55769999999999997</v>
      </c>
      <c r="Q891" s="6">
        <v>15</v>
      </c>
      <c r="R891" s="6">
        <v>69</v>
      </c>
      <c r="S891" s="6">
        <v>112</v>
      </c>
      <c r="T891" s="6">
        <v>7794</v>
      </c>
      <c r="U891" s="6">
        <v>0.25459999999999999</v>
      </c>
      <c r="V891" s="6">
        <v>0.9032</v>
      </c>
      <c r="W891" s="6">
        <v>0.77600000000000002</v>
      </c>
      <c r="X891" s="6">
        <v>12</v>
      </c>
      <c r="Y891" s="6">
        <v>63</v>
      </c>
      <c r="Z891" s="6">
        <v>84</v>
      </c>
      <c r="AA891" s="6">
        <v>4312</v>
      </c>
      <c r="AB891" s="6">
        <v>0.23250000000000001</v>
      </c>
      <c r="AC891" s="6">
        <v>0.6774</v>
      </c>
      <c r="AD891" s="6">
        <v>0.42930000000000001</v>
      </c>
      <c r="AE891" s="6">
        <v>16</v>
      </c>
      <c r="AF891" s="6">
        <v>114</v>
      </c>
      <c r="AG891" s="6">
        <v>112</v>
      </c>
      <c r="AH891" s="6">
        <v>7098</v>
      </c>
      <c r="AI891" s="6">
        <v>0.42070000000000002</v>
      </c>
      <c r="AJ891" s="6">
        <v>0.9032</v>
      </c>
      <c r="AK891" s="6">
        <v>0.70669999999999999</v>
      </c>
      <c r="AL891" s="6">
        <v>5</v>
      </c>
      <c r="AM891" s="6">
        <v>41</v>
      </c>
      <c r="AN891" s="6">
        <v>100</v>
      </c>
      <c r="AO891" s="6">
        <v>6003</v>
      </c>
      <c r="AP891" s="6">
        <v>0.15129999999999999</v>
      </c>
      <c r="AQ891" s="6">
        <v>0.80649999999999999</v>
      </c>
      <c r="AR891" s="6">
        <v>0.59770000000000001</v>
      </c>
      <c r="AT891" s="6">
        <f t="shared" si="51"/>
        <v>106.58823529411765</v>
      </c>
      <c r="AU891" s="6">
        <f t="shared" si="52"/>
        <v>160.05714285714285</v>
      </c>
      <c r="AV891" s="6">
        <f t="shared" si="53"/>
        <v>112.95652173913044</v>
      </c>
      <c r="AW891" s="7">
        <f t="shared" si="54"/>
        <v>68.444444444444443</v>
      </c>
      <c r="AX891" s="6">
        <f t="shared" si="55"/>
        <v>62.263157894736842</v>
      </c>
      <c r="AY891" s="6">
        <f t="shared" si="56"/>
        <v>146.41463414634146</v>
      </c>
      <c r="BA891" s="6">
        <f>VLOOKUP(A891, ALL_AP_DATA!$A$2:$F$3600, 6, FALSE)</f>
        <v>271</v>
      </c>
      <c r="BB891" s="6" t="e">
        <f t="shared" ca="1" si="58"/>
        <v>#NAME?</v>
      </c>
      <c r="BC891" s="6">
        <f>VLOOKUP(A891,projmetadata!$A$2:$D$2036, 4, FALSE)</f>
        <v>14052</v>
      </c>
      <c r="BE891" s="9" t="e">
        <f t="shared" ca="1" si="59"/>
        <v>#NAME?</v>
      </c>
      <c r="BF891" s="6" t="e">
        <f t="shared" ca="1" si="60"/>
        <v>#NAME?</v>
      </c>
      <c r="BG891" s="6">
        <f t="shared" si="61"/>
        <v>0.71477369769427834</v>
      </c>
      <c r="BH891" s="6">
        <f>VLOOKUP(A891, ALL_AP_DATA!$A$2:$D$3600, 3, FALSE)</f>
        <v>157</v>
      </c>
      <c r="BI891" s="6">
        <f>VLOOKUP(A891, ALL_AP_DATA!$A$2:$E$3600, 5, FALSE)</f>
        <v>10044</v>
      </c>
      <c r="BJ891" s="6">
        <f t="shared" si="57"/>
        <v>37.062730627306273</v>
      </c>
      <c r="BK891" s="6">
        <f t="shared" si="62"/>
        <v>0.57933579335793361</v>
      </c>
    </row>
    <row r="892" spans="1:63" ht="15.75" customHeight="1" x14ac:dyDescent="0.25">
      <c r="A892" s="6" t="s">
        <v>920</v>
      </c>
      <c r="B892" s="6" t="s">
        <v>64</v>
      </c>
      <c r="C892" s="6">
        <v>5</v>
      </c>
      <c r="D892" s="6">
        <v>32</v>
      </c>
      <c r="E892" s="6">
        <v>13</v>
      </c>
      <c r="F892" s="6">
        <v>820</v>
      </c>
      <c r="G892" s="6">
        <v>0.126</v>
      </c>
      <c r="H892" s="6">
        <v>0.16250000000000001</v>
      </c>
      <c r="I892" s="6">
        <v>6.3799999999999996E-2</v>
      </c>
      <c r="Q892" s="6">
        <v>11</v>
      </c>
      <c r="R892" s="6">
        <v>34</v>
      </c>
      <c r="S892" s="6">
        <v>51</v>
      </c>
      <c r="T892" s="6">
        <v>6568</v>
      </c>
      <c r="U892" s="6">
        <v>0.13389999999999999</v>
      </c>
      <c r="V892" s="6">
        <v>0.63749999999999996</v>
      </c>
      <c r="W892" s="6">
        <v>0.5111</v>
      </c>
      <c r="X892" s="6">
        <v>10</v>
      </c>
      <c r="Y892" s="6">
        <v>64</v>
      </c>
      <c r="Z892" s="6">
        <v>31</v>
      </c>
      <c r="AA892" s="6">
        <v>2379</v>
      </c>
      <c r="AB892" s="6">
        <v>0.252</v>
      </c>
      <c r="AC892" s="6">
        <v>0.38750000000000001</v>
      </c>
      <c r="AD892" s="6">
        <v>0.18509999999999999</v>
      </c>
      <c r="AE892" s="6">
        <v>35</v>
      </c>
      <c r="AF892" s="6">
        <v>162</v>
      </c>
      <c r="AG892" s="6">
        <v>66</v>
      </c>
      <c r="AH892" s="6">
        <v>7148</v>
      </c>
      <c r="AI892" s="6">
        <v>0.63780000000000003</v>
      </c>
      <c r="AJ892" s="6">
        <v>0.82499999999999996</v>
      </c>
      <c r="AK892" s="6">
        <v>0.55630000000000002</v>
      </c>
      <c r="AT892" s="6">
        <f t="shared" si="51"/>
        <v>25.625</v>
      </c>
      <c r="AU892" s="6" t="str">
        <f t="shared" si="52"/>
        <v/>
      </c>
      <c r="AV892" s="6">
        <f t="shared" si="53"/>
        <v>193.1764705882353</v>
      </c>
      <c r="AW892" s="7">
        <f t="shared" si="54"/>
        <v>37.171875</v>
      </c>
      <c r="AX892" s="6">
        <f t="shared" si="55"/>
        <v>44.123456790123456</v>
      </c>
      <c r="AY892" s="6" t="str">
        <f t="shared" si="56"/>
        <v/>
      </c>
      <c r="BA892" s="6">
        <f>VLOOKUP(A892, ALL_AP_DATA!$A$2:$F$3600, 6, FALSE)</f>
        <v>254</v>
      </c>
      <c r="BB892" s="6" t="e">
        <f t="shared" ca="1" si="58"/>
        <v>#NAME?</v>
      </c>
      <c r="BC892" s="6">
        <f>VLOOKUP(A892,projmetadata!$A$2:$D$2036, 4, FALSE)</f>
        <v>17584</v>
      </c>
      <c r="BE892" s="9" t="e">
        <f t="shared" ca="1" si="59"/>
        <v>#NAME?</v>
      </c>
      <c r="BF892" s="6" t="e">
        <f t="shared" ca="1" si="60"/>
        <v>#NAME?</v>
      </c>
      <c r="BG892" s="6">
        <f t="shared" si="61"/>
        <v>0.73077797998180161</v>
      </c>
      <c r="BH892" s="6">
        <f>VLOOKUP(A892, ALL_AP_DATA!$A$2:$D$3600, 3, FALSE)</f>
        <v>182</v>
      </c>
      <c r="BI892" s="6">
        <f>VLOOKUP(A892, ALL_AP_DATA!$A$2:$E$3600, 5, FALSE)</f>
        <v>12850</v>
      </c>
      <c r="BJ892" s="6">
        <f t="shared" si="57"/>
        <v>50.590551181102363</v>
      </c>
      <c r="BK892" s="6">
        <f t="shared" si="62"/>
        <v>0.71653543307086609</v>
      </c>
    </row>
    <row r="893" spans="1:63" ht="15.75" customHeight="1" x14ac:dyDescent="0.25">
      <c r="A893" s="6" t="s">
        <v>1400</v>
      </c>
      <c r="B893" s="6" t="s">
        <v>64</v>
      </c>
      <c r="C893" s="6">
        <v>1</v>
      </c>
      <c r="D893" s="6">
        <v>2</v>
      </c>
      <c r="E893" s="6">
        <v>24</v>
      </c>
      <c r="F893" s="6">
        <v>974</v>
      </c>
      <c r="G893" s="6">
        <v>1.04E-2</v>
      </c>
      <c r="H893" s="6">
        <v>0.375</v>
      </c>
      <c r="I893" s="6">
        <v>9.9400000000000002E-2</v>
      </c>
      <c r="J893" s="6">
        <v>1</v>
      </c>
      <c r="K893" s="6">
        <v>12</v>
      </c>
      <c r="L893" s="6">
        <v>37</v>
      </c>
      <c r="M893" s="6">
        <v>2703</v>
      </c>
      <c r="N893" s="6">
        <v>6.25E-2</v>
      </c>
      <c r="O893" s="6">
        <v>0.57809999999999995</v>
      </c>
      <c r="P893" s="6">
        <v>0.27579999999999999</v>
      </c>
      <c r="Q893" s="6">
        <v>15</v>
      </c>
      <c r="R893" s="6">
        <v>53</v>
      </c>
      <c r="S893" s="6">
        <v>55</v>
      </c>
      <c r="T893" s="6">
        <v>8809</v>
      </c>
      <c r="U893" s="6">
        <v>0.27600000000000002</v>
      </c>
      <c r="V893" s="6">
        <v>0.85940000000000005</v>
      </c>
      <c r="W893" s="6">
        <v>0.89890000000000003</v>
      </c>
      <c r="X893" s="6">
        <v>2</v>
      </c>
      <c r="Y893" s="6">
        <v>10</v>
      </c>
      <c r="Z893" s="6">
        <v>17</v>
      </c>
      <c r="AA893" s="6">
        <v>218</v>
      </c>
      <c r="AB893" s="6">
        <v>5.21E-2</v>
      </c>
      <c r="AC893" s="6">
        <v>0.2656</v>
      </c>
      <c r="AD893" s="6">
        <v>2.2200000000000001E-2</v>
      </c>
      <c r="AE893" s="6">
        <v>13</v>
      </c>
      <c r="AF893" s="6">
        <v>60</v>
      </c>
      <c r="AG893" s="6">
        <v>41</v>
      </c>
      <c r="AH893" s="6">
        <v>2948</v>
      </c>
      <c r="AI893" s="6">
        <v>0.3125</v>
      </c>
      <c r="AJ893" s="6">
        <v>0.64059999999999995</v>
      </c>
      <c r="AK893" s="6">
        <v>0.30080000000000001</v>
      </c>
      <c r="AL893" s="6">
        <v>1</v>
      </c>
      <c r="AM893" s="6">
        <v>12</v>
      </c>
      <c r="AN893" s="6">
        <v>43</v>
      </c>
      <c r="AO893" s="6">
        <v>2654</v>
      </c>
      <c r="AP893" s="6">
        <v>6.25E-2</v>
      </c>
      <c r="AQ893" s="6">
        <v>0.67190000000000005</v>
      </c>
      <c r="AR893" s="6">
        <v>0.27079999999999999</v>
      </c>
      <c r="AT893" s="6">
        <f t="shared" si="51"/>
        <v>487</v>
      </c>
      <c r="AU893" s="6">
        <f t="shared" si="52"/>
        <v>225.25</v>
      </c>
      <c r="AV893" s="6">
        <f t="shared" si="53"/>
        <v>166.20754716981133</v>
      </c>
      <c r="AW893" s="7">
        <f t="shared" si="54"/>
        <v>21.8</v>
      </c>
      <c r="AX893" s="6">
        <f t="shared" si="55"/>
        <v>49.133333333333333</v>
      </c>
      <c r="AY893" s="6">
        <f t="shared" si="56"/>
        <v>221.16666666666666</v>
      </c>
      <c r="BA893" s="6">
        <f>VLOOKUP(A893, ALL_AP_DATA!$A$2:$F$3600, 6, FALSE)</f>
        <v>192</v>
      </c>
      <c r="BB893" s="6" t="e">
        <f t="shared" ca="1" si="58"/>
        <v>#NAME?</v>
      </c>
      <c r="BC893" s="6">
        <f>VLOOKUP(A893,projmetadata!$A$2:$D$2036, 4, FALSE)</f>
        <v>13384</v>
      </c>
      <c r="BE893" s="9" t="e">
        <f t="shared" ca="1" si="59"/>
        <v>#NAME?</v>
      </c>
      <c r="BF893" s="6" t="e">
        <f t="shared" ca="1" si="60"/>
        <v>#NAME?</v>
      </c>
      <c r="BG893" s="6">
        <f t="shared" si="61"/>
        <v>0.73221757322175729</v>
      </c>
      <c r="BH893" s="6">
        <f>VLOOKUP(A893, ALL_AP_DATA!$A$2:$D$3600, 3, FALSE)</f>
        <v>91</v>
      </c>
      <c r="BI893" s="6">
        <f>VLOOKUP(A893, ALL_AP_DATA!$A$2:$E$3600, 5, FALSE)</f>
        <v>9800</v>
      </c>
      <c r="BJ893" s="6">
        <f t="shared" si="57"/>
        <v>51.041666666666664</v>
      </c>
      <c r="BK893" s="6">
        <f t="shared" si="62"/>
        <v>0.47395833333333331</v>
      </c>
    </row>
    <row r="894" spans="1:63" ht="15.75" customHeight="1" x14ac:dyDescent="0.25">
      <c r="A894" s="6" t="s">
        <v>163</v>
      </c>
      <c r="B894" s="6" t="s">
        <v>64</v>
      </c>
      <c r="C894" s="6">
        <v>8</v>
      </c>
      <c r="D894" s="6">
        <v>122</v>
      </c>
      <c r="E894" s="6">
        <v>868</v>
      </c>
      <c r="F894" s="6">
        <v>30359</v>
      </c>
      <c r="G894" s="6">
        <v>0.20030000000000001</v>
      </c>
      <c r="H894" s="6">
        <v>0.65169999999999995</v>
      </c>
      <c r="I894" s="6">
        <v>0.49220000000000003</v>
      </c>
      <c r="J894" s="6">
        <v>15</v>
      </c>
      <c r="K894" s="6">
        <v>116</v>
      </c>
      <c r="L894" s="6">
        <v>934</v>
      </c>
      <c r="M894" s="6">
        <v>36673</v>
      </c>
      <c r="N894" s="6">
        <v>0.1905</v>
      </c>
      <c r="O894" s="6">
        <v>0.70120000000000005</v>
      </c>
      <c r="P894" s="6">
        <v>0.59450000000000003</v>
      </c>
      <c r="Q894" s="6">
        <v>47</v>
      </c>
      <c r="R894" s="6">
        <v>256</v>
      </c>
      <c r="S894" s="6">
        <v>1190</v>
      </c>
      <c r="T894" s="6">
        <v>52072</v>
      </c>
      <c r="U894" s="6">
        <v>0.4204</v>
      </c>
      <c r="V894" s="6">
        <v>0.89339999999999997</v>
      </c>
      <c r="W894" s="6">
        <v>0.84419999999999995</v>
      </c>
      <c r="X894" s="6">
        <v>46</v>
      </c>
      <c r="Y894" s="6">
        <v>206</v>
      </c>
      <c r="Z894" s="6">
        <v>998</v>
      </c>
      <c r="AA894" s="6">
        <v>41695</v>
      </c>
      <c r="AB894" s="6">
        <v>0.33829999999999999</v>
      </c>
      <c r="AC894" s="6">
        <v>0.74919999999999998</v>
      </c>
      <c r="AD894" s="6">
        <v>0.67600000000000005</v>
      </c>
      <c r="AE894" s="6">
        <v>41</v>
      </c>
      <c r="AF894" s="6">
        <v>129</v>
      </c>
      <c r="AG894" s="6">
        <v>598</v>
      </c>
      <c r="AH894" s="6">
        <v>18947</v>
      </c>
      <c r="AI894" s="6">
        <v>0.21179999999999999</v>
      </c>
      <c r="AJ894" s="6">
        <v>0.44890000000000002</v>
      </c>
      <c r="AK894" s="6">
        <v>0.30719999999999997</v>
      </c>
      <c r="AL894" s="6">
        <v>6</v>
      </c>
      <c r="AM894" s="6">
        <v>126</v>
      </c>
      <c r="AN894" s="6">
        <v>992</v>
      </c>
      <c r="AO894" s="6">
        <v>37819</v>
      </c>
      <c r="AP894" s="6">
        <v>0.2069</v>
      </c>
      <c r="AQ894" s="6">
        <v>0.74470000000000003</v>
      </c>
      <c r="AR894" s="6">
        <v>0.61309999999999998</v>
      </c>
      <c r="AT894" s="6">
        <f t="shared" si="51"/>
        <v>248.84426229508196</v>
      </c>
      <c r="AU894" s="6">
        <f t="shared" si="52"/>
        <v>316.14655172413791</v>
      </c>
      <c r="AV894" s="6">
        <f t="shared" si="53"/>
        <v>203.40625</v>
      </c>
      <c r="AW894" s="7">
        <f t="shared" si="54"/>
        <v>202.40291262135923</v>
      </c>
      <c r="AX894" s="6">
        <f t="shared" si="55"/>
        <v>146.87596899224806</v>
      </c>
      <c r="AY894" s="6">
        <f t="shared" si="56"/>
        <v>300.15079365079367</v>
      </c>
      <c r="BA894" s="6">
        <f>VLOOKUP(A894, ALL_AP_DATA!$A$2:$F$3600, 6, FALSE)</f>
        <v>609</v>
      </c>
      <c r="BB894" s="6" t="e">
        <f t="shared" ca="1" si="58"/>
        <v>#NAME?</v>
      </c>
      <c r="BC894" s="6">
        <f>VLOOKUP(A894,projmetadata!$A$2:$D$2036, 4, FALSE)</f>
        <v>83391</v>
      </c>
      <c r="BE894" s="9" t="e">
        <f t="shared" ca="1" si="59"/>
        <v>#NAME?</v>
      </c>
      <c r="BF894" s="6" t="e">
        <f t="shared" ca="1" si="60"/>
        <v>#NAME?</v>
      </c>
      <c r="BG894" s="6">
        <f t="shared" si="61"/>
        <v>0.73967214687436289</v>
      </c>
      <c r="BH894" s="6">
        <f>VLOOKUP(A894, ALL_AP_DATA!$A$2:$D$3600, 3, FALSE)</f>
        <v>420</v>
      </c>
      <c r="BI894" s="6">
        <f>VLOOKUP(A894, ALL_AP_DATA!$A$2:$E$3600, 5, FALSE)</f>
        <v>61682</v>
      </c>
      <c r="BJ894" s="6">
        <f t="shared" si="57"/>
        <v>101.28407224958949</v>
      </c>
      <c r="BK894" s="6">
        <f t="shared" si="62"/>
        <v>0.68965517241379315</v>
      </c>
    </row>
    <row r="895" spans="1:63" ht="15.75" customHeight="1" x14ac:dyDescent="0.25">
      <c r="A895" s="6" t="s">
        <v>1145</v>
      </c>
      <c r="B895" s="6" t="s">
        <v>64</v>
      </c>
      <c r="C895" s="6">
        <v>48</v>
      </c>
      <c r="D895" s="6">
        <v>296</v>
      </c>
      <c r="E895" s="6">
        <v>2204</v>
      </c>
      <c r="F895" s="6">
        <v>87943</v>
      </c>
      <c r="G895" s="6">
        <v>9.1200000000000003E-2</v>
      </c>
      <c r="H895" s="6">
        <v>0.64029999999999998</v>
      </c>
      <c r="I895" s="6">
        <v>0.26640000000000003</v>
      </c>
      <c r="J895" s="6">
        <v>43</v>
      </c>
      <c r="K895" s="6">
        <v>402</v>
      </c>
      <c r="L895" s="6">
        <v>2438</v>
      </c>
      <c r="M895" s="6">
        <v>177680</v>
      </c>
      <c r="N895" s="6">
        <v>0.12379999999999999</v>
      </c>
      <c r="O895" s="6">
        <v>0.70830000000000004</v>
      </c>
      <c r="P895" s="6">
        <v>0.5383</v>
      </c>
      <c r="Q895" s="6">
        <v>179</v>
      </c>
      <c r="R895" s="6">
        <v>985</v>
      </c>
      <c r="S895" s="6">
        <v>3172</v>
      </c>
      <c r="T895" s="6">
        <v>292527</v>
      </c>
      <c r="U895" s="6">
        <v>0.3034</v>
      </c>
      <c r="V895" s="6">
        <v>0.92159999999999997</v>
      </c>
      <c r="W895" s="6">
        <v>0.88619999999999999</v>
      </c>
      <c r="X895" s="6">
        <v>126</v>
      </c>
      <c r="Y895" s="6">
        <v>817</v>
      </c>
      <c r="Z895" s="6">
        <v>2479</v>
      </c>
      <c r="AA895" s="6">
        <v>124139</v>
      </c>
      <c r="AB895" s="6">
        <v>0.25159999999999999</v>
      </c>
      <c r="AC895" s="6">
        <v>0.72019999999999995</v>
      </c>
      <c r="AD895" s="6">
        <v>0.37609999999999999</v>
      </c>
      <c r="AE895" s="6">
        <v>331</v>
      </c>
      <c r="AF895" s="6">
        <v>1372</v>
      </c>
      <c r="AG895" s="6">
        <v>3042</v>
      </c>
      <c r="AH895" s="6">
        <v>226413</v>
      </c>
      <c r="AI895" s="6">
        <v>0.42249999999999999</v>
      </c>
      <c r="AJ895" s="6">
        <v>0.88380000000000003</v>
      </c>
      <c r="AK895" s="6">
        <v>0.68589999999999995</v>
      </c>
      <c r="AL895" s="6">
        <v>31</v>
      </c>
      <c r="AM895" s="6">
        <v>592</v>
      </c>
      <c r="AN895" s="6">
        <v>2731</v>
      </c>
      <c r="AO895" s="6">
        <v>232263</v>
      </c>
      <c r="AP895" s="6">
        <v>0.18229999999999999</v>
      </c>
      <c r="AQ895" s="6">
        <v>0.79339999999999999</v>
      </c>
      <c r="AR895" s="6">
        <v>0.7036</v>
      </c>
      <c r="AT895" s="6">
        <f t="shared" si="51"/>
        <v>297.10472972972974</v>
      </c>
      <c r="AU895" s="6">
        <f t="shared" si="52"/>
        <v>441.99004975124376</v>
      </c>
      <c r="AV895" s="6">
        <f t="shared" si="53"/>
        <v>296.98172588832489</v>
      </c>
      <c r="AW895" s="7">
        <f t="shared" si="54"/>
        <v>151.94492044063648</v>
      </c>
      <c r="AX895" s="6">
        <f t="shared" si="55"/>
        <v>165.02405247813411</v>
      </c>
      <c r="AY895" s="6">
        <f t="shared" si="56"/>
        <v>392.33614864864865</v>
      </c>
      <c r="BA895" s="6">
        <f>VLOOKUP(A895, ALL_AP_DATA!$A$2:$F$3600, 6, FALSE)</f>
        <v>3247</v>
      </c>
      <c r="BB895" s="6" t="e">
        <f t="shared" ca="1" si="58"/>
        <v>#NAME?</v>
      </c>
      <c r="BC895" s="6">
        <f>VLOOKUP(A895,projmetadata!$A$2:$D$2036, 4, FALSE)</f>
        <v>445494</v>
      </c>
      <c r="BE895" s="9" t="e">
        <f t="shared" ca="1" si="59"/>
        <v>#NAME?</v>
      </c>
      <c r="BF895" s="6" t="e">
        <f t="shared" ca="1" si="60"/>
        <v>#NAME?</v>
      </c>
      <c r="BG895" s="6">
        <f t="shared" si="61"/>
        <v>0.74093927190938602</v>
      </c>
      <c r="BH895" s="6">
        <f>VLOOKUP(A895, ALL_AP_DATA!$A$2:$D$3600, 3, FALSE)</f>
        <v>2057</v>
      </c>
      <c r="BI895" s="6">
        <f>VLOOKUP(A895, ALL_AP_DATA!$A$2:$E$3600, 5, FALSE)</f>
        <v>330084</v>
      </c>
      <c r="BJ895" s="6">
        <f t="shared" si="57"/>
        <v>101.65814598090545</v>
      </c>
      <c r="BK895" s="6">
        <f t="shared" si="62"/>
        <v>0.63350785340314131</v>
      </c>
    </row>
    <row r="896" spans="1:63" ht="15.75" customHeight="1" x14ac:dyDescent="0.25">
      <c r="A896" s="6" t="s">
        <v>1160</v>
      </c>
      <c r="B896" s="6" t="s">
        <v>64</v>
      </c>
      <c r="C896" s="6">
        <v>1</v>
      </c>
      <c r="D896" s="6">
        <v>2</v>
      </c>
      <c r="E896" s="6">
        <v>4</v>
      </c>
      <c r="F896" s="6">
        <v>590</v>
      </c>
      <c r="G896" s="6">
        <v>1.7899999999999999E-2</v>
      </c>
      <c r="H896" s="6">
        <v>0.1111</v>
      </c>
      <c r="I896" s="6">
        <v>0.1211</v>
      </c>
      <c r="Q896" s="6">
        <v>7</v>
      </c>
      <c r="R896" s="6">
        <v>31</v>
      </c>
      <c r="S896" s="6">
        <v>30</v>
      </c>
      <c r="T896" s="6">
        <v>3304</v>
      </c>
      <c r="U896" s="6">
        <v>0.27679999999999999</v>
      </c>
      <c r="V896" s="6">
        <v>0.83330000000000004</v>
      </c>
      <c r="W896" s="6">
        <v>0.6784</v>
      </c>
      <c r="X896" s="6">
        <v>3</v>
      </c>
      <c r="Y896" s="6">
        <v>15</v>
      </c>
      <c r="Z896" s="6">
        <v>13</v>
      </c>
      <c r="AA896" s="6">
        <v>1304</v>
      </c>
      <c r="AB896" s="6">
        <v>0.13389999999999999</v>
      </c>
      <c r="AC896" s="6">
        <v>0.36109999999999998</v>
      </c>
      <c r="AD896" s="6">
        <v>0.26779999999999998</v>
      </c>
      <c r="AE896" s="6">
        <v>1</v>
      </c>
      <c r="AF896" s="6">
        <v>4</v>
      </c>
      <c r="AG896" s="6">
        <v>8</v>
      </c>
      <c r="AH896" s="6">
        <v>535</v>
      </c>
      <c r="AI896" s="6">
        <v>3.5700000000000003E-2</v>
      </c>
      <c r="AJ896" s="6">
        <v>0.22220000000000001</v>
      </c>
      <c r="AK896" s="6">
        <v>0.1099</v>
      </c>
      <c r="AT896" s="6">
        <f t="shared" si="51"/>
        <v>295</v>
      </c>
      <c r="AU896" s="6" t="str">
        <f t="shared" si="52"/>
        <v/>
      </c>
      <c r="AV896" s="6">
        <f t="shared" si="53"/>
        <v>106.58064516129032</v>
      </c>
      <c r="AW896" s="7">
        <f t="shared" si="54"/>
        <v>86.933333333333337</v>
      </c>
      <c r="AX896" s="6">
        <f t="shared" si="55"/>
        <v>133.75</v>
      </c>
      <c r="AY896" s="6" t="str">
        <f t="shared" si="56"/>
        <v/>
      </c>
      <c r="BA896" s="6">
        <f>VLOOKUP(A896, ALL_AP_DATA!$A$2:$F$3600, 6, FALSE)</f>
        <v>112</v>
      </c>
      <c r="BB896" s="6" t="e">
        <f t="shared" ca="1" si="58"/>
        <v>#NAME?</v>
      </c>
      <c r="BC896" s="6">
        <f>VLOOKUP(A896,projmetadata!$A$2:$D$2036, 4, FALSE)</f>
        <v>6365</v>
      </c>
      <c r="BE896" s="9" t="e">
        <f t="shared" ca="1" si="59"/>
        <v>#NAME?</v>
      </c>
      <c r="BF896" s="6" t="e">
        <f t="shared" ca="1" si="60"/>
        <v>#NAME?</v>
      </c>
      <c r="BG896" s="6">
        <f t="shared" si="61"/>
        <v>0.76512175962293794</v>
      </c>
      <c r="BH896" s="6">
        <f>VLOOKUP(A896, ALL_AP_DATA!$A$2:$D$3600, 3, FALSE)</f>
        <v>46</v>
      </c>
      <c r="BI896" s="6">
        <f>VLOOKUP(A896, ALL_AP_DATA!$A$2:$E$3600, 5, FALSE)</f>
        <v>4870</v>
      </c>
      <c r="BJ896" s="6">
        <f t="shared" si="57"/>
        <v>43.482142857142854</v>
      </c>
      <c r="BK896" s="6">
        <f t="shared" si="62"/>
        <v>0.4107142857142857</v>
      </c>
    </row>
    <row r="897" spans="1:63" ht="15.75" customHeight="1" x14ac:dyDescent="0.25">
      <c r="A897" s="6" t="s">
        <v>1313</v>
      </c>
      <c r="B897" s="6" t="s">
        <v>64</v>
      </c>
      <c r="C897" s="6">
        <v>5</v>
      </c>
      <c r="D897" s="6">
        <v>10</v>
      </c>
      <c r="E897" s="6">
        <v>16</v>
      </c>
      <c r="F897" s="6">
        <v>291</v>
      </c>
      <c r="G897" s="6">
        <v>1.9900000000000001E-2</v>
      </c>
      <c r="H897" s="6">
        <v>3.5700000000000003E-2</v>
      </c>
      <c r="I897" s="6">
        <v>6.4000000000000003E-3</v>
      </c>
      <c r="J897" s="6">
        <v>5</v>
      </c>
      <c r="K897" s="6">
        <v>61</v>
      </c>
      <c r="L897" s="6">
        <v>277</v>
      </c>
      <c r="M897" s="6">
        <v>17932</v>
      </c>
      <c r="N897" s="6">
        <v>0.1215</v>
      </c>
      <c r="O897" s="6">
        <v>0.61829999999999996</v>
      </c>
      <c r="P897" s="6">
        <v>0.39219999999999999</v>
      </c>
      <c r="Q897" s="6">
        <v>27</v>
      </c>
      <c r="R897" s="6">
        <v>171</v>
      </c>
      <c r="S897" s="6">
        <v>383</v>
      </c>
      <c r="T897" s="6">
        <v>41038</v>
      </c>
      <c r="U897" s="6">
        <v>0.34060000000000001</v>
      </c>
      <c r="V897" s="6">
        <v>0.85489999999999999</v>
      </c>
      <c r="W897" s="6">
        <v>0.89759999999999995</v>
      </c>
      <c r="X897" s="6">
        <v>5</v>
      </c>
      <c r="Y897" s="6">
        <v>71</v>
      </c>
      <c r="Z897" s="6">
        <v>187</v>
      </c>
      <c r="AA897" s="6">
        <v>9148</v>
      </c>
      <c r="AB897" s="6">
        <v>0.1414</v>
      </c>
      <c r="AC897" s="6">
        <v>0.41739999999999999</v>
      </c>
      <c r="AD897" s="6">
        <v>0.2001</v>
      </c>
      <c r="AE897" s="6">
        <v>52</v>
      </c>
      <c r="AF897" s="6">
        <v>218</v>
      </c>
      <c r="AG897" s="6">
        <v>383</v>
      </c>
      <c r="AH897" s="6">
        <v>37704</v>
      </c>
      <c r="AI897" s="6">
        <v>0.43430000000000002</v>
      </c>
      <c r="AJ897" s="6">
        <v>0.85489999999999999</v>
      </c>
      <c r="AK897" s="6">
        <v>0.82469999999999999</v>
      </c>
      <c r="AL897" s="6">
        <v>3</v>
      </c>
      <c r="AM897" s="6">
        <v>64</v>
      </c>
      <c r="AN897" s="6">
        <v>263</v>
      </c>
      <c r="AO897" s="6">
        <v>16110</v>
      </c>
      <c r="AP897" s="6">
        <v>0.1275</v>
      </c>
      <c r="AQ897" s="6">
        <v>0.58709999999999996</v>
      </c>
      <c r="AR897" s="6">
        <v>0.35239999999999999</v>
      </c>
      <c r="AT897" s="6">
        <f t="shared" si="51"/>
        <v>29.1</v>
      </c>
      <c r="AU897" s="6">
        <f t="shared" si="52"/>
        <v>293.96721311475409</v>
      </c>
      <c r="AV897" s="6">
        <f t="shared" si="53"/>
        <v>239.98830409356725</v>
      </c>
      <c r="AW897" s="7">
        <f t="shared" si="54"/>
        <v>128.8450704225352</v>
      </c>
      <c r="AX897" s="6">
        <f t="shared" si="55"/>
        <v>172.95412844036699</v>
      </c>
      <c r="AY897" s="6">
        <f t="shared" si="56"/>
        <v>251.71875</v>
      </c>
      <c r="BA897" s="6">
        <f>VLOOKUP(A897, ALL_AP_DATA!$A$2:$F$3600, 6, FALSE)</f>
        <v>502</v>
      </c>
      <c r="BB897" s="6" t="e">
        <f t="shared" ca="1" si="58"/>
        <v>#NAME?</v>
      </c>
      <c r="BC897" s="6">
        <f>VLOOKUP(A897,projmetadata!$A$2:$D$2036, 4, FALSE)</f>
        <v>59302</v>
      </c>
      <c r="BE897" s="9" t="e">
        <f t="shared" ca="1" si="59"/>
        <v>#NAME?</v>
      </c>
      <c r="BF897" s="6" t="e">
        <f t="shared" ca="1" si="60"/>
        <v>#NAME?</v>
      </c>
      <c r="BG897" s="6">
        <f t="shared" si="61"/>
        <v>0.77093521297763989</v>
      </c>
      <c r="BH897" s="6">
        <f>VLOOKUP(A897, ALL_AP_DATA!$A$2:$D$3600, 3, FALSE)</f>
        <v>294</v>
      </c>
      <c r="BI897" s="6">
        <f>VLOOKUP(A897, ALL_AP_DATA!$A$2:$E$3600, 5, FALSE)</f>
        <v>45718</v>
      </c>
      <c r="BJ897" s="6">
        <f t="shared" si="57"/>
        <v>91.071713147410364</v>
      </c>
      <c r="BK897" s="6">
        <f t="shared" si="62"/>
        <v>0.58565737051792832</v>
      </c>
    </row>
    <row r="898" spans="1:63" ht="15.75" customHeight="1" x14ac:dyDescent="0.25">
      <c r="A898" s="6" t="s">
        <v>79</v>
      </c>
      <c r="B898" s="6" t="s">
        <v>64</v>
      </c>
      <c r="C898" s="6">
        <v>2</v>
      </c>
      <c r="D898" s="6">
        <v>11</v>
      </c>
      <c r="E898" s="6">
        <v>10</v>
      </c>
      <c r="F898" s="6">
        <v>6097</v>
      </c>
      <c r="G898" s="6">
        <v>6.6299999999999998E-2</v>
      </c>
      <c r="H898" s="6">
        <v>0.2041</v>
      </c>
      <c r="I898" s="6">
        <v>0.53869999999999996</v>
      </c>
      <c r="Q898" s="6">
        <v>10</v>
      </c>
      <c r="R898" s="6">
        <v>34</v>
      </c>
      <c r="S898" s="6">
        <v>44</v>
      </c>
      <c r="T898" s="6">
        <v>3321</v>
      </c>
      <c r="U898" s="6">
        <v>0.20480000000000001</v>
      </c>
      <c r="V898" s="6">
        <v>0.89800000000000002</v>
      </c>
      <c r="W898" s="6">
        <v>0.29349999999999998</v>
      </c>
      <c r="X898" s="6">
        <v>4</v>
      </c>
      <c r="Y898" s="6">
        <v>19</v>
      </c>
      <c r="Z898" s="6">
        <v>27</v>
      </c>
      <c r="AA898" s="6">
        <v>2188</v>
      </c>
      <c r="AB898" s="6">
        <v>0.1145</v>
      </c>
      <c r="AC898" s="6">
        <v>0.55100000000000005</v>
      </c>
      <c r="AD898" s="6">
        <v>0.1933</v>
      </c>
      <c r="AE898" s="6">
        <v>18</v>
      </c>
      <c r="AF898" s="6">
        <v>55</v>
      </c>
      <c r="AG898" s="6">
        <v>35</v>
      </c>
      <c r="AH898" s="6">
        <v>4745</v>
      </c>
      <c r="AI898" s="6">
        <v>0.33129999999999998</v>
      </c>
      <c r="AJ898" s="6">
        <v>0.71430000000000005</v>
      </c>
      <c r="AK898" s="6">
        <v>0.41930000000000001</v>
      </c>
      <c r="AL898" s="6">
        <v>1</v>
      </c>
      <c r="AM898" s="6">
        <v>13</v>
      </c>
      <c r="AN898" s="6">
        <v>31</v>
      </c>
      <c r="AO898" s="6">
        <v>1977</v>
      </c>
      <c r="AP898" s="6">
        <v>7.8299999999999995E-2</v>
      </c>
      <c r="AQ898" s="6">
        <v>0.63270000000000004</v>
      </c>
      <c r="AR898" s="6">
        <v>0.17469999999999999</v>
      </c>
      <c r="AT898" s="6">
        <f t="shared" si="51"/>
        <v>554.27272727272725</v>
      </c>
      <c r="AU898" s="6" t="str">
        <f t="shared" si="52"/>
        <v/>
      </c>
      <c r="AV898" s="6">
        <f t="shared" si="53"/>
        <v>97.67647058823529</v>
      </c>
      <c r="AW898" s="7">
        <f t="shared" si="54"/>
        <v>115.15789473684211</v>
      </c>
      <c r="AX898" s="6">
        <f t="shared" si="55"/>
        <v>86.272727272727266</v>
      </c>
      <c r="AY898" s="6">
        <f t="shared" si="56"/>
        <v>152.07692307692307</v>
      </c>
      <c r="BA898" s="6">
        <f>VLOOKUP(A898, ALL_AP_DATA!$A$2:$F$3600, 6, FALSE)</f>
        <v>166</v>
      </c>
      <c r="BB898" s="6" t="e">
        <f t="shared" ca="1" si="58"/>
        <v>#NAME?</v>
      </c>
      <c r="BC898" s="6">
        <f>VLOOKUP(A898,projmetadata!$A$2:$D$2036, 4, FALSE)</f>
        <v>14688</v>
      </c>
      <c r="BE898" s="9" t="e">
        <f t="shared" ca="1" si="59"/>
        <v>#NAME?</v>
      </c>
      <c r="BF898" s="6" t="e">
        <f t="shared" ca="1" si="60"/>
        <v>#NAME?</v>
      </c>
      <c r="BG898" s="6">
        <f t="shared" si="61"/>
        <v>0.77049291938997821</v>
      </c>
      <c r="BH898" s="6">
        <f>VLOOKUP(A898, ALL_AP_DATA!$A$2:$D$3600, 3, FALSE)</f>
        <v>86</v>
      </c>
      <c r="BI898" s="6">
        <f>VLOOKUP(A898, ALL_AP_DATA!$A$2:$E$3600, 5, FALSE)</f>
        <v>11317</v>
      </c>
      <c r="BJ898" s="6">
        <f t="shared" si="57"/>
        <v>68.174698795180717</v>
      </c>
      <c r="BK898" s="6">
        <f t="shared" si="62"/>
        <v>0.51807228915662651</v>
      </c>
    </row>
    <row r="899" spans="1:63" ht="15.75" customHeight="1" x14ac:dyDescent="0.25">
      <c r="A899" s="6" t="s">
        <v>553</v>
      </c>
      <c r="B899" s="6" t="s">
        <v>64</v>
      </c>
      <c r="C899" s="6">
        <v>8</v>
      </c>
      <c r="D899" s="6">
        <v>30</v>
      </c>
      <c r="E899" s="6">
        <v>86</v>
      </c>
      <c r="F899" s="6">
        <v>2739</v>
      </c>
      <c r="G899" s="6">
        <v>2.52E-2</v>
      </c>
      <c r="H899" s="6">
        <v>0.1101</v>
      </c>
      <c r="I899" s="6">
        <v>3.8800000000000001E-2</v>
      </c>
      <c r="J899" s="6">
        <v>5</v>
      </c>
      <c r="K899" s="6">
        <v>80</v>
      </c>
      <c r="L899" s="6">
        <v>427</v>
      </c>
      <c r="M899" s="6">
        <v>34679</v>
      </c>
      <c r="N899" s="6">
        <v>6.7100000000000007E-2</v>
      </c>
      <c r="O899" s="6">
        <v>0.54669999999999996</v>
      </c>
      <c r="P899" s="6">
        <v>0.49109999999999998</v>
      </c>
      <c r="Q899" s="6">
        <v>70</v>
      </c>
      <c r="R899" s="6">
        <v>336</v>
      </c>
      <c r="S899" s="6">
        <v>701</v>
      </c>
      <c r="T899" s="6">
        <v>61187</v>
      </c>
      <c r="U899" s="6">
        <v>0.28189999999999998</v>
      </c>
      <c r="V899" s="6">
        <v>0.89759999999999995</v>
      </c>
      <c r="W899" s="6">
        <v>0.86639999999999995</v>
      </c>
      <c r="X899" s="6">
        <v>38</v>
      </c>
      <c r="Y899" s="6">
        <v>105</v>
      </c>
      <c r="Z899" s="6">
        <v>179</v>
      </c>
      <c r="AA899" s="6">
        <v>4864</v>
      </c>
      <c r="AB899" s="6">
        <v>8.8099999999999998E-2</v>
      </c>
      <c r="AC899" s="6">
        <v>0.22919999999999999</v>
      </c>
      <c r="AD899" s="6">
        <v>6.8900000000000003E-2</v>
      </c>
      <c r="AE899" s="6">
        <v>32</v>
      </c>
      <c r="AF899" s="6">
        <v>186</v>
      </c>
      <c r="AG899" s="6">
        <v>406</v>
      </c>
      <c r="AH899" s="6">
        <v>28609</v>
      </c>
      <c r="AI899" s="6">
        <v>0.156</v>
      </c>
      <c r="AJ899" s="6">
        <v>0.51980000000000004</v>
      </c>
      <c r="AK899" s="6">
        <v>0.40510000000000002</v>
      </c>
      <c r="AL899" s="6">
        <v>6</v>
      </c>
      <c r="AM899" s="6">
        <v>163</v>
      </c>
      <c r="AN899" s="6">
        <v>594</v>
      </c>
      <c r="AO899" s="6">
        <v>49608</v>
      </c>
      <c r="AP899" s="6">
        <v>0.13669999999999999</v>
      </c>
      <c r="AQ899" s="6">
        <v>0.76060000000000005</v>
      </c>
      <c r="AR899" s="6">
        <v>0.70240000000000002</v>
      </c>
      <c r="AT899" s="6">
        <f t="shared" si="51"/>
        <v>91.3</v>
      </c>
      <c r="AU899" s="6">
        <f t="shared" si="52"/>
        <v>433.48750000000001</v>
      </c>
      <c r="AV899" s="6">
        <f t="shared" si="53"/>
        <v>182.10416666666666</v>
      </c>
      <c r="AW899" s="7">
        <f t="shared" si="54"/>
        <v>46.323809523809523</v>
      </c>
      <c r="AX899" s="6">
        <f t="shared" si="55"/>
        <v>153.81182795698925</v>
      </c>
      <c r="AY899" s="6">
        <f t="shared" si="56"/>
        <v>304.34355828220856</v>
      </c>
      <c r="BA899" s="6">
        <f>VLOOKUP(A899, ALL_AP_DATA!$A$2:$F$3600, 6, FALSE)</f>
        <v>1192</v>
      </c>
      <c r="BB899" s="6" t="e">
        <f t="shared" ca="1" si="58"/>
        <v>#NAME?</v>
      </c>
      <c r="BC899" s="6">
        <f>VLOOKUP(A899,projmetadata!$A$2:$D$2036, 4, FALSE)</f>
        <v>91594</v>
      </c>
      <c r="BE899" s="9" t="e">
        <f t="shared" ca="1" si="59"/>
        <v>#NAME?</v>
      </c>
      <c r="BF899" s="6" t="e">
        <f t="shared" ca="1" si="60"/>
        <v>#NAME?</v>
      </c>
      <c r="BG899" s="6">
        <f t="shared" si="61"/>
        <v>0.77103303709849991</v>
      </c>
      <c r="BH899" s="6">
        <f>VLOOKUP(A899, ALL_AP_DATA!$A$2:$D$3600, 3, FALSE)</f>
        <v>525</v>
      </c>
      <c r="BI899" s="6">
        <f>VLOOKUP(A899, ALL_AP_DATA!$A$2:$E$3600, 5, FALSE)</f>
        <v>70622</v>
      </c>
      <c r="BJ899" s="6">
        <f t="shared" si="57"/>
        <v>59.246644295302012</v>
      </c>
      <c r="BK899" s="6">
        <f t="shared" si="62"/>
        <v>0.44043624161073824</v>
      </c>
    </row>
    <row r="900" spans="1:63" ht="15.75" customHeight="1" x14ac:dyDescent="0.25">
      <c r="A900" s="6" t="s">
        <v>625</v>
      </c>
      <c r="B900" s="6" t="s">
        <v>64</v>
      </c>
      <c r="C900" s="6">
        <v>9</v>
      </c>
      <c r="D900" s="6">
        <v>29</v>
      </c>
      <c r="E900" s="6">
        <v>40</v>
      </c>
      <c r="F900" s="6">
        <v>1440</v>
      </c>
      <c r="G900" s="6">
        <v>9.01E-2</v>
      </c>
      <c r="H900" s="6">
        <v>0.25640000000000002</v>
      </c>
      <c r="I900" s="6">
        <v>4.53E-2</v>
      </c>
      <c r="J900" s="6">
        <v>2</v>
      </c>
      <c r="K900" s="6">
        <v>14</v>
      </c>
      <c r="L900" s="6">
        <v>45</v>
      </c>
      <c r="M900" s="6">
        <v>3082</v>
      </c>
      <c r="N900" s="6">
        <v>4.3499999999999997E-2</v>
      </c>
      <c r="O900" s="6">
        <v>0.28849999999999998</v>
      </c>
      <c r="P900" s="6">
        <v>9.69E-2</v>
      </c>
      <c r="Q900" s="6">
        <v>20</v>
      </c>
      <c r="R900" s="6">
        <v>94</v>
      </c>
      <c r="S900" s="6">
        <v>136</v>
      </c>
      <c r="T900" s="6">
        <v>22247</v>
      </c>
      <c r="U900" s="6">
        <v>0.29189999999999999</v>
      </c>
      <c r="V900" s="6">
        <v>0.87180000000000002</v>
      </c>
      <c r="W900" s="6">
        <v>0.69930000000000003</v>
      </c>
      <c r="X900" s="6">
        <v>35</v>
      </c>
      <c r="Y900" s="6">
        <v>133</v>
      </c>
      <c r="Z900" s="6">
        <v>92</v>
      </c>
      <c r="AA900" s="6">
        <v>7001</v>
      </c>
      <c r="AB900" s="6">
        <v>0.41299999999999998</v>
      </c>
      <c r="AC900" s="6">
        <v>0.5897</v>
      </c>
      <c r="AD900" s="6">
        <v>0.22009999999999999</v>
      </c>
      <c r="AE900" s="6">
        <v>17</v>
      </c>
      <c r="AF900" s="6">
        <v>75</v>
      </c>
      <c r="AG900" s="6">
        <v>59</v>
      </c>
      <c r="AH900" s="6">
        <v>3655</v>
      </c>
      <c r="AI900" s="6">
        <v>0.2329</v>
      </c>
      <c r="AJ900" s="6">
        <v>0.37819999999999998</v>
      </c>
      <c r="AK900" s="6">
        <v>0.1149</v>
      </c>
      <c r="AL900" s="6">
        <v>1</v>
      </c>
      <c r="AM900" s="6">
        <v>25</v>
      </c>
      <c r="AN900" s="6">
        <v>63</v>
      </c>
      <c r="AO900" s="6">
        <v>4999</v>
      </c>
      <c r="AP900" s="6">
        <v>7.7600000000000002E-2</v>
      </c>
      <c r="AQ900" s="6">
        <v>0.40379999999999999</v>
      </c>
      <c r="AR900" s="6">
        <v>0.15709999999999999</v>
      </c>
      <c r="AT900" s="6">
        <f t="shared" si="51"/>
        <v>49.655172413793103</v>
      </c>
      <c r="AU900" s="6">
        <f t="shared" si="52"/>
        <v>220.14285714285714</v>
      </c>
      <c r="AV900" s="6">
        <f t="shared" si="53"/>
        <v>236.67021276595744</v>
      </c>
      <c r="AW900" s="7">
        <f t="shared" si="54"/>
        <v>52.639097744360903</v>
      </c>
      <c r="AX900" s="6">
        <f t="shared" si="55"/>
        <v>48.733333333333334</v>
      </c>
      <c r="AY900" s="6">
        <f t="shared" si="56"/>
        <v>199.96</v>
      </c>
      <c r="BA900" s="6">
        <f>VLOOKUP(A900, ALL_AP_DATA!$A$2:$F$3600, 6, FALSE)</f>
        <v>322</v>
      </c>
      <c r="BB900" s="6" t="e">
        <f t="shared" ca="1" si="58"/>
        <v>#NAME?</v>
      </c>
      <c r="BC900" s="6">
        <f>VLOOKUP(A900,projmetadata!$A$2:$D$2036, 4, FALSE)</f>
        <v>40760</v>
      </c>
      <c r="BE900" s="9" t="e">
        <f t="shared" ca="1" si="59"/>
        <v>#NAME?</v>
      </c>
      <c r="BF900" s="6" t="e">
        <f t="shared" ca="1" si="60"/>
        <v>#NAME?</v>
      </c>
      <c r="BG900" s="6">
        <f t="shared" si="61"/>
        <v>0.7804465161923454</v>
      </c>
      <c r="BH900" s="6">
        <f>VLOOKUP(A900, ALL_AP_DATA!$A$2:$D$3600, 3, FALSE)</f>
        <v>207</v>
      </c>
      <c r="BI900" s="6">
        <f>VLOOKUP(A900, ALL_AP_DATA!$A$2:$E$3600, 5, FALSE)</f>
        <v>31811</v>
      </c>
      <c r="BJ900" s="6">
        <f t="shared" si="57"/>
        <v>98.791925465838503</v>
      </c>
      <c r="BK900" s="6">
        <f t="shared" si="62"/>
        <v>0.6428571428571429</v>
      </c>
    </row>
    <row r="901" spans="1:63" ht="15.75" customHeight="1" x14ac:dyDescent="0.25">
      <c r="A901" s="6" t="s">
        <v>228</v>
      </c>
      <c r="B901" s="6" t="s">
        <v>64</v>
      </c>
      <c r="C901" s="6">
        <v>7</v>
      </c>
      <c r="D901" s="6">
        <v>98</v>
      </c>
      <c r="E901" s="6">
        <v>577</v>
      </c>
      <c r="F901" s="6">
        <v>22978</v>
      </c>
      <c r="G901" s="6">
        <v>0.29970000000000002</v>
      </c>
      <c r="H901" s="6">
        <v>0.88090000000000002</v>
      </c>
      <c r="I901" s="6">
        <v>0.78110000000000002</v>
      </c>
      <c r="J901" s="6">
        <v>6</v>
      </c>
      <c r="K901" s="6">
        <v>40</v>
      </c>
      <c r="L901" s="6">
        <v>485</v>
      </c>
      <c r="M901" s="6">
        <v>17007</v>
      </c>
      <c r="N901" s="6">
        <v>0.12230000000000001</v>
      </c>
      <c r="O901" s="6">
        <v>0.74050000000000005</v>
      </c>
      <c r="P901" s="6">
        <v>0.57820000000000005</v>
      </c>
      <c r="Q901" s="6">
        <v>16</v>
      </c>
      <c r="R901" s="6">
        <v>60</v>
      </c>
      <c r="S901" s="6">
        <v>528</v>
      </c>
      <c r="T901" s="6">
        <v>20789</v>
      </c>
      <c r="U901" s="6">
        <v>0.1835</v>
      </c>
      <c r="V901" s="6">
        <v>0.80610000000000004</v>
      </c>
      <c r="W901" s="6">
        <v>0.70669999999999999</v>
      </c>
      <c r="X901" s="6">
        <v>31</v>
      </c>
      <c r="Y901" s="6">
        <v>150</v>
      </c>
      <c r="Z901" s="6">
        <v>600</v>
      </c>
      <c r="AA901" s="6">
        <v>24351</v>
      </c>
      <c r="AB901" s="6">
        <v>0.4587</v>
      </c>
      <c r="AC901" s="6">
        <v>0.91600000000000004</v>
      </c>
      <c r="AD901" s="6">
        <v>0.82779999999999998</v>
      </c>
      <c r="AE901" s="6">
        <v>30</v>
      </c>
      <c r="AF901" s="6">
        <v>77</v>
      </c>
      <c r="AG901" s="6">
        <v>290</v>
      </c>
      <c r="AH901" s="6">
        <v>10957</v>
      </c>
      <c r="AI901" s="6">
        <v>0.23549999999999999</v>
      </c>
      <c r="AJ901" s="6">
        <v>0.44269999999999998</v>
      </c>
      <c r="AK901" s="6">
        <v>0.3725</v>
      </c>
      <c r="AL901" s="6">
        <v>2</v>
      </c>
      <c r="AM901" s="6">
        <v>34</v>
      </c>
      <c r="AN901" s="6">
        <v>427</v>
      </c>
      <c r="AO901" s="6">
        <v>15297</v>
      </c>
      <c r="AP901" s="6">
        <v>0.104</v>
      </c>
      <c r="AQ901" s="6">
        <v>0.65190000000000003</v>
      </c>
      <c r="AR901" s="6">
        <v>0.52</v>
      </c>
      <c r="AT901" s="6">
        <f t="shared" si="51"/>
        <v>234.46938775510205</v>
      </c>
      <c r="AU901" s="6">
        <f t="shared" si="52"/>
        <v>425.17500000000001</v>
      </c>
      <c r="AV901" s="6">
        <f t="shared" si="53"/>
        <v>346.48333333333335</v>
      </c>
      <c r="AW901" s="7">
        <f t="shared" si="54"/>
        <v>162.34</v>
      </c>
      <c r="AX901" s="6">
        <f t="shared" si="55"/>
        <v>142.2987012987013</v>
      </c>
      <c r="AY901" s="6">
        <f t="shared" si="56"/>
        <v>449.91176470588238</v>
      </c>
      <c r="BA901" s="6">
        <f>VLOOKUP(A901, ALL_AP_DATA!$A$2:$F$3600, 6, FALSE)</f>
        <v>327</v>
      </c>
      <c r="BB901" s="6" t="e">
        <f t="shared" ca="1" si="58"/>
        <v>#NAME?</v>
      </c>
      <c r="BC901" s="6">
        <f>VLOOKUP(A901,projmetadata!$A$2:$D$2036, 4, FALSE)</f>
        <v>37140</v>
      </c>
      <c r="BE901" s="9" t="e">
        <f t="shared" ca="1" si="59"/>
        <v>#NAME?</v>
      </c>
      <c r="BF901" s="6" t="e">
        <f t="shared" ca="1" si="60"/>
        <v>#NAME?</v>
      </c>
      <c r="BG901" s="6">
        <f t="shared" si="61"/>
        <v>0.79203015616585892</v>
      </c>
      <c r="BH901" s="6">
        <f>VLOOKUP(A901, ALL_AP_DATA!$A$2:$D$3600, 3, FALSE)</f>
        <v>207</v>
      </c>
      <c r="BI901" s="6">
        <f>VLOOKUP(A901, ALL_AP_DATA!$A$2:$E$3600, 5, FALSE)</f>
        <v>29416</v>
      </c>
      <c r="BJ901" s="6">
        <f t="shared" si="57"/>
        <v>89.957186544342505</v>
      </c>
      <c r="BK901" s="6">
        <f t="shared" si="62"/>
        <v>0.6330275229357798</v>
      </c>
    </row>
    <row r="902" spans="1:63" ht="15.75" customHeight="1" x14ac:dyDescent="0.25">
      <c r="A902" s="6" t="s">
        <v>711</v>
      </c>
      <c r="B902" s="6" t="s">
        <v>64</v>
      </c>
      <c r="C902" s="6">
        <v>27</v>
      </c>
      <c r="D902" s="6">
        <v>457</v>
      </c>
      <c r="E902" s="6">
        <v>904</v>
      </c>
      <c r="F902" s="6">
        <v>52971</v>
      </c>
      <c r="G902" s="6">
        <v>0.2407</v>
      </c>
      <c r="H902" s="6">
        <v>0.69910000000000005</v>
      </c>
      <c r="I902" s="6">
        <v>0.52529999999999999</v>
      </c>
      <c r="J902" s="6">
        <v>16</v>
      </c>
      <c r="K902" s="6">
        <v>126</v>
      </c>
      <c r="L902" s="6">
        <v>513</v>
      </c>
      <c r="M902" s="6">
        <v>30725</v>
      </c>
      <c r="N902" s="6">
        <v>6.6400000000000001E-2</v>
      </c>
      <c r="O902" s="6">
        <v>0.39679999999999999</v>
      </c>
      <c r="P902" s="6">
        <v>0.30470000000000003</v>
      </c>
      <c r="Q902" s="6">
        <v>97</v>
      </c>
      <c r="R902" s="6">
        <v>331</v>
      </c>
      <c r="S902" s="6">
        <v>880</v>
      </c>
      <c r="T902" s="6">
        <v>55848</v>
      </c>
      <c r="U902" s="6">
        <v>0.17430000000000001</v>
      </c>
      <c r="V902" s="6">
        <v>0.68059999999999998</v>
      </c>
      <c r="W902" s="6">
        <v>0.55379999999999996</v>
      </c>
      <c r="X902" s="6">
        <v>114</v>
      </c>
      <c r="Y902" s="6">
        <v>612</v>
      </c>
      <c r="Z902" s="6">
        <v>944</v>
      </c>
      <c r="AA902" s="6">
        <v>58835</v>
      </c>
      <c r="AB902" s="6">
        <v>0.32229999999999998</v>
      </c>
      <c r="AC902" s="6">
        <v>0.73009999999999997</v>
      </c>
      <c r="AD902" s="6">
        <v>0.58340000000000003</v>
      </c>
      <c r="AE902" s="6">
        <v>122</v>
      </c>
      <c r="AF902" s="6">
        <v>758</v>
      </c>
      <c r="AG902" s="6">
        <v>1027</v>
      </c>
      <c r="AH902" s="6">
        <v>68711</v>
      </c>
      <c r="AI902" s="6">
        <v>0.3992</v>
      </c>
      <c r="AJ902" s="6">
        <v>0.79430000000000001</v>
      </c>
      <c r="AK902" s="6">
        <v>0.68140000000000001</v>
      </c>
      <c r="AL902" s="6">
        <v>7</v>
      </c>
      <c r="AM902" s="6">
        <v>76</v>
      </c>
      <c r="AN902" s="6">
        <v>349</v>
      </c>
      <c r="AO902" s="6">
        <v>20174</v>
      </c>
      <c r="AP902" s="6">
        <v>0.04</v>
      </c>
      <c r="AQ902" s="6">
        <v>0.26989999999999997</v>
      </c>
      <c r="AR902" s="6">
        <v>0.2001</v>
      </c>
      <c r="AT902" s="6">
        <f t="shared" si="51"/>
        <v>115.91028446389497</v>
      </c>
      <c r="AU902" s="6">
        <f t="shared" si="52"/>
        <v>243.84920634920636</v>
      </c>
      <c r="AV902" s="6">
        <f t="shared" si="53"/>
        <v>168.7250755287009</v>
      </c>
      <c r="AW902" s="7">
        <f t="shared" si="54"/>
        <v>96.135620915032675</v>
      </c>
      <c r="AX902" s="6">
        <f t="shared" si="55"/>
        <v>90.647757255936682</v>
      </c>
      <c r="AY902" s="6">
        <f t="shared" si="56"/>
        <v>265.44736842105266</v>
      </c>
      <c r="BA902" s="6">
        <f>VLOOKUP(A902, ALL_AP_DATA!$A$2:$F$3600, 6, FALSE)</f>
        <v>1899</v>
      </c>
      <c r="BB902" s="6" t="e">
        <f t="shared" ca="1" si="58"/>
        <v>#NAME?</v>
      </c>
      <c r="BC902" s="6">
        <f>VLOOKUP(A902,projmetadata!$A$2:$D$2036, 4, FALSE)</f>
        <v>126363</v>
      </c>
      <c r="BE902" s="9" t="e">
        <f t="shared" ca="1" si="59"/>
        <v>#NAME?</v>
      </c>
      <c r="BF902" s="6" t="e">
        <f t="shared" ca="1" si="60"/>
        <v>#NAME?</v>
      </c>
      <c r="BG902" s="6">
        <f t="shared" si="61"/>
        <v>0.79803423470477908</v>
      </c>
      <c r="BH902" s="6">
        <f>VLOOKUP(A902, ALL_AP_DATA!$A$2:$D$3600, 3, FALSE)</f>
        <v>1125</v>
      </c>
      <c r="BI902" s="6">
        <f>VLOOKUP(A902, ALL_AP_DATA!$A$2:$E$3600, 5, FALSE)</f>
        <v>100842</v>
      </c>
      <c r="BJ902" s="6">
        <f t="shared" si="57"/>
        <v>53.102685624012636</v>
      </c>
      <c r="BK902" s="6">
        <f t="shared" si="62"/>
        <v>0.59241706161137442</v>
      </c>
    </row>
    <row r="903" spans="1:63" ht="15.75" customHeight="1" x14ac:dyDescent="0.25">
      <c r="A903" s="6" t="s">
        <v>823</v>
      </c>
      <c r="B903" s="6" t="s">
        <v>64</v>
      </c>
      <c r="C903" s="6">
        <v>2</v>
      </c>
      <c r="D903" s="6">
        <v>187</v>
      </c>
      <c r="E903" s="6">
        <v>299</v>
      </c>
      <c r="F903" s="6">
        <v>15707</v>
      </c>
      <c r="G903" s="6">
        <v>0.34250000000000003</v>
      </c>
      <c r="H903" s="6">
        <v>0.64580000000000004</v>
      </c>
      <c r="I903" s="6">
        <v>0.45150000000000001</v>
      </c>
      <c r="J903" s="6">
        <v>4</v>
      </c>
      <c r="K903" s="6">
        <v>47</v>
      </c>
      <c r="L903" s="6">
        <v>286</v>
      </c>
      <c r="M903" s="6">
        <v>15338</v>
      </c>
      <c r="N903" s="6">
        <v>8.6099999999999996E-2</v>
      </c>
      <c r="O903" s="6">
        <v>0.61770000000000003</v>
      </c>
      <c r="P903" s="6">
        <v>0.44090000000000001</v>
      </c>
      <c r="Q903" s="6">
        <v>28</v>
      </c>
      <c r="R903" s="6">
        <v>133</v>
      </c>
      <c r="S903" s="6">
        <v>403</v>
      </c>
      <c r="T903" s="6">
        <v>30508</v>
      </c>
      <c r="U903" s="6">
        <v>0.24360000000000001</v>
      </c>
      <c r="V903" s="6">
        <v>0.87039999999999995</v>
      </c>
      <c r="W903" s="6">
        <v>0.87690000000000001</v>
      </c>
      <c r="X903" s="6">
        <v>37</v>
      </c>
      <c r="Y903" s="6">
        <v>296</v>
      </c>
      <c r="Z903" s="6">
        <v>394</v>
      </c>
      <c r="AA903" s="6">
        <v>23649</v>
      </c>
      <c r="AB903" s="6">
        <v>0.54210000000000003</v>
      </c>
      <c r="AC903" s="6">
        <v>0.85099999999999998</v>
      </c>
      <c r="AD903" s="6">
        <v>0.67969999999999997</v>
      </c>
      <c r="AE903" s="6">
        <v>42</v>
      </c>
      <c r="AF903" s="6">
        <v>212</v>
      </c>
      <c r="AG903" s="6">
        <v>394</v>
      </c>
      <c r="AH903" s="6">
        <v>23480</v>
      </c>
      <c r="AI903" s="6">
        <v>0.38829999999999998</v>
      </c>
      <c r="AJ903" s="6">
        <v>0.85099999999999998</v>
      </c>
      <c r="AK903" s="6">
        <v>0.67490000000000006</v>
      </c>
      <c r="AL903" s="6">
        <v>4</v>
      </c>
      <c r="AM903" s="6">
        <v>56</v>
      </c>
      <c r="AN903" s="6">
        <v>288</v>
      </c>
      <c r="AO903" s="6">
        <v>16840</v>
      </c>
      <c r="AP903" s="6">
        <v>0.1026</v>
      </c>
      <c r="AQ903" s="6">
        <v>0.622</v>
      </c>
      <c r="AR903" s="6">
        <v>0.48399999999999999</v>
      </c>
      <c r="AT903" s="6">
        <f t="shared" si="51"/>
        <v>83.994652406417117</v>
      </c>
      <c r="AU903" s="6">
        <f t="shared" si="52"/>
        <v>326.34042553191489</v>
      </c>
      <c r="AV903" s="6">
        <f t="shared" si="53"/>
        <v>229.38345864661653</v>
      </c>
      <c r="AW903" s="7">
        <f t="shared" si="54"/>
        <v>79.895270270270274</v>
      </c>
      <c r="AX903" s="6">
        <f t="shared" si="55"/>
        <v>110.75471698113208</v>
      </c>
      <c r="AY903" s="6">
        <f t="shared" si="56"/>
        <v>300.71428571428572</v>
      </c>
      <c r="BA903" s="6">
        <f>VLOOKUP(A903, ALL_AP_DATA!$A$2:$F$3600, 6, FALSE)</f>
        <v>546</v>
      </c>
      <c r="BB903" s="6" t="e">
        <f t="shared" ca="1" si="58"/>
        <v>#NAME?</v>
      </c>
      <c r="BC903" s="6">
        <f>VLOOKUP(A903,projmetadata!$A$2:$D$2036, 4, FALSE)</f>
        <v>42803</v>
      </c>
      <c r="BE903" s="9" t="e">
        <f t="shared" ca="1" si="59"/>
        <v>#NAME?</v>
      </c>
      <c r="BF903" s="6" t="e">
        <f t="shared" ca="1" si="60"/>
        <v>#NAME?</v>
      </c>
      <c r="BG903" s="6">
        <f t="shared" si="61"/>
        <v>0.81281685863140429</v>
      </c>
      <c r="BH903" s="6">
        <f>VLOOKUP(A903, ALL_AP_DATA!$A$2:$D$3600, 3, FALSE)</f>
        <v>393</v>
      </c>
      <c r="BI903" s="6">
        <f>VLOOKUP(A903, ALL_AP_DATA!$A$2:$E$3600, 5, FALSE)</f>
        <v>34791</v>
      </c>
      <c r="BJ903" s="6">
        <f t="shared" si="57"/>
        <v>63.719780219780219</v>
      </c>
      <c r="BK903" s="6">
        <f t="shared" si="62"/>
        <v>0.71978021978021978</v>
      </c>
    </row>
    <row r="904" spans="1:63" ht="15.75" customHeight="1" x14ac:dyDescent="0.25">
      <c r="A904" s="6" t="s">
        <v>223</v>
      </c>
      <c r="B904" s="6" t="s">
        <v>64</v>
      </c>
      <c r="C904" s="6">
        <v>4</v>
      </c>
      <c r="D904" s="6">
        <v>17</v>
      </c>
      <c r="E904" s="6">
        <v>142</v>
      </c>
      <c r="F904" s="6">
        <v>7251</v>
      </c>
      <c r="G904" s="6">
        <v>6.83E-2</v>
      </c>
      <c r="H904" s="6">
        <v>0.63680000000000003</v>
      </c>
      <c r="I904" s="6">
        <v>0.2082</v>
      </c>
      <c r="J904" s="6">
        <v>4</v>
      </c>
      <c r="K904" s="6">
        <v>49</v>
      </c>
      <c r="L904" s="6">
        <v>190</v>
      </c>
      <c r="M904" s="6">
        <v>18392</v>
      </c>
      <c r="N904" s="6">
        <v>0.1968</v>
      </c>
      <c r="O904" s="6">
        <v>0.85199999999999998</v>
      </c>
      <c r="P904" s="6">
        <v>0.52800000000000002</v>
      </c>
      <c r="Q904" s="6">
        <v>15</v>
      </c>
      <c r="R904" s="6">
        <v>82</v>
      </c>
      <c r="S904" s="6">
        <v>208</v>
      </c>
      <c r="T904" s="6">
        <v>22715</v>
      </c>
      <c r="U904" s="6">
        <v>0.32929999999999998</v>
      </c>
      <c r="V904" s="6">
        <v>0.93269999999999997</v>
      </c>
      <c r="W904" s="6">
        <v>0.65210000000000001</v>
      </c>
      <c r="X904" s="6">
        <v>6</v>
      </c>
      <c r="Y904" s="6">
        <v>23</v>
      </c>
      <c r="Z904" s="6">
        <v>129</v>
      </c>
      <c r="AA904" s="6">
        <v>5609</v>
      </c>
      <c r="AB904" s="6">
        <v>9.2399999999999996E-2</v>
      </c>
      <c r="AC904" s="6">
        <v>0.57850000000000001</v>
      </c>
      <c r="AD904" s="6">
        <v>0.161</v>
      </c>
      <c r="AE904" s="6">
        <v>10</v>
      </c>
      <c r="AF904" s="6">
        <v>52</v>
      </c>
      <c r="AG904" s="6">
        <v>95</v>
      </c>
      <c r="AH904" s="6">
        <v>5763</v>
      </c>
      <c r="AI904" s="6">
        <v>0.20880000000000001</v>
      </c>
      <c r="AJ904" s="6">
        <v>0.42599999999999999</v>
      </c>
      <c r="AK904" s="6">
        <v>0.16539999999999999</v>
      </c>
      <c r="AL904" s="6">
        <v>3</v>
      </c>
      <c r="AM904" s="6">
        <v>55</v>
      </c>
      <c r="AN904" s="6">
        <v>200</v>
      </c>
      <c r="AO904" s="6">
        <v>19125</v>
      </c>
      <c r="AP904" s="6">
        <v>0.22090000000000001</v>
      </c>
      <c r="AQ904" s="6">
        <v>0.89690000000000003</v>
      </c>
      <c r="AR904" s="6">
        <v>0.54900000000000004</v>
      </c>
      <c r="AT904" s="6">
        <f t="shared" si="51"/>
        <v>426.52941176470586</v>
      </c>
      <c r="AU904" s="6">
        <f t="shared" si="52"/>
        <v>375.34693877551018</v>
      </c>
      <c r="AV904" s="6">
        <f t="shared" si="53"/>
        <v>277.01219512195121</v>
      </c>
      <c r="AW904" s="7">
        <f t="shared" si="54"/>
        <v>243.86956521739131</v>
      </c>
      <c r="AX904" s="6">
        <f t="shared" si="55"/>
        <v>110.82692307692308</v>
      </c>
      <c r="AY904" s="6">
        <f t="shared" si="56"/>
        <v>347.72727272727275</v>
      </c>
      <c r="BA904" s="6">
        <f>VLOOKUP(A904, ALL_AP_DATA!$A$2:$F$3600, 6, FALSE)</f>
        <v>249</v>
      </c>
      <c r="BB904" s="6" t="e">
        <f t="shared" ca="1" si="58"/>
        <v>#NAME?</v>
      </c>
      <c r="BC904" s="6">
        <f>VLOOKUP(A904,projmetadata!$A$2:$D$2036, 4, FALSE)</f>
        <v>42693</v>
      </c>
      <c r="BE904" s="9" t="e">
        <f t="shared" ca="1" si="59"/>
        <v>#NAME?</v>
      </c>
      <c r="BF904" s="6" t="e">
        <f t="shared" ca="1" si="60"/>
        <v>#NAME?</v>
      </c>
      <c r="BG904" s="6">
        <f t="shared" si="61"/>
        <v>0.81594172346754734</v>
      </c>
      <c r="BH904" s="6">
        <f>VLOOKUP(A904, ALL_AP_DATA!$A$2:$D$3600, 3, FALSE)</f>
        <v>124</v>
      </c>
      <c r="BI904" s="6">
        <f>VLOOKUP(A904, ALL_AP_DATA!$A$2:$E$3600, 5, FALSE)</f>
        <v>34835</v>
      </c>
      <c r="BJ904" s="6">
        <f t="shared" si="57"/>
        <v>139.89959839357431</v>
      </c>
      <c r="BK904" s="6">
        <f t="shared" si="62"/>
        <v>0.49799196787148592</v>
      </c>
    </row>
    <row r="905" spans="1:63" ht="15.75" customHeight="1" x14ac:dyDescent="0.25">
      <c r="A905" s="6" t="s">
        <v>456</v>
      </c>
      <c r="B905" s="6" t="s">
        <v>64</v>
      </c>
      <c r="Q905" s="6">
        <v>3</v>
      </c>
      <c r="R905" s="6">
        <v>30</v>
      </c>
      <c r="S905" s="6">
        <v>26</v>
      </c>
      <c r="T905" s="6">
        <v>3282</v>
      </c>
      <c r="U905" s="6">
        <v>0.1333</v>
      </c>
      <c r="V905" s="6">
        <v>0.61899999999999999</v>
      </c>
      <c r="W905" s="6">
        <v>0.83379999999999999</v>
      </c>
      <c r="X905" s="6">
        <v>12</v>
      </c>
      <c r="Y905" s="6">
        <v>84</v>
      </c>
      <c r="Z905" s="6">
        <v>14</v>
      </c>
      <c r="AA905" s="6">
        <v>274</v>
      </c>
      <c r="AB905" s="6">
        <v>0.37330000000000002</v>
      </c>
      <c r="AC905" s="6">
        <v>0.33329999999999999</v>
      </c>
      <c r="AD905" s="6">
        <v>6.9599999999999995E-2</v>
      </c>
      <c r="AE905" s="6">
        <v>8</v>
      </c>
      <c r="AF905" s="6">
        <v>46</v>
      </c>
      <c r="AG905" s="6">
        <v>4</v>
      </c>
      <c r="AH905" s="6">
        <v>103</v>
      </c>
      <c r="AI905" s="6">
        <v>0.2044</v>
      </c>
      <c r="AJ905" s="6">
        <v>9.5200000000000007E-2</v>
      </c>
      <c r="AK905" s="6">
        <v>2.6200000000000001E-2</v>
      </c>
      <c r="AT905" s="6" t="str">
        <f t="shared" si="51"/>
        <v/>
      </c>
      <c r="AU905" s="6" t="str">
        <f t="shared" si="52"/>
        <v/>
      </c>
      <c r="AV905" s="6">
        <f t="shared" si="53"/>
        <v>109.4</v>
      </c>
      <c r="AW905" s="7">
        <f t="shared" si="54"/>
        <v>3.2619047619047619</v>
      </c>
      <c r="AX905" s="6">
        <f t="shared" si="55"/>
        <v>2.2391304347826089</v>
      </c>
      <c r="AY905" s="6" t="str">
        <f t="shared" si="56"/>
        <v/>
      </c>
      <c r="BA905" s="6">
        <f>VLOOKUP(A905, ALL_AP_DATA!$A$2:$F$3600, 6, FALSE)</f>
        <v>225</v>
      </c>
      <c r="BB905" s="6" t="e">
        <f t="shared" ca="1" si="58"/>
        <v>#NAME?</v>
      </c>
      <c r="BC905" s="6">
        <f>VLOOKUP(A905,projmetadata!$A$2:$D$2036, 4, FALSE)</f>
        <v>4779</v>
      </c>
      <c r="BE905" s="9" t="e">
        <f t="shared" ca="1" si="59"/>
        <v>#NAME?</v>
      </c>
      <c r="BF905" s="6" t="e">
        <f t="shared" ca="1" si="60"/>
        <v>#NAME?</v>
      </c>
      <c r="BG905" s="6">
        <f t="shared" si="61"/>
        <v>0.82360326428123043</v>
      </c>
      <c r="BH905" s="6">
        <f>VLOOKUP(A905, ALL_AP_DATA!$A$2:$D$3600, 3, FALSE)</f>
        <v>143</v>
      </c>
      <c r="BI905" s="6">
        <f>VLOOKUP(A905, ALL_AP_DATA!$A$2:$E$3600, 5, FALSE)</f>
        <v>3936</v>
      </c>
      <c r="BJ905" s="6">
        <f t="shared" si="57"/>
        <v>17.493333333333332</v>
      </c>
      <c r="BK905" s="6">
        <f t="shared" si="62"/>
        <v>0.63555555555555554</v>
      </c>
    </row>
    <row r="906" spans="1:63" ht="15.75" customHeight="1" x14ac:dyDescent="0.25">
      <c r="A906" s="6" t="s">
        <v>224</v>
      </c>
      <c r="B906" s="6" t="s">
        <v>64</v>
      </c>
      <c r="C906" s="6">
        <v>4</v>
      </c>
      <c r="D906" s="6">
        <v>10</v>
      </c>
      <c r="E906" s="6">
        <v>16</v>
      </c>
      <c r="F906" s="6">
        <v>2175</v>
      </c>
      <c r="G906" s="6">
        <v>9.01E-2</v>
      </c>
      <c r="H906" s="6">
        <v>0.4</v>
      </c>
      <c r="I906" s="6">
        <v>0.36899999999999999</v>
      </c>
      <c r="Q906" s="6">
        <v>6</v>
      </c>
      <c r="R906" s="6">
        <v>29</v>
      </c>
      <c r="S906" s="6">
        <v>31</v>
      </c>
      <c r="T906" s="6">
        <v>4734</v>
      </c>
      <c r="U906" s="6">
        <v>0.26129999999999998</v>
      </c>
      <c r="V906" s="6">
        <v>0.77500000000000002</v>
      </c>
      <c r="W906" s="6">
        <v>0.80320000000000003</v>
      </c>
      <c r="X906" s="6">
        <v>3</v>
      </c>
      <c r="Y906" s="6">
        <v>15</v>
      </c>
      <c r="Z906" s="6">
        <v>5</v>
      </c>
      <c r="AA906" s="6">
        <v>569</v>
      </c>
      <c r="AB906" s="6">
        <v>0.1351</v>
      </c>
      <c r="AC906" s="6">
        <v>0.125</v>
      </c>
      <c r="AD906" s="6">
        <v>9.6500000000000002E-2</v>
      </c>
      <c r="AE906" s="6">
        <v>8</v>
      </c>
      <c r="AF906" s="6">
        <v>21</v>
      </c>
      <c r="AG906" s="6">
        <v>29</v>
      </c>
      <c r="AH906" s="6">
        <v>3691</v>
      </c>
      <c r="AI906" s="6">
        <v>0.18920000000000001</v>
      </c>
      <c r="AJ906" s="6">
        <v>0.72499999999999998</v>
      </c>
      <c r="AK906" s="6">
        <v>0.62619999999999998</v>
      </c>
      <c r="AT906" s="6">
        <f t="shared" si="51"/>
        <v>217.5</v>
      </c>
      <c r="AU906" s="6" t="str">
        <f t="shared" si="52"/>
        <v/>
      </c>
      <c r="AV906" s="6">
        <f t="shared" si="53"/>
        <v>163.24137931034483</v>
      </c>
      <c r="AW906" s="7">
        <f t="shared" si="54"/>
        <v>37.93333333333333</v>
      </c>
      <c r="AX906" s="6">
        <f t="shared" si="55"/>
        <v>175.76190476190476</v>
      </c>
      <c r="AY906" s="6" t="str">
        <f t="shared" si="56"/>
        <v/>
      </c>
      <c r="BA906" s="6">
        <f>VLOOKUP(A906, ALL_AP_DATA!$A$2:$F$3600, 6, FALSE)</f>
        <v>111</v>
      </c>
      <c r="BB906" s="6" t="e">
        <f t="shared" ca="1" si="58"/>
        <v>#NAME?</v>
      </c>
      <c r="BC906" s="6">
        <f>VLOOKUP(A906,projmetadata!$A$2:$D$2036, 4, FALSE)</f>
        <v>7143</v>
      </c>
      <c r="BE906" s="9" t="e">
        <f t="shared" ca="1" si="59"/>
        <v>#NAME?</v>
      </c>
      <c r="BF906" s="6" t="e">
        <f t="shared" ca="1" si="60"/>
        <v>#NAME?</v>
      </c>
      <c r="BG906" s="6">
        <f t="shared" si="61"/>
        <v>0.82514349713005741</v>
      </c>
      <c r="BH906" s="6">
        <f>VLOOKUP(A906, ALL_AP_DATA!$A$2:$D$3600, 3, FALSE)</f>
        <v>43</v>
      </c>
      <c r="BI906" s="6">
        <f>VLOOKUP(A906, ALL_AP_DATA!$A$2:$E$3600, 5, FALSE)</f>
        <v>5894</v>
      </c>
      <c r="BJ906" s="6">
        <f t="shared" si="57"/>
        <v>53.099099099099099</v>
      </c>
      <c r="BK906" s="6">
        <f t="shared" si="62"/>
        <v>0.38738738738738737</v>
      </c>
    </row>
    <row r="907" spans="1:63" ht="15.75" customHeight="1" x14ac:dyDescent="0.25">
      <c r="A907" s="6" t="s">
        <v>105</v>
      </c>
      <c r="B907" s="6" t="s">
        <v>64</v>
      </c>
      <c r="C907" s="6">
        <v>4</v>
      </c>
      <c r="D907" s="6">
        <v>24</v>
      </c>
      <c r="E907" s="6">
        <v>83</v>
      </c>
      <c r="F907" s="6">
        <v>1987</v>
      </c>
      <c r="G907" s="6">
        <v>6.4199999999999993E-2</v>
      </c>
      <c r="H907" s="6">
        <v>0.27479999999999999</v>
      </c>
      <c r="I907" s="6">
        <v>6.3500000000000001E-2</v>
      </c>
      <c r="J907" s="6">
        <v>3</v>
      </c>
      <c r="K907" s="6">
        <v>49</v>
      </c>
      <c r="L907" s="6">
        <v>191</v>
      </c>
      <c r="M907" s="6">
        <v>23012</v>
      </c>
      <c r="N907" s="6">
        <v>0.13100000000000001</v>
      </c>
      <c r="O907" s="6">
        <v>0.63249999999999995</v>
      </c>
      <c r="P907" s="6">
        <v>0.73599999999999999</v>
      </c>
      <c r="Q907" s="6">
        <v>16</v>
      </c>
      <c r="R907" s="6">
        <v>78</v>
      </c>
      <c r="S907" s="6">
        <v>232</v>
      </c>
      <c r="T907" s="6">
        <v>28194</v>
      </c>
      <c r="U907" s="6">
        <v>0.20860000000000001</v>
      </c>
      <c r="V907" s="6">
        <v>0.76819999999999999</v>
      </c>
      <c r="W907" s="6">
        <v>0.90169999999999995</v>
      </c>
      <c r="X907" s="6">
        <v>13</v>
      </c>
      <c r="Y907" s="6">
        <v>80</v>
      </c>
      <c r="Z907" s="6">
        <v>147</v>
      </c>
      <c r="AA907" s="6">
        <v>6106</v>
      </c>
      <c r="AB907" s="6">
        <v>0.21390000000000001</v>
      </c>
      <c r="AC907" s="6">
        <v>0.48680000000000001</v>
      </c>
      <c r="AD907" s="6">
        <v>0.1953</v>
      </c>
      <c r="AE907" s="6">
        <v>22</v>
      </c>
      <c r="AF907" s="6">
        <v>85</v>
      </c>
      <c r="AG907" s="6">
        <v>194</v>
      </c>
      <c r="AH907" s="6">
        <v>20003</v>
      </c>
      <c r="AI907" s="6">
        <v>0.2273</v>
      </c>
      <c r="AJ907" s="6">
        <v>0.64239999999999997</v>
      </c>
      <c r="AK907" s="6">
        <v>0.63970000000000005</v>
      </c>
      <c r="AL907" s="6">
        <v>2</v>
      </c>
      <c r="AM907" s="6">
        <v>42</v>
      </c>
      <c r="AN907" s="6">
        <v>195</v>
      </c>
      <c r="AO907" s="6">
        <v>22457</v>
      </c>
      <c r="AP907" s="6">
        <v>0.1123</v>
      </c>
      <c r="AQ907" s="6">
        <v>0.64570000000000005</v>
      </c>
      <c r="AR907" s="6">
        <v>0.71819999999999995</v>
      </c>
      <c r="AT907" s="6">
        <f t="shared" si="51"/>
        <v>82.791666666666671</v>
      </c>
      <c r="AU907" s="6">
        <f t="shared" si="52"/>
        <v>469.63265306122452</v>
      </c>
      <c r="AV907" s="6">
        <f t="shared" si="53"/>
        <v>361.46153846153845</v>
      </c>
      <c r="AW907" s="7">
        <f t="shared" si="54"/>
        <v>76.325000000000003</v>
      </c>
      <c r="AX907" s="6">
        <f t="shared" si="55"/>
        <v>235.3294117647059</v>
      </c>
      <c r="AY907" s="6">
        <f t="shared" si="56"/>
        <v>534.69047619047615</v>
      </c>
      <c r="BA907" s="6">
        <f>VLOOKUP(A907, ALL_AP_DATA!$A$2:$F$3600, 6, FALSE)</f>
        <v>374</v>
      </c>
      <c r="BB907" s="6" t="e">
        <f t="shared" ca="1" si="58"/>
        <v>#NAME?</v>
      </c>
      <c r="BC907" s="6">
        <f>VLOOKUP(A907,projmetadata!$A$2:$D$2036, 4, FALSE)</f>
        <v>37448</v>
      </c>
      <c r="BE907" s="9" t="e">
        <f t="shared" ca="1" si="59"/>
        <v>#NAME?</v>
      </c>
      <c r="BF907" s="6" t="e">
        <f t="shared" ca="1" si="60"/>
        <v>#NAME?</v>
      </c>
      <c r="BG907" s="6">
        <f t="shared" si="61"/>
        <v>0.83497116000854521</v>
      </c>
      <c r="BH907" s="6">
        <f>VLOOKUP(A907, ALL_AP_DATA!$A$2:$D$3600, 3, FALSE)</f>
        <v>172</v>
      </c>
      <c r="BI907" s="6">
        <f>VLOOKUP(A907, ALL_AP_DATA!$A$2:$E$3600, 5, FALSE)</f>
        <v>31268</v>
      </c>
      <c r="BJ907" s="6">
        <f t="shared" si="57"/>
        <v>83.604278074866315</v>
      </c>
      <c r="BK907" s="6">
        <f t="shared" si="62"/>
        <v>0.45989304812834225</v>
      </c>
    </row>
    <row r="908" spans="1:63" ht="15.75" customHeight="1" x14ac:dyDescent="0.25">
      <c r="A908" s="6" t="s">
        <v>1074</v>
      </c>
      <c r="B908" s="6" t="s">
        <v>64</v>
      </c>
      <c r="C908" s="6">
        <v>11</v>
      </c>
      <c r="D908" s="6">
        <v>24</v>
      </c>
      <c r="E908" s="6">
        <v>15</v>
      </c>
      <c r="F908" s="6">
        <v>622</v>
      </c>
      <c r="G908" s="6">
        <v>1.4800000000000001E-2</v>
      </c>
      <c r="H908" s="6">
        <v>2.46E-2</v>
      </c>
      <c r="I908" s="6">
        <v>1.1299999999999999E-2</v>
      </c>
      <c r="Q908" s="6">
        <v>104</v>
      </c>
      <c r="R908" s="6">
        <v>391</v>
      </c>
      <c r="S908" s="6">
        <v>503</v>
      </c>
      <c r="T908" s="6">
        <v>31292</v>
      </c>
      <c r="U908" s="6">
        <v>0.2417</v>
      </c>
      <c r="V908" s="6">
        <v>0.8246</v>
      </c>
      <c r="W908" s="6">
        <v>0.56669999999999998</v>
      </c>
      <c r="X908" s="6">
        <v>22</v>
      </c>
      <c r="Y908" s="6">
        <v>113</v>
      </c>
      <c r="Z908" s="6">
        <v>89</v>
      </c>
      <c r="AA908" s="6">
        <v>3239</v>
      </c>
      <c r="AB908" s="6">
        <v>6.9800000000000001E-2</v>
      </c>
      <c r="AC908" s="6">
        <v>0.1459</v>
      </c>
      <c r="AD908" s="6">
        <v>5.8700000000000002E-2</v>
      </c>
      <c r="AE908" s="6">
        <v>38</v>
      </c>
      <c r="AF908" s="6">
        <v>201</v>
      </c>
      <c r="AG908" s="6">
        <v>281</v>
      </c>
      <c r="AH908" s="6">
        <v>10166</v>
      </c>
      <c r="AI908" s="6">
        <v>0.1242</v>
      </c>
      <c r="AJ908" s="6">
        <v>0.4607</v>
      </c>
      <c r="AK908" s="6">
        <v>0.18410000000000001</v>
      </c>
      <c r="AT908" s="6">
        <f t="shared" si="51"/>
        <v>25.916666666666668</v>
      </c>
      <c r="AU908" s="6" t="str">
        <f t="shared" si="52"/>
        <v/>
      </c>
      <c r="AV908" s="6">
        <f t="shared" si="53"/>
        <v>80.030690537084396</v>
      </c>
      <c r="AW908" s="7">
        <f t="shared" si="54"/>
        <v>28.663716814159294</v>
      </c>
      <c r="AX908" s="6">
        <f t="shared" si="55"/>
        <v>50.5771144278607</v>
      </c>
      <c r="AY908" s="6" t="str">
        <f t="shared" si="56"/>
        <v/>
      </c>
      <c r="BA908" s="6">
        <f>VLOOKUP(A908, ALL_AP_DATA!$A$2:$F$3600, 6, FALSE)</f>
        <v>1618</v>
      </c>
      <c r="BB908" s="6" t="e">
        <f t="shared" ca="1" si="58"/>
        <v>#NAME?</v>
      </c>
      <c r="BC908" s="6">
        <f>VLOOKUP(A908,projmetadata!$A$2:$D$2036, 4, FALSE)</f>
        <v>65161</v>
      </c>
      <c r="BE908" s="9" t="e">
        <f t="shared" ca="1" si="59"/>
        <v>#NAME?</v>
      </c>
      <c r="BF908" s="6" t="e">
        <f t="shared" ca="1" si="60"/>
        <v>#NAME?</v>
      </c>
      <c r="BG908" s="6">
        <f t="shared" si="61"/>
        <v>0.8474087260784825</v>
      </c>
      <c r="BH908" s="6">
        <f>VLOOKUP(A908, ALL_AP_DATA!$A$2:$D$3600, 3, FALSE)</f>
        <v>596</v>
      </c>
      <c r="BI908" s="6">
        <f>VLOOKUP(A908, ALL_AP_DATA!$A$2:$E$3600, 5, FALSE)</f>
        <v>55218</v>
      </c>
      <c r="BJ908" s="6">
        <f t="shared" si="57"/>
        <v>34.127317676143385</v>
      </c>
      <c r="BK908" s="6">
        <f t="shared" si="62"/>
        <v>0.36835599505562422</v>
      </c>
    </row>
    <row r="909" spans="1:63" ht="15.75" customHeight="1" x14ac:dyDescent="0.25">
      <c r="A909" s="6" t="s">
        <v>1356</v>
      </c>
      <c r="B909" s="6" t="s">
        <v>64</v>
      </c>
      <c r="C909" s="6">
        <v>3</v>
      </c>
      <c r="D909" s="6">
        <v>146</v>
      </c>
      <c r="E909" s="6">
        <v>276</v>
      </c>
      <c r="F909" s="6">
        <v>19902</v>
      </c>
      <c r="G909" s="6">
        <v>0.65180000000000005</v>
      </c>
      <c r="H909" s="6">
        <v>0.95499999999999996</v>
      </c>
      <c r="I909" s="6">
        <v>0.89419999999999999</v>
      </c>
      <c r="J909" s="6">
        <v>3</v>
      </c>
      <c r="K909" s="6">
        <v>33</v>
      </c>
      <c r="L909" s="6">
        <v>225</v>
      </c>
      <c r="M909" s="6">
        <v>11530</v>
      </c>
      <c r="N909" s="6">
        <v>0.14729999999999999</v>
      </c>
      <c r="O909" s="6">
        <v>0.77849999999999997</v>
      </c>
      <c r="P909" s="6">
        <v>0.51800000000000002</v>
      </c>
      <c r="Q909" s="6">
        <v>18</v>
      </c>
      <c r="R909" s="6">
        <v>64</v>
      </c>
      <c r="S909" s="6">
        <v>244</v>
      </c>
      <c r="T909" s="6">
        <v>14381</v>
      </c>
      <c r="U909" s="6">
        <v>0.28570000000000001</v>
      </c>
      <c r="V909" s="6">
        <v>0.84430000000000005</v>
      </c>
      <c r="W909" s="6">
        <v>0.64610000000000001</v>
      </c>
      <c r="X909" s="6">
        <v>12</v>
      </c>
      <c r="Y909" s="6">
        <v>155</v>
      </c>
      <c r="Z909" s="6">
        <v>277</v>
      </c>
      <c r="AA909" s="6">
        <v>17604</v>
      </c>
      <c r="AB909" s="6">
        <v>0.69199999999999995</v>
      </c>
      <c r="AC909" s="6">
        <v>0.95850000000000002</v>
      </c>
      <c r="AD909" s="6">
        <v>0.79090000000000005</v>
      </c>
      <c r="AE909" s="6">
        <v>7</v>
      </c>
      <c r="AF909" s="6">
        <v>133</v>
      </c>
      <c r="AG909" s="6">
        <v>253</v>
      </c>
      <c r="AH909" s="6">
        <v>15936</v>
      </c>
      <c r="AI909" s="6">
        <v>0.59379999999999999</v>
      </c>
      <c r="AJ909" s="6">
        <v>0.87539999999999996</v>
      </c>
      <c r="AK909" s="6">
        <v>0.71599999999999997</v>
      </c>
      <c r="AL909" s="6">
        <v>1</v>
      </c>
      <c r="AM909" s="6">
        <v>28</v>
      </c>
      <c r="AN909" s="6">
        <v>200</v>
      </c>
      <c r="AO909" s="6">
        <v>9850</v>
      </c>
      <c r="AP909" s="6">
        <v>0.125</v>
      </c>
      <c r="AQ909" s="6">
        <v>0.69199999999999995</v>
      </c>
      <c r="AR909" s="6">
        <v>0.4425</v>
      </c>
      <c r="AT909" s="6">
        <f t="shared" si="51"/>
        <v>136.31506849315068</v>
      </c>
      <c r="AU909" s="6">
        <f t="shared" si="52"/>
        <v>349.39393939393938</v>
      </c>
      <c r="AV909" s="6">
        <f t="shared" si="53"/>
        <v>224.703125</v>
      </c>
      <c r="AW909" s="7">
        <f t="shared" si="54"/>
        <v>113.5741935483871</v>
      </c>
      <c r="AX909" s="6">
        <f t="shared" si="55"/>
        <v>119.81954887218045</v>
      </c>
      <c r="AY909" s="6">
        <f t="shared" si="56"/>
        <v>351.78571428571428</v>
      </c>
      <c r="BA909" s="6">
        <f>VLOOKUP(A909, ALL_AP_DATA!$A$2:$F$3600, 6, FALSE)</f>
        <v>224</v>
      </c>
      <c r="BB909" s="6" t="e">
        <f t="shared" ca="1" si="58"/>
        <v>#NAME?</v>
      </c>
      <c r="BC909" s="6">
        <f>VLOOKUP(A909,projmetadata!$A$2:$D$2036, 4, FALSE)</f>
        <v>26020</v>
      </c>
      <c r="BE909" s="9" t="e">
        <f t="shared" ca="1" si="59"/>
        <v>#NAME?</v>
      </c>
      <c r="BF909" s="6" t="e">
        <f t="shared" ca="1" si="60"/>
        <v>#NAME?</v>
      </c>
      <c r="BG909" s="6">
        <f t="shared" si="61"/>
        <v>0.8554189085318985</v>
      </c>
      <c r="BH909" s="6">
        <f>VLOOKUP(A909, ALL_AP_DATA!$A$2:$D$3600, 3, FALSE)</f>
        <v>181</v>
      </c>
      <c r="BI909" s="6">
        <f>VLOOKUP(A909, ALL_AP_DATA!$A$2:$E$3600, 5, FALSE)</f>
        <v>22258</v>
      </c>
      <c r="BJ909" s="6">
        <f t="shared" si="57"/>
        <v>99.366071428571431</v>
      </c>
      <c r="BK909" s="6">
        <f t="shared" si="62"/>
        <v>0.8080357142857143</v>
      </c>
    </row>
    <row r="910" spans="1:63" ht="15.75" customHeight="1" x14ac:dyDescent="0.25">
      <c r="A910" s="6" t="s">
        <v>489</v>
      </c>
      <c r="B910" s="6" t="s">
        <v>64</v>
      </c>
      <c r="C910" s="6">
        <v>6</v>
      </c>
      <c r="D910" s="6">
        <v>14</v>
      </c>
      <c r="E910" s="6">
        <v>11</v>
      </c>
      <c r="F910" s="6">
        <v>106</v>
      </c>
      <c r="G910" s="6">
        <v>6.8000000000000005E-2</v>
      </c>
      <c r="H910" s="6">
        <v>0.18970000000000001</v>
      </c>
      <c r="I910" s="6">
        <v>9.5999999999999992E-3</v>
      </c>
      <c r="Q910" s="6">
        <v>8</v>
      </c>
      <c r="R910" s="6">
        <v>38</v>
      </c>
      <c r="S910" s="6">
        <v>36</v>
      </c>
      <c r="T910" s="6">
        <v>7114</v>
      </c>
      <c r="U910" s="6">
        <v>0.1845</v>
      </c>
      <c r="V910" s="6">
        <v>0.62070000000000003</v>
      </c>
      <c r="W910" s="6">
        <v>0.64759999999999995</v>
      </c>
      <c r="X910" s="6">
        <v>4</v>
      </c>
      <c r="Y910" s="6">
        <v>13</v>
      </c>
      <c r="Z910" s="6">
        <v>2</v>
      </c>
      <c r="AA910" s="6">
        <v>10</v>
      </c>
      <c r="AB910" s="6">
        <v>6.3100000000000003E-2</v>
      </c>
      <c r="AC910" s="6">
        <v>3.4500000000000003E-2</v>
      </c>
      <c r="AD910" s="6">
        <v>8.9999999999999998E-4</v>
      </c>
      <c r="AE910" s="6">
        <v>14</v>
      </c>
      <c r="AF910" s="6">
        <v>63</v>
      </c>
      <c r="AG910" s="6">
        <v>33</v>
      </c>
      <c r="AH910" s="6">
        <v>4578</v>
      </c>
      <c r="AI910" s="6">
        <v>0.30580000000000002</v>
      </c>
      <c r="AJ910" s="6">
        <v>0.56899999999999995</v>
      </c>
      <c r="AK910" s="6">
        <v>0.41670000000000001</v>
      </c>
      <c r="AT910" s="6">
        <f t="shared" si="51"/>
        <v>7.5714285714285712</v>
      </c>
      <c r="AU910" s="6" t="str">
        <f t="shared" si="52"/>
        <v/>
      </c>
      <c r="AV910" s="6">
        <f t="shared" si="53"/>
        <v>187.21052631578948</v>
      </c>
      <c r="AW910" s="7">
        <f t="shared" si="54"/>
        <v>0.76923076923076927</v>
      </c>
      <c r="AX910" s="6">
        <f t="shared" si="55"/>
        <v>72.666666666666671</v>
      </c>
      <c r="AY910" s="6" t="str">
        <f t="shared" si="56"/>
        <v/>
      </c>
      <c r="BA910" s="6">
        <f>VLOOKUP(A910, ALL_AP_DATA!$A$2:$F$3600, 6, FALSE)</f>
        <v>206</v>
      </c>
      <c r="BB910" s="6" t="e">
        <f t="shared" ca="1" si="58"/>
        <v>#NAME?</v>
      </c>
      <c r="BC910" s="6">
        <f>VLOOKUP(A910,projmetadata!$A$2:$D$2036, 4, FALSE)</f>
        <v>12763</v>
      </c>
      <c r="BE910" s="9" t="e">
        <f t="shared" ca="1" si="59"/>
        <v>#NAME?</v>
      </c>
      <c r="BF910" s="6" t="e">
        <f t="shared" ca="1" si="60"/>
        <v>#NAME?</v>
      </c>
      <c r="BG910" s="6">
        <f t="shared" si="61"/>
        <v>0.86076941158034947</v>
      </c>
      <c r="BH910" s="6">
        <f>VLOOKUP(A910, ALL_AP_DATA!$A$2:$D$3600, 3, FALSE)</f>
        <v>105</v>
      </c>
      <c r="BI910" s="6">
        <f>VLOOKUP(A910, ALL_AP_DATA!$A$2:$E$3600, 5, FALSE)</f>
        <v>10986</v>
      </c>
      <c r="BJ910" s="6">
        <f t="shared" si="57"/>
        <v>53.33009708737864</v>
      </c>
      <c r="BK910" s="6">
        <f t="shared" si="62"/>
        <v>0.50970873786407767</v>
      </c>
    </row>
    <row r="911" spans="1:63" ht="15.75" customHeight="1" x14ac:dyDescent="0.25">
      <c r="A911" s="6" t="s">
        <v>591</v>
      </c>
      <c r="B911" s="6" t="s">
        <v>64</v>
      </c>
      <c r="C911" s="6">
        <v>6</v>
      </c>
      <c r="D911" s="6">
        <v>31</v>
      </c>
      <c r="E911" s="6">
        <v>141</v>
      </c>
      <c r="F911" s="6">
        <v>2852</v>
      </c>
      <c r="G911" s="6">
        <v>8.8599999999999998E-2</v>
      </c>
      <c r="H911" s="6">
        <v>0.47960000000000003</v>
      </c>
      <c r="I911" s="6">
        <v>0.24010000000000001</v>
      </c>
      <c r="J911" s="6">
        <v>1</v>
      </c>
      <c r="K911" s="6">
        <v>15</v>
      </c>
      <c r="L911" s="6">
        <v>84</v>
      </c>
      <c r="M911" s="6">
        <v>1945</v>
      </c>
      <c r="N911" s="6">
        <v>4.2900000000000001E-2</v>
      </c>
      <c r="O911" s="6">
        <v>0.28570000000000001</v>
      </c>
      <c r="P911" s="6">
        <v>0.16370000000000001</v>
      </c>
      <c r="Q911" s="6">
        <v>23</v>
      </c>
      <c r="R911" s="6">
        <v>89</v>
      </c>
      <c r="S911" s="6">
        <v>239</v>
      </c>
      <c r="T911" s="6">
        <v>7795</v>
      </c>
      <c r="U911" s="6">
        <v>0.25430000000000003</v>
      </c>
      <c r="V911" s="6">
        <v>0.81289999999999996</v>
      </c>
      <c r="W911" s="6">
        <v>0.65610000000000002</v>
      </c>
      <c r="X911" s="6">
        <v>22</v>
      </c>
      <c r="Y911" s="6">
        <v>98</v>
      </c>
      <c r="Z911" s="6">
        <v>227</v>
      </c>
      <c r="AA911" s="6">
        <v>6783</v>
      </c>
      <c r="AB911" s="6">
        <v>0.28000000000000003</v>
      </c>
      <c r="AC911" s="6">
        <v>0.77210000000000001</v>
      </c>
      <c r="AD911" s="6">
        <v>0.57099999999999995</v>
      </c>
      <c r="AE911" s="6">
        <v>5</v>
      </c>
      <c r="AF911" s="6">
        <v>19</v>
      </c>
      <c r="AG911" s="6">
        <v>57</v>
      </c>
      <c r="AH911" s="6">
        <v>1271</v>
      </c>
      <c r="AI911" s="6">
        <v>5.4300000000000001E-2</v>
      </c>
      <c r="AJ911" s="6">
        <v>0.19389999999999999</v>
      </c>
      <c r="AK911" s="6">
        <v>0.107</v>
      </c>
      <c r="AT911" s="6">
        <f t="shared" si="51"/>
        <v>92</v>
      </c>
      <c r="AU911" s="6">
        <f t="shared" si="52"/>
        <v>129.66666666666666</v>
      </c>
      <c r="AV911" s="6">
        <f t="shared" si="53"/>
        <v>87.584269662921344</v>
      </c>
      <c r="AW911" s="7">
        <f t="shared" si="54"/>
        <v>69.214285714285708</v>
      </c>
      <c r="AX911" s="6">
        <f t="shared" si="55"/>
        <v>66.89473684210526</v>
      </c>
      <c r="AY911" s="6" t="str">
        <f t="shared" si="56"/>
        <v/>
      </c>
      <c r="BA911" s="6">
        <f>VLOOKUP(A911, ALL_AP_DATA!$A$2:$F$3600, 6, FALSE)</f>
        <v>350</v>
      </c>
      <c r="BB911" s="6" t="e">
        <f t="shared" ca="1" si="58"/>
        <v>#NAME?</v>
      </c>
      <c r="BC911" s="6">
        <f>VLOOKUP(A911,projmetadata!$A$2:$D$2036, 4, FALSE)</f>
        <v>13688</v>
      </c>
      <c r="BE911" s="9" t="e">
        <f t="shared" ca="1" si="59"/>
        <v>#NAME?</v>
      </c>
      <c r="BF911" s="6" t="e">
        <f t="shared" ca="1" si="60"/>
        <v>#NAME?</v>
      </c>
      <c r="BG911" s="6">
        <f t="shared" si="61"/>
        <v>0.86791350087668029</v>
      </c>
      <c r="BH911" s="6">
        <f>VLOOKUP(A911, ALL_AP_DATA!$A$2:$D$3600, 3, FALSE)</f>
        <v>152</v>
      </c>
      <c r="BI911" s="6">
        <f>VLOOKUP(A911, ALL_AP_DATA!$A$2:$E$3600, 5, FALSE)</f>
        <v>11880</v>
      </c>
      <c r="BJ911" s="6">
        <f t="shared" si="57"/>
        <v>33.942857142857143</v>
      </c>
      <c r="BK911" s="6">
        <f t="shared" si="62"/>
        <v>0.43428571428571427</v>
      </c>
    </row>
    <row r="912" spans="1:63" ht="15.75" customHeight="1" x14ac:dyDescent="0.25">
      <c r="A912" s="6" t="s">
        <v>91</v>
      </c>
      <c r="B912" s="6" t="s">
        <v>64</v>
      </c>
      <c r="C912" s="6">
        <v>2</v>
      </c>
      <c r="D912" s="6">
        <v>9</v>
      </c>
      <c r="E912" s="6">
        <v>23</v>
      </c>
      <c r="F912" s="6">
        <v>2745</v>
      </c>
      <c r="G912" s="6">
        <v>6.2899999999999998E-2</v>
      </c>
      <c r="H912" s="6">
        <v>0.5897</v>
      </c>
      <c r="I912" s="6">
        <v>0.37030000000000002</v>
      </c>
      <c r="J912" s="6">
        <v>1</v>
      </c>
      <c r="K912" s="6">
        <v>10</v>
      </c>
      <c r="L912" s="6">
        <v>25</v>
      </c>
      <c r="M912" s="6">
        <v>2724</v>
      </c>
      <c r="N912" s="6">
        <v>6.9900000000000004E-2</v>
      </c>
      <c r="O912" s="6">
        <v>0.64100000000000001</v>
      </c>
      <c r="P912" s="6">
        <v>0.36749999999999999</v>
      </c>
      <c r="Q912" s="6">
        <v>8</v>
      </c>
      <c r="R912" s="6">
        <v>32</v>
      </c>
      <c r="S912" s="6">
        <v>35</v>
      </c>
      <c r="T912" s="6">
        <v>5766</v>
      </c>
      <c r="U912" s="6">
        <v>0.2238</v>
      </c>
      <c r="V912" s="6">
        <v>0.89739999999999998</v>
      </c>
      <c r="W912" s="6">
        <v>0.77790000000000004</v>
      </c>
      <c r="X912" s="6">
        <v>3</v>
      </c>
      <c r="Y912" s="6">
        <v>24</v>
      </c>
      <c r="Z912" s="6">
        <v>24</v>
      </c>
      <c r="AA912" s="6">
        <v>2871</v>
      </c>
      <c r="AB912" s="6">
        <v>0.1678</v>
      </c>
      <c r="AC912" s="6">
        <v>0.61539999999999995</v>
      </c>
      <c r="AD912" s="6">
        <v>0.38729999999999998</v>
      </c>
      <c r="AE912" s="6">
        <v>8</v>
      </c>
      <c r="AF912" s="6">
        <v>33</v>
      </c>
      <c r="AG912" s="6">
        <v>20</v>
      </c>
      <c r="AH912" s="6">
        <v>1303</v>
      </c>
      <c r="AI912" s="6">
        <v>0.23080000000000001</v>
      </c>
      <c r="AJ912" s="6">
        <v>0.51280000000000003</v>
      </c>
      <c r="AK912" s="6">
        <v>0.17580000000000001</v>
      </c>
      <c r="AT912" s="6">
        <f t="shared" si="51"/>
        <v>305</v>
      </c>
      <c r="AU912" s="6">
        <f t="shared" si="52"/>
        <v>272.39999999999998</v>
      </c>
      <c r="AV912" s="6">
        <f t="shared" si="53"/>
        <v>180.1875</v>
      </c>
      <c r="AW912" s="7">
        <f t="shared" si="54"/>
        <v>119.625</v>
      </c>
      <c r="AX912" s="6">
        <f t="shared" si="55"/>
        <v>39.484848484848484</v>
      </c>
      <c r="AY912" s="6" t="str">
        <f t="shared" si="56"/>
        <v/>
      </c>
      <c r="BA912" s="6">
        <f>VLOOKUP(A912, ALL_AP_DATA!$A$2:$F$3600, 6, FALSE)</f>
        <v>143</v>
      </c>
      <c r="BB912" s="6" t="e">
        <f t="shared" ca="1" si="58"/>
        <v>#NAME?</v>
      </c>
      <c r="BC912" s="6">
        <f>VLOOKUP(A912,projmetadata!$A$2:$D$2036, 4, FALSE)</f>
        <v>8496</v>
      </c>
      <c r="BE912" s="9" t="e">
        <f t="shared" ca="1" si="59"/>
        <v>#NAME?</v>
      </c>
      <c r="BF912" s="6" t="e">
        <f t="shared" ca="1" si="60"/>
        <v>#NAME?</v>
      </c>
      <c r="BG912" s="6">
        <f t="shared" si="61"/>
        <v>0.87241054613935964</v>
      </c>
      <c r="BH912" s="6">
        <f>VLOOKUP(A912, ALL_AP_DATA!$A$2:$D$3600, 3, FALSE)</f>
        <v>68</v>
      </c>
      <c r="BI912" s="6">
        <f>VLOOKUP(A912, ALL_AP_DATA!$A$2:$E$3600, 5, FALSE)</f>
        <v>7412</v>
      </c>
      <c r="BJ912" s="6">
        <f t="shared" si="57"/>
        <v>51.832167832167833</v>
      </c>
      <c r="BK912" s="6">
        <f t="shared" si="62"/>
        <v>0.47552447552447552</v>
      </c>
    </row>
    <row r="913" spans="1:63" ht="15.75" customHeight="1" x14ac:dyDescent="0.25">
      <c r="A913" s="6" t="s">
        <v>1241</v>
      </c>
      <c r="B913" s="6" t="s">
        <v>64</v>
      </c>
      <c r="C913" s="6">
        <v>9</v>
      </c>
      <c r="D913" s="6">
        <v>23</v>
      </c>
      <c r="E913" s="6">
        <v>36</v>
      </c>
      <c r="F913" s="6">
        <v>2877</v>
      </c>
      <c r="G913" s="6">
        <v>8.9800000000000005E-2</v>
      </c>
      <c r="H913" s="6">
        <v>0.37109999999999999</v>
      </c>
      <c r="I913" s="6">
        <v>0.2399</v>
      </c>
      <c r="Q913" s="6">
        <v>15</v>
      </c>
      <c r="R913" s="6">
        <v>51</v>
      </c>
      <c r="S913" s="6">
        <v>74</v>
      </c>
      <c r="T913" s="6">
        <v>8076</v>
      </c>
      <c r="U913" s="6">
        <v>0.19919999999999999</v>
      </c>
      <c r="V913" s="6">
        <v>0.76290000000000002</v>
      </c>
      <c r="W913" s="6">
        <v>0.67359999999999998</v>
      </c>
      <c r="X913" s="6">
        <v>8</v>
      </c>
      <c r="Y913" s="6">
        <v>72</v>
      </c>
      <c r="Z913" s="6">
        <v>49</v>
      </c>
      <c r="AA913" s="6">
        <v>3748</v>
      </c>
      <c r="AB913" s="6">
        <v>0.28129999999999999</v>
      </c>
      <c r="AC913" s="6">
        <v>0.50519999999999998</v>
      </c>
      <c r="AD913" s="6">
        <v>0.31259999999999999</v>
      </c>
      <c r="AE913" s="6">
        <v>16</v>
      </c>
      <c r="AF913" s="6">
        <v>73</v>
      </c>
      <c r="AG913" s="6">
        <v>59</v>
      </c>
      <c r="AH913" s="6">
        <v>6244</v>
      </c>
      <c r="AI913" s="6">
        <v>0.28520000000000001</v>
      </c>
      <c r="AJ913" s="6">
        <v>0.60819999999999996</v>
      </c>
      <c r="AK913" s="6">
        <v>0.52080000000000004</v>
      </c>
      <c r="AT913" s="6">
        <f t="shared" si="51"/>
        <v>125.08695652173913</v>
      </c>
      <c r="AU913" s="6" t="str">
        <f t="shared" si="52"/>
        <v/>
      </c>
      <c r="AV913" s="6">
        <f t="shared" si="53"/>
        <v>158.35294117647058</v>
      </c>
      <c r="AW913" s="7">
        <f t="shared" si="54"/>
        <v>52.055555555555557</v>
      </c>
      <c r="AX913" s="6">
        <f t="shared" si="55"/>
        <v>85.534246575342465</v>
      </c>
      <c r="AY913" s="6" t="str">
        <f t="shared" si="56"/>
        <v/>
      </c>
      <c r="BA913" s="6">
        <f>VLOOKUP(A913, ALL_AP_DATA!$A$2:$F$3600, 6, FALSE)</f>
        <v>256</v>
      </c>
      <c r="BB913" s="6" t="e">
        <f t="shared" ca="1" si="58"/>
        <v>#NAME?</v>
      </c>
      <c r="BC913" s="6">
        <f>VLOOKUP(A913,projmetadata!$A$2:$D$2036, 4, FALSE)</f>
        <v>13543</v>
      </c>
      <c r="BE913" s="9" t="e">
        <f t="shared" ca="1" si="59"/>
        <v>#NAME?</v>
      </c>
      <c r="BF913" s="6" t="e">
        <f t="shared" ca="1" si="60"/>
        <v>#NAME?</v>
      </c>
      <c r="BG913" s="6">
        <f t="shared" si="61"/>
        <v>0.88532821383740679</v>
      </c>
      <c r="BH913" s="6">
        <f>VLOOKUP(A913, ALL_AP_DATA!$A$2:$D$3600, 3, FALSE)</f>
        <v>141</v>
      </c>
      <c r="BI913" s="6">
        <f>VLOOKUP(A913, ALL_AP_DATA!$A$2:$E$3600, 5, FALSE)</f>
        <v>11990</v>
      </c>
      <c r="BJ913" s="6">
        <f t="shared" si="57"/>
        <v>46.8359375</v>
      </c>
      <c r="BK913" s="6">
        <f t="shared" si="62"/>
        <v>0.55078125</v>
      </c>
    </row>
    <row r="914" spans="1:63" ht="15.75" customHeight="1" x14ac:dyDescent="0.25">
      <c r="A914" s="6" t="s">
        <v>723</v>
      </c>
      <c r="B914" s="6" t="s">
        <v>64</v>
      </c>
      <c r="C914" s="6">
        <v>1</v>
      </c>
      <c r="D914" s="6">
        <v>3</v>
      </c>
      <c r="E914" s="6">
        <v>2</v>
      </c>
      <c r="F914" s="6">
        <v>595</v>
      </c>
      <c r="G914" s="6">
        <v>1.32E-2</v>
      </c>
      <c r="H914" s="6">
        <v>1.67E-2</v>
      </c>
      <c r="I914" s="6">
        <v>4.8599999999999997E-2</v>
      </c>
      <c r="Q914" s="6">
        <v>15</v>
      </c>
      <c r="R914" s="6">
        <v>37</v>
      </c>
      <c r="S914" s="6">
        <v>76</v>
      </c>
      <c r="T914" s="6">
        <v>2950</v>
      </c>
      <c r="U914" s="6">
        <v>0.16300000000000001</v>
      </c>
      <c r="V914" s="6">
        <v>0.63329999999999997</v>
      </c>
      <c r="W914" s="6">
        <v>0.24099999999999999</v>
      </c>
      <c r="X914" s="6">
        <v>6</v>
      </c>
      <c r="Y914" s="6">
        <v>18</v>
      </c>
      <c r="Z914" s="6">
        <v>10</v>
      </c>
      <c r="AA914" s="6">
        <v>1070</v>
      </c>
      <c r="AB914" s="6">
        <v>7.9299999999999995E-2</v>
      </c>
      <c r="AC914" s="6">
        <v>8.3299999999999999E-2</v>
      </c>
      <c r="AD914" s="6">
        <v>8.7400000000000005E-2</v>
      </c>
      <c r="AE914" s="6">
        <v>7</v>
      </c>
      <c r="AF914" s="6">
        <v>52</v>
      </c>
      <c r="AG914" s="6">
        <v>52</v>
      </c>
      <c r="AH914" s="6">
        <v>2161</v>
      </c>
      <c r="AI914" s="6">
        <v>0.2291</v>
      </c>
      <c r="AJ914" s="6">
        <v>0.43330000000000002</v>
      </c>
      <c r="AK914" s="6">
        <v>0.17649999999999999</v>
      </c>
      <c r="AT914" s="6">
        <f t="shared" si="51"/>
        <v>198.33333333333334</v>
      </c>
      <c r="AU914" s="6" t="str">
        <f t="shared" si="52"/>
        <v/>
      </c>
      <c r="AV914" s="6">
        <f t="shared" si="53"/>
        <v>79.729729729729726</v>
      </c>
      <c r="AW914" s="7">
        <f t="shared" si="54"/>
        <v>59.444444444444443</v>
      </c>
      <c r="AX914" s="6">
        <f t="shared" si="55"/>
        <v>41.557692307692307</v>
      </c>
      <c r="AY914" s="6" t="str">
        <f t="shared" si="56"/>
        <v/>
      </c>
      <c r="BA914" s="6">
        <f>VLOOKUP(A914, ALL_AP_DATA!$A$2:$F$3600, 6, FALSE)</f>
        <v>227</v>
      </c>
      <c r="BB914" s="6" t="e">
        <f t="shared" ca="1" si="58"/>
        <v>#NAME?</v>
      </c>
      <c r="BC914" s="6">
        <f>VLOOKUP(A914,projmetadata!$A$2:$D$2036, 4, FALSE)</f>
        <v>13575</v>
      </c>
      <c r="BE914" s="9" t="e">
        <f t="shared" ca="1" si="59"/>
        <v>#NAME?</v>
      </c>
      <c r="BF914" s="6" t="e">
        <f t="shared" ca="1" si="60"/>
        <v>#NAME?</v>
      </c>
      <c r="BG914" s="6">
        <f t="shared" si="61"/>
        <v>0.90173112338858197</v>
      </c>
      <c r="BH914" s="6">
        <f>VLOOKUP(A914, ALL_AP_DATA!$A$2:$D$3600, 3, FALSE)</f>
        <v>90</v>
      </c>
      <c r="BI914" s="6">
        <f>VLOOKUP(A914, ALL_AP_DATA!$A$2:$E$3600, 5, FALSE)</f>
        <v>12241</v>
      </c>
      <c r="BJ914" s="6">
        <f t="shared" si="57"/>
        <v>53.925110132158594</v>
      </c>
      <c r="BK914" s="6">
        <f t="shared" si="62"/>
        <v>0.3964757709251101</v>
      </c>
    </row>
    <row r="915" spans="1:63" ht="15.75" customHeight="1" x14ac:dyDescent="0.25">
      <c r="A915" s="6" t="s">
        <v>261</v>
      </c>
      <c r="B915" s="6" t="s">
        <v>64</v>
      </c>
      <c r="C915" s="6">
        <v>8</v>
      </c>
      <c r="D915" s="6">
        <v>91</v>
      </c>
      <c r="E915" s="6">
        <v>996</v>
      </c>
      <c r="F915" s="6">
        <v>23319</v>
      </c>
      <c r="G915" s="6">
        <v>0.24590000000000001</v>
      </c>
      <c r="H915" s="6">
        <v>0.76319999999999999</v>
      </c>
      <c r="I915" s="6">
        <v>0.57469999999999999</v>
      </c>
      <c r="J915" s="6">
        <v>5</v>
      </c>
      <c r="K915" s="6">
        <v>39</v>
      </c>
      <c r="L915" s="6">
        <v>711</v>
      </c>
      <c r="M915" s="6">
        <v>16370</v>
      </c>
      <c r="N915" s="6">
        <v>0.10539999999999999</v>
      </c>
      <c r="O915" s="6">
        <v>0.54479999999999995</v>
      </c>
      <c r="P915" s="6">
        <v>0.40339999999999998</v>
      </c>
      <c r="Q915" s="6">
        <v>31</v>
      </c>
      <c r="R915" s="6">
        <v>136</v>
      </c>
      <c r="S915" s="6">
        <v>1215</v>
      </c>
      <c r="T915" s="6">
        <v>34068</v>
      </c>
      <c r="U915" s="6">
        <v>0.36759999999999998</v>
      </c>
      <c r="V915" s="6">
        <v>0.93100000000000005</v>
      </c>
      <c r="W915" s="6">
        <v>0.83960000000000001</v>
      </c>
      <c r="X915" s="6">
        <v>22</v>
      </c>
      <c r="Y915" s="6">
        <v>128</v>
      </c>
      <c r="Z915" s="6">
        <v>1011</v>
      </c>
      <c r="AA915" s="6">
        <v>24088</v>
      </c>
      <c r="AB915" s="6">
        <v>0.34589999999999999</v>
      </c>
      <c r="AC915" s="6">
        <v>0.77470000000000006</v>
      </c>
      <c r="AD915" s="6">
        <v>0.59370000000000001</v>
      </c>
      <c r="AE915" s="6">
        <v>42</v>
      </c>
      <c r="AF915" s="6">
        <v>149</v>
      </c>
      <c r="AG915" s="6">
        <v>982</v>
      </c>
      <c r="AH915" s="6">
        <v>22934</v>
      </c>
      <c r="AI915" s="6">
        <v>0.4027</v>
      </c>
      <c r="AJ915" s="6">
        <v>0.75249999999999995</v>
      </c>
      <c r="AK915" s="6">
        <v>0.56520000000000004</v>
      </c>
      <c r="AL915" s="6">
        <v>6</v>
      </c>
      <c r="AM915" s="6">
        <v>66</v>
      </c>
      <c r="AN915" s="6">
        <v>951</v>
      </c>
      <c r="AO915" s="6">
        <v>21869</v>
      </c>
      <c r="AP915" s="6">
        <v>0.1784</v>
      </c>
      <c r="AQ915" s="6">
        <v>0.72870000000000001</v>
      </c>
      <c r="AR915" s="6">
        <v>0.53900000000000003</v>
      </c>
      <c r="AT915" s="6">
        <f t="shared" si="51"/>
        <v>256.25274725274727</v>
      </c>
      <c r="AU915" s="6">
        <f t="shared" si="52"/>
        <v>419.74358974358972</v>
      </c>
      <c r="AV915" s="6">
        <f t="shared" si="53"/>
        <v>250.5</v>
      </c>
      <c r="AW915" s="7">
        <f t="shared" si="54"/>
        <v>188.1875</v>
      </c>
      <c r="AX915" s="6">
        <f t="shared" si="55"/>
        <v>153.91946308724832</v>
      </c>
      <c r="AY915" s="6">
        <f t="shared" si="56"/>
        <v>331.34848484848487</v>
      </c>
      <c r="BA915" s="6">
        <f>VLOOKUP(A915, ALL_AP_DATA!$A$2:$F$3600, 6, FALSE)</f>
        <v>370</v>
      </c>
      <c r="BB915" s="6" t="e">
        <f t="shared" ca="1" si="58"/>
        <v>#NAME?</v>
      </c>
      <c r="BC915" s="6">
        <f>VLOOKUP(A915,projmetadata!$A$2:$D$2036, 4, FALSE)</f>
        <v>44982</v>
      </c>
      <c r="BE915" s="9" t="e">
        <f t="shared" ca="1" si="59"/>
        <v>#NAME?</v>
      </c>
      <c r="BF915" s="6" t="e">
        <f t="shared" ca="1" si="60"/>
        <v>#NAME?</v>
      </c>
      <c r="BG915" s="6">
        <f t="shared" si="61"/>
        <v>0.90204970877239787</v>
      </c>
      <c r="BH915" s="6">
        <f>VLOOKUP(A915, ALL_AP_DATA!$A$2:$D$3600, 3, FALSE)</f>
        <v>243</v>
      </c>
      <c r="BI915" s="6">
        <f>VLOOKUP(A915, ALL_AP_DATA!$A$2:$E$3600, 5, FALSE)</f>
        <v>40576</v>
      </c>
      <c r="BJ915" s="6">
        <f t="shared" si="57"/>
        <v>109.66486486486487</v>
      </c>
      <c r="BK915" s="6">
        <f t="shared" si="62"/>
        <v>0.65675675675675671</v>
      </c>
    </row>
    <row r="916" spans="1:63" ht="15.75" customHeight="1" x14ac:dyDescent="0.25">
      <c r="A916" s="6" t="s">
        <v>180</v>
      </c>
      <c r="B916" s="6" t="s">
        <v>64</v>
      </c>
      <c r="C916" s="6">
        <v>4</v>
      </c>
      <c r="D916" s="6">
        <v>16</v>
      </c>
      <c r="E916" s="6">
        <v>89</v>
      </c>
      <c r="F916" s="6">
        <v>4529</v>
      </c>
      <c r="G916" s="6">
        <v>0.1143</v>
      </c>
      <c r="H916" s="6">
        <v>0.67420000000000002</v>
      </c>
      <c r="I916" s="6">
        <v>0.34899999999999998</v>
      </c>
      <c r="Q916" s="6">
        <v>9</v>
      </c>
      <c r="R916" s="6">
        <v>44</v>
      </c>
      <c r="S916" s="6">
        <v>124</v>
      </c>
      <c r="T916" s="6">
        <v>10160</v>
      </c>
      <c r="U916" s="6">
        <v>0.31430000000000002</v>
      </c>
      <c r="V916" s="6">
        <v>0.93940000000000001</v>
      </c>
      <c r="W916" s="6">
        <v>0.78300000000000003</v>
      </c>
      <c r="X916" s="6">
        <v>10</v>
      </c>
      <c r="Y916" s="6">
        <v>52</v>
      </c>
      <c r="Z916" s="6">
        <v>114</v>
      </c>
      <c r="AA916" s="6">
        <v>8019</v>
      </c>
      <c r="AB916" s="6">
        <v>0.37140000000000001</v>
      </c>
      <c r="AC916" s="6">
        <v>0.86360000000000003</v>
      </c>
      <c r="AD916" s="6">
        <v>0.61799999999999999</v>
      </c>
      <c r="AE916" s="6">
        <v>3</v>
      </c>
      <c r="AF916" s="6">
        <v>12</v>
      </c>
      <c r="AG916" s="6">
        <v>82</v>
      </c>
      <c r="AH916" s="6">
        <v>3756</v>
      </c>
      <c r="AI916" s="6">
        <v>8.5699999999999998E-2</v>
      </c>
      <c r="AJ916" s="6">
        <v>0.62119999999999997</v>
      </c>
      <c r="AK916" s="6">
        <v>0.28949999999999998</v>
      </c>
      <c r="AT916" s="6">
        <f t="shared" si="51"/>
        <v>283.0625</v>
      </c>
      <c r="AU916" s="6" t="str">
        <f t="shared" si="52"/>
        <v/>
      </c>
      <c r="AV916" s="6">
        <f t="shared" si="53"/>
        <v>230.90909090909091</v>
      </c>
      <c r="AW916" s="7">
        <f t="shared" si="54"/>
        <v>154.21153846153845</v>
      </c>
      <c r="AX916" s="6">
        <f t="shared" si="55"/>
        <v>313</v>
      </c>
      <c r="AY916" s="6" t="str">
        <f t="shared" si="56"/>
        <v/>
      </c>
      <c r="BA916" s="6">
        <f>VLOOKUP(A916, ALL_AP_DATA!$A$2:$F$3600, 6, FALSE)</f>
        <v>140</v>
      </c>
      <c r="BB916" s="6" t="e">
        <f t="shared" ca="1" si="58"/>
        <v>#NAME?</v>
      </c>
      <c r="BC916" s="6">
        <f>VLOOKUP(A916,projmetadata!$A$2:$D$2036, 4, FALSE)</f>
        <v>14258</v>
      </c>
      <c r="BE916" s="9" t="e">
        <f t="shared" ca="1" si="59"/>
        <v>#NAME?</v>
      </c>
      <c r="BF916" s="6" t="e">
        <f t="shared" ca="1" si="60"/>
        <v>#NAME?</v>
      </c>
      <c r="BG916" s="6">
        <f t="shared" si="61"/>
        <v>0.91008556599803614</v>
      </c>
      <c r="BH916" s="6">
        <f>VLOOKUP(A916, ALL_AP_DATA!$A$2:$D$3600, 3, FALSE)</f>
        <v>85</v>
      </c>
      <c r="BI916" s="6">
        <f>VLOOKUP(A916, ALL_AP_DATA!$A$2:$E$3600, 5, FALSE)</f>
        <v>12976</v>
      </c>
      <c r="BJ916" s="6">
        <f t="shared" si="57"/>
        <v>92.685714285714283</v>
      </c>
      <c r="BK916" s="6">
        <f t="shared" si="62"/>
        <v>0.6071428571428571</v>
      </c>
    </row>
    <row r="917" spans="1:63" ht="15.75" customHeight="1" x14ac:dyDescent="0.25">
      <c r="A917" s="6" t="s">
        <v>1444</v>
      </c>
      <c r="B917" s="6" t="s">
        <v>64</v>
      </c>
      <c r="C917" s="6">
        <v>8</v>
      </c>
      <c r="D917" s="6">
        <v>113</v>
      </c>
      <c r="E917" s="6">
        <v>53</v>
      </c>
      <c r="F917" s="6">
        <v>4084</v>
      </c>
      <c r="G917" s="6">
        <v>0.46310000000000001</v>
      </c>
      <c r="H917" s="6">
        <v>0.45300000000000001</v>
      </c>
      <c r="I917" s="6">
        <v>0.3054</v>
      </c>
      <c r="Q917" s="6">
        <v>12</v>
      </c>
      <c r="R917" s="6">
        <v>44</v>
      </c>
      <c r="S917" s="6">
        <v>88</v>
      </c>
      <c r="T917" s="6">
        <v>6867</v>
      </c>
      <c r="U917" s="6">
        <v>0.18029999999999999</v>
      </c>
      <c r="V917" s="6">
        <v>0.75209999999999999</v>
      </c>
      <c r="W917" s="6">
        <v>0.51359999999999995</v>
      </c>
      <c r="X917" s="6">
        <v>13</v>
      </c>
      <c r="Y917" s="6">
        <v>134</v>
      </c>
      <c r="Z917" s="6">
        <v>101</v>
      </c>
      <c r="AA917" s="6">
        <v>7067</v>
      </c>
      <c r="AB917" s="6">
        <v>0.54920000000000002</v>
      </c>
      <c r="AC917" s="6">
        <v>0.86319999999999997</v>
      </c>
      <c r="AD917" s="6">
        <v>0.52849999999999997</v>
      </c>
      <c r="AE917" s="6">
        <v>16</v>
      </c>
      <c r="AF917" s="6">
        <v>86</v>
      </c>
      <c r="AG917" s="6">
        <v>86</v>
      </c>
      <c r="AH917" s="6">
        <v>6908</v>
      </c>
      <c r="AI917" s="6">
        <v>0.35249999999999998</v>
      </c>
      <c r="AJ917" s="6">
        <v>0.73499999999999999</v>
      </c>
      <c r="AK917" s="6">
        <v>0.51659999999999995</v>
      </c>
      <c r="AT917" s="6">
        <f t="shared" si="51"/>
        <v>36.141592920353979</v>
      </c>
      <c r="AU917" s="6" t="str">
        <f t="shared" si="52"/>
        <v/>
      </c>
      <c r="AV917" s="6">
        <f t="shared" si="53"/>
        <v>156.06818181818181</v>
      </c>
      <c r="AW917" s="7">
        <f t="shared" si="54"/>
        <v>52.738805970149251</v>
      </c>
      <c r="AX917" s="6">
        <f t="shared" si="55"/>
        <v>80.325581395348834</v>
      </c>
      <c r="AY917" s="6" t="str">
        <f t="shared" si="56"/>
        <v/>
      </c>
      <c r="BA917" s="6">
        <f>VLOOKUP(A917, ALL_AP_DATA!$A$2:$F$3600, 6, FALSE)</f>
        <v>244</v>
      </c>
      <c r="BB917" s="6" t="e">
        <f t="shared" ca="1" si="58"/>
        <v>#NAME?</v>
      </c>
      <c r="BC917" s="6">
        <f>VLOOKUP(A917,projmetadata!$A$2:$D$2036, 4, FALSE)</f>
        <v>14333</v>
      </c>
      <c r="BE917" s="9" t="e">
        <f t="shared" ca="1" si="59"/>
        <v>#NAME?</v>
      </c>
      <c r="BF917" s="6" t="e">
        <f t="shared" ca="1" si="60"/>
        <v>#NAME?</v>
      </c>
      <c r="BG917" s="6">
        <f t="shared" si="61"/>
        <v>0.93288216005023372</v>
      </c>
      <c r="BH917" s="6">
        <f>VLOOKUP(A917, ALL_AP_DATA!$A$2:$D$3600, 3, FALSE)</f>
        <v>191</v>
      </c>
      <c r="BI917" s="6">
        <f>VLOOKUP(A917, ALL_AP_DATA!$A$2:$E$3600, 5, FALSE)</f>
        <v>13371</v>
      </c>
      <c r="BJ917" s="6">
        <f t="shared" si="57"/>
        <v>54.799180327868854</v>
      </c>
      <c r="BK917" s="6">
        <f t="shared" si="62"/>
        <v>0.78278688524590168</v>
      </c>
    </row>
    <row r="918" spans="1:63" ht="15.75" customHeight="1" x14ac:dyDescent="0.25">
      <c r="A918" s="6" t="s">
        <v>1312</v>
      </c>
      <c r="B918" s="6" t="s">
        <v>64</v>
      </c>
      <c r="C918" s="6">
        <v>1</v>
      </c>
      <c r="D918" s="6">
        <v>2</v>
      </c>
      <c r="E918" s="6">
        <v>3</v>
      </c>
      <c r="F918" s="6">
        <v>29</v>
      </c>
      <c r="G918" s="6">
        <v>7.7999999999999996E-3</v>
      </c>
      <c r="H918" s="6">
        <v>6.25E-2</v>
      </c>
      <c r="I918" s="6">
        <v>3.8E-3</v>
      </c>
      <c r="Q918" s="6">
        <v>4</v>
      </c>
      <c r="R918" s="6">
        <v>19</v>
      </c>
      <c r="S918" s="6">
        <v>13</v>
      </c>
      <c r="T918" s="6">
        <v>1957</v>
      </c>
      <c r="U918" s="6">
        <v>7.4200000000000002E-2</v>
      </c>
      <c r="V918" s="6">
        <v>0.27079999999999999</v>
      </c>
      <c r="W918" s="6">
        <v>0.25679999999999997</v>
      </c>
      <c r="X918" s="6">
        <v>5</v>
      </c>
      <c r="Y918" s="6">
        <v>24</v>
      </c>
      <c r="Z918" s="6">
        <v>4</v>
      </c>
      <c r="AA918" s="6">
        <v>582</v>
      </c>
      <c r="AB918" s="6">
        <v>9.3799999999999994E-2</v>
      </c>
      <c r="AC918" s="6">
        <v>8.3299999999999999E-2</v>
      </c>
      <c r="AD918" s="6">
        <v>7.6399999999999996E-2</v>
      </c>
      <c r="AT918" s="6">
        <f t="shared" si="51"/>
        <v>14.5</v>
      </c>
      <c r="AU918" s="6" t="str">
        <f t="shared" si="52"/>
        <v/>
      </c>
      <c r="AV918" s="6">
        <f t="shared" si="53"/>
        <v>103</v>
      </c>
      <c r="AW918" s="7">
        <f t="shared" si="54"/>
        <v>24.25</v>
      </c>
      <c r="AX918" s="6" t="str">
        <f t="shared" si="55"/>
        <v/>
      </c>
      <c r="AY918" s="6" t="str">
        <f t="shared" si="56"/>
        <v/>
      </c>
      <c r="BA918" s="6">
        <f>VLOOKUP(A918, ALL_AP_DATA!$A$2:$F$3600, 6, FALSE)</f>
        <v>256</v>
      </c>
      <c r="BB918" s="6" t="e">
        <f t="shared" ca="1" si="58"/>
        <v>#NAME?</v>
      </c>
      <c r="BC918" s="6">
        <f>VLOOKUP(A918,projmetadata!$A$2:$D$2036, 4, FALSE)</f>
        <v>7756</v>
      </c>
      <c r="BE918" s="9" t="e">
        <f t="shared" ca="1" si="59"/>
        <v>#NAME?</v>
      </c>
      <c r="BF918" s="6" t="e">
        <f t="shared" ca="1" si="60"/>
        <v>#NAME?</v>
      </c>
      <c r="BG918" s="6">
        <f t="shared" si="61"/>
        <v>0.98259412068076324</v>
      </c>
      <c r="BH918" s="6">
        <f>VLOOKUP(A918, ALL_AP_DATA!$A$2:$D$3600, 3, FALSE)</f>
        <v>44</v>
      </c>
      <c r="BI918" s="6">
        <f>VLOOKUP(A918, ALL_AP_DATA!$A$2:$E$3600, 5, FALSE)</f>
        <v>7621</v>
      </c>
      <c r="BJ918" s="6">
        <f t="shared" si="57"/>
        <v>29.76953125</v>
      </c>
      <c r="BK918" s="6">
        <f t="shared" si="62"/>
        <v>0.171875</v>
      </c>
    </row>
    <row r="919" spans="1:63" ht="15.75" customHeight="1" x14ac:dyDescent="0.25">
      <c r="A919" s="6" t="s">
        <v>524</v>
      </c>
      <c r="B919" s="6" t="s">
        <v>64</v>
      </c>
      <c r="C919" s="6">
        <v>6</v>
      </c>
      <c r="D919" s="6">
        <v>49</v>
      </c>
      <c r="E919" s="6">
        <v>74</v>
      </c>
      <c r="F919" s="6">
        <v>4155</v>
      </c>
      <c r="G919" s="6">
        <v>0.15310000000000001</v>
      </c>
      <c r="H919" s="6">
        <v>0.44579999999999997</v>
      </c>
      <c r="I919" s="6">
        <v>0.25600000000000001</v>
      </c>
      <c r="J919" s="6">
        <v>1</v>
      </c>
      <c r="K919" s="6">
        <v>9</v>
      </c>
      <c r="L919" s="6">
        <v>52</v>
      </c>
      <c r="M919" s="6">
        <v>1750</v>
      </c>
      <c r="N919" s="6">
        <v>2.81E-2</v>
      </c>
      <c r="O919" s="6">
        <v>0.31330000000000002</v>
      </c>
      <c r="P919" s="6">
        <v>0.10780000000000001</v>
      </c>
      <c r="Q919" s="6">
        <v>23</v>
      </c>
      <c r="R919" s="6">
        <v>95</v>
      </c>
      <c r="S919" s="6">
        <v>152</v>
      </c>
      <c r="T919" s="6">
        <v>11862</v>
      </c>
      <c r="U919" s="6">
        <v>0.2969</v>
      </c>
      <c r="V919" s="6">
        <v>0.91569999999999996</v>
      </c>
      <c r="W919" s="6">
        <v>0.73070000000000002</v>
      </c>
      <c r="X919" s="6">
        <v>17</v>
      </c>
      <c r="Y919" s="6">
        <v>76</v>
      </c>
      <c r="Z919" s="6">
        <v>82</v>
      </c>
      <c r="AA919" s="6">
        <v>4623</v>
      </c>
      <c r="AB919" s="6">
        <v>0.23749999999999999</v>
      </c>
      <c r="AC919" s="6">
        <v>0.49399999999999999</v>
      </c>
      <c r="AD919" s="6">
        <v>0.2848</v>
      </c>
      <c r="AE919" s="6">
        <v>13</v>
      </c>
      <c r="AF919" s="6">
        <v>49</v>
      </c>
      <c r="AG919" s="6">
        <v>39</v>
      </c>
      <c r="AH919" s="6">
        <v>2894</v>
      </c>
      <c r="AI919" s="6">
        <v>0.15310000000000001</v>
      </c>
      <c r="AJ919" s="6">
        <v>0.2349</v>
      </c>
      <c r="AK919" s="6">
        <v>0.17829999999999999</v>
      </c>
      <c r="AT919" s="6">
        <f t="shared" si="51"/>
        <v>84.795918367346943</v>
      </c>
      <c r="AU919" s="6">
        <f t="shared" si="52"/>
        <v>194.44444444444446</v>
      </c>
      <c r="AV919" s="6">
        <f t="shared" si="53"/>
        <v>124.86315789473684</v>
      </c>
      <c r="AW919" s="7">
        <f t="shared" si="54"/>
        <v>60.828947368421055</v>
      </c>
      <c r="AX919" s="6">
        <f t="shared" si="55"/>
        <v>59.061224489795919</v>
      </c>
      <c r="AY919" s="6" t="str">
        <f t="shared" si="56"/>
        <v/>
      </c>
      <c r="BA919" s="6">
        <f>VLOOKUP(A919, ALL_AP_DATA!$A$2:$F$3600, 6, FALSE)</f>
        <v>320</v>
      </c>
      <c r="BB919" s="6" t="e">
        <f t="shared" ca="1" si="58"/>
        <v>#NAME?</v>
      </c>
      <c r="BC919" s="6">
        <f>VLOOKUP(A919,projmetadata!$A$2:$D$2036, 4, FALSE)</f>
        <v>16321</v>
      </c>
      <c r="BE919" s="9" t="e">
        <f t="shared" ca="1" si="59"/>
        <v>#NAME?</v>
      </c>
      <c r="BF919" s="6" t="e">
        <f t="shared" ca="1" si="60"/>
        <v>#NAME?</v>
      </c>
      <c r="BG919" s="6">
        <f t="shared" si="61"/>
        <v>0.9946081735187795</v>
      </c>
      <c r="BH919" s="6">
        <f>VLOOKUP(A919, ALL_AP_DATA!$A$2:$D$3600, 3, FALSE)</f>
        <v>175</v>
      </c>
      <c r="BI919" s="6">
        <f>VLOOKUP(A919, ALL_AP_DATA!$A$2:$E$3600, 5, FALSE)</f>
        <v>16233</v>
      </c>
      <c r="BJ919" s="6">
        <f t="shared" si="57"/>
        <v>50.728124999999999</v>
      </c>
      <c r="BK919" s="6">
        <f t="shared" si="62"/>
        <v>0.546875</v>
      </c>
    </row>
    <row r="920" spans="1:63" ht="15.75" customHeight="1" x14ac:dyDescent="0.25">
      <c r="A920" s="6" t="s">
        <v>573</v>
      </c>
      <c r="B920" s="6" t="s">
        <v>64</v>
      </c>
      <c r="C920" s="6">
        <v>1</v>
      </c>
      <c r="D920" s="6">
        <v>3</v>
      </c>
      <c r="E920" s="6">
        <v>2</v>
      </c>
      <c r="F920" s="6">
        <v>282</v>
      </c>
      <c r="G920" s="6">
        <v>2.2100000000000002E-2</v>
      </c>
      <c r="H920" s="6">
        <v>3.6400000000000002E-2</v>
      </c>
      <c r="I920" s="6">
        <v>4.7899999999999998E-2</v>
      </c>
      <c r="Q920" s="6">
        <v>17</v>
      </c>
      <c r="R920" s="6">
        <v>59</v>
      </c>
      <c r="S920" s="6">
        <v>46</v>
      </c>
      <c r="T920" s="6">
        <v>4097</v>
      </c>
      <c r="U920" s="6">
        <v>0.43380000000000002</v>
      </c>
      <c r="V920" s="6">
        <v>0.83640000000000003</v>
      </c>
      <c r="W920" s="6">
        <v>0.69640000000000002</v>
      </c>
      <c r="X920" s="6">
        <v>1</v>
      </c>
      <c r="Y920" s="6">
        <v>18</v>
      </c>
      <c r="Z920" s="6">
        <v>28</v>
      </c>
      <c r="AA920" s="6">
        <v>818</v>
      </c>
      <c r="AB920" s="6">
        <v>0.13239999999999999</v>
      </c>
      <c r="AC920" s="6">
        <v>0.5091</v>
      </c>
      <c r="AD920" s="6">
        <v>0.13900000000000001</v>
      </c>
      <c r="AE920" s="6">
        <v>6</v>
      </c>
      <c r="AF920" s="6">
        <v>35</v>
      </c>
      <c r="AG920" s="6">
        <v>35</v>
      </c>
      <c r="AH920" s="6">
        <v>2866</v>
      </c>
      <c r="AI920" s="6">
        <v>0.25740000000000002</v>
      </c>
      <c r="AJ920" s="6">
        <v>0.63639999999999997</v>
      </c>
      <c r="AK920" s="6">
        <v>0.48720000000000002</v>
      </c>
      <c r="AT920" s="6">
        <f t="shared" si="51"/>
        <v>94</v>
      </c>
      <c r="AU920" s="6" t="str">
        <f t="shared" si="52"/>
        <v/>
      </c>
      <c r="AV920" s="6">
        <f t="shared" si="53"/>
        <v>69.440677966101688</v>
      </c>
      <c r="AW920" s="7">
        <f t="shared" si="54"/>
        <v>45.444444444444443</v>
      </c>
      <c r="AX920" s="6">
        <f t="shared" si="55"/>
        <v>81.885714285714286</v>
      </c>
      <c r="AY920" s="6" t="str">
        <f t="shared" si="56"/>
        <v/>
      </c>
      <c r="BA920" s="6">
        <f>VLOOKUP(A920, ALL_AP_DATA!$A$2:$F$3600, 6, FALSE)</f>
        <v>136</v>
      </c>
      <c r="BB920" s="6" t="e">
        <f t="shared" ca="1" si="58"/>
        <v>#NAME?</v>
      </c>
      <c r="BC920" s="6">
        <f>VLOOKUP(A920,projmetadata!$A$2:$D$2036, 4, FALSE)</f>
        <v>5869</v>
      </c>
      <c r="BE920" s="9" t="e">
        <f t="shared" ca="1" si="59"/>
        <v>#NAME?</v>
      </c>
      <c r="BF920" s="6" t="e">
        <f t="shared" ca="1" si="60"/>
        <v>#NAME?</v>
      </c>
      <c r="BG920" s="6">
        <f t="shared" si="61"/>
        <v>1.0023854148918043</v>
      </c>
      <c r="BH920" s="6">
        <f>VLOOKUP(A920, ALL_AP_DATA!$A$2:$D$3600, 3, FALSE)</f>
        <v>73</v>
      </c>
      <c r="BI920" s="6">
        <f>VLOOKUP(A920, ALL_AP_DATA!$A$2:$E$3600, 5, FALSE)</f>
        <v>5883</v>
      </c>
      <c r="BJ920" s="6">
        <f t="shared" si="57"/>
        <v>43.257352941176471</v>
      </c>
      <c r="BK920" s="6">
        <f t="shared" si="62"/>
        <v>0.53676470588235292</v>
      </c>
    </row>
    <row r="921" spans="1:63" ht="15.75" customHeight="1" x14ac:dyDescent="0.25">
      <c r="A921" s="6" t="s">
        <v>1323</v>
      </c>
      <c r="B921" s="6" t="s">
        <v>64</v>
      </c>
      <c r="C921" s="6">
        <v>5</v>
      </c>
      <c r="D921" s="6">
        <v>20</v>
      </c>
      <c r="E921" s="6">
        <v>20</v>
      </c>
      <c r="F921" s="6">
        <v>2554</v>
      </c>
      <c r="G921" s="6">
        <v>7.1400000000000005E-2</v>
      </c>
      <c r="H921" s="6">
        <v>0.27029999999999998</v>
      </c>
      <c r="I921" s="6">
        <v>0.13819999999999999</v>
      </c>
      <c r="J921" s="6">
        <v>1</v>
      </c>
      <c r="K921" s="6">
        <v>10</v>
      </c>
      <c r="L921" s="6">
        <v>7</v>
      </c>
      <c r="M921" s="6">
        <v>2976</v>
      </c>
      <c r="N921" s="6">
        <v>3.5700000000000003E-2</v>
      </c>
      <c r="O921" s="6">
        <v>9.4600000000000004E-2</v>
      </c>
      <c r="P921" s="6">
        <v>0.16109999999999999</v>
      </c>
      <c r="Q921" s="6">
        <v>18</v>
      </c>
      <c r="R921" s="6">
        <v>69</v>
      </c>
      <c r="S921" s="6">
        <v>54</v>
      </c>
      <c r="T921" s="6">
        <v>10591</v>
      </c>
      <c r="U921" s="6">
        <v>0.24640000000000001</v>
      </c>
      <c r="V921" s="6">
        <v>0.72970000000000002</v>
      </c>
      <c r="W921" s="6">
        <v>0.57320000000000004</v>
      </c>
      <c r="X921" s="6">
        <v>4</v>
      </c>
      <c r="Y921" s="6">
        <v>32</v>
      </c>
      <c r="Z921" s="6">
        <v>31</v>
      </c>
      <c r="AA921" s="6">
        <v>2564</v>
      </c>
      <c r="AB921" s="6">
        <v>0.1143</v>
      </c>
      <c r="AC921" s="6">
        <v>0.41889999999999999</v>
      </c>
      <c r="AD921" s="6">
        <v>0.13880000000000001</v>
      </c>
      <c r="AE921" s="6">
        <v>20</v>
      </c>
      <c r="AF921" s="6">
        <v>56</v>
      </c>
      <c r="AG921" s="6">
        <v>33</v>
      </c>
      <c r="AH921" s="6">
        <v>6392</v>
      </c>
      <c r="AI921" s="6">
        <v>0.2</v>
      </c>
      <c r="AJ921" s="6">
        <v>0.44590000000000002</v>
      </c>
      <c r="AK921" s="6">
        <v>0.34589999999999999</v>
      </c>
      <c r="AL921" s="6">
        <v>2</v>
      </c>
      <c r="AM921" s="6">
        <v>16</v>
      </c>
      <c r="AN921" s="6">
        <v>10</v>
      </c>
      <c r="AO921" s="6">
        <v>3960</v>
      </c>
      <c r="AP921" s="6">
        <v>5.7099999999999998E-2</v>
      </c>
      <c r="AQ921" s="6">
        <v>0.1351</v>
      </c>
      <c r="AR921" s="6">
        <v>0.21429999999999999</v>
      </c>
      <c r="AT921" s="6">
        <f t="shared" si="51"/>
        <v>127.7</v>
      </c>
      <c r="AU921" s="6">
        <f t="shared" si="52"/>
        <v>297.60000000000002</v>
      </c>
      <c r="AV921" s="6">
        <f t="shared" si="53"/>
        <v>153.49275362318841</v>
      </c>
      <c r="AW921" s="7">
        <f t="shared" si="54"/>
        <v>80.125</v>
      </c>
      <c r="AX921" s="6">
        <f t="shared" si="55"/>
        <v>114.14285714285714</v>
      </c>
      <c r="AY921" s="6">
        <f t="shared" si="56"/>
        <v>247.5</v>
      </c>
      <c r="BA921" s="6">
        <f>VLOOKUP(A921, ALL_AP_DATA!$A$2:$F$3600, 6, FALSE)</f>
        <v>280</v>
      </c>
      <c r="BB921" s="6" t="e">
        <f t="shared" ca="1" si="58"/>
        <v>#NAME?</v>
      </c>
      <c r="BC921" s="6">
        <f>VLOOKUP(A921,projmetadata!$A$2:$D$2036, 4, FALSE)</f>
        <v>18328</v>
      </c>
      <c r="BE921" s="9" t="e">
        <f t="shared" ca="1" si="59"/>
        <v>#NAME?</v>
      </c>
      <c r="BF921" s="6" t="e">
        <f t="shared" ca="1" si="60"/>
        <v>#NAME?</v>
      </c>
      <c r="BG921" s="6">
        <f t="shared" si="61"/>
        <v>1.0081841990397207</v>
      </c>
      <c r="BH921" s="6">
        <f>VLOOKUP(A921, ALL_AP_DATA!$A$2:$D$3600, 3, FALSE)</f>
        <v>123</v>
      </c>
      <c r="BI921" s="6">
        <f>VLOOKUP(A921, ALL_AP_DATA!$A$2:$E$3600, 5, FALSE)</f>
        <v>18478</v>
      </c>
      <c r="BJ921" s="6">
        <f t="shared" si="57"/>
        <v>65.992857142857147</v>
      </c>
      <c r="BK921" s="6">
        <f t="shared" si="62"/>
        <v>0.43928571428571428</v>
      </c>
    </row>
    <row r="922" spans="1:63" ht="15.75" customHeight="1" x14ac:dyDescent="0.25">
      <c r="A922" s="6" t="s">
        <v>1224</v>
      </c>
      <c r="B922" s="6" t="s">
        <v>64</v>
      </c>
      <c r="C922" s="6">
        <v>16</v>
      </c>
      <c r="D922" s="6">
        <v>88</v>
      </c>
      <c r="E922" s="6">
        <v>363</v>
      </c>
      <c r="F922" s="6">
        <v>8476</v>
      </c>
      <c r="G922" s="6">
        <v>1.37E-2</v>
      </c>
      <c r="H922" s="6">
        <v>0.1366</v>
      </c>
      <c r="I922" s="6">
        <v>3.3500000000000002E-2</v>
      </c>
      <c r="J922" s="6">
        <v>15</v>
      </c>
      <c r="K922" s="6">
        <v>201</v>
      </c>
      <c r="L922" s="6">
        <v>897</v>
      </c>
      <c r="M922" s="6">
        <v>40643</v>
      </c>
      <c r="N922" s="6">
        <v>3.1199999999999999E-2</v>
      </c>
      <c r="O922" s="6">
        <v>0.33750000000000002</v>
      </c>
      <c r="P922" s="6">
        <v>0.16059999999999999</v>
      </c>
      <c r="Q922" s="6">
        <v>326</v>
      </c>
      <c r="R922" s="6">
        <v>1505</v>
      </c>
      <c r="S922" s="6">
        <v>2258</v>
      </c>
      <c r="T922" s="6">
        <v>155457</v>
      </c>
      <c r="U922" s="6">
        <v>0.23350000000000001</v>
      </c>
      <c r="V922" s="6">
        <v>0.84950000000000003</v>
      </c>
      <c r="W922" s="6">
        <v>0.61450000000000005</v>
      </c>
      <c r="X922" s="6">
        <v>184</v>
      </c>
      <c r="Y922" s="6">
        <v>612</v>
      </c>
      <c r="Z922" s="6">
        <v>768</v>
      </c>
      <c r="AA922" s="6">
        <v>30977</v>
      </c>
      <c r="AB922" s="6">
        <v>9.4899999999999998E-2</v>
      </c>
      <c r="AC922" s="6">
        <v>0.28889999999999999</v>
      </c>
      <c r="AD922" s="6">
        <v>0.12239999999999999</v>
      </c>
      <c r="AE922" s="6">
        <v>304</v>
      </c>
      <c r="AF922" s="6">
        <v>2164</v>
      </c>
      <c r="AG922" s="6">
        <v>1914</v>
      </c>
      <c r="AH922" s="6">
        <v>106334</v>
      </c>
      <c r="AI922" s="6">
        <v>0.3357</v>
      </c>
      <c r="AJ922" s="6">
        <v>0.72009999999999996</v>
      </c>
      <c r="AK922" s="6">
        <v>0.42030000000000001</v>
      </c>
      <c r="AL922" s="6">
        <v>4</v>
      </c>
      <c r="AM922" s="6">
        <v>180</v>
      </c>
      <c r="AN922" s="6">
        <v>878</v>
      </c>
      <c r="AO922" s="6">
        <v>38488</v>
      </c>
      <c r="AP922" s="6">
        <v>2.7900000000000001E-2</v>
      </c>
      <c r="AQ922" s="6">
        <v>0.33029999999999998</v>
      </c>
      <c r="AR922" s="6">
        <v>0.15210000000000001</v>
      </c>
      <c r="AT922" s="6">
        <f t="shared" si="51"/>
        <v>96.318181818181813</v>
      </c>
      <c r="AU922" s="6">
        <f t="shared" si="52"/>
        <v>202.20398009950247</v>
      </c>
      <c r="AV922" s="6">
        <f t="shared" si="53"/>
        <v>103.2936877076412</v>
      </c>
      <c r="AW922" s="7">
        <f t="shared" si="54"/>
        <v>50.616013071895424</v>
      </c>
      <c r="AX922" s="6">
        <f t="shared" si="55"/>
        <v>49.137707948243992</v>
      </c>
      <c r="AY922" s="6">
        <f t="shared" si="56"/>
        <v>213.82222222222222</v>
      </c>
      <c r="BA922" s="6">
        <f>VLOOKUP(A922, ALL_AP_DATA!$A$2:$F$3600, 6, FALSE)</f>
        <v>6446</v>
      </c>
      <c r="BB922" s="6" t="e">
        <f t="shared" ca="1" si="58"/>
        <v>#NAME?</v>
      </c>
      <c r="BC922" s="6">
        <f>VLOOKUP(A922,projmetadata!$A$2:$D$2036, 4, FALSE)</f>
        <v>248999</v>
      </c>
      <c r="BE922" s="9" t="e">
        <f t="shared" ca="1" si="59"/>
        <v>#NAME?</v>
      </c>
      <c r="BF922" s="6" t="e">
        <f t="shared" ca="1" si="60"/>
        <v>#NAME?</v>
      </c>
      <c r="BG922" s="6">
        <f t="shared" si="61"/>
        <v>1.0160603054630741</v>
      </c>
      <c r="BH922" s="6">
        <f>VLOOKUP(A922, ALL_AP_DATA!$A$2:$D$3600, 3, FALSE)</f>
        <v>3309</v>
      </c>
      <c r="BI922" s="6">
        <f>VLOOKUP(A922, ALL_AP_DATA!$A$2:$E$3600, 5, FALSE)</f>
        <v>252998</v>
      </c>
      <c r="BJ922" s="6">
        <f t="shared" si="57"/>
        <v>39.248836487744335</v>
      </c>
      <c r="BK922" s="6">
        <f t="shared" si="62"/>
        <v>0.5133416071982625</v>
      </c>
    </row>
    <row r="923" spans="1:63" ht="15.75" customHeight="1" x14ac:dyDescent="0.25">
      <c r="A923" s="6" t="s">
        <v>75</v>
      </c>
      <c r="B923" s="6" t="s">
        <v>64</v>
      </c>
      <c r="C923" s="6">
        <v>1</v>
      </c>
      <c r="D923" s="6">
        <v>24</v>
      </c>
      <c r="E923" s="6">
        <v>8</v>
      </c>
      <c r="F923" s="6">
        <v>876</v>
      </c>
      <c r="G923" s="6">
        <v>0.2286</v>
      </c>
      <c r="H923" s="6">
        <v>0.2424</v>
      </c>
      <c r="I923" s="6">
        <v>0.1847</v>
      </c>
      <c r="Q923" s="6">
        <v>5</v>
      </c>
      <c r="R923" s="6">
        <v>18</v>
      </c>
      <c r="S923" s="6">
        <v>16</v>
      </c>
      <c r="T923" s="6">
        <v>2076</v>
      </c>
      <c r="U923" s="6">
        <v>0.1714</v>
      </c>
      <c r="V923" s="6">
        <v>0.48480000000000001</v>
      </c>
      <c r="W923" s="6">
        <v>0.43759999999999999</v>
      </c>
      <c r="X923" s="6">
        <v>9</v>
      </c>
      <c r="Y923" s="6">
        <v>41</v>
      </c>
      <c r="Z923" s="6">
        <v>16</v>
      </c>
      <c r="AA923" s="6">
        <v>1649</v>
      </c>
      <c r="AB923" s="6">
        <v>0.39050000000000001</v>
      </c>
      <c r="AC923" s="6">
        <v>0.48480000000000001</v>
      </c>
      <c r="AD923" s="6">
        <v>0.34760000000000002</v>
      </c>
      <c r="AE923" s="6">
        <v>7</v>
      </c>
      <c r="AF923" s="6">
        <v>44</v>
      </c>
      <c r="AG923" s="6">
        <v>23</v>
      </c>
      <c r="AH923" s="6">
        <v>1443</v>
      </c>
      <c r="AI923" s="6">
        <v>0.41899999999999998</v>
      </c>
      <c r="AJ923" s="6">
        <v>0.69699999999999995</v>
      </c>
      <c r="AK923" s="6">
        <v>0.30420000000000003</v>
      </c>
      <c r="AT923" s="6">
        <f t="shared" si="51"/>
        <v>36.5</v>
      </c>
      <c r="AU923" s="6" t="str">
        <f t="shared" si="52"/>
        <v/>
      </c>
      <c r="AV923" s="6">
        <f t="shared" si="53"/>
        <v>115.33333333333333</v>
      </c>
      <c r="AW923" s="7">
        <f t="shared" si="54"/>
        <v>40.219512195121951</v>
      </c>
      <c r="AX923" s="6">
        <f t="shared" si="55"/>
        <v>32.795454545454547</v>
      </c>
      <c r="AY923" s="6" t="str">
        <f t="shared" si="56"/>
        <v/>
      </c>
      <c r="BA923" s="6">
        <f>VLOOKUP(A923, ALL_AP_DATA!$A$2:$F$3600, 6, FALSE)</f>
        <v>105</v>
      </c>
      <c r="BB923" s="6" t="e">
        <f t="shared" ca="1" si="58"/>
        <v>#NAME?</v>
      </c>
      <c r="BC923" s="6">
        <f>VLOOKUP(A923,projmetadata!$A$2:$D$2036, 4, FALSE)</f>
        <v>4632</v>
      </c>
      <c r="BE923" s="9" t="e">
        <f t="shared" ca="1" si="59"/>
        <v>#NAME?</v>
      </c>
      <c r="BF923" s="6" t="e">
        <f t="shared" ca="1" si="60"/>
        <v>#NAME?</v>
      </c>
      <c r="BG923" s="6">
        <f t="shared" si="61"/>
        <v>1.0241796200345423</v>
      </c>
      <c r="BH923" s="6">
        <f>VLOOKUP(A923, ALL_AP_DATA!$A$2:$D$3600, 3, FALSE)</f>
        <v>76</v>
      </c>
      <c r="BI923" s="6">
        <f>VLOOKUP(A923, ALL_AP_DATA!$A$2:$E$3600, 5, FALSE)</f>
        <v>4744</v>
      </c>
      <c r="BJ923" s="6">
        <f t="shared" si="57"/>
        <v>45.180952380952384</v>
      </c>
      <c r="BK923" s="6">
        <f t="shared" si="62"/>
        <v>0.72380952380952379</v>
      </c>
    </row>
    <row r="924" spans="1:63" ht="15.75" customHeight="1" x14ac:dyDescent="0.25">
      <c r="A924" s="6" t="s">
        <v>215</v>
      </c>
      <c r="B924" s="6" t="s">
        <v>64</v>
      </c>
      <c r="C924" s="6">
        <v>21</v>
      </c>
      <c r="D924" s="6">
        <v>292</v>
      </c>
      <c r="E924" s="6">
        <v>749</v>
      </c>
      <c r="F924" s="6">
        <v>31925</v>
      </c>
      <c r="G924" s="6">
        <v>0.15620000000000001</v>
      </c>
      <c r="H924" s="6">
        <v>0.53390000000000004</v>
      </c>
      <c r="I924" s="6">
        <v>0.19120000000000001</v>
      </c>
      <c r="J924" s="6">
        <v>18</v>
      </c>
      <c r="K924" s="6">
        <v>185</v>
      </c>
      <c r="L924" s="6">
        <v>804</v>
      </c>
      <c r="M924" s="6">
        <v>43556</v>
      </c>
      <c r="N924" s="6">
        <v>9.9000000000000005E-2</v>
      </c>
      <c r="O924" s="6">
        <v>0.57310000000000005</v>
      </c>
      <c r="P924" s="6">
        <v>0.26090000000000002</v>
      </c>
      <c r="Q924" s="6">
        <v>119</v>
      </c>
      <c r="R924" s="6">
        <v>567</v>
      </c>
      <c r="S924" s="6">
        <v>1230</v>
      </c>
      <c r="T924" s="6">
        <v>102219</v>
      </c>
      <c r="U924" s="6">
        <v>0.3034</v>
      </c>
      <c r="V924" s="6">
        <v>0.87670000000000003</v>
      </c>
      <c r="W924" s="6">
        <v>0.61229999999999996</v>
      </c>
      <c r="X924" s="6">
        <v>140</v>
      </c>
      <c r="Y924" s="6">
        <v>723</v>
      </c>
      <c r="Z924" s="6">
        <v>1030</v>
      </c>
      <c r="AA924" s="6">
        <v>46352</v>
      </c>
      <c r="AB924" s="6">
        <v>0.38679999999999998</v>
      </c>
      <c r="AC924" s="6">
        <v>0.73409999999999997</v>
      </c>
      <c r="AD924" s="6">
        <v>0.2777</v>
      </c>
      <c r="AE924" s="6">
        <v>108</v>
      </c>
      <c r="AF924" s="6">
        <v>619</v>
      </c>
      <c r="AG924" s="6">
        <v>991</v>
      </c>
      <c r="AH924" s="6">
        <v>53190</v>
      </c>
      <c r="AI924" s="6">
        <v>0.33119999999999999</v>
      </c>
      <c r="AJ924" s="6">
        <v>0.70630000000000004</v>
      </c>
      <c r="AK924" s="6">
        <v>0.31859999999999999</v>
      </c>
      <c r="AL924" s="6">
        <v>16</v>
      </c>
      <c r="AM924" s="6">
        <v>285</v>
      </c>
      <c r="AN924" s="6">
        <v>953</v>
      </c>
      <c r="AO924" s="6">
        <v>72013</v>
      </c>
      <c r="AP924" s="6">
        <v>0.1525</v>
      </c>
      <c r="AQ924" s="6">
        <v>0.67930000000000001</v>
      </c>
      <c r="AR924" s="6">
        <v>0.43140000000000001</v>
      </c>
      <c r="AT924" s="6">
        <f t="shared" si="51"/>
        <v>109.33219178082192</v>
      </c>
      <c r="AU924" s="6">
        <f t="shared" si="52"/>
        <v>235.43783783783783</v>
      </c>
      <c r="AV924" s="6">
        <f t="shared" si="53"/>
        <v>180.28042328042329</v>
      </c>
      <c r="AW924" s="7">
        <f t="shared" si="54"/>
        <v>64.110650069156293</v>
      </c>
      <c r="AX924" s="6">
        <f t="shared" si="55"/>
        <v>85.928917609046849</v>
      </c>
      <c r="AY924" s="6">
        <f t="shared" si="56"/>
        <v>252.67719298245615</v>
      </c>
      <c r="BA924" s="6">
        <f>VLOOKUP(A924, ALL_AP_DATA!$A$2:$F$3600, 6, FALSE)</f>
        <v>1869</v>
      </c>
      <c r="BB924" s="6" t="e">
        <f t="shared" ca="1" si="58"/>
        <v>#NAME?</v>
      </c>
      <c r="BC924" s="6">
        <f>VLOOKUP(A924,projmetadata!$A$2:$D$2036, 4, FALSE)</f>
        <v>162445</v>
      </c>
      <c r="BE924" s="9" t="e">
        <f t="shared" ca="1" si="59"/>
        <v>#NAME?</v>
      </c>
      <c r="BF924" s="6" t="e">
        <f t="shared" ca="1" si="60"/>
        <v>#NAME?</v>
      </c>
      <c r="BG924" s="6">
        <f t="shared" si="61"/>
        <v>1.0276216565606822</v>
      </c>
      <c r="BH924" s="6">
        <f>VLOOKUP(A924, ALL_AP_DATA!$A$2:$D$3600, 3, FALSE)</f>
        <v>1270</v>
      </c>
      <c r="BI924" s="6">
        <f>VLOOKUP(A924, ALL_AP_DATA!$A$2:$E$3600, 5, FALSE)</f>
        <v>166932</v>
      </c>
      <c r="BJ924" s="6">
        <f t="shared" si="57"/>
        <v>89.316211878009625</v>
      </c>
      <c r="BK924" s="6">
        <f t="shared" si="62"/>
        <v>0.67950775815944353</v>
      </c>
    </row>
    <row r="925" spans="1:63" ht="15.75" customHeight="1" x14ac:dyDescent="0.25">
      <c r="A925" s="6" t="s">
        <v>1351</v>
      </c>
      <c r="B925" s="6" t="s">
        <v>64</v>
      </c>
      <c r="C925" s="6">
        <v>1</v>
      </c>
      <c r="D925" s="6">
        <v>6</v>
      </c>
      <c r="E925" s="6">
        <v>39</v>
      </c>
      <c r="F925" s="6">
        <v>783</v>
      </c>
      <c r="G925" s="6">
        <v>5.7099999999999998E-2</v>
      </c>
      <c r="H925" s="6">
        <v>0.47560000000000002</v>
      </c>
      <c r="I925" s="6">
        <v>0.12429999999999999</v>
      </c>
      <c r="Q925" s="6">
        <v>3</v>
      </c>
      <c r="R925" s="6">
        <v>6</v>
      </c>
      <c r="S925" s="6">
        <v>10</v>
      </c>
      <c r="T925" s="6">
        <v>943</v>
      </c>
      <c r="U925" s="6">
        <v>5.7099999999999998E-2</v>
      </c>
      <c r="V925" s="6">
        <v>0.122</v>
      </c>
      <c r="W925" s="6">
        <v>0.14979999999999999</v>
      </c>
      <c r="X925" s="6">
        <v>1</v>
      </c>
      <c r="Y925" s="6">
        <v>11</v>
      </c>
      <c r="Z925" s="6">
        <v>39</v>
      </c>
      <c r="AA925" s="6">
        <v>854</v>
      </c>
      <c r="AB925" s="6">
        <v>0.1048</v>
      </c>
      <c r="AC925" s="6">
        <v>0.47560000000000002</v>
      </c>
      <c r="AD925" s="6">
        <v>0.1356</v>
      </c>
      <c r="AE925" s="6">
        <v>1</v>
      </c>
      <c r="AF925" s="6">
        <v>39</v>
      </c>
      <c r="AG925" s="6">
        <v>38</v>
      </c>
      <c r="AH925" s="6">
        <v>3147</v>
      </c>
      <c r="AI925" s="6">
        <v>0.37140000000000001</v>
      </c>
      <c r="AJ925" s="6">
        <v>0.46339999999999998</v>
      </c>
      <c r="AK925" s="6">
        <v>0.49980000000000002</v>
      </c>
      <c r="AT925" s="6">
        <f t="shared" si="51"/>
        <v>130.5</v>
      </c>
      <c r="AU925" s="6" t="str">
        <f t="shared" si="52"/>
        <v/>
      </c>
      <c r="AV925" s="6">
        <f t="shared" si="53"/>
        <v>157.16666666666666</v>
      </c>
      <c r="AW925" s="7">
        <f t="shared" si="54"/>
        <v>77.63636363636364</v>
      </c>
      <c r="AX925" s="6">
        <f t="shared" si="55"/>
        <v>80.692307692307693</v>
      </c>
      <c r="AY925" s="6" t="str">
        <f t="shared" si="56"/>
        <v/>
      </c>
      <c r="BA925" s="6">
        <f>VLOOKUP(A925, ALL_AP_DATA!$A$2:$F$3600, 6, FALSE)</f>
        <v>105</v>
      </c>
      <c r="BB925" s="6" t="e">
        <f t="shared" ca="1" si="58"/>
        <v>#NAME?</v>
      </c>
      <c r="BC925" s="6">
        <f>VLOOKUP(A925,projmetadata!$A$2:$D$2036, 4, FALSE)</f>
        <v>5849</v>
      </c>
      <c r="BE925" s="9" t="e">
        <f t="shared" ca="1" si="59"/>
        <v>#NAME?</v>
      </c>
      <c r="BF925" s="6" t="e">
        <f t="shared" ca="1" si="60"/>
        <v>#NAME?</v>
      </c>
      <c r="BG925" s="6">
        <f t="shared" si="61"/>
        <v>1.0765942896221576</v>
      </c>
      <c r="BH925" s="6">
        <f>VLOOKUP(A925, ALL_AP_DATA!$A$2:$D$3600, 3, FALSE)</f>
        <v>53</v>
      </c>
      <c r="BI925" s="6">
        <f>VLOOKUP(A925, ALL_AP_DATA!$A$2:$E$3600, 5, FALSE)</f>
        <v>6297</v>
      </c>
      <c r="BJ925" s="6">
        <f t="shared" si="57"/>
        <v>59.971428571428568</v>
      </c>
      <c r="BK925" s="6">
        <f t="shared" si="62"/>
        <v>0.50476190476190474</v>
      </c>
    </row>
    <row r="926" spans="1:63" ht="15.75" customHeight="1" x14ac:dyDescent="0.25">
      <c r="A926" s="6" t="s">
        <v>612</v>
      </c>
      <c r="B926" s="6" t="s">
        <v>64</v>
      </c>
      <c r="Q926" s="6">
        <v>12</v>
      </c>
      <c r="R926" s="6">
        <v>56</v>
      </c>
      <c r="S926" s="6">
        <v>67</v>
      </c>
      <c r="T926" s="6">
        <v>11186</v>
      </c>
      <c r="U926" s="6">
        <v>0.15509999999999999</v>
      </c>
      <c r="V926" s="6">
        <v>0.72829999999999995</v>
      </c>
      <c r="W926" s="6">
        <v>0.72270000000000001</v>
      </c>
      <c r="AE926" s="6">
        <v>9</v>
      </c>
      <c r="AF926" s="6">
        <v>156</v>
      </c>
      <c r="AG926" s="6">
        <v>66</v>
      </c>
      <c r="AH926" s="6">
        <v>7708</v>
      </c>
      <c r="AI926" s="6">
        <v>0.43209999999999998</v>
      </c>
      <c r="AJ926" s="6">
        <v>0.71740000000000004</v>
      </c>
      <c r="AK926" s="6">
        <v>0.498</v>
      </c>
      <c r="AT926" s="6" t="str">
        <f t="shared" si="51"/>
        <v/>
      </c>
      <c r="AU926" s="6" t="str">
        <f t="shared" si="52"/>
        <v/>
      </c>
      <c r="AV926" s="6">
        <f t="shared" si="53"/>
        <v>199.75</v>
      </c>
      <c r="AW926" s="7" t="str">
        <f t="shared" si="54"/>
        <v/>
      </c>
      <c r="AX926" s="6">
        <f t="shared" si="55"/>
        <v>49.410256410256409</v>
      </c>
      <c r="AY926" s="6" t="str">
        <f t="shared" si="56"/>
        <v/>
      </c>
      <c r="BA926" s="6">
        <f>VLOOKUP(A926, ALL_AP_DATA!$A$2:$F$3600, 6, FALSE)</f>
        <v>361</v>
      </c>
      <c r="BB926" s="6" t="e">
        <f t="shared" ca="1" si="58"/>
        <v>#NAME?</v>
      </c>
      <c r="BC926" s="6">
        <f>VLOOKUP(A926,projmetadata!$A$2:$D$2036, 4, FALSE)</f>
        <v>14218</v>
      </c>
      <c r="BE926" s="9" t="e">
        <f t="shared" ca="1" si="59"/>
        <v>#NAME?</v>
      </c>
      <c r="BF926" s="6" t="e">
        <f t="shared" ca="1" si="60"/>
        <v>#NAME?</v>
      </c>
      <c r="BG926" s="6">
        <f t="shared" si="61"/>
        <v>1.0886200590800394</v>
      </c>
      <c r="BH926" s="6">
        <f>VLOOKUP(A926, ALL_AP_DATA!$A$2:$D$3600, 3, FALSE)</f>
        <v>186</v>
      </c>
      <c r="BI926" s="6">
        <f>VLOOKUP(A926, ALL_AP_DATA!$A$2:$E$3600, 5, FALSE)</f>
        <v>15478</v>
      </c>
      <c r="BJ926" s="6">
        <f t="shared" si="57"/>
        <v>42.875346260387815</v>
      </c>
      <c r="BK926" s="6">
        <f t="shared" si="62"/>
        <v>0.51523545706371188</v>
      </c>
    </row>
    <row r="927" spans="1:63" ht="15.75" customHeight="1" x14ac:dyDescent="0.25">
      <c r="A927" s="6" t="s">
        <v>1388</v>
      </c>
      <c r="B927" s="6" t="s">
        <v>64</v>
      </c>
      <c r="C927" s="6">
        <v>1</v>
      </c>
      <c r="D927" s="6">
        <v>2</v>
      </c>
      <c r="E927" s="6">
        <v>6</v>
      </c>
      <c r="F927" s="6">
        <v>171</v>
      </c>
      <c r="G927" s="6">
        <v>1.6500000000000001E-2</v>
      </c>
      <c r="H927" s="6">
        <v>0.2727</v>
      </c>
      <c r="I927" s="6">
        <v>7.3000000000000001E-3</v>
      </c>
      <c r="X927" s="6">
        <v>9</v>
      </c>
      <c r="Y927" s="6">
        <v>38</v>
      </c>
      <c r="Z927" s="6">
        <v>14</v>
      </c>
      <c r="AA927" s="6">
        <v>849</v>
      </c>
      <c r="AB927" s="6">
        <v>0.314</v>
      </c>
      <c r="AC927" s="6">
        <v>0.63639999999999997</v>
      </c>
      <c r="AD927" s="6">
        <v>3.61E-2</v>
      </c>
      <c r="AE927" s="6">
        <v>7</v>
      </c>
      <c r="AF927" s="6">
        <v>46</v>
      </c>
      <c r="AG927" s="6">
        <v>17</v>
      </c>
      <c r="AH927" s="6">
        <v>3810</v>
      </c>
      <c r="AI927" s="6">
        <v>0.38019999999999998</v>
      </c>
      <c r="AJ927" s="6">
        <v>0.77270000000000005</v>
      </c>
      <c r="AK927" s="6">
        <v>0.16189999999999999</v>
      </c>
      <c r="AT927" s="6">
        <f t="shared" si="51"/>
        <v>85.5</v>
      </c>
      <c r="AU927" s="6" t="str">
        <f t="shared" si="52"/>
        <v/>
      </c>
      <c r="AV927" s="6" t="str">
        <f t="shared" si="53"/>
        <v/>
      </c>
      <c r="AW927" s="7">
        <f t="shared" si="54"/>
        <v>22.342105263157894</v>
      </c>
      <c r="AX927" s="6">
        <f t="shared" si="55"/>
        <v>82.826086956521735</v>
      </c>
      <c r="AY927" s="6" t="str">
        <f t="shared" si="56"/>
        <v/>
      </c>
      <c r="BA927" s="6">
        <f>VLOOKUP(A927, ALL_AP_DATA!$A$2:$F$3600, 6, FALSE)</f>
        <v>121</v>
      </c>
      <c r="BB927" s="6" t="e">
        <f t="shared" ca="1" si="58"/>
        <v>#NAME?</v>
      </c>
      <c r="BC927" s="6">
        <f>VLOOKUP(A927,projmetadata!$A$2:$D$2036, 4, FALSE)</f>
        <v>20748</v>
      </c>
      <c r="BE927" s="9" t="e">
        <f t="shared" ca="1" si="59"/>
        <v>#NAME?</v>
      </c>
      <c r="BF927" s="6" t="e">
        <f t="shared" ca="1" si="60"/>
        <v>#NAME?</v>
      </c>
      <c r="BG927" s="6">
        <f t="shared" si="61"/>
        <v>1.1339406207827261</v>
      </c>
      <c r="BH927" s="6">
        <f>VLOOKUP(A927, ALL_AP_DATA!$A$2:$D$3600, 3, FALSE)</f>
        <v>61</v>
      </c>
      <c r="BI927" s="6">
        <f>VLOOKUP(A927, ALL_AP_DATA!$A$2:$E$3600, 5, FALSE)</f>
        <v>23527</v>
      </c>
      <c r="BJ927" s="6">
        <f t="shared" si="57"/>
        <v>194.43801652892563</v>
      </c>
      <c r="BK927" s="6">
        <f t="shared" si="62"/>
        <v>0.50413223140495866</v>
      </c>
    </row>
    <row r="928" spans="1:63" ht="15.75" customHeight="1" x14ac:dyDescent="0.25">
      <c r="A928" s="6" t="s">
        <v>69</v>
      </c>
      <c r="B928" s="6" t="s">
        <v>64</v>
      </c>
      <c r="C928" s="6">
        <v>2</v>
      </c>
      <c r="D928" s="6">
        <v>30</v>
      </c>
      <c r="E928" s="6">
        <v>20</v>
      </c>
      <c r="F928" s="6">
        <v>3529</v>
      </c>
      <c r="G928" s="6">
        <v>0.28849999999999998</v>
      </c>
      <c r="H928" s="6">
        <v>0.60609999999999997</v>
      </c>
      <c r="I928" s="6">
        <v>0.37690000000000001</v>
      </c>
      <c r="J928" s="6">
        <v>1</v>
      </c>
      <c r="K928" s="6">
        <v>10</v>
      </c>
      <c r="L928" s="6">
        <v>4</v>
      </c>
      <c r="M928" s="6">
        <v>3782</v>
      </c>
      <c r="N928" s="6">
        <v>9.6199999999999994E-2</v>
      </c>
      <c r="O928" s="6">
        <v>0.1212</v>
      </c>
      <c r="P928" s="6">
        <v>0.40389999999999998</v>
      </c>
      <c r="Q928" s="6">
        <v>7</v>
      </c>
      <c r="R928" s="6">
        <v>47</v>
      </c>
      <c r="S928" s="6">
        <v>19</v>
      </c>
      <c r="T928" s="6">
        <v>7741</v>
      </c>
      <c r="U928" s="6">
        <v>0.45190000000000002</v>
      </c>
      <c r="V928" s="6">
        <v>0.57579999999999998</v>
      </c>
      <c r="W928" s="6">
        <v>0.82669999999999999</v>
      </c>
      <c r="X928" s="6">
        <v>2</v>
      </c>
      <c r="Y928" s="6">
        <v>25</v>
      </c>
      <c r="Z928" s="6">
        <v>9</v>
      </c>
      <c r="AA928" s="6">
        <v>3406</v>
      </c>
      <c r="AB928" s="6">
        <v>0.2404</v>
      </c>
      <c r="AC928" s="6">
        <v>0.2727</v>
      </c>
      <c r="AD928" s="6">
        <v>0.36370000000000002</v>
      </c>
      <c r="AE928" s="6">
        <v>10</v>
      </c>
      <c r="AF928" s="6">
        <v>39</v>
      </c>
      <c r="AG928" s="6">
        <v>21</v>
      </c>
      <c r="AH928" s="6">
        <v>3993</v>
      </c>
      <c r="AI928" s="6">
        <v>0.375</v>
      </c>
      <c r="AJ928" s="6">
        <v>0.63639999999999997</v>
      </c>
      <c r="AK928" s="6">
        <v>0.4264</v>
      </c>
      <c r="AL928" s="6">
        <v>1</v>
      </c>
      <c r="AM928" s="6">
        <v>17</v>
      </c>
      <c r="AN928" s="6">
        <v>7</v>
      </c>
      <c r="AO928" s="6">
        <v>505</v>
      </c>
      <c r="AP928" s="6">
        <v>0.16350000000000001</v>
      </c>
      <c r="AQ928" s="6">
        <v>0.21210000000000001</v>
      </c>
      <c r="AR928" s="6">
        <v>5.3900000000000003E-2</v>
      </c>
      <c r="AT928" s="6">
        <f t="shared" si="51"/>
        <v>117.63333333333334</v>
      </c>
      <c r="AU928" s="6">
        <f t="shared" si="52"/>
        <v>378.2</v>
      </c>
      <c r="AV928" s="6">
        <f t="shared" si="53"/>
        <v>164.70212765957447</v>
      </c>
      <c r="AW928" s="7">
        <f t="shared" si="54"/>
        <v>136.24</v>
      </c>
      <c r="AX928" s="6">
        <f t="shared" si="55"/>
        <v>102.38461538461539</v>
      </c>
      <c r="AY928" s="6">
        <f t="shared" si="56"/>
        <v>29.705882352941178</v>
      </c>
      <c r="BA928" s="6">
        <f>VLOOKUP(A928, ALL_AP_DATA!$A$2:$F$3600, 6, FALSE)</f>
        <v>104</v>
      </c>
      <c r="BB928" s="6" t="e">
        <f t="shared" ca="1" si="58"/>
        <v>#NAME?</v>
      </c>
      <c r="BC928" s="6">
        <f>VLOOKUP(A928,projmetadata!$A$2:$D$2036, 4, FALSE)</f>
        <v>7957</v>
      </c>
      <c r="BE928" s="9" t="e">
        <f t="shared" ca="1" si="59"/>
        <v>#NAME?</v>
      </c>
      <c r="BF928" s="6" t="e">
        <f t="shared" ca="1" si="60"/>
        <v>#NAME?</v>
      </c>
      <c r="BG928" s="6">
        <f t="shared" si="61"/>
        <v>1.1768254367223827</v>
      </c>
      <c r="BH928" s="6">
        <f>VLOOKUP(A928, ALL_AP_DATA!$A$2:$D$3600, 3, FALSE)</f>
        <v>69</v>
      </c>
      <c r="BI928" s="6">
        <f>VLOOKUP(A928, ALL_AP_DATA!$A$2:$E$3600, 5, FALSE)</f>
        <v>9364</v>
      </c>
      <c r="BJ928" s="6">
        <f t="shared" si="57"/>
        <v>90.038461538461533</v>
      </c>
      <c r="BK928" s="6">
        <f t="shared" si="62"/>
        <v>0.66346153846153844</v>
      </c>
    </row>
    <row r="929" spans="1:63" ht="15.75" customHeight="1" x14ac:dyDescent="0.25">
      <c r="A929" s="6" t="s">
        <v>598</v>
      </c>
      <c r="B929" s="6" t="s">
        <v>64</v>
      </c>
      <c r="C929" s="6">
        <v>4</v>
      </c>
      <c r="D929" s="6">
        <v>18</v>
      </c>
      <c r="E929" s="6">
        <v>131</v>
      </c>
      <c r="F929" s="6">
        <v>5082</v>
      </c>
      <c r="G929" s="6">
        <v>0.16819999999999999</v>
      </c>
      <c r="H929" s="6">
        <v>0.71199999999999997</v>
      </c>
      <c r="I929" s="6">
        <v>0.49830000000000002</v>
      </c>
      <c r="J929" s="6">
        <v>4</v>
      </c>
      <c r="K929" s="6">
        <v>37</v>
      </c>
      <c r="L929" s="6">
        <v>159</v>
      </c>
      <c r="M929" s="6">
        <v>6964</v>
      </c>
      <c r="N929" s="6">
        <v>0.3458</v>
      </c>
      <c r="O929" s="6">
        <v>0.86409999999999998</v>
      </c>
      <c r="P929" s="6">
        <v>0.68279999999999996</v>
      </c>
      <c r="Q929" s="6">
        <v>16</v>
      </c>
      <c r="R929" s="6">
        <v>60</v>
      </c>
      <c r="S929" s="6">
        <v>176</v>
      </c>
      <c r="T929" s="6">
        <v>8152</v>
      </c>
      <c r="U929" s="6">
        <v>0.56069999999999998</v>
      </c>
      <c r="V929" s="6">
        <v>0.95650000000000002</v>
      </c>
      <c r="W929" s="6">
        <v>0.79930000000000001</v>
      </c>
      <c r="X929" s="6">
        <v>2</v>
      </c>
      <c r="Y929" s="6">
        <v>31</v>
      </c>
      <c r="Z929" s="6">
        <v>123</v>
      </c>
      <c r="AA929" s="6">
        <v>3456</v>
      </c>
      <c r="AB929" s="6">
        <v>0.28970000000000001</v>
      </c>
      <c r="AC929" s="6">
        <v>0.66849999999999998</v>
      </c>
      <c r="AD929" s="6">
        <v>0.33889999999999998</v>
      </c>
      <c r="AE929" s="6">
        <v>5</v>
      </c>
      <c r="AF929" s="6">
        <v>62</v>
      </c>
      <c r="AG929" s="6">
        <v>172</v>
      </c>
      <c r="AH929" s="6">
        <v>7968</v>
      </c>
      <c r="AI929" s="6">
        <v>0.57940000000000003</v>
      </c>
      <c r="AJ929" s="6">
        <v>0.93479999999999996</v>
      </c>
      <c r="AK929" s="6">
        <v>0.78129999999999999</v>
      </c>
      <c r="AL929" s="6">
        <v>6</v>
      </c>
      <c r="AM929" s="6">
        <v>52</v>
      </c>
      <c r="AN929" s="6">
        <v>167</v>
      </c>
      <c r="AO929" s="6">
        <v>8344</v>
      </c>
      <c r="AP929" s="6">
        <v>0.48599999999999999</v>
      </c>
      <c r="AQ929" s="6">
        <v>0.90759999999999996</v>
      </c>
      <c r="AR929" s="6">
        <v>0.81810000000000005</v>
      </c>
      <c r="AT929" s="6">
        <f t="shared" si="51"/>
        <v>282.33333333333331</v>
      </c>
      <c r="AU929" s="6">
        <f t="shared" si="52"/>
        <v>188.21621621621622</v>
      </c>
      <c r="AV929" s="6">
        <f t="shared" si="53"/>
        <v>135.86666666666667</v>
      </c>
      <c r="AW929" s="7">
        <f t="shared" si="54"/>
        <v>111.48387096774194</v>
      </c>
      <c r="AX929" s="6">
        <f t="shared" si="55"/>
        <v>128.51612903225808</v>
      </c>
      <c r="AY929" s="6">
        <f t="shared" si="56"/>
        <v>160.46153846153845</v>
      </c>
      <c r="BA929" s="6">
        <f>VLOOKUP(A929, ALL_AP_DATA!$A$2:$F$3600, 6, FALSE)</f>
        <v>107</v>
      </c>
      <c r="BB929" s="6" t="e">
        <f t="shared" ca="1" si="58"/>
        <v>#NAME?</v>
      </c>
      <c r="BC929" s="6">
        <f>VLOOKUP(A929,projmetadata!$A$2:$D$2036, 4, FALSE)</f>
        <v>8644</v>
      </c>
      <c r="BE929" s="9" t="e">
        <f t="shared" ca="1" si="59"/>
        <v>#NAME?</v>
      </c>
      <c r="BF929" s="6" t="e">
        <f t="shared" ca="1" si="60"/>
        <v>#NAME?</v>
      </c>
      <c r="BG929" s="6">
        <f t="shared" si="61"/>
        <v>1.1798935677926885</v>
      </c>
      <c r="BH929" s="6">
        <f>VLOOKUP(A929, ALL_AP_DATA!$A$2:$D$3600, 3, FALSE)</f>
        <v>87</v>
      </c>
      <c r="BI929" s="6">
        <f>VLOOKUP(A929, ALL_AP_DATA!$A$2:$E$3600, 5, FALSE)</f>
        <v>10199</v>
      </c>
      <c r="BJ929" s="6">
        <f t="shared" si="57"/>
        <v>95.317757009345797</v>
      </c>
      <c r="BK929" s="6">
        <f t="shared" si="62"/>
        <v>0.81308411214953269</v>
      </c>
    </row>
    <row r="930" spans="1:63" ht="15.75" customHeight="1" x14ac:dyDescent="0.25">
      <c r="A930" s="6" t="s">
        <v>98</v>
      </c>
      <c r="B930" s="6" t="s">
        <v>64</v>
      </c>
      <c r="C930" s="6">
        <v>5</v>
      </c>
      <c r="D930" s="6">
        <v>12</v>
      </c>
      <c r="E930" s="6">
        <v>35</v>
      </c>
      <c r="F930" s="6">
        <v>4326</v>
      </c>
      <c r="G930" s="6">
        <v>9.7600000000000006E-2</v>
      </c>
      <c r="H930" s="6">
        <v>0.29659999999999997</v>
      </c>
      <c r="I930" s="6">
        <v>0.23719999999999999</v>
      </c>
      <c r="Q930" s="6">
        <v>9</v>
      </c>
      <c r="R930" s="6">
        <v>54</v>
      </c>
      <c r="S930" s="6">
        <v>114</v>
      </c>
      <c r="T930" s="6">
        <v>16132</v>
      </c>
      <c r="U930" s="6">
        <v>0.439</v>
      </c>
      <c r="V930" s="6">
        <v>0.96609999999999996</v>
      </c>
      <c r="W930" s="6">
        <v>0.88439999999999996</v>
      </c>
      <c r="X930" s="6">
        <v>1</v>
      </c>
      <c r="Y930" s="6">
        <v>3</v>
      </c>
      <c r="Z930" s="6">
        <v>5</v>
      </c>
      <c r="AA930" s="6">
        <v>157</v>
      </c>
      <c r="AB930" s="6">
        <v>2.4400000000000002E-2</v>
      </c>
      <c r="AC930" s="6">
        <v>4.24E-2</v>
      </c>
      <c r="AD930" s="6">
        <v>8.6E-3</v>
      </c>
      <c r="AE930" s="6">
        <v>3</v>
      </c>
      <c r="AF930" s="6">
        <v>12</v>
      </c>
      <c r="AG930" s="6">
        <v>42</v>
      </c>
      <c r="AH930" s="6">
        <v>2815</v>
      </c>
      <c r="AI930" s="6">
        <v>9.7600000000000006E-2</v>
      </c>
      <c r="AJ930" s="6">
        <v>0.35589999999999999</v>
      </c>
      <c r="AK930" s="6">
        <v>0.15429999999999999</v>
      </c>
      <c r="AT930" s="6">
        <f t="shared" si="51"/>
        <v>360.5</v>
      </c>
      <c r="AU930" s="6" t="str">
        <f t="shared" si="52"/>
        <v/>
      </c>
      <c r="AV930" s="6">
        <f t="shared" si="53"/>
        <v>298.74074074074076</v>
      </c>
      <c r="AW930" s="7">
        <f t="shared" si="54"/>
        <v>52.333333333333336</v>
      </c>
      <c r="AX930" s="6">
        <f t="shared" si="55"/>
        <v>234.58333333333334</v>
      </c>
      <c r="AY930" s="6" t="str">
        <f t="shared" si="56"/>
        <v/>
      </c>
      <c r="BA930" s="6">
        <f>VLOOKUP(A930, ALL_AP_DATA!$A$2:$F$3600, 6, FALSE)</f>
        <v>123</v>
      </c>
      <c r="BB930" s="6" t="e">
        <f t="shared" ca="1" si="58"/>
        <v>#NAME?</v>
      </c>
      <c r="BC930" s="6">
        <f>VLOOKUP(A930,projmetadata!$A$2:$D$2036, 4, FALSE)</f>
        <v>15034</v>
      </c>
      <c r="BE930" s="9" t="e">
        <f t="shared" ca="1" si="59"/>
        <v>#NAME?</v>
      </c>
      <c r="BF930" s="6" t="e">
        <f t="shared" ca="1" si="60"/>
        <v>#NAME?</v>
      </c>
      <c r="BG930" s="6">
        <f t="shared" si="61"/>
        <v>1.2133164826393508</v>
      </c>
      <c r="BH930" s="6">
        <f>VLOOKUP(A930, ALL_AP_DATA!$A$2:$D$3600, 3, FALSE)</f>
        <v>64</v>
      </c>
      <c r="BI930" s="6">
        <f>VLOOKUP(A930, ALL_AP_DATA!$A$2:$E$3600, 5, FALSE)</f>
        <v>18241</v>
      </c>
      <c r="BJ930" s="6">
        <f t="shared" si="57"/>
        <v>148.30081300813009</v>
      </c>
      <c r="BK930" s="6">
        <f t="shared" si="62"/>
        <v>0.52032520325203258</v>
      </c>
    </row>
    <row r="931" spans="1:63" ht="15.75" customHeight="1" x14ac:dyDescent="0.25">
      <c r="A931" s="6" t="s">
        <v>519</v>
      </c>
      <c r="B931" s="6" t="s">
        <v>64</v>
      </c>
      <c r="C931" s="6">
        <v>2</v>
      </c>
      <c r="D931" s="6">
        <v>14</v>
      </c>
      <c r="E931" s="6">
        <v>362</v>
      </c>
      <c r="F931" s="6">
        <v>11286</v>
      </c>
      <c r="G931" s="6">
        <v>2.3699999999999999E-2</v>
      </c>
      <c r="H931" s="6">
        <v>0.35320000000000001</v>
      </c>
      <c r="I931" s="6">
        <v>0.19939999999999999</v>
      </c>
      <c r="J931" s="6">
        <v>3</v>
      </c>
      <c r="K931" s="6">
        <v>38</v>
      </c>
      <c r="L931" s="6">
        <v>616</v>
      </c>
      <c r="M931" s="6">
        <v>21840</v>
      </c>
      <c r="N931" s="6">
        <v>6.4399999999999999E-2</v>
      </c>
      <c r="O931" s="6">
        <v>0.60099999999999998</v>
      </c>
      <c r="P931" s="6">
        <v>0.38590000000000002</v>
      </c>
      <c r="Q931" s="6">
        <v>36</v>
      </c>
      <c r="R931" s="6">
        <v>187</v>
      </c>
      <c r="S931" s="6">
        <v>946</v>
      </c>
      <c r="T931" s="6">
        <v>48954</v>
      </c>
      <c r="U931" s="6">
        <v>0.31690000000000002</v>
      </c>
      <c r="V931" s="6">
        <v>0.92290000000000005</v>
      </c>
      <c r="W931" s="6">
        <v>0.8649</v>
      </c>
      <c r="X931" s="6">
        <v>13</v>
      </c>
      <c r="Y931" s="6">
        <v>45</v>
      </c>
      <c r="Z931" s="6">
        <v>421</v>
      </c>
      <c r="AA931" s="6">
        <v>14324</v>
      </c>
      <c r="AB931" s="6">
        <v>7.6300000000000007E-2</v>
      </c>
      <c r="AC931" s="6">
        <v>0.41070000000000001</v>
      </c>
      <c r="AD931" s="6">
        <v>0.25309999999999999</v>
      </c>
      <c r="AE931" s="6">
        <v>5</v>
      </c>
      <c r="AF931" s="6">
        <v>16</v>
      </c>
      <c r="AG931" s="6">
        <v>223</v>
      </c>
      <c r="AH931" s="6">
        <v>5704</v>
      </c>
      <c r="AI931" s="6">
        <v>2.7099999999999999E-2</v>
      </c>
      <c r="AJ931" s="6">
        <v>0.21759999999999999</v>
      </c>
      <c r="AK931" s="6">
        <v>0.1008</v>
      </c>
      <c r="AL931" s="6">
        <v>1</v>
      </c>
      <c r="AM931" s="6">
        <v>12</v>
      </c>
      <c r="AN931" s="6">
        <v>107</v>
      </c>
      <c r="AO931" s="6">
        <v>2172</v>
      </c>
      <c r="AP931" s="6">
        <v>2.0299999999999999E-2</v>
      </c>
      <c r="AQ931" s="6">
        <v>0.10440000000000001</v>
      </c>
      <c r="AR931" s="6">
        <v>3.8399999999999997E-2</v>
      </c>
      <c r="AT931" s="6">
        <f t="shared" si="51"/>
        <v>806.14285714285711</v>
      </c>
      <c r="AU931" s="6">
        <f t="shared" si="52"/>
        <v>574.73684210526312</v>
      </c>
      <c r="AV931" s="6">
        <f t="shared" si="53"/>
        <v>261.78609625668452</v>
      </c>
      <c r="AW931" s="7">
        <f t="shared" si="54"/>
        <v>318.31111111111113</v>
      </c>
      <c r="AX931" s="6">
        <f t="shared" si="55"/>
        <v>356.5</v>
      </c>
      <c r="AY931" s="6">
        <f t="shared" si="56"/>
        <v>181</v>
      </c>
      <c r="BA931" s="6">
        <f>VLOOKUP(A931, ALL_AP_DATA!$A$2:$F$3600, 6, FALSE)</f>
        <v>590</v>
      </c>
      <c r="BB931" s="6" t="e">
        <f t="shared" ca="1" si="58"/>
        <v>#NAME?</v>
      </c>
      <c r="BC931" s="6">
        <f>VLOOKUP(A931,projmetadata!$A$2:$D$2036, 4, FALSE)</f>
        <v>45675</v>
      </c>
      <c r="BE931" s="9" t="e">
        <f t="shared" ca="1" si="59"/>
        <v>#NAME?</v>
      </c>
      <c r="BF931" s="6" t="e">
        <f t="shared" ca="1" si="60"/>
        <v>#NAME?</v>
      </c>
      <c r="BG931" s="6">
        <f t="shared" si="61"/>
        <v>1.2391461412151068</v>
      </c>
      <c r="BH931" s="6">
        <f>VLOOKUP(A931, ALL_AP_DATA!$A$2:$D$3600, 3, FALSE)</f>
        <v>225</v>
      </c>
      <c r="BI931" s="6">
        <f>VLOOKUP(A931, ALL_AP_DATA!$A$2:$E$3600, 5, FALSE)</f>
        <v>56598</v>
      </c>
      <c r="BJ931" s="6">
        <f t="shared" si="57"/>
        <v>95.928813559322037</v>
      </c>
      <c r="BK931" s="6">
        <f t="shared" si="62"/>
        <v>0.38135593220338981</v>
      </c>
    </row>
    <row r="932" spans="1:63" ht="15.75" customHeight="1" x14ac:dyDescent="0.25">
      <c r="A932" s="6" t="s">
        <v>241</v>
      </c>
      <c r="B932" s="6" t="s">
        <v>64</v>
      </c>
      <c r="C932" s="6">
        <v>8</v>
      </c>
      <c r="D932" s="6">
        <v>23</v>
      </c>
      <c r="E932" s="6">
        <v>132</v>
      </c>
      <c r="F932" s="6">
        <v>5865</v>
      </c>
      <c r="G932" s="6">
        <v>8.2100000000000006E-2</v>
      </c>
      <c r="H932" s="6">
        <v>0.48530000000000001</v>
      </c>
      <c r="I932" s="6">
        <v>0.28870000000000001</v>
      </c>
      <c r="J932" s="6">
        <v>3</v>
      </c>
      <c r="K932" s="6">
        <v>35</v>
      </c>
      <c r="L932" s="6">
        <v>158</v>
      </c>
      <c r="M932" s="6">
        <v>7379</v>
      </c>
      <c r="N932" s="6">
        <v>0.125</v>
      </c>
      <c r="O932" s="6">
        <v>0.58089999999999997</v>
      </c>
      <c r="P932" s="6">
        <v>0.36330000000000001</v>
      </c>
      <c r="Q932" s="6">
        <v>21</v>
      </c>
      <c r="R932" s="6">
        <v>104</v>
      </c>
      <c r="S932" s="6">
        <v>257</v>
      </c>
      <c r="T932" s="6">
        <v>16097</v>
      </c>
      <c r="U932" s="6">
        <v>0.37140000000000001</v>
      </c>
      <c r="V932" s="6">
        <v>0.94489999999999996</v>
      </c>
      <c r="W932" s="6">
        <v>0.79239999999999999</v>
      </c>
      <c r="X932" s="6">
        <v>14</v>
      </c>
      <c r="Y932" s="6">
        <v>54</v>
      </c>
      <c r="Z932" s="6">
        <v>198</v>
      </c>
      <c r="AA932" s="6">
        <v>8953</v>
      </c>
      <c r="AB932" s="6">
        <v>0.19289999999999999</v>
      </c>
      <c r="AC932" s="6">
        <v>0.72789999999999999</v>
      </c>
      <c r="AD932" s="6">
        <v>0.44080000000000003</v>
      </c>
      <c r="AE932" s="6">
        <v>24</v>
      </c>
      <c r="AF932" s="6">
        <v>72</v>
      </c>
      <c r="AG932" s="6">
        <v>185</v>
      </c>
      <c r="AH932" s="6">
        <v>8017</v>
      </c>
      <c r="AI932" s="6">
        <v>0.2571</v>
      </c>
      <c r="AJ932" s="6">
        <v>0.68010000000000004</v>
      </c>
      <c r="AK932" s="6">
        <v>0.3947</v>
      </c>
      <c r="AL932" s="6">
        <v>1</v>
      </c>
      <c r="AM932" s="6">
        <v>32</v>
      </c>
      <c r="AN932" s="6">
        <v>217</v>
      </c>
      <c r="AO932" s="6">
        <v>10479</v>
      </c>
      <c r="AP932" s="6">
        <v>0.1143</v>
      </c>
      <c r="AQ932" s="6">
        <v>0.79779999999999995</v>
      </c>
      <c r="AR932" s="6">
        <v>0.51590000000000003</v>
      </c>
      <c r="AT932" s="6">
        <f t="shared" si="51"/>
        <v>255</v>
      </c>
      <c r="AU932" s="6">
        <f t="shared" si="52"/>
        <v>210.82857142857142</v>
      </c>
      <c r="AV932" s="6">
        <f t="shared" si="53"/>
        <v>154.77884615384616</v>
      </c>
      <c r="AW932" s="7">
        <f t="shared" si="54"/>
        <v>165.7962962962963</v>
      </c>
      <c r="AX932" s="6">
        <f t="shared" si="55"/>
        <v>111.34722222222223</v>
      </c>
      <c r="AY932" s="6">
        <f t="shared" si="56"/>
        <v>327.46875</v>
      </c>
      <c r="BA932" s="6">
        <f>VLOOKUP(A932, ALL_AP_DATA!$A$2:$F$3600, 6, FALSE)</f>
        <v>280</v>
      </c>
      <c r="BB932" s="6" t="e">
        <f t="shared" ca="1" si="58"/>
        <v>#NAME?</v>
      </c>
      <c r="BC932" s="6">
        <f>VLOOKUP(A932,projmetadata!$A$2:$D$2036, 4, FALSE)</f>
        <v>16228</v>
      </c>
      <c r="BE932" s="9" t="e">
        <f t="shared" ca="1" si="59"/>
        <v>#NAME?</v>
      </c>
      <c r="BF932" s="6" t="e">
        <f t="shared" ca="1" si="60"/>
        <v>#NAME?</v>
      </c>
      <c r="BG932" s="6">
        <f t="shared" si="61"/>
        <v>1.2517254128666502</v>
      </c>
      <c r="BH932" s="6">
        <f>VLOOKUP(A932, ALL_AP_DATA!$A$2:$D$3600, 3, FALSE)</f>
        <v>156</v>
      </c>
      <c r="BI932" s="6">
        <f>VLOOKUP(A932, ALL_AP_DATA!$A$2:$E$3600, 5, FALSE)</f>
        <v>20313</v>
      </c>
      <c r="BJ932" s="6">
        <f t="shared" si="57"/>
        <v>72.546428571428578</v>
      </c>
      <c r="BK932" s="6">
        <f t="shared" si="62"/>
        <v>0.55714285714285716</v>
      </c>
    </row>
    <row r="933" spans="1:63" ht="15.75" customHeight="1" x14ac:dyDescent="0.25">
      <c r="A933" s="6" t="s">
        <v>1285</v>
      </c>
      <c r="B933" s="6" t="s">
        <v>64</v>
      </c>
      <c r="C933" s="6">
        <v>1</v>
      </c>
      <c r="D933" s="6">
        <v>3</v>
      </c>
      <c r="E933" s="6">
        <v>1</v>
      </c>
      <c r="F933" s="6">
        <v>6</v>
      </c>
      <c r="G933" s="6">
        <v>2.8000000000000001E-2</v>
      </c>
      <c r="H933" s="6">
        <v>5.5599999999999997E-2</v>
      </c>
      <c r="I933" s="6">
        <v>1E-3</v>
      </c>
      <c r="AT933" s="6">
        <f t="shared" si="51"/>
        <v>2</v>
      </c>
      <c r="AU933" s="6" t="str">
        <f t="shared" si="52"/>
        <v/>
      </c>
      <c r="AV933" s="6" t="str">
        <f t="shared" si="53"/>
        <v/>
      </c>
      <c r="AW933" s="7" t="str">
        <f t="shared" si="54"/>
        <v/>
      </c>
      <c r="AX933" s="6" t="str">
        <f t="shared" si="55"/>
        <v/>
      </c>
      <c r="AY933" s="6" t="str">
        <f t="shared" si="56"/>
        <v/>
      </c>
      <c r="BA933" s="6">
        <f>VLOOKUP(A933, ALL_AP_DATA!$A$2:$F$3600, 6, FALSE)</f>
        <v>107</v>
      </c>
      <c r="BB933" s="6" t="e">
        <f t="shared" ca="1" si="58"/>
        <v>#NAME?</v>
      </c>
      <c r="BC933" s="6">
        <f>VLOOKUP(A933,projmetadata!$A$2:$D$2036, 4, FALSE)</f>
        <v>4715</v>
      </c>
      <c r="BE933" s="9" t="e">
        <f t="shared" ca="1" si="59"/>
        <v>#NAME?</v>
      </c>
      <c r="BF933" s="6" t="e">
        <f t="shared" ca="1" si="60"/>
        <v>#NAME?</v>
      </c>
      <c r="BG933" s="6">
        <f t="shared" si="61"/>
        <v>1.2275715800636267</v>
      </c>
      <c r="BH933" s="6">
        <f>VLOOKUP(A933, ALL_AP_DATA!$A$2:$D$3600, 3, FALSE)</f>
        <v>3</v>
      </c>
      <c r="BI933" s="6">
        <f>VLOOKUP(A933, ALL_AP_DATA!$A$2:$E$3600, 5, FALSE)</f>
        <v>5788</v>
      </c>
      <c r="BJ933" s="6">
        <f t="shared" si="57"/>
        <v>54.09345794392523</v>
      </c>
      <c r="BK933" s="6">
        <f t="shared" si="62"/>
        <v>2.8037383177570093E-2</v>
      </c>
    </row>
    <row r="934" spans="1:63" ht="15.75" customHeight="1" x14ac:dyDescent="0.25">
      <c r="A934" s="6" t="s">
        <v>1230</v>
      </c>
      <c r="B934" s="6" t="s">
        <v>64</v>
      </c>
      <c r="C934" s="6">
        <v>4</v>
      </c>
      <c r="D934" s="6">
        <v>42</v>
      </c>
      <c r="E934" s="6">
        <v>178</v>
      </c>
      <c r="F934" s="6">
        <v>8884</v>
      </c>
      <c r="G934" s="6">
        <v>0.13170000000000001</v>
      </c>
      <c r="H934" s="6">
        <v>0.45519999999999999</v>
      </c>
      <c r="I934" s="6">
        <v>0.23469999999999999</v>
      </c>
      <c r="J934" s="6">
        <v>4</v>
      </c>
      <c r="K934" s="6">
        <v>36</v>
      </c>
      <c r="L934" s="6">
        <v>224</v>
      </c>
      <c r="M934" s="6">
        <v>13979</v>
      </c>
      <c r="N934" s="6">
        <v>0.1129</v>
      </c>
      <c r="O934" s="6">
        <v>0.57289999999999996</v>
      </c>
      <c r="P934" s="6">
        <v>0.36930000000000002</v>
      </c>
      <c r="Q934" s="6">
        <v>23</v>
      </c>
      <c r="R934" s="6">
        <v>132</v>
      </c>
      <c r="S934" s="6">
        <v>376</v>
      </c>
      <c r="T934" s="6">
        <v>33496</v>
      </c>
      <c r="U934" s="6">
        <v>0.4138</v>
      </c>
      <c r="V934" s="6">
        <v>0.96160000000000001</v>
      </c>
      <c r="W934" s="6">
        <v>0.88480000000000003</v>
      </c>
      <c r="X934" s="6">
        <v>21</v>
      </c>
      <c r="Y934" s="6">
        <v>145</v>
      </c>
      <c r="Z934" s="6">
        <v>328</v>
      </c>
      <c r="AA934" s="6">
        <v>28487</v>
      </c>
      <c r="AB934" s="6">
        <v>0.45450000000000002</v>
      </c>
      <c r="AC934" s="6">
        <v>0.83889999999999998</v>
      </c>
      <c r="AD934" s="6">
        <v>0.75249999999999995</v>
      </c>
      <c r="AE934" s="6">
        <v>12</v>
      </c>
      <c r="AF934" s="6">
        <v>57</v>
      </c>
      <c r="AG934" s="6">
        <v>278</v>
      </c>
      <c r="AH934" s="6">
        <v>20325</v>
      </c>
      <c r="AI934" s="6">
        <v>0.1787</v>
      </c>
      <c r="AJ934" s="6">
        <v>0.71099999999999997</v>
      </c>
      <c r="AK934" s="6">
        <v>0.53690000000000004</v>
      </c>
      <c r="AL934" s="6">
        <v>2</v>
      </c>
      <c r="AM934" s="6">
        <v>98</v>
      </c>
      <c r="AN934" s="6">
        <v>361</v>
      </c>
      <c r="AO934" s="6">
        <v>31627</v>
      </c>
      <c r="AP934" s="6">
        <v>0.30719999999999997</v>
      </c>
      <c r="AQ934" s="6">
        <v>0.92330000000000001</v>
      </c>
      <c r="AR934" s="6">
        <v>0.83550000000000002</v>
      </c>
      <c r="AT934" s="6">
        <f t="shared" si="51"/>
        <v>211.52380952380952</v>
      </c>
      <c r="AU934" s="6">
        <f t="shared" si="52"/>
        <v>388.30555555555554</v>
      </c>
      <c r="AV934" s="6">
        <f t="shared" si="53"/>
        <v>253.75757575757575</v>
      </c>
      <c r="AW934" s="7">
        <f t="shared" si="54"/>
        <v>196.46206896551723</v>
      </c>
      <c r="AX934" s="6">
        <f t="shared" si="55"/>
        <v>356.57894736842104</v>
      </c>
      <c r="AY934" s="6">
        <f t="shared" si="56"/>
        <v>322.72448979591837</v>
      </c>
      <c r="BA934" s="6">
        <f>VLOOKUP(A934, ALL_AP_DATA!$A$2:$F$3600, 6, FALSE)</f>
        <v>319</v>
      </c>
      <c r="BB934" s="6" t="e">
        <f t="shared" ca="1" si="58"/>
        <v>#NAME?</v>
      </c>
      <c r="BC934" s="6">
        <f>VLOOKUP(A934,projmetadata!$A$2:$D$2036, 4, FALSE)</f>
        <v>26897</v>
      </c>
      <c r="BE934" s="9" t="e">
        <f t="shared" ca="1" si="59"/>
        <v>#NAME?</v>
      </c>
      <c r="BF934" s="6" t="e">
        <f t="shared" ca="1" si="60"/>
        <v>#NAME?</v>
      </c>
      <c r="BG934" s="6">
        <f t="shared" si="61"/>
        <v>1.4074432092798452</v>
      </c>
      <c r="BH934" s="6">
        <f>VLOOKUP(A934, ALL_AP_DATA!$A$2:$D$3600, 3, FALSE)</f>
        <v>216</v>
      </c>
      <c r="BI934" s="6">
        <f>VLOOKUP(A934, ALL_AP_DATA!$A$2:$E$3600, 5, FALSE)</f>
        <v>37856</v>
      </c>
      <c r="BJ934" s="6">
        <f t="shared" si="57"/>
        <v>118.67084639498432</v>
      </c>
      <c r="BK934" s="6">
        <f t="shared" si="62"/>
        <v>0.67711598746081503</v>
      </c>
    </row>
    <row r="935" spans="1:63" ht="15.75" customHeight="1" x14ac:dyDescent="0.25">
      <c r="A935" s="6" t="s">
        <v>136</v>
      </c>
      <c r="B935" s="6" t="s">
        <v>64</v>
      </c>
      <c r="C935" s="6">
        <v>5</v>
      </c>
      <c r="D935" s="6">
        <v>87</v>
      </c>
      <c r="E935" s="6">
        <v>204</v>
      </c>
      <c r="F935" s="6">
        <v>15698</v>
      </c>
      <c r="G935" s="6">
        <v>0.1925</v>
      </c>
      <c r="H935" s="6">
        <v>0.68459999999999999</v>
      </c>
      <c r="I935" s="6">
        <v>0.33639999999999998</v>
      </c>
      <c r="J935" s="6">
        <v>4</v>
      </c>
      <c r="K935" s="6">
        <v>46</v>
      </c>
      <c r="L935" s="6">
        <v>176</v>
      </c>
      <c r="M935" s="6">
        <v>12686</v>
      </c>
      <c r="N935" s="6">
        <v>0.1018</v>
      </c>
      <c r="O935" s="6">
        <v>0.59060000000000001</v>
      </c>
      <c r="P935" s="6">
        <v>0.27189999999999998</v>
      </c>
      <c r="Q935" s="6">
        <v>46</v>
      </c>
      <c r="R935" s="6">
        <v>193</v>
      </c>
      <c r="S935" s="6">
        <v>281</v>
      </c>
      <c r="T935" s="6">
        <v>37487</v>
      </c>
      <c r="U935" s="6">
        <v>0.42699999999999999</v>
      </c>
      <c r="V935" s="6">
        <v>0.94299999999999995</v>
      </c>
      <c r="W935" s="6">
        <v>0.8034</v>
      </c>
      <c r="X935" s="6">
        <v>49</v>
      </c>
      <c r="Y935" s="6">
        <v>179</v>
      </c>
      <c r="Z935" s="6">
        <v>232</v>
      </c>
      <c r="AA935" s="6">
        <v>17091</v>
      </c>
      <c r="AB935" s="6">
        <v>0.39600000000000002</v>
      </c>
      <c r="AC935" s="6">
        <v>0.77849999999999997</v>
      </c>
      <c r="AD935" s="6">
        <v>0.36630000000000001</v>
      </c>
      <c r="AE935" s="6">
        <v>49</v>
      </c>
      <c r="AF935" s="6">
        <v>165</v>
      </c>
      <c r="AG935" s="6">
        <v>209</v>
      </c>
      <c r="AH935" s="6">
        <v>24066</v>
      </c>
      <c r="AI935" s="6">
        <v>0.36499999999999999</v>
      </c>
      <c r="AJ935" s="6">
        <v>0.70130000000000003</v>
      </c>
      <c r="AK935" s="6">
        <v>0.51580000000000004</v>
      </c>
      <c r="AL935" s="6">
        <v>3</v>
      </c>
      <c r="AM935" s="6">
        <v>78</v>
      </c>
      <c r="AN935" s="6">
        <v>230</v>
      </c>
      <c r="AO935" s="6">
        <v>19622</v>
      </c>
      <c r="AP935" s="6">
        <v>0.1726</v>
      </c>
      <c r="AQ935" s="6">
        <v>0.77180000000000004</v>
      </c>
      <c r="AR935" s="6">
        <v>0.42049999999999998</v>
      </c>
      <c r="AT935" s="6">
        <f t="shared" si="51"/>
        <v>180.43678160919541</v>
      </c>
      <c r="AU935" s="6">
        <f t="shared" si="52"/>
        <v>275.78260869565219</v>
      </c>
      <c r="AV935" s="6">
        <f t="shared" si="53"/>
        <v>194.23316062176167</v>
      </c>
      <c r="AW935" s="7">
        <f t="shared" si="54"/>
        <v>95.480446927374302</v>
      </c>
      <c r="AX935" s="6">
        <f t="shared" si="55"/>
        <v>145.85454545454544</v>
      </c>
      <c r="AY935" s="6">
        <f t="shared" si="56"/>
        <v>251.56410256410257</v>
      </c>
      <c r="BA935" s="6">
        <f>VLOOKUP(A935, ALL_AP_DATA!$A$2:$F$3600, 6, FALSE)</f>
        <v>452</v>
      </c>
      <c r="BB935" s="6" t="e">
        <f t="shared" ca="1" si="58"/>
        <v>#NAME?</v>
      </c>
      <c r="BC935" s="6">
        <f>VLOOKUP(A935,projmetadata!$A$2:$D$2036, 4, FALSE)</f>
        <v>28767</v>
      </c>
      <c r="BE935" s="9" t="e">
        <f t="shared" ca="1" si="59"/>
        <v>#NAME?</v>
      </c>
      <c r="BF935" s="6" t="e">
        <f t="shared" ca="1" si="60"/>
        <v>#NAME?</v>
      </c>
      <c r="BG935" s="6">
        <f t="shared" si="61"/>
        <v>1.6220321896617653</v>
      </c>
      <c r="BH935" s="6">
        <f>VLOOKUP(A935, ALL_AP_DATA!$A$2:$D$3600, 3, FALSE)</f>
        <v>325</v>
      </c>
      <c r="BI935" s="6">
        <f>VLOOKUP(A935, ALL_AP_DATA!$A$2:$E$3600, 5, FALSE)</f>
        <v>46661</v>
      </c>
      <c r="BJ935" s="6">
        <f t="shared" si="57"/>
        <v>103.23230088495575</v>
      </c>
      <c r="BK935" s="6">
        <f t="shared" si="62"/>
        <v>0.71902654867256632</v>
      </c>
    </row>
    <row r="936" spans="1:63" ht="15.75" customHeight="1" x14ac:dyDescent="0.25">
      <c r="A936" s="6" t="s">
        <v>1082</v>
      </c>
      <c r="B936" s="6" t="s">
        <v>64</v>
      </c>
      <c r="C936" s="6">
        <v>6</v>
      </c>
      <c r="D936" s="6">
        <v>15</v>
      </c>
      <c r="E936" s="6">
        <v>31</v>
      </c>
      <c r="F936" s="6">
        <v>15054</v>
      </c>
      <c r="G936" s="6">
        <v>5.0799999999999998E-2</v>
      </c>
      <c r="H936" s="6">
        <v>0.43659999999999999</v>
      </c>
      <c r="I936" s="6">
        <v>0.3085</v>
      </c>
      <c r="Q936" s="6">
        <v>5</v>
      </c>
      <c r="R936" s="6">
        <v>35</v>
      </c>
      <c r="S936" s="6">
        <v>43</v>
      </c>
      <c r="T936" s="6">
        <v>43058</v>
      </c>
      <c r="U936" s="6">
        <v>0.1186</v>
      </c>
      <c r="V936" s="6">
        <v>0.60560000000000003</v>
      </c>
      <c r="W936" s="6">
        <v>0.88239999999999996</v>
      </c>
      <c r="X936" s="6">
        <v>5</v>
      </c>
      <c r="Y936" s="6">
        <v>106</v>
      </c>
      <c r="Z936" s="6">
        <v>43</v>
      </c>
      <c r="AA936" s="6">
        <v>3925</v>
      </c>
      <c r="AB936" s="6">
        <v>0.35930000000000001</v>
      </c>
      <c r="AC936" s="6">
        <v>0.60560000000000003</v>
      </c>
      <c r="AD936" s="6">
        <v>8.0399999999999999E-2</v>
      </c>
      <c r="AE936" s="6">
        <v>11</v>
      </c>
      <c r="AF936" s="6">
        <v>99</v>
      </c>
      <c r="AG936" s="6">
        <v>40</v>
      </c>
      <c r="AH936" s="6">
        <v>18407</v>
      </c>
      <c r="AI936" s="6">
        <v>0.33560000000000001</v>
      </c>
      <c r="AJ936" s="6">
        <v>0.56340000000000001</v>
      </c>
      <c r="AK936" s="6">
        <v>0.37719999999999998</v>
      </c>
      <c r="AT936" s="6">
        <f t="shared" si="51"/>
        <v>1003.6</v>
      </c>
      <c r="AU936" s="6" t="str">
        <f t="shared" si="52"/>
        <v/>
      </c>
      <c r="AV936" s="6">
        <f t="shared" si="53"/>
        <v>1230.2285714285715</v>
      </c>
      <c r="AW936" s="7">
        <f t="shared" si="54"/>
        <v>37.028301886792455</v>
      </c>
      <c r="AX936" s="6">
        <f t="shared" si="55"/>
        <v>185.92929292929293</v>
      </c>
      <c r="AY936" s="6" t="str">
        <f t="shared" si="56"/>
        <v/>
      </c>
      <c r="BA936" s="6">
        <f>VLOOKUP(A936, ALL_AP_DATA!$A$2:$F$3600, 6, FALSE)</f>
        <v>295</v>
      </c>
      <c r="BB936" s="6" t="e">
        <f t="shared" ca="1" si="58"/>
        <v>#NAME?</v>
      </c>
      <c r="BC936" s="6">
        <f>VLOOKUP(A936,projmetadata!$A$2:$D$2036, 4, FALSE)</f>
        <v>29377</v>
      </c>
      <c r="BE936" s="9" t="e">
        <f t="shared" ca="1" si="59"/>
        <v>#NAME?</v>
      </c>
      <c r="BF936" s="6" t="e">
        <f t="shared" ca="1" si="60"/>
        <v>#NAME?</v>
      </c>
      <c r="BG936" s="6">
        <f t="shared" si="61"/>
        <v>1.6609592538380367</v>
      </c>
      <c r="BH936" s="6">
        <f>VLOOKUP(A936, ALL_AP_DATA!$A$2:$D$3600, 3, FALSE)</f>
        <v>156</v>
      </c>
      <c r="BI936" s="6">
        <f>VLOOKUP(A936, ALL_AP_DATA!$A$2:$E$3600, 5, FALSE)</f>
        <v>48794</v>
      </c>
      <c r="BJ936" s="6">
        <f t="shared" si="57"/>
        <v>165.40338983050847</v>
      </c>
      <c r="BK936" s="6">
        <f t="shared" si="62"/>
        <v>0.52881355932203389</v>
      </c>
    </row>
    <row r="937" spans="1:63" ht="15.75" customHeight="1" x14ac:dyDescent="0.25">
      <c r="A937" s="6" t="s">
        <v>427</v>
      </c>
      <c r="B937" s="6" t="s">
        <v>64</v>
      </c>
      <c r="C937" s="6">
        <v>1</v>
      </c>
      <c r="D937" s="6">
        <v>170</v>
      </c>
      <c r="E937" s="6">
        <v>397</v>
      </c>
      <c r="F937" s="6">
        <v>32575</v>
      </c>
      <c r="G937" s="6">
        <v>0.60070000000000001</v>
      </c>
      <c r="H937" s="6">
        <v>0.92759999999999998</v>
      </c>
      <c r="I937" s="6">
        <v>0.82310000000000005</v>
      </c>
      <c r="J937" s="6">
        <v>13</v>
      </c>
      <c r="K937" s="6">
        <v>111</v>
      </c>
      <c r="L937" s="6">
        <v>362</v>
      </c>
      <c r="M937" s="6">
        <v>29550</v>
      </c>
      <c r="N937" s="6">
        <v>0.39219999999999999</v>
      </c>
      <c r="O937" s="6">
        <v>0.8458</v>
      </c>
      <c r="P937" s="6">
        <v>0.74660000000000004</v>
      </c>
      <c r="Q937" s="6">
        <v>26</v>
      </c>
      <c r="R937" s="6">
        <v>136</v>
      </c>
      <c r="S937" s="6">
        <v>384</v>
      </c>
      <c r="T937" s="6">
        <v>31201</v>
      </c>
      <c r="U937" s="6">
        <v>0.48060000000000003</v>
      </c>
      <c r="V937" s="6">
        <v>0.8972</v>
      </c>
      <c r="W937" s="6">
        <v>0.78839999999999999</v>
      </c>
      <c r="X937" s="6">
        <v>61</v>
      </c>
      <c r="Y937" s="6">
        <v>204</v>
      </c>
      <c r="Z937" s="6">
        <v>403</v>
      </c>
      <c r="AA937" s="6">
        <v>32826</v>
      </c>
      <c r="AB937" s="6">
        <v>0.7208</v>
      </c>
      <c r="AC937" s="6">
        <v>0.94159999999999999</v>
      </c>
      <c r="AD937" s="6">
        <v>0.82940000000000003</v>
      </c>
      <c r="AE937" s="6">
        <v>16</v>
      </c>
      <c r="AF937" s="6">
        <v>94</v>
      </c>
      <c r="AG937" s="6">
        <v>247</v>
      </c>
      <c r="AH937" s="6">
        <v>18991</v>
      </c>
      <c r="AI937" s="6">
        <v>0.3322</v>
      </c>
      <c r="AJ937" s="6">
        <v>0.57709999999999995</v>
      </c>
      <c r="AK937" s="6">
        <v>0.4798</v>
      </c>
      <c r="AL937" s="6">
        <v>7</v>
      </c>
      <c r="AM937" s="6">
        <v>109</v>
      </c>
      <c r="AN937" s="6">
        <v>363</v>
      </c>
      <c r="AO937" s="6">
        <v>27424</v>
      </c>
      <c r="AP937" s="6">
        <v>0.38519999999999999</v>
      </c>
      <c r="AQ937" s="6">
        <v>0.84809999999999997</v>
      </c>
      <c r="AR937" s="6">
        <v>0.69289999999999996</v>
      </c>
      <c r="AT937" s="6">
        <f t="shared" si="51"/>
        <v>191.61764705882354</v>
      </c>
      <c r="AU937" s="6">
        <f t="shared" si="52"/>
        <v>266.2162162162162</v>
      </c>
      <c r="AV937" s="6">
        <f t="shared" si="53"/>
        <v>229.41911764705881</v>
      </c>
      <c r="AW937" s="7">
        <f t="shared" si="54"/>
        <v>160.91176470588235</v>
      </c>
      <c r="AX937" s="6">
        <f t="shared" si="55"/>
        <v>202.03191489361703</v>
      </c>
      <c r="AY937" s="6">
        <f t="shared" si="56"/>
        <v>251.59633027522935</v>
      </c>
      <c r="BA937" s="6">
        <f>VLOOKUP(A937, ALL_AP_DATA!$A$2:$F$3600, 6, FALSE)</f>
        <v>283</v>
      </c>
      <c r="BB937" s="6" t="e">
        <f t="shared" ca="1" si="58"/>
        <v>#NAME?</v>
      </c>
      <c r="BC937" s="6">
        <f>VLOOKUP(A937,projmetadata!$A$2:$D$2036, 4, FALSE)</f>
        <v>23732</v>
      </c>
      <c r="BE937" s="9" t="e">
        <f t="shared" ca="1" si="59"/>
        <v>#NAME?</v>
      </c>
      <c r="BF937" s="6" t="e">
        <f t="shared" ca="1" si="60"/>
        <v>#NAME?</v>
      </c>
      <c r="BG937" s="6">
        <f t="shared" si="61"/>
        <v>1.6676639137030169</v>
      </c>
      <c r="BH937" s="6">
        <f>VLOOKUP(A937, ALL_AP_DATA!$A$2:$D$3600, 3, FALSE)</f>
        <v>234</v>
      </c>
      <c r="BI937" s="6">
        <f>VLOOKUP(A937, ALL_AP_DATA!$A$2:$E$3600, 5, FALSE)</f>
        <v>39577</v>
      </c>
      <c r="BJ937" s="6">
        <f t="shared" si="57"/>
        <v>139.84805653710248</v>
      </c>
      <c r="BK937" s="6">
        <f t="shared" si="62"/>
        <v>0.82685512367491165</v>
      </c>
    </row>
    <row r="938" spans="1:63" ht="15.75" customHeight="1" x14ac:dyDescent="0.25">
      <c r="A938" s="6" t="s">
        <v>1333</v>
      </c>
      <c r="B938" s="6" t="s">
        <v>64</v>
      </c>
      <c r="C938" s="6">
        <v>1</v>
      </c>
      <c r="D938" s="6">
        <v>4</v>
      </c>
      <c r="E938" s="6">
        <v>3</v>
      </c>
      <c r="F938" s="6">
        <v>5786</v>
      </c>
      <c r="G938" s="6">
        <v>2.01E-2</v>
      </c>
      <c r="H938" s="6">
        <v>3.1899999999999998E-2</v>
      </c>
      <c r="I938" s="6">
        <v>0.15329999999999999</v>
      </c>
      <c r="Q938" s="6">
        <v>20</v>
      </c>
      <c r="R938" s="6">
        <v>117</v>
      </c>
      <c r="S938" s="6">
        <v>89</v>
      </c>
      <c r="T938" s="6">
        <v>24370</v>
      </c>
      <c r="U938" s="6">
        <v>0.58789999999999998</v>
      </c>
      <c r="V938" s="6">
        <v>0.94679999999999997</v>
      </c>
      <c r="W938" s="6">
        <v>0.64590000000000003</v>
      </c>
      <c r="X938" s="6">
        <v>3</v>
      </c>
      <c r="Y938" s="6">
        <v>17</v>
      </c>
      <c r="Z938" s="6">
        <v>49</v>
      </c>
      <c r="AA938" s="6">
        <v>4184</v>
      </c>
      <c r="AB938" s="6">
        <v>8.5400000000000004E-2</v>
      </c>
      <c r="AC938" s="6">
        <v>0.52129999999999999</v>
      </c>
      <c r="AD938" s="6">
        <v>0.1109</v>
      </c>
      <c r="AE938" s="6">
        <v>2</v>
      </c>
      <c r="AF938" s="6">
        <v>7</v>
      </c>
      <c r="AG938" s="6">
        <v>6</v>
      </c>
      <c r="AH938" s="6">
        <v>12235</v>
      </c>
      <c r="AI938" s="6">
        <v>3.5200000000000002E-2</v>
      </c>
      <c r="AJ938" s="6">
        <v>6.3799999999999996E-2</v>
      </c>
      <c r="AK938" s="6">
        <v>0.32429999999999998</v>
      </c>
      <c r="AT938" s="6">
        <f t="shared" si="51"/>
        <v>1446.5</v>
      </c>
      <c r="AU938" s="6" t="str">
        <f t="shared" si="52"/>
        <v/>
      </c>
      <c r="AV938" s="6">
        <f t="shared" si="53"/>
        <v>208.2905982905983</v>
      </c>
      <c r="AW938" s="7">
        <f t="shared" si="54"/>
        <v>246.11764705882354</v>
      </c>
      <c r="AX938" s="6">
        <f t="shared" si="55"/>
        <v>1747.8571428571429</v>
      </c>
      <c r="AY938" s="6" t="str">
        <f t="shared" si="56"/>
        <v/>
      </c>
      <c r="BA938" s="6">
        <f>VLOOKUP(A938, ALL_AP_DATA!$A$2:$F$3600, 6, FALSE)</f>
        <v>199</v>
      </c>
      <c r="BB938" s="6" t="e">
        <f t="shared" ca="1" si="58"/>
        <v>#NAME?</v>
      </c>
      <c r="BC938" s="6">
        <f>VLOOKUP(A938,projmetadata!$A$2:$D$2036, 4, FALSE)</f>
        <v>20300</v>
      </c>
      <c r="BE938" s="9" t="e">
        <f t="shared" ca="1" si="59"/>
        <v>#NAME?</v>
      </c>
      <c r="BF938" s="6" t="e">
        <f t="shared" ca="1" si="60"/>
        <v>#NAME?</v>
      </c>
      <c r="BG938" s="6">
        <f t="shared" si="61"/>
        <v>1.8586699507389162</v>
      </c>
      <c r="BH938" s="6">
        <f>VLOOKUP(A938, ALL_AP_DATA!$A$2:$D$3600, 3, FALSE)</f>
        <v>125</v>
      </c>
      <c r="BI938" s="6">
        <f>VLOOKUP(A938, ALL_AP_DATA!$A$2:$E$3600, 5, FALSE)</f>
        <v>37731</v>
      </c>
      <c r="BJ938" s="6">
        <f t="shared" si="57"/>
        <v>189.60301507537687</v>
      </c>
      <c r="BK938" s="6">
        <f t="shared" si="62"/>
        <v>0.62814070351758799</v>
      </c>
    </row>
    <row r="939" spans="1:63" ht="15.75" customHeight="1" x14ac:dyDescent="0.25">
      <c r="A939" s="6" t="s">
        <v>1308</v>
      </c>
      <c r="B939" s="6" t="s">
        <v>64</v>
      </c>
      <c r="C939" s="6">
        <v>7</v>
      </c>
      <c r="D939" s="6">
        <v>18</v>
      </c>
      <c r="E939" s="6">
        <v>76</v>
      </c>
      <c r="F939" s="6">
        <v>5339</v>
      </c>
      <c r="G939" s="6">
        <v>6.1400000000000003E-2</v>
      </c>
      <c r="H939" s="6">
        <v>0.36020000000000002</v>
      </c>
      <c r="I939" s="6">
        <v>0.1477</v>
      </c>
      <c r="Q939" s="6">
        <v>23</v>
      </c>
      <c r="R939" s="6">
        <v>109</v>
      </c>
      <c r="S939" s="6">
        <v>183</v>
      </c>
      <c r="T939" s="6">
        <v>27722</v>
      </c>
      <c r="U939" s="6">
        <v>0.372</v>
      </c>
      <c r="V939" s="6">
        <v>0.86729999999999996</v>
      </c>
      <c r="W939" s="6">
        <v>0.7671</v>
      </c>
      <c r="X939" s="6">
        <v>2</v>
      </c>
      <c r="Y939" s="6">
        <v>28</v>
      </c>
      <c r="Z939" s="6">
        <v>44</v>
      </c>
      <c r="AA939" s="6">
        <v>5603</v>
      </c>
      <c r="AB939" s="6">
        <v>9.5600000000000004E-2</v>
      </c>
      <c r="AC939" s="6">
        <v>0.20849999999999999</v>
      </c>
      <c r="AD939" s="6">
        <v>0.155</v>
      </c>
      <c r="AE939" s="6">
        <v>35</v>
      </c>
      <c r="AF939" s="6">
        <v>105</v>
      </c>
      <c r="AG939" s="6">
        <v>148</v>
      </c>
      <c r="AH939" s="6">
        <v>20520</v>
      </c>
      <c r="AI939" s="6">
        <v>0.3584</v>
      </c>
      <c r="AJ939" s="6">
        <v>0.70140000000000002</v>
      </c>
      <c r="AK939" s="6">
        <v>0.56779999999999997</v>
      </c>
      <c r="AT939" s="6">
        <f t="shared" si="51"/>
        <v>296.61111111111109</v>
      </c>
      <c r="AU939" s="6" t="str">
        <f t="shared" si="52"/>
        <v/>
      </c>
      <c r="AV939" s="6">
        <f t="shared" si="53"/>
        <v>254.3302752293578</v>
      </c>
      <c r="AW939" s="7">
        <f t="shared" si="54"/>
        <v>200.10714285714286</v>
      </c>
      <c r="AX939" s="6">
        <f t="shared" si="55"/>
        <v>195.42857142857142</v>
      </c>
      <c r="AY939" s="6" t="str">
        <f t="shared" si="56"/>
        <v/>
      </c>
      <c r="BA939" s="6">
        <f>VLOOKUP(A939, ALL_AP_DATA!$A$2:$F$3600, 6, FALSE)</f>
        <v>293</v>
      </c>
      <c r="BB939" s="6" t="e">
        <f t="shared" ca="1" si="58"/>
        <v>#NAME?</v>
      </c>
      <c r="BC939" s="6">
        <f>VLOOKUP(A939,projmetadata!$A$2:$D$2036, 4, FALSE)</f>
        <v>19029</v>
      </c>
      <c r="BE939" s="9" t="e">
        <f t="shared" ca="1" si="59"/>
        <v>#NAME?</v>
      </c>
      <c r="BF939" s="6" t="e">
        <f t="shared" ca="1" si="60"/>
        <v>#NAME?</v>
      </c>
      <c r="BG939" s="6">
        <f t="shared" si="61"/>
        <v>1.8992590256976194</v>
      </c>
      <c r="BH939" s="6">
        <f>VLOOKUP(A939, ALL_AP_DATA!$A$2:$D$3600, 3, FALSE)</f>
        <v>168</v>
      </c>
      <c r="BI939" s="6">
        <f>VLOOKUP(A939, ALL_AP_DATA!$A$2:$E$3600, 5, FALSE)</f>
        <v>36141</v>
      </c>
      <c r="BJ939" s="6">
        <f t="shared" si="57"/>
        <v>123.3481228668942</v>
      </c>
      <c r="BK939" s="6">
        <f t="shared" si="62"/>
        <v>0.57337883959044367</v>
      </c>
    </row>
    <row r="940" spans="1:63" ht="15.75" customHeight="1" x14ac:dyDescent="0.25">
      <c r="A940" s="6" t="s">
        <v>695</v>
      </c>
      <c r="B940" s="6" t="s">
        <v>64</v>
      </c>
      <c r="C940" s="6">
        <v>1</v>
      </c>
      <c r="D940" s="6">
        <v>4</v>
      </c>
      <c r="E940" s="6">
        <v>12</v>
      </c>
      <c r="F940" s="6">
        <v>88</v>
      </c>
      <c r="G940" s="6">
        <v>3.7400000000000003E-2</v>
      </c>
      <c r="H940" s="6">
        <v>8.5099999999999995E-2</v>
      </c>
      <c r="I940" s="6">
        <v>4.4999999999999997E-3</v>
      </c>
      <c r="J940" s="6">
        <v>3</v>
      </c>
      <c r="K940" s="6">
        <v>36</v>
      </c>
      <c r="L940" s="6">
        <v>114</v>
      </c>
      <c r="M940" s="6">
        <v>15159</v>
      </c>
      <c r="N940" s="6">
        <v>0.33639999999999998</v>
      </c>
      <c r="O940" s="6">
        <v>0.8085</v>
      </c>
      <c r="P940" s="6">
        <v>0.76839999999999997</v>
      </c>
      <c r="Q940" s="6">
        <v>10</v>
      </c>
      <c r="R940" s="6">
        <v>62</v>
      </c>
      <c r="S940" s="6">
        <v>135</v>
      </c>
      <c r="T940" s="6">
        <v>18950</v>
      </c>
      <c r="U940" s="6">
        <v>0.57940000000000003</v>
      </c>
      <c r="V940" s="6">
        <v>0.95740000000000003</v>
      </c>
      <c r="W940" s="6">
        <v>0.96060000000000001</v>
      </c>
      <c r="X940" s="6">
        <v>5</v>
      </c>
      <c r="Y940" s="6">
        <v>61</v>
      </c>
      <c r="Z940" s="6">
        <v>125</v>
      </c>
      <c r="AA940" s="6">
        <v>15003</v>
      </c>
      <c r="AB940" s="6">
        <v>0.57010000000000005</v>
      </c>
      <c r="AC940" s="6">
        <v>0.88649999999999995</v>
      </c>
      <c r="AD940" s="6">
        <v>0.76049999999999995</v>
      </c>
      <c r="AE940" s="6">
        <v>22</v>
      </c>
      <c r="AF940" s="6">
        <v>72</v>
      </c>
      <c r="AG940" s="6">
        <v>98</v>
      </c>
      <c r="AH940" s="6">
        <v>9859</v>
      </c>
      <c r="AI940" s="6">
        <v>0.67290000000000005</v>
      </c>
      <c r="AJ940" s="6">
        <v>0.69499999999999995</v>
      </c>
      <c r="AK940" s="6">
        <v>0.49980000000000002</v>
      </c>
      <c r="AL940" s="6">
        <v>3</v>
      </c>
      <c r="AM940" s="6">
        <v>43</v>
      </c>
      <c r="AN940" s="6">
        <v>126</v>
      </c>
      <c r="AO940" s="6">
        <v>17184</v>
      </c>
      <c r="AP940" s="6">
        <v>0.40189999999999998</v>
      </c>
      <c r="AQ940" s="6">
        <v>0.89359999999999995</v>
      </c>
      <c r="AR940" s="6">
        <v>0.87109999999999999</v>
      </c>
      <c r="AT940" s="6">
        <f t="shared" si="51"/>
        <v>22</v>
      </c>
      <c r="AU940" s="6">
        <f t="shared" si="52"/>
        <v>421.08333333333331</v>
      </c>
      <c r="AV940" s="6">
        <f t="shared" si="53"/>
        <v>305.64516129032256</v>
      </c>
      <c r="AW940" s="7">
        <f t="shared" si="54"/>
        <v>245.95081967213116</v>
      </c>
      <c r="AX940" s="6">
        <f t="shared" si="55"/>
        <v>136.93055555555554</v>
      </c>
      <c r="AY940" s="6">
        <f t="shared" si="56"/>
        <v>399.62790697674421</v>
      </c>
      <c r="BA940" s="6">
        <f>VLOOKUP(A940, ALL_AP_DATA!$A$2:$F$3600, 6, FALSE)</f>
        <v>107</v>
      </c>
      <c r="BB940" s="6" t="e">
        <f t="shared" ca="1" si="58"/>
        <v>#NAME?</v>
      </c>
      <c r="BC940" s="6">
        <f>VLOOKUP(A940,projmetadata!$A$2:$D$2036, 4, FALSE)</f>
        <v>9786</v>
      </c>
      <c r="BE940" s="9" t="e">
        <f t="shared" ca="1" si="59"/>
        <v>#NAME?</v>
      </c>
      <c r="BF940" s="6" t="e">
        <f t="shared" ca="1" si="60"/>
        <v>#NAME?</v>
      </c>
      <c r="BG940" s="6">
        <f t="shared" si="61"/>
        <v>2.0158389536071941</v>
      </c>
      <c r="BH940" s="6">
        <f>VLOOKUP(A940, ALL_AP_DATA!$A$2:$D$3600, 3, FALSE)</f>
        <v>93</v>
      </c>
      <c r="BI940" s="6">
        <f>VLOOKUP(A940, ALL_AP_DATA!$A$2:$E$3600, 5, FALSE)</f>
        <v>19727</v>
      </c>
      <c r="BJ940" s="6">
        <f t="shared" si="57"/>
        <v>184.36448598130841</v>
      </c>
      <c r="BK940" s="6">
        <f t="shared" si="62"/>
        <v>0.86915887850467288</v>
      </c>
    </row>
    <row r="941" spans="1:63" ht="15.75" customHeight="1" x14ac:dyDescent="0.25">
      <c r="A941" s="6" t="s">
        <v>336</v>
      </c>
      <c r="B941" s="6" t="s">
        <v>64</v>
      </c>
      <c r="C941" s="6">
        <v>4</v>
      </c>
      <c r="D941" s="6">
        <v>19</v>
      </c>
      <c r="E941" s="6">
        <v>36</v>
      </c>
      <c r="F941" s="6">
        <v>8302</v>
      </c>
      <c r="G941" s="6">
        <v>0.1462</v>
      </c>
      <c r="H941" s="6">
        <v>0.48649999999999999</v>
      </c>
      <c r="I941" s="6">
        <v>0.43630000000000002</v>
      </c>
      <c r="J941" s="6">
        <v>5</v>
      </c>
      <c r="K941" s="6">
        <v>38</v>
      </c>
      <c r="L941" s="6">
        <v>55</v>
      </c>
      <c r="M941" s="6">
        <v>14328</v>
      </c>
      <c r="N941" s="6">
        <v>0.2923</v>
      </c>
      <c r="O941" s="6">
        <v>0.74319999999999997</v>
      </c>
      <c r="P941" s="6">
        <v>0.753</v>
      </c>
      <c r="Q941" s="6">
        <v>10</v>
      </c>
      <c r="R941" s="6">
        <v>53</v>
      </c>
      <c r="S941" s="6">
        <v>67</v>
      </c>
      <c r="T941" s="6">
        <v>15808</v>
      </c>
      <c r="U941" s="6">
        <v>0.40770000000000001</v>
      </c>
      <c r="V941" s="6">
        <v>0.90539999999999998</v>
      </c>
      <c r="W941" s="6">
        <v>0.83069999999999999</v>
      </c>
      <c r="X941" s="6">
        <v>12</v>
      </c>
      <c r="Y941" s="6">
        <v>41</v>
      </c>
      <c r="Z941" s="6">
        <v>54</v>
      </c>
      <c r="AA941" s="6">
        <v>14060</v>
      </c>
      <c r="AB941" s="6">
        <v>0.31540000000000001</v>
      </c>
      <c r="AC941" s="6">
        <v>0.72970000000000002</v>
      </c>
      <c r="AD941" s="6">
        <v>0.7389</v>
      </c>
      <c r="AE941" s="6">
        <v>1</v>
      </c>
      <c r="AF941" s="6">
        <v>7</v>
      </c>
      <c r="AG941" s="6">
        <v>24</v>
      </c>
      <c r="AH941" s="6">
        <v>1243</v>
      </c>
      <c r="AI941" s="6">
        <v>5.3800000000000001E-2</v>
      </c>
      <c r="AJ941" s="6">
        <v>0.32429999999999998</v>
      </c>
      <c r="AK941" s="6">
        <v>6.5299999999999997E-2</v>
      </c>
      <c r="AL941" s="6">
        <v>2</v>
      </c>
      <c r="AM941" s="6">
        <v>31</v>
      </c>
      <c r="AN941" s="6">
        <v>50</v>
      </c>
      <c r="AO941" s="6">
        <v>13015</v>
      </c>
      <c r="AP941" s="6">
        <v>0.23849999999999999</v>
      </c>
      <c r="AQ941" s="6">
        <v>0.67569999999999997</v>
      </c>
      <c r="AR941" s="6">
        <v>0.68400000000000005</v>
      </c>
      <c r="AT941" s="6">
        <f t="shared" si="51"/>
        <v>436.94736842105266</v>
      </c>
      <c r="AU941" s="6">
        <f t="shared" si="52"/>
        <v>377.05263157894734</v>
      </c>
      <c r="AV941" s="6">
        <f t="shared" si="53"/>
        <v>298.2641509433962</v>
      </c>
      <c r="AW941" s="7">
        <f t="shared" si="54"/>
        <v>342.92682926829269</v>
      </c>
      <c r="AX941" s="6">
        <f t="shared" si="55"/>
        <v>177.57142857142858</v>
      </c>
      <c r="AY941" s="6">
        <f t="shared" si="56"/>
        <v>419.83870967741933</v>
      </c>
      <c r="BA941" s="6">
        <f>VLOOKUP(A941, ALL_AP_DATA!$A$2:$F$3600, 6, FALSE)</f>
        <v>130</v>
      </c>
      <c r="BB941" s="6" t="e">
        <f t="shared" ca="1" si="58"/>
        <v>#NAME?</v>
      </c>
      <c r="BC941" s="6">
        <f>VLOOKUP(A941,projmetadata!$A$2:$D$2036, 4, FALSE)</f>
        <v>8474</v>
      </c>
      <c r="BE941" s="9" t="e">
        <f t="shared" ca="1" si="59"/>
        <v>#NAME?</v>
      </c>
      <c r="BF941" s="6" t="e">
        <f t="shared" ca="1" si="60"/>
        <v>#NAME?</v>
      </c>
      <c r="BG941" s="6">
        <f t="shared" si="61"/>
        <v>2.2455746990795373</v>
      </c>
      <c r="BH941" s="6">
        <f>VLOOKUP(A941, ALL_AP_DATA!$A$2:$D$3600, 3, FALSE)</f>
        <v>65</v>
      </c>
      <c r="BI941" s="6">
        <f>VLOOKUP(A941, ALL_AP_DATA!$A$2:$E$3600, 5, FALSE)</f>
        <v>19029</v>
      </c>
      <c r="BJ941" s="6">
        <f t="shared" si="57"/>
        <v>146.37692307692308</v>
      </c>
      <c r="BK941" s="6">
        <f t="shared" si="62"/>
        <v>0.5</v>
      </c>
    </row>
    <row r="942" spans="1:63" ht="15.75" customHeight="1" x14ac:dyDescent="0.25">
      <c r="A942" s="6" t="s">
        <v>1172</v>
      </c>
      <c r="B942" s="6" t="s">
        <v>64</v>
      </c>
      <c r="C942" s="6">
        <v>3</v>
      </c>
      <c r="D942" s="6">
        <v>7</v>
      </c>
      <c r="E942" s="6">
        <v>82</v>
      </c>
      <c r="F942" s="6">
        <v>3930</v>
      </c>
      <c r="G942" s="6">
        <v>3.8699999999999998E-2</v>
      </c>
      <c r="H942" s="6">
        <v>0.30709999999999998</v>
      </c>
      <c r="I942" s="6">
        <v>9.8500000000000004E-2</v>
      </c>
      <c r="J942" s="6">
        <v>4</v>
      </c>
      <c r="K942" s="6">
        <v>46</v>
      </c>
      <c r="L942" s="6">
        <v>195</v>
      </c>
      <c r="M942" s="6">
        <v>21396</v>
      </c>
      <c r="N942" s="6">
        <v>0.25409999999999999</v>
      </c>
      <c r="O942" s="6">
        <v>0.73029999999999995</v>
      </c>
      <c r="P942" s="6">
        <v>0.53610000000000002</v>
      </c>
      <c r="Q942" s="6">
        <v>17</v>
      </c>
      <c r="R942" s="6">
        <v>122</v>
      </c>
      <c r="S942" s="6">
        <v>262</v>
      </c>
      <c r="T942" s="6">
        <v>37561</v>
      </c>
      <c r="U942" s="6">
        <v>0.67400000000000004</v>
      </c>
      <c r="V942" s="6">
        <v>0.98129999999999995</v>
      </c>
      <c r="W942" s="6">
        <v>0.94120000000000004</v>
      </c>
      <c r="X942" s="6">
        <v>6</v>
      </c>
      <c r="Y942" s="6">
        <v>17</v>
      </c>
      <c r="Z942" s="6">
        <v>73</v>
      </c>
      <c r="AA942" s="6">
        <v>5224</v>
      </c>
      <c r="AB942" s="6">
        <v>9.3899999999999997E-2</v>
      </c>
      <c r="AC942" s="6">
        <v>0.27339999999999998</v>
      </c>
      <c r="AD942" s="6">
        <v>0.13089999999999999</v>
      </c>
      <c r="AE942" s="6">
        <v>8</v>
      </c>
      <c r="AF942" s="6">
        <v>20</v>
      </c>
      <c r="AG942" s="6">
        <v>124</v>
      </c>
      <c r="AH942" s="6">
        <v>8864</v>
      </c>
      <c r="AI942" s="6">
        <v>0.1105</v>
      </c>
      <c r="AJ942" s="6">
        <v>0.46439999999999998</v>
      </c>
      <c r="AK942" s="6">
        <v>0.22209999999999999</v>
      </c>
      <c r="AL942" s="6">
        <v>6</v>
      </c>
      <c r="AM942" s="6">
        <v>92</v>
      </c>
      <c r="AN942" s="6">
        <v>215</v>
      </c>
      <c r="AO942" s="6">
        <v>30977</v>
      </c>
      <c r="AP942" s="6">
        <v>0.50829999999999997</v>
      </c>
      <c r="AQ942" s="6">
        <v>0.80520000000000003</v>
      </c>
      <c r="AR942" s="6">
        <v>0.7762</v>
      </c>
      <c r="AT942" s="6">
        <f t="shared" si="51"/>
        <v>561.42857142857144</v>
      </c>
      <c r="AU942" s="6">
        <f t="shared" si="52"/>
        <v>465.13043478260869</v>
      </c>
      <c r="AV942" s="6">
        <f t="shared" si="53"/>
        <v>307.87704918032784</v>
      </c>
      <c r="AW942" s="7">
        <f t="shared" si="54"/>
        <v>307.29411764705884</v>
      </c>
      <c r="AX942" s="6">
        <f t="shared" si="55"/>
        <v>443.2</v>
      </c>
      <c r="AY942" s="6">
        <f t="shared" si="56"/>
        <v>336.70652173913044</v>
      </c>
      <c r="BA942" s="6">
        <f>VLOOKUP(A942, ALL_AP_DATA!$A$2:$F$3600, 6, FALSE)</f>
        <v>181</v>
      </c>
      <c r="BB942" s="6" t="e">
        <f t="shared" ca="1" si="58"/>
        <v>#NAME?</v>
      </c>
      <c r="BC942" s="6">
        <f>VLOOKUP(A942,projmetadata!$A$2:$D$2036, 4, FALSE)</f>
        <v>16860</v>
      </c>
      <c r="BE942" s="9" t="e">
        <f t="shared" ca="1" si="59"/>
        <v>#NAME?</v>
      </c>
      <c r="BF942" s="6" t="e">
        <f t="shared" ca="1" si="60"/>
        <v>#NAME?</v>
      </c>
      <c r="BG942" s="6">
        <f t="shared" si="61"/>
        <v>2.3670225385527877</v>
      </c>
      <c r="BH942" s="6">
        <f>VLOOKUP(A942, ALL_AP_DATA!$A$2:$D$3600, 3, FALSE)</f>
        <v>133</v>
      </c>
      <c r="BI942" s="6">
        <f>VLOOKUP(A942, ALL_AP_DATA!$A$2:$E$3600, 5, FALSE)</f>
        <v>39908</v>
      </c>
      <c r="BJ942" s="6">
        <f t="shared" si="57"/>
        <v>220.48618784530387</v>
      </c>
      <c r="BK942" s="6">
        <f t="shared" si="62"/>
        <v>0.73480662983425415</v>
      </c>
    </row>
    <row r="943" spans="1:63" ht="15.75" customHeight="1" x14ac:dyDescent="0.25">
      <c r="A943" s="6" t="s">
        <v>194</v>
      </c>
      <c r="B943" s="6" t="s">
        <v>64</v>
      </c>
      <c r="C943" s="6">
        <v>12</v>
      </c>
      <c r="D943" s="6">
        <v>48</v>
      </c>
      <c r="E943" s="6">
        <v>76</v>
      </c>
      <c r="F943" s="6">
        <v>15696</v>
      </c>
      <c r="G943" s="6">
        <v>0.26519999999999999</v>
      </c>
      <c r="H943" s="6">
        <v>0.55469999999999997</v>
      </c>
      <c r="I943" s="6">
        <v>0.4657</v>
      </c>
      <c r="J943" s="6">
        <v>2</v>
      </c>
      <c r="K943" s="6">
        <v>15</v>
      </c>
      <c r="L943" s="6">
        <v>74</v>
      </c>
      <c r="M943" s="6">
        <v>11666</v>
      </c>
      <c r="N943" s="6">
        <v>8.2900000000000001E-2</v>
      </c>
      <c r="O943" s="6">
        <v>0.54010000000000002</v>
      </c>
      <c r="P943" s="6">
        <v>0.34610000000000002</v>
      </c>
      <c r="Q943" s="6">
        <v>18</v>
      </c>
      <c r="R943" s="6">
        <v>73</v>
      </c>
      <c r="S943" s="6">
        <v>125</v>
      </c>
      <c r="T943" s="6">
        <v>29078</v>
      </c>
      <c r="U943" s="6">
        <v>0.40329999999999999</v>
      </c>
      <c r="V943" s="6">
        <v>0.91239999999999999</v>
      </c>
      <c r="W943" s="6">
        <v>0.86270000000000002</v>
      </c>
      <c r="X943" s="6">
        <v>4</v>
      </c>
      <c r="Y943" s="6">
        <v>23</v>
      </c>
      <c r="Z943" s="6">
        <v>83</v>
      </c>
      <c r="AA943" s="6">
        <v>11467</v>
      </c>
      <c r="AB943" s="6">
        <v>0.12709999999999999</v>
      </c>
      <c r="AC943" s="6">
        <v>0.60580000000000001</v>
      </c>
      <c r="AD943" s="6">
        <v>0.3402</v>
      </c>
      <c r="AT943" s="6">
        <f t="shared" si="51"/>
        <v>327</v>
      </c>
      <c r="AU943" s="6">
        <f t="shared" si="52"/>
        <v>777.73333333333335</v>
      </c>
      <c r="AV943" s="6">
        <f t="shared" si="53"/>
        <v>398.32876712328766</v>
      </c>
      <c r="AW943" s="7">
        <f t="shared" si="54"/>
        <v>498.56521739130437</v>
      </c>
      <c r="AX943" s="6" t="str">
        <f t="shared" si="55"/>
        <v/>
      </c>
      <c r="AY943" s="6" t="str">
        <f t="shared" si="56"/>
        <v/>
      </c>
      <c r="BA943" s="6">
        <f>VLOOKUP(A943, ALL_AP_DATA!$A$2:$F$3600, 6, FALSE)</f>
        <v>181</v>
      </c>
      <c r="BB943" s="6" t="e">
        <f t="shared" ca="1" si="58"/>
        <v>#NAME?</v>
      </c>
      <c r="BC943" s="6">
        <f>VLOOKUP(A943,projmetadata!$A$2:$D$2036, 4, FALSE)</f>
        <v>12231</v>
      </c>
      <c r="BE943" s="9" t="e">
        <f t="shared" ca="1" si="59"/>
        <v>#NAME?</v>
      </c>
      <c r="BF943" s="6" t="e">
        <f t="shared" ca="1" si="60"/>
        <v>#NAME?</v>
      </c>
      <c r="BG943" s="6">
        <f t="shared" si="61"/>
        <v>2.7556209631264821</v>
      </c>
      <c r="BH943" s="6">
        <f>VLOOKUP(A943, ALL_AP_DATA!$A$2:$D$3600, 3, FALSE)</f>
        <v>105</v>
      </c>
      <c r="BI943" s="6">
        <f>VLOOKUP(A943, ALL_AP_DATA!$A$2:$E$3600, 5, FALSE)</f>
        <v>33704</v>
      </c>
      <c r="BJ943" s="6">
        <f t="shared" si="57"/>
        <v>186.20994475138122</v>
      </c>
      <c r="BK943" s="6">
        <f t="shared" si="62"/>
        <v>0.58011049723756902</v>
      </c>
    </row>
    <row r="944" spans="1:63" ht="15.75" customHeight="1" x14ac:dyDescent="0.25">
      <c r="AW944" s="7"/>
      <c r="BB944" s="6"/>
      <c r="BE944" s="9"/>
      <c r="BF944" s="9"/>
      <c r="BG944" s="9"/>
      <c r="BH944" s="9"/>
      <c r="BI944" s="9"/>
      <c r="BJ944" s="9"/>
      <c r="BK944" s="6"/>
    </row>
    <row r="945" spans="2:63" ht="15.75" customHeight="1" x14ac:dyDescent="0.25">
      <c r="B945" s="6" t="s">
        <v>1778</v>
      </c>
      <c r="C945" s="6" t="s">
        <v>1779</v>
      </c>
      <c r="D945" s="6" t="s">
        <v>1780</v>
      </c>
      <c r="E945" s="6" t="s">
        <v>1781</v>
      </c>
      <c r="F945" s="6" t="s">
        <v>1782</v>
      </c>
      <c r="G945" s="6" t="s">
        <v>1783</v>
      </c>
      <c r="H945" s="6" t="s">
        <v>1784</v>
      </c>
      <c r="I945" s="6" t="s">
        <v>1785</v>
      </c>
      <c r="AW945" s="7"/>
      <c r="BE945" s="9"/>
      <c r="BF945" s="9"/>
      <c r="BG945" s="9"/>
      <c r="BH945" s="9"/>
      <c r="BI945" s="9"/>
      <c r="BJ945" s="9"/>
      <c r="BK945" s="6"/>
    </row>
    <row r="946" spans="2:63" ht="15.75" customHeight="1" x14ac:dyDescent="0.25">
      <c r="B946" s="6" t="s">
        <v>1788</v>
      </c>
      <c r="C946" s="10">
        <v>0.92459999999999998</v>
      </c>
      <c r="D946" s="10">
        <v>0.21659999999999999</v>
      </c>
      <c r="E946" s="10">
        <v>0.73670000000000002</v>
      </c>
      <c r="F946" s="10">
        <v>0.94059999999999999</v>
      </c>
      <c r="G946" s="10">
        <v>0.98089999999999999</v>
      </c>
      <c r="H946" s="10">
        <v>0.19639999999999999</v>
      </c>
      <c r="I946" s="10">
        <v>0.99680000000000002</v>
      </c>
      <c r="AW946" s="7"/>
      <c r="BE946" s="9"/>
      <c r="BF946" s="9"/>
      <c r="BG946" s="9"/>
      <c r="BH946" s="9"/>
      <c r="BI946" s="9"/>
      <c r="BJ946" s="9"/>
      <c r="BK946" s="6"/>
    </row>
    <row r="947" spans="2:63" ht="15.75" customHeight="1" x14ac:dyDescent="0.25">
      <c r="AW947" s="7"/>
      <c r="BE947" s="9"/>
      <c r="BF947" s="9"/>
      <c r="BG947" s="9"/>
      <c r="BH947" s="9"/>
      <c r="BI947" s="9"/>
      <c r="BJ947" s="9"/>
      <c r="BK947" s="6"/>
    </row>
    <row r="948" spans="2:63" ht="15.75" customHeight="1" x14ac:dyDescent="0.25">
      <c r="B948" s="12" t="s">
        <v>1792</v>
      </c>
      <c r="C948" s="13">
        <f t="shared" ref="C948:BK948" si="63">AVERAGE(C2:C943)</f>
        <v>35.810562571756599</v>
      </c>
      <c r="D948" s="13">
        <f t="shared" si="63"/>
        <v>193.30080367393799</v>
      </c>
      <c r="E948" s="13">
        <f t="shared" si="63"/>
        <v>80.531572904707232</v>
      </c>
      <c r="F948" s="13">
        <f t="shared" si="63"/>
        <v>4665.4615384615381</v>
      </c>
      <c r="G948" s="13">
        <f t="shared" si="63"/>
        <v>0.13230378874856499</v>
      </c>
      <c r="H948" s="13">
        <f t="shared" si="63"/>
        <v>0.38533570608496026</v>
      </c>
      <c r="I948" s="13">
        <f t="shared" si="63"/>
        <v>0.22804133180252578</v>
      </c>
      <c r="J948" s="13">
        <f t="shared" si="63"/>
        <v>5.5441176470588234</v>
      </c>
      <c r="K948" s="13">
        <f t="shared" si="63"/>
        <v>48.411764705882355</v>
      </c>
      <c r="L948" s="13">
        <f t="shared" si="63"/>
        <v>200.11764705882354</v>
      </c>
      <c r="M948" s="13">
        <f t="shared" si="63"/>
        <v>13017.186274509804</v>
      </c>
      <c r="N948" s="13">
        <f t="shared" si="63"/>
        <v>5.4903921568627445E-2</v>
      </c>
      <c r="O948" s="13">
        <f t="shared" si="63"/>
        <v>0.38968480392156862</v>
      </c>
      <c r="P948" s="13">
        <f t="shared" si="63"/>
        <v>0.27928872549019595</v>
      </c>
      <c r="Q948" s="13">
        <f t="shared" si="63"/>
        <v>19.989913544668589</v>
      </c>
      <c r="R948" s="13">
        <f t="shared" si="63"/>
        <v>86.778097982708928</v>
      </c>
      <c r="S948" s="13">
        <f t="shared" si="63"/>
        <v>147.80115273775215</v>
      </c>
      <c r="T948" s="13">
        <f t="shared" si="63"/>
        <v>13795.792507204611</v>
      </c>
      <c r="U948" s="13">
        <f t="shared" si="63"/>
        <v>8.70952449567724E-2</v>
      </c>
      <c r="V948" s="13">
        <f t="shared" si="63"/>
        <v>0.54587521613832857</v>
      </c>
      <c r="W948" s="13">
        <f t="shared" si="63"/>
        <v>0.46333285302593641</v>
      </c>
      <c r="X948" s="13">
        <f t="shared" si="63"/>
        <v>43.160270880361175</v>
      </c>
      <c r="Y948" s="13">
        <f t="shared" si="63"/>
        <v>347.69074492099321</v>
      </c>
      <c r="Z948" s="13">
        <f t="shared" si="63"/>
        <v>96.116252821670429</v>
      </c>
      <c r="AA948" s="13">
        <f t="shared" si="63"/>
        <v>6231.4796839729115</v>
      </c>
      <c r="AB948" s="13">
        <f t="shared" si="63"/>
        <v>0.27925733634311523</v>
      </c>
      <c r="AC948" s="13">
        <f t="shared" si="63"/>
        <v>0.51399108352144518</v>
      </c>
      <c r="AD948" s="13">
        <f t="shared" si="63"/>
        <v>0.33691726862302462</v>
      </c>
      <c r="AE948" s="13">
        <f t="shared" si="63"/>
        <v>85.196969696969703</v>
      </c>
      <c r="AF948" s="13">
        <f t="shared" si="63"/>
        <v>449.81277056277054</v>
      </c>
      <c r="AG948" s="13">
        <f t="shared" si="63"/>
        <v>116.73593073593074</v>
      </c>
      <c r="AH948" s="13">
        <f t="shared" si="63"/>
        <v>9455.0227272727279</v>
      </c>
      <c r="AI948" s="13">
        <f t="shared" si="63"/>
        <v>0.34025573593073594</v>
      </c>
      <c r="AJ948" s="13">
        <f t="shared" si="63"/>
        <v>0.60419512987013024</v>
      </c>
      <c r="AK948" s="13">
        <f t="shared" si="63"/>
        <v>0.44655432900432851</v>
      </c>
      <c r="AL948" s="13">
        <f t="shared" si="63"/>
        <v>3.1351351351351351</v>
      </c>
      <c r="AM948" s="13">
        <f t="shared" si="63"/>
        <v>55.8972972972973</v>
      </c>
      <c r="AN948" s="13">
        <f t="shared" si="63"/>
        <v>202.2864864864865</v>
      </c>
      <c r="AO948" s="13">
        <f t="shared" si="63"/>
        <v>14097.708108108109</v>
      </c>
      <c r="AP948" s="13">
        <f t="shared" si="63"/>
        <v>7.687405405405405E-2</v>
      </c>
      <c r="AQ948" s="13">
        <f t="shared" si="63"/>
        <v>0.44313675675675668</v>
      </c>
      <c r="AR948" s="13">
        <f t="shared" si="63"/>
        <v>0.34028972972972987</v>
      </c>
      <c r="AS948" s="13" t="e">
        <f t="shared" si="63"/>
        <v>#DIV/0!</v>
      </c>
      <c r="AT948" s="13">
        <f t="shared" si="63"/>
        <v>41.117021601605721</v>
      </c>
      <c r="AU948" s="13">
        <f t="shared" si="63"/>
        <v>243.9933034747815</v>
      </c>
      <c r="AV948" s="13">
        <f t="shared" si="63"/>
        <v>132.85458902308906</v>
      </c>
      <c r="AW948" s="13">
        <f t="shared" si="63"/>
        <v>24.334348300923022</v>
      </c>
      <c r="AX948" s="13">
        <f t="shared" si="63"/>
        <v>28.3399284475231</v>
      </c>
      <c r="AY948" s="13">
        <f t="shared" si="63"/>
        <v>221.15247199836614</v>
      </c>
      <c r="AZ948" s="13" t="e">
        <f t="shared" si="63"/>
        <v>#DIV/0!</v>
      </c>
      <c r="BA948" s="13">
        <f t="shared" si="63"/>
        <v>1205.6709129511678</v>
      </c>
      <c r="BB948" s="13" t="e">
        <f t="shared" ca="1" si="63"/>
        <v>#NAME?</v>
      </c>
      <c r="BC948" s="13">
        <f t="shared" si="63"/>
        <v>112053.08306709265</v>
      </c>
      <c r="BD948" s="13" t="e">
        <f t="shared" si="63"/>
        <v>#DIV/0!</v>
      </c>
      <c r="BE948" s="13" t="e">
        <f t="shared" ca="1" si="63"/>
        <v>#NAME?</v>
      </c>
      <c r="BF948" s="13" t="e">
        <f t="shared" ca="1" si="63"/>
        <v>#NAME?</v>
      </c>
      <c r="BG948" s="13">
        <f t="shared" si="63"/>
        <v>0.20187696127967059</v>
      </c>
      <c r="BH948" s="13">
        <f t="shared" si="63"/>
        <v>654.74628450106161</v>
      </c>
      <c r="BI948" s="13">
        <f t="shared" si="63"/>
        <v>17042.417197452229</v>
      </c>
      <c r="BJ948" s="13">
        <f t="shared" si="63"/>
        <v>17.696334242952833</v>
      </c>
      <c r="BK948" s="13">
        <f t="shared" si="63"/>
        <v>0.50900607381871577</v>
      </c>
    </row>
    <row r="949" spans="2:63" ht="15.75" customHeight="1" x14ac:dyDescent="0.25">
      <c r="B949" s="12" t="s">
        <v>1793</v>
      </c>
      <c r="C949" s="13">
        <f t="shared" ref="C949:BK949" si="64">MIN(C2:C943)</f>
        <v>1</v>
      </c>
      <c r="D949" s="13">
        <f t="shared" si="64"/>
        <v>2</v>
      </c>
      <c r="E949" s="13">
        <f t="shared" si="64"/>
        <v>0</v>
      </c>
      <c r="F949" s="13">
        <f t="shared" si="64"/>
        <v>0</v>
      </c>
      <c r="G949" s="13">
        <f t="shared" si="64"/>
        <v>2.7000000000000001E-3</v>
      </c>
      <c r="H949" s="13">
        <f t="shared" si="64"/>
        <v>0</v>
      </c>
      <c r="I949" s="13">
        <f t="shared" si="64"/>
        <v>0</v>
      </c>
      <c r="J949" s="13">
        <f t="shared" si="64"/>
        <v>1</v>
      </c>
      <c r="K949" s="13">
        <f t="shared" si="64"/>
        <v>5</v>
      </c>
      <c r="L949" s="13">
        <f t="shared" si="64"/>
        <v>2</v>
      </c>
      <c r="M949" s="13">
        <f t="shared" si="64"/>
        <v>94</v>
      </c>
      <c r="N949" s="13">
        <f t="shared" si="64"/>
        <v>6.9999999999999999E-4</v>
      </c>
      <c r="O949" s="13">
        <f t="shared" si="64"/>
        <v>6.3E-3</v>
      </c>
      <c r="P949" s="13">
        <f t="shared" si="64"/>
        <v>5.4999999999999997E-3</v>
      </c>
      <c r="Q949" s="13">
        <f t="shared" si="64"/>
        <v>1</v>
      </c>
      <c r="R949" s="13">
        <f t="shared" si="64"/>
        <v>2</v>
      </c>
      <c r="S949" s="13">
        <f t="shared" si="64"/>
        <v>2</v>
      </c>
      <c r="T949" s="13">
        <f t="shared" si="64"/>
        <v>11</v>
      </c>
      <c r="U949" s="13">
        <f t="shared" si="64"/>
        <v>2.0000000000000001E-4</v>
      </c>
      <c r="V949" s="13">
        <f t="shared" si="64"/>
        <v>2.3300000000000001E-2</v>
      </c>
      <c r="W949" s="13">
        <f t="shared" si="64"/>
        <v>1.4E-3</v>
      </c>
      <c r="X949" s="13">
        <f t="shared" si="64"/>
        <v>1</v>
      </c>
      <c r="Y949" s="13">
        <f t="shared" si="64"/>
        <v>2</v>
      </c>
      <c r="Z949" s="13">
        <f t="shared" si="64"/>
        <v>0</v>
      </c>
      <c r="AA949" s="13">
        <f t="shared" si="64"/>
        <v>0</v>
      </c>
      <c r="AB949" s="13">
        <f t="shared" si="64"/>
        <v>1.5E-3</v>
      </c>
      <c r="AC949" s="13">
        <f t="shared" si="64"/>
        <v>0</v>
      </c>
      <c r="AD949" s="13">
        <f t="shared" si="64"/>
        <v>0</v>
      </c>
      <c r="AE949" s="13">
        <f t="shared" si="64"/>
        <v>1</v>
      </c>
      <c r="AF949" s="13">
        <f t="shared" si="64"/>
        <v>2</v>
      </c>
      <c r="AG949" s="13">
        <f t="shared" si="64"/>
        <v>0</v>
      </c>
      <c r="AH949" s="13">
        <f t="shared" si="64"/>
        <v>0</v>
      </c>
      <c r="AI949" s="13">
        <f t="shared" si="64"/>
        <v>8.9999999999999998E-4</v>
      </c>
      <c r="AJ949" s="13">
        <f t="shared" si="64"/>
        <v>0</v>
      </c>
      <c r="AK949" s="13">
        <f t="shared" si="64"/>
        <v>0</v>
      </c>
      <c r="AL949" s="13">
        <f t="shared" si="64"/>
        <v>1</v>
      </c>
      <c r="AM949" s="13">
        <f t="shared" si="64"/>
        <v>11</v>
      </c>
      <c r="AN949" s="13">
        <f t="shared" si="64"/>
        <v>3</v>
      </c>
      <c r="AO949" s="13">
        <f t="shared" si="64"/>
        <v>155</v>
      </c>
      <c r="AP949" s="13">
        <f t="shared" si="64"/>
        <v>8.9999999999999998E-4</v>
      </c>
      <c r="AQ949" s="13">
        <f t="shared" si="64"/>
        <v>1.4500000000000001E-2</v>
      </c>
      <c r="AR949" s="13">
        <f t="shared" si="64"/>
        <v>8.8000000000000005E-3</v>
      </c>
      <c r="AS949" s="13">
        <f t="shared" si="64"/>
        <v>0</v>
      </c>
      <c r="AT949" s="13">
        <f t="shared" si="64"/>
        <v>0</v>
      </c>
      <c r="AU949" s="13">
        <f t="shared" si="64"/>
        <v>13.428571428571429</v>
      </c>
      <c r="AV949" s="13">
        <f t="shared" si="64"/>
        <v>4</v>
      </c>
      <c r="AW949" s="13">
        <f t="shared" si="64"/>
        <v>0</v>
      </c>
      <c r="AX949" s="13">
        <f t="shared" si="64"/>
        <v>0</v>
      </c>
      <c r="AY949" s="13">
        <f t="shared" si="64"/>
        <v>8.5500000000000007</v>
      </c>
      <c r="AZ949" s="13">
        <f t="shared" si="64"/>
        <v>0</v>
      </c>
      <c r="BA949" s="13">
        <f t="shared" si="64"/>
        <v>24</v>
      </c>
      <c r="BB949" s="13" t="e">
        <f t="shared" ca="1" si="64"/>
        <v>#NAME?</v>
      </c>
      <c r="BC949" s="13">
        <f t="shared" si="64"/>
        <v>1694</v>
      </c>
      <c r="BD949" s="13">
        <f t="shared" si="64"/>
        <v>0</v>
      </c>
      <c r="BE949" s="13" t="e">
        <f t="shared" ca="1" si="64"/>
        <v>#NAME?</v>
      </c>
      <c r="BF949" s="13" t="e">
        <f t="shared" ca="1" si="64"/>
        <v>#NAME?</v>
      </c>
      <c r="BG949" s="13">
        <f t="shared" si="64"/>
        <v>0</v>
      </c>
      <c r="BH949" s="13">
        <f t="shared" si="64"/>
        <v>0</v>
      </c>
      <c r="BI949" s="13">
        <f t="shared" si="64"/>
        <v>0</v>
      </c>
      <c r="BJ949" s="13">
        <f t="shared" si="64"/>
        <v>0</v>
      </c>
      <c r="BK949" s="13">
        <f t="shared" si="64"/>
        <v>0</v>
      </c>
    </row>
    <row r="950" spans="2:63" ht="15.75" customHeight="1" x14ac:dyDescent="0.25">
      <c r="B950" s="12" t="s">
        <v>1794</v>
      </c>
      <c r="C950" s="13">
        <f t="shared" ref="C950:BK950" si="65">MAX(C2:C943)</f>
        <v>16314</v>
      </c>
      <c r="D950" s="13">
        <f t="shared" si="65"/>
        <v>32641</v>
      </c>
      <c r="E950" s="13">
        <f t="shared" si="65"/>
        <v>3448</v>
      </c>
      <c r="F950" s="13">
        <f t="shared" si="65"/>
        <v>214667</v>
      </c>
      <c r="G950" s="13">
        <f t="shared" si="65"/>
        <v>0.76770000000000005</v>
      </c>
      <c r="H950" s="13">
        <f t="shared" si="65"/>
        <v>1</v>
      </c>
      <c r="I950" s="13">
        <f t="shared" si="65"/>
        <v>1</v>
      </c>
      <c r="J950" s="13">
        <f t="shared" si="65"/>
        <v>98</v>
      </c>
      <c r="K950" s="13">
        <f t="shared" si="65"/>
        <v>657</v>
      </c>
      <c r="L950" s="13">
        <f t="shared" si="65"/>
        <v>2696</v>
      </c>
      <c r="M950" s="13">
        <f t="shared" si="65"/>
        <v>177680</v>
      </c>
      <c r="N950" s="13">
        <f t="shared" si="65"/>
        <v>0.39219999999999999</v>
      </c>
      <c r="O950" s="13">
        <f t="shared" si="65"/>
        <v>0.9194</v>
      </c>
      <c r="P950" s="13">
        <f t="shared" si="65"/>
        <v>0.82010000000000005</v>
      </c>
      <c r="Q950" s="13">
        <f t="shared" si="65"/>
        <v>456</v>
      </c>
      <c r="R950" s="13">
        <f t="shared" si="65"/>
        <v>1959</v>
      </c>
      <c r="S950" s="13">
        <f t="shared" si="65"/>
        <v>3947</v>
      </c>
      <c r="T950" s="13">
        <f t="shared" si="65"/>
        <v>335412</v>
      </c>
      <c r="U950" s="13">
        <f t="shared" si="65"/>
        <v>0.67400000000000004</v>
      </c>
      <c r="V950" s="13">
        <f t="shared" si="65"/>
        <v>1</v>
      </c>
      <c r="W950" s="13">
        <f t="shared" si="65"/>
        <v>1</v>
      </c>
      <c r="X950" s="13">
        <f t="shared" si="65"/>
        <v>859</v>
      </c>
      <c r="Y950" s="13">
        <f t="shared" si="65"/>
        <v>33306</v>
      </c>
      <c r="Z950" s="13">
        <f t="shared" si="65"/>
        <v>3332</v>
      </c>
      <c r="AA950" s="13">
        <f t="shared" si="65"/>
        <v>206306</v>
      </c>
      <c r="AB950" s="13">
        <f t="shared" si="65"/>
        <v>0.92800000000000005</v>
      </c>
      <c r="AC950" s="13">
        <f t="shared" si="65"/>
        <v>1</v>
      </c>
      <c r="AD950" s="13">
        <f t="shared" si="65"/>
        <v>1</v>
      </c>
      <c r="AE950" s="13">
        <f t="shared" si="65"/>
        <v>1536</v>
      </c>
      <c r="AF950" s="13">
        <f t="shared" si="65"/>
        <v>16617</v>
      </c>
      <c r="AG950" s="13">
        <f t="shared" si="65"/>
        <v>4212</v>
      </c>
      <c r="AH950" s="13">
        <f t="shared" si="65"/>
        <v>350887</v>
      </c>
      <c r="AI950" s="13">
        <f t="shared" si="65"/>
        <v>0.87629999999999997</v>
      </c>
      <c r="AJ950" s="13">
        <f t="shared" si="65"/>
        <v>1</v>
      </c>
      <c r="AK950" s="13">
        <f t="shared" si="65"/>
        <v>1</v>
      </c>
      <c r="AL950" s="13">
        <f t="shared" si="65"/>
        <v>31</v>
      </c>
      <c r="AM950" s="13">
        <f t="shared" si="65"/>
        <v>592</v>
      </c>
      <c r="AN950" s="13">
        <f t="shared" si="65"/>
        <v>2731</v>
      </c>
      <c r="AO950" s="13">
        <f t="shared" si="65"/>
        <v>232263</v>
      </c>
      <c r="AP950" s="13">
        <f t="shared" si="65"/>
        <v>0.50829999999999997</v>
      </c>
      <c r="AQ950" s="13">
        <f t="shared" si="65"/>
        <v>0.9355</v>
      </c>
      <c r="AR950" s="13">
        <f t="shared" si="65"/>
        <v>0.87109999999999999</v>
      </c>
      <c r="AS950" s="13">
        <f t="shared" si="65"/>
        <v>0</v>
      </c>
      <c r="AT950" s="13">
        <f t="shared" si="65"/>
        <v>1446.5</v>
      </c>
      <c r="AU950" s="13">
        <f t="shared" si="65"/>
        <v>920.95</v>
      </c>
      <c r="AV950" s="13">
        <f t="shared" si="65"/>
        <v>1736.5</v>
      </c>
      <c r="AW950" s="13">
        <f t="shared" si="65"/>
        <v>498.56521739130437</v>
      </c>
      <c r="AX950" s="13">
        <f t="shared" si="65"/>
        <v>1747.8571428571429</v>
      </c>
      <c r="AY950" s="13">
        <f t="shared" si="65"/>
        <v>744.76923076923072</v>
      </c>
      <c r="AZ950" s="13">
        <f t="shared" si="65"/>
        <v>0</v>
      </c>
      <c r="BA950" s="13">
        <f t="shared" si="65"/>
        <v>50318</v>
      </c>
      <c r="BB950" s="13" t="e">
        <f t="shared" ca="1" si="65"/>
        <v>#NAME?</v>
      </c>
      <c r="BC950" s="13">
        <f t="shared" si="65"/>
        <v>3850674</v>
      </c>
      <c r="BD950" s="13">
        <f t="shared" si="65"/>
        <v>0</v>
      </c>
      <c r="BE950" s="13" t="e">
        <f t="shared" ca="1" si="65"/>
        <v>#NAME?</v>
      </c>
      <c r="BF950" s="13" t="e">
        <f t="shared" ca="1" si="65"/>
        <v>#NAME?</v>
      </c>
      <c r="BG950" s="13">
        <f t="shared" si="65"/>
        <v>2.7556209631264821</v>
      </c>
      <c r="BH950" s="13">
        <f t="shared" si="65"/>
        <v>49786</v>
      </c>
      <c r="BI950" s="13">
        <f t="shared" si="65"/>
        <v>505098</v>
      </c>
      <c r="BJ950" s="13">
        <f t="shared" si="65"/>
        <v>220.48618784530387</v>
      </c>
      <c r="BK950" s="13">
        <f t="shared" si="65"/>
        <v>0.98942724273619775</v>
      </c>
    </row>
    <row r="951" spans="2:63" ht="15.75" customHeight="1" x14ac:dyDescent="0.25">
      <c r="B951" s="12" t="s">
        <v>1795</v>
      </c>
      <c r="C951" s="13">
        <f t="shared" ref="C951:BK951" si="66">QUARTILE(C2:C943,1)</f>
        <v>3</v>
      </c>
      <c r="D951" s="13">
        <f t="shared" si="66"/>
        <v>15</v>
      </c>
      <c r="E951" s="13">
        <f t="shared" si="66"/>
        <v>2</v>
      </c>
      <c r="F951" s="13">
        <f t="shared" si="66"/>
        <v>50.5</v>
      </c>
      <c r="G951" s="13">
        <f t="shared" si="66"/>
        <v>4.2700000000000002E-2</v>
      </c>
      <c r="H951" s="13">
        <f t="shared" si="66"/>
        <v>0.13285</v>
      </c>
      <c r="I951" s="13">
        <f t="shared" si="66"/>
        <v>3.1099999999999999E-2</v>
      </c>
      <c r="J951" s="13">
        <f t="shared" si="66"/>
        <v>1</v>
      </c>
      <c r="K951" s="13">
        <f t="shared" si="66"/>
        <v>14</v>
      </c>
      <c r="L951" s="13">
        <f t="shared" si="66"/>
        <v>37.75</v>
      </c>
      <c r="M951" s="13">
        <f t="shared" si="66"/>
        <v>2478.75</v>
      </c>
      <c r="N951" s="13">
        <f t="shared" si="66"/>
        <v>1.0200000000000001E-2</v>
      </c>
      <c r="O951" s="13">
        <f t="shared" si="66"/>
        <v>0.19642499999999999</v>
      </c>
      <c r="P951" s="13">
        <f t="shared" si="66"/>
        <v>0.11284999999999999</v>
      </c>
      <c r="Q951" s="13">
        <f t="shared" si="66"/>
        <v>3</v>
      </c>
      <c r="R951" s="13">
        <f t="shared" si="66"/>
        <v>8</v>
      </c>
      <c r="S951" s="13">
        <f t="shared" si="66"/>
        <v>9</v>
      </c>
      <c r="T951" s="13">
        <f t="shared" si="66"/>
        <v>661.5</v>
      </c>
      <c r="U951" s="13">
        <f t="shared" si="66"/>
        <v>1.78E-2</v>
      </c>
      <c r="V951" s="13">
        <f t="shared" si="66"/>
        <v>0.35034999999999999</v>
      </c>
      <c r="W951" s="13">
        <f t="shared" si="66"/>
        <v>0.254025</v>
      </c>
      <c r="X951" s="13">
        <f t="shared" si="66"/>
        <v>5</v>
      </c>
      <c r="Y951" s="13">
        <f t="shared" si="66"/>
        <v>47</v>
      </c>
      <c r="Z951" s="13">
        <f t="shared" si="66"/>
        <v>4</v>
      </c>
      <c r="AA951" s="13">
        <f t="shared" si="66"/>
        <v>116.75</v>
      </c>
      <c r="AB951" s="13">
        <f t="shared" si="66"/>
        <v>0.13744999999999999</v>
      </c>
      <c r="AC951" s="13">
        <f t="shared" si="66"/>
        <v>0.30515000000000003</v>
      </c>
      <c r="AD951" s="13">
        <f t="shared" si="66"/>
        <v>0.108625</v>
      </c>
      <c r="AE951" s="13">
        <f t="shared" si="66"/>
        <v>12</v>
      </c>
      <c r="AF951" s="13">
        <f t="shared" si="66"/>
        <v>56.75</v>
      </c>
      <c r="AG951" s="13">
        <f t="shared" si="66"/>
        <v>5</v>
      </c>
      <c r="AH951" s="13">
        <f t="shared" si="66"/>
        <v>180.5</v>
      </c>
      <c r="AI951" s="13">
        <f t="shared" si="66"/>
        <v>0.21920000000000001</v>
      </c>
      <c r="AJ951" s="13">
        <f t="shared" si="66"/>
        <v>0.42859999999999998</v>
      </c>
      <c r="AK951" s="13">
        <f t="shared" si="66"/>
        <v>0.21975</v>
      </c>
      <c r="AL951" s="13">
        <f t="shared" si="66"/>
        <v>1</v>
      </c>
      <c r="AM951" s="13">
        <f t="shared" si="66"/>
        <v>21</v>
      </c>
      <c r="AN951" s="13">
        <f t="shared" si="66"/>
        <v>50</v>
      </c>
      <c r="AO951" s="13">
        <f t="shared" si="66"/>
        <v>3371</v>
      </c>
      <c r="AP951" s="13">
        <f t="shared" si="66"/>
        <v>1.89E-2</v>
      </c>
      <c r="AQ951" s="13">
        <f t="shared" si="66"/>
        <v>0.2026</v>
      </c>
      <c r="AR951" s="13">
        <f t="shared" si="66"/>
        <v>0.13800000000000001</v>
      </c>
      <c r="AS951" s="13" t="e">
        <f t="shared" si="66"/>
        <v>#NUM!</v>
      </c>
      <c r="AT951" s="13">
        <f t="shared" si="66"/>
        <v>1.703211009174312</v>
      </c>
      <c r="AU951" s="13">
        <f t="shared" si="66"/>
        <v>154.08552631578948</v>
      </c>
      <c r="AV951" s="13">
        <f t="shared" si="66"/>
        <v>63.707581227436826</v>
      </c>
      <c r="AW951" s="13">
        <f t="shared" si="66"/>
        <v>1.4208991077556623</v>
      </c>
      <c r="AX951" s="13">
        <f t="shared" si="66"/>
        <v>1.8547969307462979</v>
      </c>
      <c r="AY951" s="13">
        <f t="shared" si="66"/>
        <v>137.5625</v>
      </c>
      <c r="AZ951" s="13" t="e">
        <f t="shared" si="66"/>
        <v>#NUM!</v>
      </c>
      <c r="BA951" s="13">
        <f t="shared" si="66"/>
        <v>208</v>
      </c>
      <c r="BB951" s="13" t="e">
        <f t="shared" ca="1" si="66"/>
        <v>#NAME?</v>
      </c>
      <c r="BC951" s="13">
        <f t="shared" si="66"/>
        <v>16214.5</v>
      </c>
      <c r="BD951" s="13" t="e">
        <f t="shared" si="66"/>
        <v>#NUM!</v>
      </c>
      <c r="BE951" s="13" t="e">
        <f t="shared" ca="1" si="66"/>
        <v>#NAME?</v>
      </c>
      <c r="BF951" s="13" t="e">
        <f t="shared" ca="1" si="66"/>
        <v>#NAME?</v>
      </c>
      <c r="BG951" s="13">
        <f t="shared" si="66"/>
        <v>2.2540198150187228E-2</v>
      </c>
      <c r="BH951" s="13">
        <f t="shared" si="66"/>
        <v>90</v>
      </c>
      <c r="BI951" s="13">
        <f t="shared" si="66"/>
        <v>601.5</v>
      </c>
      <c r="BJ951" s="13">
        <f t="shared" si="66"/>
        <v>1.9024127208769077</v>
      </c>
      <c r="BK951" s="13">
        <f t="shared" si="66"/>
        <v>0.39244954630590634</v>
      </c>
    </row>
    <row r="952" spans="2:63" ht="15.75" customHeight="1" x14ac:dyDescent="0.25">
      <c r="B952" s="12" t="s">
        <v>1796</v>
      </c>
      <c r="C952" s="13">
        <f t="shared" ref="C952:BK952" si="67">MEDIAN(C2:C943)</f>
        <v>6</v>
      </c>
      <c r="D952" s="13">
        <f t="shared" si="67"/>
        <v>44</v>
      </c>
      <c r="E952" s="13">
        <f t="shared" si="67"/>
        <v>13</v>
      </c>
      <c r="F952" s="13">
        <f t="shared" si="67"/>
        <v>538</v>
      </c>
      <c r="G952" s="13">
        <f t="shared" si="67"/>
        <v>9.2899999999999996E-2</v>
      </c>
      <c r="H952" s="13">
        <f t="shared" si="67"/>
        <v>0.38190000000000002</v>
      </c>
      <c r="I952" s="13">
        <f t="shared" si="67"/>
        <v>0.1694</v>
      </c>
      <c r="J952" s="13">
        <f t="shared" si="67"/>
        <v>3</v>
      </c>
      <c r="K952" s="13">
        <f t="shared" si="67"/>
        <v>27</v>
      </c>
      <c r="L952" s="13">
        <f t="shared" si="67"/>
        <v>83</v>
      </c>
      <c r="M952" s="13">
        <f t="shared" si="67"/>
        <v>5816</v>
      </c>
      <c r="N952" s="13">
        <f t="shared" si="67"/>
        <v>2.9249999999999998E-2</v>
      </c>
      <c r="O952" s="13">
        <f t="shared" si="67"/>
        <v>0.35875000000000001</v>
      </c>
      <c r="P952" s="13">
        <f t="shared" si="67"/>
        <v>0.23330000000000001</v>
      </c>
      <c r="Q952" s="13">
        <f t="shared" si="67"/>
        <v>7</v>
      </c>
      <c r="R952" s="13">
        <f t="shared" si="67"/>
        <v>27</v>
      </c>
      <c r="S952" s="13">
        <f t="shared" si="67"/>
        <v>35</v>
      </c>
      <c r="T952" s="13">
        <f t="shared" si="67"/>
        <v>2990</v>
      </c>
      <c r="U952" s="13">
        <f t="shared" si="67"/>
        <v>4.8549999999999996E-2</v>
      </c>
      <c r="V952" s="13">
        <f t="shared" si="67"/>
        <v>0.57275000000000009</v>
      </c>
      <c r="W952" s="13">
        <f t="shared" si="67"/>
        <v>0.46589999999999998</v>
      </c>
      <c r="X952" s="13">
        <f t="shared" si="67"/>
        <v>13</v>
      </c>
      <c r="Y952" s="13">
        <f t="shared" si="67"/>
        <v>104.5</v>
      </c>
      <c r="Z952" s="13">
        <f t="shared" si="67"/>
        <v>19</v>
      </c>
      <c r="AA952" s="13">
        <f t="shared" si="67"/>
        <v>1017.5</v>
      </c>
      <c r="AB952" s="13">
        <f t="shared" si="67"/>
        <v>0.25834999999999997</v>
      </c>
      <c r="AC952" s="13">
        <f t="shared" si="67"/>
        <v>0.55384999999999995</v>
      </c>
      <c r="AD952" s="13">
        <f t="shared" si="67"/>
        <v>0.29115000000000002</v>
      </c>
      <c r="AE952" s="13">
        <f t="shared" si="67"/>
        <v>29</v>
      </c>
      <c r="AF952" s="13">
        <f t="shared" si="67"/>
        <v>133</v>
      </c>
      <c r="AG952" s="13">
        <f t="shared" si="67"/>
        <v>21</v>
      </c>
      <c r="AH952" s="13">
        <f t="shared" si="67"/>
        <v>1371.5</v>
      </c>
      <c r="AI952" s="13">
        <f t="shared" si="67"/>
        <v>0.35285</v>
      </c>
      <c r="AJ952" s="13">
        <f t="shared" si="67"/>
        <v>0.67415000000000003</v>
      </c>
      <c r="AK952" s="13">
        <f t="shared" si="67"/>
        <v>0.46525</v>
      </c>
      <c r="AL952" s="13">
        <f t="shared" si="67"/>
        <v>2</v>
      </c>
      <c r="AM952" s="13">
        <f t="shared" si="67"/>
        <v>37</v>
      </c>
      <c r="AN952" s="13">
        <f t="shared" si="67"/>
        <v>88</v>
      </c>
      <c r="AO952" s="13">
        <f t="shared" si="67"/>
        <v>7052</v>
      </c>
      <c r="AP952" s="13">
        <f t="shared" si="67"/>
        <v>4.5699999999999998E-2</v>
      </c>
      <c r="AQ952" s="13">
        <f t="shared" si="67"/>
        <v>0.43099999999999999</v>
      </c>
      <c r="AR952" s="13">
        <f t="shared" si="67"/>
        <v>0.29039999999999999</v>
      </c>
      <c r="AS952" s="13" t="e">
        <f t="shared" si="67"/>
        <v>#NUM!</v>
      </c>
      <c r="AT952" s="13">
        <f t="shared" si="67"/>
        <v>12.419354838709678</v>
      </c>
      <c r="AU952" s="13">
        <f t="shared" si="67"/>
        <v>210.85274725274724</v>
      </c>
      <c r="AV952" s="13">
        <f t="shared" si="67"/>
        <v>107.17440318302387</v>
      </c>
      <c r="AW952" s="13">
        <f t="shared" si="67"/>
        <v>8.790260700440939</v>
      </c>
      <c r="AX952" s="13">
        <f t="shared" si="67"/>
        <v>10.276244588744589</v>
      </c>
      <c r="AY952" s="13">
        <f t="shared" si="67"/>
        <v>195.9</v>
      </c>
      <c r="AZ952" s="13" t="e">
        <f t="shared" si="67"/>
        <v>#NUM!</v>
      </c>
      <c r="BA952" s="13">
        <f t="shared" si="67"/>
        <v>401.5</v>
      </c>
      <c r="BB952" s="13" t="e">
        <f t="shared" ca="1" si="67"/>
        <v>#NAME?</v>
      </c>
      <c r="BC952" s="13">
        <f t="shared" si="67"/>
        <v>35855</v>
      </c>
      <c r="BD952" s="13" t="e">
        <f t="shared" si="67"/>
        <v>#NUM!</v>
      </c>
      <c r="BE952" s="13" t="e">
        <f t="shared" ca="1" si="67"/>
        <v>#NAME?</v>
      </c>
      <c r="BF952" s="13" t="e">
        <f t="shared" ca="1" si="67"/>
        <v>#NAME?</v>
      </c>
      <c r="BG952" s="13">
        <f t="shared" si="67"/>
        <v>9.514544125793073E-2</v>
      </c>
      <c r="BH952" s="13">
        <f t="shared" si="67"/>
        <v>199.5</v>
      </c>
      <c r="BI952" s="13">
        <f t="shared" si="67"/>
        <v>3793</v>
      </c>
      <c r="BJ952" s="13">
        <f t="shared" si="67"/>
        <v>7.7186865891901864</v>
      </c>
      <c r="BK952" s="13">
        <f t="shared" si="67"/>
        <v>0.52920830130668717</v>
      </c>
    </row>
    <row r="953" spans="2:63" ht="15.75" customHeight="1" x14ac:dyDescent="0.25">
      <c r="B953" s="12" t="s">
        <v>1797</v>
      </c>
      <c r="C953" s="13">
        <f t="shared" ref="C953:BK953" si="68">QUARTILE(C2:C943,3)</f>
        <v>15</v>
      </c>
      <c r="D953" s="13">
        <f t="shared" si="68"/>
        <v>141.5</v>
      </c>
      <c r="E953" s="13">
        <f t="shared" si="68"/>
        <v>57</v>
      </c>
      <c r="F953" s="13">
        <f t="shared" si="68"/>
        <v>3389.5</v>
      </c>
      <c r="G953" s="13">
        <f t="shared" si="68"/>
        <v>0.183</v>
      </c>
      <c r="H953" s="13">
        <f t="shared" si="68"/>
        <v>0.59275</v>
      </c>
      <c r="I953" s="13">
        <f t="shared" si="68"/>
        <v>0.34470000000000001</v>
      </c>
      <c r="J953" s="13">
        <f t="shared" si="68"/>
        <v>6</v>
      </c>
      <c r="K953" s="13">
        <f t="shared" si="68"/>
        <v>49</v>
      </c>
      <c r="L953" s="13">
        <f t="shared" si="68"/>
        <v>195.75</v>
      </c>
      <c r="M953" s="13">
        <f t="shared" si="68"/>
        <v>15692.25</v>
      </c>
      <c r="N953" s="13">
        <f t="shared" si="68"/>
        <v>6.8975000000000009E-2</v>
      </c>
      <c r="O953" s="13">
        <f t="shared" si="68"/>
        <v>0.57644999999999991</v>
      </c>
      <c r="P953" s="13">
        <f t="shared" si="68"/>
        <v>0.40352499999999997</v>
      </c>
      <c r="Q953" s="13">
        <f t="shared" si="68"/>
        <v>19</v>
      </c>
      <c r="R953" s="13">
        <f t="shared" si="68"/>
        <v>80.75</v>
      </c>
      <c r="S953" s="13">
        <f t="shared" si="68"/>
        <v>122.75</v>
      </c>
      <c r="T953" s="13">
        <f t="shared" si="68"/>
        <v>11856.75</v>
      </c>
      <c r="U953" s="13">
        <f t="shared" si="68"/>
        <v>0.12275</v>
      </c>
      <c r="V953" s="13">
        <f t="shared" si="68"/>
        <v>0.75</v>
      </c>
      <c r="W953" s="13">
        <f t="shared" si="68"/>
        <v>0.67070000000000007</v>
      </c>
      <c r="X953" s="13">
        <f t="shared" si="68"/>
        <v>43</v>
      </c>
      <c r="Y953" s="13">
        <f t="shared" si="68"/>
        <v>298.25</v>
      </c>
      <c r="Z953" s="13">
        <f t="shared" si="68"/>
        <v>76.75</v>
      </c>
      <c r="AA953" s="13">
        <f t="shared" si="68"/>
        <v>4699</v>
      </c>
      <c r="AB953" s="13">
        <f t="shared" si="68"/>
        <v>0.38500000000000001</v>
      </c>
      <c r="AC953" s="13">
        <f t="shared" si="68"/>
        <v>0.74754999999999994</v>
      </c>
      <c r="AD953" s="13">
        <f t="shared" si="68"/>
        <v>0.50157499999999999</v>
      </c>
      <c r="AE953" s="13">
        <f t="shared" si="68"/>
        <v>80.25</v>
      </c>
      <c r="AF953" s="13">
        <f t="shared" si="68"/>
        <v>372.5</v>
      </c>
      <c r="AG953" s="13">
        <f t="shared" si="68"/>
        <v>86</v>
      </c>
      <c r="AH953" s="13">
        <f t="shared" si="68"/>
        <v>6909</v>
      </c>
      <c r="AI953" s="13">
        <f t="shared" si="68"/>
        <v>0.45912500000000001</v>
      </c>
      <c r="AJ953" s="13">
        <f t="shared" si="68"/>
        <v>0.83057500000000006</v>
      </c>
      <c r="AK953" s="13">
        <f t="shared" si="68"/>
        <v>0.66639999999999999</v>
      </c>
      <c r="AL953" s="13">
        <f t="shared" si="68"/>
        <v>4</v>
      </c>
      <c r="AM953" s="13">
        <f t="shared" si="68"/>
        <v>62</v>
      </c>
      <c r="AN953" s="13">
        <f t="shared" si="68"/>
        <v>203</v>
      </c>
      <c r="AO953" s="13">
        <f t="shared" si="68"/>
        <v>16151</v>
      </c>
      <c r="AP953" s="13">
        <f t="shared" si="68"/>
        <v>0.1028</v>
      </c>
      <c r="AQ953" s="13">
        <f t="shared" si="68"/>
        <v>0.6532</v>
      </c>
      <c r="AR953" s="13">
        <f t="shared" si="68"/>
        <v>0.51590000000000003</v>
      </c>
      <c r="AS953" s="13" t="e">
        <f t="shared" si="68"/>
        <v>#NUM!</v>
      </c>
      <c r="AT953" s="13">
        <f t="shared" si="68"/>
        <v>43.178105263157889</v>
      </c>
      <c r="AU953" s="13">
        <f t="shared" si="68"/>
        <v>306.15773809523807</v>
      </c>
      <c r="AV953" s="13">
        <f t="shared" si="68"/>
        <v>163.65972222222223</v>
      </c>
      <c r="AW953" s="13">
        <f t="shared" si="68"/>
        <v>28.67796886359648</v>
      </c>
      <c r="AX953" s="13">
        <f t="shared" si="68"/>
        <v>31.743084422946112</v>
      </c>
      <c r="AY953" s="13">
        <f t="shared" si="68"/>
        <v>289.25</v>
      </c>
      <c r="AZ953" s="13" t="e">
        <f t="shared" si="68"/>
        <v>#NUM!</v>
      </c>
      <c r="BA953" s="13">
        <f t="shared" si="68"/>
        <v>1010.5</v>
      </c>
      <c r="BB953" s="13" t="e">
        <f t="shared" ca="1" si="68"/>
        <v>#NAME?</v>
      </c>
      <c r="BC953" s="13">
        <f t="shared" si="68"/>
        <v>92276.5</v>
      </c>
      <c r="BD953" s="13" t="e">
        <f t="shared" si="68"/>
        <v>#NUM!</v>
      </c>
      <c r="BE953" s="13" t="e">
        <f t="shared" ca="1" si="68"/>
        <v>#NAME?</v>
      </c>
      <c r="BF953" s="13" t="e">
        <f t="shared" ca="1" si="68"/>
        <v>#NAME?</v>
      </c>
      <c r="BG953" s="13">
        <f t="shared" si="68"/>
        <v>0.26683636771733465</v>
      </c>
      <c r="BH953" s="13">
        <f t="shared" si="68"/>
        <v>547.75</v>
      </c>
      <c r="BI953" s="13">
        <f t="shared" si="68"/>
        <v>13345.25</v>
      </c>
      <c r="BJ953" s="13">
        <f t="shared" si="68"/>
        <v>22.390393200887324</v>
      </c>
      <c r="BK953" s="13">
        <f t="shared" si="68"/>
        <v>0.64701183987972188</v>
      </c>
    </row>
    <row r="954" spans="2:63" ht="15.75" customHeight="1" x14ac:dyDescent="0.25">
      <c r="B954" s="12" t="s">
        <v>1798</v>
      </c>
      <c r="C954" s="13">
        <f t="shared" ref="C954:BK954" si="69">C953-C951</f>
        <v>12</v>
      </c>
      <c r="D954" s="13">
        <f t="shared" si="69"/>
        <v>126.5</v>
      </c>
      <c r="E954" s="13">
        <f t="shared" si="69"/>
        <v>55</v>
      </c>
      <c r="F954" s="13">
        <f t="shared" si="69"/>
        <v>3339</v>
      </c>
      <c r="G954" s="13">
        <f t="shared" si="69"/>
        <v>0.14029999999999998</v>
      </c>
      <c r="H954" s="13">
        <f t="shared" si="69"/>
        <v>0.45989999999999998</v>
      </c>
      <c r="I954" s="13">
        <f t="shared" si="69"/>
        <v>0.31359999999999999</v>
      </c>
      <c r="J954" s="13">
        <f t="shared" si="69"/>
        <v>5</v>
      </c>
      <c r="K954" s="13">
        <f t="shared" si="69"/>
        <v>35</v>
      </c>
      <c r="L954" s="13">
        <f t="shared" si="69"/>
        <v>158</v>
      </c>
      <c r="M954" s="13">
        <f t="shared" si="69"/>
        <v>13213.5</v>
      </c>
      <c r="N954" s="13">
        <f t="shared" si="69"/>
        <v>5.8775000000000008E-2</v>
      </c>
      <c r="O954" s="13">
        <f t="shared" si="69"/>
        <v>0.38002499999999995</v>
      </c>
      <c r="P954" s="13">
        <f t="shared" si="69"/>
        <v>0.29067499999999996</v>
      </c>
      <c r="Q954" s="13">
        <f t="shared" si="69"/>
        <v>16</v>
      </c>
      <c r="R954" s="13">
        <f t="shared" si="69"/>
        <v>72.75</v>
      </c>
      <c r="S954" s="13">
        <f t="shared" si="69"/>
        <v>113.75</v>
      </c>
      <c r="T954" s="13">
        <f t="shared" si="69"/>
        <v>11195.25</v>
      </c>
      <c r="U954" s="13">
        <f t="shared" si="69"/>
        <v>0.10495</v>
      </c>
      <c r="V954" s="13">
        <f t="shared" si="69"/>
        <v>0.39965000000000001</v>
      </c>
      <c r="W954" s="13">
        <f t="shared" si="69"/>
        <v>0.41667500000000007</v>
      </c>
      <c r="X954" s="13">
        <f t="shared" si="69"/>
        <v>38</v>
      </c>
      <c r="Y954" s="13">
        <f t="shared" si="69"/>
        <v>251.25</v>
      </c>
      <c r="Z954" s="13">
        <f t="shared" si="69"/>
        <v>72.75</v>
      </c>
      <c r="AA954" s="13">
        <f t="shared" si="69"/>
        <v>4582.25</v>
      </c>
      <c r="AB954" s="13">
        <f t="shared" si="69"/>
        <v>0.24755000000000002</v>
      </c>
      <c r="AC954" s="13">
        <f t="shared" si="69"/>
        <v>0.4423999999999999</v>
      </c>
      <c r="AD954" s="13">
        <f t="shared" si="69"/>
        <v>0.39295000000000002</v>
      </c>
      <c r="AE954" s="13">
        <f t="shared" si="69"/>
        <v>68.25</v>
      </c>
      <c r="AF954" s="13">
        <f t="shared" si="69"/>
        <v>315.75</v>
      </c>
      <c r="AG954" s="13">
        <f t="shared" si="69"/>
        <v>81</v>
      </c>
      <c r="AH954" s="13">
        <f t="shared" si="69"/>
        <v>6728.5</v>
      </c>
      <c r="AI954" s="13">
        <f t="shared" si="69"/>
        <v>0.239925</v>
      </c>
      <c r="AJ954" s="13">
        <f t="shared" si="69"/>
        <v>0.40197500000000008</v>
      </c>
      <c r="AK954" s="13">
        <f t="shared" si="69"/>
        <v>0.44664999999999999</v>
      </c>
      <c r="AL954" s="13">
        <f t="shared" si="69"/>
        <v>3</v>
      </c>
      <c r="AM954" s="13">
        <f t="shared" si="69"/>
        <v>41</v>
      </c>
      <c r="AN954" s="13">
        <f t="shared" si="69"/>
        <v>153</v>
      </c>
      <c r="AO954" s="13">
        <f t="shared" si="69"/>
        <v>12780</v>
      </c>
      <c r="AP954" s="13">
        <f t="shared" si="69"/>
        <v>8.3900000000000002E-2</v>
      </c>
      <c r="AQ954" s="13">
        <f t="shared" si="69"/>
        <v>0.4506</v>
      </c>
      <c r="AR954" s="13">
        <f t="shared" si="69"/>
        <v>0.37790000000000001</v>
      </c>
      <c r="AS954" s="13" t="e">
        <f t="shared" si="69"/>
        <v>#NUM!</v>
      </c>
      <c r="AT954" s="13">
        <f t="shared" si="69"/>
        <v>41.474894253983578</v>
      </c>
      <c r="AU954" s="13">
        <f t="shared" si="69"/>
        <v>152.07221177944859</v>
      </c>
      <c r="AV954" s="13">
        <f t="shared" si="69"/>
        <v>99.952140994785395</v>
      </c>
      <c r="AW954" s="13">
        <f t="shared" si="69"/>
        <v>27.257069755840817</v>
      </c>
      <c r="AX954" s="13">
        <f t="shared" si="69"/>
        <v>29.888287492199815</v>
      </c>
      <c r="AY954" s="13">
        <f t="shared" si="69"/>
        <v>151.6875</v>
      </c>
      <c r="AZ954" s="13" t="e">
        <f t="shared" si="69"/>
        <v>#NUM!</v>
      </c>
      <c r="BA954" s="13">
        <f t="shared" si="69"/>
        <v>802.5</v>
      </c>
      <c r="BB954" s="13" t="e">
        <f t="shared" ca="1" si="69"/>
        <v>#NAME?</v>
      </c>
      <c r="BC954" s="13">
        <f t="shared" si="69"/>
        <v>76062</v>
      </c>
      <c r="BD954" s="13" t="e">
        <f t="shared" si="69"/>
        <v>#NUM!</v>
      </c>
      <c r="BE954" s="13" t="e">
        <f t="shared" ca="1" si="69"/>
        <v>#NAME?</v>
      </c>
      <c r="BF954" s="13" t="e">
        <f t="shared" ca="1" si="69"/>
        <v>#NAME?</v>
      </c>
      <c r="BG954" s="13">
        <f t="shared" si="69"/>
        <v>0.24429616956714742</v>
      </c>
      <c r="BH954" s="13">
        <f t="shared" si="69"/>
        <v>457.75</v>
      </c>
      <c r="BI954" s="13">
        <f t="shared" si="69"/>
        <v>12743.75</v>
      </c>
      <c r="BJ954" s="13">
        <f t="shared" si="69"/>
        <v>20.487980480010417</v>
      </c>
      <c r="BK954" s="13">
        <f t="shared" si="69"/>
        <v>0.25456229357381555</v>
      </c>
    </row>
    <row r="955" spans="2:63" ht="15.75" customHeight="1" x14ac:dyDescent="0.25">
      <c r="B955" s="12" t="s">
        <v>1799</v>
      </c>
      <c r="C955" s="13">
        <f t="shared" ref="C955:BK955" si="70">STDEV(C2:C943)</f>
        <v>553.4493941529829</v>
      </c>
      <c r="D955" s="13">
        <f t="shared" si="70"/>
        <v>1152.8309558913754</v>
      </c>
      <c r="E955" s="13">
        <f t="shared" si="70"/>
        <v>226.8750399936512</v>
      </c>
      <c r="F955" s="13">
        <f t="shared" si="70"/>
        <v>13073.464558289526</v>
      </c>
      <c r="G955" s="13">
        <f t="shared" si="70"/>
        <v>0.1237344851878784</v>
      </c>
      <c r="H955" s="13">
        <f t="shared" si="70"/>
        <v>0.28463960136660227</v>
      </c>
      <c r="I955" s="13">
        <f t="shared" si="70"/>
        <v>0.23256300565666799</v>
      </c>
      <c r="J955" s="13">
        <f t="shared" si="70"/>
        <v>9.1561718239037866</v>
      </c>
      <c r="K955" s="13">
        <f t="shared" si="70"/>
        <v>71.92365313729772</v>
      </c>
      <c r="L955" s="13">
        <f t="shared" si="70"/>
        <v>344.03070930969369</v>
      </c>
      <c r="M955" s="13">
        <f t="shared" si="70"/>
        <v>21275.021237469682</v>
      </c>
      <c r="N955" s="13">
        <f t="shared" si="70"/>
        <v>7.2335013456400643E-2</v>
      </c>
      <c r="O955" s="13">
        <f t="shared" si="70"/>
        <v>0.23715950633027236</v>
      </c>
      <c r="P955" s="13">
        <f t="shared" si="70"/>
        <v>0.20543009483132468</v>
      </c>
      <c r="Q955" s="13">
        <f t="shared" si="70"/>
        <v>42.693223090181569</v>
      </c>
      <c r="R955" s="13">
        <f t="shared" si="70"/>
        <v>196.17859985363583</v>
      </c>
      <c r="S955" s="13">
        <f t="shared" si="70"/>
        <v>365.35221409619191</v>
      </c>
      <c r="T955" s="13">
        <f t="shared" si="70"/>
        <v>32521.573518444875</v>
      </c>
      <c r="U955" s="13">
        <f t="shared" si="70"/>
        <v>0.10056362243022629</v>
      </c>
      <c r="V955" s="13">
        <f t="shared" si="70"/>
        <v>0.24185906463934989</v>
      </c>
      <c r="W955" s="13">
        <f t="shared" si="70"/>
        <v>0.25483379403906625</v>
      </c>
      <c r="X955" s="13">
        <f t="shared" si="70"/>
        <v>87.438121730043775</v>
      </c>
      <c r="Y955" s="13">
        <f t="shared" si="70"/>
        <v>1283.306378144141</v>
      </c>
      <c r="Z955" s="13">
        <f t="shared" si="70"/>
        <v>248.4517641824622</v>
      </c>
      <c r="AA955" s="13">
        <f t="shared" si="70"/>
        <v>15979.780890754915</v>
      </c>
      <c r="AB955" s="13">
        <f t="shared" si="70"/>
        <v>0.17152347136355159</v>
      </c>
      <c r="AC955" s="13">
        <f t="shared" si="70"/>
        <v>0.29231033953381225</v>
      </c>
      <c r="AD955" s="13">
        <f t="shared" si="70"/>
        <v>0.27236749004545535</v>
      </c>
      <c r="AE955" s="13">
        <f t="shared" si="70"/>
        <v>162.38627540326397</v>
      </c>
      <c r="AF955" s="13">
        <f t="shared" si="70"/>
        <v>1053.6090441880783</v>
      </c>
      <c r="AG955" s="13">
        <f t="shared" si="70"/>
        <v>316.48816738444697</v>
      </c>
      <c r="AH955" s="13">
        <f t="shared" si="70"/>
        <v>25236.642469809558</v>
      </c>
      <c r="AI955" s="13">
        <f t="shared" si="70"/>
        <v>0.16350934616535923</v>
      </c>
      <c r="AJ955" s="13">
        <f t="shared" si="70"/>
        <v>0.2919026285210008</v>
      </c>
      <c r="AK955" s="13">
        <f t="shared" si="70"/>
        <v>0.27791751306052481</v>
      </c>
      <c r="AL955" s="13">
        <f t="shared" si="70"/>
        <v>3.5090113973987078</v>
      </c>
      <c r="AM955" s="13">
        <f t="shared" si="70"/>
        <v>66.207145641237602</v>
      </c>
      <c r="AN955" s="13">
        <f t="shared" si="70"/>
        <v>330.0225767657239</v>
      </c>
      <c r="AO955" s="13">
        <f t="shared" si="70"/>
        <v>22603.368559825161</v>
      </c>
      <c r="AP955" s="13">
        <f t="shared" si="70"/>
        <v>9.1246258275264058E-2</v>
      </c>
      <c r="AQ955" s="13">
        <f t="shared" si="70"/>
        <v>0.26053024599147934</v>
      </c>
      <c r="AR955" s="13">
        <f t="shared" si="70"/>
        <v>0.23863109662066886</v>
      </c>
      <c r="AS955" s="13" t="e">
        <f t="shared" si="70"/>
        <v>#DIV/0!</v>
      </c>
      <c r="AT955" s="13">
        <f t="shared" si="70"/>
        <v>97.283816461273233</v>
      </c>
      <c r="AU955" s="13">
        <f t="shared" si="70"/>
        <v>142.8932048157277</v>
      </c>
      <c r="AV955" s="13">
        <f t="shared" si="70"/>
        <v>133.92634993038004</v>
      </c>
      <c r="AW955" s="13">
        <f t="shared" si="70"/>
        <v>44.25838367366859</v>
      </c>
      <c r="AX955" s="13">
        <f t="shared" si="70"/>
        <v>71.55870196440145</v>
      </c>
      <c r="AY955" s="13">
        <f t="shared" si="70"/>
        <v>124.74413471965836</v>
      </c>
      <c r="AZ955" s="13" t="e">
        <f t="shared" si="70"/>
        <v>#DIV/0!</v>
      </c>
      <c r="BA955" s="13">
        <f t="shared" si="70"/>
        <v>2752.9528106113125</v>
      </c>
      <c r="BB955" s="13" t="e">
        <f t="shared" ca="1" si="70"/>
        <v>#NAME?</v>
      </c>
      <c r="BC955" s="13">
        <f t="shared" si="70"/>
        <v>252492.04245468343</v>
      </c>
      <c r="BD955" s="13" t="e">
        <f t="shared" si="70"/>
        <v>#DIV/0!</v>
      </c>
      <c r="BE955" s="13" t="e">
        <f t="shared" ca="1" si="70"/>
        <v>#NAME?</v>
      </c>
      <c r="BF955" s="13" t="e">
        <f t="shared" ca="1" si="70"/>
        <v>#NAME?</v>
      </c>
      <c r="BG955" s="13">
        <f t="shared" si="70"/>
        <v>0.29503226839798757</v>
      </c>
      <c r="BH955" s="13">
        <f t="shared" si="70"/>
        <v>2001.5590810418673</v>
      </c>
      <c r="BI955" s="13">
        <f t="shared" si="70"/>
        <v>41496.004092235024</v>
      </c>
      <c r="BJ955" s="13">
        <f t="shared" si="70"/>
        <v>26.834717611081086</v>
      </c>
      <c r="BK955" s="13">
        <f t="shared" si="70"/>
        <v>0.18978761904153763</v>
      </c>
    </row>
    <row r="956" spans="2:63" ht="15.75" customHeight="1" x14ac:dyDescent="0.25">
      <c r="AW956" s="7"/>
      <c r="BE956" s="9"/>
      <c r="BF956" s="9"/>
      <c r="BG956" s="9"/>
      <c r="BH956" s="9"/>
      <c r="BI956" s="9"/>
      <c r="BJ956" s="9"/>
      <c r="BK956" s="6"/>
    </row>
    <row r="957" spans="2:63" ht="15.75" customHeight="1" x14ac:dyDescent="0.25">
      <c r="B957" s="12" t="s">
        <v>1800</v>
      </c>
      <c r="C957" s="15" t="s">
        <v>1804</v>
      </c>
      <c r="D957" s="15" t="s">
        <v>1805</v>
      </c>
      <c r="E957" s="15" t="s">
        <v>1806</v>
      </c>
      <c r="F957" s="15" t="s">
        <v>1807</v>
      </c>
      <c r="G957" s="15" t="s">
        <v>1783</v>
      </c>
      <c r="H957" s="15" t="s">
        <v>1808</v>
      </c>
      <c r="I957" s="15" t="s">
        <v>1838</v>
      </c>
      <c r="J957" s="6" t="s">
        <v>1839</v>
      </c>
      <c r="AW957" s="7"/>
      <c r="BE957" s="9"/>
      <c r="BF957" s="9"/>
      <c r="BG957" s="9"/>
      <c r="BH957" s="9"/>
      <c r="BI957" s="9"/>
      <c r="BJ957" s="9"/>
      <c r="BK957" s="6"/>
    </row>
    <row r="958" spans="2:63" ht="15.75" customHeight="1" x14ac:dyDescent="0.25">
      <c r="B958" s="12" t="s">
        <v>1792</v>
      </c>
      <c r="C958" s="13">
        <v>4665.4615384615381</v>
      </c>
      <c r="D958" s="13">
        <v>13017.186274509804</v>
      </c>
      <c r="E958" s="13">
        <v>13795.792507204611</v>
      </c>
      <c r="F958" s="13">
        <v>6231.4796839729115</v>
      </c>
      <c r="G958" s="13">
        <v>9455.0227272727279</v>
      </c>
      <c r="H958" s="13">
        <v>14097.708108108109</v>
      </c>
      <c r="I958" s="18">
        <v>17042.417197452229</v>
      </c>
      <c r="J958" s="12" t="s">
        <v>1792</v>
      </c>
      <c r="K958" s="14">
        <f t="shared" ref="K958:P958" si="71">AVERAGE(AT2:AT943)</f>
        <v>41.117021601605721</v>
      </c>
      <c r="L958" s="14">
        <f t="shared" si="71"/>
        <v>243.9933034747815</v>
      </c>
      <c r="M958" s="14">
        <f t="shared" si="71"/>
        <v>132.85458902308906</v>
      </c>
      <c r="N958" s="14">
        <f t="shared" si="71"/>
        <v>24.334348300923022</v>
      </c>
      <c r="O958" s="14">
        <f t="shared" si="71"/>
        <v>28.3399284475231</v>
      </c>
      <c r="P958" s="14">
        <f t="shared" si="71"/>
        <v>221.15247199836614</v>
      </c>
      <c r="AW958" s="7"/>
      <c r="BE958" s="9"/>
      <c r="BF958" s="9"/>
      <c r="BG958" s="9"/>
      <c r="BH958" s="9"/>
      <c r="BI958" s="9"/>
      <c r="BJ958" s="9"/>
      <c r="BK958" s="6"/>
    </row>
    <row r="959" spans="2:63" ht="15.75" customHeight="1" x14ac:dyDescent="0.25">
      <c r="B959" s="12" t="s">
        <v>1793</v>
      </c>
      <c r="C959" s="13">
        <v>0</v>
      </c>
      <c r="D959" s="13">
        <v>94</v>
      </c>
      <c r="E959" s="13">
        <v>11</v>
      </c>
      <c r="F959" s="13">
        <v>0</v>
      </c>
      <c r="G959" s="13">
        <v>0</v>
      </c>
      <c r="H959" s="13">
        <v>155</v>
      </c>
      <c r="I959" s="18">
        <v>0</v>
      </c>
      <c r="J959" s="12" t="s">
        <v>1793</v>
      </c>
      <c r="K959" s="14">
        <f t="shared" ref="K959:P959" si="72">MIN(AT2:AT943)</f>
        <v>0</v>
      </c>
      <c r="L959" s="14">
        <f t="shared" si="72"/>
        <v>13.428571428571429</v>
      </c>
      <c r="M959" s="14">
        <f t="shared" si="72"/>
        <v>4</v>
      </c>
      <c r="N959" s="14">
        <f t="shared" si="72"/>
        <v>0</v>
      </c>
      <c r="O959" s="14">
        <f t="shared" si="72"/>
        <v>0</v>
      </c>
      <c r="P959" s="14">
        <f t="shared" si="72"/>
        <v>8.5500000000000007</v>
      </c>
      <c r="AW959" s="7"/>
      <c r="BE959" s="9"/>
      <c r="BF959" s="9"/>
      <c r="BG959" s="9"/>
      <c r="BH959" s="9"/>
      <c r="BI959" s="9"/>
      <c r="BJ959" s="9"/>
      <c r="BK959" s="6"/>
    </row>
    <row r="960" spans="2:63" ht="15.75" customHeight="1" x14ac:dyDescent="0.25">
      <c r="B960" s="12" t="s">
        <v>1794</v>
      </c>
      <c r="C960" s="13">
        <v>214667</v>
      </c>
      <c r="D960" s="13">
        <v>177680</v>
      </c>
      <c r="E960" s="13">
        <v>335412</v>
      </c>
      <c r="F960" s="13">
        <v>206306</v>
      </c>
      <c r="G960" s="13">
        <v>350887</v>
      </c>
      <c r="H960" s="13">
        <v>232263</v>
      </c>
      <c r="I960" s="18">
        <v>505098</v>
      </c>
      <c r="J960" s="12" t="s">
        <v>1794</v>
      </c>
      <c r="K960" s="14">
        <f t="shared" ref="K960:P960" si="73">MAX(AT2:AT943)</f>
        <v>1446.5</v>
      </c>
      <c r="L960" s="14">
        <f t="shared" si="73"/>
        <v>920.95</v>
      </c>
      <c r="M960" s="14">
        <f t="shared" si="73"/>
        <v>1736.5</v>
      </c>
      <c r="N960" s="14">
        <f t="shared" si="73"/>
        <v>498.56521739130437</v>
      </c>
      <c r="O960" s="14">
        <f t="shared" si="73"/>
        <v>1747.8571428571429</v>
      </c>
      <c r="P960" s="14">
        <f t="shared" si="73"/>
        <v>744.76923076923072</v>
      </c>
      <c r="AW960" s="7"/>
      <c r="BE960" s="9"/>
      <c r="BF960" s="9"/>
      <c r="BG960" s="9"/>
      <c r="BH960" s="9"/>
      <c r="BI960" s="9"/>
      <c r="BJ960" s="9"/>
      <c r="BK960" s="6"/>
    </row>
    <row r="961" spans="2:63" ht="15.75" customHeight="1" x14ac:dyDescent="0.25">
      <c r="B961" s="12" t="s">
        <v>1795</v>
      </c>
      <c r="C961" s="13">
        <v>50.5</v>
      </c>
      <c r="D961" s="13">
        <v>2478.75</v>
      </c>
      <c r="E961" s="13">
        <v>661.5</v>
      </c>
      <c r="F961" s="13">
        <v>116.75</v>
      </c>
      <c r="G961" s="13">
        <v>180.5</v>
      </c>
      <c r="H961" s="13">
        <v>3371</v>
      </c>
      <c r="I961" s="18">
        <v>601.5</v>
      </c>
      <c r="J961" s="12" t="s">
        <v>1795</v>
      </c>
      <c r="K961" s="14">
        <f t="shared" ref="K961:P961" si="74">QUARTILE(AT2:AT943,1)</f>
        <v>1.703211009174312</v>
      </c>
      <c r="L961" s="14">
        <f t="shared" si="74"/>
        <v>154.08552631578948</v>
      </c>
      <c r="M961" s="14">
        <f t="shared" si="74"/>
        <v>63.707581227436826</v>
      </c>
      <c r="N961" s="14">
        <f t="shared" si="74"/>
        <v>1.4208991077556623</v>
      </c>
      <c r="O961" s="14">
        <f t="shared" si="74"/>
        <v>1.8547969307462979</v>
      </c>
      <c r="P961" s="14">
        <f t="shared" si="74"/>
        <v>137.5625</v>
      </c>
      <c r="AW961" s="7"/>
      <c r="BE961" s="9"/>
      <c r="BF961" s="9"/>
      <c r="BG961" s="9"/>
      <c r="BH961" s="9"/>
      <c r="BI961" s="9"/>
      <c r="BJ961" s="9"/>
      <c r="BK961" s="6"/>
    </row>
    <row r="962" spans="2:63" ht="15.75" customHeight="1" x14ac:dyDescent="0.25">
      <c r="B962" s="12" t="s">
        <v>1796</v>
      </c>
      <c r="C962" s="13">
        <v>538</v>
      </c>
      <c r="D962" s="13">
        <v>5816</v>
      </c>
      <c r="E962" s="13">
        <v>2990</v>
      </c>
      <c r="F962" s="13">
        <v>1017.5</v>
      </c>
      <c r="G962" s="13">
        <v>1371.5</v>
      </c>
      <c r="H962" s="13">
        <v>7052</v>
      </c>
      <c r="I962" s="18">
        <v>3793</v>
      </c>
      <c r="J962" s="12" t="s">
        <v>1796</v>
      </c>
      <c r="K962" s="14">
        <f t="shared" ref="K962:P962" si="75">MEDIAN(AT2:AT943)</f>
        <v>12.419354838709678</v>
      </c>
      <c r="L962" s="14">
        <f t="shared" si="75"/>
        <v>210.85274725274724</v>
      </c>
      <c r="M962" s="14">
        <f t="shared" si="75"/>
        <v>107.17440318302387</v>
      </c>
      <c r="N962" s="14">
        <f t="shared" si="75"/>
        <v>8.790260700440939</v>
      </c>
      <c r="O962" s="14">
        <f t="shared" si="75"/>
        <v>10.276244588744589</v>
      </c>
      <c r="P962" s="14">
        <f t="shared" si="75"/>
        <v>195.9</v>
      </c>
      <c r="AW962" s="7"/>
      <c r="BE962" s="9"/>
      <c r="BF962" s="9"/>
      <c r="BG962" s="9"/>
      <c r="BH962" s="9"/>
      <c r="BI962" s="9"/>
      <c r="BJ962" s="9"/>
      <c r="BK962" s="6"/>
    </row>
    <row r="963" spans="2:63" ht="15.75" customHeight="1" x14ac:dyDescent="0.25">
      <c r="B963" s="12" t="s">
        <v>1797</v>
      </c>
      <c r="C963" s="13">
        <v>3389.5</v>
      </c>
      <c r="D963" s="13">
        <v>15692.25</v>
      </c>
      <c r="E963" s="13">
        <v>11856.75</v>
      </c>
      <c r="F963" s="13">
        <v>4699</v>
      </c>
      <c r="G963" s="13">
        <v>6909</v>
      </c>
      <c r="H963" s="13">
        <v>16151</v>
      </c>
      <c r="I963" s="18">
        <v>13345.25</v>
      </c>
      <c r="J963" s="12" t="s">
        <v>1797</v>
      </c>
      <c r="K963" s="14">
        <f t="shared" ref="K963:P963" si="76">QUARTILE(AT2:AT945,3)</f>
        <v>43.178105263157889</v>
      </c>
      <c r="L963" s="14">
        <f t="shared" si="76"/>
        <v>306.15773809523807</v>
      </c>
      <c r="M963" s="14">
        <f t="shared" si="76"/>
        <v>163.65972222222223</v>
      </c>
      <c r="N963" s="14">
        <f t="shared" si="76"/>
        <v>28.67796886359648</v>
      </c>
      <c r="O963" s="14">
        <f t="shared" si="76"/>
        <v>31.743084422946112</v>
      </c>
      <c r="P963" s="14">
        <f t="shared" si="76"/>
        <v>289.25</v>
      </c>
      <c r="AW963" s="7"/>
      <c r="BE963" s="9"/>
      <c r="BF963" s="9"/>
      <c r="BG963" s="9"/>
      <c r="BH963" s="9"/>
      <c r="BI963" s="9"/>
      <c r="BJ963" s="9"/>
      <c r="BK963" s="6"/>
    </row>
    <row r="964" spans="2:63" ht="15.75" customHeight="1" x14ac:dyDescent="0.25">
      <c r="B964" s="12" t="s">
        <v>1798</v>
      </c>
      <c r="C964" s="13">
        <v>3339</v>
      </c>
      <c r="D964" s="13">
        <v>13213.5</v>
      </c>
      <c r="E964" s="13">
        <v>11195.25</v>
      </c>
      <c r="F964" s="13">
        <v>4582.25</v>
      </c>
      <c r="G964" s="13">
        <v>6728.5</v>
      </c>
      <c r="H964" s="13">
        <v>12780</v>
      </c>
      <c r="I964" s="18">
        <v>12743.75</v>
      </c>
      <c r="J964" s="12" t="s">
        <v>1798</v>
      </c>
      <c r="K964" s="14">
        <f t="shared" ref="K964:P964" si="77">K963-K961</f>
        <v>41.474894253983578</v>
      </c>
      <c r="L964" s="14">
        <f t="shared" si="77"/>
        <v>152.07221177944859</v>
      </c>
      <c r="M964" s="14">
        <f t="shared" si="77"/>
        <v>99.952140994785395</v>
      </c>
      <c r="N964" s="14">
        <f t="shared" si="77"/>
        <v>27.257069755840817</v>
      </c>
      <c r="O964" s="14">
        <f t="shared" si="77"/>
        <v>29.888287492199815</v>
      </c>
      <c r="P964" s="14">
        <f t="shared" si="77"/>
        <v>151.6875</v>
      </c>
      <c r="AW964" s="7"/>
      <c r="BE964" s="9"/>
      <c r="BF964" s="9"/>
      <c r="BG964" s="9"/>
      <c r="BH964" s="9"/>
      <c r="BI964" s="9"/>
      <c r="BJ964" s="9"/>
      <c r="BK964" s="6"/>
    </row>
    <row r="965" spans="2:63" ht="15.75" customHeight="1" x14ac:dyDescent="0.25">
      <c r="B965" s="12" t="s">
        <v>1799</v>
      </c>
      <c r="C965" s="13">
        <v>13073.464558289526</v>
      </c>
      <c r="D965" s="13">
        <v>21275.021237469682</v>
      </c>
      <c r="E965" s="13">
        <v>32521.573518444875</v>
      </c>
      <c r="F965" s="13">
        <v>15979.780890754915</v>
      </c>
      <c r="G965" s="13">
        <v>25236.642469809558</v>
      </c>
      <c r="H965" s="13">
        <v>22603.368559825161</v>
      </c>
      <c r="I965" s="18">
        <v>41496.004092235009</v>
      </c>
      <c r="J965" s="12" t="s">
        <v>1799</v>
      </c>
      <c r="K965" s="14">
        <f t="shared" ref="K965:P965" si="78">STDEV(AT2:AT943)</f>
        <v>97.283816461273233</v>
      </c>
      <c r="L965" s="14">
        <f t="shared" si="78"/>
        <v>142.8932048157277</v>
      </c>
      <c r="M965" s="14">
        <f t="shared" si="78"/>
        <v>133.92634993038004</v>
      </c>
      <c r="N965" s="14">
        <f t="shared" si="78"/>
        <v>44.25838367366859</v>
      </c>
      <c r="O965" s="14">
        <f t="shared" si="78"/>
        <v>71.55870196440145</v>
      </c>
      <c r="P965" s="14">
        <f t="shared" si="78"/>
        <v>124.74413471965836</v>
      </c>
      <c r="AW965" s="7"/>
      <c r="BE965" s="9"/>
      <c r="BF965" s="9"/>
      <c r="BG965" s="9"/>
      <c r="BH965" s="9"/>
      <c r="BI965" s="9"/>
      <c r="BJ965" s="9"/>
      <c r="BK965" s="6"/>
    </row>
    <row r="966" spans="2:63" ht="15.75" customHeight="1" x14ac:dyDescent="0.25">
      <c r="J966" s="15" t="s">
        <v>1841</v>
      </c>
      <c r="AW966" s="7"/>
      <c r="BE966" s="9"/>
      <c r="BF966" s="9"/>
      <c r="BG966" s="9"/>
      <c r="BH966" s="9"/>
      <c r="BI966" s="9"/>
      <c r="BJ966" s="9"/>
      <c r="BK966" s="6"/>
    </row>
    <row r="967" spans="2:63" ht="15.75" customHeight="1" x14ac:dyDescent="0.25">
      <c r="B967" s="12" t="s">
        <v>1802</v>
      </c>
      <c r="C967" s="15" t="s">
        <v>1804</v>
      </c>
      <c r="D967" s="15" t="s">
        <v>1805</v>
      </c>
      <c r="E967" s="15" t="s">
        <v>1806</v>
      </c>
      <c r="F967" s="15" t="s">
        <v>1807</v>
      </c>
      <c r="G967" s="15" t="s">
        <v>1783</v>
      </c>
      <c r="H967" s="15" t="s">
        <v>1808</v>
      </c>
      <c r="K967" s="15" t="s">
        <v>1804</v>
      </c>
      <c r="L967" s="15" t="s">
        <v>1805</v>
      </c>
      <c r="M967" s="15" t="s">
        <v>1806</v>
      </c>
      <c r="N967" s="15" t="s">
        <v>1807</v>
      </c>
      <c r="O967" s="15" t="s">
        <v>1783</v>
      </c>
      <c r="P967" s="15" t="s">
        <v>1808</v>
      </c>
      <c r="Q967" s="15" t="s">
        <v>1840</v>
      </c>
      <c r="AW967" s="7"/>
      <c r="BE967" s="9"/>
      <c r="BF967" s="9"/>
      <c r="BG967" s="9"/>
      <c r="BH967" s="9"/>
      <c r="BI967" s="9"/>
      <c r="BJ967" s="9"/>
      <c r="BK967" s="6"/>
    </row>
    <row r="968" spans="2:63" ht="15.75" customHeight="1" x14ac:dyDescent="0.25">
      <c r="B968" s="10" t="s">
        <v>1792</v>
      </c>
      <c r="C968" s="13">
        <v>0.2280413318025262</v>
      </c>
      <c r="D968" s="13">
        <v>0.27928872549019601</v>
      </c>
      <c r="E968" s="13">
        <v>0.46333285302593724</v>
      </c>
      <c r="F968" s="13">
        <v>0.33691726862302512</v>
      </c>
      <c r="G968" s="13">
        <v>0.44655432900432868</v>
      </c>
      <c r="H968" s="13">
        <v>0.34028972972972976</v>
      </c>
      <c r="J968" s="8" t="s">
        <v>1810</v>
      </c>
      <c r="K968" s="16">
        <v>0.13230378874856499</v>
      </c>
      <c r="L968" s="16">
        <v>5.4903921568627445E-2</v>
      </c>
      <c r="M968" s="16">
        <v>8.70952449567724E-2</v>
      </c>
      <c r="N968" s="16">
        <v>0.27925733634311523</v>
      </c>
      <c r="O968" s="16">
        <v>0.34025573593073594</v>
      </c>
      <c r="P968" s="16">
        <v>7.687405405405405E-2</v>
      </c>
      <c r="Q968" s="16">
        <v>0.50900607381871577</v>
      </c>
      <c r="AW968" s="7"/>
      <c r="BE968" s="9"/>
      <c r="BF968" s="9"/>
      <c r="BG968" s="9"/>
      <c r="BH968" s="9"/>
      <c r="BI968" s="9"/>
      <c r="BJ968" s="9"/>
      <c r="BK968" s="6"/>
    </row>
    <row r="969" spans="2:63" ht="15.75" customHeight="1" x14ac:dyDescent="0.25">
      <c r="B969" s="10" t="s">
        <v>1793</v>
      </c>
      <c r="C969" s="13">
        <v>0</v>
      </c>
      <c r="D969" s="13">
        <v>5.4999999999999997E-3</v>
      </c>
      <c r="E969" s="13">
        <v>1.4E-3</v>
      </c>
      <c r="F969" s="13">
        <v>0</v>
      </c>
      <c r="G969" s="13">
        <v>0</v>
      </c>
      <c r="H969" s="13">
        <v>8.8000000000000005E-3</v>
      </c>
      <c r="J969" s="10" t="s">
        <v>1793</v>
      </c>
      <c r="K969" s="16">
        <v>2.7000000000000001E-3</v>
      </c>
      <c r="L969" s="16">
        <v>6.9999999999999999E-4</v>
      </c>
      <c r="M969" s="16">
        <v>2.0000000000000001E-4</v>
      </c>
      <c r="N969" s="16">
        <v>1.5E-3</v>
      </c>
      <c r="O969" s="16">
        <v>8.9999999999999998E-4</v>
      </c>
      <c r="P969" s="16">
        <v>8.9999999999999998E-4</v>
      </c>
      <c r="Q969" s="16">
        <v>0</v>
      </c>
      <c r="AW969" s="7"/>
      <c r="BE969" s="9"/>
      <c r="BF969" s="9"/>
      <c r="BG969" s="9"/>
      <c r="BH969" s="9"/>
      <c r="BI969" s="9"/>
      <c r="BJ969" s="9"/>
      <c r="BK969" s="6"/>
    </row>
    <row r="970" spans="2:63" ht="15.75" customHeight="1" x14ac:dyDescent="0.25">
      <c r="B970" s="10" t="s">
        <v>1794</v>
      </c>
      <c r="C970" s="13">
        <v>1</v>
      </c>
      <c r="D970" s="13">
        <v>0.82010000000000005</v>
      </c>
      <c r="E970" s="13">
        <v>1</v>
      </c>
      <c r="F970" s="13">
        <v>1</v>
      </c>
      <c r="G970" s="13">
        <v>1</v>
      </c>
      <c r="H970" s="13">
        <v>0.87109999999999999</v>
      </c>
      <c r="J970" s="10" t="s">
        <v>1794</v>
      </c>
      <c r="K970" s="16">
        <v>0.76770000000000005</v>
      </c>
      <c r="L970" s="16">
        <v>0.39219999999999999</v>
      </c>
      <c r="M970" s="16">
        <v>0.67400000000000004</v>
      </c>
      <c r="N970" s="16">
        <v>0.92800000000000005</v>
      </c>
      <c r="O970" s="16">
        <v>0.87629999999999997</v>
      </c>
      <c r="P970" s="16">
        <v>0.50829999999999997</v>
      </c>
      <c r="Q970" s="16">
        <v>0.98942724273619775</v>
      </c>
      <c r="AW970" s="7"/>
      <c r="BE970" s="9"/>
      <c r="BF970" s="9"/>
      <c r="BG970" s="9"/>
      <c r="BH970" s="9"/>
      <c r="BI970" s="9"/>
      <c r="BJ970" s="9"/>
      <c r="BK970" s="6"/>
    </row>
    <row r="971" spans="2:63" ht="15.75" customHeight="1" x14ac:dyDescent="0.25">
      <c r="B971" s="10" t="s">
        <v>1795</v>
      </c>
      <c r="C971" s="13">
        <v>3.1099999999999999E-2</v>
      </c>
      <c r="D971" s="13">
        <v>0.11284999999999999</v>
      </c>
      <c r="E971" s="13">
        <v>0.254025</v>
      </c>
      <c r="F971" s="13">
        <v>0.108625</v>
      </c>
      <c r="G971" s="13">
        <v>0.21975</v>
      </c>
      <c r="H971" s="13">
        <v>0.13800000000000001</v>
      </c>
      <c r="J971" s="10" t="s">
        <v>1795</v>
      </c>
      <c r="K971" s="16">
        <v>4.2700000000000002E-2</v>
      </c>
      <c r="L971" s="16">
        <v>1.0200000000000001E-2</v>
      </c>
      <c r="M971" s="16">
        <v>1.78E-2</v>
      </c>
      <c r="N971" s="16">
        <v>0.13744999999999999</v>
      </c>
      <c r="O971" s="16">
        <v>0.21920000000000001</v>
      </c>
      <c r="P971" s="16">
        <v>1.89E-2</v>
      </c>
      <c r="Q971" s="16">
        <v>0.39244954630590634</v>
      </c>
      <c r="AW971" s="7"/>
      <c r="BE971" s="9"/>
      <c r="BF971" s="9"/>
      <c r="BG971" s="9"/>
      <c r="BH971" s="9"/>
      <c r="BI971" s="9"/>
      <c r="BJ971" s="9"/>
      <c r="BK971" s="6"/>
    </row>
    <row r="972" spans="2:63" ht="15.75" customHeight="1" x14ac:dyDescent="0.25">
      <c r="B972" s="10" t="s">
        <v>1796</v>
      </c>
      <c r="C972" s="13">
        <v>0.1694</v>
      </c>
      <c r="D972" s="13">
        <v>0.23330000000000001</v>
      </c>
      <c r="E972" s="13">
        <v>0.46589999999999998</v>
      </c>
      <c r="F972" s="13">
        <v>0.29115000000000002</v>
      </c>
      <c r="G972" s="13">
        <v>0.46525</v>
      </c>
      <c r="H972" s="13">
        <v>0.29039999999999999</v>
      </c>
      <c r="J972" s="10" t="s">
        <v>1796</v>
      </c>
      <c r="K972" s="16">
        <v>9.2899999999999996E-2</v>
      </c>
      <c r="L972" s="16">
        <v>2.9249999999999998E-2</v>
      </c>
      <c r="M972" s="16">
        <v>4.8549999999999996E-2</v>
      </c>
      <c r="N972" s="16">
        <v>0.25834999999999997</v>
      </c>
      <c r="O972" s="16">
        <v>0.35285</v>
      </c>
      <c r="P972" s="16">
        <v>4.5699999999999998E-2</v>
      </c>
      <c r="Q972" s="16">
        <v>0.52920830130668717</v>
      </c>
      <c r="AW972" s="7"/>
      <c r="BE972" s="9"/>
      <c r="BF972" s="9"/>
      <c r="BG972" s="9"/>
      <c r="BH972" s="9"/>
      <c r="BI972" s="9"/>
      <c r="BJ972" s="9"/>
      <c r="BK972" s="6"/>
    </row>
    <row r="973" spans="2:63" ht="15.75" customHeight="1" x14ac:dyDescent="0.25">
      <c r="B973" s="10" t="s">
        <v>1797</v>
      </c>
      <c r="C973" s="13">
        <v>0.34470000000000001</v>
      </c>
      <c r="D973" s="13">
        <v>0.40352499999999997</v>
      </c>
      <c r="E973" s="13">
        <v>0.67070000000000007</v>
      </c>
      <c r="F973" s="13">
        <v>0.50157499999999999</v>
      </c>
      <c r="G973" s="13">
        <v>0.66639999999999999</v>
      </c>
      <c r="H973" s="13">
        <v>0.51590000000000003</v>
      </c>
      <c r="J973" s="10" t="s">
        <v>1797</v>
      </c>
      <c r="K973" s="16">
        <v>0.183</v>
      </c>
      <c r="L973" s="16">
        <v>6.8975000000000009E-2</v>
      </c>
      <c r="M973" s="16">
        <v>0.12275</v>
      </c>
      <c r="N973" s="16">
        <v>0.38500000000000001</v>
      </c>
      <c r="O973" s="16">
        <v>0.45912500000000001</v>
      </c>
      <c r="P973" s="16">
        <v>0.1028</v>
      </c>
      <c r="Q973" s="16">
        <v>0.64701183987972188</v>
      </c>
      <c r="AW973" s="7"/>
      <c r="BE973" s="9"/>
      <c r="BF973" s="9"/>
      <c r="BG973" s="9"/>
      <c r="BH973" s="9"/>
      <c r="BI973" s="9"/>
      <c r="BJ973" s="9"/>
      <c r="BK973" s="6"/>
    </row>
    <row r="974" spans="2:63" ht="15.75" customHeight="1" x14ac:dyDescent="0.25">
      <c r="B974" s="10" t="s">
        <v>1798</v>
      </c>
      <c r="C974" s="13">
        <v>0.31359999999999999</v>
      </c>
      <c r="D974" s="13">
        <v>0.29067499999999996</v>
      </c>
      <c r="E974" s="13">
        <v>0.41667500000000007</v>
      </c>
      <c r="F974" s="13">
        <v>0.39295000000000002</v>
      </c>
      <c r="G974" s="13">
        <v>0.44664999999999999</v>
      </c>
      <c r="H974" s="13">
        <v>0.37790000000000001</v>
      </c>
      <c r="J974" s="10" t="s">
        <v>1798</v>
      </c>
      <c r="K974" s="16">
        <v>0.14029999999999998</v>
      </c>
      <c r="L974" s="16">
        <v>5.8775000000000008E-2</v>
      </c>
      <c r="M974" s="16">
        <v>0.10495</v>
      </c>
      <c r="N974" s="16">
        <v>0.24755000000000002</v>
      </c>
      <c r="O974" s="16">
        <v>0.239925</v>
      </c>
      <c r="P974" s="16">
        <v>8.3900000000000002E-2</v>
      </c>
      <c r="Q974" s="16">
        <v>0.25456229357381555</v>
      </c>
      <c r="AW974" s="7"/>
      <c r="BE974" s="9"/>
      <c r="BF974" s="9"/>
      <c r="BG974" s="9"/>
      <c r="BH974" s="9"/>
      <c r="BI974" s="9"/>
      <c r="BJ974" s="9"/>
      <c r="BK974" s="6"/>
    </row>
    <row r="975" spans="2:63" ht="15.75" customHeight="1" x14ac:dyDescent="0.25">
      <c r="B975" s="10" t="s">
        <v>1799</v>
      </c>
      <c r="C975" s="13">
        <v>0.23256300565666782</v>
      </c>
      <c r="D975" s="13">
        <v>0.20543009483132471</v>
      </c>
      <c r="E975" s="13">
        <v>0.25483379403906459</v>
      </c>
      <c r="F975" s="13">
        <v>0.27236749004545485</v>
      </c>
      <c r="G975" s="13">
        <v>0.2779175130605242</v>
      </c>
      <c r="H975" s="13">
        <v>0.23863109662066886</v>
      </c>
      <c r="J975" s="10" t="s">
        <v>1799</v>
      </c>
      <c r="K975" s="16">
        <v>0.12373448518787859</v>
      </c>
      <c r="L975" s="16">
        <v>7.2335013456400629E-2</v>
      </c>
      <c r="M975" s="16">
        <v>0.1005636224302263</v>
      </c>
      <c r="N975" s="16">
        <v>0.1715234713635517</v>
      </c>
      <c r="O975" s="16">
        <v>0.16350934616535875</v>
      </c>
      <c r="P975" s="16">
        <v>9.1246258275264058E-2</v>
      </c>
      <c r="Q975" s="16">
        <v>0.18978761904153768</v>
      </c>
      <c r="AW975" s="7"/>
      <c r="BE975" s="9"/>
      <c r="BF975" s="9"/>
      <c r="BG975" s="9"/>
      <c r="BH975" s="9"/>
      <c r="BI975" s="9"/>
      <c r="BJ975" s="9"/>
      <c r="BK975" s="6"/>
    </row>
    <row r="976" spans="2:63" ht="15.75" customHeight="1" x14ac:dyDescent="0.25">
      <c r="AW976" s="7"/>
      <c r="BE976" s="9"/>
      <c r="BF976" s="9"/>
      <c r="BG976" s="9"/>
      <c r="BH976" s="9"/>
      <c r="BI976" s="9"/>
      <c r="BJ976" s="9"/>
      <c r="BK976" s="9"/>
    </row>
    <row r="977" spans="2:63" ht="15.75" customHeight="1" x14ac:dyDescent="0.25">
      <c r="B977" s="10" t="s">
        <v>1811</v>
      </c>
      <c r="C977" s="15" t="s">
        <v>1804</v>
      </c>
      <c r="D977" s="15" t="s">
        <v>1805</v>
      </c>
      <c r="E977" s="15" t="s">
        <v>1806</v>
      </c>
      <c r="F977" s="15" t="s">
        <v>1807</v>
      </c>
      <c r="G977" s="15" t="s">
        <v>1783</v>
      </c>
      <c r="H977" s="15" t="s">
        <v>1808</v>
      </c>
      <c r="I977" s="13" t="s">
        <v>1832</v>
      </c>
      <c r="J977" s="13" t="s">
        <v>1804</v>
      </c>
      <c r="K977" s="19" t="s">
        <v>1805</v>
      </c>
      <c r="L977" s="19" t="s">
        <v>1806</v>
      </c>
      <c r="M977" s="19" t="s">
        <v>1807</v>
      </c>
      <c r="N977" s="19" t="s">
        <v>1783</v>
      </c>
      <c r="O977" s="19" t="s">
        <v>1808</v>
      </c>
      <c r="AW977" s="7"/>
      <c r="BE977" s="9"/>
      <c r="BF977" s="9"/>
      <c r="BG977" s="9"/>
      <c r="BH977" s="9"/>
      <c r="BI977" s="9"/>
      <c r="BJ977" s="9"/>
      <c r="BK977" s="9"/>
    </row>
    <row r="978" spans="2:63" ht="15.75" customHeight="1" x14ac:dyDescent="0.25">
      <c r="B978" s="8" t="s">
        <v>1810</v>
      </c>
      <c r="C978" s="6" t="str">
        <f>IF(C958&gt;=1000, TEXT(C958/1000, "0") &amp; "K", TEXT(C959308, "0")) &amp; " (" &amp; TEXT(C968, "0.00%") &amp; ")"</f>
        <v>5K (22.80%)</v>
      </c>
      <c r="D978" s="6" t="str">
        <f t="shared" ref="D978:H978" si="79">IF(D958&gt;=1000, TEXT(D958/1000, "0") &amp; "K", D958) &amp; " (" &amp; TEXT(D968, "0.00%") &amp; ")"</f>
        <v>13K (27.93%)</v>
      </c>
      <c r="E978" s="6" t="str">
        <f t="shared" si="79"/>
        <v>14K (46.33%)</v>
      </c>
      <c r="F978" s="6" t="str">
        <f t="shared" si="79"/>
        <v>6K (33.69%)</v>
      </c>
      <c r="G978" s="6" t="str">
        <f t="shared" si="79"/>
        <v>9K (44.66%)</v>
      </c>
      <c r="H978" s="6" t="str">
        <f t="shared" si="79"/>
        <v>14K (34.03%)</v>
      </c>
      <c r="I978" s="13" t="s">
        <v>1792</v>
      </c>
      <c r="J978" s="18">
        <f t="shared" ref="J978:O978" si="80">AVERAGE(AT2:AT943)</f>
        <v>41.117021601605721</v>
      </c>
      <c r="K978" s="18">
        <f t="shared" si="80"/>
        <v>243.9933034747815</v>
      </c>
      <c r="L978" s="18">
        <f t="shared" si="80"/>
        <v>132.85458902308906</v>
      </c>
      <c r="M978" s="18">
        <f t="shared" si="80"/>
        <v>24.334348300923022</v>
      </c>
      <c r="N978" s="18">
        <f t="shared" si="80"/>
        <v>28.3399284475231</v>
      </c>
      <c r="O978" s="18">
        <f t="shared" si="80"/>
        <v>221.15247199836614</v>
      </c>
      <c r="AW978" s="7"/>
      <c r="BE978" s="9"/>
      <c r="BF978" s="9"/>
      <c r="BG978" s="9"/>
      <c r="BH978" s="9"/>
      <c r="BI978" s="9"/>
      <c r="BJ978" s="9"/>
      <c r="BK978" s="9"/>
    </row>
    <row r="979" spans="2:63" ht="15.75" customHeight="1" x14ac:dyDescent="0.25">
      <c r="B979" s="10" t="s">
        <v>1793</v>
      </c>
      <c r="C979" s="6" t="str">
        <f t="shared" ref="C979:H979" si="81">IF(C959&gt;=1000, TEXT(C959/1000, "0") &amp; "K", C959) &amp; " (" &amp; TEXT(C969, "0.00%") &amp; ")"</f>
        <v>0 (0.00%)</v>
      </c>
      <c r="D979" s="6" t="str">
        <f t="shared" si="81"/>
        <v>94 (0.55%)</v>
      </c>
      <c r="E979" s="6" t="str">
        <f t="shared" si="81"/>
        <v>11 (0.14%)</v>
      </c>
      <c r="F979" s="6" t="str">
        <f t="shared" si="81"/>
        <v>0 (0.00%)</v>
      </c>
      <c r="G979" s="6" t="str">
        <f t="shared" si="81"/>
        <v>0 (0.00%)</v>
      </c>
      <c r="H979" s="6" t="str">
        <f t="shared" si="81"/>
        <v>155 (0.88%)</v>
      </c>
      <c r="I979" s="13" t="s">
        <v>1793</v>
      </c>
      <c r="J979" s="18">
        <f t="shared" ref="J979:O979" si="82">MIN(AT2:AT943)</f>
        <v>0</v>
      </c>
      <c r="K979" s="18">
        <f t="shared" si="82"/>
        <v>13.428571428571429</v>
      </c>
      <c r="L979" s="18">
        <f t="shared" si="82"/>
        <v>4</v>
      </c>
      <c r="M979" s="18">
        <f t="shared" si="82"/>
        <v>0</v>
      </c>
      <c r="N979" s="18">
        <f t="shared" si="82"/>
        <v>0</v>
      </c>
      <c r="O979" s="18">
        <f t="shared" si="82"/>
        <v>8.5500000000000007</v>
      </c>
      <c r="AW979" s="7"/>
      <c r="BE979" s="9"/>
      <c r="BF979" s="9"/>
      <c r="BG979" s="9"/>
      <c r="BH979" s="9"/>
      <c r="BI979" s="9"/>
      <c r="BJ979" s="9"/>
      <c r="BK979" s="9"/>
    </row>
    <row r="980" spans="2:63" ht="15.75" customHeight="1" x14ac:dyDescent="0.25">
      <c r="B980" s="10" t="s">
        <v>1794</v>
      </c>
      <c r="C980" s="6" t="str">
        <f t="shared" ref="C980:H980" si="83">IF(C960&gt;=1000, TEXT(C960/1000, "0") &amp; "K", C960) &amp; " (" &amp; TEXT(C970, "0.00%") &amp; ")"</f>
        <v>215K (100.00%)</v>
      </c>
      <c r="D980" s="6" t="str">
        <f t="shared" si="83"/>
        <v>178K (82.01%)</v>
      </c>
      <c r="E980" s="6" t="str">
        <f t="shared" si="83"/>
        <v>335K (100.00%)</v>
      </c>
      <c r="F980" s="6" t="str">
        <f t="shared" si="83"/>
        <v>206K (100.00%)</v>
      </c>
      <c r="G980" s="6" t="str">
        <f t="shared" si="83"/>
        <v>351K (100.00%)</v>
      </c>
      <c r="H980" s="6" t="str">
        <f t="shared" si="83"/>
        <v>232K (87.11%)</v>
      </c>
      <c r="I980" s="13" t="s">
        <v>1794</v>
      </c>
      <c r="J980" s="18">
        <f t="shared" ref="J980:O980" si="84">MAX(AT2:AT943)</f>
        <v>1446.5</v>
      </c>
      <c r="K980" s="18">
        <f t="shared" si="84"/>
        <v>920.95</v>
      </c>
      <c r="L980" s="18">
        <f t="shared" si="84"/>
        <v>1736.5</v>
      </c>
      <c r="M980" s="18">
        <f t="shared" si="84"/>
        <v>498.56521739130437</v>
      </c>
      <c r="N980" s="18">
        <f t="shared" si="84"/>
        <v>1747.8571428571429</v>
      </c>
      <c r="O980" s="18">
        <f t="shared" si="84"/>
        <v>744.76923076923072</v>
      </c>
      <c r="AW980" s="7"/>
      <c r="BE980" s="9"/>
      <c r="BF980" s="9"/>
      <c r="BG980" s="9"/>
      <c r="BH980" s="9"/>
      <c r="BI980" s="9"/>
      <c r="BJ980" s="9"/>
      <c r="BK980" s="9"/>
    </row>
    <row r="981" spans="2:63" ht="15.75" customHeight="1" x14ac:dyDescent="0.25">
      <c r="B981" s="10" t="s">
        <v>1795</v>
      </c>
      <c r="C981" s="6" t="str">
        <f t="shared" ref="C981:H981" si="85">IF(C961&gt;=1000, TEXT(C961/1000, "0") &amp; "K", C961) &amp; " (" &amp; TEXT(C971, "0.00%") &amp; ")"</f>
        <v>50.5 (3.11%)</v>
      </c>
      <c r="D981" s="6" t="str">
        <f t="shared" si="85"/>
        <v>2K (11.29%)</v>
      </c>
      <c r="E981" s="6" t="str">
        <f t="shared" si="85"/>
        <v>661.5 (25.40%)</v>
      </c>
      <c r="F981" s="6" t="str">
        <f t="shared" si="85"/>
        <v>116.75 (10.86%)</v>
      </c>
      <c r="G981" s="6" t="str">
        <f t="shared" si="85"/>
        <v>180.5 (21.98%)</v>
      </c>
      <c r="H981" s="6" t="str">
        <f t="shared" si="85"/>
        <v>3K (13.80%)</v>
      </c>
      <c r="I981" s="13" t="s">
        <v>1795</v>
      </c>
      <c r="J981" s="18">
        <f t="shared" ref="J981:O981" si="86">QUARTILE(AT2:AT943,1)</f>
        <v>1.703211009174312</v>
      </c>
      <c r="K981" s="18">
        <f t="shared" si="86"/>
        <v>154.08552631578948</v>
      </c>
      <c r="L981" s="18">
        <f t="shared" si="86"/>
        <v>63.707581227436826</v>
      </c>
      <c r="M981" s="18">
        <f t="shared" si="86"/>
        <v>1.4208991077556623</v>
      </c>
      <c r="N981" s="18">
        <f t="shared" si="86"/>
        <v>1.8547969307462979</v>
      </c>
      <c r="O981" s="18">
        <f t="shared" si="86"/>
        <v>137.5625</v>
      </c>
      <c r="AW981" s="7"/>
      <c r="BE981" s="9"/>
      <c r="BF981" s="9"/>
      <c r="BG981" s="9"/>
      <c r="BH981" s="9"/>
      <c r="BI981" s="9"/>
      <c r="BJ981" s="9"/>
      <c r="BK981" s="9"/>
    </row>
    <row r="982" spans="2:63" ht="15.75" customHeight="1" x14ac:dyDescent="0.25">
      <c r="B982" s="10" t="s">
        <v>1796</v>
      </c>
      <c r="C982" s="6" t="str">
        <f t="shared" ref="C982:H982" si="87">IF(C962&gt;=1000, TEXT(C962/1000, "0") &amp; "K", C962) &amp; " (" &amp; TEXT(C972, "0.00%") &amp; ")"</f>
        <v>538 (16.94%)</v>
      </c>
      <c r="D982" s="6" t="str">
        <f t="shared" si="87"/>
        <v>6K (23.33%)</v>
      </c>
      <c r="E982" s="6" t="str">
        <f t="shared" si="87"/>
        <v>3K (46.59%)</v>
      </c>
      <c r="F982" s="6" t="str">
        <f t="shared" si="87"/>
        <v>1K (29.12%)</v>
      </c>
      <c r="G982" s="6" t="str">
        <f t="shared" si="87"/>
        <v>1K (46.53%)</v>
      </c>
      <c r="H982" s="6" t="str">
        <f t="shared" si="87"/>
        <v>7K (29.04%)</v>
      </c>
      <c r="I982" s="13" t="s">
        <v>1796</v>
      </c>
      <c r="J982" s="18">
        <f t="shared" ref="J982:O982" si="88">MEDIAN(AT2:AT943)</f>
        <v>12.419354838709678</v>
      </c>
      <c r="K982" s="18">
        <f t="shared" si="88"/>
        <v>210.85274725274724</v>
      </c>
      <c r="L982" s="18">
        <f t="shared" si="88"/>
        <v>107.17440318302387</v>
      </c>
      <c r="M982" s="18">
        <f t="shared" si="88"/>
        <v>8.790260700440939</v>
      </c>
      <c r="N982" s="18">
        <f t="shared" si="88"/>
        <v>10.276244588744589</v>
      </c>
      <c r="O982" s="18">
        <f t="shared" si="88"/>
        <v>195.9</v>
      </c>
      <c r="AW982" s="7"/>
      <c r="BE982" s="9"/>
      <c r="BF982" s="9"/>
      <c r="BG982" s="9"/>
      <c r="BH982" s="9"/>
      <c r="BI982" s="9"/>
      <c r="BJ982" s="9"/>
      <c r="BK982" s="9"/>
    </row>
    <row r="983" spans="2:63" ht="15.75" customHeight="1" x14ac:dyDescent="0.25">
      <c r="B983" s="10" t="s">
        <v>1797</v>
      </c>
      <c r="C983" s="6" t="str">
        <f t="shared" ref="C983:H983" si="89">IF(C963&gt;=1000, TEXT(C963/1000, "0") &amp; "K", C963) &amp; " (" &amp; TEXT(C973, "0.00%") &amp; ")"</f>
        <v>3K (34.47%)</v>
      </c>
      <c r="D983" s="6" t="str">
        <f t="shared" si="89"/>
        <v>16K (40.35%)</v>
      </c>
      <c r="E983" s="6" t="str">
        <f t="shared" si="89"/>
        <v>12K (67.07%)</v>
      </c>
      <c r="F983" s="6" t="str">
        <f t="shared" si="89"/>
        <v>5K (50.16%)</v>
      </c>
      <c r="G983" s="6" t="str">
        <f t="shared" si="89"/>
        <v>7K (66.64%)</v>
      </c>
      <c r="H983" s="6" t="str">
        <f t="shared" si="89"/>
        <v>16K (51.59%)</v>
      </c>
      <c r="I983" s="13" t="s">
        <v>1797</v>
      </c>
      <c r="J983" s="18">
        <f t="shared" ref="J983:O983" si="90">QUARTILE(AT2:AT943,3)</f>
        <v>43.178105263157889</v>
      </c>
      <c r="K983" s="18">
        <f t="shared" si="90"/>
        <v>306.15773809523807</v>
      </c>
      <c r="L983" s="18">
        <f t="shared" si="90"/>
        <v>163.65972222222223</v>
      </c>
      <c r="M983" s="18">
        <f t="shared" si="90"/>
        <v>28.67796886359648</v>
      </c>
      <c r="N983" s="18">
        <f t="shared" si="90"/>
        <v>31.743084422946112</v>
      </c>
      <c r="O983" s="18">
        <f t="shared" si="90"/>
        <v>289.25</v>
      </c>
      <c r="AW983" s="7"/>
      <c r="BE983" s="9"/>
      <c r="BF983" s="9"/>
      <c r="BG983" s="9"/>
      <c r="BH983" s="9"/>
      <c r="BI983" s="9"/>
      <c r="BJ983" s="9"/>
      <c r="BK983" s="9"/>
    </row>
    <row r="984" spans="2:63" ht="15.75" customHeight="1" x14ac:dyDescent="0.25">
      <c r="B984" s="10" t="s">
        <v>1798</v>
      </c>
      <c r="C984" s="6" t="str">
        <f t="shared" ref="C984:H984" si="91">IF(C964&gt;=1000, TEXT(C964/1000, "0") &amp; "K", C964) &amp; " (" &amp; TEXT(C974, "0.00%") &amp; ")"</f>
        <v>3K (31.36%)</v>
      </c>
      <c r="D984" s="6" t="str">
        <f t="shared" si="91"/>
        <v>13K (29.07%)</v>
      </c>
      <c r="E984" s="6" t="str">
        <f t="shared" si="91"/>
        <v>11K (41.67%)</v>
      </c>
      <c r="F984" s="6" t="str">
        <f t="shared" si="91"/>
        <v>5K (39.30%)</v>
      </c>
      <c r="G984" s="6" t="str">
        <f t="shared" si="91"/>
        <v>7K (44.67%)</v>
      </c>
      <c r="H984" s="6" t="str">
        <f t="shared" si="91"/>
        <v>13K (37.79%)</v>
      </c>
      <c r="I984" s="13" t="s">
        <v>1798</v>
      </c>
      <c r="J984" s="18">
        <f t="shared" ref="J984:O984" si="92">J983-J981</f>
        <v>41.474894253983578</v>
      </c>
      <c r="K984" s="18">
        <f t="shared" si="92"/>
        <v>152.07221177944859</v>
      </c>
      <c r="L984" s="18">
        <f t="shared" si="92"/>
        <v>99.952140994785395</v>
      </c>
      <c r="M984" s="18">
        <f t="shared" si="92"/>
        <v>27.257069755840817</v>
      </c>
      <c r="N984" s="18">
        <f t="shared" si="92"/>
        <v>29.888287492199815</v>
      </c>
      <c r="O984" s="18">
        <f t="shared" si="92"/>
        <v>151.6875</v>
      </c>
      <c r="AW984" s="7"/>
      <c r="BE984" s="9"/>
      <c r="BF984" s="9"/>
      <c r="BG984" s="9"/>
      <c r="BH984" s="9"/>
      <c r="BI984" s="9"/>
      <c r="BJ984" s="9"/>
      <c r="BK984" s="9"/>
    </row>
    <row r="985" spans="2:63" ht="15.75" customHeight="1" x14ac:dyDescent="0.25">
      <c r="B985" s="10" t="s">
        <v>1799</v>
      </c>
      <c r="C985" s="6" t="str">
        <f t="shared" ref="C985:H985" si="93">IF(C965&gt;=1000, TEXT(C965/1000, "0") &amp; "K", C965) &amp; " (" &amp; TEXT(C975, "0.00%") &amp; ")"</f>
        <v>13K (23.26%)</v>
      </c>
      <c r="D985" s="6" t="str">
        <f t="shared" si="93"/>
        <v>21K (20.54%)</v>
      </c>
      <c r="E985" s="6" t="str">
        <f t="shared" si="93"/>
        <v>33K (25.48%)</v>
      </c>
      <c r="F985" s="6" t="str">
        <f t="shared" si="93"/>
        <v>16K (27.24%)</v>
      </c>
      <c r="G985" s="6" t="str">
        <f t="shared" si="93"/>
        <v>25K (27.79%)</v>
      </c>
      <c r="H985" s="6" t="str">
        <f t="shared" si="93"/>
        <v>23K (23.86%)</v>
      </c>
      <c r="I985" s="13" t="s">
        <v>1799</v>
      </c>
      <c r="J985" s="18">
        <f t="shared" ref="J985:O985" si="94">STDEV(AT2:AT943)</f>
        <v>97.283816461273233</v>
      </c>
      <c r="K985" s="18">
        <f t="shared" si="94"/>
        <v>142.8932048157277</v>
      </c>
      <c r="L985" s="18">
        <f t="shared" si="94"/>
        <v>133.92634993038004</v>
      </c>
      <c r="M985" s="18">
        <f t="shared" si="94"/>
        <v>44.25838367366859</v>
      </c>
      <c r="N985" s="18">
        <f t="shared" si="94"/>
        <v>71.55870196440145</v>
      </c>
      <c r="O985" s="18">
        <f t="shared" si="94"/>
        <v>124.74413471965836</v>
      </c>
      <c r="AW985" s="7"/>
      <c r="BE985" s="9"/>
      <c r="BF985" s="9"/>
      <c r="BG985" s="9"/>
      <c r="BH985" s="9"/>
      <c r="BI985" s="9"/>
      <c r="BJ985" s="9"/>
      <c r="BK985" s="9"/>
    </row>
    <row r="986" spans="2:63" ht="15.75" customHeight="1" x14ac:dyDescent="0.25">
      <c r="B986" s="10"/>
      <c r="C986" s="6"/>
      <c r="D986" s="6"/>
      <c r="E986" s="6"/>
      <c r="F986" s="6"/>
      <c r="G986" s="6"/>
      <c r="H986" s="6"/>
      <c r="I986" s="13"/>
      <c r="J986" s="18"/>
      <c r="K986" s="18"/>
      <c r="L986" s="18"/>
      <c r="M986" s="18"/>
      <c r="N986" s="18"/>
      <c r="O986" s="18"/>
      <c r="AW986" s="23"/>
      <c r="BE986" s="9"/>
      <c r="BF986" s="9"/>
      <c r="BG986" s="9"/>
      <c r="BH986" s="9"/>
      <c r="BI986" s="9"/>
      <c r="BJ986" s="9"/>
      <c r="BK986" s="9"/>
    </row>
    <row r="987" spans="2:63" ht="15.75" customHeight="1" x14ac:dyDescent="0.25">
      <c r="B987" s="10"/>
      <c r="C987" s="6"/>
      <c r="D987" s="6"/>
      <c r="E987" s="6"/>
      <c r="F987" s="6"/>
      <c r="G987" s="6"/>
      <c r="H987" s="6"/>
      <c r="I987" s="13"/>
      <c r="J987" s="18"/>
      <c r="K987" s="18"/>
      <c r="L987" s="18"/>
      <c r="M987" s="18"/>
      <c r="N987" s="18"/>
      <c r="O987" s="18"/>
      <c r="AW987" s="23"/>
      <c r="BE987" s="9"/>
      <c r="BF987" s="9"/>
      <c r="BG987" s="9"/>
      <c r="BH987" s="9"/>
      <c r="BI987" s="9"/>
      <c r="BJ987" s="9"/>
      <c r="BK987" s="9"/>
    </row>
    <row r="988" spans="2:63" ht="15.75" customHeight="1" x14ac:dyDescent="0.25">
      <c r="B988" s="10"/>
      <c r="C988" s="6"/>
      <c r="D988" s="6"/>
      <c r="E988" s="6"/>
      <c r="F988" s="6"/>
      <c r="G988" s="6"/>
      <c r="H988" s="6"/>
      <c r="I988" s="13"/>
      <c r="J988" s="18"/>
      <c r="K988" s="18"/>
      <c r="L988" s="18"/>
      <c r="M988" s="18"/>
      <c r="N988" s="18"/>
      <c r="O988" s="18"/>
      <c r="AW988" s="23"/>
      <c r="BE988" s="9"/>
      <c r="BF988" s="9"/>
      <c r="BG988" s="9"/>
      <c r="BH988" s="9"/>
      <c r="BI988" s="9"/>
      <c r="BJ988" s="9"/>
      <c r="BK988" s="9"/>
    </row>
    <row r="989" spans="2:63" ht="15.75" customHeight="1" x14ac:dyDescent="0.25">
      <c r="B989" s="10"/>
      <c r="C989" s="6"/>
      <c r="D989" s="6"/>
      <c r="E989" s="6"/>
      <c r="F989" s="6"/>
      <c r="G989" s="6"/>
      <c r="H989" s="6"/>
      <c r="I989" s="13"/>
      <c r="J989" s="18"/>
      <c r="K989" s="18"/>
      <c r="L989" s="18"/>
      <c r="M989" s="18"/>
      <c r="N989" s="18"/>
      <c r="O989" s="18"/>
      <c r="AW989" s="23"/>
      <c r="BE989" s="9"/>
      <c r="BF989" s="9"/>
      <c r="BG989" s="9"/>
      <c r="BH989" s="9"/>
      <c r="BI989" s="9"/>
      <c r="BJ989" s="9"/>
      <c r="BK989" s="9"/>
    </row>
    <row r="990" spans="2:63" ht="15.75" customHeight="1" x14ac:dyDescent="0.25">
      <c r="B990" s="10"/>
      <c r="C990" s="6"/>
      <c r="D990" s="6"/>
      <c r="E990" s="6"/>
      <c r="F990" s="6"/>
      <c r="G990" s="6"/>
      <c r="H990" s="6"/>
      <c r="I990" s="13"/>
      <c r="J990" s="18"/>
      <c r="K990" s="18"/>
      <c r="L990" s="18"/>
      <c r="M990" s="18"/>
      <c r="N990" s="18"/>
      <c r="O990" s="18"/>
      <c r="AW990" s="23"/>
      <c r="BE990" s="9"/>
      <c r="BF990" s="9"/>
      <c r="BG990" s="9"/>
      <c r="BH990" s="9"/>
      <c r="BI990" s="9"/>
      <c r="BJ990" s="9"/>
      <c r="BK990" s="9"/>
    </row>
    <row r="991" spans="2:63" ht="15.75" customHeight="1" x14ac:dyDescent="0.25">
      <c r="B991" s="10"/>
      <c r="C991" s="6"/>
      <c r="D991" s="6"/>
      <c r="E991" s="6"/>
      <c r="F991" s="6"/>
      <c r="G991" s="6"/>
      <c r="H991" s="6"/>
      <c r="I991" s="13"/>
      <c r="J991" s="18"/>
      <c r="K991" s="18"/>
      <c r="L991" s="18"/>
      <c r="M991" s="18"/>
      <c r="N991" s="18"/>
      <c r="O991" s="18"/>
      <c r="AW991" s="23"/>
      <c r="BE991" s="9"/>
      <c r="BF991" s="9"/>
      <c r="BG991" s="9"/>
      <c r="BH991" s="9"/>
      <c r="BI991" s="9"/>
      <c r="BJ991" s="9"/>
      <c r="BK991" s="9"/>
    </row>
    <row r="992" spans="2:63" ht="15.75" customHeight="1" x14ac:dyDescent="0.25">
      <c r="B992" s="10"/>
      <c r="C992" s="6"/>
      <c r="D992" s="6"/>
      <c r="E992" s="6"/>
      <c r="F992" s="6"/>
      <c r="G992" s="6"/>
      <c r="H992" s="6"/>
      <c r="I992" s="13"/>
      <c r="J992" s="18"/>
      <c r="K992" s="18"/>
      <c r="L992" s="18"/>
      <c r="M992" s="18"/>
      <c r="N992" s="18"/>
      <c r="O992" s="18"/>
      <c r="AW992" s="23"/>
      <c r="BE992" s="9"/>
      <c r="BF992" s="9"/>
      <c r="BG992" s="9"/>
      <c r="BH992" s="9"/>
      <c r="BI992" s="9"/>
      <c r="BJ992" s="9"/>
      <c r="BK992" s="9"/>
    </row>
    <row r="993" spans="2:63" ht="15.75" customHeight="1" x14ac:dyDescent="0.25">
      <c r="B993" s="10"/>
      <c r="C993" s="6"/>
      <c r="D993" s="6"/>
      <c r="E993" s="6"/>
      <c r="F993" s="6"/>
      <c r="G993" s="6"/>
      <c r="H993" s="6"/>
      <c r="I993" s="13"/>
      <c r="J993" s="18"/>
      <c r="K993" s="18"/>
      <c r="L993" s="18"/>
      <c r="M993" s="18"/>
      <c r="N993" s="18"/>
      <c r="O993" s="18"/>
      <c r="AW993" s="23"/>
      <c r="BE993" s="9"/>
      <c r="BF993" s="9"/>
      <c r="BG993" s="9"/>
      <c r="BH993" s="9"/>
      <c r="BI993" s="9"/>
      <c r="BJ993" s="9"/>
      <c r="BK993" s="9"/>
    </row>
    <row r="994" spans="2:63" ht="15.75" customHeight="1" x14ac:dyDescent="0.25">
      <c r="B994" s="10"/>
      <c r="C994" s="6"/>
      <c r="D994" s="6"/>
      <c r="E994" s="6"/>
      <c r="F994" s="6"/>
      <c r="G994" s="6"/>
      <c r="H994" s="6"/>
      <c r="I994" s="13"/>
      <c r="J994" s="18"/>
      <c r="K994" s="18"/>
      <c r="L994" s="18"/>
      <c r="M994" s="18"/>
      <c r="N994" s="18"/>
      <c r="O994" s="18"/>
      <c r="AW994" s="23"/>
      <c r="BE994" s="9"/>
      <c r="BF994" s="9"/>
      <c r="BG994" s="9"/>
      <c r="BH994" s="9"/>
      <c r="BI994" s="9"/>
      <c r="BJ994" s="9"/>
      <c r="BK994" s="9"/>
    </row>
    <row r="995" spans="2:63" ht="15.75" customHeight="1" x14ac:dyDescent="0.25">
      <c r="B995" s="10"/>
      <c r="C995" s="6"/>
      <c r="D995" s="6"/>
      <c r="E995" s="6"/>
      <c r="F995" s="6"/>
      <c r="G995" s="6"/>
      <c r="H995" s="6"/>
      <c r="I995" s="13"/>
      <c r="J995" s="18"/>
      <c r="K995" s="18"/>
      <c r="L995" s="18"/>
      <c r="M995" s="18"/>
      <c r="N995" s="18"/>
      <c r="O995" s="18"/>
      <c r="AW995" s="23"/>
      <c r="BE995" s="9"/>
      <c r="BF995" s="9"/>
      <c r="BG995" s="9"/>
      <c r="BH995" s="9"/>
      <c r="BI995" s="9"/>
      <c r="BJ995" s="9"/>
      <c r="BK995" s="9"/>
    </row>
    <row r="996" spans="2:63" ht="15.75" customHeight="1" x14ac:dyDescent="0.25">
      <c r="B996" s="10"/>
      <c r="C996" s="6"/>
      <c r="D996" s="6"/>
      <c r="E996" s="6"/>
      <c r="F996" s="6"/>
      <c r="G996" s="6"/>
      <c r="H996" s="6"/>
      <c r="I996" s="13"/>
      <c r="J996" s="18"/>
      <c r="K996" s="18"/>
      <c r="L996" s="18"/>
      <c r="M996" s="18"/>
      <c r="N996" s="18"/>
      <c r="O996" s="18"/>
      <c r="AW996" s="23"/>
      <c r="BE996" s="9"/>
      <c r="BF996" s="9"/>
      <c r="BG996" s="9"/>
      <c r="BH996" s="9"/>
      <c r="BI996" s="9"/>
      <c r="BJ996" s="9"/>
      <c r="BK996" s="9"/>
    </row>
    <row r="997" spans="2:63" ht="15.75" customHeight="1" x14ac:dyDescent="0.25">
      <c r="B997" s="10"/>
      <c r="C997" s="6"/>
      <c r="D997" s="6"/>
      <c r="E997" s="6"/>
      <c r="F997" s="6"/>
      <c r="G997" s="6"/>
      <c r="H997" s="6"/>
      <c r="J997" s="12" t="s">
        <v>1812</v>
      </c>
      <c r="K997" s="6" t="s">
        <v>1813</v>
      </c>
      <c r="L997" s="6" t="s">
        <v>1814</v>
      </c>
      <c r="M997" s="6" t="s">
        <v>1815</v>
      </c>
      <c r="N997" s="6" t="s">
        <v>1816</v>
      </c>
      <c r="O997" s="6" t="s">
        <v>1817</v>
      </c>
      <c r="AW997" s="23"/>
      <c r="BE997" s="9"/>
      <c r="BF997" s="9"/>
      <c r="BG997" s="9"/>
      <c r="BH997" s="9"/>
      <c r="BI997" s="9"/>
      <c r="BJ997" s="9"/>
      <c r="BK997" s="9"/>
    </row>
    <row r="998" spans="2:63" ht="15.75" customHeight="1" x14ac:dyDescent="0.25">
      <c r="B998" s="10"/>
      <c r="C998" s="6"/>
      <c r="D998" s="6"/>
      <c r="E998" s="6"/>
      <c r="F998" s="6"/>
      <c r="G998" s="6"/>
      <c r="H998" s="6"/>
      <c r="I998" s="8" t="s">
        <v>1810</v>
      </c>
      <c r="J998" s="6" t="str">
        <f t="shared" ref="J998:O998" si="95">IF(J978&gt;=1000, TEXT(J978/1000, "0") &amp; "K", TEXT(J978, "0"))</f>
        <v>41</v>
      </c>
      <c r="K998" s="6" t="str">
        <f t="shared" si="95"/>
        <v>244</v>
      </c>
      <c r="L998" s="6" t="str">
        <f t="shared" si="95"/>
        <v>133</v>
      </c>
      <c r="M998" s="6" t="str">
        <f t="shared" si="95"/>
        <v>24</v>
      </c>
      <c r="N998" s="6" t="str">
        <f t="shared" si="95"/>
        <v>28</v>
      </c>
      <c r="O998" s="6" t="str">
        <f t="shared" si="95"/>
        <v>221</v>
      </c>
      <c r="AW998" s="23"/>
      <c r="BE998" s="9"/>
      <c r="BF998" s="9"/>
      <c r="BG998" s="9"/>
      <c r="BH998" s="9"/>
      <c r="BI998" s="9"/>
      <c r="BJ998" s="9"/>
      <c r="BK998" s="9"/>
    </row>
    <row r="999" spans="2:63" ht="15.75" customHeight="1" x14ac:dyDescent="0.25">
      <c r="B999" s="10"/>
      <c r="C999" s="6"/>
      <c r="D999" s="6"/>
      <c r="E999" s="6"/>
      <c r="F999" s="6"/>
      <c r="G999" s="6"/>
      <c r="H999" s="6"/>
      <c r="I999" s="10" t="s">
        <v>1793</v>
      </c>
      <c r="J999" s="6" t="str">
        <f t="shared" ref="J999:O999" si="96">IF(J979&gt;=1000, TEXT(J979/1000, "0") &amp; "K", TEXT(J979, "0"))</f>
        <v>0</v>
      </c>
      <c r="K999" s="6" t="str">
        <f t="shared" si="96"/>
        <v>13</v>
      </c>
      <c r="L999" s="6" t="str">
        <f t="shared" si="96"/>
        <v>4</v>
      </c>
      <c r="M999" s="6" t="str">
        <f t="shared" si="96"/>
        <v>0</v>
      </c>
      <c r="N999" s="6" t="str">
        <f t="shared" si="96"/>
        <v>0</v>
      </c>
      <c r="O999" s="6" t="str">
        <f t="shared" si="96"/>
        <v>9</v>
      </c>
      <c r="AW999" s="23"/>
      <c r="BE999" s="9"/>
      <c r="BF999" s="9"/>
      <c r="BG999" s="9"/>
      <c r="BH999" s="9"/>
      <c r="BI999" s="9"/>
      <c r="BJ999" s="9"/>
      <c r="BK999" s="9"/>
    </row>
    <row r="1000" spans="2:63" ht="15.75" customHeight="1" x14ac:dyDescent="0.25">
      <c r="B1000" s="10"/>
      <c r="C1000" s="6"/>
      <c r="D1000" s="6"/>
      <c r="E1000" s="6"/>
      <c r="F1000" s="6"/>
      <c r="G1000" s="6"/>
      <c r="H1000" s="6"/>
      <c r="I1000" s="10" t="s">
        <v>1794</v>
      </c>
      <c r="J1000" s="6" t="str">
        <f t="shared" ref="J1000:O1000" si="97">IF(J980&gt;=1000, TEXT(J980/1000, "0") &amp; "K", TEXT(J980, "0"))</f>
        <v>1K</v>
      </c>
      <c r="K1000" s="6" t="str">
        <f t="shared" si="97"/>
        <v>921</v>
      </c>
      <c r="L1000" s="6" t="str">
        <f t="shared" si="97"/>
        <v>2K</v>
      </c>
      <c r="M1000" s="6" t="str">
        <f t="shared" si="97"/>
        <v>499</v>
      </c>
      <c r="N1000" s="6" t="str">
        <f t="shared" si="97"/>
        <v>2K</v>
      </c>
      <c r="O1000" s="6" t="str">
        <f t="shared" si="97"/>
        <v>745</v>
      </c>
      <c r="AW1000" s="23"/>
      <c r="BE1000" s="9"/>
      <c r="BF1000" s="9"/>
      <c r="BG1000" s="9"/>
      <c r="BH1000" s="9"/>
      <c r="BI1000" s="9"/>
      <c r="BJ1000" s="9"/>
      <c r="BK1000" s="9"/>
    </row>
    <row r="1001" spans="2:63" ht="15.75" customHeight="1" x14ac:dyDescent="0.25">
      <c r="B1001" s="10"/>
      <c r="C1001" s="6"/>
      <c r="D1001" s="6"/>
      <c r="E1001" s="6"/>
      <c r="F1001" s="6"/>
      <c r="G1001" s="6"/>
      <c r="H1001" s="6"/>
      <c r="I1001" s="10" t="s">
        <v>1795</v>
      </c>
      <c r="J1001" s="6" t="str">
        <f t="shared" ref="J1001:O1001" si="98">IF(J981&gt;=1000, TEXT(J981/1000, "0") &amp; "K", TEXT(J981, "0"))</f>
        <v>2</v>
      </c>
      <c r="K1001" s="6" t="str">
        <f t="shared" si="98"/>
        <v>154</v>
      </c>
      <c r="L1001" s="6" t="str">
        <f t="shared" si="98"/>
        <v>64</v>
      </c>
      <c r="M1001" s="6" t="str">
        <f t="shared" si="98"/>
        <v>1</v>
      </c>
      <c r="N1001" s="6" t="str">
        <f t="shared" si="98"/>
        <v>2</v>
      </c>
      <c r="O1001" s="6" t="str">
        <f t="shared" si="98"/>
        <v>138</v>
      </c>
      <c r="AW1001" s="23"/>
      <c r="BE1001" s="9"/>
      <c r="BF1001" s="9"/>
      <c r="BG1001" s="9"/>
      <c r="BH1001" s="9"/>
      <c r="BI1001" s="9"/>
      <c r="BJ1001" s="9"/>
      <c r="BK1001" s="9"/>
    </row>
    <row r="1002" spans="2:63" ht="15.75" customHeight="1" x14ac:dyDescent="0.25">
      <c r="B1002" s="10"/>
      <c r="C1002" s="6"/>
      <c r="D1002" s="6"/>
      <c r="E1002" s="6"/>
      <c r="F1002" s="6"/>
      <c r="G1002" s="6"/>
      <c r="H1002" s="6"/>
      <c r="I1002" s="10" t="s">
        <v>1796</v>
      </c>
      <c r="J1002" s="6" t="str">
        <f t="shared" ref="J1002:O1002" si="99">IF(J982&gt;=1000, TEXT(J982/1000, "0") &amp; "K", TEXT(J982, "0"))</f>
        <v>12</v>
      </c>
      <c r="K1002" s="6" t="str">
        <f t="shared" si="99"/>
        <v>211</v>
      </c>
      <c r="L1002" s="6" t="str">
        <f t="shared" si="99"/>
        <v>107</v>
      </c>
      <c r="M1002" s="6" t="str">
        <f t="shared" si="99"/>
        <v>9</v>
      </c>
      <c r="N1002" s="6" t="str">
        <f t="shared" si="99"/>
        <v>10</v>
      </c>
      <c r="O1002" s="6" t="str">
        <f t="shared" si="99"/>
        <v>196</v>
      </c>
      <c r="AW1002" s="23"/>
      <c r="BE1002" s="9"/>
      <c r="BF1002" s="9"/>
      <c r="BG1002" s="9"/>
      <c r="BH1002" s="9"/>
      <c r="BI1002" s="9"/>
      <c r="BJ1002" s="9"/>
      <c r="BK1002" s="9"/>
    </row>
    <row r="1003" spans="2:63" ht="15.75" customHeight="1" x14ac:dyDescent="0.25">
      <c r="B1003" s="10"/>
      <c r="C1003" s="6"/>
      <c r="D1003" s="6"/>
      <c r="E1003" s="6"/>
      <c r="F1003" s="6"/>
      <c r="G1003" s="6"/>
      <c r="H1003" s="6"/>
      <c r="I1003" s="10" t="s">
        <v>1797</v>
      </c>
      <c r="J1003" s="6" t="str">
        <f t="shared" ref="J1003:O1003" si="100">IF(J983&gt;=1000, TEXT(J983/1000, "0") &amp; "K", TEXT(J983, "0"))</f>
        <v>43</v>
      </c>
      <c r="K1003" s="6" t="str">
        <f t="shared" si="100"/>
        <v>306</v>
      </c>
      <c r="L1003" s="6" t="str">
        <f t="shared" si="100"/>
        <v>164</v>
      </c>
      <c r="M1003" s="6" t="str">
        <f t="shared" si="100"/>
        <v>29</v>
      </c>
      <c r="N1003" s="6" t="str">
        <f t="shared" si="100"/>
        <v>32</v>
      </c>
      <c r="O1003" s="6" t="str">
        <f t="shared" si="100"/>
        <v>289</v>
      </c>
      <c r="AW1003" s="23"/>
      <c r="BE1003" s="9"/>
      <c r="BF1003" s="9"/>
      <c r="BG1003" s="9"/>
      <c r="BH1003" s="9"/>
      <c r="BI1003" s="9"/>
      <c r="BJ1003" s="9"/>
      <c r="BK1003" s="9"/>
    </row>
    <row r="1004" spans="2:63" ht="15.75" customHeight="1" x14ac:dyDescent="0.25">
      <c r="B1004" s="10"/>
      <c r="C1004" s="6"/>
      <c r="D1004" s="6"/>
      <c r="E1004" s="6"/>
      <c r="F1004" s="6"/>
      <c r="G1004" s="6"/>
      <c r="H1004" s="6"/>
      <c r="I1004" s="10" t="s">
        <v>1798</v>
      </c>
      <c r="J1004" s="6" t="str">
        <f t="shared" ref="J1004:O1004" si="101">IF(J984&gt;=1000, TEXT(J984/1000, "0") &amp; "K", TEXT(J984, "0"))</f>
        <v>41</v>
      </c>
      <c r="K1004" s="6" t="str">
        <f t="shared" si="101"/>
        <v>152</v>
      </c>
      <c r="L1004" s="6" t="str">
        <f t="shared" si="101"/>
        <v>100</v>
      </c>
      <c r="M1004" s="6" t="str">
        <f t="shared" si="101"/>
        <v>27</v>
      </c>
      <c r="N1004" s="6" t="str">
        <f t="shared" si="101"/>
        <v>30</v>
      </c>
      <c r="O1004" s="6" t="str">
        <f t="shared" si="101"/>
        <v>152</v>
      </c>
      <c r="AW1004" s="23"/>
      <c r="BE1004" s="9"/>
      <c r="BF1004" s="9"/>
      <c r="BG1004" s="9"/>
      <c r="BH1004" s="9"/>
      <c r="BI1004" s="9"/>
      <c r="BJ1004" s="9"/>
      <c r="BK1004" s="9"/>
    </row>
    <row r="1005" spans="2:63" ht="15.75" customHeight="1" x14ac:dyDescent="0.25">
      <c r="B1005" s="10"/>
      <c r="C1005" s="6"/>
      <c r="D1005" s="6"/>
      <c r="E1005" s="6"/>
      <c r="F1005" s="6"/>
      <c r="G1005" s="6"/>
      <c r="H1005" s="6"/>
      <c r="I1005" s="10" t="s">
        <v>1799</v>
      </c>
      <c r="J1005" s="6" t="str">
        <f t="shared" ref="J1005:O1005" si="102">IF(J985&gt;=1000, TEXT(J985/1000, "0") &amp; "K", TEXT(J985, "0"))</f>
        <v>97</v>
      </c>
      <c r="K1005" s="6" t="str">
        <f t="shared" si="102"/>
        <v>143</v>
      </c>
      <c r="L1005" s="6" t="str">
        <f t="shared" si="102"/>
        <v>134</v>
      </c>
      <c r="M1005" s="6" t="str">
        <f t="shared" si="102"/>
        <v>44</v>
      </c>
      <c r="N1005" s="6" t="str">
        <f t="shared" si="102"/>
        <v>72</v>
      </c>
      <c r="O1005" s="6" t="str">
        <f t="shared" si="102"/>
        <v>125</v>
      </c>
      <c r="AW1005" s="23"/>
      <c r="BE1005" s="9"/>
      <c r="BF1005" s="9"/>
      <c r="BG1005" s="9"/>
      <c r="BH1005" s="9"/>
      <c r="BI1005" s="9"/>
      <c r="BJ1005" s="9"/>
      <c r="BK1005" s="9"/>
    </row>
    <row r="1006" spans="2:63" ht="15.75" customHeight="1" x14ac:dyDescent="0.25">
      <c r="B1006" s="10"/>
      <c r="C1006" s="6"/>
      <c r="D1006" s="6"/>
      <c r="E1006" s="6"/>
      <c r="F1006" s="6"/>
      <c r="G1006" s="6"/>
      <c r="H1006" s="6"/>
      <c r="I1006" s="13"/>
      <c r="J1006" s="18"/>
      <c r="K1006" s="18"/>
      <c r="L1006" s="18"/>
      <c r="M1006" s="18"/>
      <c r="N1006" s="18"/>
      <c r="O1006" s="18"/>
      <c r="AW1006" s="23"/>
      <c r="BE1006" s="9"/>
      <c r="BF1006" s="9"/>
      <c r="BG1006" s="9"/>
      <c r="BH1006" s="9"/>
      <c r="BI1006" s="9"/>
      <c r="BJ1006" s="9"/>
      <c r="BK1006" s="9"/>
    </row>
    <row r="1007" spans="2:63" ht="15.75" customHeight="1" x14ac:dyDescent="0.25">
      <c r="B1007" s="10"/>
      <c r="C1007" s="6"/>
      <c r="D1007" s="6"/>
      <c r="E1007" s="6"/>
      <c r="F1007" s="6"/>
      <c r="G1007" s="6"/>
      <c r="H1007" s="6"/>
      <c r="I1007" s="13"/>
      <c r="J1007" s="18"/>
      <c r="K1007" s="18"/>
      <c r="L1007" s="18"/>
      <c r="M1007" s="18"/>
      <c r="N1007" s="18"/>
      <c r="O1007" s="18"/>
      <c r="AW1007" s="23"/>
      <c r="BE1007" s="9"/>
      <c r="BF1007" s="9"/>
      <c r="BG1007" s="9"/>
      <c r="BH1007" s="9"/>
      <c r="BI1007" s="9"/>
      <c r="BJ1007" s="9"/>
      <c r="BK1007" s="9"/>
    </row>
    <row r="1008" spans="2:63" ht="15.75" customHeight="1" x14ac:dyDescent="0.25">
      <c r="B1008" s="10"/>
      <c r="C1008" s="6"/>
      <c r="D1008" s="6"/>
      <c r="E1008" s="6"/>
      <c r="F1008" s="6"/>
      <c r="G1008" s="6"/>
      <c r="H1008" s="6"/>
      <c r="I1008" s="13"/>
      <c r="J1008" s="18"/>
      <c r="K1008" s="18"/>
      <c r="L1008" s="18"/>
      <c r="M1008" s="18"/>
      <c r="N1008" s="18"/>
      <c r="O1008" s="18"/>
      <c r="AW1008" s="23"/>
      <c r="BE1008" s="9"/>
      <c r="BF1008" s="9"/>
      <c r="BG1008" s="9"/>
      <c r="BH1008" s="9"/>
      <c r="BI1008" s="9"/>
      <c r="BJ1008" s="9"/>
      <c r="BK1008" s="9"/>
    </row>
    <row r="1009" spans="2:63" ht="15.75" customHeight="1" x14ac:dyDescent="0.25">
      <c r="B1009" s="10"/>
      <c r="C1009" s="6"/>
      <c r="D1009" s="6"/>
      <c r="E1009" s="6"/>
      <c r="F1009" s="6"/>
      <c r="G1009" s="6"/>
      <c r="H1009" s="6"/>
      <c r="I1009" s="13"/>
      <c r="J1009" s="18"/>
      <c r="K1009" s="18"/>
      <c r="L1009" s="18"/>
      <c r="M1009" s="18"/>
      <c r="N1009" s="18"/>
      <c r="O1009" s="18"/>
      <c r="AW1009" s="23"/>
      <c r="BE1009" s="9"/>
      <c r="BF1009" s="9"/>
      <c r="BG1009" s="9"/>
      <c r="BH1009" s="9"/>
      <c r="BI1009" s="9"/>
      <c r="BJ1009" s="9"/>
      <c r="BK1009" s="9"/>
    </row>
    <row r="1010" spans="2:63" ht="15.75" customHeight="1" x14ac:dyDescent="0.25">
      <c r="B1010" s="10"/>
      <c r="C1010" s="6"/>
      <c r="D1010" s="6"/>
      <c r="E1010" s="6"/>
      <c r="F1010" s="6"/>
      <c r="G1010" s="6"/>
      <c r="H1010" s="6"/>
      <c r="I1010" s="13"/>
      <c r="J1010" s="18"/>
      <c r="K1010" s="18"/>
      <c r="L1010" s="18"/>
      <c r="M1010" s="18"/>
      <c r="N1010" s="18"/>
      <c r="O1010" s="18"/>
      <c r="AW1010" s="23"/>
      <c r="BE1010" s="9"/>
      <c r="BF1010" s="9"/>
      <c r="BG1010" s="9"/>
      <c r="BH1010" s="9"/>
      <c r="BI1010" s="9"/>
      <c r="BJ1010" s="9"/>
      <c r="BK1010" s="9"/>
    </row>
    <row r="1011" spans="2:63" ht="15.75" customHeight="1" x14ac:dyDescent="0.25">
      <c r="B1011" s="10"/>
      <c r="C1011" s="6"/>
      <c r="D1011" s="6"/>
      <c r="E1011" s="6"/>
      <c r="F1011" s="6"/>
      <c r="G1011" s="6"/>
      <c r="H1011" s="6"/>
      <c r="I1011" s="13"/>
      <c r="J1011" s="18"/>
      <c r="K1011" s="18"/>
      <c r="L1011" s="18"/>
      <c r="M1011" s="18"/>
      <c r="N1011" s="18"/>
      <c r="O1011" s="18"/>
      <c r="AW1011" s="23"/>
      <c r="BE1011" s="9"/>
      <c r="BF1011" s="9"/>
      <c r="BG1011" s="9"/>
      <c r="BH1011" s="9"/>
      <c r="BI1011" s="9"/>
      <c r="BJ1011" s="9"/>
      <c r="BK1011" s="9"/>
    </row>
    <row r="1012" spans="2:63" ht="15.75" customHeight="1" x14ac:dyDescent="0.25">
      <c r="B1012" s="10"/>
      <c r="C1012" s="6"/>
      <c r="D1012" s="6"/>
      <c r="E1012" s="6"/>
      <c r="F1012" s="6"/>
      <c r="G1012" s="6"/>
      <c r="H1012" s="6"/>
      <c r="I1012" s="13"/>
      <c r="J1012" s="18"/>
      <c r="K1012" s="18"/>
      <c r="L1012" s="18"/>
      <c r="M1012" s="18"/>
      <c r="N1012" s="18"/>
      <c r="O1012" s="18"/>
      <c r="AW1012" s="23"/>
      <c r="BE1012" s="9"/>
      <c r="BF1012" s="9"/>
      <c r="BG1012" s="9"/>
      <c r="BH1012" s="9"/>
      <c r="BI1012" s="9"/>
      <c r="BJ1012" s="9"/>
      <c r="BK1012" s="9"/>
    </row>
    <row r="1013" spans="2:63" ht="15.75" customHeight="1" x14ac:dyDescent="0.25">
      <c r="B1013" s="10"/>
      <c r="C1013" s="6"/>
      <c r="D1013" s="6"/>
      <c r="E1013" s="6"/>
      <c r="F1013" s="6"/>
      <c r="G1013" s="6"/>
      <c r="H1013" s="6"/>
      <c r="I1013" s="13"/>
      <c r="J1013" s="18"/>
      <c r="K1013" s="18"/>
      <c r="L1013" s="18"/>
      <c r="M1013" s="18"/>
      <c r="N1013" s="18"/>
      <c r="O1013" s="18"/>
      <c r="AW1013" s="23"/>
      <c r="BE1013" s="9"/>
      <c r="BF1013" s="9"/>
      <c r="BG1013" s="9"/>
      <c r="BH1013" s="9"/>
      <c r="BI1013" s="9"/>
      <c r="BJ1013" s="9"/>
      <c r="BK1013" s="9"/>
    </row>
    <row r="1014" spans="2:63" ht="15.75" customHeight="1" x14ac:dyDescent="0.25">
      <c r="B1014" s="10"/>
      <c r="C1014" s="6"/>
      <c r="D1014" s="6"/>
      <c r="E1014" s="6"/>
      <c r="F1014" s="6"/>
      <c r="G1014" s="6"/>
      <c r="H1014" s="6"/>
      <c r="I1014" s="13"/>
      <c r="J1014" s="18"/>
      <c r="K1014" s="18"/>
      <c r="L1014" s="18"/>
      <c r="M1014" s="18"/>
      <c r="N1014" s="18"/>
      <c r="O1014" s="18"/>
      <c r="AW1014" s="23"/>
      <c r="BE1014" s="9"/>
      <c r="BF1014" s="9"/>
      <c r="BG1014" s="9"/>
      <c r="BH1014" s="9"/>
      <c r="BI1014" s="9"/>
      <c r="BJ1014" s="9"/>
      <c r="BK1014" s="9"/>
    </row>
    <row r="1015" spans="2:63" ht="15.75" customHeight="1" x14ac:dyDescent="0.25">
      <c r="B1015" s="10"/>
      <c r="C1015" s="6"/>
      <c r="D1015" s="6"/>
      <c r="E1015" s="6"/>
      <c r="F1015" s="6"/>
      <c r="G1015" s="6"/>
      <c r="H1015" s="6"/>
      <c r="I1015" s="13"/>
      <c r="J1015" s="18"/>
      <c r="K1015" s="18"/>
      <c r="L1015" s="18"/>
      <c r="M1015" s="18"/>
      <c r="N1015" s="18"/>
      <c r="O1015" s="18"/>
      <c r="AW1015" s="23"/>
      <c r="BE1015" s="9"/>
      <c r="BF1015" s="9"/>
      <c r="BG1015" s="9"/>
      <c r="BH1015" s="9"/>
      <c r="BI1015" s="9"/>
      <c r="BJ1015" s="9"/>
      <c r="BK1015" s="9"/>
    </row>
    <row r="1016" spans="2:63" ht="15.75" customHeight="1" x14ac:dyDescent="0.25">
      <c r="B1016" s="10"/>
      <c r="C1016" s="6"/>
      <c r="D1016" s="6"/>
      <c r="E1016" s="6"/>
      <c r="F1016" s="6"/>
      <c r="G1016" s="6"/>
      <c r="H1016" s="6"/>
      <c r="I1016" s="13"/>
      <c r="J1016" s="18"/>
      <c r="K1016" s="18"/>
      <c r="L1016" s="18"/>
      <c r="M1016" s="18"/>
      <c r="N1016" s="18"/>
      <c r="O1016" s="18"/>
      <c r="AW1016" s="23"/>
      <c r="BE1016" s="9"/>
      <c r="BF1016" s="9"/>
      <c r="BG1016" s="9"/>
      <c r="BH1016" s="9"/>
      <c r="BI1016" s="9"/>
      <c r="BJ1016" s="9"/>
      <c r="BK1016" s="9"/>
    </row>
    <row r="1017" spans="2:63" ht="15.75" customHeight="1" x14ac:dyDescent="0.25">
      <c r="B1017" s="10"/>
      <c r="C1017" s="6"/>
      <c r="D1017" s="6"/>
      <c r="E1017" s="6"/>
      <c r="F1017" s="6"/>
      <c r="G1017" s="6"/>
      <c r="H1017" s="6"/>
      <c r="I1017" s="13"/>
      <c r="J1017" s="18"/>
      <c r="K1017" s="18"/>
      <c r="L1017" s="18"/>
      <c r="M1017" s="18"/>
      <c r="N1017" s="18"/>
      <c r="O1017" s="18"/>
      <c r="AW1017" s="23"/>
      <c r="BE1017" s="9"/>
      <c r="BF1017" s="9"/>
      <c r="BG1017" s="9"/>
      <c r="BH1017" s="9"/>
      <c r="BI1017" s="9"/>
      <c r="BJ1017" s="9"/>
      <c r="BK1017" s="9"/>
    </row>
    <row r="1018" spans="2:63" ht="15.75" customHeight="1" x14ac:dyDescent="0.25">
      <c r="B1018" s="10"/>
      <c r="C1018" s="6"/>
      <c r="D1018" s="6"/>
      <c r="E1018" s="6"/>
      <c r="F1018" s="6"/>
      <c r="G1018" s="6"/>
      <c r="H1018" s="6"/>
      <c r="I1018" s="13"/>
      <c r="J1018" s="18"/>
      <c r="K1018" s="18"/>
      <c r="L1018" s="18"/>
      <c r="M1018" s="18"/>
      <c r="N1018" s="18"/>
      <c r="O1018" s="18"/>
      <c r="AW1018" s="23"/>
      <c r="BE1018" s="9"/>
      <c r="BF1018" s="9"/>
      <c r="BG1018" s="9"/>
      <c r="BH1018" s="9"/>
      <c r="BI1018" s="9"/>
      <c r="BJ1018" s="9"/>
      <c r="BK1018" s="9"/>
    </row>
    <row r="1019" spans="2:63" ht="15.75" customHeight="1" x14ac:dyDescent="0.25">
      <c r="B1019" s="10"/>
      <c r="C1019" s="6"/>
      <c r="D1019" s="6"/>
      <c r="E1019" s="6"/>
      <c r="F1019" s="6"/>
      <c r="G1019" s="6"/>
      <c r="H1019" s="6"/>
      <c r="I1019" s="13"/>
      <c r="J1019" s="18"/>
      <c r="K1019" s="18"/>
      <c r="L1019" s="18"/>
      <c r="M1019" s="18"/>
      <c r="N1019" s="18"/>
      <c r="O1019" s="18"/>
      <c r="AW1019" s="23"/>
      <c r="BE1019" s="9"/>
      <c r="BF1019" s="9"/>
      <c r="BG1019" s="9"/>
      <c r="BH1019" s="9"/>
      <c r="BI1019" s="9"/>
      <c r="BJ1019" s="9"/>
      <c r="BK1019" s="9"/>
    </row>
    <row r="1020" spans="2:63" ht="15.75" customHeight="1" x14ac:dyDescent="0.25">
      <c r="B1020" s="10"/>
      <c r="C1020" s="6"/>
      <c r="D1020" s="6"/>
      <c r="E1020" s="6"/>
      <c r="F1020" s="6"/>
      <c r="G1020" s="6"/>
      <c r="H1020" s="6"/>
      <c r="I1020" s="13"/>
      <c r="J1020" s="18"/>
      <c r="K1020" s="18"/>
      <c r="L1020" s="18"/>
      <c r="M1020" s="18"/>
      <c r="N1020" s="18"/>
      <c r="O1020" s="18"/>
      <c r="AW1020" s="23"/>
      <c r="BE1020" s="9"/>
      <c r="BF1020" s="9"/>
      <c r="BG1020" s="9"/>
      <c r="BH1020" s="9"/>
      <c r="BI1020" s="9"/>
      <c r="BJ1020" s="9"/>
      <c r="BK1020" s="9"/>
    </row>
    <row r="1021" spans="2:63" ht="15.75" customHeight="1" x14ac:dyDescent="0.25">
      <c r="B1021" s="10"/>
      <c r="C1021" s="6"/>
      <c r="D1021" s="6"/>
      <c r="E1021" s="6"/>
      <c r="F1021" s="6"/>
      <c r="G1021" s="6"/>
      <c r="H1021" s="6"/>
      <c r="I1021" s="13"/>
      <c r="J1021" s="18"/>
      <c r="K1021" s="18"/>
      <c r="L1021" s="18"/>
      <c r="M1021" s="18"/>
      <c r="N1021" s="18"/>
      <c r="O1021" s="18"/>
      <c r="AW1021" s="23"/>
      <c r="BE1021" s="9"/>
      <c r="BF1021" s="9"/>
      <c r="BG1021" s="9"/>
      <c r="BH1021" s="9"/>
      <c r="BI1021" s="9"/>
      <c r="BJ1021" s="9"/>
      <c r="BK1021" s="9"/>
    </row>
    <row r="1022" spans="2:63" ht="15.75" customHeight="1" x14ac:dyDescent="0.25">
      <c r="B1022" s="10"/>
      <c r="C1022" s="6"/>
      <c r="D1022" s="6"/>
      <c r="E1022" s="6"/>
      <c r="F1022" s="6"/>
      <c r="G1022" s="6"/>
      <c r="H1022" s="6"/>
      <c r="I1022" s="13"/>
      <c r="J1022" s="18"/>
      <c r="K1022" s="18"/>
      <c r="L1022" s="18"/>
      <c r="M1022" s="18"/>
      <c r="N1022" s="18"/>
      <c r="O1022" s="18"/>
      <c r="AW1022" s="23"/>
      <c r="BE1022" s="9"/>
      <c r="BF1022" s="9"/>
      <c r="BG1022" s="9"/>
      <c r="BH1022" s="9"/>
      <c r="BI1022" s="9"/>
      <c r="BJ1022" s="9"/>
      <c r="BK1022" s="9"/>
    </row>
    <row r="1023" spans="2:63" ht="15.75" customHeight="1" x14ac:dyDescent="0.25">
      <c r="B1023" s="10"/>
      <c r="C1023" s="6"/>
      <c r="D1023" s="6"/>
      <c r="E1023" s="6"/>
      <c r="F1023" s="6"/>
      <c r="G1023" s="6"/>
      <c r="H1023" s="6"/>
      <c r="I1023" s="13"/>
      <c r="J1023" s="18"/>
      <c r="K1023" s="18"/>
      <c r="L1023" s="18"/>
      <c r="M1023" s="18"/>
      <c r="N1023" s="18"/>
      <c r="O1023" s="18"/>
      <c r="AW1023" s="23"/>
      <c r="BE1023" s="9"/>
      <c r="BF1023" s="9"/>
      <c r="BG1023" s="9"/>
      <c r="BH1023" s="9"/>
      <c r="BI1023" s="9"/>
      <c r="BJ1023" s="9"/>
      <c r="BK1023" s="9"/>
    </row>
    <row r="1024" spans="2:63" ht="15.75" customHeight="1" x14ac:dyDescent="0.25">
      <c r="B1024" s="10"/>
      <c r="C1024" s="6"/>
      <c r="D1024" s="6"/>
      <c r="E1024" s="6"/>
      <c r="F1024" s="6"/>
      <c r="G1024" s="6"/>
      <c r="H1024" s="6"/>
      <c r="I1024" s="13"/>
      <c r="J1024" s="18"/>
      <c r="K1024" s="18"/>
      <c r="L1024" s="18"/>
      <c r="M1024" s="18"/>
      <c r="N1024" s="18"/>
      <c r="O1024" s="18"/>
      <c r="AW1024" s="23"/>
      <c r="BE1024" s="9"/>
      <c r="BF1024" s="9"/>
      <c r="BG1024" s="9"/>
      <c r="BH1024" s="9"/>
      <c r="BI1024" s="9"/>
      <c r="BJ1024" s="9"/>
      <c r="BK1024" s="9"/>
    </row>
    <row r="1025" spans="2:63" ht="15.75" customHeight="1" x14ac:dyDescent="0.25">
      <c r="B1025" s="10"/>
      <c r="C1025" s="6"/>
      <c r="D1025" s="6"/>
      <c r="E1025" s="6"/>
      <c r="F1025" s="6"/>
      <c r="G1025" s="6"/>
      <c r="H1025" s="6"/>
      <c r="I1025" s="13"/>
      <c r="J1025" s="18"/>
      <c r="K1025" s="18"/>
      <c r="L1025" s="18"/>
      <c r="M1025" s="18"/>
      <c r="N1025" s="18"/>
      <c r="O1025" s="18"/>
      <c r="AW1025" s="23"/>
      <c r="BE1025" s="9"/>
      <c r="BF1025" s="9"/>
      <c r="BG1025" s="9"/>
      <c r="BH1025" s="9"/>
      <c r="BI1025" s="9"/>
      <c r="BJ1025" s="9"/>
      <c r="BK1025" s="9"/>
    </row>
    <row r="1026" spans="2:63" ht="15.75" customHeight="1" x14ac:dyDescent="0.25">
      <c r="B1026" s="10"/>
      <c r="C1026" s="6"/>
      <c r="D1026" s="6"/>
      <c r="E1026" s="6"/>
      <c r="F1026" s="6"/>
      <c r="G1026" s="6"/>
      <c r="H1026" s="6"/>
      <c r="I1026" s="13"/>
      <c r="J1026" s="18"/>
      <c r="K1026" s="18"/>
      <c r="L1026" s="18"/>
      <c r="M1026" s="18"/>
      <c r="N1026" s="18"/>
      <c r="O1026" s="18"/>
      <c r="AW1026" s="23"/>
      <c r="BE1026" s="9"/>
      <c r="BF1026" s="9"/>
      <c r="BG1026" s="9"/>
      <c r="BH1026" s="9"/>
      <c r="BI1026" s="9"/>
      <c r="BJ1026" s="9"/>
      <c r="BK1026" s="9"/>
    </row>
    <row r="1027" spans="2:63" ht="15.75" customHeight="1" x14ac:dyDescent="0.25">
      <c r="B1027" s="10"/>
      <c r="C1027" s="6"/>
      <c r="D1027" s="6"/>
      <c r="E1027" s="6"/>
      <c r="F1027" s="6"/>
      <c r="G1027" s="6"/>
      <c r="H1027" s="6"/>
      <c r="I1027" s="13"/>
      <c r="J1027" s="18"/>
      <c r="K1027" s="18"/>
      <c r="L1027" s="18"/>
      <c r="M1027" s="18"/>
      <c r="N1027" s="18"/>
      <c r="O1027" s="18"/>
      <c r="AW1027" s="23"/>
      <c r="BE1027" s="9"/>
      <c r="BF1027" s="9"/>
      <c r="BG1027" s="9"/>
      <c r="BH1027" s="9"/>
      <c r="BI1027" s="9"/>
      <c r="BJ1027" s="9"/>
      <c r="BK1027" s="9"/>
    </row>
    <row r="1028" spans="2:63" ht="15.75" customHeight="1" x14ac:dyDescent="0.25">
      <c r="B1028" s="10"/>
      <c r="C1028" s="6"/>
      <c r="D1028" s="6"/>
      <c r="E1028" s="6"/>
      <c r="F1028" s="6"/>
      <c r="G1028" s="6"/>
      <c r="H1028" s="6"/>
      <c r="I1028" s="13"/>
      <c r="J1028" s="18"/>
      <c r="K1028" s="18"/>
      <c r="L1028" s="18"/>
      <c r="M1028" s="18"/>
      <c r="N1028" s="18"/>
      <c r="O1028" s="18"/>
      <c r="AW1028" s="23"/>
      <c r="BE1028" s="9"/>
      <c r="BF1028" s="9"/>
      <c r="BG1028" s="9"/>
      <c r="BH1028" s="9"/>
      <c r="BI1028" s="9"/>
      <c r="BJ1028" s="9"/>
      <c r="BK1028" s="9"/>
    </row>
    <row r="1029" spans="2:63" ht="15.75" customHeight="1" x14ac:dyDescent="0.25">
      <c r="B1029" s="10"/>
      <c r="C1029" s="6"/>
      <c r="D1029" s="6"/>
      <c r="E1029" s="6"/>
      <c r="F1029" s="6"/>
      <c r="G1029" s="6"/>
      <c r="H1029" s="6"/>
      <c r="I1029" s="13"/>
      <c r="J1029" s="18"/>
      <c r="K1029" s="18"/>
      <c r="L1029" s="18"/>
      <c r="M1029" s="18"/>
      <c r="N1029" s="18"/>
      <c r="O1029" s="18"/>
      <c r="AW1029" s="23"/>
      <c r="BE1029" s="9"/>
      <c r="BF1029" s="9"/>
      <c r="BG1029" s="9"/>
      <c r="BH1029" s="9"/>
      <c r="BI1029" s="9"/>
      <c r="BJ1029" s="9"/>
      <c r="BK1029" s="9"/>
    </row>
    <row r="1030" spans="2:63" ht="15.75" customHeight="1" x14ac:dyDescent="0.25">
      <c r="B1030" s="10"/>
      <c r="C1030" s="6"/>
      <c r="D1030" s="6"/>
      <c r="E1030" s="6"/>
      <c r="F1030" s="6"/>
      <c r="G1030" s="6"/>
      <c r="H1030" s="6"/>
      <c r="I1030" s="13"/>
      <c r="J1030" s="18"/>
      <c r="K1030" s="18"/>
      <c r="L1030" s="18"/>
      <c r="M1030" s="18"/>
      <c r="N1030" s="18"/>
      <c r="O1030" s="18"/>
      <c r="AW1030" s="23"/>
      <c r="BE1030" s="9"/>
      <c r="BF1030" s="9"/>
      <c r="BG1030" s="9"/>
      <c r="BH1030" s="9"/>
      <c r="BI1030" s="9"/>
      <c r="BJ1030" s="9"/>
      <c r="BK1030" s="9"/>
    </row>
    <row r="1031" spans="2:63" ht="15.75" customHeight="1" x14ac:dyDescent="0.25">
      <c r="B1031" s="10"/>
      <c r="C1031" s="6"/>
      <c r="D1031" s="6"/>
      <c r="E1031" s="6"/>
      <c r="F1031" s="6"/>
      <c r="G1031" s="6"/>
      <c r="H1031" s="6"/>
      <c r="I1031" s="13"/>
      <c r="J1031" s="18"/>
      <c r="K1031" s="18"/>
      <c r="L1031" s="18"/>
      <c r="M1031" s="18"/>
      <c r="N1031" s="18"/>
      <c r="O1031" s="18"/>
      <c r="AW1031" s="23"/>
      <c r="BE1031" s="9"/>
      <c r="BF1031" s="9"/>
      <c r="BG1031" s="9"/>
      <c r="BH1031" s="9"/>
      <c r="BI1031" s="9"/>
      <c r="BJ1031" s="9"/>
      <c r="BK1031" s="9"/>
    </row>
    <row r="1032" spans="2:63" ht="15.75" customHeight="1" x14ac:dyDescent="0.25">
      <c r="B1032" s="10"/>
      <c r="C1032" s="6"/>
      <c r="D1032" s="6"/>
      <c r="E1032" s="6"/>
      <c r="F1032" s="6"/>
      <c r="G1032" s="6"/>
      <c r="H1032" s="6"/>
      <c r="I1032" s="13"/>
      <c r="J1032" s="18"/>
      <c r="K1032" s="18"/>
      <c r="L1032" s="18"/>
      <c r="M1032" s="18"/>
      <c r="N1032" s="18"/>
      <c r="O1032" s="18"/>
      <c r="AW1032" s="23"/>
      <c r="BE1032" s="9"/>
      <c r="BF1032" s="9"/>
      <c r="BG1032" s="9"/>
      <c r="BH1032" s="9"/>
      <c r="BI1032" s="9"/>
      <c r="BJ1032" s="9"/>
      <c r="BK1032" s="9"/>
    </row>
    <row r="1033" spans="2:63" ht="15.75" customHeight="1" x14ac:dyDescent="0.25">
      <c r="B1033" s="10"/>
      <c r="C1033" s="6"/>
      <c r="D1033" s="6"/>
      <c r="E1033" s="6"/>
      <c r="F1033" s="6"/>
      <c r="G1033" s="6"/>
      <c r="H1033" s="6"/>
      <c r="I1033" s="13"/>
      <c r="J1033" s="18"/>
      <c r="K1033" s="18"/>
      <c r="L1033" s="18"/>
      <c r="M1033" s="18"/>
      <c r="N1033" s="18"/>
      <c r="O1033" s="18"/>
      <c r="AW1033" s="23"/>
      <c r="BE1033" s="9"/>
      <c r="BF1033" s="9"/>
      <c r="BG1033" s="9"/>
      <c r="BH1033" s="9"/>
      <c r="BI1033" s="9"/>
      <c r="BJ1033" s="9"/>
      <c r="BK1033" s="9"/>
    </row>
    <row r="1034" spans="2:63" ht="15.75" customHeight="1" x14ac:dyDescent="0.25">
      <c r="B1034" s="10"/>
      <c r="C1034" s="6"/>
      <c r="D1034" s="6"/>
      <c r="E1034" s="6"/>
      <c r="F1034" s="6"/>
      <c r="G1034" s="6"/>
      <c r="H1034" s="6"/>
      <c r="I1034" s="13"/>
      <c r="J1034" s="18"/>
      <c r="K1034" s="18"/>
      <c r="L1034" s="18"/>
      <c r="M1034" s="18"/>
      <c r="N1034" s="18"/>
      <c r="O1034" s="18"/>
      <c r="AW1034" s="23"/>
      <c r="BE1034" s="9"/>
      <c r="BF1034" s="9"/>
      <c r="BG1034" s="9"/>
      <c r="BH1034" s="9"/>
      <c r="BI1034" s="9"/>
      <c r="BJ1034" s="9"/>
      <c r="BK1034" s="9"/>
    </row>
    <row r="1035" spans="2:63" ht="15.75" customHeight="1" x14ac:dyDescent="0.25">
      <c r="B1035" s="10"/>
      <c r="C1035" s="6"/>
      <c r="D1035" s="6"/>
      <c r="E1035" s="6"/>
      <c r="F1035" s="6"/>
      <c r="G1035" s="6"/>
      <c r="H1035" s="6"/>
      <c r="I1035" s="13"/>
      <c r="J1035" s="18"/>
      <c r="K1035" s="18"/>
      <c r="L1035" s="18"/>
      <c r="M1035" s="18"/>
      <c r="N1035" s="18"/>
      <c r="O1035" s="18"/>
      <c r="AW1035" s="23"/>
      <c r="BE1035" s="9"/>
      <c r="BF1035" s="9"/>
      <c r="BG1035" s="9"/>
      <c r="BH1035" s="9"/>
      <c r="BI1035" s="9"/>
      <c r="BJ1035" s="9"/>
      <c r="BK1035" s="9"/>
    </row>
    <row r="1036" spans="2:63" ht="15.75" customHeight="1" x14ac:dyDescent="0.25">
      <c r="B1036" s="10"/>
      <c r="C1036" s="6"/>
      <c r="D1036" s="6"/>
      <c r="E1036" s="6"/>
      <c r="F1036" s="6"/>
      <c r="G1036" s="6"/>
      <c r="H1036" s="6"/>
      <c r="I1036" s="13"/>
      <c r="J1036" s="18"/>
      <c r="K1036" s="18"/>
      <c r="L1036" s="18"/>
      <c r="M1036" s="18"/>
      <c r="N1036" s="18"/>
      <c r="O1036" s="18"/>
      <c r="AW1036" s="23"/>
      <c r="BE1036" s="9"/>
      <c r="BF1036" s="9"/>
      <c r="BG1036" s="9"/>
      <c r="BH1036" s="9"/>
      <c r="BI1036" s="9"/>
      <c r="BJ1036" s="9"/>
      <c r="BK1036" s="9"/>
    </row>
    <row r="1037" spans="2:63" ht="15.75" customHeight="1" x14ac:dyDescent="0.25">
      <c r="B1037" s="10"/>
      <c r="C1037" s="6"/>
      <c r="D1037" s="6"/>
      <c r="E1037" s="6"/>
      <c r="F1037" s="6"/>
      <c r="G1037" s="6"/>
      <c r="H1037" s="6"/>
      <c r="I1037" s="13"/>
      <c r="J1037" s="18"/>
      <c r="K1037" s="18"/>
      <c r="L1037" s="18"/>
      <c r="M1037" s="18"/>
      <c r="N1037" s="18"/>
      <c r="O1037" s="18"/>
      <c r="AW1037" s="23"/>
      <c r="BE1037" s="9"/>
      <c r="BF1037" s="9"/>
      <c r="BG1037" s="9"/>
      <c r="BH1037" s="9"/>
      <c r="BI1037" s="9"/>
      <c r="BJ1037" s="9"/>
      <c r="BK1037" s="9"/>
    </row>
    <row r="1038" spans="2:63" ht="15.75" customHeight="1" x14ac:dyDescent="0.25">
      <c r="B1038" s="10"/>
      <c r="C1038" s="6"/>
      <c r="D1038" s="6"/>
      <c r="E1038" s="6"/>
      <c r="F1038" s="6"/>
      <c r="G1038" s="6"/>
      <c r="H1038" s="6"/>
      <c r="I1038" s="13"/>
      <c r="J1038" s="18"/>
      <c r="K1038" s="18"/>
      <c r="L1038" s="18"/>
      <c r="M1038" s="18"/>
      <c r="N1038" s="18"/>
      <c r="O1038" s="18"/>
      <c r="AW1038" s="23"/>
      <c r="BE1038" s="9"/>
      <c r="BF1038" s="9"/>
      <c r="BG1038" s="9"/>
      <c r="BH1038" s="9"/>
      <c r="BI1038" s="9"/>
      <c r="BJ1038" s="9"/>
      <c r="BK1038" s="9"/>
    </row>
    <row r="1039" spans="2:63" ht="15.75" customHeight="1" x14ac:dyDescent="0.25">
      <c r="B1039" s="10"/>
      <c r="C1039" s="6"/>
      <c r="D1039" s="6"/>
      <c r="E1039" s="6"/>
      <c r="F1039" s="6"/>
      <c r="G1039" s="6"/>
      <c r="H1039" s="6"/>
      <c r="I1039" s="13"/>
      <c r="J1039" s="18"/>
      <c r="K1039" s="18"/>
      <c r="L1039" s="18"/>
      <c r="M1039" s="18"/>
      <c r="N1039" s="18"/>
      <c r="O1039" s="18"/>
      <c r="AW1039" s="23"/>
      <c r="BE1039" s="9"/>
      <c r="BF1039" s="9"/>
      <c r="BG1039" s="9"/>
      <c r="BH1039" s="9"/>
      <c r="BI1039" s="9"/>
      <c r="BJ1039" s="9"/>
      <c r="BK1039" s="9"/>
    </row>
    <row r="1040" spans="2:63" ht="15.75" customHeight="1" x14ac:dyDescent="0.25">
      <c r="B1040" s="10"/>
      <c r="C1040" s="6"/>
      <c r="D1040" s="6"/>
      <c r="E1040" s="6"/>
      <c r="F1040" s="6"/>
      <c r="G1040" s="6"/>
      <c r="H1040" s="6"/>
      <c r="I1040" s="13"/>
      <c r="J1040" s="18"/>
      <c r="K1040" s="18"/>
      <c r="L1040" s="18"/>
      <c r="M1040" s="18"/>
      <c r="N1040" s="18"/>
      <c r="O1040" s="18"/>
      <c r="AW1040" s="23"/>
      <c r="BE1040" s="9"/>
      <c r="BF1040" s="9"/>
      <c r="BG1040" s="9"/>
      <c r="BH1040" s="9"/>
      <c r="BI1040" s="9"/>
      <c r="BJ1040" s="9"/>
      <c r="BK1040" s="9"/>
    </row>
    <row r="1041" spans="2:63" ht="15.75" customHeight="1" x14ac:dyDescent="0.25">
      <c r="B1041" s="10"/>
      <c r="C1041" s="6"/>
      <c r="D1041" s="6"/>
      <c r="E1041" s="6"/>
      <c r="F1041" s="6"/>
      <c r="G1041" s="6"/>
      <c r="H1041" s="6"/>
      <c r="I1041" s="13"/>
      <c r="J1041" s="18"/>
      <c r="K1041" s="18"/>
      <c r="L1041" s="18"/>
      <c r="M1041" s="18"/>
      <c r="N1041" s="18"/>
      <c r="O1041" s="18"/>
      <c r="AW1041" s="23"/>
      <c r="BE1041" s="9"/>
      <c r="BF1041" s="9"/>
      <c r="BG1041" s="9"/>
      <c r="BH1041" s="9"/>
      <c r="BI1041" s="9"/>
      <c r="BJ1041" s="9"/>
      <c r="BK1041" s="9"/>
    </row>
    <row r="1042" spans="2:63" ht="15.75" customHeight="1" x14ac:dyDescent="0.25">
      <c r="B1042" s="10"/>
      <c r="C1042" s="6"/>
      <c r="D1042" s="6"/>
      <c r="E1042" s="6"/>
      <c r="F1042" s="6"/>
      <c r="G1042" s="6"/>
      <c r="H1042" s="6"/>
      <c r="I1042" s="13"/>
      <c r="J1042" s="18"/>
      <c r="K1042" s="18"/>
      <c r="L1042" s="18"/>
      <c r="M1042" s="18"/>
      <c r="N1042" s="18"/>
      <c r="O1042" s="18"/>
      <c r="AW1042" s="23"/>
      <c r="BE1042" s="9"/>
      <c r="BF1042" s="9"/>
      <c r="BG1042" s="9"/>
      <c r="BH1042" s="9"/>
      <c r="BI1042" s="9"/>
      <c r="BJ1042" s="9"/>
      <c r="BK1042" s="9"/>
    </row>
    <row r="1043" spans="2:63" ht="15.75" customHeight="1" x14ac:dyDescent="0.25">
      <c r="B1043" s="10"/>
      <c r="C1043" s="6"/>
      <c r="D1043" s="6"/>
      <c r="E1043" s="6"/>
      <c r="F1043" s="6"/>
      <c r="G1043" s="6"/>
      <c r="H1043" s="6"/>
      <c r="I1043" s="13"/>
      <c r="J1043" s="18"/>
      <c r="K1043" s="18"/>
      <c r="L1043" s="18"/>
      <c r="M1043" s="18"/>
      <c r="N1043" s="18"/>
      <c r="O1043" s="18"/>
      <c r="AW1043" s="23"/>
      <c r="BE1043" s="9"/>
      <c r="BF1043" s="9"/>
      <c r="BG1043" s="9"/>
      <c r="BH1043" s="9"/>
      <c r="BI1043" s="9"/>
      <c r="BJ1043" s="9"/>
      <c r="BK1043" s="9"/>
    </row>
    <row r="1044" spans="2:63" ht="15.75" customHeight="1" x14ac:dyDescent="0.25">
      <c r="B1044" s="10"/>
      <c r="C1044" s="6"/>
      <c r="D1044" s="6"/>
      <c r="E1044" s="6"/>
      <c r="F1044" s="6"/>
      <c r="G1044" s="6"/>
      <c r="H1044" s="6"/>
      <c r="I1044" s="13"/>
      <c r="J1044" s="18"/>
      <c r="K1044" s="18"/>
      <c r="L1044" s="18"/>
      <c r="M1044" s="18"/>
      <c r="N1044" s="18"/>
      <c r="O1044" s="18"/>
      <c r="AW1044" s="23"/>
      <c r="BE1044" s="9"/>
      <c r="BF1044" s="9"/>
      <c r="BG1044" s="9"/>
      <c r="BH1044" s="9"/>
      <c r="BI1044" s="9"/>
      <c r="BJ1044" s="9"/>
      <c r="BK1044" s="9"/>
    </row>
    <row r="1045" spans="2:63" ht="15.75" customHeight="1" x14ac:dyDescent="0.25">
      <c r="B1045" s="10"/>
      <c r="C1045" s="6"/>
      <c r="D1045" s="6"/>
      <c r="E1045" s="6"/>
      <c r="F1045" s="6"/>
      <c r="G1045" s="6"/>
      <c r="H1045" s="6"/>
      <c r="I1045" s="13"/>
      <c r="J1045" s="18"/>
      <c r="K1045" s="18"/>
      <c r="L1045" s="18"/>
      <c r="M1045" s="18"/>
      <c r="N1045" s="18"/>
      <c r="O1045" s="18"/>
      <c r="AW1045" s="23"/>
      <c r="BE1045" s="9"/>
      <c r="BF1045" s="9"/>
      <c r="BG1045" s="9"/>
      <c r="BH1045" s="9"/>
      <c r="BI1045" s="9"/>
      <c r="BJ1045" s="9"/>
      <c r="BK1045" s="9"/>
    </row>
    <row r="1046" spans="2:63" ht="15.75" customHeight="1" x14ac:dyDescent="0.25">
      <c r="B1046" s="10"/>
      <c r="C1046" s="6"/>
      <c r="D1046" s="6"/>
      <c r="E1046" s="6"/>
      <c r="F1046" s="6"/>
      <c r="G1046" s="6"/>
      <c r="H1046" s="6"/>
      <c r="I1046" s="13"/>
      <c r="J1046" s="18"/>
      <c r="K1046" s="18"/>
      <c r="L1046" s="18"/>
      <c r="M1046" s="18"/>
      <c r="N1046" s="18"/>
      <c r="O1046" s="18"/>
      <c r="AW1046" s="23"/>
      <c r="BE1046" s="9"/>
      <c r="BF1046" s="9"/>
      <c r="BG1046" s="9"/>
      <c r="BH1046" s="9"/>
      <c r="BI1046" s="9"/>
      <c r="BJ1046" s="9"/>
      <c r="BK1046" s="9"/>
    </row>
    <row r="1047" spans="2:63" ht="15.75" customHeight="1" x14ac:dyDescent="0.25">
      <c r="B1047" s="10"/>
      <c r="C1047" s="6"/>
      <c r="D1047" s="6"/>
      <c r="E1047" s="6"/>
      <c r="F1047" s="6"/>
      <c r="G1047" s="6"/>
      <c r="H1047" s="6"/>
      <c r="I1047" s="13"/>
      <c r="J1047" s="18"/>
      <c r="K1047" s="18"/>
      <c r="L1047" s="18"/>
      <c r="M1047" s="18"/>
      <c r="N1047" s="18"/>
      <c r="O1047" s="18"/>
      <c r="AW1047" s="23"/>
      <c r="BE1047" s="9"/>
      <c r="BF1047" s="9"/>
      <c r="BG1047" s="9"/>
      <c r="BH1047" s="9"/>
      <c r="BI1047" s="9"/>
      <c r="BJ1047" s="9"/>
      <c r="BK1047" s="9"/>
    </row>
    <row r="1048" spans="2:63" ht="15.75" customHeight="1" x14ac:dyDescent="0.25">
      <c r="B1048" s="10"/>
      <c r="C1048" s="6"/>
      <c r="D1048" s="6"/>
      <c r="E1048" s="6"/>
      <c r="F1048" s="6"/>
      <c r="G1048" s="6"/>
      <c r="H1048" s="6"/>
      <c r="I1048" s="13"/>
      <c r="J1048" s="18"/>
      <c r="K1048" s="18"/>
      <c r="L1048" s="18"/>
      <c r="M1048" s="18"/>
      <c r="N1048" s="18"/>
      <c r="O1048" s="18"/>
      <c r="AW1048" s="23"/>
      <c r="BE1048" s="9"/>
      <c r="BF1048" s="9"/>
      <c r="BG1048" s="9"/>
      <c r="BH1048" s="9"/>
      <c r="BI1048" s="9"/>
      <c r="BJ1048" s="9"/>
      <c r="BK1048" s="9"/>
    </row>
    <row r="1049" spans="2:63" ht="15.75" customHeight="1" x14ac:dyDescent="0.25">
      <c r="B1049" s="10"/>
      <c r="C1049" s="6"/>
      <c r="D1049" s="6"/>
      <c r="E1049" s="6"/>
      <c r="F1049" s="6"/>
      <c r="G1049" s="6"/>
      <c r="H1049" s="6"/>
      <c r="I1049" s="13"/>
      <c r="J1049" s="18"/>
      <c r="K1049" s="18"/>
      <c r="L1049" s="18"/>
      <c r="M1049" s="18"/>
      <c r="N1049" s="18"/>
      <c r="O1049" s="18"/>
      <c r="AW1049" s="23"/>
      <c r="BE1049" s="9"/>
      <c r="BF1049" s="9"/>
      <c r="BG1049" s="9"/>
      <c r="BH1049" s="9"/>
      <c r="BI1049" s="9"/>
      <c r="BJ1049" s="9"/>
      <c r="BK1049" s="9"/>
    </row>
    <row r="1050" spans="2:63" ht="15.75" customHeight="1" x14ac:dyDescent="0.25">
      <c r="B1050" s="10"/>
      <c r="C1050" s="6"/>
      <c r="D1050" s="6"/>
      <c r="E1050" s="6"/>
      <c r="F1050" s="6"/>
      <c r="G1050" s="6"/>
      <c r="H1050" s="6"/>
      <c r="I1050" s="13"/>
      <c r="J1050" s="18"/>
      <c r="K1050" s="18"/>
      <c r="L1050" s="18"/>
      <c r="M1050" s="18"/>
      <c r="N1050" s="18"/>
      <c r="O1050" s="18"/>
      <c r="AW1050" s="23"/>
      <c r="BE1050" s="9"/>
      <c r="BF1050" s="9"/>
      <c r="BG1050" s="9"/>
      <c r="BH1050" s="9"/>
      <c r="BI1050" s="9"/>
      <c r="BJ1050" s="9"/>
      <c r="BK1050" s="9"/>
    </row>
    <row r="1051" spans="2:63" ht="15.75" customHeight="1" x14ac:dyDescent="0.25">
      <c r="B1051" s="10"/>
      <c r="C1051" s="6"/>
      <c r="D1051" s="6"/>
      <c r="E1051" s="6"/>
      <c r="F1051" s="6"/>
      <c r="G1051" s="6"/>
      <c r="H1051" s="6"/>
      <c r="I1051" s="13"/>
      <c r="J1051" s="18"/>
      <c r="K1051" s="18"/>
      <c r="L1051" s="18"/>
      <c r="M1051" s="18"/>
      <c r="N1051" s="18"/>
      <c r="O1051" s="18"/>
      <c r="AW1051" s="23"/>
      <c r="BE1051" s="9"/>
      <c r="BF1051" s="9"/>
      <c r="BG1051" s="9"/>
      <c r="BH1051" s="9"/>
      <c r="BI1051" s="9"/>
      <c r="BJ1051" s="9"/>
      <c r="BK1051" s="9"/>
    </row>
    <row r="1052" spans="2:63" ht="15.75" customHeight="1" x14ac:dyDescent="0.25">
      <c r="B1052" s="10"/>
      <c r="C1052" s="6"/>
      <c r="D1052" s="6"/>
      <c r="E1052" s="6"/>
      <c r="F1052" s="6"/>
      <c r="G1052" s="6"/>
      <c r="H1052" s="6"/>
      <c r="I1052" s="13"/>
      <c r="J1052" s="18"/>
      <c r="K1052" s="18"/>
      <c r="L1052" s="18"/>
      <c r="M1052" s="18"/>
      <c r="N1052" s="18"/>
      <c r="O1052" s="18"/>
      <c r="AW1052" s="23"/>
      <c r="BE1052" s="9"/>
      <c r="BF1052" s="9"/>
      <c r="BG1052" s="9"/>
      <c r="BH1052" s="9"/>
      <c r="BI1052" s="9"/>
      <c r="BJ1052" s="9"/>
      <c r="BK1052" s="9"/>
    </row>
    <row r="1053" spans="2:63" ht="15.75" customHeight="1" x14ac:dyDescent="0.25">
      <c r="B1053" s="10"/>
      <c r="C1053" s="6"/>
      <c r="D1053" s="6"/>
      <c r="E1053" s="6"/>
      <c r="F1053" s="6"/>
      <c r="G1053" s="6"/>
      <c r="H1053" s="6"/>
      <c r="I1053" s="13"/>
      <c r="J1053" s="18"/>
      <c r="K1053" s="18"/>
      <c r="L1053" s="18"/>
      <c r="M1053" s="18"/>
      <c r="N1053" s="18"/>
      <c r="O1053" s="18"/>
      <c r="AW1053" s="23"/>
      <c r="BE1053" s="9"/>
      <c r="BF1053" s="9"/>
      <c r="BG1053" s="9"/>
      <c r="BH1053" s="9"/>
      <c r="BI1053" s="9"/>
      <c r="BJ1053" s="9"/>
      <c r="BK1053" s="9"/>
    </row>
    <row r="1054" spans="2:63" ht="15.75" customHeight="1" x14ac:dyDescent="0.25">
      <c r="B1054" s="10"/>
      <c r="C1054" s="6"/>
      <c r="D1054" s="6"/>
      <c r="E1054" s="6"/>
      <c r="F1054" s="6"/>
      <c r="G1054" s="6"/>
      <c r="H1054" s="6"/>
      <c r="I1054" s="13"/>
      <c r="J1054" s="18"/>
      <c r="K1054" s="18"/>
      <c r="L1054" s="18"/>
      <c r="M1054" s="18"/>
      <c r="N1054" s="18"/>
      <c r="O1054" s="18"/>
      <c r="AW1054" s="23"/>
      <c r="BE1054" s="9"/>
      <c r="BF1054" s="9"/>
      <c r="BG1054" s="9"/>
      <c r="BH1054" s="9"/>
      <c r="BI1054" s="9"/>
      <c r="BJ1054" s="9"/>
      <c r="BK1054" s="9"/>
    </row>
    <row r="1055" spans="2:63" ht="15.75" customHeight="1" x14ac:dyDescent="0.25">
      <c r="B1055" s="10"/>
      <c r="C1055" s="6"/>
      <c r="D1055" s="6"/>
      <c r="E1055" s="6"/>
      <c r="F1055" s="6"/>
      <c r="G1055" s="6"/>
      <c r="H1055" s="6"/>
      <c r="I1055" s="13"/>
      <c r="J1055" s="18"/>
      <c r="K1055" s="18"/>
      <c r="L1055" s="18"/>
      <c r="M1055" s="18"/>
      <c r="N1055" s="18"/>
      <c r="O1055" s="18"/>
      <c r="AW1055" s="23"/>
      <c r="BE1055" s="9"/>
      <c r="BF1055" s="9"/>
      <c r="BG1055" s="9"/>
      <c r="BH1055" s="9"/>
      <c r="BI1055" s="9"/>
      <c r="BJ1055" s="9"/>
      <c r="BK1055" s="9"/>
    </row>
    <row r="1056" spans="2:63" ht="15.75" customHeight="1" x14ac:dyDescent="0.25">
      <c r="B1056" s="10"/>
      <c r="C1056" s="6"/>
      <c r="D1056" s="6"/>
      <c r="E1056" s="6"/>
      <c r="F1056" s="6"/>
      <c r="G1056" s="6"/>
      <c r="H1056" s="6"/>
      <c r="I1056" s="13"/>
      <c r="J1056" s="18"/>
      <c r="K1056" s="18"/>
      <c r="L1056" s="18"/>
      <c r="M1056" s="18"/>
      <c r="N1056" s="18"/>
      <c r="O1056" s="18"/>
      <c r="AW1056" s="23"/>
      <c r="BE1056" s="9"/>
      <c r="BF1056" s="9"/>
      <c r="BG1056" s="9"/>
      <c r="BH1056" s="9"/>
      <c r="BI1056" s="9"/>
      <c r="BJ1056" s="9"/>
      <c r="BK1056" s="9"/>
    </row>
    <row r="1057" spans="2:63" ht="15.75" customHeight="1" x14ac:dyDescent="0.25">
      <c r="B1057" s="10"/>
      <c r="C1057" s="6"/>
      <c r="D1057" s="6"/>
      <c r="E1057" s="6"/>
      <c r="F1057" s="6"/>
      <c r="G1057" s="6"/>
      <c r="H1057" s="6"/>
      <c r="I1057" s="13"/>
      <c r="J1057" s="18"/>
      <c r="K1057" s="18"/>
      <c r="L1057" s="18"/>
      <c r="M1057" s="18"/>
      <c r="N1057" s="18"/>
      <c r="O1057" s="18"/>
      <c r="AW1057" s="23"/>
      <c r="BE1057" s="9"/>
      <c r="BF1057" s="9"/>
      <c r="BG1057" s="9"/>
      <c r="BH1057" s="9"/>
      <c r="BI1057" s="9"/>
      <c r="BJ1057" s="9"/>
      <c r="BK1057" s="9"/>
    </row>
    <row r="1058" spans="2:63" ht="15.75" customHeight="1" x14ac:dyDescent="0.25">
      <c r="B1058" s="10"/>
      <c r="C1058" s="6"/>
      <c r="D1058" s="6"/>
      <c r="E1058" s="6"/>
      <c r="F1058" s="6"/>
      <c r="G1058" s="6"/>
      <c r="H1058" s="6"/>
      <c r="I1058" s="13"/>
      <c r="J1058" s="18"/>
      <c r="K1058" s="18"/>
      <c r="L1058" s="18"/>
      <c r="M1058" s="18"/>
      <c r="N1058" s="18"/>
      <c r="O1058" s="18"/>
      <c r="AW1058" s="23"/>
      <c r="BE1058" s="9"/>
      <c r="BF1058" s="9"/>
      <c r="BG1058" s="9"/>
      <c r="BH1058" s="9"/>
      <c r="BI1058" s="9"/>
      <c r="BJ1058" s="9"/>
      <c r="BK1058" s="9"/>
    </row>
    <row r="1059" spans="2:63" ht="15.75" customHeight="1" x14ac:dyDescent="0.25">
      <c r="B1059" s="10"/>
      <c r="C1059" s="6"/>
      <c r="D1059" s="6"/>
      <c r="E1059" s="6"/>
      <c r="F1059" s="6"/>
      <c r="G1059" s="6"/>
      <c r="H1059" s="6"/>
      <c r="I1059" s="13"/>
      <c r="J1059" s="18"/>
      <c r="K1059" s="18"/>
      <c r="L1059" s="18"/>
      <c r="M1059" s="18"/>
      <c r="N1059" s="18"/>
      <c r="O1059" s="18"/>
      <c r="AW1059" s="23"/>
      <c r="BE1059" s="9"/>
      <c r="BF1059" s="9"/>
      <c r="BG1059" s="9"/>
      <c r="BH1059" s="9"/>
      <c r="BI1059" s="9"/>
      <c r="BJ1059" s="9"/>
      <c r="BK1059" s="9"/>
    </row>
    <row r="1060" spans="2:63" ht="15.75" customHeight="1" x14ac:dyDescent="0.25">
      <c r="B1060" s="10"/>
      <c r="C1060" s="6"/>
      <c r="D1060" s="6"/>
      <c r="E1060" s="6"/>
      <c r="F1060" s="6"/>
      <c r="G1060" s="6"/>
      <c r="H1060" s="6"/>
      <c r="I1060" s="13"/>
      <c r="J1060" s="18"/>
      <c r="K1060" s="18"/>
      <c r="L1060" s="18"/>
      <c r="M1060" s="18"/>
      <c r="N1060" s="18"/>
      <c r="O1060" s="18"/>
      <c r="AW1060" s="23"/>
      <c r="BE1060" s="9"/>
      <c r="BF1060" s="9"/>
      <c r="BG1060" s="9"/>
      <c r="BH1060" s="9"/>
      <c r="BI1060" s="9"/>
      <c r="BJ1060" s="9"/>
      <c r="BK1060" s="9"/>
    </row>
    <row r="1061" spans="2:63" ht="15.75" customHeight="1" x14ac:dyDescent="0.25">
      <c r="B1061" s="10"/>
      <c r="C1061" s="6"/>
      <c r="D1061" s="6"/>
      <c r="E1061" s="6"/>
      <c r="F1061" s="6"/>
      <c r="G1061" s="6"/>
      <c r="H1061" s="6"/>
      <c r="I1061" s="13"/>
      <c r="J1061" s="18"/>
      <c r="K1061" s="18"/>
      <c r="L1061" s="18"/>
      <c r="M1061" s="18"/>
      <c r="N1061" s="18"/>
      <c r="O1061" s="18"/>
      <c r="AW1061" s="23"/>
      <c r="BE1061" s="9"/>
      <c r="BF1061" s="9"/>
      <c r="BG1061" s="9"/>
      <c r="BH1061" s="9"/>
      <c r="BI1061" s="9"/>
      <c r="BJ1061" s="9"/>
      <c r="BK1061" s="9"/>
    </row>
    <row r="1062" spans="2:63" ht="15.75" customHeight="1" x14ac:dyDescent="0.25">
      <c r="B1062" s="10"/>
      <c r="C1062" s="6"/>
      <c r="D1062" s="6"/>
      <c r="E1062" s="6"/>
      <c r="F1062" s="6"/>
      <c r="G1062" s="6"/>
      <c r="H1062" s="6"/>
      <c r="I1062" s="13"/>
      <c r="J1062" s="18"/>
      <c r="K1062" s="18"/>
      <c r="L1062" s="18"/>
      <c r="M1062" s="18"/>
      <c r="N1062" s="18"/>
      <c r="O1062" s="18"/>
      <c r="AW1062" s="23"/>
      <c r="BE1062" s="9"/>
      <c r="BF1062" s="9"/>
      <c r="BG1062" s="9"/>
      <c r="BH1062" s="9"/>
      <c r="BI1062" s="9"/>
      <c r="BJ1062" s="9"/>
      <c r="BK1062" s="9"/>
    </row>
    <row r="1063" spans="2:63" ht="15.75" customHeight="1" x14ac:dyDescent="0.25">
      <c r="B1063" s="10"/>
      <c r="C1063" s="6"/>
      <c r="D1063" s="6"/>
      <c r="E1063" s="6"/>
      <c r="F1063" s="6"/>
      <c r="G1063" s="6"/>
      <c r="H1063" s="6"/>
      <c r="I1063" s="13"/>
      <c r="J1063" s="18"/>
      <c r="K1063" s="18"/>
      <c r="L1063" s="18"/>
      <c r="M1063" s="18"/>
      <c r="N1063" s="18"/>
      <c r="O1063" s="18"/>
      <c r="AW1063" s="23"/>
      <c r="BE1063" s="9"/>
      <c r="BF1063" s="9"/>
      <c r="BG1063" s="9"/>
      <c r="BH1063" s="9"/>
      <c r="BI1063" s="9"/>
      <c r="BJ1063" s="9"/>
      <c r="BK1063" s="9"/>
    </row>
    <row r="1064" spans="2:63" ht="15.75" customHeight="1" x14ac:dyDescent="0.25">
      <c r="B1064" s="10"/>
      <c r="C1064" s="6"/>
      <c r="D1064" s="6"/>
      <c r="E1064" s="6"/>
      <c r="F1064" s="6"/>
      <c r="G1064" s="6"/>
      <c r="H1064" s="6"/>
      <c r="I1064" s="13"/>
      <c r="J1064" s="18"/>
      <c r="K1064" s="18"/>
      <c r="L1064" s="18"/>
      <c r="M1064" s="18"/>
      <c r="N1064" s="18"/>
      <c r="O1064" s="18"/>
      <c r="AW1064" s="23"/>
      <c r="BE1064" s="9"/>
      <c r="BF1064" s="9"/>
      <c r="BG1064" s="9"/>
      <c r="BH1064" s="9"/>
      <c r="BI1064" s="9"/>
      <c r="BJ1064" s="9"/>
      <c r="BK1064" s="9"/>
    </row>
    <row r="1065" spans="2:63" ht="15.75" customHeight="1" x14ac:dyDescent="0.25">
      <c r="B1065" s="10"/>
      <c r="C1065" s="6"/>
      <c r="D1065" s="6"/>
      <c r="E1065" s="6"/>
      <c r="F1065" s="6"/>
      <c r="G1065" s="6"/>
      <c r="H1065" s="6"/>
      <c r="I1065" s="13"/>
      <c r="J1065" s="18"/>
      <c r="K1065" s="18"/>
      <c r="L1065" s="18"/>
      <c r="M1065" s="18"/>
      <c r="N1065" s="18"/>
      <c r="O1065" s="18"/>
      <c r="AW1065" s="23"/>
      <c r="BE1065" s="9"/>
      <c r="BF1065" s="9"/>
      <c r="BG1065" s="9"/>
      <c r="BH1065" s="9"/>
      <c r="BI1065" s="9"/>
      <c r="BJ1065" s="9"/>
      <c r="BK1065" s="9"/>
    </row>
    <row r="1066" spans="2:63" ht="15.75" customHeight="1" x14ac:dyDescent="0.25">
      <c r="B1066" s="10"/>
      <c r="C1066" s="6"/>
      <c r="D1066" s="6"/>
      <c r="E1066" s="6"/>
      <c r="F1066" s="6"/>
      <c r="G1066" s="6"/>
      <c r="H1066" s="6"/>
      <c r="I1066" s="13"/>
      <c r="J1066" s="18"/>
      <c r="K1066" s="18"/>
      <c r="L1066" s="18"/>
      <c r="M1066" s="18"/>
      <c r="N1066" s="18"/>
      <c r="O1066" s="18"/>
      <c r="AW1066" s="23"/>
      <c r="BE1066" s="9"/>
      <c r="BF1066" s="9"/>
      <c r="BG1066" s="9"/>
      <c r="BH1066" s="9"/>
      <c r="BI1066" s="9"/>
      <c r="BJ1066" s="9"/>
      <c r="BK1066" s="9"/>
    </row>
    <row r="1067" spans="2:63" ht="15.75" customHeight="1" x14ac:dyDescent="0.25">
      <c r="B1067" s="10"/>
      <c r="C1067" s="6"/>
      <c r="D1067" s="6"/>
      <c r="E1067" s="6"/>
      <c r="F1067" s="6"/>
      <c r="G1067" s="6"/>
      <c r="H1067" s="6"/>
      <c r="I1067" s="13"/>
      <c r="J1067" s="18"/>
      <c r="K1067" s="18"/>
      <c r="L1067" s="18"/>
      <c r="M1067" s="18"/>
      <c r="N1067" s="18"/>
      <c r="O1067" s="18"/>
      <c r="AW1067" s="23"/>
      <c r="BE1067" s="9"/>
      <c r="BF1067" s="9"/>
      <c r="BG1067" s="9"/>
      <c r="BH1067" s="9"/>
      <c r="BI1067" s="9"/>
      <c r="BJ1067" s="9"/>
      <c r="BK1067" s="9"/>
    </row>
    <row r="1068" spans="2:63" ht="15.75" customHeight="1" x14ac:dyDescent="0.25">
      <c r="B1068" s="10"/>
      <c r="C1068" s="6"/>
      <c r="D1068" s="6"/>
      <c r="E1068" s="6"/>
      <c r="F1068" s="6"/>
      <c r="G1068" s="6"/>
      <c r="H1068" s="6"/>
      <c r="I1068" s="13"/>
      <c r="J1068" s="18"/>
      <c r="K1068" s="18"/>
      <c r="L1068" s="18"/>
      <c r="M1068" s="18"/>
      <c r="N1068" s="18"/>
      <c r="O1068" s="18"/>
      <c r="AW1068" s="23"/>
      <c r="BE1068" s="9"/>
      <c r="BF1068" s="9"/>
      <c r="BG1068" s="9"/>
      <c r="BH1068" s="9"/>
      <c r="BI1068" s="9"/>
      <c r="BJ1068" s="9"/>
      <c r="BK1068" s="9"/>
    </row>
    <row r="1069" spans="2:63" ht="15.75" customHeight="1" x14ac:dyDescent="0.25">
      <c r="B1069" s="10"/>
      <c r="C1069" s="6"/>
      <c r="D1069" s="6"/>
      <c r="E1069" s="6"/>
      <c r="F1069" s="6"/>
      <c r="G1069" s="6"/>
      <c r="H1069" s="6"/>
      <c r="I1069" s="13"/>
      <c r="J1069" s="18"/>
      <c r="K1069" s="18"/>
      <c r="L1069" s="18"/>
      <c r="M1069" s="18"/>
      <c r="N1069" s="18"/>
      <c r="O1069" s="18"/>
      <c r="AW1069" s="23"/>
      <c r="BE1069" s="9"/>
      <c r="BF1069" s="9"/>
      <c r="BG1069" s="9"/>
      <c r="BH1069" s="9"/>
      <c r="BI1069" s="9"/>
      <c r="BJ1069" s="9"/>
      <c r="BK1069" s="9"/>
    </row>
    <row r="1070" spans="2:63" ht="15.75" customHeight="1" x14ac:dyDescent="0.25">
      <c r="B1070" s="10"/>
      <c r="C1070" s="6"/>
      <c r="D1070" s="6"/>
      <c r="E1070" s="6"/>
      <c r="F1070" s="6"/>
      <c r="G1070" s="6"/>
      <c r="H1070" s="6"/>
      <c r="I1070" s="13"/>
      <c r="J1070" s="18"/>
      <c r="K1070" s="18"/>
      <c r="L1070" s="18"/>
      <c r="M1070" s="18"/>
      <c r="N1070" s="18"/>
      <c r="O1070" s="18"/>
      <c r="AW1070" s="23"/>
      <c r="BE1070" s="9"/>
      <c r="BF1070" s="9"/>
      <c r="BG1070" s="9"/>
      <c r="BH1070" s="9"/>
      <c r="BI1070" s="9"/>
      <c r="BJ1070" s="9"/>
      <c r="BK1070" s="9"/>
    </row>
    <row r="1071" spans="2:63" ht="15.75" customHeight="1" x14ac:dyDescent="0.25">
      <c r="B1071" s="10"/>
      <c r="C1071" s="6"/>
      <c r="D1071" s="6"/>
      <c r="E1071" s="6"/>
      <c r="F1071" s="6"/>
      <c r="G1071" s="6"/>
      <c r="H1071" s="6"/>
      <c r="I1071" s="13"/>
      <c r="J1071" s="18"/>
      <c r="K1071" s="18"/>
      <c r="L1071" s="18"/>
      <c r="M1071" s="18"/>
      <c r="N1071" s="18"/>
      <c r="O1071" s="18"/>
      <c r="AW1071" s="23"/>
      <c r="BE1071" s="9"/>
      <c r="BF1071" s="9"/>
      <c r="BG1071" s="9"/>
      <c r="BH1071" s="9"/>
      <c r="BI1071" s="9"/>
      <c r="BJ1071" s="9"/>
      <c r="BK1071" s="9"/>
    </row>
    <row r="1072" spans="2:63" ht="15.75" customHeight="1" x14ac:dyDescent="0.25">
      <c r="B1072" s="10"/>
      <c r="C1072" s="6"/>
      <c r="D1072" s="6"/>
      <c r="E1072" s="6"/>
      <c r="F1072" s="6"/>
      <c r="G1072" s="6"/>
      <c r="H1072" s="6"/>
      <c r="I1072" s="13"/>
      <c r="J1072" s="18"/>
      <c r="K1072" s="18"/>
      <c r="L1072" s="18"/>
      <c r="M1072" s="18"/>
      <c r="N1072" s="18"/>
      <c r="O1072" s="18"/>
      <c r="AW1072" s="23"/>
      <c r="BE1072" s="9"/>
      <c r="BF1072" s="9"/>
      <c r="BG1072" s="9"/>
      <c r="BH1072" s="9"/>
      <c r="BI1072" s="9"/>
      <c r="BJ1072" s="9"/>
      <c r="BK1072" s="9"/>
    </row>
    <row r="1073" spans="2:63" ht="15.75" customHeight="1" x14ac:dyDescent="0.25">
      <c r="B1073" s="10"/>
      <c r="C1073" s="6"/>
      <c r="D1073" s="6"/>
      <c r="E1073" s="6"/>
      <c r="F1073" s="6"/>
      <c r="G1073" s="6"/>
      <c r="H1073" s="6"/>
      <c r="I1073" s="13"/>
      <c r="J1073" s="18"/>
      <c r="K1073" s="18"/>
      <c r="L1073" s="18"/>
      <c r="M1073" s="18"/>
      <c r="N1073" s="18"/>
      <c r="O1073" s="18"/>
      <c r="AW1073" s="23"/>
      <c r="BE1073" s="9"/>
      <c r="BF1073" s="9"/>
      <c r="BG1073" s="9"/>
      <c r="BH1073" s="9"/>
      <c r="BI1073" s="9"/>
      <c r="BJ1073" s="9"/>
      <c r="BK1073" s="9"/>
    </row>
    <row r="1074" spans="2:63" ht="15.75" customHeight="1" x14ac:dyDescent="0.25">
      <c r="B1074" s="10"/>
      <c r="C1074" s="6"/>
      <c r="D1074" s="6"/>
      <c r="E1074" s="6"/>
      <c r="F1074" s="6"/>
      <c r="G1074" s="6"/>
      <c r="H1074" s="6"/>
      <c r="I1074" s="13"/>
      <c r="J1074" s="18"/>
      <c r="K1074" s="18"/>
      <c r="L1074" s="18"/>
      <c r="M1074" s="18"/>
      <c r="N1074" s="18"/>
      <c r="O1074" s="18"/>
      <c r="AW1074" s="23"/>
      <c r="BE1074" s="9"/>
      <c r="BF1074" s="9"/>
      <c r="BG1074" s="9"/>
      <c r="BH1074" s="9"/>
      <c r="BI1074" s="9"/>
      <c r="BJ1074" s="9"/>
      <c r="BK1074" s="9"/>
    </row>
    <row r="1075" spans="2:63" ht="15.75" customHeight="1" x14ac:dyDescent="0.25">
      <c r="B1075" s="10"/>
      <c r="C1075" s="6"/>
      <c r="D1075" s="6"/>
      <c r="E1075" s="6"/>
      <c r="F1075" s="6"/>
      <c r="G1075" s="6"/>
      <c r="H1075" s="6"/>
      <c r="I1075" s="13"/>
      <c r="J1075" s="18"/>
      <c r="K1075" s="18"/>
      <c r="L1075" s="18"/>
      <c r="M1075" s="18"/>
      <c r="N1075" s="18"/>
      <c r="O1075" s="18"/>
      <c r="AW1075" s="23"/>
      <c r="BE1075" s="9"/>
      <c r="BF1075" s="9"/>
      <c r="BG1075" s="9"/>
      <c r="BH1075" s="9"/>
      <c r="BI1075" s="9"/>
      <c r="BJ1075" s="9"/>
      <c r="BK1075" s="9"/>
    </row>
    <row r="1076" spans="2:63" ht="15.75" customHeight="1" x14ac:dyDescent="0.25">
      <c r="B1076" s="10"/>
      <c r="C1076" s="6"/>
      <c r="D1076" s="6"/>
      <c r="E1076" s="6"/>
      <c r="F1076" s="6"/>
      <c r="G1076" s="6"/>
      <c r="H1076" s="6"/>
      <c r="I1076" s="13"/>
      <c r="J1076" s="18"/>
      <c r="K1076" s="18"/>
      <c r="L1076" s="18"/>
      <c r="M1076" s="18"/>
      <c r="N1076" s="18"/>
      <c r="O1076" s="18"/>
      <c r="AW1076" s="23"/>
      <c r="BE1076" s="9"/>
      <c r="BF1076" s="9"/>
      <c r="BG1076" s="9"/>
      <c r="BH1076" s="9"/>
      <c r="BI1076" s="9"/>
      <c r="BJ1076" s="9"/>
      <c r="BK1076" s="9"/>
    </row>
    <row r="1077" spans="2:63" ht="15.75" customHeight="1" x14ac:dyDescent="0.25">
      <c r="B1077" s="10"/>
      <c r="C1077" s="6"/>
      <c r="D1077" s="6"/>
      <c r="E1077" s="6"/>
      <c r="F1077" s="6"/>
      <c r="G1077" s="6"/>
      <c r="H1077" s="6"/>
      <c r="I1077" s="13"/>
      <c r="J1077" s="18"/>
      <c r="K1077" s="18"/>
      <c r="L1077" s="18"/>
      <c r="M1077" s="18"/>
      <c r="N1077" s="18"/>
      <c r="O1077" s="18"/>
      <c r="AW1077" s="23"/>
      <c r="BE1077" s="9"/>
      <c r="BF1077" s="9"/>
      <c r="BG1077" s="9"/>
      <c r="BH1077" s="9"/>
      <c r="BI1077" s="9"/>
      <c r="BJ1077" s="9"/>
      <c r="BK1077" s="9"/>
    </row>
    <row r="1078" spans="2:63" ht="15.75" customHeight="1" x14ac:dyDescent="0.25">
      <c r="B1078" s="10"/>
      <c r="C1078" s="6"/>
      <c r="D1078" s="6"/>
      <c r="E1078" s="6"/>
      <c r="F1078" s="6"/>
      <c r="G1078" s="6"/>
      <c r="H1078" s="6"/>
      <c r="I1078" s="13"/>
      <c r="J1078" s="18"/>
      <c r="K1078" s="18"/>
      <c r="L1078" s="18"/>
      <c r="M1078" s="18"/>
      <c r="N1078" s="18"/>
      <c r="O1078" s="18"/>
      <c r="AW1078" s="23"/>
      <c r="BE1078" s="9"/>
      <c r="BF1078" s="9"/>
      <c r="BG1078" s="9"/>
      <c r="BH1078" s="9"/>
      <c r="BI1078" s="9"/>
      <c r="BJ1078" s="9"/>
      <c r="BK1078" s="9"/>
    </row>
    <row r="1079" spans="2:63" ht="15.75" customHeight="1" x14ac:dyDescent="0.25">
      <c r="B1079" s="10"/>
      <c r="C1079" s="6"/>
      <c r="D1079" s="6"/>
      <c r="E1079" s="6"/>
      <c r="F1079" s="6"/>
      <c r="G1079" s="6"/>
      <c r="H1079" s="6"/>
      <c r="I1079" s="13"/>
      <c r="J1079" s="18"/>
      <c r="K1079" s="18"/>
      <c r="L1079" s="18"/>
      <c r="M1079" s="18"/>
      <c r="N1079" s="18"/>
      <c r="O1079" s="18"/>
      <c r="AW1079" s="23"/>
      <c r="BE1079" s="9"/>
      <c r="BF1079" s="9"/>
      <c r="BG1079" s="9"/>
      <c r="BH1079" s="9"/>
      <c r="BI1079" s="9"/>
      <c r="BJ1079" s="9"/>
      <c r="BK1079" s="9"/>
    </row>
    <row r="1080" spans="2:63" ht="15.75" customHeight="1" x14ac:dyDescent="0.25">
      <c r="B1080" s="10"/>
      <c r="C1080" s="6"/>
      <c r="D1080" s="6"/>
      <c r="E1080" s="6"/>
      <c r="F1080" s="6"/>
      <c r="G1080" s="6"/>
      <c r="H1080" s="6"/>
      <c r="I1080" s="13"/>
      <c r="J1080" s="18"/>
      <c r="K1080" s="18"/>
      <c r="L1080" s="18"/>
      <c r="M1080" s="18"/>
      <c r="N1080" s="18"/>
      <c r="O1080" s="18"/>
      <c r="AW1080" s="23"/>
      <c r="BE1080" s="9"/>
      <c r="BF1080" s="9"/>
      <c r="BG1080" s="9"/>
      <c r="BH1080" s="9"/>
      <c r="BI1080" s="9"/>
      <c r="BJ1080" s="9"/>
      <c r="BK1080" s="9"/>
    </row>
    <row r="1081" spans="2:63" ht="15.75" customHeight="1" x14ac:dyDescent="0.25">
      <c r="B1081" s="10"/>
      <c r="C1081" s="6"/>
      <c r="D1081" s="6"/>
      <c r="E1081" s="6"/>
      <c r="F1081" s="6"/>
      <c r="G1081" s="6"/>
      <c r="H1081" s="6"/>
      <c r="I1081" s="13"/>
      <c r="J1081" s="18"/>
      <c r="K1081" s="18"/>
      <c r="L1081" s="18"/>
      <c r="M1081" s="18"/>
      <c r="N1081" s="18"/>
      <c r="O1081" s="18"/>
      <c r="AW1081" s="23"/>
      <c r="BE1081" s="9"/>
      <c r="BF1081" s="9"/>
      <c r="BG1081" s="9"/>
      <c r="BH1081" s="9"/>
      <c r="BI1081" s="9"/>
      <c r="BJ1081" s="9"/>
      <c r="BK1081" s="9"/>
    </row>
    <row r="1082" spans="2:63" ht="15.75" customHeight="1" x14ac:dyDescent="0.25">
      <c r="B1082" s="10"/>
      <c r="C1082" s="6"/>
      <c r="D1082" s="6"/>
      <c r="E1082" s="6"/>
      <c r="F1082" s="6"/>
      <c r="G1082" s="6"/>
      <c r="H1082" s="6"/>
      <c r="I1082" s="13"/>
      <c r="J1082" s="18"/>
      <c r="K1082" s="18"/>
      <c r="L1082" s="18"/>
      <c r="M1082" s="18"/>
      <c r="N1082" s="18"/>
      <c r="O1082" s="18"/>
      <c r="AW1082" s="23"/>
      <c r="BE1082" s="9"/>
      <c r="BF1082" s="9"/>
      <c r="BG1082" s="9"/>
      <c r="BH1082" s="9"/>
      <c r="BI1082" s="9"/>
      <c r="BJ1082" s="9"/>
      <c r="BK1082" s="9"/>
    </row>
    <row r="1083" spans="2:63" ht="15.75" customHeight="1" x14ac:dyDescent="0.25">
      <c r="B1083" s="10"/>
      <c r="C1083" s="6"/>
      <c r="D1083" s="6"/>
      <c r="E1083" s="6"/>
      <c r="F1083" s="6"/>
      <c r="G1083" s="6"/>
      <c r="H1083" s="6"/>
      <c r="I1083" s="13"/>
      <c r="J1083" s="18"/>
      <c r="K1083" s="18"/>
      <c r="L1083" s="18"/>
      <c r="M1083" s="18"/>
      <c r="N1083" s="18"/>
      <c r="O1083" s="18"/>
      <c r="AW1083" s="23"/>
      <c r="BE1083" s="9"/>
      <c r="BF1083" s="9"/>
      <c r="BG1083" s="9"/>
      <c r="BH1083" s="9"/>
      <c r="BI1083" s="9"/>
      <c r="BJ1083" s="9"/>
      <c r="BK1083" s="9"/>
    </row>
    <row r="1084" spans="2:63" ht="15.75" customHeight="1" x14ac:dyDescent="0.25">
      <c r="B1084" s="10"/>
      <c r="C1084" s="6"/>
      <c r="D1084" s="6"/>
      <c r="E1084" s="6"/>
      <c r="F1084" s="6"/>
      <c r="G1084" s="6"/>
      <c r="H1084" s="6"/>
      <c r="I1084" s="13"/>
      <c r="J1084" s="18"/>
      <c r="K1084" s="18"/>
      <c r="L1084" s="18"/>
      <c r="M1084" s="18"/>
      <c r="N1084" s="18"/>
      <c r="O1084" s="18"/>
      <c r="AW1084" s="23"/>
      <c r="BE1084" s="9"/>
      <c r="BF1084" s="9"/>
      <c r="BG1084" s="9"/>
      <c r="BH1084" s="9"/>
      <c r="BI1084" s="9"/>
      <c r="BJ1084" s="9"/>
      <c r="BK1084" s="9"/>
    </row>
    <row r="1085" spans="2:63" ht="15.75" customHeight="1" x14ac:dyDescent="0.25">
      <c r="B1085" s="10"/>
      <c r="C1085" s="6"/>
      <c r="D1085" s="6"/>
      <c r="E1085" s="6"/>
      <c r="F1085" s="6"/>
      <c r="G1085" s="6"/>
      <c r="H1085" s="6"/>
      <c r="I1085" s="13"/>
      <c r="J1085" s="18"/>
      <c r="K1085" s="18"/>
      <c r="L1085" s="18"/>
      <c r="M1085" s="18"/>
      <c r="N1085" s="18"/>
      <c r="O1085" s="18"/>
      <c r="AW1085" s="23"/>
      <c r="BE1085" s="9"/>
      <c r="BF1085" s="9"/>
      <c r="BG1085" s="9"/>
      <c r="BH1085" s="9"/>
      <c r="BI1085" s="9"/>
      <c r="BJ1085" s="9"/>
      <c r="BK1085" s="9"/>
    </row>
    <row r="1086" spans="2:63" ht="15.75" customHeight="1" x14ac:dyDescent="0.25">
      <c r="B1086" s="10"/>
      <c r="C1086" s="6"/>
      <c r="D1086" s="6"/>
      <c r="E1086" s="6"/>
      <c r="F1086" s="6"/>
      <c r="G1086" s="6"/>
      <c r="H1086" s="6"/>
      <c r="I1086" s="13"/>
      <c r="J1086" s="18"/>
      <c r="K1086" s="18"/>
      <c r="L1086" s="18"/>
      <c r="M1086" s="18"/>
      <c r="N1086" s="18"/>
      <c r="O1086" s="18"/>
      <c r="AW1086" s="23"/>
      <c r="BE1086" s="9"/>
      <c r="BF1086" s="9"/>
      <c r="BG1086" s="9"/>
      <c r="BH1086" s="9"/>
      <c r="BI1086" s="9"/>
      <c r="BJ1086" s="9"/>
      <c r="BK1086" s="9"/>
    </row>
    <row r="1087" spans="2:63" ht="15.75" customHeight="1" x14ac:dyDescent="0.25">
      <c r="B1087" s="10"/>
      <c r="C1087" s="6"/>
      <c r="D1087" s="6"/>
      <c r="E1087" s="6"/>
      <c r="F1087" s="6"/>
      <c r="G1087" s="6"/>
      <c r="H1087" s="6"/>
      <c r="I1087" s="13"/>
      <c r="J1087" s="18"/>
      <c r="K1087" s="18"/>
      <c r="L1087" s="18"/>
      <c r="M1087" s="18"/>
      <c r="N1087" s="18"/>
      <c r="O1087" s="18"/>
      <c r="AW1087" s="23"/>
      <c r="BE1087" s="9"/>
      <c r="BF1087" s="9"/>
      <c r="BG1087" s="9"/>
      <c r="BH1087" s="9"/>
      <c r="BI1087" s="9"/>
      <c r="BJ1087" s="9"/>
      <c r="BK1087" s="9"/>
    </row>
    <row r="1088" spans="2:63" ht="15.75" customHeight="1" x14ac:dyDescent="0.25">
      <c r="B1088" s="10"/>
      <c r="C1088" s="6"/>
      <c r="D1088" s="6"/>
      <c r="E1088" s="6"/>
      <c r="F1088" s="6"/>
      <c r="G1088" s="6"/>
      <c r="H1088" s="6"/>
      <c r="I1088" s="13"/>
      <c r="J1088" s="18"/>
      <c r="K1088" s="18"/>
      <c r="L1088" s="18"/>
      <c r="M1088" s="18"/>
      <c r="N1088" s="18"/>
      <c r="O1088" s="18"/>
      <c r="AW1088" s="23"/>
      <c r="BE1088" s="9"/>
      <c r="BF1088" s="9"/>
      <c r="BG1088" s="9"/>
      <c r="BH1088" s="9"/>
      <c r="BI1088" s="9"/>
      <c r="BJ1088" s="9"/>
      <c r="BK1088" s="9"/>
    </row>
    <row r="1089" spans="2:63" ht="15.75" customHeight="1" x14ac:dyDescent="0.25">
      <c r="B1089" s="10"/>
      <c r="C1089" s="6"/>
      <c r="D1089" s="6"/>
      <c r="E1089" s="6"/>
      <c r="F1089" s="6"/>
      <c r="G1089" s="6"/>
      <c r="H1089" s="6"/>
      <c r="I1089" s="13"/>
      <c r="J1089" s="18"/>
      <c r="K1089" s="18"/>
      <c r="L1089" s="18"/>
      <c r="M1089" s="18"/>
      <c r="N1089" s="18"/>
      <c r="O1089" s="18"/>
      <c r="AW1089" s="23"/>
      <c r="BE1089" s="9"/>
      <c r="BF1089" s="9"/>
      <c r="BG1089" s="9"/>
      <c r="BH1089" s="9"/>
      <c r="BI1089" s="9"/>
      <c r="BJ1089" s="9"/>
      <c r="BK1089" s="9"/>
    </row>
    <row r="1090" spans="2:63" ht="15.75" customHeight="1" x14ac:dyDescent="0.25">
      <c r="B1090" s="10"/>
      <c r="C1090" s="6"/>
      <c r="D1090" s="6"/>
      <c r="E1090" s="6"/>
      <c r="F1090" s="6"/>
      <c r="G1090" s="6"/>
      <c r="H1090" s="6"/>
      <c r="I1090" s="13"/>
      <c r="J1090" s="18"/>
      <c r="K1090" s="18"/>
      <c r="L1090" s="18"/>
      <c r="M1090" s="18"/>
      <c r="N1090" s="18"/>
      <c r="O1090" s="18"/>
      <c r="AW1090" s="23"/>
      <c r="BE1090" s="9"/>
      <c r="BF1090" s="9"/>
      <c r="BG1090" s="9"/>
      <c r="BH1090" s="9"/>
      <c r="BI1090" s="9"/>
      <c r="BJ1090" s="9"/>
      <c r="BK1090" s="9"/>
    </row>
    <row r="1091" spans="2:63" ht="15.75" customHeight="1" x14ac:dyDescent="0.25">
      <c r="B1091" s="10"/>
      <c r="C1091" s="6"/>
      <c r="D1091" s="6"/>
      <c r="E1091" s="6"/>
      <c r="F1091" s="6"/>
      <c r="G1091" s="6"/>
      <c r="H1091" s="6"/>
      <c r="I1091" s="13"/>
      <c r="J1091" s="18"/>
      <c r="K1091" s="18"/>
      <c r="L1091" s="18"/>
      <c r="M1091" s="18"/>
      <c r="N1091" s="18"/>
      <c r="O1091" s="18"/>
      <c r="AW1091" s="23"/>
      <c r="BE1091" s="9"/>
      <c r="BF1091" s="9"/>
      <c r="BG1091" s="9"/>
      <c r="BH1091" s="9"/>
      <c r="BI1091" s="9"/>
      <c r="BJ1091" s="9"/>
      <c r="BK1091" s="9"/>
    </row>
    <row r="1092" spans="2:63" ht="15.75" customHeight="1" x14ac:dyDescent="0.25">
      <c r="B1092" s="10"/>
      <c r="C1092" s="6"/>
      <c r="D1092" s="6"/>
      <c r="E1092" s="6"/>
      <c r="F1092" s="6"/>
      <c r="G1092" s="6"/>
      <c r="H1092" s="6"/>
      <c r="I1092" s="13"/>
      <c r="J1092" s="18"/>
      <c r="K1092" s="18"/>
      <c r="L1092" s="18"/>
      <c r="M1092" s="18"/>
      <c r="N1092" s="18"/>
      <c r="O1092" s="18"/>
      <c r="AW1092" s="23"/>
      <c r="BE1092" s="9"/>
      <c r="BF1092" s="9"/>
      <c r="BG1092" s="9"/>
      <c r="BH1092" s="9"/>
      <c r="BI1092" s="9"/>
      <c r="BJ1092" s="9"/>
      <c r="BK1092" s="9"/>
    </row>
    <row r="1093" spans="2:63" ht="15.75" customHeight="1" x14ac:dyDescent="0.25">
      <c r="B1093" s="10"/>
      <c r="C1093" s="6"/>
      <c r="D1093" s="6"/>
      <c r="E1093" s="6"/>
      <c r="F1093" s="6"/>
      <c r="G1093" s="6"/>
      <c r="H1093" s="6"/>
      <c r="I1093" s="13"/>
      <c r="J1093" s="18"/>
      <c r="K1093" s="18"/>
      <c r="L1093" s="18"/>
      <c r="M1093" s="18"/>
      <c r="N1093" s="18"/>
      <c r="O1093" s="18"/>
      <c r="AW1093" s="23"/>
      <c r="BE1093" s="9"/>
      <c r="BF1093" s="9"/>
      <c r="BG1093" s="9"/>
      <c r="BH1093" s="9"/>
      <c r="BI1093" s="9"/>
      <c r="BJ1093" s="9"/>
      <c r="BK1093" s="9"/>
    </row>
    <row r="1094" spans="2:63" ht="15.75" customHeight="1" x14ac:dyDescent="0.25">
      <c r="B1094" s="10"/>
      <c r="C1094" s="6"/>
      <c r="D1094" s="6"/>
      <c r="E1094" s="6"/>
      <c r="F1094" s="6"/>
      <c r="G1094" s="6"/>
      <c r="H1094" s="6"/>
      <c r="I1094" s="13"/>
      <c r="J1094" s="18"/>
      <c r="K1094" s="18"/>
      <c r="L1094" s="18"/>
      <c r="M1094" s="18"/>
      <c r="N1094" s="18"/>
      <c r="O1094" s="18"/>
      <c r="AW1094" s="23"/>
      <c r="BE1094" s="9"/>
      <c r="BF1094" s="9"/>
      <c r="BG1094" s="9"/>
      <c r="BH1094" s="9"/>
      <c r="BI1094" s="9"/>
      <c r="BJ1094" s="9"/>
      <c r="BK1094" s="9"/>
    </row>
    <row r="1095" spans="2:63" ht="15.75" customHeight="1" x14ac:dyDescent="0.25">
      <c r="B1095" s="10"/>
      <c r="C1095" s="6"/>
      <c r="D1095" s="6"/>
      <c r="E1095" s="6"/>
      <c r="F1095" s="6"/>
      <c r="G1095" s="6"/>
      <c r="H1095" s="6"/>
      <c r="I1095" s="13"/>
      <c r="J1095" s="18"/>
      <c r="K1095" s="18"/>
      <c r="L1095" s="18"/>
      <c r="M1095" s="18"/>
      <c r="N1095" s="18"/>
      <c r="O1095" s="18"/>
      <c r="AW1095" s="23"/>
      <c r="BE1095" s="9"/>
      <c r="BF1095" s="9"/>
      <c r="BG1095" s="9"/>
      <c r="BH1095" s="9"/>
      <c r="BI1095" s="9"/>
      <c r="BJ1095" s="9"/>
      <c r="BK1095" s="9"/>
    </row>
    <row r="1096" spans="2:63" ht="15.75" customHeight="1" x14ac:dyDescent="0.25">
      <c r="B1096" s="10"/>
      <c r="C1096" s="6"/>
      <c r="D1096" s="6"/>
      <c r="E1096" s="6"/>
      <c r="F1096" s="6"/>
      <c r="G1096" s="6"/>
      <c r="H1096" s="6"/>
      <c r="I1096" s="13"/>
      <c r="J1096" s="18"/>
      <c r="K1096" s="18"/>
      <c r="L1096" s="18"/>
      <c r="M1096" s="18"/>
      <c r="N1096" s="18"/>
      <c r="O1096" s="18"/>
      <c r="AW1096" s="23"/>
      <c r="BE1096" s="9"/>
      <c r="BF1096" s="9"/>
      <c r="BG1096" s="9"/>
      <c r="BH1096" s="9"/>
      <c r="BI1096" s="9"/>
      <c r="BJ1096" s="9"/>
      <c r="BK1096" s="9"/>
    </row>
    <row r="1097" spans="2:63" ht="15.75" customHeight="1" x14ac:dyDescent="0.25">
      <c r="B1097" s="10"/>
      <c r="C1097" s="6"/>
      <c r="D1097" s="6"/>
      <c r="E1097" s="6"/>
      <c r="F1097" s="6"/>
      <c r="G1097" s="6"/>
      <c r="H1097" s="6"/>
      <c r="I1097" s="13"/>
      <c r="J1097" s="18"/>
      <c r="K1097" s="18"/>
      <c r="L1097" s="18"/>
      <c r="M1097" s="18"/>
      <c r="N1097" s="18"/>
      <c r="O1097" s="18"/>
      <c r="AW1097" s="23"/>
      <c r="BE1097" s="9"/>
      <c r="BF1097" s="9"/>
      <c r="BG1097" s="9"/>
      <c r="BH1097" s="9"/>
      <c r="BI1097" s="9"/>
      <c r="BJ1097" s="9"/>
      <c r="BK1097" s="9"/>
    </row>
    <row r="1098" spans="2:63" ht="15.75" customHeight="1" x14ac:dyDescent="0.25">
      <c r="B1098" s="10"/>
      <c r="C1098" s="6"/>
      <c r="D1098" s="6"/>
      <c r="E1098" s="6"/>
      <c r="F1098" s="6"/>
      <c r="G1098" s="6"/>
      <c r="H1098" s="6"/>
      <c r="I1098" s="13"/>
      <c r="J1098" s="18"/>
      <c r="K1098" s="18"/>
      <c r="L1098" s="18"/>
      <c r="M1098" s="18"/>
      <c r="N1098" s="18"/>
      <c r="O1098" s="18"/>
      <c r="AW1098" s="23"/>
      <c r="BE1098" s="9"/>
      <c r="BF1098" s="9"/>
      <c r="BG1098" s="9"/>
      <c r="BH1098" s="9"/>
      <c r="BI1098" s="9"/>
      <c r="BJ1098" s="9"/>
      <c r="BK1098" s="9"/>
    </row>
    <row r="1099" spans="2:63" ht="15.75" customHeight="1" x14ac:dyDescent="0.25">
      <c r="B1099" s="10"/>
      <c r="C1099" s="6"/>
      <c r="D1099" s="6"/>
      <c r="E1099" s="6"/>
      <c r="F1099" s="6"/>
      <c r="G1099" s="6"/>
      <c r="H1099" s="6"/>
      <c r="I1099" s="13"/>
      <c r="J1099" s="18"/>
      <c r="K1099" s="18"/>
      <c r="L1099" s="18"/>
      <c r="M1099" s="18"/>
      <c r="N1099" s="18"/>
      <c r="O1099" s="18"/>
      <c r="AW1099" s="23"/>
      <c r="BE1099" s="9"/>
      <c r="BF1099" s="9"/>
      <c r="BG1099" s="9"/>
      <c r="BH1099" s="9"/>
      <c r="BI1099" s="9"/>
      <c r="BJ1099" s="9"/>
      <c r="BK1099" s="9"/>
    </row>
    <row r="1100" spans="2:63" ht="15.75" customHeight="1" x14ac:dyDescent="0.25">
      <c r="B1100" s="10"/>
      <c r="C1100" s="6"/>
      <c r="D1100" s="6"/>
      <c r="E1100" s="6"/>
      <c r="F1100" s="6"/>
      <c r="G1100" s="6"/>
      <c r="H1100" s="6"/>
      <c r="I1100" s="13"/>
      <c r="J1100" s="18"/>
      <c r="K1100" s="18"/>
      <c r="L1100" s="18"/>
      <c r="M1100" s="18"/>
      <c r="N1100" s="18"/>
      <c r="O1100" s="18"/>
      <c r="AW1100" s="23"/>
      <c r="BE1100" s="9"/>
      <c r="BF1100" s="9"/>
      <c r="BG1100" s="9"/>
      <c r="BH1100" s="9"/>
      <c r="BI1100" s="9"/>
      <c r="BJ1100" s="9"/>
      <c r="BK1100" s="9"/>
    </row>
    <row r="1101" spans="2:63" ht="15.75" customHeight="1" x14ac:dyDescent="0.25">
      <c r="B1101" s="10"/>
      <c r="C1101" s="6"/>
      <c r="D1101" s="6"/>
      <c r="E1101" s="6"/>
      <c r="F1101" s="6"/>
      <c r="G1101" s="6"/>
      <c r="H1101" s="6"/>
      <c r="I1101" s="13"/>
      <c r="J1101" s="18"/>
      <c r="K1101" s="18"/>
      <c r="L1101" s="18"/>
      <c r="M1101" s="18"/>
      <c r="N1101" s="18"/>
      <c r="O1101" s="18"/>
      <c r="AW1101" s="23"/>
      <c r="BE1101" s="9"/>
      <c r="BF1101" s="9"/>
      <c r="BG1101" s="9"/>
      <c r="BH1101" s="9"/>
      <c r="BI1101" s="9"/>
      <c r="BJ1101" s="9"/>
      <c r="BK1101" s="9"/>
    </row>
    <row r="1102" spans="2:63" ht="15.75" customHeight="1" x14ac:dyDescent="0.25">
      <c r="B1102" s="10"/>
      <c r="C1102" s="6"/>
      <c r="D1102" s="6"/>
      <c r="E1102" s="6"/>
      <c r="F1102" s="6"/>
      <c r="G1102" s="6"/>
      <c r="H1102" s="6"/>
      <c r="I1102" s="13"/>
      <c r="J1102" s="18"/>
      <c r="K1102" s="18"/>
      <c r="L1102" s="18"/>
      <c r="M1102" s="18"/>
      <c r="N1102" s="18"/>
      <c r="O1102" s="18"/>
      <c r="AW1102" s="23"/>
      <c r="BE1102" s="9"/>
      <c r="BF1102" s="9"/>
      <c r="BG1102" s="9"/>
      <c r="BH1102" s="9"/>
      <c r="BI1102" s="9"/>
      <c r="BJ1102" s="9"/>
      <c r="BK1102" s="9"/>
    </row>
    <row r="1103" spans="2:63" ht="15.75" customHeight="1" x14ac:dyDescent="0.25">
      <c r="B1103" s="10"/>
      <c r="C1103" s="6"/>
      <c r="D1103" s="6"/>
      <c r="E1103" s="6"/>
      <c r="F1103" s="6"/>
      <c r="G1103" s="6"/>
      <c r="H1103" s="6"/>
      <c r="I1103" s="13"/>
      <c r="J1103" s="18"/>
      <c r="K1103" s="18"/>
      <c r="L1103" s="18"/>
      <c r="M1103" s="18"/>
      <c r="N1103" s="18"/>
      <c r="O1103" s="18"/>
      <c r="AW1103" s="23"/>
      <c r="BE1103" s="9"/>
      <c r="BF1103" s="9"/>
      <c r="BG1103" s="9"/>
      <c r="BH1103" s="9"/>
      <c r="BI1103" s="9"/>
      <c r="BJ1103" s="9"/>
      <c r="BK1103" s="9"/>
    </row>
    <row r="1104" spans="2:63" ht="15.75" customHeight="1" x14ac:dyDescent="0.25">
      <c r="B1104" s="10"/>
      <c r="C1104" s="6"/>
      <c r="D1104" s="6"/>
      <c r="E1104" s="6"/>
      <c r="F1104" s="6"/>
      <c r="G1104" s="6"/>
      <c r="H1104" s="6"/>
      <c r="I1104" s="13"/>
      <c r="J1104" s="18"/>
      <c r="K1104" s="18"/>
      <c r="L1104" s="18"/>
      <c r="M1104" s="18"/>
      <c r="N1104" s="18"/>
      <c r="O1104" s="18"/>
      <c r="AW1104" s="23"/>
      <c r="BE1104" s="9"/>
      <c r="BF1104" s="9"/>
      <c r="BG1104" s="9"/>
      <c r="BH1104" s="9"/>
      <c r="BI1104" s="9"/>
      <c r="BJ1104" s="9"/>
      <c r="BK1104" s="9"/>
    </row>
    <row r="1105" spans="2:63" ht="15.75" customHeight="1" x14ac:dyDescent="0.25">
      <c r="B1105" s="10"/>
      <c r="C1105" s="6"/>
      <c r="D1105" s="6"/>
      <c r="E1105" s="6"/>
      <c r="F1105" s="6"/>
      <c r="G1105" s="6"/>
      <c r="H1105" s="6"/>
      <c r="I1105" s="13"/>
      <c r="J1105" s="18"/>
      <c r="K1105" s="18"/>
      <c r="L1105" s="18"/>
      <c r="M1105" s="18"/>
      <c r="N1105" s="18"/>
      <c r="O1105" s="18"/>
      <c r="AW1105" s="23"/>
      <c r="BE1105" s="9"/>
      <c r="BF1105" s="9"/>
      <c r="BG1105" s="9"/>
      <c r="BH1105" s="9"/>
      <c r="BI1105" s="9"/>
      <c r="BJ1105" s="9"/>
      <c r="BK1105" s="9"/>
    </row>
    <row r="1106" spans="2:63" ht="15.75" customHeight="1" x14ac:dyDescent="0.25">
      <c r="B1106" s="10"/>
      <c r="C1106" s="6"/>
      <c r="D1106" s="6"/>
      <c r="E1106" s="6"/>
      <c r="F1106" s="6"/>
      <c r="G1106" s="6"/>
      <c r="H1106" s="6"/>
      <c r="I1106" s="13"/>
      <c r="J1106" s="18"/>
      <c r="K1106" s="18"/>
      <c r="L1106" s="18"/>
      <c r="M1106" s="18"/>
      <c r="N1106" s="18"/>
      <c r="O1106" s="18"/>
      <c r="AW1106" s="23"/>
      <c r="BE1106" s="9"/>
      <c r="BF1106" s="9"/>
      <c r="BG1106" s="9"/>
      <c r="BH1106" s="9"/>
      <c r="BI1106" s="9"/>
      <c r="BJ1106" s="9"/>
      <c r="BK1106" s="9"/>
    </row>
    <row r="1107" spans="2:63" ht="15.75" customHeight="1" x14ac:dyDescent="0.25">
      <c r="B1107" s="10"/>
      <c r="C1107" s="6"/>
      <c r="D1107" s="6"/>
      <c r="E1107" s="6"/>
      <c r="F1107" s="6"/>
      <c r="G1107" s="6"/>
      <c r="H1107" s="6"/>
      <c r="I1107" s="13"/>
      <c r="J1107" s="18"/>
      <c r="K1107" s="18"/>
      <c r="L1107" s="18"/>
      <c r="M1107" s="18"/>
      <c r="N1107" s="18"/>
      <c r="O1107" s="18"/>
      <c r="AW1107" s="23"/>
      <c r="BE1107" s="9"/>
      <c r="BF1107" s="9"/>
      <c r="BG1107" s="9"/>
      <c r="BH1107" s="9"/>
      <c r="BI1107" s="9"/>
      <c r="BJ1107" s="9"/>
      <c r="BK1107" s="9"/>
    </row>
    <row r="1108" spans="2:63" ht="15.75" customHeight="1" x14ac:dyDescent="0.25">
      <c r="B1108" s="10"/>
      <c r="C1108" s="6"/>
      <c r="D1108" s="6"/>
      <c r="E1108" s="6"/>
      <c r="F1108" s="6"/>
      <c r="G1108" s="6"/>
      <c r="H1108" s="6"/>
      <c r="I1108" s="13"/>
      <c r="J1108" s="18"/>
      <c r="K1108" s="18"/>
      <c r="L1108" s="18"/>
      <c r="M1108" s="18"/>
      <c r="N1108" s="18"/>
      <c r="O1108" s="18"/>
      <c r="AW1108" s="23"/>
      <c r="BE1108" s="9"/>
      <c r="BF1108" s="9"/>
      <c r="BG1108" s="9"/>
      <c r="BH1108" s="9"/>
      <c r="BI1108" s="9"/>
      <c r="BJ1108" s="9"/>
      <c r="BK1108" s="9"/>
    </row>
    <row r="1109" spans="2:63" ht="15.75" customHeight="1" x14ac:dyDescent="0.25">
      <c r="B1109" s="10"/>
      <c r="C1109" s="6"/>
      <c r="D1109" s="6"/>
      <c r="E1109" s="6"/>
      <c r="F1109" s="6"/>
      <c r="G1109" s="6"/>
      <c r="H1109" s="6"/>
      <c r="I1109" s="13"/>
      <c r="J1109" s="18"/>
      <c r="K1109" s="18"/>
      <c r="L1109" s="18"/>
      <c r="M1109" s="18"/>
      <c r="N1109" s="18"/>
      <c r="O1109" s="18"/>
      <c r="AW1109" s="23"/>
      <c r="BE1109" s="9"/>
      <c r="BF1109" s="9"/>
      <c r="BG1109" s="9"/>
      <c r="BH1109" s="9"/>
      <c r="BI1109" s="9"/>
      <c r="BJ1109" s="9"/>
      <c r="BK1109" s="9"/>
    </row>
    <row r="1110" spans="2:63" ht="15.75" customHeight="1" x14ac:dyDescent="0.25">
      <c r="B1110" s="10"/>
      <c r="C1110" s="6"/>
      <c r="D1110" s="6"/>
      <c r="E1110" s="6"/>
      <c r="F1110" s="6"/>
      <c r="G1110" s="6"/>
      <c r="H1110" s="6"/>
      <c r="I1110" s="13"/>
      <c r="J1110" s="18"/>
      <c r="K1110" s="18"/>
      <c r="L1110" s="18"/>
      <c r="M1110" s="18"/>
      <c r="N1110" s="18"/>
      <c r="O1110" s="18"/>
      <c r="AW1110" s="23"/>
      <c r="BE1110" s="9"/>
      <c r="BF1110" s="9"/>
      <c r="BG1110" s="9"/>
      <c r="BH1110" s="9"/>
      <c r="BI1110" s="9"/>
      <c r="BJ1110" s="9"/>
      <c r="BK1110" s="9"/>
    </row>
    <row r="1111" spans="2:63" ht="15.75" customHeight="1" x14ac:dyDescent="0.25">
      <c r="B1111" s="10"/>
      <c r="C1111" s="6"/>
      <c r="D1111" s="6"/>
      <c r="E1111" s="6"/>
      <c r="F1111" s="6"/>
      <c r="G1111" s="6"/>
      <c r="H1111" s="6"/>
      <c r="I1111" s="13"/>
      <c r="J1111" s="18"/>
      <c r="K1111" s="18"/>
      <c r="L1111" s="18"/>
      <c r="M1111" s="18"/>
      <c r="N1111" s="18"/>
      <c r="O1111" s="18"/>
      <c r="AW1111" s="23"/>
      <c r="BE1111" s="9"/>
      <c r="BF1111" s="9"/>
      <c r="BG1111" s="9"/>
      <c r="BH1111" s="9"/>
      <c r="BI1111" s="9"/>
      <c r="BJ1111" s="9"/>
      <c r="BK1111" s="9"/>
    </row>
    <row r="1112" spans="2:63" ht="15.75" customHeight="1" x14ac:dyDescent="0.25">
      <c r="B1112" s="10"/>
      <c r="C1112" s="6"/>
      <c r="D1112" s="6"/>
      <c r="E1112" s="6"/>
      <c r="F1112" s="6"/>
      <c r="G1112" s="6"/>
      <c r="H1112" s="6"/>
      <c r="I1112" s="13"/>
      <c r="J1112" s="18"/>
      <c r="K1112" s="18"/>
      <c r="L1112" s="18"/>
      <c r="M1112" s="18"/>
      <c r="N1112" s="18"/>
      <c r="O1112" s="18"/>
      <c r="AW1112" s="23"/>
      <c r="BE1112" s="9"/>
      <c r="BF1112" s="9"/>
      <c r="BG1112" s="9"/>
      <c r="BH1112" s="9"/>
      <c r="BI1112" s="9"/>
      <c r="BJ1112" s="9"/>
      <c r="BK1112" s="9"/>
    </row>
    <row r="1113" spans="2:63" ht="15.75" customHeight="1" x14ac:dyDescent="0.25">
      <c r="B1113" s="10"/>
      <c r="C1113" s="6"/>
      <c r="D1113" s="6"/>
      <c r="E1113" s="6"/>
      <c r="F1113" s="6"/>
      <c r="G1113" s="6"/>
      <c r="H1113" s="6"/>
      <c r="I1113" s="13"/>
      <c r="J1113" s="18"/>
      <c r="K1113" s="18"/>
      <c r="L1113" s="18"/>
      <c r="M1113" s="18"/>
      <c r="N1113" s="18"/>
      <c r="O1113" s="18"/>
      <c r="AW1113" s="23"/>
      <c r="BE1113" s="9"/>
      <c r="BF1113" s="9"/>
      <c r="BG1113" s="9"/>
      <c r="BH1113" s="9"/>
      <c r="BI1113" s="9"/>
      <c r="BJ1113" s="9"/>
      <c r="BK1113" s="9"/>
    </row>
    <row r="1114" spans="2:63" ht="15.75" customHeight="1" x14ac:dyDescent="0.25">
      <c r="B1114" s="10"/>
      <c r="C1114" s="6"/>
      <c r="D1114" s="6"/>
      <c r="E1114" s="6"/>
      <c r="F1114" s="6"/>
      <c r="G1114" s="6"/>
      <c r="H1114" s="6"/>
      <c r="I1114" s="13"/>
      <c r="J1114" s="18"/>
      <c r="K1114" s="18"/>
      <c r="L1114" s="18"/>
      <c r="M1114" s="18"/>
      <c r="N1114" s="18"/>
      <c r="O1114" s="18"/>
      <c r="AW1114" s="23"/>
      <c r="BE1114" s="9"/>
      <c r="BF1114" s="9"/>
      <c r="BG1114" s="9"/>
      <c r="BH1114" s="9"/>
      <c r="BI1114" s="9"/>
      <c r="BJ1114" s="9"/>
      <c r="BK1114" s="9"/>
    </row>
    <row r="1115" spans="2:63" ht="15.75" customHeight="1" x14ac:dyDescent="0.25">
      <c r="B1115" s="10"/>
      <c r="C1115" s="6"/>
      <c r="D1115" s="6"/>
      <c r="E1115" s="6"/>
      <c r="F1115" s="6"/>
      <c r="G1115" s="6"/>
      <c r="H1115" s="6"/>
      <c r="I1115" s="13"/>
      <c r="J1115" s="18"/>
      <c r="K1115" s="18"/>
      <c r="L1115" s="18"/>
      <c r="M1115" s="18"/>
      <c r="N1115" s="18"/>
      <c r="O1115" s="18"/>
      <c r="AW1115" s="23"/>
      <c r="BE1115" s="9"/>
      <c r="BF1115" s="9"/>
      <c r="BG1115" s="9"/>
      <c r="BH1115" s="9"/>
      <c r="BI1115" s="9"/>
      <c r="BJ1115" s="9"/>
      <c r="BK1115" s="9"/>
    </row>
    <row r="1116" spans="2:63" ht="15.75" customHeight="1" x14ac:dyDescent="0.25">
      <c r="B1116" s="10"/>
      <c r="C1116" s="6"/>
      <c r="D1116" s="6"/>
      <c r="E1116" s="6"/>
      <c r="F1116" s="6"/>
      <c r="G1116" s="6"/>
      <c r="H1116" s="6"/>
      <c r="I1116" s="13"/>
      <c r="J1116" s="18"/>
      <c r="K1116" s="18"/>
      <c r="L1116" s="18"/>
      <c r="M1116" s="18"/>
      <c r="N1116" s="18"/>
      <c r="O1116" s="18"/>
      <c r="AW1116" s="23"/>
      <c r="BE1116" s="9"/>
      <c r="BF1116" s="9"/>
      <c r="BG1116" s="9"/>
      <c r="BH1116" s="9"/>
      <c r="BI1116" s="9"/>
      <c r="BJ1116" s="9"/>
      <c r="BK1116" s="9"/>
    </row>
    <row r="1117" spans="2:63" ht="15.75" customHeight="1" x14ac:dyDescent="0.25">
      <c r="B1117" s="10"/>
      <c r="C1117" s="6"/>
      <c r="D1117" s="6"/>
      <c r="E1117" s="6"/>
      <c r="F1117" s="6"/>
      <c r="G1117" s="6"/>
      <c r="H1117" s="6"/>
      <c r="I1117" s="13"/>
      <c r="J1117" s="18"/>
      <c r="K1117" s="18"/>
      <c r="L1117" s="18"/>
      <c r="M1117" s="18"/>
      <c r="N1117" s="18"/>
      <c r="O1117" s="18"/>
      <c r="AW1117" s="23"/>
      <c r="BE1117" s="9"/>
      <c r="BF1117" s="9"/>
      <c r="BG1117" s="9"/>
      <c r="BH1117" s="9"/>
      <c r="BI1117" s="9"/>
      <c r="BJ1117" s="9"/>
      <c r="BK1117" s="9"/>
    </row>
    <row r="1118" spans="2:63" ht="15.75" customHeight="1" x14ac:dyDescent="0.25">
      <c r="B1118" s="10"/>
      <c r="C1118" s="6"/>
      <c r="D1118" s="6"/>
      <c r="E1118" s="6"/>
      <c r="F1118" s="6"/>
      <c r="G1118" s="6"/>
      <c r="H1118" s="6"/>
      <c r="I1118" s="13"/>
      <c r="J1118" s="18"/>
      <c r="K1118" s="18"/>
      <c r="L1118" s="18"/>
      <c r="M1118" s="18"/>
      <c r="N1118" s="18"/>
      <c r="O1118" s="18"/>
      <c r="AW1118" s="23"/>
      <c r="BE1118" s="9"/>
      <c r="BF1118" s="9"/>
      <c r="BG1118" s="9"/>
      <c r="BH1118" s="9"/>
      <c r="BI1118" s="9"/>
      <c r="BJ1118" s="9"/>
      <c r="BK1118" s="9"/>
    </row>
    <row r="1119" spans="2:63" ht="15.75" customHeight="1" x14ac:dyDescent="0.25">
      <c r="B1119" s="10"/>
      <c r="C1119" s="6"/>
      <c r="D1119" s="6"/>
      <c r="E1119" s="6"/>
      <c r="F1119" s="6"/>
      <c r="G1119" s="6"/>
      <c r="H1119" s="6"/>
      <c r="I1119" s="13"/>
      <c r="J1119" s="18"/>
      <c r="K1119" s="18"/>
      <c r="L1119" s="18"/>
      <c r="M1119" s="18"/>
      <c r="N1119" s="18"/>
      <c r="O1119" s="18"/>
      <c r="AW1119" s="23"/>
      <c r="BE1119" s="9"/>
      <c r="BF1119" s="9"/>
      <c r="BG1119" s="9"/>
      <c r="BH1119" s="9"/>
      <c r="BI1119" s="9"/>
      <c r="BJ1119" s="9"/>
      <c r="BK1119" s="9"/>
    </row>
    <row r="1120" spans="2:63" ht="15.75" customHeight="1" x14ac:dyDescent="0.25">
      <c r="B1120" s="10"/>
      <c r="C1120" s="6"/>
      <c r="D1120" s="6"/>
      <c r="E1120" s="6"/>
      <c r="F1120" s="6"/>
      <c r="G1120" s="6"/>
      <c r="H1120" s="6"/>
      <c r="I1120" s="13"/>
      <c r="J1120" s="18"/>
      <c r="K1120" s="18"/>
      <c r="L1120" s="18"/>
      <c r="M1120" s="18"/>
      <c r="N1120" s="18"/>
      <c r="O1120" s="18"/>
      <c r="AW1120" s="23"/>
      <c r="BE1120" s="9"/>
      <c r="BF1120" s="9"/>
      <c r="BG1120" s="9"/>
      <c r="BH1120" s="9"/>
      <c r="BI1120" s="9"/>
      <c r="BJ1120" s="9"/>
      <c r="BK1120" s="9"/>
    </row>
    <row r="1121" spans="2:63" ht="15.75" customHeight="1" x14ac:dyDescent="0.25">
      <c r="B1121" s="10"/>
      <c r="C1121" s="6"/>
      <c r="D1121" s="6"/>
      <c r="E1121" s="6"/>
      <c r="F1121" s="6"/>
      <c r="G1121" s="6"/>
      <c r="H1121" s="6"/>
      <c r="I1121" s="13"/>
      <c r="J1121" s="18"/>
      <c r="K1121" s="18"/>
      <c r="L1121" s="18"/>
      <c r="M1121" s="18"/>
      <c r="N1121" s="18"/>
      <c r="O1121" s="18"/>
      <c r="AW1121" s="23"/>
      <c r="BE1121" s="9"/>
      <c r="BF1121" s="9"/>
      <c r="BG1121" s="9"/>
      <c r="BH1121" s="9"/>
      <c r="BI1121" s="9"/>
      <c r="BJ1121" s="9"/>
      <c r="BK1121" s="9"/>
    </row>
    <row r="1122" spans="2:63" ht="15.75" customHeight="1" x14ac:dyDescent="0.25">
      <c r="B1122" s="10"/>
      <c r="C1122" s="6"/>
      <c r="D1122" s="6"/>
      <c r="E1122" s="6"/>
      <c r="F1122" s="6"/>
      <c r="G1122" s="6"/>
      <c r="H1122" s="6"/>
      <c r="I1122" s="13"/>
      <c r="J1122" s="18"/>
      <c r="K1122" s="18"/>
      <c r="L1122" s="18"/>
      <c r="M1122" s="18"/>
      <c r="N1122" s="18"/>
      <c r="O1122" s="18"/>
      <c r="AW1122" s="23"/>
      <c r="BE1122" s="9"/>
      <c r="BF1122" s="9"/>
      <c r="BG1122" s="9"/>
      <c r="BH1122" s="9"/>
      <c r="BI1122" s="9"/>
      <c r="BJ1122" s="9"/>
      <c r="BK1122" s="9"/>
    </row>
    <row r="1123" spans="2:63" ht="15.75" customHeight="1" x14ac:dyDescent="0.25">
      <c r="B1123" s="10"/>
      <c r="C1123" s="6"/>
      <c r="D1123" s="6"/>
      <c r="E1123" s="6"/>
      <c r="F1123" s="6"/>
      <c r="G1123" s="6"/>
      <c r="H1123" s="6"/>
      <c r="I1123" s="13"/>
      <c r="J1123" s="18"/>
      <c r="K1123" s="18"/>
      <c r="L1123" s="18"/>
      <c r="M1123" s="18"/>
      <c r="N1123" s="18"/>
      <c r="O1123" s="18"/>
      <c r="AW1123" s="23"/>
      <c r="BE1123" s="9"/>
      <c r="BF1123" s="9"/>
      <c r="BG1123" s="9"/>
      <c r="BH1123" s="9"/>
      <c r="BI1123" s="9"/>
      <c r="BJ1123" s="9"/>
      <c r="BK1123" s="9"/>
    </row>
    <row r="1124" spans="2:63" ht="15.75" customHeight="1" x14ac:dyDescent="0.25">
      <c r="B1124" s="10"/>
      <c r="C1124" s="6"/>
      <c r="D1124" s="6"/>
      <c r="E1124" s="6"/>
      <c r="F1124" s="6"/>
      <c r="G1124" s="6"/>
      <c r="H1124" s="6"/>
      <c r="I1124" s="13"/>
      <c r="J1124" s="18"/>
      <c r="K1124" s="18"/>
      <c r="L1124" s="18"/>
      <c r="M1124" s="18"/>
      <c r="N1124" s="18"/>
      <c r="O1124" s="18"/>
      <c r="AW1124" s="23"/>
      <c r="BE1124" s="9"/>
      <c r="BF1124" s="9"/>
      <c r="BG1124" s="9"/>
      <c r="BH1124" s="9"/>
      <c r="BI1124" s="9"/>
      <c r="BJ1124" s="9"/>
      <c r="BK1124" s="9"/>
    </row>
    <row r="1125" spans="2:63" ht="15.75" customHeight="1" x14ac:dyDescent="0.25">
      <c r="B1125" s="10"/>
      <c r="C1125" s="6"/>
      <c r="D1125" s="6"/>
      <c r="E1125" s="6"/>
      <c r="F1125" s="6"/>
      <c r="G1125" s="6"/>
      <c r="H1125" s="6"/>
      <c r="I1125" s="13"/>
      <c r="J1125" s="18"/>
      <c r="K1125" s="18"/>
      <c r="L1125" s="18"/>
      <c r="M1125" s="18"/>
      <c r="N1125" s="18"/>
      <c r="O1125" s="18"/>
      <c r="AW1125" s="23"/>
      <c r="BE1125" s="9"/>
      <c r="BF1125" s="9"/>
      <c r="BG1125" s="9"/>
      <c r="BH1125" s="9"/>
      <c r="BI1125" s="9"/>
      <c r="BJ1125" s="9"/>
      <c r="BK1125" s="9"/>
    </row>
    <row r="1126" spans="2:63" ht="15.75" customHeight="1" x14ac:dyDescent="0.25">
      <c r="B1126" s="10"/>
      <c r="C1126" s="6"/>
      <c r="D1126" s="6"/>
      <c r="E1126" s="6"/>
      <c r="F1126" s="6"/>
      <c r="G1126" s="6"/>
      <c r="H1126" s="6"/>
      <c r="I1126" s="13"/>
      <c r="J1126" s="18"/>
      <c r="K1126" s="18"/>
      <c r="L1126" s="18"/>
      <c r="M1126" s="18"/>
      <c r="N1126" s="18"/>
      <c r="O1126" s="18"/>
      <c r="AW1126" s="23"/>
      <c r="BE1126" s="9"/>
      <c r="BF1126" s="9"/>
      <c r="BG1126" s="9"/>
      <c r="BH1126" s="9"/>
      <c r="BI1126" s="9"/>
      <c r="BJ1126" s="9"/>
      <c r="BK1126" s="9"/>
    </row>
    <row r="1127" spans="2:63" ht="15.75" customHeight="1" x14ac:dyDescent="0.25">
      <c r="B1127" s="10"/>
      <c r="C1127" s="6"/>
      <c r="D1127" s="6"/>
      <c r="E1127" s="6"/>
      <c r="F1127" s="6"/>
      <c r="G1127" s="6"/>
      <c r="H1127" s="6"/>
      <c r="I1127" s="13"/>
      <c r="J1127" s="18"/>
      <c r="K1127" s="18"/>
      <c r="L1127" s="18"/>
      <c r="M1127" s="18"/>
      <c r="N1127" s="18"/>
      <c r="O1127" s="18"/>
      <c r="AW1127" s="23"/>
      <c r="BE1127" s="9"/>
      <c r="BF1127" s="9"/>
      <c r="BG1127" s="9"/>
      <c r="BH1127" s="9"/>
      <c r="BI1127" s="9"/>
      <c r="BJ1127" s="9"/>
      <c r="BK1127" s="9"/>
    </row>
    <row r="1128" spans="2:63" ht="15.75" customHeight="1" x14ac:dyDescent="0.25">
      <c r="B1128" s="10"/>
      <c r="C1128" s="6"/>
      <c r="D1128" s="6"/>
      <c r="E1128" s="6"/>
      <c r="F1128" s="6"/>
      <c r="G1128" s="6"/>
      <c r="H1128" s="6"/>
      <c r="I1128" s="13"/>
      <c r="J1128" s="18"/>
      <c r="K1128" s="18"/>
      <c r="L1128" s="18"/>
      <c r="M1128" s="18"/>
      <c r="N1128" s="18"/>
      <c r="O1128" s="18"/>
      <c r="AW1128" s="23"/>
      <c r="BE1128" s="9"/>
      <c r="BF1128" s="9"/>
      <c r="BG1128" s="9"/>
      <c r="BH1128" s="9"/>
      <c r="BI1128" s="9"/>
      <c r="BJ1128" s="9"/>
      <c r="BK1128" s="9"/>
    </row>
    <row r="1129" spans="2:63" ht="15.75" customHeight="1" x14ac:dyDescent="0.25">
      <c r="B1129" s="10"/>
      <c r="C1129" s="6"/>
      <c r="D1129" s="6"/>
      <c r="E1129" s="6"/>
      <c r="F1129" s="6"/>
      <c r="G1129" s="6"/>
      <c r="H1129" s="6"/>
      <c r="I1129" s="13"/>
      <c r="J1129" s="18"/>
      <c r="K1129" s="18"/>
      <c r="L1129" s="18"/>
      <c r="M1129" s="18"/>
      <c r="N1129" s="18"/>
      <c r="O1129" s="18"/>
      <c r="AW1129" s="23"/>
      <c r="BE1129" s="9"/>
      <c r="BF1129" s="9"/>
      <c r="BG1129" s="9"/>
      <c r="BH1129" s="9"/>
      <c r="BI1129" s="9"/>
      <c r="BJ1129" s="9"/>
      <c r="BK1129" s="9"/>
    </row>
    <row r="1130" spans="2:63" ht="15.75" customHeight="1" x14ac:dyDescent="0.25">
      <c r="B1130" s="10"/>
      <c r="C1130" s="6"/>
      <c r="D1130" s="6"/>
      <c r="E1130" s="6"/>
      <c r="F1130" s="6"/>
      <c r="G1130" s="6"/>
      <c r="H1130" s="6"/>
      <c r="I1130" s="13"/>
      <c r="J1130" s="18"/>
      <c r="K1130" s="18"/>
      <c r="L1130" s="18"/>
      <c r="M1130" s="18"/>
      <c r="N1130" s="18"/>
      <c r="O1130" s="18"/>
      <c r="AW1130" s="23"/>
      <c r="BE1130" s="9"/>
      <c r="BF1130" s="9"/>
      <c r="BG1130" s="9"/>
      <c r="BH1130" s="9"/>
      <c r="BI1130" s="9"/>
      <c r="BJ1130" s="9"/>
      <c r="BK1130" s="9"/>
    </row>
    <row r="1131" spans="2:63" ht="15.75" customHeight="1" x14ac:dyDescent="0.25">
      <c r="B1131" s="10"/>
      <c r="C1131" s="6"/>
      <c r="D1131" s="6"/>
      <c r="E1131" s="6"/>
      <c r="F1131" s="6"/>
      <c r="G1131" s="6"/>
      <c r="H1131" s="6"/>
      <c r="I1131" s="13"/>
      <c r="J1131" s="18"/>
      <c r="K1131" s="18"/>
      <c r="L1131" s="18"/>
      <c r="M1131" s="18"/>
      <c r="N1131" s="18"/>
      <c r="O1131" s="18"/>
      <c r="AW1131" s="23"/>
      <c r="BE1131" s="9"/>
      <c r="BF1131" s="9"/>
      <c r="BG1131" s="9"/>
      <c r="BH1131" s="9"/>
      <c r="BI1131" s="9"/>
      <c r="BJ1131" s="9"/>
      <c r="BK1131" s="9"/>
    </row>
    <row r="1132" spans="2:63" ht="15.75" customHeight="1" x14ac:dyDescent="0.25">
      <c r="B1132" s="10"/>
      <c r="C1132" s="6"/>
      <c r="D1132" s="6"/>
      <c r="E1132" s="6"/>
      <c r="F1132" s="6"/>
      <c r="G1132" s="6"/>
      <c r="H1132" s="6"/>
      <c r="I1132" s="13"/>
      <c r="J1132" s="18"/>
      <c r="K1132" s="18"/>
      <c r="L1132" s="18"/>
      <c r="M1132" s="18"/>
      <c r="N1132" s="18"/>
      <c r="O1132" s="18"/>
      <c r="AW1132" s="23"/>
      <c r="BE1132" s="9"/>
      <c r="BF1132" s="9"/>
      <c r="BG1132" s="9"/>
      <c r="BH1132" s="9"/>
      <c r="BI1132" s="9"/>
      <c r="BJ1132" s="9"/>
      <c r="BK1132" s="9"/>
    </row>
    <row r="1133" spans="2:63" ht="15.75" customHeight="1" x14ac:dyDescent="0.25">
      <c r="B1133" s="10"/>
      <c r="C1133" s="6"/>
      <c r="D1133" s="6"/>
      <c r="E1133" s="6"/>
      <c r="F1133" s="6"/>
      <c r="G1133" s="6"/>
      <c r="H1133" s="6"/>
      <c r="I1133" s="13"/>
      <c r="J1133" s="18"/>
      <c r="K1133" s="18"/>
      <c r="L1133" s="18"/>
      <c r="M1133" s="18"/>
      <c r="N1133" s="18"/>
      <c r="O1133" s="18"/>
      <c r="AW1133" s="23"/>
      <c r="BE1133" s="9"/>
      <c r="BF1133" s="9"/>
      <c r="BG1133" s="9"/>
      <c r="BH1133" s="9"/>
      <c r="BI1133" s="9"/>
      <c r="BJ1133" s="9"/>
      <c r="BK1133" s="9"/>
    </row>
    <row r="1134" spans="2:63" ht="15.75" customHeight="1" x14ac:dyDescent="0.25">
      <c r="B1134" s="10"/>
      <c r="C1134" s="6"/>
      <c r="D1134" s="6"/>
      <c r="E1134" s="6"/>
      <c r="F1134" s="6"/>
      <c r="G1134" s="6"/>
      <c r="H1134" s="6"/>
      <c r="I1134" s="13"/>
      <c r="J1134" s="18"/>
      <c r="K1134" s="18"/>
      <c r="L1134" s="18"/>
      <c r="M1134" s="18"/>
      <c r="N1134" s="18"/>
      <c r="O1134" s="18"/>
      <c r="AW1134" s="23"/>
      <c r="BE1134" s="9"/>
      <c r="BF1134" s="9"/>
      <c r="BG1134" s="9"/>
      <c r="BH1134" s="9"/>
      <c r="BI1134" s="9"/>
      <c r="BJ1134" s="9"/>
      <c r="BK1134" s="9"/>
    </row>
    <row r="1135" spans="2:63" ht="15.75" customHeight="1" x14ac:dyDescent="0.25">
      <c r="B1135" s="10"/>
      <c r="C1135" s="6"/>
      <c r="D1135" s="6"/>
      <c r="E1135" s="6"/>
      <c r="F1135" s="6"/>
      <c r="G1135" s="6"/>
      <c r="H1135" s="6"/>
      <c r="I1135" s="13"/>
      <c r="J1135" s="18"/>
      <c r="K1135" s="18"/>
      <c r="L1135" s="18"/>
      <c r="M1135" s="18"/>
      <c r="N1135" s="18"/>
      <c r="O1135" s="18"/>
      <c r="AW1135" s="23"/>
      <c r="BE1135" s="9"/>
      <c r="BF1135" s="9"/>
      <c r="BG1135" s="9"/>
      <c r="BH1135" s="9"/>
      <c r="BI1135" s="9"/>
      <c r="BJ1135" s="9"/>
      <c r="BK1135" s="9"/>
    </row>
    <row r="1136" spans="2:63" ht="15.75" customHeight="1" x14ac:dyDescent="0.25">
      <c r="B1136" s="10"/>
      <c r="C1136" s="6"/>
      <c r="D1136" s="6"/>
      <c r="E1136" s="6"/>
      <c r="F1136" s="6"/>
      <c r="G1136" s="6"/>
      <c r="H1136" s="6"/>
      <c r="I1136" s="13"/>
      <c r="J1136" s="18"/>
      <c r="K1136" s="18"/>
      <c r="L1136" s="18"/>
      <c r="M1136" s="18"/>
      <c r="N1136" s="18"/>
      <c r="O1136" s="18"/>
      <c r="AW1136" s="23"/>
      <c r="BE1136" s="9"/>
      <c r="BF1136" s="9"/>
      <c r="BG1136" s="9"/>
      <c r="BH1136" s="9"/>
      <c r="BI1136" s="9"/>
      <c r="BJ1136" s="9"/>
      <c r="BK1136" s="9"/>
    </row>
    <row r="1137" spans="2:63" ht="15.75" customHeight="1" x14ac:dyDescent="0.25">
      <c r="B1137" s="10"/>
      <c r="C1137" s="6"/>
      <c r="D1137" s="6"/>
      <c r="E1137" s="6"/>
      <c r="F1137" s="6"/>
      <c r="G1137" s="6"/>
      <c r="H1137" s="6"/>
      <c r="I1137" s="13"/>
      <c r="J1137" s="18"/>
      <c r="K1137" s="18"/>
      <c r="L1137" s="18"/>
      <c r="M1137" s="18"/>
      <c r="N1137" s="18"/>
      <c r="O1137" s="18"/>
      <c r="AW1137" s="23"/>
      <c r="BE1137" s="9"/>
      <c r="BF1137" s="9"/>
      <c r="BG1137" s="9"/>
      <c r="BH1137" s="9"/>
      <c r="BI1137" s="9"/>
      <c r="BJ1137" s="9"/>
      <c r="BK1137" s="9"/>
    </row>
    <row r="1138" spans="2:63" ht="15.75" customHeight="1" x14ac:dyDescent="0.25">
      <c r="B1138" s="10"/>
      <c r="C1138" s="6"/>
      <c r="D1138" s="6"/>
      <c r="E1138" s="6"/>
      <c r="F1138" s="6"/>
      <c r="G1138" s="6"/>
      <c r="H1138" s="6"/>
      <c r="I1138" s="13"/>
      <c r="J1138" s="18"/>
      <c r="K1138" s="18"/>
      <c r="L1138" s="18"/>
      <c r="M1138" s="18"/>
      <c r="N1138" s="18"/>
      <c r="O1138" s="18"/>
      <c r="AW1138" s="23"/>
      <c r="BE1138" s="9"/>
      <c r="BF1138" s="9"/>
      <c r="BG1138" s="9"/>
      <c r="BH1138" s="9"/>
      <c r="BI1138" s="9"/>
      <c r="BJ1138" s="9"/>
      <c r="BK1138" s="9"/>
    </row>
    <row r="1139" spans="2:63" ht="15.75" customHeight="1" x14ac:dyDescent="0.25">
      <c r="B1139" s="10"/>
      <c r="C1139" s="6"/>
      <c r="D1139" s="6"/>
      <c r="E1139" s="6"/>
      <c r="F1139" s="6"/>
      <c r="G1139" s="6"/>
      <c r="H1139" s="6"/>
      <c r="I1139" s="13"/>
      <c r="J1139" s="18"/>
      <c r="K1139" s="18"/>
      <c r="L1139" s="18"/>
      <c r="M1139" s="18"/>
      <c r="N1139" s="18"/>
      <c r="O1139" s="18"/>
      <c r="AW1139" s="23"/>
      <c r="BE1139" s="9"/>
      <c r="BF1139" s="9"/>
      <c r="BG1139" s="9"/>
      <c r="BH1139" s="9"/>
      <c r="BI1139" s="9"/>
      <c r="BJ1139" s="9"/>
      <c r="BK1139" s="9"/>
    </row>
    <row r="1140" spans="2:63" ht="15.75" customHeight="1" x14ac:dyDescent="0.25">
      <c r="B1140" s="10"/>
      <c r="C1140" s="6"/>
      <c r="D1140" s="6"/>
      <c r="E1140" s="6"/>
      <c r="F1140" s="6"/>
      <c r="G1140" s="6"/>
      <c r="H1140" s="6"/>
      <c r="I1140" s="13"/>
      <c r="J1140" s="18"/>
      <c r="K1140" s="18"/>
      <c r="L1140" s="18"/>
      <c r="M1140" s="18"/>
      <c r="N1140" s="18"/>
      <c r="O1140" s="18"/>
      <c r="AW1140" s="23"/>
      <c r="BE1140" s="9"/>
      <c r="BF1140" s="9"/>
      <c r="BG1140" s="9"/>
      <c r="BH1140" s="9"/>
      <c r="BI1140" s="9"/>
      <c r="BJ1140" s="9"/>
      <c r="BK1140" s="9"/>
    </row>
    <row r="1141" spans="2:63" ht="15.75" customHeight="1" x14ac:dyDescent="0.25">
      <c r="B1141" s="10"/>
      <c r="C1141" s="6"/>
      <c r="D1141" s="6"/>
      <c r="E1141" s="6"/>
      <c r="F1141" s="6"/>
      <c r="G1141" s="6"/>
      <c r="H1141" s="6"/>
      <c r="I1141" s="13"/>
      <c r="J1141" s="18"/>
      <c r="K1141" s="18"/>
      <c r="L1141" s="18"/>
      <c r="M1141" s="18"/>
      <c r="N1141" s="18"/>
      <c r="O1141" s="18"/>
      <c r="AW1141" s="23"/>
      <c r="BE1141" s="9"/>
      <c r="BF1141" s="9"/>
      <c r="BG1141" s="9"/>
      <c r="BH1141" s="9"/>
      <c r="BI1141" s="9"/>
      <c r="BJ1141" s="9"/>
      <c r="BK1141" s="9"/>
    </row>
    <row r="1142" spans="2:63" ht="15.75" customHeight="1" x14ac:dyDescent="0.25">
      <c r="B1142" s="10"/>
      <c r="C1142" s="6"/>
      <c r="D1142" s="6"/>
      <c r="E1142" s="6"/>
      <c r="F1142" s="6"/>
      <c r="G1142" s="6"/>
      <c r="H1142" s="6"/>
      <c r="I1142" s="13"/>
      <c r="J1142" s="18"/>
      <c r="K1142" s="18"/>
      <c r="L1142" s="18"/>
      <c r="M1142" s="18"/>
      <c r="N1142" s="18"/>
      <c r="O1142" s="18"/>
      <c r="AW1142" s="23"/>
      <c r="BE1142" s="9"/>
      <c r="BF1142" s="9"/>
      <c r="BG1142" s="9"/>
      <c r="BH1142" s="9"/>
      <c r="BI1142" s="9"/>
      <c r="BJ1142" s="9"/>
      <c r="BK1142" s="9"/>
    </row>
    <row r="1143" spans="2:63" ht="15.75" customHeight="1" x14ac:dyDescent="0.25">
      <c r="B1143" s="10"/>
      <c r="C1143" s="6"/>
      <c r="D1143" s="6"/>
      <c r="E1143" s="6"/>
      <c r="F1143" s="6"/>
      <c r="G1143" s="6"/>
      <c r="H1143" s="6"/>
      <c r="I1143" s="13"/>
      <c r="J1143" s="18"/>
      <c r="K1143" s="18"/>
      <c r="L1143" s="18"/>
      <c r="M1143" s="18"/>
      <c r="N1143" s="18"/>
      <c r="O1143" s="18"/>
      <c r="AW1143" s="23"/>
      <c r="BE1143" s="9"/>
      <c r="BF1143" s="9"/>
      <c r="BG1143" s="9"/>
      <c r="BH1143" s="9"/>
      <c r="BI1143" s="9"/>
      <c r="BJ1143" s="9"/>
      <c r="BK1143" s="9"/>
    </row>
    <row r="1144" spans="2:63" ht="15.75" customHeight="1" x14ac:dyDescent="0.25">
      <c r="B1144" s="10"/>
      <c r="C1144" s="6"/>
      <c r="D1144" s="6"/>
      <c r="E1144" s="6"/>
      <c r="F1144" s="6"/>
      <c r="G1144" s="6"/>
      <c r="H1144" s="6"/>
      <c r="I1144" s="13"/>
      <c r="J1144" s="18"/>
      <c r="K1144" s="18"/>
      <c r="L1144" s="18"/>
      <c r="M1144" s="18"/>
      <c r="N1144" s="18"/>
      <c r="O1144" s="18"/>
      <c r="AW1144" s="23"/>
      <c r="BE1144" s="9"/>
      <c r="BF1144" s="9"/>
      <c r="BG1144" s="9"/>
      <c r="BH1144" s="9"/>
      <c r="BI1144" s="9"/>
      <c r="BJ1144" s="9"/>
      <c r="BK1144" s="9"/>
    </row>
    <row r="1145" spans="2:63" ht="15.75" customHeight="1" x14ac:dyDescent="0.25">
      <c r="B1145" s="10"/>
      <c r="C1145" s="6"/>
      <c r="D1145" s="6"/>
      <c r="E1145" s="6"/>
      <c r="F1145" s="6"/>
      <c r="G1145" s="6"/>
      <c r="H1145" s="6"/>
      <c r="I1145" s="13"/>
      <c r="J1145" s="18"/>
      <c r="K1145" s="18"/>
      <c r="L1145" s="18"/>
      <c r="M1145" s="18"/>
      <c r="N1145" s="18"/>
      <c r="O1145" s="18"/>
      <c r="AW1145" s="23"/>
      <c r="BE1145" s="9"/>
      <c r="BF1145" s="9"/>
      <c r="BG1145" s="9"/>
      <c r="BH1145" s="9"/>
      <c r="BI1145" s="9"/>
      <c r="BJ1145" s="9"/>
      <c r="BK1145" s="9"/>
    </row>
    <row r="1146" spans="2:63" ht="15.75" customHeight="1" x14ac:dyDescent="0.25">
      <c r="B1146" s="10"/>
      <c r="C1146" s="6"/>
      <c r="D1146" s="6"/>
      <c r="E1146" s="6"/>
      <c r="F1146" s="6"/>
      <c r="G1146" s="6"/>
      <c r="H1146" s="6"/>
      <c r="I1146" s="13"/>
      <c r="J1146" s="18"/>
      <c r="K1146" s="18"/>
      <c r="L1146" s="18"/>
      <c r="M1146" s="18"/>
      <c r="N1146" s="18"/>
      <c r="O1146" s="18"/>
      <c r="AW1146" s="23"/>
      <c r="BE1146" s="9"/>
      <c r="BF1146" s="9"/>
      <c r="BG1146" s="9"/>
      <c r="BH1146" s="9"/>
      <c r="BI1146" s="9"/>
      <c r="BJ1146" s="9"/>
      <c r="BK1146" s="9"/>
    </row>
    <row r="1147" spans="2:63" ht="15.75" customHeight="1" x14ac:dyDescent="0.25">
      <c r="B1147" s="10"/>
      <c r="C1147" s="6"/>
      <c r="D1147" s="6"/>
      <c r="E1147" s="6"/>
      <c r="F1147" s="6"/>
      <c r="G1147" s="6"/>
      <c r="H1147" s="6"/>
      <c r="I1147" s="13"/>
      <c r="J1147" s="18"/>
      <c r="K1147" s="18"/>
      <c r="L1147" s="18"/>
      <c r="M1147" s="18"/>
      <c r="N1147" s="18"/>
      <c r="O1147" s="18"/>
      <c r="AW1147" s="23"/>
      <c r="BE1147" s="9"/>
      <c r="BF1147" s="9"/>
      <c r="BG1147" s="9"/>
      <c r="BH1147" s="9"/>
      <c r="BI1147" s="9"/>
      <c r="BJ1147" s="9"/>
      <c r="BK1147" s="9"/>
    </row>
    <row r="1148" spans="2:63" ht="15.75" customHeight="1" x14ac:dyDescent="0.25">
      <c r="B1148" s="10"/>
      <c r="C1148" s="6"/>
      <c r="D1148" s="6"/>
      <c r="E1148" s="6"/>
      <c r="F1148" s="6"/>
      <c r="G1148" s="6"/>
      <c r="H1148" s="6"/>
      <c r="I1148" s="13"/>
      <c r="J1148" s="18"/>
      <c r="K1148" s="18"/>
      <c r="L1148" s="18"/>
      <c r="M1148" s="18"/>
      <c r="N1148" s="18"/>
      <c r="O1148" s="18"/>
      <c r="AW1148" s="23"/>
      <c r="BE1148" s="9"/>
      <c r="BF1148" s="9"/>
      <c r="BG1148" s="9"/>
      <c r="BH1148" s="9"/>
      <c r="BI1148" s="9"/>
      <c r="BJ1148" s="9"/>
      <c r="BK1148" s="9"/>
    </row>
    <row r="1149" spans="2:63" ht="15.75" customHeight="1" x14ac:dyDescent="0.25">
      <c r="B1149" s="10"/>
      <c r="C1149" s="6"/>
      <c r="D1149" s="6"/>
      <c r="E1149" s="6"/>
      <c r="F1149" s="6"/>
      <c r="G1149" s="6"/>
      <c r="H1149" s="6"/>
      <c r="I1149" s="13"/>
      <c r="J1149" s="18"/>
      <c r="K1149" s="18"/>
      <c r="L1149" s="18"/>
      <c r="M1149" s="18"/>
      <c r="N1149" s="18"/>
      <c r="O1149" s="18"/>
      <c r="AW1149" s="23"/>
      <c r="BE1149" s="9"/>
      <c r="BF1149" s="9"/>
      <c r="BG1149" s="9"/>
      <c r="BH1149" s="9"/>
      <c r="BI1149" s="9"/>
      <c r="BJ1149" s="9"/>
      <c r="BK1149" s="9"/>
    </row>
    <row r="1150" spans="2:63" ht="15.75" customHeight="1" x14ac:dyDescent="0.25">
      <c r="B1150" s="10"/>
      <c r="C1150" s="6"/>
      <c r="D1150" s="6"/>
      <c r="E1150" s="6"/>
      <c r="F1150" s="6"/>
      <c r="G1150" s="6"/>
      <c r="H1150" s="6"/>
      <c r="I1150" s="13"/>
      <c r="J1150" s="18"/>
      <c r="K1150" s="18"/>
      <c r="L1150" s="18"/>
      <c r="M1150" s="18"/>
      <c r="N1150" s="18"/>
      <c r="O1150" s="18"/>
      <c r="AW1150" s="23"/>
      <c r="BE1150" s="9"/>
      <c r="BF1150" s="9"/>
      <c r="BG1150" s="9"/>
      <c r="BH1150" s="9"/>
      <c r="BI1150" s="9"/>
      <c r="BJ1150" s="9"/>
      <c r="BK1150" s="9"/>
    </row>
    <row r="1151" spans="2:63" ht="15.75" customHeight="1" x14ac:dyDescent="0.25">
      <c r="B1151" s="10"/>
      <c r="C1151" s="6"/>
      <c r="D1151" s="6"/>
      <c r="E1151" s="6"/>
      <c r="F1151" s="6"/>
      <c r="G1151" s="6"/>
      <c r="H1151" s="6"/>
      <c r="I1151" s="13"/>
      <c r="J1151" s="18"/>
      <c r="K1151" s="18"/>
      <c r="L1151" s="18"/>
      <c r="M1151" s="18"/>
      <c r="N1151" s="18"/>
      <c r="O1151" s="18"/>
      <c r="AW1151" s="23"/>
      <c r="BE1151" s="9"/>
      <c r="BF1151" s="9"/>
      <c r="BG1151" s="9"/>
      <c r="BH1151" s="9"/>
      <c r="BI1151" s="9"/>
      <c r="BJ1151" s="9"/>
      <c r="BK1151" s="9"/>
    </row>
    <row r="1152" spans="2:63" ht="15.75" customHeight="1" x14ac:dyDescent="0.25">
      <c r="B1152" s="10"/>
      <c r="C1152" s="6"/>
      <c r="D1152" s="6"/>
      <c r="E1152" s="6"/>
      <c r="F1152" s="6"/>
      <c r="G1152" s="6"/>
      <c r="H1152" s="6"/>
      <c r="I1152" s="13"/>
      <c r="J1152" s="18"/>
      <c r="K1152" s="18"/>
      <c r="L1152" s="18"/>
      <c r="M1152" s="18"/>
      <c r="N1152" s="18"/>
      <c r="O1152" s="18"/>
      <c r="AW1152" s="23"/>
      <c r="BE1152" s="9"/>
      <c r="BF1152" s="9"/>
      <c r="BG1152" s="9"/>
      <c r="BH1152" s="9"/>
      <c r="BI1152" s="9"/>
      <c r="BJ1152" s="9"/>
      <c r="BK1152" s="9"/>
    </row>
    <row r="1153" spans="2:63" ht="15.75" customHeight="1" x14ac:dyDescent="0.25">
      <c r="B1153" s="10"/>
      <c r="C1153" s="6"/>
      <c r="D1153" s="6"/>
      <c r="E1153" s="6"/>
      <c r="F1153" s="6"/>
      <c r="G1153" s="6"/>
      <c r="H1153" s="6"/>
      <c r="I1153" s="13"/>
      <c r="J1153" s="18"/>
      <c r="K1153" s="18"/>
      <c r="L1153" s="18"/>
      <c r="M1153" s="18"/>
      <c r="N1153" s="18"/>
      <c r="O1153" s="18"/>
      <c r="AW1153" s="23"/>
      <c r="BE1153" s="9"/>
      <c r="BF1153" s="9"/>
      <c r="BG1153" s="9"/>
      <c r="BH1153" s="9"/>
      <c r="BI1153" s="9"/>
      <c r="BJ1153" s="9"/>
      <c r="BK1153" s="9"/>
    </row>
    <row r="1154" spans="2:63" ht="15.75" customHeight="1" x14ac:dyDescent="0.25">
      <c r="B1154" s="10"/>
      <c r="C1154" s="6"/>
      <c r="D1154" s="6"/>
      <c r="E1154" s="6"/>
      <c r="F1154" s="6"/>
      <c r="G1154" s="6"/>
      <c r="H1154" s="6"/>
      <c r="I1154" s="13"/>
      <c r="J1154" s="18"/>
      <c r="K1154" s="18"/>
      <c r="L1154" s="18"/>
      <c r="M1154" s="18"/>
      <c r="N1154" s="18"/>
      <c r="O1154" s="18"/>
      <c r="AW1154" s="23"/>
      <c r="BE1154" s="9"/>
      <c r="BF1154" s="9"/>
      <c r="BG1154" s="9"/>
      <c r="BH1154" s="9"/>
      <c r="BI1154" s="9"/>
      <c r="BJ1154" s="9"/>
      <c r="BK1154" s="9"/>
    </row>
    <row r="1155" spans="2:63" ht="15.75" customHeight="1" x14ac:dyDescent="0.25">
      <c r="B1155" s="10"/>
      <c r="C1155" s="6"/>
      <c r="D1155" s="6"/>
      <c r="E1155" s="6"/>
      <c r="F1155" s="6"/>
      <c r="G1155" s="6"/>
      <c r="H1155" s="6"/>
      <c r="I1155" s="13"/>
      <c r="J1155" s="18"/>
      <c r="K1155" s="18"/>
      <c r="L1155" s="18"/>
      <c r="M1155" s="18"/>
      <c r="N1155" s="18"/>
      <c r="O1155" s="18"/>
      <c r="AW1155" s="23"/>
      <c r="BE1155" s="9"/>
      <c r="BF1155" s="9"/>
      <c r="BG1155" s="9"/>
      <c r="BH1155" s="9"/>
      <c r="BI1155" s="9"/>
      <c r="BJ1155" s="9"/>
      <c r="BK1155" s="9"/>
    </row>
    <row r="1156" spans="2:63" ht="15.75" customHeight="1" x14ac:dyDescent="0.25">
      <c r="B1156" s="10"/>
      <c r="C1156" s="6"/>
      <c r="D1156" s="6"/>
      <c r="E1156" s="6"/>
      <c r="F1156" s="6"/>
      <c r="G1156" s="6"/>
      <c r="H1156" s="6"/>
      <c r="I1156" s="13"/>
      <c r="J1156" s="18"/>
      <c r="K1156" s="18"/>
      <c r="L1156" s="18"/>
      <c r="M1156" s="18"/>
      <c r="N1156" s="18"/>
      <c r="O1156" s="18"/>
      <c r="AW1156" s="23"/>
      <c r="BE1156" s="9"/>
      <c r="BF1156" s="9"/>
      <c r="BG1156" s="9"/>
      <c r="BH1156" s="9"/>
      <c r="BI1156" s="9"/>
      <c r="BJ1156" s="9"/>
      <c r="BK1156" s="9"/>
    </row>
    <row r="1157" spans="2:63" ht="15.75" customHeight="1" x14ac:dyDescent="0.25">
      <c r="B1157" s="10"/>
      <c r="C1157" s="6"/>
      <c r="D1157" s="6"/>
      <c r="E1157" s="6"/>
      <c r="F1157" s="6"/>
      <c r="G1157" s="6"/>
      <c r="H1157" s="6"/>
      <c r="I1157" s="13"/>
      <c r="J1157" s="18"/>
      <c r="K1157" s="18"/>
      <c r="L1157" s="18"/>
      <c r="M1157" s="18"/>
      <c r="N1157" s="18"/>
      <c r="O1157" s="18"/>
      <c r="AW1157" s="23"/>
      <c r="BE1157" s="9"/>
      <c r="BF1157" s="9"/>
      <c r="BG1157" s="9"/>
      <c r="BH1157" s="9"/>
      <c r="BI1157" s="9"/>
      <c r="BJ1157" s="9"/>
      <c r="BK1157" s="9"/>
    </row>
    <row r="1158" spans="2:63" ht="15.75" customHeight="1" x14ac:dyDescent="0.25">
      <c r="B1158" s="10"/>
      <c r="C1158" s="6"/>
      <c r="D1158" s="6"/>
      <c r="E1158" s="6"/>
      <c r="F1158" s="6"/>
      <c r="G1158" s="6"/>
      <c r="H1158" s="6"/>
      <c r="I1158" s="13"/>
      <c r="J1158" s="18"/>
      <c r="K1158" s="18"/>
      <c r="L1158" s="18"/>
      <c r="M1158" s="18"/>
      <c r="N1158" s="18"/>
      <c r="O1158" s="18"/>
      <c r="AW1158" s="23"/>
      <c r="BE1158" s="9"/>
      <c r="BF1158" s="9"/>
      <c r="BG1158" s="9"/>
      <c r="BH1158" s="9"/>
      <c r="BI1158" s="9"/>
      <c r="BJ1158" s="9"/>
      <c r="BK1158" s="9"/>
    </row>
    <row r="1159" spans="2:63" ht="15.75" customHeight="1" x14ac:dyDescent="0.25">
      <c r="B1159" s="10"/>
      <c r="C1159" s="6"/>
      <c r="D1159" s="6"/>
      <c r="E1159" s="6"/>
      <c r="F1159" s="6"/>
      <c r="G1159" s="6"/>
      <c r="H1159" s="6"/>
      <c r="I1159" s="13"/>
      <c r="J1159" s="18"/>
      <c r="K1159" s="18"/>
      <c r="L1159" s="18"/>
      <c r="M1159" s="18"/>
      <c r="N1159" s="18"/>
      <c r="O1159" s="18"/>
      <c r="AW1159" s="23"/>
      <c r="BE1159" s="9"/>
      <c r="BF1159" s="9"/>
      <c r="BG1159" s="9"/>
      <c r="BH1159" s="9"/>
      <c r="BI1159" s="9"/>
      <c r="BJ1159" s="9"/>
      <c r="BK1159" s="9"/>
    </row>
    <row r="1160" spans="2:63" ht="15.75" customHeight="1" x14ac:dyDescent="0.25">
      <c r="B1160" s="10"/>
      <c r="C1160" s="6"/>
      <c r="D1160" s="6"/>
      <c r="E1160" s="6"/>
      <c r="F1160" s="6"/>
      <c r="G1160" s="6"/>
      <c r="H1160" s="6"/>
      <c r="I1160" s="13"/>
      <c r="J1160" s="18"/>
      <c r="K1160" s="18"/>
      <c r="L1160" s="18"/>
      <c r="M1160" s="18"/>
      <c r="N1160" s="18"/>
      <c r="O1160" s="18"/>
      <c r="AW1160" s="23"/>
      <c r="BE1160" s="9"/>
      <c r="BF1160" s="9"/>
      <c r="BG1160" s="9"/>
      <c r="BH1160" s="9"/>
      <c r="BI1160" s="9"/>
      <c r="BJ1160" s="9"/>
      <c r="BK1160" s="9"/>
    </row>
    <row r="1161" spans="2:63" ht="15.75" customHeight="1" x14ac:dyDescent="0.25">
      <c r="B1161" s="10"/>
      <c r="C1161" s="6"/>
      <c r="D1161" s="6"/>
      <c r="E1161" s="6"/>
      <c r="F1161" s="6"/>
      <c r="G1161" s="6"/>
      <c r="H1161" s="6"/>
      <c r="I1161" s="13"/>
      <c r="J1161" s="18"/>
      <c r="K1161" s="18"/>
      <c r="L1161" s="18"/>
      <c r="M1161" s="18"/>
      <c r="N1161" s="18"/>
      <c r="O1161" s="18"/>
      <c r="AW1161" s="23"/>
      <c r="BE1161" s="9"/>
      <c r="BF1161" s="9"/>
      <c r="BG1161" s="9"/>
      <c r="BH1161" s="9"/>
      <c r="BI1161" s="9"/>
      <c r="BJ1161" s="9"/>
      <c r="BK1161" s="9"/>
    </row>
    <row r="1162" spans="2:63" ht="15.75" customHeight="1" x14ac:dyDescent="0.25">
      <c r="B1162" s="10"/>
      <c r="C1162" s="6"/>
      <c r="D1162" s="6"/>
      <c r="E1162" s="6"/>
      <c r="F1162" s="6"/>
      <c r="G1162" s="6"/>
      <c r="H1162" s="6"/>
      <c r="I1162" s="13"/>
      <c r="J1162" s="18"/>
      <c r="K1162" s="18"/>
      <c r="L1162" s="18"/>
      <c r="M1162" s="18"/>
      <c r="N1162" s="18"/>
      <c r="O1162" s="18"/>
      <c r="AW1162" s="23"/>
      <c r="BE1162" s="9"/>
      <c r="BF1162" s="9"/>
      <c r="BG1162" s="9"/>
      <c r="BH1162" s="9"/>
      <c r="BI1162" s="9"/>
      <c r="BJ1162" s="9"/>
      <c r="BK1162" s="9"/>
    </row>
    <row r="1163" spans="2:63" ht="15.75" customHeight="1" x14ac:dyDescent="0.25">
      <c r="B1163" s="10"/>
      <c r="C1163" s="6"/>
      <c r="D1163" s="6"/>
      <c r="E1163" s="6"/>
      <c r="F1163" s="6"/>
      <c r="G1163" s="6"/>
      <c r="H1163" s="6"/>
      <c r="I1163" s="13"/>
      <c r="J1163" s="18"/>
      <c r="K1163" s="18"/>
      <c r="L1163" s="18"/>
      <c r="M1163" s="18"/>
      <c r="N1163" s="18"/>
      <c r="O1163" s="18"/>
      <c r="AW1163" s="23"/>
      <c r="BE1163" s="9"/>
      <c r="BF1163" s="9"/>
      <c r="BG1163" s="9"/>
      <c r="BH1163" s="9"/>
      <c r="BI1163" s="9"/>
      <c r="BJ1163" s="9"/>
      <c r="BK1163" s="9"/>
    </row>
    <row r="1164" spans="2:63" ht="15.75" customHeight="1" x14ac:dyDescent="0.25">
      <c r="B1164" s="10"/>
      <c r="C1164" s="6"/>
      <c r="D1164" s="6"/>
      <c r="E1164" s="6"/>
      <c r="F1164" s="6"/>
      <c r="G1164" s="6"/>
      <c r="H1164" s="6"/>
      <c r="I1164" s="13"/>
      <c r="J1164" s="18"/>
      <c r="K1164" s="18"/>
      <c r="L1164" s="18"/>
      <c r="M1164" s="18"/>
      <c r="N1164" s="18"/>
      <c r="O1164" s="18"/>
      <c r="AW1164" s="23"/>
      <c r="BE1164" s="9"/>
      <c r="BF1164" s="9"/>
      <c r="BG1164" s="9"/>
      <c r="BH1164" s="9"/>
      <c r="BI1164" s="9"/>
      <c r="BJ1164" s="9"/>
      <c r="BK1164" s="9"/>
    </row>
    <row r="1165" spans="2:63" ht="15.75" customHeight="1" x14ac:dyDescent="0.25">
      <c r="B1165" s="10"/>
      <c r="C1165" s="6"/>
      <c r="D1165" s="6"/>
      <c r="E1165" s="6"/>
      <c r="F1165" s="6"/>
      <c r="G1165" s="6"/>
      <c r="H1165" s="6"/>
      <c r="I1165" s="13"/>
      <c r="J1165" s="18"/>
      <c r="K1165" s="18"/>
      <c r="L1165" s="18"/>
      <c r="M1165" s="18"/>
      <c r="N1165" s="18"/>
      <c r="O1165" s="18"/>
      <c r="AW1165" s="23"/>
      <c r="BE1165" s="9"/>
      <c r="BF1165" s="9"/>
      <c r="BG1165" s="9"/>
      <c r="BH1165" s="9"/>
      <c r="BI1165" s="9"/>
      <c r="BJ1165" s="9"/>
      <c r="BK1165" s="9"/>
    </row>
    <row r="1166" spans="2:63" ht="15.75" customHeight="1" x14ac:dyDescent="0.25">
      <c r="B1166" s="10"/>
      <c r="C1166" s="6"/>
      <c r="D1166" s="6"/>
      <c r="E1166" s="6"/>
      <c r="F1166" s="6"/>
      <c r="G1166" s="6"/>
      <c r="H1166" s="6"/>
      <c r="I1166" s="13"/>
      <c r="J1166" s="18"/>
      <c r="K1166" s="18"/>
      <c r="L1166" s="18"/>
      <c r="M1166" s="18"/>
      <c r="N1166" s="18"/>
      <c r="O1166" s="18"/>
      <c r="AW1166" s="23"/>
      <c r="BE1166" s="9"/>
      <c r="BF1166" s="9"/>
      <c r="BG1166" s="9"/>
      <c r="BH1166" s="9"/>
      <c r="BI1166" s="9"/>
      <c r="BJ1166" s="9"/>
      <c r="BK1166" s="9"/>
    </row>
    <row r="1167" spans="2:63" ht="15.75" customHeight="1" x14ac:dyDescent="0.25">
      <c r="B1167" s="10"/>
      <c r="C1167" s="6"/>
      <c r="D1167" s="6"/>
      <c r="E1167" s="6"/>
      <c r="F1167" s="6"/>
      <c r="G1167" s="6"/>
      <c r="H1167" s="6"/>
      <c r="I1167" s="13"/>
      <c r="J1167" s="18"/>
      <c r="K1167" s="18"/>
      <c r="L1167" s="18"/>
      <c r="M1167" s="18"/>
      <c r="N1167" s="18"/>
      <c r="O1167" s="18"/>
      <c r="AW1167" s="23"/>
      <c r="BE1167" s="9"/>
      <c r="BF1167" s="9"/>
      <c r="BG1167" s="9"/>
      <c r="BH1167" s="9"/>
      <c r="BI1167" s="9"/>
      <c r="BJ1167" s="9"/>
      <c r="BK1167" s="9"/>
    </row>
    <row r="1168" spans="2:63" ht="15.75" customHeight="1" x14ac:dyDescent="0.25">
      <c r="B1168" s="10"/>
      <c r="C1168" s="6"/>
      <c r="D1168" s="6"/>
      <c r="E1168" s="6"/>
      <c r="F1168" s="6"/>
      <c r="G1168" s="6"/>
      <c r="H1168" s="6"/>
      <c r="I1168" s="13"/>
      <c r="J1168" s="18"/>
      <c r="K1168" s="18"/>
      <c r="L1168" s="18"/>
      <c r="M1168" s="18"/>
      <c r="N1168" s="18"/>
      <c r="O1168" s="18"/>
      <c r="AW1168" s="23"/>
      <c r="BE1168" s="9"/>
      <c r="BF1168" s="9"/>
      <c r="BG1168" s="9"/>
      <c r="BH1168" s="9"/>
      <c r="BI1168" s="9"/>
      <c r="BJ1168" s="9"/>
      <c r="BK1168" s="9"/>
    </row>
    <row r="1169" spans="2:63" ht="15.75" customHeight="1" x14ac:dyDescent="0.25">
      <c r="B1169" s="10"/>
      <c r="C1169" s="6"/>
      <c r="D1169" s="6"/>
      <c r="E1169" s="6"/>
      <c r="F1169" s="6"/>
      <c r="G1169" s="6"/>
      <c r="H1169" s="6"/>
      <c r="I1169" s="13"/>
      <c r="J1169" s="18"/>
      <c r="K1169" s="18"/>
      <c r="L1169" s="18"/>
      <c r="M1169" s="18"/>
      <c r="N1169" s="18"/>
      <c r="O1169" s="18"/>
      <c r="AW1169" s="23"/>
      <c r="BE1169" s="9"/>
      <c r="BF1169" s="9"/>
      <c r="BG1169" s="9"/>
      <c r="BH1169" s="9"/>
      <c r="BI1169" s="9"/>
      <c r="BJ1169" s="9"/>
      <c r="BK1169" s="9"/>
    </row>
    <row r="1170" spans="2:63" ht="15.75" customHeight="1" x14ac:dyDescent="0.25">
      <c r="B1170" s="10"/>
      <c r="C1170" s="6"/>
      <c r="D1170" s="6"/>
      <c r="E1170" s="6"/>
      <c r="F1170" s="6"/>
      <c r="G1170" s="6"/>
      <c r="H1170" s="6"/>
      <c r="I1170" s="13"/>
      <c r="J1170" s="18"/>
      <c r="K1170" s="18"/>
      <c r="L1170" s="18"/>
      <c r="M1170" s="18"/>
      <c r="N1170" s="18"/>
      <c r="O1170" s="18"/>
      <c r="AW1170" s="23"/>
      <c r="BE1170" s="9"/>
      <c r="BF1170" s="9"/>
      <c r="BG1170" s="9"/>
      <c r="BH1170" s="9"/>
      <c r="BI1170" s="9"/>
      <c r="BJ1170" s="9"/>
      <c r="BK1170" s="9"/>
    </row>
    <row r="1171" spans="2:63" ht="15.75" customHeight="1" x14ac:dyDescent="0.25">
      <c r="B1171" s="10"/>
      <c r="C1171" s="6"/>
      <c r="D1171" s="6"/>
      <c r="E1171" s="6"/>
      <c r="F1171" s="6"/>
      <c r="G1171" s="6"/>
      <c r="H1171" s="6"/>
      <c r="I1171" s="13"/>
      <c r="J1171" s="18"/>
      <c r="K1171" s="18"/>
      <c r="L1171" s="18"/>
      <c r="M1171" s="18"/>
      <c r="N1171" s="18"/>
      <c r="O1171" s="18"/>
      <c r="AW1171" s="23"/>
      <c r="BE1171" s="9"/>
      <c r="BF1171" s="9"/>
      <c r="BG1171" s="9"/>
      <c r="BH1171" s="9"/>
      <c r="BI1171" s="9"/>
      <c r="BJ1171" s="9"/>
      <c r="BK1171" s="9"/>
    </row>
    <row r="1172" spans="2:63" ht="15.75" customHeight="1" x14ac:dyDescent="0.25">
      <c r="B1172" s="10"/>
      <c r="C1172" s="6"/>
      <c r="D1172" s="6"/>
      <c r="E1172" s="6"/>
      <c r="F1172" s="6"/>
      <c r="G1172" s="6"/>
      <c r="H1172" s="6"/>
      <c r="I1172" s="13"/>
      <c r="J1172" s="18"/>
      <c r="K1172" s="18"/>
      <c r="L1172" s="18"/>
      <c r="M1172" s="18"/>
      <c r="N1172" s="18"/>
      <c r="O1172" s="18"/>
      <c r="AW1172" s="23"/>
      <c r="BE1172" s="9"/>
      <c r="BF1172" s="9"/>
      <c r="BG1172" s="9"/>
      <c r="BH1172" s="9"/>
      <c r="BI1172" s="9"/>
      <c r="BJ1172" s="9"/>
      <c r="BK1172" s="9"/>
    </row>
    <row r="1173" spans="2:63" ht="15.75" customHeight="1" x14ac:dyDescent="0.25">
      <c r="B1173" s="10"/>
      <c r="C1173" s="6"/>
      <c r="D1173" s="6"/>
      <c r="E1173" s="6"/>
      <c r="F1173" s="6"/>
      <c r="G1173" s="6"/>
      <c r="H1173" s="6"/>
      <c r="I1173" s="13"/>
      <c r="J1173" s="18"/>
      <c r="K1173" s="18"/>
      <c r="L1173" s="18"/>
      <c r="M1173" s="18"/>
      <c r="N1173" s="18"/>
      <c r="O1173" s="18"/>
      <c r="AW1173" s="23"/>
      <c r="BE1173" s="9"/>
      <c r="BF1173" s="9"/>
      <c r="BG1173" s="9"/>
      <c r="BH1173" s="9"/>
      <c r="BI1173" s="9"/>
      <c r="BJ1173" s="9"/>
      <c r="BK1173" s="9"/>
    </row>
    <row r="1174" spans="2:63" ht="15.75" customHeight="1" x14ac:dyDescent="0.25">
      <c r="B1174" s="10"/>
      <c r="C1174" s="6"/>
      <c r="D1174" s="6"/>
      <c r="E1174" s="6"/>
      <c r="F1174" s="6"/>
      <c r="G1174" s="6"/>
      <c r="H1174" s="6"/>
      <c r="I1174" s="13"/>
      <c r="J1174" s="18"/>
      <c r="K1174" s="18"/>
      <c r="L1174" s="18"/>
      <c r="M1174" s="18"/>
      <c r="N1174" s="18"/>
      <c r="O1174" s="18"/>
      <c r="AW1174" s="23"/>
      <c r="BE1174" s="9"/>
      <c r="BF1174" s="9"/>
      <c r="BG1174" s="9"/>
      <c r="BH1174" s="9"/>
      <c r="BI1174" s="9"/>
      <c r="BJ1174" s="9"/>
      <c r="BK1174" s="9"/>
    </row>
    <row r="1175" spans="2:63" ht="15.75" customHeight="1" x14ac:dyDescent="0.25">
      <c r="B1175" s="10"/>
      <c r="C1175" s="6"/>
      <c r="D1175" s="6"/>
      <c r="E1175" s="6"/>
      <c r="F1175" s="6"/>
      <c r="G1175" s="6"/>
      <c r="H1175" s="6"/>
      <c r="I1175" s="13"/>
      <c r="J1175" s="18"/>
      <c r="K1175" s="18"/>
      <c r="L1175" s="18"/>
      <c r="M1175" s="18"/>
      <c r="N1175" s="18"/>
      <c r="O1175" s="18"/>
      <c r="AW1175" s="23"/>
      <c r="BE1175" s="9"/>
      <c r="BF1175" s="9"/>
      <c r="BG1175" s="9"/>
      <c r="BH1175" s="9"/>
      <c r="BI1175" s="9"/>
      <c r="BJ1175" s="9"/>
      <c r="BK1175" s="9"/>
    </row>
    <row r="1176" spans="2:63" ht="15.75" customHeight="1" x14ac:dyDescent="0.25">
      <c r="B1176" s="10"/>
      <c r="C1176" s="6"/>
      <c r="D1176" s="6"/>
      <c r="E1176" s="6"/>
      <c r="F1176" s="6"/>
      <c r="G1176" s="6"/>
      <c r="H1176" s="6"/>
      <c r="I1176" s="13"/>
      <c r="J1176" s="18"/>
      <c r="K1176" s="18"/>
      <c r="L1176" s="18"/>
      <c r="M1176" s="18"/>
      <c r="N1176" s="18"/>
      <c r="O1176" s="18"/>
      <c r="AW1176" s="23"/>
      <c r="BE1176" s="9"/>
      <c r="BF1176" s="9"/>
      <c r="BG1176" s="9"/>
      <c r="BH1176" s="9"/>
      <c r="BI1176" s="9"/>
      <c r="BJ1176" s="9"/>
      <c r="BK1176" s="9"/>
    </row>
    <row r="1177" spans="2:63" ht="15.75" customHeight="1" x14ac:dyDescent="0.25">
      <c r="B1177" s="10"/>
      <c r="C1177" s="6"/>
      <c r="D1177" s="6"/>
      <c r="E1177" s="6"/>
      <c r="F1177" s="6"/>
      <c r="G1177" s="6"/>
      <c r="H1177" s="6"/>
      <c r="I1177" s="13"/>
      <c r="J1177" s="18"/>
      <c r="K1177" s="18"/>
      <c r="L1177" s="18"/>
      <c r="M1177" s="18"/>
      <c r="N1177" s="18"/>
      <c r="O1177" s="18"/>
      <c r="AW1177" s="23"/>
      <c r="BE1177" s="9"/>
      <c r="BF1177" s="9"/>
      <c r="BG1177" s="9"/>
      <c r="BH1177" s="9"/>
      <c r="BI1177" s="9"/>
      <c r="BJ1177" s="9"/>
      <c r="BK1177" s="9"/>
    </row>
    <row r="1178" spans="2:63" ht="15.75" customHeight="1" x14ac:dyDescent="0.25">
      <c r="B1178" s="10"/>
      <c r="C1178" s="6"/>
      <c r="D1178" s="6"/>
      <c r="E1178" s="6"/>
      <c r="F1178" s="6"/>
      <c r="G1178" s="6"/>
      <c r="H1178" s="6"/>
      <c r="I1178" s="13"/>
      <c r="J1178" s="18"/>
      <c r="K1178" s="18"/>
      <c r="L1178" s="18"/>
      <c r="M1178" s="18"/>
      <c r="N1178" s="18"/>
      <c r="O1178" s="18"/>
      <c r="AW1178" s="23"/>
      <c r="BE1178" s="9"/>
      <c r="BF1178" s="9"/>
      <c r="BG1178" s="9"/>
      <c r="BH1178" s="9"/>
      <c r="BI1178" s="9"/>
      <c r="BJ1178" s="9"/>
      <c r="BK1178" s="9"/>
    </row>
    <row r="1179" spans="2:63" ht="15.75" customHeight="1" x14ac:dyDescent="0.25">
      <c r="B1179" s="10"/>
      <c r="C1179" s="6"/>
      <c r="D1179" s="6"/>
      <c r="E1179" s="6"/>
      <c r="F1179" s="6"/>
      <c r="G1179" s="6"/>
      <c r="H1179" s="6"/>
      <c r="I1179" s="13"/>
      <c r="J1179" s="18"/>
      <c r="K1179" s="18"/>
      <c r="L1179" s="18"/>
      <c r="M1179" s="18"/>
      <c r="N1179" s="18"/>
      <c r="O1179" s="18"/>
      <c r="AW1179" s="23"/>
      <c r="BE1179" s="9"/>
      <c r="BF1179" s="9"/>
      <c r="BG1179" s="9"/>
      <c r="BH1179" s="9"/>
      <c r="BI1179" s="9"/>
      <c r="BJ1179" s="9"/>
      <c r="BK1179" s="9"/>
    </row>
    <row r="1180" spans="2:63" ht="15.75" customHeight="1" x14ac:dyDescent="0.25">
      <c r="B1180" s="10"/>
      <c r="C1180" s="6"/>
      <c r="D1180" s="6"/>
      <c r="E1180" s="6"/>
      <c r="F1180" s="6"/>
      <c r="G1180" s="6"/>
      <c r="H1180" s="6"/>
      <c r="I1180" s="13"/>
      <c r="J1180" s="18"/>
      <c r="K1180" s="18"/>
      <c r="L1180" s="18"/>
      <c r="M1180" s="18"/>
      <c r="N1180" s="18"/>
      <c r="O1180" s="18"/>
      <c r="AW1180" s="23"/>
      <c r="BE1180" s="9"/>
      <c r="BF1180" s="9"/>
      <c r="BG1180" s="9"/>
      <c r="BH1180" s="9"/>
      <c r="BI1180" s="9"/>
      <c r="BJ1180" s="9"/>
      <c r="BK1180" s="9"/>
    </row>
    <row r="1181" spans="2:63" ht="15.75" customHeight="1" x14ac:dyDescent="0.25">
      <c r="B1181" s="10"/>
      <c r="C1181" s="6"/>
      <c r="D1181" s="6"/>
      <c r="E1181" s="6"/>
      <c r="F1181" s="6"/>
      <c r="G1181" s="6"/>
      <c r="H1181" s="6"/>
      <c r="I1181" s="13"/>
      <c r="J1181" s="18"/>
      <c r="K1181" s="18"/>
      <c r="L1181" s="18"/>
      <c r="M1181" s="18"/>
      <c r="N1181" s="18"/>
      <c r="O1181" s="18"/>
      <c r="AW1181" s="23"/>
      <c r="BE1181" s="9"/>
      <c r="BF1181" s="9"/>
      <c r="BG1181" s="9"/>
      <c r="BH1181" s="9"/>
      <c r="BI1181" s="9"/>
      <c r="BJ1181" s="9"/>
      <c r="BK1181" s="9"/>
    </row>
    <row r="1182" spans="2:63" ht="15.75" customHeight="1" x14ac:dyDescent="0.25">
      <c r="B1182" s="10"/>
      <c r="C1182" s="6"/>
      <c r="D1182" s="6"/>
      <c r="E1182" s="6"/>
      <c r="F1182" s="6"/>
      <c r="G1182" s="6"/>
      <c r="H1182" s="6"/>
      <c r="I1182" s="13"/>
      <c r="J1182" s="18"/>
      <c r="K1182" s="18"/>
      <c r="L1182" s="18"/>
      <c r="M1182" s="18"/>
      <c r="N1182" s="18"/>
      <c r="O1182" s="18"/>
      <c r="AW1182" s="23"/>
      <c r="BE1182" s="9"/>
      <c r="BF1182" s="9"/>
      <c r="BG1182" s="9"/>
      <c r="BH1182" s="9"/>
      <c r="BI1182" s="9"/>
      <c r="BJ1182" s="9"/>
      <c r="BK1182" s="9"/>
    </row>
    <row r="1183" spans="2:63" ht="15.75" customHeight="1" x14ac:dyDescent="0.25">
      <c r="B1183" s="10"/>
      <c r="C1183" s="6"/>
      <c r="D1183" s="6"/>
      <c r="E1183" s="6"/>
      <c r="F1183" s="6"/>
      <c r="G1183" s="6"/>
      <c r="H1183" s="6"/>
      <c r="I1183" s="13"/>
      <c r="J1183" s="18"/>
      <c r="K1183" s="18"/>
      <c r="L1183" s="18"/>
      <c r="M1183" s="18"/>
      <c r="N1183" s="18"/>
      <c r="O1183" s="18"/>
      <c r="AW1183" s="23"/>
      <c r="BE1183" s="9"/>
      <c r="BF1183" s="9"/>
      <c r="BG1183" s="9"/>
      <c r="BH1183" s="9"/>
      <c r="BI1183" s="9"/>
      <c r="BJ1183" s="9"/>
      <c r="BK1183" s="9"/>
    </row>
    <row r="1184" spans="2:63" ht="15.75" customHeight="1" x14ac:dyDescent="0.25">
      <c r="B1184" s="10"/>
      <c r="C1184" s="6"/>
      <c r="D1184" s="6"/>
      <c r="E1184" s="6"/>
      <c r="F1184" s="6"/>
      <c r="G1184" s="6"/>
      <c r="H1184" s="6"/>
      <c r="I1184" s="13"/>
      <c r="J1184" s="18"/>
      <c r="K1184" s="18"/>
      <c r="L1184" s="18"/>
      <c r="M1184" s="18"/>
      <c r="N1184" s="18"/>
      <c r="O1184" s="18"/>
      <c r="AW1184" s="23"/>
      <c r="BE1184" s="9"/>
      <c r="BF1184" s="9"/>
      <c r="BG1184" s="9"/>
      <c r="BH1184" s="9"/>
      <c r="BI1184" s="9"/>
      <c r="BJ1184" s="9"/>
      <c r="BK1184" s="9"/>
    </row>
    <row r="1185" spans="2:63" ht="15.75" customHeight="1" x14ac:dyDescent="0.25">
      <c r="B1185" s="10"/>
      <c r="C1185" s="6"/>
      <c r="D1185" s="6"/>
      <c r="E1185" s="6"/>
      <c r="F1185" s="6"/>
      <c r="G1185" s="6"/>
      <c r="H1185" s="6"/>
      <c r="I1185" s="13"/>
      <c r="J1185" s="18"/>
      <c r="K1185" s="18"/>
      <c r="L1185" s="18"/>
      <c r="M1185" s="18"/>
      <c r="N1185" s="18"/>
      <c r="O1185" s="18"/>
      <c r="AW1185" s="23"/>
      <c r="BE1185" s="9"/>
      <c r="BF1185" s="9"/>
      <c r="BG1185" s="9"/>
      <c r="BH1185" s="9"/>
      <c r="BI1185" s="9"/>
      <c r="BJ1185" s="9"/>
      <c r="BK1185" s="9"/>
    </row>
    <row r="1186" spans="2:63" ht="15.75" customHeight="1" x14ac:dyDescent="0.25">
      <c r="B1186" s="10"/>
      <c r="C1186" s="6"/>
      <c r="D1186" s="6"/>
      <c r="E1186" s="6"/>
      <c r="F1186" s="6"/>
      <c r="G1186" s="6"/>
      <c r="H1186" s="6"/>
      <c r="I1186" s="13"/>
      <c r="J1186" s="18"/>
      <c r="K1186" s="18"/>
      <c r="L1186" s="18"/>
      <c r="M1186" s="18"/>
      <c r="N1186" s="18"/>
      <c r="O1186" s="18"/>
      <c r="AW1186" s="23"/>
      <c r="BE1186" s="9"/>
      <c r="BF1186" s="9"/>
      <c r="BG1186" s="9"/>
      <c r="BH1186" s="9"/>
      <c r="BI1186" s="9"/>
      <c r="BJ1186" s="9"/>
      <c r="BK1186" s="9"/>
    </row>
    <row r="1187" spans="2:63" ht="15.75" customHeight="1" x14ac:dyDescent="0.25">
      <c r="B1187" s="10"/>
      <c r="C1187" s="6"/>
      <c r="D1187" s="6"/>
      <c r="E1187" s="6"/>
      <c r="F1187" s="6"/>
      <c r="G1187" s="6"/>
      <c r="H1187" s="6"/>
      <c r="I1187" s="13"/>
      <c r="J1187" s="18"/>
      <c r="K1187" s="18"/>
      <c r="L1187" s="18"/>
      <c r="M1187" s="18"/>
      <c r="N1187" s="18"/>
      <c r="O1187" s="18"/>
      <c r="AW1187" s="23"/>
      <c r="BE1187" s="9"/>
      <c r="BF1187" s="9"/>
      <c r="BG1187" s="9"/>
      <c r="BH1187" s="9"/>
      <c r="BI1187" s="9"/>
      <c r="BJ1187" s="9"/>
      <c r="BK1187" s="9"/>
    </row>
    <row r="1188" spans="2:63" ht="15.75" customHeight="1" x14ac:dyDescent="0.25">
      <c r="B1188" s="10"/>
      <c r="C1188" s="6"/>
      <c r="D1188" s="6"/>
      <c r="E1188" s="6"/>
      <c r="F1188" s="6"/>
      <c r="G1188" s="6"/>
      <c r="H1188" s="6"/>
      <c r="I1188" s="13"/>
      <c r="J1188" s="18"/>
      <c r="K1188" s="18"/>
      <c r="L1188" s="18"/>
      <c r="M1188" s="18"/>
      <c r="N1188" s="18"/>
      <c r="O1188" s="18"/>
      <c r="AW1188" s="23"/>
      <c r="BE1188" s="9"/>
      <c r="BF1188" s="9"/>
      <c r="BG1188" s="9"/>
      <c r="BH1188" s="9"/>
      <c r="BI1188" s="9"/>
      <c r="BJ1188" s="9"/>
      <c r="BK1188" s="9"/>
    </row>
    <row r="1189" spans="2:63" ht="15.75" customHeight="1" x14ac:dyDescent="0.25">
      <c r="B1189" s="10"/>
      <c r="C1189" s="6"/>
      <c r="D1189" s="6"/>
      <c r="E1189" s="6"/>
      <c r="F1189" s="6"/>
      <c r="G1189" s="6"/>
      <c r="H1189" s="6"/>
      <c r="I1189" s="13"/>
      <c r="J1189" s="18"/>
      <c r="K1189" s="18"/>
      <c r="L1189" s="18"/>
      <c r="M1189" s="18"/>
      <c r="N1189" s="18"/>
      <c r="O1189" s="18"/>
      <c r="AW1189" s="23"/>
      <c r="BE1189" s="9"/>
      <c r="BF1189" s="9"/>
      <c r="BG1189" s="9"/>
      <c r="BH1189" s="9"/>
      <c r="BI1189" s="9"/>
      <c r="BJ1189" s="9"/>
      <c r="BK1189" s="9"/>
    </row>
    <row r="1190" spans="2:63" ht="15.75" customHeight="1" x14ac:dyDescent="0.25">
      <c r="B1190" s="10"/>
      <c r="C1190" s="6"/>
      <c r="D1190" s="6"/>
      <c r="E1190" s="6"/>
      <c r="F1190" s="6"/>
      <c r="G1190" s="6"/>
      <c r="H1190" s="6"/>
      <c r="I1190" s="13"/>
      <c r="J1190" s="18"/>
      <c r="K1190" s="18"/>
      <c r="L1190" s="18"/>
      <c r="M1190" s="18"/>
      <c r="N1190" s="18"/>
      <c r="O1190" s="18"/>
      <c r="AW1190" s="23"/>
      <c r="BE1190" s="9"/>
      <c r="BF1190" s="9"/>
      <c r="BG1190" s="9"/>
      <c r="BH1190" s="9"/>
      <c r="BI1190" s="9"/>
      <c r="BJ1190" s="9"/>
      <c r="BK1190" s="9"/>
    </row>
    <row r="1191" spans="2:63" ht="15.75" customHeight="1" x14ac:dyDescent="0.25">
      <c r="B1191" s="10"/>
      <c r="C1191" s="6"/>
      <c r="D1191" s="6"/>
      <c r="E1191" s="6"/>
      <c r="F1191" s="6"/>
      <c r="G1191" s="6"/>
      <c r="H1191" s="6"/>
      <c r="I1191" s="13"/>
      <c r="J1191" s="18"/>
      <c r="K1191" s="18"/>
      <c r="L1191" s="18"/>
      <c r="M1191" s="18"/>
      <c r="N1191" s="18"/>
      <c r="O1191" s="18"/>
      <c r="AW1191" s="23"/>
      <c r="BE1191" s="9"/>
      <c r="BF1191" s="9"/>
      <c r="BG1191" s="9"/>
      <c r="BH1191" s="9"/>
      <c r="BI1191" s="9"/>
      <c r="BJ1191" s="9"/>
      <c r="BK1191" s="9"/>
    </row>
    <row r="1192" spans="2:63" ht="15.75" customHeight="1" x14ac:dyDescent="0.25">
      <c r="B1192" s="10"/>
      <c r="C1192" s="6"/>
      <c r="D1192" s="6"/>
      <c r="E1192" s="6"/>
      <c r="F1192" s="6"/>
      <c r="G1192" s="6"/>
      <c r="H1192" s="6"/>
      <c r="I1192" s="13"/>
      <c r="J1192" s="18"/>
      <c r="K1192" s="18"/>
      <c r="L1192" s="18"/>
      <c r="M1192" s="18"/>
      <c r="N1192" s="18"/>
      <c r="O1192" s="18"/>
      <c r="AW1192" s="23"/>
      <c r="BE1192" s="9"/>
      <c r="BF1192" s="9"/>
      <c r="BG1192" s="9"/>
      <c r="BH1192" s="9"/>
      <c r="BI1192" s="9"/>
      <c r="BJ1192" s="9"/>
      <c r="BK1192" s="9"/>
    </row>
    <row r="1193" spans="2:63" ht="15.75" customHeight="1" x14ac:dyDescent="0.25">
      <c r="B1193" s="10"/>
      <c r="C1193" s="6"/>
      <c r="D1193" s="6"/>
      <c r="E1193" s="6"/>
      <c r="F1193" s="6"/>
      <c r="G1193" s="6"/>
      <c r="H1193" s="6"/>
      <c r="I1193" s="13"/>
      <c r="J1193" s="18"/>
      <c r="K1193" s="18"/>
      <c r="L1193" s="18"/>
      <c r="M1193" s="18"/>
      <c r="N1193" s="18"/>
      <c r="O1193" s="18"/>
      <c r="AW1193" s="23"/>
      <c r="BE1193" s="9"/>
      <c r="BF1193" s="9"/>
      <c r="BG1193" s="9"/>
      <c r="BH1193" s="9"/>
      <c r="BI1193" s="9"/>
      <c r="BJ1193" s="9"/>
      <c r="BK1193" s="9"/>
    </row>
    <row r="1194" spans="2:63" ht="15.75" customHeight="1" x14ac:dyDescent="0.25">
      <c r="B1194" s="10"/>
      <c r="C1194" s="6"/>
      <c r="D1194" s="6"/>
      <c r="E1194" s="6"/>
      <c r="F1194" s="6"/>
      <c r="G1194" s="6"/>
      <c r="H1194" s="6"/>
      <c r="I1194" s="13"/>
      <c r="J1194" s="18"/>
      <c r="K1194" s="18"/>
      <c r="L1194" s="18"/>
      <c r="M1194" s="18"/>
      <c r="N1194" s="18"/>
      <c r="O1194" s="18"/>
      <c r="AW1194" s="23"/>
      <c r="BE1194" s="9"/>
      <c r="BF1194" s="9"/>
      <c r="BG1194" s="9"/>
      <c r="BH1194" s="9"/>
      <c r="BI1194" s="9"/>
      <c r="BJ1194" s="9"/>
      <c r="BK1194" s="9"/>
    </row>
    <row r="1195" spans="2:63" ht="15.75" customHeight="1" x14ac:dyDescent="0.25">
      <c r="B1195" s="10"/>
      <c r="C1195" s="6"/>
      <c r="D1195" s="6"/>
      <c r="E1195" s="6"/>
      <c r="F1195" s="6"/>
      <c r="G1195" s="6"/>
      <c r="H1195" s="6"/>
      <c r="I1195" s="13"/>
      <c r="J1195" s="18"/>
      <c r="K1195" s="18"/>
      <c r="L1195" s="18"/>
      <c r="M1195" s="18"/>
      <c r="N1195" s="18"/>
      <c r="O1195" s="18"/>
      <c r="AW1195" s="23"/>
      <c r="BE1195" s="9"/>
      <c r="BF1195" s="9"/>
      <c r="BG1195" s="9"/>
      <c r="BH1195" s="9"/>
      <c r="BI1195" s="9"/>
      <c r="BJ1195" s="9"/>
      <c r="BK1195" s="9"/>
    </row>
    <row r="1196" spans="2:63" ht="15.75" customHeight="1" x14ac:dyDescent="0.25">
      <c r="B1196" s="10"/>
      <c r="C1196" s="6"/>
      <c r="D1196" s="6"/>
      <c r="E1196" s="6"/>
      <c r="F1196" s="6"/>
      <c r="G1196" s="6"/>
      <c r="H1196" s="6"/>
      <c r="I1196" s="13"/>
      <c r="J1196" s="18"/>
      <c r="K1196" s="18"/>
      <c r="L1196" s="18"/>
      <c r="M1196" s="18"/>
      <c r="N1196" s="18"/>
      <c r="O1196" s="18"/>
      <c r="AW1196" s="23"/>
      <c r="BE1196" s="9"/>
      <c r="BF1196" s="9"/>
      <c r="BG1196" s="9"/>
      <c r="BH1196" s="9"/>
      <c r="BI1196" s="9"/>
      <c r="BJ1196" s="9"/>
      <c r="BK1196" s="9"/>
    </row>
    <row r="1197" spans="2:63" ht="15.75" customHeight="1" x14ac:dyDescent="0.25">
      <c r="B1197" s="10"/>
      <c r="C1197" s="6"/>
      <c r="D1197" s="6"/>
      <c r="E1197" s="6"/>
      <c r="F1197" s="6"/>
      <c r="G1197" s="6"/>
      <c r="H1197" s="6"/>
      <c r="I1197" s="13"/>
      <c r="J1197" s="18"/>
      <c r="K1197" s="18"/>
      <c r="L1197" s="18"/>
      <c r="M1197" s="18"/>
      <c r="N1197" s="18"/>
      <c r="O1197" s="18"/>
      <c r="AW1197" s="23"/>
      <c r="BE1197" s="9"/>
      <c r="BF1197" s="9"/>
      <c r="BG1197" s="9"/>
      <c r="BH1197" s="9"/>
      <c r="BI1197" s="9"/>
      <c r="BJ1197" s="9"/>
      <c r="BK1197" s="9"/>
    </row>
    <row r="1198" spans="2:63" ht="15.75" customHeight="1" x14ac:dyDescent="0.25">
      <c r="B1198" s="10"/>
      <c r="C1198" s="6"/>
      <c r="D1198" s="6"/>
      <c r="E1198" s="6"/>
      <c r="F1198" s="6"/>
      <c r="G1198" s="6"/>
      <c r="H1198" s="6"/>
      <c r="I1198" s="13"/>
      <c r="J1198" s="18"/>
      <c r="K1198" s="18"/>
      <c r="L1198" s="18"/>
      <c r="M1198" s="18"/>
      <c r="N1198" s="18"/>
      <c r="O1198" s="18"/>
      <c r="AW1198" s="23"/>
      <c r="BE1198" s="9"/>
      <c r="BF1198" s="9"/>
      <c r="BG1198" s="9"/>
      <c r="BH1198" s="9"/>
      <c r="BI1198" s="9"/>
      <c r="BJ1198" s="9"/>
      <c r="BK1198" s="9"/>
    </row>
    <row r="1199" spans="2:63" ht="15.75" customHeight="1" x14ac:dyDescent="0.25">
      <c r="B1199" s="10"/>
      <c r="C1199" s="6"/>
      <c r="D1199" s="6"/>
      <c r="E1199" s="6"/>
      <c r="F1199" s="6"/>
      <c r="G1199" s="6"/>
      <c r="H1199" s="6"/>
      <c r="I1199" s="13"/>
      <c r="J1199" s="18"/>
      <c r="K1199" s="18"/>
      <c r="L1199" s="18"/>
      <c r="M1199" s="18"/>
      <c r="N1199" s="18"/>
      <c r="O1199" s="18"/>
      <c r="AW1199" s="23"/>
      <c r="BE1199" s="9"/>
      <c r="BF1199" s="9"/>
      <c r="BG1199" s="9"/>
      <c r="BH1199" s="9"/>
      <c r="BI1199" s="9"/>
      <c r="BJ1199" s="9"/>
      <c r="BK1199" s="9"/>
    </row>
    <row r="1200" spans="2:63" ht="15.75" customHeight="1" x14ac:dyDescent="0.25">
      <c r="B1200" s="10"/>
      <c r="C1200" s="6"/>
      <c r="D1200" s="6"/>
      <c r="E1200" s="6"/>
      <c r="F1200" s="6"/>
      <c r="G1200" s="6"/>
      <c r="H1200" s="6"/>
      <c r="I1200" s="13"/>
      <c r="J1200" s="18"/>
      <c r="K1200" s="18"/>
      <c r="L1200" s="18"/>
      <c r="M1200" s="18"/>
      <c r="N1200" s="18"/>
      <c r="O1200" s="18"/>
      <c r="AW1200" s="23"/>
      <c r="BE1200" s="9"/>
      <c r="BF1200" s="9"/>
      <c r="BG1200" s="9"/>
      <c r="BH1200" s="9"/>
      <c r="BI1200" s="9"/>
      <c r="BJ1200" s="9"/>
      <c r="BK1200" s="9"/>
    </row>
    <row r="1201" spans="2:63" ht="15.75" customHeight="1" x14ac:dyDescent="0.25">
      <c r="B1201" s="10"/>
      <c r="C1201" s="6"/>
      <c r="D1201" s="6"/>
      <c r="E1201" s="6"/>
      <c r="F1201" s="6"/>
      <c r="G1201" s="6"/>
      <c r="H1201" s="6"/>
      <c r="I1201" s="13"/>
      <c r="J1201" s="18"/>
      <c r="K1201" s="18"/>
      <c r="L1201" s="18"/>
      <c r="M1201" s="18"/>
      <c r="N1201" s="18"/>
      <c r="O1201" s="18"/>
      <c r="AW1201" s="23"/>
      <c r="BE1201" s="9"/>
      <c r="BF1201" s="9"/>
      <c r="BG1201" s="9"/>
      <c r="BH1201" s="9"/>
      <c r="BI1201" s="9"/>
      <c r="BJ1201" s="9"/>
      <c r="BK1201" s="9"/>
    </row>
    <row r="1202" spans="2:63" ht="15.75" customHeight="1" x14ac:dyDescent="0.25">
      <c r="B1202" s="10"/>
      <c r="C1202" s="6"/>
      <c r="D1202" s="6"/>
      <c r="E1202" s="6"/>
      <c r="F1202" s="6"/>
      <c r="G1202" s="6"/>
      <c r="H1202" s="6"/>
      <c r="I1202" s="13"/>
      <c r="J1202" s="18"/>
      <c r="K1202" s="18"/>
      <c r="L1202" s="18"/>
      <c r="M1202" s="18"/>
      <c r="N1202" s="18"/>
      <c r="O1202" s="18"/>
      <c r="AW1202" s="23"/>
      <c r="BE1202" s="9"/>
      <c r="BF1202" s="9"/>
      <c r="BG1202" s="9"/>
      <c r="BH1202" s="9"/>
      <c r="BI1202" s="9"/>
      <c r="BJ1202" s="9"/>
      <c r="BK1202" s="9"/>
    </row>
    <row r="1203" spans="2:63" ht="15.75" customHeight="1" x14ac:dyDescent="0.25">
      <c r="B1203" s="10"/>
      <c r="C1203" s="6"/>
      <c r="D1203" s="6"/>
      <c r="E1203" s="6"/>
      <c r="F1203" s="6"/>
      <c r="G1203" s="6"/>
      <c r="H1203" s="6"/>
      <c r="I1203" s="13"/>
      <c r="J1203" s="18"/>
      <c r="K1203" s="18"/>
      <c r="L1203" s="18"/>
      <c r="M1203" s="18"/>
      <c r="N1203" s="18"/>
      <c r="O1203" s="18"/>
      <c r="AW1203" s="23"/>
      <c r="BE1203" s="9"/>
      <c r="BF1203" s="9"/>
      <c r="BG1203" s="9"/>
      <c r="BH1203" s="9"/>
      <c r="BI1203" s="9"/>
      <c r="BJ1203" s="9"/>
      <c r="BK1203" s="9"/>
    </row>
    <row r="1204" spans="2:63" ht="15.75" customHeight="1" x14ac:dyDescent="0.25">
      <c r="B1204" s="10"/>
      <c r="C1204" s="6"/>
      <c r="D1204" s="6"/>
      <c r="E1204" s="6"/>
      <c r="F1204" s="6"/>
      <c r="G1204" s="6"/>
      <c r="H1204" s="6"/>
      <c r="I1204" s="13"/>
      <c r="J1204" s="18"/>
      <c r="K1204" s="18"/>
      <c r="L1204" s="18"/>
      <c r="M1204" s="18"/>
      <c r="N1204" s="18"/>
      <c r="O1204" s="18"/>
      <c r="AW1204" s="23"/>
      <c r="BE1204" s="9"/>
      <c r="BF1204" s="9"/>
      <c r="BG1204" s="9"/>
      <c r="BH1204" s="9"/>
      <c r="BI1204" s="9"/>
      <c r="BJ1204" s="9"/>
      <c r="BK1204" s="9"/>
    </row>
    <row r="1205" spans="2:63" ht="15.75" customHeight="1" x14ac:dyDescent="0.25">
      <c r="B1205" s="10"/>
      <c r="C1205" s="6"/>
      <c r="D1205" s="6"/>
      <c r="E1205" s="6"/>
      <c r="F1205" s="6"/>
      <c r="G1205" s="6"/>
      <c r="H1205" s="6"/>
      <c r="I1205" s="13"/>
      <c r="J1205" s="18"/>
      <c r="K1205" s="18"/>
      <c r="L1205" s="18"/>
      <c r="M1205" s="18"/>
      <c r="N1205" s="18"/>
      <c r="O1205" s="18"/>
      <c r="AW1205" s="23"/>
      <c r="BE1205" s="9"/>
      <c r="BF1205" s="9"/>
      <c r="BG1205" s="9"/>
      <c r="BH1205" s="9"/>
      <c r="BI1205" s="9"/>
      <c r="BJ1205" s="9"/>
      <c r="BK1205" s="9"/>
    </row>
    <row r="1206" spans="2:63" ht="15.75" customHeight="1" x14ac:dyDescent="0.25">
      <c r="B1206" s="10"/>
      <c r="C1206" s="6"/>
      <c r="D1206" s="6"/>
      <c r="E1206" s="6"/>
      <c r="F1206" s="6"/>
      <c r="G1206" s="6"/>
      <c r="H1206" s="6"/>
      <c r="I1206" s="13"/>
      <c r="J1206" s="18"/>
      <c r="K1206" s="18"/>
      <c r="L1206" s="18"/>
      <c r="M1206" s="18"/>
      <c r="N1206" s="18"/>
      <c r="O1206" s="18"/>
      <c r="AW1206" s="23"/>
      <c r="BE1206" s="9"/>
      <c r="BF1206" s="9"/>
      <c r="BG1206" s="9"/>
      <c r="BH1206" s="9"/>
      <c r="BI1206" s="9"/>
      <c r="BJ1206" s="9"/>
      <c r="BK1206" s="9"/>
    </row>
    <row r="1207" spans="2:63" ht="15.75" customHeight="1" x14ac:dyDescent="0.25">
      <c r="B1207" s="10"/>
      <c r="C1207" s="6"/>
      <c r="D1207" s="6"/>
      <c r="E1207" s="6"/>
      <c r="F1207" s="6"/>
      <c r="G1207" s="6"/>
      <c r="H1207" s="6"/>
      <c r="I1207" s="13"/>
      <c r="J1207" s="18"/>
      <c r="K1207" s="18"/>
      <c r="L1207" s="18"/>
      <c r="M1207" s="18"/>
      <c r="N1207" s="18"/>
      <c r="O1207" s="18"/>
      <c r="AW1207" s="23"/>
      <c r="BE1207" s="9"/>
      <c r="BF1207" s="9"/>
      <c r="BG1207" s="9"/>
      <c r="BH1207" s="9"/>
      <c r="BI1207" s="9"/>
      <c r="BJ1207" s="9"/>
      <c r="BK1207" s="9"/>
    </row>
    <row r="1208" spans="2:63" ht="15.75" customHeight="1" x14ac:dyDescent="0.25">
      <c r="B1208" s="10"/>
      <c r="C1208" s="6"/>
      <c r="D1208" s="6"/>
      <c r="E1208" s="6"/>
      <c r="F1208" s="6"/>
      <c r="G1208" s="6"/>
      <c r="H1208" s="6"/>
      <c r="I1208" s="13"/>
      <c r="J1208" s="18"/>
      <c r="K1208" s="18"/>
      <c r="L1208" s="18"/>
      <c r="M1208" s="18"/>
      <c r="N1208" s="18"/>
      <c r="O1208" s="18"/>
      <c r="AW1208" s="23"/>
      <c r="BE1208" s="9"/>
      <c r="BF1208" s="9"/>
      <c r="BG1208" s="9"/>
      <c r="BH1208" s="9"/>
      <c r="BI1208" s="9"/>
      <c r="BJ1208" s="9"/>
      <c r="BK1208" s="9"/>
    </row>
    <row r="1209" spans="2:63" ht="15.75" customHeight="1" x14ac:dyDescent="0.25">
      <c r="B1209" s="10"/>
      <c r="C1209" s="6"/>
      <c r="D1209" s="6"/>
      <c r="E1209" s="6"/>
      <c r="F1209" s="6"/>
      <c r="G1209" s="6"/>
      <c r="H1209" s="6"/>
      <c r="I1209" s="13"/>
      <c r="J1209" s="18"/>
      <c r="K1209" s="18"/>
      <c r="L1209" s="18"/>
      <c r="M1209" s="18"/>
      <c r="N1209" s="18"/>
      <c r="O1209" s="18"/>
      <c r="AW1209" s="23"/>
      <c r="BE1209" s="9"/>
      <c r="BF1209" s="9"/>
      <c r="BG1209" s="9"/>
      <c r="BH1209" s="9"/>
      <c r="BI1209" s="9"/>
      <c r="BJ1209" s="9"/>
      <c r="BK1209" s="9"/>
    </row>
    <row r="1210" spans="2:63" ht="15.75" customHeight="1" x14ac:dyDescent="0.25">
      <c r="B1210" s="10"/>
      <c r="C1210" s="6"/>
      <c r="D1210" s="6"/>
      <c r="E1210" s="6"/>
      <c r="F1210" s="6"/>
      <c r="G1210" s="6"/>
      <c r="H1210" s="6"/>
      <c r="I1210" s="13"/>
      <c r="J1210" s="18"/>
      <c r="K1210" s="18"/>
      <c r="L1210" s="18"/>
      <c r="M1210" s="18"/>
      <c r="N1210" s="18"/>
      <c r="O1210" s="18"/>
      <c r="AW1210" s="23"/>
      <c r="BE1210" s="9"/>
      <c r="BF1210" s="9"/>
      <c r="BG1210" s="9"/>
      <c r="BH1210" s="9"/>
      <c r="BI1210" s="9"/>
      <c r="BJ1210" s="9"/>
      <c r="BK1210" s="9"/>
    </row>
    <row r="1211" spans="2:63" ht="15.75" customHeight="1" x14ac:dyDescent="0.25">
      <c r="B1211" s="10"/>
      <c r="C1211" s="6"/>
      <c r="D1211" s="6"/>
      <c r="E1211" s="6"/>
      <c r="F1211" s="6"/>
      <c r="G1211" s="6"/>
      <c r="H1211" s="6"/>
      <c r="I1211" s="13"/>
      <c r="J1211" s="18"/>
      <c r="K1211" s="18"/>
      <c r="L1211" s="18"/>
      <c r="M1211" s="18"/>
      <c r="N1211" s="18"/>
      <c r="O1211" s="18"/>
      <c r="AW1211" s="23"/>
      <c r="BE1211" s="9"/>
      <c r="BF1211" s="9"/>
      <c r="BG1211" s="9"/>
      <c r="BH1211" s="9"/>
      <c r="BI1211" s="9"/>
      <c r="BJ1211" s="9"/>
      <c r="BK1211" s="9"/>
    </row>
    <row r="1212" spans="2:63" ht="15.75" customHeight="1" x14ac:dyDescent="0.25">
      <c r="B1212" s="10"/>
      <c r="C1212" s="6"/>
      <c r="D1212" s="6"/>
      <c r="E1212" s="6"/>
      <c r="F1212" s="6"/>
      <c r="G1212" s="6"/>
      <c r="H1212" s="6"/>
      <c r="I1212" s="13"/>
      <c r="J1212" s="18"/>
      <c r="K1212" s="18"/>
      <c r="L1212" s="18"/>
      <c r="M1212" s="18"/>
      <c r="N1212" s="18"/>
      <c r="O1212" s="18"/>
      <c r="AW1212" s="23"/>
      <c r="BE1212" s="9"/>
      <c r="BF1212" s="9"/>
      <c r="BG1212" s="9"/>
      <c r="BH1212" s="9"/>
      <c r="BI1212" s="9"/>
      <c r="BJ1212" s="9"/>
      <c r="BK1212" s="9"/>
    </row>
    <row r="1213" spans="2:63" ht="15.75" customHeight="1" x14ac:dyDescent="0.25">
      <c r="B1213" s="10"/>
      <c r="C1213" s="6"/>
      <c r="D1213" s="6"/>
      <c r="E1213" s="6"/>
      <c r="F1213" s="6"/>
      <c r="G1213" s="6"/>
      <c r="H1213" s="6"/>
      <c r="I1213" s="13"/>
      <c r="J1213" s="18"/>
      <c r="K1213" s="18"/>
      <c r="L1213" s="18"/>
      <c r="M1213" s="18"/>
      <c r="N1213" s="18"/>
      <c r="O1213" s="18"/>
      <c r="AW1213" s="23"/>
      <c r="BE1213" s="9"/>
      <c r="BF1213" s="9"/>
      <c r="BG1213" s="9"/>
      <c r="BH1213" s="9"/>
      <c r="BI1213" s="9"/>
      <c r="BJ1213" s="9"/>
      <c r="BK1213" s="9"/>
    </row>
    <row r="1214" spans="2:63" ht="15.75" customHeight="1" x14ac:dyDescent="0.25">
      <c r="B1214" s="10"/>
      <c r="C1214" s="6"/>
      <c r="D1214" s="6"/>
      <c r="E1214" s="6"/>
      <c r="F1214" s="6"/>
      <c r="G1214" s="6"/>
      <c r="H1214" s="6"/>
      <c r="I1214" s="13"/>
      <c r="J1214" s="18"/>
      <c r="K1214" s="18"/>
      <c r="L1214" s="18"/>
      <c r="M1214" s="18"/>
      <c r="N1214" s="18"/>
      <c r="O1214" s="18"/>
      <c r="AW1214" s="23"/>
      <c r="BE1214" s="9"/>
      <c r="BF1214" s="9"/>
      <c r="BG1214" s="9"/>
      <c r="BH1214" s="9"/>
      <c r="BI1214" s="9"/>
      <c r="BJ1214" s="9"/>
      <c r="BK1214" s="9"/>
    </row>
    <row r="1215" spans="2:63" ht="15.75" customHeight="1" x14ac:dyDescent="0.25">
      <c r="B1215" s="10"/>
      <c r="C1215" s="6"/>
      <c r="D1215" s="6"/>
      <c r="E1215" s="6"/>
      <c r="F1215" s="6"/>
      <c r="G1215" s="6"/>
      <c r="H1215" s="6"/>
      <c r="I1215" s="13"/>
      <c r="J1215" s="18"/>
      <c r="K1215" s="18"/>
      <c r="L1215" s="18"/>
      <c r="M1215" s="18"/>
      <c r="N1215" s="18"/>
      <c r="O1215" s="18"/>
      <c r="AW1215" s="23"/>
      <c r="BE1215" s="9"/>
      <c r="BF1215" s="9"/>
      <c r="BG1215" s="9"/>
      <c r="BH1215" s="9"/>
      <c r="BI1215" s="9"/>
      <c r="BJ1215" s="9"/>
      <c r="BK1215" s="9"/>
    </row>
    <row r="1216" spans="2:63" ht="15.75" customHeight="1" x14ac:dyDescent="0.25">
      <c r="B1216" s="10"/>
      <c r="C1216" s="6"/>
      <c r="D1216" s="6"/>
      <c r="E1216" s="6"/>
      <c r="F1216" s="6"/>
      <c r="G1216" s="6"/>
      <c r="H1216" s="6"/>
      <c r="I1216" s="13"/>
      <c r="J1216" s="18"/>
      <c r="K1216" s="18"/>
      <c r="L1216" s="18"/>
      <c r="M1216" s="18"/>
      <c r="N1216" s="18"/>
      <c r="O1216" s="18"/>
      <c r="AW1216" s="23"/>
      <c r="BE1216" s="9"/>
      <c r="BF1216" s="9"/>
      <c r="BG1216" s="9"/>
      <c r="BH1216" s="9"/>
      <c r="BI1216" s="9"/>
      <c r="BJ1216" s="9"/>
      <c r="BK1216" s="9"/>
    </row>
    <row r="1217" spans="2:63" ht="15.75" customHeight="1" x14ac:dyDescent="0.25">
      <c r="B1217" s="10"/>
      <c r="C1217" s="6"/>
      <c r="D1217" s="6"/>
      <c r="E1217" s="6"/>
      <c r="F1217" s="6"/>
      <c r="G1217" s="6"/>
      <c r="H1217" s="6"/>
      <c r="I1217" s="13"/>
      <c r="J1217" s="18"/>
      <c r="K1217" s="18"/>
      <c r="L1217" s="18"/>
      <c r="M1217" s="18"/>
      <c r="N1217" s="18"/>
      <c r="O1217" s="18"/>
      <c r="AW1217" s="23"/>
      <c r="BE1217" s="9"/>
      <c r="BF1217" s="9"/>
      <c r="BG1217" s="9"/>
      <c r="BH1217" s="9"/>
      <c r="BI1217" s="9"/>
      <c r="BJ1217" s="9"/>
      <c r="BK1217" s="9"/>
    </row>
    <row r="1218" spans="2:63" ht="15.75" customHeight="1" x14ac:dyDescent="0.25">
      <c r="B1218" s="10"/>
      <c r="C1218" s="6"/>
      <c r="D1218" s="6"/>
      <c r="E1218" s="6"/>
      <c r="F1218" s="6"/>
      <c r="G1218" s="6"/>
      <c r="H1218" s="6"/>
      <c r="I1218" s="13"/>
      <c r="J1218" s="18"/>
      <c r="K1218" s="18"/>
      <c r="L1218" s="18"/>
      <c r="M1218" s="18"/>
      <c r="N1218" s="18"/>
      <c r="O1218" s="18"/>
      <c r="AW1218" s="23"/>
      <c r="BE1218" s="9"/>
      <c r="BF1218" s="9"/>
      <c r="BG1218" s="9"/>
      <c r="BH1218" s="9"/>
      <c r="BI1218" s="9"/>
      <c r="BJ1218" s="9"/>
      <c r="BK1218" s="9"/>
    </row>
    <row r="1219" spans="2:63" ht="15.75" customHeight="1" x14ac:dyDescent="0.25">
      <c r="B1219" s="10"/>
      <c r="C1219" s="6"/>
      <c r="D1219" s="6"/>
      <c r="E1219" s="6"/>
      <c r="F1219" s="6"/>
      <c r="G1219" s="6"/>
      <c r="H1219" s="6"/>
      <c r="I1219" s="13"/>
      <c r="J1219" s="18"/>
      <c r="K1219" s="18"/>
      <c r="L1219" s="18"/>
      <c r="M1219" s="18"/>
      <c r="N1219" s="18"/>
      <c r="O1219" s="18"/>
      <c r="AW1219" s="23"/>
      <c r="BE1219" s="9"/>
      <c r="BF1219" s="9"/>
      <c r="BG1219" s="9"/>
      <c r="BH1219" s="9"/>
      <c r="BI1219" s="9"/>
      <c r="BJ1219" s="9"/>
      <c r="BK1219" s="9"/>
    </row>
    <row r="1220" spans="2:63" ht="15.75" customHeight="1" x14ac:dyDescent="0.25">
      <c r="B1220" s="10"/>
      <c r="C1220" s="6"/>
      <c r="D1220" s="6"/>
      <c r="E1220" s="6"/>
      <c r="F1220" s="6"/>
      <c r="G1220" s="6"/>
      <c r="H1220" s="6"/>
      <c r="I1220" s="13"/>
      <c r="J1220" s="18"/>
      <c r="K1220" s="18"/>
      <c r="L1220" s="18"/>
      <c r="M1220" s="18"/>
      <c r="N1220" s="18"/>
      <c r="O1220" s="18"/>
      <c r="AW1220" s="23"/>
      <c r="BE1220" s="9"/>
      <c r="BF1220" s="9"/>
      <c r="BG1220" s="9"/>
      <c r="BH1220" s="9"/>
      <c r="BI1220" s="9"/>
      <c r="BJ1220" s="9"/>
      <c r="BK1220" s="9"/>
    </row>
    <row r="1221" spans="2:63" ht="15.75" customHeight="1" x14ac:dyDescent="0.25">
      <c r="B1221" s="10"/>
      <c r="C1221" s="6"/>
      <c r="D1221" s="6"/>
      <c r="E1221" s="6"/>
      <c r="F1221" s="6"/>
      <c r="G1221" s="6"/>
      <c r="H1221" s="6"/>
      <c r="I1221" s="13"/>
      <c r="J1221" s="18"/>
      <c r="K1221" s="18"/>
      <c r="L1221" s="18"/>
      <c r="M1221" s="18"/>
      <c r="N1221" s="18"/>
      <c r="O1221" s="18"/>
      <c r="AW1221" s="23"/>
      <c r="BE1221" s="9"/>
      <c r="BF1221" s="9"/>
      <c r="BG1221" s="9"/>
      <c r="BH1221" s="9"/>
      <c r="BI1221" s="9"/>
      <c r="BJ1221" s="9"/>
      <c r="BK1221" s="9"/>
    </row>
    <row r="1222" spans="2:63" ht="15.75" customHeight="1" x14ac:dyDescent="0.25">
      <c r="B1222" s="10"/>
      <c r="C1222" s="6"/>
      <c r="D1222" s="6"/>
      <c r="E1222" s="6"/>
      <c r="F1222" s="6"/>
      <c r="G1222" s="6"/>
      <c r="H1222" s="6"/>
      <c r="I1222" s="13"/>
      <c r="J1222" s="18"/>
      <c r="K1222" s="18"/>
      <c r="L1222" s="18"/>
      <c r="M1222" s="18"/>
      <c r="N1222" s="18"/>
      <c r="O1222" s="18"/>
      <c r="AW1222" s="23"/>
      <c r="BE1222" s="9"/>
      <c r="BF1222" s="9"/>
      <c r="BG1222" s="9"/>
      <c r="BH1222" s="9"/>
      <c r="BI1222" s="9"/>
      <c r="BJ1222" s="9"/>
      <c r="BK1222" s="9"/>
    </row>
    <row r="1223" spans="2:63" ht="15.75" customHeight="1" x14ac:dyDescent="0.25">
      <c r="B1223" s="10"/>
      <c r="C1223" s="6"/>
      <c r="D1223" s="6"/>
      <c r="E1223" s="6"/>
      <c r="F1223" s="6"/>
      <c r="G1223" s="6"/>
      <c r="H1223" s="6"/>
      <c r="I1223" s="13"/>
      <c r="J1223" s="18"/>
      <c r="K1223" s="18"/>
      <c r="L1223" s="18"/>
      <c r="M1223" s="18"/>
      <c r="N1223" s="18"/>
      <c r="O1223" s="18"/>
      <c r="AW1223" s="23"/>
      <c r="BE1223" s="9"/>
      <c r="BF1223" s="9"/>
      <c r="BG1223" s="9"/>
      <c r="BH1223" s="9"/>
      <c r="BI1223" s="9"/>
      <c r="BJ1223" s="9"/>
      <c r="BK1223" s="9"/>
    </row>
    <row r="1224" spans="2:63" ht="15.75" customHeight="1" x14ac:dyDescent="0.25">
      <c r="B1224" s="10"/>
      <c r="C1224" s="6"/>
      <c r="D1224" s="6"/>
      <c r="E1224" s="6"/>
      <c r="F1224" s="6"/>
      <c r="G1224" s="6"/>
      <c r="H1224" s="6"/>
      <c r="I1224" s="13"/>
      <c r="J1224" s="18"/>
      <c r="K1224" s="18"/>
      <c r="L1224" s="18"/>
      <c r="M1224" s="18"/>
      <c r="N1224" s="18"/>
      <c r="O1224" s="18"/>
      <c r="AW1224" s="23"/>
      <c r="BE1224" s="9"/>
      <c r="BF1224" s="9"/>
      <c r="BG1224" s="9"/>
      <c r="BH1224" s="9"/>
      <c r="BI1224" s="9"/>
      <c r="BJ1224" s="9"/>
      <c r="BK1224" s="9"/>
    </row>
    <row r="1225" spans="2:63" ht="15.75" customHeight="1" x14ac:dyDescent="0.25">
      <c r="B1225" s="10"/>
      <c r="C1225" s="6"/>
      <c r="D1225" s="6"/>
      <c r="E1225" s="6"/>
      <c r="F1225" s="6"/>
      <c r="G1225" s="6"/>
      <c r="H1225" s="6"/>
      <c r="I1225" s="13"/>
      <c r="J1225" s="18"/>
      <c r="K1225" s="18"/>
      <c r="L1225" s="18"/>
      <c r="M1225" s="18"/>
      <c r="N1225" s="18"/>
      <c r="O1225" s="18"/>
      <c r="AW1225" s="23"/>
      <c r="BE1225" s="9"/>
      <c r="BF1225" s="9"/>
      <c r="BG1225" s="9"/>
      <c r="BH1225" s="9"/>
      <c r="BI1225" s="9"/>
      <c r="BJ1225" s="9"/>
      <c r="BK1225" s="9"/>
    </row>
    <row r="1226" spans="2:63" ht="15.75" customHeight="1" x14ac:dyDescent="0.25">
      <c r="B1226" s="10"/>
      <c r="C1226" s="6"/>
      <c r="D1226" s="6"/>
      <c r="E1226" s="6"/>
      <c r="F1226" s="6"/>
      <c r="G1226" s="6"/>
      <c r="H1226" s="6"/>
      <c r="I1226" s="13"/>
      <c r="J1226" s="18"/>
      <c r="K1226" s="18"/>
      <c r="L1226" s="18"/>
      <c r="M1226" s="18"/>
      <c r="N1226" s="18"/>
      <c r="O1226" s="18"/>
      <c r="AW1226" s="23"/>
      <c r="BE1226" s="9"/>
      <c r="BF1226" s="9"/>
      <c r="BG1226" s="9"/>
      <c r="BH1226" s="9"/>
      <c r="BI1226" s="9"/>
      <c r="BJ1226" s="9"/>
      <c r="BK1226" s="9"/>
    </row>
    <row r="1227" spans="2:63" ht="15.75" customHeight="1" x14ac:dyDescent="0.25">
      <c r="B1227" s="10"/>
      <c r="C1227" s="6"/>
      <c r="D1227" s="6"/>
      <c r="E1227" s="6"/>
      <c r="F1227" s="6"/>
      <c r="G1227" s="6"/>
      <c r="H1227" s="6"/>
      <c r="I1227" s="13"/>
      <c r="J1227" s="18"/>
      <c r="K1227" s="18"/>
      <c r="L1227" s="18"/>
      <c r="M1227" s="18"/>
      <c r="N1227" s="18"/>
      <c r="O1227" s="18"/>
      <c r="AW1227" s="23"/>
      <c r="BE1227" s="9"/>
      <c r="BF1227" s="9"/>
      <c r="BG1227" s="9"/>
      <c r="BH1227" s="9"/>
      <c r="BI1227" s="9"/>
      <c r="BJ1227" s="9"/>
      <c r="BK1227" s="9"/>
    </row>
    <row r="1228" spans="2:63" ht="15.75" customHeight="1" x14ac:dyDescent="0.25">
      <c r="B1228" s="10"/>
      <c r="C1228" s="6"/>
      <c r="D1228" s="6"/>
      <c r="E1228" s="6"/>
      <c r="F1228" s="6"/>
      <c r="G1228" s="6"/>
      <c r="H1228" s="6"/>
      <c r="I1228" s="13"/>
      <c r="J1228" s="18"/>
      <c r="K1228" s="18"/>
      <c r="L1228" s="18"/>
      <c r="M1228" s="18"/>
      <c r="N1228" s="18"/>
      <c r="O1228" s="18"/>
      <c r="AW1228" s="23"/>
      <c r="BE1228" s="9"/>
      <c r="BF1228" s="9"/>
      <c r="BG1228" s="9"/>
      <c r="BH1228" s="9"/>
      <c r="BI1228" s="9"/>
      <c r="BJ1228" s="9"/>
      <c r="BK1228" s="9"/>
    </row>
    <row r="1229" spans="2:63" ht="15.75" customHeight="1" x14ac:dyDescent="0.25">
      <c r="B1229" s="10"/>
      <c r="C1229" s="6"/>
      <c r="D1229" s="6"/>
      <c r="E1229" s="6"/>
      <c r="F1229" s="6"/>
      <c r="G1229" s="6"/>
      <c r="H1229" s="6"/>
      <c r="I1229" s="13"/>
      <c r="J1229" s="18"/>
      <c r="K1229" s="18"/>
      <c r="L1229" s="18"/>
      <c r="M1229" s="18"/>
      <c r="N1229" s="18"/>
      <c r="O1229" s="18"/>
      <c r="AW1229" s="23"/>
      <c r="BE1229" s="9"/>
      <c r="BF1229" s="9"/>
      <c r="BG1229" s="9"/>
      <c r="BH1229" s="9"/>
      <c r="BI1229" s="9"/>
      <c r="BJ1229" s="9"/>
      <c r="BK1229" s="9"/>
    </row>
    <row r="1230" spans="2:63" ht="15.75" customHeight="1" x14ac:dyDescent="0.25">
      <c r="B1230" s="10"/>
      <c r="C1230" s="6"/>
      <c r="D1230" s="6"/>
      <c r="E1230" s="6"/>
      <c r="F1230" s="6"/>
      <c r="G1230" s="6"/>
      <c r="H1230" s="6"/>
      <c r="I1230" s="13"/>
      <c r="J1230" s="18"/>
      <c r="K1230" s="18"/>
      <c r="L1230" s="18"/>
      <c r="M1230" s="18"/>
      <c r="N1230" s="18"/>
      <c r="O1230" s="18"/>
      <c r="AW1230" s="23"/>
      <c r="BE1230" s="9"/>
      <c r="BF1230" s="9"/>
      <c r="BG1230" s="9"/>
      <c r="BH1230" s="9"/>
      <c r="BI1230" s="9"/>
      <c r="BJ1230" s="9"/>
      <c r="BK1230" s="9"/>
    </row>
    <row r="1231" spans="2:63" ht="15.75" customHeight="1" x14ac:dyDescent="0.25">
      <c r="B1231" s="10"/>
      <c r="C1231" s="6"/>
      <c r="D1231" s="6"/>
      <c r="E1231" s="6"/>
      <c r="F1231" s="6"/>
      <c r="G1231" s="6"/>
      <c r="H1231" s="6"/>
      <c r="I1231" s="13"/>
      <c r="J1231" s="18"/>
      <c r="K1231" s="18"/>
      <c r="L1231" s="18"/>
      <c r="M1231" s="18"/>
      <c r="N1231" s="18"/>
      <c r="O1231" s="18"/>
      <c r="AW1231" s="23"/>
      <c r="BE1231" s="9"/>
      <c r="BF1231" s="9"/>
      <c r="BG1231" s="9"/>
      <c r="BH1231" s="9"/>
      <c r="BI1231" s="9"/>
      <c r="BJ1231" s="9"/>
      <c r="BK1231" s="9"/>
    </row>
    <row r="1232" spans="2:63" ht="15.75" customHeight="1" x14ac:dyDescent="0.25">
      <c r="B1232" s="10"/>
      <c r="C1232" s="6"/>
      <c r="D1232" s="6"/>
      <c r="E1232" s="6"/>
      <c r="F1232" s="6"/>
      <c r="G1232" s="6"/>
      <c r="H1232" s="6"/>
      <c r="I1232" s="13"/>
      <c r="J1232" s="18"/>
      <c r="K1232" s="18"/>
      <c r="L1232" s="18"/>
      <c r="M1232" s="18"/>
      <c r="N1232" s="18"/>
      <c r="O1232" s="18"/>
      <c r="AW1232" s="23"/>
      <c r="BE1232" s="9"/>
      <c r="BF1232" s="9"/>
      <c r="BG1232" s="9"/>
      <c r="BH1232" s="9"/>
      <c r="BI1232" s="9"/>
      <c r="BJ1232" s="9"/>
      <c r="BK1232" s="9"/>
    </row>
    <row r="1233" spans="2:63" ht="15.75" customHeight="1" x14ac:dyDescent="0.25">
      <c r="B1233" s="10"/>
      <c r="C1233" s="6"/>
      <c r="D1233" s="6"/>
      <c r="E1233" s="6"/>
      <c r="F1233" s="6"/>
      <c r="G1233" s="6"/>
      <c r="H1233" s="6"/>
      <c r="I1233" s="13"/>
      <c r="J1233" s="18"/>
      <c r="K1233" s="18"/>
      <c r="L1233" s="18"/>
      <c r="M1233" s="18"/>
      <c r="N1233" s="18"/>
      <c r="O1233" s="18"/>
      <c r="AW1233" s="23"/>
      <c r="BE1233" s="9"/>
      <c r="BF1233" s="9"/>
      <c r="BG1233" s="9"/>
      <c r="BH1233" s="9"/>
      <c r="BI1233" s="9"/>
      <c r="BJ1233" s="9"/>
      <c r="BK1233" s="9"/>
    </row>
    <row r="1234" spans="2:63" ht="15.75" customHeight="1" x14ac:dyDescent="0.25">
      <c r="B1234" s="10"/>
      <c r="C1234" s="6"/>
      <c r="D1234" s="6"/>
      <c r="E1234" s="6"/>
      <c r="F1234" s="6"/>
      <c r="G1234" s="6"/>
      <c r="H1234" s="6"/>
      <c r="I1234" s="13"/>
      <c r="J1234" s="18"/>
      <c r="K1234" s="18"/>
      <c r="L1234" s="18"/>
      <c r="M1234" s="18"/>
      <c r="N1234" s="18"/>
      <c r="O1234" s="18"/>
      <c r="AW1234" s="23"/>
      <c r="BE1234" s="9"/>
      <c r="BF1234" s="9"/>
      <c r="BG1234" s="9"/>
      <c r="BH1234" s="9"/>
      <c r="BI1234" s="9"/>
      <c r="BJ1234" s="9"/>
      <c r="BK1234" s="9"/>
    </row>
    <row r="1235" spans="2:63" ht="15.75" customHeight="1" x14ac:dyDescent="0.25">
      <c r="B1235" s="10"/>
      <c r="C1235" s="6"/>
      <c r="D1235" s="6"/>
      <c r="E1235" s="6"/>
      <c r="F1235" s="6"/>
      <c r="G1235" s="6"/>
      <c r="H1235" s="6"/>
      <c r="I1235" s="13"/>
      <c r="J1235" s="18"/>
      <c r="K1235" s="18"/>
      <c r="L1235" s="18"/>
      <c r="M1235" s="18"/>
      <c r="N1235" s="18"/>
      <c r="O1235" s="18"/>
      <c r="AW1235" s="23"/>
      <c r="BE1235" s="9"/>
      <c r="BF1235" s="9"/>
      <c r="BG1235" s="9"/>
      <c r="BH1235" s="9"/>
      <c r="BI1235" s="9"/>
      <c r="BJ1235" s="9"/>
      <c r="BK1235" s="9"/>
    </row>
    <row r="1236" spans="2:63" ht="15.75" customHeight="1" x14ac:dyDescent="0.25">
      <c r="B1236" s="10"/>
      <c r="C1236" s="6"/>
      <c r="D1236" s="6"/>
      <c r="E1236" s="6"/>
      <c r="F1236" s="6"/>
      <c r="G1236" s="6"/>
      <c r="H1236" s="6"/>
      <c r="I1236" s="13"/>
      <c r="J1236" s="18"/>
      <c r="K1236" s="18"/>
      <c r="L1236" s="18"/>
      <c r="M1236" s="18"/>
      <c r="N1236" s="18"/>
      <c r="O1236" s="18"/>
      <c r="AW1236" s="23"/>
      <c r="BE1236" s="9"/>
      <c r="BF1236" s="9"/>
      <c r="BG1236" s="9"/>
      <c r="BH1236" s="9"/>
      <c r="BI1236" s="9"/>
      <c r="BJ1236" s="9"/>
      <c r="BK1236" s="9"/>
    </row>
    <row r="1237" spans="2:63" ht="15.75" customHeight="1" x14ac:dyDescent="0.25">
      <c r="B1237" s="10"/>
      <c r="C1237" s="6"/>
      <c r="D1237" s="6"/>
      <c r="E1237" s="6"/>
      <c r="F1237" s="6"/>
      <c r="G1237" s="6"/>
      <c r="H1237" s="6"/>
      <c r="I1237" s="13"/>
      <c r="J1237" s="18"/>
      <c r="K1237" s="18"/>
      <c r="L1237" s="18"/>
      <c r="M1237" s="18"/>
      <c r="N1237" s="18"/>
      <c r="O1237" s="18"/>
      <c r="AW1237" s="23"/>
      <c r="BE1237" s="9"/>
      <c r="BF1237" s="9"/>
      <c r="BG1237" s="9"/>
      <c r="BH1237" s="9"/>
      <c r="BI1237" s="9"/>
      <c r="BJ1237" s="9"/>
      <c r="BK1237" s="9"/>
    </row>
    <row r="1238" spans="2:63" ht="15.75" customHeight="1" x14ac:dyDescent="0.25">
      <c r="B1238" s="10"/>
      <c r="C1238" s="6"/>
      <c r="D1238" s="6"/>
      <c r="E1238" s="6"/>
      <c r="F1238" s="6"/>
      <c r="G1238" s="6"/>
      <c r="H1238" s="6"/>
      <c r="I1238" s="13"/>
      <c r="J1238" s="18"/>
      <c r="K1238" s="18"/>
      <c r="L1238" s="18"/>
      <c r="M1238" s="18"/>
      <c r="N1238" s="18"/>
      <c r="O1238" s="18"/>
      <c r="AW1238" s="23"/>
      <c r="BE1238" s="9"/>
      <c r="BF1238" s="9"/>
      <c r="BG1238" s="9"/>
      <c r="BH1238" s="9"/>
      <c r="BI1238" s="9"/>
      <c r="BJ1238" s="9"/>
      <c r="BK1238" s="9"/>
    </row>
    <row r="1239" spans="2:63" ht="15.75" customHeight="1" x14ac:dyDescent="0.25">
      <c r="B1239" s="10"/>
      <c r="C1239" s="6"/>
      <c r="D1239" s="6"/>
      <c r="E1239" s="6"/>
      <c r="F1239" s="6"/>
      <c r="G1239" s="6"/>
      <c r="H1239" s="6"/>
      <c r="I1239" s="13"/>
      <c r="J1239" s="18"/>
      <c r="K1239" s="18"/>
      <c r="L1239" s="18"/>
      <c r="M1239" s="18"/>
      <c r="N1239" s="18"/>
      <c r="O1239" s="18"/>
      <c r="AW1239" s="23"/>
      <c r="BE1239" s="9"/>
      <c r="BF1239" s="9"/>
      <c r="BG1239" s="9"/>
      <c r="BH1239" s="9"/>
      <c r="BI1239" s="9"/>
      <c r="BJ1239" s="9"/>
      <c r="BK1239" s="9"/>
    </row>
    <row r="1240" spans="2:63" ht="15.75" customHeight="1" x14ac:dyDescent="0.25">
      <c r="B1240" s="10"/>
      <c r="C1240" s="6"/>
      <c r="D1240" s="6"/>
      <c r="E1240" s="6"/>
      <c r="F1240" s="6"/>
      <c r="G1240" s="6"/>
      <c r="H1240" s="6"/>
      <c r="I1240" s="13"/>
      <c r="J1240" s="18"/>
      <c r="K1240" s="18"/>
      <c r="L1240" s="18"/>
      <c r="M1240" s="18"/>
      <c r="N1240" s="18"/>
      <c r="O1240" s="18"/>
      <c r="AW1240" s="23"/>
      <c r="BE1240" s="9"/>
      <c r="BF1240" s="9"/>
      <c r="BG1240" s="9"/>
      <c r="BH1240" s="9"/>
      <c r="BI1240" s="9"/>
      <c r="BJ1240" s="9"/>
      <c r="BK1240" s="9"/>
    </row>
    <row r="1241" spans="2:63" ht="15.75" customHeight="1" x14ac:dyDescent="0.25">
      <c r="B1241" s="10"/>
      <c r="C1241" s="6"/>
      <c r="D1241" s="6"/>
      <c r="E1241" s="6"/>
      <c r="F1241" s="6"/>
      <c r="G1241" s="6"/>
      <c r="H1241" s="6"/>
      <c r="I1241" s="13"/>
      <c r="J1241" s="18"/>
      <c r="K1241" s="18"/>
      <c r="L1241" s="18"/>
      <c r="M1241" s="18"/>
      <c r="N1241" s="18"/>
      <c r="O1241" s="18"/>
      <c r="AW1241" s="23"/>
      <c r="BE1241" s="9"/>
      <c r="BF1241" s="9"/>
      <c r="BG1241" s="9"/>
      <c r="BH1241" s="9"/>
      <c r="BI1241" s="9"/>
      <c r="BJ1241" s="9"/>
      <c r="BK1241" s="9"/>
    </row>
    <row r="1242" spans="2:63" ht="15.75" customHeight="1" x14ac:dyDescent="0.25">
      <c r="B1242" s="10"/>
      <c r="C1242" s="6"/>
      <c r="D1242" s="6"/>
      <c r="E1242" s="6"/>
      <c r="F1242" s="6"/>
      <c r="G1242" s="6"/>
      <c r="H1242" s="6"/>
      <c r="I1242" s="13"/>
      <c r="J1242" s="18"/>
      <c r="K1242" s="18"/>
      <c r="L1242" s="18"/>
      <c r="M1242" s="18"/>
      <c r="N1242" s="18"/>
      <c r="O1242" s="18"/>
      <c r="AW1242" s="23"/>
      <c r="BE1242" s="9"/>
      <c r="BF1242" s="9"/>
      <c r="BG1242" s="9"/>
      <c r="BH1242" s="9"/>
      <c r="BI1242" s="9"/>
      <c r="BJ1242" s="9"/>
      <c r="BK1242" s="9"/>
    </row>
    <row r="1243" spans="2:63" ht="15.75" customHeight="1" x14ac:dyDescent="0.25">
      <c r="B1243" s="10"/>
      <c r="C1243" s="6"/>
      <c r="D1243" s="6"/>
      <c r="E1243" s="6"/>
      <c r="F1243" s="6"/>
      <c r="G1243" s="6"/>
      <c r="H1243" s="6"/>
      <c r="I1243" s="13"/>
      <c r="J1243" s="18"/>
      <c r="K1243" s="18"/>
      <c r="L1243" s="18"/>
      <c r="M1243" s="18"/>
      <c r="N1243" s="18"/>
      <c r="O1243" s="18"/>
      <c r="AW1243" s="23"/>
      <c r="BE1243" s="9"/>
      <c r="BF1243" s="9"/>
      <c r="BG1243" s="9"/>
      <c r="BH1243" s="9"/>
      <c r="BI1243" s="9"/>
      <c r="BJ1243" s="9"/>
      <c r="BK1243" s="9"/>
    </row>
    <row r="1244" spans="2:63" ht="15.75" customHeight="1" x14ac:dyDescent="0.25">
      <c r="B1244" s="10"/>
      <c r="C1244" s="6"/>
      <c r="D1244" s="6"/>
      <c r="E1244" s="6"/>
      <c r="F1244" s="6"/>
      <c r="G1244" s="6"/>
      <c r="H1244" s="6"/>
      <c r="I1244" s="13"/>
      <c r="J1244" s="18"/>
      <c r="K1244" s="18"/>
      <c r="L1244" s="18"/>
      <c r="M1244" s="18"/>
      <c r="N1244" s="18"/>
      <c r="O1244" s="18"/>
      <c r="AW1244" s="23"/>
      <c r="BE1244" s="9"/>
      <c r="BF1244" s="9"/>
      <c r="BG1244" s="9"/>
      <c r="BH1244" s="9"/>
      <c r="BI1244" s="9"/>
      <c r="BJ1244" s="9"/>
      <c r="BK1244" s="9"/>
    </row>
    <row r="1245" spans="2:63" ht="15.75" customHeight="1" x14ac:dyDescent="0.25">
      <c r="B1245" s="10"/>
      <c r="C1245" s="6"/>
      <c r="D1245" s="6"/>
      <c r="E1245" s="6"/>
      <c r="F1245" s="6"/>
      <c r="G1245" s="6"/>
      <c r="H1245" s="6"/>
      <c r="I1245" s="13"/>
      <c r="J1245" s="18"/>
      <c r="K1245" s="18"/>
      <c r="L1245" s="18"/>
      <c r="M1245" s="18"/>
      <c r="N1245" s="18"/>
      <c r="O1245" s="18"/>
      <c r="AW1245" s="23"/>
      <c r="BE1245" s="9"/>
      <c r="BF1245" s="9"/>
      <c r="BG1245" s="9"/>
      <c r="BH1245" s="9"/>
      <c r="BI1245" s="9"/>
      <c r="BJ1245" s="9"/>
      <c r="BK1245" s="9"/>
    </row>
    <row r="1246" spans="2:63" ht="15.75" customHeight="1" x14ac:dyDescent="0.25">
      <c r="B1246" s="10"/>
      <c r="C1246" s="6"/>
      <c r="D1246" s="6"/>
      <c r="E1246" s="6"/>
      <c r="F1246" s="6"/>
      <c r="G1246" s="6"/>
      <c r="H1246" s="6"/>
      <c r="I1246" s="13"/>
      <c r="J1246" s="18"/>
      <c r="K1246" s="18"/>
      <c r="L1246" s="18"/>
      <c r="M1246" s="18"/>
      <c r="N1246" s="18"/>
      <c r="O1246" s="18"/>
      <c r="AW1246" s="23"/>
      <c r="BE1246" s="9"/>
      <c r="BF1246" s="9"/>
      <c r="BG1246" s="9"/>
      <c r="BH1246" s="9"/>
      <c r="BI1246" s="9"/>
      <c r="BJ1246" s="9"/>
      <c r="BK1246" s="9"/>
    </row>
    <row r="1247" spans="2:63" ht="15.75" customHeight="1" x14ac:dyDescent="0.25">
      <c r="B1247" s="10"/>
      <c r="C1247" s="6"/>
      <c r="D1247" s="6"/>
      <c r="E1247" s="6"/>
      <c r="F1247" s="6"/>
      <c r="G1247" s="6"/>
      <c r="H1247" s="6"/>
      <c r="I1247" s="13"/>
      <c r="J1247" s="18"/>
      <c r="K1247" s="18"/>
      <c r="L1247" s="18"/>
      <c r="M1247" s="18"/>
      <c r="N1247" s="18"/>
      <c r="O1247" s="18"/>
      <c r="AW1247" s="23"/>
      <c r="BE1247" s="9"/>
      <c r="BF1247" s="9"/>
      <c r="BG1247" s="9"/>
      <c r="BH1247" s="9"/>
      <c r="BI1247" s="9"/>
      <c r="BJ1247" s="9"/>
      <c r="BK1247" s="9"/>
    </row>
    <row r="1248" spans="2:63" ht="15.75" customHeight="1" x14ac:dyDescent="0.25">
      <c r="B1248" s="10"/>
      <c r="C1248" s="6"/>
      <c r="D1248" s="6"/>
      <c r="E1248" s="6"/>
      <c r="F1248" s="6"/>
      <c r="G1248" s="6"/>
      <c r="H1248" s="6"/>
      <c r="I1248" s="13"/>
      <c r="J1248" s="18"/>
      <c r="K1248" s="18"/>
      <c r="L1248" s="18"/>
      <c r="M1248" s="18"/>
      <c r="N1248" s="18"/>
      <c r="O1248" s="18"/>
      <c r="AW1248" s="23"/>
      <c r="BE1248" s="9"/>
      <c r="BF1248" s="9"/>
      <c r="BG1248" s="9"/>
      <c r="BH1248" s="9"/>
      <c r="BI1248" s="9"/>
      <c r="BJ1248" s="9"/>
      <c r="BK1248" s="9"/>
    </row>
    <row r="1249" spans="2:63" ht="15.75" customHeight="1" x14ac:dyDescent="0.25">
      <c r="B1249" s="10"/>
      <c r="C1249" s="6"/>
      <c r="D1249" s="6"/>
      <c r="E1249" s="6"/>
      <c r="F1249" s="6"/>
      <c r="G1249" s="6"/>
      <c r="H1249" s="6"/>
      <c r="I1249" s="13"/>
      <c r="J1249" s="18"/>
      <c r="K1249" s="18"/>
      <c r="L1249" s="18"/>
      <c r="M1249" s="18"/>
      <c r="N1249" s="18"/>
      <c r="O1249" s="18"/>
      <c r="AW1249" s="23"/>
      <c r="BE1249" s="9"/>
      <c r="BF1249" s="9"/>
      <c r="BG1249" s="9"/>
      <c r="BH1249" s="9"/>
      <c r="BI1249" s="9"/>
      <c r="BJ1249" s="9"/>
      <c r="BK1249" s="9"/>
    </row>
    <row r="1250" spans="2:63" ht="15.75" customHeight="1" x14ac:dyDescent="0.25">
      <c r="B1250" s="10"/>
      <c r="C1250" s="6"/>
      <c r="D1250" s="6"/>
      <c r="E1250" s="6"/>
      <c r="F1250" s="6"/>
      <c r="G1250" s="6"/>
      <c r="H1250" s="6"/>
      <c r="I1250" s="13"/>
      <c r="J1250" s="18"/>
      <c r="K1250" s="18"/>
      <c r="L1250" s="18"/>
      <c r="M1250" s="18"/>
      <c r="N1250" s="18"/>
      <c r="O1250" s="18"/>
      <c r="AW1250" s="23"/>
      <c r="BE1250" s="9"/>
      <c r="BF1250" s="9"/>
      <c r="BG1250" s="9"/>
      <c r="BH1250" s="9"/>
      <c r="BI1250" s="9"/>
      <c r="BJ1250" s="9"/>
      <c r="BK1250" s="9"/>
    </row>
    <row r="1251" spans="2:63" ht="15.75" customHeight="1" x14ac:dyDescent="0.25">
      <c r="B1251" s="10"/>
      <c r="C1251" s="6"/>
      <c r="D1251" s="6"/>
      <c r="E1251" s="6"/>
      <c r="F1251" s="6"/>
      <c r="G1251" s="6"/>
      <c r="H1251" s="6"/>
      <c r="I1251" s="13"/>
      <c r="J1251" s="18"/>
      <c r="K1251" s="18"/>
      <c r="L1251" s="18"/>
      <c r="M1251" s="18"/>
      <c r="N1251" s="18"/>
      <c r="O1251" s="18"/>
      <c r="AW1251" s="23"/>
      <c r="BE1251" s="9"/>
      <c r="BF1251" s="9"/>
      <c r="BG1251" s="9"/>
      <c r="BH1251" s="9"/>
      <c r="BI1251" s="9"/>
      <c r="BJ1251" s="9"/>
      <c r="BK1251" s="9"/>
    </row>
    <row r="1252" spans="2:63" ht="15.75" customHeight="1" x14ac:dyDescent="0.25">
      <c r="B1252" s="10"/>
      <c r="C1252" s="6"/>
      <c r="D1252" s="6"/>
      <c r="E1252" s="6"/>
      <c r="F1252" s="6"/>
      <c r="G1252" s="6"/>
      <c r="H1252" s="6"/>
      <c r="I1252" s="13"/>
      <c r="J1252" s="18"/>
      <c r="K1252" s="18"/>
      <c r="L1252" s="18"/>
      <c r="M1252" s="18"/>
      <c r="N1252" s="18"/>
      <c r="O1252" s="18"/>
      <c r="AW1252" s="23"/>
      <c r="BE1252" s="9"/>
      <c r="BF1252" s="9"/>
      <c r="BG1252" s="9"/>
      <c r="BH1252" s="9"/>
      <c r="BI1252" s="9"/>
      <c r="BJ1252" s="9"/>
      <c r="BK1252" s="9"/>
    </row>
    <row r="1253" spans="2:63" ht="15.75" customHeight="1" x14ac:dyDescent="0.25">
      <c r="B1253" s="10"/>
      <c r="C1253" s="6"/>
      <c r="D1253" s="6"/>
      <c r="E1253" s="6"/>
      <c r="F1253" s="6"/>
      <c r="G1253" s="6"/>
      <c r="H1253" s="6"/>
      <c r="I1253" s="13"/>
      <c r="J1253" s="18"/>
      <c r="K1253" s="18"/>
      <c r="L1253" s="18"/>
      <c r="M1253" s="18"/>
      <c r="N1253" s="18"/>
      <c r="O1253" s="18"/>
      <c r="AW1253" s="23"/>
      <c r="BE1253" s="9"/>
      <c r="BF1253" s="9"/>
      <c r="BG1253" s="9"/>
      <c r="BH1253" s="9"/>
      <c r="BI1253" s="9"/>
      <c r="BJ1253" s="9"/>
      <c r="BK1253" s="9"/>
    </row>
    <row r="1254" spans="2:63" ht="15.75" customHeight="1" x14ac:dyDescent="0.25">
      <c r="B1254" s="10"/>
      <c r="C1254" s="6"/>
      <c r="D1254" s="6"/>
      <c r="E1254" s="6"/>
      <c r="F1254" s="6"/>
      <c r="G1254" s="6"/>
      <c r="H1254" s="6"/>
      <c r="I1254" s="13"/>
      <c r="J1254" s="18"/>
      <c r="K1254" s="18"/>
      <c r="L1254" s="18"/>
      <c r="M1254" s="18"/>
      <c r="N1254" s="18"/>
      <c r="O1254" s="18"/>
      <c r="AW1254" s="23"/>
      <c r="BE1254" s="9"/>
      <c r="BF1254" s="9"/>
      <c r="BG1254" s="9"/>
      <c r="BH1254" s="9"/>
      <c r="BI1254" s="9"/>
      <c r="BJ1254" s="9"/>
      <c r="BK1254" s="9"/>
    </row>
    <row r="1255" spans="2:63" ht="15.75" customHeight="1" x14ac:dyDescent="0.25">
      <c r="B1255" s="10"/>
      <c r="C1255" s="6"/>
      <c r="D1255" s="6"/>
      <c r="E1255" s="6"/>
      <c r="F1255" s="6"/>
      <c r="G1255" s="6"/>
      <c r="H1255" s="6"/>
      <c r="I1255" s="13"/>
      <c r="J1255" s="18"/>
      <c r="K1255" s="18"/>
      <c r="L1255" s="18"/>
      <c r="M1255" s="18"/>
      <c r="N1255" s="18"/>
      <c r="O1255" s="18"/>
      <c r="AW1255" s="23"/>
      <c r="BE1255" s="9"/>
      <c r="BF1255" s="9"/>
      <c r="BG1255" s="9"/>
      <c r="BH1255" s="9"/>
      <c r="BI1255" s="9"/>
      <c r="BJ1255" s="9"/>
      <c r="BK1255" s="9"/>
    </row>
    <row r="1256" spans="2:63" ht="15.75" customHeight="1" x14ac:dyDescent="0.25">
      <c r="B1256" s="10"/>
      <c r="C1256" s="6"/>
      <c r="D1256" s="6"/>
      <c r="E1256" s="6"/>
      <c r="F1256" s="6"/>
      <c r="G1256" s="6"/>
      <c r="H1256" s="6"/>
      <c r="I1256" s="13"/>
      <c r="J1256" s="18"/>
      <c r="K1256" s="18"/>
      <c r="L1256" s="18"/>
      <c r="M1256" s="18"/>
      <c r="N1256" s="18"/>
      <c r="O1256" s="18"/>
      <c r="AW1256" s="23"/>
      <c r="BE1256" s="9"/>
      <c r="BF1256" s="9"/>
      <c r="BG1256" s="9"/>
      <c r="BH1256" s="9"/>
      <c r="BI1256" s="9"/>
      <c r="BJ1256" s="9"/>
      <c r="BK1256" s="9"/>
    </row>
    <row r="1257" spans="2:63" ht="15.75" customHeight="1" x14ac:dyDescent="0.25">
      <c r="B1257" s="10"/>
      <c r="C1257" s="6"/>
      <c r="D1257" s="6"/>
      <c r="E1257" s="6"/>
      <c r="F1257" s="6"/>
      <c r="G1257" s="6"/>
      <c r="H1257" s="6"/>
      <c r="I1257" s="13"/>
      <c r="J1257" s="18"/>
      <c r="K1257" s="18"/>
      <c r="L1257" s="18"/>
      <c r="M1257" s="18"/>
      <c r="N1257" s="18"/>
      <c r="O1257" s="18"/>
      <c r="AW1257" s="23"/>
      <c r="BE1257" s="9"/>
      <c r="BF1257" s="9"/>
      <c r="BG1257" s="9"/>
      <c r="BH1257" s="9"/>
      <c r="BI1257" s="9"/>
      <c r="BJ1257" s="9"/>
      <c r="BK1257" s="9"/>
    </row>
    <row r="1258" spans="2:63" ht="15.75" customHeight="1" x14ac:dyDescent="0.25">
      <c r="B1258" s="10"/>
      <c r="C1258" s="6"/>
      <c r="D1258" s="6"/>
      <c r="E1258" s="6"/>
      <c r="F1258" s="6"/>
      <c r="G1258" s="6"/>
      <c r="H1258" s="6"/>
      <c r="I1258" s="13"/>
      <c r="J1258" s="18"/>
      <c r="K1258" s="18"/>
      <c r="L1258" s="18"/>
      <c r="M1258" s="18"/>
      <c r="N1258" s="18"/>
      <c r="O1258" s="18"/>
      <c r="AW1258" s="23"/>
      <c r="BE1258" s="9"/>
      <c r="BF1258" s="9"/>
      <c r="BG1258" s="9"/>
      <c r="BH1258" s="9"/>
      <c r="BI1258" s="9"/>
      <c r="BJ1258" s="9"/>
      <c r="BK1258" s="9"/>
    </row>
    <row r="1259" spans="2:63" ht="15.75" customHeight="1" x14ac:dyDescent="0.25">
      <c r="B1259" s="10"/>
      <c r="C1259" s="6"/>
      <c r="D1259" s="6"/>
      <c r="E1259" s="6"/>
      <c r="F1259" s="6"/>
      <c r="G1259" s="6"/>
      <c r="H1259" s="6"/>
      <c r="I1259" s="13"/>
      <c r="J1259" s="18"/>
      <c r="K1259" s="18"/>
      <c r="L1259" s="18"/>
      <c r="M1259" s="18"/>
      <c r="N1259" s="18"/>
      <c r="O1259" s="18"/>
      <c r="AW1259" s="23"/>
      <c r="BE1259" s="9"/>
      <c r="BF1259" s="9"/>
      <c r="BG1259" s="9"/>
      <c r="BH1259" s="9"/>
      <c r="BI1259" s="9"/>
      <c r="BJ1259" s="9"/>
      <c r="BK1259" s="9"/>
    </row>
    <row r="1260" spans="2:63" ht="15.75" customHeight="1" x14ac:dyDescent="0.25">
      <c r="B1260" s="10"/>
      <c r="C1260" s="6"/>
      <c r="D1260" s="6"/>
      <c r="E1260" s="6"/>
      <c r="F1260" s="6"/>
      <c r="G1260" s="6"/>
      <c r="H1260" s="6"/>
      <c r="I1260" s="13"/>
      <c r="J1260" s="18"/>
      <c r="K1260" s="18"/>
      <c r="L1260" s="18"/>
      <c r="M1260" s="18"/>
      <c r="N1260" s="18"/>
      <c r="O1260" s="18"/>
      <c r="AW1260" s="23"/>
      <c r="BE1260" s="9"/>
      <c r="BF1260" s="9"/>
      <c r="BG1260" s="9"/>
      <c r="BH1260" s="9"/>
      <c r="BI1260" s="9"/>
      <c r="BJ1260" s="9"/>
      <c r="BK1260" s="9"/>
    </row>
    <row r="1261" spans="2:63" ht="15.75" customHeight="1" x14ac:dyDescent="0.25">
      <c r="B1261" s="10"/>
      <c r="C1261" s="6"/>
      <c r="D1261" s="6"/>
      <c r="E1261" s="6"/>
      <c r="F1261" s="6"/>
      <c r="G1261" s="6"/>
      <c r="H1261" s="6"/>
      <c r="I1261" s="13"/>
      <c r="J1261" s="18"/>
      <c r="K1261" s="18"/>
      <c r="L1261" s="18"/>
      <c r="M1261" s="18"/>
      <c r="N1261" s="18"/>
      <c r="O1261" s="18"/>
      <c r="AW1261" s="23"/>
      <c r="BE1261" s="9"/>
      <c r="BF1261" s="9"/>
      <c r="BG1261" s="9"/>
      <c r="BH1261" s="9"/>
      <c r="BI1261" s="9"/>
      <c r="BJ1261" s="9"/>
      <c r="BK1261" s="9"/>
    </row>
    <row r="1262" spans="2:63" ht="15.75" customHeight="1" x14ac:dyDescent="0.25">
      <c r="B1262" s="10"/>
      <c r="C1262" s="6"/>
      <c r="D1262" s="6"/>
      <c r="E1262" s="6"/>
      <c r="F1262" s="6"/>
      <c r="G1262" s="6"/>
      <c r="H1262" s="6"/>
      <c r="I1262" s="13"/>
      <c r="J1262" s="18"/>
      <c r="K1262" s="18"/>
      <c r="L1262" s="18"/>
      <c r="M1262" s="18"/>
      <c r="N1262" s="18"/>
      <c r="O1262" s="18"/>
      <c r="AW1262" s="23"/>
      <c r="BE1262" s="9"/>
      <c r="BF1262" s="9"/>
      <c r="BG1262" s="9"/>
      <c r="BH1262" s="9"/>
      <c r="BI1262" s="9"/>
      <c r="BJ1262" s="9"/>
      <c r="BK1262" s="9"/>
    </row>
    <row r="1263" spans="2:63" ht="15.75" customHeight="1" x14ac:dyDescent="0.25">
      <c r="B1263" s="10"/>
      <c r="C1263" s="6"/>
      <c r="D1263" s="6"/>
      <c r="E1263" s="6"/>
      <c r="F1263" s="6"/>
      <c r="G1263" s="6"/>
      <c r="H1263" s="6"/>
      <c r="I1263" s="13"/>
      <c r="J1263" s="18"/>
      <c r="K1263" s="18"/>
      <c r="L1263" s="18"/>
      <c r="M1263" s="18"/>
      <c r="N1263" s="18"/>
      <c r="O1263" s="18"/>
      <c r="AW1263" s="23"/>
      <c r="BE1263" s="9"/>
      <c r="BF1263" s="9"/>
      <c r="BG1263" s="9"/>
      <c r="BH1263" s="9"/>
      <c r="BI1263" s="9"/>
      <c r="BJ1263" s="9"/>
      <c r="BK1263" s="9"/>
    </row>
    <row r="1264" spans="2:63" ht="15.75" customHeight="1" x14ac:dyDescent="0.25">
      <c r="B1264" s="10"/>
      <c r="C1264" s="6"/>
      <c r="D1264" s="6"/>
      <c r="E1264" s="6"/>
      <c r="F1264" s="6"/>
      <c r="G1264" s="6"/>
      <c r="H1264" s="6"/>
      <c r="I1264" s="13"/>
      <c r="J1264" s="18"/>
      <c r="K1264" s="18"/>
      <c r="L1264" s="18"/>
      <c r="M1264" s="18"/>
      <c r="N1264" s="18"/>
      <c r="O1264" s="18"/>
      <c r="AW1264" s="23"/>
      <c r="BE1264" s="9"/>
      <c r="BF1264" s="9"/>
      <c r="BG1264" s="9"/>
      <c r="BH1264" s="9"/>
      <c r="BI1264" s="9"/>
      <c r="BJ1264" s="9"/>
      <c r="BK1264" s="9"/>
    </row>
    <row r="1265" spans="2:63" ht="15.75" customHeight="1" x14ac:dyDescent="0.25">
      <c r="B1265" s="10"/>
      <c r="C1265" s="6"/>
      <c r="D1265" s="6"/>
      <c r="E1265" s="6"/>
      <c r="F1265" s="6"/>
      <c r="G1265" s="6"/>
      <c r="H1265" s="6"/>
      <c r="I1265" s="13"/>
      <c r="J1265" s="18"/>
      <c r="K1265" s="18"/>
      <c r="L1265" s="18"/>
      <c r="M1265" s="18"/>
      <c r="N1265" s="18"/>
      <c r="O1265" s="18"/>
      <c r="AW1265" s="23"/>
      <c r="BE1265" s="9"/>
      <c r="BF1265" s="9"/>
      <c r="BG1265" s="9"/>
      <c r="BH1265" s="9"/>
      <c r="BI1265" s="9"/>
      <c r="BJ1265" s="9"/>
      <c r="BK1265" s="9"/>
    </row>
    <row r="1266" spans="2:63" ht="15.75" customHeight="1" x14ac:dyDescent="0.25">
      <c r="B1266" s="10"/>
      <c r="C1266" s="6"/>
      <c r="D1266" s="6"/>
      <c r="E1266" s="6"/>
      <c r="F1266" s="6"/>
      <c r="G1266" s="6"/>
      <c r="H1266" s="6"/>
      <c r="I1266" s="13"/>
      <c r="J1266" s="18"/>
      <c r="K1266" s="18"/>
      <c r="L1266" s="18"/>
      <c r="M1266" s="18"/>
      <c r="N1266" s="18"/>
      <c r="O1266" s="18"/>
      <c r="AW1266" s="23"/>
      <c r="BE1266" s="9"/>
      <c r="BF1266" s="9"/>
      <c r="BG1266" s="9"/>
      <c r="BH1266" s="9"/>
      <c r="BI1266" s="9"/>
      <c r="BJ1266" s="9"/>
      <c r="BK1266" s="9"/>
    </row>
    <row r="1267" spans="2:63" ht="15.75" customHeight="1" x14ac:dyDescent="0.25">
      <c r="B1267" s="10"/>
      <c r="C1267" s="6"/>
      <c r="D1267" s="6"/>
      <c r="E1267" s="6"/>
      <c r="F1267" s="6"/>
      <c r="G1267" s="6"/>
      <c r="H1267" s="6"/>
      <c r="I1267" s="13"/>
      <c r="J1267" s="18"/>
      <c r="K1267" s="18"/>
      <c r="L1267" s="18"/>
      <c r="M1267" s="18"/>
      <c r="N1267" s="18"/>
      <c r="O1267" s="18"/>
      <c r="AW1267" s="23"/>
      <c r="BE1267" s="9"/>
      <c r="BF1267" s="9"/>
      <c r="BG1267" s="9"/>
      <c r="BH1267" s="9"/>
      <c r="BI1267" s="9"/>
      <c r="BJ1267" s="9"/>
      <c r="BK1267" s="9"/>
    </row>
    <row r="1268" spans="2:63" ht="15.75" customHeight="1" x14ac:dyDescent="0.25">
      <c r="B1268" s="10"/>
      <c r="C1268" s="6"/>
      <c r="D1268" s="6"/>
      <c r="E1268" s="6"/>
      <c r="F1268" s="6"/>
      <c r="G1268" s="6"/>
      <c r="H1268" s="6"/>
      <c r="I1268" s="13"/>
      <c r="J1268" s="18"/>
      <c r="K1268" s="18"/>
      <c r="L1268" s="18"/>
      <c r="M1268" s="18"/>
      <c r="N1268" s="18"/>
      <c r="O1268" s="18"/>
      <c r="AW1268" s="23"/>
      <c r="BE1268" s="9"/>
      <c r="BF1268" s="9"/>
      <c r="BG1268" s="9"/>
      <c r="BH1268" s="9"/>
      <c r="BI1268" s="9"/>
      <c r="BJ1268" s="9"/>
      <c r="BK1268" s="9"/>
    </row>
    <row r="1269" spans="2:63" ht="15.75" customHeight="1" x14ac:dyDescent="0.25">
      <c r="B1269" s="10"/>
      <c r="C1269" s="6"/>
      <c r="D1269" s="6"/>
      <c r="E1269" s="6"/>
      <c r="F1269" s="6"/>
      <c r="G1269" s="6"/>
      <c r="H1269" s="6"/>
      <c r="I1269" s="13"/>
      <c r="J1269" s="18"/>
      <c r="K1269" s="18"/>
      <c r="L1269" s="18"/>
      <c r="M1269" s="18"/>
      <c r="N1269" s="18"/>
      <c r="O1269" s="18"/>
      <c r="AW1269" s="23"/>
      <c r="BE1269" s="9"/>
      <c r="BF1269" s="9"/>
      <c r="BG1269" s="9"/>
      <c r="BH1269" s="9"/>
      <c r="BI1269" s="9"/>
      <c r="BJ1269" s="9"/>
      <c r="BK1269" s="9"/>
    </row>
    <row r="1270" spans="2:63" ht="15.75" customHeight="1" x14ac:dyDescent="0.25">
      <c r="B1270" s="10"/>
      <c r="C1270" s="6"/>
      <c r="D1270" s="6"/>
      <c r="E1270" s="6"/>
      <c r="F1270" s="6"/>
      <c r="G1270" s="6"/>
      <c r="H1270" s="6"/>
      <c r="I1270" s="13"/>
      <c r="J1270" s="18"/>
      <c r="K1270" s="18"/>
      <c r="L1270" s="18"/>
      <c r="M1270" s="18"/>
      <c r="N1270" s="18"/>
      <c r="O1270" s="18"/>
      <c r="AW1270" s="23"/>
      <c r="BE1270" s="9"/>
      <c r="BF1270" s="9"/>
      <c r="BG1270" s="9"/>
      <c r="BH1270" s="9"/>
      <c r="BI1270" s="9"/>
      <c r="BJ1270" s="9"/>
      <c r="BK1270" s="9"/>
    </row>
    <row r="1271" spans="2:63" ht="15.75" customHeight="1" x14ac:dyDescent="0.25">
      <c r="B1271" s="10"/>
      <c r="C1271" s="6"/>
      <c r="D1271" s="6"/>
      <c r="E1271" s="6"/>
      <c r="F1271" s="6"/>
      <c r="G1271" s="6"/>
      <c r="H1271" s="6"/>
      <c r="I1271" s="13"/>
      <c r="J1271" s="18"/>
      <c r="K1271" s="18"/>
      <c r="L1271" s="18"/>
      <c r="M1271" s="18"/>
      <c r="N1271" s="18"/>
      <c r="O1271" s="18"/>
      <c r="AW1271" s="23"/>
      <c r="BE1271" s="9"/>
      <c r="BF1271" s="9"/>
      <c r="BG1271" s="9"/>
      <c r="BH1271" s="9"/>
      <c r="BI1271" s="9"/>
      <c r="BJ1271" s="9"/>
      <c r="BK1271" s="9"/>
    </row>
    <row r="1272" spans="2:63" ht="15.75" customHeight="1" x14ac:dyDescent="0.25">
      <c r="B1272" s="10"/>
      <c r="C1272" s="6"/>
      <c r="D1272" s="6"/>
      <c r="E1272" s="6"/>
      <c r="F1272" s="6"/>
      <c r="G1272" s="6"/>
      <c r="H1272" s="6"/>
      <c r="I1272" s="13"/>
      <c r="J1272" s="18"/>
      <c r="K1272" s="18"/>
      <c r="L1272" s="18"/>
      <c r="M1272" s="18"/>
      <c r="N1272" s="18"/>
      <c r="O1272" s="18"/>
      <c r="AW1272" s="23"/>
      <c r="BE1272" s="9"/>
      <c r="BF1272" s="9"/>
      <c r="BG1272" s="9"/>
      <c r="BH1272" s="9"/>
      <c r="BI1272" s="9"/>
      <c r="BJ1272" s="9"/>
      <c r="BK1272" s="9"/>
    </row>
    <row r="1273" spans="2:63" ht="15.75" customHeight="1" x14ac:dyDescent="0.25">
      <c r="B1273" s="10"/>
      <c r="C1273" s="6"/>
      <c r="D1273" s="6"/>
      <c r="E1273" s="6"/>
      <c r="F1273" s="6"/>
      <c r="G1273" s="6"/>
      <c r="H1273" s="6"/>
      <c r="I1273" s="13"/>
      <c r="J1273" s="18"/>
      <c r="K1273" s="18"/>
      <c r="L1273" s="18"/>
      <c r="M1273" s="18"/>
      <c r="N1273" s="18"/>
      <c r="O1273" s="18"/>
      <c r="AW1273" s="23"/>
      <c r="BE1273" s="9"/>
      <c r="BF1273" s="9"/>
      <c r="BG1273" s="9"/>
      <c r="BH1273" s="9"/>
      <c r="BI1273" s="9"/>
      <c r="BJ1273" s="9"/>
      <c r="BK1273" s="9"/>
    </row>
    <row r="1274" spans="2:63" ht="15.75" customHeight="1" x14ac:dyDescent="0.25">
      <c r="B1274" s="10"/>
      <c r="C1274" s="6"/>
      <c r="D1274" s="6"/>
      <c r="E1274" s="6"/>
      <c r="F1274" s="6"/>
      <c r="G1274" s="6"/>
      <c r="H1274" s="6"/>
      <c r="I1274" s="13"/>
      <c r="J1274" s="18"/>
      <c r="K1274" s="18"/>
      <c r="L1274" s="18"/>
      <c r="M1274" s="18"/>
      <c r="N1274" s="18"/>
      <c r="O1274" s="18"/>
      <c r="AW1274" s="23"/>
      <c r="BE1274" s="9"/>
      <c r="BF1274" s="9"/>
      <c r="BG1274" s="9"/>
      <c r="BH1274" s="9"/>
      <c r="BI1274" s="9"/>
      <c r="BJ1274" s="9"/>
      <c r="BK1274" s="9"/>
    </row>
    <row r="1275" spans="2:63" ht="15.75" customHeight="1" x14ac:dyDescent="0.25">
      <c r="B1275" s="10"/>
      <c r="C1275" s="6"/>
      <c r="D1275" s="6"/>
      <c r="E1275" s="6"/>
      <c r="F1275" s="6"/>
      <c r="G1275" s="6"/>
      <c r="H1275" s="6"/>
      <c r="I1275" s="13"/>
      <c r="J1275" s="18"/>
      <c r="K1275" s="18"/>
      <c r="L1275" s="18"/>
      <c r="M1275" s="18"/>
      <c r="N1275" s="18"/>
      <c r="O1275" s="18"/>
      <c r="AW1275" s="23"/>
      <c r="BE1275" s="9"/>
      <c r="BF1275" s="9"/>
      <c r="BG1275" s="9"/>
      <c r="BH1275" s="9"/>
      <c r="BI1275" s="9"/>
      <c r="BJ1275" s="9"/>
      <c r="BK1275" s="9"/>
    </row>
    <row r="1276" spans="2:63" ht="15.75" customHeight="1" x14ac:dyDescent="0.25">
      <c r="B1276" s="10"/>
      <c r="C1276" s="6"/>
      <c r="D1276" s="6"/>
      <c r="E1276" s="6"/>
      <c r="F1276" s="6"/>
      <c r="G1276" s="6"/>
      <c r="H1276" s="6"/>
      <c r="I1276" s="13"/>
      <c r="J1276" s="18"/>
      <c r="K1276" s="18"/>
      <c r="L1276" s="18"/>
      <c r="M1276" s="18"/>
      <c r="N1276" s="18"/>
      <c r="O1276" s="18"/>
      <c r="AW1276" s="23"/>
      <c r="BE1276" s="9"/>
      <c r="BF1276" s="9"/>
      <c r="BG1276" s="9"/>
      <c r="BH1276" s="9"/>
      <c r="BI1276" s="9"/>
      <c r="BJ1276" s="9"/>
      <c r="BK1276" s="9"/>
    </row>
    <row r="1277" spans="2:63" ht="15.75" customHeight="1" x14ac:dyDescent="0.25">
      <c r="B1277" s="10"/>
      <c r="C1277" s="6"/>
      <c r="D1277" s="6"/>
      <c r="E1277" s="6"/>
      <c r="F1277" s="6"/>
      <c r="G1277" s="6"/>
      <c r="H1277" s="6"/>
      <c r="I1277" s="13"/>
      <c r="J1277" s="18"/>
      <c r="K1277" s="18"/>
      <c r="L1277" s="18"/>
      <c r="M1277" s="18"/>
      <c r="N1277" s="18"/>
      <c r="O1277" s="18"/>
      <c r="AW1277" s="23"/>
      <c r="BE1277" s="9"/>
      <c r="BF1277" s="9"/>
      <c r="BG1277" s="9"/>
      <c r="BH1277" s="9"/>
      <c r="BI1277" s="9"/>
      <c r="BJ1277" s="9"/>
      <c r="BK1277" s="9"/>
    </row>
    <row r="1278" spans="2:63" ht="15.75" customHeight="1" x14ac:dyDescent="0.25">
      <c r="B1278" s="10"/>
      <c r="C1278" s="6"/>
      <c r="D1278" s="6"/>
      <c r="E1278" s="6"/>
      <c r="F1278" s="6"/>
      <c r="G1278" s="6"/>
      <c r="H1278" s="6"/>
      <c r="I1278" s="13"/>
      <c r="J1278" s="18"/>
      <c r="K1278" s="18"/>
      <c r="L1278" s="18"/>
      <c r="M1278" s="18"/>
      <c r="N1278" s="18"/>
      <c r="O1278" s="18"/>
      <c r="AW1278" s="23"/>
      <c r="BE1278" s="9"/>
      <c r="BF1278" s="9"/>
      <c r="BG1278" s="9"/>
      <c r="BH1278" s="9"/>
      <c r="BI1278" s="9"/>
      <c r="BJ1278" s="9"/>
      <c r="BK1278" s="9"/>
    </row>
    <row r="1279" spans="2:63" ht="15.75" customHeight="1" x14ac:dyDescent="0.25">
      <c r="B1279" s="10"/>
      <c r="C1279" s="6"/>
      <c r="D1279" s="6"/>
      <c r="E1279" s="6"/>
      <c r="F1279" s="6"/>
      <c r="G1279" s="6"/>
      <c r="H1279" s="6"/>
      <c r="I1279" s="13"/>
      <c r="J1279" s="18"/>
      <c r="K1279" s="18"/>
      <c r="L1279" s="18"/>
      <c r="M1279" s="18"/>
      <c r="N1279" s="18"/>
      <c r="O1279" s="18"/>
      <c r="AW1279" s="23"/>
      <c r="BE1279" s="9"/>
      <c r="BF1279" s="9"/>
      <c r="BG1279" s="9"/>
      <c r="BH1279" s="9"/>
      <c r="BI1279" s="9"/>
      <c r="BJ1279" s="9"/>
      <c r="BK1279" s="9"/>
    </row>
    <row r="1280" spans="2:63" ht="15.75" customHeight="1" x14ac:dyDescent="0.25">
      <c r="B1280" s="10"/>
      <c r="C1280" s="6"/>
      <c r="D1280" s="6"/>
      <c r="E1280" s="6"/>
      <c r="F1280" s="6"/>
      <c r="G1280" s="6"/>
      <c r="H1280" s="6"/>
      <c r="I1280" s="13"/>
      <c r="J1280" s="18"/>
      <c r="K1280" s="18"/>
      <c r="L1280" s="18"/>
      <c r="M1280" s="18"/>
      <c r="N1280" s="18"/>
      <c r="O1280" s="18"/>
      <c r="AW1280" s="23"/>
      <c r="BE1280" s="9"/>
      <c r="BF1280" s="9"/>
      <c r="BG1280" s="9"/>
      <c r="BH1280" s="9"/>
      <c r="BI1280" s="9"/>
      <c r="BJ1280" s="9"/>
      <c r="BK1280" s="9"/>
    </row>
    <row r="1281" spans="2:63" ht="15.75" customHeight="1" x14ac:dyDescent="0.25">
      <c r="B1281" s="10"/>
      <c r="C1281" s="6"/>
      <c r="D1281" s="6"/>
      <c r="E1281" s="6"/>
      <c r="F1281" s="6"/>
      <c r="G1281" s="6"/>
      <c r="H1281" s="6"/>
      <c r="I1281" s="13"/>
      <c r="J1281" s="18"/>
      <c r="K1281" s="18"/>
      <c r="L1281" s="18"/>
      <c r="M1281" s="18"/>
      <c r="N1281" s="18"/>
      <c r="O1281" s="18"/>
      <c r="AW1281" s="23"/>
      <c r="BE1281" s="9"/>
      <c r="BF1281" s="9"/>
      <c r="BG1281" s="9"/>
      <c r="BH1281" s="9"/>
      <c r="BI1281" s="9"/>
      <c r="BJ1281" s="9"/>
      <c r="BK1281" s="9"/>
    </row>
    <row r="1282" spans="2:63" ht="15.75" customHeight="1" x14ac:dyDescent="0.25">
      <c r="B1282" s="10"/>
      <c r="C1282" s="6"/>
      <c r="D1282" s="6"/>
      <c r="E1282" s="6"/>
      <c r="F1282" s="6"/>
      <c r="G1282" s="6"/>
      <c r="H1282" s="6"/>
      <c r="I1282" s="13"/>
      <c r="J1282" s="18"/>
      <c r="K1282" s="18"/>
      <c r="L1282" s="18"/>
      <c r="M1282" s="18"/>
      <c r="N1282" s="18"/>
      <c r="O1282" s="18"/>
      <c r="AW1282" s="23"/>
      <c r="BE1282" s="9"/>
      <c r="BF1282" s="9"/>
      <c r="BG1282" s="9"/>
      <c r="BH1282" s="9"/>
      <c r="BI1282" s="9"/>
      <c r="BJ1282" s="9"/>
      <c r="BK1282" s="9"/>
    </row>
    <row r="1283" spans="2:63" ht="15.75" customHeight="1" x14ac:dyDescent="0.25">
      <c r="B1283" s="10"/>
      <c r="C1283" s="6"/>
      <c r="D1283" s="6"/>
      <c r="E1283" s="6"/>
      <c r="F1283" s="6"/>
      <c r="G1283" s="6"/>
      <c r="H1283" s="6"/>
      <c r="I1283" s="13"/>
      <c r="J1283" s="18"/>
      <c r="K1283" s="18"/>
      <c r="L1283" s="18"/>
      <c r="M1283" s="18"/>
      <c r="N1283" s="18"/>
      <c r="O1283" s="18"/>
      <c r="AW1283" s="23"/>
      <c r="BE1283" s="9"/>
      <c r="BF1283" s="9"/>
      <c r="BG1283" s="9"/>
      <c r="BH1283" s="9"/>
      <c r="BI1283" s="9"/>
      <c r="BJ1283" s="9"/>
      <c r="BK1283" s="9"/>
    </row>
    <row r="1284" spans="2:63" ht="15.75" customHeight="1" x14ac:dyDescent="0.25">
      <c r="B1284" s="10"/>
      <c r="C1284" s="6"/>
      <c r="D1284" s="6"/>
      <c r="E1284" s="6"/>
      <c r="F1284" s="6"/>
      <c r="G1284" s="6"/>
      <c r="H1284" s="6"/>
      <c r="I1284" s="13"/>
      <c r="J1284" s="18"/>
      <c r="K1284" s="18"/>
      <c r="L1284" s="18"/>
      <c r="M1284" s="18"/>
      <c r="N1284" s="18"/>
      <c r="O1284" s="18"/>
      <c r="AW1284" s="23"/>
      <c r="BE1284" s="9"/>
      <c r="BF1284" s="9"/>
      <c r="BG1284" s="9"/>
      <c r="BH1284" s="9"/>
      <c r="BI1284" s="9"/>
      <c r="BJ1284" s="9"/>
      <c r="BK1284" s="9"/>
    </row>
    <row r="1285" spans="2:63" ht="15.75" customHeight="1" x14ac:dyDescent="0.25">
      <c r="B1285" s="10"/>
      <c r="C1285" s="6"/>
      <c r="D1285" s="6"/>
      <c r="E1285" s="6"/>
      <c r="F1285" s="6"/>
      <c r="G1285" s="6"/>
      <c r="H1285" s="6"/>
      <c r="I1285" s="13"/>
      <c r="J1285" s="18"/>
      <c r="K1285" s="18"/>
      <c r="L1285" s="18"/>
      <c r="M1285" s="18"/>
      <c r="N1285" s="18"/>
      <c r="O1285" s="18"/>
      <c r="AW1285" s="23"/>
      <c r="BE1285" s="9"/>
      <c r="BF1285" s="9"/>
      <c r="BG1285" s="9"/>
      <c r="BH1285" s="9"/>
      <c r="BI1285" s="9"/>
      <c r="BJ1285" s="9"/>
      <c r="BK1285" s="9"/>
    </row>
    <row r="1286" spans="2:63" ht="15.75" customHeight="1" x14ac:dyDescent="0.25">
      <c r="B1286" s="10"/>
      <c r="C1286" s="6"/>
      <c r="D1286" s="6"/>
      <c r="E1286" s="6"/>
      <c r="F1286" s="6"/>
      <c r="G1286" s="6"/>
      <c r="H1286" s="6"/>
      <c r="I1286" s="13"/>
      <c r="J1286" s="18"/>
      <c r="K1286" s="18"/>
      <c r="L1286" s="18"/>
      <c r="M1286" s="18"/>
      <c r="N1286" s="18"/>
      <c r="O1286" s="18"/>
      <c r="AW1286" s="23"/>
      <c r="BE1286" s="9"/>
      <c r="BF1286" s="9"/>
      <c r="BG1286" s="9"/>
      <c r="BH1286" s="9"/>
      <c r="BI1286" s="9"/>
      <c r="BJ1286" s="9"/>
      <c r="BK1286" s="9"/>
    </row>
    <row r="1287" spans="2:63" ht="15.75" customHeight="1" x14ac:dyDescent="0.25">
      <c r="B1287" s="10"/>
      <c r="C1287" s="6"/>
      <c r="D1287" s="6"/>
      <c r="E1287" s="6"/>
      <c r="F1287" s="6"/>
      <c r="G1287" s="6"/>
      <c r="H1287" s="6"/>
      <c r="I1287" s="13"/>
      <c r="J1287" s="18"/>
      <c r="K1287" s="18"/>
      <c r="L1287" s="18"/>
      <c r="M1287" s="18"/>
      <c r="N1287" s="18"/>
      <c r="O1287" s="18"/>
      <c r="AW1287" s="23"/>
      <c r="BE1287" s="9"/>
      <c r="BF1287" s="9"/>
      <c r="BG1287" s="9"/>
      <c r="BH1287" s="9"/>
      <c r="BI1287" s="9"/>
      <c r="BJ1287" s="9"/>
      <c r="BK1287" s="9"/>
    </row>
    <row r="1288" spans="2:63" ht="15.75" customHeight="1" x14ac:dyDescent="0.25">
      <c r="B1288" s="10"/>
      <c r="C1288" s="6"/>
      <c r="D1288" s="6"/>
      <c r="E1288" s="6"/>
      <c r="F1288" s="6"/>
      <c r="G1288" s="6"/>
      <c r="H1288" s="6"/>
      <c r="I1288" s="13"/>
      <c r="J1288" s="18"/>
      <c r="K1288" s="18"/>
      <c r="L1288" s="18"/>
      <c r="M1288" s="18"/>
      <c r="N1288" s="18"/>
      <c r="O1288" s="18"/>
      <c r="AW1288" s="23"/>
      <c r="BE1288" s="9"/>
      <c r="BF1288" s="9"/>
      <c r="BG1288" s="9"/>
      <c r="BH1288" s="9"/>
      <c r="BI1288" s="9"/>
      <c r="BJ1288" s="9"/>
      <c r="BK1288" s="9"/>
    </row>
    <row r="1289" spans="2:63" ht="15.75" customHeight="1" x14ac:dyDescent="0.25">
      <c r="B1289" s="10"/>
      <c r="C1289" s="6"/>
      <c r="D1289" s="6"/>
      <c r="E1289" s="6"/>
      <c r="F1289" s="6"/>
      <c r="G1289" s="6"/>
      <c r="H1289" s="6"/>
      <c r="I1289" s="13"/>
      <c r="J1289" s="18"/>
      <c r="K1289" s="18"/>
      <c r="L1289" s="18"/>
      <c r="M1289" s="18"/>
      <c r="N1289" s="18"/>
      <c r="O1289" s="18"/>
      <c r="AW1289" s="23"/>
      <c r="BE1289" s="9"/>
      <c r="BF1289" s="9"/>
      <c r="BG1289" s="9"/>
      <c r="BH1289" s="9"/>
      <c r="BI1289" s="9"/>
      <c r="BJ1289" s="9"/>
      <c r="BK1289" s="9"/>
    </row>
    <row r="1290" spans="2:63" ht="15.75" customHeight="1" x14ac:dyDescent="0.25">
      <c r="B1290" s="10"/>
      <c r="C1290" s="6"/>
      <c r="D1290" s="6"/>
      <c r="E1290" s="6"/>
      <c r="F1290" s="6"/>
      <c r="G1290" s="6"/>
      <c r="H1290" s="6"/>
      <c r="I1290" s="13"/>
      <c r="J1290" s="18"/>
      <c r="K1290" s="18"/>
      <c r="L1290" s="18"/>
      <c r="M1290" s="18"/>
      <c r="N1290" s="18"/>
      <c r="O1290" s="18"/>
      <c r="AW1290" s="23"/>
      <c r="BE1290" s="9"/>
      <c r="BF1290" s="9"/>
      <c r="BG1290" s="9"/>
      <c r="BH1290" s="9"/>
      <c r="BI1290" s="9"/>
      <c r="BJ1290" s="9"/>
      <c r="BK1290" s="9"/>
    </row>
    <row r="1291" spans="2:63" ht="15.75" customHeight="1" x14ac:dyDescent="0.25">
      <c r="B1291" s="10"/>
      <c r="C1291" s="6"/>
      <c r="D1291" s="6"/>
      <c r="E1291" s="6"/>
      <c r="F1291" s="6"/>
      <c r="G1291" s="6"/>
      <c r="H1291" s="6"/>
      <c r="I1291" s="13"/>
      <c r="J1291" s="18"/>
      <c r="K1291" s="18"/>
      <c r="L1291" s="18"/>
      <c r="M1291" s="18"/>
      <c r="N1291" s="18"/>
      <c r="O1291" s="18"/>
      <c r="AW1291" s="23"/>
      <c r="BE1291" s="9"/>
      <c r="BF1291" s="9"/>
      <c r="BG1291" s="9"/>
      <c r="BH1291" s="9"/>
      <c r="BI1291" s="9"/>
      <c r="BJ1291" s="9"/>
      <c r="BK1291" s="9"/>
    </row>
    <row r="1292" spans="2:63" ht="15.75" customHeight="1" x14ac:dyDescent="0.25">
      <c r="B1292" s="10"/>
      <c r="C1292" s="6"/>
      <c r="D1292" s="6"/>
      <c r="E1292" s="6"/>
      <c r="F1292" s="6"/>
      <c r="G1292" s="6"/>
      <c r="H1292" s="6"/>
      <c r="I1292" s="13"/>
      <c r="J1292" s="18"/>
      <c r="K1292" s="18"/>
      <c r="L1292" s="18"/>
      <c r="M1292" s="18"/>
      <c r="N1292" s="18"/>
      <c r="O1292" s="18"/>
      <c r="AW1292" s="23"/>
      <c r="BE1292" s="9"/>
      <c r="BF1292" s="9"/>
      <c r="BG1292" s="9"/>
      <c r="BH1292" s="9"/>
      <c r="BI1292" s="9"/>
      <c r="BJ1292" s="9"/>
      <c r="BK1292" s="9"/>
    </row>
    <row r="1293" spans="2:63" ht="15.75" customHeight="1" x14ac:dyDescent="0.25">
      <c r="B1293" s="10"/>
      <c r="C1293" s="6"/>
      <c r="D1293" s="6"/>
      <c r="E1293" s="6"/>
      <c r="F1293" s="6"/>
      <c r="G1293" s="6"/>
      <c r="H1293" s="6"/>
      <c r="I1293" s="13"/>
      <c r="J1293" s="18"/>
      <c r="K1293" s="18"/>
      <c r="L1293" s="18"/>
      <c r="M1293" s="18"/>
      <c r="N1293" s="18"/>
      <c r="O1293" s="18"/>
      <c r="AW1293" s="23"/>
      <c r="BE1293" s="9"/>
      <c r="BF1293" s="9"/>
      <c r="BG1293" s="9"/>
      <c r="BH1293" s="9"/>
      <c r="BI1293" s="9"/>
      <c r="BJ1293" s="9"/>
      <c r="BK1293" s="9"/>
    </row>
    <row r="1294" spans="2:63" ht="15.75" customHeight="1" x14ac:dyDescent="0.25">
      <c r="B1294" s="10"/>
      <c r="C1294" s="6"/>
      <c r="D1294" s="6"/>
      <c r="E1294" s="6"/>
      <c r="F1294" s="6"/>
      <c r="G1294" s="6"/>
      <c r="H1294" s="6"/>
      <c r="I1294" s="13"/>
      <c r="J1294" s="18"/>
      <c r="K1294" s="18"/>
      <c r="L1294" s="18"/>
      <c r="M1294" s="18"/>
      <c r="N1294" s="18"/>
      <c r="O1294" s="18"/>
      <c r="AW1294" s="23"/>
      <c r="BE1294" s="9"/>
      <c r="BF1294" s="9"/>
      <c r="BG1294" s="9"/>
      <c r="BH1294" s="9"/>
      <c r="BI1294" s="9"/>
      <c r="BJ1294" s="9"/>
      <c r="BK1294" s="9"/>
    </row>
    <row r="1295" spans="2:63" ht="15.75" customHeight="1" x14ac:dyDescent="0.25">
      <c r="B1295" s="10"/>
      <c r="C1295" s="6"/>
      <c r="D1295" s="6"/>
      <c r="E1295" s="6"/>
      <c r="F1295" s="6"/>
      <c r="G1295" s="6"/>
      <c r="H1295" s="6"/>
      <c r="I1295" s="13"/>
      <c r="J1295" s="18"/>
      <c r="K1295" s="18"/>
      <c r="L1295" s="18"/>
      <c r="M1295" s="18"/>
      <c r="N1295" s="18"/>
      <c r="O1295" s="18"/>
      <c r="AW1295" s="23"/>
      <c r="BE1295" s="9"/>
      <c r="BF1295" s="9"/>
      <c r="BG1295" s="9"/>
      <c r="BH1295" s="9"/>
      <c r="BI1295" s="9"/>
      <c r="BJ1295" s="9"/>
      <c r="BK1295" s="9"/>
    </row>
    <row r="1296" spans="2:63" ht="15.75" customHeight="1" x14ac:dyDescent="0.25">
      <c r="B1296" s="10"/>
      <c r="C1296" s="6"/>
      <c r="D1296" s="6"/>
      <c r="E1296" s="6"/>
      <c r="F1296" s="6"/>
      <c r="G1296" s="6"/>
      <c r="H1296" s="6"/>
      <c r="I1296" s="13"/>
      <c r="J1296" s="18"/>
      <c r="K1296" s="18"/>
      <c r="L1296" s="18"/>
      <c r="M1296" s="18"/>
      <c r="N1296" s="18"/>
      <c r="O1296" s="18"/>
      <c r="AW1296" s="23"/>
      <c r="BE1296" s="9"/>
      <c r="BF1296" s="9"/>
      <c r="BG1296" s="9"/>
      <c r="BH1296" s="9"/>
      <c r="BI1296" s="9"/>
      <c r="BJ1296" s="9"/>
      <c r="BK1296" s="9"/>
    </row>
    <row r="1297" spans="2:63" ht="15.75" customHeight="1" x14ac:dyDescent="0.25">
      <c r="B1297" s="10"/>
      <c r="C1297" s="6"/>
      <c r="D1297" s="6"/>
      <c r="E1297" s="6"/>
      <c r="F1297" s="6"/>
      <c r="G1297" s="6"/>
      <c r="H1297" s="6"/>
      <c r="I1297" s="13"/>
      <c r="J1297" s="18"/>
      <c r="K1297" s="18"/>
      <c r="L1297" s="18"/>
      <c r="M1297" s="18"/>
      <c r="N1297" s="18"/>
      <c r="O1297" s="18"/>
      <c r="AW1297" s="23"/>
      <c r="BE1297" s="9"/>
      <c r="BF1297" s="9"/>
      <c r="BG1297" s="9"/>
      <c r="BH1297" s="9"/>
      <c r="BI1297" s="9"/>
      <c r="BJ1297" s="9"/>
      <c r="BK1297" s="9"/>
    </row>
    <row r="1298" spans="2:63" ht="15.75" customHeight="1" x14ac:dyDescent="0.25">
      <c r="B1298" s="10"/>
      <c r="C1298" s="6"/>
      <c r="D1298" s="6"/>
      <c r="E1298" s="6"/>
      <c r="F1298" s="6"/>
      <c r="G1298" s="6"/>
      <c r="H1298" s="6"/>
      <c r="I1298" s="13"/>
      <c r="J1298" s="18"/>
      <c r="K1298" s="18"/>
      <c r="L1298" s="18"/>
      <c r="M1298" s="18"/>
      <c r="N1298" s="18"/>
      <c r="O1298" s="18"/>
      <c r="AW1298" s="23"/>
      <c r="BE1298" s="9"/>
      <c r="BF1298" s="9"/>
      <c r="BG1298" s="9"/>
      <c r="BH1298" s="9"/>
      <c r="BI1298" s="9"/>
      <c r="BJ1298" s="9"/>
      <c r="BK1298" s="9"/>
    </row>
    <row r="1299" spans="2:63" ht="15.75" customHeight="1" x14ac:dyDescent="0.25">
      <c r="B1299" s="10"/>
      <c r="C1299" s="6"/>
      <c r="D1299" s="6"/>
      <c r="E1299" s="6"/>
      <c r="F1299" s="6"/>
      <c r="G1299" s="6"/>
      <c r="H1299" s="6"/>
      <c r="I1299" s="13"/>
      <c r="J1299" s="18"/>
      <c r="K1299" s="18"/>
      <c r="L1299" s="18"/>
      <c r="M1299" s="18"/>
      <c r="N1299" s="18"/>
      <c r="O1299" s="18"/>
      <c r="AW1299" s="23"/>
      <c r="BE1299" s="9"/>
      <c r="BF1299" s="9"/>
      <c r="BG1299" s="9"/>
      <c r="BH1299" s="9"/>
      <c r="BI1299" s="9"/>
      <c r="BJ1299" s="9"/>
      <c r="BK1299" s="9"/>
    </row>
    <row r="1300" spans="2:63" ht="15.75" customHeight="1" x14ac:dyDescent="0.25">
      <c r="B1300" s="10"/>
      <c r="C1300" s="6"/>
      <c r="D1300" s="6"/>
      <c r="E1300" s="6"/>
      <c r="F1300" s="6"/>
      <c r="G1300" s="6"/>
      <c r="H1300" s="6"/>
      <c r="I1300" s="13"/>
      <c r="J1300" s="18"/>
      <c r="K1300" s="18"/>
      <c r="L1300" s="18"/>
      <c r="M1300" s="18"/>
      <c r="N1300" s="18"/>
      <c r="O1300" s="18"/>
      <c r="AW1300" s="23"/>
      <c r="BE1300" s="9"/>
      <c r="BF1300" s="9"/>
      <c r="BG1300" s="9"/>
      <c r="BH1300" s="9"/>
      <c r="BI1300" s="9"/>
      <c r="BJ1300" s="9"/>
      <c r="BK1300" s="9"/>
    </row>
    <row r="1301" spans="2:63" ht="15.75" customHeight="1" x14ac:dyDescent="0.25">
      <c r="B1301" s="10"/>
      <c r="C1301" s="6"/>
      <c r="D1301" s="6"/>
      <c r="E1301" s="6"/>
      <c r="F1301" s="6"/>
      <c r="G1301" s="6"/>
      <c r="H1301" s="6"/>
      <c r="I1301" s="13"/>
      <c r="J1301" s="18"/>
      <c r="K1301" s="18"/>
      <c r="L1301" s="18"/>
      <c r="M1301" s="18"/>
      <c r="N1301" s="18"/>
      <c r="O1301" s="18"/>
      <c r="AW1301" s="23"/>
      <c r="BE1301" s="9"/>
      <c r="BF1301" s="9"/>
      <c r="BG1301" s="9"/>
      <c r="BH1301" s="9"/>
      <c r="BI1301" s="9"/>
      <c r="BJ1301" s="9"/>
      <c r="BK1301" s="9"/>
    </row>
    <row r="1302" spans="2:63" ht="15.75" customHeight="1" x14ac:dyDescent="0.25">
      <c r="B1302" s="10"/>
      <c r="C1302" s="6"/>
      <c r="D1302" s="6"/>
      <c r="E1302" s="6"/>
      <c r="F1302" s="6"/>
      <c r="G1302" s="6"/>
      <c r="H1302" s="6"/>
      <c r="I1302" s="13"/>
      <c r="J1302" s="18"/>
      <c r="K1302" s="18"/>
      <c r="L1302" s="18"/>
      <c r="M1302" s="18"/>
      <c r="N1302" s="18"/>
      <c r="O1302" s="18"/>
      <c r="AW1302" s="23"/>
      <c r="BE1302" s="9"/>
      <c r="BF1302" s="9"/>
      <c r="BG1302" s="9"/>
      <c r="BH1302" s="9"/>
      <c r="BI1302" s="9"/>
      <c r="BJ1302" s="9"/>
      <c r="BK1302" s="9"/>
    </row>
    <row r="1303" spans="2:63" ht="15.75" customHeight="1" x14ac:dyDescent="0.25">
      <c r="B1303" s="10"/>
      <c r="C1303" s="6"/>
      <c r="D1303" s="6"/>
      <c r="E1303" s="6"/>
      <c r="F1303" s="6"/>
      <c r="G1303" s="6"/>
      <c r="H1303" s="6"/>
      <c r="I1303" s="13"/>
      <c r="J1303" s="18"/>
      <c r="K1303" s="18"/>
      <c r="L1303" s="18"/>
      <c r="M1303" s="18"/>
      <c r="N1303" s="18"/>
      <c r="O1303" s="18"/>
      <c r="AW1303" s="23"/>
      <c r="BE1303" s="9"/>
      <c r="BF1303" s="9"/>
      <c r="BG1303" s="9"/>
      <c r="BH1303" s="9"/>
      <c r="BI1303" s="9"/>
      <c r="BJ1303" s="9"/>
      <c r="BK1303" s="9"/>
    </row>
    <row r="1304" spans="2:63" ht="15.75" customHeight="1" x14ac:dyDescent="0.25">
      <c r="B1304" s="10"/>
      <c r="C1304" s="6"/>
      <c r="D1304" s="6"/>
      <c r="E1304" s="6"/>
      <c r="F1304" s="6"/>
      <c r="G1304" s="6"/>
      <c r="H1304" s="6"/>
      <c r="I1304" s="13"/>
      <c r="J1304" s="18"/>
      <c r="K1304" s="18"/>
      <c r="L1304" s="18"/>
      <c r="M1304" s="18"/>
      <c r="N1304" s="18"/>
      <c r="O1304" s="18"/>
      <c r="AW1304" s="23"/>
      <c r="BE1304" s="9"/>
      <c r="BF1304" s="9"/>
      <c r="BG1304" s="9"/>
      <c r="BH1304" s="9"/>
      <c r="BI1304" s="9"/>
      <c r="BJ1304" s="9"/>
      <c r="BK1304" s="9"/>
    </row>
    <row r="1305" spans="2:63" ht="15.75" customHeight="1" x14ac:dyDescent="0.25">
      <c r="B1305" s="10"/>
      <c r="C1305" s="6"/>
      <c r="D1305" s="6"/>
      <c r="E1305" s="6"/>
      <c r="F1305" s="6"/>
      <c r="G1305" s="6"/>
      <c r="H1305" s="6"/>
      <c r="I1305" s="13"/>
      <c r="J1305" s="18"/>
      <c r="K1305" s="18"/>
      <c r="L1305" s="18"/>
      <c r="M1305" s="18"/>
      <c r="N1305" s="18"/>
      <c r="O1305" s="18"/>
      <c r="AW1305" s="23"/>
      <c r="BE1305" s="9"/>
      <c r="BF1305" s="9"/>
      <c r="BG1305" s="9"/>
      <c r="BH1305" s="9"/>
      <c r="BI1305" s="9"/>
      <c r="BJ1305" s="9"/>
      <c r="BK1305" s="9"/>
    </row>
    <row r="1306" spans="2:63" ht="15.75" customHeight="1" x14ac:dyDescent="0.25">
      <c r="B1306" s="10"/>
      <c r="C1306" s="6"/>
      <c r="D1306" s="6"/>
      <c r="E1306" s="6"/>
      <c r="F1306" s="6"/>
      <c r="G1306" s="6"/>
      <c r="H1306" s="6"/>
      <c r="I1306" s="13"/>
      <c r="J1306" s="18"/>
      <c r="K1306" s="18"/>
      <c r="L1306" s="18"/>
      <c r="M1306" s="18"/>
      <c r="N1306" s="18"/>
      <c r="O1306" s="18"/>
      <c r="AW1306" s="23"/>
      <c r="BE1306" s="9"/>
      <c r="BF1306" s="9"/>
      <c r="BG1306" s="9"/>
      <c r="BH1306" s="9"/>
      <c r="BI1306" s="9"/>
      <c r="BJ1306" s="9"/>
      <c r="BK1306" s="9"/>
    </row>
    <row r="1307" spans="2:63" ht="15.75" customHeight="1" x14ac:dyDescent="0.25">
      <c r="B1307" s="10"/>
      <c r="C1307" s="6"/>
      <c r="D1307" s="6"/>
      <c r="E1307" s="6"/>
      <c r="F1307" s="6"/>
      <c r="G1307" s="6"/>
      <c r="H1307" s="6"/>
      <c r="I1307" s="13"/>
      <c r="J1307" s="18"/>
      <c r="K1307" s="18"/>
      <c r="L1307" s="18"/>
      <c r="M1307" s="18"/>
      <c r="N1307" s="18"/>
      <c r="O1307" s="18"/>
      <c r="AW1307" s="23"/>
      <c r="BE1307" s="9"/>
      <c r="BF1307" s="9"/>
      <c r="BG1307" s="9"/>
      <c r="BH1307" s="9"/>
      <c r="BI1307" s="9"/>
      <c r="BJ1307" s="9"/>
      <c r="BK1307" s="9"/>
    </row>
    <row r="1308" spans="2:63" ht="15.75" customHeight="1" x14ac:dyDescent="0.25">
      <c r="B1308" s="10"/>
      <c r="C1308" s="6"/>
      <c r="D1308" s="6"/>
      <c r="E1308" s="6"/>
      <c r="F1308" s="6"/>
      <c r="G1308" s="6"/>
      <c r="H1308" s="6"/>
      <c r="I1308" s="13"/>
      <c r="J1308" s="18"/>
      <c r="K1308" s="18"/>
      <c r="L1308" s="18"/>
      <c r="M1308" s="18"/>
      <c r="N1308" s="18"/>
      <c r="O1308" s="18"/>
      <c r="AW1308" s="23"/>
      <c r="BE1308" s="9"/>
      <c r="BF1308" s="9"/>
      <c r="BG1308" s="9"/>
      <c r="BH1308" s="9"/>
      <c r="BI1308" s="9"/>
      <c r="BJ1308" s="9"/>
      <c r="BK1308" s="9"/>
    </row>
    <row r="1309" spans="2:63" ht="15.75" customHeight="1" x14ac:dyDescent="0.25">
      <c r="B1309" s="10"/>
      <c r="C1309" s="6"/>
      <c r="D1309" s="6"/>
      <c r="E1309" s="6"/>
      <c r="F1309" s="6"/>
      <c r="G1309" s="6"/>
      <c r="H1309" s="6"/>
      <c r="I1309" s="13"/>
      <c r="J1309" s="18"/>
      <c r="K1309" s="18"/>
      <c r="L1309" s="18"/>
      <c r="M1309" s="18"/>
      <c r="N1309" s="18"/>
      <c r="O1309" s="18"/>
      <c r="AW1309" s="23"/>
      <c r="BE1309" s="9"/>
      <c r="BF1309" s="9"/>
      <c r="BG1309" s="9"/>
      <c r="BH1309" s="9"/>
      <c r="BI1309" s="9"/>
      <c r="BJ1309" s="9"/>
      <c r="BK1309" s="9"/>
    </row>
    <row r="1310" spans="2:63" ht="15.75" customHeight="1" x14ac:dyDescent="0.25">
      <c r="B1310" s="10"/>
      <c r="C1310" s="6"/>
      <c r="D1310" s="6"/>
      <c r="E1310" s="6"/>
      <c r="F1310" s="6"/>
      <c r="G1310" s="6"/>
      <c r="H1310" s="6"/>
      <c r="I1310" s="13"/>
      <c r="J1310" s="18"/>
      <c r="K1310" s="18"/>
      <c r="L1310" s="18"/>
      <c r="M1310" s="18"/>
      <c r="N1310" s="18"/>
      <c r="O1310" s="18"/>
      <c r="AW1310" s="23"/>
      <c r="BE1310" s="9"/>
      <c r="BF1310" s="9"/>
      <c r="BG1310" s="9"/>
      <c r="BH1310" s="9"/>
      <c r="BI1310" s="9"/>
      <c r="BJ1310" s="9"/>
      <c r="BK1310" s="9"/>
    </row>
    <row r="1311" spans="2:63" ht="15.75" customHeight="1" x14ac:dyDescent="0.25">
      <c r="B1311" s="10"/>
      <c r="C1311" s="6"/>
      <c r="D1311" s="6"/>
      <c r="E1311" s="6"/>
      <c r="F1311" s="6"/>
      <c r="G1311" s="6"/>
      <c r="H1311" s="6"/>
      <c r="I1311" s="13"/>
      <c r="J1311" s="18"/>
      <c r="K1311" s="18"/>
      <c r="L1311" s="18"/>
      <c r="M1311" s="18"/>
      <c r="N1311" s="18"/>
      <c r="O1311" s="18"/>
      <c r="AW1311" s="23"/>
      <c r="BE1311" s="9"/>
      <c r="BF1311" s="9"/>
      <c r="BG1311" s="9"/>
      <c r="BH1311" s="9"/>
      <c r="BI1311" s="9"/>
      <c r="BJ1311" s="9"/>
      <c r="BK1311" s="9"/>
    </row>
    <row r="1312" spans="2:63" ht="15.75" customHeight="1" x14ac:dyDescent="0.25">
      <c r="B1312" s="10"/>
      <c r="C1312" s="6"/>
      <c r="D1312" s="6"/>
      <c r="E1312" s="6"/>
      <c r="F1312" s="6"/>
      <c r="G1312" s="6"/>
      <c r="H1312" s="6"/>
      <c r="I1312" s="13"/>
      <c r="J1312" s="18"/>
      <c r="K1312" s="18"/>
      <c r="L1312" s="18"/>
      <c r="M1312" s="18"/>
      <c r="N1312" s="18"/>
      <c r="O1312" s="18"/>
      <c r="AW1312" s="23"/>
      <c r="BE1312" s="9"/>
      <c r="BF1312" s="9"/>
      <c r="BG1312" s="9"/>
      <c r="BH1312" s="9"/>
      <c r="BI1312" s="9"/>
      <c r="BJ1312" s="9"/>
      <c r="BK1312" s="9"/>
    </row>
    <row r="1313" spans="2:63" ht="15.75" customHeight="1" x14ac:dyDescent="0.25">
      <c r="B1313" s="10"/>
      <c r="C1313" s="6"/>
      <c r="D1313" s="6"/>
      <c r="E1313" s="6"/>
      <c r="F1313" s="6"/>
      <c r="G1313" s="6"/>
      <c r="H1313" s="6"/>
      <c r="I1313" s="13"/>
      <c r="J1313" s="18"/>
      <c r="K1313" s="18"/>
      <c r="L1313" s="18"/>
      <c r="M1313" s="18"/>
      <c r="N1313" s="18"/>
      <c r="O1313" s="18"/>
      <c r="AW1313" s="23"/>
      <c r="BE1313" s="9"/>
      <c r="BF1313" s="9"/>
      <c r="BG1313" s="9"/>
      <c r="BH1313" s="9"/>
      <c r="BI1313" s="9"/>
      <c r="BJ1313" s="9"/>
      <c r="BK1313" s="9"/>
    </row>
    <row r="1314" spans="2:63" ht="15.75" customHeight="1" x14ac:dyDescent="0.25">
      <c r="B1314" s="10"/>
      <c r="C1314" s="6"/>
      <c r="D1314" s="6"/>
      <c r="E1314" s="6"/>
      <c r="F1314" s="6"/>
      <c r="G1314" s="6"/>
      <c r="H1314" s="6"/>
      <c r="I1314" s="13"/>
      <c r="J1314" s="18"/>
      <c r="K1314" s="18"/>
      <c r="L1314" s="18"/>
      <c r="M1314" s="18"/>
      <c r="N1314" s="18"/>
      <c r="O1314" s="18"/>
      <c r="AW1314" s="23"/>
      <c r="BE1314" s="9"/>
      <c r="BF1314" s="9"/>
      <c r="BG1314" s="9"/>
      <c r="BH1314" s="9"/>
      <c r="BI1314" s="9"/>
      <c r="BJ1314" s="9"/>
      <c r="BK1314" s="9"/>
    </row>
    <row r="1315" spans="2:63" ht="15.75" customHeight="1" x14ac:dyDescent="0.25">
      <c r="B1315" s="10"/>
      <c r="C1315" s="6"/>
      <c r="D1315" s="6"/>
      <c r="E1315" s="6"/>
      <c r="F1315" s="6"/>
      <c r="G1315" s="6"/>
      <c r="H1315" s="6"/>
      <c r="I1315" s="13"/>
      <c r="J1315" s="18"/>
      <c r="K1315" s="18"/>
      <c r="L1315" s="18"/>
      <c r="M1315" s="18"/>
      <c r="N1315" s="18"/>
      <c r="O1315" s="18"/>
      <c r="AW1315" s="23"/>
      <c r="BE1315" s="9"/>
      <c r="BF1315" s="9"/>
      <c r="BG1315" s="9"/>
      <c r="BH1315" s="9"/>
      <c r="BI1315" s="9"/>
      <c r="BJ1315" s="9"/>
      <c r="BK1315" s="9"/>
    </row>
    <row r="1316" spans="2:63" ht="15.75" customHeight="1" x14ac:dyDescent="0.25">
      <c r="B1316" s="10"/>
      <c r="C1316" s="6"/>
      <c r="D1316" s="6"/>
      <c r="E1316" s="6"/>
      <c r="F1316" s="6"/>
      <c r="G1316" s="6"/>
      <c r="H1316" s="6"/>
      <c r="I1316" s="13"/>
      <c r="J1316" s="18"/>
      <c r="K1316" s="18"/>
      <c r="L1316" s="18"/>
      <c r="M1316" s="18"/>
      <c r="N1316" s="18"/>
      <c r="O1316" s="18"/>
      <c r="AW1316" s="23"/>
      <c r="BE1316" s="9"/>
      <c r="BF1316" s="9"/>
      <c r="BG1316" s="9"/>
      <c r="BH1316" s="9"/>
      <c r="BI1316" s="9"/>
      <c r="BJ1316" s="9"/>
      <c r="BK1316" s="9"/>
    </row>
    <row r="1317" spans="2:63" ht="15.75" customHeight="1" x14ac:dyDescent="0.25">
      <c r="B1317" s="10"/>
      <c r="C1317" s="6"/>
      <c r="D1317" s="6"/>
      <c r="E1317" s="6"/>
      <c r="F1317" s="6"/>
      <c r="G1317" s="6"/>
      <c r="H1317" s="6"/>
      <c r="I1317" s="13"/>
      <c r="J1317" s="18"/>
      <c r="K1317" s="18"/>
      <c r="L1317" s="18"/>
      <c r="M1317" s="18"/>
      <c r="N1317" s="18"/>
      <c r="O1317" s="18"/>
      <c r="AW1317" s="23"/>
      <c r="BE1317" s="9"/>
      <c r="BF1317" s="9"/>
      <c r="BG1317" s="9"/>
      <c r="BH1317" s="9"/>
      <c r="BI1317" s="9"/>
      <c r="BJ1317" s="9"/>
      <c r="BK1317" s="9"/>
    </row>
    <row r="1318" spans="2:63" ht="15.75" customHeight="1" x14ac:dyDescent="0.25">
      <c r="B1318" s="10"/>
      <c r="C1318" s="6"/>
      <c r="D1318" s="6"/>
      <c r="E1318" s="6"/>
      <c r="F1318" s="6"/>
      <c r="G1318" s="6"/>
      <c r="H1318" s="6"/>
      <c r="I1318" s="13"/>
      <c r="J1318" s="18"/>
      <c r="K1318" s="18"/>
      <c r="L1318" s="18"/>
      <c r="M1318" s="18"/>
      <c r="N1318" s="18"/>
      <c r="O1318" s="18"/>
      <c r="AW1318" s="23"/>
      <c r="BE1318" s="9"/>
      <c r="BF1318" s="9"/>
      <c r="BG1318" s="9"/>
      <c r="BH1318" s="9"/>
      <c r="BI1318" s="9"/>
      <c r="BJ1318" s="9"/>
      <c r="BK1318" s="9"/>
    </row>
    <row r="1319" spans="2:63" ht="15.75" customHeight="1" x14ac:dyDescent="0.25">
      <c r="B1319" s="10"/>
      <c r="C1319" s="6"/>
      <c r="D1319" s="6"/>
      <c r="E1319" s="6"/>
      <c r="F1319" s="6"/>
      <c r="G1319" s="6"/>
      <c r="H1319" s="6"/>
      <c r="I1319" s="13"/>
      <c r="J1319" s="18"/>
      <c r="K1319" s="18"/>
      <c r="L1319" s="18"/>
      <c r="M1319" s="18"/>
      <c r="N1319" s="18"/>
      <c r="O1319" s="18"/>
      <c r="AW1319" s="23"/>
      <c r="BE1319" s="9"/>
      <c r="BF1319" s="9"/>
      <c r="BG1319" s="9"/>
      <c r="BH1319" s="9"/>
      <c r="BI1319" s="9"/>
      <c r="BJ1319" s="9"/>
      <c r="BK1319" s="9"/>
    </row>
    <row r="1320" spans="2:63" ht="15.75" customHeight="1" x14ac:dyDescent="0.25">
      <c r="B1320" s="10"/>
      <c r="C1320" s="6"/>
      <c r="D1320" s="6"/>
      <c r="E1320" s="6"/>
      <c r="F1320" s="6"/>
      <c r="G1320" s="6"/>
      <c r="H1320" s="6"/>
      <c r="I1320" s="13"/>
      <c r="J1320" s="18"/>
      <c r="K1320" s="18"/>
      <c r="L1320" s="18"/>
      <c r="M1320" s="18"/>
      <c r="N1320" s="18"/>
      <c r="O1320" s="18"/>
      <c r="AW1320" s="23"/>
      <c r="BE1320" s="9"/>
      <c r="BF1320" s="9"/>
      <c r="BG1320" s="9"/>
      <c r="BH1320" s="9"/>
      <c r="BI1320" s="9"/>
      <c r="BJ1320" s="9"/>
      <c r="BK1320" s="9"/>
    </row>
    <row r="1321" spans="2:63" ht="15.75" customHeight="1" x14ac:dyDescent="0.25">
      <c r="B1321" s="10"/>
      <c r="C1321" s="6"/>
      <c r="D1321" s="6"/>
      <c r="E1321" s="6"/>
      <c r="F1321" s="6"/>
      <c r="G1321" s="6"/>
      <c r="H1321" s="6"/>
      <c r="I1321" s="13"/>
      <c r="J1321" s="18"/>
      <c r="K1321" s="18"/>
      <c r="L1321" s="18"/>
      <c r="M1321" s="18"/>
      <c r="N1321" s="18"/>
      <c r="O1321" s="18"/>
      <c r="AW1321" s="23"/>
      <c r="BE1321" s="9"/>
      <c r="BF1321" s="9"/>
      <c r="BG1321" s="9"/>
      <c r="BH1321" s="9"/>
      <c r="BI1321" s="9"/>
      <c r="BJ1321" s="9"/>
      <c r="BK1321" s="9"/>
    </row>
    <row r="1322" spans="2:63" ht="15.75" customHeight="1" x14ac:dyDescent="0.25">
      <c r="B1322" s="10"/>
      <c r="C1322" s="6"/>
      <c r="D1322" s="6"/>
      <c r="E1322" s="6"/>
      <c r="F1322" s="6"/>
      <c r="G1322" s="6"/>
      <c r="H1322" s="6"/>
      <c r="I1322" s="13"/>
      <c r="J1322" s="18"/>
      <c r="K1322" s="18"/>
      <c r="L1322" s="18"/>
      <c r="M1322" s="18"/>
      <c r="N1322" s="18"/>
      <c r="O1322" s="18"/>
      <c r="AW1322" s="23"/>
      <c r="BE1322" s="9"/>
      <c r="BF1322" s="9"/>
      <c r="BG1322" s="9"/>
      <c r="BH1322" s="9"/>
      <c r="BI1322" s="9"/>
      <c r="BJ1322" s="9"/>
      <c r="BK1322" s="9"/>
    </row>
    <row r="1323" spans="2:63" ht="15.75" customHeight="1" x14ac:dyDescent="0.25">
      <c r="B1323" s="10"/>
      <c r="C1323" s="6"/>
      <c r="D1323" s="6"/>
      <c r="E1323" s="6"/>
      <c r="F1323" s="6"/>
      <c r="G1323" s="6"/>
      <c r="H1323" s="6"/>
      <c r="I1323" s="13"/>
      <c r="J1323" s="18"/>
      <c r="K1323" s="18"/>
      <c r="L1323" s="18"/>
      <c r="M1323" s="18"/>
      <c r="N1323" s="18"/>
      <c r="O1323" s="18"/>
      <c r="AW1323" s="23"/>
      <c r="BE1323" s="9"/>
      <c r="BF1323" s="9"/>
      <c r="BG1323" s="9"/>
      <c r="BH1323" s="9"/>
      <c r="BI1323" s="9"/>
      <c r="BJ1323" s="9"/>
      <c r="BK1323" s="9"/>
    </row>
    <row r="1324" spans="2:63" ht="15.75" customHeight="1" x14ac:dyDescent="0.25">
      <c r="B1324" s="10"/>
      <c r="C1324" s="6"/>
      <c r="D1324" s="6"/>
      <c r="E1324" s="6"/>
      <c r="F1324" s="6"/>
      <c r="G1324" s="6"/>
      <c r="H1324" s="6"/>
      <c r="I1324" s="13"/>
      <c r="J1324" s="18"/>
      <c r="K1324" s="18"/>
      <c r="L1324" s="18"/>
      <c r="M1324" s="18"/>
      <c r="N1324" s="18"/>
      <c r="O1324" s="18"/>
      <c r="AW1324" s="23"/>
      <c r="BE1324" s="9"/>
      <c r="BF1324" s="9"/>
      <c r="BG1324" s="9"/>
      <c r="BH1324" s="9"/>
      <c r="BI1324" s="9"/>
      <c r="BJ1324" s="9"/>
      <c r="BK1324" s="9"/>
    </row>
    <row r="1325" spans="2:63" ht="15.75" customHeight="1" x14ac:dyDescent="0.25">
      <c r="B1325" s="10"/>
      <c r="C1325" s="6"/>
      <c r="D1325" s="6"/>
      <c r="E1325" s="6"/>
      <c r="F1325" s="6"/>
      <c r="G1325" s="6"/>
      <c r="H1325" s="6"/>
      <c r="I1325" s="13"/>
      <c r="J1325" s="18"/>
      <c r="K1325" s="18"/>
      <c r="L1325" s="18"/>
      <c r="M1325" s="18"/>
      <c r="N1325" s="18"/>
      <c r="O1325" s="18"/>
      <c r="AW1325" s="23"/>
      <c r="BE1325" s="9"/>
      <c r="BF1325" s="9"/>
      <c r="BG1325" s="9"/>
      <c r="BH1325" s="9"/>
      <c r="BI1325" s="9"/>
      <c r="BJ1325" s="9"/>
      <c r="BK1325" s="9"/>
    </row>
    <row r="1326" spans="2:63" ht="15.75" customHeight="1" x14ac:dyDescent="0.25">
      <c r="B1326" s="10"/>
      <c r="C1326" s="6"/>
      <c r="D1326" s="6"/>
      <c r="E1326" s="6"/>
      <c r="F1326" s="6"/>
      <c r="G1326" s="6"/>
      <c r="H1326" s="6"/>
      <c r="I1326" s="13"/>
      <c r="J1326" s="18"/>
      <c r="K1326" s="18"/>
      <c r="L1326" s="18"/>
      <c r="M1326" s="18"/>
      <c r="N1326" s="18"/>
      <c r="O1326" s="18"/>
      <c r="AW1326" s="23"/>
      <c r="BE1326" s="9"/>
      <c r="BF1326" s="9"/>
      <c r="BG1326" s="9"/>
      <c r="BH1326" s="9"/>
      <c r="BI1326" s="9"/>
      <c r="BJ1326" s="9"/>
      <c r="BK1326" s="9"/>
    </row>
    <row r="1327" spans="2:63" ht="15.75" customHeight="1" x14ac:dyDescent="0.25">
      <c r="B1327" s="10"/>
      <c r="C1327" s="6"/>
      <c r="D1327" s="6"/>
      <c r="E1327" s="6"/>
      <c r="F1327" s="6"/>
      <c r="G1327" s="6"/>
      <c r="H1327" s="6"/>
      <c r="I1327" s="13"/>
      <c r="J1327" s="18"/>
      <c r="K1327" s="18"/>
      <c r="L1327" s="18"/>
      <c r="M1327" s="18"/>
      <c r="N1327" s="18"/>
      <c r="O1327" s="18"/>
      <c r="AW1327" s="23"/>
      <c r="BE1327" s="9"/>
      <c r="BF1327" s="9"/>
      <c r="BG1327" s="9"/>
      <c r="BH1327" s="9"/>
      <c r="BI1327" s="9"/>
      <c r="BJ1327" s="9"/>
      <c r="BK1327" s="9"/>
    </row>
    <row r="1328" spans="2:63" ht="15.75" customHeight="1" x14ac:dyDescent="0.25">
      <c r="B1328" s="10"/>
      <c r="C1328" s="6"/>
      <c r="D1328" s="6"/>
      <c r="E1328" s="6"/>
      <c r="F1328" s="6"/>
      <c r="G1328" s="6"/>
      <c r="H1328" s="6"/>
      <c r="I1328" s="13"/>
      <c r="J1328" s="18"/>
      <c r="K1328" s="18"/>
      <c r="L1328" s="18"/>
      <c r="M1328" s="18"/>
      <c r="N1328" s="18"/>
      <c r="O1328" s="18"/>
      <c r="AW1328" s="23"/>
      <c r="BE1328" s="9"/>
      <c r="BF1328" s="9"/>
      <c r="BG1328" s="9"/>
      <c r="BH1328" s="9"/>
      <c r="BI1328" s="9"/>
      <c r="BJ1328" s="9"/>
      <c r="BK1328" s="9"/>
    </row>
    <row r="1329" spans="2:63" ht="15.75" customHeight="1" x14ac:dyDescent="0.25">
      <c r="B1329" s="10"/>
      <c r="C1329" s="6"/>
      <c r="D1329" s="6"/>
      <c r="E1329" s="6"/>
      <c r="F1329" s="6"/>
      <c r="G1329" s="6"/>
      <c r="H1329" s="6"/>
      <c r="I1329" s="13"/>
      <c r="J1329" s="18"/>
      <c r="K1329" s="18"/>
      <c r="L1329" s="18"/>
      <c r="M1329" s="18"/>
      <c r="N1329" s="18"/>
      <c r="O1329" s="18"/>
      <c r="AW1329" s="23"/>
      <c r="BE1329" s="9"/>
      <c r="BF1329" s="9"/>
      <c r="BG1329" s="9"/>
      <c r="BH1329" s="9"/>
      <c r="BI1329" s="9"/>
      <c r="BJ1329" s="9"/>
      <c r="BK1329" s="9"/>
    </row>
    <row r="1330" spans="2:63" ht="15.75" customHeight="1" x14ac:dyDescent="0.25">
      <c r="B1330" s="10"/>
      <c r="C1330" s="6"/>
      <c r="D1330" s="6"/>
      <c r="E1330" s="6"/>
      <c r="F1330" s="6"/>
      <c r="G1330" s="6"/>
      <c r="H1330" s="6"/>
      <c r="I1330" s="13"/>
      <c r="J1330" s="18"/>
      <c r="K1330" s="18"/>
      <c r="L1330" s="18"/>
      <c r="M1330" s="18"/>
      <c r="N1330" s="18"/>
      <c r="O1330" s="18"/>
      <c r="AW1330" s="23"/>
      <c r="BE1330" s="9"/>
      <c r="BF1330" s="9"/>
      <c r="BG1330" s="9"/>
      <c r="BH1330" s="9"/>
      <c r="BI1330" s="9"/>
      <c r="BJ1330" s="9"/>
      <c r="BK1330" s="9"/>
    </row>
    <row r="1331" spans="2:63" ht="15.75" customHeight="1" x14ac:dyDescent="0.25">
      <c r="B1331" s="10"/>
      <c r="C1331" s="6"/>
      <c r="D1331" s="6"/>
      <c r="E1331" s="6"/>
      <c r="F1331" s="6"/>
      <c r="G1331" s="6"/>
      <c r="H1331" s="6"/>
      <c r="I1331" s="13"/>
      <c r="J1331" s="18"/>
      <c r="K1331" s="18"/>
      <c r="L1331" s="18"/>
      <c r="M1331" s="18"/>
      <c r="N1331" s="18"/>
      <c r="O1331" s="18"/>
      <c r="AW1331" s="23"/>
      <c r="BE1331" s="9"/>
      <c r="BF1331" s="9"/>
      <c r="BG1331" s="9"/>
      <c r="BH1331" s="9"/>
      <c r="BI1331" s="9"/>
      <c r="BJ1331" s="9"/>
      <c r="BK1331" s="9"/>
    </row>
    <row r="1332" spans="2:63" ht="15.75" customHeight="1" x14ac:dyDescent="0.25">
      <c r="B1332" s="10"/>
      <c r="C1332" s="6"/>
      <c r="D1332" s="6"/>
      <c r="E1332" s="6"/>
      <c r="F1332" s="6"/>
      <c r="G1332" s="6"/>
      <c r="H1332" s="6"/>
      <c r="I1332" s="13"/>
      <c r="J1332" s="18"/>
      <c r="K1332" s="18"/>
      <c r="L1332" s="18"/>
      <c r="M1332" s="18"/>
      <c r="N1332" s="18"/>
      <c r="O1332" s="18"/>
      <c r="AW1332" s="23"/>
      <c r="BE1332" s="9"/>
      <c r="BF1332" s="9"/>
      <c r="BG1332" s="9"/>
      <c r="BH1332" s="9"/>
      <c r="BI1332" s="9"/>
      <c r="BJ1332" s="9"/>
      <c r="BK1332" s="9"/>
    </row>
    <row r="1333" spans="2:63" ht="15.75" customHeight="1" x14ac:dyDescent="0.25">
      <c r="B1333" s="10"/>
      <c r="C1333" s="6"/>
      <c r="D1333" s="6"/>
      <c r="E1333" s="6"/>
      <c r="F1333" s="6"/>
      <c r="G1333" s="6"/>
      <c r="H1333" s="6"/>
      <c r="I1333" s="13"/>
      <c r="J1333" s="18"/>
      <c r="K1333" s="18"/>
      <c r="L1333" s="18"/>
      <c r="M1333" s="18"/>
      <c r="N1333" s="18"/>
      <c r="O1333" s="18"/>
      <c r="AW1333" s="23"/>
      <c r="BE1333" s="9"/>
      <c r="BF1333" s="9"/>
      <c r="BG1333" s="9"/>
      <c r="BH1333" s="9"/>
      <c r="BI1333" s="9"/>
      <c r="BJ1333" s="9"/>
      <c r="BK1333" s="9"/>
    </row>
    <row r="1334" spans="2:63" ht="15.75" customHeight="1" x14ac:dyDescent="0.25">
      <c r="B1334" s="10"/>
      <c r="C1334" s="6"/>
      <c r="D1334" s="6"/>
      <c r="E1334" s="6"/>
      <c r="F1334" s="6"/>
      <c r="G1334" s="6"/>
      <c r="H1334" s="6"/>
      <c r="I1334" s="13"/>
      <c r="J1334" s="18"/>
      <c r="K1334" s="18"/>
      <c r="L1334" s="18"/>
      <c r="M1334" s="18"/>
      <c r="N1334" s="18"/>
      <c r="O1334" s="18"/>
      <c r="AW1334" s="23"/>
      <c r="BE1334" s="9"/>
      <c r="BF1334" s="9"/>
      <c r="BG1334" s="9"/>
      <c r="BH1334" s="9"/>
      <c r="BI1334" s="9"/>
      <c r="BJ1334" s="9"/>
      <c r="BK1334" s="9"/>
    </row>
    <row r="1335" spans="2:63" ht="15.75" customHeight="1" x14ac:dyDescent="0.25">
      <c r="B1335" s="10"/>
      <c r="C1335" s="6"/>
      <c r="D1335" s="6"/>
      <c r="E1335" s="6"/>
      <c r="F1335" s="6"/>
      <c r="G1335" s="6"/>
      <c r="H1335" s="6"/>
      <c r="I1335" s="13"/>
      <c r="J1335" s="18"/>
      <c r="K1335" s="18"/>
      <c r="L1335" s="18"/>
      <c r="M1335" s="18"/>
      <c r="N1335" s="18"/>
      <c r="O1335" s="18"/>
      <c r="AW1335" s="23"/>
      <c r="BE1335" s="9"/>
      <c r="BF1335" s="9"/>
      <c r="BG1335" s="9"/>
      <c r="BH1335" s="9"/>
      <c r="BI1335" s="9"/>
      <c r="BJ1335" s="9"/>
      <c r="BK1335" s="9"/>
    </row>
    <row r="1336" spans="2:63" ht="15.75" customHeight="1" x14ac:dyDescent="0.25">
      <c r="B1336" s="10"/>
      <c r="C1336" s="6"/>
      <c r="D1336" s="6"/>
      <c r="E1336" s="6"/>
      <c r="F1336" s="6"/>
      <c r="G1336" s="6"/>
      <c r="H1336" s="6"/>
      <c r="I1336" s="13"/>
      <c r="J1336" s="18"/>
      <c r="K1336" s="18"/>
      <c r="L1336" s="18"/>
      <c r="M1336" s="18"/>
      <c r="N1336" s="18"/>
      <c r="O1336" s="18"/>
      <c r="AW1336" s="23"/>
      <c r="BE1336" s="9"/>
      <c r="BF1336" s="9"/>
      <c r="BG1336" s="9"/>
      <c r="BH1336" s="9"/>
      <c r="BI1336" s="9"/>
      <c r="BJ1336" s="9"/>
      <c r="BK1336" s="9"/>
    </row>
    <row r="1337" spans="2:63" ht="15.75" customHeight="1" x14ac:dyDescent="0.25">
      <c r="B1337" s="10"/>
      <c r="C1337" s="6"/>
      <c r="D1337" s="6"/>
      <c r="E1337" s="6"/>
      <c r="F1337" s="6"/>
      <c r="G1337" s="6"/>
      <c r="H1337" s="6"/>
      <c r="I1337" s="13"/>
      <c r="J1337" s="18"/>
      <c r="K1337" s="18"/>
      <c r="L1337" s="18"/>
      <c r="M1337" s="18"/>
      <c r="N1337" s="18"/>
      <c r="O1337" s="18"/>
      <c r="AW1337" s="23"/>
      <c r="BE1337" s="9"/>
      <c r="BF1337" s="9"/>
      <c r="BG1337" s="9"/>
      <c r="BH1337" s="9"/>
      <c r="BI1337" s="9"/>
      <c r="BJ1337" s="9"/>
      <c r="BK1337" s="9"/>
    </row>
    <row r="1338" spans="2:63" ht="15.75" customHeight="1" x14ac:dyDescent="0.25">
      <c r="B1338" s="10"/>
      <c r="C1338" s="6"/>
      <c r="D1338" s="6"/>
      <c r="E1338" s="6"/>
      <c r="F1338" s="6"/>
      <c r="G1338" s="6"/>
      <c r="H1338" s="6"/>
      <c r="I1338" s="13"/>
      <c r="J1338" s="18"/>
      <c r="K1338" s="18"/>
      <c r="L1338" s="18"/>
      <c r="M1338" s="18"/>
      <c r="N1338" s="18"/>
      <c r="O1338" s="18"/>
      <c r="AW1338" s="23"/>
      <c r="BE1338" s="9"/>
      <c r="BF1338" s="9"/>
      <c r="BG1338" s="9"/>
      <c r="BH1338" s="9"/>
      <c r="BI1338" s="9"/>
      <c r="BJ1338" s="9"/>
      <c r="BK1338" s="9"/>
    </row>
    <row r="1339" spans="2:63" ht="15.75" customHeight="1" x14ac:dyDescent="0.25">
      <c r="B1339" s="10"/>
      <c r="C1339" s="6"/>
      <c r="D1339" s="6"/>
      <c r="E1339" s="6"/>
      <c r="F1339" s="6"/>
      <c r="G1339" s="6"/>
      <c r="H1339" s="6"/>
      <c r="I1339" s="13"/>
      <c r="J1339" s="18"/>
      <c r="K1339" s="18"/>
      <c r="L1339" s="18"/>
      <c r="M1339" s="18"/>
      <c r="N1339" s="18"/>
      <c r="O1339" s="18"/>
      <c r="AW1339" s="23"/>
      <c r="BE1339" s="9"/>
      <c r="BF1339" s="9"/>
      <c r="BG1339" s="9"/>
      <c r="BH1339" s="9"/>
      <c r="BI1339" s="9"/>
      <c r="BJ1339" s="9"/>
      <c r="BK1339" s="9"/>
    </row>
    <row r="1340" spans="2:63" ht="15.75" customHeight="1" x14ac:dyDescent="0.25">
      <c r="B1340" s="10"/>
      <c r="C1340" s="6"/>
      <c r="D1340" s="6"/>
      <c r="E1340" s="6"/>
      <c r="F1340" s="6"/>
      <c r="G1340" s="6"/>
      <c r="H1340" s="6"/>
      <c r="I1340" s="13"/>
      <c r="J1340" s="18"/>
      <c r="K1340" s="18"/>
      <c r="L1340" s="18"/>
      <c r="M1340" s="18"/>
      <c r="N1340" s="18"/>
      <c r="O1340" s="18"/>
      <c r="AW1340" s="23"/>
      <c r="BE1340" s="9"/>
      <c r="BF1340" s="9"/>
      <c r="BG1340" s="9"/>
      <c r="BH1340" s="9"/>
      <c r="BI1340" s="9"/>
      <c r="BJ1340" s="9"/>
      <c r="BK1340" s="9"/>
    </row>
    <row r="1341" spans="2:63" ht="15.75" customHeight="1" x14ac:dyDescent="0.25">
      <c r="B1341" s="10"/>
      <c r="C1341" s="6"/>
      <c r="D1341" s="6"/>
      <c r="E1341" s="6"/>
      <c r="F1341" s="6"/>
      <c r="G1341" s="6"/>
      <c r="H1341" s="6"/>
      <c r="I1341" s="13"/>
      <c r="J1341" s="18"/>
      <c r="K1341" s="18"/>
      <c r="L1341" s="18"/>
      <c r="M1341" s="18"/>
      <c r="N1341" s="18"/>
      <c r="O1341" s="18"/>
      <c r="AW1341" s="23"/>
      <c r="BE1341" s="9"/>
      <c r="BF1341" s="9"/>
      <c r="BG1341" s="9"/>
      <c r="BH1341" s="9"/>
      <c r="BI1341" s="9"/>
      <c r="BJ1341" s="9"/>
      <c r="BK1341" s="9"/>
    </row>
    <row r="1342" spans="2:63" ht="15.75" customHeight="1" x14ac:dyDescent="0.25">
      <c r="B1342" s="10"/>
      <c r="C1342" s="6"/>
      <c r="D1342" s="6"/>
      <c r="E1342" s="6"/>
      <c r="F1342" s="6"/>
      <c r="G1342" s="6"/>
      <c r="H1342" s="6"/>
      <c r="I1342" s="13"/>
      <c r="J1342" s="18"/>
      <c r="K1342" s="18"/>
      <c r="L1342" s="18"/>
      <c r="M1342" s="18"/>
      <c r="N1342" s="18"/>
      <c r="O1342" s="18"/>
      <c r="AW1342" s="23"/>
      <c r="BE1342" s="9"/>
      <c r="BF1342" s="9"/>
      <c r="BG1342" s="9"/>
      <c r="BH1342" s="9"/>
      <c r="BI1342" s="9"/>
      <c r="BJ1342" s="9"/>
      <c r="BK1342" s="9"/>
    </row>
    <row r="1343" spans="2:63" ht="15.75" customHeight="1" x14ac:dyDescent="0.25">
      <c r="B1343" s="10"/>
      <c r="C1343" s="6"/>
      <c r="D1343" s="6"/>
      <c r="E1343" s="6"/>
      <c r="F1343" s="6"/>
      <c r="G1343" s="6"/>
      <c r="H1343" s="6"/>
      <c r="I1343" s="13"/>
      <c r="J1343" s="18"/>
      <c r="K1343" s="18"/>
      <c r="L1343" s="18"/>
      <c r="M1343" s="18"/>
      <c r="N1343" s="18"/>
      <c r="O1343" s="18"/>
      <c r="AW1343" s="23"/>
      <c r="BE1343" s="9"/>
      <c r="BF1343" s="9"/>
      <c r="BG1343" s="9"/>
      <c r="BH1343" s="9"/>
      <c r="BI1343" s="9"/>
      <c r="BJ1343" s="9"/>
      <c r="BK1343" s="9"/>
    </row>
    <row r="1344" spans="2:63" ht="15.75" customHeight="1" x14ac:dyDescent="0.25">
      <c r="B1344" s="10"/>
      <c r="C1344" s="6"/>
      <c r="D1344" s="6"/>
      <c r="E1344" s="6"/>
      <c r="F1344" s="6"/>
      <c r="G1344" s="6"/>
      <c r="H1344" s="6"/>
      <c r="I1344" s="13"/>
      <c r="J1344" s="18"/>
      <c r="K1344" s="18"/>
      <c r="L1344" s="18"/>
      <c r="M1344" s="18"/>
      <c r="N1344" s="18"/>
      <c r="O1344" s="18"/>
      <c r="AW1344" s="23"/>
      <c r="BE1344" s="9"/>
      <c r="BF1344" s="9"/>
      <c r="BG1344" s="9"/>
      <c r="BH1344" s="9"/>
      <c r="BI1344" s="9"/>
      <c r="BJ1344" s="9"/>
      <c r="BK1344" s="9"/>
    </row>
    <row r="1345" spans="2:63" ht="15.75" customHeight="1" x14ac:dyDescent="0.25">
      <c r="B1345" s="10"/>
      <c r="C1345" s="6"/>
      <c r="D1345" s="6"/>
      <c r="E1345" s="6"/>
      <c r="F1345" s="6"/>
      <c r="G1345" s="6"/>
      <c r="H1345" s="6"/>
      <c r="I1345" s="13"/>
      <c r="J1345" s="18"/>
      <c r="K1345" s="18"/>
      <c r="L1345" s="18"/>
      <c r="M1345" s="18"/>
      <c r="N1345" s="18"/>
      <c r="O1345" s="18"/>
      <c r="AW1345" s="23"/>
      <c r="BE1345" s="9"/>
      <c r="BF1345" s="9"/>
      <c r="BG1345" s="9"/>
      <c r="BH1345" s="9"/>
      <c r="BI1345" s="9"/>
      <c r="BJ1345" s="9"/>
      <c r="BK1345" s="9"/>
    </row>
    <row r="1346" spans="2:63" ht="15.75" customHeight="1" x14ac:dyDescent="0.25">
      <c r="B1346" s="10"/>
      <c r="C1346" s="6"/>
      <c r="D1346" s="6"/>
      <c r="E1346" s="6"/>
      <c r="F1346" s="6"/>
      <c r="G1346" s="6"/>
      <c r="H1346" s="6"/>
      <c r="I1346" s="13"/>
      <c r="J1346" s="18"/>
      <c r="K1346" s="18"/>
      <c r="L1346" s="18"/>
      <c r="M1346" s="18"/>
      <c r="N1346" s="18"/>
      <c r="O1346" s="18"/>
      <c r="AW1346" s="23"/>
      <c r="BE1346" s="9"/>
      <c r="BF1346" s="9"/>
      <c r="BG1346" s="9"/>
      <c r="BH1346" s="9"/>
      <c r="BI1346" s="9"/>
      <c r="BJ1346" s="9"/>
      <c r="BK1346" s="9"/>
    </row>
    <row r="1347" spans="2:63" ht="15.75" customHeight="1" x14ac:dyDescent="0.25">
      <c r="B1347" s="10"/>
      <c r="C1347" s="6"/>
      <c r="D1347" s="6"/>
      <c r="E1347" s="6"/>
      <c r="F1347" s="6"/>
      <c r="G1347" s="6"/>
      <c r="H1347" s="6"/>
      <c r="I1347" s="13"/>
      <c r="J1347" s="18"/>
      <c r="K1347" s="18"/>
      <c r="L1347" s="18"/>
      <c r="M1347" s="18"/>
      <c r="N1347" s="18"/>
      <c r="O1347" s="18"/>
      <c r="AW1347" s="23"/>
      <c r="BE1347" s="9"/>
      <c r="BF1347" s="9"/>
      <c r="BG1347" s="9"/>
      <c r="BH1347" s="9"/>
      <c r="BI1347" s="9"/>
      <c r="BJ1347" s="9"/>
      <c r="BK1347" s="9"/>
    </row>
    <row r="1348" spans="2:63" ht="15.75" customHeight="1" x14ac:dyDescent="0.25">
      <c r="B1348" s="10"/>
      <c r="C1348" s="6"/>
      <c r="D1348" s="6"/>
      <c r="E1348" s="6"/>
      <c r="F1348" s="6"/>
      <c r="G1348" s="6"/>
      <c r="H1348" s="6"/>
      <c r="I1348" s="13"/>
      <c r="J1348" s="18"/>
      <c r="K1348" s="18"/>
      <c r="L1348" s="18"/>
      <c r="M1348" s="18"/>
      <c r="N1348" s="18"/>
      <c r="O1348" s="18"/>
      <c r="AW1348" s="23"/>
      <c r="BE1348" s="9"/>
      <c r="BF1348" s="9"/>
      <c r="BG1348" s="9"/>
      <c r="BH1348" s="9"/>
      <c r="BI1348" s="9"/>
      <c r="BJ1348" s="9"/>
      <c r="BK1348" s="9"/>
    </row>
    <row r="1349" spans="2:63" ht="15.75" customHeight="1" x14ac:dyDescent="0.25">
      <c r="B1349" s="10"/>
      <c r="C1349" s="6"/>
      <c r="D1349" s="6"/>
      <c r="E1349" s="6"/>
      <c r="F1349" s="6"/>
      <c r="G1349" s="6"/>
      <c r="H1349" s="6"/>
      <c r="I1349" s="13"/>
      <c r="J1349" s="18"/>
      <c r="K1349" s="18"/>
      <c r="L1349" s="18"/>
      <c r="M1349" s="18"/>
      <c r="N1349" s="18"/>
      <c r="O1349" s="18"/>
      <c r="AW1349" s="23"/>
      <c r="BE1349" s="9"/>
      <c r="BF1349" s="9"/>
      <c r="BG1349" s="9"/>
      <c r="BH1349" s="9"/>
      <c r="BI1349" s="9"/>
      <c r="BJ1349" s="9"/>
      <c r="BK1349" s="9"/>
    </row>
    <row r="1350" spans="2:63" ht="15.75" customHeight="1" x14ac:dyDescent="0.25">
      <c r="B1350" s="10"/>
      <c r="C1350" s="6"/>
      <c r="D1350" s="6"/>
      <c r="E1350" s="6"/>
      <c r="F1350" s="6"/>
      <c r="G1350" s="6"/>
      <c r="H1350" s="6"/>
      <c r="I1350" s="13"/>
      <c r="J1350" s="18"/>
      <c r="K1350" s="18"/>
      <c r="L1350" s="18"/>
      <c r="M1350" s="18"/>
      <c r="N1350" s="18"/>
      <c r="O1350" s="18"/>
      <c r="AW1350" s="23"/>
      <c r="BE1350" s="9"/>
      <c r="BF1350" s="9"/>
      <c r="BG1350" s="9"/>
      <c r="BH1350" s="9"/>
      <c r="BI1350" s="9"/>
      <c r="BJ1350" s="9"/>
      <c r="BK1350" s="9"/>
    </row>
    <row r="1351" spans="2:63" ht="15.75" customHeight="1" x14ac:dyDescent="0.25">
      <c r="B1351" s="10"/>
      <c r="C1351" s="6"/>
      <c r="D1351" s="6"/>
      <c r="E1351" s="6"/>
      <c r="F1351" s="6"/>
      <c r="G1351" s="6"/>
      <c r="H1351" s="6"/>
      <c r="I1351" s="13"/>
      <c r="J1351" s="18"/>
      <c r="K1351" s="18"/>
      <c r="L1351" s="18"/>
      <c r="M1351" s="18"/>
      <c r="N1351" s="18"/>
      <c r="O1351" s="18"/>
      <c r="AW1351" s="23"/>
      <c r="BE1351" s="9"/>
      <c r="BF1351" s="9"/>
      <c r="BG1351" s="9"/>
      <c r="BH1351" s="9"/>
      <c r="BI1351" s="9"/>
      <c r="BJ1351" s="9"/>
      <c r="BK1351" s="9"/>
    </row>
    <row r="1352" spans="2:63" ht="15.75" customHeight="1" x14ac:dyDescent="0.25">
      <c r="B1352" s="10"/>
      <c r="C1352" s="6"/>
      <c r="D1352" s="6"/>
      <c r="E1352" s="6"/>
      <c r="F1352" s="6"/>
      <c r="G1352" s="6"/>
      <c r="H1352" s="6"/>
      <c r="I1352" s="13"/>
      <c r="J1352" s="18"/>
      <c r="K1352" s="18"/>
      <c r="L1352" s="18"/>
      <c r="M1352" s="18"/>
      <c r="N1352" s="18"/>
      <c r="O1352" s="18"/>
      <c r="AW1352" s="23"/>
      <c r="BE1352" s="9"/>
      <c r="BF1352" s="9"/>
      <c r="BG1352" s="9"/>
      <c r="BH1352" s="9"/>
      <c r="BI1352" s="9"/>
      <c r="BJ1352" s="9"/>
      <c r="BK1352" s="9"/>
    </row>
    <row r="1353" spans="2:63" ht="15.75" customHeight="1" x14ac:dyDescent="0.25">
      <c r="B1353" s="10"/>
      <c r="C1353" s="6"/>
      <c r="D1353" s="6"/>
      <c r="E1353" s="6"/>
      <c r="F1353" s="6"/>
      <c r="G1353" s="6"/>
      <c r="H1353" s="6"/>
      <c r="I1353" s="13"/>
      <c r="J1353" s="18"/>
      <c r="K1353" s="18"/>
      <c r="L1353" s="18"/>
      <c r="M1353" s="18"/>
      <c r="N1353" s="18"/>
      <c r="O1353" s="18"/>
      <c r="AW1353" s="23"/>
      <c r="BE1353" s="9"/>
      <c r="BF1353" s="9"/>
      <c r="BG1353" s="9"/>
      <c r="BH1353" s="9"/>
      <c r="BI1353" s="9"/>
      <c r="BJ1353" s="9"/>
      <c r="BK1353" s="9"/>
    </row>
    <row r="1354" spans="2:63" ht="15.75" customHeight="1" x14ac:dyDescent="0.25">
      <c r="B1354" s="10"/>
      <c r="C1354" s="6"/>
      <c r="D1354" s="6"/>
      <c r="E1354" s="6"/>
      <c r="F1354" s="6"/>
      <c r="G1354" s="6"/>
      <c r="H1354" s="6"/>
      <c r="I1354" s="13"/>
      <c r="J1354" s="18"/>
      <c r="K1354" s="18"/>
      <c r="L1354" s="18"/>
      <c r="M1354" s="18"/>
      <c r="N1354" s="18"/>
      <c r="O1354" s="18"/>
      <c r="AW1354" s="23"/>
      <c r="BE1354" s="9"/>
      <c r="BF1354" s="9"/>
      <c r="BG1354" s="9"/>
      <c r="BH1354" s="9"/>
      <c r="BI1354" s="9"/>
      <c r="BJ1354" s="9"/>
      <c r="BK1354" s="9"/>
    </row>
    <row r="1355" spans="2:63" ht="15.75" customHeight="1" x14ac:dyDescent="0.25">
      <c r="B1355" s="10"/>
      <c r="C1355" s="6"/>
      <c r="D1355" s="6"/>
      <c r="E1355" s="6"/>
      <c r="F1355" s="6"/>
      <c r="G1355" s="6"/>
      <c r="H1355" s="6"/>
      <c r="I1355" s="13"/>
      <c r="J1355" s="18"/>
      <c r="K1355" s="18"/>
      <c r="L1355" s="18"/>
      <c r="M1355" s="18"/>
      <c r="N1355" s="18"/>
      <c r="O1355" s="18"/>
      <c r="AW1355" s="23"/>
      <c r="BE1355" s="9"/>
      <c r="BF1355" s="9"/>
      <c r="BG1355" s="9"/>
      <c r="BH1355" s="9"/>
      <c r="BI1355" s="9"/>
      <c r="BJ1355" s="9"/>
      <c r="BK1355" s="9"/>
    </row>
    <row r="1356" spans="2:63" ht="15.75" customHeight="1" x14ac:dyDescent="0.25">
      <c r="B1356" s="10"/>
      <c r="C1356" s="6"/>
      <c r="D1356" s="6"/>
      <c r="E1356" s="6"/>
      <c r="F1356" s="6"/>
      <c r="G1356" s="6"/>
      <c r="H1356" s="6"/>
      <c r="I1356" s="13"/>
      <c r="J1356" s="18"/>
      <c r="K1356" s="18"/>
      <c r="L1356" s="18"/>
      <c r="M1356" s="18"/>
      <c r="N1356" s="18"/>
      <c r="O1356" s="18"/>
      <c r="AW1356" s="23"/>
      <c r="BE1356" s="9"/>
      <c r="BF1356" s="9"/>
      <c r="BG1356" s="9"/>
      <c r="BH1356" s="9"/>
      <c r="BI1356" s="9"/>
      <c r="BJ1356" s="9"/>
      <c r="BK1356" s="9"/>
    </row>
    <row r="1357" spans="2:63" ht="15.75" customHeight="1" x14ac:dyDescent="0.25">
      <c r="B1357" s="10"/>
      <c r="C1357" s="6"/>
      <c r="D1357" s="6"/>
      <c r="E1357" s="6"/>
      <c r="F1357" s="6"/>
      <c r="G1357" s="6"/>
      <c r="H1357" s="6"/>
      <c r="I1357" s="13"/>
      <c r="J1357" s="18"/>
      <c r="K1357" s="18"/>
      <c r="L1357" s="18"/>
      <c r="M1357" s="18"/>
      <c r="N1357" s="18"/>
      <c r="O1357" s="18"/>
      <c r="AW1357" s="23"/>
      <c r="BE1357" s="9"/>
      <c r="BF1357" s="9"/>
      <c r="BG1357" s="9"/>
      <c r="BH1357" s="9"/>
      <c r="BI1357" s="9"/>
      <c r="BJ1357" s="9"/>
      <c r="BK1357" s="9"/>
    </row>
    <row r="1358" spans="2:63" ht="15.75" customHeight="1" x14ac:dyDescent="0.25">
      <c r="B1358" s="10"/>
      <c r="C1358" s="6"/>
      <c r="D1358" s="6"/>
      <c r="E1358" s="6"/>
      <c r="F1358" s="6"/>
      <c r="G1358" s="6"/>
      <c r="H1358" s="6"/>
      <c r="I1358" s="13"/>
      <c r="J1358" s="18"/>
      <c r="K1358" s="18"/>
      <c r="L1358" s="18"/>
      <c r="M1358" s="18"/>
      <c r="N1358" s="18"/>
      <c r="O1358" s="18"/>
      <c r="AW1358" s="23"/>
      <c r="BE1358" s="9"/>
      <c r="BF1358" s="9"/>
      <c r="BG1358" s="9"/>
      <c r="BH1358" s="9"/>
      <c r="BI1358" s="9"/>
      <c r="BJ1358" s="9"/>
      <c r="BK1358" s="9"/>
    </row>
    <row r="1359" spans="2:63" ht="15.75" customHeight="1" x14ac:dyDescent="0.25">
      <c r="B1359" s="10"/>
      <c r="C1359" s="6"/>
      <c r="D1359" s="6"/>
      <c r="E1359" s="6"/>
      <c r="F1359" s="6"/>
      <c r="G1359" s="6"/>
      <c r="H1359" s="6"/>
      <c r="I1359" s="13"/>
      <c r="J1359" s="18"/>
      <c r="K1359" s="18"/>
      <c r="L1359" s="18"/>
      <c r="M1359" s="18"/>
      <c r="N1359" s="18"/>
      <c r="O1359" s="18"/>
      <c r="AW1359" s="23"/>
      <c r="BE1359" s="9"/>
      <c r="BF1359" s="9"/>
      <c r="BG1359" s="9"/>
      <c r="BH1359" s="9"/>
      <c r="BI1359" s="9"/>
      <c r="BJ1359" s="9"/>
      <c r="BK1359" s="9"/>
    </row>
    <row r="1360" spans="2:63" ht="15.75" customHeight="1" x14ac:dyDescent="0.25">
      <c r="B1360" s="10"/>
      <c r="C1360" s="6"/>
      <c r="D1360" s="6"/>
      <c r="E1360" s="6"/>
      <c r="F1360" s="6"/>
      <c r="G1360" s="6"/>
      <c r="H1360" s="6"/>
      <c r="I1360" s="13"/>
      <c r="J1360" s="18"/>
      <c r="K1360" s="18"/>
      <c r="L1360" s="18"/>
      <c r="M1360" s="18"/>
      <c r="N1360" s="18"/>
      <c r="O1360" s="18"/>
      <c r="AW1360" s="23"/>
      <c r="BE1360" s="9"/>
      <c r="BF1360" s="9"/>
      <c r="BG1360" s="9"/>
      <c r="BH1360" s="9"/>
      <c r="BI1360" s="9"/>
      <c r="BJ1360" s="9"/>
      <c r="BK1360" s="9"/>
    </row>
    <row r="1361" spans="2:63" ht="15.75" customHeight="1" x14ac:dyDescent="0.25">
      <c r="B1361" s="10"/>
      <c r="C1361" s="6"/>
      <c r="D1361" s="6"/>
      <c r="E1361" s="6"/>
      <c r="F1361" s="6"/>
      <c r="G1361" s="6"/>
      <c r="H1361" s="6"/>
      <c r="I1361" s="13"/>
      <c r="J1361" s="18"/>
      <c r="K1361" s="18"/>
      <c r="L1361" s="18"/>
      <c r="M1361" s="18"/>
      <c r="N1361" s="18"/>
      <c r="O1361" s="18"/>
      <c r="AW1361" s="23"/>
      <c r="BE1361" s="9"/>
      <c r="BF1361" s="9"/>
      <c r="BG1361" s="9"/>
      <c r="BH1361" s="9"/>
      <c r="BI1361" s="9"/>
      <c r="BJ1361" s="9"/>
      <c r="BK1361" s="9"/>
    </row>
    <row r="1362" spans="2:63" ht="15.75" customHeight="1" x14ac:dyDescent="0.25">
      <c r="B1362" s="10"/>
      <c r="C1362" s="6"/>
      <c r="D1362" s="6"/>
      <c r="E1362" s="6"/>
      <c r="F1362" s="6"/>
      <c r="G1362" s="6"/>
      <c r="H1362" s="6"/>
      <c r="I1362" s="13"/>
      <c r="J1362" s="18"/>
      <c r="K1362" s="18"/>
      <c r="L1362" s="18"/>
      <c r="M1362" s="18"/>
      <c r="N1362" s="18"/>
      <c r="O1362" s="18"/>
      <c r="AW1362" s="23"/>
      <c r="BE1362" s="9"/>
      <c r="BF1362" s="9"/>
      <c r="BG1362" s="9"/>
      <c r="BH1362" s="9"/>
      <c r="BI1362" s="9"/>
      <c r="BJ1362" s="9"/>
      <c r="BK1362" s="9"/>
    </row>
    <row r="1363" spans="2:63" ht="15.75" customHeight="1" x14ac:dyDescent="0.25">
      <c r="B1363" s="10"/>
      <c r="C1363" s="6"/>
      <c r="D1363" s="6"/>
      <c r="E1363" s="6"/>
      <c r="F1363" s="6"/>
      <c r="G1363" s="6"/>
      <c r="H1363" s="6"/>
      <c r="I1363" s="13"/>
      <c r="J1363" s="18"/>
      <c r="K1363" s="18"/>
      <c r="L1363" s="18"/>
      <c r="M1363" s="18"/>
      <c r="N1363" s="18"/>
      <c r="O1363" s="18"/>
      <c r="AW1363" s="23"/>
      <c r="BE1363" s="9"/>
      <c r="BF1363" s="9"/>
      <c r="BG1363" s="9"/>
      <c r="BH1363" s="9"/>
      <c r="BI1363" s="9"/>
      <c r="BJ1363" s="9"/>
      <c r="BK1363" s="9"/>
    </row>
    <row r="1364" spans="2:63" ht="15.75" customHeight="1" x14ac:dyDescent="0.25">
      <c r="B1364" s="10"/>
      <c r="C1364" s="6"/>
      <c r="D1364" s="6"/>
      <c r="E1364" s="6"/>
      <c r="F1364" s="6"/>
      <c r="G1364" s="6"/>
      <c r="H1364" s="6"/>
      <c r="I1364" s="13"/>
      <c r="J1364" s="18"/>
      <c r="K1364" s="18"/>
      <c r="L1364" s="18"/>
      <c r="M1364" s="18"/>
      <c r="N1364" s="18"/>
      <c r="O1364" s="18"/>
      <c r="AW1364" s="23"/>
      <c r="BE1364" s="9"/>
      <c r="BF1364" s="9"/>
      <c r="BG1364" s="9"/>
      <c r="BH1364" s="9"/>
      <c r="BI1364" s="9"/>
      <c r="BJ1364" s="9"/>
      <c r="BK1364" s="9"/>
    </row>
    <row r="1365" spans="2:63" ht="15.75" customHeight="1" x14ac:dyDescent="0.25">
      <c r="B1365" s="10"/>
      <c r="C1365" s="6"/>
      <c r="D1365" s="6"/>
      <c r="E1365" s="6"/>
      <c r="F1365" s="6"/>
      <c r="G1365" s="6"/>
      <c r="H1365" s="6"/>
      <c r="I1365" s="13"/>
      <c r="J1365" s="18"/>
      <c r="K1365" s="18"/>
      <c r="L1365" s="18"/>
      <c r="M1365" s="18"/>
      <c r="N1365" s="18"/>
      <c r="O1365" s="18"/>
      <c r="AW1365" s="23"/>
      <c r="BE1365" s="9"/>
      <c r="BF1365" s="9"/>
      <c r="BG1365" s="9"/>
      <c r="BH1365" s="9"/>
      <c r="BI1365" s="9"/>
      <c r="BJ1365" s="9"/>
      <c r="BK1365" s="9"/>
    </row>
    <row r="1366" spans="2:63" ht="15.75" customHeight="1" x14ac:dyDescent="0.25">
      <c r="B1366" s="10"/>
      <c r="C1366" s="6"/>
      <c r="D1366" s="6"/>
      <c r="E1366" s="6"/>
      <c r="F1366" s="6"/>
      <c r="G1366" s="6"/>
      <c r="H1366" s="6"/>
      <c r="I1366" s="13"/>
      <c r="J1366" s="18"/>
      <c r="K1366" s="18"/>
      <c r="L1366" s="18"/>
      <c r="M1366" s="18"/>
      <c r="N1366" s="18"/>
      <c r="O1366" s="18"/>
      <c r="AW1366" s="23"/>
      <c r="BE1366" s="9"/>
      <c r="BF1366" s="9"/>
      <c r="BG1366" s="9"/>
      <c r="BH1366" s="9"/>
      <c r="BI1366" s="9"/>
      <c r="BJ1366" s="9"/>
      <c r="BK1366" s="9"/>
    </row>
    <row r="1367" spans="2:63" ht="15.75" customHeight="1" x14ac:dyDescent="0.25">
      <c r="B1367" s="10"/>
      <c r="C1367" s="6"/>
      <c r="D1367" s="6"/>
      <c r="E1367" s="6"/>
      <c r="F1367" s="6"/>
      <c r="G1367" s="6"/>
      <c r="H1367" s="6"/>
      <c r="I1367" s="13"/>
      <c r="J1367" s="18"/>
      <c r="K1367" s="18"/>
      <c r="L1367" s="18"/>
      <c r="M1367" s="18"/>
      <c r="N1367" s="18"/>
      <c r="O1367" s="18"/>
      <c r="AW1367" s="23"/>
      <c r="BE1367" s="9"/>
      <c r="BF1367" s="9"/>
      <c r="BG1367" s="9"/>
      <c r="BH1367" s="9"/>
      <c r="BI1367" s="9"/>
      <c r="BJ1367" s="9"/>
      <c r="BK1367" s="9"/>
    </row>
    <row r="1368" spans="2:63" ht="15.75" customHeight="1" x14ac:dyDescent="0.25">
      <c r="B1368" s="10"/>
      <c r="C1368" s="6"/>
      <c r="D1368" s="6"/>
      <c r="E1368" s="6"/>
      <c r="F1368" s="6"/>
      <c r="G1368" s="6"/>
      <c r="H1368" s="6"/>
      <c r="I1368" s="13"/>
      <c r="J1368" s="18"/>
      <c r="K1368" s="18"/>
      <c r="L1368" s="18"/>
      <c r="M1368" s="18"/>
      <c r="N1368" s="18"/>
      <c r="O1368" s="18"/>
      <c r="AW1368" s="23"/>
      <c r="BE1368" s="9"/>
      <c r="BF1368" s="9"/>
      <c r="BG1368" s="9"/>
      <c r="BH1368" s="9"/>
      <c r="BI1368" s="9"/>
      <c r="BJ1368" s="9"/>
      <c r="BK1368" s="9"/>
    </row>
    <row r="1369" spans="2:63" ht="15.75" customHeight="1" x14ac:dyDescent="0.25">
      <c r="B1369" s="10"/>
      <c r="C1369" s="6"/>
      <c r="D1369" s="6"/>
      <c r="E1369" s="6"/>
      <c r="F1369" s="6"/>
      <c r="G1369" s="6"/>
      <c r="H1369" s="6"/>
      <c r="I1369" s="13"/>
      <c r="J1369" s="18"/>
      <c r="K1369" s="18"/>
      <c r="L1369" s="18"/>
      <c r="M1369" s="18"/>
      <c r="N1369" s="18"/>
      <c r="O1369" s="18"/>
      <c r="AW1369" s="23"/>
      <c r="BE1369" s="9"/>
      <c r="BF1369" s="9"/>
      <c r="BG1369" s="9"/>
      <c r="BH1369" s="9"/>
      <c r="BI1369" s="9"/>
      <c r="BJ1369" s="9"/>
      <c r="BK1369" s="9"/>
    </row>
    <row r="1370" spans="2:63" ht="15.75" customHeight="1" x14ac:dyDescent="0.25">
      <c r="B1370" s="10"/>
      <c r="C1370" s="6"/>
      <c r="D1370" s="6"/>
      <c r="E1370" s="6"/>
      <c r="F1370" s="6"/>
      <c r="G1370" s="6"/>
      <c r="H1370" s="6"/>
      <c r="I1370" s="13"/>
      <c r="J1370" s="18"/>
      <c r="K1370" s="18"/>
      <c r="L1370" s="18"/>
      <c r="M1370" s="18"/>
      <c r="N1370" s="18"/>
      <c r="O1370" s="18"/>
      <c r="AW1370" s="23"/>
      <c r="BE1370" s="9"/>
      <c r="BF1370" s="9"/>
      <c r="BG1370" s="9"/>
      <c r="BH1370" s="9"/>
      <c r="BI1370" s="9"/>
      <c r="BJ1370" s="9"/>
      <c r="BK1370" s="9"/>
    </row>
    <row r="1371" spans="2:63" ht="15.75" customHeight="1" x14ac:dyDescent="0.25">
      <c r="B1371" s="10"/>
      <c r="C1371" s="6"/>
      <c r="D1371" s="6"/>
      <c r="E1371" s="6"/>
      <c r="F1371" s="6"/>
      <c r="G1371" s="6"/>
      <c r="H1371" s="6"/>
      <c r="I1371" s="13"/>
      <c r="J1371" s="18"/>
      <c r="K1371" s="18"/>
      <c r="L1371" s="18"/>
      <c r="M1371" s="18"/>
      <c r="N1371" s="18"/>
      <c r="O1371" s="18"/>
      <c r="AW1371" s="23"/>
      <c r="BE1371" s="9"/>
      <c r="BF1371" s="9"/>
      <c r="BG1371" s="9"/>
      <c r="BH1371" s="9"/>
      <c r="BI1371" s="9"/>
      <c r="BJ1371" s="9"/>
      <c r="BK1371" s="9"/>
    </row>
    <row r="1372" spans="2:63" ht="15.75" customHeight="1" x14ac:dyDescent="0.25">
      <c r="B1372" s="10"/>
      <c r="C1372" s="6"/>
      <c r="D1372" s="6"/>
      <c r="E1372" s="6"/>
      <c r="F1372" s="6"/>
      <c r="G1372" s="6"/>
      <c r="H1372" s="6"/>
      <c r="I1372" s="13"/>
      <c r="J1372" s="18"/>
      <c r="K1372" s="18"/>
      <c r="L1372" s="18"/>
      <c r="M1372" s="18"/>
      <c r="N1372" s="18"/>
      <c r="O1372" s="18"/>
      <c r="AW1372" s="23"/>
      <c r="BE1372" s="9"/>
      <c r="BF1372" s="9"/>
      <c r="BG1372" s="9"/>
      <c r="BH1372" s="9"/>
      <c r="BI1372" s="9"/>
      <c r="BJ1372" s="9"/>
      <c r="BK1372" s="9"/>
    </row>
    <row r="1373" spans="2:63" ht="15.75" customHeight="1" x14ac:dyDescent="0.25">
      <c r="B1373" s="10"/>
      <c r="C1373" s="6"/>
      <c r="D1373" s="6"/>
      <c r="E1373" s="6"/>
      <c r="F1373" s="6"/>
      <c r="G1373" s="6"/>
      <c r="H1373" s="6"/>
      <c r="I1373" s="13"/>
      <c r="J1373" s="18"/>
      <c r="K1373" s="18"/>
      <c r="L1373" s="18"/>
      <c r="M1373" s="18"/>
      <c r="N1373" s="18"/>
      <c r="O1373" s="18"/>
      <c r="AW1373" s="23"/>
      <c r="BE1373" s="9"/>
      <c r="BF1373" s="9"/>
      <c r="BG1373" s="9"/>
      <c r="BH1373" s="9"/>
      <c r="BI1373" s="9"/>
      <c r="BJ1373" s="9"/>
      <c r="BK1373" s="9"/>
    </row>
    <row r="1374" spans="2:63" ht="15.75" customHeight="1" x14ac:dyDescent="0.25">
      <c r="B1374" s="10"/>
      <c r="C1374" s="6"/>
      <c r="D1374" s="6"/>
      <c r="E1374" s="6"/>
      <c r="F1374" s="6"/>
      <c r="G1374" s="6"/>
      <c r="H1374" s="6"/>
      <c r="I1374" s="13"/>
      <c r="J1374" s="18"/>
      <c r="K1374" s="18"/>
      <c r="L1374" s="18"/>
      <c r="M1374" s="18"/>
      <c r="N1374" s="18"/>
      <c r="O1374" s="18"/>
      <c r="AW1374" s="23"/>
      <c r="BE1374" s="9"/>
      <c r="BF1374" s="9"/>
      <c r="BG1374" s="9"/>
      <c r="BH1374" s="9"/>
      <c r="BI1374" s="9"/>
      <c r="BJ1374" s="9"/>
      <c r="BK1374" s="9"/>
    </row>
    <row r="1375" spans="2:63" ht="15.75" customHeight="1" x14ac:dyDescent="0.25">
      <c r="B1375" s="10"/>
      <c r="C1375" s="6"/>
      <c r="D1375" s="6"/>
      <c r="E1375" s="6"/>
      <c r="F1375" s="6"/>
      <c r="G1375" s="6"/>
      <c r="H1375" s="6"/>
      <c r="I1375" s="13"/>
      <c r="J1375" s="18"/>
      <c r="K1375" s="18"/>
      <c r="L1375" s="18"/>
      <c r="M1375" s="18"/>
      <c r="N1375" s="18"/>
      <c r="O1375" s="18"/>
      <c r="AW1375" s="23"/>
      <c r="BE1375" s="9"/>
      <c r="BF1375" s="9"/>
      <c r="BG1375" s="9"/>
      <c r="BH1375" s="9"/>
      <c r="BI1375" s="9"/>
      <c r="BJ1375" s="9"/>
      <c r="BK1375" s="9"/>
    </row>
    <row r="1376" spans="2:63" ht="15.75" customHeight="1" x14ac:dyDescent="0.25">
      <c r="B1376" s="10"/>
      <c r="C1376" s="6"/>
      <c r="D1376" s="6"/>
      <c r="E1376" s="6"/>
      <c r="F1376" s="6"/>
      <c r="G1376" s="6"/>
      <c r="H1376" s="6"/>
      <c r="I1376" s="13"/>
      <c r="J1376" s="18"/>
      <c r="K1376" s="18"/>
      <c r="L1376" s="18"/>
      <c r="M1376" s="18"/>
      <c r="N1376" s="18"/>
      <c r="O1376" s="18"/>
      <c r="AW1376" s="23"/>
      <c r="BE1376" s="9"/>
      <c r="BF1376" s="9"/>
      <c r="BG1376" s="9"/>
      <c r="BH1376" s="9"/>
      <c r="BI1376" s="9"/>
      <c r="BJ1376" s="9"/>
      <c r="BK1376" s="9"/>
    </row>
    <row r="1377" spans="2:63" ht="15.75" customHeight="1" x14ac:dyDescent="0.25">
      <c r="B1377" s="10"/>
      <c r="C1377" s="6"/>
      <c r="D1377" s="6"/>
      <c r="E1377" s="6"/>
      <c r="F1377" s="6"/>
      <c r="G1377" s="6"/>
      <c r="H1377" s="6"/>
      <c r="I1377" s="13"/>
      <c r="J1377" s="18"/>
      <c r="K1377" s="18"/>
      <c r="L1377" s="18"/>
      <c r="M1377" s="18"/>
      <c r="N1377" s="18"/>
      <c r="O1377" s="18"/>
      <c r="AW1377" s="23"/>
      <c r="BE1377" s="9"/>
      <c r="BF1377" s="9"/>
      <c r="BG1377" s="9"/>
      <c r="BH1377" s="9"/>
      <c r="BI1377" s="9"/>
      <c r="BJ1377" s="9"/>
      <c r="BK1377" s="9"/>
    </row>
    <row r="1378" spans="2:63" ht="15.75" customHeight="1" x14ac:dyDescent="0.25">
      <c r="B1378" s="10"/>
      <c r="C1378" s="6"/>
      <c r="D1378" s="6"/>
      <c r="E1378" s="6"/>
      <c r="F1378" s="6"/>
      <c r="G1378" s="6"/>
      <c r="H1378" s="6"/>
      <c r="I1378" s="13"/>
      <c r="J1378" s="18"/>
      <c r="K1378" s="18"/>
      <c r="L1378" s="18"/>
      <c r="M1378" s="18"/>
      <c r="N1378" s="18"/>
      <c r="O1378" s="18"/>
      <c r="AW1378" s="23"/>
      <c r="BE1378" s="9"/>
      <c r="BF1378" s="9"/>
      <c r="BG1378" s="9"/>
      <c r="BH1378" s="9"/>
      <c r="BI1378" s="9"/>
      <c r="BJ1378" s="9"/>
      <c r="BK1378" s="9"/>
    </row>
    <row r="1379" spans="2:63" ht="15.75" customHeight="1" x14ac:dyDescent="0.25">
      <c r="B1379" s="10"/>
      <c r="C1379" s="6"/>
      <c r="D1379" s="6"/>
      <c r="E1379" s="6"/>
      <c r="F1379" s="6"/>
      <c r="G1379" s="6"/>
      <c r="H1379" s="6"/>
      <c r="I1379" s="13"/>
      <c r="J1379" s="18"/>
      <c r="K1379" s="18"/>
      <c r="L1379" s="18"/>
      <c r="M1379" s="18"/>
      <c r="N1379" s="18"/>
      <c r="O1379" s="18"/>
      <c r="AW1379" s="23"/>
      <c r="BE1379" s="9"/>
      <c r="BF1379" s="9"/>
      <c r="BG1379" s="9"/>
      <c r="BH1379" s="9"/>
      <c r="BI1379" s="9"/>
      <c r="BJ1379" s="9"/>
      <c r="BK1379" s="9"/>
    </row>
    <row r="1380" spans="2:63" ht="15.75" customHeight="1" x14ac:dyDescent="0.25">
      <c r="B1380" s="10"/>
      <c r="C1380" s="6"/>
      <c r="D1380" s="6"/>
      <c r="E1380" s="6"/>
      <c r="F1380" s="6"/>
      <c r="G1380" s="6"/>
      <c r="H1380" s="6"/>
      <c r="I1380" s="13"/>
      <c r="J1380" s="18"/>
      <c r="K1380" s="18"/>
      <c r="L1380" s="18"/>
      <c r="M1380" s="18"/>
      <c r="N1380" s="18"/>
      <c r="O1380" s="18"/>
      <c r="AW1380" s="23"/>
      <c r="BE1380" s="9"/>
      <c r="BF1380" s="9"/>
      <c r="BG1380" s="9"/>
      <c r="BH1380" s="9"/>
      <c r="BI1380" s="9"/>
      <c r="BJ1380" s="9"/>
      <c r="BK1380" s="9"/>
    </row>
    <row r="1381" spans="2:63" ht="15.75" customHeight="1" x14ac:dyDescent="0.25">
      <c r="B1381" s="10"/>
      <c r="C1381" s="6"/>
      <c r="D1381" s="6"/>
      <c r="E1381" s="6"/>
      <c r="F1381" s="6"/>
      <c r="G1381" s="6"/>
      <c r="H1381" s="6"/>
      <c r="I1381" s="13"/>
      <c r="J1381" s="18"/>
      <c r="K1381" s="18"/>
      <c r="L1381" s="18"/>
      <c r="M1381" s="18"/>
      <c r="N1381" s="18"/>
      <c r="O1381" s="18"/>
      <c r="AW1381" s="23"/>
      <c r="BE1381" s="9"/>
      <c r="BF1381" s="9"/>
      <c r="BG1381" s="9"/>
      <c r="BH1381" s="9"/>
      <c r="BI1381" s="9"/>
      <c r="BJ1381" s="9"/>
      <c r="BK1381" s="9"/>
    </row>
    <row r="1382" spans="2:63" ht="15.75" customHeight="1" x14ac:dyDescent="0.25">
      <c r="B1382" s="10"/>
      <c r="C1382" s="6"/>
      <c r="D1382" s="6"/>
      <c r="E1382" s="6"/>
      <c r="F1382" s="6"/>
      <c r="G1382" s="6"/>
      <c r="H1382" s="6"/>
      <c r="I1382" s="13"/>
      <c r="J1382" s="18"/>
      <c r="K1382" s="18"/>
      <c r="L1382" s="18"/>
      <c r="M1382" s="18"/>
      <c r="N1382" s="18"/>
      <c r="O1382" s="18"/>
      <c r="AW1382" s="23"/>
      <c r="BE1382" s="9"/>
      <c r="BF1382" s="9"/>
      <c r="BG1382" s="9"/>
      <c r="BH1382" s="9"/>
      <c r="BI1382" s="9"/>
      <c r="BJ1382" s="9"/>
      <c r="BK1382" s="9"/>
    </row>
    <row r="1383" spans="2:63" ht="15.75" customHeight="1" x14ac:dyDescent="0.25">
      <c r="B1383" s="10"/>
      <c r="C1383" s="6"/>
      <c r="D1383" s="6"/>
      <c r="E1383" s="6"/>
      <c r="F1383" s="6"/>
      <c r="G1383" s="6"/>
      <c r="H1383" s="6"/>
      <c r="I1383" s="13"/>
      <c r="J1383" s="18"/>
      <c r="K1383" s="18"/>
      <c r="L1383" s="18"/>
      <c r="M1383" s="18"/>
      <c r="N1383" s="18"/>
      <c r="O1383" s="18"/>
      <c r="AW1383" s="23"/>
      <c r="BE1383" s="9"/>
      <c r="BF1383" s="9"/>
      <c r="BG1383" s="9"/>
      <c r="BH1383" s="9"/>
      <c r="BI1383" s="9"/>
      <c r="BJ1383" s="9"/>
      <c r="BK1383" s="9"/>
    </row>
    <row r="1384" spans="2:63" ht="15.75" customHeight="1" x14ac:dyDescent="0.25">
      <c r="B1384" s="10"/>
      <c r="C1384" s="6"/>
      <c r="D1384" s="6"/>
      <c r="E1384" s="6"/>
      <c r="F1384" s="6"/>
      <c r="G1384" s="6"/>
      <c r="H1384" s="6"/>
      <c r="I1384" s="13"/>
      <c r="J1384" s="18"/>
      <c r="K1384" s="18"/>
      <c r="L1384" s="18"/>
      <c r="M1384" s="18"/>
      <c r="N1384" s="18"/>
      <c r="O1384" s="18"/>
      <c r="AW1384" s="23"/>
      <c r="BE1384" s="9"/>
      <c r="BF1384" s="9"/>
      <c r="BG1384" s="9"/>
      <c r="BH1384" s="9"/>
      <c r="BI1384" s="9"/>
      <c r="BJ1384" s="9"/>
      <c r="BK1384" s="9"/>
    </row>
    <row r="1385" spans="2:63" ht="15.75" customHeight="1" x14ac:dyDescent="0.25">
      <c r="B1385" s="10"/>
      <c r="C1385" s="6"/>
      <c r="D1385" s="6"/>
      <c r="E1385" s="6"/>
      <c r="F1385" s="6"/>
      <c r="G1385" s="6"/>
      <c r="H1385" s="6"/>
      <c r="I1385" s="13"/>
      <c r="J1385" s="18"/>
      <c r="K1385" s="18"/>
      <c r="L1385" s="18"/>
      <c r="M1385" s="18"/>
      <c r="N1385" s="18"/>
      <c r="O1385" s="18"/>
      <c r="AW1385" s="23"/>
      <c r="BE1385" s="9"/>
      <c r="BF1385" s="9"/>
      <c r="BG1385" s="9"/>
      <c r="BH1385" s="9"/>
      <c r="BI1385" s="9"/>
      <c r="BJ1385" s="9"/>
      <c r="BK1385" s="9"/>
    </row>
    <row r="1386" spans="2:63" ht="15.75" customHeight="1" x14ac:dyDescent="0.25">
      <c r="B1386" s="10"/>
      <c r="C1386" s="6"/>
      <c r="D1386" s="6"/>
      <c r="E1386" s="6"/>
      <c r="F1386" s="6"/>
      <c r="G1386" s="6"/>
      <c r="H1386" s="6"/>
      <c r="I1386" s="13"/>
      <c r="J1386" s="18"/>
      <c r="K1386" s="18"/>
      <c r="L1386" s="18"/>
      <c r="M1386" s="18"/>
      <c r="N1386" s="18"/>
      <c r="O1386" s="18"/>
      <c r="AW1386" s="23"/>
      <c r="BE1386" s="9"/>
      <c r="BF1386" s="9"/>
      <c r="BG1386" s="9"/>
      <c r="BH1386" s="9"/>
      <c r="BI1386" s="9"/>
      <c r="BJ1386" s="9"/>
      <c r="BK1386" s="9"/>
    </row>
    <row r="1387" spans="2:63" ht="15.75" customHeight="1" x14ac:dyDescent="0.25">
      <c r="B1387" s="10"/>
      <c r="C1387" s="6"/>
      <c r="D1387" s="6"/>
      <c r="E1387" s="6"/>
      <c r="F1387" s="6"/>
      <c r="G1387" s="6"/>
      <c r="H1387" s="6"/>
      <c r="I1387" s="13"/>
      <c r="J1387" s="18"/>
      <c r="K1387" s="18"/>
      <c r="L1387" s="18"/>
      <c r="M1387" s="18"/>
      <c r="N1387" s="18"/>
      <c r="O1387" s="18"/>
      <c r="AW1387" s="23"/>
      <c r="BE1387" s="9"/>
      <c r="BF1387" s="9"/>
      <c r="BG1387" s="9"/>
      <c r="BH1387" s="9"/>
      <c r="BI1387" s="9"/>
      <c r="BJ1387" s="9"/>
      <c r="BK1387" s="9"/>
    </row>
    <row r="1388" spans="2:63" ht="15.75" customHeight="1" x14ac:dyDescent="0.25">
      <c r="B1388" s="10"/>
      <c r="C1388" s="6"/>
      <c r="D1388" s="6"/>
      <c r="E1388" s="6"/>
      <c r="F1388" s="6"/>
      <c r="G1388" s="6"/>
      <c r="H1388" s="6"/>
      <c r="I1388" s="13"/>
      <c r="J1388" s="18"/>
      <c r="K1388" s="18"/>
      <c r="L1388" s="18"/>
      <c r="M1388" s="18"/>
      <c r="N1388" s="18"/>
      <c r="O1388" s="18"/>
      <c r="AW1388" s="23"/>
      <c r="BE1388" s="9"/>
      <c r="BF1388" s="9"/>
      <c r="BG1388" s="9"/>
      <c r="BH1388" s="9"/>
      <c r="BI1388" s="9"/>
      <c r="BJ1388" s="9"/>
      <c r="BK1388" s="9"/>
    </row>
    <row r="1389" spans="2:63" ht="15.75" customHeight="1" x14ac:dyDescent="0.25">
      <c r="B1389" s="10"/>
      <c r="C1389" s="6"/>
      <c r="D1389" s="6"/>
      <c r="E1389" s="6"/>
      <c r="F1389" s="6"/>
      <c r="G1389" s="6"/>
      <c r="H1389" s="6"/>
      <c r="I1389" s="13"/>
      <c r="J1389" s="18"/>
      <c r="K1389" s="18"/>
      <c r="L1389" s="18"/>
      <c r="M1389" s="18"/>
      <c r="N1389" s="18"/>
      <c r="O1389" s="18"/>
      <c r="AW1389" s="23"/>
      <c r="BE1389" s="9"/>
      <c r="BF1389" s="9"/>
      <c r="BG1389" s="9"/>
      <c r="BH1389" s="9"/>
      <c r="BI1389" s="9"/>
      <c r="BJ1389" s="9"/>
      <c r="BK1389" s="9"/>
    </row>
    <row r="1390" spans="2:63" ht="15.75" customHeight="1" x14ac:dyDescent="0.25">
      <c r="B1390" s="10"/>
      <c r="C1390" s="6"/>
      <c r="D1390" s="6"/>
      <c r="E1390" s="6"/>
      <c r="F1390" s="6"/>
      <c r="G1390" s="6"/>
      <c r="H1390" s="6"/>
      <c r="I1390" s="13"/>
      <c r="J1390" s="18"/>
      <c r="K1390" s="18"/>
      <c r="L1390" s="18"/>
      <c r="M1390" s="18"/>
      <c r="N1390" s="18"/>
      <c r="O1390" s="18"/>
      <c r="AW1390" s="23"/>
      <c r="BE1390" s="9"/>
      <c r="BF1390" s="9"/>
      <c r="BG1390" s="9"/>
      <c r="BH1390" s="9"/>
      <c r="BI1390" s="9"/>
      <c r="BJ1390" s="9"/>
      <c r="BK1390" s="9"/>
    </row>
    <row r="1391" spans="2:63" ht="15.75" customHeight="1" x14ac:dyDescent="0.25">
      <c r="B1391" s="10"/>
      <c r="C1391" s="6"/>
      <c r="D1391" s="6"/>
      <c r="E1391" s="6"/>
      <c r="F1391" s="6"/>
      <c r="G1391" s="6"/>
      <c r="H1391" s="6"/>
      <c r="I1391" s="13"/>
      <c r="J1391" s="18"/>
      <c r="K1391" s="18"/>
      <c r="L1391" s="18"/>
      <c r="M1391" s="18"/>
      <c r="N1391" s="18"/>
      <c r="O1391" s="18"/>
      <c r="AW1391" s="23"/>
      <c r="BE1391" s="9"/>
      <c r="BF1391" s="9"/>
      <c r="BG1391" s="9"/>
      <c r="BH1391" s="9"/>
      <c r="BI1391" s="9"/>
      <c r="BJ1391" s="9"/>
      <c r="BK1391" s="9"/>
    </row>
    <row r="1392" spans="2:63" ht="15.75" customHeight="1" x14ac:dyDescent="0.25">
      <c r="B1392" s="10"/>
      <c r="C1392" s="6"/>
      <c r="D1392" s="6"/>
      <c r="E1392" s="6"/>
      <c r="F1392" s="6"/>
      <c r="G1392" s="6"/>
      <c r="H1392" s="6"/>
      <c r="I1392" s="13"/>
      <c r="J1392" s="18"/>
      <c r="K1392" s="18"/>
      <c r="L1392" s="18"/>
      <c r="M1392" s="18"/>
      <c r="N1392" s="18"/>
      <c r="O1392" s="18"/>
      <c r="AW1392" s="23"/>
      <c r="BE1392" s="9"/>
      <c r="BF1392" s="9"/>
      <c r="BG1392" s="9"/>
      <c r="BH1392" s="9"/>
      <c r="BI1392" s="9"/>
      <c r="BJ1392" s="9"/>
      <c r="BK1392" s="9"/>
    </row>
    <row r="1393" spans="2:63" ht="15.75" customHeight="1" x14ac:dyDescent="0.25">
      <c r="B1393" s="10"/>
      <c r="C1393" s="6"/>
      <c r="D1393" s="6"/>
      <c r="E1393" s="6"/>
      <c r="F1393" s="6"/>
      <c r="G1393" s="6"/>
      <c r="H1393" s="6"/>
      <c r="I1393" s="13"/>
      <c r="J1393" s="18"/>
      <c r="K1393" s="18"/>
      <c r="L1393" s="18"/>
      <c r="M1393" s="18"/>
      <c r="N1393" s="18"/>
      <c r="O1393" s="18"/>
      <c r="AW1393" s="23"/>
      <c r="BE1393" s="9"/>
      <c r="BF1393" s="9"/>
      <c r="BG1393" s="9"/>
      <c r="BH1393" s="9"/>
      <c r="BI1393" s="9"/>
      <c r="BJ1393" s="9"/>
      <c r="BK1393" s="9"/>
    </row>
    <row r="1394" spans="2:63" ht="15.75" customHeight="1" x14ac:dyDescent="0.25">
      <c r="B1394" s="10"/>
      <c r="C1394" s="6"/>
      <c r="D1394" s="6"/>
      <c r="E1394" s="6"/>
      <c r="F1394" s="6"/>
      <c r="G1394" s="6"/>
      <c r="H1394" s="6"/>
      <c r="I1394" s="13"/>
      <c r="J1394" s="18"/>
      <c r="K1394" s="18"/>
      <c r="L1394" s="18"/>
      <c r="M1394" s="18"/>
      <c r="N1394" s="18"/>
      <c r="O1394" s="18"/>
      <c r="AW1394" s="23"/>
      <c r="BE1394" s="9"/>
      <c r="BF1394" s="9"/>
      <c r="BG1394" s="9"/>
      <c r="BH1394" s="9"/>
      <c r="BI1394" s="9"/>
      <c r="BJ1394" s="9"/>
      <c r="BK1394" s="9"/>
    </row>
    <row r="1395" spans="2:63" ht="15.75" customHeight="1" x14ac:dyDescent="0.25">
      <c r="B1395" s="10"/>
      <c r="C1395" s="6"/>
      <c r="D1395" s="6"/>
      <c r="E1395" s="6"/>
      <c r="F1395" s="6"/>
      <c r="G1395" s="6"/>
      <c r="H1395" s="6"/>
      <c r="I1395" s="13"/>
      <c r="J1395" s="18"/>
      <c r="K1395" s="18"/>
      <c r="L1395" s="18"/>
      <c r="M1395" s="18"/>
      <c r="N1395" s="18"/>
      <c r="O1395" s="18"/>
      <c r="AW1395" s="23"/>
      <c r="BE1395" s="9"/>
      <c r="BF1395" s="9"/>
      <c r="BG1395" s="9"/>
      <c r="BH1395" s="9"/>
      <c r="BI1395" s="9"/>
      <c r="BJ1395" s="9"/>
      <c r="BK1395" s="9"/>
    </row>
    <row r="1396" spans="2:63" ht="15.75" customHeight="1" x14ac:dyDescent="0.25">
      <c r="B1396" s="10"/>
      <c r="C1396" s="6"/>
      <c r="D1396" s="6"/>
      <c r="E1396" s="6"/>
      <c r="F1396" s="6"/>
      <c r="G1396" s="6"/>
      <c r="H1396" s="6"/>
      <c r="I1396" s="13"/>
      <c r="J1396" s="18"/>
      <c r="K1396" s="18"/>
      <c r="L1396" s="18"/>
      <c r="M1396" s="18"/>
      <c r="N1396" s="18"/>
      <c r="O1396" s="18"/>
      <c r="AW1396" s="23"/>
      <c r="BE1396" s="9"/>
      <c r="BF1396" s="9"/>
      <c r="BG1396" s="9"/>
      <c r="BH1396" s="9"/>
      <c r="BI1396" s="9"/>
      <c r="BJ1396" s="9"/>
      <c r="BK1396" s="9"/>
    </row>
    <row r="1397" spans="2:63" ht="15.75" customHeight="1" x14ac:dyDescent="0.25">
      <c r="B1397" s="10"/>
      <c r="C1397" s="6"/>
      <c r="D1397" s="6"/>
      <c r="E1397" s="6"/>
      <c r="F1397" s="6"/>
      <c r="G1397" s="6"/>
      <c r="H1397" s="6"/>
      <c r="I1397" s="13"/>
      <c r="J1397" s="18"/>
      <c r="K1397" s="18"/>
      <c r="L1397" s="18"/>
      <c r="M1397" s="18"/>
      <c r="N1397" s="18"/>
      <c r="O1397" s="18"/>
      <c r="AW1397" s="23"/>
      <c r="BE1397" s="9"/>
      <c r="BF1397" s="9"/>
      <c r="BG1397" s="9"/>
      <c r="BH1397" s="9"/>
      <c r="BI1397" s="9"/>
      <c r="BJ1397" s="9"/>
      <c r="BK1397" s="9"/>
    </row>
    <row r="1398" spans="2:63" ht="15.75" customHeight="1" x14ac:dyDescent="0.25">
      <c r="B1398" s="10"/>
      <c r="C1398" s="6"/>
      <c r="D1398" s="6"/>
      <c r="E1398" s="6"/>
      <c r="F1398" s="6"/>
      <c r="G1398" s="6"/>
      <c r="H1398" s="6"/>
      <c r="I1398" s="13"/>
      <c r="J1398" s="18"/>
      <c r="K1398" s="18"/>
      <c r="L1398" s="18"/>
      <c r="M1398" s="18"/>
      <c r="N1398" s="18"/>
      <c r="O1398" s="18"/>
      <c r="AW1398" s="23"/>
      <c r="BE1398" s="9"/>
      <c r="BF1398" s="9"/>
      <c r="BG1398" s="9"/>
      <c r="BH1398" s="9"/>
      <c r="BI1398" s="9"/>
      <c r="BJ1398" s="9"/>
      <c r="BK1398" s="9"/>
    </row>
    <row r="1399" spans="2:63" ht="15.75" customHeight="1" x14ac:dyDescent="0.25">
      <c r="B1399" s="10"/>
      <c r="C1399" s="6"/>
      <c r="D1399" s="6"/>
      <c r="E1399" s="6"/>
      <c r="F1399" s="6"/>
      <c r="G1399" s="6"/>
      <c r="H1399" s="6"/>
      <c r="I1399" s="13"/>
      <c r="J1399" s="18"/>
      <c r="K1399" s="18"/>
      <c r="L1399" s="18"/>
      <c r="M1399" s="18"/>
      <c r="N1399" s="18"/>
      <c r="O1399" s="18"/>
      <c r="AW1399" s="23"/>
      <c r="BE1399" s="9"/>
      <c r="BF1399" s="9"/>
      <c r="BG1399" s="9"/>
      <c r="BH1399" s="9"/>
      <c r="BI1399" s="9"/>
      <c r="BJ1399" s="9"/>
      <c r="BK1399" s="9"/>
    </row>
    <row r="1400" spans="2:63" ht="15.75" customHeight="1" x14ac:dyDescent="0.25">
      <c r="B1400" s="10"/>
      <c r="C1400" s="6"/>
      <c r="D1400" s="6"/>
      <c r="E1400" s="6"/>
      <c r="F1400" s="6"/>
      <c r="G1400" s="6"/>
      <c r="H1400" s="6"/>
      <c r="I1400" s="13"/>
      <c r="J1400" s="18"/>
      <c r="K1400" s="18"/>
      <c r="L1400" s="18"/>
      <c r="M1400" s="18"/>
      <c r="N1400" s="18"/>
      <c r="O1400" s="18"/>
      <c r="AW1400" s="23"/>
      <c r="BE1400" s="9"/>
      <c r="BF1400" s="9"/>
      <c r="BG1400" s="9"/>
      <c r="BH1400" s="9"/>
      <c r="BI1400" s="9"/>
      <c r="BJ1400" s="9"/>
      <c r="BK1400" s="9"/>
    </row>
    <row r="1401" spans="2:63" ht="15.75" customHeight="1" x14ac:dyDescent="0.25">
      <c r="B1401" s="10"/>
      <c r="C1401" s="6"/>
      <c r="D1401" s="6"/>
      <c r="E1401" s="6"/>
      <c r="F1401" s="6"/>
      <c r="G1401" s="6"/>
      <c r="H1401" s="6"/>
      <c r="I1401" s="13"/>
      <c r="J1401" s="18"/>
      <c r="K1401" s="18"/>
      <c r="L1401" s="18"/>
      <c r="M1401" s="18"/>
      <c r="N1401" s="18"/>
      <c r="O1401" s="18"/>
      <c r="AW1401" s="23"/>
      <c r="BE1401" s="9"/>
      <c r="BF1401" s="9"/>
      <c r="BG1401" s="9"/>
      <c r="BH1401" s="9"/>
      <c r="BI1401" s="9"/>
      <c r="BJ1401" s="9"/>
      <c r="BK1401" s="9"/>
    </row>
    <row r="1402" spans="2:63" ht="15.75" customHeight="1" x14ac:dyDescent="0.25">
      <c r="B1402" s="10"/>
      <c r="C1402" s="6"/>
      <c r="D1402" s="6"/>
      <c r="E1402" s="6"/>
      <c r="F1402" s="6"/>
      <c r="G1402" s="6"/>
      <c r="H1402" s="6"/>
      <c r="I1402" s="13"/>
      <c r="J1402" s="18"/>
      <c r="K1402" s="18"/>
      <c r="L1402" s="18"/>
      <c r="M1402" s="18"/>
      <c r="N1402" s="18"/>
      <c r="O1402" s="18"/>
      <c r="AW1402" s="23"/>
      <c r="BE1402" s="9"/>
      <c r="BF1402" s="9"/>
      <c r="BG1402" s="9"/>
      <c r="BH1402" s="9"/>
      <c r="BI1402" s="9"/>
      <c r="BJ1402" s="9"/>
      <c r="BK1402" s="9"/>
    </row>
    <row r="1403" spans="2:63" ht="15.75" customHeight="1" x14ac:dyDescent="0.25">
      <c r="B1403" s="10"/>
      <c r="C1403" s="6"/>
      <c r="D1403" s="6"/>
      <c r="E1403" s="6"/>
      <c r="F1403" s="6"/>
      <c r="G1403" s="6"/>
      <c r="H1403" s="6"/>
      <c r="I1403" s="13"/>
      <c r="J1403" s="18"/>
      <c r="K1403" s="18"/>
      <c r="L1403" s="18"/>
      <c r="M1403" s="18"/>
      <c r="N1403" s="18"/>
      <c r="O1403" s="18"/>
      <c r="AW1403" s="23"/>
      <c r="BE1403" s="9"/>
      <c r="BF1403" s="9"/>
      <c r="BG1403" s="9"/>
      <c r="BH1403" s="9"/>
      <c r="BI1403" s="9"/>
      <c r="BJ1403" s="9"/>
      <c r="BK1403" s="9"/>
    </row>
    <row r="1404" spans="2:63" ht="15.75" customHeight="1" x14ac:dyDescent="0.25">
      <c r="B1404" s="10"/>
      <c r="C1404" s="6"/>
      <c r="D1404" s="6"/>
      <c r="E1404" s="6"/>
      <c r="F1404" s="6"/>
      <c r="G1404" s="6"/>
      <c r="H1404" s="6"/>
      <c r="I1404" s="13"/>
      <c r="J1404" s="18"/>
      <c r="K1404" s="18"/>
      <c r="L1404" s="18"/>
      <c r="M1404" s="18"/>
      <c r="N1404" s="18"/>
      <c r="O1404" s="18"/>
      <c r="AW1404" s="23"/>
      <c r="BE1404" s="9"/>
      <c r="BF1404" s="9"/>
      <c r="BG1404" s="9"/>
      <c r="BH1404" s="9"/>
      <c r="BI1404" s="9"/>
      <c r="BJ1404" s="9"/>
      <c r="BK1404" s="9"/>
    </row>
    <row r="1405" spans="2:63" ht="15.75" customHeight="1" x14ac:dyDescent="0.25">
      <c r="B1405" s="10"/>
      <c r="C1405" s="6"/>
      <c r="D1405" s="6"/>
      <c r="E1405" s="6"/>
      <c r="F1405" s="6"/>
      <c r="G1405" s="6"/>
      <c r="H1405" s="6"/>
      <c r="I1405" s="13"/>
      <c r="J1405" s="18"/>
      <c r="K1405" s="18"/>
      <c r="L1405" s="18"/>
      <c r="M1405" s="18"/>
      <c r="N1405" s="18"/>
      <c r="O1405" s="18"/>
      <c r="AW1405" s="23"/>
      <c r="BE1405" s="9"/>
      <c r="BF1405" s="9"/>
      <c r="BG1405" s="9"/>
      <c r="BH1405" s="9"/>
      <c r="BI1405" s="9"/>
      <c r="BJ1405" s="9"/>
      <c r="BK1405" s="9"/>
    </row>
    <row r="1406" spans="2:63" ht="15.75" customHeight="1" x14ac:dyDescent="0.25">
      <c r="B1406" s="10"/>
      <c r="C1406" s="6"/>
      <c r="D1406" s="6"/>
      <c r="E1406" s="6"/>
      <c r="F1406" s="6"/>
      <c r="G1406" s="6"/>
      <c r="H1406" s="6"/>
      <c r="I1406" s="13"/>
      <c r="J1406" s="18"/>
      <c r="K1406" s="18"/>
      <c r="L1406" s="18"/>
      <c r="M1406" s="18"/>
      <c r="N1406" s="18"/>
      <c r="O1406" s="18"/>
      <c r="AW1406" s="23"/>
      <c r="BE1406" s="9"/>
      <c r="BF1406" s="9"/>
      <c r="BG1406" s="9"/>
      <c r="BH1406" s="9"/>
      <c r="BI1406" s="9"/>
      <c r="BJ1406" s="9"/>
      <c r="BK1406" s="9"/>
    </row>
    <row r="1407" spans="2:63" ht="15.75" customHeight="1" x14ac:dyDescent="0.25">
      <c r="B1407" s="10"/>
      <c r="C1407" s="6"/>
      <c r="D1407" s="6"/>
      <c r="E1407" s="6"/>
      <c r="F1407" s="6"/>
      <c r="G1407" s="6"/>
      <c r="H1407" s="6"/>
      <c r="I1407" s="13"/>
      <c r="J1407" s="18"/>
      <c r="K1407" s="18"/>
      <c r="L1407" s="18"/>
      <c r="M1407" s="18"/>
      <c r="N1407" s="18"/>
      <c r="O1407" s="18"/>
      <c r="AW1407" s="23"/>
      <c r="BE1407" s="9"/>
      <c r="BF1407" s="9"/>
      <c r="BG1407" s="9"/>
      <c r="BH1407" s="9"/>
      <c r="BI1407" s="9"/>
      <c r="BJ1407" s="9"/>
      <c r="BK1407" s="9"/>
    </row>
    <row r="1408" spans="2:63" ht="15.75" customHeight="1" x14ac:dyDescent="0.25">
      <c r="B1408" s="10"/>
      <c r="C1408" s="6"/>
      <c r="D1408" s="6"/>
      <c r="E1408" s="6"/>
      <c r="F1408" s="6"/>
      <c r="G1408" s="6"/>
      <c r="H1408" s="6"/>
      <c r="I1408" s="13"/>
      <c r="J1408" s="18"/>
      <c r="K1408" s="18"/>
      <c r="L1408" s="18"/>
      <c r="M1408" s="18"/>
      <c r="N1408" s="18"/>
      <c r="O1408" s="18"/>
      <c r="AW1408" s="23"/>
      <c r="BE1408" s="9"/>
      <c r="BF1408" s="9"/>
      <c r="BG1408" s="9"/>
      <c r="BH1408" s="9"/>
      <c r="BI1408" s="9"/>
      <c r="BJ1408" s="9"/>
      <c r="BK1408" s="9"/>
    </row>
    <row r="1409" spans="2:63" ht="15.75" customHeight="1" x14ac:dyDescent="0.25">
      <c r="B1409" s="10"/>
      <c r="C1409" s="6"/>
      <c r="D1409" s="6"/>
      <c r="E1409" s="6"/>
      <c r="F1409" s="6"/>
      <c r="G1409" s="6"/>
      <c r="H1409" s="6"/>
      <c r="I1409" s="13"/>
      <c r="J1409" s="18"/>
      <c r="K1409" s="18"/>
      <c r="L1409" s="18"/>
      <c r="M1409" s="18"/>
      <c r="N1409" s="18"/>
      <c r="O1409" s="18"/>
      <c r="AW1409" s="23"/>
      <c r="BE1409" s="9"/>
      <c r="BF1409" s="9"/>
      <c r="BG1409" s="9"/>
      <c r="BH1409" s="9"/>
      <c r="BI1409" s="9"/>
      <c r="BJ1409" s="9"/>
      <c r="BK1409" s="9"/>
    </row>
    <row r="1410" spans="2:63" ht="15.75" customHeight="1" x14ac:dyDescent="0.25">
      <c r="B1410" s="10"/>
      <c r="C1410" s="6"/>
      <c r="D1410" s="6"/>
      <c r="E1410" s="6"/>
      <c r="F1410" s="6"/>
      <c r="G1410" s="6"/>
      <c r="H1410" s="6"/>
      <c r="I1410" s="13"/>
      <c r="J1410" s="18"/>
      <c r="K1410" s="18"/>
      <c r="L1410" s="18"/>
      <c r="M1410" s="18"/>
      <c r="N1410" s="18"/>
      <c r="O1410" s="18"/>
      <c r="AW1410" s="23"/>
      <c r="BE1410" s="9"/>
      <c r="BF1410" s="9"/>
      <c r="BG1410" s="9"/>
      <c r="BH1410" s="9"/>
      <c r="BI1410" s="9"/>
      <c r="BJ1410" s="9"/>
      <c r="BK1410" s="9"/>
    </row>
    <row r="1411" spans="2:63" ht="15.75" customHeight="1" x14ac:dyDescent="0.25">
      <c r="B1411" s="10"/>
      <c r="C1411" s="6"/>
      <c r="D1411" s="6"/>
      <c r="E1411" s="6"/>
      <c r="F1411" s="6"/>
      <c r="G1411" s="6"/>
      <c r="H1411" s="6"/>
      <c r="I1411" s="13"/>
      <c r="J1411" s="18"/>
      <c r="K1411" s="18"/>
      <c r="L1411" s="18"/>
      <c r="M1411" s="18"/>
      <c r="N1411" s="18"/>
      <c r="O1411" s="18"/>
      <c r="AW1411" s="23"/>
      <c r="BE1411" s="9"/>
      <c r="BF1411" s="9"/>
      <c r="BG1411" s="9"/>
      <c r="BH1411" s="9"/>
      <c r="BI1411" s="9"/>
      <c r="BJ1411" s="9"/>
      <c r="BK1411" s="9"/>
    </row>
    <row r="1412" spans="2:63" ht="15.75" customHeight="1" x14ac:dyDescent="0.25">
      <c r="B1412" s="10"/>
      <c r="C1412" s="6"/>
      <c r="D1412" s="6"/>
      <c r="E1412" s="6"/>
      <c r="F1412" s="6"/>
      <c r="G1412" s="6"/>
      <c r="H1412" s="6"/>
      <c r="I1412" s="13"/>
      <c r="J1412" s="18"/>
      <c r="K1412" s="18"/>
      <c r="L1412" s="18"/>
      <c r="M1412" s="18"/>
      <c r="N1412" s="18"/>
      <c r="O1412" s="18"/>
      <c r="AW1412" s="23"/>
      <c r="BE1412" s="9"/>
      <c r="BF1412" s="9"/>
      <c r="BG1412" s="9"/>
      <c r="BH1412" s="9"/>
      <c r="BI1412" s="9"/>
      <c r="BJ1412" s="9"/>
      <c r="BK1412" s="9"/>
    </row>
    <row r="1413" spans="2:63" ht="15.75" customHeight="1" x14ac:dyDescent="0.25">
      <c r="B1413" s="10"/>
      <c r="C1413" s="6"/>
      <c r="D1413" s="6"/>
      <c r="E1413" s="6"/>
      <c r="F1413" s="6"/>
      <c r="G1413" s="6"/>
      <c r="H1413" s="6"/>
      <c r="I1413" s="13"/>
      <c r="J1413" s="18"/>
      <c r="K1413" s="18"/>
      <c r="L1413" s="18"/>
      <c r="M1413" s="18"/>
      <c r="N1413" s="18"/>
      <c r="O1413" s="18"/>
      <c r="AW1413" s="23"/>
      <c r="BE1413" s="9"/>
      <c r="BF1413" s="9"/>
      <c r="BG1413" s="9"/>
      <c r="BH1413" s="9"/>
      <c r="BI1413" s="9"/>
      <c r="BJ1413" s="9"/>
      <c r="BK1413" s="9"/>
    </row>
    <row r="1414" spans="2:63" ht="15.75" customHeight="1" x14ac:dyDescent="0.25">
      <c r="B1414" s="10"/>
      <c r="C1414" s="6"/>
      <c r="D1414" s="6"/>
      <c r="E1414" s="6"/>
      <c r="F1414" s="6"/>
      <c r="G1414" s="6"/>
      <c r="H1414" s="6"/>
      <c r="I1414" s="13"/>
      <c r="J1414" s="18"/>
      <c r="K1414" s="18"/>
      <c r="L1414" s="18"/>
      <c r="M1414" s="18"/>
      <c r="N1414" s="18"/>
      <c r="O1414" s="18"/>
      <c r="AW1414" s="23"/>
      <c r="BE1414" s="9"/>
      <c r="BF1414" s="9"/>
      <c r="BG1414" s="9"/>
      <c r="BH1414" s="9"/>
      <c r="BI1414" s="9"/>
      <c r="BJ1414" s="9"/>
      <c r="BK1414" s="9"/>
    </row>
    <row r="1415" spans="2:63" ht="15.75" customHeight="1" x14ac:dyDescent="0.25">
      <c r="B1415" s="10"/>
      <c r="C1415" s="6"/>
      <c r="D1415" s="6"/>
      <c r="E1415" s="6"/>
      <c r="F1415" s="6"/>
      <c r="G1415" s="6"/>
      <c r="H1415" s="6"/>
      <c r="I1415" s="13"/>
      <c r="J1415" s="18"/>
      <c r="K1415" s="18"/>
      <c r="L1415" s="18"/>
      <c r="M1415" s="18"/>
      <c r="N1415" s="18"/>
      <c r="O1415" s="18"/>
      <c r="AW1415" s="23"/>
      <c r="BE1415" s="9"/>
      <c r="BF1415" s="9"/>
      <c r="BG1415" s="9"/>
      <c r="BH1415" s="9"/>
      <c r="BI1415" s="9"/>
      <c r="BJ1415" s="9"/>
      <c r="BK1415" s="9"/>
    </row>
    <row r="1416" spans="2:63" ht="15.75" customHeight="1" x14ac:dyDescent="0.25">
      <c r="B1416" s="10"/>
      <c r="C1416" s="6"/>
      <c r="D1416" s="6"/>
      <c r="E1416" s="6"/>
      <c r="F1416" s="6"/>
      <c r="G1416" s="6"/>
      <c r="H1416" s="6"/>
      <c r="I1416" s="13"/>
      <c r="J1416" s="18"/>
      <c r="K1416" s="18"/>
      <c r="L1416" s="18"/>
      <c r="M1416" s="18"/>
      <c r="N1416" s="18"/>
      <c r="O1416" s="18"/>
      <c r="AW1416" s="23"/>
      <c r="BE1416" s="9"/>
      <c r="BF1416" s="9"/>
      <c r="BG1416" s="9"/>
      <c r="BH1416" s="9"/>
      <c r="BI1416" s="9"/>
      <c r="BJ1416" s="9"/>
      <c r="BK1416" s="9"/>
    </row>
    <row r="1417" spans="2:63" ht="15.75" customHeight="1" x14ac:dyDescent="0.25">
      <c r="B1417" s="10"/>
      <c r="C1417" s="6"/>
      <c r="D1417" s="6"/>
      <c r="E1417" s="6"/>
      <c r="F1417" s="6"/>
      <c r="G1417" s="6"/>
      <c r="H1417" s="6"/>
      <c r="I1417" s="13"/>
      <c r="J1417" s="18"/>
      <c r="K1417" s="18"/>
      <c r="L1417" s="18"/>
      <c r="M1417" s="18"/>
      <c r="N1417" s="18"/>
      <c r="O1417" s="18"/>
      <c r="AW1417" s="23"/>
      <c r="BE1417" s="9"/>
      <c r="BF1417" s="9"/>
      <c r="BG1417" s="9"/>
      <c r="BH1417" s="9"/>
      <c r="BI1417" s="9"/>
      <c r="BJ1417" s="9"/>
      <c r="BK1417" s="9"/>
    </row>
    <row r="1418" spans="2:63" ht="15.75" customHeight="1" x14ac:dyDescent="0.25">
      <c r="B1418" s="10"/>
      <c r="C1418" s="6"/>
      <c r="D1418" s="6"/>
      <c r="E1418" s="6"/>
      <c r="F1418" s="6"/>
      <c r="G1418" s="6"/>
      <c r="H1418" s="6"/>
      <c r="I1418" s="13"/>
      <c r="J1418" s="18"/>
      <c r="K1418" s="18"/>
      <c r="L1418" s="18"/>
      <c r="M1418" s="18"/>
      <c r="N1418" s="18"/>
      <c r="O1418" s="18"/>
      <c r="AW1418" s="23"/>
      <c r="BE1418" s="9"/>
      <c r="BF1418" s="9"/>
      <c r="BG1418" s="9"/>
      <c r="BH1418" s="9"/>
      <c r="BI1418" s="9"/>
      <c r="BJ1418" s="9"/>
      <c r="BK1418" s="9"/>
    </row>
    <row r="1419" spans="2:63" ht="15.75" customHeight="1" x14ac:dyDescent="0.25">
      <c r="B1419" s="10"/>
      <c r="C1419" s="6"/>
      <c r="D1419" s="6"/>
      <c r="E1419" s="6"/>
      <c r="F1419" s="6"/>
      <c r="G1419" s="6"/>
      <c r="H1419" s="6"/>
      <c r="I1419" s="13"/>
      <c r="J1419" s="18"/>
      <c r="K1419" s="18"/>
      <c r="L1419" s="18"/>
      <c r="M1419" s="18"/>
      <c r="N1419" s="18"/>
      <c r="O1419" s="18"/>
      <c r="AW1419" s="23"/>
      <c r="BE1419" s="9"/>
      <c r="BF1419" s="9"/>
      <c r="BG1419" s="9"/>
      <c r="BH1419" s="9"/>
      <c r="BI1419" s="9"/>
      <c r="BJ1419" s="9"/>
      <c r="BK1419" s="9"/>
    </row>
    <row r="1420" spans="2:63" ht="15.75" customHeight="1" x14ac:dyDescent="0.25">
      <c r="B1420" s="10"/>
      <c r="C1420" s="6"/>
      <c r="D1420" s="6"/>
      <c r="E1420" s="6"/>
      <c r="F1420" s="6"/>
      <c r="G1420" s="6"/>
      <c r="H1420" s="6"/>
      <c r="I1420" s="13"/>
      <c r="J1420" s="18"/>
      <c r="K1420" s="18"/>
      <c r="L1420" s="18"/>
      <c r="M1420" s="18"/>
      <c r="N1420" s="18"/>
      <c r="O1420" s="18"/>
      <c r="AW1420" s="23"/>
      <c r="BE1420" s="9"/>
      <c r="BF1420" s="9"/>
      <c r="BG1420" s="9"/>
      <c r="BH1420" s="9"/>
      <c r="BI1420" s="9"/>
      <c r="BJ1420" s="9"/>
      <c r="BK1420" s="9"/>
    </row>
    <row r="1421" spans="2:63" ht="15.75" customHeight="1" x14ac:dyDescent="0.25">
      <c r="B1421" s="10"/>
      <c r="C1421" s="6"/>
      <c r="D1421" s="6"/>
      <c r="E1421" s="6"/>
      <c r="F1421" s="6"/>
      <c r="G1421" s="6"/>
      <c r="H1421" s="6"/>
      <c r="I1421" s="13"/>
      <c r="J1421" s="18"/>
      <c r="K1421" s="18"/>
      <c r="L1421" s="18"/>
      <c r="M1421" s="18"/>
      <c r="N1421" s="18"/>
      <c r="O1421" s="18"/>
      <c r="AW1421" s="23"/>
      <c r="BE1421" s="9"/>
      <c r="BF1421" s="9"/>
      <c r="BG1421" s="9"/>
      <c r="BH1421" s="9"/>
      <c r="BI1421" s="9"/>
      <c r="BJ1421" s="9"/>
      <c r="BK1421" s="9"/>
    </row>
    <row r="1422" spans="2:63" ht="15.75" customHeight="1" x14ac:dyDescent="0.25">
      <c r="B1422" s="10"/>
      <c r="C1422" s="6"/>
      <c r="D1422" s="6"/>
      <c r="E1422" s="6"/>
      <c r="F1422" s="6"/>
      <c r="G1422" s="6"/>
      <c r="H1422" s="6"/>
      <c r="I1422" s="13"/>
      <c r="J1422" s="18"/>
      <c r="K1422" s="18"/>
      <c r="L1422" s="18"/>
      <c r="M1422" s="18"/>
      <c r="N1422" s="18"/>
      <c r="O1422" s="18"/>
      <c r="AW1422" s="23"/>
      <c r="BE1422" s="9"/>
      <c r="BF1422" s="9"/>
      <c r="BG1422" s="9"/>
      <c r="BH1422" s="9"/>
      <c r="BI1422" s="9"/>
      <c r="BJ1422" s="9"/>
      <c r="BK1422" s="9"/>
    </row>
    <row r="1423" spans="2:63" ht="15.75" customHeight="1" x14ac:dyDescent="0.25">
      <c r="B1423" s="10"/>
      <c r="C1423" s="6"/>
      <c r="D1423" s="6"/>
      <c r="E1423" s="6"/>
      <c r="F1423" s="6"/>
      <c r="G1423" s="6"/>
      <c r="H1423" s="6"/>
      <c r="I1423" s="13"/>
      <c r="J1423" s="18"/>
      <c r="K1423" s="18"/>
      <c r="L1423" s="18"/>
      <c r="M1423" s="18"/>
      <c r="N1423" s="18"/>
      <c r="O1423" s="18"/>
      <c r="AW1423" s="23"/>
      <c r="BE1423" s="9"/>
      <c r="BF1423" s="9"/>
      <c r="BG1423" s="9"/>
      <c r="BH1423" s="9"/>
      <c r="BI1423" s="9"/>
      <c r="BJ1423" s="9"/>
      <c r="BK1423" s="9"/>
    </row>
    <row r="1424" spans="2:63" ht="15.75" customHeight="1" x14ac:dyDescent="0.25">
      <c r="B1424" s="10"/>
      <c r="C1424" s="6"/>
      <c r="D1424" s="6"/>
      <c r="E1424" s="6"/>
      <c r="F1424" s="6"/>
      <c r="G1424" s="6"/>
      <c r="H1424" s="6"/>
      <c r="I1424" s="13"/>
      <c r="J1424" s="18"/>
      <c r="K1424" s="18"/>
      <c r="L1424" s="18"/>
      <c r="M1424" s="18"/>
      <c r="N1424" s="18"/>
      <c r="O1424" s="18"/>
      <c r="AW1424" s="23"/>
      <c r="BE1424" s="9"/>
      <c r="BF1424" s="9"/>
      <c r="BG1424" s="9"/>
      <c r="BH1424" s="9"/>
      <c r="BI1424" s="9"/>
      <c r="BJ1424" s="9"/>
      <c r="BK1424" s="9"/>
    </row>
    <row r="1425" spans="2:63" ht="15.75" customHeight="1" x14ac:dyDescent="0.25">
      <c r="B1425" s="10"/>
      <c r="C1425" s="6"/>
      <c r="D1425" s="6"/>
      <c r="E1425" s="6"/>
      <c r="F1425" s="6"/>
      <c r="G1425" s="6"/>
      <c r="H1425" s="6"/>
      <c r="I1425" s="13"/>
      <c r="J1425" s="18"/>
      <c r="K1425" s="18"/>
      <c r="L1425" s="18"/>
      <c r="M1425" s="18"/>
      <c r="N1425" s="18"/>
      <c r="O1425" s="18"/>
      <c r="AW1425" s="23"/>
      <c r="BE1425" s="9"/>
      <c r="BF1425" s="9"/>
      <c r="BG1425" s="9"/>
      <c r="BH1425" s="9"/>
      <c r="BI1425" s="9"/>
      <c r="BJ1425" s="9"/>
      <c r="BK1425" s="9"/>
    </row>
    <row r="1426" spans="2:63" ht="15.75" customHeight="1" x14ac:dyDescent="0.25">
      <c r="B1426" s="10"/>
      <c r="C1426" s="6"/>
      <c r="D1426" s="6"/>
      <c r="E1426" s="6"/>
      <c r="F1426" s="6"/>
      <c r="G1426" s="6"/>
      <c r="H1426" s="6"/>
      <c r="I1426" s="13"/>
      <c r="J1426" s="18"/>
      <c r="K1426" s="18"/>
      <c r="L1426" s="18"/>
      <c r="M1426" s="18"/>
      <c r="N1426" s="18"/>
      <c r="O1426" s="18"/>
      <c r="AW1426" s="23"/>
      <c r="BE1426" s="9"/>
      <c r="BF1426" s="9"/>
      <c r="BG1426" s="9"/>
      <c r="BH1426" s="9"/>
      <c r="BI1426" s="9"/>
      <c r="BJ1426" s="9"/>
      <c r="BK1426" s="9"/>
    </row>
    <row r="1427" spans="2:63" ht="15.75" customHeight="1" x14ac:dyDescent="0.25">
      <c r="B1427" s="10"/>
      <c r="C1427" s="6"/>
      <c r="D1427" s="6"/>
      <c r="E1427" s="6"/>
      <c r="F1427" s="6"/>
      <c r="G1427" s="6"/>
      <c r="H1427" s="6"/>
      <c r="I1427" s="13"/>
      <c r="J1427" s="18"/>
      <c r="K1427" s="18"/>
      <c r="L1427" s="18"/>
      <c r="M1427" s="18"/>
      <c r="N1427" s="18"/>
      <c r="O1427" s="18"/>
      <c r="AW1427" s="23"/>
      <c r="BE1427" s="9"/>
      <c r="BF1427" s="9"/>
      <c r="BG1427" s="9"/>
      <c r="BH1427" s="9"/>
      <c r="BI1427" s="9"/>
      <c r="BJ1427" s="9"/>
      <c r="BK1427" s="9"/>
    </row>
    <row r="1428" spans="2:63" ht="15.75" customHeight="1" x14ac:dyDescent="0.25">
      <c r="B1428" s="10"/>
      <c r="C1428" s="6"/>
      <c r="D1428" s="6"/>
      <c r="E1428" s="6"/>
      <c r="F1428" s="6"/>
      <c r="G1428" s="6"/>
      <c r="H1428" s="6"/>
      <c r="I1428" s="13"/>
      <c r="J1428" s="18"/>
      <c r="K1428" s="18"/>
      <c r="L1428" s="18"/>
      <c r="M1428" s="18"/>
      <c r="N1428" s="18"/>
      <c r="O1428" s="18"/>
      <c r="AW1428" s="23"/>
      <c r="BE1428" s="9"/>
      <c r="BF1428" s="9"/>
      <c r="BG1428" s="9"/>
      <c r="BH1428" s="9"/>
      <c r="BI1428" s="9"/>
      <c r="BJ1428" s="9"/>
      <c r="BK1428" s="9"/>
    </row>
    <row r="1429" spans="2:63" ht="15.75" customHeight="1" x14ac:dyDescent="0.25">
      <c r="B1429" s="10"/>
      <c r="C1429" s="6"/>
      <c r="D1429" s="6"/>
      <c r="E1429" s="6"/>
      <c r="F1429" s="6"/>
      <c r="G1429" s="6"/>
      <c r="H1429" s="6"/>
      <c r="I1429" s="13"/>
      <c r="J1429" s="18"/>
      <c r="K1429" s="18"/>
      <c r="L1429" s="18"/>
      <c r="M1429" s="18"/>
      <c r="N1429" s="18"/>
      <c r="O1429" s="18"/>
      <c r="AW1429" s="23"/>
      <c r="BE1429" s="9"/>
      <c r="BF1429" s="9"/>
      <c r="BG1429" s="9"/>
      <c r="BH1429" s="9"/>
      <c r="BI1429" s="9"/>
      <c r="BJ1429" s="9"/>
      <c r="BK1429" s="9"/>
    </row>
    <row r="1430" spans="2:63" ht="15.75" customHeight="1" x14ac:dyDescent="0.25">
      <c r="B1430" s="10"/>
      <c r="C1430" s="6"/>
      <c r="D1430" s="6"/>
      <c r="E1430" s="6"/>
      <c r="F1430" s="6"/>
      <c r="G1430" s="6"/>
      <c r="H1430" s="6"/>
      <c r="I1430" s="13"/>
      <c r="J1430" s="18"/>
      <c r="K1430" s="18"/>
      <c r="L1430" s="18"/>
      <c r="M1430" s="18"/>
      <c r="N1430" s="18"/>
      <c r="O1430" s="18"/>
      <c r="AW1430" s="23"/>
      <c r="BE1430" s="9"/>
      <c r="BF1430" s="9"/>
      <c r="BG1430" s="9"/>
      <c r="BH1430" s="9"/>
      <c r="BI1430" s="9"/>
      <c r="BJ1430" s="9"/>
      <c r="BK1430" s="9"/>
    </row>
    <row r="1431" spans="2:63" ht="15.75" customHeight="1" x14ac:dyDescent="0.25">
      <c r="B1431" s="10"/>
      <c r="C1431" s="6"/>
      <c r="D1431" s="6"/>
      <c r="E1431" s="6"/>
      <c r="F1431" s="6"/>
      <c r="G1431" s="6"/>
      <c r="H1431" s="6"/>
      <c r="I1431" s="13"/>
      <c r="J1431" s="18"/>
      <c r="K1431" s="18"/>
      <c r="L1431" s="18"/>
      <c r="M1431" s="18"/>
      <c r="N1431" s="18"/>
      <c r="O1431" s="18"/>
      <c r="AW1431" s="23"/>
      <c r="BE1431" s="9"/>
      <c r="BF1431" s="9"/>
      <c r="BG1431" s="9"/>
      <c r="BH1431" s="9"/>
      <c r="BI1431" s="9"/>
      <c r="BJ1431" s="9"/>
      <c r="BK1431" s="9"/>
    </row>
    <row r="1432" spans="2:63" ht="15.75" customHeight="1" x14ac:dyDescent="0.25">
      <c r="B1432" s="10"/>
      <c r="C1432" s="6"/>
      <c r="D1432" s="6"/>
      <c r="E1432" s="6"/>
      <c r="F1432" s="6"/>
      <c r="G1432" s="6"/>
      <c r="H1432" s="6"/>
      <c r="I1432" s="13"/>
      <c r="J1432" s="18"/>
      <c r="K1432" s="18"/>
      <c r="L1432" s="18"/>
      <c r="M1432" s="18"/>
      <c r="N1432" s="18"/>
      <c r="O1432" s="18"/>
      <c r="AW1432" s="23"/>
      <c r="BE1432" s="9"/>
      <c r="BF1432" s="9"/>
      <c r="BG1432" s="9"/>
      <c r="BH1432" s="9"/>
      <c r="BI1432" s="9"/>
      <c r="BJ1432" s="9"/>
      <c r="BK1432" s="9"/>
    </row>
    <row r="1433" spans="2:63" ht="15.75" customHeight="1" x14ac:dyDescent="0.25">
      <c r="B1433" s="10"/>
      <c r="C1433" s="6"/>
      <c r="D1433" s="6"/>
      <c r="E1433" s="6"/>
      <c r="F1433" s="6"/>
      <c r="G1433" s="6"/>
      <c r="H1433" s="6"/>
      <c r="I1433" s="13"/>
      <c r="J1433" s="18"/>
      <c r="K1433" s="18"/>
      <c r="L1433" s="18"/>
      <c r="M1433" s="18"/>
      <c r="N1433" s="18"/>
      <c r="O1433" s="18"/>
      <c r="AW1433" s="23"/>
      <c r="BE1433" s="9"/>
      <c r="BF1433" s="9"/>
      <c r="BG1433" s="9"/>
      <c r="BH1433" s="9"/>
      <c r="BI1433" s="9"/>
      <c r="BJ1433" s="9"/>
      <c r="BK1433" s="9"/>
    </row>
    <row r="1434" spans="2:63" ht="15.75" customHeight="1" x14ac:dyDescent="0.25">
      <c r="B1434" s="10"/>
      <c r="C1434" s="6"/>
      <c r="D1434" s="6"/>
      <c r="E1434" s="6"/>
      <c r="F1434" s="6"/>
      <c r="G1434" s="6"/>
      <c r="H1434" s="6"/>
      <c r="I1434" s="13"/>
      <c r="J1434" s="18"/>
      <c r="K1434" s="18"/>
      <c r="L1434" s="18"/>
      <c r="M1434" s="18"/>
      <c r="N1434" s="18"/>
      <c r="O1434" s="18"/>
      <c r="AW1434" s="23"/>
      <c r="BE1434" s="9"/>
      <c r="BF1434" s="9"/>
      <c r="BG1434" s="9"/>
      <c r="BH1434" s="9"/>
      <c r="BI1434" s="9"/>
      <c r="BJ1434" s="9"/>
      <c r="BK1434" s="9"/>
    </row>
    <row r="1435" spans="2:63" ht="15.75" customHeight="1" x14ac:dyDescent="0.25">
      <c r="B1435" s="10"/>
      <c r="C1435" s="6"/>
      <c r="D1435" s="6"/>
      <c r="E1435" s="6"/>
      <c r="F1435" s="6"/>
      <c r="G1435" s="6"/>
      <c r="H1435" s="6"/>
      <c r="I1435" s="13"/>
      <c r="J1435" s="18"/>
      <c r="K1435" s="18"/>
      <c r="L1435" s="18"/>
      <c r="M1435" s="18"/>
      <c r="N1435" s="18"/>
      <c r="O1435" s="18"/>
      <c r="AW1435" s="23"/>
      <c r="BE1435" s="9"/>
      <c r="BF1435" s="9"/>
      <c r="BG1435" s="9"/>
      <c r="BH1435" s="9"/>
      <c r="BI1435" s="9"/>
      <c r="BJ1435" s="9"/>
      <c r="BK1435" s="9"/>
    </row>
    <row r="1436" spans="2:63" ht="15.75" customHeight="1" x14ac:dyDescent="0.25">
      <c r="B1436" s="10"/>
      <c r="C1436" s="6"/>
      <c r="D1436" s="6"/>
      <c r="E1436" s="6"/>
      <c r="F1436" s="6"/>
      <c r="G1436" s="6"/>
      <c r="H1436" s="6"/>
      <c r="I1436" s="13"/>
      <c r="J1436" s="18"/>
      <c r="K1436" s="18"/>
      <c r="L1436" s="18"/>
      <c r="M1436" s="18"/>
      <c r="N1436" s="18"/>
      <c r="O1436" s="18"/>
      <c r="AW1436" s="23"/>
      <c r="BE1436" s="9"/>
      <c r="BF1436" s="9"/>
      <c r="BG1436" s="9"/>
      <c r="BH1436" s="9"/>
      <c r="BI1436" s="9"/>
      <c r="BJ1436" s="9"/>
      <c r="BK1436" s="9"/>
    </row>
    <row r="1437" spans="2:63" ht="15.75" customHeight="1" x14ac:dyDescent="0.25">
      <c r="B1437" s="10"/>
      <c r="C1437" s="6"/>
      <c r="D1437" s="6"/>
      <c r="E1437" s="6"/>
      <c r="F1437" s="6"/>
      <c r="G1437" s="6"/>
      <c r="H1437" s="6"/>
      <c r="I1437" s="13"/>
      <c r="J1437" s="18"/>
      <c r="K1437" s="18"/>
      <c r="L1437" s="18"/>
      <c r="M1437" s="18"/>
      <c r="N1437" s="18"/>
      <c r="O1437" s="18"/>
      <c r="AW1437" s="23"/>
      <c r="BE1437" s="9"/>
      <c r="BF1437" s="9"/>
      <c r="BG1437" s="9"/>
      <c r="BH1437" s="9"/>
      <c r="BI1437" s="9"/>
      <c r="BJ1437" s="9"/>
      <c r="BK1437" s="9"/>
    </row>
    <row r="1438" spans="2:63" ht="15.75" customHeight="1" x14ac:dyDescent="0.25">
      <c r="B1438" s="10"/>
      <c r="C1438" s="6"/>
      <c r="D1438" s="6"/>
      <c r="E1438" s="6"/>
      <c r="F1438" s="6"/>
      <c r="G1438" s="6"/>
      <c r="H1438" s="6"/>
      <c r="I1438" s="13"/>
      <c r="J1438" s="18"/>
      <c r="K1438" s="18"/>
      <c r="L1438" s="18"/>
      <c r="M1438" s="18"/>
      <c r="N1438" s="18"/>
      <c r="O1438" s="18"/>
      <c r="AW1438" s="23"/>
      <c r="BE1438" s="9"/>
      <c r="BF1438" s="9"/>
      <c r="BG1438" s="9"/>
      <c r="BH1438" s="9"/>
      <c r="BI1438" s="9"/>
      <c r="BJ1438" s="9"/>
      <c r="BK1438" s="9"/>
    </row>
    <row r="1439" spans="2:63" ht="15.75" customHeight="1" x14ac:dyDescent="0.25">
      <c r="B1439" s="10"/>
      <c r="C1439" s="6"/>
      <c r="D1439" s="6"/>
      <c r="E1439" s="6"/>
      <c r="F1439" s="6"/>
      <c r="G1439" s="6"/>
      <c r="H1439" s="6"/>
      <c r="I1439" s="13"/>
      <c r="J1439" s="18"/>
      <c r="K1439" s="18"/>
      <c r="L1439" s="18"/>
      <c r="M1439" s="18"/>
      <c r="N1439" s="18"/>
      <c r="O1439" s="18"/>
      <c r="AW1439" s="23"/>
      <c r="BE1439" s="9"/>
      <c r="BF1439" s="9"/>
      <c r="BG1439" s="9"/>
      <c r="BH1439" s="9"/>
      <c r="BI1439" s="9"/>
      <c r="BJ1439" s="9"/>
      <c r="BK1439" s="9"/>
    </row>
    <row r="1440" spans="2:63" ht="15.75" customHeight="1" x14ac:dyDescent="0.25">
      <c r="B1440" s="10"/>
      <c r="C1440" s="6"/>
      <c r="D1440" s="6"/>
      <c r="E1440" s="6"/>
      <c r="F1440" s="6"/>
      <c r="G1440" s="6"/>
      <c r="H1440" s="6"/>
      <c r="I1440" s="13"/>
      <c r="J1440" s="18"/>
      <c r="K1440" s="18"/>
      <c r="L1440" s="18"/>
      <c r="M1440" s="18"/>
      <c r="N1440" s="18"/>
      <c r="O1440" s="18"/>
      <c r="AW1440" s="23"/>
      <c r="BE1440" s="9"/>
      <c r="BF1440" s="9"/>
      <c r="BG1440" s="9"/>
      <c r="BH1440" s="9"/>
      <c r="BI1440" s="9"/>
      <c r="BJ1440" s="9"/>
      <c r="BK1440" s="9"/>
    </row>
    <row r="1441" spans="2:63" ht="15.75" customHeight="1" x14ac:dyDescent="0.25">
      <c r="B1441" s="10"/>
      <c r="C1441" s="6"/>
      <c r="D1441" s="6"/>
      <c r="E1441" s="6"/>
      <c r="F1441" s="6"/>
      <c r="G1441" s="6"/>
      <c r="H1441" s="6"/>
      <c r="I1441" s="13"/>
      <c r="J1441" s="18"/>
      <c r="K1441" s="18"/>
      <c r="L1441" s="18"/>
      <c r="M1441" s="18"/>
      <c r="N1441" s="18"/>
      <c r="O1441" s="18"/>
      <c r="AW1441" s="23"/>
      <c r="BE1441" s="9"/>
      <c r="BF1441" s="9"/>
      <c r="BG1441" s="9"/>
      <c r="BH1441" s="9"/>
      <c r="BI1441" s="9"/>
      <c r="BJ1441" s="9"/>
      <c r="BK1441" s="9"/>
    </row>
    <row r="1442" spans="2:63" ht="15.75" customHeight="1" x14ac:dyDescent="0.25">
      <c r="B1442" s="10"/>
      <c r="C1442" s="6"/>
      <c r="D1442" s="6"/>
      <c r="E1442" s="6"/>
      <c r="F1442" s="6"/>
      <c r="G1442" s="6"/>
      <c r="H1442" s="6"/>
      <c r="I1442" s="13"/>
      <c r="J1442" s="18"/>
      <c r="K1442" s="18"/>
      <c r="L1442" s="18"/>
      <c r="M1442" s="18"/>
      <c r="N1442" s="18"/>
      <c r="O1442" s="18"/>
      <c r="AW1442" s="23"/>
      <c r="BE1442" s="9"/>
      <c r="BF1442" s="9"/>
      <c r="BG1442" s="9"/>
      <c r="BH1442" s="9"/>
      <c r="BI1442" s="9"/>
      <c r="BJ1442" s="9"/>
      <c r="BK1442" s="9"/>
    </row>
    <row r="1443" spans="2:63" ht="15.75" customHeight="1" x14ac:dyDescent="0.25">
      <c r="B1443" s="10"/>
      <c r="C1443" s="6"/>
      <c r="D1443" s="6"/>
      <c r="E1443" s="6"/>
      <c r="F1443" s="6"/>
      <c r="G1443" s="6"/>
      <c r="H1443" s="6"/>
      <c r="I1443" s="13"/>
      <c r="J1443" s="18"/>
      <c r="K1443" s="18"/>
      <c r="L1443" s="18"/>
      <c r="M1443" s="18"/>
      <c r="N1443" s="18"/>
      <c r="O1443" s="18"/>
      <c r="AW1443" s="23"/>
      <c r="BE1443" s="9"/>
      <c r="BF1443" s="9"/>
      <c r="BG1443" s="9"/>
      <c r="BH1443" s="9"/>
      <c r="BI1443" s="9"/>
      <c r="BJ1443" s="9"/>
      <c r="BK1443" s="9"/>
    </row>
    <row r="1444" spans="2:63" ht="15.75" customHeight="1" x14ac:dyDescent="0.25">
      <c r="B1444" s="10"/>
      <c r="C1444" s="6"/>
      <c r="D1444" s="6"/>
      <c r="E1444" s="6"/>
      <c r="F1444" s="6"/>
      <c r="G1444" s="6"/>
      <c r="H1444" s="6"/>
      <c r="I1444" s="13"/>
      <c r="J1444" s="18"/>
      <c r="K1444" s="18"/>
      <c r="L1444" s="18"/>
      <c r="M1444" s="18"/>
      <c r="N1444" s="18"/>
      <c r="O1444" s="18"/>
      <c r="AW1444" s="23"/>
      <c r="BE1444" s="9"/>
      <c r="BF1444" s="9"/>
      <c r="BG1444" s="9"/>
      <c r="BH1444" s="9"/>
      <c r="BI1444" s="9"/>
      <c r="BJ1444" s="9"/>
      <c r="BK1444" s="9"/>
    </row>
    <row r="1445" spans="2:63" ht="15.75" customHeight="1" x14ac:dyDescent="0.25">
      <c r="B1445" s="10"/>
      <c r="C1445" s="6"/>
      <c r="D1445" s="6"/>
      <c r="E1445" s="6"/>
      <c r="F1445" s="6"/>
      <c r="G1445" s="6"/>
      <c r="H1445" s="6"/>
      <c r="I1445" s="13"/>
      <c r="J1445" s="18"/>
      <c r="K1445" s="18"/>
      <c r="L1445" s="18"/>
      <c r="M1445" s="18"/>
      <c r="N1445" s="18"/>
      <c r="O1445" s="18"/>
      <c r="AW1445" s="23"/>
      <c r="BE1445" s="9"/>
      <c r="BF1445" s="9"/>
      <c r="BG1445" s="9"/>
      <c r="BH1445" s="9"/>
      <c r="BI1445" s="9"/>
      <c r="BJ1445" s="9"/>
      <c r="BK1445" s="9"/>
    </row>
    <row r="1446" spans="2:63" ht="15.75" customHeight="1" x14ac:dyDescent="0.25">
      <c r="B1446" s="10"/>
      <c r="C1446" s="6"/>
      <c r="D1446" s="6"/>
      <c r="E1446" s="6"/>
      <c r="F1446" s="6"/>
      <c r="G1446" s="6"/>
      <c r="H1446" s="6"/>
      <c r="I1446" s="13"/>
      <c r="J1446" s="18"/>
      <c r="K1446" s="18"/>
      <c r="L1446" s="18"/>
      <c r="M1446" s="18"/>
      <c r="N1446" s="18"/>
      <c r="O1446" s="18"/>
      <c r="AW1446" s="23"/>
      <c r="BE1446" s="9"/>
      <c r="BF1446" s="9"/>
      <c r="BG1446" s="9"/>
      <c r="BH1446" s="9"/>
      <c r="BI1446" s="9"/>
      <c r="BJ1446" s="9"/>
      <c r="BK1446" s="9"/>
    </row>
    <row r="1447" spans="2:63" ht="15.75" customHeight="1" x14ac:dyDescent="0.25">
      <c r="B1447" s="10"/>
      <c r="C1447" s="6"/>
      <c r="D1447" s="6"/>
      <c r="E1447" s="6"/>
      <c r="F1447" s="6"/>
      <c r="G1447" s="6"/>
      <c r="H1447" s="6"/>
      <c r="I1447" s="13"/>
      <c r="J1447" s="18"/>
      <c r="K1447" s="18"/>
      <c r="L1447" s="18"/>
      <c r="M1447" s="18"/>
      <c r="N1447" s="18"/>
      <c r="O1447" s="18"/>
      <c r="AW1447" s="23"/>
      <c r="BE1447" s="9"/>
      <c r="BF1447" s="9"/>
      <c r="BG1447" s="9"/>
      <c r="BH1447" s="9"/>
      <c r="BI1447" s="9"/>
      <c r="BJ1447" s="9"/>
      <c r="BK1447" s="9"/>
    </row>
    <row r="1448" spans="2:63" ht="15.75" customHeight="1" x14ac:dyDescent="0.25">
      <c r="B1448" s="10"/>
      <c r="C1448" s="6"/>
      <c r="D1448" s="6"/>
      <c r="E1448" s="6"/>
      <c r="F1448" s="6"/>
      <c r="G1448" s="6"/>
      <c r="H1448" s="6"/>
      <c r="I1448" s="13"/>
      <c r="J1448" s="18"/>
      <c r="K1448" s="18"/>
      <c r="L1448" s="18"/>
      <c r="M1448" s="18"/>
      <c r="N1448" s="18"/>
      <c r="O1448" s="18"/>
      <c r="AW1448" s="23"/>
      <c r="BE1448" s="9"/>
      <c r="BF1448" s="9"/>
      <c r="BG1448" s="9"/>
      <c r="BH1448" s="9"/>
      <c r="BI1448" s="9"/>
      <c r="BJ1448" s="9"/>
      <c r="BK1448" s="9"/>
    </row>
    <row r="1449" spans="2:63" ht="15.75" customHeight="1" x14ac:dyDescent="0.25">
      <c r="B1449" s="10"/>
      <c r="C1449" s="6"/>
      <c r="D1449" s="6"/>
      <c r="E1449" s="6"/>
      <c r="F1449" s="6"/>
      <c r="G1449" s="6"/>
      <c r="H1449" s="6"/>
      <c r="I1449" s="13"/>
      <c r="J1449" s="18"/>
      <c r="K1449" s="18"/>
      <c r="L1449" s="18"/>
      <c r="M1449" s="18"/>
      <c r="N1449" s="18"/>
      <c r="O1449" s="18"/>
      <c r="AW1449" s="23"/>
      <c r="BE1449" s="9"/>
      <c r="BF1449" s="9"/>
      <c r="BG1449" s="9"/>
      <c r="BH1449" s="9"/>
      <c r="BI1449" s="9"/>
      <c r="BJ1449" s="9"/>
      <c r="BK1449" s="9"/>
    </row>
    <row r="1450" spans="2:63" ht="15.75" customHeight="1" x14ac:dyDescent="0.25">
      <c r="B1450" s="10"/>
      <c r="C1450" s="6"/>
      <c r="D1450" s="6"/>
      <c r="E1450" s="6"/>
      <c r="F1450" s="6"/>
      <c r="G1450" s="6"/>
      <c r="H1450" s="6"/>
      <c r="I1450" s="13"/>
      <c r="J1450" s="18"/>
      <c r="K1450" s="18"/>
      <c r="L1450" s="18"/>
      <c r="M1450" s="18"/>
      <c r="N1450" s="18"/>
      <c r="O1450" s="18"/>
      <c r="AW1450" s="23"/>
      <c r="BE1450" s="9"/>
      <c r="BF1450" s="9"/>
      <c r="BG1450" s="9"/>
      <c r="BH1450" s="9"/>
      <c r="BI1450" s="9"/>
      <c r="BJ1450" s="9"/>
      <c r="BK1450" s="9"/>
    </row>
    <row r="1451" spans="2:63" ht="15.75" customHeight="1" x14ac:dyDescent="0.25">
      <c r="B1451" s="10"/>
      <c r="C1451" s="6"/>
      <c r="D1451" s="6"/>
      <c r="E1451" s="6"/>
      <c r="F1451" s="6"/>
      <c r="G1451" s="6"/>
      <c r="H1451" s="6"/>
      <c r="I1451" s="13"/>
      <c r="J1451" s="18"/>
      <c r="K1451" s="18"/>
      <c r="L1451" s="18"/>
      <c r="M1451" s="18"/>
      <c r="N1451" s="18"/>
      <c r="O1451" s="18"/>
      <c r="AW1451" s="23"/>
      <c r="BE1451" s="9"/>
      <c r="BF1451" s="9"/>
      <c r="BG1451" s="9"/>
      <c r="BH1451" s="9"/>
      <c r="BI1451" s="9"/>
      <c r="BJ1451" s="9"/>
      <c r="BK1451" s="9"/>
    </row>
    <row r="1452" spans="2:63" ht="15.75" customHeight="1" x14ac:dyDescent="0.25">
      <c r="B1452" s="10"/>
      <c r="C1452" s="6"/>
      <c r="D1452" s="6"/>
      <c r="E1452" s="6"/>
      <c r="F1452" s="6"/>
      <c r="G1452" s="6"/>
      <c r="H1452" s="6"/>
      <c r="I1452" s="13"/>
      <c r="J1452" s="18"/>
      <c r="K1452" s="18"/>
      <c r="L1452" s="18"/>
      <c r="M1452" s="18"/>
      <c r="N1452" s="18"/>
      <c r="O1452" s="18"/>
      <c r="AW1452" s="23"/>
      <c r="BE1452" s="9"/>
      <c r="BF1452" s="9"/>
      <c r="BG1452" s="9"/>
      <c r="BH1452" s="9"/>
      <c r="BI1452" s="9"/>
      <c r="BJ1452" s="9"/>
      <c r="BK1452" s="9"/>
    </row>
    <row r="1453" spans="2:63" ht="15.75" customHeight="1" x14ac:dyDescent="0.25">
      <c r="B1453" s="10"/>
      <c r="C1453" s="6"/>
      <c r="D1453" s="6"/>
      <c r="E1453" s="6"/>
      <c r="F1453" s="6"/>
      <c r="G1453" s="6"/>
      <c r="H1453" s="6"/>
      <c r="I1453" s="13"/>
      <c r="J1453" s="18"/>
      <c r="K1453" s="18"/>
      <c r="L1453" s="18"/>
      <c r="M1453" s="18"/>
      <c r="N1453" s="18"/>
      <c r="O1453" s="18"/>
      <c r="AW1453" s="23"/>
      <c r="BE1453" s="9"/>
      <c r="BF1453" s="9"/>
      <c r="BG1453" s="9"/>
      <c r="BH1453" s="9"/>
      <c r="BI1453" s="9"/>
      <c r="BJ1453" s="9"/>
      <c r="BK1453" s="9"/>
    </row>
    <row r="1454" spans="2:63" ht="15.75" customHeight="1" x14ac:dyDescent="0.25">
      <c r="B1454" s="10"/>
      <c r="C1454" s="6"/>
      <c r="D1454" s="6"/>
      <c r="E1454" s="6"/>
      <c r="F1454" s="6"/>
      <c r="G1454" s="6"/>
      <c r="H1454" s="6"/>
      <c r="I1454" s="13"/>
      <c r="J1454" s="18"/>
      <c r="K1454" s="18"/>
      <c r="L1454" s="18"/>
      <c r="M1454" s="18"/>
      <c r="N1454" s="18"/>
      <c r="O1454" s="18"/>
      <c r="AW1454" s="23"/>
      <c r="BE1454" s="9"/>
      <c r="BF1454" s="9"/>
      <c r="BG1454" s="9"/>
      <c r="BH1454" s="9"/>
      <c r="BI1454" s="9"/>
      <c r="BJ1454" s="9"/>
      <c r="BK1454" s="9"/>
    </row>
    <row r="1455" spans="2:63" ht="15.75" customHeight="1" x14ac:dyDescent="0.25">
      <c r="B1455" s="10"/>
      <c r="C1455" s="6"/>
      <c r="D1455" s="6"/>
      <c r="E1455" s="6"/>
      <c r="F1455" s="6"/>
      <c r="G1455" s="6"/>
      <c r="H1455" s="6"/>
      <c r="I1455" s="13"/>
      <c r="J1455" s="18"/>
      <c r="K1455" s="18"/>
      <c r="L1455" s="18"/>
      <c r="M1455" s="18"/>
      <c r="N1455" s="18"/>
      <c r="O1455" s="18"/>
      <c r="AW1455" s="23"/>
      <c r="BE1455" s="9"/>
      <c r="BF1455" s="9"/>
      <c r="BG1455" s="9"/>
      <c r="BH1455" s="9"/>
      <c r="BI1455" s="9"/>
      <c r="BJ1455" s="9"/>
      <c r="BK1455" s="9"/>
    </row>
    <row r="1456" spans="2:63" ht="15.75" customHeight="1" x14ac:dyDescent="0.25">
      <c r="B1456" s="10"/>
      <c r="C1456" s="6"/>
      <c r="D1456" s="6"/>
      <c r="E1456" s="6"/>
      <c r="F1456" s="6"/>
      <c r="G1456" s="6"/>
      <c r="H1456" s="6"/>
      <c r="I1456" s="13"/>
      <c r="J1456" s="18"/>
      <c r="K1456" s="18"/>
      <c r="L1456" s="18"/>
      <c r="M1456" s="18"/>
      <c r="N1456" s="18"/>
      <c r="O1456" s="18"/>
      <c r="AW1456" s="23"/>
      <c r="BE1456" s="9"/>
      <c r="BF1456" s="9"/>
      <c r="BG1456" s="9"/>
      <c r="BH1456" s="9"/>
      <c r="BI1456" s="9"/>
      <c r="BJ1456" s="9"/>
      <c r="BK1456" s="9"/>
    </row>
    <row r="1457" spans="2:63" ht="15.75" customHeight="1" x14ac:dyDescent="0.25">
      <c r="B1457" s="10"/>
      <c r="C1457" s="6"/>
      <c r="D1457" s="6"/>
      <c r="E1457" s="6"/>
      <c r="F1457" s="6"/>
      <c r="G1457" s="6"/>
      <c r="H1457" s="6"/>
      <c r="I1457" s="13"/>
      <c r="J1457" s="18"/>
      <c r="K1457" s="18"/>
      <c r="L1457" s="18"/>
      <c r="M1457" s="18"/>
      <c r="N1457" s="18"/>
      <c r="O1457" s="18"/>
      <c r="AW1457" s="23"/>
      <c r="BE1457" s="9"/>
      <c r="BF1457" s="9"/>
      <c r="BG1457" s="9"/>
      <c r="BH1457" s="9"/>
      <c r="BI1457" s="9"/>
      <c r="BJ1457" s="9"/>
      <c r="BK1457" s="9"/>
    </row>
    <row r="1458" spans="2:63" ht="15.75" customHeight="1" x14ac:dyDescent="0.25">
      <c r="B1458" s="10"/>
      <c r="C1458" s="6"/>
      <c r="D1458" s="6"/>
      <c r="E1458" s="6"/>
      <c r="F1458" s="6"/>
      <c r="G1458" s="6"/>
      <c r="H1458" s="6"/>
      <c r="I1458" s="13"/>
      <c r="J1458" s="18"/>
      <c r="K1458" s="18"/>
      <c r="L1458" s="18"/>
      <c r="M1458" s="18"/>
      <c r="N1458" s="18"/>
      <c r="O1458" s="18"/>
      <c r="AW1458" s="23"/>
      <c r="BE1458" s="9"/>
      <c r="BF1458" s="9"/>
      <c r="BG1458" s="9"/>
      <c r="BH1458" s="9"/>
      <c r="BI1458" s="9"/>
      <c r="BJ1458" s="9"/>
      <c r="BK1458" s="9"/>
    </row>
    <row r="1459" spans="2:63" ht="15.75" customHeight="1" x14ac:dyDescent="0.25">
      <c r="B1459" s="10"/>
      <c r="C1459" s="6"/>
      <c r="D1459" s="6"/>
      <c r="E1459" s="6"/>
      <c r="F1459" s="6"/>
      <c r="G1459" s="6"/>
      <c r="H1459" s="6"/>
      <c r="I1459" s="13"/>
      <c r="J1459" s="18"/>
      <c r="K1459" s="18"/>
      <c r="L1459" s="18"/>
      <c r="M1459" s="18"/>
      <c r="N1459" s="18"/>
      <c r="O1459" s="18"/>
      <c r="AW1459" s="23"/>
      <c r="BE1459" s="9"/>
      <c r="BF1459" s="9"/>
      <c r="BG1459" s="9"/>
      <c r="BH1459" s="9"/>
      <c r="BI1459" s="9"/>
      <c r="BJ1459" s="9"/>
      <c r="BK1459" s="9"/>
    </row>
    <row r="1460" spans="2:63" ht="15.75" customHeight="1" x14ac:dyDescent="0.25">
      <c r="B1460" s="10"/>
      <c r="C1460" s="6"/>
      <c r="D1460" s="6"/>
      <c r="E1460" s="6"/>
      <c r="F1460" s="6"/>
      <c r="G1460" s="6"/>
      <c r="H1460" s="6"/>
      <c r="I1460" s="13"/>
      <c r="J1460" s="18"/>
      <c r="K1460" s="18"/>
      <c r="L1460" s="18"/>
      <c r="M1460" s="18"/>
      <c r="N1460" s="18"/>
      <c r="O1460" s="18"/>
      <c r="AW1460" s="23"/>
      <c r="BE1460" s="9"/>
      <c r="BF1460" s="9"/>
      <c r="BG1460" s="9"/>
      <c r="BH1460" s="9"/>
      <c r="BI1460" s="9"/>
      <c r="BJ1460" s="9"/>
      <c r="BK1460" s="9"/>
    </row>
    <row r="1461" spans="2:63" ht="15.75" customHeight="1" x14ac:dyDescent="0.25">
      <c r="B1461" s="10"/>
      <c r="C1461" s="6"/>
      <c r="D1461" s="6"/>
      <c r="E1461" s="6"/>
      <c r="F1461" s="6"/>
      <c r="G1461" s="6"/>
      <c r="H1461" s="6"/>
      <c r="I1461" s="13"/>
      <c r="J1461" s="18"/>
      <c r="K1461" s="18"/>
      <c r="L1461" s="18"/>
      <c r="M1461" s="18"/>
      <c r="N1461" s="18"/>
      <c r="O1461" s="18"/>
      <c r="AW1461" s="23"/>
      <c r="BE1461" s="9"/>
      <c r="BF1461" s="9"/>
      <c r="BG1461" s="9"/>
      <c r="BH1461" s="9"/>
      <c r="BI1461" s="9"/>
      <c r="BJ1461" s="9"/>
      <c r="BK1461" s="9"/>
    </row>
    <row r="1462" spans="2:63" ht="15.75" customHeight="1" x14ac:dyDescent="0.25">
      <c r="B1462" s="10"/>
      <c r="C1462" s="6"/>
      <c r="D1462" s="6"/>
      <c r="E1462" s="6"/>
      <c r="F1462" s="6"/>
      <c r="G1462" s="6"/>
      <c r="H1462" s="6"/>
      <c r="I1462" s="13"/>
      <c r="J1462" s="18"/>
      <c r="K1462" s="18"/>
      <c r="L1462" s="18"/>
      <c r="M1462" s="18"/>
      <c r="N1462" s="18"/>
      <c r="O1462" s="18"/>
      <c r="AW1462" s="23"/>
      <c r="BE1462" s="9"/>
      <c r="BF1462" s="9"/>
      <c r="BG1462" s="9"/>
      <c r="BH1462" s="9"/>
      <c r="BI1462" s="9"/>
      <c r="BJ1462" s="9"/>
      <c r="BK1462" s="9"/>
    </row>
    <row r="1463" spans="2:63" ht="15.75" customHeight="1" x14ac:dyDescent="0.25">
      <c r="B1463" s="10"/>
      <c r="C1463" s="6"/>
      <c r="D1463" s="6"/>
      <c r="E1463" s="6"/>
      <c r="F1463" s="6"/>
      <c r="G1463" s="6"/>
      <c r="H1463" s="6"/>
      <c r="I1463" s="13"/>
      <c r="J1463" s="18"/>
      <c r="K1463" s="18"/>
      <c r="L1463" s="18"/>
      <c r="M1463" s="18"/>
      <c r="N1463" s="18"/>
      <c r="O1463" s="18"/>
      <c r="AW1463" s="23"/>
      <c r="BE1463" s="9"/>
      <c r="BF1463" s="9"/>
      <c r="BG1463" s="9"/>
      <c r="BH1463" s="9"/>
      <c r="BI1463" s="9"/>
      <c r="BJ1463" s="9"/>
      <c r="BK1463" s="9"/>
    </row>
    <row r="1464" spans="2:63" ht="15.75" customHeight="1" x14ac:dyDescent="0.25">
      <c r="B1464" s="10"/>
      <c r="C1464" s="6"/>
      <c r="D1464" s="6"/>
      <c r="E1464" s="6"/>
      <c r="F1464" s="6"/>
      <c r="G1464" s="6"/>
      <c r="H1464" s="6"/>
      <c r="I1464" s="13"/>
      <c r="J1464" s="18"/>
      <c r="K1464" s="18"/>
      <c r="L1464" s="18"/>
      <c r="M1464" s="18"/>
      <c r="N1464" s="18"/>
      <c r="O1464" s="18"/>
      <c r="AW1464" s="23"/>
      <c r="BE1464" s="9"/>
      <c r="BF1464" s="9"/>
      <c r="BG1464" s="9"/>
      <c r="BH1464" s="9"/>
      <c r="BI1464" s="9"/>
      <c r="BJ1464" s="9"/>
      <c r="BK1464" s="9"/>
    </row>
    <row r="1465" spans="2:63" ht="15.75" customHeight="1" x14ac:dyDescent="0.25">
      <c r="B1465" s="10"/>
      <c r="C1465" s="6"/>
      <c r="D1465" s="6"/>
      <c r="E1465" s="6"/>
      <c r="F1465" s="6"/>
      <c r="G1465" s="6"/>
      <c r="H1465" s="6"/>
      <c r="I1465" s="13"/>
      <c r="J1465" s="18"/>
      <c r="K1465" s="18"/>
      <c r="L1465" s="18"/>
      <c r="M1465" s="18"/>
      <c r="N1465" s="18"/>
      <c r="O1465" s="18"/>
      <c r="AW1465" s="23"/>
      <c r="BE1465" s="9"/>
      <c r="BF1465" s="9"/>
      <c r="BG1465" s="9"/>
      <c r="BH1465" s="9"/>
      <c r="BI1465" s="9"/>
      <c r="BJ1465" s="9"/>
      <c r="BK1465" s="9"/>
    </row>
    <row r="1466" spans="2:63" ht="15.75" customHeight="1" x14ac:dyDescent="0.25">
      <c r="B1466" s="10"/>
      <c r="C1466" s="6"/>
      <c r="D1466" s="6"/>
      <c r="E1466" s="6"/>
      <c r="F1466" s="6"/>
      <c r="G1466" s="6"/>
      <c r="H1466" s="6"/>
      <c r="I1466" s="13"/>
      <c r="J1466" s="18"/>
      <c r="K1466" s="18"/>
      <c r="L1466" s="18"/>
      <c r="M1466" s="18"/>
      <c r="N1466" s="18"/>
      <c r="O1466" s="18"/>
      <c r="AW1466" s="23"/>
      <c r="BE1466" s="9"/>
      <c r="BF1466" s="9"/>
      <c r="BG1466" s="9"/>
      <c r="BH1466" s="9"/>
      <c r="BI1466" s="9"/>
      <c r="BJ1466" s="9"/>
      <c r="BK1466" s="9"/>
    </row>
    <row r="1467" spans="2:63" ht="15.75" customHeight="1" x14ac:dyDescent="0.25">
      <c r="B1467" s="10"/>
      <c r="C1467" s="6"/>
      <c r="D1467" s="6"/>
      <c r="E1467" s="6"/>
      <c r="F1467" s="6"/>
      <c r="G1467" s="6"/>
      <c r="H1467" s="6"/>
      <c r="I1467" s="13"/>
      <c r="J1467" s="18"/>
      <c r="K1467" s="18"/>
      <c r="L1467" s="18"/>
      <c r="M1467" s="18"/>
      <c r="N1467" s="18"/>
      <c r="O1467" s="18"/>
      <c r="AW1467" s="23"/>
      <c r="BE1467" s="9"/>
      <c r="BF1467" s="9"/>
      <c r="BG1467" s="9"/>
      <c r="BH1467" s="9"/>
      <c r="BI1467" s="9"/>
      <c r="BJ1467" s="9"/>
      <c r="BK1467" s="9"/>
    </row>
    <row r="1468" spans="2:63" ht="15.75" customHeight="1" x14ac:dyDescent="0.25">
      <c r="B1468" s="10"/>
      <c r="C1468" s="6"/>
      <c r="D1468" s="6"/>
      <c r="E1468" s="6"/>
      <c r="F1468" s="6"/>
      <c r="G1468" s="6"/>
      <c r="H1468" s="6"/>
      <c r="I1468" s="13"/>
      <c r="J1468" s="18"/>
      <c r="K1468" s="18"/>
      <c r="L1468" s="18"/>
      <c r="M1468" s="18"/>
      <c r="N1468" s="18"/>
      <c r="O1468" s="18"/>
      <c r="AW1468" s="23"/>
      <c r="BE1468" s="9"/>
      <c r="BF1468" s="9"/>
      <c r="BG1468" s="9"/>
      <c r="BH1468" s="9"/>
      <c r="BI1468" s="9"/>
      <c r="BJ1468" s="9"/>
      <c r="BK1468" s="9"/>
    </row>
    <row r="1469" spans="2:63" ht="15.75" customHeight="1" x14ac:dyDescent="0.25">
      <c r="B1469" s="10"/>
      <c r="C1469" s="6"/>
      <c r="D1469" s="6"/>
      <c r="E1469" s="6"/>
      <c r="F1469" s="6"/>
      <c r="G1469" s="6"/>
      <c r="H1469" s="6"/>
      <c r="I1469" s="13"/>
      <c r="J1469" s="18"/>
      <c r="K1469" s="18"/>
      <c r="L1469" s="18"/>
      <c r="M1469" s="18"/>
      <c r="N1469" s="18"/>
      <c r="O1469" s="18"/>
      <c r="AW1469" s="23"/>
      <c r="BE1469" s="9"/>
      <c r="BF1469" s="9"/>
      <c r="BG1469" s="9"/>
      <c r="BH1469" s="9"/>
      <c r="BI1469" s="9"/>
      <c r="BJ1469" s="9"/>
      <c r="BK1469" s="9"/>
    </row>
    <row r="1470" spans="2:63" ht="15.75" customHeight="1" x14ac:dyDescent="0.25">
      <c r="B1470" s="10"/>
      <c r="C1470" s="6"/>
      <c r="D1470" s="6"/>
      <c r="E1470" s="6"/>
      <c r="F1470" s="6"/>
      <c r="G1470" s="6"/>
      <c r="H1470" s="6"/>
      <c r="I1470" s="13"/>
      <c r="J1470" s="18"/>
      <c r="K1470" s="18"/>
      <c r="L1470" s="18"/>
      <c r="M1470" s="18"/>
      <c r="N1470" s="18"/>
      <c r="O1470" s="18"/>
      <c r="AW1470" s="23"/>
      <c r="BE1470" s="9"/>
      <c r="BF1470" s="9"/>
      <c r="BG1470" s="9"/>
      <c r="BH1470" s="9"/>
      <c r="BI1470" s="9"/>
      <c r="BJ1470" s="9"/>
      <c r="BK1470" s="9"/>
    </row>
    <row r="1471" spans="2:63" ht="15.75" customHeight="1" x14ac:dyDescent="0.25">
      <c r="B1471" s="10"/>
      <c r="C1471" s="6"/>
      <c r="D1471" s="6"/>
      <c r="E1471" s="6"/>
      <c r="F1471" s="6"/>
      <c r="G1471" s="6"/>
      <c r="H1471" s="6"/>
      <c r="I1471" s="13"/>
      <c r="J1471" s="18"/>
      <c r="K1471" s="18"/>
      <c r="L1471" s="18"/>
      <c r="M1471" s="18"/>
      <c r="N1471" s="18"/>
      <c r="O1471" s="18"/>
      <c r="AW1471" s="23"/>
      <c r="BE1471" s="9"/>
      <c r="BF1471" s="9"/>
      <c r="BG1471" s="9"/>
      <c r="BH1471" s="9"/>
      <c r="BI1471" s="9"/>
      <c r="BJ1471" s="9"/>
      <c r="BK1471" s="9"/>
    </row>
    <row r="1472" spans="2:63" ht="15.75" customHeight="1" x14ac:dyDescent="0.25">
      <c r="B1472" s="10"/>
      <c r="C1472" s="6"/>
      <c r="D1472" s="6"/>
      <c r="E1472" s="6"/>
      <c r="F1472" s="6"/>
      <c r="G1472" s="6"/>
      <c r="H1472" s="6"/>
      <c r="I1472" s="13"/>
      <c r="J1472" s="18"/>
      <c r="K1472" s="18"/>
      <c r="L1472" s="18"/>
      <c r="M1472" s="18"/>
      <c r="N1472" s="18"/>
      <c r="O1472" s="18"/>
      <c r="AW1472" s="23"/>
      <c r="BE1472" s="9"/>
      <c r="BF1472" s="9"/>
      <c r="BG1472" s="9"/>
      <c r="BH1472" s="9"/>
      <c r="BI1472" s="9"/>
      <c r="BJ1472" s="9"/>
      <c r="BK1472" s="9"/>
    </row>
    <row r="1473" spans="2:63" ht="15.75" customHeight="1" x14ac:dyDescent="0.25">
      <c r="B1473" s="10"/>
      <c r="C1473" s="6"/>
      <c r="D1473" s="6"/>
      <c r="E1473" s="6"/>
      <c r="F1473" s="6"/>
      <c r="G1473" s="6"/>
      <c r="H1473" s="6"/>
      <c r="I1473" s="13"/>
      <c r="J1473" s="18"/>
      <c r="K1473" s="18"/>
      <c r="L1473" s="18"/>
      <c r="M1473" s="18"/>
      <c r="N1473" s="18"/>
      <c r="O1473" s="18"/>
      <c r="AW1473" s="23"/>
      <c r="BE1473" s="9"/>
      <c r="BF1473" s="9"/>
      <c r="BG1473" s="9"/>
      <c r="BH1473" s="9"/>
      <c r="BI1473" s="9"/>
      <c r="BJ1473" s="9"/>
      <c r="BK1473" s="9"/>
    </row>
    <row r="1474" spans="2:63" ht="15.75" customHeight="1" x14ac:dyDescent="0.25">
      <c r="B1474" s="10"/>
      <c r="C1474" s="6"/>
      <c r="D1474" s="6"/>
      <c r="E1474" s="6"/>
      <c r="F1474" s="6"/>
      <c r="G1474" s="6"/>
      <c r="H1474" s="6"/>
      <c r="I1474" s="13"/>
      <c r="J1474" s="18"/>
      <c r="K1474" s="18"/>
      <c r="L1474" s="18"/>
      <c r="M1474" s="18"/>
      <c r="N1474" s="18"/>
      <c r="O1474" s="18"/>
      <c r="AW1474" s="23"/>
      <c r="BE1474" s="9"/>
      <c r="BF1474" s="9"/>
      <c r="BG1474" s="9"/>
      <c r="BH1474" s="9"/>
      <c r="BI1474" s="9"/>
      <c r="BJ1474" s="9"/>
      <c r="BK1474" s="9"/>
    </row>
    <row r="1475" spans="2:63" ht="15.75" customHeight="1" x14ac:dyDescent="0.25">
      <c r="B1475" s="10"/>
      <c r="C1475" s="6"/>
      <c r="D1475" s="6"/>
      <c r="E1475" s="6"/>
      <c r="F1475" s="6"/>
      <c r="G1475" s="6"/>
      <c r="H1475" s="6"/>
      <c r="I1475" s="13"/>
      <c r="J1475" s="18"/>
      <c r="K1475" s="18"/>
      <c r="L1475" s="18"/>
      <c r="M1475" s="18"/>
      <c r="N1475" s="18"/>
      <c r="O1475" s="18"/>
      <c r="AW1475" s="23"/>
      <c r="BE1475" s="9"/>
      <c r="BF1475" s="9"/>
      <c r="BG1475" s="9"/>
      <c r="BH1475" s="9"/>
      <c r="BI1475" s="9"/>
      <c r="BJ1475" s="9"/>
      <c r="BK1475" s="9"/>
    </row>
    <row r="1476" spans="2:63" ht="15.75" customHeight="1" x14ac:dyDescent="0.25">
      <c r="B1476" s="10"/>
      <c r="C1476" s="6"/>
      <c r="D1476" s="6"/>
      <c r="E1476" s="6"/>
      <c r="F1476" s="6"/>
      <c r="G1476" s="6"/>
      <c r="H1476" s="6"/>
      <c r="I1476" s="13"/>
      <c r="J1476" s="18"/>
      <c r="K1476" s="18"/>
      <c r="L1476" s="18"/>
      <c r="M1476" s="18"/>
      <c r="N1476" s="18"/>
      <c r="O1476" s="18"/>
      <c r="AW1476" s="23"/>
      <c r="BE1476" s="9"/>
      <c r="BF1476" s="9"/>
      <c r="BG1476" s="9"/>
      <c r="BH1476" s="9"/>
      <c r="BI1476" s="9"/>
      <c r="BJ1476" s="9"/>
      <c r="BK1476" s="9"/>
    </row>
    <row r="1477" spans="2:63" ht="15.75" customHeight="1" x14ac:dyDescent="0.25">
      <c r="B1477" s="10"/>
      <c r="C1477" s="6"/>
      <c r="D1477" s="6"/>
      <c r="E1477" s="6"/>
      <c r="F1477" s="6"/>
      <c r="G1477" s="6"/>
      <c r="H1477" s="6"/>
      <c r="I1477" s="13"/>
      <c r="J1477" s="18"/>
      <c r="K1477" s="18"/>
      <c r="L1477" s="18"/>
      <c r="M1477" s="18"/>
      <c r="N1477" s="18"/>
      <c r="O1477" s="18"/>
      <c r="AW1477" s="23"/>
      <c r="BE1477" s="9"/>
      <c r="BF1477" s="9"/>
      <c r="BG1477" s="9"/>
      <c r="BH1477" s="9"/>
      <c r="BI1477" s="9"/>
      <c r="BJ1477" s="9"/>
      <c r="BK1477" s="9"/>
    </row>
    <row r="1478" spans="2:63" ht="15.75" customHeight="1" x14ac:dyDescent="0.25">
      <c r="B1478" s="10"/>
      <c r="C1478" s="6"/>
      <c r="D1478" s="6"/>
      <c r="E1478" s="6"/>
      <c r="F1478" s="6"/>
      <c r="G1478" s="6"/>
      <c r="H1478" s="6"/>
      <c r="I1478" s="13"/>
      <c r="J1478" s="18"/>
      <c r="K1478" s="18"/>
      <c r="L1478" s="18"/>
      <c r="M1478" s="18"/>
      <c r="N1478" s="18"/>
      <c r="O1478" s="18"/>
      <c r="AW1478" s="23"/>
      <c r="BE1478" s="9"/>
      <c r="BF1478" s="9"/>
      <c r="BG1478" s="9"/>
      <c r="BH1478" s="9"/>
      <c r="BI1478" s="9"/>
      <c r="BJ1478" s="9"/>
      <c r="BK1478" s="9"/>
    </row>
    <row r="1479" spans="2:63" ht="15.75" customHeight="1" x14ac:dyDescent="0.25">
      <c r="B1479" s="10"/>
      <c r="C1479" s="6"/>
      <c r="D1479" s="6"/>
      <c r="E1479" s="6"/>
      <c r="F1479" s="6"/>
      <c r="G1479" s="6"/>
      <c r="H1479" s="6"/>
      <c r="I1479" s="13"/>
      <c r="J1479" s="18"/>
      <c r="K1479" s="18"/>
      <c r="L1479" s="18"/>
      <c r="M1479" s="18"/>
      <c r="N1479" s="18"/>
      <c r="O1479" s="18"/>
      <c r="AW1479" s="23"/>
      <c r="BE1479" s="9"/>
      <c r="BF1479" s="9"/>
      <c r="BG1479" s="9"/>
      <c r="BH1479" s="9"/>
      <c r="BI1479" s="9"/>
      <c r="BJ1479" s="9"/>
      <c r="BK1479" s="9"/>
    </row>
    <row r="1480" spans="2:63" ht="15.75" customHeight="1" x14ac:dyDescent="0.25">
      <c r="B1480" s="10"/>
      <c r="C1480" s="6"/>
      <c r="D1480" s="6"/>
      <c r="E1480" s="6"/>
      <c r="F1480" s="6"/>
      <c r="G1480" s="6"/>
      <c r="H1480" s="6"/>
      <c r="I1480" s="13"/>
      <c r="J1480" s="18"/>
      <c r="K1480" s="18"/>
      <c r="L1480" s="18"/>
      <c r="M1480" s="18"/>
      <c r="N1480" s="18"/>
      <c r="O1480" s="18"/>
      <c r="AW1480" s="23"/>
      <c r="BE1480" s="9"/>
      <c r="BF1480" s="9"/>
      <c r="BG1480" s="9"/>
      <c r="BH1480" s="9"/>
      <c r="BI1480" s="9"/>
      <c r="BJ1480" s="9"/>
      <c r="BK1480" s="9"/>
    </row>
    <row r="1481" spans="2:63" ht="15.75" customHeight="1" x14ac:dyDescent="0.25">
      <c r="B1481" s="10"/>
      <c r="C1481" s="6"/>
      <c r="D1481" s="6"/>
      <c r="E1481" s="6"/>
      <c r="F1481" s="6"/>
      <c r="G1481" s="6"/>
      <c r="H1481" s="6"/>
      <c r="I1481" s="13"/>
      <c r="J1481" s="18"/>
      <c r="K1481" s="18"/>
      <c r="L1481" s="18"/>
      <c r="M1481" s="18"/>
      <c r="N1481" s="18"/>
      <c r="O1481" s="18"/>
      <c r="AW1481" s="23"/>
      <c r="BE1481" s="9"/>
      <c r="BF1481" s="9"/>
      <c r="BG1481" s="9"/>
      <c r="BH1481" s="9"/>
      <c r="BI1481" s="9"/>
      <c r="BJ1481" s="9"/>
      <c r="BK1481" s="9"/>
    </row>
    <row r="1482" spans="2:63" ht="15.75" customHeight="1" x14ac:dyDescent="0.25">
      <c r="B1482" s="10"/>
      <c r="C1482" s="6"/>
      <c r="D1482" s="6"/>
      <c r="E1482" s="6"/>
      <c r="F1482" s="6"/>
      <c r="G1482" s="6"/>
      <c r="H1482" s="6"/>
      <c r="I1482" s="13"/>
      <c r="J1482" s="18"/>
      <c r="K1482" s="18"/>
      <c r="L1482" s="18"/>
      <c r="M1482" s="18"/>
      <c r="N1482" s="18"/>
      <c r="O1482" s="18"/>
      <c r="AW1482" s="23"/>
      <c r="BE1482" s="9"/>
      <c r="BF1482" s="9"/>
      <c r="BG1482" s="9"/>
      <c r="BH1482" s="9"/>
      <c r="BI1482" s="9"/>
      <c r="BJ1482" s="9"/>
      <c r="BK1482" s="9"/>
    </row>
    <row r="1483" spans="2:63" ht="15.75" customHeight="1" x14ac:dyDescent="0.25">
      <c r="B1483" s="10"/>
      <c r="C1483" s="6"/>
      <c r="D1483" s="6"/>
      <c r="E1483" s="6"/>
      <c r="F1483" s="6"/>
      <c r="G1483" s="6"/>
      <c r="H1483" s="6"/>
      <c r="I1483" s="13"/>
      <c r="J1483" s="18"/>
      <c r="K1483" s="18"/>
      <c r="L1483" s="18"/>
      <c r="M1483" s="18"/>
      <c r="N1483" s="18"/>
      <c r="O1483" s="18"/>
      <c r="AW1483" s="23"/>
      <c r="BE1483" s="9"/>
      <c r="BF1483" s="9"/>
      <c r="BG1483" s="9"/>
      <c r="BH1483" s="9"/>
      <c r="BI1483" s="9"/>
      <c r="BJ1483" s="9"/>
      <c r="BK1483" s="9"/>
    </row>
    <row r="1484" spans="2:63" ht="15.75" customHeight="1" x14ac:dyDescent="0.25">
      <c r="B1484" s="10"/>
      <c r="C1484" s="6"/>
      <c r="D1484" s="6"/>
      <c r="E1484" s="6"/>
      <c r="F1484" s="6"/>
      <c r="G1484" s="6"/>
      <c r="H1484" s="6"/>
      <c r="I1484" s="13"/>
      <c r="J1484" s="18"/>
      <c r="K1484" s="18"/>
      <c r="L1484" s="18"/>
      <c r="M1484" s="18"/>
      <c r="N1484" s="18"/>
      <c r="O1484" s="18"/>
      <c r="AW1484" s="23"/>
      <c r="BE1484" s="9"/>
      <c r="BF1484" s="9"/>
      <c r="BG1484" s="9"/>
      <c r="BH1484" s="9"/>
      <c r="BI1484" s="9"/>
      <c r="BJ1484" s="9"/>
      <c r="BK1484" s="9"/>
    </row>
    <row r="1485" spans="2:63" ht="15.75" customHeight="1" x14ac:dyDescent="0.25">
      <c r="B1485" s="10"/>
      <c r="C1485" s="6"/>
      <c r="D1485" s="6"/>
      <c r="E1485" s="6"/>
      <c r="F1485" s="6"/>
      <c r="G1485" s="6"/>
      <c r="H1485" s="6"/>
      <c r="I1485" s="13"/>
      <c r="J1485" s="18"/>
      <c r="K1485" s="18"/>
      <c r="L1485" s="18"/>
      <c r="M1485" s="18"/>
      <c r="N1485" s="18"/>
      <c r="O1485" s="18"/>
      <c r="AW1485" s="23"/>
      <c r="BE1485" s="9"/>
      <c r="BF1485" s="9"/>
      <c r="BG1485" s="9"/>
      <c r="BH1485" s="9"/>
      <c r="BI1485" s="9"/>
      <c r="BJ1485" s="9"/>
      <c r="BK1485" s="9"/>
    </row>
    <row r="1486" spans="2:63" ht="15.75" customHeight="1" x14ac:dyDescent="0.25">
      <c r="B1486" s="10"/>
      <c r="C1486" s="6"/>
      <c r="D1486" s="6"/>
      <c r="E1486" s="6"/>
      <c r="F1486" s="6"/>
      <c r="G1486" s="6"/>
      <c r="H1486" s="6"/>
      <c r="I1486" s="13"/>
      <c r="J1486" s="18"/>
      <c r="K1486" s="18"/>
      <c r="L1486" s="18"/>
      <c r="M1486" s="18"/>
      <c r="N1486" s="18"/>
      <c r="O1486" s="18"/>
      <c r="AW1486" s="23"/>
      <c r="BE1486" s="9"/>
      <c r="BF1486" s="9"/>
      <c r="BG1486" s="9"/>
      <c r="BH1486" s="9"/>
      <c r="BI1486" s="9"/>
      <c r="BJ1486" s="9"/>
      <c r="BK1486" s="9"/>
    </row>
    <row r="1487" spans="2:63" ht="15.75" customHeight="1" x14ac:dyDescent="0.25">
      <c r="B1487" s="10"/>
      <c r="C1487" s="6"/>
      <c r="D1487" s="6"/>
      <c r="E1487" s="6"/>
      <c r="F1487" s="6"/>
      <c r="G1487" s="6"/>
      <c r="H1487" s="6"/>
      <c r="I1487" s="13"/>
      <c r="J1487" s="18"/>
      <c r="K1487" s="18"/>
      <c r="L1487" s="18"/>
      <c r="M1487" s="18"/>
      <c r="N1487" s="18"/>
      <c r="O1487" s="18"/>
      <c r="AW1487" s="23"/>
      <c r="BE1487" s="9"/>
      <c r="BF1487" s="9"/>
      <c r="BG1487" s="9"/>
      <c r="BH1487" s="9"/>
      <c r="BI1487" s="9"/>
      <c r="BJ1487" s="9"/>
      <c r="BK1487" s="9"/>
    </row>
    <row r="1488" spans="2:63" ht="15.75" customHeight="1" x14ac:dyDescent="0.25">
      <c r="B1488" s="10"/>
      <c r="C1488" s="6"/>
      <c r="D1488" s="6"/>
      <c r="E1488" s="6"/>
      <c r="F1488" s="6"/>
      <c r="G1488" s="6"/>
      <c r="H1488" s="6"/>
      <c r="I1488" s="13"/>
      <c r="J1488" s="18"/>
      <c r="K1488" s="18"/>
      <c r="L1488" s="18"/>
      <c r="M1488" s="18"/>
      <c r="N1488" s="18"/>
      <c r="O1488" s="18"/>
      <c r="AW1488" s="23"/>
      <c r="BE1488" s="9"/>
      <c r="BF1488" s="9"/>
      <c r="BG1488" s="9"/>
      <c r="BH1488" s="9"/>
      <c r="BI1488" s="9"/>
      <c r="BJ1488" s="9"/>
      <c r="BK1488" s="9"/>
    </row>
    <row r="1489" spans="2:63" ht="15.75" customHeight="1" x14ac:dyDescent="0.25">
      <c r="B1489" s="10"/>
      <c r="C1489" s="6"/>
      <c r="D1489" s="6"/>
      <c r="E1489" s="6"/>
      <c r="F1489" s="6"/>
      <c r="G1489" s="6"/>
      <c r="H1489" s="6"/>
      <c r="I1489" s="13"/>
      <c r="J1489" s="18"/>
      <c r="K1489" s="18"/>
      <c r="L1489" s="18"/>
      <c r="M1489" s="18"/>
      <c r="N1489" s="18"/>
      <c r="O1489" s="18"/>
      <c r="AW1489" s="23"/>
      <c r="BE1489" s="9"/>
      <c r="BF1489" s="9"/>
      <c r="BG1489" s="9"/>
      <c r="BH1489" s="9"/>
      <c r="BI1489" s="9"/>
      <c r="BJ1489" s="9"/>
      <c r="BK1489" s="9"/>
    </row>
    <row r="1490" spans="2:63" ht="15.75" customHeight="1" x14ac:dyDescent="0.25">
      <c r="B1490" s="10"/>
      <c r="C1490" s="6"/>
      <c r="D1490" s="6"/>
      <c r="E1490" s="6"/>
      <c r="F1490" s="6"/>
      <c r="G1490" s="6"/>
      <c r="H1490" s="6"/>
      <c r="I1490" s="13"/>
      <c r="J1490" s="18"/>
      <c r="K1490" s="18"/>
      <c r="L1490" s="18"/>
      <c r="M1490" s="18"/>
      <c r="N1490" s="18"/>
      <c r="O1490" s="18"/>
      <c r="AW1490" s="23"/>
      <c r="BE1490" s="9"/>
      <c r="BF1490" s="9"/>
      <c r="BG1490" s="9"/>
      <c r="BH1490" s="9"/>
      <c r="BI1490" s="9"/>
      <c r="BJ1490" s="9"/>
      <c r="BK1490" s="9"/>
    </row>
    <row r="1491" spans="2:63" ht="15.75" customHeight="1" x14ac:dyDescent="0.25">
      <c r="B1491" s="10"/>
      <c r="C1491" s="6"/>
      <c r="D1491" s="6"/>
      <c r="E1491" s="6"/>
      <c r="F1491" s="6"/>
      <c r="G1491" s="6"/>
      <c r="H1491" s="6"/>
      <c r="I1491" s="13"/>
      <c r="J1491" s="18"/>
      <c r="K1491" s="18"/>
      <c r="L1491" s="18"/>
      <c r="M1491" s="18"/>
      <c r="N1491" s="18"/>
      <c r="O1491" s="18"/>
      <c r="AW1491" s="23"/>
      <c r="BE1491" s="9"/>
      <c r="BF1491" s="9"/>
      <c r="BG1491" s="9"/>
      <c r="BH1491" s="9"/>
      <c r="BI1491" s="9"/>
      <c r="BJ1491" s="9"/>
      <c r="BK1491" s="9"/>
    </row>
    <row r="1492" spans="2:63" ht="15.75" customHeight="1" x14ac:dyDescent="0.25">
      <c r="B1492" s="10"/>
      <c r="C1492" s="6"/>
      <c r="D1492" s="6"/>
      <c r="E1492" s="6"/>
      <c r="F1492" s="6"/>
      <c r="G1492" s="6"/>
      <c r="H1492" s="6"/>
      <c r="I1492" s="13"/>
      <c r="J1492" s="18"/>
      <c r="K1492" s="18"/>
      <c r="L1492" s="18"/>
      <c r="M1492" s="18"/>
      <c r="N1492" s="18"/>
      <c r="O1492" s="18"/>
      <c r="AW1492" s="23"/>
      <c r="BE1492" s="9"/>
      <c r="BF1492" s="9"/>
      <c r="BG1492" s="9"/>
      <c r="BH1492" s="9"/>
      <c r="BI1492" s="9"/>
      <c r="BJ1492" s="9"/>
      <c r="BK1492" s="9"/>
    </row>
    <row r="1493" spans="2:63" ht="15.75" customHeight="1" x14ac:dyDescent="0.25">
      <c r="B1493" s="10"/>
      <c r="C1493" s="6"/>
      <c r="D1493" s="6"/>
      <c r="E1493" s="6"/>
      <c r="F1493" s="6"/>
      <c r="G1493" s="6"/>
      <c r="H1493" s="6"/>
      <c r="I1493" s="13"/>
      <c r="J1493" s="18"/>
      <c r="K1493" s="18"/>
      <c r="L1493" s="18"/>
      <c r="M1493" s="18"/>
      <c r="N1493" s="18"/>
      <c r="O1493" s="18"/>
      <c r="AW1493" s="23"/>
      <c r="BE1493" s="9"/>
      <c r="BF1493" s="9"/>
      <c r="BG1493" s="9"/>
      <c r="BH1493" s="9"/>
      <c r="BI1493" s="9"/>
      <c r="BJ1493" s="9"/>
      <c r="BK1493" s="9"/>
    </row>
    <row r="1494" spans="2:63" ht="15.75" customHeight="1" x14ac:dyDescent="0.25">
      <c r="B1494" s="10"/>
      <c r="C1494" s="6"/>
      <c r="D1494" s="6"/>
      <c r="E1494" s="6"/>
      <c r="F1494" s="6"/>
      <c r="G1494" s="6"/>
      <c r="H1494" s="6"/>
      <c r="I1494" s="13"/>
      <c r="J1494" s="18"/>
      <c r="K1494" s="18"/>
      <c r="L1494" s="18"/>
      <c r="M1494" s="18"/>
      <c r="N1494" s="18"/>
      <c r="O1494" s="18"/>
      <c r="AW1494" s="23"/>
      <c r="BE1494" s="9"/>
      <c r="BF1494" s="9"/>
      <c r="BG1494" s="9"/>
      <c r="BH1494" s="9"/>
      <c r="BI1494" s="9"/>
      <c r="BJ1494" s="9"/>
      <c r="BK1494" s="9"/>
    </row>
    <row r="1495" spans="2:63" ht="15.75" customHeight="1" x14ac:dyDescent="0.25">
      <c r="B1495" s="10"/>
      <c r="C1495" s="6"/>
      <c r="D1495" s="6"/>
      <c r="E1495" s="6"/>
      <c r="F1495" s="6"/>
      <c r="G1495" s="6"/>
      <c r="H1495" s="6"/>
      <c r="I1495" s="13"/>
      <c r="J1495" s="18"/>
      <c r="K1495" s="18"/>
      <c r="L1495" s="18"/>
      <c r="M1495" s="18"/>
      <c r="N1495" s="18"/>
      <c r="O1495" s="18"/>
      <c r="AW1495" s="23"/>
      <c r="BE1495" s="9"/>
      <c r="BF1495" s="9"/>
      <c r="BG1495" s="9"/>
      <c r="BH1495" s="9"/>
      <c r="BI1495" s="9"/>
      <c r="BJ1495" s="9"/>
      <c r="BK1495" s="9"/>
    </row>
    <row r="1496" spans="2:63" ht="15.75" customHeight="1" x14ac:dyDescent="0.25">
      <c r="B1496" s="10"/>
      <c r="C1496" s="6"/>
      <c r="D1496" s="6"/>
      <c r="E1496" s="6"/>
      <c r="F1496" s="6"/>
      <c r="G1496" s="6"/>
      <c r="H1496" s="6"/>
      <c r="I1496" s="13"/>
      <c r="J1496" s="18"/>
      <c r="K1496" s="18"/>
      <c r="L1496" s="18"/>
      <c r="M1496" s="18"/>
      <c r="N1496" s="18"/>
      <c r="O1496" s="18"/>
      <c r="AW1496" s="23"/>
      <c r="BE1496" s="9"/>
      <c r="BF1496" s="9"/>
      <c r="BG1496" s="9"/>
      <c r="BH1496" s="9"/>
      <c r="BI1496" s="9"/>
      <c r="BJ1496" s="9"/>
      <c r="BK1496" s="9"/>
    </row>
    <row r="1497" spans="2:63" ht="15.75" customHeight="1" x14ac:dyDescent="0.25">
      <c r="B1497" s="10"/>
      <c r="C1497" s="6"/>
      <c r="D1497" s="6"/>
      <c r="E1497" s="6"/>
      <c r="F1497" s="6"/>
      <c r="G1497" s="6"/>
      <c r="H1497" s="6"/>
      <c r="I1497" s="13"/>
      <c r="J1497" s="18"/>
      <c r="K1497" s="18"/>
      <c r="L1497" s="18"/>
      <c r="M1497" s="18"/>
      <c r="N1497" s="18"/>
      <c r="O1497" s="18"/>
      <c r="AW1497" s="23"/>
      <c r="BE1497" s="9"/>
      <c r="BF1497" s="9"/>
      <c r="BG1497" s="9"/>
      <c r="BH1497" s="9"/>
      <c r="BI1497" s="9"/>
      <c r="BJ1497" s="9"/>
      <c r="BK1497" s="9"/>
    </row>
    <row r="1498" spans="2:63" ht="15.75" customHeight="1" x14ac:dyDescent="0.25">
      <c r="B1498" s="10"/>
      <c r="C1498" s="6"/>
      <c r="D1498" s="6"/>
      <c r="E1498" s="6"/>
      <c r="F1498" s="6"/>
      <c r="G1498" s="6"/>
      <c r="H1498" s="6"/>
      <c r="I1498" s="13"/>
      <c r="J1498" s="18"/>
      <c r="K1498" s="18"/>
      <c r="L1498" s="18"/>
      <c r="M1498" s="18"/>
      <c r="N1498" s="18"/>
      <c r="O1498" s="18"/>
      <c r="AW1498" s="23"/>
      <c r="BE1498" s="9"/>
      <c r="BF1498" s="9"/>
      <c r="BG1498" s="9"/>
      <c r="BH1498" s="9"/>
      <c r="BI1498" s="9"/>
      <c r="BJ1498" s="9"/>
      <c r="BK1498" s="9"/>
    </row>
    <row r="1499" spans="2:63" ht="15.75" customHeight="1" x14ac:dyDescent="0.25">
      <c r="B1499" s="10"/>
      <c r="C1499" s="6"/>
      <c r="D1499" s="6"/>
      <c r="E1499" s="6"/>
      <c r="F1499" s="6"/>
      <c r="G1499" s="6"/>
      <c r="H1499" s="6"/>
      <c r="I1499" s="13"/>
      <c r="J1499" s="18"/>
      <c r="K1499" s="18"/>
      <c r="L1499" s="18"/>
      <c r="M1499" s="18"/>
      <c r="N1499" s="18"/>
      <c r="O1499" s="18"/>
      <c r="AW1499" s="23"/>
      <c r="BE1499" s="9"/>
      <c r="BF1499" s="9"/>
      <c r="BG1499" s="9"/>
      <c r="BH1499" s="9"/>
      <c r="BI1499" s="9"/>
      <c r="BJ1499" s="9"/>
      <c r="BK1499" s="9"/>
    </row>
    <row r="1500" spans="2:63" ht="15.75" customHeight="1" x14ac:dyDescent="0.25">
      <c r="B1500" s="10"/>
      <c r="C1500" s="6"/>
      <c r="D1500" s="6"/>
      <c r="E1500" s="6"/>
      <c r="F1500" s="6"/>
      <c r="G1500" s="6"/>
      <c r="H1500" s="6"/>
      <c r="I1500" s="13"/>
      <c r="J1500" s="18"/>
      <c r="K1500" s="18"/>
      <c r="L1500" s="18"/>
      <c r="M1500" s="18"/>
      <c r="N1500" s="18"/>
      <c r="O1500" s="18"/>
      <c r="AW1500" s="23"/>
      <c r="BE1500" s="9"/>
      <c r="BF1500" s="9"/>
      <c r="BG1500" s="9"/>
      <c r="BH1500" s="9"/>
      <c r="BI1500" s="9"/>
      <c r="BJ1500" s="9"/>
      <c r="BK1500" s="9"/>
    </row>
    <row r="1501" spans="2:63" ht="15.75" customHeight="1" x14ac:dyDescent="0.25">
      <c r="B1501" s="10"/>
      <c r="C1501" s="6"/>
      <c r="D1501" s="6"/>
      <c r="E1501" s="6"/>
      <c r="F1501" s="6"/>
      <c r="G1501" s="6"/>
      <c r="H1501" s="6"/>
      <c r="I1501" s="13"/>
      <c r="J1501" s="18"/>
      <c r="K1501" s="18"/>
      <c r="L1501" s="18"/>
      <c r="M1501" s="18"/>
      <c r="N1501" s="18"/>
      <c r="O1501" s="18"/>
      <c r="AW1501" s="23"/>
      <c r="BE1501" s="9"/>
      <c r="BF1501" s="9"/>
      <c r="BG1501" s="9"/>
      <c r="BH1501" s="9"/>
      <c r="BI1501" s="9"/>
      <c r="BJ1501" s="9"/>
      <c r="BK1501" s="9"/>
    </row>
    <row r="1502" spans="2:63" ht="15.75" customHeight="1" x14ac:dyDescent="0.25">
      <c r="B1502" s="10"/>
      <c r="C1502" s="6"/>
      <c r="D1502" s="6"/>
      <c r="E1502" s="6"/>
      <c r="F1502" s="6"/>
      <c r="G1502" s="6"/>
      <c r="H1502" s="6"/>
      <c r="I1502" s="13"/>
      <c r="J1502" s="18"/>
      <c r="K1502" s="18"/>
      <c r="L1502" s="18"/>
      <c r="M1502" s="18"/>
      <c r="N1502" s="18"/>
      <c r="O1502" s="18"/>
      <c r="AW1502" s="23"/>
      <c r="BE1502" s="9"/>
      <c r="BF1502" s="9"/>
      <c r="BG1502" s="9"/>
      <c r="BH1502" s="9"/>
      <c r="BI1502" s="9"/>
      <c r="BJ1502" s="9"/>
      <c r="BK1502" s="9"/>
    </row>
    <row r="1503" spans="2:63" ht="15.75" customHeight="1" x14ac:dyDescent="0.25">
      <c r="B1503" s="10"/>
      <c r="C1503" s="6"/>
      <c r="D1503" s="6"/>
      <c r="E1503" s="6"/>
      <c r="F1503" s="6"/>
      <c r="G1503" s="6"/>
      <c r="H1503" s="6"/>
      <c r="I1503" s="13"/>
      <c r="J1503" s="18"/>
      <c r="K1503" s="18"/>
      <c r="L1503" s="18"/>
      <c r="M1503" s="18"/>
      <c r="N1503" s="18"/>
      <c r="O1503" s="18"/>
      <c r="AW1503" s="23"/>
      <c r="BE1503" s="9"/>
      <c r="BF1503" s="9"/>
      <c r="BG1503" s="9"/>
      <c r="BH1503" s="9"/>
      <c r="BI1503" s="9"/>
      <c r="BJ1503" s="9"/>
      <c r="BK1503" s="9"/>
    </row>
    <row r="1504" spans="2:63" ht="15.75" customHeight="1" x14ac:dyDescent="0.25">
      <c r="B1504" s="10"/>
      <c r="C1504" s="6"/>
      <c r="D1504" s="6"/>
      <c r="E1504" s="6"/>
      <c r="F1504" s="6"/>
      <c r="G1504" s="6"/>
      <c r="H1504" s="6"/>
      <c r="I1504" s="13"/>
      <c r="J1504" s="18"/>
      <c r="K1504" s="18"/>
      <c r="L1504" s="18"/>
      <c r="M1504" s="18"/>
      <c r="N1504" s="18"/>
      <c r="O1504" s="18"/>
      <c r="AW1504" s="23"/>
      <c r="BE1504" s="9"/>
      <c r="BF1504" s="9"/>
      <c r="BG1504" s="9"/>
      <c r="BH1504" s="9"/>
      <c r="BI1504" s="9"/>
      <c r="BJ1504" s="9"/>
      <c r="BK1504" s="9"/>
    </row>
    <row r="1505" spans="2:63" ht="15.75" customHeight="1" x14ac:dyDescent="0.25">
      <c r="B1505" s="10"/>
      <c r="C1505" s="6"/>
      <c r="D1505" s="6"/>
      <c r="E1505" s="6"/>
      <c r="F1505" s="6"/>
      <c r="G1505" s="6"/>
      <c r="H1505" s="6"/>
      <c r="I1505" s="13"/>
      <c r="J1505" s="18"/>
      <c r="K1505" s="18"/>
      <c r="L1505" s="18"/>
      <c r="M1505" s="18"/>
      <c r="N1505" s="18"/>
      <c r="O1505" s="18"/>
      <c r="AW1505" s="23"/>
      <c r="BE1505" s="9"/>
      <c r="BF1505" s="9"/>
      <c r="BG1505" s="9"/>
      <c r="BH1505" s="9"/>
      <c r="BI1505" s="9"/>
      <c r="BJ1505" s="9"/>
      <c r="BK1505" s="9"/>
    </row>
    <row r="1506" spans="2:63" ht="15.75" customHeight="1" x14ac:dyDescent="0.25">
      <c r="B1506" s="10"/>
      <c r="C1506" s="6"/>
      <c r="D1506" s="6"/>
      <c r="E1506" s="6"/>
      <c r="F1506" s="6"/>
      <c r="G1506" s="6"/>
      <c r="H1506" s="6"/>
      <c r="I1506" s="13"/>
      <c r="J1506" s="18"/>
      <c r="K1506" s="18"/>
      <c r="L1506" s="18"/>
      <c r="M1506" s="18"/>
      <c r="N1506" s="18"/>
      <c r="O1506" s="18"/>
      <c r="AW1506" s="23"/>
      <c r="BE1506" s="9"/>
      <c r="BF1506" s="9"/>
      <c r="BG1506" s="9"/>
      <c r="BH1506" s="9"/>
      <c r="BI1506" s="9"/>
      <c r="BJ1506" s="9"/>
      <c r="BK1506" s="9"/>
    </row>
    <row r="1507" spans="2:63" ht="15.75" customHeight="1" x14ac:dyDescent="0.25">
      <c r="B1507" s="10"/>
      <c r="C1507" s="6"/>
      <c r="D1507" s="6"/>
      <c r="E1507" s="6"/>
      <c r="F1507" s="6"/>
      <c r="G1507" s="6"/>
      <c r="H1507" s="6"/>
      <c r="I1507" s="13"/>
      <c r="J1507" s="18"/>
      <c r="K1507" s="18"/>
      <c r="L1507" s="18"/>
      <c r="M1507" s="18"/>
      <c r="N1507" s="18"/>
      <c r="O1507" s="18"/>
      <c r="AW1507" s="23"/>
      <c r="BE1507" s="9"/>
      <c r="BF1507" s="9"/>
      <c r="BG1507" s="9"/>
      <c r="BH1507" s="9"/>
      <c r="BI1507" s="9"/>
      <c r="BJ1507" s="9"/>
      <c r="BK1507" s="9"/>
    </row>
    <row r="1508" spans="2:63" ht="15.75" customHeight="1" x14ac:dyDescent="0.25">
      <c r="B1508" s="10"/>
      <c r="C1508" s="6"/>
      <c r="D1508" s="6"/>
      <c r="E1508" s="6"/>
      <c r="F1508" s="6"/>
      <c r="G1508" s="6"/>
      <c r="H1508" s="6"/>
      <c r="I1508" s="13"/>
      <c r="J1508" s="18"/>
      <c r="K1508" s="18"/>
      <c r="L1508" s="18"/>
      <c r="M1508" s="18"/>
      <c r="N1508" s="18"/>
      <c r="O1508" s="18"/>
      <c r="AW1508" s="23"/>
      <c r="BE1508" s="9"/>
      <c r="BF1508" s="9"/>
      <c r="BG1508" s="9"/>
      <c r="BH1508" s="9"/>
      <c r="BI1508" s="9"/>
      <c r="BJ1508" s="9"/>
      <c r="BK1508" s="9"/>
    </row>
    <row r="1509" spans="2:63" ht="15.75" customHeight="1" x14ac:dyDescent="0.25">
      <c r="B1509" s="10"/>
      <c r="C1509" s="6"/>
      <c r="D1509" s="6"/>
      <c r="E1509" s="6"/>
      <c r="F1509" s="6"/>
      <c r="G1509" s="6"/>
      <c r="H1509" s="6"/>
      <c r="I1509" s="13"/>
      <c r="J1509" s="18"/>
      <c r="K1509" s="18"/>
      <c r="L1509" s="18"/>
      <c r="M1509" s="18"/>
      <c r="N1509" s="18"/>
      <c r="O1509" s="18"/>
      <c r="AW1509" s="23"/>
      <c r="BE1509" s="9"/>
      <c r="BF1509" s="9"/>
      <c r="BG1509" s="9"/>
      <c r="BH1509" s="9"/>
      <c r="BI1509" s="9"/>
      <c r="BJ1509" s="9"/>
      <c r="BK1509" s="9"/>
    </row>
    <row r="1510" spans="2:63" ht="15.75" customHeight="1" x14ac:dyDescent="0.25">
      <c r="B1510" s="10"/>
      <c r="C1510" s="6"/>
      <c r="D1510" s="6"/>
      <c r="E1510" s="6"/>
      <c r="F1510" s="6"/>
      <c r="G1510" s="6"/>
      <c r="H1510" s="6"/>
      <c r="I1510" s="13"/>
      <c r="J1510" s="18"/>
      <c r="K1510" s="18"/>
      <c r="L1510" s="18"/>
      <c r="M1510" s="18"/>
      <c r="N1510" s="18"/>
      <c r="O1510" s="18"/>
      <c r="AW1510" s="23"/>
      <c r="BE1510" s="9"/>
      <c r="BF1510" s="9"/>
      <c r="BG1510" s="9"/>
      <c r="BH1510" s="9"/>
      <c r="BI1510" s="9"/>
      <c r="BJ1510" s="9"/>
      <c r="BK1510" s="9"/>
    </row>
    <row r="1511" spans="2:63" ht="15.75" customHeight="1" x14ac:dyDescent="0.25">
      <c r="B1511" s="10"/>
      <c r="C1511" s="6"/>
      <c r="D1511" s="6"/>
      <c r="E1511" s="6"/>
      <c r="F1511" s="6"/>
      <c r="G1511" s="6"/>
      <c r="H1511" s="6"/>
      <c r="I1511" s="13"/>
      <c r="J1511" s="18"/>
      <c r="K1511" s="18"/>
      <c r="L1511" s="18"/>
      <c r="M1511" s="18"/>
      <c r="N1511" s="18"/>
      <c r="O1511" s="18"/>
      <c r="AW1511" s="23"/>
      <c r="BE1511" s="9"/>
      <c r="BF1511" s="9"/>
      <c r="BG1511" s="9"/>
      <c r="BH1511" s="9"/>
      <c r="BI1511" s="9"/>
      <c r="BJ1511" s="9"/>
      <c r="BK1511" s="9"/>
    </row>
    <row r="1512" spans="2:63" ht="15.75" customHeight="1" x14ac:dyDescent="0.25">
      <c r="B1512" s="10"/>
      <c r="C1512" s="6"/>
      <c r="D1512" s="6"/>
      <c r="E1512" s="6"/>
      <c r="F1512" s="6"/>
      <c r="G1512" s="6"/>
      <c r="H1512" s="6"/>
      <c r="I1512" s="13"/>
      <c r="J1512" s="18"/>
      <c r="K1512" s="18"/>
      <c r="L1512" s="18"/>
      <c r="M1512" s="18"/>
      <c r="N1512" s="18"/>
      <c r="O1512" s="18"/>
      <c r="AW1512" s="23"/>
      <c r="BE1512" s="9"/>
      <c r="BF1512" s="9"/>
      <c r="BG1512" s="9"/>
      <c r="BH1512" s="9"/>
      <c r="BI1512" s="9"/>
      <c r="BJ1512" s="9"/>
      <c r="BK1512" s="9"/>
    </row>
    <row r="1513" spans="2:63" ht="15.75" customHeight="1" x14ac:dyDescent="0.25">
      <c r="B1513" s="10"/>
      <c r="C1513" s="6"/>
      <c r="D1513" s="6"/>
      <c r="E1513" s="6"/>
      <c r="F1513" s="6"/>
      <c r="G1513" s="6"/>
      <c r="H1513" s="6"/>
      <c r="I1513" s="13"/>
      <c r="J1513" s="18"/>
      <c r="K1513" s="18"/>
      <c r="L1513" s="18"/>
      <c r="M1513" s="18"/>
      <c r="N1513" s="18"/>
      <c r="O1513" s="18"/>
      <c r="AW1513" s="23"/>
      <c r="BE1513" s="9"/>
      <c r="BF1513" s="9"/>
      <c r="BG1513" s="9"/>
      <c r="BH1513" s="9"/>
      <c r="BI1513" s="9"/>
      <c r="BJ1513" s="9"/>
      <c r="BK1513" s="9"/>
    </row>
    <row r="1514" spans="2:63" ht="15.75" customHeight="1" x14ac:dyDescent="0.25">
      <c r="B1514" s="10"/>
      <c r="C1514" s="6"/>
      <c r="D1514" s="6"/>
      <c r="E1514" s="6"/>
      <c r="F1514" s="6"/>
      <c r="G1514" s="6"/>
      <c r="H1514" s="6"/>
      <c r="I1514" s="13"/>
      <c r="J1514" s="18"/>
      <c r="K1514" s="18"/>
      <c r="L1514" s="18"/>
      <c r="M1514" s="18"/>
      <c r="N1514" s="18"/>
      <c r="O1514" s="18"/>
      <c r="AW1514" s="23"/>
      <c r="BE1514" s="9"/>
      <c r="BF1514" s="9"/>
      <c r="BG1514" s="9"/>
      <c r="BH1514" s="9"/>
      <c r="BI1514" s="9"/>
      <c r="BJ1514" s="9"/>
      <c r="BK1514" s="9"/>
    </row>
    <row r="1515" spans="2:63" ht="15.75" customHeight="1" x14ac:dyDescent="0.25">
      <c r="B1515" s="10"/>
      <c r="C1515" s="6"/>
      <c r="D1515" s="6"/>
      <c r="E1515" s="6"/>
      <c r="F1515" s="6"/>
      <c r="G1515" s="6"/>
      <c r="H1515" s="6"/>
      <c r="I1515" s="13"/>
      <c r="J1515" s="18"/>
      <c r="K1515" s="18"/>
      <c r="L1515" s="18"/>
      <c r="M1515" s="18"/>
      <c r="N1515" s="18"/>
      <c r="O1515" s="18"/>
      <c r="AW1515" s="23"/>
      <c r="BE1515" s="9"/>
      <c r="BF1515" s="9"/>
      <c r="BG1515" s="9"/>
      <c r="BH1515" s="9"/>
      <c r="BI1515" s="9"/>
      <c r="BJ1515" s="9"/>
      <c r="BK1515" s="9"/>
    </row>
    <row r="1516" spans="2:63" ht="15.75" customHeight="1" x14ac:dyDescent="0.25">
      <c r="B1516" s="10"/>
      <c r="C1516" s="6"/>
      <c r="D1516" s="6"/>
      <c r="E1516" s="6"/>
      <c r="F1516" s="6"/>
      <c r="G1516" s="6"/>
      <c r="H1516" s="6"/>
      <c r="I1516" s="13"/>
      <c r="J1516" s="18"/>
      <c r="K1516" s="18"/>
      <c r="L1516" s="18"/>
      <c r="M1516" s="18"/>
      <c r="N1516" s="18"/>
      <c r="O1516" s="18"/>
      <c r="AW1516" s="23"/>
      <c r="BE1516" s="9"/>
      <c r="BF1516" s="9"/>
      <c r="BG1516" s="9"/>
      <c r="BH1516" s="9"/>
      <c r="BI1516" s="9"/>
      <c r="BJ1516" s="9"/>
      <c r="BK1516" s="9"/>
    </row>
    <row r="1517" spans="2:63" ht="15.75" customHeight="1" x14ac:dyDescent="0.25">
      <c r="B1517" s="10"/>
      <c r="C1517" s="6"/>
      <c r="D1517" s="6"/>
      <c r="E1517" s="6"/>
      <c r="F1517" s="6"/>
      <c r="G1517" s="6"/>
      <c r="H1517" s="6"/>
      <c r="I1517" s="13"/>
      <c r="J1517" s="18"/>
      <c r="K1517" s="18"/>
      <c r="L1517" s="18"/>
      <c r="M1517" s="18"/>
      <c r="N1517" s="18"/>
      <c r="O1517" s="18"/>
      <c r="AW1517" s="23"/>
      <c r="BE1517" s="9"/>
      <c r="BF1517" s="9"/>
      <c r="BG1517" s="9"/>
      <c r="BH1517" s="9"/>
      <c r="BI1517" s="9"/>
      <c r="BJ1517" s="9"/>
      <c r="BK1517" s="9"/>
    </row>
    <row r="1518" spans="2:63" ht="15.75" customHeight="1" x14ac:dyDescent="0.25">
      <c r="B1518" s="10"/>
      <c r="C1518" s="6"/>
      <c r="D1518" s="6"/>
      <c r="E1518" s="6"/>
      <c r="F1518" s="6"/>
      <c r="G1518" s="6"/>
      <c r="H1518" s="6"/>
      <c r="I1518" s="13"/>
      <c r="J1518" s="18"/>
      <c r="K1518" s="18"/>
      <c r="L1518" s="18"/>
      <c r="M1518" s="18"/>
      <c r="N1518" s="18"/>
      <c r="O1518" s="18"/>
      <c r="AW1518" s="23"/>
      <c r="BE1518" s="9"/>
      <c r="BF1518" s="9"/>
      <c r="BG1518" s="9"/>
      <c r="BH1518" s="9"/>
      <c r="BI1518" s="9"/>
      <c r="BJ1518" s="9"/>
      <c r="BK1518" s="9"/>
    </row>
    <row r="1519" spans="2:63" ht="15.75" customHeight="1" x14ac:dyDescent="0.25">
      <c r="B1519" s="10"/>
      <c r="C1519" s="6"/>
      <c r="D1519" s="6"/>
      <c r="E1519" s="6"/>
      <c r="F1519" s="6"/>
      <c r="G1519" s="6"/>
      <c r="H1519" s="6"/>
      <c r="I1519" s="13"/>
      <c r="J1519" s="18"/>
      <c r="K1519" s="18"/>
      <c r="L1519" s="18"/>
      <c r="M1519" s="18"/>
      <c r="N1519" s="18"/>
      <c r="O1519" s="18"/>
      <c r="AW1519" s="23"/>
      <c r="BE1519" s="9"/>
      <c r="BF1519" s="9"/>
      <c r="BG1519" s="9"/>
      <c r="BH1519" s="9"/>
      <c r="BI1519" s="9"/>
      <c r="BJ1519" s="9"/>
      <c r="BK1519" s="9"/>
    </row>
    <row r="1520" spans="2:63" ht="15.75" customHeight="1" x14ac:dyDescent="0.25">
      <c r="B1520" s="10"/>
      <c r="C1520" s="6"/>
      <c r="D1520" s="6"/>
      <c r="E1520" s="6"/>
      <c r="F1520" s="6"/>
      <c r="G1520" s="6"/>
      <c r="H1520" s="6"/>
      <c r="I1520" s="13"/>
      <c r="J1520" s="18"/>
      <c r="K1520" s="18"/>
      <c r="L1520" s="18"/>
      <c r="M1520" s="18"/>
      <c r="N1520" s="18"/>
      <c r="O1520" s="18"/>
      <c r="AW1520" s="23"/>
      <c r="BE1520" s="9"/>
      <c r="BF1520" s="9"/>
      <c r="BG1520" s="9"/>
      <c r="BH1520" s="9"/>
      <c r="BI1520" s="9"/>
      <c r="BJ1520" s="9"/>
      <c r="BK1520" s="9"/>
    </row>
    <row r="1521" spans="2:63" ht="15.75" customHeight="1" x14ac:dyDescent="0.25">
      <c r="B1521" s="10"/>
      <c r="C1521" s="6"/>
      <c r="D1521" s="6"/>
      <c r="E1521" s="6"/>
      <c r="F1521" s="6"/>
      <c r="G1521" s="6"/>
      <c r="H1521" s="6"/>
      <c r="I1521" s="13"/>
      <c r="J1521" s="18"/>
      <c r="K1521" s="18"/>
      <c r="L1521" s="18"/>
      <c r="M1521" s="18"/>
      <c r="N1521" s="18"/>
      <c r="O1521" s="18"/>
      <c r="AW1521" s="23"/>
      <c r="BE1521" s="9"/>
      <c r="BF1521" s="9"/>
      <c r="BG1521" s="9"/>
      <c r="BH1521" s="9"/>
      <c r="BI1521" s="9"/>
      <c r="BJ1521" s="9"/>
      <c r="BK1521" s="9"/>
    </row>
    <row r="1522" spans="2:63" ht="15.75" customHeight="1" x14ac:dyDescent="0.25">
      <c r="B1522" s="10"/>
      <c r="C1522" s="6"/>
      <c r="D1522" s="6"/>
      <c r="E1522" s="6"/>
      <c r="F1522" s="6"/>
      <c r="G1522" s="6"/>
      <c r="H1522" s="6"/>
      <c r="I1522" s="13"/>
      <c r="J1522" s="18"/>
      <c r="K1522" s="18"/>
      <c r="L1522" s="18"/>
      <c r="M1522" s="18"/>
      <c r="N1522" s="18"/>
      <c r="O1522" s="18"/>
      <c r="AW1522" s="23"/>
      <c r="BE1522" s="9"/>
      <c r="BF1522" s="9"/>
      <c r="BG1522" s="9"/>
      <c r="BH1522" s="9"/>
      <c r="BI1522" s="9"/>
      <c r="BJ1522" s="9"/>
      <c r="BK1522" s="9"/>
    </row>
    <row r="1523" spans="2:63" ht="15.75" customHeight="1" x14ac:dyDescent="0.25">
      <c r="B1523" s="10"/>
      <c r="C1523" s="6"/>
      <c r="D1523" s="6"/>
      <c r="E1523" s="6"/>
      <c r="F1523" s="6"/>
      <c r="G1523" s="6"/>
      <c r="H1523" s="6"/>
      <c r="I1523" s="13"/>
      <c r="J1523" s="18"/>
      <c r="K1523" s="18"/>
      <c r="L1523" s="18"/>
      <c r="M1523" s="18"/>
      <c r="N1523" s="18"/>
      <c r="O1523" s="18"/>
      <c r="AW1523" s="23"/>
      <c r="BE1523" s="9"/>
      <c r="BF1523" s="9"/>
      <c r="BG1523" s="9"/>
      <c r="BH1523" s="9"/>
      <c r="BI1523" s="9"/>
      <c r="BJ1523" s="9"/>
      <c r="BK1523" s="9"/>
    </row>
    <row r="1524" spans="2:63" ht="15.75" customHeight="1" x14ac:dyDescent="0.25">
      <c r="B1524" s="10"/>
      <c r="C1524" s="6"/>
      <c r="D1524" s="6"/>
      <c r="E1524" s="6"/>
      <c r="F1524" s="6"/>
      <c r="G1524" s="6"/>
      <c r="H1524" s="6"/>
      <c r="I1524" s="13"/>
      <c r="J1524" s="18"/>
      <c r="K1524" s="18"/>
      <c r="L1524" s="18"/>
      <c r="M1524" s="18"/>
      <c r="N1524" s="18"/>
      <c r="O1524" s="18"/>
      <c r="AW1524" s="23"/>
      <c r="BE1524" s="9"/>
      <c r="BF1524" s="9"/>
      <c r="BG1524" s="9"/>
      <c r="BH1524" s="9"/>
      <c r="BI1524" s="9"/>
      <c r="BJ1524" s="9"/>
      <c r="BK1524" s="9"/>
    </row>
    <row r="1525" spans="2:63" ht="15.75" customHeight="1" x14ac:dyDescent="0.25">
      <c r="B1525" s="10"/>
      <c r="C1525" s="6"/>
      <c r="D1525" s="6"/>
      <c r="E1525" s="6"/>
      <c r="F1525" s="6"/>
      <c r="G1525" s="6"/>
      <c r="H1525" s="6"/>
      <c r="I1525" s="13"/>
      <c r="J1525" s="18"/>
      <c r="K1525" s="18"/>
      <c r="L1525" s="18"/>
      <c r="M1525" s="18"/>
      <c r="N1525" s="18"/>
      <c r="O1525" s="18"/>
      <c r="AW1525" s="23"/>
      <c r="BE1525" s="9"/>
      <c r="BF1525" s="9"/>
      <c r="BG1525" s="9"/>
      <c r="BH1525" s="9"/>
      <c r="BI1525" s="9"/>
      <c r="BJ1525" s="9"/>
      <c r="BK1525" s="9"/>
    </row>
    <row r="1526" spans="2:63" ht="15.75" customHeight="1" x14ac:dyDescent="0.25">
      <c r="B1526" s="10"/>
      <c r="C1526" s="6"/>
      <c r="D1526" s="6"/>
      <c r="E1526" s="6"/>
      <c r="F1526" s="6"/>
      <c r="G1526" s="6"/>
      <c r="H1526" s="6"/>
      <c r="I1526" s="13"/>
      <c r="J1526" s="18"/>
      <c r="K1526" s="18"/>
      <c r="L1526" s="18"/>
      <c r="M1526" s="18"/>
      <c r="N1526" s="18"/>
      <c r="O1526" s="18"/>
      <c r="AW1526" s="23"/>
      <c r="BE1526" s="9"/>
      <c r="BF1526" s="9"/>
      <c r="BG1526" s="9"/>
      <c r="BH1526" s="9"/>
      <c r="BI1526" s="9"/>
      <c r="BJ1526" s="9"/>
      <c r="BK1526" s="9"/>
    </row>
    <row r="1527" spans="2:63" ht="15.75" customHeight="1" x14ac:dyDescent="0.25">
      <c r="B1527" s="10"/>
      <c r="C1527" s="6"/>
      <c r="D1527" s="6"/>
      <c r="E1527" s="6"/>
      <c r="F1527" s="6"/>
      <c r="G1527" s="6"/>
      <c r="H1527" s="6"/>
      <c r="I1527" s="13"/>
      <c r="J1527" s="18"/>
      <c r="K1527" s="18"/>
      <c r="L1527" s="18"/>
      <c r="M1527" s="18"/>
      <c r="N1527" s="18"/>
      <c r="O1527" s="18"/>
      <c r="AW1527" s="23"/>
      <c r="BE1527" s="9"/>
      <c r="BF1527" s="9"/>
      <c r="BG1527" s="9"/>
      <c r="BH1527" s="9"/>
      <c r="BI1527" s="9"/>
      <c r="BJ1527" s="9"/>
      <c r="BK1527" s="9"/>
    </row>
    <row r="1528" spans="2:63" ht="15.75" customHeight="1" x14ac:dyDescent="0.25">
      <c r="B1528" s="10"/>
      <c r="C1528" s="6"/>
      <c r="D1528" s="6"/>
      <c r="E1528" s="6"/>
      <c r="F1528" s="6"/>
      <c r="G1528" s="6"/>
      <c r="H1528" s="6"/>
      <c r="I1528" s="13"/>
      <c r="J1528" s="18"/>
      <c r="K1528" s="18"/>
      <c r="L1528" s="18"/>
      <c r="M1528" s="18"/>
      <c r="N1528" s="18"/>
      <c r="O1528" s="18"/>
      <c r="AW1528" s="23"/>
      <c r="BE1528" s="9"/>
      <c r="BF1528" s="9"/>
      <c r="BG1528" s="9"/>
      <c r="BH1528" s="9"/>
      <c r="BI1528" s="9"/>
      <c r="BJ1528" s="9"/>
      <c r="BK1528" s="9"/>
    </row>
    <row r="1529" spans="2:63" ht="15.75" customHeight="1" x14ac:dyDescent="0.25">
      <c r="B1529" s="10"/>
      <c r="C1529" s="6"/>
      <c r="D1529" s="6"/>
      <c r="E1529" s="6"/>
      <c r="F1529" s="6"/>
      <c r="G1529" s="6"/>
      <c r="H1529" s="6"/>
      <c r="I1529" s="13"/>
      <c r="J1529" s="18"/>
      <c r="K1529" s="18"/>
      <c r="L1529" s="18"/>
      <c r="M1529" s="18"/>
      <c r="N1529" s="18"/>
      <c r="O1529" s="18"/>
      <c r="AW1529" s="23"/>
      <c r="BE1529" s="9"/>
      <c r="BF1529" s="9"/>
      <c r="BG1529" s="9"/>
      <c r="BH1529" s="9"/>
      <c r="BI1529" s="9"/>
      <c r="BJ1529" s="9"/>
      <c r="BK1529" s="9"/>
    </row>
    <row r="1530" spans="2:63" ht="15.75" customHeight="1" x14ac:dyDescent="0.25">
      <c r="B1530" s="10"/>
      <c r="C1530" s="6"/>
      <c r="D1530" s="6"/>
      <c r="E1530" s="6"/>
      <c r="F1530" s="6"/>
      <c r="G1530" s="6"/>
      <c r="H1530" s="6"/>
      <c r="I1530" s="13"/>
      <c r="J1530" s="18"/>
      <c r="K1530" s="18"/>
      <c r="L1530" s="18"/>
      <c r="M1530" s="18"/>
      <c r="N1530" s="18"/>
      <c r="O1530" s="18"/>
      <c r="AW1530" s="23"/>
      <c r="BE1530" s="9"/>
      <c r="BF1530" s="9"/>
      <c r="BG1530" s="9"/>
      <c r="BH1530" s="9"/>
      <c r="BI1530" s="9"/>
      <c r="BJ1530" s="9"/>
      <c r="BK1530" s="9"/>
    </row>
    <row r="1531" spans="2:63" ht="15.75" customHeight="1" x14ac:dyDescent="0.25">
      <c r="B1531" s="10"/>
      <c r="C1531" s="6"/>
      <c r="D1531" s="6"/>
      <c r="E1531" s="6"/>
      <c r="F1531" s="6"/>
      <c r="G1531" s="6"/>
      <c r="H1531" s="6"/>
      <c r="I1531" s="13"/>
      <c r="J1531" s="18"/>
      <c r="K1531" s="18"/>
      <c r="L1531" s="18"/>
      <c r="M1531" s="18"/>
      <c r="N1531" s="18"/>
      <c r="O1531" s="18"/>
      <c r="AW1531" s="23"/>
      <c r="BE1531" s="9"/>
      <c r="BF1531" s="9"/>
      <c r="BG1531" s="9"/>
      <c r="BH1531" s="9"/>
      <c r="BI1531" s="9"/>
      <c r="BJ1531" s="9"/>
      <c r="BK1531" s="9"/>
    </row>
    <row r="1532" spans="2:63" ht="15.75" customHeight="1" x14ac:dyDescent="0.25">
      <c r="B1532" s="10"/>
      <c r="C1532" s="6"/>
      <c r="D1532" s="6"/>
      <c r="E1532" s="6"/>
      <c r="F1532" s="6"/>
      <c r="G1532" s="6"/>
      <c r="H1532" s="6"/>
      <c r="I1532" s="13"/>
      <c r="J1532" s="18"/>
      <c r="K1532" s="18"/>
      <c r="L1532" s="18"/>
      <c r="M1532" s="18"/>
      <c r="N1532" s="18"/>
      <c r="O1532" s="18"/>
      <c r="AW1532" s="23"/>
      <c r="BE1532" s="9"/>
      <c r="BF1532" s="9"/>
      <c r="BG1532" s="9"/>
      <c r="BH1532" s="9"/>
      <c r="BI1532" s="9"/>
      <c r="BJ1532" s="9"/>
      <c r="BK1532" s="9"/>
    </row>
    <row r="1533" spans="2:63" ht="15.75" customHeight="1" x14ac:dyDescent="0.25">
      <c r="B1533" s="10"/>
      <c r="C1533" s="6"/>
      <c r="D1533" s="6"/>
      <c r="E1533" s="6"/>
      <c r="F1533" s="6"/>
      <c r="G1533" s="6"/>
      <c r="H1533" s="6"/>
      <c r="I1533" s="13"/>
      <c r="J1533" s="18"/>
      <c r="K1533" s="18"/>
      <c r="L1533" s="18"/>
      <c r="M1533" s="18"/>
      <c r="N1533" s="18"/>
      <c r="O1533" s="18"/>
      <c r="AW1533" s="23"/>
      <c r="BE1533" s="9"/>
      <c r="BF1533" s="9"/>
      <c r="BG1533" s="9"/>
      <c r="BH1533" s="9"/>
      <c r="BI1533" s="9"/>
      <c r="BJ1533" s="9"/>
      <c r="BK1533" s="9"/>
    </row>
    <row r="1534" spans="2:63" ht="15.75" customHeight="1" x14ac:dyDescent="0.25">
      <c r="B1534" s="10"/>
      <c r="C1534" s="6"/>
      <c r="D1534" s="6"/>
      <c r="E1534" s="6"/>
      <c r="F1534" s="6"/>
      <c r="G1534" s="6"/>
      <c r="H1534" s="6"/>
      <c r="I1534" s="13"/>
      <c r="J1534" s="18"/>
      <c r="K1534" s="18"/>
      <c r="L1534" s="18"/>
      <c r="M1534" s="18"/>
      <c r="N1534" s="18"/>
      <c r="O1534" s="18"/>
      <c r="AW1534" s="23"/>
      <c r="BE1534" s="9"/>
      <c r="BF1534" s="9"/>
      <c r="BG1534" s="9"/>
      <c r="BH1534" s="9"/>
      <c r="BI1534" s="9"/>
      <c r="BJ1534" s="9"/>
      <c r="BK1534" s="9"/>
    </row>
    <row r="1535" spans="2:63" ht="15.75" customHeight="1" x14ac:dyDescent="0.25">
      <c r="B1535" s="10"/>
      <c r="C1535" s="6"/>
      <c r="D1535" s="6"/>
      <c r="E1535" s="6"/>
      <c r="F1535" s="6"/>
      <c r="G1535" s="6"/>
      <c r="H1535" s="6"/>
      <c r="I1535" s="13"/>
      <c r="J1535" s="18"/>
      <c r="K1535" s="18"/>
      <c r="L1535" s="18"/>
      <c r="M1535" s="18"/>
      <c r="N1535" s="18"/>
      <c r="O1535" s="18"/>
      <c r="AW1535" s="23"/>
      <c r="BE1535" s="9"/>
      <c r="BF1535" s="9"/>
      <c r="BG1535" s="9"/>
      <c r="BH1535" s="9"/>
      <c r="BI1535" s="9"/>
      <c r="BJ1535" s="9"/>
      <c r="BK1535" s="9"/>
    </row>
    <row r="1536" spans="2:63" ht="15.75" customHeight="1" x14ac:dyDescent="0.25">
      <c r="B1536" s="10"/>
      <c r="C1536" s="6"/>
      <c r="D1536" s="6"/>
      <c r="E1536" s="6"/>
      <c r="F1536" s="6"/>
      <c r="G1536" s="6"/>
      <c r="H1536" s="6"/>
      <c r="I1536" s="13"/>
      <c r="J1536" s="18"/>
      <c r="K1536" s="18"/>
      <c r="L1536" s="18"/>
      <c r="M1536" s="18"/>
      <c r="N1536" s="18"/>
      <c r="O1536" s="18"/>
      <c r="AW1536" s="23"/>
      <c r="BE1536" s="9"/>
      <c r="BF1536" s="9"/>
      <c r="BG1536" s="9"/>
      <c r="BH1536" s="9"/>
      <c r="BI1536" s="9"/>
      <c r="BJ1536" s="9"/>
      <c r="BK1536" s="9"/>
    </row>
    <row r="1537" spans="2:63" ht="15.75" customHeight="1" x14ac:dyDescent="0.25">
      <c r="B1537" s="10"/>
      <c r="C1537" s="6"/>
      <c r="D1537" s="6"/>
      <c r="E1537" s="6"/>
      <c r="F1537" s="6"/>
      <c r="G1537" s="6"/>
      <c r="H1537" s="6"/>
      <c r="I1537" s="13"/>
      <c r="J1537" s="18"/>
      <c r="K1537" s="18"/>
      <c r="L1537" s="18"/>
      <c r="M1537" s="18"/>
      <c r="N1537" s="18"/>
      <c r="O1537" s="18"/>
      <c r="AW1537" s="23"/>
      <c r="BE1537" s="9"/>
      <c r="BF1537" s="9"/>
      <c r="BG1537" s="9"/>
      <c r="BH1537" s="9"/>
      <c r="BI1537" s="9"/>
      <c r="BJ1537" s="9"/>
      <c r="BK1537" s="9"/>
    </row>
    <row r="1538" spans="2:63" ht="15.75" customHeight="1" x14ac:dyDescent="0.25">
      <c r="B1538" s="10"/>
      <c r="C1538" s="6"/>
      <c r="D1538" s="6"/>
      <c r="E1538" s="6"/>
      <c r="F1538" s="6"/>
      <c r="G1538" s="6"/>
      <c r="H1538" s="6"/>
      <c r="I1538" s="13"/>
      <c r="J1538" s="18"/>
      <c r="K1538" s="18"/>
      <c r="L1538" s="18"/>
      <c r="M1538" s="18"/>
      <c r="N1538" s="18"/>
      <c r="O1538" s="18"/>
      <c r="AW1538" s="23"/>
      <c r="BE1538" s="9"/>
      <c r="BF1538" s="9"/>
      <c r="BG1538" s="9"/>
      <c r="BH1538" s="9"/>
      <c r="BI1538" s="9"/>
      <c r="BJ1538" s="9"/>
      <c r="BK1538" s="9"/>
    </row>
    <row r="1539" spans="2:63" ht="15.75" customHeight="1" x14ac:dyDescent="0.25">
      <c r="B1539" s="10"/>
      <c r="C1539" s="6"/>
      <c r="D1539" s="6"/>
      <c r="E1539" s="6"/>
      <c r="F1539" s="6"/>
      <c r="G1539" s="6"/>
      <c r="H1539" s="6"/>
      <c r="I1539" s="13"/>
      <c r="J1539" s="18"/>
      <c r="K1539" s="18"/>
      <c r="L1539" s="18"/>
      <c r="M1539" s="18"/>
      <c r="N1539" s="18"/>
      <c r="O1539" s="18"/>
      <c r="AW1539" s="23"/>
      <c r="BE1539" s="9"/>
      <c r="BF1539" s="9"/>
      <c r="BG1539" s="9"/>
      <c r="BH1539" s="9"/>
      <c r="BI1539" s="9"/>
      <c r="BJ1539" s="9"/>
      <c r="BK1539" s="9"/>
    </row>
    <row r="1540" spans="2:63" ht="15.75" customHeight="1" x14ac:dyDescent="0.25">
      <c r="B1540" s="10"/>
      <c r="C1540" s="6"/>
      <c r="D1540" s="6"/>
      <c r="E1540" s="6"/>
      <c r="F1540" s="6"/>
      <c r="G1540" s="6"/>
      <c r="H1540" s="6"/>
      <c r="I1540" s="13"/>
      <c r="J1540" s="18"/>
      <c r="K1540" s="18"/>
      <c r="L1540" s="18"/>
      <c r="M1540" s="18"/>
      <c r="N1540" s="18"/>
      <c r="O1540" s="18"/>
      <c r="AW1540" s="23"/>
      <c r="BE1540" s="9"/>
      <c r="BF1540" s="9"/>
      <c r="BG1540" s="9"/>
      <c r="BH1540" s="9"/>
      <c r="BI1540" s="9"/>
      <c r="BJ1540" s="9"/>
      <c r="BK1540" s="9"/>
    </row>
    <row r="1541" spans="2:63" ht="15.75" customHeight="1" x14ac:dyDescent="0.25">
      <c r="B1541" s="10"/>
      <c r="C1541" s="6"/>
      <c r="D1541" s="6"/>
      <c r="E1541" s="6"/>
      <c r="F1541" s="6"/>
      <c r="G1541" s="6"/>
      <c r="H1541" s="6"/>
      <c r="I1541" s="13"/>
      <c r="J1541" s="18"/>
      <c r="K1541" s="18"/>
      <c r="L1541" s="18"/>
      <c r="M1541" s="18"/>
      <c r="N1541" s="18"/>
      <c r="O1541" s="18"/>
      <c r="AW1541" s="23"/>
      <c r="BE1541" s="9"/>
      <c r="BF1541" s="9"/>
      <c r="BG1541" s="9"/>
      <c r="BH1541" s="9"/>
      <c r="BI1541" s="9"/>
      <c r="BJ1541" s="9"/>
      <c r="BK1541" s="9"/>
    </row>
    <row r="1542" spans="2:63" ht="15.75" customHeight="1" x14ac:dyDescent="0.25">
      <c r="B1542" s="10"/>
      <c r="C1542" s="6"/>
      <c r="D1542" s="6"/>
      <c r="E1542" s="6"/>
      <c r="F1542" s="6"/>
      <c r="G1542" s="6"/>
      <c r="H1542" s="6"/>
      <c r="I1542" s="13"/>
      <c r="J1542" s="18"/>
      <c r="K1542" s="18"/>
      <c r="L1542" s="18"/>
      <c r="M1542" s="18"/>
      <c r="N1542" s="18"/>
      <c r="O1542" s="18"/>
      <c r="AW1542" s="23"/>
      <c r="BE1542" s="9"/>
      <c r="BF1542" s="9"/>
      <c r="BG1542" s="9"/>
      <c r="BH1542" s="9"/>
      <c r="BI1542" s="9"/>
      <c r="BJ1542" s="9"/>
      <c r="BK1542" s="9"/>
    </row>
    <row r="1543" spans="2:63" ht="15.75" customHeight="1" x14ac:dyDescent="0.25">
      <c r="B1543" s="10"/>
      <c r="C1543" s="6"/>
      <c r="D1543" s="6"/>
      <c r="E1543" s="6"/>
      <c r="F1543" s="6"/>
      <c r="G1543" s="6"/>
      <c r="H1543" s="6"/>
      <c r="I1543" s="13"/>
      <c r="J1543" s="18"/>
      <c r="K1543" s="18"/>
      <c r="L1543" s="18"/>
      <c r="M1543" s="18"/>
      <c r="N1543" s="18"/>
      <c r="O1543" s="18"/>
      <c r="AW1543" s="23"/>
      <c r="BE1543" s="9"/>
      <c r="BF1543" s="9"/>
      <c r="BG1543" s="9"/>
      <c r="BH1543" s="9"/>
      <c r="BI1543" s="9"/>
      <c r="BJ1543" s="9"/>
      <c r="BK1543" s="9"/>
    </row>
    <row r="1544" spans="2:63" ht="15.75" customHeight="1" x14ac:dyDescent="0.25">
      <c r="B1544" s="10"/>
      <c r="C1544" s="6"/>
      <c r="D1544" s="6"/>
      <c r="E1544" s="6"/>
      <c r="F1544" s="6"/>
      <c r="G1544" s="6"/>
      <c r="H1544" s="6"/>
      <c r="I1544" s="13"/>
      <c r="J1544" s="18"/>
      <c r="K1544" s="18"/>
      <c r="L1544" s="18"/>
      <c r="M1544" s="18"/>
      <c r="N1544" s="18"/>
      <c r="O1544" s="18"/>
      <c r="AW1544" s="23"/>
      <c r="BE1544" s="9"/>
      <c r="BF1544" s="9"/>
      <c r="BG1544" s="9"/>
      <c r="BH1544" s="9"/>
      <c r="BI1544" s="9"/>
      <c r="BJ1544" s="9"/>
      <c r="BK1544" s="9"/>
    </row>
    <row r="1545" spans="2:63" ht="15.75" customHeight="1" x14ac:dyDescent="0.25">
      <c r="B1545" s="10"/>
      <c r="C1545" s="6"/>
      <c r="D1545" s="6"/>
      <c r="E1545" s="6"/>
      <c r="F1545" s="6"/>
      <c r="G1545" s="6"/>
      <c r="H1545" s="6"/>
      <c r="I1545" s="13"/>
      <c r="J1545" s="18"/>
      <c r="K1545" s="18"/>
      <c r="L1545" s="18"/>
      <c r="M1545" s="18"/>
      <c r="N1545" s="18"/>
      <c r="O1545" s="18"/>
      <c r="AW1545" s="23"/>
      <c r="BE1545" s="9"/>
      <c r="BF1545" s="9"/>
      <c r="BG1545" s="9"/>
      <c r="BH1545" s="9"/>
      <c r="BI1545" s="9"/>
      <c r="BJ1545" s="9"/>
      <c r="BK1545" s="9"/>
    </row>
    <row r="1546" spans="2:63" ht="15.75" customHeight="1" x14ac:dyDescent="0.25">
      <c r="B1546" s="10"/>
      <c r="C1546" s="6"/>
      <c r="D1546" s="6"/>
      <c r="E1546" s="6"/>
      <c r="F1546" s="6"/>
      <c r="G1546" s="6"/>
      <c r="H1546" s="6"/>
      <c r="I1546" s="13"/>
      <c r="J1546" s="18"/>
      <c r="K1546" s="18"/>
      <c r="L1546" s="18"/>
      <c r="M1546" s="18"/>
      <c r="N1546" s="18"/>
      <c r="O1546" s="18"/>
      <c r="AW1546" s="23"/>
      <c r="BE1546" s="9"/>
      <c r="BF1546" s="9"/>
      <c r="BG1546" s="9"/>
      <c r="BH1546" s="9"/>
      <c r="BI1546" s="9"/>
      <c r="BJ1546" s="9"/>
      <c r="BK1546" s="9"/>
    </row>
    <row r="1547" spans="2:63" ht="15.75" customHeight="1" x14ac:dyDescent="0.25">
      <c r="B1547" s="10"/>
      <c r="C1547" s="6"/>
      <c r="D1547" s="6"/>
      <c r="E1547" s="6"/>
      <c r="F1547" s="6"/>
      <c r="G1547" s="6"/>
      <c r="H1547" s="6"/>
      <c r="I1547" s="13"/>
      <c r="J1547" s="18"/>
      <c r="K1547" s="18"/>
      <c r="L1547" s="18"/>
      <c r="M1547" s="18"/>
      <c r="N1547" s="18"/>
      <c r="O1547" s="18"/>
      <c r="AW1547" s="23"/>
      <c r="BE1547" s="9"/>
      <c r="BF1547" s="9"/>
      <c r="BG1547" s="9"/>
      <c r="BH1547" s="9"/>
      <c r="BI1547" s="9"/>
      <c r="BJ1547" s="9"/>
      <c r="BK1547" s="9"/>
    </row>
    <row r="1548" spans="2:63" ht="15.75" customHeight="1" x14ac:dyDescent="0.25">
      <c r="B1548" s="10"/>
      <c r="C1548" s="6"/>
      <c r="D1548" s="6"/>
      <c r="E1548" s="6"/>
      <c r="F1548" s="6"/>
      <c r="G1548" s="6"/>
      <c r="H1548" s="6"/>
      <c r="I1548" s="13"/>
      <c r="J1548" s="18"/>
      <c r="K1548" s="18"/>
      <c r="L1548" s="18"/>
      <c r="M1548" s="18"/>
      <c r="N1548" s="18"/>
      <c r="O1548" s="18"/>
      <c r="AW1548" s="23"/>
      <c r="BE1548" s="9"/>
      <c r="BF1548" s="9"/>
      <c r="BG1548" s="9"/>
      <c r="BH1548" s="9"/>
      <c r="BI1548" s="9"/>
      <c r="BJ1548" s="9"/>
      <c r="BK1548" s="9"/>
    </row>
    <row r="1549" spans="2:63" ht="15.75" customHeight="1" x14ac:dyDescent="0.25">
      <c r="B1549" s="10"/>
      <c r="C1549" s="6"/>
      <c r="D1549" s="6"/>
      <c r="E1549" s="6"/>
      <c r="F1549" s="6"/>
      <c r="G1549" s="6"/>
      <c r="H1549" s="6"/>
      <c r="I1549" s="13"/>
      <c r="J1549" s="18"/>
      <c r="K1549" s="18"/>
      <c r="L1549" s="18"/>
      <c r="M1549" s="18"/>
      <c r="N1549" s="18"/>
      <c r="O1549" s="18"/>
      <c r="AW1549" s="23"/>
      <c r="BE1549" s="9"/>
      <c r="BF1549" s="9"/>
      <c r="BG1549" s="9"/>
      <c r="BH1549" s="9"/>
      <c r="BI1549" s="9"/>
      <c r="BJ1549" s="9"/>
      <c r="BK1549" s="9"/>
    </row>
    <row r="1550" spans="2:63" ht="15.75" customHeight="1" x14ac:dyDescent="0.25">
      <c r="B1550" s="10"/>
      <c r="C1550" s="6"/>
      <c r="D1550" s="6"/>
      <c r="E1550" s="6"/>
      <c r="F1550" s="6"/>
      <c r="G1550" s="6"/>
      <c r="H1550" s="6"/>
      <c r="I1550" s="13"/>
      <c r="J1550" s="18"/>
      <c r="K1550" s="18"/>
      <c r="L1550" s="18"/>
      <c r="M1550" s="18"/>
      <c r="N1550" s="18"/>
      <c r="O1550" s="18"/>
      <c r="AW1550" s="23"/>
      <c r="BE1550" s="9"/>
      <c r="BF1550" s="9"/>
      <c r="BG1550" s="9"/>
      <c r="BH1550" s="9"/>
      <c r="BI1550" s="9"/>
      <c r="BJ1550" s="9"/>
      <c r="BK1550" s="9"/>
    </row>
    <row r="1551" spans="2:63" ht="15.75" customHeight="1" x14ac:dyDescent="0.25">
      <c r="B1551" s="10"/>
      <c r="C1551" s="6"/>
      <c r="D1551" s="6"/>
      <c r="E1551" s="6"/>
      <c r="F1551" s="6"/>
      <c r="G1551" s="6"/>
      <c r="H1551" s="6"/>
      <c r="I1551" s="13"/>
      <c r="J1551" s="18"/>
      <c r="K1551" s="18"/>
      <c r="L1551" s="18"/>
      <c r="M1551" s="18"/>
      <c r="N1551" s="18"/>
      <c r="O1551" s="18"/>
      <c r="AW1551" s="23"/>
      <c r="BE1551" s="9"/>
      <c r="BF1551" s="9"/>
      <c r="BG1551" s="9"/>
      <c r="BH1551" s="9"/>
      <c r="BI1551" s="9"/>
      <c r="BJ1551" s="9"/>
      <c r="BK1551" s="9"/>
    </row>
    <row r="1552" spans="2:63" ht="15.75" customHeight="1" x14ac:dyDescent="0.25">
      <c r="B1552" s="10"/>
      <c r="C1552" s="6"/>
      <c r="D1552" s="6"/>
      <c r="E1552" s="6"/>
      <c r="F1552" s="6"/>
      <c r="G1552" s="6"/>
      <c r="H1552" s="6"/>
      <c r="I1552" s="13"/>
      <c r="J1552" s="18"/>
      <c r="K1552" s="18"/>
      <c r="L1552" s="18"/>
      <c r="M1552" s="18"/>
      <c r="N1552" s="18"/>
      <c r="O1552" s="18"/>
      <c r="AW1552" s="23"/>
      <c r="BE1552" s="9"/>
      <c r="BF1552" s="9"/>
      <c r="BG1552" s="9"/>
      <c r="BH1552" s="9"/>
      <c r="BI1552" s="9"/>
      <c r="BJ1552" s="9"/>
      <c r="BK1552" s="9"/>
    </row>
    <row r="1553" spans="2:63" ht="15.75" customHeight="1" x14ac:dyDescent="0.25">
      <c r="B1553" s="10"/>
      <c r="C1553" s="6"/>
      <c r="D1553" s="6"/>
      <c r="E1553" s="6"/>
      <c r="F1553" s="6"/>
      <c r="G1553" s="6"/>
      <c r="H1553" s="6"/>
      <c r="I1553" s="13"/>
      <c r="J1553" s="18"/>
      <c r="K1553" s="18"/>
      <c r="L1553" s="18"/>
      <c r="M1553" s="18"/>
      <c r="N1553" s="18"/>
      <c r="O1553" s="18"/>
      <c r="AW1553" s="23"/>
      <c r="BE1553" s="9"/>
      <c r="BF1553" s="9"/>
      <c r="BG1553" s="9"/>
      <c r="BH1553" s="9"/>
      <c r="BI1553" s="9"/>
      <c r="BJ1553" s="9"/>
      <c r="BK1553" s="9"/>
    </row>
    <row r="1554" spans="2:63" ht="15.75" customHeight="1" x14ac:dyDescent="0.25">
      <c r="B1554" s="10"/>
      <c r="C1554" s="6"/>
      <c r="D1554" s="6"/>
      <c r="E1554" s="6"/>
      <c r="F1554" s="6"/>
      <c r="G1554" s="6"/>
      <c r="H1554" s="6"/>
      <c r="I1554" s="13"/>
      <c r="J1554" s="18"/>
      <c r="K1554" s="18"/>
      <c r="L1554" s="18"/>
      <c r="M1554" s="18"/>
      <c r="N1554" s="18"/>
      <c r="O1554" s="18"/>
      <c r="AW1554" s="23"/>
      <c r="BE1554" s="9"/>
      <c r="BF1554" s="9"/>
      <c r="BG1554" s="9"/>
      <c r="BH1554" s="9"/>
      <c r="BI1554" s="9"/>
      <c r="BJ1554" s="9"/>
      <c r="BK1554" s="9"/>
    </row>
    <row r="1555" spans="2:63" ht="15.75" customHeight="1" x14ac:dyDescent="0.25">
      <c r="B1555" s="10"/>
      <c r="C1555" s="6"/>
      <c r="D1555" s="6"/>
      <c r="E1555" s="6"/>
      <c r="F1555" s="6"/>
      <c r="G1555" s="6"/>
      <c r="H1555" s="6"/>
      <c r="I1555" s="13"/>
      <c r="J1555" s="18"/>
      <c r="K1555" s="18"/>
      <c r="L1555" s="18"/>
      <c r="M1555" s="18"/>
      <c r="N1555" s="18"/>
      <c r="O1555" s="18"/>
      <c r="AW1555" s="23"/>
      <c r="BE1555" s="9"/>
      <c r="BF1555" s="9"/>
      <c r="BG1555" s="9"/>
      <c r="BH1555" s="9"/>
      <c r="BI1555" s="9"/>
      <c r="BJ1555" s="9"/>
      <c r="BK1555" s="9"/>
    </row>
    <row r="1556" spans="2:63" ht="15.75" customHeight="1" x14ac:dyDescent="0.25">
      <c r="B1556" s="10"/>
      <c r="C1556" s="6"/>
      <c r="D1556" s="6"/>
      <c r="E1556" s="6"/>
      <c r="F1556" s="6"/>
      <c r="G1556" s="6"/>
      <c r="H1556" s="6"/>
      <c r="I1556" s="13"/>
      <c r="J1556" s="18"/>
      <c r="K1556" s="18"/>
      <c r="L1556" s="18"/>
      <c r="M1556" s="18"/>
      <c r="N1556" s="18"/>
      <c r="O1556" s="18"/>
      <c r="AW1556" s="23"/>
      <c r="BE1556" s="9"/>
      <c r="BF1556" s="9"/>
      <c r="BG1556" s="9"/>
      <c r="BH1556" s="9"/>
      <c r="BI1556" s="9"/>
      <c r="BJ1556" s="9"/>
      <c r="BK1556" s="9"/>
    </row>
    <row r="1557" spans="2:63" ht="15.75" customHeight="1" x14ac:dyDescent="0.25">
      <c r="B1557" s="10"/>
      <c r="C1557" s="6"/>
      <c r="D1557" s="6"/>
      <c r="E1557" s="6"/>
      <c r="F1557" s="6"/>
      <c r="G1557" s="6"/>
      <c r="H1557" s="6"/>
      <c r="I1557" s="13"/>
      <c r="J1557" s="18"/>
      <c r="K1557" s="18"/>
      <c r="L1557" s="18"/>
      <c r="M1557" s="18"/>
      <c r="N1557" s="18"/>
      <c r="O1557" s="18"/>
      <c r="AW1557" s="23"/>
      <c r="BE1557" s="9"/>
      <c r="BF1557" s="9"/>
      <c r="BG1557" s="9"/>
      <c r="BH1557" s="9"/>
      <c r="BI1557" s="9"/>
      <c r="BJ1557" s="9"/>
      <c r="BK1557" s="9"/>
    </row>
    <row r="1558" spans="2:63" ht="15.75" customHeight="1" x14ac:dyDescent="0.25">
      <c r="B1558" s="10"/>
      <c r="C1558" s="6"/>
      <c r="D1558" s="6"/>
      <c r="E1558" s="6"/>
      <c r="F1558" s="6"/>
      <c r="G1558" s="6"/>
      <c r="H1558" s="6"/>
      <c r="I1558" s="13"/>
      <c r="J1558" s="18"/>
      <c r="K1558" s="18"/>
      <c r="L1558" s="18"/>
      <c r="M1558" s="18"/>
      <c r="N1558" s="18"/>
      <c r="O1558" s="18"/>
      <c r="AW1558" s="23"/>
      <c r="BE1558" s="9"/>
      <c r="BF1558" s="9"/>
      <c r="BG1558" s="9"/>
      <c r="BH1558" s="9"/>
      <c r="BI1558" s="9"/>
      <c r="BJ1558" s="9"/>
      <c r="BK1558" s="9"/>
    </row>
    <row r="1559" spans="2:63" ht="15.75" customHeight="1" x14ac:dyDescent="0.25">
      <c r="B1559" s="10"/>
      <c r="C1559" s="6"/>
      <c r="D1559" s="6"/>
      <c r="E1559" s="6"/>
      <c r="F1559" s="6"/>
      <c r="G1559" s="6"/>
      <c r="H1559" s="6"/>
      <c r="I1559" s="13"/>
      <c r="J1559" s="18"/>
      <c r="K1559" s="18"/>
      <c r="L1559" s="18"/>
      <c r="M1559" s="18"/>
      <c r="N1559" s="18"/>
      <c r="O1559" s="18"/>
      <c r="AW1559" s="23"/>
      <c r="BE1559" s="9"/>
      <c r="BF1559" s="9"/>
      <c r="BG1559" s="9"/>
      <c r="BH1559" s="9"/>
      <c r="BI1559" s="9"/>
      <c r="BJ1559" s="9"/>
      <c r="BK1559" s="9"/>
    </row>
    <row r="1560" spans="2:63" ht="15.75" customHeight="1" x14ac:dyDescent="0.25">
      <c r="B1560" s="10"/>
      <c r="C1560" s="6"/>
      <c r="D1560" s="6"/>
      <c r="E1560" s="6"/>
      <c r="F1560" s="6"/>
      <c r="G1560" s="6"/>
      <c r="H1560" s="6"/>
      <c r="I1560" s="13"/>
      <c r="J1560" s="18"/>
      <c r="K1560" s="18"/>
      <c r="L1560" s="18"/>
      <c r="M1560" s="18"/>
      <c r="N1560" s="18"/>
      <c r="O1560" s="18"/>
      <c r="AW1560" s="23"/>
      <c r="BE1560" s="9"/>
      <c r="BF1560" s="9"/>
      <c r="BG1560" s="9"/>
      <c r="BH1560" s="9"/>
      <c r="BI1560" s="9"/>
      <c r="BJ1560" s="9"/>
      <c r="BK1560" s="9"/>
    </row>
    <row r="1561" spans="2:63" ht="15.75" customHeight="1" x14ac:dyDescent="0.25">
      <c r="B1561" s="10"/>
      <c r="C1561" s="6"/>
      <c r="D1561" s="6"/>
      <c r="E1561" s="6"/>
      <c r="F1561" s="6"/>
      <c r="G1561" s="6"/>
      <c r="H1561" s="6"/>
      <c r="I1561" s="13"/>
      <c r="J1561" s="18"/>
      <c r="K1561" s="18"/>
      <c r="L1561" s="18"/>
      <c r="M1561" s="18"/>
      <c r="N1561" s="18"/>
      <c r="O1561" s="18"/>
      <c r="AW1561" s="23"/>
      <c r="BE1561" s="9"/>
      <c r="BF1561" s="9"/>
      <c r="BG1561" s="9"/>
      <c r="BH1561" s="9"/>
      <c r="BI1561" s="9"/>
      <c r="BJ1561" s="9"/>
      <c r="BK1561" s="9"/>
    </row>
    <row r="1562" spans="2:63" ht="15.75" customHeight="1" x14ac:dyDescent="0.25">
      <c r="B1562" s="10"/>
      <c r="C1562" s="6"/>
      <c r="D1562" s="6"/>
      <c r="E1562" s="6"/>
      <c r="F1562" s="6"/>
      <c r="G1562" s="6"/>
      <c r="H1562" s="6"/>
      <c r="I1562" s="13"/>
      <c r="J1562" s="18"/>
      <c r="K1562" s="18"/>
      <c r="L1562" s="18"/>
      <c r="M1562" s="18"/>
      <c r="N1562" s="18"/>
      <c r="O1562" s="18"/>
      <c r="AW1562" s="23"/>
      <c r="BE1562" s="9"/>
      <c r="BF1562" s="9"/>
      <c r="BG1562" s="9"/>
      <c r="BH1562" s="9"/>
      <c r="BI1562" s="9"/>
      <c r="BJ1562" s="9"/>
      <c r="BK1562" s="9"/>
    </row>
    <row r="1563" spans="2:63" ht="15.75" customHeight="1" x14ac:dyDescent="0.25">
      <c r="B1563" s="10"/>
      <c r="C1563" s="6"/>
      <c r="D1563" s="6"/>
      <c r="E1563" s="6"/>
      <c r="F1563" s="6"/>
      <c r="G1563" s="6"/>
      <c r="H1563" s="6"/>
      <c r="I1563" s="13"/>
      <c r="J1563" s="18"/>
      <c r="K1563" s="18"/>
      <c r="L1563" s="18"/>
      <c r="M1563" s="18"/>
      <c r="N1563" s="18"/>
      <c r="O1563" s="18"/>
      <c r="AW1563" s="23"/>
      <c r="BE1563" s="9"/>
      <c r="BF1563" s="9"/>
      <c r="BG1563" s="9"/>
      <c r="BH1563" s="9"/>
      <c r="BI1563" s="9"/>
      <c r="BJ1563" s="9"/>
      <c r="BK1563" s="9"/>
    </row>
    <row r="1564" spans="2:63" ht="15.75" customHeight="1" x14ac:dyDescent="0.25">
      <c r="B1564" s="10"/>
      <c r="C1564" s="6"/>
      <c r="D1564" s="6"/>
      <c r="E1564" s="6"/>
      <c r="F1564" s="6"/>
      <c r="G1564" s="6"/>
      <c r="H1564" s="6"/>
      <c r="I1564" s="13"/>
      <c r="J1564" s="18"/>
      <c r="K1564" s="18"/>
      <c r="L1564" s="18"/>
      <c r="M1564" s="18"/>
      <c r="N1564" s="18"/>
      <c r="O1564" s="18"/>
      <c r="AW1564" s="23"/>
      <c r="BE1564" s="9"/>
      <c r="BF1564" s="9"/>
      <c r="BG1564" s="9"/>
      <c r="BH1564" s="9"/>
      <c r="BI1564" s="9"/>
      <c r="BJ1564" s="9"/>
      <c r="BK1564" s="9"/>
    </row>
    <row r="1565" spans="2:63" ht="15.75" customHeight="1" x14ac:dyDescent="0.25">
      <c r="B1565" s="10"/>
      <c r="C1565" s="6"/>
      <c r="D1565" s="6"/>
      <c r="E1565" s="6"/>
      <c r="F1565" s="6"/>
      <c r="G1565" s="6"/>
      <c r="H1565" s="6"/>
      <c r="I1565" s="13"/>
      <c r="J1565" s="18"/>
      <c r="K1565" s="18"/>
      <c r="L1565" s="18"/>
      <c r="M1565" s="18"/>
      <c r="N1565" s="18"/>
      <c r="O1565" s="18"/>
      <c r="AW1565" s="23"/>
      <c r="BE1565" s="9"/>
      <c r="BF1565" s="9"/>
      <c r="BG1565" s="9"/>
      <c r="BH1565" s="9"/>
      <c r="BI1565" s="9"/>
      <c r="BJ1565" s="9"/>
      <c r="BK1565" s="9"/>
    </row>
    <row r="1566" spans="2:63" ht="15.75" customHeight="1" x14ac:dyDescent="0.25">
      <c r="B1566" s="10"/>
      <c r="C1566" s="6"/>
      <c r="D1566" s="6"/>
      <c r="E1566" s="6"/>
      <c r="F1566" s="6"/>
      <c r="G1566" s="6"/>
      <c r="H1566" s="6"/>
      <c r="I1566" s="13"/>
      <c r="J1566" s="18"/>
      <c r="K1566" s="18"/>
      <c r="L1566" s="18"/>
      <c r="M1566" s="18"/>
      <c r="N1566" s="18"/>
      <c r="O1566" s="18"/>
      <c r="AW1566" s="23"/>
      <c r="BE1566" s="9"/>
      <c r="BF1566" s="9"/>
      <c r="BG1566" s="9"/>
      <c r="BH1566" s="9"/>
      <c r="BI1566" s="9"/>
      <c r="BJ1566" s="9"/>
      <c r="BK1566" s="9"/>
    </row>
    <row r="1567" spans="2:63" ht="15.75" customHeight="1" x14ac:dyDescent="0.25">
      <c r="B1567" s="10"/>
      <c r="C1567" s="6"/>
      <c r="D1567" s="6"/>
      <c r="E1567" s="6"/>
      <c r="F1567" s="6"/>
      <c r="G1567" s="6"/>
      <c r="H1567" s="6"/>
      <c r="I1567" s="13"/>
      <c r="J1567" s="18"/>
      <c r="K1567" s="18"/>
      <c r="L1567" s="18"/>
      <c r="M1567" s="18"/>
      <c r="N1567" s="18"/>
      <c r="O1567" s="18"/>
      <c r="AW1567" s="23"/>
      <c r="BE1567" s="9"/>
      <c r="BF1567" s="9"/>
      <c r="BG1567" s="9"/>
      <c r="BH1567" s="9"/>
      <c r="BI1567" s="9"/>
      <c r="BJ1567" s="9"/>
      <c r="BK1567" s="9"/>
    </row>
    <row r="1568" spans="2:63" ht="15.75" customHeight="1" x14ac:dyDescent="0.25">
      <c r="B1568" s="10"/>
      <c r="C1568" s="6"/>
      <c r="D1568" s="6"/>
      <c r="E1568" s="6"/>
      <c r="F1568" s="6"/>
      <c r="G1568" s="6"/>
      <c r="H1568" s="6"/>
      <c r="I1568" s="13"/>
      <c r="J1568" s="18"/>
      <c r="K1568" s="18"/>
      <c r="L1568" s="18"/>
      <c r="M1568" s="18"/>
      <c r="N1568" s="18"/>
      <c r="O1568" s="18"/>
      <c r="AW1568" s="23"/>
      <c r="BE1568" s="9"/>
      <c r="BF1568" s="9"/>
      <c r="BG1568" s="9"/>
      <c r="BH1568" s="9"/>
      <c r="BI1568" s="9"/>
      <c r="BJ1568" s="9"/>
      <c r="BK1568" s="9"/>
    </row>
    <row r="1569" spans="2:63" ht="15.75" customHeight="1" x14ac:dyDescent="0.25">
      <c r="B1569" s="10"/>
      <c r="C1569" s="6"/>
      <c r="D1569" s="6"/>
      <c r="E1569" s="6"/>
      <c r="F1569" s="6"/>
      <c r="G1569" s="6"/>
      <c r="H1569" s="6"/>
      <c r="I1569" s="13"/>
      <c r="J1569" s="18"/>
      <c r="K1569" s="18"/>
      <c r="L1569" s="18"/>
      <c r="M1569" s="18"/>
      <c r="N1569" s="18"/>
      <c r="O1569" s="18"/>
      <c r="AW1569" s="23"/>
      <c r="BE1569" s="9"/>
      <c r="BF1569" s="9"/>
      <c r="BG1569" s="9"/>
      <c r="BH1569" s="9"/>
      <c r="BI1569" s="9"/>
      <c r="BJ1569" s="9"/>
      <c r="BK1569" s="9"/>
    </row>
    <row r="1570" spans="2:63" ht="15.75" customHeight="1" x14ac:dyDescent="0.25">
      <c r="B1570" s="10"/>
      <c r="C1570" s="6"/>
      <c r="D1570" s="6"/>
      <c r="E1570" s="6"/>
      <c r="F1570" s="6"/>
      <c r="G1570" s="6"/>
      <c r="H1570" s="6"/>
      <c r="I1570" s="13"/>
      <c r="J1570" s="18"/>
      <c r="K1570" s="18"/>
      <c r="L1570" s="18"/>
      <c r="M1570" s="18"/>
      <c r="N1570" s="18"/>
      <c r="O1570" s="18"/>
      <c r="AW1570" s="23"/>
      <c r="BE1570" s="9"/>
      <c r="BF1570" s="9"/>
      <c r="BG1570" s="9"/>
      <c r="BH1570" s="9"/>
      <c r="BI1570" s="9"/>
      <c r="BJ1570" s="9"/>
      <c r="BK1570" s="9"/>
    </row>
    <row r="1571" spans="2:63" ht="15.75" customHeight="1" x14ac:dyDescent="0.25">
      <c r="B1571" s="10"/>
      <c r="C1571" s="6"/>
      <c r="D1571" s="6"/>
      <c r="E1571" s="6"/>
      <c r="F1571" s="6"/>
      <c r="G1571" s="6"/>
      <c r="H1571" s="6"/>
      <c r="I1571" s="13"/>
      <c r="J1571" s="18"/>
      <c r="K1571" s="18"/>
      <c r="L1571" s="18"/>
      <c r="M1571" s="18"/>
      <c r="N1571" s="18"/>
      <c r="O1571" s="18"/>
      <c r="AW1571" s="23"/>
      <c r="BE1571" s="9"/>
      <c r="BF1571" s="9"/>
      <c r="BG1571" s="9"/>
      <c r="BH1571" s="9"/>
      <c r="BI1571" s="9"/>
      <c r="BJ1571" s="9"/>
      <c r="BK1571" s="9"/>
    </row>
    <row r="1572" spans="2:63" ht="15.75" customHeight="1" x14ac:dyDescent="0.25">
      <c r="B1572" s="10"/>
      <c r="C1572" s="6"/>
      <c r="D1572" s="6"/>
      <c r="E1572" s="6"/>
      <c r="F1572" s="6"/>
      <c r="G1572" s="6"/>
      <c r="H1572" s="6"/>
      <c r="I1572" s="13"/>
      <c r="J1572" s="18"/>
      <c r="K1572" s="18"/>
      <c r="L1572" s="18"/>
      <c r="M1572" s="18"/>
      <c r="N1572" s="18"/>
      <c r="O1572" s="18"/>
      <c r="AW1572" s="23"/>
      <c r="BE1572" s="9"/>
      <c r="BF1572" s="9"/>
      <c r="BG1572" s="9"/>
      <c r="BH1572" s="9"/>
      <c r="BI1572" s="9"/>
      <c r="BJ1572" s="9"/>
      <c r="BK1572" s="9"/>
    </row>
    <row r="1573" spans="2:63" ht="15.75" customHeight="1" x14ac:dyDescent="0.25">
      <c r="B1573" s="10"/>
      <c r="C1573" s="6"/>
      <c r="D1573" s="6"/>
      <c r="E1573" s="6"/>
      <c r="F1573" s="6"/>
      <c r="G1573" s="6"/>
      <c r="H1573" s="6"/>
      <c r="I1573" s="13"/>
      <c r="J1573" s="18"/>
      <c r="K1573" s="18"/>
      <c r="L1573" s="18"/>
      <c r="M1573" s="18"/>
      <c r="N1573" s="18"/>
      <c r="O1573" s="18"/>
      <c r="AW1573" s="23"/>
      <c r="BE1573" s="9"/>
      <c r="BF1573" s="9"/>
      <c r="BG1573" s="9"/>
      <c r="BH1573" s="9"/>
      <c r="BI1573" s="9"/>
      <c r="BJ1573" s="9"/>
      <c r="BK1573" s="9"/>
    </row>
    <row r="1574" spans="2:63" ht="15.75" customHeight="1" x14ac:dyDescent="0.25">
      <c r="B1574" s="10"/>
      <c r="C1574" s="6"/>
      <c r="D1574" s="6"/>
      <c r="E1574" s="6"/>
      <c r="F1574" s="6"/>
      <c r="G1574" s="6"/>
      <c r="H1574" s="6"/>
      <c r="I1574" s="13"/>
      <c r="J1574" s="18"/>
      <c r="K1574" s="18"/>
      <c r="L1574" s="18"/>
      <c r="M1574" s="18"/>
      <c r="N1574" s="18"/>
      <c r="O1574" s="18"/>
      <c r="AW1574" s="23"/>
      <c r="BE1574" s="9"/>
      <c r="BF1574" s="9"/>
      <c r="BG1574" s="9"/>
      <c r="BH1574" s="9"/>
      <c r="BI1574" s="9"/>
      <c r="BJ1574" s="9"/>
      <c r="BK1574" s="9"/>
    </row>
    <row r="1575" spans="2:63" ht="15.75" customHeight="1" x14ac:dyDescent="0.25">
      <c r="B1575" s="10"/>
      <c r="C1575" s="6"/>
      <c r="D1575" s="6"/>
      <c r="E1575" s="6"/>
      <c r="F1575" s="6"/>
      <c r="G1575" s="6"/>
      <c r="H1575" s="6"/>
      <c r="I1575" s="13"/>
      <c r="J1575" s="18"/>
      <c r="K1575" s="18"/>
      <c r="L1575" s="18"/>
      <c r="M1575" s="18"/>
      <c r="N1575" s="18"/>
      <c r="O1575" s="18"/>
      <c r="AW1575" s="23"/>
      <c r="BE1575" s="9"/>
      <c r="BF1575" s="9"/>
      <c r="BG1575" s="9"/>
      <c r="BH1575" s="9"/>
      <c r="BI1575" s="9"/>
      <c r="BJ1575" s="9"/>
      <c r="BK1575" s="9"/>
    </row>
    <row r="1576" spans="2:63" ht="15.75" customHeight="1" x14ac:dyDescent="0.25">
      <c r="B1576" s="10"/>
      <c r="C1576" s="6"/>
      <c r="D1576" s="6"/>
      <c r="E1576" s="6"/>
      <c r="F1576" s="6"/>
      <c r="G1576" s="6"/>
      <c r="H1576" s="6"/>
      <c r="I1576" s="13"/>
      <c r="J1576" s="18"/>
      <c r="K1576" s="18"/>
      <c r="L1576" s="18"/>
      <c r="M1576" s="18"/>
      <c r="N1576" s="18"/>
      <c r="O1576" s="18"/>
      <c r="AW1576" s="23"/>
      <c r="BE1576" s="9"/>
      <c r="BF1576" s="9"/>
      <c r="BG1576" s="9"/>
      <c r="BH1576" s="9"/>
      <c r="BI1576" s="9"/>
      <c r="BJ1576" s="9"/>
      <c r="BK1576" s="9"/>
    </row>
    <row r="1577" spans="2:63" ht="15.75" customHeight="1" x14ac:dyDescent="0.25">
      <c r="B1577" s="10"/>
      <c r="C1577" s="6"/>
      <c r="D1577" s="6"/>
      <c r="E1577" s="6"/>
      <c r="F1577" s="6"/>
      <c r="G1577" s="6"/>
      <c r="H1577" s="6"/>
      <c r="I1577" s="13"/>
      <c r="J1577" s="18"/>
      <c r="K1577" s="18"/>
      <c r="L1577" s="18"/>
      <c r="M1577" s="18"/>
      <c r="N1577" s="18"/>
      <c r="O1577" s="18"/>
      <c r="AW1577" s="23"/>
      <c r="BE1577" s="9"/>
      <c r="BF1577" s="9"/>
      <c r="BG1577" s="9"/>
      <c r="BH1577" s="9"/>
      <c r="BI1577" s="9"/>
      <c r="BJ1577" s="9"/>
      <c r="BK1577" s="9"/>
    </row>
    <row r="1578" spans="2:63" ht="15.75" customHeight="1" x14ac:dyDescent="0.25">
      <c r="B1578" s="10"/>
      <c r="C1578" s="6"/>
      <c r="D1578" s="6"/>
      <c r="E1578" s="6"/>
      <c r="F1578" s="6"/>
      <c r="G1578" s="6"/>
      <c r="H1578" s="6"/>
      <c r="I1578" s="13"/>
      <c r="J1578" s="18"/>
      <c r="K1578" s="18"/>
      <c r="L1578" s="18"/>
      <c r="M1578" s="18"/>
      <c r="N1578" s="18"/>
      <c r="O1578" s="18"/>
      <c r="AW1578" s="23"/>
      <c r="BE1578" s="9"/>
      <c r="BF1578" s="9"/>
      <c r="BG1578" s="9"/>
      <c r="BH1578" s="9"/>
      <c r="BI1578" s="9"/>
      <c r="BJ1578" s="9"/>
      <c r="BK1578" s="9"/>
    </row>
    <row r="1579" spans="2:63" ht="15.75" customHeight="1" x14ac:dyDescent="0.25">
      <c r="B1579" s="10"/>
      <c r="C1579" s="6"/>
      <c r="D1579" s="6"/>
      <c r="E1579" s="6"/>
      <c r="F1579" s="6"/>
      <c r="G1579" s="6"/>
      <c r="H1579" s="6"/>
      <c r="I1579" s="13"/>
      <c r="J1579" s="18"/>
      <c r="K1579" s="18"/>
      <c r="L1579" s="18"/>
      <c r="M1579" s="18"/>
      <c r="N1579" s="18"/>
      <c r="O1579" s="18"/>
      <c r="AW1579" s="23"/>
      <c r="BE1579" s="9"/>
      <c r="BF1579" s="9"/>
      <c r="BG1579" s="9"/>
      <c r="BH1579" s="9"/>
      <c r="BI1579" s="9"/>
      <c r="BJ1579" s="9"/>
      <c r="BK1579" s="9"/>
    </row>
    <row r="1580" spans="2:63" ht="15.75" customHeight="1" x14ac:dyDescent="0.25">
      <c r="B1580" s="10"/>
      <c r="C1580" s="6"/>
      <c r="D1580" s="6"/>
      <c r="E1580" s="6"/>
      <c r="F1580" s="6"/>
      <c r="G1580" s="6"/>
      <c r="H1580" s="6"/>
      <c r="I1580" s="13"/>
      <c r="J1580" s="18"/>
      <c r="K1580" s="18"/>
      <c r="L1580" s="18"/>
      <c r="M1580" s="18"/>
      <c r="N1580" s="18"/>
      <c r="O1580" s="18"/>
      <c r="AW1580" s="23"/>
      <c r="BE1580" s="9"/>
      <c r="BF1580" s="9"/>
      <c r="BG1580" s="9"/>
      <c r="BH1580" s="9"/>
      <c r="BI1580" s="9"/>
      <c r="BJ1580" s="9"/>
      <c r="BK1580" s="9"/>
    </row>
    <row r="1581" spans="2:63" ht="15.75" customHeight="1" x14ac:dyDescent="0.25">
      <c r="B1581" s="10"/>
      <c r="C1581" s="6"/>
      <c r="D1581" s="6"/>
      <c r="E1581" s="6"/>
      <c r="F1581" s="6"/>
      <c r="G1581" s="6"/>
      <c r="H1581" s="6"/>
      <c r="I1581" s="13"/>
      <c r="J1581" s="18"/>
      <c r="K1581" s="18"/>
      <c r="L1581" s="18"/>
      <c r="M1581" s="18"/>
      <c r="N1581" s="18"/>
      <c r="O1581" s="18"/>
      <c r="AW1581" s="23"/>
      <c r="BE1581" s="9"/>
      <c r="BF1581" s="9"/>
      <c r="BG1581" s="9"/>
      <c r="BH1581" s="9"/>
      <c r="BI1581" s="9"/>
      <c r="BJ1581" s="9"/>
      <c r="BK1581" s="9"/>
    </row>
    <row r="1582" spans="2:63" ht="15.75" customHeight="1" x14ac:dyDescent="0.25">
      <c r="B1582" s="10"/>
      <c r="C1582" s="6"/>
      <c r="D1582" s="6"/>
      <c r="E1582" s="6"/>
      <c r="F1582" s="6"/>
      <c r="G1582" s="6"/>
      <c r="H1582" s="6"/>
      <c r="I1582" s="13"/>
      <c r="J1582" s="18"/>
      <c r="K1582" s="18"/>
      <c r="L1582" s="18"/>
      <c r="M1582" s="18"/>
      <c r="N1582" s="18"/>
      <c r="O1582" s="18"/>
      <c r="AW1582" s="23"/>
      <c r="BE1582" s="9"/>
      <c r="BF1582" s="9"/>
      <c r="BG1582" s="9"/>
      <c r="BH1582" s="9"/>
      <c r="BI1582" s="9"/>
      <c r="BJ1582" s="9"/>
      <c r="BK1582" s="9"/>
    </row>
    <row r="1583" spans="2:63" ht="15.75" customHeight="1" x14ac:dyDescent="0.25">
      <c r="B1583" s="10"/>
      <c r="C1583" s="6"/>
      <c r="D1583" s="6"/>
      <c r="E1583" s="6"/>
      <c r="F1583" s="6"/>
      <c r="G1583" s="6"/>
      <c r="H1583" s="6"/>
      <c r="I1583" s="13"/>
      <c r="J1583" s="18"/>
      <c r="K1583" s="18"/>
      <c r="L1583" s="18"/>
      <c r="M1583" s="18"/>
      <c r="N1583" s="18"/>
      <c r="O1583" s="18"/>
      <c r="AW1583" s="23"/>
      <c r="BE1583" s="9"/>
      <c r="BF1583" s="9"/>
      <c r="BG1583" s="9"/>
      <c r="BH1583" s="9"/>
      <c r="BI1583" s="9"/>
      <c r="BJ1583" s="9"/>
      <c r="BK1583" s="9"/>
    </row>
    <row r="1584" spans="2:63" ht="15.75" customHeight="1" x14ac:dyDescent="0.25">
      <c r="B1584" s="10"/>
      <c r="C1584" s="6"/>
      <c r="D1584" s="6"/>
      <c r="E1584" s="6"/>
      <c r="F1584" s="6"/>
      <c r="G1584" s="6"/>
      <c r="H1584" s="6"/>
      <c r="I1584" s="13"/>
      <c r="J1584" s="18"/>
      <c r="K1584" s="18"/>
      <c r="L1584" s="18"/>
      <c r="M1584" s="18"/>
      <c r="N1584" s="18"/>
      <c r="O1584" s="18"/>
      <c r="AW1584" s="23"/>
      <c r="BE1584" s="9"/>
      <c r="BF1584" s="9"/>
      <c r="BG1584" s="9"/>
      <c r="BH1584" s="9"/>
      <c r="BI1584" s="9"/>
      <c r="BJ1584" s="9"/>
      <c r="BK1584" s="9"/>
    </row>
    <row r="1585" spans="2:63" ht="15.75" customHeight="1" x14ac:dyDescent="0.25">
      <c r="B1585" s="10"/>
      <c r="C1585" s="6"/>
      <c r="D1585" s="6"/>
      <c r="E1585" s="6"/>
      <c r="F1585" s="6"/>
      <c r="G1585" s="6"/>
      <c r="H1585" s="6"/>
      <c r="I1585" s="13"/>
      <c r="J1585" s="18"/>
      <c r="K1585" s="18"/>
      <c r="L1585" s="18"/>
      <c r="M1585" s="18"/>
      <c r="N1585" s="18"/>
      <c r="O1585" s="18"/>
      <c r="AW1585" s="23"/>
      <c r="BE1585" s="9"/>
      <c r="BF1585" s="9"/>
      <c r="BG1585" s="9"/>
      <c r="BH1585" s="9"/>
      <c r="BI1585" s="9"/>
      <c r="BJ1585" s="9"/>
      <c r="BK1585" s="9"/>
    </row>
    <row r="1586" spans="2:63" ht="15.75" customHeight="1" x14ac:dyDescent="0.25">
      <c r="B1586" s="10"/>
      <c r="C1586" s="6"/>
      <c r="D1586" s="6"/>
      <c r="E1586" s="6"/>
      <c r="F1586" s="6"/>
      <c r="G1586" s="6"/>
      <c r="H1586" s="6"/>
      <c r="I1586" s="13"/>
      <c r="J1586" s="18"/>
      <c r="K1586" s="18"/>
      <c r="L1586" s="18"/>
      <c r="M1586" s="18"/>
      <c r="N1586" s="18"/>
      <c r="O1586" s="18"/>
      <c r="AW1586" s="23"/>
      <c r="BE1586" s="9"/>
      <c r="BF1586" s="9"/>
      <c r="BG1586" s="9"/>
      <c r="BH1586" s="9"/>
      <c r="BI1586" s="9"/>
      <c r="BJ1586" s="9"/>
      <c r="BK1586" s="9"/>
    </row>
    <row r="1587" spans="2:63" ht="15.75" customHeight="1" x14ac:dyDescent="0.25">
      <c r="B1587" s="10"/>
      <c r="C1587" s="6"/>
      <c r="D1587" s="6"/>
      <c r="E1587" s="6"/>
      <c r="F1587" s="6"/>
      <c r="G1587" s="6"/>
      <c r="H1587" s="6"/>
      <c r="I1587" s="13"/>
      <c r="J1587" s="18"/>
      <c r="K1587" s="18"/>
      <c r="L1587" s="18"/>
      <c r="M1587" s="18"/>
      <c r="N1587" s="18"/>
      <c r="O1587" s="18"/>
      <c r="AW1587" s="23"/>
      <c r="BE1587" s="9"/>
      <c r="BF1587" s="9"/>
      <c r="BG1587" s="9"/>
      <c r="BH1587" s="9"/>
      <c r="BI1587" s="9"/>
      <c r="BJ1587" s="9"/>
      <c r="BK1587" s="9"/>
    </row>
    <row r="1588" spans="2:63" ht="15.75" customHeight="1" x14ac:dyDescent="0.25">
      <c r="B1588" s="10"/>
      <c r="C1588" s="6"/>
      <c r="D1588" s="6"/>
      <c r="E1588" s="6"/>
      <c r="F1588" s="6"/>
      <c r="G1588" s="6"/>
      <c r="H1588" s="6"/>
      <c r="I1588" s="13"/>
      <c r="J1588" s="18"/>
      <c r="K1588" s="18"/>
      <c r="L1588" s="18"/>
      <c r="M1588" s="18"/>
      <c r="N1588" s="18"/>
      <c r="O1588" s="18"/>
      <c r="AW1588" s="23"/>
      <c r="BE1588" s="9"/>
      <c r="BF1588" s="9"/>
      <c r="BG1588" s="9"/>
      <c r="BH1588" s="9"/>
      <c r="BI1588" s="9"/>
      <c r="BJ1588" s="9"/>
      <c r="BK1588" s="9"/>
    </row>
    <row r="1589" spans="2:63" ht="15.75" customHeight="1" x14ac:dyDescent="0.25">
      <c r="B1589" s="10"/>
      <c r="C1589" s="6"/>
      <c r="D1589" s="6"/>
      <c r="E1589" s="6"/>
      <c r="F1589" s="6"/>
      <c r="G1589" s="6"/>
      <c r="H1589" s="6"/>
      <c r="I1589" s="13"/>
      <c r="J1589" s="18"/>
      <c r="K1589" s="18"/>
      <c r="L1589" s="18"/>
      <c r="M1589" s="18"/>
      <c r="N1589" s="18"/>
      <c r="O1589" s="18"/>
      <c r="AW1589" s="23"/>
      <c r="BE1589" s="9"/>
      <c r="BF1589" s="9"/>
      <c r="BG1589" s="9"/>
      <c r="BH1589" s="9"/>
      <c r="BI1589" s="9"/>
      <c r="BJ1589" s="9"/>
      <c r="BK1589" s="9"/>
    </row>
    <row r="1590" spans="2:63" ht="15.75" customHeight="1" x14ac:dyDescent="0.25">
      <c r="B1590" s="10"/>
      <c r="C1590" s="6"/>
      <c r="D1590" s="6"/>
      <c r="E1590" s="6"/>
      <c r="F1590" s="6"/>
      <c r="G1590" s="6"/>
      <c r="H1590" s="6"/>
      <c r="I1590" s="13"/>
      <c r="J1590" s="18"/>
      <c r="K1590" s="18"/>
      <c r="L1590" s="18"/>
      <c r="M1590" s="18"/>
      <c r="N1590" s="18"/>
      <c r="O1590" s="18"/>
      <c r="AW1590" s="23"/>
      <c r="BE1590" s="9"/>
      <c r="BF1590" s="9"/>
      <c r="BG1590" s="9"/>
      <c r="BH1590" s="9"/>
      <c r="BI1590" s="9"/>
      <c r="BJ1590" s="9"/>
      <c r="BK1590" s="9"/>
    </row>
    <row r="1591" spans="2:63" ht="15.75" customHeight="1" x14ac:dyDescent="0.25">
      <c r="B1591" s="10"/>
      <c r="C1591" s="6"/>
      <c r="D1591" s="6"/>
      <c r="E1591" s="6"/>
      <c r="F1591" s="6"/>
      <c r="G1591" s="6"/>
      <c r="H1591" s="6"/>
      <c r="I1591" s="13"/>
      <c r="J1591" s="18"/>
      <c r="K1591" s="18"/>
      <c r="L1591" s="18"/>
      <c r="M1591" s="18"/>
      <c r="N1591" s="18"/>
      <c r="O1591" s="18"/>
      <c r="AW1591" s="23"/>
      <c r="BE1591" s="9"/>
      <c r="BF1591" s="9"/>
      <c r="BG1591" s="9"/>
      <c r="BH1591" s="9"/>
      <c r="BI1591" s="9"/>
      <c r="BJ1591" s="9"/>
      <c r="BK1591" s="9"/>
    </row>
    <row r="1592" spans="2:63" ht="15.75" customHeight="1" x14ac:dyDescent="0.25">
      <c r="B1592" s="10"/>
      <c r="C1592" s="6"/>
      <c r="D1592" s="6"/>
      <c r="E1592" s="6"/>
      <c r="F1592" s="6"/>
      <c r="G1592" s="6"/>
      <c r="H1592" s="6"/>
      <c r="I1592" s="13"/>
      <c r="J1592" s="18"/>
      <c r="K1592" s="18"/>
      <c r="L1592" s="18"/>
      <c r="M1592" s="18"/>
      <c r="N1592" s="18"/>
      <c r="O1592" s="18"/>
      <c r="AW1592" s="23"/>
      <c r="BE1592" s="9"/>
      <c r="BF1592" s="9"/>
      <c r="BG1592" s="9"/>
      <c r="BH1592" s="9"/>
      <c r="BI1592" s="9"/>
      <c r="BJ1592" s="9"/>
      <c r="BK1592" s="9"/>
    </row>
    <row r="1593" spans="2:63" ht="15.75" customHeight="1" x14ac:dyDescent="0.25">
      <c r="B1593" s="10"/>
      <c r="C1593" s="6"/>
      <c r="D1593" s="6"/>
      <c r="E1593" s="6"/>
      <c r="F1593" s="6"/>
      <c r="G1593" s="6"/>
      <c r="H1593" s="6"/>
      <c r="I1593" s="13"/>
      <c r="J1593" s="18"/>
      <c r="K1593" s="18"/>
      <c r="L1593" s="18"/>
      <c r="M1593" s="18"/>
      <c r="N1593" s="18"/>
      <c r="O1593" s="18"/>
      <c r="AW1593" s="23"/>
      <c r="BE1593" s="9"/>
      <c r="BF1593" s="9"/>
      <c r="BG1593" s="9"/>
      <c r="BH1593" s="9"/>
      <c r="BI1593" s="9"/>
      <c r="BJ1593" s="9"/>
      <c r="BK1593" s="9"/>
    </row>
    <row r="1594" spans="2:63" ht="15.75" customHeight="1" x14ac:dyDescent="0.25">
      <c r="B1594" s="10"/>
      <c r="C1594" s="6"/>
      <c r="D1594" s="6"/>
      <c r="E1594" s="6"/>
      <c r="F1594" s="6"/>
      <c r="G1594" s="6"/>
      <c r="H1594" s="6"/>
      <c r="I1594" s="13"/>
      <c r="J1594" s="18"/>
      <c r="K1594" s="18"/>
      <c r="L1594" s="18"/>
      <c r="M1594" s="18"/>
      <c r="N1594" s="18"/>
      <c r="O1594" s="18"/>
      <c r="AW1594" s="23"/>
      <c r="BE1594" s="9"/>
      <c r="BF1594" s="9"/>
      <c r="BG1594" s="9"/>
      <c r="BH1594" s="9"/>
      <c r="BI1594" s="9"/>
      <c r="BJ1594" s="9"/>
      <c r="BK1594" s="9"/>
    </row>
    <row r="1595" spans="2:63" ht="15.75" customHeight="1" x14ac:dyDescent="0.25">
      <c r="B1595" s="10"/>
      <c r="C1595" s="6"/>
      <c r="D1595" s="6"/>
      <c r="E1595" s="6"/>
      <c r="F1595" s="6"/>
      <c r="G1595" s="6"/>
      <c r="H1595" s="6"/>
      <c r="I1595" s="13"/>
      <c r="J1595" s="18"/>
      <c r="K1595" s="18"/>
      <c r="L1595" s="18"/>
      <c r="M1595" s="18"/>
      <c r="N1595" s="18"/>
      <c r="O1595" s="18"/>
      <c r="AW1595" s="23"/>
      <c r="BE1595" s="9"/>
      <c r="BF1595" s="9"/>
      <c r="BG1595" s="9"/>
      <c r="BH1595" s="9"/>
      <c r="BI1595" s="9"/>
      <c r="BJ1595" s="9"/>
      <c r="BK1595" s="9"/>
    </row>
    <row r="1596" spans="2:63" ht="15.75" customHeight="1" x14ac:dyDescent="0.25">
      <c r="B1596" s="10"/>
      <c r="C1596" s="6"/>
      <c r="D1596" s="6"/>
      <c r="E1596" s="6"/>
      <c r="F1596" s="6"/>
      <c r="G1596" s="6"/>
      <c r="H1596" s="6"/>
      <c r="I1596" s="13"/>
      <c r="J1596" s="18"/>
      <c r="K1596" s="18"/>
      <c r="L1596" s="18"/>
      <c r="M1596" s="18"/>
      <c r="N1596" s="18"/>
      <c r="O1596" s="18"/>
      <c r="AW1596" s="23"/>
      <c r="BE1596" s="9"/>
      <c r="BF1596" s="9"/>
      <c r="BG1596" s="9"/>
      <c r="BH1596" s="9"/>
      <c r="BI1596" s="9"/>
      <c r="BJ1596" s="9"/>
      <c r="BK1596" s="9"/>
    </row>
    <row r="1597" spans="2:63" ht="15.75" customHeight="1" x14ac:dyDescent="0.25">
      <c r="B1597" s="10"/>
      <c r="C1597" s="6"/>
      <c r="D1597" s="6"/>
      <c r="E1597" s="6"/>
      <c r="F1597" s="6"/>
      <c r="G1597" s="6"/>
      <c r="H1597" s="6"/>
      <c r="I1597" s="13"/>
      <c r="J1597" s="18"/>
      <c r="K1597" s="18"/>
      <c r="L1597" s="18"/>
      <c r="M1597" s="18"/>
      <c r="N1597" s="18"/>
      <c r="O1597" s="18"/>
      <c r="AW1597" s="23"/>
      <c r="BE1597" s="9"/>
      <c r="BF1597" s="9"/>
      <c r="BG1597" s="9"/>
      <c r="BH1597" s="9"/>
      <c r="BI1597" s="9"/>
      <c r="BJ1597" s="9"/>
      <c r="BK1597" s="9"/>
    </row>
    <row r="1598" spans="2:63" ht="15.75" customHeight="1" x14ac:dyDescent="0.25">
      <c r="B1598" s="10"/>
      <c r="C1598" s="6"/>
      <c r="D1598" s="6"/>
      <c r="E1598" s="6"/>
      <c r="F1598" s="6"/>
      <c r="G1598" s="6"/>
      <c r="H1598" s="6"/>
      <c r="I1598" s="13"/>
      <c r="J1598" s="18"/>
      <c r="K1598" s="18"/>
      <c r="L1598" s="18"/>
      <c r="M1598" s="18"/>
      <c r="N1598" s="18"/>
      <c r="O1598" s="18"/>
      <c r="AW1598" s="23"/>
      <c r="BE1598" s="9"/>
      <c r="BF1598" s="9"/>
      <c r="BG1598" s="9"/>
      <c r="BH1598" s="9"/>
      <c r="BI1598" s="9"/>
      <c r="BJ1598" s="9"/>
      <c r="BK1598" s="9"/>
    </row>
    <row r="1599" spans="2:63" ht="15.75" customHeight="1" x14ac:dyDescent="0.25">
      <c r="B1599" s="10"/>
      <c r="C1599" s="6"/>
      <c r="D1599" s="6"/>
      <c r="E1599" s="6"/>
      <c r="F1599" s="6"/>
      <c r="G1599" s="6"/>
      <c r="H1599" s="6"/>
      <c r="I1599" s="13"/>
      <c r="J1599" s="18"/>
      <c r="K1599" s="18"/>
      <c r="L1599" s="18"/>
      <c r="M1599" s="18"/>
      <c r="N1599" s="18"/>
      <c r="O1599" s="18"/>
      <c r="AW1599" s="23"/>
      <c r="BE1599" s="9"/>
      <c r="BF1599" s="9"/>
      <c r="BG1599" s="9"/>
      <c r="BH1599" s="9"/>
      <c r="BI1599" s="9"/>
      <c r="BJ1599" s="9"/>
      <c r="BK1599" s="9"/>
    </row>
    <row r="1600" spans="2:63" ht="15.75" customHeight="1" x14ac:dyDescent="0.25">
      <c r="B1600" s="10"/>
      <c r="C1600" s="6"/>
      <c r="D1600" s="6"/>
      <c r="E1600" s="6"/>
      <c r="F1600" s="6"/>
      <c r="G1600" s="6"/>
      <c r="H1600" s="6"/>
      <c r="I1600" s="13"/>
      <c r="J1600" s="18"/>
      <c r="K1600" s="18"/>
      <c r="L1600" s="18"/>
      <c r="M1600" s="18"/>
      <c r="N1600" s="18"/>
      <c r="O1600" s="18"/>
      <c r="AW1600" s="23"/>
      <c r="BE1600" s="9"/>
      <c r="BF1600" s="9"/>
      <c r="BG1600" s="9"/>
      <c r="BH1600" s="9"/>
      <c r="BI1600" s="9"/>
      <c r="BJ1600" s="9"/>
      <c r="BK1600" s="9"/>
    </row>
    <row r="1601" spans="2:63" ht="15.75" customHeight="1" x14ac:dyDescent="0.25">
      <c r="B1601" s="10"/>
      <c r="C1601" s="6"/>
      <c r="D1601" s="6"/>
      <c r="E1601" s="6"/>
      <c r="F1601" s="6"/>
      <c r="G1601" s="6"/>
      <c r="H1601" s="6"/>
      <c r="I1601" s="13"/>
      <c r="J1601" s="18"/>
      <c r="K1601" s="18"/>
      <c r="L1601" s="18"/>
      <c r="M1601" s="18"/>
      <c r="N1601" s="18"/>
      <c r="O1601" s="18"/>
      <c r="AW1601" s="23"/>
      <c r="BE1601" s="9"/>
      <c r="BF1601" s="9"/>
      <c r="BG1601" s="9"/>
      <c r="BH1601" s="9"/>
      <c r="BI1601" s="9"/>
      <c r="BJ1601" s="9"/>
      <c r="BK1601" s="9"/>
    </row>
    <row r="1602" spans="2:63" ht="15.75" customHeight="1" x14ac:dyDescent="0.25">
      <c r="B1602" s="10"/>
      <c r="C1602" s="6"/>
      <c r="D1602" s="6"/>
      <c r="E1602" s="6"/>
      <c r="F1602" s="6"/>
      <c r="G1602" s="6"/>
      <c r="H1602" s="6"/>
      <c r="I1602" s="13"/>
      <c r="J1602" s="18"/>
      <c r="K1602" s="18"/>
      <c r="L1602" s="18"/>
      <c r="M1602" s="18"/>
      <c r="N1602" s="18"/>
      <c r="O1602" s="18"/>
      <c r="AW1602" s="23"/>
      <c r="BE1602" s="9"/>
      <c r="BF1602" s="9"/>
      <c r="BG1602" s="9"/>
      <c r="BH1602" s="9"/>
      <c r="BI1602" s="9"/>
      <c r="BJ1602" s="9"/>
      <c r="BK1602" s="9"/>
    </row>
    <row r="1603" spans="2:63" ht="15.75" customHeight="1" x14ac:dyDescent="0.25">
      <c r="B1603" s="10"/>
      <c r="C1603" s="6"/>
      <c r="D1603" s="6"/>
      <c r="E1603" s="6"/>
      <c r="F1603" s="6"/>
      <c r="G1603" s="6"/>
      <c r="H1603" s="6"/>
      <c r="I1603" s="13"/>
      <c r="J1603" s="18"/>
      <c r="K1603" s="18"/>
      <c r="L1603" s="18"/>
      <c r="M1603" s="18"/>
      <c r="N1603" s="18"/>
      <c r="O1603" s="18"/>
      <c r="AW1603" s="23"/>
      <c r="BE1603" s="9"/>
      <c r="BF1603" s="9"/>
      <c r="BG1603" s="9"/>
      <c r="BH1603" s="9"/>
      <c r="BI1603" s="9"/>
      <c r="BJ1603" s="9"/>
      <c r="BK1603" s="9"/>
    </row>
    <row r="1604" spans="2:63" ht="15.75" customHeight="1" x14ac:dyDescent="0.25">
      <c r="B1604" s="10"/>
      <c r="C1604" s="6"/>
      <c r="D1604" s="6"/>
      <c r="E1604" s="6"/>
      <c r="F1604" s="6"/>
      <c r="G1604" s="6"/>
      <c r="H1604" s="6"/>
      <c r="I1604" s="13"/>
      <c r="J1604" s="18"/>
      <c r="K1604" s="18"/>
      <c r="L1604" s="18"/>
      <c r="M1604" s="18"/>
      <c r="N1604" s="18"/>
      <c r="O1604" s="18"/>
      <c r="AW1604" s="23"/>
      <c r="BE1604" s="9"/>
      <c r="BF1604" s="9"/>
      <c r="BG1604" s="9"/>
      <c r="BH1604" s="9"/>
      <c r="BI1604" s="9"/>
      <c r="BJ1604" s="9"/>
      <c r="BK1604" s="9"/>
    </row>
    <row r="1605" spans="2:63" ht="15.75" customHeight="1" x14ac:dyDescent="0.25">
      <c r="B1605" s="10"/>
      <c r="C1605" s="6"/>
      <c r="D1605" s="6"/>
      <c r="E1605" s="6"/>
      <c r="F1605" s="6"/>
      <c r="G1605" s="6"/>
      <c r="H1605" s="6"/>
      <c r="I1605" s="13"/>
      <c r="J1605" s="18"/>
      <c r="K1605" s="18"/>
      <c r="L1605" s="18"/>
      <c r="M1605" s="18"/>
      <c r="N1605" s="18"/>
      <c r="O1605" s="18"/>
      <c r="AW1605" s="23"/>
      <c r="BE1605" s="9"/>
      <c r="BF1605" s="9"/>
      <c r="BG1605" s="9"/>
      <c r="BH1605" s="9"/>
      <c r="BI1605" s="9"/>
      <c r="BJ1605" s="9"/>
      <c r="BK1605" s="9"/>
    </row>
    <row r="1606" spans="2:63" ht="15.75" customHeight="1" x14ac:dyDescent="0.25">
      <c r="B1606" s="10"/>
      <c r="C1606" s="6"/>
      <c r="D1606" s="6"/>
      <c r="E1606" s="6"/>
      <c r="F1606" s="6"/>
      <c r="G1606" s="6"/>
      <c r="H1606" s="6"/>
      <c r="I1606" s="13"/>
      <c r="J1606" s="18"/>
      <c r="K1606" s="18"/>
      <c r="L1606" s="18"/>
      <c r="M1606" s="18"/>
      <c r="N1606" s="18"/>
      <c r="O1606" s="18"/>
      <c r="AW1606" s="23"/>
      <c r="BE1606" s="9"/>
      <c r="BF1606" s="9"/>
      <c r="BG1606" s="9"/>
      <c r="BH1606" s="9"/>
      <c r="BI1606" s="9"/>
      <c r="BJ1606" s="9"/>
      <c r="BK1606" s="9"/>
    </row>
    <row r="1607" spans="2:63" ht="15.75" customHeight="1" x14ac:dyDescent="0.25">
      <c r="B1607" s="10"/>
      <c r="C1607" s="6"/>
      <c r="D1607" s="6"/>
      <c r="E1607" s="6"/>
      <c r="F1607" s="6"/>
      <c r="G1607" s="6"/>
      <c r="H1607" s="6"/>
      <c r="I1607" s="13"/>
      <c r="J1607" s="18"/>
      <c r="K1607" s="18"/>
      <c r="L1607" s="18"/>
      <c r="M1607" s="18"/>
      <c r="N1607" s="18"/>
      <c r="O1607" s="18"/>
      <c r="AW1607" s="23"/>
      <c r="BE1607" s="9"/>
      <c r="BF1607" s="9"/>
      <c r="BG1607" s="9"/>
      <c r="BH1607" s="9"/>
      <c r="BI1607" s="9"/>
      <c r="BJ1607" s="9"/>
      <c r="BK1607" s="9"/>
    </row>
    <row r="1608" spans="2:63" ht="15.75" customHeight="1" x14ac:dyDescent="0.25">
      <c r="B1608" s="10"/>
      <c r="C1608" s="6"/>
      <c r="D1608" s="6"/>
      <c r="E1608" s="6"/>
      <c r="F1608" s="6"/>
      <c r="G1608" s="6"/>
      <c r="H1608" s="6"/>
      <c r="I1608" s="13"/>
      <c r="J1608" s="18"/>
      <c r="K1608" s="18"/>
      <c r="L1608" s="18"/>
      <c r="M1608" s="18"/>
      <c r="N1608" s="18"/>
      <c r="O1608" s="18"/>
      <c r="AW1608" s="23"/>
      <c r="BE1608" s="9"/>
      <c r="BF1608" s="9"/>
      <c r="BG1608" s="9"/>
      <c r="BH1608" s="9"/>
      <c r="BI1608" s="9"/>
      <c r="BJ1608" s="9"/>
      <c r="BK1608" s="9"/>
    </row>
    <row r="1609" spans="2:63" ht="15.75" customHeight="1" x14ac:dyDescent="0.25">
      <c r="B1609" s="10"/>
      <c r="C1609" s="6"/>
      <c r="D1609" s="6"/>
      <c r="E1609" s="6"/>
      <c r="F1609" s="6"/>
      <c r="G1609" s="6"/>
      <c r="H1609" s="6"/>
      <c r="I1609" s="13"/>
      <c r="J1609" s="18"/>
      <c r="K1609" s="18"/>
      <c r="L1609" s="18"/>
      <c r="M1609" s="18"/>
      <c r="N1609" s="18"/>
      <c r="O1609" s="18"/>
      <c r="AW1609" s="23"/>
      <c r="BE1609" s="9"/>
      <c r="BF1609" s="9"/>
      <c r="BG1609" s="9"/>
      <c r="BH1609" s="9"/>
      <c r="BI1609" s="9"/>
      <c r="BJ1609" s="9"/>
      <c r="BK1609" s="9"/>
    </row>
    <row r="1610" spans="2:63" ht="15.75" customHeight="1" x14ac:dyDescent="0.25">
      <c r="B1610" s="10"/>
      <c r="C1610" s="6"/>
      <c r="D1610" s="6"/>
      <c r="E1610" s="6"/>
      <c r="F1610" s="6"/>
      <c r="G1610" s="6"/>
      <c r="H1610" s="6"/>
      <c r="I1610" s="13"/>
      <c r="J1610" s="18"/>
      <c r="K1610" s="18"/>
      <c r="L1610" s="18"/>
      <c r="M1610" s="18"/>
      <c r="N1610" s="18"/>
      <c r="O1610" s="18"/>
      <c r="AW1610" s="23"/>
      <c r="BE1610" s="9"/>
      <c r="BF1610" s="9"/>
      <c r="BG1610" s="9"/>
      <c r="BH1610" s="9"/>
      <c r="BI1610" s="9"/>
      <c r="BJ1610" s="9"/>
      <c r="BK1610" s="9"/>
    </row>
    <row r="1611" spans="2:63" ht="15.75" customHeight="1" x14ac:dyDescent="0.25">
      <c r="B1611" s="10"/>
      <c r="C1611" s="6"/>
      <c r="D1611" s="6"/>
      <c r="E1611" s="6"/>
      <c r="F1611" s="6"/>
      <c r="G1611" s="6"/>
      <c r="H1611" s="6"/>
      <c r="I1611" s="13"/>
      <c r="J1611" s="18"/>
      <c r="K1611" s="18"/>
      <c r="L1611" s="18"/>
      <c r="M1611" s="18"/>
      <c r="N1611" s="18"/>
      <c r="O1611" s="18"/>
      <c r="AW1611" s="23"/>
      <c r="BE1611" s="9"/>
      <c r="BF1611" s="9"/>
      <c r="BG1611" s="9"/>
      <c r="BH1611" s="9"/>
      <c r="BI1611" s="9"/>
      <c r="BJ1611" s="9"/>
      <c r="BK1611" s="9"/>
    </row>
    <row r="1612" spans="2:63" ht="15.75" customHeight="1" x14ac:dyDescent="0.25">
      <c r="B1612" s="10"/>
      <c r="C1612" s="6"/>
      <c r="D1612" s="6"/>
      <c r="E1612" s="6"/>
      <c r="F1612" s="6"/>
      <c r="G1612" s="6"/>
      <c r="H1612" s="6"/>
      <c r="I1612" s="13"/>
      <c r="J1612" s="18"/>
      <c r="K1612" s="18"/>
      <c r="L1612" s="18"/>
      <c r="M1612" s="18"/>
      <c r="N1612" s="18"/>
      <c r="O1612" s="18"/>
      <c r="AW1612" s="23"/>
      <c r="BE1612" s="9"/>
      <c r="BF1612" s="9"/>
      <c r="BG1612" s="9"/>
      <c r="BH1612" s="9"/>
      <c r="BI1612" s="9"/>
      <c r="BJ1612" s="9"/>
      <c r="BK1612" s="9"/>
    </row>
    <row r="1613" spans="2:63" ht="15.75" customHeight="1" x14ac:dyDescent="0.25">
      <c r="B1613" s="10"/>
      <c r="C1613" s="6"/>
      <c r="D1613" s="6"/>
      <c r="E1613" s="6"/>
      <c r="F1613" s="6"/>
      <c r="G1613" s="6"/>
      <c r="H1613" s="6"/>
      <c r="I1613" s="13"/>
      <c r="J1613" s="18"/>
      <c r="K1613" s="18"/>
      <c r="L1613" s="18"/>
      <c r="M1613" s="18"/>
      <c r="N1613" s="18"/>
      <c r="O1613" s="18"/>
      <c r="AW1613" s="23"/>
      <c r="BE1613" s="9"/>
      <c r="BF1613" s="9"/>
      <c r="BG1613" s="9"/>
      <c r="BH1613" s="9"/>
      <c r="BI1613" s="9"/>
      <c r="BJ1613" s="9"/>
      <c r="BK1613" s="9"/>
    </row>
    <row r="1614" spans="2:63" ht="15.75" customHeight="1" x14ac:dyDescent="0.25">
      <c r="B1614" s="10"/>
      <c r="C1614" s="6"/>
      <c r="D1614" s="6"/>
      <c r="E1614" s="6"/>
      <c r="F1614" s="6"/>
      <c r="G1614" s="6"/>
      <c r="H1614" s="6"/>
      <c r="I1614" s="13"/>
      <c r="J1614" s="18"/>
      <c r="K1614" s="18"/>
      <c r="L1614" s="18"/>
      <c r="M1614" s="18"/>
      <c r="N1614" s="18"/>
      <c r="O1614" s="18"/>
      <c r="AW1614" s="23"/>
      <c r="BE1614" s="9"/>
      <c r="BF1614" s="9"/>
      <c r="BG1614" s="9"/>
      <c r="BH1614" s="9"/>
      <c r="BI1614" s="9"/>
      <c r="BJ1614" s="9"/>
      <c r="BK1614" s="9"/>
    </row>
    <row r="1615" spans="2:63" ht="15.75" customHeight="1" x14ac:dyDescent="0.25">
      <c r="B1615" s="10"/>
      <c r="C1615" s="6"/>
      <c r="D1615" s="6"/>
      <c r="E1615" s="6"/>
      <c r="F1615" s="6"/>
      <c r="G1615" s="6"/>
      <c r="H1615" s="6"/>
      <c r="I1615" s="13"/>
      <c r="J1615" s="18"/>
      <c r="K1615" s="18"/>
      <c r="L1615" s="18"/>
      <c r="M1615" s="18"/>
      <c r="N1615" s="18"/>
      <c r="O1615" s="18"/>
      <c r="AW1615" s="23"/>
      <c r="BE1615" s="9"/>
      <c r="BF1615" s="9"/>
      <c r="BG1615" s="9"/>
      <c r="BH1615" s="9"/>
      <c r="BI1615" s="9"/>
      <c r="BJ1615" s="9"/>
      <c r="BK1615" s="9"/>
    </row>
    <row r="1616" spans="2:63" ht="15.75" customHeight="1" x14ac:dyDescent="0.25">
      <c r="B1616" s="10"/>
      <c r="C1616" s="6"/>
      <c r="D1616" s="6"/>
      <c r="E1616" s="6"/>
      <c r="F1616" s="6"/>
      <c r="G1616" s="6"/>
      <c r="H1616" s="6"/>
      <c r="I1616" s="13"/>
      <c r="J1616" s="18"/>
      <c r="K1616" s="18"/>
      <c r="L1616" s="18"/>
      <c r="M1616" s="18"/>
      <c r="N1616" s="18"/>
      <c r="O1616" s="18"/>
      <c r="AW1616" s="23"/>
      <c r="BE1616" s="9"/>
      <c r="BF1616" s="9"/>
      <c r="BG1616" s="9"/>
      <c r="BH1616" s="9"/>
      <c r="BI1616" s="9"/>
      <c r="BJ1616" s="9"/>
      <c r="BK1616" s="9"/>
    </row>
    <row r="1617" spans="2:63" ht="15.75" customHeight="1" x14ac:dyDescent="0.25">
      <c r="B1617" s="10"/>
      <c r="C1617" s="6"/>
      <c r="D1617" s="6"/>
      <c r="E1617" s="6"/>
      <c r="F1617" s="6"/>
      <c r="G1617" s="6"/>
      <c r="H1617" s="6"/>
      <c r="I1617" s="13"/>
      <c r="J1617" s="18"/>
      <c r="K1617" s="18"/>
      <c r="L1617" s="18"/>
      <c r="M1617" s="18"/>
      <c r="N1617" s="18"/>
      <c r="O1617" s="18"/>
      <c r="AW1617" s="23"/>
      <c r="BE1617" s="9"/>
      <c r="BF1617" s="9"/>
      <c r="BG1617" s="9"/>
      <c r="BH1617" s="9"/>
      <c r="BI1617" s="9"/>
      <c r="BJ1617" s="9"/>
      <c r="BK1617" s="9"/>
    </row>
    <row r="1618" spans="2:63" ht="15.75" customHeight="1" x14ac:dyDescent="0.25">
      <c r="B1618" s="10"/>
      <c r="C1618" s="6"/>
      <c r="D1618" s="6"/>
      <c r="E1618" s="6"/>
      <c r="F1618" s="6"/>
      <c r="G1618" s="6"/>
      <c r="H1618" s="6"/>
      <c r="I1618" s="13"/>
      <c r="J1618" s="18"/>
      <c r="K1618" s="18"/>
      <c r="L1618" s="18"/>
      <c r="M1618" s="18"/>
      <c r="N1618" s="18"/>
      <c r="O1618" s="18"/>
      <c r="AW1618" s="23"/>
      <c r="BE1618" s="9"/>
      <c r="BF1618" s="9"/>
      <c r="BG1618" s="9"/>
      <c r="BH1618" s="9"/>
      <c r="BI1618" s="9"/>
      <c r="BJ1618" s="9"/>
      <c r="BK1618" s="9"/>
    </row>
    <row r="1619" spans="2:63" ht="15.75" customHeight="1" x14ac:dyDescent="0.25">
      <c r="B1619" s="10"/>
      <c r="C1619" s="6"/>
      <c r="D1619" s="6"/>
      <c r="E1619" s="6"/>
      <c r="F1619" s="6"/>
      <c r="G1619" s="6"/>
      <c r="H1619" s="6"/>
      <c r="I1619" s="13"/>
      <c r="J1619" s="18"/>
      <c r="K1619" s="18"/>
      <c r="L1619" s="18"/>
      <c r="M1619" s="18"/>
      <c r="N1619" s="18"/>
      <c r="O1619" s="18"/>
      <c r="AW1619" s="23"/>
      <c r="BE1619" s="9"/>
      <c r="BF1619" s="9"/>
      <c r="BG1619" s="9"/>
      <c r="BH1619" s="9"/>
      <c r="BI1619" s="9"/>
      <c r="BJ1619" s="9"/>
      <c r="BK1619" s="9"/>
    </row>
    <row r="1620" spans="2:63" ht="15.75" customHeight="1" x14ac:dyDescent="0.25">
      <c r="B1620" s="10"/>
      <c r="C1620" s="6"/>
      <c r="D1620" s="6"/>
      <c r="E1620" s="6"/>
      <c r="F1620" s="6"/>
      <c r="G1620" s="6"/>
      <c r="H1620" s="6"/>
      <c r="I1620" s="13"/>
      <c r="J1620" s="18"/>
      <c r="K1620" s="18"/>
      <c r="L1620" s="18"/>
      <c r="M1620" s="18"/>
      <c r="N1620" s="18"/>
      <c r="O1620" s="18"/>
      <c r="AW1620" s="23"/>
      <c r="BE1620" s="9"/>
      <c r="BF1620" s="9"/>
      <c r="BG1620" s="9"/>
      <c r="BH1620" s="9"/>
      <c r="BI1620" s="9"/>
      <c r="BJ1620" s="9"/>
      <c r="BK1620" s="9"/>
    </row>
    <row r="1621" spans="2:63" ht="15.75" customHeight="1" x14ac:dyDescent="0.25">
      <c r="B1621" s="10"/>
      <c r="C1621" s="6"/>
      <c r="D1621" s="6"/>
      <c r="E1621" s="6"/>
      <c r="F1621" s="6"/>
      <c r="G1621" s="6"/>
      <c r="H1621" s="6"/>
      <c r="I1621" s="13"/>
      <c r="J1621" s="18"/>
      <c r="K1621" s="18"/>
      <c r="L1621" s="18"/>
      <c r="M1621" s="18"/>
      <c r="N1621" s="18"/>
      <c r="O1621" s="18"/>
      <c r="AW1621" s="23"/>
      <c r="BE1621" s="9"/>
      <c r="BF1621" s="9"/>
      <c r="BG1621" s="9"/>
      <c r="BH1621" s="9"/>
      <c r="BI1621" s="9"/>
      <c r="BJ1621" s="9"/>
      <c r="BK1621" s="9"/>
    </row>
    <row r="1622" spans="2:63" ht="15.75" customHeight="1" x14ac:dyDescent="0.25">
      <c r="B1622" s="10"/>
      <c r="C1622" s="6"/>
      <c r="D1622" s="6"/>
      <c r="E1622" s="6"/>
      <c r="F1622" s="6"/>
      <c r="G1622" s="6"/>
      <c r="H1622" s="6"/>
      <c r="I1622" s="13"/>
      <c r="J1622" s="18"/>
      <c r="K1622" s="18"/>
      <c r="L1622" s="18"/>
      <c r="M1622" s="18"/>
      <c r="N1622" s="18"/>
      <c r="O1622" s="18"/>
      <c r="AW1622" s="23"/>
      <c r="BE1622" s="9"/>
      <c r="BF1622" s="9"/>
      <c r="BG1622" s="9"/>
      <c r="BH1622" s="9"/>
      <c r="BI1622" s="9"/>
      <c r="BJ1622" s="9"/>
      <c r="BK1622" s="9"/>
    </row>
    <row r="1623" spans="2:63" ht="15.75" customHeight="1" x14ac:dyDescent="0.25">
      <c r="B1623" s="10"/>
      <c r="C1623" s="6"/>
      <c r="D1623" s="6"/>
      <c r="E1623" s="6"/>
      <c r="F1623" s="6"/>
      <c r="G1623" s="6"/>
      <c r="H1623" s="6"/>
      <c r="I1623" s="13"/>
      <c r="J1623" s="18"/>
      <c r="K1623" s="18"/>
      <c r="L1623" s="18"/>
      <c r="M1623" s="18"/>
      <c r="N1623" s="18"/>
      <c r="O1623" s="18"/>
      <c r="AW1623" s="23"/>
      <c r="BE1623" s="9"/>
      <c r="BF1623" s="9"/>
      <c r="BG1623" s="9"/>
      <c r="BH1623" s="9"/>
      <c r="BI1623" s="9"/>
      <c r="BJ1623" s="9"/>
      <c r="BK1623" s="9"/>
    </row>
    <row r="1624" spans="2:63" ht="15.75" customHeight="1" x14ac:dyDescent="0.25">
      <c r="B1624" s="10"/>
      <c r="C1624" s="6"/>
      <c r="D1624" s="6"/>
      <c r="E1624" s="6"/>
      <c r="F1624" s="6"/>
      <c r="G1624" s="6"/>
      <c r="H1624" s="6"/>
      <c r="I1624" s="13"/>
      <c r="J1624" s="18"/>
      <c r="K1624" s="18"/>
      <c r="L1624" s="18"/>
      <c r="M1624" s="18"/>
      <c r="N1624" s="18"/>
      <c r="O1624" s="18"/>
      <c r="AW1624" s="23"/>
      <c r="BE1624" s="9"/>
      <c r="BF1624" s="9"/>
      <c r="BG1624" s="9"/>
      <c r="BH1624" s="9"/>
      <c r="BI1624" s="9"/>
      <c r="BJ1624" s="9"/>
      <c r="BK1624" s="9"/>
    </row>
    <row r="1625" spans="2:63" ht="15.75" customHeight="1" x14ac:dyDescent="0.25">
      <c r="B1625" s="10"/>
      <c r="C1625" s="6"/>
      <c r="D1625" s="6"/>
      <c r="E1625" s="6"/>
      <c r="F1625" s="6"/>
      <c r="G1625" s="6"/>
      <c r="H1625" s="6"/>
      <c r="I1625" s="13"/>
      <c r="J1625" s="18"/>
      <c r="K1625" s="18"/>
      <c r="L1625" s="18"/>
      <c r="M1625" s="18"/>
      <c r="N1625" s="18"/>
      <c r="O1625" s="18"/>
      <c r="AW1625" s="23"/>
      <c r="BE1625" s="9"/>
      <c r="BF1625" s="9"/>
      <c r="BG1625" s="9"/>
      <c r="BH1625" s="9"/>
      <c r="BI1625" s="9"/>
      <c r="BJ1625" s="9"/>
      <c r="BK1625" s="9"/>
    </row>
    <row r="1626" spans="2:63" ht="15.75" customHeight="1" x14ac:dyDescent="0.25">
      <c r="B1626" s="10"/>
      <c r="C1626" s="6"/>
      <c r="D1626" s="6"/>
      <c r="E1626" s="6"/>
      <c r="F1626" s="6"/>
      <c r="G1626" s="6"/>
      <c r="H1626" s="6"/>
      <c r="I1626" s="13"/>
      <c r="J1626" s="18"/>
      <c r="K1626" s="18"/>
      <c r="L1626" s="18"/>
      <c r="M1626" s="18"/>
      <c r="N1626" s="18"/>
      <c r="O1626" s="18"/>
      <c r="AW1626" s="23"/>
      <c r="BE1626" s="9"/>
      <c r="BF1626" s="9"/>
      <c r="BG1626" s="9"/>
      <c r="BH1626" s="9"/>
      <c r="BI1626" s="9"/>
      <c r="BJ1626" s="9"/>
      <c r="BK1626" s="9"/>
    </row>
    <row r="1627" spans="2:63" ht="15.75" customHeight="1" x14ac:dyDescent="0.25">
      <c r="B1627" s="10"/>
      <c r="C1627" s="6"/>
      <c r="D1627" s="6"/>
      <c r="E1627" s="6"/>
      <c r="F1627" s="6"/>
      <c r="G1627" s="6"/>
      <c r="H1627" s="6"/>
      <c r="I1627" s="13"/>
      <c r="J1627" s="18"/>
      <c r="K1627" s="18"/>
      <c r="L1627" s="18"/>
      <c r="M1627" s="18"/>
      <c r="N1627" s="18"/>
      <c r="O1627" s="18"/>
      <c r="AW1627" s="23"/>
      <c r="BE1627" s="9"/>
      <c r="BF1627" s="9"/>
      <c r="BG1627" s="9"/>
      <c r="BH1627" s="9"/>
      <c r="BI1627" s="9"/>
      <c r="BJ1627" s="9"/>
      <c r="BK1627" s="9"/>
    </row>
    <row r="1628" spans="2:63" ht="15.75" customHeight="1" x14ac:dyDescent="0.25">
      <c r="B1628" s="10"/>
      <c r="C1628" s="6"/>
      <c r="D1628" s="6"/>
      <c r="E1628" s="6"/>
      <c r="F1628" s="6"/>
      <c r="G1628" s="6"/>
      <c r="H1628" s="6"/>
      <c r="I1628" s="13"/>
      <c r="J1628" s="18"/>
      <c r="K1628" s="18"/>
      <c r="L1628" s="18"/>
      <c r="M1628" s="18"/>
      <c r="N1628" s="18"/>
      <c r="O1628" s="18"/>
      <c r="AW1628" s="23"/>
      <c r="BE1628" s="9"/>
      <c r="BF1628" s="9"/>
      <c r="BG1628" s="9"/>
      <c r="BH1628" s="9"/>
      <c r="BI1628" s="9"/>
      <c r="BJ1628" s="9"/>
      <c r="BK1628" s="9"/>
    </row>
    <row r="1629" spans="2:63" ht="15.75" customHeight="1" x14ac:dyDescent="0.25">
      <c r="B1629" s="10"/>
      <c r="C1629" s="6"/>
      <c r="D1629" s="6"/>
      <c r="E1629" s="6"/>
      <c r="F1629" s="6"/>
      <c r="G1629" s="6"/>
      <c r="H1629" s="6"/>
      <c r="I1629" s="13"/>
      <c r="J1629" s="18"/>
      <c r="K1629" s="18"/>
      <c r="L1629" s="18"/>
      <c r="M1629" s="18"/>
      <c r="N1629" s="18"/>
      <c r="O1629" s="18"/>
      <c r="AW1629" s="23"/>
      <c r="BE1629" s="9"/>
      <c r="BF1629" s="9"/>
      <c r="BG1629" s="9"/>
      <c r="BH1629" s="9"/>
      <c r="BI1629" s="9"/>
      <c r="BJ1629" s="9"/>
      <c r="BK1629" s="9"/>
    </row>
    <row r="1630" spans="2:63" ht="15.75" customHeight="1" x14ac:dyDescent="0.25">
      <c r="B1630" s="10"/>
      <c r="C1630" s="6"/>
      <c r="D1630" s="6"/>
      <c r="E1630" s="6"/>
      <c r="F1630" s="6"/>
      <c r="G1630" s="6"/>
      <c r="H1630" s="6"/>
      <c r="I1630" s="13"/>
      <c r="J1630" s="18"/>
      <c r="K1630" s="18"/>
      <c r="L1630" s="18"/>
      <c r="M1630" s="18"/>
      <c r="N1630" s="18"/>
      <c r="O1630" s="18"/>
      <c r="AW1630" s="23"/>
      <c r="BE1630" s="9"/>
      <c r="BF1630" s="9"/>
      <c r="BG1630" s="9"/>
      <c r="BH1630" s="9"/>
      <c r="BI1630" s="9"/>
      <c r="BJ1630" s="9"/>
      <c r="BK1630" s="9"/>
    </row>
    <row r="1631" spans="2:63" ht="15.75" customHeight="1" x14ac:dyDescent="0.25">
      <c r="B1631" s="10"/>
      <c r="C1631" s="6"/>
      <c r="D1631" s="6"/>
      <c r="E1631" s="6"/>
      <c r="F1631" s="6"/>
      <c r="G1631" s="6"/>
      <c r="H1631" s="6"/>
      <c r="I1631" s="13"/>
      <c r="J1631" s="18"/>
      <c r="K1631" s="18"/>
      <c r="L1631" s="18"/>
      <c r="M1631" s="18"/>
      <c r="N1631" s="18"/>
      <c r="O1631" s="18"/>
      <c r="AW1631" s="23"/>
      <c r="BE1631" s="9"/>
      <c r="BF1631" s="9"/>
      <c r="BG1631" s="9"/>
      <c r="BH1631" s="9"/>
      <c r="BI1631" s="9"/>
      <c r="BJ1631" s="9"/>
      <c r="BK1631" s="9"/>
    </row>
    <row r="1632" spans="2:63" ht="15.75" customHeight="1" x14ac:dyDescent="0.25">
      <c r="B1632" s="10"/>
      <c r="C1632" s="6"/>
      <c r="D1632" s="6"/>
      <c r="E1632" s="6"/>
      <c r="F1632" s="6"/>
      <c r="G1632" s="6"/>
      <c r="H1632" s="6"/>
      <c r="I1632" s="13"/>
      <c r="J1632" s="18"/>
      <c r="K1632" s="18"/>
      <c r="L1632" s="18"/>
      <c r="M1632" s="18"/>
      <c r="N1632" s="18"/>
      <c r="O1632" s="18"/>
      <c r="AW1632" s="23"/>
      <c r="BE1632" s="9"/>
      <c r="BF1632" s="9"/>
      <c r="BG1632" s="9"/>
      <c r="BH1632" s="9"/>
      <c r="BI1632" s="9"/>
      <c r="BJ1632" s="9"/>
      <c r="BK1632" s="9"/>
    </row>
    <row r="1633" spans="2:63" ht="15.75" customHeight="1" x14ac:dyDescent="0.25">
      <c r="B1633" s="10"/>
      <c r="C1633" s="6"/>
      <c r="D1633" s="6"/>
      <c r="E1633" s="6"/>
      <c r="F1633" s="6"/>
      <c r="G1633" s="6"/>
      <c r="H1633" s="6"/>
      <c r="I1633" s="13"/>
      <c r="J1633" s="18"/>
      <c r="K1633" s="18"/>
      <c r="L1633" s="18"/>
      <c r="M1633" s="18"/>
      <c r="N1633" s="18"/>
      <c r="O1633" s="18"/>
      <c r="AW1633" s="23"/>
      <c r="BE1633" s="9"/>
      <c r="BF1633" s="9"/>
      <c r="BG1633" s="9"/>
      <c r="BH1633" s="9"/>
      <c r="BI1633" s="9"/>
      <c r="BJ1633" s="9"/>
      <c r="BK1633" s="9"/>
    </row>
    <row r="1634" spans="2:63" ht="15.75" customHeight="1" x14ac:dyDescent="0.25">
      <c r="B1634" s="10"/>
      <c r="C1634" s="6"/>
      <c r="D1634" s="6"/>
      <c r="E1634" s="6"/>
      <c r="F1634" s="6"/>
      <c r="G1634" s="6"/>
      <c r="H1634" s="6"/>
      <c r="I1634" s="13"/>
      <c r="J1634" s="18"/>
      <c r="K1634" s="18"/>
      <c r="L1634" s="18"/>
      <c r="M1634" s="18"/>
      <c r="N1634" s="18"/>
      <c r="O1634" s="18"/>
      <c r="AW1634" s="23"/>
      <c r="BE1634" s="9"/>
      <c r="BF1634" s="9"/>
      <c r="BG1634" s="9"/>
      <c r="BH1634" s="9"/>
      <c r="BI1634" s="9"/>
      <c r="BJ1634" s="9"/>
      <c r="BK1634" s="9"/>
    </row>
    <row r="1635" spans="2:63" ht="15.75" customHeight="1" x14ac:dyDescent="0.25">
      <c r="B1635" s="10"/>
      <c r="C1635" s="6"/>
      <c r="D1635" s="6"/>
      <c r="E1635" s="6"/>
      <c r="F1635" s="6"/>
      <c r="G1635" s="6"/>
      <c r="H1635" s="6"/>
      <c r="I1635" s="13"/>
      <c r="J1635" s="18"/>
      <c r="K1635" s="18"/>
      <c r="L1635" s="18"/>
      <c r="M1635" s="18"/>
      <c r="N1635" s="18"/>
      <c r="O1635" s="18"/>
      <c r="AW1635" s="23"/>
      <c r="BE1635" s="9"/>
      <c r="BF1635" s="9"/>
      <c r="BG1635" s="9"/>
      <c r="BH1635" s="9"/>
      <c r="BI1635" s="9"/>
      <c r="BJ1635" s="9"/>
      <c r="BK1635" s="9"/>
    </row>
    <row r="1636" spans="2:63" ht="15.75" customHeight="1" x14ac:dyDescent="0.25">
      <c r="B1636" s="10"/>
      <c r="C1636" s="6"/>
      <c r="D1636" s="6"/>
      <c r="E1636" s="6"/>
      <c r="F1636" s="6"/>
      <c r="G1636" s="6"/>
      <c r="H1636" s="6"/>
      <c r="I1636" s="13"/>
      <c r="J1636" s="18"/>
      <c r="K1636" s="18"/>
      <c r="L1636" s="18"/>
      <c r="M1636" s="18"/>
      <c r="N1636" s="18"/>
      <c r="O1636" s="18"/>
      <c r="AW1636" s="23"/>
      <c r="BE1636" s="9"/>
      <c r="BF1636" s="9"/>
      <c r="BG1636" s="9"/>
      <c r="BH1636" s="9"/>
      <c r="BI1636" s="9"/>
      <c r="BJ1636" s="9"/>
      <c r="BK1636" s="9"/>
    </row>
    <row r="1637" spans="2:63" ht="15.75" customHeight="1" x14ac:dyDescent="0.25">
      <c r="B1637" s="10"/>
      <c r="C1637" s="6"/>
      <c r="D1637" s="6"/>
      <c r="E1637" s="6"/>
      <c r="F1637" s="6"/>
      <c r="G1637" s="6"/>
      <c r="H1637" s="6"/>
      <c r="I1637" s="13"/>
      <c r="J1637" s="18"/>
      <c r="K1637" s="18"/>
      <c r="L1637" s="18"/>
      <c r="M1637" s="18"/>
      <c r="N1637" s="18"/>
      <c r="O1637" s="18"/>
      <c r="AW1637" s="23"/>
      <c r="BE1637" s="9"/>
      <c r="BF1637" s="9"/>
      <c r="BG1637" s="9"/>
      <c r="BH1637" s="9"/>
      <c r="BI1637" s="9"/>
      <c r="BJ1637" s="9"/>
      <c r="BK1637" s="9"/>
    </row>
    <row r="1638" spans="2:63" ht="15.75" customHeight="1" x14ac:dyDescent="0.25">
      <c r="B1638" s="10"/>
      <c r="C1638" s="6"/>
      <c r="D1638" s="6"/>
      <c r="E1638" s="6"/>
      <c r="F1638" s="6"/>
      <c r="G1638" s="6"/>
      <c r="H1638" s="6"/>
      <c r="I1638" s="13"/>
      <c r="J1638" s="18"/>
      <c r="K1638" s="18"/>
      <c r="L1638" s="18"/>
      <c r="M1638" s="18"/>
      <c r="N1638" s="18"/>
      <c r="O1638" s="18"/>
      <c r="AW1638" s="23"/>
      <c r="BE1638" s="9"/>
      <c r="BF1638" s="9"/>
      <c r="BG1638" s="9"/>
      <c r="BH1638" s="9"/>
      <c r="BI1638" s="9"/>
      <c r="BJ1638" s="9"/>
      <c r="BK1638" s="9"/>
    </row>
    <row r="1639" spans="2:63" ht="15.75" customHeight="1" x14ac:dyDescent="0.25">
      <c r="B1639" s="10"/>
      <c r="C1639" s="6"/>
      <c r="D1639" s="6"/>
      <c r="E1639" s="6"/>
      <c r="F1639" s="6"/>
      <c r="G1639" s="6"/>
      <c r="H1639" s="6"/>
      <c r="I1639" s="13"/>
      <c r="J1639" s="18"/>
      <c r="K1639" s="18"/>
      <c r="L1639" s="18"/>
      <c r="M1639" s="18"/>
      <c r="N1639" s="18"/>
      <c r="O1639" s="18"/>
      <c r="AW1639" s="23"/>
      <c r="BE1639" s="9"/>
      <c r="BF1639" s="9"/>
      <c r="BG1639" s="9"/>
      <c r="BH1639" s="9"/>
      <c r="BI1639" s="9"/>
      <c r="BJ1639" s="9"/>
      <c r="BK1639" s="9"/>
    </row>
    <row r="1640" spans="2:63" ht="15.75" customHeight="1" x14ac:dyDescent="0.25">
      <c r="B1640" s="10"/>
      <c r="C1640" s="6"/>
      <c r="D1640" s="6"/>
      <c r="E1640" s="6"/>
      <c r="F1640" s="6"/>
      <c r="G1640" s="6"/>
      <c r="H1640" s="6"/>
      <c r="I1640" s="13"/>
      <c r="J1640" s="18"/>
      <c r="K1640" s="18"/>
      <c r="L1640" s="18"/>
      <c r="M1640" s="18"/>
      <c r="N1640" s="18"/>
      <c r="O1640" s="18"/>
      <c r="AW1640" s="23"/>
      <c r="BE1640" s="9"/>
      <c r="BF1640" s="9"/>
      <c r="BG1640" s="9"/>
      <c r="BH1640" s="9"/>
      <c r="BI1640" s="9"/>
      <c r="BJ1640" s="9"/>
      <c r="BK1640" s="9"/>
    </row>
    <row r="1641" spans="2:63" ht="15.75" customHeight="1" x14ac:dyDescent="0.25">
      <c r="B1641" s="10"/>
      <c r="C1641" s="6"/>
      <c r="D1641" s="6"/>
      <c r="E1641" s="6"/>
      <c r="F1641" s="6"/>
      <c r="G1641" s="6"/>
      <c r="H1641" s="6"/>
      <c r="I1641" s="13"/>
      <c r="J1641" s="18"/>
      <c r="K1641" s="18"/>
      <c r="L1641" s="18"/>
      <c r="M1641" s="18"/>
      <c r="N1641" s="18"/>
      <c r="O1641" s="18"/>
      <c r="AW1641" s="23"/>
      <c r="BE1641" s="9"/>
      <c r="BF1641" s="9"/>
      <c r="BG1641" s="9"/>
      <c r="BH1641" s="9"/>
      <c r="BI1641" s="9"/>
      <c r="BJ1641" s="9"/>
      <c r="BK1641" s="9"/>
    </row>
    <row r="1642" spans="2:63" ht="15.75" customHeight="1" x14ac:dyDescent="0.25">
      <c r="B1642" s="10"/>
      <c r="C1642" s="6"/>
      <c r="D1642" s="6"/>
      <c r="E1642" s="6"/>
      <c r="F1642" s="6"/>
      <c r="G1642" s="6"/>
      <c r="H1642" s="6"/>
      <c r="I1642" s="13"/>
      <c r="J1642" s="18"/>
      <c r="K1642" s="18"/>
      <c r="L1642" s="18"/>
      <c r="M1642" s="18"/>
      <c r="N1642" s="18"/>
      <c r="O1642" s="18"/>
      <c r="AW1642" s="23"/>
      <c r="BE1642" s="9"/>
      <c r="BF1642" s="9"/>
      <c r="BG1642" s="9"/>
      <c r="BH1642" s="9"/>
      <c r="BI1642" s="9"/>
      <c r="BJ1642" s="9"/>
      <c r="BK1642" s="9"/>
    </row>
    <row r="1643" spans="2:63" ht="15.75" customHeight="1" x14ac:dyDescent="0.25">
      <c r="B1643" s="10"/>
      <c r="C1643" s="6"/>
      <c r="D1643" s="6"/>
      <c r="E1643" s="6"/>
      <c r="F1643" s="6"/>
      <c r="G1643" s="6"/>
      <c r="H1643" s="6"/>
      <c r="I1643" s="13"/>
      <c r="J1643" s="18"/>
      <c r="K1643" s="18"/>
      <c r="L1643" s="18"/>
      <c r="M1643" s="18"/>
      <c r="N1643" s="18"/>
      <c r="O1643" s="18"/>
      <c r="AW1643" s="23"/>
      <c r="BE1643" s="9"/>
      <c r="BF1643" s="9"/>
      <c r="BG1643" s="9"/>
      <c r="BH1643" s="9"/>
      <c r="BI1643" s="9"/>
      <c r="BJ1643" s="9"/>
      <c r="BK1643" s="9"/>
    </row>
    <row r="1644" spans="2:63" ht="15.75" customHeight="1" x14ac:dyDescent="0.25">
      <c r="B1644" s="10"/>
      <c r="C1644" s="6"/>
      <c r="D1644" s="6"/>
      <c r="E1644" s="6"/>
      <c r="F1644" s="6"/>
      <c r="G1644" s="6"/>
      <c r="H1644" s="6"/>
      <c r="I1644" s="13"/>
      <c r="J1644" s="18"/>
      <c r="K1644" s="18"/>
      <c r="L1644" s="18"/>
      <c r="M1644" s="18"/>
      <c r="N1644" s="18"/>
      <c r="O1644" s="18"/>
      <c r="AW1644" s="23"/>
      <c r="BE1644" s="9"/>
      <c r="BF1644" s="9"/>
      <c r="BG1644" s="9"/>
      <c r="BH1644" s="9"/>
      <c r="BI1644" s="9"/>
      <c r="BJ1644" s="9"/>
      <c r="BK1644" s="9"/>
    </row>
    <row r="1645" spans="2:63" ht="15.75" customHeight="1" x14ac:dyDescent="0.25">
      <c r="B1645" s="10"/>
      <c r="C1645" s="6"/>
      <c r="D1645" s="6"/>
      <c r="E1645" s="6"/>
      <c r="F1645" s="6"/>
      <c r="G1645" s="6"/>
      <c r="H1645" s="6"/>
      <c r="I1645" s="13"/>
      <c r="J1645" s="18"/>
      <c r="K1645" s="18"/>
      <c r="L1645" s="18"/>
      <c r="M1645" s="18"/>
      <c r="N1645" s="18"/>
      <c r="O1645" s="18"/>
      <c r="AW1645" s="23"/>
      <c r="BE1645" s="9"/>
      <c r="BF1645" s="9"/>
      <c r="BG1645" s="9"/>
      <c r="BH1645" s="9"/>
      <c r="BI1645" s="9"/>
      <c r="BJ1645" s="9"/>
      <c r="BK1645" s="9"/>
    </row>
    <row r="1646" spans="2:63" ht="15.75" customHeight="1" x14ac:dyDescent="0.25">
      <c r="B1646" s="10"/>
      <c r="C1646" s="6"/>
      <c r="D1646" s="6"/>
      <c r="E1646" s="6"/>
      <c r="F1646" s="6"/>
      <c r="G1646" s="6"/>
      <c r="H1646" s="6"/>
      <c r="I1646" s="13"/>
      <c r="J1646" s="18"/>
      <c r="K1646" s="18"/>
      <c r="L1646" s="18"/>
      <c r="M1646" s="18"/>
      <c r="N1646" s="18"/>
      <c r="O1646" s="18"/>
      <c r="AW1646" s="23"/>
      <c r="BE1646" s="9"/>
      <c r="BF1646" s="9"/>
      <c r="BG1646" s="9"/>
      <c r="BH1646" s="9"/>
      <c r="BI1646" s="9"/>
      <c r="BJ1646" s="9"/>
      <c r="BK1646" s="9"/>
    </row>
    <row r="1647" spans="2:63" ht="15.75" customHeight="1" x14ac:dyDescent="0.25">
      <c r="B1647" s="10"/>
      <c r="C1647" s="6"/>
      <c r="D1647" s="6"/>
      <c r="E1647" s="6"/>
      <c r="F1647" s="6"/>
      <c r="G1647" s="6"/>
      <c r="H1647" s="6"/>
      <c r="I1647" s="13"/>
      <c r="J1647" s="18"/>
      <c r="K1647" s="18"/>
      <c r="L1647" s="18"/>
      <c r="M1647" s="18"/>
      <c r="N1647" s="18"/>
      <c r="O1647" s="18"/>
      <c r="AW1647" s="23"/>
      <c r="BE1647" s="9"/>
      <c r="BF1647" s="9"/>
      <c r="BG1647" s="9"/>
      <c r="BH1647" s="9"/>
      <c r="BI1647" s="9"/>
      <c r="BJ1647" s="9"/>
      <c r="BK1647" s="9"/>
    </row>
    <row r="1648" spans="2:63" ht="15.75" customHeight="1" x14ac:dyDescent="0.25">
      <c r="B1648" s="10"/>
      <c r="C1648" s="6"/>
      <c r="D1648" s="6"/>
      <c r="E1648" s="6"/>
      <c r="F1648" s="6"/>
      <c r="G1648" s="6"/>
      <c r="H1648" s="6"/>
      <c r="I1648" s="13"/>
      <c r="J1648" s="18"/>
      <c r="K1648" s="18"/>
      <c r="L1648" s="18"/>
      <c r="M1648" s="18"/>
      <c r="N1648" s="18"/>
      <c r="O1648" s="18"/>
      <c r="AW1648" s="23"/>
      <c r="BE1648" s="9"/>
      <c r="BF1648" s="9"/>
      <c r="BG1648" s="9"/>
      <c r="BH1648" s="9"/>
      <c r="BI1648" s="9"/>
      <c r="BJ1648" s="9"/>
      <c r="BK1648" s="9"/>
    </row>
    <row r="1649" spans="2:63" ht="15.75" customHeight="1" x14ac:dyDescent="0.25">
      <c r="B1649" s="10"/>
      <c r="C1649" s="6"/>
      <c r="D1649" s="6"/>
      <c r="E1649" s="6"/>
      <c r="F1649" s="6"/>
      <c r="G1649" s="6"/>
      <c r="H1649" s="6"/>
      <c r="I1649" s="13"/>
      <c r="J1649" s="18"/>
      <c r="K1649" s="18"/>
      <c r="L1649" s="18"/>
      <c r="M1649" s="18"/>
      <c r="N1649" s="18"/>
      <c r="O1649" s="18"/>
      <c r="AW1649" s="23"/>
      <c r="BE1649" s="9"/>
      <c r="BF1649" s="9"/>
      <c r="BG1649" s="9"/>
      <c r="BH1649" s="9"/>
      <c r="BI1649" s="9"/>
      <c r="BJ1649" s="9"/>
      <c r="BK1649" s="9"/>
    </row>
    <row r="1650" spans="2:63" ht="15.75" customHeight="1" x14ac:dyDescent="0.25">
      <c r="B1650" s="10"/>
      <c r="C1650" s="6"/>
      <c r="D1650" s="6"/>
      <c r="E1650" s="6"/>
      <c r="F1650" s="6"/>
      <c r="G1650" s="6"/>
      <c r="H1650" s="6"/>
      <c r="I1650" s="13"/>
      <c r="J1650" s="18"/>
      <c r="K1650" s="18"/>
      <c r="L1650" s="18"/>
      <c r="M1650" s="18"/>
      <c r="N1650" s="18"/>
      <c r="O1650" s="18"/>
      <c r="AW1650" s="23"/>
      <c r="BE1650" s="9"/>
      <c r="BF1650" s="9"/>
      <c r="BG1650" s="9"/>
      <c r="BH1650" s="9"/>
      <c r="BI1650" s="9"/>
      <c r="BJ1650" s="9"/>
      <c r="BK1650" s="9"/>
    </row>
    <row r="1651" spans="2:63" ht="15.75" customHeight="1" x14ac:dyDescent="0.25">
      <c r="B1651" s="10"/>
      <c r="C1651" s="6"/>
      <c r="D1651" s="6"/>
      <c r="E1651" s="6"/>
      <c r="F1651" s="6"/>
      <c r="G1651" s="6"/>
      <c r="H1651" s="6"/>
      <c r="I1651" s="13"/>
      <c r="J1651" s="18"/>
      <c r="K1651" s="18"/>
      <c r="L1651" s="18"/>
      <c r="M1651" s="18"/>
      <c r="N1651" s="18"/>
      <c r="O1651" s="18"/>
      <c r="AW1651" s="23"/>
      <c r="BE1651" s="9"/>
      <c r="BF1651" s="9"/>
      <c r="BG1651" s="9"/>
      <c r="BH1651" s="9"/>
      <c r="BI1651" s="9"/>
      <c r="BJ1651" s="9"/>
      <c r="BK1651" s="9"/>
    </row>
    <row r="1652" spans="2:63" ht="15.75" customHeight="1" x14ac:dyDescent="0.25">
      <c r="B1652" s="10"/>
      <c r="C1652" s="6"/>
      <c r="D1652" s="6"/>
      <c r="E1652" s="6"/>
      <c r="F1652" s="6"/>
      <c r="G1652" s="6"/>
      <c r="H1652" s="6"/>
      <c r="I1652" s="13"/>
      <c r="J1652" s="18"/>
      <c r="K1652" s="18"/>
      <c r="L1652" s="18"/>
      <c r="M1652" s="18"/>
      <c r="N1652" s="18"/>
      <c r="O1652" s="18"/>
      <c r="AW1652" s="23"/>
      <c r="BE1652" s="9"/>
      <c r="BF1652" s="9"/>
      <c r="BG1652" s="9"/>
      <c r="BH1652" s="9"/>
      <c r="BI1652" s="9"/>
      <c r="BJ1652" s="9"/>
      <c r="BK1652" s="9"/>
    </row>
    <row r="1653" spans="2:63" ht="15.75" customHeight="1" x14ac:dyDescent="0.25">
      <c r="B1653" s="10"/>
      <c r="C1653" s="6"/>
      <c r="D1653" s="6"/>
      <c r="E1653" s="6"/>
      <c r="F1653" s="6"/>
      <c r="G1653" s="6"/>
      <c r="H1653" s="6"/>
      <c r="I1653" s="13"/>
      <c r="J1653" s="18"/>
      <c r="K1653" s="18"/>
      <c r="L1653" s="18"/>
      <c r="M1653" s="18"/>
      <c r="N1653" s="18"/>
      <c r="O1653" s="18"/>
      <c r="AW1653" s="23"/>
      <c r="BE1653" s="9"/>
      <c r="BF1653" s="9"/>
      <c r="BG1653" s="9"/>
      <c r="BH1653" s="9"/>
      <c r="BI1653" s="9"/>
      <c r="BJ1653" s="9"/>
      <c r="BK1653" s="9"/>
    </row>
    <row r="1654" spans="2:63" ht="15.75" customHeight="1" x14ac:dyDescent="0.25">
      <c r="B1654" s="10"/>
      <c r="C1654" s="6"/>
      <c r="D1654" s="6"/>
      <c r="E1654" s="6"/>
      <c r="F1654" s="6"/>
      <c r="G1654" s="6"/>
      <c r="H1654" s="6"/>
      <c r="I1654" s="13"/>
      <c r="J1654" s="18"/>
      <c r="K1654" s="18"/>
      <c r="L1654" s="18"/>
      <c r="M1654" s="18"/>
      <c r="N1654" s="18"/>
      <c r="O1654" s="18"/>
      <c r="AW1654" s="23"/>
      <c r="BE1654" s="9"/>
      <c r="BF1654" s="9"/>
      <c r="BG1654" s="9"/>
      <c r="BH1654" s="9"/>
      <c r="BI1654" s="9"/>
      <c r="BJ1654" s="9"/>
      <c r="BK1654" s="9"/>
    </row>
    <row r="1655" spans="2:63" ht="15.75" customHeight="1" x14ac:dyDescent="0.25">
      <c r="B1655" s="10"/>
      <c r="C1655" s="6"/>
      <c r="D1655" s="6"/>
      <c r="E1655" s="6"/>
      <c r="F1655" s="6"/>
      <c r="G1655" s="6"/>
      <c r="H1655" s="6"/>
      <c r="I1655" s="13"/>
      <c r="J1655" s="18"/>
      <c r="K1655" s="18"/>
      <c r="L1655" s="18"/>
      <c r="M1655" s="18"/>
      <c r="N1655" s="18"/>
      <c r="O1655" s="18"/>
      <c r="AW1655" s="23"/>
      <c r="BE1655" s="9"/>
      <c r="BF1655" s="9"/>
      <c r="BG1655" s="9"/>
      <c r="BH1655" s="9"/>
      <c r="BI1655" s="9"/>
      <c r="BJ1655" s="9"/>
      <c r="BK1655" s="9"/>
    </row>
    <row r="1656" spans="2:63" ht="15.75" customHeight="1" x14ac:dyDescent="0.25">
      <c r="B1656" s="10"/>
      <c r="C1656" s="6"/>
      <c r="D1656" s="6"/>
      <c r="E1656" s="6"/>
      <c r="F1656" s="6"/>
      <c r="G1656" s="6"/>
      <c r="H1656" s="6"/>
      <c r="I1656" s="13"/>
      <c r="J1656" s="18"/>
      <c r="K1656" s="18"/>
      <c r="L1656" s="18"/>
      <c r="M1656" s="18"/>
      <c r="N1656" s="18"/>
      <c r="O1656" s="18"/>
      <c r="AW1656" s="23"/>
      <c r="BE1656" s="9"/>
      <c r="BF1656" s="9"/>
      <c r="BG1656" s="9"/>
      <c r="BH1656" s="9"/>
      <c r="BI1656" s="9"/>
      <c r="BJ1656" s="9"/>
      <c r="BK1656" s="9"/>
    </row>
    <row r="1657" spans="2:63" ht="15.75" customHeight="1" x14ac:dyDescent="0.25">
      <c r="B1657" s="10"/>
      <c r="C1657" s="6"/>
      <c r="D1657" s="6"/>
      <c r="E1657" s="6"/>
      <c r="F1657" s="6"/>
      <c r="G1657" s="6"/>
      <c r="H1657" s="6"/>
      <c r="I1657" s="13"/>
      <c r="J1657" s="18"/>
      <c r="K1657" s="18"/>
      <c r="L1657" s="18"/>
      <c r="M1657" s="18"/>
      <c r="N1657" s="18"/>
      <c r="O1657" s="18"/>
      <c r="AW1657" s="23"/>
      <c r="BE1657" s="9"/>
      <c r="BF1657" s="9"/>
      <c r="BG1657" s="9"/>
      <c r="BH1657" s="9"/>
      <c r="BI1657" s="9"/>
      <c r="BJ1657" s="9"/>
      <c r="BK1657" s="9"/>
    </row>
    <row r="1658" spans="2:63" ht="15.75" customHeight="1" x14ac:dyDescent="0.25">
      <c r="B1658" s="10"/>
      <c r="C1658" s="6"/>
      <c r="D1658" s="6"/>
      <c r="E1658" s="6"/>
      <c r="F1658" s="6"/>
      <c r="G1658" s="6"/>
      <c r="H1658" s="6"/>
      <c r="I1658" s="13"/>
      <c r="J1658" s="18"/>
      <c r="K1658" s="18"/>
      <c r="L1658" s="18"/>
      <c r="M1658" s="18"/>
      <c r="N1658" s="18"/>
      <c r="O1658" s="18"/>
      <c r="AW1658" s="23"/>
      <c r="BE1658" s="9"/>
      <c r="BF1658" s="9"/>
      <c r="BG1658" s="9"/>
      <c r="BH1658" s="9"/>
      <c r="BI1658" s="9"/>
      <c r="BJ1658" s="9"/>
      <c r="BK1658" s="9"/>
    </row>
    <row r="1659" spans="2:63" ht="15.75" customHeight="1" x14ac:dyDescent="0.25">
      <c r="B1659" s="10"/>
      <c r="C1659" s="6"/>
      <c r="D1659" s="6"/>
      <c r="E1659" s="6"/>
      <c r="F1659" s="6"/>
      <c r="G1659" s="6"/>
      <c r="H1659" s="6"/>
      <c r="I1659" s="13"/>
      <c r="J1659" s="18"/>
      <c r="K1659" s="18"/>
      <c r="L1659" s="18"/>
      <c r="M1659" s="18"/>
      <c r="N1659" s="18"/>
      <c r="O1659" s="18"/>
      <c r="AW1659" s="23"/>
      <c r="BE1659" s="9"/>
      <c r="BF1659" s="9"/>
      <c r="BG1659" s="9"/>
      <c r="BH1659" s="9"/>
      <c r="BI1659" s="9"/>
      <c r="BJ1659" s="9"/>
      <c r="BK1659" s="9"/>
    </row>
    <row r="1660" spans="2:63" ht="15.75" customHeight="1" x14ac:dyDescent="0.25">
      <c r="B1660" s="10"/>
      <c r="C1660" s="6"/>
      <c r="D1660" s="6"/>
      <c r="E1660" s="6"/>
      <c r="F1660" s="6"/>
      <c r="G1660" s="6"/>
      <c r="H1660" s="6"/>
      <c r="I1660" s="13"/>
      <c r="J1660" s="18"/>
      <c r="K1660" s="18"/>
      <c r="L1660" s="18"/>
      <c r="M1660" s="18"/>
      <c r="N1660" s="18"/>
      <c r="O1660" s="18"/>
      <c r="AW1660" s="23"/>
      <c r="BE1660" s="9"/>
      <c r="BF1660" s="9"/>
      <c r="BG1660" s="9"/>
      <c r="BH1660" s="9"/>
      <c r="BI1660" s="9"/>
      <c r="BJ1660" s="9"/>
      <c r="BK1660" s="9"/>
    </row>
    <row r="1661" spans="2:63" ht="15.75" customHeight="1" x14ac:dyDescent="0.25">
      <c r="B1661" s="10"/>
      <c r="C1661" s="6"/>
      <c r="D1661" s="6"/>
      <c r="E1661" s="6"/>
      <c r="F1661" s="6"/>
      <c r="G1661" s="6"/>
      <c r="H1661" s="6"/>
      <c r="I1661" s="13"/>
      <c r="J1661" s="18"/>
      <c r="K1661" s="18"/>
      <c r="L1661" s="18"/>
      <c r="M1661" s="18"/>
      <c r="N1661" s="18"/>
      <c r="O1661" s="18"/>
      <c r="AW1661" s="23"/>
      <c r="BE1661" s="9"/>
      <c r="BF1661" s="9"/>
      <c r="BG1661" s="9"/>
      <c r="BH1661" s="9"/>
      <c r="BI1661" s="9"/>
      <c r="BJ1661" s="9"/>
      <c r="BK1661" s="9"/>
    </row>
    <row r="1662" spans="2:63" ht="15.75" customHeight="1" x14ac:dyDescent="0.25">
      <c r="B1662" s="10"/>
      <c r="C1662" s="6"/>
      <c r="D1662" s="6"/>
      <c r="E1662" s="6"/>
      <c r="F1662" s="6"/>
      <c r="G1662" s="6"/>
      <c r="H1662" s="6"/>
      <c r="I1662" s="13"/>
      <c r="J1662" s="18"/>
      <c r="K1662" s="18"/>
      <c r="L1662" s="18"/>
      <c r="M1662" s="18"/>
      <c r="N1662" s="18"/>
      <c r="O1662" s="18"/>
      <c r="AW1662" s="23"/>
      <c r="BE1662" s="9"/>
      <c r="BF1662" s="9"/>
      <c r="BG1662" s="9"/>
      <c r="BH1662" s="9"/>
      <c r="BI1662" s="9"/>
      <c r="BJ1662" s="9"/>
      <c r="BK1662" s="9"/>
    </row>
    <row r="1663" spans="2:63" ht="15.75" customHeight="1" x14ac:dyDescent="0.25">
      <c r="B1663" s="10"/>
      <c r="C1663" s="6"/>
      <c r="D1663" s="6"/>
      <c r="E1663" s="6"/>
      <c r="F1663" s="6"/>
      <c r="G1663" s="6"/>
      <c r="H1663" s="6"/>
      <c r="I1663" s="13"/>
      <c r="J1663" s="18"/>
      <c r="K1663" s="18"/>
      <c r="L1663" s="18"/>
      <c r="M1663" s="18"/>
      <c r="N1663" s="18"/>
      <c r="O1663" s="18"/>
      <c r="AW1663" s="23"/>
      <c r="BE1663" s="9"/>
      <c r="BF1663" s="9"/>
      <c r="BG1663" s="9"/>
      <c r="BH1663" s="9"/>
      <c r="BI1663" s="9"/>
      <c r="BJ1663" s="9"/>
      <c r="BK1663" s="9"/>
    </row>
    <row r="1664" spans="2:63" ht="15.75" customHeight="1" x14ac:dyDescent="0.25">
      <c r="B1664" s="10"/>
      <c r="C1664" s="6"/>
      <c r="D1664" s="6"/>
      <c r="E1664" s="6"/>
      <c r="F1664" s="6"/>
      <c r="G1664" s="6"/>
      <c r="H1664" s="6"/>
      <c r="I1664" s="13"/>
      <c r="J1664" s="18"/>
      <c r="K1664" s="18"/>
      <c r="L1664" s="18"/>
      <c r="M1664" s="18"/>
      <c r="N1664" s="18"/>
      <c r="O1664" s="18"/>
      <c r="AW1664" s="23"/>
      <c r="BE1664" s="9"/>
      <c r="BF1664" s="9"/>
      <c r="BG1664" s="9"/>
      <c r="BH1664" s="9"/>
      <c r="BI1664" s="9"/>
      <c r="BJ1664" s="9"/>
      <c r="BK1664" s="9"/>
    </row>
    <row r="1665" spans="2:63" ht="15.75" customHeight="1" x14ac:dyDescent="0.25">
      <c r="B1665" s="10"/>
      <c r="C1665" s="6"/>
      <c r="D1665" s="6"/>
      <c r="E1665" s="6"/>
      <c r="F1665" s="6"/>
      <c r="G1665" s="6"/>
      <c r="H1665" s="6"/>
      <c r="I1665" s="13"/>
      <c r="J1665" s="18"/>
      <c r="K1665" s="18"/>
      <c r="L1665" s="18"/>
      <c r="M1665" s="18"/>
      <c r="N1665" s="18"/>
      <c r="O1665" s="18"/>
      <c r="AW1665" s="23"/>
      <c r="BE1665" s="9"/>
      <c r="BF1665" s="9"/>
      <c r="BG1665" s="9"/>
      <c r="BH1665" s="9"/>
      <c r="BI1665" s="9"/>
      <c r="BJ1665" s="9"/>
      <c r="BK1665" s="9"/>
    </row>
    <row r="1666" spans="2:63" ht="15.75" customHeight="1" x14ac:dyDescent="0.25">
      <c r="B1666" s="10"/>
      <c r="C1666" s="6"/>
      <c r="D1666" s="6"/>
      <c r="E1666" s="6"/>
      <c r="F1666" s="6"/>
      <c r="G1666" s="6"/>
      <c r="H1666" s="6"/>
      <c r="I1666" s="13"/>
      <c r="J1666" s="18"/>
      <c r="K1666" s="18"/>
      <c r="L1666" s="18"/>
      <c r="M1666" s="18"/>
      <c r="N1666" s="18"/>
      <c r="O1666" s="18"/>
      <c r="AW1666" s="23"/>
      <c r="BE1666" s="9"/>
      <c r="BF1666" s="9"/>
      <c r="BG1666" s="9"/>
      <c r="BH1666" s="9"/>
      <c r="BI1666" s="9"/>
      <c r="BJ1666" s="9"/>
      <c r="BK1666" s="9"/>
    </row>
    <row r="1667" spans="2:63" ht="15.75" customHeight="1" x14ac:dyDescent="0.25">
      <c r="B1667" s="10"/>
      <c r="C1667" s="6"/>
      <c r="D1667" s="6"/>
      <c r="E1667" s="6"/>
      <c r="F1667" s="6"/>
      <c r="G1667" s="6"/>
      <c r="H1667" s="6"/>
      <c r="I1667" s="13"/>
      <c r="J1667" s="18"/>
      <c r="K1667" s="18"/>
      <c r="L1667" s="18"/>
      <c r="M1667" s="18"/>
      <c r="N1667" s="18"/>
      <c r="O1667" s="18"/>
      <c r="AW1667" s="23"/>
      <c r="BE1667" s="9"/>
      <c r="BF1667" s="9"/>
      <c r="BG1667" s="9"/>
      <c r="BH1667" s="9"/>
      <c r="BI1667" s="9"/>
      <c r="BJ1667" s="9"/>
      <c r="BK1667" s="9"/>
    </row>
    <row r="1668" spans="2:63" ht="15.75" customHeight="1" x14ac:dyDescent="0.25">
      <c r="B1668" s="10"/>
      <c r="C1668" s="6"/>
      <c r="D1668" s="6"/>
      <c r="E1668" s="6"/>
      <c r="F1668" s="6"/>
      <c r="G1668" s="6"/>
      <c r="H1668" s="6"/>
      <c r="I1668" s="13"/>
      <c r="J1668" s="18"/>
      <c r="K1668" s="18"/>
      <c r="L1668" s="18"/>
      <c r="M1668" s="18"/>
      <c r="N1668" s="18"/>
      <c r="O1668" s="18"/>
      <c r="AW1668" s="23"/>
      <c r="BE1668" s="9"/>
      <c r="BF1668" s="9"/>
      <c r="BG1668" s="9"/>
      <c r="BH1668" s="9"/>
      <c r="BI1668" s="9"/>
      <c r="BJ1668" s="9"/>
      <c r="BK1668" s="9"/>
    </row>
    <row r="1669" spans="2:63" ht="15.75" customHeight="1" x14ac:dyDescent="0.25">
      <c r="B1669" s="10"/>
      <c r="C1669" s="6"/>
      <c r="D1669" s="6"/>
      <c r="E1669" s="6"/>
      <c r="F1669" s="6"/>
      <c r="G1669" s="6"/>
      <c r="H1669" s="6"/>
      <c r="I1669" s="13"/>
      <c r="J1669" s="18"/>
      <c r="K1669" s="18"/>
      <c r="L1669" s="18"/>
      <c r="M1669" s="18"/>
      <c r="N1669" s="18"/>
      <c r="O1669" s="18"/>
      <c r="AW1669" s="23"/>
      <c r="BE1669" s="9"/>
      <c r="BF1669" s="9"/>
      <c r="BG1669" s="9"/>
      <c r="BH1669" s="9"/>
      <c r="BI1669" s="9"/>
      <c r="BJ1669" s="9"/>
      <c r="BK1669" s="9"/>
    </row>
    <row r="1670" spans="2:63" ht="15.75" customHeight="1" x14ac:dyDescent="0.25">
      <c r="B1670" s="10"/>
      <c r="C1670" s="6"/>
      <c r="D1670" s="6"/>
      <c r="E1670" s="6"/>
      <c r="F1670" s="6"/>
      <c r="G1670" s="6"/>
      <c r="H1670" s="6"/>
      <c r="I1670" s="13"/>
      <c r="J1670" s="18"/>
      <c r="K1670" s="18"/>
      <c r="L1670" s="18"/>
      <c r="M1670" s="18"/>
      <c r="N1670" s="18"/>
      <c r="O1670" s="18"/>
      <c r="AW1670" s="23"/>
      <c r="BE1670" s="9"/>
      <c r="BF1670" s="9"/>
      <c r="BG1670" s="9"/>
      <c r="BH1670" s="9"/>
      <c r="BI1670" s="9"/>
      <c r="BJ1670" s="9"/>
      <c r="BK1670" s="9"/>
    </row>
    <row r="1671" spans="2:63" ht="15.75" customHeight="1" x14ac:dyDescent="0.25">
      <c r="B1671" s="10"/>
      <c r="C1671" s="6"/>
      <c r="D1671" s="6"/>
      <c r="E1671" s="6"/>
      <c r="F1671" s="6"/>
      <c r="G1671" s="6"/>
      <c r="H1671" s="6"/>
      <c r="I1671" s="13"/>
      <c r="J1671" s="18"/>
      <c r="K1671" s="18"/>
      <c r="L1671" s="18"/>
      <c r="M1671" s="18"/>
      <c r="N1671" s="18"/>
      <c r="O1671" s="18"/>
      <c r="AW1671" s="23"/>
      <c r="BE1671" s="9"/>
      <c r="BF1671" s="9"/>
      <c r="BG1671" s="9"/>
      <c r="BH1671" s="9"/>
      <c r="BI1671" s="9"/>
      <c r="BJ1671" s="9"/>
      <c r="BK1671" s="9"/>
    </row>
    <row r="1672" spans="2:63" ht="15.75" customHeight="1" x14ac:dyDescent="0.25">
      <c r="B1672" s="10"/>
      <c r="C1672" s="6"/>
      <c r="D1672" s="6"/>
      <c r="E1672" s="6"/>
      <c r="F1672" s="6"/>
      <c r="G1672" s="6"/>
      <c r="H1672" s="6"/>
      <c r="I1672" s="13"/>
      <c r="J1672" s="18"/>
      <c r="K1672" s="18"/>
      <c r="L1672" s="18"/>
      <c r="M1672" s="18"/>
      <c r="N1672" s="18"/>
      <c r="O1672" s="18"/>
      <c r="AW1672" s="23"/>
      <c r="BE1672" s="9"/>
      <c r="BF1672" s="9"/>
      <c r="BG1672" s="9"/>
      <c r="BH1672" s="9"/>
      <c r="BI1672" s="9"/>
      <c r="BJ1672" s="9"/>
      <c r="BK1672" s="9"/>
    </row>
    <row r="1673" spans="2:63" ht="15.75" customHeight="1" x14ac:dyDescent="0.25">
      <c r="B1673" s="10"/>
      <c r="C1673" s="6"/>
      <c r="D1673" s="6"/>
      <c r="E1673" s="6"/>
      <c r="F1673" s="6"/>
      <c r="G1673" s="6"/>
      <c r="H1673" s="6"/>
      <c r="I1673" s="13"/>
      <c r="J1673" s="18"/>
      <c r="K1673" s="18"/>
      <c r="L1673" s="18"/>
      <c r="M1673" s="18"/>
      <c r="N1673" s="18"/>
      <c r="O1673" s="18"/>
      <c r="AW1673" s="23"/>
      <c r="BE1673" s="9"/>
      <c r="BF1673" s="9"/>
      <c r="BG1673" s="9"/>
      <c r="BH1673" s="9"/>
      <c r="BI1673" s="9"/>
      <c r="BJ1673" s="9"/>
      <c r="BK1673" s="9"/>
    </row>
    <row r="1674" spans="2:63" ht="15.75" customHeight="1" x14ac:dyDescent="0.25">
      <c r="B1674" s="10"/>
      <c r="C1674" s="6"/>
      <c r="D1674" s="6"/>
      <c r="E1674" s="6"/>
      <c r="F1674" s="6"/>
      <c r="G1674" s="6"/>
      <c r="H1674" s="6"/>
      <c r="I1674" s="13"/>
      <c r="J1674" s="18"/>
      <c r="K1674" s="18"/>
      <c r="L1674" s="18"/>
      <c r="M1674" s="18"/>
      <c r="N1674" s="18"/>
      <c r="O1674" s="18"/>
      <c r="AW1674" s="23"/>
      <c r="BE1674" s="9"/>
      <c r="BF1674" s="9"/>
      <c r="BG1674" s="9"/>
      <c r="BH1674" s="9"/>
      <c r="BI1674" s="9"/>
      <c r="BJ1674" s="9"/>
      <c r="BK1674" s="9"/>
    </row>
    <row r="1675" spans="2:63" ht="15.75" customHeight="1" x14ac:dyDescent="0.25">
      <c r="B1675" s="10"/>
      <c r="C1675" s="6"/>
      <c r="D1675" s="6"/>
      <c r="E1675" s="6"/>
      <c r="F1675" s="6"/>
      <c r="G1675" s="6"/>
      <c r="H1675" s="6"/>
      <c r="I1675" s="13"/>
      <c r="J1675" s="18"/>
      <c r="K1675" s="18"/>
      <c r="L1675" s="18"/>
      <c r="M1675" s="18"/>
      <c r="N1675" s="18"/>
      <c r="O1675" s="18"/>
      <c r="AW1675" s="23"/>
      <c r="BE1675" s="9"/>
      <c r="BF1675" s="9"/>
      <c r="BG1675" s="9"/>
      <c r="BH1675" s="9"/>
      <c r="BI1675" s="9"/>
      <c r="BJ1675" s="9"/>
      <c r="BK1675" s="9"/>
    </row>
    <row r="1676" spans="2:63" ht="15.75" customHeight="1" x14ac:dyDescent="0.25">
      <c r="B1676" s="10"/>
      <c r="C1676" s="6"/>
      <c r="D1676" s="6"/>
      <c r="E1676" s="6"/>
      <c r="F1676" s="6"/>
      <c r="G1676" s="6"/>
      <c r="H1676" s="6"/>
      <c r="I1676" s="13"/>
      <c r="J1676" s="18"/>
      <c r="K1676" s="18"/>
      <c r="L1676" s="18"/>
      <c r="M1676" s="18"/>
      <c r="N1676" s="18"/>
      <c r="O1676" s="18"/>
      <c r="AW1676" s="23"/>
      <c r="BE1676" s="9"/>
      <c r="BF1676" s="9"/>
      <c r="BG1676" s="9"/>
      <c r="BH1676" s="9"/>
      <c r="BI1676" s="9"/>
      <c r="BJ1676" s="9"/>
      <c r="BK1676" s="9"/>
    </row>
    <row r="1677" spans="2:63" ht="15.75" customHeight="1" x14ac:dyDescent="0.25">
      <c r="B1677" s="10"/>
      <c r="C1677" s="6"/>
      <c r="D1677" s="6"/>
      <c r="E1677" s="6"/>
      <c r="F1677" s="6"/>
      <c r="G1677" s="6"/>
      <c r="H1677" s="6"/>
      <c r="I1677" s="13"/>
      <c r="J1677" s="18"/>
      <c r="K1677" s="18"/>
      <c r="L1677" s="18"/>
      <c r="M1677" s="18"/>
      <c r="N1677" s="18"/>
      <c r="O1677" s="18"/>
      <c r="AW1677" s="23"/>
      <c r="BE1677" s="9"/>
      <c r="BF1677" s="9"/>
      <c r="BG1677" s="9"/>
      <c r="BH1677" s="9"/>
      <c r="BI1677" s="9"/>
      <c r="BJ1677" s="9"/>
      <c r="BK1677" s="9"/>
    </row>
    <row r="1678" spans="2:63" ht="15.75" customHeight="1" x14ac:dyDescent="0.25">
      <c r="B1678" s="10"/>
      <c r="C1678" s="6"/>
      <c r="D1678" s="6"/>
      <c r="E1678" s="6"/>
      <c r="F1678" s="6"/>
      <c r="G1678" s="6"/>
      <c r="H1678" s="6"/>
      <c r="I1678" s="13"/>
      <c r="J1678" s="18"/>
      <c r="K1678" s="18"/>
      <c r="L1678" s="18"/>
      <c r="M1678" s="18"/>
      <c r="N1678" s="18"/>
      <c r="O1678" s="18"/>
      <c r="AW1678" s="23"/>
      <c r="BE1678" s="9"/>
      <c r="BF1678" s="9"/>
      <c r="BG1678" s="9"/>
      <c r="BH1678" s="9"/>
      <c r="BI1678" s="9"/>
      <c r="BJ1678" s="9"/>
      <c r="BK1678" s="9"/>
    </row>
    <row r="1679" spans="2:63" ht="15.75" customHeight="1" x14ac:dyDescent="0.25">
      <c r="B1679" s="10"/>
      <c r="C1679" s="6"/>
      <c r="D1679" s="6"/>
      <c r="E1679" s="6"/>
      <c r="F1679" s="6"/>
      <c r="G1679" s="6"/>
      <c r="H1679" s="6"/>
      <c r="I1679" s="13"/>
      <c r="J1679" s="18"/>
      <c r="K1679" s="18"/>
      <c r="L1679" s="18"/>
      <c r="M1679" s="18"/>
      <c r="N1679" s="18"/>
      <c r="O1679" s="18"/>
      <c r="AW1679" s="23"/>
      <c r="BE1679" s="9"/>
      <c r="BF1679" s="9"/>
      <c r="BG1679" s="9"/>
      <c r="BH1679" s="9"/>
      <c r="BI1679" s="9"/>
      <c r="BJ1679" s="9"/>
      <c r="BK1679" s="9"/>
    </row>
    <row r="1680" spans="2:63" ht="15.75" customHeight="1" x14ac:dyDescent="0.25">
      <c r="B1680" s="10"/>
      <c r="C1680" s="6"/>
      <c r="D1680" s="6"/>
      <c r="E1680" s="6"/>
      <c r="F1680" s="6"/>
      <c r="G1680" s="6"/>
      <c r="H1680" s="6"/>
      <c r="I1680" s="13"/>
      <c r="J1680" s="18"/>
      <c r="K1680" s="18"/>
      <c r="L1680" s="18"/>
      <c r="M1680" s="18"/>
      <c r="N1680" s="18"/>
      <c r="O1680" s="18"/>
      <c r="AW1680" s="23"/>
      <c r="BE1680" s="9"/>
      <c r="BF1680" s="9"/>
      <c r="BG1680" s="9"/>
      <c r="BH1680" s="9"/>
      <c r="BI1680" s="9"/>
      <c r="BJ1680" s="9"/>
      <c r="BK1680" s="9"/>
    </row>
    <row r="1681" spans="2:63" ht="15.75" customHeight="1" x14ac:dyDescent="0.25">
      <c r="B1681" s="10"/>
      <c r="C1681" s="6"/>
      <c r="D1681" s="6"/>
      <c r="E1681" s="6"/>
      <c r="F1681" s="6"/>
      <c r="G1681" s="6"/>
      <c r="H1681" s="6"/>
      <c r="I1681" s="13"/>
      <c r="J1681" s="18"/>
      <c r="K1681" s="18"/>
      <c r="L1681" s="18"/>
      <c r="M1681" s="18"/>
      <c r="N1681" s="18"/>
      <c r="O1681" s="18"/>
      <c r="AW1681" s="23"/>
      <c r="BE1681" s="9"/>
      <c r="BF1681" s="9"/>
      <c r="BG1681" s="9"/>
      <c r="BH1681" s="9"/>
      <c r="BI1681" s="9"/>
      <c r="BJ1681" s="9"/>
      <c r="BK1681" s="9"/>
    </row>
    <row r="1682" spans="2:63" ht="15.75" customHeight="1" x14ac:dyDescent="0.25">
      <c r="B1682" s="10"/>
      <c r="C1682" s="6"/>
      <c r="D1682" s="6"/>
      <c r="E1682" s="6"/>
      <c r="F1682" s="6"/>
      <c r="G1682" s="6"/>
      <c r="H1682" s="6"/>
      <c r="I1682" s="13"/>
      <c r="J1682" s="18"/>
      <c r="K1682" s="18"/>
      <c r="L1682" s="18"/>
      <c r="M1682" s="18"/>
      <c r="N1682" s="18"/>
      <c r="O1682" s="18"/>
      <c r="AW1682" s="23"/>
      <c r="BE1682" s="9"/>
      <c r="BF1682" s="9"/>
      <c r="BG1682" s="9"/>
      <c r="BH1682" s="9"/>
      <c r="BI1682" s="9"/>
      <c r="BJ1682" s="9"/>
      <c r="BK1682" s="9"/>
    </row>
    <row r="1683" spans="2:63" ht="15.75" customHeight="1" x14ac:dyDescent="0.25">
      <c r="B1683" s="10"/>
      <c r="C1683" s="6"/>
      <c r="D1683" s="6"/>
      <c r="E1683" s="6"/>
      <c r="F1683" s="6"/>
      <c r="G1683" s="6"/>
      <c r="H1683" s="6"/>
      <c r="I1683" s="13"/>
      <c r="J1683" s="18"/>
      <c r="K1683" s="18"/>
      <c r="L1683" s="18"/>
      <c r="M1683" s="18"/>
      <c r="N1683" s="18"/>
      <c r="O1683" s="18"/>
      <c r="AW1683" s="23"/>
      <c r="BE1683" s="9"/>
      <c r="BF1683" s="9"/>
      <c r="BG1683" s="9"/>
      <c r="BH1683" s="9"/>
      <c r="BI1683" s="9"/>
      <c r="BJ1683" s="9"/>
      <c r="BK1683" s="9"/>
    </row>
    <row r="1684" spans="2:63" ht="15.75" customHeight="1" x14ac:dyDescent="0.25">
      <c r="B1684" s="10"/>
      <c r="C1684" s="6"/>
      <c r="D1684" s="6"/>
      <c r="E1684" s="6"/>
      <c r="F1684" s="6"/>
      <c r="G1684" s="6"/>
      <c r="H1684" s="6"/>
      <c r="I1684" s="13"/>
      <c r="J1684" s="18"/>
      <c r="K1684" s="18"/>
      <c r="L1684" s="18"/>
      <c r="M1684" s="18"/>
      <c r="N1684" s="18"/>
      <c r="O1684" s="18"/>
      <c r="AW1684" s="23"/>
      <c r="BE1684" s="9"/>
      <c r="BF1684" s="9"/>
      <c r="BG1684" s="9"/>
      <c r="BH1684" s="9"/>
      <c r="BI1684" s="9"/>
      <c r="BJ1684" s="9"/>
      <c r="BK1684" s="9"/>
    </row>
    <row r="1685" spans="2:63" ht="15.75" customHeight="1" x14ac:dyDescent="0.25">
      <c r="B1685" s="10"/>
      <c r="C1685" s="6"/>
      <c r="D1685" s="6"/>
      <c r="E1685" s="6"/>
      <c r="F1685" s="6"/>
      <c r="G1685" s="6"/>
      <c r="H1685" s="6"/>
      <c r="I1685" s="13"/>
      <c r="J1685" s="18"/>
      <c r="K1685" s="18"/>
      <c r="L1685" s="18"/>
      <c r="M1685" s="18"/>
      <c r="N1685" s="18"/>
      <c r="O1685" s="18"/>
      <c r="AW1685" s="23"/>
      <c r="BE1685" s="9"/>
      <c r="BF1685" s="9"/>
      <c r="BG1685" s="9"/>
      <c r="BH1685" s="9"/>
      <c r="BI1685" s="9"/>
      <c r="BJ1685" s="9"/>
      <c r="BK1685" s="9"/>
    </row>
    <row r="1686" spans="2:63" ht="15.75" customHeight="1" x14ac:dyDescent="0.25">
      <c r="B1686" s="10"/>
      <c r="C1686" s="6"/>
      <c r="D1686" s="6"/>
      <c r="E1686" s="6"/>
      <c r="F1686" s="6"/>
      <c r="G1686" s="6"/>
      <c r="H1686" s="6"/>
      <c r="I1686" s="13"/>
      <c r="J1686" s="18"/>
      <c r="K1686" s="18"/>
      <c r="L1686" s="18"/>
      <c r="M1686" s="18"/>
      <c r="N1686" s="18"/>
      <c r="O1686" s="18"/>
      <c r="AW1686" s="23"/>
      <c r="BE1686" s="9"/>
      <c r="BF1686" s="9"/>
      <c r="BG1686" s="9"/>
      <c r="BH1686" s="9"/>
      <c r="BI1686" s="9"/>
      <c r="BJ1686" s="9"/>
      <c r="BK1686" s="9"/>
    </row>
    <row r="1687" spans="2:63" ht="15.75" customHeight="1" x14ac:dyDescent="0.25">
      <c r="B1687" s="10"/>
      <c r="C1687" s="6"/>
      <c r="D1687" s="6"/>
      <c r="E1687" s="6"/>
      <c r="F1687" s="6"/>
      <c r="G1687" s="6"/>
      <c r="H1687" s="6"/>
      <c r="I1687" s="13"/>
      <c r="J1687" s="18"/>
      <c r="K1687" s="18"/>
      <c r="L1687" s="18"/>
      <c r="M1687" s="18"/>
      <c r="N1687" s="18"/>
      <c r="O1687" s="18"/>
      <c r="AW1687" s="23"/>
      <c r="BE1687" s="9"/>
      <c r="BF1687" s="9"/>
      <c r="BG1687" s="9"/>
      <c r="BH1687" s="9"/>
      <c r="BI1687" s="9"/>
      <c r="BJ1687" s="9"/>
      <c r="BK1687" s="9"/>
    </row>
    <row r="1688" spans="2:63" ht="15.75" customHeight="1" x14ac:dyDescent="0.25">
      <c r="B1688" s="10"/>
      <c r="C1688" s="6"/>
      <c r="D1688" s="6"/>
      <c r="E1688" s="6"/>
      <c r="F1688" s="6"/>
      <c r="G1688" s="6"/>
      <c r="H1688" s="6"/>
      <c r="I1688" s="13"/>
      <c r="J1688" s="18"/>
      <c r="K1688" s="18"/>
      <c r="L1688" s="18"/>
      <c r="M1688" s="18"/>
      <c r="N1688" s="18"/>
      <c r="O1688" s="18"/>
      <c r="AW1688" s="23"/>
      <c r="BE1688" s="9"/>
      <c r="BF1688" s="9"/>
      <c r="BG1688" s="9"/>
      <c r="BH1688" s="9"/>
      <c r="BI1688" s="9"/>
      <c r="BJ1688" s="9"/>
      <c r="BK1688" s="9"/>
    </row>
    <row r="1689" spans="2:63" ht="15.75" customHeight="1" x14ac:dyDescent="0.25">
      <c r="B1689" s="10"/>
      <c r="C1689" s="6"/>
      <c r="D1689" s="6"/>
      <c r="E1689" s="6"/>
      <c r="F1689" s="6"/>
      <c r="G1689" s="6"/>
      <c r="H1689" s="6"/>
      <c r="I1689" s="13"/>
      <c r="J1689" s="18"/>
      <c r="K1689" s="18"/>
      <c r="L1689" s="18"/>
      <c r="M1689" s="18"/>
      <c r="N1689" s="18"/>
      <c r="O1689" s="18"/>
      <c r="AW1689" s="23"/>
      <c r="BE1689" s="9"/>
      <c r="BF1689" s="9"/>
      <c r="BG1689" s="9"/>
      <c r="BH1689" s="9"/>
      <c r="BI1689" s="9"/>
      <c r="BJ1689" s="9"/>
      <c r="BK1689" s="9"/>
    </row>
    <row r="1690" spans="2:63" ht="15.75" customHeight="1" x14ac:dyDescent="0.25">
      <c r="B1690" s="10"/>
      <c r="C1690" s="6"/>
      <c r="D1690" s="6"/>
      <c r="E1690" s="6"/>
      <c r="F1690" s="6"/>
      <c r="G1690" s="6"/>
      <c r="H1690" s="6"/>
      <c r="I1690" s="13"/>
      <c r="J1690" s="18"/>
      <c r="K1690" s="18"/>
      <c r="L1690" s="18"/>
      <c r="M1690" s="18"/>
      <c r="N1690" s="18"/>
      <c r="O1690" s="18"/>
      <c r="AW1690" s="23"/>
      <c r="BE1690" s="9"/>
      <c r="BF1690" s="9"/>
      <c r="BG1690" s="9"/>
      <c r="BH1690" s="9"/>
      <c r="BI1690" s="9"/>
      <c r="BJ1690" s="9"/>
      <c r="BK1690" s="9"/>
    </row>
    <row r="1691" spans="2:63" ht="15.75" customHeight="1" x14ac:dyDescent="0.25">
      <c r="B1691" s="10"/>
      <c r="C1691" s="6"/>
      <c r="D1691" s="6"/>
      <c r="E1691" s="6"/>
      <c r="F1691" s="6"/>
      <c r="G1691" s="6"/>
      <c r="H1691" s="6"/>
      <c r="I1691" s="13"/>
      <c r="J1691" s="18"/>
      <c r="K1691" s="18"/>
      <c r="L1691" s="18"/>
      <c r="M1691" s="18"/>
      <c r="N1691" s="18"/>
      <c r="O1691" s="18"/>
      <c r="AW1691" s="23"/>
      <c r="BE1691" s="9"/>
      <c r="BF1691" s="9"/>
      <c r="BG1691" s="9"/>
      <c r="BH1691" s="9"/>
      <c r="BI1691" s="9"/>
      <c r="BJ1691" s="9"/>
      <c r="BK1691" s="9"/>
    </row>
    <row r="1692" spans="2:63" ht="15.75" customHeight="1" x14ac:dyDescent="0.25">
      <c r="B1692" s="10"/>
      <c r="C1692" s="6"/>
      <c r="D1692" s="6"/>
      <c r="E1692" s="6"/>
      <c r="F1692" s="6"/>
      <c r="G1692" s="6"/>
      <c r="H1692" s="6"/>
      <c r="I1692" s="13"/>
      <c r="J1692" s="18"/>
      <c r="K1692" s="18"/>
      <c r="L1692" s="18"/>
      <c r="M1692" s="18"/>
      <c r="N1692" s="18"/>
      <c r="O1692" s="18"/>
      <c r="AW1692" s="23"/>
      <c r="BE1692" s="9"/>
      <c r="BF1692" s="9"/>
      <c r="BG1692" s="9"/>
      <c r="BH1692" s="9"/>
      <c r="BI1692" s="9"/>
      <c r="BJ1692" s="9"/>
      <c r="BK1692" s="9"/>
    </row>
    <row r="1693" spans="2:63" ht="15.75" customHeight="1" x14ac:dyDescent="0.25">
      <c r="B1693" s="10"/>
      <c r="C1693" s="6"/>
      <c r="D1693" s="6"/>
      <c r="E1693" s="6"/>
      <c r="F1693" s="6"/>
      <c r="G1693" s="6"/>
      <c r="H1693" s="6"/>
      <c r="I1693" s="13"/>
      <c r="J1693" s="18"/>
      <c r="K1693" s="18"/>
      <c r="L1693" s="18"/>
      <c r="M1693" s="18"/>
      <c r="N1693" s="18"/>
      <c r="O1693" s="18"/>
      <c r="AW1693" s="23"/>
      <c r="BE1693" s="9"/>
      <c r="BF1693" s="9"/>
      <c r="BG1693" s="9"/>
      <c r="BH1693" s="9"/>
      <c r="BI1693" s="9"/>
      <c r="BJ1693" s="9"/>
      <c r="BK1693" s="9"/>
    </row>
    <row r="1694" spans="2:63" ht="15.75" customHeight="1" x14ac:dyDescent="0.25">
      <c r="B1694" s="10"/>
      <c r="C1694" s="6"/>
      <c r="D1694" s="6"/>
      <c r="E1694" s="6"/>
      <c r="F1694" s="6"/>
      <c r="G1694" s="6"/>
      <c r="H1694" s="6"/>
      <c r="I1694" s="13"/>
      <c r="J1694" s="18"/>
      <c r="K1694" s="18"/>
      <c r="L1694" s="18"/>
      <c r="M1694" s="18"/>
      <c r="N1694" s="18"/>
      <c r="O1694" s="18"/>
      <c r="AW1694" s="23"/>
      <c r="BE1694" s="9"/>
      <c r="BF1694" s="9"/>
      <c r="BG1694" s="9"/>
      <c r="BH1694" s="9"/>
      <c r="BI1694" s="9"/>
      <c r="BJ1694" s="9"/>
      <c r="BK1694" s="9"/>
    </row>
    <row r="1695" spans="2:63" ht="15.75" customHeight="1" x14ac:dyDescent="0.25">
      <c r="B1695" s="10"/>
      <c r="C1695" s="6"/>
      <c r="D1695" s="6"/>
      <c r="E1695" s="6"/>
      <c r="F1695" s="6"/>
      <c r="G1695" s="6"/>
      <c r="H1695" s="6"/>
      <c r="I1695" s="13"/>
      <c r="J1695" s="18"/>
      <c r="K1695" s="18"/>
      <c r="L1695" s="18"/>
      <c r="M1695" s="18"/>
      <c r="N1695" s="18"/>
      <c r="O1695" s="18"/>
      <c r="AW1695" s="23"/>
      <c r="BE1695" s="9"/>
      <c r="BF1695" s="9"/>
      <c r="BG1695" s="9"/>
      <c r="BH1695" s="9"/>
      <c r="BI1695" s="9"/>
      <c r="BJ1695" s="9"/>
      <c r="BK1695" s="9"/>
    </row>
    <row r="1696" spans="2:63" ht="15.75" customHeight="1" x14ac:dyDescent="0.25">
      <c r="B1696" s="10"/>
      <c r="C1696" s="6"/>
      <c r="D1696" s="6"/>
      <c r="E1696" s="6"/>
      <c r="F1696" s="6"/>
      <c r="G1696" s="6"/>
      <c r="H1696" s="6"/>
      <c r="I1696" s="13"/>
      <c r="J1696" s="18"/>
      <c r="K1696" s="18"/>
      <c r="L1696" s="18"/>
      <c r="M1696" s="18"/>
      <c r="N1696" s="18"/>
      <c r="O1696" s="18"/>
      <c r="AW1696" s="23"/>
      <c r="BE1696" s="9"/>
      <c r="BF1696" s="9"/>
      <c r="BG1696" s="9"/>
      <c r="BH1696" s="9"/>
      <c r="BI1696" s="9"/>
      <c r="BJ1696" s="9"/>
      <c r="BK1696" s="9"/>
    </row>
    <row r="1697" spans="2:63" ht="15.75" customHeight="1" x14ac:dyDescent="0.25">
      <c r="B1697" s="10"/>
      <c r="C1697" s="6"/>
      <c r="D1697" s="6"/>
      <c r="E1697" s="6"/>
      <c r="F1697" s="6"/>
      <c r="G1697" s="6"/>
      <c r="H1697" s="6"/>
      <c r="I1697" s="13"/>
      <c r="J1697" s="18"/>
      <c r="K1697" s="18"/>
      <c r="L1697" s="18"/>
      <c r="M1697" s="18"/>
      <c r="N1697" s="18"/>
      <c r="O1697" s="18"/>
      <c r="AW1697" s="23"/>
      <c r="BE1697" s="9"/>
      <c r="BF1697" s="9"/>
      <c r="BG1697" s="9"/>
      <c r="BH1697" s="9"/>
      <c r="BI1697" s="9"/>
      <c r="BJ1697" s="9"/>
      <c r="BK1697" s="9"/>
    </row>
    <row r="1698" spans="2:63" ht="15.75" customHeight="1" x14ac:dyDescent="0.25">
      <c r="B1698" s="10"/>
      <c r="C1698" s="6"/>
      <c r="D1698" s="6"/>
      <c r="E1698" s="6"/>
      <c r="F1698" s="6"/>
      <c r="G1698" s="6"/>
      <c r="H1698" s="6"/>
      <c r="I1698" s="13"/>
      <c r="J1698" s="18"/>
      <c r="K1698" s="18"/>
      <c r="L1698" s="18"/>
      <c r="M1698" s="18"/>
      <c r="N1698" s="18"/>
      <c r="O1698" s="18"/>
      <c r="AW1698" s="23"/>
      <c r="BE1698" s="9"/>
      <c r="BF1698" s="9"/>
      <c r="BG1698" s="9"/>
      <c r="BH1698" s="9"/>
      <c r="BI1698" s="9"/>
      <c r="BJ1698" s="9"/>
      <c r="BK1698" s="9"/>
    </row>
    <row r="1699" spans="2:63" ht="15.75" customHeight="1" x14ac:dyDescent="0.25">
      <c r="B1699" s="10"/>
      <c r="C1699" s="6"/>
      <c r="D1699" s="6"/>
      <c r="E1699" s="6"/>
      <c r="F1699" s="6"/>
      <c r="G1699" s="6"/>
      <c r="H1699" s="6"/>
      <c r="I1699" s="13"/>
      <c r="J1699" s="18"/>
      <c r="K1699" s="18"/>
      <c r="L1699" s="18"/>
      <c r="M1699" s="18"/>
      <c r="N1699" s="18"/>
      <c r="O1699" s="18"/>
      <c r="AW1699" s="23"/>
      <c r="BE1699" s="9"/>
      <c r="BF1699" s="9"/>
      <c r="BG1699" s="9"/>
      <c r="BH1699" s="9"/>
      <c r="BI1699" s="9"/>
      <c r="BJ1699" s="9"/>
      <c r="BK1699" s="9"/>
    </row>
    <row r="1700" spans="2:63" ht="15.75" customHeight="1" x14ac:dyDescent="0.25">
      <c r="B1700" s="10"/>
      <c r="C1700" s="6"/>
      <c r="D1700" s="6"/>
      <c r="E1700" s="6"/>
      <c r="F1700" s="6"/>
      <c r="G1700" s="6"/>
      <c r="H1700" s="6"/>
      <c r="I1700" s="13"/>
      <c r="J1700" s="18"/>
      <c r="K1700" s="18"/>
      <c r="L1700" s="18"/>
      <c r="M1700" s="18"/>
      <c r="N1700" s="18"/>
      <c r="O1700" s="18"/>
      <c r="AW1700" s="23"/>
      <c r="BE1700" s="9"/>
      <c r="BF1700" s="9"/>
      <c r="BG1700" s="9"/>
      <c r="BH1700" s="9"/>
      <c r="BI1700" s="9"/>
      <c r="BJ1700" s="9"/>
      <c r="BK1700" s="9"/>
    </row>
    <row r="1701" spans="2:63" ht="15.75" customHeight="1" x14ac:dyDescent="0.25">
      <c r="B1701" s="10"/>
      <c r="C1701" s="6"/>
      <c r="D1701" s="6"/>
      <c r="E1701" s="6"/>
      <c r="F1701" s="6"/>
      <c r="G1701" s="6"/>
      <c r="H1701" s="6"/>
      <c r="I1701" s="13"/>
      <c r="J1701" s="18"/>
      <c r="K1701" s="18"/>
      <c r="L1701" s="18"/>
      <c r="M1701" s="18"/>
      <c r="N1701" s="18"/>
      <c r="O1701" s="18"/>
      <c r="AW1701" s="23"/>
      <c r="BE1701" s="9"/>
      <c r="BF1701" s="9"/>
      <c r="BG1701" s="9"/>
      <c r="BH1701" s="9"/>
      <c r="BI1701" s="9"/>
      <c r="BJ1701" s="9"/>
      <c r="BK1701" s="9"/>
    </row>
    <row r="1702" spans="2:63" ht="15.75" customHeight="1" x14ac:dyDescent="0.25">
      <c r="B1702" s="10"/>
      <c r="C1702" s="6"/>
      <c r="D1702" s="6"/>
      <c r="E1702" s="6"/>
      <c r="F1702" s="6"/>
      <c r="G1702" s="6"/>
      <c r="H1702" s="6"/>
      <c r="I1702" s="13"/>
      <c r="J1702" s="18"/>
      <c r="K1702" s="18"/>
      <c r="L1702" s="18"/>
      <c r="M1702" s="18"/>
      <c r="N1702" s="18"/>
      <c r="O1702" s="18"/>
      <c r="AW1702" s="23"/>
      <c r="BE1702" s="9"/>
      <c r="BF1702" s="9"/>
      <c r="BG1702" s="9"/>
      <c r="BH1702" s="9"/>
      <c r="BI1702" s="9"/>
      <c r="BJ1702" s="9"/>
      <c r="BK1702" s="9"/>
    </row>
    <row r="1703" spans="2:63" ht="15.75" customHeight="1" x14ac:dyDescent="0.25">
      <c r="B1703" s="10"/>
      <c r="C1703" s="6"/>
      <c r="D1703" s="6"/>
      <c r="E1703" s="6"/>
      <c r="F1703" s="6"/>
      <c r="G1703" s="6"/>
      <c r="H1703" s="6"/>
      <c r="I1703" s="13"/>
      <c r="J1703" s="18"/>
      <c r="K1703" s="18"/>
      <c r="L1703" s="18"/>
      <c r="M1703" s="18"/>
      <c r="N1703" s="18"/>
      <c r="O1703" s="18"/>
      <c r="AW1703" s="23"/>
      <c r="BE1703" s="9"/>
      <c r="BF1703" s="9"/>
      <c r="BG1703" s="9"/>
      <c r="BH1703" s="9"/>
      <c r="BI1703" s="9"/>
      <c r="BJ1703" s="9"/>
      <c r="BK1703" s="9"/>
    </row>
    <row r="1704" spans="2:63" ht="15.75" customHeight="1" x14ac:dyDescent="0.25">
      <c r="B1704" s="10"/>
      <c r="C1704" s="6"/>
      <c r="D1704" s="6"/>
      <c r="E1704" s="6"/>
      <c r="F1704" s="6"/>
      <c r="G1704" s="6"/>
      <c r="H1704" s="6"/>
      <c r="I1704" s="13"/>
      <c r="J1704" s="18"/>
      <c r="K1704" s="18"/>
      <c r="L1704" s="18"/>
      <c r="M1704" s="18"/>
      <c r="N1704" s="18"/>
      <c r="O1704" s="18"/>
      <c r="AW1704" s="23"/>
      <c r="BE1704" s="9"/>
      <c r="BF1704" s="9"/>
      <c r="BG1704" s="9"/>
      <c r="BH1704" s="9"/>
      <c r="BI1704" s="9"/>
      <c r="BJ1704" s="9"/>
      <c r="BK1704" s="9"/>
    </row>
    <row r="1705" spans="2:63" ht="15.75" customHeight="1" x14ac:dyDescent="0.25">
      <c r="B1705" s="10"/>
      <c r="C1705" s="6"/>
      <c r="D1705" s="6"/>
      <c r="E1705" s="6"/>
      <c r="F1705" s="6"/>
      <c r="G1705" s="6"/>
      <c r="H1705" s="6"/>
      <c r="I1705" s="13"/>
      <c r="J1705" s="18"/>
      <c r="K1705" s="18"/>
      <c r="L1705" s="18"/>
      <c r="M1705" s="18"/>
      <c r="N1705" s="18"/>
      <c r="O1705" s="18"/>
      <c r="AW1705" s="23"/>
      <c r="BE1705" s="9"/>
      <c r="BF1705" s="9"/>
      <c r="BG1705" s="9"/>
      <c r="BH1705" s="9"/>
      <c r="BI1705" s="9"/>
      <c r="BJ1705" s="9"/>
      <c r="BK1705" s="9"/>
    </row>
    <row r="1706" spans="2:63" ht="15.75" customHeight="1" x14ac:dyDescent="0.25">
      <c r="B1706" s="10"/>
      <c r="C1706" s="6"/>
      <c r="D1706" s="6"/>
      <c r="E1706" s="6"/>
      <c r="F1706" s="6"/>
      <c r="G1706" s="6"/>
      <c r="H1706" s="6"/>
      <c r="I1706" s="13"/>
      <c r="J1706" s="18"/>
      <c r="K1706" s="18"/>
      <c r="L1706" s="18"/>
      <c r="M1706" s="18"/>
      <c r="N1706" s="18"/>
      <c r="O1706" s="18"/>
      <c r="AW1706" s="23"/>
      <c r="BE1706" s="9"/>
      <c r="BF1706" s="9"/>
      <c r="BG1706" s="9"/>
      <c r="BH1706" s="9"/>
      <c r="BI1706" s="9"/>
      <c r="BJ1706" s="9"/>
      <c r="BK1706" s="9"/>
    </row>
    <row r="1707" spans="2:63" ht="15.75" customHeight="1" x14ac:dyDescent="0.25">
      <c r="B1707" s="10"/>
      <c r="C1707" s="6"/>
      <c r="D1707" s="6"/>
      <c r="E1707" s="6"/>
      <c r="F1707" s="6"/>
      <c r="G1707" s="6"/>
      <c r="H1707" s="6"/>
      <c r="I1707" s="13"/>
      <c r="J1707" s="18"/>
      <c r="K1707" s="18"/>
      <c r="L1707" s="18"/>
      <c r="M1707" s="18"/>
      <c r="N1707" s="18"/>
      <c r="O1707" s="18"/>
      <c r="AW1707" s="23"/>
      <c r="BE1707" s="9"/>
      <c r="BF1707" s="9"/>
      <c r="BG1707" s="9"/>
      <c r="BH1707" s="9"/>
      <c r="BI1707" s="9"/>
      <c r="BJ1707" s="9"/>
      <c r="BK1707" s="9"/>
    </row>
    <row r="1708" spans="2:63" ht="15.75" customHeight="1" x14ac:dyDescent="0.25">
      <c r="B1708" s="10"/>
      <c r="C1708" s="6"/>
      <c r="D1708" s="6"/>
      <c r="E1708" s="6"/>
      <c r="F1708" s="6"/>
      <c r="G1708" s="6"/>
      <c r="H1708" s="6"/>
      <c r="I1708" s="13"/>
      <c r="J1708" s="18"/>
      <c r="K1708" s="18"/>
      <c r="L1708" s="18"/>
      <c r="M1708" s="18"/>
      <c r="N1708" s="18"/>
      <c r="O1708" s="18"/>
      <c r="AW1708" s="23"/>
      <c r="BE1708" s="9"/>
      <c r="BF1708" s="9"/>
      <c r="BG1708" s="9"/>
      <c r="BH1708" s="9"/>
      <c r="BI1708" s="9"/>
      <c r="BJ1708" s="9"/>
      <c r="BK1708" s="9"/>
    </row>
    <row r="1709" spans="2:63" ht="15.75" customHeight="1" x14ac:dyDescent="0.25">
      <c r="B1709" s="10"/>
      <c r="C1709" s="6"/>
      <c r="D1709" s="6"/>
      <c r="E1709" s="6"/>
      <c r="F1709" s="6"/>
      <c r="G1709" s="6"/>
      <c r="H1709" s="6"/>
      <c r="I1709" s="13"/>
      <c r="J1709" s="18"/>
      <c r="K1709" s="18"/>
      <c r="L1709" s="18"/>
      <c r="M1709" s="18"/>
      <c r="N1709" s="18"/>
      <c r="O1709" s="18"/>
      <c r="AW1709" s="23"/>
      <c r="BE1709" s="9"/>
      <c r="BF1709" s="9"/>
      <c r="BG1709" s="9"/>
      <c r="BH1709" s="9"/>
      <c r="BI1709" s="9"/>
      <c r="BJ1709" s="9"/>
      <c r="BK1709" s="9"/>
    </row>
    <row r="1710" spans="2:63" ht="15.75" customHeight="1" x14ac:dyDescent="0.25">
      <c r="B1710" s="10"/>
      <c r="C1710" s="6"/>
      <c r="D1710" s="6"/>
      <c r="E1710" s="6"/>
      <c r="F1710" s="6"/>
      <c r="G1710" s="6"/>
      <c r="H1710" s="6"/>
      <c r="I1710" s="13"/>
      <c r="J1710" s="18"/>
      <c r="K1710" s="18"/>
      <c r="L1710" s="18"/>
      <c r="M1710" s="18"/>
      <c r="N1710" s="18"/>
      <c r="O1710" s="18"/>
      <c r="AW1710" s="23"/>
      <c r="BE1710" s="9"/>
      <c r="BF1710" s="9"/>
      <c r="BG1710" s="9"/>
      <c r="BH1710" s="9"/>
      <c r="BI1710" s="9"/>
      <c r="BJ1710" s="9"/>
      <c r="BK1710" s="9"/>
    </row>
    <row r="1711" spans="2:63" ht="15.75" customHeight="1" x14ac:dyDescent="0.25">
      <c r="B1711" s="10"/>
      <c r="C1711" s="6"/>
      <c r="D1711" s="6"/>
      <c r="E1711" s="6"/>
      <c r="F1711" s="6"/>
      <c r="G1711" s="6"/>
      <c r="H1711" s="6"/>
      <c r="I1711" s="13"/>
      <c r="J1711" s="18"/>
      <c r="K1711" s="18"/>
      <c r="L1711" s="18"/>
      <c r="M1711" s="18"/>
      <c r="N1711" s="18"/>
      <c r="O1711" s="18"/>
      <c r="AW1711" s="23"/>
      <c r="BE1711" s="9"/>
      <c r="BF1711" s="9"/>
      <c r="BG1711" s="9"/>
      <c r="BH1711" s="9"/>
      <c r="BI1711" s="9"/>
      <c r="BJ1711" s="9"/>
      <c r="BK1711" s="9"/>
    </row>
    <row r="1712" spans="2:63" ht="15.75" customHeight="1" x14ac:dyDescent="0.25">
      <c r="B1712" s="10"/>
      <c r="C1712" s="6"/>
      <c r="D1712" s="6"/>
      <c r="E1712" s="6"/>
      <c r="F1712" s="6"/>
      <c r="G1712" s="6"/>
      <c r="H1712" s="6"/>
      <c r="I1712" s="13"/>
      <c r="J1712" s="18"/>
      <c r="K1712" s="18"/>
      <c r="L1712" s="18"/>
      <c r="M1712" s="18"/>
      <c r="N1712" s="18"/>
      <c r="O1712" s="18"/>
      <c r="AW1712" s="23"/>
      <c r="BE1712" s="9"/>
      <c r="BF1712" s="9"/>
      <c r="BG1712" s="9"/>
      <c r="BH1712" s="9"/>
      <c r="BI1712" s="9"/>
      <c r="BJ1712" s="9"/>
      <c r="BK1712" s="9"/>
    </row>
    <row r="1713" spans="2:63" ht="15.75" customHeight="1" x14ac:dyDescent="0.25">
      <c r="B1713" s="10"/>
      <c r="C1713" s="6"/>
      <c r="D1713" s="6"/>
      <c r="E1713" s="6"/>
      <c r="F1713" s="6"/>
      <c r="G1713" s="6"/>
      <c r="H1713" s="6"/>
      <c r="I1713" s="13"/>
      <c r="J1713" s="18"/>
      <c r="K1713" s="18"/>
      <c r="L1713" s="18"/>
      <c r="M1713" s="18"/>
      <c r="N1713" s="18"/>
      <c r="O1713" s="18"/>
      <c r="AW1713" s="23"/>
      <c r="BE1713" s="9"/>
      <c r="BF1713" s="9"/>
      <c r="BG1713" s="9"/>
      <c r="BH1713" s="9"/>
      <c r="BI1713" s="9"/>
      <c r="BJ1713" s="9"/>
      <c r="BK1713" s="9"/>
    </row>
    <row r="1714" spans="2:63" ht="15.75" customHeight="1" x14ac:dyDescent="0.25">
      <c r="B1714" s="10"/>
      <c r="C1714" s="6"/>
      <c r="D1714" s="6"/>
      <c r="E1714" s="6"/>
      <c r="F1714" s="6"/>
      <c r="G1714" s="6"/>
      <c r="H1714" s="6"/>
      <c r="I1714" s="13"/>
      <c r="J1714" s="18"/>
      <c r="K1714" s="18"/>
      <c r="L1714" s="18"/>
      <c r="M1714" s="18"/>
      <c r="N1714" s="18"/>
      <c r="O1714" s="18"/>
      <c r="AW1714" s="23"/>
      <c r="BE1714" s="9"/>
      <c r="BF1714" s="9"/>
      <c r="BG1714" s="9"/>
      <c r="BH1714" s="9"/>
      <c r="BI1714" s="9"/>
      <c r="BJ1714" s="9"/>
      <c r="BK1714" s="9"/>
    </row>
    <row r="1715" spans="2:63" ht="15.75" customHeight="1" x14ac:dyDescent="0.25">
      <c r="B1715" s="10"/>
      <c r="C1715" s="6"/>
      <c r="D1715" s="6"/>
      <c r="E1715" s="6"/>
      <c r="F1715" s="6"/>
      <c r="G1715" s="6"/>
      <c r="H1715" s="6"/>
      <c r="I1715" s="13"/>
      <c r="J1715" s="18"/>
      <c r="K1715" s="18"/>
      <c r="L1715" s="18"/>
      <c r="M1715" s="18"/>
      <c r="N1715" s="18"/>
      <c r="O1715" s="18"/>
      <c r="AW1715" s="23"/>
      <c r="BE1715" s="9"/>
      <c r="BF1715" s="9"/>
      <c r="BG1715" s="9"/>
      <c r="BH1715" s="9"/>
      <c r="BI1715" s="9"/>
      <c r="BJ1715" s="9"/>
      <c r="BK1715" s="9"/>
    </row>
    <row r="1716" spans="2:63" ht="15.75" customHeight="1" x14ac:dyDescent="0.25">
      <c r="B1716" s="10"/>
      <c r="C1716" s="6"/>
      <c r="D1716" s="6"/>
      <c r="E1716" s="6"/>
      <c r="F1716" s="6"/>
      <c r="G1716" s="6"/>
      <c r="H1716" s="6"/>
      <c r="I1716" s="13"/>
      <c r="J1716" s="18"/>
      <c r="K1716" s="18"/>
      <c r="L1716" s="18"/>
      <c r="M1716" s="18"/>
      <c r="N1716" s="18"/>
      <c r="O1716" s="18"/>
      <c r="AW1716" s="23"/>
      <c r="BE1716" s="9"/>
      <c r="BF1716" s="9"/>
      <c r="BG1716" s="9"/>
      <c r="BH1716" s="9"/>
      <c r="BI1716" s="9"/>
      <c r="BJ1716" s="9"/>
      <c r="BK1716" s="9"/>
    </row>
    <row r="1717" spans="2:63" ht="15.75" customHeight="1" x14ac:dyDescent="0.25">
      <c r="B1717" s="10"/>
      <c r="C1717" s="6"/>
      <c r="D1717" s="6"/>
      <c r="E1717" s="6"/>
      <c r="F1717" s="6"/>
      <c r="G1717" s="6"/>
      <c r="H1717" s="6"/>
      <c r="I1717" s="13"/>
      <c r="J1717" s="18"/>
      <c r="K1717" s="18"/>
      <c r="L1717" s="18"/>
      <c r="M1717" s="18"/>
      <c r="N1717" s="18"/>
      <c r="O1717" s="18"/>
      <c r="AW1717" s="23"/>
      <c r="BE1717" s="9"/>
      <c r="BF1717" s="9"/>
      <c r="BG1717" s="9"/>
      <c r="BH1717" s="9"/>
      <c r="BI1717" s="9"/>
      <c r="BJ1717" s="9"/>
      <c r="BK1717" s="9"/>
    </row>
    <row r="1718" spans="2:63" ht="15.75" customHeight="1" x14ac:dyDescent="0.25">
      <c r="B1718" s="10"/>
      <c r="C1718" s="6"/>
      <c r="D1718" s="6"/>
      <c r="E1718" s="6"/>
      <c r="F1718" s="6"/>
      <c r="G1718" s="6"/>
      <c r="H1718" s="6"/>
      <c r="I1718" s="13"/>
      <c r="J1718" s="18"/>
      <c r="K1718" s="18"/>
      <c r="L1718" s="18"/>
      <c r="M1718" s="18"/>
      <c r="N1718" s="18"/>
      <c r="O1718" s="18"/>
      <c r="AW1718" s="23"/>
      <c r="BE1718" s="9"/>
      <c r="BF1718" s="9"/>
      <c r="BG1718" s="9"/>
      <c r="BH1718" s="9"/>
      <c r="BI1718" s="9"/>
      <c r="BJ1718" s="9"/>
      <c r="BK1718" s="9"/>
    </row>
    <row r="1719" spans="2:63" ht="15.75" customHeight="1" x14ac:dyDescent="0.25">
      <c r="B1719" s="10"/>
      <c r="C1719" s="6"/>
      <c r="D1719" s="6"/>
      <c r="E1719" s="6"/>
      <c r="F1719" s="6"/>
      <c r="G1719" s="6"/>
      <c r="H1719" s="6"/>
      <c r="I1719" s="13"/>
      <c r="J1719" s="18"/>
      <c r="K1719" s="18"/>
      <c r="L1719" s="18"/>
      <c r="M1719" s="18"/>
      <c r="N1719" s="18"/>
      <c r="O1719" s="18"/>
      <c r="AW1719" s="23"/>
      <c r="BE1719" s="9"/>
      <c r="BF1719" s="9"/>
      <c r="BG1719" s="9"/>
      <c r="BH1719" s="9"/>
      <c r="BI1719" s="9"/>
      <c r="BJ1719" s="9"/>
      <c r="BK1719" s="9"/>
    </row>
    <row r="1720" spans="2:63" ht="15.75" customHeight="1" x14ac:dyDescent="0.25">
      <c r="B1720" s="10"/>
      <c r="C1720" s="6"/>
      <c r="D1720" s="6"/>
      <c r="E1720" s="6"/>
      <c r="F1720" s="6"/>
      <c r="G1720" s="6"/>
      <c r="H1720" s="6"/>
      <c r="I1720" s="13"/>
      <c r="J1720" s="18"/>
      <c r="K1720" s="18"/>
      <c r="L1720" s="18"/>
      <c r="M1720" s="18"/>
      <c r="N1720" s="18"/>
      <c r="O1720" s="18"/>
      <c r="AW1720" s="23"/>
      <c r="BE1720" s="9"/>
      <c r="BF1720" s="9"/>
      <c r="BG1720" s="9"/>
      <c r="BH1720" s="9"/>
      <c r="BI1720" s="9"/>
      <c r="BJ1720" s="9"/>
      <c r="BK1720" s="9"/>
    </row>
    <row r="1721" spans="2:63" ht="15.75" customHeight="1" x14ac:dyDescent="0.25">
      <c r="B1721" s="10"/>
      <c r="C1721" s="6"/>
      <c r="D1721" s="6"/>
      <c r="E1721" s="6"/>
      <c r="F1721" s="6"/>
      <c r="G1721" s="6"/>
      <c r="H1721" s="6"/>
      <c r="I1721" s="13"/>
      <c r="J1721" s="18"/>
      <c r="K1721" s="18"/>
      <c r="L1721" s="18"/>
      <c r="M1721" s="18"/>
      <c r="N1721" s="18"/>
      <c r="O1721" s="18"/>
      <c r="AW1721" s="23"/>
      <c r="BE1721" s="9"/>
      <c r="BF1721" s="9"/>
      <c r="BG1721" s="9"/>
      <c r="BH1721" s="9"/>
      <c r="BI1721" s="9"/>
      <c r="BJ1721" s="9"/>
      <c r="BK1721" s="9"/>
    </row>
    <row r="1722" spans="2:63" ht="15.75" customHeight="1" x14ac:dyDescent="0.25">
      <c r="B1722" s="10"/>
      <c r="C1722" s="6"/>
      <c r="D1722" s="6"/>
      <c r="E1722" s="6"/>
      <c r="F1722" s="6"/>
      <c r="G1722" s="6"/>
      <c r="H1722" s="6"/>
      <c r="I1722" s="13"/>
      <c r="J1722" s="18"/>
      <c r="K1722" s="18"/>
      <c r="L1722" s="18"/>
      <c r="M1722" s="18"/>
      <c r="N1722" s="18"/>
      <c r="O1722" s="18"/>
      <c r="AW1722" s="23"/>
      <c r="BE1722" s="9"/>
      <c r="BF1722" s="9"/>
      <c r="BG1722" s="9"/>
      <c r="BH1722" s="9"/>
      <c r="BI1722" s="9"/>
      <c r="BJ1722" s="9"/>
      <c r="BK1722" s="9"/>
    </row>
    <row r="1723" spans="2:63" ht="15.75" customHeight="1" x14ac:dyDescent="0.25">
      <c r="B1723" s="10"/>
      <c r="C1723" s="6"/>
      <c r="D1723" s="6"/>
      <c r="E1723" s="6"/>
      <c r="F1723" s="6"/>
      <c r="G1723" s="6"/>
      <c r="H1723" s="6"/>
      <c r="I1723" s="13"/>
      <c r="J1723" s="18"/>
      <c r="K1723" s="18"/>
      <c r="L1723" s="18"/>
      <c r="M1723" s="18"/>
      <c r="N1723" s="18"/>
      <c r="O1723" s="18"/>
      <c r="AW1723" s="23"/>
      <c r="BE1723" s="9"/>
      <c r="BF1723" s="9"/>
      <c r="BG1723" s="9"/>
      <c r="BH1723" s="9"/>
      <c r="BI1723" s="9"/>
      <c r="BJ1723" s="9"/>
      <c r="BK1723" s="9"/>
    </row>
    <row r="1724" spans="2:63" ht="15.75" customHeight="1" x14ac:dyDescent="0.25">
      <c r="B1724" s="10"/>
      <c r="C1724" s="6"/>
      <c r="D1724" s="6"/>
      <c r="E1724" s="6"/>
      <c r="F1724" s="6"/>
      <c r="G1724" s="6"/>
      <c r="H1724" s="6"/>
      <c r="I1724" s="13"/>
      <c r="J1724" s="18"/>
      <c r="K1724" s="18"/>
      <c r="L1724" s="18"/>
      <c r="M1724" s="18"/>
      <c r="N1724" s="18"/>
      <c r="O1724" s="18"/>
      <c r="AW1724" s="23"/>
      <c r="BE1724" s="9"/>
      <c r="BF1724" s="9"/>
      <c r="BG1724" s="9"/>
      <c r="BH1724" s="9"/>
      <c r="BI1724" s="9"/>
      <c r="BJ1724" s="9"/>
      <c r="BK1724" s="9"/>
    </row>
    <row r="1725" spans="2:63" ht="15.75" customHeight="1" x14ac:dyDescent="0.25">
      <c r="B1725" s="10"/>
      <c r="C1725" s="6"/>
      <c r="D1725" s="6"/>
      <c r="E1725" s="6"/>
      <c r="F1725" s="6"/>
      <c r="G1725" s="6"/>
      <c r="H1725" s="6"/>
      <c r="I1725" s="13"/>
      <c r="J1725" s="18"/>
      <c r="K1725" s="18"/>
      <c r="L1725" s="18"/>
      <c r="M1725" s="18"/>
      <c r="N1725" s="18"/>
      <c r="O1725" s="18"/>
      <c r="AW1725" s="23"/>
      <c r="BE1725" s="9"/>
      <c r="BF1725" s="9"/>
      <c r="BG1725" s="9"/>
      <c r="BH1725" s="9"/>
      <c r="BI1725" s="9"/>
      <c r="BJ1725" s="9"/>
      <c r="BK1725" s="9"/>
    </row>
    <row r="1726" spans="2:63" ht="15.75" customHeight="1" x14ac:dyDescent="0.25">
      <c r="B1726" s="10"/>
      <c r="C1726" s="6"/>
      <c r="D1726" s="6"/>
      <c r="E1726" s="6"/>
      <c r="F1726" s="6"/>
      <c r="G1726" s="6"/>
      <c r="H1726" s="6"/>
      <c r="I1726" s="13"/>
      <c r="J1726" s="18"/>
      <c r="K1726" s="18"/>
      <c r="L1726" s="18"/>
      <c r="M1726" s="18"/>
      <c r="N1726" s="18"/>
      <c r="O1726" s="18"/>
      <c r="AW1726" s="23"/>
      <c r="BE1726" s="9"/>
      <c r="BF1726" s="9"/>
      <c r="BG1726" s="9"/>
      <c r="BH1726" s="9"/>
      <c r="BI1726" s="9"/>
      <c r="BJ1726" s="9"/>
      <c r="BK1726" s="9"/>
    </row>
    <row r="1727" spans="2:63" ht="15.75" customHeight="1" x14ac:dyDescent="0.25">
      <c r="B1727" s="10"/>
      <c r="C1727" s="6"/>
      <c r="D1727" s="6"/>
      <c r="E1727" s="6"/>
      <c r="F1727" s="6"/>
      <c r="G1727" s="6"/>
      <c r="H1727" s="6"/>
      <c r="I1727" s="13"/>
      <c r="J1727" s="18"/>
      <c r="K1727" s="18"/>
      <c r="L1727" s="18"/>
      <c r="M1727" s="18"/>
      <c r="N1727" s="18"/>
      <c r="O1727" s="18"/>
      <c r="AW1727" s="23"/>
      <c r="BE1727" s="9"/>
      <c r="BF1727" s="9"/>
      <c r="BG1727" s="9"/>
      <c r="BH1727" s="9"/>
      <c r="BI1727" s="9"/>
      <c r="BJ1727" s="9"/>
      <c r="BK1727" s="9"/>
    </row>
    <row r="1728" spans="2:63" ht="15.75" customHeight="1" x14ac:dyDescent="0.25">
      <c r="B1728" s="10"/>
      <c r="C1728" s="6"/>
      <c r="D1728" s="6"/>
      <c r="E1728" s="6"/>
      <c r="F1728" s="6"/>
      <c r="G1728" s="6"/>
      <c r="H1728" s="6"/>
      <c r="I1728" s="13"/>
      <c r="J1728" s="18"/>
      <c r="K1728" s="18"/>
      <c r="L1728" s="18"/>
      <c r="M1728" s="18"/>
      <c r="N1728" s="18"/>
      <c r="O1728" s="18"/>
      <c r="AW1728" s="23"/>
      <c r="BE1728" s="9"/>
      <c r="BF1728" s="9"/>
      <c r="BG1728" s="9"/>
      <c r="BH1728" s="9"/>
      <c r="BI1728" s="9"/>
      <c r="BJ1728" s="9"/>
      <c r="BK1728" s="9"/>
    </row>
    <row r="1729" spans="2:63" ht="15.75" customHeight="1" x14ac:dyDescent="0.25">
      <c r="B1729" s="10"/>
      <c r="C1729" s="6"/>
      <c r="D1729" s="6"/>
      <c r="E1729" s="6"/>
      <c r="F1729" s="6"/>
      <c r="G1729" s="6"/>
      <c r="H1729" s="6"/>
      <c r="I1729" s="13"/>
      <c r="J1729" s="18"/>
      <c r="K1729" s="18"/>
      <c r="L1729" s="18"/>
      <c r="M1729" s="18"/>
      <c r="N1729" s="18"/>
      <c r="O1729" s="18"/>
      <c r="AW1729" s="23"/>
      <c r="BE1729" s="9"/>
      <c r="BF1729" s="9"/>
      <c r="BG1729" s="9"/>
      <c r="BH1729" s="9"/>
      <c r="BI1729" s="9"/>
      <c r="BJ1729" s="9"/>
      <c r="BK1729" s="9"/>
    </row>
    <row r="1730" spans="2:63" ht="15.75" customHeight="1" x14ac:dyDescent="0.25">
      <c r="B1730" s="10"/>
      <c r="C1730" s="6"/>
      <c r="D1730" s="6"/>
      <c r="E1730" s="6"/>
      <c r="F1730" s="6"/>
      <c r="G1730" s="6"/>
      <c r="H1730" s="6"/>
      <c r="I1730" s="13"/>
      <c r="J1730" s="18"/>
      <c r="K1730" s="18"/>
      <c r="L1730" s="18"/>
      <c r="M1730" s="18"/>
      <c r="N1730" s="18"/>
      <c r="O1730" s="18"/>
      <c r="AW1730" s="23"/>
      <c r="BE1730" s="9"/>
      <c r="BF1730" s="9"/>
      <c r="BG1730" s="9"/>
      <c r="BH1730" s="9"/>
      <c r="BI1730" s="9"/>
      <c r="BJ1730" s="9"/>
      <c r="BK1730" s="9"/>
    </row>
    <row r="1731" spans="2:63" ht="15.75" customHeight="1" x14ac:dyDescent="0.25">
      <c r="B1731" s="10"/>
      <c r="C1731" s="6"/>
      <c r="D1731" s="6"/>
      <c r="E1731" s="6"/>
      <c r="F1731" s="6"/>
      <c r="G1731" s="6"/>
      <c r="H1731" s="6"/>
      <c r="I1731" s="13"/>
      <c r="J1731" s="18"/>
      <c r="K1731" s="18"/>
      <c r="L1731" s="18"/>
      <c r="M1731" s="18"/>
      <c r="N1731" s="18"/>
      <c r="O1731" s="18"/>
      <c r="AW1731" s="23"/>
      <c r="BE1731" s="9"/>
      <c r="BF1731" s="9"/>
      <c r="BG1731" s="9"/>
      <c r="BH1731" s="9"/>
      <c r="BI1731" s="9"/>
      <c r="BJ1731" s="9"/>
      <c r="BK1731" s="9"/>
    </row>
    <row r="1732" spans="2:63" ht="15.75" customHeight="1" x14ac:dyDescent="0.25">
      <c r="B1732" s="10"/>
      <c r="C1732" s="6"/>
      <c r="D1732" s="6"/>
      <c r="E1732" s="6"/>
      <c r="F1732" s="6"/>
      <c r="G1732" s="6"/>
      <c r="H1732" s="6"/>
      <c r="I1732" s="13"/>
      <c r="J1732" s="18"/>
      <c r="K1732" s="18"/>
      <c r="L1732" s="18"/>
      <c r="M1732" s="18"/>
      <c r="N1732" s="18"/>
      <c r="O1732" s="18"/>
      <c r="AW1732" s="23"/>
      <c r="BE1732" s="9"/>
      <c r="BF1732" s="9"/>
      <c r="BG1732" s="9"/>
      <c r="BH1732" s="9"/>
      <c r="BI1732" s="9"/>
      <c r="BJ1732" s="9"/>
      <c r="BK1732" s="9"/>
    </row>
    <row r="1733" spans="2:63" ht="15.75" customHeight="1" x14ac:dyDescent="0.25">
      <c r="B1733" s="10"/>
      <c r="C1733" s="6"/>
      <c r="D1733" s="6"/>
      <c r="E1733" s="6"/>
      <c r="F1733" s="6"/>
      <c r="G1733" s="6"/>
      <c r="H1733" s="6"/>
      <c r="I1733" s="13"/>
      <c r="J1733" s="18"/>
      <c r="K1733" s="18"/>
      <c r="L1733" s="18"/>
      <c r="M1733" s="18"/>
      <c r="N1733" s="18"/>
      <c r="O1733" s="18"/>
      <c r="AW1733" s="23"/>
      <c r="BE1733" s="9"/>
      <c r="BF1733" s="9"/>
      <c r="BG1733" s="9"/>
      <c r="BH1733" s="9"/>
      <c r="BI1733" s="9"/>
      <c r="BJ1733" s="9"/>
      <c r="BK1733" s="9"/>
    </row>
    <row r="1734" spans="2:63" ht="15.75" customHeight="1" x14ac:dyDescent="0.25">
      <c r="B1734" s="10"/>
      <c r="C1734" s="6"/>
      <c r="D1734" s="6"/>
      <c r="E1734" s="6"/>
      <c r="F1734" s="6"/>
      <c r="G1734" s="6"/>
      <c r="H1734" s="6"/>
      <c r="I1734" s="13"/>
      <c r="J1734" s="18"/>
      <c r="K1734" s="18"/>
      <c r="L1734" s="18"/>
      <c r="M1734" s="18"/>
      <c r="N1734" s="18"/>
      <c r="O1734" s="18"/>
      <c r="AW1734" s="23"/>
      <c r="BE1734" s="9"/>
      <c r="BF1734" s="9"/>
      <c r="BG1734" s="9"/>
      <c r="BH1734" s="9"/>
      <c r="BI1734" s="9"/>
      <c r="BJ1734" s="9"/>
      <c r="BK1734" s="9"/>
    </row>
    <row r="1735" spans="2:63" ht="15.75" customHeight="1" x14ac:dyDescent="0.25">
      <c r="B1735" s="10"/>
      <c r="C1735" s="6"/>
      <c r="D1735" s="6"/>
      <c r="E1735" s="6"/>
      <c r="F1735" s="6"/>
      <c r="G1735" s="6"/>
      <c r="H1735" s="6"/>
      <c r="I1735" s="13"/>
      <c r="J1735" s="18"/>
      <c r="K1735" s="18"/>
      <c r="L1735" s="18"/>
      <c r="M1735" s="18"/>
      <c r="N1735" s="18"/>
      <c r="O1735" s="18"/>
      <c r="AW1735" s="23"/>
      <c r="BE1735" s="9"/>
      <c r="BF1735" s="9"/>
      <c r="BG1735" s="9"/>
      <c r="BH1735" s="9"/>
      <c r="BI1735" s="9"/>
      <c r="BJ1735" s="9"/>
      <c r="BK1735" s="9"/>
    </row>
    <row r="1736" spans="2:63" ht="15.75" customHeight="1" x14ac:dyDescent="0.25">
      <c r="B1736" s="10"/>
      <c r="C1736" s="6"/>
      <c r="D1736" s="6"/>
      <c r="E1736" s="6"/>
      <c r="F1736" s="6"/>
      <c r="G1736" s="6"/>
      <c r="H1736" s="6"/>
      <c r="I1736" s="13"/>
      <c r="J1736" s="18"/>
      <c r="K1736" s="18"/>
      <c r="L1736" s="18"/>
      <c r="M1736" s="18"/>
      <c r="N1736" s="18"/>
      <c r="O1736" s="18"/>
      <c r="AW1736" s="23"/>
      <c r="BE1736" s="9"/>
      <c r="BF1736" s="9"/>
      <c r="BG1736" s="9"/>
      <c r="BH1736" s="9"/>
      <c r="BI1736" s="9"/>
      <c r="BJ1736" s="9"/>
      <c r="BK1736" s="9"/>
    </row>
    <row r="1737" spans="2:63" ht="15.75" customHeight="1" x14ac:dyDescent="0.25">
      <c r="B1737" s="10"/>
      <c r="C1737" s="6"/>
      <c r="D1737" s="6"/>
      <c r="E1737" s="6"/>
      <c r="F1737" s="6"/>
      <c r="G1737" s="6"/>
      <c r="H1737" s="6"/>
      <c r="I1737" s="13"/>
      <c r="J1737" s="18"/>
      <c r="K1737" s="18"/>
      <c r="L1737" s="18"/>
      <c r="M1737" s="18"/>
      <c r="N1737" s="18"/>
      <c r="O1737" s="18"/>
      <c r="AW1737" s="23"/>
      <c r="BE1737" s="9"/>
      <c r="BF1737" s="9"/>
      <c r="BG1737" s="9"/>
      <c r="BH1737" s="9"/>
      <c r="BI1737" s="9"/>
      <c r="BJ1737" s="9"/>
      <c r="BK1737" s="9"/>
    </row>
    <row r="1738" spans="2:63" ht="15.75" customHeight="1" x14ac:dyDescent="0.25">
      <c r="B1738" s="10"/>
      <c r="C1738" s="6"/>
      <c r="D1738" s="6"/>
      <c r="E1738" s="6"/>
      <c r="F1738" s="6"/>
      <c r="G1738" s="6"/>
      <c r="H1738" s="6"/>
      <c r="I1738" s="13"/>
      <c r="J1738" s="18"/>
      <c r="K1738" s="18"/>
      <c r="L1738" s="18"/>
      <c r="M1738" s="18"/>
      <c r="N1738" s="18"/>
      <c r="O1738" s="18"/>
      <c r="AW1738" s="23"/>
      <c r="BE1738" s="9"/>
      <c r="BF1738" s="9"/>
      <c r="BG1738" s="9"/>
      <c r="BH1738" s="9"/>
      <c r="BI1738" s="9"/>
      <c r="BJ1738" s="9"/>
      <c r="BK1738" s="9"/>
    </row>
    <row r="1739" spans="2:63" ht="15.75" customHeight="1" x14ac:dyDescent="0.25">
      <c r="B1739" s="10"/>
      <c r="C1739" s="6"/>
      <c r="D1739" s="6"/>
      <c r="E1739" s="6"/>
      <c r="F1739" s="6"/>
      <c r="G1739" s="6"/>
      <c r="H1739" s="6"/>
      <c r="I1739" s="13"/>
      <c r="J1739" s="18"/>
      <c r="K1739" s="18"/>
      <c r="L1739" s="18"/>
      <c r="M1739" s="18"/>
      <c r="N1739" s="18"/>
      <c r="O1739" s="18"/>
      <c r="AW1739" s="23"/>
      <c r="BE1739" s="9"/>
      <c r="BF1739" s="9"/>
      <c r="BG1739" s="9"/>
      <c r="BH1739" s="9"/>
      <c r="BI1739" s="9"/>
      <c r="BJ1739" s="9"/>
      <c r="BK1739" s="9"/>
    </row>
    <row r="1740" spans="2:63" ht="15.75" customHeight="1" x14ac:dyDescent="0.25">
      <c r="B1740" s="10"/>
      <c r="C1740" s="6"/>
      <c r="D1740" s="6"/>
      <c r="E1740" s="6"/>
      <c r="F1740" s="6"/>
      <c r="G1740" s="6"/>
      <c r="H1740" s="6"/>
      <c r="I1740" s="13"/>
      <c r="J1740" s="18"/>
      <c r="K1740" s="18"/>
      <c r="L1740" s="18"/>
      <c r="M1740" s="18"/>
      <c r="N1740" s="18"/>
      <c r="O1740" s="18"/>
      <c r="AW1740" s="23"/>
      <c r="BE1740" s="9"/>
      <c r="BF1740" s="9"/>
      <c r="BG1740" s="9"/>
      <c r="BH1740" s="9"/>
      <c r="BI1740" s="9"/>
      <c r="BJ1740" s="9"/>
      <c r="BK1740" s="9"/>
    </row>
    <row r="1741" spans="2:63" ht="15.75" customHeight="1" x14ac:dyDescent="0.25">
      <c r="B1741" s="10"/>
      <c r="C1741" s="6"/>
      <c r="D1741" s="6"/>
      <c r="E1741" s="6"/>
      <c r="F1741" s="6"/>
      <c r="G1741" s="6"/>
      <c r="H1741" s="6"/>
      <c r="I1741" s="13"/>
      <c r="J1741" s="18"/>
      <c r="K1741" s="18"/>
      <c r="L1741" s="18"/>
      <c r="M1741" s="18"/>
      <c r="N1741" s="18"/>
      <c r="O1741" s="18"/>
      <c r="AW1741" s="23"/>
      <c r="BE1741" s="9"/>
      <c r="BF1741" s="9"/>
      <c r="BG1741" s="9"/>
      <c r="BH1741" s="9"/>
      <c r="BI1741" s="9"/>
      <c r="BJ1741" s="9"/>
      <c r="BK1741" s="9"/>
    </row>
    <row r="1742" spans="2:63" ht="15.75" customHeight="1" x14ac:dyDescent="0.25">
      <c r="B1742" s="10"/>
      <c r="C1742" s="6"/>
      <c r="D1742" s="6"/>
      <c r="E1742" s="6"/>
      <c r="F1742" s="6"/>
      <c r="G1742" s="6"/>
      <c r="H1742" s="6"/>
      <c r="I1742" s="13"/>
      <c r="J1742" s="18"/>
      <c r="K1742" s="18"/>
      <c r="L1742" s="18"/>
      <c r="M1742" s="18"/>
      <c r="N1742" s="18"/>
      <c r="O1742" s="18"/>
      <c r="AW1742" s="23"/>
      <c r="BE1742" s="9"/>
      <c r="BF1742" s="9"/>
      <c r="BG1742" s="9"/>
      <c r="BH1742" s="9"/>
      <c r="BI1742" s="9"/>
      <c r="BJ1742" s="9"/>
      <c r="BK1742" s="9"/>
    </row>
    <row r="1743" spans="2:63" ht="15.75" customHeight="1" x14ac:dyDescent="0.25">
      <c r="B1743" s="10"/>
      <c r="C1743" s="6"/>
      <c r="D1743" s="6"/>
      <c r="E1743" s="6"/>
      <c r="F1743" s="6"/>
      <c r="G1743" s="6"/>
      <c r="H1743" s="6"/>
      <c r="I1743" s="13"/>
      <c r="J1743" s="18"/>
      <c r="K1743" s="18"/>
      <c r="L1743" s="18"/>
      <c r="M1743" s="18"/>
      <c r="N1743" s="18"/>
      <c r="O1743" s="18"/>
      <c r="AW1743" s="23"/>
      <c r="BE1743" s="9"/>
      <c r="BF1743" s="9"/>
      <c r="BG1743" s="9"/>
      <c r="BH1743" s="9"/>
      <c r="BI1743" s="9"/>
      <c r="BJ1743" s="9"/>
      <c r="BK1743" s="9"/>
    </row>
    <row r="1744" spans="2:63" ht="15.75" customHeight="1" x14ac:dyDescent="0.25">
      <c r="B1744" s="10"/>
      <c r="C1744" s="6"/>
      <c r="D1744" s="6"/>
      <c r="E1744" s="6"/>
      <c r="F1744" s="6"/>
      <c r="G1744" s="6"/>
      <c r="H1744" s="6"/>
      <c r="I1744" s="13"/>
      <c r="J1744" s="18"/>
      <c r="K1744" s="18"/>
      <c r="L1744" s="18"/>
      <c r="M1744" s="18"/>
      <c r="N1744" s="18"/>
      <c r="O1744" s="18"/>
      <c r="AW1744" s="23"/>
      <c r="BE1744" s="9"/>
      <c r="BF1744" s="9"/>
      <c r="BG1744" s="9"/>
      <c r="BH1744" s="9"/>
      <c r="BI1744" s="9"/>
      <c r="BJ1744" s="9"/>
      <c r="BK1744" s="9"/>
    </row>
    <row r="1745" spans="2:63" ht="15.75" customHeight="1" x14ac:dyDescent="0.25">
      <c r="B1745" s="10"/>
      <c r="C1745" s="6"/>
      <c r="D1745" s="6"/>
      <c r="E1745" s="6"/>
      <c r="F1745" s="6"/>
      <c r="G1745" s="6"/>
      <c r="H1745" s="6"/>
      <c r="I1745" s="13"/>
      <c r="J1745" s="18"/>
      <c r="K1745" s="18"/>
      <c r="L1745" s="18"/>
      <c r="M1745" s="18"/>
      <c r="N1745" s="18"/>
      <c r="O1745" s="18"/>
      <c r="AW1745" s="23"/>
      <c r="BE1745" s="9"/>
      <c r="BF1745" s="9"/>
      <c r="BG1745" s="9"/>
      <c r="BH1745" s="9"/>
      <c r="BI1745" s="9"/>
      <c r="BJ1745" s="9"/>
      <c r="BK1745" s="9"/>
    </row>
    <row r="1746" spans="2:63" ht="15.75" customHeight="1" x14ac:dyDescent="0.25">
      <c r="B1746" s="10"/>
      <c r="C1746" s="6"/>
      <c r="D1746" s="6"/>
      <c r="E1746" s="6"/>
      <c r="F1746" s="6"/>
      <c r="G1746" s="6"/>
      <c r="H1746" s="6"/>
      <c r="I1746" s="13"/>
      <c r="J1746" s="18"/>
      <c r="K1746" s="18"/>
      <c r="L1746" s="18"/>
      <c r="M1746" s="18"/>
      <c r="N1746" s="18"/>
      <c r="O1746" s="18"/>
      <c r="AW1746" s="23"/>
      <c r="BE1746" s="9"/>
      <c r="BF1746" s="9"/>
      <c r="BG1746" s="9"/>
      <c r="BH1746" s="9"/>
      <c r="BI1746" s="9"/>
      <c r="BJ1746" s="9"/>
      <c r="BK1746" s="9"/>
    </row>
    <row r="1747" spans="2:63" ht="15.75" customHeight="1" x14ac:dyDescent="0.25">
      <c r="B1747" s="10"/>
      <c r="C1747" s="6"/>
      <c r="D1747" s="6"/>
      <c r="E1747" s="6"/>
      <c r="F1747" s="6"/>
      <c r="G1747" s="6"/>
      <c r="H1747" s="6"/>
      <c r="I1747" s="13"/>
      <c r="J1747" s="18"/>
      <c r="K1747" s="18"/>
      <c r="L1747" s="18"/>
      <c r="M1747" s="18"/>
      <c r="N1747" s="18"/>
      <c r="O1747" s="18"/>
      <c r="AW1747" s="23"/>
      <c r="BE1747" s="9"/>
      <c r="BF1747" s="9"/>
      <c r="BG1747" s="9"/>
      <c r="BH1747" s="9"/>
      <c r="BI1747" s="9"/>
      <c r="BJ1747" s="9"/>
      <c r="BK1747" s="9"/>
    </row>
    <row r="1748" spans="2:63" ht="15.75" customHeight="1" x14ac:dyDescent="0.25">
      <c r="B1748" s="10"/>
      <c r="C1748" s="6"/>
      <c r="D1748" s="6"/>
      <c r="E1748" s="6"/>
      <c r="F1748" s="6"/>
      <c r="G1748" s="6"/>
      <c r="H1748" s="6"/>
      <c r="I1748" s="13"/>
      <c r="J1748" s="18"/>
      <c r="K1748" s="18"/>
      <c r="L1748" s="18"/>
      <c r="M1748" s="18"/>
      <c r="N1748" s="18"/>
      <c r="O1748" s="18"/>
      <c r="AW1748" s="23"/>
      <c r="BE1748" s="9"/>
      <c r="BF1748" s="9"/>
      <c r="BG1748" s="9"/>
      <c r="BH1748" s="9"/>
      <c r="BI1748" s="9"/>
      <c r="BJ1748" s="9"/>
      <c r="BK1748" s="9"/>
    </row>
    <row r="1749" spans="2:63" ht="15.75" customHeight="1" x14ac:dyDescent="0.25">
      <c r="B1749" s="10"/>
      <c r="C1749" s="6"/>
      <c r="D1749" s="6"/>
      <c r="E1749" s="6"/>
      <c r="F1749" s="6"/>
      <c r="G1749" s="6"/>
      <c r="H1749" s="6"/>
      <c r="I1749" s="13"/>
      <c r="J1749" s="18"/>
      <c r="K1749" s="18"/>
      <c r="L1749" s="18"/>
      <c r="M1749" s="18"/>
      <c r="N1749" s="18"/>
      <c r="O1749" s="18"/>
      <c r="AW1749" s="23"/>
      <c r="BE1749" s="9"/>
      <c r="BF1749" s="9"/>
      <c r="BG1749" s="9"/>
      <c r="BH1749" s="9"/>
      <c r="BI1749" s="9"/>
      <c r="BJ1749" s="9"/>
      <c r="BK1749" s="9"/>
    </row>
    <row r="1750" spans="2:63" ht="15.75" customHeight="1" x14ac:dyDescent="0.25">
      <c r="B1750" s="10"/>
      <c r="C1750" s="6"/>
      <c r="D1750" s="6"/>
      <c r="E1750" s="6"/>
      <c r="F1750" s="6"/>
      <c r="G1750" s="6"/>
      <c r="H1750" s="6"/>
      <c r="I1750" s="13"/>
      <c r="J1750" s="18"/>
      <c r="K1750" s="18"/>
      <c r="L1750" s="18"/>
      <c r="M1750" s="18"/>
      <c r="N1750" s="18"/>
      <c r="O1750" s="18"/>
      <c r="AW1750" s="23"/>
      <c r="BE1750" s="9"/>
      <c r="BF1750" s="9"/>
      <c r="BG1750" s="9"/>
      <c r="BH1750" s="9"/>
      <c r="BI1750" s="9"/>
      <c r="BJ1750" s="9"/>
      <c r="BK1750" s="9"/>
    </row>
    <row r="1751" spans="2:63" ht="15.75" customHeight="1" x14ac:dyDescent="0.25">
      <c r="B1751" s="10"/>
      <c r="C1751" s="6"/>
      <c r="D1751" s="6"/>
      <c r="E1751" s="6"/>
      <c r="F1751" s="6"/>
      <c r="G1751" s="6"/>
      <c r="H1751" s="6"/>
      <c r="I1751" s="13"/>
      <c r="J1751" s="18"/>
      <c r="K1751" s="18"/>
      <c r="L1751" s="18"/>
      <c r="M1751" s="18"/>
      <c r="N1751" s="18"/>
      <c r="O1751" s="18"/>
      <c r="AW1751" s="23"/>
      <c r="BE1751" s="9"/>
      <c r="BF1751" s="9"/>
      <c r="BG1751" s="9"/>
      <c r="BH1751" s="9"/>
      <c r="BI1751" s="9"/>
      <c r="BJ1751" s="9"/>
      <c r="BK1751" s="9"/>
    </row>
    <row r="1752" spans="2:63" ht="15.75" customHeight="1" x14ac:dyDescent="0.25">
      <c r="B1752" s="10"/>
      <c r="C1752" s="6"/>
      <c r="D1752" s="6"/>
      <c r="E1752" s="6"/>
      <c r="F1752" s="6"/>
      <c r="G1752" s="6"/>
      <c r="H1752" s="6"/>
      <c r="I1752" s="13"/>
      <c r="J1752" s="18"/>
      <c r="K1752" s="18"/>
      <c r="L1752" s="18"/>
      <c r="M1752" s="18"/>
      <c r="N1752" s="18"/>
      <c r="O1752" s="18"/>
      <c r="AW1752" s="23"/>
      <c r="BE1752" s="9"/>
      <c r="BF1752" s="9"/>
      <c r="BG1752" s="9"/>
      <c r="BH1752" s="9"/>
      <c r="BI1752" s="9"/>
      <c r="BJ1752" s="9"/>
      <c r="BK1752" s="9"/>
    </row>
    <row r="1753" spans="2:63" ht="15.75" customHeight="1" x14ac:dyDescent="0.25">
      <c r="B1753" s="10"/>
      <c r="C1753" s="6"/>
      <c r="D1753" s="6"/>
      <c r="E1753" s="6"/>
      <c r="F1753" s="6"/>
      <c r="G1753" s="6"/>
      <c r="H1753" s="6"/>
      <c r="I1753" s="13"/>
      <c r="J1753" s="18"/>
      <c r="K1753" s="18"/>
      <c r="L1753" s="18"/>
      <c r="M1753" s="18"/>
      <c r="N1753" s="18"/>
      <c r="O1753" s="18"/>
      <c r="AW1753" s="23"/>
      <c r="BE1753" s="9"/>
      <c r="BF1753" s="9"/>
      <c r="BG1753" s="9"/>
      <c r="BH1753" s="9"/>
      <c r="BI1753" s="9"/>
      <c r="BJ1753" s="9"/>
      <c r="BK1753" s="9"/>
    </row>
    <row r="1754" spans="2:63" ht="15.75" customHeight="1" x14ac:dyDescent="0.25">
      <c r="B1754" s="10"/>
      <c r="C1754" s="6"/>
      <c r="D1754" s="6"/>
      <c r="E1754" s="6"/>
      <c r="F1754" s="6"/>
      <c r="G1754" s="6"/>
      <c r="H1754" s="6"/>
      <c r="I1754" s="13"/>
      <c r="J1754" s="18"/>
      <c r="K1754" s="18"/>
      <c r="L1754" s="18"/>
      <c r="M1754" s="18"/>
      <c r="N1754" s="18"/>
      <c r="O1754" s="18"/>
      <c r="AW1754" s="23"/>
      <c r="BE1754" s="9"/>
      <c r="BF1754" s="9"/>
      <c r="BG1754" s="9"/>
      <c r="BH1754" s="9"/>
      <c r="BI1754" s="9"/>
      <c r="BJ1754" s="9"/>
      <c r="BK1754" s="9"/>
    </row>
    <row r="1755" spans="2:63" ht="15.75" customHeight="1" x14ac:dyDescent="0.25">
      <c r="B1755" s="10"/>
      <c r="C1755" s="6"/>
      <c r="D1755" s="6"/>
      <c r="E1755" s="6"/>
      <c r="F1755" s="6"/>
      <c r="G1755" s="6"/>
      <c r="H1755" s="6"/>
      <c r="I1755" s="13"/>
      <c r="J1755" s="18"/>
      <c r="K1755" s="18"/>
      <c r="L1755" s="18"/>
      <c r="M1755" s="18"/>
      <c r="N1755" s="18"/>
      <c r="O1755" s="18"/>
      <c r="AW1755" s="23"/>
      <c r="BE1755" s="9"/>
      <c r="BF1755" s="9"/>
      <c r="BG1755" s="9"/>
      <c r="BH1755" s="9"/>
      <c r="BI1755" s="9"/>
      <c r="BJ1755" s="9"/>
      <c r="BK1755" s="9"/>
    </row>
    <row r="1756" spans="2:63" ht="15.75" customHeight="1" x14ac:dyDescent="0.25">
      <c r="B1756" s="10"/>
      <c r="C1756" s="6"/>
      <c r="D1756" s="6"/>
      <c r="E1756" s="6"/>
      <c r="F1756" s="6"/>
      <c r="G1756" s="6"/>
      <c r="H1756" s="6"/>
      <c r="I1756" s="13"/>
      <c r="J1756" s="18"/>
      <c r="K1756" s="18"/>
      <c r="L1756" s="18"/>
      <c r="M1756" s="18"/>
      <c r="N1756" s="18"/>
      <c r="O1756" s="18"/>
      <c r="AW1756" s="23"/>
      <c r="BE1756" s="9"/>
      <c r="BF1756" s="9"/>
      <c r="BG1756" s="9"/>
      <c r="BH1756" s="9"/>
      <c r="BI1756" s="9"/>
      <c r="BJ1756" s="9"/>
      <c r="BK1756" s="9"/>
    </row>
    <row r="1757" spans="2:63" ht="15.75" customHeight="1" x14ac:dyDescent="0.25">
      <c r="B1757" s="10"/>
      <c r="C1757" s="6"/>
      <c r="D1757" s="6"/>
      <c r="E1757" s="6"/>
      <c r="F1757" s="6"/>
      <c r="G1757" s="6"/>
      <c r="H1757" s="6"/>
      <c r="I1757" s="13"/>
      <c r="J1757" s="18"/>
      <c r="K1757" s="18"/>
      <c r="L1757" s="18"/>
      <c r="M1757" s="18"/>
      <c r="N1757" s="18"/>
      <c r="O1757" s="18"/>
      <c r="AW1757" s="23"/>
      <c r="BE1757" s="9"/>
      <c r="BF1757" s="9"/>
      <c r="BG1757" s="9"/>
      <c r="BH1757" s="9"/>
      <c r="BI1757" s="9"/>
      <c r="BJ1757" s="9"/>
      <c r="BK1757" s="9"/>
    </row>
    <row r="1758" spans="2:63" ht="15.75" customHeight="1" x14ac:dyDescent="0.25">
      <c r="B1758" s="10"/>
      <c r="C1758" s="6"/>
      <c r="D1758" s="6"/>
      <c r="E1758" s="6"/>
      <c r="F1758" s="6"/>
      <c r="G1758" s="6"/>
      <c r="H1758" s="6"/>
      <c r="I1758" s="13"/>
      <c r="J1758" s="18"/>
      <c r="K1758" s="18"/>
      <c r="L1758" s="18"/>
      <c r="M1758" s="18"/>
      <c r="N1758" s="18"/>
      <c r="O1758" s="18"/>
      <c r="AW1758" s="23"/>
      <c r="BE1758" s="9"/>
      <c r="BF1758" s="9"/>
      <c r="BG1758" s="9"/>
      <c r="BH1758" s="9"/>
      <c r="BI1758" s="9"/>
      <c r="BJ1758" s="9"/>
      <c r="BK1758" s="9"/>
    </row>
    <row r="1759" spans="2:63" ht="15.75" customHeight="1" x14ac:dyDescent="0.25">
      <c r="B1759" s="10"/>
      <c r="C1759" s="6"/>
      <c r="D1759" s="6"/>
      <c r="E1759" s="6"/>
      <c r="F1759" s="6"/>
      <c r="G1759" s="6"/>
      <c r="H1759" s="6"/>
      <c r="I1759" s="13"/>
      <c r="J1759" s="18"/>
      <c r="K1759" s="18"/>
      <c r="L1759" s="18"/>
      <c r="M1759" s="18"/>
      <c r="N1759" s="18"/>
      <c r="O1759" s="18"/>
      <c r="AW1759" s="23"/>
      <c r="BE1759" s="9"/>
      <c r="BF1759" s="9"/>
      <c r="BG1759" s="9"/>
      <c r="BH1759" s="9"/>
      <c r="BI1759" s="9"/>
      <c r="BJ1759" s="9"/>
      <c r="BK1759" s="9"/>
    </row>
    <row r="1760" spans="2:63" ht="15.75" customHeight="1" x14ac:dyDescent="0.25">
      <c r="B1760" s="10"/>
      <c r="C1760" s="6"/>
      <c r="D1760" s="6"/>
      <c r="E1760" s="6"/>
      <c r="F1760" s="6"/>
      <c r="G1760" s="6"/>
      <c r="H1760" s="6"/>
      <c r="I1760" s="13"/>
      <c r="J1760" s="18"/>
      <c r="K1760" s="18"/>
      <c r="L1760" s="18"/>
      <c r="M1760" s="18"/>
      <c r="N1760" s="18"/>
      <c r="O1760" s="18"/>
      <c r="AW1760" s="23"/>
      <c r="BE1760" s="9"/>
      <c r="BF1760" s="9"/>
      <c r="BG1760" s="9"/>
      <c r="BH1760" s="9"/>
      <c r="BI1760" s="9"/>
      <c r="BJ1760" s="9"/>
      <c r="BK1760" s="9"/>
    </row>
    <row r="1761" spans="2:63" ht="15.75" customHeight="1" x14ac:dyDescent="0.25">
      <c r="B1761" s="10"/>
      <c r="C1761" s="6"/>
      <c r="D1761" s="6"/>
      <c r="E1761" s="6"/>
      <c r="F1761" s="6"/>
      <c r="G1761" s="6"/>
      <c r="H1761" s="6"/>
      <c r="I1761" s="13"/>
      <c r="J1761" s="18"/>
      <c r="K1761" s="18"/>
      <c r="L1761" s="18"/>
      <c r="M1761" s="18"/>
      <c r="N1761" s="18"/>
      <c r="O1761" s="18"/>
      <c r="AW1761" s="23"/>
      <c r="BE1761" s="9"/>
      <c r="BF1761" s="9"/>
      <c r="BG1761" s="9"/>
      <c r="BH1761" s="9"/>
      <c r="BI1761" s="9"/>
      <c r="BJ1761" s="9"/>
      <c r="BK1761" s="9"/>
    </row>
    <row r="1762" spans="2:63" ht="15.75" customHeight="1" x14ac:dyDescent="0.25">
      <c r="B1762" s="10"/>
      <c r="C1762" s="6"/>
      <c r="D1762" s="6"/>
      <c r="E1762" s="6"/>
      <c r="F1762" s="6"/>
      <c r="G1762" s="6"/>
      <c r="H1762" s="6"/>
      <c r="I1762" s="13"/>
      <c r="J1762" s="18"/>
      <c r="K1762" s="18"/>
      <c r="L1762" s="18"/>
      <c r="M1762" s="18"/>
      <c r="N1762" s="18"/>
      <c r="O1762" s="18"/>
      <c r="AW1762" s="23"/>
      <c r="BE1762" s="9"/>
      <c r="BF1762" s="9"/>
      <c r="BG1762" s="9"/>
      <c r="BH1762" s="9"/>
      <c r="BI1762" s="9"/>
      <c r="BJ1762" s="9"/>
      <c r="BK1762" s="9"/>
    </row>
    <row r="1763" spans="2:63" ht="15.75" customHeight="1" x14ac:dyDescent="0.25">
      <c r="B1763" s="10"/>
      <c r="C1763" s="6"/>
      <c r="D1763" s="6"/>
      <c r="E1763" s="6"/>
      <c r="F1763" s="6"/>
      <c r="G1763" s="6"/>
      <c r="H1763" s="6"/>
      <c r="I1763" s="13"/>
      <c r="J1763" s="18"/>
      <c r="K1763" s="18"/>
      <c r="L1763" s="18"/>
      <c r="M1763" s="18"/>
      <c r="N1763" s="18"/>
      <c r="O1763" s="18"/>
      <c r="AW1763" s="23"/>
      <c r="BE1763" s="9"/>
      <c r="BF1763" s="9"/>
      <c r="BG1763" s="9"/>
      <c r="BH1763" s="9"/>
      <c r="BI1763" s="9"/>
      <c r="BJ1763" s="9"/>
      <c r="BK1763" s="9"/>
    </row>
    <row r="1764" spans="2:63" ht="15.75" customHeight="1" x14ac:dyDescent="0.25">
      <c r="B1764" s="10"/>
      <c r="C1764" s="6"/>
      <c r="D1764" s="6"/>
      <c r="E1764" s="6"/>
      <c r="F1764" s="6"/>
      <c r="G1764" s="6"/>
      <c r="H1764" s="6"/>
      <c r="I1764" s="13"/>
      <c r="J1764" s="18"/>
      <c r="K1764" s="18"/>
      <c r="L1764" s="18"/>
      <c r="M1764" s="18"/>
      <c r="N1764" s="18"/>
      <c r="O1764" s="18"/>
      <c r="AW1764" s="23"/>
      <c r="BE1764" s="9"/>
      <c r="BF1764" s="9"/>
      <c r="BG1764" s="9"/>
      <c r="BH1764" s="9"/>
      <c r="BI1764" s="9"/>
      <c r="BJ1764" s="9"/>
      <c r="BK1764" s="9"/>
    </row>
    <row r="1765" spans="2:63" ht="15.75" customHeight="1" x14ac:dyDescent="0.25">
      <c r="B1765" s="10"/>
      <c r="C1765" s="6"/>
      <c r="D1765" s="6"/>
      <c r="E1765" s="6"/>
      <c r="F1765" s="6"/>
      <c r="G1765" s="6"/>
      <c r="H1765" s="6"/>
      <c r="I1765" s="13"/>
      <c r="J1765" s="18"/>
      <c r="K1765" s="18"/>
      <c r="L1765" s="18"/>
      <c r="M1765" s="18"/>
      <c r="N1765" s="18"/>
      <c r="O1765" s="18"/>
      <c r="AW1765" s="23"/>
      <c r="BE1765" s="9"/>
      <c r="BF1765" s="9"/>
      <c r="BG1765" s="9"/>
      <c r="BH1765" s="9"/>
      <c r="BI1765" s="9"/>
      <c r="BJ1765" s="9"/>
      <c r="BK1765" s="9"/>
    </row>
    <row r="1766" spans="2:63" ht="15.75" customHeight="1" x14ac:dyDescent="0.25">
      <c r="B1766" s="10"/>
      <c r="C1766" s="6"/>
      <c r="D1766" s="6"/>
      <c r="E1766" s="6"/>
      <c r="F1766" s="6"/>
      <c r="G1766" s="6"/>
      <c r="H1766" s="6"/>
      <c r="I1766" s="13"/>
      <c r="J1766" s="18"/>
      <c r="K1766" s="18"/>
      <c r="L1766" s="18"/>
      <c r="M1766" s="18"/>
      <c r="N1766" s="18"/>
      <c r="O1766" s="18"/>
      <c r="AW1766" s="23"/>
      <c r="BE1766" s="9"/>
      <c r="BF1766" s="9"/>
      <c r="BG1766" s="9"/>
      <c r="BH1766" s="9"/>
      <c r="BI1766" s="9"/>
      <c r="BJ1766" s="9"/>
      <c r="BK1766" s="9"/>
    </row>
    <row r="1767" spans="2:63" ht="15.75" customHeight="1" x14ac:dyDescent="0.25">
      <c r="B1767" s="10"/>
      <c r="C1767" s="6"/>
      <c r="D1767" s="6"/>
      <c r="E1767" s="6"/>
      <c r="F1767" s="6"/>
      <c r="G1767" s="6"/>
      <c r="H1767" s="6"/>
      <c r="I1767" s="13"/>
      <c r="J1767" s="18"/>
      <c r="K1767" s="18"/>
      <c r="L1767" s="18"/>
      <c r="M1767" s="18"/>
      <c r="N1767" s="18"/>
      <c r="O1767" s="18"/>
      <c r="AW1767" s="23"/>
      <c r="BE1767" s="9"/>
      <c r="BF1767" s="9"/>
      <c r="BG1767" s="9"/>
      <c r="BH1767" s="9"/>
      <c r="BI1767" s="9"/>
      <c r="BJ1767" s="9"/>
      <c r="BK1767" s="9"/>
    </row>
    <row r="1768" spans="2:63" ht="15.75" customHeight="1" x14ac:dyDescent="0.25">
      <c r="B1768" s="10"/>
      <c r="C1768" s="6"/>
      <c r="D1768" s="6"/>
      <c r="E1768" s="6"/>
      <c r="F1768" s="6"/>
      <c r="G1768" s="6"/>
      <c r="H1768" s="6"/>
      <c r="I1768" s="13"/>
      <c r="J1768" s="18"/>
      <c r="K1768" s="18"/>
      <c r="L1768" s="18"/>
      <c r="M1768" s="18"/>
      <c r="N1768" s="18"/>
      <c r="O1768" s="18"/>
      <c r="AW1768" s="23"/>
      <c r="BE1768" s="9"/>
      <c r="BF1768" s="9"/>
      <c r="BG1768" s="9"/>
      <c r="BH1768" s="9"/>
      <c r="BI1768" s="9"/>
      <c r="BJ1768" s="9"/>
      <c r="BK1768" s="9"/>
    </row>
    <row r="1769" spans="2:63" ht="15.75" customHeight="1" x14ac:dyDescent="0.25">
      <c r="B1769" s="10"/>
      <c r="C1769" s="6"/>
      <c r="D1769" s="6"/>
      <c r="E1769" s="6"/>
      <c r="F1769" s="6"/>
      <c r="G1769" s="6"/>
      <c r="H1769" s="6"/>
      <c r="I1769" s="13"/>
      <c r="J1769" s="18"/>
      <c r="K1769" s="18"/>
      <c r="L1769" s="18"/>
      <c r="M1769" s="18"/>
      <c r="N1769" s="18"/>
      <c r="O1769" s="18"/>
      <c r="AW1769" s="23"/>
      <c r="BE1769" s="9"/>
      <c r="BF1769" s="9"/>
      <c r="BG1769" s="9"/>
      <c r="BH1769" s="9"/>
      <c r="BI1769" s="9"/>
      <c r="BJ1769" s="9"/>
      <c r="BK1769" s="9"/>
    </row>
    <row r="1770" spans="2:63" ht="15.75" customHeight="1" x14ac:dyDescent="0.25">
      <c r="B1770" s="10"/>
      <c r="C1770" s="6"/>
      <c r="D1770" s="6"/>
      <c r="E1770" s="6"/>
      <c r="F1770" s="6"/>
      <c r="G1770" s="6"/>
      <c r="H1770" s="6"/>
      <c r="I1770" s="13"/>
      <c r="J1770" s="18"/>
      <c r="K1770" s="18"/>
      <c r="L1770" s="18"/>
      <c r="M1770" s="18"/>
      <c r="N1770" s="18"/>
      <c r="O1770" s="18"/>
      <c r="AW1770" s="23"/>
      <c r="BE1770" s="9"/>
      <c r="BF1770" s="9"/>
      <c r="BG1770" s="9"/>
      <c r="BH1770" s="9"/>
      <c r="BI1770" s="9"/>
      <c r="BJ1770" s="9"/>
      <c r="BK1770" s="9"/>
    </row>
    <row r="1771" spans="2:63" ht="15.75" customHeight="1" x14ac:dyDescent="0.25">
      <c r="B1771" s="10"/>
      <c r="C1771" s="6"/>
      <c r="D1771" s="6"/>
      <c r="E1771" s="6"/>
      <c r="F1771" s="6"/>
      <c r="G1771" s="6"/>
      <c r="H1771" s="6"/>
      <c r="I1771" s="13"/>
      <c r="J1771" s="18"/>
      <c r="K1771" s="18"/>
      <c r="L1771" s="18"/>
      <c r="M1771" s="18"/>
      <c r="N1771" s="18"/>
      <c r="O1771" s="18"/>
      <c r="AW1771" s="23"/>
      <c r="BE1771" s="9"/>
      <c r="BF1771" s="9"/>
      <c r="BG1771" s="9"/>
      <c r="BH1771" s="9"/>
      <c r="BI1771" s="9"/>
      <c r="BJ1771" s="9"/>
      <c r="BK1771" s="9"/>
    </row>
    <row r="1772" spans="2:63" ht="15.75" customHeight="1" x14ac:dyDescent="0.25">
      <c r="B1772" s="10"/>
      <c r="C1772" s="6"/>
      <c r="D1772" s="6"/>
      <c r="E1772" s="6"/>
      <c r="F1772" s="6"/>
      <c r="G1772" s="6"/>
      <c r="H1772" s="6"/>
      <c r="I1772" s="13"/>
      <c r="J1772" s="18"/>
      <c r="K1772" s="18"/>
      <c r="L1772" s="18"/>
      <c r="M1772" s="18"/>
      <c r="N1772" s="18"/>
      <c r="O1772" s="18"/>
      <c r="AW1772" s="23"/>
      <c r="BE1772" s="9"/>
      <c r="BF1772" s="9"/>
      <c r="BG1772" s="9"/>
      <c r="BH1772" s="9"/>
      <c r="BI1772" s="9"/>
      <c r="BJ1772" s="9"/>
      <c r="BK1772" s="9"/>
    </row>
    <row r="1773" spans="2:63" ht="15.75" customHeight="1" x14ac:dyDescent="0.25">
      <c r="B1773" s="10"/>
      <c r="C1773" s="6"/>
      <c r="D1773" s="6"/>
      <c r="E1773" s="6"/>
      <c r="F1773" s="6"/>
      <c r="G1773" s="6"/>
      <c r="H1773" s="6"/>
      <c r="I1773" s="13"/>
      <c r="J1773" s="18"/>
      <c r="K1773" s="18"/>
      <c r="L1773" s="18"/>
      <c r="M1773" s="18"/>
      <c r="N1773" s="18"/>
      <c r="O1773" s="18"/>
      <c r="AW1773" s="23"/>
      <c r="BE1773" s="9"/>
      <c r="BF1773" s="9"/>
      <c r="BG1773" s="9"/>
      <c r="BH1773" s="9"/>
      <c r="BI1773" s="9"/>
      <c r="BJ1773" s="9"/>
      <c r="BK1773" s="9"/>
    </row>
    <row r="1774" spans="2:63" ht="15.75" customHeight="1" x14ac:dyDescent="0.25">
      <c r="B1774" s="10"/>
      <c r="C1774" s="6"/>
      <c r="D1774" s="6"/>
      <c r="E1774" s="6"/>
      <c r="F1774" s="6"/>
      <c r="G1774" s="6"/>
      <c r="H1774" s="6"/>
      <c r="I1774" s="13"/>
      <c r="J1774" s="18"/>
      <c r="K1774" s="18"/>
      <c r="L1774" s="18"/>
      <c r="M1774" s="18"/>
      <c r="N1774" s="18"/>
      <c r="O1774" s="18"/>
      <c r="AW1774" s="23"/>
      <c r="BE1774" s="9"/>
      <c r="BF1774" s="9"/>
      <c r="BG1774" s="9"/>
      <c r="BH1774" s="9"/>
      <c r="BI1774" s="9"/>
      <c r="BJ1774" s="9"/>
      <c r="BK1774" s="9"/>
    </row>
    <row r="1775" spans="2:63" ht="15.75" customHeight="1" x14ac:dyDescent="0.25">
      <c r="B1775" s="10"/>
      <c r="C1775" s="6"/>
      <c r="D1775" s="6"/>
      <c r="E1775" s="6"/>
      <c r="F1775" s="6"/>
      <c r="G1775" s="6"/>
      <c r="H1775" s="6"/>
      <c r="I1775" s="13"/>
      <c r="J1775" s="18"/>
      <c r="K1775" s="18"/>
      <c r="L1775" s="18"/>
      <c r="M1775" s="18"/>
      <c r="N1775" s="18"/>
      <c r="O1775" s="18"/>
      <c r="AW1775" s="23"/>
      <c r="BE1775" s="9"/>
      <c r="BF1775" s="9"/>
      <c r="BG1775" s="9"/>
      <c r="BH1775" s="9"/>
      <c r="BI1775" s="9"/>
      <c r="BJ1775" s="9"/>
      <c r="BK1775" s="9"/>
    </row>
    <row r="1776" spans="2:63" ht="15.75" customHeight="1" x14ac:dyDescent="0.25">
      <c r="B1776" s="10"/>
      <c r="C1776" s="6"/>
      <c r="D1776" s="6"/>
      <c r="E1776" s="6"/>
      <c r="F1776" s="6"/>
      <c r="G1776" s="6"/>
      <c r="H1776" s="6"/>
      <c r="I1776" s="13"/>
      <c r="J1776" s="18"/>
      <c r="K1776" s="18"/>
      <c r="L1776" s="18"/>
      <c r="M1776" s="18"/>
      <c r="N1776" s="18"/>
      <c r="O1776" s="18"/>
      <c r="AW1776" s="23"/>
      <c r="BE1776" s="9"/>
      <c r="BF1776" s="9"/>
      <c r="BG1776" s="9"/>
      <c r="BH1776" s="9"/>
      <c r="BI1776" s="9"/>
      <c r="BJ1776" s="9"/>
      <c r="BK1776" s="9"/>
    </row>
    <row r="1777" spans="2:63" ht="15.75" customHeight="1" x14ac:dyDescent="0.25">
      <c r="B1777" s="10"/>
      <c r="C1777" s="6"/>
      <c r="D1777" s="6"/>
      <c r="E1777" s="6"/>
      <c r="F1777" s="6"/>
      <c r="G1777" s="6"/>
      <c r="H1777" s="6"/>
      <c r="I1777" s="13"/>
      <c r="J1777" s="18"/>
      <c r="K1777" s="18"/>
      <c r="L1777" s="18"/>
      <c r="M1777" s="18"/>
      <c r="N1777" s="18"/>
      <c r="O1777" s="18"/>
      <c r="AW1777" s="23"/>
      <c r="BE1777" s="9"/>
      <c r="BF1777" s="9"/>
      <c r="BG1777" s="9"/>
      <c r="BH1777" s="9"/>
      <c r="BI1777" s="9"/>
      <c r="BJ1777" s="9"/>
      <c r="BK1777" s="9"/>
    </row>
    <row r="1778" spans="2:63" ht="15.75" customHeight="1" x14ac:dyDescent="0.25">
      <c r="B1778" s="10"/>
      <c r="C1778" s="6"/>
      <c r="D1778" s="6"/>
      <c r="E1778" s="6"/>
      <c r="F1778" s="6"/>
      <c r="G1778" s="6"/>
      <c r="H1778" s="6"/>
      <c r="I1778" s="13"/>
      <c r="J1778" s="18"/>
      <c r="K1778" s="18"/>
      <c r="L1778" s="18"/>
      <c r="M1778" s="18"/>
      <c r="N1778" s="18"/>
      <c r="O1778" s="18"/>
      <c r="AW1778" s="23"/>
      <c r="BE1778" s="9"/>
      <c r="BF1778" s="9"/>
      <c r="BG1778" s="9"/>
      <c r="BH1778" s="9"/>
      <c r="BI1778" s="9"/>
      <c r="BJ1778" s="9"/>
      <c r="BK1778" s="9"/>
    </row>
    <row r="1779" spans="2:63" ht="15.75" customHeight="1" x14ac:dyDescent="0.25">
      <c r="B1779" s="10"/>
      <c r="C1779" s="6"/>
      <c r="D1779" s="6"/>
      <c r="E1779" s="6"/>
      <c r="F1779" s="6"/>
      <c r="G1779" s="6"/>
      <c r="H1779" s="6"/>
      <c r="I1779" s="13"/>
      <c r="J1779" s="18"/>
      <c r="K1779" s="18"/>
      <c r="L1779" s="18"/>
      <c r="M1779" s="18"/>
      <c r="N1779" s="18"/>
      <c r="O1779" s="18"/>
      <c r="AW1779" s="23"/>
      <c r="BE1779" s="9"/>
      <c r="BF1779" s="9"/>
      <c r="BG1779" s="9"/>
      <c r="BH1779" s="9"/>
      <c r="BI1779" s="9"/>
      <c r="BJ1779" s="9"/>
      <c r="BK1779" s="9"/>
    </row>
    <row r="1780" spans="2:63" ht="15.75" customHeight="1" x14ac:dyDescent="0.25">
      <c r="B1780" s="10"/>
      <c r="C1780" s="6"/>
      <c r="D1780" s="6"/>
      <c r="E1780" s="6"/>
      <c r="F1780" s="6"/>
      <c r="G1780" s="6"/>
      <c r="H1780" s="6"/>
      <c r="I1780" s="13"/>
      <c r="J1780" s="18"/>
      <c r="K1780" s="18"/>
      <c r="L1780" s="18"/>
      <c r="M1780" s="18"/>
      <c r="N1780" s="18"/>
      <c r="O1780" s="18"/>
      <c r="AW1780" s="23"/>
      <c r="BE1780" s="9"/>
      <c r="BF1780" s="9"/>
      <c r="BG1780" s="9"/>
      <c r="BH1780" s="9"/>
      <c r="BI1780" s="9"/>
      <c r="BJ1780" s="9"/>
      <c r="BK1780" s="9"/>
    </row>
    <row r="1781" spans="2:63" ht="15.75" customHeight="1" x14ac:dyDescent="0.25">
      <c r="B1781" s="10"/>
      <c r="C1781" s="6"/>
      <c r="D1781" s="6"/>
      <c r="E1781" s="6"/>
      <c r="F1781" s="6"/>
      <c r="G1781" s="6"/>
      <c r="H1781" s="6"/>
      <c r="I1781" s="13"/>
      <c r="J1781" s="18"/>
      <c r="K1781" s="18"/>
      <c r="L1781" s="18"/>
      <c r="M1781" s="18"/>
      <c r="N1781" s="18"/>
      <c r="O1781" s="18"/>
      <c r="AW1781" s="23"/>
      <c r="BE1781" s="9"/>
      <c r="BF1781" s="9"/>
      <c r="BG1781" s="9"/>
      <c r="BH1781" s="9"/>
      <c r="BI1781" s="9"/>
      <c r="BJ1781" s="9"/>
      <c r="BK1781" s="9"/>
    </row>
    <row r="1782" spans="2:63" ht="15.75" customHeight="1" x14ac:dyDescent="0.25">
      <c r="B1782" s="10"/>
      <c r="C1782" s="6"/>
      <c r="D1782" s="6"/>
      <c r="E1782" s="6"/>
      <c r="F1782" s="6"/>
      <c r="G1782" s="6"/>
      <c r="H1782" s="6"/>
      <c r="I1782" s="13"/>
      <c r="J1782" s="18"/>
      <c r="K1782" s="18"/>
      <c r="L1782" s="18"/>
      <c r="M1782" s="18"/>
      <c r="N1782" s="18"/>
      <c r="O1782" s="18"/>
      <c r="AW1782" s="23"/>
      <c r="BE1782" s="9"/>
      <c r="BF1782" s="9"/>
      <c r="BG1782" s="9"/>
      <c r="BH1782" s="9"/>
      <c r="BI1782" s="9"/>
      <c r="BJ1782" s="9"/>
      <c r="BK1782" s="9"/>
    </row>
    <row r="1783" spans="2:63" ht="15.75" customHeight="1" x14ac:dyDescent="0.25">
      <c r="B1783" s="10"/>
      <c r="C1783" s="6"/>
      <c r="D1783" s="6"/>
      <c r="E1783" s="6"/>
      <c r="F1783" s="6"/>
      <c r="G1783" s="6"/>
      <c r="H1783" s="6"/>
      <c r="I1783" s="13"/>
      <c r="J1783" s="18"/>
      <c r="K1783" s="18"/>
      <c r="L1783" s="18"/>
      <c r="M1783" s="18"/>
      <c r="N1783" s="18"/>
      <c r="O1783" s="18"/>
      <c r="AW1783" s="23"/>
      <c r="BE1783" s="9"/>
      <c r="BF1783" s="9"/>
      <c r="BG1783" s="9"/>
      <c r="BH1783" s="9"/>
      <c r="BI1783" s="9"/>
      <c r="BJ1783" s="9"/>
      <c r="BK1783" s="9"/>
    </row>
    <row r="1784" spans="2:63" ht="15.75" customHeight="1" x14ac:dyDescent="0.25">
      <c r="B1784" s="10"/>
      <c r="C1784" s="6"/>
      <c r="D1784" s="6"/>
      <c r="E1784" s="6"/>
      <c r="F1784" s="6"/>
      <c r="G1784" s="6"/>
      <c r="H1784" s="6"/>
      <c r="I1784" s="13"/>
      <c r="J1784" s="18"/>
      <c r="K1784" s="18"/>
      <c r="L1784" s="18"/>
      <c r="M1784" s="18"/>
      <c r="N1784" s="18"/>
      <c r="O1784" s="18"/>
      <c r="AW1784" s="23"/>
      <c r="BE1784" s="9"/>
      <c r="BF1784" s="9"/>
      <c r="BG1784" s="9"/>
      <c r="BH1784" s="9"/>
      <c r="BI1784" s="9"/>
      <c r="BJ1784" s="9"/>
      <c r="BK1784" s="9"/>
    </row>
    <row r="1785" spans="2:63" ht="15.75" customHeight="1" x14ac:dyDescent="0.25">
      <c r="B1785" s="10"/>
      <c r="C1785" s="6"/>
      <c r="D1785" s="6"/>
      <c r="E1785" s="6"/>
      <c r="F1785" s="6"/>
      <c r="G1785" s="6"/>
      <c r="H1785" s="6"/>
      <c r="I1785" s="13"/>
      <c r="J1785" s="18"/>
      <c r="K1785" s="18"/>
      <c r="L1785" s="18"/>
      <c r="M1785" s="18"/>
      <c r="N1785" s="18"/>
      <c r="O1785" s="18"/>
      <c r="AW1785" s="23"/>
      <c r="BE1785" s="9"/>
      <c r="BF1785" s="9"/>
      <c r="BG1785" s="9"/>
      <c r="BH1785" s="9"/>
      <c r="BI1785" s="9"/>
      <c r="BJ1785" s="9"/>
      <c r="BK1785" s="9"/>
    </row>
    <row r="1786" spans="2:63" ht="15.75" customHeight="1" x14ac:dyDescent="0.25">
      <c r="B1786" s="10"/>
      <c r="C1786" s="6"/>
      <c r="D1786" s="6"/>
      <c r="E1786" s="6"/>
      <c r="F1786" s="6"/>
      <c r="G1786" s="6"/>
      <c r="H1786" s="6"/>
      <c r="I1786" s="13"/>
      <c r="J1786" s="18"/>
      <c r="K1786" s="18"/>
      <c r="L1786" s="18"/>
      <c r="M1786" s="18"/>
      <c r="N1786" s="18"/>
      <c r="O1786" s="18"/>
      <c r="AW1786" s="23"/>
      <c r="BE1786" s="9"/>
      <c r="BF1786" s="9"/>
      <c r="BG1786" s="9"/>
      <c r="BH1786" s="9"/>
      <c r="BI1786" s="9"/>
      <c r="BJ1786" s="9"/>
      <c r="BK1786" s="9"/>
    </row>
    <row r="1787" spans="2:63" ht="15.75" customHeight="1" x14ac:dyDescent="0.25">
      <c r="B1787" s="10"/>
      <c r="C1787" s="6"/>
      <c r="D1787" s="6"/>
      <c r="E1787" s="6"/>
      <c r="F1787" s="6"/>
      <c r="G1787" s="6"/>
      <c r="H1787" s="6"/>
      <c r="I1787" s="13"/>
      <c r="J1787" s="18"/>
      <c r="K1787" s="18"/>
      <c r="L1787" s="18"/>
      <c r="M1787" s="18"/>
      <c r="N1787" s="18"/>
      <c r="O1787" s="18"/>
      <c r="AW1787" s="23"/>
      <c r="BE1787" s="9"/>
      <c r="BF1787" s="9"/>
      <c r="BG1787" s="9"/>
      <c r="BH1787" s="9"/>
      <c r="BI1787" s="9"/>
      <c r="BJ1787" s="9"/>
      <c r="BK1787" s="9"/>
    </row>
    <row r="1788" spans="2:63" ht="15.75" customHeight="1" x14ac:dyDescent="0.25">
      <c r="B1788" s="10"/>
      <c r="C1788" s="6"/>
      <c r="D1788" s="6"/>
      <c r="E1788" s="6"/>
      <c r="F1788" s="6"/>
      <c r="G1788" s="6"/>
      <c r="H1788" s="6"/>
      <c r="I1788" s="13"/>
      <c r="J1788" s="18"/>
      <c r="K1788" s="18"/>
      <c r="L1788" s="18"/>
      <c r="M1788" s="18"/>
      <c r="N1788" s="18"/>
      <c r="O1788" s="18"/>
      <c r="AW1788" s="23"/>
      <c r="BE1788" s="9"/>
      <c r="BF1788" s="9"/>
      <c r="BG1788" s="9"/>
      <c r="BH1788" s="9"/>
      <c r="BI1788" s="9"/>
      <c r="BJ1788" s="9"/>
      <c r="BK1788" s="9"/>
    </row>
    <row r="1789" spans="2:63" ht="15.75" customHeight="1" x14ac:dyDescent="0.25">
      <c r="B1789" s="10"/>
      <c r="C1789" s="6"/>
      <c r="D1789" s="6"/>
      <c r="E1789" s="6"/>
      <c r="F1789" s="6"/>
      <c r="G1789" s="6"/>
      <c r="H1789" s="6"/>
      <c r="I1789" s="13"/>
      <c r="J1789" s="18"/>
      <c r="K1789" s="18"/>
      <c r="L1789" s="18"/>
      <c r="M1789" s="18"/>
      <c r="N1789" s="18"/>
      <c r="O1789" s="18"/>
      <c r="AW1789" s="23"/>
      <c r="BE1789" s="9"/>
      <c r="BF1789" s="9"/>
      <c r="BG1789" s="9"/>
      <c r="BH1789" s="9"/>
      <c r="BI1789" s="9"/>
      <c r="BJ1789" s="9"/>
      <c r="BK1789" s="9"/>
    </row>
    <row r="1790" spans="2:63" ht="15.75" customHeight="1" x14ac:dyDescent="0.25">
      <c r="B1790" s="10"/>
      <c r="C1790" s="6"/>
      <c r="D1790" s="6"/>
      <c r="E1790" s="6"/>
      <c r="F1790" s="6"/>
      <c r="G1790" s="6"/>
      <c r="H1790" s="6"/>
      <c r="I1790" s="13"/>
      <c r="J1790" s="18"/>
      <c r="K1790" s="18"/>
      <c r="L1790" s="18"/>
      <c r="M1790" s="18"/>
      <c r="N1790" s="18"/>
      <c r="O1790" s="18"/>
      <c r="AW1790" s="23"/>
      <c r="BE1790" s="9"/>
      <c r="BF1790" s="9"/>
      <c r="BG1790" s="9"/>
      <c r="BH1790" s="9"/>
      <c r="BI1790" s="9"/>
      <c r="BJ1790" s="9"/>
      <c r="BK1790" s="9"/>
    </row>
    <row r="1791" spans="2:63" ht="15.75" customHeight="1" x14ac:dyDescent="0.25">
      <c r="B1791" s="10"/>
      <c r="C1791" s="6"/>
      <c r="D1791" s="6"/>
      <c r="E1791" s="6"/>
      <c r="F1791" s="6"/>
      <c r="G1791" s="6"/>
      <c r="H1791" s="6"/>
      <c r="I1791" s="13"/>
      <c r="J1791" s="18"/>
      <c r="K1791" s="18"/>
      <c r="L1791" s="18"/>
      <c r="M1791" s="18"/>
      <c r="N1791" s="18"/>
      <c r="O1791" s="18"/>
      <c r="AW1791" s="23"/>
      <c r="BE1791" s="9"/>
      <c r="BF1791" s="9"/>
      <c r="BG1791" s="9"/>
      <c r="BH1791" s="9"/>
      <c r="BI1791" s="9"/>
      <c r="BJ1791" s="9"/>
      <c r="BK1791" s="9"/>
    </row>
    <row r="1792" spans="2:63" ht="15.75" customHeight="1" x14ac:dyDescent="0.25">
      <c r="B1792" s="10"/>
      <c r="C1792" s="6"/>
      <c r="D1792" s="6"/>
      <c r="E1792" s="6"/>
      <c r="F1792" s="6"/>
      <c r="G1792" s="6"/>
      <c r="H1792" s="6"/>
      <c r="I1792" s="13"/>
      <c r="J1792" s="18"/>
      <c r="K1792" s="18"/>
      <c r="L1792" s="18"/>
      <c r="M1792" s="18"/>
      <c r="N1792" s="18"/>
      <c r="O1792" s="18"/>
      <c r="AW1792" s="23"/>
      <c r="BE1792" s="9"/>
      <c r="BF1792" s="9"/>
      <c r="BG1792" s="9"/>
      <c r="BH1792" s="9"/>
      <c r="BI1792" s="9"/>
      <c r="BJ1792" s="9"/>
      <c r="BK1792" s="9"/>
    </row>
    <row r="1793" spans="2:63" ht="15.75" customHeight="1" x14ac:dyDescent="0.25">
      <c r="B1793" s="10"/>
      <c r="C1793" s="6"/>
      <c r="D1793" s="6"/>
      <c r="E1793" s="6"/>
      <c r="F1793" s="6"/>
      <c r="G1793" s="6"/>
      <c r="H1793" s="6"/>
      <c r="I1793" s="13"/>
      <c r="J1793" s="18"/>
      <c r="K1793" s="18"/>
      <c r="L1793" s="18"/>
      <c r="M1793" s="18"/>
      <c r="N1793" s="18"/>
      <c r="O1793" s="18"/>
      <c r="AW1793" s="23"/>
      <c r="BE1793" s="9"/>
      <c r="BF1793" s="9"/>
      <c r="BG1793" s="9"/>
      <c r="BH1793" s="9"/>
      <c r="BI1793" s="9"/>
      <c r="BJ1793" s="9"/>
      <c r="BK1793" s="9"/>
    </row>
    <row r="1794" spans="2:63" ht="15.75" customHeight="1" x14ac:dyDescent="0.25">
      <c r="B1794" s="10"/>
      <c r="C1794" s="6"/>
      <c r="D1794" s="6"/>
      <c r="E1794" s="6"/>
      <c r="F1794" s="6"/>
      <c r="G1794" s="6"/>
      <c r="H1794" s="6"/>
      <c r="I1794" s="13"/>
      <c r="J1794" s="18"/>
      <c r="K1794" s="18"/>
      <c r="L1794" s="18"/>
      <c r="M1794" s="18"/>
      <c r="N1794" s="18"/>
      <c r="O1794" s="18"/>
      <c r="AW1794" s="23"/>
      <c r="BE1794" s="9"/>
      <c r="BF1794" s="9"/>
      <c r="BG1794" s="9"/>
      <c r="BH1794" s="9"/>
      <c r="BI1794" s="9"/>
      <c r="BJ1794" s="9"/>
      <c r="BK1794" s="9"/>
    </row>
    <row r="1795" spans="2:63" ht="15.75" customHeight="1" x14ac:dyDescent="0.25">
      <c r="B1795" s="10"/>
      <c r="C1795" s="6"/>
      <c r="D1795" s="6"/>
      <c r="E1795" s="6"/>
      <c r="F1795" s="6"/>
      <c r="G1795" s="6"/>
      <c r="H1795" s="6"/>
      <c r="I1795" s="13"/>
      <c r="J1795" s="18"/>
      <c r="K1795" s="18"/>
      <c r="L1795" s="18"/>
      <c r="M1795" s="18"/>
      <c r="N1795" s="18"/>
      <c r="O1795" s="18"/>
      <c r="AW1795" s="23"/>
      <c r="BE1795" s="9"/>
      <c r="BF1795" s="9"/>
      <c r="BG1795" s="9"/>
      <c r="BH1795" s="9"/>
      <c r="BI1795" s="9"/>
      <c r="BJ1795" s="9"/>
      <c r="BK1795" s="9"/>
    </row>
    <row r="1796" spans="2:63" ht="15.75" customHeight="1" x14ac:dyDescent="0.25">
      <c r="B1796" s="10"/>
      <c r="C1796" s="6"/>
      <c r="D1796" s="6"/>
      <c r="E1796" s="6"/>
      <c r="F1796" s="6"/>
      <c r="G1796" s="6"/>
      <c r="H1796" s="6"/>
      <c r="I1796" s="13"/>
      <c r="J1796" s="18"/>
      <c r="K1796" s="18"/>
      <c r="L1796" s="18"/>
      <c r="M1796" s="18"/>
      <c r="N1796" s="18"/>
      <c r="O1796" s="18"/>
      <c r="AW1796" s="23"/>
      <c r="BE1796" s="9"/>
      <c r="BF1796" s="9"/>
      <c r="BG1796" s="9"/>
      <c r="BH1796" s="9"/>
      <c r="BI1796" s="9"/>
      <c r="BJ1796" s="9"/>
      <c r="BK1796" s="9"/>
    </row>
    <row r="1797" spans="2:63" ht="15.75" customHeight="1" x14ac:dyDescent="0.25">
      <c r="B1797" s="10"/>
      <c r="C1797" s="6"/>
      <c r="D1797" s="6"/>
      <c r="E1797" s="6"/>
      <c r="F1797" s="6"/>
      <c r="G1797" s="6"/>
      <c r="H1797" s="6"/>
      <c r="I1797" s="13"/>
      <c r="J1797" s="18"/>
      <c r="K1797" s="18"/>
      <c r="L1797" s="18"/>
      <c r="M1797" s="18"/>
      <c r="N1797" s="18"/>
      <c r="O1797" s="18"/>
      <c r="AW1797" s="23"/>
      <c r="BE1797" s="9"/>
      <c r="BF1797" s="9"/>
      <c r="BG1797" s="9"/>
      <c r="BH1797" s="9"/>
      <c r="BI1797" s="9"/>
      <c r="BJ1797" s="9"/>
      <c r="BK1797" s="9"/>
    </row>
    <row r="1798" spans="2:63" ht="15.75" customHeight="1" x14ac:dyDescent="0.25">
      <c r="B1798" s="10"/>
      <c r="C1798" s="6"/>
      <c r="D1798" s="6"/>
      <c r="E1798" s="6"/>
      <c r="F1798" s="6"/>
      <c r="G1798" s="6"/>
      <c r="H1798" s="6"/>
      <c r="I1798" s="13"/>
      <c r="J1798" s="18"/>
      <c r="K1798" s="18"/>
      <c r="L1798" s="18"/>
      <c r="M1798" s="18"/>
      <c r="N1798" s="18"/>
      <c r="O1798" s="18"/>
      <c r="AW1798" s="23"/>
      <c r="BE1798" s="9"/>
      <c r="BF1798" s="9"/>
      <c r="BG1798" s="9"/>
      <c r="BH1798" s="9"/>
      <c r="BI1798" s="9"/>
      <c r="BJ1798" s="9"/>
      <c r="BK1798" s="9"/>
    </row>
    <row r="1799" spans="2:63" ht="15.75" customHeight="1" x14ac:dyDescent="0.25">
      <c r="B1799" s="10"/>
      <c r="C1799" s="6"/>
      <c r="D1799" s="6"/>
      <c r="E1799" s="6"/>
      <c r="F1799" s="6"/>
      <c r="G1799" s="6"/>
      <c r="H1799" s="6"/>
      <c r="I1799" s="13"/>
      <c r="J1799" s="18"/>
      <c r="K1799" s="18"/>
      <c r="L1799" s="18"/>
      <c r="M1799" s="18"/>
      <c r="N1799" s="18"/>
      <c r="O1799" s="18"/>
      <c r="AW1799" s="23"/>
      <c r="BE1799" s="9"/>
      <c r="BF1799" s="9"/>
      <c r="BG1799" s="9"/>
      <c r="BH1799" s="9"/>
      <c r="BI1799" s="9"/>
      <c r="BJ1799" s="9"/>
      <c r="BK1799" s="9"/>
    </row>
    <row r="1800" spans="2:63" ht="15.75" customHeight="1" x14ac:dyDescent="0.25">
      <c r="B1800" s="10"/>
      <c r="C1800" s="6"/>
      <c r="D1800" s="6"/>
      <c r="E1800" s="6"/>
      <c r="F1800" s="6"/>
      <c r="G1800" s="6"/>
      <c r="H1800" s="6"/>
      <c r="I1800" s="13"/>
      <c r="J1800" s="18"/>
      <c r="K1800" s="18"/>
      <c r="L1800" s="18"/>
      <c r="M1800" s="18"/>
      <c r="N1800" s="18"/>
      <c r="O1800" s="18"/>
      <c r="AW1800" s="23"/>
      <c r="BE1800" s="9"/>
      <c r="BF1800" s="9"/>
      <c r="BG1800" s="9"/>
      <c r="BH1800" s="9"/>
      <c r="BI1800" s="9"/>
      <c r="BJ1800" s="9"/>
      <c r="BK1800" s="9"/>
    </row>
    <row r="1801" spans="2:63" ht="15.75" customHeight="1" x14ac:dyDescent="0.25">
      <c r="B1801" s="10"/>
      <c r="C1801" s="6"/>
      <c r="D1801" s="6"/>
      <c r="E1801" s="6"/>
      <c r="F1801" s="6"/>
      <c r="G1801" s="6"/>
      <c r="H1801" s="6"/>
      <c r="I1801" s="13"/>
      <c r="J1801" s="18"/>
      <c r="K1801" s="18"/>
      <c r="L1801" s="18"/>
      <c r="M1801" s="18"/>
      <c r="N1801" s="18"/>
      <c r="O1801" s="18"/>
      <c r="AW1801" s="23"/>
      <c r="BE1801" s="9"/>
      <c r="BF1801" s="9"/>
      <c r="BG1801" s="9"/>
      <c r="BH1801" s="9"/>
      <c r="BI1801" s="9"/>
      <c r="BJ1801" s="9"/>
      <c r="BK1801" s="9"/>
    </row>
    <row r="1802" spans="2:63" ht="15.75" customHeight="1" x14ac:dyDescent="0.25">
      <c r="B1802" s="10"/>
      <c r="C1802" s="6"/>
      <c r="D1802" s="6"/>
      <c r="E1802" s="6"/>
      <c r="F1802" s="6"/>
      <c r="G1802" s="6"/>
      <c r="H1802" s="6"/>
      <c r="I1802" s="13"/>
      <c r="J1802" s="18"/>
      <c r="K1802" s="18"/>
      <c r="L1802" s="18"/>
      <c r="M1802" s="18"/>
      <c r="N1802" s="18"/>
      <c r="O1802" s="18"/>
      <c r="AW1802" s="23"/>
      <c r="BE1802" s="9"/>
      <c r="BF1802" s="9"/>
      <c r="BG1802" s="9"/>
      <c r="BH1802" s="9"/>
      <c r="BI1802" s="9"/>
      <c r="BJ1802" s="9"/>
      <c r="BK1802" s="9"/>
    </row>
    <row r="1803" spans="2:63" ht="15.75" customHeight="1" x14ac:dyDescent="0.25">
      <c r="B1803" s="10"/>
      <c r="C1803" s="6"/>
      <c r="D1803" s="6"/>
      <c r="E1803" s="6"/>
      <c r="F1803" s="6"/>
      <c r="G1803" s="6"/>
      <c r="H1803" s="6"/>
      <c r="I1803" s="13"/>
      <c r="J1803" s="18"/>
      <c r="K1803" s="18"/>
      <c r="L1803" s="18"/>
      <c r="M1803" s="18"/>
      <c r="N1803" s="18"/>
      <c r="O1803" s="18"/>
      <c r="AW1803" s="23"/>
      <c r="BE1803" s="9"/>
      <c r="BF1803" s="9"/>
      <c r="BG1803" s="9"/>
      <c r="BH1803" s="9"/>
      <c r="BI1803" s="9"/>
      <c r="BJ1803" s="9"/>
      <c r="BK1803" s="9"/>
    </row>
    <row r="1804" spans="2:63" ht="15.75" customHeight="1" x14ac:dyDescent="0.25">
      <c r="B1804" s="10"/>
      <c r="C1804" s="6"/>
      <c r="D1804" s="6"/>
      <c r="E1804" s="6"/>
      <c r="F1804" s="6"/>
      <c r="G1804" s="6"/>
      <c r="H1804" s="6"/>
      <c r="I1804" s="13"/>
      <c r="J1804" s="18"/>
      <c r="K1804" s="18"/>
      <c r="L1804" s="18"/>
      <c r="M1804" s="18"/>
      <c r="N1804" s="18"/>
      <c r="O1804" s="18"/>
      <c r="AW1804" s="23"/>
      <c r="BE1804" s="9"/>
      <c r="BF1804" s="9"/>
      <c r="BG1804" s="9"/>
      <c r="BH1804" s="9"/>
      <c r="BI1804" s="9"/>
      <c r="BJ1804" s="9"/>
      <c r="BK1804" s="9"/>
    </row>
    <row r="1805" spans="2:63" ht="15.75" customHeight="1" x14ac:dyDescent="0.25">
      <c r="B1805" s="10"/>
      <c r="C1805" s="6"/>
      <c r="D1805" s="6"/>
      <c r="E1805" s="6"/>
      <c r="F1805" s="6"/>
      <c r="G1805" s="6"/>
      <c r="H1805" s="6"/>
      <c r="I1805" s="13"/>
      <c r="J1805" s="18"/>
      <c r="K1805" s="18"/>
      <c r="L1805" s="18"/>
      <c r="M1805" s="18"/>
      <c r="N1805" s="18"/>
      <c r="O1805" s="18"/>
      <c r="AW1805" s="23"/>
      <c r="BE1805" s="9"/>
      <c r="BF1805" s="9"/>
      <c r="BG1805" s="9"/>
      <c r="BH1805" s="9"/>
      <c r="BI1805" s="9"/>
      <c r="BJ1805" s="9"/>
      <c r="BK1805" s="9"/>
    </row>
    <row r="1806" spans="2:63" ht="15.75" customHeight="1" x14ac:dyDescent="0.25">
      <c r="B1806" s="10"/>
      <c r="C1806" s="6"/>
      <c r="D1806" s="6"/>
      <c r="E1806" s="6"/>
      <c r="F1806" s="6"/>
      <c r="G1806" s="6"/>
      <c r="H1806" s="6"/>
      <c r="I1806" s="13"/>
      <c r="J1806" s="18"/>
      <c r="K1806" s="18"/>
      <c r="L1806" s="18"/>
      <c r="M1806" s="18"/>
      <c r="N1806" s="18"/>
      <c r="O1806" s="18"/>
      <c r="AW1806" s="23"/>
      <c r="BE1806" s="9"/>
      <c r="BF1806" s="9"/>
      <c r="BG1806" s="9"/>
      <c r="BH1806" s="9"/>
      <c r="BI1806" s="9"/>
      <c r="BJ1806" s="9"/>
      <c r="BK1806" s="9"/>
    </row>
    <row r="1807" spans="2:63" ht="15.75" customHeight="1" x14ac:dyDescent="0.25">
      <c r="B1807" s="10"/>
      <c r="C1807" s="6"/>
      <c r="D1807" s="6"/>
      <c r="E1807" s="6"/>
      <c r="F1807" s="6"/>
      <c r="G1807" s="6"/>
      <c r="H1807" s="6"/>
      <c r="I1807" s="13"/>
      <c r="J1807" s="18"/>
      <c r="K1807" s="18"/>
      <c r="L1807" s="18"/>
      <c r="M1807" s="18"/>
      <c r="N1807" s="18"/>
      <c r="O1807" s="18"/>
      <c r="AW1807" s="23"/>
      <c r="BE1807" s="9"/>
      <c r="BF1807" s="9"/>
      <c r="BG1807" s="9"/>
      <c r="BH1807" s="9"/>
      <c r="BI1807" s="9"/>
      <c r="BJ1807" s="9"/>
      <c r="BK1807" s="9"/>
    </row>
    <row r="1808" spans="2:63" ht="15.75" customHeight="1" x14ac:dyDescent="0.25">
      <c r="B1808" s="10"/>
      <c r="C1808" s="6"/>
      <c r="D1808" s="6"/>
      <c r="E1808" s="6"/>
      <c r="F1808" s="6"/>
      <c r="G1808" s="6"/>
      <c r="H1808" s="6"/>
      <c r="I1808" s="13"/>
      <c r="J1808" s="18"/>
      <c r="K1808" s="18"/>
      <c r="L1808" s="18"/>
      <c r="M1808" s="18"/>
      <c r="N1808" s="18"/>
      <c r="O1808" s="18"/>
      <c r="AW1808" s="23"/>
      <c r="BE1808" s="9"/>
      <c r="BF1808" s="9"/>
      <c r="BG1808" s="9"/>
      <c r="BH1808" s="9"/>
      <c r="BI1808" s="9"/>
      <c r="BJ1808" s="9"/>
      <c r="BK1808" s="9"/>
    </row>
    <row r="1809" spans="2:63" ht="15.75" customHeight="1" x14ac:dyDescent="0.25">
      <c r="B1809" s="10"/>
      <c r="C1809" s="6"/>
      <c r="D1809" s="6"/>
      <c r="E1809" s="6"/>
      <c r="F1809" s="6"/>
      <c r="G1809" s="6"/>
      <c r="H1809" s="6"/>
      <c r="I1809" s="13"/>
      <c r="J1809" s="18"/>
      <c r="K1809" s="18"/>
      <c r="L1809" s="18"/>
      <c r="M1809" s="18"/>
      <c r="N1809" s="18"/>
      <c r="O1809" s="18"/>
      <c r="AW1809" s="23"/>
      <c r="BE1809" s="9"/>
      <c r="BF1809" s="9"/>
      <c r="BG1809" s="9"/>
      <c r="BH1809" s="9"/>
      <c r="BI1809" s="9"/>
      <c r="BJ1809" s="9"/>
      <c r="BK1809" s="9"/>
    </row>
    <row r="1810" spans="2:63" ht="15.75" customHeight="1" x14ac:dyDescent="0.25">
      <c r="B1810" s="10"/>
      <c r="C1810" s="6"/>
      <c r="D1810" s="6"/>
      <c r="E1810" s="6"/>
      <c r="F1810" s="6"/>
      <c r="G1810" s="6"/>
      <c r="H1810" s="6"/>
      <c r="I1810" s="13"/>
      <c r="J1810" s="18"/>
      <c r="K1810" s="18"/>
      <c r="L1810" s="18"/>
      <c r="M1810" s="18"/>
      <c r="N1810" s="18"/>
      <c r="O1810" s="18"/>
      <c r="AW1810" s="23"/>
      <c r="BE1810" s="9"/>
      <c r="BF1810" s="9"/>
      <c r="BG1810" s="9"/>
      <c r="BH1810" s="9"/>
      <c r="BI1810" s="9"/>
      <c r="BJ1810" s="9"/>
      <c r="BK1810" s="9"/>
    </row>
    <row r="1811" spans="2:63" ht="15.75" customHeight="1" x14ac:dyDescent="0.25">
      <c r="B1811" s="10"/>
      <c r="C1811" s="6"/>
      <c r="D1811" s="6"/>
      <c r="E1811" s="6"/>
      <c r="F1811" s="6"/>
      <c r="G1811" s="6"/>
      <c r="H1811" s="6"/>
      <c r="I1811" s="13"/>
      <c r="J1811" s="18"/>
      <c r="K1811" s="18"/>
      <c r="L1811" s="18"/>
      <c r="M1811" s="18"/>
      <c r="N1811" s="18"/>
      <c r="O1811" s="18"/>
      <c r="AW1811" s="23"/>
      <c r="BE1811" s="9"/>
      <c r="BF1811" s="9"/>
      <c r="BG1811" s="9"/>
      <c r="BH1811" s="9"/>
      <c r="BI1811" s="9"/>
      <c r="BJ1811" s="9"/>
      <c r="BK1811" s="9"/>
    </row>
    <row r="1812" spans="2:63" ht="15.75" customHeight="1" x14ac:dyDescent="0.25">
      <c r="B1812" s="10"/>
      <c r="C1812" s="6"/>
      <c r="D1812" s="6"/>
      <c r="E1812" s="6"/>
      <c r="F1812" s="6"/>
      <c r="G1812" s="6"/>
      <c r="H1812" s="6"/>
      <c r="I1812" s="13"/>
      <c r="J1812" s="18"/>
      <c r="K1812" s="18"/>
      <c r="L1812" s="18"/>
      <c r="M1812" s="18"/>
      <c r="N1812" s="18"/>
      <c r="O1812" s="18"/>
      <c r="AW1812" s="23"/>
      <c r="BE1812" s="9"/>
      <c r="BF1812" s="9"/>
      <c r="BG1812" s="9"/>
      <c r="BH1812" s="9"/>
      <c r="BI1812" s="9"/>
      <c r="BJ1812" s="9"/>
      <c r="BK1812" s="9"/>
    </row>
    <row r="1813" spans="2:63" ht="15.75" customHeight="1" x14ac:dyDescent="0.25">
      <c r="B1813" s="10"/>
      <c r="C1813" s="6"/>
      <c r="D1813" s="6"/>
      <c r="E1813" s="6"/>
      <c r="F1813" s="6"/>
      <c r="G1813" s="6"/>
      <c r="H1813" s="6"/>
      <c r="I1813" s="13"/>
      <c r="J1813" s="18"/>
      <c r="K1813" s="18"/>
      <c r="L1813" s="18"/>
      <c r="M1813" s="18"/>
      <c r="N1813" s="18"/>
      <c r="O1813" s="18"/>
      <c r="AW1813" s="23"/>
      <c r="BE1813" s="9"/>
      <c r="BF1813" s="9"/>
      <c r="BG1813" s="9"/>
      <c r="BH1813" s="9"/>
      <c r="BI1813" s="9"/>
      <c r="BJ1813" s="9"/>
      <c r="BK1813" s="9"/>
    </row>
    <row r="1814" spans="2:63" ht="15.75" customHeight="1" x14ac:dyDescent="0.25">
      <c r="B1814" s="10"/>
      <c r="C1814" s="6"/>
      <c r="D1814" s="6"/>
      <c r="E1814" s="6"/>
      <c r="F1814" s="6"/>
      <c r="G1814" s="6"/>
      <c r="H1814" s="6"/>
      <c r="I1814" s="13"/>
      <c r="J1814" s="18"/>
      <c r="K1814" s="18"/>
      <c r="L1814" s="18"/>
      <c r="M1814" s="18"/>
      <c r="N1814" s="18"/>
      <c r="O1814" s="18"/>
      <c r="AW1814" s="23"/>
      <c r="BE1814" s="9"/>
      <c r="BF1814" s="9"/>
      <c r="BG1814" s="9"/>
      <c r="BH1814" s="9"/>
      <c r="BI1814" s="9"/>
      <c r="BJ1814" s="9"/>
      <c r="BK1814" s="9"/>
    </row>
    <row r="1815" spans="2:63" ht="15.75" customHeight="1" x14ac:dyDescent="0.25">
      <c r="B1815" s="10"/>
      <c r="C1815" s="6"/>
      <c r="D1815" s="6"/>
      <c r="E1815" s="6"/>
      <c r="F1815" s="6"/>
      <c r="G1815" s="6"/>
      <c r="H1815" s="6"/>
      <c r="I1815" s="13"/>
      <c r="J1815" s="18"/>
      <c r="K1815" s="18"/>
      <c r="L1815" s="18"/>
      <c r="M1815" s="18"/>
      <c r="N1815" s="18"/>
      <c r="O1815" s="18"/>
      <c r="AW1815" s="23"/>
      <c r="BE1815" s="9"/>
      <c r="BF1815" s="9"/>
      <c r="BG1815" s="9"/>
      <c r="BH1815" s="9"/>
      <c r="BI1815" s="9"/>
      <c r="BJ1815" s="9"/>
      <c r="BK1815" s="9"/>
    </row>
    <row r="1816" spans="2:63" ht="15.75" customHeight="1" x14ac:dyDescent="0.25">
      <c r="B1816" s="10"/>
      <c r="C1816" s="6"/>
      <c r="D1816" s="6"/>
      <c r="E1816" s="6"/>
      <c r="F1816" s="6"/>
      <c r="G1816" s="6"/>
      <c r="H1816" s="6"/>
      <c r="I1816" s="13"/>
      <c r="J1816" s="18"/>
      <c r="K1816" s="18"/>
      <c r="L1816" s="18"/>
      <c r="M1816" s="18"/>
      <c r="N1816" s="18"/>
      <c r="O1816" s="18"/>
      <c r="AW1816" s="23"/>
      <c r="BE1816" s="9"/>
      <c r="BF1816" s="9"/>
      <c r="BG1816" s="9"/>
      <c r="BH1816" s="9"/>
      <c r="BI1816" s="9"/>
      <c r="BJ1816" s="9"/>
      <c r="BK1816" s="9"/>
    </row>
    <row r="1817" spans="2:63" ht="15.75" customHeight="1" x14ac:dyDescent="0.25">
      <c r="B1817" s="10"/>
      <c r="C1817" s="6"/>
      <c r="D1817" s="6"/>
      <c r="E1817" s="6"/>
      <c r="F1817" s="6"/>
      <c r="G1817" s="6"/>
      <c r="H1817" s="6"/>
      <c r="I1817" s="13"/>
      <c r="J1817" s="18"/>
      <c r="K1817" s="18"/>
      <c r="L1817" s="18"/>
      <c r="M1817" s="18"/>
      <c r="N1817" s="18"/>
      <c r="O1817" s="18"/>
      <c r="AW1817" s="23"/>
      <c r="BE1817" s="9"/>
      <c r="BF1817" s="9"/>
      <c r="BG1817" s="9"/>
      <c r="BH1817" s="9"/>
      <c r="BI1817" s="9"/>
      <c r="BJ1817" s="9"/>
      <c r="BK1817" s="9"/>
    </row>
    <row r="1818" spans="2:63" ht="15.75" customHeight="1" x14ac:dyDescent="0.25">
      <c r="B1818" s="10"/>
      <c r="C1818" s="6"/>
      <c r="D1818" s="6"/>
      <c r="E1818" s="6"/>
      <c r="F1818" s="6"/>
      <c r="G1818" s="6"/>
      <c r="H1818" s="6"/>
      <c r="I1818" s="13"/>
      <c r="J1818" s="18"/>
      <c r="K1818" s="18"/>
      <c r="L1818" s="18"/>
      <c r="M1818" s="18"/>
      <c r="N1818" s="18"/>
      <c r="O1818" s="18"/>
      <c r="AW1818" s="23"/>
      <c r="BE1818" s="9"/>
      <c r="BF1818" s="9"/>
      <c r="BG1818" s="9"/>
      <c r="BH1818" s="9"/>
      <c r="BI1818" s="9"/>
      <c r="BJ1818" s="9"/>
      <c r="BK1818" s="9"/>
    </row>
    <row r="1819" spans="2:63" ht="15.75" customHeight="1" x14ac:dyDescent="0.25">
      <c r="B1819" s="10"/>
      <c r="C1819" s="6"/>
      <c r="D1819" s="6"/>
      <c r="E1819" s="6"/>
      <c r="F1819" s="6"/>
      <c r="G1819" s="6"/>
      <c r="H1819" s="6"/>
      <c r="I1819" s="13"/>
      <c r="J1819" s="18"/>
      <c r="K1819" s="18"/>
      <c r="L1819" s="18"/>
      <c r="M1819" s="18"/>
      <c r="N1819" s="18"/>
      <c r="O1819" s="18"/>
      <c r="AW1819" s="23"/>
      <c r="BE1819" s="9"/>
      <c r="BF1819" s="9"/>
      <c r="BG1819" s="9"/>
      <c r="BH1819" s="9"/>
      <c r="BI1819" s="9"/>
      <c r="BJ1819" s="9"/>
      <c r="BK1819" s="9"/>
    </row>
    <row r="1820" spans="2:63" ht="15.75" customHeight="1" x14ac:dyDescent="0.25">
      <c r="B1820" s="10"/>
      <c r="C1820" s="6"/>
      <c r="D1820" s="6"/>
      <c r="E1820" s="6"/>
      <c r="F1820" s="6"/>
      <c r="G1820" s="6"/>
      <c r="H1820" s="6"/>
      <c r="I1820" s="13"/>
      <c r="J1820" s="18"/>
      <c r="K1820" s="18"/>
      <c r="L1820" s="18"/>
      <c r="M1820" s="18"/>
      <c r="N1820" s="18"/>
      <c r="O1820" s="18"/>
      <c r="AW1820" s="23"/>
      <c r="BE1820" s="9"/>
      <c r="BF1820" s="9"/>
      <c r="BG1820" s="9"/>
      <c r="BH1820" s="9"/>
      <c r="BI1820" s="9"/>
      <c r="BJ1820" s="9"/>
      <c r="BK1820" s="9"/>
    </row>
    <row r="1821" spans="2:63" ht="15.75" customHeight="1" x14ac:dyDescent="0.25">
      <c r="B1821" s="10"/>
      <c r="C1821" s="6"/>
      <c r="D1821" s="6"/>
      <c r="E1821" s="6"/>
      <c r="F1821" s="6"/>
      <c r="G1821" s="6"/>
      <c r="H1821" s="6"/>
      <c r="I1821" s="13"/>
      <c r="J1821" s="18"/>
      <c r="K1821" s="18"/>
      <c r="L1821" s="18"/>
      <c r="M1821" s="18"/>
      <c r="N1821" s="18"/>
      <c r="O1821" s="18"/>
      <c r="AW1821" s="23"/>
      <c r="BE1821" s="9"/>
      <c r="BF1821" s="9"/>
      <c r="BG1821" s="9"/>
      <c r="BH1821" s="9"/>
      <c r="BI1821" s="9"/>
      <c r="BJ1821" s="9"/>
      <c r="BK1821" s="9"/>
    </row>
    <row r="1822" spans="2:63" ht="15.75" customHeight="1" x14ac:dyDescent="0.25">
      <c r="B1822" s="10"/>
      <c r="C1822" s="6"/>
      <c r="D1822" s="6"/>
      <c r="E1822" s="6"/>
      <c r="F1822" s="6"/>
      <c r="G1822" s="6"/>
      <c r="H1822" s="6"/>
      <c r="I1822" s="13"/>
      <c r="J1822" s="18"/>
      <c r="K1822" s="18"/>
      <c r="L1822" s="18"/>
      <c r="M1822" s="18"/>
      <c r="N1822" s="18"/>
      <c r="O1822" s="18"/>
      <c r="AW1822" s="23"/>
      <c r="BE1822" s="9"/>
      <c r="BF1822" s="9"/>
      <c r="BG1822" s="9"/>
      <c r="BH1822" s="9"/>
      <c r="BI1822" s="9"/>
      <c r="BJ1822" s="9"/>
      <c r="BK1822" s="9"/>
    </row>
    <row r="1823" spans="2:63" ht="15.75" customHeight="1" x14ac:dyDescent="0.25">
      <c r="B1823" s="10"/>
      <c r="C1823" s="6"/>
      <c r="D1823" s="6"/>
      <c r="E1823" s="6"/>
      <c r="F1823" s="6"/>
      <c r="G1823" s="6"/>
      <c r="H1823" s="6"/>
      <c r="I1823" s="13"/>
      <c r="J1823" s="18"/>
      <c r="K1823" s="18"/>
      <c r="L1823" s="18"/>
      <c r="M1823" s="18"/>
      <c r="N1823" s="18"/>
      <c r="O1823" s="18"/>
      <c r="AW1823" s="23"/>
      <c r="BE1823" s="9"/>
      <c r="BF1823" s="9"/>
      <c r="BG1823" s="9"/>
      <c r="BH1823" s="9"/>
      <c r="BI1823" s="9"/>
      <c r="BJ1823" s="9"/>
      <c r="BK1823" s="9"/>
    </row>
    <row r="1824" spans="2:63" ht="15.75" customHeight="1" x14ac:dyDescent="0.25">
      <c r="B1824" s="10"/>
      <c r="C1824" s="6"/>
      <c r="D1824" s="6"/>
      <c r="E1824" s="6"/>
      <c r="F1824" s="6"/>
      <c r="G1824" s="6"/>
      <c r="H1824" s="6"/>
      <c r="I1824" s="13"/>
      <c r="J1824" s="18"/>
      <c r="K1824" s="18"/>
      <c r="L1824" s="18"/>
      <c r="M1824" s="18"/>
      <c r="N1824" s="18"/>
      <c r="O1824" s="18"/>
      <c r="AW1824" s="23"/>
      <c r="BE1824" s="9"/>
      <c r="BF1824" s="9"/>
      <c r="BG1824" s="9"/>
      <c r="BH1824" s="9"/>
      <c r="BI1824" s="9"/>
      <c r="BJ1824" s="9"/>
      <c r="BK1824" s="9"/>
    </row>
    <row r="1825" spans="2:63" ht="15.75" customHeight="1" x14ac:dyDescent="0.25">
      <c r="B1825" s="10"/>
      <c r="C1825" s="6"/>
      <c r="D1825" s="6"/>
      <c r="E1825" s="6"/>
      <c r="F1825" s="6"/>
      <c r="G1825" s="6"/>
      <c r="H1825" s="6"/>
      <c r="I1825" s="13"/>
      <c r="J1825" s="18"/>
      <c r="K1825" s="18"/>
      <c r="L1825" s="18"/>
      <c r="M1825" s="18"/>
      <c r="N1825" s="18"/>
      <c r="O1825" s="18"/>
      <c r="AW1825" s="23"/>
      <c r="BE1825" s="9"/>
      <c r="BF1825" s="9"/>
      <c r="BG1825" s="9"/>
      <c r="BH1825" s="9"/>
      <c r="BI1825" s="9"/>
      <c r="BJ1825" s="9"/>
      <c r="BK1825" s="9"/>
    </row>
    <row r="1826" spans="2:63" ht="15.75" customHeight="1" x14ac:dyDescent="0.25">
      <c r="B1826" s="10"/>
      <c r="C1826" s="6"/>
      <c r="D1826" s="6"/>
      <c r="E1826" s="6"/>
      <c r="F1826" s="6"/>
      <c r="G1826" s="6"/>
      <c r="H1826" s="6"/>
      <c r="I1826" s="13"/>
      <c r="J1826" s="18"/>
      <c r="K1826" s="18"/>
      <c r="L1826" s="18"/>
      <c r="M1826" s="18"/>
      <c r="N1826" s="18"/>
      <c r="O1826" s="18"/>
      <c r="AW1826" s="23"/>
      <c r="BE1826" s="9"/>
      <c r="BF1826" s="9"/>
      <c r="BG1826" s="9"/>
      <c r="BH1826" s="9"/>
      <c r="BI1826" s="9"/>
      <c r="BJ1826" s="9"/>
      <c r="BK1826" s="9"/>
    </row>
    <row r="1827" spans="2:63" ht="15.75" customHeight="1" x14ac:dyDescent="0.25">
      <c r="B1827" s="10"/>
      <c r="C1827" s="6"/>
      <c r="D1827" s="6"/>
      <c r="E1827" s="6"/>
      <c r="F1827" s="6"/>
      <c r="G1827" s="6"/>
      <c r="H1827" s="6"/>
      <c r="I1827" s="13"/>
      <c r="J1827" s="18"/>
      <c r="K1827" s="18"/>
      <c r="L1827" s="18"/>
      <c r="M1827" s="18"/>
      <c r="N1827" s="18"/>
      <c r="O1827" s="18"/>
      <c r="AW1827" s="23"/>
      <c r="BE1827" s="9"/>
      <c r="BF1827" s="9"/>
      <c r="BG1827" s="9"/>
      <c r="BH1827" s="9"/>
      <c r="BI1827" s="9"/>
      <c r="BJ1827" s="9"/>
      <c r="BK1827" s="9"/>
    </row>
    <row r="1828" spans="2:63" ht="15.75" customHeight="1" x14ac:dyDescent="0.25">
      <c r="B1828" s="10"/>
      <c r="C1828" s="6"/>
      <c r="D1828" s="6"/>
      <c r="E1828" s="6"/>
      <c r="F1828" s="6"/>
      <c r="G1828" s="6"/>
      <c r="H1828" s="6"/>
      <c r="I1828" s="13"/>
      <c r="J1828" s="18"/>
      <c r="K1828" s="18"/>
      <c r="L1828" s="18"/>
      <c r="M1828" s="18"/>
      <c r="N1828" s="18"/>
      <c r="O1828" s="18"/>
      <c r="AW1828" s="23"/>
      <c r="BE1828" s="9"/>
      <c r="BF1828" s="9"/>
      <c r="BG1828" s="9"/>
      <c r="BH1828" s="9"/>
      <c r="BI1828" s="9"/>
      <c r="BJ1828" s="9"/>
      <c r="BK1828" s="9"/>
    </row>
    <row r="1829" spans="2:63" ht="15.75" customHeight="1" x14ac:dyDescent="0.25">
      <c r="B1829" s="10"/>
      <c r="C1829" s="6"/>
      <c r="D1829" s="6"/>
      <c r="E1829" s="6"/>
      <c r="F1829" s="6"/>
      <c r="G1829" s="6"/>
      <c r="H1829" s="6"/>
      <c r="I1829" s="13"/>
      <c r="J1829" s="18"/>
      <c r="K1829" s="18"/>
      <c r="L1829" s="18"/>
      <c r="M1829" s="18"/>
      <c r="N1829" s="18"/>
      <c r="O1829" s="18"/>
      <c r="AW1829" s="23"/>
      <c r="BE1829" s="9"/>
      <c r="BF1829" s="9"/>
      <c r="BG1829" s="9"/>
      <c r="BH1829" s="9"/>
      <c r="BI1829" s="9"/>
      <c r="BJ1829" s="9"/>
      <c r="BK1829" s="9"/>
    </row>
    <row r="1830" spans="2:63" ht="15.75" customHeight="1" x14ac:dyDescent="0.25">
      <c r="B1830" s="10"/>
      <c r="C1830" s="6"/>
      <c r="D1830" s="6"/>
      <c r="E1830" s="6"/>
      <c r="F1830" s="6"/>
      <c r="G1830" s="6"/>
      <c r="H1830" s="6"/>
      <c r="I1830" s="13"/>
      <c r="J1830" s="18"/>
      <c r="K1830" s="18"/>
      <c r="L1830" s="18"/>
      <c r="M1830" s="18"/>
      <c r="N1830" s="18"/>
      <c r="O1830" s="18"/>
      <c r="AW1830" s="23"/>
      <c r="BE1830" s="9"/>
      <c r="BF1830" s="9"/>
      <c r="BG1830" s="9"/>
      <c r="BH1830" s="9"/>
      <c r="BI1830" s="9"/>
      <c r="BJ1830" s="9"/>
      <c r="BK1830" s="9"/>
    </row>
    <row r="1831" spans="2:63" ht="15.75" customHeight="1" x14ac:dyDescent="0.25">
      <c r="B1831" s="10"/>
      <c r="C1831" s="6"/>
      <c r="D1831" s="6"/>
      <c r="E1831" s="6"/>
      <c r="F1831" s="6"/>
      <c r="G1831" s="6"/>
      <c r="H1831" s="6"/>
      <c r="I1831" s="13"/>
      <c r="J1831" s="18"/>
      <c r="K1831" s="18"/>
      <c r="L1831" s="18"/>
      <c r="M1831" s="18"/>
      <c r="N1831" s="18"/>
      <c r="O1831" s="18"/>
      <c r="AW1831" s="23"/>
      <c r="BE1831" s="9"/>
      <c r="BF1831" s="9"/>
      <c r="BG1831" s="9"/>
      <c r="BH1831" s="9"/>
      <c r="BI1831" s="9"/>
      <c r="BJ1831" s="9"/>
      <c r="BK1831" s="9"/>
    </row>
    <row r="1832" spans="2:63" ht="15.75" customHeight="1" x14ac:dyDescent="0.25">
      <c r="B1832" s="10"/>
      <c r="C1832" s="6"/>
      <c r="D1832" s="6"/>
      <c r="E1832" s="6"/>
      <c r="F1832" s="6"/>
      <c r="G1832" s="6"/>
      <c r="H1832" s="6"/>
      <c r="I1832" s="13"/>
      <c r="J1832" s="18"/>
      <c r="K1832" s="18"/>
      <c r="L1832" s="18"/>
      <c r="M1832" s="18"/>
      <c r="N1832" s="18"/>
      <c r="O1832" s="18"/>
      <c r="AW1832" s="23"/>
      <c r="BE1832" s="9"/>
      <c r="BF1832" s="9"/>
      <c r="BG1832" s="9"/>
      <c r="BH1832" s="9"/>
      <c r="BI1832" s="9"/>
      <c r="BJ1832" s="9"/>
      <c r="BK1832" s="9"/>
    </row>
    <row r="1833" spans="2:63" ht="15.75" customHeight="1" x14ac:dyDescent="0.25">
      <c r="B1833" s="10"/>
      <c r="C1833" s="6"/>
      <c r="D1833" s="6"/>
      <c r="E1833" s="6"/>
      <c r="F1833" s="6"/>
      <c r="G1833" s="6"/>
      <c r="H1833" s="6"/>
      <c r="I1833" s="13"/>
      <c r="J1833" s="18"/>
      <c r="K1833" s="18"/>
      <c r="L1833" s="18"/>
      <c r="M1833" s="18"/>
      <c r="N1833" s="18"/>
      <c r="O1833" s="18"/>
      <c r="AW1833" s="23"/>
      <c r="BE1833" s="9"/>
      <c r="BF1833" s="9"/>
      <c r="BG1833" s="9"/>
      <c r="BH1833" s="9"/>
      <c r="BI1833" s="9"/>
      <c r="BJ1833" s="9"/>
      <c r="BK1833" s="9"/>
    </row>
    <row r="1834" spans="2:63" ht="15.75" customHeight="1" x14ac:dyDescent="0.25">
      <c r="B1834" s="10"/>
      <c r="C1834" s="6"/>
      <c r="D1834" s="6"/>
      <c r="E1834" s="6"/>
      <c r="F1834" s="6"/>
      <c r="G1834" s="6"/>
      <c r="H1834" s="6"/>
      <c r="I1834" s="13"/>
      <c r="J1834" s="18"/>
      <c r="K1834" s="18"/>
      <c r="L1834" s="18"/>
      <c r="M1834" s="18"/>
      <c r="N1834" s="18"/>
      <c r="O1834" s="18"/>
      <c r="AW1834" s="23"/>
      <c r="BE1834" s="9"/>
      <c r="BF1834" s="9"/>
      <c r="BG1834" s="9"/>
      <c r="BH1834" s="9"/>
      <c r="BI1834" s="9"/>
      <c r="BJ1834" s="9"/>
      <c r="BK1834" s="9"/>
    </row>
    <row r="1835" spans="2:63" ht="15.75" customHeight="1" x14ac:dyDescent="0.25">
      <c r="B1835" s="10"/>
      <c r="C1835" s="6"/>
      <c r="D1835" s="6"/>
      <c r="E1835" s="6"/>
      <c r="F1835" s="6"/>
      <c r="G1835" s="6"/>
      <c r="H1835" s="6"/>
      <c r="I1835" s="13"/>
      <c r="J1835" s="18"/>
      <c r="K1835" s="18"/>
      <c r="L1835" s="18"/>
      <c r="M1835" s="18"/>
      <c r="N1835" s="18"/>
      <c r="O1835" s="18"/>
      <c r="AW1835" s="23"/>
      <c r="BE1835" s="9"/>
      <c r="BF1835" s="9"/>
      <c r="BG1835" s="9"/>
      <c r="BH1835" s="9"/>
      <c r="BI1835" s="9"/>
      <c r="BJ1835" s="9"/>
      <c r="BK1835" s="9"/>
    </row>
    <row r="1836" spans="2:63" ht="15.75" customHeight="1" x14ac:dyDescent="0.25">
      <c r="B1836" s="10"/>
      <c r="C1836" s="6"/>
      <c r="D1836" s="6"/>
      <c r="E1836" s="6"/>
      <c r="F1836" s="6"/>
      <c r="G1836" s="6"/>
      <c r="H1836" s="6"/>
      <c r="I1836" s="13"/>
      <c r="J1836" s="18"/>
      <c r="K1836" s="18"/>
      <c r="L1836" s="18"/>
      <c r="M1836" s="18"/>
      <c r="N1836" s="18"/>
      <c r="O1836" s="18"/>
      <c r="AW1836" s="23"/>
      <c r="BE1836" s="9"/>
      <c r="BF1836" s="9"/>
      <c r="BG1836" s="9"/>
      <c r="BH1836" s="9"/>
      <c r="BI1836" s="9"/>
      <c r="BJ1836" s="9"/>
      <c r="BK1836" s="9"/>
    </row>
    <row r="1837" spans="2:63" ht="15.75" customHeight="1" x14ac:dyDescent="0.25">
      <c r="B1837" s="10"/>
      <c r="C1837" s="6"/>
      <c r="D1837" s="6"/>
      <c r="E1837" s="6"/>
      <c r="F1837" s="6"/>
      <c r="G1837" s="6"/>
      <c r="H1837" s="6"/>
      <c r="I1837" s="13"/>
      <c r="J1837" s="18"/>
      <c r="K1837" s="18"/>
      <c r="L1837" s="18"/>
      <c r="M1837" s="18"/>
      <c r="N1837" s="18"/>
      <c r="O1837" s="18"/>
      <c r="AW1837" s="23"/>
      <c r="BE1837" s="9"/>
      <c r="BF1837" s="9"/>
      <c r="BG1837" s="9"/>
      <c r="BH1837" s="9"/>
      <c r="BI1837" s="9"/>
      <c r="BJ1837" s="9"/>
      <c r="BK1837" s="9"/>
    </row>
    <row r="1838" spans="2:63" ht="15.75" customHeight="1" x14ac:dyDescent="0.25">
      <c r="B1838" s="10"/>
      <c r="C1838" s="6"/>
      <c r="D1838" s="6"/>
      <c r="E1838" s="6"/>
      <c r="F1838" s="6"/>
      <c r="G1838" s="6"/>
      <c r="H1838" s="6"/>
      <c r="I1838" s="13"/>
      <c r="J1838" s="18"/>
      <c r="K1838" s="18"/>
      <c r="L1838" s="18"/>
      <c r="M1838" s="18"/>
      <c r="N1838" s="18"/>
      <c r="O1838" s="18"/>
      <c r="AW1838" s="23"/>
      <c r="BE1838" s="9"/>
      <c r="BF1838" s="9"/>
      <c r="BG1838" s="9"/>
      <c r="BH1838" s="9"/>
      <c r="BI1838" s="9"/>
      <c r="BJ1838" s="9"/>
      <c r="BK1838" s="9"/>
    </row>
    <row r="1839" spans="2:63" ht="15.75" customHeight="1" x14ac:dyDescent="0.25">
      <c r="B1839" s="10"/>
      <c r="C1839" s="6"/>
      <c r="D1839" s="6"/>
      <c r="E1839" s="6"/>
      <c r="F1839" s="6"/>
      <c r="G1839" s="6"/>
      <c r="H1839" s="6"/>
      <c r="I1839" s="13"/>
      <c r="J1839" s="18"/>
      <c r="K1839" s="18"/>
      <c r="L1839" s="18"/>
      <c r="M1839" s="18"/>
      <c r="N1839" s="18"/>
      <c r="O1839" s="18"/>
      <c r="AW1839" s="23"/>
      <c r="BE1839" s="9"/>
      <c r="BF1839" s="9"/>
      <c r="BG1839" s="9"/>
      <c r="BH1839" s="9"/>
      <c r="BI1839" s="9"/>
      <c r="BJ1839" s="9"/>
      <c r="BK1839" s="9"/>
    </row>
    <row r="1840" spans="2:63" ht="15.75" customHeight="1" x14ac:dyDescent="0.25">
      <c r="B1840" s="10"/>
      <c r="C1840" s="6"/>
      <c r="D1840" s="6"/>
      <c r="E1840" s="6"/>
      <c r="F1840" s="6"/>
      <c r="G1840" s="6"/>
      <c r="H1840" s="6"/>
      <c r="I1840" s="13"/>
      <c r="J1840" s="18"/>
      <c r="K1840" s="18"/>
      <c r="L1840" s="18"/>
      <c r="M1840" s="18"/>
      <c r="N1840" s="18"/>
      <c r="O1840" s="18"/>
      <c r="AW1840" s="23"/>
      <c r="BE1840" s="9"/>
      <c r="BF1840" s="9"/>
      <c r="BG1840" s="9"/>
      <c r="BH1840" s="9"/>
      <c r="BI1840" s="9"/>
      <c r="BJ1840" s="9"/>
      <c r="BK1840" s="9"/>
    </row>
    <row r="1841" spans="2:63" ht="15.75" customHeight="1" x14ac:dyDescent="0.25">
      <c r="B1841" s="10"/>
      <c r="C1841" s="6"/>
      <c r="D1841" s="6"/>
      <c r="E1841" s="6"/>
      <c r="F1841" s="6"/>
      <c r="G1841" s="6"/>
      <c r="H1841" s="6"/>
      <c r="I1841" s="13"/>
      <c r="J1841" s="18"/>
      <c r="K1841" s="18"/>
      <c r="L1841" s="18"/>
      <c r="M1841" s="18"/>
      <c r="N1841" s="18"/>
      <c r="O1841" s="18"/>
      <c r="AW1841" s="23"/>
      <c r="BE1841" s="9"/>
      <c r="BF1841" s="9"/>
      <c r="BG1841" s="9"/>
      <c r="BH1841" s="9"/>
      <c r="BI1841" s="9"/>
      <c r="BJ1841" s="9"/>
      <c r="BK1841" s="9"/>
    </row>
    <row r="1842" spans="2:63" ht="15.75" customHeight="1" x14ac:dyDescent="0.25">
      <c r="B1842" s="10"/>
      <c r="C1842" s="6"/>
      <c r="D1842" s="6"/>
      <c r="E1842" s="6"/>
      <c r="F1842" s="6"/>
      <c r="G1842" s="6"/>
      <c r="H1842" s="6"/>
      <c r="I1842" s="13"/>
      <c r="J1842" s="18"/>
      <c r="K1842" s="18"/>
      <c r="L1842" s="18"/>
      <c r="M1842" s="18"/>
      <c r="N1842" s="18"/>
      <c r="O1842" s="18"/>
      <c r="AW1842" s="23"/>
      <c r="BE1842" s="9"/>
      <c r="BF1842" s="9"/>
      <c r="BG1842" s="9"/>
      <c r="BH1842" s="9"/>
      <c r="BI1842" s="9"/>
      <c r="BJ1842" s="9"/>
      <c r="BK1842" s="9"/>
    </row>
    <row r="1843" spans="2:63" ht="15.75" customHeight="1" x14ac:dyDescent="0.25">
      <c r="B1843" s="10"/>
      <c r="C1843" s="6"/>
      <c r="D1843" s="6"/>
      <c r="E1843" s="6"/>
      <c r="F1843" s="6"/>
      <c r="G1843" s="6"/>
      <c r="H1843" s="6"/>
      <c r="I1843" s="13"/>
      <c r="J1843" s="18"/>
      <c r="K1843" s="18"/>
      <c r="L1843" s="18"/>
      <c r="M1843" s="18"/>
      <c r="N1843" s="18"/>
      <c r="O1843" s="18"/>
      <c r="AW1843" s="23"/>
      <c r="BE1843" s="9"/>
      <c r="BF1843" s="9"/>
      <c r="BG1843" s="9"/>
      <c r="BH1843" s="9"/>
      <c r="BI1843" s="9"/>
      <c r="BJ1843" s="9"/>
      <c r="BK1843" s="9"/>
    </row>
    <row r="1844" spans="2:63" ht="15.75" customHeight="1" x14ac:dyDescent="0.25">
      <c r="B1844" s="10"/>
      <c r="C1844" s="6"/>
      <c r="D1844" s="6"/>
      <c r="E1844" s="6"/>
      <c r="F1844" s="6"/>
      <c r="G1844" s="6"/>
      <c r="H1844" s="6"/>
      <c r="I1844" s="13"/>
      <c r="J1844" s="18"/>
      <c r="K1844" s="18"/>
      <c r="L1844" s="18"/>
      <c r="M1844" s="18"/>
      <c r="N1844" s="18"/>
      <c r="O1844" s="18"/>
      <c r="AW1844" s="23"/>
      <c r="BE1844" s="9"/>
      <c r="BF1844" s="9"/>
      <c r="BG1844" s="9"/>
      <c r="BH1844" s="9"/>
      <c r="BI1844" s="9"/>
      <c r="BJ1844" s="9"/>
      <c r="BK1844" s="9"/>
    </row>
    <row r="1845" spans="2:63" ht="15.75" customHeight="1" x14ac:dyDescent="0.25">
      <c r="B1845" s="10"/>
      <c r="C1845" s="6"/>
      <c r="D1845" s="6"/>
      <c r="E1845" s="6"/>
      <c r="F1845" s="6"/>
      <c r="G1845" s="6"/>
      <c r="H1845" s="6"/>
      <c r="I1845" s="13"/>
      <c r="J1845" s="18"/>
      <c r="K1845" s="18"/>
      <c r="L1845" s="18"/>
      <c r="M1845" s="18"/>
      <c r="N1845" s="18"/>
      <c r="O1845" s="18"/>
      <c r="AW1845" s="23"/>
      <c r="BE1845" s="9"/>
      <c r="BF1845" s="9"/>
      <c r="BG1845" s="9"/>
      <c r="BH1845" s="9"/>
      <c r="BI1845" s="9"/>
      <c r="BJ1845" s="9"/>
      <c r="BK1845" s="9"/>
    </row>
    <row r="1846" spans="2:63" ht="15.75" customHeight="1" x14ac:dyDescent="0.25">
      <c r="B1846" s="10"/>
      <c r="C1846" s="6"/>
      <c r="D1846" s="6"/>
      <c r="E1846" s="6"/>
      <c r="F1846" s="6"/>
      <c r="G1846" s="6"/>
      <c r="H1846" s="6"/>
      <c r="I1846" s="13"/>
      <c r="J1846" s="18"/>
      <c r="K1846" s="18"/>
      <c r="L1846" s="18"/>
      <c r="M1846" s="18"/>
      <c r="N1846" s="18"/>
      <c r="O1846" s="18"/>
      <c r="AW1846" s="23"/>
      <c r="BE1846" s="9"/>
      <c r="BF1846" s="9"/>
      <c r="BG1846" s="9"/>
      <c r="BH1846" s="9"/>
      <c r="BI1846" s="9"/>
      <c r="BJ1846" s="9"/>
      <c r="BK1846" s="9"/>
    </row>
    <row r="1847" spans="2:63" ht="15.75" customHeight="1" x14ac:dyDescent="0.25">
      <c r="B1847" s="10"/>
      <c r="C1847" s="6"/>
      <c r="D1847" s="6"/>
      <c r="E1847" s="6"/>
      <c r="F1847" s="6"/>
      <c r="G1847" s="6"/>
      <c r="H1847" s="6"/>
      <c r="I1847" s="13"/>
      <c r="J1847" s="18"/>
      <c r="K1847" s="18"/>
      <c r="L1847" s="18"/>
      <c r="M1847" s="18"/>
      <c r="N1847" s="18"/>
      <c r="O1847" s="18"/>
      <c r="AW1847" s="23"/>
      <c r="BE1847" s="9"/>
      <c r="BF1847" s="9"/>
      <c r="BG1847" s="9"/>
      <c r="BH1847" s="9"/>
      <c r="BI1847" s="9"/>
      <c r="BJ1847" s="9"/>
      <c r="BK1847" s="9"/>
    </row>
    <row r="1848" spans="2:63" ht="15.75" customHeight="1" x14ac:dyDescent="0.25">
      <c r="B1848" s="10"/>
      <c r="C1848" s="6"/>
      <c r="D1848" s="6"/>
      <c r="E1848" s="6"/>
      <c r="F1848" s="6"/>
      <c r="G1848" s="6"/>
      <c r="H1848" s="6"/>
      <c r="I1848" s="13"/>
      <c r="J1848" s="18"/>
      <c r="K1848" s="18"/>
      <c r="L1848" s="18"/>
      <c r="M1848" s="18"/>
      <c r="N1848" s="18"/>
      <c r="O1848" s="18"/>
      <c r="AW1848" s="23"/>
      <c r="BE1848" s="9"/>
      <c r="BF1848" s="9"/>
      <c r="BG1848" s="9"/>
      <c r="BH1848" s="9"/>
      <c r="BI1848" s="9"/>
      <c r="BJ1848" s="9"/>
      <c r="BK1848" s="9"/>
    </row>
    <row r="1849" spans="2:63" ht="15.75" customHeight="1" x14ac:dyDescent="0.25">
      <c r="B1849" s="10"/>
      <c r="C1849" s="6"/>
      <c r="D1849" s="6"/>
      <c r="E1849" s="6"/>
      <c r="F1849" s="6"/>
      <c r="G1849" s="6"/>
      <c r="H1849" s="6"/>
      <c r="I1849" s="13"/>
      <c r="J1849" s="18"/>
      <c r="K1849" s="18"/>
      <c r="L1849" s="18"/>
      <c r="M1849" s="18"/>
      <c r="N1849" s="18"/>
      <c r="O1849" s="18"/>
      <c r="AW1849" s="23"/>
      <c r="BE1849" s="9"/>
      <c r="BF1849" s="9"/>
      <c r="BG1849" s="9"/>
      <c r="BH1849" s="9"/>
      <c r="BI1849" s="9"/>
      <c r="BJ1849" s="9"/>
      <c r="BK1849" s="9"/>
    </row>
    <row r="1850" spans="2:63" ht="15.75" customHeight="1" x14ac:dyDescent="0.25">
      <c r="B1850" s="10"/>
      <c r="C1850" s="6"/>
      <c r="D1850" s="6"/>
      <c r="E1850" s="6"/>
      <c r="F1850" s="6"/>
      <c r="G1850" s="6"/>
      <c r="H1850" s="6"/>
      <c r="I1850" s="13"/>
      <c r="J1850" s="18"/>
      <c r="K1850" s="18"/>
      <c r="L1850" s="18"/>
      <c r="M1850" s="18"/>
      <c r="N1850" s="18"/>
      <c r="O1850" s="18"/>
      <c r="AW1850" s="23"/>
      <c r="BE1850" s="9"/>
      <c r="BF1850" s="9"/>
      <c r="BG1850" s="9"/>
      <c r="BH1850" s="9"/>
      <c r="BI1850" s="9"/>
      <c r="BJ1850" s="9"/>
      <c r="BK1850" s="9"/>
    </row>
    <row r="1851" spans="2:63" ht="15.75" customHeight="1" x14ac:dyDescent="0.25">
      <c r="B1851" s="10"/>
      <c r="C1851" s="6"/>
      <c r="D1851" s="6"/>
      <c r="E1851" s="6"/>
      <c r="F1851" s="6"/>
      <c r="G1851" s="6"/>
      <c r="H1851" s="6"/>
      <c r="I1851" s="13"/>
      <c r="J1851" s="18"/>
      <c r="K1851" s="18"/>
      <c r="L1851" s="18"/>
      <c r="M1851" s="18"/>
      <c r="N1851" s="18"/>
      <c r="O1851" s="18"/>
      <c r="AW1851" s="23"/>
      <c r="BE1851" s="9"/>
      <c r="BF1851" s="9"/>
      <c r="BG1851" s="9"/>
      <c r="BH1851" s="9"/>
      <c r="BI1851" s="9"/>
      <c r="BJ1851" s="9"/>
      <c r="BK1851" s="9"/>
    </row>
    <row r="1852" spans="2:63" ht="15.75" customHeight="1" x14ac:dyDescent="0.25">
      <c r="B1852" s="10"/>
      <c r="C1852" s="6"/>
      <c r="D1852" s="6"/>
      <c r="E1852" s="6"/>
      <c r="F1852" s="6"/>
      <c r="G1852" s="6"/>
      <c r="H1852" s="6"/>
      <c r="I1852" s="13"/>
      <c r="J1852" s="18"/>
      <c r="K1852" s="18"/>
      <c r="L1852" s="18"/>
      <c r="M1852" s="18"/>
      <c r="N1852" s="18"/>
      <c r="O1852" s="18"/>
      <c r="AW1852" s="23"/>
      <c r="BE1852" s="9"/>
      <c r="BF1852" s="9"/>
      <c r="BG1852" s="9"/>
      <c r="BH1852" s="9"/>
      <c r="BI1852" s="9"/>
      <c r="BJ1852" s="9"/>
      <c r="BK1852" s="9"/>
    </row>
    <row r="1853" spans="2:63" ht="15.75" customHeight="1" x14ac:dyDescent="0.25">
      <c r="B1853" s="10"/>
      <c r="C1853" s="6"/>
      <c r="D1853" s="6"/>
      <c r="E1853" s="6"/>
      <c r="F1853" s="6"/>
      <c r="G1853" s="6"/>
      <c r="H1853" s="6"/>
      <c r="I1853" s="13"/>
      <c r="J1853" s="18"/>
      <c r="K1853" s="18"/>
      <c r="L1853" s="18"/>
      <c r="M1853" s="18"/>
      <c r="N1853" s="18"/>
      <c r="O1853" s="18"/>
      <c r="AW1853" s="23"/>
      <c r="BE1853" s="9"/>
      <c r="BF1853" s="9"/>
      <c r="BG1853" s="9"/>
      <c r="BH1853" s="9"/>
      <c r="BI1853" s="9"/>
      <c r="BJ1853" s="9"/>
      <c r="BK1853" s="9"/>
    </row>
    <row r="1854" spans="2:63" ht="15.75" customHeight="1" x14ac:dyDescent="0.25">
      <c r="B1854" s="10"/>
      <c r="C1854" s="6"/>
      <c r="D1854" s="6"/>
      <c r="E1854" s="6"/>
      <c r="F1854" s="6"/>
      <c r="G1854" s="6"/>
      <c r="H1854" s="6"/>
      <c r="I1854" s="13"/>
      <c r="J1854" s="18"/>
      <c r="K1854" s="18"/>
      <c r="L1854" s="18"/>
      <c r="M1854" s="18"/>
      <c r="N1854" s="18"/>
      <c r="O1854" s="18"/>
      <c r="AW1854" s="23"/>
      <c r="BE1854" s="9"/>
      <c r="BF1854" s="9"/>
      <c r="BG1854" s="9"/>
      <c r="BH1854" s="9"/>
      <c r="BI1854" s="9"/>
      <c r="BJ1854" s="9"/>
      <c r="BK1854" s="9"/>
    </row>
    <row r="1855" spans="2:63" ht="15.75" customHeight="1" x14ac:dyDescent="0.25">
      <c r="B1855" s="10"/>
      <c r="C1855" s="6"/>
      <c r="D1855" s="6"/>
      <c r="E1855" s="6"/>
      <c r="F1855" s="6"/>
      <c r="G1855" s="6"/>
      <c r="H1855" s="6"/>
      <c r="I1855" s="13"/>
      <c r="J1855" s="18"/>
      <c r="K1855" s="18"/>
      <c r="L1855" s="18"/>
      <c r="M1855" s="18"/>
      <c r="N1855" s="18"/>
      <c r="O1855" s="18"/>
      <c r="AW1855" s="23"/>
      <c r="BE1855" s="9"/>
      <c r="BF1855" s="9"/>
      <c r="BG1855" s="9"/>
      <c r="BH1855" s="9"/>
      <c r="BI1855" s="9"/>
      <c r="BJ1855" s="9"/>
      <c r="BK1855" s="9"/>
    </row>
    <row r="1856" spans="2:63" ht="15.75" customHeight="1" x14ac:dyDescent="0.25">
      <c r="B1856" s="10"/>
      <c r="C1856" s="6"/>
      <c r="D1856" s="6"/>
      <c r="E1856" s="6"/>
      <c r="F1856" s="6"/>
      <c r="G1856" s="6"/>
      <c r="H1856" s="6"/>
      <c r="I1856" s="13"/>
      <c r="J1856" s="18"/>
      <c r="K1856" s="18"/>
      <c r="L1856" s="18"/>
      <c r="M1856" s="18"/>
      <c r="N1856" s="18"/>
      <c r="O1856" s="18"/>
      <c r="AW1856" s="23"/>
      <c r="BE1856" s="9"/>
      <c r="BF1856" s="9"/>
      <c r="BG1856" s="9"/>
      <c r="BH1856" s="9"/>
      <c r="BI1856" s="9"/>
      <c r="BJ1856" s="9"/>
      <c r="BK1856" s="9"/>
    </row>
    <row r="1857" spans="2:63" ht="15.75" customHeight="1" x14ac:dyDescent="0.25">
      <c r="B1857" s="10"/>
      <c r="C1857" s="6"/>
      <c r="D1857" s="6"/>
      <c r="E1857" s="6"/>
      <c r="F1857" s="6"/>
      <c r="G1857" s="6"/>
      <c r="H1857" s="6"/>
      <c r="I1857" s="13"/>
      <c r="J1857" s="18"/>
      <c r="K1857" s="18"/>
      <c r="L1857" s="18"/>
      <c r="M1857" s="18"/>
      <c r="N1857" s="18"/>
      <c r="O1857" s="18"/>
      <c r="AW1857" s="23"/>
      <c r="BE1857" s="9"/>
      <c r="BF1857" s="9"/>
      <c r="BG1857" s="9"/>
      <c r="BH1857" s="9"/>
      <c r="BI1857" s="9"/>
      <c r="BJ1857" s="9"/>
      <c r="BK1857" s="9"/>
    </row>
    <row r="1858" spans="2:63" ht="15.75" customHeight="1" x14ac:dyDescent="0.25">
      <c r="B1858" s="10"/>
      <c r="C1858" s="6"/>
      <c r="D1858" s="6"/>
      <c r="E1858" s="6"/>
      <c r="F1858" s="6"/>
      <c r="G1858" s="6"/>
      <c r="H1858" s="6"/>
      <c r="I1858" s="13"/>
      <c r="J1858" s="18"/>
      <c r="K1858" s="18"/>
      <c r="L1858" s="18"/>
      <c r="M1858" s="18"/>
      <c r="N1858" s="18"/>
      <c r="O1858" s="18"/>
      <c r="AW1858" s="23"/>
      <c r="BE1858" s="9"/>
      <c r="BF1858" s="9"/>
      <c r="BG1858" s="9"/>
      <c r="BH1858" s="9"/>
      <c r="BI1858" s="9"/>
      <c r="BJ1858" s="9"/>
      <c r="BK1858" s="9"/>
    </row>
    <row r="1859" spans="2:63" ht="15.75" customHeight="1" x14ac:dyDescent="0.25">
      <c r="B1859" s="10"/>
      <c r="C1859" s="6"/>
      <c r="D1859" s="6"/>
      <c r="E1859" s="6"/>
      <c r="F1859" s="6"/>
      <c r="G1859" s="6"/>
      <c r="H1859" s="6"/>
      <c r="I1859" s="13"/>
      <c r="J1859" s="18"/>
      <c r="K1859" s="18"/>
      <c r="L1859" s="18"/>
      <c r="M1859" s="18"/>
      <c r="N1859" s="18"/>
      <c r="O1859" s="18"/>
      <c r="AW1859" s="23"/>
      <c r="BE1859" s="9"/>
      <c r="BF1859" s="9"/>
      <c r="BG1859" s="9"/>
      <c r="BH1859" s="9"/>
      <c r="BI1859" s="9"/>
      <c r="BJ1859" s="9"/>
      <c r="BK1859" s="9"/>
    </row>
    <row r="1860" spans="2:63" ht="15.75" customHeight="1" x14ac:dyDescent="0.25">
      <c r="B1860" s="10"/>
      <c r="C1860" s="6"/>
      <c r="D1860" s="6"/>
      <c r="E1860" s="6"/>
      <c r="F1860" s="6"/>
      <c r="G1860" s="6"/>
      <c r="H1860" s="6"/>
      <c r="I1860" s="13"/>
      <c r="J1860" s="18"/>
      <c r="K1860" s="18"/>
      <c r="L1860" s="18"/>
      <c r="M1860" s="18"/>
      <c r="N1860" s="18"/>
      <c r="O1860" s="18"/>
      <c r="AW1860" s="23"/>
      <c r="BE1860" s="9"/>
      <c r="BF1860" s="9"/>
      <c r="BG1860" s="9"/>
      <c r="BH1860" s="9"/>
      <c r="BI1860" s="9"/>
      <c r="BJ1860" s="9"/>
      <c r="BK1860" s="9"/>
    </row>
    <row r="1861" spans="2:63" ht="15.75" customHeight="1" x14ac:dyDescent="0.25">
      <c r="B1861" s="10"/>
      <c r="C1861" s="6"/>
      <c r="D1861" s="6"/>
      <c r="E1861" s="6"/>
      <c r="F1861" s="6"/>
      <c r="G1861" s="6"/>
      <c r="H1861" s="6"/>
      <c r="I1861" s="13"/>
      <c r="J1861" s="18"/>
      <c r="K1861" s="18"/>
      <c r="L1861" s="18"/>
      <c r="M1861" s="18"/>
      <c r="N1861" s="18"/>
      <c r="O1861" s="18"/>
      <c r="AW1861" s="23"/>
      <c r="BE1861" s="9"/>
      <c r="BF1861" s="9"/>
      <c r="BG1861" s="9"/>
      <c r="BH1861" s="9"/>
      <c r="BI1861" s="9"/>
      <c r="BJ1861" s="9"/>
      <c r="BK1861" s="9"/>
    </row>
    <row r="1862" spans="2:63" ht="15.75" customHeight="1" x14ac:dyDescent="0.25">
      <c r="B1862" s="10"/>
      <c r="C1862" s="6"/>
      <c r="D1862" s="6"/>
      <c r="E1862" s="6"/>
      <c r="F1862" s="6"/>
      <c r="G1862" s="6"/>
      <c r="H1862" s="6"/>
      <c r="I1862" s="13"/>
      <c r="J1862" s="18"/>
      <c r="K1862" s="18"/>
      <c r="L1862" s="18"/>
      <c r="M1862" s="18"/>
      <c r="N1862" s="18"/>
      <c r="O1862" s="18"/>
      <c r="AW1862" s="23"/>
      <c r="BE1862" s="9"/>
      <c r="BF1862" s="9"/>
      <c r="BG1862" s="9"/>
      <c r="BH1862" s="9"/>
      <c r="BI1862" s="9"/>
      <c r="BJ1862" s="9"/>
      <c r="BK1862" s="9"/>
    </row>
    <row r="1863" spans="2:63" ht="15.75" customHeight="1" x14ac:dyDescent="0.25">
      <c r="B1863" s="10"/>
      <c r="C1863" s="6"/>
      <c r="D1863" s="6"/>
      <c r="E1863" s="6"/>
      <c r="F1863" s="6"/>
      <c r="G1863" s="6"/>
      <c r="H1863" s="6"/>
      <c r="I1863" s="13"/>
      <c r="J1863" s="18"/>
      <c r="K1863" s="18"/>
      <c r="L1863" s="18"/>
      <c r="M1863" s="18"/>
      <c r="N1863" s="18"/>
      <c r="O1863" s="18"/>
      <c r="AW1863" s="23"/>
      <c r="BE1863" s="9"/>
      <c r="BF1863" s="9"/>
      <c r="BG1863" s="9"/>
      <c r="BH1863" s="9"/>
      <c r="BI1863" s="9"/>
      <c r="BJ1863" s="9"/>
      <c r="BK1863" s="9"/>
    </row>
    <row r="1864" spans="2:63" ht="15.75" customHeight="1" x14ac:dyDescent="0.25">
      <c r="B1864" s="10"/>
      <c r="C1864" s="6"/>
      <c r="D1864" s="6"/>
      <c r="E1864" s="6"/>
      <c r="F1864" s="6"/>
      <c r="G1864" s="6"/>
      <c r="H1864" s="6"/>
      <c r="I1864" s="13"/>
      <c r="J1864" s="18"/>
      <c r="K1864" s="18"/>
      <c r="L1864" s="18"/>
      <c r="M1864" s="18"/>
      <c r="N1864" s="18"/>
      <c r="O1864" s="18"/>
      <c r="AW1864" s="23"/>
      <c r="BE1864" s="9"/>
      <c r="BF1864" s="9"/>
      <c r="BG1864" s="9"/>
      <c r="BH1864" s="9"/>
      <c r="BI1864" s="9"/>
      <c r="BJ1864" s="9"/>
      <c r="BK1864" s="9"/>
    </row>
    <row r="1865" spans="2:63" ht="15.75" customHeight="1" x14ac:dyDescent="0.25">
      <c r="B1865" s="10"/>
      <c r="C1865" s="6"/>
      <c r="D1865" s="6"/>
      <c r="E1865" s="6"/>
      <c r="F1865" s="6"/>
      <c r="G1865" s="6"/>
      <c r="H1865" s="6"/>
      <c r="I1865" s="13"/>
      <c r="J1865" s="18"/>
      <c r="K1865" s="18"/>
      <c r="L1865" s="18"/>
      <c r="M1865" s="18"/>
      <c r="N1865" s="18"/>
      <c r="O1865" s="18"/>
      <c r="AW1865" s="23"/>
      <c r="BE1865" s="9"/>
      <c r="BF1865" s="9"/>
      <c r="BG1865" s="9"/>
      <c r="BH1865" s="9"/>
      <c r="BI1865" s="9"/>
      <c r="BJ1865" s="9"/>
      <c r="BK1865" s="9"/>
    </row>
    <row r="1866" spans="2:63" ht="15.75" customHeight="1" x14ac:dyDescent="0.25">
      <c r="B1866" s="10"/>
      <c r="C1866" s="6"/>
      <c r="D1866" s="6"/>
      <c r="E1866" s="6"/>
      <c r="F1866" s="6"/>
      <c r="G1866" s="6"/>
      <c r="H1866" s="6"/>
      <c r="I1866" s="13"/>
      <c r="J1866" s="18"/>
      <c r="K1866" s="18"/>
      <c r="L1866" s="18"/>
      <c r="M1866" s="18"/>
      <c r="N1866" s="18"/>
      <c r="O1866" s="18"/>
      <c r="AW1866" s="23"/>
      <c r="BE1866" s="9"/>
      <c r="BF1866" s="9"/>
      <c r="BG1866" s="9"/>
      <c r="BH1866" s="9"/>
      <c r="BI1866" s="9"/>
      <c r="BJ1866" s="9"/>
      <c r="BK1866" s="9"/>
    </row>
    <row r="1867" spans="2:63" ht="15.75" customHeight="1" x14ac:dyDescent="0.25">
      <c r="B1867" s="10"/>
      <c r="C1867" s="6"/>
      <c r="D1867" s="6"/>
      <c r="E1867" s="6"/>
      <c r="F1867" s="6"/>
      <c r="G1867" s="6"/>
      <c r="H1867" s="6"/>
      <c r="I1867" s="13"/>
      <c r="J1867" s="18"/>
      <c r="K1867" s="18"/>
      <c r="L1867" s="18"/>
      <c r="M1867" s="18"/>
      <c r="N1867" s="18"/>
      <c r="O1867" s="18"/>
      <c r="AW1867" s="23"/>
      <c r="BE1867" s="9"/>
      <c r="BF1867" s="9"/>
      <c r="BG1867" s="9"/>
      <c r="BH1867" s="9"/>
      <c r="BI1867" s="9"/>
      <c r="BJ1867" s="9"/>
      <c r="BK1867" s="9"/>
    </row>
    <row r="1868" spans="2:63" ht="15.75" customHeight="1" x14ac:dyDescent="0.25">
      <c r="B1868" s="10"/>
      <c r="C1868" s="6"/>
      <c r="D1868" s="6"/>
      <c r="E1868" s="6"/>
      <c r="F1868" s="6"/>
      <c r="G1868" s="6"/>
      <c r="H1868" s="6"/>
      <c r="I1868" s="13"/>
      <c r="J1868" s="18"/>
      <c r="K1868" s="18"/>
      <c r="L1868" s="18"/>
      <c r="M1868" s="18"/>
      <c r="N1868" s="18"/>
      <c r="O1868" s="18"/>
      <c r="AW1868" s="23"/>
      <c r="BE1868" s="9"/>
      <c r="BF1868" s="9"/>
      <c r="BG1868" s="9"/>
      <c r="BH1868" s="9"/>
      <c r="BI1868" s="9"/>
      <c r="BJ1868" s="9"/>
      <c r="BK1868" s="9"/>
    </row>
    <row r="1869" spans="2:63" ht="15.75" customHeight="1" x14ac:dyDescent="0.25">
      <c r="B1869" s="10"/>
      <c r="C1869" s="6"/>
      <c r="D1869" s="6"/>
      <c r="E1869" s="6"/>
      <c r="F1869" s="6"/>
      <c r="G1869" s="6"/>
      <c r="H1869" s="6"/>
      <c r="I1869" s="13"/>
      <c r="J1869" s="18"/>
      <c r="K1869" s="18"/>
      <c r="L1869" s="18"/>
      <c r="M1869" s="18"/>
      <c r="N1869" s="18"/>
      <c r="O1869" s="18"/>
      <c r="AW1869" s="23"/>
      <c r="BE1869" s="9"/>
      <c r="BF1869" s="9"/>
      <c r="BG1869" s="9"/>
      <c r="BH1869" s="9"/>
      <c r="BI1869" s="9"/>
      <c r="BJ1869" s="9"/>
      <c r="BK1869" s="9"/>
    </row>
    <row r="1870" spans="2:63" ht="15.75" customHeight="1" x14ac:dyDescent="0.25">
      <c r="B1870" s="10"/>
      <c r="C1870" s="6"/>
      <c r="D1870" s="6"/>
      <c r="E1870" s="6"/>
      <c r="F1870" s="6"/>
      <c r="G1870" s="6"/>
      <c r="H1870" s="6"/>
      <c r="I1870" s="13"/>
      <c r="J1870" s="18"/>
      <c r="K1870" s="18"/>
      <c r="L1870" s="18"/>
      <c r="M1870" s="18"/>
      <c r="N1870" s="18"/>
      <c r="O1870" s="18"/>
      <c r="AW1870" s="23"/>
      <c r="BE1870" s="9"/>
      <c r="BF1870" s="9"/>
      <c r="BG1870" s="9"/>
      <c r="BH1870" s="9"/>
      <c r="BI1870" s="9"/>
      <c r="BJ1870" s="9"/>
      <c r="BK1870" s="9"/>
    </row>
    <row r="1871" spans="2:63" ht="15.75" customHeight="1" x14ac:dyDescent="0.25">
      <c r="B1871" s="10"/>
      <c r="C1871" s="6"/>
      <c r="D1871" s="6"/>
      <c r="E1871" s="6"/>
      <c r="F1871" s="6"/>
      <c r="G1871" s="6"/>
      <c r="H1871" s="6"/>
      <c r="I1871" s="13"/>
      <c r="J1871" s="18"/>
      <c r="K1871" s="18"/>
      <c r="L1871" s="18"/>
      <c r="M1871" s="18"/>
      <c r="N1871" s="18"/>
      <c r="O1871" s="18"/>
      <c r="AW1871" s="23"/>
      <c r="BE1871" s="9"/>
      <c r="BF1871" s="9"/>
      <c r="BG1871" s="9"/>
      <c r="BH1871" s="9"/>
      <c r="BI1871" s="9"/>
      <c r="BJ1871" s="9"/>
      <c r="BK1871" s="9"/>
    </row>
    <row r="1872" spans="2:63" ht="15.75" customHeight="1" x14ac:dyDescent="0.25">
      <c r="B1872" s="10"/>
      <c r="C1872" s="6"/>
      <c r="D1872" s="6"/>
      <c r="E1872" s="6"/>
      <c r="F1872" s="6"/>
      <c r="G1872" s="6"/>
      <c r="H1872" s="6"/>
      <c r="I1872" s="13"/>
      <c r="J1872" s="18"/>
      <c r="K1872" s="18"/>
      <c r="L1872" s="18"/>
      <c r="M1872" s="18"/>
      <c r="N1872" s="18"/>
      <c r="O1872" s="18"/>
      <c r="AW1872" s="23"/>
      <c r="BE1872" s="9"/>
      <c r="BF1872" s="9"/>
      <c r="BG1872" s="9"/>
      <c r="BH1872" s="9"/>
      <c r="BI1872" s="9"/>
      <c r="BJ1872" s="9"/>
      <c r="BK1872" s="9"/>
    </row>
    <row r="1873" spans="2:63" ht="15.75" customHeight="1" x14ac:dyDescent="0.25">
      <c r="B1873" s="10"/>
      <c r="C1873" s="6"/>
      <c r="D1873" s="6"/>
      <c r="E1873" s="6"/>
      <c r="F1873" s="6"/>
      <c r="G1873" s="6"/>
      <c r="H1873" s="6"/>
      <c r="I1873" s="13"/>
      <c r="J1873" s="18"/>
      <c r="K1873" s="18"/>
      <c r="L1873" s="18"/>
      <c r="M1873" s="18"/>
      <c r="N1873" s="18"/>
      <c r="O1873" s="18"/>
      <c r="AW1873" s="23"/>
      <c r="BE1873" s="9"/>
      <c r="BF1873" s="9"/>
      <c r="BG1873" s="9"/>
      <c r="BH1873" s="9"/>
      <c r="BI1873" s="9"/>
      <c r="BJ1873" s="9"/>
      <c r="BK1873" s="9"/>
    </row>
    <row r="1874" spans="2:63" ht="15.75" customHeight="1" x14ac:dyDescent="0.25">
      <c r="B1874" s="10"/>
      <c r="C1874" s="6"/>
      <c r="D1874" s="6"/>
      <c r="E1874" s="6"/>
      <c r="F1874" s="6"/>
      <c r="G1874" s="6"/>
      <c r="H1874" s="6"/>
      <c r="I1874" s="13"/>
      <c r="J1874" s="18"/>
      <c r="K1874" s="18"/>
      <c r="L1874" s="18"/>
      <c r="M1874" s="18"/>
      <c r="N1874" s="18"/>
      <c r="O1874" s="18"/>
      <c r="AW1874" s="23"/>
      <c r="BE1874" s="9"/>
      <c r="BF1874" s="9"/>
      <c r="BG1874" s="9"/>
      <c r="BH1874" s="9"/>
      <c r="BI1874" s="9"/>
      <c r="BJ1874" s="9"/>
      <c r="BK1874" s="9"/>
    </row>
    <row r="1875" spans="2:63" ht="15.75" customHeight="1" x14ac:dyDescent="0.25">
      <c r="B1875" s="10"/>
      <c r="C1875" s="6"/>
      <c r="D1875" s="6"/>
      <c r="E1875" s="6"/>
      <c r="F1875" s="6"/>
      <c r="G1875" s="6"/>
      <c r="H1875" s="6"/>
      <c r="I1875" s="13"/>
      <c r="J1875" s="18"/>
      <c r="K1875" s="18"/>
      <c r="L1875" s="18"/>
      <c r="M1875" s="18"/>
      <c r="N1875" s="18"/>
      <c r="O1875" s="18"/>
      <c r="AW1875" s="23"/>
      <c r="BE1875" s="9"/>
      <c r="BF1875" s="9"/>
      <c r="BG1875" s="9"/>
      <c r="BH1875" s="9"/>
      <c r="BI1875" s="9"/>
      <c r="BJ1875" s="9"/>
      <c r="BK1875" s="9"/>
    </row>
    <row r="1876" spans="2:63" ht="15.75" customHeight="1" x14ac:dyDescent="0.25">
      <c r="B1876" s="10"/>
      <c r="C1876" s="6"/>
      <c r="D1876" s="6"/>
      <c r="E1876" s="6"/>
      <c r="F1876" s="6"/>
      <c r="G1876" s="6"/>
      <c r="H1876" s="6"/>
      <c r="I1876" s="13"/>
      <c r="J1876" s="18"/>
      <c r="K1876" s="18"/>
      <c r="L1876" s="18"/>
      <c r="M1876" s="18"/>
      <c r="N1876" s="18"/>
      <c r="O1876" s="18"/>
      <c r="AW1876" s="23"/>
      <c r="BE1876" s="9"/>
      <c r="BF1876" s="9"/>
      <c r="BG1876" s="9"/>
      <c r="BH1876" s="9"/>
      <c r="BI1876" s="9"/>
      <c r="BJ1876" s="9"/>
      <c r="BK1876" s="9"/>
    </row>
    <row r="1877" spans="2:63" ht="15.75" customHeight="1" x14ac:dyDescent="0.25">
      <c r="B1877" s="10"/>
      <c r="C1877" s="6"/>
      <c r="D1877" s="6"/>
      <c r="E1877" s="6"/>
      <c r="F1877" s="6"/>
      <c r="G1877" s="6"/>
      <c r="H1877" s="6"/>
      <c r="I1877" s="13"/>
      <c r="J1877" s="18"/>
      <c r="K1877" s="18"/>
      <c r="L1877" s="18"/>
      <c r="M1877" s="18"/>
      <c r="N1877" s="18"/>
      <c r="O1877" s="18"/>
      <c r="AW1877" s="23"/>
      <c r="BE1877" s="9"/>
      <c r="BF1877" s="9"/>
      <c r="BG1877" s="9"/>
      <c r="BH1877" s="9"/>
      <c r="BI1877" s="9"/>
      <c r="BJ1877" s="9"/>
      <c r="BK1877" s="9"/>
    </row>
    <row r="1878" spans="2:63" ht="15.75" customHeight="1" x14ac:dyDescent="0.25">
      <c r="B1878" s="10"/>
      <c r="C1878" s="6"/>
      <c r="D1878" s="6"/>
      <c r="E1878" s="6"/>
      <c r="F1878" s="6"/>
      <c r="G1878" s="6"/>
      <c r="H1878" s="6"/>
      <c r="I1878" s="13"/>
      <c r="J1878" s="18"/>
      <c r="K1878" s="18"/>
      <c r="L1878" s="18"/>
      <c r="M1878" s="18"/>
      <c r="N1878" s="18"/>
      <c r="O1878" s="18"/>
      <c r="AW1878" s="23"/>
      <c r="BE1878" s="9"/>
      <c r="BF1878" s="9"/>
      <c r="BG1878" s="9"/>
      <c r="BH1878" s="9"/>
      <c r="BI1878" s="9"/>
      <c r="BJ1878" s="9"/>
      <c r="BK1878" s="9"/>
    </row>
    <row r="1879" spans="2:63" ht="15.75" customHeight="1" x14ac:dyDescent="0.25">
      <c r="B1879" s="10"/>
      <c r="C1879" s="6"/>
      <c r="D1879" s="6"/>
      <c r="E1879" s="6"/>
      <c r="F1879" s="6"/>
      <c r="G1879" s="6"/>
      <c r="H1879" s="6"/>
      <c r="I1879" s="13"/>
      <c r="J1879" s="18"/>
      <c r="K1879" s="18"/>
      <c r="L1879" s="18"/>
      <c r="M1879" s="18"/>
      <c r="N1879" s="18"/>
      <c r="O1879" s="18"/>
      <c r="AW1879" s="23"/>
      <c r="BE1879" s="9"/>
      <c r="BF1879" s="9"/>
      <c r="BG1879" s="9"/>
      <c r="BH1879" s="9"/>
      <c r="BI1879" s="9"/>
      <c r="BJ1879" s="9"/>
      <c r="BK1879" s="9"/>
    </row>
    <row r="1880" spans="2:63" ht="15.75" customHeight="1" x14ac:dyDescent="0.25">
      <c r="B1880" s="10"/>
      <c r="C1880" s="6"/>
      <c r="D1880" s="6"/>
      <c r="E1880" s="6"/>
      <c r="F1880" s="6"/>
      <c r="G1880" s="6"/>
      <c r="H1880" s="6"/>
      <c r="I1880" s="13"/>
      <c r="J1880" s="18"/>
      <c r="K1880" s="18"/>
      <c r="L1880" s="18"/>
      <c r="M1880" s="18"/>
      <c r="N1880" s="18"/>
      <c r="O1880" s="18"/>
      <c r="AW1880" s="23"/>
      <c r="BE1880" s="9"/>
      <c r="BF1880" s="9"/>
      <c r="BG1880" s="9"/>
      <c r="BH1880" s="9"/>
      <c r="BI1880" s="9"/>
      <c r="BJ1880" s="9"/>
      <c r="BK1880" s="9"/>
    </row>
    <row r="1881" spans="2:63" ht="15.75" customHeight="1" x14ac:dyDescent="0.25">
      <c r="B1881" s="10"/>
      <c r="C1881" s="6"/>
      <c r="D1881" s="6"/>
      <c r="E1881" s="6"/>
      <c r="F1881" s="6"/>
      <c r="G1881" s="6"/>
      <c r="H1881" s="6"/>
      <c r="I1881" s="13"/>
      <c r="J1881" s="18"/>
      <c r="K1881" s="18"/>
      <c r="L1881" s="18"/>
      <c r="M1881" s="18"/>
      <c r="N1881" s="18"/>
      <c r="O1881" s="18"/>
      <c r="AW1881" s="23"/>
      <c r="BE1881" s="9"/>
      <c r="BF1881" s="9"/>
      <c r="BG1881" s="9"/>
      <c r="BH1881" s="9"/>
      <c r="BI1881" s="9"/>
      <c r="BJ1881" s="9"/>
      <c r="BK1881" s="9"/>
    </row>
    <row r="1882" spans="2:63" ht="15.75" customHeight="1" x14ac:dyDescent="0.25">
      <c r="B1882" s="10"/>
      <c r="C1882" s="6"/>
      <c r="D1882" s="6"/>
      <c r="E1882" s="6"/>
      <c r="F1882" s="6"/>
      <c r="G1882" s="6"/>
      <c r="H1882" s="6"/>
      <c r="I1882" s="13"/>
      <c r="J1882" s="18"/>
      <c r="K1882" s="18"/>
      <c r="L1882" s="18"/>
      <c r="M1882" s="18"/>
      <c r="N1882" s="18"/>
      <c r="O1882" s="18"/>
      <c r="AW1882" s="23"/>
      <c r="BE1882" s="9"/>
      <c r="BF1882" s="9"/>
      <c r="BG1882" s="9"/>
      <c r="BH1882" s="9"/>
      <c r="BI1882" s="9"/>
      <c r="BJ1882" s="9"/>
      <c r="BK1882" s="9"/>
    </row>
    <row r="1883" spans="2:63" ht="15.75" customHeight="1" x14ac:dyDescent="0.25">
      <c r="B1883" s="10"/>
      <c r="C1883" s="6"/>
      <c r="D1883" s="6"/>
      <c r="E1883" s="6"/>
      <c r="F1883" s="6"/>
      <c r="G1883" s="6"/>
      <c r="H1883" s="6"/>
      <c r="I1883" s="13"/>
      <c r="J1883" s="18"/>
      <c r="K1883" s="18"/>
      <c r="L1883" s="18"/>
      <c r="M1883" s="18"/>
      <c r="N1883" s="18"/>
      <c r="O1883" s="18"/>
      <c r="AW1883" s="23"/>
      <c r="BE1883" s="9"/>
      <c r="BF1883" s="9"/>
      <c r="BG1883" s="9"/>
      <c r="BH1883" s="9"/>
      <c r="BI1883" s="9"/>
      <c r="BJ1883" s="9"/>
      <c r="BK1883" s="9"/>
    </row>
    <row r="1884" spans="2:63" ht="15.75" customHeight="1" x14ac:dyDescent="0.25">
      <c r="B1884" s="10"/>
      <c r="C1884" s="6"/>
      <c r="D1884" s="6"/>
      <c r="E1884" s="6"/>
      <c r="F1884" s="6"/>
      <c r="G1884" s="6"/>
      <c r="H1884" s="6"/>
      <c r="I1884" s="13"/>
      <c r="J1884" s="18"/>
      <c r="K1884" s="18"/>
      <c r="L1884" s="18"/>
      <c r="M1884" s="18"/>
      <c r="N1884" s="18"/>
      <c r="O1884" s="18"/>
      <c r="AW1884" s="23"/>
      <c r="BE1884" s="9"/>
      <c r="BF1884" s="9"/>
      <c r="BG1884" s="9"/>
      <c r="BH1884" s="9"/>
      <c r="BI1884" s="9"/>
      <c r="BJ1884" s="9"/>
      <c r="BK1884" s="9"/>
    </row>
    <row r="1885" spans="2:63" ht="15.75" customHeight="1" x14ac:dyDescent="0.25">
      <c r="B1885" s="10"/>
      <c r="C1885" s="6"/>
      <c r="D1885" s="6"/>
      <c r="E1885" s="6"/>
      <c r="F1885" s="6"/>
      <c r="G1885" s="6"/>
      <c r="H1885" s="6"/>
      <c r="I1885" s="13"/>
      <c r="J1885" s="18"/>
      <c r="K1885" s="18"/>
      <c r="L1885" s="18"/>
      <c r="M1885" s="18"/>
      <c r="N1885" s="18"/>
      <c r="O1885" s="18"/>
      <c r="AW1885" s="23"/>
      <c r="BE1885" s="9"/>
      <c r="BF1885" s="9"/>
      <c r="BG1885" s="9"/>
      <c r="BH1885" s="9"/>
      <c r="BI1885" s="9"/>
      <c r="BJ1885" s="9"/>
      <c r="BK1885" s="9"/>
    </row>
    <row r="1886" spans="2:63" ht="15.75" customHeight="1" x14ac:dyDescent="0.25">
      <c r="B1886" s="10"/>
      <c r="C1886" s="6"/>
      <c r="D1886" s="6"/>
      <c r="E1886" s="6"/>
      <c r="F1886" s="6"/>
      <c r="G1886" s="6"/>
      <c r="H1886" s="6"/>
      <c r="I1886" s="13"/>
      <c r="J1886" s="18"/>
      <c r="K1886" s="18"/>
      <c r="L1886" s="18"/>
      <c r="M1886" s="18"/>
      <c r="N1886" s="18"/>
      <c r="O1886" s="18"/>
      <c r="AW1886" s="23"/>
      <c r="BE1886" s="9"/>
      <c r="BF1886" s="9"/>
      <c r="BG1886" s="9"/>
      <c r="BH1886" s="9"/>
      <c r="BI1886" s="9"/>
      <c r="BJ1886" s="9"/>
      <c r="BK1886" s="9"/>
    </row>
    <row r="1887" spans="2:63" ht="15.75" customHeight="1" x14ac:dyDescent="0.25">
      <c r="B1887" s="10"/>
      <c r="C1887" s="6"/>
      <c r="D1887" s="6"/>
      <c r="E1887" s="6"/>
      <c r="F1887" s="6"/>
      <c r="G1887" s="6"/>
      <c r="H1887" s="6"/>
      <c r="I1887" s="13"/>
      <c r="J1887" s="18"/>
      <c r="K1887" s="18"/>
      <c r="L1887" s="18"/>
      <c r="M1887" s="18"/>
      <c r="N1887" s="18"/>
      <c r="O1887" s="18"/>
      <c r="AW1887" s="23"/>
      <c r="BE1887" s="9"/>
      <c r="BF1887" s="9"/>
      <c r="BG1887" s="9"/>
      <c r="BH1887" s="9"/>
      <c r="BI1887" s="9"/>
      <c r="BJ1887" s="9"/>
      <c r="BK1887" s="9"/>
    </row>
    <row r="1888" spans="2:63" ht="15.75" customHeight="1" x14ac:dyDescent="0.25">
      <c r="B1888" s="10"/>
      <c r="C1888" s="6"/>
      <c r="D1888" s="6"/>
      <c r="E1888" s="6"/>
      <c r="F1888" s="6"/>
      <c r="G1888" s="6"/>
      <c r="H1888" s="6"/>
      <c r="I1888" s="13"/>
      <c r="J1888" s="18"/>
      <c r="K1888" s="18"/>
      <c r="L1888" s="18"/>
      <c r="M1888" s="18"/>
      <c r="N1888" s="18"/>
      <c r="O1888" s="18"/>
      <c r="AW1888" s="23"/>
      <c r="BE1888" s="9"/>
      <c r="BF1888" s="9"/>
      <c r="BG1888" s="9"/>
      <c r="BH1888" s="9"/>
      <c r="BI1888" s="9"/>
      <c r="BJ1888" s="9"/>
      <c r="BK1888" s="9"/>
    </row>
    <row r="1889" spans="2:63" ht="15.75" customHeight="1" x14ac:dyDescent="0.25">
      <c r="B1889" s="10"/>
      <c r="C1889" s="6"/>
      <c r="D1889" s="6"/>
      <c r="E1889" s="6"/>
      <c r="F1889" s="6"/>
      <c r="G1889" s="6"/>
      <c r="H1889" s="6"/>
      <c r="I1889" s="13"/>
      <c r="J1889" s="18"/>
      <c r="K1889" s="18"/>
      <c r="L1889" s="18"/>
      <c r="M1889" s="18"/>
      <c r="N1889" s="18"/>
      <c r="O1889" s="18"/>
      <c r="AW1889" s="23"/>
      <c r="BE1889" s="9"/>
      <c r="BF1889" s="9"/>
      <c r="BG1889" s="9"/>
      <c r="BH1889" s="9"/>
      <c r="BI1889" s="9"/>
      <c r="BJ1889" s="9"/>
      <c r="BK1889" s="9"/>
    </row>
    <row r="1890" spans="2:63" ht="15.75" customHeight="1" x14ac:dyDescent="0.25">
      <c r="B1890" s="10"/>
      <c r="C1890" s="6"/>
      <c r="D1890" s="6"/>
      <c r="E1890" s="6"/>
      <c r="F1890" s="6"/>
      <c r="G1890" s="6"/>
      <c r="H1890" s="6"/>
      <c r="I1890" s="13"/>
      <c r="J1890" s="18"/>
      <c r="K1890" s="18"/>
      <c r="L1890" s="18"/>
      <c r="M1890" s="18"/>
      <c r="N1890" s="18"/>
      <c r="O1890" s="18"/>
      <c r="AW1890" s="23"/>
      <c r="BE1890" s="9"/>
      <c r="BF1890" s="9"/>
      <c r="BG1890" s="9"/>
      <c r="BH1890" s="9"/>
      <c r="BI1890" s="9"/>
      <c r="BJ1890" s="9"/>
      <c r="BK1890" s="9"/>
    </row>
    <row r="1891" spans="2:63" ht="15.75" customHeight="1" x14ac:dyDescent="0.25">
      <c r="B1891" s="10"/>
      <c r="C1891" s="6"/>
      <c r="D1891" s="6"/>
      <c r="E1891" s="6"/>
      <c r="F1891" s="6"/>
      <c r="G1891" s="6"/>
      <c r="H1891" s="6"/>
      <c r="I1891" s="13"/>
      <c r="J1891" s="18"/>
      <c r="K1891" s="18"/>
      <c r="L1891" s="18"/>
      <c r="M1891" s="18"/>
      <c r="N1891" s="18"/>
      <c r="O1891" s="18"/>
      <c r="AW1891" s="23"/>
      <c r="BE1891" s="9"/>
      <c r="BF1891" s="9"/>
      <c r="BG1891" s="9"/>
      <c r="BH1891" s="9"/>
      <c r="BI1891" s="9"/>
      <c r="BJ1891" s="9"/>
      <c r="BK1891" s="9"/>
    </row>
    <row r="1892" spans="2:63" ht="15.75" customHeight="1" x14ac:dyDescent="0.25">
      <c r="B1892" s="10"/>
      <c r="C1892" s="6"/>
      <c r="D1892" s="6"/>
      <c r="E1892" s="6"/>
      <c r="F1892" s="6"/>
      <c r="G1892" s="6"/>
      <c r="H1892" s="6"/>
      <c r="I1892" s="13"/>
      <c r="J1892" s="18"/>
      <c r="K1892" s="18"/>
      <c r="L1892" s="18"/>
      <c r="M1892" s="18"/>
      <c r="N1892" s="18"/>
      <c r="O1892" s="18"/>
      <c r="AW1892" s="23"/>
      <c r="BE1892" s="9"/>
      <c r="BF1892" s="9"/>
      <c r="BG1892" s="9"/>
      <c r="BH1892" s="9"/>
      <c r="BI1892" s="9"/>
      <c r="BJ1892" s="9"/>
      <c r="BK1892" s="9"/>
    </row>
    <row r="1893" spans="2:63" ht="15.75" customHeight="1" x14ac:dyDescent="0.25">
      <c r="B1893" s="10"/>
      <c r="C1893" s="6"/>
      <c r="D1893" s="6"/>
      <c r="E1893" s="6"/>
      <c r="F1893" s="6"/>
      <c r="G1893" s="6"/>
      <c r="H1893" s="6"/>
      <c r="I1893" s="13"/>
      <c r="J1893" s="18"/>
      <c r="K1893" s="18"/>
      <c r="L1893" s="18"/>
      <c r="M1893" s="18"/>
      <c r="N1893" s="18"/>
      <c r="O1893" s="18"/>
      <c r="AW1893" s="23"/>
      <c r="BE1893" s="9"/>
      <c r="BF1893" s="9"/>
      <c r="BG1893" s="9"/>
      <c r="BH1893" s="9"/>
      <c r="BI1893" s="9"/>
      <c r="BJ1893" s="9"/>
      <c r="BK1893" s="9"/>
    </row>
    <row r="1894" spans="2:63" ht="15.75" customHeight="1" x14ac:dyDescent="0.25">
      <c r="B1894" s="10"/>
      <c r="C1894" s="6"/>
      <c r="D1894" s="6"/>
      <c r="E1894" s="6"/>
      <c r="F1894" s="6"/>
      <c r="G1894" s="6"/>
      <c r="H1894" s="6"/>
      <c r="I1894" s="13"/>
      <c r="J1894" s="18"/>
      <c r="K1894" s="18"/>
      <c r="L1894" s="18"/>
      <c r="M1894" s="18"/>
      <c r="N1894" s="18"/>
      <c r="O1894" s="18"/>
      <c r="AW1894" s="23"/>
      <c r="BE1894" s="9"/>
      <c r="BF1894" s="9"/>
      <c r="BG1894" s="9"/>
      <c r="BH1894" s="9"/>
      <c r="BI1894" s="9"/>
      <c r="BJ1894" s="9"/>
      <c r="BK1894" s="9"/>
    </row>
    <row r="1895" spans="2:63" ht="15.75" customHeight="1" x14ac:dyDescent="0.25">
      <c r="B1895" s="10"/>
      <c r="C1895" s="6"/>
      <c r="D1895" s="6"/>
      <c r="E1895" s="6"/>
      <c r="F1895" s="6"/>
      <c r="G1895" s="6"/>
      <c r="H1895" s="6"/>
      <c r="I1895" s="13"/>
      <c r="J1895" s="18"/>
      <c r="K1895" s="18"/>
      <c r="L1895" s="18"/>
      <c r="M1895" s="18"/>
      <c r="N1895" s="18"/>
      <c r="O1895" s="18"/>
      <c r="AW1895" s="23"/>
      <c r="BE1895" s="9"/>
      <c r="BF1895" s="9"/>
      <c r="BG1895" s="9"/>
      <c r="BH1895" s="9"/>
      <c r="BI1895" s="9"/>
      <c r="BJ1895" s="9"/>
      <c r="BK1895" s="9"/>
    </row>
    <row r="1896" spans="2:63" ht="15.75" customHeight="1" x14ac:dyDescent="0.25">
      <c r="B1896" s="10"/>
      <c r="C1896" s="6"/>
      <c r="D1896" s="6"/>
      <c r="E1896" s="6"/>
      <c r="F1896" s="6"/>
      <c r="G1896" s="6"/>
      <c r="H1896" s="6"/>
      <c r="I1896" s="13"/>
      <c r="J1896" s="18"/>
      <c r="K1896" s="18"/>
      <c r="L1896" s="18"/>
      <c r="M1896" s="18"/>
      <c r="N1896" s="18"/>
      <c r="O1896" s="18"/>
      <c r="AW1896" s="23"/>
      <c r="BE1896" s="9"/>
      <c r="BF1896" s="9"/>
      <c r="BG1896" s="9"/>
      <c r="BH1896" s="9"/>
      <c r="BI1896" s="9"/>
      <c r="BJ1896" s="9"/>
      <c r="BK1896" s="9"/>
    </row>
    <row r="1897" spans="2:63" ht="15.75" customHeight="1" x14ac:dyDescent="0.25">
      <c r="B1897" s="10"/>
      <c r="C1897" s="6"/>
      <c r="D1897" s="6"/>
      <c r="E1897" s="6"/>
      <c r="F1897" s="6"/>
      <c r="G1897" s="6"/>
      <c r="H1897" s="6"/>
      <c r="I1897" s="13"/>
      <c r="J1897" s="18"/>
      <c r="K1897" s="18"/>
      <c r="L1897" s="18"/>
      <c r="M1897" s="18"/>
      <c r="N1897" s="18"/>
      <c r="O1897" s="18"/>
      <c r="AW1897" s="23"/>
      <c r="BE1897" s="9"/>
      <c r="BF1897" s="9"/>
      <c r="BG1897" s="9"/>
      <c r="BH1897" s="9"/>
      <c r="BI1897" s="9"/>
      <c r="BJ1897" s="9"/>
      <c r="BK1897" s="9"/>
    </row>
    <row r="1898" spans="2:63" ht="15.75" customHeight="1" x14ac:dyDescent="0.25">
      <c r="B1898" s="10"/>
      <c r="C1898" s="6"/>
      <c r="D1898" s="6"/>
      <c r="E1898" s="6"/>
      <c r="F1898" s="6"/>
      <c r="G1898" s="6"/>
      <c r="H1898" s="6"/>
      <c r="I1898" s="13"/>
      <c r="J1898" s="18"/>
      <c r="K1898" s="18"/>
      <c r="L1898" s="18"/>
      <c r="M1898" s="18"/>
      <c r="N1898" s="18"/>
      <c r="O1898" s="18"/>
      <c r="AW1898" s="23"/>
      <c r="BE1898" s="9"/>
      <c r="BF1898" s="9"/>
      <c r="BG1898" s="9"/>
      <c r="BH1898" s="9"/>
      <c r="BI1898" s="9"/>
      <c r="BJ1898" s="9"/>
      <c r="BK1898" s="9"/>
    </row>
    <row r="1899" spans="2:63" ht="15.75" customHeight="1" x14ac:dyDescent="0.25">
      <c r="B1899" s="10"/>
      <c r="C1899" s="6"/>
      <c r="D1899" s="6"/>
      <c r="E1899" s="6"/>
      <c r="F1899" s="6"/>
      <c r="G1899" s="6"/>
      <c r="H1899" s="6"/>
      <c r="I1899" s="13"/>
      <c r="J1899" s="18"/>
      <c r="K1899" s="18"/>
      <c r="L1899" s="18"/>
      <c r="M1899" s="18"/>
      <c r="N1899" s="18"/>
      <c r="O1899" s="18"/>
      <c r="AW1899" s="23"/>
      <c r="BE1899" s="9"/>
      <c r="BF1899" s="9"/>
      <c r="BG1899" s="9"/>
      <c r="BH1899" s="9"/>
      <c r="BI1899" s="9"/>
      <c r="BJ1899" s="9"/>
      <c r="BK1899" s="9"/>
    </row>
    <row r="1900" spans="2:63" ht="15.75" customHeight="1" x14ac:dyDescent="0.25">
      <c r="B1900" s="10"/>
      <c r="C1900" s="6"/>
      <c r="D1900" s="6"/>
      <c r="E1900" s="6"/>
      <c r="F1900" s="6"/>
      <c r="G1900" s="6"/>
      <c r="H1900" s="6"/>
      <c r="I1900" s="13"/>
      <c r="J1900" s="18"/>
      <c r="K1900" s="18"/>
      <c r="L1900" s="18"/>
      <c r="M1900" s="18"/>
      <c r="N1900" s="18"/>
      <c r="O1900" s="18"/>
      <c r="AW1900" s="23"/>
      <c r="BE1900" s="9"/>
      <c r="BF1900" s="9"/>
      <c r="BG1900" s="9"/>
      <c r="BH1900" s="9"/>
      <c r="BI1900" s="9"/>
      <c r="BJ1900" s="9"/>
      <c r="BK1900" s="9"/>
    </row>
    <row r="1901" spans="2:63" ht="15.75" customHeight="1" x14ac:dyDescent="0.25">
      <c r="B1901" s="10"/>
      <c r="C1901" s="6"/>
      <c r="D1901" s="6"/>
      <c r="E1901" s="6"/>
      <c r="F1901" s="6"/>
      <c r="G1901" s="6"/>
      <c r="H1901" s="6"/>
      <c r="I1901" s="13"/>
      <c r="J1901" s="18"/>
      <c r="K1901" s="18"/>
      <c r="L1901" s="18"/>
      <c r="M1901" s="18"/>
      <c r="N1901" s="18"/>
      <c r="O1901" s="18"/>
      <c r="AW1901" s="23"/>
      <c r="BE1901" s="9"/>
      <c r="BF1901" s="9"/>
      <c r="BG1901" s="9"/>
      <c r="BH1901" s="9"/>
      <c r="BI1901" s="9"/>
      <c r="BJ1901" s="9"/>
      <c r="BK1901" s="9"/>
    </row>
    <row r="1902" spans="2:63" ht="15.75" customHeight="1" x14ac:dyDescent="0.25">
      <c r="B1902" s="10"/>
      <c r="C1902" s="6"/>
      <c r="D1902" s="6"/>
      <c r="E1902" s="6"/>
      <c r="F1902" s="6"/>
      <c r="G1902" s="6"/>
      <c r="H1902" s="6"/>
      <c r="I1902" s="13"/>
      <c r="J1902" s="18"/>
      <c r="K1902" s="18"/>
      <c r="L1902" s="18"/>
      <c r="M1902" s="18"/>
      <c r="N1902" s="18"/>
      <c r="O1902" s="18"/>
      <c r="AW1902" s="23"/>
      <c r="BE1902" s="9"/>
      <c r="BF1902" s="9"/>
      <c r="BG1902" s="9"/>
      <c r="BH1902" s="9"/>
      <c r="BI1902" s="9"/>
      <c r="BJ1902" s="9"/>
      <c r="BK1902" s="9"/>
    </row>
    <row r="1903" spans="2:63" ht="15.75" customHeight="1" x14ac:dyDescent="0.25">
      <c r="B1903" s="10"/>
      <c r="C1903" s="6"/>
      <c r="D1903" s="6"/>
      <c r="E1903" s="6"/>
      <c r="F1903" s="6"/>
      <c r="G1903" s="6"/>
      <c r="H1903" s="6"/>
      <c r="I1903" s="13"/>
      <c r="J1903" s="18"/>
      <c r="K1903" s="18"/>
      <c r="L1903" s="18"/>
      <c r="M1903" s="18"/>
      <c r="N1903" s="18"/>
      <c r="O1903" s="18"/>
      <c r="AW1903" s="23"/>
      <c r="BE1903" s="9"/>
      <c r="BF1903" s="9"/>
      <c r="BG1903" s="9"/>
      <c r="BH1903" s="9"/>
      <c r="BI1903" s="9"/>
      <c r="BJ1903" s="9"/>
      <c r="BK1903" s="9"/>
    </row>
    <row r="1904" spans="2:63" ht="15.75" customHeight="1" x14ac:dyDescent="0.25">
      <c r="B1904" s="10"/>
      <c r="C1904" s="6"/>
      <c r="D1904" s="6"/>
      <c r="E1904" s="6"/>
      <c r="F1904" s="6"/>
      <c r="G1904" s="6"/>
      <c r="H1904" s="6"/>
      <c r="I1904" s="13"/>
      <c r="J1904" s="18"/>
      <c r="K1904" s="18"/>
      <c r="L1904" s="18"/>
      <c r="M1904" s="18"/>
      <c r="N1904" s="18"/>
      <c r="O1904" s="18"/>
      <c r="AW1904" s="23"/>
      <c r="BE1904" s="9"/>
      <c r="BF1904" s="9"/>
      <c r="BG1904" s="9"/>
      <c r="BH1904" s="9"/>
      <c r="BI1904" s="9"/>
      <c r="BJ1904" s="9"/>
      <c r="BK1904" s="9"/>
    </row>
    <row r="1905" spans="2:63" ht="15.75" customHeight="1" x14ac:dyDescent="0.25">
      <c r="B1905" s="10"/>
      <c r="C1905" s="6"/>
      <c r="D1905" s="6"/>
      <c r="E1905" s="6"/>
      <c r="F1905" s="6"/>
      <c r="G1905" s="6"/>
      <c r="H1905" s="6"/>
      <c r="I1905" s="13"/>
      <c r="J1905" s="18"/>
      <c r="K1905" s="18"/>
      <c r="L1905" s="18"/>
      <c r="M1905" s="18"/>
      <c r="N1905" s="18"/>
      <c r="O1905" s="18"/>
      <c r="AW1905" s="23"/>
      <c r="BE1905" s="9"/>
      <c r="BF1905" s="9"/>
      <c r="BG1905" s="9"/>
      <c r="BH1905" s="9"/>
      <c r="BI1905" s="9"/>
      <c r="BJ1905" s="9"/>
      <c r="BK1905" s="9"/>
    </row>
    <row r="1906" spans="2:63" ht="15.75" customHeight="1" x14ac:dyDescent="0.25">
      <c r="B1906" s="10"/>
      <c r="C1906" s="6"/>
      <c r="D1906" s="6"/>
      <c r="E1906" s="6"/>
      <c r="F1906" s="6"/>
      <c r="G1906" s="6"/>
      <c r="H1906" s="6"/>
      <c r="I1906" s="13"/>
      <c r="J1906" s="18"/>
      <c r="K1906" s="18"/>
      <c r="L1906" s="18"/>
      <c r="M1906" s="18"/>
      <c r="N1906" s="18"/>
      <c r="O1906" s="18"/>
      <c r="AW1906" s="23"/>
      <c r="BE1906" s="9"/>
      <c r="BF1906" s="9"/>
      <c r="BG1906" s="9"/>
      <c r="BH1906" s="9"/>
      <c r="BI1906" s="9"/>
      <c r="BJ1906" s="9"/>
      <c r="BK1906" s="9"/>
    </row>
    <row r="1907" spans="2:63" ht="15.75" customHeight="1" x14ac:dyDescent="0.25">
      <c r="B1907" s="10"/>
      <c r="C1907" s="6"/>
      <c r="D1907" s="6"/>
      <c r="E1907" s="6"/>
      <c r="F1907" s="6"/>
      <c r="G1907" s="6"/>
      <c r="H1907" s="6"/>
      <c r="I1907" s="13"/>
      <c r="J1907" s="18"/>
      <c r="K1907" s="18"/>
      <c r="L1907" s="18"/>
      <c r="M1907" s="18"/>
      <c r="N1907" s="18"/>
      <c r="O1907" s="18"/>
      <c r="AW1907" s="23"/>
      <c r="BE1907" s="9"/>
      <c r="BF1907" s="9"/>
      <c r="BG1907" s="9"/>
      <c r="BH1907" s="9"/>
      <c r="BI1907" s="9"/>
      <c r="BJ1907" s="9"/>
      <c r="BK1907" s="9"/>
    </row>
    <row r="1908" spans="2:63" ht="15.75" customHeight="1" x14ac:dyDescent="0.25">
      <c r="B1908" s="10"/>
      <c r="C1908" s="6"/>
      <c r="D1908" s="6"/>
      <c r="E1908" s="6"/>
      <c r="F1908" s="6"/>
      <c r="G1908" s="6"/>
      <c r="H1908" s="6"/>
      <c r="I1908" s="13"/>
      <c r="J1908" s="18"/>
      <c r="K1908" s="18"/>
      <c r="L1908" s="18"/>
      <c r="M1908" s="18"/>
      <c r="N1908" s="18"/>
      <c r="O1908" s="18"/>
      <c r="AW1908" s="23"/>
      <c r="BE1908" s="9"/>
      <c r="BF1908" s="9"/>
      <c r="BG1908" s="9"/>
      <c r="BH1908" s="9"/>
      <c r="BI1908" s="9"/>
      <c r="BJ1908" s="9"/>
      <c r="BK1908" s="9"/>
    </row>
    <row r="1909" spans="2:63" ht="15.75" customHeight="1" x14ac:dyDescent="0.25">
      <c r="B1909" s="10"/>
      <c r="C1909" s="6"/>
      <c r="D1909" s="6"/>
      <c r="E1909" s="6"/>
      <c r="F1909" s="6"/>
      <c r="G1909" s="6"/>
      <c r="H1909" s="6"/>
      <c r="I1909" s="13"/>
      <c r="J1909" s="18"/>
      <c r="K1909" s="18"/>
      <c r="L1909" s="18"/>
      <c r="M1909" s="18"/>
      <c r="N1909" s="18"/>
      <c r="O1909" s="18"/>
      <c r="AW1909" s="23"/>
      <c r="BE1909" s="9"/>
      <c r="BF1909" s="9"/>
      <c r="BG1909" s="9"/>
      <c r="BH1909" s="9"/>
      <c r="BI1909" s="9"/>
      <c r="BJ1909" s="9"/>
      <c r="BK1909" s="9"/>
    </row>
    <row r="1910" spans="2:63" ht="15.75" customHeight="1" x14ac:dyDescent="0.25">
      <c r="B1910" s="10"/>
      <c r="C1910" s="6"/>
      <c r="D1910" s="6"/>
      <c r="E1910" s="6"/>
      <c r="F1910" s="6"/>
      <c r="G1910" s="6"/>
      <c r="H1910" s="6"/>
      <c r="I1910" s="13"/>
      <c r="J1910" s="18"/>
      <c r="K1910" s="18"/>
      <c r="L1910" s="18"/>
      <c r="M1910" s="18"/>
      <c r="N1910" s="18"/>
      <c r="O1910" s="18"/>
      <c r="AW1910" s="23"/>
      <c r="BE1910" s="9"/>
      <c r="BF1910" s="9"/>
      <c r="BG1910" s="9"/>
      <c r="BH1910" s="9"/>
      <c r="BI1910" s="9"/>
      <c r="BJ1910" s="9"/>
      <c r="BK1910" s="9"/>
    </row>
    <row r="1911" spans="2:63" ht="15.75" customHeight="1" x14ac:dyDescent="0.25">
      <c r="B1911" s="10"/>
      <c r="C1911" s="6"/>
      <c r="D1911" s="6"/>
      <c r="E1911" s="6"/>
      <c r="F1911" s="6"/>
      <c r="G1911" s="6"/>
      <c r="H1911" s="6"/>
      <c r="I1911" s="13"/>
      <c r="J1911" s="18"/>
      <c r="K1911" s="18"/>
      <c r="L1911" s="18"/>
      <c r="M1911" s="18"/>
      <c r="N1911" s="18"/>
      <c r="O1911" s="18"/>
      <c r="AW1911" s="23"/>
      <c r="BE1911" s="9"/>
      <c r="BF1911" s="9"/>
      <c r="BG1911" s="9"/>
      <c r="BH1911" s="9"/>
      <c r="BI1911" s="9"/>
      <c r="BJ1911" s="9"/>
      <c r="BK1911" s="9"/>
    </row>
    <row r="1912" spans="2:63" ht="15.75" customHeight="1" x14ac:dyDescent="0.25">
      <c r="B1912" s="10"/>
      <c r="C1912" s="6"/>
      <c r="D1912" s="6"/>
      <c r="E1912" s="6"/>
      <c r="F1912" s="6"/>
      <c r="G1912" s="6"/>
      <c r="H1912" s="6"/>
      <c r="I1912" s="13"/>
      <c r="J1912" s="18"/>
      <c r="K1912" s="18"/>
      <c r="L1912" s="18"/>
      <c r="M1912" s="18"/>
      <c r="N1912" s="18"/>
      <c r="O1912" s="18"/>
      <c r="AW1912" s="23"/>
      <c r="BE1912" s="9"/>
      <c r="BF1912" s="9"/>
      <c r="BG1912" s="9"/>
      <c r="BH1912" s="9"/>
      <c r="BI1912" s="9"/>
      <c r="BJ1912" s="9"/>
      <c r="BK1912" s="9"/>
    </row>
    <row r="1913" spans="2:63" ht="15.75" customHeight="1" x14ac:dyDescent="0.25">
      <c r="B1913" s="10"/>
      <c r="C1913" s="6"/>
      <c r="D1913" s="6"/>
      <c r="E1913" s="6"/>
      <c r="F1913" s="6"/>
      <c r="G1913" s="6"/>
      <c r="H1913" s="6"/>
      <c r="I1913" s="13"/>
      <c r="J1913" s="18"/>
      <c r="K1913" s="18"/>
      <c r="L1913" s="18"/>
      <c r="M1913" s="18"/>
      <c r="N1913" s="18"/>
      <c r="O1913" s="18"/>
      <c r="AW1913" s="23"/>
      <c r="BE1913" s="9"/>
      <c r="BF1913" s="9"/>
      <c r="BG1913" s="9"/>
      <c r="BH1913" s="9"/>
      <c r="BI1913" s="9"/>
      <c r="BJ1913" s="9"/>
      <c r="BK1913" s="9"/>
    </row>
    <row r="1914" spans="2:63" ht="15.75" customHeight="1" x14ac:dyDescent="0.25">
      <c r="B1914" s="10"/>
      <c r="C1914" s="6"/>
      <c r="D1914" s="6"/>
      <c r="E1914" s="6"/>
      <c r="F1914" s="6"/>
      <c r="G1914" s="6"/>
      <c r="H1914" s="6"/>
      <c r="I1914" s="13"/>
      <c r="J1914" s="18"/>
      <c r="K1914" s="18"/>
      <c r="L1914" s="18"/>
      <c r="M1914" s="18"/>
      <c r="N1914" s="18"/>
      <c r="O1914" s="18"/>
      <c r="AW1914" s="23"/>
      <c r="BE1914" s="9"/>
      <c r="BF1914" s="9"/>
      <c r="BG1914" s="9"/>
      <c r="BH1914" s="9"/>
      <c r="BI1914" s="9"/>
      <c r="BJ1914" s="9"/>
      <c r="BK1914" s="9"/>
    </row>
    <row r="1915" spans="2:63" ht="15.75" customHeight="1" x14ac:dyDescent="0.25">
      <c r="B1915" s="10"/>
      <c r="C1915" s="6"/>
      <c r="D1915" s="6"/>
      <c r="E1915" s="6"/>
      <c r="F1915" s="6"/>
      <c r="G1915" s="6"/>
      <c r="H1915" s="6"/>
      <c r="I1915" s="13"/>
      <c r="J1915" s="18"/>
      <c r="K1915" s="18"/>
      <c r="L1915" s="18"/>
      <c r="M1915" s="18"/>
      <c r="N1915" s="18"/>
      <c r="O1915" s="18"/>
      <c r="AW1915" s="23"/>
      <c r="BE1915" s="9"/>
      <c r="BF1915" s="9"/>
      <c r="BG1915" s="9"/>
      <c r="BH1915" s="9"/>
      <c r="BI1915" s="9"/>
      <c r="BJ1915" s="9"/>
      <c r="BK1915" s="9"/>
    </row>
    <row r="1916" spans="2:63" ht="15.75" customHeight="1" x14ac:dyDescent="0.25">
      <c r="B1916" s="10"/>
      <c r="C1916" s="6"/>
      <c r="D1916" s="6"/>
      <c r="E1916" s="6"/>
      <c r="F1916" s="6"/>
      <c r="G1916" s="6"/>
      <c r="H1916" s="6"/>
      <c r="I1916" s="13"/>
      <c r="J1916" s="18"/>
      <c r="K1916" s="18"/>
      <c r="L1916" s="18"/>
      <c r="M1916" s="18"/>
      <c r="N1916" s="18"/>
      <c r="O1916" s="18"/>
      <c r="AW1916" s="23"/>
      <c r="BE1916" s="9"/>
      <c r="BF1916" s="9"/>
      <c r="BG1916" s="9"/>
      <c r="BH1916" s="9"/>
      <c r="BI1916" s="9"/>
      <c r="BJ1916" s="9"/>
      <c r="BK1916" s="9"/>
    </row>
    <row r="1917" spans="2:63" ht="15.75" customHeight="1" x14ac:dyDescent="0.25">
      <c r="B1917" s="10"/>
      <c r="C1917" s="6"/>
      <c r="D1917" s="6"/>
      <c r="E1917" s="6"/>
      <c r="F1917" s="6"/>
      <c r="G1917" s="6"/>
      <c r="H1917" s="6"/>
      <c r="I1917" s="13"/>
      <c r="J1917" s="18"/>
      <c r="K1917" s="18"/>
      <c r="L1917" s="18"/>
      <c r="M1917" s="18"/>
      <c r="N1917" s="18"/>
      <c r="O1917" s="18"/>
      <c r="AW1917" s="23"/>
      <c r="BE1917" s="9"/>
      <c r="BF1917" s="9"/>
      <c r="BG1917" s="9"/>
      <c r="BH1917" s="9"/>
      <c r="BI1917" s="9"/>
      <c r="BJ1917" s="9"/>
      <c r="BK1917" s="9"/>
    </row>
    <row r="1918" spans="2:63" ht="15.75" customHeight="1" x14ac:dyDescent="0.25">
      <c r="B1918" s="10"/>
      <c r="C1918" s="6"/>
      <c r="D1918" s="6"/>
      <c r="E1918" s="6"/>
      <c r="F1918" s="6"/>
      <c r="G1918" s="6"/>
      <c r="H1918" s="6"/>
      <c r="I1918" s="13"/>
      <c r="J1918" s="18"/>
      <c r="K1918" s="18"/>
      <c r="L1918" s="18"/>
      <c r="M1918" s="18"/>
      <c r="N1918" s="18"/>
      <c r="O1918" s="18"/>
      <c r="AW1918" s="23"/>
      <c r="BE1918" s="9"/>
      <c r="BF1918" s="9"/>
      <c r="BG1918" s="9"/>
      <c r="BH1918" s="9"/>
      <c r="BI1918" s="9"/>
      <c r="BJ1918" s="9"/>
      <c r="BK1918" s="9"/>
    </row>
    <row r="1919" spans="2:63" ht="15.75" customHeight="1" x14ac:dyDescent="0.25">
      <c r="B1919" s="10"/>
      <c r="C1919" s="6"/>
      <c r="D1919" s="6"/>
      <c r="E1919" s="6"/>
      <c r="F1919" s="6"/>
      <c r="G1919" s="6"/>
      <c r="H1919" s="6"/>
      <c r="I1919" s="13"/>
      <c r="J1919" s="18"/>
      <c r="K1919" s="18"/>
      <c r="L1919" s="18"/>
      <c r="M1919" s="18"/>
      <c r="N1919" s="18"/>
      <c r="O1919" s="18"/>
      <c r="AW1919" s="23"/>
      <c r="BE1919" s="9"/>
      <c r="BF1919" s="9"/>
      <c r="BG1919" s="9"/>
      <c r="BH1919" s="9"/>
      <c r="BI1919" s="9"/>
      <c r="BJ1919" s="9"/>
      <c r="BK1919" s="9"/>
    </row>
    <row r="1920" spans="2:63" ht="15.75" customHeight="1" x14ac:dyDescent="0.25">
      <c r="B1920" s="10"/>
      <c r="C1920" s="6"/>
      <c r="D1920" s="6"/>
      <c r="E1920" s="6"/>
      <c r="F1920" s="6"/>
      <c r="G1920" s="6"/>
      <c r="H1920" s="6"/>
      <c r="I1920" s="13"/>
      <c r="J1920" s="18"/>
      <c r="K1920" s="18"/>
      <c r="L1920" s="18"/>
      <c r="M1920" s="18"/>
      <c r="N1920" s="18"/>
      <c r="O1920" s="18"/>
      <c r="AW1920" s="23"/>
      <c r="BE1920" s="9"/>
      <c r="BF1920" s="9"/>
      <c r="BG1920" s="9"/>
      <c r="BH1920" s="9"/>
      <c r="BI1920" s="9"/>
      <c r="BJ1920" s="9"/>
      <c r="BK1920" s="9"/>
    </row>
    <row r="1921" spans="2:63" ht="15.75" customHeight="1" x14ac:dyDescent="0.25">
      <c r="B1921" s="10"/>
      <c r="C1921" s="6"/>
      <c r="D1921" s="6"/>
      <c r="E1921" s="6"/>
      <c r="F1921" s="6"/>
      <c r="G1921" s="6"/>
      <c r="H1921" s="6"/>
      <c r="I1921" s="13"/>
      <c r="J1921" s="18"/>
      <c r="K1921" s="18"/>
      <c r="L1921" s="18"/>
      <c r="M1921" s="18"/>
      <c r="N1921" s="18"/>
      <c r="O1921" s="18"/>
      <c r="AW1921" s="23"/>
      <c r="BE1921" s="9"/>
      <c r="BF1921" s="9"/>
      <c r="BG1921" s="9"/>
      <c r="BH1921" s="9"/>
      <c r="BI1921" s="9"/>
      <c r="BJ1921" s="9"/>
      <c r="BK1921" s="9"/>
    </row>
    <row r="1922" spans="2:63" ht="15.75" customHeight="1" x14ac:dyDescent="0.25">
      <c r="B1922" s="10"/>
      <c r="C1922" s="6"/>
      <c r="D1922" s="6"/>
      <c r="E1922" s="6"/>
      <c r="F1922" s="6"/>
      <c r="G1922" s="6"/>
      <c r="H1922" s="6"/>
      <c r="I1922" s="13"/>
      <c r="J1922" s="18"/>
      <c r="K1922" s="18"/>
      <c r="L1922" s="18"/>
      <c r="M1922" s="18"/>
      <c r="N1922" s="18"/>
      <c r="O1922" s="18"/>
      <c r="AW1922" s="23"/>
      <c r="BE1922" s="9"/>
      <c r="BF1922" s="9"/>
      <c r="BG1922" s="9"/>
      <c r="BH1922" s="9"/>
      <c r="BI1922" s="9"/>
      <c r="BJ1922" s="9"/>
      <c r="BK1922" s="9"/>
    </row>
    <row r="1923" spans="2:63" ht="15.75" customHeight="1" x14ac:dyDescent="0.25">
      <c r="B1923" s="10"/>
      <c r="C1923" s="6"/>
      <c r="D1923" s="6"/>
      <c r="E1923" s="6"/>
      <c r="F1923" s="6"/>
      <c r="G1923" s="6"/>
      <c r="H1923" s="6"/>
      <c r="I1923" s="13"/>
      <c r="J1923" s="18"/>
      <c r="K1923" s="18"/>
      <c r="L1923" s="18"/>
      <c r="M1923" s="18"/>
      <c r="N1923" s="18"/>
      <c r="O1923" s="18"/>
      <c r="AW1923" s="23"/>
      <c r="BE1923" s="9"/>
      <c r="BF1923" s="9"/>
      <c r="BG1923" s="9"/>
      <c r="BH1923" s="9"/>
      <c r="BI1923" s="9"/>
      <c r="BJ1923" s="9"/>
      <c r="BK1923" s="9"/>
    </row>
    <row r="1924" spans="2:63" ht="15.75" customHeight="1" x14ac:dyDescent="0.25">
      <c r="B1924" s="10"/>
      <c r="C1924" s="6"/>
      <c r="D1924" s="6"/>
      <c r="E1924" s="6"/>
      <c r="F1924" s="6"/>
      <c r="G1924" s="6"/>
      <c r="H1924" s="6"/>
      <c r="I1924" s="13"/>
      <c r="J1924" s="18"/>
      <c r="K1924" s="18"/>
      <c r="L1924" s="18"/>
      <c r="M1924" s="18"/>
      <c r="N1924" s="18"/>
      <c r="O1924" s="18"/>
      <c r="AW1924" s="23"/>
      <c r="BE1924" s="9"/>
      <c r="BF1924" s="9"/>
      <c r="BG1924" s="9"/>
      <c r="BH1924" s="9"/>
      <c r="BI1924" s="9"/>
      <c r="BJ1924" s="9"/>
      <c r="BK1924" s="9"/>
    </row>
    <row r="1925" spans="2:63" ht="15.75" customHeight="1" x14ac:dyDescent="0.25">
      <c r="B1925" s="10"/>
      <c r="C1925" s="6"/>
      <c r="D1925" s="6"/>
      <c r="E1925" s="6"/>
      <c r="F1925" s="6"/>
      <c r="G1925" s="6"/>
      <c r="H1925" s="6"/>
      <c r="I1925" s="13"/>
      <c r="J1925" s="18"/>
      <c r="K1925" s="18"/>
      <c r="L1925" s="18"/>
      <c r="M1925" s="18"/>
      <c r="N1925" s="18"/>
      <c r="O1925" s="18"/>
      <c r="AW1925" s="23"/>
      <c r="BE1925" s="9"/>
      <c r="BF1925" s="9"/>
      <c r="BG1925" s="9"/>
      <c r="BH1925" s="9"/>
      <c r="BI1925" s="9"/>
      <c r="BJ1925" s="9"/>
      <c r="BK1925" s="9"/>
    </row>
    <row r="1926" spans="2:63" ht="15.75" customHeight="1" x14ac:dyDescent="0.25">
      <c r="B1926" s="10"/>
      <c r="C1926" s="6"/>
      <c r="D1926" s="6"/>
      <c r="E1926" s="6"/>
      <c r="F1926" s="6"/>
      <c r="G1926" s="6"/>
      <c r="H1926" s="6"/>
      <c r="I1926" s="13"/>
      <c r="J1926" s="18"/>
      <c r="K1926" s="18"/>
      <c r="L1926" s="18"/>
      <c r="M1926" s="18"/>
      <c r="N1926" s="18"/>
      <c r="O1926" s="18"/>
      <c r="AW1926" s="23"/>
      <c r="BE1926" s="9"/>
      <c r="BF1926" s="9"/>
      <c r="BG1926" s="9"/>
      <c r="BH1926" s="9"/>
      <c r="BI1926" s="9"/>
      <c r="BJ1926" s="9"/>
      <c r="BK1926" s="9"/>
    </row>
    <row r="1927" spans="2:63" ht="15.75" customHeight="1" x14ac:dyDescent="0.25">
      <c r="B1927" s="10"/>
      <c r="C1927" s="6"/>
      <c r="D1927" s="6"/>
      <c r="E1927" s="6"/>
      <c r="F1927" s="6"/>
      <c r="G1927" s="6"/>
      <c r="H1927" s="6"/>
      <c r="I1927" s="13"/>
      <c r="J1927" s="18"/>
      <c r="K1927" s="18"/>
      <c r="L1927" s="18"/>
      <c r="M1927" s="18"/>
      <c r="N1927" s="18"/>
      <c r="O1927" s="18"/>
      <c r="AW1927" s="23"/>
      <c r="BE1927" s="9"/>
      <c r="BF1927" s="9"/>
      <c r="BG1927" s="9"/>
      <c r="BH1927" s="9"/>
      <c r="BI1927" s="9"/>
      <c r="BJ1927" s="9"/>
      <c r="BK1927" s="9"/>
    </row>
    <row r="1928" spans="2:63" ht="15.75" customHeight="1" x14ac:dyDescent="0.25">
      <c r="B1928" s="10"/>
      <c r="C1928" s="6"/>
      <c r="D1928" s="6"/>
      <c r="E1928" s="6"/>
      <c r="F1928" s="6"/>
      <c r="G1928" s="6"/>
      <c r="H1928" s="6"/>
      <c r="I1928" s="13"/>
      <c r="J1928" s="18"/>
      <c r="K1928" s="18"/>
      <c r="L1928" s="18"/>
      <c r="M1928" s="18"/>
      <c r="N1928" s="18"/>
      <c r="O1928" s="18"/>
      <c r="AW1928" s="23"/>
      <c r="BE1928" s="9"/>
      <c r="BF1928" s="9"/>
      <c r="BG1928" s="9"/>
      <c r="BH1928" s="9"/>
      <c r="BI1928" s="9"/>
      <c r="BJ1928" s="9"/>
      <c r="BK1928" s="9"/>
    </row>
    <row r="1929" spans="2:63" ht="15.75" customHeight="1" x14ac:dyDescent="0.25">
      <c r="B1929" s="10"/>
      <c r="C1929" s="6"/>
      <c r="D1929" s="6"/>
      <c r="E1929" s="6"/>
      <c r="F1929" s="6"/>
      <c r="G1929" s="6"/>
      <c r="H1929" s="6"/>
      <c r="I1929" s="13"/>
      <c r="J1929" s="18"/>
      <c r="K1929" s="18"/>
      <c r="L1929" s="18"/>
      <c r="M1929" s="18"/>
      <c r="N1929" s="18"/>
      <c r="O1929" s="18"/>
      <c r="AW1929" s="23"/>
      <c r="BE1929" s="9"/>
      <c r="BF1929" s="9"/>
      <c r="BG1929" s="9"/>
      <c r="BH1929" s="9"/>
      <c r="BI1929" s="9"/>
      <c r="BJ1929" s="9"/>
      <c r="BK1929" s="9"/>
    </row>
    <row r="1930" spans="2:63" ht="15.75" customHeight="1" x14ac:dyDescent="0.25">
      <c r="B1930" s="10"/>
      <c r="C1930" s="6"/>
      <c r="D1930" s="6"/>
      <c r="E1930" s="6"/>
      <c r="F1930" s="6"/>
      <c r="G1930" s="6"/>
      <c r="H1930" s="6"/>
      <c r="I1930" s="13"/>
      <c r="J1930" s="18"/>
      <c r="K1930" s="18"/>
      <c r="L1930" s="18"/>
      <c r="M1930" s="18"/>
      <c r="N1930" s="18"/>
      <c r="O1930" s="18"/>
      <c r="AW1930" s="23"/>
      <c r="BE1930" s="9"/>
      <c r="BF1930" s="9"/>
      <c r="BG1930" s="9"/>
      <c r="BH1930" s="9"/>
      <c r="BI1930" s="9"/>
      <c r="BJ1930" s="9"/>
      <c r="BK1930" s="9"/>
    </row>
    <row r="1931" spans="2:63" ht="15.75" customHeight="1" x14ac:dyDescent="0.25">
      <c r="B1931" s="10"/>
      <c r="C1931" s="6"/>
      <c r="D1931" s="6"/>
      <c r="E1931" s="6"/>
      <c r="F1931" s="6"/>
      <c r="G1931" s="6"/>
      <c r="H1931" s="6"/>
      <c r="I1931" s="13"/>
      <c r="J1931" s="18"/>
      <c r="K1931" s="18"/>
      <c r="L1931" s="18"/>
      <c r="M1931" s="18"/>
      <c r="N1931" s="18"/>
      <c r="O1931" s="18"/>
      <c r="AW1931" s="23"/>
      <c r="BE1931" s="9"/>
      <c r="BF1931" s="9"/>
      <c r="BG1931" s="9"/>
      <c r="BH1931" s="9"/>
      <c r="BI1931" s="9"/>
      <c r="BJ1931" s="9"/>
      <c r="BK1931" s="9"/>
    </row>
    <row r="1932" spans="2:63" ht="15.75" customHeight="1" x14ac:dyDescent="0.25">
      <c r="B1932" s="10"/>
      <c r="C1932" s="6"/>
      <c r="D1932" s="6"/>
      <c r="E1932" s="6"/>
      <c r="F1932" s="6"/>
      <c r="G1932" s="6"/>
      <c r="H1932" s="6"/>
      <c r="I1932" s="13"/>
      <c r="J1932" s="18"/>
      <c r="K1932" s="18"/>
      <c r="L1932" s="18"/>
      <c r="M1932" s="18"/>
      <c r="N1932" s="18"/>
      <c r="O1932" s="18"/>
      <c r="AW1932" s="23"/>
      <c r="BE1932" s="9"/>
      <c r="BF1932" s="9"/>
      <c r="BG1932" s="9"/>
      <c r="BH1932" s="9"/>
      <c r="BI1932" s="9"/>
      <c r="BJ1932" s="9"/>
      <c r="BK1932" s="9"/>
    </row>
    <row r="1933" spans="2:63" ht="15.75" customHeight="1" x14ac:dyDescent="0.25">
      <c r="B1933" s="10"/>
      <c r="C1933" s="6"/>
      <c r="D1933" s="6"/>
      <c r="E1933" s="6"/>
      <c r="F1933" s="6"/>
      <c r="G1933" s="6"/>
      <c r="H1933" s="6"/>
      <c r="I1933" s="13"/>
      <c r="J1933" s="18"/>
      <c r="K1933" s="18"/>
      <c r="L1933" s="18"/>
      <c r="M1933" s="18"/>
      <c r="N1933" s="18"/>
      <c r="O1933" s="18"/>
      <c r="AW1933" s="23"/>
      <c r="BE1933" s="9"/>
      <c r="BF1933" s="9"/>
      <c r="BG1933" s="9"/>
      <c r="BH1933" s="9"/>
      <c r="BI1933" s="9"/>
      <c r="BJ1933" s="9"/>
      <c r="BK1933" s="9"/>
    </row>
    <row r="1934" spans="2:63" ht="15.75" customHeight="1" x14ac:dyDescent="0.25">
      <c r="B1934" s="10"/>
      <c r="C1934" s="6"/>
      <c r="D1934" s="6"/>
      <c r="E1934" s="6"/>
      <c r="F1934" s="6"/>
      <c r="G1934" s="6"/>
      <c r="H1934" s="6"/>
      <c r="I1934" s="13"/>
      <c r="J1934" s="18"/>
      <c r="K1934" s="18"/>
      <c r="L1934" s="18"/>
      <c r="M1934" s="18"/>
      <c r="N1934" s="18"/>
      <c r="O1934" s="18"/>
      <c r="AW1934" s="23"/>
      <c r="BE1934" s="9"/>
      <c r="BF1934" s="9"/>
      <c r="BG1934" s="9"/>
      <c r="BH1934" s="9"/>
      <c r="BI1934" s="9"/>
      <c r="BJ1934" s="9"/>
      <c r="BK1934" s="9"/>
    </row>
    <row r="1935" spans="2:63" ht="15.75" customHeight="1" x14ac:dyDescent="0.25">
      <c r="B1935" s="10"/>
      <c r="C1935" s="6"/>
      <c r="D1935" s="6"/>
      <c r="E1935" s="6"/>
      <c r="F1935" s="6"/>
      <c r="G1935" s="6"/>
      <c r="H1935" s="6"/>
      <c r="I1935" s="13"/>
      <c r="J1935" s="18"/>
      <c r="K1935" s="18"/>
      <c r="L1935" s="18"/>
      <c r="M1935" s="18"/>
      <c r="N1935" s="18"/>
      <c r="O1935" s="18"/>
      <c r="AW1935" s="23"/>
      <c r="BE1935" s="9"/>
      <c r="BF1935" s="9"/>
      <c r="BG1935" s="9"/>
      <c r="BH1935" s="9"/>
      <c r="BI1935" s="9"/>
      <c r="BJ1935" s="9"/>
      <c r="BK1935" s="9"/>
    </row>
    <row r="1936" spans="2:63" ht="15.75" customHeight="1" x14ac:dyDescent="0.25">
      <c r="B1936" s="10"/>
      <c r="C1936" s="6"/>
      <c r="D1936" s="6"/>
      <c r="E1936" s="6"/>
      <c r="F1936" s="6"/>
      <c r="G1936" s="6"/>
      <c r="H1936" s="6"/>
      <c r="I1936" s="13"/>
      <c r="J1936" s="18"/>
      <c r="K1936" s="18"/>
      <c r="L1936" s="18"/>
      <c r="M1936" s="18"/>
      <c r="N1936" s="18"/>
      <c r="O1936" s="18"/>
      <c r="AW1936" s="23"/>
      <c r="BE1936" s="9"/>
      <c r="BF1936" s="9"/>
      <c r="BG1936" s="9"/>
      <c r="BH1936" s="9"/>
      <c r="BI1936" s="9"/>
      <c r="BJ1936" s="9"/>
      <c r="BK1936" s="9"/>
    </row>
    <row r="1937" spans="2:63" ht="15.75" customHeight="1" x14ac:dyDescent="0.25">
      <c r="B1937" s="10"/>
      <c r="C1937" s="6"/>
      <c r="D1937" s="6"/>
      <c r="E1937" s="6"/>
      <c r="F1937" s="6"/>
      <c r="G1937" s="6"/>
      <c r="H1937" s="6"/>
      <c r="I1937" s="13"/>
      <c r="J1937" s="18"/>
      <c r="K1937" s="18"/>
      <c r="L1937" s="18"/>
      <c r="M1937" s="18"/>
      <c r="N1937" s="18"/>
      <c r="O1937" s="18"/>
      <c r="AW1937" s="23"/>
      <c r="BE1937" s="9"/>
      <c r="BF1937" s="9"/>
      <c r="BG1937" s="9"/>
      <c r="BH1937" s="9"/>
      <c r="BI1937" s="9"/>
      <c r="BJ1937" s="9"/>
      <c r="BK1937" s="9"/>
    </row>
    <row r="1938" spans="2:63" ht="15.75" customHeight="1" x14ac:dyDescent="0.25">
      <c r="B1938" s="10"/>
      <c r="C1938" s="6"/>
      <c r="D1938" s="6"/>
      <c r="E1938" s="6"/>
      <c r="F1938" s="6"/>
      <c r="G1938" s="6"/>
      <c r="H1938" s="6"/>
      <c r="I1938" s="13"/>
      <c r="J1938" s="18"/>
      <c r="K1938" s="18"/>
      <c r="L1938" s="18"/>
      <c r="M1938" s="18"/>
      <c r="N1938" s="18"/>
      <c r="O1938" s="18"/>
      <c r="AW1938" s="23"/>
      <c r="BE1938" s="9"/>
      <c r="BF1938" s="9"/>
      <c r="BG1938" s="9"/>
      <c r="BH1938" s="9"/>
      <c r="BI1938" s="9"/>
      <c r="BJ1938" s="9"/>
      <c r="BK1938" s="9"/>
    </row>
    <row r="1939" spans="2:63" ht="15.75" customHeight="1" x14ac:dyDescent="0.25">
      <c r="B1939" s="10"/>
      <c r="C1939" s="6"/>
      <c r="D1939" s="6"/>
      <c r="E1939" s="6"/>
      <c r="F1939" s="6"/>
      <c r="G1939" s="6"/>
      <c r="H1939" s="6"/>
      <c r="I1939" s="13"/>
      <c r="J1939" s="18"/>
      <c r="K1939" s="18"/>
      <c r="L1939" s="18"/>
      <c r="M1939" s="18"/>
      <c r="N1939" s="18"/>
      <c r="O1939" s="18"/>
      <c r="AW1939" s="23"/>
      <c r="BE1939" s="9"/>
      <c r="BF1939" s="9"/>
      <c r="BG1939" s="9"/>
      <c r="BH1939" s="9"/>
      <c r="BI1939" s="9"/>
      <c r="BJ1939" s="9"/>
      <c r="BK1939" s="9"/>
    </row>
    <row r="1940" spans="2:63" ht="15.75" customHeight="1" x14ac:dyDescent="0.25">
      <c r="B1940" s="10"/>
      <c r="C1940" s="6"/>
      <c r="D1940" s="6"/>
      <c r="E1940" s="6"/>
      <c r="F1940" s="6"/>
      <c r="G1940" s="6"/>
      <c r="H1940" s="6"/>
      <c r="I1940" s="13"/>
      <c r="J1940" s="18"/>
      <c r="K1940" s="18"/>
      <c r="L1940" s="18"/>
      <c r="M1940" s="18"/>
      <c r="N1940" s="18"/>
      <c r="O1940" s="18"/>
      <c r="AW1940" s="23"/>
      <c r="BE1940" s="9"/>
      <c r="BF1940" s="9"/>
      <c r="BG1940" s="9"/>
      <c r="BH1940" s="9"/>
      <c r="BI1940" s="9"/>
      <c r="BJ1940" s="9"/>
      <c r="BK1940" s="9"/>
    </row>
    <row r="1941" spans="2:63" ht="15.75" customHeight="1" x14ac:dyDescent="0.25">
      <c r="B1941" s="10"/>
      <c r="C1941" s="6"/>
      <c r="D1941" s="6"/>
      <c r="E1941" s="6"/>
      <c r="F1941" s="6"/>
      <c r="G1941" s="6"/>
      <c r="H1941" s="6"/>
      <c r="I1941" s="13"/>
      <c r="J1941" s="18"/>
      <c r="K1941" s="18"/>
      <c r="L1941" s="18"/>
      <c r="M1941" s="18"/>
      <c r="N1941" s="18"/>
      <c r="O1941" s="18"/>
      <c r="AW1941" s="23"/>
      <c r="BE1941" s="9"/>
      <c r="BF1941" s="9"/>
      <c r="BG1941" s="9"/>
      <c r="BH1941" s="9"/>
      <c r="BI1941" s="9"/>
      <c r="BJ1941" s="9"/>
      <c r="BK1941" s="9"/>
    </row>
    <row r="1942" spans="2:63" ht="15.75" customHeight="1" x14ac:dyDescent="0.25">
      <c r="B1942" s="10"/>
      <c r="C1942" s="6"/>
      <c r="D1942" s="6"/>
      <c r="E1942" s="6"/>
      <c r="F1942" s="6"/>
      <c r="G1942" s="6"/>
      <c r="H1942" s="6"/>
      <c r="I1942" s="13"/>
      <c r="J1942" s="18"/>
      <c r="K1942" s="18"/>
      <c r="L1942" s="18"/>
      <c r="M1942" s="18"/>
      <c r="N1942" s="18"/>
      <c r="O1942" s="18"/>
      <c r="AW1942" s="23"/>
      <c r="BE1942" s="9"/>
      <c r="BF1942" s="9"/>
      <c r="BG1942" s="9"/>
      <c r="BH1942" s="9"/>
      <c r="BI1942" s="9"/>
      <c r="BJ1942" s="9"/>
      <c r="BK1942" s="9"/>
    </row>
    <row r="1943" spans="2:63" ht="15.75" customHeight="1" x14ac:dyDescent="0.25">
      <c r="B1943" s="10"/>
      <c r="C1943" s="6"/>
      <c r="D1943" s="6"/>
      <c r="E1943" s="6"/>
      <c r="F1943" s="6"/>
      <c r="G1943" s="6"/>
      <c r="H1943" s="6"/>
      <c r="I1943" s="13"/>
      <c r="J1943" s="18"/>
      <c r="K1943" s="18"/>
      <c r="L1943" s="18"/>
      <c r="M1943" s="18"/>
      <c r="N1943" s="18"/>
      <c r="O1943" s="18"/>
      <c r="AW1943" s="23"/>
      <c r="BE1943" s="9"/>
      <c r="BF1943" s="9"/>
      <c r="BG1943" s="9"/>
      <c r="BH1943" s="9"/>
      <c r="BI1943" s="9"/>
      <c r="BJ1943" s="9"/>
      <c r="BK1943" s="9"/>
    </row>
    <row r="1944" spans="2:63" ht="15.75" customHeight="1" x14ac:dyDescent="0.25">
      <c r="B1944" s="10"/>
      <c r="C1944" s="6"/>
      <c r="D1944" s="6"/>
      <c r="E1944" s="6"/>
      <c r="F1944" s="6"/>
      <c r="G1944" s="6"/>
      <c r="H1944" s="6"/>
      <c r="I1944" s="13"/>
      <c r="J1944" s="18"/>
      <c r="K1944" s="18"/>
      <c r="L1944" s="18"/>
      <c r="M1944" s="18"/>
      <c r="N1944" s="18"/>
      <c r="O1944" s="18"/>
      <c r="AW1944" s="23"/>
      <c r="BE1944" s="9"/>
      <c r="BF1944" s="9"/>
      <c r="BG1944" s="9"/>
      <c r="BH1944" s="9"/>
      <c r="BI1944" s="9"/>
      <c r="BJ1944" s="9"/>
      <c r="BK1944" s="9"/>
    </row>
    <row r="1945" spans="2:63" ht="15.75" customHeight="1" x14ac:dyDescent="0.25">
      <c r="B1945" s="10"/>
      <c r="C1945" s="6"/>
      <c r="D1945" s="6"/>
      <c r="E1945" s="6"/>
      <c r="F1945" s="6"/>
      <c r="G1945" s="6"/>
      <c r="H1945" s="6"/>
      <c r="I1945" s="13"/>
      <c r="J1945" s="18"/>
      <c r="K1945" s="18"/>
      <c r="L1945" s="18"/>
      <c r="M1945" s="18"/>
      <c r="N1945" s="18"/>
      <c r="O1945" s="18"/>
      <c r="AW1945" s="23"/>
      <c r="BE1945" s="9"/>
      <c r="BF1945" s="9"/>
      <c r="BG1945" s="9"/>
      <c r="BH1945" s="9"/>
      <c r="BI1945" s="9"/>
      <c r="BJ1945" s="9"/>
      <c r="BK1945" s="9"/>
    </row>
    <row r="1946" spans="2:63" ht="15.75" customHeight="1" x14ac:dyDescent="0.25">
      <c r="B1946" s="10"/>
      <c r="C1946" s="6"/>
      <c r="D1946" s="6"/>
      <c r="E1946" s="6"/>
      <c r="F1946" s="6"/>
      <c r="G1946" s="6"/>
      <c r="H1946" s="6"/>
      <c r="I1946" s="13"/>
      <c r="J1946" s="18"/>
      <c r="K1946" s="18"/>
      <c r="L1946" s="18"/>
      <c r="M1946" s="18"/>
      <c r="N1946" s="18"/>
      <c r="O1946" s="18"/>
      <c r="AW1946" s="23"/>
      <c r="BE1946" s="9"/>
      <c r="BF1946" s="9"/>
      <c r="BG1946" s="9"/>
      <c r="BH1946" s="9"/>
      <c r="BI1946" s="9"/>
      <c r="BJ1946" s="9"/>
      <c r="BK1946" s="9"/>
    </row>
    <row r="1947" spans="2:63" ht="15.75" customHeight="1" x14ac:dyDescent="0.25">
      <c r="B1947" s="10"/>
      <c r="C1947" s="6"/>
      <c r="D1947" s="6"/>
      <c r="E1947" s="6"/>
      <c r="F1947" s="6"/>
      <c r="G1947" s="6"/>
      <c r="H1947" s="6"/>
      <c r="I1947" s="13"/>
      <c r="J1947" s="18"/>
      <c r="K1947" s="18"/>
      <c r="L1947" s="18"/>
      <c r="M1947" s="18"/>
      <c r="N1947" s="18"/>
      <c r="O1947" s="18"/>
      <c r="AW1947" s="23"/>
      <c r="BE1947" s="9"/>
      <c r="BF1947" s="9"/>
      <c r="BG1947" s="9"/>
      <c r="BH1947" s="9"/>
      <c r="BI1947" s="9"/>
      <c r="BJ1947" s="9"/>
      <c r="BK1947" s="9"/>
    </row>
    <row r="1948" spans="2:63" ht="15.75" customHeight="1" x14ac:dyDescent="0.25">
      <c r="B1948" s="10"/>
      <c r="C1948" s="6"/>
      <c r="D1948" s="6"/>
      <c r="E1948" s="6"/>
      <c r="F1948" s="6"/>
      <c r="G1948" s="6"/>
      <c r="H1948" s="6"/>
      <c r="I1948" s="13"/>
      <c r="J1948" s="18"/>
      <c r="K1948" s="18"/>
      <c r="L1948" s="18"/>
      <c r="M1948" s="18"/>
      <c r="N1948" s="18"/>
      <c r="O1948" s="18"/>
      <c r="AW1948" s="23"/>
      <c r="BE1948" s="9"/>
      <c r="BF1948" s="9"/>
      <c r="BG1948" s="9"/>
      <c r="BH1948" s="9"/>
      <c r="BI1948" s="9"/>
      <c r="BJ1948" s="9"/>
      <c r="BK1948" s="9"/>
    </row>
    <row r="1949" spans="2:63" ht="15.75" customHeight="1" x14ac:dyDescent="0.25">
      <c r="B1949" s="10"/>
      <c r="C1949" s="6"/>
      <c r="D1949" s="6"/>
      <c r="E1949" s="6"/>
      <c r="F1949" s="6"/>
      <c r="G1949" s="6"/>
      <c r="H1949" s="6"/>
      <c r="I1949" s="13"/>
      <c r="J1949" s="18"/>
      <c r="K1949" s="18"/>
      <c r="L1949" s="18"/>
      <c r="M1949" s="18"/>
      <c r="N1949" s="18"/>
      <c r="O1949" s="18"/>
      <c r="AW1949" s="23"/>
      <c r="BE1949" s="9"/>
      <c r="BF1949" s="9"/>
      <c r="BG1949" s="9"/>
      <c r="BH1949" s="9"/>
      <c r="BI1949" s="9"/>
      <c r="BJ1949" s="9"/>
      <c r="BK1949" s="9"/>
    </row>
    <row r="1950" spans="2:63" ht="15.75" customHeight="1" x14ac:dyDescent="0.25">
      <c r="B1950" s="10"/>
      <c r="C1950" s="6"/>
      <c r="D1950" s="6"/>
      <c r="E1950" s="6"/>
      <c r="F1950" s="6"/>
      <c r="G1950" s="6"/>
      <c r="H1950" s="6"/>
      <c r="I1950" s="13"/>
      <c r="J1950" s="18"/>
      <c r="K1950" s="18"/>
      <c r="L1950" s="18"/>
      <c r="M1950" s="18"/>
      <c r="N1950" s="18"/>
      <c r="O1950" s="18"/>
      <c r="AW1950" s="23"/>
      <c r="BE1950" s="9"/>
      <c r="BF1950" s="9"/>
      <c r="BG1950" s="9"/>
      <c r="BH1950" s="9"/>
      <c r="BI1950" s="9"/>
      <c r="BJ1950" s="9"/>
      <c r="BK1950" s="9"/>
    </row>
    <row r="1951" spans="2:63" ht="15.75" customHeight="1" x14ac:dyDescent="0.25">
      <c r="B1951" s="10"/>
      <c r="C1951" s="6"/>
      <c r="D1951" s="6"/>
      <c r="E1951" s="6"/>
      <c r="F1951" s="6"/>
      <c r="G1951" s="6"/>
      <c r="H1951" s="6"/>
      <c r="I1951" s="13"/>
      <c r="J1951" s="18"/>
      <c r="K1951" s="18"/>
      <c r="L1951" s="18"/>
      <c r="M1951" s="18"/>
      <c r="N1951" s="18"/>
      <c r="O1951" s="18"/>
      <c r="AW1951" s="23"/>
      <c r="BE1951" s="9"/>
      <c r="BF1951" s="9"/>
      <c r="BG1951" s="9"/>
      <c r="BH1951" s="9"/>
      <c r="BI1951" s="9"/>
      <c r="BJ1951" s="9"/>
      <c r="BK1951" s="9"/>
    </row>
    <row r="1952" spans="2:63" ht="15.75" customHeight="1" x14ac:dyDescent="0.25">
      <c r="B1952" s="10"/>
      <c r="C1952" s="6"/>
      <c r="D1952" s="6"/>
      <c r="E1952" s="6"/>
      <c r="F1952" s="6"/>
      <c r="G1952" s="6"/>
      <c r="H1952" s="6"/>
      <c r="I1952" s="13"/>
      <c r="J1952" s="18"/>
      <c r="K1952" s="18"/>
      <c r="L1952" s="18"/>
      <c r="M1952" s="18"/>
      <c r="N1952" s="18"/>
      <c r="O1952" s="18"/>
      <c r="AW1952" s="23"/>
      <c r="BE1952" s="9"/>
      <c r="BF1952" s="9"/>
      <c r="BG1952" s="9"/>
      <c r="BH1952" s="9"/>
      <c r="BI1952" s="9"/>
      <c r="BJ1952" s="9"/>
      <c r="BK1952" s="9"/>
    </row>
    <row r="1953" spans="2:63" ht="15.75" customHeight="1" x14ac:dyDescent="0.25">
      <c r="B1953" s="10"/>
      <c r="C1953" s="6"/>
      <c r="D1953" s="6"/>
      <c r="E1953" s="6"/>
      <c r="F1953" s="6"/>
      <c r="G1953" s="6"/>
      <c r="H1953" s="6"/>
      <c r="I1953" s="13"/>
      <c r="J1953" s="18"/>
      <c r="K1953" s="18"/>
      <c r="L1953" s="18"/>
      <c r="M1953" s="18"/>
      <c r="N1953" s="18"/>
      <c r="O1953" s="18"/>
      <c r="AW1953" s="23"/>
      <c r="BE1953" s="9"/>
      <c r="BF1953" s="9"/>
      <c r="BG1953" s="9"/>
      <c r="BH1953" s="9"/>
      <c r="BI1953" s="9"/>
      <c r="BJ1953" s="9"/>
      <c r="BK1953" s="9"/>
    </row>
    <row r="1954" spans="2:63" ht="15.75" customHeight="1" x14ac:dyDescent="0.25">
      <c r="B1954" s="10"/>
      <c r="C1954" s="6"/>
      <c r="D1954" s="6"/>
      <c r="E1954" s="6"/>
      <c r="F1954" s="6"/>
      <c r="G1954" s="6"/>
      <c r="H1954" s="6"/>
      <c r="I1954" s="13"/>
      <c r="J1954" s="18"/>
      <c r="K1954" s="18"/>
      <c r="L1954" s="18"/>
      <c r="M1954" s="18"/>
      <c r="N1954" s="18"/>
      <c r="O1954" s="18"/>
      <c r="AW1954" s="23"/>
      <c r="BE1954" s="9"/>
      <c r="BF1954" s="9"/>
      <c r="BG1954" s="9"/>
      <c r="BH1954" s="9"/>
      <c r="BI1954" s="9"/>
      <c r="BJ1954" s="9"/>
      <c r="BK1954" s="9"/>
    </row>
    <row r="1955" spans="2:63" ht="15.75" customHeight="1" x14ac:dyDescent="0.25">
      <c r="B1955" s="10"/>
      <c r="C1955" s="6"/>
      <c r="D1955" s="6"/>
      <c r="E1955" s="6"/>
      <c r="F1955" s="6"/>
      <c r="G1955" s="6"/>
      <c r="H1955" s="6"/>
      <c r="I1955" s="13"/>
      <c r="J1955" s="18"/>
      <c r="K1955" s="18"/>
      <c r="L1955" s="18"/>
      <c r="M1955" s="18"/>
      <c r="N1955" s="18"/>
      <c r="O1955" s="18"/>
      <c r="AW1955" s="23"/>
      <c r="BE1955" s="9"/>
      <c r="BF1955" s="9"/>
      <c r="BG1955" s="9"/>
      <c r="BH1955" s="9"/>
      <c r="BI1955" s="9"/>
      <c r="BJ1955" s="9"/>
      <c r="BK1955" s="9"/>
    </row>
    <row r="1956" spans="2:63" ht="15.75" customHeight="1" x14ac:dyDescent="0.25">
      <c r="B1956" s="10"/>
      <c r="C1956" s="6"/>
      <c r="D1956" s="6"/>
      <c r="E1956" s="6"/>
      <c r="F1956" s="6"/>
      <c r="G1956" s="6"/>
      <c r="H1956" s="6"/>
      <c r="I1956" s="13"/>
      <c r="J1956" s="18"/>
      <c r="K1956" s="18"/>
      <c r="L1956" s="18"/>
      <c r="M1956" s="18"/>
      <c r="N1956" s="18"/>
      <c r="O1956" s="18"/>
      <c r="AW1956" s="23"/>
      <c r="BE1956" s="9"/>
      <c r="BF1956" s="9"/>
      <c r="BG1956" s="9"/>
      <c r="BH1956" s="9"/>
      <c r="BI1956" s="9"/>
      <c r="BJ1956" s="9"/>
      <c r="BK1956" s="9"/>
    </row>
    <row r="1957" spans="2:63" ht="15.75" customHeight="1" x14ac:dyDescent="0.25">
      <c r="B1957" s="10"/>
      <c r="C1957" s="6"/>
      <c r="D1957" s="6"/>
      <c r="E1957" s="6"/>
      <c r="F1957" s="6"/>
      <c r="G1957" s="6"/>
      <c r="H1957" s="6"/>
      <c r="I1957" s="13"/>
      <c r="J1957" s="18"/>
      <c r="K1957" s="18"/>
      <c r="L1957" s="18"/>
      <c r="M1957" s="18"/>
      <c r="N1957" s="18"/>
      <c r="O1957" s="18"/>
      <c r="AW1957" s="23"/>
      <c r="BE1957" s="9"/>
      <c r="BF1957" s="9"/>
      <c r="BG1957" s="9"/>
      <c r="BH1957" s="9"/>
      <c r="BI1957" s="9"/>
      <c r="BJ1957" s="9"/>
      <c r="BK1957" s="9"/>
    </row>
    <row r="1958" spans="2:63" ht="15.75" customHeight="1" x14ac:dyDescent="0.25">
      <c r="B1958" s="10"/>
      <c r="C1958" s="6"/>
      <c r="D1958" s="6"/>
      <c r="E1958" s="6"/>
      <c r="F1958" s="6"/>
      <c r="G1958" s="6"/>
      <c r="H1958" s="6"/>
      <c r="I1958" s="13"/>
      <c r="J1958" s="18"/>
      <c r="K1958" s="18"/>
      <c r="L1958" s="18"/>
      <c r="M1958" s="18"/>
      <c r="N1958" s="18"/>
      <c r="O1958" s="18"/>
      <c r="AW1958" s="23"/>
      <c r="BE1958" s="9"/>
      <c r="BF1958" s="9"/>
      <c r="BG1958" s="9"/>
      <c r="BH1958" s="9"/>
      <c r="BI1958" s="9"/>
      <c r="BJ1958" s="9"/>
      <c r="BK1958" s="9"/>
    </row>
    <row r="1959" spans="2:63" ht="15.75" customHeight="1" x14ac:dyDescent="0.25">
      <c r="B1959" s="10"/>
      <c r="C1959" s="6"/>
      <c r="D1959" s="6"/>
      <c r="E1959" s="6"/>
      <c r="F1959" s="6"/>
      <c r="G1959" s="6"/>
      <c r="H1959" s="6"/>
      <c r="I1959" s="13"/>
      <c r="J1959" s="18"/>
      <c r="K1959" s="18"/>
      <c r="L1959" s="18"/>
      <c r="M1959" s="18"/>
      <c r="N1959" s="18"/>
      <c r="O1959" s="18"/>
      <c r="AW1959" s="23"/>
      <c r="BE1959" s="9"/>
      <c r="BF1959" s="9"/>
      <c r="BG1959" s="9"/>
      <c r="BH1959" s="9"/>
      <c r="BI1959" s="9"/>
      <c r="BJ1959" s="9"/>
      <c r="BK1959" s="9"/>
    </row>
    <row r="1960" spans="2:63" ht="15.75" customHeight="1" x14ac:dyDescent="0.25">
      <c r="B1960" s="10"/>
      <c r="C1960" s="6"/>
      <c r="D1960" s="6"/>
      <c r="E1960" s="6"/>
      <c r="F1960" s="6"/>
      <c r="G1960" s="6"/>
      <c r="H1960" s="6"/>
      <c r="I1960" s="13"/>
      <c r="J1960" s="18"/>
      <c r="K1960" s="18"/>
      <c r="L1960" s="18"/>
      <c r="M1960" s="18"/>
      <c r="N1960" s="18"/>
      <c r="O1960" s="18"/>
      <c r="AW1960" s="23"/>
      <c r="BE1960" s="9"/>
      <c r="BF1960" s="9"/>
      <c r="BG1960" s="9"/>
      <c r="BH1960" s="9"/>
      <c r="BI1960" s="9"/>
      <c r="BJ1960" s="9"/>
      <c r="BK1960" s="9"/>
    </row>
    <row r="1961" spans="2:63" ht="15.75" customHeight="1" x14ac:dyDescent="0.25">
      <c r="B1961" s="10"/>
      <c r="C1961" s="6"/>
      <c r="D1961" s="6"/>
      <c r="E1961" s="6"/>
      <c r="F1961" s="6"/>
      <c r="G1961" s="6"/>
      <c r="H1961" s="6"/>
      <c r="I1961" s="13"/>
      <c r="J1961" s="18"/>
      <c r="K1961" s="18"/>
      <c r="L1961" s="18"/>
      <c r="M1961" s="18"/>
      <c r="N1961" s="18"/>
      <c r="O1961" s="18"/>
      <c r="AW1961" s="23"/>
      <c r="BE1961" s="9"/>
      <c r="BF1961" s="9"/>
      <c r="BG1961" s="9"/>
      <c r="BH1961" s="9"/>
      <c r="BI1961" s="9"/>
      <c r="BJ1961" s="9"/>
      <c r="BK1961" s="9"/>
    </row>
    <row r="1962" spans="2:63" ht="15.75" customHeight="1" x14ac:dyDescent="0.25">
      <c r="B1962" s="10"/>
      <c r="C1962" s="6"/>
      <c r="D1962" s="6"/>
      <c r="E1962" s="6"/>
      <c r="F1962" s="6"/>
      <c r="G1962" s="6"/>
      <c r="H1962" s="6"/>
      <c r="I1962" s="13"/>
      <c r="J1962" s="18"/>
      <c r="K1962" s="18"/>
      <c r="L1962" s="18"/>
      <c r="M1962" s="18"/>
      <c r="N1962" s="18"/>
      <c r="O1962" s="18"/>
      <c r="AW1962" s="23"/>
      <c r="BE1962" s="9"/>
      <c r="BF1962" s="9"/>
      <c r="BG1962" s="9"/>
      <c r="BH1962" s="9"/>
      <c r="BI1962" s="9"/>
      <c r="BJ1962" s="9"/>
      <c r="BK1962" s="9"/>
    </row>
    <row r="1963" spans="2:63" ht="15.75" customHeight="1" x14ac:dyDescent="0.25">
      <c r="B1963" s="10"/>
      <c r="C1963" s="6"/>
      <c r="D1963" s="6"/>
      <c r="E1963" s="6"/>
      <c r="F1963" s="6"/>
      <c r="G1963" s="6"/>
      <c r="H1963" s="6"/>
      <c r="I1963" s="13"/>
      <c r="J1963" s="18"/>
      <c r="K1963" s="18"/>
      <c r="L1963" s="18"/>
      <c r="M1963" s="18"/>
      <c r="N1963" s="18"/>
      <c r="O1963" s="18"/>
      <c r="AW1963" s="23"/>
      <c r="BE1963" s="9"/>
      <c r="BF1963" s="9"/>
      <c r="BG1963" s="9"/>
      <c r="BH1963" s="9"/>
      <c r="BI1963" s="9"/>
      <c r="BJ1963" s="9"/>
      <c r="BK1963" s="9"/>
    </row>
    <row r="1964" spans="2:63" ht="15.75" customHeight="1" x14ac:dyDescent="0.25">
      <c r="B1964" s="10"/>
      <c r="C1964" s="6"/>
      <c r="D1964" s="6"/>
      <c r="E1964" s="6"/>
      <c r="F1964" s="6"/>
      <c r="G1964" s="6"/>
      <c r="H1964" s="6"/>
      <c r="I1964" s="13"/>
      <c r="J1964" s="18"/>
      <c r="K1964" s="18"/>
      <c r="L1964" s="18"/>
      <c r="M1964" s="18"/>
      <c r="N1964" s="18"/>
      <c r="O1964" s="18"/>
      <c r="AW1964" s="23"/>
      <c r="BE1964" s="9"/>
      <c r="BF1964" s="9"/>
      <c r="BG1964" s="9"/>
      <c r="BH1964" s="9"/>
      <c r="BI1964" s="9"/>
      <c r="BJ1964" s="9"/>
      <c r="BK1964" s="9"/>
    </row>
    <row r="1965" spans="2:63" ht="15.75" customHeight="1" x14ac:dyDescent="0.25">
      <c r="B1965" s="10"/>
      <c r="C1965" s="6"/>
      <c r="D1965" s="6"/>
      <c r="E1965" s="6"/>
      <c r="F1965" s="6"/>
      <c r="G1965" s="6"/>
      <c r="H1965" s="6"/>
      <c r="I1965" s="13"/>
      <c r="J1965" s="18"/>
      <c r="K1965" s="18"/>
      <c r="L1965" s="18"/>
      <c r="M1965" s="18"/>
      <c r="N1965" s="18"/>
      <c r="O1965" s="18"/>
      <c r="AW1965" s="23"/>
      <c r="BE1965" s="9"/>
      <c r="BF1965" s="9"/>
      <c r="BG1965" s="9"/>
      <c r="BH1965" s="9"/>
      <c r="BI1965" s="9"/>
      <c r="BJ1965" s="9"/>
      <c r="BK1965" s="9"/>
    </row>
    <row r="1966" spans="2:63" ht="15.75" customHeight="1" x14ac:dyDescent="0.25">
      <c r="B1966" s="10"/>
      <c r="C1966" s="6"/>
      <c r="D1966" s="6"/>
      <c r="E1966" s="6"/>
      <c r="F1966" s="6"/>
      <c r="G1966" s="6"/>
      <c r="H1966" s="6"/>
      <c r="I1966" s="13"/>
      <c r="J1966" s="18"/>
      <c r="K1966" s="18"/>
      <c r="L1966" s="18"/>
      <c r="M1966" s="18"/>
      <c r="N1966" s="18"/>
      <c r="O1966" s="18"/>
      <c r="AW1966" s="23"/>
      <c r="BE1966" s="9"/>
      <c r="BF1966" s="9"/>
      <c r="BG1966" s="9"/>
      <c r="BH1966" s="9"/>
      <c r="BI1966" s="9"/>
      <c r="BJ1966" s="9"/>
      <c r="BK1966" s="9"/>
    </row>
    <row r="1967" spans="2:63" ht="15.75" customHeight="1" x14ac:dyDescent="0.25">
      <c r="B1967" s="10"/>
      <c r="C1967" s="6"/>
      <c r="D1967" s="6"/>
      <c r="E1967" s="6"/>
      <c r="F1967" s="6"/>
      <c r="G1967" s="6"/>
      <c r="H1967" s="6"/>
      <c r="I1967" s="13"/>
      <c r="J1967" s="18"/>
      <c r="K1967" s="18"/>
      <c r="L1967" s="18"/>
      <c r="M1967" s="18"/>
      <c r="N1967" s="18"/>
      <c r="O1967" s="18"/>
      <c r="AW1967" s="23"/>
      <c r="BE1967" s="9"/>
      <c r="BF1967" s="9"/>
      <c r="BG1967" s="9"/>
      <c r="BH1967" s="9"/>
      <c r="BI1967" s="9"/>
      <c r="BJ1967" s="9"/>
      <c r="BK1967" s="9"/>
    </row>
    <row r="1968" spans="2:63" ht="15.75" customHeight="1" x14ac:dyDescent="0.25">
      <c r="B1968" s="10"/>
      <c r="C1968" s="6"/>
      <c r="D1968" s="6"/>
      <c r="E1968" s="6"/>
      <c r="F1968" s="6"/>
      <c r="G1968" s="6"/>
      <c r="H1968" s="6"/>
      <c r="I1968" s="13"/>
      <c r="J1968" s="18"/>
      <c r="K1968" s="18"/>
      <c r="L1968" s="18"/>
      <c r="M1968" s="18"/>
      <c r="N1968" s="18"/>
      <c r="O1968" s="18"/>
      <c r="AW1968" s="23"/>
      <c r="BE1968" s="9"/>
      <c r="BF1968" s="9"/>
      <c r="BG1968" s="9"/>
      <c r="BH1968" s="9"/>
      <c r="BI1968" s="9"/>
      <c r="BJ1968" s="9"/>
      <c r="BK1968" s="9"/>
    </row>
    <row r="1969" spans="2:63" ht="15.75" customHeight="1" x14ac:dyDescent="0.25">
      <c r="B1969" s="10"/>
      <c r="C1969" s="6"/>
      <c r="D1969" s="6"/>
      <c r="E1969" s="6"/>
      <c r="F1969" s="6"/>
      <c r="G1969" s="6"/>
      <c r="H1969" s="6"/>
      <c r="I1969" s="13"/>
      <c r="J1969" s="18"/>
      <c r="K1969" s="18"/>
      <c r="L1969" s="18"/>
      <c r="M1969" s="18"/>
      <c r="N1969" s="18"/>
      <c r="O1969" s="18"/>
      <c r="AW1969" s="23"/>
      <c r="BE1969" s="9"/>
      <c r="BF1969" s="9"/>
      <c r="BG1969" s="9"/>
      <c r="BH1969" s="9"/>
      <c r="BI1969" s="9"/>
      <c r="BJ1969" s="9"/>
      <c r="BK1969" s="9"/>
    </row>
    <row r="1970" spans="2:63" ht="15.75" customHeight="1" x14ac:dyDescent="0.25">
      <c r="B1970" s="10"/>
      <c r="C1970" s="6"/>
      <c r="D1970" s="6"/>
      <c r="E1970" s="6"/>
      <c r="F1970" s="6"/>
      <c r="G1970" s="6"/>
      <c r="H1970" s="6"/>
      <c r="I1970" s="13"/>
      <c r="J1970" s="18"/>
      <c r="K1970" s="18"/>
      <c r="L1970" s="18"/>
      <c r="M1970" s="18"/>
      <c r="N1970" s="18"/>
      <c r="O1970" s="18"/>
      <c r="AW1970" s="23"/>
      <c r="BE1970" s="9"/>
      <c r="BF1970" s="9"/>
      <c r="BG1970" s="9"/>
      <c r="BH1970" s="9"/>
      <c r="BI1970" s="9"/>
      <c r="BJ1970" s="9"/>
      <c r="BK1970" s="9"/>
    </row>
    <row r="1971" spans="2:63" ht="15.75" customHeight="1" x14ac:dyDescent="0.25">
      <c r="B1971" s="10"/>
      <c r="C1971" s="6"/>
      <c r="D1971" s="6"/>
      <c r="E1971" s="6"/>
      <c r="F1971" s="6"/>
      <c r="G1971" s="6"/>
      <c r="H1971" s="6"/>
      <c r="I1971" s="13"/>
      <c r="J1971" s="18"/>
      <c r="K1971" s="18"/>
      <c r="L1971" s="18"/>
      <c r="M1971" s="18"/>
      <c r="N1971" s="18"/>
      <c r="O1971" s="18"/>
      <c r="AW1971" s="23"/>
      <c r="BE1971" s="9"/>
      <c r="BF1971" s="9"/>
      <c r="BG1971" s="9"/>
      <c r="BH1971" s="9"/>
      <c r="BI1971" s="9"/>
      <c r="BJ1971" s="9"/>
      <c r="BK1971" s="9"/>
    </row>
    <row r="1972" spans="2:63" ht="15.75" customHeight="1" x14ac:dyDescent="0.25">
      <c r="B1972" s="10"/>
      <c r="C1972" s="6"/>
      <c r="D1972" s="6"/>
      <c r="E1972" s="6"/>
      <c r="F1972" s="6"/>
      <c r="G1972" s="6"/>
      <c r="H1972" s="6"/>
      <c r="I1972" s="13"/>
      <c r="J1972" s="18"/>
      <c r="K1972" s="18"/>
      <c r="L1972" s="18"/>
      <c r="M1972" s="18"/>
      <c r="N1972" s="18"/>
      <c r="O1972" s="18"/>
      <c r="AW1972" s="23"/>
      <c r="BE1972" s="9"/>
      <c r="BF1972" s="9"/>
      <c r="BG1972" s="9"/>
      <c r="BH1972" s="9"/>
      <c r="BI1972" s="9"/>
      <c r="BJ1972" s="9"/>
      <c r="BK1972" s="9"/>
    </row>
    <row r="1973" spans="2:63" ht="15.75" customHeight="1" x14ac:dyDescent="0.25">
      <c r="B1973" s="10"/>
      <c r="C1973" s="6"/>
      <c r="D1973" s="6"/>
      <c r="E1973" s="6"/>
      <c r="F1973" s="6"/>
      <c r="G1973" s="6"/>
      <c r="H1973" s="6"/>
      <c r="I1973" s="13"/>
      <c r="J1973" s="18"/>
      <c r="K1973" s="18"/>
      <c r="L1973" s="18"/>
      <c r="M1973" s="18"/>
      <c r="N1973" s="18"/>
      <c r="O1973" s="18"/>
      <c r="AW1973" s="23"/>
      <c r="BE1973" s="9"/>
      <c r="BF1973" s="9"/>
      <c r="BG1973" s="9"/>
      <c r="BH1973" s="9"/>
      <c r="BI1973" s="9"/>
      <c r="BJ1973" s="9"/>
      <c r="BK1973" s="9"/>
    </row>
    <row r="1974" spans="2:63" ht="15.75" customHeight="1" x14ac:dyDescent="0.25">
      <c r="B1974" s="10"/>
      <c r="C1974" s="6"/>
      <c r="D1974" s="6"/>
      <c r="E1974" s="6"/>
      <c r="F1974" s="6"/>
      <c r="G1974" s="6"/>
      <c r="H1974" s="6"/>
      <c r="I1974" s="13"/>
      <c r="J1974" s="18"/>
      <c r="K1974" s="18"/>
      <c r="L1974" s="18"/>
      <c r="M1974" s="18"/>
      <c r="N1974" s="18"/>
      <c r="O1974" s="18"/>
      <c r="AW1974" s="23"/>
      <c r="BE1974" s="9"/>
      <c r="BF1974" s="9"/>
      <c r="BG1974" s="9"/>
      <c r="BH1974" s="9"/>
      <c r="BI1974" s="9"/>
      <c r="BJ1974" s="9"/>
      <c r="BK1974" s="9"/>
    </row>
    <row r="1975" spans="2:63" ht="15.75" customHeight="1" x14ac:dyDescent="0.25">
      <c r="B1975" s="10"/>
      <c r="C1975" s="6"/>
      <c r="D1975" s="6"/>
      <c r="E1975" s="6"/>
      <c r="F1975" s="6"/>
      <c r="G1975" s="6"/>
      <c r="H1975" s="6"/>
      <c r="I1975" s="13"/>
      <c r="J1975" s="18"/>
      <c r="K1975" s="18"/>
      <c r="L1975" s="18"/>
      <c r="M1975" s="18"/>
      <c r="N1975" s="18"/>
      <c r="O1975" s="18"/>
      <c r="AW1975" s="23"/>
      <c r="BE1975" s="9"/>
      <c r="BF1975" s="9"/>
      <c r="BG1975" s="9"/>
      <c r="BH1975" s="9"/>
      <c r="BI1975" s="9"/>
      <c r="BJ1975" s="9"/>
      <c r="BK1975" s="9"/>
    </row>
    <row r="1976" spans="2:63" ht="15.75" customHeight="1" x14ac:dyDescent="0.25">
      <c r="B1976" s="10"/>
      <c r="C1976" s="6"/>
      <c r="D1976" s="6"/>
      <c r="E1976" s="6"/>
      <c r="F1976" s="6"/>
      <c r="G1976" s="6"/>
      <c r="H1976" s="6"/>
      <c r="I1976" s="13"/>
      <c r="J1976" s="18"/>
      <c r="K1976" s="18"/>
      <c r="L1976" s="18"/>
      <c r="M1976" s="18"/>
      <c r="N1976" s="18"/>
      <c r="O1976" s="18"/>
      <c r="AW1976" s="23"/>
      <c r="BE1976" s="9"/>
      <c r="BF1976" s="9"/>
      <c r="BG1976" s="9"/>
      <c r="BH1976" s="9"/>
      <c r="BI1976" s="9"/>
      <c r="BJ1976" s="9"/>
      <c r="BK1976" s="9"/>
    </row>
    <row r="1977" spans="2:63" ht="15.75" customHeight="1" x14ac:dyDescent="0.25">
      <c r="B1977" s="10"/>
      <c r="C1977" s="6"/>
      <c r="D1977" s="6"/>
      <c r="E1977" s="6"/>
      <c r="F1977" s="6"/>
      <c r="G1977" s="6"/>
      <c r="H1977" s="6"/>
      <c r="I1977" s="13"/>
      <c r="J1977" s="18"/>
      <c r="K1977" s="18"/>
      <c r="L1977" s="18"/>
      <c r="M1977" s="18"/>
      <c r="N1977" s="18"/>
      <c r="O1977" s="18"/>
      <c r="AW1977" s="23"/>
      <c r="BE1977" s="9"/>
      <c r="BF1977" s="9"/>
      <c r="BG1977" s="9"/>
      <c r="BH1977" s="9"/>
      <c r="BI1977" s="9"/>
      <c r="BJ1977" s="9"/>
      <c r="BK1977" s="9"/>
    </row>
    <row r="1978" spans="2:63" ht="15.75" customHeight="1" x14ac:dyDescent="0.25">
      <c r="B1978" s="10"/>
      <c r="C1978" s="6"/>
      <c r="D1978" s="6"/>
      <c r="E1978" s="6"/>
      <c r="F1978" s="6"/>
      <c r="G1978" s="6"/>
      <c r="H1978" s="6"/>
      <c r="I1978" s="13"/>
      <c r="J1978" s="18"/>
      <c r="K1978" s="18"/>
      <c r="L1978" s="18"/>
      <c r="M1978" s="18"/>
      <c r="N1978" s="18"/>
      <c r="O1978" s="18"/>
      <c r="AW1978" s="23"/>
      <c r="BE1978" s="9"/>
      <c r="BF1978" s="9"/>
      <c r="BG1978" s="9"/>
      <c r="BH1978" s="9"/>
      <c r="BI1978" s="9"/>
      <c r="BJ1978" s="9"/>
      <c r="BK1978" s="9"/>
    </row>
    <row r="1979" spans="2:63" ht="15.75" customHeight="1" x14ac:dyDescent="0.25">
      <c r="B1979" s="10"/>
      <c r="C1979" s="6"/>
      <c r="D1979" s="6"/>
      <c r="E1979" s="6"/>
      <c r="F1979" s="6"/>
      <c r="G1979" s="6"/>
      <c r="H1979" s="6"/>
      <c r="I1979" s="13"/>
      <c r="J1979" s="18"/>
      <c r="K1979" s="18"/>
      <c r="L1979" s="18"/>
      <c r="M1979" s="18"/>
      <c r="N1979" s="18"/>
      <c r="O1979" s="18"/>
      <c r="AW1979" s="23"/>
      <c r="BE1979" s="9"/>
      <c r="BF1979" s="9"/>
      <c r="BG1979" s="9"/>
      <c r="BH1979" s="9"/>
      <c r="BI1979" s="9"/>
      <c r="BJ1979" s="9"/>
      <c r="BK1979" s="9"/>
    </row>
    <row r="1980" spans="2:63" ht="15.75" customHeight="1" x14ac:dyDescent="0.25">
      <c r="B1980" s="10"/>
      <c r="C1980" s="6"/>
      <c r="D1980" s="6"/>
      <c r="E1980" s="6"/>
      <c r="F1980" s="6"/>
      <c r="G1980" s="6"/>
      <c r="H1980" s="6"/>
      <c r="I1980" s="13"/>
      <c r="J1980" s="18"/>
      <c r="K1980" s="18"/>
      <c r="L1980" s="18"/>
      <c r="M1980" s="18"/>
      <c r="N1980" s="18"/>
      <c r="O1980" s="18"/>
      <c r="AW1980" s="23"/>
      <c r="BE1980" s="9"/>
      <c r="BF1980" s="9"/>
      <c r="BG1980" s="9"/>
      <c r="BH1980" s="9"/>
      <c r="BI1980" s="9"/>
      <c r="BJ1980" s="9"/>
      <c r="BK1980" s="9"/>
    </row>
    <row r="1981" spans="2:63" ht="15.75" customHeight="1" x14ac:dyDescent="0.25">
      <c r="B1981" s="10"/>
      <c r="C1981" s="6"/>
      <c r="D1981" s="6"/>
      <c r="E1981" s="6"/>
      <c r="F1981" s="6"/>
      <c r="G1981" s="6"/>
      <c r="H1981" s="6"/>
      <c r="I1981" s="13"/>
      <c r="J1981" s="18"/>
      <c r="K1981" s="18"/>
      <c r="L1981" s="18"/>
      <c r="M1981" s="18"/>
      <c r="N1981" s="18"/>
      <c r="O1981" s="18"/>
      <c r="AW1981" s="23"/>
      <c r="BE1981" s="9"/>
      <c r="BF1981" s="9"/>
      <c r="BG1981" s="9"/>
      <c r="BH1981" s="9"/>
      <c r="BI1981" s="9"/>
      <c r="BJ1981" s="9"/>
      <c r="BK1981" s="9"/>
    </row>
    <row r="1982" spans="2:63" ht="15.75" customHeight="1" x14ac:dyDescent="0.25">
      <c r="B1982" s="10"/>
      <c r="C1982" s="6"/>
      <c r="D1982" s="6"/>
      <c r="E1982" s="6"/>
      <c r="F1982" s="6"/>
      <c r="G1982" s="6"/>
      <c r="H1982" s="6"/>
      <c r="I1982" s="13"/>
      <c r="J1982" s="18"/>
      <c r="K1982" s="18"/>
      <c r="L1982" s="18"/>
      <c r="M1982" s="18"/>
      <c r="N1982" s="18"/>
      <c r="O1982" s="18"/>
      <c r="AW1982" s="23"/>
      <c r="BE1982" s="9"/>
      <c r="BF1982" s="9"/>
      <c r="BG1982" s="9"/>
      <c r="BH1982" s="9"/>
      <c r="BI1982" s="9"/>
      <c r="BJ1982" s="9"/>
      <c r="BK1982" s="9"/>
    </row>
    <row r="1983" spans="2:63" ht="15.75" customHeight="1" x14ac:dyDescent="0.25">
      <c r="B1983" s="10"/>
      <c r="C1983" s="6"/>
      <c r="D1983" s="6"/>
      <c r="E1983" s="6"/>
      <c r="F1983" s="6"/>
      <c r="G1983" s="6"/>
      <c r="H1983" s="6"/>
      <c r="I1983" s="13"/>
      <c r="J1983" s="18"/>
      <c r="K1983" s="18"/>
      <c r="L1983" s="18"/>
      <c r="M1983" s="18"/>
      <c r="N1983" s="18"/>
      <c r="O1983" s="18"/>
      <c r="AW1983" s="23"/>
      <c r="BE1983" s="9"/>
      <c r="BF1983" s="9"/>
      <c r="BG1983" s="9"/>
      <c r="BH1983" s="9"/>
      <c r="BI1983" s="9"/>
      <c r="BJ1983" s="9"/>
      <c r="BK1983" s="9"/>
    </row>
    <row r="1984" spans="2:63" ht="15.75" customHeight="1" x14ac:dyDescent="0.25">
      <c r="B1984" s="10"/>
      <c r="C1984" s="6"/>
      <c r="D1984" s="6"/>
      <c r="E1984" s="6"/>
      <c r="F1984" s="6"/>
      <c r="G1984" s="6"/>
      <c r="H1984" s="6"/>
      <c r="I1984" s="13"/>
      <c r="J1984" s="18"/>
      <c r="K1984" s="18"/>
      <c r="L1984" s="18"/>
      <c r="M1984" s="18"/>
      <c r="N1984" s="18"/>
      <c r="O1984" s="18"/>
      <c r="AW1984" s="23"/>
      <c r="BE1984" s="9"/>
      <c r="BF1984" s="9"/>
      <c r="BG1984" s="9"/>
      <c r="BH1984" s="9"/>
      <c r="BI1984" s="9"/>
      <c r="BJ1984" s="9"/>
      <c r="BK1984" s="9"/>
    </row>
    <row r="1985" spans="2:63" ht="15.75" customHeight="1" x14ac:dyDescent="0.25">
      <c r="B1985" s="10"/>
      <c r="C1985" s="6"/>
      <c r="D1985" s="6"/>
      <c r="E1985" s="6"/>
      <c r="F1985" s="6"/>
      <c r="G1985" s="6"/>
      <c r="H1985" s="6"/>
      <c r="I1985" s="13"/>
      <c r="J1985" s="18"/>
      <c r="K1985" s="18"/>
      <c r="L1985" s="18"/>
      <c r="M1985" s="18"/>
      <c r="N1985" s="18"/>
      <c r="O1985" s="18"/>
      <c r="AW1985" s="23"/>
      <c r="BE1985" s="9"/>
      <c r="BF1985" s="9"/>
      <c r="BG1985" s="9"/>
      <c r="BH1985" s="9"/>
      <c r="BI1985" s="9"/>
      <c r="BJ1985" s="9"/>
      <c r="BK1985" s="9"/>
    </row>
  </sheetData>
  <pageMargins left="0.75" right="0.75" top="1" bottom="1" header="0" footer="0"/>
  <pageSetup orientation="landscape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0"/>
  <sheetViews>
    <sheetView workbookViewId="0"/>
  </sheetViews>
  <sheetFormatPr defaultColWidth="12.625" defaultRowHeight="15" customHeight="1" x14ac:dyDescent="0.2"/>
  <sheetData>
    <row r="1" spans="1:7" x14ac:dyDescent="0.2">
      <c r="B1" s="15" t="s">
        <v>1842</v>
      </c>
      <c r="E1" s="15" t="s">
        <v>53</v>
      </c>
    </row>
    <row r="2" spans="1:7" x14ac:dyDescent="0.2">
      <c r="B2" s="15" t="s">
        <v>1787</v>
      </c>
      <c r="C2" s="15" t="s">
        <v>1788</v>
      </c>
      <c r="D2" s="15" t="s">
        <v>1843</v>
      </c>
      <c r="E2" s="15" t="s">
        <v>1787</v>
      </c>
      <c r="F2" s="15" t="s">
        <v>1788</v>
      </c>
      <c r="G2" s="15" t="s">
        <v>1843</v>
      </c>
    </row>
    <row r="3" spans="1:7" ht="15" customHeight="1" x14ac:dyDescent="0.25">
      <c r="A3" s="24" t="s">
        <v>1810</v>
      </c>
      <c r="B3" s="18">
        <v>106.18101863165616</v>
      </c>
      <c r="C3" s="18">
        <v>17.696334242952833</v>
      </c>
      <c r="D3" s="18">
        <v>118.24926378907401</v>
      </c>
      <c r="E3" s="18">
        <v>0.42194735749090401</v>
      </c>
      <c r="F3" s="18">
        <v>0.20187696127967059</v>
      </c>
      <c r="G3" s="18">
        <v>2.1940978090470766</v>
      </c>
    </row>
    <row r="4" spans="1:7" ht="15" customHeight="1" x14ac:dyDescent="0.25">
      <c r="A4" s="24" t="s">
        <v>1793</v>
      </c>
      <c r="B4" s="18">
        <v>0</v>
      </c>
      <c r="C4" s="18">
        <v>0</v>
      </c>
      <c r="D4" s="18">
        <v>3.5398230088495575E-2</v>
      </c>
      <c r="E4" s="18">
        <v>0</v>
      </c>
      <c r="F4" s="18">
        <v>0</v>
      </c>
      <c r="G4" s="18">
        <v>5.4704595185995622E-4</v>
      </c>
    </row>
    <row r="5" spans="1:7" ht="15" customHeight="1" x14ac:dyDescent="0.25">
      <c r="A5" s="24" t="s">
        <v>1794</v>
      </c>
      <c r="B5" s="18">
        <v>9598.2660550458713</v>
      </c>
      <c r="C5" s="18">
        <v>220.48618784530387</v>
      </c>
      <c r="D5" s="18">
        <v>2591.8164251207731</v>
      </c>
      <c r="E5" s="18">
        <v>31.032759864015659</v>
      </c>
      <c r="F5" s="18">
        <v>2.7556209631264821</v>
      </c>
      <c r="G5" s="18">
        <v>96.881585481468107</v>
      </c>
    </row>
    <row r="6" spans="1:7" ht="15" customHeight="1" x14ac:dyDescent="0.25">
      <c r="A6" s="24" t="s">
        <v>1795</v>
      </c>
      <c r="B6" s="18">
        <v>6.3431753273246541</v>
      </c>
      <c r="C6" s="18">
        <v>1.9024127208769077</v>
      </c>
      <c r="D6" s="18">
        <v>21.862595419847327</v>
      </c>
      <c r="E6" s="18">
        <v>3.6620370609743207E-2</v>
      </c>
      <c r="F6" s="18">
        <v>2.2540198150187228E-2</v>
      </c>
      <c r="G6" s="18">
        <v>0.29153688272416473</v>
      </c>
    </row>
    <row r="7" spans="1:7" ht="15" customHeight="1" x14ac:dyDescent="0.25">
      <c r="A7" s="24" t="s">
        <v>1796</v>
      </c>
      <c r="B7" s="18">
        <v>27.846212343425783</v>
      </c>
      <c r="C7" s="18">
        <v>7.7186865891901864</v>
      </c>
      <c r="D7" s="18">
        <v>58.881912442396313</v>
      </c>
      <c r="E7" s="18">
        <v>0.14448733106120801</v>
      </c>
      <c r="F7" s="18">
        <v>9.514544125793073E-2</v>
      </c>
      <c r="G7" s="18">
        <v>0.81337596090948627</v>
      </c>
    </row>
    <row r="8" spans="1:7" ht="15" customHeight="1" x14ac:dyDescent="0.25">
      <c r="A8" s="24" t="s">
        <v>1797</v>
      </c>
      <c r="B8" s="18">
        <v>79.477856298603754</v>
      </c>
      <c r="C8" s="18">
        <v>22.390393200887324</v>
      </c>
      <c r="D8" s="18">
        <v>130.50987432675043</v>
      </c>
      <c r="E8" s="18">
        <v>0.365966146165083</v>
      </c>
      <c r="F8" s="18">
        <v>0.26683636771733465</v>
      </c>
      <c r="G8" s="18">
        <v>1.7122844529969288</v>
      </c>
    </row>
    <row r="9" spans="1:7" ht="15" customHeight="1" x14ac:dyDescent="0.25">
      <c r="A9" s="24" t="s">
        <v>1798</v>
      </c>
      <c r="B9" s="18">
        <v>73.134680971279096</v>
      </c>
      <c r="C9" s="18">
        <v>20.487980480010417</v>
      </c>
      <c r="D9" s="18">
        <v>108.64727890690311</v>
      </c>
      <c r="E9" s="18">
        <v>0.32934577555533978</v>
      </c>
      <c r="F9" s="18">
        <v>0.24429616956714742</v>
      </c>
      <c r="G9" s="18">
        <v>1.4207475702727641</v>
      </c>
    </row>
    <row r="10" spans="1:7" ht="15" customHeight="1" x14ac:dyDescent="0.25">
      <c r="A10" s="24" t="s">
        <v>1799</v>
      </c>
      <c r="B10" s="18">
        <v>502.81926895866809</v>
      </c>
      <c r="C10" s="18">
        <v>26.834717611081086</v>
      </c>
      <c r="D10" s="18">
        <v>229.06117363110587</v>
      </c>
      <c r="E10" s="18">
        <v>1.7665177042348139</v>
      </c>
      <c r="F10" s="18">
        <v>0.29503226839798752</v>
      </c>
      <c r="G10" s="18">
        <v>6.7986224393895931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M944"/>
  <sheetViews>
    <sheetView workbookViewId="0"/>
  </sheetViews>
  <sheetFormatPr defaultColWidth="12.625" defaultRowHeight="15" customHeight="1" x14ac:dyDescent="0.2"/>
  <sheetData>
    <row r="1" spans="1:13" x14ac:dyDescent="0.2">
      <c r="A1" s="15" t="s">
        <v>53</v>
      </c>
      <c r="E1" s="15" t="s">
        <v>54</v>
      </c>
      <c r="I1" s="15" t="s">
        <v>53</v>
      </c>
    </row>
    <row r="2" spans="1:13" x14ac:dyDescent="0.2">
      <c r="A2" s="15" t="s">
        <v>1787</v>
      </c>
      <c r="B2" s="15" t="s">
        <v>1788</v>
      </c>
      <c r="C2" s="15" t="s">
        <v>3264</v>
      </c>
      <c r="D2" s="15" t="s">
        <v>3265</v>
      </c>
      <c r="E2" s="15" t="s">
        <v>1787</v>
      </c>
      <c r="F2" s="15" t="s">
        <v>1788</v>
      </c>
      <c r="G2" s="15" t="s">
        <v>3264</v>
      </c>
      <c r="H2" s="15" t="s">
        <v>3265</v>
      </c>
      <c r="J2" s="15" t="s">
        <v>1787</v>
      </c>
      <c r="K2" s="15" t="s">
        <v>1788</v>
      </c>
      <c r="L2" s="15" t="s">
        <v>3264</v>
      </c>
      <c r="M2" s="15" t="s">
        <v>3265</v>
      </c>
    </row>
    <row r="3" spans="1:13" x14ac:dyDescent="0.2">
      <c r="A3" s="15"/>
      <c r="B3" s="15">
        <v>0</v>
      </c>
      <c r="C3" s="15">
        <v>0</v>
      </c>
      <c r="D3" s="15">
        <v>0</v>
      </c>
      <c r="E3" s="15"/>
      <c r="F3" s="15">
        <v>0</v>
      </c>
      <c r="G3" s="15">
        <v>0</v>
      </c>
      <c r="H3" s="15">
        <v>0</v>
      </c>
      <c r="I3" s="15" t="s">
        <v>1787</v>
      </c>
      <c r="J3" s="15" t="s">
        <v>3266</v>
      </c>
      <c r="K3" s="29">
        <v>2.1269999999999999E-4</v>
      </c>
      <c r="L3" s="15">
        <v>0</v>
      </c>
      <c r="M3" s="15">
        <v>0</v>
      </c>
    </row>
    <row r="4" spans="1:13" x14ac:dyDescent="0.2">
      <c r="A4" s="15"/>
      <c r="B4" s="15">
        <v>0</v>
      </c>
      <c r="C4" s="15">
        <v>2.4020718961955545</v>
      </c>
      <c r="D4" s="15">
        <v>2.4017017772593152</v>
      </c>
      <c r="E4" s="15"/>
      <c r="F4" s="15">
        <v>0</v>
      </c>
      <c r="G4" s="15">
        <v>207.37110000942596</v>
      </c>
      <c r="H4" s="15">
        <v>207.33914760572651</v>
      </c>
      <c r="I4" s="15" t="s">
        <v>1788</v>
      </c>
      <c r="J4" s="29">
        <v>2.1269999999999999E-4</v>
      </c>
      <c r="K4" s="15" t="s">
        <v>3266</v>
      </c>
      <c r="L4" s="15">
        <v>0</v>
      </c>
      <c r="M4" s="15">
        <v>0</v>
      </c>
    </row>
    <row r="5" spans="1:13" x14ac:dyDescent="0.2">
      <c r="A5" s="15">
        <v>0</v>
      </c>
      <c r="B5" s="15">
        <v>0</v>
      </c>
      <c r="C5" s="15">
        <v>2.1797604879175876E-3</v>
      </c>
      <c r="D5" s="15">
        <v>2.1796708946054391E-3</v>
      </c>
      <c r="E5" s="15">
        <v>0</v>
      </c>
      <c r="F5" s="15">
        <v>0</v>
      </c>
      <c r="G5" s="15">
        <v>0.24261121170254335</v>
      </c>
      <c r="H5" s="15">
        <v>0.2426012398078598</v>
      </c>
      <c r="I5" s="15" t="s">
        <v>3264</v>
      </c>
      <c r="J5" s="15">
        <v>0</v>
      </c>
      <c r="K5" s="15">
        <v>0</v>
      </c>
      <c r="L5" s="15" t="s">
        <v>3266</v>
      </c>
      <c r="M5" s="15">
        <v>0.9899</v>
      </c>
    </row>
    <row r="6" spans="1:13" x14ac:dyDescent="0.2">
      <c r="A6" s="15">
        <v>0</v>
      </c>
      <c r="B6" s="15">
        <v>0</v>
      </c>
      <c r="C6" s="15"/>
      <c r="D6" s="15"/>
      <c r="E6" s="15">
        <v>0</v>
      </c>
      <c r="F6" s="15">
        <v>0</v>
      </c>
      <c r="G6" s="15"/>
      <c r="H6" s="15"/>
      <c r="I6" s="15" t="s">
        <v>3265</v>
      </c>
      <c r="J6" s="15">
        <v>0</v>
      </c>
      <c r="K6" s="15">
        <v>0</v>
      </c>
      <c r="L6" s="15">
        <v>0.9899</v>
      </c>
      <c r="M6" s="15" t="s">
        <v>3266</v>
      </c>
    </row>
    <row r="7" spans="1:13" x14ac:dyDescent="0.2">
      <c r="A7" s="15">
        <v>0</v>
      </c>
      <c r="B7" s="15">
        <v>0</v>
      </c>
      <c r="C7" s="15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</row>
    <row r="8" spans="1:13" x14ac:dyDescent="0.2">
      <c r="A8" s="15">
        <v>0</v>
      </c>
      <c r="B8" s="15">
        <v>0</v>
      </c>
      <c r="C8" s="15">
        <v>0.36286169116958517</v>
      </c>
      <c r="D8" s="15">
        <v>0.36286169116958517</v>
      </c>
      <c r="E8" s="15">
        <v>0</v>
      </c>
      <c r="F8" s="15">
        <v>0</v>
      </c>
      <c r="G8" s="15">
        <v>22.07662726107392</v>
      </c>
      <c r="H8" s="15">
        <v>22.07662726107392</v>
      </c>
      <c r="I8" s="15" t="s">
        <v>54</v>
      </c>
    </row>
    <row r="9" spans="1:13" x14ac:dyDescent="0.2">
      <c r="A9" s="15">
        <v>0</v>
      </c>
      <c r="B9" s="15">
        <v>0</v>
      </c>
      <c r="C9" s="15">
        <v>3.0856433271929489</v>
      </c>
      <c r="D9" s="15">
        <v>3.0791318670106551</v>
      </c>
      <c r="E9" s="15">
        <v>0</v>
      </c>
      <c r="F9" s="15">
        <v>0</v>
      </c>
      <c r="G9" s="15">
        <v>334.53310696095076</v>
      </c>
      <c r="H9" s="15">
        <v>333.82716049382719</v>
      </c>
      <c r="I9" s="15">
        <v>1</v>
      </c>
      <c r="J9" s="15" t="s">
        <v>1787</v>
      </c>
      <c r="K9" s="15" t="s">
        <v>1788</v>
      </c>
      <c r="L9" s="15" t="s">
        <v>3264</v>
      </c>
      <c r="M9" s="15" t="s">
        <v>3265</v>
      </c>
    </row>
    <row r="10" spans="1:13" x14ac:dyDescent="0.2">
      <c r="A10" s="15">
        <v>0</v>
      </c>
      <c r="B10" s="15">
        <v>0</v>
      </c>
      <c r="C10" s="15">
        <v>0.64634451778659319</v>
      </c>
      <c r="D10" s="15">
        <v>0.63994288151070133</v>
      </c>
      <c r="E10" s="15">
        <v>0</v>
      </c>
      <c r="F10" s="15">
        <v>0</v>
      </c>
      <c r="G10" s="15">
        <v>53.823727293115049</v>
      </c>
      <c r="H10" s="15">
        <v>53.2906370979305</v>
      </c>
      <c r="I10" s="15" t="s">
        <v>1787</v>
      </c>
      <c r="J10" s="15" t="s">
        <v>3266</v>
      </c>
      <c r="K10" s="29">
        <v>0</v>
      </c>
      <c r="L10" s="30">
        <v>2.2200000000000001E-16</v>
      </c>
      <c r="M10" s="30">
        <v>4.4409999999999996E-16</v>
      </c>
    </row>
    <row r="11" spans="1:13" x14ac:dyDescent="0.2">
      <c r="A11" s="15">
        <v>0</v>
      </c>
      <c r="B11" s="15">
        <v>0</v>
      </c>
      <c r="C11" s="15">
        <v>0.82609944534674262</v>
      </c>
      <c r="D11" s="15">
        <v>0.8257820733932365</v>
      </c>
      <c r="E11" s="15">
        <v>0</v>
      </c>
      <c r="F11" s="15">
        <v>0</v>
      </c>
      <c r="G11" s="15">
        <v>150.36730945821856</v>
      </c>
      <c r="H11" s="15">
        <v>150.30954115076474</v>
      </c>
      <c r="I11" s="15" t="s">
        <v>1788</v>
      </c>
      <c r="J11" s="29">
        <v>0</v>
      </c>
      <c r="K11" s="15" t="s">
        <v>3266</v>
      </c>
      <c r="L11" s="15">
        <v>0</v>
      </c>
      <c r="M11" s="15">
        <v>0</v>
      </c>
    </row>
    <row r="12" spans="1:13" x14ac:dyDescent="0.2">
      <c r="A12" s="15">
        <v>0</v>
      </c>
      <c r="B12" s="15">
        <v>0</v>
      </c>
      <c r="C12" s="15">
        <v>6.9639187065978279</v>
      </c>
      <c r="D12" s="15">
        <v>6.9881059639621732</v>
      </c>
      <c r="E12" s="15">
        <v>0</v>
      </c>
      <c r="F12" s="15">
        <v>0</v>
      </c>
      <c r="G12" s="15">
        <v>496.43681622001407</v>
      </c>
      <c r="H12" s="15">
        <v>498.16105303910183</v>
      </c>
      <c r="I12" s="15" t="s">
        <v>3264</v>
      </c>
      <c r="J12" s="30">
        <v>2.2200000000000001E-16</v>
      </c>
      <c r="K12" s="15">
        <v>0</v>
      </c>
      <c r="L12" s="15" t="s">
        <v>3266</v>
      </c>
      <c r="M12" s="15">
        <v>0.98819999999999997</v>
      </c>
    </row>
    <row r="13" spans="1:13" x14ac:dyDescent="0.2">
      <c r="A13" s="15">
        <v>0</v>
      </c>
      <c r="B13" s="15"/>
      <c r="C13" s="15">
        <v>0.22252791239173858</v>
      </c>
      <c r="D13" s="15">
        <v>0.22261148128678168</v>
      </c>
      <c r="E13" s="15">
        <v>0</v>
      </c>
      <c r="F13" s="15"/>
      <c r="G13" s="15">
        <v>20.102171317133831</v>
      </c>
      <c r="H13" s="15">
        <v>20.109720555460314</v>
      </c>
      <c r="I13" s="15" t="s">
        <v>3265</v>
      </c>
      <c r="J13" s="30">
        <v>4.4409999999999996E-16</v>
      </c>
      <c r="K13" s="15">
        <v>0</v>
      </c>
      <c r="L13" s="15">
        <v>0.98819999999999997</v>
      </c>
      <c r="M13" s="15" t="s">
        <v>3266</v>
      </c>
    </row>
    <row r="14" spans="1:13" x14ac:dyDescent="0.2">
      <c r="A14" s="15">
        <v>0</v>
      </c>
      <c r="B14" s="15">
        <v>0</v>
      </c>
      <c r="C14" s="15">
        <v>0.3386061105391609</v>
      </c>
      <c r="D14" s="15">
        <v>0.3386061105391609</v>
      </c>
      <c r="E14" s="15">
        <v>0</v>
      </c>
      <c r="F14" s="15">
        <v>0</v>
      </c>
      <c r="G14" s="15">
        <v>20.934841058742613</v>
      </c>
      <c r="H14" s="15">
        <v>20.934841058742613</v>
      </c>
    </row>
    <row r="15" spans="1:13" x14ac:dyDescent="0.2">
      <c r="A15" s="15">
        <v>0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</row>
    <row r="16" spans="1:13" x14ac:dyDescent="0.2">
      <c r="A16" s="15">
        <v>0</v>
      </c>
      <c r="B16" s="15">
        <v>0</v>
      </c>
      <c r="C16" s="15">
        <v>1.278886145770779</v>
      </c>
      <c r="D16" s="15">
        <v>1.278886145770779</v>
      </c>
      <c r="E16" s="15">
        <v>0</v>
      </c>
      <c r="F16" s="15">
        <v>0</v>
      </c>
      <c r="G16" s="15">
        <v>80.532212885154053</v>
      </c>
      <c r="H16" s="15">
        <v>80.532212885154053</v>
      </c>
    </row>
    <row r="17" spans="1:8" x14ac:dyDescent="0.2">
      <c r="A17" s="15">
        <v>0</v>
      </c>
      <c r="B17" s="15">
        <v>0</v>
      </c>
      <c r="C17" s="15">
        <v>0.29118472545549068</v>
      </c>
      <c r="D17" s="15">
        <v>0.29118472545549068</v>
      </c>
      <c r="E17" s="15">
        <v>0</v>
      </c>
      <c r="F17" s="15">
        <v>0</v>
      </c>
      <c r="G17" s="15">
        <v>24.524910118130457</v>
      </c>
      <c r="H17" s="15">
        <v>24.524910118130457</v>
      </c>
    </row>
    <row r="18" spans="1:8" x14ac:dyDescent="0.2">
      <c r="A18" s="15">
        <v>0</v>
      </c>
      <c r="B18" s="15">
        <v>0</v>
      </c>
      <c r="C18" s="15">
        <v>0.13819050675796155</v>
      </c>
      <c r="D18" s="15">
        <v>0.13849995714530311</v>
      </c>
      <c r="E18" s="15">
        <v>0</v>
      </c>
      <c r="F18" s="15">
        <v>0</v>
      </c>
      <c r="G18" s="15">
        <v>20.394736842105264</v>
      </c>
      <c r="H18" s="15">
        <v>20.44040683321813</v>
      </c>
    </row>
    <row r="19" spans="1:8" x14ac:dyDescent="0.2">
      <c r="A19" s="15">
        <v>0</v>
      </c>
      <c r="B19" s="15">
        <v>0</v>
      </c>
      <c r="C19" s="15">
        <v>0.82093727002257966</v>
      </c>
      <c r="D19" s="15">
        <v>0.82075302091783575</v>
      </c>
      <c r="E19" s="15">
        <v>0</v>
      </c>
      <c r="F19" s="15">
        <v>0</v>
      </c>
      <c r="G19" s="15">
        <v>193.39318970868879</v>
      </c>
      <c r="H19" s="15">
        <v>193.34978502556797</v>
      </c>
    </row>
    <row r="20" spans="1:8" x14ac:dyDescent="0.2">
      <c r="A20" s="15">
        <v>0</v>
      </c>
      <c r="B20" s="15"/>
      <c r="C20" s="15">
        <v>10.334386061755344</v>
      </c>
      <c r="D20" s="15">
        <v>10.334386061755344</v>
      </c>
      <c r="E20" s="15">
        <v>0</v>
      </c>
      <c r="F20" s="15"/>
      <c r="G20" s="15">
        <v>1278.5882164056959</v>
      </c>
      <c r="H20" s="15">
        <v>1278.5882164056959</v>
      </c>
    </row>
    <row r="21" spans="1:8" x14ac:dyDescent="0.2">
      <c r="A21" s="15">
        <v>0</v>
      </c>
      <c r="B21" s="15">
        <v>0</v>
      </c>
      <c r="C21" s="15">
        <v>16.615889369795301</v>
      </c>
      <c r="D21" s="15">
        <v>16.651726292342381</v>
      </c>
      <c r="E21" s="15">
        <v>0</v>
      </c>
      <c r="F21" s="15">
        <v>0</v>
      </c>
      <c r="G21" s="15">
        <v>1413.9637895752992</v>
      </c>
      <c r="H21" s="15">
        <v>1417.0134073046697</v>
      </c>
    </row>
    <row r="22" spans="1:8" x14ac:dyDescent="0.2">
      <c r="A22" s="15">
        <v>0</v>
      </c>
      <c r="B22" s="15">
        <v>0</v>
      </c>
      <c r="C22" s="15">
        <v>1.0775249450330064</v>
      </c>
      <c r="D22" s="15">
        <v>1.0775249450330064</v>
      </c>
      <c r="E22" s="15">
        <v>0</v>
      </c>
      <c r="F22" s="15">
        <v>0</v>
      </c>
      <c r="G22" s="15">
        <v>116.96326061997704</v>
      </c>
      <c r="H22" s="15">
        <v>116.96326061997704</v>
      </c>
    </row>
    <row r="23" spans="1:8" x14ac:dyDescent="0.2">
      <c r="A23" s="15">
        <v>0</v>
      </c>
      <c r="B23" s="15"/>
      <c r="C23" s="15">
        <v>1.1615519697861583</v>
      </c>
      <c r="D23" s="15">
        <v>1.1615519697861583</v>
      </c>
      <c r="E23" s="15">
        <v>0</v>
      </c>
      <c r="F23" s="15"/>
      <c r="G23" s="15">
        <v>300.77659144904266</v>
      </c>
      <c r="H23" s="15">
        <v>300.77659144904266</v>
      </c>
    </row>
    <row r="24" spans="1:8" x14ac:dyDescent="0.2">
      <c r="A24" s="15">
        <v>0</v>
      </c>
      <c r="B24" s="15">
        <v>0</v>
      </c>
      <c r="C24" s="15">
        <v>0.4324239326991115</v>
      </c>
      <c r="D24" s="15">
        <v>0.43391477913737742</v>
      </c>
      <c r="E24" s="15">
        <v>0</v>
      </c>
      <c r="F24" s="15">
        <v>0</v>
      </c>
      <c r="G24" s="15">
        <v>55.944846292947553</v>
      </c>
      <c r="H24" s="15">
        <v>56.137724550898206</v>
      </c>
    </row>
    <row r="25" spans="1:8" x14ac:dyDescent="0.2">
      <c r="A25" s="15">
        <v>0</v>
      </c>
      <c r="B25" s="15">
        <v>0</v>
      </c>
      <c r="C25" s="15">
        <v>2.5377049876519937</v>
      </c>
      <c r="D25" s="15">
        <v>2.5343919715611891</v>
      </c>
      <c r="E25" s="15">
        <v>0</v>
      </c>
      <c r="F25" s="15">
        <v>0</v>
      </c>
      <c r="G25" s="15">
        <v>429.64639862258076</v>
      </c>
      <c r="H25" s="15">
        <v>429.08548809952191</v>
      </c>
    </row>
    <row r="26" spans="1:8" x14ac:dyDescent="0.2">
      <c r="A26" s="15">
        <v>0</v>
      </c>
      <c r="B26" s="15">
        <v>0</v>
      </c>
      <c r="C26" s="15">
        <v>3.6855586530556326</v>
      </c>
      <c r="D26" s="15">
        <v>3.6860193334910014</v>
      </c>
      <c r="E26" s="15">
        <v>0</v>
      </c>
      <c r="F26" s="15">
        <v>0</v>
      </c>
      <c r="G26" s="15">
        <v>704.02270402270392</v>
      </c>
      <c r="H26" s="15">
        <v>704.11070411070421</v>
      </c>
    </row>
    <row r="27" spans="1:8" x14ac:dyDescent="0.2">
      <c r="A27" s="15">
        <v>0</v>
      </c>
      <c r="B27" s="15">
        <v>0</v>
      </c>
      <c r="C27" s="15">
        <v>1.18795574139189</v>
      </c>
      <c r="D27" s="15">
        <v>1.187879050057516</v>
      </c>
      <c r="E27" s="15">
        <v>0</v>
      </c>
      <c r="F27" s="15">
        <v>0</v>
      </c>
      <c r="G27" s="15">
        <v>112.97028353326064</v>
      </c>
      <c r="H27" s="15">
        <v>112.96299046544092</v>
      </c>
    </row>
    <row r="28" spans="1:8" x14ac:dyDescent="0.2">
      <c r="A28" s="15">
        <v>0</v>
      </c>
      <c r="B28" s="15">
        <v>0</v>
      </c>
      <c r="C28" s="15">
        <v>12.744001883481507</v>
      </c>
      <c r="D28" s="15">
        <v>12.666930561053356</v>
      </c>
      <c r="E28" s="15">
        <v>0</v>
      </c>
      <c r="F28" s="15">
        <v>0</v>
      </c>
      <c r="G28" s="15">
        <v>1481.1122188988591</v>
      </c>
      <c r="H28" s="15">
        <v>1472.1549636803875</v>
      </c>
    </row>
    <row r="29" spans="1:8" x14ac:dyDescent="0.2">
      <c r="A29" s="15">
        <v>0</v>
      </c>
      <c r="B29" s="15">
        <v>0</v>
      </c>
      <c r="C29" s="15">
        <v>0.87310386941299734</v>
      </c>
      <c r="D29" s="15">
        <v>0.87273292942587399</v>
      </c>
      <c r="E29" s="15">
        <v>0</v>
      </c>
      <c r="F29" s="15">
        <v>0</v>
      </c>
      <c r="G29" s="15">
        <v>76.410538541475631</v>
      </c>
      <c r="H29" s="15">
        <v>76.378075365929618</v>
      </c>
    </row>
    <row r="30" spans="1:8" x14ac:dyDescent="0.2">
      <c r="A30" s="15">
        <v>0</v>
      </c>
      <c r="B30" s="15">
        <v>0</v>
      </c>
      <c r="C30" s="15">
        <v>0.55009618694322737</v>
      </c>
      <c r="D30" s="15">
        <v>0.55005576506773046</v>
      </c>
      <c r="E30" s="15">
        <v>0</v>
      </c>
      <c r="F30" s="15">
        <v>0</v>
      </c>
      <c r="G30" s="15">
        <v>75.985286389910669</v>
      </c>
      <c r="H30" s="15">
        <v>75.979702879501133</v>
      </c>
    </row>
    <row r="31" spans="1:8" x14ac:dyDescent="0.2">
      <c r="A31" s="15">
        <v>0</v>
      </c>
      <c r="B31" s="15">
        <v>0</v>
      </c>
      <c r="C31" s="15">
        <v>16.086665370574387</v>
      </c>
      <c r="D31" s="15">
        <v>16.082528126850089</v>
      </c>
      <c r="E31" s="15">
        <v>0</v>
      </c>
      <c r="F31" s="15">
        <v>0</v>
      </c>
      <c r="G31" s="15">
        <v>2256.666666666667</v>
      </c>
      <c r="H31" s="15">
        <v>2256.0862865947611</v>
      </c>
    </row>
    <row r="32" spans="1:8" x14ac:dyDescent="0.2">
      <c r="A32" s="15">
        <v>0</v>
      </c>
      <c r="B32" s="15">
        <v>0</v>
      </c>
      <c r="C32" s="15">
        <v>2.9931498771910603E-3</v>
      </c>
      <c r="D32" s="15">
        <v>0</v>
      </c>
      <c r="E32" s="15">
        <v>0</v>
      </c>
      <c r="F32" s="15">
        <v>0</v>
      </c>
      <c r="G32" s="15">
        <v>0.14522218995062444</v>
      </c>
      <c r="H32" s="15">
        <v>0</v>
      </c>
    </row>
    <row r="33" spans="1:8" x14ac:dyDescent="0.2">
      <c r="A33" s="15">
        <v>0</v>
      </c>
      <c r="B33" s="15">
        <v>0</v>
      </c>
      <c r="C33" s="15">
        <v>0.32604801573937153</v>
      </c>
      <c r="D33" s="15">
        <v>0.32621619626405562</v>
      </c>
      <c r="E33" s="15">
        <v>0</v>
      </c>
      <c r="F33" s="15">
        <v>0</v>
      </c>
      <c r="G33" s="15">
        <v>40.2276295133438</v>
      </c>
      <c r="H33" s="15">
        <v>40.248379536382615</v>
      </c>
    </row>
    <row r="34" spans="1:8" x14ac:dyDescent="0.2">
      <c r="A34" s="15">
        <v>0</v>
      </c>
      <c r="B34" s="15">
        <v>0</v>
      </c>
      <c r="C34" s="15">
        <v>1.5392113318724991</v>
      </c>
      <c r="D34" s="15">
        <v>1.5384158650316198</v>
      </c>
      <c r="E34" s="15">
        <v>0</v>
      </c>
      <c r="F34" s="15">
        <v>0</v>
      </c>
      <c r="G34" s="15">
        <v>215.69570115453888</v>
      </c>
      <c r="H34" s="15">
        <v>215.58422927641806</v>
      </c>
    </row>
    <row r="35" spans="1:8" x14ac:dyDescent="0.2">
      <c r="A35" s="15">
        <v>0</v>
      </c>
      <c r="B35" s="15">
        <v>0</v>
      </c>
      <c r="C35" s="15">
        <v>2.2243895761682322</v>
      </c>
      <c r="D35" s="15">
        <v>2.1217254418835449</v>
      </c>
      <c r="E35" s="15">
        <v>0</v>
      </c>
      <c r="F35" s="15">
        <v>0</v>
      </c>
      <c r="G35" s="15">
        <v>533.66174055829231</v>
      </c>
      <c r="H35" s="15">
        <v>509.03119868637117</v>
      </c>
    </row>
    <row r="36" spans="1:8" x14ac:dyDescent="0.2">
      <c r="A36" s="15">
        <v>0</v>
      </c>
      <c r="B36" s="15">
        <v>0</v>
      </c>
      <c r="C36" s="15">
        <v>0.31377249107958066</v>
      </c>
      <c r="D36" s="15">
        <v>0.31461160453406339</v>
      </c>
      <c r="E36" s="15">
        <v>0</v>
      </c>
      <c r="F36" s="15">
        <v>0</v>
      </c>
      <c r="G36" s="15">
        <v>30.160146128031943</v>
      </c>
      <c r="H36" s="15">
        <v>30.240802607247577</v>
      </c>
    </row>
    <row r="37" spans="1:8" x14ac:dyDescent="0.2">
      <c r="A37" s="15">
        <v>0</v>
      </c>
      <c r="B37" s="15">
        <v>0</v>
      </c>
      <c r="C37" s="15">
        <v>9.67935434616643E-3</v>
      </c>
      <c r="D37" s="15">
        <v>9.67935434616643E-3</v>
      </c>
      <c r="E37" s="15">
        <v>0</v>
      </c>
      <c r="F37" s="15">
        <v>0</v>
      </c>
      <c r="G37" s="15">
        <v>2.2903225806451615</v>
      </c>
      <c r="H37" s="15">
        <v>2.2903225806451615</v>
      </c>
    </row>
    <row r="38" spans="1:8" x14ac:dyDescent="0.2">
      <c r="A38" s="15">
        <v>0</v>
      </c>
      <c r="B38" s="15">
        <v>0</v>
      </c>
      <c r="C38" s="15">
        <v>1.4879822001617289E-3</v>
      </c>
      <c r="D38" s="15">
        <v>1.4879822001617289E-3</v>
      </c>
      <c r="E38" s="15">
        <v>0</v>
      </c>
      <c r="F38" s="15">
        <v>0</v>
      </c>
      <c r="G38" s="15">
        <v>0.11426286171337163</v>
      </c>
      <c r="H38" s="15">
        <v>0.11426286171337163</v>
      </c>
    </row>
    <row r="39" spans="1:8" x14ac:dyDescent="0.2">
      <c r="A39" s="15">
        <v>0</v>
      </c>
      <c r="B39" s="15">
        <v>0</v>
      </c>
      <c r="C39" s="15">
        <v>0.107105370263265</v>
      </c>
      <c r="D39" s="15">
        <v>0.107105370263265</v>
      </c>
      <c r="E39" s="15">
        <v>0</v>
      </c>
      <c r="F39" s="15">
        <v>0</v>
      </c>
      <c r="G39" s="15">
        <v>5.3418803418803416</v>
      </c>
      <c r="H39" s="15">
        <v>5.3418803418803416</v>
      </c>
    </row>
    <row r="40" spans="1:8" x14ac:dyDescent="0.2">
      <c r="A40" s="15">
        <v>0</v>
      </c>
      <c r="B40" s="15">
        <v>0</v>
      </c>
      <c r="C40" s="15">
        <v>0.22963995173580301</v>
      </c>
      <c r="D40" s="15">
        <v>0.22963995173580301</v>
      </c>
      <c r="E40" s="15">
        <v>0</v>
      </c>
      <c r="F40" s="15">
        <v>0</v>
      </c>
      <c r="G40" s="15">
        <v>25.23328441885841</v>
      </c>
      <c r="H40" s="15">
        <v>25.23328441885841</v>
      </c>
    </row>
    <row r="41" spans="1:8" x14ac:dyDescent="0.2">
      <c r="A41" s="15">
        <v>1.9140423853584795E-5</v>
      </c>
      <c r="B41" s="15">
        <v>0</v>
      </c>
      <c r="C41" s="15">
        <v>0.79662185211258418</v>
      </c>
      <c r="D41" s="15">
        <v>0.79649897983365325</v>
      </c>
      <c r="E41" s="15">
        <v>6.1056490991877972E-3</v>
      </c>
      <c r="F41" s="15">
        <v>0</v>
      </c>
      <c r="G41" s="15">
        <v>210.53877002017589</v>
      </c>
      <c r="H41" s="15">
        <v>210.50629617024683</v>
      </c>
    </row>
    <row r="42" spans="1:8" x14ac:dyDescent="0.2">
      <c r="A42" s="15">
        <v>4.8792048290187221E-5</v>
      </c>
      <c r="B42" s="15">
        <v>0</v>
      </c>
      <c r="C42" s="15">
        <v>0.78002676274193872</v>
      </c>
      <c r="D42" s="15">
        <v>0.78038688779210152</v>
      </c>
      <c r="E42" s="15">
        <v>2.7559055118110236E-2</v>
      </c>
      <c r="F42" s="15">
        <v>0</v>
      </c>
      <c r="G42" s="15">
        <v>252.06864848299111</v>
      </c>
      <c r="H42" s="15">
        <v>252.18502427804756</v>
      </c>
    </row>
    <row r="43" spans="1:8" x14ac:dyDescent="0.2">
      <c r="A43" s="15">
        <v>5.7836899942163101E-5</v>
      </c>
      <c r="B43" s="15">
        <v>0</v>
      </c>
      <c r="C43" s="15">
        <v>3.730668497855814</v>
      </c>
      <c r="D43" s="15">
        <v>3.730668497855814</v>
      </c>
      <c r="E43" s="15">
        <v>2.9325513196480938E-3</v>
      </c>
      <c r="F43" s="15">
        <v>0</v>
      </c>
      <c r="G43" s="15">
        <v>238.5380447966362</v>
      </c>
      <c r="H43" s="15">
        <v>238.5380447966362</v>
      </c>
    </row>
    <row r="44" spans="1:8" x14ac:dyDescent="0.2">
      <c r="A44" s="15">
        <v>8.0228623913109631E-5</v>
      </c>
      <c r="B44" s="15">
        <v>0</v>
      </c>
      <c r="C44" s="15">
        <v>1.0482128342717654</v>
      </c>
      <c r="D44" s="15">
        <v>1.0471950077276679</v>
      </c>
      <c r="E44" s="15">
        <v>3.0051813471502591E-2</v>
      </c>
      <c r="F44" s="15">
        <v>0</v>
      </c>
      <c r="G44" s="15">
        <v>102.01683255137</v>
      </c>
      <c r="H44" s="15">
        <v>101.91777305055055</v>
      </c>
    </row>
    <row r="45" spans="1:8" x14ac:dyDescent="0.2">
      <c r="A45" s="15">
        <v>8.6811835346885623E-5</v>
      </c>
      <c r="B45" s="15">
        <v>0</v>
      </c>
      <c r="C45" s="15">
        <v>0.62581978104880531</v>
      </c>
      <c r="D45" s="15">
        <v>0.62581978104880531</v>
      </c>
      <c r="E45" s="15">
        <v>4.4843049327354259E-3</v>
      </c>
      <c r="F45" s="15">
        <v>0</v>
      </c>
      <c r="G45" s="15">
        <v>26.254270814601689</v>
      </c>
      <c r="H45" s="15">
        <v>26.254270814601689</v>
      </c>
    </row>
    <row r="46" spans="1:8" x14ac:dyDescent="0.2">
      <c r="A46" s="15">
        <v>1.8958670099183779E-4</v>
      </c>
      <c r="B46" s="15">
        <v>0</v>
      </c>
      <c r="C46" s="15">
        <v>2.5782398655744596</v>
      </c>
      <c r="D46" s="15">
        <v>2.6111081472701851</v>
      </c>
      <c r="E46" s="15">
        <v>4.2128603104212861E-2</v>
      </c>
      <c r="F46" s="15">
        <v>0</v>
      </c>
      <c r="G46" s="15">
        <v>445.71532316630362</v>
      </c>
      <c r="H46" s="15">
        <v>451.39745421762348</v>
      </c>
    </row>
    <row r="47" spans="1:8" x14ac:dyDescent="0.2">
      <c r="A47" s="15">
        <v>2.3897146680686325E-4</v>
      </c>
      <c r="B47" s="15">
        <v>0</v>
      </c>
      <c r="C47" s="15">
        <v>0.29176277534669187</v>
      </c>
      <c r="D47" s="15">
        <v>0.29176277534669187</v>
      </c>
      <c r="E47" s="15">
        <v>4.4247787610619468E-2</v>
      </c>
      <c r="F47" s="15">
        <v>0</v>
      </c>
      <c r="G47" s="15">
        <v>15.942134165517574</v>
      </c>
      <c r="H47" s="15">
        <v>15.942134165517574</v>
      </c>
    </row>
    <row r="48" spans="1:8" x14ac:dyDescent="0.2">
      <c r="A48" s="15">
        <v>2.5453458750224461E-4</v>
      </c>
      <c r="B48" s="15">
        <v>0</v>
      </c>
      <c r="C48" s="15">
        <v>0.66555768779171909</v>
      </c>
      <c r="D48" s="15">
        <v>0.6655169053634109</v>
      </c>
      <c r="E48" s="15">
        <v>0.11881624141716164</v>
      </c>
      <c r="F48" s="15">
        <v>0</v>
      </c>
      <c r="G48" s="15">
        <v>64.906975448407209</v>
      </c>
      <c r="H48" s="15">
        <v>64.90299823633157</v>
      </c>
    </row>
    <row r="49" spans="1:8" x14ac:dyDescent="0.2">
      <c r="A49" s="15">
        <v>3.4541398003672997E-4</v>
      </c>
      <c r="B49" s="15">
        <v>0</v>
      </c>
      <c r="C49" s="15">
        <v>6.4170347401456176E-2</v>
      </c>
      <c r="D49" s="15">
        <v>6.4164734638533644E-2</v>
      </c>
      <c r="E49" s="15">
        <v>9.5543835511732789E-2</v>
      </c>
      <c r="F49" s="15">
        <v>0</v>
      </c>
      <c r="G49" s="15">
        <v>9.4963795775788284</v>
      </c>
      <c r="H49" s="15">
        <v>9.4955489614243334</v>
      </c>
    </row>
    <row r="50" spans="1:8" x14ac:dyDescent="0.2">
      <c r="A50" s="15">
        <v>4.5520757465404224E-4</v>
      </c>
      <c r="B50" s="15">
        <v>0</v>
      </c>
      <c r="C50" s="15">
        <v>3.1600235948428415</v>
      </c>
      <c r="D50" s="15">
        <v>3.1600235948428415</v>
      </c>
      <c r="E50" s="15">
        <v>0.12578616352201258</v>
      </c>
      <c r="F50" s="15">
        <v>0</v>
      </c>
      <c r="G50" s="15">
        <v>286.25954198473283</v>
      </c>
      <c r="H50" s="15">
        <v>286.25954198473283</v>
      </c>
    </row>
    <row r="51" spans="1:8" x14ac:dyDescent="0.2">
      <c r="A51" s="15">
        <v>4.8883892331042964E-4</v>
      </c>
      <c r="B51" s="15">
        <v>0</v>
      </c>
      <c r="C51" s="15"/>
      <c r="D51" s="15"/>
      <c r="E51" s="15">
        <v>0.1729594465297711</v>
      </c>
      <c r="F51" s="15">
        <v>0</v>
      </c>
      <c r="G51" s="15"/>
      <c r="H51" s="15"/>
    </row>
    <row r="52" spans="1:8" x14ac:dyDescent="0.2">
      <c r="A52" s="15">
        <v>5.4710137585864524E-4</v>
      </c>
      <c r="B52" s="15">
        <v>0</v>
      </c>
      <c r="C52" s="15">
        <v>1.1762237383582415</v>
      </c>
      <c r="D52" s="15">
        <v>1.1763535823686198</v>
      </c>
      <c r="E52" s="15">
        <v>9.8540145985401464E-2</v>
      </c>
      <c r="F52" s="15">
        <v>0</v>
      </c>
      <c r="G52" s="15">
        <v>117.24147236614854</v>
      </c>
      <c r="H52" s="15">
        <v>117.25441471925556</v>
      </c>
    </row>
    <row r="53" spans="1:8" x14ac:dyDescent="0.2">
      <c r="A53" s="15">
        <v>7.0783948510057043E-4</v>
      </c>
      <c r="B53" s="15">
        <v>0</v>
      </c>
      <c r="C53" s="15">
        <v>1.5162216191077762</v>
      </c>
      <c r="D53" s="15">
        <v>1.5162216191077762</v>
      </c>
      <c r="E53" s="15">
        <v>0.12589118595342116</v>
      </c>
      <c r="F53" s="15">
        <v>0</v>
      </c>
      <c r="G53" s="15">
        <v>175.24946096374669</v>
      </c>
      <c r="H53" s="15">
        <v>175.24946096374669</v>
      </c>
    </row>
    <row r="54" spans="1:8" x14ac:dyDescent="0.2">
      <c r="A54" s="15">
        <v>8.8748122533467819E-4</v>
      </c>
      <c r="B54" s="15">
        <v>0</v>
      </c>
      <c r="C54" s="15">
        <v>0.48302596796915043</v>
      </c>
      <c r="D54" s="15">
        <v>0.48309584334211775</v>
      </c>
      <c r="E54" s="15">
        <v>0.10763799190562302</v>
      </c>
      <c r="F54" s="15">
        <v>0</v>
      </c>
      <c r="G54" s="15">
        <v>98.627002288329521</v>
      </c>
      <c r="H54" s="15">
        <v>98.641269841269846</v>
      </c>
    </row>
    <row r="55" spans="1:8" x14ac:dyDescent="0.2">
      <c r="A55" s="15">
        <v>9.3041019512926865E-4</v>
      </c>
      <c r="B55" s="15">
        <v>0</v>
      </c>
      <c r="C55" s="15">
        <v>0.77956668419904807</v>
      </c>
      <c r="D55" s="15">
        <v>0.77925428831426202</v>
      </c>
      <c r="E55" s="15">
        <v>0.20224030623485351</v>
      </c>
      <c r="F55" s="15">
        <v>0</v>
      </c>
      <c r="G55" s="15">
        <v>157.18297092985225</v>
      </c>
      <c r="H55" s="15">
        <v>157.11998297221859</v>
      </c>
    </row>
    <row r="56" spans="1:8" x14ac:dyDescent="0.2">
      <c r="A56" s="15">
        <v>1.1059891240116026E-3</v>
      </c>
      <c r="B56" s="15">
        <v>0</v>
      </c>
      <c r="C56" s="15">
        <v>0.91048774740922256</v>
      </c>
      <c r="D56" s="15">
        <v>0.91060389919163098</v>
      </c>
      <c r="E56" s="15">
        <v>0.18986861092124249</v>
      </c>
      <c r="F56" s="15">
        <v>0</v>
      </c>
      <c r="G56" s="15">
        <v>75.682044774766609</v>
      </c>
      <c r="H56" s="15">
        <v>75.691699604743079</v>
      </c>
    </row>
    <row r="57" spans="1:8" x14ac:dyDescent="0.2">
      <c r="A57" s="15">
        <v>1.2826885151277078E-3</v>
      </c>
      <c r="B57" s="15">
        <v>0</v>
      </c>
      <c r="C57" s="15">
        <v>0.32032883450124738</v>
      </c>
      <c r="D57" s="15">
        <v>0.32027563800594816</v>
      </c>
      <c r="E57" s="15">
        <v>0.11577424023154848</v>
      </c>
      <c r="F57" s="15">
        <v>0</v>
      </c>
      <c r="G57" s="15">
        <v>76.917001330554768</v>
      </c>
      <c r="H57" s="15">
        <v>76.904227847624071</v>
      </c>
    </row>
    <row r="58" spans="1:8" x14ac:dyDescent="0.2">
      <c r="A58" s="15">
        <v>1.4479216042939133E-3</v>
      </c>
      <c r="B58" s="15">
        <v>0</v>
      </c>
      <c r="C58" s="15">
        <v>0.14147811548523934</v>
      </c>
      <c r="D58" s="15">
        <v>0.14149563155362099</v>
      </c>
      <c r="E58" s="15">
        <v>0.29909276223266268</v>
      </c>
      <c r="F58" s="15">
        <v>0</v>
      </c>
      <c r="G58" s="15">
        <v>31.000053368355349</v>
      </c>
      <c r="H58" s="15">
        <v>31.003891411099787</v>
      </c>
    </row>
    <row r="59" spans="1:8" x14ac:dyDescent="0.2">
      <c r="A59" s="15">
        <v>1.508302867919753E-3</v>
      </c>
      <c r="B59" s="15">
        <v>0</v>
      </c>
      <c r="C59" s="15">
        <v>5.4196385203364263</v>
      </c>
      <c r="D59" s="15">
        <v>5.4365206267988491</v>
      </c>
      <c r="E59" s="15">
        <v>0.28573650966503744</v>
      </c>
      <c r="F59" s="15">
        <v>0</v>
      </c>
      <c r="G59" s="15">
        <v>464.6066184527723</v>
      </c>
      <c r="H59" s="15">
        <v>466.05386228027737</v>
      </c>
    </row>
    <row r="60" spans="1:8" x14ac:dyDescent="0.2">
      <c r="A60" s="15">
        <v>1.7334404925019998E-3</v>
      </c>
      <c r="B60" s="15">
        <v>0</v>
      </c>
      <c r="C60" s="15">
        <v>0.38594047168553597</v>
      </c>
      <c r="D60" s="15">
        <v>0.38594047168553597</v>
      </c>
      <c r="E60" s="15">
        <v>0.21525366546241761</v>
      </c>
      <c r="F60" s="15">
        <v>0</v>
      </c>
      <c r="G60" s="15">
        <v>82.955252191251716</v>
      </c>
      <c r="H60" s="15">
        <v>82.955252191251716</v>
      </c>
    </row>
    <row r="61" spans="1:8" x14ac:dyDescent="0.2">
      <c r="A61" s="15">
        <v>2.3834975993597303E-3</v>
      </c>
      <c r="B61" s="15">
        <v>0</v>
      </c>
      <c r="C61" s="15">
        <v>4.9851635871634957E-3</v>
      </c>
      <c r="D61" s="15">
        <v>4.9849158068169183E-3</v>
      </c>
      <c r="E61" s="15">
        <v>0.61713305148926778</v>
      </c>
      <c r="F61" s="15">
        <v>0</v>
      </c>
      <c r="G61" s="15">
        <v>0.55881408426233126</v>
      </c>
      <c r="H61" s="15">
        <v>0.55878630921642758</v>
      </c>
    </row>
    <row r="62" spans="1:8" x14ac:dyDescent="0.2">
      <c r="A62" s="15">
        <v>2.8596329661088001E-3</v>
      </c>
      <c r="B62" s="15">
        <v>0</v>
      </c>
      <c r="C62" s="15">
        <v>0.59715602919242694</v>
      </c>
      <c r="D62" s="15">
        <v>0.59715602919242694</v>
      </c>
      <c r="E62" s="15">
        <v>0.45244774228576601</v>
      </c>
      <c r="F62" s="15">
        <v>0</v>
      </c>
      <c r="G62" s="15">
        <v>94.50820614660735</v>
      </c>
      <c r="H62" s="15">
        <v>94.50820614660735</v>
      </c>
    </row>
    <row r="63" spans="1:8" x14ac:dyDescent="0.2">
      <c r="A63" s="15">
        <v>2.9413819134927618E-3</v>
      </c>
      <c r="B63" s="15">
        <v>0</v>
      </c>
      <c r="C63" s="15">
        <v>4.9549865550351666E-2</v>
      </c>
      <c r="D63" s="15">
        <v>4.9537674777396935E-2</v>
      </c>
      <c r="E63" s="15">
        <v>0.46767018978209635</v>
      </c>
      <c r="F63" s="15">
        <v>0</v>
      </c>
      <c r="G63" s="15">
        <v>19.839198078730291</v>
      </c>
      <c r="H63" s="15">
        <v>19.834317033006041</v>
      </c>
    </row>
    <row r="64" spans="1:8" x14ac:dyDescent="0.2">
      <c r="A64" s="15">
        <v>3.2114561882942648E-3</v>
      </c>
      <c r="B64" s="15">
        <v>0</v>
      </c>
      <c r="C64" s="15">
        <v>0.25058787220527662</v>
      </c>
      <c r="D64" s="15">
        <v>0.25050419943504515</v>
      </c>
      <c r="E64" s="15">
        <v>0.62328220408672064</v>
      </c>
      <c r="F64" s="15">
        <v>0</v>
      </c>
      <c r="G64" s="15">
        <v>42.652368968158441</v>
      </c>
      <c r="H64" s="15">
        <v>42.638127090301012</v>
      </c>
    </row>
    <row r="65" spans="1:8" x14ac:dyDescent="0.2">
      <c r="A65" s="15">
        <v>3.2906912017505547E-3</v>
      </c>
      <c r="B65" s="15">
        <v>0</v>
      </c>
      <c r="C65" s="15">
        <v>0</v>
      </c>
      <c r="D65" s="15">
        <v>4.9466569636087761E-2</v>
      </c>
      <c r="E65" s="15">
        <v>0.9630091202628448</v>
      </c>
      <c r="F65" s="15">
        <v>0</v>
      </c>
      <c r="G65" s="15">
        <v>0</v>
      </c>
      <c r="H65" s="15">
        <v>3.3248081841432224</v>
      </c>
    </row>
    <row r="66" spans="1:8" x14ac:dyDescent="0.2">
      <c r="A66" s="15">
        <v>3.3184513327431503E-3</v>
      </c>
      <c r="B66" s="15">
        <v>0</v>
      </c>
      <c r="C66" s="15">
        <v>1.6237741487298549</v>
      </c>
      <c r="D66" s="15">
        <v>1.6114274789353651</v>
      </c>
      <c r="E66" s="15">
        <v>0.27598896044158233</v>
      </c>
      <c r="F66" s="15">
        <v>0</v>
      </c>
      <c r="G66" s="15">
        <v>154.42092154420922</v>
      </c>
      <c r="H66" s="15">
        <v>153.24675324675323</v>
      </c>
    </row>
    <row r="67" spans="1:8" x14ac:dyDescent="0.2">
      <c r="A67" s="15">
        <v>3.4593425411506337E-3</v>
      </c>
      <c r="B67" s="15">
        <v>0</v>
      </c>
      <c r="C67" s="15">
        <v>0.52708532369740302</v>
      </c>
      <c r="D67" s="15">
        <v>0.52708532369740302</v>
      </c>
      <c r="E67" s="15">
        <v>1.0000566604340189</v>
      </c>
      <c r="F67" s="15">
        <v>0</v>
      </c>
      <c r="G67" s="15">
        <v>70.868223411602216</v>
      </c>
      <c r="H67" s="15">
        <v>70.868223411602216</v>
      </c>
    </row>
    <row r="68" spans="1:8" x14ac:dyDescent="0.2">
      <c r="A68" s="15">
        <v>3.4671920974775343E-3</v>
      </c>
      <c r="B68" s="15">
        <v>0</v>
      </c>
      <c r="C68" s="15">
        <v>5.7080883612078318E-2</v>
      </c>
      <c r="D68" s="15">
        <v>5.6247586041099064E-2</v>
      </c>
      <c r="E68" s="15">
        <v>0.56814348463704512</v>
      </c>
      <c r="F68" s="15">
        <v>0</v>
      </c>
      <c r="G68" s="15">
        <v>9.1743119266055047</v>
      </c>
      <c r="H68" s="15">
        <v>9.0403803656331618</v>
      </c>
    </row>
    <row r="69" spans="1:8" x14ac:dyDescent="0.2">
      <c r="A69" s="15">
        <v>4.1274236922113818E-3</v>
      </c>
      <c r="B69" s="15">
        <v>0</v>
      </c>
      <c r="C69" s="15">
        <v>1.8240059578712189</v>
      </c>
      <c r="D69" s="15">
        <v>1.8241897015887658</v>
      </c>
      <c r="E69" s="15">
        <v>0.58450560259804485</v>
      </c>
      <c r="F69" s="15">
        <v>0</v>
      </c>
      <c r="G69" s="15">
        <v>222.3336006415397</v>
      </c>
      <c r="H69" s="15">
        <v>222.35599771877574</v>
      </c>
    </row>
    <row r="70" spans="1:8" x14ac:dyDescent="0.2">
      <c r="A70" s="15">
        <v>4.2625368270697442E-3</v>
      </c>
      <c r="B70" s="15">
        <v>0</v>
      </c>
      <c r="C70" s="15">
        <v>5.6391613561581071</v>
      </c>
      <c r="D70" s="15">
        <v>5.6818181818181817</v>
      </c>
      <c r="E70" s="15">
        <v>1.2076672214861686</v>
      </c>
      <c r="F70" s="15">
        <v>0</v>
      </c>
      <c r="G70" s="15">
        <v>542.70727315430986</v>
      </c>
      <c r="H70" s="15">
        <v>546.81252357600908</v>
      </c>
    </row>
    <row r="71" spans="1:8" x14ac:dyDescent="0.2">
      <c r="A71" s="15">
        <v>4.3215457304768765E-3</v>
      </c>
      <c r="B71" s="15">
        <v>0</v>
      </c>
      <c r="C71" s="15">
        <v>16.42375726903331</v>
      </c>
      <c r="D71" s="15">
        <v>15.769561486828627</v>
      </c>
      <c r="E71" s="15">
        <v>0.70909506338521977</v>
      </c>
      <c r="F71" s="15">
        <v>0</v>
      </c>
      <c r="G71" s="15">
        <v>1730.7692307692307</v>
      </c>
      <c r="H71" s="15">
        <v>1661.8287373004353</v>
      </c>
    </row>
    <row r="72" spans="1:8" x14ac:dyDescent="0.2">
      <c r="A72" s="15">
        <v>4.7847050205431308E-3</v>
      </c>
      <c r="B72" s="15">
        <v>0</v>
      </c>
      <c r="C72" s="15">
        <v>1.2043197223286402</v>
      </c>
      <c r="D72" s="15">
        <v>1.2046393643266797</v>
      </c>
      <c r="E72" s="15">
        <v>0.66898581750066899</v>
      </c>
      <c r="F72" s="15">
        <v>0</v>
      </c>
      <c r="G72" s="15">
        <v>168.16313622272463</v>
      </c>
      <c r="H72" s="15">
        <v>168.20776888950098</v>
      </c>
    </row>
    <row r="73" spans="1:8" x14ac:dyDescent="0.2">
      <c r="A73" s="15">
        <v>5.3187005244504648E-3</v>
      </c>
      <c r="B73" s="15">
        <v>0</v>
      </c>
      <c r="C73" s="15">
        <v>0.33961729506283966</v>
      </c>
      <c r="D73" s="15">
        <v>0.33961729506283966</v>
      </c>
      <c r="E73" s="15">
        <v>1.2097018085042037</v>
      </c>
      <c r="F73" s="15">
        <v>0</v>
      </c>
      <c r="G73" s="15">
        <v>23.582175925925927</v>
      </c>
      <c r="H73" s="15">
        <v>23.582175925925927</v>
      </c>
    </row>
    <row r="74" spans="1:8" x14ac:dyDescent="0.2">
      <c r="A74" s="15">
        <v>5.680695021079602E-3</v>
      </c>
      <c r="B74" s="15">
        <v>0</v>
      </c>
      <c r="C74" s="15">
        <v>1.9060263294533648</v>
      </c>
      <c r="D74" s="15">
        <v>1.9063666563328197</v>
      </c>
      <c r="E74" s="15">
        <v>1.1404094846244739</v>
      </c>
      <c r="F74" s="15">
        <v>0</v>
      </c>
      <c r="G74" s="15">
        <v>177.80502759043532</v>
      </c>
      <c r="H74" s="15">
        <v>177.83677522647591</v>
      </c>
    </row>
    <row r="75" spans="1:8" x14ac:dyDescent="0.2">
      <c r="A75" s="15">
        <v>6.2169078901094651E-3</v>
      </c>
      <c r="B75" s="15">
        <v>0</v>
      </c>
      <c r="C75" s="15">
        <v>5.8177626624691774E-2</v>
      </c>
      <c r="D75" s="15">
        <v>5.81761369914406E-2</v>
      </c>
      <c r="E75" s="15">
        <v>1.2548808259493505</v>
      </c>
      <c r="F75" s="15">
        <v>0</v>
      </c>
      <c r="G75" s="15">
        <v>9.4671833802268583</v>
      </c>
      <c r="H75" s="15">
        <v>9.4669409737902885</v>
      </c>
    </row>
    <row r="76" spans="1:8" x14ac:dyDescent="0.2">
      <c r="A76" s="15">
        <v>7.032754799743266E-3</v>
      </c>
      <c r="B76" s="15">
        <v>0</v>
      </c>
      <c r="C76" s="15">
        <v>0.91349385751257339</v>
      </c>
      <c r="D76" s="15">
        <v>0.91437770607539792</v>
      </c>
      <c r="E76" s="15">
        <v>1.2867854928583404</v>
      </c>
      <c r="F76" s="15">
        <v>0</v>
      </c>
      <c r="G76" s="15">
        <v>89.630849361781628</v>
      </c>
      <c r="H76" s="15">
        <v>89.717571452731278</v>
      </c>
    </row>
    <row r="77" spans="1:8" x14ac:dyDescent="0.2">
      <c r="A77" s="15">
        <v>7.0723726227025756E-3</v>
      </c>
      <c r="B77" s="15">
        <v>2.1155358696899572E-5</v>
      </c>
      <c r="C77" s="15">
        <v>6.0627464830184241</v>
      </c>
      <c r="D77" s="15">
        <v>6.0627464830184241</v>
      </c>
      <c r="E77" s="15">
        <v>2.1751055583507917</v>
      </c>
      <c r="F77" s="15">
        <v>2.9483535830724622E-3</v>
      </c>
      <c r="G77" s="15">
        <v>158.21812596006146</v>
      </c>
      <c r="H77" s="15">
        <v>158.21812596006146</v>
      </c>
    </row>
    <row r="78" spans="1:8" x14ac:dyDescent="0.2">
      <c r="A78" s="15">
        <v>8.1530332493944587E-3</v>
      </c>
      <c r="B78" s="15">
        <v>3.680800942285041E-5</v>
      </c>
      <c r="C78" s="15">
        <v>0.1743961071798043</v>
      </c>
      <c r="D78" s="15">
        <v>0.1744340438115142</v>
      </c>
      <c r="E78" s="15">
        <v>1.436652599443297</v>
      </c>
      <c r="F78" s="15">
        <v>1.9920318725099601E-3</v>
      </c>
      <c r="G78" s="15">
        <v>20.920145917810153</v>
      </c>
      <c r="H78" s="15">
        <v>20.924696706723022</v>
      </c>
    </row>
    <row r="79" spans="1:8" x14ac:dyDescent="0.2">
      <c r="A79" s="15">
        <v>8.2176678127340516E-3</v>
      </c>
      <c r="B79" s="15">
        <v>4.9217442661679298E-5</v>
      </c>
      <c r="C79" s="15">
        <v>0.49975399075444943</v>
      </c>
      <c r="D79" s="15">
        <v>0.49943914234751113</v>
      </c>
      <c r="E79" s="15">
        <v>4.1579019137525961</v>
      </c>
      <c r="F79" s="15">
        <v>7.656967840735069E-3</v>
      </c>
      <c r="G79" s="15">
        <v>13.705053843276708</v>
      </c>
      <c r="H79" s="15">
        <v>13.696419566313667</v>
      </c>
    </row>
    <row r="80" spans="1:8" x14ac:dyDescent="0.2">
      <c r="A80" s="15">
        <v>8.3388344415552141E-3</v>
      </c>
      <c r="B80" s="15">
        <v>1.0469011725293132E-4</v>
      </c>
      <c r="C80" s="15">
        <v>4.3560817603038089</v>
      </c>
      <c r="D80" s="15">
        <v>4.1885401541382778</v>
      </c>
      <c r="E80" s="15">
        <v>0.95977841681116394</v>
      </c>
      <c r="F80" s="15">
        <v>4.4493882091212458E-3</v>
      </c>
      <c r="G80" s="15">
        <v>550.84745762711862</v>
      </c>
      <c r="H80" s="15">
        <v>529.66101694915255</v>
      </c>
    </row>
    <row r="81" spans="1:8" x14ac:dyDescent="0.2">
      <c r="A81" s="15">
        <v>8.8918683670947234E-3</v>
      </c>
      <c r="B81" s="15">
        <v>1.150192082077707E-4</v>
      </c>
      <c r="C81" s="15">
        <v>0.18420829149619594</v>
      </c>
      <c r="D81" s="15">
        <v>0.18421515719038425</v>
      </c>
      <c r="E81" s="15">
        <v>5.0715516503928928</v>
      </c>
      <c r="F81" s="15">
        <v>1.2315270935960592E-2</v>
      </c>
      <c r="G81" s="15">
        <v>11.595911949685535</v>
      </c>
      <c r="H81" s="15">
        <v>11.596344145134688</v>
      </c>
    </row>
    <row r="82" spans="1:8" x14ac:dyDescent="0.2">
      <c r="A82" s="15">
        <v>8.9101065005471238E-3</v>
      </c>
      <c r="B82" s="15">
        <v>1.2400942549759721E-4</v>
      </c>
      <c r="C82" s="15">
        <v>0.22796634461362067</v>
      </c>
      <c r="D82" s="15">
        <v>0.22812831090372174</v>
      </c>
      <c r="E82" s="15">
        <v>0.88515699662632841</v>
      </c>
      <c r="F82" s="15">
        <v>1.2120606090907577E-2</v>
      </c>
      <c r="G82" s="15">
        <v>38.288713514329949</v>
      </c>
      <c r="H82" s="15">
        <v>38.315917007420872</v>
      </c>
    </row>
    <row r="83" spans="1:8" x14ac:dyDescent="0.2">
      <c r="A83" s="15">
        <v>8.9183880891423629E-3</v>
      </c>
      <c r="B83" s="15">
        <v>1.3886960144424384E-4</v>
      </c>
      <c r="C83" s="15">
        <v>0.18610336104365746</v>
      </c>
      <c r="D83" s="15">
        <v>0.18610336104365746</v>
      </c>
      <c r="E83" s="15">
        <v>1.4173732564750758</v>
      </c>
      <c r="F83" s="15">
        <v>7.3529411764705881E-3</v>
      </c>
      <c r="G83" s="15">
        <v>10.276505894360328</v>
      </c>
      <c r="H83" s="15">
        <v>10.276505894360328</v>
      </c>
    </row>
    <row r="84" spans="1:8" x14ac:dyDescent="0.2">
      <c r="A84" s="15">
        <v>9.1361083786426402E-3</v>
      </c>
      <c r="B84" s="15">
        <v>1.4975996854130121E-4</v>
      </c>
      <c r="C84" s="15">
        <v>7.8288810267944278E-2</v>
      </c>
      <c r="D84" s="15">
        <v>7.8324319678138493E-2</v>
      </c>
      <c r="E84" s="15">
        <v>2.2029780539946819</v>
      </c>
      <c r="F84" s="15">
        <v>2.490341521700774E-2</v>
      </c>
      <c r="G84" s="15">
        <v>14.256091238983931</v>
      </c>
      <c r="H84" s="15">
        <v>14.262557366005641</v>
      </c>
    </row>
    <row r="85" spans="1:8" x14ac:dyDescent="0.2">
      <c r="A85" s="15">
        <v>9.1872044512038026E-3</v>
      </c>
      <c r="B85" s="15">
        <v>2.4124746872921068E-4</v>
      </c>
      <c r="C85" s="15">
        <v>0</v>
      </c>
      <c r="D85" s="15">
        <v>1.2196054007379427E-2</v>
      </c>
      <c r="E85" s="15">
        <v>1.8203161432453727</v>
      </c>
      <c r="F85" s="15">
        <v>3.5143769968051117E-2</v>
      </c>
      <c r="G85" s="15">
        <v>0</v>
      </c>
      <c r="H85" s="15">
        <v>0.97379833285725415</v>
      </c>
    </row>
    <row r="86" spans="1:8" x14ac:dyDescent="0.2">
      <c r="A86" s="15">
        <v>1.1389656219530789E-2</v>
      </c>
      <c r="B86" s="15">
        <v>2.9252596167909901E-4</v>
      </c>
      <c r="C86" s="15">
        <v>9.4488188976377945</v>
      </c>
      <c r="D86" s="15">
        <v>9.4488188976377945</v>
      </c>
      <c r="E86" s="15">
        <v>1.8924057375845609</v>
      </c>
      <c r="F86" s="15">
        <v>3.2786885245901641E-2</v>
      </c>
      <c r="G86" s="15">
        <v>343.51145038167937</v>
      </c>
      <c r="H86" s="15">
        <v>343.51145038167937</v>
      </c>
    </row>
    <row r="87" spans="1:8" x14ac:dyDescent="0.2">
      <c r="A87" s="15">
        <v>1.1703744163535491E-2</v>
      </c>
      <c r="B87" s="15">
        <v>3.2672264514653509E-4</v>
      </c>
      <c r="C87" s="15">
        <v>0.11961979502674155</v>
      </c>
      <c r="D87" s="15">
        <v>0.1195966379365912</v>
      </c>
      <c r="E87" s="15">
        <v>2.7598236380979064</v>
      </c>
      <c r="F87" s="15">
        <v>6.8965517241379309E-2</v>
      </c>
      <c r="G87" s="15">
        <v>17.850887829062589</v>
      </c>
      <c r="H87" s="15">
        <v>17.847432091501521</v>
      </c>
    </row>
    <row r="88" spans="1:8" x14ac:dyDescent="0.2">
      <c r="A88" s="15">
        <v>1.199580146948568E-2</v>
      </c>
      <c r="B88" s="15">
        <v>3.4560221185415588E-4</v>
      </c>
      <c r="C88" s="15">
        <v>1.1071879815388999</v>
      </c>
      <c r="D88" s="15">
        <v>1.1073711470230889</v>
      </c>
      <c r="E88" s="15">
        <v>0.80200501253132828</v>
      </c>
      <c r="F88" s="15">
        <v>3.4090909090909088E-2</v>
      </c>
      <c r="G88" s="15">
        <v>125.76970170177276</v>
      </c>
      <c r="H88" s="15">
        <v>125.79050816706376</v>
      </c>
    </row>
    <row r="89" spans="1:8" x14ac:dyDescent="0.2">
      <c r="A89" s="15">
        <v>1.2086551070700743E-2</v>
      </c>
      <c r="B89" s="15">
        <v>4.1509564495485833E-4</v>
      </c>
      <c r="C89" s="15">
        <v>0.84218757568233549</v>
      </c>
      <c r="D89" s="15">
        <v>0.84127163782749204</v>
      </c>
      <c r="E89" s="15">
        <v>6.8888247154267122</v>
      </c>
      <c r="F89" s="15">
        <v>5.4298642533936653E-2</v>
      </c>
      <c r="G89" s="15">
        <v>87.253610271513082</v>
      </c>
      <c r="H89" s="15">
        <v>87.158715871587162</v>
      </c>
    </row>
    <row r="90" spans="1:8" x14ac:dyDescent="0.2">
      <c r="A90" s="15">
        <v>1.2737288716731731E-2</v>
      </c>
      <c r="B90" s="15">
        <v>5.1629702792493491E-4</v>
      </c>
      <c r="C90" s="15">
        <v>0.79544599459647802</v>
      </c>
      <c r="D90" s="15">
        <v>0.79545337410079386</v>
      </c>
      <c r="E90" s="15">
        <v>3.3862113426063614</v>
      </c>
      <c r="F90" s="15">
        <v>5.0997782705099776E-2</v>
      </c>
      <c r="G90" s="15">
        <v>287.19977260883985</v>
      </c>
      <c r="H90" s="15">
        <v>287.20243701594717</v>
      </c>
    </row>
    <row r="91" spans="1:8" x14ac:dyDescent="0.2">
      <c r="A91" s="15">
        <v>1.2737990240661398E-2</v>
      </c>
      <c r="B91" s="15">
        <v>5.4247651025940338E-4</v>
      </c>
      <c r="C91" s="15">
        <v>0.51991345361859753</v>
      </c>
      <c r="D91" s="15">
        <v>0.51991345361859753</v>
      </c>
      <c r="E91" s="15">
        <v>1.2914890869172155</v>
      </c>
      <c r="F91" s="15">
        <v>9.0144980866149957E-2</v>
      </c>
      <c r="G91" s="15">
        <v>194.6682009973149</v>
      </c>
      <c r="H91" s="15">
        <v>194.6682009973149</v>
      </c>
    </row>
    <row r="92" spans="1:8" x14ac:dyDescent="0.2">
      <c r="A92" s="15">
        <v>1.291354414478924E-2</v>
      </c>
      <c r="B92" s="15">
        <v>5.6582421727649945E-4</v>
      </c>
      <c r="C92" s="15">
        <v>0.5965166289272934</v>
      </c>
      <c r="D92" s="15">
        <v>0.59658161648210883</v>
      </c>
      <c r="E92" s="15">
        <v>2.094569827721632</v>
      </c>
      <c r="F92" s="15">
        <v>4.5454545454545456E-2</v>
      </c>
      <c r="G92" s="15">
        <v>151.58010801243341</v>
      </c>
      <c r="H92" s="15">
        <v>151.59662192017825</v>
      </c>
    </row>
    <row r="93" spans="1:8" x14ac:dyDescent="0.2">
      <c r="A93" s="15">
        <v>1.3158922712920573E-2</v>
      </c>
      <c r="B93" s="15">
        <v>5.8210893994178328E-4</v>
      </c>
      <c r="C93" s="15">
        <v>11.435682049764143</v>
      </c>
      <c r="D93" s="15">
        <v>11.435682049764143</v>
      </c>
      <c r="E93" s="15">
        <v>8.3714166875952074</v>
      </c>
      <c r="F93" s="15">
        <v>3.655279374830258E-2</v>
      </c>
      <c r="G93" s="15">
        <v>1531.6700843016633</v>
      </c>
      <c r="H93" s="15">
        <v>1531.6700843016633</v>
      </c>
    </row>
    <row r="94" spans="1:8" x14ac:dyDescent="0.2">
      <c r="A94" s="15">
        <v>1.4051653879661638E-2</v>
      </c>
      <c r="B94" s="15">
        <v>6.0801053884934001E-4</v>
      </c>
      <c r="C94" s="15"/>
      <c r="D94" s="15"/>
      <c r="E94" s="15">
        <v>1.1841821132774679</v>
      </c>
      <c r="F94" s="15">
        <v>3.3012379642365884E-2</v>
      </c>
      <c r="G94" s="15"/>
      <c r="H94" s="15"/>
    </row>
    <row r="95" spans="1:8" x14ac:dyDescent="0.2">
      <c r="A95" s="15">
        <v>1.4951264575787035E-2</v>
      </c>
      <c r="B95" s="15">
        <v>7.9462971755025753E-4</v>
      </c>
      <c r="C95" s="15">
        <v>1.4471016008899389</v>
      </c>
      <c r="D95" s="15">
        <v>1.4466020935438992</v>
      </c>
      <c r="E95" s="15">
        <v>6.0612060810067536</v>
      </c>
      <c r="F95" s="15">
        <v>0.10264384893904752</v>
      </c>
      <c r="G95" s="15">
        <v>233.62731795567618</v>
      </c>
      <c r="H95" s="15">
        <v>233.54667499219482</v>
      </c>
    </row>
    <row r="96" spans="1:8" x14ac:dyDescent="0.2">
      <c r="A96" s="15">
        <v>1.5096127322849446E-2</v>
      </c>
      <c r="B96" s="15">
        <v>8.6027559409399045E-4</v>
      </c>
      <c r="C96" s="15">
        <v>1.0698037274653509</v>
      </c>
      <c r="D96" s="15">
        <v>1.0698515561566126</v>
      </c>
      <c r="E96" s="15">
        <v>3.4323882683917049</v>
      </c>
      <c r="F96" s="15">
        <v>0.15789938094154471</v>
      </c>
      <c r="G96" s="15">
        <v>135.08304027315569</v>
      </c>
      <c r="H96" s="15">
        <v>135.08907955387798</v>
      </c>
    </row>
    <row r="97" spans="1:8" x14ac:dyDescent="0.2">
      <c r="A97" s="15">
        <v>1.5845550252578073E-2</v>
      </c>
      <c r="B97" s="15">
        <v>8.8693370040107905E-4</v>
      </c>
      <c r="C97" s="15">
        <v>0.40687425003404115</v>
      </c>
      <c r="D97" s="15">
        <v>0.42036098431728092</v>
      </c>
      <c r="E97" s="15">
        <v>2.8977108084613157</v>
      </c>
      <c r="F97" s="15">
        <v>5.4648891904386716E-2</v>
      </c>
      <c r="G97" s="15">
        <v>189.81152204836414</v>
      </c>
      <c r="H97" s="15">
        <v>196.10323886639677</v>
      </c>
    </row>
    <row r="98" spans="1:8" x14ac:dyDescent="0.2">
      <c r="A98" s="15">
        <v>1.8190166510869483E-2</v>
      </c>
      <c r="B98" s="15">
        <v>1.0948405638428905E-3</v>
      </c>
      <c r="C98" s="15">
        <v>0.15346084906818575</v>
      </c>
      <c r="D98" s="15">
        <v>0.15343808039621715</v>
      </c>
      <c r="E98" s="15">
        <v>2.4975024975024973</v>
      </c>
      <c r="F98" s="15">
        <v>6.2992125984251968E-2</v>
      </c>
      <c r="G98" s="15">
        <v>19.124396845945629</v>
      </c>
      <c r="H98" s="15">
        <v>19.12155939834237</v>
      </c>
    </row>
    <row r="99" spans="1:8" x14ac:dyDescent="0.2">
      <c r="A99" s="15">
        <v>1.868343549486701E-2</v>
      </c>
      <c r="B99" s="15">
        <v>1.2401818933443572E-3</v>
      </c>
      <c r="C99" s="15">
        <v>0.7819069300026662</v>
      </c>
      <c r="D99" s="15">
        <v>0.77290244699897748</v>
      </c>
      <c r="E99" s="15">
        <v>4.1823147832024583</v>
      </c>
      <c r="F99" s="15">
        <v>0.1271186440677966</v>
      </c>
      <c r="G99" s="15">
        <v>48.443456162642946</v>
      </c>
      <c r="H99" s="15">
        <v>47.885578669915049</v>
      </c>
    </row>
    <row r="100" spans="1:8" x14ac:dyDescent="0.2">
      <c r="A100" s="15">
        <v>1.8770111000805424E-2</v>
      </c>
      <c r="B100" s="15">
        <v>1.3100169604398667E-3</v>
      </c>
      <c r="C100" s="15">
        <v>0.9177545396832687</v>
      </c>
      <c r="D100" s="15">
        <v>0.91781586167699591</v>
      </c>
      <c r="E100" s="15">
        <v>5.0087653393438512</v>
      </c>
      <c r="F100" s="15">
        <v>0.11511305726904826</v>
      </c>
      <c r="G100" s="15">
        <v>109.70289997648538</v>
      </c>
      <c r="H100" s="15">
        <v>109.7102300416099</v>
      </c>
    </row>
    <row r="101" spans="1:8" x14ac:dyDescent="0.2">
      <c r="A101" s="15">
        <v>1.8981615651430382E-2</v>
      </c>
      <c r="B101" s="15">
        <v>1.3363028953229399E-3</v>
      </c>
      <c r="C101" s="15">
        <v>0.7045296208920504</v>
      </c>
      <c r="D101" s="15">
        <v>0.70368148280527965</v>
      </c>
      <c r="E101" s="15">
        <v>4.3891220000351128</v>
      </c>
      <c r="F101" s="15">
        <v>4.7058823529411764E-2</v>
      </c>
      <c r="G101" s="15">
        <v>96.488533988533987</v>
      </c>
      <c r="H101" s="15">
        <v>96.372377622377613</v>
      </c>
    </row>
    <row r="102" spans="1:8" x14ac:dyDescent="0.2">
      <c r="A102" s="15">
        <v>1.9507647837234719E-2</v>
      </c>
      <c r="B102" s="15">
        <v>1.3514194180166332E-3</v>
      </c>
      <c r="C102" s="15">
        <v>0.26200824327839689</v>
      </c>
      <c r="D102" s="15">
        <v>0.26218338673570396</v>
      </c>
      <c r="E102" s="15">
        <v>3.1291160610978102</v>
      </c>
      <c r="F102" s="15">
        <v>0.1137647183104314</v>
      </c>
      <c r="G102" s="15">
        <v>30.937707172146247</v>
      </c>
      <c r="H102" s="15">
        <v>30.958387960382076</v>
      </c>
    </row>
    <row r="103" spans="1:8" x14ac:dyDescent="0.2">
      <c r="A103" s="15">
        <v>2.126454446512905E-2</v>
      </c>
      <c r="B103" s="15">
        <v>1.4793375560941686E-3</v>
      </c>
      <c r="C103" s="15">
        <v>2.1767752088311521</v>
      </c>
      <c r="D103" s="15">
        <v>2.1763152138046378</v>
      </c>
      <c r="E103" s="15">
        <v>5.8182587538347619</v>
      </c>
      <c r="F103" s="15">
        <v>9.2778866211328609E-2</v>
      </c>
      <c r="G103" s="15">
        <v>420.14228131244442</v>
      </c>
      <c r="H103" s="15">
        <v>420.05349705991893</v>
      </c>
    </row>
    <row r="104" spans="1:8" x14ac:dyDescent="0.2">
      <c r="A104" s="15">
        <v>2.1501051654379447E-2</v>
      </c>
      <c r="B104" s="15">
        <v>1.5786034073554678E-3</v>
      </c>
      <c r="C104" s="15">
        <v>3.7856850059072893</v>
      </c>
      <c r="D104" s="15">
        <v>3.7840396115680339</v>
      </c>
      <c r="E104" s="15">
        <v>0.66977125341780319</v>
      </c>
      <c r="F104" s="15">
        <v>0.45508120924178919</v>
      </c>
      <c r="G104" s="15">
        <v>771.51922412800741</v>
      </c>
      <c r="H104" s="15">
        <v>771.18389423076928</v>
      </c>
    </row>
    <row r="105" spans="1:8" x14ac:dyDescent="0.2">
      <c r="A105" s="15">
        <v>2.1697762648308243E-2</v>
      </c>
      <c r="B105" s="15">
        <v>1.6301071214672165E-3</v>
      </c>
      <c r="C105" s="15">
        <v>1.0511732770354487</v>
      </c>
      <c r="D105" s="15">
        <v>1.0523145745322129</v>
      </c>
      <c r="E105" s="15">
        <v>6.8166741075639337</v>
      </c>
      <c r="F105" s="15">
        <v>7.8561331633212841E-2</v>
      </c>
      <c r="G105" s="15">
        <v>368.62259699067806</v>
      </c>
      <c r="H105" s="15">
        <v>369.02282410488198</v>
      </c>
    </row>
    <row r="106" spans="1:8" x14ac:dyDescent="0.2">
      <c r="A106" s="15">
        <v>2.174120830994836E-2</v>
      </c>
      <c r="B106" s="15">
        <v>1.6506417438881219E-3</v>
      </c>
      <c r="C106" s="15">
        <v>0.71618595372807048</v>
      </c>
      <c r="D106" s="15">
        <v>0.71636885294673192</v>
      </c>
      <c r="E106" s="15">
        <v>5.8146910813210981</v>
      </c>
      <c r="F106" s="15">
        <v>0.10562392208422798</v>
      </c>
      <c r="G106" s="15">
        <v>118.5391049470975</v>
      </c>
      <c r="H106" s="15">
        <v>118.56937740575547</v>
      </c>
    </row>
    <row r="107" spans="1:8" x14ac:dyDescent="0.2">
      <c r="A107" s="15">
        <v>2.1965478190260651E-2</v>
      </c>
      <c r="B107" s="15">
        <v>1.7266136023251345E-3</v>
      </c>
      <c r="C107" s="15">
        <v>0.72660080665722726</v>
      </c>
      <c r="D107" s="15">
        <v>0.72635016822788712</v>
      </c>
      <c r="E107" s="15">
        <v>2.7692656906140054</v>
      </c>
      <c r="F107" s="15">
        <v>0.16206372194790042</v>
      </c>
      <c r="G107" s="15">
        <v>121.04434674048743</v>
      </c>
      <c r="H107" s="15">
        <v>121.00259291270525</v>
      </c>
    </row>
    <row r="108" spans="1:8" x14ac:dyDescent="0.2">
      <c r="A108" s="15">
        <v>2.243112792128216E-2</v>
      </c>
      <c r="B108" s="15">
        <v>1.7874186638860785E-3</v>
      </c>
      <c r="C108" s="15">
        <v>4.9461630943547054E-3</v>
      </c>
      <c r="D108" s="15">
        <v>4.9461630943547054E-3</v>
      </c>
      <c r="E108" s="15">
        <v>7.8425114216094887</v>
      </c>
      <c r="F108" s="15">
        <v>0.12708606480118442</v>
      </c>
      <c r="G108" s="15">
        <v>0.69652268962236608</v>
      </c>
      <c r="H108" s="15">
        <v>0.69652268962236608</v>
      </c>
    </row>
    <row r="109" spans="1:8" x14ac:dyDescent="0.2">
      <c r="A109" s="15">
        <v>2.2716015988231007E-2</v>
      </c>
      <c r="B109" s="15">
        <v>2.1031962380627096E-3</v>
      </c>
      <c r="C109" s="15">
        <v>2.7746396046185913</v>
      </c>
      <c r="D109" s="15">
        <v>2.7701482328548983</v>
      </c>
      <c r="E109" s="15">
        <v>2.7587670433444744</v>
      </c>
      <c r="F109" s="15">
        <v>9.8569077594067245E-2</v>
      </c>
      <c r="G109" s="15">
        <v>325.33866311347987</v>
      </c>
      <c r="H109" s="15">
        <v>324.81203007518798</v>
      </c>
    </row>
    <row r="110" spans="1:8" x14ac:dyDescent="0.2">
      <c r="A110" s="15">
        <v>2.3266270248198755E-2</v>
      </c>
      <c r="B110" s="15">
        <v>2.194247560595144E-3</v>
      </c>
      <c r="C110" s="15">
        <v>0.51399636056893283</v>
      </c>
      <c r="D110" s="15">
        <v>0.51458229816921097</v>
      </c>
      <c r="E110" s="15">
        <v>4.8439166019334312</v>
      </c>
      <c r="F110" s="15">
        <v>8.9806915132465207E-2</v>
      </c>
      <c r="G110" s="15">
        <v>63.16518471935872</v>
      </c>
      <c r="H110" s="15">
        <v>63.2371907870955</v>
      </c>
    </row>
    <row r="111" spans="1:8" x14ac:dyDescent="0.2">
      <c r="A111" s="15">
        <v>2.4106233175559239E-2</v>
      </c>
      <c r="B111" s="15">
        <v>2.1988457611880185E-3</v>
      </c>
      <c r="C111" s="15">
        <v>0.844330643357731</v>
      </c>
      <c r="D111" s="15">
        <v>0.84493682874396447</v>
      </c>
      <c r="E111" s="15">
        <v>4.7648020524131391</v>
      </c>
      <c r="F111" s="15">
        <v>0.58790472485194323</v>
      </c>
      <c r="G111" s="15">
        <v>138.43351548269581</v>
      </c>
      <c r="H111" s="15">
        <v>138.53290353015174</v>
      </c>
    </row>
    <row r="112" spans="1:8" x14ac:dyDescent="0.2">
      <c r="A112" s="15">
        <v>2.6503782464078352E-2</v>
      </c>
      <c r="B112" s="15">
        <v>2.3416006667005421E-3</v>
      </c>
      <c r="C112" s="15">
        <v>1.1564481191811322</v>
      </c>
      <c r="D112" s="15">
        <v>1.1710293002205177</v>
      </c>
      <c r="E112" s="15">
        <v>17.335987021223662</v>
      </c>
      <c r="F112" s="15">
        <v>0.24267132595612503</v>
      </c>
      <c r="G112" s="15">
        <v>200.01930688290378</v>
      </c>
      <c r="H112" s="15">
        <v>202.54126846220677</v>
      </c>
    </row>
    <row r="113" spans="1:8" x14ac:dyDescent="0.2">
      <c r="A113" s="15">
        <v>2.6754540689809495E-2</v>
      </c>
      <c r="B113" s="15">
        <v>2.4716786817713696E-3</v>
      </c>
      <c r="C113" s="15">
        <v>0.3780466109233232</v>
      </c>
      <c r="D113" s="15">
        <v>0.3780466109233232</v>
      </c>
      <c r="E113" s="15">
        <v>7.2373376802117226</v>
      </c>
      <c r="F113" s="15">
        <v>0.1702127659574468</v>
      </c>
      <c r="G113" s="15">
        <v>20.99802371541502</v>
      </c>
      <c r="H113" s="15">
        <v>20.99802371541502</v>
      </c>
    </row>
    <row r="114" spans="1:8" x14ac:dyDescent="0.2">
      <c r="A114" s="15">
        <v>2.7076680292133552E-2</v>
      </c>
      <c r="B114" s="15">
        <v>2.5662460845958623E-3</v>
      </c>
      <c r="C114" s="15">
        <v>0.93274147917078232</v>
      </c>
      <c r="D114" s="15">
        <v>0.93274147917078243</v>
      </c>
      <c r="E114" s="15">
        <v>5.7802577224243166</v>
      </c>
      <c r="F114" s="15">
        <v>0.30018568628880438</v>
      </c>
      <c r="G114" s="15">
        <v>49.591842420527676</v>
      </c>
      <c r="H114" s="15">
        <v>49.591842420527684</v>
      </c>
    </row>
    <row r="115" spans="1:8" x14ac:dyDescent="0.2">
      <c r="A115" s="15">
        <v>2.7133167286571714E-2</v>
      </c>
      <c r="B115" s="15">
        <v>2.6211346589737291E-3</v>
      </c>
      <c r="C115" s="15">
        <v>1.700993475893033</v>
      </c>
      <c r="D115" s="15">
        <v>1.7027816407564174</v>
      </c>
      <c r="E115" s="15">
        <v>4.7443073213287983</v>
      </c>
      <c r="F115" s="15">
        <v>0.26252231439672374</v>
      </c>
      <c r="G115" s="15">
        <v>411.53003754693367</v>
      </c>
      <c r="H115" s="15">
        <v>411.96265740338686</v>
      </c>
    </row>
    <row r="116" spans="1:8" x14ac:dyDescent="0.2">
      <c r="A116" s="15">
        <v>2.788367578085086E-2</v>
      </c>
      <c r="B116" s="15">
        <v>2.7149286526852133E-3</v>
      </c>
      <c r="C116" s="15">
        <v>0.22704933580884173</v>
      </c>
      <c r="D116" s="15">
        <v>0.22657497932503312</v>
      </c>
      <c r="E116" s="15">
        <v>4.4345263639744807</v>
      </c>
      <c r="F116" s="15">
        <v>0.16557171141851829</v>
      </c>
      <c r="G116" s="15">
        <v>12.237816401772161</v>
      </c>
      <c r="H116" s="15">
        <v>12.212248885632288</v>
      </c>
    </row>
    <row r="117" spans="1:8" x14ac:dyDescent="0.2">
      <c r="A117" s="15">
        <v>2.8861194968916495E-2</v>
      </c>
      <c r="B117" s="15">
        <v>2.7546558849435329E-3</v>
      </c>
      <c r="C117" s="15">
        <v>2.5303429856145514</v>
      </c>
      <c r="D117" s="15">
        <v>2.5284829316688202</v>
      </c>
      <c r="E117" s="15">
        <v>3.0215131737974379</v>
      </c>
      <c r="F117" s="15">
        <v>0.10551862403714256</v>
      </c>
      <c r="G117" s="15">
        <v>239.30855315747402</v>
      </c>
      <c r="H117" s="15">
        <v>239.13263755193029</v>
      </c>
    </row>
    <row r="118" spans="1:8" x14ac:dyDescent="0.2">
      <c r="A118" s="15">
        <v>2.9117678035019693E-2</v>
      </c>
      <c r="B118" s="15">
        <v>2.7847513452205499E-3</v>
      </c>
      <c r="C118" s="15">
        <v>1.3146676201215655</v>
      </c>
      <c r="D118" s="15">
        <v>1.3137519189540823</v>
      </c>
      <c r="E118" s="15">
        <v>6.2831393791169559</v>
      </c>
      <c r="F118" s="15">
        <v>0.23672747932580016</v>
      </c>
      <c r="G118" s="15">
        <v>69.359434360489658</v>
      </c>
      <c r="H118" s="15">
        <v>69.311123658949739</v>
      </c>
    </row>
    <row r="119" spans="1:8" x14ac:dyDescent="0.2">
      <c r="A119" s="15">
        <v>2.9774044976143325E-2</v>
      </c>
      <c r="B119" s="15">
        <v>2.9289436855980929E-3</v>
      </c>
      <c r="C119" s="15">
        <v>5.4767864725300308</v>
      </c>
      <c r="D119" s="15">
        <v>5.4816300960326085</v>
      </c>
      <c r="E119" s="15">
        <v>10.642166250515139</v>
      </c>
      <c r="F119" s="15">
        <v>0.30696692124456665</v>
      </c>
      <c r="G119" s="15">
        <v>591.04767184035472</v>
      </c>
      <c r="H119" s="15">
        <v>591.57038938810445</v>
      </c>
    </row>
    <row r="120" spans="1:8" x14ac:dyDescent="0.2">
      <c r="A120" s="15">
        <v>3.0054476744547164E-2</v>
      </c>
      <c r="B120" s="15">
        <v>3.1077616346826195E-3</v>
      </c>
      <c r="C120" s="15">
        <v>1.1861665768086642</v>
      </c>
      <c r="D120" s="15">
        <v>1.1866659562838462</v>
      </c>
      <c r="E120" s="15">
        <v>7.3913471962156292</v>
      </c>
      <c r="F120" s="15">
        <v>0.24914046539438933</v>
      </c>
      <c r="G120" s="15">
        <v>161.34249622712787</v>
      </c>
      <c r="H120" s="15">
        <v>161.41042187320974</v>
      </c>
    </row>
    <row r="121" spans="1:8" x14ac:dyDescent="0.2">
      <c r="A121" s="15">
        <v>3.034118152894413E-2</v>
      </c>
      <c r="B121" s="15">
        <v>3.133758706357665E-3</v>
      </c>
      <c r="C121" s="15">
        <v>0.197270296034677</v>
      </c>
      <c r="D121" s="15">
        <v>0.19743105833410826</v>
      </c>
      <c r="E121" s="15">
        <v>2.1501460102030112</v>
      </c>
      <c r="F121" s="15">
        <v>0.30479238123547159</v>
      </c>
      <c r="G121" s="15">
        <v>18.225874420564686</v>
      </c>
      <c r="H121" s="15">
        <v>18.240727307896901</v>
      </c>
    </row>
    <row r="122" spans="1:8" x14ac:dyDescent="0.2">
      <c r="A122" s="15">
        <v>3.0678324194777739E-2</v>
      </c>
      <c r="B122" s="15">
        <v>3.1960663798401966E-3</v>
      </c>
      <c r="C122" s="15">
        <v>1.2915229132421742</v>
      </c>
      <c r="D122" s="15">
        <v>1.2960153296221606</v>
      </c>
      <c r="E122" s="15">
        <v>7.2427572427572429</v>
      </c>
      <c r="F122" s="15">
        <v>0.25490196078431371</v>
      </c>
      <c r="G122" s="15">
        <v>207.18632280498409</v>
      </c>
      <c r="H122" s="15">
        <v>207.90699699568947</v>
      </c>
    </row>
    <row r="123" spans="1:8" x14ac:dyDescent="0.2">
      <c r="A123" s="15">
        <v>3.0855887092137952E-2</v>
      </c>
      <c r="B123" s="15">
        <v>3.199406190211097E-3</v>
      </c>
      <c r="C123" s="15">
        <v>1.822437327682042</v>
      </c>
      <c r="D123" s="15">
        <v>1.8215048677836936</v>
      </c>
      <c r="E123" s="15">
        <v>8.4616497990358184</v>
      </c>
      <c r="F123" s="15">
        <v>0.22867073700578538</v>
      </c>
      <c r="G123" s="15">
        <v>201.73879629184879</v>
      </c>
      <c r="H123" s="15">
        <v>201.635575547505</v>
      </c>
    </row>
    <row r="124" spans="1:8" x14ac:dyDescent="0.2">
      <c r="A124" s="15">
        <v>3.1482049018914278E-2</v>
      </c>
      <c r="B124" s="15">
        <v>3.2853759702125909E-3</v>
      </c>
      <c r="C124" s="15">
        <v>0.32150726010235425</v>
      </c>
      <c r="D124" s="15">
        <v>0.32147490163498349</v>
      </c>
      <c r="E124" s="15">
        <v>5.6802044873615456</v>
      </c>
      <c r="F124" s="15">
        <v>0.22902861330808927</v>
      </c>
      <c r="G124" s="15">
        <v>23.13892549572466</v>
      </c>
      <c r="H124" s="15">
        <v>23.136596651998364</v>
      </c>
    </row>
    <row r="125" spans="1:8" x14ac:dyDescent="0.2">
      <c r="A125" s="15">
        <v>3.2539858828686472E-2</v>
      </c>
      <c r="B125" s="15">
        <v>3.3154105587427257E-3</v>
      </c>
      <c r="C125" s="15">
        <v>2.2340994866079047</v>
      </c>
      <c r="D125" s="15">
        <v>2.2350262951362772</v>
      </c>
      <c r="E125" s="15">
        <v>5.4946637965451535</v>
      </c>
      <c r="F125" s="15">
        <v>0.4009564634181903</v>
      </c>
      <c r="G125" s="15">
        <v>164.03933060302217</v>
      </c>
      <c r="H125" s="15">
        <v>164.10738175808609</v>
      </c>
    </row>
    <row r="126" spans="1:8" x14ac:dyDescent="0.2">
      <c r="A126" s="15">
        <v>3.2963601712327664E-2</v>
      </c>
      <c r="B126" s="15">
        <v>3.491549402979968E-3</v>
      </c>
      <c r="C126" s="15">
        <v>0.52499022323903954</v>
      </c>
      <c r="D126" s="15">
        <v>0.52501112724697296</v>
      </c>
      <c r="E126" s="15">
        <v>7.5791392329725111</v>
      </c>
      <c r="F126" s="15">
        <v>0.20048919363246323</v>
      </c>
      <c r="G126" s="15">
        <v>56.917580935953232</v>
      </c>
      <c r="H126" s="15">
        <v>56.919847274469198</v>
      </c>
    </row>
    <row r="127" spans="1:8" x14ac:dyDescent="0.2">
      <c r="A127" s="15">
        <v>3.3333949430955898E-2</v>
      </c>
      <c r="B127" s="15">
        <v>3.5336200983830512E-3</v>
      </c>
      <c r="C127" s="15">
        <v>1.2767987428443148</v>
      </c>
      <c r="D127" s="15">
        <v>1.2767987428443148</v>
      </c>
      <c r="E127" s="15">
        <v>5.7955051676587743</v>
      </c>
      <c r="F127" s="15">
        <v>0.28607848929268093</v>
      </c>
      <c r="G127" s="15">
        <v>136.49317534123296</v>
      </c>
      <c r="H127" s="15">
        <v>136.49317534123296</v>
      </c>
    </row>
    <row r="128" spans="1:8" x14ac:dyDescent="0.2">
      <c r="A128" s="15">
        <v>3.4411015236427971E-2</v>
      </c>
      <c r="B128" s="15">
        <v>3.7869674293029986E-3</v>
      </c>
      <c r="C128" s="15">
        <v>1.1641210129366784</v>
      </c>
      <c r="D128" s="15">
        <v>1.1616029737036127</v>
      </c>
      <c r="E128" s="15">
        <v>7.2602269458799951</v>
      </c>
      <c r="F128" s="15">
        <v>0.5807987919385128</v>
      </c>
      <c r="G128" s="15">
        <v>172.10090133688223</v>
      </c>
      <c r="H128" s="15">
        <v>171.72864036332672</v>
      </c>
    </row>
    <row r="129" spans="1:8" x14ac:dyDescent="0.2">
      <c r="A129" s="15">
        <v>3.5036955796626482E-2</v>
      </c>
      <c r="B129" s="15">
        <v>3.9121862221788706E-3</v>
      </c>
      <c r="C129" s="15">
        <v>0.65546626806717956</v>
      </c>
      <c r="D129" s="15">
        <v>0.65548089770444562</v>
      </c>
      <c r="E129" s="15">
        <v>6.1905359783488194</v>
      </c>
      <c r="F129" s="15">
        <v>0.1785068576786534</v>
      </c>
      <c r="G129" s="15">
        <v>66.163250629270038</v>
      </c>
      <c r="H129" s="15">
        <v>66.164727355692449</v>
      </c>
    </row>
    <row r="130" spans="1:8" x14ac:dyDescent="0.2">
      <c r="A130" s="15">
        <v>3.6044601835336962E-2</v>
      </c>
      <c r="B130" s="15">
        <v>4.0965465112490392E-3</v>
      </c>
      <c r="C130" s="15">
        <v>0.12947963090719669</v>
      </c>
      <c r="D130" s="15">
        <v>0.12949413166805415</v>
      </c>
      <c r="E130" s="15">
        <v>30.746045365542425</v>
      </c>
      <c r="F130" s="15">
        <v>0.99680079408299049</v>
      </c>
      <c r="G130" s="15">
        <v>56.649928114516698</v>
      </c>
      <c r="H130" s="15">
        <v>56.656272487407051</v>
      </c>
    </row>
    <row r="131" spans="1:8" x14ac:dyDescent="0.2">
      <c r="A131" s="15">
        <v>3.681685824531717E-2</v>
      </c>
      <c r="B131" s="15">
        <v>4.2350838581896285E-3</v>
      </c>
      <c r="C131" s="15">
        <v>0.51059442249711973</v>
      </c>
      <c r="D131" s="15">
        <v>0.51117627097997931</v>
      </c>
      <c r="E131" s="15">
        <v>11.737649876822919</v>
      </c>
      <c r="F131" s="15">
        <v>0.36716335709696174</v>
      </c>
      <c r="G131" s="15">
        <v>66.080468958166804</v>
      </c>
      <c r="H131" s="15">
        <v>66.155771035345637</v>
      </c>
    </row>
    <row r="132" spans="1:8" x14ac:dyDescent="0.2">
      <c r="A132" s="15">
        <v>3.8555683264019938E-2</v>
      </c>
      <c r="B132" s="15">
        <v>4.4190033196321457E-3</v>
      </c>
      <c r="C132" s="15">
        <v>6.280628064746438E-2</v>
      </c>
      <c r="D132" s="15">
        <v>6.28105588626095E-2</v>
      </c>
      <c r="E132" s="15">
        <v>5.5095598308416225</v>
      </c>
      <c r="F132" s="15">
        <v>0.57251655043013416</v>
      </c>
      <c r="G132" s="15">
        <v>8.6019648349020574</v>
      </c>
      <c r="H132" s="15">
        <v>8.6025507803816357</v>
      </c>
    </row>
    <row r="133" spans="1:8" x14ac:dyDescent="0.2">
      <c r="A133" s="15">
        <v>3.8558794043275148E-2</v>
      </c>
      <c r="B133" s="15">
        <v>4.5035101483974146E-3</v>
      </c>
      <c r="C133" s="15">
        <v>0.68738192929445796</v>
      </c>
      <c r="D133" s="15">
        <v>0.68772013870159643</v>
      </c>
      <c r="E133" s="15">
        <v>1.5825552436718615</v>
      </c>
      <c r="F133" s="15">
        <v>0.5495335833711138</v>
      </c>
      <c r="G133" s="15">
        <v>85.791595925297116</v>
      </c>
      <c r="H133" s="15">
        <v>85.833807574394655</v>
      </c>
    </row>
    <row r="134" spans="1:8" x14ac:dyDescent="0.2">
      <c r="A134" s="15">
        <v>4.0081332649174309E-2</v>
      </c>
      <c r="B134" s="15">
        <v>4.548728596241885E-3</v>
      </c>
      <c r="C134" s="15">
        <v>0.90803479597411829</v>
      </c>
      <c r="D134" s="15">
        <v>0.90819650355530102</v>
      </c>
      <c r="E134" s="15">
        <v>11.995459279804328</v>
      </c>
      <c r="F134" s="15">
        <v>0.22149865993310738</v>
      </c>
      <c r="G134" s="15">
        <v>154.0305150756457</v>
      </c>
      <c r="H134" s="15">
        <v>154.0579456346195</v>
      </c>
    </row>
    <row r="135" spans="1:8" x14ac:dyDescent="0.2">
      <c r="A135" s="15">
        <v>4.0629827937151697E-2</v>
      </c>
      <c r="B135" s="15">
        <v>4.6011313986561208E-3</v>
      </c>
      <c r="C135" s="15">
        <v>1.8434763192726868</v>
      </c>
      <c r="D135" s="15">
        <v>1.8434427909275568</v>
      </c>
      <c r="E135" s="15">
        <v>11.276989767942311</v>
      </c>
      <c r="F135" s="15">
        <v>0.28270094604104706</v>
      </c>
      <c r="G135" s="15">
        <v>558.01735569095456</v>
      </c>
      <c r="H135" s="15">
        <v>558.00720671410329</v>
      </c>
    </row>
    <row r="136" spans="1:8" x14ac:dyDescent="0.2">
      <c r="A136" s="15">
        <v>4.1637474566994723E-2</v>
      </c>
      <c r="B136" s="15">
        <v>4.6283684604459634E-3</v>
      </c>
      <c r="C136" s="15">
        <v>1.4736131736823743</v>
      </c>
      <c r="D136" s="15">
        <v>1.478965634707293</v>
      </c>
      <c r="E136" s="15">
        <v>4.7080002581620706</v>
      </c>
      <c r="F136" s="15">
        <v>0.3232897969740075</v>
      </c>
      <c r="G136" s="15">
        <v>65.323023619385637</v>
      </c>
      <c r="H136" s="15">
        <v>65.560290050085982</v>
      </c>
    </row>
    <row r="137" spans="1:8" x14ac:dyDescent="0.2">
      <c r="A137" s="15">
        <v>4.1765011941663273E-2</v>
      </c>
      <c r="B137" s="15">
        <v>4.7542390365847018E-3</v>
      </c>
      <c r="C137" s="15">
        <v>0.30030221001228768</v>
      </c>
      <c r="D137" s="15">
        <v>0.30002946748339276</v>
      </c>
      <c r="E137" s="15">
        <v>13.965728640210532</v>
      </c>
      <c r="F137" s="15">
        <v>0.33639573594376432</v>
      </c>
      <c r="G137" s="15">
        <v>45.309168443496802</v>
      </c>
      <c r="H137" s="15">
        <v>45.268017440369327</v>
      </c>
    </row>
    <row r="138" spans="1:8" x14ac:dyDescent="0.2">
      <c r="A138" s="15">
        <v>4.2443178957498648E-2</v>
      </c>
      <c r="B138" s="15">
        <v>4.8384981882243529E-3</v>
      </c>
      <c r="C138" s="15">
        <v>2.4852563844221445</v>
      </c>
      <c r="D138" s="15">
        <v>2.5972048702069257</v>
      </c>
      <c r="E138" s="15">
        <v>7.3964802102910063</v>
      </c>
      <c r="F138" s="15">
        <v>0.32961961895972047</v>
      </c>
      <c r="G138" s="15">
        <v>354.40613026819926</v>
      </c>
      <c r="H138" s="15">
        <v>370.37037037037038</v>
      </c>
    </row>
    <row r="139" spans="1:8" x14ac:dyDescent="0.2">
      <c r="A139" s="15">
        <v>4.3897963573469832E-2</v>
      </c>
      <c r="B139" s="15">
        <v>4.8988991438788827E-3</v>
      </c>
      <c r="C139" s="15">
        <v>5.330520846092762</v>
      </c>
      <c r="D139" s="15">
        <v>5.3298859399516809</v>
      </c>
      <c r="E139" s="15">
        <v>5.4318305268875617</v>
      </c>
      <c r="F139" s="15">
        <v>0.32872955419576311</v>
      </c>
      <c r="G139" s="15">
        <v>1068.2505293822446</v>
      </c>
      <c r="H139" s="15">
        <v>1068.1232925059803</v>
      </c>
    </row>
    <row r="140" spans="1:8" x14ac:dyDescent="0.2">
      <c r="A140" s="15">
        <v>4.4338954424378331E-2</v>
      </c>
      <c r="B140" s="15">
        <v>5.0951444249687835E-3</v>
      </c>
      <c r="C140" s="15">
        <v>0.16433669201049728</v>
      </c>
      <c r="D140" s="15">
        <v>0.16433465668514349</v>
      </c>
      <c r="E140" s="15">
        <v>5.7382953181272507</v>
      </c>
      <c r="F140" s="15">
        <v>0.23422746139197712</v>
      </c>
      <c r="G140" s="15">
        <v>19.905681125988568</v>
      </c>
      <c r="H140" s="15">
        <v>19.905434592259649</v>
      </c>
    </row>
    <row r="141" spans="1:8" x14ac:dyDescent="0.2">
      <c r="A141" s="15">
        <v>4.4508775900905802E-2</v>
      </c>
      <c r="B141" s="15">
        <v>5.241000110934502E-3</v>
      </c>
      <c r="C141" s="15">
        <v>0.30618811367363463</v>
      </c>
      <c r="D141" s="15">
        <v>0.30630107614965296</v>
      </c>
      <c r="E141" s="15">
        <v>6.5222795805852503</v>
      </c>
      <c r="F141" s="15">
        <v>0.24110156626721194</v>
      </c>
      <c r="G141" s="15">
        <v>20.384190160309565</v>
      </c>
      <c r="H141" s="15">
        <v>20.391710532555603</v>
      </c>
    </row>
    <row r="142" spans="1:8" x14ac:dyDescent="0.2">
      <c r="A142" s="15">
        <v>4.5175725392239512E-2</v>
      </c>
      <c r="B142" s="15">
        <v>5.5525374429809937E-3</v>
      </c>
      <c r="C142" s="15">
        <v>1.1607387602842851</v>
      </c>
      <c r="D142" s="15">
        <v>1.1608015313016828</v>
      </c>
      <c r="E142" s="15">
        <v>11.135897658032285</v>
      </c>
      <c r="F142" s="15">
        <v>0.20604961674771285</v>
      </c>
      <c r="G142" s="15">
        <v>436.41523525018664</v>
      </c>
      <c r="H142" s="15">
        <v>436.43883593387352</v>
      </c>
    </row>
    <row r="143" spans="1:8" x14ac:dyDescent="0.2">
      <c r="A143" s="15">
        <v>4.5594575408315706E-2</v>
      </c>
      <c r="B143" s="15">
        <v>5.6062234162896716E-3</v>
      </c>
      <c r="C143" s="15">
        <v>1.2341977987286279</v>
      </c>
      <c r="D143" s="15">
        <v>1.2325605790412253</v>
      </c>
      <c r="E143" s="15">
        <v>9.9032365699032354</v>
      </c>
      <c r="F143" s="15">
        <v>0.85301080317872446</v>
      </c>
      <c r="G143" s="15">
        <v>158.99469750378393</v>
      </c>
      <c r="H143" s="15">
        <v>158.78378378378378</v>
      </c>
    </row>
    <row r="144" spans="1:8" x14ac:dyDescent="0.2">
      <c r="A144" s="15">
        <v>4.6316745061266533E-2</v>
      </c>
      <c r="B144" s="15">
        <v>5.7972479768184284E-3</v>
      </c>
      <c r="C144" s="15">
        <v>96.229468076764988</v>
      </c>
      <c r="D144" s="15">
        <v>95.018821035705159</v>
      </c>
      <c r="E144" s="15">
        <v>22.467320261437909</v>
      </c>
      <c r="F144" s="15">
        <v>0.75342052920257963</v>
      </c>
      <c r="G144" s="15">
        <v>8104.8629177506509</v>
      </c>
      <c r="H144" s="15">
        <v>8002.8969762810075</v>
      </c>
    </row>
    <row r="145" spans="1:8" x14ac:dyDescent="0.2">
      <c r="A145" s="15">
        <v>4.7790077640859456E-2</v>
      </c>
      <c r="B145" s="15">
        <v>5.8189655172413797E-3</v>
      </c>
      <c r="C145" s="15">
        <v>0.83144553350546446</v>
      </c>
      <c r="D145" s="15">
        <v>0.83154217160018962</v>
      </c>
      <c r="E145" s="15">
        <v>14.668391257076443</v>
      </c>
      <c r="F145" s="15">
        <v>0.23684210526315788</v>
      </c>
      <c r="G145" s="15">
        <v>173.60961900423709</v>
      </c>
      <c r="H145" s="15">
        <v>173.62979747911061</v>
      </c>
    </row>
    <row r="146" spans="1:8" x14ac:dyDescent="0.2">
      <c r="A146" s="15">
        <v>4.8391986109473213E-2</v>
      </c>
      <c r="B146" s="15">
        <v>5.9644264564916389E-3</v>
      </c>
      <c r="C146" s="15">
        <v>0.87639987541250686</v>
      </c>
      <c r="D146" s="15">
        <v>0.86859022969472055</v>
      </c>
      <c r="E146" s="15">
        <v>6.1000114823745548</v>
      </c>
      <c r="F146" s="15">
        <v>0.56565656565656564</v>
      </c>
      <c r="G146" s="15">
        <v>199.54062589721502</v>
      </c>
      <c r="H146" s="15">
        <v>197.76250880902043</v>
      </c>
    </row>
    <row r="147" spans="1:8" x14ac:dyDescent="0.2">
      <c r="A147" s="15">
        <v>4.8770172599813984E-2</v>
      </c>
      <c r="B147" s="15">
        <v>6.046730138297117E-3</v>
      </c>
      <c r="C147" s="15">
        <v>2.563497149795932</v>
      </c>
      <c r="D147" s="15">
        <v>2.563497149795932</v>
      </c>
      <c r="E147" s="15">
        <v>17.483779120497026</v>
      </c>
      <c r="F147" s="15">
        <v>0.42855000107137503</v>
      </c>
      <c r="G147" s="15">
        <v>213.81074168797954</v>
      </c>
      <c r="H147" s="15">
        <v>213.81074168797954</v>
      </c>
    </row>
    <row r="148" spans="1:8" x14ac:dyDescent="0.2">
      <c r="A148" s="15">
        <v>5.0015629884338858E-2</v>
      </c>
      <c r="B148" s="15">
        <v>6.2145947367163038E-3</v>
      </c>
      <c r="C148" s="15">
        <v>1.8161014542868146</v>
      </c>
      <c r="D148" s="15">
        <v>1.8154791679217372</v>
      </c>
      <c r="E148" s="15">
        <v>5.3604931653712145</v>
      </c>
      <c r="F148" s="15">
        <v>0.47186932849364793</v>
      </c>
      <c r="G148" s="15">
        <v>171.71717171717171</v>
      </c>
      <c r="H148" s="15">
        <v>171.65833290375795</v>
      </c>
    </row>
    <row r="149" spans="1:8" x14ac:dyDescent="0.2">
      <c r="A149" s="15">
        <v>5.0155333101557446E-2</v>
      </c>
      <c r="B149" s="15">
        <v>6.2508717058647485E-3</v>
      </c>
      <c r="C149" s="15">
        <v>1.8336697943285352</v>
      </c>
      <c r="D149" s="15">
        <v>1.8340315511169203</v>
      </c>
      <c r="E149" s="15">
        <v>11.406512873842335</v>
      </c>
      <c r="F149" s="15">
        <v>0.47281698200260641</v>
      </c>
      <c r="G149" s="15">
        <v>384.12775077731158</v>
      </c>
      <c r="H149" s="15">
        <v>384.20353368101684</v>
      </c>
    </row>
    <row r="150" spans="1:8" x14ac:dyDescent="0.2">
      <c r="A150" s="15">
        <v>5.054398375877063E-2</v>
      </c>
      <c r="B150" s="15">
        <v>6.5674370708179875E-3</v>
      </c>
      <c r="C150" s="15">
        <v>0.10896102883306666</v>
      </c>
      <c r="D150" s="15">
        <v>0.10896102883306666</v>
      </c>
      <c r="E150" s="15">
        <v>13.499558393912629</v>
      </c>
      <c r="F150" s="15">
        <v>0.12554770184931766</v>
      </c>
      <c r="G150" s="15">
        <v>8.000312207305651</v>
      </c>
      <c r="H150" s="15">
        <v>8.000312207305651</v>
      </c>
    </row>
    <row r="151" spans="1:8" x14ac:dyDescent="0.2">
      <c r="A151" s="15">
        <v>5.1638355938023642E-2</v>
      </c>
      <c r="B151" s="15">
        <v>6.728130517576732E-3</v>
      </c>
      <c r="C151" s="15">
        <v>0.12444375644226235</v>
      </c>
      <c r="D151" s="15">
        <v>0.12449932384097993</v>
      </c>
      <c r="E151" s="15">
        <v>11.869436201780415</v>
      </c>
      <c r="F151" s="15">
        <v>0.64084513880123128</v>
      </c>
      <c r="G151" s="15">
        <v>18.534249749015366</v>
      </c>
      <c r="H151" s="15">
        <v>18.542525777280492</v>
      </c>
    </row>
    <row r="152" spans="1:8" x14ac:dyDescent="0.2">
      <c r="A152" s="15">
        <v>5.2477079323678399E-2</v>
      </c>
      <c r="B152" s="15">
        <v>6.7403274931344499E-3</v>
      </c>
      <c r="C152" s="15">
        <v>1.6950683709955829</v>
      </c>
      <c r="D152" s="15">
        <v>1.6949139942655411</v>
      </c>
      <c r="E152" s="15">
        <v>8.5562020241529364</v>
      </c>
      <c r="F152" s="15">
        <v>0.91832107948642894</v>
      </c>
      <c r="G152" s="15">
        <v>211.7118938811825</v>
      </c>
      <c r="H152" s="15">
        <v>211.69261242301386</v>
      </c>
    </row>
    <row r="153" spans="1:8" x14ac:dyDescent="0.2">
      <c r="A153" s="15">
        <v>5.3266850034255825E-2</v>
      </c>
      <c r="B153" s="15">
        <v>6.8772287315333677E-3</v>
      </c>
      <c r="C153" s="15">
        <v>0.5251417062072844</v>
      </c>
      <c r="D153" s="15">
        <v>0.52696511490939302</v>
      </c>
      <c r="E153" s="15">
        <v>6.0016058626213056</v>
      </c>
      <c r="F153" s="15">
        <v>0.542713567839196</v>
      </c>
      <c r="G153" s="15">
        <v>72.896628530930442</v>
      </c>
      <c r="H153" s="15">
        <v>73.149741824440625</v>
      </c>
    </row>
    <row r="154" spans="1:8" x14ac:dyDescent="0.2">
      <c r="A154" s="15">
        <v>5.3987463580493417E-2</v>
      </c>
      <c r="B154" s="15">
        <v>6.971985231378962E-3</v>
      </c>
      <c r="C154" s="15">
        <v>1.2034492671645736</v>
      </c>
      <c r="D154" s="15">
        <v>1.2031518064317421</v>
      </c>
      <c r="E154" s="15">
        <v>15.204526177808619</v>
      </c>
      <c r="F154" s="15">
        <v>0.65924150820681882</v>
      </c>
      <c r="G154" s="15">
        <v>200.73772083090662</v>
      </c>
      <c r="H154" s="15">
        <v>200.68810379163918</v>
      </c>
    </row>
    <row r="155" spans="1:8" x14ac:dyDescent="0.2">
      <c r="A155" s="15">
        <v>5.4354693848286562E-2</v>
      </c>
      <c r="B155" s="15">
        <v>7.2080556538013539E-3</v>
      </c>
      <c r="C155" s="15">
        <v>1.4741104978155637</v>
      </c>
      <c r="D155" s="15">
        <v>1.4738099862941407</v>
      </c>
      <c r="E155" s="15">
        <v>9.7023128519191513</v>
      </c>
      <c r="F155" s="15">
        <v>0.51806814461146955</v>
      </c>
      <c r="G155" s="15">
        <v>211.63499089128479</v>
      </c>
      <c r="H155" s="15">
        <v>211.59184707459443</v>
      </c>
    </row>
    <row r="156" spans="1:8" x14ac:dyDescent="0.2">
      <c r="A156" s="15">
        <v>5.511602183569804E-2</v>
      </c>
      <c r="B156" s="15">
        <v>7.513775537176812E-3</v>
      </c>
      <c r="C156" s="15">
        <v>0.83562543648667253</v>
      </c>
      <c r="D156" s="15">
        <v>0.83550749128155033</v>
      </c>
      <c r="E156" s="15">
        <v>11.280329337784877</v>
      </c>
      <c r="F156" s="15">
        <v>0.67527898509475104</v>
      </c>
      <c r="G156" s="15">
        <v>110.79390537289494</v>
      </c>
      <c r="H156" s="15">
        <v>110.77826725403818</v>
      </c>
    </row>
    <row r="157" spans="1:8" x14ac:dyDescent="0.2">
      <c r="A157" s="15">
        <v>5.5824252713472002E-2</v>
      </c>
      <c r="B157" s="15">
        <v>7.554790882662382E-3</v>
      </c>
      <c r="C157" s="15">
        <v>0.94815861058798911</v>
      </c>
      <c r="D157" s="15">
        <v>0.97688435895327452</v>
      </c>
      <c r="E157" s="15">
        <v>8.1432204557697858</v>
      </c>
      <c r="F157" s="15">
        <v>0.81699667116791752</v>
      </c>
      <c r="G157" s="15">
        <v>335.64814814814815</v>
      </c>
      <c r="H157" s="15">
        <v>345.81706306945921</v>
      </c>
    </row>
    <row r="158" spans="1:8" x14ac:dyDescent="0.2">
      <c r="A158" s="15">
        <v>5.622320512682373E-2</v>
      </c>
      <c r="B158" s="15">
        <v>7.8537602906699113E-3</v>
      </c>
      <c r="C158" s="15">
        <v>4.6872993450622831</v>
      </c>
      <c r="D158" s="15">
        <v>4.6814730314357851</v>
      </c>
      <c r="E158" s="15">
        <v>15.685647981811865</v>
      </c>
      <c r="F158" s="15">
        <v>0.62922479505249529</v>
      </c>
      <c r="G158" s="15">
        <v>331.81818181818181</v>
      </c>
      <c r="H158" s="15">
        <v>331.40573177991325</v>
      </c>
    </row>
    <row r="159" spans="1:8" x14ac:dyDescent="0.2">
      <c r="A159" s="15">
        <v>5.6492947549271519E-2</v>
      </c>
      <c r="B159" s="15">
        <v>8.0018146155920091E-3</v>
      </c>
      <c r="C159" s="15">
        <v>27.154642594805171</v>
      </c>
      <c r="D159" s="15">
        <v>26.908436269778438</v>
      </c>
      <c r="E159" s="15">
        <v>8.4726867335562996</v>
      </c>
      <c r="F159" s="15">
        <v>0.78770156720460793</v>
      </c>
      <c r="G159" s="15">
        <v>4400.5315272836378</v>
      </c>
      <c r="H159" s="15">
        <v>4360.6326889279435</v>
      </c>
    </row>
    <row r="160" spans="1:8" x14ac:dyDescent="0.2">
      <c r="A160" s="15">
        <v>5.72139598671619E-2</v>
      </c>
      <c r="B160" s="15">
        <v>8.2101806239737278E-3</v>
      </c>
      <c r="C160" s="15">
        <v>0.4060831252157317</v>
      </c>
      <c r="D160" s="15">
        <v>0.4060831252157317</v>
      </c>
      <c r="E160" s="15">
        <v>19.116397621070519</v>
      </c>
      <c r="F160" s="15">
        <v>0.7415647015202077</v>
      </c>
      <c r="G160" s="15">
        <v>31.298904538341159</v>
      </c>
      <c r="H160" s="15">
        <v>31.298904538341159</v>
      </c>
    </row>
    <row r="161" spans="1:8" x14ac:dyDescent="0.2">
      <c r="A161" s="15">
        <v>5.8791143142886623E-2</v>
      </c>
      <c r="B161" s="15">
        <v>8.259650520603937E-3</v>
      </c>
      <c r="C161" s="15">
        <v>0.8585499476112417</v>
      </c>
      <c r="D161" s="15">
        <v>0.8585499476112417</v>
      </c>
      <c r="E161" s="15">
        <v>7.8116847119599608</v>
      </c>
      <c r="F161" s="15">
        <v>0.60757278721990893</v>
      </c>
      <c r="G161" s="15">
        <v>65.376609359340065</v>
      </c>
      <c r="H161" s="15">
        <v>65.376609359340065</v>
      </c>
    </row>
    <row r="162" spans="1:8" x14ac:dyDescent="0.2">
      <c r="A162" s="15">
        <v>5.9448325977603557E-2</v>
      </c>
      <c r="B162" s="15">
        <v>8.3236711495148739E-3</v>
      </c>
      <c r="C162" s="15">
        <v>2.7163143326529338</v>
      </c>
      <c r="D162" s="15">
        <v>2.7163143326529338</v>
      </c>
      <c r="E162" s="15">
        <v>11.807817589576546</v>
      </c>
      <c r="F162" s="15">
        <v>3.0504727238002527</v>
      </c>
      <c r="G162" s="15">
        <v>205.85556584959878</v>
      </c>
      <c r="H162" s="15">
        <v>205.85556584959878</v>
      </c>
    </row>
    <row r="163" spans="1:8" x14ac:dyDescent="0.2">
      <c r="A163" s="15">
        <v>5.9470149741680536E-2</v>
      </c>
      <c r="B163" s="15">
        <v>8.4104695672527086E-3</v>
      </c>
      <c r="C163" s="15">
        <v>1.3248641052804122</v>
      </c>
      <c r="D163" s="15">
        <v>1.3249003814780647</v>
      </c>
      <c r="E163" s="15">
        <v>4.3411692215770117</v>
      </c>
      <c r="F163" s="15">
        <v>0.89586093188597782</v>
      </c>
      <c r="G163" s="15">
        <v>326.31063204311607</v>
      </c>
      <c r="H163" s="15">
        <v>326.319566777582</v>
      </c>
    </row>
    <row r="164" spans="1:8" x14ac:dyDescent="0.2">
      <c r="A164" s="15">
        <v>5.993695830725243E-2</v>
      </c>
      <c r="B164" s="15">
        <v>8.5576444765722882E-3</v>
      </c>
      <c r="C164" s="15">
        <v>4.8594724214404206</v>
      </c>
      <c r="D164" s="15">
        <v>4.8594724214404206</v>
      </c>
      <c r="E164" s="15">
        <v>5.5528819457298333</v>
      </c>
      <c r="F164" s="15">
        <v>0.87302478143201023</v>
      </c>
      <c r="G164" s="15">
        <v>198.12318265926513</v>
      </c>
      <c r="H164" s="15">
        <v>198.12318265926513</v>
      </c>
    </row>
    <row r="165" spans="1:8" x14ac:dyDescent="0.2">
      <c r="A165" s="15">
        <v>6.1490855714682428E-2</v>
      </c>
      <c r="B165" s="15">
        <v>8.5655315088965355E-3</v>
      </c>
      <c r="C165" s="15">
        <v>9.6079476943327524E-2</v>
      </c>
      <c r="D165" s="15">
        <v>9.5728437568306221E-2</v>
      </c>
      <c r="E165" s="15">
        <v>17.174515235457065</v>
      </c>
      <c r="F165" s="15">
        <v>0.85097782670900279</v>
      </c>
      <c r="G165" s="15">
        <v>11.501150115011502</v>
      </c>
      <c r="H165" s="15">
        <v>11.45912910618793</v>
      </c>
    </row>
    <row r="166" spans="1:8" x14ac:dyDescent="0.2">
      <c r="A166" s="15">
        <v>6.2410772099264329E-2</v>
      </c>
      <c r="B166" s="15">
        <v>8.7140276334190161E-3</v>
      </c>
      <c r="C166" s="15">
        <v>1.3116245972545195</v>
      </c>
      <c r="D166" s="15">
        <v>1.3113449187315873</v>
      </c>
      <c r="E166" s="15">
        <v>21.759825921392629</v>
      </c>
      <c r="F166" s="15">
        <v>0.66086427830316474</v>
      </c>
      <c r="G166" s="15">
        <v>255.08657691217164</v>
      </c>
      <c r="H166" s="15">
        <v>255.03218464383514</v>
      </c>
    </row>
    <row r="167" spans="1:8" x14ac:dyDescent="0.2">
      <c r="A167" s="15">
        <v>6.3812993934499324E-2</v>
      </c>
      <c r="B167" s="15">
        <v>8.8261915468915708E-3</v>
      </c>
      <c r="C167" s="15">
        <v>0.8532568815167495</v>
      </c>
      <c r="D167" s="15">
        <v>0.82876123838691151</v>
      </c>
      <c r="E167" s="15">
        <v>6.6203140099649849</v>
      </c>
      <c r="F167" s="15">
        <v>0.58596038907769832</v>
      </c>
      <c r="G167" s="15">
        <v>47.438330170777995</v>
      </c>
      <c r="H167" s="15">
        <v>46.076451430962642</v>
      </c>
    </row>
    <row r="168" spans="1:8" x14ac:dyDescent="0.2">
      <c r="A168" s="15">
        <v>6.4493651697047391E-2</v>
      </c>
      <c r="B168" s="15">
        <v>8.9102735453978447E-3</v>
      </c>
      <c r="C168" s="15">
        <v>6.3474895044261046E-3</v>
      </c>
      <c r="D168" s="15">
        <v>6.353202816311276E-3</v>
      </c>
      <c r="E168" s="15">
        <v>19.263613615601543</v>
      </c>
      <c r="F168" s="15">
        <v>0.21893814997263275</v>
      </c>
      <c r="G168" s="15">
        <v>0.72425281251508866</v>
      </c>
      <c r="H168" s="15">
        <v>0.72490470523562422</v>
      </c>
    </row>
    <row r="169" spans="1:8" x14ac:dyDescent="0.2">
      <c r="A169" s="15">
        <v>6.5107550669540132E-2</v>
      </c>
      <c r="B169" s="15">
        <v>8.9419909103298379E-3</v>
      </c>
      <c r="C169" s="15">
        <v>0.34518795660353369</v>
      </c>
      <c r="D169" s="15">
        <v>0.34531545622849769</v>
      </c>
      <c r="E169" s="15">
        <v>13.03382777862929</v>
      </c>
      <c r="F169" s="15">
        <v>0.52821945280045846</v>
      </c>
      <c r="G169" s="15">
        <v>35.123244957753549</v>
      </c>
      <c r="H169" s="15">
        <v>35.136218181395812</v>
      </c>
    </row>
    <row r="170" spans="1:8" x14ac:dyDescent="0.2">
      <c r="A170" s="15">
        <v>6.5749180843131652E-2</v>
      </c>
      <c r="B170" s="15">
        <v>8.9756289433691027E-3</v>
      </c>
      <c r="C170" s="15">
        <v>1.1516685403798943</v>
      </c>
      <c r="D170" s="15">
        <v>1.1514768729146809</v>
      </c>
      <c r="E170" s="15">
        <v>7.9731064167560444</v>
      </c>
      <c r="F170" s="15">
        <v>1.407705004827307</v>
      </c>
      <c r="G170" s="15">
        <v>353.37919524120298</v>
      </c>
      <c r="H170" s="15">
        <v>353.32038379308551</v>
      </c>
    </row>
    <row r="171" spans="1:8" x14ac:dyDescent="0.2">
      <c r="A171" s="15">
        <v>6.5956443189373271E-2</v>
      </c>
      <c r="B171" s="15">
        <v>9.0960773292890432E-3</v>
      </c>
      <c r="C171" s="15">
        <v>0.78784744526988681</v>
      </c>
      <c r="D171" s="15">
        <v>0.78800146813596883</v>
      </c>
      <c r="E171" s="15">
        <v>6.6397805854324714</v>
      </c>
      <c r="F171" s="15">
        <v>0.77383213962341901</v>
      </c>
      <c r="G171" s="15">
        <v>164.24868461776541</v>
      </c>
      <c r="H171" s="15">
        <v>164.28079496261316</v>
      </c>
    </row>
    <row r="172" spans="1:8" x14ac:dyDescent="0.2">
      <c r="A172" s="15">
        <v>6.60538168553928E-2</v>
      </c>
      <c r="B172" s="15">
        <v>9.2090316657158344E-3</v>
      </c>
      <c r="C172" s="15">
        <v>0.10056904741345081</v>
      </c>
      <c r="D172" s="15">
        <v>0.10056904741345081</v>
      </c>
      <c r="E172" s="15">
        <v>5.5344361645964861</v>
      </c>
      <c r="F172" s="15">
        <v>0.30222665487982708</v>
      </c>
      <c r="G172" s="15">
        <v>11.342302878598248</v>
      </c>
      <c r="H172" s="15">
        <v>11.342302878598248</v>
      </c>
    </row>
    <row r="173" spans="1:8" x14ac:dyDescent="0.2">
      <c r="A173" s="15">
        <v>6.6598292419782351E-2</v>
      </c>
      <c r="B173" s="15">
        <v>9.3694638389519146E-3</v>
      </c>
      <c r="C173" s="15">
        <v>4.7361419964600335</v>
      </c>
      <c r="D173" s="15">
        <v>4.758695703577593</v>
      </c>
      <c r="E173" s="15">
        <v>9.8619329388560164</v>
      </c>
      <c r="F173" s="15">
        <v>0.59600718648727324</v>
      </c>
      <c r="G173" s="15">
        <v>379.88844224237323</v>
      </c>
      <c r="H173" s="15">
        <v>381.69748696064488</v>
      </c>
    </row>
    <row r="174" spans="1:8" x14ac:dyDescent="0.2">
      <c r="A174" s="15">
        <v>6.7161223477235202E-2</v>
      </c>
      <c r="B174" s="15">
        <v>9.4481143807623163E-3</v>
      </c>
      <c r="C174" s="15">
        <v>0.39408851863953454</v>
      </c>
      <c r="D174" s="15">
        <v>0.39415091086895676</v>
      </c>
      <c r="E174" s="15">
        <v>13.669298939794468</v>
      </c>
      <c r="F174" s="15">
        <v>0.99189128871475696</v>
      </c>
      <c r="G174" s="15">
        <v>61.771786230139625</v>
      </c>
      <c r="H174" s="15">
        <v>61.781565960519984</v>
      </c>
    </row>
    <row r="175" spans="1:8" x14ac:dyDescent="0.2">
      <c r="A175" s="15">
        <v>6.7843638236113044E-2</v>
      </c>
      <c r="B175" s="15">
        <v>9.4550846686411987E-3</v>
      </c>
      <c r="C175" s="15">
        <v>2.7975841833817769</v>
      </c>
      <c r="D175" s="15">
        <v>2.7945721698537955</v>
      </c>
      <c r="E175" s="15">
        <v>8.5462300141454843</v>
      </c>
      <c r="F175" s="15">
        <v>3.9637419193372034</v>
      </c>
      <c r="G175" s="15">
        <v>365.19347595258404</v>
      </c>
      <c r="H175" s="15">
        <v>364.80029111245176</v>
      </c>
    </row>
    <row r="176" spans="1:8" x14ac:dyDescent="0.2">
      <c r="A176" s="15">
        <v>6.9774992201427605E-2</v>
      </c>
      <c r="B176" s="15">
        <v>9.5797739190260599E-3</v>
      </c>
      <c r="C176" s="15">
        <v>0.34690294904815444</v>
      </c>
      <c r="D176" s="15">
        <v>0.34609688767229074</v>
      </c>
      <c r="E176" s="15">
        <v>20.271162150440308</v>
      </c>
      <c r="F176" s="15">
        <v>2.8268316206059398</v>
      </c>
      <c r="G176" s="15">
        <v>44.865381720953707</v>
      </c>
      <c r="H176" s="15">
        <v>44.761132819588433</v>
      </c>
    </row>
    <row r="177" spans="1:8" x14ac:dyDescent="0.2">
      <c r="A177" s="15">
        <v>7.2393255376821758E-2</v>
      </c>
      <c r="B177" s="15">
        <v>9.6255809439165525E-3</v>
      </c>
      <c r="C177" s="15">
        <v>0.2264309446481047</v>
      </c>
      <c r="D177" s="15">
        <v>0.22633416670490869</v>
      </c>
      <c r="E177" s="15">
        <v>19.166953355695078</v>
      </c>
      <c r="F177" s="15">
        <v>0.37691902522941323</v>
      </c>
      <c r="G177" s="15">
        <v>49.478288904846345</v>
      </c>
      <c r="H177" s="15">
        <v>49.457141587546097</v>
      </c>
    </row>
    <row r="178" spans="1:8" x14ac:dyDescent="0.2">
      <c r="A178" s="15">
        <v>7.2642247413201244E-2</v>
      </c>
      <c r="B178" s="15">
        <v>9.7327227486543808E-3</v>
      </c>
      <c r="C178" s="15">
        <v>1.2742824349464335</v>
      </c>
      <c r="D178" s="15">
        <v>1.2831597326750557</v>
      </c>
      <c r="E178" s="15">
        <v>28.259006568189214</v>
      </c>
      <c r="F178" s="15">
        <v>0.68032500097189286</v>
      </c>
      <c r="G178" s="15">
        <v>126.73387402410367</v>
      </c>
      <c r="H178" s="15">
        <v>127.61676646706587</v>
      </c>
    </row>
    <row r="179" spans="1:8" x14ac:dyDescent="0.2">
      <c r="A179" s="15">
        <v>7.3750063803392343E-2</v>
      </c>
      <c r="B179" s="15">
        <v>9.8751231892227603E-3</v>
      </c>
      <c r="C179" s="15">
        <v>2.326856605533717E-2</v>
      </c>
      <c r="D179" s="15">
        <v>2.3266970496521946E-2</v>
      </c>
      <c r="E179" s="15">
        <v>21.128658986292312</v>
      </c>
      <c r="F179" s="15">
        <v>0.79743983838552601</v>
      </c>
      <c r="G179" s="15">
        <v>1.2977478513003433</v>
      </c>
      <c r="H179" s="15">
        <v>1.2976588628762542</v>
      </c>
    </row>
    <row r="180" spans="1:8" x14ac:dyDescent="0.2">
      <c r="A180" s="15">
        <v>7.4238638044779662E-2</v>
      </c>
      <c r="B180" s="15">
        <v>9.9276756290204039E-3</v>
      </c>
      <c r="C180" s="15">
        <v>0.26463455052600349</v>
      </c>
      <c r="D180" s="15">
        <v>0.26458006920961485</v>
      </c>
      <c r="E180" s="15">
        <v>51.77468654481941</v>
      </c>
      <c r="F180" s="15">
        <v>0.91106823229746481</v>
      </c>
      <c r="G180" s="15">
        <v>67.402088571612509</v>
      </c>
      <c r="H180" s="15">
        <v>67.388212248564642</v>
      </c>
    </row>
    <row r="181" spans="1:8" x14ac:dyDescent="0.2">
      <c r="A181" s="15">
        <v>7.4593909939549771E-2</v>
      </c>
      <c r="B181" s="15">
        <v>1.0058851008957117E-2</v>
      </c>
      <c r="C181" s="15">
        <v>1.846887247113902</v>
      </c>
      <c r="D181" s="15">
        <v>1.8462520701776968</v>
      </c>
      <c r="E181" s="15">
        <v>10.718596939129469</v>
      </c>
      <c r="F181" s="15">
        <v>1.4894055081720174</v>
      </c>
      <c r="G181" s="15">
        <v>488.30816110227875</v>
      </c>
      <c r="H181" s="15">
        <v>488.14022335611821</v>
      </c>
    </row>
    <row r="182" spans="1:8" x14ac:dyDescent="0.2">
      <c r="A182" s="15">
        <v>7.4978650813756542E-2</v>
      </c>
      <c r="B182" s="15">
        <v>1.0067410194259562E-2</v>
      </c>
      <c r="C182" s="15">
        <v>2.7682321496754492</v>
      </c>
      <c r="D182" s="15">
        <v>2.7614138438880707</v>
      </c>
      <c r="E182" s="15">
        <v>25.462817061778463</v>
      </c>
      <c r="F182" s="15">
        <v>0.65626930203829514</v>
      </c>
      <c r="G182" s="15">
        <v>157.18157181571817</v>
      </c>
      <c r="H182" s="15">
        <v>156.79442508710801</v>
      </c>
    </row>
    <row r="183" spans="1:8" x14ac:dyDescent="0.2">
      <c r="A183" s="15">
        <v>7.5268710547484768E-2</v>
      </c>
      <c r="B183" s="15">
        <v>1.0554487011472375E-2</v>
      </c>
      <c r="C183" s="15">
        <v>8.6189194738946711</v>
      </c>
      <c r="D183" s="15">
        <v>8.6189194738946711</v>
      </c>
      <c r="E183" s="15">
        <v>14.561297800620927</v>
      </c>
      <c r="F183" s="15">
        <v>3.2102728731942216</v>
      </c>
      <c r="G183" s="15">
        <v>724.37805924206486</v>
      </c>
      <c r="H183" s="15">
        <v>724.37805924206486</v>
      </c>
    </row>
    <row r="184" spans="1:8" x14ac:dyDescent="0.2">
      <c r="A184" s="15">
        <v>7.7397733137613695E-2</v>
      </c>
      <c r="B184" s="15">
        <v>1.0796378678663603E-2</v>
      </c>
      <c r="C184" s="15">
        <v>2.052972278438169</v>
      </c>
      <c r="D184" s="15">
        <v>2.0532062348955566</v>
      </c>
      <c r="E184" s="15">
        <v>27.182674199623353</v>
      </c>
      <c r="F184" s="15">
        <v>0.54390688314160618</v>
      </c>
      <c r="G184" s="15">
        <v>621.82485309164576</v>
      </c>
      <c r="H184" s="15">
        <v>621.89571617210379</v>
      </c>
    </row>
    <row r="185" spans="1:8" x14ac:dyDescent="0.2">
      <c r="A185" s="15">
        <v>7.8113865487451126E-2</v>
      </c>
      <c r="B185" s="15">
        <v>1.1055599716534423E-2</v>
      </c>
      <c r="C185" s="15">
        <v>1.7535630223072125</v>
      </c>
      <c r="D185" s="15">
        <v>1.7534250642460927</v>
      </c>
      <c r="E185" s="15">
        <v>13.96477614272545</v>
      </c>
      <c r="F185" s="15">
        <v>1.0923589491506909</v>
      </c>
      <c r="G185" s="15">
        <v>234.34370116005195</v>
      </c>
      <c r="H185" s="15">
        <v>234.32526463838923</v>
      </c>
    </row>
    <row r="186" spans="1:8" x14ac:dyDescent="0.2">
      <c r="A186" s="15">
        <v>7.827170317065224E-2</v>
      </c>
      <c r="B186" s="15">
        <v>1.1057555127315434E-2</v>
      </c>
      <c r="C186" s="15">
        <v>0.14423159403694974</v>
      </c>
      <c r="D186" s="15">
        <v>0.14445516860593274</v>
      </c>
      <c r="E186" s="15">
        <v>19.666988416988417</v>
      </c>
      <c r="F186" s="15">
        <v>0.97290030425245888</v>
      </c>
      <c r="G186" s="15">
        <v>27.422567329619262</v>
      </c>
      <c r="H186" s="15">
        <v>27.465075274650758</v>
      </c>
    </row>
    <row r="187" spans="1:8" x14ac:dyDescent="0.2">
      <c r="A187" s="15">
        <v>7.8793143701417295E-2</v>
      </c>
      <c r="B187" s="15">
        <v>1.1251271465431152E-2</v>
      </c>
      <c r="C187" s="15">
        <v>3.7872495930367762</v>
      </c>
      <c r="D187" s="15">
        <v>3.7872495930367762</v>
      </c>
      <c r="E187" s="15">
        <v>15.446486671004768</v>
      </c>
      <c r="F187" s="15">
        <v>0.98870156245113239</v>
      </c>
      <c r="G187" s="15">
        <v>180.26565464895637</v>
      </c>
      <c r="H187" s="15">
        <v>180.26565464895637</v>
      </c>
    </row>
    <row r="188" spans="1:8" x14ac:dyDescent="0.2">
      <c r="A188" s="15">
        <v>7.9477191453126914E-2</v>
      </c>
      <c r="B188" s="15">
        <v>1.1411925127750935E-2</v>
      </c>
      <c r="C188" s="15">
        <v>0.40133236507643699</v>
      </c>
      <c r="D188" s="15">
        <v>0.40125492803382484</v>
      </c>
      <c r="E188" s="15">
        <v>10.538547912481491</v>
      </c>
      <c r="F188" s="15">
        <v>1.3719257152417601</v>
      </c>
      <c r="G188" s="15">
        <v>34.093726754277213</v>
      </c>
      <c r="H188" s="15">
        <v>34.087148372862657</v>
      </c>
    </row>
    <row r="189" spans="1:8" x14ac:dyDescent="0.2">
      <c r="A189" s="15">
        <v>7.9608139322928331E-2</v>
      </c>
      <c r="B189" s="15">
        <v>1.170313087135268E-2</v>
      </c>
      <c r="C189" s="15">
        <v>1.4059152089502576</v>
      </c>
      <c r="D189" s="15">
        <v>1.4054934803774286</v>
      </c>
      <c r="E189" s="15">
        <v>5.6132241635308331</v>
      </c>
      <c r="F189" s="15">
        <v>0.47125021979954285</v>
      </c>
      <c r="G189" s="15">
        <v>213.84635288029543</v>
      </c>
      <c r="H189" s="15">
        <v>213.78220596970596</v>
      </c>
    </row>
    <row r="190" spans="1:8" x14ac:dyDescent="0.2">
      <c r="A190" s="15">
        <v>7.966261706323631E-2</v>
      </c>
      <c r="B190" s="15">
        <v>1.1710533334516831E-2</v>
      </c>
      <c r="C190" s="15">
        <v>0.55208707599563023</v>
      </c>
      <c r="D190" s="15">
        <v>0.5521017795311487</v>
      </c>
      <c r="E190" s="15">
        <v>22.90370120056696</v>
      </c>
      <c r="F190" s="15">
        <v>2.0887254234209687</v>
      </c>
      <c r="G190" s="15">
        <v>128.12131036448935</v>
      </c>
      <c r="H190" s="15">
        <v>128.1247225730331</v>
      </c>
    </row>
    <row r="191" spans="1:8" x14ac:dyDescent="0.2">
      <c r="A191" s="15">
        <v>8.1071664733950374E-2</v>
      </c>
      <c r="B191" s="15">
        <v>1.219916850467472E-2</v>
      </c>
      <c r="C191" s="15">
        <v>0</v>
      </c>
      <c r="D191" s="15">
        <v>0</v>
      </c>
      <c r="E191" s="15">
        <v>10.749427146515703</v>
      </c>
      <c r="F191" s="15">
        <v>0.96799173980382036</v>
      </c>
      <c r="G191" s="15">
        <v>0</v>
      </c>
      <c r="H191" s="15">
        <v>0</v>
      </c>
    </row>
    <row r="192" spans="1:8" x14ac:dyDescent="0.2">
      <c r="A192" s="15">
        <v>8.1317354552462612E-2</v>
      </c>
      <c r="B192" s="15">
        <v>1.2310981942127545E-2</v>
      </c>
      <c r="C192" s="15">
        <v>0</v>
      </c>
      <c r="D192" s="15">
        <v>0</v>
      </c>
      <c r="E192" s="15">
        <v>17.115298391116433</v>
      </c>
      <c r="F192" s="15">
        <v>0.70765348052525734</v>
      </c>
      <c r="G192" s="15">
        <v>0</v>
      </c>
      <c r="H192" s="15">
        <v>0</v>
      </c>
    </row>
    <row r="193" spans="1:8" x14ac:dyDescent="0.2">
      <c r="A193" s="15">
        <v>8.174457992874784E-2</v>
      </c>
      <c r="B193" s="15">
        <v>1.2393655891356001E-2</v>
      </c>
      <c r="C193" s="15">
        <v>0.3557283234675489</v>
      </c>
      <c r="D193" s="15">
        <v>0.35631547534720304</v>
      </c>
      <c r="E193" s="15">
        <v>21.04631796541549</v>
      </c>
      <c r="F193" s="15">
        <v>0.53292720332830801</v>
      </c>
      <c r="G193" s="15">
        <v>42.555117932002354</v>
      </c>
      <c r="H193" s="15">
        <v>42.625357819675955</v>
      </c>
    </row>
    <row r="194" spans="1:8" x14ac:dyDescent="0.2">
      <c r="A194" s="15">
        <v>8.2503885129507584E-2</v>
      </c>
      <c r="B194" s="15">
        <v>1.2508725813499121E-2</v>
      </c>
      <c r="C194" s="15">
        <v>0.94142940760851368</v>
      </c>
      <c r="D194" s="15">
        <v>0.94151198378313916</v>
      </c>
      <c r="E194" s="15">
        <v>35.099713199493102</v>
      </c>
      <c r="F194" s="15">
        <v>1.1545177723579583</v>
      </c>
      <c r="G194" s="15">
        <v>205.76449542900042</v>
      </c>
      <c r="H194" s="15">
        <v>205.78254377629969</v>
      </c>
    </row>
    <row r="195" spans="1:8" x14ac:dyDescent="0.2">
      <c r="A195" s="15">
        <v>8.3181527046473525E-2</v>
      </c>
      <c r="B195" s="15">
        <v>1.2585635857519198E-2</v>
      </c>
      <c r="C195" s="15">
        <v>1.0620147075520445</v>
      </c>
      <c r="D195" s="15">
        <v>1.0617622976393761</v>
      </c>
      <c r="E195" s="15">
        <v>5.6116722783389452</v>
      </c>
      <c r="F195" s="15">
        <v>1.8953007992824804</v>
      </c>
      <c r="G195" s="15">
        <v>109.57048370388078</v>
      </c>
      <c r="H195" s="15">
        <v>109.54444199652396</v>
      </c>
    </row>
    <row r="196" spans="1:8" x14ac:dyDescent="0.2">
      <c r="A196" s="15">
        <v>8.3576303133580554E-2</v>
      </c>
      <c r="B196" s="15">
        <v>1.2670952264299169E-2</v>
      </c>
      <c r="C196" s="15">
        <v>7.7363418263536703</v>
      </c>
      <c r="D196" s="15">
        <v>7.754336217723977</v>
      </c>
      <c r="E196" s="15">
        <v>21.549075470644098</v>
      </c>
      <c r="F196" s="15">
        <v>0.73360395167995307</v>
      </c>
      <c r="G196" s="15">
        <v>768.47662141779801</v>
      </c>
      <c r="H196" s="15">
        <v>770.264064293915</v>
      </c>
    </row>
    <row r="197" spans="1:8" x14ac:dyDescent="0.2">
      <c r="A197" s="15">
        <v>8.4619498973404941E-2</v>
      </c>
      <c r="B197" s="15">
        <v>1.2674410449797929E-2</v>
      </c>
      <c r="C197" s="15">
        <v>6.1056025008547843E-2</v>
      </c>
      <c r="D197" s="15">
        <v>6.1056025008547843E-2</v>
      </c>
      <c r="E197" s="15">
        <v>23.999779573571441</v>
      </c>
      <c r="F197" s="15">
        <v>0.57432755815066527</v>
      </c>
      <c r="G197" s="15">
        <v>6.983240223463687</v>
      </c>
      <c r="H197" s="15">
        <v>6.983240223463687</v>
      </c>
    </row>
    <row r="198" spans="1:8" x14ac:dyDescent="0.2">
      <c r="A198" s="15">
        <v>8.5887898539042051E-2</v>
      </c>
      <c r="B198" s="15">
        <v>1.280086521360195E-2</v>
      </c>
      <c r="C198" s="15">
        <v>7.04453960978078</v>
      </c>
      <c r="D198" s="15">
        <v>7.0254277046476457</v>
      </c>
      <c r="E198" s="15">
        <v>2.7022946859903385</v>
      </c>
      <c r="F198" s="15">
        <v>2.3403830236607015</v>
      </c>
      <c r="G198" s="15">
        <v>937.54642238177757</v>
      </c>
      <c r="H198" s="15">
        <v>935.00284973189252</v>
      </c>
    </row>
    <row r="199" spans="1:8" x14ac:dyDescent="0.2">
      <c r="A199" s="15">
        <v>8.9192098247668009E-2</v>
      </c>
      <c r="B199" s="15">
        <v>1.3225654356587803E-2</v>
      </c>
      <c r="C199" s="15">
        <v>0.10825683253767358</v>
      </c>
      <c r="D199" s="15">
        <v>0.10821614122750829</v>
      </c>
      <c r="E199" s="15">
        <v>23.380237244861366</v>
      </c>
      <c r="F199" s="15">
        <v>0.90801980811991179</v>
      </c>
      <c r="G199" s="15">
        <v>15.822590734585239</v>
      </c>
      <c r="H199" s="15">
        <v>15.816643378357396</v>
      </c>
    </row>
    <row r="200" spans="1:8" x14ac:dyDescent="0.2">
      <c r="A200" s="15">
        <v>8.9271333101265019E-2</v>
      </c>
      <c r="B200" s="15">
        <v>1.3444807052673289E-2</v>
      </c>
      <c r="C200" s="15">
        <v>0.6244310837567546</v>
      </c>
      <c r="D200" s="15">
        <v>0.62434916148823227</v>
      </c>
      <c r="E200" s="15">
        <v>19.947360555288022</v>
      </c>
      <c r="F200" s="15">
        <v>1.6646477150067354</v>
      </c>
      <c r="G200" s="15">
        <v>22.146672490421285</v>
      </c>
      <c r="H200" s="15">
        <v>22.143766956571625</v>
      </c>
    </row>
    <row r="201" spans="1:8" x14ac:dyDescent="0.2">
      <c r="A201" s="15">
        <v>8.9751165814879269E-2</v>
      </c>
      <c r="B201" s="15">
        <v>1.3923615887098884E-2</v>
      </c>
      <c r="C201" s="15">
        <v>0.11882535198297232</v>
      </c>
      <c r="D201" s="15">
        <v>0.11882535198297232</v>
      </c>
      <c r="E201" s="15">
        <v>11.043677998623322</v>
      </c>
      <c r="F201" s="15">
        <v>1.1082192930904207</v>
      </c>
      <c r="G201" s="15">
        <v>1.2782411401910971</v>
      </c>
      <c r="H201" s="15">
        <v>1.2782411401910971</v>
      </c>
    </row>
    <row r="202" spans="1:8" x14ac:dyDescent="0.2">
      <c r="A202" s="15">
        <v>8.9860607079142146E-2</v>
      </c>
      <c r="B202" s="15">
        <v>1.3931097149187706E-2</v>
      </c>
      <c r="C202" s="15">
        <v>0.14838030566175778</v>
      </c>
      <c r="D202" s="15">
        <v>0.14835982684294322</v>
      </c>
      <c r="E202" s="15">
        <v>8.8079308858529632</v>
      </c>
      <c r="F202" s="15">
        <v>0.8792804118773947</v>
      </c>
      <c r="G202" s="15">
        <v>22.719272983264535</v>
      </c>
      <c r="H202" s="15">
        <v>22.716137365818895</v>
      </c>
    </row>
    <row r="203" spans="1:8" x14ac:dyDescent="0.2">
      <c r="A203" s="15">
        <v>9.2687871276280337E-2</v>
      </c>
      <c r="B203" s="15">
        <v>1.4263830566713247E-2</v>
      </c>
      <c r="C203" s="15">
        <v>0.15125990771173897</v>
      </c>
      <c r="D203" s="15">
        <v>0.15129171621585716</v>
      </c>
      <c r="E203" s="15">
        <v>36.123986845171814</v>
      </c>
      <c r="F203" s="15">
        <v>1.4112963128026856</v>
      </c>
      <c r="G203" s="15">
        <v>35.040630600845674</v>
      </c>
      <c r="H203" s="15">
        <v>35.047999308519977</v>
      </c>
    </row>
    <row r="204" spans="1:8" x14ac:dyDescent="0.2">
      <c r="A204" s="15">
        <v>9.3289142549202134E-2</v>
      </c>
      <c r="B204" s="15">
        <v>1.4486644450024486E-2</v>
      </c>
      <c r="C204" s="15">
        <v>0.17231872070581747</v>
      </c>
      <c r="D204" s="15">
        <v>0.17274945020609758</v>
      </c>
      <c r="E204" s="15">
        <v>24.496548213660798</v>
      </c>
      <c r="F204" s="15">
        <v>1.1983983758177308</v>
      </c>
      <c r="G204" s="15">
        <v>16.491268207122701</v>
      </c>
      <c r="H204" s="15">
        <v>16.532489936745254</v>
      </c>
    </row>
    <row r="205" spans="1:8" x14ac:dyDescent="0.2">
      <c r="A205" s="15">
        <v>9.4161923509062329E-2</v>
      </c>
      <c r="B205" s="15">
        <v>1.4647900816818269E-2</v>
      </c>
      <c r="C205" s="15">
        <v>0.50672321220298966</v>
      </c>
      <c r="D205" s="15">
        <v>0.506722609415314</v>
      </c>
      <c r="E205" s="15">
        <v>11.470684377878815</v>
      </c>
      <c r="F205" s="15">
        <v>1.281619518036222</v>
      </c>
      <c r="G205" s="15">
        <v>64.582412462518064</v>
      </c>
      <c r="H205" s="15">
        <v>64.58233563658753</v>
      </c>
    </row>
    <row r="206" spans="1:8" x14ac:dyDescent="0.2">
      <c r="A206" s="15">
        <v>9.6263885662166454E-2</v>
      </c>
      <c r="B206" s="15">
        <v>1.4666270754955598E-2</v>
      </c>
      <c r="C206" s="15">
        <v>3.5394721939064448E-2</v>
      </c>
      <c r="D206" s="15">
        <v>3.5399348216308538E-2</v>
      </c>
      <c r="E206" s="15">
        <v>28.471267878047534</v>
      </c>
      <c r="F206" s="15">
        <v>1.1389315737141823</v>
      </c>
      <c r="G206" s="15">
        <v>2.747861543234499</v>
      </c>
      <c r="H206" s="15">
        <v>2.7482207032626316</v>
      </c>
    </row>
    <row r="207" spans="1:8" x14ac:dyDescent="0.2">
      <c r="A207" s="15">
        <v>9.6965514944103007E-2</v>
      </c>
      <c r="B207" s="15">
        <v>1.475548060708263E-2</v>
      </c>
      <c r="C207" s="15">
        <v>0.3482408101030991</v>
      </c>
      <c r="D207" s="15">
        <v>0.35006142317210348</v>
      </c>
      <c r="E207" s="15">
        <v>13.039093867750486</v>
      </c>
      <c r="F207" s="15">
        <v>0.5957446808510638</v>
      </c>
      <c r="G207" s="15">
        <v>97.728913321117219</v>
      </c>
      <c r="H207" s="15">
        <v>98.239842918252464</v>
      </c>
    </row>
    <row r="208" spans="1:8" x14ac:dyDescent="0.2">
      <c r="A208" s="15">
        <v>9.7008140702562223E-2</v>
      </c>
      <c r="B208" s="15">
        <v>1.4846792511456319E-2</v>
      </c>
      <c r="C208" s="15">
        <v>1.5646078534049028</v>
      </c>
      <c r="D208" s="15">
        <v>1.5650984719608136</v>
      </c>
      <c r="E208" s="15">
        <v>28.158840066638898</v>
      </c>
      <c r="F208" s="15">
        <v>2.4744627903599952</v>
      </c>
      <c r="G208" s="15">
        <v>46.158001262552311</v>
      </c>
      <c r="H208" s="15">
        <v>46.172475158918019</v>
      </c>
    </row>
    <row r="209" spans="1:8" x14ac:dyDescent="0.2">
      <c r="A209" s="15">
        <v>9.9038916692018628E-2</v>
      </c>
      <c r="B209" s="15">
        <v>1.485987996517486E-2</v>
      </c>
      <c r="C209" s="15">
        <v>1.2167200424875086</v>
      </c>
      <c r="D209" s="15">
        <v>1.2167968692019839</v>
      </c>
      <c r="E209" s="15">
        <v>26.53976243119714</v>
      </c>
      <c r="F209" s="15">
        <v>1.0887148686545276</v>
      </c>
      <c r="G209" s="15">
        <v>66.36632272441021</v>
      </c>
      <c r="H209" s="15">
        <v>66.370513258262434</v>
      </c>
    </row>
    <row r="210" spans="1:8" x14ac:dyDescent="0.2">
      <c r="A210" s="15">
        <v>9.9171276536998226E-2</v>
      </c>
      <c r="B210" s="15">
        <v>1.4890207469498111E-2</v>
      </c>
      <c r="C210" s="15">
        <v>3.5563679570930384</v>
      </c>
      <c r="D210" s="15">
        <v>3.5536817454694245</v>
      </c>
      <c r="E210" s="15">
        <v>18.920386662322144</v>
      </c>
      <c r="F210" s="15">
        <v>3.1413419073488926</v>
      </c>
      <c r="G210" s="15">
        <v>824.76498237367809</v>
      </c>
      <c r="H210" s="15">
        <v>824.14201722802068</v>
      </c>
    </row>
    <row r="211" spans="1:8" x14ac:dyDescent="0.2">
      <c r="A211" s="15">
        <v>9.9315898911251282E-2</v>
      </c>
      <c r="B211" s="15">
        <v>1.502095293207613E-2</v>
      </c>
      <c r="C211" s="15">
        <v>0.82915033322456788</v>
      </c>
      <c r="D211" s="15">
        <v>0.78349438495690771</v>
      </c>
      <c r="E211" s="15">
        <v>28.831133694013854</v>
      </c>
      <c r="F211" s="15">
        <v>0.91475812547764934</v>
      </c>
      <c r="G211" s="15">
        <v>73.15245681836106</v>
      </c>
      <c r="H211" s="15">
        <v>69.124423963133637</v>
      </c>
    </row>
    <row r="212" spans="1:8" x14ac:dyDescent="0.2">
      <c r="A212" s="15">
        <v>0.10014206623964374</v>
      </c>
      <c r="B212" s="15">
        <v>1.5157124336798229E-2</v>
      </c>
      <c r="C212" s="15">
        <v>17.501393895331596</v>
      </c>
      <c r="D212" s="15">
        <v>17.501393895331596</v>
      </c>
      <c r="E212" s="15">
        <v>9.992862241256244</v>
      </c>
      <c r="F212" s="15">
        <v>2.1363507445919017</v>
      </c>
      <c r="G212" s="15">
        <v>1203.6247086247088</v>
      </c>
      <c r="H212" s="15">
        <v>1203.6247086247088</v>
      </c>
    </row>
    <row r="213" spans="1:8" x14ac:dyDescent="0.2">
      <c r="A213" s="15">
        <v>0.10150475278591807</v>
      </c>
      <c r="B213" s="15">
        <v>1.5282618772018208E-2</v>
      </c>
      <c r="C213" s="15">
        <v>0.11853196840113325</v>
      </c>
      <c r="D213" s="15">
        <v>0.1185142664942633</v>
      </c>
      <c r="E213" s="15">
        <v>15.084692932873697</v>
      </c>
      <c r="F213" s="15">
        <v>2.1668610468488105</v>
      </c>
      <c r="G213" s="15">
        <v>10.692010692010692</v>
      </c>
      <c r="H213" s="15">
        <v>10.690413916220368</v>
      </c>
    </row>
    <row r="214" spans="1:8" x14ac:dyDescent="0.2">
      <c r="A214" s="15">
        <v>0.10177872149325586</v>
      </c>
      <c r="B214" s="15">
        <v>1.5572128000293209E-2</v>
      </c>
      <c r="C214" s="15">
        <v>0.74547831531466147</v>
      </c>
      <c r="D214" s="15">
        <v>0.74511667402410797</v>
      </c>
      <c r="E214" s="15">
        <v>19.577103818207668</v>
      </c>
      <c r="F214" s="15">
        <v>2.5082799339842601</v>
      </c>
      <c r="G214" s="15">
        <v>107.73206719355711</v>
      </c>
      <c r="H214" s="15">
        <v>107.67980495733441</v>
      </c>
    </row>
    <row r="215" spans="1:8" x14ac:dyDescent="0.2">
      <c r="A215" s="15">
        <v>0.10416548285371183</v>
      </c>
      <c r="B215" s="15">
        <v>1.5636385948283586E-2</v>
      </c>
      <c r="C215" s="15">
        <v>0</v>
      </c>
      <c r="D215" s="15">
        <v>4.1323422442468644E-2</v>
      </c>
      <c r="E215" s="15">
        <v>34.571211611263017</v>
      </c>
      <c r="F215" s="15">
        <v>3.581106906371271</v>
      </c>
      <c r="G215" s="15">
        <v>0</v>
      </c>
      <c r="H215" s="15">
        <v>4.7084629687845823</v>
      </c>
    </row>
    <row r="216" spans="1:8" x14ac:dyDescent="0.2">
      <c r="A216" s="15">
        <v>0.10428711414512674</v>
      </c>
      <c r="B216" s="15">
        <v>1.5641094855949337E-2</v>
      </c>
      <c r="C216" s="15">
        <v>0.80566842432535746</v>
      </c>
      <c r="D216" s="15">
        <v>0.80571571483611926</v>
      </c>
      <c r="E216" s="15">
        <v>3.3675216964612158</v>
      </c>
      <c r="F216" s="15">
        <v>2.2295017502466501</v>
      </c>
      <c r="G216" s="15">
        <v>166.91204446576566</v>
      </c>
      <c r="H216" s="15">
        <v>166.92184174166323</v>
      </c>
    </row>
    <row r="217" spans="1:8" x14ac:dyDescent="0.2">
      <c r="A217" s="15">
        <v>0.10439760993589269</v>
      </c>
      <c r="B217" s="15">
        <v>1.5975536058583456E-2</v>
      </c>
      <c r="C217" s="15">
        <v>1.4715807684166511</v>
      </c>
      <c r="D217" s="15">
        <v>1.4713253153488441</v>
      </c>
      <c r="E217" s="15">
        <v>12.304305685607741</v>
      </c>
      <c r="F217" s="15">
        <v>1.1605386128873585</v>
      </c>
      <c r="G217" s="15">
        <v>165.50522648083623</v>
      </c>
      <c r="H217" s="15">
        <v>165.47649627536603</v>
      </c>
    </row>
    <row r="218" spans="1:8" x14ac:dyDescent="0.2">
      <c r="A218" s="15">
        <v>0.10510639755434095</v>
      </c>
      <c r="B218" s="15">
        <v>1.6127979151393478E-2</v>
      </c>
      <c r="C218" s="15">
        <v>0.11337964891991713</v>
      </c>
      <c r="D218" s="15">
        <v>0.11337964891991713</v>
      </c>
      <c r="E218" s="15">
        <v>19.90828080185279</v>
      </c>
      <c r="F218" s="15">
        <v>1.2358477583272629</v>
      </c>
      <c r="G218" s="15">
        <v>6.7670444933175435</v>
      </c>
      <c r="H218" s="15">
        <v>6.7670444933175435</v>
      </c>
    </row>
    <row r="219" spans="1:8" x14ac:dyDescent="0.2">
      <c r="A219" s="15">
        <v>0.10616852395228256</v>
      </c>
      <c r="B219" s="15">
        <v>1.6246747971588777E-2</v>
      </c>
      <c r="C219" s="15">
        <v>7.0601898184676353</v>
      </c>
      <c r="D219" s="15">
        <v>7.0601898184676353</v>
      </c>
      <c r="E219" s="15">
        <v>13.731548232063165</v>
      </c>
      <c r="F219" s="15">
        <v>1.5672298937210796</v>
      </c>
      <c r="G219" s="15">
        <v>300.17049068962717</v>
      </c>
      <c r="H219" s="15">
        <v>300.17049068962717</v>
      </c>
    </row>
    <row r="220" spans="1:8" x14ac:dyDescent="0.2">
      <c r="A220" s="15">
        <v>0.1078582410784496</v>
      </c>
      <c r="B220" s="15">
        <v>1.6733601070950468E-2</v>
      </c>
      <c r="C220" s="15">
        <v>6.4743037224865393E-2</v>
      </c>
      <c r="D220" s="15">
        <v>6.4743037224865393E-2</v>
      </c>
      <c r="E220" s="15">
        <v>29.580122615764804</v>
      </c>
      <c r="F220" s="15">
        <v>0.68807339449541283</v>
      </c>
      <c r="G220" s="15">
        <v>32.774342312126613</v>
      </c>
      <c r="H220" s="15">
        <v>32.774342312126613</v>
      </c>
    </row>
    <row r="221" spans="1:8" x14ac:dyDescent="0.2">
      <c r="A221" s="15">
        <v>0.10864227528883701</v>
      </c>
      <c r="B221" s="15">
        <v>1.7106108158418225E-2</v>
      </c>
      <c r="C221" s="15">
        <v>0.10701213179715933</v>
      </c>
      <c r="D221" s="15">
        <v>0.10701213179715933</v>
      </c>
      <c r="E221" s="15">
        <v>11.792139421104752</v>
      </c>
      <c r="F221" s="15">
        <v>0.91437384670467381</v>
      </c>
      <c r="G221" s="15">
        <v>11.46297549770059</v>
      </c>
      <c r="H221" s="15">
        <v>11.46297549770059</v>
      </c>
    </row>
    <row r="222" spans="1:8" x14ac:dyDescent="0.2">
      <c r="A222" s="15">
        <v>0.10892323931772463</v>
      </c>
      <c r="B222" s="15">
        <v>1.7150511170985452E-2</v>
      </c>
      <c r="C222" s="15">
        <v>1.6526446358990954</v>
      </c>
      <c r="D222" s="15">
        <v>1.6532313628221027</v>
      </c>
      <c r="E222" s="15">
        <v>25.127062988978356</v>
      </c>
      <c r="F222" s="15">
        <v>1.200019200307205</v>
      </c>
      <c r="G222" s="15">
        <v>192.6780002043495</v>
      </c>
      <c r="H222" s="15">
        <v>192.74640533376174</v>
      </c>
    </row>
    <row r="223" spans="1:8" x14ac:dyDescent="0.2">
      <c r="A223" s="15">
        <v>0.10906508716146311</v>
      </c>
      <c r="B223" s="15">
        <v>1.7161197454340686E-2</v>
      </c>
      <c r="C223" s="15">
        <v>0.15130926370865586</v>
      </c>
      <c r="D223" s="15">
        <v>0.15131470582852483</v>
      </c>
      <c r="E223" s="15">
        <v>15.435080813502715</v>
      </c>
      <c r="F223" s="15">
        <v>2.4846970527313088</v>
      </c>
      <c r="G223" s="15">
        <v>23.409007378926241</v>
      </c>
      <c r="H223" s="15">
        <v>23.40984932753565</v>
      </c>
    </row>
    <row r="224" spans="1:8" x14ac:dyDescent="0.2">
      <c r="A224" s="15">
        <v>0.10999094931617055</v>
      </c>
      <c r="B224" s="15">
        <v>1.7315288251248839E-2</v>
      </c>
      <c r="C224" s="15">
        <v>3.3958782359792736</v>
      </c>
      <c r="D224" s="15">
        <v>3.3977484953188846</v>
      </c>
      <c r="E224" s="15">
        <v>54.152379359371075</v>
      </c>
      <c r="F224" s="15">
        <v>1.0330690851357669</v>
      </c>
      <c r="G224" s="15">
        <v>736.70804001482043</v>
      </c>
      <c r="H224" s="15">
        <v>737.11377749910537</v>
      </c>
    </row>
    <row r="225" spans="1:8" x14ac:dyDescent="0.2">
      <c r="A225" s="15">
        <v>0.11022647909807444</v>
      </c>
      <c r="B225" s="15">
        <v>1.7350894900092069E-2</v>
      </c>
      <c r="C225" s="15">
        <v>2.8333790801518655</v>
      </c>
      <c r="D225" s="15">
        <v>2.8344097913480639</v>
      </c>
      <c r="E225" s="15">
        <v>37.123655913978503</v>
      </c>
      <c r="F225" s="15">
        <v>1.2992278348045629</v>
      </c>
      <c r="G225" s="15">
        <v>462.54183231138961</v>
      </c>
      <c r="H225" s="15">
        <v>462.71009325769683</v>
      </c>
    </row>
    <row r="226" spans="1:8" x14ac:dyDescent="0.2">
      <c r="A226" s="15">
        <v>0.11050864113643069</v>
      </c>
      <c r="B226" s="15">
        <v>1.7503700956278644E-2</v>
      </c>
      <c r="C226" s="15">
        <v>4.0357089126600574</v>
      </c>
      <c r="D226" s="15">
        <v>4.0357089126600574</v>
      </c>
      <c r="E226" s="15">
        <v>29.635072250795986</v>
      </c>
      <c r="F226" s="15">
        <v>1.5125786789897218</v>
      </c>
      <c r="G226" s="15">
        <v>541.59213607897971</v>
      </c>
      <c r="H226" s="15">
        <v>541.59213607897971</v>
      </c>
    </row>
    <row r="227" spans="1:8" x14ac:dyDescent="0.2">
      <c r="A227" s="15">
        <v>0.11085883596256269</v>
      </c>
      <c r="B227" s="15">
        <v>1.7588196561287722E-2</v>
      </c>
      <c r="C227" s="15">
        <v>6.8262094815743275</v>
      </c>
      <c r="D227" s="15">
        <v>6.8266157269304433</v>
      </c>
      <c r="E227" s="15">
        <v>12.468674757997148</v>
      </c>
      <c r="F227" s="15">
        <v>0.93731802849212487</v>
      </c>
      <c r="G227" s="15">
        <v>509.75607105467475</v>
      </c>
      <c r="H227" s="15">
        <v>509.78640795499649</v>
      </c>
    </row>
    <row r="228" spans="1:8" x14ac:dyDescent="0.2">
      <c r="A228" s="15">
        <v>0.11279246083318901</v>
      </c>
      <c r="B228" s="15">
        <v>1.8017993045054685E-2</v>
      </c>
      <c r="C228" s="15">
        <v>0.94648754719081551</v>
      </c>
      <c r="D228" s="15">
        <v>0.94698469598645829</v>
      </c>
      <c r="E228" s="15">
        <v>48.699218249391265</v>
      </c>
      <c r="F228" s="15">
        <v>1.3484498013629718</v>
      </c>
      <c r="G228" s="15">
        <v>160.10928961748633</v>
      </c>
      <c r="H228" s="15">
        <v>160.19338807260158</v>
      </c>
    </row>
    <row r="229" spans="1:8" x14ac:dyDescent="0.2">
      <c r="A229" s="15">
        <v>0.11391894894111319</v>
      </c>
      <c r="B229" s="15">
        <v>1.8028796137624956E-2</v>
      </c>
      <c r="C229" s="15">
        <v>1.3350565885634325</v>
      </c>
      <c r="D229" s="15">
        <v>1.3356744062927264</v>
      </c>
      <c r="E229" s="15">
        <v>21.415634490543724</v>
      </c>
      <c r="F229" s="15">
        <v>4.1980612023288852</v>
      </c>
      <c r="G229" s="15">
        <v>78.512653080389114</v>
      </c>
      <c r="H229" s="15">
        <v>78.548986003998849</v>
      </c>
    </row>
    <row r="230" spans="1:8" x14ac:dyDescent="0.2">
      <c r="A230" s="15">
        <v>0.11490331883273154</v>
      </c>
      <c r="B230" s="15">
        <v>1.8110485840737819E-2</v>
      </c>
      <c r="C230" s="15">
        <v>1.2315603822779631</v>
      </c>
      <c r="D230" s="15">
        <v>1.2315207555528958</v>
      </c>
      <c r="E230" s="15">
        <v>35.423994459732825</v>
      </c>
      <c r="F230" s="15">
        <v>0.82655271772455796</v>
      </c>
      <c r="G230" s="15">
        <v>160.37975299407779</v>
      </c>
      <c r="H230" s="15">
        <v>160.37459261016991</v>
      </c>
    </row>
    <row r="231" spans="1:8" x14ac:dyDescent="0.2">
      <c r="A231" s="15">
        <v>0.11576463519692123</v>
      </c>
      <c r="B231" s="15">
        <v>1.9030930184290081E-2</v>
      </c>
      <c r="C231" s="15">
        <v>0.64697532565503024</v>
      </c>
      <c r="D231" s="15">
        <v>0.64698164041987027</v>
      </c>
      <c r="E231" s="15">
        <v>30.46805652184344</v>
      </c>
      <c r="F231" s="15">
        <v>2.0927524836314699</v>
      </c>
      <c r="G231" s="15">
        <v>163.05014465090815</v>
      </c>
      <c r="H231" s="15">
        <v>163.05173609231215</v>
      </c>
    </row>
    <row r="232" spans="1:8" x14ac:dyDescent="0.2">
      <c r="A232" s="15">
        <v>0.11608745172769948</v>
      </c>
      <c r="B232" s="15">
        <v>1.9227741488570368E-2</v>
      </c>
      <c r="C232" s="15">
        <v>2.8596847991865784</v>
      </c>
      <c r="D232" s="15">
        <v>2.8600651637866568</v>
      </c>
      <c r="E232" s="15">
        <v>23.166868604294702</v>
      </c>
      <c r="F232" s="15">
        <v>1.035563428259981</v>
      </c>
      <c r="G232" s="15">
        <v>480.99762470308787</v>
      </c>
      <c r="H232" s="15">
        <v>481.06160184812529</v>
      </c>
    </row>
    <row r="233" spans="1:8" x14ac:dyDescent="0.2">
      <c r="A233" s="15">
        <v>0.11671331398275457</v>
      </c>
      <c r="B233" s="15">
        <v>1.9230081385550442E-2</v>
      </c>
      <c r="C233" s="15">
        <v>0.53411350851774508</v>
      </c>
      <c r="D233" s="15">
        <v>0.53382557670722341</v>
      </c>
      <c r="E233" s="15">
        <v>105.06620610247553</v>
      </c>
      <c r="F233" s="15">
        <v>0.91719558278607338</v>
      </c>
      <c r="G233" s="15">
        <v>67.043724606559195</v>
      </c>
      <c r="H233" s="15">
        <v>67.007582436959979</v>
      </c>
    </row>
    <row r="234" spans="1:8" x14ac:dyDescent="0.2">
      <c r="A234" s="15">
        <v>0.11785880959733733</v>
      </c>
      <c r="B234" s="15">
        <v>1.9596834421050053E-2</v>
      </c>
      <c r="C234" s="15">
        <v>2.8449957647503266</v>
      </c>
      <c r="D234" s="15">
        <v>2.8437065326051312</v>
      </c>
      <c r="E234" s="15">
        <v>19.908103592314117</v>
      </c>
      <c r="F234" s="15">
        <v>1.3724272011054399</v>
      </c>
      <c r="G234" s="15">
        <v>576.99962588851474</v>
      </c>
      <c r="H234" s="15">
        <v>576.73815398241288</v>
      </c>
    </row>
    <row r="235" spans="1:8" x14ac:dyDescent="0.2">
      <c r="A235" s="15">
        <v>0.12346245151693688</v>
      </c>
      <c r="B235" s="15">
        <v>1.9731941556292643E-2</v>
      </c>
      <c r="C235" s="15">
        <v>0.19415974117623958</v>
      </c>
      <c r="D235" s="15">
        <v>0.19415974117623958</v>
      </c>
      <c r="E235" s="15">
        <v>34.933021891591885</v>
      </c>
      <c r="F235" s="15">
        <v>2.3931815109266839</v>
      </c>
      <c r="G235" s="15">
        <v>32.81684100613451</v>
      </c>
      <c r="H235" s="15">
        <v>32.81684100613451</v>
      </c>
    </row>
    <row r="236" spans="1:8" x14ac:dyDescent="0.2">
      <c r="A236" s="15">
        <v>0.12528586688767229</v>
      </c>
      <c r="B236" s="15">
        <v>1.994300945360011E-2</v>
      </c>
      <c r="C236" s="15">
        <v>5.9481765121379979</v>
      </c>
      <c r="D236" s="15">
        <v>5.1994847309547643</v>
      </c>
      <c r="E236" s="15">
        <v>78.441350752260277</v>
      </c>
      <c r="F236" s="15">
        <v>1.4034892902971079</v>
      </c>
      <c r="G236" s="15">
        <v>740.74074074074076</v>
      </c>
      <c r="H236" s="15">
        <v>647.50435082385286</v>
      </c>
    </row>
    <row r="237" spans="1:8" x14ac:dyDescent="0.2">
      <c r="A237" s="15">
        <v>0.12998392845224774</v>
      </c>
      <c r="B237" s="15">
        <v>2.0257834898901463E-2</v>
      </c>
      <c r="C237" s="15">
        <v>0.30448923669702099</v>
      </c>
      <c r="D237" s="15">
        <v>0.30467055655818909</v>
      </c>
      <c r="E237" s="15">
        <v>59.661566379675598</v>
      </c>
      <c r="F237" s="15">
        <v>5.6658913341683066</v>
      </c>
      <c r="G237" s="15">
        <v>50.866278273832165</v>
      </c>
      <c r="H237" s="15">
        <v>50.89656856131424</v>
      </c>
    </row>
    <row r="238" spans="1:8" x14ac:dyDescent="0.2">
      <c r="A238" s="15">
        <v>0.13287274853236702</v>
      </c>
      <c r="B238" s="15">
        <v>2.1057951482479784E-2</v>
      </c>
      <c r="C238" s="15">
        <v>1.2433855305153729</v>
      </c>
      <c r="D238" s="15">
        <v>1.243310693270737</v>
      </c>
      <c r="E238" s="15">
        <v>21.728271728271729</v>
      </c>
      <c r="F238" s="15">
        <v>2.1008403361344539</v>
      </c>
      <c r="G238" s="15">
        <v>181.00636957636641</v>
      </c>
      <c r="H238" s="15">
        <v>180.99547511312215</v>
      </c>
    </row>
    <row r="239" spans="1:8" x14ac:dyDescent="0.2">
      <c r="A239" s="15">
        <v>0.13423709474316861</v>
      </c>
      <c r="B239" s="15">
        <v>2.1293513144155764E-2</v>
      </c>
      <c r="C239" s="15">
        <v>0.41990363511176121</v>
      </c>
      <c r="D239" s="15">
        <v>0.42077427321359062</v>
      </c>
      <c r="E239" s="15">
        <v>30.544949670253384</v>
      </c>
      <c r="F239" s="15">
        <v>2.559997692396446</v>
      </c>
      <c r="G239" s="15">
        <v>11.457173939016645</v>
      </c>
      <c r="H239" s="15">
        <v>11.480929513716397</v>
      </c>
    </row>
    <row r="240" spans="1:8" x14ac:dyDescent="0.2">
      <c r="A240" s="15">
        <v>0.13452277086159914</v>
      </c>
      <c r="B240" s="15">
        <v>2.1382458160286198E-2</v>
      </c>
      <c r="C240" s="15">
        <v>0.43711749170255493</v>
      </c>
      <c r="D240" s="15">
        <v>0.4371670089591333</v>
      </c>
      <c r="E240" s="15">
        <v>37.796976241900651</v>
      </c>
      <c r="F240" s="15">
        <v>0.89452823956842453</v>
      </c>
      <c r="G240" s="15">
        <v>37.511714862658337</v>
      </c>
      <c r="H240" s="15">
        <v>37.515964240102171</v>
      </c>
    </row>
    <row r="241" spans="1:8" x14ac:dyDescent="0.2">
      <c r="A241" s="15">
        <v>0.1347313053577251</v>
      </c>
      <c r="B241" s="15">
        <v>2.1383266137764353E-2</v>
      </c>
      <c r="C241" s="15">
        <v>3.7243278924707246E-2</v>
      </c>
      <c r="D241" s="15">
        <v>3.723614540378925E-2</v>
      </c>
      <c r="E241" s="15">
        <v>42.625745950554141</v>
      </c>
      <c r="F241" s="15">
        <v>3.0356836015808466</v>
      </c>
      <c r="G241" s="15">
        <v>4.1045331921020844</v>
      </c>
      <c r="H241" s="15">
        <v>4.1037470160663041</v>
      </c>
    </row>
    <row r="242" spans="1:8" x14ac:dyDescent="0.2">
      <c r="A242" s="15">
        <v>0.13612547706521286</v>
      </c>
      <c r="B242" s="15">
        <v>2.14773736773981E-2</v>
      </c>
      <c r="C242" s="15">
        <v>1.502892315659849</v>
      </c>
      <c r="D242" s="15">
        <v>1.5028882642239108</v>
      </c>
      <c r="E242" s="15">
        <v>18.866584776530843</v>
      </c>
      <c r="F242" s="15">
        <v>1.5444159130661308</v>
      </c>
      <c r="G242" s="15">
        <v>187.11610486891385</v>
      </c>
      <c r="H242" s="15">
        <v>187.11560044893378</v>
      </c>
    </row>
    <row r="243" spans="1:8" x14ac:dyDescent="0.2">
      <c r="A243" s="15">
        <v>0.13835415440149015</v>
      </c>
      <c r="B243" s="15">
        <v>2.1618630070649684E-2</v>
      </c>
      <c r="C243" s="15">
        <v>0.56946767951784738</v>
      </c>
      <c r="D243" s="15">
        <v>0.56958494129727744</v>
      </c>
      <c r="E243" s="15">
        <v>53.185364837883853</v>
      </c>
      <c r="F243" s="15">
        <v>3.0111412225233365</v>
      </c>
      <c r="G243" s="15">
        <v>206.24746693886129</v>
      </c>
      <c r="H243" s="15">
        <v>206.28993632886539</v>
      </c>
    </row>
    <row r="244" spans="1:8" x14ac:dyDescent="0.2">
      <c r="A244" s="15">
        <v>0.1398516832112974</v>
      </c>
      <c r="B244" s="15">
        <v>2.1804327325279201E-2</v>
      </c>
      <c r="C244" s="15">
        <v>0.67299429708230896</v>
      </c>
      <c r="D244" s="15">
        <v>0.67350769038249569</v>
      </c>
      <c r="E244" s="15">
        <v>24.222032873799275</v>
      </c>
      <c r="F244" s="15">
        <v>1.4979293329808794</v>
      </c>
      <c r="G244" s="15">
        <v>60.007721881746448</v>
      </c>
      <c r="H244" s="15">
        <v>60.053498736776447</v>
      </c>
    </row>
    <row r="245" spans="1:8" x14ac:dyDescent="0.2">
      <c r="A245" s="15">
        <v>0.14016508332035507</v>
      </c>
      <c r="B245" s="15">
        <v>2.1970936272344081E-2</v>
      </c>
      <c r="C245" s="15">
        <v>0.53390020847202302</v>
      </c>
      <c r="D245" s="15">
        <v>0.53382953239894193</v>
      </c>
      <c r="E245" s="15">
        <v>23.400936037441497</v>
      </c>
      <c r="F245" s="15">
        <v>1.38150584136709</v>
      </c>
      <c r="G245" s="15">
        <v>106.9049587285578</v>
      </c>
      <c r="H245" s="15">
        <v>106.89080697780749</v>
      </c>
    </row>
    <row r="246" spans="1:8" x14ac:dyDescent="0.2">
      <c r="A246" s="15">
        <v>0.14085298304328739</v>
      </c>
      <c r="B246" s="15">
        <v>2.1995848836219734E-2</v>
      </c>
      <c r="C246" s="15">
        <v>0.6866850473056445</v>
      </c>
      <c r="D246" s="15">
        <v>0.68672780023511026</v>
      </c>
      <c r="E246" s="15">
        <v>77.83835884829432</v>
      </c>
      <c r="F246" s="15">
        <v>2.2585112627485509</v>
      </c>
      <c r="G246" s="15">
        <v>150.84448260034341</v>
      </c>
      <c r="H246" s="15">
        <v>150.85387415990951</v>
      </c>
    </row>
    <row r="247" spans="1:8" x14ac:dyDescent="0.2">
      <c r="A247" s="15">
        <v>0.14309835224065773</v>
      </c>
      <c r="B247" s="15">
        <v>2.2114123848619636E-2</v>
      </c>
      <c r="C247" s="15">
        <v>0.43549555590566708</v>
      </c>
      <c r="D247" s="15">
        <v>0.43531665636992356</v>
      </c>
      <c r="E247" s="15">
        <v>61.277275722913863</v>
      </c>
      <c r="F247" s="15">
        <v>1.8558172733761598</v>
      </c>
      <c r="G247" s="15">
        <v>42.260904918313415</v>
      </c>
      <c r="H247" s="15">
        <v>42.243544336402856</v>
      </c>
    </row>
    <row r="248" spans="1:8" x14ac:dyDescent="0.2">
      <c r="A248" s="15">
        <v>0.14359961702821036</v>
      </c>
      <c r="B248" s="15">
        <v>2.2509084992135379E-2</v>
      </c>
      <c r="C248" s="15">
        <v>0.68178276453171271</v>
      </c>
      <c r="D248" s="15">
        <v>0.68218553630452938</v>
      </c>
      <c r="E248" s="15">
        <v>30.979527961419311</v>
      </c>
      <c r="F248" s="15">
        <v>1.9761904761904763</v>
      </c>
      <c r="G248" s="15">
        <v>46.353230536373097</v>
      </c>
      <c r="H248" s="15">
        <v>46.380614292329064</v>
      </c>
    </row>
    <row r="249" spans="1:8" x14ac:dyDescent="0.2">
      <c r="A249" s="15">
        <v>0.14398520539138315</v>
      </c>
      <c r="B249" s="15">
        <v>2.2525440098421664E-2</v>
      </c>
      <c r="C249" s="15">
        <v>2.2121577707456574</v>
      </c>
      <c r="D249" s="15">
        <v>2.2123108560949163</v>
      </c>
      <c r="E249" s="15">
        <v>33.276434027654432</v>
      </c>
      <c r="F249" s="15">
        <v>1.0150031224248595</v>
      </c>
      <c r="G249" s="15">
        <v>136.50539071549497</v>
      </c>
      <c r="H249" s="15">
        <v>136.51483713730525</v>
      </c>
    </row>
    <row r="250" spans="1:8" x14ac:dyDescent="0.2">
      <c r="A250" s="15">
        <v>0.14496427313567933</v>
      </c>
      <c r="B250" s="15">
        <v>2.2560935677205653E-2</v>
      </c>
      <c r="C250" s="15">
        <v>0.84800605804872298</v>
      </c>
      <c r="D250" s="15">
        <v>0.84877154465104176</v>
      </c>
      <c r="E250" s="15">
        <v>37.433173753478812</v>
      </c>
      <c r="F250" s="15">
        <v>2.07262238547322</v>
      </c>
      <c r="G250" s="15">
        <v>125.02618349392543</v>
      </c>
      <c r="H250" s="15">
        <v>125.13904338153505</v>
      </c>
    </row>
    <row r="251" spans="1:8" x14ac:dyDescent="0.2">
      <c r="A251" s="15">
        <v>0.14706107416788886</v>
      </c>
      <c r="B251" s="15">
        <v>2.2902579930029671E-2</v>
      </c>
      <c r="C251" s="15">
        <v>3.2264659485995884E-2</v>
      </c>
      <c r="D251" s="15">
        <v>3.2263095572161435E-2</v>
      </c>
      <c r="E251" s="15">
        <v>61.300233144251649</v>
      </c>
      <c r="F251" s="15">
        <v>6.1449867303243133</v>
      </c>
      <c r="G251" s="15">
        <v>1.7618259979189725</v>
      </c>
      <c r="H251" s="15">
        <v>1.761740599712516</v>
      </c>
    </row>
    <row r="252" spans="1:8" x14ac:dyDescent="0.2">
      <c r="A252" s="15">
        <v>0.14750147740032615</v>
      </c>
      <c r="B252" s="15">
        <v>2.3019627224760648E-2</v>
      </c>
      <c r="C252" s="15">
        <v>2.5317423164009134</v>
      </c>
      <c r="D252" s="15">
        <v>2.5228362833083615</v>
      </c>
      <c r="E252" s="15">
        <v>35.459936453648851</v>
      </c>
      <c r="F252" s="15">
        <v>3.177613154570786</v>
      </c>
      <c r="G252" s="15">
        <v>265.6641604010025</v>
      </c>
      <c r="H252" s="15">
        <v>264.72962066182407</v>
      </c>
    </row>
    <row r="253" spans="1:8" x14ac:dyDescent="0.2">
      <c r="A253" s="15">
        <v>0.1475619949846754</v>
      </c>
      <c r="B253" s="15">
        <v>2.3159922165699329E-2</v>
      </c>
      <c r="C253" s="15">
        <v>6.4609290321669528</v>
      </c>
      <c r="D253" s="15">
        <v>6.5022470896771223</v>
      </c>
      <c r="E253" s="15">
        <v>20.285591714163143</v>
      </c>
      <c r="F253" s="15">
        <v>1.742883023091973</v>
      </c>
      <c r="G253" s="15">
        <v>686.42160540135023</v>
      </c>
      <c r="H253" s="15">
        <v>690.81131580166459</v>
      </c>
    </row>
    <row r="254" spans="1:8" x14ac:dyDescent="0.2">
      <c r="A254" s="15">
        <v>0.14816942027568678</v>
      </c>
      <c r="B254" s="15">
        <v>2.3780287581623358E-2</v>
      </c>
      <c r="C254" s="15">
        <v>0.56171068120315903</v>
      </c>
      <c r="D254" s="15">
        <v>0.5614840266949036</v>
      </c>
      <c r="E254" s="15">
        <v>16.209893048128343</v>
      </c>
      <c r="F254" s="15">
        <v>1.9834492181904331</v>
      </c>
      <c r="G254" s="15">
        <v>57.53759544958703</v>
      </c>
      <c r="H254" s="15">
        <v>57.514378594648662</v>
      </c>
    </row>
    <row r="255" spans="1:8" x14ac:dyDescent="0.2">
      <c r="A255" s="15">
        <v>0.14882242152342981</v>
      </c>
      <c r="B255" s="15">
        <v>2.45801381869299E-2</v>
      </c>
      <c r="C255" s="15">
        <v>1.5111941766491108</v>
      </c>
      <c r="D255" s="15">
        <v>1.512398470372798</v>
      </c>
      <c r="E255" s="15">
        <v>87.874283114815356</v>
      </c>
      <c r="F255" s="15">
        <v>2.8029941073419331</v>
      </c>
      <c r="G255" s="15">
        <v>197.43724640047407</v>
      </c>
      <c r="H255" s="15">
        <v>197.59458715809225</v>
      </c>
    </row>
    <row r="256" spans="1:8" x14ac:dyDescent="0.2">
      <c r="A256" s="15">
        <v>0.14953941859074052</v>
      </c>
      <c r="B256" s="15">
        <v>2.5043331553938727E-2</v>
      </c>
      <c r="C256" s="15">
        <v>0.91809873135883246</v>
      </c>
      <c r="D256" s="15">
        <v>0.91809873135883246</v>
      </c>
      <c r="E256" s="15">
        <v>13.371086990718894</v>
      </c>
      <c r="F256" s="15">
        <v>2.324368351570731</v>
      </c>
      <c r="G256" s="15">
        <v>99.582859747408023</v>
      </c>
      <c r="H256" s="15">
        <v>99.582859747408023</v>
      </c>
    </row>
    <row r="257" spans="1:8" x14ac:dyDescent="0.2">
      <c r="A257" s="15">
        <v>0.15151397993369747</v>
      </c>
      <c r="B257" s="15">
        <v>2.52050054849529E-2</v>
      </c>
      <c r="C257" s="15">
        <v>3.1413700526147488</v>
      </c>
      <c r="D257" s="15">
        <v>3.1410089214166033</v>
      </c>
      <c r="E257" s="15">
        <v>11.602413301966807</v>
      </c>
      <c r="F257" s="15">
        <v>1.4338319157949622</v>
      </c>
      <c r="G257" s="15">
        <v>465.51653888249621</v>
      </c>
      <c r="H257" s="15">
        <v>465.46302320537848</v>
      </c>
    </row>
    <row r="258" spans="1:8" x14ac:dyDescent="0.2">
      <c r="A258" s="15">
        <v>0.15183335362327613</v>
      </c>
      <c r="B258" s="15">
        <v>2.5288625231049182E-2</v>
      </c>
      <c r="C258" s="15">
        <v>7.4723045619202524E-2</v>
      </c>
      <c r="D258" s="15">
        <v>7.4744448530799701E-2</v>
      </c>
      <c r="E258" s="15">
        <v>27.547560461489585</v>
      </c>
      <c r="F258" s="15">
        <v>1.4200238717526548</v>
      </c>
      <c r="G258" s="15">
        <v>8.5863719137763113</v>
      </c>
      <c r="H258" s="15">
        <v>8.5888313070931659</v>
      </c>
    </row>
    <row r="259" spans="1:8" x14ac:dyDescent="0.2">
      <c r="A259" s="15">
        <v>0.15347791637446034</v>
      </c>
      <c r="B259" s="15">
        <v>2.5293744688313618E-2</v>
      </c>
      <c r="C259" s="15">
        <v>0.35121018156103351</v>
      </c>
      <c r="D259" s="15">
        <v>0.35129415847015555</v>
      </c>
      <c r="E259" s="15">
        <v>36.149651129663759</v>
      </c>
      <c r="F259" s="15">
        <v>1.5105359885199265</v>
      </c>
      <c r="G259" s="15">
        <v>69.340272215183006</v>
      </c>
      <c r="H259" s="15">
        <v>69.356851978652358</v>
      </c>
    </row>
    <row r="260" spans="1:8" x14ac:dyDescent="0.2">
      <c r="A260" s="15">
        <v>0.15367145197239754</v>
      </c>
      <c r="B260" s="15">
        <v>2.5377643647839419E-2</v>
      </c>
      <c r="C260" s="15">
        <v>0.97516730817576014</v>
      </c>
      <c r="D260" s="15">
        <v>0.97516730817576014</v>
      </c>
      <c r="E260" s="15">
        <v>35.11684331503001</v>
      </c>
      <c r="F260" s="15">
        <v>2.2073415768258018</v>
      </c>
      <c r="G260" s="15">
        <v>66.086861691976338</v>
      </c>
      <c r="H260" s="15">
        <v>66.086861691976338</v>
      </c>
    </row>
    <row r="261" spans="1:8" x14ac:dyDescent="0.2">
      <c r="A261" s="15">
        <v>0.15495817506679196</v>
      </c>
      <c r="B261" s="15">
        <v>2.5453290348714942E-2</v>
      </c>
      <c r="C261" s="15">
        <v>2.3156720478038832</v>
      </c>
      <c r="D261" s="15">
        <v>2.3156720478038832</v>
      </c>
      <c r="E261" s="15">
        <v>19.541660508825615</v>
      </c>
      <c r="F261" s="15">
        <v>1.6884342255549485</v>
      </c>
      <c r="G261" s="15">
        <v>187.12478064099011</v>
      </c>
      <c r="H261" s="15">
        <v>187.12478064099011</v>
      </c>
    </row>
    <row r="262" spans="1:8" x14ac:dyDescent="0.2">
      <c r="A262" s="15">
        <v>0.15902629782877023</v>
      </c>
      <c r="B262" s="15">
        <v>2.5527989809525333E-2</v>
      </c>
      <c r="C262" s="15">
        <v>38.885650635984</v>
      </c>
      <c r="D262" s="15">
        <v>39.175329328463512</v>
      </c>
      <c r="E262" s="15">
        <v>43.864074218205758</v>
      </c>
      <c r="F262" s="15">
        <v>2.9683558783582242</v>
      </c>
      <c r="G262" s="15">
        <v>4402.7242044358727</v>
      </c>
      <c r="H262" s="15">
        <v>4435.5223027068241</v>
      </c>
    </row>
    <row r="263" spans="1:8" x14ac:dyDescent="0.2">
      <c r="A263" s="15">
        <v>0.16279527421710524</v>
      </c>
      <c r="B263" s="15">
        <v>2.5830787589830366E-2</v>
      </c>
      <c r="C263" s="15">
        <v>1.1015485435202506</v>
      </c>
      <c r="D263" s="15">
        <v>1.1016790482915459</v>
      </c>
      <c r="E263" s="15">
        <v>12.990953989364986</v>
      </c>
      <c r="F263" s="15">
        <v>3.0456592956592958</v>
      </c>
      <c r="G263" s="15">
        <v>225.69581640878127</v>
      </c>
      <c r="H263" s="15">
        <v>225.72255547632034</v>
      </c>
    </row>
    <row r="264" spans="1:8" x14ac:dyDescent="0.2">
      <c r="A264" s="15">
        <v>0.16320313350016319</v>
      </c>
      <c r="B264" s="15">
        <v>2.607652591137458E-2</v>
      </c>
      <c r="C264" s="15">
        <v>0.37986782637363925</v>
      </c>
      <c r="D264" s="15">
        <v>0.37973330398639726</v>
      </c>
      <c r="E264" s="15">
        <v>26.943586865001404</v>
      </c>
      <c r="F264" s="15">
        <v>1.3008130081300813</v>
      </c>
      <c r="G264" s="15">
        <v>29.828325924015385</v>
      </c>
      <c r="H264" s="15">
        <v>29.817762835140403</v>
      </c>
    </row>
    <row r="265" spans="1:8" x14ac:dyDescent="0.2">
      <c r="A265" s="15">
        <v>0.1650092698003138</v>
      </c>
      <c r="B265" s="15">
        <v>2.6266545659408041E-2</v>
      </c>
      <c r="C265" s="15">
        <v>1.5690608715722567</v>
      </c>
      <c r="D265" s="15">
        <v>1.5575050899009202</v>
      </c>
      <c r="E265" s="15">
        <v>74.541409768682499</v>
      </c>
      <c r="F265" s="15">
        <v>1.50515906244161</v>
      </c>
      <c r="G265" s="15">
        <v>130.3466076696165</v>
      </c>
      <c r="H265" s="15">
        <v>129.38663411657004</v>
      </c>
    </row>
    <row r="266" spans="1:8" x14ac:dyDescent="0.2">
      <c r="A266" s="15">
        <v>0.16712693964965342</v>
      </c>
      <c r="B266" s="15">
        <v>2.6446254860116897E-2</v>
      </c>
      <c r="C266" s="15">
        <v>0.74903736994253467</v>
      </c>
      <c r="D266" s="15">
        <v>0.74731059321879423</v>
      </c>
      <c r="E266" s="15">
        <v>48.125970281658908</v>
      </c>
      <c r="F266" s="15">
        <v>4.1486776659812996</v>
      </c>
      <c r="G266" s="15">
        <v>150.04102684327745</v>
      </c>
      <c r="H266" s="15">
        <v>149.69513308262438</v>
      </c>
    </row>
    <row r="267" spans="1:8" x14ac:dyDescent="0.2">
      <c r="A267" s="15">
        <v>0.17143632782014101</v>
      </c>
      <c r="B267" s="15">
        <v>2.6500446701045965E-2</v>
      </c>
      <c r="C267" s="15">
        <v>0.17642093333683836</v>
      </c>
      <c r="D267" s="15">
        <v>0.17635769292970985</v>
      </c>
      <c r="E267" s="15">
        <v>26.734477664984023</v>
      </c>
      <c r="F267" s="15">
        <v>3.1775145021973188</v>
      </c>
      <c r="G267" s="15">
        <v>21.783820824467124</v>
      </c>
      <c r="H267" s="15">
        <v>21.77601212698606</v>
      </c>
    </row>
    <row r="268" spans="1:8" x14ac:dyDescent="0.2">
      <c r="A268" s="15">
        <v>0.1725639289242181</v>
      </c>
      <c r="B268" s="15">
        <v>2.6684964928331809E-2</v>
      </c>
      <c r="C268" s="15">
        <v>0.1233441921752183</v>
      </c>
      <c r="D268" s="15">
        <v>0.12338445777549056</v>
      </c>
      <c r="E268" s="15">
        <v>77.893056664006394</v>
      </c>
      <c r="F268" s="15">
        <v>1.10062893081761</v>
      </c>
      <c r="G268" s="15">
        <v>13.476784204123536</v>
      </c>
      <c r="H268" s="15">
        <v>13.481183688170161</v>
      </c>
    </row>
    <row r="269" spans="1:8" x14ac:dyDescent="0.2">
      <c r="A269" s="15">
        <v>0.17302748665216533</v>
      </c>
      <c r="B269" s="15">
        <v>2.6913867549680757E-2</v>
      </c>
      <c r="C269" s="15">
        <v>1.674083331586399</v>
      </c>
      <c r="D269" s="15">
        <v>1.6730819869768887</v>
      </c>
      <c r="E269" s="15">
        <v>30.944915820913266</v>
      </c>
      <c r="F269" s="15">
        <v>1.3440860215053763</v>
      </c>
      <c r="G269" s="15">
        <v>82.840410817809953</v>
      </c>
      <c r="H269" s="15">
        <v>82.790860238542535</v>
      </c>
    </row>
    <row r="270" spans="1:8" x14ac:dyDescent="0.2">
      <c r="A270" s="15">
        <v>0.17328401346846528</v>
      </c>
      <c r="B270" s="15">
        <v>2.7207173144870124E-2</v>
      </c>
      <c r="C270" s="15">
        <v>4.08050135800926E-2</v>
      </c>
      <c r="D270" s="15">
        <v>4.0380709327540044E-2</v>
      </c>
      <c r="E270" s="15">
        <v>31.521876182070354</v>
      </c>
      <c r="F270" s="15">
        <v>1.6863865089079286</v>
      </c>
      <c r="G270" s="15">
        <v>1.0462365769027149</v>
      </c>
      <c r="H270" s="15">
        <v>1.0353574571620852</v>
      </c>
    </row>
    <row r="271" spans="1:8" x14ac:dyDescent="0.2">
      <c r="A271" s="15">
        <v>0.17408125519982218</v>
      </c>
      <c r="B271" s="15">
        <v>2.7290227369578954E-2</v>
      </c>
      <c r="C271" s="15">
        <v>0.44449781884140471</v>
      </c>
      <c r="D271" s="15">
        <v>0.44449781884140471</v>
      </c>
      <c r="E271" s="15">
        <v>19.521434521278984</v>
      </c>
      <c r="F271" s="15">
        <v>2.7202343586524376</v>
      </c>
      <c r="G271" s="15">
        <v>32.777458309373202</v>
      </c>
      <c r="H271" s="15">
        <v>32.777458309373202</v>
      </c>
    </row>
    <row r="272" spans="1:8" x14ac:dyDescent="0.2">
      <c r="A272" s="15">
        <v>0.17410418383799423</v>
      </c>
      <c r="B272" s="15">
        <v>2.7435594940876291E-2</v>
      </c>
      <c r="C272" s="15">
        <v>1.002971240834682</v>
      </c>
      <c r="D272" s="15">
        <v>1.002971240834682</v>
      </c>
      <c r="E272" s="15">
        <v>52.045704182746249</v>
      </c>
      <c r="F272" s="15">
        <v>1.8198362147406733</v>
      </c>
      <c r="G272" s="15">
        <v>123.89463763316763</v>
      </c>
      <c r="H272" s="15">
        <v>123.89463763316763</v>
      </c>
    </row>
    <row r="273" spans="1:8" x14ac:dyDescent="0.2">
      <c r="A273" s="15">
        <v>0.17419299765745941</v>
      </c>
      <c r="B273" s="15">
        <v>2.7607339380499484E-2</v>
      </c>
      <c r="C273" s="15">
        <v>0.10372803136301556</v>
      </c>
      <c r="D273" s="15">
        <v>0.10371252615113116</v>
      </c>
      <c r="E273" s="15">
        <v>57.097083670979224</v>
      </c>
      <c r="F273" s="15">
        <v>2.0223406220819622</v>
      </c>
      <c r="G273" s="15">
        <v>26.523641797417014</v>
      </c>
      <c r="H273" s="15">
        <v>26.519677057311466</v>
      </c>
    </row>
    <row r="274" spans="1:8" x14ac:dyDescent="0.2">
      <c r="A274" s="15">
        <v>0.1742616239079057</v>
      </c>
      <c r="B274" s="15">
        <v>2.867418434906881E-2</v>
      </c>
      <c r="C274" s="15">
        <v>1.7455053237912375</v>
      </c>
      <c r="D274" s="15">
        <v>1.7455053237912375</v>
      </c>
      <c r="E274" s="15">
        <v>27.78433068595843</v>
      </c>
      <c r="F274" s="15">
        <v>1.6894151462949911</v>
      </c>
      <c r="G274" s="15">
        <v>146.44351464435147</v>
      </c>
      <c r="H274" s="15">
        <v>146.44351464435147</v>
      </c>
    </row>
    <row r="275" spans="1:8" x14ac:dyDescent="0.2">
      <c r="A275" s="15">
        <v>0.17655352538156072</v>
      </c>
      <c r="B275" s="15">
        <v>2.8793749222568769E-2</v>
      </c>
      <c r="C275" s="15">
        <v>9.4669149720900847E-2</v>
      </c>
      <c r="D275" s="15">
        <v>9.4659149864576519E-2</v>
      </c>
      <c r="E275" s="15">
        <v>27.837921435199505</v>
      </c>
      <c r="F275" s="15">
        <v>3.1392267082736658</v>
      </c>
      <c r="G275" s="15">
        <v>18.592590690868011</v>
      </c>
      <c r="H275" s="15">
        <v>18.59062676453981</v>
      </c>
    </row>
    <row r="276" spans="1:8" x14ac:dyDescent="0.2">
      <c r="A276" s="15">
        <v>0.17694187566863731</v>
      </c>
      <c r="B276" s="15">
        <v>2.9035500406662924E-2</v>
      </c>
      <c r="C276" s="15">
        <v>2.1729233424187231E-2</v>
      </c>
      <c r="D276" s="15">
        <v>2.1766125161749517E-2</v>
      </c>
      <c r="E276" s="15">
        <v>27.513534729988226</v>
      </c>
      <c r="F276" s="15">
        <v>2.0801470763037568</v>
      </c>
      <c r="G276" s="15">
        <v>2.701407346085138</v>
      </c>
      <c r="H276" s="15">
        <v>2.7059937762143145</v>
      </c>
    </row>
    <row r="277" spans="1:8" x14ac:dyDescent="0.2">
      <c r="A277" s="15">
        <v>0.17821461060050989</v>
      </c>
      <c r="B277" s="15">
        <v>3.036113774368808E-2</v>
      </c>
      <c r="C277" s="15">
        <v>6.7007745601893793</v>
      </c>
      <c r="D277" s="15">
        <v>6.6852756454989528</v>
      </c>
      <c r="E277" s="15">
        <v>198.87769545160387</v>
      </c>
      <c r="F277" s="15">
        <v>1.5079365079365081</v>
      </c>
      <c r="G277" s="15">
        <v>685.87213891081285</v>
      </c>
      <c r="H277" s="15">
        <v>684.28571428571433</v>
      </c>
    </row>
    <row r="278" spans="1:8" x14ac:dyDescent="0.2">
      <c r="A278" s="15">
        <v>0.17830192000708242</v>
      </c>
      <c r="B278" s="15">
        <v>3.0593108596357582E-2</v>
      </c>
      <c r="C278" s="15">
        <v>2.9559998350938588</v>
      </c>
      <c r="D278" s="15">
        <v>2.9505948238080393</v>
      </c>
      <c r="E278" s="15">
        <v>56.971479251272001</v>
      </c>
      <c r="F278" s="15">
        <v>0.97895252080274109</v>
      </c>
      <c r="G278" s="15">
        <v>526.14145943742346</v>
      </c>
      <c r="H278" s="15">
        <v>525.17941590398516</v>
      </c>
    </row>
    <row r="279" spans="1:8" x14ac:dyDescent="0.2">
      <c r="A279" s="15">
        <v>0.17886166974922815</v>
      </c>
      <c r="B279" s="15">
        <v>3.0830832869138101E-2</v>
      </c>
      <c r="C279" s="15">
        <v>1.1018783842883435</v>
      </c>
      <c r="D279" s="15">
        <v>1.1018783842883435</v>
      </c>
      <c r="E279" s="15">
        <v>33.35605544194501</v>
      </c>
      <c r="F279" s="15">
        <v>2.7883330955684955</v>
      </c>
      <c r="G279" s="15">
        <v>481.38311913597011</v>
      </c>
      <c r="H279" s="15">
        <v>481.38311913597011</v>
      </c>
    </row>
    <row r="280" spans="1:8" x14ac:dyDescent="0.2">
      <c r="A280" s="15">
        <v>0.18049373190307233</v>
      </c>
      <c r="B280" s="15">
        <v>3.0856463213485584E-2</v>
      </c>
      <c r="C280" s="15">
        <v>0.79515579948584048</v>
      </c>
      <c r="D280" s="15">
        <v>0.79512946764381764</v>
      </c>
      <c r="E280" s="15">
        <v>29.646317748000691</v>
      </c>
      <c r="F280" s="15">
        <v>2.6347305389221556</v>
      </c>
      <c r="G280" s="15">
        <v>59.869080066158823</v>
      </c>
      <c r="H280" s="15">
        <v>59.8670974821679</v>
      </c>
    </row>
    <row r="281" spans="1:8" x14ac:dyDescent="0.2">
      <c r="A281" s="15">
        <v>0.18063189317102682</v>
      </c>
      <c r="B281" s="15">
        <v>3.0919611623381641E-2</v>
      </c>
      <c r="C281" s="15">
        <v>0</v>
      </c>
      <c r="D281" s="15">
        <v>0</v>
      </c>
      <c r="E281" s="15">
        <v>21.589567122477231</v>
      </c>
      <c r="F281" s="15">
        <v>3.3214255776754267</v>
      </c>
      <c r="G281" s="15">
        <v>0</v>
      </c>
      <c r="H281" s="15">
        <v>0</v>
      </c>
    </row>
    <row r="282" spans="1:8" x14ac:dyDescent="0.2">
      <c r="A282" s="15">
        <v>0.18094598187753169</v>
      </c>
      <c r="B282" s="15">
        <v>3.1091979196805234E-2</v>
      </c>
      <c r="C282" s="15">
        <v>0.41588989154798206</v>
      </c>
      <c r="D282" s="15">
        <v>0.41589902933978612</v>
      </c>
      <c r="E282" s="15">
        <v>93.508081631553054</v>
      </c>
      <c r="F282" s="15">
        <v>3.3476022491958388</v>
      </c>
      <c r="G282" s="15">
        <v>74.359861812112882</v>
      </c>
      <c r="H282" s="15">
        <v>74.361495621805361</v>
      </c>
    </row>
    <row r="283" spans="1:8" x14ac:dyDescent="0.2">
      <c r="A283" s="15">
        <v>0.18358440686500777</v>
      </c>
      <c r="B283" s="15">
        <v>3.1190932172198902E-2</v>
      </c>
      <c r="C283" s="15">
        <v>0.53352691680191389</v>
      </c>
      <c r="D283" s="15">
        <v>0.5335543023873921</v>
      </c>
      <c r="E283" s="15">
        <v>123.2394366197183</v>
      </c>
      <c r="F283" s="15">
        <v>3.1099362463069511</v>
      </c>
      <c r="G283" s="15">
        <v>115.3577030726171</v>
      </c>
      <c r="H283" s="15">
        <v>115.36362430758871</v>
      </c>
    </row>
    <row r="284" spans="1:8" x14ac:dyDescent="0.2">
      <c r="A284" s="15">
        <v>0.18371735867749672</v>
      </c>
      <c r="B284" s="15">
        <v>3.1215855540900082E-2</v>
      </c>
      <c r="C284" s="15">
        <v>5.9412562531722064E-2</v>
      </c>
      <c r="D284" s="15">
        <v>5.7715060745101431E-2</v>
      </c>
      <c r="E284" s="15">
        <v>42.686779822337307</v>
      </c>
      <c r="F284" s="15">
        <v>11.892523355208429</v>
      </c>
      <c r="G284" s="15">
        <v>7.0749949464321809</v>
      </c>
      <c r="H284" s="15">
        <v>6.8728522336769755</v>
      </c>
    </row>
    <row r="285" spans="1:8" x14ac:dyDescent="0.2">
      <c r="A285" s="15">
        <v>0.18401438919521235</v>
      </c>
      <c r="B285" s="15">
        <v>3.1678664606755058E-2</v>
      </c>
      <c r="C285" s="15">
        <v>0.10840016439120582</v>
      </c>
      <c r="D285" s="15">
        <v>0.10840016439120582</v>
      </c>
      <c r="E285" s="15">
        <v>71.91357437662856</v>
      </c>
      <c r="F285" s="15">
        <v>0.98877469412043817</v>
      </c>
      <c r="G285" s="15">
        <v>8.8652482269503547</v>
      </c>
      <c r="H285" s="15">
        <v>8.8652482269503547</v>
      </c>
    </row>
    <row r="286" spans="1:8" x14ac:dyDescent="0.2">
      <c r="A286" s="15">
        <v>0.18482084488073808</v>
      </c>
      <c r="B286" s="15">
        <v>3.178462790812684E-2</v>
      </c>
      <c r="C286" s="15">
        <v>0.20750335626136363</v>
      </c>
      <c r="D286" s="15">
        <v>0.2074547579390732</v>
      </c>
      <c r="E286" s="15">
        <v>49.319020276830052</v>
      </c>
      <c r="F286" s="15">
        <v>3.7162614409903636</v>
      </c>
      <c r="G286" s="15">
        <v>50.975937357110205</v>
      </c>
      <c r="H286" s="15">
        <v>50.963998538011694</v>
      </c>
    </row>
    <row r="287" spans="1:8" x14ac:dyDescent="0.2">
      <c r="A287" s="15">
        <v>0.18513093840074185</v>
      </c>
      <c r="B287" s="15">
        <v>3.2062057971455157E-2</v>
      </c>
      <c r="C287" s="15">
        <v>1.6869067980820793</v>
      </c>
      <c r="D287" s="15">
        <v>1.6883758192983187</v>
      </c>
      <c r="E287" s="15">
        <v>120.16207908341485</v>
      </c>
      <c r="F287" s="15">
        <v>3.7390691177593434</v>
      </c>
      <c r="G287" s="15">
        <v>238.06538289296907</v>
      </c>
      <c r="H287" s="15">
        <v>238.2726990877461</v>
      </c>
    </row>
    <row r="288" spans="1:8" x14ac:dyDescent="0.2">
      <c r="A288" s="15">
        <v>0.18578013806769064</v>
      </c>
      <c r="B288" s="15">
        <v>3.2134901117316539E-2</v>
      </c>
      <c r="E288" s="15">
        <v>19.983619784774977</v>
      </c>
      <c r="F288" s="15">
        <v>0.40935585779333461</v>
      </c>
    </row>
    <row r="289" spans="1:6" x14ac:dyDescent="0.2">
      <c r="A289" s="15">
        <v>0.18722469795616792</v>
      </c>
      <c r="B289" s="15">
        <v>3.2250040559168656E-2</v>
      </c>
      <c r="E289" s="15">
        <v>21.323540191464719</v>
      </c>
      <c r="F289" s="15">
        <v>3.5781639388428639</v>
      </c>
    </row>
    <row r="290" spans="1:6" x14ac:dyDescent="0.2">
      <c r="A290" s="15">
        <v>0.18871472937933373</v>
      </c>
      <c r="B290" s="15">
        <v>3.249855961157902E-2</v>
      </c>
      <c r="E290" s="15">
        <v>70.454037128159257</v>
      </c>
      <c r="F290" s="15">
        <v>2.8319897711200532</v>
      </c>
    </row>
    <row r="291" spans="1:6" x14ac:dyDescent="0.2">
      <c r="A291" s="15">
        <v>0.18961760610983064</v>
      </c>
      <c r="B291" s="15">
        <v>3.2522652067423434E-2</v>
      </c>
      <c r="E291" s="15">
        <v>30.870691582394173</v>
      </c>
      <c r="F291" s="15">
        <v>4.07782582224376</v>
      </c>
    </row>
    <row r="292" spans="1:6" x14ac:dyDescent="0.2">
      <c r="A292" s="15">
        <v>0.20005037110765778</v>
      </c>
      <c r="B292" s="15">
        <v>3.2700824640052681E-2</v>
      </c>
      <c r="E292" s="15">
        <v>76.232944855031263</v>
      </c>
      <c r="F292" s="15">
        <v>2.6166121227639647</v>
      </c>
    </row>
    <row r="293" spans="1:6" x14ac:dyDescent="0.2">
      <c r="A293" s="15">
        <v>0.2001166221380524</v>
      </c>
      <c r="B293" s="15">
        <v>3.2835991074316243E-2</v>
      </c>
      <c r="E293" s="15">
        <v>19.156501471614014</v>
      </c>
      <c r="F293" s="15">
        <v>1.8712361743528725</v>
      </c>
    </row>
    <row r="294" spans="1:6" x14ac:dyDescent="0.2">
      <c r="A294" s="15">
        <v>0.20331424174173143</v>
      </c>
      <c r="B294" s="15">
        <v>3.3158175272456583E-2</v>
      </c>
      <c r="E294" s="15">
        <v>39.755479349932905</v>
      </c>
      <c r="F294" s="15">
        <v>1.8450792395637705</v>
      </c>
    </row>
    <row r="295" spans="1:6" x14ac:dyDescent="0.2">
      <c r="A295" s="15">
        <v>0.20763820911256425</v>
      </c>
      <c r="B295" s="15">
        <v>3.3584030121996386E-2</v>
      </c>
      <c r="E295" s="15">
        <v>48.110853250156872</v>
      </c>
      <c r="F295" s="15">
        <v>3.6453776611256927</v>
      </c>
    </row>
    <row r="296" spans="1:6" x14ac:dyDescent="0.2">
      <c r="A296" s="15">
        <v>0.2091874310509319</v>
      </c>
      <c r="B296" s="15">
        <v>3.3800301988215355E-2</v>
      </c>
      <c r="E296" s="15">
        <v>57.692119456163198</v>
      </c>
      <c r="F296" s="15">
        <v>1.6164994425863992</v>
      </c>
    </row>
    <row r="297" spans="1:6" x14ac:dyDescent="0.2">
      <c r="A297" s="15">
        <v>0.21346124999962693</v>
      </c>
      <c r="B297" s="15">
        <v>3.3817427179460451E-2</v>
      </c>
      <c r="E297" s="15">
        <v>49.99742163193509</v>
      </c>
      <c r="F297" s="15">
        <v>2.9461076267429767</v>
      </c>
    </row>
    <row r="298" spans="1:6" x14ac:dyDescent="0.2">
      <c r="A298" s="15">
        <v>0.21433345889085301</v>
      </c>
      <c r="B298" s="15">
        <v>3.3859338151517149E-2</v>
      </c>
      <c r="E298" s="15">
        <v>19.621534276159025</v>
      </c>
      <c r="F298" s="15">
        <v>3.8167938931297707</v>
      </c>
    </row>
    <row r="299" spans="1:6" x14ac:dyDescent="0.2">
      <c r="A299" s="15">
        <v>0.21774705143009726</v>
      </c>
      <c r="B299" s="15">
        <v>3.389720319357245E-2</v>
      </c>
      <c r="E299" s="15">
        <v>44.229663933830572</v>
      </c>
      <c r="F299" s="15">
        <v>2.589138732610937</v>
      </c>
    </row>
    <row r="300" spans="1:6" x14ac:dyDescent="0.2">
      <c r="A300" s="15">
        <v>0.21895327567561379</v>
      </c>
      <c r="B300" s="15">
        <v>3.4233427173356971E-2</v>
      </c>
      <c r="E300" s="15">
        <v>41.642412874990569</v>
      </c>
      <c r="F300" s="15">
        <v>2.3356192977326105</v>
      </c>
    </row>
    <row r="301" spans="1:6" x14ac:dyDescent="0.2">
      <c r="A301" s="15">
        <v>0.22240736913600945</v>
      </c>
      <c r="B301" s="15">
        <v>3.4249848659005468E-2</v>
      </c>
      <c r="E301" s="15">
        <v>37.945209417311062</v>
      </c>
      <c r="F301" s="15">
        <v>5.3381093070480476</v>
      </c>
    </row>
    <row r="302" spans="1:6" x14ac:dyDescent="0.2">
      <c r="A302" s="15">
        <v>0.22243089683534953</v>
      </c>
      <c r="B302" s="15">
        <v>3.447711605251786E-2</v>
      </c>
      <c r="E302" s="15">
        <v>102.53922668379145</v>
      </c>
      <c r="F302" s="15">
        <v>4.1837503137812737</v>
      </c>
    </row>
    <row r="303" spans="1:6" x14ac:dyDescent="0.2">
      <c r="A303" s="15">
        <v>0.22377617649099216</v>
      </c>
      <c r="B303" s="15">
        <v>3.4547326382411266E-2</v>
      </c>
      <c r="E303" s="15">
        <v>43.513550416449633</v>
      </c>
      <c r="F303" s="15">
        <v>1.9948134849391581</v>
      </c>
    </row>
    <row r="304" spans="1:6" x14ac:dyDescent="0.2">
      <c r="A304" s="15">
        <v>0.22608077967186596</v>
      </c>
      <c r="B304" s="15">
        <v>3.4957705652452112E-2</v>
      </c>
      <c r="E304" s="15">
        <v>36.715894376239575</v>
      </c>
      <c r="F304" s="15">
        <v>4.6945937745106461</v>
      </c>
    </row>
    <row r="305" spans="1:6" x14ac:dyDescent="0.2">
      <c r="A305" s="15">
        <v>0.22821583139482671</v>
      </c>
      <c r="B305" s="15">
        <v>3.5882110980471095E-2</v>
      </c>
      <c r="E305" s="15">
        <v>32.549758109029511</v>
      </c>
      <c r="F305" s="15">
        <v>3.4244244881473205</v>
      </c>
    </row>
    <row r="306" spans="1:6" x14ac:dyDescent="0.2">
      <c r="A306" s="15">
        <v>0.23027882424987658</v>
      </c>
      <c r="B306" s="15">
        <v>3.6411134130860688E-2</v>
      </c>
      <c r="E306" s="15">
        <v>18.008783966230773</v>
      </c>
      <c r="F306" s="15">
        <v>4.2251870164745</v>
      </c>
    </row>
    <row r="307" spans="1:6" x14ac:dyDescent="0.2">
      <c r="A307" s="15">
        <v>0.23057516504952091</v>
      </c>
      <c r="B307" s="15">
        <v>3.6411134130860688E-2</v>
      </c>
      <c r="E307" s="15">
        <v>38.962465047511849</v>
      </c>
      <c r="F307" s="15">
        <v>4.2251870164745</v>
      </c>
    </row>
    <row r="308" spans="1:6" x14ac:dyDescent="0.2">
      <c r="A308" s="15">
        <v>0.23611125845396633</v>
      </c>
      <c r="B308" s="15">
        <v>3.7226289793965313E-2</v>
      </c>
      <c r="E308" s="15">
        <v>53.125033152142421</v>
      </c>
      <c r="F308" s="15">
        <v>4.1450801266049124</v>
      </c>
    </row>
    <row r="309" spans="1:6" x14ac:dyDescent="0.2">
      <c r="A309" s="15">
        <v>0.23625059642073395</v>
      </c>
      <c r="B309" s="15">
        <v>3.7389120176496156E-2</v>
      </c>
      <c r="E309" s="15">
        <v>65.628889874522486</v>
      </c>
      <c r="F309" s="15">
        <v>4.7384699377560775</v>
      </c>
    </row>
    <row r="310" spans="1:6" x14ac:dyDescent="0.2">
      <c r="A310" s="15">
        <v>0.23758839121650857</v>
      </c>
      <c r="B310" s="15">
        <v>3.7716311619024105E-2</v>
      </c>
      <c r="E310" s="15">
        <v>43.026519797163068</v>
      </c>
      <c r="F310" s="15">
        <v>2.6184865147944487</v>
      </c>
    </row>
    <row r="311" spans="1:6" x14ac:dyDescent="0.2">
      <c r="A311" s="15">
        <v>0.23805634947445672</v>
      </c>
      <c r="B311" s="15">
        <v>3.783273215444341E-2</v>
      </c>
      <c r="E311" s="15">
        <v>81.789046964162836</v>
      </c>
      <c r="F311" s="15">
        <v>3.290091767903645</v>
      </c>
    </row>
    <row r="312" spans="1:6" x14ac:dyDescent="0.2">
      <c r="A312" s="15">
        <v>0.23816841451659329</v>
      </c>
      <c r="B312" s="15">
        <v>3.8018553863190641E-2</v>
      </c>
      <c r="E312" s="15">
        <v>47.405853291326466</v>
      </c>
      <c r="F312" s="15">
        <v>10.708589655958077</v>
      </c>
    </row>
    <row r="313" spans="1:6" x14ac:dyDescent="0.2">
      <c r="A313" s="15">
        <v>0.24124309020090154</v>
      </c>
      <c r="B313" s="15">
        <v>3.8353349657838633E-2</v>
      </c>
      <c r="E313" s="15">
        <v>128.99772960440299</v>
      </c>
      <c r="F313" s="15">
        <v>3.2193744028579734</v>
      </c>
    </row>
    <row r="314" spans="1:6" x14ac:dyDescent="0.2">
      <c r="A314" s="15">
        <v>0.244430567148999</v>
      </c>
      <c r="B314" s="15">
        <v>3.8571278961619271E-2</v>
      </c>
      <c r="E314" s="15">
        <v>52.221241541629887</v>
      </c>
      <c r="F314" s="15">
        <v>3.4568165629233731</v>
      </c>
    </row>
    <row r="315" spans="1:6" x14ac:dyDescent="0.2">
      <c r="A315" s="15">
        <v>0.2449129828227361</v>
      </c>
      <c r="B315" s="15">
        <v>3.8799112289894744E-2</v>
      </c>
      <c r="E315" s="15">
        <v>38.713316785737014</v>
      </c>
      <c r="F315" s="15">
        <v>3.8339462240803144</v>
      </c>
    </row>
    <row r="316" spans="1:6" x14ac:dyDescent="0.2">
      <c r="A316" s="15">
        <v>0.24703646651452588</v>
      </c>
      <c r="B316" s="15">
        <v>3.9057160153885211E-2</v>
      </c>
      <c r="E316" s="15">
        <v>27.849309808561014</v>
      </c>
      <c r="F316" s="15">
        <v>1.4245014245014245</v>
      </c>
    </row>
    <row r="317" spans="1:6" x14ac:dyDescent="0.2">
      <c r="A317" s="15">
        <v>0.24783700795692123</v>
      </c>
      <c r="B317" s="15">
        <v>3.9407515949882829E-2</v>
      </c>
      <c r="E317" s="15">
        <v>104.7182863413005</v>
      </c>
      <c r="F317" s="15">
        <v>3.3066184266130882</v>
      </c>
    </row>
    <row r="318" spans="1:6" x14ac:dyDescent="0.2">
      <c r="A318" s="15">
        <v>0.24865617051188879</v>
      </c>
      <c r="B318" s="15">
        <v>3.9450577053675676E-2</v>
      </c>
      <c r="E318" s="15">
        <v>46.564550896765397</v>
      </c>
      <c r="F318" s="15">
        <v>3.4232648165593358</v>
      </c>
    </row>
    <row r="319" spans="1:6" x14ac:dyDescent="0.2">
      <c r="A319" s="15">
        <v>0.24915750695536878</v>
      </c>
      <c r="B319" s="15">
        <v>3.9758229852424665E-2</v>
      </c>
      <c r="E319" s="15">
        <v>27.407325765090565</v>
      </c>
      <c r="F319" s="15">
        <v>2.9293659866908275</v>
      </c>
    </row>
    <row r="320" spans="1:6" x14ac:dyDescent="0.2">
      <c r="A320" s="15">
        <v>0.2554498878923333</v>
      </c>
      <c r="B320" s="15">
        <v>4.0097628569415122E-2</v>
      </c>
      <c r="E320" s="15">
        <v>95.95812736260541</v>
      </c>
      <c r="F320" s="15">
        <v>3.6394898982662278</v>
      </c>
    </row>
    <row r="321" spans="1:6" x14ac:dyDescent="0.2">
      <c r="A321" s="15">
        <v>0.25568661587292241</v>
      </c>
      <c r="B321" s="15">
        <v>4.0160893929341863E-2</v>
      </c>
      <c r="E321" s="15">
        <v>42.997130325453725</v>
      </c>
      <c r="F321" s="15">
        <v>3.2545479137079871</v>
      </c>
    </row>
    <row r="322" spans="1:6" x14ac:dyDescent="0.2">
      <c r="A322" s="15">
        <v>0.2694483809713446</v>
      </c>
      <c r="B322" s="15">
        <v>4.0899433065691992E-2</v>
      </c>
      <c r="E322" s="15">
        <v>118.63152340582252</v>
      </c>
      <c r="F322" s="15">
        <v>7.1420069039400085</v>
      </c>
    </row>
    <row r="323" spans="1:6" x14ac:dyDescent="0.2">
      <c r="A323" s="15">
        <v>0.26957645332925251</v>
      </c>
      <c r="B323" s="15">
        <v>4.1120867054574933E-2</v>
      </c>
      <c r="E323" s="15">
        <v>94.57654925411677</v>
      </c>
      <c r="F323" s="15">
        <v>1.9235215793208473</v>
      </c>
    </row>
    <row r="324" spans="1:6" x14ac:dyDescent="0.2">
      <c r="A324" s="15">
        <v>0.26999366879244519</v>
      </c>
      <c r="B324" s="15">
        <v>4.1294973667571788E-2</v>
      </c>
      <c r="E324" s="15">
        <v>95.481789438973777</v>
      </c>
      <c r="F324" s="15">
        <v>2.0248076432738888</v>
      </c>
    </row>
    <row r="325" spans="1:6" x14ac:dyDescent="0.2">
      <c r="A325" s="15">
        <v>0.27388852711765016</v>
      </c>
      <c r="B325" s="15">
        <v>4.1438920986946806E-2</v>
      </c>
      <c r="E325" s="15">
        <v>70.42249721455606</v>
      </c>
      <c r="F325" s="15">
        <v>2.0442869773856289</v>
      </c>
    </row>
    <row r="326" spans="1:6" x14ac:dyDescent="0.2">
      <c r="A326" s="15">
        <v>0.2767124349033997</v>
      </c>
      <c r="B326" s="15">
        <v>4.1820356476718605E-2</v>
      </c>
      <c r="E326" s="15">
        <v>27.87068004459309</v>
      </c>
      <c r="F326" s="15">
        <v>3.3738191632928474</v>
      </c>
    </row>
    <row r="327" spans="1:6" x14ac:dyDescent="0.2">
      <c r="A327" s="15">
        <v>0.27948159358074504</v>
      </c>
      <c r="B327" s="15">
        <v>4.2081767418573252E-2</v>
      </c>
      <c r="E327" s="15">
        <v>23.053823158294627</v>
      </c>
      <c r="F327" s="15">
        <v>2.8589136243855795</v>
      </c>
    </row>
    <row r="328" spans="1:6" x14ac:dyDescent="0.2">
      <c r="A328" s="15">
        <v>0.28026343706382201</v>
      </c>
      <c r="B328" s="15">
        <v>4.2195765116846397E-2</v>
      </c>
      <c r="E328" s="15">
        <v>33.907057602136838</v>
      </c>
      <c r="F328" s="15">
        <v>5.2144907954737381</v>
      </c>
    </row>
    <row r="329" spans="1:6" x14ac:dyDescent="0.2">
      <c r="A329" s="15">
        <v>0.28349756258540915</v>
      </c>
      <c r="B329" s="15">
        <v>4.2433982952147349E-2</v>
      </c>
      <c r="E329" s="15">
        <v>64.991114496064995</v>
      </c>
      <c r="F329" s="15">
        <v>5.4095696252665544</v>
      </c>
    </row>
    <row r="330" spans="1:6" x14ac:dyDescent="0.2">
      <c r="A330" s="15">
        <v>0.28487142802881632</v>
      </c>
      <c r="B330" s="15">
        <v>4.2744026405108521E-2</v>
      </c>
      <c r="E330" s="15">
        <v>88.827477299644684</v>
      </c>
      <c r="F330" s="15">
        <v>3.3544120256753187</v>
      </c>
    </row>
    <row r="331" spans="1:6" x14ac:dyDescent="0.2">
      <c r="A331" s="15">
        <v>0.28718225628873406</v>
      </c>
      <c r="B331" s="15">
        <v>4.3138033078243758E-2</v>
      </c>
      <c r="E331" s="15">
        <v>62.971275067370541</v>
      </c>
      <c r="F331" s="15">
        <v>2.4307243558580454</v>
      </c>
    </row>
    <row r="332" spans="1:6" x14ac:dyDescent="0.2">
      <c r="A332" s="15">
        <v>0.29589494717952403</v>
      </c>
      <c r="B332" s="15">
        <v>4.3199679285580987E-2</v>
      </c>
      <c r="E332" s="15">
        <v>93.095685438142155</v>
      </c>
      <c r="F332" s="15">
        <v>4.0822207280760736</v>
      </c>
    </row>
    <row r="333" spans="1:6" x14ac:dyDescent="0.2">
      <c r="A333" s="15">
        <v>0.29656549672786292</v>
      </c>
      <c r="B333" s="15">
        <v>4.3362280246638615E-2</v>
      </c>
      <c r="E333" s="15">
        <v>40.896748129015165</v>
      </c>
      <c r="F333" s="15">
        <v>6.0372905443791094</v>
      </c>
    </row>
    <row r="334" spans="1:6" x14ac:dyDescent="0.2">
      <c r="A334" s="15">
        <v>0.29701675504035263</v>
      </c>
      <c r="B334" s="15">
        <v>4.3979883138506308E-2</v>
      </c>
      <c r="E334" s="15">
        <v>34.737717554464687</v>
      </c>
      <c r="F334" s="15">
        <v>4.210880916287687</v>
      </c>
    </row>
    <row r="335" spans="1:6" x14ac:dyDescent="0.2">
      <c r="A335" s="15">
        <v>0.29982346155074407</v>
      </c>
      <c r="B335" s="15">
        <v>4.3996493518067545E-2</v>
      </c>
      <c r="E335" s="15">
        <v>24.366605129203329</v>
      </c>
      <c r="F335" s="15">
        <v>7.225618784298443</v>
      </c>
    </row>
    <row r="336" spans="1:6" x14ac:dyDescent="0.2">
      <c r="A336" s="15">
        <v>0.30057634392393895</v>
      </c>
      <c r="B336" s="15">
        <v>4.4248452165742622E-2</v>
      </c>
      <c r="E336" s="15">
        <v>149.18726341572034</v>
      </c>
      <c r="F336" s="15">
        <v>2.7067050810580096</v>
      </c>
    </row>
    <row r="337" spans="1:6" x14ac:dyDescent="0.2">
      <c r="A337" s="15">
        <v>0.30066927824917966</v>
      </c>
      <c r="B337" s="15">
        <v>4.4509162745261059E-2</v>
      </c>
      <c r="E337" s="15">
        <v>33.51460221550856</v>
      </c>
      <c r="F337" s="15">
        <v>4.0364246964608625</v>
      </c>
    </row>
    <row r="338" spans="1:6" x14ac:dyDescent="0.2">
      <c r="A338" s="15">
        <v>0.30292429286445832</v>
      </c>
      <c r="B338" s="15">
        <v>4.4620412949334193E-2</v>
      </c>
      <c r="E338" s="15">
        <v>140.01905291152303</v>
      </c>
      <c r="F338" s="15">
        <v>3.2682942772167207</v>
      </c>
    </row>
    <row r="339" spans="1:6" x14ac:dyDescent="0.2">
      <c r="A339" s="15">
        <v>0.30516725515533571</v>
      </c>
      <c r="B339" s="15">
        <v>4.4910622213526645E-2</v>
      </c>
      <c r="E339" s="15">
        <v>20.710032958854594</v>
      </c>
      <c r="F339" s="15">
        <v>4.1625966431084125</v>
      </c>
    </row>
    <row r="340" spans="1:6" x14ac:dyDescent="0.2">
      <c r="A340" s="15">
        <v>0.30590232461471212</v>
      </c>
      <c r="B340" s="15">
        <v>4.4990580097292121E-2</v>
      </c>
      <c r="E340" s="15">
        <v>44.331348825299273</v>
      </c>
      <c r="F340" s="15">
        <v>3.7470725995316156</v>
      </c>
    </row>
    <row r="341" spans="1:6" x14ac:dyDescent="0.2">
      <c r="A341" s="15">
        <v>0.31042709491712611</v>
      </c>
      <c r="B341" s="15">
        <v>4.5936313026317344E-2</v>
      </c>
      <c r="E341" s="15">
        <v>74.367847318407811</v>
      </c>
      <c r="F341" s="15">
        <v>4.4028646424785904</v>
      </c>
    </row>
    <row r="342" spans="1:6" x14ac:dyDescent="0.2">
      <c r="A342" s="15">
        <v>0.31171834121230274</v>
      </c>
      <c r="B342" s="15">
        <v>4.6430291407839344E-2</v>
      </c>
      <c r="E342" s="15">
        <v>123.1362021554436</v>
      </c>
      <c r="F342" s="15">
        <v>6.1543384004596984</v>
      </c>
    </row>
    <row r="343" spans="1:6" x14ac:dyDescent="0.2">
      <c r="A343" s="15">
        <v>0.31248067129868257</v>
      </c>
      <c r="B343" s="15">
        <v>4.6813461856489838E-2</v>
      </c>
      <c r="E343" s="15">
        <v>49.669416747912855</v>
      </c>
      <c r="F343" s="15">
        <v>3.4804654298191626</v>
      </c>
    </row>
    <row r="344" spans="1:6" x14ac:dyDescent="0.2">
      <c r="A344" s="15">
        <v>0.31712817387935788</v>
      </c>
      <c r="B344" s="15">
        <v>4.6983570463700726E-2</v>
      </c>
      <c r="E344" s="15">
        <v>27.268690601522604</v>
      </c>
      <c r="F344" s="15">
        <v>6.1484542327412752</v>
      </c>
    </row>
    <row r="345" spans="1:6" x14ac:dyDescent="0.2">
      <c r="A345" s="15">
        <v>0.31766883881864516</v>
      </c>
      <c r="B345" s="15">
        <v>4.76897252173729E-2</v>
      </c>
      <c r="E345" s="15">
        <v>107.46489283074648</v>
      </c>
      <c r="F345" s="15">
        <v>3.9309642339641049</v>
      </c>
    </row>
    <row r="346" spans="1:6" x14ac:dyDescent="0.2">
      <c r="A346" s="15">
        <v>0.31883978145963515</v>
      </c>
      <c r="B346" s="15">
        <v>4.8657603500022864E-2</v>
      </c>
      <c r="E346" s="15">
        <v>96.359897856194721</v>
      </c>
      <c r="F346" s="15">
        <v>5.7844012702170042</v>
      </c>
    </row>
    <row r="347" spans="1:6" x14ac:dyDescent="0.2">
      <c r="A347" s="15">
        <v>0.31919971992270724</v>
      </c>
      <c r="B347" s="15">
        <v>4.8739186718849539E-2</v>
      </c>
      <c r="E347" s="15">
        <v>25.404325032053958</v>
      </c>
      <c r="F347" s="15">
        <v>5.1590411647578218</v>
      </c>
    </row>
    <row r="348" spans="1:6" x14ac:dyDescent="0.2">
      <c r="A348" s="15">
        <v>0.32133902681450588</v>
      </c>
      <c r="B348" s="15">
        <v>4.8815485766134738E-2</v>
      </c>
      <c r="E348" s="15">
        <v>63.440062948279511</v>
      </c>
      <c r="F348" s="15">
        <v>4.1347813421124346</v>
      </c>
    </row>
    <row r="349" spans="1:6" x14ac:dyDescent="0.2">
      <c r="A349" s="15">
        <v>0.32241844073575365</v>
      </c>
      <c r="B349" s="15">
        <v>4.8863069893026752E-2</v>
      </c>
      <c r="E349" s="15">
        <v>69.97359486986042</v>
      </c>
      <c r="F349" s="15">
        <v>7.4577831254487839</v>
      </c>
    </row>
    <row r="350" spans="1:6" x14ac:dyDescent="0.2">
      <c r="A350" s="15">
        <v>0.3269316353428503</v>
      </c>
      <c r="B350" s="15">
        <v>4.9112276318161036E-2</v>
      </c>
      <c r="E350" s="15">
        <v>55.074971164936564</v>
      </c>
      <c r="F350" s="15">
        <v>2.9029255038132877</v>
      </c>
    </row>
    <row r="351" spans="1:6" x14ac:dyDescent="0.2">
      <c r="A351" s="15">
        <v>0.32801468511719856</v>
      </c>
      <c r="B351" s="15">
        <v>4.9629262419687965E-2</v>
      </c>
      <c r="E351" s="15">
        <v>60.506046511627908</v>
      </c>
      <c r="F351" s="15">
        <v>3.7209293461741124</v>
      </c>
    </row>
    <row r="352" spans="1:6" x14ac:dyDescent="0.2">
      <c r="A352" s="15">
        <v>0.33428804206317875</v>
      </c>
      <c r="B352" s="15">
        <v>4.9738034915414467E-2</v>
      </c>
      <c r="E352" s="15">
        <v>100.58667133936966</v>
      </c>
      <c r="F352" s="15">
        <v>3.29425663395129</v>
      </c>
    </row>
    <row r="353" spans="1:6" x14ac:dyDescent="0.2">
      <c r="A353" s="15">
        <v>0.33447986349971565</v>
      </c>
      <c r="B353" s="15">
        <v>5.0185774224624967E-2</v>
      </c>
      <c r="E353" s="15">
        <v>65.286343612334804</v>
      </c>
      <c r="F353" s="15">
        <v>6.729562190213664</v>
      </c>
    </row>
    <row r="354" spans="1:6" x14ac:dyDescent="0.2">
      <c r="A354" s="15">
        <v>0.33754873062660457</v>
      </c>
      <c r="B354" s="15">
        <v>5.0340931353752005E-2</v>
      </c>
      <c r="E354" s="15">
        <v>42.447190115583901</v>
      </c>
      <c r="F354" s="15">
        <v>4.3168594698499616</v>
      </c>
    </row>
    <row r="355" spans="1:6" x14ac:dyDescent="0.2">
      <c r="A355" s="15">
        <v>0.33778370340200703</v>
      </c>
      <c r="B355" s="15">
        <v>5.043581588506283E-2</v>
      </c>
      <c r="E355" s="15">
        <v>123.95713554332133</v>
      </c>
      <c r="F355" s="15">
        <v>3.9569484013928458</v>
      </c>
    </row>
    <row r="356" spans="1:6" x14ac:dyDescent="0.2">
      <c r="A356" s="15">
        <v>0.33844090135183391</v>
      </c>
      <c r="B356" s="15">
        <v>5.1103731017021259E-2</v>
      </c>
      <c r="E356" s="15">
        <v>104.35153169384463</v>
      </c>
      <c r="F356" s="15">
        <v>2.7810644152911035</v>
      </c>
    </row>
    <row r="357" spans="1:6" x14ac:dyDescent="0.2">
      <c r="A357" s="15">
        <v>0.34915127369283272</v>
      </c>
      <c r="B357" s="15">
        <v>5.1365221324714765E-2</v>
      </c>
      <c r="E357" s="15">
        <v>72.98104870645389</v>
      </c>
      <c r="F357" s="15">
        <v>3.7794821975206592</v>
      </c>
    </row>
    <row r="358" spans="1:6" x14ac:dyDescent="0.2">
      <c r="A358" s="15">
        <v>0.3505730701839842</v>
      </c>
      <c r="B358" s="15">
        <v>5.190277849537301E-2</v>
      </c>
      <c r="E358" s="15">
        <v>75.076185173290938</v>
      </c>
      <c r="F358" s="15">
        <v>6.5051253834947227</v>
      </c>
    </row>
    <row r="359" spans="1:6" x14ac:dyDescent="0.2">
      <c r="A359" s="15">
        <v>0.35312893644040466</v>
      </c>
      <c r="B359" s="15">
        <v>5.2370747767071464E-2</v>
      </c>
      <c r="E359" s="15">
        <v>74.727631048729464</v>
      </c>
      <c r="F359" s="15">
        <v>3.7725871021310065</v>
      </c>
    </row>
    <row r="360" spans="1:6" x14ac:dyDescent="0.2">
      <c r="A360" s="15">
        <v>0.35645011306412794</v>
      </c>
      <c r="B360" s="15">
        <v>5.2780334538330871E-2</v>
      </c>
      <c r="E360" s="15">
        <v>21.296856966892832</v>
      </c>
      <c r="F360" s="15">
        <v>3.2226937597781586</v>
      </c>
    </row>
    <row r="361" spans="1:6" x14ac:dyDescent="0.2">
      <c r="A361" s="15">
        <v>0.36015714770178242</v>
      </c>
      <c r="B361" s="15">
        <v>5.284538475903397E-2</v>
      </c>
      <c r="E361" s="15">
        <v>179.96755362249831</v>
      </c>
      <c r="F361" s="15">
        <v>4.7073042731508714</v>
      </c>
    </row>
    <row r="362" spans="1:6" x14ac:dyDescent="0.2">
      <c r="A362" s="15">
        <v>0.36197341518191023</v>
      </c>
      <c r="B362" s="15">
        <v>5.3717767738956805E-2</v>
      </c>
      <c r="E362" s="15">
        <v>53.522235340417154</v>
      </c>
      <c r="F362" s="15">
        <v>10.565847676608417</v>
      </c>
    </row>
    <row r="363" spans="1:6" x14ac:dyDescent="0.2">
      <c r="A363" s="15">
        <v>0.3635522552967908</v>
      </c>
      <c r="B363" s="15">
        <v>5.3784421121905915E-2</v>
      </c>
      <c r="E363" s="15">
        <v>77.221733365034154</v>
      </c>
      <c r="F363" s="15">
        <v>4.8967399953480966</v>
      </c>
    </row>
    <row r="364" spans="1:6" x14ac:dyDescent="0.2">
      <c r="A364" s="15">
        <v>0.36443983482082992</v>
      </c>
      <c r="B364" s="15">
        <v>5.411530428876439E-2</v>
      </c>
      <c r="E364" s="15">
        <v>158.58652782078701</v>
      </c>
      <c r="F364" s="15">
        <v>5.5798980744158149</v>
      </c>
    </row>
    <row r="365" spans="1:6" x14ac:dyDescent="0.2">
      <c r="A365" s="15">
        <v>0.36480096668466161</v>
      </c>
      <c r="B365" s="15">
        <v>5.4639018608139051E-2</v>
      </c>
      <c r="E365" s="15">
        <v>135.29824087922304</v>
      </c>
      <c r="F365" s="15">
        <v>5.6900096695256348</v>
      </c>
    </row>
    <row r="366" spans="1:6" x14ac:dyDescent="0.2">
      <c r="A366" s="15">
        <v>0.36555681032817416</v>
      </c>
      <c r="B366" s="15">
        <v>5.46780262864274E-2</v>
      </c>
      <c r="E366" s="15">
        <v>172.31018741378028</v>
      </c>
      <c r="F366" s="15">
        <v>6.2967111438748669</v>
      </c>
    </row>
    <row r="367" spans="1:6" x14ac:dyDescent="0.2">
      <c r="A367" s="15">
        <v>0.36721952986430917</v>
      </c>
      <c r="B367" s="15">
        <v>5.5214814228338127E-2</v>
      </c>
      <c r="E367" s="15">
        <v>32.57963598197253</v>
      </c>
      <c r="F367" s="15">
        <v>6.2016443125820047</v>
      </c>
    </row>
    <row r="368" spans="1:6" x14ac:dyDescent="0.2">
      <c r="A368" s="15">
        <v>0.36781995738543066</v>
      </c>
      <c r="B368" s="15">
        <v>5.5398635835544774E-2</v>
      </c>
      <c r="E368" s="15">
        <v>1268.882175226586</v>
      </c>
      <c r="F368" s="15">
        <v>16.155016084692953</v>
      </c>
    </row>
    <row r="369" spans="1:6" x14ac:dyDescent="0.2">
      <c r="A369" s="15">
        <v>0.37080948686797721</v>
      </c>
      <c r="B369" s="15">
        <v>5.5524904608599469E-2</v>
      </c>
      <c r="E369" s="15">
        <v>73.429951690821269</v>
      </c>
      <c r="F369" s="15">
        <v>6.1982297167236844</v>
      </c>
    </row>
    <row r="370" spans="1:6" x14ac:dyDescent="0.2">
      <c r="A370" s="15">
        <v>0.37217039970457871</v>
      </c>
      <c r="B370" s="15">
        <v>5.5847086540231614E-2</v>
      </c>
      <c r="E370" s="15">
        <v>103.87920396670481</v>
      </c>
      <c r="F370" s="15">
        <v>11.184755592377794</v>
      </c>
    </row>
    <row r="371" spans="1:6" x14ac:dyDescent="0.2">
      <c r="A371" s="15">
        <v>0.37396094950180925</v>
      </c>
      <c r="B371" s="15">
        <v>5.5954087651738281E-2</v>
      </c>
      <c r="E371" s="15">
        <v>83.02889405513119</v>
      </c>
      <c r="F371" s="15">
        <v>5.4306238920286907</v>
      </c>
    </row>
    <row r="372" spans="1:6" x14ac:dyDescent="0.2">
      <c r="A372" s="15">
        <v>0.3753731594101738</v>
      </c>
      <c r="B372" s="15">
        <v>5.615328915472087E-2</v>
      </c>
      <c r="E372" s="15">
        <v>96.264996198383812</v>
      </c>
      <c r="F372" s="15">
        <v>4.3655977221382543</v>
      </c>
    </row>
    <row r="373" spans="1:6" x14ac:dyDescent="0.2">
      <c r="A373" s="15">
        <v>0.37637384145792019</v>
      </c>
      <c r="B373" s="15">
        <v>5.6302698417610847E-2</v>
      </c>
      <c r="E373" s="15">
        <v>62.741114667979964</v>
      </c>
      <c r="F373" s="15">
        <v>7.4148488327592812</v>
      </c>
    </row>
    <row r="374" spans="1:6" x14ac:dyDescent="0.2">
      <c r="A374" s="15">
        <v>0.37928182768320673</v>
      </c>
      <c r="B374" s="15">
        <v>5.6443887250221647E-2</v>
      </c>
      <c r="E374" s="15">
        <v>58.976865428478327</v>
      </c>
      <c r="F374" s="15">
        <v>5.7664437201896979</v>
      </c>
    </row>
    <row r="375" spans="1:6" x14ac:dyDescent="0.2">
      <c r="A375" s="15">
        <v>0.38147046226509812</v>
      </c>
      <c r="B375" s="15">
        <v>5.6732760332453981E-2</v>
      </c>
      <c r="E375" s="15">
        <v>128.46887569431144</v>
      </c>
      <c r="F375" s="15">
        <v>12.232415902140675</v>
      </c>
    </row>
    <row r="376" spans="1:6" x14ac:dyDescent="0.2">
      <c r="A376" s="15">
        <v>0.38329928004620856</v>
      </c>
      <c r="B376" s="15">
        <v>5.7605463763026998E-2</v>
      </c>
      <c r="E376" s="15">
        <v>126.9245684459863</v>
      </c>
      <c r="F376" s="15">
        <v>4.6112935703196651</v>
      </c>
    </row>
    <row r="377" spans="1:6" x14ac:dyDescent="0.2">
      <c r="A377" s="15">
        <v>0.38623062213506482</v>
      </c>
      <c r="B377" s="15">
        <v>5.7757757227781668E-2</v>
      </c>
      <c r="E377" s="15">
        <v>81.442609456191803</v>
      </c>
      <c r="F377" s="15">
        <v>4.6160947838128941</v>
      </c>
    </row>
    <row r="378" spans="1:6" x14ac:dyDescent="0.2">
      <c r="A378" s="15">
        <v>0.39177749947432383</v>
      </c>
      <c r="B378" s="15">
        <v>5.8246288868677762E-2</v>
      </c>
      <c r="E378" s="15">
        <v>126.02863562037197</v>
      </c>
      <c r="F378" s="15">
        <v>7.7836121719100451</v>
      </c>
    </row>
    <row r="379" spans="1:6" x14ac:dyDescent="0.2">
      <c r="A379" s="15">
        <v>0.39886330960286492</v>
      </c>
      <c r="B379" s="15">
        <v>5.962324013094001E-2</v>
      </c>
      <c r="E379" s="15">
        <v>99.172548065222685</v>
      </c>
      <c r="F379" s="15">
        <v>7.3490972732576205</v>
      </c>
    </row>
    <row r="380" spans="1:6" x14ac:dyDescent="0.2">
      <c r="A380" s="15">
        <v>0.40047732913185613</v>
      </c>
      <c r="B380" s="15">
        <v>5.9645307071160641E-2</v>
      </c>
      <c r="E380" s="15">
        <v>46.268238778774489</v>
      </c>
      <c r="F380" s="15">
        <v>10.207596328231501</v>
      </c>
    </row>
    <row r="381" spans="1:6" x14ac:dyDescent="0.2">
      <c r="A381" s="15">
        <v>0.4095460624949529</v>
      </c>
      <c r="B381" s="15">
        <v>5.9769721950493696E-2</v>
      </c>
      <c r="E381" s="15">
        <v>98.003880455825723</v>
      </c>
      <c r="F381" s="15">
        <v>2.6506727766920499</v>
      </c>
    </row>
    <row r="382" spans="1:6" x14ac:dyDescent="0.2">
      <c r="A382" s="15">
        <v>0.41011925835779045</v>
      </c>
      <c r="B382" s="15">
        <v>6.1569662518726948E-2</v>
      </c>
      <c r="E382" s="15">
        <v>139.41016863732594</v>
      </c>
      <c r="F382" s="15">
        <v>7.3066803935026323</v>
      </c>
    </row>
    <row r="383" spans="1:6" x14ac:dyDescent="0.2">
      <c r="A383" s="15">
        <v>0.41104913857873926</v>
      </c>
      <c r="B383" s="15">
        <v>6.3877861877925865E-2</v>
      </c>
      <c r="E383" s="15">
        <v>56.282413955681278</v>
      </c>
      <c r="F383" s="15">
        <v>4.5025487642111699</v>
      </c>
    </row>
    <row r="384" spans="1:6" x14ac:dyDescent="0.2">
      <c r="A384" s="15">
        <v>0.4329889349435565</v>
      </c>
      <c r="B384" s="15">
        <v>6.3889788289777608E-2</v>
      </c>
      <c r="E384" s="15">
        <v>139.97810618500276</v>
      </c>
      <c r="F384" s="15">
        <v>4.5025487642111699</v>
      </c>
    </row>
    <row r="385" spans="1:6" x14ac:dyDescent="0.2">
      <c r="A385" s="15">
        <v>0.43913518467840379</v>
      </c>
      <c r="B385" s="15">
        <v>6.4654003839376972E-2</v>
      </c>
      <c r="E385" s="15">
        <v>62.752172563625088</v>
      </c>
      <c r="F385" s="15">
        <v>6.6678581331540991</v>
      </c>
    </row>
    <row r="386" spans="1:6" x14ac:dyDescent="0.2">
      <c r="A386" s="15">
        <v>0.43984702058234504</v>
      </c>
      <c r="B386" s="15">
        <v>6.4668710083056496E-2</v>
      </c>
      <c r="E386" s="15">
        <v>88.401253918495314</v>
      </c>
      <c r="F386" s="15">
        <v>5.5465039692169036</v>
      </c>
    </row>
    <row r="387" spans="1:6" x14ac:dyDescent="0.2">
      <c r="A387" s="15">
        <v>0.44192497265494535</v>
      </c>
      <c r="B387" s="15">
        <v>6.4952291082597785E-2</v>
      </c>
      <c r="E387" s="15">
        <v>45.370667464222507</v>
      </c>
      <c r="F387" s="15">
        <v>5.9904018953900833</v>
      </c>
    </row>
    <row r="388" spans="1:6" x14ac:dyDescent="0.2">
      <c r="A388" s="15">
        <v>0.44250962757432966</v>
      </c>
      <c r="B388" s="15">
        <v>6.5250465262473148E-2</v>
      </c>
      <c r="E388" s="15">
        <v>78.472958642629905</v>
      </c>
      <c r="F388" s="15">
        <v>19.722791512617821</v>
      </c>
    </row>
    <row r="389" spans="1:6" x14ac:dyDescent="0.2">
      <c r="A389" s="15">
        <v>0.45347033634100969</v>
      </c>
      <c r="B389" s="15">
        <v>6.5502183406113537E-2</v>
      </c>
      <c r="E389" s="15">
        <v>69.86899563318778</v>
      </c>
      <c r="F389" s="15">
        <v>2.6548672566371683</v>
      </c>
    </row>
    <row r="390" spans="1:6" x14ac:dyDescent="0.2">
      <c r="A390" s="15">
        <v>0.45475872486039537</v>
      </c>
      <c r="B390" s="15">
        <v>6.5731829950523443E-2</v>
      </c>
      <c r="E390" s="15">
        <v>64.250085436526106</v>
      </c>
      <c r="F390" s="15">
        <v>6.6213004130553426</v>
      </c>
    </row>
    <row r="391" spans="1:6" x14ac:dyDescent="0.2">
      <c r="A391" s="15">
        <v>0.4563757044650541</v>
      </c>
      <c r="B391" s="15">
        <v>6.578948540199224E-2</v>
      </c>
      <c r="E391" s="15">
        <v>195.50777237553928</v>
      </c>
      <c r="F391" s="15">
        <v>16.298772214316443</v>
      </c>
    </row>
    <row r="392" spans="1:6" x14ac:dyDescent="0.2">
      <c r="A392" s="15">
        <v>0.45808797481055741</v>
      </c>
      <c r="B392" s="15">
        <v>6.6403143980052537E-2</v>
      </c>
      <c r="E392" s="15">
        <v>70.330812228585813</v>
      </c>
      <c r="F392" s="15">
        <v>7.3960153385915595</v>
      </c>
    </row>
    <row r="393" spans="1:6" x14ac:dyDescent="0.2">
      <c r="A393" s="15">
        <v>0.45831369639259195</v>
      </c>
      <c r="B393" s="15">
        <v>6.7351024768480858E-2</v>
      </c>
      <c r="E393" s="15">
        <v>67.590528490648111</v>
      </c>
      <c r="F393" s="15">
        <v>6.4958864584551801</v>
      </c>
    </row>
    <row r="394" spans="1:6" x14ac:dyDescent="0.2">
      <c r="A394" s="15">
        <v>0.45986641825480695</v>
      </c>
      <c r="B394" s="15">
        <v>6.7418050447644678E-2</v>
      </c>
      <c r="E394" s="15">
        <v>229.63195973576597</v>
      </c>
      <c r="F394" s="15">
        <v>8.6256209543880775</v>
      </c>
    </row>
    <row r="395" spans="1:6" x14ac:dyDescent="0.2">
      <c r="A395" s="15">
        <v>0.46110281040854545</v>
      </c>
      <c r="B395" s="15">
        <v>6.7595260911330196E-2</v>
      </c>
      <c r="E395" s="15">
        <v>79.958886126389274</v>
      </c>
      <c r="F395" s="15">
        <v>3.8024797646767237</v>
      </c>
    </row>
    <row r="396" spans="1:6" x14ac:dyDescent="0.2">
      <c r="A396" s="15">
        <v>0.46731970331068945</v>
      </c>
      <c r="B396" s="15">
        <v>6.7729055721066758E-2</v>
      </c>
      <c r="E396" s="15">
        <v>42.497445050111935</v>
      </c>
      <c r="F396" s="15">
        <v>3.7912993973183613</v>
      </c>
    </row>
    <row r="397" spans="1:6" x14ac:dyDescent="0.2">
      <c r="A397" s="15">
        <v>0.46849620353775273</v>
      </c>
      <c r="B397" s="15">
        <v>6.7938807381659055E-2</v>
      </c>
      <c r="E397" s="15">
        <v>180.34860576297038</v>
      </c>
      <c r="F397" s="15">
        <v>2.1065200445289136</v>
      </c>
    </row>
    <row r="398" spans="1:6" x14ac:dyDescent="0.2">
      <c r="A398" s="15">
        <v>0.47296898167527451</v>
      </c>
      <c r="B398" s="15">
        <v>6.8202141704639091E-2</v>
      </c>
      <c r="E398" s="15">
        <v>39.336537488973235</v>
      </c>
      <c r="F398" s="15">
        <v>5.3341539724060114</v>
      </c>
    </row>
    <row r="399" spans="1:6" x14ac:dyDescent="0.2">
      <c r="A399" s="15">
        <v>0.47311758509026497</v>
      </c>
      <c r="B399" s="15">
        <v>6.8286222495956603E-2</v>
      </c>
      <c r="E399" s="15">
        <v>115.88360935232193</v>
      </c>
      <c r="F399" s="15">
        <v>7.2971497504405933</v>
      </c>
    </row>
    <row r="400" spans="1:6" x14ac:dyDescent="0.2">
      <c r="A400" s="15">
        <v>0.47425563096605161</v>
      </c>
      <c r="B400" s="15">
        <v>6.8739855163796867E-2</v>
      </c>
      <c r="E400" s="15">
        <v>49.177674177674184</v>
      </c>
      <c r="F400" s="15">
        <v>6.3613133807307518</v>
      </c>
    </row>
    <row r="401" spans="1:6" x14ac:dyDescent="0.2">
      <c r="A401" s="15">
        <v>0.47863493317059747</v>
      </c>
      <c r="B401" s="15">
        <v>6.881275777692529E-2</v>
      </c>
      <c r="E401" s="15">
        <v>40.650406504065046</v>
      </c>
      <c r="F401" s="15">
        <v>6.2581614802769359</v>
      </c>
    </row>
    <row r="402" spans="1:6" x14ac:dyDescent="0.2">
      <c r="A402" s="15">
        <v>0.49040131974604972</v>
      </c>
      <c r="B402" s="15">
        <v>6.8814472776143248E-2</v>
      </c>
      <c r="E402" s="15">
        <v>82.822566550350459</v>
      </c>
      <c r="F402" s="15">
        <v>6.4656321655201827</v>
      </c>
    </row>
    <row r="403" spans="1:6" x14ac:dyDescent="0.2">
      <c r="A403" s="15">
        <v>0.49504320290247128</v>
      </c>
      <c r="B403" s="15">
        <v>6.9009017921579666E-2</v>
      </c>
      <c r="E403" s="15">
        <v>60.090860626289327</v>
      </c>
      <c r="F403" s="15">
        <v>4.3759977314322231</v>
      </c>
    </row>
    <row r="404" spans="1:6" x14ac:dyDescent="0.2">
      <c r="A404" s="15">
        <v>0.50310428583949429</v>
      </c>
      <c r="B404" s="15">
        <v>6.9035927412785081E-2</v>
      </c>
      <c r="E404" s="15">
        <v>89.735869552383306</v>
      </c>
      <c r="F404" s="15">
        <v>7.8413964375702498</v>
      </c>
    </row>
    <row r="405" spans="1:6" x14ac:dyDescent="0.2">
      <c r="A405" s="15">
        <v>0.50729985994695981</v>
      </c>
      <c r="B405" s="15">
        <v>6.9187962505313408E-2</v>
      </c>
      <c r="E405" s="15">
        <v>105.92582979903143</v>
      </c>
      <c r="F405" s="15">
        <v>12.804097311139564</v>
      </c>
    </row>
    <row r="406" spans="1:6" x14ac:dyDescent="0.2">
      <c r="A406" s="15">
        <v>0.5258622497576495</v>
      </c>
      <c r="B406" s="15">
        <v>6.9227282539587667E-2</v>
      </c>
      <c r="E406" s="15">
        <v>41.928197960991795</v>
      </c>
      <c r="F406" s="15">
        <v>8.8380164042206921</v>
      </c>
    </row>
    <row r="407" spans="1:6" x14ac:dyDescent="0.2">
      <c r="A407" s="15">
        <v>0.53259018882380016</v>
      </c>
      <c r="B407" s="15">
        <v>6.967428476121032E-2</v>
      </c>
      <c r="E407" s="15">
        <v>98.355075274652052</v>
      </c>
      <c r="F407" s="15">
        <v>1.7692504275688534</v>
      </c>
    </row>
    <row r="408" spans="1:6" x14ac:dyDescent="0.2">
      <c r="A408" s="15">
        <v>0.53785136895689989</v>
      </c>
      <c r="B408" s="15">
        <v>6.9940004916209872E-2</v>
      </c>
      <c r="E408" s="15">
        <v>207.98321438258751</v>
      </c>
      <c r="F408" s="15">
        <v>2.4330310371638997</v>
      </c>
    </row>
    <row r="409" spans="1:6" x14ac:dyDescent="0.2">
      <c r="A409" s="15">
        <v>0.54391554120894425</v>
      </c>
      <c r="B409" s="15">
        <v>7.01225883088816E-2</v>
      </c>
      <c r="E409" s="15">
        <v>91.636538315677697</v>
      </c>
      <c r="F409" s="15">
        <v>6.1637080867850109</v>
      </c>
    </row>
    <row r="410" spans="1:6" x14ac:dyDescent="0.2">
      <c r="A410" s="15">
        <v>0.54515565557730084</v>
      </c>
      <c r="B410" s="15">
        <v>7.0484479120656363E-2</v>
      </c>
      <c r="E410" s="15">
        <v>59.731114201752469</v>
      </c>
      <c r="F410" s="15">
        <v>6.6586126684774376</v>
      </c>
    </row>
    <row r="411" spans="1:6" x14ac:dyDescent="0.2">
      <c r="A411" s="15">
        <v>0.54817521697265092</v>
      </c>
      <c r="B411" s="15">
        <v>7.0550241205030381E-2</v>
      </c>
      <c r="E411" s="15">
        <v>59.75352063183179</v>
      </c>
      <c r="F411" s="15">
        <v>12.063745719500421</v>
      </c>
    </row>
    <row r="412" spans="1:6" x14ac:dyDescent="0.2">
      <c r="A412" s="15">
        <v>0.55007055033296925</v>
      </c>
      <c r="B412" s="15">
        <v>7.078865366787325E-2</v>
      </c>
      <c r="E412" s="15">
        <v>61.330132413068753</v>
      </c>
      <c r="F412" s="15">
        <v>5.8695161411693881</v>
      </c>
    </row>
    <row r="413" spans="1:6" x14ac:dyDescent="0.2">
      <c r="A413" s="15">
        <v>0.56207352841839664</v>
      </c>
      <c r="B413" s="15">
        <v>7.0955648653912712E-2</v>
      </c>
      <c r="E413" s="15">
        <v>254.34908071564021</v>
      </c>
      <c r="F413" s="15">
        <v>11.8624115717026</v>
      </c>
    </row>
    <row r="414" spans="1:6" x14ac:dyDescent="0.2">
      <c r="A414" s="15">
        <v>0.56489017140370945</v>
      </c>
      <c r="B414" s="15">
        <v>7.1197368870720229E-2</v>
      </c>
      <c r="E414" s="15">
        <v>81.722729391123181</v>
      </c>
      <c r="F414" s="15">
        <v>3.5526502771067214</v>
      </c>
    </row>
    <row r="415" spans="1:6" x14ac:dyDescent="0.2">
      <c r="A415" s="15">
        <v>0.57016342849082791</v>
      </c>
      <c r="B415" s="15">
        <v>7.1238323837822221E-2</v>
      </c>
      <c r="E415" s="15">
        <v>118.35479527614486</v>
      </c>
      <c r="F415" s="15">
        <v>5.0456492812257236</v>
      </c>
    </row>
    <row r="416" spans="1:6" x14ac:dyDescent="0.2">
      <c r="A416" s="15">
        <v>0.57208082139909178</v>
      </c>
      <c r="B416" s="15">
        <v>7.1489639140055419E-2</v>
      </c>
      <c r="E416" s="15">
        <v>94.949333758876563</v>
      </c>
      <c r="F416" s="15">
        <v>4.0017447196115734</v>
      </c>
    </row>
    <row r="417" spans="1:6" x14ac:dyDescent="0.2">
      <c r="A417" s="15">
        <v>0.57825619343440182</v>
      </c>
      <c r="B417" s="15">
        <v>7.1491459456908019E-2</v>
      </c>
      <c r="E417" s="15">
        <v>74.767106777464633</v>
      </c>
      <c r="F417" s="15">
        <v>5.3850820251801244</v>
      </c>
    </row>
    <row r="418" spans="1:6" x14ac:dyDescent="0.2">
      <c r="A418" s="15">
        <v>0.5794464207163752</v>
      </c>
      <c r="B418" s="15">
        <v>7.2186390416225432E-2</v>
      </c>
      <c r="E418" s="15">
        <v>95.727264525920859</v>
      </c>
      <c r="F418" s="15">
        <v>3.7433155080213902</v>
      </c>
    </row>
    <row r="419" spans="1:6" x14ac:dyDescent="0.2">
      <c r="A419" s="15">
        <v>0.59573470551873753</v>
      </c>
      <c r="B419" s="15">
        <v>7.2373862696443345E-2</v>
      </c>
      <c r="E419" s="15">
        <v>81.387821830363677</v>
      </c>
      <c r="F419" s="15">
        <v>3.3262057495842243</v>
      </c>
    </row>
    <row r="420" spans="1:6" x14ac:dyDescent="0.2">
      <c r="A420" s="15">
        <v>0.59943587222707861</v>
      </c>
      <c r="B420" s="15">
        <v>7.2373862696443345E-2</v>
      </c>
      <c r="E420" s="15">
        <v>250.58697600173986</v>
      </c>
      <c r="F420" s="15">
        <v>3.3262057495842243</v>
      </c>
    </row>
    <row r="421" spans="1:6" x14ac:dyDescent="0.2">
      <c r="A421" s="15">
        <v>0.60138266691532916</v>
      </c>
      <c r="B421" s="15">
        <v>7.2726501219891368E-2</v>
      </c>
      <c r="E421" s="15">
        <v>115.23707406666534</v>
      </c>
      <c r="F421" s="15">
        <v>3.9094650205761323</v>
      </c>
    </row>
    <row r="422" spans="1:6" x14ac:dyDescent="0.2">
      <c r="A422" s="15">
        <v>0.60533558386270658</v>
      </c>
      <c r="B422" s="15">
        <v>7.3165199704412598E-2</v>
      </c>
      <c r="E422" s="15">
        <v>291.76084447436762</v>
      </c>
      <c r="F422" s="15">
        <v>4.8911714355588165</v>
      </c>
    </row>
    <row r="423" spans="1:6" x14ac:dyDescent="0.2">
      <c r="A423" s="15">
        <v>0.60751646069814669</v>
      </c>
      <c r="B423" s="15">
        <v>7.3674124777778141E-2</v>
      </c>
      <c r="E423" s="15">
        <v>91.722778897739971</v>
      </c>
      <c r="F423" s="15">
        <v>7.8664398864176892</v>
      </c>
    </row>
    <row r="424" spans="1:6" x14ac:dyDescent="0.2">
      <c r="A424" s="15">
        <v>0.62017978348262137</v>
      </c>
      <c r="B424" s="15">
        <v>7.5331700931859577E-2</v>
      </c>
      <c r="E424" s="15">
        <v>726.60439370351139</v>
      </c>
      <c r="F424" s="15">
        <v>6.3113604488078536</v>
      </c>
    </row>
    <row r="425" spans="1:6" x14ac:dyDescent="0.2">
      <c r="A425" s="15">
        <v>0.62438196985660777</v>
      </c>
      <c r="B425" s="15">
        <v>7.5929064652952571E-2</v>
      </c>
      <c r="E425" s="15">
        <v>50.594492229675105</v>
      </c>
      <c r="F425" s="15">
        <v>15.558555611614098</v>
      </c>
    </row>
    <row r="426" spans="1:6" x14ac:dyDescent="0.2">
      <c r="A426" s="15">
        <v>0.63532401524777637</v>
      </c>
      <c r="B426" s="15">
        <v>7.6106119726176813E-2</v>
      </c>
      <c r="E426" s="15">
        <v>66.350710900473928</v>
      </c>
      <c r="F426" s="15">
        <v>1.6015374759769381</v>
      </c>
    </row>
    <row r="427" spans="1:6" x14ac:dyDescent="0.2">
      <c r="A427" s="15">
        <v>0.63689914682333182</v>
      </c>
      <c r="B427" s="15">
        <v>7.6546329437933019E-2</v>
      </c>
      <c r="E427" s="15">
        <v>99.545140444532194</v>
      </c>
      <c r="F427" s="15">
        <v>42.82488515144437</v>
      </c>
    </row>
    <row r="428" spans="1:6" x14ac:dyDescent="0.2">
      <c r="A428" s="15">
        <v>0.64227153518704427</v>
      </c>
      <c r="B428" s="15">
        <v>7.7043742954933506E-2</v>
      </c>
      <c r="E428" s="15">
        <v>106.94039520570134</v>
      </c>
      <c r="F428" s="15">
        <v>5.4277259641770081</v>
      </c>
    </row>
    <row r="429" spans="1:6" x14ac:dyDescent="0.2">
      <c r="A429" s="15">
        <v>0.66537983000300605</v>
      </c>
      <c r="B429" s="15">
        <v>7.7289290308583669E-2</v>
      </c>
      <c r="E429" s="15">
        <v>162.57885506373847</v>
      </c>
      <c r="F429" s="15">
        <v>10.611086456184514</v>
      </c>
    </row>
    <row r="430" spans="1:6" x14ac:dyDescent="0.2">
      <c r="A430" s="15">
        <v>0.67538640369607705</v>
      </c>
      <c r="B430" s="15">
        <v>7.745779995664466E-2</v>
      </c>
      <c r="E430" s="15">
        <v>132.98151648813274</v>
      </c>
      <c r="F430" s="15">
        <v>4.939066225949988</v>
      </c>
    </row>
    <row r="431" spans="1:6" x14ac:dyDescent="0.2">
      <c r="A431" s="15">
        <v>0.67564020477925046</v>
      </c>
      <c r="B431" s="15">
        <v>7.7612841721343015E-2</v>
      </c>
      <c r="E431" s="15">
        <v>207.98750122058394</v>
      </c>
      <c r="F431" s="15">
        <v>11.245739775461107</v>
      </c>
    </row>
    <row r="432" spans="1:6" x14ac:dyDescent="0.2">
      <c r="A432" s="15">
        <v>0.68061632923296944</v>
      </c>
      <c r="B432" s="15">
        <v>7.7795328128046334E-2</v>
      </c>
      <c r="E432" s="15">
        <v>132.87724950717509</v>
      </c>
      <c r="F432" s="15">
        <v>4.4246586498004827</v>
      </c>
    </row>
    <row r="433" spans="1:6" x14ac:dyDescent="0.2">
      <c r="A433" s="15">
        <v>0.68186537167553518</v>
      </c>
      <c r="B433" s="15">
        <v>7.8319248241215583E-2</v>
      </c>
      <c r="E433" s="15">
        <v>145.7106465211105</v>
      </c>
      <c r="F433" s="15">
        <v>7.6735052447474725</v>
      </c>
    </row>
    <row r="434" spans="1:6" x14ac:dyDescent="0.2">
      <c r="A434" s="15">
        <v>0.6858701154045056</v>
      </c>
      <c r="B434" s="15">
        <v>7.8949524808988827E-2</v>
      </c>
      <c r="E434" s="15">
        <v>66.54245408570668</v>
      </c>
      <c r="F434" s="15">
        <v>4.8599489494058181</v>
      </c>
    </row>
    <row r="435" spans="1:6" x14ac:dyDescent="0.2">
      <c r="A435" s="15">
        <v>0.68999588273633017</v>
      </c>
      <c r="B435" s="15">
        <v>7.9408758550200492E-2</v>
      </c>
      <c r="E435" s="15">
        <v>152.20668670656261</v>
      </c>
      <c r="F435" s="15">
        <v>6.9154399178363581</v>
      </c>
    </row>
    <row r="436" spans="1:6" x14ac:dyDescent="0.2">
      <c r="A436" s="15">
        <v>0.71663637092923449</v>
      </c>
      <c r="B436" s="15">
        <v>7.9673701708388805E-2</v>
      </c>
      <c r="E436" s="15">
        <v>73.125850918992512</v>
      </c>
      <c r="F436" s="15">
        <v>5.5863477935995229</v>
      </c>
    </row>
    <row r="437" spans="1:6" x14ac:dyDescent="0.2">
      <c r="A437" s="15">
        <v>0.71965439119029195</v>
      </c>
      <c r="B437" s="15">
        <v>8.0241260959567948E-2</v>
      </c>
      <c r="E437" s="15">
        <v>262.75084637652714</v>
      </c>
      <c r="F437" s="15">
        <v>7.9138019896336775</v>
      </c>
    </row>
    <row r="438" spans="1:6" x14ac:dyDescent="0.2">
      <c r="A438" s="15">
        <v>0.74723210126753092</v>
      </c>
      <c r="B438" s="15">
        <v>8.0792395648130635E-2</v>
      </c>
      <c r="E438" s="15">
        <v>92.48434237995825</v>
      </c>
      <c r="F438" s="15">
        <v>16.894264485252165</v>
      </c>
    </row>
    <row r="439" spans="1:6" x14ac:dyDescent="0.2">
      <c r="A439" s="15">
        <v>0.74848608098336944</v>
      </c>
      <c r="B439" s="15">
        <v>8.0872431772199771E-2</v>
      </c>
      <c r="E439" s="15">
        <v>141.07751277683136</v>
      </c>
      <c r="F439" s="15">
        <v>3.6334055485194203</v>
      </c>
    </row>
    <row r="440" spans="1:6" x14ac:dyDescent="0.2">
      <c r="A440" s="15">
        <v>0.76272265154401964</v>
      </c>
      <c r="B440" s="15">
        <v>8.1939781360868172E-2</v>
      </c>
      <c r="E440" s="15">
        <v>211.23223025083573</v>
      </c>
      <c r="F440" s="15">
        <v>5.1046269199135441</v>
      </c>
    </row>
    <row r="441" spans="1:6" x14ac:dyDescent="0.2">
      <c r="A441" s="15">
        <v>0.77379319204733921</v>
      </c>
      <c r="B441" s="15">
        <v>8.2075941675190445E-2</v>
      </c>
      <c r="E441" s="15">
        <v>163.02175526751554</v>
      </c>
      <c r="F441" s="15">
        <v>10.128480615990689</v>
      </c>
    </row>
    <row r="442" spans="1:6" x14ac:dyDescent="0.2">
      <c r="A442" s="15">
        <v>0.77816960582336669</v>
      </c>
      <c r="B442" s="15">
        <v>8.3254241803619899E-2</v>
      </c>
      <c r="E442" s="15">
        <v>113.45444251381269</v>
      </c>
      <c r="F442" s="15">
        <v>7.4738415545590433</v>
      </c>
    </row>
    <row r="443" spans="1:6" x14ac:dyDescent="0.2">
      <c r="A443" s="15">
        <v>0.78014205454747354</v>
      </c>
      <c r="B443" s="15">
        <v>8.3562884595395154E-2</v>
      </c>
      <c r="E443" s="15">
        <v>163.68719816995679</v>
      </c>
      <c r="F443" s="15">
        <v>6.1067376231021155</v>
      </c>
    </row>
    <row r="444" spans="1:6" x14ac:dyDescent="0.2">
      <c r="A444" s="15">
        <v>0.78225837994289515</v>
      </c>
      <c r="B444" s="15">
        <v>8.4328003887675321E-2</v>
      </c>
      <c r="E444" s="15">
        <v>214.87603305785123</v>
      </c>
      <c r="F444" s="15">
        <v>7.3807716774860666</v>
      </c>
    </row>
    <row r="445" spans="1:6" x14ac:dyDescent="0.2">
      <c r="A445" s="15">
        <v>0.78505823090094051</v>
      </c>
      <c r="B445" s="15">
        <v>8.4341091668171983E-2</v>
      </c>
      <c r="E445" s="15">
        <v>96.851063829787236</v>
      </c>
      <c r="F445" s="15">
        <v>8.7836471259444266</v>
      </c>
    </row>
    <row r="446" spans="1:6" x14ac:dyDescent="0.2">
      <c r="A446" s="15">
        <v>0.80080861364261524</v>
      </c>
      <c r="B446" s="15">
        <v>8.4446526692814647E-2</v>
      </c>
      <c r="E446" s="15">
        <v>340.26399920827271</v>
      </c>
      <c r="F446" s="15">
        <v>3.9233112747158603</v>
      </c>
    </row>
    <row r="447" spans="1:6" x14ac:dyDescent="0.2">
      <c r="A447" s="15">
        <v>0.8098034772634406</v>
      </c>
      <c r="B447" s="15">
        <v>8.4769186168679719E-2</v>
      </c>
      <c r="E447" s="15">
        <v>115.31062463992369</v>
      </c>
      <c r="F447" s="15">
        <v>7.3396395353794999</v>
      </c>
    </row>
    <row r="448" spans="1:6" x14ac:dyDescent="0.2">
      <c r="A448" s="15">
        <v>0.84982187199539927</v>
      </c>
      <c r="B448" s="15">
        <v>8.4917433068100748E-2</v>
      </c>
      <c r="E448" s="15">
        <v>200.17082071589408</v>
      </c>
      <c r="F448" s="15">
        <v>7.9326502483458485</v>
      </c>
    </row>
    <row r="449" spans="1:6" x14ac:dyDescent="0.2">
      <c r="A449" s="15">
        <v>0.85522920442642103</v>
      </c>
      <c r="B449" s="15">
        <v>8.5293358783773893E-2</v>
      </c>
      <c r="E449" s="15">
        <v>207.76094267007088</v>
      </c>
      <c r="F449" s="15">
        <v>3.8441014387951027</v>
      </c>
    </row>
    <row r="450" spans="1:6" x14ac:dyDescent="0.2">
      <c r="A450" s="15">
        <v>0.88154369016954337</v>
      </c>
      <c r="B450" s="15">
        <v>8.5792521490413817E-2</v>
      </c>
      <c r="E450" s="15">
        <v>387.59689922480624</v>
      </c>
      <c r="F450" s="15">
        <v>6.950987812601368</v>
      </c>
    </row>
    <row r="451" spans="1:6" x14ac:dyDescent="0.2">
      <c r="A451" s="15">
        <v>0.88274454237041799</v>
      </c>
      <c r="B451" s="15">
        <v>8.5858671467873765E-2</v>
      </c>
      <c r="E451" s="15">
        <v>168.58063281268653</v>
      </c>
      <c r="F451" s="15">
        <v>10.938967136150236</v>
      </c>
    </row>
    <row r="452" spans="1:6" x14ac:dyDescent="0.2">
      <c r="A452" s="15">
        <v>0.88642704770713043</v>
      </c>
      <c r="B452" s="15">
        <v>8.6018459614043849E-2</v>
      </c>
      <c r="E452" s="15">
        <v>51.653454256788351</v>
      </c>
      <c r="F452" s="15">
        <v>8.2437680139050844</v>
      </c>
    </row>
    <row r="453" spans="1:6" x14ac:dyDescent="0.2">
      <c r="A453" s="15">
        <v>0.89580067126014773</v>
      </c>
      <c r="B453" s="15">
        <v>8.6172345260466354E-2</v>
      </c>
      <c r="E453" s="15">
        <v>64.645791077398982</v>
      </c>
      <c r="F453" s="15">
        <v>7.8485060140242657</v>
      </c>
    </row>
    <row r="454" spans="1:6" x14ac:dyDescent="0.2">
      <c r="A454" s="15">
        <v>0.89879443027265193</v>
      </c>
      <c r="B454" s="15">
        <v>8.6528843524700527E-2</v>
      </c>
      <c r="E454" s="15">
        <v>218.10322872066931</v>
      </c>
      <c r="F454" s="15">
        <v>4.7975436576472843</v>
      </c>
    </row>
    <row r="455" spans="1:6" x14ac:dyDescent="0.2">
      <c r="A455" s="15">
        <v>0.96403812824956669</v>
      </c>
      <c r="B455" s="15">
        <v>8.661134320425147E-2</v>
      </c>
      <c r="E455" s="15">
        <v>61.26101321585903</v>
      </c>
      <c r="F455" s="15">
        <v>5.9413073511872723</v>
      </c>
    </row>
    <row r="456" spans="1:6" x14ac:dyDescent="0.2">
      <c r="A456" s="15">
        <v>0.96538439475923687</v>
      </c>
      <c r="B456" s="15">
        <v>8.6778483087489311E-2</v>
      </c>
      <c r="E456" s="15">
        <v>132.87921093891524</v>
      </c>
      <c r="F456" s="15">
        <v>3.3568882553140336</v>
      </c>
    </row>
    <row r="457" spans="1:6" x14ac:dyDescent="0.2">
      <c r="A457" s="15">
        <v>1.0597453558524306</v>
      </c>
      <c r="B457" s="15">
        <v>8.7451318765886979E-2</v>
      </c>
      <c r="E457" s="15">
        <v>287.01757855959647</v>
      </c>
      <c r="F457" s="15">
        <v>4.4900872688756355</v>
      </c>
    </row>
    <row r="458" spans="1:6" x14ac:dyDescent="0.2">
      <c r="A458" s="15">
        <v>1.0715299559921074</v>
      </c>
      <c r="B458" s="15">
        <v>8.7458873505910917E-2</v>
      </c>
      <c r="E458" s="15">
        <v>239.21391108891109</v>
      </c>
      <c r="F458" s="15">
        <v>10.642533936651585</v>
      </c>
    </row>
    <row r="459" spans="1:6" x14ac:dyDescent="0.2">
      <c r="A459" s="15">
        <v>1.0745005874358595</v>
      </c>
      <c r="B459" s="15">
        <v>8.9506564350978438E-2</v>
      </c>
      <c r="E459" s="15">
        <v>133.37238541547606</v>
      </c>
      <c r="F459" s="15">
        <v>7.8464757528513989</v>
      </c>
    </row>
    <row r="460" spans="1:6" x14ac:dyDescent="0.2">
      <c r="A460" s="15">
        <v>1.0921121909609899</v>
      </c>
      <c r="B460" s="15">
        <v>9.0017249313937217E-2</v>
      </c>
      <c r="E460" s="15">
        <v>130.12807341962881</v>
      </c>
      <c r="F460" s="15">
        <v>9.8346584029443367</v>
      </c>
    </row>
    <row r="461" spans="1:6" x14ac:dyDescent="0.2">
      <c r="A461" s="15">
        <v>1.1169083501272108</v>
      </c>
      <c r="B461" s="15">
        <v>9.0117029251168448E-2</v>
      </c>
      <c r="E461" s="15">
        <v>257.57030486864426</v>
      </c>
      <c r="F461" s="15">
        <v>7.1442488796518804</v>
      </c>
    </row>
    <row r="462" spans="1:6" x14ac:dyDescent="0.2">
      <c r="A462" s="15">
        <v>1.1305510082530785</v>
      </c>
      <c r="B462" s="15">
        <v>9.0168276546104181E-2</v>
      </c>
      <c r="E462" s="15">
        <v>291.49926294187361</v>
      </c>
      <c r="F462" s="15">
        <v>4.3829296424452142</v>
      </c>
    </row>
    <row r="463" spans="1:6" x14ac:dyDescent="0.2">
      <c r="A463" s="15">
        <v>1.1332232515720875</v>
      </c>
      <c r="B463" s="15">
        <v>9.147176537907481E-2</v>
      </c>
      <c r="E463" s="15">
        <v>537.38605567873856</v>
      </c>
      <c r="F463" s="15">
        <v>10.676530773008238</v>
      </c>
    </row>
    <row r="464" spans="1:6" x14ac:dyDescent="0.2">
      <c r="A464" s="15">
        <v>1.1958857366229283</v>
      </c>
      <c r="B464" s="15">
        <v>9.1592376908107648E-2</v>
      </c>
      <c r="E464" s="15">
        <v>1699.2110453648916</v>
      </c>
      <c r="F464" s="15">
        <v>5.9920613363241566</v>
      </c>
    </row>
    <row r="465" spans="1:6" x14ac:dyDescent="0.2">
      <c r="A465" s="15">
        <v>1.2003516954012003</v>
      </c>
      <c r="B465" s="15">
        <v>9.1753066252469179E-2</v>
      </c>
      <c r="E465" s="15">
        <v>106.46955106469551</v>
      </c>
      <c r="F465" s="15">
        <v>7.0171625109626907</v>
      </c>
    </row>
    <row r="466" spans="1:6" x14ac:dyDescent="0.2">
      <c r="A466" s="15">
        <v>1.2237232998226186</v>
      </c>
      <c r="B466" s="15">
        <v>9.2458205665752843E-2</v>
      </c>
      <c r="E466" s="15">
        <v>177.71503519258303</v>
      </c>
      <c r="F466" s="15">
        <v>3.1958379784466744</v>
      </c>
    </row>
    <row r="467" spans="1:6" x14ac:dyDescent="0.2">
      <c r="A467" s="15">
        <v>1.2928620715639787</v>
      </c>
      <c r="B467" s="15">
        <v>9.2542693800595793E-2</v>
      </c>
      <c r="E467" s="15">
        <v>177.78409899018629</v>
      </c>
      <c r="F467" s="15">
        <v>12.900451515803054</v>
      </c>
    </row>
    <row r="468" spans="1:6" x14ac:dyDescent="0.2">
      <c r="A468" s="15">
        <v>1.306940319099176</v>
      </c>
      <c r="B468" s="15">
        <v>9.2641387154323032E-2</v>
      </c>
      <c r="E468" s="15">
        <v>258.76227484159949</v>
      </c>
      <c r="F468" s="15">
        <v>9.2517308900056285</v>
      </c>
    </row>
    <row r="469" spans="1:6" x14ac:dyDescent="0.2">
      <c r="A469" s="15">
        <v>1.3185672508302149</v>
      </c>
      <c r="B469" s="15">
        <v>9.2808580503201524E-2</v>
      </c>
      <c r="E469" s="15">
        <v>1415.4893514474199</v>
      </c>
      <c r="F469" s="15">
        <v>10.358449792699256</v>
      </c>
    </row>
    <row r="470" spans="1:6" x14ac:dyDescent="0.2">
      <c r="A470" s="15">
        <v>1.33188259459493</v>
      </c>
      <c r="B470" s="15">
        <v>9.2902442460627788E-2</v>
      </c>
      <c r="E470" s="15">
        <v>273.25338211148636</v>
      </c>
      <c r="F470" s="15">
        <v>3.567311411265945</v>
      </c>
    </row>
    <row r="471" spans="1:6" x14ac:dyDescent="0.2">
      <c r="A471" s="15">
        <v>1.3981173854594748</v>
      </c>
      <c r="B471" s="15">
        <v>9.3105520944876091E-2</v>
      </c>
      <c r="E471" s="15">
        <v>188.75885278014968</v>
      </c>
      <c r="F471" s="15">
        <v>9.8594388549856138</v>
      </c>
    </row>
    <row r="472" spans="1:6" x14ac:dyDescent="0.2">
      <c r="A472" s="15">
        <v>1.5044042089542065</v>
      </c>
      <c r="B472" s="15">
        <v>9.332902921518034E-2</v>
      </c>
      <c r="E472" s="15">
        <v>592.69101114534101</v>
      </c>
      <c r="F472" s="15">
        <v>15.038948715022732</v>
      </c>
    </row>
    <row r="473" spans="1:6" x14ac:dyDescent="0.2">
      <c r="A473" s="15">
        <v>1.5069387258901152</v>
      </c>
      <c r="B473" s="15">
        <v>9.3462623636311262E-2</v>
      </c>
      <c r="E473" s="15">
        <v>259.23851882164803</v>
      </c>
      <c r="F473" s="15">
        <v>7.5731406424734962</v>
      </c>
    </row>
    <row r="474" spans="1:6" x14ac:dyDescent="0.2">
      <c r="A474" s="15">
        <v>1.6243656350180862</v>
      </c>
      <c r="B474" s="15">
        <v>9.3716225470473133E-2</v>
      </c>
      <c r="E474" s="15">
        <v>2451.2151699761612</v>
      </c>
      <c r="F474" s="15">
        <v>5.0661456763694188</v>
      </c>
    </row>
    <row r="475" spans="1:6" x14ac:dyDescent="0.2">
      <c r="A475" s="15">
        <v>1.6835843108562516</v>
      </c>
      <c r="B475" s="15">
        <v>9.3784274579728669E-2</v>
      </c>
      <c r="E475" s="15">
        <v>270.33907485646193</v>
      </c>
      <c r="F475" s="15">
        <v>15.640282253891485</v>
      </c>
    </row>
    <row r="476" spans="1:6" x14ac:dyDescent="0.2">
      <c r="A476" s="15">
        <v>1.7774890815405757</v>
      </c>
      <c r="B476" s="15">
        <v>9.4615624027388726E-2</v>
      </c>
      <c r="E476" s="15">
        <v>249.92643253609876</v>
      </c>
      <c r="F476" s="15">
        <v>5.9576069233663604</v>
      </c>
    </row>
    <row r="477" spans="1:6" x14ac:dyDescent="0.2">
      <c r="A477" s="15">
        <v>1.8189549205267386</v>
      </c>
      <c r="B477" s="15">
        <v>9.4691461018012915E-2</v>
      </c>
      <c r="E477" s="15">
        <v>329.48908730158729</v>
      </c>
      <c r="F477" s="15">
        <v>3.0834198531739894</v>
      </c>
    </row>
    <row r="478" spans="1:6" x14ac:dyDescent="0.2">
      <c r="A478" s="15">
        <v>1.862075052000786</v>
      </c>
      <c r="B478" s="15">
        <v>9.4726072202117984E-2</v>
      </c>
      <c r="E478" s="15">
        <v>367.98876642408976</v>
      </c>
      <c r="F478" s="15">
        <v>14.903638844184519</v>
      </c>
    </row>
    <row r="479" spans="1:6" x14ac:dyDescent="0.2">
      <c r="A479" s="15">
        <v>1.9884804863664236</v>
      </c>
      <c r="B479" s="15">
        <v>9.4987664871416716E-2</v>
      </c>
      <c r="E479" s="15">
        <v>392.41459177764909</v>
      </c>
      <c r="F479" s="15">
        <v>8.6222635436275805</v>
      </c>
    </row>
    <row r="480" spans="1:6" x14ac:dyDescent="0.2">
      <c r="A480" s="15">
        <v>2.0174277594281582</v>
      </c>
      <c r="B480" s="15">
        <v>9.5156183254158852E-2</v>
      </c>
      <c r="E480" s="15">
        <v>468.26363145516939</v>
      </c>
      <c r="F480" s="15">
        <v>17.494486685757543</v>
      </c>
    </row>
    <row r="481" spans="1:6" x14ac:dyDescent="0.2">
      <c r="A481" s="15">
        <v>2.0450946879946197</v>
      </c>
      <c r="B481" s="15">
        <v>9.5328181356311131E-2</v>
      </c>
      <c r="E481" s="15">
        <v>287.5457306014157</v>
      </c>
      <c r="F481" s="15">
        <v>9.0276796508250516</v>
      </c>
    </row>
    <row r="482" spans="1:6" x14ac:dyDescent="0.2">
      <c r="A482" s="15">
        <v>2.0861002275211096</v>
      </c>
      <c r="B482" s="15">
        <v>9.5825177717081766E-2</v>
      </c>
      <c r="E482" s="15">
        <v>128.68735083532221</v>
      </c>
      <c r="F482" s="15">
        <v>15.365385300394092</v>
      </c>
    </row>
    <row r="483" spans="1:6" x14ac:dyDescent="0.2">
      <c r="A483" s="15">
        <v>2.3495398903424145</v>
      </c>
      <c r="B483" s="15">
        <v>9.6277278562259302E-2</v>
      </c>
      <c r="E483" s="15">
        <v>207.24852027852893</v>
      </c>
      <c r="F483" s="15">
        <v>7.6635102400352348</v>
      </c>
    </row>
    <row r="484" spans="1:6" x14ac:dyDescent="0.2">
      <c r="A484" s="15">
        <v>3.0969751785121122</v>
      </c>
      <c r="B484" s="15">
        <v>9.6792117389479973E-2</v>
      </c>
      <c r="E484" s="15">
        <v>238.05846007604563</v>
      </c>
      <c r="F484" s="15">
        <v>10.032991368011931</v>
      </c>
    </row>
    <row r="485" spans="1:6" x14ac:dyDescent="0.2">
      <c r="A485" s="15">
        <v>4.0079975025273642</v>
      </c>
      <c r="B485" s="15">
        <v>9.7093663020260207E-2</v>
      </c>
      <c r="E485" s="15">
        <v>2903.4154821556394</v>
      </c>
      <c r="F485" s="15">
        <v>6.720430107526882</v>
      </c>
    </row>
    <row r="486" spans="1:6" x14ac:dyDescent="0.2">
      <c r="A486" s="15">
        <v>4.5575934940201286</v>
      </c>
      <c r="B486" s="15">
        <v>9.7328047563056963E-2</v>
      </c>
      <c r="E486" s="15">
        <v>1229.0405405405404</v>
      </c>
      <c r="F486" s="15">
        <v>4.1746477554926695</v>
      </c>
    </row>
    <row r="487" spans="1:6" x14ac:dyDescent="0.2">
      <c r="A487" s="15">
        <v>19.822978534905275</v>
      </c>
      <c r="B487" s="15">
        <v>9.773779243478109E-2</v>
      </c>
      <c r="E487" s="15">
        <v>9598.1407168504193</v>
      </c>
      <c r="F487" s="15">
        <v>6.6240312916411286</v>
      </c>
    </row>
    <row r="488" spans="1:6" x14ac:dyDescent="0.2">
      <c r="A488" s="15">
        <v>31.032469272284871</v>
      </c>
      <c r="B488" s="15">
        <v>9.8202887164882652E-2</v>
      </c>
      <c r="E488" s="15">
        <v>2953.2566590791102</v>
      </c>
      <c r="F488" s="15">
        <v>7.0257611241217797</v>
      </c>
    </row>
    <row r="489" spans="1:6" x14ac:dyDescent="0.2">
      <c r="B489" s="15">
        <v>9.8232333739213709E-2</v>
      </c>
      <c r="F489" s="15">
        <v>12.856921873745179</v>
      </c>
    </row>
    <row r="490" spans="1:6" x14ac:dyDescent="0.2">
      <c r="B490" s="15">
        <v>9.8949493413161227E-2</v>
      </c>
      <c r="F490" s="15">
        <v>6.8604982099791787</v>
      </c>
    </row>
    <row r="491" spans="1:6" x14ac:dyDescent="0.2">
      <c r="B491" s="15">
        <v>9.9774108324981431E-2</v>
      </c>
      <c r="F491" s="15">
        <v>5.7108958580510345</v>
      </c>
    </row>
    <row r="492" spans="1:6" x14ac:dyDescent="0.2">
      <c r="B492" s="15">
        <v>0.10024291071627146</v>
      </c>
      <c r="F492" s="15">
        <v>6.1821375476539764</v>
      </c>
    </row>
    <row r="493" spans="1:6" x14ac:dyDescent="0.2">
      <c r="B493" s="15">
        <v>0.10142243992430902</v>
      </c>
      <c r="F493" s="15">
        <v>11.573198329882583</v>
      </c>
    </row>
    <row r="494" spans="1:6" x14ac:dyDescent="0.2">
      <c r="B494" s="15">
        <v>0.10199941162500993</v>
      </c>
      <c r="F494" s="15">
        <v>12.879353032121349</v>
      </c>
    </row>
    <row r="495" spans="1:6" x14ac:dyDescent="0.2">
      <c r="B495" s="15">
        <v>0.10381260386958684</v>
      </c>
      <c r="F495" s="15">
        <v>12.693667101612679</v>
      </c>
    </row>
    <row r="496" spans="1:6" x14ac:dyDescent="0.2">
      <c r="B496" s="15">
        <v>0.10490593019418443</v>
      </c>
      <c r="F496" s="15">
        <v>12.352673280365217</v>
      </c>
    </row>
    <row r="497" spans="2:6" x14ac:dyDescent="0.2">
      <c r="B497" s="15">
        <v>0.10507271212061085</v>
      </c>
      <c r="F497" s="15">
        <v>4.7928580244374048</v>
      </c>
    </row>
    <row r="498" spans="2:6" x14ac:dyDescent="0.2">
      <c r="B498" s="15">
        <v>0.10576162915213545</v>
      </c>
      <c r="F498" s="15">
        <v>8.5106382978723403</v>
      </c>
    </row>
    <row r="499" spans="2:6" x14ac:dyDescent="0.2">
      <c r="B499" s="15">
        <v>0.1062549185744566</v>
      </c>
      <c r="F499" s="15">
        <v>6.4940506116976708</v>
      </c>
    </row>
    <row r="500" spans="2:6" x14ac:dyDescent="0.2">
      <c r="B500" s="15">
        <v>0.10715949019290921</v>
      </c>
      <c r="F500" s="15">
        <v>10.799635478298717</v>
      </c>
    </row>
    <row r="501" spans="2:6" x14ac:dyDescent="0.2">
      <c r="B501" s="15">
        <v>0.10744312862901845</v>
      </c>
      <c r="F501" s="15">
        <v>12.282633901629717</v>
      </c>
    </row>
    <row r="502" spans="2:6" x14ac:dyDescent="0.2">
      <c r="B502" s="15">
        <v>0.10828751992702695</v>
      </c>
      <c r="F502" s="15">
        <v>18.069727891156461</v>
      </c>
    </row>
    <row r="503" spans="2:6" x14ac:dyDescent="0.2">
      <c r="B503" s="15">
        <v>0.1086640771372047</v>
      </c>
      <c r="F503" s="15">
        <v>7.1058331102620889</v>
      </c>
    </row>
    <row r="504" spans="2:6" x14ac:dyDescent="0.2">
      <c r="B504" s="15">
        <v>0.1093725433901387</v>
      </c>
      <c r="F504" s="15">
        <v>2.3988149853972138</v>
      </c>
    </row>
    <row r="505" spans="2:6" x14ac:dyDescent="0.2">
      <c r="B505" s="15">
        <v>0.10937687991512353</v>
      </c>
      <c r="F505" s="15">
        <v>9.460737937559129</v>
      </c>
    </row>
    <row r="506" spans="2:6" x14ac:dyDescent="0.2">
      <c r="B506" s="15">
        <v>0.10955426841951396</v>
      </c>
      <c r="F506" s="15">
        <v>8.1878887706802388</v>
      </c>
    </row>
    <row r="507" spans="2:6" x14ac:dyDescent="0.2">
      <c r="B507" s="15">
        <v>0.11086907629165114</v>
      </c>
      <c r="F507" s="15">
        <v>4.2699416441308635</v>
      </c>
    </row>
    <row r="508" spans="2:6" x14ac:dyDescent="0.2">
      <c r="B508" s="15">
        <v>0.1109014199541322</v>
      </c>
      <c r="F508" s="15">
        <v>18.663438396241371</v>
      </c>
    </row>
    <row r="509" spans="2:6" x14ac:dyDescent="0.2">
      <c r="B509" s="15">
        <v>0.11172348109213172</v>
      </c>
      <c r="F509" s="15">
        <v>4.8193353547348083</v>
      </c>
    </row>
    <row r="510" spans="2:6" x14ac:dyDescent="0.2">
      <c r="B510" s="15">
        <v>0.11177741132064982</v>
      </c>
      <c r="F510" s="15">
        <v>43.340109483761395</v>
      </c>
    </row>
    <row r="511" spans="2:6" x14ac:dyDescent="0.2">
      <c r="B511" s="15">
        <v>0.11180579684812104</v>
      </c>
      <c r="F511" s="15">
        <v>16.736334918153101</v>
      </c>
    </row>
    <row r="512" spans="2:6" x14ac:dyDescent="0.2">
      <c r="B512" s="15">
        <v>0.112339150817076</v>
      </c>
      <c r="F512" s="15">
        <v>11.302167647174953</v>
      </c>
    </row>
    <row r="513" spans="2:6" x14ac:dyDescent="0.2">
      <c r="B513" s="15">
        <v>0.11309594862002255</v>
      </c>
      <c r="F513" s="15">
        <v>12.204730399918596</v>
      </c>
    </row>
    <row r="514" spans="2:6" x14ac:dyDescent="0.2">
      <c r="B514" s="15">
        <v>0.11318092732632078</v>
      </c>
      <c r="F514" s="15">
        <v>4.9068501412280687</v>
      </c>
    </row>
    <row r="515" spans="2:6" x14ac:dyDescent="0.2">
      <c r="B515" s="15">
        <v>0.11363584396024795</v>
      </c>
      <c r="F515" s="15">
        <v>3.8252513236769059</v>
      </c>
    </row>
    <row r="516" spans="2:6" x14ac:dyDescent="0.2">
      <c r="B516" s="15">
        <v>0.11384834543405863</v>
      </c>
      <c r="F516" s="15">
        <v>12.71001452272243</v>
      </c>
    </row>
    <row r="517" spans="2:6" x14ac:dyDescent="0.2">
      <c r="B517" s="15">
        <v>0.11468368494065596</v>
      </c>
      <c r="F517" s="15">
        <v>6.6705706230431021</v>
      </c>
    </row>
    <row r="518" spans="2:6" x14ac:dyDescent="0.2">
      <c r="B518" s="15">
        <v>0.11550899653401497</v>
      </c>
      <c r="F518" s="15">
        <v>10.554606950982871</v>
      </c>
    </row>
    <row r="519" spans="2:6" x14ac:dyDescent="0.2">
      <c r="B519" s="15">
        <v>0.11610797619575382</v>
      </c>
      <c r="F519" s="15">
        <v>6.4395269874721928</v>
      </c>
    </row>
    <row r="520" spans="2:6" x14ac:dyDescent="0.2">
      <c r="B520" s="15">
        <v>0.11637725728582152</v>
      </c>
      <c r="F520" s="15">
        <v>8.8037855326216707</v>
      </c>
    </row>
    <row r="521" spans="2:6" x14ac:dyDescent="0.2">
      <c r="B521" s="15">
        <v>0.11726037151572832</v>
      </c>
      <c r="F521" s="15">
        <v>8.0671136467129934</v>
      </c>
    </row>
    <row r="522" spans="2:6" x14ac:dyDescent="0.2">
      <c r="B522" s="15">
        <v>0.11790304082660751</v>
      </c>
      <c r="F522" s="15">
        <v>1.6652285147675492</v>
      </c>
    </row>
    <row r="523" spans="2:6" x14ac:dyDescent="0.2">
      <c r="B523" s="15">
        <v>0.11860550029863211</v>
      </c>
      <c r="F523" s="15">
        <v>5.0939852118055358</v>
      </c>
    </row>
    <row r="524" spans="2:6" x14ac:dyDescent="0.2">
      <c r="B524" s="15">
        <v>0.11873473314198293</v>
      </c>
      <c r="F524" s="15">
        <v>10.393769705891128</v>
      </c>
    </row>
    <row r="525" spans="2:6" x14ac:dyDescent="0.2">
      <c r="B525" s="15">
        <v>0.11883587385091063</v>
      </c>
      <c r="F525" s="15">
        <v>13.163773844303146</v>
      </c>
    </row>
    <row r="526" spans="2:6" x14ac:dyDescent="0.2">
      <c r="B526" s="15">
        <v>0.11939489234716792</v>
      </c>
      <c r="F526" s="15">
        <v>10.391393142640471</v>
      </c>
    </row>
    <row r="527" spans="2:6" x14ac:dyDescent="0.2">
      <c r="B527" s="15">
        <v>0.11942748923819983</v>
      </c>
      <c r="F527" s="15">
        <v>6.5946927090451011</v>
      </c>
    </row>
    <row r="528" spans="2:6" x14ac:dyDescent="0.2">
      <c r="B528" s="15">
        <v>0.11990926518038263</v>
      </c>
      <c r="F528" s="15">
        <v>13.225991949396205</v>
      </c>
    </row>
    <row r="529" spans="2:6" x14ac:dyDescent="0.2">
      <c r="B529" s="15">
        <v>0.12102145263101953</v>
      </c>
      <c r="F529" s="15">
        <v>7.079754978914643</v>
      </c>
    </row>
    <row r="530" spans="2:6" x14ac:dyDescent="0.2">
      <c r="B530" s="15">
        <v>0.12105115044125921</v>
      </c>
      <c r="F530" s="15">
        <v>11.211338880717525</v>
      </c>
    </row>
    <row r="531" spans="2:6" x14ac:dyDescent="0.2">
      <c r="B531" s="15">
        <v>0.12256367873393775</v>
      </c>
      <c r="F531" s="15">
        <v>13.25109582748035</v>
      </c>
    </row>
    <row r="532" spans="2:6" x14ac:dyDescent="0.2">
      <c r="B532" s="15">
        <v>0.12414613320322029</v>
      </c>
      <c r="F532" s="15">
        <v>10.152119700748131</v>
      </c>
    </row>
    <row r="533" spans="2:6" x14ac:dyDescent="0.2">
      <c r="B533" s="15">
        <v>0.12424092247504483</v>
      </c>
      <c r="F533" s="15">
        <v>8.5665334094802965</v>
      </c>
    </row>
    <row r="534" spans="2:6" x14ac:dyDescent="0.2">
      <c r="B534" s="15">
        <v>0.12480728769459262</v>
      </c>
      <c r="F534" s="15">
        <v>27.26359592480987</v>
      </c>
    </row>
    <row r="535" spans="2:6" x14ac:dyDescent="0.2">
      <c r="B535" s="15">
        <v>0.12504188975837005</v>
      </c>
      <c r="F535" s="15">
        <v>9.2470419120565559</v>
      </c>
    </row>
    <row r="536" spans="2:6" x14ac:dyDescent="0.2">
      <c r="B536" s="15">
        <v>0.12580633080862458</v>
      </c>
      <c r="F536" s="15">
        <v>7.3529411764705888</v>
      </c>
    </row>
    <row r="537" spans="2:6" x14ac:dyDescent="0.2">
      <c r="B537" s="15">
        <v>0.12588432713357264</v>
      </c>
      <c r="F537" s="15">
        <v>26.972578757994565</v>
      </c>
    </row>
    <row r="538" spans="2:6" x14ac:dyDescent="0.2">
      <c r="B538" s="15">
        <v>0.12589575815487808</v>
      </c>
      <c r="F538" s="15">
        <v>10.894247496876416</v>
      </c>
    </row>
    <row r="539" spans="2:6" x14ac:dyDescent="0.2">
      <c r="B539" s="15">
        <v>0.12692824288655633</v>
      </c>
      <c r="F539" s="15">
        <v>7.4202024133904247</v>
      </c>
    </row>
    <row r="540" spans="2:6" x14ac:dyDescent="0.2">
      <c r="B540" s="15">
        <v>0.12736607807063063</v>
      </c>
      <c r="F540" s="15">
        <v>11.822157451829677</v>
      </c>
    </row>
    <row r="541" spans="2:6" x14ac:dyDescent="0.2">
      <c r="B541" s="15">
        <v>0.1281095387800385</v>
      </c>
      <c r="F541" s="15">
        <v>11.140819964349376</v>
      </c>
    </row>
    <row r="542" spans="2:6" x14ac:dyDescent="0.2">
      <c r="B542" s="15">
        <v>0.12835174961535611</v>
      </c>
      <c r="F542" s="15">
        <v>9.4159685168642397</v>
      </c>
    </row>
    <row r="543" spans="2:6" x14ac:dyDescent="0.2">
      <c r="B543" s="15">
        <v>0.12988438819061734</v>
      </c>
      <c r="F543" s="15">
        <v>2.8016238846365287</v>
      </c>
    </row>
    <row r="544" spans="2:6" x14ac:dyDescent="0.2">
      <c r="B544" s="15">
        <v>0.13046270343173211</v>
      </c>
      <c r="F544" s="15">
        <v>14.693453079238656</v>
      </c>
    </row>
    <row r="545" spans="2:6" x14ac:dyDescent="0.2">
      <c r="B545" s="15">
        <v>0.13049159913726413</v>
      </c>
      <c r="F545" s="15">
        <v>6.1939594148183108</v>
      </c>
    </row>
    <row r="546" spans="2:6" x14ac:dyDescent="0.2">
      <c r="B546" s="15">
        <v>0.13131718548006374</v>
      </c>
      <c r="F546" s="15">
        <v>11.069463624208147</v>
      </c>
    </row>
    <row r="547" spans="2:6" x14ac:dyDescent="0.2">
      <c r="B547" s="15">
        <v>0.13300459255453725</v>
      </c>
      <c r="F547" s="15">
        <v>7.4624615570162209</v>
      </c>
    </row>
    <row r="548" spans="2:6" x14ac:dyDescent="0.2">
      <c r="B548" s="15">
        <v>0.13304620435919931</v>
      </c>
      <c r="F548" s="15">
        <v>15.290418588847112</v>
      </c>
    </row>
    <row r="549" spans="2:6" x14ac:dyDescent="0.2">
      <c r="B549" s="15">
        <v>0.13331421936515636</v>
      </c>
      <c r="F549" s="15">
        <v>6.1461054668601847</v>
      </c>
    </row>
    <row r="550" spans="2:6" x14ac:dyDescent="0.2">
      <c r="B550" s="15">
        <v>0.13423061905230793</v>
      </c>
      <c r="F550" s="15">
        <v>11.070670306339098</v>
      </c>
    </row>
    <row r="551" spans="2:6" x14ac:dyDescent="0.2">
      <c r="B551" s="15">
        <v>0.13435821337004877</v>
      </c>
      <c r="F551" s="15">
        <v>17.907812990468024</v>
      </c>
    </row>
    <row r="552" spans="2:6" x14ac:dyDescent="0.2">
      <c r="B552" s="15">
        <v>0.1348217940642974</v>
      </c>
      <c r="F552" s="15">
        <v>7.3220419237018417</v>
      </c>
    </row>
    <row r="553" spans="2:6" x14ac:dyDescent="0.2">
      <c r="B553" s="15">
        <v>0.13497495810028154</v>
      </c>
      <c r="F553" s="15">
        <v>7.1814993702028946</v>
      </c>
    </row>
    <row r="554" spans="2:6" x14ac:dyDescent="0.2">
      <c r="B554" s="15">
        <v>0.13533333249315507</v>
      </c>
      <c r="F554" s="15">
        <v>7.4514614152011953</v>
      </c>
    </row>
    <row r="555" spans="2:6" x14ac:dyDescent="0.2">
      <c r="B555" s="15">
        <v>0.13597802398537664</v>
      </c>
      <c r="F555" s="15">
        <v>8.7921400386642308</v>
      </c>
    </row>
    <row r="556" spans="2:6" x14ac:dyDescent="0.2">
      <c r="B556" s="15">
        <v>0.13629548861932669</v>
      </c>
      <c r="F556" s="15">
        <v>7.4626865671641793</v>
      </c>
    </row>
    <row r="557" spans="2:6" x14ac:dyDescent="0.2">
      <c r="B557" s="15">
        <v>0.13633721161580897</v>
      </c>
      <c r="F557" s="15">
        <v>19.315426795827928</v>
      </c>
    </row>
    <row r="558" spans="2:6" x14ac:dyDescent="0.2">
      <c r="B558" s="15">
        <v>0.13646932384348681</v>
      </c>
      <c r="F558" s="15">
        <v>8.8262100676398756</v>
      </c>
    </row>
    <row r="559" spans="2:6" x14ac:dyDescent="0.2">
      <c r="B559" s="15">
        <v>0.13650753733096618</v>
      </c>
      <c r="F559" s="15">
        <v>9.4165705115452454</v>
      </c>
    </row>
    <row r="560" spans="2:6" x14ac:dyDescent="0.2">
      <c r="B560" s="15">
        <v>0.13754392547960653</v>
      </c>
      <c r="F560" s="15">
        <v>12.18361165431855</v>
      </c>
    </row>
    <row r="561" spans="2:6" x14ac:dyDescent="0.2">
      <c r="B561" s="15">
        <v>0.13865530802383336</v>
      </c>
      <c r="F561" s="15">
        <v>8.7173768933951035</v>
      </c>
    </row>
    <row r="562" spans="2:6" x14ac:dyDescent="0.2">
      <c r="B562" s="15">
        <v>0.13875806703634919</v>
      </c>
      <c r="F562" s="15">
        <v>6.4680909188606108</v>
      </c>
    </row>
    <row r="563" spans="2:6" x14ac:dyDescent="0.2">
      <c r="B563" s="15">
        <v>0.13901255773768784</v>
      </c>
      <c r="F563" s="15">
        <v>20.199497601916047</v>
      </c>
    </row>
    <row r="564" spans="2:6" x14ac:dyDescent="0.2">
      <c r="B564" s="15">
        <v>0.13962781566258767</v>
      </c>
      <c r="F564" s="15">
        <v>8.2674483325829868</v>
      </c>
    </row>
    <row r="565" spans="2:6" x14ac:dyDescent="0.2">
      <c r="B565" s="15">
        <v>0.13976382593109765</v>
      </c>
      <c r="F565" s="15">
        <v>19.620955019879272</v>
      </c>
    </row>
    <row r="566" spans="2:6" x14ac:dyDescent="0.2">
      <c r="B566" s="15">
        <v>0.13990363554170251</v>
      </c>
      <c r="F566" s="15">
        <v>8.4331845813275237</v>
      </c>
    </row>
    <row r="567" spans="2:6" x14ac:dyDescent="0.2">
      <c r="B567" s="15">
        <v>0.14018197560900539</v>
      </c>
      <c r="F567" s="15">
        <v>7.7180960801650462</v>
      </c>
    </row>
    <row r="568" spans="2:6" x14ac:dyDescent="0.2">
      <c r="B568" s="15">
        <v>0.14174875218982569</v>
      </c>
      <c r="F568" s="15">
        <v>14.50881860281801</v>
      </c>
    </row>
    <row r="569" spans="2:6" x14ac:dyDescent="0.2">
      <c r="B569" s="15">
        <v>0.14334961493816395</v>
      </c>
      <c r="F569" s="15">
        <v>31.392625673982899</v>
      </c>
    </row>
    <row r="570" spans="2:6" x14ac:dyDescent="0.2">
      <c r="B570" s="15">
        <v>0.14343591563078195</v>
      </c>
      <c r="F570" s="15">
        <v>9.5942690233034149</v>
      </c>
    </row>
    <row r="571" spans="2:6" x14ac:dyDescent="0.2">
      <c r="B571" s="15">
        <v>0.14355676984466606</v>
      </c>
      <c r="F571" s="15">
        <v>12.138924970619161</v>
      </c>
    </row>
    <row r="572" spans="2:6" x14ac:dyDescent="0.2">
      <c r="B572" s="15">
        <v>0.14509215134670689</v>
      </c>
      <c r="F572" s="15">
        <v>24.943901266228561</v>
      </c>
    </row>
    <row r="573" spans="2:6" x14ac:dyDescent="0.2">
      <c r="B573" s="15">
        <v>0.14540167211922936</v>
      </c>
      <c r="F573" s="15">
        <v>8.7131404021196488</v>
      </c>
    </row>
    <row r="574" spans="2:6" x14ac:dyDescent="0.2">
      <c r="B574" s="15">
        <v>0.14544605211423459</v>
      </c>
      <c r="F574" s="15">
        <v>20.83053010935301</v>
      </c>
    </row>
    <row r="575" spans="2:6" x14ac:dyDescent="0.2">
      <c r="B575" s="15">
        <v>0.14561271766030862</v>
      </c>
      <c r="F575" s="15">
        <v>21.31229249453234</v>
      </c>
    </row>
    <row r="576" spans="2:6" x14ac:dyDescent="0.2">
      <c r="B576" s="15">
        <v>0.14582126548042615</v>
      </c>
      <c r="F576" s="15">
        <v>25.638677255870814</v>
      </c>
    </row>
    <row r="577" spans="2:6" x14ac:dyDescent="0.2">
      <c r="B577" s="15">
        <v>0.14590554881906534</v>
      </c>
      <c r="F577" s="15">
        <v>4.4329585754168868</v>
      </c>
    </row>
    <row r="578" spans="2:6" x14ac:dyDescent="0.2">
      <c r="B578" s="15">
        <v>0.14641372368863945</v>
      </c>
      <c r="F578" s="15">
        <v>13.331455274583238</v>
      </c>
    </row>
    <row r="579" spans="2:6" x14ac:dyDescent="0.2">
      <c r="B579" s="15">
        <v>0.14654901269515386</v>
      </c>
      <c r="F579" s="15">
        <v>11.773068550357635</v>
      </c>
    </row>
    <row r="580" spans="2:6" x14ac:dyDescent="0.2">
      <c r="B580" s="15">
        <v>0.14695327697688693</v>
      </c>
      <c r="F580" s="15">
        <v>10.2808197391739</v>
      </c>
    </row>
    <row r="581" spans="2:6" x14ac:dyDescent="0.2">
      <c r="B581" s="15">
        <v>0.14873013102925098</v>
      </c>
      <c r="F581" s="15">
        <v>10.986582478295187</v>
      </c>
    </row>
    <row r="582" spans="2:6" x14ac:dyDescent="0.2">
      <c r="B582" s="15">
        <v>0.14893101445152565</v>
      </c>
      <c r="F582" s="15">
        <v>15.268095431758459</v>
      </c>
    </row>
    <row r="583" spans="2:6" x14ac:dyDescent="0.2">
      <c r="B583" s="15">
        <v>0.14984193072351501</v>
      </c>
      <c r="F583" s="15">
        <v>11.515793087663079</v>
      </c>
    </row>
    <row r="584" spans="2:6" x14ac:dyDescent="0.2">
      <c r="B584" s="15">
        <v>0.15012634275274045</v>
      </c>
      <c r="F584" s="15">
        <v>7.1806125688569056</v>
      </c>
    </row>
    <row r="585" spans="2:6" x14ac:dyDescent="0.2">
      <c r="B585" s="15">
        <v>0.15226495023423323</v>
      </c>
      <c r="F585" s="15">
        <v>8.7357369951501003</v>
      </c>
    </row>
    <row r="586" spans="2:6" x14ac:dyDescent="0.2">
      <c r="B586" s="15">
        <v>0.1531078217421358</v>
      </c>
      <c r="F586" s="15">
        <v>7.8053671579496546</v>
      </c>
    </row>
    <row r="587" spans="2:6" x14ac:dyDescent="0.2">
      <c r="B587" s="15">
        <v>0.15407827806092653</v>
      </c>
      <c r="F587" s="15">
        <v>7.373929590865842</v>
      </c>
    </row>
    <row r="588" spans="2:6" x14ac:dyDescent="0.2">
      <c r="B588" s="15">
        <v>0.15618663450896725</v>
      </c>
      <c r="F588" s="15">
        <v>6.3743670208972256</v>
      </c>
    </row>
    <row r="589" spans="2:6" x14ac:dyDescent="0.2">
      <c r="B589" s="15">
        <v>0.15698064146716789</v>
      </c>
      <c r="F589" s="15">
        <v>5.3494196486689214</v>
      </c>
    </row>
    <row r="590" spans="2:6" x14ac:dyDescent="0.2">
      <c r="B590" s="15">
        <v>0.15735853945520406</v>
      </c>
      <c r="F590" s="15">
        <v>24.961017776885338</v>
      </c>
    </row>
    <row r="591" spans="2:6" x14ac:dyDescent="0.2">
      <c r="B591" s="15">
        <v>0.15769664340230508</v>
      </c>
      <c r="F591" s="15">
        <v>19.640939082399878</v>
      </c>
    </row>
    <row r="592" spans="2:6" x14ac:dyDescent="0.2">
      <c r="B592" s="15">
        <v>0.15967869689321787</v>
      </c>
      <c r="F592" s="15">
        <v>41.370555320951468</v>
      </c>
    </row>
    <row r="593" spans="2:6" x14ac:dyDescent="0.2">
      <c r="B593" s="15">
        <v>0.16104137906209184</v>
      </c>
      <c r="F593" s="15">
        <v>11.908877372749778</v>
      </c>
    </row>
    <row r="594" spans="2:6" x14ac:dyDescent="0.2">
      <c r="B594" s="15">
        <v>0.16115726047791956</v>
      </c>
      <c r="F594" s="15">
        <v>9.1161749481170737</v>
      </c>
    </row>
    <row r="595" spans="2:6" x14ac:dyDescent="0.2">
      <c r="B595" s="15">
        <v>0.16248240885901188</v>
      </c>
      <c r="F595" s="15">
        <v>12.640037777633037</v>
      </c>
    </row>
    <row r="596" spans="2:6" x14ac:dyDescent="0.2">
      <c r="B596" s="15">
        <v>0.16372050527039489</v>
      </c>
      <c r="F596" s="15">
        <v>36.555719067405356</v>
      </c>
    </row>
    <row r="597" spans="2:6" x14ac:dyDescent="0.2">
      <c r="B597" s="15">
        <v>0.16413957378086186</v>
      </c>
      <c r="F597" s="15">
        <v>18.472029749857931</v>
      </c>
    </row>
    <row r="598" spans="2:6" x14ac:dyDescent="0.2">
      <c r="B598" s="15">
        <v>0.16681299751524467</v>
      </c>
      <c r="F598" s="15">
        <v>7.2921863992859608</v>
      </c>
    </row>
    <row r="599" spans="2:6" x14ac:dyDescent="0.2">
      <c r="B599" s="15">
        <v>0.16703045045014872</v>
      </c>
      <c r="F599" s="15">
        <v>13.770214286552203</v>
      </c>
    </row>
    <row r="600" spans="2:6" x14ac:dyDescent="0.2">
      <c r="B600" s="15">
        <v>0.16831598052558047</v>
      </c>
      <c r="F600" s="15">
        <v>24.900853380655725</v>
      </c>
    </row>
    <row r="601" spans="2:6" x14ac:dyDescent="0.2">
      <c r="B601" s="15">
        <v>0.16845491428120354</v>
      </c>
      <c r="F601" s="15">
        <v>25.043003897416156</v>
      </c>
    </row>
    <row r="602" spans="2:6" x14ac:dyDescent="0.2">
      <c r="B602" s="15">
        <v>0.16852992077771897</v>
      </c>
      <c r="F602" s="15">
        <v>22.647080357860073</v>
      </c>
    </row>
    <row r="603" spans="2:6" x14ac:dyDescent="0.2">
      <c r="B603" s="15">
        <v>0.17267599452845092</v>
      </c>
      <c r="F603" s="15">
        <v>10.499167159206921</v>
      </c>
    </row>
    <row r="604" spans="2:6" x14ac:dyDescent="0.2">
      <c r="B604" s="15">
        <v>0.17293910052469316</v>
      </c>
      <c r="F604" s="15">
        <v>26.018605321987454</v>
      </c>
    </row>
    <row r="605" spans="2:6" x14ac:dyDescent="0.2">
      <c r="B605" s="15">
        <v>0.17294554792675484</v>
      </c>
      <c r="F605" s="15">
        <v>24.577103459333788</v>
      </c>
    </row>
    <row r="606" spans="2:6" x14ac:dyDescent="0.2">
      <c r="B606" s="15">
        <v>0.17500265581919885</v>
      </c>
      <c r="F606" s="15">
        <v>22.217260243385063</v>
      </c>
    </row>
    <row r="607" spans="2:6" x14ac:dyDescent="0.2">
      <c r="B607" s="15">
        <v>0.17507002801120447</v>
      </c>
      <c r="F607" s="15">
        <v>19.53125</v>
      </c>
    </row>
    <row r="608" spans="2:6" x14ac:dyDescent="0.2">
      <c r="B608" s="15">
        <v>0.17604960523766555</v>
      </c>
      <c r="F608" s="15">
        <v>13.756588502424023</v>
      </c>
    </row>
    <row r="609" spans="2:6" x14ac:dyDescent="0.2">
      <c r="B609" s="15">
        <v>0.17617835898168907</v>
      </c>
      <c r="F609" s="15">
        <v>13.793103448275861</v>
      </c>
    </row>
    <row r="610" spans="2:6" x14ac:dyDescent="0.2">
      <c r="B610" s="15">
        <v>0.17619078118711204</v>
      </c>
      <c r="F610" s="15">
        <v>20.064926508463206</v>
      </c>
    </row>
    <row r="611" spans="2:6" x14ac:dyDescent="0.2">
      <c r="B611" s="15">
        <v>0.17623233566411806</v>
      </c>
      <c r="F611" s="15">
        <v>9.8825069058240818</v>
      </c>
    </row>
    <row r="612" spans="2:6" x14ac:dyDescent="0.2">
      <c r="B612" s="15">
        <v>0.1764674250941192</v>
      </c>
      <c r="F612" s="15">
        <v>20.813334226499713</v>
      </c>
    </row>
    <row r="613" spans="2:6" x14ac:dyDescent="0.2">
      <c r="B613" s="15">
        <v>0.17726864603665662</v>
      </c>
      <c r="F613" s="15">
        <v>18.730182777376289</v>
      </c>
    </row>
    <row r="614" spans="2:6" x14ac:dyDescent="0.2">
      <c r="B614" s="15">
        <v>0.17767064026936277</v>
      </c>
      <c r="F614" s="15">
        <v>14.348290051536329</v>
      </c>
    </row>
    <row r="615" spans="2:6" x14ac:dyDescent="0.2">
      <c r="B615" s="15">
        <v>0.17824291066518733</v>
      </c>
      <c r="F615" s="15">
        <v>49.146348115420281</v>
      </c>
    </row>
    <row r="616" spans="2:6" x14ac:dyDescent="0.2">
      <c r="B616" s="15">
        <v>0.17833514786228538</v>
      </c>
      <c r="F616" s="15">
        <v>10.293842410630733</v>
      </c>
    </row>
    <row r="617" spans="2:6" x14ac:dyDescent="0.2">
      <c r="B617" s="15">
        <v>0.17855935759444833</v>
      </c>
      <c r="F617" s="15">
        <v>12.887784221669888</v>
      </c>
    </row>
    <row r="618" spans="2:6" x14ac:dyDescent="0.2">
      <c r="B618" s="15">
        <v>0.17867229797255607</v>
      </c>
      <c r="F618" s="15">
        <v>10.702647551821428</v>
      </c>
    </row>
    <row r="619" spans="2:6" x14ac:dyDescent="0.2">
      <c r="B619" s="15">
        <v>0.17883516291462867</v>
      </c>
      <c r="F619" s="15">
        <v>15.057770750818095</v>
      </c>
    </row>
    <row r="620" spans="2:6" x14ac:dyDescent="0.2">
      <c r="B620" s="15">
        <v>0.17934110079567669</v>
      </c>
      <c r="F620" s="15">
        <v>14.492753623188406</v>
      </c>
    </row>
    <row r="621" spans="2:6" x14ac:dyDescent="0.2">
      <c r="B621" s="15">
        <v>0.18014858944859469</v>
      </c>
      <c r="F621" s="15">
        <v>11.290346942166236</v>
      </c>
    </row>
    <row r="622" spans="2:6" x14ac:dyDescent="0.2">
      <c r="B622" s="15">
        <v>0.18146996059903556</v>
      </c>
      <c r="F622" s="15">
        <v>30.192325427366551</v>
      </c>
    </row>
    <row r="623" spans="2:6" x14ac:dyDescent="0.2">
      <c r="B623" s="15">
        <v>0.18415583267322885</v>
      </c>
      <c r="F623" s="15">
        <v>17.902585929078644</v>
      </c>
    </row>
    <row r="624" spans="2:6" x14ac:dyDescent="0.2">
      <c r="B624" s="15">
        <v>0.18492871805340586</v>
      </c>
      <c r="F624" s="15">
        <v>10.391299951077256</v>
      </c>
    </row>
    <row r="625" spans="2:6" x14ac:dyDescent="0.2">
      <c r="B625" s="15">
        <v>0.18539806919795424</v>
      </c>
      <c r="F625" s="15">
        <v>14.625975065004333</v>
      </c>
    </row>
    <row r="626" spans="2:6" x14ac:dyDescent="0.2">
      <c r="B626" s="15">
        <v>0.18539806919795424</v>
      </c>
      <c r="F626" s="15">
        <v>14.625975065004333</v>
      </c>
    </row>
    <row r="627" spans="2:6" x14ac:dyDescent="0.2">
      <c r="B627" s="15">
        <v>0.18575718036753</v>
      </c>
      <c r="F627" s="15">
        <v>34.485630987088712</v>
      </c>
    </row>
    <row r="628" spans="2:6" x14ac:dyDescent="0.2">
      <c r="B628" s="15">
        <v>0.18699211251355197</v>
      </c>
      <c r="F628" s="15">
        <v>11.427182105519087</v>
      </c>
    </row>
    <row r="629" spans="2:6" x14ac:dyDescent="0.2">
      <c r="B629" s="15">
        <v>0.18748071793754537</v>
      </c>
      <c r="F629" s="15">
        <v>22.86335436313794</v>
      </c>
    </row>
    <row r="630" spans="2:6" x14ac:dyDescent="0.2">
      <c r="B630" s="15">
        <v>0.18839687477136866</v>
      </c>
      <c r="F630" s="15">
        <v>17.109044801352493</v>
      </c>
    </row>
    <row r="631" spans="2:6" x14ac:dyDescent="0.2">
      <c r="B631" s="15">
        <v>0.18861992366937141</v>
      </c>
      <c r="F631" s="15">
        <v>18.941432723558151</v>
      </c>
    </row>
    <row r="632" spans="2:6" x14ac:dyDescent="0.2">
      <c r="B632" s="15">
        <v>0.18992483003405494</v>
      </c>
      <c r="F632" s="15">
        <v>18.85862032199595</v>
      </c>
    </row>
    <row r="633" spans="2:6" x14ac:dyDescent="0.2">
      <c r="B633" s="15">
        <v>0.19087201932133827</v>
      </c>
      <c r="F633" s="15">
        <v>8.2218310931381211</v>
      </c>
    </row>
    <row r="634" spans="2:6" x14ac:dyDescent="0.2">
      <c r="B634" s="15">
        <v>0.19368706043212278</v>
      </c>
      <c r="F634" s="15">
        <v>14.741747557458904</v>
      </c>
    </row>
    <row r="635" spans="2:6" x14ac:dyDescent="0.2">
      <c r="B635" s="15">
        <v>0.19464200608061627</v>
      </c>
      <c r="F635" s="15">
        <v>16.003960783200728</v>
      </c>
    </row>
    <row r="636" spans="2:6" x14ac:dyDescent="0.2">
      <c r="B636" s="15">
        <v>0.1951567949478531</v>
      </c>
      <c r="F636" s="15">
        <v>9.1387880804847264</v>
      </c>
    </row>
    <row r="637" spans="2:6" x14ac:dyDescent="0.2">
      <c r="B637" s="15">
        <v>0.19552276022935053</v>
      </c>
      <c r="F637" s="15">
        <v>8.9829178848674278</v>
      </c>
    </row>
    <row r="638" spans="2:6" x14ac:dyDescent="0.2">
      <c r="B638" s="15">
        <v>0.19661816751867872</v>
      </c>
      <c r="F638" s="15">
        <v>8.0385852090032159</v>
      </c>
    </row>
    <row r="639" spans="2:6" x14ac:dyDescent="0.2">
      <c r="B639" s="15">
        <v>0.19749133051674655</v>
      </c>
      <c r="F639" s="15">
        <v>18.196974625894601</v>
      </c>
    </row>
    <row r="640" spans="2:6" x14ac:dyDescent="0.2">
      <c r="B640" s="15">
        <v>0.19822450424724497</v>
      </c>
      <c r="F640" s="15">
        <v>29.699024849718334</v>
      </c>
    </row>
    <row r="641" spans="2:6" x14ac:dyDescent="0.2">
      <c r="B641" s="15">
        <v>0.19996718496913576</v>
      </c>
      <c r="F641" s="15">
        <v>44.832930592648538</v>
      </c>
    </row>
    <row r="642" spans="2:6" x14ac:dyDescent="0.2">
      <c r="B642" s="15">
        <v>0.20069659623131572</v>
      </c>
      <c r="F642" s="15">
        <v>22.280177621053319</v>
      </c>
    </row>
    <row r="643" spans="2:6" x14ac:dyDescent="0.2">
      <c r="B643" s="15">
        <v>0.2015321299465295</v>
      </c>
      <c r="F643" s="15">
        <v>24.670121191527919</v>
      </c>
    </row>
    <row r="644" spans="2:6" x14ac:dyDescent="0.2">
      <c r="B644" s="15">
        <v>0.20200101402742465</v>
      </c>
      <c r="F644" s="15">
        <v>27.693012753875902</v>
      </c>
    </row>
    <row r="645" spans="2:6" x14ac:dyDescent="0.2">
      <c r="B645" s="15">
        <v>0.202911026005821</v>
      </c>
      <c r="F645" s="15">
        <v>14.118680099824383</v>
      </c>
    </row>
    <row r="646" spans="2:6" x14ac:dyDescent="0.2">
      <c r="B646" s="15">
        <v>0.2031732522849361</v>
      </c>
      <c r="F646" s="15">
        <v>14.508998069618283</v>
      </c>
    </row>
    <row r="647" spans="2:6" x14ac:dyDescent="0.2">
      <c r="B647" s="15">
        <v>0.20323128085186776</v>
      </c>
      <c r="F647" s="15">
        <v>22.344318783808085</v>
      </c>
    </row>
    <row r="648" spans="2:6" x14ac:dyDescent="0.2">
      <c r="B648" s="15">
        <v>0.20374032678176759</v>
      </c>
      <c r="F648" s="15">
        <v>17.414618101024644</v>
      </c>
    </row>
    <row r="649" spans="2:6" x14ac:dyDescent="0.2">
      <c r="B649" s="15">
        <v>0.20562136496729869</v>
      </c>
      <c r="F649" s="15">
        <v>16.408702087561355</v>
      </c>
    </row>
    <row r="650" spans="2:6" x14ac:dyDescent="0.2">
      <c r="B650" s="15">
        <v>0.20606280544192257</v>
      </c>
      <c r="F650" s="15">
        <v>9.6849518557703611</v>
      </c>
    </row>
    <row r="651" spans="2:6" x14ac:dyDescent="0.2">
      <c r="B651" s="15">
        <v>0.20606976404556049</v>
      </c>
      <c r="F651" s="15">
        <v>22.406995594700113</v>
      </c>
    </row>
    <row r="652" spans="2:6" x14ac:dyDescent="0.2">
      <c r="B652" s="15">
        <v>0.20641303722345838</v>
      </c>
      <c r="F652" s="15">
        <v>20.159969872613551</v>
      </c>
    </row>
    <row r="653" spans="2:6" x14ac:dyDescent="0.2">
      <c r="B653" s="15">
        <v>0.20750078728239879</v>
      </c>
      <c r="F653" s="15">
        <v>7.691959639835301</v>
      </c>
    </row>
    <row r="654" spans="2:6" x14ac:dyDescent="0.2">
      <c r="B654" s="15">
        <v>0.20776982446601017</v>
      </c>
      <c r="F654" s="15">
        <v>11.981648156773952</v>
      </c>
    </row>
    <row r="655" spans="2:6" x14ac:dyDescent="0.2">
      <c r="B655" s="15">
        <v>0.20778217824624667</v>
      </c>
      <c r="F655" s="15">
        <v>17.624497747473519</v>
      </c>
    </row>
    <row r="656" spans="2:6" x14ac:dyDescent="0.2">
      <c r="B656" s="15">
        <v>0.20902631263173832</v>
      </c>
      <c r="F656" s="15">
        <v>9.9826921242351165</v>
      </c>
    </row>
    <row r="657" spans="2:6" x14ac:dyDescent="0.2">
      <c r="B657" s="15">
        <v>0.20920495135749353</v>
      </c>
      <c r="F657" s="15">
        <v>16.445895544965428</v>
      </c>
    </row>
    <row r="658" spans="2:6" x14ac:dyDescent="0.2">
      <c r="B658" s="15">
        <v>0.20933075064841536</v>
      </c>
      <c r="F658" s="15">
        <v>20.296202114383931</v>
      </c>
    </row>
    <row r="659" spans="2:6" x14ac:dyDescent="0.2">
      <c r="B659" s="15">
        <v>0.21258688242413817</v>
      </c>
      <c r="F659" s="15">
        <v>11.190684647346464</v>
      </c>
    </row>
    <row r="660" spans="2:6" x14ac:dyDescent="0.2">
      <c r="B660" s="15">
        <v>0.2142777691182422</v>
      </c>
      <c r="F660" s="15">
        <v>26.225929243170626</v>
      </c>
    </row>
    <row r="661" spans="2:6" x14ac:dyDescent="0.2">
      <c r="B661" s="15">
        <v>0.21500650982525565</v>
      </c>
      <c r="F661" s="15">
        <v>18.820126824148666</v>
      </c>
    </row>
    <row r="662" spans="2:6" x14ac:dyDescent="0.2">
      <c r="B662" s="15">
        <v>0.21532470911063623</v>
      </c>
      <c r="F662" s="15">
        <v>13.763631627487836</v>
      </c>
    </row>
    <row r="663" spans="2:6" x14ac:dyDescent="0.2">
      <c r="B663" s="15">
        <v>0.21664864356284266</v>
      </c>
      <c r="F663" s="15">
        <v>17.221443156936552</v>
      </c>
    </row>
    <row r="664" spans="2:6" x14ac:dyDescent="0.2">
      <c r="B664" s="15">
        <v>0.21700596445212342</v>
      </c>
      <c r="F664" s="15">
        <v>28.904457463634134</v>
      </c>
    </row>
    <row r="665" spans="2:6" x14ac:dyDescent="0.2">
      <c r="B665" s="15">
        <v>0.21847894955321057</v>
      </c>
      <c r="F665" s="15">
        <v>21.231422505307858</v>
      </c>
    </row>
    <row r="666" spans="2:6" x14ac:dyDescent="0.2">
      <c r="B666" s="15">
        <v>0.21855310208427697</v>
      </c>
      <c r="F666" s="15">
        <v>23.617217196983734</v>
      </c>
    </row>
    <row r="667" spans="2:6" x14ac:dyDescent="0.2">
      <c r="B667" s="15">
        <v>0.21908243750643705</v>
      </c>
      <c r="F667" s="15">
        <v>19.673358103231671</v>
      </c>
    </row>
    <row r="668" spans="2:6" x14ac:dyDescent="0.2">
      <c r="B668" s="15">
        <v>0.22050423794432053</v>
      </c>
      <c r="F668" s="15">
        <v>13.504384897049205</v>
      </c>
    </row>
    <row r="669" spans="2:6" x14ac:dyDescent="0.2">
      <c r="B669" s="15">
        <v>0.22121173507348224</v>
      </c>
      <c r="F669" s="15">
        <v>41.741522912972584</v>
      </c>
    </row>
    <row r="670" spans="2:6" x14ac:dyDescent="0.2">
      <c r="B670" s="15">
        <v>0.22400169679279741</v>
      </c>
      <c r="F670" s="15">
        <v>17.726879927618462</v>
      </c>
    </row>
    <row r="671" spans="2:6" x14ac:dyDescent="0.2">
      <c r="B671" s="15">
        <v>0.22406434918297644</v>
      </c>
      <c r="F671" s="15">
        <v>22.440626555997643</v>
      </c>
    </row>
    <row r="672" spans="2:6" x14ac:dyDescent="0.2">
      <c r="B672" s="15">
        <v>0.22558087074216107</v>
      </c>
      <c r="F672" s="15">
        <v>16.166629069854878</v>
      </c>
    </row>
    <row r="673" spans="2:6" x14ac:dyDescent="0.2">
      <c r="B673" s="15">
        <v>0.22780964517404481</v>
      </c>
      <c r="F673" s="15">
        <v>42.435395580231123</v>
      </c>
    </row>
    <row r="674" spans="2:6" x14ac:dyDescent="0.2">
      <c r="B674" s="15">
        <v>0.22822308678357606</v>
      </c>
      <c r="F674" s="15">
        <v>15.87171684857142</v>
      </c>
    </row>
    <row r="675" spans="2:6" x14ac:dyDescent="0.2">
      <c r="B675" s="15">
        <v>0.22832338963830404</v>
      </c>
      <c r="F675" s="15">
        <v>14.936175509282094</v>
      </c>
    </row>
    <row r="676" spans="2:6" x14ac:dyDescent="0.2">
      <c r="B676" s="15">
        <v>0.2308139394444011</v>
      </c>
      <c r="F676" s="15">
        <v>16.297813093889832</v>
      </c>
    </row>
    <row r="677" spans="2:6" x14ac:dyDescent="0.2">
      <c r="B677" s="15">
        <v>0.23181303040338347</v>
      </c>
      <c r="F677" s="15">
        <v>26.082141441345069</v>
      </c>
    </row>
    <row r="678" spans="2:6" x14ac:dyDescent="0.2">
      <c r="B678" s="15">
        <v>0.23193037898920252</v>
      </c>
      <c r="F678" s="15">
        <v>26.825891311872621</v>
      </c>
    </row>
    <row r="679" spans="2:6" x14ac:dyDescent="0.2">
      <c r="B679" s="15">
        <v>0.23556953802700548</v>
      </c>
      <c r="F679" s="15">
        <v>25.945223359016463</v>
      </c>
    </row>
    <row r="680" spans="2:6" x14ac:dyDescent="0.2">
      <c r="B680" s="15">
        <v>0.23813484279737851</v>
      </c>
      <c r="F680" s="15">
        <v>16.443534643434692</v>
      </c>
    </row>
    <row r="681" spans="2:6" x14ac:dyDescent="0.2">
      <c r="B681" s="15">
        <v>0.23867577654420086</v>
      </c>
      <c r="F681" s="15">
        <v>24.327784891165173</v>
      </c>
    </row>
    <row r="682" spans="2:6" x14ac:dyDescent="0.2">
      <c r="B682" s="15">
        <v>0.24112531131483814</v>
      </c>
      <c r="F682" s="15">
        <v>21.23967421135351</v>
      </c>
    </row>
    <row r="683" spans="2:6" x14ac:dyDescent="0.2">
      <c r="B683" s="15">
        <v>0.24155859904914936</v>
      </c>
      <c r="F683" s="15">
        <v>15.811259748796392</v>
      </c>
    </row>
    <row r="684" spans="2:6" x14ac:dyDescent="0.2">
      <c r="B684" s="15">
        <v>0.24285771531451486</v>
      </c>
      <c r="F684" s="15">
        <v>19.515403144016229</v>
      </c>
    </row>
    <row r="685" spans="2:6" x14ac:dyDescent="0.2">
      <c r="B685" s="15">
        <v>0.24474970058986897</v>
      </c>
      <c r="F685" s="15">
        <v>17.742960911409426</v>
      </c>
    </row>
    <row r="686" spans="2:6" x14ac:dyDescent="0.2">
      <c r="B686" s="15">
        <v>0.24552029398631817</v>
      </c>
      <c r="F686" s="15">
        <v>49.089043071129282</v>
      </c>
    </row>
    <row r="687" spans="2:6" x14ac:dyDescent="0.2">
      <c r="B687" s="15">
        <v>0.24590110561895454</v>
      </c>
      <c r="F687" s="15">
        <v>32.522032294315963</v>
      </c>
    </row>
    <row r="688" spans="2:6" x14ac:dyDescent="0.2">
      <c r="B688" s="15">
        <v>0.24607573952235401</v>
      </c>
      <c r="F688" s="15">
        <v>9.0073006542144682</v>
      </c>
    </row>
    <row r="689" spans="2:6" x14ac:dyDescent="0.2">
      <c r="B689" s="15">
        <v>0.24629759317190983</v>
      </c>
      <c r="F689" s="15">
        <v>12.449056705621979</v>
      </c>
    </row>
    <row r="690" spans="2:6" x14ac:dyDescent="0.2">
      <c r="B690" s="15">
        <v>0.2465334912970687</v>
      </c>
      <c r="F690" s="15">
        <v>20.301603721139706</v>
      </c>
    </row>
    <row r="691" spans="2:6" x14ac:dyDescent="0.2">
      <c r="B691" s="15">
        <v>0.25059508103953421</v>
      </c>
      <c r="F691" s="15">
        <v>15.620237732398659</v>
      </c>
    </row>
    <row r="692" spans="2:6" x14ac:dyDescent="0.2">
      <c r="B692" s="15">
        <v>0.25119099611198936</v>
      </c>
      <c r="F692" s="15">
        <v>13.35091258981069</v>
      </c>
    </row>
    <row r="693" spans="2:6" x14ac:dyDescent="0.2">
      <c r="B693" s="15">
        <v>0.25183591152520807</v>
      </c>
      <c r="F693" s="15">
        <v>37.348741182542874</v>
      </c>
    </row>
    <row r="694" spans="2:6" x14ac:dyDescent="0.2">
      <c r="B694" s="15">
        <v>0.25267016130433889</v>
      </c>
      <c r="F694" s="15">
        <v>17.316450628096693</v>
      </c>
    </row>
    <row r="695" spans="2:6" x14ac:dyDescent="0.2">
      <c r="B695" s="15">
        <v>0.25360396582212991</v>
      </c>
      <c r="F695" s="15">
        <v>29.864990177105327</v>
      </c>
    </row>
    <row r="696" spans="2:6" x14ac:dyDescent="0.2">
      <c r="B696" s="15">
        <v>0.25444789911246007</v>
      </c>
      <c r="F696" s="15">
        <v>43.92326675267357</v>
      </c>
    </row>
    <row r="697" spans="2:6" x14ac:dyDescent="0.2">
      <c r="B697" s="15">
        <v>0.25449420942349921</v>
      </c>
      <c r="F697" s="15">
        <v>26.07603273530022</v>
      </c>
    </row>
    <row r="698" spans="2:6" x14ac:dyDescent="0.2">
      <c r="B698" s="15">
        <v>0.254647358711726</v>
      </c>
      <c r="F698" s="15">
        <v>16.846592189057944</v>
      </c>
    </row>
    <row r="699" spans="2:6" x14ac:dyDescent="0.2">
      <c r="B699" s="15">
        <v>0.25542225443599936</v>
      </c>
      <c r="F699" s="15">
        <v>27.998562200559306</v>
      </c>
    </row>
    <row r="700" spans="2:6" x14ac:dyDescent="0.2">
      <c r="B700" s="15">
        <v>0.25679254488605674</v>
      </c>
      <c r="F700" s="15">
        <v>21.601791687650209</v>
      </c>
    </row>
    <row r="701" spans="2:6" x14ac:dyDescent="0.2">
      <c r="B701" s="15">
        <v>0.25826420226122415</v>
      </c>
      <c r="F701" s="15">
        <v>10.194248214015499</v>
      </c>
    </row>
    <row r="702" spans="2:6" x14ac:dyDescent="0.2">
      <c r="B702" s="15">
        <v>0.25829344004787191</v>
      </c>
      <c r="F702" s="15">
        <v>6.661442006269592</v>
      </c>
    </row>
    <row r="703" spans="2:6" x14ac:dyDescent="0.2">
      <c r="B703" s="15">
        <v>0.25908815347124209</v>
      </c>
      <c r="F703" s="15">
        <v>17.871900826446282</v>
      </c>
    </row>
    <row r="704" spans="2:6" x14ac:dyDescent="0.2">
      <c r="B704" s="15">
        <v>0.2610626201848516</v>
      </c>
      <c r="F704" s="15">
        <v>28.124141176935243</v>
      </c>
    </row>
    <row r="705" spans="2:6" x14ac:dyDescent="0.2">
      <c r="B705" s="15">
        <v>0.26137015978003231</v>
      </c>
      <c r="F705" s="15">
        <v>22.503069480647746</v>
      </c>
    </row>
    <row r="706" spans="2:6" x14ac:dyDescent="0.2">
      <c r="B706" s="15">
        <v>0.26165565463962059</v>
      </c>
      <c r="F706" s="15">
        <v>18.731504754811937</v>
      </c>
    </row>
    <row r="707" spans="2:6" x14ac:dyDescent="0.2">
      <c r="B707" s="15">
        <v>0.26166377103678584</v>
      </c>
      <c r="F707" s="15">
        <v>17.626806103317914</v>
      </c>
    </row>
    <row r="708" spans="2:6" x14ac:dyDescent="0.2">
      <c r="B708" s="15">
        <v>0.26174387609586441</v>
      </c>
      <c r="F708" s="15">
        <v>21.804511278195488</v>
      </c>
    </row>
    <row r="709" spans="2:6" x14ac:dyDescent="0.2">
      <c r="B709" s="15">
        <v>0.26269525329884613</v>
      </c>
      <c r="F709" s="15">
        <v>19.122568308020448</v>
      </c>
    </row>
    <row r="710" spans="2:6" x14ac:dyDescent="0.2">
      <c r="B710" s="15">
        <v>0.26327316239672316</v>
      </c>
      <c r="F710" s="15">
        <v>18.801652892561982</v>
      </c>
    </row>
    <row r="711" spans="2:6" x14ac:dyDescent="0.2">
      <c r="B711" s="15">
        <v>0.26607788334336896</v>
      </c>
      <c r="F711" s="15">
        <v>50.838483813804729</v>
      </c>
    </row>
    <row r="712" spans="2:6" x14ac:dyDescent="0.2">
      <c r="B712" s="15">
        <v>0.2678334993404205</v>
      </c>
      <c r="F712" s="15">
        <v>22.828149841973769</v>
      </c>
    </row>
    <row r="713" spans="2:6" x14ac:dyDescent="0.2">
      <c r="B713" s="15">
        <v>0.26816794075587219</v>
      </c>
      <c r="F713" s="15">
        <v>31.993601279744055</v>
      </c>
    </row>
    <row r="714" spans="2:6" x14ac:dyDescent="0.2">
      <c r="B714" s="15">
        <v>0.2687008350294578</v>
      </c>
      <c r="F714" s="15">
        <v>32.672061411910121</v>
      </c>
    </row>
    <row r="715" spans="2:6" x14ac:dyDescent="0.2">
      <c r="B715" s="15">
        <v>0.26908006993043515</v>
      </c>
      <c r="F715" s="15">
        <v>14.319423180892615</v>
      </c>
    </row>
    <row r="716" spans="2:6" x14ac:dyDescent="0.2">
      <c r="B716" s="15">
        <v>0.269753763227636</v>
      </c>
      <c r="F716" s="15">
        <v>18.070335461639807</v>
      </c>
    </row>
    <row r="717" spans="2:6" x14ac:dyDescent="0.2">
      <c r="B717" s="15">
        <v>0.26983903271424647</v>
      </c>
      <c r="F717" s="15">
        <v>16.967292281187188</v>
      </c>
    </row>
    <row r="718" spans="2:6" x14ac:dyDescent="0.2">
      <c r="B718" s="15">
        <v>0.27010956501341304</v>
      </c>
      <c r="F718" s="15">
        <v>18.150494947005729</v>
      </c>
    </row>
    <row r="719" spans="2:6" x14ac:dyDescent="0.2">
      <c r="B719" s="15">
        <v>0.27074904248125758</v>
      </c>
      <c r="F719" s="15">
        <v>35.4106203436328</v>
      </c>
    </row>
    <row r="720" spans="2:6" x14ac:dyDescent="0.2">
      <c r="B720" s="15">
        <v>0.27083202683963586</v>
      </c>
      <c r="F720" s="15">
        <v>19.316482904242992</v>
      </c>
    </row>
    <row r="721" spans="2:6" x14ac:dyDescent="0.2">
      <c r="B721" s="15">
        <v>0.27122277182695864</v>
      </c>
      <c r="F721" s="15">
        <v>28.180305950749272</v>
      </c>
    </row>
    <row r="722" spans="2:6" x14ac:dyDescent="0.2">
      <c r="B722" s="15">
        <v>0.27200797326420134</v>
      </c>
      <c r="F722" s="15">
        <v>19.895208263468213</v>
      </c>
    </row>
    <row r="723" spans="2:6" x14ac:dyDescent="0.2">
      <c r="B723" s="15">
        <v>0.2723526893089549</v>
      </c>
      <c r="F723" s="15">
        <v>30.392553957516153</v>
      </c>
    </row>
    <row r="724" spans="2:6" x14ac:dyDescent="0.2">
      <c r="B724" s="15">
        <v>0.27276197667001073</v>
      </c>
      <c r="F724" s="15">
        <v>26.902228511045614</v>
      </c>
    </row>
    <row r="725" spans="2:6" x14ac:dyDescent="0.2">
      <c r="B725" s="15">
        <v>0.27475596858594731</v>
      </c>
      <c r="F725" s="15">
        <v>34.945665127124926</v>
      </c>
    </row>
    <row r="726" spans="2:6" x14ac:dyDescent="0.2">
      <c r="B726" s="15">
        <v>0.27640411559869849</v>
      </c>
      <c r="F726" s="15">
        <v>18.521889018554006</v>
      </c>
    </row>
    <row r="727" spans="2:6" x14ac:dyDescent="0.2">
      <c r="B727" s="15">
        <v>0.27975635944384436</v>
      </c>
      <c r="F727" s="15">
        <v>34.347548557706922</v>
      </c>
    </row>
    <row r="728" spans="2:6" x14ac:dyDescent="0.2">
      <c r="B728" s="15">
        <v>0.28042949128915895</v>
      </c>
      <c r="F728" s="15">
        <v>34.568876104170393</v>
      </c>
    </row>
    <row r="729" spans="2:6" x14ac:dyDescent="0.2">
      <c r="B729" s="15">
        <v>0.28301731037526467</v>
      </c>
      <c r="F729" s="15">
        <v>38.295333879516903</v>
      </c>
    </row>
    <row r="730" spans="2:6" x14ac:dyDescent="0.2">
      <c r="B730" s="15">
        <v>0.28315600316061706</v>
      </c>
      <c r="F730" s="15">
        <v>20.228475305290278</v>
      </c>
    </row>
    <row r="731" spans="2:6" x14ac:dyDescent="0.2">
      <c r="B731" s="15">
        <v>0.28349617247909265</v>
      </c>
      <c r="F731" s="15">
        <v>54.677569958906979</v>
      </c>
    </row>
    <row r="732" spans="2:6" x14ac:dyDescent="0.2">
      <c r="B732" s="15">
        <v>0.28482686744489316</v>
      </c>
      <c r="F732" s="15">
        <v>23.830311273676372</v>
      </c>
    </row>
    <row r="733" spans="2:6" x14ac:dyDescent="0.2">
      <c r="B733" s="15">
        <v>0.28532654914254763</v>
      </c>
      <c r="F733" s="15">
        <v>15.806959031943261</v>
      </c>
    </row>
    <row r="734" spans="2:6" x14ac:dyDescent="0.2">
      <c r="B734" s="15">
        <v>0.28618447020255799</v>
      </c>
      <c r="F734" s="15">
        <v>24.713712440050895</v>
      </c>
    </row>
    <row r="735" spans="2:6" x14ac:dyDescent="0.2">
      <c r="B735" s="15">
        <v>0.28653840410470233</v>
      </c>
      <c r="F735" s="15">
        <v>21.825704868206266</v>
      </c>
    </row>
    <row r="736" spans="2:6" x14ac:dyDescent="0.2">
      <c r="B736" s="15">
        <v>0.28693344506924745</v>
      </c>
      <c r="F736" s="15">
        <v>18.979175197598472</v>
      </c>
    </row>
    <row r="737" spans="2:6" x14ac:dyDescent="0.2">
      <c r="B737" s="15">
        <v>0.28738278537927014</v>
      </c>
      <c r="F737" s="15">
        <v>21.408066948863912</v>
      </c>
    </row>
    <row r="738" spans="2:6" x14ac:dyDescent="0.2">
      <c r="B738" s="15">
        <v>0.28814527422436537</v>
      </c>
      <c r="F738" s="15">
        <v>17.941773660334405</v>
      </c>
    </row>
    <row r="739" spans="2:6" x14ac:dyDescent="0.2">
      <c r="B739" s="15">
        <v>0.29036164879379545</v>
      </c>
      <c r="F739" s="15">
        <v>19.673166799625115</v>
      </c>
    </row>
    <row r="740" spans="2:6" x14ac:dyDescent="0.2">
      <c r="B740" s="15">
        <v>0.29086330985913333</v>
      </c>
      <c r="F740" s="15">
        <v>18.096616885096005</v>
      </c>
    </row>
    <row r="741" spans="2:6" x14ac:dyDescent="0.2">
      <c r="B741" s="15">
        <v>0.29153049796639308</v>
      </c>
      <c r="F741" s="15">
        <v>41.922147900408767</v>
      </c>
    </row>
    <row r="742" spans="2:6" x14ac:dyDescent="0.2">
      <c r="B742" s="15">
        <v>0.29213520311329383</v>
      </c>
      <c r="F742" s="15">
        <v>29.100046306814303</v>
      </c>
    </row>
    <row r="743" spans="2:6" x14ac:dyDescent="0.2">
      <c r="B743" s="15">
        <v>0.29231612313246319</v>
      </c>
      <c r="F743" s="15">
        <v>22.146823990141964</v>
      </c>
    </row>
    <row r="744" spans="2:6" x14ac:dyDescent="0.2">
      <c r="B744" s="15">
        <v>0.29269900890789097</v>
      </c>
      <c r="F744" s="15">
        <v>40.515782540406342</v>
      </c>
    </row>
    <row r="745" spans="2:6" x14ac:dyDescent="0.2">
      <c r="B745" s="15">
        <v>0.29271961102841859</v>
      </c>
      <c r="F745" s="15">
        <v>26.287158844849564</v>
      </c>
    </row>
    <row r="746" spans="2:6" x14ac:dyDescent="0.2">
      <c r="B746" s="15">
        <v>0.29500067914179723</v>
      </c>
      <c r="F746" s="15">
        <v>20.51784435896294</v>
      </c>
    </row>
    <row r="747" spans="2:6" x14ac:dyDescent="0.2">
      <c r="B747" s="15">
        <v>0.29631166060462394</v>
      </c>
      <c r="F747" s="15">
        <v>24.822878419610074</v>
      </c>
    </row>
    <row r="748" spans="2:6" x14ac:dyDescent="0.2">
      <c r="B748" s="15">
        <v>0.29651593773165308</v>
      </c>
      <c r="F748" s="15">
        <v>37.593984962406019</v>
      </c>
    </row>
    <row r="749" spans="2:6" x14ac:dyDescent="0.2">
      <c r="B749" s="15">
        <v>0.29674297012074408</v>
      </c>
      <c r="F749" s="15">
        <v>20.18493181359122</v>
      </c>
    </row>
    <row r="750" spans="2:6" x14ac:dyDescent="0.2">
      <c r="B750" s="15">
        <v>0.29830165776633094</v>
      </c>
      <c r="F750" s="15">
        <v>12.343263672743443</v>
      </c>
    </row>
    <row r="751" spans="2:6" x14ac:dyDescent="0.2">
      <c r="B751" s="15">
        <v>0.2985436457341929</v>
      </c>
      <c r="F751" s="15">
        <v>22.52977148374638</v>
      </c>
    </row>
    <row r="752" spans="2:6" x14ac:dyDescent="0.2">
      <c r="B752" s="15">
        <v>0.29916881598107786</v>
      </c>
      <c r="F752" s="15">
        <v>35.242007167447369</v>
      </c>
    </row>
    <row r="753" spans="2:6" x14ac:dyDescent="0.2">
      <c r="B753" s="15">
        <v>0.29930561989633664</v>
      </c>
      <c r="F753" s="15">
        <v>15.6898376687243</v>
      </c>
    </row>
    <row r="754" spans="2:6" x14ac:dyDescent="0.2">
      <c r="B754" s="15">
        <v>0.30193469391249994</v>
      </c>
      <c r="F754" s="15">
        <v>29.657275021026074</v>
      </c>
    </row>
    <row r="755" spans="2:6" x14ac:dyDescent="0.2">
      <c r="B755" s="15">
        <v>0.30473957951798408</v>
      </c>
      <c r="F755" s="15">
        <v>10.757384208711644</v>
      </c>
    </row>
    <row r="756" spans="2:6" x14ac:dyDescent="0.2">
      <c r="B756" s="15">
        <v>0.30853317532798274</v>
      </c>
      <c r="F756" s="15">
        <v>35.462382445141067</v>
      </c>
    </row>
    <row r="757" spans="2:6" x14ac:dyDescent="0.2">
      <c r="B757" s="15">
        <v>0.31050309486993044</v>
      </c>
      <c r="F757" s="15">
        <v>105.5350691649664</v>
      </c>
    </row>
    <row r="758" spans="2:6" x14ac:dyDescent="0.2">
      <c r="B758" s="15">
        <v>0.31096615154265345</v>
      </c>
      <c r="F758" s="15">
        <v>25.029435068662195</v>
      </c>
    </row>
    <row r="759" spans="2:6" x14ac:dyDescent="0.2">
      <c r="B759" s="15">
        <v>0.31143627395971935</v>
      </c>
      <c r="F759" s="15">
        <v>23.377958283192939</v>
      </c>
    </row>
    <row r="760" spans="2:6" x14ac:dyDescent="0.2">
      <c r="B760" s="15">
        <v>0.3116018132592277</v>
      </c>
      <c r="F760" s="15">
        <v>14.814969378918924</v>
      </c>
    </row>
    <row r="761" spans="2:6" x14ac:dyDescent="0.2">
      <c r="B761" s="15">
        <v>0.31293857115905688</v>
      </c>
      <c r="F761" s="15">
        <v>91.287894037602157</v>
      </c>
    </row>
    <row r="762" spans="2:6" x14ac:dyDescent="0.2">
      <c r="B762" s="15">
        <v>0.31342812183073854</v>
      </c>
      <c r="F762" s="15">
        <v>55.670291891656667</v>
      </c>
    </row>
    <row r="763" spans="2:6" x14ac:dyDescent="0.2">
      <c r="B763" s="15">
        <v>0.3152153213190465</v>
      </c>
      <c r="F763" s="15">
        <v>47.184134256961769</v>
      </c>
    </row>
    <row r="764" spans="2:6" x14ac:dyDescent="0.2">
      <c r="B764" s="15">
        <v>0.31683456293620427</v>
      </c>
      <c r="F764" s="15">
        <v>37.169162412150477</v>
      </c>
    </row>
    <row r="765" spans="2:6" x14ac:dyDescent="0.2">
      <c r="B765" s="15">
        <v>0.31726846283775689</v>
      </c>
      <c r="F765" s="15">
        <v>14.509081170625214</v>
      </c>
    </row>
    <row r="766" spans="2:6" x14ac:dyDescent="0.2">
      <c r="B766" s="15">
        <v>0.31761854501387748</v>
      </c>
      <c r="F766" s="15">
        <v>13.507896924355778</v>
      </c>
    </row>
    <row r="767" spans="2:6" x14ac:dyDescent="0.2">
      <c r="B767" s="15">
        <v>0.3184664800418282</v>
      </c>
      <c r="F767" s="15">
        <v>26.21393674740585</v>
      </c>
    </row>
    <row r="768" spans="2:6" x14ac:dyDescent="0.2">
      <c r="B768" s="15">
        <v>0.32160791121849369</v>
      </c>
      <c r="F768" s="15">
        <v>47.236544826777234</v>
      </c>
    </row>
    <row r="769" spans="2:6" x14ac:dyDescent="0.2">
      <c r="B769" s="15">
        <v>0.32265168454890192</v>
      </c>
      <c r="F769" s="15">
        <v>22.540236183767185</v>
      </c>
    </row>
    <row r="770" spans="2:6" x14ac:dyDescent="0.2">
      <c r="B770" s="15">
        <v>0.32392844157034895</v>
      </c>
      <c r="F770" s="15">
        <v>24.222580003256212</v>
      </c>
    </row>
    <row r="771" spans="2:6" x14ac:dyDescent="0.2">
      <c r="B771" s="15">
        <v>0.32493570746744632</v>
      </c>
      <c r="F771" s="15">
        <v>32.418867615126587</v>
      </c>
    </row>
    <row r="772" spans="2:6" x14ac:dyDescent="0.2">
      <c r="B772" s="15">
        <v>0.32718646902180337</v>
      </c>
      <c r="F772" s="15">
        <v>11.483253588516748</v>
      </c>
    </row>
    <row r="773" spans="2:6" x14ac:dyDescent="0.2">
      <c r="B773" s="15">
        <v>0.32922338243520416</v>
      </c>
      <c r="F773" s="15">
        <v>24.966858152894385</v>
      </c>
    </row>
    <row r="774" spans="2:6" x14ac:dyDescent="0.2">
      <c r="B774" s="15">
        <v>0.33178858906632314</v>
      </c>
      <c r="F774" s="15">
        <v>20.570892522112036</v>
      </c>
    </row>
    <row r="775" spans="2:6" x14ac:dyDescent="0.2">
      <c r="B775" s="15">
        <v>0.33206750336324781</v>
      </c>
      <c r="F775" s="15">
        <v>27.215631542219121</v>
      </c>
    </row>
    <row r="776" spans="2:6" x14ac:dyDescent="0.2">
      <c r="B776" s="15">
        <v>0.33656783654194672</v>
      </c>
      <c r="F776" s="15">
        <v>35.051768766177737</v>
      </c>
    </row>
    <row r="777" spans="2:6" x14ac:dyDescent="0.2">
      <c r="B777" s="15">
        <v>0.33691798841479431</v>
      </c>
      <c r="F777" s="15">
        <v>37.373439302400115</v>
      </c>
    </row>
    <row r="778" spans="2:6" x14ac:dyDescent="0.2">
      <c r="B778" s="15">
        <v>0.3372112220993973</v>
      </c>
      <c r="F778" s="15">
        <v>13.391442915974697</v>
      </c>
    </row>
    <row r="779" spans="2:6" x14ac:dyDescent="0.2">
      <c r="B779" s="15">
        <v>0.33751104059468418</v>
      </c>
      <c r="F779" s="15">
        <v>25.840373478533404</v>
      </c>
    </row>
    <row r="780" spans="2:6" x14ac:dyDescent="0.2">
      <c r="B780" s="15">
        <v>0.33784794490173642</v>
      </c>
      <c r="F780" s="15">
        <v>13.467441359204667</v>
      </c>
    </row>
    <row r="781" spans="2:6" x14ac:dyDescent="0.2">
      <c r="B781" s="15">
        <v>0.33794127890668657</v>
      </c>
      <c r="F781" s="15">
        <v>38.357502594082959</v>
      </c>
    </row>
    <row r="782" spans="2:6" x14ac:dyDescent="0.2">
      <c r="B782" s="15">
        <v>0.33830986133936863</v>
      </c>
      <c r="F782" s="15">
        <v>26.5857192557222</v>
      </c>
    </row>
    <row r="783" spans="2:6" x14ac:dyDescent="0.2">
      <c r="B783" s="15">
        <v>0.34009960078900425</v>
      </c>
      <c r="F783" s="15">
        <v>90.898059591179361</v>
      </c>
    </row>
    <row r="784" spans="2:6" x14ac:dyDescent="0.2">
      <c r="B784" s="15">
        <v>0.34196030875259381</v>
      </c>
      <c r="F784" s="15">
        <v>27.829153110700108</v>
      </c>
    </row>
    <row r="785" spans="2:6" x14ac:dyDescent="0.2">
      <c r="B785" s="15">
        <v>0.34231379518641319</v>
      </c>
      <c r="F785" s="15">
        <v>26.37211435560312</v>
      </c>
    </row>
    <row r="786" spans="2:6" x14ac:dyDescent="0.2">
      <c r="B786" s="15">
        <v>0.34278805787932409</v>
      </c>
      <c r="F786" s="15">
        <v>12.589376503058574</v>
      </c>
    </row>
    <row r="787" spans="2:6" x14ac:dyDescent="0.2">
      <c r="B787" s="15">
        <v>0.34401769953361228</v>
      </c>
      <c r="F787" s="15">
        <v>23.130620010187513</v>
      </c>
    </row>
    <row r="788" spans="2:6" x14ac:dyDescent="0.2">
      <c r="B788" s="15">
        <v>0.34409227134138043</v>
      </c>
      <c r="F788" s="15">
        <v>16.983485826370533</v>
      </c>
    </row>
    <row r="789" spans="2:6" x14ac:dyDescent="0.2">
      <c r="B789" s="15">
        <v>0.34503618974854972</v>
      </c>
      <c r="F789" s="15">
        <v>27.438401182445713</v>
      </c>
    </row>
    <row r="790" spans="2:6" x14ac:dyDescent="0.2">
      <c r="B790" s="15">
        <v>0.34796834665784432</v>
      </c>
      <c r="F790" s="15">
        <v>12.719285371843414</v>
      </c>
    </row>
    <row r="791" spans="2:6" x14ac:dyDescent="0.2">
      <c r="B791" s="15">
        <v>0.3483136223353962</v>
      </c>
      <c r="F791" s="15">
        <v>14.355140026461186</v>
      </c>
    </row>
    <row r="792" spans="2:6" x14ac:dyDescent="0.2">
      <c r="B792" s="15">
        <v>0.35176719570490855</v>
      </c>
      <c r="F792" s="15">
        <v>21.708483606202918</v>
      </c>
    </row>
    <row r="793" spans="2:6" x14ac:dyDescent="0.2">
      <c r="B793" s="15">
        <v>0.35321223652085071</v>
      </c>
      <c r="F793" s="15">
        <v>54.44524954438662</v>
      </c>
    </row>
    <row r="794" spans="2:6" x14ac:dyDescent="0.2">
      <c r="B794" s="15">
        <v>0.3553536303107937</v>
      </c>
      <c r="F794" s="15">
        <v>42.701506055246497</v>
      </c>
    </row>
    <row r="795" spans="2:6" x14ac:dyDescent="0.2">
      <c r="B795" s="15">
        <v>0.35862954817941217</v>
      </c>
      <c r="F795" s="15">
        <v>23.407636472963105</v>
      </c>
    </row>
    <row r="796" spans="2:6" x14ac:dyDescent="0.2">
      <c r="B796" s="15">
        <v>0.3638333622311028</v>
      </c>
      <c r="F796" s="15">
        <v>45.109211775878443</v>
      </c>
    </row>
    <row r="797" spans="2:6" x14ac:dyDescent="0.2">
      <c r="B797" s="15">
        <v>0.3670352311708695</v>
      </c>
      <c r="F797" s="15">
        <v>27.71707987648405</v>
      </c>
    </row>
    <row r="798" spans="2:6" x14ac:dyDescent="0.2">
      <c r="B798" s="15">
        <v>0.36900468032118167</v>
      </c>
      <c r="F798" s="15">
        <v>31.47893772893773</v>
      </c>
    </row>
    <row r="799" spans="2:6" x14ac:dyDescent="0.2">
      <c r="B799" s="15">
        <v>0.36909371867529145</v>
      </c>
      <c r="F799" s="15">
        <v>43.100891121138076</v>
      </c>
    </row>
    <row r="800" spans="2:6" x14ac:dyDescent="0.2">
      <c r="B800" s="15">
        <v>0.37661059712063916</v>
      </c>
      <c r="F800" s="15">
        <v>29.679344798894242</v>
      </c>
    </row>
    <row r="801" spans="2:6" x14ac:dyDescent="0.2">
      <c r="B801" s="15">
        <v>0.37795554829233974</v>
      </c>
      <c r="F801" s="15">
        <v>20.473883030959019</v>
      </c>
    </row>
    <row r="802" spans="2:6" x14ac:dyDescent="0.2">
      <c r="B802" s="15">
        <v>0.38835498801767832</v>
      </c>
      <c r="F802" s="15">
        <v>9.5090195019299362</v>
      </c>
    </row>
    <row r="803" spans="2:6" x14ac:dyDescent="0.2">
      <c r="B803" s="15">
        <v>0.3895962224750269</v>
      </c>
      <c r="F803" s="15">
        <v>22.532672374943669</v>
      </c>
    </row>
    <row r="804" spans="2:6" x14ac:dyDescent="0.2">
      <c r="B804" s="15">
        <v>0.39206421810834041</v>
      </c>
      <c r="F804" s="15">
        <v>77.38095238095238</v>
      </c>
    </row>
    <row r="805" spans="2:6" x14ac:dyDescent="0.2">
      <c r="B805" s="15">
        <v>0.39246467817896391</v>
      </c>
      <c r="F805" s="15">
        <v>15.54907677356657</v>
      </c>
    </row>
    <row r="806" spans="2:6" x14ac:dyDescent="0.2">
      <c r="B806" s="15">
        <v>0.39433873697506155</v>
      </c>
      <c r="F806" s="15">
        <v>54.058503924043684</v>
      </c>
    </row>
    <row r="807" spans="2:6" x14ac:dyDescent="0.2">
      <c r="B807" s="15">
        <v>0.39506554725824516</v>
      </c>
      <c r="F807" s="15">
        <v>31.522468142186458</v>
      </c>
    </row>
    <row r="808" spans="2:6" x14ac:dyDescent="0.2">
      <c r="B808" s="15">
        <v>0.39538602053341332</v>
      </c>
      <c r="F808" s="15">
        <v>10.110666304442542</v>
      </c>
    </row>
    <row r="809" spans="2:6" x14ac:dyDescent="0.2">
      <c r="B809" s="15">
        <v>0.39710921127041682</v>
      </c>
      <c r="F809" s="15">
        <v>74.30653715975258</v>
      </c>
    </row>
    <row r="810" spans="2:6" x14ac:dyDescent="0.2">
      <c r="B810" s="15">
        <v>0.39717448634283492</v>
      </c>
      <c r="F810" s="15">
        <v>37.292555236149695</v>
      </c>
    </row>
    <row r="811" spans="2:6" x14ac:dyDescent="0.2">
      <c r="B811" s="15">
        <v>0.39828586660887288</v>
      </c>
      <c r="F811" s="15">
        <v>31.899685669320732</v>
      </c>
    </row>
    <row r="812" spans="2:6" x14ac:dyDescent="0.2">
      <c r="B812" s="15">
        <v>0.40094135749710313</v>
      </c>
      <c r="F812" s="15">
        <v>35.384011577992005</v>
      </c>
    </row>
    <row r="813" spans="2:6" x14ac:dyDescent="0.2">
      <c r="B813" s="15">
        <v>0.40422164954347911</v>
      </c>
      <c r="F813" s="15">
        <v>36.913177017885374</v>
      </c>
    </row>
    <row r="814" spans="2:6" x14ac:dyDescent="0.2">
      <c r="B814" s="15">
        <v>0.40698514004939773</v>
      </c>
      <c r="F814" s="15">
        <v>73.811168239838338</v>
      </c>
    </row>
    <row r="815" spans="2:6" x14ac:dyDescent="0.2">
      <c r="B815" s="15">
        <v>0.41227410748710841</v>
      </c>
      <c r="F815" s="15">
        <v>54.478660785104992</v>
      </c>
    </row>
    <row r="816" spans="2:6" x14ac:dyDescent="0.2">
      <c r="B816" s="15">
        <v>0.41659727982971889</v>
      </c>
      <c r="F816" s="15">
        <v>22.890242199406188</v>
      </c>
    </row>
    <row r="817" spans="2:6" x14ac:dyDescent="0.2">
      <c r="B817" s="15">
        <v>0.4201011636462299</v>
      </c>
      <c r="F817" s="15">
        <v>32.733404847987217</v>
      </c>
    </row>
    <row r="818" spans="2:6" x14ac:dyDescent="0.2">
      <c r="B818" s="15">
        <v>0.42043481758172624</v>
      </c>
      <c r="F818" s="15">
        <v>45.295592554538871</v>
      </c>
    </row>
    <row r="819" spans="2:6" x14ac:dyDescent="0.2">
      <c r="B819" s="15">
        <v>0.42077094395051817</v>
      </c>
      <c r="F819" s="15">
        <v>35.478858649590357</v>
      </c>
    </row>
    <row r="820" spans="2:6" x14ac:dyDescent="0.2">
      <c r="B820" s="15">
        <v>0.4252847126454502</v>
      </c>
      <c r="F820" s="15">
        <v>28.827407008507816</v>
      </c>
    </row>
    <row r="821" spans="2:6" x14ac:dyDescent="0.2">
      <c r="B821" s="15">
        <v>0.43063245079022477</v>
      </c>
      <c r="F821" s="15">
        <v>37.807279606877607</v>
      </c>
    </row>
    <row r="822" spans="2:6" x14ac:dyDescent="0.2">
      <c r="B822" s="15">
        <v>0.43253751290930076</v>
      </c>
      <c r="F822" s="15">
        <v>33.904761904761905</v>
      </c>
    </row>
    <row r="823" spans="2:6" x14ac:dyDescent="0.2">
      <c r="B823" s="15">
        <v>0.43317483136282658</v>
      </c>
      <c r="F823" s="15">
        <v>23.960467170859101</v>
      </c>
    </row>
    <row r="824" spans="2:6" x14ac:dyDescent="0.2">
      <c r="B824" s="15">
        <v>0.43501597305647505</v>
      </c>
      <c r="F824" s="15">
        <v>35.909118522568491</v>
      </c>
    </row>
    <row r="825" spans="2:6" x14ac:dyDescent="0.2">
      <c r="B825" s="15">
        <v>0.43540777621456184</v>
      </c>
      <c r="F825" s="15">
        <v>70.130532896363107</v>
      </c>
    </row>
    <row r="826" spans="2:6" x14ac:dyDescent="0.2">
      <c r="B826" s="15">
        <v>0.43704789574119457</v>
      </c>
      <c r="F826" s="15">
        <v>29.700009903177396</v>
      </c>
    </row>
    <row r="827" spans="2:6" x14ac:dyDescent="0.2">
      <c r="B827" s="15">
        <v>0.45683009547723741</v>
      </c>
      <c r="F827" s="15">
        <v>25.978491861012522</v>
      </c>
    </row>
    <row r="828" spans="2:6" x14ac:dyDescent="0.2">
      <c r="B828" s="15">
        <v>0.45726813226877211</v>
      </c>
      <c r="F828" s="15">
        <v>34.316947616778563</v>
      </c>
    </row>
    <row r="829" spans="2:6" x14ac:dyDescent="0.2">
      <c r="B829" s="15">
        <v>0.46138414321732296</v>
      </c>
      <c r="F829" s="15">
        <v>33.060124319269484</v>
      </c>
    </row>
    <row r="830" spans="2:6" x14ac:dyDescent="0.2">
      <c r="B830" s="15">
        <v>0.46322445549601182</v>
      </c>
      <c r="F830" s="15">
        <v>17.517582703829124</v>
      </c>
    </row>
    <row r="831" spans="2:6" x14ac:dyDescent="0.2">
      <c r="B831" s="15">
        <v>0.46382353606022753</v>
      </c>
      <c r="F831" s="15">
        <v>53.995450937689398</v>
      </c>
    </row>
    <row r="832" spans="2:6" x14ac:dyDescent="0.2">
      <c r="B832" s="15">
        <v>0.46672057434624697</v>
      </c>
      <c r="F832" s="15">
        <v>31.67237620678916</v>
      </c>
    </row>
    <row r="833" spans="2:6" x14ac:dyDescent="0.2">
      <c r="B833" s="15">
        <v>0.47123113764296304</v>
      </c>
      <c r="F833" s="15">
        <v>55.291993493492228</v>
      </c>
    </row>
    <row r="834" spans="2:6" x14ac:dyDescent="0.2">
      <c r="B834" s="15">
        <v>0.47301553599868651</v>
      </c>
      <c r="F834" s="15">
        <v>32.345584461083455</v>
      </c>
    </row>
    <row r="835" spans="2:6" x14ac:dyDescent="0.2">
      <c r="B835" s="15">
        <v>0.47375299102128748</v>
      </c>
      <c r="F835" s="15">
        <v>29.360218259345583</v>
      </c>
    </row>
    <row r="836" spans="2:6" x14ac:dyDescent="0.2">
      <c r="B836" s="15">
        <v>0.47683607763228653</v>
      </c>
      <c r="F836" s="15">
        <v>23.819097401727074</v>
      </c>
    </row>
    <row r="837" spans="2:6" x14ac:dyDescent="0.2">
      <c r="B837" s="15">
        <v>0.47683607763228653</v>
      </c>
      <c r="F837" s="15">
        <v>23.819097401727074</v>
      </c>
    </row>
    <row r="838" spans="2:6" x14ac:dyDescent="0.2">
      <c r="B838" s="15">
        <v>0.47725483439099803</v>
      </c>
      <c r="F838" s="15">
        <v>66.636640040018136</v>
      </c>
    </row>
    <row r="839" spans="2:6" x14ac:dyDescent="0.2">
      <c r="B839" s="15">
        <v>0.47916321300445691</v>
      </c>
      <c r="F839" s="15">
        <v>47.898220696386758</v>
      </c>
    </row>
    <row r="840" spans="2:6" x14ac:dyDescent="0.2">
      <c r="B840" s="15">
        <v>0.48088759798245967</v>
      </c>
      <c r="F840" s="15">
        <v>49.279075634836211</v>
      </c>
    </row>
    <row r="841" spans="2:6" x14ac:dyDescent="0.2">
      <c r="B841" s="15">
        <v>0.48101656369320817</v>
      </c>
      <c r="F841" s="15">
        <v>61.831468730662316</v>
      </c>
    </row>
    <row r="842" spans="2:6" x14ac:dyDescent="0.2">
      <c r="B842" s="15">
        <v>0.48299308222873416</v>
      </c>
      <c r="F842" s="15">
        <v>48.649478207489253</v>
      </c>
    </row>
    <row r="843" spans="2:6" x14ac:dyDescent="0.2">
      <c r="B843" s="15">
        <v>0.4866877018364445</v>
      </c>
      <c r="F843" s="15">
        <v>19.934388717661346</v>
      </c>
    </row>
    <row r="844" spans="2:6" x14ac:dyDescent="0.2">
      <c r="B844" s="15">
        <v>0.48997541644056369</v>
      </c>
      <c r="F844" s="15">
        <v>55.67720650491956</v>
      </c>
    </row>
    <row r="845" spans="2:6" x14ac:dyDescent="0.2">
      <c r="B845" s="15">
        <v>0.49103278688261187</v>
      </c>
      <c r="F845" s="15">
        <v>28.646258082537969</v>
      </c>
    </row>
    <row r="846" spans="2:6" x14ac:dyDescent="0.2">
      <c r="B846" s="15">
        <v>0.5074982419288715</v>
      </c>
      <c r="F846" s="15">
        <v>19.47150880238814</v>
      </c>
    </row>
    <row r="847" spans="2:6" x14ac:dyDescent="0.2">
      <c r="B847" s="15">
        <v>0.51065811332182032</v>
      </c>
      <c r="F847" s="15">
        <v>37.7887003858147</v>
      </c>
    </row>
    <row r="848" spans="2:6" x14ac:dyDescent="0.2">
      <c r="B848" s="15">
        <v>0.52754532930393527</v>
      </c>
      <c r="F848" s="15">
        <v>34.164951040075557</v>
      </c>
    </row>
    <row r="849" spans="2:6" x14ac:dyDescent="0.2">
      <c r="B849" s="15">
        <v>0.53071714266352721</v>
      </c>
      <c r="F849" s="15">
        <v>83.465575871075842</v>
      </c>
    </row>
    <row r="850" spans="2:6" x14ac:dyDescent="0.2">
      <c r="B850" s="15">
        <v>0.53129100004172447</v>
      </c>
      <c r="F850" s="15">
        <v>72.024946215765425</v>
      </c>
    </row>
    <row r="851" spans="2:6" x14ac:dyDescent="0.2">
      <c r="B851" s="15">
        <v>0.53197668709051993</v>
      </c>
      <c r="F851" s="15">
        <v>81.335025568688707</v>
      </c>
    </row>
    <row r="852" spans="2:6" x14ac:dyDescent="0.2">
      <c r="B852" s="15">
        <v>0.53289665959829802</v>
      </c>
      <c r="F852" s="15">
        <v>34.830067111272278</v>
      </c>
    </row>
    <row r="853" spans="2:6" x14ac:dyDescent="0.2">
      <c r="B853" s="15">
        <v>0.54803507424475162</v>
      </c>
      <c r="F853" s="15">
        <v>42.639277933395583</v>
      </c>
    </row>
    <row r="854" spans="2:6" x14ac:dyDescent="0.2">
      <c r="B854" s="15">
        <v>0.5506157223110979</v>
      </c>
      <c r="F854" s="15">
        <v>24.625623960066555</v>
      </c>
    </row>
    <row r="855" spans="2:6" x14ac:dyDescent="0.2">
      <c r="B855" s="15">
        <v>0.55282489024403403</v>
      </c>
      <c r="F855" s="15">
        <v>31.357189209233336</v>
      </c>
    </row>
    <row r="856" spans="2:6" x14ac:dyDescent="0.2">
      <c r="B856" s="15">
        <v>0.55357033779243792</v>
      </c>
      <c r="F856" s="15">
        <v>24.509803921568629</v>
      </c>
    </row>
    <row r="857" spans="2:6" x14ac:dyDescent="0.2">
      <c r="B857" s="15">
        <v>0.5562450051508474</v>
      </c>
      <c r="F857" s="15">
        <v>47.535771065182836</v>
      </c>
    </row>
    <row r="858" spans="2:6" x14ac:dyDescent="0.2">
      <c r="B858" s="15">
        <v>0.55969295000747121</v>
      </c>
      <c r="F858" s="15">
        <v>60.085990811843153</v>
      </c>
    </row>
    <row r="859" spans="2:6" x14ac:dyDescent="0.2">
      <c r="B859" s="15">
        <v>0.56068525932967528</v>
      </c>
      <c r="F859" s="15">
        <v>29.818378964489025</v>
      </c>
    </row>
    <row r="860" spans="2:6" x14ac:dyDescent="0.2">
      <c r="B860" s="15">
        <v>0.56176665700097561</v>
      </c>
      <c r="F860" s="15">
        <v>41.936478569226026</v>
      </c>
    </row>
    <row r="861" spans="2:6" x14ac:dyDescent="0.2">
      <c r="B861" s="15">
        <v>0.56744392022883772</v>
      </c>
      <c r="F861" s="15">
        <v>104.61349791386181</v>
      </c>
    </row>
    <row r="862" spans="2:6" x14ac:dyDescent="0.2">
      <c r="B862" s="15">
        <v>0.56828718243214948</v>
      </c>
      <c r="F862" s="15">
        <v>27.127355796687606</v>
      </c>
    </row>
    <row r="863" spans="2:6" x14ac:dyDescent="0.2">
      <c r="B863" s="15">
        <v>0.57401311274941402</v>
      </c>
      <c r="F863" s="15">
        <v>47.020302889466706</v>
      </c>
    </row>
    <row r="864" spans="2:6" x14ac:dyDescent="0.2">
      <c r="B864" s="15">
        <v>0.5771714271285</v>
      </c>
      <c r="F864" s="15">
        <v>50.125313283208015</v>
      </c>
    </row>
    <row r="865" spans="2:6" x14ac:dyDescent="0.2">
      <c r="B865" s="15">
        <v>0.58086307517034885</v>
      </c>
      <c r="F865" s="15">
        <v>85.757277489280355</v>
      </c>
    </row>
    <row r="866" spans="2:6" x14ac:dyDescent="0.2">
      <c r="B866" s="15">
        <v>0.58179496872745384</v>
      </c>
      <c r="F866" s="15">
        <v>29.161425576519914</v>
      </c>
    </row>
    <row r="867" spans="2:6" x14ac:dyDescent="0.2">
      <c r="B867" s="15">
        <v>0.58942940304710323</v>
      </c>
      <c r="F867" s="15">
        <v>64.140049869389699</v>
      </c>
    </row>
    <row r="868" spans="2:6" x14ac:dyDescent="0.2">
      <c r="B868" s="15">
        <v>0.59724903715611288</v>
      </c>
      <c r="F868" s="15">
        <v>75.666189893558965</v>
      </c>
    </row>
    <row r="869" spans="2:6" x14ac:dyDescent="0.2">
      <c r="B869" s="15">
        <v>0.60271607974174823</v>
      </c>
      <c r="F869" s="15">
        <v>54.551802391551014</v>
      </c>
    </row>
    <row r="870" spans="2:6" x14ac:dyDescent="0.2">
      <c r="B870" s="15">
        <v>0.60502866917953835</v>
      </c>
      <c r="F870" s="15">
        <v>28.326134942605346</v>
      </c>
    </row>
    <row r="871" spans="2:6" x14ac:dyDescent="0.2">
      <c r="B871" s="15">
        <v>0.61519939568301596</v>
      </c>
      <c r="F871" s="15">
        <v>35.370046784284995</v>
      </c>
    </row>
    <row r="872" spans="2:6" x14ac:dyDescent="0.2">
      <c r="B872" s="15">
        <v>0.61634525984806854</v>
      </c>
      <c r="F872" s="15">
        <v>52.872077812651042</v>
      </c>
    </row>
    <row r="873" spans="2:6" x14ac:dyDescent="0.2">
      <c r="B873" s="15">
        <v>0.62113945683704153</v>
      </c>
      <c r="F873" s="15">
        <v>46.938886439541726</v>
      </c>
    </row>
    <row r="874" spans="2:6" x14ac:dyDescent="0.2">
      <c r="B874" s="15">
        <v>0.63152209483427113</v>
      </c>
      <c r="F874" s="15">
        <v>123.58705226071638</v>
      </c>
    </row>
    <row r="875" spans="2:6" x14ac:dyDescent="0.2">
      <c r="B875" s="15">
        <v>0.63455153050614477</v>
      </c>
      <c r="F875" s="15">
        <v>49.886781494170329</v>
      </c>
    </row>
    <row r="876" spans="2:6" x14ac:dyDescent="0.2">
      <c r="B876" s="15">
        <v>0.63569100801432232</v>
      </c>
      <c r="F876" s="15">
        <v>84.737862629577151</v>
      </c>
    </row>
    <row r="877" spans="2:6" x14ac:dyDescent="0.2">
      <c r="B877" s="15">
        <v>0.63883761984232657</v>
      </c>
      <c r="F877" s="15">
        <v>52.675773809061013</v>
      </c>
    </row>
    <row r="878" spans="2:6" x14ac:dyDescent="0.2">
      <c r="B878" s="15">
        <v>0.64269644438302798</v>
      </c>
      <c r="F878" s="15">
        <v>124.32605663009463</v>
      </c>
    </row>
    <row r="879" spans="2:6" x14ac:dyDescent="0.2">
      <c r="B879" s="15">
        <v>0.64382815659664738</v>
      </c>
      <c r="F879" s="15">
        <v>125.49659979358415</v>
      </c>
    </row>
    <row r="880" spans="2:6" x14ac:dyDescent="0.2">
      <c r="B880" s="15">
        <v>0.64597605366769062</v>
      </c>
      <c r="F880" s="15">
        <v>40.700040700040702</v>
      </c>
    </row>
    <row r="881" spans="2:6" x14ac:dyDescent="0.2">
      <c r="B881" s="15">
        <v>0.64856326778718365</v>
      </c>
      <c r="F881" s="15">
        <v>70.318670745192648</v>
      </c>
    </row>
    <row r="882" spans="2:6" x14ac:dyDescent="0.2">
      <c r="B882" s="15">
        <v>0.65233699729280148</v>
      </c>
      <c r="F882" s="15">
        <v>28.382381636599082</v>
      </c>
    </row>
    <row r="883" spans="2:6" x14ac:dyDescent="0.2">
      <c r="B883" s="15">
        <v>0.65246615034669198</v>
      </c>
      <c r="F883" s="15">
        <v>47.823729863692684</v>
      </c>
    </row>
    <row r="884" spans="2:6" x14ac:dyDescent="0.2">
      <c r="B884" s="15">
        <v>0.66218727135973898</v>
      </c>
      <c r="F884" s="15">
        <v>108.8811158981359</v>
      </c>
    </row>
    <row r="885" spans="2:6" x14ac:dyDescent="0.2">
      <c r="B885" s="15">
        <v>0.66231837203362576</v>
      </c>
      <c r="F885" s="15">
        <v>35.950428012778914</v>
      </c>
    </row>
    <row r="886" spans="2:6" x14ac:dyDescent="0.2">
      <c r="B886" s="15">
        <v>0.66338772100294463</v>
      </c>
      <c r="F886" s="15">
        <v>50.188997166168832</v>
      </c>
    </row>
    <row r="887" spans="2:6" x14ac:dyDescent="0.2">
      <c r="B887" s="15">
        <v>0.66424628551148224</v>
      </c>
      <c r="F887" s="15">
        <v>36.264131125791202</v>
      </c>
    </row>
    <row r="888" spans="2:6" x14ac:dyDescent="0.2">
      <c r="B888" s="15">
        <v>0.68919496082931819</v>
      </c>
      <c r="F888" s="15">
        <v>50.126699170259009</v>
      </c>
    </row>
    <row r="889" spans="2:6" x14ac:dyDescent="0.2">
      <c r="B889" s="15">
        <v>0.70177117294079194</v>
      </c>
      <c r="F889" s="15">
        <v>60.395841565803657</v>
      </c>
    </row>
    <row r="890" spans="2:6" x14ac:dyDescent="0.2">
      <c r="B890" s="15">
        <v>0.70979502004389794</v>
      </c>
      <c r="F890" s="15">
        <v>51.202565583024828</v>
      </c>
    </row>
    <row r="891" spans="2:6" x14ac:dyDescent="0.2">
      <c r="B891" s="15">
        <v>0.71036294413224033</v>
      </c>
      <c r="F891" s="15">
        <v>38.375435099729913</v>
      </c>
    </row>
    <row r="892" spans="2:6" x14ac:dyDescent="0.2">
      <c r="B892" s="15">
        <v>0.71479831326533116</v>
      </c>
      <c r="F892" s="15">
        <v>37.064007003706401</v>
      </c>
    </row>
    <row r="893" spans="2:6" x14ac:dyDescent="0.2">
      <c r="B893" s="15">
        <v>0.73092951414936924</v>
      </c>
      <c r="F893" s="15">
        <v>50.601041640954755</v>
      </c>
    </row>
    <row r="894" spans="2:6" x14ac:dyDescent="0.2">
      <c r="B894" s="15">
        <v>0.73212737272409101</v>
      </c>
      <c r="F894" s="15">
        <v>51.035378940308512</v>
      </c>
    </row>
    <row r="895" spans="2:6" x14ac:dyDescent="0.2">
      <c r="B895" s="15">
        <v>0.73965069727214017</v>
      </c>
      <c r="F895" s="15">
        <v>101.28113513336788</v>
      </c>
    </row>
    <row r="896" spans="2:6" x14ac:dyDescent="0.2">
      <c r="B896" s="15">
        <v>0.74101192466422972</v>
      </c>
      <c r="F896" s="15">
        <v>101.66811406417196</v>
      </c>
    </row>
    <row r="897" spans="2:6" x14ac:dyDescent="0.2">
      <c r="B897" s="15">
        <v>0.7654370158854128</v>
      </c>
      <c r="F897" s="15">
        <v>43.500058983130828</v>
      </c>
    </row>
    <row r="898" spans="2:6" x14ac:dyDescent="0.2">
      <c r="B898" s="15">
        <v>0.7667321506863175</v>
      </c>
      <c r="F898" s="15">
        <v>90.575199203187253</v>
      </c>
    </row>
    <row r="899" spans="2:6" x14ac:dyDescent="0.2">
      <c r="B899" s="15">
        <v>0.77056016804758332</v>
      </c>
      <c r="F899" s="15">
        <v>68.180649086041583</v>
      </c>
    </row>
    <row r="900" spans="2:6" x14ac:dyDescent="0.2">
      <c r="B900" s="15">
        <v>0.77071405883741995</v>
      </c>
      <c r="F900" s="15">
        <v>59.222133813049197</v>
      </c>
    </row>
    <row r="901" spans="2:6" x14ac:dyDescent="0.2">
      <c r="B901" s="15">
        <v>0.77988418719820107</v>
      </c>
      <c r="F901" s="15">
        <v>98.720743696269182</v>
      </c>
    </row>
    <row r="902" spans="2:6" x14ac:dyDescent="0.2">
      <c r="B902" s="15">
        <v>0.79207022503301783</v>
      </c>
      <c r="F902" s="15">
        <v>89.961737485401471</v>
      </c>
    </row>
    <row r="903" spans="2:6" x14ac:dyDescent="0.2">
      <c r="B903" s="15">
        <v>0.7980146108760402</v>
      </c>
      <c r="F903" s="15">
        <v>53.101379817866807</v>
      </c>
    </row>
    <row r="904" spans="2:6" x14ac:dyDescent="0.2">
      <c r="B904" s="15">
        <v>0.81275805048698613</v>
      </c>
      <c r="F904" s="15">
        <v>63.715170027462392</v>
      </c>
    </row>
    <row r="905" spans="2:6" x14ac:dyDescent="0.2">
      <c r="B905" s="15">
        <v>0.81575643166738787</v>
      </c>
      <c r="F905" s="15">
        <v>139.86782866335659</v>
      </c>
    </row>
    <row r="906" spans="2:6" x14ac:dyDescent="0.2">
      <c r="B906" s="15">
        <v>0.82364422063004417</v>
      </c>
      <c r="F906" s="15">
        <v>17.494203246182138</v>
      </c>
    </row>
    <row r="907" spans="2:6" x14ac:dyDescent="0.2">
      <c r="B907" s="15">
        <v>0.82518674829755434</v>
      </c>
      <c r="F907" s="15">
        <v>53.101882370175048</v>
      </c>
    </row>
    <row r="908" spans="2:6" x14ac:dyDescent="0.2">
      <c r="B908" s="15">
        <v>0.83559438642056094</v>
      </c>
      <c r="F908" s="15">
        <v>83.66668070234536</v>
      </c>
    </row>
    <row r="909" spans="2:6" x14ac:dyDescent="0.2">
      <c r="B909" s="15">
        <v>0.8447422198494593</v>
      </c>
      <c r="F909" s="15">
        <v>34.01993064747257</v>
      </c>
    </row>
    <row r="910" spans="2:6" x14ac:dyDescent="0.2">
      <c r="B910" s="15">
        <v>0.85537147671792479</v>
      </c>
      <c r="F910" s="15">
        <v>99.360561715180367</v>
      </c>
    </row>
    <row r="911" spans="2:6" x14ac:dyDescent="0.2">
      <c r="B911" s="15">
        <v>0.86513097756535828</v>
      </c>
      <c r="F911" s="15">
        <v>53.600323624595475</v>
      </c>
    </row>
    <row r="912" spans="2:6" x14ac:dyDescent="0.2">
      <c r="B912" s="15">
        <v>0.86779544174926138</v>
      </c>
      <c r="F912" s="15">
        <v>33.938240019039682</v>
      </c>
    </row>
    <row r="913" spans="2:6" x14ac:dyDescent="0.2">
      <c r="B913" s="15">
        <v>0.87251747323516893</v>
      </c>
      <c r="F913" s="15">
        <v>51.838520647594372</v>
      </c>
    </row>
    <row r="914" spans="2:6" x14ac:dyDescent="0.2">
      <c r="B914" s="15">
        <v>0.88551258020360135</v>
      </c>
      <c r="F914" s="15">
        <v>46.845690912880364</v>
      </c>
    </row>
    <row r="915" spans="2:6" x14ac:dyDescent="0.2">
      <c r="B915" s="15">
        <v>0.90186359881469358</v>
      </c>
      <c r="F915" s="15">
        <v>53.933032396076939</v>
      </c>
    </row>
    <row r="916" spans="2:6" x14ac:dyDescent="0.2">
      <c r="B916" s="15">
        <v>0.90204865659505484</v>
      </c>
      <c r="F916" s="15">
        <v>109.66473694853718</v>
      </c>
    </row>
    <row r="917" spans="2:6" x14ac:dyDescent="0.2">
      <c r="B917" s="15">
        <v>0.91016112806121818</v>
      </c>
      <c r="F917" s="15">
        <v>92.693409742120352</v>
      </c>
    </row>
    <row r="918" spans="2:6" x14ac:dyDescent="0.2">
      <c r="B918" s="15">
        <v>0.93299560902659084</v>
      </c>
      <c r="F918" s="15">
        <v>54.80584452532019</v>
      </c>
    </row>
    <row r="919" spans="2:6" x14ac:dyDescent="0.2">
      <c r="B919" s="15">
        <v>0.98395809017127656</v>
      </c>
      <c r="F919" s="15">
        <v>29.810855263157894</v>
      </c>
    </row>
    <row r="920" spans="2:6" x14ac:dyDescent="0.2">
      <c r="B920" s="15">
        <v>0.99445308191900006</v>
      </c>
      <c r="F920" s="15">
        <v>50.72021484375</v>
      </c>
    </row>
    <row r="921" spans="2:6" x14ac:dyDescent="0.2">
      <c r="B921" s="15">
        <v>1.0031121376212939</v>
      </c>
      <c r="F921" s="15">
        <v>43.288714233083631</v>
      </c>
    </row>
    <row r="922" spans="2:6" x14ac:dyDescent="0.2">
      <c r="B922" s="15">
        <v>1.0083185888782698</v>
      </c>
      <c r="F922" s="15">
        <v>66.001653917717604</v>
      </c>
    </row>
    <row r="923" spans="2:6" x14ac:dyDescent="0.2">
      <c r="B923" s="15">
        <v>1.0161282791221424</v>
      </c>
      <c r="F923" s="15">
        <v>39.25146220495413</v>
      </c>
    </row>
    <row r="924" spans="2:6" x14ac:dyDescent="0.2">
      <c r="B924" s="15">
        <v>1.0239262099862261</v>
      </c>
      <c r="F924" s="15">
        <v>45.169773377678091</v>
      </c>
    </row>
    <row r="925" spans="2:6" x14ac:dyDescent="0.2">
      <c r="B925" s="15">
        <v>1.0278663998410276</v>
      </c>
      <c r="F925" s="15">
        <v>89.337483853491563</v>
      </c>
    </row>
    <row r="926" spans="2:6" x14ac:dyDescent="0.2">
      <c r="B926" s="15">
        <v>1.0769834066154291</v>
      </c>
      <c r="F926" s="15">
        <v>59.993104240891853</v>
      </c>
    </row>
    <row r="927" spans="2:6" x14ac:dyDescent="0.2">
      <c r="B927" s="15">
        <v>1.0886248667028193</v>
      </c>
      <c r="F927" s="15">
        <v>42.875535608810758</v>
      </c>
    </row>
    <row r="928" spans="2:6" x14ac:dyDescent="0.2">
      <c r="B928" s="15">
        <v>1.1290079783230469</v>
      </c>
      <c r="F928" s="15">
        <v>193.59221102683122</v>
      </c>
    </row>
    <row r="929" spans="2:6" x14ac:dyDescent="0.2">
      <c r="B929" s="15">
        <v>1.1767282040943539</v>
      </c>
      <c r="F929" s="15">
        <v>90.031022307488215</v>
      </c>
    </row>
    <row r="930" spans="2:6" x14ac:dyDescent="0.2">
      <c r="B930" s="15">
        <v>1.1798560269191047</v>
      </c>
      <c r="F930" s="15">
        <v>95.314724268119079</v>
      </c>
    </row>
    <row r="931" spans="2:6" x14ac:dyDescent="0.2">
      <c r="B931" s="15">
        <v>1.213101904373695</v>
      </c>
      <c r="F931" s="15">
        <v>148.27458561263524</v>
      </c>
    </row>
    <row r="932" spans="2:6" x14ac:dyDescent="0.2">
      <c r="B932" s="15">
        <v>1.2391855369062854</v>
      </c>
      <c r="F932" s="15">
        <v>95.931863386770488</v>
      </c>
    </row>
    <row r="933" spans="2:6" x14ac:dyDescent="0.2">
      <c r="B933" s="15">
        <v>1.2518613566855883</v>
      </c>
      <c r="F933" s="15">
        <v>72.554307486763321</v>
      </c>
    </row>
    <row r="934" spans="2:6" x14ac:dyDescent="0.2">
      <c r="B934" s="15">
        <v>1.2725344644750796</v>
      </c>
      <c r="F934" s="15">
        <v>56.074766355140184</v>
      </c>
    </row>
    <row r="935" spans="2:6" x14ac:dyDescent="0.2">
      <c r="B935" s="15">
        <v>1.4073159742291363</v>
      </c>
      <c r="F935" s="15">
        <v>118.66011836627297</v>
      </c>
    </row>
    <row r="936" spans="2:6" x14ac:dyDescent="0.2">
      <c r="B936" s="15">
        <v>1.6221602843163989</v>
      </c>
      <c r="F936" s="15">
        <v>103.24045331621647</v>
      </c>
    </row>
    <row r="937" spans="2:6" x14ac:dyDescent="0.2">
      <c r="B937" s="15">
        <v>1.6610752223552874</v>
      </c>
      <c r="F937" s="15">
        <v>165.41493832925858</v>
      </c>
    </row>
    <row r="938" spans="2:6" x14ac:dyDescent="0.2">
      <c r="B938" s="15">
        <v>1.6676214898218624</v>
      </c>
      <c r="F938" s="15">
        <v>139.84449892739377</v>
      </c>
    </row>
    <row r="939" spans="2:6" x14ac:dyDescent="0.2">
      <c r="B939" s="15">
        <v>1.8592604732020348</v>
      </c>
      <c r="F939" s="15">
        <v>189.66325430151409</v>
      </c>
    </row>
    <row r="940" spans="2:6" x14ac:dyDescent="0.2">
      <c r="B940" s="15">
        <v>1.8996056797178007</v>
      </c>
      <c r="F940" s="15">
        <v>123.37063644829362</v>
      </c>
    </row>
    <row r="941" spans="2:6" x14ac:dyDescent="0.2">
      <c r="B941" s="15">
        <v>1.9983195948861188</v>
      </c>
      <c r="F941" s="15">
        <v>182.76220145379025</v>
      </c>
    </row>
    <row r="942" spans="2:6" x14ac:dyDescent="0.2">
      <c r="B942" s="15">
        <v>2.2454793027232292</v>
      </c>
      <c r="F942" s="15">
        <v>146.37070470212802</v>
      </c>
    </row>
    <row r="943" spans="2:6" x14ac:dyDescent="0.2">
      <c r="B943" s="15">
        <v>2.3664577198908896</v>
      </c>
      <c r="F943" s="15">
        <v>220.43357545502985</v>
      </c>
    </row>
    <row r="944" spans="2:6" x14ac:dyDescent="0.2">
      <c r="B944" s="15">
        <v>2.7556292496772326</v>
      </c>
      <c r="F944" s="15">
        <v>186.21050471161453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F3601"/>
  <sheetViews>
    <sheetView workbookViewId="0"/>
  </sheetViews>
  <sheetFormatPr defaultColWidth="12.625" defaultRowHeight="15" customHeight="1" x14ac:dyDescent="0.2"/>
  <sheetData>
    <row r="1" spans="1:6" ht="15" customHeight="1" x14ac:dyDescent="0.25">
      <c r="A1" s="25" t="s">
        <v>1844</v>
      </c>
      <c r="B1" s="25" t="s">
        <v>1</v>
      </c>
      <c r="C1" s="25" t="s">
        <v>1845</v>
      </c>
      <c r="D1" s="25" t="s">
        <v>1846</v>
      </c>
      <c r="E1" s="25" t="s">
        <v>1847</v>
      </c>
      <c r="F1" s="8" t="s">
        <v>1848</v>
      </c>
    </row>
    <row r="2" spans="1:6" ht="15" customHeight="1" x14ac:dyDescent="0.25">
      <c r="A2" s="26">
        <v>12306</v>
      </c>
      <c r="B2" s="26" t="s">
        <v>1849</v>
      </c>
      <c r="C2" s="27">
        <v>48</v>
      </c>
      <c r="D2" s="26">
        <v>189</v>
      </c>
      <c r="E2" s="26">
        <v>70924</v>
      </c>
      <c r="F2" s="9">
        <v>94</v>
      </c>
    </row>
    <row r="3" spans="1:6" ht="15" customHeight="1" x14ac:dyDescent="0.25">
      <c r="A3" s="25" t="s">
        <v>1850</v>
      </c>
      <c r="B3" s="26" t="s">
        <v>1849</v>
      </c>
      <c r="C3" s="27">
        <v>17</v>
      </c>
      <c r="D3" s="26">
        <v>24</v>
      </c>
      <c r="E3" s="26">
        <v>618</v>
      </c>
      <c r="F3" s="9">
        <v>69</v>
      </c>
    </row>
    <row r="4" spans="1:6" ht="15" customHeight="1" x14ac:dyDescent="0.25">
      <c r="A4" s="25" t="s">
        <v>1490</v>
      </c>
      <c r="B4" s="26" t="s">
        <v>1849</v>
      </c>
      <c r="C4" s="27">
        <v>2</v>
      </c>
      <c r="D4" s="26">
        <v>7</v>
      </c>
      <c r="E4" s="26">
        <v>24</v>
      </c>
      <c r="F4" s="9">
        <v>116</v>
      </c>
    </row>
    <row r="5" spans="1:6" ht="15" customHeight="1" x14ac:dyDescent="0.25">
      <c r="A5" s="25" t="s">
        <v>1492</v>
      </c>
      <c r="B5" s="26" t="s">
        <v>1849</v>
      </c>
      <c r="C5" s="27">
        <v>43</v>
      </c>
      <c r="D5" s="26">
        <v>149</v>
      </c>
      <c r="E5" s="26">
        <v>21375</v>
      </c>
      <c r="F5" s="9">
        <v>173</v>
      </c>
    </row>
    <row r="6" spans="1:6" ht="15" customHeight="1" x14ac:dyDescent="0.25">
      <c r="A6" s="25" t="s">
        <v>1493</v>
      </c>
      <c r="B6" s="26" t="s">
        <v>1849</v>
      </c>
      <c r="C6" s="27">
        <v>18</v>
      </c>
      <c r="D6" s="26">
        <v>13</v>
      </c>
      <c r="E6" s="26">
        <v>41</v>
      </c>
      <c r="F6" s="9">
        <v>218</v>
      </c>
    </row>
    <row r="7" spans="1:6" ht="15" customHeight="1" x14ac:dyDescent="0.25">
      <c r="A7" s="25" t="s">
        <v>1851</v>
      </c>
      <c r="B7" s="26" t="s">
        <v>1849</v>
      </c>
      <c r="C7" s="27">
        <v>50</v>
      </c>
      <c r="D7" s="26">
        <v>137</v>
      </c>
      <c r="E7" s="26">
        <v>8835</v>
      </c>
      <c r="F7" s="9">
        <v>154</v>
      </c>
    </row>
    <row r="8" spans="1:6" ht="15" customHeight="1" x14ac:dyDescent="0.25">
      <c r="A8" s="25" t="s">
        <v>1494</v>
      </c>
      <c r="B8" s="26" t="s">
        <v>1849</v>
      </c>
      <c r="C8" s="27">
        <v>163</v>
      </c>
      <c r="D8" s="26">
        <v>1340</v>
      </c>
      <c r="E8" s="26">
        <v>45389</v>
      </c>
      <c r="F8" s="9">
        <v>266</v>
      </c>
    </row>
    <row r="9" spans="1:6" ht="15" customHeight="1" x14ac:dyDescent="0.25">
      <c r="A9" s="25" t="s">
        <v>1852</v>
      </c>
      <c r="B9" s="26" t="s">
        <v>1849</v>
      </c>
      <c r="C9" s="27">
        <v>27</v>
      </c>
      <c r="D9" s="26">
        <v>45</v>
      </c>
      <c r="E9" s="26">
        <v>4127</v>
      </c>
      <c r="F9" s="9">
        <v>91</v>
      </c>
    </row>
    <row r="10" spans="1:6" ht="15" customHeight="1" x14ac:dyDescent="0.25">
      <c r="A10" s="25" t="s">
        <v>1853</v>
      </c>
      <c r="B10" s="26" t="s">
        <v>1849</v>
      </c>
      <c r="C10" s="27">
        <v>14</v>
      </c>
      <c r="D10" s="26">
        <v>39</v>
      </c>
      <c r="E10" s="26">
        <v>736</v>
      </c>
      <c r="F10" s="9">
        <v>30</v>
      </c>
    </row>
    <row r="11" spans="1:6" ht="15" customHeight="1" x14ac:dyDescent="0.25">
      <c r="A11" s="25" t="s">
        <v>1495</v>
      </c>
      <c r="B11" s="26" t="s">
        <v>1849</v>
      </c>
      <c r="C11" s="27">
        <v>4</v>
      </c>
      <c r="D11" s="26">
        <v>16</v>
      </c>
      <c r="E11" s="26">
        <v>153</v>
      </c>
      <c r="F11" s="9">
        <v>139</v>
      </c>
    </row>
    <row r="12" spans="1:6" ht="15" customHeight="1" x14ac:dyDescent="0.25">
      <c r="A12" s="25" t="s">
        <v>1854</v>
      </c>
      <c r="B12" s="26" t="s">
        <v>1849</v>
      </c>
      <c r="C12" s="27">
        <v>28</v>
      </c>
      <c r="D12" s="26">
        <v>62</v>
      </c>
      <c r="E12" s="26">
        <v>16226</v>
      </c>
      <c r="F12" s="9">
        <v>104</v>
      </c>
    </row>
    <row r="13" spans="1:6" ht="15" customHeight="1" x14ac:dyDescent="0.25">
      <c r="A13" s="25" t="s">
        <v>1855</v>
      </c>
      <c r="B13" s="26" t="s">
        <v>1849</v>
      </c>
      <c r="C13" s="27">
        <v>31</v>
      </c>
      <c r="D13" s="26">
        <v>102</v>
      </c>
      <c r="E13" s="26">
        <v>6108</v>
      </c>
      <c r="F13" s="9">
        <v>72</v>
      </c>
    </row>
    <row r="14" spans="1:6" ht="15" customHeight="1" x14ac:dyDescent="0.25">
      <c r="A14" s="25" t="s">
        <v>1496</v>
      </c>
      <c r="B14" s="26" t="s">
        <v>1849</v>
      </c>
      <c r="C14" s="27">
        <v>37</v>
      </c>
      <c r="D14" s="26">
        <v>13</v>
      </c>
      <c r="E14" s="26">
        <v>2629</v>
      </c>
      <c r="F14" s="9">
        <v>141</v>
      </c>
    </row>
    <row r="15" spans="1:6" ht="15" customHeight="1" x14ac:dyDescent="0.25">
      <c r="A15" s="25" t="s">
        <v>1497</v>
      </c>
      <c r="B15" s="26" t="s">
        <v>1849</v>
      </c>
      <c r="C15" s="27">
        <v>113</v>
      </c>
      <c r="D15" s="26">
        <v>502</v>
      </c>
      <c r="E15" s="26">
        <v>41823</v>
      </c>
      <c r="F15" s="9">
        <v>231</v>
      </c>
    </row>
    <row r="16" spans="1:6" ht="15" customHeight="1" x14ac:dyDescent="0.25">
      <c r="A16" s="25" t="s">
        <v>1498</v>
      </c>
      <c r="B16" s="26" t="s">
        <v>1849</v>
      </c>
      <c r="C16" s="27">
        <v>30</v>
      </c>
      <c r="D16" s="26">
        <v>23</v>
      </c>
      <c r="E16" s="26">
        <v>18305</v>
      </c>
      <c r="F16" s="9">
        <v>339</v>
      </c>
    </row>
    <row r="17" spans="1:6" ht="15" customHeight="1" x14ac:dyDescent="0.25">
      <c r="A17" s="25" t="s">
        <v>1499</v>
      </c>
      <c r="B17" s="26" t="s">
        <v>1849</v>
      </c>
      <c r="C17" s="27">
        <v>161</v>
      </c>
      <c r="D17" s="26">
        <v>430</v>
      </c>
      <c r="E17" s="26">
        <v>36077</v>
      </c>
      <c r="F17" s="9">
        <v>596</v>
      </c>
    </row>
    <row r="18" spans="1:6" ht="15" customHeight="1" x14ac:dyDescent="0.25">
      <c r="A18" s="25" t="s">
        <v>1856</v>
      </c>
      <c r="B18" s="26" t="s">
        <v>1849</v>
      </c>
      <c r="C18" s="27">
        <v>8</v>
      </c>
      <c r="D18" s="26">
        <v>3</v>
      </c>
      <c r="E18" s="26">
        <v>14</v>
      </c>
      <c r="F18" s="9">
        <v>90</v>
      </c>
    </row>
    <row r="19" spans="1:6" ht="15" customHeight="1" x14ac:dyDescent="0.25">
      <c r="A19" s="25" t="s">
        <v>1857</v>
      </c>
      <c r="B19" s="26" t="s">
        <v>1849</v>
      </c>
      <c r="C19" s="27">
        <v>35</v>
      </c>
      <c r="D19" s="26">
        <v>77</v>
      </c>
      <c r="E19" s="26">
        <v>4213</v>
      </c>
      <c r="F19" s="9">
        <v>157</v>
      </c>
    </row>
    <row r="20" spans="1:6" ht="15" customHeight="1" x14ac:dyDescent="0.25">
      <c r="A20" s="25" t="s">
        <v>1858</v>
      </c>
      <c r="B20" s="26" t="s">
        <v>1849</v>
      </c>
      <c r="C20" s="27">
        <v>19</v>
      </c>
      <c r="D20" s="26">
        <v>30</v>
      </c>
      <c r="E20" s="26">
        <v>4271</v>
      </c>
      <c r="F20" s="9">
        <v>158</v>
      </c>
    </row>
    <row r="21" spans="1:6" ht="15" customHeight="1" x14ac:dyDescent="0.25">
      <c r="A21" s="25" t="s">
        <v>1859</v>
      </c>
      <c r="B21" s="26" t="s">
        <v>1849</v>
      </c>
      <c r="C21" s="27">
        <v>17</v>
      </c>
      <c r="D21" s="26">
        <v>60</v>
      </c>
      <c r="E21" s="26">
        <v>12018</v>
      </c>
      <c r="F21" s="9">
        <v>67</v>
      </c>
    </row>
    <row r="22" spans="1:6" ht="15" customHeight="1" x14ac:dyDescent="0.25">
      <c r="A22" s="25" t="s">
        <v>1860</v>
      </c>
      <c r="B22" s="26" t="s">
        <v>1849</v>
      </c>
      <c r="C22" s="27">
        <v>65</v>
      </c>
      <c r="D22" s="26">
        <v>190</v>
      </c>
      <c r="E22" s="26">
        <v>16404</v>
      </c>
      <c r="F22" s="9">
        <v>111</v>
      </c>
    </row>
    <row r="23" spans="1:6" ht="15" customHeight="1" x14ac:dyDescent="0.25">
      <c r="A23" s="25" t="s">
        <v>1500</v>
      </c>
      <c r="B23" s="26" t="s">
        <v>1849</v>
      </c>
      <c r="C23" s="27">
        <v>967</v>
      </c>
      <c r="D23" s="26">
        <v>1838</v>
      </c>
      <c r="E23" s="26">
        <v>611803</v>
      </c>
      <c r="F23" s="9">
        <v>2891</v>
      </c>
    </row>
    <row r="24" spans="1:6" ht="15" customHeight="1" x14ac:dyDescent="0.25">
      <c r="A24" s="25" t="s">
        <v>1861</v>
      </c>
      <c r="B24" s="26" t="s">
        <v>1849</v>
      </c>
      <c r="C24" s="27">
        <v>1059</v>
      </c>
      <c r="D24" s="26">
        <v>1215</v>
      </c>
      <c r="E24" s="26">
        <v>558488</v>
      </c>
      <c r="F24" s="9">
        <v>1883</v>
      </c>
    </row>
    <row r="25" spans="1:6" ht="15" customHeight="1" x14ac:dyDescent="0.25">
      <c r="A25" s="25" t="s">
        <v>1501</v>
      </c>
      <c r="B25" s="26" t="s">
        <v>1849</v>
      </c>
      <c r="C25" s="27">
        <v>56</v>
      </c>
      <c r="D25" s="26">
        <v>85</v>
      </c>
      <c r="E25" s="26">
        <v>6174</v>
      </c>
      <c r="F25" s="9">
        <v>387</v>
      </c>
    </row>
    <row r="26" spans="1:6" ht="15" customHeight="1" x14ac:dyDescent="0.25">
      <c r="A26" s="25" t="s">
        <v>1502</v>
      </c>
      <c r="B26" s="26" t="s">
        <v>1849</v>
      </c>
      <c r="C26" s="27">
        <v>13</v>
      </c>
      <c r="D26" s="26">
        <v>25</v>
      </c>
      <c r="E26" s="26">
        <v>4103</v>
      </c>
      <c r="F26" s="9">
        <v>283</v>
      </c>
    </row>
    <row r="27" spans="1:6" ht="15" customHeight="1" x14ac:dyDescent="0.25">
      <c r="A27" s="25" t="s">
        <v>1862</v>
      </c>
      <c r="B27" s="26" t="s">
        <v>1849</v>
      </c>
      <c r="C27" s="27">
        <v>676</v>
      </c>
      <c r="D27" s="26">
        <v>1891</v>
      </c>
      <c r="E27" s="26">
        <v>670334</v>
      </c>
      <c r="F27" s="9">
        <v>2252</v>
      </c>
    </row>
    <row r="28" spans="1:6" ht="15" customHeight="1" x14ac:dyDescent="0.25">
      <c r="A28" s="25" t="s">
        <v>1503</v>
      </c>
      <c r="B28" s="26" t="s">
        <v>1849</v>
      </c>
      <c r="C28" s="27">
        <v>6</v>
      </c>
      <c r="D28" s="26">
        <v>4</v>
      </c>
      <c r="E28" s="26">
        <v>41</v>
      </c>
      <c r="F28" s="9">
        <v>161</v>
      </c>
    </row>
    <row r="29" spans="1:6" ht="15" customHeight="1" x14ac:dyDescent="0.25">
      <c r="A29" s="25" t="s">
        <v>1504</v>
      </c>
      <c r="B29" s="26" t="s">
        <v>1849</v>
      </c>
      <c r="C29" s="27">
        <v>80</v>
      </c>
      <c r="D29" s="26">
        <v>195</v>
      </c>
      <c r="E29" s="26">
        <v>8173</v>
      </c>
      <c r="F29" s="9">
        <v>189</v>
      </c>
    </row>
    <row r="30" spans="1:6" ht="15" customHeight="1" x14ac:dyDescent="0.25">
      <c r="A30" s="25" t="s">
        <v>1505</v>
      </c>
      <c r="B30" s="26" t="s">
        <v>1849</v>
      </c>
      <c r="C30" s="27">
        <v>25</v>
      </c>
      <c r="D30" s="26">
        <v>90</v>
      </c>
      <c r="E30" s="26">
        <v>5794</v>
      </c>
      <c r="F30" s="9">
        <v>252</v>
      </c>
    </row>
    <row r="31" spans="1:6" ht="15" customHeight="1" x14ac:dyDescent="0.25">
      <c r="A31" s="25" t="s">
        <v>1863</v>
      </c>
      <c r="B31" s="26" t="s">
        <v>1849</v>
      </c>
      <c r="C31" s="27">
        <v>81</v>
      </c>
      <c r="D31" s="26">
        <v>612</v>
      </c>
      <c r="E31" s="26">
        <v>41781</v>
      </c>
      <c r="F31" s="9">
        <v>129</v>
      </c>
    </row>
    <row r="32" spans="1:6" ht="15" customHeight="1" x14ac:dyDescent="0.25">
      <c r="A32" s="25" t="s">
        <v>1864</v>
      </c>
      <c r="B32" s="26" t="s">
        <v>1849</v>
      </c>
      <c r="C32" s="27">
        <v>143</v>
      </c>
      <c r="D32" s="26">
        <v>252</v>
      </c>
      <c r="E32" s="26">
        <v>43839</v>
      </c>
      <c r="F32" s="9">
        <v>288</v>
      </c>
    </row>
    <row r="33" spans="1:6" ht="15" customHeight="1" x14ac:dyDescent="0.25">
      <c r="A33" s="25" t="s">
        <v>1865</v>
      </c>
      <c r="B33" s="26" t="s">
        <v>1849</v>
      </c>
      <c r="C33" s="27">
        <v>0</v>
      </c>
      <c r="D33" s="26">
        <v>3</v>
      </c>
      <c r="E33" s="26">
        <v>6</v>
      </c>
      <c r="F33" s="9">
        <v>82</v>
      </c>
    </row>
    <row r="34" spans="1:6" ht="15" customHeight="1" x14ac:dyDescent="0.25">
      <c r="A34" s="25" t="s">
        <v>1506</v>
      </c>
      <c r="B34" s="26" t="s">
        <v>1849</v>
      </c>
      <c r="C34" s="27">
        <v>21</v>
      </c>
      <c r="D34" s="26">
        <v>34</v>
      </c>
      <c r="E34" s="26">
        <v>3886</v>
      </c>
      <c r="F34" s="9">
        <v>205</v>
      </c>
    </row>
    <row r="35" spans="1:6" ht="15" customHeight="1" x14ac:dyDescent="0.25">
      <c r="A35" s="25" t="s">
        <v>1507</v>
      </c>
      <c r="B35" s="26" t="s">
        <v>1849</v>
      </c>
      <c r="C35" s="27">
        <v>93</v>
      </c>
      <c r="D35" s="26">
        <v>217</v>
      </c>
      <c r="E35" s="26">
        <v>35580</v>
      </c>
      <c r="F35" s="9">
        <v>286</v>
      </c>
    </row>
    <row r="36" spans="1:6" ht="15" customHeight="1" x14ac:dyDescent="0.25">
      <c r="A36" s="25" t="s">
        <v>1508</v>
      </c>
      <c r="B36" s="26" t="s">
        <v>1849</v>
      </c>
      <c r="C36" s="27">
        <v>48</v>
      </c>
      <c r="D36" s="26">
        <v>125</v>
      </c>
      <c r="E36" s="26">
        <v>147038</v>
      </c>
      <c r="F36" s="9">
        <v>183</v>
      </c>
    </row>
    <row r="37" spans="1:6" ht="15" customHeight="1" x14ac:dyDescent="0.25">
      <c r="A37" s="25" t="s">
        <v>1509</v>
      </c>
      <c r="B37" s="26" t="s">
        <v>1849</v>
      </c>
      <c r="C37" s="27">
        <v>121</v>
      </c>
      <c r="D37" s="26">
        <v>307</v>
      </c>
      <c r="E37" s="26">
        <v>145631</v>
      </c>
      <c r="F37" s="9">
        <v>305</v>
      </c>
    </row>
    <row r="38" spans="1:6" ht="15" customHeight="1" x14ac:dyDescent="0.25">
      <c r="A38" s="25" t="s">
        <v>1866</v>
      </c>
      <c r="B38" s="26" t="s">
        <v>1849</v>
      </c>
      <c r="C38" s="27">
        <v>58</v>
      </c>
      <c r="D38" s="26">
        <v>265</v>
      </c>
      <c r="E38" s="26">
        <v>8925</v>
      </c>
      <c r="F38" s="9">
        <v>135</v>
      </c>
    </row>
    <row r="39" spans="1:6" ht="15.75" x14ac:dyDescent="0.25">
      <c r="A39" s="25" t="s">
        <v>1510</v>
      </c>
      <c r="B39" s="26" t="s">
        <v>1849</v>
      </c>
      <c r="C39" s="27">
        <v>81</v>
      </c>
      <c r="D39" s="26">
        <v>303</v>
      </c>
      <c r="E39" s="26">
        <v>12197</v>
      </c>
      <c r="F39" s="9">
        <v>195</v>
      </c>
    </row>
    <row r="40" spans="1:6" ht="15.75" x14ac:dyDescent="0.25">
      <c r="A40" s="25" t="s">
        <v>1511</v>
      </c>
      <c r="B40" s="26" t="s">
        <v>1849</v>
      </c>
      <c r="C40" s="27">
        <v>149</v>
      </c>
      <c r="D40" s="26">
        <v>458</v>
      </c>
      <c r="E40" s="26">
        <v>69514</v>
      </c>
      <c r="F40" s="9">
        <v>493</v>
      </c>
    </row>
    <row r="41" spans="1:6" ht="15.75" x14ac:dyDescent="0.25">
      <c r="A41" s="25" t="s">
        <v>1867</v>
      </c>
      <c r="B41" s="26" t="s">
        <v>1849</v>
      </c>
      <c r="C41" s="27">
        <v>114</v>
      </c>
      <c r="D41" s="26">
        <v>646</v>
      </c>
      <c r="E41" s="26">
        <v>14842955</v>
      </c>
      <c r="F41" s="9">
        <v>274</v>
      </c>
    </row>
    <row r="42" spans="1:6" ht="15.75" x14ac:dyDescent="0.25">
      <c r="A42" s="25" t="s">
        <v>1512</v>
      </c>
      <c r="B42" s="26" t="s">
        <v>1849</v>
      </c>
      <c r="C42" s="27">
        <v>54</v>
      </c>
      <c r="D42" s="26">
        <v>80</v>
      </c>
      <c r="E42" s="26">
        <v>6275</v>
      </c>
      <c r="F42" s="9">
        <v>186</v>
      </c>
    </row>
    <row r="43" spans="1:6" ht="15.75" x14ac:dyDescent="0.25">
      <c r="A43" s="25" t="s">
        <v>1868</v>
      </c>
      <c r="B43" s="26" t="s">
        <v>1849</v>
      </c>
      <c r="C43" s="27">
        <v>85</v>
      </c>
      <c r="D43" s="26">
        <v>165</v>
      </c>
      <c r="E43" s="26">
        <v>36670</v>
      </c>
      <c r="F43" s="9">
        <v>141</v>
      </c>
    </row>
    <row r="44" spans="1:6" ht="15.75" x14ac:dyDescent="0.25">
      <c r="A44" s="25" t="s">
        <v>1513</v>
      </c>
      <c r="B44" s="26" t="s">
        <v>1849</v>
      </c>
      <c r="C44" s="27">
        <v>3996</v>
      </c>
      <c r="D44" s="26">
        <v>5140</v>
      </c>
      <c r="E44" s="26">
        <v>1365163</v>
      </c>
      <c r="F44" s="9">
        <v>11613</v>
      </c>
    </row>
    <row r="45" spans="1:6" ht="15.75" x14ac:dyDescent="0.25">
      <c r="A45" s="25" t="s">
        <v>1514</v>
      </c>
      <c r="B45" s="26" t="s">
        <v>1849</v>
      </c>
      <c r="C45" s="27">
        <v>708</v>
      </c>
      <c r="D45" s="26">
        <v>676</v>
      </c>
      <c r="E45" s="26">
        <v>320160</v>
      </c>
      <c r="F45" s="9">
        <v>1419</v>
      </c>
    </row>
    <row r="46" spans="1:6" ht="15.75" x14ac:dyDescent="0.25">
      <c r="A46" s="25" t="s">
        <v>1515</v>
      </c>
      <c r="B46" s="26" t="s">
        <v>1849</v>
      </c>
      <c r="C46" s="27">
        <v>322</v>
      </c>
      <c r="D46" s="26">
        <v>414</v>
      </c>
      <c r="E46" s="26">
        <v>118345</v>
      </c>
      <c r="F46" s="9">
        <v>2419</v>
      </c>
    </row>
    <row r="47" spans="1:6" ht="15.75" x14ac:dyDescent="0.25">
      <c r="A47" s="25" t="s">
        <v>1516</v>
      </c>
      <c r="B47" s="26" t="s">
        <v>1849</v>
      </c>
      <c r="C47" s="27">
        <v>351</v>
      </c>
      <c r="D47" s="26">
        <v>1349</v>
      </c>
      <c r="E47" s="26">
        <v>261389</v>
      </c>
      <c r="F47" s="9">
        <v>796</v>
      </c>
    </row>
    <row r="48" spans="1:6" ht="15.75" x14ac:dyDescent="0.25">
      <c r="A48" s="25" t="s">
        <v>1517</v>
      </c>
      <c r="B48" s="26" t="s">
        <v>1849</v>
      </c>
      <c r="C48" s="27">
        <v>204</v>
      </c>
      <c r="D48" s="26">
        <v>441</v>
      </c>
      <c r="E48" s="26">
        <v>81269</v>
      </c>
      <c r="F48" s="9">
        <v>1670</v>
      </c>
    </row>
    <row r="49" spans="1:6" ht="15.75" x14ac:dyDescent="0.25">
      <c r="A49" s="25" t="s">
        <v>1869</v>
      </c>
      <c r="B49" s="26" t="s">
        <v>1849</v>
      </c>
      <c r="C49" s="27">
        <v>78</v>
      </c>
      <c r="D49" s="26">
        <v>103</v>
      </c>
      <c r="E49" s="26">
        <v>10846</v>
      </c>
      <c r="F49" s="9">
        <v>119</v>
      </c>
    </row>
    <row r="50" spans="1:6" ht="15.75" x14ac:dyDescent="0.25">
      <c r="A50" s="25" t="s">
        <v>1518</v>
      </c>
      <c r="B50" s="26" t="s">
        <v>1849</v>
      </c>
      <c r="C50" s="27">
        <v>189</v>
      </c>
      <c r="D50" s="26">
        <v>924</v>
      </c>
      <c r="E50" s="26">
        <v>20898</v>
      </c>
      <c r="F50" s="9">
        <v>415</v>
      </c>
    </row>
    <row r="51" spans="1:6" ht="15.75" x14ac:dyDescent="0.25">
      <c r="A51" s="25" t="s">
        <v>1519</v>
      </c>
      <c r="B51" s="26" t="s">
        <v>1849</v>
      </c>
      <c r="C51" s="27">
        <v>234</v>
      </c>
      <c r="D51" s="26">
        <v>2278</v>
      </c>
      <c r="E51" s="26">
        <v>248540</v>
      </c>
      <c r="F51" s="9">
        <v>306</v>
      </c>
    </row>
    <row r="52" spans="1:6" ht="15.75" x14ac:dyDescent="0.25">
      <c r="A52" s="25" t="s">
        <v>1870</v>
      </c>
      <c r="B52" s="26" t="s">
        <v>1849</v>
      </c>
      <c r="C52" s="27">
        <v>30</v>
      </c>
      <c r="D52" s="26">
        <v>27</v>
      </c>
      <c r="E52" s="26">
        <v>894</v>
      </c>
      <c r="F52" s="9">
        <v>90</v>
      </c>
    </row>
    <row r="53" spans="1:6" ht="15.75" x14ac:dyDescent="0.25">
      <c r="A53" s="25" t="s">
        <v>1520</v>
      </c>
      <c r="B53" s="26" t="s">
        <v>1849</v>
      </c>
      <c r="C53" s="27">
        <v>29</v>
      </c>
      <c r="D53" s="26">
        <v>2</v>
      </c>
      <c r="E53" s="26">
        <v>32</v>
      </c>
      <c r="F53" s="9">
        <v>219</v>
      </c>
    </row>
    <row r="54" spans="1:6" ht="15.75" x14ac:dyDescent="0.25">
      <c r="A54" s="25" t="s">
        <v>1521</v>
      </c>
      <c r="B54" s="26" t="s">
        <v>1849</v>
      </c>
      <c r="C54" s="27">
        <v>70</v>
      </c>
      <c r="D54" s="26">
        <v>124</v>
      </c>
      <c r="E54" s="26">
        <v>9015</v>
      </c>
      <c r="F54" s="9">
        <v>427</v>
      </c>
    </row>
    <row r="55" spans="1:6" ht="15.75" x14ac:dyDescent="0.25">
      <c r="A55" s="25" t="s">
        <v>1871</v>
      </c>
      <c r="B55" s="26" t="s">
        <v>1849</v>
      </c>
      <c r="C55" s="27">
        <v>18</v>
      </c>
      <c r="D55" s="26">
        <v>69</v>
      </c>
      <c r="E55" s="26">
        <v>2151</v>
      </c>
      <c r="F55" s="9">
        <v>71</v>
      </c>
    </row>
    <row r="56" spans="1:6" ht="15.75" x14ac:dyDescent="0.25">
      <c r="A56" s="25" t="s">
        <v>1522</v>
      </c>
      <c r="B56" s="26" t="s">
        <v>1849</v>
      </c>
      <c r="C56" s="27">
        <v>128</v>
      </c>
      <c r="D56" s="26">
        <v>584</v>
      </c>
      <c r="E56" s="26">
        <v>99730</v>
      </c>
      <c r="F56" s="9">
        <v>576</v>
      </c>
    </row>
    <row r="57" spans="1:6" ht="15.75" x14ac:dyDescent="0.25">
      <c r="A57" s="25" t="s">
        <v>1872</v>
      </c>
      <c r="B57" s="26" t="s">
        <v>1849</v>
      </c>
      <c r="C57" s="27">
        <v>0</v>
      </c>
      <c r="D57" s="26">
        <v>2</v>
      </c>
      <c r="E57" s="26">
        <v>29</v>
      </c>
      <c r="F57" s="9">
        <v>50</v>
      </c>
    </row>
    <row r="58" spans="1:6" ht="15.75" x14ac:dyDescent="0.25">
      <c r="A58" s="25" t="s">
        <v>1523</v>
      </c>
      <c r="B58" s="26" t="s">
        <v>1849</v>
      </c>
      <c r="C58" s="27">
        <v>110</v>
      </c>
      <c r="D58" s="26">
        <v>234</v>
      </c>
      <c r="E58" s="26">
        <v>88406</v>
      </c>
      <c r="F58" s="9">
        <v>362</v>
      </c>
    </row>
    <row r="59" spans="1:6" ht="15.75" x14ac:dyDescent="0.25">
      <c r="A59" s="25" t="s">
        <v>1873</v>
      </c>
      <c r="B59" s="26" t="s">
        <v>1849</v>
      </c>
      <c r="C59" s="27">
        <v>7</v>
      </c>
      <c r="D59" s="26">
        <v>12</v>
      </c>
      <c r="E59" s="26">
        <v>1619</v>
      </c>
      <c r="F59" s="9">
        <v>63</v>
      </c>
    </row>
    <row r="60" spans="1:6" ht="15.75" x14ac:dyDescent="0.25">
      <c r="A60" s="25" t="s">
        <v>1524</v>
      </c>
      <c r="B60" s="26" t="s">
        <v>1849</v>
      </c>
      <c r="C60" s="27">
        <v>200</v>
      </c>
      <c r="D60" s="26">
        <v>167</v>
      </c>
      <c r="E60" s="26">
        <v>12485</v>
      </c>
      <c r="F60" s="9">
        <v>633</v>
      </c>
    </row>
    <row r="61" spans="1:6" ht="15.75" x14ac:dyDescent="0.25">
      <c r="A61" s="25" t="s">
        <v>1525</v>
      </c>
      <c r="B61" s="26" t="s">
        <v>1849</v>
      </c>
      <c r="C61" s="27">
        <v>20</v>
      </c>
      <c r="D61" s="26">
        <v>19</v>
      </c>
      <c r="E61" s="26">
        <v>355</v>
      </c>
      <c r="F61" s="9">
        <v>168</v>
      </c>
    </row>
    <row r="62" spans="1:6" ht="15.75" x14ac:dyDescent="0.25">
      <c r="A62" s="25" t="s">
        <v>1874</v>
      </c>
      <c r="B62" s="26" t="s">
        <v>1849</v>
      </c>
      <c r="C62" s="27">
        <v>7</v>
      </c>
      <c r="D62" s="26">
        <v>12</v>
      </c>
      <c r="E62" s="26">
        <v>312</v>
      </c>
      <c r="F62" s="9">
        <v>94</v>
      </c>
    </row>
    <row r="63" spans="1:6" ht="15.75" x14ac:dyDescent="0.25">
      <c r="A63" s="25" t="s">
        <v>1526</v>
      </c>
      <c r="B63" s="26" t="s">
        <v>1849</v>
      </c>
      <c r="C63" s="27">
        <v>5</v>
      </c>
      <c r="D63" s="26">
        <v>2</v>
      </c>
      <c r="E63" s="26">
        <v>12</v>
      </c>
      <c r="F63" s="9">
        <v>107</v>
      </c>
    </row>
    <row r="64" spans="1:6" ht="15.75" x14ac:dyDescent="0.25">
      <c r="A64" s="25" t="s">
        <v>1875</v>
      </c>
      <c r="B64" s="26" t="s">
        <v>1849</v>
      </c>
      <c r="C64" s="27">
        <v>46</v>
      </c>
      <c r="D64" s="26">
        <v>72</v>
      </c>
      <c r="E64" s="26">
        <v>11225</v>
      </c>
      <c r="F64" s="9">
        <v>134</v>
      </c>
    </row>
    <row r="65" spans="1:6" ht="15.75" x14ac:dyDescent="0.25">
      <c r="A65" s="25" t="s">
        <v>1527</v>
      </c>
      <c r="B65" s="26" t="s">
        <v>1849</v>
      </c>
      <c r="C65" s="27">
        <v>14</v>
      </c>
      <c r="D65" s="26">
        <v>64</v>
      </c>
      <c r="E65" s="26">
        <v>564</v>
      </c>
      <c r="F65" s="9">
        <v>111</v>
      </c>
    </row>
    <row r="66" spans="1:6" ht="15.75" x14ac:dyDescent="0.25">
      <c r="A66" s="25" t="s">
        <v>1876</v>
      </c>
      <c r="B66" s="26" t="s">
        <v>1849</v>
      </c>
      <c r="C66" s="27">
        <v>27</v>
      </c>
      <c r="D66" s="26">
        <v>35</v>
      </c>
      <c r="E66" s="26">
        <v>1737</v>
      </c>
      <c r="F66" s="9">
        <v>80</v>
      </c>
    </row>
    <row r="67" spans="1:6" ht="15.75" x14ac:dyDescent="0.25">
      <c r="A67" s="25" t="s">
        <v>1877</v>
      </c>
      <c r="B67" s="26" t="s">
        <v>1849</v>
      </c>
      <c r="C67" s="27">
        <v>0</v>
      </c>
      <c r="D67" s="26">
        <v>111</v>
      </c>
      <c r="E67" s="26">
        <v>6779</v>
      </c>
      <c r="F67" s="9">
        <v>68</v>
      </c>
    </row>
    <row r="68" spans="1:6" ht="15.75" x14ac:dyDescent="0.25">
      <c r="A68" s="25" t="s">
        <v>1528</v>
      </c>
      <c r="B68" s="26" t="s">
        <v>1849</v>
      </c>
      <c r="C68" s="27">
        <v>70</v>
      </c>
      <c r="D68" s="26">
        <v>138</v>
      </c>
      <c r="E68" s="26">
        <v>3634</v>
      </c>
      <c r="F68" s="9">
        <v>169</v>
      </c>
    </row>
    <row r="69" spans="1:6" ht="15.75" x14ac:dyDescent="0.25">
      <c r="A69" s="25" t="s">
        <v>1878</v>
      </c>
      <c r="B69" s="26" t="s">
        <v>1849</v>
      </c>
      <c r="C69" s="27">
        <v>7</v>
      </c>
      <c r="D69" s="26">
        <v>29</v>
      </c>
      <c r="E69" s="26">
        <v>1258</v>
      </c>
      <c r="F69" s="9">
        <v>91</v>
      </c>
    </row>
    <row r="70" spans="1:6" ht="15.75" x14ac:dyDescent="0.25">
      <c r="A70" s="25" t="s">
        <v>1529</v>
      </c>
      <c r="B70" s="26" t="s">
        <v>1849</v>
      </c>
      <c r="C70" s="27">
        <v>106</v>
      </c>
      <c r="D70" s="26">
        <v>486</v>
      </c>
      <c r="E70" s="26">
        <v>23999</v>
      </c>
      <c r="F70" s="9">
        <v>170</v>
      </c>
    </row>
    <row r="71" spans="1:6" ht="15.75" x14ac:dyDescent="0.25">
      <c r="A71" s="25" t="s">
        <v>1879</v>
      </c>
      <c r="B71" s="26" t="s">
        <v>1849</v>
      </c>
      <c r="C71" s="27">
        <v>237</v>
      </c>
      <c r="D71" s="26">
        <v>249</v>
      </c>
      <c r="E71" s="26">
        <v>283553</v>
      </c>
      <c r="F71" s="9">
        <v>694</v>
      </c>
    </row>
    <row r="72" spans="1:6" ht="15.75" x14ac:dyDescent="0.25">
      <c r="A72" s="25" t="s">
        <v>1880</v>
      </c>
      <c r="B72" s="26" t="s">
        <v>1849</v>
      </c>
      <c r="C72" s="27">
        <v>63</v>
      </c>
      <c r="D72" s="26">
        <v>135</v>
      </c>
      <c r="E72" s="26">
        <v>11686</v>
      </c>
      <c r="F72" s="9">
        <v>170</v>
      </c>
    </row>
    <row r="73" spans="1:6" ht="15.75" x14ac:dyDescent="0.25">
      <c r="A73" s="25" t="s">
        <v>1881</v>
      </c>
      <c r="B73" s="26" t="s">
        <v>1849</v>
      </c>
      <c r="C73" s="27">
        <v>25</v>
      </c>
      <c r="D73" s="26">
        <v>59</v>
      </c>
      <c r="E73" s="26">
        <v>17332</v>
      </c>
      <c r="F73" s="9">
        <v>106</v>
      </c>
    </row>
    <row r="74" spans="1:6" ht="15.75" x14ac:dyDescent="0.25">
      <c r="A74" s="25" t="s">
        <v>1882</v>
      </c>
      <c r="B74" s="26" t="s">
        <v>1849</v>
      </c>
      <c r="C74" s="27">
        <v>19</v>
      </c>
      <c r="D74" s="26">
        <v>106</v>
      </c>
      <c r="E74" s="26">
        <v>4073</v>
      </c>
      <c r="F74" s="9">
        <v>79</v>
      </c>
    </row>
    <row r="75" spans="1:6" ht="15.75" x14ac:dyDescent="0.25">
      <c r="A75" s="25" t="s">
        <v>1530</v>
      </c>
      <c r="B75" s="26" t="s">
        <v>1849</v>
      </c>
      <c r="C75" s="27">
        <v>284</v>
      </c>
      <c r="D75" s="26">
        <v>841</v>
      </c>
      <c r="E75" s="26">
        <v>32777</v>
      </c>
      <c r="F75" s="9">
        <v>378</v>
      </c>
    </row>
    <row r="76" spans="1:6" ht="15.75" x14ac:dyDescent="0.25">
      <c r="A76" s="25" t="s">
        <v>1883</v>
      </c>
      <c r="B76" s="26" t="s">
        <v>1849</v>
      </c>
      <c r="C76" s="27">
        <v>2</v>
      </c>
      <c r="D76" s="26">
        <v>33</v>
      </c>
      <c r="E76" s="26">
        <v>279</v>
      </c>
      <c r="F76" s="9">
        <v>33</v>
      </c>
    </row>
    <row r="77" spans="1:6" ht="15.75" x14ac:dyDescent="0.25">
      <c r="A77" s="25" t="s">
        <v>1531</v>
      </c>
      <c r="B77" s="26" t="s">
        <v>1849</v>
      </c>
      <c r="C77" s="27">
        <v>102</v>
      </c>
      <c r="D77" s="26">
        <v>354</v>
      </c>
      <c r="E77" s="26">
        <v>39672</v>
      </c>
      <c r="F77" s="9">
        <v>384</v>
      </c>
    </row>
    <row r="78" spans="1:6" ht="15.75" x14ac:dyDescent="0.25">
      <c r="A78" s="25" t="s">
        <v>1532</v>
      </c>
      <c r="B78" s="26" t="s">
        <v>1849</v>
      </c>
      <c r="C78" s="27">
        <v>1511</v>
      </c>
      <c r="D78" s="26">
        <v>3399</v>
      </c>
      <c r="E78" s="26">
        <v>343831</v>
      </c>
      <c r="F78" s="9">
        <v>5542</v>
      </c>
    </row>
    <row r="79" spans="1:6" ht="15.75" x14ac:dyDescent="0.25">
      <c r="A79" s="25" t="s">
        <v>1533</v>
      </c>
      <c r="B79" s="26" t="s">
        <v>1849</v>
      </c>
      <c r="C79" s="27">
        <v>69</v>
      </c>
      <c r="D79" s="26">
        <v>160</v>
      </c>
      <c r="E79" s="26">
        <v>4359</v>
      </c>
      <c r="F79" s="9">
        <v>304</v>
      </c>
    </row>
    <row r="80" spans="1:6" ht="15.75" x14ac:dyDescent="0.25">
      <c r="A80" s="25" t="s">
        <v>1534</v>
      </c>
      <c r="B80" s="26" t="s">
        <v>1849</v>
      </c>
      <c r="C80" s="27">
        <v>225</v>
      </c>
      <c r="D80" s="26">
        <v>1071</v>
      </c>
      <c r="E80" s="26">
        <v>138123</v>
      </c>
      <c r="F80" s="9">
        <v>513</v>
      </c>
    </row>
    <row r="81" spans="1:6" ht="15.75" x14ac:dyDescent="0.25">
      <c r="A81" s="25" t="s">
        <v>1884</v>
      </c>
      <c r="B81" s="26" t="s">
        <v>1849</v>
      </c>
      <c r="C81" s="27">
        <v>40</v>
      </c>
      <c r="D81" s="26">
        <v>79</v>
      </c>
      <c r="E81" s="26">
        <v>12065</v>
      </c>
      <c r="F81" s="9">
        <v>77</v>
      </c>
    </row>
    <row r="82" spans="1:6" ht="15.75" x14ac:dyDescent="0.25">
      <c r="A82" s="25" t="s">
        <v>1535</v>
      </c>
      <c r="B82" s="26" t="s">
        <v>1849</v>
      </c>
      <c r="C82" s="27">
        <v>12</v>
      </c>
      <c r="D82" s="26">
        <v>71</v>
      </c>
      <c r="E82" s="26">
        <v>4303</v>
      </c>
      <c r="F82" s="9">
        <v>422</v>
      </c>
    </row>
    <row r="83" spans="1:6" ht="15.75" x14ac:dyDescent="0.25">
      <c r="A83" s="25" t="s">
        <v>1536</v>
      </c>
      <c r="B83" s="26" t="s">
        <v>1849</v>
      </c>
      <c r="C83" s="27">
        <v>137</v>
      </c>
      <c r="D83" s="26">
        <v>237</v>
      </c>
      <c r="E83" s="26">
        <v>38609</v>
      </c>
      <c r="F83" s="9">
        <v>671</v>
      </c>
    </row>
    <row r="84" spans="1:6" ht="15.75" x14ac:dyDescent="0.25">
      <c r="A84" s="25" t="s">
        <v>1537</v>
      </c>
      <c r="B84" s="26" t="s">
        <v>1849</v>
      </c>
      <c r="C84" s="27">
        <v>107</v>
      </c>
      <c r="D84" s="26">
        <v>174</v>
      </c>
      <c r="E84" s="26">
        <v>5128</v>
      </c>
      <c r="F84" s="9">
        <v>606</v>
      </c>
    </row>
    <row r="85" spans="1:6" ht="15.75" x14ac:dyDescent="0.25">
      <c r="A85" s="25" t="s">
        <v>1538</v>
      </c>
      <c r="B85" s="26" t="s">
        <v>1849</v>
      </c>
      <c r="C85" s="27">
        <v>53</v>
      </c>
      <c r="D85" s="26">
        <v>49</v>
      </c>
      <c r="E85" s="26">
        <v>69928</v>
      </c>
      <c r="F85" s="9">
        <v>397</v>
      </c>
    </row>
    <row r="86" spans="1:6" ht="15.75" x14ac:dyDescent="0.25">
      <c r="A86" s="25" t="s">
        <v>1885</v>
      </c>
      <c r="B86" s="26" t="s">
        <v>1849</v>
      </c>
      <c r="C86" s="27">
        <v>28</v>
      </c>
      <c r="D86" s="26">
        <v>155</v>
      </c>
      <c r="E86" s="26">
        <v>10338</v>
      </c>
      <c r="F86" s="9">
        <v>107</v>
      </c>
    </row>
    <row r="87" spans="1:6" ht="15.75" x14ac:dyDescent="0.25">
      <c r="A87" s="25" t="s">
        <v>1539</v>
      </c>
      <c r="B87" s="26" t="s">
        <v>1849</v>
      </c>
      <c r="C87" s="27">
        <v>929</v>
      </c>
      <c r="D87" s="26">
        <v>3199</v>
      </c>
      <c r="E87" s="26">
        <v>259083</v>
      </c>
      <c r="F87" s="9">
        <v>1710</v>
      </c>
    </row>
    <row r="88" spans="1:6" ht="15.75" x14ac:dyDescent="0.25">
      <c r="A88" s="25" t="s">
        <v>1540</v>
      </c>
      <c r="B88" s="26" t="s">
        <v>1849</v>
      </c>
      <c r="C88" s="27">
        <v>517</v>
      </c>
      <c r="D88" s="26">
        <v>1178</v>
      </c>
      <c r="E88" s="26">
        <v>180972</v>
      </c>
      <c r="F88" s="9">
        <v>3353</v>
      </c>
    </row>
    <row r="89" spans="1:6" ht="15.75" x14ac:dyDescent="0.25">
      <c r="A89" s="25" t="s">
        <v>1886</v>
      </c>
      <c r="B89" s="26" t="s">
        <v>1849</v>
      </c>
      <c r="C89" s="27">
        <v>163</v>
      </c>
      <c r="D89" s="26">
        <v>464</v>
      </c>
      <c r="E89" s="26">
        <v>50891</v>
      </c>
      <c r="F89" s="9">
        <v>304</v>
      </c>
    </row>
    <row r="90" spans="1:6" ht="15.75" x14ac:dyDescent="0.25">
      <c r="A90" s="25" t="s">
        <v>1887</v>
      </c>
      <c r="B90" s="26" t="s">
        <v>1849</v>
      </c>
      <c r="C90" s="27">
        <v>6</v>
      </c>
      <c r="D90" s="26">
        <v>7</v>
      </c>
      <c r="E90" s="26">
        <v>744</v>
      </c>
      <c r="F90" s="9">
        <v>32</v>
      </c>
    </row>
    <row r="91" spans="1:6" ht="15.75" x14ac:dyDescent="0.25">
      <c r="A91" s="25" t="s">
        <v>1541</v>
      </c>
      <c r="B91" s="26" t="s">
        <v>1849</v>
      </c>
      <c r="C91" s="27">
        <v>77</v>
      </c>
      <c r="D91" s="26">
        <v>91</v>
      </c>
      <c r="E91" s="26">
        <v>45448</v>
      </c>
      <c r="F91" s="9">
        <v>353</v>
      </c>
    </row>
    <row r="92" spans="1:6" ht="15.75" x14ac:dyDescent="0.25">
      <c r="A92" s="25" t="s">
        <v>1888</v>
      </c>
      <c r="B92" s="26" t="s">
        <v>1849</v>
      </c>
      <c r="C92" s="27">
        <v>50</v>
      </c>
      <c r="D92" s="26">
        <v>139</v>
      </c>
      <c r="E92" s="26">
        <v>14754</v>
      </c>
      <c r="F92" s="9">
        <v>126</v>
      </c>
    </row>
    <row r="93" spans="1:6" ht="15.75" x14ac:dyDescent="0.25">
      <c r="A93" s="25" t="s">
        <v>1542</v>
      </c>
      <c r="B93" s="26" t="s">
        <v>1849</v>
      </c>
      <c r="C93" s="27">
        <v>153</v>
      </c>
      <c r="D93" s="26">
        <v>96</v>
      </c>
      <c r="E93" s="26">
        <v>20712</v>
      </c>
      <c r="F93" s="9">
        <v>307</v>
      </c>
    </row>
    <row r="94" spans="1:6" ht="15.75" x14ac:dyDescent="0.25">
      <c r="A94" s="25" t="s">
        <v>1889</v>
      </c>
      <c r="B94" s="26" t="s">
        <v>1849</v>
      </c>
      <c r="C94" s="27">
        <v>73</v>
      </c>
      <c r="D94" s="26">
        <v>82</v>
      </c>
      <c r="E94" s="26">
        <v>17847</v>
      </c>
      <c r="F94" s="9">
        <v>133</v>
      </c>
    </row>
    <row r="95" spans="1:6" ht="15.75" x14ac:dyDescent="0.25">
      <c r="A95" s="25" t="s">
        <v>1890</v>
      </c>
      <c r="B95" s="26" t="s">
        <v>1849</v>
      </c>
      <c r="C95" s="27">
        <v>88</v>
      </c>
      <c r="D95" s="26">
        <v>92</v>
      </c>
      <c r="E95" s="26">
        <v>73765</v>
      </c>
      <c r="F95" s="9">
        <v>235</v>
      </c>
    </row>
    <row r="96" spans="1:6" ht="15.75" x14ac:dyDescent="0.25">
      <c r="A96" s="25" t="s">
        <v>1543</v>
      </c>
      <c r="B96" s="26" t="s">
        <v>1849</v>
      </c>
      <c r="C96" s="27">
        <v>463</v>
      </c>
      <c r="D96" s="26">
        <v>2187</v>
      </c>
      <c r="E96" s="26">
        <v>129468</v>
      </c>
      <c r="F96" s="9">
        <v>1284</v>
      </c>
    </row>
    <row r="97" spans="1:6" ht="15.75" x14ac:dyDescent="0.25">
      <c r="A97" s="25" t="s">
        <v>1544</v>
      </c>
      <c r="B97" s="26" t="s">
        <v>1849</v>
      </c>
      <c r="C97" s="27">
        <v>199</v>
      </c>
      <c r="D97" s="26">
        <v>608</v>
      </c>
      <c r="E97" s="26">
        <v>38299</v>
      </c>
      <c r="F97" s="9">
        <v>675</v>
      </c>
    </row>
    <row r="98" spans="1:6" ht="15.75" x14ac:dyDescent="0.25">
      <c r="A98" s="25" t="s">
        <v>1891</v>
      </c>
      <c r="B98" s="26" t="s">
        <v>1849</v>
      </c>
      <c r="C98" s="27">
        <v>21</v>
      </c>
      <c r="D98" s="26">
        <v>61</v>
      </c>
      <c r="E98" s="26">
        <v>5846</v>
      </c>
      <c r="F98" s="9">
        <v>103</v>
      </c>
    </row>
    <row r="99" spans="1:6" ht="15.75" x14ac:dyDescent="0.25">
      <c r="A99" s="25" t="s">
        <v>1545</v>
      </c>
      <c r="B99" s="26" t="s">
        <v>1849</v>
      </c>
      <c r="C99" s="27">
        <v>64</v>
      </c>
      <c r="D99" s="26">
        <v>108</v>
      </c>
      <c r="E99" s="26">
        <v>10998</v>
      </c>
      <c r="F99" s="9">
        <v>153</v>
      </c>
    </row>
    <row r="100" spans="1:6" ht="15.75" x14ac:dyDescent="0.25">
      <c r="A100" s="25" t="s">
        <v>1892</v>
      </c>
      <c r="B100" s="26" t="s">
        <v>1849</v>
      </c>
      <c r="C100" s="27">
        <v>61</v>
      </c>
      <c r="D100" s="26">
        <v>215</v>
      </c>
      <c r="E100" s="26">
        <v>8112</v>
      </c>
      <c r="F100" s="9">
        <v>140</v>
      </c>
    </row>
    <row r="101" spans="1:6" ht="15.75" x14ac:dyDescent="0.25">
      <c r="A101" s="25" t="s">
        <v>1546</v>
      </c>
      <c r="B101" s="26" t="s">
        <v>1849</v>
      </c>
      <c r="C101" s="27">
        <v>98</v>
      </c>
      <c r="D101" s="26">
        <v>295</v>
      </c>
      <c r="E101" s="26">
        <v>7781</v>
      </c>
      <c r="F101" s="9">
        <v>302</v>
      </c>
    </row>
    <row r="102" spans="1:6" ht="15.75" x14ac:dyDescent="0.25">
      <c r="A102" s="25" t="s">
        <v>1893</v>
      </c>
      <c r="B102" s="26" t="s">
        <v>1849</v>
      </c>
      <c r="C102" s="27">
        <v>35</v>
      </c>
      <c r="D102" s="26">
        <v>49</v>
      </c>
      <c r="E102" s="26">
        <v>4445</v>
      </c>
      <c r="F102" s="9">
        <v>75</v>
      </c>
    </row>
    <row r="103" spans="1:6" ht="15.75" x14ac:dyDescent="0.25">
      <c r="A103" s="25" t="s">
        <v>1547</v>
      </c>
      <c r="B103" s="26" t="s">
        <v>1849</v>
      </c>
      <c r="C103" s="27">
        <v>84</v>
      </c>
      <c r="D103" s="26">
        <v>301</v>
      </c>
      <c r="E103" s="26">
        <v>54412</v>
      </c>
      <c r="F103" s="9">
        <v>261</v>
      </c>
    </row>
    <row r="104" spans="1:6" ht="15.75" x14ac:dyDescent="0.25">
      <c r="A104" s="25" t="s">
        <v>1548</v>
      </c>
      <c r="B104" s="26" t="s">
        <v>1849</v>
      </c>
      <c r="C104" s="27">
        <v>110</v>
      </c>
      <c r="D104" s="26">
        <v>218</v>
      </c>
      <c r="E104" s="26">
        <v>17503</v>
      </c>
      <c r="F104" s="9">
        <v>492</v>
      </c>
    </row>
    <row r="105" spans="1:6" ht="15.75" x14ac:dyDescent="0.25">
      <c r="A105" s="25" t="s">
        <v>1549</v>
      </c>
      <c r="B105" s="26" t="s">
        <v>1849</v>
      </c>
      <c r="C105" s="27">
        <v>106</v>
      </c>
      <c r="D105" s="26">
        <v>7</v>
      </c>
      <c r="E105" s="26">
        <v>404</v>
      </c>
      <c r="F105" s="9">
        <v>723</v>
      </c>
    </row>
    <row r="106" spans="1:6" ht="15.75" x14ac:dyDescent="0.25">
      <c r="A106" s="25" t="s">
        <v>1894</v>
      </c>
      <c r="B106" s="26" t="s">
        <v>1849</v>
      </c>
      <c r="C106" s="27">
        <v>1152</v>
      </c>
      <c r="D106" s="26">
        <v>518</v>
      </c>
      <c r="E106" s="26">
        <v>24043</v>
      </c>
      <c r="F106" s="9">
        <v>1519</v>
      </c>
    </row>
    <row r="107" spans="1:6" ht="15.75" x14ac:dyDescent="0.25">
      <c r="A107" s="25" t="s">
        <v>1895</v>
      </c>
      <c r="B107" s="26" t="s">
        <v>1849</v>
      </c>
      <c r="C107" s="27">
        <v>5</v>
      </c>
      <c r="D107" s="26">
        <v>43</v>
      </c>
      <c r="E107" s="26">
        <v>623</v>
      </c>
      <c r="F107" s="9">
        <v>52</v>
      </c>
    </row>
    <row r="108" spans="1:6" ht="15.75" x14ac:dyDescent="0.25">
      <c r="A108" s="25" t="s">
        <v>1896</v>
      </c>
      <c r="B108" s="26" t="s">
        <v>1849</v>
      </c>
      <c r="C108" s="27">
        <v>4</v>
      </c>
      <c r="D108" s="26">
        <v>16</v>
      </c>
      <c r="E108" s="26">
        <v>585</v>
      </c>
      <c r="F108" s="9">
        <v>26</v>
      </c>
    </row>
    <row r="109" spans="1:6" ht="15.75" x14ac:dyDescent="0.25">
      <c r="A109" s="25" t="s">
        <v>1550</v>
      </c>
      <c r="B109" s="26" t="s">
        <v>1849</v>
      </c>
      <c r="C109" s="27">
        <v>357</v>
      </c>
      <c r="D109" s="26">
        <v>1138</v>
      </c>
      <c r="E109" s="26">
        <v>80331</v>
      </c>
      <c r="F109" s="9">
        <v>1452</v>
      </c>
    </row>
    <row r="110" spans="1:6" ht="15.75" x14ac:dyDescent="0.25">
      <c r="A110" s="25" t="s">
        <v>1551</v>
      </c>
      <c r="B110" s="26" t="s">
        <v>1849</v>
      </c>
      <c r="C110" s="27">
        <v>30</v>
      </c>
      <c r="D110" s="26">
        <v>87</v>
      </c>
      <c r="E110" s="26">
        <v>3114</v>
      </c>
      <c r="F110" s="9">
        <v>167</v>
      </c>
    </row>
    <row r="111" spans="1:6" ht="15.75" x14ac:dyDescent="0.25">
      <c r="A111" s="25" t="s">
        <v>1552</v>
      </c>
      <c r="B111" s="26" t="s">
        <v>1849</v>
      </c>
      <c r="C111" s="27">
        <v>109</v>
      </c>
      <c r="D111" s="26">
        <v>336</v>
      </c>
      <c r="E111" s="26">
        <v>13859</v>
      </c>
      <c r="F111" s="9">
        <v>432</v>
      </c>
    </row>
    <row r="112" spans="1:6" ht="15.75" x14ac:dyDescent="0.25">
      <c r="A112" s="25" t="s">
        <v>1553</v>
      </c>
      <c r="B112" s="26" t="s">
        <v>1849</v>
      </c>
      <c r="C112" s="27">
        <v>2</v>
      </c>
      <c r="D112" s="26">
        <v>26</v>
      </c>
      <c r="E112" s="26">
        <v>452</v>
      </c>
      <c r="F112" s="9">
        <v>144</v>
      </c>
    </row>
    <row r="113" spans="1:6" ht="15.75" x14ac:dyDescent="0.25">
      <c r="A113" s="25" t="s">
        <v>1554</v>
      </c>
      <c r="B113" s="26" t="s">
        <v>1849</v>
      </c>
      <c r="C113" s="27">
        <v>103</v>
      </c>
      <c r="D113" s="26">
        <v>269</v>
      </c>
      <c r="E113" s="26">
        <v>16890</v>
      </c>
      <c r="F113" s="9">
        <v>299</v>
      </c>
    </row>
    <row r="114" spans="1:6" ht="15.75" x14ac:dyDescent="0.25">
      <c r="A114" s="25" t="s">
        <v>1555</v>
      </c>
      <c r="B114" s="26" t="s">
        <v>1849</v>
      </c>
      <c r="C114" s="27">
        <v>184</v>
      </c>
      <c r="D114" s="26">
        <v>259</v>
      </c>
      <c r="E114" s="26">
        <v>25655</v>
      </c>
      <c r="F114" s="9">
        <v>601</v>
      </c>
    </row>
    <row r="115" spans="1:6" ht="15.75" x14ac:dyDescent="0.25">
      <c r="A115" s="25" t="s">
        <v>1897</v>
      </c>
      <c r="B115" s="26" t="s">
        <v>1849</v>
      </c>
      <c r="C115" s="27">
        <v>101</v>
      </c>
      <c r="D115" s="26">
        <v>330</v>
      </c>
      <c r="E115" s="26">
        <v>35786</v>
      </c>
      <c r="F115" s="9">
        <v>248</v>
      </c>
    </row>
    <row r="116" spans="1:6" ht="15.75" x14ac:dyDescent="0.25">
      <c r="A116" s="25" t="s">
        <v>1898</v>
      </c>
      <c r="B116" s="26" t="s">
        <v>1849</v>
      </c>
      <c r="C116" s="27">
        <v>23</v>
      </c>
      <c r="D116" s="26">
        <v>38</v>
      </c>
      <c r="E116" s="26">
        <v>45454</v>
      </c>
      <c r="F116" s="9">
        <v>96</v>
      </c>
    </row>
    <row r="117" spans="1:6" ht="15.75" x14ac:dyDescent="0.25">
      <c r="A117" s="25" t="s">
        <v>1556</v>
      </c>
      <c r="B117" s="26" t="s">
        <v>1849</v>
      </c>
      <c r="C117" s="27">
        <v>14</v>
      </c>
      <c r="D117" s="26">
        <v>42</v>
      </c>
      <c r="E117" s="26">
        <v>987</v>
      </c>
      <c r="F117" s="9">
        <v>125</v>
      </c>
    </row>
    <row r="118" spans="1:6" ht="15.75" x14ac:dyDescent="0.25">
      <c r="A118" s="25" t="s">
        <v>1899</v>
      </c>
      <c r="B118" s="26" t="s">
        <v>1849</v>
      </c>
      <c r="C118" s="27">
        <v>258</v>
      </c>
      <c r="D118" s="26">
        <v>820</v>
      </c>
      <c r="E118" s="26">
        <v>143983</v>
      </c>
      <c r="F118" s="9">
        <v>1085</v>
      </c>
    </row>
    <row r="119" spans="1:6" ht="15.75" x14ac:dyDescent="0.25">
      <c r="A119" s="25" t="s">
        <v>1557</v>
      </c>
      <c r="B119" s="26" t="s">
        <v>1849</v>
      </c>
      <c r="C119" s="27">
        <v>176</v>
      </c>
      <c r="D119" s="26">
        <v>479</v>
      </c>
      <c r="E119" s="26">
        <v>47798</v>
      </c>
      <c r="F119" s="9">
        <v>497</v>
      </c>
    </row>
    <row r="120" spans="1:6" ht="15.75" x14ac:dyDescent="0.25">
      <c r="A120" s="25" t="s">
        <v>1900</v>
      </c>
      <c r="B120" s="26" t="s">
        <v>1849</v>
      </c>
      <c r="C120" s="27">
        <v>2</v>
      </c>
      <c r="D120" s="26">
        <v>14</v>
      </c>
      <c r="E120" s="26">
        <v>524</v>
      </c>
      <c r="F120" s="9">
        <v>58</v>
      </c>
    </row>
    <row r="121" spans="1:6" ht="15.75" x14ac:dyDescent="0.25">
      <c r="A121" s="25" t="s">
        <v>1558</v>
      </c>
      <c r="B121" s="26" t="s">
        <v>1849</v>
      </c>
      <c r="C121" s="27">
        <v>2081</v>
      </c>
      <c r="D121" s="26">
        <v>2837</v>
      </c>
      <c r="E121" s="26">
        <v>1318701</v>
      </c>
      <c r="F121" s="9">
        <v>6079</v>
      </c>
    </row>
    <row r="122" spans="1:6" ht="15.75" x14ac:dyDescent="0.25">
      <c r="A122" s="25" t="s">
        <v>1901</v>
      </c>
      <c r="B122" s="26" t="s">
        <v>1849</v>
      </c>
      <c r="C122" s="27">
        <v>11</v>
      </c>
      <c r="D122" s="26">
        <v>9</v>
      </c>
      <c r="E122" s="26">
        <v>595</v>
      </c>
      <c r="F122" s="9">
        <v>51</v>
      </c>
    </row>
    <row r="123" spans="1:6" ht="15.75" x14ac:dyDescent="0.25">
      <c r="A123" s="25" t="s">
        <v>1559</v>
      </c>
      <c r="B123" s="26" t="s">
        <v>1849</v>
      </c>
      <c r="C123" s="27">
        <v>127</v>
      </c>
      <c r="D123" s="26">
        <v>497</v>
      </c>
      <c r="E123" s="26">
        <v>653661</v>
      </c>
      <c r="F123" s="9">
        <v>518</v>
      </c>
    </row>
    <row r="124" spans="1:6" ht="15.75" x14ac:dyDescent="0.25">
      <c r="A124" s="25" t="s">
        <v>1902</v>
      </c>
      <c r="B124" s="26" t="s">
        <v>1849</v>
      </c>
      <c r="C124" s="27">
        <v>202</v>
      </c>
      <c r="D124" s="26">
        <v>667</v>
      </c>
      <c r="E124" s="26">
        <v>59846</v>
      </c>
      <c r="F124" s="9">
        <v>419</v>
      </c>
    </row>
    <row r="125" spans="1:6" ht="15.75" x14ac:dyDescent="0.25">
      <c r="A125" s="25" t="s">
        <v>1560</v>
      </c>
      <c r="B125" s="26" t="s">
        <v>1849</v>
      </c>
      <c r="C125" s="27">
        <v>324</v>
      </c>
      <c r="D125" s="26">
        <v>1043</v>
      </c>
      <c r="E125" s="26">
        <v>164631</v>
      </c>
      <c r="F125" s="9">
        <v>1103</v>
      </c>
    </row>
    <row r="126" spans="1:6" ht="15.75" x14ac:dyDescent="0.25">
      <c r="A126" s="25" t="s">
        <v>1903</v>
      </c>
      <c r="B126" s="26" t="s">
        <v>1849</v>
      </c>
      <c r="C126" s="27">
        <v>77</v>
      </c>
      <c r="D126" s="26">
        <v>341</v>
      </c>
      <c r="E126" s="26">
        <v>14649</v>
      </c>
      <c r="F126" s="9">
        <v>158</v>
      </c>
    </row>
    <row r="127" spans="1:6" ht="15.75" x14ac:dyDescent="0.25">
      <c r="A127" s="25" t="s">
        <v>1561</v>
      </c>
      <c r="B127" s="26" t="s">
        <v>1849</v>
      </c>
      <c r="C127" s="27">
        <v>24</v>
      </c>
      <c r="D127" s="26">
        <v>72</v>
      </c>
      <c r="E127" s="26">
        <v>3018</v>
      </c>
      <c r="F127" s="9">
        <v>144</v>
      </c>
    </row>
    <row r="128" spans="1:6" ht="15.75" x14ac:dyDescent="0.25">
      <c r="A128" s="25" t="s">
        <v>1562</v>
      </c>
      <c r="B128" s="26" t="s">
        <v>1849</v>
      </c>
      <c r="C128" s="27">
        <v>130</v>
      </c>
      <c r="D128" s="26">
        <v>408</v>
      </c>
      <c r="E128" s="26">
        <v>47356</v>
      </c>
      <c r="F128" s="9">
        <v>567</v>
      </c>
    </row>
    <row r="129" spans="1:6" ht="15.75" x14ac:dyDescent="0.25">
      <c r="A129" s="25" t="s">
        <v>1904</v>
      </c>
      <c r="B129" s="26" t="s">
        <v>1849</v>
      </c>
      <c r="C129" s="27">
        <v>41</v>
      </c>
      <c r="D129" s="26">
        <v>162</v>
      </c>
      <c r="E129" s="26">
        <v>4732</v>
      </c>
      <c r="F129" s="9">
        <v>233</v>
      </c>
    </row>
    <row r="130" spans="1:6" ht="15.75" x14ac:dyDescent="0.25">
      <c r="A130" s="25" t="s">
        <v>1563</v>
      </c>
      <c r="B130" s="26" t="s">
        <v>1849</v>
      </c>
      <c r="C130" s="27">
        <v>79</v>
      </c>
      <c r="D130" s="26">
        <v>68</v>
      </c>
      <c r="E130" s="26">
        <v>2584</v>
      </c>
      <c r="F130" s="9">
        <v>320</v>
      </c>
    </row>
    <row r="131" spans="1:6" ht="15.75" x14ac:dyDescent="0.25">
      <c r="A131" s="25" t="s">
        <v>1905</v>
      </c>
      <c r="B131" s="26" t="s">
        <v>1849</v>
      </c>
      <c r="C131" s="27">
        <v>13</v>
      </c>
      <c r="D131" s="26">
        <v>127</v>
      </c>
      <c r="E131" s="26">
        <v>1571</v>
      </c>
      <c r="F131" s="9">
        <v>60</v>
      </c>
    </row>
    <row r="132" spans="1:6" ht="15.75" x14ac:dyDescent="0.25">
      <c r="A132" s="25" t="s">
        <v>1564</v>
      </c>
      <c r="B132" s="26" t="s">
        <v>1849</v>
      </c>
      <c r="C132" s="27">
        <v>264</v>
      </c>
      <c r="D132" s="26">
        <v>529</v>
      </c>
      <c r="E132" s="26">
        <v>39308</v>
      </c>
      <c r="F132" s="9">
        <v>657</v>
      </c>
    </row>
    <row r="133" spans="1:6" ht="15.75" x14ac:dyDescent="0.25">
      <c r="A133" s="25" t="s">
        <v>1565</v>
      </c>
      <c r="B133" s="26" t="s">
        <v>1849</v>
      </c>
      <c r="C133" s="27">
        <v>24</v>
      </c>
      <c r="D133" s="26">
        <v>55</v>
      </c>
      <c r="E133" s="26">
        <v>34275</v>
      </c>
      <c r="F133" s="9">
        <v>249</v>
      </c>
    </row>
    <row r="134" spans="1:6" ht="15.75" x14ac:dyDescent="0.25">
      <c r="A134" s="28" t="s">
        <v>1906</v>
      </c>
      <c r="B134" s="26" t="s">
        <v>1849</v>
      </c>
      <c r="C134" s="27">
        <v>135</v>
      </c>
      <c r="D134" s="26">
        <v>909</v>
      </c>
      <c r="E134" s="26">
        <v>60560</v>
      </c>
      <c r="F134" s="9">
        <v>220</v>
      </c>
    </row>
    <row r="135" spans="1:6" ht="15.75" x14ac:dyDescent="0.25">
      <c r="A135" s="25" t="s">
        <v>1566</v>
      </c>
      <c r="B135" s="26" t="s">
        <v>1849</v>
      </c>
      <c r="C135" s="27">
        <v>466</v>
      </c>
      <c r="D135" s="26">
        <v>1212</v>
      </c>
      <c r="E135" s="26">
        <v>56819</v>
      </c>
      <c r="F135" s="9">
        <v>3153</v>
      </c>
    </row>
    <row r="136" spans="1:6" ht="15.75" x14ac:dyDescent="0.25">
      <c r="A136" s="25" t="s">
        <v>1567</v>
      </c>
      <c r="B136" s="26" t="s">
        <v>1849</v>
      </c>
      <c r="C136" s="27">
        <v>49</v>
      </c>
      <c r="D136" s="26">
        <v>122</v>
      </c>
      <c r="E136" s="26">
        <v>9059</v>
      </c>
      <c r="F136" s="9">
        <v>785</v>
      </c>
    </row>
    <row r="137" spans="1:6" ht="15.75" x14ac:dyDescent="0.25">
      <c r="A137" s="25" t="s">
        <v>1568</v>
      </c>
      <c r="B137" s="26" t="s">
        <v>1849</v>
      </c>
      <c r="C137" s="27">
        <v>71</v>
      </c>
      <c r="D137" s="26">
        <v>122</v>
      </c>
      <c r="E137" s="26">
        <v>183703</v>
      </c>
      <c r="F137" s="9">
        <v>518</v>
      </c>
    </row>
    <row r="138" spans="1:6" ht="15.75" x14ac:dyDescent="0.25">
      <c r="A138" s="25" t="s">
        <v>1907</v>
      </c>
      <c r="B138" s="26" t="s">
        <v>1849</v>
      </c>
      <c r="C138" s="27">
        <v>50</v>
      </c>
      <c r="D138" s="26">
        <v>66</v>
      </c>
      <c r="E138" s="26">
        <v>2836</v>
      </c>
      <c r="F138" s="9">
        <v>116</v>
      </c>
    </row>
    <row r="139" spans="1:6" ht="15.75" x14ac:dyDescent="0.25">
      <c r="A139" s="25" t="s">
        <v>1569</v>
      </c>
      <c r="B139" s="26" t="s">
        <v>1849</v>
      </c>
      <c r="C139" s="27">
        <v>20</v>
      </c>
      <c r="D139" s="26">
        <v>65</v>
      </c>
      <c r="E139" s="26">
        <v>2783</v>
      </c>
      <c r="F139" s="9">
        <v>264</v>
      </c>
    </row>
    <row r="140" spans="1:6" ht="15.75" x14ac:dyDescent="0.25">
      <c r="A140" s="25" t="s">
        <v>1570</v>
      </c>
      <c r="B140" s="26" t="s">
        <v>1849</v>
      </c>
      <c r="C140" s="27">
        <v>30</v>
      </c>
      <c r="D140" s="26">
        <v>62</v>
      </c>
      <c r="E140" s="26">
        <v>5438</v>
      </c>
      <c r="F140" s="9">
        <v>164</v>
      </c>
    </row>
    <row r="141" spans="1:6" ht="15.75" x14ac:dyDescent="0.25">
      <c r="A141" s="25" t="s">
        <v>1571</v>
      </c>
      <c r="B141" s="26" t="s">
        <v>1849</v>
      </c>
      <c r="C141" s="27">
        <v>59</v>
      </c>
      <c r="D141" s="26">
        <v>153</v>
      </c>
      <c r="E141" s="26">
        <v>7543</v>
      </c>
      <c r="F141" s="9">
        <v>865</v>
      </c>
    </row>
    <row r="142" spans="1:6" ht="15.75" x14ac:dyDescent="0.25">
      <c r="A142" s="25" t="s">
        <v>1572</v>
      </c>
      <c r="B142" s="26" t="s">
        <v>1849</v>
      </c>
      <c r="C142" s="27">
        <v>30</v>
      </c>
      <c r="D142" s="26">
        <v>145</v>
      </c>
      <c r="E142" s="26">
        <v>2225</v>
      </c>
      <c r="F142" s="9">
        <v>220</v>
      </c>
    </row>
    <row r="143" spans="1:6" ht="15.75" x14ac:dyDescent="0.25">
      <c r="A143" s="25" t="s">
        <v>1573</v>
      </c>
      <c r="B143" s="26" t="s">
        <v>1849</v>
      </c>
      <c r="C143" s="27">
        <v>4</v>
      </c>
      <c r="D143" s="26">
        <v>3</v>
      </c>
      <c r="E143" s="26">
        <v>189</v>
      </c>
      <c r="F143" s="9">
        <v>198</v>
      </c>
    </row>
    <row r="144" spans="1:6" ht="15.75" x14ac:dyDescent="0.25">
      <c r="A144" s="25" t="s">
        <v>1574</v>
      </c>
      <c r="B144" s="26" t="s">
        <v>1849</v>
      </c>
      <c r="C144" s="27">
        <v>363</v>
      </c>
      <c r="D144" s="26">
        <v>855</v>
      </c>
      <c r="E144" s="26">
        <v>89115</v>
      </c>
      <c r="F144" s="9">
        <v>966</v>
      </c>
    </row>
    <row r="145" spans="1:6" ht="15.75" x14ac:dyDescent="0.25">
      <c r="A145" s="25" t="s">
        <v>1575</v>
      </c>
      <c r="B145" s="26" t="s">
        <v>1849</v>
      </c>
      <c r="C145" s="27">
        <v>44</v>
      </c>
      <c r="D145" s="26">
        <v>69</v>
      </c>
      <c r="E145" s="26">
        <v>2481</v>
      </c>
      <c r="F145" s="9">
        <v>159</v>
      </c>
    </row>
    <row r="146" spans="1:6" ht="15.75" x14ac:dyDescent="0.25">
      <c r="A146" s="25" t="s">
        <v>1908</v>
      </c>
      <c r="B146" s="26" t="s">
        <v>1849</v>
      </c>
      <c r="C146" s="27">
        <v>137</v>
      </c>
      <c r="D146" s="26">
        <v>734</v>
      </c>
      <c r="E146" s="26">
        <v>62400</v>
      </c>
      <c r="F146" s="9">
        <v>241</v>
      </c>
    </row>
    <row r="147" spans="1:6" ht="15.75" x14ac:dyDescent="0.25">
      <c r="A147" s="25" t="s">
        <v>1909</v>
      </c>
      <c r="B147" s="26" t="s">
        <v>1849</v>
      </c>
      <c r="C147" s="27">
        <v>5</v>
      </c>
      <c r="D147" s="26">
        <v>26</v>
      </c>
      <c r="E147" s="26">
        <v>941</v>
      </c>
      <c r="F147" s="9">
        <v>60</v>
      </c>
    </row>
    <row r="148" spans="1:6" ht="15.75" x14ac:dyDescent="0.25">
      <c r="A148" s="25" t="s">
        <v>1576</v>
      </c>
      <c r="B148" s="26" t="s">
        <v>1849</v>
      </c>
      <c r="C148" s="27">
        <v>353</v>
      </c>
      <c r="D148" s="26">
        <v>941</v>
      </c>
      <c r="E148" s="26">
        <v>65039</v>
      </c>
      <c r="F148" s="9">
        <v>862</v>
      </c>
    </row>
    <row r="149" spans="1:6" ht="15.75" x14ac:dyDescent="0.25">
      <c r="A149" s="25" t="s">
        <v>1577</v>
      </c>
      <c r="B149" s="26" t="s">
        <v>1849</v>
      </c>
      <c r="C149" s="27">
        <v>115</v>
      </c>
      <c r="D149" s="26">
        <v>139</v>
      </c>
      <c r="E149" s="26">
        <v>34518</v>
      </c>
      <c r="F149" s="9">
        <v>518</v>
      </c>
    </row>
    <row r="150" spans="1:6" ht="15.75" x14ac:dyDescent="0.25">
      <c r="A150" s="25" t="s">
        <v>1910</v>
      </c>
      <c r="B150" s="26" t="s">
        <v>1849</v>
      </c>
      <c r="C150" s="27">
        <v>34</v>
      </c>
      <c r="D150" s="26">
        <v>112</v>
      </c>
      <c r="E150" s="26">
        <v>10833</v>
      </c>
      <c r="F150" s="9">
        <v>67</v>
      </c>
    </row>
    <row r="151" spans="1:6" ht="15.75" x14ac:dyDescent="0.25">
      <c r="A151" s="25" t="s">
        <v>1578</v>
      </c>
      <c r="B151" s="26" t="s">
        <v>1849</v>
      </c>
      <c r="C151" s="27">
        <v>370</v>
      </c>
      <c r="D151" s="26">
        <v>886</v>
      </c>
      <c r="E151" s="26">
        <v>120059</v>
      </c>
      <c r="F151" s="9">
        <v>848</v>
      </c>
    </row>
    <row r="152" spans="1:6" ht="15.75" x14ac:dyDescent="0.25">
      <c r="A152" s="25" t="s">
        <v>1911</v>
      </c>
      <c r="B152" s="26" t="s">
        <v>1849</v>
      </c>
      <c r="C152" s="27">
        <v>13</v>
      </c>
      <c r="D152" s="26">
        <v>79</v>
      </c>
      <c r="E152" s="26">
        <v>7314</v>
      </c>
      <c r="F152" s="9">
        <v>76</v>
      </c>
    </row>
    <row r="153" spans="1:6" ht="15.75" x14ac:dyDescent="0.25">
      <c r="A153" s="25" t="s">
        <v>1912</v>
      </c>
      <c r="B153" s="26" t="s">
        <v>1849</v>
      </c>
      <c r="C153" s="27">
        <v>19</v>
      </c>
      <c r="D153" s="26">
        <v>79</v>
      </c>
      <c r="E153" s="26">
        <v>3898</v>
      </c>
      <c r="F153" s="9">
        <v>46</v>
      </c>
    </row>
    <row r="154" spans="1:6" ht="15.75" x14ac:dyDescent="0.25">
      <c r="A154" s="25" t="s">
        <v>1913</v>
      </c>
      <c r="B154" s="26" t="s">
        <v>1849</v>
      </c>
      <c r="C154" s="27">
        <v>24</v>
      </c>
      <c r="D154" s="26">
        <v>27</v>
      </c>
      <c r="E154" s="26">
        <v>876</v>
      </c>
      <c r="F154" s="9">
        <v>82</v>
      </c>
    </row>
    <row r="155" spans="1:6" ht="15.75" x14ac:dyDescent="0.25">
      <c r="A155" s="25" t="s">
        <v>1579</v>
      </c>
      <c r="B155" s="26" t="s">
        <v>1849</v>
      </c>
      <c r="C155" s="27">
        <v>139</v>
      </c>
      <c r="D155" s="26">
        <v>142</v>
      </c>
      <c r="E155" s="26">
        <v>25587</v>
      </c>
      <c r="F155" s="9">
        <v>275</v>
      </c>
    </row>
    <row r="156" spans="1:6" ht="15.75" x14ac:dyDescent="0.25">
      <c r="A156" s="25" t="s">
        <v>1580</v>
      </c>
      <c r="B156" s="26" t="s">
        <v>1849</v>
      </c>
      <c r="C156" s="27">
        <v>255</v>
      </c>
      <c r="D156" s="26">
        <v>989</v>
      </c>
      <c r="E156" s="26">
        <v>43203</v>
      </c>
      <c r="F156" s="9">
        <v>484</v>
      </c>
    </row>
    <row r="157" spans="1:6" ht="15.75" x14ac:dyDescent="0.25">
      <c r="A157" s="25" t="s">
        <v>1581</v>
      </c>
      <c r="B157" s="26" t="s">
        <v>1849</v>
      </c>
      <c r="C157" s="27">
        <v>708</v>
      </c>
      <c r="D157" s="26">
        <v>1774</v>
      </c>
      <c r="E157" s="26">
        <v>321338</v>
      </c>
      <c r="F157" s="9">
        <v>1404</v>
      </c>
    </row>
    <row r="158" spans="1:6" ht="15.75" x14ac:dyDescent="0.25">
      <c r="A158" s="25" t="s">
        <v>1582</v>
      </c>
      <c r="B158" s="26" t="s">
        <v>1849</v>
      </c>
      <c r="C158" s="27">
        <v>869</v>
      </c>
      <c r="D158" s="26">
        <v>2224</v>
      </c>
      <c r="E158" s="26">
        <v>266112</v>
      </c>
      <c r="F158" s="9">
        <v>4230</v>
      </c>
    </row>
    <row r="159" spans="1:6" ht="15.75" x14ac:dyDescent="0.25">
      <c r="A159" s="25" t="s">
        <v>1914</v>
      </c>
      <c r="B159" s="26" t="s">
        <v>1849</v>
      </c>
      <c r="C159" s="27">
        <v>92</v>
      </c>
      <c r="D159" s="26">
        <v>134</v>
      </c>
      <c r="E159" s="26">
        <v>31840</v>
      </c>
      <c r="F159" s="9">
        <v>206</v>
      </c>
    </row>
    <row r="160" spans="1:6" ht="15.75" x14ac:dyDescent="0.25">
      <c r="A160" s="25" t="s">
        <v>1915</v>
      </c>
      <c r="B160" s="26" t="s">
        <v>1849</v>
      </c>
      <c r="C160" s="27">
        <v>6</v>
      </c>
      <c r="D160" s="26">
        <v>2</v>
      </c>
      <c r="E160" s="26">
        <v>28</v>
      </c>
      <c r="F160" s="9">
        <v>29</v>
      </c>
    </row>
    <row r="161" spans="1:6" ht="15.75" x14ac:dyDescent="0.25">
      <c r="A161" s="25" t="s">
        <v>1916</v>
      </c>
      <c r="B161" s="26" t="s">
        <v>1849</v>
      </c>
      <c r="C161" s="27">
        <v>12</v>
      </c>
      <c r="D161" s="26">
        <v>20</v>
      </c>
      <c r="E161" s="26">
        <v>888</v>
      </c>
      <c r="F161" s="9">
        <v>52</v>
      </c>
    </row>
    <row r="162" spans="1:6" ht="15.75" x14ac:dyDescent="0.25">
      <c r="A162" s="25" t="s">
        <v>1917</v>
      </c>
      <c r="B162" s="26" t="s">
        <v>1849</v>
      </c>
      <c r="C162" s="27">
        <v>30</v>
      </c>
      <c r="D162" s="26">
        <v>125</v>
      </c>
      <c r="E162" s="26">
        <v>9582</v>
      </c>
      <c r="F162" s="9">
        <v>109</v>
      </c>
    </row>
    <row r="163" spans="1:6" ht="15.75" x14ac:dyDescent="0.25">
      <c r="A163" s="25" t="s">
        <v>1583</v>
      </c>
      <c r="B163" s="26" t="s">
        <v>1849</v>
      </c>
      <c r="C163" s="27">
        <v>122</v>
      </c>
      <c r="D163" s="26">
        <v>272</v>
      </c>
      <c r="E163" s="26">
        <v>46715</v>
      </c>
      <c r="F163" s="9">
        <v>356</v>
      </c>
    </row>
    <row r="164" spans="1:6" ht="15.75" x14ac:dyDescent="0.25">
      <c r="A164" s="25" t="s">
        <v>1918</v>
      </c>
      <c r="B164" s="26" t="s">
        <v>1849</v>
      </c>
      <c r="C164" s="27">
        <v>83</v>
      </c>
      <c r="D164" s="26">
        <v>188</v>
      </c>
      <c r="E164" s="26">
        <v>6798</v>
      </c>
      <c r="F164" s="9">
        <v>164</v>
      </c>
    </row>
    <row r="165" spans="1:6" ht="15.75" x14ac:dyDescent="0.25">
      <c r="A165" s="25" t="s">
        <v>1584</v>
      </c>
      <c r="B165" s="26" t="s">
        <v>1849</v>
      </c>
      <c r="C165" s="27">
        <v>277</v>
      </c>
      <c r="D165" s="26">
        <v>615</v>
      </c>
      <c r="E165" s="26">
        <v>65785</v>
      </c>
      <c r="F165" s="9">
        <v>1225</v>
      </c>
    </row>
    <row r="166" spans="1:6" ht="15.75" x14ac:dyDescent="0.25">
      <c r="A166" s="25" t="s">
        <v>1585</v>
      </c>
      <c r="B166" s="26" t="s">
        <v>1849</v>
      </c>
      <c r="C166" s="27">
        <v>25</v>
      </c>
      <c r="D166" s="26">
        <v>311</v>
      </c>
      <c r="E166" s="26">
        <v>115561</v>
      </c>
      <c r="F166" s="9">
        <v>715</v>
      </c>
    </row>
    <row r="167" spans="1:6" ht="15.75" x14ac:dyDescent="0.25">
      <c r="A167" s="25" t="s">
        <v>1586</v>
      </c>
      <c r="B167" s="26" t="s">
        <v>1849</v>
      </c>
      <c r="C167" s="27">
        <v>51</v>
      </c>
      <c r="D167" s="26">
        <v>86</v>
      </c>
      <c r="E167" s="26">
        <v>4437</v>
      </c>
      <c r="F167" s="9">
        <v>307</v>
      </c>
    </row>
    <row r="168" spans="1:6" ht="15.75" x14ac:dyDescent="0.25">
      <c r="A168" s="25" t="s">
        <v>1587</v>
      </c>
      <c r="B168" s="26" t="s">
        <v>1849</v>
      </c>
      <c r="C168" s="27">
        <v>67</v>
      </c>
      <c r="D168" s="26">
        <v>459</v>
      </c>
      <c r="E168" s="26">
        <v>37605</v>
      </c>
      <c r="F168" s="9">
        <v>1384</v>
      </c>
    </row>
    <row r="169" spans="1:6" ht="15.75" x14ac:dyDescent="0.25">
      <c r="A169" s="25" t="s">
        <v>1588</v>
      </c>
      <c r="B169" s="26" t="s">
        <v>1849</v>
      </c>
      <c r="C169" s="27">
        <v>207</v>
      </c>
      <c r="D169" s="26">
        <v>758</v>
      </c>
      <c r="E169" s="26">
        <v>41902</v>
      </c>
      <c r="F169" s="9">
        <v>524</v>
      </c>
    </row>
    <row r="170" spans="1:6" ht="15.75" x14ac:dyDescent="0.25">
      <c r="A170" s="25" t="s">
        <v>1589</v>
      </c>
      <c r="B170" s="26" t="s">
        <v>1849</v>
      </c>
      <c r="C170" s="27">
        <v>84</v>
      </c>
      <c r="D170" s="26">
        <v>220</v>
      </c>
      <c r="E170" s="26">
        <v>16960</v>
      </c>
      <c r="F170" s="9">
        <v>540</v>
      </c>
    </row>
    <row r="171" spans="1:6" ht="15.75" x14ac:dyDescent="0.25">
      <c r="A171" s="25" t="s">
        <v>1919</v>
      </c>
      <c r="B171" s="26" t="s">
        <v>1849</v>
      </c>
      <c r="C171" s="27">
        <v>58</v>
      </c>
      <c r="D171" s="26">
        <v>880</v>
      </c>
      <c r="E171" s="26">
        <v>76778</v>
      </c>
      <c r="F171" s="9">
        <v>203</v>
      </c>
    </row>
    <row r="172" spans="1:6" ht="15.75" x14ac:dyDescent="0.25">
      <c r="A172" s="25" t="s">
        <v>1920</v>
      </c>
      <c r="B172" s="26" t="s">
        <v>1849</v>
      </c>
      <c r="C172" s="27">
        <v>57</v>
      </c>
      <c r="D172" s="26">
        <v>248</v>
      </c>
      <c r="E172" s="26">
        <v>9039</v>
      </c>
      <c r="F172" s="9">
        <v>153</v>
      </c>
    </row>
    <row r="173" spans="1:6" ht="15.75" x14ac:dyDescent="0.25">
      <c r="A173" s="25" t="s">
        <v>1590</v>
      </c>
      <c r="B173" s="26" t="s">
        <v>1849</v>
      </c>
      <c r="C173" s="27">
        <v>21</v>
      </c>
      <c r="D173" s="26">
        <v>90</v>
      </c>
      <c r="E173" s="26">
        <v>4304</v>
      </c>
      <c r="F173" s="9">
        <v>163</v>
      </c>
    </row>
    <row r="174" spans="1:6" ht="15.75" x14ac:dyDescent="0.25">
      <c r="A174" s="25" t="s">
        <v>1921</v>
      </c>
      <c r="B174" s="26" t="s">
        <v>1849</v>
      </c>
      <c r="C174" s="27">
        <v>35</v>
      </c>
      <c r="D174" s="26">
        <v>91</v>
      </c>
      <c r="E174" s="26">
        <v>3508</v>
      </c>
      <c r="F174" s="9">
        <v>95</v>
      </c>
    </row>
    <row r="175" spans="1:6" ht="15.75" x14ac:dyDescent="0.25">
      <c r="A175" s="25" t="s">
        <v>1591</v>
      </c>
      <c r="B175" s="26" t="s">
        <v>1849</v>
      </c>
      <c r="C175" s="27">
        <v>397</v>
      </c>
      <c r="D175" s="26">
        <v>3606</v>
      </c>
      <c r="E175" s="26">
        <v>148282</v>
      </c>
      <c r="F175" s="9">
        <v>736</v>
      </c>
    </row>
    <row r="176" spans="1:6" ht="15.75" x14ac:dyDescent="0.25">
      <c r="A176" s="25" t="s">
        <v>1922</v>
      </c>
      <c r="B176" s="26" t="s">
        <v>1849</v>
      </c>
      <c r="C176" s="27">
        <v>34</v>
      </c>
      <c r="D176" s="26">
        <v>67</v>
      </c>
      <c r="E176" s="26">
        <v>3710</v>
      </c>
      <c r="F176" s="9">
        <v>93</v>
      </c>
    </row>
    <row r="177" spans="1:6" ht="15.75" x14ac:dyDescent="0.25">
      <c r="A177" s="25" t="s">
        <v>1923</v>
      </c>
      <c r="B177" s="26" t="s">
        <v>1849</v>
      </c>
      <c r="C177" s="27">
        <v>27</v>
      </c>
      <c r="D177" s="26">
        <v>34</v>
      </c>
      <c r="E177" s="26">
        <v>3196</v>
      </c>
      <c r="F177" s="9">
        <v>79</v>
      </c>
    </row>
    <row r="178" spans="1:6" ht="15.75" x14ac:dyDescent="0.25">
      <c r="A178" s="25" t="s">
        <v>1924</v>
      </c>
      <c r="B178" s="26" t="s">
        <v>1849</v>
      </c>
      <c r="C178" s="27">
        <v>3</v>
      </c>
      <c r="D178" s="26">
        <v>21</v>
      </c>
      <c r="E178" s="26">
        <v>13907</v>
      </c>
      <c r="F178" s="9">
        <v>91</v>
      </c>
    </row>
    <row r="179" spans="1:6" ht="15.75" x14ac:dyDescent="0.25">
      <c r="A179" s="25" t="s">
        <v>1925</v>
      </c>
      <c r="B179" s="26" t="s">
        <v>1849</v>
      </c>
      <c r="C179" s="27">
        <v>7</v>
      </c>
      <c r="D179" s="26">
        <v>1</v>
      </c>
      <c r="E179" s="26">
        <v>5</v>
      </c>
      <c r="F179" s="9">
        <v>44</v>
      </c>
    </row>
    <row r="180" spans="1:6" ht="15.75" x14ac:dyDescent="0.25">
      <c r="A180" s="25" t="s">
        <v>1592</v>
      </c>
      <c r="B180" s="26" t="s">
        <v>1849</v>
      </c>
      <c r="C180" s="27">
        <v>302</v>
      </c>
      <c r="D180" s="26">
        <v>3289</v>
      </c>
      <c r="E180" s="26">
        <v>172779</v>
      </c>
      <c r="F180" s="9">
        <v>568</v>
      </c>
    </row>
    <row r="181" spans="1:6" ht="15.75" x14ac:dyDescent="0.25">
      <c r="A181" s="25" t="s">
        <v>1926</v>
      </c>
      <c r="B181" s="26" t="s">
        <v>1849</v>
      </c>
      <c r="C181" s="27">
        <v>26</v>
      </c>
      <c r="D181" s="26">
        <v>70</v>
      </c>
      <c r="E181" s="26">
        <v>15688</v>
      </c>
      <c r="F181" s="9">
        <v>109</v>
      </c>
    </row>
    <row r="182" spans="1:6" ht="15.75" x14ac:dyDescent="0.25">
      <c r="A182" s="25" t="s">
        <v>1593</v>
      </c>
      <c r="B182" s="26" t="s">
        <v>1849</v>
      </c>
      <c r="C182" s="27">
        <v>107</v>
      </c>
      <c r="D182" s="26">
        <v>264</v>
      </c>
      <c r="E182" s="26">
        <v>92577</v>
      </c>
      <c r="F182" s="9">
        <v>408</v>
      </c>
    </row>
    <row r="183" spans="1:6" ht="15.75" x14ac:dyDescent="0.25">
      <c r="A183" s="25" t="s">
        <v>1594</v>
      </c>
      <c r="B183" s="26" t="s">
        <v>1849</v>
      </c>
      <c r="C183" s="27">
        <v>226</v>
      </c>
      <c r="D183" s="26">
        <v>637</v>
      </c>
      <c r="E183" s="26">
        <v>24658</v>
      </c>
      <c r="F183" s="9">
        <v>264</v>
      </c>
    </row>
    <row r="184" spans="1:6" ht="15.75" x14ac:dyDescent="0.25">
      <c r="A184" s="25" t="s">
        <v>1595</v>
      </c>
      <c r="B184" s="26" t="s">
        <v>1849</v>
      </c>
      <c r="C184" s="27">
        <v>91</v>
      </c>
      <c r="D184" s="26">
        <v>223</v>
      </c>
      <c r="E184" s="26">
        <v>21540</v>
      </c>
      <c r="F184" s="9">
        <v>276</v>
      </c>
    </row>
    <row r="185" spans="1:6" ht="15.75" x14ac:dyDescent="0.25">
      <c r="A185" s="25" t="s">
        <v>1927</v>
      </c>
      <c r="B185" s="26" t="s">
        <v>1849</v>
      </c>
      <c r="C185" s="27">
        <v>46</v>
      </c>
      <c r="D185" s="26">
        <v>95</v>
      </c>
      <c r="E185" s="26">
        <v>5505</v>
      </c>
      <c r="F185" s="9">
        <v>112</v>
      </c>
    </row>
    <row r="186" spans="1:6" ht="15.75" x14ac:dyDescent="0.25">
      <c r="A186" s="25" t="s">
        <v>1928</v>
      </c>
      <c r="B186" s="26" t="s">
        <v>1849</v>
      </c>
      <c r="C186" s="27">
        <v>126</v>
      </c>
      <c r="D186" s="26">
        <v>225</v>
      </c>
      <c r="E186" s="26">
        <v>699362</v>
      </c>
      <c r="F186" s="9">
        <v>289</v>
      </c>
    </row>
    <row r="187" spans="1:6" ht="15.75" x14ac:dyDescent="0.25">
      <c r="A187" s="25" t="s">
        <v>1596</v>
      </c>
      <c r="B187" s="26" t="s">
        <v>1849</v>
      </c>
      <c r="C187" s="27">
        <v>100</v>
      </c>
      <c r="D187" s="26">
        <v>21</v>
      </c>
      <c r="E187" s="26">
        <v>241</v>
      </c>
      <c r="F187" s="9">
        <v>347</v>
      </c>
    </row>
    <row r="188" spans="1:6" ht="15.75" x14ac:dyDescent="0.25">
      <c r="A188" s="25" t="s">
        <v>1929</v>
      </c>
      <c r="B188" s="26" t="s">
        <v>1849</v>
      </c>
      <c r="C188" s="27">
        <v>2</v>
      </c>
      <c r="D188" s="26">
        <v>26</v>
      </c>
      <c r="E188" s="26">
        <v>420</v>
      </c>
      <c r="F188" s="9">
        <v>81</v>
      </c>
    </row>
    <row r="189" spans="1:6" ht="15.75" x14ac:dyDescent="0.25">
      <c r="A189" s="25" t="s">
        <v>1597</v>
      </c>
      <c r="B189" s="26" t="s">
        <v>1849</v>
      </c>
      <c r="C189" s="27">
        <v>76</v>
      </c>
      <c r="D189" s="26">
        <v>319</v>
      </c>
      <c r="E189" s="26">
        <v>37065</v>
      </c>
      <c r="F189" s="9">
        <v>270</v>
      </c>
    </row>
    <row r="190" spans="1:6" ht="15.75" x14ac:dyDescent="0.25">
      <c r="A190" s="25" t="s">
        <v>1598</v>
      </c>
      <c r="B190" s="26" t="s">
        <v>1849</v>
      </c>
      <c r="C190" s="27">
        <v>271</v>
      </c>
      <c r="D190" s="26">
        <v>158</v>
      </c>
      <c r="E190" s="26">
        <v>34017</v>
      </c>
      <c r="F190" s="9">
        <v>739</v>
      </c>
    </row>
    <row r="191" spans="1:6" ht="15.75" x14ac:dyDescent="0.25">
      <c r="A191" s="25" t="s">
        <v>1930</v>
      </c>
      <c r="B191" s="26" t="s">
        <v>1849</v>
      </c>
      <c r="C191" s="27">
        <v>83</v>
      </c>
      <c r="D191" s="26">
        <v>196</v>
      </c>
      <c r="E191" s="26">
        <v>155966</v>
      </c>
      <c r="F191" s="9">
        <v>289</v>
      </c>
    </row>
    <row r="192" spans="1:6" ht="15.75" x14ac:dyDescent="0.25">
      <c r="A192" s="25" t="s">
        <v>1599</v>
      </c>
      <c r="B192" s="26" t="s">
        <v>1849</v>
      </c>
      <c r="C192" s="27">
        <v>32</v>
      </c>
      <c r="D192" s="26">
        <v>263</v>
      </c>
      <c r="E192" s="26">
        <v>15933</v>
      </c>
      <c r="F192" s="9">
        <v>148</v>
      </c>
    </row>
    <row r="193" spans="1:6" ht="15.75" x14ac:dyDescent="0.25">
      <c r="A193" s="25" t="s">
        <v>1931</v>
      </c>
      <c r="B193" s="26" t="s">
        <v>1849</v>
      </c>
      <c r="C193" s="27">
        <v>374</v>
      </c>
      <c r="D193" s="26">
        <v>1123</v>
      </c>
      <c r="E193" s="26">
        <v>551195</v>
      </c>
      <c r="F193" s="9">
        <v>895</v>
      </c>
    </row>
    <row r="194" spans="1:6" ht="15.75" x14ac:dyDescent="0.25">
      <c r="A194" s="25" t="s">
        <v>1600</v>
      </c>
      <c r="B194" s="26" t="s">
        <v>1849</v>
      </c>
      <c r="C194" s="27">
        <v>486</v>
      </c>
      <c r="D194" s="26">
        <v>468</v>
      </c>
      <c r="E194" s="26">
        <v>231409</v>
      </c>
      <c r="F194" s="9">
        <v>1245</v>
      </c>
    </row>
    <row r="195" spans="1:6" ht="15.75" x14ac:dyDescent="0.25">
      <c r="A195" s="25" t="s">
        <v>1601</v>
      </c>
      <c r="B195" s="26" t="s">
        <v>1849</v>
      </c>
      <c r="C195" s="27">
        <v>67</v>
      </c>
      <c r="D195" s="26">
        <v>82</v>
      </c>
      <c r="E195" s="26">
        <v>2899</v>
      </c>
      <c r="F195" s="9">
        <v>175</v>
      </c>
    </row>
    <row r="196" spans="1:6" ht="15.75" x14ac:dyDescent="0.25">
      <c r="A196" s="25" t="s">
        <v>1602</v>
      </c>
      <c r="B196" s="26" t="s">
        <v>1849</v>
      </c>
      <c r="C196" s="27">
        <v>45</v>
      </c>
      <c r="D196" s="26">
        <v>136</v>
      </c>
      <c r="E196" s="26">
        <v>7091</v>
      </c>
      <c r="F196" s="9">
        <v>195</v>
      </c>
    </row>
    <row r="197" spans="1:6" ht="15.75" x14ac:dyDescent="0.25">
      <c r="A197" s="25" t="s">
        <v>1603</v>
      </c>
      <c r="B197" s="26" t="s">
        <v>1849</v>
      </c>
      <c r="C197" s="27">
        <v>730</v>
      </c>
      <c r="D197" s="26">
        <v>983</v>
      </c>
      <c r="E197" s="26">
        <v>387173</v>
      </c>
      <c r="F197" s="9">
        <v>2436</v>
      </c>
    </row>
    <row r="198" spans="1:6" ht="15.75" x14ac:dyDescent="0.25">
      <c r="A198" s="25" t="s">
        <v>1932</v>
      </c>
      <c r="B198" s="26" t="s">
        <v>1849</v>
      </c>
      <c r="C198" s="27">
        <v>66</v>
      </c>
      <c r="D198" s="26">
        <v>215</v>
      </c>
      <c r="E198" s="26">
        <v>17287</v>
      </c>
      <c r="F198" s="9">
        <v>140</v>
      </c>
    </row>
    <row r="199" spans="1:6" ht="15.75" x14ac:dyDescent="0.25">
      <c r="A199" s="25" t="s">
        <v>1604</v>
      </c>
      <c r="B199" s="26" t="s">
        <v>1849</v>
      </c>
      <c r="C199" s="27">
        <v>15</v>
      </c>
      <c r="D199" s="26">
        <v>49</v>
      </c>
      <c r="E199" s="26">
        <v>1944</v>
      </c>
      <c r="F199" s="9">
        <v>175</v>
      </c>
    </row>
    <row r="200" spans="1:6" ht="15.75" x14ac:dyDescent="0.25">
      <c r="A200" s="25" t="s">
        <v>1605</v>
      </c>
      <c r="B200" s="26" t="s">
        <v>1849</v>
      </c>
      <c r="C200" s="27">
        <v>142</v>
      </c>
      <c r="D200" s="26">
        <v>282</v>
      </c>
      <c r="E200" s="26">
        <v>33257</v>
      </c>
      <c r="F200" s="9">
        <v>324</v>
      </c>
    </row>
    <row r="201" spans="1:6" ht="15.75" x14ac:dyDescent="0.25">
      <c r="A201" s="25" t="s">
        <v>1933</v>
      </c>
      <c r="B201" s="26" t="s">
        <v>1849</v>
      </c>
      <c r="C201" s="27">
        <v>4</v>
      </c>
      <c r="D201" s="26">
        <v>818</v>
      </c>
      <c r="E201" s="26">
        <v>24091</v>
      </c>
      <c r="F201" s="9">
        <v>120</v>
      </c>
    </row>
    <row r="202" spans="1:6" ht="15.75" x14ac:dyDescent="0.25">
      <c r="A202" s="25" t="s">
        <v>1934</v>
      </c>
      <c r="B202" s="26" t="s">
        <v>1849</v>
      </c>
      <c r="C202" s="27">
        <v>77</v>
      </c>
      <c r="D202" s="26">
        <v>150</v>
      </c>
      <c r="E202" s="26">
        <v>8462</v>
      </c>
      <c r="F202" s="9">
        <v>130</v>
      </c>
    </row>
    <row r="203" spans="1:6" ht="15.75" x14ac:dyDescent="0.25">
      <c r="A203" s="25" t="s">
        <v>1935</v>
      </c>
      <c r="B203" s="26" t="s">
        <v>1849</v>
      </c>
      <c r="C203" s="27">
        <v>6</v>
      </c>
      <c r="D203" s="26">
        <v>61</v>
      </c>
      <c r="E203" s="26">
        <v>636</v>
      </c>
      <c r="F203" s="9">
        <v>56</v>
      </c>
    </row>
    <row r="204" spans="1:6" ht="15.75" x14ac:dyDescent="0.25">
      <c r="A204" s="25" t="s">
        <v>1606</v>
      </c>
      <c r="B204" s="26" t="s">
        <v>1849</v>
      </c>
      <c r="C204" s="27">
        <v>179</v>
      </c>
      <c r="D204" s="26">
        <v>328</v>
      </c>
      <c r="E204" s="26">
        <v>25513</v>
      </c>
      <c r="F204" s="9">
        <v>639</v>
      </c>
    </row>
    <row r="205" spans="1:6" ht="15.75" x14ac:dyDescent="0.25">
      <c r="A205" s="25" t="s">
        <v>1607</v>
      </c>
      <c r="B205" s="26" t="s">
        <v>1849</v>
      </c>
      <c r="C205" s="27">
        <v>284</v>
      </c>
      <c r="D205" s="26">
        <v>394</v>
      </c>
      <c r="E205" s="26">
        <v>72694</v>
      </c>
      <c r="F205" s="9">
        <v>557</v>
      </c>
    </row>
    <row r="206" spans="1:6" ht="15.75" x14ac:dyDescent="0.25">
      <c r="A206" s="25" t="s">
        <v>1608</v>
      </c>
      <c r="B206" s="26" t="s">
        <v>1849</v>
      </c>
      <c r="C206" s="27">
        <v>4976</v>
      </c>
      <c r="D206" s="26">
        <v>12727</v>
      </c>
      <c r="E206" s="26">
        <v>1260861</v>
      </c>
      <c r="F206" s="9">
        <v>14267</v>
      </c>
    </row>
    <row r="207" spans="1:6" ht="15.75" x14ac:dyDescent="0.25">
      <c r="A207" s="25" t="s">
        <v>1609</v>
      </c>
      <c r="B207" s="26" t="s">
        <v>1849</v>
      </c>
      <c r="C207" s="27">
        <v>88</v>
      </c>
      <c r="D207" s="26">
        <v>120</v>
      </c>
      <c r="E207" s="26">
        <v>18548</v>
      </c>
      <c r="F207" s="9">
        <v>1158</v>
      </c>
    </row>
    <row r="208" spans="1:6" ht="15.75" x14ac:dyDescent="0.25">
      <c r="A208" s="25" t="s">
        <v>1610</v>
      </c>
      <c r="B208" s="26" t="s">
        <v>1849</v>
      </c>
      <c r="C208" s="27">
        <v>128</v>
      </c>
      <c r="D208" s="26">
        <v>261</v>
      </c>
      <c r="E208" s="26">
        <v>49386</v>
      </c>
      <c r="F208" s="9">
        <v>391</v>
      </c>
    </row>
    <row r="209" spans="1:6" ht="15.75" x14ac:dyDescent="0.25">
      <c r="A209" s="25" t="s">
        <v>1611</v>
      </c>
      <c r="B209" s="26" t="s">
        <v>1849</v>
      </c>
      <c r="C209" s="27">
        <v>130</v>
      </c>
      <c r="D209" s="26">
        <v>326</v>
      </c>
      <c r="E209" s="26">
        <v>21976</v>
      </c>
      <c r="F209" s="9">
        <v>247</v>
      </c>
    </row>
    <row r="210" spans="1:6" ht="15.75" x14ac:dyDescent="0.25">
      <c r="A210" s="25" t="s">
        <v>1936</v>
      </c>
      <c r="B210" s="26" t="s">
        <v>1849</v>
      </c>
      <c r="C210" s="27">
        <v>53</v>
      </c>
      <c r="D210" s="26">
        <v>157</v>
      </c>
      <c r="E210" s="26">
        <v>8457</v>
      </c>
      <c r="F210" s="9">
        <v>94</v>
      </c>
    </row>
    <row r="211" spans="1:6" ht="15.75" x14ac:dyDescent="0.25">
      <c r="A211" s="25" t="s">
        <v>1937</v>
      </c>
      <c r="B211" s="26" t="s">
        <v>1849</v>
      </c>
      <c r="C211" s="27">
        <v>10</v>
      </c>
      <c r="D211" s="26">
        <v>41</v>
      </c>
      <c r="E211" s="26">
        <v>909</v>
      </c>
      <c r="F211" s="9">
        <v>71</v>
      </c>
    </row>
    <row r="212" spans="1:6" ht="15.75" x14ac:dyDescent="0.25">
      <c r="A212" s="25" t="s">
        <v>1612</v>
      </c>
      <c r="B212" s="26" t="s">
        <v>1849</v>
      </c>
      <c r="C212" s="27">
        <v>46</v>
      </c>
      <c r="D212" s="26">
        <v>215</v>
      </c>
      <c r="E212" s="26">
        <v>3100</v>
      </c>
      <c r="F212" s="9">
        <v>167</v>
      </c>
    </row>
    <row r="213" spans="1:6" ht="15.75" x14ac:dyDescent="0.25">
      <c r="A213" s="25" t="s">
        <v>1938</v>
      </c>
      <c r="B213" s="26" t="s">
        <v>1849</v>
      </c>
      <c r="C213" s="27">
        <v>91</v>
      </c>
      <c r="D213" s="26">
        <v>452</v>
      </c>
      <c r="E213" s="26">
        <v>37061</v>
      </c>
      <c r="F213" s="9">
        <v>160</v>
      </c>
    </row>
    <row r="214" spans="1:6" ht="15.75" x14ac:dyDescent="0.25">
      <c r="A214" s="25" t="s">
        <v>1613</v>
      </c>
      <c r="B214" s="26" t="s">
        <v>1849</v>
      </c>
      <c r="C214" s="27">
        <v>333</v>
      </c>
      <c r="D214" s="26">
        <v>581</v>
      </c>
      <c r="E214" s="26">
        <v>63692</v>
      </c>
      <c r="F214" s="9">
        <v>1103</v>
      </c>
    </row>
    <row r="215" spans="1:6" ht="15.75" x14ac:dyDescent="0.25">
      <c r="A215" s="25" t="s">
        <v>1939</v>
      </c>
      <c r="B215" s="26" t="s">
        <v>1849</v>
      </c>
      <c r="C215" s="27">
        <v>15</v>
      </c>
      <c r="D215" s="26">
        <v>20</v>
      </c>
      <c r="E215" s="26">
        <v>727</v>
      </c>
      <c r="F215" s="9">
        <v>81</v>
      </c>
    </row>
    <row r="216" spans="1:6" ht="15.75" x14ac:dyDescent="0.25">
      <c r="A216" s="25" t="s">
        <v>1614</v>
      </c>
      <c r="B216" s="26" t="s">
        <v>1849</v>
      </c>
      <c r="C216" s="27">
        <v>141</v>
      </c>
      <c r="D216" s="26">
        <v>663</v>
      </c>
      <c r="E216" s="26">
        <v>22827</v>
      </c>
      <c r="F216" s="9">
        <v>489</v>
      </c>
    </row>
    <row r="217" spans="1:6" ht="15.75" x14ac:dyDescent="0.25">
      <c r="A217" s="25" t="s">
        <v>1615</v>
      </c>
      <c r="B217" s="26" t="s">
        <v>1849</v>
      </c>
      <c r="C217" s="27">
        <v>57</v>
      </c>
      <c r="D217" s="26">
        <v>619</v>
      </c>
      <c r="E217" s="26">
        <v>15527</v>
      </c>
      <c r="F217" s="9">
        <v>160</v>
      </c>
    </row>
    <row r="218" spans="1:6" ht="15.75" x14ac:dyDescent="0.25">
      <c r="A218" s="25" t="s">
        <v>1616</v>
      </c>
      <c r="B218" s="26" t="s">
        <v>1849</v>
      </c>
      <c r="C218" s="27">
        <v>215</v>
      </c>
      <c r="D218" s="26">
        <v>461</v>
      </c>
      <c r="E218" s="26">
        <v>46579</v>
      </c>
      <c r="F218" s="9">
        <v>375</v>
      </c>
    </row>
    <row r="219" spans="1:6" ht="15.75" x14ac:dyDescent="0.25">
      <c r="A219" s="25" t="s">
        <v>1940</v>
      </c>
      <c r="B219" s="26" t="s">
        <v>1849</v>
      </c>
      <c r="C219" s="27">
        <v>7</v>
      </c>
      <c r="D219" s="26">
        <v>20</v>
      </c>
      <c r="E219" s="26">
        <v>685</v>
      </c>
      <c r="F219" s="9">
        <v>44</v>
      </c>
    </row>
    <row r="220" spans="1:6" ht="15.75" x14ac:dyDescent="0.25">
      <c r="A220" s="25" t="s">
        <v>1617</v>
      </c>
      <c r="B220" s="26" t="s">
        <v>1849</v>
      </c>
      <c r="C220" s="27">
        <v>78</v>
      </c>
      <c r="D220" s="26">
        <v>52</v>
      </c>
      <c r="E220" s="26">
        <v>8933</v>
      </c>
      <c r="F220" s="9">
        <v>195</v>
      </c>
    </row>
    <row r="221" spans="1:6" ht="15.75" x14ac:dyDescent="0.25">
      <c r="A221" s="25" t="s">
        <v>1618</v>
      </c>
      <c r="B221" s="26" t="s">
        <v>1849</v>
      </c>
      <c r="C221" s="27">
        <v>78</v>
      </c>
      <c r="D221" s="26">
        <v>198</v>
      </c>
      <c r="E221" s="26">
        <v>15580</v>
      </c>
      <c r="F221" s="9">
        <v>322</v>
      </c>
    </row>
    <row r="222" spans="1:6" ht="15.75" x14ac:dyDescent="0.25">
      <c r="A222" s="25" t="s">
        <v>1941</v>
      </c>
      <c r="B222" s="26" t="s">
        <v>1849</v>
      </c>
      <c r="C222" s="27">
        <v>0</v>
      </c>
      <c r="D222" s="26">
        <v>1</v>
      </c>
      <c r="E222" s="26">
        <v>2</v>
      </c>
      <c r="F222" s="9">
        <v>43</v>
      </c>
    </row>
    <row r="223" spans="1:6" ht="15.75" x14ac:dyDescent="0.25">
      <c r="A223" s="25" t="s">
        <v>1619</v>
      </c>
      <c r="B223" s="26" t="s">
        <v>1849</v>
      </c>
      <c r="C223" s="27">
        <v>253</v>
      </c>
      <c r="D223" s="26">
        <v>415</v>
      </c>
      <c r="E223" s="26">
        <v>45933</v>
      </c>
      <c r="F223" s="9">
        <v>1025</v>
      </c>
    </row>
    <row r="224" spans="1:6" ht="15.75" x14ac:dyDescent="0.25">
      <c r="A224" s="25" t="s">
        <v>1942</v>
      </c>
      <c r="B224" s="26" t="s">
        <v>1849</v>
      </c>
      <c r="C224" s="27">
        <v>34</v>
      </c>
      <c r="D224" s="26">
        <v>112</v>
      </c>
      <c r="E224" s="26">
        <v>2195625</v>
      </c>
      <c r="F224" s="9">
        <v>122</v>
      </c>
    </row>
    <row r="225" spans="1:6" ht="15.75" x14ac:dyDescent="0.25">
      <c r="A225" s="25" t="s">
        <v>1620</v>
      </c>
      <c r="B225" s="26" t="s">
        <v>1849</v>
      </c>
      <c r="C225" s="27">
        <v>39</v>
      </c>
      <c r="D225" s="26">
        <v>40</v>
      </c>
      <c r="E225" s="26">
        <v>1299</v>
      </c>
      <c r="F225" s="9">
        <v>144</v>
      </c>
    </row>
    <row r="226" spans="1:6" ht="15.75" x14ac:dyDescent="0.25">
      <c r="A226" s="25" t="s">
        <v>1621</v>
      </c>
      <c r="B226" s="26" t="s">
        <v>1849</v>
      </c>
      <c r="C226" s="27">
        <v>105</v>
      </c>
      <c r="D226" s="26">
        <v>673</v>
      </c>
      <c r="E226" s="26">
        <v>26089</v>
      </c>
      <c r="F226" s="9">
        <v>445</v>
      </c>
    </row>
    <row r="227" spans="1:6" ht="15.75" x14ac:dyDescent="0.25">
      <c r="A227" s="25" t="s">
        <v>1622</v>
      </c>
      <c r="B227" s="26" t="s">
        <v>1849</v>
      </c>
      <c r="C227" s="27">
        <v>46</v>
      </c>
      <c r="D227" s="26">
        <v>428</v>
      </c>
      <c r="E227" s="26">
        <v>17100</v>
      </c>
      <c r="F227" s="9">
        <v>164</v>
      </c>
    </row>
    <row r="228" spans="1:6" ht="15.75" x14ac:dyDescent="0.25">
      <c r="A228" s="25" t="s">
        <v>1623</v>
      </c>
      <c r="B228" s="26" t="s">
        <v>1849</v>
      </c>
      <c r="C228" s="27">
        <v>409</v>
      </c>
      <c r="D228" s="26">
        <v>2158</v>
      </c>
      <c r="E228" s="26">
        <v>210900</v>
      </c>
      <c r="F228" s="9">
        <v>800</v>
      </c>
    </row>
    <row r="229" spans="1:6" ht="15.75" x14ac:dyDescent="0.25">
      <c r="A229" s="25" t="s">
        <v>1943</v>
      </c>
      <c r="B229" s="26" t="s">
        <v>1849</v>
      </c>
      <c r="C229" s="27">
        <v>23</v>
      </c>
      <c r="D229" s="26">
        <v>24</v>
      </c>
      <c r="E229" s="26">
        <v>22140</v>
      </c>
      <c r="F229" s="9">
        <v>64</v>
      </c>
    </row>
    <row r="230" spans="1:6" ht="15.75" x14ac:dyDescent="0.25">
      <c r="A230" s="25" t="s">
        <v>1944</v>
      </c>
      <c r="B230" s="26" t="s">
        <v>1849</v>
      </c>
      <c r="C230" s="27">
        <v>64</v>
      </c>
      <c r="D230" s="26">
        <v>268</v>
      </c>
      <c r="E230" s="26">
        <v>15539</v>
      </c>
      <c r="F230" s="9">
        <v>186</v>
      </c>
    </row>
    <row r="231" spans="1:6" ht="15.75" x14ac:dyDescent="0.25">
      <c r="A231" s="25" t="s">
        <v>1945</v>
      </c>
      <c r="B231" s="26" t="s">
        <v>1849</v>
      </c>
      <c r="C231" s="27">
        <v>144</v>
      </c>
      <c r="D231" s="26">
        <v>237</v>
      </c>
      <c r="E231" s="26">
        <v>23382</v>
      </c>
      <c r="F231" s="9">
        <v>267</v>
      </c>
    </row>
    <row r="232" spans="1:6" ht="15.75" x14ac:dyDescent="0.25">
      <c r="A232" s="25" t="s">
        <v>1624</v>
      </c>
      <c r="B232" s="26" t="s">
        <v>1849</v>
      </c>
      <c r="C232" s="27">
        <v>400</v>
      </c>
      <c r="D232" s="26">
        <v>907</v>
      </c>
      <c r="E232" s="26">
        <v>67298</v>
      </c>
      <c r="F232" s="9">
        <v>1764</v>
      </c>
    </row>
    <row r="233" spans="1:6" ht="15.75" x14ac:dyDescent="0.25">
      <c r="A233" s="25" t="s">
        <v>1625</v>
      </c>
      <c r="B233" s="26" t="s">
        <v>1849</v>
      </c>
      <c r="C233" s="27">
        <v>31</v>
      </c>
      <c r="D233" s="26">
        <v>71</v>
      </c>
      <c r="E233" s="26">
        <v>6339</v>
      </c>
      <c r="F233" s="9">
        <v>180</v>
      </c>
    </row>
    <row r="234" spans="1:6" ht="15.75" x14ac:dyDescent="0.25">
      <c r="A234" s="25" t="s">
        <v>1946</v>
      </c>
      <c r="B234" s="26" t="s">
        <v>1849</v>
      </c>
      <c r="C234" s="27">
        <v>365</v>
      </c>
      <c r="D234" s="26">
        <v>828</v>
      </c>
      <c r="E234" s="26">
        <v>80283</v>
      </c>
      <c r="F234" s="9">
        <v>1092</v>
      </c>
    </row>
    <row r="235" spans="1:6" ht="15.75" x14ac:dyDescent="0.25">
      <c r="A235" s="25" t="s">
        <v>1947</v>
      </c>
      <c r="B235" s="26" t="s">
        <v>1849</v>
      </c>
      <c r="C235" s="27">
        <v>40</v>
      </c>
      <c r="D235" s="26">
        <v>153</v>
      </c>
      <c r="E235" s="26">
        <v>37851</v>
      </c>
      <c r="F235" s="9">
        <v>86</v>
      </c>
    </row>
    <row r="236" spans="1:6" ht="15.75" x14ac:dyDescent="0.25">
      <c r="A236" s="25" t="s">
        <v>1948</v>
      </c>
      <c r="B236" s="26" t="s">
        <v>1849</v>
      </c>
      <c r="C236" s="27">
        <v>23</v>
      </c>
      <c r="D236" s="26">
        <v>39</v>
      </c>
      <c r="E236" s="26">
        <v>1421</v>
      </c>
      <c r="F236" s="9">
        <v>71</v>
      </c>
    </row>
    <row r="237" spans="1:6" ht="15.75" x14ac:dyDescent="0.25">
      <c r="A237" s="25" t="s">
        <v>1949</v>
      </c>
      <c r="B237" s="26" t="s">
        <v>1849</v>
      </c>
      <c r="C237" s="27">
        <v>0</v>
      </c>
      <c r="D237" s="26">
        <v>5</v>
      </c>
      <c r="E237" s="26">
        <v>33</v>
      </c>
      <c r="F237" s="9">
        <v>30</v>
      </c>
    </row>
    <row r="238" spans="1:6" ht="15.75" x14ac:dyDescent="0.25">
      <c r="A238" s="25" t="s">
        <v>1626</v>
      </c>
      <c r="B238" s="26" t="s">
        <v>1849</v>
      </c>
      <c r="C238" s="27">
        <v>34</v>
      </c>
      <c r="D238" s="26">
        <v>245</v>
      </c>
      <c r="E238" s="26">
        <v>65905</v>
      </c>
      <c r="F238" s="9">
        <v>225</v>
      </c>
    </row>
    <row r="239" spans="1:6" ht="15.75" x14ac:dyDescent="0.25">
      <c r="A239" s="25" t="s">
        <v>1627</v>
      </c>
      <c r="B239" s="26" t="s">
        <v>1849</v>
      </c>
      <c r="C239" s="27">
        <v>268</v>
      </c>
      <c r="D239" s="26">
        <v>2671</v>
      </c>
      <c r="E239" s="26">
        <v>241438</v>
      </c>
      <c r="F239" s="9">
        <v>447</v>
      </c>
    </row>
    <row r="240" spans="1:6" ht="15.75" x14ac:dyDescent="0.25">
      <c r="A240" s="25" t="s">
        <v>1628</v>
      </c>
      <c r="B240" s="26" t="s">
        <v>1849</v>
      </c>
      <c r="C240" s="27">
        <v>123</v>
      </c>
      <c r="D240" s="26">
        <v>163</v>
      </c>
      <c r="E240" s="26">
        <v>9217</v>
      </c>
      <c r="F240" s="9">
        <v>512</v>
      </c>
    </row>
    <row r="241" spans="1:6" ht="15.75" x14ac:dyDescent="0.25">
      <c r="A241" s="25" t="s">
        <v>1629</v>
      </c>
      <c r="B241" s="26" t="s">
        <v>1849</v>
      </c>
      <c r="C241" s="27">
        <v>82</v>
      </c>
      <c r="D241" s="26">
        <v>112</v>
      </c>
      <c r="E241" s="26">
        <v>2201</v>
      </c>
      <c r="F241" s="9">
        <v>156</v>
      </c>
    </row>
    <row r="242" spans="1:6" ht="15.75" x14ac:dyDescent="0.25">
      <c r="A242" s="25" t="s">
        <v>1630</v>
      </c>
      <c r="B242" s="26" t="s">
        <v>1849</v>
      </c>
      <c r="C242" s="27">
        <v>68</v>
      </c>
      <c r="D242" s="26">
        <v>233</v>
      </c>
      <c r="E242" s="26">
        <v>44950</v>
      </c>
      <c r="F242" s="9">
        <v>134</v>
      </c>
    </row>
    <row r="243" spans="1:6" ht="15.75" x14ac:dyDescent="0.25">
      <c r="A243" s="25" t="s">
        <v>1631</v>
      </c>
      <c r="B243" s="26" t="s">
        <v>1849</v>
      </c>
      <c r="C243" s="27">
        <v>240</v>
      </c>
      <c r="D243" s="26">
        <v>441</v>
      </c>
      <c r="E243" s="26">
        <v>58830</v>
      </c>
      <c r="F243" s="9">
        <v>743</v>
      </c>
    </row>
    <row r="244" spans="1:6" ht="15.75" x14ac:dyDescent="0.25">
      <c r="A244" s="25" t="s">
        <v>1950</v>
      </c>
      <c r="B244" s="26" t="s">
        <v>1849</v>
      </c>
      <c r="C244" s="27">
        <v>16</v>
      </c>
      <c r="D244" s="26">
        <v>19</v>
      </c>
      <c r="E244" s="26">
        <v>1730</v>
      </c>
      <c r="F244" s="9">
        <v>80</v>
      </c>
    </row>
    <row r="245" spans="1:6" ht="15.75" x14ac:dyDescent="0.25">
      <c r="A245" s="25" t="s">
        <v>1632</v>
      </c>
      <c r="B245" s="26" t="s">
        <v>1849</v>
      </c>
      <c r="C245" s="27">
        <v>297</v>
      </c>
      <c r="D245" s="26">
        <v>771</v>
      </c>
      <c r="E245" s="26">
        <v>2146024</v>
      </c>
      <c r="F245" s="9">
        <v>828</v>
      </c>
    </row>
    <row r="246" spans="1:6" ht="15.75" x14ac:dyDescent="0.25">
      <c r="A246" s="25" t="s">
        <v>1951</v>
      </c>
      <c r="B246" s="26" t="s">
        <v>1849</v>
      </c>
      <c r="C246" s="27">
        <v>12</v>
      </c>
      <c r="D246" s="26">
        <v>68</v>
      </c>
      <c r="E246" s="26">
        <v>1249</v>
      </c>
      <c r="F246" s="9">
        <v>64</v>
      </c>
    </row>
    <row r="247" spans="1:6" ht="15.75" x14ac:dyDescent="0.25">
      <c r="A247" s="25" t="s">
        <v>1633</v>
      </c>
      <c r="B247" s="26" t="s">
        <v>1849</v>
      </c>
      <c r="C247" s="27">
        <v>133</v>
      </c>
      <c r="D247" s="26">
        <v>850</v>
      </c>
      <c r="E247" s="26">
        <v>53331</v>
      </c>
      <c r="F247" s="9">
        <v>370</v>
      </c>
    </row>
    <row r="248" spans="1:6" ht="15.75" x14ac:dyDescent="0.25">
      <c r="A248" s="25" t="s">
        <v>1952</v>
      </c>
      <c r="B248" s="26" t="s">
        <v>1849</v>
      </c>
      <c r="C248" s="27">
        <v>109</v>
      </c>
      <c r="D248" s="26">
        <v>270</v>
      </c>
      <c r="E248" s="26">
        <v>48911</v>
      </c>
      <c r="F248" s="9">
        <v>248</v>
      </c>
    </row>
    <row r="249" spans="1:6" ht="15.75" x14ac:dyDescent="0.25">
      <c r="A249" s="25" t="s">
        <v>1634</v>
      </c>
      <c r="B249" s="26" t="s">
        <v>1849</v>
      </c>
      <c r="C249" s="27">
        <v>98</v>
      </c>
      <c r="D249" s="26">
        <v>381</v>
      </c>
      <c r="E249" s="26">
        <v>153224</v>
      </c>
      <c r="F249" s="9">
        <v>823</v>
      </c>
    </row>
    <row r="250" spans="1:6" ht="15.75" x14ac:dyDescent="0.25">
      <c r="A250" s="25" t="s">
        <v>1953</v>
      </c>
      <c r="B250" s="26" t="s">
        <v>1849</v>
      </c>
      <c r="C250" s="27">
        <v>65</v>
      </c>
      <c r="D250" s="26">
        <v>60</v>
      </c>
      <c r="E250" s="26">
        <v>5350</v>
      </c>
      <c r="F250" s="9">
        <v>102</v>
      </c>
    </row>
    <row r="251" spans="1:6" ht="15.75" x14ac:dyDescent="0.25">
      <c r="A251" s="25" t="s">
        <v>1635</v>
      </c>
      <c r="B251" s="26" t="s">
        <v>1849</v>
      </c>
      <c r="C251" s="27">
        <v>118</v>
      </c>
      <c r="D251" s="26">
        <v>104</v>
      </c>
      <c r="E251" s="26">
        <v>36412</v>
      </c>
      <c r="F251" s="9">
        <v>229</v>
      </c>
    </row>
    <row r="252" spans="1:6" ht="15.75" x14ac:dyDescent="0.25">
      <c r="A252" s="25" t="s">
        <v>1636</v>
      </c>
      <c r="B252" s="26" t="s">
        <v>1849</v>
      </c>
      <c r="C252" s="27">
        <v>78</v>
      </c>
      <c r="D252" s="26">
        <v>426</v>
      </c>
      <c r="E252" s="26">
        <v>26098</v>
      </c>
      <c r="F252" s="9">
        <v>212</v>
      </c>
    </row>
    <row r="253" spans="1:6" ht="15.75" x14ac:dyDescent="0.25">
      <c r="A253" s="25" t="s">
        <v>1637</v>
      </c>
      <c r="B253" s="26" t="s">
        <v>1849</v>
      </c>
      <c r="C253" s="27">
        <v>370</v>
      </c>
      <c r="D253" s="26">
        <v>1164</v>
      </c>
      <c r="E253" s="26">
        <v>162160</v>
      </c>
      <c r="F253" s="9">
        <v>1417</v>
      </c>
    </row>
    <row r="254" spans="1:6" ht="15.75" x14ac:dyDescent="0.25">
      <c r="A254" s="25" t="s">
        <v>1954</v>
      </c>
      <c r="B254" s="26" t="s">
        <v>1849</v>
      </c>
      <c r="C254" s="27">
        <v>81</v>
      </c>
      <c r="D254" s="26">
        <v>640</v>
      </c>
      <c r="E254" s="26">
        <v>33997</v>
      </c>
      <c r="F254" s="9">
        <v>186</v>
      </c>
    </row>
    <row r="255" spans="1:6" ht="15.75" x14ac:dyDescent="0.25">
      <c r="A255" s="25" t="s">
        <v>1638</v>
      </c>
      <c r="B255" s="26" t="s">
        <v>1849</v>
      </c>
      <c r="C255" s="27">
        <v>8</v>
      </c>
      <c r="D255" s="26">
        <v>37</v>
      </c>
      <c r="E255" s="26">
        <v>1152</v>
      </c>
      <c r="F255" s="9">
        <v>163</v>
      </c>
    </row>
    <row r="256" spans="1:6" ht="15.75" x14ac:dyDescent="0.25">
      <c r="A256" s="25" t="s">
        <v>1639</v>
      </c>
      <c r="B256" s="26" t="s">
        <v>1849</v>
      </c>
      <c r="C256" s="27">
        <v>42</v>
      </c>
      <c r="D256" s="26">
        <v>95</v>
      </c>
      <c r="E256" s="26">
        <v>4692</v>
      </c>
      <c r="F256" s="9">
        <v>275</v>
      </c>
    </row>
    <row r="257" spans="1:6" ht="15.75" x14ac:dyDescent="0.25">
      <c r="A257" s="25" t="s">
        <v>1640</v>
      </c>
      <c r="B257" s="26" t="s">
        <v>1849</v>
      </c>
      <c r="C257" s="27">
        <v>127</v>
      </c>
      <c r="D257" s="26">
        <v>633</v>
      </c>
      <c r="E257" s="26">
        <v>50163</v>
      </c>
      <c r="F257" s="9">
        <v>333</v>
      </c>
    </row>
    <row r="258" spans="1:6" ht="15.75" x14ac:dyDescent="0.25">
      <c r="A258" s="25" t="s">
        <v>1641</v>
      </c>
      <c r="B258" s="26" t="s">
        <v>1849</v>
      </c>
      <c r="C258" s="27">
        <v>127</v>
      </c>
      <c r="D258" s="26">
        <v>236</v>
      </c>
      <c r="E258" s="26">
        <v>24263</v>
      </c>
      <c r="F258" s="9">
        <v>415</v>
      </c>
    </row>
    <row r="259" spans="1:6" ht="15.75" x14ac:dyDescent="0.25">
      <c r="A259" s="25" t="s">
        <v>1955</v>
      </c>
      <c r="B259" s="26" t="s">
        <v>1849</v>
      </c>
      <c r="C259" s="27">
        <v>34</v>
      </c>
      <c r="D259" s="26">
        <v>58</v>
      </c>
      <c r="E259" s="26">
        <v>2747</v>
      </c>
      <c r="F259" s="9">
        <v>102</v>
      </c>
    </row>
    <row r="260" spans="1:6" ht="15.75" x14ac:dyDescent="0.25">
      <c r="A260" s="25" t="s">
        <v>1956</v>
      </c>
      <c r="B260" s="26" t="s">
        <v>1849</v>
      </c>
      <c r="C260" s="27">
        <v>25</v>
      </c>
      <c r="D260" s="26">
        <v>76</v>
      </c>
      <c r="E260" s="26">
        <v>2052</v>
      </c>
      <c r="F260" s="9">
        <v>62</v>
      </c>
    </row>
    <row r="261" spans="1:6" ht="15.75" x14ac:dyDescent="0.25">
      <c r="A261" s="25" t="s">
        <v>1957</v>
      </c>
      <c r="B261" s="26" t="s">
        <v>1849</v>
      </c>
      <c r="C261" s="27">
        <v>22</v>
      </c>
      <c r="D261" s="26">
        <v>15714</v>
      </c>
      <c r="E261" s="26">
        <v>230147</v>
      </c>
      <c r="F261" s="9">
        <v>750</v>
      </c>
    </row>
    <row r="262" spans="1:6" ht="15.75" x14ac:dyDescent="0.25">
      <c r="A262" s="25" t="s">
        <v>1642</v>
      </c>
      <c r="B262" s="26" t="s">
        <v>1849</v>
      </c>
      <c r="C262" s="27">
        <v>66</v>
      </c>
      <c r="D262" s="26">
        <v>428</v>
      </c>
      <c r="E262" s="26">
        <v>20271</v>
      </c>
      <c r="F262" s="9">
        <v>142</v>
      </c>
    </row>
    <row r="263" spans="1:6" ht="15.75" x14ac:dyDescent="0.25">
      <c r="A263" s="25" t="s">
        <v>1958</v>
      </c>
      <c r="B263" s="26" t="s">
        <v>1849</v>
      </c>
      <c r="C263" s="27">
        <v>59</v>
      </c>
      <c r="D263" s="26">
        <v>185</v>
      </c>
      <c r="E263" s="26">
        <v>21810</v>
      </c>
      <c r="F263" s="9">
        <v>230</v>
      </c>
    </row>
    <row r="264" spans="1:6" ht="15.75" x14ac:dyDescent="0.25">
      <c r="A264" s="25" t="s">
        <v>1959</v>
      </c>
      <c r="B264" s="26" t="s">
        <v>1849</v>
      </c>
      <c r="C264" s="27">
        <v>136</v>
      </c>
      <c r="D264" s="26">
        <v>363</v>
      </c>
      <c r="E264" s="26">
        <v>101664</v>
      </c>
      <c r="F264" s="9">
        <v>242</v>
      </c>
    </row>
    <row r="265" spans="1:6" ht="15.75" x14ac:dyDescent="0.25">
      <c r="A265" s="25" t="s">
        <v>1643</v>
      </c>
      <c r="B265" s="26" t="s">
        <v>1849</v>
      </c>
      <c r="C265" s="27">
        <v>758</v>
      </c>
      <c r="D265" s="26">
        <v>2663</v>
      </c>
      <c r="E265" s="26">
        <v>190026</v>
      </c>
      <c r="F265" s="9">
        <v>1841</v>
      </c>
    </row>
    <row r="266" spans="1:6" ht="15.75" x14ac:dyDescent="0.25">
      <c r="A266" s="25" t="s">
        <v>1960</v>
      </c>
      <c r="B266" s="26" t="s">
        <v>1849</v>
      </c>
      <c r="C266" s="27">
        <v>68</v>
      </c>
      <c r="D266" s="26">
        <v>492</v>
      </c>
      <c r="E266" s="26">
        <v>19473</v>
      </c>
      <c r="F266" s="9">
        <v>229</v>
      </c>
    </row>
    <row r="267" spans="1:6" ht="15.75" x14ac:dyDescent="0.25">
      <c r="A267" s="25" t="s">
        <v>1644</v>
      </c>
      <c r="B267" s="26" t="s">
        <v>1849</v>
      </c>
      <c r="C267" s="27">
        <v>130</v>
      </c>
      <c r="D267" s="26">
        <v>268</v>
      </c>
      <c r="E267" s="26">
        <v>27693</v>
      </c>
      <c r="F267" s="9">
        <v>486</v>
      </c>
    </row>
    <row r="268" spans="1:6" ht="15.75" x14ac:dyDescent="0.25">
      <c r="A268" s="25" t="s">
        <v>1961</v>
      </c>
      <c r="B268" s="26" t="s">
        <v>1849</v>
      </c>
      <c r="C268" s="27">
        <v>101</v>
      </c>
      <c r="D268" s="26">
        <v>242</v>
      </c>
      <c r="E268" s="26">
        <v>4453622</v>
      </c>
      <c r="F268" s="9">
        <v>267</v>
      </c>
    </row>
    <row r="269" spans="1:6" ht="15.75" x14ac:dyDescent="0.25">
      <c r="A269" s="25" t="s">
        <v>1645</v>
      </c>
      <c r="B269" s="26" t="s">
        <v>1849</v>
      </c>
      <c r="C269" s="27">
        <v>33</v>
      </c>
      <c r="D269" s="26">
        <v>212</v>
      </c>
      <c r="E269" s="26">
        <v>37342</v>
      </c>
      <c r="F269" s="9">
        <v>144</v>
      </c>
    </row>
    <row r="270" spans="1:6" ht="15.75" x14ac:dyDescent="0.25">
      <c r="A270" s="25" t="s">
        <v>1646</v>
      </c>
      <c r="B270" s="26" t="s">
        <v>1849</v>
      </c>
      <c r="C270" s="27">
        <v>217</v>
      </c>
      <c r="D270" s="26">
        <v>1549</v>
      </c>
      <c r="E270" s="26">
        <v>72892</v>
      </c>
      <c r="F270" s="9">
        <v>1233</v>
      </c>
    </row>
    <row r="271" spans="1:6" ht="15.75" x14ac:dyDescent="0.25">
      <c r="A271" s="25" t="s">
        <v>1962</v>
      </c>
      <c r="B271" s="26" t="s">
        <v>1849</v>
      </c>
      <c r="C271" s="27">
        <v>16</v>
      </c>
      <c r="D271" s="26">
        <v>54</v>
      </c>
      <c r="E271" s="26">
        <v>3816</v>
      </c>
      <c r="F271" s="9">
        <v>102</v>
      </c>
    </row>
    <row r="272" spans="1:6" ht="15.75" x14ac:dyDescent="0.25">
      <c r="A272" s="25" t="s">
        <v>1963</v>
      </c>
      <c r="B272" s="26" t="s">
        <v>1849</v>
      </c>
      <c r="C272" s="27">
        <v>57</v>
      </c>
      <c r="D272" s="26">
        <v>128</v>
      </c>
      <c r="E272" s="26">
        <v>9772</v>
      </c>
      <c r="F272" s="9">
        <v>129</v>
      </c>
    </row>
    <row r="273" spans="1:6" ht="15.75" x14ac:dyDescent="0.25">
      <c r="A273" s="25" t="s">
        <v>1647</v>
      </c>
      <c r="B273" s="26" t="s">
        <v>1849</v>
      </c>
      <c r="C273" s="27">
        <v>396</v>
      </c>
      <c r="D273" s="26">
        <v>594</v>
      </c>
      <c r="E273" s="26">
        <v>2491218</v>
      </c>
      <c r="F273" s="9">
        <v>1299</v>
      </c>
    </row>
    <row r="274" spans="1:6" ht="15.75" x14ac:dyDescent="0.25">
      <c r="A274" s="25" t="s">
        <v>1648</v>
      </c>
      <c r="B274" s="26" t="s">
        <v>1849</v>
      </c>
      <c r="C274" s="27">
        <v>42</v>
      </c>
      <c r="D274" s="26">
        <v>77</v>
      </c>
      <c r="E274" s="26">
        <v>6667</v>
      </c>
      <c r="F274" s="9">
        <v>259</v>
      </c>
    </row>
    <row r="275" spans="1:6" ht="15.75" x14ac:dyDescent="0.25">
      <c r="A275" s="25" t="s">
        <v>1649</v>
      </c>
      <c r="B275" s="26" t="s">
        <v>1849</v>
      </c>
      <c r="C275" s="27">
        <v>368</v>
      </c>
      <c r="D275" s="26">
        <v>480</v>
      </c>
      <c r="E275" s="26">
        <v>71310</v>
      </c>
      <c r="F275" s="9">
        <v>2169</v>
      </c>
    </row>
    <row r="276" spans="1:6" ht="15.75" x14ac:dyDescent="0.25">
      <c r="A276" s="25" t="s">
        <v>1650</v>
      </c>
      <c r="B276" s="26" t="s">
        <v>1849</v>
      </c>
      <c r="C276" s="27">
        <v>183</v>
      </c>
      <c r="D276" s="26">
        <v>300</v>
      </c>
      <c r="E276" s="26">
        <v>35408</v>
      </c>
      <c r="F276" s="9">
        <v>686</v>
      </c>
    </row>
    <row r="277" spans="1:6" ht="15.75" x14ac:dyDescent="0.25">
      <c r="A277" s="25" t="s">
        <v>1651</v>
      </c>
      <c r="B277" s="26" t="s">
        <v>1849</v>
      </c>
      <c r="C277" s="27">
        <v>189</v>
      </c>
      <c r="D277" s="26">
        <v>277</v>
      </c>
      <c r="E277" s="26">
        <v>63640</v>
      </c>
      <c r="F277" s="9">
        <v>579</v>
      </c>
    </row>
    <row r="278" spans="1:6" ht="15.75" x14ac:dyDescent="0.25">
      <c r="A278" s="25" t="s">
        <v>1964</v>
      </c>
      <c r="B278" s="26" t="s">
        <v>1849</v>
      </c>
      <c r="C278" s="27">
        <v>37</v>
      </c>
      <c r="D278" s="26">
        <v>100</v>
      </c>
      <c r="E278" s="26">
        <v>2519</v>
      </c>
      <c r="F278" s="9">
        <v>113</v>
      </c>
    </row>
    <row r="279" spans="1:6" ht="15.75" x14ac:dyDescent="0.25">
      <c r="A279" s="25" t="s">
        <v>1652</v>
      </c>
      <c r="B279" s="26" t="s">
        <v>1849</v>
      </c>
      <c r="C279" s="27">
        <v>797</v>
      </c>
      <c r="D279" s="26">
        <v>2626</v>
      </c>
      <c r="E279" s="26">
        <v>153821</v>
      </c>
      <c r="F279" s="9">
        <v>2104</v>
      </c>
    </row>
    <row r="280" spans="1:6" ht="15.75" x14ac:dyDescent="0.25">
      <c r="A280" s="25" t="s">
        <v>1653</v>
      </c>
      <c r="B280" s="26" t="s">
        <v>1849</v>
      </c>
      <c r="C280" s="27">
        <v>32</v>
      </c>
      <c r="D280" s="26">
        <v>88</v>
      </c>
      <c r="E280" s="26">
        <v>1518</v>
      </c>
      <c r="F280" s="9">
        <v>172</v>
      </c>
    </row>
    <row r="281" spans="1:6" ht="15.75" x14ac:dyDescent="0.25">
      <c r="A281" s="25" t="s">
        <v>1654</v>
      </c>
      <c r="B281" s="26" t="s">
        <v>1849</v>
      </c>
      <c r="C281" s="27">
        <v>498</v>
      </c>
      <c r="D281" s="26">
        <v>834</v>
      </c>
      <c r="E281" s="26">
        <v>315160</v>
      </c>
      <c r="F281" s="9">
        <v>1800</v>
      </c>
    </row>
    <row r="282" spans="1:6" ht="15.75" x14ac:dyDescent="0.25">
      <c r="A282" s="25" t="s">
        <v>1655</v>
      </c>
      <c r="B282" s="26" t="s">
        <v>1849</v>
      </c>
      <c r="C282" s="27">
        <v>46</v>
      </c>
      <c r="D282" s="26">
        <v>138</v>
      </c>
      <c r="E282" s="26">
        <v>5715</v>
      </c>
      <c r="F282" s="9">
        <v>155</v>
      </c>
    </row>
    <row r="283" spans="1:6" ht="15.75" x14ac:dyDescent="0.25">
      <c r="A283" s="25" t="s">
        <v>1965</v>
      </c>
      <c r="B283" s="26" t="s">
        <v>1849</v>
      </c>
      <c r="C283" s="27">
        <v>42</v>
      </c>
      <c r="D283" s="26">
        <v>128</v>
      </c>
      <c r="E283" s="26">
        <v>7348</v>
      </c>
      <c r="F283" s="9">
        <v>58</v>
      </c>
    </row>
    <row r="284" spans="1:6" ht="15.75" x14ac:dyDescent="0.25">
      <c r="A284" s="25" t="s">
        <v>1966</v>
      </c>
      <c r="B284" s="26" t="s">
        <v>1849</v>
      </c>
      <c r="C284" s="27">
        <v>23</v>
      </c>
      <c r="D284" s="26">
        <v>72</v>
      </c>
      <c r="E284" s="26">
        <v>946</v>
      </c>
      <c r="F284" s="9">
        <v>40</v>
      </c>
    </row>
    <row r="285" spans="1:6" ht="15.75" x14ac:dyDescent="0.25">
      <c r="A285" s="25" t="s">
        <v>1967</v>
      </c>
      <c r="B285" s="26" t="s">
        <v>1849</v>
      </c>
      <c r="C285" s="27">
        <v>115</v>
      </c>
      <c r="D285" s="26">
        <v>442</v>
      </c>
      <c r="E285" s="26">
        <v>15321</v>
      </c>
      <c r="F285" s="9">
        <v>230</v>
      </c>
    </row>
    <row r="286" spans="1:6" ht="15.75" x14ac:dyDescent="0.25">
      <c r="A286" s="25" t="s">
        <v>1656</v>
      </c>
      <c r="B286" s="26" t="s">
        <v>1849</v>
      </c>
      <c r="C286" s="27">
        <v>13</v>
      </c>
      <c r="D286" s="26">
        <v>12</v>
      </c>
      <c r="E286" s="26">
        <v>108</v>
      </c>
      <c r="F286" s="9">
        <v>154</v>
      </c>
    </row>
    <row r="287" spans="1:6" ht="15.75" x14ac:dyDescent="0.25">
      <c r="A287" s="25" t="s">
        <v>1968</v>
      </c>
      <c r="B287" s="26" t="s">
        <v>1849</v>
      </c>
      <c r="C287" s="27">
        <v>16</v>
      </c>
      <c r="D287" s="26">
        <v>40</v>
      </c>
      <c r="E287" s="26">
        <v>943</v>
      </c>
      <c r="F287" s="9">
        <v>70</v>
      </c>
    </row>
    <row r="288" spans="1:6" ht="15.75" x14ac:dyDescent="0.25">
      <c r="A288" s="25" t="s">
        <v>1657</v>
      </c>
      <c r="B288" s="26" t="s">
        <v>1849</v>
      </c>
      <c r="C288" s="27">
        <v>77</v>
      </c>
      <c r="D288" s="26">
        <v>245</v>
      </c>
      <c r="E288" s="26">
        <v>8185</v>
      </c>
      <c r="F288" s="9">
        <v>309</v>
      </c>
    </row>
    <row r="289" spans="1:6" ht="15.75" x14ac:dyDescent="0.25">
      <c r="A289" s="25" t="s">
        <v>1658</v>
      </c>
      <c r="B289" s="26" t="s">
        <v>1849</v>
      </c>
      <c r="C289" s="27">
        <v>92</v>
      </c>
      <c r="D289" s="26">
        <v>411</v>
      </c>
      <c r="E289" s="26">
        <v>53360</v>
      </c>
      <c r="F289" s="9">
        <v>273</v>
      </c>
    </row>
    <row r="290" spans="1:6" ht="15.75" x14ac:dyDescent="0.25">
      <c r="A290" s="25" t="s">
        <v>1659</v>
      </c>
      <c r="B290" s="26" t="s">
        <v>1849</v>
      </c>
      <c r="C290" s="27">
        <v>319</v>
      </c>
      <c r="D290" s="26">
        <v>690</v>
      </c>
      <c r="E290" s="26">
        <v>59139</v>
      </c>
      <c r="F290" s="9">
        <v>718</v>
      </c>
    </row>
    <row r="291" spans="1:6" ht="15.75" x14ac:dyDescent="0.25">
      <c r="A291" s="25" t="s">
        <v>1660</v>
      </c>
      <c r="B291" s="26" t="s">
        <v>1849</v>
      </c>
      <c r="C291" s="27">
        <v>24</v>
      </c>
      <c r="D291" s="26">
        <v>19</v>
      </c>
      <c r="E291" s="26">
        <v>1451</v>
      </c>
      <c r="F291" s="9">
        <v>131</v>
      </c>
    </row>
    <row r="292" spans="1:6" ht="15.75" x14ac:dyDescent="0.25">
      <c r="A292" s="25" t="s">
        <v>1661</v>
      </c>
      <c r="B292" s="26" t="s">
        <v>1849</v>
      </c>
      <c r="C292" s="27">
        <v>68</v>
      </c>
      <c r="D292" s="26">
        <v>233</v>
      </c>
      <c r="E292" s="26">
        <v>43305</v>
      </c>
      <c r="F292" s="9">
        <v>208</v>
      </c>
    </row>
    <row r="293" spans="1:6" ht="15.75" x14ac:dyDescent="0.25">
      <c r="A293" s="25" t="s">
        <v>1662</v>
      </c>
      <c r="B293" s="26" t="s">
        <v>1849</v>
      </c>
      <c r="C293" s="27">
        <v>102</v>
      </c>
      <c r="D293" s="26">
        <v>151</v>
      </c>
      <c r="E293" s="26">
        <v>15321</v>
      </c>
      <c r="F293" s="9">
        <v>301</v>
      </c>
    </row>
    <row r="294" spans="1:6" ht="15.75" x14ac:dyDescent="0.25">
      <c r="A294" s="25" t="s">
        <v>1663</v>
      </c>
      <c r="B294" s="26" t="s">
        <v>1849</v>
      </c>
      <c r="C294" s="27">
        <v>770</v>
      </c>
      <c r="D294" s="26">
        <v>2105</v>
      </c>
      <c r="E294" s="26">
        <v>206659</v>
      </c>
      <c r="F294" s="9">
        <v>1516</v>
      </c>
    </row>
    <row r="295" spans="1:6" ht="15.75" x14ac:dyDescent="0.25">
      <c r="A295" s="25" t="s">
        <v>1664</v>
      </c>
      <c r="B295" s="26" t="s">
        <v>1849</v>
      </c>
      <c r="C295" s="27">
        <v>141</v>
      </c>
      <c r="D295" s="26">
        <v>295</v>
      </c>
      <c r="E295" s="26">
        <v>28320</v>
      </c>
      <c r="F295" s="9">
        <v>725</v>
      </c>
    </row>
    <row r="296" spans="1:6" ht="15.75" x14ac:dyDescent="0.25">
      <c r="A296" s="25" t="s">
        <v>1969</v>
      </c>
      <c r="B296" s="26" t="s">
        <v>1849</v>
      </c>
      <c r="C296" s="27">
        <v>20</v>
      </c>
      <c r="D296" s="26">
        <v>52</v>
      </c>
      <c r="E296" s="26">
        <v>1294</v>
      </c>
      <c r="F296" s="9">
        <v>42</v>
      </c>
    </row>
    <row r="297" spans="1:6" ht="15.75" x14ac:dyDescent="0.25">
      <c r="A297" s="25" t="s">
        <v>1970</v>
      </c>
      <c r="B297" s="26" t="s">
        <v>1849</v>
      </c>
      <c r="C297" s="27">
        <v>28</v>
      </c>
      <c r="D297" s="26">
        <v>177</v>
      </c>
      <c r="E297" s="26">
        <v>4406</v>
      </c>
      <c r="F297" s="9">
        <v>140</v>
      </c>
    </row>
    <row r="298" spans="1:6" ht="15.75" x14ac:dyDescent="0.25">
      <c r="A298" s="25" t="s">
        <v>1971</v>
      </c>
      <c r="B298" s="26" t="s">
        <v>1849</v>
      </c>
      <c r="C298" s="27">
        <v>455</v>
      </c>
      <c r="D298" s="26">
        <v>1658</v>
      </c>
      <c r="E298" s="26">
        <v>1101995</v>
      </c>
      <c r="F298" s="9">
        <v>645</v>
      </c>
    </row>
    <row r="299" spans="1:6" ht="15.75" x14ac:dyDescent="0.25">
      <c r="A299" s="25" t="s">
        <v>1665</v>
      </c>
      <c r="B299" s="26" t="s">
        <v>1849</v>
      </c>
      <c r="C299" s="27">
        <v>121</v>
      </c>
      <c r="D299" s="26">
        <v>206</v>
      </c>
      <c r="E299" s="26">
        <v>17906</v>
      </c>
      <c r="F299" s="9">
        <v>459</v>
      </c>
    </row>
    <row r="300" spans="1:6" ht="15.75" x14ac:dyDescent="0.25">
      <c r="A300" s="25" t="s">
        <v>1666</v>
      </c>
      <c r="B300" s="26" t="s">
        <v>1849</v>
      </c>
      <c r="C300" s="27">
        <v>467</v>
      </c>
      <c r="D300" s="26">
        <v>527</v>
      </c>
      <c r="E300" s="26">
        <v>106232</v>
      </c>
      <c r="F300" s="9">
        <v>1729</v>
      </c>
    </row>
    <row r="301" spans="1:6" ht="15.75" x14ac:dyDescent="0.25">
      <c r="A301" s="25" t="s">
        <v>1972</v>
      </c>
      <c r="B301" s="26" t="s">
        <v>1849</v>
      </c>
      <c r="C301" s="27">
        <v>22</v>
      </c>
      <c r="D301" s="26">
        <v>98</v>
      </c>
      <c r="E301" s="26">
        <v>3129</v>
      </c>
      <c r="F301" s="9">
        <v>104</v>
      </c>
    </row>
    <row r="302" spans="1:6" ht="15.75" x14ac:dyDescent="0.25">
      <c r="A302" s="25" t="s">
        <v>1667</v>
      </c>
      <c r="B302" s="26" t="s">
        <v>1849</v>
      </c>
      <c r="C302" s="27">
        <v>21</v>
      </c>
      <c r="D302" s="26">
        <v>28</v>
      </c>
      <c r="E302" s="26">
        <v>388</v>
      </c>
      <c r="F302" s="9">
        <v>304</v>
      </c>
    </row>
    <row r="303" spans="1:6" ht="15.75" x14ac:dyDescent="0.25">
      <c r="A303" s="25" t="s">
        <v>1668</v>
      </c>
      <c r="B303" s="26" t="s">
        <v>1849</v>
      </c>
      <c r="C303" s="27">
        <v>330</v>
      </c>
      <c r="D303" s="26">
        <v>544</v>
      </c>
      <c r="E303" s="26">
        <v>102219</v>
      </c>
      <c r="F303" s="9">
        <v>1736</v>
      </c>
    </row>
    <row r="304" spans="1:6" ht="15.75" x14ac:dyDescent="0.25">
      <c r="A304" s="25" t="s">
        <v>1973</v>
      </c>
      <c r="B304" s="26" t="s">
        <v>1849</v>
      </c>
      <c r="C304" s="27">
        <v>15</v>
      </c>
      <c r="D304" s="26">
        <v>36</v>
      </c>
      <c r="E304" s="26">
        <v>253</v>
      </c>
      <c r="F304" s="9">
        <v>50</v>
      </c>
    </row>
    <row r="305" spans="1:6" ht="15.75" x14ac:dyDescent="0.25">
      <c r="A305" s="25" t="s">
        <v>1669</v>
      </c>
      <c r="B305" s="26" t="s">
        <v>1849</v>
      </c>
      <c r="C305" s="27">
        <v>617</v>
      </c>
      <c r="D305" s="26">
        <v>2442</v>
      </c>
      <c r="E305" s="26">
        <v>265614</v>
      </c>
      <c r="F305" s="9">
        <v>1550</v>
      </c>
    </row>
    <row r="306" spans="1:6" ht="15.75" x14ac:dyDescent="0.25">
      <c r="A306" s="25" t="s">
        <v>1974</v>
      </c>
      <c r="B306" s="26" t="s">
        <v>1849</v>
      </c>
      <c r="C306" s="27">
        <v>10</v>
      </c>
      <c r="D306" s="26">
        <v>19</v>
      </c>
      <c r="E306" s="26">
        <v>3113</v>
      </c>
      <c r="F306" s="9">
        <v>108</v>
      </c>
    </row>
    <row r="307" spans="1:6" ht="15.75" x14ac:dyDescent="0.25">
      <c r="A307" s="25" t="s">
        <v>1670</v>
      </c>
      <c r="B307" s="26" t="s">
        <v>1849</v>
      </c>
      <c r="C307" s="27">
        <v>28</v>
      </c>
      <c r="D307" s="26">
        <v>83</v>
      </c>
      <c r="E307" s="26">
        <v>19333</v>
      </c>
      <c r="F307" s="9">
        <v>160</v>
      </c>
    </row>
    <row r="308" spans="1:6" ht="15.75" x14ac:dyDescent="0.25">
      <c r="A308" s="25" t="s">
        <v>1975</v>
      </c>
      <c r="B308" s="26" t="s">
        <v>1849</v>
      </c>
      <c r="C308" s="27">
        <v>22</v>
      </c>
      <c r="D308" s="26">
        <v>7</v>
      </c>
      <c r="E308" s="26">
        <v>48</v>
      </c>
      <c r="F308" s="9">
        <v>63</v>
      </c>
    </row>
    <row r="309" spans="1:6" ht="15.75" x14ac:dyDescent="0.25">
      <c r="A309" s="25" t="s">
        <v>1976</v>
      </c>
      <c r="B309" s="26" t="s">
        <v>1849</v>
      </c>
      <c r="C309" s="27">
        <v>195</v>
      </c>
      <c r="D309" s="26">
        <v>490</v>
      </c>
      <c r="E309" s="26">
        <v>50283</v>
      </c>
      <c r="F309" s="9">
        <v>341</v>
      </c>
    </row>
    <row r="310" spans="1:6" ht="15.75" x14ac:dyDescent="0.25">
      <c r="A310" s="25" t="s">
        <v>1671</v>
      </c>
      <c r="B310" s="26" t="s">
        <v>1849</v>
      </c>
      <c r="C310" s="27">
        <v>321</v>
      </c>
      <c r="D310" s="26">
        <v>320</v>
      </c>
      <c r="E310" s="26">
        <v>96479</v>
      </c>
      <c r="F310" s="9">
        <v>641</v>
      </c>
    </row>
    <row r="311" spans="1:6" ht="15.75" x14ac:dyDescent="0.25">
      <c r="A311" s="25" t="s">
        <v>1672</v>
      </c>
      <c r="B311" s="26" t="s">
        <v>1849</v>
      </c>
      <c r="C311" s="27">
        <v>1410</v>
      </c>
      <c r="D311" s="26">
        <v>1357</v>
      </c>
      <c r="E311" s="26">
        <v>480928</v>
      </c>
      <c r="F311" s="9">
        <v>3913</v>
      </c>
    </row>
    <row r="312" spans="1:6" ht="15.75" x14ac:dyDescent="0.25">
      <c r="A312" s="25" t="s">
        <v>1673</v>
      </c>
      <c r="B312" s="26" t="s">
        <v>1849</v>
      </c>
      <c r="C312" s="27">
        <v>256</v>
      </c>
      <c r="D312" s="26">
        <v>2005</v>
      </c>
      <c r="E312" s="26">
        <v>66772</v>
      </c>
      <c r="F312" s="9">
        <v>591</v>
      </c>
    </row>
    <row r="313" spans="1:6" ht="15.75" x14ac:dyDescent="0.25">
      <c r="A313" s="25" t="s">
        <v>1977</v>
      </c>
      <c r="B313" s="26" t="s">
        <v>1849</v>
      </c>
      <c r="C313" s="27">
        <v>37</v>
      </c>
      <c r="D313" s="26">
        <v>555</v>
      </c>
      <c r="E313" s="26">
        <v>17722</v>
      </c>
      <c r="F313" s="9">
        <v>65</v>
      </c>
    </row>
    <row r="314" spans="1:6" ht="15.75" x14ac:dyDescent="0.25">
      <c r="A314" s="25" t="s">
        <v>1674</v>
      </c>
      <c r="B314" s="26" t="s">
        <v>1849</v>
      </c>
      <c r="C314" s="27">
        <v>144</v>
      </c>
      <c r="D314" s="26">
        <v>69</v>
      </c>
      <c r="E314" s="26">
        <v>5545</v>
      </c>
      <c r="F314" s="9">
        <v>224</v>
      </c>
    </row>
    <row r="315" spans="1:6" ht="15.75" x14ac:dyDescent="0.25">
      <c r="A315" s="25" t="s">
        <v>1978</v>
      </c>
      <c r="B315" s="26" t="s">
        <v>1849</v>
      </c>
      <c r="C315" s="27">
        <v>884</v>
      </c>
      <c r="D315" s="26">
        <v>3081</v>
      </c>
      <c r="E315" s="26">
        <v>275817</v>
      </c>
      <c r="F315" s="9">
        <v>1876</v>
      </c>
    </row>
    <row r="316" spans="1:6" ht="15.75" x14ac:dyDescent="0.25">
      <c r="A316" s="25" t="s">
        <v>1675</v>
      </c>
      <c r="B316" s="26" t="s">
        <v>1849</v>
      </c>
      <c r="C316" s="27">
        <v>48</v>
      </c>
      <c r="D316" s="26">
        <v>379</v>
      </c>
      <c r="E316" s="26">
        <v>18270</v>
      </c>
      <c r="F316" s="9">
        <v>174</v>
      </c>
    </row>
    <row r="317" spans="1:6" ht="15.75" x14ac:dyDescent="0.25">
      <c r="A317" s="25" t="s">
        <v>1979</v>
      </c>
      <c r="B317" s="26" t="s">
        <v>1849</v>
      </c>
      <c r="C317" s="27">
        <v>56</v>
      </c>
      <c r="D317" s="26">
        <v>109</v>
      </c>
      <c r="E317" s="26">
        <v>2631</v>
      </c>
      <c r="F317" s="9">
        <v>108</v>
      </c>
    </row>
    <row r="318" spans="1:6" ht="15.75" x14ac:dyDescent="0.25">
      <c r="A318" s="25" t="s">
        <v>1980</v>
      </c>
      <c r="B318" s="26" t="s">
        <v>1849</v>
      </c>
      <c r="C318" s="27">
        <v>29</v>
      </c>
      <c r="D318" s="26">
        <v>25</v>
      </c>
      <c r="E318" s="26">
        <v>3175</v>
      </c>
      <c r="F318" s="9">
        <v>43</v>
      </c>
    </row>
    <row r="319" spans="1:6" ht="15.75" x14ac:dyDescent="0.25">
      <c r="A319" s="25" t="s">
        <v>1981</v>
      </c>
      <c r="B319" s="26" t="s">
        <v>1849</v>
      </c>
      <c r="C319" s="27">
        <v>48</v>
      </c>
      <c r="D319" s="26">
        <v>100</v>
      </c>
      <c r="E319" s="26">
        <v>2432</v>
      </c>
      <c r="F319" s="9">
        <v>107</v>
      </c>
    </row>
    <row r="320" spans="1:6" ht="15.75" x14ac:dyDescent="0.25">
      <c r="A320" s="25" t="s">
        <v>1676</v>
      </c>
      <c r="B320" s="26" t="s">
        <v>1849</v>
      </c>
      <c r="C320" s="27">
        <v>27</v>
      </c>
      <c r="D320" s="26">
        <v>48</v>
      </c>
      <c r="E320" s="26">
        <v>6303</v>
      </c>
      <c r="F320" s="9">
        <v>243</v>
      </c>
    </row>
    <row r="321" spans="1:6" ht="15.75" x14ac:dyDescent="0.25">
      <c r="A321" s="25" t="s">
        <v>1982</v>
      </c>
      <c r="B321" s="26" t="s">
        <v>1849</v>
      </c>
      <c r="C321" s="27">
        <v>50</v>
      </c>
      <c r="D321" s="26">
        <v>104</v>
      </c>
      <c r="E321" s="26">
        <v>529507</v>
      </c>
      <c r="F321" s="9">
        <v>113</v>
      </c>
    </row>
    <row r="322" spans="1:6" ht="15.75" x14ac:dyDescent="0.25">
      <c r="A322" s="25" t="s">
        <v>1983</v>
      </c>
      <c r="B322" s="26" t="s">
        <v>1849</v>
      </c>
      <c r="C322" s="27">
        <v>11</v>
      </c>
      <c r="D322" s="26">
        <v>39</v>
      </c>
      <c r="E322" s="26">
        <v>1110</v>
      </c>
      <c r="F322" s="9">
        <v>76</v>
      </c>
    </row>
    <row r="323" spans="1:6" ht="15.75" x14ac:dyDescent="0.25">
      <c r="A323" s="25" t="s">
        <v>1677</v>
      </c>
      <c r="B323" s="26" t="s">
        <v>1849</v>
      </c>
      <c r="C323" s="27">
        <v>179</v>
      </c>
      <c r="D323" s="26">
        <v>967</v>
      </c>
      <c r="E323" s="26">
        <v>63272</v>
      </c>
      <c r="F323" s="9">
        <v>431</v>
      </c>
    </row>
    <row r="324" spans="1:6" ht="15.75" x14ac:dyDescent="0.25">
      <c r="A324" s="25" t="s">
        <v>1678</v>
      </c>
      <c r="B324" s="26" t="s">
        <v>1849</v>
      </c>
      <c r="C324" s="27">
        <v>414</v>
      </c>
      <c r="D324" s="26">
        <v>899</v>
      </c>
      <c r="E324" s="26">
        <v>93381</v>
      </c>
      <c r="F324" s="9">
        <v>1172</v>
      </c>
    </row>
    <row r="325" spans="1:6" ht="15.75" x14ac:dyDescent="0.25">
      <c r="A325" s="25" t="s">
        <v>1984</v>
      </c>
      <c r="B325" s="26" t="s">
        <v>1849</v>
      </c>
      <c r="C325" s="27">
        <v>33</v>
      </c>
      <c r="D325" s="26">
        <v>177</v>
      </c>
      <c r="E325" s="26">
        <v>5400</v>
      </c>
      <c r="F325" s="9">
        <v>76</v>
      </c>
    </row>
    <row r="326" spans="1:6" ht="15.75" x14ac:dyDescent="0.25">
      <c r="A326" s="25" t="s">
        <v>1985</v>
      </c>
      <c r="B326" s="26" t="s">
        <v>1849</v>
      </c>
      <c r="C326" s="27">
        <v>37</v>
      </c>
      <c r="D326" s="26">
        <v>95</v>
      </c>
      <c r="E326" s="26">
        <v>3718</v>
      </c>
      <c r="F326" s="9">
        <v>94</v>
      </c>
    </row>
    <row r="327" spans="1:6" ht="15.75" x14ac:dyDescent="0.25">
      <c r="A327" s="25" t="s">
        <v>1679</v>
      </c>
      <c r="B327" s="26" t="s">
        <v>1849</v>
      </c>
      <c r="C327" s="27">
        <v>39</v>
      </c>
      <c r="D327" s="26">
        <v>214</v>
      </c>
      <c r="E327" s="26">
        <v>71256</v>
      </c>
      <c r="F327" s="9">
        <v>136</v>
      </c>
    </row>
    <row r="328" spans="1:6" ht="15.75" x14ac:dyDescent="0.25">
      <c r="A328" s="25" t="s">
        <v>1680</v>
      </c>
      <c r="B328" s="26" t="s">
        <v>1849</v>
      </c>
      <c r="C328" s="27">
        <v>39</v>
      </c>
      <c r="D328" s="26">
        <v>214</v>
      </c>
      <c r="E328" s="26">
        <v>71256</v>
      </c>
      <c r="F328" s="9">
        <v>136</v>
      </c>
    </row>
    <row r="329" spans="1:6" ht="15.75" x14ac:dyDescent="0.25">
      <c r="A329" s="25" t="s">
        <v>1986</v>
      </c>
      <c r="B329" s="26" t="s">
        <v>1849</v>
      </c>
      <c r="C329" s="27">
        <v>11</v>
      </c>
      <c r="D329" s="26">
        <v>16</v>
      </c>
      <c r="E329" s="26">
        <v>246</v>
      </c>
      <c r="F329" s="9">
        <v>89</v>
      </c>
    </row>
    <row r="330" spans="1:6" ht="15.75" x14ac:dyDescent="0.25">
      <c r="A330" s="25" t="s">
        <v>1681</v>
      </c>
      <c r="B330" s="26" t="s">
        <v>1849</v>
      </c>
      <c r="C330" s="27">
        <v>80</v>
      </c>
      <c r="D330" s="26">
        <v>341</v>
      </c>
      <c r="E330" s="26">
        <v>8484</v>
      </c>
      <c r="F330" s="9">
        <v>371</v>
      </c>
    </row>
    <row r="331" spans="1:6" ht="15.75" x14ac:dyDescent="0.25">
      <c r="A331" s="25" t="s">
        <v>1682</v>
      </c>
      <c r="B331" s="26" t="s">
        <v>1849</v>
      </c>
      <c r="C331" s="27">
        <v>115</v>
      </c>
      <c r="D331" s="26">
        <v>196</v>
      </c>
      <c r="E331" s="26">
        <v>32719</v>
      </c>
      <c r="F331" s="9">
        <v>257</v>
      </c>
    </row>
    <row r="332" spans="1:6" ht="15.75" x14ac:dyDescent="0.25">
      <c r="A332" s="25" t="s">
        <v>1683</v>
      </c>
      <c r="B332" s="26" t="s">
        <v>1849</v>
      </c>
      <c r="C332" s="27">
        <v>162</v>
      </c>
      <c r="D332" s="26">
        <v>320</v>
      </c>
      <c r="E332" s="26">
        <v>29255</v>
      </c>
      <c r="F332" s="9">
        <v>590</v>
      </c>
    </row>
    <row r="333" spans="1:6" ht="15.75" x14ac:dyDescent="0.25">
      <c r="A333" s="25" t="s">
        <v>1684</v>
      </c>
      <c r="B333" s="26" t="s">
        <v>1849</v>
      </c>
      <c r="C333" s="27">
        <v>1707</v>
      </c>
      <c r="D333" s="26">
        <v>3782</v>
      </c>
      <c r="E333" s="26">
        <v>601128</v>
      </c>
      <c r="F333" s="9">
        <v>3471</v>
      </c>
    </row>
    <row r="334" spans="1:6" ht="15.75" x14ac:dyDescent="0.25">
      <c r="A334" s="25" t="s">
        <v>1685</v>
      </c>
      <c r="B334" s="26" t="s">
        <v>1849</v>
      </c>
      <c r="C334" s="27">
        <v>14</v>
      </c>
      <c r="D334" s="26">
        <v>26</v>
      </c>
      <c r="E334" s="26">
        <v>1225</v>
      </c>
      <c r="F334" s="9">
        <v>190</v>
      </c>
    </row>
    <row r="335" spans="1:6" ht="15.75" x14ac:dyDescent="0.25">
      <c r="A335" s="25" t="s">
        <v>1987</v>
      </c>
      <c r="B335" s="26" t="s">
        <v>1849</v>
      </c>
      <c r="C335" s="27">
        <v>36</v>
      </c>
      <c r="D335" s="26">
        <v>179</v>
      </c>
      <c r="E335" s="26">
        <v>4510</v>
      </c>
      <c r="F335" s="9">
        <v>79</v>
      </c>
    </row>
    <row r="336" spans="1:6" ht="15.75" x14ac:dyDescent="0.25">
      <c r="A336" s="25" t="s">
        <v>1686</v>
      </c>
      <c r="B336" s="26" t="s">
        <v>1849</v>
      </c>
      <c r="C336" s="27">
        <v>896</v>
      </c>
      <c r="D336" s="26">
        <v>5155</v>
      </c>
      <c r="E336" s="26">
        <v>540052</v>
      </c>
      <c r="F336" s="9">
        <v>1811</v>
      </c>
    </row>
    <row r="337" spans="1:6" ht="15.75" x14ac:dyDescent="0.25">
      <c r="A337" s="25" t="s">
        <v>1687</v>
      </c>
      <c r="B337" s="26" t="s">
        <v>1849</v>
      </c>
      <c r="C337" s="27">
        <v>69</v>
      </c>
      <c r="D337" s="26">
        <v>282</v>
      </c>
      <c r="E337" s="26">
        <v>4208</v>
      </c>
      <c r="F337" s="9">
        <v>330</v>
      </c>
    </row>
    <row r="338" spans="1:6" ht="15.75" x14ac:dyDescent="0.25">
      <c r="A338" s="25" t="s">
        <v>1988</v>
      </c>
      <c r="B338" s="26" t="s">
        <v>1849</v>
      </c>
      <c r="C338" s="27">
        <v>32</v>
      </c>
      <c r="D338" s="26">
        <v>126</v>
      </c>
      <c r="E338" s="26">
        <v>204491</v>
      </c>
      <c r="F338" s="9">
        <v>111</v>
      </c>
    </row>
    <row r="339" spans="1:6" ht="15.75" x14ac:dyDescent="0.25">
      <c r="A339" s="25" t="s">
        <v>1688</v>
      </c>
      <c r="B339" s="26" t="s">
        <v>1849</v>
      </c>
      <c r="C339" s="27">
        <v>28</v>
      </c>
      <c r="D339" s="26">
        <v>113</v>
      </c>
      <c r="E339" s="26">
        <v>5027</v>
      </c>
      <c r="F339" s="9">
        <v>272</v>
      </c>
    </row>
    <row r="340" spans="1:6" ht="15.75" x14ac:dyDescent="0.25">
      <c r="A340" s="25" t="s">
        <v>1989</v>
      </c>
      <c r="B340" s="26" t="s">
        <v>1849</v>
      </c>
      <c r="C340" s="27">
        <v>25</v>
      </c>
      <c r="D340" s="26">
        <v>63</v>
      </c>
      <c r="E340" s="26">
        <v>1773</v>
      </c>
      <c r="F340" s="9">
        <v>97</v>
      </c>
    </row>
    <row r="341" spans="1:6" ht="15.75" x14ac:dyDescent="0.25">
      <c r="A341" s="25" t="s">
        <v>1689</v>
      </c>
      <c r="B341" s="26" t="s">
        <v>1849</v>
      </c>
      <c r="C341" s="27">
        <v>4</v>
      </c>
      <c r="D341" s="26">
        <v>23</v>
      </c>
      <c r="E341" s="26">
        <v>436</v>
      </c>
      <c r="F341" s="9">
        <v>350</v>
      </c>
    </row>
    <row r="342" spans="1:6" ht="15.75" x14ac:dyDescent="0.25">
      <c r="A342" s="25" t="s">
        <v>1690</v>
      </c>
      <c r="B342" s="26" t="s">
        <v>1849</v>
      </c>
      <c r="C342" s="27">
        <v>29</v>
      </c>
      <c r="D342" s="26">
        <v>122</v>
      </c>
      <c r="E342" s="26">
        <v>3748</v>
      </c>
      <c r="F342" s="9">
        <v>313</v>
      </c>
    </row>
    <row r="343" spans="1:6" ht="15.75" x14ac:dyDescent="0.25">
      <c r="A343" s="25" t="s">
        <v>1691</v>
      </c>
      <c r="B343" s="26" t="s">
        <v>1849</v>
      </c>
      <c r="C343" s="27">
        <v>84</v>
      </c>
      <c r="D343" s="26">
        <v>123</v>
      </c>
      <c r="E343" s="26">
        <v>7079</v>
      </c>
      <c r="F343" s="9">
        <v>315</v>
      </c>
    </row>
    <row r="344" spans="1:6" ht="15.75" x14ac:dyDescent="0.25">
      <c r="A344" s="25" t="s">
        <v>1990</v>
      </c>
      <c r="B344" s="26" t="s">
        <v>1849</v>
      </c>
      <c r="C344" s="27">
        <v>45</v>
      </c>
      <c r="D344" s="26">
        <v>117</v>
      </c>
      <c r="E344" s="26">
        <v>15632</v>
      </c>
      <c r="F344" s="9">
        <v>79</v>
      </c>
    </row>
    <row r="345" spans="1:6" ht="15.75" x14ac:dyDescent="0.25">
      <c r="A345" s="25" t="s">
        <v>1991</v>
      </c>
      <c r="B345" s="26" t="s">
        <v>1849</v>
      </c>
      <c r="C345" s="27">
        <v>0</v>
      </c>
      <c r="D345" s="26">
        <v>77</v>
      </c>
      <c r="E345" s="26">
        <v>1638</v>
      </c>
      <c r="F345" s="9">
        <v>26</v>
      </c>
    </row>
    <row r="346" spans="1:6" ht="15.75" x14ac:dyDescent="0.25">
      <c r="A346" s="25" t="s">
        <v>1992</v>
      </c>
      <c r="B346" s="26" t="s">
        <v>1849</v>
      </c>
      <c r="C346" s="27">
        <v>61</v>
      </c>
      <c r="D346" s="26">
        <v>296</v>
      </c>
      <c r="E346" s="26">
        <v>37039</v>
      </c>
      <c r="F346" s="9">
        <v>146</v>
      </c>
    </row>
    <row r="347" spans="1:6" ht="15.75" x14ac:dyDescent="0.25">
      <c r="A347" s="25" t="s">
        <v>1692</v>
      </c>
      <c r="B347" s="26" t="s">
        <v>1849</v>
      </c>
      <c r="C347" s="27">
        <v>35</v>
      </c>
      <c r="D347" s="26">
        <v>64</v>
      </c>
      <c r="E347" s="26">
        <v>3098</v>
      </c>
      <c r="F347" s="9">
        <v>217</v>
      </c>
    </row>
    <row r="348" spans="1:6" ht="15.75" x14ac:dyDescent="0.25">
      <c r="A348" s="25" t="s">
        <v>1693</v>
      </c>
      <c r="B348" s="26" t="s">
        <v>1849</v>
      </c>
      <c r="C348" s="27">
        <v>152</v>
      </c>
      <c r="D348" s="26">
        <v>269</v>
      </c>
      <c r="E348" s="26">
        <v>15177</v>
      </c>
      <c r="F348" s="9">
        <v>496</v>
      </c>
    </row>
    <row r="349" spans="1:6" ht="15.75" x14ac:dyDescent="0.25">
      <c r="A349" s="25" t="s">
        <v>1694</v>
      </c>
      <c r="B349" s="26" t="s">
        <v>1849</v>
      </c>
      <c r="C349" s="27">
        <v>51</v>
      </c>
      <c r="D349" s="26">
        <v>16</v>
      </c>
      <c r="E349" s="26">
        <v>316</v>
      </c>
      <c r="F349" s="9">
        <v>133</v>
      </c>
    </row>
    <row r="350" spans="1:6" ht="15.75" x14ac:dyDescent="0.25">
      <c r="A350" s="25" t="s">
        <v>1695</v>
      </c>
      <c r="B350" s="26" t="s">
        <v>1849</v>
      </c>
      <c r="C350" s="27">
        <v>63</v>
      </c>
      <c r="D350" s="26">
        <v>279</v>
      </c>
      <c r="E350" s="26">
        <v>25639</v>
      </c>
      <c r="F350" s="9">
        <v>315</v>
      </c>
    </row>
    <row r="351" spans="1:6" ht="15.75" x14ac:dyDescent="0.25">
      <c r="A351" s="25" t="s">
        <v>1993</v>
      </c>
      <c r="B351" s="26" t="s">
        <v>1849</v>
      </c>
      <c r="C351" s="27">
        <v>87</v>
      </c>
      <c r="D351" s="26">
        <v>315</v>
      </c>
      <c r="E351" s="26">
        <v>22407</v>
      </c>
      <c r="F351" s="9">
        <v>193</v>
      </c>
    </row>
    <row r="352" spans="1:6" ht="15.75" x14ac:dyDescent="0.25">
      <c r="A352" s="25" t="s">
        <v>1696</v>
      </c>
      <c r="B352" s="26" t="s">
        <v>1849</v>
      </c>
      <c r="C352" s="27">
        <v>137</v>
      </c>
      <c r="D352" s="26">
        <v>576</v>
      </c>
      <c r="E352" s="26">
        <v>34898</v>
      </c>
      <c r="F352" s="9">
        <v>1381</v>
      </c>
    </row>
    <row r="353" spans="1:6" ht="15.75" x14ac:dyDescent="0.25">
      <c r="A353" s="25" t="s">
        <v>1994</v>
      </c>
      <c r="B353" s="26" t="s">
        <v>1849</v>
      </c>
      <c r="C353" s="27">
        <v>49</v>
      </c>
      <c r="D353" s="26">
        <v>232</v>
      </c>
      <c r="E353" s="26">
        <v>36337</v>
      </c>
      <c r="F353" s="9">
        <v>122</v>
      </c>
    </row>
    <row r="354" spans="1:6" ht="15.75" x14ac:dyDescent="0.25">
      <c r="A354" s="25" t="s">
        <v>1995</v>
      </c>
      <c r="B354" s="26" t="s">
        <v>1849</v>
      </c>
      <c r="C354" s="27">
        <v>22</v>
      </c>
      <c r="D354" s="26">
        <v>109</v>
      </c>
      <c r="E354" s="26">
        <v>4914</v>
      </c>
      <c r="F354" s="9">
        <v>59</v>
      </c>
    </row>
    <row r="355" spans="1:6" ht="15.75" x14ac:dyDescent="0.25">
      <c r="A355" s="25" t="s">
        <v>1697</v>
      </c>
      <c r="B355" s="26" t="s">
        <v>1849</v>
      </c>
      <c r="C355" s="27">
        <v>477</v>
      </c>
      <c r="D355" s="26">
        <v>1144</v>
      </c>
      <c r="E355" s="26">
        <v>65237</v>
      </c>
      <c r="F355" s="9">
        <v>3057</v>
      </c>
    </row>
    <row r="356" spans="1:6" ht="15.75" x14ac:dyDescent="0.25">
      <c r="A356" s="25" t="s">
        <v>1698</v>
      </c>
      <c r="B356" s="26" t="s">
        <v>1849</v>
      </c>
      <c r="C356" s="27">
        <v>276</v>
      </c>
      <c r="D356" s="26">
        <v>928</v>
      </c>
      <c r="E356" s="26">
        <v>122030</v>
      </c>
      <c r="F356" s="9">
        <v>542</v>
      </c>
    </row>
    <row r="357" spans="1:6" ht="15.75" x14ac:dyDescent="0.25">
      <c r="A357" s="25" t="s">
        <v>1996</v>
      </c>
      <c r="B357" s="26" t="s">
        <v>1849</v>
      </c>
      <c r="C357" s="27">
        <v>74</v>
      </c>
      <c r="D357" s="26">
        <v>2</v>
      </c>
      <c r="E357" s="26">
        <v>827</v>
      </c>
      <c r="F357" s="9">
        <v>745</v>
      </c>
    </row>
    <row r="358" spans="1:6" ht="15.75" x14ac:dyDescent="0.25">
      <c r="A358" s="25" t="s">
        <v>1699</v>
      </c>
      <c r="B358" s="26" t="s">
        <v>1849</v>
      </c>
      <c r="C358" s="27">
        <v>35</v>
      </c>
      <c r="D358" s="26">
        <v>125</v>
      </c>
      <c r="E358" s="26">
        <v>9063</v>
      </c>
      <c r="F358" s="9">
        <v>182</v>
      </c>
    </row>
    <row r="359" spans="1:6" ht="15.75" x14ac:dyDescent="0.25">
      <c r="A359" s="25" t="s">
        <v>1997</v>
      </c>
      <c r="B359" s="26" t="s">
        <v>1849</v>
      </c>
      <c r="C359" s="27">
        <v>60</v>
      </c>
      <c r="D359" s="26">
        <v>499</v>
      </c>
      <c r="E359" s="26">
        <v>25562</v>
      </c>
      <c r="F359" s="9">
        <v>144</v>
      </c>
    </row>
    <row r="360" spans="1:6" ht="15.75" x14ac:dyDescent="0.25">
      <c r="A360" s="25" t="s">
        <v>1700</v>
      </c>
      <c r="B360" s="26" t="s">
        <v>1849</v>
      </c>
      <c r="C360" s="27">
        <v>496</v>
      </c>
      <c r="D360" s="26">
        <v>1135</v>
      </c>
      <c r="E360" s="26">
        <v>625920</v>
      </c>
      <c r="F360" s="9">
        <v>1464</v>
      </c>
    </row>
    <row r="361" spans="1:6" ht="15.75" x14ac:dyDescent="0.25">
      <c r="A361" s="25" t="s">
        <v>1701</v>
      </c>
      <c r="B361" s="26" t="s">
        <v>1849</v>
      </c>
      <c r="C361" s="27">
        <v>82</v>
      </c>
      <c r="D361" s="26">
        <v>135</v>
      </c>
      <c r="E361" s="26">
        <v>5931</v>
      </c>
      <c r="F361" s="9">
        <v>647</v>
      </c>
    </row>
    <row r="362" spans="1:6" ht="15.75" x14ac:dyDescent="0.25">
      <c r="A362" s="25" t="s">
        <v>1702</v>
      </c>
      <c r="B362" s="26" t="s">
        <v>1849</v>
      </c>
      <c r="C362" s="27">
        <v>37</v>
      </c>
      <c r="D362" s="26">
        <v>221</v>
      </c>
      <c r="E362" s="26">
        <v>11525</v>
      </c>
      <c r="F362" s="9">
        <v>134</v>
      </c>
    </row>
    <row r="363" spans="1:6" ht="15.75" x14ac:dyDescent="0.25">
      <c r="A363" s="25" t="s">
        <v>1703</v>
      </c>
      <c r="B363" s="26" t="s">
        <v>1849</v>
      </c>
      <c r="C363" s="27">
        <v>6</v>
      </c>
      <c r="D363" s="26">
        <v>17</v>
      </c>
      <c r="E363" s="26">
        <v>485</v>
      </c>
      <c r="F363" s="9">
        <v>117</v>
      </c>
    </row>
    <row r="364" spans="1:6" ht="15.75" x14ac:dyDescent="0.25">
      <c r="A364" s="25" t="s">
        <v>1704</v>
      </c>
      <c r="B364" s="26" t="s">
        <v>1849</v>
      </c>
      <c r="C364" s="27">
        <v>179</v>
      </c>
      <c r="D364" s="26">
        <v>594</v>
      </c>
      <c r="E364" s="26">
        <v>40739</v>
      </c>
      <c r="F364" s="9">
        <v>488</v>
      </c>
    </row>
    <row r="365" spans="1:6" ht="15.75" x14ac:dyDescent="0.25">
      <c r="A365" s="25" t="s">
        <v>1705</v>
      </c>
      <c r="B365" s="26" t="s">
        <v>1849</v>
      </c>
      <c r="C365" s="27">
        <v>181</v>
      </c>
      <c r="D365" s="26">
        <v>631</v>
      </c>
      <c r="E365" s="26">
        <v>56286</v>
      </c>
      <c r="F365" s="9">
        <v>529</v>
      </c>
    </row>
    <row r="366" spans="1:6" ht="15.75" x14ac:dyDescent="0.25">
      <c r="A366" s="25" t="s">
        <v>1706</v>
      </c>
      <c r="B366" s="26" t="s">
        <v>1849</v>
      </c>
      <c r="C366" s="27">
        <v>23</v>
      </c>
      <c r="D366" s="26">
        <v>49</v>
      </c>
      <c r="E366" s="26">
        <v>1734</v>
      </c>
      <c r="F366" s="9">
        <v>301</v>
      </c>
    </row>
    <row r="367" spans="1:6" ht="15.75" x14ac:dyDescent="0.25">
      <c r="A367" s="25" t="s">
        <v>1707</v>
      </c>
      <c r="B367" s="26" t="s">
        <v>1849</v>
      </c>
      <c r="C367" s="27">
        <v>26</v>
      </c>
      <c r="D367" s="26">
        <v>141</v>
      </c>
      <c r="E367" s="26">
        <v>47126</v>
      </c>
      <c r="F367" s="9">
        <v>266</v>
      </c>
    </row>
    <row r="368" spans="1:6" ht="15.75" x14ac:dyDescent="0.25">
      <c r="A368" s="25" t="s">
        <v>1998</v>
      </c>
      <c r="B368" s="26" t="s">
        <v>1849</v>
      </c>
      <c r="C368" s="27">
        <v>17</v>
      </c>
      <c r="D368" s="26">
        <v>60</v>
      </c>
      <c r="E368" s="26">
        <v>4169</v>
      </c>
      <c r="F368" s="9">
        <v>103</v>
      </c>
    </row>
    <row r="369" spans="1:6" ht="15.75" x14ac:dyDescent="0.25">
      <c r="A369" s="25" t="s">
        <v>1708</v>
      </c>
      <c r="B369" s="26" t="s">
        <v>1849</v>
      </c>
      <c r="C369" s="27">
        <v>124</v>
      </c>
      <c r="D369" s="26">
        <v>91</v>
      </c>
      <c r="E369" s="26">
        <v>21564</v>
      </c>
      <c r="F369" s="9">
        <v>814</v>
      </c>
    </row>
    <row r="370" spans="1:6" ht="15.75" x14ac:dyDescent="0.25">
      <c r="A370" s="25" t="s">
        <v>1709</v>
      </c>
      <c r="B370" s="26" t="s">
        <v>1849</v>
      </c>
      <c r="C370" s="27">
        <v>92</v>
      </c>
      <c r="D370" s="26">
        <v>94</v>
      </c>
      <c r="E370" s="26">
        <v>3290</v>
      </c>
      <c r="F370" s="9">
        <v>381</v>
      </c>
    </row>
    <row r="371" spans="1:6" ht="15.75" x14ac:dyDescent="0.25">
      <c r="A371" s="25" t="s">
        <v>1710</v>
      </c>
      <c r="B371" s="26" t="s">
        <v>1849</v>
      </c>
      <c r="C371" s="27">
        <v>144</v>
      </c>
      <c r="D371" s="26">
        <v>165</v>
      </c>
      <c r="E371" s="26">
        <v>81335</v>
      </c>
      <c r="F371" s="9">
        <v>559</v>
      </c>
    </row>
    <row r="372" spans="1:6" ht="15.75" x14ac:dyDescent="0.25">
      <c r="A372" s="25" t="s">
        <v>1999</v>
      </c>
      <c r="B372" s="26" t="s">
        <v>1849</v>
      </c>
      <c r="C372" s="27">
        <v>4</v>
      </c>
      <c r="D372" s="26">
        <v>21</v>
      </c>
      <c r="E372" s="26">
        <v>1077</v>
      </c>
      <c r="F372" s="9">
        <v>54</v>
      </c>
    </row>
    <row r="373" spans="1:6" ht="15.75" x14ac:dyDescent="0.25">
      <c r="A373" s="25" t="s">
        <v>1711</v>
      </c>
      <c r="B373" s="26" t="s">
        <v>1849</v>
      </c>
      <c r="C373" s="27">
        <v>112</v>
      </c>
      <c r="D373" s="26">
        <v>65</v>
      </c>
      <c r="E373" s="26">
        <v>7256</v>
      </c>
      <c r="F373" s="9">
        <v>488</v>
      </c>
    </row>
    <row r="374" spans="1:6" ht="15.75" x14ac:dyDescent="0.25">
      <c r="A374" s="25" t="s">
        <v>2000</v>
      </c>
      <c r="B374" s="26" t="s">
        <v>1849</v>
      </c>
      <c r="C374" s="27">
        <v>13</v>
      </c>
      <c r="D374" s="26">
        <v>67</v>
      </c>
      <c r="E374" s="26">
        <v>2358</v>
      </c>
      <c r="F374" s="9">
        <v>68</v>
      </c>
    </row>
    <row r="375" spans="1:6" ht="15.75" x14ac:dyDescent="0.25">
      <c r="A375" s="25" t="s">
        <v>1712</v>
      </c>
      <c r="B375" s="26" t="s">
        <v>1849</v>
      </c>
      <c r="C375" s="27">
        <v>3798</v>
      </c>
      <c r="D375" s="26">
        <v>9779</v>
      </c>
      <c r="E375" s="26">
        <v>1989588</v>
      </c>
      <c r="F375" s="9">
        <v>8163</v>
      </c>
    </row>
    <row r="376" spans="1:6" ht="15.75" x14ac:dyDescent="0.25">
      <c r="A376" s="25" t="s">
        <v>2001</v>
      </c>
      <c r="B376" s="26" t="s">
        <v>1849</v>
      </c>
      <c r="C376" s="27">
        <v>6</v>
      </c>
      <c r="D376" s="26">
        <v>18</v>
      </c>
      <c r="E376" s="26">
        <v>1227</v>
      </c>
      <c r="F376" s="9">
        <v>44</v>
      </c>
    </row>
    <row r="377" spans="1:6" ht="15.75" x14ac:dyDescent="0.25">
      <c r="A377" s="25" t="s">
        <v>1713</v>
      </c>
      <c r="B377" s="26" t="s">
        <v>1849</v>
      </c>
      <c r="C377" s="27">
        <v>123</v>
      </c>
      <c r="D377" s="26">
        <v>502</v>
      </c>
      <c r="E377" s="26">
        <v>89755</v>
      </c>
      <c r="F377" s="9">
        <v>337</v>
      </c>
    </row>
    <row r="378" spans="1:6" ht="15.75" x14ac:dyDescent="0.25">
      <c r="A378" s="25" t="s">
        <v>1714</v>
      </c>
      <c r="B378" s="26" t="s">
        <v>1849</v>
      </c>
      <c r="C378" s="27">
        <v>732</v>
      </c>
      <c r="D378" s="26">
        <v>2189</v>
      </c>
      <c r="E378" s="26">
        <v>246428</v>
      </c>
      <c r="F378" s="9">
        <v>2018</v>
      </c>
    </row>
    <row r="379" spans="1:6" ht="15.75" x14ac:dyDescent="0.25">
      <c r="A379" s="25" t="s">
        <v>1715</v>
      </c>
      <c r="B379" s="26" t="s">
        <v>1849</v>
      </c>
      <c r="C379" s="27">
        <v>124</v>
      </c>
      <c r="D379" s="26">
        <v>233</v>
      </c>
      <c r="E379" s="26">
        <v>88191</v>
      </c>
      <c r="F379" s="9">
        <v>251</v>
      </c>
    </row>
    <row r="380" spans="1:6" ht="15.75" x14ac:dyDescent="0.25">
      <c r="A380" s="25" t="s">
        <v>1716</v>
      </c>
      <c r="B380" s="26" t="s">
        <v>1849</v>
      </c>
      <c r="C380" s="27">
        <v>178</v>
      </c>
      <c r="D380" s="26">
        <v>294</v>
      </c>
      <c r="E380" s="26">
        <v>41651</v>
      </c>
      <c r="F380" s="9">
        <v>540</v>
      </c>
    </row>
    <row r="381" spans="1:6" ht="15.75" x14ac:dyDescent="0.25">
      <c r="A381" s="25" t="s">
        <v>1717</v>
      </c>
      <c r="B381" s="26" t="s">
        <v>1849</v>
      </c>
      <c r="C381" s="27">
        <v>320</v>
      </c>
      <c r="D381" s="26">
        <v>1029</v>
      </c>
      <c r="E381" s="26">
        <v>61092</v>
      </c>
      <c r="F381" s="9">
        <v>1278</v>
      </c>
    </row>
    <row r="382" spans="1:6" ht="15.75" x14ac:dyDescent="0.25">
      <c r="A382" s="25" t="s">
        <v>2002</v>
      </c>
      <c r="B382" s="26" t="s">
        <v>1849</v>
      </c>
      <c r="C382" s="27">
        <v>31</v>
      </c>
      <c r="D382" s="26">
        <v>81</v>
      </c>
      <c r="E382" s="26">
        <v>6457</v>
      </c>
      <c r="F382" s="9">
        <v>62</v>
      </c>
    </row>
    <row r="383" spans="1:6" ht="15.75" x14ac:dyDescent="0.25">
      <c r="A383" s="25" t="s">
        <v>1718</v>
      </c>
      <c r="B383" s="26" t="s">
        <v>1849</v>
      </c>
      <c r="C383" s="27">
        <v>266</v>
      </c>
      <c r="D383" s="26">
        <v>837</v>
      </c>
      <c r="E383" s="26">
        <v>74890</v>
      </c>
      <c r="F383" s="9">
        <v>686</v>
      </c>
    </row>
    <row r="384" spans="1:6" ht="15.75" x14ac:dyDescent="0.25">
      <c r="A384" s="25" t="s">
        <v>2003</v>
      </c>
      <c r="B384" s="26" t="s">
        <v>1849</v>
      </c>
      <c r="C384" s="27">
        <v>22</v>
      </c>
      <c r="D384" s="26">
        <v>244</v>
      </c>
      <c r="E384" s="26">
        <v>5271</v>
      </c>
      <c r="F384" s="9">
        <v>82</v>
      </c>
    </row>
    <row r="385" spans="1:6" ht="15.75" x14ac:dyDescent="0.25">
      <c r="A385" s="25" t="s">
        <v>1719</v>
      </c>
      <c r="B385" s="26" t="s">
        <v>1849</v>
      </c>
      <c r="C385" s="27">
        <v>218</v>
      </c>
      <c r="D385" s="26">
        <v>1022</v>
      </c>
      <c r="E385" s="26">
        <v>51203</v>
      </c>
      <c r="F385" s="9">
        <v>437</v>
      </c>
    </row>
    <row r="386" spans="1:6" ht="15.75" x14ac:dyDescent="0.25">
      <c r="A386" s="25" t="s">
        <v>2004</v>
      </c>
      <c r="B386" s="26" t="s">
        <v>1849</v>
      </c>
      <c r="C386" s="27">
        <v>20</v>
      </c>
      <c r="D386" s="26">
        <v>48</v>
      </c>
      <c r="E386" s="26">
        <v>16502</v>
      </c>
      <c r="F386" s="9">
        <v>107</v>
      </c>
    </row>
    <row r="387" spans="1:6" ht="15.75" x14ac:dyDescent="0.25">
      <c r="A387" s="25" t="s">
        <v>2005</v>
      </c>
      <c r="B387" s="26" t="s">
        <v>1849</v>
      </c>
      <c r="C387" s="27">
        <v>16</v>
      </c>
      <c r="D387" s="26">
        <v>14</v>
      </c>
      <c r="E387" s="26">
        <v>610</v>
      </c>
      <c r="F387" s="9">
        <v>46</v>
      </c>
    </row>
    <row r="388" spans="1:6" ht="15.75" x14ac:dyDescent="0.25">
      <c r="A388" s="25" t="s">
        <v>1720</v>
      </c>
      <c r="B388" s="26" t="s">
        <v>1849</v>
      </c>
      <c r="C388" s="27">
        <v>299</v>
      </c>
      <c r="D388" s="26">
        <v>1822</v>
      </c>
      <c r="E388" s="26">
        <v>202541</v>
      </c>
      <c r="F388" s="9">
        <v>647</v>
      </c>
    </row>
    <row r="389" spans="1:6" ht="15.75" x14ac:dyDescent="0.25">
      <c r="A389" s="25" t="s">
        <v>1721</v>
      </c>
      <c r="B389" s="26" t="s">
        <v>1849</v>
      </c>
      <c r="C389" s="27">
        <v>51</v>
      </c>
      <c r="D389" s="26">
        <v>302</v>
      </c>
      <c r="E389" s="26">
        <v>7171</v>
      </c>
      <c r="F389" s="9">
        <v>142</v>
      </c>
    </row>
    <row r="390" spans="1:6" ht="15.75" x14ac:dyDescent="0.25">
      <c r="A390" s="25" t="s">
        <v>1722</v>
      </c>
      <c r="B390" s="26" t="s">
        <v>1849</v>
      </c>
      <c r="C390" s="27">
        <v>684</v>
      </c>
      <c r="D390" s="26">
        <v>2936</v>
      </c>
      <c r="E390" s="26">
        <v>285547</v>
      </c>
      <c r="F390" s="9">
        <v>1415</v>
      </c>
    </row>
    <row r="391" spans="1:6" ht="15.75" x14ac:dyDescent="0.25">
      <c r="A391" s="25" t="s">
        <v>1723</v>
      </c>
      <c r="B391" s="26" t="s">
        <v>1849</v>
      </c>
      <c r="C391" s="27">
        <v>15</v>
      </c>
      <c r="D391" s="26">
        <v>103</v>
      </c>
      <c r="E391" s="26">
        <v>3317</v>
      </c>
      <c r="F391" s="9">
        <v>105</v>
      </c>
    </row>
    <row r="392" spans="1:6" ht="15.75" x14ac:dyDescent="0.25">
      <c r="A392" s="25" t="s">
        <v>1724</v>
      </c>
      <c r="B392" s="26" t="s">
        <v>1849</v>
      </c>
      <c r="C392" s="27">
        <v>186</v>
      </c>
      <c r="D392" s="26">
        <v>871</v>
      </c>
      <c r="E392" s="26">
        <v>139857</v>
      </c>
      <c r="F392" s="9">
        <v>495</v>
      </c>
    </row>
    <row r="393" spans="1:6" ht="15.75" x14ac:dyDescent="0.25">
      <c r="A393" s="25" t="s">
        <v>2006</v>
      </c>
      <c r="B393" s="26" t="s">
        <v>1849</v>
      </c>
      <c r="C393" s="27">
        <v>6</v>
      </c>
      <c r="D393" s="26">
        <v>19</v>
      </c>
      <c r="E393" s="26">
        <v>1434</v>
      </c>
      <c r="F393" s="9">
        <v>35</v>
      </c>
    </row>
    <row r="394" spans="1:6" ht="15.75" x14ac:dyDescent="0.25">
      <c r="A394" s="25" t="s">
        <v>1725</v>
      </c>
      <c r="B394" s="26" t="s">
        <v>1849</v>
      </c>
      <c r="C394" s="27">
        <v>255</v>
      </c>
      <c r="D394" s="26">
        <v>204</v>
      </c>
      <c r="E394" s="26">
        <v>43001</v>
      </c>
      <c r="F394" s="9">
        <v>1120</v>
      </c>
    </row>
    <row r="395" spans="1:6" ht="15.75" x14ac:dyDescent="0.25">
      <c r="A395" s="25" t="s">
        <v>1726</v>
      </c>
      <c r="B395" s="26" t="s">
        <v>1849</v>
      </c>
      <c r="C395" s="27">
        <v>160</v>
      </c>
      <c r="D395" s="26">
        <v>807</v>
      </c>
      <c r="E395" s="26">
        <v>32400</v>
      </c>
      <c r="F395" s="9">
        <v>287</v>
      </c>
    </row>
    <row r="396" spans="1:6" ht="15.75" x14ac:dyDescent="0.25">
      <c r="A396" s="25" t="s">
        <v>2007</v>
      </c>
      <c r="B396" s="26" t="s">
        <v>1849</v>
      </c>
      <c r="C396" s="27">
        <v>8</v>
      </c>
      <c r="D396" s="26">
        <v>36</v>
      </c>
      <c r="E396" s="26">
        <v>1193</v>
      </c>
      <c r="F396" s="9">
        <v>63</v>
      </c>
    </row>
    <row r="397" spans="1:6" ht="15.75" x14ac:dyDescent="0.25">
      <c r="A397" s="25" t="s">
        <v>1727</v>
      </c>
      <c r="B397" s="26" t="s">
        <v>1849</v>
      </c>
      <c r="C397" s="27">
        <v>54</v>
      </c>
      <c r="D397" s="26">
        <v>111</v>
      </c>
      <c r="E397" s="26">
        <v>10483</v>
      </c>
      <c r="F397" s="9">
        <v>1049</v>
      </c>
    </row>
    <row r="398" spans="1:6" ht="15.75" x14ac:dyDescent="0.25">
      <c r="A398" s="25" t="s">
        <v>1728</v>
      </c>
      <c r="B398" s="26" t="s">
        <v>1849</v>
      </c>
      <c r="C398" s="27">
        <v>35</v>
      </c>
      <c r="D398" s="26">
        <v>187</v>
      </c>
      <c r="E398" s="26">
        <v>6527</v>
      </c>
      <c r="F398" s="9">
        <v>211</v>
      </c>
    </row>
    <row r="399" spans="1:6" ht="15.75" x14ac:dyDescent="0.25">
      <c r="A399" s="25" t="s">
        <v>1729</v>
      </c>
      <c r="B399" s="26" t="s">
        <v>1849</v>
      </c>
      <c r="C399" s="27">
        <v>18</v>
      </c>
      <c r="D399" s="26">
        <v>19</v>
      </c>
      <c r="E399" s="26">
        <v>472</v>
      </c>
      <c r="F399" s="9">
        <v>121</v>
      </c>
    </row>
    <row r="400" spans="1:6" ht="15.75" x14ac:dyDescent="0.25">
      <c r="A400" s="25" t="s">
        <v>1730</v>
      </c>
      <c r="B400" s="26" t="s">
        <v>1849</v>
      </c>
      <c r="C400" s="27">
        <v>109</v>
      </c>
      <c r="D400" s="26">
        <v>202</v>
      </c>
      <c r="E400" s="26">
        <v>23387</v>
      </c>
      <c r="F400" s="9">
        <v>344</v>
      </c>
    </row>
    <row r="401" spans="1:6" ht="15.75" x14ac:dyDescent="0.25">
      <c r="A401" s="25" t="s">
        <v>2008</v>
      </c>
      <c r="B401" s="26" t="s">
        <v>1849</v>
      </c>
      <c r="C401" s="27">
        <v>4</v>
      </c>
      <c r="D401" s="26">
        <v>77</v>
      </c>
      <c r="E401" s="26">
        <v>839</v>
      </c>
      <c r="F401" s="9">
        <v>46</v>
      </c>
    </row>
    <row r="402" spans="1:6" ht="15.75" x14ac:dyDescent="0.25">
      <c r="A402" s="25" t="s">
        <v>2009</v>
      </c>
      <c r="B402" s="26" t="s">
        <v>1849</v>
      </c>
      <c r="C402" s="27">
        <v>68</v>
      </c>
      <c r="D402" s="26">
        <v>1047</v>
      </c>
      <c r="E402" s="26">
        <v>111539</v>
      </c>
      <c r="F402" s="9">
        <v>182</v>
      </c>
    </row>
    <row r="403" spans="1:6" ht="15.75" x14ac:dyDescent="0.25">
      <c r="A403" s="25" t="s">
        <v>1731</v>
      </c>
      <c r="B403" s="26" t="s">
        <v>1849</v>
      </c>
      <c r="C403" s="27">
        <v>175</v>
      </c>
      <c r="D403" s="26">
        <v>448</v>
      </c>
      <c r="E403" s="26">
        <v>63330</v>
      </c>
      <c r="F403" s="9">
        <v>520</v>
      </c>
    </row>
    <row r="404" spans="1:6" ht="15.75" x14ac:dyDescent="0.25">
      <c r="A404" s="25" t="s">
        <v>1732</v>
      </c>
      <c r="B404" s="26" t="s">
        <v>1849</v>
      </c>
      <c r="C404" s="27">
        <v>257</v>
      </c>
      <c r="D404" s="26">
        <v>485</v>
      </c>
      <c r="E404" s="26">
        <v>35970</v>
      </c>
      <c r="F404" s="9">
        <v>673</v>
      </c>
    </row>
    <row r="405" spans="1:6" ht="15.75" x14ac:dyDescent="0.25">
      <c r="A405" s="25" t="s">
        <v>1733</v>
      </c>
      <c r="B405" s="26" t="s">
        <v>1849</v>
      </c>
      <c r="C405" s="27">
        <v>570</v>
      </c>
      <c r="D405" s="26">
        <v>1284</v>
      </c>
      <c r="E405" s="26">
        <v>95039</v>
      </c>
      <c r="F405" s="9">
        <v>1165</v>
      </c>
    </row>
    <row r="406" spans="1:6" ht="15.75" x14ac:dyDescent="0.25">
      <c r="A406" s="25" t="s">
        <v>1734</v>
      </c>
      <c r="B406" s="26" t="s">
        <v>1849</v>
      </c>
      <c r="C406" s="27">
        <v>542</v>
      </c>
      <c r="D406" s="26">
        <v>1667</v>
      </c>
      <c r="E406" s="26">
        <v>142411</v>
      </c>
      <c r="F406" s="9">
        <v>1607</v>
      </c>
    </row>
    <row r="407" spans="1:6" ht="15.75" x14ac:dyDescent="0.25">
      <c r="A407" s="25" t="s">
        <v>1735</v>
      </c>
      <c r="B407" s="26" t="s">
        <v>1849</v>
      </c>
      <c r="C407" s="27">
        <v>81</v>
      </c>
      <c r="D407" s="26">
        <v>262</v>
      </c>
      <c r="E407" s="26">
        <v>12381</v>
      </c>
      <c r="F407" s="9">
        <v>414</v>
      </c>
    </row>
    <row r="408" spans="1:6" ht="15.75" x14ac:dyDescent="0.25">
      <c r="A408" s="25" t="s">
        <v>2010</v>
      </c>
      <c r="B408" s="26" t="s">
        <v>1849</v>
      </c>
      <c r="C408" s="27">
        <v>9</v>
      </c>
      <c r="D408" s="26">
        <v>29</v>
      </c>
      <c r="E408" s="26">
        <v>6680</v>
      </c>
      <c r="F408" s="9">
        <v>76</v>
      </c>
    </row>
    <row r="409" spans="1:6" ht="15.75" x14ac:dyDescent="0.25">
      <c r="A409" s="25" t="s">
        <v>2011</v>
      </c>
      <c r="B409" s="26" t="s">
        <v>1849</v>
      </c>
      <c r="C409" s="27">
        <v>82</v>
      </c>
      <c r="D409" s="26">
        <v>136</v>
      </c>
      <c r="E409" s="26">
        <v>73566</v>
      </c>
      <c r="F409" s="9">
        <v>251</v>
      </c>
    </row>
    <row r="410" spans="1:6" ht="15.75" x14ac:dyDescent="0.25">
      <c r="A410" s="25" t="s">
        <v>1736</v>
      </c>
      <c r="B410" s="26" t="s">
        <v>1849</v>
      </c>
      <c r="C410" s="27">
        <v>86</v>
      </c>
      <c r="D410" s="26">
        <v>220</v>
      </c>
      <c r="E410" s="26">
        <v>15809</v>
      </c>
      <c r="F410" s="9">
        <v>443</v>
      </c>
    </row>
    <row r="411" spans="1:6" ht="15.75" x14ac:dyDescent="0.25">
      <c r="A411" s="25" t="s">
        <v>2012</v>
      </c>
      <c r="B411" s="26" t="s">
        <v>1849</v>
      </c>
      <c r="C411" s="27">
        <v>45</v>
      </c>
      <c r="D411" s="26">
        <v>45</v>
      </c>
      <c r="E411" s="26">
        <v>6602</v>
      </c>
      <c r="F411" s="9">
        <v>118</v>
      </c>
    </row>
    <row r="412" spans="1:6" ht="15.75" x14ac:dyDescent="0.25">
      <c r="A412" s="25" t="s">
        <v>2013</v>
      </c>
      <c r="B412" s="26" t="s">
        <v>1849</v>
      </c>
      <c r="C412" s="27">
        <v>2</v>
      </c>
      <c r="D412" s="26">
        <v>19</v>
      </c>
      <c r="E412" s="26">
        <v>1425</v>
      </c>
      <c r="F412" s="9">
        <v>53</v>
      </c>
    </row>
    <row r="413" spans="1:6" ht="15.75" x14ac:dyDescent="0.25">
      <c r="A413" s="25" t="s">
        <v>1737</v>
      </c>
      <c r="B413" s="26" t="s">
        <v>1849</v>
      </c>
      <c r="C413" s="27">
        <v>109</v>
      </c>
      <c r="D413" s="26">
        <v>358</v>
      </c>
      <c r="E413" s="26">
        <v>23742</v>
      </c>
      <c r="F413" s="9">
        <v>269</v>
      </c>
    </row>
    <row r="414" spans="1:6" ht="15.75" x14ac:dyDescent="0.25">
      <c r="A414" s="25" t="s">
        <v>2014</v>
      </c>
      <c r="B414" s="26" t="s">
        <v>1849</v>
      </c>
      <c r="C414" s="27">
        <v>153</v>
      </c>
      <c r="D414" s="26">
        <v>612</v>
      </c>
      <c r="E414" s="26">
        <v>52522</v>
      </c>
      <c r="F414" s="9">
        <v>185</v>
      </c>
    </row>
    <row r="415" spans="1:6" ht="15.75" x14ac:dyDescent="0.25">
      <c r="A415" s="25" t="s">
        <v>2015</v>
      </c>
      <c r="B415" s="26" t="s">
        <v>1849</v>
      </c>
      <c r="C415" s="27">
        <v>221</v>
      </c>
      <c r="D415" s="26">
        <v>755</v>
      </c>
      <c r="E415" s="26">
        <v>1543439</v>
      </c>
      <c r="F415" s="9">
        <v>517</v>
      </c>
    </row>
    <row r="416" spans="1:6" ht="15.75" x14ac:dyDescent="0.25">
      <c r="A416" s="25" t="s">
        <v>2016</v>
      </c>
      <c r="B416" s="26" t="s">
        <v>1849</v>
      </c>
      <c r="C416" s="27">
        <v>251</v>
      </c>
      <c r="D416" s="26">
        <v>2576</v>
      </c>
      <c r="E416" s="26">
        <v>52637</v>
      </c>
      <c r="F416" s="9">
        <v>1313</v>
      </c>
    </row>
    <row r="417" spans="1:6" ht="15.75" x14ac:dyDescent="0.25">
      <c r="A417" s="25" t="s">
        <v>2017</v>
      </c>
      <c r="B417" s="26" t="s">
        <v>1849</v>
      </c>
      <c r="C417" s="27">
        <v>38</v>
      </c>
      <c r="D417" s="26">
        <v>48</v>
      </c>
      <c r="E417" s="26">
        <v>9758</v>
      </c>
      <c r="F417" s="9">
        <v>102</v>
      </c>
    </row>
    <row r="418" spans="1:6" ht="15.75" x14ac:dyDescent="0.25">
      <c r="A418" s="25" t="s">
        <v>2018</v>
      </c>
      <c r="B418" s="26" t="s">
        <v>1849</v>
      </c>
      <c r="C418" s="27">
        <v>380</v>
      </c>
      <c r="D418" s="26">
        <v>548</v>
      </c>
      <c r="E418" s="26">
        <v>173168</v>
      </c>
      <c r="F418" s="9">
        <v>1147</v>
      </c>
    </row>
    <row r="419" spans="1:6" ht="15.75" x14ac:dyDescent="0.25">
      <c r="A419" s="25" t="s">
        <v>1738</v>
      </c>
      <c r="B419" s="26" t="s">
        <v>1849</v>
      </c>
      <c r="C419" s="27">
        <v>72</v>
      </c>
      <c r="D419" s="26">
        <v>142</v>
      </c>
      <c r="E419" s="26">
        <v>15515</v>
      </c>
      <c r="F419" s="9">
        <v>151</v>
      </c>
    </row>
    <row r="420" spans="1:6" ht="15.75" x14ac:dyDescent="0.25">
      <c r="A420" s="25" t="s">
        <v>1739</v>
      </c>
      <c r="B420" s="26" t="s">
        <v>1849</v>
      </c>
      <c r="C420" s="27">
        <v>4</v>
      </c>
      <c r="D420" s="26">
        <v>20</v>
      </c>
      <c r="E420" s="26">
        <v>259</v>
      </c>
      <c r="F420" s="9">
        <v>154</v>
      </c>
    </row>
    <row r="421" spans="1:6" ht="15.75" x14ac:dyDescent="0.25">
      <c r="A421" s="25" t="s">
        <v>1740</v>
      </c>
      <c r="B421" s="26" t="s">
        <v>1849</v>
      </c>
      <c r="C421" s="27">
        <v>21</v>
      </c>
      <c r="D421" s="26">
        <v>40</v>
      </c>
      <c r="E421" s="26">
        <v>27832</v>
      </c>
      <c r="F421" s="9">
        <v>138</v>
      </c>
    </row>
    <row r="422" spans="1:6" ht="15.75" x14ac:dyDescent="0.25">
      <c r="A422" s="25" t="s">
        <v>1741</v>
      </c>
      <c r="B422" s="26" t="s">
        <v>1849</v>
      </c>
      <c r="C422" s="27">
        <v>112</v>
      </c>
      <c r="D422" s="26">
        <v>355</v>
      </c>
      <c r="E422" s="26">
        <v>85658</v>
      </c>
      <c r="F422" s="9">
        <v>249</v>
      </c>
    </row>
    <row r="423" spans="1:6" ht="15.75" x14ac:dyDescent="0.25">
      <c r="A423" s="25" t="s">
        <v>1742</v>
      </c>
      <c r="B423" s="26" t="s">
        <v>1849</v>
      </c>
      <c r="C423" s="27">
        <v>243</v>
      </c>
      <c r="D423" s="26">
        <v>804</v>
      </c>
      <c r="E423" s="26">
        <v>42830</v>
      </c>
      <c r="F423" s="9">
        <v>1073</v>
      </c>
    </row>
    <row r="424" spans="1:6" ht="15.75" x14ac:dyDescent="0.25">
      <c r="A424" s="25" t="s">
        <v>1743</v>
      </c>
      <c r="B424" s="26" t="s">
        <v>1849</v>
      </c>
      <c r="C424" s="27">
        <v>263</v>
      </c>
      <c r="D424" s="26">
        <v>1224</v>
      </c>
      <c r="E424" s="26">
        <v>109455</v>
      </c>
      <c r="F424" s="9">
        <v>881</v>
      </c>
    </row>
    <row r="425" spans="1:6" ht="15.75" x14ac:dyDescent="0.25">
      <c r="A425" s="25" t="s">
        <v>1744</v>
      </c>
      <c r="B425" s="26" t="s">
        <v>1849</v>
      </c>
      <c r="C425" s="27">
        <v>71</v>
      </c>
      <c r="D425" s="26">
        <v>400</v>
      </c>
      <c r="E425" s="26">
        <v>48915</v>
      </c>
      <c r="F425" s="9">
        <v>833</v>
      </c>
    </row>
    <row r="426" spans="1:6" ht="15.75" x14ac:dyDescent="0.25">
      <c r="A426" s="25" t="s">
        <v>2019</v>
      </c>
      <c r="B426" s="26" t="s">
        <v>1849</v>
      </c>
      <c r="C426" s="27">
        <v>56</v>
      </c>
      <c r="D426" s="26">
        <v>105</v>
      </c>
      <c r="E426" s="26">
        <v>3193</v>
      </c>
      <c r="F426" s="9">
        <v>141</v>
      </c>
    </row>
    <row r="427" spans="1:6" ht="15.75" x14ac:dyDescent="0.25">
      <c r="A427" s="25" t="s">
        <v>2020</v>
      </c>
      <c r="B427" s="26" t="s">
        <v>1849</v>
      </c>
      <c r="C427" s="27">
        <v>35</v>
      </c>
      <c r="D427" s="26">
        <v>134</v>
      </c>
      <c r="E427" s="26">
        <v>13462</v>
      </c>
      <c r="F427" s="9">
        <v>62</v>
      </c>
    </row>
    <row r="428" spans="1:6" ht="15.75" x14ac:dyDescent="0.25">
      <c r="A428" s="25" t="s">
        <v>2021</v>
      </c>
      <c r="B428" s="26" t="s">
        <v>1849</v>
      </c>
      <c r="C428" s="27">
        <v>25</v>
      </c>
      <c r="D428" s="26">
        <v>57</v>
      </c>
      <c r="E428" s="26">
        <v>2705</v>
      </c>
      <c r="F428" s="9">
        <v>83</v>
      </c>
    </row>
    <row r="429" spans="1:6" ht="15.75" x14ac:dyDescent="0.25">
      <c r="A429" s="25" t="s">
        <v>2022</v>
      </c>
      <c r="B429" s="26" t="s">
        <v>1849</v>
      </c>
      <c r="C429" s="27">
        <v>144</v>
      </c>
      <c r="D429" s="26">
        <v>358</v>
      </c>
      <c r="E429" s="26">
        <v>32754</v>
      </c>
      <c r="F429" s="9">
        <v>326</v>
      </c>
    </row>
    <row r="430" spans="1:6" ht="15.75" x14ac:dyDescent="0.25">
      <c r="A430" s="25" t="s">
        <v>1745</v>
      </c>
      <c r="B430" s="26" t="s">
        <v>1849</v>
      </c>
      <c r="C430" s="27">
        <v>399</v>
      </c>
      <c r="D430" s="26">
        <v>1919</v>
      </c>
      <c r="E430" s="26">
        <v>364410</v>
      </c>
      <c r="F430" s="9">
        <v>1071</v>
      </c>
    </row>
    <row r="431" spans="1:6" ht="15.75" x14ac:dyDescent="0.25">
      <c r="A431" s="25" t="s">
        <v>1746</v>
      </c>
      <c r="B431" s="26" t="s">
        <v>1849</v>
      </c>
      <c r="C431" s="27">
        <v>61</v>
      </c>
      <c r="D431" s="26">
        <v>185</v>
      </c>
      <c r="E431" s="26">
        <v>3976</v>
      </c>
      <c r="F431" s="9">
        <v>513</v>
      </c>
    </row>
    <row r="432" spans="1:6" ht="15.75" x14ac:dyDescent="0.25">
      <c r="A432" s="25" t="s">
        <v>1747</v>
      </c>
      <c r="B432" s="26" t="s">
        <v>1849</v>
      </c>
      <c r="C432" s="27">
        <v>314</v>
      </c>
      <c r="D432" s="26">
        <v>606</v>
      </c>
      <c r="E432" s="26">
        <v>80043</v>
      </c>
      <c r="F432" s="9">
        <v>1295</v>
      </c>
    </row>
    <row r="433" spans="1:6" ht="15.75" x14ac:dyDescent="0.25">
      <c r="A433" s="25" t="s">
        <v>2023</v>
      </c>
      <c r="B433" s="26" t="s">
        <v>1849</v>
      </c>
      <c r="C433" s="27">
        <v>22</v>
      </c>
      <c r="D433" s="26">
        <v>55</v>
      </c>
      <c r="E433" s="26">
        <v>5407</v>
      </c>
      <c r="F433" s="9">
        <v>60</v>
      </c>
    </row>
    <row r="434" spans="1:6" ht="15.75" x14ac:dyDescent="0.25">
      <c r="A434" s="25" t="s">
        <v>1748</v>
      </c>
      <c r="B434" s="26" t="s">
        <v>1849</v>
      </c>
      <c r="C434" s="27">
        <v>120</v>
      </c>
      <c r="D434" s="26">
        <v>362</v>
      </c>
      <c r="E434" s="26">
        <v>28422</v>
      </c>
      <c r="F434" s="9">
        <v>631</v>
      </c>
    </row>
    <row r="435" spans="1:6" ht="15.75" x14ac:dyDescent="0.25">
      <c r="A435" s="25" t="s">
        <v>1749</v>
      </c>
      <c r="B435" s="26" t="s">
        <v>1849</v>
      </c>
      <c r="C435" s="27">
        <v>317</v>
      </c>
      <c r="D435" s="26">
        <v>613</v>
      </c>
      <c r="E435" s="26">
        <v>75126</v>
      </c>
      <c r="F435" s="9">
        <v>1065</v>
      </c>
    </row>
    <row r="436" spans="1:6" ht="15.75" x14ac:dyDescent="0.25">
      <c r="A436" s="25" t="s">
        <v>1750</v>
      </c>
      <c r="B436" s="26" t="s">
        <v>1849</v>
      </c>
      <c r="C436" s="27">
        <v>2117</v>
      </c>
      <c r="D436" s="26">
        <v>3966</v>
      </c>
      <c r="E436" s="26">
        <v>4330163</v>
      </c>
      <c r="F436" s="9">
        <v>5659</v>
      </c>
    </row>
    <row r="437" spans="1:6" ht="15.75" x14ac:dyDescent="0.25">
      <c r="A437" s="25" t="s">
        <v>2024</v>
      </c>
      <c r="B437" s="26" t="s">
        <v>1849</v>
      </c>
      <c r="C437" s="27">
        <v>28</v>
      </c>
      <c r="D437" s="26">
        <v>62</v>
      </c>
      <c r="E437" s="26">
        <v>1601</v>
      </c>
      <c r="F437" s="9">
        <v>92</v>
      </c>
    </row>
    <row r="438" spans="1:6" ht="15.75" x14ac:dyDescent="0.25">
      <c r="A438" s="25" t="s">
        <v>1751</v>
      </c>
      <c r="B438" s="26" t="s">
        <v>1849</v>
      </c>
      <c r="C438" s="27">
        <v>631</v>
      </c>
      <c r="D438" s="26">
        <v>1660</v>
      </c>
      <c r="E438" s="26">
        <v>181944</v>
      </c>
      <c r="F438" s="9">
        <v>2634</v>
      </c>
    </row>
    <row r="439" spans="1:6" ht="15.75" x14ac:dyDescent="0.25">
      <c r="A439" s="25" t="s">
        <v>1752</v>
      </c>
      <c r="B439" s="26" t="s">
        <v>1849</v>
      </c>
      <c r="C439" s="27">
        <v>122</v>
      </c>
      <c r="D439" s="26">
        <v>337</v>
      </c>
      <c r="E439" s="26">
        <v>18877</v>
      </c>
      <c r="F439" s="9">
        <v>699</v>
      </c>
    </row>
    <row r="440" spans="1:6" ht="15.75" x14ac:dyDescent="0.25">
      <c r="A440" s="25" t="s">
        <v>1753</v>
      </c>
      <c r="B440" s="26" t="s">
        <v>1849</v>
      </c>
      <c r="C440" s="27">
        <v>137</v>
      </c>
      <c r="D440" s="26">
        <v>280</v>
      </c>
      <c r="E440" s="26">
        <v>117047</v>
      </c>
      <c r="F440" s="9">
        <v>984</v>
      </c>
    </row>
    <row r="441" spans="1:6" ht="15.75" x14ac:dyDescent="0.25">
      <c r="A441" s="25" t="s">
        <v>1754</v>
      </c>
      <c r="B441" s="26" t="s">
        <v>1849</v>
      </c>
      <c r="C441" s="27">
        <v>285</v>
      </c>
      <c r="D441" s="26">
        <v>538</v>
      </c>
      <c r="E441" s="26">
        <v>67250</v>
      </c>
      <c r="F441" s="9">
        <v>666</v>
      </c>
    </row>
    <row r="442" spans="1:6" ht="15.75" x14ac:dyDescent="0.25">
      <c r="A442" s="25" t="s">
        <v>2025</v>
      </c>
      <c r="B442" s="26" t="s">
        <v>1849</v>
      </c>
      <c r="C442" s="27">
        <v>13</v>
      </c>
      <c r="D442" s="26">
        <v>23</v>
      </c>
      <c r="E442" s="26">
        <v>1527</v>
      </c>
      <c r="F442" s="9">
        <v>103</v>
      </c>
    </row>
    <row r="443" spans="1:6" ht="15.75" x14ac:dyDescent="0.25">
      <c r="A443" s="25" t="s">
        <v>1755</v>
      </c>
      <c r="B443" s="26" t="s">
        <v>1849</v>
      </c>
      <c r="C443" s="27">
        <v>29</v>
      </c>
      <c r="D443" s="26">
        <v>46</v>
      </c>
      <c r="E443" s="26">
        <v>5075</v>
      </c>
      <c r="F443" s="9">
        <v>274</v>
      </c>
    </row>
    <row r="444" spans="1:6" ht="15.75" x14ac:dyDescent="0.25">
      <c r="A444" s="25" t="s">
        <v>1756</v>
      </c>
      <c r="B444" s="26" t="s">
        <v>1849</v>
      </c>
      <c r="C444" s="27">
        <v>98</v>
      </c>
      <c r="D444" s="26">
        <v>81</v>
      </c>
      <c r="E444" s="26">
        <v>3195</v>
      </c>
      <c r="F444" s="9">
        <v>287</v>
      </c>
    </row>
    <row r="445" spans="1:6" ht="15.75" x14ac:dyDescent="0.25">
      <c r="A445" s="25" t="s">
        <v>1757</v>
      </c>
      <c r="B445" s="26" t="s">
        <v>1849</v>
      </c>
      <c r="C445" s="27">
        <v>57</v>
      </c>
      <c r="D445" s="26">
        <v>111</v>
      </c>
      <c r="E445" s="26">
        <v>15565</v>
      </c>
      <c r="F445" s="9">
        <v>265</v>
      </c>
    </row>
    <row r="446" spans="1:6" ht="15.75" x14ac:dyDescent="0.25">
      <c r="A446" s="25" t="s">
        <v>2026</v>
      </c>
      <c r="B446" s="26" t="s">
        <v>1849</v>
      </c>
      <c r="C446" s="27">
        <v>16</v>
      </c>
      <c r="D446" s="26">
        <v>2</v>
      </c>
      <c r="E446" s="26">
        <v>4</v>
      </c>
      <c r="F446" s="9">
        <v>96</v>
      </c>
    </row>
    <row r="447" spans="1:6" ht="15.75" x14ac:dyDescent="0.25">
      <c r="A447" s="25" t="s">
        <v>2027</v>
      </c>
      <c r="B447" s="26" t="s">
        <v>1849</v>
      </c>
      <c r="C447" s="27">
        <v>234</v>
      </c>
      <c r="D447" s="26">
        <v>613</v>
      </c>
      <c r="E447" s="26">
        <v>59369</v>
      </c>
      <c r="F447" s="9">
        <v>762</v>
      </c>
    </row>
    <row r="448" spans="1:6" ht="15.75" x14ac:dyDescent="0.25">
      <c r="A448" s="25" t="s">
        <v>2028</v>
      </c>
      <c r="B448" s="26" t="s">
        <v>1849</v>
      </c>
      <c r="C448" s="27">
        <v>28</v>
      </c>
      <c r="D448" s="26">
        <v>270</v>
      </c>
      <c r="E448" s="26">
        <v>255686</v>
      </c>
      <c r="F448" s="9">
        <v>106</v>
      </c>
    </row>
    <row r="449" spans="1:6" ht="15.75" x14ac:dyDescent="0.25">
      <c r="A449" s="25" t="s">
        <v>1758</v>
      </c>
      <c r="B449" s="26" t="s">
        <v>1849</v>
      </c>
      <c r="C449" s="27">
        <v>15</v>
      </c>
      <c r="D449" s="26">
        <v>20</v>
      </c>
      <c r="E449" s="26">
        <v>430</v>
      </c>
      <c r="F449" s="9">
        <v>420</v>
      </c>
    </row>
    <row r="450" spans="1:6" ht="15.75" x14ac:dyDescent="0.25">
      <c r="A450" s="25" t="s">
        <v>1759</v>
      </c>
      <c r="B450" s="26" t="s">
        <v>1849</v>
      </c>
      <c r="C450" s="27">
        <v>20</v>
      </c>
      <c r="D450" s="26">
        <v>75</v>
      </c>
      <c r="E450" s="26">
        <v>7692</v>
      </c>
      <c r="F450" s="9">
        <v>298</v>
      </c>
    </row>
    <row r="451" spans="1:6" ht="15.75" x14ac:dyDescent="0.25">
      <c r="A451" s="25" t="s">
        <v>1760</v>
      </c>
      <c r="B451" s="26" t="s">
        <v>1849</v>
      </c>
      <c r="C451" s="27">
        <v>118</v>
      </c>
      <c r="D451" s="26">
        <v>76</v>
      </c>
      <c r="E451" s="26">
        <v>20195</v>
      </c>
      <c r="F451" s="9">
        <v>268</v>
      </c>
    </row>
    <row r="452" spans="1:6" ht="15.75" x14ac:dyDescent="0.25">
      <c r="A452" s="25" t="s">
        <v>2029</v>
      </c>
      <c r="B452" s="26" t="s">
        <v>1849</v>
      </c>
      <c r="C452" s="27">
        <v>57</v>
      </c>
      <c r="D452" s="26">
        <v>159</v>
      </c>
      <c r="E452" s="26">
        <v>12212</v>
      </c>
      <c r="F452" s="9">
        <v>240</v>
      </c>
    </row>
    <row r="453" spans="1:6" ht="15.75" x14ac:dyDescent="0.25">
      <c r="A453" s="25" t="s">
        <v>2030</v>
      </c>
      <c r="B453" s="26" t="s">
        <v>1849</v>
      </c>
      <c r="C453" s="27">
        <v>4</v>
      </c>
      <c r="D453" s="26">
        <v>16</v>
      </c>
      <c r="E453" s="26">
        <v>252</v>
      </c>
      <c r="F453" s="9">
        <v>58</v>
      </c>
    </row>
    <row r="454" spans="1:6" ht="15.75" x14ac:dyDescent="0.25">
      <c r="A454" s="25" t="s">
        <v>1761</v>
      </c>
      <c r="B454" s="26" t="s">
        <v>1849</v>
      </c>
      <c r="C454" s="27">
        <v>34</v>
      </c>
      <c r="D454" s="26">
        <v>88</v>
      </c>
      <c r="E454" s="26">
        <v>2864</v>
      </c>
      <c r="F454" s="9">
        <v>131</v>
      </c>
    </row>
    <row r="455" spans="1:6" ht="15.75" x14ac:dyDescent="0.25">
      <c r="A455" s="25" t="s">
        <v>1762</v>
      </c>
      <c r="B455" s="26" t="s">
        <v>1849</v>
      </c>
      <c r="C455" s="27">
        <v>494</v>
      </c>
      <c r="D455" s="26">
        <v>751</v>
      </c>
      <c r="E455" s="26">
        <v>68799</v>
      </c>
      <c r="F455" s="9">
        <v>1419</v>
      </c>
    </row>
    <row r="456" spans="1:6" ht="15.75" x14ac:dyDescent="0.25">
      <c r="A456" s="25" t="s">
        <v>2031</v>
      </c>
      <c r="B456" s="26" t="s">
        <v>1849</v>
      </c>
      <c r="C456" s="27">
        <v>35</v>
      </c>
      <c r="D456" s="26">
        <v>104</v>
      </c>
      <c r="E456" s="26">
        <v>22382</v>
      </c>
      <c r="F456" s="9">
        <v>100</v>
      </c>
    </row>
    <row r="457" spans="1:6" ht="15.75" x14ac:dyDescent="0.25">
      <c r="A457" s="25" t="s">
        <v>1763</v>
      </c>
      <c r="B457" s="26" t="s">
        <v>1849</v>
      </c>
      <c r="C457" s="27">
        <v>254</v>
      </c>
      <c r="D457" s="26">
        <v>617</v>
      </c>
      <c r="E457" s="26">
        <v>20452</v>
      </c>
      <c r="F457" s="9">
        <v>1249</v>
      </c>
    </row>
    <row r="458" spans="1:6" ht="15.75" x14ac:dyDescent="0.25">
      <c r="A458" s="25" t="s">
        <v>2032</v>
      </c>
      <c r="B458" s="26" t="s">
        <v>1849</v>
      </c>
      <c r="C458" s="27">
        <v>27</v>
      </c>
      <c r="D458" s="26">
        <v>186</v>
      </c>
      <c r="E458" s="26">
        <v>3940</v>
      </c>
      <c r="F458" s="9">
        <v>139</v>
      </c>
    </row>
    <row r="459" spans="1:6" ht="15.75" x14ac:dyDescent="0.25">
      <c r="A459" s="25" t="s">
        <v>1764</v>
      </c>
      <c r="B459" s="26" t="s">
        <v>1849</v>
      </c>
      <c r="C459" s="27">
        <v>17</v>
      </c>
      <c r="D459" s="26">
        <v>37</v>
      </c>
      <c r="E459" s="26">
        <v>1052</v>
      </c>
      <c r="F459" s="9">
        <v>412</v>
      </c>
    </row>
    <row r="460" spans="1:6" ht="15.75" x14ac:dyDescent="0.25">
      <c r="A460" s="25" t="s">
        <v>2033</v>
      </c>
      <c r="B460" s="26" t="s">
        <v>1849</v>
      </c>
      <c r="C460" s="27">
        <v>79</v>
      </c>
      <c r="D460" s="26">
        <v>216</v>
      </c>
      <c r="E460" s="26">
        <v>14994</v>
      </c>
      <c r="F460" s="9">
        <v>170</v>
      </c>
    </row>
    <row r="461" spans="1:6" ht="15.75" x14ac:dyDescent="0.25">
      <c r="A461" s="25" t="s">
        <v>1765</v>
      </c>
      <c r="B461" s="26" t="s">
        <v>1849</v>
      </c>
      <c r="C461" s="27">
        <v>207</v>
      </c>
      <c r="D461" s="26">
        <v>877</v>
      </c>
      <c r="E461" s="26">
        <v>95925</v>
      </c>
      <c r="F461" s="9">
        <v>570</v>
      </c>
    </row>
    <row r="462" spans="1:6" ht="15.75" x14ac:dyDescent="0.25">
      <c r="A462" s="25" t="s">
        <v>1766</v>
      </c>
      <c r="B462" s="26" t="s">
        <v>1849</v>
      </c>
      <c r="C462" s="27">
        <v>351</v>
      </c>
      <c r="D462" s="26">
        <v>973</v>
      </c>
      <c r="E462" s="26">
        <v>117195</v>
      </c>
      <c r="F462" s="9">
        <v>682</v>
      </c>
    </row>
    <row r="463" spans="1:6" ht="15.75" x14ac:dyDescent="0.25">
      <c r="A463" s="28" t="s">
        <v>1767</v>
      </c>
      <c r="B463" s="26" t="s">
        <v>1849</v>
      </c>
      <c r="C463" s="27">
        <v>183</v>
      </c>
      <c r="D463" s="26">
        <v>787</v>
      </c>
      <c r="E463" s="26">
        <v>223386</v>
      </c>
      <c r="F463" s="9">
        <v>694</v>
      </c>
    </row>
    <row r="464" spans="1:6" ht="15.75" x14ac:dyDescent="0.25">
      <c r="A464" s="25" t="s">
        <v>2034</v>
      </c>
      <c r="B464" s="26" t="s">
        <v>1849</v>
      </c>
      <c r="C464" s="27">
        <v>0</v>
      </c>
      <c r="D464" s="26">
        <v>6</v>
      </c>
      <c r="E464" s="26">
        <v>264</v>
      </c>
      <c r="F464" s="9">
        <v>29</v>
      </c>
    </row>
    <row r="465" spans="1:6" ht="15.75" x14ac:dyDescent="0.25">
      <c r="A465" s="25" t="s">
        <v>1768</v>
      </c>
      <c r="B465" s="26" t="s">
        <v>1849</v>
      </c>
      <c r="C465" s="27">
        <v>113</v>
      </c>
      <c r="D465" s="26">
        <v>477</v>
      </c>
      <c r="E465" s="26">
        <v>20879</v>
      </c>
      <c r="F465" s="9">
        <v>513</v>
      </c>
    </row>
    <row r="466" spans="1:6" ht="15.75" x14ac:dyDescent="0.25">
      <c r="A466" s="25" t="s">
        <v>1769</v>
      </c>
      <c r="B466" s="26" t="s">
        <v>1849</v>
      </c>
      <c r="C466" s="27">
        <v>8</v>
      </c>
      <c r="D466" s="26">
        <v>1</v>
      </c>
      <c r="E466" s="26">
        <v>4</v>
      </c>
      <c r="F466" s="9">
        <v>113</v>
      </c>
    </row>
    <row r="467" spans="1:6" ht="15.75" x14ac:dyDescent="0.25">
      <c r="A467" s="25" t="s">
        <v>2035</v>
      </c>
      <c r="B467" s="26" t="s">
        <v>1849</v>
      </c>
      <c r="C467" s="27">
        <v>94</v>
      </c>
      <c r="D467" s="26">
        <v>437</v>
      </c>
      <c r="E467" s="26">
        <v>29070</v>
      </c>
      <c r="F467" s="9">
        <v>306</v>
      </c>
    </row>
    <row r="468" spans="1:6" ht="15.75" x14ac:dyDescent="0.25">
      <c r="A468" s="25" t="s">
        <v>2036</v>
      </c>
      <c r="B468" s="26" t="s">
        <v>1849</v>
      </c>
      <c r="C468" s="27">
        <v>111</v>
      </c>
      <c r="D468" s="26">
        <v>520</v>
      </c>
      <c r="E468" s="26">
        <v>226627</v>
      </c>
      <c r="F468" s="9">
        <v>243</v>
      </c>
    </row>
    <row r="469" spans="1:6" ht="15.75" x14ac:dyDescent="0.25">
      <c r="A469" s="25" t="s">
        <v>1770</v>
      </c>
      <c r="B469" s="26" t="s">
        <v>1849</v>
      </c>
      <c r="C469" s="27">
        <v>102</v>
      </c>
      <c r="D469" s="26">
        <v>243</v>
      </c>
      <c r="E469" s="26">
        <v>9890</v>
      </c>
      <c r="F469" s="9">
        <v>188</v>
      </c>
    </row>
    <row r="470" spans="1:6" ht="15.75" x14ac:dyDescent="0.25">
      <c r="A470" s="25" t="s">
        <v>2037</v>
      </c>
      <c r="B470" s="26" t="s">
        <v>1849</v>
      </c>
      <c r="C470" s="27">
        <v>58</v>
      </c>
      <c r="D470" s="26">
        <v>274</v>
      </c>
      <c r="E470" s="26">
        <v>9446</v>
      </c>
      <c r="F470" s="9">
        <v>108</v>
      </c>
    </row>
    <row r="471" spans="1:6" ht="15.75" x14ac:dyDescent="0.25">
      <c r="A471" s="25" t="s">
        <v>2038</v>
      </c>
      <c r="B471" s="26" t="s">
        <v>1849</v>
      </c>
      <c r="C471" s="27">
        <v>39</v>
      </c>
      <c r="D471" s="26">
        <v>214</v>
      </c>
      <c r="E471" s="26">
        <v>65233</v>
      </c>
      <c r="F471" s="9">
        <v>81</v>
      </c>
    </row>
    <row r="472" spans="1:6" ht="15.75" x14ac:dyDescent="0.25">
      <c r="A472" s="25" t="s">
        <v>2039</v>
      </c>
      <c r="B472" s="26" t="s">
        <v>1849</v>
      </c>
      <c r="C472" s="27">
        <v>55</v>
      </c>
      <c r="D472" s="26">
        <v>147</v>
      </c>
      <c r="E472" s="26">
        <v>17972</v>
      </c>
      <c r="F472" s="9">
        <v>86</v>
      </c>
    </row>
    <row r="473" spans="1:6" ht="15.75" x14ac:dyDescent="0.25">
      <c r="A473" s="25" t="s">
        <v>1771</v>
      </c>
      <c r="B473" s="26" t="s">
        <v>1849</v>
      </c>
      <c r="C473" s="27">
        <v>143</v>
      </c>
      <c r="D473" s="26">
        <v>258</v>
      </c>
      <c r="E473" s="26">
        <v>28153</v>
      </c>
      <c r="F473" s="9">
        <v>487</v>
      </c>
    </row>
    <row r="474" spans="1:6" ht="15.75" x14ac:dyDescent="0.25">
      <c r="A474" s="25" t="s">
        <v>1772</v>
      </c>
      <c r="B474" s="26" t="s">
        <v>1849</v>
      </c>
      <c r="C474" s="27">
        <v>30</v>
      </c>
      <c r="D474" s="26">
        <v>21</v>
      </c>
      <c r="E474" s="26">
        <v>1374</v>
      </c>
      <c r="F474" s="9">
        <v>217</v>
      </c>
    </row>
    <row r="475" spans="1:6" ht="15.75" x14ac:dyDescent="0.25">
      <c r="A475" s="25" t="s">
        <v>1773</v>
      </c>
      <c r="B475" s="26" t="s">
        <v>1849</v>
      </c>
      <c r="C475" s="27">
        <v>17</v>
      </c>
      <c r="D475" s="26">
        <v>67</v>
      </c>
      <c r="E475" s="26">
        <v>1223</v>
      </c>
      <c r="F475" s="9">
        <v>144</v>
      </c>
    </row>
    <row r="476" spans="1:6" ht="15.75" x14ac:dyDescent="0.25">
      <c r="A476" s="25" t="s">
        <v>1774</v>
      </c>
      <c r="B476" s="26" t="s">
        <v>1849</v>
      </c>
      <c r="C476" s="27">
        <v>72</v>
      </c>
      <c r="D476" s="26">
        <v>215</v>
      </c>
      <c r="E476" s="26">
        <v>14679</v>
      </c>
      <c r="F476" s="9">
        <v>351</v>
      </c>
    </row>
    <row r="477" spans="1:6" ht="15.75" x14ac:dyDescent="0.25">
      <c r="A477" s="25" t="s">
        <v>1775</v>
      </c>
      <c r="B477" s="26" t="s">
        <v>1849</v>
      </c>
      <c r="C477" s="27">
        <v>1182</v>
      </c>
      <c r="D477" s="26">
        <v>5526</v>
      </c>
      <c r="E477" s="26">
        <v>303983</v>
      </c>
      <c r="F477" s="9">
        <v>3355</v>
      </c>
    </row>
    <row r="478" spans="1:6" ht="15.75" x14ac:dyDescent="0.25">
      <c r="A478" s="25" t="s">
        <v>1776</v>
      </c>
      <c r="B478" s="26" t="s">
        <v>1849</v>
      </c>
      <c r="C478" s="27">
        <v>107</v>
      </c>
      <c r="D478" s="26">
        <v>204</v>
      </c>
      <c r="E478" s="26">
        <v>13914</v>
      </c>
      <c r="F478" s="9">
        <v>578</v>
      </c>
    </row>
    <row r="479" spans="1:6" ht="15.75" x14ac:dyDescent="0.25">
      <c r="A479" s="26">
        <v>12306</v>
      </c>
      <c r="B479" s="15" t="s">
        <v>2040</v>
      </c>
      <c r="C479" s="27">
        <v>51</v>
      </c>
      <c r="D479" s="26">
        <v>189</v>
      </c>
      <c r="E479" s="26">
        <v>70924</v>
      </c>
      <c r="F479" s="9">
        <v>94</v>
      </c>
    </row>
    <row r="480" spans="1:6" ht="15.75" x14ac:dyDescent="0.25">
      <c r="A480" s="25" t="s">
        <v>1850</v>
      </c>
      <c r="B480" s="15" t="s">
        <v>2040</v>
      </c>
      <c r="C480" s="27">
        <v>32</v>
      </c>
      <c r="D480" s="26">
        <v>24</v>
      </c>
      <c r="E480" s="26">
        <v>618</v>
      </c>
      <c r="F480" s="9">
        <v>69</v>
      </c>
    </row>
    <row r="481" spans="1:6" ht="15.75" x14ac:dyDescent="0.25">
      <c r="A481" s="25" t="s">
        <v>1490</v>
      </c>
      <c r="B481" s="15" t="s">
        <v>2040</v>
      </c>
      <c r="C481" s="27">
        <v>11</v>
      </c>
      <c r="D481" s="26">
        <v>7</v>
      </c>
      <c r="E481" s="26">
        <v>24</v>
      </c>
      <c r="F481" s="9">
        <v>116</v>
      </c>
    </row>
    <row r="482" spans="1:6" ht="15.75" x14ac:dyDescent="0.25">
      <c r="A482" s="25" t="s">
        <v>1492</v>
      </c>
      <c r="B482" s="15" t="s">
        <v>2040</v>
      </c>
      <c r="C482" s="27">
        <v>66</v>
      </c>
      <c r="D482" s="26">
        <v>149</v>
      </c>
      <c r="E482" s="26">
        <v>21375</v>
      </c>
      <c r="F482" s="9">
        <v>173</v>
      </c>
    </row>
    <row r="483" spans="1:6" ht="15.75" x14ac:dyDescent="0.25">
      <c r="A483" s="25" t="s">
        <v>1493</v>
      </c>
      <c r="B483" s="15" t="s">
        <v>2040</v>
      </c>
      <c r="C483" s="27">
        <v>39</v>
      </c>
      <c r="D483" s="26">
        <v>13</v>
      </c>
      <c r="E483" s="26">
        <v>41</v>
      </c>
      <c r="F483" s="9">
        <v>218</v>
      </c>
    </row>
    <row r="484" spans="1:6" ht="15.75" x14ac:dyDescent="0.25">
      <c r="A484" s="25" t="s">
        <v>1851</v>
      </c>
      <c r="B484" s="15" t="s">
        <v>2040</v>
      </c>
      <c r="C484" s="27">
        <v>88</v>
      </c>
      <c r="D484" s="26">
        <v>137</v>
      </c>
      <c r="E484" s="26">
        <v>8835</v>
      </c>
      <c r="F484" s="9">
        <v>154</v>
      </c>
    </row>
    <row r="485" spans="1:6" ht="15.75" x14ac:dyDescent="0.25">
      <c r="A485" s="25" t="s">
        <v>1494</v>
      </c>
      <c r="B485" s="15" t="s">
        <v>2040</v>
      </c>
      <c r="C485" s="27">
        <v>164</v>
      </c>
      <c r="D485" s="26">
        <v>1340</v>
      </c>
      <c r="E485" s="26">
        <v>45389</v>
      </c>
      <c r="F485" s="9">
        <v>266</v>
      </c>
    </row>
    <row r="486" spans="1:6" ht="15.75" x14ac:dyDescent="0.25">
      <c r="A486" s="25" t="s">
        <v>1852</v>
      </c>
      <c r="B486" s="15" t="s">
        <v>2040</v>
      </c>
      <c r="C486" s="27">
        <v>38</v>
      </c>
      <c r="D486" s="26">
        <v>45</v>
      </c>
      <c r="E486" s="26">
        <v>4127</v>
      </c>
      <c r="F486" s="9">
        <v>91</v>
      </c>
    </row>
    <row r="487" spans="1:6" ht="15.75" x14ac:dyDescent="0.25">
      <c r="A487" s="25" t="s">
        <v>1853</v>
      </c>
      <c r="B487" s="15" t="s">
        <v>2040</v>
      </c>
      <c r="C487" s="27">
        <v>15</v>
      </c>
      <c r="D487" s="26">
        <v>39</v>
      </c>
      <c r="E487" s="26">
        <v>736</v>
      </c>
      <c r="F487" s="9">
        <v>30</v>
      </c>
    </row>
    <row r="488" spans="1:6" ht="15.75" x14ac:dyDescent="0.25">
      <c r="A488" s="25" t="s">
        <v>1495</v>
      </c>
      <c r="B488" s="15" t="s">
        <v>2040</v>
      </c>
      <c r="C488" s="27">
        <v>34</v>
      </c>
      <c r="D488" s="26">
        <v>16</v>
      </c>
      <c r="E488" s="26">
        <v>153</v>
      </c>
      <c r="F488" s="9">
        <v>139</v>
      </c>
    </row>
    <row r="489" spans="1:6" ht="15.75" x14ac:dyDescent="0.25">
      <c r="A489" s="25" t="s">
        <v>1854</v>
      </c>
      <c r="B489" s="15" t="s">
        <v>2040</v>
      </c>
      <c r="C489" s="27">
        <v>37</v>
      </c>
      <c r="D489" s="26">
        <v>62</v>
      </c>
      <c r="E489" s="26">
        <v>16226</v>
      </c>
      <c r="F489" s="9">
        <v>104</v>
      </c>
    </row>
    <row r="490" spans="1:6" ht="15.75" x14ac:dyDescent="0.25">
      <c r="A490" s="25" t="s">
        <v>1855</v>
      </c>
      <c r="B490" s="15" t="s">
        <v>2040</v>
      </c>
      <c r="C490" s="27">
        <v>33</v>
      </c>
      <c r="D490" s="26">
        <v>102</v>
      </c>
      <c r="E490" s="26">
        <v>6108</v>
      </c>
      <c r="F490" s="9">
        <v>72</v>
      </c>
    </row>
    <row r="491" spans="1:6" ht="15.75" x14ac:dyDescent="0.25">
      <c r="A491" s="25" t="s">
        <v>1496</v>
      </c>
      <c r="B491" s="15" t="s">
        <v>2040</v>
      </c>
      <c r="C491" s="27">
        <v>37</v>
      </c>
      <c r="D491" s="26">
        <v>13</v>
      </c>
      <c r="E491" s="26">
        <v>2629</v>
      </c>
      <c r="F491" s="9">
        <v>141</v>
      </c>
    </row>
    <row r="492" spans="1:6" ht="15.75" x14ac:dyDescent="0.25">
      <c r="A492" s="25" t="s">
        <v>1497</v>
      </c>
      <c r="B492" s="15" t="s">
        <v>2040</v>
      </c>
      <c r="C492" s="27">
        <v>142</v>
      </c>
      <c r="D492" s="26">
        <v>502</v>
      </c>
      <c r="E492" s="26">
        <v>41823</v>
      </c>
      <c r="F492" s="9">
        <v>231</v>
      </c>
    </row>
    <row r="493" spans="1:6" ht="15.75" x14ac:dyDescent="0.25">
      <c r="A493" s="25" t="s">
        <v>1498</v>
      </c>
      <c r="B493" s="15" t="s">
        <v>2040</v>
      </c>
      <c r="C493" s="27">
        <v>95</v>
      </c>
      <c r="D493" s="26">
        <v>23</v>
      </c>
      <c r="E493" s="26">
        <v>18305</v>
      </c>
      <c r="F493" s="9">
        <v>339</v>
      </c>
    </row>
    <row r="494" spans="1:6" ht="15.75" x14ac:dyDescent="0.25">
      <c r="A494" s="25" t="s">
        <v>1499</v>
      </c>
      <c r="B494" s="15" t="s">
        <v>2040</v>
      </c>
      <c r="C494" s="27">
        <v>267</v>
      </c>
      <c r="D494" s="26">
        <v>430</v>
      </c>
      <c r="E494" s="26">
        <v>36077</v>
      </c>
      <c r="F494" s="9">
        <v>597</v>
      </c>
    </row>
    <row r="495" spans="1:6" ht="15.75" x14ac:dyDescent="0.25">
      <c r="A495" s="25" t="s">
        <v>1856</v>
      </c>
      <c r="B495" s="15" t="s">
        <v>2040</v>
      </c>
      <c r="C495" s="27">
        <v>57</v>
      </c>
      <c r="D495" s="26">
        <v>3</v>
      </c>
      <c r="E495" s="26">
        <v>14</v>
      </c>
      <c r="F495" s="9">
        <v>90</v>
      </c>
    </row>
    <row r="496" spans="1:6" ht="15.75" x14ac:dyDescent="0.25">
      <c r="A496" s="25" t="s">
        <v>1857</v>
      </c>
      <c r="B496" s="15" t="s">
        <v>2040</v>
      </c>
      <c r="C496" s="27">
        <v>69</v>
      </c>
      <c r="D496" s="26">
        <v>77</v>
      </c>
      <c r="E496" s="26">
        <v>4213</v>
      </c>
      <c r="F496" s="9">
        <v>157</v>
      </c>
    </row>
    <row r="497" spans="1:6" ht="15.75" x14ac:dyDescent="0.25">
      <c r="A497" s="25" t="s">
        <v>1858</v>
      </c>
      <c r="B497" s="15" t="s">
        <v>2040</v>
      </c>
      <c r="C497" s="27">
        <v>32</v>
      </c>
      <c r="D497" s="26">
        <v>30</v>
      </c>
      <c r="E497" s="26">
        <v>4271</v>
      </c>
      <c r="F497" s="9">
        <v>158</v>
      </c>
    </row>
    <row r="498" spans="1:6" ht="15.75" x14ac:dyDescent="0.25">
      <c r="A498" s="25" t="s">
        <v>1859</v>
      </c>
      <c r="B498" s="15" t="s">
        <v>2040</v>
      </c>
      <c r="C498" s="27">
        <v>17</v>
      </c>
      <c r="D498" s="26">
        <v>60</v>
      </c>
      <c r="E498" s="26">
        <v>12018</v>
      </c>
      <c r="F498" s="9">
        <v>67</v>
      </c>
    </row>
    <row r="499" spans="1:6" ht="15.75" x14ac:dyDescent="0.25">
      <c r="A499" s="25" t="s">
        <v>1860</v>
      </c>
      <c r="B499" s="15" t="s">
        <v>2040</v>
      </c>
      <c r="C499" s="27">
        <v>66</v>
      </c>
      <c r="D499" s="26">
        <v>190</v>
      </c>
      <c r="E499" s="26">
        <v>16404</v>
      </c>
      <c r="F499" s="9">
        <v>111</v>
      </c>
    </row>
    <row r="500" spans="1:6" ht="15.75" x14ac:dyDescent="0.25">
      <c r="A500" s="25" t="s">
        <v>1500</v>
      </c>
      <c r="B500" s="15" t="s">
        <v>2040</v>
      </c>
      <c r="C500" s="27">
        <v>1080</v>
      </c>
      <c r="D500" s="26">
        <v>1838</v>
      </c>
      <c r="E500" s="26">
        <v>611803</v>
      </c>
      <c r="F500" s="9">
        <v>2891</v>
      </c>
    </row>
    <row r="501" spans="1:6" ht="15.75" x14ac:dyDescent="0.25">
      <c r="A501" s="25" t="s">
        <v>1861</v>
      </c>
      <c r="B501" s="15" t="s">
        <v>2040</v>
      </c>
      <c r="C501" s="27">
        <v>1117</v>
      </c>
      <c r="D501" s="26">
        <v>1215</v>
      </c>
      <c r="E501" s="26">
        <v>558488</v>
      </c>
      <c r="F501" s="9">
        <v>1883</v>
      </c>
    </row>
    <row r="502" spans="1:6" ht="15.75" x14ac:dyDescent="0.25">
      <c r="A502" s="25" t="s">
        <v>1501</v>
      </c>
      <c r="B502" s="15" t="s">
        <v>2040</v>
      </c>
      <c r="C502" s="27">
        <v>85</v>
      </c>
      <c r="D502" s="26">
        <v>85</v>
      </c>
      <c r="E502" s="26">
        <v>6174</v>
      </c>
      <c r="F502" s="9">
        <v>387</v>
      </c>
    </row>
    <row r="503" spans="1:6" ht="15.75" x14ac:dyDescent="0.25">
      <c r="A503" s="25" t="s">
        <v>1502</v>
      </c>
      <c r="B503" s="15" t="s">
        <v>2040</v>
      </c>
      <c r="C503" s="27">
        <v>19</v>
      </c>
      <c r="D503" s="26">
        <v>25</v>
      </c>
      <c r="E503" s="26">
        <v>4103</v>
      </c>
      <c r="F503" s="9">
        <v>283</v>
      </c>
    </row>
    <row r="504" spans="1:6" ht="15.75" x14ac:dyDescent="0.25">
      <c r="A504" s="25" t="s">
        <v>1862</v>
      </c>
      <c r="B504" s="15" t="s">
        <v>2040</v>
      </c>
      <c r="C504" s="27">
        <v>980</v>
      </c>
      <c r="D504" s="26">
        <v>1891</v>
      </c>
      <c r="E504" s="26">
        <v>670334</v>
      </c>
      <c r="F504" s="9">
        <v>2252</v>
      </c>
    </row>
    <row r="505" spans="1:6" ht="15.75" x14ac:dyDescent="0.25">
      <c r="A505" s="25" t="s">
        <v>1503</v>
      </c>
      <c r="B505" s="15" t="s">
        <v>2040</v>
      </c>
      <c r="C505" s="27">
        <v>52</v>
      </c>
      <c r="D505" s="26">
        <v>4</v>
      </c>
      <c r="E505" s="26">
        <v>41</v>
      </c>
      <c r="F505" s="9">
        <v>161</v>
      </c>
    </row>
    <row r="506" spans="1:6" ht="15.75" x14ac:dyDescent="0.25">
      <c r="A506" s="25" t="s">
        <v>1504</v>
      </c>
      <c r="B506" s="15" t="s">
        <v>2040</v>
      </c>
      <c r="C506" s="27">
        <v>80</v>
      </c>
      <c r="D506" s="26">
        <v>195</v>
      </c>
      <c r="E506" s="26">
        <v>8173</v>
      </c>
      <c r="F506" s="9">
        <v>189</v>
      </c>
    </row>
    <row r="507" spans="1:6" ht="15.75" x14ac:dyDescent="0.25">
      <c r="A507" s="25" t="s">
        <v>1505</v>
      </c>
      <c r="B507" s="15" t="s">
        <v>2040</v>
      </c>
      <c r="C507" s="27">
        <v>48</v>
      </c>
      <c r="D507" s="26">
        <v>90</v>
      </c>
      <c r="E507" s="26">
        <v>5794</v>
      </c>
      <c r="F507" s="9">
        <v>252</v>
      </c>
    </row>
    <row r="508" spans="1:6" ht="15.75" x14ac:dyDescent="0.25">
      <c r="A508" s="25" t="s">
        <v>1863</v>
      </c>
      <c r="B508" s="15" t="s">
        <v>2040</v>
      </c>
      <c r="C508" s="27">
        <v>78</v>
      </c>
      <c r="D508" s="26">
        <v>612</v>
      </c>
      <c r="E508" s="26">
        <v>41781</v>
      </c>
      <c r="F508" s="9">
        <v>129</v>
      </c>
    </row>
    <row r="509" spans="1:6" ht="15.75" x14ac:dyDescent="0.25">
      <c r="A509" s="25" t="s">
        <v>1864</v>
      </c>
      <c r="B509" s="15" t="s">
        <v>2040</v>
      </c>
      <c r="C509" s="27">
        <v>146</v>
      </c>
      <c r="D509" s="26">
        <v>252</v>
      </c>
      <c r="E509" s="26">
        <v>43839</v>
      </c>
      <c r="F509" s="9">
        <v>288</v>
      </c>
    </row>
    <row r="510" spans="1:6" ht="15.75" x14ac:dyDescent="0.25">
      <c r="A510" s="25" t="s">
        <v>1865</v>
      </c>
      <c r="B510" s="15" t="s">
        <v>2040</v>
      </c>
      <c r="C510" s="27">
        <v>4</v>
      </c>
      <c r="D510" s="26">
        <v>3</v>
      </c>
      <c r="E510" s="26">
        <v>6</v>
      </c>
      <c r="F510" s="9">
        <v>82</v>
      </c>
    </row>
    <row r="511" spans="1:6" ht="15.75" x14ac:dyDescent="0.25">
      <c r="A511" s="25" t="s">
        <v>1506</v>
      </c>
      <c r="B511" s="15" t="s">
        <v>2040</v>
      </c>
      <c r="C511" s="27">
        <v>62</v>
      </c>
      <c r="D511" s="26">
        <v>34</v>
      </c>
      <c r="E511" s="26">
        <v>3886</v>
      </c>
      <c r="F511" s="9">
        <v>205</v>
      </c>
    </row>
    <row r="512" spans="1:6" ht="15.75" x14ac:dyDescent="0.25">
      <c r="A512" s="25" t="s">
        <v>1507</v>
      </c>
      <c r="B512" s="15" t="s">
        <v>2040</v>
      </c>
      <c r="C512" s="27">
        <v>128</v>
      </c>
      <c r="D512" s="26">
        <v>217</v>
      </c>
      <c r="E512" s="26">
        <v>35580</v>
      </c>
      <c r="F512" s="9">
        <v>287</v>
      </c>
    </row>
    <row r="513" spans="1:6" ht="15.75" x14ac:dyDescent="0.25">
      <c r="A513" s="25" t="s">
        <v>1508</v>
      </c>
      <c r="B513" s="15" t="s">
        <v>2040</v>
      </c>
      <c r="C513" s="27">
        <v>82</v>
      </c>
      <c r="D513" s="26">
        <v>125</v>
      </c>
      <c r="E513" s="26">
        <v>147038</v>
      </c>
      <c r="F513" s="9">
        <v>183</v>
      </c>
    </row>
    <row r="514" spans="1:6" ht="15.75" x14ac:dyDescent="0.25">
      <c r="A514" s="25" t="s">
        <v>1509</v>
      </c>
      <c r="B514" s="15" t="s">
        <v>2040</v>
      </c>
      <c r="C514" s="27">
        <v>126</v>
      </c>
      <c r="D514" s="26">
        <v>307</v>
      </c>
      <c r="E514" s="26">
        <v>145631</v>
      </c>
      <c r="F514" s="9">
        <v>305</v>
      </c>
    </row>
    <row r="515" spans="1:6" ht="15.75" x14ac:dyDescent="0.25">
      <c r="A515" s="25" t="s">
        <v>1866</v>
      </c>
      <c r="B515" s="15" t="s">
        <v>2040</v>
      </c>
      <c r="C515" s="27">
        <v>58</v>
      </c>
      <c r="D515" s="26">
        <v>265</v>
      </c>
      <c r="E515" s="26">
        <v>8925</v>
      </c>
      <c r="F515" s="9">
        <v>135</v>
      </c>
    </row>
    <row r="516" spans="1:6" ht="15.75" x14ac:dyDescent="0.25">
      <c r="A516" s="25" t="s">
        <v>1510</v>
      </c>
      <c r="B516" s="15" t="s">
        <v>2040</v>
      </c>
      <c r="C516" s="27">
        <v>111</v>
      </c>
      <c r="D516" s="26">
        <v>303</v>
      </c>
      <c r="E516" s="26">
        <v>12197</v>
      </c>
      <c r="F516" s="9">
        <v>195</v>
      </c>
    </row>
    <row r="517" spans="1:6" ht="15.75" x14ac:dyDescent="0.25">
      <c r="A517" s="25" t="s">
        <v>1511</v>
      </c>
      <c r="B517" s="15" t="s">
        <v>2040</v>
      </c>
      <c r="C517" s="27">
        <v>164</v>
      </c>
      <c r="D517" s="26">
        <v>458</v>
      </c>
      <c r="E517" s="26">
        <v>69514</v>
      </c>
      <c r="F517" s="9">
        <v>493</v>
      </c>
    </row>
    <row r="518" spans="1:6" ht="15.75" x14ac:dyDescent="0.25">
      <c r="A518" s="25" t="s">
        <v>1867</v>
      </c>
      <c r="B518" s="15" t="s">
        <v>2040</v>
      </c>
      <c r="C518" s="27">
        <v>154</v>
      </c>
      <c r="D518" s="26">
        <v>646</v>
      </c>
      <c r="E518" s="26">
        <v>14842955</v>
      </c>
      <c r="F518" s="9">
        <v>274</v>
      </c>
    </row>
    <row r="519" spans="1:6" ht="15.75" x14ac:dyDescent="0.25">
      <c r="A519" s="25" t="s">
        <v>1512</v>
      </c>
      <c r="B519" s="15" t="s">
        <v>2040</v>
      </c>
      <c r="C519" s="27">
        <v>105</v>
      </c>
      <c r="D519" s="26">
        <v>80</v>
      </c>
      <c r="E519" s="26">
        <v>6275</v>
      </c>
      <c r="F519" s="9">
        <v>186</v>
      </c>
    </row>
    <row r="520" spans="1:6" ht="15.75" x14ac:dyDescent="0.25">
      <c r="A520" s="25" t="s">
        <v>1868</v>
      </c>
      <c r="B520" s="15" t="s">
        <v>2040</v>
      </c>
      <c r="C520" s="27">
        <v>85</v>
      </c>
      <c r="D520" s="26">
        <v>165</v>
      </c>
      <c r="E520" s="26">
        <v>36670</v>
      </c>
      <c r="F520" s="9">
        <v>141</v>
      </c>
    </row>
    <row r="521" spans="1:6" ht="15.75" x14ac:dyDescent="0.25">
      <c r="A521" s="25" t="s">
        <v>1513</v>
      </c>
      <c r="B521" s="15" t="s">
        <v>2040</v>
      </c>
      <c r="C521" s="27">
        <v>5861</v>
      </c>
      <c r="D521" s="26">
        <v>5140</v>
      </c>
      <c r="E521" s="26">
        <v>1365163</v>
      </c>
      <c r="F521" s="9">
        <v>11613</v>
      </c>
    </row>
    <row r="522" spans="1:6" ht="15.75" x14ac:dyDescent="0.25">
      <c r="A522" s="25" t="s">
        <v>1514</v>
      </c>
      <c r="B522" s="15" t="s">
        <v>2040</v>
      </c>
      <c r="C522" s="27">
        <v>740</v>
      </c>
      <c r="D522" s="26">
        <v>676</v>
      </c>
      <c r="E522" s="26">
        <v>320160</v>
      </c>
      <c r="F522" s="9">
        <v>1419</v>
      </c>
    </row>
    <row r="523" spans="1:6" ht="15.75" x14ac:dyDescent="0.25">
      <c r="A523" s="25" t="s">
        <v>1515</v>
      </c>
      <c r="B523" s="15" t="s">
        <v>2040</v>
      </c>
      <c r="C523" s="27">
        <v>461</v>
      </c>
      <c r="D523" s="26">
        <v>414</v>
      </c>
      <c r="E523" s="26">
        <v>118345</v>
      </c>
      <c r="F523" s="9">
        <v>2419</v>
      </c>
    </row>
    <row r="524" spans="1:6" ht="15.75" x14ac:dyDescent="0.25">
      <c r="A524" s="25" t="s">
        <v>1516</v>
      </c>
      <c r="B524" s="15" t="s">
        <v>2040</v>
      </c>
      <c r="C524" s="27">
        <v>368</v>
      </c>
      <c r="D524" s="26">
        <v>1349</v>
      </c>
      <c r="E524" s="26">
        <v>261389</v>
      </c>
      <c r="F524" s="9">
        <v>796</v>
      </c>
    </row>
    <row r="525" spans="1:6" ht="15.75" x14ac:dyDescent="0.25">
      <c r="A525" s="25" t="s">
        <v>1517</v>
      </c>
      <c r="B525" s="15" t="s">
        <v>2040</v>
      </c>
      <c r="C525" s="27">
        <v>670</v>
      </c>
      <c r="D525" s="26">
        <v>441</v>
      </c>
      <c r="E525" s="26">
        <v>81269</v>
      </c>
      <c r="F525" s="9">
        <v>1670</v>
      </c>
    </row>
    <row r="526" spans="1:6" ht="15.75" x14ac:dyDescent="0.25">
      <c r="A526" s="25" t="s">
        <v>1869</v>
      </c>
      <c r="B526" s="15" t="s">
        <v>2040</v>
      </c>
      <c r="C526" s="27">
        <v>78</v>
      </c>
      <c r="D526" s="26">
        <v>103</v>
      </c>
      <c r="E526" s="26">
        <v>10846</v>
      </c>
      <c r="F526" s="9">
        <v>119</v>
      </c>
    </row>
    <row r="527" spans="1:6" ht="15.75" x14ac:dyDescent="0.25">
      <c r="A527" s="25" t="s">
        <v>1518</v>
      </c>
      <c r="B527" s="15" t="s">
        <v>2040</v>
      </c>
      <c r="C527" s="27">
        <v>240</v>
      </c>
      <c r="D527" s="26">
        <v>924</v>
      </c>
      <c r="E527" s="26">
        <v>20898</v>
      </c>
      <c r="F527" s="9">
        <v>415</v>
      </c>
    </row>
    <row r="528" spans="1:6" ht="15.75" x14ac:dyDescent="0.25">
      <c r="A528" s="25" t="s">
        <v>1519</v>
      </c>
      <c r="B528" s="15" t="s">
        <v>2040</v>
      </c>
      <c r="C528" s="27">
        <v>242</v>
      </c>
      <c r="D528" s="26">
        <v>2278</v>
      </c>
      <c r="E528" s="26">
        <v>248540</v>
      </c>
      <c r="F528" s="9">
        <v>306</v>
      </c>
    </row>
    <row r="529" spans="1:6" ht="15.75" x14ac:dyDescent="0.25">
      <c r="A529" s="25" t="s">
        <v>1870</v>
      </c>
      <c r="B529" s="15" t="s">
        <v>2040</v>
      </c>
      <c r="C529" s="27">
        <v>46</v>
      </c>
      <c r="D529" s="26">
        <v>27</v>
      </c>
      <c r="E529" s="26">
        <v>894</v>
      </c>
      <c r="F529" s="9">
        <v>90</v>
      </c>
    </row>
    <row r="530" spans="1:6" ht="15.75" x14ac:dyDescent="0.25">
      <c r="A530" s="25" t="s">
        <v>1520</v>
      </c>
      <c r="B530" s="15" t="s">
        <v>2040</v>
      </c>
      <c r="C530" s="27">
        <v>26</v>
      </c>
      <c r="D530" s="26">
        <v>2</v>
      </c>
      <c r="E530" s="26">
        <v>32</v>
      </c>
      <c r="F530" s="9">
        <v>219</v>
      </c>
    </row>
    <row r="531" spans="1:6" ht="15.75" x14ac:dyDescent="0.25">
      <c r="A531" s="25" t="s">
        <v>1521</v>
      </c>
      <c r="B531" s="15" t="s">
        <v>2040</v>
      </c>
      <c r="C531" s="27">
        <v>214</v>
      </c>
      <c r="D531" s="26">
        <v>124</v>
      </c>
      <c r="E531" s="26">
        <v>9015</v>
      </c>
      <c r="F531" s="9">
        <v>427</v>
      </c>
    </row>
    <row r="532" spans="1:6" ht="15.75" x14ac:dyDescent="0.25">
      <c r="A532" s="25" t="s">
        <v>1871</v>
      </c>
      <c r="B532" s="15" t="s">
        <v>2040</v>
      </c>
      <c r="C532" s="27">
        <v>17</v>
      </c>
      <c r="D532" s="26">
        <v>69</v>
      </c>
      <c r="E532" s="26">
        <v>2151</v>
      </c>
      <c r="F532" s="9">
        <v>71</v>
      </c>
    </row>
    <row r="533" spans="1:6" ht="15.75" x14ac:dyDescent="0.25">
      <c r="A533" s="25" t="s">
        <v>1522</v>
      </c>
      <c r="B533" s="15" t="s">
        <v>2040</v>
      </c>
      <c r="C533" s="27">
        <v>412</v>
      </c>
      <c r="D533" s="26">
        <v>584</v>
      </c>
      <c r="E533" s="26">
        <v>99730</v>
      </c>
      <c r="F533" s="9">
        <v>576</v>
      </c>
    </row>
    <row r="534" spans="1:6" ht="15.75" x14ac:dyDescent="0.25">
      <c r="A534" s="25" t="s">
        <v>1872</v>
      </c>
      <c r="B534" s="15" t="s">
        <v>2040</v>
      </c>
      <c r="C534" s="27">
        <v>0</v>
      </c>
      <c r="D534" s="26">
        <v>2</v>
      </c>
      <c r="E534" s="26">
        <v>29</v>
      </c>
      <c r="F534" s="9">
        <v>50</v>
      </c>
    </row>
    <row r="535" spans="1:6" ht="15.75" x14ac:dyDescent="0.25">
      <c r="A535" s="25" t="s">
        <v>1523</v>
      </c>
      <c r="B535" s="15" t="s">
        <v>2040</v>
      </c>
      <c r="C535" s="27">
        <v>169</v>
      </c>
      <c r="D535" s="26">
        <v>234</v>
      </c>
      <c r="E535" s="26">
        <v>88406</v>
      </c>
      <c r="F535" s="9">
        <v>362</v>
      </c>
    </row>
    <row r="536" spans="1:6" ht="15.75" x14ac:dyDescent="0.25">
      <c r="A536" s="25" t="s">
        <v>1873</v>
      </c>
      <c r="B536" s="15" t="s">
        <v>2040</v>
      </c>
      <c r="C536" s="27">
        <v>20</v>
      </c>
      <c r="D536" s="26">
        <v>12</v>
      </c>
      <c r="E536" s="26">
        <v>1619</v>
      </c>
      <c r="F536" s="9">
        <v>63</v>
      </c>
    </row>
    <row r="537" spans="1:6" ht="15.75" x14ac:dyDescent="0.25">
      <c r="A537" s="25" t="s">
        <v>1524</v>
      </c>
      <c r="B537" s="15" t="s">
        <v>2040</v>
      </c>
      <c r="C537" s="27">
        <v>482</v>
      </c>
      <c r="D537" s="26">
        <v>167</v>
      </c>
      <c r="E537" s="26">
        <v>12485</v>
      </c>
      <c r="F537" s="9">
        <v>633</v>
      </c>
    </row>
    <row r="538" spans="1:6" ht="15.75" x14ac:dyDescent="0.25">
      <c r="A538" s="25" t="s">
        <v>1525</v>
      </c>
      <c r="B538" s="15" t="s">
        <v>2040</v>
      </c>
      <c r="C538" s="27">
        <v>140</v>
      </c>
      <c r="D538" s="26">
        <v>19</v>
      </c>
      <c r="E538" s="26">
        <v>355</v>
      </c>
      <c r="F538" s="9">
        <v>168</v>
      </c>
    </row>
    <row r="539" spans="1:6" ht="15.75" x14ac:dyDescent="0.25">
      <c r="A539" s="25" t="s">
        <v>1874</v>
      </c>
      <c r="B539" s="15" t="s">
        <v>2040</v>
      </c>
      <c r="C539" s="27">
        <v>15</v>
      </c>
      <c r="D539" s="26">
        <v>12</v>
      </c>
      <c r="E539" s="26">
        <v>312</v>
      </c>
      <c r="F539" s="9">
        <v>94</v>
      </c>
    </row>
    <row r="540" spans="1:6" ht="15.75" x14ac:dyDescent="0.25">
      <c r="A540" s="25" t="s">
        <v>1526</v>
      </c>
      <c r="B540" s="15" t="s">
        <v>2040</v>
      </c>
      <c r="C540" s="27">
        <v>35</v>
      </c>
      <c r="D540" s="26">
        <v>2</v>
      </c>
      <c r="E540" s="26">
        <v>12</v>
      </c>
      <c r="F540" s="9">
        <v>107</v>
      </c>
    </row>
    <row r="541" spans="1:6" ht="15.75" x14ac:dyDescent="0.25">
      <c r="A541" s="25" t="s">
        <v>1875</v>
      </c>
      <c r="B541" s="15" t="s">
        <v>2040</v>
      </c>
      <c r="C541" s="27">
        <v>68</v>
      </c>
      <c r="D541" s="26">
        <v>72</v>
      </c>
      <c r="E541" s="26">
        <v>11225</v>
      </c>
      <c r="F541" s="9">
        <v>134</v>
      </c>
    </row>
    <row r="542" spans="1:6" ht="15.75" x14ac:dyDescent="0.25">
      <c r="A542" s="25" t="s">
        <v>1527</v>
      </c>
      <c r="B542" s="15" t="s">
        <v>2040</v>
      </c>
      <c r="C542" s="27">
        <v>46</v>
      </c>
      <c r="D542" s="26">
        <v>64</v>
      </c>
      <c r="E542" s="26">
        <v>564</v>
      </c>
      <c r="F542" s="9">
        <v>111</v>
      </c>
    </row>
    <row r="543" spans="1:6" ht="15.75" x14ac:dyDescent="0.25">
      <c r="A543" s="25" t="s">
        <v>1876</v>
      </c>
      <c r="B543" s="15" t="s">
        <v>2040</v>
      </c>
      <c r="C543" s="27">
        <v>31</v>
      </c>
      <c r="D543" s="26">
        <v>35</v>
      </c>
      <c r="E543" s="26">
        <v>1737</v>
      </c>
      <c r="F543" s="9">
        <v>80</v>
      </c>
    </row>
    <row r="544" spans="1:6" ht="15.75" x14ac:dyDescent="0.25">
      <c r="A544" s="25" t="s">
        <v>1877</v>
      </c>
      <c r="B544" s="15" t="s">
        <v>2040</v>
      </c>
      <c r="C544" s="27">
        <v>3</v>
      </c>
      <c r="D544" s="26">
        <v>111</v>
      </c>
      <c r="E544" s="26">
        <v>6779</v>
      </c>
      <c r="F544" s="9">
        <v>68</v>
      </c>
    </row>
    <row r="545" spans="1:6" ht="15.75" x14ac:dyDescent="0.25">
      <c r="A545" s="25" t="s">
        <v>1528</v>
      </c>
      <c r="B545" s="15" t="s">
        <v>2040</v>
      </c>
      <c r="C545" s="27">
        <v>87</v>
      </c>
      <c r="D545" s="26">
        <v>138</v>
      </c>
      <c r="E545" s="26">
        <v>3634</v>
      </c>
      <c r="F545" s="9">
        <v>169</v>
      </c>
    </row>
    <row r="546" spans="1:6" ht="15.75" x14ac:dyDescent="0.25">
      <c r="A546" s="25" t="s">
        <v>1878</v>
      </c>
      <c r="B546" s="15" t="s">
        <v>2040</v>
      </c>
      <c r="C546" s="27">
        <v>7</v>
      </c>
      <c r="D546" s="26">
        <v>29</v>
      </c>
      <c r="E546" s="26">
        <v>1258</v>
      </c>
      <c r="F546" s="9">
        <v>91</v>
      </c>
    </row>
    <row r="547" spans="1:6" ht="15.75" x14ac:dyDescent="0.25">
      <c r="A547" s="25" t="s">
        <v>1529</v>
      </c>
      <c r="B547" s="15" t="s">
        <v>2040</v>
      </c>
      <c r="C547" s="27">
        <v>120</v>
      </c>
      <c r="D547" s="26">
        <v>486</v>
      </c>
      <c r="E547" s="26">
        <v>23999</v>
      </c>
      <c r="F547" s="9">
        <v>170</v>
      </c>
    </row>
    <row r="548" spans="1:6" ht="15.75" x14ac:dyDescent="0.25">
      <c r="A548" s="25" t="s">
        <v>1879</v>
      </c>
      <c r="B548" s="15" t="s">
        <v>2040</v>
      </c>
      <c r="C548" s="27">
        <v>237</v>
      </c>
      <c r="D548" s="26">
        <v>249</v>
      </c>
      <c r="E548" s="26">
        <v>283553</v>
      </c>
      <c r="F548" s="9">
        <v>694</v>
      </c>
    </row>
    <row r="549" spans="1:6" ht="15.75" x14ac:dyDescent="0.25">
      <c r="A549" s="25" t="s">
        <v>1880</v>
      </c>
      <c r="B549" s="15" t="s">
        <v>2040</v>
      </c>
      <c r="C549" s="27">
        <v>61</v>
      </c>
      <c r="D549" s="26">
        <v>135</v>
      </c>
      <c r="E549" s="26">
        <v>11686</v>
      </c>
      <c r="F549" s="9">
        <v>170</v>
      </c>
    </row>
    <row r="550" spans="1:6" ht="15.75" x14ac:dyDescent="0.25">
      <c r="A550" s="25" t="s">
        <v>1881</v>
      </c>
      <c r="B550" s="15" t="s">
        <v>2040</v>
      </c>
      <c r="C550" s="27">
        <v>32</v>
      </c>
      <c r="D550" s="26">
        <v>59</v>
      </c>
      <c r="E550" s="26">
        <v>17332</v>
      </c>
      <c r="F550" s="9">
        <v>106</v>
      </c>
    </row>
    <row r="551" spans="1:6" ht="15.75" x14ac:dyDescent="0.25">
      <c r="A551" s="25" t="s">
        <v>1882</v>
      </c>
      <c r="B551" s="15" t="s">
        <v>2040</v>
      </c>
      <c r="C551" s="27">
        <v>18</v>
      </c>
      <c r="D551" s="26">
        <v>106</v>
      </c>
      <c r="E551" s="26">
        <v>4073</v>
      </c>
      <c r="F551" s="9">
        <v>79</v>
      </c>
    </row>
    <row r="552" spans="1:6" ht="15.75" x14ac:dyDescent="0.25">
      <c r="A552" s="25" t="s">
        <v>1530</v>
      </c>
      <c r="B552" s="15" t="s">
        <v>2040</v>
      </c>
      <c r="C552" s="27">
        <v>315</v>
      </c>
      <c r="D552" s="26">
        <v>841</v>
      </c>
      <c r="E552" s="26">
        <v>32777</v>
      </c>
      <c r="F552" s="9">
        <v>378</v>
      </c>
    </row>
    <row r="553" spans="1:6" ht="15.75" x14ac:dyDescent="0.25">
      <c r="A553" s="25" t="s">
        <v>1883</v>
      </c>
      <c r="B553" s="15" t="s">
        <v>2040</v>
      </c>
      <c r="C553" s="27">
        <v>14</v>
      </c>
      <c r="D553" s="26">
        <v>33</v>
      </c>
      <c r="E553" s="26">
        <v>279</v>
      </c>
      <c r="F553" s="9">
        <v>33</v>
      </c>
    </row>
    <row r="554" spans="1:6" ht="15.75" x14ac:dyDescent="0.25">
      <c r="A554" s="25" t="s">
        <v>1531</v>
      </c>
      <c r="B554" s="15" t="s">
        <v>2040</v>
      </c>
      <c r="C554" s="27">
        <v>106</v>
      </c>
      <c r="D554" s="26">
        <v>354</v>
      </c>
      <c r="E554" s="26">
        <v>39672</v>
      </c>
      <c r="F554" s="9">
        <v>384</v>
      </c>
    </row>
    <row r="555" spans="1:6" ht="15.75" x14ac:dyDescent="0.25">
      <c r="A555" s="25" t="s">
        <v>1532</v>
      </c>
      <c r="B555" s="15" t="s">
        <v>2040</v>
      </c>
      <c r="C555" s="27">
        <v>2362</v>
      </c>
      <c r="D555" s="26">
        <v>3399</v>
      </c>
      <c r="E555" s="26">
        <v>343831</v>
      </c>
      <c r="F555" s="9">
        <v>5542</v>
      </c>
    </row>
    <row r="556" spans="1:6" ht="15.75" x14ac:dyDescent="0.25">
      <c r="A556" s="25" t="s">
        <v>1533</v>
      </c>
      <c r="B556" s="15" t="s">
        <v>2040</v>
      </c>
      <c r="C556" s="27">
        <v>76</v>
      </c>
      <c r="D556" s="26">
        <v>160</v>
      </c>
      <c r="E556" s="26">
        <v>4359</v>
      </c>
      <c r="F556" s="9">
        <v>304</v>
      </c>
    </row>
    <row r="557" spans="1:6" ht="15.75" x14ac:dyDescent="0.25">
      <c r="A557" s="25" t="s">
        <v>1534</v>
      </c>
      <c r="B557" s="15" t="s">
        <v>2040</v>
      </c>
      <c r="C557" s="27">
        <v>311</v>
      </c>
      <c r="D557" s="26">
        <v>1071</v>
      </c>
      <c r="E557" s="26">
        <v>138123</v>
      </c>
      <c r="F557" s="9">
        <v>513</v>
      </c>
    </row>
    <row r="558" spans="1:6" ht="15.75" x14ac:dyDescent="0.25">
      <c r="A558" s="25" t="s">
        <v>1884</v>
      </c>
      <c r="B558" s="15" t="s">
        <v>2040</v>
      </c>
      <c r="C558" s="27">
        <v>52</v>
      </c>
      <c r="D558" s="26">
        <v>79</v>
      </c>
      <c r="E558" s="26">
        <v>12065</v>
      </c>
      <c r="F558" s="9">
        <v>77</v>
      </c>
    </row>
    <row r="559" spans="1:6" ht="15.75" x14ac:dyDescent="0.25">
      <c r="A559" s="25" t="s">
        <v>1535</v>
      </c>
      <c r="B559" s="15" t="s">
        <v>2040</v>
      </c>
      <c r="C559" s="27">
        <v>12</v>
      </c>
      <c r="D559" s="26">
        <v>71</v>
      </c>
      <c r="E559" s="26">
        <v>4303</v>
      </c>
      <c r="F559" s="9">
        <v>422</v>
      </c>
    </row>
    <row r="560" spans="1:6" ht="15.75" x14ac:dyDescent="0.25">
      <c r="A560" s="25" t="s">
        <v>1536</v>
      </c>
      <c r="B560" s="15" t="s">
        <v>2040</v>
      </c>
      <c r="C560" s="27">
        <v>259</v>
      </c>
      <c r="D560" s="26">
        <v>237</v>
      </c>
      <c r="E560" s="26">
        <v>38609</v>
      </c>
      <c r="F560" s="9">
        <v>671</v>
      </c>
    </row>
    <row r="561" spans="1:6" ht="15.75" x14ac:dyDescent="0.25">
      <c r="A561" s="25" t="s">
        <v>1537</v>
      </c>
      <c r="B561" s="15" t="s">
        <v>2040</v>
      </c>
      <c r="C561" s="27">
        <v>183</v>
      </c>
      <c r="D561" s="26">
        <v>174</v>
      </c>
      <c r="E561" s="26">
        <v>5128</v>
      </c>
      <c r="F561" s="9">
        <v>606</v>
      </c>
    </row>
    <row r="562" spans="1:6" ht="15.75" x14ac:dyDescent="0.25">
      <c r="A562" s="25" t="s">
        <v>1538</v>
      </c>
      <c r="B562" s="15" t="s">
        <v>2040</v>
      </c>
      <c r="C562" s="27">
        <v>275</v>
      </c>
      <c r="D562" s="26">
        <v>49</v>
      </c>
      <c r="E562" s="26">
        <v>69928</v>
      </c>
      <c r="F562" s="9">
        <v>397</v>
      </c>
    </row>
    <row r="563" spans="1:6" ht="15.75" x14ac:dyDescent="0.25">
      <c r="A563" s="25" t="s">
        <v>1885</v>
      </c>
      <c r="B563" s="15" t="s">
        <v>2040</v>
      </c>
      <c r="C563" s="27">
        <v>52</v>
      </c>
      <c r="D563" s="26">
        <v>155</v>
      </c>
      <c r="E563" s="26">
        <v>10338</v>
      </c>
      <c r="F563" s="9">
        <v>107</v>
      </c>
    </row>
    <row r="564" spans="1:6" ht="15.75" x14ac:dyDescent="0.25">
      <c r="A564" s="25" t="s">
        <v>1539</v>
      </c>
      <c r="B564" s="15" t="s">
        <v>2040</v>
      </c>
      <c r="C564" s="27">
        <v>936</v>
      </c>
      <c r="D564" s="26">
        <v>3199</v>
      </c>
      <c r="E564" s="26">
        <v>259083</v>
      </c>
      <c r="F564" s="9">
        <v>1710</v>
      </c>
    </row>
    <row r="565" spans="1:6" ht="15.75" x14ac:dyDescent="0.25">
      <c r="A565" s="25" t="s">
        <v>1540</v>
      </c>
      <c r="B565" s="15" t="s">
        <v>2040</v>
      </c>
      <c r="C565" s="27">
        <v>672</v>
      </c>
      <c r="D565" s="26">
        <v>1178</v>
      </c>
      <c r="E565" s="26">
        <v>180972</v>
      </c>
      <c r="F565" s="9">
        <v>3353</v>
      </c>
    </row>
    <row r="566" spans="1:6" ht="15.75" x14ac:dyDescent="0.25">
      <c r="A566" s="25" t="s">
        <v>1886</v>
      </c>
      <c r="B566" s="15" t="s">
        <v>2040</v>
      </c>
      <c r="C566" s="27">
        <v>162</v>
      </c>
      <c r="D566" s="26">
        <v>464</v>
      </c>
      <c r="E566" s="26">
        <v>50891</v>
      </c>
      <c r="F566" s="9">
        <v>304</v>
      </c>
    </row>
    <row r="567" spans="1:6" ht="15.75" x14ac:dyDescent="0.25">
      <c r="A567" s="25" t="s">
        <v>1887</v>
      </c>
      <c r="B567" s="15" t="s">
        <v>2040</v>
      </c>
      <c r="C567" s="27">
        <v>6</v>
      </c>
      <c r="D567" s="26">
        <v>7</v>
      </c>
      <c r="E567" s="26">
        <v>744</v>
      </c>
      <c r="F567" s="9">
        <v>32</v>
      </c>
    </row>
    <row r="568" spans="1:6" ht="15.75" x14ac:dyDescent="0.25">
      <c r="A568" s="25" t="s">
        <v>1541</v>
      </c>
      <c r="B568" s="15" t="s">
        <v>2040</v>
      </c>
      <c r="C568" s="27">
        <v>112</v>
      </c>
      <c r="D568" s="26">
        <v>91</v>
      </c>
      <c r="E568" s="26">
        <v>45448</v>
      </c>
      <c r="F568" s="9">
        <v>353</v>
      </c>
    </row>
    <row r="569" spans="1:6" ht="15.75" x14ac:dyDescent="0.25">
      <c r="A569" s="25" t="s">
        <v>1888</v>
      </c>
      <c r="B569" s="15" t="s">
        <v>2040</v>
      </c>
      <c r="C569" s="27">
        <v>63</v>
      </c>
      <c r="D569" s="26">
        <v>139</v>
      </c>
      <c r="E569" s="26">
        <v>14754</v>
      </c>
      <c r="F569" s="9">
        <v>126</v>
      </c>
    </row>
    <row r="570" spans="1:6" ht="15.75" x14ac:dyDescent="0.25">
      <c r="A570" s="25" t="s">
        <v>1542</v>
      </c>
      <c r="B570" s="15" t="s">
        <v>2040</v>
      </c>
      <c r="C570" s="27">
        <v>262</v>
      </c>
      <c r="D570" s="26">
        <v>96</v>
      </c>
      <c r="E570" s="26">
        <v>20712</v>
      </c>
      <c r="F570" s="9">
        <v>307</v>
      </c>
    </row>
    <row r="571" spans="1:6" ht="15.75" x14ac:dyDescent="0.25">
      <c r="A571" s="25" t="s">
        <v>1889</v>
      </c>
      <c r="B571" s="15" t="s">
        <v>2040</v>
      </c>
      <c r="C571" s="27">
        <v>76</v>
      </c>
      <c r="D571" s="26">
        <v>82</v>
      </c>
      <c r="E571" s="26">
        <v>17847</v>
      </c>
      <c r="F571" s="9">
        <v>133</v>
      </c>
    </row>
    <row r="572" spans="1:6" ht="15.75" x14ac:dyDescent="0.25">
      <c r="A572" s="25" t="s">
        <v>1890</v>
      </c>
      <c r="B572" s="15" t="s">
        <v>2040</v>
      </c>
      <c r="C572" s="27">
        <v>104</v>
      </c>
      <c r="D572" s="26">
        <v>92</v>
      </c>
      <c r="E572" s="26">
        <v>73765</v>
      </c>
      <c r="F572" s="9">
        <v>235</v>
      </c>
    </row>
    <row r="573" spans="1:6" ht="15.75" x14ac:dyDescent="0.25">
      <c r="A573" s="25" t="s">
        <v>1543</v>
      </c>
      <c r="B573" s="15" t="s">
        <v>2040</v>
      </c>
      <c r="C573" s="27">
        <v>757</v>
      </c>
      <c r="D573" s="26">
        <v>2187</v>
      </c>
      <c r="E573" s="26">
        <v>129468</v>
      </c>
      <c r="F573" s="9">
        <v>1284</v>
      </c>
    </row>
    <row r="574" spans="1:6" ht="15.75" x14ac:dyDescent="0.25">
      <c r="A574" s="25" t="s">
        <v>1544</v>
      </c>
      <c r="B574" s="15" t="s">
        <v>2040</v>
      </c>
      <c r="C574" s="27">
        <v>252</v>
      </c>
      <c r="D574" s="26">
        <v>608</v>
      </c>
      <c r="E574" s="26">
        <v>38299</v>
      </c>
      <c r="F574" s="9">
        <v>675</v>
      </c>
    </row>
    <row r="575" spans="1:6" ht="15.75" x14ac:dyDescent="0.25">
      <c r="A575" s="25" t="s">
        <v>1891</v>
      </c>
      <c r="B575" s="15" t="s">
        <v>2040</v>
      </c>
      <c r="C575" s="27">
        <v>50</v>
      </c>
      <c r="D575" s="26">
        <v>61</v>
      </c>
      <c r="E575" s="26">
        <v>5846</v>
      </c>
      <c r="F575" s="9">
        <v>103</v>
      </c>
    </row>
    <row r="576" spans="1:6" ht="15.75" x14ac:dyDescent="0.25">
      <c r="A576" s="25" t="s">
        <v>1545</v>
      </c>
      <c r="B576" s="15" t="s">
        <v>2040</v>
      </c>
      <c r="C576" s="27">
        <v>139</v>
      </c>
      <c r="D576" s="26">
        <v>108</v>
      </c>
      <c r="E576" s="26">
        <v>10998</v>
      </c>
      <c r="F576" s="9">
        <v>153</v>
      </c>
    </row>
    <row r="577" spans="1:6" ht="15.75" x14ac:dyDescent="0.25">
      <c r="A577" s="25" t="s">
        <v>1892</v>
      </c>
      <c r="B577" s="15" t="s">
        <v>2040</v>
      </c>
      <c r="C577" s="27">
        <v>63</v>
      </c>
      <c r="D577" s="26">
        <v>215</v>
      </c>
      <c r="E577" s="26">
        <v>8112</v>
      </c>
      <c r="F577" s="9">
        <v>140</v>
      </c>
    </row>
    <row r="578" spans="1:6" ht="15.75" x14ac:dyDescent="0.25">
      <c r="A578" s="25" t="s">
        <v>1546</v>
      </c>
      <c r="B578" s="15" t="s">
        <v>2040</v>
      </c>
      <c r="C578" s="27">
        <v>134</v>
      </c>
      <c r="D578" s="26">
        <v>295</v>
      </c>
      <c r="E578" s="26">
        <v>7781</v>
      </c>
      <c r="F578" s="9">
        <v>302</v>
      </c>
    </row>
    <row r="579" spans="1:6" ht="15.75" x14ac:dyDescent="0.25">
      <c r="A579" s="25" t="s">
        <v>1893</v>
      </c>
      <c r="B579" s="15" t="s">
        <v>2040</v>
      </c>
      <c r="C579" s="27">
        <v>32</v>
      </c>
      <c r="D579" s="26">
        <v>49</v>
      </c>
      <c r="E579" s="26">
        <v>4445</v>
      </c>
      <c r="F579" s="9">
        <v>75</v>
      </c>
    </row>
    <row r="580" spans="1:6" ht="15.75" x14ac:dyDescent="0.25">
      <c r="A580" s="25" t="s">
        <v>1547</v>
      </c>
      <c r="B580" s="15" t="s">
        <v>2040</v>
      </c>
      <c r="C580" s="27">
        <v>123</v>
      </c>
      <c r="D580" s="26">
        <v>301</v>
      </c>
      <c r="E580" s="26">
        <v>54412</v>
      </c>
      <c r="F580" s="9">
        <v>261</v>
      </c>
    </row>
    <row r="581" spans="1:6" ht="15.75" x14ac:dyDescent="0.25">
      <c r="A581" s="25" t="s">
        <v>1548</v>
      </c>
      <c r="B581" s="15" t="s">
        <v>2040</v>
      </c>
      <c r="C581" s="27">
        <v>130</v>
      </c>
      <c r="D581" s="26">
        <v>218</v>
      </c>
      <c r="E581" s="26">
        <v>17503</v>
      </c>
      <c r="F581" s="9">
        <v>492</v>
      </c>
    </row>
    <row r="582" spans="1:6" ht="15.75" x14ac:dyDescent="0.25">
      <c r="A582" s="25" t="s">
        <v>1549</v>
      </c>
      <c r="B582" s="15" t="s">
        <v>2040</v>
      </c>
      <c r="C582" s="27">
        <v>327</v>
      </c>
      <c r="D582" s="26">
        <v>7</v>
      </c>
      <c r="E582" s="26">
        <v>404</v>
      </c>
      <c r="F582" s="9">
        <v>723</v>
      </c>
    </row>
    <row r="583" spans="1:6" ht="15.75" x14ac:dyDescent="0.25">
      <c r="A583" s="25" t="s">
        <v>1894</v>
      </c>
      <c r="B583" s="15" t="s">
        <v>2040</v>
      </c>
      <c r="C583" s="27">
        <v>1158</v>
      </c>
      <c r="D583" s="26">
        <v>518</v>
      </c>
      <c r="E583" s="26">
        <v>24043</v>
      </c>
      <c r="F583" s="9">
        <v>1519</v>
      </c>
    </row>
    <row r="584" spans="1:6" ht="15.75" x14ac:dyDescent="0.25">
      <c r="A584" s="25" t="s">
        <v>1895</v>
      </c>
      <c r="B584" s="15" t="s">
        <v>2040</v>
      </c>
      <c r="C584" s="27">
        <v>31</v>
      </c>
      <c r="D584" s="26">
        <v>43</v>
      </c>
      <c r="E584" s="26">
        <v>623</v>
      </c>
      <c r="F584" s="9">
        <v>52</v>
      </c>
    </row>
    <row r="585" spans="1:6" ht="15.75" x14ac:dyDescent="0.25">
      <c r="A585" s="25" t="s">
        <v>1896</v>
      </c>
      <c r="B585" s="15" t="s">
        <v>2040</v>
      </c>
      <c r="C585" s="27">
        <v>24</v>
      </c>
      <c r="D585" s="26">
        <v>16</v>
      </c>
      <c r="E585" s="26">
        <v>585</v>
      </c>
      <c r="F585" s="9">
        <v>26</v>
      </c>
    </row>
    <row r="586" spans="1:6" ht="15.75" x14ac:dyDescent="0.25">
      <c r="A586" s="25" t="s">
        <v>1550</v>
      </c>
      <c r="B586" s="15" t="s">
        <v>2040</v>
      </c>
      <c r="C586" s="27">
        <v>643</v>
      </c>
      <c r="D586" s="26">
        <v>1138</v>
      </c>
      <c r="E586" s="26">
        <v>80331</v>
      </c>
      <c r="F586" s="9">
        <v>1452</v>
      </c>
    </row>
    <row r="587" spans="1:6" ht="15.75" x14ac:dyDescent="0.25">
      <c r="A587" s="25" t="s">
        <v>1551</v>
      </c>
      <c r="B587" s="15" t="s">
        <v>2040</v>
      </c>
      <c r="C587" s="27">
        <v>124</v>
      </c>
      <c r="D587" s="26">
        <v>87</v>
      </c>
      <c r="E587" s="26">
        <v>3114</v>
      </c>
      <c r="F587" s="9">
        <v>167</v>
      </c>
    </row>
    <row r="588" spans="1:6" ht="15.75" x14ac:dyDescent="0.25">
      <c r="A588" s="25" t="s">
        <v>1552</v>
      </c>
      <c r="B588" s="15" t="s">
        <v>2040</v>
      </c>
      <c r="C588" s="27">
        <v>259</v>
      </c>
      <c r="D588" s="26">
        <v>336</v>
      </c>
      <c r="E588" s="26">
        <v>13859</v>
      </c>
      <c r="F588" s="9">
        <v>432</v>
      </c>
    </row>
    <row r="589" spans="1:6" ht="15.75" x14ac:dyDescent="0.25">
      <c r="A589" s="25" t="s">
        <v>1553</v>
      </c>
      <c r="B589" s="15" t="s">
        <v>2040</v>
      </c>
      <c r="C589" s="27">
        <v>55</v>
      </c>
      <c r="D589" s="26">
        <v>26</v>
      </c>
      <c r="E589" s="26">
        <v>452</v>
      </c>
      <c r="F589" s="9">
        <v>144</v>
      </c>
    </row>
    <row r="590" spans="1:6" ht="15.75" x14ac:dyDescent="0.25">
      <c r="A590" s="25" t="s">
        <v>1554</v>
      </c>
      <c r="B590" s="15" t="s">
        <v>2040</v>
      </c>
      <c r="C590" s="27">
        <v>161</v>
      </c>
      <c r="D590" s="26">
        <v>269</v>
      </c>
      <c r="E590" s="26">
        <v>16890</v>
      </c>
      <c r="F590" s="9">
        <v>299</v>
      </c>
    </row>
    <row r="591" spans="1:6" ht="15.75" x14ac:dyDescent="0.25">
      <c r="A591" s="25" t="s">
        <v>1555</v>
      </c>
      <c r="B591" s="15" t="s">
        <v>2040</v>
      </c>
      <c r="C591" s="27">
        <v>195</v>
      </c>
      <c r="D591" s="26">
        <v>259</v>
      </c>
      <c r="E591" s="26">
        <v>25655</v>
      </c>
      <c r="F591" s="9">
        <v>601</v>
      </c>
    </row>
    <row r="592" spans="1:6" ht="15.75" x14ac:dyDescent="0.25">
      <c r="A592" s="25" t="s">
        <v>1897</v>
      </c>
      <c r="B592" s="15" t="s">
        <v>2040</v>
      </c>
      <c r="C592" s="27">
        <v>119</v>
      </c>
      <c r="D592" s="26">
        <v>330</v>
      </c>
      <c r="E592" s="26">
        <v>35786</v>
      </c>
      <c r="F592" s="9">
        <v>248</v>
      </c>
    </row>
    <row r="593" spans="1:6" ht="15.75" x14ac:dyDescent="0.25">
      <c r="A593" s="25" t="s">
        <v>1898</v>
      </c>
      <c r="B593" s="15" t="s">
        <v>2040</v>
      </c>
      <c r="C593" s="27">
        <v>31</v>
      </c>
      <c r="D593" s="26">
        <v>38</v>
      </c>
      <c r="E593" s="26">
        <v>45454</v>
      </c>
      <c r="F593" s="9">
        <v>96</v>
      </c>
    </row>
    <row r="594" spans="1:6" ht="15.75" x14ac:dyDescent="0.25">
      <c r="A594" s="25" t="s">
        <v>1556</v>
      </c>
      <c r="B594" s="15" t="s">
        <v>2040</v>
      </c>
      <c r="C594" s="27">
        <v>89</v>
      </c>
      <c r="D594" s="26">
        <v>42</v>
      </c>
      <c r="E594" s="26">
        <v>987</v>
      </c>
      <c r="F594" s="9">
        <v>125</v>
      </c>
    </row>
    <row r="595" spans="1:6" ht="15.75" x14ac:dyDescent="0.25">
      <c r="A595" s="25" t="s">
        <v>1557</v>
      </c>
      <c r="B595" s="15" t="s">
        <v>2040</v>
      </c>
      <c r="C595" s="27">
        <v>212</v>
      </c>
      <c r="D595" s="26">
        <v>479</v>
      </c>
      <c r="E595" s="26">
        <v>47798</v>
      </c>
      <c r="F595" s="9">
        <v>497</v>
      </c>
    </row>
    <row r="596" spans="1:6" ht="15.75" x14ac:dyDescent="0.25">
      <c r="A596" s="25" t="s">
        <v>1900</v>
      </c>
      <c r="B596" s="15" t="s">
        <v>2040</v>
      </c>
      <c r="C596" s="27">
        <v>2</v>
      </c>
      <c r="D596" s="26">
        <v>14</v>
      </c>
      <c r="E596" s="26">
        <v>524</v>
      </c>
      <c r="F596" s="9">
        <v>58</v>
      </c>
    </row>
    <row r="597" spans="1:6" ht="15.75" x14ac:dyDescent="0.25">
      <c r="A597" s="25" t="s">
        <v>1558</v>
      </c>
      <c r="B597" s="15" t="s">
        <v>2040</v>
      </c>
      <c r="C597" s="27">
        <v>2323</v>
      </c>
      <c r="D597" s="26">
        <v>2837</v>
      </c>
      <c r="E597" s="26">
        <v>1318701</v>
      </c>
      <c r="F597" s="9">
        <v>6079</v>
      </c>
    </row>
    <row r="598" spans="1:6" ht="15.75" x14ac:dyDescent="0.25">
      <c r="A598" s="25" t="s">
        <v>1901</v>
      </c>
      <c r="B598" s="15" t="s">
        <v>2040</v>
      </c>
      <c r="C598" s="27">
        <v>13</v>
      </c>
      <c r="D598" s="26">
        <v>9</v>
      </c>
      <c r="E598" s="26">
        <v>595</v>
      </c>
      <c r="F598" s="9">
        <v>51</v>
      </c>
    </row>
    <row r="599" spans="1:6" ht="15.75" x14ac:dyDescent="0.25">
      <c r="A599" s="25" t="s">
        <v>1559</v>
      </c>
      <c r="B599" s="15" t="s">
        <v>2040</v>
      </c>
      <c r="C599" s="27">
        <v>152</v>
      </c>
      <c r="D599" s="26">
        <v>497</v>
      </c>
      <c r="E599" s="26">
        <v>653661</v>
      </c>
      <c r="F599" s="9">
        <v>518</v>
      </c>
    </row>
    <row r="600" spans="1:6" ht="15.75" x14ac:dyDescent="0.25">
      <c r="A600" s="25" t="s">
        <v>1560</v>
      </c>
      <c r="B600" s="15" t="s">
        <v>2040</v>
      </c>
      <c r="C600" s="27">
        <v>332</v>
      </c>
      <c r="D600" s="26">
        <v>1043</v>
      </c>
      <c r="E600" s="26">
        <v>164631</v>
      </c>
      <c r="F600" s="9">
        <v>1103</v>
      </c>
    </row>
    <row r="601" spans="1:6" ht="15.75" x14ac:dyDescent="0.25">
      <c r="A601" s="25" t="s">
        <v>1903</v>
      </c>
      <c r="B601" s="15" t="s">
        <v>2040</v>
      </c>
      <c r="C601" s="27">
        <v>81</v>
      </c>
      <c r="D601" s="26">
        <v>341</v>
      </c>
      <c r="E601" s="26">
        <v>14649</v>
      </c>
      <c r="F601" s="9">
        <v>158</v>
      </c>
    </row>
    <row r="602" spans="1:6" ht="15.75" x14ac:dyDescent="0.25">
      <c r="A602" s="25" t="s">
        <v>1561</v>
      </c>
      <c r="B602" s="15" t="s">
        <v>2040</v>
      </c>
      <c r="C602" s="27">
        <v>58</v>
      </c>
      <c r="D602" s="26">
        <v>72</v>
      </c>
      <c r="E602" s="26">
        <v>3018</v>
      </c>
      <c r="F602" s="9">
        <v>144</v>
      </c>
    </row>
    <row r="603" spans="1:6" ht="15.75" x14ac:dyDescent="0.25">
      <c r="A603" s="25" t="s">
        <v>1562</v>
      </c>
      <c r="B603" s="15" t="s">
        <v>2040</v>
      </c>
      <c r="C603" s="27">
        <v>192</v>
      </c>
      <c r="D603" s="26">
        <v>408</v>
      </c>
      <c r="E603" s="26">
        <v>47356</v>
      </c>
      <c r="F603" s="9">
        <v>567</v>
      </c>
    </row>
    <row r="604" spans="1:6" ht="15.75" x14ac:dyDescent="0.25">
      <c r="A604" s="25" t="s">
        <v>1904</v>
      </c>
      <c r="B604" s="15" t="s">
        <v>2040</v>
      </c>
      <c r="C604" s="27">
        <v>43</v>
      </c>
      <c r="D604" s="26">
        <v>162</v>
      </c>
      <c r="E604" s="26">
        <v>4732</v>
      </c>
      <c r="F604" s="9">
        <v>233</v>
      </c>
    </row>
    <row r="605" spans="1:6" ht="15.75" x14ac:dyDescent="0.25">
      <c r="A605" s="25" t="s">
        <v>1563</v>
      </c>
      <c r="B605" s="15" t="s">
        <v>2040</v>
      </c>
      <c r="C605" s="27">
        <v>202</v>
      </c>
      <c r="D605" s="26">
        <v>68</v>
      </c>
      <c r="E605" s="26">
        <v>2584</v>
      </c>
      <c r="F605" s="9">
        <v>320</v>
      </c>
    </row>
    <row r="606" spans="1:6" ht="15.75" x14ac:dyDescent="0.25">
      <c r="A606" s="25" t="s">
        <v>1905</v>
      </c>
      <c r="B606" s="15" t="s">
        <v>2040</v>
      </c>
      <c r="C606" s="27">
        <v>13</v>
      </c>
      <c r="D606" s="26">
        <v>127</v>
      </c>
      <c r="E606" s="26">
        <v>1571</v>
      </c>
      <c r="F606" s="9">
        <v>60</v>
      </c>
    </row>
    <row r="607" spans="1:6" ht="15.75" x14ac:dyDescent="0.25">
      <c r="A607" s="25" t="s">
        <v>1564</v>
      </c>
      <c r="B607" s="15" t="s">
        <v>2040</v>
      </c>
      <c r="C607" s="27">
        <v>302</v>
      </c>
      <c r="D607" s="26">
        <v>529</v>
      </c>
      <c r="E607" s="26">
        <v>39308</v>
      </c>
      <c r="F607" s="9">
        <v>657</v>
      </c>
    </row>
    <row r="608" spans="1:6" ht="15.75" x14ac:dyDescent="0.25">
      <c r="A608" s="25" t="s">
        <v>1565</v>
      </c>
      <c r="B608" s="15" t="s">
        <v>2040</v>
      </c>
      <c r="C608" s="27">
        <v>24</v>
      </c>
      <c r="D608" s="26">
        <v>55</v>
      </c>
      <c r="E608" s="26">
        <v>34275</v>
      </c>
      <c r="F608" s="9">
        <v>249</v>
      </c>
    </row>
    <row r="609" spans="1:6" ht="15.75" x14ac:dyDescent="0.25">
      <c r="A609" s="28" t="s">
        <v>1906</v>
      </c>
      <c r="B609" s="15" t="s">
        <v>2040</v>
      </c>
      <c r="C609" s="27">
        <v>150</v>
      </c>
      <c r="D609" s="26">
        <v>909</v>
      </c>
      <c r="E609" s="26">
        <v>60560</v>
      </c>
      <c r="F609" s="9">
        <v>220</v>
      </c>
    </row>
    <row r="610" spans="1:6" ht="15.75" x14ac:dyDescent="0.25">
      <c r="A610" s="25" t="s">
        <v>1566</v>
      </c>
      <c r="B610" s="15" t="s">
        <v>2040</v>
      </c>
      <c r="C610" s="27">
        <v>1052</v>
      </c>
      <c r="D610" s="26">
        <v>1212</v>
      </c>
      <c r="E610" s="26">
        <v>56819</v>
      </c>
      <c r="F610" s="9">
        <v>3153</v>
      </c>
    </row>
    <row r="611" spans="1:6" ht="15.75" x14ac:dyDescent="0.25">
      <c r="A611" s="25" t="s">
        <v>1567</v>
      </c>
      <c r="B611" s="15" t="s">
        <v>2040</v>
      </c>
      <c r="C611" s="27">
        <v>189</v>
      </c>
      <c r="D611" s="26">
        <v>122</v>
      </c>
      <c r="E611" s="26">
        <v>9059</v>
      </c>
      <c r="F611" s="9">
        <v>785</v>
      </c>
    </row>
    <row r="612" spans="1:6" ht="15.75" x14ac:dyDescent="0.25">
      <c r="A612" s="25" t="s">
        <v>1568</v>
      </c>
      <c r="B612" s="15" t="s">
        <v>2040</v>
      </c>
      <c r="C612" s="27">
        <v>232</v>
      </c>
      <c r="D612" s="26">
        <v>122</v>
      </c>
      <c r="E612" s="26">
        <v>183703</v>
      </c>
      <c r="F612" s="9">
        <v>518</v>
      </c>
    </row>
    <row r="613" spans="1:6" ht="15.75" x14ac:dyDescent="0.25">
      <c r="A613" s="25" t="s">
        <v>1907</v>
      </c>
      <c r="B613" s="15" t="s">
        <v>2040</v>
      </c>
      <c r="C613" s="27">
        <v>60</v>
      </c>
      <c r="D613" s="26">
        <v>66</v>
      </c>
      <c r="E613" s="26">
        <v>2836</v>
      </c>
      <c r="F613" s="9">
        <v>116</v>
      </c>
    </row>
    <row r="614" spans="1:6" ht="15.75" x14ac:dyDescent="0.25">
      <c r="A614" s="25" t="s">
        <v>1569</v>
      </c>
      <c r="B614" s="15" t="s">
        <v>2040</v>
      </c>
      <c r="C614" s="27">
        <v>26</v>
      </c>
      <c r="D614" s="26">
        <v>65</v>
      </c>
      <c r="E614" s="26">
        <v>2783</v>
      </c>
      <c r="F614" s="9">
        <v>264</v>
      </c>
    </row>
    <row r="615" spans="1:6" ht="15.75" x14ac:dyDescent="0.25">
      <c r="A615" s="25" t="s">
        <v>1570</v>
      </c>
      <c r="B615" s="15" t="s">
        <v>2040</v>
      </c>
      <c r="C615" s="27">
        <v>91</v>
      </c>
      <c r="D615" s="26">
        <v>62</v>
      </c>
      <c r="E615" s="26">
        <v>5438</v>
      </c>
      <c r="F615" s="9">
        <v>164</v>
      </c>
    </row>
    <row r="616" spans="1:6" ht="15.75" x14ac:dyDescent="0.25">
      <c r="A616" s="25" t="s">
        <v>1571</v>
      </c>
      <c r="B616" s="15" t="s">
        <v>2040</v>
      </c>
      <c r="C616" s="27">
        <v>137</v>
      </c>
      <c r="D616" s="26">
        <v>153</v>
      </c>
      <c r="E616" s="26">
        <v>7543</v>
      </c>
      <c r="F616" s="9">
        <v>865</v>
      </c>
    </row>
    <row r="617" spans="1:6" ht="15.75" x14ac:dyDescent="0.25">
      <c r="A617" s="25" t="s">
        <v>1572</v>
      </c>
      <c r="B617" s="15" t="s">
        <v>2040</v>
      </c>
      <c r="C617" s="27">
        <v>137</v>
      </c>
      <c r="D617" s="26">
        <v>145</v>
      </c>
      <c r="E617" s="26">
        <v>2225</v>
      </c>
      <c r="F617" s="9">
        <v>220</v>
      </c>
    </row>
    <row r="618" spans="1:6" ht="15.75" x14ac:dyDescent="0.25">
      <c r="A618" s="25" t="s">
        <v>1573</v>
      </c>
      <c r="B618" s="15" t="s">
        <v>2040</v>
      </c>
      <c r="C618" s="27">
        <v>43</v>
      </c>
      <c r="D618" s="26">
        <v>3</v>
      </c>
      <c r="E618" s="26">
        <v>189</v>
      </c>
      <c r="F618" s="9">
        <v>198</v>
      </c>
    </row>
    <row r="619" spans="1:6" ht="15.75" x14ac:dyDescent="0.25">
      <c r="A619" s="25" t="s">
        <v>1574</v>
      </c>
      <c r="B619" s="15" t="s">
        <v>2040</v>
      </c>
      <c r="C619" s="27">
        <v>364</v>
      </c>
      <c r="D619" s="26">
        <v>855</v>
      </c>
      <c r="E619" s="26">
        <v>89115</v>
      </c>
      <c r="F619" s="9">
        <v>966</v>
      </c>
    </row>
    <row r="620" spans="1:6" ht="15.75" x14ac:dyDescent="0.25">
      <c r="A620" s="25" t="s">
        <v>1575</v>
      </c>
      <c r="B620" s="15" t="s">
        <v>2040</v>
      </c>
      <c r="C620" s="27">
        <v>67</v>
      </c>
      <c r="D620" s="26">
        <v>69</v>
      </c>
      <c r="E620" s="26">
        <v>2481</v>
      </c>
      <c r="F620" s="9">
        <v>159</v>
      </c>
    </row>
    <row r="621" spans="1:6" ht="15.75" x14ac:dyDescent="0.25">
      <c r="A621" s="25" t="s">
        <v>1908</v>
      </c>
      <c r="B621" s="15" t="s">
        <v>2040</v>
      </c>
      <c r="C621" s="27">
        <v>137</v>
      </c>
      <c r="D621" s="26">
        <v>734</v>
      </c>
      <c r="E621" s="26">
        <v>62400</v>
      </c>
      <c r="F621" s="9">
        <v>241</v>
      </c>
    </row>
    <row r="622" spans="1:6" ht="15.75" x14ac:dyDescent="0.25">
      <c r="A622" s="25" t="s">
        <v>1909</v>
      </c>
      <c r="B622" s="15" t="s">
        <v>2040</v>
      </c>
      <c r="C622" s="27">
        <v>10</v>
      </c>
      <c r="D622" s="26">
        <v>26</v>
      </c>
      <c r="E622" s="26">
        <v>941</v>
      </c>
      <c r="F622" s="9">
        <v>60</v>
      </c>
    </row>
    <row r="623" spans="1:6" ht="15.75" x14ac:dyDescent="0.25">
      <c r="A623" s="25" t="s">
        <v>1576</v>
      </c>
      <c r="B623" s="15" t="s">
        <v>2040</v>
      </c>
      <c r="C623" s="27">
        <v>457</v>
      </c>
      <c r="D623" s="26">
        <v>941</v>
      </c>
      <c r="E623" s="26">
        <v>65039</v>
      </c>
      <c r="F623" s="9">
        <v>862</v>
      </c>
    </row>
    <row r="624" spans="1:6" ht="15.75" x14ac:dyDescent="0.25">
      <c r="A624" s="25" t="s">
        <v>1577</v>
      </c>
      <c r="B624" s="15" t="s">
        <v>2040</v>
      </c>
      <c r="C624" s="27">
        <v>171</v>
      </c>
      <c r="D624" s="26">
        <v>139</v>
      </c>
      <c r="E624" s="26">
        <v>34518</v>
      </c>
      <c r="F624" s="9">
        <v>518</v>
      </c>
    </row>
    <row r="625" spans="1:6" ht="15.75" x14ac:dyDescent="0.25">
      <c r="A625" s="25" t="s">
        <v>1910</v>
      </c>
      <c r="B625" s="15" t="s">
        <v>2040</v>
      </c>
      <c r="C625" s="27">
        <v>41</v>
      </c>
      <c r="D625" s="26">
        <v>112</v>
      </c>
      <c r="E625" s="26">
        <v>10833</v>
      </c>
      <c r="F625" s="9">
        <v>67</v>
      </c>
    </row>
    <row r="626" spans="1:6" ht="15.75" x14ac:dyDescent="0.25">
      <c r="A626" s="25" t="s">
        <v>1578</v>
      </c>
      <c r="B626" s="15" t="s">
        <v>2040</v>
      </c>
      <c r="C626" s="27">
        <v>480</v>
      </c>
      <c r="D626" s="26">
        <v>886</v>
      </c>
      <c r="E626" s="26">
        <v>120059</v>
      </c>
      <c r="F626" s="9">
        <v>848</v>
      </c>
    </row>
    <row r="627" spans="1:6" ht="15.75" x14ac:dyDescent="0.25">
      <c r="A627" s="25" t="s">
        <v>1911</v>
      </c>
      <c r="B627" s="15" t="s">
        <v>2040</v>
      </c>
      <c r="C627" s="27">
        <v>50</v>
      </c>
      <c r="D627" s="26">
        <v>79</v>
      </c>
      <c r="E627" s="26">
        <v>7314</v>
      </c>
      <c r="F627" s="9">
        <v>76</v>
      </c>
    </row>
    <row r="628" spans="1:6" ht="15.75" x14ac:dyDescent="0.25">
      <c r="A628" s="25" t="s">
        <v>1912</v>
      </c>
      <c r="B628" s="15" t="s">
        <v>2040</v>
      </c>
      <c r="C628" s="27">
        <v>19</v>
      </c>
      <c r="D628" s="26">
        <v>79</v>
      </c>
      <c r="E628" s="26">
        <v>3898</v>
      </c>
      <c r="F628" s="9">
        <v>46</v>
      </c>
    </row>
    <row r="629" spans="1:6" ht="15.75" x14ac:dyDescent="0.25">
      <c r="A629" s="25" t="s">
        <v>1913</v>
      </c>
      <c r="B629" s="15" t="s">
        <v>2040</v>
      </c>
      <c r="C629" s="27">
        <v>52</v>
      </c>
      <c r="D629" s="26">
        <v>27</v>
      </c>
      <c r="E629" s="26">
        <v>876</v>
      </c>
      <c r="F629" s="9">
        <v>82</v>
      </c>
    </row>
    <row r="630" spans="1:6" ht="15.75" x14ac:dyDescent="0.25">
      <c r="A630" s="25" t="s">
        <v>1579</v>
      </c>
      <c r="B630" s="15" t="s">
        <v>2040</v>
      </c>
      <c r="C630" s="27">
        <v>152</v>
      </c>
      <c r="D630" s="26">
        <v>142</v>
      </c>
      <c r="E630" s="26">
        <v>25587</v>
      </c>
      <c r="F630" s="9">
        <v>275</v>
      </c>
    </row>
    <row r="631" spans="1:6" ht="15.75" x14ac:dyDescent="0.25">
      <c r="A631" s="25" t="s">
        <v>1580</v>
      </c>
      <c r="B631" s="15" t="s">
        <v>2040</v>
      </c>
      <c r="C631" s="27">
        <v>353</v>
      </c>
      <c r="D631" s="26">
        <v>989</v>
      </c>
      <c r="E631" s="26">
        <v>43203</v>
      </c>
      <c r="F631" s="9">
        <v>484</v>
      </c>
    </row>
    <row r="632" spans="1:6" ht="15.75" x14ac:dyDescent="0.25">
      <c r="A632" s="25" t="s">
        <v>1581</v>
      </c>
      <c r="B632" s="15" t="s">
        <v>2040</v>
      </c>
      <c r="C632" s="27">
        <v>745</v>
      </c>
      <c r="D632" s="26">
        <v>1774</v>
      </c>
      <c r="E632" s="26">
        <v>321338</v>
      </c>
      <c r="F632" s="9">
        <v>1404</v>
      </c>
    </row>
    <row r="633" spans="1:6" ht="15.75" x14ac:dyDescent="0.25">
      <c r="A633" s="25" t="s">
        <v>1582</v>
      </c>
      <c r="B633" s="15" t="s">
        <v>2040</v>
      </c>
      <c r="C633" s="27">
        <v>1192</v>
      </c>
      <c r="D633" s="26">
        <v>2224</v>
      </c>
      <c r="E633" s="26">
        <v>266112</v>
      </c>
      <c r="F633" s="9">
        <v>4230</v>
      </c>
    </row>
    <row r="634" spans="1:6" ht="15.75" x14ac:dyDescent="0.25">
      <c r="A634" s="25" t="s">
        <v>1914</v>
      </c>
      <c r="B634" s="15" t="s">
        <v>2040</v>
      </c>
      <c r="C634" s="27">
        <v>120</v>
      </c>
      <c r="D634" s="26">
        <v>134</v>
      </c>
      <c r="E634" s="26">
        <v>31840</v>
      </c>
      <c r="F634" s="9">
        <v>206</v>
      </c>
    </row>
    <row r="635" spans="1:6" ht="15.75" x14ac:dyDescent="0.25">
      <c r="A635" s="25" t="s">
        <v>1915</v>
      </c>
      <c r="B635" s="15" t="s">
        <v>2040</v>
      </c>
      <c r="C635" s="27">
        <v>9</v>
      </c>
      <c r="D635" s="26">
        <v>2</v>
      </c>
      <c r="E635" s="26">
        <v>28</v>
      </c>
      <c r="F635" s="9">
        <v>29</v>
      </c>
    </row>
    <row r="636" spans="1:6" ht="15.75" x14ac:dyDescent="0.25">
      <c r="A636" s="25" t="s">
        <v>1916</v>
      </c>
      <c r="B636" s="15" t="s">
        <v>2040</v>
      </c>
      <c r="C636" s="27">
        <v>19</v>
      </c>
      <c r="D636" s="26">
        <v>20</v>
      </c>
      <c r="E636" s="26">
        <v>888</v>
      </c>
      <c r="F636" s="9">
        <v>52</v>
      </c>
    </row>
    <row r="637" spans="1:6" ht="15.75" x14ac:dyDescent="0.25">
      <c r="A637" s="25" t="s">
        <v>1917</v>
      </c>
      <c r="B637" s="15" t="s">
        <v>2040</v>
      </c>
      <c r="C637" s="27">
        <v>30</v>
      </c>
      <c r="D637" s="26">
        <v>125</v>
      </c>
      <c r="E637" s="26">
        <v>9582</v>
      </c>
      <c r="F637" s="9">
        <v>109</v>
      </c>
    </row>
    <row r="638" spans="1:6" ht="15.75" x14ac:dyDescent="0.25">
      <c r="A638" s="25" t="s">
        <v>1583</v>
      </c>
      <c r="B638" s="15" t="s">
        <v>2040</v>
      </c>
      <c r="C638" s="27">
        <v>154</v>
      </c>
      <c r="D638" s="26">
        <v>272</v>
      </c>
      <c r="E638" s="26">
        <v>46715</v>
      </c>
      <c r="F638" s="9">
        <v>356</v>
      </c>
    </row>
    <row r="639" spans="1:6" ht="15.75" x14ac:dyDescent="0.25">
      <c r="A639" s="25" t="s">
        <v>1918</v>
      </c>
      <c r="B639" s="15" t="s">
        <v>2040</v>
      </c>
      <c r="C639" s="27">
        <v>91</v>
      </c>
      <c r="D639" s="26">
        <v>188</v>
      </c>
      <c r="E639" s="26">
        <v>6798</v>
      </c>
      <c r="F639" s="9">
        <v>164</v>
      </c>
    </row>
    <row r="640" spans="1:6" ht="15.75" x14ac:dyDescent="0.25">
      <c r="A640" s="25" t="s">
        <v>1584</v>
      </c>
      <c r="B640" s="15" t="s">
        <v>2040</v>
      </c>
      <c r="C640" s="27">
        <v>637</v>
      </c>
      <c r="D640" s="26">
        <v>615</v>
      </c>
      <c r="E640" s="26">
        <v>65785</v>
      </c>
      <c r="F640" s="9">
        <v>1225</v>
      </c>
    </row>
    <row r="641" spans="1:6" ht="15.75" x14ac:dyDescent="0.25">
      <c r="A641" s="25" t="s">
        <v>1585</v>
      </c>
      <c r="B641" s="15" t="s">
        <v>2040</v>
      </c>
      <c r="C641" s="27">
        <v>27</v>
      </c>
      <c r="D641" s="26">
        <v>311</v>
      </c>
      <c r="E641" s="26">
        <v>115561</v>
      </c>
      <c r="F641" s="9">
        <v>715</v>
      </c>
    </row>
    <row r="642" spans="1:6" ht="15.75" x14ac:dyDescent="0.25">
      <c r="A642" s="25" t="s">
        <v>1586</v>
      </c>
      <c r="B642" s="15" t="s">
        <v>2040</v>
      </c>
      <c r="C642" s="27">
        <v>167</v>
      </c>
      <c r="D642" s="26">
        <v>86</v>
      </c>
      <c r="E642" s="26">
        <v>4437</v>
      </c>
      <c r="F642" s="9">
        <v>307</v>
      </c>
    </row>
    <row r="643" spans="1:6" ht="15.75" x14ac:dyDescent="0.25">
      <c r="A643" s="25" t="s">
        <v>1587</v>
      </c>
      <c r="B643" s="15" t="s">
        <v>2040</v>
      </c>
      <c r="C643" s="27">
        <v>83</v>
      </c>
      <c r="D643" s="26">
        <v>459</v>
      </c>
      <c r="E643" s="26">
        <v>37605</v>
      </c>
      <c r="F643" s="9">
        <v>1384</v>
      </c>
    </row>
    <row r="644" spans="1:6" ht="15.75" x14ac:dyDescent="0.25">
      <c r="A644" s="25" t="s">
        <v>1588</v>
      </c>
      <c r="B644" s="15" t="s">
        <v>2040</v>
      </c>
      <c r="C644" s="27">
        <v>254</v>
      </c>
      <c r="D644" s="26">
        <v>758</v>
      </c>
      <c r="E644" s="26">
        <v>41902</v>
      </c>
      <c r="F644" s="9">
        <v>524</v>
      </c>
    </row>
    <row r="645" spans="1:6" ht="15.75" x14ac:dyDescent="0.25">
      <c r="A645" s="25" t="s">
        <v>1589</v>
      </c>
      <c r="B645" s="15" t="s">
        <v>2040</v>
      </c>
      <c r="C645" s="27">
        <v>197</v>
      </c>
      <c r="D645" s="26">
        <v>220</v>
      </c>
      <c r="E645" s="26">
        <v>16960</v>
      </c>
      <c r="F645" s="9">
        <v>540</v>
      </c>
    </row>
    <row r="646" spans="1:6" ht="15.75" x14ac:dyDescent="0.25">
      <c r="A646" s="25" t="s">
        <v>1919</v>
      </c>
      <c r="B646" s="15" t="s">
        <v>2040</v>
      </c>
      <c r="C646" s="27">
        <v>97</v>
      </c>
      <c r="D646" s="26">
        <v>880</v>
      </c>
      <c r="E646" s="26">
        <v>76778</v>
      </c>
      <c r="F646" s="9">
        <v>203</v>
      </c>
    </row>
    <row r="647" spans="1:6" ht="15.75" x14ac:dyDescent="0.25">
      <c r="A647" s="25" t="s">
        <v>1920</v>
      </c>
      <c r="B647" s="15" t="s">
        <v>2040</v>
      </c>
      <c r="C647" s="27">
        <v>69</v>
      </c>
      <c r="D647" s="26">
        <v>248</v>
      </c>
      <c r="E647" s="26">
        <v>9039</v>
      </c>
      <c r="F647" s="9">
        <v>153</v>
      </c>
    </row>
    <row r="648" spans="1:6" ht="15.75" x14ac:dyDescent="0.25">
      <c r="A648" s="25" t="s">
        <v>1590</v>
      </c>
      <c r="B648" s="15" t="s">
        <v>2040</v>
      </c>
      <c r="C648" s="27">
        <v>56</v>
      </c>
      <c r="D648" s="26">
        <v>90</v>
      </c>
      <c r="E648" s="26">
        <v>4304</v>
      </c>
      <c r="F648" s="9">
        <v>163</v>
      </c>
    </row>
    <row r="649" spans="1:6" ht="15.75" x14ac:dyDescent="0.25">
      <c r="A649" s="25" t="s">
        <v>1921</v>
      </c>
      <c r="B649" s="15" t="s">
        <v>2040</v>
      </c>
      <c r="C649" s="27">
        <v>35</v>
      </c>
      <c r="D649" s="26">
        <v>91</v>
      </c>
      <c r="E649" s="26">
        <v>3508</v>
      </c>
      <c r="F649" s="9">
        <v>95</v>
      </c>
    </row>
    <row r="650" spans="1:6" ht="15.75" x14ac:dyDescent="0.25">
      <c r="A650" s="25" t="s">
        <v>1591</v>
      </c>
      <c r="B650" s="15" t="s">
        <v>2040</v>
      </c>
      <c r="C650" s="27">
        <v>448</v>
      </c>
      <c r="D650" s="26">
        <v>3606</v>
      </c>
      <c r="E650" s="26">
        <v>148282</v>
      </c>
      <c r="F650" s="9">
        <v>736</v>
      </c>
    </row>
    <row r="651" spans="1:6" ht="15.75" x14ac:dyDescent="0.25">
      <c r="A651" s="25" t="s">
        <v>1922</v>
      </c>
      <c r="B651" s="15" t="s">
        <v>2040</v>
      </c>
      <c r="C651" s="27">
        <v>31</v>
      </c>
      <c r="D651" s="26">
        <v>67</v>
      </c>
      <c r="E651" s="26">
        <v>3710</v>
      </c>
      <c r="F651" s="9">
        <v>93</v>
      </c>
    </row>
    <row r="652" spans="1:6" ht="15.75" x14ac:dyDescent="0.25">
      <c r="A652" s="25" t="s">
        <v>1923</v>
      </c>
      <c r="B652" s="15" t="s">
        <v>2040</v>
      </c>
      <c r="C652" s="27">
        <v>29</v>
      </c>
      <c r="D652" s="26">
        <v>34</v>
      </c>
      <c r="E652" s="26">
        <v>3196</v>
      </c>
      <c r="F652" s="9">
        <v>79</v>
      </c>
    </row>
    <row r="653" spans="1:6" ht="15.75" x14ac:dyDescent="0.25">
      <c r="A653" s="25" t="s">
        <v>1924</v>
      </c>
      <c r="B653" s="15" t="s">
        <v>2040</v>
      </c>
      <c r="C653" s="27">
        <v>67</v>
      </c>
      <c r="D653" s="26">
        <v>21</v>
      </c>
      <c r="E653" s="26">
        <v>13907</v>
      </c>
      <c r="F653" s="9">
        <v>91</v>
      </c>
    </row>
    <row r="654" spans="1:6" ht="15.75" x14ac:dyDescent="0.25">
      <c r="A654" s="25" t="s">
        <v>1925</v>
      </c>
      <c r="B654" s="15" t="s">
        <v>2040</v>
      </c>
      <c r="C654" s="27">
        <v>15</v>
      </c>
      <c r="D654" s="26">
        <v>1</v>
      </c>
      <c r="E654" s="26">
        <v>5</v>
      </c>
      <c r="F654" s="9">
        <v>44</v>
      </c>
    </row>
    <row r="655" spans="1:6" ht="15.75" x14ac:dyDescent="0.25">
      <c r="A655" s="25" t="s">
        <v>1592</v>
      </c>
      <c r="B655" s="15" t="s">
        <v>2040</v>
      </c>
      <c r="C655" s="27">
        <v>355</v>
      </c>
      <c r="D655" s="26">
        <v>3289</v>
      </c>
      <c r="E655" s="26">
        <v>172779</v>
      </c>
      <c r="F655" s="9">
        <v>568</v>
      </c>
    </row>
    <row r="656" spans="1:6" ht="15.75" x14ac:dyDescent="0.25">
      <c r="A656" s="25" t="s">
        <v>1926</v>
      </c>
      <c r="B656" s="15" t="s">
        <v>2040</v>
      </c>
      <c r="C656" s="27">
        <v>26</v>
      </c>
      <c r="D656" s="26">
        <v>70</v>
      </c>
      <c r="E656" s="26">
        <v>15688</v>
      </c>
      <c r="F656" s="9">
        <v>109</v>
      </c>
    </row>
    <row r="657" spans="1:6" ht="15.75" x14ac:dyDescent="0.25">
      <c r="A657" s="25" t="s">
        <v>1593</v>
      </c>
      <c r="B657" s="15" t="s">
        <v>2040</v>
      </c>
      <c r="C657" s="27">
        <v>269</v>
      </c>
      <c r="D657" s="26">
        <v>264</v>
      </c>
      <c r="E657" s="26">
        <v>92577</v>
      </c>
      <c r="F657" s="9">
        <v>408</v>
      </c>
    </row>
    <row r="658" spans="1:6" ht="15.75" x14ac:dyDescent="0.25">
      <c r="A658" s="25" t="s">
        <v>1594</v>
      </c>
      <c r="B658" s="15" t="s">
        <v>2040</v>
      </c>
      <c r="C658" s="27">
        <v>229</v>
      </c>
      <c r="D658" s="26">
        <v>637</v>
      </c>
      <c r="E658" s="26">
        <v>24658</v>
      </c>
      <c r="F658" s="9">
        <v>264</v>
      </c>
    </row>
    <row r="659" spans="1:6" ht="15.75" x14ac:dyDescent="0.25">
      <c r="A659" s="25" t="s">
        <v>1595</v>
      </c>
      <c r="B659" s="15" t="s">
        <v>2040</v>
      </c>
      <c r="C659" s="27">
        <v>161</v>
      </c>
      <c r="D659" s="26">
        <v>223</v>
      </c>
      <c r="E659" s="26">
        <v>21540</v>
      </c>
      <c r="F659" s="9">
        <v>276</v>
      </c>
    </row>
    <row r="660" spans="1:6" ht="15.75" x14ac:dyDescent="0.25">
      <c r="A660" s="25" t="s">
        <v>1927</v>
      </c>
      <c r="B660" s="15" t="s">
        <v>2040</v>
      </c>
      <c r="C660" s="27">
        <v>69</v>
      </c>
      <c r="D660" s="26">
        <v>95</v>
      </c>
      <c r="E660" s="26">
        <v>5505</v>
      </c>
      <c r="F660" s="9">
        <v>112</v>
      </c>
    </row>
    <row r="661" spans="1:6" ht="15.75" x14ac:dyDescent="0.25">
      <c r="A661" s="25" t="s">
        <v>1928</v>
      </c>
      <c r="B661" s="15" t="s">
        <v>2040</v>
      </c>
      <c r="C661" s="27">
        <v>128</v>
      </c>
      <c r="D661" s="26">
        <v>225</v>
      </c>
      <c r="E661" s="26">
        <v>699362</v>
      </c>
      <c r="F661" s="9">
        <v>289</v>
      </c>
    </row>
    <row r="662" spans="1:6" ht="15.75" x14ac:dyDescent="0.25">
      <c r="A662" s="25" t="s">
        <v>1596</v>
      </c>
      <c r="B662" s="15" t="s">
        <v>2040</v>
      </c>
      <c r="C662" s="27">
        <v>145</v>
      </c>
      <c r="D662" s="26">
        <v>21</v>
      </c>
      <c r="E662" s="26">
        <v>241</v>
      </c>
      <c r="F662" s="9">
        <v>347</v>
      </c>
    </row>
    <row r="663" spans="1:6" ht="15.75" x14ac:dyDescent="0.25">
      <c r="A663" s="25" t="s">
        <v>1929</v>
      </c>
      <c r="B663" s="15" t="s">
        <v>2040</v>
      </c>
      <c r="C663" s="27">
        <v>24</v>
      </c>
      <c r="D663" s="26">
        <v>26</v>
      </c>
      <c r="E663" s="26">
        <v>420</v>
      </c>
      <c r="F663" s="9">
        <v>81</v>
      </c>
    </row>
    <row r="664" spans="1:6" ht="15.75" x14ac:dyDescent="0.25">
      <c r="A664" s="25" t="s">
        <v>1597</v>
      </c>
      <c r="B664" s="15" t="s">
        <v>2040</v>
      </c>
      <c r="C664" s="27">
        <v>116</v>
      </c>
      <c r="D664" s="26">
        <v>319</v>
      </c>
      <c r="E664" s="26">
        <v>37065</v>
      </c>
      <c r="F664" s="9">
        <v>270</v>
      </c>
    </row>
    <row r="665" spans="1:6" ht="15.75" x14ac:dyDescent="0.25">
      <c r="A665" s="25" t="s">
        <v>1598</v>
      </c>
      <c r="B665" s="15" t="s">
        <v>2040</v>
      </c>
      <c r="C665" s="27">
        <v>301</v>
      </c>
      <c r="D665" s="26">
        <v>158</v>
      </c>
      <c r="E665" s="26">
        <v>34017</v>
      </c>
      <c r="F665" s="9">
        <v>739</v>
      </c>
    </row>
    <row r="666" spans="1:6" ht="15.75" x14ac:dyDescent="0.25">
      <c r="A666" s="25" t="s">
        <v>1930</v>
      </c>
      <c r="B666" s="15" t="s">
        <v>2040</v>
      </c>
      <c r="C666" s="27">
        <v>91</v>
      </c>
      <c r="D666" s="26">
        <v>196</v>
      </c>
      <c r="E666" s="26">
        <v>155966</v>
      </c>
      <c r="F666" s="9">
        <v>289</v>
      </c>
    </row>
    <row r="667" spans="1:6" ht="15.75" x14ac:dyDescent="0.25">
      <c r="A667" s="25" t="s">
        <v>1599</v>
      </c>
      <c r="B667" s="15" t="s">
        <v>2040</v>
      </c>
      <c r="C667" s="27">
        <v>70</v>
      </c>
      <c r="D667" s="26">
        <v>263</v>
      </c>
      <c r="E667" s="26">
        <v>15933</v>
      </c>
      <c r="F667" s="9">
        <v>148</v>
      </c>
    </row>
    <row r="668" spans="1:6" ht="15.75" x14ac:dyDescent="0.25">
      <c r="A668" s="25" t="s">
        <v>1931</v>
      </c>
      <c r="B668" s="15" t="s">
        <v>2040</v>
      </c>
      <c r="C668" s="27">
        <v>514</v>
      </c>
      <c r="D668" s="26">
        <v>1123</v>
      </c>
      <c r="E668" s="26">
        <v>551195</v>
      </c>
      <c r="F668" s="9">
        <v>895</v>
      </c>
    </row>
    <row r="669" spans="1:6" ht="15.75" x14ac:dyDescent="0.25">
      <c r="A669" s="25" t="s">
        <v>1600</v>
      </c>
      <c r="B669" s="15" t="s">
        <v>2040</v>
      </c>
      <c r="C669" s="27">
        <v>910</v>
      </c>
      <c r="D669" s="26">
        <v>468</v>
      </c>
      <c r="E669" s="26">
        <v>231409</v>
      </c>
      <c r="F669" s="9">
        <v>1245</v>
      </c>
    </row>
    <row r="670" spans="1:6" ht="15.75" x14ac:dyDescent="0.25">
      <c r="A670" s="25" t="s">
        <v>1601</v>
      </c>
      <c r="B670" s="15" t="s">
        <v>2040</v>
      </c>
      <c r="C670" s="27">
        <v>113</v>
      </c>
      <c r="D670" s="26">
        <v>82</v>
      </c>
      <c r="E670" s="26">
        <v>2899</v>
      </c>
      <c r="F670" s="9">
        <v>175</v>
      </c>
    </row>
    <row r="671" spans="1:6" ht="15.75" x14ac:dyDescent="0.25">
      <c r="A671" s="25" t="s">
        <v>1602</v>
      </c>
      <c r="B671" s="15" t="s">
        <v>2040</v>
      </c>
      <c r="C671" s="27">
        <v>66</v>
      </c>
      <c r="D671" s="26">
        <v>136</v>
      </c>
      <c r="E671" s="26">
        <v>7091</v>
      </c>
      <c r="F671" s="9">
        <v>195</v>
      </c>
    </row>
    <row r="672" spans="1:6" ht="15.75" x14ac:dyDescent="0.25">
      <c r="A672" s="25" t="s">
        <v>1603</v>
      </c>
      <c r="B672" s="15" t="s">
        <v>2040</v>
      </c>
      <c r="C672" s="27">
        <v>1180</v>
      </c>
      <c r="D672" s="26">
        <v>983</v>
      </c>
      <c r="E672" s="26">
        <v>387173</v>
      </c>
      <c r="F672" s="9">
        <v>2436</v>
      </c>
    </row>
    <row r="673" spans="1:6" ht="15.75" x14ac:dyDescent="0.25">
      <c r="A673" s="25" t="s">
        <v>1932</v>
      </c>
      <c r="B673" s="15" t="s">
        <v>2040</v>
      </c>
      <c r="C673" s="27">
        <v>67</v>
      </c>
      <c r="D673" s="26">
        <v>215</v>
      </c>
      <c r="E673" s="26">
        <v>17287</v>
      </c>
      <c r="F673" s="9">
        <v>140</v>
      </c>
    </row>
    <row r="674" spans="1:6" ht="15.75" x14ac:dyDescent="0.25">
      <c r="A674" s="25" t="s">
        <v>1604</v>
      </c>
      <c r="B674" s="15" t="s">
        <v>2040</v>
      </c>
      <c r="C674" s="27">
        <v>46</v>
      </c>
      <c r="D674" s="26">
        <v>49</v>
      </c>
      <c r="E674" s="26">
        <v>1944</v>
      </c>
      <c r="F674" s="9">
        <v>175</v>
      </c>
    </row>
    <row r="675" spans="1:6" ht="15.75" x14ac:dyDescent="0.25">
      <c r="A675" s="25" t="s">
        <v>1605</v>
      </c>
      <c r="B675" s="15" t="s">
        <v>2040</v>
      </c>
      <c r="C675" s="27">
        <v>218</v>
      </c>
      <c r="D675" s="26">
        <v>282</v>
      </c>
      <c r="E675" s="26">
        <v>33257</v>
      </c>
      <c r="F675" s="9">
        <v>324</v>
      </c>
    </row>
    <row r="676" spans="1:6" ht="15.75" x14ac:dyDescent="0.25">
      <c r="A676" s="25" t="s">
        <v>1933</v>
      </c>
      <c r="B676" s="15" t="s">
        <v>2040</v>
      </c>
      <c r="C676" s="27">
        <v>4</v>
      </c>
      <c r="D676" s="26">
        <v>818</v>
      </c>
      <c r="E676" s="26">
        <v>24091</v>
      </c>
      <c r="F676" s="9">
        <v>120</v>
      </c>
    </row>
    <row r="677" spans="1:6" ht="15.75" x14ac:dyDescent="0.25">
      <c r="A677" s="25" t="s">
        <v>1934</v>
      </c>
      <c r="B677" s="15" t="s">
        <v>2040</v>
      </c>
      <c r="C677" s="27">
        <v>75</v>
      </c>
      <c r="D677" s="26">
        <v>150</v>
      </c>
      <c r="E677" s="26">
        <v>8462</v>
      </c>
      <c r="F677" s="9">
        <v>130</v>
      </c>
    </row>
    <row r="678" spans="1:6" ht="15.75" x14ac:dyDescent="0.25">
      <c r="A678" s="25" t="s">
        <v>1935</v>
      </c>
      <c r="B678" s="15" t="s">
        <v>2040</v>
      </c>
      <c r="C678" s="27">
        <v>20</v>
      </c>
      <c r="D678" s="26">
        <v>61</v>
      </c>
      <c r="E678" s="26">
        <v>636</v>
      </c>
      <c r="F678" s="9">
        <v>56</v>
      </c>
    </row>
    <row r="679" spans="1:6" ht="15.75" x14ac:dyDescent="0.25">
      <c r="A679" s="25" t="s">
        <v>1606</v>
      </c>
      <c r="B679" s="15" t="s">
        <v>2040</v>
      </c>
      <c r="C679" s="27">
        <v>197</v>
      </c>
      <c r="D679" s="26">
        <v>328</v>
      </c>
      <c r="E679" s="26">
        <v>25513</v>
      </c>
      <c r="F679" s="9">
        <v>639</v>
      </c>
    </row>
    <row r="680" spans="1:6" ht="15.75" x14ac:dyDescent="0.25">
      <c r="A680" s="25" t="s">
        <v>1607</v>
      </c>
      <c r="B680" s="15" t="s">
        <v>2040</v>
      </c>
      <c r="C680" s="27">
        <v>293</v>
      </c>
      <c r="D680" s="26">
        <v>394</v>
      </c>
      <c r="E680" s="26">
        <v>72694</v>
      </c>
      <c r="F680" s="9">
        <v>557</v>
      </c>
    </row>
    <row r="681" spans="1:6" ht="15.75" x14ac:dyDescent="0.25">
      <c r="A681" s="25" t="s">
        <v>1608</v>
      </c>
      <c r="B681" s="15" t="s">
        <v>2040</v>
      </c>
      <c r="C681" s="27">
        <v>6264</v>
      </c>
      <c r="D681" s="26">
        <v>12727</v>
      </c>
      <c r="E681" s="26">
        <v>1260861</v>
      </c>
      <c r="F681" s="9">
        <v>14267</v>
      </c>
    </row>
    <row r="682" spans="1:6" ht="15.75" x14ac:dyDescent="0.25">
      <c r="A682" s="25" t="s">
        <v>1609</v>
      </c>
      <c r="B682" s="15" t="s">
        <v>2040</v>
      </c>
      <c r="C682" s="27">
        <v>479</v>
      </c>
      <c r="D682" s="26">
        <v>120</v>
      </c>
      <c r="E682" s="26">
        <v>18548</v>
      </c>
      <c r="F682" s="9">
        <v>1158</v>
      </c>
    </row>
    <row r="683" spans="1:6" ht="15.75" x14ac:dyDescent="0.25">
      <c r="A683" s="25" t="s">
        <v>1610</v>
      </c>
      <c r="B683" s="15" t="s">
        <v>2040</v>
      </c>
      <c r="C683" s="27">
        <v>225</v>
      </c>
      <c r="D683" s="26">
        <v>261</v>
      </c>
      <c r="E683" s="26">
        <v>49386</v>
      </c>
      <c r="F683" s="9">
        <v>391</v>
      </c>
    </row>
    <row r="684" spans="1:6" ht="15.75" x14ac:dyDescent="0.25">
      <c r="A684" s="25" t="s">
        <v>1611</v>
      </c>
      <c r="B684" s="15" t="s">
        <v>2040</v>
      </c>
      <c r="C684" s="27">
        <v>162</v>
      </c>
      <c r="D684" s="26">
        <v>326</v>
      </c>
      <c r="E684" s="26">
        <v>21976</v>
      </c>
      <c r="F684" s="9">
        <v>247</v>
      </c>
    </row>
    <row r="685" spans="1:6" ht="15.75" x14ac:dyDescent="0.25">
      <c r="A685" s="25" t="s">
        <v>1936</v>
      </c>
      <c r="B685" s="15" t="s">
        <v>2040</v>
      </c>
      <c r="C685" s="27">
        <v>59</v>
      </c>
      <c r="D685" s="26">
        <v>157</v>
      </c>
      <c r="E685" s="26">
        <v>8457</v>
      </c>
      <c r="F685" s="9">
        <v>94</v>
      </c>
    </row>
    <row r="686" spans="1:6" ht="15.75" x14ac:dyDescent="0.25">
      <c r="A686" s="25" t="s">
        <v>1937</v>
      </c>
      <c r="B686" s="15" t="s">
        <v>2040</v>
      </c>
      <c r="C686" s="27">
        <v>35</v>
      </c>
      <c r="D686" s="26">
        <v>41</v>
      </c>
      <c r="E686" s="26">
        <v>909</v>
      </c>
      <c r="F686" s="9">
        <v>71</v>
      </c>
    </row>
    <row r="687" spans="1:6" ht="15.75" x14ac:dyDescent="0.25">
      <c r="A687" s="25" t="s">
        <v>1612</v>
      </c>
      <c r="B687" s="15" t="s">
        <v>2040</v>
      </c>
      <c r="C687" s="27">
        <v>87</v>
      </c>
      <c r="D687" s="26">
        <v>215</v>
      </c>
      <c r="E687" s="26">
        <v>3100</v>
      </c>
      <c r="F687" s="9">
        <v>167</v>
      </c>
    </row>
    <row r="688" spans="1:6" ht="15.75" x14ac:dyDescent="0.25">
      <c r="A688" s="25" t="s">
        <v>1938</v>
      </c>
      <c r="B688" s="15" t="s">
        <v>2040</v>
      </c>
      <c r="C688" s="27">
        <v>97</v>
      </c>
      <c r="D688" s="26">
        <v>452</v>
      </c>
      <c r="E688" s="26">
        <v>37061</v>
      </c>
      <c r="F688" s="9">
        <v>160</v>
      </c>
    </row>
    <row r="689" spans="1:6" ht="15.75" x14ac:dyDescent="0.25">
      <c r="A689" s="25" t="s">
        <v>1613</v>
      </c>
      <c r="B689" s="15" t="s">
        <v>2040</v>
      </c>
      <c r="C689" s="27">
        <v>362</v>
      </c>
      <c r="D689" s="26">
        <v>581</v>
      </c>
      <c r="E689" s="26">
        <v>63692</v>
      </c>
      <c r="F689" s="9">
        <v>1103</v>
      </c>
    </row>
    <row r="690" spans="1:6" ht="15.75" x14ac:dyDescent="0.25">
      <c r="A690" s="25" t="s">
        <v>1939</v>
      </c>
      <c r="B690" s="15" t="s">
        <v>2040</v>
      </c>
      <c r="C690" s="27">
        <v>25</v>
      </c>
      <c r="D690" s="26">
        <v>20</v>
      </c>
      <c r="E690" s="26">
        <v>727</v>
      </c>
      <c r="F690" s="9">
        <v>81</v>
      </c>
    </row>
    <row r="691" spans="1:6" ht="15.75" x14ac:dyDescent="0.25">
      <c r="A691" s="25" t="s">
        <v>1614</v>
      </c>
      <c r="B691" s="15" t="s">
        <v>2040</v>
      </c>
      <c r="C691" s="27">
        <v>205</v>
      </c>
      <c r="D691" s="26">
        <v>663</v>
      </c>
      <c r="E691" s="26">
        <v>22827</v>
      </c>
      <c r="F691" s="9">
        <v>489</v>
      </c>
    </row>
    <row r="692" spans="1:6" ht="15.75" x14ac:dyDescent="0.25">
      <c r="A692" s="25" t="s">
        <v>1615</v>
      </c>
      <c r="B692" s="15" t="s">
        <v>2040</v>
      </c>
      <c r="C692" s="27">
        <v>57</v>
      </c>
      <c r="D692" s="26">
        <v>619</v>
      </c>
      <c r="E692" s="26">
        <v>15527</v>
      </c>
      <c r="F692" s="9">
        <v>160</v>
      </c>
    </row>
    <row r="693" spans="1:6" ht="15.75" x14ac:dyDescent="0.25">
      <c r="A693" s="25" t="s">
        <v>1616</v>
      </c>
      <c r="B693" s="15" t="s">
        <v>2040</v>
      </c>
      <c r="C693" s="27">
        <v>236</v>
      </c>
      <c r="D693" s="26">
        <v>461</v>
      </c>
      <c r="E693" s="26">
        <v>46579</v>
      </c>
      <c r="F693" s="9">
        <v>375</v>
      </c>
    </row>
    <row r="694" spans="1:6" ht="15.75" x14ac:dyDescent="0.25">
      <c r="A694" s="25" t="s">
        <v>1940</v>
      </c>
      <c r="B694" s="15" t="s">
        <v>2040</v>
      </c>
      <c r="C694" s="27">
        <v>4</v>
      </c>
      <c r="D694" s="26">
        <v>20</v>
      </c>
      <c r="E694" s="26">
        <v>685</v>
      </c>
      <c r="F694" s="9">
        <v>44</v>
      </c>
    </row>
    <row r="695" spans="1:6" ht="15.75" x14ac:dyDescent="0.25">
      <c r="A695" s="25" t="s">
        <v>1617</v>
      </c>
      <c r="B695" s="15" t="s">
        <v>2040</v>
      </c>
      <c r="C695" s="27">
        <v>101</v>
      </c>
      <c r="D695" s="26">
        <v>52</v>
      </c>
      <c r="E695" s="26">
        <v>8933</v>
      </c>
      <c r="F695" s="9">
        <v>195</v>
      </c>
    </row>
    <row r="696" spans="1:6" ht="15.75" x14ac:dyDescent="0.25">
      <c r="A696" s="25" t="s">
        <v>1618</v>
      </c>
      <c r="B696" s="15" t="s">
        <v>2040</v>
      </c>
      <c r="C696" s="27">
        <v>238</v>
      </c>
      <c r="D696" s="26">
        <v>198</v>
      </c>
      <c r="E696" s="26">
        <v>15580</v>
      </c>
      <c r="F696" s="9">
        <v>322</v>
      </c>
    </row>
    <row r="697" spans="1:6" ht="15.75" x14ac:dyDescent="0.25">
      <c r="A697" s="25" t="s">
        <v>1941</v>
      </c>
      <c r="B697" s="15" t="s">
        <v>2040</v>
      </c>
      <c r="C697" s="27">
        <v>0</v>
      </c>
      <c r="D697" s="26">
        <v>1</v>
      </c>
      <c r="E697" s="26">
        <v>2</v>
      </c>
      <c r="F697" s="9">
        <v>43</v>
      </c>
    </row>
    <row r="698" spans="1:6" ht="15.75" x14ac:dyDescent="0.25">
      <c r="A698" s="25" t="s">
        <v>1619</v>
      </c>
      <c r="B698" s="15" t="s">
        <v>2040</v>
      </c>
      <c r="C698" s="27">
        <v>306</v>
      </c>
      <c r="D698" s="26">
        <v>415</v>
      </c>
      <c r="E698" s="26">
        <v>45933</v>
      </c>
      <c r="F698" s="9">
        <v>1025</v>
      </c>
    </row>
    <row r="699" spans="1:6" ht="15.75" x14ac:dyDescent="0.25">
      <c r="A699" s="25" t="s">
        <v>1942</v>
      </c>
      <c r="B699" s="15" t="s">
        <v>2040</v>
      </c>
      <c r="C699" s="27">
        <v>34</v>
      </c>
      <c r="D699" s="26">
        <v>112</v>
      </c>
      <c r="E699" s="26">
        <v>2195625</v>
      </c>
      <c r="F699" s="9">
        <v>122</v>
      </c>
    </row>
    <row r="700" spans="1:6" ht="15.75" x14ac:dyDescent="0.25">
      <c r="A700" s="25" t="s">
        <v>1620</v>
      </c>
      <c r="B700" s="15" t="s">
        <v>2040</v>
      </c>
      <c r="C700" s="27">
        <v>55</v>
      </c>
      <c r="D700" s="26">
        <v>40</v>
      </c>
      <c r="E700" s="26">
        <v>1299</v>
      </c>
      <c r="F700" s="9">
        <v>144</v>
      </c>
    </row>
    <row r="701" spans="1:6" ht="15.75" x14ac:dyDescent="0.25">
      <c r="A701" s="25" t="s">
        <v>1621</v>
      </c>
      <c r="B701" s="15" t="s">
        <v>2040</v>
      </c>
      <c r="C701" s="27">
        <v>192</v>
      </c>
      <c r="D701" s="26">
        <v>673</v>
      </c>
      <c r="E701" s="26">
        <v>26089</v>
      </c>
      <c r="F701" s="9">
        <v>445</v>
      </c>
    </row>
    <row r="702" spans="1:6" ht="15.75" x14ac:dyDescent="0.25">
      <c r="A702" s="25" t="s">
        <v>1622</v>
      </c>
      <c r="B702" s="15" t="s">
        <v>2040</v>
      </c>
      <c r="C702" s="27">
        <v>48</v>
      </c>
      <c r="D702" s="26">
        <v>428</v>
      </c>
      <c r="E702" s="26">
        <v>17100</v>
      </c>
      <c r="F702" s="9">
        <v>164</v>
      </c>
    </row>
    <row r="703" spans="1:6" ht="15.75" x14ac:dyDescent="0.25">
      <c r="A703" s="25" t="s">
        <v>1623</v>
      </c>
      <c r="B703" s="15" t="s">
        <v>2040</v>
      </c>
      <c r="C703" s="27">
        <v>542</v>
      </c>
      <c r="D703" s="26">
        <v>2158</v>
      </c>
      <c r="E703" s="26">
        <v>210900</v>
      </c>
      <c r="F703" s="9">
        <v>800</v>
      </c>
    </row>
    <row r="704" spans="1:6" ht="15.75" x14ac:dyDescent="0.25">
      <c r="A704" s="25" t="s">
        <v>1943</v>
      </c>
      <c r="B704" s="15" t="s">
        <v>2040</v>
      </c>
      <c r="C704" s="27">
        <v>28</v>
      </c>
      <c r="D704" s="26">
        <v>24</v>
      </c>
      <c r="E704" s="26">
        <v>22140</v>
      </c>
      <c r="F704" s="9">
        <v>64</v>
      </c>
    </row>
    <row r="705" spans="1:6" ht="15.75" x14ac:dyDescent="0.25">
      <c r="A705" s="25" t="s">
        <v>1944</v>
      </c>
      <c r="B705" s="15" t="s">
        <v>2040</v>
      </c>
      <c r="C705" s="27">
        <v>66</v>
      </c>
      <c r="D705" s="26">
        <v>268</v>
      </c>
      <c r="E705" s="26">
        <v>15539</v>
      </c>
      <c r="F705" s="9">
        <v>186</v>
      </c>
    </row>
    <row r="706" spans="1:6" ht="15.75" x14ac:dyDescent="0.25">
      <c r="A706" s="25" t="s">
        <v>1945</v>
      </c>
      <c r="B706" s="15" t="s">
        <v>2040</v>
      </c>
      <c r="C706" s="27">
        <v>154</v>
      </c>
      <c r="D706" s="26">
        <v>237</v>
      </c>
      <c r="E706" s="26">
        <v>23382</v>
      </c>
      <c r="F706" s="9">
        <v>267</v>
      </c>
    </row>
    <row r="707" spans="1:6" ht="15.75" x14ac:dyDescent="0.25">
      <c r="A707" s="25" t="s">
        <v>1624</v>
      </c>
      <c r="B707" s="15" t="s">
        <v>2040</v>
      </c>
      <c r="C707" s="27">
        <v>512</v>
      </c>
      <c r="D707" s="26">
        <v>907</v>
      </c>
      <c r="E707" s="26">
        <v>67298</v>
      </c>
      <c r="F707" s="9">
        <v>1764</v>
      </c>
    </row>
    <row r="708" spans="1:6" ht="15.75" x14ac:dyDescent="0.25">
      <c r="A708" s="25" t="s">
        <v>1625</v>
      </c>
      <c r="B708" s="15" t="s">
        <v>2040</v>
      </c>
      <c r="C708" s="27">
        <v>85</v>
      </c>
      <c r="D708" s="26">
        <v>71</v>
      </c>
      <c r="E708" s="26">
        <v>6339</v>
      </c>
      <c r="F708" s="9">
        <v>180</v>
      </c>
    </row>
    <row r="709" spans="1:6" ht="15.75" x14ac:dyDescent="0.25">
      <c r="A709" s="25" t="s">
        <v>1947</v>
      </c>
      <c r="B709" s="15" t="s">
        <v>2040</v>
      </c>
      <c r="C709" s="27">
        <v>48</v>
      </c>
      <c r="D709" s="26">
        <v>153</v>
      </c>
      <c r="E709" s="26">
        <v>37851</v>
      </c>
      <c r="F709" s="9">
        <v>86</v>
      </c>
    </row>
    <row r="710" spans="1:6" ht="15.75" x14ac:dyDescent="0.25">
      <c r="A710" s="25" t="s">
        <v>1948</v>
      </c>
      <c r="B710" s="15" t="s">
        <v>2040</v>
      </c>
      <c r="C710" s="27">
        <v>41</v>
      </c>
      <c r="D710" s="26">
        <v>39</v>
      </c>
      <c r="E710" s="26">
        <v>1421</v>
      </c>
      <c r="F710" s="9">
        <v>71</v>
      </c>
    </row>
    <row r="711" spans="1:6" ht="15.75" x14ac:dyDescent="0.25">
      <c r="A711" s="25" t="s">
        <v>1949</v>
      </c>
      <c r="B711" s="15" t="s">
        <v>2040</v>
      </c>
      <c r="C711" s="27">
        <v>0</v>
      </c>
      <c r="D711" s="26">
        <v>5</v>
      </c>
      <c r="E711" s="26">
        <v>33</v>
      </c>
      <c r="F711" s="9">
        <v>30</v>
      </c>
    </row>
    <row r="712" spans="1:6" ht="15.75" x14ac:dyDescent="0.25">
      <c r="A712" s="25" t="s">
        <v>1626</v>
      </c>
      <c r="B712" s="15" t="s">
        <v>2040</v>
      </c>
      <c r="C712" s="27">
        <v>127</v>
      </c>
      <c r="D712" s="26">
        <v>245</v>
      </c>
      <c r="E712" s="26">
        <v>65905</v>
      </c>
      <c r="F712" s="9">
        <v>225</v>
      </c>
    </row>
    <row r="713" spans="1:6" ht="15.75" x14ac:dyDescent="0.25">
      <c r="A713" s="25" t="s">
        <v>1627</v>
      </c>
      <c r="B713" s="15" t="s">
        <v>2040</v>
      </c>
      <c r="C713" s="27">
        <v>312</v>
      </c>
      <c r="D713" s="26">
        <v>2671</v>
      </c>
      <c r="E713" s="26">
        <v>241438</v>
      </c>
      <c r="F713" s="9">
        <v>447</v>
      </c>
    </row>
    <row r="714" spans="1:6" ht="15.75" x14ac:dyDescent="0.25">
      <c r="A714" s="25" t="s">
        <v>1628</v>
      </c>
      <c r="B714" s="15" t="s">
        <v>2040</v>
      </c>
      <c r="C714" s="27">
        <v>370</v>
      </c>
      <c r="D714" s="26">
        <v>163</v>
      </c>
      <c r="E714" s="26">
        <v>9217</v>
      </c>
      <c r="F714" s="9">
        <v>512</v>
      </c>
    </row>
    <row r="715" spans="1:6" ht="15.75" x14ac:dyDescent="0.25">
      <c r="A715" s="25" t="s">
        <v>1629</v>
      </c>
      <c r="B715" s="15" t="s">
        <v>2040</v>
      </c>
      <c r="C715" s="27">
        <v>88</v>
      </c>
      <c r="D715" s="26">
        <v>112</v>
      </c>
      <c r="E715" s="26">
        <v>2201</v>
      </c>
      <c r="F715" s="9">
        <v>155</v>
      </c>
    </row>
    <row r="716" spans="1:6" ht="15.75" x14ac:dyDescent="0.25">
      <c r="A716" s="25" t="s">
        <v>1630</v>
      </c>
      <c r="B716" s="15" t="s">
        <v>2040</v>
      </c>
      <c r="C716" s="27">
        <v>100</v>
      </c>
      <c r="D716" s="26">
        <v>233</v>
      </c>
      <c r="E716" s="26">
        <v>44950</v>
      </c>
      <c r="F716" s="9">
        <v>134</v>
      </c>
    </row>
    <row r="717" spans="1:6" ht="15.75" x14ac:dyDescent="0.25">
      <c r="A717" s="25" t="s">
        <v>1631</v>
      </c>
      <c r="B717" s="15" t="s">
        <v>2040</v>
      </c>
      <c r="C717" s="27">
        <v>392</v>
      </c>
      <c r="D717" s="26">
        <v>441</v>
      </c>
      <c r="E717" s="26">
        <v>58830</v>
      </c>
      <c r="F717" s="9">
        <v>743</v>
      </c>
    </row>
    <row r="718" spans="1:6" ht="15.75" x14ac:dyDescent="0.25">
      <c r="A718" s="25" t="s">
        <v>1950</v>
      </c>
      <c r="B718" s="15" t="s">
        <v>2040</v>
      </c>
      <c r="C718" s="27">
        <v>35</v>
      </c>
      <c r="D718" s="26">
        <v>19</v>
      </c>
      <c r="E718" s="26">
        <v>1730</v>
      </c>
      <c r="F718" s="9">
        <v>80</v>
      </c>
    </row>
    <row r="719" spans="1:6" ht="15.75" x14ac:dyDescent="0.25">
      <c r="A719" s="25" t="s">
        <v>1632</v>
      </c>
      <c r="B719" s="15" t="s">
        <v>2040</v>
      </c>
      <c r="C719" s="27">
        <v>319</v>
      </c>
      <c r="D719" s="26">
        <v>771</v>
      </c>
      <c r="E719" s="26">
        <v>2146024</v>
      </c>
      <c r="F719" s="9">
        <v>828</v>
      </c>
    </row>
    <row r="720" spans="1:6" ht="15.75" x14ac:dyDescent="0.25">
      <c r="A720" s="25" t="s">
        <v>1951</v>
      </c>
      <c r="B720" s="15" t="s">
        <v>2040</v>
      </c>
      <c r="C720" s="27">
        <v>24</v>
      </c>
      <c r="D720" s="26">
        <v>68</v>
      </c>
      <c r="E720" s="26">
        <v>1249</v>
      </c>
      <c r="F720" s="9">
        <v>64</v>
      </c>
    </row>
    <row r="721" spans="1:6" ht="15.75" x14ac:dyDescent="0.25">
      <c r="A721" s="25" t="s">
        <v>1633</v>
      </c>
      <c r="B721" s="15" t="s">
        <v>2040</v>
      </c>
      <c r="C721" s="27">
        <v>209</v>
      </c>
      <c r="D721" s="26">
        <v>850</v>
      </c>
      <c r="E721" s="26">
        <v>53331</v>
      </c>
      <c r="F721" s="9">
        <v>370</v>
      </c>
    </row>
    <row r="722" spans="1:6" ht="15.75" x14ac:dyDescent="0.25">
      <c r="A722" s="25" t="s">
        <v>1952</v>
      </c>
      <c r="B722" s="15" t="s">
        <v>2040</v>
      </c>
      <c r="C722" s="27">
        <v>170</v>
      </c>
      <c r="D722" s="26">
        <v>270</v>
      </c>
      <c r="E722" s="26">
        <v>48911</v>
      </c>
      <c r="F722" s="9">
        <v>248</v>
      </c>
    </row>
    <row r="723" spans="1:6" ht="15.75" x14ac:dyDescent="0.25">
      <c r="A723" s="25" t="s">
        <v>1634</v>
      </c>
      <c r="B723" s="15" t="s">
        <v>2040</v>
      </c>
      <c r="C723" s="27">
        <v>362</v>
      </c>
      <c r="D723" s="26">
        <v>381</v>
      </c>
      <c r="E723" s="26">
        <v>153224</v>
      </c>
      <c r="F723" s="9">
        <v>823</v>
      </c>
    </row>
    <row r="724" spans="1:6" ht="15.75" x14ac:dyDescent="0.25">
      <c r="A724" s="25" t="s">
        <v>1953</v>
      </c>
      <c r="B724" s="15" t="s">
        <v>2040</v>
      </c>
      <c r="C724" s="27">
        <v>64</v>
      </c>
      <c r="D724" s="26">
        <v>60</v>
      </c>
      <c r="E724" s="26">
        <v>5350</v>
      </c>
      <c r="F724" s="9">
        <v>102</v>
      </c>
    </row>
    <row r="725" spans="1:6" ht="15.75" x14ac:dyDescent="0.25">
      <c r="A725" s="25" t="s">
        <v>1635</v>
      </c>
      <c r="B725" s="15" t="s">
        <v>2040</v>
      </c>
      <c r="C725" s="27">
        <v>121</v>
      </c>
      <c r="D725" s="26">
        <v>104</v>
      </c>
      <c r="E725" s="26">
        <v>36412</v>
      </c>
      <c r="F725" s="9">
        <v>229</v>
      </c>
    </row>
    <row r="726" spans="1:6" ht="15.75" x14ac:dyDescent="0.25">
      <c r="A726" s="25" t="s">
        <v>1636</v>
      </c>
      <c r="B726" s="15" t="s">
        <v>2040</v>
      </c>
      <c r="C726" s="27">
        <v>88</v>
      </c>
      <c r="D726" s="26">
        <v>426</v>
      </c>
      <c r="E726" s="26">
        <v>26098</v>
      </c>
      <c r="F726" s="9">
        <v>212</v>
      </c>
    </row>
    <row r="727" spans="1:6" ht="15.75" x14ac:dyDescent="0.25">
      <c r="A727" s="25" t="s">
        <v>1637</v>
      </c>
      <c r="B727" s="15" t="s">
        <v>2040</v>
      </c>
      <c r="C727" s="27">
        <v>710</v>
      </c>
      <c r="D727" s="26">
        <v>1164</v>
      </c>
      <c r="E727" s="26">
        <v>162160</v>
      </c>
      <c r="F727" s="9">
        <v>1417</v>
      </c>
    </row>
    <row r="728" spans="1:6" ht="15.75" x14ac:dyDescent="0.25">
      <c r="A728" s="25" t="s">
        <v>1954</v>
      </c>
      <c r="B728" s="15" t="s">
        <v>2040</v>
      </c>
      <c r="C728" s="27">
        <v>95</v>
      </c>
      <c r="D728" s="26">
        <v>640</v>
      </c>
      <c r="E728" s="26">
        <v>33997</v>
      </c>
      <c r="F728" s="9">
        <v>186</v>
      </c>
    </row>
    <row r="729" spans="1:6" ht="15.75" x14ac:dyDescent="0.25">
      <c r="A729" s="25" t="s">
        <v>1638</v>
      </c>
      <c r="B729" s="15" t="s">
        <v>2040</v>
      </c>
      <c r="C729" s="27">
        <v>46</v>
      </c>
      <c r="D729" s="26">
        <v>37</v>
      </c>
      <c r="E729" s="26">
        <v>1152</v>
      </c>
      <c r="F729" s="9">
        <v>163</v>
      </c>
    </row>
    <row r="730" spans="1:6" ht="15.75" x14ac:dyDescent="0.25">
      <c r="A730" s="25" t="s">
        <v>1639</v>
      </c>
      <c r="B730" s="15" t="s">
        <v>2040</v>
      </c>
      <c r="C730" s="27">
        <v>235</v>
      </c>
      <c r="D730" s="26">
        <v>95</v>
      </c>
      <c r="E730" s="26">
        <v>4692</v>
      </c>
      <c r="F730" s="9">
        <v>275</v>
      </c>
    </row>
    <row r="731" spans="1:6" ht="15.75" x14ac:dyDescent="0.25">
      <c r="A731" s="25" t="s">
        <v>1640</v>
      </c>
      <c r="B731" s="15" t="s">
        <v>2040</v>
      </c>
      <c r="C731" s="27">
        <v>219</v>
      </c>
      <c r="D731" s="26">
        <v>633</v>
      </c>
      <c r="E731" s="26">
        <v>50163</v>
      </c>
      <c r="F731" s="9">
        <v>333</v>
      </c>
    </row>
    <row r="732" spans="1:6" ht="15.75" x14ac:dyDescent="0.25">
      <c r="A732" s="25" t="s">
        <v>1641</v>
      </c>
      <c r="B732" s="15" t="s">
        <v>2040</v>
      </c>
      <c r="C732" s="27">
        <v>190</v>
      </c>
      <c r="D732" s="26">
        <v>236</v>
      </c>
      <c r="E732" s="26">
        <v>24263</v>
      </c>
      <c r="F732" s="9">
        <v>415</v>
      </c>
    </row>
    <row r="733" spans="1:6" ht="15.75" x14ac:dyDescent="0.25">
      <c r="A733" s="25" t="s">
        <v>1955</v>
      </c>
      <c r="B733" s="15" t="s">
        <v>2040</v>
      </c>
      <c r="C733" s="27">
        <v>77</v>
      </c>
      <c r="D733" s="26">
        <v>58</v>
      </c>
      <c r="E733" s="26">
        <v>2747</v>
      </c>
      <c r="F733" s="9">
        <v>102</v>
      </c>
    </row>
    <row r="734" spans="1:6" ht="15.75" x14ac:dyDescent="0.25">
      <c r="A734" s="25" t="s">
        <v>1956</v>
      </c>
      <c r="B734" s="15" t="s">
        <v>2040</v>
      </c>
      <c r="C734" s="27">
        <v>25</v>
      </c>
      <c r="D734" s="26">
        <v>76</v>
      </c>
      <c r="E734" s="26">
        <v>2052</v>
      </c>
      <c r="F734" s="9">
        <v>62</v>
      </c>
    </row>
    <row r="735" spans="1:6" ht="15.75" x14ac:dyDescent="0.25">
      <c r="A735" s="25" t="s">
        <v>1957</v>
      </c>
      <c r="B735" s="15" t="s">
        <v>2040</v>
      </c>
      <c r="C735" s="27">
        <v>28</v>
      </c>
      <c r="D735" s="26">
        <v>15714</v>
      </c>
      <c r="E735" s="26">
        <v>230147</v>
      </c>
      <c r="F735" s="9">
        <v>750</v>
      </c>
    </row>
    <row r="736" spans="1:6" ht="15.75" x14ac:dyDescent="0.25">
      <c r="A736" s="25" t="s">
        <v>1642</v>
      </c>
      <c r="B736" s="15" t="s">
        <v>2040</v>
      </c>
      <c r="C736" s="27">
        <v>98</v>
      </c>
      <c r="D736" s="26">
        <v>428</v>
      </c>
      <c r="E736" s="26">
        <v>20271</v>
      </c>
      <c r="F736" s="9">
        <v>142</v>
      </c>
    </row>
    <row r="737" spans="1:6" ht="15.75" x14ac:dyDescent="0.25">
      <c r="A737" s="25" t="s">
        <v>1958</v>
      </c>
      <c r="B737" s="15" t="s">
        <v>2040</v>
      </c>
      <c r="C737" s="27">
        <v>60</v>
      </c>
      <c r="D737" s="26">
        <v>185</v>
      </c>
      <c r="E737" s="26">
        <v>21810</v>
      </c>
      <c r="F737" s="9">
        <v>230</v>
      </c>
    </row>
    <row r="738" spans="1:6" ht="15.75" x14ac:dyDescent="0.25">
      <c r="A738" s="25" t="s">
        <v>1959</v>
      </c>
      <c r="B738" s="15" t="s">
        <v>2040</v>
      </c>
      <c r="C738" s="27">
        <v>136</v>
      </c>
      <c r="D738" s="26">
        <v>363</v>
      </c>
      <c r="E738" s="26">
        <v>101664</v>
      </c>
      <c r="F738" s="9">
        <v>242</v>
      </c>
    </row>
    <row r="739" spans="1:6" ht="15.75" x14ac:dyDescent="0.25">
      <c r="A739" s="25" t="s">
        <v>1643</v>
      </c>
      <c r="B739" s="15" t="s">
        <v>2040</v>
      </c>
      <c r="C739" s="27">
        <v>850</v>
      </c>
      <c r="D739" s="26">
        <v>2663</v>
      </c>
      <c r="E739" s="26">
        <v>190026</v>
      </c>
      <c r="F739" s="9">
        <v>1841</v>
      </c>
    </row>
    <row r="740" spans="1:6" ht="15.75" x14ac:dyDescent="0.25">
      <c r="A740" s="25" t="s">
        <v>1960</v>
      </c>
      <c r="B740" s="15" t="s">
        <v>2040</v>
      </c>
      <c r="C740" s="27">
        <v>81</v>
      </c>
      <c r="D740" s="26">
        <v>492</v>
      </c>
      <c r="E740" s="26">
        <v>19473</v>
      </c>
      <c r="F740" s="9">
        <v>229</v>
      </c>
    </row>
    <row r="741" spans="1:6" ht="15.75" x14ac:dyDescent="0.25">
      <c r="A741" s="25" t="s">
        <v>1644</v>
      </c>
      <c r="B741" s="15" t="s">
        <v>2040</v>
      </c>
      <c r="C741" s="27">
        <v>239</v>
      </c>
      <c r="D741" s="26">
        <v>268</v>
      </c>
      <c r="E741" s="26">
        <v>27693</v>
      </c>
      <c r="F741" s="9">
        <v>486</v>
      </c>
    </row>
    <row r="742" spans="1:6" ht="15.75" x14ac:dyDescent="0.25">
      <c r="A742" s="25" t="s">
        <v>1961</v>
      </c>
      <c r="B742" s="15" t="s">
        <v>2040</v>
      </c>
      <c r="C742" s="27">
        <v>104</v>
      </c>
      <c r="D742" s="26">
        <v>242</v>
      </c>
      <c r="E742" s="26">
        <v>4453622</v>
      </c>
      <c r="F742" s="9">
        <v>267</v>
      </c>
    </row>
    <row r="743" spans="1:6" ht="15.75" x14ac:dyDescent="0.25">
      <c r="A743" s="25" t="s">
        <v>1645</v>
      </c>
      <c r="B743" s="15" t="s">
        <v>2040</v>
      </c>
      <c r="C743" s="27">
        <v>46</v>
      </c>
      <c r="D743" s="26">
        <v>212</v>
      </c>
      <c r="E743" s="26">
        <v>37342</v>
      </c>
      <c r="F743" s="9">
        <v>144</v>
      </c>
    </row>
    <row r="744" spans="1:6" ht="15.75" x14ac:dyDescent="0.25">
      <c r="A744" s="25" t="s">
        <v>1646</v>
      </c>
      <c r="B744" s="15" t="s">
        <v>2040</v>
      </c>
      <c r="C744" s="27">
        <v>291</v>
      </c>
      <c r="D744" s="26">
        <v>1549</v>
      </c>
      <c r="E744" s="26">
        <v>72892</v>
      </c>
      <c r="F744" s="9">
        <v>1233</v>
      </c>
    </row>
    <row r="745" spans="1:6" ht="15.75" x14ac:dyDescent="0.25">
      <c r="A745" s="25" t="s">
        <v>1962</v>
      </c>
      <c r="B745" s="15" t="s">
        <v>2040</v>
      </c>
      <c r="C745" s="27">
        <v>62</v>
      </c>
      <c r="D745" s="26">
        <v>54</v>
      </c>
      <c r="E745" s="26">
        <v>3816</v>
      </c>
      <c r="F745" s="9">
        <v>102</v>
      </c>
    </row>
    <row r="746" spans="1:6" ht="15.75" x14ac:dyDescent="0.25">
      <c r="A746" s="25" t="s">
        <v>1963</v>
      </c>
      <c r="B746" s="15" t="s">
        <v>2040</v>
      </c>
      <c r="C746" s="27">
        <v>64</v>
      </c>
      <c r="D746" s="26">
        <v>128</v>
      </c>
      <c r="E746" s="26">
        <v>9772</v>
      </c>
      <c r="F746" s="9">
        <v>129</v>
      </c>
    </row>
    <row r="747" spans="1:6" ht="15.75" x14ac:dyDescent="0.25">
      <c r="A747" s="25" t="s">
        <v>1647</v>
      </c>
      <c r="B747" s="15" t="s">
        <v>2040</v>
      </c>
      <c r="C747" s="27">
        <v>652</v>
      </c>
      <c r="D747" s="26">
        <v>594</v>
      </c>
      <c r="E747" s="26">
        <v>2491218</v>
      </c>
      <c r="F747" s="9">
        <v>1299</v>
      </c>
    </row>
    <row r="748" spans="1:6" ht="15.75" x14ac:dyDescent="0.25">
      <c r="A748" s="25" t="s">
        <v>1648</v>
      </c>
      <c r="B748" s="15" t="s">
        <v>2040</v>
      </c>
      <c r="C748" s="27">
        <v>42</v>
      </c>
      <c r="D748" s="26">
        <v>77</v>
      </c>
      <c r="E748" s="26">
        <v>6667</v>
      </c>
      <c r="F748" s="9">
        <v>259</v>
      </c>
    </row>
    <row r="749" spans="1:6" ht="15.75" x14ac:dyDescent="0.25">
      <c r="A749" s="25" t="s">
        <v>1649</v>
      </c>
      <c r="B749" s="15" t="s">
        <v>2040</v>
      </c>
      <c r="C749" s="27">
        <v>461</v>
      </c>
      <c r="D749" s="26">
        <v>480</v>
      </c>
      <c r="E749" s="26">
        <v>71310</v>
      </c>
      <c r="F749" s="9">
        <v>2169</v>
      </c>
    </row>
    <row r="750" spans="1:6" ht="15.75" x14ac:dyDescent="0.25">
      <c r="A750" s="25" t="s">
        <v>1650</v>
      </c>
      <c r="B750" s="15" t="s">
        <v>2040</v>
      </c>
      <c r="C750" s="27">
        <v>380</v>
      </c>
      <c r="D750" s="26">
        <v>300</v>
      </c>
      <c r="E750" s="26">
        <v>35408</v>
      </c>
      <c r="F750" s="9">
        <v>686</v>
      </c>
    </row>
    <row r="751" spans="1:6" ht="15.75" x14ac:dyDescent="0.25">
      <c r="A751" s="25" t="s">
        <v>1651</v>
      </c>
      <c r="B751" s="15" t="s">
        <v>2040</v>
      </c>
      <c r="C751" s="27">
        <v>243</v>
      </c>
      <c r="D751" s="26">
        <v>277</v>
      </c>
      <c r="E751" s="26">
        <v>63640</v>
      </c>
      <c r="F751" s="9">
        <v>579</v>
      </c>
    </row>
    <row r="752" spans="1:6" ht="15.75" x14ac:dyDescent="0.25">
      <c r="A752" s="25" t="s">
        <v>1964</v>
      </c>
      <c r="B752" s="15" t="s">
        <v>2040</v>
      </c>
      <c r="C752" s="27">
        <v>88</v>
      </c>
      <c r="D752" s="26">
        <v>100</v>
      </c>
      <c r="E752" s="26">
        <v>2519</v>
      </c>
      <c r="F752" s="9">
        <v>113</v>
      </c>
    </row>
    <row r="753" spans="1:6" ht="15.75" x14ac:dyDescent="0.25">
      <c r="A753" s="25" t="s">
        <v>1652</v>
      </c>
      <c r="B753" s="15" t="s">
        <v>2040</v>
      </c>
      <c r="C753" s="27">
        <v>840</v>
      </c>
      <c r="D753" s="26">
        <v>2626</v>
      </c>
      <c r="E753" s="26">
        <v>153821</v>
      </c>
      <c r="F753" s="9">
        <v>2104</v>
      </c>
    </row>
    <row r="754" spans="1:6" ht="15.75" x14ac:dyDescent="0.25">
      <c r="A754" s="25" t="s">
        <v>1653</v>
      </c>
      <c r="B754" s="15" t="s">
        <v>2040</v>
      </c>
      <c r="C754" s="27">
        <v>77</v>
      </c>
      <c r="D754" s="26">
        <v>88</v>
      </c>
      <c r="E754" s="26">
        <v>1518</v>
      </c>
      <c r="F754" s="9">
        <v>172</v>
      </c>
    </row>
    <row r="755" spans="1:6" ht="15.75" x14ac:dyDescent="0.25">
      <c r="A755" s="25" t="s">
        <v>1654</v>
      </c>
      <c r="B755" s="15" t="s">
        <v>2040</v>
      </c>
      <c r="C755" s="27">
        <v>741</v>
      </c>
      <c r="D755" s="26">
        <v>834</v>
      </c>
      <c r="E755" s="26">
        <v>315160</v>
      </c>
      <c r="F755" s="9">
        <v>1800</v>
      </c>
    </row>
    <row r="756" spans="1:6" ht="15.75" x14ac:dyDescent="0.25">
      <c r="A756" s="25" t="s">
        <v>1655</v>
      </c>
      <c r="B756" s="15" t="s">
        <v>2040</v>
      </c>
      <c r="C756" s="27">
        <v>102</v>
      </c>
      <c r="D756" s="26">
        <v>138</v>
      </c>
      <c r="E756" s="26">
        <v>5715</v>
      </c>
      <c r="F756" s="9">
        <v>155</v>
      </c>
    </row>
    <row r="757" spans="1:6" ht="15.75" x14ac:dyDescent="0.25">
      <c r="A757" s="25" t="s">
        <v>1965</v>
      </c>
      <c r="B757" s="15" t="s">
        <v>2040</v>
      </c>
      <c r="C757" s="27">
        <v>44</v>
      </c>
      <c r="D757" s="26">
        <v>128</v>
      </c>
      <c r="E757" s="26">
        <v>7348</v>
      </c>
      <c r="F757" s="9">
        <v>58</v>
      </c>
    </row>
    <row r="758" spans="1:6" ht="15.75" x14ac:dyDescent="0.25">
      <c r="A758" s="25" t="s">
        <v>1966</v>
      </c>
      <c r="B758" s="15" t="s">
        <v>2040</v>
      </c>
      <c r="C758" s="27">
        <v>26</v>
      </c>
      <c r="D758" s="26">
        <v>72</v>
      </c>
      <c r="E758" s="26">
        <v>946</v>
      </c>
      <c r="F758" s="9">
        <v>40</v>
      </c>
    </row>
    <row r="759" spans="1:6" ht="15.75" x14ac:dyDescent="0.25">
      <c r="A759" s="25" t="s">
        <v>1967</v>
      </c>
      <c r="B759" s="15" t="s">
        <v>2040</v>
      </c>
      <c r="C759" s="27">
        <v>122</v>
      </c>
      <c r="D759" s="26">
        <v>442</v>
      </c>
      <c r="E759" s="26">
        <v>15321</v>
      </c>
      <c r="F759" s="9">
        <v>230</v>
      </c>
    </row>
    <row r="760" spans="1:6" ht="15.75" x14ac:dyDescent="0.25">
      <c r="A760" s="25" t="s">
        <v>1656</v>
      </c>
      <c r="B760" s="15" t="s">
        <v>2040</v>
      </c>
      <c r="C760" s="27">
        <v>59</v>
      </c>
      <c r="D760" s="26">
        <v>12</v>
      </c>
      <c r="E760" s="26">
        <v>108</v>
      </c>
      <c r="F760" s="9">
        <v>154</v>
      </c>
    </row>
    <row r="761" spans="1:6" ht="15.75" x14ac:dyDescent="0.25">
      <c r="A761" s="25" t="s">
        <v>1968</v>
      </c>
      <c r="B761" s="15" t="s">
        <v>2040</v>
      </c>
      <c r="C761" s="27">
        <v>36</v>
      </c>
      <c r="D761" s="26">
        <v>40</v>
      </c>
      <c r="E761" s="26">
        <v>943</v>
      </c>
      <c r="F761" s="9">
        <v>70</v>
      </c>
    </row>
    <row r="762" spans="1:6" ht="15.75" x14ac:dyDescent="0.25">
      <c r="A762" s="25" t="s">
        <v>1657</v>
      </c>
      <c r="B762" s="15" t="s">
        <v>2040</v>
      </c>
      <c r="C762" s="27">
        <v>138</v>
      </c>
      <c r="D762" s="26">
        <v>245</v>
      </c>
      <c r="E762" s="26">
        <v>8185</v>
      </c>
      <c r="F762" s="9">
        <v>309</v>
      </c>
    </row>
    <row r="763" spans="1:6" ht="15.75" x14ac:dyDescent="0.25">
      <c r="A763" s="25" t="s">
        <v>1658</v>
      </c>
      <c r="B763" s="15" t="s">
        <v>2040</v>
      </c>
      <c r="C763" s="27">
        <v>167</v>
      </c>
      <c r="D763" s="26">
        <v>411</v>
      </c>
      <c r="E763" s="26">
        <v>53360</v>
      </c>
      <c r="F763" s="9">
        <v>273</v>
      </c>
    </row>
    <row r="764" spans="1:6" ht="15.75" x14ac:dyDescent="0.25">
      <c r="A764" s="25" t="s">
        <v>1659</v>
      </c>
      <c r="B764" s="15" t="s">
        <v>2040</v>
      </c>
      <c r="C764" s="27">
        <v>406</v>
      </c>
      <c r="D764" s="26">
        <v>690</v>
      </c>
      <c r="E764" s="26">
        <v>59139</v>
      </c>
      <c r="F764" s="9">
        <v>718</v>
      </c>
    </row>
    <row r="765" spans="1:6" ht="15.75" x14ac:dyDescent="0.25">
      <c r="A765" s="25" t="s">
        <v>1660</v>
      </c>
      <c r="B765" s="15" t="s">
        <v>2040</v>
      </c>
      <c r="C765" s="27">
        <v>97</v>
      </c>
      <c r="D765" s="26">
        <v>19</v>
      </c>
      <c r="E765" s="26">
        <v>1451</v>
      </c>
      <c r="F765" s="9">
        <v>131</v>
      </c>
    </row>
    <row r="766" spans="1:6" ht="15.75" x14ac:dyDescent="0.25">
      <c r="A766" s="25" t="s">
        <v>1661</v>
      </c>
      <c r="B766" s="15" t="s">
        <v>2040</v>
      </c>
      <c r="C766" s="27">
        <v>70</v>
      </c>
      <c r="D766" s="26">
        <v>233</v>
      </c>
      <c r="E766" s="26">
        <v>43305</v>
      </c>
      <c r="F766" s="9">
        <v>208</v>
      </c>
    </row>
    <row r="767" spans="1:6" ht="15.75" x14ac:dyDescent="0.25">
      <c r="A767" s="25" t="s">
        <v>1662</v>
      </c>
      <c r="B767" s="15" t="s">
        <v>2040</v>
      </c>
      <c r="C767" s="27">
        <v>214</v>
      </c>
      <c r="D767" s="26">
        <v>151</v>
      </c>
      <c r="E767" s="26">
        <v>15321</v>
      </c>
      <c r="F767" s="9">
        <v>301</v>
      </c>
    </row>
    <row r="768" spans="1:6" ht="15.75" x14ac:dyDescent="0.25">
      <c r="A768" s="25" t="s">
        <v>1663</v>
      </c>
      <c r="B768" s="15" t="s">
        <v>2040</v>
      </c>
      <c r="C768" s="27">
        <v>779</v>
      </c>
      <c r="D768" s="26">
        <v>2105</v>
      </c>
      <c r="E768" s="26">
        <v>206659</v>
      </c>
      <c r="F768" s="9">
        <v>1516</v>
      </c>
    </row>
    <row r="769" spans="1:6" ht="15.75" x14ac:dyDescent="0.25">
      <c r="A769" s="25" t="s">
        <v>1664</v>
      </c>
      <c r="B769" s="15" t="s">
        <v>2040</v>
      </c>
      <c r="C769" s="27">
        <v>449</v>
      </c>
      <c r="D769" s="26">
        <v>295</v>
      </c>
      <c r="E769" s="26">
        <v>28320</v>
      </c>
      <c r="F769" s="9">
        <v>725</v>
      </c>
    </row>
    <row r="770" spans="1:6" ht="15.75" x14ac:dyDescent="0.25">
      <c r="A770" s="25" t="s">
        <v>1969</v>
      </c>
      <c r="B770" s="15" t="s">
        <v>2040</v>
      </c>
      <c r="C770" s="27">
        <v>20</v>
      </c>
      <c r="D770" s="26">
        <v>52</v>
      </c>
      <c r="E770" s="26">
        <v>1294</v>
      </c>
      <c r="F770" s="9">
        <v>42</v>
      </c>
    </row>
    <row r="771" spans="1:6" ht="15.75" x14ac:dyDescent="0.25">
      <c r="A771" s="25" t="s">
        <v>1970</v>
      </c>
      <c r="B771" s="15" t="s">
        <v>2040</v>
      </c>
      <c r="C771" s="27">
        <v>28</v>
      </c>
      <c r="D771" s="26">
        <v>177</v>
      </c>
      <c r="E771" s="26">
        <v>4406</v>
      </c>
      <c r="F771" s="9">
        <v>140</v>
      </c>
    </row>
    <row r="772" spans="1:6" ht="15.75" x14ac:dyDescent="0.25">
      <c r="A772" s="25" t="s">
        <v>1971</v>
      </c>
      <c r="B772" s="15" t="s">
        <v>2040</v>
      </c>
      <c r="C772" s="27">
        <v>461</v>
      </c>
      <c r="D772" s="26">
        <v>1658</v>
      </c>
      <c r="E772" s="26">
        <v>1101995</v>
      </c>
      <c r="F772" s="9">
        <v>645</v>
      </c>
    </row>
    <row r="773" spans="1:6" ht="15.75" x14ac:dyDescent="0.25">
      <c r="A773" s="25" t="s">
        <v>1665</v>
      </c>
      <c r="B773" s="15" t="s">
        <v>2040</v>
      </c>
      <c r="C773" s="27">
        <v>302</v>
      </c>
      <c r="D773" s="26">
        <v>206</v>
      </c>
      <c r="E773" s="26">
        <v>17906</v>
      </c>
      <c r="F773" s="9">
        <v>459</v>
      </c>
    </row>
    <row r="774" spans="1:6" ht="15.75" x14ac:dyDescent="0.25">
      <c r="A774" s="25" t="s">
        <v>1666</v>
      </c>
      <c r="B774" s="15" t="s">
        <v>2040</v>
      </c>
      <c r="C774" s="27">
        <v>605</v>
      </c>
      <c r="D774" s="26">
        <v>527</v>
      </c>
      <c r="E774" s="26">
        <v>106232</v>
      </c>
      <c r="F774" s="9">
        <v>1729</v>
      </c>
    </row>
    <row r="775" spans="1:6" ht="15.75" x14ac:dyDescent="0.25">
      <c r="A775" s="25" t="s">
        <v>1972</v>
      </c>
      <c r="B775" s="15" t="s">
        <v>2040</v>
      </c>
      <c r="C775" s="27">
        <v>22</v>
      </c>
      <c r="D775" s="26">
        <v>98</v>
      </c>
      <c r="E775" s="26">
        <v>3129</v>
      </c>
      <c r="F775" s="9">
        <v>103</v>
      </c>
    </row>
    <row r="776" spans="1:6" ht="15.75" x14ac:dyDescent="0.25">
      <c r="A776" s="25" t="s">
        <v>1667</v>
      </c>
      <c r="B776" s="15" t="s">
        <v>2040</v>
      </c>
      <c r="C776" s="27">
        <v>115</v>
      </c>
      <c r="D776" s="26">
        <v>28</v>
      </c>
      <c r="E776" s="26">
        <v>388</v>
      </c>
      <c r="F776" s="9">
        <v>304</v>
      </c>
    </row>
    <row r="777" spans="1:6" ht="15.75" x14ac:dyDescent="0.25">
      <c r="A777" s="25" t="s">
        <v>1668</v>
      </c>
      <c r="B777" s="15" t="s">
        <v>2040</v>
      </c>
      <c r="C777" s="27">
        <v>1124</v>
      </c>
      <c r="D777" s="26">
        <v>544</v>
      </c>
      <c r="E777" s="26">
        <v>102219</v>
      </c>
      <c r="F777" s="9">
        <v>1736</v>
      </c>
    </row>
    <row r="778" spans="1:6" ht="15.75" x14ac:dyDescent="0.25">
      <c r="A778" s="25" t="s">
        <v>1973</v>
      </c>
      <c r="B778" s="15" t="s">
        <v>2040</v>
      </c>
      <c r="C778" s="27">
        <v>15</v>
      </c>
      <c r="D778" s="26">
        <v>36</v>
      </c>
      <c r="E778" s="26">
        <v>253</v>
      </c>
      <c r="F778" s="9">
        <v>50</v>
      </c>
    </row>
    <row r="779" spans="1:6" ht="15.75" x14ac:dyDescent="0.25">
      <c r="A779" s="25" t="s">
        <v>2041</v>
      </c>
      <c r="B779" s="15" t="s">
        <v>2040</v>
      </c>
      <c r="C779" s="27">
        <v>634</v>
      </c>
      <c r="D779" s="26">
        <v>1906</v>
      </c>
      <c r="E779" s="26">
        <v>76407</v>
      </c>
      <c r="F779" s="9">
        <v>846</v>
      </c>
    </row>
    <row r="780" spans="1:6" ht="15.75" x14ac:dyDescent="0.25">
      <c r="A780" s="25" t="s">
        <v>1669</v>
      </c>
      <c r="B780" s="15" t="s">
        <v>2040</v>
      </c>
      <c r="C780" s="27">
        <v>765</v>
      </c>
      <c r="D780" s="26">
        <v>2442</v>
      </c>
      <c r="E780" s="26">
        <v>265614</v>
      </c>
      <c r="F780" s="9">
        <v>1550</v>
      </c>
    </row>
    <row r="781" spans="1:6" ht="15.75" x14ac:dyDescent="0.25">
      <c r="A781" s="25" t="s">
        <v>1974</v>
      </c>
      <c r="B781" s="15" t="s">
        <v>2040</v>
      </c>
      <c r="C781" s="27">
        <v>21</v>
      </c>
      <c r="D781" s="26">
        <v>19</v>
      </c>
      <c r="E781" s="26">
        <v>3113</v>
      </c>
      <c r="F781" s="9">
        <v>108</v>
      </c>
    </row>
    <row r="782" spans="1:6" ht="15.75" x14ac:dyDescent="0.25">
      <c r="A782" s="25" t="s">
        <v>1670</v>
      </c>
      <c r="B782" s="15" t="s">
        <v>2040</v>
      </c>
      <c r="C782" s="27">
        <v>34</v>
      </c>
      <c r="D782" s="26">
        <v>83</v>
      </c>
      <c r="E782" s="26">
        <v>19333</v>
      </c>
      <c r="F782" s="9">
        <v>160</v>
      </c>
    </row>
    <row r="783" spans="1:6" ht="15.75" x14ac:dyDescent="0.25">
      <c r="A783" s="25" t="s">
        <v>1975</v>
      </c>
      <c r="B783" s="15" t="s">
        <v>2040</v>
      </c>
      <c r="C783" s="27">
        <v>37</v>
      </c>
      <c r="D783" s="26">
        <v>7</v>
      </c>
      <c r="E783" s="26">
        <v>48</v>
      </c>
      <c r="F783" s="9">
        <v>63</v>
      </c>
    </row>
    <row r="784" spans="1:6" ht="15.75" x14ac:dyDescent="0.25">
      <c r="A784" s="25" t="s">
        <v>1976</v>
      </c>
      <c r="B784" s="15" t="s">
        <v>2040</v>
      </c>
      <c r="C784" s="27">
        <v>206</v>
      </c>
      <c r="D784" s="26">
        <v>490</v>
      </c>
      <c r="E784" s="26">
        <v>50283</v>
      </c>
      <c r="F784" s="9">
        <v>341</v>
      </c>
    </row>
    <row r="785" spans="1:6" ht="15.75" x14ac:dyDescent="0.25">
      <c r="A785" s="25" t="s">
        <v>1671</v>
      </c>
      <c r="B785" s="15" t="s">
        <v>2040</v>
      </c>
      <c r="C785" s="27">
        <v>338</v>
      </c>
      <c r="D785" s="26">
        <v>320</v>
      </c>
      <c r="E785" s="26">
        <v>96479</v>
      </c>
      <c r="F785" s="9">
        <v>641</v>
      </c>
    </row>
    <row r="786" spans="1:6" ht="15.75" x14ac:dyDescent="0.25">
      <c r="A786" s="25" t="s">
        <v>1672</v>
      </c>
      <c r="B786" s="15" t="s">
        <v>2040</v>
      </c>
      <c r="C786" s="27">
        <v>1725</v>
      </c>
      <c r="D786" s="26">
        <v>1357</v>
      </c>
      <c r="E786" s="26">
        <v>480928</v>
      </c>
      <c r="F786" s="9">
        <v>3913</v>
      </c>
    </row>
    <row r="787" spans="1:6" ht="15.75" x14ac:dyDescent="0.25">
      <c r="A787" s="25" t="s">
        <v>1673</v>
      </c>
      <c r="B787" s="15" t="s">
        <v>2040</v>
      </c>
      <c r="C787" s="27">
        <v>331</v>
      </c>
      <c r="D787" s="26">
        <v>2005</v>
      </c>
      <c r="E787" s="26">
        <v>66772</v>
      </c>
      <c r="F787" s="9">
        <v>591</v>
      </c>
    </row>
    <row r="788" spans="1:6" ht="15.75" x14ac:dyDescent="0.25">
      <c r="A788" s="25" t="s">
        <v>1977</v>
      </c>
      <c r="B788" s="15" t="s">
        <v>2040</v>
      </c>
      <c r="C788" s="27">
        <v>36</v>
      </c>
      <c r="D788" s="26">
        <v>555</v>
      </c>
      <c r="E788" s="26">
        <v>17722</v>
      </c>
      <c r="F788" s="9">
        <v>65</v>
      </c>
    </row>
    <row r="789" spans="1:6" ht="15.75" x14ac:dyDescent="0.25">
      <c r="A789" s="25" t="s">
        <v>1674</v>
      </c>
      <c r="B789" s="15" t="s">
        <v>2040</v>
      </c>
      <c r="C789" s="27">
        <v>188</v>
      </c>
      <c r="D789" s="26">
        <v>69</v>
      </c>
      <c r="E789" s="26">
        <v>5545</v>
      </c>
      <c r="F789" s="9">
        <v>224</v>
      </c>
    </row>
    <row r="790" spans="1:6" ht="15.75" x14ac:dyDescent="0.25">
      <c r="A790" s="25" t="s">
        <v>1675</v>
      </c>
      <c r="B790" s="15" t="s">
        <v>2040</v>
      </c>
      <c r="C790" s="27">
        <v>52</v>
      </c>
      <c r="D790" s="26">
        <v>379</v>
      </c>
      <c r="E790" s="26">
        <v>18270</v>
      </c>
      <c r="F790" s="9">
        <v>174</v>
      </c>
    </row>
    <row r="791" spans="1:6" ht="15.75" x14ac:dyDescent="0.25">
      <c r="A791" s="25" t="s">
        <v>1979</v>
      </c>
      <c r="B791" s="15" t="s">
        <v>2040</v>
      </c>
      <c r="C791" s="27">
        <v>77</v>
      </c>
      <c r="D791" s="26">
        <v>109</v>
      </c>
      <c r="E791" s="26">
        <v>2631</v>
      </c>
      <c r="F791" s="9">
        <v>108</v>
      </c>
    </row>
    <row r="792" spans="1:6" ht="15.75" x14ac:dyDescent="0.25">
      <c r="A792" s="25" t="s">
        <v>1980</v>
      </c>
      <c r="B792" s="15" t="s">
        <v>2040</v>
      </c>
      <c r="C792" s="27">
        <v>30</v>
      </c>
      <c r="D792" s="26">
        <v>25</v>
      </c>
      <c r="E792" s="26">
        <v>3175</v>
      </c>
      <c r="F792" s="9">
        <v>43</v>
      </c>
    </row>
    <row r="793" spans="1:6" ht="15.75" x14ac:dyDescent="0.25">
      <c r="A793" s="25" t="s">
        <v>1981</v>
      </c>
      <c r="B793" s="15" t="s">
        <v>2040</v>
      </c>
      <c r="C793" s="27">
        <v>87</v>
      </c>
      <c r="D793" s="26">
        <v>100</v>
      </c>
      <c r="E793" s="26">
        <v>2432</v>
      </c>
      <c r="F793" s="9">
        <v>107</v>
      </c>
    </row>
    <row r="794" spans="1:6" ht="15.75" x14ac:dyDescent="0.25">
      <c r="A794" s="25" t="s">
        <v>1676</v>
      </c>
      <c r="B794" s="15" t="s">
        <v>2040</v>
      </c>
      <c r="C794" s="27">
        <v>38</v>
      </c>
      <c r="D794" s="26">
        <v>48</v>
      </c>
      <c r="E794" s="26">
        <v>6303</v>
      </c>
      <c r="F794" s="9">
        <v>243</v>
      </c>
    </row>
    <row r="795" spans="1:6" ht="15.75" x14ac:dyDescent="0.25">
      <c r="A795" s="25" t="s">
        <v>1982</v>
      </c>
      <c r="B795" s="15" t="s">
        <v>2040</v>
      </c>
      <c r="C795" s="27">
        <v>55</v>
      </c>
      <c r="D795" s="26">
        <v>104</v>
      </c>
      <c r="E795" s="26">
        <v>529507</v>
      </c>
      <c r="F795" s="9">
        <v>113</v>
      </c>
    </row>
    <row r="796" spans="1:6" ht="15.75" x14ac:dyDescent="0.25">
      <c r="A796" s="25" t="s">
        <v>1983</v>
      </c>
      <c r="B796" s="15" t="s">
        <v>2040</v>
      </c>
      <c r="C796" s="27">
        <v>24</v>
      </c>
      <c r="D796" s="26">
        <v>39</v>
      </c>
      <c r="E796" s="26">
        <v>1110</v>
      </c>
      <c r="F796" s="9">
        <v>76</v>
      </c>
    </row>
    <row r="797" spans="1:6" ht="15.75" x14ac:dyDescent="0.25">
      <c r="A797" s="25" t="s">
        <v>1677</v>
      </c>
      <c r="B797" s="15" t="s">
        <v>2040</v>
      </c>
      <c r="C797" s="27">
        <v>320</v>
      </c>
      <c r="D797" s="26">
        <v>967</v>
      </c>
      <c r="E797" s="26">
        <v>63272</v>
      </c>
      <c r="F797" s="9">
        <v>431</v>
      </c>
    </row>
    <row r="798" spans="1:6" ht="15.75" x14ac:dyDescent="0.25">
      <c r="A798" s="25" t="s">
        <v>1678</v>
      </c>
      <c r="B798" s="15" t="s">
        <v>2040</v>
      </c>
      <c r="C798" s="27">
        <v>472</v>
      </c>
      <c r="D798" s="26">
        <v>899</v>
      </c>
      <c r="E798" s="26">
        <v>93381</v>
      </c>
      <c r="F798" s="9">
        <v>1172</v>
      </c>
    </row>
    <row r="799" spans="1:6" ht="15.75" x14ac:dyDescent="0.25">
      <c r="A799" s="25" t="s">
        <v>1984</v>
      </c>
      <c r="B799" s="15" t="s">
        <v>2040</v>
      </c>
      <c r="C799" s="27">
        <v>42</v>
      </c>
      <c r="D799" s="26">
        <v>177</v>
      </c>
      <c r="E799" s="26">
        <v>5400</v>
      </c>
      <c r="F799" s="9">
        <v>76</v>
      </c>
    </row>
    <row r="800" spans="1:6" ht="15.75" x14ac:dyDescent="0.25">
      <c r="A800" s="25" t="s">
        <v>1985</v>
      </c>
      <c r="B800" s="15" t="s">
        <v>2040</v>
      </c>
      <c r="C800" s="27">
        <v>37</v>
      </c>
      <c r="D800" s="26">
        <v>95</v>
      </c>
      <c r="E800" s="26">
        <v>3718</v>
      </c>
      <c r="F800" s="9">
        <v>94</v>
      </c>
    </row>
    <row r="801" spans="1:6" ht="15.75" x14ac:dyDescent="0.25">
      <c r="A801" s="25" t="s">
        <v>1679</v>
      </c>
      <c r="B801" s="15" t="s">
        <v>2040</v>
      </c>
      <c r="C801" s="27">
        <v>39</v>
      </c>
      <c r="D801" s="26">
        <v>214</v>
      </c>
      <c r="E801" s="26">
        <v>71256</v>
      </c>
      <c r="F801" s="9">
        <v>136</v>
      </c>
    </row>
    <row r="802" spans="1:6" ht="15.75" x14ac:dyDescent="0.25">
      <c r="A802" s="25" t="s">
        <v>1680</v>
      </c>
      <c r="B802" s="15" t="s">
        <v>2040</v>
      </c>
      <c r="C802" s="27">
        <v>39</v>
      </c>
      <c r="D802" s="26">
        <v>214</v>
      </c>
      <c r="E802" s="26">
        <v>71256</v>
      </c>
      <c r="F802" s="9">
        <v>136</v>
      </c>
    </row>
    <row r="803" spans="1:6" ht="15.75" x14ac:dyDescent="0.25">
      <c r="A803" s="25" t="s">
        <v>1986</v>
      </c>
      <c r="B803" s="15" t="s">
        <v>2040</v>
      </c>
      <c r="C803" s="27">
        <v>43</v>
      </c>
      <c r="D803" s="26">
        <v>16</v>
      </c>
      <c r="E803" s="26">
        <v>246</v>
      </c>
      <c r="F803" s="9">
        <v>89</v>
      </c>
    </row>
    <row r="804" spans="1:6" ht="15.75" x14ac:dyDescent="0.25">
      <c r="A804" s="25" t="s">
        <v>1681</v>
      </c>
      <c r="B804" s="15" t="s">
        <v>2040</v>
      </c>
      <c r="C804" s="27">
        <v>192</v>
      </c>
      <c r="D804" s="26">
        <v>341</v>
      </c>
      <c r="E804" s="26">
        <v>8484</v>
      </c>
      <c r="F804" s="9">
        <v>371</v>
      </c>
    </row>
    <row r="805" spans="1:6" ht="15.75" x14ac:dyDescent="0.25">
      <c r="A805" s="25" t="s">
        <v>1682</v>
      </c>
      <c r="B805" s="15" t="s">
        <v>2040</v>
      </c>
      <c r="C805" s="27">
        <v>127</v>
      </c>
      <c r="D805" s="26">
        <v>196</v>
      </c>
      <c r="E805" s="26">
        <v>32719</v>
      </c>
      <c r="F805" s="9">
        <v>257</v>
      </c>
    </row>
    <row r="806" spans="1:6" ht="15.75" x14ac:dyDescent="0.25">
      <c r="A806" s="25" t="s">
        <v>1683</v>
      </c>
      <c r="B806" s="15" t="s">
        <v>2040</v>
      </c>
      <c r="C806" s="27">
        <v>178</v>
      </c>
      <c r="D806" s="26">
        <v>320</v>
      </c>
      <c r="E806" s="26">
        <v>29255</v>
      </c>
      <c r="F806" s="9">
        <v>590</v>
      </c>
    </row>
    <row r="807" spans="1:6" ht="15.75" x14ac:dyDescent="0.25">
      <c r="A807" s="25" t="s">
        <v>1684</v>
      </c>
      <c r="B807" s="15" t="s">
        <v>2040</v>
      </c>
      <c r="C807" s="27">
        <v>2047</v>
      </c>
      <c r="D807" s="26">
        <v>3782</v>
      </c>
      <c r="E807" s="26">
        <v>601128</v>
      </c>
      <c r="F807" s="9">
        <v>3471</v>
      </c>
    </row>
    <row r="808" spans="1:6" ht="15.75" x14ac:dyDescent="0.25">
      <c r="A808" s="25" t="s">
        <v>1685</v>
      </c>
      <c r="B808" s="15" t="s">
        <v>2040</v>
      </c>
      <c r="C808" s="27">
        <v>88</v>
      </c>
      <c r="D808" s="26">
        <v>26</v>
      </c>
      <c r="E808" s="26">
        <v>1225</v>
      </c>
      <c r="F808" s="9">
        <v>190</v>
      </c>
    </row>
    <row r="809" spans="1:6" ht="15.75" x14ac:dyDescent="0.25">
      <c r="A809" s="25" t="s">
        <v>1987</v>
      </c>
      <c r="B809" s="15" t="s">
        <v>2040</v>
      </c>
      <c r="C809" s="27">
        <v>38</v>
      </c>
      <c r="D809" s="26">
        <v>179</v>
      </c>
      <c r="E809" s="26">
        <v>4510</v>
      </c>
      <c r="F809" s="9">
        <v>79</v>
      </c>
    </row>
    <row r="810" spans="1:6" ht="15.75" x14ac:dyDescent="0.25">
      <c r="A810" s="25" t="s">
        <v>1686</v>
      </c>
      <c r="B810" s="15" t="s">
        <v>2040</v>
      </c>
      <c r="C810" s="27">
        <v>981</v>
      </c>
      <c r="D810" s="26">
        <v>5155</v>
      </c>
      <c r="E810" s="26">
        <v>540052</v>
      </c>
      <c r="F810" s="9">
        <v>1811</v>
      </c>
    </row>
    <row r="811" spans="1:6" ht="15.75" x14ac:dyDescent="0.25">
      <c r="A811" s="25" t="s">
        <v>1687</v>
      </c>
      <c r="B811" s="15" t="s">
        <v>2040</v>
      </c>
      <c r="C811" s="27">
        <v>147</v>
      </c>
      <c r="D811" s="26">
        <v>282</v>
      </c>
      <c r="E811" s="26">
        <v>4208</v>
      </c>
      <c r="F811" s="9">
        <v>330</v>
      </c>
    </row>
    <row r="812" spans="1:6" ht="15.75" x14ac:dyDescent="0.25">
      <c r="A812" s="25" t="s">
        <v>1988</v>
      </c>
      <c r="B812" s="15" t="s">
        <v>2040</v>
      </c>
      <c r="C812" s="27">
        <v>32</v>
      </c>
      <c r="D812" s="26">
        <v>126</v>
      </c>
      <c r="E812" s="26">
        <v>204491</v>
      </c>
      <c r="F812" s="9">
        <v>111</v>
      </c>
    </row>
    <row r="813" spans="1:6" ht="15.75" x14ac:dyDescent="0.25">
      <c r="A813" s="25" t="s">
        <v>1688</v>
      </c>
      <c r="B813" s="15" t="s">
        <v>2040</v>
      </c>
      <c r="C813" s="27">
        <v>20</v>
      </c>
      <c r="D813" s="26">
        <v>113</v>
      </c>
      <c r="E813" s="26">
        <v>5027</v>
      </c>
      <c r="F813" s="9">
        <v>272</v>
      </c>
    </row>
    <row r="814" spans="1:6" ht="15.75" x14ac:dyDescent="0.25">
      <c r="A814" s="25" t="s">
        <v>1989</v>
      </c>
      <c r="B814" s="15" t="s">
        <v>2040</v>
      </c>
      <c r="C814" s="27">
        <v>38</v>
      </c>
      <c r="D814" s="26">
        <v>63</v>
      </c>
      <c r="E814" s="26">
        <v>1773</v>
      </c>
      <c r="F814" s="9">
        <v>97</v>
      </c>
    </row>
    <row r="815" spans="1:6" ht="15.75" x14ac:dyDescent="0.25">
      <c r="A815" s="25" t="s">
        <v>1689</v>
      </c>
      <c r="B815" s="15" t="s">
        <v>2040</v>
      </c>
      <c r="C815" s="27">
        <v>8</v>
      </c>
      <c r="D815" s="26">
        <v>23</v>
      </c>
      <c r="E815" s="26">
        <v>436</v>
      </c>
      <c r="F815" s="9">
        <v>350</v>
      </c>
    </row>
    <row r="816" spans="1:6" ht="15.75" x14ac:dyDescent="0.25">
      <c r="A816" s="25" t="s">
        <v>1690</v>
      </c>
      <c r="B816" s="15" t="s">
        <v>2040</v>
      </c>
      <c r="C816" s="27">
        <v>163</v>
      </c>
      <c r="D816" s="26">
        <v>122</v>
      </c>
      <c r="E816" s="26">
        <v>3748</v>
      </c>
      <c r="F816" s="9">
        <v>313</v>
      </c>
    </row>
    <row r="817" spans="1:6" ht="15.75" x14ac:dyDescent="0.25">
      <c r="A817" s="25" t="s">
        <v>1691</v>
      </c>
      <c r="B817" s="15" t="s">
        <v>2040</v>
      </c>
      <c r="C817" s="27">
        <v>152</v>
      </c>
      <c r="D817" s="26">
        <v>123</v>
      </c>
      <c r="E817" s="26">
        <v>7079</v>
      </c>
      <c r="F817" s="9">
        <v>315</v>
      </c>
    </row>
    <row r="818" spans="1:6" ht="15.75" x14ac:dyDescent="0.25">
      <c r="A818" s="25" t="s">
        <v>1990</v>
      </c>
      <c r="B818" s="15" t="s">
        <v>2040</v>
      </c>
      <c r="C818" s="27">
        <v>47</v>
      </c>
      <c r="D818" s="26">
        <v>117</v>
      </c>
      <c r="E818" s="26">
        <v>15632</v>
      </c>
      <c r="F818" s="9">
        <v>79</v>
      </c>
    </row>
    <row r="819" spans="1:6" ht="15.75" x14ac:dyDescent="0.25">
      <c r="A819" s="25" t="s">
        <v>1991</v>
      </c>
      <c r="B819" s="15" t="s">
        <v>2040</v>
      </c>
      <c r="C819" s="27">
        <v>0</v>
      </c>
      <c r="D819" s="26">
        <v>77</v>
      </c>
      <c r="E819" s="26">
        <v>1638</v>
      </c>
      <c r="F819" s="9">
        <v>26</v>
      </c>
    </row>
    <row r="820" spans="1:6" ht="15.75" x14ac:dyDescent="0.25">
      <c r="A820" s="25" t="s">
        <v>1992</v>
      </c>
      <c r="B820" s="15" t="s">
        <v>2040</v>
      </c>
      <c r="C820" s="27">
        <v>79</v>
      </c>
      <c r="D820" s="26">
        <v>296</v>
      </c>
      <c r="E820" s="26">
        <v>37039</v>
      </c>
      <c r="F820" s="9">
        <v>146</v>
      </c>
    </row>
    <row r="821" spans="1:6" ht="15.75" x14ac:dyDescent="0.25">
      <c r="A821" s="25" t="s">
        <v>1692</v>
      </c>
      <c r="B821" s="15" t="s">
        <v>2040</v>
      </c>
      <c r="C821" s="27">
        <v>112</v>
      </c>
      <c r="D821" s="26">
        <v>64</v>
      </c>
      <c r="E821" s="26">
        <v>3098</v>
      </c>
      <c r="F821" s="9">
        <v>217</v>
      </c>
    </row>
    <row r="822" spans="1:6" ht="15.75" x14ac:dyDescent="0.25">
      <c r="A822" s="25" t="s">
        <v>1693</v>
      </c>
      <c r="B822" s="15" t="s">
        <v>2040</v>
      </c>
      <c r="C822" s="27">
        <v>211</v>
      </c>
      <c r="D822" s="26">
        <v>269</v>
      </c>
      <c r="E822" s="26">
        <v>15177</v>
      </c>
      <c r="F822" s="9">
        <v>496</v>
      </c>
    </row>
    <row r="823" spans="1:6" ht="15.75" x14ac:dyDescent="0.25">
      <c r="A823" s="25" t="s">
        <v>1694</v>
      </c>
      <c r="B823" s="15" t="s">
        <v>2040</v>
      </c>
      <c r="C823" s="27">
        <v>63</v>
      </c>
      <c r="D823" s="26">
        <v>16</v>
      </c>
      <c r="E823" s="26">
        <v>316</v>
      </c>
      <c r="F823" s="9">
        <v>133</v>
      </c>
    </row>
    <row r="824" spans="1:6" ht="15.75" x14ac:dyDescent="0.25">
      <c r="A824" s="25" t="s">
        <v>1695</v>
      </c>
      <c r="B824" s="15" t="s">
        <v>2040</v>
      </c>
      <c r="C824" s="27">
        <v>188</v>
      </c>
      <c r="D824" s="26">
        <v>279</v>
      </c>
      <c r="E824" s="26">
        <v>25639</v>
      </c>
      <c r="F824" s="9">
        <v>315</v>
      </c>
    </row>
    <row r="825" spans="1:6" ht="15.75" x14ac:dyDescent="0.25">
      <c r="A825" s="25" t="s">
        <v>1993</v>
      </c>
      <c r="B825" s="15" t="s">
        <v>2040</v>
      </c>
      <c r="C825" s="27">
        <v>86</v>
      </c>
      <c r="D825" s="26">
        <v>315</v>
      </c>
      <c r="E825" s="26">
        <v>22407</v>
      </c>
      <c r="F825" s="9">
        <v>193</v>
      </c>
    </row>
    <row r="826" spans="1:6" ht="15.75" x14ac:dyDescent="0.25">
      <c r="A826" s="25" t="s">
        <v>1696</v>
      </c>
      <c r="B826" s="15" t="s">
        <v>2040</v>
      </c>
      <c r="C826" s="27">
        <v>194</v>
      </c>
      <c r="D826" s="26">
        <v>576</v>
      </c>
      <c r="E826" s="26">
        <v>34898</v>
      </c>
      <c r="F826" s="9">
        <v>1381</v>
      </c>
    </row>
    <row r="827" spans="1:6" ht="15.75" x14ac:dyDescent="0.25">
      <c r="A827" s="25" t="s">
        <v>1994</v>
      </c>
      <c r="B827" s="15" t="s">
        <v>2040</v>
      </c>
      <c r="C827" s="27">
        <v>62</v>
      </c>
      <c r="D827" s="26">
        <v>232</v>
      </c>
      <c r="E827" s="26">
        <v>36337</v>
      </c>
      <c r="F827" s="9">
        <v>122</v>
      </c>
    </row>
    <row r="828" spans="1:6" ht="15.75" x14ac:dyDescent="0.25">
      <c r="A828" s="25" t="s">
        <v>1995</v>
      </c>
      <c r="B828" s="15" t="s">
        <v>2040</v>
      </c>
      <c r="C828" s="27">
        <v>22</v>
      </c>
      <c r="D828" s="26">
        <v>109</v>
      </c>
      <c r="E828" s="26">
        <v>4914</v>
      </c>
      <c r="F828" s="9">
        <v>59</v>
      </c>
    </row>
    <row r="829" spans="1:6" ht="15.75" x14ac:dyDescent="0.25">
      <c r="A829" s="25" t="s">
        <v>1697</v>
      </c>
      <c r="B829" s="15" t="s">
        <v>2040</v>
      </c>
      <c r="C829" s="27">
        <v>521</v>
      </c>
      <c r="D829" s="26">
        <v>1144</v>
      </c>
      <c r="E829" s="26">
        <v>65237</v>
      </c>
      <c r="F829" s="9">
        <v>3057</v>
      </c>
    </row>
    <row r="830" spans="1:6" ht="15.75" x14ac:dyDescent="0.25">
      <c r="A830" s="25" t="s">
        <v>1698</v>
      </c>
      <c r="B830" s="15" t="s">
        <v>2040</v>
      </c>
      <c r="C830" s="27">
        <v>371</v>
      </c>
      <c r="D830" s="26">
        <v>928</v>
      </c>
      <c r="E830" s="26">
        <v>122030</v>
      </c>
      <c r="F830" s="9">
        <v>542</v>
      </c>
    </row>
    <row r="831" spans="1:6" ht="15.75" x14ac:dyDescent="0.25">
      <c r="A831" s="25" t="s">
        <v>1996</v>
      </c>
      <c r="B831" s="15" t="s">
        <v>2040</v>
      </c>
      <c r="C831" s="27">
        <v>107</v>
      </c>
      <c r="D831" s="26">
        <v>2</v>
      </c>
      <c r="E831" s="26">
        <v>827</v>
      </c>
      <c r="F831" s="9">
        <v>745</v>
      </c>
    </row>
    <row r="832" spans="1:6" ht="15.75" x14ac:dyDescent="0.25">
      <c r="A832" s="25" t="s">
        <v>1699</v>
      </c>
      <c r="B832" s="15" t="s">
        <v>2040</v>
      </c>
      <c r="C832" s="27">
        <v>152</v>
      </c>
      <c r="D832" s="26">
        <v>125</v>
      </c>
      <c r="E832" s="26">
        <v>9063</v>
      </c>
      <c r="F832" s="9">
        <v>182</v>
      </c>
    </row>
    <row r="833" spans="1:6" ht="15.75" x14ac:dyDescent="0.25">
      <c r="A833" s="25" t="s">
        <v>1997</v>
      </c>
      <c r="B833" s="15" t="s">
        <v>2040</v>
      </c>
      <c r="C833" s="27">
        <v>66</v>
      </c>
      <c r="D833" s="26">
        <v>499</v>
      </c>
      <c r="E833" s="26">
        <v>25562</v>
      </c>
      <c r="F833" s="9">
        <v>144</v>
      </c>
    </row>
    <row r="834" spans="1:6" ht="15.75" x14ac:dyDescent="0.25">
      <c r="A834" s="25" t="s">
        <v>1700</v>
      </c>
      <c r="B834" s="15" t="s">
        <v>2040</v>
      </c>
      <c r="C834" s="27">
        <v>511</v>
      </c>
      <c r="D834" s="26">
        <v>1135</v>
      </c>
      <c r="E834" s="26">
        <v>625920</v>
      </c>
      <c r="F834" s="9">
        <v>1464</v>
      </c>
    </row>
    <row r="835" spans="1:6" ht="15.75" x14ac:dyDescent="0.25">
      <c r="A835" s="25" t="s">
        <v>1701</v>
      </c>
      <c r="B835" s="15" t="s">
        <v>2040</v>
      </c>
      <c r="C835" s="27">
        <v>150</v>
      </c>
      <c r="D835" s="26">
        <v>135</v>
      </c>
      <c r="E835" s="26">
        <v>5931</v>
      </c>
      <c r="F835" s="9">
        <v>647</v>
      </c>
    </row>
    <row r="836" spans="1:6" ht="15.75" x14ac:dyDescent="0.25">
      <c r="A836" s="25" t="s">
        <v>1702</v>
      </c>
      <c r="B836" s="15" t="s">
        <v>2040</v>
      </c>
      <c r="C836" s="27">
        <v>56</v>
      </c>
      <c r="D836" s="26">
        <v>221</v>
      </c>
      <c r="E836" s="26">
        <v>11525</v>
      </c>
      <c r="F836" s="9">
        <v>134</v>
      </c>
    </row>
    <row r="837" spans="1:6" ht="15.75" x14ac:dyDescent="0.25">
      <c r="A837" s="25" t="s">
        <v>1703</v>
      </c>
      <c r="B837" s="15" t="s">
        <v>2040</v>
      </c>
      <c r="C837" s="27">
        <v>56</v>
      </c>
      <c r="D837" s="26">
        <v>17</v>
      </c>
      <c r="E837" s="26">
        <v>485</v>
      </c>
      <c r="F837" s="9">
        <v>117</v>
      </c>
    </row>
    <row r="838" spans="1:6" ht="15.75" x14ac:dyDescent="0.25">
      <c r="A838" s="25" t="s">
        <v>1704</v>
      </c>
      <c r="B838" s="15" t="s">
        <v>2040</v>
      </c>
      <c r="C838" s="27">
        <v>216</v>
      </c>
      <c r="D838" s="26">
        <v>594</v>
      </c>
      <c r="E838" s="26">
        <v>40739</v>
      </c>
      <c r="F838" s="9">
        <v>488</v>
      </c>
    </row>
    <row r="839" spans="1:6" ht="15.75" x14ac:dyDescent="0.25">
      <c r="A839" s="25" t="s">
        <v>1705</v>
      </c>
      <c r="B839" s="15" t="s">
        <v>2040</v>
      </c>
      <c r="C839" s="27">
        <v>313</v>
      </c>
      <c r="D839" s="26">
        <v>631</v>
      </c>
      <c r="E839" s="26">
        <v>56286</v>
      </c>
      <c r="F839" s="9">
        <v>529</v>
      </c>
    </row>
    <row r="840" spans="1:6" ht="15.75" x14ac:dyDescent="0.25">
      <c r="A840" s="25" t="s">
        <v>1706</v>
      </c>
      <c r="B840" s="15" t="s">
        <v>2040</v>
      </c>
      <c r="C840" s="27">
        <v>28</v>
      </c>
      <c r="D840" s="26">
        <v>49</v>
      </c>
      <c r="E840" s="26">
        <v>1734</v>
      </c>
      <c r="F840" s="9">
        <v>301</v>
      </c>
    </row>
    <row r="841" spans="1:6" ht="15.75" x14ac:dyDescent="0.25">
      <c r="A841" s="25" t="s">
        <v>1707</v>
      </c>
      <c r="B841" s="15" t="s">
        <v>2040</v>
      </c>
      <c r="C841" s="27">
        <v>28</v>
      </c>
      <c r="D841" s="26">
        <v>141</v>
      </c>
      <c r="E841" s="26">
        <v>47126</v>
      </c>
      <c r="F841" s="9">
        <v>266</v>
      </c>
    </row>
    <row r="842" spans="1:6" ht="15.75" x14ac:dyDescent="0.25">
      <c r="A842" s="25" t="s">
        <v>1998</v>
      </c>
      <c r="B842" s="15" t="s">
        <v>2040</v>
      </c>
      <c r="C842" s="27">
        <v>17</v>
      </c>
      <c r="D842" s="26">
        <v>60</v>
      </c>
      <c r="E842" s="26">
        <v>4169</v>
      </c>
      <c r="F842" s="9">
        <v>103</v>
      </c>
    </row>
    <row r="843" spans="1:6" ht="15.75" x14ac:dyDescent="0.25">
      <c r="A843" s="25" t="s">
        <v>1708</v>
      </c>
      <c r="B843" s="15" t="s">
        <v>2040</v>
      </c>
      <c r="C843" s="27">
        <v>124</v>
      </c>
      <c r="D843" s="26">
        <v>91</v>
      </c>
      <c r="E843" s="26">
        <v>21564</v>
      </c>
      <c r="F843" s="9">
        <v>814</v>
      </c>
    </row>
    <row r="844" spans="1:6" ht="15.75" x14ac:dyDescent="0.25">
      <c r="A844" s="25" t="s">
        <v>1709</v>
      </c>
      <c r="B844" s="15" t="s">
        <v>2040</v>
      </c>
      <c r="C844" s="27">
        <v>123</v>
      </c>
      <c r="D844" s="26">
        <v>94</v>
      </c>
      <c r="E844" s="26">
        <v>3290</v>
      </c>
      <c r="F844" s="9">
        <v>381</v>
      </c>
    </row>
    <row r="845" spans="1:6" ht="15.75" x14ac:dyDescent="0.25">
      <c r="A845" s="25" t="s">
        <v>1710</v>
      </c>
      <c r="B845" s="15" t="s">
        <v>2040</v>
      </c>
      <c r="C845" s="27">
        <v>199</v>
      </c>
      <c r="D845" s="26">
        <v>165</v>
      </c>
      <c r="E845" s="26">
        <v>81335</v>
      </c>
      <c r="F845" s="9">
        <v>559</v>
      </c>
    </row>
    <row r="846" spans="1:6" ht="15.75" x14ac:dyDescent="0.25">
      <c r="A846" s="25" t="s">
        <v>1999</v>
      </c>
      <c r="B846" s="15" t="s">
        <v>2040</v>
      </c>
      <c r="C846" s="27">
        <v>4</v>
      </c>
      <c r="D846" s="26">
        <v>21</v>
      </c>
      <c r="E846" s="26">
        <v>1077</v>
      </c>
      <c r="F846" s="9">
        <v>54</v>
      </c>
    </row>
    <row r="847" spans="1:6" ht="15.75" x14ac:dyDescent="0.25">
      <c r="A847" s="25" t="s">
        <v>1711</v>
      </c>
      <c r="B847" s="15" t="s">
        <v>2040</v>
      </c>
      <c r="C847" s="27">
        <v>307</v>
      </c>
      <c r="D847" s="26">
        <v>65</v>
      </c>
      <c r="E847" s="26">
        <v>7256</v>
      </c>
      <c r="F847" s="9">
        <v>488</v>
      </c>
    </row>
    <row r="848" spans="1:6" ht="15.75" x14ac:dyDescent="0.25">
      <c r="A848" s="25" t="s">
        <v>2000</v>
      </c>
      <c r="B848" s="15" t="s">
        <v>2040</v>
      </c>
      <c r="C848" s="27">
        <v>11</v>
      </c>
      <c r="D848" s="26">
        <v>67</v>
      </c>
      <c r="E848" s="26">
        <v>2358</v>
      </c>
      <c r="F848" s="9">
        <v>68</v>
      </c>
    </row>
    <row r="849" spans="1:6" ht="15.75" x14ac:dyDescent="0.25">
      <c r="A849" s="25" t="s">
        <v>2042</v>
      </c>
      <c r="B849" s="15" t="s">
        <v>2040</v>
      </c>
      <c r="C849" s="27">
        <v>103</v>
      </c>
      <c r="D849" s="26">
        <v>83</v>
      </c>
      <c r="E849" s="26">
        <v>27350</v>
      </c>
      <c r="F849" s="9">
        <v>612</v>
      </c>
    </row>
    <row r="850" spans="1:6" ht="15.75" x14ac:dyDescent="0.25">
      <c r="A850" s="25" t="s">
        <v>1712</v>
      </c>
      <c r="B850" s="15" t="s">
        <v>2040</v>
      </c>
      <c r="C850" s="27">
        <v>5239</v>
      </c>
      <c r="D850" s="26">
        <v>9779</v>
      </c>
      <c r="E850" s="26">
        <v>1989588</v>
      </c>
      <c r="F850" s="9">
        <v>8163</v>
      </c>
    </row>
    <row r="851" spans="1:6" ht="15.75" x14ac:dyDescent="0.25">
      <c r="A851" s="25" t="s">
        <v>2001</v>
      </c>
      <c r="B851" s="15" t="s">
        <v>2040</v>
      </c>
      <c r="C851" s="27">
        <v>6</v>
      </c>
      <c r="D851" s="26">
        <v>18</v>
      </c>
      <c r="E851" s="26">
        <v>1227</v>
      </c>
      <c r="F851" s="9">
        <v>44</v>
      </c>
    </row>
    <row r="852" spans="1:6" ht="15.75" x14ac:dyDescent="0.25">
      <c r="A852" s="25" t="s">
        <v>1713</v>
      </c>
      <c r="B852" s="15" t="s">
        <v>2040</v>
      </c>
      <c r="C852" s="27">
        <v>181</v>
      </c>
      <c r="D852" s="26">
        <v>502</v>
      </c>
      <c r="E852" s="26">
        <v>89755</v>
      </c>
      <c r="F852" s="9">
        <v>337</v>
      </c>
    </row>
    <row r="853" spans="1:6" ht="15.75" x14ac:dyDescent="0.25">
      <c r="A853" s="25" t="s">
        <v>1714</v>
      </c>
      <c r="B853" s="15" t="s">
        <v>2040</v>
      </c>
      <c r="C853" s="27">
        <v>1118</v>
      </c>
      <c r="D853" s="26">
        <v>2189</v>
      </c>
      <c r="E853" s="26">
        <v>246428</v>
      </c>
      <c r="F853" s="9">
        <v>2018</v>
      </c>
    </row>
    <row r="854" spans="1:6" ht="15.75" x14ac:dyDescent="0.25">
      <c r="A854" s="25" t="s">
        <v>1715</v>
      </c>
      <c r="B854" s="15" t="s">
        <v>2040</v>
      </c>
      <c r="C854" s="27">
        <v>127</v>
      </c>
      <c r="D854" s="26">
        <v>233</v>
      </c>
      <c r="E854" s="26">
        <v>88191</v>
      </c>
      <c r="F854" s="9">
        <v>251</v>
      </c>
    </row>
    <row r="855" spans="1:6" ht="15.75" x14ac:dyDescent="0.25">
      <c r="A855" s="25" t="s">
        <v>1716</v>
      </c>
      <c r="B855" s="15" t="s">
        <v>2040</v>
      </c>
      <c r="C855" s="27">
        <v>314</v>
      </c>
      <c r="D855" s="26">
        <v>294</v>
      </c>
      <c r="E855" s="26">
        <v>41651</v>
      </c>
      <c r="F855" s="9">
        <v>540</v>
      </c>
    </row>
    <row r="856" spans="1:6" ht="15.75" x14ac:dyDescent="0.25">
      <c r="A856" s="25" t="s">
        <v>1717</v>
      </c>
      <c r="B856" s="15" t="s">
        <v>2040</v>
      </c>
      <c r="C856" s="27">
        <v>722</v>
      </c>
      <c r="D856" s="26">
        <v>1029</v>
      </c>
      <c r="E856" s="26">
        <v>61092</v>
      </c>
      <c r="F856" s="9">
        <v>1278</v>
      </c>
    </row>
    <row r="857" spans="1:6" ht="15.75" x14ac:dyDescent="0.25">
      <c r="A857" s="25" t="s">
        <v>2002</v>
      </c>
      <c r="B857" s="15" t="s">
        <v>2040</v>
      </c>
      <c r="C857" s="27">
        <v>29</v>
      </c>
      <c r="D857" s="26">
        <v>81</v>
      </c>
      <c r="E857" s="26">
        <v>6457</v>
      </c>
      <c r="F857" s="9">
        <v>62</v>
      </c>
    </row>
    <row r="858" spans="1:6" ht="15.75" x14ac:dyDescent="0.25">
      <c r="A858" s="25" t="s">
        <v>1718</v>
      </c>
      <c r="B858" s="15" t="s">
        <v>2040</v>
      </c>
      <c r="C858" s="27">
        <v>408</v>
      </c>
      <c r="D858" s="26">
        <v>837</v>
      </c>
      <c r="E858" s="26">
        <v>74890</v>
      </c>
      <c r="F858" s="9">
        <v>686</v>
      </c>
    </row>
    <row r="859" spans="1:6" ht="15.75" x14ac:dyDescent="0.25">
      <c r="A859" s="25" t="s">
        <v>2003</v>
      </c>
      <c r="B859" s="15" t="s">
        <v>2040</v>
      </c>
      <c r="C859" s="27">
        <v>22</v>
      </c>
      <c r="D859" s="26">
        <v>244</v>
      </c>
      <c r="E859" s="26">
        <v>5271</v>
      </c>
      <c r="F859" s="9">
        <v>82</v>
      </c>
    </row>
    <row r="860" spans="1:6" ht="15.75" x14ac:dyDescent="0.25">
      <c r="A860" s="25" t="s">
        <v>1719</v>
      </c>
      <c r="B860" s="15" t="s">
        <v>2040</v>
      </c>
      <c r="C860" s="27">
        <v>306</v>
      </c>
      <c r="D860" s="26">
        <v>1022</v>
      </c>
      <c r="E860" s="26">
        <v>51203</v>
      </c>
      <c r="F860" s="9">
        <v>437</v>
      </c>
    </row>
    <row r="861" spans="1:6" ht="15.75" x14ac:dyDescent="0.25">
      <c r="A861" s="25" t="s">
        <v>2004</v>
      </c>
      <c r="B861" s="15" t="s">
        <v>2040</v>
      </c>
      <c r="C861" s="27">
        <v>24</v>
      </c>
      <c r="D861" s="26">
        <v>48</v>
      </c>
      <c r="E861" s="26">
        <v>16502</v>
      </c>
      <c r="F861" s="9">
        <v>107</v>
      </c>
    </row>
    <row r="862" spans="1:6" ht="15.75" x14ac:dyDescent="0.25">
      <c r="A862" s="25" t="s">
        <v>2005</v>
      </c>
      <c r="B862" s="15" t="s">
        <v>2040</v>
      </c>
      <c r="C862" s="27">
        <v>17</v>
      </c>
      <c r="D862" s="26">
        <v>14</v>
      </c>
      <c r="E862" s="26">
        <v>610</v>
      </c>
      <c r="F862" s="9">
        <v>46</v>
      </c>
    </row>
    <row r="863" spans="1:6" ht="15.75" x14ac:dyDescent="0.25">
      <c r="A863" s="25" t="s">
        <v>1720</v>
      </c>
      <c r="B863" s="15" t="s">
        <v>2040</v>
      </c>
      <c r="C863" s="27">
        <v>397</v>
      </c>
      <c r="D863" s="26">
        <v>1822</v>
      </c>
      <c r="E863" s="26">
        <v>202541</v>
      </c>
      <c r="F863" s="9">
        <v>647</v>
      </c>
    </row>
    <row r="864" spans="1:6" ht="15.75" x14ac:dyDescent="0.25">
      <c r="A864" s="25" t="s">
        <v>1721</v>
      </c>
      <c r="B864" s="15" t="s">
        <v>2040</v>
      </c>
      <c r="C864" s="27">
        <v>86</v>
      </c>
      <c r="D864" s="26">
        <v>302</v>
      </c>
      <c r="E864" s="26">
        <v>7171</v>
      </c>
      <c r="F864" s="9">
        <v>142</v>
      </c>
    </row>
    <row r="865" spans="1:6" ht="15.75" x14ac:dyDescent="0.25">
      <c r="A865" s="25" t="s">
        <v>1722</v>
      </c>
      <c r="B865" s="15" t="s">
        <v>2040</v>
      </c>
      <c r="C865" s="27">
        <v>759</v>
      </c>
      <c r="D865" s="26">
        <v>2936</v>
      </c>
      <c r="E865" s="26">
        <v>285547</v>
      </c>
      <c r="F865" s="9">
        <v>1415</v>
      </c>
    </row>
    <row r="866" spans="1:6" ht="15.75" x14ac:dyDescent="0.25">
      <c r="A866" s="25" t="s">
        <v>1723</v>
      </c>
      <c r="B866" s="15" t="s">
        <v>2040</v>
      </c>
      <c r="C866" s="27">
        <v>20</v>
      </c>
      <c r="D866" s="26">
        <v>103</v>
      </c>
      <c r="E866" s="26">
        <v>3317</v>
      </c>
      <c r="F866" s="9">
        <v>105</v>
      </c>
    </row>
    <row r="867" spans="1:6" ht="15.75" x14ac:dyDescent="0.25">
      <c r="A867" s="25" t="s">
        <v>1724</v>
      </c>
      <c r="B867" s="15" t="s">
        <v>2040</v>
      </c>
      <c r="C867" s="27">
        <v>221</v>
      </c>
      <c r="D867" s="26">
        <v>871</v>
      </c>
      <c r="E867" s="26">
        <v>139857</v>
      </c>
      <c r="F867" s="9">
        <v>495</v>
      </c>
    </row>
    <row r="868" spans="1:6" ht="15.75" x14ac:dyDescent="0.25">
      <c r="A868" s="25" t="s">
        <v>2006</v>
      </c>
      <c r="B868" s="15" t="s">
        <v>2040</v>
      </c>
      <c r="C868" s="27">
        <v>6</v>
      </c>
      <c r="D868" s="26">
        <v>19</v>
      </c>
      <c r="E868" s="26">
        <v>1434</v>
      </c>
      <c r="F868" s="9">
        <v>35</v>
      </c>
    </row>
    <row r="869" spans="1:6" ht="15.75" x14ac:dyDescent="0.25">
      <c r="A869" s="25" t="s">
        <v>1725</v>
      </c>
      <c r="B869" s="15" t="s">
        <v>2040</v>
      </c>
      <c r="C869" s="27">
        <v>580</v>
      </c>
      <c r="D869" s="26">
        <v>204</v>
      </c>
      <c r="E869" s="26">
        <v>43001</v>
      </c>
      <c r="F869" s="9">
        <v>1120</v>
      </c>
    </row>
    <row r="870" spans="1:6" ht="15.75" x14ac:dyDescent="0.25">
      <c r="A870" s="25" t="s">
        <v>1726</v>
      </c>
      <c r="B870" s="15" t="s">
        <v>2040</v>
      </c>
      <c r="C870" s="27">
        <v>149</v>
      </c>
      <c r="D870" s="26">
        <v>807</v>
      </c>
      <c r="E870" s="26">
        <v>32400</v>
      </c>
      <c r="F870" s="9">
        <v>287</v>
      </c>
    </row>
    <row r="871" spans="1:6" ht="15.75" x14ac:dyDescent="0.25">
      <c r="A871" s="25" t="s">
        <v>2007</v>
      </c>
      <c r="B871" s="15" t="s">
        <v>2040</v>
      </c>
      <c r="C871" s="27">
        <v>11</v>
      </c>
      <c r="D871" s="26">
        <v>36</v>
      </c>
      <c r="E871" s="26">
        <v>1193</v>
      </c>
      <c r="F871" s="9">
        <v>63</v>
      </c>
    </row>
    <row r="872" spans="1:6" ht="15.75" x14ac:dyDescent="0.25">
      <c r="A872" s="25" t="s">
        <v>1727</v>
      </c>
      <c r="B872" s="15" t="s">
        <v>2040</v>
      </c>
      <c r="C872" s="27">
        <v>511</v>
      </c>
      <c r="D872" s="26">
        <v>111</v>
      </c>
      <c r="E872" s="26">
        <v>10483</v>
      </c>
      <c r="F872" s="9">
        <v>1049</v>
      </c>
    </row>
    <row r="873" spans="1:6" ht="15.75" x14ac:dyDescent="0.25">
      <c r="A873" s="25" t="s">
        <v>1728</v>
      </c>
      <c r="B873" s="15" t="s">
        <v>2040</v>
      </c>
      <c r="C873" s="27">
        <v>94</v>
      </c>
      <c r="D873" s="26">
        <v>187</v>
      </c>
      <c r="E873" s="26">
        <v>6527</v>
      </c>
      <c r="F873" s="9">
        <v>211</v>
      </c>
    </row>
    <row r="874" spans="1:6" ht="15.75" x14ac:dyDescent="0.25">
      <c r="A874" s="25" t="s">
        <v>1729</v>
      </c>
      <c r="B874" s="15" t="s">
        <v>2040</v>
      </c>
      <c r="C874" s="27">
        <v>45</v>
      </c>
      <c r="D874" s="26">
        <v>19</v>
      </c>
      <c r="E874" s="26">
        <v>472</v>
      </c>
      <c r="F874" s="9">
        <v>121</v>
      </c>
    </row>
    <row r="875" spans="1:6" ht="15.75" x14ac:dyDescent="0.25">
      <c r="A875" s="25" t="s">
        <v>1730</v>
      </c>
      <c r="B875" s="15" t="s">
        <v>2040</v>
      </c>
      <c r="C875" s="27">
        <v>225</v>
      </c>
      <c r="D875" s="26">
        <v>202</v>
      </c>
      <c r="E875" s="26">
        <v>23387</v>
      </c>
      <c r="F875" s="9">
        <v>344</v>
      </c>
    </row>
    <row r="876" spans="1:6" ht="15.75" x14ac:dyDescent="0.25">
      <c r="A876" s="25" t="s">
        <v>2008</v>
      </c>
      <c r="B876" s="15" t="s">
        <v>2040</v>
      </c>
      <c r="C876" s="27">
        <v>4</v>
      </c>
      <c r="D876" s="26">
        <v>77</v>
      </c>
      <c r="E876" s="26">
        <v>839</v>
      </c>
      <c r="F876" s="9">
        <v>46</v>
      </c>
    </row>
    <row r="877" spans="1:6" ht="15.75" x14ac:dyDescent="0.25">
      <c r="A877" s="25" t="s">
        <v>2009</v>
      </c>
      <c r="B877" s="15" t="s">
        <v>2040</v>
      </c>
      <c r="C877" s="27">
        <v>81</v>
      </c>
      <c r="D877" s="26">
        <v>1047</v>
      </c>
      <c r="E877" s="26">
        <v>111539</v>
      </c>
      <c r="F877" s="9">
        <v>182</v>
      </c>
    </row>
    <row r="878" spans="1:6" ht="15.75" x14ac:dyDescent="0.25">
      <c r="A878" s="25" t="s">
        <v>1731</v>
      </c>
      <c r="B878" s="15" t="s">
        <v>2040</v>
      </c>
      <c r="C878" s="27">
        <v>374</v>
      </c>
      <c r="D878" s="26">
        <v>448</v>
      </c>
      <c r="E878" s="26">
        <v>63330</v>
      </c>
      <c r="F878" s="9">
        <v>520</v>
      </c>
    </row>
    <row r="879" spans="1:6" ht="15.75" x14ac:dyDescent="0.25">
      <c r="A879" s="25" t="s">
        <v>1732</v>
      </c>
      <c r="B879" s="15" t="s">
        <v>2040</v>
      </c>
      <c r="C879" s="27">
        <v>262</v>
      </c>
      <c r="D879" s="26">
        <v>485</v>
      </c>
      <c r="E879" s="26">
        <v>35970</v>
      </c>
      <c r="F879" s="9">
        <v>673</v>
      </c>
    </row>
    <row r="880" spans="1:6" ht="15.75" x14ac:dyDescent="0.25">
      <c r="A880" s="25" t="s">
        <v>1733</v>
      </c>
      <c r="B880" s="15" t="s">
        <v>2040</v>
      </c>
      <c r="C880" s="27">
        <v>737</v>
      </c>
      <c r="D880" s="26">
        <v>1284</v>
      </c>
      <c r="E880" s="26">
        <v>95039</v>
      </c>
      <c r="F880" s="9">
        <v>1165</v>
      </c>
    </row>
    <row r="881" spans="1:6" ht="15.75" x14ac:dyDescent="0.25">
      <c r="A881" s="25" t="s">
        <v>1734</v>
      </c>
      <c r="B881" s="15" t="s">
        <v>2040</v>
      </c>
      <c r="C881" s="27">
        <v>750</v>
      </c>
      <c r="D881" s="26">
        <v>1667</v>
      </c>
      <c r="E881" s="26">
        <v>142411</v>
      </c>
      <c r="F881" s="9">
        <v>1607</v>
      </c>
    </row>
    <row r="882" spans="1:6" ht="15.75" x14ac:dyDescent="0.25">
      <c r="A882" s="25" t="s">
        <v>1735</v>
      </c>
      <c r="B882" s="15" t="s">
        <v>2040</v>
      </c>
      <c r="C882" s="27">
        <v>283</v>
      </c>
      <c r="D882" s="26">
        <v>262</v>
      </c>
      <c r="E882" s="26">
        <v>12381</v>
      </c>
      <c r="F882" s="9">
        <v>414</v>
      </c>
    </row>
    <row r="883" spans="1:6" ht="15.75" x14ac:dyDescent="0.25">
      <c r="A883" s="25" t="s">
        <v>2010</v>
      </c>
      <c r="B883" s="15" t="s">
        <v>2040</v>
      </c>
      <c r="C883" s="27">
        <v>30</v>
      </c>
      <c r="D883" s="26">
        <v>29</v>
      </c>
      <c r="E883" s="26">
        <v>6680</v>
      </c>
      <c r="F883" s="9">
        <v>76</v>
      </c>
    </row>
    <row r="884" spans="1:6" ht="15.75" x14ac:dyDescent="0.25">
      <c r="A884" s="25" t="s">
        <v>2011</v>
      </c>
      <c r="B884" s="15" t="s">
        <v>2040</v>
      </c>
      <c r="C884" s="27">
        <v>119</v>
      </c>
      <c r="D884" s="26">
        <v>136</v>
      </c>
      <c r="E884" s="26">
        <v>73566</v>
      </c>
      <c r="F884" s="9">
        <v>251</v>
      </c>
    </row>
    <row r="885" spans="1:6" ht="15.75" x14ac:dyDescent="0.25">
      <c r="A885" s="25" t="s">
        <v>1736</v>
      </c>
      <c r="B885" s="15" t="s">
        <v>2040</v>
      </c>
      <c r="C885" s="27">
        <v>163</v>
      </c>
      <c r="D885" s="26">
        <v>220</v>
      </c>
      <c r="E885" s="26">
        <v>15809</v>
      </c>
      <c r="F885" s="9">
        <v>443</v>
      </c>
    </row>
    <row r="886" spans="1:6" ht="15.75" x14ac:dyDescent="0.25">
      <c r="A886" s="25" t="s">
        <v>2012</v>
      </c>
      <c r="B886" s="15" t="s">
        <v>2040</v>
      </c>
      <c r="C886" s="27">
        <v>45</v>
      </c>
      <c r="D886" s="26">
        <v>45</v>
      </c>
      <c r="E886" s="26">
        <v>6602</v>
      </c>
      <c r="F886" s="9">
        <v>118</v>
      </c>
    </row>
    <row r="887" spans="1:6" ht="15.75" x14ac:dyDescent="0.25">
      <c r="A887" s="25" t="s">
        <v>2013</v>
      </c>
      <c r="B887" s="15" t="s">
        <v>2040</v>
      </c>
      <c r="C887" s="27">
        <v>2</v>
      </c>
      <c r="D887" s="26">
        <v>19</v>
      </c>
      <c r="E887" s="26">
        <v>1425</v>
      </c>
      <c r="F887" s="9">
        <v>53</v>
      </c>
    </row>
    <row r="888" spans="1:6" ht="15.75" x14ac:dyDescent="0.25">
      <c r="A888" s="25" t="s">
        <v>1737</v>
      </c>
      <c r="B888" s="15" t="s">
        <v>2040</v>
      </c>
      <c r="C888" s="27">
        <v>135</v>
      </c>
      <c r="D888" s="26">
        <v>358</v>
      </c>
      <c r="E888" s="26">
        <v>23742</v>
      </c>
      <c r="F888" s="9">
        <v>269</v>
      </c>
    </row>
    <row r="889" spans="1:6" ht="15.75" x14ac:dyDescent="0.25">
      <c r="A889" s="25" t="s">
        <v>2014</v>
      </c>
      <c r="B889" s="15" t="s">
        <v>2040</v>
      </c>
      <c r="C889" s="27">
        <v>156</v>
      </c>
      <c r="D889" s="26">
        <v>612</v>
      </c>
      <c r="E889" s="26">
        <v>52522</v>
      </c>
      <c r="F889" s="9">
        <v>185</v>
      </c>
    </row>
    <row r="890" spans="1:6" ht="15.75" x14ac:dyDescent="0.25">
      <c r="A890" s="25" t="s">
        <v>2015</v>
      </c>
      <c r="B890" s="15" t="s">
        <v>2040</v>
      </c>
      <c r="C890" s="27">
        <v>219</v>
      </c>
      <c r="D890" s="26">
        <v>755</v>
      </c>
      <c r="E890" s="26">
        <v>1543439</v>
      </c>
      <c r="F890" s="9">
        <v>517</v>
      </c>
    </row>
    <row r="891" spans="1:6" ht="15.75" x14ac:dyDescent="0.25">
      <c r="A891" s="25" t="s">
        <v>2016</v>
      </c>
      <c r="B891" s="15" t="s">
        <v>2040</v>
      </c>
      <c r="C891" s="27">
        <v>251</v>
      </c>
      <c r="D891" s="26">
        <v>2576</v>
      </c>
      <c r="E891" s="26">
        <v>52637</v>
      </c>
      <c r="F891" s="9">
        <v>1313</v>
      </c>
    </row>
    <row r="892" spans="1:6" ht="15.75" x14ac:dyDescent="0.25">
      <c r="A892" s="25" t="s">
        <v>2017</v>
      </c>
      <c r="B892" s="15" t="s">
        <v>2040</v>
      </c>
      <c r="C892" s="27">
        <v>66</v>
      </c>
      <c r="D892" s="26">
        <v>48</v>
      </c>
      <c r="E892" s="26">
        <v>9758</v>
      </c>
      <c r="F892" s="9">
        <v>102</v>
      </c>
    </row>
    <row r="893" spans="1:6" ht="15.75" x14ac:dyDescent="0.25">
      <c r="A893" s="25" t="s">
        <v>1738</v>
      </c>
      <c r="B893" s="15" t="s">
        <v>2040</v>
      </c>
      <c r="C893" s="27">
        <v>107</v>
      </c>
      <c r="D893" s="26">
        <v>142</v>
      </c>
      <c r="E893" s="26">
        <v>15515</v>
      </c>
      <c r="F893" s="9">
        <v>151</v>
      </c>
    </row>
    <row r="894" spans="1:6" ht="15.75" x14ac:dyDescent="0.25">
      <c r="A894" s="25" t="s">
        <v>1739</v>
      </c>
      <c r="B894" s="15" t="s">
        <v>2040</v>
      </c>
      <c r="C894" s="27">
        <v>17</v>
      </c>
      <c r="D894" s="26">
        <v>20</v>
      </c>
      <c r="E894" s="26">
        <v>259</v>
      </c>
      <c r="F894" s="9">
        <v>154</v>
      </c>
    </row>
    <row r="895" spans="1:6" ht="15.75" x14ac:dyDescent="0.25">
      <c r="A895" s="25" t="s">
        <v>1740</v>
      </c>
      <c r="B895" s="15" t="s">
        <v>2040</v>
      </c>
      <c r="C895" s="27">
        <v>25</v>
      </c>
      <c r="D895" s="26">
        <v>40</v>
      </c>
      <c r="E895" s="26">
        <v>27832</v>
      </c>
      <c r="F895" s="9">
        <v>138</v>
      </c>
    </row>
    <row r="896" spans="1:6" ht="15.75" x14ac:dyDescent="0.25">
      <c r="A896" s="25" t="s">
        <v>1741</v>
      </c>
      <c r="B896" s="15" t="s">
        <v>2040</v>
      </c>
      <c r="C896" s="27">
        <v>151</v>
      </c>
      <c r="D896" s="26">
        <v>355</v>
      </c>
      <c r="E896" s="26">
        <v>85658</v>
      </c>
      <c r="F896" s="9">
        <v>249</v>
      </c>
    </row>
    <row r="897" spans="1:6" ht="15.75" x14ac:dyDescent="0.25">
      <c r="A897" s="25" t="s">
        <v>1742</v>
      </c>
      <c r="B897" s="15" t="s">
        <v>2040</v>
      </c>
      <c r="C897" s="27">
        <v>269</v>
      </c>
      <c r="D897" s="26">
        <v>804</v>
      </c>
      <c r="E897" s="26">
        <v>42830</v>
      </c>
      <c r="F897" s="9">
        <v>1073</v>
      </c>
    </row>
    <row r="898" spans="1:6" ht="15.75" x14ac:dyDescent="0.25">
      <c r="A898" s="25" t="s">
        <v>1743</v>
      </c>
      <c r="B898" s="15" t="s">
        <v>2040</v>
      </c>
      <c r="C898" s="27">
        <v>370</v>
      </c>
      <c r="D898" s="26">
        <v>1224</v>
      </c>
      <c r="E898" s="26">
        <v>109455</v>
      </c>
      <c r="F898" s="9">
        <v>881</v>
      </c>
    </row>
    <row r="899" spans="1:6" ht="15.75" x14ac:dyDescent="0.25">
      <c r="A899" s="25" t="s">
        <v>1744</v>
      </c>
      <c r="B899" s="15" t="s">
        <v>2040</v>
      </c>
      <c r="C899" s="27">
        <v>74</v>
      </c>
      <c r="D899" s="26">
        <v>400</v>
      </c>
      <c r="E899" s="26">
        <v>48915</v>
      </c>
      <c r="F899" s="9">
        <v>833</v>
      </c>
    </row>
    <row r="900" spans="1:6" ht="15.75" x14ac:dyDescent="0.25">
      <c r="A900" s="25" t="s">
        <v>2019</v>
      </c>
      <c r="B900" s="15" t="s">
        <v>2040</v>
      </c>
      <c r="C900" s="27">
        <v>96</v>
      </c>
      <c r="D900" s="26">
        <v>105</v>
      </c>
      <c r="E900" s="26">
        <v>3193</v>
      </c>
      <c r="F900" s="9">
        <v>141</v>
      </c>
    </row>
    <row r="901" spans="1:6" ht="15.75" x14ac:dyDescent="0.25">
      <c r="A901" s="25" t="s">
        <v>2020</v>
      </c>
      <c r="B901" s="15" t="s">
        <v>2040</v>
      </c>
      <c r="C901" s="27">
        <v>36</v>
      </c>
      <c r="D901" s="26">
        <v>134</v>
      </c>
      <c r="E901" s="26">
        <v>13462</v>
      </c>
      <c r="F901" s="9">
        <v>62</v>
      </c>
    </row>
    <row r="902" spans="1:6" ht="15.75" x14ac:dyDescent="0.25">
      <c r="A902" s="25" t="s">
        <v>2021</v>
      </c>
      <c r="B902" s="15" t="s">
        <v>2040</v>
      </c>
      <c r="C902" s="27">
        <v>25</v>
      </c>
      <c r="D902" s="26">
        <v>57</v>
      </c>
      <c r="E902" s="26">
        <v>2705</v>
      </c>
      <c r="F902" s="9">
        <v>83</v>
      </c>
    </row>
    <row r="903" spans="1:6" ht="15.75" x14ac:dyDescent="0.25">
      <c r="A903" s="25" t="s">
        <v>2022</v>
      </c>
      <c r="B903" s="15" t="s">
        <v>2040</v>
      </c>
      <c r="C903" s="27">
        <v>157</v>
      </c>
      <c r="D903" s="26">
        <v>358</v>
      </c>
      <c r="E903" s="26">
        <v>32754</v>
      </c>
      <c r="F903" s="9">
        <v>326</v>
      </c>
    </row>
    <row r="904" spans="1:6" ht="15.75" x14ac:dyDescent="0.25">
      <c r="A904" s="25" t="s">
        <v>1745</v>
      </c>
      <c r="B904" s="15" t="s">
        <v>2040</v>
      </c>
      <c r="C904" s="27">
        <v>537</v>
      </c>
      <c r="D904" s="26">
        <v>1919</v>
      </c>
      <c r="E904" s="26">
        <v>364410</v>
      </c>
      <c r="F904" s="9">
        <v>1071</v>
      </c>
    </row>
    <row r="905" spans="1:6" ht="15.75" x14ac:dyDescent="0.25">
      <c r="A905" s="25" t="s">
        <v>1746</v>
      </c>
      <c r="B905" s="15" t="s">
        <v>2040</v>
      </c>
      <c r="C905" s="27">
        <v>303</v>
      </c>
      <c r="D905" s="26">
        <v>185</v>
      </c>
      <c r="E905" s="26">
        <v>3976</v>
      </c>
      <c r="F905" s="9">
        <v>513</v>
      </c>
    </row>
    <row r="906" spans="1:6" ht="15.75" x14ac:dyDescent="0.25">
      <c r="A906" s="25" t="s">
        <v>1747</v>
      </c>
      <c r="B906" s="15" t="s">
        <v>2040</v>
      </c>
      <c r="C906" s="27">
        <v>746</v>
      </c>
      <c r="D906" s="26">
        <v>606</v>
      </c>
      <c r="E906" s="26">
        <v>80043</v>
      </c>
      <c r="F906" s="9">
        <v>1295</v>
      </c>
    </row>
    <row r="907" spans="1:6" ht="15.75" x14ac:dyDescent="0.25">
      <c r="A907" s="25" t="s">
        <v>2023</v>
      </c>
      <c r="B907" s="15" t="s">
        <v>2040</v>
      </c>
      <c r="C907" s="27">
        <v>22</v>
      </c>
      <c r="D907" s="26">
        <v>55</v>
      </c>
      <c r="E907" s="26">
        <v>5407</v>
      </c>
      <c r="F907" s="9">
        <v>60</v>
      </c>
    </row>
    <row r="908" spans="1:6" ht="15.75" x14ac:dyDescent="0.25">
      <c r="A908" s="25" t="s">
        <v>1748</v>
      </c>
      <c r="B908" s="15" t="s">
        <v>2040</v>
      </c>
      <c r="C908" s="27">
        <v>308</v>
      </c>
      <c r="D908" s="26">
        <v>362</v>
      </c>
      <c r="E908" s="26">
        <v>28422</v>
      </c>
      <c r="F908" s="9">
        <v>631</v>
      </c>
    </row>
    <row r="909" spans="1:6" ht="15.75" x14ac:dyDescent="0.25">
      <c r="A909" s="25" t="s">
        <v>1749</v>
      </c>
      <c r="B909" s="15" t="s">
        <v>2040</v>
      </c>
      <c r="C909" s="27">
        <v>362</v>
      </c>
      <c r="D909" s="26">
        <v>613</v>
      </c>
      <c r="E909" s="26">
        <v>75126</v>
      </c>
      <c r="F909" s="9">
        <v>1065</v>
      </c>
    </row>
    <row r="910" spans="1:6" ht="15.75" x14ac:dyDescent="0.25">
      <c r="A910" s="25" t="s">
        <v>1750</v>
      </c>
      <c r="B910" s="15" t="s">
        <v>2040</v>
      </c>
      <c r="C910" s="27">
        <v>2405</v>
      </c>
      <c r="D910" s="26">
        <v>3966</v>
      </c>
      <c r="E910" s="26">
        <v>4330163</v>
      </c>
      <c r="F910" s="9">
        <v>5659</v>
      </c>
    </row>
    <row r="911" spans="1:6" ht="15.75" x14ac:dyDescent="0.25">
      <c r="A911" s="25" t="s">
        <v>2024</v>
      </c>
      <c r="B911" s="15" t="s">
        <v>2040</v>
      </c>
      <c r="C911" s="27">
        <v>57</v>
      </c>
      <c r="D911" s="26">
        <v>62</v>
      </c>
      <c r="E911" s="26">
        <v>1601</v>
      </c>
      <c r="F911" s="9">
        <v>92</v>
      </c>
    </row>
    <row r="912" spans="1:6" ht="15.75" x14ac:dyDescent="0.25">
      <c r="A912" s="25" t="s">
        <v>1751</v>
      </c>
      <c r="B912" s="15" t="s">
        <v>2040</v>
      </c>
      <c r="C912" s="27">
        <v>898</v>
      </c>
      <c r="D912" s="26">
        <v>1660</v>
      </c>
      <c r="E912" s="26">
        <v>181944</v>
      </c>
      <c r="F912" s="9">
        <v>2634</v>
      </c>
    </row>
    <row r="913" spans="1:6" ht="15.75" x14ac:dyDescent="0.25">
      <c r="A913" s="25" t="s">
        <v>1752</v>
      </c>
      <c r="B913" s="15" t="s">
        <v>2040</v>
      </c>
      <c r="C913" s="27">
        <v>238</v>
      </c>
      <c r="D913" s="26">
        <v>337</v>
      </c>
      <c r="E913" s="26">
        <v>18877</v>
      </c>
      <c r="F913" s="9">
        <v>699</v>
      </c>
    </row>
    <row r="914" spans="1:6" ht="15.75" x14ac:dyDescent="0.25">
      <c r="A914" s="25" t="s">
        <v>1753</v>
      </c>
      <c r="B914" s="15" t="s">
        <v>2040</v>
      </c>
      <c r="C914" s="27">
        <v>357</v>
      </c>
      <c r="D914" s="26">
        <v>280</v>
      </c>
      <c r="E914" s="26">
        <v>117047</v>
      </c>
      <c r="F914" s="9">
        <v>984</v>
      </c>
    </row>
    <row r="915" spans="1:6" ht="15.75" x14ac:dyDescent="0.25">
      <c r="A915" s="25" t="s">
        <v>1754</v>
      </c>
      <c r="B915" s="15" t="s">
        <v>2040</v>
      </c>
      <c r="C915" s="27">
        <v>485</v>
      </c>
      <c r="D915" s="26">
        <v>538</v>
      </c>
      <c r="E915" s="26">
        <v>67250</v>
      </c>
      <c r="F915" s="9">
        <v>666</v>
      </c>
    </row>
    <row r="916" spans="1:6" ht="15.75" x14ac:dyDescent="0.25">
      <c r="A916" s="25" t="s">
        <v>2025</v>
      </c>
      <c r="B916" s="15" t="s">
        <v>2040</v>
      </c>
      <c r="C916" s="27">
        <v>15</v>
      </c>
      <c r="D916" s="26">
        <v>23</v>
      </c>
      <c r="E916" s="26">
        <v>1527</v>
      </c>
      <c r="F916" s="9">
        <v>103</v>
      </c>
    </row>
    <row r="917" spans="1:6" ht="15.75" x14ac:dyDescent="0.25">
      <c r="A917" s="25" t="s">
        <v>1755</v>
      </c>
      <c r="B917" s="15" t="s">
        <v>2040</v>
      </c>
      <c r="C917" s="27">
        <v>119</v>
      </c>
      <c r="D917" s="26">
        <v>46</v>
      </c>
      <c r="E917" s="26">
        <v>5075</v>
      </c>
      <c r="F917" s="9">
        <v>274</v>
      </c>
    </row>
    <row r="918" spans="1:6" ht="15.75" x14ac:dyDescent="0.25">
      <c r="A918" s="25" t="s">
        <v>1756</v>
      </c>
      <c r="B918" s="15" t="s">
        <v>2040</v>
      </c>
      <c r="C918" s="27">
        <v>186</v>
      </c>
      <c r="D918" s="26">
        <v>81</v>
      </c>
      <c r="E918" s="26">
        <v>3195</v>
      </c>
      <c r="F918" s="9">
        <v>287</v>
      </c>
    </row>
    <row r="919" spans="1:6" ht="15.75" x14ac:dyDescent="0.25">
      <c r="A919" s="25" t="s">
        <v>1757</v>
      </c>
      <c r="B919" s="15" t="s">
        <v>2040</v>
      </c>
      <c r="C919" s="27">
        <v>78</v>
      </c>
      <c r="D919" s="26">
        <v>111</v>
      </c>
      <c r="E919" s="26">
        <v>15565</v>
      </c>
      <c r="F919" s="9">
        <v>265</v>
      </c>
    </row>
    <row r="920" spans="1:6" ht="15.75" x14ac:dyDescent="0.25">
      <c r="A920" s="25" t="s">
        <v>2026</v>
      </c>
      <c r="B920" s="15" t="s">
        <v>2040</v>
      </c>
      <c r="C920" s="27">
        <v>23</v>
      </c>
      <c r="D920" s="26">
        <v>2</v>
      </c>
      <c r="E920" s="26">
        <v>4</v>
      </c>
      <c r="F920" s="9">
        <v>96</v>
      </c>
    </row>
    <row r="921" spans="1:6" ht="15.75" x14ac:dyDescent="0.25">
      <c r="A921" s="25" t="s">
        <v>2027</v>
      </c>
      <c r="B921" s="15" t="s">
        <v>2040</v>
      </c>
      <c r="C921" s="27">
        <v>429</v>
      </c>
      <c r="D921" s="26">
        <v>613</v>
      </c>
      <c r="E921" s="26">
        <v>59369</v>
      </c>
      <c r="F921" s="9">
        <v>762</v>
      </c>
    </row>
    <row r="922" spans="1:6" ht="15.75" x14ac:dyDescent="0.25">
      <c r="A922" s="25" t="s">
        <v>2028</v>
      </c>
      <c r="B922" s="15" t="s">
        <v>2040</v>
      </c>
      <c r="C922" s="27">
        <v>27</v>
      </c>
      <c r="D922" s="26">
        <v>270</v>
      </c>
      <c r="E922" s="26">
        <v>255686</v>
      </c>
      <c r="F922" s="9">
        <v>106</v>
      </c>
    </row>
    <row r="923" spans="1:6" ht="15.75" x14ac:dyDescent="0.25">
      <c r="A923" s="25" t="s">
        <v>1758</v>
      </c>
      <c r="B923" s="15" t="s">
        <v>2040</v>
      </c>
      <c r="C923" s="27">
        <v>17</v>
      </c>
      <c r="D923" s="26">
        <v>20</v>
      </c>
      <c r="E923" s="26">
        <v>430</v>
      </c>
      <c r="F923" s="9">
        <v>420</v>
      </c>
    </row>
    <row r="924" spans="1:6" ht="15.75" x14ac:dyDescent="0.25">
      <c r="A924" s="25" t="s">
        <v>1759</v>
      </c>
      <c r="B924" s="15" t="s">
        <v>2040</v>
      </c>
      <c r="C924" s="27">
        <v>111</v>
      </c>
      <c r="D924" s="26">
        <v>75</v>
      </c>
      <c r="E924" s="26">
        <v>7692</v>
      </c>
      <c r="F924" s="9">
        <v>298</v>
      </c>
    </row>
    <row r="925" spans="1:6" ht="15.75" x14ac:dyDescent="0.25">
      <c r="A925" s="25" t="s">
        <v>1760</v>
      </c>
      <c r="B925" s="15" t="s">
        <v>2040</v>
      </c>
      <c r="C925" s="27">
        <v>127</v>
      </c>
      <c r="D925" s="26">
        <v>76</v>
      </c>
      <c r="E925" s="26">
        <v>20195</v>
      </c>
      <c r="F925" s="9">
        <v>268</v>
      </c>
    </row>
    <row r="926" spans="1:6" ht="15.75" x14ac:dyDescent="0.25">
      <c r="A926" s="25" t="s">
        <v>2029</v>
      </c>
      <c r="B926" s="15" t="s">
        <v>2040</v>
      </c>
      <c r="C926" s="27">
        <v>163</v>
      </c>
      <c r="D926" s="26">
        <v>159</v>
      </c>
      <c r="E926" s="26">
        <v>12212</v>
      </c>
      <c r="F926" s="9">
        <v>240</v>
      </c>
    </row>
    <row r="927" spans="1:6" ht="15.75" x14ac:dyDescent="0.25">
      <c r="A927" s="25" t="s">
        <v>2030</v>
      </c>
      <c r="B927" s="15" t="s">
        <v>2040</v>
      </c>
      <c r="C927" s="27">
        <v>17</v>
      </c>
      <c r="D927" s="26">
        <v>16</v>
      </c>
      <c r="E927" s="26">
        <v>252</v>
      </c>
      <c r="F927" s="9">
        <v>58</v>
      </c>
    </row>
    <row r="928" spans="1:6" ht="15.75" x14ac:dyDescent="0.25">
      <c r="A928" s="25" t="s">
        <v>1761</v>
      </c>
      <c r="B928" s="15" t="s">
        <v>2040</v>
      </c>
      <c r="C928" s="27">
        <v>78</v>
      </c>
      <c r="D928" s="26">
        <v>88</v>
      </c>
      <c r="E928" s="26">
        <v>2864</v>
      </c>
      <c r="F928" s="9">
        <v>131</v>
      </c>
    </row>
    <row r="929" spans="1:6" ht="15.75" x14ac:dyDescent="0.25">
      <c r="A929" s="25" t="s">
        <v>1762</v>
      </c>
      <c r="B929" s="15" t="s">
        <v>2040</v>
      </c>
      <c r="C929" s="27">
        <v>536</v>
      </c>
      <c r="D929" s="26">
        <v>751</v>
      </c>
      <c r="E929" s="26">
        <v>68799</v>
      </c>
      <c r="F929" s="9">
        <v>1419</v>
      </c>
    </row>
    <row r="930" spans="1:6" ht="15.75" x14ac:dyDescent="0.25">
      <c r="A930" s="25" t="s">
        <v>2031</v>
      </c>
      <c r="B930" s="15" t="s">
        <v>2040</v>
      </c>
      <c r="C930" s="27">
        <v>48</v>
      </c>
      <c r="D930" s="26">
        <v>104</v>
      </c>
      <c r="E930" s="26">
        <v>22382</v>
      </c>
      <c r="F930" s="9">
        <v>100</v>
      </c>
    </row>
    <row r="931" spans="1:6" ht="15.75" x14ac:dyDescent="0.25">
      <c r="A931" s="25" t="s">
        <v>1763</v>
      </c>
      <c r="B931" s="15" t="s">
        <v>2040</v>
      </c>
      <c r="C931" s="27">
        <v>785</v>
      </c>
      <c r="D931" s="26">
        <v>617</v>
      </c>
      <c r="E931" s="26">
        <v>20452</v>
      </c>
      <c r="F931" s="9">
        <v>1249</v>
      </c>
    </row>
    <row r="932" spans="1:6" ht="15.75" x14ac:dyDescent="0.25">
      <c r="A932" s="25" t="s">
        <v>2032</v>
      </c>
      <c r="B932" s="15" t="s">
        <v>2040</v>
      </c>
      <c r="C932" s="27">
        <v>76</v>
      </c>
      <c r="D932" s="26">
        <v>186</v>
      </c>
      <c r="E932" s="26">
        <v>3940</v>
      </c>
      <c r="F932" s="9">
        <v>139</v>
      </c>
    </row>
    <row r="933" spans="1:6" ht="15.75" x14ac:dyDescent="0.25">
      <c r="A933" s="25" t="s">
        <v>1764</v>
      </c>
      <c r="B933" s="15" t="s">
        <v>2040</v>
      </c>
      <c r="C933" s="27">
        <v>70</v>
      </c>
      <c r="D933" s="26">
        <v>37</v>
      </c>
      <c r="E933" s="26">
        <v>1052</v>
      </c>
      <c r="F933" s="9">
        <v>412</v>
      </c>
    </row>
    <row r="934" spans="1:6" ht="15.75" x14ac:dyDescent="0.25">
      <c r="A934" s="25" t="s">
        <v>2033</v>
      </c>
      <c r="B934" s="15" t="s">
        <v>2040</v>
      </c>
      <c r="C934" s="27">
        <v>80</v>
      </c>
      <c r="D934" s="26">
        <v>216</v>
      </c>
      <c r="E934" s="26">
        <v>14994</v>
      </c>
      <c r="F934" s="9">
        <v>170</v>
      </c>
    </row>
    <row r="935" spans="1:6" ht="15.75" x14ac:dyDescent="0.25">
      <c r="A935" s="25" t="s">
        <v>1765</v>
      </c>
      <c r="B935" s="15" t="s">
        <v>2040</v>
      </c>
      <c r="C935" s="27">
        <v>279</v>
      </c>
      <c r="D935" s="26">
        <v>877</v>
      </c>
      <c r="E935" s="26">
        <v>95925</v>
      </c>
      <c r="F935" s="9">
        <v>570</v>
      </c>
    </row>
    <row r="936" spans="1:6" ht="15.75" x14ac:dyDescent="0.25">
      <c r="A936" s="25" t="s">
        <v>1766</v>
      </c>
      <c r="B936" s="15" t="s">
        <v>2040</v>
      </c>
      <c r="C936" s="27">
        <v>413</v>
      </c>
      <c r="D936" s="26">
        <v>973</v>
      </c>
      <c r="E936" s="26">
        <v>117195</v>
      </c>
      <c r="F936" s="9">
        <v>682</v>
      </c>
    </row>
    <row r="937" spans="1:6" ht="15.75" x14ac:dyDescent="0.25">
      <c r="A937" s="28" t="s">
        <v>1767</v>
      </c>
      <c r="B937" s="15" t="s">
        <v>2040</v>
      </c>
      <c r="C937" s="27">
        <v>189</v>
      </c>
      <c r="D937" s="26">
        <v>787</v>
      </c>
      <c r="E937" s="26">
        <v>223386</v>
      </c>
      <c r="F937" s="9">
        <v>694</v>
      </c>
    </row>
    <row r="938" spans="1:6" ht="15.75" x14ac:dyDescent="0.25">
      <c r="A938" s="25" t="s">
        <v>2034</v>
      </c>
      <c r="B938" s="15" t="s">
        <v>2040</v>
      </c>
      <c r="C938" s="27">
        <v>8</v>
      </c>
      <c r="D938" s="26">
        <v>6</v>
      </c>
      <c r="E938" s="26">
        <v>264</v>
      </c>
      <c r="F938" s="9">
        <v>29</v>
      </c>
    </row>
    <row r="939" spans="1:6" ht="15.75" x14ac:dyDescent="0.25">
      <c r="A939" s="25" t="s">
        <v>1768</v>
      </c>
      <c r="B939" s="15" t="s">
        <v>2040</v>
      </c>
      <c r="C939" s="27">
        <v>152</v>
      </c>
      <c r="D939" s="26">
        <v>477</v>
      </c>
      <c r="E939" s="26">
        <v>20879</v>
      </c>
      <c r="F939" s="9">
        <v>513</v>
      </c>
    </row>
    <row r="940" spans="1:6" ht="15.75" x14ac:dyDescent="0.25">
      <c r="A940" s="25" t="s">
        <v>1769</v>
      </c>
      <c r="B940" s="15" t="s">
        <v>2040</v>
      </c>
      <c r="C940" s="27">
        <v>46</v>
      </c>
      <c r="D940" s="26">
        <v>1</v>
      </c>
      <c r="E940" s="26">
        <v>4</v>
      </c>
      <c r="F940" s="9">
        <v>113</v>
      </c>
    </row>
    <row r="941" spans="1:6" ht="15.75" x14ac:dyDescent="0.25">
      <c r="A941" s="25" t="s">
        <v>2035</v>
      </c>
      <c r="B941" s="15" t="s">
        <v>2040</v>
      </c>
      <c r="C941" s="27">
        <v>102</v>
      </c>
      <c r="D941" s="26">
        <v>437</v>
      </c>
      <c r="E941" s="26">
        <v>29070</v>
      </c>
      <c r="F941" s="9">
        <v>306</v>
      </c>
    </row>
    <row r="942" spans="1:6" ht="15.75" x14ac:dyDescent="0.25">
      <c r="A942" s="25" t="s">
        <v>2036</v>
      </c>
      <c r="B942" s="15" t="s">
        <v>2040</v>
      </c>
      <c r="C942" s="27">
        <v>120</v>
      </c>
      <c r="D942" s="26">
        <v>520</v>
      </c>
      <c r="E942" s="26">
        <v>226627</v>
      </c>
      <c r="F942" s="9">
        <v>243</v>
      </c>
    </row>
    <row r="943" spans="1:6" ht="15.75" x14ac:dyDescent="0.25">
      <c r="A943" s="25" t="s">
        <v>1770</v>
      </c>
      <c r="B943" s="15" t="s">
        <v>2040</v>
      </c>
      <c r="C943" s="27">
        <v>110</v>
      </c>
      <c r="D943" s="26">
        <v>243</v>
      </c>
      <c r="E943" s="26">
        <v>9890</v>
      </c>
      <c r="F943" s="9">
        <v>188</v>
      </c>
    </row>
    <row r="944" spans="1:6" ht="15.75" x14ac:dyDescent="0.25">
      <c r="A944" s="25" t="s">
        <v>2037</v>
      </c>
      <c r="B944" s="15" t="s">
        <v>2040</v>
      </c>
      <c r="C944" s="27">
        <v>60</v>
      </c>
      <c r="D944" s="26">
        <v>274</v>
      </c>
      <c r="E944" s="26">
        <v>9446</v>
      </c>
      <c r="F944" s="9">
        <v>108</v>
      </c>
    </row>
    <row r="945" spans="1:6" ht="15.75" x14ac:dyDescent="0.25">
      <c r="A945" s="25" t="s">
        <v>2038</v>
      </c>
      <c r="B945" s="15" t="s">
        <v>2040</v>
      </c>
      <c r="C945" s="27">
        <v>41</v>
      </c>
      <c r="D945" s="26">
        <v>214</v>
      </c>
      <c r="E945" s="26">
        <v>65233</v>
      </c>
      <c r="F945" s="9">
        <v>81</v>
      </c>
    </row>
    <row r="946" spans="1:6" ht="15.75" x14ac:dyDescent="0.25">
      <c r="A946" s="25" t="s">
        <v>2039</v>
      </c>
      <c r="B946" s="15" t="s">
        <v>2040</v>
      </c>
      <c r="C946" s="27">
        <v>55</v>
      </c>
      <c r="D946" s="26">
        <v>147</v>
      </c>
      <c r="E946" s="26">
        <v>17972</v>
      </c>
      <c r="F946" s="9">
        <v>86</v>
      </c>
    </row>
    <row r="947" spans="1:6" ht="15.75" x14ac:dyDescent="0.25">
      <c r="A947" s="25" t="s">
        <v>1771</v>
      </c>
      <c r="B947" s="15" t="s">
        <v>2040</v>
      </c>
      <c r="C947" s="27">
        <v>182</v>
      </c>
      <c r="D947" s="26">
        <v>258</v>
      </c>
      <c r="E947" s="26">
        <v>28153</v>
      </c>
      <c r="F947" s="9">
        <v>487</v>
      </c>
    </row>
    <row r="948" spans="1:6" ht="15.75" x14ac:dyDescent="0.25">
      <c r="A948" s="25" t="s">
        <v>1772</v>
      </c>
      <c r="B948" s="15" t="s">
        <v>2040</v>
      </c>
      <c r="C948" s="27">
        <v>125</v>
      </c>
      <c r="D948" s="26">
        <v>21</v>
      </c>
      <c r="E948" s="26">
        <v>1374</v>
      </c>
      <c r="F948" s="9">
        <v>217</v>
      </c>
    </row>
    <row r="949" spans="1:6" ht="15.75" x14ac:dyDescent="0.25">
      <c r="A949" s="25" t="s">
        <v>1773</v>
      </c>
      <c r="B949" s="15" t="s">
        <v>2040</v>
      </c>
      <c r="C949" s="27">
        <v>17</v>
      </c>
      <c r="D949" s="26">
        <v>67</v>
      </c>
      <c r="E949" s="26">
        <v>1223</v>
      </c>
      <c r="F949" s="9">
        <v>144</v>
      </c>
    </row>
    <row r="950" spans="1:6" ht="15.75" x14ac:dyDescent="0.25">
      <c r="A950" s="25" t="s">
        <v>1774</v>
      </c>
      <c r="B950" s="15" t="s">
        <v>2040</v>
      </c>
      <c r="C950" s="27">
        <v>220</v>
      </c>
      <c r="D950" s="26">
        <v>215</v>
      </c>
      <c r="E950" s="26">
        <v>14679</v>
      </c>
      <c r="F950" s="9">
        <v>351</v>
      </c>
    </row>
    <row r="951" spans="1:6" ht="15.75" x14ac:dyDescent="0.25">
      <c r="A951" s="25" t="s">
        <v>1775</v>
      </c>
      <c r="B951" s="15" t="s">
        <v>2040</v>
      </c>
      <c r="C951" s="27">
        <v>1407</v>
      </c>
      <c r="D951" s="26">
        <v>5526</v>
      </c>
      <c r="E951" s="26">
        <v>303983</v>
      </c>
      <c r="F951" s="9">
        <v>3355</v>
      </c>
    </row>
    <row r="952" spans="1:6" ht="15.75" x14ac:dyDescent="0.25">
      <c r="A952" s="25" t="s">
        <v>1776</v>
      </c>
      <c r="B952" s="15" t="s">
        <v>2040</v>
      </c>
      <c r="C952" s="27">
        <v>108</v>
      </c>
      <c r="D952" s="26">
        <v>204</v>
      </c>
      <c r="E952" s="26">
        <v>13914</v>
      </c>
      <c r="F952" s="9">
        <v>578</v>
      </c>
    </row>
    <row r="953" spans="1:6" ht="15.75" x14ac:dyDescent="0.25">
      <c r="A953" s="25" t="s">
        <v>2043</v>
      </c>
      <c r="B953" s="25" t="s">
        <v>61</v>
      </c>
      <c r="C953" s="27">
        <v>13</v>
      </c>
      <c r="D953" s="26">
        <v>0</v>
      </c>
      <c r="E953" s="26">
        <v>0</v>
      </c>
      <c r="F953" s="9">
        <v>38</v>
      </c>
    </row>
    <row r="954" spans="1:6" ht="15.75" x14ac:dyDescent="0.25">
      <c r="A954" s="25" t="s">
        <v>2044</v>
      </c>
      <c r="B954" s="25" t="s">
        <v>64</v>
      </c>
      <c r="C954" s="27">
        <v>0</v>
      </c>
      <c r="D954" s="26">
        <v>1</v>
      </c>
      <c r="E954" s="26">
        <v>1481</v>
      </c>
      <c r="F954" s="9">
        <v>2</v>
      </c>
    </row>
    <row r="955" spans="1:6" ht="15.75" x14ac:dyDescent="0.25">
      <c r="A955" s="25" t="s">
        <v>2045</v>
      </c>
      <c r="B955" s="25" t="s">
        <v>61</v>
      </c>
      <c r="C955" s="27">
        <v>16</v>
      </c>
      <c r="D955" s="26">
        <v>6</v>
      </c>
      <c r="E955" s="26">
        <v>4083</v>
      </c>
      <c r="F955" s="9">
        <v>39</v>
      </c>
    </row>
    <row r="956" spans="1:6" ht="15.75" x14ac:dyDescent="0.25">
      <c r="A956" s="25" t="s">
        <v>2046</v>
      </c>
      <c r="B956" s="25" t="s">
        <v>61</v>
      </c>
      <c r="C956" s="27">
        <v>0</v>
      </c>
      <c r="D956" s="26">
        <v>0</v>
      </c>
      <c r="E956" s="26">
        <v>0</v>
      </c>
      <c r="F956" s="9">
        <v>1</v>
      </c>
    </row>
    <row r="957" spans="1:6" ht="15.75" x14ac:dyDescent="0.25">
      <c r="A957" s="25" t="s">
        <v>2047</v>
      </c>
      <c r="B957" s="25" t="s">
        <v>61</v>
      </c>
      <c r="C957" s="27">
        <v>23</v>
      </c>
      <c r="D957" s="26">
        <v>0</v>
      </c>
      <c r="E957" s="26">
        <v>0</v>
      </c>
      <c r="F957" s="9">
        <v>40</v>
      </c>
    </row>
    <row r="958" spans="1:6" ht="15.75" x14ac:dyDescent="0.25">
      <c r="A958" s="25" t="s">
        <v>60</v>
      </c>
      <c r="B958" s="25" t="s">
        <v>61</v>
      </c>
      <c r="C958" s="27">
        <v>310</v>
      </c>
      <c r="D958" s="26">
        <v>98</v>
      </c>
      <c r="E958" s="26">
        <v>7381</v>
      </c>
      <c r="F958" s="9">
        <v>540</v>
      </c>
    </row>
    <row r="959" spans="1:6" ht="15.75" x14ac:dyDescent="0.25">
      <c r="A959" s="25" t="s">
        <v>62</v>
      </c>
      <c r="B959" s="25" t="s">
        <v>61</v>
      </c>
      <c r="C959" s="27">
        <v>70</v>
      </c>
      <c r="D959" s="26">
        <v>149</v>
      </c>
      <c r="E959" s="26">
        <v>16340</v>
      </c>
      <c r="F959" s="9">
        <v>141</v>
      </c>
    </row>
    <row r="960" spans="1:6" ht="15.75" x14ac:dyDescent="0.25">
      <c r="A960" s="25" t="s">
        <v>2048</v>
      </c>
      <c r="B960" s="25" t="s">
        <v>64</v>
      </c>
      <c r="C960" s="27">
        <v>0</v>
      </c>
      <c r="D960" s="26">
        <v>1</v>
      </c>
      <c r="E960" s="26">
        <v>74</v>
      </c>
      <c r="F960" s="9">
        <v>2</v>
      </c>
    </row>
    <row r="961" spans="1:6" ht="15.75" x14ac:dyDescent="0.25">
      <c r="A961" s="25" t="s">
        <v>2049</v>
      </c>
      <c r="B961" s="25" t="s">
        <v>64</v>
      </c>
      <c r="C961" s="27">
        <v>8</v>
      </c>
      <c r="D961" s="26">
        <v>11</v>
      </c>
      <c r="E961" s="26">
        <v>6154</v>
      </c>
      <c r="F961" s="9">
        <v>14</v>
      </c>
    </row>
    <row r="962" spans="1:6" ht="15.75" x14ac:dyDescent="0.25">
      <c r="A962" s="25" t="s">
        <v>2050</v>
      </c>
      <c r="B962" s="25" t="s">
        <v>64</v>
      </c>
      <c r="C962" s="27">
        <v>12</v>
      </c>
      <c r="D962" s="26">
        <v>11</v>
      </c>
      <c r="E962" s="26">
        <v>301</v>
      </c>
      <c r="F962" s="9">
        <v>35</v>
      </c>
    </row>
    <row r="963" spans="1:6" ht="15.75" x14ac:dyDescent="0.25">
      <c r="A963" s="25" t="s">
        <v>2051</v>
      </c>
      <c r="B963" s="25" t="s">
        <v>64</v>
      </c>
      <c r="C963" s="27">
        <v>21</v>
      </c>
      <c r="D963" s="26">
        <v>47</v>
      </c>
      <c r="E963" s="26">
        <v>903</v>
      </c>
      <c r="F963" s="9">
        <v>50</v>
      </c>
    </row>
    <row r="964" spans="1:6" ht="15.75" x14ac:dyDescent="0.25">
      <c r="A964" s="25" t="s">
        <v>63</v>
      </c>
      <c r="B964" s="25" t="s">
        <v>64</v>
      </c>
      <c r="C964" s="27">
        <v>80</v>
      </c>
      <c r="D964" s="26">
        <v>36</v>
      </c>
      <c r="E964" s="26">
        <v>2428</v>
      </c>
      <c r="F964" s="9">
        <v>158</v>
      </c>
    </row>
    <row r="965" spans="1:6" ht="15.75" x14ac:dyDescent="0.25">
      <c r="A965" s="25" t="s">
        <v>2052</v>
      </c>
      <c r="B965" s="25" t="s">
        <v>61</v>
      </c>
      <c r="C965" s="27">
        <v>0</v>
      </c>
      <c r="D965" s="26">
        <v>9</v>
      </c>
      <c r="E965" s="26">
        <v>1025</v>
      </c>
      <c r="F965" s="9">
        <v>78</v>
      </c>
    </row>
    <row r="966" spans="1:6" ht="15.75" x14ac:dyDescent="0.25">
      <c r="A966" s="25" t="s">
        <v>65</v>
      </c>
      <c r="B966" s="25" t="s">
        <v>64</v>
      </c>
      <c r="C966" s="27">
        <v>1905</v>
      </c>
      <c r="D966" s="26">
        <v>83</v>
      </c>
      <c r="E966" s="26">
        <v>12577</v>
      </c>
      <c r="F966" s="9">
        <v>2874</v>
      </c>
    </row>
    <row r="967" spans="1:6" ht="15.75" x14ac:dyDescent="0.25">
      <c r="A967" s="25" t="s">
        <v>2053</v>
      </c>
      <c r="B967" s="25" t="s">
        <v>61</v>
      </c>
      <c r="C967" s="27">
        <v>3</v>
      </c>
      <c r="D967" s="26">
        <v>17</v>
      </c>
      <c r="E967" s="26">
        <v>3752</v>
      </c>
      <c r="F967" s="9">
        <v>10</v>
      </c>
    </row>
    <row r="968" spans="1:6" ht="15.75" x14ac:dyDescent="0.25">
      <c r="A968" s="25" t="s">
        <v>2054</v>
      </c>
      <c r="B968" s="25" t="s">
        <v>64</v>
      </c>
      <c r="C968" s="27">
        <v>23</v>
      </c>
      <c r="D968" s="26">
        <v>2</v>
      </c>
      <c r="E968" s="26">
        <v>15</v>
      </c>
      <c r="F968" s="9">
        <v>47</v>
      </c>
    </row>
    <row r="969" spans="1:6" ht="15.75" x14ac:dyDescent="0.25">
      <c r="A969" s="25" t="s">
        <v>2055</v>
      </c>
      <c r="B969" s="25" t="s">
        <v>64</v>
      </c>
      <c r="C969" s="27">
        <v>13</v>
      </c>
      <c r="D969" s="26">
        <v>0</v>
      </c>
      <c r="E969" s="26">
        <v>0</v>
      </c>
      <c r="F969" s="9">
        <v>49</v>
      </c>
    </row>
    <row r="970" spans="1:6" ht="15.75" x14ac:dyDescent="0.25">
      <c r="A970" s="25" t="s">
        <v>66</v>
      </c>
      <c r="B970" s="25" t="s">
        <v>61</v>
      </c>
      <c r="C970" s="27">
        <v>324</v>
      </c>
      <c r="D970" s="26">
        <v>485</v>
      </c>
      <c r="E970" s="26">
        <v>28896</v>
      </c>
      <c r="F970" s="9">
        <v>949</v>
      </c>
    </row>
    <row r="971" spans="1:6" ht="15.75" x14ac:dyDescent="0.25">
      <c r="A971" s="25" t="s">
        <v>67</v>
      </c>
      <c r="B971" s="25" t="s">
        <v>64</v>
      </c>
      <c r="C971" s="27">
        <v>82</v>
      </c>
      <c r="D971" s="26">
        <v>34</v>
      </c>
      <c r="E971" s="26">
        <v>7792</v>
      </c>
      <c r="F971" s="9">
        <v>129</v>
      </c>
    </row>
    <row r="972" spans="1:6" ht="15.75" x14ac:dyDescent="0.25">
      <c r="A972" s="25" t="s">
        <v>2056</v>
      </c>
      <c r="B972" s="25" t="s">
        <v>64</v>
      </c>
      <c r="C972" s="27">
        <v>33</v>
      </c>
      <c r="D972" s="26">
        <v>8</v>
      </c>
      <c r="E972" s="26">
        <v>144</v>
      </c>
      <c r="F972" s="9">
        <v>52</v>
      </c>
    </row>
    <row r="973" spans="1:6" ht="15.75" x14ac:dyDescent="0.25">
      <c r="A973" s="25" t="s">
        <v>68</v>
      </c>
      <c r="B973" s="25" t="s">
        <v>61</v>
      </c>
      <c r="C973" s="27">
        <v>180</v>
      </c>
      <c r="D973" s="26">
        <v>263</v>
      </c>
      <c r="E973" s="26">
        <v>99493</v>
      </c>
      <c r="F973" s="9">
        <v>416</v>
      </c>
    </row>
    <row r="974" spans="1:6" ht="15.75" x14ac:dyDescent="0.25">
      <c r="A974" s="25" t="s">
        <v>2057</v>
      </c>
      <c r="B974" s="25" t="s">
        <v>64</v>
      </c>
      <c r="C974" s="27">
        <v>177</v>
      </c>
      <c r="D974" s="26">
        <v>33</v>
      </c>
      <c r="E974" s="26">
        <v>8255</v>
      </c>
      <c r="F974" s="9">
        <v>282</v>
      </c>
    </row>
    <row r="975" spans="1:6" ht="15.75" x14ac:dyDescent="0.25">
      <c r="A975" s="25" t="s">
        <v>69</v>
      </c>
      <c r="B975" s="25" t="s">
        <v>64</v>
      </c>
      <c r="C975" s="27">
        <v>69</v>
      </c>
      <c r="D975" s="26">
        <v>33</v>
      </c>
      <c r="E975" s="26">
        <v>9364</v>
      </c>
      <c r="F975" s="9">
        <v>104</v>
      </c>
    </row>
    <row r="976" spans="1:6" ht="15.75" x14ac:dyDescent="0.25">
      <c r="A976" s="25" t="s">
        <v>70</v>
      </c>
      <c r="B976" s="25" t="s">
        <v>64</v>
      </c>
      <c r="C976" s="27">
        <v>3</v>
      </c>
      <c r="D976" s="26">
        <v>1</v>
      </c>
      <c r="E976" s="26">
        <v>4</v>
      </c>
      <c r="F976" s="9">
        <v>621</v>
      </c>
    </row>
    <row r="977" spans="1:6" ht="15.75" x14ac:dyDescent="0.25">
      <c r="A977" s="25" t="s">
        <v>71</v>
      </c>
      <c r="B977" s="25" t="s">
        <v>61</v>
      </c>
      <c r="C977" s="27">
        <v>0</v>
      </c>
      <c r="D977" s="26">
        <v>0</v>
      </c>
      <c r="E977" s="26">
        <v>0</v>
      </c>
      <c r="F977" s="9">
        <v>564</v>
      </c>
    </row>
    <row r="978" spans="1:6" ht="15.75" x14ac:dyDescent="0.25">
      <c r="A978" s="25" t="s">
        <v>2058</v>
      </c>
      <c r="B978" s="25" t="s">
        <v>61</v>
      </c>
      <c r="C978" s="27">
        <v>0</v>
      </c>
      <c r="D978" s="26">
        <v>1</v>
      </c>
      <c r="E978" s="26">
        <v>2</v>
      </c>
      <c r="F978" s="9">
        <v>12</v>
      </c>
    </row>
    <row r="979" spans="1:6" ht="15.75" x14ac:dyDescent="0.25">
      <c r="A979" s="25" t="s">
        <v>2059</v>
      </c>
      <c r="B979" s="25" t="s">
        <v>64</v>
      </c>
      <c r="C979" s="27">
        <v>38</v>
      </c>
      <c r="D979" s="26">
        <v>2</v>
      </c>
      <c r="E979" s="26">
        <v>164</v>
      </c>
      <c r="F979" s="9">
        <v>49</v>
      </c>
    </row>
    <row r="980" spans="1:6" ht="15.75" x14ac:dyDescent="0.25">
      <c r="A980" s="25" t="s">
        <v>72</v>
      </c>
      <c r="B980" s="25" t="s">
        <v>64</v>
      </c>
      <c r="C980" s="27">
        <v>28</v>
      </c>
      <c r="D980" s="26">
        <v>1</v>
      </c>
      <c r="E980" s="26">
        <v>58</v>
      </c>
      <c r="F980" s="9">
        <v>270</v>
      </c>
    </row>
    <row r="981" spans="1:6" ht="15.75" x14ac:dyDescent="0.25">
      <c r="A981" s="25" t="s">
        <v>2060</v>
      </c>
      <c r="B981" s="25" t="s">
        <v>64</v>
      </c>
      <c r="C981" s="27">
        <v>9</v>
      </c>
      <c r="D981" s="26">
        <v>5</v>
      </c>
      <c r="E981" s="26">
        <v>3014</v>
      </c>
      <c r="F981" s="9">
        <v>193</v>
      </c>
    </row>
    <row r="982" spans="1:6" ht="15.75" x14ac:dyDescent="0.25">
      <c r="A982" s="25" t="s">
        <v>73</v>
      </c>
      <c r="B982" s="25" t="s">
        <v>61</v>
      </c>
      <c r="C982" s="27">
        <v>2809</v>
      </c>
      <c r="D982" s="26">
        <v>14</v>
      </c>
      <c r="E982" s="26">
        <v>1119</v>
      </c>
      <c r="F982" s="9">
        <v>6470</v>
      </c>
    </row>
    <row r="983" spans="1:6" ht="15.75" x14ac:dyDescent="0.25">
      <c r="A983" s="25" t="s">
        <v>74</v>
      </c>
      <c r="B983" s="25" t="s">
        <v>64</v>
      </c>
      <c r="C983" s="27">
        <v>333</v>
      </c>
      <c r="D983" s="26">
        <v>79</v>
      </c>
      <c r="E983" s="26">
        <v>3403</v>
      </c>
      <c r="F983" s="9">
        <v>596</v>
      </c>
    </row>
    <row r="984" spans="1:6" ht="15.75" x14ac:dyDescent="0.25">
      <c r="A984" s="25" t="s">
        <v>2061</v>
      </c>
      <c r="B984" s="25" t="s">
        <v>61</v>
      </c>
      <c r="C984" s="27">
        <v>5</v>
      </c>
      <c r="D984" s="26">
        <v>9</v>
      </c>
      <c r="E984" s="26">
        <v>1710</v>
      </c>
      <c r="F984" s="9">
        <v>16</v>
      </c>
    </row>
    <row r="985" spans="1:6" ht="15.75" x14ac:dyDescent="0.25">
      <c r="A985" s="25" t="s">
        <v>75</v>
      </c>
      <c r="B985" s="25" t="s">
        <v>64</v>
      </c>
      <c r="C985" s="27">
        <v>76</v>
      </c>
      <c r="D985" s="26">
        <v>33</v>
      </c>
      <c r="E985" s="26">
        <v>4744</v>
      </c>
      <c r="F985" s="9">
        <v>105</v>
      </c>
    </row>
    <row r="986" spans="1:6" ht="15.75" x14ac:dyDescent="0.25">
      <c r="A986" s="25" t="s">
        <v>76</v>
      </c>
      <c r="B986" s="25" t="s">
        <v>64</v>
      </c>
      <c r="C986" s="27">
        <v>94</v>
      </c>
      <c r="D986" s="26">
        <v>4</v>
      </c>
      <c r="E986" s="26">
        <v>113</v>
      </c>
      <c r="F986" s="9">
        <v>186</v>
      </c>
    </row>
    <row r="987" spans="1:6" ht="15.75" x14ac:dyDescent="0.25">
      <c r="A987" s="25" t="s">
        <v>2062</v>
      </c>
      <c r="B987" s="25" t="s">
        <v>64</v>
      </c>
      <c r="C987" s="27">
        <v>62</v>
      </c>
      <c r="D987" s="26">
        <v>11</v>
      </c>
      <c r="E987" s="26">
        <v>2771</v>
      </c>
      <c r="F987" s="9">
        <v>96</v>
      </c>
    </row>
    <row r="988" spans="1:6" ht="15.75" x14ac:dyDescent="0.25">
      <c r="A988" s="25" t="s">
        <v>2063</v>
      </c>
      <c r="B988" s="25" t="s">
        <v>64</v>
      </c>
      <c r="C988" s="27">
        <v>0</v>
      </c>
      <c r="D988" s="26">
        <v>35</v>
      </c>
      <c r="E988" s="26">
        <v>9097</v>
      </c>
      <c r="F988" s="9">
        <v>105</v>
      </c>
    </row>
    <row r="989" spans="1:6" ht="15.75" x14ac:dyDescent="0.25">
      <c r="A989" s="25" t="s">
        <v>2064</v>
      </c>
      <c r="B989" s="25" t="s">
        <v>64</v>
      </c>
      <c r="C989" s="27">
        <v>9</v>
      </c>
      <c r="D989" s="26">
        <v>3</v>
      </c>
      <c r="E989" s="26">
        <v>237</v>
      </c>
      <c r="F989" s="9">
        <v>19</v>
      </c>
    </row>
    <row r="990" spans="1:6" ht="15.75" x14ac:dyDescent="0.25">
      <c r="A990" s="25" t="s">
        <v>2065</v>
      </c>
      <c r="B990" s="25" t="s">
        <v>64</v>
      </c>
      <c r="C990" s="27">
        <v>0</v>
      </c>
      <c r="D990" s="26">
        <v>0</v>
      </c>
      <c r="E990" s="26">
        <v>0</v>
      </c>
      <c r="F990" s="9">
        <v>1</v>
      </c>
    </row>
    <row r="991" spans="1:6" ht="15.75" x14ac:dyDescent="0.25">
      <c r="A991" s="25" t="s">
        <v>2066</v>
      </c>
      <c r="B991" s="25" t="s">
        <v>64</v>
      </c>
      <c r="C991" s="27">
        <v>29</v>
      </c>
      <c r="D991" s="26">
        <v>0</v>
      </c>
      <c r="E991" s="26">
        <v>0</v>
      </c>
      <c r="F991" s="9">
        <v>80</v>
      </c>
    </row>
    <row r="992" spans="1:6" ht="15.75" x14ac:dyDescent="0.25">
      <c r="A992" s="25" t="s">
        <v>2067</v>
      </c>
      <c r="B992" s="25" t="s">
        <v>64</v>
      </c>
      <c r="C992" s="27">
        <v>4</v>
      </c>
      <c r="D992" s="26">
        <v>7</v>
      </c>
      <c r="E992" s="26">
        <v>940</v>
      </c>
      <c r="F992" s="9">
        <v>7</v>
      </c>
    </row>
    <row r="993" spans="1:6" ht="15.75" x14ac:dyDescent="0.25">
      <c r="A993" s="25" t="s">
        <v>2068</v>
      </c>
      <c r="B993" s="25" t="s">
        <v>64</v>
      </c>
      <c r="C993" s="27">
        <v>19</v>
      </c>
      <c r="D993" s="26">
        <v>3</v>
      </c>
      <c r="E993" s="26">
        <v>234</v>
      </c>
      <c r="F993" s="9">
        <v>42</v>
      </c>
    </row>
    <row r="994" spans="1:6" ht="15.75" x14ac:dyDescent="0.25">
      <c r="A994" s="25" t="s">
        <v>2069</v>
      </c>
      <c r="B994" s="25" t="s">
        <v>64</v>
      </c>
      <c r="C994" s="27">
        <v>0</v>
      </c>
      <c r="D994" s="26">
        <v>0</v>
      </c>
      <c r="E994" s="26">
        <v>0</v>
      </c>
      <c r="F994" s="9">
        <v>4</v>
      </c>
    </row>
    <row r="995" spans="1:6" ht="15.75" x14ac:dyDescent="0.25">
      <c r="A995" s="25" t="s">
        <v>2070</v>
      </c>
      <c r="B995" s="25" t="s">
        <v>64</v>
      </c>
      <c r="C995" s="27">
        <v>51</v>
      </c>
      <c r="D995" s="26">
        <v>12</v>
      </c>
      <c r="E995" s="26">
        <v>1295</v>
      </c>
      <c r="F995" s="9">
        <v>88</v>
      </c>
    </row>
    <row r="996" spans="1:6" ht="15.75" x14ac:dyDescent="0.25">
      <c r="A996" s="25" t="s">
        <v>2071</v>
      </c>
      <c r="B996" s="25" t="s">
        <v>64</v>
      </c>
      <c r="C996" s="27">
        <v>9</v>
      </c>
      <c r="D996" s="26">
        <v>73</v>
      </c>
      <c r="E996" s="26">
        <v>2766</v>
      </c>
      <c r="F996" s="9">
        <v>11</v>
      </c>
    </row>
    <row r="997" spans="1:6" ht="15.75" x14ac:dyDescent="0.25">
      <c r="A997" s="25" t="s">
        <v>2072</v>
      </c>
      <c r="B997" s="25" t="s">
        <v>64</v>
      </c>
      <c r="C997" s="27">
        <v>15</v>
      </c>
      <c r="D997" s="26">
        <v>0</v>
      </c>
      <c r="E997" s="26">
        <v>0</v>
      </c>
      <c r="F997" s="9">
        <v>18</v>
      </c>
    </row>
    <row r="998" spans="1:6" ht="15.75" x14ac:dyDescent="0.25">
      <c r="A998" s="25" t="s">
        <v>77</v>
      </c>
      <c r="B998" s="25" t="s">
        <v>64</v>
      </c>
      <c r="C998" s="27">
        <v>83</v>
      </c>
      <c r="D998" s="26">
        <v>18</v>
      </c>
      <c r="E998" s="26">
        <v>3314</v>
      </c>
      <c r="F998" s="9">
        <v>157</v>
      </c>
    </row>
    <row r="999" spans="1:6" ht="15.75" x14ac:dyDescent="0.25">
      <c r="A999" s="25" t="s">
        <v>2073</v>
      </c>
      <c r="B999" s="25" t="s">
        <v>64</v>
      </c>
      <c r="C999" s="27">
        <v>2</v>
      </c>
      <c r="D999" s="26">
        <v>6</v>
      </c>
      <c r="E999" s="26">
        <v>399</v>
      </c>
      <c r="F999" s="9">
        <v>7</v>
      </c>
    </row>
    <row r="1000" spans="1:6" ht="15.75" x14ac:dyDescent="0.25">
      <c r="A1000" s="25" t="s">
        <v>2074</v>
      </c>
      <c r="B1000" s="25" t="s">
        <v>64</v>
      </c>
      <c r="C1000" s="27">
        <v>790</v>
      </c>
      <c r="D1000" s="26">
        <v>2</v>
      </c>
      <c r="E1000" s="26">
        <v>230</v>
      </c>
      <c r="F1000" s="9">
        <v>1125</v>
      </c>
    </row>
    <row r="1001" spans="1:6" ht="15.75" x14ac:dyDescent="0.25">
      <c r="A1001" s="25" t="s">
        <v>78</v>
      </c>
      <c r="B1001" s="25" t="s">
        <v>64</v>
      </c>
      <c r="C1001" s="27">
        <v>100</v>
      </c>
      <c r="D1001" s="26">
        <v>0</v>
      </c>
      <c r="E1001" s="26">
        <v>0</v>
      </c>
      <c r="F1001" s="9">
        <v>285</v>
      </c>
    </row>
    <row r="1002" spans="1:6" ht="15.75" x14ac:dyDescent="0.25">
      <c r="A1002" s="25" t="s">
        <v>2075</v>
      </c>
      <c r="B1002" s="25" t="s">
        <v>64</v>
      </c>
      <c r="C1002" s="27">
        <v>83</v>
      </c>
      <c r="D1002" s="26">
        <v>10</v>
      </c>
      <c r="E1002" s="26">
        <v>280</v>
      </c>
      <c r="F1002" s="9">
        <v>182</v>
      </c>
    </row>
    <row r="1003" spans="1:6" ht="15.75" x14ac:dyDescent="0.25">
      <c r="A1003" s="25" t="s">
        <v>2076</v>
      </c>
      <c r="B1003" s="25" t="s">
        <v>64</v>
      </c>
      <c r="C1003" s="27">
        <v>28</v>
      </c>
      <c r="D1003" s="26">
        <v>39</v>
      </c>
      <c r="E1003" s="26">
        <v>4765</v>
      </c>
      <c r="F1003" s="9">
        <v>32</v>
      </c>
    </row>
    <row r="1004" spans="1:6" ht="15.75" x14ac:dyDescent="0.25">
      <c r="A1004" s="25" t="s">
        <v>2077</v>
      </c>
      <c r="B1004" s="25" t="s">
        <v>64</v>
      </c>
      <c r="C1004" s="27">
        <v>0</v>
      </c>
      <c r="D1004" s="26">
        <v>0</v>
      </c>
      <c r="E1004" s="26">
        <v>0</v>
      </c>
      <c r="F1004" s="9">
        <v>3</v>
      </c>
    </row>
    <row r="1005" spans="1:6" ht="15.75" x14ac:dyDescent="0.25">
      <c r="A1005" s="25" t="s">
        <v>2078</v>
      </c>
      <c r="B1005" s="25" t="s">
        <v>64</v>
      </c>
      <c r="C1005" s="27">
        <v>47</v>
      </c>
      <c r="D1005" s="26">
        <v>16</v>
      </c>
      <c r="E1005" s="26">
        <v>3519</v>
      </c>
      <c r="F1005" s="9">
        <v>84</v>
      </c>
    </row>
    <row r="1006" spans="1:6" ht="15.75" x14ac:dyDescent="0.25">
      <c r="A1006" s="25" t="s">
        <v>2079</v>
      </c>
      <c r="B1006" s="25" t="s">
        <v>64</v>
      </c>
      <c r="C1006" s="27">
        <v>9</v>
      </c>
      <c r="D1006" s="26">
        <v>3</v>
      </c>
      <c r="E1006" s="26">
        <v>229</v>
      </c>
      <c r="F1006" s="9">
        <v>20</v>
      </c>
    </row>
    <row r="1007" spans="1:6" ht="15.75" x14ac:dyDescent="0.25">
      <c r="A1007" s="25" t="s">
        <v>79</v>
      </c>
      <c r="B1007" s="25" t="s">
        <v>64</v>
      </c>
      <c r="C1007" s="27">
        <v>86</v>
      </c>
      <c r="D1007" s="26">
        <v>49</v>
      </c>
      <c r="E1007" s="26">
        <v>11317</v>
      </c>
      <c r="F1007" s="9">
        <v>166</v>
      </c>
    </row>
    <row r="1008" spans="1:6" ht="15.75" x14ac:dyDescent="0.25">
      <c r="A1008" s="25" t="s">
        <v>2080</v>
      </c>
      <c r="B1008" s="25" t="s">
        <v>64</v>
      </c>
      <c r="C1008" s="27">
        <v>10</v>
      </c>
      <c r="D1008" s="26">
        <v>0</v>
      </c>
      <c r="E1008" s="26">
        <v>0</v>
      </c>
      <c r="F1008" s="9">
        <v>18</v>
      </c>
    </row>
    <row r="1009" spans="1:6" ht="15.75" x14ac:dyDescent="0.25">
      <c r="A1009" s="25" t="s">
        <v>2081</v>
      </c>
      <c r="B1009" s="25" t="s">
        <v>64</v>
      </c>
      <c r="C1009" s="27">
        <v>4</v>
      </c>
      <c r="D1009" s="26">
        <v>24</v>
      </c>
      <c r="E1009" s="26">
        <v>1083</v>
      </c>
      <c r="F1009" s="9">
        <v>8</v>
      </c>
    </row>
    <row r="1010" spans="1:6" ht="15.75" x14ac:dyDescent="0.25">
      <c r="A1010" s="25" t="s">
        <v>2082</v>
      </c>
      <c r="B1010" s="25" t="s">
        <v>64</v>
      </c>
      <c r="C1010" s="27">
        <v>0</v>
      </c>
      <c r="D1010" s="26">
        <v>2</v>
      </c>
      <c r="E1010" s="26">
        <v>109</v>
      </c>
      <c r="F1010" s="9">
        <v>3</v>
      </c>
    </row>
    <row r="1011" spans="1:6" ht="15.75" x14ac:dyDescent="0.25">
      <c r="A1011" s="25" t="s">
        <v>2083</v>
      </c>
      <c r="B1011" s="25" t="s">
        <v>64</v>
      </c>
      <c r="C1011" s="27">
        <v>8</v>
      </c>
      <c r="D1011" s="26">
        <v>52</v>
      </c>
      <c r="E1011" s="26">
        <v>1299</v>
      </c>
      <c r="F1011" s="9">
        <v>13</v>
      </c>
    </row>
    <row r="1012" spans="1:6" ht="15.75" x14ac:dyDescent="0.25">
      <c r="A1012" s="25" t="s">
        <v>2084</v>
      </c>
      <c r="B1012" s="25" t="s">
        <v>64</v>
      </c>
      <c r="C1012" s="27">
        <v>5</v>
      </c>
      <c r="D1012" s="26">
        <v>9</v>
      </c>
      <c r="E1012" s="26">
        <v>848</v>
      </c>
      <c r="F1012" s="9">
        <v>31</v>
      </c>
    </row>
    <row r="1013" spans="1:6" ht="15.75" x14ac:dyDescent="0.25">
      <c r="A1013" s="25" t="s">
        <v>2085</v>
      </c>
      <c r="B1013" s="25" t="s">
        <v>64</v>
      </c>
      <c r="C1013" s="27">
        <v>6</v>
      </c>
      <c r="D1013" s="26">
        <v>0</v>
      </c>
      <c r="E1013" s="26">
        <v>0</v>
      </c>
      <c r="F1013" s="9">
        <v>17</v>
      </c>
    </row>
    <row r="1014" spans="1:6" ht="15.75" x14ac:dyDescent="0.25">
      <c r="A1014" s="25" t="s">
        <v>2086</v>
      </c>
      <c r="B1014" s="25" t="s">
        <v>64</v>
      </c>
      <c r="C1014" s="27">
        <v>15</v>
      </c>
      <c r="D1014" s="26">
        <v>0</v>
      </c>
      <c r="E1014" s="26">
        <v>0</v>
      </c>
      <c r="F1014" s="9">
        <v>20</v>
      </c>
    </row>
    <row r="1015" spans="1:6" ht="15.75" x14ac:dyDescent="0.25">
      <c r="A1015" s="25" t="s">
        <v>2087</v>
      </c>
      <c r="B1015" s="25" t="s">
        <v>64</v>
      </c>
      <c r="C1015" s="27">
        <v>12</v>
      </c>
      <c r="D1015" s="26">
        <v>0</v>
      </c>
      <c r="E1015" s="26">
        <v>0</v>
      </c>
      <c r="F1015" s="9">
        <v>91</v>
      </c>
    </row>
    <row r="1016" spans="1:6" ht="15.75" x14ac:dyDescent="0.25">
      <c r="A1016" s="25" t="s">
        <v>80</v>
      </c>
      <c r="B1016" s="25" t="s">
        <v>64</v>
      </c>
      <c r="C1016" s="27">
        <v>143</v>
      </c>
      <c r="D1016" s="26">
        <v>50</v>
      </c>
      <c r="E1016" s="26">
        <v>3548</v>
      </c>
      <c r="F1016" s="9">
        <v>275</v>
      </c>
    </row>
    <row r="1017" spans="1:6" ht="15.75" x14ac:dyDescent="0.25">
      <c r="A1017" s="25" t="s">
        <v>2088</v>
      </c>
      <c r="B1017" s="25" t="s">
        <v>64</v>
      </c>
      <c r="C1017" s="27">
        <v>0</v>
      </c>
      <c r="D1017" s="26">
        <v>2</v>
      </c>
      <c r="E1017" s="26">
        <v>733</v>
      </c>
      <c r="F1017" s="9">
        <v>13</v>
      </c>
    </row>
    <row r="1018" spans="1:6" ht="15.75" x14ac:dyDescent="0.25">
      <c r="A1018" s="25" t="s">
        <v>2089</v>
      </c>
      <c r="B1018" s="25" t="s">
        <v>64</v>
      </c>
      <c r="C1018" s="27">
        <v>36</v>
      </c>
      <c r="D1018" s="26">
        <v>1</v>
      </c>
      <c r="E1018" s="26">
        <v>4</v>
      </c>
      <c r="F1018" s="9">
        <v>60</v>
      </c>
    </row>
    <row r="1019" spans="1:6" ht="15.75" x14ac:dyDescent="0.25">
      <c r="A1019" s="25" t="s">
        <v>2090</v>
      </c>
      <c r="B1019" s="25" t="s">
        <v>64</v>
      </c>
      <c r="C1019" s="27">
        <v>0</v>
      </c>
      <c r="D1019" s="26">
        <v>1</v>
      </c>
      <c r="E1019" s="26">
        <v>10</v>
      </c>
      <c r="F1019" s="9">
        <v>4</v>
      </c>
    </row>
    <row r="1020" spans="1:6" ht="15.75" x14ac:dyDescent="0.25">
      <c r="A1020" s="25" t="s">
        <v>2091</v>
      </c>
      <c r="B1020" s="25" t="s">
        <v>61</v>
      </c>
      <c r="C1020" s="27">
        <v>49</v>
      </c>
      <c r="D1020" s="26">
        <v>108</v>
      </c>
      <c r="E1020" s="26">
        <v>7179</v>
      </c>
      <c r="F1020" s="9">
        <v>64</v>
      </c>
    </row>
    <row r="1021" spans="1:6" ht="15.75" x14ac:dyDescent="0.25">
      <c r="A1021" s="25" t="s">
        <v>2092</v>
      </c>
      <c r="B1021" s="25" t="s">
        <v>61</v>
      </c>
      <c r="C1021" s="27">
        <v>39</v>
      </c>
      <c r="D1021" s="26">
        <v>0</v>
      </c>
      <c r="E1021" s="26">
        <v>0</v>
      </c>
      <c r="F1021" s="9">
        <v>96</v>
      </c>
    </row>
    <row r="1022" spans="1:6" ht="15.75" x14ac:dyDescent="0.25">
      <c r="A1022" s="25" t="s">
        <v>81</v>
      </c>
      <c r="B1022" s="25" t="s">
        <v>64</v>
      </c>
      <c r="C1022" s="27">
        <v>38</v>
      </c>
      <c r="D1022" s="26">
        <v>27</v>
      </c>
      <c r="E1022" s="26">
        <v>2482</v>
      </c>
      <c r="F1022" s="9">
        <v>101</v>
      </c>
    </row>
    <row r="1023" spans="1:6" ht="15.75" x14ac:dyDescent="0.25">
      <c r="A1023" s="25" t="s">
        <v>2093</v>
      </c>
      <c r="B1023" s="25" t="s">
        <v>61</v>
      </c>
      <c r="C1023" s="27">
        <v>9</v>
      </c>
      <c r="D1023" s="26">
        <v>7</v>
      </c>
      <c r="E1023" s="26">
        <v>1377</v>
      </c>
      <c r="F1023" s="9">
        <v>40</v>
      </c>
    </row>
    <row r="1024" spans="1:6" ht="15.75" x14ac:dyDescent="0.25">
      <c r="A1024" s="25" t="s">
        <v>2094</v>
      </c>
      <c r="B1024" s="25" t="s">
        <v>64</v>
      </c>
      <c r="C1024" s="27">
        <v>2</v>
      </c>
      <c r="D1024" s="26">
        <v>0</v>
      </c>
      <c r="E1024" s="26">
        <v>0</v>
      </c>
      <c r="F1024" s="9">
        <v>7</v>
      </c>
    </row>
    <row r="1025" spans="1:6" ht="15.75" x14ac:dyDescent="0.25">
      <c r="A1025" s="25" t="s">
        <v>2095</v>
      </c>
      <c r="B1025" s="25" t="s">
        <v>64</v>
      </c>
      <c r="C1025" s="27">
        <v>11</v>
      </c>
      <c r="D1025" s="26">
        <v>49</v>
      </c>
      <c r="E1025" s="26">
        <v>2855</v>
      </c>
      <c r="F1025" s="9">
        <v>18</v>
      </c>
    </row>
    <row r="1026" spans="1:6" ht="15.75" x14ac:dyDescent="0.25">
      <c r="A1026" s="25" t="s">
        <v>2096</v>
      </c>
      <c r="B1026" s="25" t="s">
        <v>64</v>
      </c>
      <c r="C1026" s="27">
        <v>7</v>
      </c>
      <c r="D1026" s="26">
        <v>16</v>
      </c>
      <c r="E1026" s="26">
        <v>1334</v>
      </c>
      <c r="F1026" s="9">
        <v>25</v>
      </c>
    </row>
    <row r="1027" spans="1:6" ht="15.75" x14ac:dyDescent="0.25">
      <c r="A1027" s="25" t="s">
        <v>82</v>
      </c>
      <c r="B1027" s="25" t="s">
        <v>64</v>
      </c>
      <c r="C1027" s="27">
        <v>1025</v>
      </c>
      <c r="D1027" s="26">
        <v>660</v>
      </c>
      <c r="E1027" s="26">
        <v>67769</v>
      </c>
      <c r="F1027" s="9">
        <v>1352</v>
      </c>
    </row>
    <row r="1028" spans="1:6" ht="15.75" x14ac:dyDescent="0.25">
      <c r="A1028" s="25" t="s">
        <v>2097</v>
      </c>
      <c r="B1028" s="25" t="s">
        <v>64</v>
      </c>
      <c r="C1028" s="27">
        <v>0</v>
      </c>
      <c r="D1028" s="26">
        <v>0</v>
      </c>
      <c r="E1028" s="26">
        <v>0</v>
      </c>
      <c r="F1028" s="9">
        <v>7</v>
      </c>
    </row>
    <row r="1029" spans="1:6" ht="15.75" x14ac:dyDescent="0.25">
      <c r="A1029" s="25" t="s">
        <v>2098</v>
      </c>
      <c r="B1029" s="25" t="s">
        <v>64</v>
      </c>
      <c r="C1029" s="27">
        <v>2</v>
      </c>
      <c r="D1029" s="26">
        <v>0</v>
      </c>
      <c r="E1029" s="26">
        <v>0</v>
      </c>
      <c r="F1029" s="9">
        <v>5</v>
      </c>
    </row>
    <row r="1030" spans="1:6" ht="15.75" x14ac:dyDescent="0.25">
      <c r="A1030" s="25" t="s">
        <v>83</v>
      </c>
      <c r="B1030" s="25" t="s">
        <v>61</v>
      </c>
      <c r="C1030" s="27">
        <v>251</v>
      </c>
      <c r="D1030" s="26">
        <v>5</v>
      </c>
      <c r="E1030" s="26">
        <v>416</v>
      </c>
      <c r="F1030" s="9">
        <v>351</v>
      </c>
    </row>
    <row r="1031" spans="1:6" ht="15.75" x14ac:dyDescent="0.25">
      <c r="A1031" s="25" t="s">
        <v>84</v>
      </c>
      <c r="B1031" s="25" t="s">
        <v>64</v>
      </c>
      <c r="C1031" s="27">
        <v>649</v>
      </c>
      <c r="D1031" s="26">
        <v>158</v>
      </c>
      <c r="E1031" s="26">
        <v>23105</v>
      </c>
      <c r="F1031" s="9">
        <v>1196</v>
      </c>
    </row>
    <row r="1032" spans="1:6" ht="15.75" x14ac:dyDescent="0.25">
      <c r="A1032" s="25" t="s">
        <v>85</v>
      </c>
      <c r="B1032" s="25" t="s">
        <v>61</v>
      </c>
      <c r="C1032" s="27">
        <v>274</v>
      </c>
      <c r="D1032" s="26">
        <v>180</v>
      </c>
      <c r="E1032" s="26">
        <v>13730</v>
      </c>
      <c r="F1032" s="9">
        <v>509</v>
      </c>
    </row>
    <row r="1033" spans="1:6" ht="15.75" x14ac:dyDescent="0.25">
      <c r="A1033" s="25" t="s">
        <v>86</v>
      </c>
      <c r="B1033" s="25" t="s">
        <v>61</v>
      </c>
      <c r="C1033" s="27">
        <v>85</v>
      </c>
      <c r="D1033" s="26">
        <v>107</v>
      </c>
      <c r="E1033" s="26">
        <v>5958</v>
      </c>
      <c r="F1033" s="9">
        <v>311</v>
      </c>
    </row>
    <row r="1034" spans="1:6" ht="15.75" x14ac:dyDescent="0.25">
      <c r="A1034" s="25" t="s">
        <v>87</v>
      </c>
      <c r="B1034" s="25" t="s">
        <v>64</v>
      </c>
      <c r="C1034" s="27">
        <v>385</v>
      </c>
      <c r="D1034" s="26">
        <v>65</v>
      </c>
      <c r="E1034" s="26">
        <v>8035</v>
      </c>
      <c r="F1034" s="9">
        <v>584</v>
      </c>
    </row>
    <row r="1035" spans="1:6" ht="15.75" x14ac:dyDescent="0.25">
      <c r="A1035" s="25" t="s">
        <v>88</v>
      </c>
      <c r="B1035" s="25" t="s">
        <v>61</v>
      </c>
      <c r="C1035" s="27">
        <v>2646</v>
      </c>
      <c r="D1035" s="26">
        <v>513</v>
      </c>
      <c r="E1035" s="26">
        <v>128018</v>
      </c>
      <c r="F1035" s="9">
        <v>5468</v>
      </c>
    </row>
    <row r="1036" spans="1:6" ht="15.75" x14ac:dyDescent="0.25">
      <c r="A1036" s="25" t="s">
        <v>89</v>
      </c>
      <c r="B1036" s="25" t="s">
        <v>64</v>
      </c>
      <c r="C1036" s="27">
        <v>248</v>
      </c>
      <c r="D1036" s="26">
        <v>0</v>
      </c>
      <c r="E1036" s="26">
        <v>0</v>
      </c>
      <c r="F1036" s="9">
        <v>552</v>
      </c>
    </row>
    <row r="1037" spans="1:6" ht="15.75" x14ac:dyDescent="0.25">
      <c r="A1037" s="25" t="s">
        <v>90</v>
      </c>
      <c r="B1037" s="25" t="s">
        <v>61</v>
      </c>
      <c r="C1037" s="27">
        <v>31</v>
      </c>
      <c r="D1037" s="26">
        <v>130</v>
      </c>
      <c r="E1037" s="26">
        <v>3351</v>
      </c>
      <c r="F1037" s="9">
        <v>109</v>
      </c>
    </row>
    <row r="1038" spans="1:6" ht="15.75" x14ac:dyDescent="0.25">
      <c r="A1038" s="25" t="s">
        <v>91</v>
      </c>
      <c r="B1038" s="25" t="s">
        <v>64</v>
      </c>
      <c r="C1038" s="27">
        <v>68</v>
      </c>
      <c r="D1038" s="26">
        <v>39</v>
      </c>
      <c r="E1038" s="26">
        <v>7412</v>
      </c>
      <c r="F1038" s="9">
        <v>143</v>
      </c>
    </row>
    <row r="1039" spans="1:6" ht="15.75" x14ac:dyDescent="0.25">
      <c r="A1039" s="25" t="s">
        <v>2099</v>
      </c>
      <c r="B1039" s="25" t="s">
        <v>64</v>
      </c>
      <c r="C1039" s="27">
        <v>25</v>
      </c>
      <c r="D1039" s="26">
        <v>107</v>
      </c>
      <c r="E1039" s="26">
        <v>3983</v>
      </c>
      <c r="F1039" s="9">
        <v>70</v>
      </c>
    </row>
    <row r="1040" spans="1:6" ht="15.75" x14ac:dyDescent="0.25">
      <c r="A1040" s="25" t="s">
        <v>2100</v>
      </c>
      <c r="B1040" s="25" t="s">
        <v>64</v>
      </c>
      <c r="C1040" s="27">
        <v>20</v>
      </c>
      <c r="D1040" s="26">
        <v>3</v>
      </c>
      <c r="E1040" s="26">
        <v>173</v>
      </c>
      <c r="F1040" s="9">
        <v>48</v>
      </c>
    </row>
    <row r="1041" spans="1:6" ht="15.75" x14ac:dyDescent="0.25">
      <c r="A1041" s="25" t="s">
        <v>92</v>
      </c>
      <c r="B1041" s="25" t="s">
        <v>64</v>
      </c>
      <c r="C1041" s="27">
        <v>901</v>
      </c>
      <c r="D1041" s="26">
        <v>400</v>
      </c>
      <c r="E1041" s="26">
        <v>29966</v>
      </c>
      <c r="F1041" s="9">
        <v>1507</v>
      </c>
    </row>
    <row r="1042" spans="1:6" ht="15.75" x14ac:dyDescent="0.25">
      <c r="A1042" s="25" t="s">
        <v>2101</v>
      </c>
      <c r="B1042" s="25" t="s">
        <v>61</v>
      </c>
      <c r="C1042" s="27">
        <v>9</v>
      </c>
      <c r="D1042" s="26">
        <v>17</v>
      </c>
      <c r="E1042" s="26">
        <v>8573</v>
      </c>
      <c r="F1042" s="9">
        <v>27</v>
      </c>
    </row>
    <row r="1043" spans="1:6" ht="15.75" x14ac:dyDescent="0.25">
      <c r="A1043" s="25" t="s">
        <v>2102</v>
      </c>
      <c r="B1043" s="25" t="s">
        <v>64</v>
      </c>
      <c r="C1043" s="27">
        <v>10</v>
      </c>
      <c r="D1043" s="26">
        <v>0</v>
      </c>
      <c r="E1043" s="26">
        <v>0</v>
      </c>
      <c r="F1043" s="9">
        <v>28</v>
      </c>
    </row>
    <row r="1044" spans="1:6" ht="15.75" x14ac:dyDescent="0.25">
      <c r="A1044" s="25" t="s">
        <v>93</v>
      </c>
      <c r="B1044" s="25" t="s">
        <v>64</v>
      </c>
      <c r="C1044" s="27">
        <v>2695</v>
      </c>
      <c r="D1044" s="26">
        <v>294</v>
      </c>
      <c r="E1044" s="26">
        <v>67247</v>
      </c>
      <c r="F1044" s="9">
        <v>5647</v>
      </c>
    </row>
    <row r="1045" spans="1:6" ht="15.75" x14ac:dyDescent="0.25">
      <c r="A1045" s="25" t="s">
        <v>2103</v>
      </c>
      <c r="B1045" s="25" t="s">
        <v>64</v>
      </c>
      <c r="C1045" s="27">
        <v>24</v>
      </c>
      <c r="D1045" s="26">
        <v>26</v>
      </c>
      <c r="E1045" s="26">
        <v>2850</v>
      </c>
      <c r="F1045" s="9">
        <v>53</v>
      </c>
    </row>
    <row r="1046" spans="1:6" ht="15.75" x14ac:dyDescent="0.25">
      <c r="A1046" s="25" t="s">
        <v>2104</v>
      </c>
      <c r="B1046" s="25" t="s">
        <v>64</v>
      </c>
      <c r="C1046" s="27">
        <v>17</v>
      </c>
      <c r="D1046" s="26">
        <v>14</v>
      </c>
      <c r="E1046" s="26">
        <v>395</v>
      </c>
      <c r="F1046" s="9">
        <v>63</v>
      </c>
    </row>
    <row r="1047" spans="1:6" ht="15.75" x14ac:dyDescent="0.25">
      <c r="A1047" s="25" t="s">
        <v>2105</v>
      </c>
      <c r="B1047" s="25" t="s">
        <v>64</v>
      </c>
      <c r="C1047" s="27">
        <v>36</v>
      </c>
      <c r="D1047" s="26">
        <v>5</v>
      </c>
      <c r="E1047" s="26">
        <v>3060</v>
      </c>
      <c r="F1047" s="9">
        <v>59</v>
      </c>
    </row>
    <row r="1048" spans="1:6" ht="15.75" x14ac:dyDescent="0.25">
      <c r="A1048" s="25" t="s">
        <v>94</v>
      </c>
      <c r="B1048" s="25" t="s">
        <v>61</v>
      </c>
      <c r="C1048" s="27">
        <v>73</v>
      </c>
      <c r="D1048" s="26">
        <v>58</v>
      </c>
      <c r="E1048" s="26">
        <v>7805</v>
      </c>
      <c r="F1048" s="9">
        <v>151</v>
      </c>
    </row>
    <row r="1049" spans="1:6" ht="15.75" x14ac:dyDescent="0.25">
      <c r="A1049" s="25" t="s">
        <v>2106</v>
      </c>
      <c r="B1049" s="25" t="s">
        <v>64</v>
      </c>
      <c r="C1049" s="27">
        <v>4</v>
      </c>
      <c r="D1049" s="26">
        <v>6</v>
      </c>
      <c r="E1049" s="26">
        <v>1078</v>
      </c>
      <c r="F1049" s="9">
        <v>16</v>
      </c>
    </row>
    <row r="1050" spans="1:6" ht="15.75" x14ac:dyDescent="0.25">
      <c r="A1050" s="25" t="s">
        <v>95</v>
      </c>
      <c r="B1050" s="25" t="s">
        <v>61</v>
      </c>
      <c r="C1050" s="27">
        <v>568</v>
      </c>
      <c r="D1050" s="26">
        <v>825</v>
      </c>
      <c r="E1050" s="26">
        <v>49031</v>
      </c>
      <c r="F1050" s="9">
        <v>1735</v>
      </c>
    </row>
    <row r="1051" spans="1:6" ht="15.75" x14ac:dyDescent="0.25">
      <c r="A1051" s="25" t="s">
        <v>96</v>
      </c>
      <c r="B1051" s="25" t="s">
        <v>61</v>
      </c>
      <c r="C1051" s="27">
        <v>400</v>
      </c>
      <c r="D1051" s="26">
        <v>717</v>
      </c>
      <c r="E1051" s="26">
        <v>89725</v>
      </c>
      <c r="F1051" s="9">
        <v>758</v>
      </c>
    </row>
    <row r="1052" spans="1:6" ht="15.75" x14ac:dyDescent="0.25">
      <c r="A1052" s="25" t="s">
        <v>2107</v>
      </c>
      <c r="B1052" s="25" t="s">
        <v>61</v>
      </c>
      <c r="C1052" s="27">
        <v>0</v>
      </c>
      <c r="D1052" s="26">
        <v>1</v>
      </c>
      <c r="E1052" s="26">
        <v>6</v>
      </c>
      <c r="F1052" s="9">
        <v>51</v>
      </c>
    </row>
    <row r="1053" spans="1:6" ht="15.75" x14ac:dyDescent="0.25">
      <c r="A1053" s="25" t="s">
        <v>2108</v>
      </c>
      <c r="B1053" s="25" t="s">
        <v>64</v>
      </c>
      <c r="C1053" s="27">
        <v>36</v>
      </c>
      <c r="D1053" s="26">
        <v>37</v>
      </c>
      <c r="E1053" s="26">
        <v>4238</v>
      </c>
      <c r="F1053" s="9">
        <v>48</v>
      </c>
    </row>
    <row r="1054" spans="1:6" ht="15.75" x14ac:dyDescent="0.25">
      <c r="A1054" s="25" t="s">
        <v>2109</v>
      </c>
      <c r="B1054" s="25" t="s">
        <v>64</v>
      </c>
      <c r="C1054" s="27">
        <v>8</v>
      </c>
      <c r="D1054" s="26">
        <v>5</v>
      </c>
      <c r="E1054" s="26">
        <v>387</v>
      </c>
      <c r="F1054" s="9">
        <v>31</v>
      </c>
    </row>
    <row r="1055" spans="1:6" ht="15.75" x14ac:dyDescent="0.25">
      <c r="A1055" s="25" t="s">
        <v>2110</v>
      </c>
      <c r="B1055" s="25" t="s">
        <v>64</v>
      </c>
      <c r="C1055" s="27">
        <v>2</v>
      </c>
      <c r="D1055" s="26">
        <v>7</v>
      </c>
      <c r="E1055" s="26">
        <v>257</v>
      </c>
      <c r="F1055" s="9">
        <v>11</v>
      </c>
    </row>
    <row r="1056" spans="1:6" ht="15.75" x14ac:dyDescent="0.25">
      <c r="A1056" s="25" t="s">
        <v>2111</v>
      </c>
      <c r="B1056" s="25" t="s">
        <v>64</v>
      </c>
      <c r="C1056" s="27">
        <v>0</v>
      </c>
      <c r="D1056" s="26">
        <v>3</v>
      </c>
      <c r="E1056" s="26">
        <v>641</v>
      </c>
      <c r="F1056" s="9">
        <v>5</v>
      </c>
    </row>
    <row r="1057" spans="1:6" ht="15.75" x14ac:dyDescent="0.25">
      <c r="A1057" s="25" t="s">
        <v>2112</v>
      </c>
      <c r="B1057" s="25" t="s">
        <v>64</v>
      </c>
      <c r="C1057" s="27">
        <v>7</v>
      </c>
      <c r="D1057" s="26">
        <v>12</v>
      </c>
      <c r="E1057" s="26">
        <v>711</v>
      </c>
      <c r="F1057" s="9">
        <v>18</v>
      </c>
    </row>
    <row r="1058" spans="1:6" ht="15.75" x14ac:dyDescent="0.25">
      <c r="A1058" s="25" t="s">
        <v>2113</v>
      </c>
      <c r="B1058" s="25" t="s">
        <v>64</v>
      </c>
      <c r="C1058" s="27">
        <v>0</v>
      </c>
      <c r="D1058" s="26">
        <v>5</v>
      </c>
      <c r="E1058" s="26">
        <v>616</v>
      </c>
      <c r="F1058" s="9">
        <v>5</v>
      </c>
    </row>
    <row r="1059" spans="1:6" ht="15.75" x14ac:dyDescent="0.25">
      <c r="A1059" s="25" t="s">
        <v>97</v>
      </c>
      <c r="B1059" s="25" t="s">
        <v>64</v>
      </c>
      <c r="C1059" s="27">
        <v>159</v>
      </c>
      <c r="D1059" s="26">
        <v>0</v>
      </c>
      <c r="E1059" s="26">
        <v>0</v>
      </c>
      <c r="F1059" s="9">
        <v>289</v>
      </c>
    </row>
    <row r="1060" spans="1:6" ht="15.75" x14ac:dyDescent="0.25">
      <c r="A1060" s="25" t="s">
        <v>2114</v>
      </c>
      <c r="B1060" s="25" t="s">
        <v>64</v>
      </c>
      <c r="C1060" s="27">
        <v>5</v>
      </c>
      <c r="D1060" s="26">
        <v>14</v>
      </c>
      <c r="E1060" s="26">
        <v>373</v>
      </c>
      <c r="F1060" s="9">
        <v>19</v>
      </c>
    </row>
    <row r="1061" spans="1:6" ht="15.75" x14ac:dyDescent="0.25">
      <c r="A1061" s="25" t="s">
        <v>2115</v>
      </c>
      <c r="B1061" s="25" t="s">
        <v>64</v>
      </c>
      <c r="C1061" s="27">
        <v>33</v>
      </c>
      <c r="D1061" s="26">
        <v>243</v>
      </c>
      <c r="E1061" s="26">
        <v>15727</v>
      </c>
      <c r="F1061" s="9">
        <v>67</v>
      </c>
    </row>
    <row r="1062" spans="1:6" ht="15.75" x14ac:dyDescent="0.25">
      <c r="A1062" s="25" t="s">
        <v>2116</v>
      </c>
      <c r="B1062" s="25" t="s">
        <v>64</v>
      </c>
      <c r="C1062" s="27">
        <v>19</v>
      </c>
      <c r="D1062" s="26">
        <v>0</v>
      </c>
      <c r="E1062" s="26">
        <v>0</v>
      </c>
      <c r="F1062" s="9">
        <v>75</v>
      </c>
    </row>
    <row r="1063" spans="1:6" ht="15.75" x14ac:dyDescent="0.25">
      <c r="A1063" s="25" t="s">
        <v>2117</v>
      </c>
      <c r="B1063" s="25" t="s">
        <v>64</v>
      </c>
      <c r="C1063" s="27">
        <v>11</v>
      </c>
      <c r="D1063" s="26">
        <v>14</v>
      </c>
      <c r="E1063" s="26">
        <v>1210</v>
      </c>
      <c r="F1063" s="9">
        <v>11</v>
      </c>
    </row>
    <row r="1064" spans="1:6" ht="15.75" x14ac:dyDescent="0.25">
      <c r="A1064" s="25" t="s">
        <v>2118</v>
      </c>
      <c r="B1064" s="25" t="s">
        <v>64</v>
      </c>
      <c r="C1064" s="27">
        <v>18</v>
      </c>
      <c r="D1064" s="26">
        <v>5</v>
      </c>
      <c r="E1064" s="26">
        <v>1284</v>
      </c>
      <c r="F1064" s="9">
        <v>24</v>
      </c>
    </row>
    <row r="1065" spans="1:6" ht="15.75" x14ac:dyDescent="0.25">
      <c r="A1065" s="25" t="s">
        <v>2119</v>
      </c>
      <c r="B1065" s="25" t="s">
        <v>64</v>
      </c>
      <c r="C1065" s="27">
        <v>18</v>
      </c>
      <c r="D1065" s="26">
        <v>0</v>
      </c>
      <c r="E1065" s="26">
        <v>0</v>
      </c>
      <c r="F1065" s="9">
        <v>41</v>
      </c>
    </row>
    <row r="1066" spans="1:6" ht="15.75" x14ac:dyDescent="0.25">
      <c r="A1066" s="25" t="s">
        <v>2120</v>
      </c>
      <c r="B1066" s="25" t="s">
        <v>64</v>
      </c>
      <c r="C1066" s="27">
        <v>7</v>
      </c>
      <c r="D1066" s="26">
        <v>10</v>
      </c>
      <c r="E1066" s="26">
        <v>130</v>
      </c>
      <c r="F1066" s="9">
        <v>43</v>
      </c>
    </row>
    <row r="1067" spans="1:6" ht="15.75" x14ac:dyDescent="0.25">
      <c r="A1067" s="25" t="s">
        <v>98</v>
      </c>
      <c r="B1067" s="25" t="s">
        <v>64</v>
      </c>
      <c r="C1067" s="27">
        <v>64</v>
      </c>
      <c r="D1067" s="26">
        <v>118</v>
      </c>
      <c r="E1067" s="26">
        <v>18241</v>
      </c>
      <c r="F1067" s="9">
        <v>123</v>
      </c>
    </row>
    <row r="1068" spans="1:6" ht="15.75" x14ac:dyDescent="0.25">
      <c r="A1068" s="25" t="s">
        <v>99</v>
      </c>
      <c r="B1068" s="25" t="s">
        <v>61</v>
      </c>
      <c r="C1068" s="27">
        <v>3</v>
      </c>
      <c r="D1068" s="26">
        <v>89</v>
      </c>
      <c r="E1068" s="26">
        <v>15543</v>
      </c>
      <c r="F1068" s="9">
        <v>328</v>
      </c>
    </row>
    <row r="1069" spans="1:6" ht="15.75" x14ac:dyDescent="0.25">
      <c r="A1069" s="25" t="s">
        <v>2121</v>
      </c>
      <c r="B1069" s="25" t="s">
        <v>61</v>
      </c>
      <c r="C1069" s="27">
        <v>19</v>
      </c>
      <c r="D1069" s="26">
        <v>47</v>
      </c>
      <c r="E1069" s="26">
        <v>11683</v>
      </c>
      <c r="F1069" s="9">
        <v>74</v>
      </c>
    </row>
    <row r="1070" spans="1:6" ht="15.75" x14ac:dyDescent="0.25">
      <c r="A1070" s="25" t="s">
        <v>2122</v>
      </c>
      <c r="B1070" s="25" t="s">
        <v>61</v>
      </c>
      <c r="C1070" s="27">
        <v>0</v>
      </c>
      <c r="D1070" s="26">
        <v>1</v>
      </c>
      <c r="E1070" s="26">
        <v>95</v>
      </c>
      <c r="F1070" s="9">
        <v>69</v>
      </c>
    </row>
    <row r="1071" spans="1:6" ht="15.75" x14ac:dyDescent="0.25">
      <c r="A1071" s="25" t="s">
        <v>100</v>
      </c>
      <c r="B1071" s="25" t="s">
        <v>61</v>
      </c>
      <c r="C1071" s="27">
        <v>378</v>
      </c>
      <c r="D1071" s="26">
        <v>985</v>
      </c>
      <c r="E1071" s="26">
        <v>145952</v>
      </c>
      <c r="F1071" s="9">
        <v>691</v>
      </c>
    </row>
    <row r="1072" spans="1:6" ht="15.75" x14ac:dyDescent="0.25">
      <c r="A1072" s="25" t="s">
        <v>101</v>
      </c>
      <c r="B1072" s="25" t="s">
        <v>61</v>
      </c>
      <c r="C1072" s="27">
        <v>19</v>
      </c>
      <c r="D1072" s="26">
        <v>9</v>
      </c>
      <c r="E1072" s="26">
        <v>66</v>
      </c>
      <c r="F1072" s="9">
        <v>438</v>
      </c>
    </row>
    <row r="1073" spans="1:6" ht="15.75" x14ac:dyDescent="0.25">
      <c r="A1073" s="25" t="s">
        <v>2123</v>
      </c>
      <c r="B1073" s="25" t="s">
        <v>61</v>
      </c>
      <c r="C1073" s="27">
        <v>24</v>
      </c>
      <c r="D1073" s="26">
        <v>21</v>
      </c>
      <c r="E1073" s="26">
        <v>2945</v>
      </c>
      <c r="F1073" s="9">
        <v>26</v>
      </c>
    </row>
    <row r="1074" spans="1:6" ht="15.75" x14ac:dyDescent="0.25">
      <c r="A1074" s="25" t="s">
        <v>2124</v>
      </c>
      <c r="B1074" s="25" t="s">
        <v>61</v>
      </c>
      <c r="C1074" s="27">
        <v>0</v>
      </c>
      <c r="D1074" s="26">
        <v>0</v>
      </c>
      <c r="E1074" s="26">
        <v>0</v>
      </c>
      <c r="F1074" s="9">
        <v>45</v>
      </c>
    </row>
    <row r="1075" spans="1:6" ht="15.75" x14ac:dyDescent="0.25">
      <c r="A1075" s="25" t="s">
        <v>2125</v>
      </c>
      <c r="B1075" s="25" t="s">
        <v>64</v>
      </c>
      <c r="C1075" s="27">
        <v>8</v>
      </c>
      <c r="D1075" s="26">
        <v>24</v>
      </c>
      <c r="E1075" s="26">
        <v>1930</v>
      </c>
      <c r="F1075" s="9">
        <v>23</v>
      </c>
    </row>
    <row r="1076" spans="1:6" ht="15.75" x14ac:dyDescent="0.25">
      <c r="A1076" s="25" t="s">
        <v>102</v>
      </c>
      <c r="B1076" s="25" t="s">
        <v>64</v>
      </c>
      <c r="C1076" s="27">
        <v>3</v>
      </c>
      <c r="D1076" s="26">
        <v>0</v>
      </c>
      <c r="E1076" s="26">
        <v>0</v>
      </c>
      <c r="F1076" s="9">
        <v>24</v>
      </c>
    </row>
    <row r="1077" spans="1:6" ht="15.75" x14ac:dyDescent="0.25">
      <c r="A1077" s="25" t="s">
        <v>2126</v>
      </c>
      <c r="B1077" s="25" t="s">
        <v>64</v>
      </c>
      <c r="C1077" s="27">
        <v>4</v>
      </c>
      <c r="D1077" s="26">
        <v>12</v>
      </c>
      <c r="E1077" s="26">
        <v>1157</v>
      </c>
      <c r="F1077" s="9">
        <v>9</v>
      </c>
    </row>
    <row r="1078" spans="1:6" ht="15.75" x14ac:dyDescent="0.25">
      <c r="A1078" s="25" t="s">
        <v>2127</v>
      </c>
      <c r="B1078" s="25" t="s">
        <v>64</v>
      </c>
      <c r="C1078" s="27">
        <v>10</v>
      </c>
      <c r="D1078" s="26">
        <v>27</v>
      </c>
      <c r="E1078" s="26">
        <v>2051</v>
      </c>
      <c r="F1078" s="9">
        <v>14</v>
      </c>
    </row>
    <row r="1079" spans="1:6" ht="15.75" x14ac:dyDescent="0.25">
      <c r="A1079" s="25" t="s">
        <v>2128</v>
      </c>
      <c r="B1079" s="25" t="s">
        <v>64</v>
      </c>
      <c r="C1079" s="27">
        <v>0</v>
      </c>
      <c r="D1079" s="26">
        <v>11</v>
      </c>
      <c r="E1079" s="26">
        <v>780</v>
      </c>
      <c r="F1079" s="9">
        <v>10</v>
      </c>
    </row>
    <row r="1080" spans="1:6" ht="15.75" x14ac:dyDescent="0.25">
      <c r="A1080" s="25" t="s">
        <v>103</v>
      </c>
      <c r="B1080" s="25" t="s">
        <v>61</v>
      </c>
      <c r="C1080" s="27">
        <v>271</v>
      </c>
      <c r="D1080" s="26">
        <v>268</v>
      </c>
      <c r="E1080" s="26">
        <v>24376</v>
      </c>
      <c r="F1080" s="9">
        <v>326</v>
      </c>
    </row>
    <row r="1081" spans="1:6" ht="15.75" x14ac:dyDescent="0.25">
      <c r="A1081" s="25" t="s">
        <v>2129</v>
      </c>
      <c r="B1081" s="25" t="s">
        <v>61</v>
      </c>
      <c r="C1081" s="27">
        <v>41</v>
      </c>
      <c r="D1081" s="26">
        <v>148</v>
      </c>
      <c r="E1081" s="26">
        <v>26628</v>
      </c>
      <c r="F1081" s="9">
        <v>73</v>
      </c>
    </row>
    <row r="1082" spans="1:6" ht="15.75" x14ac:dyDescent="0.25">
      <c r="A1082" s="25" t="s">
        <v>2130</v>
      </c>
      <c r="B1082" s="25" t="s">
        <v>64</v>
      </c>
      <c r="C1082" s="27">
        <v>24</v>
      </c>
      <c r="D1082" s="26">
        <v>1</v>
      </c>
      <c r="E1082" s="26">
        <v>10</v>
      </c>
      <c r="F1082" s="9">
        <v>51</v>
      </c>
    </row>
    <row r="1083" spans="1:6" ht="15.75" x14ac:dyDescent="0.25">
      <c r="A1083" s="25" t="s">
        <v>104</v>
      </c>
      <c r="B1083" s="25" t="s">
        <v>61</v>
      </c>
      <c r="C1083" s="27">
        <v>50</v>
      </c>
      <c r="D1083" s="26">
        <v>11</v>
      </c>
      <c r="E1083" s="26">
        <v>737</v>
      </c>
      <c r="F1083" s="9">
        <v>100</v>
      </c>
    </row>
    <row r="1084" spans="1:6" ht="15.75" x14ac:dyDescent="0.25">
      <c r="A1084" s="25" t="s">
        <v>2131</v>
      </c>
      <c r="B1084" s="25" t="s">
        <v>64</v>
      </c>
      <c r="C1084" s="27">
        <v>59</v>
      </c>
      <c r="D1084" s="26">
        <v>5</v>
      </c>
      <c r="E1084" s="26">
        <v>151</v>
      </c>
      <c r="F1084" s="9">
        <v>63</v>
      </c>
    </row>
    <row r="1085" spans="1:6" ht="15.75" x14ac:dyDescent="0.25">
      <c r="A1085" s="25" t="s">
        <v>105</v>
      </c>
      <c r="B1085" s="25" t="s">
        <v>64</v>
      </c>
      <c r="C1085" s="27">
        <v>172</v>
      </c>
      <c r="D1085" s="26">
        <v>302</v>
      </c>
      <c r="E1085" s="26">
        <v>31268</v>
      </c>
      <c r="F1085" s="9">
        <v>374</v>
      </c>
    </row>
    <row r="1086" spans="1:6" ht="15.75" x14ac:dyDescent="0.25">
      <c r="A1086" s="25" t="s">
        <v>106</v>
      </c>
      <c r="B1086" s="25" t="s">
        <v>64</v>
      </c>
      <c r="C1086" s="27">
        <v>164</v>
      </c>
      <c r="D1086" s="26">
        <v>0</v>
      </c>
      <c r="E1086" s="26">
        <v>0</v>
      </c>
      <c r="F1086" s="9">
        <v>252</v>
      </c>
    </row>
    <row r="1087" spans="1:6" ht="15.75" x14ac:dyDescent="0.25">
      <c r="A1087" s="25" t="s">
        <v>107</v>
      </c>
      <c r="B1087" s="25" t="s">
        <v>61</v>
      </c>
      <c r="C1087" s="27">
        <v>1162</v>
      </c>
      <c r="D1087" s="26">
        <v>35</v>
      </c>
      <c r="E1087" s="26">
        <v>1480</v>
      </c>
      <c r="F1087" s="9">
        <v>2398</v>
      </c>
    </row>
    <row r="1088" spans="1:6" ht="15.75" x14ac:dyDescent="0.25">
      <c r="A1088" s="25" t="s">
        <v>2132</v>
      </c>
      <c r="B1088" s="25" t="s">
        <v>64</v>
      </c>
      <c r="C1088" s="27">
        <v>0</v>
      </c>
      <c r="D1088" s="26">
        <v>1</v>
      </c>
      <c r="E1088" s="26">
        <v>281</v>
      </c>
      <c r="F1088" s="9">
        <v>4</v>
      </c>
    </row>
    <row r="1089" spans="1:6" ht="15.75" x14ac:dyDescent="0.25">
      <c r="A1089" s="25" t="s">
        <v>2133</v>
      </c>
      <c r="B1089" s="25" t="s">
        <v>64</v>
      </c>
      <c r="C1089" s="27">
        <v>0</v>
      </c>
      <c r="D1089" s="26">
        <v>1</v>
      </c>
      <c r="E1089" s="26">
        <v>30</v>
      </c>
      <c r="F1089" s="9">
        <v>13</v>
      </c>
    </row>
    <row r="1090" spans="1:6" ht="15.75" x14ac:dyDescent="0.25">
      <c r="A1090" s="25" t="s">
        <v>2134</v>
      </c>
      <c r="B1090" s="25" t="s">
        <v>64</v>
      </c>
      <c r="C1090" s="27">
        <v>2</v>
      </c>
      <c r="D1090" s="26">
        <v>10</v>
      </c>
      <c r="E1090" s="26">
        <v>598</v>
      </c>
      <c r="F1090" s="9">
        <v>11</v>
      </c>
    </row>
    <row r="1091" spans="1:6" ht="15.75" x14ac:dyDescent="0.25">
      <c r="A1091" s="25" t="s">
        <v>2135</v>
      </c>
      <c r="B1091" s="25" t="s">
        <v>64</v>
      </c>
      <c r="C1091" s="27">
        <v>0</v>
      </c>
      <c r="D1091" s="26">
        <v>1</v>
      </c>
      <c r="E1091" s="26">
        <v>3</v>
      </c>
      <c r="F1091" s="9">
        <v>2</v>
      </c>
    </row>
    <row r="1092" spans="1:6" ht="15.75" x14ac:dyDescent="0.25">
      <c r="A1092" s="25" t="s">
        <v>2136</v>
      </c>
      <c r="B1092" s="25" t="s">
        <v>64</v>
      </c>
      <c r="C1092" s="27">
        <v>0</v>
      </c>
      <c r="D1092" s="26">
        <v>14</v>
      </c>
      <c r="E1092" s="26">
        <v>551</v>
      </c>
      <c r="F1092" s="9">
        <v>10</v>
      </c>
    </row>
    <row r="1093" spans="1:6" ht="15.75" x14ac:dyDescent="0.25">
      <c r="A1093" s="25" t="s">
        <v>2137</v>
      </c>
      <c r="B1093" s="25" t="s">
        <v>64</v>
      </c>
      <c r="C1093" s="27">
        <v>10</v>
      </c>
      <c r="D1093" s="26">
        <v>7</v>
      </c>
      <c r="E1093" s="26">
        <v>4256</v>
      </c>
      <c r="F1093" s="9">
        <v>18</v>
      </c>
    </row>
    <row r="1094" spans="1:6" ht="15.75" x14ac:dyDescent="0.25">
      <c r="A1094" s="25" t="s">
        <v>2138</v>
      </c>
      <c r="B1094" s="25" t="s">
        <v>61</v>
      </c>
      <c r="C1094" s="27">
        <v>97</v>
      </c>
      <c r="D1094" s="26">
        <v>1</v>
      </c>
      <c r="E1094" s="26">
        <v>48</v>
      </c>
      <c r="F1094" s="9">
        <v>971</v>
      </c>
    </row>
    <row r="1095" spans="1:6" ht="15.75" x14ac:dyDescent="0.25">
      <c r="A1095" s="25" t="s">
        <v>2139</v>
      </c>
      <c r="B1095" s="25" t="s">
        <v>64</v>
      </c>
      <c r="C1095" s="27">
        <v>88</v>
      </c>
      <c r="D1095" s="26">
        <v>50</v>
      </c>
      <c r="E1095" s="26">
        <v>20212</v>
      </c>
      <c r="F1095" s="9">
        <v>118</v>
      </c>
    </row>
    <row r="1096" spans="1:6" ht="15.75" x14ac:dyDescent="0.25">
      <c r="A1096" s="25" t="s">
        <v>2140</v>
      </c>
      <c r="B1096" s="25" t="s">
        <v>61</v>
      </c>
      <c r="C1096" s="27">
        <v>18</v>
      </c>
      <c r="D1096" s="26">
        <v>92</v>
      </c>
      <c r="E1096" s="26">
        <v>13895</v>
      </c>
      <c r="F1096" s="9">
        <v>93</v>
      </c>
    </row>
    <row r="1097" spans="1:6" ht="15.75" x14ac:dyDescent="0.25">
      <c r="A1097" s="25" t="s">
        <v>108</v>
      </c>
      <c r="B1097" s="25" t="s">
        <v>61</v>
      </c>
      <c r="C1097" s="27">
        <v>0</v>
      </c>
      <c r="D1097" s="26">
        <v>0</v>
      </c>
      <c r="E1097" s="26">
        <v>0</v>
      </c>
      <c r="F1097" s="9">
        <v>213</v>
      </c>
    </row>
    <row r="1098" spans="1:6" ht="15.75" x14ac:dyDescent="0.25">
      <c r="A1098" s="25" t="s">
        <v>2141</v>
      </c>
      <c r="B1098" s="25" t="s">
        <v>64</v>
      </c>
      <c r="C1098" s="27">
        <v>3</v>
      </c>
      <c r="D1098" s="26">
        <v>2</v>
      </c>
      <c r="E1098" s="26">
        <v>1785</v>
      </c>
      <c r="F1098" s="9">
        <v>18</v>
      </c>
    </row>
    <row r="1099" spans="1:6" ht="15.75" x14ac:dyDescent="0.25">
      <c r="A1099" s="25" t="s">
        <v>2142</v>
      </c>
      <c r="B1099" s="25" t="s">
        <v>64</v>
      </c>
      <c r="C1099" s="27">
        <v>12</v>
      </c>
      <c r="D1099" s="26">
        <v>1</v>
      </c>
      <c r="E1099" s="26">
        <v>6</v>
      </c>
      <c r="F1099" s="9">
        <v>33</v>
      </c>
    </row>
    <row r="1100" spans="1:6" ht="15.75" x14ac:dyDescent="0.25">
      <c r="A1100" s="25" t="s">
        <v>2143</v>
      </c>
      <c r="B1100" s="25" t="s">
        <v>64</v>
      </c>
      <c r="C1100" s="27">
        <v>0</v>
      </c>
      <c r="D1100" s="26">
        <v>2</v>
      </c>
      <c r="E1100" s="26">
        <v>65</v>
      </c>
      <c r="F1100" s="9">
        <v>10</v>
      </c>
    </row>
    <row r="1101" spans="1:6" ht="15.75" x14ac:dyDescent="0.25">
      <c r="A1101" s="25" t="s">
        <v>109</v>
      </c>
      <c r="B1101" s="25" t="s">
        <v>61</v>
      </c>
      <c r="C1101" s="27">
        <v>563</v>
      </c>
      <c r="D1101" s="26">
        <v>100</v>
      </c>
      <c r="E1101" s="26">
        <v>7557</v>
      </c>
      <c r="F1101" s="9">
        <v>710</v>
      </c>
    </row>
    <row r="1102" spans="1:6" ht="15.75" x14ac:dyDescent="0.25">
      <c r="A1102" s="25" t="s">
        <v>2144</v>
      </c>
      <c r="B1102" s="25" t="s">
        <v>64</v>
      </c>
      <c r="C1102" s="27">
        <v>10</v>
      </c>
      <c r="D1102" s="26">
        <v>35</v>
      </c>
      <c r="E1102" s="26">
        <v>1333</v>
      </c>
      <c r="F1102" s="9">
        <v>25</v>
      </c>
    </row>
    <row r="1103" spans="1:6" ht="15.75" x14ac:dyDescent="0.25">
      <c r="A1103" s="25" t="s">
        <v>110</v>
      </c>
      <c r="B1103" s="25" t="s">
        <v>64</v>
      </c>
      <c r="C1103" s="27">
        <v>330</v>
      </c>
      <c r="D1103" s="26">
        <v>163</v>
      </c>
      <c r="E1103" s="26">
        <v>9973</v>
      </c>
      <c r="F1103" s="9">
        <v>389</v>
      </c>
    </row>
    <row r="1104" spans="1:6" ht="15.75" x14ac:dyDescent="0.25">
      <c r="A1104" s="25" t="s">
        <v>2145</v>
      </c>
      <c r="B1104" s="25" t="s">
        <v>64</v>
      </c>
      <c r="C1104" s="27">
        <v>5</v>
      </c>
      <c r="D1104" s="26">
        <v>26</v>
      </c>
      <c r="E1104" s="26">
        <v>918</v>
      </c>
      <c r="F1104" s="9">
        <v>14</v>
      </c>
    </row>
    <row r="1105" spans="1:6" ht="15.75" x14ac:dyDescent="0.25">
      <c r="A1105" s="25" t="s">
        <v>111</v>
      </c>
      <c r="B1105" s="25" t="s">
        <v>61</v>
      </c>
      <c r="C1105" s="27">
        <v>210</v>
      </c>
      <c r="D1105" s="26">
        <v>128</v>
      </c>
      <c r="E1105" s="26">
        <v>5992</v>
      </c>
      <c r="F1105" s="9">
        <v>306</v>
      </c>
    </row>
    <row r="1106" spans="1:6" ht="15.75" x14ac:dyDescent="0.25">
      <c r="A1106" s="25" t="s">
        <v>2146</v>
      </c>
      <c r="B1106" s="25" t="s">
        <v>64</v>
      </c>
      <c r="C1106" s="27">
        <v>8</v>
      </c>
      <c r="D1106" s="26">
        <v>30</v>
      </c>
      <c r="E1106" s="26">
        <v>7887</v>
      </c>
      <c r="F1106" s="9">
        <v>11</v>
      </c>
    </row>
    <row r="1107" spans="1:6" ht="15.75" x14ac:dyDescent="0.25">
      <c r="A1107" s="25" t="s">
        <v>2147</v>
      </c>
      <c r="B1107" s="25" t="s">
        <v>61</v>
      </c>
      <c r="C1107" s="27">
        <v>0</v>
      </c>
      <c r="D1107" s="26">
        <v>0</v>
      </c>
      <c r="E1107" s="26">
        <v>0</v>
      </c>
      <c r="F1107" s="9">
        <v>1</v>
      </c>
    </row>
    <row r="1108" spans="1:6" ht="15.75" x14ac:dyDescent="0.25">
      <c r="A1108" s="25" t="s">
        <v>2148</v>
      </c>
      <c r="B1108" s="25" t="s">
        <v>61</v>
      </c>
      <c r="C1108" s="27">
        <v>0</v>
      </c>
      <c r="D1108" s="26">
        <v>0</v>
      </c>
      <c r="E1108" s="26">
        <v>0</v>
      </c>
      <c r="F1108" s="9">
        <v>92</v>
      </c>
    </row>
    <row r="1109" spans="1:6" ht="15.75" x14ac:dyDescent="0.25">
      <c r="A1109" s="25" t="s">
        <v>112</v>
      </c>
      <c r="B1109" s="25" t="s">
        <v>61</v>
      </c>
      <c r="C1109" s="27">
        <v>156</v>
      </c>
      <c r="D1109" s="26">
        <v>1</v>
      </c>
      <c r="E1109" s="26">
        <v>2</v>
      </c>
      <c r="F1109" s="9">
        <v>559</v>
      </c>
    </row>
    <row r="1110" spans="1:6" ht="15.75" x14ac:dyDescent="0.25">
      <c r="A1110" s="25" t="s">
        <v>2149</v>
      </c>
      <c r="B1110" s="25" t="s">
        <v>61</v>
      </c>
      <c r="C1110" s="27">
        <v>0</v>
      </c>
      <c r="D1110" s="26">
        <v>0</v>
      </c>
      <c r="E1110" s="26">
        <v>0</v>
      </c>
      <c r="F1110" s="9">
        <v>42</v>
      </c>
    </row>
    <row r="1111" spans="1:6" ht="15.75" x14ac:dyDescent="0.25">
      <c r="A1111" s="25" t="s">
        <v>2150</v>
      </c>
      <c r="B1111" s="25" t="s">
        <v>61</v>
      </c>
      <c r="C1111" s="27">
        <v>0</v>
      </c>
      <c r="D1111" s="26">
        <v>0</v>
      </c>
      <c r="E1111" s="26">
        <v>0</v>
      </c>
      <c r="F1111" s="9">
        <v>3</v>
      </c>
    </row>
    <row r="1112" spans="1:6" ht="15.75" x14ac:dyDescent="0.25">
      <c r="A1112" s="25" t="s">
        <v>2151</v>
      </c>
      <c r="B1112" s="25" t="s">
        <v>61</v>
      </c>
      <c r="C1112" s="27">
        <v>0</v>
      </c>
      <c r="D1112" s="26">
        <v>0</v>
      </c>
      <c r="E1112" s="26">
        <v>0</v>
      </c>
      <c r="F1112" s="9">
        <v>5</v>
      </c>
    </row>
    <row r="1113" spans="1:6" ht="15.75" x14ac:dyDescent="0.25">
      <c r="A1113" s="25" t="s">
        <v>113</v>
      </c>
      <c r="B1113" s="25" t="s">
        <v>61</v>
      </c>
      <c r="C1113" s="27">
        <v>24</v>
      </c>
      <c r="D1113" s="26">
        <v>0</v>
      </c>
      <c r="E1113" s="26">
        <v>0</v>
      </c>
      <c r="F1113" s="9">
        <v>237</v>
      </c>
    </row>
    <row r="1114" spans="1:6" ht="15.75" x14ac:dyDescent="0.25">
      <c r="A1114" s="25" t="s">
        <v>2152</v>
      </c>
      <c r="B1114" s="25" t="s">
        <v>61</v>
      </c>
      <c r="C1114" s="27">
        <v>16</v>
      </c>
      <c r="D1114" s="26">
        <v>0</v>
      </c>
      <c r="E1114" s="26">
        <v>0</v>
      </c>
      <c r="F1114" s="9">
        <v>61</v>
      </c>
    </row>
    <row r="1115" spans="1:6" ht="15.75" x14ac:dyDescent="0.25">
      <c r="A1115" s="25" t="s">
        <v>2153</v>
      </c>
      <c r="B1115" s="25" t="s">
        <v>64</v>
      </c>
      <c r="C1115" s="27">
        <v>0</v>
      </c>
      <c r="D1115" s="26">
        <v>10</v>
      </c>
      <c r="E1115" s="26">
        <v>896</v>
      </c>
      <c r="F1115" s="9">
        <v>5</v>
      </c>
    </row>
    <row r="1116" spans="1:6" ht="15.75" x14ac:dyDescent="0.25">
      <c r="A1116" s="25" t="s">
        <v>114</v>
      </c>
      <c r="B1116" s="25" t="s">
        <v>61</v>
      </c>
      <c r="C1116" s="27">
        <v>200</v>
      </c>
      <c r="D1116" s="26">
        <v>150</v>
      </c>
      <c r="E1116" s="26">
        <v>11038</v>
      </c>
      <c r="F1116" s="9">
        <v>392</v>
      </c>
    </row>
    <row r="1117" spans="1:6" ht="15.75" x14ac:dyDescent="0.25">
      <c r="A1117" s="25" t="s">
        <v>115</v>
      </c>
      <c r="B1117" s="25" t="s">
        <v>64</v>
      </c>
      <c r="C1117" s="27">
        <v>376</v>
      </c>
      <c r="D1117" s="26">
        <v>1</v>
      </c>
      <c r="E1117" s="26">
        <v>1</v>
      </c>
      <c r="F1117" s="9">
        <v>995</v>
      </c>
    </row>
    <row r="1118" spans="1:6" ht="15.75" x14ac:dyDescent="0.25">
      <c r="A1118" s="25" t="s">
        <v>116</v>
      </c>
      <c r="B1118" s="25" t="s">
        <v>61</v>
      </c>
      <c r="C1118" s="27">
        <v>705</v>
      </c>
      <c r="D1118" s="26">
        <v>1</v>
      </c>
      <c r="E1118" s="26">
        <v>29</v>
      </c>
      <c r="F1118" s="9">
        <v>965</v>
      </c>
    </row>
    <row r="1119" spans="1:6" ht="15.75" x14ac:dyDescent="0.25">
      <c r="A1119" s="25" t="s">
        <v>2154</v>
      </c>
      <c r="B1119" s="25" t="s">
        <v>64</v>
      </c>
      <c r="C1119" s="27">
        <v>7</v>
      </c>
      <c r="D1119" s="26">
        <v>33</v>
      </c>
      <c r="E1119" s="26">
        <v>2486</v>
      </c>
      <c r="F1119" s="9">
        <v>13</v>
      </c>
    </row>
    <row r="1120" spans="1:6" ht="15.75" x14ac:dyDescent="0.25">
      <c r="A1120" s="25" t="s">
        <v>117</v>
      </c>
      <c r="B1120" s="25" t="s">
        <v>64</v>
      </c>
      <c r="C1120" s="27">
        <v>158</v>
      </c>
      <c r="D1120" s="26">
        <v>22</v>
      </c>
      <c r="E1120" s="26">
        <v>2511</v>
      </c>
      <c r="F1120" s="9">
        <v>298</v>
      </c>
    </row>
    <row r="1121" spans="1:6" ht="15.75" x14ac:dyDescent="0.25">
      <c r="A1121" s="25" t="s">
        <v>118</v>
      </c>
      <c r="B1121" s="25" t="s">
        <v>64</v>
      </c>
      <c r="C1121" s="27">
        <v>32</v>
      </c>
      <c r="D1121" s="26">
        <v>6</v>
      </c>
      <c r="E1121" s="26">
        <v>619</v>
      </c>
      <c r="F1121" s="9">
        <v>221</v>
      </c>
    </row>
    <row r="1122" spans="1:6" ht="15.75" x14ac:dyDescent="0.25">
      <c r="A1122" s="25" t="s">
        <v>2155</v>
      </c>
      <c r="B1122" s="25" t="s">
        <v>61</v>
      </c>
      <c r="C1122" s="27">
        <v>0</v>
      </c>
      <c r="D1122" s="26">
        <v>0</v>
      </c>
      <c r="E1122" s="26">
        <v>0</v>
      </c>
      <c r="F1122" s="9">
        <v>62</v>
      </c>
    </row>
    <row r="1123" spans="1:6" ht="15.75" x14ac:dyDescent="0.25">
      <c r="A1123" s="25" t="s">
        <v>2156</v>
      </c>
      <c r="B1123" s="25" t="s">
        <v>64</v>
      </c>
      <c r="C1123" s="27">
        <v>17</v>
      </c>
      <c r="D1123" s="26">
        <v>47</v>
      </c>
      <c r="E1123" s="26">
        <v>17574</v>
      </c>
      <c r="F1123" s="9">
        <v>112</v>
      </c>
    </row>
    <row r="1124" spans="1:6" ht="15.75" x14ac:dyDescent="0.25">
      <c r="A1124" s="25" t="s">
        <v>119</v>
      </c>
      <c r="B1124" s="25" t="s">
        <v>61</v>
      </c>
      <c r="C1124" s="27">
        <v>0</v>
      </c>
      <c r="D1124" s="26">
        <v>18</v>
      </c>
      <c r="E1124" s="26">
        <v>1197</v>
      </c>
      <c r="F1124" s="9">
        <v>133</v>
      </c>
    </row>
    <row r="1125" spans="1:6" ht="15.75" x14ac:dyDescent="0.25">
      <c r="A1125" s="25" t="s">
        <v>2157</v>
      </c>
      <c r="B1125" s="25" t="s">
        <v>64</v>
      </c>
      <c r="C1125" s="27">
        <v>10</v>
      </c>
      <c r="D1125" s="26">
        <v>24</v>
      </c>
      <c r="E1125" s="26">
        <v>1607</v>
      </c>
      <c r="F1125" s="9">
        <v>29</v>
      </c>
    </row>
    <row r="1126" spans="1:6" ht="15.75" x14ac:dyDescent="0.25">
      <c r="A1126" s="25" t="s">
        <v>2158</v>
      </c>
      <c r="B1126" s="25" t="s">
        <v>64</v>
      </c>
      <c r="C1126" s="27">
        <v>4</v>
      </c>
      <c r="D1126" s="26">
        <v>0</v>
      </c>
      <c r="E1126" s="26">
        <v>0</v>
      </c>
      <c r="F1126" s="9">
        <v>11</v>
      </c>
    </row>
    <row r="1127" spans="1:6" ht="15.75" x14ac:dyDescent="0.25">
      <c r="A1127" s="25" t="s">
        <v>2159</v>
      </c>
      <c r="B1127" s="25" t="s">
        <v>64</v>
      </c>
      <c r="C1127" s="27">
        <v>3</v>
      </c>
      <c r="D1127" s="26">
        <v>15</v>
      </c>
      <c r="E1127" s="26">
        <v>951</v>
      </c>
      <c r="F1127" s="9">
        <v>33</v>
      </c>
    </row>
    <row r="1128" spans="1:6" ht="15.75" x14ac:dyDescent="0.25">
      <c r="A1128" s="25" t="s">
        <v>120</v>
      </c>
      <c r="B1128" s="25" t="s">
        <v>61</v>
      </c>
      <c r="C1128" s="27">
        <v>131</v>
      </c>
      <c r="D1128" s="26">
        <v>1</v>
      </c>
      <c r="E1128" s="26">
        <v>10</v>
      </c>
      <c r="F1128" s="9">
        <v>226</v>
      </c>
    </row>
    <row r="1129" spans="1:6" ht="15.75" x14ac:dyDescent="0.25">
      <c r="A1129" s="25" t="s">
        <v>121</v>
      </c>
      <c r="B1129" s="25" t="s">
        <v>61</v>
      </c>
      <c r="C1129" s="27">
        <v>485</v>
      </c>
      <c r="D1129" s="26">
        <v>84</v>
      </c>
      <c r="E1129" s="26">
        <v>3893</v>
      </c>
      <c r="F1129" s="9">
        <v>817</v>
      </c>
    </row>
    <row r="1130" spans="1:6" ht="15.75" x14ac:dyDescent="0.25">
      <c r="A1130" s="25" t="s">
        <v>122</v>
      </c>
      <c r="B1130" s="25" t="s">
        <v>64</v>
      </c>
      <c r="C1130" s="27">
        <v>185</v>
      </c>
      <c r="D1130" s="26">
        <v>219</v>
      </c>
      <c r="E1130" s="26">
        <v>9356</v>
      </c>
      <c r="F1130" s="9">
        <v>464</v>
      </c>
    </row>
    <row r="1131" spans="1:6" ht="15.75" x14ac:dyDescent="0.25">
      <c r="A1131" s="25" t="s">
        <v>2160</v>
      </c>
      <c r="B1131" s="25" t="s">
        <v>61</v>
      </c>
      <c r="C1131" s="27">
        <v>61</v>
      </c>
      <c r="D1131" s="26">
        <v>28</v>
      </c>
      <c r="E1131" s="26">
        <v>4640</v>
      </c>
      <c r="F1131" s="9">
        <v>79</v>
      </c>
    </row>
    <row r="1132" spans="1:6" ht="15.75" x14ac:dyDescent="0.25">
      <c r="A1132" s="25" t="s">
        <v>2161</v>
      </c>
      <c r="B1132" s="25" t="s">
        <v>64</v>
      </c>
      <c r="C1132" s="27">
        <v>26</v>
      </c>
      <c r="D1132" s="26">
        <v>2</v>
      </c>
      <c r="E1132" s="26">
        <v>132</v>
      </c>
      <c r="F1132" s="9">
        <v>48</v>
      </c>
    </row>
    <row r="1133" spans="1:6" ht="15.75" x14ac:dyDescent="0.25">
      <c r="A1133" s="25" t="s">
        <v>2162</v>
      </c>
      <c r="B1133" s="25" t="s">
        <v>64</v>
      </c>
      <c r="C1133" s="27">
        <v>27</v>
      </c>
      <c r="D1133" s="26">
        <v>14</v>
      </c>
      <c r="E1133" s="26">
        <v>2937</v>
      </c>
      <c r="F1133" s="9">
        <v>38</v>
      </c>
    </row>
    <row r="1134" spans="1:6" ht="15.75" x14ac:dyDescent="0.25">
      <c r="A1134" s="25" t="s">
        <v>123</v>
      </c>
      <c r="B1134" s="25" t="s">
        <v>61</v>
      </c>
      <c r="C1134" s="27">
        <v>749</v>
      </c>
      <c r="D1134" s="26">
        <v>20</v>
      </c>
      <c r="E1134" s="26">
        <v>28540</v>
      </c>
      <c r="F1134" s="9">
        <v>1481</v>
      </c>
    </row>
    <row r="1135" spans="1:6" ht="15.75" x14ac:dyDescent="0.25">
      <c r="A1135" s="25" t="s">
        <v>2163</v>
      </c>
      <c r="B1135" s="25" t="s">
        <v>61</v>
      </c>
      <c r="C1135" s="27">
        <v>42</v>
      </c>
      <c r="D1135" s="26">
        <v>59</v>
      </c>
      <c r="E1135" s="26">
        <v>7147</v>
      </c>
      <c r="F1135" s="9">
        <v>89</v>
      </c>
    </row>
    <row r="1136" spans="1:6" ht="15.75" x14ac:dyDescent="0.25">
      <c r="A1136" s="25" t="s">
        <v>124</v>
      </c>
      <c r="B1136" s="25" t="s">
        <v>64</v>
      </c>
      <c r="C1136" s="27">
        <v>258</v>
      </c>
      <c r="D1136" s="26">
        <v>207</v>
      </c>
      <c r="E1136" s="26">
        <v>14752</v>
      </c>
      <c r="F1136" s="9">
        <v>601</v>
      </c>
    </row>
    <row r="1137" spans="1:6" ht="15.75" x14ac:dyDescent="0.25">
      <c r="A1137" s="25" t="s">
        <v>125</v>
      </c>
      <c r="B1137" s="25" t="s">
        <v>64</v>
      </c>
      <c r="C1137" s="27">
        <v>363</v>
      </c>
      <c r="D1137" s="26">
        <v>2</v>
      </c>
      <c r="E1137" s="26">
        <v>4</v>
      </c>
      <c r="F1137" s="9">
        <v>899</v>
      </c>
    </row>
    <row r="1138" spans="1:6" ht="15.75" x14ac:dyDescent="0.25">
      <c r="A1138" s="25" t="s">
        <v>2164</v>
      </c>
      <c r="B1138" s="25" t="s">
        <v>64</v>
      </c>
      <c r="C1138" s="27">
        <v>7</v>
      </c>
      <c r="D1138" s="26">
        <v>2</v>
      </c>
      <c r="E1138" s="26">
        <v>112</v>
      </c>
      <c r="F1138" s="9">
        <v>17</v>
      </c>
    </row>
    <row r="1139" spans="1:6" ht="15.75" x14ac:dyDescent="0.25">
      <c r="A1139" s="25" t="s">
        <v>2165</v>
      </c>
      <c r="B1139" s="25" t="s">
        <v>64</v>
      </c>
      <c r="C1139" s="27">
        <v>12</v>
      </c>
      <c r="D1139" s="26">
        <v>47</v>
      </c>
      <c r="E1139" s="26">
        <v>4762</v>
      </c>
      <c r="F1139" s="9">
        <v>32</v>
      </c>
    </row>
    <row r="1140" spans="1:6" ht="15.75" x14ac:dyDescent="0.25">
      <c r="A1140" s="25" t="s">
        <v>2166</v>
      </c>
      <c r="B1140" s="25" t="s">
        <v>64</v>
      </c>
      <c r="C1140" s="27">
        <v>92</v>
      </c>
      <c r="D1140" s="26">
        <v>40</v>
      </c>
      <c r="E1140" s="26">
        <v>2340</v>
      </c>
      <c r="F1140" s="9">
        <v>148</v>
      </c>
    </row>
    <row r="1141" spans="1:6" ht="15.75" x14ac:dyDescent="0.25">
      <c r="A1141" s="25" t="s">
        <v>2167</v>
      </c>
      <c r="B1141" s="25" t="s">
        <v>64</v>
      </c>
      <c r="C1141" s="27">
        <v>11</v>
      </c>
      <c r="D1141" s="26">
        <v>1</v>
      </c>
      <c r="E1141" s="26">
        <v>198</v>
      </c>
      <c r="F1141" s="9">
        <v>26</v>
      </c>
    </row>
    <row r="1142" spans="1:6" ht="15.75" x14ac:dyDescent="0.25">
      <c r="A1142" s="25" t="s">
        <v>2168</v>
      </c>
      <c r="B1142" s="25" t="s">
        <v>61</v>
      </c>
      <c r="C1142" s="27">
        <v>0</v>
      </c>
      <c r="D1142" s="26">
        <v>0</v>
      </c>
      <c r="E1142" s="26">
        <v>0</v>
      </c>
      <c r="F1142" s="9">
        <v>8</v>
      </c>
    </row>
    <row r="1143" spans="1:6" ht="15.75" x14ac:dyDescent="0.25">
      <c r="A1143" s="25" t="s">
        <v>126</v>
      </c>
      <c r="B1143" s="25" t="s">
        <v>61</v>
      </c>
      <c r="C1143" s="27">
        <v>173</v>
      </c>
      <c r="D1143" s="26">
        <v>19</v>
      </c>
      <c r="E1143" s="26">
        <v>10084</v>
      </c>
      <c r="F1143" s="9">
        <v>354</v>
      </c>
    </row>
    <row r="1144" spans="1:6" ht="15.75" x14ac:dyDescent="0.25">
      <c r="A1144" s="25" t="s">
        <v>2169</v>
      </c>
      <c r="B1144" s="25" t="s">
        <v>64</v>
      </c>
      <c r="C1144" s="27">
        <v>2</v>
      </c>
      <c r="D1144" s="26">
        <v>4</v>
      </c>
      <c r="E1144" s="26">
        <v>582</v>
      </c>
      <c r="F1144" s="9">
        <v>3</v>
      </c>
    </row>
    <row r="1145" spans="1:6" ht="15.75" x14ac:dyDescent="0.25">
      <c r="A1145" s="25" t="s">
        <v>127</v>
      </c>
      <c r="B1145" s="25" t="s">
        <v>61</v>
      </c>
      <c r="C1145" s="27">
        <v>314</v>
      </c>
      <c r="D1145" s="26">
        <v>5</v>
      </c>
      <c r="E1145" s="26">
        <v>96</v>
      </c>
      <c r="F1145" s="9">
        <v>446</v>
      </c>
    </row>
    <row r="1146" spans="1:6" ht="15.75" x14ac:dyDescent="0.25">
      <c r="A1146" s="25" t="s">
        <v>128</v>
      </c>
      <c r="B1146" s="25" t="s">
        <v>61</v>
      </c>
      <c r="C1146" s="27">
        <v>574</v>
      </c>
      <c r="D1146" s="26">
        <v>20</v>
      </c>
      <c r="E1146" s="26">
        <v>7978</v>
      </c>
      <c r="F1146" s="9">
        <v>980</v>
      </c>
    </row>
    <row r="1147" spans="1:6" ht="15.75" x14ac:dyDescent="0.25">
      <c r="A1147" s="25" t="s">
        <v>2170</v>
      </c>
      <c r="B1147" s="25" t="s">
        <v>64</v>
      </c>
      <c r="C1147" s="27">
        <v>3</v>
      </c>
      <c r="D1147" s="26">
        <v>2</v>
      </c>
      <c r="E1147" s="26">
        <v>526</v>
      </c>
      <c r="F1147" s="9">
        <v>17</v>
      </c>
    </row>
    <row r="1148" spans="1:6" ht="15.75" x14ac:dyDescent="0.25">
      <c r="A1148" s="25" t="s">
        <v>2171</v>
      </c>
      <c r="B1148" s="25" t="s">
        <v>64</v>
      </c>
      <c r="C1148" s="27">
        <v>40</v>
      </c>
      <c r="D1148" s="26">
        <v>2</v>
      </c>
      <c r="E1148" s="26">
        <v>575</v>
      </c>
      <c r="F1148" s="9">
        <v>88</v>
      </c>
    </row>
    <row r="1149" spans="1:6" ht="15.75" x14ac:dyDescent="0.25">
      <c r="A1149" s="25" t="s">
        <v>129</v>
      </c>
      <c r="B1149" s="25" t="s">
        <v>61</v>
      </c>
      <c r="C1149" s="27">
        <v>493</v>
      </c>
      <c r="D1149" s="26">
        <v>9</v>
      </c>
      <c r="E1149" s="26">
        <v>138</v>
      </c>
      <c r="F1149" s="9">
        <v>500</v>
      </c>
    </row>
    <row r="1150" spans="1:6" ht="15.75" x14ac:dyDescent="0.25">
      <c r="A1150" s="25" t="s">
        <v>2172</v>
      </c>
      <c r="B1150" s="25" t="s">
        <v>61</v>
      </c>
      <c r="C1150" s="27">
        <v>5</v>
      </c>
      <c r="D1150" s="26">
        <v>1</v>
      </c>
      <c r="E1150" s="26">
        <v>29</v>
      </c>
      <c r="F1150" s="9">
        <v>17</v>
      </c>
    </row>
    <row r="1151" spans="1:6" ht="15.75" x14ac:dyDescent="0.25">
      <c r="A1151" s="25" t="s">
        <v>2173</v>
      </c>
      <c r="B1151" s="25" t="s">
        <v>64</v>
      </c>
      <c r="C1151" s="27">
        <v>2</v>
      </c>
      <c r="D1151" s="26">
        <v>3</v>
      </c>
      <c r="E1151" s="26">
        <v>13497</v>
      </c>
      <c r="F1151" s="9">
        <v>3</v>
      </c>
    </row>
    <row r="1152" spans="1:6" ht="15.75" x14ac:dyDescent="0.25">
      <c r="A1152" s="25" t="s">
        <v>130</v>
      </c>
      <c r="B1152" s="25" t="s">
        <v>64</v>
      </c>
      <c r="C1152" s="27">
        <v>61</v>
      </c>
      <c r="D1152" s="26">
        <v>27</v>
      </c>
      <c r="E1152" s="26">
        <v>4960</v>
      </c>
      <c r="F1152" s="9">
        <v>105</v>
      </c>
    </row>
    <row r="1153" spans="1:6" ht="15.75" x14ac:dyDescent="0.25">
      <c r="A1153" s="25" t="s">
        <v>2174</v>
      </c>
      <c r="B1153" s="25" t="s">
        <v>64</v>
      </c>
      <c r="C1153" s="27">
        <v>0</v>
      </c>
      <c r="D1153" s="26">
        <v>0</v>
      </c>
      <c r="E1153" s="26">
        <v>0</v>
      </c>
      <c r="F1153" s="9">
        <v>5</v>
      </c>
    </row>
    <row r="1154" spans="1:6" ht="15.75" x14ac:dyDescent="0.25">
      <c r="A1154" s="25" t="s">
        <v>2175</v>
      </c>
      <c r="B1154" s="25" t="s">
        <v>64</v>
      </c>
      <c r="C1154" s="27">
        <v>177</v>
      </c>
      <c r="D1154" s="26">
        <v>8</v>
      </c>
      <c r="E1154" s="26">
        <v>218</v>
      </c>
      <c r="F1154" s="9">
        <v>278</v>
      </c>
    </row>
    <row r="1155" spans="1:6" ht="15.75" x14ac:dyDescent="0.25">
      <c r="A1155" s="25" t="s">
        <v>2176</v>
      </c>
      <c r="B1155" s="25" t="s">
        <v>61</v>
      </c>
      <c r="C1155" s="27">
        <v>35</v>
      </c>
      <c r="D1155" s="26">
        <v>18</v>
      </c>
      <c r="E1155" s="26">
        <v>12328</v>
      </c>
      <c r="F1155" s="9">
        <v>60</v>
      </c>
    </row>
    <row r="1156" spans="1:6" ht="15.75" x14ac:dyDescent="0.25">
      <c r="A1156" s="25" t="s">
        <v>2177</v>
      </c>
      <c r="B1156" s="25" t="s">
        <v>64</v>
      </c>
      <c r="C1156" s="27">
        <v>55</v>
      </c>
      <c r="D1156" s="26">
        <v>36</v>
      </c>
      <c r="E1156" s="26">
        <v>2754</v>
      </c>
      <c r="F1156" s="9">
        <v>94</v>
      </c>
    </row>
    <row r="1157" spans="1:6" ht="15.75" x14ac:dyDescent="0.25">
      <c r="A1157" s="25" t="s">
        <v>2178</v>
      </c>
      <c r="B1157" s="25" t="s">
        <v>64</v>
      </c>
      <c r="C1157" s="27">
        <v>0</v>
      </c>
      <c r="D1157" s="26">
        <v>9</v>
      </c>
      <c r="E1157" s="26">
        <v>430</v>
      </c>
      <c r="F1157" s="9">
        <v>14</v>
      </c>
    </row>
    <row r="1158" spans="1:6" ht="15.75" x14ac:dyDescent="0.25">
      <c r="A1158" s="25" t="s">
        <v>131</v>
      </c>
      <c r="B1158" s="25" t="s">
        <v>64</v>
      </c>
      <c r="C1158" s="27">
        <v>167</v>
      </c>
      <c r="D1158" s="26">
        <v>7</v>
      </c>
      <c r="E1158" s="26">
        <v>124</v>
      </c>
      <c r="F1158" s="9">
        <v>329</v>
      </c>
    </row>
    <row r="1159" spans="1:6" ht="15.75" x14ac:dyDescent="0.25">
      <c r="A1159" s="25" t="s">
        <v>2179</v>
      </c>
      <c r="B1159" s="25" t="s">
        <v>64</v>
      </c>
      <c r="C1159" s="27">
        <v>20</v>
      </c>
      <c r="D1159" s="26">
        <v>8</v>
      </c>
      <c r="E1159" s="26">
        <v>427</v>
      </c>
      <c r="F1159" s="9">
        <v>43</v>
      </c>
    </row>
    <row r="1160" spans="1:6" ht="15.75" x14ac:dyDescent="0.25">
      <c r="A1160" s="25" t="s">
        <v>2180</v>
      </c>
      <c r="B1160" s="25" t="s">
        <v>64</v>
      </c>
      <c r="C1160" s="27">
        <v>19</v>
      </c>
      <c r="D1160" s="26">
        <v>0</v>
      </c>
      <c r="E1160" s="26">
        <v>0</v>
      </c>
      <c r="F1160" s="9">
        <v>54</v>
      </c>
    </row>
    <row r="1161" spans="1:6" ht="15.75" x14ac:dyDescent="0.25">
      <c r="A1161" s="25" t="s">
        <v>132</v>
      </c>
      <c r="B1161" s="25" t="s">
        <v>64</v>
      </c>
      <c r="C1161" s="27">
        <v>163</v>
      </c>
      <c r="D1161" s="26">
        <v>260</v>
      </c>
      <c r="E1161" s="26">
        <v>13637</v>
      </c>
      <c r="F1161" s="9">
        <v>289</v>
      </c>
    </row>
    <row r="1162" spans="1:6" ht="15.75" x14ac:dyDescent="0.25">
      <c r="A1162" s="25" t="s">
        <v>2181</v>
      </c>
      <c r="B1162" s="25" t="s">
        <v>64</v>
      </c>
      <c r="C1162" s="27">
        <v>21</v>
      </c>
      <c r="D1162" s="26">
        <v>1</v>
      </c>
      <c r="E1162" s="26">
        <v>1</v>
      </c>
      <c r="F1162" s="9">
        <v>35</v>
      </c>
    </row>
    <row r="1163" spans="1:6" ht="15.75" x14ac:dyDescent="0.25">
      <c r="A1163" s="25" t="s">
        <v>2182</v>
      </c>
      <c r="B1163" s="25" t="s">
        <v>61</v>
      </c>
      <c r="C1163" s="27">
        <v>81</v>
      </c>
      <c r="D1163" s="26">
        <v>207</v>
      </c>
      <c r="E1163" s="26">
        <v>18415</v>
      </c>
      <c r="F1163" s="9">
        <v>86</v>
      </c>
    </row>
    <row r="1164" spans="1:6" ht="15.75" x14ac:dyDescent="0.25">
      <c r="A1164" s="25" t="s">
        <v>2183</v>
      </c>
      <c r="B1164" s="25" t="s">
        <v>61</v>
      </c>
      <c r="C1164" s="27">
        <v>0</v>
      </c>
      <c r="D1164" s="26">
        <v>1</v>
      </c>
      <c r="E1164" s="26">
        <v>1</v>
      </c>
      <c r="F1164" s="9">
        <v>75</v>
      </c>
    </row>
    <row r="1165" spans="1:6" ht="15.75" x14ac:dyDescent="0.25">
      <c r="A1165" s="25" t="s">
        <v>133</v>
      </c>
      <c r="B1165" s="25" t="s">
        <v>61</v>
      </c>
      <c r="C1165" s="27">
        <v>1760</v>
      </c>
      <c r="D1165" s="26">
        <v>32</v>
      </c>
      <c r="E1165" s="26">
        <v>2211</v>
      </c>
      <c r="F1165" s="9">
        <v>3783</v>
      </c>
    </row>
    <row r="1166" spans="1:6" ht="15.75" x14ac:dyDescent="0.25">
      <c r="A1166" s="25" t="s">
        <v>2184</v>
      </c>
      <c r="B1166" s="25" t="s">
        <v>64</v>
      </c>
      <c r="C1166" s="27">
        <v>17</v>
      </c>
      <c r="D1166" s="26">
        <v>0</v>
      </c>
      <c r="E1166" s="26">
        <v>0</v>
      </c>
      <c r="F1166" s="9">
        <v>65</v>
      </c>
    </row>
    <row r="1167" spans="1:6" ht="15.75" x14ac:dyDescent="0.25">
      <c r="A1167" s="25" t="s">
        <v>2185</v>
      </c>
      <c r="B1167" s="25" t="s">
        <v>64</v>
      </c>
      <c r="C1167" s="27">
        <v>0</v>
      </c>
      <c r="D1167" s="26">
        <v>9</v>
      </c>
      <c r="E1167" s="26">
        <v>111</v>
      </c>
      <c r="F1167" s="9">
        <v>10</v>
      </c>
    </row>
    <row r="1168" spans="1:6" ht="15.75" x14ac:dyDescent="0.25">
      <c r="A1168" s="25" t="s">
        <v>2186</v>
      </c>
      <c r="B1168" s="25" t="s">
        <v>64</v>
      </c>
      <c r="C1168" s="27">
        <v>0</v>
      </c>
      <c r="D1168" s="26">
        <v>4</v>
      </c>
      <c r="E1168" s="26">
        <v>598</v>
      </c>
      <c r="F1168" s="9">
        <v>3</v>
      </c>
    </row>
    <row r="1169" spans="1:6" ht="15.75" x14ac:dyDescent="0.25">
      <c r="A1169" s="25" t="s">
        <v>2187</v>
      </c>
      <c r="B1169" s="25" t="s">
        <v>64</v>
      </c>
      <c r="C1169" s="27">
        <v>0</v>
      </c>
      <c r="D1169" s="26">
        <v>0</v>
      </c>
      <c r="E1169" s="26">
        <v>0</v>
      </c>
      <c r="F1169" s="9">
        <v>16</v>
      </c>
    </row>
    <row r="1170" spans="1:6" ht="15.75" x14ac:dyDescent="0.25">
      <c r="A1170" s="25" t="s">
        <v>2188</v>
      </c>
      <c r="B1170" s="25" t="s">
        <v>64</v>
      </c>
      <c r="C1170" s="27">
        <v>58</v>
      </c>
      <c r="D1170" s="26">
        <v>21</v>
      </c>
      <c r="E1170" s="26">
        <v>2388</v>
      </c>
      <c r="F1170" s="9">
        <v>61</v>
      </c>
    </row>
    <row r="1171" spans="1:6" ht="15.75" x14ac:dyDescent="0.25">
      <c r="A1171" s="25" t="s">
        <v>2189</v>
      </c>
      <c r="B1171" s="25" t="s">
        <v>64</v>
      </c>
      <c r="C1171" s="27">
        <v>14</v>
      </c>
      <c r="D1171" s="26">
        <v>19</v>
      </c>
      <c r="E1171" s="26">
        <v>2201</v>
      </c>
      <c r="F1171" s="9">
        <v>25</v>
      </c>
    </row>
    <row r="1172" spans="1:6" ht="15.75" x14ac:dyDescent="0.25">
      <c r="A1172" s="25" t="s">
        <v>134</v>
      </c>
      <c r="B1172" s="25" t="s">
        <v>64</v>
      </c>
      <c r="C1172" s="27">
        <v>528</v>
      </c>
      <c r="D1172" s="26">
        <v>620</v>
      </c>
      <c r="E1172" s="26">
        <v>30396</v>
      </c>
      <c r="F1172" s="9">
        <v>804</v>
      </c>
    </row>
    <row r="1173" spans="1:6" ht="15.75" x14ac:dyDescent="0.25">
      <c r="A1173" s="25" t="s">
        <v>135</v>
      </c>
      <c r="B1173" s="25" t="s">
        <v>64</v>
      </c>
      <c r="C1173" s="27">
        <v>13</v>
      </c>
      <c r="D1173" s="26">
        <v>1</v>
      </c>
      <c r="E1173" s="26">
        <v>29</v>
      </c>
      <c r="F1173" s="9">
        <v>266</v>
      </c>
    </row>
    <row r="1174" spans="1:6" ht="15.75" x14ac:dyDescent="0.25">
      <c r="A1174" s="25" t="s">
        <v>2190</v>
      </c>
      <c r="B1174" s="25" t="s">
        <v>64</v>
      </c>
      <c r="C1174" s="27">
        <v>21</v>
      </c>
      <c r="D1174" s="26">
        <v>26</v>
      </c>
      <c r="E1174" s="26">
        <v>1112</v>
      </c>
      <c r="F1174" s="9">
        <v>78</v>
      </c>
    </row>
    <row r="1175" spans="1:6" ht="15.75" x14ac:dyDescent="0.25">
      <c r="A1175" s="25" t="s">
        <v>2191</v>
      </c>
      <c r="B1175" s="25" t="s">
        <v>61</v>
      </c>
      <c r="C1175" s="27">
        <v>20</v>
      </c>
      <c r="D1175" s="26">
        <v>24</v>
      </c>
      <c r="E1175" s="26">
        <v>1084</v>
      </c>
      <c r="F1175" s="9">
        <v>25</v>
      </c>
    </row>
    <row r="1176" spans="1:6" ht="15.75" x14ac:dyDescent="0.25">
      <c r="A1176" s="25" t="s">
        <v>2192</v>
      </c>
      <c r="B1176" s="25" t="s">
        <v>64</v>
      </c>
      <c r="C1176" s="27">
        <v>0</v>
      </c>
      <c r="D1176" s="26">
        <v>6</v>
      </c>
      <c r="E1176" s="26">
        <v>75</v>
      </c>
      <c r="F1176" s="9">
        <v>6</v>
      </c>
    </row>
    <row r="1177" spans="1:6" ht="15.75" x14ac:dyDescent="0.25">
      <c r="A1177" s="25" t="s">
        <v>136</v>
      </c>
      <c r="B1177" s="25" t="s">
        <v>64</v>
      </c>
      <c r="C1177" s="27">
        <v>325</v>
      </c>
      <c r="D1177" s="26">
        <v>298</v>
      </c>
      <c r="E1177" s="26">
        <v>46661</v>
      </c>
      <c r="F1177" s="9">
        <v>452</v>
      </c>
    </row>
    <row r="1178" spans="1:6" ht="15.75" x14ac:dyDescent="0.25">
      <c r="A1178" s="25" t="s">
        <v>137</v>
      </c>
      <c r="B1178" s="25" t="s">
        <v>64</v>
      </c>
      <c r="C1178" s="27">
        <v>53</v>
      </c>
      <c r="D1178" s="26">
        <v>33</v>
      </c>
      <c r="E1178" s="26">
        <v>2888</v>
      </c>
      <c r="F1178" s="9">
        <v>130</v>
      </c>
    </row>
    <row r="1179" spans="1:6" ht="15.75" x14ac:dyDescent="0.25">
      <c r="A1179" s="25" t="s">
        <v>2193</v>
      </c>
      <c r="B1179" s="25" t="s">
        <v>64</v>
      </c>
      <c r="C1179" s="27">
        <v>80</v>
      </c>
      <c r="D1179" s="26">
        <v>45</v>
      </c>
      <c r="E1179" s="26">
        <v>7801</v>
      </c>
      <c r="F1179" s="9">
        <v>182</v>
      </c>
    </row>
    <row r="1180" spans="1:6" ht="15.75" x14ac:dyDescent="0.25">
      <c r="A1180" s="25" t="s">
        <v>138</v>
      </c>
      <c r="B1180" s="25" t="s">
        <v>61</v>
      </c>
      <c r="C1180" s="27">
        <v>23</v>
      </c>
      <c r="D1180" s="26">
        <v>57</v>
      </c>
      <c r="E1180" s="26">
        <v>1775</v>
      </c>
      <c r="F1180" s="9">
        <v>115</v>
      </c>
    </row>
    <row r="1181" spans="1:6" ht="15.75" x14ac:dyDescent="0.25">
      <c r="A1181" s="25" t="s">
        <v>2194</v>
      </c>
      <c r="B1181" s="25" t="s">
        <v>64</v>
      </c>
      <c r="C1181" s="27">
        <v>5</v>
      </c>
      <c r="D1181" s="26">
        <v>0</v>
      </c>
      <c r="E1181" s="26">
        <v>0</v>
      </c>
      <c r="F1181" s="9">
        <v>6</v>
      </c>
    </row>
    <row r="1182" spans="1:6" ht="15.75" x14ac:dyDescent="0.25">
      <c r="A1182" s="25" t="s">
        <v>139</v>
      </c>
      <c r="B1182" s="25" t="s">
        <v>64</v>
      </c>
      <c r="C1182" s="27">
        <v>89</v>
      </c>
      <c r="D1182" s="26">
        <v>25</v>
      </c>
      <c r="E1182" s="26">
        <v>1034</v>
      </c>
      <c r="F1182" s="9">
        <v>117</v>
      </c>
    </row>
    <row r="1183" spans="1:6" ht="15.75" x14ac:dyDescent="0.25">
      <c r="A1183" s="25" t="s">
        <v>2195</v>
      </c>
      <c r="B1183" s="25" t="s">
        <v>64</v>
      </c>
      <c r="C1183" s="27">
        <v>5</v>
      </c>
      <c r="D1183" s="26">
        <v>2</v>
      </c>
      <c r="E1183" s="26">
        <v>16</v>
      </c>
      <c r="F1183" s="9">
        <v>12</v>
      </c>
    </row>
    <row r="1184" spans="1:6" ht="15.75" x14ac:dyDescent="0.25">
      <c r="A1184" s="25" t="s">
        <v>140</v>
      </c>
      <c r="B1184" s="25" t="s">
        <v>64</v>
      </c>
      <c r="C1184" s="27">
        <v>131</v>
      </c>
      <c r="D1184" s="26">
        <v>29</v>
      </c>
      <c r="E1184" s="26">
        <v>2151</v>
      </c>
      <c r="F1184" s="9">
        <v>207</v>
      </c>
    </row>
    <row r="1185" spans="1:6" ht="15.75" x14ac:dyDescent="0.25">
      <c r="A1185" s="25" t="s">
        <v>141</v>
      </c>
      <c r="B1185" s="25" t="s">
        <v>64</v>
      </c>
      <c r="C1185" s="27">
        <v>199</v>
      </c>
      <c r="D1185" s="26">
        <v>395</v>
      </c>
      <c r="E1185" s="26">
        <v>34390</v>
      </c>
      <c r="F1185" s="9">
        <v>412</v>
      </c>
    </row>
    <row r="1186" spans="1:6" ht="15.75" x14ac:dyDescent="0.25">
      <c r="A1186" s="25" t="s">
        <v>142</v>
      </c>
      <c r="B1186" s="25" t="s">
        <v>64</v>
      </c>
      <c r="C1186" s="27">
        <v>116</v>
      </c>
      <c r="D1186" s="26">
        <v>79</v>
      </c>
      <c r="E1186" s="26">
        <v>8184</v>
      </c>
      <c r="F1186" s="9">
        <v>147</v>
      </c>
    </row>
    <row r="1187" spans="1:6" ht="15.75" x14ac:dyDescent="0.25">
      <c r="A1187" s="25" t="s">
        <v>2196</v>
      </c>
      <c r="B1187" s="25" t="s">
        <v>64</v>
      </c>
      <c r="C1187" s="27">
        <v>0</v>
      </c>
      <c r="D1187" s="26">
        <v>3</v>
      </c>
      <c r="E1187" s="26">
        <v>30</v>
      </c>
      <c r="F1187" s="9">
        <v>9</v>
      </c>
    </row>
    <row r="1188" spans="1:6" ht="15.75" x14ac:dyDescent="0.25">
      <c r="A1188" s="25" t="s">
        <v>2197</v>
      </c>
      <c r="B1188" s="25" t="s">
        <v>64</v>
      </c>
      <c r="C1188" s="27">
        <v>2</v>
      </c>
      <c r="D1188" s="26">
        <v>31</v>
      </c>
      <c r="E1188" s="26">
        <v>1355</v>
      </c>
      <c r="F1188" s="9">
        <v>9</v>
      </c>
    </row>
    <row r="1189" spans="1:6" ht="15.75" x14ac:dyDescent="0.25">
      <c r="A1189" s="25" t="s">
        <v>2198</v>
      </c>
      <c r="B1189" s="25" t="s">
        <v>64</v>
      </c>
      <c r="C1189" s="27">
        <v>5</v>
      </c>
      <c r="D1189" s="26">
        <v>4</v>
      </c>
      <c r="E1189" s="26">
        <v>105</v>
      </c>
      <c r="F1189" s="9">
        <v>14</v>
      </c>
    </row>
    <row r="1190" spans="1:6" ht="15.75" x14ac:dyDescent="0.25">
      <c r="A1190" s="25" t="s">
        <v>2199</v>
      </c>
      <c r="B1190" s="25" t="s">
        <v>64</v>
      </c>
      <c r="C1190" s="27">
        <v>0</v>
      </c>
      <c r="D1190" s="26">
        <v>2</v>
      </c>
      <c r="E1190" s="26">
        <v>10</v>
      </c>
      <c r="F1190" s="9">
        <v>7</v>
      </c>
    </row>
    <row r="1191" spans="1:6" ht="15.75" x14ac:dyDescent="0.25">
      <c r="A1191" s="25" t="s">
        <v>2200</v>
      </c>
      <c r="B1191" s="25" t="s">
        <v>64</v>
      </c>
      <c r="C1191" s="27">
        <v>29</v>
      </c>
      <c r="D1191" s="26">
        <v>32</v>
      </c>
      <c r="E1191" s="26">
        <v>5592</v>
      </c>
      <c r="F1191" s="9">
        <v>81</v>
      </c>
    </row>
    <row r="1192" spans="1:6" ht="15.75" x14ac:dyDescent="0.25">
      <c r="A1192" s="25" t="s">
        <v>2201</v>
      </c>
      <c r="B1192" s="25" t="s">
        <v>64</v>
      </c>
      <c r="C1192" s="27">
        <v>5</v>
      </c>
      <c r="D1192" s="26">
        <v>6</v>
      </c>
      <c r="E1192" s="26">
        <v>162</v>
      </c>
      <c r="F1192" s="9">
        <v>13</v>
      </c>
    </row>
    <row r="1193" spans="1:6" ht="15.75" x14ac:dyDescent="0.25">
      <c r="A1193" s="25" t="s">
        <v>2202</v>
      </c>
      <c r="B1193" s="25" t="s">
        <v>61</v>
      </c>
      <c r="C1193" s="27">
        <v>0</v>
      </c>
      <c r="D1193" s="26">
        <v>1</v>
      </c>
      <c r="E1193" s="26">
        <v>18</v>
      </c>
      <c r="F1193" s="9">
        <v>3</v>
      </c>
    </row>
    <row r="1194" spans="1:6" ht="15.75" x14ac:dyDescent="0.25">
      <c r="A1194" s="25" t="s">
        <v>2203</v>
      </c>
      <c r="B1194" s="25" t="s">
        <v>64</v>
      </c>
      <c r="C1194" s="27">
        <v>3</v>
      </c>
      <c r="D1194" s="26">
        <v>0</v>
      </c>
      <c r="E1194" s="26">
        <v>0</v>
      </c>
      <c r="F1194" s="9">
        <v>26</v>
      </c>
    </row>
    <row r="1195" spans="1:6" ht="15.75" x14ac:dyDescent="0.25">
      <c r="A1195" s="25" t="s">
        <v>2204</v>
      </c>
      <c r="B1195" s="25" t="s">
        <v>64</v>
      </c>
      <c r="C1195" s="27">
        <v>21</v>
      </c>
      <c r="D1195" s="26">
        <v>5</v>
      </c>
      <c r="E1195" s="26">
        <v>2747</v>
      </c>
      <c r="F1195" s="9">
        <v>92</v>
      </c>
    </row>
    <row r="1196" spans="1:6" ht="15.75" x14ac:dyDescent="0.25">
      <c r="A1196" s="25" t="s">
        <v>2205</v>
      </c>
      <c r="B1196" s="25" t="s">
        <v>61</v>
      </c>
      <c r="C1196" s="27">
        <v>0</v>
      </c>
      <c r="D1196" s="26">
        <v>3</v>
      </c>
      <c r="E1196" s="26">
        <v>84</v>
      </c>
      <c r="F1196" s="9">
        <v>54</v>
      </c>
    </row>
    <row r="1197" spans="1:6" ht="15.75" x14ac:dyDescent="0.25">
      <c r="A1197" s="25" t="s">
        <v>2206</v>
      </c>
      <c r="B1197" s="25" t="s">
        <v>61</v>
      </c>
      <c r="C1197" s="27">
        <v>11</v>
      </c>
      <c r="D1197" s="26">
        <v>17</v>
      </c>
      <c r="E1197" s="26">
        <v>3073</v>
      </c>
      <c r="F1197" s="9">
        <v>23</v>
      </c>
    </row>
    <row r="1198" spans="1:6" ht="15.75" x14ac:dyDescent="0.25">
      <c r="A1198" s="25" t="s">
        <v>2207</v>
      </c>
      <c r="B1198" s="25" t="s">
        <v>61</v>
      </c>
      <c r="C1198" s="27">
        <v>0</v>
      </c>
      <c r="D1198" s="26">
        <v>0</v>
      </c>
      <c r="E1198" s="26">
        <v>0</v>
      </c>
      <c r="F1198" s="9">
        <v>3</v>
      </c>
    </row>
    <row r="1199" spans="1:6" ht="15.75" x14ac:dyDescent="0.25">
      <c r="A1199" s="25" t="s">
        <v>143</v>
      </c>
      <c r="B1199" s="25" t="s">
        <v>61</v>
      </c>
      <c r="C1199" s="27">
        <v>364</v>
      </c>
      <c r="D1199" s="26">
        <v>151</v>
      </c>
      <c r="E1199" s="26">
        <v>307437</v>
      </c>
      <c r="F1199" s="9">
        <v>423</v>
      </c>
    </row>
    <row r="1200" spans="1:6" ht="15.75" x14ac:dyDescent="0.25">
      <c r="A1200" s="25" t="s">
        <v>144</v>
      </c>
      <c r="B1200" s="25" t="s">
        <v>64</v>
      </c>
      <c r="C1200" s="27">
        <v>919</v>
      </c>
      <c r="D1200" s="26">
        <v>362</v>
      </c>
      <c r="E1200" s="26">
        <v>28331</v>
      </c>
      <c r="F1200" s="9">
        <v>1092</v>
      </c>
    </row>
    <row r="1201" spans="1:6" ht="15.75" x14ac:dyDescent="0.25">
      <c r="A1201" s="25" t="s">
        <v>2208</v>
      </c>
      <c r="B1201" s="25" t="s">
        <v>64</v>
      </c>
      <c r="C1201" s="27">
        <v>41</v>
      </c>
      <c r="D1201" s="26">
        <v>52</v>
      </c>
      <c r="E1201" s="26">
        <v>7890</v>
      </c>
      <c r="F1201" s="9">
        <v>63</v>
      </c>
    </row>
    <row r="1202" spans="1:6" ht="15.75" x14ac:dyDescent="0.25">
      <c r="A1202" s="25" t="s">
        <v>145</v>
      </c>
      <c r="B1202" s="25" t="s">
        <v>61</v>
      </c>
      <c r="C1202" s="27">
        <v>63</v>
      </c>
      <c r="D1202" s="26">
        <v>194</v>
      </c>
      <c r="E1202" s="26">
        <v>25197</v>
      </c>
      <c r="F1202" s="9">
        <v>180</v>
      </c>
    </row>
    <row r="1203" spans="1:6" ht="15.75" x14ac:dyDescent="0.25">
      <c r="A1203" s="25" t="s">
        <v>2209</v>
      </c>
      <c r="B1203" s="25" t="s">
        <v>64</v>
      </c>
      <c r="C1203" s="27">
        <v>7</v>
      </c>
      <c r="D1203" s="26">
        <v>4</v>
      </c>
      <c r="E1203" s="26">
        <v>319</v>
      </c>
      <c r="F1203" s="9">
        <v>54</v>
      </c>
    </row>
    <row r="1204" spans="1:6" ht="15.75" x14ac:dyDescent="0.25">
      <c r="A1204" s="25" t="s">
        <v>146</v>
      </c>
      <c r="B1204" s="25" t="s">
        <v>64</v>
      </c>
      <c r="C1204" s="27">
        <v>73</v>
      </c>
      <c r="D1204" s="26">
        <v>3</v>
      </c>
      <c r="E1204" s="26">
        <v>18</v>
      </c>
      <c r="F1204" s="9">
        <v>194</v>
      </c>
    </row>
    <row r="1205" spans="1:6" ht="15.75" x14ac:dyDescent="0.25">
      <c r="A1205" s="25" t="s">
        <v>2210</v>
      </c>
      <c r="B1205" s="25" t="s">
        <v>64</v>
      </c>
      <c r="C1205" s="27">
        <v>0</v>
      </c>
      <c r="D1205" s="26">
        <v>12</v>
      </c>
      <c r="E1205" s="26">
        <v>1857</v>
      </c>
      <c r="F1205" s="9">
        <v>12</v>
      </c>
    </row>
    <row r="1206" spans="1:6" ht="15.75" x14ac:dyDescent="0.25">
      <c r="A1206" s="25" t="s">
        <v>2211</v>
      </c>
      <c r="B1206" s="25" t="s">
        <v>64</v>
      </c>
      <c r="C1206" s="27">
        <v>41</v>
      </c>
      <c r="D1206" s="26">
        <v>23</v>
      </c>
      <c r="E1206" s="26">
        <v>2422</v>
      </c>
      <c r="F1206" s="9">
        <v>46</v>
      </c>
    </row>
    <row r="1207" spans="1:6" ht="15.75" x14ac:dyDescent="0.25">
      <c r="A1207" s="25" t="s">
        <v>147</v>
      </c>
      <c r="B1207" s="25" t="s">
        <v>64</v>
      </c>
      <c r="C1207" s="27">
        <v>131</v>
      </c>
      <c r="D1207" s="26">
        <v>21</v>
      </c>
      <c r="E1207" s="26">
        <v>2460</v>
      </c>
      <c r="F1207" s="9">
        <v>397</v>
      </c>
    </row>
    <row r="1208" spans="1:6" ht="15.75" x14ac:dyDescent="0.25">
      <c r="A1208" s="25" t="s">
        <v>2212</v>
      </c>
      <c r="B1208" s="25" t="s">
        <v>61</v>
      </c>
      <c r="C1208" s="27">
        <v>6</v>
      </c>
      <c r="D1208" s="26">
        <v>4</v>
      </c>
      <c r="E1208" s="26">
        <v>59</v>
      </c>
      <c r="F1208" s="9">
        <v>24</v>
      </c>
    </row>
    <row r="1209" spans="1:6" ht="15.75" x14ac:dyDescent="0.25">
      <c r="A1209" s="25" t="s">
        <v>2213</v>
      </c>
      <c r="B1209" s="25" t="s">
        <v>64</v>
      </c>
      <c r="C1209" s="27">
        <v>22</v>
      </c>
      <c r="D1209" s="26">
        <v>0</v>
      </c>
      <c r="E1209" s="26">
        <v>0</v>
      </c>
      <c r="F1209" s="9">
        <v>49</v>
      </c>
    </row>
    <row r="1210" spans="1:6" ht="15.75" x14ac:dyDescent="0.25">
      <c r="A1210" s="25" t="s">
        <v>2214</v>
      </c>
      <c r="B1210" s="25" t="s">
        <v>64</v>
      </c>
      <c r="C1210" s="27">
        <v>0</v>
      </c>
      <c r="D1210" s="26">
        <v>1</v>
      </c>
      <c r="E1210" s="26">
        <v>3</v>
      </c>
      <c r="F1210" s="9">
        <v>3</v>
      </c>
    </row>
    <row r="1211" spans="1:6" ht="15.75" x14ac:dyDescent="0.25">
      <c r="A1211" s="25" t="s">
        <v>2215</v>
      </c>
      <c r="B1211" s="25" t="s">
        <v>61</v>
      </c>
      <c r="C1211" s="27">
        <v>32</v>
      </c>
      <c r="D1211" s="26">
        <v>12</v>
      </c>
      <c r="E1211" s="26">
        <v>470</v>
      </c>
      <c r="F1211" s="9">
        <v>63</v>
      </c>
    </row>
    <row r="1212" spans="1:6" ht="15.75" x14ac:dyDescent="0.25">
      <c r="A1212" s="25" t="s">
        <v>2216</v>
      </c>
      <c r="B1212" s="25" t="s">
        <v>64</v>
      </c>
      <c r="C1212" s="27">
        <v>18</v>
      </c>
      <c r="D1212" s="26">
        <v>7</v>
      </c>
      <c r="E1212" s="26">
        <v>123</v>
      </c>
      <c r="F1212" s="9">
        <v>23</v>
      </c>
    </row>
    <row r="1213" spans="1:6" ht="15.75" x14ac:dyDescent="0.25">
      <c r="A1213" s="25" t="s">
        <v>2217</v>
      </c>
      <c r="B1213" s="25" t="s">
        <v>64</v>
      </c>
      <c r="C1213" s="27">
        <v>20</v>
      </c>
      <c r="D1213" s="26">
        <v>14</v>
      </c>
      <c r="E1213" s="26">
        <v>1618</v>
      </c>
      <c r="F1213" s="9">
        <v>31</v>
      </c>
    </row>
    <row r="1214" spans="1:6" ht="15.75" x14ac:dyDescent="0.25">
      <c r="A1214" s="25" t="s">
        <v>2218</v>
      </c>
      <c r="B1214" s="25" t="s">
        <v>64</v>
      </c>
      <c r="C1214" s="27">
        <v>9</v>
      </c>
      <c r="D1214" s="26">
        <v>0</v>
      </c>
      <c r="E1214" s="26">
        <v>0</v>
      </c>
      <c r="F1214" s="9">
        <v>22</v>
      </c>
    </row>
    <row r="1215" spans="1:6" ht="15.75" x14ac:dyDescent="0.25">
      <c r="A1215" s="25" t="s">
        <v>2219</v>
      </c>
      <c r="B1215" s="25" t="s">
        <v>64</v>
      </c>
      <c r="C1215" s="27">
        <v>28</v>
      </c>
      <c r="D1215" s="26">
        <v>9</v>
      </c>
      <c r="E1215" s="26">
        <v>1389</v>
      </c>
      <c r="F1215" s="9">
        <v>45</v>
      </c>
    </row>
    <row r="1216" spans="1:6" ht="15.75" x14ac:dyDescent="0.25">
      <c r="A1216" s="25" t="s">
        <v>2220</v>
      </c>
      <c r="B1216" s="25" t="s">
        <v>61</v>
      </c>
      <c r="C1216" s="27">
        <v>18</v>
      </c>
      <c r="D1216" s="26">
        <v>15</v>
      </c>
      <c r="E1216" s="26">
        <v>1338</v>
      </c>
      <c r="F1216" s="9">
        <v>37</v>
      </c>
    </row>
    <row r="1217" spans="1:6" ht="15.75" x14ac:dyDescent="0.25">
      <c r="A1217" s="25" t="s">
        <v>2221</v>
      </c>
      <c r="B1217" s="25" t="s">
        <v>64</v>
      </c>
      <c r="C1217" s="27">
        <v>9</v>
      </c>
      <c r="D1217" s="26">
        <v>2</v>
      </c>
      <c r="E1217" s="26">
        <v>1552</v>
      </c>
      <c r="F1217" s="9">
        <v>16</v>
      </c>
    </row>
    <row r="1218" spans="1:6" ht="15.75" x14ac:dyDescent="0.25">
      <c r="A1218" s="25" t="s">
        <v>2222</v>
      </c>
      <c r="B1218" s="25" t="s">
        <v>64</v>
      </c>
      <c r="C1218" s="27">
        <v>0</v>
      </c>
      <c r="D1218" s="26">
        <v>1</v>
      </c>
      <c r="E1218" s="26">
        <v>10</v>
      </c>
      <c r="F1218" s="9">
        <v>9</v>
      </c>
    </row>
    <row r="1219" spans="1:6" ht="15.75" x14ac:dyDescent="0.25">
      <c r="A1219" s="25" t="s">
        <v>148</v>
      </c>
      <c r="B1219" s="25" t="s">
        <v>61</v>
      </c>
      <c r="C1219" s="27">
        <v>198</v>
      </c>
      <c r="D1219" s="26">
        <v>31</v>
      </c>
      <c r="E1219" s="26">
        <v>9206</v>
      </c>
      <c r="F1219" s="9">
        <v>248</v>
      </c>
    </row>
    <row r="1220" spans="1:6" ht="15.75" x14ac:dyDescent="0.25">
      <c r="A1220" s="25" t="s">
        <v>149</v>
      </c>
      <c r="B1220" s="25" t="s">
        <v>61</v>
      </c>
      <c r="C1220" s="27">
        <v>116</v>
      </c>
      <c r="D1220" s="26">
        <v>249</v>
      </c>
      <c r="E1220" s="26">
        <v>59340</v>
      </c>
      <c r="F1220" s="9">
        <v>647</v>
      </c>
    </row>
    <row r="1221" spans="1:6" ht="15.75" x14ac:dyDescent="0.25">
      <c r="A1221" s="25" t="s">
        <v>2223</v>
      </c>
      <c r="B1221" s="25" t="s">
        <v>64</v>
      </c>
      <c r="C1221" s="27">
        <v>0</v>
      </c>
      <c r="D1221" s="26">
        <v>6</v>
      </c>
      <c r="E1221" s="26">
        <v>78</v>
      </c>
      <c r="F1221" s="9">
        <v>8</v>
      </c>
    </row>
    <row r="1222" spans="1:6" ht="15.75" x14ac:dyDescent="0.25">
      <c r="A1222" s="25" t="s">
        <v>2224</v>
      </c>
      <c r="B1222" s="25" t="s">
        <v>64</v>
      </c>
      <c r="C1222" s="27">
        <v>189</v>
      </c>
      <c r="D1222" s="26">
        <v>5</v>
      </c>
      <c r="E1222" s="26">
        <v>88</v>
      </c>
      <c r="F1222" s="9">
        <v>215</v>
      </c>
    </row>
    <row r="1223" spans="1:6" ht="15.75" x14ac:dyDescent="0.25">
      <c r="A1223" s="25" t="s">
        <v>2225</v>
      </c>
      <c r="B1223" s="25" t="s">
        <v>64</v>
      </c>
      <c r="C1223" s="27">
        <v>17</v>
      </c>
      <c r="D1223" s="26">
        <v>22</v>
      </c>
      <c r="E1223" s="26">
        <v>2507</v>
      </c>
      <c r="F1223" s="9">
        <v>18</v>
      </c>
    </row>
    <row r="1224" spans="1:6" ht="15.75" x14ac:dyDescent="0.25">
      <c r="A1224" s="25" t="s">
        <v>150</v>
      </c>
      <c r="B1224" s="25" t="s">
        <v>64</v>
      </c>
      <c r="C1224" s="27">
        <v>0</v>
      </c>
      <c r="D1224" s="26">
        <v>2</v>
      </c>
      <c r="E1224" s="26">
        <v>38</v>
      </c>
      <c r="F1224" s="9">
        <v>267</v>
      </c>
    </row>
    <row r="1225" spans="1:6" ht="15.75" x14ac:dyDescent="0.25">
      <c r="A1225" s="25" t="s">
        <v>2226</v>
      </c>
      <c r="B1225" s="25" t="s">
        <v>61</v>
      </c>
      <c r="C1225" s="27">
        <v>0</v>
      </c>
      <c r="D1225" s="26">
        <v>1</v>
      </c>
      <c r="E1225" s="26">
        <v>30</v>
      </c>
      <c r="F1225" s="9">
        <v>14</v>
      </c>
    </row>
    <row r="1226" spans="1:6" ht="15.75" x14ac:dyDescent="0.25">
      <c r="A1226" s="25" t="s">
        <v>151</v>
      </c>
      <c r="B1226" s="25" t="s">
        <v>61</v>
      </c>
      <c r="C1226" s="27">
        <v>84</v>
      </c>
      <c r="D1226" s="26">
        <v>38</v>
      </c>
      <c r="E1226" s="26">
        <v>2234</v>
      </c>
      <c r="F1226" s="9">
        <v>112</v>
      </c>
    </row>
    <row r="1227" spans="1:6" ht="15.75" x14ac:dyDescent="0.25">
      <c r="A1227" s="25" t="s">
        <v>2227</v>
      </c>
      <c r="B1227" s="25" t="s">
        <v>64</v>
      </c>
      <c r="C1227" s="27">
        <v>63</v>
      </c>
      <c r="D1227" s="26">
        <v>47</v>
      </c>
      <c r="E1227" s="26">
        <v>2469</v>
      </c>
      <c r="F1227" s="9">
        <v>70</v>
      </c>
    </row>
    <row r="1228" spans="1:6" ht="15.75" x14ac:dyDescent="0.25">
      <c r="A1228" s="25" t="s">
        <v>152</v>
      </c>
      <c r="B1228" s="25" t="s">
        <v>64</v>
      </c>
      <c r="C1228" s="27">
        <v>216</v>
      </c>
      <c r="D1228" s="26">
        <v>3</v>
      </c>
      <c r="E1228" s="26">
        <v>70</v>
      </c>
      <c r="F1228" s="9">
        <v>557</v>
      </c>
    </row>
    <row r="1229" spans="1:6" ht="15.75" x14ac:dyDescent="0.25">
      <c r="A1229" s="25" t="s">
        <v>2228</v>
      </c>
      <c r="B1229" s="25" t="s">
        <v>61</v>
      </c>
      <c r="C1229" s="27">
        <v>19</v>
      </c>
      <c r="D1229" s="26">
        <v>4</v>
      </c>
      <c r="E1229" s="26">
        <v>125</v>
      </c>
      <c r="F1229" s="9">
        <v>73</v>
      </c>
    </row>
    <row r="1230" spans="1:6" ht="15.75" x14ac:dyDescent="0.25">
      <c r="A1230" s="25" t="s">
        <v>2229</v>
      </c>
      <c r="B1230" s="25" t="s">
        <v>64</v>
      </c>
      <c r="C1230" s="27">
        <v>5</v>
      </c>
      <c r="D1230" s="26">
        <v>0</v>
      </c>
      <c r="E1230" s="26">
        <v>0</v>
      </c>
      <c r="F1230" s="9">
        <v>9</v>
      </c>
    </row>
    <row r="1231" spans="1:6" ht="15.75" x14ac:dyDescent="0.25">
      <c r="A1231" s="25" t="s">
        <v>2230</v>
      </c>
      <c r="B1231" s="25" t="s">
        <v>61</v>
      </c>
      <c r="C1231" s="27">
        <v>18</v>
      </c>
      <c r="D1231" s="26">
        <v>28</v>
      </c>
      <c r="E1231" s="26">
        <v>6330</v>
      </c>
      <c r="F1231" s="9">
        <v>27</v>
      </c>
    </row>
    <row r="1232" spans="1:6" ht="15.75" x14ac:dyDescent="0.25">
      <c r="A1232" s="25" t="s">
        <v>2231</v>
      </c>
      <c r="B1232" s="25" t="s">
        <v>64</v>
      </c>
      <c r="C1232" s="27">
        <v>69</v>
      </c>
      <c r="D1232" s="26">
        <v>17</v>
      </c>
      <c r="E1232" s="26">
        <v>1590</v>
      </c>
      <c r="F1232" s="9">
        <v>99</v>
      </c>
    </row>
    <row r="1233" spans="1:6" ht="15.75" x14ac:dyDescent="0.25">
      <c r="A1233" s="25" t="s">
        <v>153</v>
      </c>
      <c r="B1233" s="25" t="s">
        <v>61</v>
      </c>
      <c r="C1233" s="27">
        <v>101</v>
      </c>
      <c r="D1233" s="26">
        <v>188</v>
      </c>
      <c r="E1233" s="26">
        <v>18559</v>
      </c>
      <c r="F1233" s="9">
        <v>179</v>
      </c>
    </row>
    <row r="1234" spans="1:6" ht="15.75" x14ac:dyDescent="0.25">
      <c r="A1234" s="25" t="s">
        <v>2232</v>
      </c>
      <c r="B1234" s="25" t="s">
        <v>61</v>
      </c>
      <c r="C1234" s="27">
        <v>0</v>
      </c>
      <c r="D1234" s="26">
        <v>14</v>
      </c>
      <c r="E1234" s="26">
        <v>2967</v>
      </c>
      <c r="F1234" s="9">
        <v>2</v>
      </c>
    </row>
    <row r="1235" spans="1:6" ht="15.75" x14ac:dyDescent="0.25">
      <c r="A1235" s="25" t="s">
        <v>2233</v>
      </c>
      <c r="B1235" s="25" t="s">
        <v>64</v>
      </c>
      <c r="C1235" s="27">
        <v>3</v>
      </c>
      <c r="D1235" s="26">
        <v>0</v>
      </c>
      <c r="E1235" s="26">
        <v>0</v>
      </c>
      <c r="F1235" s="9">
        <v>12</v>
      </c>
    </row>
    <row r="1236" spans="1:6" ht="15.75" x14ac:dyDescent="0.25">
      <c r="A1236" s="25" t="s">
        <v>154</v>
      </c>
      <c r="B1236" s="25" t="s">
        <v>64</v>
      </c>
      <c r="C1236" s="27">
        <v>202</v>
      </c>
      <c r="D1236" s="26">
        <v>232</v>
      </c>
      <c r="E1236" s="26">
        <v>34011</v>
      </c>
      <c r="F1236" s="9">
        <v>271</v>
      </c>
    </row>
    <row r="1237" spans="1:6" ht="15.75" x14ac:dyDescent="0.25">
      <c r="A1237" s="25" t="s">
        <v>2234</v>
      </c>
      <c r="B1237" s="25" t="s">
        <v>64</v>
      </c>
      <c r="C1237" s="27">
        <v>7</v>
      </c>
      <c r="D1237" s="26">
        <v>0</v>
      </c>
      <c r="E1237" s="26">
        <v>0</v>
      </c>
      <c r="F1237" s="9">
        <v>18</v>
      </c>
    </row>
    <row r="1238" spans="1:6" ht="15.75" x14ac:dyDescent="0.25">
      <c r="A1238" s="25" t="s">
        <v>2235</v>
      </c>
      <c r="B1238" s="25" t="s">
        <v>64</v>
      </c>
      <c r="C1238" s="27">
        <v>16</v>
      </c>
      <c r="D1238" s="26">
        <v>26</v>
      </c>
      <c r="E1238" s="26">
        <v>2981</v>
      </c>
      <c r="F1238" s="9">
        <v>19</v>
      </c>
    </row>
    <row r="1239" spans="1:6" ht="15.75" x14ac:dyDescent="0.25">
      <c r="A1239" s="25" t="s">
        <v>155</v>
      </c>
      <c r="B1239" s="25" t="s">
        <v>64</v>
      </c>
      <c r="C1239" s="27">
        <v>374</v>
      </c>
      <c r="D1239" s="26">
        <v>47</v>
      </c>
      <c r="E1239" s="26">
        <v>3761</v>
      </c>
      <c r="F1239" s="9">
        <v>674</v>
      </c>
    </row>
    <row r="1240" spans="1:6" ht="15.75" x14ac:dyDescent="0.25">
      <c r="A1240" s="25" t="s">
        <v>2236</v>
      </c>
      <c r="B1240" s="25" t="s">
        <v>64</v>
      </c>
      <c r="C1240" s="27">
        <v>40</v>
      </c>
      <c r="D1240" s="26">
        <v>21</v>
      </c>
      <c r="E1240" s="26">
        <v>1080</v>
      </c>
      <c r="F1240" s="9">
        <v>52</v>
      </c>
    </row>
    <row r="1241" spans="1:6" ht="15.75" x14ac:dyDescent="0.25">
      <c r="A1241" s="25" t="s">
        <v>2237</v>
      </c>
      <c r="B1241" s="25" t="s">
        <v>64</v>
      </c>
      <c r="C1241" s="27">
        <v>11</v>
      </c>
      <c r="D1241" s="26">
        <v>4</v>
      </c>
      <c r="E1241" s="26">
        <v>13</v>
      </c>
      <c r="F1241" s="9">
        <v>70</v>
      </c>
    </row>
    <row r="1242" spans="1:6" ht="15.75" x14ac:dyDescent="0.25">
      <c r="A1242" s="25" t="s">
        <v>156</v>
      </c>
      <c r="B1242" s="25" t="s">
        <v>61</v>
      </c>
      <c r="C1242" s="27">
        <v>123</v>
      </c>
      <c r="D1242" s="26">
        <v>0</v>
      </c>
      <c r="E1242" s="26">
        <v>0</v>
      </c>
      <c r="F1242" s="9">
        <v>221</v>
      </c>
    </row>
    <row r="1243" spans="1:6" ht="15.75" x14ac:dyDescent="0.25">
      <c r="A1243" s="25" t="s">
        <v>157</v>
      </c>
      <c r="B1243" s="25" t="s">
        <v>64</v>
      </c>
      <c r="C1243" s="27">
        <v>61</v>
      </c>
      <c r="D1243" s="26">
        <v>9</v>
      </c>
      <c r="E1243" s="26">
        <v>150</v>
      </c>
      <c r="F1243" s="9">
        <v>218</v>
      </c>
    </row>
    <row r="1244" spans="1:6" ht="15.75" x14ac:dyDescent="0.25">
      <c r="A1244" s="25" t="s">
        <v>2238</v>
      </c>
      <c r="B1244" s="25" t="s">
        <v>61</v>
      </c>
      <c r="C1244" s="27">
        <v>88</v>
      </c>
      <c r="D1244" s="26">
        <v>711</v>
      </c>
      <c r="E1244" s="26">
        <v>31579</v>
      </c>
      <c r="F1244" s="9">
        <v>93</v>
      </c>
    </row>
    <row r="1245" spans="1:6" ht="15.75" x14ac:dyDescent="0.25">
      <c r="A1245" s="25" t="s">
        <v>158</v>
      </c>
      <c r="B1245" s="25" t="s">
        <v>64</v>
      </c>
      <c r="C1245" s="27">
        <v>233</v>
      </c>
      <c r="D1245" s="26">
        <v>18</v>
      </c>
      <c r="E1245" s="26">
        <v>166</v>
      </c>
      <c r="F1245" s="9">
        <v>414</v>
      </c>
    </row>
    <row r="1246" spans="1:6" ht="15.75" x14ac:dyDescent="0.25">
      <c r="A1246" s="25" t="s">
        <v>159</v>
      </c>
      <c r="B1246" s="25" t="s">
        <v>61</v>
      </c>
      <c r="C1246" s="27">
        <v>150</v>
      </c>
      <c r="D1246" s="26">
        <v>122</v>
      </c>
      <c r="E1246" s="26">
        <v>25737</v>
      </c>
      <c r="F1246" s="9">
        <v>209</v>
      </c>
    </row>
    <row r="1247" spans="1:6" ht="15.75" x14ac:dyDescent="0.25">
      <c r="A1247" s="25" t="s">
        <v>2239</v>
      </c>
      <c r="B1247" s="25" t="s">
        <v>61</v>
      </c>
      <c r="C1247" s="27">
        <v>22</v>
      </c>
      <c r="D1247" s="26">
        <v>40</v>
      </c>
      <c r="E1247" s="26">
        <v>42765</v>
      </c>
      <c r="F1247" s="9">
        <v>24</v>
      </c>
    </row>
    <row r="1248" spans="1:6" ht="15.75" x14ac:dyDescent="0.25">
      <c r="A1248" s="25" t="s">
        <v>160</v>
      </c>
      <c r="B1248" s="25" t="s">
        <v>61</v>
      </c>
      <c r="C1248" s="27">
        <v>144</v>
      </c>
      <c r="D1248" s="26">
        <v>375</v>
      </c>
      <c r="E1248" s="26">
        <v>43352</v>
      </c>
      <c r="F1248" s="9">
        <v>218</v>
      </c>
    </row>
    <row r="1249" spans="1:6" ht="15.75" x14ac:dyDescent="0.25">
      <c r="A1249" s="25" t="s">
        <v>2240</v>
      </c>
      <c r="B1249" s="25" t="s">
        <v>64</v>
      </c>
      <c r="C1249" s="27">
        <v>5</v>
      </c>
      <c r="D1249" s="26">
        <v>4</v>
      </c>
      <c r="E1249" s="26">
        <v>3629</v>
      </c>
      <c r="F1249" s="9">
        <v>10</v>
      </c>
    </row>
    <row r="1250" spans="1:6" ht="15.75" x14ac:dyDescent="0.25">
      <c r="A1250" s="25" t="s">
        <v>161</v>
      </c>
      <c r="B1250" s="25" t="s">
        <v>61</v>
      </c>
      <c r="C1250" s="27">
        <v>432</v>
      </c>
      <c r="D1250" s="26">
        <v>76</v>
      </c>
      <c r="E1250" s="26">
        <v>4854</v>
      </c>
      <c r="F1250" s="9">
        <v>877</v>
      </c>
    </row>
    <row r="1251" spans="1:6" ht="15.75" x14ac:dyDescent="0.25">
      <c r="A1251" s="25" t="s">
        <v>2241</v>
      </c>
      <c r="B1251" s="25" t="s">
        <v>64</v>
      </c>
      <c r="C1251" s="27">
        <v>11</v>
      </c>
      <c r="D1251" s="26">
        <v>6</v>
      </c>
      <c r="E1251" s="26">
        <v>997</v>
      </c>
      <c r="F1251" s="9">
        <v>26</v>
      </c>
    </row>
    <row r="1252" spans="1:6" ht="15.75" x14ac:dyDescent="0.25">
      <c r="A1252" s="25" t="s">
        <v>2242</v>
      </c>
      <c r="B1252" s="25" t="s">
        <v>64</v>
      </c>
      <c r="C1252" s="27">
        <v>6</v>
      </c>
      <c r="D1252" s="26">
        <v>40</v>
      </c>
      <c r="E1252" s="26">
        <v>2397</v>
      </c>
      <c r="F1252" s="9">
        <v>23</v>
      </c>
    </row>
    <row r="1253" spans="1:6" ht="15.75" x14ac:dyDescent="0.25">
      <c r="A1253" s="25" t="s">
        <v>2243</v>
      </c>
      <c r="B1253" s="25" t="s">
        <v>64</v>
      </c>
      <c r="C1253" s="27">
        <v>11</v>
      </c>
      <c r="D1253" s="26">
        <v>13</v>
      </c>
      <c r="E1253" s="26">
        <v>1479</v>
      </c>
      <c r="F1253" s="9">
        <v>23</v>
      </c>
    </row>
    <row r="1254" spans="1:6" ht="15.75" x14ac:dyDescent="0.25">
      <c r="A1254" s="25" t="s">
        <v>2244</v>
      </c>
      <c r="B1254" s="25" t="s">
        <v>61</v>
      </c>
      <c r="C1254" s="27">
        <v>14</v>
      </c>
      <c r="D1254" s="26">
        <v>14</v>
      </c>
      <c r="E1254" s="26">
        <v>4374</v>
      </c>
      <c r="F1254" s="9">
        <v>20</v>
      </c>
    </row>
    <row r="1255" spans="1:6" ht="15.75" x14ac:dyDescent="0.25">
      <c r="A1255" s="25" t="s">
        <v>2245</v>
      </c>
      <c r="B1255" s="25" t="s">
        <v>64</v>
      </c>
      <c r="C1255" s="27">
        <v>108</v>
      </c>
      <c r="D1255" s="26">
        <v>0</v>
      </c>
      <c r="E1255" s="26">
        <v>0</v>
      </c>
      <c r="F1255" s="9">
        <v>842</v>
      </c>
    </row>
    <row r="1256" spans="1:6" ht="15.75" x14ac:dyDescent="0.25">
      <c r="A1256" s="25" t="s">
        <v>2246</v>
      </c>
      <c r="B1256" s="25" t="s">
        <v>64</v>
      </c>
      <c r="C1256" s="27">
        <v>0</v>
      </c>
      <c r="D1256" s="26">
        <v>0</v>
      </c>
      <c r="E1256" s="26">
        <v>0</v>
      </c>
      <c r="F1256" s="9">
        <v>93</v>
      </c>
    </row>
    <row r="1257" spans="1:6" ht="15.75" x14ac:dyDescent="0.25">
      <c r="A1257" s="25" t="s">
        <v>162</v>
      </c>
      <c r="B1257" s="25" t="s">
        <v>64</v>
      </c>
      <c r="C1257" s="27">
        <v>60</v>
      </c>
      <c r="D1257" s="26">
        <v>22</v>
      </c>
      <c r="E1257" s="26">
        <v>1905</v>
      </c>
      <c r="F1257" s="9">
        <v>286</v>
      </c>
    </row>
    <row r="1258" spans="1:6" ht="15.75" x14ac:dyDescent="0.25">
      <c r="A1258" s="25" t="s">
        <v>163</v>
      </c>
      <c r="B1258" s="25" t="s">
        <v>64</v>
      </c>
      <c r="C1258" s="27">
        <v>420</v>
      </c>
      <c r="D1258" s="26">
        <v>1332</v>
      </c>
      <c r="E1258" s="26">
        <v>61682</v>
      </c>
      <c r="F1258" s="9">
        <v>609</v>
      </c>
    </row>
    <row r="1259" spans="1:6" ht="15.75" x14ac:dyDescent="0.25">
      <c r="A1259" s="25" t="s">
        <v>164</v>
      </c>
      <c r="B1259" s="25" t="s">
        <v>64</v>
      </c>
      <c r="C1259" s="27">
        <v>548</v>
      </c>
      <c r="D1259" s="26">
        <v>135</v>
      </c>
      <c r="E1259" s="26">
        <v>15413</v>
      </c>
      <c r="F1259" s="9">
        <v>885</v>
      </c>
    </row>
    <row r="1260" spans="1:6" ht="15.75" x14ac:dyDescent="0.25">
      <c r="A1260" s="25" t="s">
        <v>2247</v>
      </c>
      <c r="B1260" s="25" t="s">
        <v>64</v>
      </c>
      <c r="C1260" s="27">
        <v>72</v>
      </c>
      <c r="D1260" s="26">
        <v>1</v>
      </c>
      <c r="E1260" s="26">
        <v>6</v>
      </c>
      <c r="F1260" s="9">
        <v>95</v>
      </c>
    </row>
    <row r="1261" spans="1:6" ht="15.75" x14ac:dyDescent="0.25">
      <c r="A1261" s="25" t="s">
        <v>165</v>
      </c>
      <c r="B1261" s="25" t="s">
        <v>64</v>
      </c>
      <c r="C1261" s="27">
        <v>173</v>
      </c>
      <c r="D1261" s="26">
        <v>51</v>
      </c>
      <c r="E1261" s="26">
        <v>9253</v>
      </c>
      <c r="F1261" s="9">
        <v>329</v>
      </c>
    </row>
    <row r="1262" spans="1:6" ht="15.75" x14ac:dyDescent="0.25">
      <c r="A1262" s="25" t="s">
        <v>166</v>
      </c>
      <c r="B1262" s="25" t="s">
        <v>64</v>
      </c>
      <c r="C1262" s="27">
        <v>458</v>
      </c>
      <c r="D1262" s="26">
        <v>151</v>
      </c>
      <c r="E1262" s="26">
        <v>13197</v>
      </c>
      <c r="F1262" s="9">
        <v>707</v>
      </c>
    </row>
    <row r="1263" spans="1:6" ht="15.75" x14ac:dyDescent="0.25">
      <c r="A1263" s="25" t="s">
        <v>2248</v>
      </c>
      <c r="B1263" s="25" t="s">
        <v>64</v>
      </c>
      <c r="C1263" s="27">
        <v>3</v>
      </c>
      <c r="D1263" s="26">
        <v>2</v>
      </c>
      <c r="E1263" s="26">
        <v>17</v>
      </c>
      <c r="F1263" s="9">
        <v>16</v>
      </c>
    </row>
    <row r="1264" spans="1:6" ht="15.75" x14ac:dyDescent="0.25">
      <c r="A1264" s="25" t="s">
        <v>2249</v>
      </c>
      <c r="B1264" s="25" t="s">
        <v>64</v>
      </c>
      <c r="C1264" s="27">
        <v>5</v>
      </c>
      <c r="D1264" s="26">
        <v>1</v>
      </c>
      <c r="E1264" s="26">
        <v>1081</v>
      </c>
      <c r="F1264" s="9">
        <v>10</v>
      </c>
    </row>
    <row r="1265" spans="1:6" ht="15.75" x14ac:dyDescent="0.25">
      <c r="A1265" s="25" t="s">
        <v>2250</v>
      </c>
      <c r="B1265" s="25" t="s">
        <v>64</v>
      </c>
      <c r="C1265" s="27">
        <v>0</v>
      </c>
      <c r="D1265" s="26">
        <v>0</v>
      </c>
      <c r="E1265" s="26">
        <v>0</v>
      </c>
      <c r="F1265" s="9">
        <v>12</v>
      </c>
    </row>
    <row r="1266" spans="1:6" ht="15.75" x14ac:dyDescent="0.25">
      <c r="A1266" s="25" t="s">
        <v>2251</v>
      </c>
      <c r="B1266" s="25" t="s">
        <v>64</v>
      </c>
      <c r="C1266" s="27">
        <v>22</v>
      </c>
      <c r="D1266" s="26">
        <v>34</v>
      </c>
      <c r="E1266" s="26">
        <v>999</v>
      </c>
      <c r="F1266" s="9">
        <v>63</v>
      </c>
    </row>
    <row r="1267" spans="1:6" ht="15.75" x14ac:dyDescent="0.25">
      <c r="A1267" s="25" t="s">
        <v>2252</v>
      </c>
      <c r="B1267" s="25" t="s">
        <v>64</v>
      </c>
      <c r="C1267" s="27">
        <v>14</v>
      </c>
      <c r="D1267" s="26">
        <v>0</v>
      </c>
      <c r="E1267" s="26">
        <v>0</v>
      </c>
      <c r="F1267" s="9">
        <v>30</v>
      </c>
    </row>
    <row r="1268" spans="1:6" ht="15.75" x14ac:dyDescent="0.25">
      <c r="A1268" s="25" t="s">
        <v>167</v>
      </c>
      <c r="B1268" s="25" t="s">
        <v>64</v>
      </c>
      <c r="C1268" s="27">
        <v>323</v>
      </c>
      <c r="D1268" s="26">
        <v>104</v>
      </c>
      <c r="E1268" s="26">
        <v>8780</v>
      </c>
      <c r="F1268" s="9">
        <v>510</v>
      </c>
    </row>
    <row r="1269" spans="1:6" ht="15.75" x14ac:dyDescent="0.25">
      <c r="A1269" s="25" t="s">
        <v>2253</v>
      </c>
      <c r="B1269" s="25" t="s">
        <v>64</v>
      </c>
      <c r="C1269" s="27">
        <v>0</v>
      </c>
      <c r="D1269" s="26">
        <v>0</v>
      </c>
      <c r="E1269" s="26">
        <v>0</v>
      </c>
      <c r="F1269" s="9">
        <v>62</v>
      </c>
    </row>
    <row r="1270" spans="1:6" ht="15.75" x14ac:dyDescent="0.25">
      <c r="A1270" s="25" t="s">
        <v>168</v>
      </c>
      <c r="B1270" s="25" t="s">
        <v>61</v>
      </c>
      <c r="C1270" s="27">
        <v>810</v>
      </c>
      <c r="D1270" s="26">
        <v>887</v>
      </c>
      <c r="E1270" s="26">
        <v>92104</v>
      </c>
      <c r="F1270" s="9">
        <v>2548</v>
      </c>
    </row>
    <row r="1271" spans="1:6" ht="15.75" x14ac:dyDescent="0.25">
      <c r="A1271" s="25" t="s">
        <v>169</v>
      </c>
      <c r="B1271" s="25" t="s">
        <v>64</v>
      </c>
      <c r="C1271" s="27">
        <v>128</v>
      </c>
      <c r="D1271" s="26">
        <v>2</v>
      </c>
      <c r="E1271" s="26">
        <v>367</v>
      </c>
      <c r="F1271" s="9">
        <v>260</v>
      </c>
    </row>
    <row r="1272" spans="1:6" ht="15.75" x14ac:dyDescent="0.25">
      <c r="A1272" s="25" t="s">
        <v>2254</v>
      </c>
      <c r="B1272" s="25" t="s">
        <v>64</v>
      </c>
      <c r="C1272" s="27">
        <v>2</v>
      </c>
      <c r="D1272" s="26">
        <v>13</v>
      </c>
      <c r="E1272" s="26">
        <v>352</v>
      </c>
      <c r="F1272" s="9">
        <v>16</v>
      </c>
    </row>
    <row r="1273" spans="1:6" ht="15.75" x14ac:dyDescent="0.25">
      <c r="A1273" s="25" t="s">
        <v>2255</v>
      </c>
      <c r="B1273" s="25" t="s">
        <v>64</v>
      </c>
      <c r="C1273" s="27">
        <v>0</v>
      </c>
      <c r="D1273" s="26">
        <v>0</v>
      </c>
      <c r="E1273" s="26">
        <v>0</v>
      </c>
      <c r="F1273" s="9">
        <v>34</v>
      </c>
    </row>
    <row r="1274" spans="1:6" ht="15.75" x14ac:dyDescent="0.25">
      <c r="A1274" s="25" t="s">
        <v>2256</v>
      </c>
      <c r="B1274" s="25" t="s">
        <v>64</v>
      </c>
      <c r="C1274" s="27">
        <v>24</v>
      </c>
      <c r="D1274" s="26">
        <v>31</v>
      </c>
      <c r="E1274" s="26">
        <v>1457</v>
      </c>
      <c r="F1274" s="9">
        <v>56</v>
      </c>
    </row>
    <row r="1275" spans="1:6" ht="15.75" x14ac:dyDescent="0.25">
      <c r="A1275" s="25" t="s">
        <v>2257</v>
      </c>
      <c r="B1275" s="25" t="s">
        <v>64</v>
      </c>
      <c r="C1275" s="27">
        <v>0</v>
      </c>
      <c r="D1275" s="26">
        <v>0</v>
      </c>
      <c r="E1275" s="26">
        <v>0</v>
      </c>
      <c r="F1275" s="9">
        <v>2</v>
      </c>
    </row>
    <row r="1276" spans="1:6" ht="15.75" x14ac:dyDescent="0.25">
      <c r="A1276" s="25" t="s">
        <v>170</v>
      </c>
      <c r="B1276" s="25" t="s">
        <v>64</v>
      </c>
      <c r="C1276" s="27">
        <v>92</v>
      </c>
      <c r="D1276" s="26">
        <v>16</v>
      </c>
      <c r="E1276" s="26">
        <v>637</v>
      </c>
      <c r="F1276" s="9">
        <v>175</v>
      </c>
    </row>
    <row r="1277" spans="1:6" ht="15.75" x14ac:dyDescent="0.25">
      <c r="A1277" s="25" t="s">
        <v>171</v>
      </c>
      <c r="B1277" s="25" t="s">
        <v>64</v>
      </c>
      <c r="C1277" s="27">
        <v>9</v>
      </c>
      <c r="D1277" s="26">
        <v>4</v>
      </c>
      <c r="E1277" s="26">
        <v>955</v>
      </c>
      <c r="F1277" s="9">
        <v>100</v>
      </c>
    </row>
    <row r="1278" spans="1:6" ht="15.75" x14ac:dyDescent="0.25">
      <c r="A1278" s="25" t="s">
        <v>2258</v>
      </c>
      <c r="B1278" s="25" t="s">
        <v>64</v>
      </c>
      <c r="C1278" s="27">
        <v>5</v>
      </c>
      <c r="D1278" s="26">
        <v>2</v>
      </c>
      <c r="E1278" s="26">
        <v>2746</v>
      </c>
      <c r="F1278" s="9">
        <v>11</v>
      </c>
    </row>
    <row r="1279" spans="1:6" ht="15.75" x14ac:dyDescent="0.25">
      <c r="A1279" s="25" t="s">
        <v>2259</v>
      </c>
      <c r="B1279" s="25" t="s">
        <v>64</v>
      </c>
      <c r="C1279" s="27">
        <v>0</v>
      </c>
      <c r="D1279" s="26">
        <v>0</v>
      </c>
      <c r="E1279" s="26">
        <v>0</v>
      </c>
      <c r="F1279" s="9">
        <v>0</v>
      </c>
    </row>
    <row r="1280" spans="1:6" ht="15.75" x14ac:dyDescent="0.25">
      <c r="A1280" s="25" t="s">
        <v>172</v>
      </c>
      <c r="B1280" s="25" t="s">
        <v>64</v>
      </c>
      <c r="C1280" s="27">
        <v>75</v>
      </c>
      <c r="D1280" s="26">
        <v>12</v>
      </c>
      <c r="E1280" s="26">
        <v>790</v>
      </c>
      <c r="F1280" s="9">
        <v>161</v>
      </c>
    </row>
    <row r="1281" spans="1:6" ht="15.75" x14ac:dyDescent="0.25">
      <c r="A1281" s="25" t="s">
        <v>2260</v>
      </c>
      <c r="B1281" s="25" t="s">
        <v>64</v>
      </c>
      <c r="C1281" s="27">
        <v>0</v>
      </c>
      <c r="D1281" s="26">
        <v>0</v>
      </c>
      <c r="E1281" s="26">
        <v>0</v>
      </c>
      <c r="F1281" s="9">
        <v>4</v>
      </c>
    </row>
    <row r="1282" spans="1:6" ht="15.75" x14ac:dyDescent="0.25">
      <c r="A1282" s="25" t="s">
        <v>2261</v>
      </c>
      <c r="B1282" s="25" t="s">
        <v>64</v>
      </c>
      <c r="C1282" s="27">
        <v>0</v>
      </c>
      <c r="D1282" s="26">
        <v>1</v>
      </c>
      <c r="E1282" s="26">
        <v>51</v>
      </c>
      <c r="F1282" s="9">
        <v>9</v>
      </c>
    </row>
    <row r="1283" spans="1:6" ht="15.75" x14ac:dyDescent="0.25">
      <c r="A1283" s="25" t="s">
        <v>2262</v>
      </c>
      <c r="B1283" s="25" t="s">
        <v>64</v>
      </c>
      <c r="C1283" s="27">
        <v>4</v>
      </c>
      <c r="D1283" s="26">
        <v>9</v>
      </c>
      <c r="E1283" s="26">
        <v>1108</v>
      </c>
      <c r="F1283" s="9">
        <v>4</v>
      </c>
    </row>
    <row r="1284" spans="1:6" ht="15.75" x14ac:dyDescent="0.25">
      <c r="A1284" s="25" t="s">
        <v>173</v>
      </c>
      <c r="B1284" s="25" t="s">
        <v>64</v>
      </c>
      <c r="C1284" s="27">
        <v>249</v>
      </c>
      <c r="D1284" s="26">
        <v>63</v>
      </c>
      <c r="E1284" s="26">
        <v>3931</v>
      </c>
      <c r="F1284" s="9">
        <v>348</v>
      </c>
    </row>
    <row r="1285" spans="1:6" ht="15.75" x14ac:dyDescent="0.25">
      <c r="A1285" s="25" t="s">
        <v>2263</v>
      </c>
      <c r="B1285" s="25" t="s">
        <v>61</v>
      </c>
      <c r="C1285" s="27">
        <v>403</v>
      </c>
      <c r="D1285" s="26">
        <v>99</v>
      </c>
      <c r="E1285" s="26">
        <v>11309</v>
      </c>
      <c r="F1285" s="9">
        <v>677</v>
      </c>
    </row>
    <row r="1286" spans="1:6" ht="15.75" x14ac:dyDescent="0.25">
      <c r="A1286" s="25" t="s">
        <v>174</v>
      </c>
      <c r="B1286" s="25" t="s">
        <v>64</v>
      </c>
      <c r="C1286" s="27">
        <v>105</v>
      </c>
      <c r="D1286" s="26">
        <v>23</v>
      </c>
      <c r="E1286" s="26">
        <v>3493</v>
      </c>
      <c r="F1286" s="9">
        <v>192</v>
      </c>
    </row>
    <row r="1287" spans="1:6" ht="15.75" x14ac:dyDescent="0.25">
      <c r="A1287" s="25" t="s">
        <v>2264</v>
      </c>
      <c r="B1287" s="25" t="s">
        <v>64</v>
      </c>
      <c r="C1287" s="27">
        <v>0</v>
      </c>
      <c r="D1287" s="26">
        <v>15</v>
      </c>
      <c r="E1287" s="26">
        <v>420</v>
      </c>
      <c r="F1287" s="9">
        <v>3</v>
      </c>
    </row>
    <row r="1288" spans="1:6" ht="15.75" x14ac:dyDescent="0.25">
      <c r="A1288" s="25" t="s">
        <v>2265</v>
      </c>
      <c r="B1288" s="25" t="s">
        <v>64</v>
      </c>
      <c r="C1288" s="27">
        <v>26</v>
      </c>
      <c r="D1288" s="26">
        <v>11</v>
      </c>
      <c r="E1288" s="26">
        <v>5311</v>
      </c>
      <c r="F1288" s="9">
        <v>130</v>
      </c>
    </row>
    <row r="1289" spans="1:6" ht="15.75" x14ac:dyDescent="0.25">
      <c r="A1289" s="25" t="s">
        <v>175</v>
      </c>
      <c r="B1289" s="25" t="s">
        <v>61</v>
      </c>
      <c r="C1289" s="27">
        <v>150</v>
      </c>
      <c r="D1289" s="26">
        <v>16</v>
      </c>
      <c r="E1289" s="26">
        <v>2972</v>
      </c>
      <c r="F1289" s="9">
        <v>473</v>
      </c>
    </row>
    <row r="1290" spans="1:6" ht="15.75" x14ac:dyDescent="0.25">
      <c r="A1290" s="25" t="s">
        <v>176</v>
      </c>
      <c r="B1290" s="25" t="s">
        <v>61</v>
      </c>
      <c r="C1290" s="27">
        <v>164</v>
      </c>
      <c r="D1290" s="26">
        <v>72</v>
      </c>
      <c r="E1290" s="26">
        <v>5309</v>
      </c>
      <c r="F1290" s="9">
        <v>507</v>
      </c>
    </row>
    <row r="1291" spans="1:6" ht="15.75" x14ac:dyDescent="0.25">
      <c r="A1291" s="25" t="s">
        <v>177</v>
      </c>
      <c r="B1291" s="25" t="s">
        <v>61</v>
      </c>
      <c r="C1291" s="27">
        <v>396</v>
      </c>
      <c r="D1291" s="26">
        <v>559</v>
      </c>
      <c r="E1291" s="26">
        <v>23182</v>
      </c>
      <c r="F1291" s="9">
        <v>804</v>
      </c>
    </row>
    <row r="1292" spans="1:6" ht="15.75" x14ac:dyDescent="0.25">
      <c r="A1292" s="25" t="s">
        <v>2266</v>
      </c>
      <c r="B1292" s="25" t="s">
        <v>61</v>
      </c>
      <c r="C1292" s="27">
        <v>24</v>
      </c>
      <c r="D1292" s="26">
        <v>44</v>
      </c>
      <c r="E1292" s="26">
        <v>1967</v>
      </c>
      <c r="F1292" s="9">
        <v>27</v>
      </c>
    </row>
    <row r="1293" spans="1:6" ht="15.75" x14ac:dyDescent="0.25">
      <c r="A1293" s="25" t="s">
        <v>178</v>
      </c>
      <c r="B1293" s="25" t="s">
        <v>61</v>
      </c>
      <c r="C1293" s="27">
        <v>81</v>
      </c>
      <c r="D1293" s="26">
        <v>66</v>
      </c>
      <c r="E1293" s="26">
        <v>2050</v>
      </c>
      <c r="F1293" s="9">
        <v>278</v>
      </c>
    </row>
    <row r="1294" spans="1:6" ht="15.75" x14ac:dyDescent="0.25">
      <c r="A1294" s="25" t="s">
        <v>2267</v>
      </c>
      <c r="B1294" s="25" t="s">
        <v>61</v>
      </c>
      <c r="C1294" s="27">
        <v>0</v>
      </c>
      <c r="D1294" s="26">
        <v>1</v>
      </c>
      <c r="E1294" s="26">
        <v>93</v>
      </c>
      <c r="F1294" s="9">
        <v>52</v>
      </c>
    </row>
    <row r="1295" spans="1:6" ht="15.75" x14ac:dyDescent="0.25">
      <c r="A1295" s="25" t="s">
        <v>2268</v>
      </c>
      <c r="B1295" s="25" t="s">
        <v>64</v>
      </c>
      <c r="C1295" s="27">
        <v>94</v>
      </c>
      <c r="D1295" s="26">
        <v>0</v>
      </c>
      <c r="E1295" s="26">
        <v>0</v>
      </c>
      <c r="F1295" s="9">
        <v>233</v>
      </c>
    </row>
    <row r="1296" spans="1:6" ht="15.75" x14ac:dyDescent="0.25">
      <c r="A1296" s="25" t="s">
        <v>179</v>
      </c>
      <c r="B1296" s="25" t="s">
        <v>64</v>
      </c>
      <c r="C1296" s="27">
        <v>107</v>
      </c>
      <c r="D1296" s="26">
        <v>10</v>
      </c>
      <c r="E1296" s="26">
        <v>3366</v>
      </c>
      <c r="F1296" s="9">
        <v>191</v>
      </c>
    </row>
    <row r="1297" spans="1:6" ht="15.75" x14ac:dyDescent="0.25">
      <c r="A1297" s="25" t="s">
        <v>2269</v>
      </c>
      <c r="B1297" s="25" t="s">
        <v>64</v>
      </c>
      <c r="C1297" s="27">
        <v>14</v>
      </c>
      <c r="D1297" s="26">
        <v>35</v>
      </c>
      <c r="E1297" s="26">
        <v>1360</v>
      </c>
      <c r="F1297" s="9">
        <v>32</v>
      </c>
    </row>
    <row r="1298" spans="1:6" ht="15.75" x14ac:dyDescent="0.25">
      <c r="A1298" s="25" t="s">
        <v>2270</v>
      </c>
      <c r="B1298" s="25" t="s">
        <v>64</v>
      </c>
      <c r="C1298" s="27">
        <v>8</v>
      </c>
      <c r="D1298" s="26">
        <v>7</v>
      </c>
      <c r="E1298" s="26">
        <v>2282</v>
      </c>
      <c r="F1298" s="9">
        <v>22</v>
      </c>
    </row>
    <row r="1299" spans="1:6" ht="15.75" x14ac:dyDescent="0.25">
      <c r="A1299" s="25" t="s">
        <v>2271</v>
      </c>
      <c r="B1299" s="25" t="s">
        <v>64</v>
      </c>
      <c r="C1299" s="27">
        <v>4</v>
      </c>
      <c r="D1299" s="26">
        <v>4</v>
      </c>
      <c r="E1299" s="26">
        <v>25</v>
      </c>
      <c r="F1299" s="9">
        <v>16</v>
      </c>
    </row>
    <row r="1300" spans="1:6" ht="15.75" x14ac:dyDescent="0.25">
      <c r="A1300" s="25" t="s">
        <v>2272</v>
      </c>
      <c r="B1300" s="25" t="s">
        <v>64</v>
      </c>
      <c r="C1300" s="27">
        <v>0</v>
      </c>
      <c r="D1300" s="26">
        <v>0</v>
      </c>
      <c r="E1300" s="26">
        <v>0</v>
      </c>
      <c r="F1300" s="9">
        <v>92</v>
      </c>
    </row>
    <row r="1301" spans="1:6" ht="15.75" x14ac:dyDescent="0.25">
      <c r="A1301" s="25" t="s">
        <v>180</v>
      </c>
      <c r="B1301" s="25" t="s">
        <v>64</v>
      </c>
      <c r="C1301" s="27">
        <v>85</v>
      </c>
      <c r="D1301" s="26">
        <v>132</v>
      </c>
      <c r="E1301" s="26">
        <v>12976</v>
      </c>
      <c r="F1301" s="9">
        <v>140</v>
      </c>
    </row>
    <row r="1302" spans="1:6" ht="15.75" x14ac:dyDescent="0.25">
      <c r="A1302" s="25" t="s">
        <v>181</v>
      </c>
      <c r="B1302" s="25" t="s">
        <v>61</v>
      </c>
      <c r="C1302" s="27">
        <v>198</v>
      </c>
      <c r="D1302" s="26">
        <v>33</v>
      </c>
      <c r="E1302" s="26">
        <v>4258</v>
      </c>
      <c r="F1302" s="9">
        <v>413</v>
      </c>
    </row>
    <row r="1303" spans="1:6" ht="15.75" x14ac:dyDescent="0.25">
      <c r="A1303" s="25" t="s">
        <v>2273</v>
      </c>
      <c r="B1303" s="25" t="s">
        <v>61</v>
      </c>
      <c r="C1303" s="27">
        <v>36</v>
      </c>
      <c r="D1303" s="26">
        <v>107</v>
      </c>
      <c r="E1303" s="26">
        <v>10269</v>
      </c>
      <c r="F1303" s="9">
        <v>77</v>
      </c>
    </row>
    <row r="1304" spans="1:6" ht="15.75" x14ac:dyDescent="0.25">
      <c r="A1304" s="25" t="s">
        <v>2274</v>
      </c>
      <c r="B1304" s="25" t="s">
        <v>61</v>
      </c>
      <c r="C1304" s="27">
        <v>0</v>
      </c>
      <c r="D1304" s="26">
        <v>52</v>
      </c>
      <c r="E1304" s="26">
        <v>4220</v>
      </c>
      <c r="F1304" s="9">
        <v>524</v>
      </c>
    </row>
    <row r="1305" spans="1:6" ht="15.75" x14ac:dyDescent="0.25">
      <c r="A1305" s="25" t="s">
        <v>2275</v>
      </c>
      <c r="B1305" s="25" t="s">
        <v>64</v>
      </c>
      <c r="C1305" s="27">
        <v>14</v>
      </c>
      <c r="D1305" s="26">
        <v>7</v>
      </c>
      <c r="E1305" s="26">
        <v>305</v>
      </c>
      <c r="F1305" s="9">
        <v>29</v>
      </c>
    </row>
    <row r="1306" spans="1:6" ht="15.75" x14ac:dyDescent="0.25">
      <c r="A1306" s="25" t="s">
        <v>182</v>
      </c>
      <c r="B1306" s="25" t="s">
        <v>61</v>
      </c>
      <c r="C1306" s="27">
        <v>896</v>
      </c>
      <c r="D1306" s="26">
        <v>53</v>
      </c>
      <c r="E1306" s="26">
        <v>6608</v>
      </c>
      <c r="F1306" s="9">
        <v>1404</v>
      </c>
    </row>
    <row r="1307" spans="1:6" ht="15.75" x14ac:dyDescent="0.25">
      <c r="A1307" s="25" t="s">
        <v>2276</v>
      </c>
      <c r="B1307" s="25" t="s">
        <v>64</v>
      </c>
      <c r="C1307" s="27">
        <v>26</v>
      </c>
      <c r="D1307" s="26">
        <v>19</v>
      </c>
      <c r="E1307" s="26">
        <v>504</v>
      </c>
      <c r="F1307" s="9">
        <v>40</v>
      </c>
    </row>
    <row r="1308" spans="1:6" ht="15.75" x14ac:dyDescent="0.25">
      <c r="A1308" s="25" t="s">
        <v>183</v>
      </c>
      <c r="B1308" s="25" t="s">
        <v>61</v>
      </c>
      <c r="C1308" s="27">
        <v>61</v>
      </c>
      <c r="D1308" s="26">
        <v>120</v>
      </c>
      <c r="E1308" s="26">
        <v>5131</v>
      </c>
      <c r="F1308" s="9">
        <v>117</v>
      </c>
    </row>
    <row r="1309" spans="1:6" ht="15.75" x14ac:dyDescent="0.25">
      <c r="A1309" s="25" t="s">
        <v>2277</v>
      </c>
      <c r="B1309" s="25" t="s">
        <v>64</v>
      </c>
      <c r="C1309" s="27">
        <v>0</v>
      </c>
      <c r="D1309" s="26">
        <v>6</v>
      </c>
      <c r="E1309" s="26">
        <v>174</v>
      </c>
      <c r="F1309" s="9">
        <v>9</v>
      </c>
    </row>
    <row r="1310" spans="1:6" ht="15.75" x14ac:dyDescent="0.25">
      <c r="A1310" s="25" t="s">
        <v>2278</v>
      </c>
      <c r="B1310" s="25" t="s">
        <v>64</v>
      </c>
      <c r="C1310" s="27">
        <v>24</v>
      </c>
      <c r="D1310" s="26">
        <v>13</v>
      </c>
      <c r="E1310" s="26">
        <v>4845</v>
      </c>
      <c r="F1310" s="9">
        <v>35</v>
      </c>
    </row>
    <row r="1311" spans="1:6" ht="15.75" x14ac:dyDescent="0.25">
      <c r="A1311" s="25" t="s">
        <v>184</v>
      </c>
      <c r="B1311" s="25" t="s">
        <v>64</v>
      </c>
      <c r="C1311" s="27">
        <v>0</v>
      </c>
      <c r="D1311" s="26">
        <v>0</v>
      </c>
      <c r="E1311" s="26">
        <v>0</v>
      </c>
      <c r="F1311" s="9">
        <v>952</v>
      </c>
    </row>
    <row r="1312" spans="1:6" ht="15.75" x14ac:dyDescent="0.25">
      <c r="A1312" s="25" t="s">
        <v>2279</v>
      </c>
      <c r="B1312" s="25" t="s">
        <v>61</v>
      </c>
      <c r="C1312" s="27">
        <v>0</v>
      </c>
      <c r="D1312" s="26">
        <v>0</v>
      </c>
      <c r="E1312" s="26">
        <v>0</v>
      </c>
      <c r="F1312" s="9">
        <v>96</v>
      </c>
    </row>
    <row r="1313" spans="1:6" ht="15.75" x14ac:dyDescent="0.25">
      <c r="A1313" s="25" t="s">
        <v>2280</v>
      </c>
      <c r="B1313" s="25" t="s">
        <v>64</v>
      </c>
      <c r="C1313" s="27">
        <v>2</v>
      </c>
      <c r="D1313" s="26">
        <v>8</v>
      </c>
      <c r="E1313" s="26">
        <v>426</v>
      </c>
      <c r="F1313" s="9">
        <v>10</v>
      </c>
    </row>
    <row r="1314" spans="1:6" ht="15.75" x14ac:dyDescent="0.25">
      <c r="A1314" s="25" t="s">
        <v>2281</v>
      </c>
      <c r="B1314" s="25" t="s">
        <v>64</v>
      </c>
      <c r="C1314" s="27">
        <v>8</v>
      </c>
      <c r="D1314" s="26">
        <v>1</v>
      </c>
      <c r="E1314" s="26">
        <v>68</v>
      </c>
      <c r="F1314" s="9">
        <v>13</v>
      </c>
    </row>
    <row r="1315" spans="1:6" ht="15.75" x14ac:dyDescent="0.25">
      <c r="A1315" s="25" t="s">
        <v>185</v>
      </c>
      <c r="B1315" s="25" t="s">
        <v>61</v>
      </c>
      <c r="C1315" s="27">
        <v>250</v>
      </c>
      <c r="D1315" s="26">
        <v>575</v>
      </c>
      <c r="E1315" s="26">
        <v>105506</v>
      </c>
      <c r="F1315" s="9">
        <v>421</v>
      </c>
    </row>
    <row r="1316" spans="1:6" ht="15.75" x14ac:dyDescent="0.25">
      <c r="A1316" s="25" t="s">
        <v>186</v>
      </c>
      <c r="B1316" s="25" t="s">
        <v>61</v>
      </c>
      <c r="C1316" s="27">
        <v>982</v>
      </c>
      <c r="D1316" s="26">
        <v>1</v>
      </c>
      <c r="E1316" s="26">
        <v>57</v>
      </c>
      <c r="F1316" s="9">
        <v>1353</v>
      </c>
    </row>
    <row r="1317" spans="1:6" ht="15.75" x14ac:dyDescent="0.25">
      <c r="A1317" s="25" t="s">
        <v>2282</v>
      </c>
      <c r="B1317" s="25" t="s">
        <v>61</v>
      </c>
      <c r="C1317" s="27">
        <v>31</v>
      </c>
      <c r="D1317" s="26">
        <v>48</v>
      </c>
      <c r="E1317" s="26">
        <v>3095</v>
      </c>
      <c r="F1317" s="9">
        <v>79</v>
      </c>
    </row>
    <row r="1318" spans="1:6" ht="15.75" x14ac:dyDescent="0.25">
      <c r="A1318" s="25" t="s">
        <v>187</v>
      </c>
      <c r="B1318" s="25" t="s">
        <v>64</v>
      </c>
      <c r="C1318" s="27">
        <v>196</v>
      </c>
      <c r="D1318" s="26">
        <v>13</v>
      </c>
      <c r="E1318" s="26">
        <v>2896</v>
      </c>
      <c r="F1318" s="9">
        <v>220</v>
      </c>
    </row>
    <row r="1319" spans="1:6" ht="15.75" x14ac:dyDescent="0.25">
      <c r="A1319" s="25" t="s">
        <v>188</v>
      </c>
      <c r="B1319" s="25" t="s">
        <v>64</v>
      </c>
      <c r="C1319" s="27">
        <v>208</v>
      </c>
      <c r="D1319" s="26">
        <v>0</v>
      </c>
      <c r="E1319" s="26">
        <v>0</v>
      </c>
      <c r="F1319" s="9">
        <v>483</v>
      </c>
    </row>
    <row r="1320" spans="1:6" ht="15.75" x14ac:dyDescent="0.25">
      <c r="A1320" s="25" t="s">
        <v>2283</v>
      </c>
      <c r="B1320" s="25" t="s">
        <v>61</v>
      </c>
      <c r="C1320" s="27">
        <v>5</v>
      </c>
      <c r="D1320" s="26">
        <v>17</v>
      </c>
      <c r="E1320" s="26">
        <v>353</v>
      </c>
      <c r="F1320" s="9">
        <v>46</v>
      </c>
    </row>
    <row r="1321" spans="1:6" ht="15.75" x14ac:dyDescent="0.25">
      <c r="A1321" s="25" t="s">
        <v>2284</v>
      </c>
      <c r="B1321" s="25" t="s">
        <v>64</v>
      </c>
      <c r="C1321" s="27">
        <v>7</v>
      </c>
      <c r="D1321" s="26">
        <v>0</v>
      </c>
      <c r="E1321" s="26">
        <v>0</v>
      </c>
      <c r="F1321" s="9">
        <v>39</v>
      </c>
    </row>
    <row r="1322" spans="1:6" ht="15.75" x14ac:dyDescent="0.25">
      <c r="A1322" s="25" t="s">
        <v>189</v>
      </c>
      <c r="B1322" s="25" t="s">
        <v>61</v>
      </c>
      <c r="C1322" s="27">
        <v>10</v>
      </c>
      <c r="D1322" s="26">
        <v>0</v>
      </c>
      <c r="E1322" s="26">
        <v>0</v>
      </c>
      <c r="F1322" s="9">
        <v>557</v>
      </c>
    </row>
    <row r="1323" spans="1:6" ht="15.75" x14ac:dyDescent="0.25">
      <c r="A1323" s="25" t="s">
        <v>2285</v>
      </c>
      <c r="B1323" s="25" t="s">
        <v>64</v>
      </c>
      <c r="C1323" s="27">
        <v>41</v>
      </c>
      <c r="D1323" s="26">
        <v>11</v>
      </c>
      <c r="E1323" s="26">
        <v>1214</v>
      </c>
      <c r="F1323" s="9">
        <v>51</v>
      </c>
    </row>
    <row r="1324" spans="1:6" ht="15.75" x14ac:dyDescent="0.25">
      <c r="A1324" s="25" t="s">
        <v>190</v>
      </c>
      <c r="B1324" s="25" t="s">
        <v>61</v>
      </c>
      <c r="C1324" s="27">
        <v>80</v>
      </c>
      <c r="D1324" s="26">
        <v>237</v>
      </c>
      <c r="E1324" s="26">
        <v>19399</v>
      </c>
      <c r="F1324" s="9">
        <v>146</v>
      </c>
    </row>
    <row r="1325" spans="1:6" ht="15.75" x14ac:dyDescent="0.25">
      <c r="A1325" s="25" t="s">
        <v>2286</v>
      </c>
      <c r="B1325" s="25" t="s">
        <v>61</v>
      </c>
      <c r="C1325" s="27">
        <v>13</v>
      </c>
      <c r="D1325" s="26">
        <v>57</v>
      </c>
      <c r="E1325" s="26">
        <v>3969</v>
      </c>
      <c r="F1325" s="9">
        <v>14</v>
      </c>
    </row>
    <row r="1326" spans="1:6" ht="15.75" x14ac:dyDescent="0.25">
      <c r="A1326" s="25" t="s">
        <v>191</v>
      </c>
      <c r="B1326" s="25" t="s">
        <v>61</v>
      </c>
      <c r="C1326" s="27">
        <v>441</v>
      </c>
      <c r="D1326" s="26">
        <v>246</v>
      </c>
      <c r="E1326" s="26">
        <v>2769</v>
      </c>
      <c r="F1326" s="9">
        <v>775</v>
      </c>
    </row>
    <row r="1327" spans="1:6" ht="15.75" x14ac:dyDescent="0.25">
      <c r="A1327" s="25" t="s">
        <v>2287</v>
      </c>
      <c r="B1327" s="25" t="s">
        <v>64</v>
      </c>
      <c r="C1327" s="27">
        <v>38</v>
      </c>
      <c r="D1327" s="26">
        <v>79</v>
      </c>
      <c r="E1327" s="26">
        <v>6314</v>
      </c>
      <c r="F1327" s="9">
        <v>63</v>
      </c>
    </row>
    <row r="1328" spans="1:6" ht="15.75" x14ac:dyDescent="0.25">
      <c r="A1328" s="25" t="s">
        <v>2288</v>
      </c>
      <c r="B1328" s="25" t="s">
        <v>64</v>
      </c>
      <c r="C1328" s="27">
        <v>14</v>
      </c>
      <c r="D1328" s="26">
        <v>12</v>
      </c>
      <c r="E1328" s="26">
        <v>360</v>
      </c>
      <c r="F1328" s="9">
        <v>24</v>
      </c>
    </row>
    <row r="1329" spans="1:6" ht="15.75" x14ac:dyDescent="0.25">
      <c r="A1329" s="25" t="s">
        <v>2289</v>
      </c>
      <c r="B1329" s="25" t="s">
        <v>64</v>
      </c>
      <c r="C1329" s="27">
        <v>8</v>
      </c>
      <c r="D1329" s="26">
        <v>7</v>
      </c>
      <c r="E1329" s="26">
        <v>310</v>
      </c>
      <c r="F1329" s="9">
        <v>14</v>
      </c>
    </row>
    <row r="1330" spans="1:6" ht="15.75" x14ac:dyDescent="0.25">
      <c r="A1330" s="25" t="s">
        <v>2290</v>
      </c>
      <c r="B1330" s="25" t="s">
        <v>64</v>
      </c>
      <c r="C1330" s="27">
        <v>9</v>
      </c>
      <c r="D1330" s="26">
        <v>34</v>
      </c>
      <c r="E1330" s="26">
        <v>3116</v>
      </c>
      <c r="F1330" s="9">
        <v>28</v>
      </c>
    </row>
    <row r="1331" spans="1:6" ht="15.75" x14ac:dyDescent="0.25">
      <c r="A1331" s="25" t="s">
        <v>2291</v>
      </c>
      <c r="B1331" s="25" t="s">
        <v>64</v>
      </c>
      <c r="C1331" s="27">
        <v>0</v>
      </c>
      <c r="D1331" s="26">
        <v>0</v>
      </c>
      <c r="E1331" s="26">
        <v>0</v>
      </c>
      <c r="F1331" s="9">
        <v>6</v>
      </c>
    </row>
    <row r="1332" spans="1:6" ht="15.75" x14ac:dyDescent="0.25">
      <c r="A1332" s="25" t="s">
        <v>2292</v>
      </c>
      <c r="B1332" s="25" t="s">
        <v>64</v>
      </c>
      <c r="C1332" s="27">
        <v>18</v>
      </c>
      <c r="D1332" s="26">
        <v>5</v>
      </c>
      <c r="E1332" s="26">
        <v>2125</v>
      </c>
      <c r="F1332" s="9">
        <v>37</v>
      </c>
    </row>
    <row r="1333" spans="1:6" ht="15.75" x14ac:dyDescent="0.25">
      <c r="A1333" s="25" t="s">
        <v>2293</v>
      </c>
      <c r="B1333" s="25" t="s">
        <v>64</v>
      </c>
      <c r="C1333" s="27">
        <v>3</v>
      </c>
      <c r="D1333" s="26">
        <v>3</v>
      </c>
      <c r="E1333" s="26">
        <v>44</v>
      </c>
      <c r="F1333" s="9">
        <v>11</v>
      </c>
    </row>
    <row r="1334" spans="1:6" ht="15.75" x14ac:dyDescent="0.25">
      <c r="A1334" s="25" t="s">
        <v>2294</v>
      </c>
      <c r="B1334" s="25" t="s">
        <v>64</v>
      </c>
      <c r="C1334" s="27">
        <v>0</v>
      </c>
      <c r="D1334" s="26">
        <v>17</v>
      </c>
      <c r="E1334" s="26">
        <v>1819</v>
      </c>
      <c r="F1334" s="9">
        <v>11</v>
      </c>
    </row>
    <row r="1335" spans="1:6" ht="15.75" x14ac:dyDescent="0.25">
      <c r="A1335" s="25" t="s">
        <v>2295</v>
      </c>
      <c r="B1335" s="25" t="s">
        <v>64</v>
      </c>
      <c r="C1335" s="27">
        <v>12</v>
      </c>
      <c r="D1335" s="26">
        <v>14</v>
      </c>
      <c r="E1335" s="26">
        <v>1388</v>
      </c>
      <c r="F1335" s="9">
        <v>22</v>
      </c>
    </row>
    <row r="1336" spans="1:6" ht="15.75" x14ac:dyDescent="0.25">
      <c r="A1336" s="25" t="s">
        <v>2296</v>
      </c>
      <c r="B1336" s="25" t="s">
        <v>64</v>
      </c>
      <c r="C1336" s="27">
        <v>0</v>
      </c>
      <c r="D1336" s="26">
        <v>1</v>
      </c>
      <c r="E1336" s="26">
        <v>135</v>
      </c>
      <c r="F1336" s="9">
        <v>17</v>
      </c>
    </row>
    <row r="1337" spans="1:6" ht="15.75" x14ac:dyDescent="0.25">
      <c r="A1337" s="25" t="s">
        <v>2297</v>
      </c>
      <c r="B1337" s="25" t="s">
        <v>64</v>
      </c>
      <c r="C1337" s="27">
        <v>3</v>
      </c>
      <c r="D1337" s="26">
        <v>0</v>
      </c>
      <c r="E1337" s="26">
        <v>0</v>
      </c>
      <c r="F1337" s="9">
        <v>12</v>
      </c>
    </row>
    <row r="1338" spans="1:6" ht="15.75" x14ac:dyDescent="0.25">
      <c r="A1338" s="25" t="s">
        <v>2298</v>
      </c>
      <c r="B1338" s="25" t="s">
        <v>64</v>
      </c>
      <c r="C1338" s="27">
        <v>11</v>
      </c>
      <c r="D1338" s="26">
        <v>50</v>
      </c>
      <c r="E1338" s="26">
        <v>1507</v>
      </c>
      <c r="F1338" s="9">
        <v>25</v>
      </c>
    </row>
    <row r="1339" spans="1:6" ht="15.75" x14ac:dyDescent="0.25">
      <c r="A1339" s="25" t="s">
        <v>192</v>
      </c>
      <c r="B1339" s="25" t="s">
        <v>61</v>
      </c>
      <c r="C1339" s="27">
        <v>1867</v>
      </c>
      <c r="D1339" s="26">
        <v>659</v>
      </c>
      <c r="E1339" s="26">
        <v>155440</v>
      </c>
      <c r="F1339" s="9">
        <v>3342</v>
      </c>
    </row>
    <row r="1340" spans="1:6" ht="15.75" x14ac:dyDescent="0.25">
      <c r="A1340" s="25" t="s">
        <v>2299</v>
      </c>
      <c r="B1340" s="25" t="s">
        <v>64</v>
      </c>
      <c r="C1340" s="27">
        <v>10</v>
      </c>
      <c r="D1340" s="26">
        <v>28</v>
      </c>
      <c r="E1340" s="26">
        <v>7645</v>
      </c>
      <c r="F1340" s="9">
        <v>96</v>
      </c>
    </row>
    <row r="1341" spans="1:6" ht="15.75" x14ac:dyDescent="0.25">
      <c r="A1341" s="25" t="s">
        <v>193</v>
      </c>
      <c r="B1341" s="25" t="s">
        <v>61</v>
      </c>
      <c r="C1341" s="27">
        <v>223</v>
      </c>
      <c r="D1341" s="26">
        <v>1</v>
      </c>
      <c r="E1341" s="26">
        <v>1</v>
      </c>
      <c r="F1341" s="9">
        <v>341</v>
      </c>
    </row>
    <row r="1342" spans="1:6" ht="15.75" x14ac:dyDescent="0.25">
      <c r="A1342" s="25" t="s">
        <v>194</v>
      </c>
      <c r="B1342" s="25" t="s">
        <v>64</v>
      </c>
      <c r="C1342" s="27">
        <v>105</v>
      </c>
      <c r="D1342" s="26">
        <v>137</v>
      </c>
      <c r="E1342" s="26">
        <v>33704</v>
      </c>
      <c r="F1342" s="9">
        <v>181</v>
      </c>
    </row>
    <row r="1343" spans="1:6" ht="15.75" x14ac:dyDescent="0.25">
      <c r="A1343" s="25" t="s">
        <v>195</v>
      </c>
      <c r="B1343" s="25" t="s">
        <v>64</v>
      </c>
      <c r="C1343" s="27">
        <v>475</v>
      </c>
      <c r="D1343" s="26">
        <v>235</v>
      </c>
      <c r="E1343" s="26">
        <v>24914</v>
      </c>
      <c r="F1343" s="9">
        <v>899</v>
      </c>
    </row>
    <row r="1344" spans="1:6" ht="15.75" x14ac:dyDescent="0.25">
      <c r="A1344" s="25" t="s">
        <v>2300</v>
      </c>
      <c r="B1344" s="25" t="s">
        <v>64</v>
      </c>
      <c r="C1344" s="27">
        <v>36</v>
      </c>
      <c r="D1344" s="26">
        <v>2</v>
      </c>
      <c r="E1344" s="26">
        <v>15</v>
      </c>
      <c r="F1344" s="9">
        <v>90</v>
      </c>
    </row>
    <row r="1345" spans="1:6" ht="15.75" x14ac:dyDescent="0.25">
      <c r="A1345" s="25" t="s">
        <v>196</v>
      </c>
      <c r="B1345" s="25" t="s">
        <v>61</v>
      </c>
      <c r="C1345" s="27">
        <v>198</v>
      </c>
      <c r="D1345" s="26">
        <v>35</v>
      </c>
      <c r="E1345" s="26">
        <v>22549</v>
      </c>
      <c r="F1345" s="9">
        <v>497</v>
      </c>
    </row>
    <row r="1346" spans="1:6" ht="15.75" x14ac:dyDescent="0.25">
      <c r="A1346" s="25" t="s">
        <v>2301</v>
      </c>
      <c r="B1346" s="25" t="s">
        <v>64</v>
      </c>
      <c r="C1346" s="27">
        <v>0</v>
      </c>
      <c r="D1346" s="26">
        <v>0</v>
      </c>
      <c r="E1346" s="26">
        <v>0</v>
      </c>
      <c r="F1346" s="9">
        <v>108</v>
      </c>
    </row>
    <row r="1347" spans="1:6" ht="15.75" x14ac:dyDescent="0.25">
      <c r="A1347" s="25" t="s">
        <v>2302</v>
      </c>
      <c r="B1347" s="25" t="s">
        <v>64</v>
      </c>
      <c r="C1347" s="27">
        <v>3</v>
      </c>
      <c r="D1347" s="26">
        <v>6</v>
      </c>
      <c r="E1347" s="26">
        <v>731</v>
      </c>
      <c r="F1347" s="9">
        <v>15</v>
      </c>
    </row>
    <row r="1348" spans="1:6" ht="15.75" x14ac:dyDescent="0.25">
      <c r="A1348" s="25" t="s">
        <v>2303</v>
      </c>
      <c r="B1348" s="25" t="s">
        <v>64</v>
      </c>
      <c r="C1348" s="27">
        <v>321</v>
      </c>
      <c r="D1348" s="26">
        <v>2</v>
      </c>
      <c r="E1348" s="26">
        <v>92</v>
      </c>
      <c r="F1348" s="9">
        <v>624</v>
      </c>
    </row>
    <row r="1349" spans="1:6" ht="15.75" x14ac:dyDescent="0.25">
      <c r="A1349" s="25" t="s">
        <v>197</v>
      </c>
      <c r="B1349" s="25" t="s">
        <v>61</v>
      </c>
      <c r="C1349" s="27">
        <v>1027</v>
      </c>
      <c r="D1349" s="26">
        <v>1567</v>
      </c>
      <c r="E1349" s="26">
        <v>96458</v>
      </c>
      <c r="F1349" s="9">
        <v>2004</v>
      </c>
    </row>
    <row r="1350" spans="1:6" ht="15.75" x14ac:dyDescent="0.25">
      <c r="A1350" s="25" t="s">
        <v>2304</v>
      </c>
      <c r="B1350" s="25" t="s">
        <v>64</v>
      </c>
      <c r="C1350" s="27">
        <v>0</v>
      </c>
      <c r="D1350" s="26">
        <v>0</v>
      </c>
      <c r="E1350" s="26">
        <v>0</v>
      </c>
      <c r="F1350" s="9">
        <v>15</v>
      </c>
    </row>
    <row r="1351" spans="1:6" ht="15.75" x14ac:dyDescent="0.25">
      <c r="A1351" s="25" t="s">
        <v>198</v>
      </c>
      <c r="B1351" s="25" t="s">
        <v>61</v>
      </c>
      <c r="C1351" s="27">
        <v>142</v>
      </c>
      <c r="D1351" s="26">
        <v>342</v>
      </c>
      <c r="E1351" s="26">
        <v>35198</v>
      </c>
      <c r="F1351" s="9">
        <v>471</v>
      </c>
    </row>
    <row r="1352" spans="1:6" ht="15.75" x14ac:dyDescent="0.25">
      <c r="A1352" s="25" t="s">
        <v>2305</v>
      </c>
      <c r="B1352" s="25" t="s">
        <v>64</v>
      </c>
      <c r="C1352" s="27">
        <v>0</v>
      </c>
      <c r="D1352" s="26">
        <v>1</v>
      </c>
      <c r="E1352" s="26">
        <v>8</v>
      </c>
      <c r="F1352" s="9">
        <v>59</v>
      </c>
    </row>
    <row r="1353" spans="1:6" ht="15.75" x14ac:dyDescent="0.25">
      <c r="A1353" s="25" t="s">
        <v>2306</v>
      </c>
      <c r="B1353" s="25" t="s">
        <v>61</v>
      </c>
      <c r="C1353" s="27">
        <v>34</v>
      </c>
      <c r="D1353" s="26">
        <v>211</v>
      </c>
      <c r="E1353" s="26">
        <v>74629</v>
      </c>
      <c r="F1353" s="9">
        <v>44</v>
      </c>
    </row>
    <row r="1354" spans="1:6" ht="15.75" x14ac:dyDescent="0.25">
      <c r="A1354" s="25" t="s">
        <v>199</v>
      </c>
      <c r="B1354" s="25" t="s">
        <v>64</v>
      </c>
      <c r="C1354" s="27">
        <v>1137</v>
      </c>
      <c r="D1354" s="26">
        <v>1104</v>
      </c>
      <c r="E1354" s="26">
        <v>128700</v>
      </c>
      <c r="F1354" s="9">
        <v>2142</v>
      </c>
    </row>
    <row r="1355" spans="1:6" ht="15.75" x14ac:dyDescent="0.25">
      <c r="A1355" s="25" t="s">
        <v>200</v>
      </c>
      <c r="B1355" s="25" t="s">
        <v>61</v>
      </c>
      <c r="C1355" s="27">
        <v>198</v>
      </c>
      <c r="D1355" s="26">
        <v>27</v>
      </c>
      <c r="E1355" s="26">
        <v>5396</v>
      </c>
      <c r="F1355" s="9">
        <v>433</v>
      </c>
    </row>
    <row r="1356" spans="1:6" ht="15.75" x14ac:dyDescent="0.25">
      <c r="A1356" s="25" t="s">
        <v>2307</v>
      </c>
      <c r="B1356" s="25" t="s">
        <v>61</v>
      </c>
      <c r="C1356" s="27">
        <v>669</v>
      </c>
      <c r="D1356" s="26">
        <v>65</v>
      </c>
      <c r="E1356" s="26">
        <v>37106</v>
      </c>
      <c r="F1356" s="9">
        <v>1272</v>
      </c>
    </row>
    <row r="1357" spans="1:6" ht="15.75" x14ac:dyDescent="0.25">
      <c r="A1357" s="25" t="s">
        <v>2308</v>
      </c>
      <c r="B1357" s="25" t="s">
        <v>61</v>
      </c>
      <c r="C1357" s="27">
        <v>5</v>
      </c>
      <c r="D1357" s="26">
        <v>10</v>
      </c>
      <c r="E1357" s="26">
        <v>973</v>
      </c>
      <c r="F1357" s="9">
        <v>41</v>
      </c>
    </row>
    <row r="1358" spans="1:6" ht="15.75" x14ac:dyDescent="0.25">
      <c r="A1358" s="25" t="s">
        <v>201</v>
      </c>
      <c r="B1358" s="25" t="s">
        <v>61</v>
      </c>
      <c r="C1358" s="27">
        <v>657</v>
      </c>
      <c r="D1358" s="26">
        <v>169</v>
      </c>
      <c r="E1358" s="26">
        <v>12804</v>
      </c>
      <c r="F1358" s="9">
        <v>1769</v>
      </c>
    </row>
    <row r="1359" spans="1:6" ht="15.75" x14ac:dyDescent="0.25">
      <c r="A1359" s="25" t="s">
        <v>2309</v>
      </c>
      <c r="B1359" s="25" t="s">
        <v>64</v>
      </c>
      <c r="C1359" s="27">
        <v>0</v>
      </c>
      <c r="D1359" s="26">
        <v>2</v>
      </c>
      <c r="E1359" s="26">
        <v>1082</v>
      </c>
      <c r="F1359" s="9">
        <v>4</v>
      </c>
    </row>
    <row r="1360" spans="1:6" ht="15.75" x14ac:dyDescent="0.25">
      <c r="A1360" s="25" t="s">
        <v>2310</v>
      </c>
      <c r="B1360" s="25" t="s">
        <v>64</v>
      </c>
      <c r="C1360" s="27">
        <v>25</v>
      </c>
      <c r="D1360" s="26">
        <v>1</v>
      </c>
      <c r="E1360" s="26">
        <v>4</v>
      </c>
      <c r="F1360" s="9">
        <v>50</v>
      </c>
    </row>
    <row r="1361" spans="1:6" ht="15.75" x14ac:dyDescent="0.25">
      <c r="A1361" s="25" t="s">
        <v>2311</v>
      </c>
      <c r="B1361" s="25" t="s">
        <v>64</v>
      </c>
      <c r="C1361" s="27">
        <v>20</v>
      </c>
      <c r="D1361" s="26">
        <v>13</v>
      </c>
      <c r="E1361" s="26">
        <v>1420</v>
      </c>
      <c r="F1361" s="9">
        <v>31</v>
      </c>
    </row>
    <row r="1362" spans="1:6" ht="15.75" x14ac:dyDescent="0.25">
      <c r="A1362" s="25" t="s">
        <v>2312</v>
      </c>
      <c r="B1362" s="25" t="s">
        <v>64</v>
      </c>
      <c r="C1362" s="27">
        <v>18</v>
      </c>
      <c r="D1362" s="26">
        <v>5</v>
      </c>
      <c r="E1362" s="26">
        <v>518</v>
      </c>
      <c r="F1362" s="9">
        <v>21</v>
      </c>
    </row>
    <row r="1363" spans="1:6" ht="15.75" x14ac:dyDescent="0.25">
      <c r="A1363" s="25" t="s">
        <v>2313</v>
      </c>
      <c r="B1363" s="25" t="s">
        <v>61</v>
      </c>
      <c r="C1363" s="27">
        <v>19</v>
      </c>
      <c r="D1363" s="26">
        <v>1</v>
      </c>
      <c r="E1363" s="26">
        <v>1</v>
      </c>
      <c r="F1363" s="9">
        <v>52</v>
      </c>
    </row>
    <row r="1364" spans="1:6" ht="15.75" x14ac:dyDescent="0.25">
      <c r="A1364" s="25" t="s">
        <v>202</v>
      </c>
      <c r="B1364" s="25" t="s">
        <v>61</v>
      </c>
      <c r="C1364" s="27">
        <v>356</v>
      </c>
      <c r="D1364" s="26">
        <v>527</v>
      </c>
      <c r="E1364" s="26">
        <v>83980</v>
      </c>
      <c r="F1364" s="9">
        <v>871</v>
      </c>
    </row>
    <row r="1365" spans="1:6" ht="15.75" x14ac:dyDescent="0.25">
      <c r="A1365" s="25" t="s">
        <v>203</v>
      </c>
      <c r="B1365" s="25" t="s">
        <v>61</v>
      </c>
      <c r="C1365" s="27">
        <v>431</v>
      </c>
      <c r="D1365" s="26">
        <v>56</v>
      </c>
      <c r="E1365" s="26">
        <v>24234</v>
      </c>
      <c r="F1365" s="9">
        <v>479</v>
      </c>
    </row>
    <row r="1366" spans="1:6" ht="15.75" x14ac:dyDescent="0.25">
      <c r="A1366" s="25" t="s">
        <v>2314</v>
      </c>
      <c r="B1366" s="25" t="s">
        <v>64</v>
      </c>
      <c r="C1366" s="27">
        <v>0</v>
      </c>
      <c r="D1366" s="26">
        <v>2</v>
      </c>
      <c r="E1366" s="26">
        <v>29</v>
      </c>
      <c r="F1366" s="9">
        <v>4</v>
      </c>
    </row>
    <row r="1367" spans="1:6" ht="15.75" x14ac:dyDescent="0.25">
      <c r="A1367" s="25" t="s">
        <v>204</v>
      </c>
      <c r="B1367" s="25" t="s">
        <v>61</v>
      </c>
      <c r="C1367" s="27">
        <v>304</v>
      </c>
      <c r="D1367" s="26">
        <v>354</v>
      </c>
      <c r="E1367" s="26">
        <v>14903</v>
      </c>
      <c r="F1367" s="9">
        <v>621</v>
      </c>
    </row>
    <row r="1368" spans="1:6" ht="15.75" x14ac:dyDescent="0.25">
      <c r="A1368" s="25" t="s">
        <v>205</v>
      </c>
      <c r="B1368" s="25" t="s">
        <v>61</v>
      </c>
      <c r="C1368" s="27">
        <v>173</v>
      </c>
      <c r="D1368" s="26">
        <v>171</v>
      </c>
      <c r="E1368" s="26">
        <v>16369</v>
      </c>
      <c r="F1368" s="9">
        <v>267</v>
      </c>
    </row>
    <row r="1369" spans="1:6" ht="15.75" x14ac:dyDescent="0.25">
      <c r="A1369" s="25" t="s">
        <v>206</v>
      </c>
      <c r="B1369" s="25" t="s">
        <v>61</v>
      </c>
      <c r="C1369" s="27">
        <v>22</v>
      </c>
      <c r="D1369" s="26">
        <v>8</v>
      </c>
      <c r="E1369" s="26">
        <v>1090</v>
      </c>
      <c r="F1369" s="9">
        <v>156</v>
      </c>
    </row>
    <row r="1370" spans="1:6" ht="15.75" x14ac:dyDescent="0.25">
      <c r="A1370" s="25" t="s">
        <v>2315</v>
      </c>
      <c r="B1370" s="25" t="s">
        <v>64</v>
      </c>
      <c r="C1370" s="27">
        <v>160</v>
      </c>
      <c r="D1370" s="26">
        <v>335</v>
      </c>
      <c r="E1370" s="26">
        <v>22127</v>
      </c>
      <c r="F1370" s="9">
        <v>296</v>
      </c>
    </row>
    <row r="1371" spans="1:6" ht="15.75" x14ac:dyDescent="0.25">
      <c r="A1371" s="25" t="s">
        <v>207</v>
      </c>
      <c r="B1371" s="25" t="s">
        <v>64</v>
      </c>
      <c r="C1371" s="27">
        <v>2216</v>
      </c>
      <c r="D1371" s="26">
        <v>323</v>
      </c>
      <c r="E1371" s="26">
        <v>72876</v>
      </c>
      <c r="F1371" s="9">
        <v>3611</v>
      </c>
    </row>
    <row r="1372" spans="1:6" ht="15.75" x14ac:dyDescent="0.25">
      <c r="A1372" s="25" t="s">
        <v>2316</v>
      </c>
      <c r="B1372" s="25" t="s">
        <v>64</v>
      </c>
      <c r="C1372" s="27">
        <v>54</v>
      </c>
      <c r="D1372" s="26">
        <v>31</v>
      </c>
      <c r="E1372" s="26">
        <v>2049</v>
      </c>
      <c r="F1372" s="9">
        <v>93</v>
      </c>
    </row>
    <row r="1373" spans="1:6" ht="15.75" x14ac:dyDescent="0.25">
      <c r="A1373" s="25" t="s">
        <v>208</v>
      </c>
      <c r="B1373" s="25" t="s">
        <v>64</v>
      </c>
      <c r="C1373" s="27">
        <v>100</v>
      </c>
      <c r="D1373" s="26">
        <v>20</v>
      </c>
      <c r="E1373" s="26">
        <v>690</v>
      </c>
      <c r="F1373" s="9">
        <v>212</v>
      </c>
    </row>
    <row r="1374" spans="1:6" ht="15.75" x14ac:dyDescent="0.25">
      <c r="A1374" s="25" t="s">
        <v>209</v>
      </c>
      <c r="B1374" s="25" t="s">
        <v>61</v>
      </c>
      <c r="C1374" s="27">
        <v>660</v>
      </c>
      <c r="D1374" s="26">
        <v>549</v>
      </c>
      <c r="E1374" s="26">
        <v>102044</v>
      </c>
      <c r="F1374" s="9">
        <v>1254</v>
      </c>
    </row>
    <row r="1375" spans="1:6" ht="15.75" x14ac:dyDescent="0.25">
      <c r="A1375" s="25" t="s">
        <v>210</v>
      </c>
      <c r="B1375" s="25" t="s">
        <v>61</v>
      </c>
      <c r="C1375" s="27">
        <v>62</v>
      </c>
      <c r="D1375" s="26">
        <v>9</v>
      </c>
      <c r="E1375" s="26">
        <v>484</v>
      </c>
      <c r="F1375" s="9">
        <v>141</v>
      </c>
    </row>
    <row r="1376" spans="1:6" ht="15.75" x14ac:dyDescent="0.25">
      <c r="A1376" s="25" t="s">
        <v>211</v>
      </c>
      <c r="B1376" s="25" t="s">
        <v>61</v>
      </c>
      <c r="C1376" s="27">
        <v>191</v>
      </c>
      <c r="D1376" s="26">
        <v>4</v>
      </c>
      <c r="E1376" s="26">
        <v>53</v>
      </c>
      <c r="F1376" s="9">
        <v>421</v>
      </c>
    </row>
    <row r="1377" spans="1:6" ht="15.75" x14ac:dyDescent="0.25">
      <c r="A1377" s="25" t="s">
        <v>212</v>
      </c>
      <c r="B1377" s="25" t="s">
        <v>64</v>
      </c>
      <c r="C1377" s="27">
        <v>445</v>
      </c>
      <c r="D1377" s="26">
        <v>64</v>
      </c>
      <c r="E1377" s="26">
        <v>4924</v>
      </c>
      <c r="F1377" s="9">
        <v>757</v>
      </c>
    </row>
    <row r="1378" spans="1:6" ht="15.75" x14ac:dyDescent="0.25">
      <c r="A1378" s="25" t="s">
        <v>213</v>
      </c>
      <c r="B1378" s="25" t="s">
        <v>61</v>
      </c>
      <c r="C1378" s="27">
        <v>105</v>
      </c>
      <c r="D1378" s="26">
        <v>17</v>
      </c>
      <c r="E1378" s="26">
        <v>18838</v>
      </c>
      <c r="F1378" s="9">
        <v>391</v>
      </c>
    </row>
    <row r="1379" spans="1:6" ht="15.75" x14ac:dyDescent="0.25">
      <c r="A1379" s="25" t="s">
        <v>214</v>
      </c>
      <c r="B1379" s="25" t="s">
        <v>61</v>
      </c>
      <c r="C1379" s="27">
        <v>966</v>
      </c>
      <c r="D1379" s="26">
        <v>929</v>
      </c>
      <c r="E1379" s="26">
        <v>59603</v>
      </c>
      <c r="F1379" s="9">
        <v>1122</v>
      </c>
    </row>
    <row r="1380" spans="1:6" ht="15.75" x14ac:dyDescent="0.25">
      <c r="A1380" s="25" t="s">
        <v>215</v>
      </c>
      <c r="B1380" s="25" t="s">
        <v>64</v>
      </c>
      <c r="C1380" s="27">
        <v>1270</v>
      </c>
      <c r="D1380" s="26">
        <v>1403</v>
      </c>
      <c r="E1380" s="26">
        <v>166932</v>
      </c>
      <c r="F1380" s="9">
        <v>1869</v>
      </c>
    </row>
    <row r="1381" spans="1:6" ht="15.75" x14ac:dyDescent="0.25">
      <c r="A1381" s="25" t="s">
        <v>216</v>
      </c>
      <c r="B1381" s="25" t="s">
        <v>61</v>
      </c>
      <c r="C1381" s="27">
        <v>150</v>
      </c>
      <c r="D1381" s="26">
        <v>1455</v>
      </c>
      <c r="E1381" s="26">
        <v>120324</v>
      </c>
      <c r="F1381" s="9">
        <v>458</v>
      </c>
    </row>
    <row r="1382" spans="1:6" ht="15.75" x14ac:dyDescent="0.25">
      <c r="A1382" s="25" t="s">
        <v>217</v>
      </c>
      <c r="B1382" s="25" t="s">
        <v>61</v>
      </c>
      <c r="C1382" s="27">
        <v>0</v>
      </c>
      <c r="D1382" s="26">
        <v>1</v>
      </c>
      <c r="E1382" s="26">
        <v>100</v>
      </c>
      <c r="F1382" s="9">
        <v>357</v>
      </c>
    </row>
    <row r="1383" spans="1:6" ht="15.75" x14ac:dyDescent="0.25">
      <c r="A1383" s="25" t="s">
        <v>2317</v>
      </c>
      <c r="B1383" s="25" t="s">
        <v>61</v>
      </c>
      <c r="C1383" s="27">
        <v>18</v>
      </c>
      <c r="D1383" s="26">
        <v>5</v>
      </c>
      <c r="E1383" s="26">
        <v>64</v>
      </c>
      <c r="F1383" s="9">
        <v>74</v>
      </c>
    </row>
    <row r="1384" spans="1:6" ht="15.75" x14ac:dyDescent="0.25">
      <c r="A1384" s="25" t="s">
        <v>2318</v>
      </c>
      <c r="B1384" s="25" t="s">
        <v>61</v>
      </c>
      <c r="C1384" s="27">
        <v>0</v>
      </c>
      <c r="D1384" s="26">
        <v>0</v>
      </c>
      <c r="E1384" s="26">
        <v>0</v>
      </c>
      <c r="F1384" s="9">
        <v>12</v>
      </c>
    </row>
    <row r="1385" spans="1:6" ht="15.75" x14ac:dyDescent="0.25">
      <c r="A1385" s="25" t="s">
        <v>2319</v>
      </c>
      <c r="B1385" s="25" t="s">
        <v>64</v>
      </c>
      <c r="C1385" s="27">
        <v>6</v>
      </c>
      <c r="D1385" s="26">
        <v>5</v>
      </c>
      <c r="E1385" s="26">
        <v>1428</v>
      </c>
      <c r="F1385" s="9">
        <v>66</v>
      </c>
    </row>
    <row r="1386" spans="1:6" ht="15.75" x14ac:dyDescent="0.25">
      <c r="A1386" s="25" t="s">
        <v>2320</v>
      </c>
      <c r="B1386" s="25" t="s">
        <v>64</v>
      </c>
      <c r="C1386" s="27">
        <v>32</v>
      </c>
      <c r="D1386" s="26">
        <v>9</v>
      </c>
      <c r="E1386" s="26">
        <v>330</v>
      </c>
      <c r="F1386" s="9">
        <v>46</v>
      </c>
    </row>
    <row r="1387" spans="1:6" ht="15.75" x14ac:dyDescent="0.25">
      <c r="A1387" s="25" t="s">
        <v>2321</v>
      </c>
      <c r="B1387" s="25" t="s">
        <v>61</v>
      </c>
      <c r="C1387" s="27">
        <v>5</v>
      </c>
      <c r="D1387" s="26">
        <v>28</v>
      </c>
      <c r="E1387" s="26">
        <v>2123</v>
      </c>
      <c r="F1387" s="9">
        <v>9</v>
      </c>
    </row>
    <row r="1388" spans="1:6" ht="15.75" x14ac:dyDescent="0.25">
      <c r="A1388" s="25" t="s">
        <v>2322</v>
      </c>
      <c r="B1388" s="25" t="s">
        <v>64</v>
      </c>
      <c r="C1388" s="27">
        <v>0</v>
      </c>
      <c r="D1388" s="26">
        <v>7</v>
      </c>
      <c r="E1388" s="26">
        <v>623</v>
      </c>
      <c r="F1388" s="9">
        <v>2</v>
      </c>
    </row>
    <row r="1389" spans="1:6" ht="15.75" x14ac:dyDescent="0.25">
      <c r="A1389" s="25" t="s">
        <v>218</v>
      </c>
      <c r="B1389" s="25" t="s">
        <v>61</v>
      </c>
      <c r="C1389" s="27">
        <v>1561</v>
      </c>
      <c r="D1389" s="26">
        <v>1053</v>
      </c>
      <c r="E1389" s="26">
        <v>302437</v>
      </c>
      <c r="F1389" s="9">
        <v>3713</v>
      </c>
    </row>
    <row r="1390" spans="1:6" ht="15.75" x14ac:dyDescent="0.25">
      <c r="A1390" s="25" t="s">
        <v>2323</v>
      </c>
      <c r="B1390" s="25" t="s">
        <v>64</v>
      </c>
      <c r="C1390" s="27">
        <v>17</v>
      </c>
      <c r="D1390" s="26">
        <v>1</v>
      </c>
      <c r="E1390" s="26">
        <v>20</v>
      </c>
      <c r="F1390" s="9">
        <v>42</v>
      </c>
    </row>
    <row r="1391" spans="1:6" ht="15.75" x14ac:dyDescent="0.25">
      <c r="A1391" s="25" t="s">
        <v>2324</v>
      </c>
      <c r="B1391" s="25" t="s">
        <v>64</v>
      </c>
      <c r="C1391" s="27">
        <v>15</v>
      </c>
      <c r="D1391" s="26">
        <v>1</v>
      </c>
      <c r="E1391" s="26">
        <v>60</v>
      </c>
      <c r="F1391" s="9">
        <v>41</v>
      </c>
    </row>
    <row r="1392" spans="1:6" ht="15.75" x14ac:dyDescent="0.25">
      <c r="A1392" s="25" t="s">
        <v>2325</v>
      </c>
      <c r="B1392" s="25" t="s">
        <v>64</v>
      </c>
      <c r="C1392" s="27">
        <v>4</v>
      </c>
      <c r="D1392" s="26">
        <v>19</v>
      </c>
      <c r="E1392" s="26">
        <v>1088</v>
      </c>
      <c r="F1392" s="9">
        <v>6</v>
      </c>
    </row>
    <row r="1393" spans="1:6" ht="15.75" x14ac:dyDescent="0.25">
      <c r="A1393" s="25" t="s">
        <v>2326</v>
      </c>
      <c r="B1393" s="25" t="s">
        <v>64</v>
      </c>
      <c r="C1393" s="27">
        <v>95</v>
      </c>
      <c r="D1393" s="26">
        <v>61</v>
      </c>
      <c r="E1393" s="26">
        <v>13231</v>
      </c>
      <c r="F1393" s="9">
        <v>172</v>
      </c>
    </row>
    <row r="1394" spans="1:6" ht="15.75" x14ac:dyDescent="0.25">
      <c r="A1394" s="25" t="s">
        <v>2327</v>
      </c>
      <c r="B1394" s="25" t="s">
        <v>64</v>
      </c>
      <c r="C1394" s="27">
        <v>8</v>
      </c>
      <c r="D1394" s="26">
        <v>2</v>
      </c>
      <c r="E1394" s="26">
        <v>52</v>
      </c>
      <c r="F1394" s="9">
        <v>28</v>
      </c>
    </row>
    <row r="1395" spans="1:6" ht="15.75" x14ac:dyDescent="0.25">
      <c r="A1395" s="25" t="s">
        <v>219</v>
      </c>
      <c r="B1395" s="25" t="s">
        <v>64</v>
      </c>
      <c r="C1395" s="27">
        <v>139</v>
      </c>
      <c r="D1395" s="26">
        <v>9</v>
      </c>
      <c r="E1395" s="26">
        <v>789</v>
      </c>
      <c r="F1395" s="9">
        <v>260</v>
      </c>
    </row>
    <row r="1396" spans="1:6" ht="15.75" x14ac:dyDescent="0.25">
      <c r="A1396" s="25" t="s">
        <v>2328</v>
      </c>
      <c r="B1396" s="25" t="s">
        <v>64</v>
      </c>
      <c r="C1396" s="27">
        <v>3</v>
      </c>
      <c r="D1396" s="26">
        <v>3</v>
      </c>
      <c r="E1396" s="26">
        <v>863</v>
      </c>
      <c r="F1396" s="9">
        <v>6</v>
      </c>
    </row>
    <row r="1397" spans="1:6" ht="15.75" x14ac:dyDescent="0.25">
      <c r="A1397" s="25" t="s">
        <v>220</v>
      </c>
      <c r="B1397" s="25" t="s">
        <v>61</v>
      </c>
      <c r="C1397" s="27">
        <v>129</v>
      </c>
      <c r="D1397" s="26">
        <v>73</v>
      </c>
      <c r="E1397" s="26">
        <v>7065</v>
      </c>
      <c r="F1397" s="9">
        <v>305</v>
      </c>
    </row>
    <row r="1398" spans="1:6" ht="15.75" x14ac:dyDescent="0.25">
      <c r="A1398" s="25" t="s">
        <v>2329</v>
      </c>
      <c r="B1398" s="25" t="s">
        <v>64</v>
      </c>
      <c r="C1398" s="27">
        <v>2</v>
      </c>
      <c r="D1398" s="26">
        <v>18</v>
      </c>
      <c r="E1398" s="26">
        <v>2663</v>
      </c>
      <c r="F1398" s="9">
        <v>18</v>
      </c>
    </row>
    <row r="1399" spans="1:6" ht="15.75" x14ac:dyDescent="0.25">
      <c r="A1399" s="25" t="s">
        <v>2330</v>
      </c>
      <c r="B1399" s="25" t="s">
        <v>61</v>
      </c>
      <c r="C1399" s="27">
        <v>11</v>
      </c>
      <c r="D1399" s="26">
        <v>11</v>
      </c>
      <c r="E1399" s="26">
        <v>177</v>
      </c>
      <c r="F1399" s="9">
        <v>41</v>
      </c>
    </row>
    <row r="1400" spans="1:6" ht="15.75" x14ac:dyDescent="0.25">
      <c r="A1400" s="25" t="s">
        <v>221</v>
      </c>
      <c r="B1400" s="25" t="s">
        <v>64</v>
      </c>
      <c r="C1400" s="27">
        <v>144</v>
      </c>
      <c r="D1400" s="26">
        <v>22</v>
      </c>
      <c r="E1400" s="26">
        <v>429</v>
      </c>
      <c r="F1400" s="9">
        <v>205</v>
      </c>
    </row>
    <row r="1401" spans="1:6" ht="15.75" x14ac:dyDescent="0.25">
      <c r="A1401" s="25" t="s">
        <v>2331</v>
      </c>
      <c r="B1401" s="25" t="s">
        <v>64</v>
      </c>
      <c r="C1401" s="27">
        <v>12</v>
      </c>
      <c r="D1401" s="26">
        <v>10</v>
      </c>
      <c r="E1401" s="26">
        <v>660</v>
      </c>
      <c r="F1401" s="9">
        <v>28</v>
      </c>
    </row>
    <row r="1402" spans="1:6" ht="15.75" x14ac:dyDescent="0.25">
      <c r="A1402" s="25" t="s">
        <v>2332</v>
      </c>
      <c r="B1402" s="25" t="s">
        <v>61</v>
      </c>
      <c r="C1402" s="27">
        <v>982</v>
      </c>
      <c r="D1402" s="26">
        <v>1</v>
      </c>
      <c r="E1402" s="26">
        <v>7</v>
      </c>
      <c r="F1402" s="9">
        <v>1866</v>
      </c>
    </row>
    <row r="1403" spans="1:6" ht="15.75" x14ac:dyDescent="0.25">
      <c r="A1403" s="25" t="s">
        <v>222</v>
      </c>
      <c r="B1403" s="25" t="s">
        <v>61</v>
      </c>
      <c r="C1403" s="27">
        <v>2346</v>
      </c>
      <c r="D1403" s="26">
        <v>1</v>
      </c>
      <c r="E1403" s="26">
        <v>24</v>
      </c>
      <c r="F1403" s="9">
        <v>3930</v>
      </c>
    </row>
    <row r="1404" spans="1:6" ht="15.75" x14ac:dyDescent="0.25">
      <c r="A1404" s="25" t="s">
        <v>2333</v>
      </c>
      <c r="B1404" s="25" t="s">
        <v>64</v>
      </c>
      <c r="C1404" s="27">
        <v>7</v>
      </c>
      <c r="D1404" s="26">
        <v>8</v>
      </c>
      <c r="E1404" s="26">
        <v>1243</v>
      </c>
      <c r="F1404" s="9">
        <v>27</v>
      </c>
    </row>
    <row r="1405" spans="1:6" ht="15.75" x14ac:dyDescent="0.25">
      <c r="A1405" s="25" t="s">
        <v>2334</v>
      </c>
      <c r="B1405" s="25" t="s">
        <v>64</v>
      </c>
      <c r="C1405" s="27">
        <v>7</v>
      </c>
      <c r="D1405" s="26">
        <v>0</v>
      </c>
      <c r="E1405" s="26">
        <v>0</v>
      </c>
      <c r="F1405" s="9">
        <v>13</v>
      </c>
    </row>
    <row r="1406" spans="1:6" ht="15.75" x14ac:dyDescent="0.25">
      <c r="A1406" s="25" t="s">
        <v>2335</v>
      </c>
      <c r="B1406" s="25" t="s">
        <v>64</v>
      </c>
      <c r="C1406" s="27">
        <v>8</v>
      </c>
      <c r="D1406" s="26">
        <v>10</v>
      </c>
      <c r="E1406" s="26">
        <v>661</v>
      </c>
      <c r="F1406" s="9">
        <v>18</v>
      </c>
    </row>
    <row r="1407" spans="1:6" ht="15.75" x14ac:dyDescent="0.25">
      <c r="A1407" s="25" t="s">
        <v>2336</v>
      </c>
      <c r="B1407" s="25" t="s">
        <v>64</v>
      </c>
      <c r="C1407" s="27">
        <v>8</v>
      </c>
      <c r="D1407" s="26">
        <v>0</v>
      </c>
      <c r="E1407" s="26">
        <v>0</v>
      </c>
      <c r="F1407" s="9">
        <v>10</v>
      </c>
    </row>
    <row r="1408" spans="1:6" ht="15.75" x14ac:dyDescent="0.25">
      <c r="A1408" s="25" t="s">
        <v>2337</v>
      </c>
      <c r="B1408" s="25" t="s">
        <v>64</v>
      </c>
      <c r="C1408" s="27">
        <v>0</v>
      </c>
      <c r="D1408" s="26">
        <v>4</v>
      </c>
      <c r="E1408" s="26">
        <v>29</v>
      </c>
      <c r="F1408" s="9">
        <v>25</v>
      </c>
    </row>
    <row r="1409" spans="1:6" ht="15.75" x14ac:dyDescent="0.25">
      <c r="A1409" s="25" t="s">
        <v>223</v>
      </c>
      <c r="B1409" s="25" t="s">
        <v>64</v>
      </c>
      <c r="C1409" s="27">
        <v>124</v>
      </c>
      <c r="D1409" s="26">
        <v>223</v>
      </c>
      <c r="E1409" s="26">
        <v>34835</v>
      </c>
      <c r="F1409" s="9">
        <v>249</v>
      </c>
    </row>
    <row r="1410" spans="1:6" ht="15.75" x14ac:dyDescent="0.25">
      <c r="A1410" s="25" t="s">
        <v>224</v>
      </c>
      <c r="B1410" s="25" t="s">
        <v>64</v>
      </c>
      <c r="C1410" s="27">
        <v>43</v>
      </c>
      <c r="D1410" s="26">
        <v>40</v>
      </c>
      <c r="E1410" s="26">
        <v>5894</v>
      </c>
      <c r="F1410" s="9">
        <v>111</v>
      </c>
    </row>
    <row r="1411" spans="1:6" ht="15.75" x14ac:dyDescent="0.25">
      <c r="A1411" s="25" t="s">
        <v>225</v>
      </c>
      <c r="B1411" s="25" t="s">
        <v>61</v>
      </c>
      <c r="C1411" s="27">
        <v>0</v>
      </c>
      <c r="D1411" s="26">
        <v>546</v>
      </c>
      <c r="E1411" s="26">
        <v>38486</v>
      </c>
      <c r="F1411" s="9">
        <v>2902</v>
      </c>
    </row>
    <row r="1412" spans="1:6" ht="15.75" x14ac:dyDescent="0.25">
      <c r="A1412" s="25" t="s">
        <v>226</v>
      </c>
      <c r="B1412" s="25" t="s">
        <v>64</v>
      </c>
      <c r="C1412" s="27">
        <v>120</v>
      </c>
      <c r="D1412" s="26">
        <v>2</v>
      </c>
      <c r="E1412" s="26">
        <v>130</v>
      </c>
      <c r="F1412" s="9">
        <v>394</v>
      </c>
    </row>
    <row r="1413" spans="1:6" ht="15.75" x14ac:dyDescent="0.25">
      <c r="A1413" s="25" t="s">
        <v>227</v>
      </c>
      <c r="B1413" s="25" t="s">
        <v>64</v>
      </c>
      <c r="C1413" s="27">
        <v>98</v>
      </c>
      <c r="D1413" s="26">
        <v>18</v>
      </c>
      <c r="E1413" s="26">
        <v>1439</v>
      </c>
      <c r="F1413" s="9">
        <v>151</v>
      </c>
    </row>
    <row r="1414" spans="1:6" ht="15.75" x14ac:dyDescent="0.25">
      <c r="A1414" s="25" t="s">
        <v>228</v>
      </c>
      <c r="B1414" s="25" t="s">
        <v>64</v>
      </c>
      <c r="C1414" s="27">
        <v>207</v>
      </c>
      <c r="D1414" s="26">
        <v>655</v>
      </c>
      <c r="E1414" s="26">
        <v>29416</v>
      </c>
      <c r="F1414" s="9">
        <v>327</v>
      </c>
    </row>
    <row r="1415" spans="1:6" ht="15.75" x14ac:dyDescent="0.25">
      <c r="A1415" s="25" t="s">
        <v>229</v>
      </c>
      <c r="B1415" s="25" t="s">
        <v>61</v>
      </c>
      <c r="C1415" s="27">
        <v>274</v>
      </c>
      <c r="D1415" s="26">
        <v>162</v>
      </c>
      <c r="E1415" s="26">
        <v>22248</v>
      </c>
      <c r="F1415" s="9">
        <v>445</v>
      </c>
    </row>
    <row r="1416" spans="1:6" ht="15.75" x14ac:dyDescent="0.25">
      <c r="A1416" s="25" t="s">
        <v>230</v>
      </c>
      <c r="B1416" s="25" t="s">
        <v>64</v>
      </c>
      <c r="C1416" s="27">
        <v>58</v>
      </c>
      <c r="D1416" s="26">
        <v>57</v>
      </c>
      <c r="E1416" s="26">
        <v>4528</v>
      </c>
      <c r="F1416" s="9">
        <v>339</v>
      </c>
    </row>
    <row r="1417" spans="1:6" ht="15.75" x14ac:dyDescent="0.25">
      <c r="A1417" s="25" t="s">
        <v>2338</v>
      </c>
      <c r="B1417" s="25" t="s">
        <v>64</v>
      </c>
      <c r="C1417" s="27">
        <v>0</v>
      </c>
      <c r="D1417" s="26">
        <v>0</v>
      </c>
      <c r="E1417" s="26">
        <v>0</v>
      </c>
      <c r="F1417" s="9">
        <v>15</v>
      </c>
    </row>
    <row r="1418" spans="1:6" ht="15.75" x14ac:dyDescent="0.25">
      <c r="A1418" s="25" t="s">
        <v>2339</v>
      </c>
      <c r="B1418" s="25" t="s">
        <v>64</v>
      </c>
      <c r="C1418" s="27">
        <v>3</v>
      </c>
      <c r="D1418" s="26">
        <v>7</v>
      </c>
      <c r="E1418" s="26">
        <v>608</v>
      </c>
      <c r="F1418" s="9">
        <v>9</v>
      </c>
    </row>
    <row r="1419" spans="1:6" ht="15.75" x14ac:dyDescent="0.25">
      <c r="A1419" s="25" t="s">
        <v>2340</v>
      </c>
      <c r="B1419" s="25" t="s">
        <v>64</v>
      </c>
      <c r="C1419" s="27">
        <v>9</v>
      </c>
      <c r="D1419" s="26">
        <v>30</v>
      </c>
      <c r="E1419" s="26">
        <v>2264</v>
      </c>
      <c r="F1419" s="9">
        <v>14</v>
      </c>
    </row>
    <row r="1420" spans="1:6" ht="15.75" x14ac:dyDescent="0.25">
      <c r="A1420" s="25" t="s">
        <v>231</v>
      </c>
      <c r="B1420" s="25" t="s">
        <v>61</v>
      </c>
      <c r="C1420" s="27">
        <v>720</v>
      </c>
      <c r="D1420" s="26">
        <v>2648</v>
      </c>
      <c r="E1420" s="26">
        <v>698051</v>
      </c>
      <c r="F1420" s="9">
        <v>2386</v>
      </c>
    </row>
    <row r="1421" spans="1:6" ht="15.75" x14ac:dyDescent="0.25">
      <c r="A1421" s="25" t="s">
        <v>2341</v>
      </c>
      <c r="B1421" s="25" t="s">
        <v>64</v>
      </c>
      <c r="C1421" s="27">
        <v>10</v>
      </c>
      <c r="D1421" s="26">
        <v>9</v>
      </c>
      <c r="E1421" s="26">
        <v>1935</v>
      </c>
      <c r="F1421" s="9">
        <v>13</v>
      </c>
    </row>
    <row r="1422" spans="1:6" ht="15.75" x14ac:dyDescent="0.25">
      <c r="A1422" s="25" t="s">
        <v>2342</v>
      </c>
      <c r="B1422" s="25" t="s">
        <v>64</v>
      </c>
      <c r="C1422" s="27">
        <v>16</v>
      </c>
      <c r="D1422" s="26">
        <v>1</v>
      </c>
      <c r="E1422" s="26">
        <v>17</v>
      </c>
      <c r="F1422" s="9">
        <v>25</v>
      </c>
    </row>
    <row r="1423" spans="1:6" ht="15.75" x14ac:dyDescent="0.25">
      <c r="A1423" s="25" t="s">
        <v>232</v>
      </c>
      <c r="B1423" s="25" t="s">
        <v>61</v>
      </c>
      <c r="C1423" s="27">
        <v>420</v>
      </c>
      <c r="D1423" s="26">
        <v>37</v>
      </c>
      <c r="E1423" s="26">
        <v>7026</v>
      </c>
      <c r="F1423" s="9">
        <v>927</v>
      </c>
    </row>
    <row r="1424" spans="1:6" ht="15.75" x14ac:dyDescent="0.25">
      <c r="A1424" s="25" t="s">
        <v>233</v>
      </c>
      <c r="B1424" s="25" t="s">
        <v>61</v>
      </c>
      <c r="C1424" s="27">
        <v>3052</v>
      </c>
      <c r="D1424" s="26">
        <v>5783</v>
      </c>
      <c r="E1424" s="26">
        <v>598048</v>
      </c>
      <c r="F1424" s="9">
        <v>6022</v>
      </c>
    </row>
    <row r="1425" spans="1:6" ht="15.75" x14ac:dyDescent="0.25">
      <c r="A1425" s="25" t="s">
        <v>234</v>
      </c>
      <c r="B1425" s="25" t="s">
        <v>61</v>
      </c>
      <c r="C1425" s="27">
        <v>225</v>
      </c>
      <c r="D1425" s="26">
        <v>389</v>
      </c>
      <c r="E1425" s="26">
        <v>12830</v>
      </c>
      <c r="F1425" s="9">
        <v>472</v>
      </c>
    </row>
    <row r="1426" spans="1:6" ht="15.75" x14ac:dyDescent="0.25">
      <c r="A1426" s="25" t="s">
        <v>2343</v>
      </c>
      <c r="B1426" s="25" t="s">
        <v>64</v>
      </c>
      <c r="C1426" s="27">
        <v>8</v>
      </c>
      <c r="D1426" s="26">
        <v>20</v>
      </c>
      <c r="E1426" s="26">
        <v>2916</v>
      </c>
      <c r="F1426" s="9">
        <v>18</v>
      </c>
    </row>
    <row r="1427" spans="1:6" ht="15.75" x14ac:dyDescent="0.25">
      <c r="A1427" s="25" t="s">
        <v>235</v>
      </c>
      <c r="B1427" s="25" t="s">
        <v>61</v>
      </c>
      <c r="C1427" s="27">
        <v>110</v>
      </c>
      <c r="D1427" s="26">
        <v>19</v>
      </c>
      <c r="E1427" s="26">
        <v>2347</v>
      </c>
      <c r="F1427" s="9">
        <v>427</v>
      </c>
    </row>
    <row r="1428" spans="1:6" ht="15.75" x14ac:dyDescent="0.25">
      <c r="A1428" s="25" t="s">
        <v>2344</v>
      </c>
      <c r="B1428" s="25" t="s">
        <v>64</v>
      </c>
      <c r="C1428" s="27">
        <v>49</v>
      </c>
      <c r="D1428" s="26">
        <v>35</v>
      </c>
      <c r="E1428" s="26">
        <v>3676</v>
      </c>
      <c r="F1428" s="9">
        <v>68</v>
      </c>
    </row>
    <row r="1429" spans="1:6" ht="15.75" x14ac:dyDescent="0.25">
      <c r="A1429" s="25" t="s">
        <v>2345</v>
      </c>
      <c r="B1429" s="25" t="s">
        <v>61</v>
      </c>
      <c r="C1429" s="27">
        <v>11</v>
      </c>
      <c r="D1429" s="26">
        <v>13</v>
      </c>
      <c r="E1429" s="26">
        <v>2232</v>
      </c>
      <c r="F1429" s="9">
        <v>78</v>
      </c>
    </row>
    <row r="1430" spans="1:6" ht="15.75" x14ac:dyDescent="0.25">
      <c r="A1430" s="25" t="s">
        <v>236</v>
      </c>
      <c r="B1430" s="25" t="s">
        <v>64</v>
      </c>
      <c r="C1430" s="27">
        <v>362</v>
      </c>
      <c r="D1430" s="26">
        <v>55</v>
      </c>
      <c r="E1430" s="26">
        <v>5710</v>
      </c>
      <c r="F1430" s="9">
        <v>431</v>
      </c>
    </row>
    <row r="1431" spans="1:6" ht="15.75" x14ac:dyDescent="0.25">
      <c r="A1431" s="25" t="s">
        <v>237</v>
      </c>
      <c r="B1431" s="25" t="s">
        <v>61</v>
      </c>
      <c r="C1431" s="27">
        <v>441</v>
      </c>
      <c r="D1431" s="26">
        <v>979</v>
      </c>
      <c r="E1431" s="26">
        <v>98050</v>
      </c>
      <c r="F1431" s="9">
        <v>543</v>
      </c>
    </row>
    <row r="1432" spans="1:6" ht="15.75" x14ac:dyDescent="0.25">
      <c r="A1432" s="25" t="s">
        <v>2346</v>
      </c>
      <c r="B1432" s="25" t="s">
        <v>64</v>
      </c>
      <c r="C1432" s="27">
        <v>13</v>
      </c>
      <c r="D1432" s="26">
        <v>2</v>
      </c>
      <c r="E1432" s="26">
        <v>6</v>
      </c>
      <c r="F1432" s="9">
        <v>24</v>
      </c>
    </row>
    <row r="1433" spans="1:6" ht="15.75" x14ac:dyDescent="0.25">
      <c r="A1433" s="25" t="s">
        <v>2347</v>
      </c>
      <c r="B1433" s="25" t="s">
        <v>64</v>
      </c>
      <c r="C1433" s="27">
        <v>17</v>
      </c>
      <c r="D1433" s="26">
        <v>8</v>
      </c>
      <c r="E1433" s="26">
        <v>347</v>
      </c>
      <c r="F1433" s="9">
        <v>26</v>
      </c>
    </row>
    <row r="1434" spans="1:6" ht="15.75" x14ac:dyDescent="0.25">
      <c r="A1434" s="25" t="s">
        <v>2348</v>
      </c>
      <c r="B1434" s="25" t="s">
        <v>64</v>
      </c>
      <c r="C1434" s="27">
        <v>6</v>
      </c>
      <c r="D1434" s="26">
        <v>3</v>
      </c>
      <c r="E1434" s="26">
        <v>447</v>
      </c>
      <c r="F1434" s="9">
        <v>10</v>
      </c>
    </row>
    <row r="1435" spans="1:6" ht="15.75" x14ac:dyDescent="0.25">
      <c r="A1435" s="25" t="s">
        <v>2349</v>
      </c>
      <c r="B1435" s="25" t="s">
        <v>64</v>
      </c>
      <c r="C1435" s="27">
        <v>9</v>
      </c>
      <c r="D1435" s="26">
        <v>11</v>
      </c>
      <c r="E1435" s="26">
        <v>816</v>
      </c>
      <c r="F1435" s="9">
        <v>10</v>
      </c>
    </row>
    <row r="1436" spans="1:6" ht="15.75" x14ac:dyDescent="0.25">
      <c r="A1436" s="25" t="s">
        <v>2350</v>
      </c>
      <c r="B1436" s="25" t="s">
        <v>64</v>
      </c>
      <c r="C1436" s="27">
        <v>14</v>
      </c>
      <c r="D1436" s="26">
        <v>11</v>
      </c>
      <c r="E1436" s="26">
        <v>3122</v>
      </c>
      <c r="F1436" s="9">
        <v>27</v>
      </c>
    </row>
    <row r="1437" spans="1:6" ht="15.75" x14ac:dyDescent="0.25">
      <c r="A1437" s="25" t="s">
        <v>2351</v>
      </c>
      <c r="B1437" s="25" t="s">
        <v>64</v>
      </c>
      <c r="C1437" s="27">
        <v>153</v>
      </c>
      <c r="D1437" s="26">
        <v>100</v>
      </c>
      <c r="E1437" s="26">
        <v>17194</v>
      </c>
      <c r="F1437" s="9">
        <v>183</v>
      </c>
    </row>
    <row r="1438" spans="1:6" ht="15.75" x14ac:dyDescent="0.25">
      <c r="A1438" s="25" t="s">
        <v>238</v>
      </c>
      <c r="B1438" s="25" t="s">
        <v>61</v>
      </c>
      <c r="C1438" s="27">
        <v>88</v>
      </c>
      <c r="D1438" s="26">
        <v>46</v>
      </c>
      <c r="E1438" s="26">
        <v>3781</v>
      </c>
      <c r="F1438" s="9">
        <v>164</v>
      </c>
    </row>
    <row r="1439" spans="1:6" ht="15.75" x14ac:dyDescent="0.25">
      <c r="A1439" s="25" t="s">
        <v>239</v>
      </c>
      <c r="B1439" s="25" t="s">
        <v>61</v>
      </c>
      <c r="C1439" s="27">
        <v>54</v>
      </c>
      <c r="D1439" s="26">
        <v>0</v>
      </c>
      <c r="E1439" s="26">
        <v>0</v>
      </c>
      <c r="F1439" s="9">
        <v>1011</v>
      </c>
    </row>
    <row r="1440" spans="1:6" ht="15.75" x14ac:dyDescent="0.25">
      <c r="A1440" s="25" t="s">
        <v>2352</v>
      </c>
      <c r="B1440" s="25" t="s">
        <v>64</v>
      </c>
      <c r="C1440" s="27">
        <v>44</v>
      </c>
      <c r="D1440" s="26">
        <v>3</v>
      </c>
      <c r="E1440" s="26">
        <v>217</v>
      </c>
      <c r="F1440" s="9">
        <v>73</v>
      </c>
    </row>
    <row r="1441" spans="1:6" ht="15.75" x14ac:dyDescent="0.25">
      <c r="A1441" s="25" t="s">
        <v>2353</v>
      </c>
      <c r="B1441" s="25" t="s">
        <v>64</v>
      </c>
      <c r="C1441" s="27">
        <v>21</v>
      </c>
      <c r="D1441" s="26">
        <v>1</v>
      </c>
      <c r="E1441" s="26">
        <v>723</v>
      </c>
      <c r="F1441" s="9">
        <v>47</v>
      </c>
    </row>
    <row r="1442" spans="1:6" ht="15.75" x14ac:dyDescent="0.25">
      <c r="A1442" s="25" t="s">
        <v>240</v>
      </c>
      <c r="B1442" s="25" t="s">
        <v>64</v>
      </c>
      <c r="C1442" s="27">
        <v>2223</v>
      </c>
      <c r="D1442" s="26">
        <v>155</v>
      </c>
      <c r="E1442" s="26">
        <v>23962</v>
      </c>
      <c r="F1442" s="9">
        <v>3876</v>
      </c>
    </row>
    <row r="1443" spans="1:6" ht="15.75" x14ac:dyDescent="0.25">
      <c r="A1443" s="25" t="s">
        <v>241</v>
      </c>
      <c r="B1443" s="25" t="s">
        <v>64</v>
      </c>
      <c r="C1443" s="27">
        <v>156</v>
      </c>
      <c r="D1443" s="26">
        <v>272</v>
      </c>
      <c r="E1443" s="26">
        <v>20313</v>
      </c>
      <c r="F1443" s="9">
        <v>280</v>
      </c>
    </row>
    <row r="1444" spans="1:6" ht="15.75" x14ac:dyDescent="0.25">
      <c r="A1444" s="25" t="s">
        <v>2354</v>
      </c>
      <c r="B1444" s="25" t="s">
        <v>64</v>
      </c>
      <c r="C1444" s="27">
        <v>0</v>
      </c>
      <c r="D1444" s="26">
        <v>0</v>
      </c>
      <c r="E1444" s="26">
        <v>0</v>
      </c>
      <c r="F1444" s="9">
        <v>2</v>
      </c>
    </row>
    <row r="1445" spans="1:6" ht="15.75" x14ac:dyDescent="0.25">
      <c r="A1445" s="25" t="s">
        <v>2355</v>
      </c>
      <c r="B1445" s="25" t="s">
        <v>64</v>
      </c>
      <c r="C1445" s="27">
        <v>58</v>
      </c>
      <c r="D1445" s="26">
        <v>0</v>
      </c>
      <c r="E1445" s="26">
        <v>0</v>
      </c>
      <c r="F1445" s="9">
        <v>86</v>
      </c>
    </row>
    <row r="1446" spans="1:6" ht="15.75" x14ac:dyDescent="0.25">
      <c r="A1446" s="25" t="s">
        <v>2356</v>
      </c>
      <c r="B1446" s="25" t="s">
        <v>64</v>
      </c>
      <c r="C1446" s="27">
        <v>0</v>
      </c>
      <c r="D1446" s="26">
        <v>37</v>
      </c>
      <c r="E1446" s="26">
        <v>1663</v>
      </c>
      <c r="F1446" s="9">
        <v>7</v>
      </c>
    </row>
    <row r="1447" spans="1:6" ht="15.75" x14ac:dyDescent="0.25">
      <c r="A1447" s="25" t="s">
        <v>2357</v>
      </c>
      <c r="B1447" s="25" t="s">
        <v>61</v>
      </c>
      <c r="C1447" s="27">
        <v>13</v>
      </c>
      <c r="D1447" s="26">
        <v>23</v>
      </c>
      <c r="E1447" s="26">
        <v>2507</v>
      </c>
      <c r="F1447" s="9">
        <v>29</v>
      </c>
    </row>
    <row r="1448" spans="1:6" ht="15.75" x14ac:dyDescent="0.25">
      <c r="A1448" s="25" t="s">
        <v>242</v>
      </c>
      <c r="B1448" s="25" t="s">
        <v>64</v>
      </c>
      <c r="C1448" s="27">
        <v>200</v>
      </c>
      <c r="D1448" s="26">
        <v>54</v>
      </c>
      <c r="E1448" s="26">
        <v>9575</v>
      </c>
      <c r="F1448" s="9">
        <v>355</v>
      </c>
    </row>
    <row r="1449" spans="1:6" ht="15.75" x14ac:dyDescent="0.25">
      <c r="A1449" s="25" t="s">
        <v>243</v>
      </c>
      <c r="B1449" s="25" t="s">
        <v>64</v>
      </c>
      <c r="C1449" s="27">
        <v>73</v>
      </c>
      <c r="D1449" s="26">
        <v>2</v>
      </c>
      <c r="E1449" s="26">
        <v>175</v>
      </c>
      <c r="F1449" s="9">
        <v>159</v>
      </c>
    </row>
    <row r="1450" spans="1:6" ht="15.75" x14ac:dyDescent="0.25">
      <c r="A1450" s="25" t="s">
        <v>2358</v>
      </c>
      <c r="B1450" s="25" t="s">
        <v>64</v>
      </c>
      <c r="C1450" s="27">
        <v>8</v>
      </c>
      <c r="D1450" s="26">
        <v>0</v>
      </c>
      <c r="E1450" s="26">
        <v>0</v>
      </c>
      <c r="F1450" s="9">
        <v>8</v>
      </c>
    </row>
    <row r="1451" spans="1:6" ht="15.75" x14ac:dyDescent="0.25">
      <c r="A1451" s="25" t="s">
        <v>244</v>
      </c>
      <c r="B1451" s="25" t="s">
        <v>61</v>
      </c>
      <c r="C1451" s="27">
        <v>358</v>
      </c>
      <c r="D1451" s="26">
        <v>3</v>
      </c>
      <c r="E1451" s="26">
        <v>80</v>
      </c>
      <c r="F1451" s="9">
        <v>691</v>
      </c>
    </row>
    <row r="1452" spans="1:6" ht="15.75" x14ac:dyDescent="0.25">
      <c r="A1452" s="25" t="s">
        <v>245</v>
      </c>
      <c r="B1452" s="25" t="s">
        <v>64</v>
      </c>
      <c r="C1452" s="27">
        <v>73</v>
      </c>
      <c r="D1452" s="26">
        <v>109</v>
      </c>
      <c r="E1452" s="26">
        <v>7082</v>
      </c>
      <c r="F1452" s="9">
        <v>226</v>
      </c>
    </row>
    <row r="1453" spans="1:6" ht="15.75" x14ac:dyDescent="0.25">
      <c r="A1453" s="25" t="s">
        <v>246</v>
      </c>
      <c r="B1453" s="25" t="s">
        <v>64</v>
      </c>
      <c r="C1453" s="27">
        <v>75</v>
      </c>
      <c r="D1453" s="26">
        <v>157</v>
      </c>
      <c r="E1453" s="26">
        <v>5563</v>
      </c>
      <c r="F1453" s="9">
        <v>247</v>
      </c>
    </row>
    <row r="1454" spans="1:6" ht="15.75" x14ac:dyDescent="0.25">
      <c r="A1454" s="25" t="s">
        <v>2359</v>
      </c>
      <c r="B1454" s="25" t="s">
        <v>64</v>
      </c>
      <c r="C1454" s="27">
        <v>2</v>
      </c>
      <c r="D1454" s="26">
        <v>5</v>
      </c>
      <c r="E1454" s="26">
        <v>1881</v>
      </c>
      <c r="F1454" s="9">
        <v>11</v>
      </c>
    </row>
    <row r="1455" spans="1:6" ht="15.75" x14ac:dyDescent="0.25">
      <c r="A1455" s="25" t="s">
        <v>2360</v>
      </c>
      <c r="B1455" s="25" t="s">
        <v>64</v>
      </c>
      <c r="C1455" s="27">
        <v>19</v>
      </c>
      <c r="D1455" s="26">
        <v>7</v>
      </c>
      <c r="E1455" s="26">
        <v>777</v>
      </c>
      <c r="F1455" s="9">
        <v>37</v>
      </c>
    </row>
    <row r="1456" spans="1:6" ht="15.75" x14ac:dyDescent="0.25">
      <c r="A1456" s="25" t="s">
        <v>247</v>
      </c>
      <c r="B1456" s="25" t="s">
        <v>64</v>
      </c>
      <c r="C1456" s="27">
        <v>48</v>
      </c>
      <c r="D1456" s="26">
        <v>4</v>
      </c>
      <c r="E1456" s="26">
        <v>369</v>
      </c>
      <c r="F1456" s="9">
        <v>112</v>
      </c>
    </row>
    <row r="1457" spans="1:6" ht="15.75" x14ac:dyDescent="0.25">
      <c r="A1457" s="25" t="s">
        <v>248</v>
      </c>
      <c r="B1457" s="25" t="s">
        <v>61</v>
      </c>
      <c r="C1457" s="27">
        <v>96</v>
      </c>
      <c r="D1457" s="26">
        <v>3</v>
      </c>
      <c r="E1457" s="26">
        <v>27</v>
      </c>
      <c r="F1457" s="9">
        <v>274</v>
      </c>
    </row>
    <row r="1458" spans="1:6" ht="15.75" x14ac:dyDescent="0.25">
      <c r="A1458" s="25" t="s">
        <v>249</v>
      </c>
      <c r="B1458" s="25" t="s">
        <v>64</v>
      </c>
      <c r="C1458" s="27">
        <v>1422</v>
      </c>
      <c r="D1458" s="26">
        <v>20</v>
      </c>
      <c r="E1458" s="26">
        <v>4659</v>
      </c>
      <c r="F1458" s="9">
        <v>1883</v>
      </c>
    </row>
    <row r="1459" spans="1:6" ht="15.75" x14ac:dyDescent="0.25">
      <c r="A1459" s="25" t="s">
        <v>2361</v>
      </c>
      <c r="B1459" s="25" t="s">
        <v>64</v>
      </c>
      <c r="C1459" s="27">
        <v>4</v>
      </c>
      <c r="D1459" s="26">
        <v>6</v>
      </c>
      <c r="E1459" s="26">
        <v>1316</v>
      </c>
      <c r="F1459" s="9">
        <v>29</v>
      </c>
    </row>
    <row r="1460" spans="1:6" ht="15.75" x14ac:dyDescent="0.25">
      <c r="A1460" s="25" t="s">
        <v>2362</v>
      </c>
      <c r="B1460" s="25" t="s">
        <v>64</v>
      </c>
      <c r="C1460" s="27">
        <v>7</v>
      </c>
      <c r="D1460" s="26">
        <v>0</v>
      </c>
      <c r="E1460" s="26">
        <v>0</v>
      </c>
      <c r="F1460" s="9">
        <v>14</v>
      </c>
    </row>
    <row r="1461" spans="1:6" ht="15.75" x14ac:dyDescent="0.25">
      <c r="A1461" s="25" t="s">
        <v>2363</v>
      </c>
      <c r="B1461" s="25" t="s">
        <v>64</v>
      </c>
      <c r="C1461" s="27">
        <v>0</v>
      </c>
      <c r="D1461" s="26">
        <v>1</v>
      </c>
      <c r="E1461" s="26">
        <v>7</v>
      </c>
      <c r="F1461" s="9">
        <v>1</v>
      </c>
    </row>
    <row r="1462" spans="1:6" ht="15.75" x14ac:dyDescent="0.25">
      <c r="A1462" s="25" t="s">
        <v>250</v>
      </c>
      <c r="B1462" s="25" t="s">
        <v>61</v>
      </c>
      <c r="C1462" s="27">
        <v>94</v>
      </c>
      <c r="D1462" s="26">
        <v>92</v>
      </c>
      <c r="E1462" s="26">
        <v>7198</v>
      </c>
      <c r="F1462" s="9">
        <v>203</v>
      </c>
    </row>
    <row r="1463" spans="1:6" ht="15.75" x14ac:dyDescent="0.25">
      <c r="A1463" s="25" t="s">
        <v>251</v>
      </c>
      <c r="B1463" s="25" t="s">
        <v>61</v>
      </c>
      <c r="C1463" s="27">
        <v>285</v>
      </c>
      <c r="D1463" s="26">
        <v>106</v>
      </c>
      <c r="E1463" s="26">
        <v>12568</v>
      </c>
      <c r="F1463" s="9">
        <v>375</v>
      </c>
    </row>
    <row r="1464" spans="1:6" ht="15.75" x14ac:dyDescent="0.25">
      <c r="A1464" s="25" t="s">
        <v>252</v>
      </c>
      <c r="B1464" s="25" t="s">
        <v>61</v>
      </c>
      <c r="C1464" s="27">
        <v>111</v>
      </c>
      <c r="D1464" s="26">
        <v>335</v>
      </c>
      <c r="E1464" s="26">
        <v>60068</v>
      </c>
      <c r="F1464" s="9">
        <v>1267</v>
      </c>
    </row>
    <row r="1465" spans="1:6" ht="15.75" x14ac:dyDescent="0.25">
      <c r="A1465" s="25" t="s">
        <v>253</v>
      </c>
      <c r="B1465" s="25" t="s">
        <v>64</v>
      </c>
      <c r="C1465" s="27">
        <v>473</v>
      </c>
      <c r="D1465" s="26">
        <v>419</v>
      </c>
      <c r="E1465" s="26">
        <v>28567</v>
      </c>
      <c r="F1465" s="9">
        <v>883</v>
      </c>
    </row>
    <row r="1466" spans="1:6" ht="15.75" x14ac:dyDescent="0.25">
      <c r="A1466" s="25" t="s">
        <v>2364</v>
      </c>
      <c r="B1466" s="25" t="s">
        <v>64</v>
      </c>
      <c r="C1466" s="27">
        <v>2</v>
      </c>
      <c r="D1466" s="26">
        <v>3</v>
      </c>
      <c r="E1466" s="26">
        <v>320</v>
      </c>
      <c r="F1466" s="9">
        <v>7</v>
      </c>
    </row>
    <row r="1467" spans="1:6" ht="15.75" x14ac:dyDescent="0.25">
      <c r="A1467" s="25" t="s">
        <v>2365</v>
      </c>
      <c r="B1467" s="25" t="s">
        <v>64</v>
      </c>
      <c r="C1467" s="27">
        <v>33</v>
      </c>
      <c r="D1467" s="26">
        <v>28</v>
      </c>
      <c r="E1467" s="26">
        <v>1177</v>
      </c>
      <c r="F1467" s="9">
        <v>44</v>
      </c>
    </row>
    <row r="1468" spans="1:6" ht="15.75" x14ac:dyDescent="0.25">
      <c r="A1468" s="25" t="s">
        <v>2366</v>
      </c>
      <c r="B1468" s="25" t="s">
        <v>61</v>
      </c>
      <c r="C1468" s="27">
        <v>31</v>
      </c>
      <c r="D1468" s="26">
        <v>6</v>
      </c>
      <c r="E1468" s="26">
        <v>143</v>
      </c>
      <c r="F1468" s="9">
        <v>92</v>
      </c>
    </row>
    <row r="1469" spans="1:6" ht="15.75" x14ac:dyDescent="0.25">
      <c r="A1469" s="25" t="s">
        <v>2367</v>
      </c>
      <c r="B1469" s="25" t="s">
        <v>64</v>
      </c>
      <c r="C1469" s="27">
        <v>10</v>
      </c>
      <c r="D1469" s="26">
        <v>0</v>
      </c>
      <c r="E1469" s="26">
        <v>0</v>
      </c>
      <c r="F1469" s="9">
        <v>31</v>
      </c>
    </row>
    <row r="1470" spans="1:6" ht="15.75" x14ac:dyDescent="0.25">
      <c r="A1470" s="25" t="s">
        <v>2368</v>
      </c>
      <c r="B1470" s="25" t="s">
        <v>61</v>
      </c>
      <c r="C1470" s="27">
        <v>79</v>
      </c>
      <c r="D1470" s="26">
        <v>45</v>
      </c>
      <c r="E1470" s="26">
        <v>5714</v>
      </c>
      <c r="F1470" s="9">
        <v>146</v>
      </c>
    </row>
    <row r="1471" spans="1:6" ht="15.75" x14ac:dyDescent="0.25">
      <c r="A1471" s="25" t="s">
        <v>2369</v>
      </c>
      <c r="B1471" s="25" t="s">
        <v>61</v>
      </c>
      <c r="C1471" s="27">
        <v>35</v>
      </c>
      <c r="D1471" s="26">
        <v>0</v>
      </c>
      <c r="E1471" s="26">
        <v>0</v>
      </c>
      <c r="F1471" s="9">
        <v>76</v>
      </c>
    </row>
    <row r="1472" spans="1:6" ht="15.75" x14ac:dyDescent="0.25">
      <c r="A1472" s="25" t="s">
        <v>2370</v>
      </c>
      <c r="B1472" s="25" t="s">
        <v>64</v>
      </c>
      <c r="C1472" s="27">
        <v>37</v>
      </c>
      <c r="D1472" s="26">
        <v>8</v>
      </c>
      <c r="E1472" s="26">
        <v>175</v>
      </c>
      <c r="F1472" s="9">
        <v>86</v>
      </c>
    </row>
    <row r="1473" spans="1:6" ht="15.75" x14ac:dyDescent="0.25">
      <c r="A1473" s="25" t="s">
        <v>254</v>
      </c>
      <c r="B1473" s="25" t="s">
        <v>61</v>
      </c>
      <c r="C1473" s="27">
        <v>168</v>
      </c>
      <c r="D1473" s="26">
        <v>245</v>
      </c>
      <c r="E1473" s="26">
        <v>22749</v>
      </c>
      <c r="F1473" s="9">
        <v>458</v>
      </c>
    </row>
    <row r="1474" spans="1:6" ht="15.75" x14ac:dyDescent="0.25">
      <c r="A1474" s="25" t="s">
        <v>2371</v>
      </c>
      <c r="B1474" s="25" t="s">
        <v>61</v>
      </c>
      <c r="C1474" s="27">
        <v>546</v>
      </c>
      <c r="D1474" s="26">
        <v>26</v>
      </c>
      <c r="E1474" s="26">
        <v>11284</v>
      </c>
      <c r="F1474" s="9">
        <v>1076</v>
      </c>
    </row>
    <row r="1475" spans="1:6" ht="15.75" x14ac:dyDescent="0.25">
      <c r="A1475" s="25" t="s">
        <v>2372</v>
      </c>
      <c r="B1475" s="25" t="s">
        <v>64</v>
      </c>
      <c r="C1475" s="27">
        <v>25</v>
      </c>
      <c r="D1475" s="26">
        <v>0</v>
      </c>
      <c r="E1475" s="26">
        <v>0</v>
      </c>
      <c r="F1475" s="9">
        <v>39</v>
      </c>
    </row>
    <row r="1476" spans="1:6" ht="15.75" x14ac:dyDescent="0.25">
      <c r="A1476" s="25" t="s">
        <v>255</v>
      </c>
      <c r="B1476" s="25" t="s">
        <v>64</v>
      </c>
      <c r="C1476" s="27">
        <v>91</v>
      </c>
      <c r="D1476" s="26">
        <v>50</v>
      </c>
      <c r="E1476" s="26">
        <v>3031</v>
      </c>
      <c r="F1476" s="9">
        <v>422</v>
      </c>
    </row>
    <row r="1477" spans="1:6" ht="15.75" x14ac:dyDescent="0.25">
      <c r="A1477" s="25" t="s">
        <v>2373</v>
      </c>
      <c r="B1477" s="25" t="s">
        <v>64</v>
      </c>
      <c r="C1477" s="27">
        <v>0</v>
      </c>
      <c r="D1477" s="26">
        <v>4</v>
      </c>
      <c r="E1477" s="26">
        <v>89</v>
      </c>
      <c r="F1477" s="9">
        <v>7</v>
      </c>
    </row>
    <row r="1478" spans="1:6" ht="15.75" x14ac:dyDescent="0.25">
      <c r="A1478" s="25" t="s">
        <v>2374</v>
      </c>
      <c r="B1478" s="25" t="s">
        <v>64</v>
      </c>
      <c r="C1478" s="27">
        <v>8</v>
      </c>
      <c r="D1478" s="26">
        <v>23</v>
      </c>
      <c r="E1478" s="26">
        <v>1200</v>
      </c>
      <c r="F1478" s="9">
        <v>12</v>
      </c>
    </row>
    <row r="1479" spans="1:6" ht="15.75" x14ac:dyDescent="0.25">
      <c r="A1479" s="25" t="s">
        <v>2375</v>
      </c>
      <c r="B1479" s="25" t="s">
        <v>64</v>
      </c>
      <c r="C1479" s="27">
        <v>22</v>
      </c>
      <c r="D1479" s="26">
        <v>25</v>
      </c>
      <c r="E1479" s="26">
        <v>992</v>
      </c>
      <c r="F1479" s="9">
        <v>26</v>
      </c>
    </row>
    <row r="1480" spans="1:6" ht="15.75" x14ac:dyDescent="0.25">
      <c r="A1480" s="25" t="s">
        <v>2376</v>
      </c>
      <c r="B1480" s="25" t="s">
        <v>64</v>
      </c>
      <c r="C1480" s="27">
        <v>0</v>
      </c>
      <c r="D1480" s="26">
        <v>1</v>
      </c>
      <c r="E1480" s="26">
        <v>4</v>
      </c>
      <c r="F1480" s="9">
        <v>2</v>
      </c>
    </row>
    <row r="1481" spans="1:6" ht="15.75" x14ac:dyDescent="0.25">
      <c r="A1481" s="25" t="s">
        <v>2377</v>
      </c>
      <c r="B1481" s="25" t="s">
        <v>64</v>
      </c>
      <c r="C1481" s="27">
        <v>4</v>
      </c>
      <c r="D1481" s="26">
        <v>8</v>
      </c>
      <c r="E1481" s="26">
        <v>443</v>
      </c>
      <c r="F1481" s="9">
        <v>13</v>
      </c>
    </row>
    <row r="1482" spans="1:6" ht="15.75" x14ac:dyDescent="0.25">
      <c r="A1482" s="25" t="s">
        <v>2378</v>
      </c>
      <c r="B1482" s="25" t="s">
        <v>64</v>
      </c>
      <c r="C1482" s="27">
        <v>15</v>
      </c>
      <c r="D1482" s="26">
        <v>20</v>
      </c>
      <c r="E1482" s="26">
        <v>944</v>
      </c>
      <c r="F1482" s="9">
        <v>18</v>
      </c>
    </row>
    <row r="1483" spans="1:6" ht="15.75" x14ac:dyDescent="0.25">
      <c r="A1483" s="25" t="s">
        <v>256</v>
      </c>
      <c r="B1483" s="25" t="s">
        <v>64</v>
      </c>
      <c r="C1483" s="27">
        <v>275</v>
      </c>
      <c r="D1483" s="26">
        <v>19</v>
      </c>
      <c r="E1483" s="26">
        <v>366</v>
      </c>
      <c r="F1483" s="9">
        <v>448</v>
      </c>
    </row>
    <row r="1484" spans="1:6" ht="15.75" x14ac:dyDescent="0.25">
      <c r="A1484" s="25" t="s">
        <v>2379</v>
      </c>
      <c r="B1484" s="25" t="s">
        <v>64</v>
      </c>
      <c r="C1484" s="27">
        <v>5</v>
      </c>
      <c r="D1484" s="26">
        <v>2</v>
      </c>
      <c r="E1484" s="26">
        <v>25</v>
      </c>
      <c r="F1484" s="9">
        <v>9</v>
      </c>
    </row>
    <row r="1485" spans="1:6" ht="15.75" x14ac:dyDescent="0.25">
      <c r="A1485" s="25" t="s">
        <v>257</v>
      </c>
      <c r="B1485" s="25" t="s">
        <v>61</v>
      </c>
      <c r="C1485" s="27">
        <v>385</v>
      </c>
      <c r="D1485" s="26">
        <v>242</v>
      </c>
      <c r="E1485" s="26">
        <v>13009</v>
      </c>
      <c r="F1485" s="9">
        <v>744</v>
      </c>
    </row>
    <row r="1486" spans="1:6" ht="15.75" x14ac:dyDescent="0.25">
      <c r="A1486" s="25" t="s">
        <v>258</v>
      </c>
      <c r="B1486" s="25" t="s">
        <v>64</v>
      </c>
      <c r="C1486" s="27">
        <v>216</v>
      </c>
      <c r="D1486" s="26">
        <v>182</v>
      </c>
      <c r="E1486" s="26">
        <v>21921</v>
      </c>
      <c r="F1486" s="9">
        <v>295</v>
      </c>
    </row>
    <row r="1487" spans="1:6" ht="15.75" x14ac:dyDescent="0.25">
      <c r="A1487" s="25" t="s">
        <v>2380</v>
      </c>
      <c r="B1487" s="25" t="s">
        <v>61</v>
      </c>
      <c r="C1487" s="27">
        <v>54</v>
      </c>
      <c r="D1487" s="26">
        <v>391</v>
      </c>
      <c r="E1487" s="26">
        <v>24692</v>
      </c>
      <c r="F1487" s="9">
        <v>81</v>
      </c>
    </row>
    <row r="1488" spans="1:6" ht="15.75" x14ac:dyDescent="0.25">
      <c r="A1488" s="25" t="s">
        <v>259</v>
      </c>
      <c r="B1488" s="25" t="s">
        <v>61</v>
      </c>
      <c r="C1488" s="27">
        <v>98</v>
      </c>
      <c r="D1488" s="26">
        <v>610</v>
      </c>
      <c r="E1488" s="26">
        <v>94591</v>
      </c>
      <c r="F1488" s="9">
        <v>176</v>
      </c>
    </row>
    <row r="1489" spans="1:6" ht="15.75" x14ac:dyDescent="0.25">
      <c r="A1489" s="25" t="s">
        <v>2381</v>
      </c>
      <c r="B1489" s="25" t="s">
        <v>64</v>
      </c>
      <c r="C1489" s="27">
        <v>22</v>
      </c>
      <c r="D1489" s="26">
        <v>5</v>
      </c>
      <c r="E1489" s="26">
        <v>3679</v>
      </c>
      <c r="F1489" s="9">
        <v>33</v>
      </c>
    </row>
    <row r="1490" spans="1:6" ht="15.75" x14ac:dyDescent="0.25">
      <c r="A1490" s="25" t="s">
        <v>260</v>
      </c>
      <c r="B1490" s="25" t="s">
        <v>64</v>
      </c>
      <c r="C1490" s="27">
        <v>1014</v>
      </c>
      <c r="D1490" s="26">
        <v>93</v>
      </c>
      <c r="E1490" s="26">
        <v>3487</v>
      </c>
      <c r="F1490" s="9">
        <v>2064</v>
      </c>
    </row>
    <row r="1491" spans="1:6" ht="15.75" x14ac:dyDescent="0.25">
      <c r="A1491" s="25" t="s">
        <v>2382</v>
      </c>
      <c r="B1491" s="25" t="s">
        <v>64</v>
      </c>
      <c r="C1491" s="27">
        <v>7</v>
      </c>
      <c r="D1491" s="26">
        <v>36</v>
      </c>
      <c r="E1491" s="26">
        <v>3152</v>
      </c>
      <c r="F1491" s="9">
        <v>18</v>
      </c>
    </row>
    <row r="1492" spans="1:6" ht="15.75" x14ac:dyDescent="0.25">
      <c r="A1492" s="25" t="s">
        <v>2383</v>
      </c>
      <c r="B1492" s="25" t="s">
        <v>61</v>
      </c>
      <c r="C1492" s="27">
        <v>21</v>
      </c>
      <c r="D1492" s="26">
        <v>0</v>
      </c>
      <c r="E1492" s="26">
        <v>0</v>
      </c>
      <c r="F1492" s="9">
        <v>32</v>
      </c>
    </row>
    <row r="1493" spans="1:6" ht="15.75" x14ac:dyDescent="0.25">
      <c r="A1493" s="25" t="s">
        <v>2384</v>
      </c>
      <c r="B1493" s="25" t="s">
        <v>64</v>
      </c>
      <c r="C1493" s="27">
        <v>15</v>
      </c>
      <c r="D1493" s="26">
        <v>1</v>
      </c>
      <c r="E1493" s="26">
        <v>18</v>
      </c>
      <c r="F1493" s="9">
        <v>34</v>
      </c>
    </row>
    <row r="1494" spans="1:6" ht="15.75" x14ac:dyDescent="0.25">
      <c r="A1494" s="25" t="s">
        <v>261</v>
      </c>
      <c r="B1494" s="25" t="s">
        <v>64</v>
      </c>
      <c r="C1494" s="27">
        <v>243</v>
      </c>
      <c r="D1494" s="26">
        <v>1305</v>
      </c>
      <c r="E1494" s="26">
        <v>40576</v>
      </c>
      <c r="F1494" s="9">
        <v>370</v>
      </c>
    </row>
    <row r="1495" spans="1:6" ht="15.75" x14ac:dyDescent="0.25">
      <c r="A1495" s="25" t="s">
        <v>2385</v>
      </c>
      <c r="B1495" s="25" t="s">
        <v>64</v>
      </c>
      <c r="C1495" s="27">
        <v>2</v>
      </c>
      <c r="D1495" s="26">
        <v>1</v>
      </c>
      <c r="E1495" s="26">
        <v>5</v>
      </c>
      <c r="F1495" s="9">
        <v>4</v>
      </c>
    </row>
    <row r="1496" spans="1:6" ht="15.75" x14ac:dyDescent="0.25">
      <c r="A1496" s="25" t="s">
        <v>2386</v>
      </c>
      <c r="B1496" s="25" t="s">
        <v>64</v>
      </c>
      <c r="C1496" s="27">
        <v>5</v>
      </c>
      <c r="D1496" s="26">
        <v>11</v>
      </c>
      <c r="E1496" s="26">
        <v>1193</v>
      </c>
      <c r="F1496" s="9">
        <v>16</v>
      </c>
    </row>
    <row r="1497" spans="1:6" ht="15.75" x14ac:dyDescent="0.25">
      <c r="A1497" s="25" t="s">
        <v>2387</v>
      </c>
      <c r="B1497" s="25" t="s">
        <v>64</v>
      </c>
      <c r="C1497" s="27">
        <v>51</v>
      </c>
      <c r="D1497" s="26">
        <v>6</v>
      </c>
      <c r="E1497" s="26">
        <v>342</v>
      </c>
      <c r="F1497" s="9">
        <v>110</v>
      </c>
    </row>
    <row r="1498" spans="1:6" ht="15.75" x14ac:dyDescent="0.25">
      <c r="A1498" s="25" t="s">
        <v>262</v>
      </c>
      <c r="B1498" s="25" t="s">
        <v>61</v>
      </c>
      <c r="C1498" s="27">
        <v>702</v>
      </c>
      <c r="D1498" s="26">
        <v>31</v>
      </c>
      <c r="E1498" s="26">
        <v>2477</v>
      </c>
      <c r="F1498" s="9">
        <v>1297</v>
      </c>
    </row>
    <row r="1499" spans="1:6" ht="15.75" x14ac:dyDescent="0.25">
      <c r="A1499" s="25" t="s">
        <v>2388</v>
      </c>
      <c r="B1499" s="25" t="s">
        <v>64</v>
      </c>
      <c r="C1499" s="27">
        <v>11</v>
      </c>
      <c r="D1499" s="26">
        <v>48</v>
      </c>
      <c r="E1499" s="26">
        <v>3342</v>
      </c>
      <c r="F1499" s="9">
        <v>14</v>
      </c>
    </row>
    <row r="1500" spans="1:6" ht="15.75" x14ac:dyDescent="0.25">
      <c r="A1500" s="25" t="s">
        <v>263</v>
      </c>
      <c r="B1500" s="25" t="s">
        <v>61</v>
      </c>
      <c r="C1500" s="27">
        <v>112</v>
      </c>
      <c r="D1500" s="26">
        <v>148</v>
      </c>
      <c r="E1500" s="26">
        <v>80612</v>
      </c>
      <c r="F1500" s="9">
        <v>136</v>
      </c>
    </row>
    <row r="1501" spans="1:6" ht="15.75" x14ac:dyDescent="0.25">
      <c r="A1501" s="25" t="s">
        <v>2389</v>
      </c>
      <c r="B1501" s="25" t="s">
        <v>64</v>
      </c>
      <c r="C1501" s="27">
        <v>2</v>
      </c>
      <c r="D1501" s="26">
        <v>5</v>
      </c>
      <c r="E1501" s="26">
        <v>924</v>
      </c>
      <c r="F1501" s="9">
        <v>4</v>
      </c>
    </row>
    <row r="1502" spans="1:6" ht="15.75" x14ac:dyDescent="0.25">
      <c r="A1502" s="25" t="s">
        <v>2390</v>
      </c>
      <c r="B1502" s="25" t="s">
        <v>64</v>
      </c>
      <c r="C1502" s="27">
        <v>8</v>
      </c>
      <c r="D1502" s="26">
        <v>10</v>
      </c>
      <c r="E1502" s="26">
        <v>1099</v>
      </c>
      <c r="F1502" s="9">
        <v>14</v>
      </c>
    </row>
    <row r="1503" spans="1:6" ht="15.75" x14ac:dyDescent="0.25">
      <c r="A1503" s="25" t="s">
        <v>264</v>
      </c>
      <c r="B1503" s="25" t="s">
        <v>64</v>
      </c>
      <c r="C1503" s="27">
        <v>860</v>
      </c>
      <c r="D1503" s="26">
        <v>147</v>
      </c>
      <c r="E1503" s="26">
        <v>14114</v>
      </c>
      <c r="F1503" s="9">
        <v>1396</v>
      </c>
    </row>
    <row r="1504" spans="1:6" ht="15.75" x14ac:dyDescent="0.25">
      <c r="A1504" s="25" t="s">
        <v>265</v>
      </c>
      <c r="B1504" s="25" t="s">
        <v>64</v>
      </c>
      <c r="C1504" s="27">
        <v>26</v>
      </c>
      <c r="D1504" s="26">
        <v>12</v>
      </c>
      <c r="E1504" s="26">
        <v>2983</v>
      </c>
      <c r="F1504" s="9">
        <v>661</v>
      </c>
    </row>
    <row r="1505" spans="1:6" ht="15.75" x14ac:dyDescent="0.25">
      <c r="A1505" s="25" t="s">
        <v>2391</v>
      </c>
      <c r="B1505" s="25" t="s">
        <v>64</v>
      </c>
      <c r="C1505" s="27">
        <v>61</v>
      </c>
      <c r="D1505" s="26">
        <v>63</v>
      </c>
      <c r="E1505" s="26">
        <v>9416</v>
      </c>
      <c r="F1505" s="9">
        <v>153</v>
      </c>
    </row>
    <row r="1506" spans="1:6" ht="15.75" x14ac:dyDescent="0.25">
      <c r="A1506" s="25" t="s">
        <v>2392</v>
      </c>
      <c r="B1506" s="25" t="s">
        <v>64</v>
      </c>
      <c r="C1506" s="27">
        <v>0</v>
      </c>
      <c r="D1506" s="26">
        <v>2</v>
      </c>
      <c r="E1506" s="26">
        <v>71</v>
      </c>
      <c r="F1506" s="9">
        <v>3</v>
      </c>
    </row>
    <row r="1507" spans="1:6" ht="15.75" x14ac:dyDescent="0.25">
      <c r="A1507" s="25" t="s">
        <v>2393</v>
      </c>
      <c r="B1507" s="25" t="s">
        <v>64</v>
      </c>
      <c r="C1507" s="27">
        <v>4</v>
      </c>
      <c r="D1507" s="26">
        <v>3</v>
      </c>
      <c r="E1507" s="26">
        <v>1083</v>
      </c>
      <c r="F1507" s="9">
        <v>28</v>
      </c>
    </row>
    <row r="1508" spans="1:6" ht="15.75" x14ac:dyDescent="0.25">
      <c r="A1508" s="25" t="s">
        <v>266</v>
      </c>
      <c r="B1508" s="25" t="s">
        <v>64</v>
      </c>
      <c r="C1508" s="27">
        <v>3</v>
      </c>
      <c r="D1508" s="26">
        <v>1</v>
      </c>
      <c r="E1508" s="26">
        <v>485</v>
      </c>
      <c r="F1508" s="9">
        <v>157</v>
      </c>
    </row>
    <row r="1509" spans="1:6" ht="15.75" x14ac:dyDescent="0.25">
      <c r="A1509" s="25" t="s">
        <v>267</v>
      </c>
      <c r="B1509" s="25" t="s">
        <v>64</v>
      </c>
      <c r="C1509" s="27">
        <v>2</v>
      </c>
      <c r="D1509" s="26">
        <v>0</v>
      </c>
      <c r="E1509" s="26">
        <v>0</v>
      </c>
      <c r="F1509" s="9">
        <v>349</v>
      </c>
    </row>
    <row r="1510" spans="1:6" ht="15.75" x14ac:dyDescent="0.25">
      <c r="A1510" s="25" t="s">
        <v>2394</v>
      </c>
      <c r="B1510" s="25" t="s">
        <v>64</v>
      </c>
      <c r="C1510" s="27">
        <v>32</v>
      </c>
      <c r="D1510" s="26">
        <v>15</v>
      </c>
      <c r="E1510" s="26">
        <v>2462</v>
      </c>
      <c r="F1510" s="9">
        <v>68</v>
      </c>
    </row>
    <row r="1511" spans="1:6" ht="15.75" x14ac:dyDescent="0.25">
      <c r="A1511" s="25" t="s">
        <v>2395</v>
      </c>
      <c r="B1511" s="25" t="s">
        <v>61</v>
      </c>
      <c r="C1511" s="27">
        <v>4</v>
      </c>
      <c r="D1511" s="26">
        <v>0</v>
      </c>
      <c r="E1511" s="26">
        <v>0</v>
      </c>
      <c r="F1511" s="9">
        <v>36</v>
      </c>
    </row>
    <row r="1512" spans="1:6" ht="15.75" x14ac:dyDescent="0.25">
      <c r="A1512" s="25" t="s">
        <v>2396</v>
      </c>
      <c r="B1512" s="25" t="s">
        <v>61</v>
      </c>
      <c r="C1512" s="27">
        <v>48</v>
      </c>
      <c r="D1512" s="26">
        <v>31</v>
      </c>
      <c r="E1512" s="26">
        <v>2098</v>
      </c>
      <c r="F1512" s="9">
        <v>96</v>
      </c>
    </row>
    <row r="1513" spans="1:6" ht="15.75" x14ac:dyDescent="0.25">
      <c r="A1513" s="25" t="s">
        <v>2397</v>
      </c>
      <c r="B1513" s="25" t="s">
        <v>64</v>
      </c>
      <c r="C1513" s="27">
        <v>12</v>
      </c>
      <c r="D1513" s="26">
        <v>2</v>
      </c>
      <c r="E1513" s="26">
        <v>26</v>
      </c>
      <c r="F1513" s="9">
        <v>16</v>
      </c>
    </row>
    <row r="1514" spans="1:6" ht="15.75" x14ac:dyDescent="0.25">
      <c r="A1514" s="25" t="s">
        <v>2398</v>
      </c>
      <c r="B1514" s="25" t="s">
        <v>64</v>
      </c>
      <c r="C1514" s="27">
        <v>10</v>
      </c>
      <c r="D1514" s="26">
        <v>4</v>
      </c>
      <c r="E1514" s="26">
        <v>61</v>
      </c>
      <c r="F1514" s="9">
        <v>35</v>
      </c>
    </row>
    <row r="1515" spans="1:6" ht="15.75" x14ac:dyDescent="0.25">
      <c r="A1515" s="25" t="s">
        <v>2399</v>
      </c>
      <c r="B1515" s="25" t="s">
        <v>64</v>
      </c>
      <c r="C1515" s="27">
        <v>18</v>
      </c>
      <c r="D1515" s="26">
        <v>38</v>
      </c>
      <c r="E1515" s="26">
        <v>6055</v>
      </c>
      <c r="F1515" s="9">
        <v>29</v>
      </c>
    </row>
    <row r="1516" spans="1:6" ht="15.75" x14ac:dyDescent="0.25">
      <c r="A1516" s="25" t="s">
        <v>2400</v>
      </c>
      <c r="B1516" s="25" t="s">
        <v>64</v>
      </c>
      <c r="C1516" s="27">
        <v>5</v>
      </c>
      <c r="D1516" s="26">
        <v>5</v>
      </c>
      <c r="E1516" s="26">
        <v>228</v>
      </c>
      <c r="F1516" s="9">
        <v>13</v>
      </c>
    </row>
    <row r="1517" spans="1:6" ht="15.75" x14ac:dyDescent="0.25">
      <c r="A1517" s="25" t="s">
        <v>2401</v>
      </c>
      <c r="B1517" s="25" t="s">
        <v>64</v>
      </c>
      <c r="C1517" s="27">
        <v>7</v>
      </c>
      <c r="D1517" s="26">
        <v>49</v>
      </c>
      <c r="E1517" s="26">
        <v>2825</v>
      </c>
      <c r="F1517" s="9">
        <v>15</v>
      </c>
    </row>
    <row r="1518" spans="1:6" ht="15.75" x14ac:dyDescent="0.25">
      <c r="A1518" s="25" t="s">
        <v>268</v>
      </c>
      <c r="B1518" s="25" t="s">
        <v>64</v>
      </c>
      <c r="C1518" s="27">
        <v>111</v>
      </c>
      <c r="D1518" s="26">
        <v>0</v>
      </c>
      <c r="E1518" s="26">
        <v>0</v>
      </c>
      <c r="F1518" s="9">
        <v>176</v>
      </c>
    </row>
    <row r="1519" spans="1:6" ht="15.75" x14ac:dyDescent="0.25">
      <c r="A1519" s="25" t="s">
        <v>2402</v>
      </c>
      <c r="B1519" s="25" t="s">
        <v>64</v>
      </c>
      <c r="C1519" s="27">
        <v>10</v>
      </c>
      <c r="D1519" s="26">
        <v>2</v>
      </c>
      <c r="E1519" s="26">
        <v>25</v>
      </c>
      <c r="F1519" s="9">
        <v>34</v>
      </c>
    </row>
    <row r="1520" spans="1:6" ht="15.75" x14ac:dyDescent="0.25">
      <c r="A1520" s="25" t="s">
        <v>2403</v>
      </c>
      <c r="B1520" s="25" t="s">
        <v>61</v>
      </c>
      <c r="C1520" s="27">
        <v>38</v>
      </c>
      <c r="D1520" s="26">
        <v>258</v>
      </c>
      <c r="E1520" s="26">
        <v>9590</v>
      </c>
      <c r="F1520" s="9">
        <v>52</v>
      </c>
    </row>
    <row r="1521" spans="1:6" ht="15.75" x14ac:dyDescent="0.25">
      <c r="A1521" s="25" t="s">
        <v>269</v>
      </c>
      <c r="B1521" s="25" t="s">
        <v>64</v>
      </c>
      <c r="C1521" s="27">
        <v>87</v>
      </c>
      <c r="D1521" s="26">
        <v>33</v>
      </c>
      <c r="E1521" s="26">
        <v>7396</v>
      </c>
      <c r="F1521" s="9">
        <v>182</v>
      </c>
    </row>
    <row r="1522" spans="1:6" ht="15.75" x14ac:dyDescent="0.25">
      <c r="A1522" s="25" t="s">
        <v>2404</v>
      </c>
      <c r="B1522" s="25" t="s">
        <v>61</v>
      </c>
      <c r="C1522" s="27">
        <v>8</v>
      </c>
      <c r="D1522" s="26">
        <v>4</v>
      </c>
      <c r="E1522" s="26">
        <v>279</v>
      </c>
      <c r="F1522" s="9">
        <v>28</v>
      </c>
    </row>
    <row r="1523" spans="1:6" ht="15.75" x14ac:dyDescent="0.25">
      <c r="A1523" s="25" t="s">
        <v>2405</v>
      </c>
      <c r="B1523" s="25" t="s">
        <v>64</v>
      </c>
      <c r="C1523" s="27">
        <v>0</v>
      </c>
      <c r="D1523" s="26">
        <v>2</v>
      </c>
      <c r="E1523" s="26">
        <v>602</v>
      </c>
      <c r="F1523" s="9">
        <v>3</v>
      </c>
    </row>
    <row r="1524" spans="1:6" ht="15.75" x14ac:dyDescent="0.25">
      <c r="A1524" s="25" t="s">
        <v>2406</v>
      </c>
      <c r="B1524" s="25" t="s">
        <v>64</v>
      </c>
      <c r="C1524" s="27">
        <v>49</v>
      </c>
      <c r="D1524" s="26">
        <v>64</v>
      </c>
      <c r="E1524" s="26">
        <v>9677</v>
      </c>
      <c r="F1524" s="9">
        <v>83</v>
      </c>
    </row>
    <row r="1525" spans="1:6" ht="15.75" x14ac:dyDescent="0.25">
      <c r="A1525" s="25" t="s">
        <v>2407</v>
      </c>
      <c r="B1525" s="25" t="s">
        <v>64</v>
      </c>
      <c r="C1525" s="27">
        <v>13</v>
      </c>
      <c r="D1525" s="26">
        <v>1</v>
      </c>
      <c r="E1525" s="26">
        <v>11</v>
      </c>
      <c r="F1525" s="9">
        <v>37</v>
      </c>
    </row>
    <row r="1526" spans="1:6" ht="15.75" x14ac:dyDescent="0.25">
      <c r="A1526" s="25" t="s">
        <v>2408</v>
      </c>
      <c r="B1526" s="25" t="s">
        <v>64</v>
      </c>
      <c r="C1526" s="27">
        <v>5</v>
      </c>
      <c r="D1526" s="26">
        <v>0</v>
      </c>
      <c r="E1526" s="26">
        <v>0</v>
      </c>
      <c r="F1526" s="9">
        <v>21</v>
      </c>
    </row>
    <row r="1527" spans="1:6" ht="15.75" x14ac:dyDescent="0.25">
      <c r="A1527" s="25" t="s">
        <v>2409</v>
      </c>
      <c r="B1527" s="25" t="s">
        <v>64</v>
      </c>
      <c r="C1527" s="27">
        <v>20</v>
      </c>
      <c r="D1527" s="26">
        <v>68</v>
      </c>
      <c r="E1527" s="26">
        <v>7430</v>
      </c>
      <c r="F1527" s="9">
        <v>25</v>
      </c>
    </row>
    <row r="1528" spans="1:6" ht="15.75" x14ac:dyDescent="0.25">
      <c r="A1528" s="25" t="s">
        <v>2410</v>
      </c>
      <c r="B1528" s="25" t="s">
        <v>64</v>
      </c>
      <c r="C1528" s="27">
        <v>8</v>
      </c>
      <c r="D1528" s="26">
        <v>14</v>
      </c>
      <c r="E1528" s="26">
        <v>1070</v>
      </c>
      <c r="F1528" s="9">
        <v>23</v>
      </c>
    </row>
    <row r="1529" spans="1:6" ht="15.75" x14ac:dyDescent="0.25">
      <c r="A1529" s="25" t="s">
        <v>2411</v>
      </c>
      <c r="B1529" s="25" t="s">
        <v>64</v>
      </c>
      <c r="C1529" s="27">
        <v>0</v>
      </c>
      <c r="D1529" s="26">
        <v>4</v>
      </c>
      <c r="E1529" s="26">
        <v>1614</v>
      </c>
      <c r="F1529" s="9">
        <v>11</v>
      </c>
    </row>
    <row r="1530" spans="1:6" ht="15.75" x14ac:dyDescent="0.25">
      <c r="A1530" s="25" t="s">
        <v>2412</v>
      </c>
      <c r="B1530" s="25" t="s">
        <v>64</v>
      </c>
      <c r="C1530" s="27">
        <v>3</v>
      </c>
      <c r="D1530" s="26">
        <v>9</v>
      </c>
      <c r="E1530" s="26">
        <v>409</v>
      </c>
      <c r="F1530" s="9">
        <v>16</v>
      </c>
    </row>
    <row r="1531" spans="1:6" ht="15.75" x14ac:dyDescent="0.25">
      <c r="A1531" s="25" t="s">
        <v>2413</v>
      </c>
      <c r="B1531" s="25" t="s">
        <v>64</v>
      </c>
      <c r="C1531" s="27">
        <v>13</v>
      </c>
      <c r="D1531" s="26">
        <v>2</v>
      </c>
      <c r="E1531" s="26">
        <v>14</v>
      </c>
      <c r="F1531" s="9">
        <v>20</v>
      </c>
    </row>
    <row r="1532" spans="1:6" ht="15.75" x14ac:dyDescent="0.25">
      <c r="A1532" s="25" t="s">
        <v>2414</v>
      </c>
      <c r="B1532" s="25" t="s">
        <v>61</v>
      </c>
      <c r="C1532" s="27">
        <v>0</v>
      </c>
      <c r="D1532" s="26">
        <v>1</v>
      </c>
      <c r="E1532" s="26">
        <v>47</v>
      </c>
      <c r="F1532" s="9">
        <v>93</v>
      </c>
    </row>
    <row r="1533" spans="1:6" ht="15.75" x14ac:dyDescent="0.25">
      <c r="A1533" s="25" t="s">
        <v>2415</v>
      </c>
      <c r="B1533" s="25" t="s">
        <v>64</v>
      </c>
      <c r="C1533" s="27">
        <v>18</v>
      </c>
      <c r="D1533" s="26">
        <v>17</v>
      </c>
      <c r="E1533" s="26">
        <v>4434</v>
      </c>
      <c r="F1533" s="9">
        <v>26</v>
      </c>
    </row>
    <row r="1534" spans="1:6" ht="15.75" x14ac:dyDescent="0.25">
      <c r="A1534" s="25" t="s">
        <v>2416</v>
      </c>
      <c r="B1534" s="25" t="s">
        <v>64</v>
      </c>
      <c r="C1534" s="27">
        <v>33</v>
      </c>
      <c r="D1534" s="26">
        <v>12</v>
      </c>
      <c r="E1534" s="26">
        <v>2622</v>
      </c>
      <c r="F1534" s="9">
        <v>65</v>
      </c>
    </row>
    <row r="1535" spans="1:6" ht="15.75" x14ac:dyDescent="0.25">
      <c r="A1535" s="25" t="s">
        <v>2417</v>
      </c>
      <c r="B1535" s="25" t="s">
        <v>64</v>
      </c>
      <c r="C1535" s="27">
        <v>5</v>
      </c>
      <c r="D1535" s="26">
        <v>15</v>
      </c>
      <c r="E1535" s="26">
        <v>1973</v>
      </c>
      <c r="F1535" s="9">
        <v>5</v>
      </c>
    </row>
    <row r="1536" spans="1:6" ht="15.75" x14ac:dyDescent="0.25">
      <c r="A1536" s="25" t="s">
        <v>2418</v>
      </c>
      <c r="B1536" s="25" t="s">
        <v>64</v>
      </c>
      <c r="C1536" s="27">
        <v>0</v>
      </c>
      <c r="D1536" s="26">
        <v>0</v>
      </c>
      <c r="E1536" s="26">
        <v>0</v>
      </c>
      <c r="F1536" s="9">
        <v>4</v>
      </c>
    </row>
    <row r="1537" spans="1:6" ht="15.75" x14ac:dyDescent="0.25">
      <c r="A1537" s="25" t="s">
        <v>2419</v>
      </c>
      <c r="B1537" s="25" t="s">
        <v>64</v>
      </c>
      <c r="C1537" s="27">
        <v>5</v>
      </c>
      <c r="D1537" s="26">
        <v>24</v>
      </c>
      <c r="E1537" s="26">
        <v>2590</v>
      </c>
      <c r="F1537" s="9">
        <v>6</v>
      </c>
    </row>
    <row r="1538" spans="1:6" ht="15.75" x14ac:dyDescent="0.25">
      <c r="A1538" s="25" t="s">
        <v>2420</v>
      </c>
      <c r="B1538" s="25" t="s">
        <v>64</v>
      </c>
      <c r="C1538" s="27">
        <v>116</v>
      </c>
      <c r="D1538" s="26">
        <v>78</v>
      </c>
      <c r="E1538" s="26">
        <v>13147</v>
      </c>
      <c r="F1538" s="9">
        <v>191</v>
      </c>
    </row>
    <row r="1539" spans="1:6" ht="15.75" x14ac:dyDescent="0.25">
      <c r="A1539" s="25" t="s">
        <v>2421</v>
      </c>
      <c r="B1539" s="25" t="s">
        <v>64</v>
      </c>
      <c r="C1539" s="27">
        <v>6</v>
      </c>
      <c r="D1539" s="26">
        <v>2</v>
      </c>
      <c r="E1539" s="26">
        <v>377</v>
      </c>
      <c r="F1539" s="9">
        <v>27</v>
      </c>
    </row>
    <row r="1540" spans="1:6" ht="15.75" x14ac:dyDescent="0.25">
      <c r="A1540" s="25" t="s">
        <v>270</v>
      </c>
      <c r="B1540" s="25" t="s">
        <v>61</v>
      </c>
      <c r="C1540" s="27">
        <v>528</v>
      </c>
      <c r="D1540" s="26">
        <v>619</v>
      </c>
      <c r="E1540" s="26">
        <v>34635</v>
      </c>
      <c r="F1540" s="9">
        <v>805</v>
      </c>
    </row>
    <row r="1541" spans="1:6" ht="15.75" x14ac:dyDescent="0.25">
      <c r="A1541" s="25" t="s">
        <v>2422</v>
      </c>
      <c r="B1541" s="25" t="s">
        <v>64</v>
      </c>
      <c r="C1541" s="27">
        <v>65</v>
      </c>
      <c r="D1541" s="26">
        <v>18</v>
      </c>
      <c r="E1541" s="26">
        <v>3768</v>
      </c>
      <c r="F1541" s="9">
        <v>81</v>
      </c>
    </row>
    <row r="1542" spans="1:6" ht="15.75" x14ac:dyDescent="0.25">
      <c r="A1542" s="25" t="s">
        <v>2423</v>
      </c>
      <c r="B1542" s="25" t="s">
        <v>64</v>
      </c>
      <c r="C1542" s="27">
        <v>64</v>
      </c>
      <c r="D1542" s="26">
        <v>417</v>
      </c>
      <c r="E1542" s="26">
        <v>21152</v>
      </c>
      <c r="F1542" s="9">
        <v>80</v>
      </c>
    </row>
    <row r="1543" spans="1:6" ht="15.75" x14ac:dyDescent="0.25">
      <c r="A1543" s="25" t="s">
        <v>2424</v>
      </c>
      <c r="B1543" s="25" t="s">
        <v>64</v>
      </c>
      <c r="C1543" s="27">
        <v>21</v>
      </c>
      <c r="D1543" s="26">
        <v>0</v>
      </c>
      <c r="E1543" s="26">
        <v>0</v>
      </c>
      <c r="F1543" s="9">
        <v>39</v>
      </c>
    </row>
    <row r="1544" spans="1:6" ht="15.75" x14ac:dyDescent="0.25">
      <c r="A1544" s="25" t="s">
        <v>2425</v>
      </c>
      <c r="B1544" s="25" t="s">
        <v>64</v>
      </c>
      <c r="C1544" s="27">
        <v>9</v>
      </c>
      <c r="D1544" s="26">
        <v>4</v>
      </c>
      <c r="E1544" s="26">
        <v>342</v>
      </c>
      <c r="F1544" s="9">
        <v>9</v>
      </c>
    </row>
    <row r="1545" spans="1:6" ht="15.75" x14ac:dyDescent="0.25">
      <c r="A1545" s="25" t="s">
        <v>271</v>
      </c>
      <c r="B1545" s="25" t="s">
        <v>64</v>
      </c>
      <c r="C1545" s="27">
        <v>243</v>
      </c>
      <c r="D1545" s="26">
        <v>112</v>
      </c>
      <c r="E1545" s="26">
        <v>13047</v>
      </c>
      <c r="F1545" s="9">
        <v>306</v>
      </c>
    </row>
    <row r="1546" spans="1:6" ht="15.75" x14ac:dyDescent="0.25">
      <c r="A1546" s="25" t="s">
        <v>2426</v>
      </c>
      <c r="B1546" s="25" t="s">
        <v>61</v>
      </c>
      <c r="C1546" s="27">
        <v>0</v>
      </c>
      <c r="D1546" s="26">
        <v>0</v>
      </c>
      <c r="E1546" s="26">
        <v>0</v>
      </c>
      <c r="F1546" s="9">
        <v>6</v>
      </c>
    </row>
    <row r="1547" spans="1:6" ht="15.75" x14ac:dyDescent="0.25">
      <c r="A1547" s="25" t="s">
        <v>272</v>
      </c>
      <c r="B1547" s="25" t="s">
        <v>64</v>
      </c>
      <c r="C1547" s="27">
        <v>1502</v>
      </c>
      <c r="D1547" s="26">
        <v>34</v>
      </c>
      <c r="E1547" s="26">
        <v>7345</v>
      </c>
      <c r="F1547" s="9">
        <v>1853</v>
      </c>
    </row>
    <row r="1548" spans="1:6" ht="15.75" x14ac:dyDescent="0.25">
      <c r="A1548" s="25" t="s">
        <v>273</v>
      </c>
      <c r="B1548" s="25" t="s">
        <v>61</v>
      </c>
      <c r="C1548" s="27">
        <v>79</v>
      </c>
      <c r="D1548" s="26">
        <v>5</v>
      </c>
      <c r="E1548" s="26">
        <v>88</v>
      </c>
      <c r="F1548" s="9">
        <v>142</v>
      </c>
    </row>
    <row r="1549" spans="1:6" ht="15.75" x14ac:dyDescent="0.25">
      <c r="A1549" s="25" t="s">
        <v>274</v>
      </c>
      <c r="B1549" s="25" t="s">
        <v>61</v>
      </c>
      <c r="C1549" s="27">
        <v>147</v>
      </c>
      <c r="D1549" s="26">
        <v>52</v>
      </c>
      <c r="E1549" s="26">
        <v>358499</v>
      </c>
      <c r="F1549" s="9">
        <v>331</v>
      </c>
    </row>
    <row r="1550" spans="1:6" ht="15.75" x14ac:dyDescent="0.25">
      <c r="A1550" s="25" t="s">
        <v>2427</v>
      </c>
      <c r="B1550" s="25" t="s">
        <v>64</v>
      </c>
      <c r="C1550" s="27">
        <v>22</v>
      </c>
      <c r="D1550" s="26">
        <v>14</v>
      </c>
      <c r="E1550" s="26">
        <v>4938</v>
      </c>
      <c r="F1550" s="9">
        <v>30</v>
      </c>
    </row>
    <row r="1551" spans="1:6" ht="15.75" x14ac:dyDescent="0.25">
      <c r="A1551" s="25" t="s">
        <v>2428</v>
      </c>
      <c r="B1551" s="25" t="s">
        <v>64</v>
      </c>
      <c r="C1551" s="27">
        <v>33</v>
      </c>
      <c r="D1551" s="26">
        <v>5</v>
      </c>
      <c r="E1551" s="26">
        <v>611</v>
      </c>
      <c r="F1551" s="9">
        <v>55</v>
      </c>
    </row>
    <row r="1552" spans="1:6" ht="15.75" x14ac:dyDescent="0.25">
      <c r="A1552" s="25" t="s">
        <v>275</v>
      </c>
      <c r="B1552" s="25" t="s">
        <v>61</v>
      </c>
      <c r="C1552" s="27">
        <v>366</v>
      </c>
      <c r="D1552" s="26">
        <v>1</v>
      </c>
      <c r="E1552" s="26">
        <v>120</v>
      </c>
      <c r="F1552" s="9">
        <v>1010</v>
      </c>
    </row>
    <row r="1553" spans="1:6" ht="15.75" x14ac:dyDescent="0.25">
      <c r="A1553" s="25" t="s">
        <v>2429</v>
      </c>
      <c r="B1553" s="25" t="s">
        <v>61</v>
      </c>
      <c r="C1553" s="27">
        <v>0</v>
      </c>
      <c r="D1553" s="26">
        <v>10</v>
      </c>
      <c r="E1553" s="26">
        <v>935</v>
      </c>
      <c r="F1553" s="9">
        <v>25</v>
      </c>
    </row>
    <row r="1554" spans="1:6" ht="15.75" x14ac:dyDescent="0.25">
      <c r="A1554" s="25" t="s">
        <v>2430</v>
      </c>
      <c r="B1554" s="25" t="s">
        <v>61</v>
      </c>
      <c r="C1554" s="27">
        <v>0</v>
      </c>
      <c r="D1554" s="26">
        <v>7</v>
      </c>
      <c r="E1554" s="26">
        <v>55</v>
      </c>
      <c r="F1554" s="9">
        <v>2</v>
      </c>
    </row>
    <row r="1555" spans="1:6" ht="15.75" x14ac:dyDescent="0.25">
      <c r="A1555" s="25" t="s">
        <v>2431</v>
      </c>
      <c r="B1555" s="25" t="s">
        <v>64</v>
      </c>
      <c r="C1555" s="27">
        <v>0</v>
      </c>
      <c r="D1555" s="26">
        <v>0</v>
      </c>
      <c r="E1555" s="26">
        <v>0</v>
      </c>
      <c r="F1555" s="9">
        <v>7</v>
      </c>
    </row>
    <row r="1556" spans="1:6" ht="15.75" x14ac:dyDescent="0.25">
      <c r="A1556" s="25" t="s">
        <v>2432</v>
      </c>
      <c r="B1556" s="25" t="s">
        <v>64</v>
      </c>
      <c r="C1556" s="27">
        <v>0</v>
      </c>
      <c r="D1556" s="26">
        <v>3</v>
      </c>
      <c r="E1556" s="26">
        <v>223</v>
      </c>
      <c r="F1556" s="9">
        <v>12</v>
      </c>
    </row>
    <row r="1557" spans="1:6" ht="15.75" x14ac:dyDescent="0.25">
      <c r="A1557" s="25" t="s">
        <v>2433</v>
      </c>
      <c r="B1557" s="25" t="s">
        <v>64</v>
      </c>
      <c r="C1557" s="27">
        <v>13</v>
      </c>
      <c r="D1557" s="26">
        <v>8</v>
      </c>
      <c r="E1557" s="26">
        <v>241</v>
      </c>
      <c r="F1557" s="9">
        <v>24</v>
      </c>
    </row>
    <row r="1558" spans="1:6" ht="15.75" x14ac:dyDescent="0.25">
      <c r="A1558" s="25" t="s">
        <v>2434</v>
      </c>
      <c r="B1558" s="25" t="s">
        <v>64</v>
      </c>
      <c r="C1558" s="27">
        <v>19</v>
      </c>
      <c r="D1558" s="26">
        <v>10</v>
      </c>
      <c r="E1558" s="26">
        <v>2811</v>
      </c>
      <c r="F1558" s="9">
        <v>32</v>
      </c>
    </row>
    <row r="1559" spans="1:6" ht="15.75" x14ac:dyDescent="0.25">
      <c r="A1559" s="25" t="s">
        <v>2435</v>
      </c>
      <c r="B1559" s="25" t="s">
        <v>61</v>
      </c>
      <c r="C1559" s="27">
        <v>4</v>
      </c>
      <c r="D1559" s="26">
        <v>0</v>
      </c>
      <c r="E1559" s="26">
        <v>0</v>
      </c>
      <c r="F1559" s="9">
        <v>18</v>
      </c>
    </row>
    <row r="1560" spans="1:6" ht="15.75" x14ac:dyDescent="0.25">
      <c r="A1560" s="25" t="s">
        <v>2436</v>
      </c>
      <c r="B1560" s="25" t="s">
        <v>64</v>
      </c>
      <c r="C1560" s="27">
        <v>0</v>
      </c>
      <c r="D1560" s="26">
        <v>0</v>
      </c>
      <c r="E1560" s="26">
        <v>0</v>
      </c>
      <c r="F1560" s="9">
        <v>4</v>
      </c>
    </row>
    <row r="1561" spans="1:6" ht="15.75" x14ac:dyDescent="0.25">
      <c r="A1561" s="25" t="s">
        <v>2437</v>
      </c>
      <c r="B1561" s="25" t="s">
        <v>61</v>
      </c>
      <c r="C1561" s="27">
        <v>18</v>
      </c>
      <c r="D1561" s="26">
        <v>0</v>
      </c>
      <c r="E1561" s="26">
        <v>0</v>
      </c>
      <c r="F1561" s="9">
        <v>36</v>
      </c>
    </row>
    <row r="1562" spans="1:6" ht="15.75" x14ac:dyDescent="0.25">
      <c r="A1562" s="25" t="s">
        <v>2438</v>
      </c>
      <c r="B1562" s="25" t="s">
        <v>64</v>
      </c>
      <c r="C1562" s="27">
        <v>0</v>
      </c>
      <c r="D1562" s="26">
        <v>0</v>
      </c>
      <c r="E1562" s="26">
        <v>0</v>
      </c>
      <c r="F1562" s="9">
        <v>2</v>
      </c>
    </row>
    <row r="1563" spans="1:6" ht="15.75" x14ac:dyDescent="0.25">
      <c r="A1563" s="25" t="s">
        <v>2439</v>
      </c>
      <c r="B1563" s="25" t="s">
        <v>64</v>
      </c>
      <c r="C1563" s="27">
        <v>0</v>
      </c>
      <c r="D1563" s="26">
        <v>5</v>
      </c>
      <c r="E1563" s="26">
        <v>101</v>
      </c>
      <c r="F1563" s="9">
        <v>12</v>
      </c>
    </row>
    <row r="1564" spans="1:6" ht="15.75" x14ac:dyDescent="0.25">
      <c r="A1564" s="25" t="s">
        <v>276</v>
      </c>
      <c r="B1564" s="25" t="s">
        <v>61</v>
      </c>
      <c r="C1564" s="27">
        <v>80</v>
      </c>
      <c r="D1564" s="26">
        <v>243</v>
      </c>
      <c r="E1564" s="26">
        <v>38738</v>
      </c>
      <c r="F1564" s="9">
        <v>155</v>
      </c>
    </row>
    <row r="1565" spans="1:6" ht="15.75" x14ac:dyDescent="0.25">
      <c r="A1565" s="25" t="s">
        <v>2440</v>
      </c>
      <c r="B1565" s="25" t="s">
        <v>64</v>
      </c>
      <c r="C1565" s="27">
        <v>4</v>
      </c>
      <c r="D1565" s="26">
        <v>4</v>
      </c>
      <c r="E1565" s="26">
        <v>294</v>
      </c>
      <c r="F1565" s="9">
        <v>21</v>
      </c>
    </row>
    <row r="1566" spans="1:6" ht="15.75" x14ac:dyDescent="0.25">
      <c r="A1566" s="25" t="s">
        <v>2441</v>
      </c>
      <c r="B1566" s="25" t="s">
        <v>64</v>
      </c>
      <c r="C1566" s="27">
        <v>41</v>
      </c>
      <c r="D1566" s="26">
        <v>5</v>
      </c>
      <c r="E1566" s="26">
        <v>122</v>
      </c>
      <c r="F1566" s="9">
        <v>68</v>
      </c>
    </row>
    <row r="1567" spans="1:6" ht="15.75" x14ac:dyDescent="0.25">
      <c r="A1567" s="25" t="s">
        <v>2442</v>
      </c>
      <c r="B1567" s="25" t="s">
        <v>64</v>
      </c>
      <c r="C1567" s="27">
        <v>46</v>
      </c>
      <c r="D1567" s="26">
        <v>75</v>
      </c>
      <c r="E1567" s="26">
        <v>4737</v>
      </c>
      <c r="F1567" s="9">
        <v>77</v>
      </c>
    </row>
    <row r="1568" spans="1:6" ht="15.75" x14ac:dyDescent="0.25">
      <c r="A1568" s="25" t="s">
        <v>277</v>
      </c>
      <c r="B1568" s="25" t="s">
        <v>64</v>
      </c>
      <c r="C1568" s="27">
        <v>68</v>
      </c>
      <c r="D1568" s="26">
        <v>66</v>
      </c>
      <c r="E1568" s="26">
        <v>5798</v>
      </c>
      <c r="F1568" s="9">
        <v>156</v>
      </c>
    </row>
    <row r="1569" spans="1:6" ht="15.75" x14ac:dyDescent="0.25">
      <c r="A1569" s="25" t="s">
        <v>278</v>
      </c>
      <c r="B1569" s="25" t="s">
        <v>61</v>
      </c>
      <c r="C1569" s="27">
        <v>1448</v>
      </c>
      <c r="D1569" s="26">
        <v>1253</v>
      </c>
      <c r="E1569" s="26">
        <v>256581</v>
      </c>
      <c r="F1569" s="9">
        <v>2033</v>
      </c>
    </row>
    <row r="1570" spans="1:6" ht="15.75" x14ac:dyDescent="0.25">
      <c r="A1570" s="25" t="s">
        <v>2443</v>
      </c>
      <c r="B1570" s="25" t="s">
        <v>61</v>
      </c>
      <c r="C1570" s="27">
        <v>0</v>
      </c>
      <c r="D1570" s="26">
        <v>0</v>
      </c>
      <c r="E1570" s="26">
        <v>0</v>
      </c>
      <c r="F1570" s="9">
        <v>0</v>
      </c>
    </row>
    <row r="1571" spans="1:6" ht="15.75" x14ac:dyDescent="0.25">
      <c r="A1571" s="25" t="s">
        <v>279</v>
      </c>
      <c r="B1571" s="25" t="s">
        <v>64</v>
      </c>
      <c r="C1571" s="27">
        <v>332</v>
      </c>
      <c r="D1571" s="26">
        <v>183</v>
      </c>
      <c r="E1571" s="26">
        <v>26571</v>
      </c>
      <c r="F1571" s="9">
        <v>754</v>
      </c>
    </row>
    <row r="1572" spans="1:6" ht="15.75" x14ac:dyDescent="0.25">
      <c r="A1572" s="25" t="s">
        <v>280</v>
      </c>
      <c r="B1572" s="25" t="s">
        <v>61</v>
      </c>
      <c r="C1572" s="27">
        <v>62</v>
      </c>
      <c r="D1572" s="26">
        <v>1</v>
      </c>
      <c r="E1572" s="26">
        <v>4</v>
      </c>
      <c r="F1572" s="9">
        <v>178</v>
      </c>
    </row>
    <row r="1573" spans="1:6" ht="15.75" x14ac:dyDescent="0.25">
      <c r="A1573" s="25" t="s">
        <v>281</v>
      </c>
      <c r="B1573" s="25" t="s">
        <v>64</v>
      </c>
      <c r="C1573" s="27">
        <v>13</v>
      </c>
      <c r="D1573" s="26">
        <v>0</v>
      </c>
      <c r="E1573" s="26">
        <v>0</v>
      </c>
      <c r="F1573" s="9">
        <v>100</v>
      </c>
    </row>
    <row r="1574" spans="1:6" ht="15.75" x14ac:dyDescent="0.25">
      <c r="A1574" s="25" t="s">
        <v>2444</v>
      </c>
      <c r="B1574" s="25" t="s">
        <v>64</v>
      </c>
      <c r="C1574" s="27">
        <v>0</v>
      </c>
      <c r="D1574" s="26">
        <v>0</v>
      </c>
      <c r="E1574" s="26">
        <v>0</v>
      </c>
      <c r="F1574" s="9">
        <v>1</v>
      </c>
    </row>
    <row r="1575" spans="1:6" ht="15.75" x14ac:dyDescent="0.25">
      <c r="A1575" s="25" t="s">
        <v>2445</v>
      </c>
      <c r="B1575" s="25" t="s">
        <v>64</v>
      </c>
      <c r="C1575" s="27">
        <v>5</v>
      </c>
      <c r="D1575" s="26">
        <v>22</v>
      </c>
      <c r="E1575" s="26">
        <v>506</v>
      </c>
      <c r="F1575" s="9">
        <v>16</v>
      </c>
    </row>
    <row r="1576" spans="1:6" ht="15.75" x14ac:dyDescent="0.25">
      <c r="A1576" s="25" t="s">
        <v>282</v>
      </c>
      <c r="B1576" s="25" t="s">
        <v>61</v>
      </c>
      <c r="C1576" s="27">
        <v>218</v>
      </c>
      <c r="D1576" s="26">
        <v>192</v>
      </c>
      <c r="E1576" s="26">
        <v>9078</v>
      </c>
      <c r="F1576" s="9">
        <v>465</v>
      </c>
    </row>
    <row r="1577" spans="1:6" ht="15.75" x14ac:dyDescent="0.25">
      <c r="A1577" s="25" t="s">
        <v>283</v>
      </c>
      <c r="B1577" s="25" t="s">
        <v>61</v>
      </c>
      <c r="C1577" s="27">
        <v>69</v>
      </c>
      <c r="D1577" s="26">
        <v>1</v>
      </c>
      <c r="E1577" s="26">
        <v>12</v>
      </c>
      <c r="F1577" s="9">
        <v>120</v>
      </c>
    </row>
    <row r="1578" spans="1:6" ht="15.75" x14ac:dyDescent="0.25">
      <c r="A1578" s="25" t="s">
        <v>2446</v>
      </c>
      <c r="B1578" s="25" t="s">
        <v>64</v>
      </c>
      <c r="C1578" s="27">
        <v>8</v>
      </c>
      <c r="D1578" s="26">
        <v>4</v>
      </c>
      <c r="E1578" s="26">
        <v>51</v>
      </c>
      <c r="F1578" s="9">
        <v>17</v>
      </c>
    </row>
    <row r="1579" spans="1:6" ht="15.75" x14ac:dyDescent="0.25">
      <c r="A1579" s="25" t="s">
        <v>2447</v>
      </c>
      <c r="B1579" s="25" t="s">
        <v>64</v>
      </c>
      <c r="C1579" s="27">
        <v>12</v>
      </c>
      <c r="D1579" s="26">
        <v>11</v>
      </c>
      <c r="E1579" s="26">
        <v>3113</v>
      </c>
      <c r="F1579" s="9">
        <v>17</v>
      </c>
    </row>
    <row r="1580" spans="1:6" ht="15.75" x14ac:dyDescent="0.25">
      <c r="A1580" s="25" t="s">
        <v>2448</v>
      </c>
      <c r="B1580" s="25" t="s">
        <v>64</v>
      </c>
      <c r="C1580" s="27">
        <v>0</v>
      </c>
      <c r="D1580" s="26">
        <v>1</v>
      </c>
      <c r="E1580" s="26">
        <v>4</v>
      </c>
      <c r="F1580" s="9">
        <v>11</v>
      </c>
    </row>
    <row r="1581" spans="1:6" ht="15.75" x14ac:dyDescent="0.25">
      <c r="A1581" s="25" t="s">
        <v>2449</v>
      </c>
      <c r="B1581" s="25" t="s">
        <v>64</v>
      </c>
      <c r="C1581" s="27">
        <v>47</v>
      </c>
      <c r="D1581" s="26">
        <v>1</v>
      </c>
      <c r="E1581" s="26">
        <v>63</v>
      </c>
      <c r="F1581" s="9">
        <v>75</v>
      </c>
    </row>
    <row r="1582" spans="1:6" ht="15.75" x14ac:dyDescent="0.25">
      <c r="A1582" s="25" t="s">
        <v>2450</v>
      </c>
      <c r="B1582" s="25" t="s">
        <v>64</v>
      </c>
      <c r="C1582" s="27">
        <v>2</v>
      </c>
      <c r="D1582" s="26">
        <v>1</v>
      </c>
      <c r="E1582" s="26">
        <v>29</v>
      </c>
      <c r="F1582" s="9">
        <v>11</v>
      </c>
    </row>
    <row r="1583" spans="1:6" ht="15.75" x14ac:dyDescent="0.25">
      <c r="A1583" s="25" t="s">
        <v>2451</v>
      </c>
      <c r="B1583" s="25" t="s">
        <v>64</v>
      </c>
      <c r="C1583" s="27">
        <v>0</v>
      </c>
      <c r="D1583" s="26">
        <v>0</v>
      </c>
      <c r="E1583" s="26">
        <v>0</v>
      </c>
      <c r="F1583" s="9">
        <v>2</v>
      </c>
    </row>
    <row r="1584" spans="1:6" ht="15.75" x14ac:dyDescent="0.25">
      <c r="A1584" s="25" t="s">
        <v>2452</v>
      </c>
      <c r="B1584" s="25" t="s">
        <v>64</v>
      </c>
      <c r="C1584" s="27">
        <v>294</v>
      </c>
      <c r="D1584" s="26">
        <v>164</v>
      </c>
      <c r="E1584" s="26">
        <v>19763</v>
      </c>
      <c r="F1584" s="9">
        <v>432</v>
      </c>
    </row>
    <row r="1585" spans="1:6" ht="15.75" x14ac:dyDescent="0.25">
      <c r="A1585" s="25" t="s">
        <v>284</v>
      </c>
      <c r="B1585" s="25" t="s">
        <v>61</v>
      </c>
      <c r="C1585" s="27">
        <v>191</v>
      </c>
      <c r="D1585" s="26">
        <v>426</v>
      </c>
      <c r="E1585" s="26">
        <v>46006</v>
      </c>
      <c r="F1585" s="9">
        <v>780</v>
      </c>
    </row>
    <row r="1586" spans="1:6" ht="15.75" x14ac:dyDescent="0.25">
      <c r="A1586" s="25" t="s">
        <v>285</v>
      </c>
      <c r="B1586" s="25" t="s">
        <v>64</v>
      </c>
      <c r="C1586" s="27">
        <v>89</v>
      </c>
      <c r="D1586" s="26">
        <v>46</v>
      </c>
      <c r="E1586" s="26">
        <v>3796</v>
      </c>
      <c r="F1586" s="9">
        <v>119</v>
      </c>
    </row>
    <row r="1587" spans="1:6" ht="15.75" x14ac:dyDescent="0.25">
      <c r="A1587" s="25" t="s">
        <v>286</v>
      </c>
      <c r="B1587" s="25" t="s">
        <v>61</v>
      </c>
      <c r="C1587" s="27">
        <v>39</v>
      </c>
      <c r="D1587" s="26">
        <v>231</v>
      </c>
      <c r="E1587" s="26">
        <v>335801</v>
      </c>
      <c r="F1587" s="9">
        <v>137</v>
      </c>
    </row>
    <row r="1588" spans="1:6" ht="15.75" x14ac:dyDescent="0.25">
      <c r="A1588" s="25" t="s">
        <v>2453</v>
      </c>
      <c r="B1588" s="25" t="s">
        <v>61</v>
      </c>
      <c r="C1588" s="27">
        <v>28</v>
      </c>
      <c r="D1588" s="26">
        <v>20</v>
      </c>
      <c r="E1588" s="26">
        <v>3058</v>
      </c>
      <c r="F1588" s="9">
        <v>28</v>
      </c>
    </row>
    <row r="1589" spans="1:6" ht="15.75" x14ac:dyDescent="0.25">
      <c r="A1589" s="25" t="s">
        <v>287</v>
      </c>
      <c r="B1589" s="25" t="s">
        <v>61</v>
      </c>
      <c r="C1589" s="27">
        <v>92</v>
      </c>
      <c r="D1589" s="26">
        <v>394</v>
      </c>
      <c r="E1589" s="26">
        <v>196644</v>
      </c>
      <c r="F1589" s="9">
        <v>160</v>
      </c>
    </row>
    <row r="1590" spans="1:6" ht="15.75" x14ac:dyDescent="0.25">
      <c r="A1590" s="25" t="s">
        <v>288</v>
      </c>
      <c r="B1590" s="25" t="s">
        <v>64</v>
      </c>
      <c r="C1590" s="27">
        <v>68</v>
      </c>
      <c r="D1590" s="26">
        <v>6</v>
      </c>
      <c r="E1590" s="26">
        <v>34</v>
      </c>
      <c r="F1590" s="9">
        <v>165</v>
      </c>
    </row>
    <row r="1591" spans="1:6" ht="15.75" x14ac:dyDescent="0.25">
      <c r="A1591" s="25" t="s">
        <v>2454</v>
      </c>
      <c r="B1591" s="25" t="s">
        <v>64</v>
      </c>
      <c r="C1591" s="27">
        <v>33</v>
      </c>
      <c r="D1591" s="26">
        <v>7</v>
      </c>
      <c r="E1591" s="26">
        <v>499</v>
      </c>
      <c r="F1591" s="9">
        <v>69</v>
      </c>
    </row>
    <row r="1592" spans="1:6" ht="15.75" x14ac:dyDescent="0.25">
      <c r="A1592" s="25" t="s">
        <v>2455</v>
      </c>
      <c r="B1592" s="25" t="s">
        <v>61</v>
      </c>
      <c r="C1592" s="27">
        <v>0</v>
      </c>
      <c r="D1592" s="26">
        <v>0</v>
      </c>
      <c r="E1592" s="26">
        <v>0</v>
      </c>
      <c r="F1592" s="9">
        <v>34</v>
      </c>
    </row>
    <row r="1593" spans="1:6" ht="15.75" x14ac:dyDescent="0.25">
      <c r="A1593" s="25" t="s">
        <v>2456</v>
      </c>
      <c r="B1593" s="25" t="s">
        <v>64</v>
      </c>
      <c r="C1593" s="27">
        <v>15</v>
      </c>
      <c r="D1593" s="26">
        <v>1</v>
      </c>
      <c r="E1593" s="26">
        <v>168</v>
      </c>
      <c r="F1593" s="9">
        <v>37</v>
      </c>
    </row>
    <row r="1594" spans="1:6" ht="15.75" x14ac:dyDescent="0.25">
      <c r="A1594" s="25" t="s">
        <v>2457</v>
      </c>
      <c r="B1594" s="25" t="s">
        <v>64</v>
      </c>
      <c r="C1594" s="27">
        <v>0</v>
      </c>
      <c r="D1594" s="26">
        <v>5</v>
      </c>
      <c r="E1594" s="26">
        <v>51</v>
      </c>
      <c r="F1594" s="9">
        <v>10</v>
      </c>
    </row>
    <row r="1595" spans="1:6" ht="15.75" x14ac:dyDescent="0.25">
      <c r="A1595" s="25" t="s">
        <v>2458</v>
      </c>
      <c r="B1595" s="25" t="s">
        <v>64</v>
      </c>
      <c r="C1595" s="27">
        <v>2</v>
      </c>
      <c r="D1595" s="26">
        <v>11</v>
      </c>
      <c r="E1595" s="26">
        <v>207</v>
      </c>
      <c r="F1595" s="9">
        <v>7</v>
      </c>
    </row>
    <row r="1596" spans="1:6" ht="15.75" x14ac:dyDescent="0.25">
      <c r="A1596" s="25" t="s">
        <v>2459</v>
      </c>
      <c r="B1596" s="25" t="s">
        <v>61</v>
      </c>
      <c r="C1596" s="27">
        <v>0</v>
      </c>
      <c r="D1596" s="26">
        <v>0</v>
      </c>
      <c r="E1596" s="26">
        <v>0</v>
      </c>
      <c r="F1596" s="9">
        <v>94</v>
      </c>
    </row>
    <row r="1597" spans="1:6" ht="15.75" x14ac:dyDescent="0.25">
      <c r="A1597" s="25" t="s">
        <v>289</v>
      </c>
      <c r="B1597" s="25" t="s">
        <v>64</v>
      </c>
      <c r="C1597" s="27">
        <v>128</v>
      </c>
      <c r="D1597" s="26">
        <v>110</v>
      </c>
      <c r="E1597" s="26">
        <v>6119</v>
      </c>
      <c r="F1597" s="9">
        <v>177</v>
      </c>
    </row>
    <row r="1598" spans="1:6" ht="15.75" x14ac:dyDescent="0.25">
      <c r="A1598" s="25" t="s">
        <v>2460</v>
      </c>
      <c r="B1598" s="25" t="s">
        <v>64</v>
      </c>
      <c r="C1598" s="27">
        <v>36</v>
      </c>
      <c r="D1598" s="26">
        <v>0</v>
      </c>
      <c r="E1598" s="26">
        <v>0</v>
      </c>
      <c r="F1598" s="9">
        <v>94</v>
      </c>
    </row>
    <row r="1599" spans="1:6" ht="15.75" x14ac:dyDescent="0.25">
      <c r="A1599" s="25" t="s">
        <v>290</v>
      </c>
      <c r="B1599" s="25" t="s">
        <v>61</v>
      </c>
      <c r="C1599" s="27">
        <v>78</v>
      </c>
      <c r="D1599" s="26">
        <v>0</v>
      </c>
      <c r="E1599" s="26">
        <v>0</v>
      </c>
      <c r="F1599" s="9">
        <v>129</v>
      </c>
    </row>
    <row r="1600" spans="1:6" ht="15.75" x14ac:dyDescent="0.25">
      <c r="A1600" s="25" t="s">
        <v>2461</v>
      </c>
      <c r="B1600" s="25" t="s">
        <v>61</v>
      </c>
      <c r="C1600" s="27">
        <v>22</v>
      </c>
      <c r="D1600" s="26">
        <v>34</v>
      </c>
      <c r="E1600" s="26">
        <v>5393</v>
      </c>
      <c r="F1600" s="9">
        <v>61</v>
      </c>
    </row>
    <row r="1601" spans="1:6" ht="15.75" x14ac:dyDescent="0.25">
      <c r="A1601" s="25" t="s">
        <v>2462</v>
      </c>
      <c r="B1601" s="25" t="s">
        <v>64</v>
      </c>
      <c r="C1601" s="27">
        <v>20</v>
      </c>
      <c r="D1601" s="26">
        <v>27</v>
      </c>
      <c r="E1601" s="26">
        <v>2497</v>
      </c>
      <c r="F1601" s="9">
        <v>24</v>
      </c>
    </row>
    <row r="1602" spans="1:6" ht="15.75" x14ac:dyDescent="0.25">
      <c r="A1602" s="25" t="s">
        <v>2463</v>
      </c>
      <c r="B1602" s="25" t="s">
        <v>64</v>
      </c>
      <c r="C1602" s="27">
        <v>24</v>
      </c>
      <c r="D1602" s="26">
        <v>54</v>
      </c>
      <c r="E1602" s="26">
        <v>2420</v>
      </c>
      <c r="F1602" s="9">
        <v>45</v>
      </c>
    </row>
    <row r="1603" spans="1:6" ht="15.75" x14ac:dyDescent="0.25">
      <c r="A1603" s="25" t="s">
        <v>2464</v>
      </c>
      <c r="B1603" s="25" t="s">
        <v>61</v>
      </c>
      <c r="C1603" s="27">
        <v>2</v>
      </c>
      <c r="D1603" s="26">
        <v>81</v>
      </c>
      <c r="E1603" s="26">
        <v>1362</v>
      </c>
      <c r="F1603" s="9">
        <v>3</v>
      </c>
    </row>
    <row r="1604" spans="1:6" ht="15.75" x14ac:dyDescent="0.25">
      <c r="A1604" s="25" t="s">
        <v>291</v>
      </c>
      <c r="B1604" s="25" t="s">
        <v>61</v>
      </c>
      <c r="C1604" s="27">
        <v>218</v>
      </c>
      <c r="D1604" s="26">
        <v>564</v>
      </c>
      <c r="E1604" s="26">
        <v>62875</v>
      </c>
      <c r="F1604" s="9">
        <v>588</v>
      </c>
    </row>
    <row r="1605" spans="1:6" ht="15.75" x14ac:dyDescent="0.25">
      <c r="A1605" s="25" t="s">
        <v>2465</v>
      </c>
      <c r="B1605" s="25" t="s">
        <v>64</v>
      </c>
      <c r="C1605" s="27">
        <v>47</v>
      </c>
      <c r="D1605" s="26">
        <v>29</v>
      </c>
      <c r="E1605" s="26">
        <v>9181</v>
      </c>
      <c r="F1605" s="9">
        <v>74</v>
      </c>
    </row>
    <row r="1606" spans="1:6" ht="15.75" x14ac:dyDescent="0.25">
      <c r="A1606" s="25" t="s">
        <v>292</v>
      </c>
      <c r="B1606" s="25" t="s">
        <v>64</v>
      </c>
      <c r="C1606" s="27">
        <v>2359</v>
      </c>
      <c r="D1606" s="26">
        <v>416</v>
      </c>
      <c r="E1606" s="26">
        <v>46723</v>
      </c>
      <c r="F1606" s="9">
        <v>4727</v>
      </c>
    </row>
    <row r="1607" spans="1:6" ht="15.75" x14ac:dyDescent="0.25">
      <c r="A1607" s="25" t="s">
        <v>293</v>
      </c>
      <c r="B1607" s="25" t="s">
        <v>64</v>
      </c>
      <c r="C1607" s="27">
        <v>252</v>
      </c>
      <c r="D1607" s="26">
        <v>97</v>
      </c>
      <c r="E1607" s="26">
        <v>9200</v>
      </c>
      <c r="F1607" s="9">
        <v>310</v>
      </c>
    </row>
    <row r="1608" spans="1:6" ht="15.75" x14ac:dyDescent="0.25">
      <c r="A1608" s="25" t="s">
        <v>2466</v>
      </c>
      <c r="B1608" s="25" t="s">
        <v>64</v>
      </c>
      <c r="C1608" s="27">
        <v>34</v>
      </c>
      <c r="D1608" s="26">
        <v>8</v>
      </c>
      <c r="E1608" s="26">
        <v>2888</v>
      </c>
      <c r="F1608" s="9">
        <v>91</v>
      </c>
    </row>
    <row r="1609" spans="1:6" ht="15.75" x14ac:dyDescent="0.25">
      <c r="A1609" s="25" t="s">
        <v>2467</v>
      </c>
      <c r="B1609" s="25" t="s">
        <v>64</v>
      </c>
      <c r="C1609" s="27">
        <v>29</v>
      </c>
      <c r="D1609" s="26">
        <v>33</v>
      </c>
      <c r="E1609" s="26">
        <v>5517</v>
      </c>
      <c r="F1609" s="9">
        <v>54</v>
      </c>
    </row>
    <row r="1610" spans="1:6" ht="15.75" x14ac:dyDescent="0.25">
      <c r="A1610" s="25" t="s">
        <v>294</v>
      </c>
      <c r="B1610" s="25" t="s">
        <v>64</v>
      </c>
      <c r="C1610" s="27">
        <v>299</v>
      </c>
      <c r="D1610" s="26">
        <v>43</v>
      </c>
      <c r="E1610" s="26">
        <v>6219</v>
      </c>
      <c r="F1610" s="9">
        <v>841</v>
      </c>
    </row>
    <row r="1611" spans="1:6" ht="15.75" x14ac:dyDescent="0.25">
      <c r="A1611" s="25" t="s">
        <v>2468</v>
      </c>
      <c r="B1611" s="25" t="s">
        <v>64</v>
      </c>
      <c r="C1611" s="27">
        <v>36</v>
      </c>
      <c r="D1611" s="26">
        <v>14</v>
      </c>
      <c r="E1611" s="26">
        <v>1195</v>
      </c>
      <c r="F1611" s="9">
        <v>66</v>
      </c>
    </row>
    <row r="1612" spans="1:6" ht="15.75" x14ac:dyDescent="0.25">
      <c r="A1612" s="25" t="s">
        <v>295</v>
      </c>
      <c r="B1612" s="25" t="s">
        <v>64</v>
      </c>
      <c r="C1612" s="27">
        <v>4082</v>
      </c>
      <c r="D1612" s="26">
        <v>0</v>
      </c>
      <c r="E1612" s="26">
        <v>0</v>
      </c>
      <c r="F1612" s="9">
        <v>5833</v>
      </c>
    </row>
    <row r="1613" spans="1:6" ht="15.75" x14ac:dyDescent="0.25">
      <c r="A1613" s="25" t="s">
        <v>2469</v>
      </c>
      <c r="B1613" s="25" t="s">
        <v>64</v>
      </c>
      <c r="C1613" s="27">
        <v>12</v>
      </c>
      <c r="D1613" s="26">
        <v>13</v>
      </c>
      <c r="E1613" s="26">
        <v>1909</v>
      </c>
      <c r="F1613" s="9">
        <v>50</v>
      </c>
    </row>
    <row r="1614" spans="1:6" ht="15.75" x14ac:dyDescent="0.25">
      <c r="A1614" s="25" t="s">
        <v>2470</v>
      </c>
      <c r="B1614" s="25" t="s">
        <v>61</v>
      </c>
      <c r="C1614" s="27">
        <v>2</v>
      </c>
      <c r="D1614" s="26">
        <v>13</v>
      </c>
      <c r="E1614" s="26">
        <v>300</v>
      </c>
      <c r="F1614" s="9">
        <v>18</v>
      </c>
    </row>
    <row r="1615" spans="1:6" ht="15.75" x14ac:dyDescent="0.25">
      <c r="A1615" s="25" t="s">
        <v>296</v>
      </c>
      <c r="B1615" s="25" t="s">
        <v>64</v>
      </c>
      <c r="C1615" s="27">
        <v>139</v>
      </c>
      <c r="D1615" s="26">
        <v>0</v>
      </c>
      <c r="E1615" s="26">
        <v>0</v>
      </c>
      <c r="F1615" s="9">
        <v>249</v>
      </c>
    </row>
    <row r="1616" spans="1:6" ht="15.75" x14ac:dyDescent="0.25">
      <c r="A1616" s="25" t="s">
        <v>297</v>
      </c>
      <c r="B1616" s="25" t="s">
        <v>64</v>
      </c>
      <c r="C1616" s="27">
        <v>153</v>
      </c>
      <c r="D1616" s="26">
        <v>32</v>
      </c>
      <c r="E1616" s="26">
        <v>5508</v>
      </c>
      <c r="F1616" s="9">
        <v>255</v>
      </c>
    </row>
    <row r="1617" spans="1:6" ht="15.75" x14ac:dyDescent="0.25">
      <c r="A1617" s="25" t="s">
        <v>298</v>
      </c>
      <c r="B1617" s="25" t="s">
        <v>64</v>
      </c>
      <c r="C1617" s="27">
        <v>80</v>
      </c>
      <c r="D1617" s="26">
        <v>32</v>
      </c>
      <c r="E1617" s="26">
        <v>6767</v>
      </c>
      <c r="F1617" s="9">
        <v>197</v>
      </c>
    </row>
    <row r="1618" spans="1:6" ht="15.75" x14ac:dyDescent="0.25">
      <c r="A1618" s="25" t="s">
        <v>2471</v>
      </c>
      <c r="B1618" s="25" t="s">
        <v>61</v>
      </c>
      <c r="C1618" s="27">
        <v>0</v>
      </c>
      <c r="D1618" s="26">
        <v>0</v>
      </c>
      <c r="E1618" s="26">
        <v>0</v>
      </c>
      <c r="F1618" s="9">
        <v>4</v>
      </c>
    </row>
    <row r="1619" spans="1:6" ht="15.75" x14ac:dyDescent="0.25">
      <c r="A1619" s="25" t="s">
        <v>299</v>
      </c>
      <c r="B1619" s="25" t="s">
        <v>61</v>
      </c>
      <c r="C1619" s="27">
        <v>147</v>
      </c>
      <c r="D1619" s="26">
        <v>441</v>
      </c>
      <c r="E1619" s="26">
        <v>40576</v>
      </c>
      <c r="F1619" s="9">
        <v>215</v>
      </c>
    </row>
    <row r="1620" spans="1:6" ht="15.75" x14ac:dyDescent="0.25">
      <c r="A1620" s="25" t="s">
        <v>2472</v>
      </c>
      <c r="B1620" s="25" t="s">
        <v>64</v>
      </c>
      <c r="C1620" s="27">
        <v>5</v>
      </c>
      <c r="D1620" s="26">
        <v>28</v>
      </c>
      <c r="E1620" s="26">
        <v>2402</v>
      </c>
      <c r="F1620" s="9">
        <v>20</v>
      </c>
    </row>
    <row r="1621" spans="1:6" ht="15.75" x14ac:dyDescent="0.25">
      <c r="A1621" s="25" t="s">
        <v>300</v>
      </c>
      <c r="B1621" s="25" t="s">
        <v>64</v>
      </c>
      <c r="C1621" s="27">
        <v>226</v>
      </c>
      <c r="D1621" s="26">
        <v>3</v>
      </c>
      <c r="E1621" s="26">
        <v>146</v>
      </c>
      <c r="F1621" s="9">
        <v>479</v>
      </c>
    </row>
    <row r="1622" spans="1:6" ht="15.75" x14ac:dyDescent="0.25">
      <c r="A1622" s="25" t="s">
        <v>301</v>
      </c>
      <c r="B1622" s="25" t="s">
        <v>64</v>
      </c>
      <c r="C1622" s="27">
        <v>98</v>
      </c>
      <c r="D1622" s="26">
        <v>8</v>
      </c>
      <c r="E1622" s="26">
        <v>598</v>
      </c>
      <c r="F1622" s="9">
        <v>167</v>
      </c>
    </row>
    <row r="1623" spans="1:6" ht="15.75" x14ac:dyDescent="0.25">
      <c r="A1623" s="25" t="s">
        <v>302</v>
      </c>
      <c r="B1623" s="25" t="s">
        <v>61</v>
      </c>
      <c r="C1623" s="27">
        <v>1647</v>
      </c>
      <c r="D1623" s="26">
        <v>35</v>
      </c>
      <c r="E1623" s="26">
        <v>717</v>
      </c>
      <c r="F1623" s="9">
        <v>2397</v>
      </c>
    </row>
    <row r="1624" spans="1:6" ht="15.75" x14ac:dyDescent="0.25">
      <c r="A1624" s="25" t="s">
        <v>2473</v>
      </c>
      <c r="B1624" s="25" t="s">
        <v>61</v>
      </c>
      <c r="C1624" s="27">
        <v>35</v>
      </c>
      <c r="D1624" s="26">
        <v>98</v>
      </c>
      <c r="E1624" s="26">
        <v>3096</v>
      </c>
      <c r="F1624" s="9">
        <v>99</v>
      </c>
    </row>
    <row r="1625" spans="1:6" ht="15.75" x14ac:dyDescent="0.25">
      <c r="A1625" s="25" t="s">
        <v>2474</v>
      </c>
      <c r="B1625" s="25" t="s">
        <v>61</v>
      </c>
      <c r="C1625" s="27">
        <v>3</v>
      </c>
      <c r="D1625" s="26">
        <v>25</v>
      </c>
      <c r="E1625" s="26">
        <v>1544</v>
      </c>
      <c r="F1625" s="9">
        <v>19</v>
      </c>
    </row>
    <row r="1626" spans="1:6" ht="15.75" x14ac:dyDescent="0.25">
      <c r="A1626" s="25" t="s">
        <v>2475</v>
      </c>
      <c r="B1626" s="25" t="s">
        <v>64</v>
      </c>
      <c r="C1626" s="27">
        <v>0</v>
      </c>
      <c r="D1626" s="26">
        <v>10</v>
      </c>
      <c r="E1626" s="26">
        <v>109</v>
      </c>
      <c r="F1626" s="9">
        <v>16</v>
      </c>
    </row>
    <row r="1627" spans="1:6" ht="15.75" x14ac:dyDescent="0.25">
      <c r="A1627" s="25" t="s">
        <v>2476</v>
      </c>
      <c r="B1627" s="25" t="s">
        <v>64</v>
      </c>
      <c r="C1627" s="27">
        <v>7</v>
      </c>
      <c r="D1627" s="26">
        <v>5</v>
      </c>
      <c r="E1627" s="26">
        <v>299</v>
      </c>
      <c r="F1627" s="9">
        <v>41</v>
      </c>
    </row>
    <row r="1628" spans="1:6" ht="15.75" x14ac:dyDescent="0.25">
      <c r="A1628" s="25" t="s">
        <v>303</v>
      </c>
      <c r="B1628" s="25" t="s">
        <v>64</v>
      </c>
      <c r="C1628" s="27">
        <v>2577</v>
      </c>
      <c r="D1628" s="26">
        <v>114</v>
      </c>
      <c r="E1628" s="26">
        <v>6965</v>
      </c>
      <c r="F1628" s="9">
        <v>4444</v>
      </c>
    </row>
    <row r="1629" spans="1:6" ht="15.75" x14ac:dyDescent="0.25">
      <c r="A1629" s="25" t="s">
        <v>304</v>
      </c>
      <c r="B1629" s="25" t="s">
        <v>64</v>
      </c>
      <c r="C1629" s="27">
        <v>2747</v>
      </c>
      <c r="D1629" s="26">
        <v>536</v>
      </c>
      <c r="E1629" s="26">
        <v>57146</v>
      </c>
      <c r="F1629" s="9">
        <v>4445</v>
      </c>
    </row>
    <row r="1630" spans="1:6" ht="15.75" x14ac:dyDescent="0.25">
      <c r="A1630" s="25" t="s">
        <v>305</v>
      </c>
      <c r="B1630" s="25" t="s">
        <v>61</v>
      </c>
      <c r="C1630" s="27">
        <v>711</v>
      </c>
      <c r="D1630" s="26">
        <v>111</v>
      </c>
      <c r="E1630" s="26">
        <v>7460</v>
      </c>
      <c r="F1630" s="9">
        <v>847</v>
      </c>
    </row>
    <row r="1631" spans="1:6" ht="15.75" x14ac:dyDescent="0.25">
      <c r="A1631" s="25" t="s">
        <v>306</v>
      </c>
      <c r="B1631" s="25" t="s">
        <v>61</v>
      </c>
      <c r="C1631" s="27">
        <v>101</v>
      </c>
      <c r="D1631" s="26">
        <v>123</v>
      </c>
      <c r="E1631" s="26">
        <v>6018</v>
      </c>
      <c r="F1631" s="9">
        <v>203</v>
      </c>
    </row>
    <row r="1632" spans="1:6" ht="15.75" x14ac:dyDescent="0.25">
      <c r="A1632" s="25" t="s">
        <v>2477</v>
      </c>
      <c r="B1632" s="25" t="s">
        <v>64</v>
      </c>
      <c r="C1632" s="27">
        <v>0</v>
      </c>
      <c r="D1632" s="26">
        <v>0</v>
      </c>
      <c r="E1632" s="26">
        <v>0</v>
      </c>
      <c r="F1632" s="9">
        <v>0</v>
      </c>
    </row>
    <row r="1633" spans="1:6" ht="15.75" x14ac:dyDescent="0.25">
      <c r="A1633" s="25" t="s">
        <v>307</v>
      </c>
      <c r="B1633" s="25" t="s">
        <v>64</v>
      </c>
      <c r="C1633" s="27">
        <v>427</v>
      </c>
      <c r="D1633" s="26">
        <v>410</v>
      </c>
      <c r="E1633" s="26">
        <v>31360</v>
      </c>
      <c r="F1633" s="9">
        <v>714</v>
      </c>
    </row>
    <row r="1634" spans="1:6" ht="15.75" x14ac:dyDescent="0.25">
      <c r="A1634" s="25" t="s">
        <v>308</v>
      </c>
      <c r="B1634" s="25" t="s">
        <v>64</v>
      </c>
      <c r="C1634" s="27">
        <v>138</v>
      </c>
      <c r="D1634" s="26">
        <v>2</v>
      </c>
      <c r="E1634" s="26">
        <v>12</v>
      </c>
      <c r="F1634" s="9">
        <v>264</v>
      </c>
    </row>
    <row r="1635" spans="1:6" ht="15.75" x14ac:dyDescent="0.25">
      <c r="A1635" s="25" t="s">
        <v>309</v>
      </c>
      <c r="B1635" s="25" t="s">
        <v>61</v>
      </c>
      <c r="C1635" s="27">
        <v>58</v>
      </c>
      <c r="D1635" s="26">
        <v>9</v>
      </c>
      <c r="E1635" s="26">
        <v>62</v>
      </c>
      <c r="F1635" s="9">
        <v>217</v>
      </c>
    </row>
    <row r="1636" spans="1:6" ht="15.75" x14ac:dyDescent="0.25">
      <c r="A1636" s="25" t="s">
        <v>2478</v>
      </c>
      <c r="B1636" s="25" t="s">
        <v>61</v>
      </c>
      <c r="C1636" s="27">
        <v>0</v>
      </c>
      <c r="D1636" s="26">
        <v>8</v>
      </c>
      <c r="E1636" s="26">
        <v>2364</v>
      </c>
      <c r="F1636" s="9">
        <v>13</v>
      </c>
    </row>
    <row r="1637" spans="1:6" ht="15.75" x14ac:dyDescent="0.25">
      <c r="A1637" s="25" t="s">
        <v>310</v>
      </c>
      <c r="B1637" s="25" t="s">
        <v>64</v>
      </c>
      <c r="C1637" s="27">
        <v>40</v>
      </c>
      <c r="D1637" s="26">
        <v>19</v>
      </c>
      <c r="E1637" s="26">
        <v>2052</v>
      </c>
      <c r="F1637" s="9">
        <v>100</v>
      </c>
    </row>
    <row r="1638" spans="1:6" ht="15.75" x14ac:dyDescent="0.25">
      <c r="A1638" s="25" t="s">
        <v>311</v>
      </c>
      <c r="B1638" s="25" t="s">
        <v>64</v>
      </c>
      <c r="C1638" s="27">
        <v>157</v>
      </c>
      <c r="D1638" s="26">
        <v>54</v>
      </c>
      <c r="E1638" s="26">
        <v>14393</v>
      </c>
      <c r="F1638" s="9">
        <v>266</v>
      </c>
    </row>
    <row r="1639" spans="1:6" ht="15.75" x14ac:dyDescent="0.25">
      <c r="A1639" s="25" t="s">
        <v>312</v>
      </c>
      <c r="B1639" s="25" t="s">
        <v>64</v>
      </c>
      <c r="C1639" s="27">
        <v>54</v>
      </c>
      <c r="D1639" s="26">
        <v>6</v>
      </c>
      <c r="E1639" s="26">
        <v>321</v>
      </c>
      <c r="F1639" s="9">
        <v>118</v>
      </c>
    </row>
    <row r="1640" spans="1:6" ht="15.75" x14ac:dyDescent="0.25">
      <c r="A1640" s="25" t="s">
        <v>313</v>
      </c>
      <c r="B1640" s="25" t="s">
        <v>61</v>
      </c>
      <c r="C1640" s="27">
        <v>41</v>
      </c>
      <c r="D1640" s="26">
        <v>86</v>
      </c>
      <c r="E1640" s="26">
        <v>59136</v>
      </c>
      <c r="F1640" s="9">
        <v>153</v>
      </c>
    </row>
    <row r="1641" spans="1:6" ht="15.75" x14ac:dyDescent="0.25">
      <c r="A1641" s="25" t="s">
        <v>314</v>
      </c>
      <c r="B1641" s="25" t="s">
        <v>64</v>
      </c>
      <c r="C1641" s="27">
        <v>160</v>
      </c>
      <c r="D1641" s="26">
        <v>55</v>
      </c>
      <c r="E1641" s="26">
        <v>5477</v>
      </c>
      <c r="F1641" s="9">
        <v>545</v>
      </c>
    </row>
    <row r="1642" spans="1:6" ht="15.75" x14ac:dyDescent="0.25">
      <c r="A1642" s="25" t="s">
        <v>2479</v>
      </c>
      <c r="B1642" s="25" t="s">
        <v>64</v>
      </c>
      <c r="C1642" s="27">
        <v>39</v>
      </c>
      <c r="D1642" s="26">
        <v>2</v>
      </c>
      <c r="E1642" s="26">
        <v>283</v>
      </c>
      <c r="F1642" s="9">
        <v>78</v>
      </c>
    </row>
    <row r="1643" spans="1:6" ht="15.75" x14ac:dyDescent="0.25">
      <c r="A1643" s="25" t="s">
        <v>315</v>
      </c>
      <c r="B1643" s="25" t="s">
        <v>64</v>
      </c>
      <c r="C1643" s="27">
        <v>33</v>
      </c>
      <c r="D1643" s="26">
        <v>0</v>
      </c>
      <c r="E1643" s="26">
        <v>0</v>
      </c>
      <c r="F1643" s="9">
        <v>111</v>
      </c>
    </row>
    <row r="1644" spans="1:6" ht="15.75" x14ac:dyDescent="0.25">
      <c r="A1644" s="25" t="s">
        <v>316</v>
      </c>
      <c r="B1644" s="25" t="s">
        <v>64</v>
      </c>
      <c r="C1644" s="27">
        <v>226</v>
      </c>
      <c r="D1644" s="26">
        <v>211</v>
      </c>
      <c r="E1644" s="26">
        <v>17512</v>
      </c>
      <c r="F1644" s="9">
        <v>360</v>
      </c>
    </row>
    <row r="1645" spans="1:6" ht="15.75" x14ac:dyDescent="0.25">
      <c r="A1645" s="25" t="s">
        <v>317</v>
      </c>
      <c r="B1645" s="25" t="s">
        <v>64</v>
      </c>
      <c r="C1645" s="27">
        <v>61</v>
      </c>
      <c r="D1645" s="26">
        <v>55</v>
      </c>
      <c r="E1645" s="26">
        <v>5309</v>
      </c>
      <c r="F1645" s="9">
        <v>152</v>
      </c>
    </row>
    <row r="1646" spans="1:6" ht="15.75" x14ac:dyDescent="0.25">
      <c r="A1646" s="25" t="s">
        <v>318</v>
      </c>
      <c r="B1646" s="25" t="s">
        <v>64</v>
      </c>
      <c r="C1646" s="27">
        <v>360</v>
      </c>
      <c r="D1646" s="26">
        <v>166</v>
      </c>
      <c r="E1646" s="26">
        <v>22541</v>
      </c>
      <c r="F1646" s="9">
        <v>796</v>
      </c>
    </row>
    <row r="1647" spans="1:6" ht="15.75" x14ac:dyDescent="0.25">
      <c r="A1647" s="25" t="s">
        <v>2480</v>
      </c>
      <c r="B1647" s="25" t="s">
        <v>61</v>
      </c>
      <c r="C1647" s="27">
        <v>21</v>
      </c>
      <c r="D1647" s="26">
        <v>1</v>
      </c>
      <c r="E1647" s="26">
        <v>3</v>
      </c>
      <c r="F1647" s="9">
        <v>63</v>
      </c>
    </row>
    <row r="1648" spans="1:6" ht="15.75" x14ac:dyDescent="0.25">
      <c r="A1648" s="25" t="s">
        <v>319</v>
      </c>
      <c r="B1648" s="25" t="s">
        <v>61</v>
      </c>
      <c r="C1648" s="27">
        <v>3</v>
      </c>
      <c r="D1648" s="26">
        <v>6</v>
      </c>
      <c r="E1648" s="26">
        <v>15299</v>
      </c>
      <c r="F1648" s="9">
        <v>211</v>
      </c>
    </row>
    <row r="1649" spans="1:6" ht="15.75" x14ac:dyDescent="0.25">
      <c r="A1649" s="25" t="s">
        <v>320</v>
      </c>
      <c r="B1649" s="25" t="s">
        <v>61</v>
      </c>
      <c r="C1649" s="27">
        <v>154</v>
      </c>
      <c r="D1649" s="26">
        <v>408</v>
      </c>
      <c r="E1649" s="26">
        <v>55178</v>
      </c>
      <c r="F1649" s="9">
        <v>204</v>
      </c>
    </row>
    <row r="1650" spans="1:6" ht="15.75" x14ac:dyDescent="0.25">
      <c r="A1650" s="25" t="s">
        <v>321</v>
      </c>
      <c r="B1650" s="25" t="s">
        <v>64</v>
      </c>
      <c r="C1650" s="27">
        <v>49786</v>
      </c>
      <c r="D1650" s="26">
        <v>395</v>
      </c>
      <c r="E1650" s="26">
        <v>201354</v>
      </c>
      <c r="F1650" s="9">
        <v>50318</v>
      </c>
    </row>
    <row r="1651" spans="1:6" ht="15.75" x14ac:dyDescent="0.25">
      <c r="A1651" s="25" t="s">
        <v>322</v>
      </c>
      <c r="B1651" s="25" t="s">
        <v>2481</v>
      </c>
      <c r="C1651" s="27">
        <v>695</v>
      </c>
      <c r="D1651" s="26">
        <v>40</v>
      </c>
      <c r="E1651" s="26">
        <v>1793</v>
      </c>
      <c r="F1651" s="9">
        <v>1868</v>
      </c>
    </row>
    <row r="1652" spans="1:6" ht="15.75" x14ac:dyDescent="0.25">
      <c r="A1652" s="25" t="s">
        <v>2482</v>
      </c>
      <c r="B1652" s="25" t="s">
        <v>61</v>
      </c>
      <c r="C1652" s="27">
        <v>21</v>
      </c>
      <c r="D1652" s="26">
        <v>2</v>
      </c>
      <c r="E1652" s="26">
        <v>248</v>
      </c>
      <c r="F1652" s="9">
        <v>70</v>
      </c>
    </row>
    <row r="1653" spans="1:6" ht="15.75" x14ac:dyDescent="0.25">
      <c r="A1653" s="25" t="s">
        <v>323</v>
      </c>
      <c r="B1653" s="25" t="s">
        <v>64</v>
      </c>
      <c r="C1653" s="27">
        <v>261</v>
      </c>
      <c r="D1653" s="26">
        <v>91</v>
      </c>
      <c r="E1653" s="26">
        <v>7280</v>
      </c>
      <c r="F1653" s="9">
        <v>393</v>
      </c>
    </row>
    <row r="1654" spans="1:6" ht="15.75" x14ac:dyDescent="0.25">
      <c r="A1654" s="25" t="s">
        <v>324</v>
      </c>
      <c r="B1654" s="25" t="s">
        <v>61</v>
      </c>
      <c r="C1654" s="27">
        <v>151</v>
      </c>
      <c r="D1654" s="26">
        <v>29</v>
      </c>
      <c r="E1654" s="26">
        <v>1681</v>
      </c>
      <c r="F1654" s="9">
        <v>610</v>
      </c>
    </row>
    <row r="1655" spans="1:6" ht="15.75" x14ac:dyDescent="0.25">
      <c r="A1655" s="25" t="s">
        <v>2483</v>
      </c>
      <c r="B1655" s="25" t="s">
        <v>64</v>
      </c>
      <c r="C1655" s="27">
        <v>40</v>
      </c>
      <c r="D1655" s="26">
        <v>197</v>
      </c>
      <c r="E1655" s="26">
        <v>7730</v>
      </c>
      <c r="F1655" s="9">
        <v>71</v>
      </c>
    </row>
    <row r="1656" spans="1:6" ht="15.75" x14ac:dyDescent="0.25">
      <c r="A1656" s="25" t="s">
        <v>2484</v>
      </c>
      <c r="B1656" s="25" t="s">
        <v>64</v>
      </c>
      <c r="C1656" s="27">
        <v>4</v>
      </c>
      <c r="D1656" s="26">
        <v>8</v>
      </c>
      <c r="E1656" s="26">
        <v>914</v>
      </c>
      <c r="F1656" s="9">
        <v>11</v>
      </c>
    </row>
    <row r="1657" spans="1:6" ht="15.75" x14ac:dyDescent="0.25">
      <c r="A1657" s="25" t="s">
        <v>325</v>
      </c>
      <c r="B1657" s="25" t="s">
        <v>64</v>
      </c>
      <c r="C1657" s="27">
        <v>302</v>
      </c>
      <c r="D1657" s="26">
        <v>216</v>
      </c>
      <c r="E1657" s="26">
        <v>11219</v>
      </c>
      <c r="F1657" s="9">
        <v>448</v>
      </c>
    </row>
    <row r="1658" spans="1:6" ht="15.75" x14ac:dyDescent="0.25">
      <c r="A1658" s="25" t="s">
        <v>2485</v>
      </c>
      <c r="B1658" s="25" t="s">
        <v>64</v>
      </c>
      <c r="C1658" s="27">
        <v>0</v>
      </c>
      <c r="D1658" s="26">
        <v>6</v>
      </c>
      <c r="E1658" s="26">
        <v>177</v>
      </c>
      <c r="F1658" s="9">
        <v>4</v>
      </c>
    </row>
    <row r="1659" spans="1:6" ht="15.75" x14ac:dyDescent="0.25">
      <c r="A1659" s="25" t="s">
        <v>2486</v>
      </c>
      <c r="B1659" s="25" t="s">
        <v>64</v>
      </c>
      <c r="C1659" s="27">
        <v>7</v>
      </c>
      <c r="D1659" s="26">
        <v>11</v>
      </c>
      <c r="E1659" s="26">
        <v>3201</v>
      </c>
      <c r="F1659" s="9">
        <v>19</v>
      </c>
    </row>
    <row r="1660" spans="1:6" ht="15.75" x14ac:dyDescent="0.25">
      <c r="A1660" s="25" t="s">
        <v>2487</v>
      </c>
      <c r="B1660" s="25" t="s">
        <v>64</v>
      </c>
      <c r="C1660" s="27">
        <v>41</v>
      </c>
      <c r="D1660" s="26">
        <v>9</v>
      </c>
      <c r="E1660" s="26">
        <v>212</v>
      </c>
      <c r="F1660" s="9">
        <v>84</v>
      </c>
    </row>
    <row r="1661" spans="1:6" ht="15.75" x14ac:dyDescent="0.25">
      <c r="A1661" s="25" t="s">
        <v>326</v>
      </c>
      <c r="B1661" s="25" t="s">
        <v>64</v>
      </c>
      <c r="C1661" s="27">
        <v>66</v>
      </c>
      <c r="D1661" s="26">
        <v>29</v>
      </c>
      <c r="E1661" s="26">
        <v>2207</v>
      </c>
      <c r="F1661" s="9">
        <v>110</v>
      </c>
    </row>
    <row r="1662" spans="1:6" ht="15.75" x14ac:dyDescent="0.25">
      <c r="A1662" s="25" t="s">
        <v>327</v>
      </c>
      <c r="B1662" s="25" t="s">
        <v>64</v>
      </c>
      <c r="C1662" s="27">
        <v>71</v>
      </c>
      <c r="D1662" s="26">
        <v>66</v>
      </c>
      <c r="E1662" s="26">
        <v>4415</v>
      </c>
      <c r="F1662" s="9">
        <v>138</v>
      </c>
    </row>
    <row r="1663" spans="1:6" ht="15.75" x14ac:dyDescent="0.25">
      <c r="A1663" s="25" t="s">
        <v>328</v>
      </c>
      <c r="B1663" s="25" t="s">
        <v>64</v>
      </c>
      <c r="C1663" s="27">
        <v>81</v>
      </c>
      <c r="D1663" s="26">
        <v>2</v>
      </c>
      <c r="E1663" s="26">
        <v>43</v>
      </c>
      <c r="F1663" s="9">
        <v>133</v>
      </c>
    </row>
    <row r="1664" spans="1:6" ht="15.75" x14ac:dyDescent="0.25">
      <c r="A1664" s="25" t="s">
        <v>2488</v>
      </c>
      <c r="B1664" s="25" t="s">
        <v>64</v>
      </c>
      <c r="C1664" s="27">
        <v>56</v>
      </c>
      <c r="D1664" s="26">
        <v>97</v>
      </c>
      <c r="E1664" s="26">
        <v>8505</v>
      </c>
      <c r="F1664" s="9">
        <v>73</v>
      </c>
    </row>
    <row r="1665" spans="1:6" ht="15.75" x14ac:dyDescent="0.25">
      <c r="A1665" s="25" t="s">
        <v>2489</v>
      </c>
      <c r="B1665" s="25" t="s">
        <v>64</v>
      </c>
      <c r="C1665" s="27">
        <v>7</v>
      </c>
      <c r="D1665" s="26">
        <v>0</v>
      </c>
      <c r="E1665" s="26">
        <v>0</v>
      </c>
      <c r="F1665" s="9">
        <v>11</v>
      </c>
    </row>
    <row r="1666" spans="1:6" ht="15.75" x14ac:dyDescent="0.25">
      <c r="A1666" s="25" t="s">
        <v>2490</v>
      </c>
      <c r="B1666" s="25" t="s">
        <v>64</v>
      </c>
      <c r="C1666" s="27">
        <v>0</v>
      </c>
      <c r="D1666" s="26">
        <v>2</v>
      </c>
      <c r="E1666" s="26">
        <v>9</v>
      </c>
      <c r="F1666" s="9">
        <v>1</v>
      </c>
    </row>
    <row r="1667" spans="1:6" ht="15.75" x14ac:dyDescent="0.25">
      <c r="A1667" s="25" t="s">
        <v>2491</v>
      </c>
      <c r="B1667" s="25" t="s">
        <v>64</v>
      </c>
      <c r="C1667" s="27">
        <v>36</v>
      </c>
      <c r="D1667" s="26">
        <v>42</v>
      </c>
      <c r="E1667" s="26">
        <v>6185</v>
      </c>
      <c r="F1667" s="9">
        <v>51</v>
      </c>
    </row>
    <row r="1668" spans="1:6" ht="15.75" x14ac:dyDescent="0.25">
      <c r="A1668" s="25" t="s">
        <v>2492</v>
      </c>
      <c r="B1668" s="25" t="s">
        <v>64</v>
      </c>
      <c r="C1668" s="27">
        <v>4</v>
      </c>
      <c r="D1668" s="26">
        <v>0</v>
      </c>
      <c r="E1668" s="26">
        <v>0</v>
      </c>
      <c r="F1668" s="9">
        <v>5</v>
      </c>
    </row>
    <row r="1669" spans="1:6" ht="15.75" x14ac:dyDescent="0.25">
      <c r="A1669" s="25" t="s">
        <v>329</v>
      </c>
      <c r="B1669" s="25" t="s">
        <v>64</v>
      </c>
      <c r="C1669" s="27">
        <v>112</v>
      </c>
      <c r="D1669" s="26">
        <v>4</v>
      </c>
      <c r="E1669" s="26">
        <v>463</v>
      </c>
      <c r="F1669" s="9">
        <v>166</v>
      </c>
    </row>
    <row r="1670" spans="1:6" ht="15.75" x14ac:dyDescent="0.25">
      <c r="A1670" s="25" t="s">
        <v>2493</v>
      </c>
      <c r="B1670" s="25" t="s">
        <v>64</v>
      </c>
      <c r="C1670" s="27">
        <v>0</v>
      </c>
      <c r="D1670" s="26">
        <v>4</v>
      </c>
      <c r="E1670" s="26">
        <v>100</v>
      </c>
      <c r="F1670" s="9">
        <v>5</v>
      </c>
    </row>
    <row r="1671" spans="1:6" ht="15.75" x14ac:dyDescent="0.25">
      <c r="A1671" s="25" t="s">
        <v>2494</v>
      </c>
      <c r="B1671" s="25" t="s">
        <v>64</v>
      </c>
      <c r="C1671" s="27">
        <v>29</v>
      </c>
      <c r="D1671" s="26">
        <v>57</v>
      </c>
      <c r="E1671" s="26">
        <v>3800</v>
      </c>
      <c r="F1671" s="9">
        <v>59</v>
      </c>
    </row>
    <row r="1672" spans="1:6" ht="15.75" x14ac:dyDescent="0.25">
      <c r="A1672" s="25" t="s">
        <v>2495</v>
      </c>
      <c r="B1672" s="25" t="s">
        <v>64</v>
      </c>
      <c r="C1672" s="27">
        <v>14</v>
      </c>
      <c r="D1672" s="26">
        <v>8</v>
      </c>
      <c r="E1672" s="26">
        <v>448</v>
      </c>
      <c r="F1672" s="9">
        <v>39</v>
      </c>
    </row>
    <row r="1673" spans="1:6" ht="15.75" x14ac:dyDescent="0.25">
      <c r="A1673" s="25" t="s">
        <v>330</v>
      </c>
      <c r="B1673" s="25" t="s">
        <v>64</v>
      </c>
      <c r="C1673" s="27">
        <v>62</v>
      </c>
      <c r="D1673" s="26">
        <v>18</v>
      </c>
      <c r="E1673" s="26">
        <v>2349</v>
      </c>
      <c r="F1673" s="9">
        <v>204</v>
      </c>
    </row>
    <row r="1674" spans="1:6" ht="15.75" x14ac:dyDescent="0.25">
      <c r="A1674" s="25" t="s">
        <v>2496</v>
      </c>
      <c r="B1674" s="25" t="s">
        <v>64</v>
      </c>
      <c r="C1674" s="27">
        <v>39</v>
      </c>
      <c r="D1674" s="26">
        <v>0</v>
      </c>
      <c r="E1674" s="26">
        <v>0</v>
      </c>
      <c r="F1674" s="9">
        <v>92</v>
      </c>
    </row>
    <row r="1675" spans="1:6" ht="15.75" x14ac:dyDescent="0.25">
      <c r="A1675" s="25" t="s">
        <v>331</v>
      </c>
      <c r="B1675" s="25" t="s">
        <v>64</v>
      </c>
      <c r="C1675" s="27">
        <v>13</v>
      </c>
      <c r="D1675" s="26">
        <v>0</v>
      </c>
      <c r="E1675" s="26">
        <v>0</v>
      </c>
      <c r="F1675" s="9">
        <v>139</v>
      </c>
    </row>
    <row r="1676" spans="1:6" ht="15.75" x14ac:dyDescent="0.25">
      <c r="A1676" s="25" t="s">
        <v>2497</v>
      </c>
      <c r="B1676" s="25" t="s">
        <v>64</v>
      </c>
      <c r="C1676" s="27">
        <v>2</v>
      </c>
      <c r="D1676" s="26">
        <v>21</v>
      </c>
      <c r="E1676" s="26">
        <v>3517</v>
      </c>
      <c r="F1676" s="9">
        <v>7</v>
      </c>
    </row>
    <row r="1677" spans="1:6" ht="15.75" x14ac:dyDescent="0.25">
      <c r="A1677" s="25" t="s">
        <v>2498</v>
      </c>
      <c r="B1677" s="25" t="s">
        <v>64</v>
      </c>
      <c r="C1677" s="27">
        <v>10</v>
      </c>
      <c r="D1677" s="26">
        <v>4</v>
      </c>
      <c r="E1677" s="26">
        <v>247</v>
      </c>
      <c r="F1677" s="9">
        <v>46</v>
      </c>
    </row>
    <row r="1678" spans="1:6" ht="15.75" x14ac:dyDescent="0.25">
      <c r="A1678" s="25" t="s">
        <v>2499</v>
      </c>
      <c r="B1678" s="25" t="s">
        <v>64</v>
      </c>
      <c r="C1678" s="27">
        <v>62</v>
      </c>
      <c r="D1678" s="26">
        <v>45</v>
      </c>
      <c r="E1678" s="26">
        <v>9151</v>
      </c>
      <c r="F1678" s="9">
        <v>80</v>
      </c>
    </row>
    <row r="1679" spans="1:6" ht="15.75" x14ac:dyDescent="0.25">
      <c r="A1679" s="25" t="s">
        <v>2500</v>
      </c>
      <c r="B1679" s="25" t="s">
        <v>64</v>
      </c>
      <c r="C1679" s="27">
        <v>0</v>
      </c>
      <c r="D1679" s="26">
        <v>3</v>
      </c>
      <c r="E1679" s="26">
        <v>238</v>
      </c>
      <c r="F1679" s="9">
        <v>2</v>
      </c>
    </row>
    <row r="1680" spans="1:6" ht="15.75" x14ac:dyDescent="0.25">
      <c r="A1680" s="25" t="s">
        <v>332</v>
      </c>
      <c r="B1680" s="25" t="s">
        <v>64</v>
      </c>
      <c r="C1680" s="27">
        <v>64</v>
      </c>
      <c r="D1680" s="26">
        <v>10</v>
      </c>
      <c r="E1680" s="26">
        <v>612</v>
      </c>
      <c r="F1680" s="9">
        <v>130</v>
      </c>
    </row>
    <row r="1681" spans="1:6" ht="15.75" x14ac:dyDescent="0.25">
      <c r="A1681" s="25" t="s">
        <v>2501</v>
      </c>
      <c r="B1681" s="25" t="s">
        <v>64</v>
      </c>
      <c r="C1681" s="27">
        <v>0</v>
      </c>
      <c r="D1681" s="26">
        <v>2</v>
      </c>
      <c r="E1681" s="26">
        <v>67</v>
      </c>
      <c r="F1681" s="9">
        <v>2</v>
      </c>
    </row>
    <row r="1682" spans="1:6" ht="15.75" x14ac:dyDescent="0.25">
      <c r="A1682" s="25" t="s">
        <v>2502</v>
      </c>
      <c r="B1682" s="25" t="s">
        <v>64</v>
      </c>
      <c r="C1682" s="27">
        <v>0</v>
      </c>
      <c r="D1682" s="26">
        <v>6</v>
      </c>
      <c r="E1682" s="26">
        <v>457</v>
      </c>
      <c r="F1682" s="9">
        <v>8</v>
      </c>
    </row>
    <row r="1683" spans="1:6" ht="15.75" x14ac:dyDescent="0.25">
      <c r="A1683" s="25" t="s">
        <v>2503</v>
      </c>
      <c r="B1683" s="25" t="s">
        <v>64</v>
      </c>
      <c r="C1683" s="27">
        <v>9</v>
      </c>
      <c r="D1683" s="26">
        <v>12</v>
      </c>
      <c r="E1683" s="26">
        <v>1384</v>
      </c>
      <c r="F1683" s="9">
        <v>9</v>
      </c>
    </row>
    <row r="1684" spans="1:6" ht="15.75" x14ac:dyDescent="0.25">
      <c r="A1684" s="25" t="s">
        <v>2504</v>
      </c>
      <c r="B1684" s="25" t="s">
        <v>64</v>
      </c>
      <c r="C1684" s="27">
        <v>5</v>
      </c>
      <c r="D1684" s="26">
        <v>16</v>
      </c>
      <c r="E1684" s="26">
        <v>2719</v>
      </c>
      <c r="F1684" s="9">
        <v>10</v>
      </c>
    </row>
    <row r="1685" spans="1:6" ht="15.75" x14ac:dyDescent="0.25">
      <c r="A1685" s="25" t="s">
        <v>333</v>
      </c>
      <c r="B1685" s="25" t="s">
        <v>64</v>
      </c>
      <c r="C1685" s="27">
        <v>9</v>
      </c>
      <c r="D1685" s="26">
        <v>0</v>
      </c>
      <c r="E1685" s="26">
        <v>0</v>
      </c>
      <c r="F1685" s="9">
        <v>176</v>
      </c>
    </row>
    <row r="1686" spans="1:6" ht="15.75" x14ac:dyDescent="0.25">
      <c r="A1686" s="25" t="s">
        <v>2505</v>
      </c>
      <c r="B1686" s="25" t="s">
        <v>64</v>
      </c>
      <c r="C1686" s="27">
        <v>0</v>
      </c>
      <c r="D1686" s="26">
        <v>0</v>
      </c>
      <c r="E1686" s="26">
        <v>0</v>
      </c>
      <c r="F1686" s="9">
        <v>13</v>
      </c>
    </row>
    <row r="1687" spans="1:6" ht="15.75" x14ac:dyDescent="0.25">
      <c r="A1687" s="25" t="s">
        <v>2506</v>
      </c>
      <c r="B1687" s="25" t="s">
        <v>64</v>
      </c>
      <c r="C1687" s="27">
        <v>6</v>
      </c>
      <c r="D1687" s="26">
        <v>0</v>
      </c>
      <c r="E1687" s="26">
        <v>0</v>
      </c>
      <c r="F1687" s="9">
        <v>10</v>
      </c>
    </row>
    <row r="1688" spans="1:6" ht="15.75" x14ac:dyDescent="0.25">
      <c r="A1688" s="25" t="s">
        <v>2507</v>
      </c>
      <c r="B1688" s="25" t="s">
        <v>64</v>
      </c>
      <c r="C1688" s="27">
        <v>0</v>
      </c>
      <c r="D1688" s="26">
        <v>0</v>
      </c>
      <c r="E1688" s="26">
        <v>0</v>
      </c>
      <c r="F1688" s="9">
        <v>10</v>
      </c>
    </row>
    <row r="1689" spans="1:6" ht="15.75" x14ac:dyDescent="0.25">
      <c r="A1689" s="25" t="s">
        <v>334</v>
      </c>
      <c r="B1689" s="25" t="s">
        <v>64</v>
      </c>
      <c r="C1689" s="27">
        <v>272</v>
      </c>
      <c r="D1689" s="26">
        <v>3</v>
      </c>
      <c r="E1689" s="26">
        <v>84</v>
      </c>
      <c r="F1689" s="9">
        <v>935</v>
      </c>
    </row>
    <row r="1690" spans="1:6" ht="15.75" x14ac:dyDescent="0.25">
      <c r="A1690" s="25" t="s">
        <v>2508</v>
      </c>
      <c r="B1690" s="25" t="s">
        <v>64</v>
      </c>
      <c r="C1690" s="27">
        <v>49</v>
      </c>
      <c r="D1690" s="26">
        <v>45</v>
      </c>
      <c r="E1690" s="26">
        <v>3632</v>
      </c>
      <c r="F1690" s="9">
        <v>74</v>
      </c>
    </row>
    <row r="1691" spans="1:6" ht="15.75" x14ac:dyDescent="0.25">
      <c r="A1691" s="25" t="s">
        <v>2509</v>
      </c>
      <c r="B1691" s="25" t="s">
        <v>64</v>
      </c>
      <c r="C1691" s="27">
        <v>18</v>
      </c>
      <c r="D1691" s="26">
        <v>4</v>
      </c>
      <c r="E1691" s="26">
        <v>541</v>
      </c>
      <c r="F1691" s="9">
        <v>38</v>
      </c>
    </row>
    <row r="1692" spans="1:6" ht="15.75" x14ac:dyDescent="0.25">
      <c r="A1692" s="25" t="s">
        <v>2510</v>
      </c>
      <c r="B1692" s="25" t="s">
        <v>64</v>
      </c>
      <c r="C1692" s="27">
        <v>55</v>
      </c>
      <c r="D1692" s="26">
        <v>0</v>
      </c>
      <c r="E1692" s="26">
        <v>0</v>
      </c>
      <c r="F1692" s="9">
        <v>133</v>
      </c>
    </row>
    <row r="1693" spans="1:6" ht="15.75" x14ac:dyDescent="0.25">
      <c r="A1693" s="25" t="s">
        <v>335</v>
      </c>
      <c r="B1693" s="25" t="s">
        <v>61</v>
      </c>
      <c r="C1693" s="27">
        <v>1475</v>
      </c>
      <c r="D1693" s="26">
        <v>1739</v>
      </c>
      <c r="E1693" s="26">
        <v>300255</v>
      </c>
      <c r="F1693" s="9">
        <v>2422</v>
      </c>
    </row>
    <row r="1694" spans="1:6" ht="15.75" x14ac:dyDescent="0.25">
      <c r="A1694" s="25" t="s">
        <v>2511</v>
      </c>
      <c r="B1694" s="25" t="s">
        <v>64</v>
      </c>
      <c r="C1694" s="27">
        <v>10</v>
      </c>
      <c r="D1694" s="26">
        <v>4</v>
      </c>
      <c r="E1694" s="26">
        <v>426</v>
      </c>
      <c r="F1694" s="9">
        <v>78</v>
      </c>
    </row>
    <row r="1695" spans="1:6" ht="15.75" x14ac:dyDescent="0.25">
      <c r="A1695" s="25" t="s">
        <v>2512</v>
      </c>
      <c r="B1695" s="25" t="s">
        <v>64</v>
      </c>
      <c r="C1695" s="27">
        <v>3</v>
      </c>
      <c r="D1695" s="26">
        <v>1</v>
      </c>
      <c r="E1695" s="26">
        <v>14</v>
      </c>
      <c r="F1695" s="9">
        <v>31</v>
      </c>
    </row>
    <row r="1696" spans="1:6" ht="15.75" x14ac:dyDescent="0.25">
      <c r="A1696" s="25" t="s">
        <v>2513</v>
      </c>
      <c r="B1696" s="25" t="s">
        <v>64</v>
      </c>
      <c r="C1696" s="27">
        <v>31</v>
      </c>
      <c r="D1696" s="26">
        <v>1</v>
      </c>
      <c r="E1696" s="26">
        <v>6</v>
      </c>
      <c r="F1696" s="9">
        <v>94</v>
      </c>
    </row>
    <row r="1697" spans="1:6" ht="15.75" x14ac:dyDescent="0.25">
      <c r="A1697" s="25" t="s">
        <v>336</v>
      </c>
      <c r="B1697" s="25" t="s">
        <v>64</v>
      </c>
      <c r="C1697" s="27">
        <v>65</v>
      </c>
      <c r="D1697" s="26">
        <v>74</v>
      </c>
      <c r="E1697" s="26">
        <v>19029</v>
      </c>
      <c r="F1697" s="9">
        <v>130</v>
      </c>
    </row>
    <row r="1698" spans="1:6" ht="15.75" x14ac:dyDescent="0.25">
      <c r="A1698" s="25" t="s">
        <v>2514</v>
      </c>
      <c r="B1698" s="25" t="s">
        <v>64</v>
      </c>
      <c r="C1698" s="27">
        <v>157</v>
      </c>
      <c r="D1698" s="26">
        <v>0</v>
      </c>
      <c r="E1698" s="26">
        <v>0</v>
      </c>
      <c r="F1698" s="9">
        <v>360</v>
      </c>
    </row>
    <row r="1699" spans="1:6" ht="15.75" x14ac:dyDescent="0.25">
      <c r="A1699" s="25" t="s">
        <v>337</v>
      </c>
      <c r="B1699" s="25" t="s">
        <v>61</v>
      </c>
      <c r="C1699" s="27">
        <v>110</v>
      </c>
      <c r="D1699" s="26">
        <v>70</v>
      </c>
      <c r="E1699" s="26">
        <v>2439</v>
      </c>
      <c r="F1699" s="9">
        <v>425</v>
      </c>
    </row>
    <row r="1700" spans="1:6" ht="15.75" x14ac:dyDescent="0.25">
      <c r="A1700" s="25" t="s">
        <v>2515</v>
      </c>
      <c r="B1700" s="25" t="s">
        <v>61</v>
      </c>
      <c r="C1700" s="27">
        <v>0</v>
      </c>
      <c r="D1700" s="26">
        <v>2</v>
      </c>
      <c r="E1700" s="26">
        <v>8</v>
      </c>
      <c r="F1700" s="9">
        <v>72</v>
      </c>
    </row>
    <row r="1701" spans="1:6" ht="15.75" x14ac:dyDescent="0.25">
      <c r="A1701" s="25" t="s">
        <v>338</v>
      </c>
      <c r="B1701" s="25" t="s">
        <v>64</v>
      </c>
      <c r="C1701" s="27">
        <v>182</v>
      </c>
      <c r="D1701" s="26">
        <v>2</v>
      </c>
      <c r="E1701" s="26">
        <v>135</v>
      </c>
      <c r="F1701" s="9">
        <v>276</v>
      </c>
    </row>
    <row r="1702" spans="1:6" ht="15.75" x14ac:dyDescent="0.25">
      <c r="A1702" s="25" t="s">
        <v>339</v>
      </c>
      <c r="B1702" s="25" t="s">
        <v>64</v>
      </c>
      <c r="C1702" s="27">
        <v>410</v>
      </c>
      <c r="D1702" s="26">
        <v>117</v>
      </c>
      <c r="E1702" s="26">
        <v>7695</v>
      </c>
      <c r="F1702" s="9">
        <v>634</v>
      </c>
    </row>
    <row r="1703" spans="1:6" ht="15.75" x14ac:dyDescent="0.25">
      <c r="A1703" s="25" t="s">
        <v>340</v>
      </c>
      <c r="B1703" s="25" t="s">
        <v>61</v>
      </c>
      <c r="C1703" s="27">
        <v>711</v>
      </c>
      <c r="D1703" s="26">
        <v>0</v>
      </c>
      <c r="E1703" s="26">
        <v>0</v>
      </c>
      <c r="F1703" s="9">
        <v>1816</v>
      </c>
    </row>
    <row r="1704" spans="1:6" ht="15.75" x14ac:dyDescent="0.25">
      <c r="A1704" s="25" t="s">
        <v>2516</v>
      </c>
      <c r="B1704" s="25" t="s">
        <v>61</v>
      </c>
      <c r="C1704" s="27">
        <v>3</v>
      </c>
      <c r="D1704" s="26">
        <v>24</v>
      </c>
      <c r="E1704" s="26">
        <v>5700</v>
      </c>
      <c r="F1704" s="9">
        <v>194</v>
      </c>
    </row>
    <row r="1705" spans="1:6" ht="15.75" x14ac:dyDescent="0.25">
      <c r="A1705" s="25" t="s">
        <v>341</v>
      </c>
      <c r="B1705" s="25" t="s">
        <v>64</v>
      </c>
      <c r="C1705" s="27">
        <v>1964</v>
      </c>
      <c r="D1705" s="26">
        <v>101</v>
      </c>
      <c r="E1705" s="26">
        <v>16727</v>
      </c>
      <c r="F1705" s="9">
        <v>2719</v>
      </c>
    </row>
    <row r="1706" spans="1:6" ht="15.75" x14ac:dyDescent="0.25">
      <c r="A1706" s="25" t="s">
        <v>342</v>
      </c>
      <c r="B1706" s="25" t="s">
        <v>64</v>
      </c>
      <c r="C1706" s="27">
        <v>321</v>
      </c>
      <c r="D1706" s="26">
        <v>11</v>
      </c>
      <c r="E1706" s="26">
        <v>1721</v>
      </c>
      <c r="F1706" s="9">
        <v>463</v>
      </c>
    </row>
    <row r="1707" spans="1:6" ht="15.75" x14ac:dyDescent="0.25">
      <c r="A1707" s="25" t="s">
        <v>343</v>
      </c>
      <c r="B1707" s="25" t="s">
        <v>64</v>
      </c>
      <c r="C1707" s="27">
        <v>62</v>
      </c>
      <c r="D1707" s="26">
        <v>9</v>
      </c>
      <c r="E1707" s="26">
        <v>221</v>
      </c>
      <c r="F1707" s="9">
        <v>138</v>
      </c>
    </row>
    <row r="1708" spans="1:6" ht="15.75" x14ac:dyDescent="0.25">
      <c r="A1708" s="25" t="s">
        <v>2517</v>
      </c>
      <c r="B1708" s="25" t="s">
        <v>64</v>
      </c>
      <c r="C1708" s="27">
        <v>8</v>
      </c>
      <c r="D1708" s="26">
        <v>8</v>
      </c>
      <c r="E1708" s="26">
        <v>491</v>
      </c>
      <c r="F1708" s="9">
        <v>31</v>
      </c>
    </row>
    <row r="1709" spans="1:6" ht="15.75" x14ac:dyDescent="0.25">
      <c r="A1709" s="25" t="s">
        <v>2518</v>
      </c>
      <c r="B1709" s="25" t="s">
        <v>64</v>
      </c>
      <c r="C1709" s="27">
        <v>0</v>
      </c>
      <c r="D1709" s="26">
        <v>0</v>
      </c>
      <c r="E1709" s="26">
        <v>0</v>
      </c>
      <c r="F1709" s="9">
        <v>29</v>
      </c>
    </row>
    <row r="1710" spans="1:6" ht="15.75" x14ac:dyDescent="0.25">
      <c r="A1710" s="25" t="s">
        <v>344</v>
      </c>
      <c r="B1710" s="25" t="s">
        <v>64</v>
      </c>
      <c r="C1710" s="27">
        <v>614</v>
      </c>
      <c r="D1710" s="26">
        <v>54</v>
      </c>
      <c r="E1710" s="26">
        <v>5421</v>
      </c>
      <c r="F1710" s="9">
        <v>755</v>
      </c>
    </row>
    <row r="1711" spans="1:6" ht="15.75" x14ac:dyDescent="0.25">
      <c r="A1711" s="25" t="s">
        <v>345</v>
      </c>
      <c r="B1711" s="25" t="s">
        <v>64</v>
      </c>
      <c r="C1711" s="27">
        <v>502</v>
      </c>
      <c r="D1711" s="26">
        <v>251</v>
      </c>
      <c r="E1711" s="26">
        <v>27870</v>
      </c>
      <c r="F1711" s="9">
        <v>1055</v>
      </c>
    </row>
    <row r="1712" spans="1:6" ht="15.75" x14ac:dyDescent="0.25">
      <c r="A1712" s="25" t="s">
        <v>2519</v>
      </c>
      <c r="B1712" s="25" t="s">
        <v>2520</v>
      </c>
      <c r="C1712" s="27">
        <v>12</v>
      </c>
      <c r="D1712" s="26">
        <v>8</v>
      </c>
      <c r="E1712" s="26">
        <v>107</v>
      </c>
      <c r="F1712" s="9">
        <v>97</v>
      </c>
    </row>
    <row r="1713" spans="1:6" ht="15.75" x14ac:dyDescent="0.25">
      <c r="A1713" s="25" t="s">
        <v>346</v>
      </c>
      <c r="B1713" s="25" t="s">
        <v>64</v>
      </c>
      <c r="C1713" s="27">
        <v>10</v>
      </c>
      <c r="D1713" s="26">
        <v>1</v>
      </c>
      <c r="E1713" s="26">
        <v>20</v>
      </c>
      <c r="F1713" s="9">
        <v>132</v>
      </c>
    </row>
    <row r="1714" spans="1:6" ht="15.75" x14ac:dyDescent="0.25">
      <c r="A1714" s="25" t="s">
        <v>2521</v>
      </c>
      <c r="B1714" s="25" t="s">
        <v>61</v>
      </c>
      <c r="C1714" s="27">
        <v>0</v>
      </c>
      <c r="D1714" s="26">
        <v>4</v>
      </c>
      <c r="E1714" s="26">
        <v>137</v>
      </c>
      <c r="F1714" s="9">
        <v>41</v>
      </c>
    </row>
    <row r="1715" spans="1:6" ht="15.75" x14ac:dyDescent="0.25">
      <c r="A1715" s="25" t="s">
        <v>347</v>
      </c>
      <c r="B1715" s="25" t="s">
        <v>61</v>
      </c>
      <c r="C1715" s="27">
        <v>930</v>
      </c>
      <c r="D1715" s="26">
        <v>301</v>
      </c>
      <c r="E1715" s="26">
        <v>24561</v>
      </c>
      <c r="F1715" s="9">
        <v>3706</v>
      </c>
    </row>
    <row r="1716" spans="1:6" ht="15.75" x14ac:dyDescent="0.25">
      <c r="A1716" s="25" t="s">
        <v>2522</v>
      </c>
      <c r="B1716" s="25" t="s">
        <v>64</v>
      </c>
      <c r="C1716" s="27">
        <v>2</v>
      </c>
      <c r="D1716" s="26">
        <v>2</v>
      </c>
      <c r="E1716" s="26">
        <v>2593</v>
      </c>
      <c r="F1716" s="9">
        <v>11</v>
      </c>
    </row>
    <row r="1717" spans="1:6" ht="15.75" x14ac:dyDescent="0.25">
      <c r="A1717" s="25" t="s">
        <v>2523</v>
      </c>
      <c r="B1717" s="25" t="s">
        <v>64</v>
      </c>
      <c r="C1717" s="27">
        <v>634</v>
      </c>
      <c r="D1717" s="26">
        <v>38</v>
      </c>
      <c r="E1717" s="26">
        <v>3800</v>
      </c>
      <c r="F1717" s="9">
        <v>1435</v>
      </c>
    </row>
    <row r="1718" spans="1:6" ht="15.75" x14ac:dyDescent="0.25">
      <c r="A1718" s="25" t="s">
        <v>348</v>
      </c>
      <c r="B1718" s="25" t="s">
        <v>64</v>
      </c>
      <c r="C1718" s="27">
        <v>641</v>
      </c>
      <c r="D1718" s="26">
        <v>84</v>
      </c>
      <c r="E1718" s="26">
        <v>10209</v>
      </c>
      <c r="F1718" s="9">
        <v>1008</v>
      </c>
    </row>
    <row r="1719" spans="1:6" ht="15.75" x14ac:dyDescent="0.25">
      <c r="A1719" s="25" t="s">
        <v>349</v>
      </c>
      <c r="B1719" s="25" t="s">
        <v>61</v>
      </c>
      <c r="C1719" s="27">
        <v>1043</v>
      </c>
      <c r="D1719" s="26">
        <v>456</v>
      </c>
      <c r="E1719" s="26">
        <v>96504</v>
      </c>
      <c r="F1719" s="9">
        <v>1848</v>
      </c>
    </row>
    <row r="1720" spans="1:6" ht="15.75" x14ac:dyDescent="0.25">
      <c r="A1720" s="25" t="s">
        <v>2524</v>
      </c>
      <c r="B1720" s="25" t="s">
        <v>2520</v>
      </c>
      <c r="C1720" s="27">
        <v>0</v>
      </c>
      <c r="D1720" s="26">
        <v>4</v>
      </c>
      <c r="E1720" s="26">
        <v>51</v>
      </c>
      <c r="F1720" s="9">
        <v>44</v>
      </c>
    </row>
    <row r="1721" spans="1:6" ht="15.75" x14ac:dyDescent="0.25">
      <c r="A1721" s="25" t="s">
        <v>350</v>
      </c>
      <c r="B1721" s="25" t="s">
        <v>61</v>
      </c>
      <c r="C1721" s="27">
        <v>53</v>
      </c>
      <c r="D1721" s="26">
        <v>174</v>
      </c>
      <c r="E1721" s="26">
        <v>19914</v>
      </c>
      <c r="F1721" s="9">
        <v>188</v>
      </c>
    </row>
    <row r="1722" spans="1:6" ht="15.75" x14ac:dyDescent="0.25">
      <c r="A1722" s="25" t="s">
        <v>2525</v>
      </c>
      <c r="B1722" s="25" t="s">
        <v>61</v>
      </c>
      <c r="C1722" s="27">
        <v>16</v>
      </c>
      <c r="D1722" s="26">
        <v>2</v>
      </c>
      <c r="E1722" s="26">
        <v>48</v>
      </c>
      <c r="F1722" s="9">
        <v>79</v>
      </c>
    </row>
    <row r="1723" spans="1:6" ht="15.75" x14ac:dyDescent="0.25">
      <c r="A1723" s="25" t="s">
        <v>351</v>
      </c>
      <c r="B1723" s="25" t="s">
        <v>61</v>
      </c>
      <c r="C1723" s="27">
        <v>81</v>
      </c>
      <c r="D1723" s="26">
        <v>182</v>
      </c>
      <c r="E1723" s="26">
        <v>6981</v>
      </c>
      <c r="F1723" s="9">
        <v>236</v>
      </c>
    </row>
    <row r="1724" spans="1:6" ht="15.75" x14ac:dyDescent="0.25">
      <c r="A1724" s="25" t="s">
        <v>2526</v>
      </c>
      <c r="B1724" s="25" t="s">
        <v>61</v>
      </c>
      <c r="C1724" s="27">
        <v>0</v>
      </c>
      <c r="D1724" s="26">
        <v>17</v>
      </c>
      <c r="E1724" s="26">
        <v>214</v>
      </c>
      <c r="F1724" s="9">
        <v>15</v>
      </c>
    </row>
    <row r="1725" spans="1:6" ht="15.75" x14ac:dyDescent="0.25">
      <c r="A1725" s="25" t="s">
        <v>352</v>
      </c>
      <c r="B1725" s="25" t="s">
        <v>64</v>
      </c>
      <c r="C1725" s="27">
        <v>76</v>
      </c>
      <c r="D1725" s="26">
        <v>6</v>
      </c>
      <c r="E1725" s="26">
        <v>993</v>
      </c>
      <c r="F1725" s="9">
        <v>153</v>
      </c>
    </row>
    <row r="1726" spans="1:6" ht="15.75" x14ac:dyDescent="0.25">
      <c r="A1726" s="25" t="s">
        <v>353</v>
      </c>
      <c r="B1726" s="25" t="s">
        <v>61</v>
      </c>
      <c r="C1726" s="27">
        <v>1680</v>
      </c>
      <c r="D1726" s="26">
        <v>2222</v>
      </c>
      <c r="E1726" s="26">
        <v>121739</v>
      </c>
      <c r="F1726" s="9">
        <v>2852</v>
      </c>
    </row>
    <row r="1727" spans="1:6" ht="15.75" x14ac:dyDescent="0.25">
      <c r="A1727" s="25" t="s">
        <v>354</v>
      </c>
      <c r="B1727" s="25" t="s">
        <v>61</v>
      </c>
      <c r="C1727" s="27">
        <v>1624</v>
      </c>
      <c r="D1727" s="26">
        <v>5893</v>
      </c>
      <c r="E1727" s="26">
        <v>177654</v>
      </c>
      <c r="F1727" s="9">
        <v>2519</v>
      </c>
    </row>
    <row r="1728" spans="1:6" ht="15.75" x14ac:dyDescent="0.25">
      <c r="A1728" s="25" t="s">
        <v>355</v>
      </c>
      <c r="B1728" s="25" t="s">
        <v>64</v>
      </c>
      <c r="C1728" s="27">
        <v>48</v>
      </c>
      <c r="D1728" s="26">
        <v>17</v>
      </c>
      <c r="E1728" s="26">
        <v>2290</v>
      </c>
      <c r="F1728" s="9">
        <v>105</v>
      </c>
    </row>
    <row r="1729" spans="1:6" ht="15.75" x14ac:dyDescent="0.25">
      <c r="A1729" s="25" t="s">
        <v>356</v>
      </c>
      <c r="B1729" s="25" t="s">
        <v>61</v>
      </c>
      <c r="C1729" s="27">
        <v>745</v>
      </c>
      <c r="D1729" s="26">
        <v>2</v>
      </c>
      <c r="E1729" s="26">
        <v>3598</v>
      </c>
      <c r="F1729" s="9">
        <v>1182</v>
      </c>
    </row>
    <row r="1730" spans="1:6" ht="15.75" x14ac:dyDescent="0.25">
      <c r="A1730" s="25" t="s">
        <v>357</v>
      </c>
      <c r="B1730" s="25" t="s">
        <v>64</v>
      </c>
      <c r="C1730" s="27">
        <v>1674</v>
      </c>
      <c r="D1730" s="26">
        <v>259</v>
      </c>
      <c r="E1730" s="26">
        <v>72296</v>
      </c>
      <c r="F1730" s="9">
        <v>2687</v>
      </c>
    </row>
    <row r="1731" spans="1:6" ht="15.75" x14ac:dyDescent="0.25">
      <c r="A1731" s="25" t="s">
        <v>358</v>
      </c>
      <c r="B1731" s="25" t="s">
        <v>64</v>
      </c>
      <c r="C1731" s="27">
        <v>364</v>
      </c>
      <c r="D1731" s="26">
        <v>6</v>
      </c>
      <c r="E1731" s="26">
        <v>2736</v>
      </c>
      <c r="F1731" s="9">
        <v>700</v>
      </c>
    </row>
    <row r="1732" spans="1:6" ht="15.75" x14ac:dyDescent="0.25">
      <c r="A1732" s="25" t="s">
        <v>359</v>
      </c>
      <c r="B1732" s="25" t="s">
        <v>64</v>
      </c>
      <c r="C1732" s="27">
        <v>340</v>
      </c>
      <c r="D1732" s="26">
        <v>107</v>
      </c>
      <c r="E1732" s="26">
        <v>3167</v>
      </c>
      <c r="F1732" s="9">
        <v>588</v>
      </c>
    </row>
    <row r="1733" spans="1:6" ht="15.75" x14ac:dyDescent="0.25">
      <c r="A1733" s="25" t="s">
        <v>2527</v>
      </c>
      <c r="B1733" s="25" t="s">
        <v>2520</v>
      </c>
      <c r="C1733" s="27">
        <v>38</v>
      </c>
      <c r="D1733" s="26">
        <v>76</v>
      </c>
      <c r="E1733" s="26">
        <v>1306</v>
      </c>
      <c r="F1733" s="9">
        <v>58</v>
      </c>
    </row>
    <row r="1734" spans="1:6" ht="15.75" x14ac:dyDescent="0.25">
      <c r="A1734" s="25" t="s">
        <v>360</v>
      </c>
      <c r="B1734" s="25" t="s">
        <v>64</v>
      </c>
      <c r="C1734" s="27">
        <v>132</v>
      </c>
      <c r="D1734" s="26">
        <v>15</v>
      </c>
      <c r="E1734" s="26">
        <v>1554</v>
      </c>
      <c r="F1734" s="9">
        <v>324</v>
      </c>
    </row>
    <row r="1735" spans="1:6" ht="15.75" x14ac:dyDescent="0.25">
      <c r="A1735" s="25" t="s">
        <v>361</v>
      </c>
      <c r="B1735" s="25" t="s">
        <v>61</v>
      </c>
      <c r="C1735" s="27">
        <v>1065</v>
      </c>
      <c r="D1735" s="26">
        <v>328</v>
      </c>
      <c r="E1735" s="26">
        <v>16634</v>
      </c>
      <c r="F1735" s="9">
        <v>1441</v>
      </c>
    </row>
    <row r="1736" spans="1:6" ht="15.75" x14ac:dyDescent="0.25">
      <c r="A1736" s="25" t="s">
        <v>362</v>
      </c>
      <c r="B1736" s="25" t="s">
        <v>61</v>
      </c>
      <c r="C1736" s="27">
        <v>129</v>
      </c>
      <c r="D1736" s="26">
        <v>29</v>
      </c>
      <c r="E1736" s="26">
        <v>13154</v>
      </c>
      <c r="F1736" s="9">
        <v>169</v>
      </c>
    </row>
    <row r="1737" spans="1:6" ht="15.75" x14ac:dyDescent="0.25">
      <c r="A1737" s="25" t="s">
        <v>363</v>
      </c>
      <c r="B1737" s="25" t="s">
        <v>61</v>
      </c>
      <c r="C1737" s="27">
        <v>53</v>
      </c>
      <c r="D1737" s="26">
        <v>102</v>
      </c>
      <c r="E1737" s="26">
        <v>6579</v>
      </c>
      <c r="F1737" s="9">
        <v>153</v>
      </c>
    </row>
    <row r="1738" spans="1:6" ht="15.75" x14ac:dyDescent="0.25">
      <c r="A1738" s="25" t="s">
        <v>364</v>
      </c>
      <c r="B1738" s="25" t="s">
        <v>64</v>
      </c>
      <c r="C1738" s="27">
        <v>2542</v>
      </c>
      <c r="D1738" s="26">
        <v>181</v>
      </c>
      <c r="E1738" s="26">
        <v>34589</v>
      </c>
      <c r="F1738" s="9">
        <v>4743</v>
      </c>
    </row>
    <row r="1739" spans="1:6" ht="15.75" x14ac:dyDescent="0.25">
      <c r="A1739" s="25" t="s">
        <v>365</v>
      </c>
      <c r="B1739" s="25" t="s">
        <v>61</v>
      </c>
      <c r="C1739" s="27">
        <v>634</v>
      </c>
      <c r="D1739" s="26">
        <v>382</v>
      </c>
      <c r="E1739" s="26">
        <v>40978</v>
      </c>
      <c r="F1739" s="9">
        <v>1323</v>
      </c>
    </row>
    <row r="1740" spans="1:6" ht="15.75" x14ac:dyDescent="0.25">
      <c r="A1740" s="25" t="s">
        <v>366</v>
      </c>
      <c r="B1740" s="25" t="s">
        <v>64</v>
      </c>
      <c r="C1740" s="27">
        <v>481</v>
      </c>
      <c r="D1740" s="26">
        <v>7</v>
      </c>
      <c r="E1740" s="26">
        <v>3190</v>
      </c>
      <c r="F1740" s="9">
        <v>844</v>
      </c>
    </row>
    <row r="1741" spans="1:6" ht="15.75" x14ac:dyDescent="0.25">
      <c r="A1741" s="25" t="s">
        <v>367</v>
      </c>
      <c r="B1741" s="25" t="s">
        <v>64</v>
      </c>
      <c r="C1741" s="27">
        <v>833</v>
      </c>
      <c r="D1741" s="26">
        <v>1563</v>
      </c>
      <c r="E1741" s="26">
        <v>69608</v>
      </c>
      <c r="F1741" s="9">
        <v>1259</v>
      </c>
    </row>
    <row r="1742" spans="1:6" ht="15.75" x14ac:dyDescent="0.25">
      <c r="A1742" s="25" t="s">
        <v>2528</v>
      </c>
      <c r="B1742" s="25" t="s">
        <v>64</v>
      </c>
      <c r="C1742" s="27">
        <v>2</v>
      </c>
      <c r="D1742" s="26">
        <v>6</v>
      </c>
      <c r="E1742" s="26">
        <v>110</v>
      </c>
      <c r="F1742" s="9">
        <v>12</v>
      </c>
    </row>
    <row r="1743" spans="1:6" ht="15.75" x14ac:dyDescent="0.25">
      <c r="A1743" s="25" t="s">
        <v>368</v>
      </c>
      <c r="B1743" s="25" t="s">
        <v>64</v>
      </c>
      <c r="C1743" s="27">
        <v>215</v>
      </c>
      <c r="D1743" s="26">
        <v>11</v>
      </c>
      <c r="E1743" s="26">
        <v>1788</v>
      </c>
      <c r="F1743" s="9">
        <v>365</v>
      </c>
    </row>
    <row r="1744" spans="1:6" ht="15.75" x14ac:dyDescent="0.25">
      <c r="A1744" s="25" t="s">
        <v>2529</v>
      </c>
      <c r="B1744" s="25" t="s">
        <v>61</v>
      </c>
      <c r="C1744" s="27">
        <v>63</v>
      </c>
      <c r="D1744" s="26">
        <v>139</v>
      </c>
      <c r="E1744" s="26">
        <v>12778</v>
      </c>
      <c r="F1744" s="9">
        <v>91</v>
      </c>
    </row>
    <row r="1745" spans="1:6" ht="15.75" x14ac:dyDescent="0.25">
      <c r="A1745" s="25" t="s">
        <v>369</v>
      </c>
      <c r="B1745" s="25" t="s">
        <v>61</v>
      </c>
      <c r="C1745" s="27">
        <v>80</v>
      </c>
      <c r="D1745" s="26">
        <v>115</v>
      </c>
      <c r="E1745" s="26">
        <v>3868</v>
      </c>
      <c r="F1745" s="9">
        <v>452</v>
      </c>
    </row>
    <row r="1746" spans="1:6" ht="15.75" x14ac:dyDescent="0.25">
      <c r="A1746" s="25" t="s">
        <v>370</v>
      </c>
      <c r="B1746" s="25" t="s">
        <v>64</v>
      </c>
      <c r="C1746" s="27">
        <v>724</v>
      </c>
      <c r="D1746" s="26">
        <v>65</v>
      </c>
      <c r="E1746" s="26">
        <v>4608</v>
      </c>
      <c r="F1746" s="9">
        <v>1202</v>
      </c>
    </row>
    <row r="1747" spans="1:6" ht="15.75" x14ac:dyDescent="0.25">
      <c r="A1747" s="25" t="s">
        <v>371</v>
      </c>
      <c r="B1747" s="25" t="s">
        <v>64</v>
      </c>
      <c r="C1747" s="27">
        <v>92</v>
      </c>
      <c r="D1747" s="26">
        <v>2</v>
      </c>
      <c r="E1747" s="26">
        <v>199</v>
      </c>
      <c r="F1747" s="9">
        <v>166</v>
      </c>
    </row>
    <row r="1748" spans="1:6" ht="15.75" x14ac:dyDescent="0.25">
      <c r="A1748" s="25" t="s">
        <v>372</v>
      </c>
      <c r="B1748" s="25" t="s">
        <v>64</v>
      </c>
      <c r="C1748" s="27">
        <v>319</v>
      </c>
      <c r="D1748" s="26">
        <v>22</v>
      </c>
      <c r="E1748" s="26">
        <v>795</v>
      </c>
      <c r="F1748" s="9">
        <v>352</v>
      </c>
    </row>
    <row r="1749" spans="1:6" ht="15.75" x14ac:dyDescent="0.25">
      <c r="A1749" s="25" t="s">
        <v>373</v>
      </c>
      <c r="B1749" s="25" t="s">
        <v>64</v>
      </c>
      <c r="C1749" s="27">
        <v>1064</v>
      </c>
      <c r="D1749" s="26">
        <v>6</v>
      </c>
      <c r="E1749" s="26">
        <v>870</v>
      </c>
      <c r="F1749" s="9">
        <v>1484</v>
      </c>
    </row>
    <row r="1750" spans="1:6" ht="15.75" x14ac:dyDescent="0.25">
      <c r="A1750" s="25" t="s">
        <v>2530</v>
      </c>
      <c r="B1750" s="25" t="s">
        <v>64</v>
      </c>
      <c r="C1750" s="27">
        <v>0</v>
      </c>
      <c r="D1750" s="26">
        <v>1</v>
      </c>
      <c r="E1750" s="26">
        <v>173</v>
      </c>
      <c r="F1750" s="9">
        <v>2</v>
      </c>
    </row>
    <row r="1751" spans="1:6" ht="15.75" x14ac:dyDescent="0.25">
      <c r="A1751" s="25" t="s">
        <v>374</v>
      </c>
      <c r="B1751" s="25" t="s">
        <v>64</v>
      </c>
      <c r="C1751" s="27">
        <v>73</v>
      </c>
      <c r="D1751" s="26">
        <v>2</v>
      </c>
      <c r="E1751" s="26">
        <v>369</v>
      </c>
      <c r="F1751" s="9">
        <v>123</v>
      </c>
    </row>
    <row r="1752" spans="1:6" ht="15.75" x14ac:dyDescent="0.25">
      <c r="A1752" s="25" t="s">
        <v>375</v>
      </c>
      <c r="B1752" s="25" t="s">
        <v>61</v>
      </c>
      <c r="C1752" s="27">
        <v>77</v>
      </c>
      <c r="D1752" s="26">
        <v>65</v>
      </c>
      <c r="E1752" s="26">
        <v>36031</v>
      </c>
      <c r="F1752" s="9">
        <v>180</v>
      </c>
    </row>
    <row r="1753" spans="1:6" ht="15.75" x14ac:dyDescent="0.25">
      <c r="A1753" s="25" t="s">
        <v>2531</v>
      </c>
      <c r="B1753" s="25" t="s">
        <v>61</v>
      </c>
      <c r="C1753" s="27">
        <v>0</v>
      </c>
      <c r="D1753" s="26">
        <v>19</v>
      </c>
      <c r="E1753" s="26">
        <v>458</v>
      </c>
      <c r="F1753" s="9">
        <v>49</v>
      </c>
    </row>
    <row r="1754" spans="1:6" ht="15.75" x14ac:dyDescent="0.25">
      <c r="A1754" s="25" t="s">
        <v>376</v>
      </c>
      <c r="B1754" s="25" t="s">
        <v>64</v>
      </c>
      <c r="C1754" s="27">
        <v>353</v>
      </c>
      <c r="D1754" s="26">
        <v>6</v>
      </c>
      <c r="E1754" s="26">
        <v>568</v>
      </c>
      <c r="F1754" s="9">
        <v>634</v>
      </c>
    </row>
    <row r="1755" spans="1:6" ht="15.75" x14ac:dyDescent="0.25">
      <c r="A1755" s="25" t="s">
        <v>377</v>
      </c>
      <c r="B1755" s="25" t="s">
        <v>64</v>
      </c>
      <c r="C1755" s="27">
        <v>72</v>
      </c>
      <c r="D1755" s="26">
        <v>66</v>
      </c>
      <c r="E1755" s="26">
        <v>3808</v>
      </c>
      <c r="F1755" s="9">
        <v>146</v>
      </c>
    </row>
    <row r="1756" spans="1:6" ht="15.75" x14ac:dyDescent="0.25">
      <c r="A1756" s="25" t="s">
        <v>2532</v>
      </c>
      <c r="B1756" s="25" t="s">
        <v>64</v>
      </c>
      <c r="C1756" s="27">
        <v>14</v>
      </c>
      <c r="D1756" s="26">
        <v>16</v>
      </c>
      <c r="E1756" s="26">
        <v>3614</v>
      </c>
      <c r="F1756" s="9">
        <v>24</v>
      </c>
    </row>
    <row r="1757" spans="1:6" ht="15.75" x14ac:dyDescent="0.25">
      <c r="A1757" s="25" t="s">
        <v>2533</v>
      </c>
      <c r="B1757" s="25" t="s">
        <v>64</v>
      </c>
      <c r="C1757" s="27">
        <v>0</v>
      </c>
      <c r="D1757" s="26">
        <v>6</v>
      </c>
      <c r="E1757" s="26">
        <v>174</v>
      </c>
      <c r="F1757" s="9">
        <v>14</v>
      </c>
    </row>
    <row r="1758" spans="1:6" ht="15.75" x14ac:dyDescent="0.25">
      <c r="A1758" s="25" t="s">
        <v>378</v>
      </c>
      <c r="B1758" s="25" t="s">
        <v>64</v>
      </c>
      <c r="C1758" s="27">
        <v>90</v>
      </c>
      <c r="D1758" s="26">
        <v>99</v>
      </c>
      <c r="E1758" s="26">
        <v>13399</v>
      </c>
      <c r="F1758" s="9">
        <v>297</v>
      </c>
    </row>
    <row r="1759" spans="1:6" ht="15.75" x14ac:dyDescent="0.25">
      <c r="A1759" s="25" t="s">
        <v>2534</v>
      </c>
      <c r="B1759" s="25" t="s">
        <v>61</v>
      </c>
      <c r="C1759" s="27">
        <v>30</v>
      </c>
      <c r="D1759" s="26">
        <v>10</v>
      </c>
      <c r="E1759" s="26">
        <v>2942</v>
      </c>
      <c r="F1759" s="9">
        <v>76</v>
      </c>
    </row>
    <row r="1760" spans="1:6" ht="15.75" x14ac:dyDescent="0.25">
      <c r="A1760" s="25" t="s">
        <v>2535</v>
      </c>
      <c r="B1760" s="25" t="s">
        <v>2520</v>
      </c>
      <c r="C1760" s="27">
        <v>0</v>
      </c>
      <c r="D1760" s="26">
        <v>3</v>
      </c>
      <c r="E1760" s="26">
        <v>129</v>
      </c>
      <c r="F1760" s="9">
        <v>11</v>
      </c>
    </row>
    <row r="1761" spans="1:6" ht="15.75" x14ac:dyDescent="0.25">
      <c r="A1761" s="25" t="s">
        <v>2536</v>
      </c>
      <c r="B1761" s="25" t="s">
        <v>2520</v>
      </c>
      <c r="C1761" s="27">
        <v>3</v>
      </c>
      <c r="D1761" s="26">
        <v>17</v>
      </c>
      <c r="E1761" s="26">
        <v>202</v>
      </c>
      <c r="F1761" s="9">
        <v>11</v>
      </c>
    </row>
    <row r="1762" spans="1:6" ht="15.75" x14ac:dyDescent="0.25">
      <c r="A1762" s="25" t="s">
        <v>2537</v>
      </c>
      <c r="B1762" s="25" t="s">
        <v>61</v>
      </c>
      <c r="C1762" s="27">
        <v>0</v>
      </c>
      <c r="D1762" s="26">
        <v>2</v>
      </c>
      <c r="E1762" s="26">
        <v>15</v>
      </c>
      <c r="F1762" s="9">
        <v>98</v>
      </c>
    </row>
    <row r="1763" spans="1:6" ht="15.75" x14ac:dyDescent="0.25">
      <c r="A1763" s="25" t="s">
        <v>379</v>
      </c>
      <c r="B1763" s="25" t="s">
        <v>61</v>
      </c>
      <c r="C1763" s="27">
        <v>5</v>
      </c>
      <c r="D1763" s="26">
        <v>9</v>
      </c>
      <c r="E1763" s="26">
        <v>178</v>
      </c>
      <c r="F1763" s="9">
        <v>251</v>
      </c>
    </row>
    <row r="1764" spans="1:6" ht="15.75" x14ac:dyDescent="0.25">
      <c r="A1764" s="25" t="s">
        <v>380</v>
      </c>
      <c r="B1764" s="25" t="s">
        <v>64</v>
      </c>
      <c r="C1764" s="27">
        <v>481</v>
      </c>
      <c r="D1764" s="26">
        <v>88</v>
      </c>
      <c r="E1764" s="26">
        <v>8695</v>
      </c>
      <c r="F1764" s="9">
        <v>704</v>
      </c>
    </row>
    <row r="1765" spans="1:6" ht="15.75" x14ac:dyDescent="0.25">
      <c r="A1765" s="25" t="s">
        <v>381</v>
      </c>
      <c r="B1765" s="25" t="s">
        <v>64</v>
      </c>
      <c r="C1765" s="27">
        <v>46</v>
      </c>
      <c r="D1765" s="26">
        <v>9</v>
      </c>
      <c r="E1765" s="26">
        <v>885</v>
      </c>
      <c r="F1765" s="9">
        <v>120</v>
      </c>
    </row>
    <row r="1766" spans="1:6" ht="15.75" x14ac:dyDescent="0.25">
      <c r="A1766" s="25" t="s">
        <v>2538</v>
      </c>
      <c r="B1766" s="25" t="s">
        <v>64</v>
      </c>
      <c r="C1766" s="27">
        <v>0</v>
      </c>
      <c r="D1766" s="26">
        <v>1</v>
      </c>
      <c r="E1766" s="26">
        <v>6</v>
      </c>
      <c r="F1766" s="9">
        <v>1</v>
      </c>
    </row>
    <row r="1767" spans="1:6" ht="15.75" x14ac:dyDescent="0.25">
      <c r="A1767" s="25" t="s">
        <v>2539</v>
      </c>
      <c r="B1767" s="25" t="s">
        <v>2520</v>
      </c>
      <c r="C1767" s="27">
        <v>8</v>
      </c>
      <c r="D1767" s="26">
        <v>6</v>
      </c>
      <c r="E1767" s="26">
        <v>105</v>
      </c>
      <c r="F1767" s="9">
        <v>15</v>
      </c>
    </row>
    <row r="1768" spans="1:6" ht="15.75" x14ac:dyDescent="0.25">
      <c r="A1768" s="25" t="s">
        <v>382</v>
      </c>
      <c r="B1768" s="25" t="s">
        <v>64</v>
      </c>
      <c r="C1768" s="27">
        <v>214</v>
      </c>
      <c r="D1768" s="26">
        <v>16</v>
      </c>
      <c r="E1768" s="26">
        <v>5051</v>
      </c>
      <c r="F1768" s="9">
        <v>312</v>
      </c>
    </row>
    <row r="1769" spans="1:6" ht="15.75" x14ac:dyDescent="0.25">
      <c r="A1769" s="25" t="s">
        <v>2540</v>
      </c>
      <c r="B1769" s="25" t="s">
        <v>64</v>
      </c>
      <c r="C1769" s="27">
        <v>2</v>
      </c>
      <c r="D1769" s="26">
        <v>1</v>
      </c>
      <c r="E1769" s="26">
        <v>1940</v>
      </c>
      <c r="F1769" s="9">
        <v>15</v>
      </c>
    </row>
    <row r="1770" spans="1:6" ht="15.75" x14ac:dyDescent="0.25">
      <c r="A1770" s="25" t="s">
        <v>2541</v>
      </c>
      <c r="B1770" s="25" t="s">
        <v>64</v>
      </c>
      <c r="C1770" s="27">
        <v>3</v>
      </c>
      <c r="D1770" s="26">
        <v>3</v>
      </c>
      <c r="E1770" s="26">
        <v>102</v>
      </c>
      <c r="F1770" s="9">
        <v>46</v>
      </c>
    </row>
    <row r="1771" spans="1:6" ht="15.75" x14ac:dyDescent="0.25">
      <c r="A1771" s="25" t="s">
        <v>383</v>
      </c>
      <c r="B1771" s="25" t="s">
        <v>64</v>
      </c>
      <c r="C1771" s="27">
        <v>1764</v>
      </c>
      <c r="D1771" s="26">
        <v>324</v>
      </c>
      <c r="E1771" s="26">
        <v>73145</v>
      </c>
      <c r="F1771" s="9">
        <v>3207</v>
      </c>
    </row>
    <row r="1772" spans="1:6" ht="15.75" x14ac:dyDescent="0.25">
      <c r="A1772" s="25" t="s">
        <v>2542</v>
      </c>
      <c r="B1772" s="25" t="s">
        <v>64</v>
      </c>
      <c r="C1772" s="27">
        <v>3</v>
      </c>
      <c r="D1772" s="26">
        <v>1</v>
      </c>
      <c r="E1772" s="26">
        <v>264</v>
      </c>
      <c r="F1772" s="9">
        <v>22</v>
      </c>
    </row>
    <row r="1773" spans="1:6" ht="15.75" x14ac:dyDescent="0.25">
      <c r="A1773" s="25" t="s">
        <v>384</v>
      </c>
      <c r="B1773" s="25" t="s">
        <v>64</v>
      </c>
      <c r="C1773" s="27">
        <v>81</v>
      </c>
      <c r="D1773" s="26">
        <v>18</v>
      </c>
      <c r="E1773" s="26">
        <v>262</v>
      </c>
      <c r="F1773" s="9">
        <v>230</v>
      </c>
    </row>
    <row r="1774" spans="1:6" ht="15.75" x14ac:dyDescent="0.25">
      <c r="A1774" s="25" t="s">
        <v>385</v>
      </c>
      <c r="B1774" s="25" t="s">
        <v>61</v>
      </c>
      <c r="C1774" s="27">
        <v>1358</v>
      </c>
      <c r="D1774" s="26">
        <v>737</v>
      </c>
      <c r="E1774" s="26">
        <v>112282</v>
      </c>
      <c r="F1774" s="9">
        <v>2115</v>
      </c>
    </row>
    <row r="1775" spans="1:6" ht="15.75" x14ac:dyDescent="0.25">
      <c r="A1775" s="25" t="s">
        <v>2543</v>
      </c>
      <c r="B1775" s="25" t="s">
        <v>64</v>
      </c>
      <c r="C1775" s="27">
        <v>11</v>
      </c>
      <c r="D1775" s="26">
        <v>3</v>
      </c>
      <c r="E1775" s="26">
        <v>54</v>
      </c>
      <c r="F1775" s="9">
        <v>76</v>
      </c>
    </row>
    <row r="1776" spans="1:6" ht="15.75" x14ac:dyDescent="0.25">
      <c r="A1776" s="25" t="s">
        <v>2544</v>
      </c>
      <c r="B1776" s="25" t="s">
        <v>64</v>
      </c>
      <c r="C1776" s="27">
        <v>8</v>
      </c>
      <c r="D1776" s="26">
        <v>11</v>
      </c>
      <c r="E1776" s="26">
        <v>165</v>
      </c>
      <c r="F1776" s="9">
        <v>11</v>
      </c>
    </row>
    <row r="1777" spans="1:6" ht="15.75" x14ac:dyDescent="0.25">
      <c r="A1777" s="25" t="s">
        <v>2545</v>
      </c>
      <c r="B1777" s="25" t="s">
        <v>61</v>
      </c>
      <c r="C1777" s="27">
        <v>0</v>
      </c>
      <c r="D1777" s="26">
        <v>21</v>
      </c>
      <c r="E1777" s="26">
        <v>98</v>
      </c>
      <c r="F1777" s="9">
        <v>10</v>
      </c>
    </row>
    <row r="1778" spans="1:6" ht="15.75" x14ac:dyDescent="0.25">
      <c r="A1778" s="25" t="s">
        <v>386</v>
      </c>
      <c r="B1778" s="25" t="s">
        <v>64</v>
      </c>
      <c r="C1778" s="27">
        <v>267</v>
      </c>
      <c r="D1778" s="26">
        <v>0</v>
      </c>
      <c r="E1778" s="26">
        <v>0</v>
      </c>
      <c r="F1778" s="9">
        <v>307</v>
      </c>
    </row>
    <row r="1779" spans="1:6" ht="15.75" x14ac:dyDescent="0.25">
      <c r="A1779" s="25" t="s">
        <v>387</v>
      </c>
      <c r="B1779" s="25" t="s">
        <v>64</v>
      </c>
      <c r="C1779" s="27">
        <v>520</v>
      </c>
      <c r="D1779" s="26">
        <v>4</v>
      </c>
      <c r="E1779" s="26">
        <v>33</v>
      </c>
      <c r="F1779" s="9">
        <v>939</v>
      </c>
    </row>
    <row r="1780" spans="1:6" ht="15.75" x14ac:dyDescent="0.25">
      <c r="A1780" s="25" t="s">
        <v>2546</v>
      </c>
      <c r="B1780" s="25" t="s">
        <v>64</v>
      </c>
      <c r="C1780" s="27">
        <v>3</v>
      </c>
      <c r="D1780" s="26">
        <v>17</v>
      </c>
      <c r="E1780" s="26">
        <v>720</v>
      </c>
      <c r="F1780" s="9">
        <v>9</v>
      </c>
    </row>
    <row r="1781" spans="1:6" ht="15.75" x14ac:dyDescent="0.25">
      <c r="A1781" s="25" t="s">
        <v>388</v>
      </c>
      <c r="B1781" s="25" t="s">
        <v>64</v>
      </c>
      <c r="C1781" s="27">
        <v>60</v>
      </c>
      <c r="D1781" s="26">
        <v>26</v>
      </c>
      <c r="E1781" s="26">
        <v>3235</v>
      </c>
      <c r="F1781" s="9">
        <v>114</v>
      </c>
    </row>
    <row r="1782" spans="1:6" ht="15.75" x14ac:dyDescent="0.25">
      <c r="A1782" s="25" t="s">
        <v>2547</v>
      </c>
      <c r="B1782" s="25" t="s">
        <v>64</v>
      </c>
      <c r="C1782" s="27">
        <v>0</v>
      </c>
      <c r="D1782" s="26">
        <v>1</v>
      </c>
      <c r="E1782" s="26">
        <v>7</v>
      </c>
      <c r="F1782" s="9">
        <v>2</v>
      </c>
    </row>
    <row r="1783" spans="1:6" ht="15.75" x14ac:dyDescent="0.25">
      <c r="A1783" s="25" t="s">
        <v>2548</v>
      </c>
      <c r="B1783" s="25" t="s">
        <v>61</v>
      </c>
      <c r="C1783" s="27">
        <v>23</v>
      </c>
      <c r="D1783" s="26">
        <v>58</v>
      </c>
      <c r="E1783" s="26">
        <v>79643</v>
      </c>
      <c r="F1783" s="9">
        <v>80</v>
      </c>
    </row>
    <row r="1784" spans="1:6" ht="15.75" x14ac:dyDescent="0.25">
      <c r="A1784" s="25" t="s">
        <v>389</v>
      </c>
      <c r="B1784" s="25" t="s">
        <v>61</v>
      </c>
      <c r="C1784" s="27">
        <v>926</v>
      </c>
      <c r="D1784" s="26">
        <v>1361</v>
      </c>
      <c r="E1784" s="26">
        <v>65042</v>
      </c>
      <c r="F1784" s="9">
        <v>1075</v>
      </c>
    </row>
    <row r="1785" spans="1:6" ht="15.75" x14ac:dyDescent="0.25">
      <c r="A1785" s="25" t="s">
        <v>390</v>
      </c>
      <c r="B1785" s="25" t="s">
        <v>64</v>
      </c>
      <c r="C1785" s="27">
        <v>3857</v>
      </c>
      <c r="D1785" s="26">
        <v>841</v>
      </c>
      <c r="E1785" s="26">
        <v>107466</v>
      </c>
      <c r="F1785" s="9">
        <v>5563</v>
      </c>
    </row>
    <row r="1786" spans="1:6" ht="15.75" x14ac:dyDescent="0.25">
      <c r="A1786" s="25" t="s">
        <v>2549</v>
      </c>
      <c r="B1786" s="25" t="s">
        <v>64</v>
      </c>
      <c r="C1786" s="27">
        <v>8</v>
      </c>
      <c r="D1786" s="26">
        <v>13</v>
      </c>
      <c r="E1786" s="26">
        <v>678</v>
      </c>
      <c r="F1786" s="9">
        <v>32</v>
      </c>
    </row>
    <row r="1787" spans="1:6" ht="15.75" x14ac:dyDescent="0.25">
      <c r="A1787" s="25" t="s">
        <v>391</v>
      </c>
      <c r="B1787" s="25" t="s">
        <v>61</v>
      </c>
      <c r="C1787" s="27">
        <v>63</v>
      </c>
      <c r="D1787" s="26">
        <v>610</v>
      </c>
      <c r="E1787" s="26">
        <v>13801</v>
      </c>
      <c r="F1787" s="9">
        <v>102</v>
      </c>
    </row>
    <row r="1788" spans="1:6" ht="15.75" x14ac:dyDescent="0.25">
      <c r="A1788" s="25" t="s">
        <v>392</v>
      </c>
      <c r="B1788" s="25" t="s">
        <v>64</v>
      </c>
      <c r="C1788" s="27">
        <v>3242</v>
      </c>
      <c r="D1788" s="26">
        <v>850</v>
      </c>
      <c r="E1788" s="26">
        <v>153179</v>
      </c>
      <c r="F1788" s="9">
        <v>5300</v>
      </c>
    </row>
    <row r="1789" spans="1:6" ht="15.75" x14ac:dyDescent="0.25">
      <c r="A1789" s="25" t="s">
        <v>393</v>
      </c>
      <c r="B1789" s="25" t="s">
        <v>64</v>
      </c>
      <c r="C1789" s="27">
        <v>103</v>
      </c>
      <c r="D1789" s="26">
        <v>8</v>
      </c>
      <c r="E1789" s="26">
        <v>944</v>
      </c>
      <c r="F1789" s="9">
        <v>201</v>
      </c>
    </row>
    <row r="1790" spans="1:6" ht="15.75" x14ac:dyDescent="0.25">
      <c r="A1790" s="25" t="s">
        <v>2550</v>
      </c>
      <c r="B1790" s="25" t="s">
        <v>61</v>
      </c>
      <c r="C1790" s="27">
        <v>22</v>
      </c>
      <c r="D1790" s="26">
        <v>78</v>
      </c>
      <c r="E1790" s="26">
        <v>6614</v>
      </c>
      <c r="F1790" s="9">
        <v>27</v>
      </c>
    </row>
    <row r="1791" spans="1:6" ht="15.75" x14ac:dyDescent="0.25">
      <c r="A1791" s="25" t="s">
        <v>394</v>
      </c>
      <c r="B1791" s="25" t="s">
        <v>64</v>
      </c>
      <c r="C1791" s="27">
        <v>48</v>
      </c>
      <c r="D1791" s="26">
        <v>3</v>
      </c>
      <c r="E1791" s="26">
        <v>23</v>
      </c>
      <c r="F1791" s="9">
        <v>105</v>
      </c>
    </row>
    <row r="1792" spans="1:6" ht="15.75" x14ac:dyDescent="0.25">
      <c r="A1792" s="25" t="s">
        <v>2551</v>
      </c>
      <c r="B1792" s="25" t="s">
        <v>61</v>
      </c>
      <c r="C1792" s="27">
        <v>62</v>
      </c>
      <c r="D1792" s="26">
        <v>81</v>
      </c>
      <c r="E1792" s="26">
        <v>6645</v>
      </c>
      <c r="F1792" s="9">
        <v>88</v>
      </c>
    </row>
    <row r="1793" spans="1:6" ht="15.75" x14ac:dyDescent="0.25">
      <c r="A1793" s="25" t="s">
        <v>395</v>
      </c>
      <c r="B1793" s="25" t="s">
        <v>61</v>
      </c>
      <c r="C1793" s="27">
        <v>278</v>
      </c>
      <c r="D1793" s="26">
        <v>39</v>
      </c>
      <c r="E1793" s="26">
        <v>1931</v>
      </c>
      <c r="F1793" s="9">
        <v>312</v>
      </c>
    </row>
    <row r="1794" spans="1:6" ht="15.75" x14ac:dyDescent="0.25">
      <c r="A1794" s="25" t="s">
        <v>396</v>
      </c>
      <c r="B1794" s="25" t="s">
        <v>61</v>
      </c>
      <c r="C1794" s="27">
        <v>78</v>
      </c>
      <c r="D1794" s="26">
        <v>108</v>
      </c>
      <c r="E1794" s="26">
        <v>12114</v>
      </c>
      <c r="F1794" s="9">
        <v>125</v>
      </c>
    </row>
    <row r="1795" spans="1:6" ht="15.75" x14ac:dyDescent="0.25">
      <c r="A1795" s="25" t="s">
        <v>2552</v>
      </c>
      <c r="B1795" s="25" t="s">
        <v>61</v>
      </c>
      <c r="C1795" s="27">
        <v>0</v>
      </c>
      <c r="D1795" s="26">
        <v>0</v>
      </c>
      <c r="E1795" s="26">
        <v>0</v>
      </c>
      <c r="F1795" s="9">
        <v>6</v>
      </c>
    </row>
    <row r="1796" spans="1:6" ht="15.75" x14ac:dyDescent="0.25">
      <c r="A1796" s="25" t="s">
        <v>2553</v>
      </c>
      <c r="B1796" s="25" t="s">
        <v>61</v>
      </c>
      <c r="C1796" s="27">
        <v>52</v>
      </c>
      <c r="D1796" s="26">
        <v>580</v>
      </c>
      <c r="E1796" s="26">
        <v>27418</v>
      </c>
      <c r="F1796" s="9">
        <v>82</v>
      </c>
    </row>
    <row r="1797" spans="1:6" ht="15.75" x14ac:dyDescent="0.25">
      <c r="A1797" s="25" t="s">
        <v>397</v>
      </c>
      <c r="B1797" s="25" t="s">
        <v>61</v>
      </c>
      <c r="C1797" s="27">
        <v>20</v>
      </c>
      <c r="D1797" s="26">
        <v>11</v>
      </c>
      <c r="E1797" s="26">
        <v>616</v>
      </c>
      <c r="F1797" s="9">
        <v>247</v>
      </c>
    </row>
    <row r="1798" spans="1:6" ht="15.75" x14ac:dyDescent="0.25">
      <c r="A1798" s="25" t="s">
        <v>2554</v>
      </c>
      <c r="B1798" s="25" t="s">
        <v>64</v>
      </c>
      <c r="C1798" s="27">
        <v>21</v>
      </c>
      <c r="D1798" s="26">
        <v>104</v>
      </c>
      <c r="E1798" s="26">
        <v>30624</v>
      </c>
      <c r="F1798" s="9">
        <v>57</v>
      </c>
    </row>
    <row r="1799" spans="1:6" ht="15.75" x14ac:dyDescent="0.25">
      <c r="A1799" s="25" t="s">
        <v>2555</v>
      </c>
      <c r="B1799" s="25" t="s">
        <v>64</v>
      </c>
      <c r="C1799" s="27">
        <v>3718</v>
      </c>
      <c r="D1799" s="26">
        <v>184</v>
      </c>
      <c r="E1799" s="26">
        <v>4623</v>
      </c>
      <c r="F1799" s="9">
        <v>5122</v>
      </c>
    </row>
    <row r="1800" spans="1:6" ht="15.75" x14ac:dyDescent="0.25">
      <c r="A1800" s="25" t="s">
        <v>2556</v>
      </c>
      <c r="B1800" s="25" t="s">
        <v>61</v>
      </c>
      <c r="C1800" s="27">
        <v>0</v>
      </c>
      <c r="D1800" s="26">
        <v>25</v>
      </c>
      <c r="E1800" s="26">
        <v>825</v>
      </c>
      <c r="F1800" s="9">
        <v>35</v>
      </c>
    </row>
    <row r="1801" spans="1:6" ht="15.75" x14ac:dyDescent="0.25">
      <c r="A1801" s="25" t="s">
        <v>398</v>
      </c>
      <c r="B1801" s="25" t="s">
        <v>61</v>
      </c>
      <c r="C1801" s="27">
        <v>842</v>
      </c>
      <c r="D1801" s="26">
        <v>1844</v>
      </c>
      <c r="E1801" s="26">
        <v>74104</v>
      </c>
      <c r="F1801" s="9">
        <v>1135</v>
      </c>
    </row>
    <row r="1802" spans="1:6" ht="15.75" x14ac:dyDescent="0.25">
      <c r="A1802" s="25" t="s">
        <v>399</v>
      </c>
      <c r="B1802" s="25" t="s">
        <v>64</v>
      </c>
      <c r="C1802" s="27">
        <v>115</v>
      </c>
      <c r="D1802" s="26">
        <v>24</v>
      </c>
      <c r="E1802" s="26">
        <v>469</v>
      </c>
      <c r="F1802" s="9">
        <v>158</v>
      </c>
    </row>
    <row r="1803" spans="1:6" ht="15.75" x14ac:dyDescent="0.25">
      <c r="A1803" s="25" t="s">
        <v>400</v>
      </c>
      <c r="B1803" s="25" t="s">
        <v>61</v>
      </c>
      <c r="C1803" s="27">
        <v>710</v>
      </c>
      <c r="D1803" s="26">
        <v>1962</v>
      </c>
      <c r="E1803" s="26">
        <v>78601</v>
      </c>
      <c r="F1803" s="9">
        <v>983</v>
      </c>
    </row>
    <row r="1804" spans="1:6" ht="15.75" x14ac:dyDescent="0.25">
      <c r="A1804" s="25" t="s">
        <v>401</v>
      </c>
      <c r="B1804" s="25" t="s">
        <v>64</v>
      </c>
      <c r="C1804" s="27">
        <v>288</v>
      </c>
      <c r="D1804" s="26">
        <v>120</v>
      </c>
      <c r="E1804" s="26">
        <v>6166</v>
      </c>
      <c r="F1804" s="9">
        <v>410</v>
      </c>
    </row>
    <row r="1805" spans="1:6" ht="15.75" x14ac:dyDescent="0.25">
      <c r="A1805" s="25" t="s">
        <v>402</v>
      </c>
      <c r="B1805" s="25" t="s">
        <v>61</v>
      </c>
      <c r="C1805" s="27">
        <v>88</v>
      </c>
      <c r="D1805" s="26">
        <v>27</v>
      </c>
      <c r="E1805" s="26">
        <v>553</v>
      </c>
      <c r="F1805" s="9">
        <v>126</v>
      </c>
    </row>
    <row r="1806" spans="1:6" ht="15.75" x14ac:dyDescent="0.25">
      <c r="A1806" s="25" t="s">
        <v>403</v>
      </c>
      <c r="B1806" s="25" t="s">
        <v>64</v>
      </c>
      <c r="C1806" s="27">
        <v>346</v>
      </c>
      <c r="D1806" s="26">
        <v>24</v>
      </c>
      <c r="E1806" s="26">
        <v>2784</v>
      </c>
      <c r="F1806" s="9">
        <v>449</v>
      </c>
    </row>
    <row r="1807" spans="1:6" ht="15.75" x14ac:dyDescent="0.25">
      <c r="A1807" s="25" t="s">
        <v>2557</v>
      </c>
      <c r="B1807" s="25" t="s">
        <v>61</v>
      </c>
      <c r="C1807" s="27">
        <v>41</v>
      </c>
      <c r="D1807" s="26">
        <v>0</v>
      </c>
      <c r="E1807" s="26">
        <v>0</v>
      </c>
      <c r="F1807" s="9">
        <v>55</v>
      </c>
    </row>
    <row r="1808" spans="1:6" ht="15.75" x14ac:dyDescent="0.25">
      <c r="A1808" s="25" t="s">
        <v>404</v>
      </c>
      <c r="B1808" s="25" t="s">
        <v>64</v>
      </c>
      <c r="C1808" s="27">
        <v>116</v>
      </c>
      <c r="D1808" s="26">
        <v>54</v>
      </c>
      <c r="E1808" s="26">
        <v>4920</v>
      </c>
      <c r="F1808" s="9">
        <v>290</v>
      </c>
    </row>
    <row r="1809" spans="1:6" ht="15.75" x14ac:dyDescent="0.25">
      <c r="A1809" s="25" t="s">
        <v>405</v>
      </c>
      <c r="B1809" s="25" t="s">
        <v>61</v>
      </c>
      <c r="C1809" s="27">
        <v>61</v>
      </c>
      <c r="D1809" s="26">
        <v>39</v>
      </c>
      <c r="E1809" s="26">
        <v>2158</v>
      </c>
      <c r="F1809" s="9">
        <v>183</v>
      </c>
    </row>
    <row r="1810" spans="1:6" ht="15.75" x14ac:dyDescent="0.25">
      <c r="A1810" s="25" t="s">
        <v>2558</v>
      </c>
      <c r="B1810" s="25" t="s">
        <v>64</v>
      </c>
      <c r="C1810" s="27">
        <v>9</v>
      </c>
      <c r="D1810" s="26">
        <v>21</v>
      </c>
      <c r="E1810" s="26">
        <v>1106</v>
      </c>
      <c r="F1810" s="9">
        <v>22</v>
      </c>
    </row>
    <row r="1811" spans="1:6" ht="15.75" x14ac:dyDescent="0.25">
      <c r="A1811" s="25" t="s">
        <v>406</v>
      </c>
      <c r="B1811" s="25" t="s">
        <v>64</v>
      </c>
      <c r="C1811" s="27">
        <v>221</v>
      </c>
      <c r="D1811" s="26">
        <v>188</v>
      </c>
      <c r="E1811" s="26">
        <v>21003</v>
      </c>
      <c r="F1811" s="9">
        <v>1463</v>
      </c>
    </row>
    <row r="1812" spans="1:6" ht="15.75" x14ac:dyDescent="0.25">
      <c r="A1812" s="25" t="s">
        <v>407</v>
      </c>
      <c r="B1812" s="25" t="s">
        <v>64</v>
      </c>
      <c r="C1812" s="27">
        <v>323</v>
      </c>
      <c r="D1812" s="26">
        <v>17</v>
      </c>
      <c r="E1812" s="26">
        <v>3770</v>
      </c>
      <c r="F1812" s="9">
        <v>598</v>
      </c>
    </row>
    <row r="1813" spans="1:6" ht="15.75" x14ac:dyDescent="0.25">
      <c r="A1813" s="25" t="s">
        <v>408</v>
      </c>
      <c r="B1813" s="25" t="s">
        <v>64</v>
      </c>
      <c r="C1813" s="27">
        <v>204</v>
      </c>
      <c r="D1813" s="26">
        <v>84</v>
      </c>
      <c r="E1813" s="26">
        <v>7274</v>
      </c>
      <c r="F1813" s="9">
        <v>308</v>
      </c>
    </row>
    <row r="1814" spans="1:6" ht="15.75" x14ac:dyDescent="0.25">
      <c r="A1814" s="25" t="s">
        <v>409</v>
      </c>
      <c r="B1814" s="25" t="s">
        <v>61</v>
      </c>
      <c r="C1814" s="27">
        <v>283</v>
      </c>
      <c r="D1814" s="26">
        <v>4140</v>
      </c>
      <c r="E1814" s="26">
        <v>194995</v>
      </c>
      <c r="F1814" s="9">
        <v>573</v>
      </c>
    </row>
    <row r="1815" spans="1:6" ht="15.75" x14ac:dyDescent="0.25">
      <c r="A1815" s="25" t="s">
        <v>410</v>
      </c>
      <c r="B1815" s="25" t="s">
        <v>64</v>
      </c>
      <c r="C1815" s="27">
        <v>847</v>
      </c>
      <c r="D1815" s="26">
        <v>280</v>
      </c>
      <c r="E1815" s="26">
        <v>15566</v>
      </c>
      <c r="F1815" s="9">
        <v>2338</v>
      </c>
    </row>
    <row r="1816" spans="1:6" ht="15.75" x14ac:dyDescent="0.25">
      <c r="A1816" s="25" t="s">
        <v>2559</v>
      </c>
      <c r="B1816" s="25" t="s">
        <v>61</v>
      </c>
      <c r="C1816" s="27">
        <v>16</v>
      </c>
      <c r="D1816" s="26">
        <v>9</v>
      </c>
      <c r="E1816" s="26">
        <v>2511</v>
      </c>
      <c r="F1816" s="9">
        <v>210</v>
      </c>
    </row>
    <row r="1817" spans="1:6" ht="15.75" x14ac:dyDescent="0.25">
      <c r="A1817" s="25" t="s">
        <v>411</v>
      </c>
      <c r="B1817" s="25" t="s">
        <v>64</v>
      </c>
      <c r="C1817" s="27">
        <v>65</v>
      </c>
      <c r="D1817" s="26">
        <v>62</v>
      </c>
      <c r="E1817" s="26">
        <v>7154</v>
      </c>
      <c r="F1817" s="9">
        <v>102</v>
      </c>
    </row>
    <row r="1818" spans="1:6" ht="15.75" x14ac:dyDescent="0.25">
      <c r="A1818" s="25" t="s">
        <v>412</v>
      </c>
      <c r="B1818" s="25" t="s">
        <v>64</v>
      </c>
      <c r="C1818" s="27">
        <v>1351</v>
      </c>
      <c r="D1818" s="26">
        <v>298</v>
      </c>
      <c r="E1818" s="26">
        <v>27736</v>
      </c>
      <c r="F1818" s="9">
        <v>2258</v>
      </c>
    </row>
    <row r="1819" spans="1:6" ht="15.75" x14ac:dyDescent="0.25">
      <c r="A1819" s="25" t="s">
        <v>413</v>
      </c>
      <c r="B1819" s="25" t="s">
        <v>64</v>
      </c>
      <c r="C1819" s="27">
        <v>445</v>
      </c>
      <c r="D1819" s="26">
        <v>11</v>
      </c>
      <c r="E1819" s="26">
        <v>1917</v>
      </c>
      <c r="F1819" s="9">
        <v>801</v>
      </c>
    </row>
    <row r="1820" spans="1:6" ht="15.75" x14ac:dyDescent="0.25">
      <c r="A1820" s="25" t="s">
        <v>414</v>
      </c>
      <c r="B1820" s="25" t="s">
        <v>61</v>
      </c>
      <c r="C1820" s="27">
        <v>41</v>
      </c>
      <c r="D1820" s="26">
        <v>161</v>
      </c>
      <c r="E1820" s="26">
        <v>8911</v>
      </c>
      <c r="F1820" s="9">
        <v>612</v>
      </c>
    </row>
    <row r="1821" spans="1:6" ht="15.75" x14ac:dyDescent="0.25">
      <c r="A1821" s="25" t="s">
        <v>2560</v>
      </c>
      <c r="B1821" s="25" t="s">
        <v>2520</v>
      </c>
      <c r="C1821" s="27">
        <v>9</v>
      </c>
      <c r="D1821" s="26">
        <v>1</v>
      </c>
      <c r="E1821" s="26">
        <v>2</v>
      </c>
      <c r="F1821" s="9">
        <v>22</v>
      </c>
    </row>
    <row r="1822" spans="1:6" ht="15.75" x14ac:dyDescent="0.25">
      <c r="A1822" s="25" t="s">
        <v>415</v>
      </c>
      <c r="B1822" s="25" t="s">
        <v>64</v>
      </c>
      <c r="C1822" s="27">
        <v>174</v>
      </c>
      <c r="D1822" s="26">
        <v>114</v>
      </c>
      <c r="E1822" s="26">
        <v>21438</v>
      </c>
      <c r="F1822" s="9">
        <v>253</v>
      </c>
    </row>
    <row r="1823" spans="1:6" ht="15.75" x14ac:dyDescent="0.25">
      <c r="A1823" s="25" t="s">
        <v>416</v>
      </c>
      <c r="B1823" s="25" t="s">
        <v>61</v>
      </c>
      <c r="C1823" s="27">
        <v>90</v>
      </c>
      <c r="D1823" s="26">
        <v>43</v>
      </c>
      <c r="E1823" s="26">
        <v>13530</v>
      </c>
      <c r="F1823" s="9">
        <v>237</v>
      </c>
    </row>
    <row r="1824" spans="1:6" ht="15.75" x14ac:dyDescent="0.25">
      <c r="A1824" s="25" t="s">
        <v>2561</v>
      </c>
      <c r="B1824" s="25" t="s">
        <v>64</v>
      </c>
      <c r="C1824" s="27">
        <v>43</v>
      </c>
      <c r="D1824" s="26">
        <v>42</v>
      </c>
      <c r="E1824" s="26">
        <v>1118</v>
      </c>
      <c r="F1824" s="9">
        <v>63</v>
      </c>
    </row>
    <row r="1825" spans="1:6" ht="15.75" x14ac:dyDescent="0.25">
      <c r="A1825" s="25" t="s">
        <v>417</v>
      </c>
      <c r="B1825" s="25" t="s">
        <v>61</v>
      </c>
      <c r="C1825" s="27">
        <v>100</v>
      </c>
      <c r="D1825" s="26">
        <v>176</v>
      </c>
      <c r="E1825" s="26">
        <v>10910</v>
      </c>
      <c r="F1825" s="9">
        <v>314</v>
      </c>
    </row>
    <row r="1826" spans="1:6" ht="15.75" x14ac:dyDescent="0.25">
      <c r="A1826" s="25" t="s">
        <v>418</v>
      </c>
      <c r="B1826" s="25" t="s">
        <v>61</v>
      </c>
      <c r="C1826" s="27">
        <v>40</v>
      </c>
      <c r="D1826" s="26">
        <v>20</v>
      </c>
      <c r="E1826" s="26">
        <v>1139</v>
      </c>
      <c r="F1826" s="9">
        <v>101</v>
      </c>
    </row>
    <row r="1827" spans="1:6" ht="15.75" x14ac:dyDescent="0.25">
      <c r="A1827" s="25" t="s">
        <v>419</v>
      </c>
      <c r="B1827" s="25" t="s">
        <v>64</v>
      </c>
      <c r="C1827" s="27">
        <v>273</v>
      </c>
      <c r="D1827" s="26">
        <v>7</v>
      </c>
      <c r="E1827" s="26">
        <v>2485</v>
      </c>
      <c r="F1827" s="9">
        <v>431</v>
      </c>
    </row>
    <row r="1828" spans="1:6" ht="15.75" x14ac:dyDescent="0.25">
      <c r="A1828" s="25" t="s">
        <v>420</v>
      </c>
      <c r="B1828" s="25" t="s">
        <v>64</v>
      </c>
      <c r="C1828" s="27">
        <v>419</v>
      </c>
      <c r="D1828" s="26">
        <v>8</v>
      </c>
      <c r="E1828" s="26">
        <v>583</v>
      </c>
      <c r="F1828" s="9">
        <v>731</v>
      </c>
    </row>
    <row r="1829" spans="1:6" ht="15.75" x14ac:dyDescent="0.25">
      <c r="A1829" s="25" t="s">
        <v>2562</v>
      </c>
      <c r="B1829" s="25" t="s">
        <v>64</v>
      </c>
      <c r="C1829" s="27">
        <v>16</v>
      </c>
      <c r="D1829" s="26">
        <v>5</v>
      </c>
      <c r="E1829" s="26">
        <v>815</v>
      </c>
      <c r="F1829" s="9">
        <v>23</v>
      </c>
    </row>
    <row r="1830" spans="1:6" ht="15.75" x14ac:dyDescent="0.25">
      <c r="A1830" s="25" t="s">
        <v>2563</v>
      </c>
      <c r="B1830" s="25" t="s">
        <v>2520</v>
      </c>
      <c r="C1830" s="27">
        <v>4</v>
      </c>
      <c r="D1830" s="26">
        <v>5</v>
      </c>
      <c r="E1830" s="26">
        <v>85</v>
      </c>
      <c r="F1830" s="9">
        <v>11</v>
      </c>
    </row>
    <row r="1831" spans="1:6" ht="15.75" x14ac:dyDescent="0.25">
      <c r="A1831" s="25" t="s">
        <v>421</v>
      </c>
      <c r="B1831" s="25" t="s">
        <v>61</v>
      </c>
      <c r="C1831" s="27">
        <v>236</v>
      </c>
      <c r="D1831" s="26">
        <v>56</v>
      </c>
      <c r="E1831" s="26">
        <v>6617</v>
      </c>
      <c r="F1831" s="9">
        <v>560</v>
      </c>
    </row>
    <row r="1832" spans="1:6" ht="15.75" x14ac:dyDescent="0.25">
      <c r="A1832" s="25" t="s">
        <v>422</v>
      </c>
      <c r="B1832" s="25" t="s">
        <v>61</v>
      </c>
      <c r="C1832" s="27">
        <v>144</v>
      </c>
      <c r="D1832" s="26">
        <v>527</v>
      </c>
      <c r="E1832" s="26">
        <v>29223</v>
      </c>
      <c r="F1832" s="9">
        <v>661</v>
      </c>
    </row>
    <row r="1833" spans="1:6" ht="15.75" x14ac:dyDescent="0.25">
      <c r="A1833" s="25" t="s">
        <v>2564</v>
      </c>
      <c r="B1833" s="25" t="s">
        <v>64</v>
      </c>
      <c r="C1833" s="27">
        <v>23</v>
      </c>
      <c r="D1833" s="26">
        <v>7</v>
      </c>
      <c r="E1833" s="26">
        <v>650</v>
      </c>
      <c r="F1833" s="9">
        <v>50</v>
      </c>
    </row>
    <row r="1834" spans="1:6" ht="15.75" x14ac:dyDescent="0.25">
      <c r="A1834" s="25" t="s">
        <v>423</v>
      </c>
      <c r="B1834" s="25" t="s">
        <v>64</v>
      </c>
      <c r="C1834" s="27">
        <v>455</v>
      </c>
      <c r="D1834" s="26">
        <v>60</v>
      </c>
      <c r="E1834" s="26">
        <v>3458</v>
      </c>
      <c r="F1834" s="9">
        <v>685</v>
      </c>
    </row>
    <row r="1835" spans="1:6" ht="15.75" x14ac:dyDescent="0.25">
      <c r="A1835" s="25" t="s">
        <v>2565</v>
      </c>
      <c r="B1835" s="25" t="s">
        <v>61</v>
      </c>
      <c r="C1835" s="27">
        <v>0</v>
      </c>
      <c r="D1835" s="26">
        <v>6</v>
      </c>
      <c r="E1835" s="26">
        <v>63</v>
      </c>
      <c r="F1835" s="9">
        <v>4</v>
      </c>
    </row>
    <row r="1836" spans="1:6" ht="15.75" x14ac:dyDescent="0.25">
      <c r="A1836" s="25" t="s">
        <v>2566</v>
      </c>
      <c r="B1836" s="25" t="s">
        <v>61</v>
      </c>
      <c r="C1836" s="27">
        <v>20</v>
      </c>
      <c r="D1836" s="26">
        <v>375</v>
      </c>
      <c r="E1836" s="26">
        <v>35081</v>
      </c>
      <c r="F1836" s="9">
        <v>23</v>
      </c>
    </row>
    <row r="1837" spans="1:6" ht="15.75" x14ac:dyDescent="0.25">
      <c r="A1837" s="25" t="s">
        <v>424</v>
      </c>
      <c r="B1837" s="25" t="s">
        <v>64</v>
      </c>
      <c r="C1837" s="27">
        <v>3533</v>
      </c>
      <c r="D1837" s="26">
        <v>778</v>
      </c>
      <c r="E1837" s="26">
        <v>55014</v>
      </c>
      <c r="F1837" s="9">
        <v>6996</v>
      </c>
    </row>
    <row r="1838" spans="1:6" ht="15.75" x14ac:dyDescent="0.25">
      <c r="A1838" s="25" t="s">
        <v>2567</v>
      </c>
      <c r="B1838" s="25" t="s">
        <v>64</v>
      </c>
      <c r="C1838" s="27">
        <v>0</v>
      </c>
      <c r="D1838" s="26">
        <v>2</v>
      </c>
      <c r="E1838" s="26">
        <v>13</v>
      </c>
      <c r="F1838" s="9">
        <v>34</v>
      </c>
    </row>
    <row r="1839" spans="1:6" ht="15.75" x14ac:dyDescent="0.25">
      <c r="A1839" s="25" t="s">
        <v>425</v>
      </c>
      <c r="B1839" s="25" t="s">
        <v>61</v>
      </c>
      <c r="C1839" s="27">
        <v>958</v>
      </c>
      <c r="D1839" s="26">
        <v>184</v>
      </c>
      <c r="E1839" s="26">
        <v>17780</v>
      </c>
      <c r="F1839" s="9">
        <v>2124</v>
      </c>
    </row>
    <row r="1840" spans="1:6" ht="15.75" x14ac:dyDescent="0.25">
      <c r="A1840" s="25" t="s">
        <v>2568</v>
      </c>
      <c r="B1840" s="25" t="s">
        <v>61</v>
      </c>
      <c r="C1840" s="27">
        <v>2</v>
      </c>
      <c r="D1840" s="26">
        <v>1</v>
      </c>
      <c r="E1840" s="26">
        <v>1385</v>
      </c>
      <c r="F1840" s="9">
        <v>3</v>
      </c>
    </row>
    <row r="1841" spans="1:6" ht="15.75" x14ac:dyDescent="0.25">
      <c r="A1841" s="25" t="s">
        <v>426</v>
      </c>
      <c r="B1841" s="25" t="s">
        <v>64</v>
      </c>
      <c r="C1841" s="27">
        <v>676</v>
      </c>
      <c r="D1841" s="26">
        <v>300</v>
      </c>
      <c r="E1841" s="26">
        <v>25099</v>
      </c>
      <c r="F1841" s="9">
        <v>1205</v>
      </c>
    </row>
    <row r="1842" spans="1:6" ht="15.75" x14ac:dyDescent="0.25">
      <c r="A1842" s="25" t="s">
        <v>427</v>
      </c>
      <c r="B1842" s="25" t="s">
        <v>64</v>
      </c>
      <c r="C1842" s="27">
        <v>234</v>
      </c>
      <c r="D1842" s="26">
        <v>428</v>
      </c>
      <c r="E1842" s="26">
        <v>39577</v>
      </c>
      <c r="F1842" s="9">
        <v>283</v>
      </c>
    </row>
    <row r="1843" spans="1:6" ht="15.75" x14ac:dyDescent="0.25">
      <c r="A1843" s="25" t="s">
        <v>2569</v>
      </c>
      <c r="B1843" s="25" t="s">
        <v>64</v>
      </c>
      <c r="C1843" s="27">
        <v>0</v>
      </c>
      <c r="D1843" s="26">
        <v>0</v>
      </c>
      <c r="E1843" s="26">
        <v>0</v>
      </c>
      <c r="F1843" s="9">
        <v>2</v>
      </c>
    </row>
    <row r="1844" spans="1:6" ht="15.75" x14ac:dyDescent="0.25">
      <c r="A1844" s="25" t="s">
        <v>2570</v>
      </c>
      <c r="B1844" s="25" t="s">
        <v>64</v>
      </c>
      <c r="C1844" s="27">
        <v>7</v>
      </c>
      <c r="D1844" s="26">
        <v>7</v>
      </c>
      <c r="E1844" s="26">
        <v>1457</v>
      </c>
      <c r="F1844" s="9">
        <v>9</v>
      </c>
    </row>
    <row r="1845" spans="1:6" ht="15.75" x14ac:dyDescent="0.25">
      <c r="A1845" s="25" t="s">
        <v>428</v>
      </c>
      <c r="B1845" s="25" t="s">
        <v>61</v>
      </c>
      <c r="C1845" s="27">
        <v>4</v>
      </c>
      <c r="D1845" s="26">
        <v>27</v>
      </c>
      <c r="E1845" s="26">
        <v>1051</v>
      </c>
      <c r="F1845" s="9">
        <v>117</v>
      </c>
    </row>
    <row r="1846" spans="1:6" ht="15.75" x14ac:dyDescent="0.25">
      <c r="A1846" s="25" t="s">
        <v>429</v>
      </c>
      <c r="B1846" s="25" t="s">
        <v>64</v>
      </c>
      <c r="C1846" s="27">
        <v>73</v>
      </c>
      <c r="D1846" s="26">
        <v>5</v>
      </c>
      <c r="E1846" s="26">
        <v>282</v>
      </c>
      <c r="F1846" s="9">
        <v>132</v>
      </c>
    </row>
    <row r="1847" spans="1:6" ht="15.75" x14ac:dyDescent="0.25">
      <c r="A1847" s="25" t="s">
        <v>430</v>
      </c>
      <c r="B1847" s="25" t="s">
        <v>64</v>
      </c>
      <c r="C1847" s="27">
        <v>309</v>
      </c>
      <c r="D1847" s="26">
        <v>159</v>
      </c>
      <c r="E1847" s="26">
        <v>20178</v>
      </c>
      <c r="F1847" s="9">
        <v>541</v>
      </c>
    </row>
    <row r="1848" spans="1:6" ht="15.75" x14ac:dyDescent="0.25">
      <c r="A1848" s="25" t="s">
        <v>431</v>
      </c>
      <c r="B1848" s="25" t="s">
        <v>61</v>
      </c>
      <c r="C1848" s="27">
        <v>204</v>
      </c>
      <c r="D1848" s="26">
        <v>582</v>
      </c>
      <c r="E1848" s="26">
        <v>80333</v>
      </c>
      <c r="F1848" s="9">
        <v>294</v>
      </c>
    </row>
    <row r="1849" spans="1:6" ht="15.75" x14ac:dyDescent="0.25">
      <c r="A1849" s="25" t="s">
        <v>432</v>
      </c>
      <c r="B1849" s="25" t="s">
        <v>64</v>
      </c>
      <c r="C1849" s="27">
        <v>290</v>
      </c>
      <c r="D1849" s="26">
        <v>105</v>
      </c>
      <c r="E1849" s="26">
        <v>25866</v>
      </c>
      <c r="F1849" s="9">
        <v>475</v>
      </c>
    </row>
    <row r="1850" spans="1:6" ht="15.75" x14ac:dyDescent="0.25">
      <c r="A1850" s="25" t="s">
        <v>433</v>
      </c>
      <c r="B1850" s="25" t="s">
        <v>64</v>
      </c>
      <c r="C1850" s="27">
        <v>431</v>
      </c>
      <c r="D1850" s="26">
        <v>2</v>
      </c>
      <c r="E1850" s="26">
        <v>5</v>
      </c>
      <c r="F1850" s="9">
        <v>653</v>
      </c>
    </row>
    <row r="1851" spans="1:6" ht="15.75" x14ac:dyDescent="0.25">
      <c r="A1851" s="25" t="s">
        <v>2571</v>
      </c>
      <c r="B1851" s="25" t="s">
        <v>64</v>
      </c>
      <c r="C1851" s="27">
        <v>36</v>
      </c>
      <c r="D1851" s="26">
        <v>13</v>
      </c>
      <c r="E1851" s="26">
        <v>2096</v>
      </c>
      <c r="F1851" s="9">
        <v>57</v>
      </c>
    </row>
    <row r="1852" spans="1:6" ht="15.75" x14ac:dyDescent="0.25">
      <c r="A1852" s="25" t="s">
        <v>434</v>
      </c>
      <c r="B1852" s="25" t="s">
        <v>64</v>
      </c>
      <c r="C1852" s="27">
        <v>1720</v>
      </c>
      <c r="D1852" s="26">
        <v>217</v>
      </c>
      <c r="E1852" s="26">
        <v>27097</v>
      </c>
      <c r="F1852" s="9">
        <v>2246</v>
      </c>
    </row>
    <row r="1853" spans="1:6" ht="15.75" x14ac:dyDescent="0.25">
      <c r="A1853" s="25" t="s">
        <v>435</v>
      </c>
      <c r="B1853" s="25" t="s">
        <v>64</v>
      </c>
      <c r="C1853" s="27">
        <v>159</v>
      </c>
      <c r="D1853" s="26">
        <v>12</v>
      </c>
      <c r="E1853" s="26">
        <v>587</v>
      </c>
      <c r="F1853" s="9">
        <v>271</v>
      </c>
    </row>
    <row r="1854" spans="1:6" ht="15.75" x14ac:dyDescent="0.25">
      <c r="A1854" s="25" t="s">
        <v>436</v>
      </c>
      <c r="B1854" s="25" t="s">
        <v>61</v>
      </c>
      <c r="C1854" s="27">
        <v>101</v>
      </c>
      <c r="D1854" s="26">
        <v>13</v>
      </c>
      <c r="E1854" s="26">
        <v>1798</v>
      </c>
      <c r="F1854" s="9">
        <v>214</v>
      </c>
    </row>
    <row r="1855" spans="1:6" ht="15.75" x14ac:dyDescent="0.25">
      <c r="A1855" s="25" t="s">
        <v>437</v>
      </c>
      <c r="B1855" s="25" t="s">
        <v>61</v>
      </c>
      <c r="C1855" s="27">
        <v>10</v>
      </c>
      <c r="D1855" s="26">
        <v>145</v>
      </c>
      <c r="E1855" s="26">
        <v>11136</v>
      </c>
      <c r="F1855" s="9">
        <v>106</v>
      </c>
    </row>
    <row r="1856" spans="1:6" ht="15.75" x14ac:dyDescent="0.25">
      <c r="A1856" s="25" t="s">
        <v>438</v>
      </c>
      <c r="B1856" s="25" t="s">
        <v>64</v>
      </c>
      <c r="C1856" s="27">
        <v>697</v>
      </c>
      <c r="D1856" s="26">
        <v>362</v>
      </c>
      <c r="E1856" s="26">
        <v>60043</v>
      </c>
      <c r="F1856" s="9">
        <v>901</v>
      </c>
    </row>
    <row r="1857" spans="1:6" ht="15.75" x14ac:dyDescent="0.25">
      <c r="A1857" s="25" t="s">
        <v>439</v>
      </c>
      <c r="B1857" s="25" t="s">
        <v>64</v>
      </c>
      <c r="C1857" s="27">
        <v>10465</v>
      </c>
      <c r="D1857" s="26">
        <v>3850</v>
      </c>
      <c r="E1857" s="26">
        <v>438193</v>
      </c>
      <c r="F1857" s="9">
        <v>20081</v>
      </c>
    </row>
    <row r="1858" spans="1:6" ht="15.75" x14ac:dyDescent="0.25">
      <c r="A1858" s="25" t="s">
        <v>440</v>
      </c>
      <c r="B1858" s="25" t="s">
        <v>64</v>
      </c>
      <c r="C1858" s="27">
        <v>5772</v>
      </c>
      <c r="D1858" s="26">
        <v>202</v>
      </c>
      <c r="E1858" s="26">
        <v>27082</v>
      </c>
      <c r="F1858" s="9">
        <v>8231</v>
      </c>
    </row>
    <row r="1859" spans="1:6" ht="15.75" x14ac:dyDescent="0.25">
      <c r="A1859" s="25" t="s">
        <v>2572</v>
      </c>
      <c r="B1859" s="25" t="s">
        <v>64</v>
      </c>
      <c r="C1859" s="27">
        <v>5</v>
      </c>
      <c r="D1859" s="26">
        <v>3</v>
      </c>
      <c r="E1859" s="26">
        <v>287</v>
      </c>
      <c r="F1859" s="9">
        <v>25</v>
      </c>
    </row>
    <row r="1860" spans="1:6" ht="15.75" x14ac:dyDescent="0.25">
      <c r="A1860" s="25" t="s">
        <v>441</v>
      </c>
      <c r="B1860" s="25" t="s">
        <v>64</v>
      </c>
      <c r="C1860" s="27">
        <v>327</v>
      </c>
      <c r="D1860" s="26">
        <v>51</v>
      </c>
      <c r="E1860" s="26">
        <v>8861</v>
      </c>
      <c r="F1860" s="9">
        <v>688</v>
      </c>
    </row>
    <row r="1861" spans="1:6" ht="15.75" x14ac:dyDescent="0.25">
      <c r="A1861" s="25" t="s">
        <v>442</v>
      </c>
      <c r="B1861" s="25" t="s">
        <v>61</v>
      </c>
      <c r="C1861" s="27">
        <v>221</v>
      </c>
      <c r="D1861" s="26">
        <v>165</v>
      </c>
      <c r="E1861" s="26">
        <v>6288</v>
      </c>
      <c r="F1861" s="9">
        <v>288</v>
      </c>
    </row>
    <row r="1862" spans="1:6" ht="15.75" x14ac:dyDescent="0.25">
      <c r="A1862" s="25" t="s">
        <v>443</v>
      </c>
      <c r="B1862" s="25" t="s">
        <v>61</v>
      </c>
      <c r="C1862" s="27">
        <v>132</v>
      </c>
      <c r="D1862" s="26">
        <v>71</v>
      </c>
      <c r="E1862" s="26">
        <v>1912</v>
      </c>
      <c r="F1862" s="9">
        <v>264</v>
      </c>
    </row>
    <row r="1863" spans="1:6" ht="15.75" x14ac:dyDescent="0.25">
      <c r="A1863" s="25" t="s">
        <v>2573</v>
      </c>
      <c r="B1863" s="25" t="s">
        <v>64</v>
      </c>
      <c r="C1863" s="27">
        <v>11</v>
      </c>
      <c r="D1863" s="26">
        <v>89</v>
      </c>
      <c r="E1863" s="26">
        <v>1963</v>
      </c>
      <c r="F1863" s="9">
        <v>29</v>
      </c>
    </row>
    <row r="1864" spans="1:6" ht="15.75" x14ac:dyDescent="0.25">
      <c r="A1864" s="25" t="s">
        <v>444</v>
      </c>
      <c r="B1864" s="25" t="s">
        <v>64</v>
      </c>
      <c r="C1864" s="27">
        <v>341</v>
      </c>
      <c r="D1864" s="26">
        <v>11</v>
      </c>
      <c r="E1864" s="26">
        <v>601</v>
      </c>
      <c r="F1864" s="9">
        <v>763</v>
      </c>
    </row>
    <row r="1865" spans="1:6" ht="15.75" x14ac:dyDescent="0.25">
      <c r="A1865" s="25" t="s">
        <v>445</v>
      </c>
      <c r="B1865" s="25" t="s">
        <v>64</v>
      </c>
      <c r="C1865" s="27">
        <v>197</v>
      </c>
      <c r="D1865" s="26">
        <v>11</v>
      </c>
      <c r="E1865" s="26">
        <v>260</v>
      </c>
      <c r="F1865" s="9">
        <v>551</v>
      </c>
    </row>
    <row r="1866" spans="1:6" ht="15.75" x14ac:dyDescent="0.25">
      <c r="A1866" s="25" t="s">
        <v>2574</v>
      </c>
      <c r="B1866" s="25" t="s">
        <v>64</v>
      </c>
      <c r="C1866" s="27">
        <v>12</v>
      </c>
      <c r="D1866" s="26">
        <v>12</v>
      </c>
      <c r="E1866" s="26">
        <v>704</v>
      </c>
      <c r="F1866" s="9">
        <v>38</v>
      </c>
    </row>
    <row r="1867" spans="1:6" ht="15.75" x14ac:dyDescent="0.25">
      <c r="A1867" s="25" t="s">
        <v>446</v>
      </c>
      <c r="B1867" s="25" t="s">
        <v>64</v>
      </c>
      <c r="C1867" s="27">
        <v>44</v>
      </c>
      <c r="D1867" s="26">
        <v>7</v>
      </c>
      <c r="E1867" s="26">
        <v>103</v>
      </c>
      <c r="F1867" s="9">
        <v>118</v>
      </c>
    </row>
    <row r="1868" spans="1:6" ht="15.75" x14ac:dyDescent="0.25">
      <c r="A1868" s="25" t="s">
        <v>2575</v>
      </c>
      <c r="B1868" s="25" t="s">
        <v>64</v>
      </c>
      <c r="C1868" s="27">
        <v>12</v>
      </c>
      <c r="D1868" s="26">
        <v>1</v>
      </c>
      <c r="E1868" s="26">
        <v>2</v>
      </c>
      <c r="F1868" s="9">
        <v>23</v>
      </c>
    </row>
    <row r="1869" spans="1:6" ht="15.75" x14ac:dyDescent="0.25">
      <c r="A1869" s="25" t="s">
        <v>2576</v>
      </c>
      <c r="B1869" s="25" t="s">
        <v>64</v>
      </c>
      <c r="C1869" s="27">
        <v>12</v>
      </c>
      <c r="D1869" s="26">
        <v>0</v>
      </c>
      <c r="E1869" s="26">
        <v>0</v>
      </c>
      <c r="F1869" s="9">
        <v>37</v>
      </c>
    </row>
    <row r="1870" spans="1:6" ht="15.75" x14ac:dyDescent="0.25">
      <c r="A1870" s="25" t="s">
        <v>447</v>
      </c>
      <c r="B1870" s="25" t="s">
        <v>64</v>
      </c>
      <c r="C1870" s="27">
        <v>183</v>
      </c>
      <c r="D1870" s="26">
        <v>2</v>
      </c>
      <c r="E1870" s="26">
        <v>23</v>
      </c>
      <c r="F1870" s="9">
        <v>451</v>
      </c>
    </row>
    <row r="1871" spans="1:6" ht="15.75" x14ac:dyDescent="0.25">
      <c r="A1871" s="25" t="s">
        <v>448</v>
      </c>
      <c r="B1871" s="25" t="s">
        <v>64</v>
      </c>
      <c r="C1871" s="27">
        <v>955</v>
      </c>
      <c r="D1871" s="26">
        <v>534</v>
      </c>
      <c r="E1871" s="26">
        <v>31861</v>
      </c>
      <c r="F1871" s="9">
        <v>1725</v>
      </c>
    </row>
    <row r="1872" spans="1:6" ht="15.75" x14ac:dyDescent="0.25">
      <c r="A1872" s="25" t="s">
        <v>449</v>
      </c>
      <c r="B1872" s="25" t="s">
        <v>64</v>
      </c>
      <c r="C1872" s="27">
        <v>289</v>
      </c>
      <c r="D1872" s="26">
        <v>7</v>
      </c>
      <c r="E1872" s="26">
        <v>147</v>
      </c>
      <c r="F1872" s="9">
        <v>907</v>
      </c>
    </row>
    <row r="1873" spans="1:6" ht="15.75" x14ac:dyDescent="0.25">
      <c r="A1873" s="25" t="s">
        <v>2577</v>
      </c>
      <c r="B1873" s="25" t="s">
        <v>64</v>
      </c>
      <c r="C1873" s="27">
        <v>42</v>
      </c>
      <c r="D1873" s="26">
        <v>1</v>
      </c>
      <c r="E1873" s="26">
        <v>10</v>
      </c>
      <c r="F1873" s="9">
        <v>62</v>
      </c>
    </row>
    <row r="1874" spans="1:6" ht="15.75" x14ac:dyDescent="0.25">
      <c r="A1874" s="25" t="s">
        <v>2578</v>
      </c>
      <c r="B1874" s="25" t="s">
        <v>64</v>
      </c>
      <c r="C1874" s="27">
        <v>0</v>
      </c>
      <c r="D1874" s="26">
        <v>6</v>
      </c>
      <c r="E1874" s="26">
        <v>235</v>
      </c>
      <c r="F1874" s="9">
        <v>29</v>
      </c>
    </row>
    <row r="1875" spans="1:6" ht="15.75" x14ac:dyDescent="0.25">
      <c r="A1875" s="25" t="s">
        <v>450</v>
      </c>
      <c r="B1875" s="25" t="s">
        <v>61</v>
      </c>
      <c r="C1875" s="27">
        <v>448</v>
      </c>
      <c r="D1875" s="26">
        <v>581</v>
      </c>
      <c r="E1875" s="26">
        <v>43167</v>
      </c>
      <c r="F1875" s="9">
        <v>723</v>
      </c>
    </row>
    <row r="1876" spans="1:6" ht="15.75" x14ac:dyDescent="0.25">
      <c r="A1876" s="25" t="s">
        <v>2579</v>
      </c>
      <c r="B1876" s="25" t="s">
        <v>2520</v>
      </c>
      <c r="C1876" s="27">
        <v>19</v>
      </c>
      <c r="D1876" s="26">
        <v>39</v>
      </c>
      <c r="E1876" s="26">
        <v>2283</v>
      </c>
      <c r="F1876" s="9">
        <v>89</v>
      </c>
    </row>
    <row r="1877" spans="1:6" ht="15.75" x14ac:dyDescent="0.25">
      <c r="A1877" s="25" t="s">
        <v>451</v>
      </c>
      <c r="B1877" s="25" t="s">
        <v>61</v>
      </c>
      <c r="C1877" s="27">
        <v>353</v>
      </c>
      <c r="D1877" s="26">
        <v>50</v>
      </c>
      <c r="E1877" s="26">
        <v>5538</v>
      </c>
      <c r="F1877" s="9">
        <v>477</v>
      </c>
    </row>
    <row r="1878" spans="1:6" ht="15.75" x14ac:dyDescent="0.25">
      <c r="A1878" s="25" t="s">
        <v>452</v>
      </c>
      <c r="B1878" s="25" t="s">
        <v>64</v>
      </c>
      <c r="C1878" s="27">
        <v>2409</v>
      </c>
      <c r="D1878" s="26">
        <v>1254</v>
      </c>
      <c r="E1878" s="26">
        <v>148847</v>
      </c>
      <c r="F1878" s="9">
        <v>6205</v>
      </c>
    </row>
    <row r="1879" spans="1:6" ht="15.75" x14ac:dyDescent="0.25">
      <c r="A1879" s="25" t="s">
        <v>2580</v>
      </c>
      <c r="B1879" s="25" t="s">
        <v>64</v>
      </c>
      <c r="C1879" s="27">
        <v>4</v>
      </c>
      <c r="D1879" s="26">
        <v>13</v>
      </c>
      <c r="E1879" s="26">
        <v>495</v>
      </c>
      <c r="F1879" s="9">
        <v>6</v>
      </c>
    </row>
    <row r="1880" spans="1:6" ht="15.75" x14ac:dyDescent="0.25">
      <c r="A1880" s="25" t="s">
        <v>453</v>
      </c>
      <c r="B1880" s="25" t="s">
        <v>64</v>
      </c>
      <c r="C1880" s="27">
        <v>1870</v>
      </c>
      <c r="D1880" s="26">
        <v>313</v>
      </c>
      <c r="E1880" s="26">
        <v>40880</v>
      </c>
      <c r="F1880" s="9">
        <v>2337</v>
      </c>
    </row>
    <row r="1881" spans="1:6" ht="15.75" x14ac:dyDescent="0.25">
      <c r="A1881" s="25" t="s">
        <v>454</v>
      </c>
      <c r="B1881" s="25" t="s">
        <v>64</v>
      </c>
      <c r="C1881" s="27">
        <v>135</v>
      </c>
      <c r="D1881" s="26">
        <v>18</v>
      </c>
      <c r="E1881" s="26">
        <v>1294</v>
      </c>
      <c r="F1881" s="9">
        <v>194</v>
      </c>
    </row>
    <row r="1882" spans="1:6" ht="15.75" x14ac:dyDescent="0.25">
      <c r="A1882" s="25" t="s">
        <v>455</v>
      </c>
      <c r="B1882" s="25" t="s">
        <v>64</v>
      </c>
      <c r="C1882" s="27">
        <v>3345</v>
      </c>
      <c r="D1882" s="26">
        <v>159</v>
      </c>
      <c r="E1882" s="26">
        <v>23109</v>
      </c>
      <c r="F1882" s="9">
        <v>4136</v>
      </c>
    </row>
    <row r="1883" spans="1:6" ht="15.75" x14ac:dyDescent="0.25">
      <c r="A1883" s="25" t="s">
        <v>456</v>
      </c>
      <c r="B1883" s="25" t="s">
        <v>64</v>
      </c>
      <c r="C1883" s="27">
        <v>143</v>
      </c>
      <c r="D1883" s="26">
        <v>42</v>
      </c>
      <c r="E1883" s="26">
        <v>3936</v>
      </c>
      <c r="F1883" s="9">
        <v>225</v>
      </c>
    </row>
    <row r="1884" spans="1:6" ht="15.75" x14ac:dyDescent="0.25">
      <c r="A1884" s="25" t="s">
        <v>457</v>
      </c>
      <c r="B1884" s="25" t="s">
        <v>61</v>
      </c>
      <c r="C1884" s="27">
        <v>1333</v>
      </c>
      <c r="D1884" s="26">
        <v>275</v>
      </c>
      <c r="E1884" s="26">
        <v>34002</v>
      </c>
      <c r="F1884" s="9">
        <v>1739</v>
      </c>
    </row>
    <row r="1885" spans="1:6" ht="15.75" x14ac:dyDescent="0.25">
      <c r="A1885" s="25" t="s">
        <v>458</v>
      </c>
      <c r="B1885" s="25" t="s">
        <v>61</v>
      </c>
      <c r="C1885" s="27">
        <v>204</v>
      </c>
      <c r="D1885" s="26">
        <v>115</v>
      </c>
      <c r="E1885" s="26">
        <v>47315</v>
      </c>
      <c r="F1885" s="9">
        <v>579</v>
      </c>
    </row>
    <row r="1886" spans="1:6" ht="15.75" x14ac:dyDescent="0.25">
      <c r="A1886" s="25" t="s">
        <v>459</v>
      </c>
      <c r="B1886" s="25" t="s">
        <v>61</v>
      </c>
      <c r="C1886" s="27">
        <v>295</v>
      </c>
      <c r="D1886" s="26">
        <v>441</v>
      </c>
      <c r="E1886" s="26">
        <v>24969</v>
      </c>
      <c r="F1886" s="9">
        <v>519</v>
      </c>
    </row>
    <row r="1887" spans="1:6" ht="15.75" x14ac:dyDescent="0.25">
      <c r="A1887" s="25" t="s">
        <v>460</v>
      </c>
      <c r="B1887" s="25" t="s">
        <v>64</v>
      </c>
      <c r="C1887" s="27">
        <v>133</v>
      </c>
      <c r="D1887" s="26">
        <v>7</v>
      </c>
      <c r="E1887" s="26">
        <v>441</v>
      </c>
      <c r="F1887" s="9">
        <v>212</v>
      </c>
    </row>
    <row r="1888" spans="1:6" ht="15.75" x14ac:dyDescent="0.25">
      <c r="A1888" s="25" t="s">
        <v>2581</v>
      </c>
      <c r="B1888" s="25" t="s">
        <v>61</v>
      </c>
      <c r="C1888" s="27">
        <v>0</v>
      </c>
      <c r="D1888" s="26">
        <v>1</v>
      </c>
      <c r="E1888" s="26">
        <v>4</v>
      </c>
      <c r="F1888" s="9">
        <v>17</v>
      </c>
    </row>
    <row r="1889" spans="1:6" ht="15.75" x14ac:dyDescent="0.25">
      <c r="A1889" s="25" t="s">
        <v>461</v>
      </c>
      <c r="B1889" s="25" t="s">
        <v>61</v>
      </c>
      <c r="C1889" s="27">
        <v>19</v>
      </c>
      <c r="D1889" s="26">
        <v>48</v>
      </c>
      <c r="E1889" s="26">
        <v>14088</v>
      </c>
      <c r="F1889" s="9">
        <v>189</v>
      </c>
    </row>
    <row r="1890" spans="1:6" ht="15.75" x14ac:dyDescent="0.25">
      <c r="A1890" s="25" t="s">
        <v>462</v>
      </c>
      <c r="B1890" s="25" t="s">
        <v>61</v>
      </c>
      <c r="C1890" s="27">
        <v>1200</v>
      </c>
      <c r="D1890" s="26">
        <v>77</v>
      </c>
      <c r="E1890" s="26">
        <v>186922</v>
      </c>
      <c r="F1890" s="9">
        <v>1785</v>
      </c>
    </row>
    <row r="1891" spans="1:6" ht="15.75" x14ac:dyDescent="0.25">
      <c r="A1891" s="25" t="s">
        <v>2582</v>
      </c>
      <c r="B1891" s="25" t="s">
        <v>2520</v>
      </c>
      <c r="C1891" s="27">
        <v>10</v>
      </c>
      <c r="D1891" s="26">
        <v>32</v>
      </c>
      <c r="E1891" s="26">
        <v>1035</v>
      </c>
      <c r="F1891" s="9">
        <v>17</v>
      </c>
    </row>
    <row r="1892" spans="1:6" ht="15.75" x14ac:dyDescent="0.25">
      <c r="A1892" s="25" t="s">
        <v>463</v>
      </c>
      <c r="B1892" s="25" t="s">
        <v>61</v>
      </c>
      <c r="C1892" s="27">
        <v>65</v>
      </c>
      <c r="D1892" s="26">
        <v>61</v>
      </c>
      <c r="E1892" s="26">
        <v>1755</v>
      </c>
      <c r="F1892" s="9">
        <v>346</v>
      </c>
    </row>
    <row r="1893" spans="1:6" ht="15.75" x14ac:dyDescent="0.25">
      <c r="A1893" s="25" t="s">
        <v>464</v>
      </c>
      <c r="B1893" s="25" t="s">
        <v>64</v>
      </c>
      <c r="C1893" s="27">
        <v>551</v>
      </c>
      <c r="D1893" s="26">
        <v>180</v>
      </c>
      <c r="E1893" s="26">
        <v>15211</v>
      </c>
      <c r="F1893" s="9">
        <v>4186</v>
      </c>
    </row>
    <row r="1894" spans="1:6" ht="15.75" x14ac:dyDescent="0.25">
      <c r="A1894" s="25" t="s">
        <v>2583</v>
      </c>
      <c r="B1894" s="25" t="s">
        <v>2520</v>
      </c>
      <c r="C1894" s="27">
        <v>561</v>
      </c>
      <c r="D1894" s="26">
        <v>1943</v>
      </c>
      <c r="E1894" s="26">
        <v>35421</v>
      </c>
      <c r="F1894" s="9">
        <v>1547</v>
      </c>
    </row>
    <row r="1895" spans="1:6" ht="15.75" x14ac:dyDescent="0.25">
      <c r="A1895" s="25" t="s">
        <v>465</v>
      </c>
      <c r="B1895" s="25" t="s">
        <v>61</v>
      </c>
      <c r="C1895" s="27">
        <v>275</v>
      </c>
      <c r="D1895" s="26">
        <v>149</v>
      </c>
      <c r="E1895" s="26">
        <v>7232</v>
      </c>
      <c r="F1895" s="9">
        <v>555</v>
      </c>
    </row>
    <row r="1896" spans="1:6" ht="15.75" x14ac:dyDescent="0.25">
      <c r="A1896" s="25" t="s">
        <v>2584</v>
      </c>
      <c r="B1896" s="25" t="s">
        <v>61</v>
      </c>
      <c r="C1896" s="27">
        <v>44</v>
      </c>
      <c r="D1896" s="26">
        <v>7</v>
      </c>
      <c r="E1896" s="26">
        <v>281</v>
      </c>
      <c r="F1896" s="9">
        <v>82</v>
      </c>
    </row>
    <row r="1897" spans="1:6" ht="15.75" x14ac:dyDescent="0.25">
      <c r="A1897" s="25" t="s">
        <v>2585</v>
      </c>
      <c r="B1897" s="25" t="s">
        <v>64</v>
      </c>
      <c r="C1897" s="27">
        <v>3</v>
      </c>
      <c r="D1897" s="26">
        <v>1</v>
      </c>
      <c r="E1897" s="26">
        <v>6</v>
      </c>
      <c r="F1897" s="9">
        <v>17</v>
      </c>
    </row>
    <row r="1898" spans="1:6" ht="15.75" x14ac:dyDescent="0.25">
      <c r="A1898" s="25" t="s">
        <v>466</v>
      </c>
      <c r="B1898" s="25" t="s">
        <v>64</v>
      </c>
      <c r="C1898" s="27">
        <v>84</v>
      </c>
      <c r="D1898" s="26">
        <v>6</v>
      </c>
      <c r="E1898" s="26">
        <v>798</v>
      </c>
      <c r="F1898" s="9">
        <v>107</v>
      </c>
    </row>
    <row r="1899" spans="1:6" ht="15.75" x14ac:dyDescent="0.25">
      <c r="A1899" s="25" t="s">
        <v>2586</v>
      </c>
      <c r="B1899" s="25" t="s">
        <v>61</v>
      </c>
      <c r="C1899" s="27">
        <v>0</v>
      </c>
      <c r="D1899" s="26">
        <v>370</v>
      </c>
      <c r="E1899" s="26">
        <v>13006</v>
      </c>
      <c r="F1899" s="9">
        <v>41</v>
      </c>
    </row>
    <row r="1900" spans="1:6" ht="15.75" x14ac:dyDescent="0.25">
      <c r="A1900" s="25" t="s">
        <v>467</v>
      </c>
      <c r="B1900" s="25" t="s">
        <v>61</v>
      </c>
      <c r="C1900" s="27">
        <v>527</v>
      </c>
      <c r="D1900" s="26">
        <v>51</v>
      </c>
      <c r="E1900" s="26">
        <v>2038</v>
      </c>
      <c r="F1900" s="9">
        <v>937</v>
      </c>
    </row>
    <row r="1901" spans="1:6" ht="15.75" x14ac:dyDescent="0.25">
      <c r="A1901" s="25" t="s">
        <v>468</v>
      </c>
      <c r="B1901" s="25" t="s">
        <v>61</v>
      </c>
      <c r="C1901" s="27">
        <v>43</v>
      </c>
      <c r="D1901" s="26">
        <v>133</v>
      </c>
      <c r="E1901" s="26">
        <v>6752</v>
      </c>
      <c r="F1901" s="9">
        <v>243</v>
      </c>
    </row>
    <row r="1902" spans="1:6" ht="15.75" x14ac:dyDescent="0.25">
      <c r="A1902" s="25" t="s">
        <v>469</v>
      </c>
      <c r="B1902" s="25" t="s">
        <v>61</v>
      </c>
      <c r="C1902" s="27">
        <v>926</v>
      </c>
      <c r="D1902" s="26">
        <v>168</v>
      </c>
      <c r="E1902" s="26">
        <v>34733</v>
      </c>
      <c r="F1902" s="9">
        <v>1812</v>
      </c>
    </row>
    <row r="1903" spans="1:6" ht="15.75" x14ac:dyDescent="0.25">
      <c r="A1903" s="25" t="s">
        <v>470</v>
      </c>
      <c r="B1903" s="25" t="s">
        <v>64</v>
      </c>
      <c r="C1903" s="27">
        <v>182</v>
      </c>
      <c r="D1903" s="26">
        <v>180</v>
      </c>
      <c r="E1903" s="26">
        <v>12144</v>
      </c>
      <c r="F1903" s="9">
        <v>329</v>
      </c>
    </row>
    <row r="1904" spans="1:6" ht="15.75" x14ac:dyDescent="0.25">
      <c r="A1904" s="25" t="s">
        <v>2587</v>
      </c>
      <c r="B1904" s="25" t="s">
        <v>64</v>
      </c>
      <c r="C1904" s="27">
        <v>15</v>
      </c>
      <c r="D1904" s="26">
        <v>2</v>
      </c>
      <c r="E1904" s="26">
        <v>162</v>
      </c>
      <c r="F1904" s="9">
        <v>55</v>
      </c>
    </row>
    <row r="1905" spans="1:6" ht="15.75" x14ac:dyDescent="0.25">
      <c r="A1905" s="25" t="s">
        <v>2588</v>
      </c>
      <c r="B1905" s="25" t="s">
        <v>2520</v>
      </c>
      <c r="C1905" s="27">
        <v>15</v>
      </c>
      <c r="D1905" s="26">
        <v>18</v>
      </c>
      <c r="E1905" s="26">
        <v>419</v>
      </c>
      <c r="F1905" s="9">
        <v>99</v>
      </c>
    </row>
    <row r="1906" spans="1:6" ht="15.75" x14ac:dyDescent="0.25">
      <c r="A1906" s="25" t="s">
        <v>471</v>
      </c>
      <c r="B1906" s="25" t="s">
        <v>64</v>
      </c>
      <c r="C1906" s="27">
        <v>82</v>
      </c>
      <c r="D1906" s="26">
        <v>36</v>
      </c>
      <c r="E1906" s="26">
        <v>5732</v>
      </c>
      <c r="F1906" s="9">
        <v>182</v>
      </c>
    </row>
    <row r="1907" spans="1:6" ht="15.75" x14ac:dyDescent="0.25">
      <c r="A1907" s="25" t="s">
        <v>472</v>
      </c>
      <c r="B1907" s="25" t="s">
        <v>61</v>
      </c>
      <c r="C1907" s="27">
        <v>29</v>
      </c>
      <c r="D1907" s="26">
        <v>69</v>
      </c>
      <c r="E1907" s="26">
        <v>1701</v>
      </c>
      <c r="F1907" s="9">
        <v>392</v>
      </c>
    </row>
    <row r="1908" spans="1:6" ht="15.75" x14ac:dyDescent="0.25">
      <c r="A1908" s="25" t="s">
        <v>473</v>
      </c>
      <c r="B1908" s="25" t="s">
        <v>61</v>
      </c>
      <c r="C1908" s="27">
        <v>135</v>
      </c>
      <c r="D1908" s="26">
        <v>32</v>
      </c>
      <c r="E1908" s="26">
        <v>5929</v>
      </c>
      <c r="F1908" s="9">
        <v>182</v>
      </c>
    </row>
    <row r="1909" spans="1:6" ht="15.75" x14ac:dyDescent="0.25">
      <c r="A1909" s="25" t="s">
        <v>474</v>
      </c>
      <c r="B1909" s="25" t="s">
        <v>64</v>
      </c>
      <c r="C1909" s="27">
        <v>116</v>
      </c>
      <c r="D1909" s="26">
        <v>16</v>
      </c>
      <c r="E1909" s="26">
        <v>743</v>
      </c>
      <c r="F1909" s="9">
        <v>177</v>
      </c>
    </row>
    <row r="1910" spans="1:6" ht="15.75" x14ac:dyDescent="0.25">
      <c r="A1910" s="25" t="s">
        <v>475</v>
      </c>
      <c r="B1910" s="25" t="s">
        <v>64</v>
      </c>
      <c r="C1910" s="27">
        <v>820</v>
      </c>
      <c r="D1910" s="26">
        <v>685</v>
      </c>
      <c r="E1910" s="26">
        <v>137567</v>
      </c>
      <c r="F1910" s="9">
        <v>1303</v>
      </c>
    </row>
    <row r="1911" spans="1:6" ht="15.75" x14ac:dyDescent="0.25">
      <c r="A1911" s="25" t="s">
        <v>476</v>
      </c>
      <c r="B1911" s="25" t="s">
        <v>64</v>
      </c>
      <c r="C1911" s="27">
        <v>4307</v>
      </c>
      <c r="D1911" s="26">
        <v>481</v>
      </c>
      <c r="E1911" s="26">
        <v>43503</v>
      </c>
      <c r="F1911" s="9">
        <v>5952</v>
      </c>
    </row>
    <row r="1912" spans="1:6" ht="15.75" x14ac:dyDescent="0.25">
      <c r="A1912" s="25" t="s">
        <v>2589</v>
      </c>
      <c r="B1912" s="25" t="s">
        <v>64</v>
      </c>
      <c r="C1912" s="27">
        <v>19</v>
      </c>
      <c r="D1912" s="26">
        <v>0</v>
      </c>
      <c r="E1912" s="26">
        <v>0</v>
      </c>
      <c r="F1912" s="9">
        <v>38</v>
      </c>
    </row>
    <row r="1913" spans="1:6" ht="15.75" x14ac:dyDescent="0.25">
      <c r="A1913" s="25" t="s">
        <v>2590</v>
      </c>
      <c r="B1913" s="25" t="s">
        <v>61</v>
      </c>
      <c r="C1913" s="27">
        <v>0</v>
      </c>
      <c r="D1913" s="26">
        <v>1</v>
      </c>
      <c r="E1913" s="26">
        <v>2</v>
      </c>
      <c r="F1913" s="9">
        <v>2</v>
      </c>
    </row>
    <row r="1914" spans="1:6" ht="15.75" x14ac:dyDescent="0.25">
      <c r="A1914" s="25" t="s">
        <v>2591</v>
      </c>
      <c r="B1914" s="25" t="s">
        <v>64</v>
      </c>
      <c r="C1914" s="27">
        <v>609</v>
      </c>
      <c r="D1914" s="26">
        <v>2</v>
      </c>
      <c r="E1914" s="26">
        <v>20</v>
      </c>
      <c r="F1914" s="9">
        <v>964</v>
      </c>
    </row>
    <row r="1915" spans="1:6" ht="15.75" x14ac:dyDescent="0.25">
      <c r="A1915" s="25" t="s">
        <v>477</v>
      </c>
      <c r="B1915" s="25" t="s">
        <v>64</v>
      </c>
      <c r="C1915" s="27">
        <v>91</v>
      </c>
      <c r="D1915" s="26">
        <v>33</v>
      </c>
      <c r="E1915" s="26">
        <v>1831</v>
      </c>
      <c r="F1915" s="9">
        <v>239</v>
      </c>
    </row>
    <row r="1916" spans="1:6" ht="15.75" x14ac:dyDescent="0.25">
      <c r="A1916" s="25" t="s">
        <v>478</v>
      </c>
      <c r="B1916" s="25" t="s">
        <v>61</v>
      </c>
      <c r="C1916" s="27">
        <v>882</v>
      </c>
      <c r="D1916" s="26">
        <v>629</v>
      </c>
      <c r="E1916" s="26">
        <v>136917</v>
      </c>
      <c r="F1916" s="9">
        <v>1526</v>
      </c>
    </row>
    <row r="1917" spans="1:6" ht="15.75" x14ac:dyDescent="0.25">
      <c r="A1917" s="25" t="s">
        <v>479</v>
      </c>
      <c r="B1917" s="25" t="s">
        <v>61</v>
      </c>
      <c r="C1917" s="27">
        <v>111</v>
      </c>
      <c r="D1917" s="26">
        <v>523</v>
      </c>
      <c r="E1917" s="26">
        <v>737842</v>
      </c>
      <c r="F1917" s="9">
        <v>254</v>
      </c>
    </row>
    <row r="1918" spans="1:6" ht="15.75" x14ac:dyDescent="0.25">
      <c r="A1918" s="25" t="s">
        <v>480</v>
      </c>
      <c r="B1918" s="25" t="s">
        <v>61</v>
      </c>
      <c r="C1918" s="27">
        <v>1206</v>
      </c>
      <c r="D1918" s="26">
        <v>459</v>
      </c>
      <c r="E1918" s="26">
        <v>80183</v>
      </c>
      <c r="F1918" s="9">
        <v>1852</v>
      </c>
    </row>
    <row r="1919" spans="1:6" ht="15.75" x14ac:dyDescent="0.25">
      <c r="A1919" s="25" t="s">
        <v>481</v>
      </c>
      <c r="B1919" s="25" t="s">
        <v>61</v>
      </c>
      <c r="C1919" s="27">
        <v>104</v>
      </c>
      <c r="D1919" s="26">
        <v>377</v>
      </c>
      <c r="E1919" s="26">
        <v>61613</v>
      </c>
      <c r="F1919" s="9">
        <v>157</v>
      </c>
    </row>
    <row r="1920" spans="1:6" ht="15.75" x14ac:dyDescent="0.25">
      <c r="A1920" s="25" t="s">
        <v>482</v>
      </c>
      <c r="B1920" s="25" t="s">
        <v>61</v>
      </c>
      <c r="C1920" s="27">
        <v>12</v>
      </c>
      <c r="D1920" s="26">
        <v>0</v>
      </c>
      <c r="E1920" s="26">
        <v>0</v>
      </c>
      <c r="F1920" s="9">
        <v>114</v>
      </c>
    </row>
    <row r="1921" spans="1:6" ht="15.75" x14ac:dyDescent="0.25">
      <c r="A1921" s="25" t="s">
        <v>483</v>
      </c>
      <c r="B1921" s="25" t="s">
        <v>61</v>
      </c>
      <c r="C1921" s="27">
        <v>0</v>
      </c>
      <c r="D1921" s="26">
        <v>8</v>
      </c>
      <c r="E1921" s="26">
        <v>1891</v>
      </c>
      <c r="F1921" s="9">
        <v>328</v>
      </c>
    </row>
    <row r="1922" spans="1:6" ht="15.75" x14ac:dyDescent="0.25">
      <c r="A1922" s="25" t="s">
        <v>2592</v>
      </c>
      <c r="B1922" s="25" t="s">
        <v>64</v>
      </c>
      <c r="C1922" s="27">
        <v>19</v>
      </c>
      <c r="D1922" s="26">
        <v>4</v>
      </c>
      <c r="E1922" s="26">
        <v>32</v>
      </c>
      <c r="F1922" s="9">
        <v>26</v>
      </c>
    </row>
    <row r="1923" spans="1:6" ht="15.75" x14ac:dyDescent="0.25">
      <c r="A1923" s="25" t="s">
        <v>484</v>
      </c>
      <c r="B1923" s="25" t="s">
        <v>64</v>
      </c>
      <c r="C1923" s="27">
        <v>313</v>
      </c>
      <c r="D1923" s="26">
        <v>25</v>
      </c>
      <c r="E1923" s="26">
        <v>2136</v>
      </c>
      <c r="F1923" s="9">
        <v>451</v>
      </c>
    </row>
    <row r="1924" spans="1:6" ht="15.75" x14ac:dyDescent="0.25">
      <c r="A1924" s="25" t="s">
        <v>2593</v>
      </c>
      <c r="B1924" s="25" t="s">
        <v>64</v>
      </c>
      <c r="C1924" s="27">
        <v>0</v>
      </c>
      <c r="D1924" s="26">
        <v>2</v>
      </c>
      <c r="E1924" s="26">
        <v>84</v>
      </c>
      <c r="F1924" s="9">
        <v>19</v>
      </c>
    </row>
    <row r="1925" spans="1:6" ht="15.75" x14ac:dyDescent="0.25">
      <c r="A1925" s="25" t="s">
        <v>485</v>
      </c>
      <c r="B1925" s="25" t="s">
        <v>64</v>
      </c>
      <c r="C1925" s="27">
        <v>149</v>
      </c>
      <c r="D1925" s="26">
        <v>7</v>
      </c>
      <c r="E1925" s="26">
        <v>304</v>
      </c>
      <c r="F1925" s="9">
        <v>212</v>
      </c>
    </row>
    <row r="1926" spans="1:6" ht="15.75" x14ac:dyDescent="0.25">
      <c r="A1926" s="25" t="s">
        <v>486</v>
      </c>
      <c r="B1926" s="25" t="s">
        <v>64</v>
      </c>
      <c r="C1926" s="27">
        <v>278</v>
      </c>
      <c r="D1926" s="26">
        <v>83</v>
      </c>
      <c r="E1926" s="26">
        <v>5965</v>
      </c>
      <c r="F1926" s="9">
        <v>543</v>
      </c>
    </row>
    <row r="1927" spans="1:6" ht="15.75" x14ac:dyDescent="0.25">
      <c r="A1927" s="25" t="s">
        <v>487</v>
      </c>
      <c r="B1927" s="25" t="s">
        <v>64</v>
      </c>
      <c r="C1927" s="27">
        <v>48</v>
      </c>
      <c r="D1927" s="26">
        <v>18</v>
      </c>
      <c r="E1927" s="26">
        <v>2299</v>
      </c>
      <c r="F1927" s="9">
        <v>147</v>
      </c>
    </row>
    <row r="1928" spans="1:6" ht="15.75" x14ac:dyDescent="0.25">
      <c r="A1928" s="25" t="s">
        <v>2594</v>
      </c>
      <c r="B1928" s="25" t="s">
        <v>64</v>
      </c>
      <c r="C1928" s="27">
        <v>7</v>
      </c>
      <c r="D1928" s="26">
        <v>0</v>
      </c>
      <c r="E1928" s="26">
        <v>0</v>
      </c>
      <c r="F1928" s="9">
        <v>9</v>
      </c>
    </row>
    <row r="1929" spans="1:6" ht="15.75" x14ac:dyDescent="0.25">
      <c r="A1929" s="25" t="s">
        <v>2595</v>
      </c>
      <c r="B1929" s="25" t="s">
        <v>61</v>
      </c>
      <c r="C1929" s="27">
        <v>5</v>
      </c>
      <c r="D1929" s="26">
        <v>40</v>
      </c>
      <c r="E1929" s="26">
        <v>8088</v>
      </c>
      <c r="F1929" s="9">
        <v>55</v>
      </c>
    </row>
    <row r="1930" spans="1:6" ht="15.75" x14ac:dyDescent="0.25">
      <c r="A1930" s="25" t="s">
        <v>2596</v>
      </c>
      <c r="B1930" s="25" t="s">
        <v>64</v>
      </c>
      <c r="C1930" s="27">
        <v>22</v>
      </c>
      <c r="D1930" s="26">
        <v>2</v>
      </c>
      <c r="E1930" s="26">
        <v>54</v>
      </c>
      <c r="F1930" s="9">
        <v>59</v>
      </c>
    </row>
    <row r="1931" spans="1:6" ht="15.75" x14ac:dyDescent="0.25">
      <c r="A1931" s="25" t="s">
        <v>488</v>
      </c>
      <c r="B1931" s="25" t="s">
        <v>61</v>
      </c>
      <c r="C1931" s="27">
        <v>30</v>
      </c>
      <c r="D1931" s="26">
        <v>0</v>
      </c>
      <c r="E1931" s="26">
        <v>0</v>
      </c>
      <c r="F1931" s="9">
        <v>136</v>
      </c>
    </row>
    <row r="1932" spans="1:6" ht="15.75" x14ac:dyDescent="0.25">
      <c r="A1932" s="25" t="s">
        <v>489</v>
      </c>
      <c r="B1932" s="25" t="s">
        <v>64</v>
      </c>
      <c r="C1932" s="27">
        <v>105</v>
      </c>
      <c r="D1932" s="26">
        <v>58</v>
      </c>
      <c r="E1932" s="26">
        <v>10986</v>
      </c>
      <c r="F1932" s="9">
        <v>206</v>
      </c>
    </row>
    <row r="1933" spans="1:6" ht="15.75" x14ac:dyDescent="0.25">
      <c r="A1933" s="25" t="s">
        <v>2597</v>
      </c>
      <c r="B1933" s="25" t="s">
        <v>64</v>
      </c>
      <c r="C1933" s="27">
        <v>0</v>
      </c>
      <c r="D1933" s="26">
        <v>1</v>
      </c>
      <c r="E1933" s="26">
        <v>152</v>
      </c>
      <c r="F1933" s="9">
        <v>14</v>
      </c>
    </row>
    <row r="1934" spans="1:6" ht="15.75" x14ac:dyDescent="0.25">
      <c r="A1934" s="25" t="s">
        <v>2598</v>
      </c>
      <c r="B1934" s="25" t="s">
        <v>64</v>
      </c>
      <c r="C1934" s="27">
        <v>39</v>
      </c>
      <c r="D1934" s="26">
        <v>50</v>
      </c>
      <c r="E1934" s="26">
        <v>3138</v>
      </c>
      <c r="F1934" s="9">
        <v>68</v>
      </c>
    </row>
    <row r="1935" spans="1:6" ht="15.75" x14ac:dyDescent="0.25">
      <c r="A1935" s="25" t="s">
        <v>2599</v>
      </c>
      <c r="B1935" s="25" t="s">
        <v>64</v>
      </c>
      <c r="C1935" s="27">
        <v>0</v>
      </c>
      <c r="D1935" s="26">
        <v>0</v>
      </c>
      <c r="E1935" s="26">
        <v>0</v>
      </c>
      <c r="F1935" s="9">
        <v>0</v>
      </c>
    </row>
    <row r="1936" spans="1:6" ht="15.75" x14ac:dyDescent="0.25">
      <c r="A1936" s="25" t="s">
        <v>490</v>
      </c>
      <c r="B1936" s="25" t="s">
        <v>61</v>
      </c>
      <c r="C1936" s="27">
        <v>97</v>
      </c>
      <c r="D1936" s="26">
        <v>42</v>
      </c>
      <c r="E1936" s="26">
        <v>1675</v>
      </c>
      <c r="F1936" s="9">
        <v>353</v>
      </c>
    </row>
    <row r="1937" spans="1:6" ht="15.75" x14ac:dyDescent="0.25">
      <c r="A1937" s="25" t="s">
        <v>2600</v>
      </c>
      <c r="B1937" s="25" t="s">
        <v>64</v>
      </c>
      <c r="C1937" s="27">
        <v>16</v>
      </c>
      <c r="D1937" s="26">
        <v>12</v>
      </c>
      <c r="E1937" s="26">
        <v>909</v>
      </c>
      <c r="F1937" s="9">
        <v>32</v>
      </c>
    </row>
    <row r="1938" spans="1:6" ht="15.75" x14ac:dyDescent="0.25">
      <c r="A1938" s="25" t="s">
        <v>2601</v>
      </c>
      <c r="B1938" s="25" t="s">
        <v>64</v>
      </c>
      <c r="C1938" s="27">
        <v>0</v>
      </c>
      <c r="D1938" s="26">
        <v>2</v>
      </c>
      <c r="E1938" s="26">
        <v>183</v>
      </c>
      <c r="F1938" s="9">
        <v>19</v>
      </c>
    </row>
    <row r="1939" spans="1:6" ht="15.75" x14ac:dyDescent="0.25">
      <c r="A1939" s="25" t="s">
        <v>491</v>
      </c>
      <c r="B1939" s="25" t="s">
        <v>64</v>
      </c>
      <c r="C1939" s="27">
        <v>93</v>
      </c>
      <c r="D1939" s="26">
        <v>2</v>
      </c>
      <c r="E1939" s="26">
        <v>15</v>
      </c>
      <c r="F1939" s="9">
        <v>118</v>
      </c>
    </row>
    <row r="1940" spans="1:6" ht="15.75" x14ac:dyDescent="0.25">
      <c r="A1940" s="25" t="s">
        <v>2602</v>
      </c>
      <c r="B1940" s="25" t="s">
        <v>64</v>
      </c>
      <c r="C1940" s="27">
        <v>22</v>
      </c>
      <c r="D1940" s="26">
        <v>4</v>
      </c>
      <c r="E1940" s="26">
        <v>332</v>
      </c>
      <c r="F1940" s="9">
        <v>33</v>
      </c>
    </row>
    <row r="1941" spans="1:6" ht="15.75" x14ac:dyDescent="0.25">
      <c r="A1941" s="25" t="s">
        <v>492</v>
      </c>
      <c r="B1941" s="25" t="s">
        <v>64</v>
      </c>
      <c r="C1941" s="27">
        <v>80</v>
      </c>
      <c r="D1941" s="26">
        <v>30</v>
      </c>
      <c r="E1941" s="26">
        <v>1733</v>
      </c>
      <c r="F1941" s="9">
        <v>199</v>
      </c>
    </row>
    <row r="1942" spans="1:6" ht="15.75" x14ac:dyDescent="0.25">
      <c r="A1942" s="25" t="s">
        <v>493</v>
      </c>
      <c r="B1942" s="25" t="s">
        <v>61</v>
      </c>
      <c r="C1942" s="27">
        <v>65</v>
      </c>
      <c r="D1942" s="26">
        <v>63</v>
      </c>
      <c r="E1942" s="26">
        <v>2183</v>
      </c>
      <c r="F1942" s="9">
        <v>186</v>
      </c>
    </row>
    <row r="1943" spans="1:6" ht="15.75" x14ac:dyDescent="0.25">
      <c r="A1943" s="25" t="s">
        <v>494</v>
      </c>
      <c r="B1943" s="25" t="s">
        <v>64</v>
      </c>
      <c r="C1943" s="27">
        <v>153</v>
      </c>
      <c r="D1943" s="26">
        <v>93</v>
      </c>
      <c r="E1943" s="26">
        <v>8482</v>
      </c>
      <c r="F1943" s="9">
        <v>340</v>
      </c>
    </row>
    <row r="1944" spans="1:6" ht="15.75" x14ac:dyDescent="0.25">
      <c r="A1944" s="25" t="s">
        <v>2603</v>
      </c>
      <c r="B1944" s="25" t="s">
        <v>64</v>
      </c>
      <c r="C1944" s="27">
        <v>42</v>
      </c>
      <c r="D1944" s="26">
        <v>16</v>
      </c>
      <c r="E1944" s="26">
        <v>1552</v>
      </c>
      <c r="F1944" s="9">
        <v>91</v>
      </c>
    </row>
    <row r="1945" spans="1:6" ht="15.75" x14ac:dyDescent="0.25">
      <c r="A1945" s="25" t="s">
        <v>495</v>
      </c>
      <c r="B1945" s="25" t="s">
        <v>64</v>
      </c>
      <c r="C1945" s="27">
        <v>68</v>
      </c>
      <c r="D1945" s="26">
        <v>17</v>
      </c>
      <c r="E1945" s="26">
        <v>1740</v>
      </c>
      <c r="F1945" s="9">
        <v>169</v>
      </c>
    </row>
    <row r="1946" spans="1:6" ht="15.75" x14ac:dyDescent="0.25">
      <c r="A1946" s="25" t="s">
        <v>496</v>
      </c>
      <c r="B1946" s="25" t="s">
        <v>61</v>
      </c>
      <c r="C1946" s="27">
        <v>44</v>
      </c>
      <c r="D1946" s="26">
        <v>51</v>
      </c>
      <c r="E1946" s="26">
        <v>1144</v>
      </c>
      <c r="F1946" s="9">
        <v>135</v>
      </c>
    </row>
    <row r="1947" spans="1:6" ht="15.75" x14ac:dyDescent="0.25">
      <c r="A1947" s="25" t="s">
        <v>497</v>
      </c>
      <c r="B1947" s="25" t="s">
        <v>64</v>
      </c>
      <c r="C1947" s="27">
        <v>160</v>
      </c>
      <c r="D1947" s="26">
        <v>166</v>
      </c>
      <c r="E1947" s="26">
        <v>11428</v>
      </c>
      <c r="F1947" s="9">
        <v>228</v>
      </c>
    </row>
    <row r="1948" spans="1:6" ht="15.75" x14ac:dyDescent="0.25">
      <c r="A1948" s="25" t="s">
        <v>498</v>
      </c>
      <c r="B1948" s="25" t="s">
        <v>64</v>
      </c>
      <c r="C1948" s="27">
        <v>1503</v>
      </c>
      <c r="D1948" s="26">
        <v>73</v>
      </c>
      <c r="E1948" s="26">
        <v>5101</v>
      </c>
      <c r="F1948" s="9">
        <v>5159</v>
      </c>
    </row>
    <row r="1949" spans="1:6" ht="15.75" x14ac:dyDescent="0.25">
      <c r="A1949" s="25" t="s">
        <v>499</v>
      </c>
      <c r="B1949" s="25" t="s">
        <v>61</v>
      </c>
      <c r="C1949" s="27">
        <v>1526</v>
      </c>
      <c r="D1949" s="26">
        <v>60</v>
      </c>
      <c r="E1949" s="26">
        <v>4127</v>
      </c>
      <c r="F1949" s="9">
        <v>3418</v>
      </c>
    </row>
    <row r="1950" spans="1:6" ht="15.75" x14ac:dyDescent="0.25">
      <c r="A1950" s="25" t="s">
        <v>500</v>
      </c>
      <c r="B1950" s="25" t="s">
        <v>61</v>
      </c>
      <c r="C1950" s="27">
        <v>15</v>
      </c>
      <c r="D1950" s="26">
        <v>98</v>
      </c>
      <c r="E1950" s="26">
        <v>5517</v>
      </c>
      <c r="F1950" s="9">
        <v>983</v>
      </c>
    </row>
    <row r="1951" spans="1:6" ht="15.75" x14ac:dyDescent="0.25">
      <c r="A1951" s="25" t="s">
        <v>501</v>
      </c>
      <c r="B1951" s="25" t="s">
        <v>64</v>
      </c>
      <c r="C1951" s="27">
        <v>456</v>
      </c>
      <c r="D1951" s="26">
        <v>4</v>
      </c>
      <c r="E1951" s="26">
        <v>164</v>
      </c>
      <c r="F1951" s="9">
        <v>658</v>
      </c>
    </row>
    <row r="1952" spans="1:6" ht="15.75" x14ac:dyDescent="0.25">
      <c r="A1952" s="25" t="s">
        <v>502</v>
      </c>
      <c r="B1952" s="25" t="s">
        <v>64</v>
      </c>
      <c r="C1952" s="27">
        <v>1052</v>
      </c>
      <c r="D1952" s="26">
        <v>185</v>
      </c>
      <c r="E1952" s="26">
        <v>25206</v>
      </c>
      <c r="F1952" s="9">
        <v>1430</v>
      </c>
    </row>
    <row r="1953" spans="1:6" ht="15.75" x14ac:dyDescent="0.25">
      <c r="A1953" s="25" t="s">
        <v>2604</v>
      </c>
      <c r="B1953" s="25" t="s">
        <v>64</v>
      </c>
      <c r="C1953" s="27">
        <v>33</v>
      </c>
      <c r="D1953" s="26">
        <v>80</v>
      </c>
      <c r="E1953" s="26">
        <v>9457</v>
      </c>
      <c r="F1953" s="9">
        <v>90</v>
      </c>
    </row>
    <row r="1954" spans="1:6" ht="15.75" x14ac:dyDescent="0.25">
      <c r="A1954" s="25" t="s">
        <v>2605</v>
      </c>
      <c r="B1954" s="25" t="s">
        <v>64</v>
      </c>
      <c r="C1954" s="27">
        <v>4</v>
      </c>
      <c r="D1954" s="26">
        <v>16</v>
      </c>
      <c r="E1954" s="26">
        <v>2738</v>
      </c>
      <c r="F1954" s="9">
        <v>9</v>
      </c>
    </row>
    <row r="1955" spans="1:6" ht="15.75" x14ac:dyDescent="0.25">
      <c r="A1955" s="25" t="s">
        <v>2606</v>
      </c>
      <c r="B1955" s="25" t="s">
        <v>61</v>
      </c>
      <c r="C1955" s="27">
        <v>3</v>
      </c>
      <c r="D1955" s="26">
        <v>0</v>
      </c>
      <c r="E1955" s="26">
        <v>0</v>
      </c>
      <c r="F1955" s="9">
        <v>3</v>
      </c>
    </row>
    <row r="1956" spans="1:6" ht="15.75" x14ac:dyDescent="0.25">
      <c r="A1956" s="25" t="s">
        <v>2607</v>
      </c>
      <c r="B1956" s="25" t="s">
        <v>61</v>
      </c>
      <c r="C1956" s="27">
        <v>0</v>
      </c>
      <c r="D1956" s="26">
        <v>2</v>
      </c>
      <c r="E1956" s="26">
        <v>538</v>
      </c>
      <c r="F1956" s="9">
        <v>1</v>
      </c>
    </row>
    <row r="1957" spans="1:6" ht="15.75" x14ac:dyDescent="0.25">
      <c r="A1957" s="25" t="s">
        <v>2608</v>
      </c>
      <c r="B1957" s="25" t="s">
        <v>61</v>
      </c>
      <c r="C1957" s="27">
        <v>2</v>
      </c>
      <c r="D1957" s="26">
        <v>105</v>
      </c>
      <c r="E1957" s="26">
        <v>38262</v>
      </c>
      <c r="F1957" s="9">
        <v>19</v>
      </c>
    </row>
    <row r="1958" spans="1:6" ht="15.75" x14ac:dyDescent="0.25">
      <c r="A1958" s="25" t="s">
        <v>503</v>
      </c>
      <c r="B1958" s="25" t="s">
        <v>61</v>
      </c>
      <c r="C1958" s="27">
        <v>258</v>
      </c>
      <c r="D1958" s="26">
        <v>1195</v>
      </c>
      <c r="E1958" s="26">
        <v>55139</v>
      </c>
      <c r="F1958" s="9">
        <v>459</v>
      </c>
    </row>
    <row r="1959" spans="1:6" ht="15.75" x14ac:dyDescent="0.25">
      <c r="A1959" s="25" t="s">
        <v>504</v>
      </c>
      <c r="B1959" s="25" t="s">
        <v>61</v>
      </c>
      <c r="C1959" s="27">
        <v>77</v>
      </c>
      <c r="D1959" s="26">
        <v>11</v>
      </c>
      <c r="E1959" s="26">
        <v>99</v>
      </c>
      <c r="F1959" s="9">
        <v>148</v>
      </c>
    </row>
    <row r="1960" spans="1:6" ht="15.75" x14ac:dyDescent="0.25">
      <c r="A1960" s="25" t="s">
        <v>505</v>
      </c>
      <c r="B1960" s="25" t="s">
        <v>61</v>
      </c>
      <c r="C1960" s="27">
        <v>2</v>
      </c>
      <c r="D1960" s="26">
        <v>30</v>
      </c>
      <c r="E1960" s="26">
        <v>1243</v>
      </c>
      <c r="F1960" s="9">
        <v>460</v>
      </c>
    </row>
    <row r="1961" spans="1:6" ht="15.75" x14ac:dyDescent="0.25">
      <c r="A1961" s="25" t="s">
        <v>506</v>
      </c>
      <c r="B1961" s="25" t="s">
        <v>61</v>
      </c>
      <c r="C1961" s="27">
        <v>90</v>
      </c>
      <c r="D1961" s="26">
        <v>26</v>
      </c>
      <c r="E1961" s="26">
        <v>1913</v>
      </c>
      <c r="F1961" s="9">
        <v>331</v>
      </c>
    </row>
    <row r="1962" spans="1:6" ht="15.75" x14ac:dyDescent="0.25">
      <c r="A1962" s="25" t="s">
        <v>2609</v>
      </c>
      <c r="B1962" s="25" t="s">
        <v>61</v>
      </c>
      <c r="C1962" s="27">
        <v>62</v>
      </c>
      <c r="D1962" s="26">
        <v>117</v>
      </c>
      <c r="E1962" s="26">
        <v>5965</v>
      </c>
      <c r="F1962" s="9">
        <v>81</v>
      </c>
    </row>
    <row r="1963" spans="1:6" ht="15.75" x14ac:dyDescent="0.25">
      <c r="A1963" s="25" t="s">
        <v>2610</v>
      </c>
      <c r="B1963" s="25" t="s">
        <v>61</v>
      </c>
      <c r="C1963" s="27">
        <v>16</v>
      </c>
      <c r="D1963" s="26">
        <v>26</v>
      </c>
      <c r="E1963" s="26">
        <v>4322</v>
      </c>
      <c r="F1963" s="9">
        <v>47</v>
      </c>
    </row>
    <row r="1964" spans="1:6" ht="15.75" x14ac:dyDescent="0.25">
      <c r="A1964" s="25" t="s">
        <v>507</v>
      </c>
      <c r="B1964" s="25" t="s">
        <v>64</v>
      </c>
      <c r="C1964" s="27">
        <v>285</v>
      </c>
      <c r="D1964" s="26">
        <v>3</v>
      </c>
      <c r="E1964" s="26">
        <v>441</v>
      </c>
      <c r="F1964" s="9">
        <v>380</v>
      </c>
    </row>
    <row r="1965" spans="1:6" ht="15.75" x14ac:dyDescent="0.25">
      <c r="A1965" s="25" t="s">
        <v>508</v>
      </c>
      <c r="B1965" s="25" t="s">
        <v>61</v>
      </c>
      <c r="C1965" s="27">
        <v>192</v>
      </c>
      <c r="D1965" s="26">
        <v>1006</v>
      </c>
      <c r="E1965" s="26">
        <v>68567</v>
      </c>
      <c r="F1965" s="9">
        <v>288</v>
      </c>
    </row>
    <row r="1966" spans="1:6" ht="15.75" x14ac:dyDescent="0.25">
      <c r="A1966" s="25" t="s">
        <v>509</v>
      </c>
      <c r="B1966" s="25" t="s">
        <v>61</v>
      </c>
      <c r="C1966" s="27">
        <v>354</v>
      </c>
      <c r="D1966" s="26">
        <v>2470</v>
      </c>
      <c r="E1966" s="26">
        <v>80493</v>
      </c>
      <c r="F1966" s="9">
        <v>785</v>
      </c>
    </row>
    <row r="1967" spans="1:6" ht="15.75" x14ac:dyDescent="0.25">
      <c r="A1967" s="25" t="s">
        <v>2611</v>
      </c>
      <c r="B1967" s="25" t="s">
        <v>64</v>
      </c>
      <c r="C1967" s="27">
        <v>31</v>
      </c>
      <c r="D1967" s="26">
        <v>29</v>
      </c>
      <c r="E1967" s="26">
        <v>1135</v>
      </c>
      <c r="F1967" s="9">
        <v>71</v>
      </c>
    </row>
    <row r="1968" spans="1:6" ht="15.75" x14ac:dyDescent="0.25">
      <c r="A1968" s="25" t="s">
        <v>510</v>
      </c>
      <c r="B1968" s="25" t="s">
        <v>64</v>
      </c>
      <c r="C1968" s="27">
        <v>93</v>
      </c>
      <c r="D1968" s="26">
        <v>38</v>
      </c>
      <c r="E1968" s="26">
        <v>3761</v>
      </c>
      <c r="F1968" s="9">
        <v>200</v>
      </c>
    </row>
    <row r="1969" spans="1:6" ht="15.75" x14ac:dyDescent="0.25">
      <c r="A1969" s="25" t="s">
        <v>2612</v>
      </c>
      <c r="B1969" s="25" t="s">
        <v>64</v>
      </c>
      <c r="C1969" s="27">
        <v>8</v>
      </c>
      <c r="D1969" s="26">
        <v>0</v>
      </c>
      <c r="E1969" s="26">
        <v>0</v>
      </c>
      <c r="F1969" s="9">
        <v>14</v>
      </c>
    </row>
    <row r="1970" spans="1:6" ht="15.75" x14ac:dyDescent="0.25">
      <c r="A1970" s="25" t="s">
        <v>2613</v>
      </c>
      <c r="B1970" s="25" t="s">
        <v>61</v>
      </c>
      <c r="C1970" s="27">
        <v>153</v>
      </c>
      <c r="D1970" s="26">
        <v>676</v>
      </c>
      <c r="E1970" s="26">
        <v>41224</v>
      </c>
      <c r="F1970" s="9">
        <v>231</v>
      </c>
    </row>
    <row r="1971" spans="1:6" ht="15.75" x14ac:dyDescent="0.25">
      <c r="A1971" s="25" t="s">
        <v>2614</v>
      </c>
      <c r="B1971" s="25" t="s">
        <v>61</v>
      </c>
      <c r="C1971" s="27">
        <v>0</v>
      </c>
      <c r="D1971" s="26">
        <v>26</v>
      </c>
      <c r="E1971" s="26">
        <v>403</v>
      </c>
      <c r="F1971" s="9">
        <v>32</v>
      </c>
    </row>
    <row r="1972" spans="1:6" ht="15.75" x14ac:dyDescent="0.25">
      <c r="A1972" s="25" t="s">
        <v>511</v>
      </c>
      <c r="B1972" s="25" t="s">
        <v>64</v>
      </c>
      <c r="C1972" s="27">
        <v>75</v>
      </c>
      <c r="D1972" s="26">
        <v>4</v>
      </c>
      <c r="E1972" s="26">
        <v>237</v>
      </c>
      <c r="F1972" s="9">
        <v>157</v>
      </c>
    </row>
    <row r="1973" spans="1:6" ht="15.75" x14ac:dyDescent="0.25">
      <c r="A1973" s="25" t="s">
        <v>512</v>
      </c>
      <c r="B1973" s="25" t="s">
        <v>64</v>
      </c>
      <c r="C1973" s="27">
        <v>41</v>
      </c>
      <c r="D1973" s="26">
        <v>0</v>
      </c>
      <c r="E1973" s="26">
        <v>0</v>
      </c>
      <c r="F1973" s="9">
        <v>298</v>
      </c>
    </row>
    <row r="1974" spans="1:6" ht="15.75" x14ac:dyDescent="0.25">
      <c r="A1974" s="25" t="s">
        <v>2615</v>
      </c>
      <c r="B1974" s="25" t="s">
        <v>64</v>
      </c>
      <c r="C1974" s="27">
        <v>31</v>
      </c>
      <c r="D1974" s="26">
        <v>0</v>
      </c>
      <c r="E1974" s="26">
        <v>0</v>
      </c>
      <c r="F1974" s="9">
        <v>48</v>
      </c>
    </row>
    <row r="1975" spans="1:6" ht="15.75" x14ac:dyDescent="0.25">
      <c r="A1975" s="25" t="s">
        <v>2616</v>
      </c>
      <c r="B1975" s="25" t="s">
        <v>64</v>
      </c>
      <c r="C1975" s="27">
        <v>26</v>
      </c>
      <c r="D1975" s="26">
        <v>3</v>
      </c>
      <c r="E1975" s="26">
        <v>45</v>
      </c>
      <c r="F1975" s="9">
        <v>50</v>
      </c>
    </row>
    <row r="1976" spans="1:6" ht="15.75" x14ac:dyDescent="0.25">
      <c r="A1976" s="25" t="s">
        <v>513</v>
      </c>
      <c r="B1976" s="25" t="s">
        <v>64</v>
      </c>
      <c r="C1976" s="27">
        <v>259</v>
      </c>
      <c r="D1976" s="26">
        <v>58</v>
      </c>
      <c r="E1976" s="26">
        <v>4781</v>
      </c>
      <c r="F1976" s="9">
        <v>804</v>
      </c>
    </row>
    <row r="1977" spans="1:6" ht="15.75" x14ac:dyDescent="0.25">
      <c r="A1977" s="25" t="s">
        <v>514</v>
      </c>
      <c r="B1977" s="25" t="s">
        <v>61</v>
      </c>
      <c r="C1977" s="27">
        <v>248</v>
      </c>
      <c r="D1977" s="26">
        <v>600</v>
      </c>
      <c r="E1977" s="26">
        <v>82669</v>
      </c>
      <c r="F1977" s="9">
        <v>621</v>
      </c>
    </row>
    <row r="1978" spans="1:6" ht="15.75" x14ac:dyDescent="0.25">
      <c r="A1978" s="25" t="s">
        <v>2617</v>
      </c>
      <c r="B1978" s="25" t="s">
        <v>64</v>
      </c>
      <c r="C1978" s="27">
        <v>0</v>
      </c>
      <c r="D1978" s="26">
        <v>2</v>
      </c>
      <c r="E1978" s="26">
        <v>4</v>
      </c>
      <c r="F1978" s="9">
        <v>3</v>
      </c>
    </row>
    <row r="1979" spans="1:6" ht="15.75" x14ac:dyDescent="0.25">
      <c r="A1979" s="25" t="s">
        <v>515</v>
      </c>
      <c r="B1979" s="25" t="s">
        <v>64</v>
      </c>
      <c r="C1979" s="27">
        <v>451</v>
      </c>
      <c r="D1979" s="26">
        <v>22</v>
      </c>
      <c r="E1979" s="26">
        <v>1527</v>
      </c>
      <c r="F1979" s="9">
        <v>692</v>
      </c>
    </row>
    <row r="1980" spans="1:6" ht="15.75" x14ac:dyDescent="0.25">
      <c r="A1980" s="25" t="s">
        <v>2618</v>
      </c>
      <c r="B1980" s="25" t="s">
        <v>64</v>
      </c>
      <c r="C1980" s="27">
        <v>66</v>
      </c>
      <c r="D1980" s="26">
        <v>0</v>
      </c>
      <c r="E1980" s="26">
        <v>0</v>
      </c>
      <c r="F1980" s="9">
        <v>86</v>
      </c>
    </row>
    <row r="1981" spans="1:6" ht="15.75" x14ac:dyDescent="0.25">
      <c r="A1981" s="25" t="s">
        <v>2619</v>
      </c>
      <c r="B1981" s="25" t="s">
        <v>61</v>
      </c>
      <c r="C1981" s="27">
        <v>18</v>
      </c>
      <c r="D1981" s="26">
        <v>10</v>
      </c>
      <c r="E1981" s="26">
        <v>748</v>
      </c>
      <c r="F1981" s="9">
        <v>66</v>
      </c>
    </row>
    <row r="1982" spans="1:6" ht="15.75" x14ac:dyDescent="0.25">
      <c r="A1982" s="25" t="s">
        <v>516</v>
      </c>
      <c r="B1982" s="25" t="s">
        <v>64</v>
      </c>
      <c r="C1982" s="27">
        <v>279</v>
      </c>
      <c r="D1982" s="26">
        <v>130</v>
      </c>
      <c r="E1982" s="26">
        <v>13959</v>
      </c>
      <c r="F1982" s="9">
        <v>597</v>
      </c>
    </row>
    <row r="1983" spans="1:6" ht="15.75" x14ac:dyDescent="0.25">
      <c r="A1983" s="25" t="s">
        <v>2620</v>
      </c>
      <c r="B1983" s="25" t="s">
        <v>61</v>
      </c>
      <c r="C1983" s="27">
        <v>0</v>
      </c>
      <c r="D1983" s="26">
        <v>15</v>
      </c>
      <c r="E1983" s="26">
        <v>734</v>
      </c>
      <c r="F1983" s="9">
        <v>7</v>
      </c>
    </row>
    <row r="1984" spans="1:6" ht="15.75" x14ac:dyDescent="0.25">
      <c r="A1984" s="25" t="s">
        <v>517</v>
      </c>
      <c r="B1984" s="25" t="s">
        <v>64</v>
      </c>
      <c r="C1984" s="27">
        <v>944</v>
      </c>
      <c r="D1984" s="26">
        <v>8</v>
      </c>
      <c r="E1984" s="26">
        <v>166</v>
      </c>
      <c r="F1984" s="9">
        <v>1617</v>
      </c>
    </row>
    <row r="1985" spans="1:6" ht="15.75" x14ac:dyDescent="0.25">
      <c r="A1985" s="25" t="s">
        <v>518</v>
      </c>
      <c r="B1985" s="25" t="s">
        <v>64</v>
      </c>
      <c r="C1985" s="27">
        <v>420</v>
      </c>
      <c r="D1985" s="26">
        <v>313</v>
      </c>
      <c r="E1985" s="26">
        <v>47422</v>
      </c>
      <c r="F1985" s="9">
        <v>1382</v>
      </c>
    </row>
    <row r="1986" spans="1:6" ht="15.75" x14ac:dyDescent="0.25">
      <c r="A1986" s="25" t="s">
        <v>519</v>
      </c>
      <c r="B1986" s="25" t="s">
        <v>64</v>
      </c>
      <c r="C1986" s="27">
        <v>225</v>
      </c>
      <c r="D1986" s="26">
        <v>1025</v>
      </c>
      <c r="E1986" s="26">
        <v>56598</v>
      </c>
      <c r="F1986" s="9">
        <v>590</v>
      </c>
    </row>
    <row r="1987" spans="1:6" ht="15.75" x14ac:dyDescent="0.25">
      <c r="A1987" s="25" t="s">
        <v>520</v>
      </c>
      <c r="B1987" s="25" t="s">
        <v>64</v>
      </c>
      <c r="C1987" s="27">
        <v>97</v>
      </c>
      <c r="D1987" s="26">
        <v>40</v>
      </c>
      <c r="E1987" s="26">
        <v>2602</v>
      </c>
      <c r="F1987" s="9">
        <v>144</v>
      </c>
    </row>
    <row r="1988" spans="1:6" ht="15.75" x14ac:dyDescent="0.25">
      <c r="A1988" s="25" t="s">
        <v>521</v>
      </c>
      <c r="B1988" s="25" t="s">
        <v>64</v>
      </c>
      <c r="C1988" s="27">
        <v>818</v>
      </c>
      <c r="D1988" s="26">
        <v>223</v>
      </c>
      <c r="E1988" s="26">
        <v>19734</v>
      </c>
      <c r="F1988" s="9">
        <v>926</v>
      </c>
    </row>
    <row r="1989" spans="1:6" ht="15.75" x14ac:dyDescent="0.25">
      <c r="A1989" s="25" t="s">
        <v>522</v>
      </c>
      <c r="B1989" s="25" t="s">
        <v>64</v>
      </c>
      <c r="C1989" s="27">
        <v>641</v>
      </c>
      <c r="D1989" s="26">
        <v>212</v>
      </c>
      <c r="E1989" s="26">
        <v>21013</v>
      </c>
      <c r="F1989" s="9">
        <v>696</v>
      </c>
    </row>
    <row r="1990" spans="1:6" ht="15.75" x14ac:dyDescent="0.25">
      <c r="A1990" s="25" t="s">
        <v>523</v>
      </c>
      <c r="B1990" s="25" t="s">
        <v>64</v>
      </c>
      <c r="C1990" s="27">
        <v>118</v>
      </c>
      <c r="D1990" s="26">
        <v>6</v>
      </c>
      <c r="E1990" s="26">
        <v>1273</v>
      </c>
      <c r="F1990" s="9">
        <v>208</v>
      </c>
    </row>
    <row r="1991" spans="1:6" ht="15.75" x14ac:dyDescent="0.25">
      <c r="A1991" s="25" t="s">
        <v>524</v>
      </c>
      <c r="B1991" s="25" t="s">
        <v>64</v>
      </c>
      <c r="C1991" s="27">
        <v>175</v>
      </c>
      <c r="D1991" s="26">
        <v>166</v>
      </c>
      <c r="E1991" s="26">
        <v>16233</v>
      </c>
      <c r="F1991" s="9">
        <v>320</v>
      </c>
    </row>
    <row r="1992" spans="1:6" ht="15.75" x14ac:dyDescent="0.25">
      <c r="A1992" s="25" t="s">
        <v>525</v>
      </c>
      <c r="B1992" s="25" t="s">
        <v>61</v>
      </c>
      <c r="C1992" s="27">
        <v>15</v>
      </c>
      <c r="D1992" s="26">
        <v>37</v>
      </c>
      <c r="E1992" s="26">
        <v>1346</v>
      </c>
      <c r="F1992" s="9">
        <v>118</v>
      </c>
    </row>
    <row r="1993" spans="1:6" ht="15.75" x14ac:dyDescent="0.25">
      <c r="A1993" s="25" t="s">
        <v>526</v>
      </c>
      <c r="B1993" s="25" t="s">
        <v>64</v>
      </c>
      <c r="C1993" s="27">
        <v>6</v>
      </c>
      <c r="D1993" s="26">
        <v>4</v>
      </c>
      <c r="E1993" s="26">
        <v>1933</v>
      </c>
      <c r="F1993" s="9">
        <v>126</v>
      </c>
    </row>
    <row r="1994" spans="1:6" ht="15.75" x14ac:dyDescent="0.25">
      <c r="A1994" s="25" t="s">
        <v>2621</v>
      </c>
      <c r="B1994" s="25" t="s">
        <v>61</v>
      </c>
      <c r="C1994" s="27">
        <v>2</v>
      </c>
      <c r="D1994" s="26">
        <v>101</v>
      </c>
      <c r="E1994" s="26">
        <v>2428</v>
      </c>
      <c r="F1994" s="9">
        <v>5</v>
      </c>
    </row>
    <row r="1995" spans="1:6" ht="15.75" x14ac:dyDescent="0.25">
      <c r="A1995" s="25" t="s">
        <v>2622</v>
      </c>
      <c r="B1995" s="25" t="s">
        <v>64</v>
      </c>
      <c r="C1995" s="27">
        <v>21</v>
      </c>
      <c r="D1995" s="26">
        <v>7</v>
      </c>
      <c r="E1995" s="26">
        <v>566</v>
      </c>
      <c r="F1995" s="9">
        <v>32</v>
      </c>
    </row>
    <row r="1996" spans="1:6" ht="15.75" x14ac:dyDescent="0.25">
      <c r="A1996" s="25" t="s">
        <v>2623</v>
      </c>
      <c r="B1996" s="25" t="s">
        <v>64</v>
      </c>
      <c r="C1996" s="27">
        <v>63</v>
      </c>
      <c r="D1996" s="26">
        <v>48</v>
      </c>
      <c r="E1996" s="26">
        <v>6173</v>
      </c>
      <c r="F1996" s="9">
        <v>89</v>
      </c>
    </row>
    <row r="1997" spans="1:6" ht="15.75" x14ac:dyDescent="0.25">
      <c r="A1997" s="25" t="s">
        <v>527</v>
      </c>
      <c r="B1997" s="25" t="s">
        <v>64</v>
      </c>
      <c r="C1997" s="27">
        <v>54</v>
      </c>
      <c r="D1997" s="26">
        <v>35</v>
      </c>
      <c r="E1997" s="26">
        <v>1335</v>
      </c>
      <c r="F1997" s="9">
        <v>106</v>
      </c>
    </row>
    <row r="1998" spans="1:6" ht="15.75" x14ac:dyDescent="0.25">
      <c r="A1998" s="25" t="s">
        <v>528</v>
      </c>
      <c r="B1998" s="25" t="s">
        <v>64</v>
      </c>
      <c r="C1998" s="27">
        <v>813</v>
      </c>
      <c r="D1998" s="26">
        <v>1265</v>
      </c>
      <c r="E1998" s="26">
        <v>98726</v>
      </c>
      <c r="F1998" s="9">
        <v>1305</v>
      </c>
    </row>
    <row r="1999" spans="1:6" ht="15.75" x14ac:dyDescent="0.25">
      <c r="A1999" s="25" t="s">
        <v>529</v>
      </c>
      <c r="B1999" s="25" t="s">
        <v>61</v>
      </c>
      <c r="C1999" s="27">
        <v>176</v>
      </c>
      <c r="D1999" s="26">
        <v>114</v>
      </c>
      <c r="E1999" s="26">
        <v>16364</v>
      </c>
      <c r="F1999" s="9">
        <v>249</v>
      </c>
    </row>
    <row r="2000" spans="1:6" ht="15.75" x14ac:dyDescent="0.25">
      <c r="A2000" s="25" t="s">
        <v>530</v>
      </c>
      <c r="B2000" s="25" t="s">
        <v>64</v>
      </c>
      <c r="C2000" s="27">
        <v>3046</v>
      </c>
      <c r="D2000" s="26">
        <v>350</v>
      </c>
      <c r="E2000" s="26">
        <v>29237</v>
      </c>
      <c r="F2000" s="9">
        <v>4643</v>
      </c>
    </row>
    <row r="2001" spans="1:6" ht="15.75" x14ac:dyDescent="0.25">
      <c r="A2001" s="25" t="s">
        <v>531</v>
      </c>
      <c r="B2001" s="25" t="s">
        <v>64</v>
      </c>
      <c r="C2001" s="27">
        <v>204</v>
      </c>
      <c r="D2001" s="26">
        <v>33</v>
      </c>
      <c r="E2001" s="26">
        <v>4334</v>
      </c>
      <c r="F2001" s="9">
        <v>259</v>
      </c>
    </row>
    <row r="2002" spans="1:6" ht="15.75" x14ac:dyDescent="0.25">
      <c r="A2002" s="25" t="s">
        <v>532</v>
      </c>
      <c r="B2002" s="25" t="s">
        <v>64</v>
      </c>
      <c r="C2002" s="27">
        <v>213</v>
      </c>
      <c r="D2002" s="26">
        <v>160</v>
      </c>
      <c r="E2002" s="26">
        <v>11487</v>
      </c>
      <c r="F2002" s="9">
        <v>437</v>
      </c>
    </row>
    <row r="2003" spans="1:6" ht="15.75" x14ac:dyDescent="0.25">
      <c r="A2003" s="25" t="s">
        <v>533</v>
      </c>
      <c r="B2003" s="25" t="s">
        <v>64</v>
      </c>
      <c r="C2003" s="27">
        <v>157</v>
      </c>
      <c r="D2003" s="26">
        <v>124</v>
      </c>
      <c r="E2003" s="26">
        <v>10044</v>
      </c>
      <c r="F2003" s="9">
        <v>271</v>
      </c>
    </row>
    <row r="2004" spans="1:6" ht="15.75" x14ac:dyDescent="0.25">
      <c r="A2004" s="25" t="s">
        <v>2624</v>
      </c>
      <c r="B2004" s="25" t="s">
        <v>61</v>
      </c>
      <c r="C2004" s="27">
        <v>4</v>
      </c>
      <c r="D2004" s="26">
        <v>3</v>
      </c>
      <c r="E2004" s="26">
        <v>1533</v>
      </c>
      <c r="F2004" s="9">
        <v>24</v>
      </c>
    </row>
    <row r="2005" spans="1:6" ht="15.75" x14ac:dyDescent="0.25">
      <c r="A2005" s="25" t="s">
        <v>534</v>
      </c>
      <c r="B2005" s="25" t="s">
        <v>61</v>
      </c>
      <c r="C2005" s="27">
        <v>25</v>
      </c>
      <c r="D2005" s="26">
        <v>0</v>
      </c>
      <c r="E2005" s="26">
        <v>0</v>
      </c>
      <c r="F2005" s="9">
        <v>157</v>
      </c>
    </row>
    <row r="2006" spans="1:6" ht="15.75" x14ac:dyDescent="0.25">
      <c r="A2006" s="25" t="s">
        <v>535</v>
      </c>
      <c r="B2006" s="25" t="s">
        <v>61</v>
      </c>
      <c r="C2006" s="27">
        <v>320</v>
      </c>
      <c r="D2006" s="26">
        <v>704</v>
      </c>
      <c r="E2006" s="26">
        <v>40848</v>
      </c>
      <c r="F2006" s="9">
        <v>525</v>
      </c>
    </row>
    <row r="2007" spans="1:6" ht="15.75" x14ac:dyDescent="0.25">
      <c r="A2007" s="25" t="s">
        <v>536</v>
      </c>
      <c r="B2007" s="25" t="s">
        <v>61</v>
      </c>
      <c r="C2007" s="27">
        <v>484</v>
      </c>
      <c r="D2007" s="26">
        <v>2211</v>
      </c>
      <c r="E2007" s="26">
        <v>224441</v>
      </c>
      <c r="F2007" s="9">
        <v>610</v>
      </c>
    </row>
    <row r="2008" spans="1:6" ht="15.75" x14ac:dyDescent="0.25">
      <c r="A2008" s="25" t="s">
        <v>2625</v>
      </c>
      <c r="B2008" s="25" t="s">
        <v>64</v>
      </c>
      <c r="C2008" s="27">
        <v>4</v>
      </c>
      <c r="D2008" s="26">
        <v>2</v>
      </c>
      <c r="E2008" s="26">
        <v>6</v>
      </c>
      <c r="F2008" s="9">
        <v>10</v>
      </c>
    </row>
    <row r="2009" spans="1:6" ht="15.75" x14ac:dyDescent="0.25">
      <c r="A2009" s="25" t="s">
        <v>2626</v>
      </c>
      <c r="B2009" s="25" t="s">
        <v>61</v>
      </c>
      <c r="C2009" s="27">
        <v>5</v>
      </c>
      <c r="D2009" s="26">
        <v>2</v>
      </c>
      <c r="E2009" s="26">
        <v>127</v>
      </c>
      <c r="F2009" s="9">
        <v>39</v>
      </c>
    </row>
    <row r="2010" spans="1:6" ht="15.75" x14ac:dyDescent="0.25">
      <c r="A2010" s="25" t="s">
        <v>537</v>
      </c>
      <c r="B2010" s="25" t="s">
        <v>64</v>
      </c>
      <c r="C2010" s="27">
        <v>194</v>
      </c>
      <c r="D2010" s="26">
        <v>13</v>
      </c>
      <c r="E2010" s="26">
        <v>883</v>
      </c>
      <c r="F2010" s="9">
        <v>315</v>
      </c>
    </row>
    <row r="2011" spans="1:6" ht="15.75" x14ac:dyDescent="0.25">
      <c r="A2011" s="25" t="s">
        <v>2627</v>
      </c>
      <c r="B2011" s="25" t="s">
        <v>64</v>
      </c>
      <c r="C2011" s="27">
        <v>33</v>
      </c>
      <c r="D2011" s="26">
        <v>21</v>
      </c>
      <c r="E2011" s="26">
        <v>5556</v>
      </c>
      <c r="F2011" s="9">
        <v>64</v>
      </c>
    </row>
    <row r="2012" spans="1:6" ht="15.75" x14ac:dyDescent="0.25">
      <c r="A2012" s="25" t="s">
        <v>2628</v>
      </c>
      <c r="B2012" s="25" t="s">
        <v>61</v>
      </c>
      <c r="C2012" s="27">
        <v>32</v>
      </c>
      <c r="D2012" s="26">
        <v>12</v>
      </c>
      <c r="E2012" s="26">
        <v>3340</v>
      </c>
      <c r="F2012" s="9">
        <v>58</v>
      </c>
    </row>
    <row r="2013" spans="1:6" ht="15.75" x14ac:dyDescent="0.25">
      <c r="A2013" s="25" t="s">
        <v>2629</v>
      </c>
      <c r="B2013" s="25" t="s">
        <v>64</v>
      </c>
      <c r="C2013" s="27">
        <v>53</v>
      </c>
      <c r="D2013" s="26">
        <v>5</v>
      </c>
      <c r="E2013" s="26">
        <v>194</v>
      </c>
      <c r="F2013" s="9">
        <v>72</v>
      </c>
    </row>
    <row r="2014" spans="1:6" ht="15.75" x14ac:dyDescent="0.25">
      <c r="A2014" s="25" t="s">
        <v>538</v>
      </c>
      <c r="B2014" s="25" t="s">
        <v>61</v>
      </c>
      <c r="C2014" s="27">
        <v>59</v>
      </c>
      <c r="D2014" s="26">
        <v>24</v>
      </c>
      <c r="E2014" s="26">
        <v>7696</v>
      </c>
      <c r="F2014" s="9">
        <v>110</v>
      </c>
    </row>
    <row r="2015" spans="1:6" ht="15.75" x14ac:dyDescent="0.25">
      <c r="A2015" s="25" t="s">
        <v>2630</v>
      </c>
      <c r="B2015" s="25" t="s">
        <v>64</v>
      </c>
      <c r="C2015" s="27">
        <v>62</v>
      </c>
      <c r="D2015" s="26">
        <v>20</v>
      </c>
      <c r="E2015" s="26">
        <v>2718</v>
      </c>
      <c r="F2015" s="9">
        <v>92</v>
      </c>
    </row>
    <row r="2016" spans="1:6" ht="15.75" x14ac:dyDescent="0.25">
      <c r="A2016" s="25" t="s">
        <v>539</v>
      </c>
      <c r="B2016" s="25" t="s">
        <v>64</v>
      </c>
      <c r="C2016" s="27">
        <v>686</v>
      </c>
      <c r="D2016" s="26">
        <v>6</v>
      </c>
      <c r="E2016" s="26">
        <v>57</v>
      </c>
      <c r="F2016" s="9">
        <v>1043</v>
      </c>
    </row>
    <row r="2017" spans="1:6" ht="15.75" x14ac:dyDescent="0.25">
      <c r="A2017" s="25" t="s">
        <v>540</v>
      </c>
      <c r="B2017" s="25" t="s">
        <v>64</v>
      </c>
      <c r="C2017" s="27">
        <v>997</v>
      </c>
      <c r="D2017" s="26">
        <v>17</v>
      </c>
      <c r="E2017" s="26">
        <v>861</v>
      </c>
      <c r="F2017" s="9">
        <v>1504</v>
      </c>
    </row>
    <row r="2018" spans="1:6" ht="15.75" x14ac:dyDescent="0.25">
      <c r="A2018" s="25" t="s">
        <v>541</v>
      </c>
      <c r="B2018" s="25" t="s">
        <v>64</v>
      </c>
      <c r="C2018" s="27">
        <v>1083</v>
      </c>
      <c r="D2018" s="26">
        <v>68</v>
      </c>
      <c r="E2018" s="26">
        <v>9953</v>
      </c>
      <c r="F2018" s="9">
        <v>1910</v>
      </c>
    </row>
    <row r="2019" spans="1:6" ht="15.75" x14ac:dyDescent="0.25">
      <c r="A2019" s="25" t="s">
        <v>2631</v>
      </c>
      <c r="B2019" s="25" t="s">
        <v>64</v>
      </c>
      <c r="C2019" s="27">
        <v>16</v>
      </c>
      <c r="D2019" s="26">
        <v>2</v>
      </c>
      <c r="E2019" s="26">
        <v>355</v>
      </c>
      <c r="F2019" s="9">
        <v>34</v>
      </c>
    </row>
    <row r="2020" spans="1:6" ht="15.75" x14ac:dyDescent="0.25">
      <c r="A2020" s="25" t="s">
        <v>542</v>
      </c>
      <c r="B2020" s="25" t="s">
        <v>64</v>
      </c>
      <c r="C2020" s="27">
        <v>135</v>
      </c>
      <c r="D2020" s="26">
        <v>87</v>
      </c>
      <c r="E2020" s="26">
        <v>5423</v>
      </c>
      <c r="F2020" s="9">
        <v>401</v>
      </c>
    </row>
    <row r="2021" spans="1:6" ht="15.75" x14ac:dyDescent="0.25">
      <c r="A2021" s="25" t="s">
        <v>2632</v>
      </c>
      <c r="B2021" s="25" t="s">
        <v>64</v>
      </c>
      <c r="C2021" s="27">
        <v>9</v>
      </c>
      <c r="D2021" s="26">
        <v>20</v>
      </c>
      <c r="E2021" s="26">
        <v>706</v>
      </c>
      <c r="F2021" s="9">
        <v>14</v>
      </c>
    </row>
    <row r="2022" spans="1:6" ht="15.75" x14ac:dyDescent="0.25">
      <c r="A2022" s="25" t="s">
        <v>543</v>
      </c>
      <c r="B2022" s="25" t="s">
        <v>64</v>
      </c>
      <c r="C2022" s="27">
        <v>91</v>
      </c>
      <c r="D2022" s="26">
        <v>70</v>
      </c>
      <c r="E2022" s="26">
        <v>9834</v>
      </c>
      <c r="F2022" s="9">
        <v>235</v>
      </c>
    </row>
    <row r="2023" spans="1:6" ht="15.75" x14ac:dyDescent="0.25">
      <c r="A2023" s="25" t="s">
        <v>2633</v>
      </c>
      <c r="B2023" s="25" t="s">
        <v>64</v>
      </c>
      <c r="C2023" s="27">
        <v>3</v>
      </c>
      <c r="D2023" s="26">
        <v>1</v>
      </c>
      <c r="E2023" s="26">
        <v>109</v>
      </c>
      <c r="F2023" s="9">
        <v>25</v>
      </c>
    </row>
    <row r="2024" spans="1:6" ht="15.75" x14ac:dyDescent="0.25">
      <c r="A2024" s="25" t="s">
        <v>2634</v>
      </c>
      <c r="B2024" s="25" t="s">
        <v>64</v>
      </c>
      <c r="C2024" s="27">
        <v>324</v>
      </c>
      <c r="D2024" s="26">
        <v>3</v>
      </c>
      <c r="E2024" s="26">
        <v>356</v>
      </c>
      <c r="F2024" s="9">
        <v>518</v>
      </c>
    </row>
    <row r="2025" spans="1:6" ht="15.75" x14ac:dyDescent="0.25">
      <c r="A2025" s="25" t="s">
        <v>544</v>
      </c>
      <c r="B2025" s="25" t="s">
        <v>64</v>
      </c>
      <c r="C2025" s="27">
        <v>3439</v>
      </c>
      <c r="D2025" s="26">
        <v>1100</v>
      </c>
      <c r="E2025" s="26">
        <v>125725</v>
      </c>
      <c r="F2025" s="9">
        <v>4730</v>
      </c>
    </row>
    <row r="2026" spans="1:6" ht="15.75" x14ac:dyDescent="0.25">
      <c r="A2026" s="25" t="s">
        <v>545</v>
      </c>
      <c r="B2026" s="25" t="s">
        <v>61</v>
      </c>
      <c r="C2026" s="27">
        <v>83</v>
      </c>
      <c r="D2026" s="26">
        <v>2</v>
      </c>
      <c r="E2026" s="26">
        <v>160</v>
      </c>
      <c r="F2026" s="9">
        <v>239</v>
      </c>
    </row>
    <row r="2027" spans="1:6" ht="15.75" x14ac:dyDescent="0.25">
      <c r="A2027" s="25" t="s">
        <v>546</v>
      </c>
      <c r="B2027" s="25" t="s">
        <v>64</v>
      </c>
      <c r="C2027" s="27">
        <v>563</v>
      </c>
      <c r="D2027" s="26">
        <v>223</v>
      </c>
      <c r="E2027" s="26">
        <v>25268</v>
      </c>
      <c r="F2027" s="9">
        <v>1043</v>
      </c>
    </row>
    <row r="2028" spans="1:6" ht="15.75" x14ac:dyDescent="0.25">
      <c r="A2028" s="25" t="s">
        <v>547</v>
      </c>
      <c r="B2028" s="25" t="s">
        <v>64</v>
      </c>
      <c r="C2028" s="27">
        <v>388</v>
      </c>
      <c r="D2028" s="26">
        <v>18</v>
      </c>
      <c r="E2028" s="26">
        <v>1177</v>
      </c>
      <c r="F2028" s="9">
        <v>1077</v>
      </c>
    </row>
    <row r="2029" spans="1:6" ht="15.75" x14ac:dyDescent="0.25">
      <c r="A2029" s="25" t="s">
        <v>548</v>
      </c>
      <c r="B2029" s="25" t="s">
        <v>64</v>
      </c>
      <c r="C2029" s="27">
        <v>189</v>
      </c>
      <c r="D2029" s="26">
        <v>55</v>
      </c>
      <c r="E2029" s="26">
        <v>10750</v>
      </c>
      <c r="F2029" s="9">
        <v>329</v>
      </c>
    </row>
    <row r="2030" spans="1:6" ht="15.75" x14ac:dyDescent="0.25">
      <c r="A2030" s="25" t="s">
        <v>549</v>
      </c>
      <c r="B2030" s="25" t="s">
        <v>64</v>
      </c>
      <c r="C2030" s="27">
        <v>452</v>
      </c>
      <c r="D2030" s="26">
        <v>37</v>
      </c>
      <c r="E2030" s="26">
        <v>2609</v>
      </c>
      <c r="F2030" s="9">
        <v>686</v>
      </c>
    </row>
    <row r="2031" spans="1:6" ht="15.75" x14ac:dyDescent="0.25">
      <c r="A2031" s="25" t="s">
        <v>550</v>
      </c>
      <c r="B2031" s="25" t="s">
        <v>64</v>
      </c>
      <c r="C2031" s="27">
        <v>1286</v>
      </c>
      <c r="D2031" s="26">
        <v>86</v>
      </c>
      <c r="E2031" s="26">
        <v>11446</v>
      </c>
      <c r="F2031" s="9">
        <v>4042</v>
      </c>
    </row>
    <row r="2032" spans="1:6" ht="15.75" x14ac:dyDescent="0.25">
      <c r="A2032" s="25" t="s">
        <v>551</v>
      </c>
      <c r="B2032" s="25" t="s">
        <v>61</v>
      </c>
      <c r="C2032" s="27">
        <v>342</v>
      </c>
      <c r="D2032" s="26">
        <v>214</v>
      </c>
      <c r="E2032" s="26">
        <v>12610</v>
      </c>
      <c r="F2032" s="9">
        <v>633</v>
      </c>
    </row>
    <row r="2033" spans="1:6" ht="15.75" x14ac:dyDescent="0.25">
      <c r="A2033" s="25" t="s">
        <v>552</v>
      </c>
      <c r="B2033" s="25" t="s">
        <v>61</v>
      </c>
      <c r="C2033" s="27">
        <v>2785</v>
      </c>
      <c r="D2033" s="26">
        <v>1361</v>
      </c>
      <c r="E2033" s="26">
        <v>83769</v>
      </c>
      <c r="F2033" s="9">
        <v>3973</v>
      </c>
    </row>
    <row r="2034" spans="1:6" ht="15.75" x14ac:dyDescent="0.25">
      <c r="A2034" s="25" t="s">
        <v>553</v>
      </c>
      <c r="B2034" s="25" t="s">
        <v>64</v>
      </c>
      <c r="C2034" s="27">
        <v>525</v>
      </c>
      <c r="D2034" s="26">
        <v>781</v>
      </c>
      <c r="E2034" s="26">
        <v>70622</v>
      </c>
      <c r="F2034" s="9">
        <v>1192</v>
      </c>
    </row>
    <row r="2035" spans="1:6" ht="15.75" x14ac:dyDescent="0.25">
      <c r="A2035" s="25" t="s">
        <v>554</v>
      </c>
      <c r="B2035" s="25" t="s">
        <v>64</v>
      </c>
      <c r="C2035" s="27">
        <v>202</v>
      </c>
      <c r="D2035" s="26">
        <v>3</v>
      </c>
      <c r="E2035" s="26">
        <v>3860</v>
      </c>
      <c r="F2035" s="9">
        <v>328</v>
      </c>
    </row>
    <row r="2036" spans="1:6" ht="15.75" x14ac:dyDescent="0.25">
      <c r="A2036" s="25" t="s">
        <v>2635</v>
      </c>
      <c r="B2036" s="25" t="s">
        <v>64</v>
      </c>
      <c r="C2036" s="27">
        <v>70</v>
      </c>
      <c r="D2036" s="26">
        <v>209</v>
      </c>
      <c r="E2036" s="26">
        <v>25440</v>
      </c>
      <c r="F2036" s="9">
        <v>86</v>
      </c>
    </row>
    <row r="2037" spans="1:6" ht="15.75" x14ac:dyDescent="0.25">
      <c r="A2037" s="25" t="s">
        <v>555</v>
      </c>
      <c r="B2037" s="25" t="s">
        <v>61</v>
      </c>
      <c r="C2037" s="27">
        <v>469</v>
      </c>
      <c r="D2037" s="26">
        <v>671</v>
      </c>
      <c r="E2037" s="26">
        <v>80291</v>
      </c>
      <c r="F2037" s="9">
        <v>625</v>
      </c>
    </row>
    <row r="2038" spans="1:6" ht="15.75" x14ac:dyDescent="0.25">
      <c r="A2038" s="25" t="s">
        <v>556</v>
      </c>
      <c r="B2038" s="25" t="s">
        <v>61</v>
      </c>
      <c r="C2038" s="27">
        <v>758</v>
      </c>
      <c r="D2038" s="26">
        <v>0</v>
      </c>
      <c r="E2038" s="26">
        <v>0</v>
      </c>
      <c r="F2038" s="9">
        <v>1349</v>
      </c>
    </row>
    <row r="2039" spans="1:6" ht="15.75" x14ac:dyDescent="0.25">
      <c r="A2039" s="25" t="s">
        <v>557</v>
      </c>
      <c r="B2039" s="25" t="s">
        <v>61</v>
      </c>
      <c r="C2039" s="27">
        <v>1609</v>
      </c>
      <c r="D2039" s="26">
        <v>1148</v>
      </c>
      <c r="E2039" s="26">
        <v>140715</v>
      </c>
      <c r="F2039" s="9">
        <v>2001</v>
      </c>
    </row>
    <row r="2040" spans="1:6" ht="15.75" x14ac:dyDescent="0.25">
      <c r="A2040" s="25" t="s">
        <v>558</v>
      </c>
      <c r="B2040" s="25" t="s">
        <v>61</v>
      </c>
      <c r="C2040" s="27">
        <v>172</v>
      </c>
      <c r="D2040" s="26">
        <v>439</v>
      </c>
      <c r="E2040" s="26">
        <v>55466</v>
      </c>
      <c r="F2040" s="9">
        <v>430</v>
      </c>
    </row>
    <row r="2041" spans="1:6" ht="15.75" x14ac:dyDescent="0.25">
      <c r="A2041" s="25" t="s">
        <v>559</v>
      </c>
      <c r="B2041" s="25" t="s">
        <v>61</v>
      </c>
      <c r="C2041" s="27">
        <v>258</v>
      </c>
      <c r="D2041" s="26">
        <v>9</v>
      </c>
      <c r="E2041" s="26">
        <v>575</v>
      </c>
      <c r="F2041" s="9">
        <v>445</v>
      </c>
    </row>
    <row r="2042" spans="1:6" ht="15.75" x14ac:dyDescent="0.25">
      <c r="A2042" s="25" t="s">
        <v>2636</v>
      </c>
      <c r="B2042" s="25" t="s">
        <v>64</v>
      </c>
      <c r="C2042" s="27">
        <v>18</v>
      </c>
      <c r="D2042" s="26">
        <v>43</v>
      </c>
      <c r="E2042" s="26">
        <v>6017</v>
      </c>
      <c r="F2042" s="9">
        <v>24</v>
      </c>
    </row>
    <row r="2043" spans="1:6" ht="15.75" x14ac:dyDescent="0.25">
      <c r="A2043" s="25" t="s">
        <v>2637</v>
      </c>
      <c r="B2043" s="25" t="s">
        <v>61</v>
      </c>
      <c r="C2043" s="27">
        <v>127</v>
      </c>
      <c r="D2043" s="26">
        <v>200</v>
      </c>
      <c r="E2043" s="26">
        <v>51604</v>
      </c>
      <c r="F2043" s="9">
        <v>167</v>
      </c>
    </row>
    <row r="2044" spans="1:6" ht="15.75" x14ac:dyDescent="0.25">
      <c r="A2044" s="25" t="s">
        <v>560</v>
      </c>
      <c r="B2044" s="25" t="s">
        <v>61</v>
      </c>
      <c r="C2044" s="27">
        <v>360</v>
      </c>
      <c r="D2044" s="26">
        <v>910</v>
      </c>
      <c r="E2044" s="26">
        <v>158261</v>
      </c>
      <c r="F2044" s="9">
        <v>1609</v>
      </c>
    </row>
    <row r="2045" spans="1:6" ht="15.75" x14ac:dyDescent="0.25">
      <c r="A2045" s="25" t="s">
        <v>561</v>
      </c>
      <c r="B2045" s="25" t="s">
        <v>64</v>
      </c>
      <c r="C2045" s="27">
        <v>3036</v>
      </c>
      <c r="D2045" s="26">
        <v>185</v>
      </c>
      <c r="E2045" s="26">
        <v>35123</v>
      </c>
      <c r="F2045" s="9">
        <v>4512</v>
      </c>
    </row>
    <row r="2046" spans="1:6" ht="15.75" x14ac:dyDescent="0.25">
      <c r="A2046" s="25" t="s">
        <v>2638</v>
      </c>
      <c r="B2046" s="25" t="s">
        <v>64</v>
      </c>
      <c r="C2046" s="27">
        <v>10</v>
      </c>
      <c r="D2046" s="26">
        <v>13</v>
      </c>
      <c r="E2046" s="26">
        <v>2558</v>
      </c>
      <c r="F2046" s="9">
        <v>42</v>
      </c>
    </row>
    <row r="2047" spans="1:6" ht="15.75" x14ac:dyDescent="0.25">
      <c r="A2047" s="25" t="s">
        <v>562</v>
      </c>
      <c r="B2047" s="25" t="s">
        <v>64</v>
      </c>
      <c r="C2047" s="27">
        <v>4823</v>
      </c>
      <c r="D2047" s="26">
        <v>400</v>
      </c>
      <c r="E2047" s="26">
        <v>62079</v>
      </c>
      <c r="F2047" s="9">
        <v>8091</v>
      </c>
    </row>
    <row r="2048" spans="1:6" ht="15.75" x14ac:dyDescent="0.25">
      <c r="A2048" s="25" t="s">
        <v>563</v>
      </c>
      <c r="B2048" s="25" t="s">
        <v>64</v>
      </c>
      <c r="C2048" s="27">
        <v>1104</v>
      </c>
      <c r="D2048" s="26">
        <v>172</v>
      </c>
      <c r="E2048" s="26">
        <v>17725</v>
      </c>
      <c r="F2048" s="9">
        <v>2402</v>
      </c>
    </row>
    <row r="2049" spans="1:6" ht="15.75" x14ac:dyDescent="0.25">
      <c r="A2049" s="25" t="s">
        <v>564</v>
      </c>
      <c r="B2049" s="25" t="s">
        <v>64</v>
      </c>
      <c r="C2049" s="27">
        <v>71</v>
      </c>
      <c r="D2049" s="26">
        <v>39</v>
      </c>
      <c r="E2049" s="26">
        <v>611</v>
      </c>
      <c r="F2049" s="9">
        <v>160</v>
      </c>
    </row>
    <row r="2050" spans="1:6" ht="15.75" x14ac:dyDescent="0.25">
      <c r="A2050" s="25" t="s">
        <v>565</v>
      </c>
      <c r="B2050" s="25" t="s">
        <v>64</v>
      </c>
      <c r="C2050" s="27">
        <v>392</v>
      </c>
      <c r="D2050" s="26">
        <v>200</v>
      </c>
      <c r="E2050" s="26">
        <v>10417</v>
      </c>
      <c r="F2050" s="9">
        <v>914</v>
      </c>
    </row>
    <row r="2051" spans="1:6" ht="15.75" x14ac:dyDescent="0.25">
      <c r="A2051" s="25" t="s">
        <v>2639</v>
      </c>
      <c r="B2051" s="25" t="s">
        <v>64</v>
      </c>
      <c r="C2051" s="27">
        <v>2</v>
      </c>
      <c r="D2051" s="26">
        <v>8</v>
      </c>
      <c r="E2051" s="26">
        <v>2276</v>
      </c>
      <c r="F2051" s="9">
        <v>3</v>
      </c>
    </row>
    <row r="2052" spans="1:6" ht="15.75" x14ac:dyDescent="0.25">
      <c r="A2052" s="25" t="s">
        <v>566</v>
      </c>
      <c r="B2052" s="25" t="s">
        <v>64</v>
      </c>
      <c r="C2052" s="27">
        <v>3827</v>
      </c>
      <c r="D2052" s="26">
        <v>88</v>
      </c>
      <c r="E2052" s="26">
        <v>6205</v>
      </c>
      <c r="F2052" s="9">
        <v>5021</v>
      </c>
    </row>
    <row r="2053" spans="1:6" ht="15.75" x14ac:dyDescent="0.25">
      <c r="A2053" s="25" t="s">
        <v>2640</v>
      </c>
      <c r="B2053" s="25" t="s">
        <v>61</v>
      </c>
      <c r="C2053" s="27">
        <v>40</v>
      </c>
      <c r="D2053" s="26">
        <v>0</v>
      </c>
      <c r="E2053" s="26">
        <v>0</v>
      </c>
      <c r="F2053" s="9">
        <v>71</v>
      </c>
    </row>
    <row r="2054" spans="1:6" ht="15.75" x14ac:dyDescent="0.25">
      <c r="A2054" s="25" t="s">
        <v>567</v>
      </c>
      <c r="B2054" s="25" t="s">
        <v>64</v>
      </c>
      <c r="C2054" s="27">
        <v>1612</v>
      </c>
      <c r="D2054" s="26">
        <v>749</v>
      </c>
      <c r="E2054" s="26">
        <v>64261</v>
      </c>
      <c r="F2054" s="9">
        <v>2851</v>
      </c>
    </row>
    <row r="2055" spans="1:6" ht="15.75" x14ac:dyDescent="0.25">
      <c r="A2055" s="25" t="s">
        <v>2641</v>
      </c>
      <c r="B2055" s="25" t="s">
        <v>64</v>
      </c>
      <c r="C2055" s="27">
        <v>16</v>
      </c>
      <c r="D2055" s="26">
        <v>12</v>
      </c>
      <c r="E2055" s="26">
        <v>645</v>
      </c>
      <c r="F2055" s="9">
        <v>83</v>
      </c>
    </row>
    <row r="2056" spans="1:6" ht="15.75" x14ac:dyDescent="0.25">
      <c r="A2056" s="25" t="s">
        <v>568</v>
      </c>
      <c r="B2056" s="25" t="s">
        <v>61</v>
      </c>
      <c r="C2056" s="27">
        <v>56</v>
      </c>
      <c r="D2056" s="26">
        <v>1</v>
      </c>
      <c r="E2056" s="26">
        <v>20</v>
      </c>
      <c r="F2056" s="9">
        <v>159</v>
      </c>
    </row>
    <row r="2057" spans="1:6" ht="15.75" x14ac:dyDescent="0.25">
      <c r="A2057" s="25" t="s">
        <v>2642</v>
      </c>
      <c r="B2057" s="25" t="s">
        <v>61</v>
      </c>
      <c r="C2057" s="27">
        <v>4</v>
      </c>
      <c r="D2057" s="26">
        <v>9</v>
      </c>
      <c r="E2057" s="26">
        <v>3623</v>
      </c>
      <c r="F2057" s="9">
        <v>14</v>
      </c>
    </row>
    <row r="2058" spans="1:6" ht="15.75" x14ac:dyDescent="0.25">
      <c r="A2058" s="25" t="s">
        <v>569</v>
      </c>
      <c r="B2058" s="25" t="s">
        <v>61</v>
      </c>
      <c r="C2058" s="27">
        <v>2005</v>
      </c>
      <c r="D2058" s="26">
        <v>304</v>
      </c>
      <c r="E2058" s="26">
        <v>34510</v>
      </c>
      <c r="F2058" s="9">
        <v>5954</v>
      </c>
    </row>
    <row r="2059" spans="1:6" ht="15.75" x14ac:dyDescent="0.25">
      <c r="A2059" s="25" t="s">
        <v>570</v>
      </c>
      <c r="B2059" s="25" t="s">
        <v>61</v>
      </c>
      <c r="C2059" s="27">
        <v>265</v>
      </c>
      <c r="D2059" s="26">
        <v>625</v>
      </c>
      <c r="E2059" s="26">
        <v>33166</v>
      </c>
      <c r="F2059" s="9">
        <v>471</v>
      </c>
    </row>
    <row r="2060" spans="1:6" ht="15.75" x14ac:dyDescent="0.25">
      <c r="A2060" s="25" t="s">
        <v>2643</v>
      </c>
      <c r="B2060" s="25" t="s">
        <v>61</v>
      </c>
      <c r="C2060" s="27">
        <v>0</v>
      </c>
      <c r="D2060" s="26">
        <v>3</v>
      </c>
      <c r="E2060" s="26">
        <v>184</v>
      </c>
      <c r="F2060" s="9">
        <v>55</v>
      </c>
    </row>
    <row r="2061" spans="1:6" ht="15.75" x14ac:dyDescent="0.25">
      <c r="A2061" s="25" t="s">
        <v>2644</v>
      </c>
      <c r="B2061" s="25" t="s">
        <v>64</v>
      </c>
      <c r="C2061" s="27">
        <v>0</v>
      </c>
      <c r="D2061" s="26">
        <v>0</v>
      </c>
      <c r="E2061" s="26">
        <v>0</v>
      </c>
      <c r="F2061" s="9">
        <v>9</v>
      </c>
    </row>
    <row r="2062" spans="1:6" ht="15.75" x14ac:dyDescent="0.25">
      <c r="A2062" s="25" t="s">
        <v>571</v>
      </c>
      <c r="B2062" s="25" t="s">
        <v>61</v>
      </c>
      <c r="C2062" s="27">
        <v>952</v>
      </c>
      <c r="D2062" s="26">
        <v>31</v>
      </c>
      <c r="E2062" s="26">
        <v>2080</v>
      </c>
      <c r="F2062" s="9">
        <v>1618</v>
      </c>
    </row>
    <row r="2063" spans="1:6" ht="15.75" x14ac:dyDescent="0.25">
      <c r="A2063" s="25" t="s">
        <v>572</v>
      </c>
      <c r="B2063" s="25" t="s">
        <v>64</v>
      </c>
      <c r="C2063" s="27">
        <v>121</v>
      </c>
      <c r="D2063" s="26">
        <v>40</v>
      </c>
      <c r="E2063" s="26">
        <v>4010</v>
      </c>
      <c r="F2063" s="9">
        <v>325</v>
      </c>
    </row>
    <row r="2064" spans="1:6" ht="15.75" x14ac:dyDescent="0.25">
      <c r="A2064" s="25" t="s">
        <v>573</v>
      </c>
      <c r="B2064" s="25" t="s">
        <v>64</v>
      </c>
      <c r="C2064" s="27">
        <v>73</v>
      </c>
      <c r="D2064" s="26">
        <v>55</v>
      </c>
      <c r="E2064" s="26">
        <v>5883</v>
      </c>
      <c r="F2064" s="9">
        <v>136</v>
      </c>
    </row>
    <row r="2065" spans="1:6" ht="15.75" x14ac:dyDescent="0.25">
      <c r="A2065" s="25" t="s">
        <v>2645</v>
      </c>
      <c r="B2065" s="25" t="s">
        <v>64</v>
      </c>
      <c r="C2065" s="27">
        <v>29</v>
      </c>
      <c r="D2065" s="26">
        <v>39</v>
      </c>
      <c r="E2065" s="26">
        <v>3230</v>
      </c>
      <c r="F2065" s="9">
        <v>43</v>
      </c>
    </row>
    <row r="2066" spans="1:6" ht="15.75" x14ac:dyDescent="0.25">
      <c r="A2066" s="25" t="s">
        <v>2646</v>
      </c>
      <c r="B2066" s="25" t="s">
        <v>64</v>
      </c>
      <c r="C2066" s="27">
        <v>23</v>
      </c>
      <c r="D2066" s="26">
        <v>19</v>
      </c>
      <c r="E2066" s="26">
        <v>1257</v>
      </c>
      <c r="F2066" s="9">
        <v>40</v>
      </c>
    </row>
    <row r="2067" spans="1:6" ht="15.75" x14ac:dyDescent="0.25">
      <c r="A2067" s="25" t="s">
        <v>574</v>
      </c>
      <c r="B2067" s="25" t="s">
        <v>64</v>
      </c>
      <c r="C2067" s="27">
        <v>1215</v>
      </c>
      <c r="D2067" s="26">
        <v>102</v>
      </c>
      <c r="E2067" s="26">
        <v>15386</v>
      </c>
      <c r="F2067" s="9">
        <v>2660</v>
      </c>
    </row>
    <row r="2068" spans="1:6" ht="15.75" x14ac:dyDescent="0.25">
      <c r="A2068" s="25" t="s">
        <v>575</v>
      </c>
      <c r="B2068" s="25" t="s">
        <v>64</v>
      </c>
      <c r="C2068" s="27">
        <v>11689</v>
      </c>
      <c r="D2068" s="26">
        <v>50</v>
      </c>
      <c r="E2068" s="26">
        <v>76915</v>
      </c>
      <c r="F2068" s="9">
        <v>17468</v>
      </c>
    </row>
    <row r="2069" spans="1:6" ht="15.75" x14ac:dyDescent="0.25">
      <c r="A2069" s="25" t="s">
        <v>2647</v>
      </c>
      <c r="B2069" s="25" t="s">
        <v>64</v>
      </c>
      <c r="C2069" s="27">
        <v>2</v>
      </c>
      <c r="D2069" s="26">
        <v>4</v>
      </c>
      <c r="E2069" s="26">
        <v>267</v>
      </c>
      <c r="F2069" s="9">
        <v>8</v>
      </c>
    </row>
    <row r="2070" spans="1:6" ht="15.75" x14ac:dyDescent="0.25">
      <c r="A2070" s="25" t="s">
        <v>2648</v>
      </c>
      <c r="B2070" s="25" t="s">
        <v>64</v>
      </c>
      <c r="C2070" s="27">
        <v>30</v>
      </c>
      <c r="D2070" s="26">
        <v>14</v>
      </c>
      <c r="E2070" s="26">
        <v>542</v>
      </c>
      <c r="F2070" s="9">
        <v>45</v>
      </c>
    </row>
    <row r="2071" spans="1:6" ht="15.75" x14ac:dyDescent="0.25">
      <c r="A2071" s="25" t="s">
        <v>576</v>
      </c>
      <c r="B2071" s="25" t="s">
        <v>61</v>
      </c>
      <c r="C2071" s="27">
        <v>113</v>
      </c>
      <c r="D2071" s="26">
        <v>63</v>
      </c>
      <c r="E2071" s="26">
        <v>2569</v>
      </c>
      <c r="F2071" s="9">
        <v>428</v>
      </c>
    </row>
    <row r="2072" spans="1:6" ht="15.75" x14ac:dyDescent="0.25">
      <c r="A2072" s="25" t="s">
        <v>2649</v>
      </c>
      <c r="B2072" s="25" t="s">
        <v>61</v>
      </c>
      <c r="C2072" s="27">
        <v>38</v>
      </c>
      <c r="D2072" s="26">
        <v>10</v>
      </c>
      <c r="E2072" s="26">
        <v>4773</v>
      </c>
      <c r="F2072" s="9">
        <v>67</v>
      </c>
    </row>
    <row r="2073" spans="1:6" ht="15.75" x14ac:dyDescent="0.25">
      <c r="A2073" s="25" t="s">
        <v>577</v>
      </c>
      <c r="B2073" s="25" t="s">
        <v>64</v>
      </c>
      <c r="C2073" s="27">
        <v>11</v>
      </c>
      <c r="D2073" s="26">
        <v>1</v>
      </c>
      <c r="E2073" s="26">
        <v>2</v>
      </c>
      <c r="F2073" s="9">
        <v>166</v>
      </c>
    </row>
    <row r="2074" spans="1:6" ht="15.75" x14ac:dyDescent="0.25">
      <c r="A2074" s="25" t="s">
        <v>2650</v>
      </c>
      <c r="B2074" s="25" t="s">
        <v>64</v>
      </c>
      <c r="C2074" s="27">
        <v>17</v>
      </c>
      <c r="D2074" s="26">
        <v>1</v>
      </c>
      <c r="E2074" s="26">
        <v>11</v>
      </c>
      <c r="F2074" s="9">
        <v>73</v>
      </c>
    </row>
    <row r="2075" spans="1:6" ht="15.75" x14ac:dyDescent="0.25">
      <c r="A2075" s="25" t="s">
        <v>578</v>
      </c>
      <c r="B2075" s="25" t="s">
        <v>64</v>
      </c>
      <c r="C2075" s="27">
        <v>3542</v>
      </c>
      <c r="D2075" s="26">
        <v>758</v>
      </c>
      <c r="E2075" s="26">
        <v>126352</v>
      </c>
      <c r="F2075" s="9">
        <v>5579</v>
      </c>
    </row>
    <row r="2076" spans="1:6" ht="15.75" x14ac:dyDescent="0.25">
      <c r="A2076" s="25" t="s">
        <v>579</v>
      </c>
      <c r="B2076" s="25" t="s">
        <v>64</v>
      </c>
      <c r="C2076" s="27">
        <v>755</v>
      </c>
      <c r="D2076" s="26">
        <v>19</v>
      </c>
      <c r="E2076" s="26">
        <v>363</v>
      </c>
      <c r="F2076" s="9">
        <v>1533</v>
      </c>
    </row>
    <row r="2077" spans="1:6" ht="15.75" x14ac:dyDescent="0.25">
      <c r="A2077" s="25" t="s">
        <v>2651</v>
      </c>
      <c r="B2077" s="25" t="s">
        <v>64</v>
      </c>
      <c r="C2077" s="27">
        <v>9</v>
      </c>
      <c r="D2077" s="26">
        <v>0</v>
      </c>
      <c r="E2077" s="26">
        <v>0</v>
      </c>
      <c r="F2077" s="9">
        <v>12</v>
      </c>
    </row>
    <row r="2078" spans="1:6" ht="15.75" x14ac:dyDescent="0.25">
      <c r="A2078" s="25" t="s">
        <v>2652</v>
      </c>
      <c r="B2078" s="25" t="s">
        <v>64</v>
      </c>
      <c r="C2078" s="27">
        <v>2</v>
      </c>
      <c r="D2078" s="26">
        <v>3</v>
      </c>
      <c r="E2078" s="26">
        <v>81</v>
      </c>
      <c r="F2078" s="9">
        <v>82</v>
      </c>
    </row>
    <row r="2079" spans="1:6" ht="15.75" x14ac:dyDescent="0.25">
      <c r="A2079" s="25" t="s">
        <v>580</v>
      </c>
      <c r="B2079" s="25" t="s">
        <v>64</v>
      </c>
      <c r="C2079" s="27">
        <v>473</v>
      </c>
      <c r="D2079" s="26">
        <v>117</v>
      </c>
      <c r="E2079" s="26">
        <v>39822</v>
      </c>
      <c r="F2079" s="9">
        <v>808</v>
      </c>
    </row>
    <row r="2080" spans="1:6" ht="15.75" x14ac:dyDescent="0.25">
      <c r="A2080" s="25" t="s">
        <v>2653</v>
      </c>
      <c r="B2080" s="25" t="s">
        <v>64</v>
      </c>
      <c r="C2080" s="27">
        <v>20</v>
      </c>
      <c r="D2080" s="26">
        <v>32</v>
      </c>
      <c r="E2080" s="26">
        <v>839</v>
      </c>
      <c r="F2080" s="9">
        <v>38</v>
      </c>
    </row>
    <row r="2081" spans="1:6" ht="15.75" x14ac:dyDescent="0.25">
      <c r="A2081" s="25" t="s">
        <v>2654</v>
      </c>
      <c r="B2081" s="25" t="s">
        <v>64</v>
      </c>
      <c r="C2081" s="27">
        <v>0</v>
      </c>
      <c r="D2081" s="26">
        <v>1</v>
      </c>
      <c r="E2081" s="26">
        <v>99</v>
      </c>
      <c r="F2081" s="9">
        <v>15</v>
      </c>
    </row>
    <row r="2082" spans="1:6" ht="15.75" x14ac:dyDescent="0.25">
      <c r="A2082" s="25" t="s">
        <v>581</v>
      </c>
      <c r="B2082" s="25" t="s">
        <v>64</v>
      </c>
      <c r="C2082" s="27">
        <v>326</v>
      </c>
      <c r="D2082" s="26">
        <v>46</v>
      </c>
      <c r="E2082" s="26">
        <v>1947</v>
      </c>
      <c r="F2082" s="9">
        <v>589</v>
      </c>
    </row>
    <row r="2083" spans="1:6" ht="15.75" x14ac:dyDescent="0.25">
      <c r="A2083" s="25" t="s">
        <v>2655</v>
      </c>
      <c r="B2083" s="25" t="s">
        <v>64</v>
      </c>
      <c r="C2083" s="27">
        <v>40</v>
      </c>
      <c r="D2083" s="26">
        <v>24</v>
      </c>
      <c r="E2083" s="26">
        <v>2118</v>
      </c>
      <c r="F2083" s="9">
        <v>73</v>
      </c>
    </row>
    <row r="2084" spans="1:6" ht="15.75" x14ac:dyDescent="0.25">
      <c r="A2084" s="25" t="s">
        <v>2656</v>
      </c>
      <c r="B2084" s="25" t="s">
        <v>64</v>
      </c>
      <c r="C2084" s="27">
        <v>25</v>
      </c>
      <c r="D2084" s="26">
        <v>6</v>
      </c>
      <c r="E2084" s="26">
        <v>283</v>
      </c>
      <c r="F2084" s="9">
        <v>64</v>
      </c>
    </row>
    <row r="2085" spans="1:6" ht="15.75" x14ac:dyDescent="0.25">
      <c r="A2085" s="25" t="s">
        <v>582</v>
      </c>
      <c r="B2085" s="25" t="s">
        <v>61</v>
      </c>
      <c r="C2085" s="27">
        <v>505</v>
      </c>
      <c r="D2085" s="26">
        <v>859</v>
      </c>
      <c r="E2085" s="26">
        <v>40572</v>
      </c>
      <c r="F2085" s="9">
        <v>679</v>
      </c>
    </row>
    <row r="2086" spans="1:6" ht="15.75" x14ac:dyDescent="0.25">
      <c r="A2086" s="25" t="s">
        <v>2657</v>
      </c>
      <c r="B2086" s="25" t="s">
        <v>64</v>
      </c>
      <c r="C2086" s="27">
        <v>3</v>
      </c>
      <c r="D2086" s="26">
        <v>7</v>
      </c>
      <c r="E2086" s="26">
        <v>323</v>
      </c>
      <c r="F2086" s="9">
        <v>7</v>
      </c>
    </row>
    <row r="2087" spans="1:6" ht="15.75" x14ac:dyDescent="0.25">
      <c r="A2087" s="25" t="s">
        <v>583</v>
      </c>
      <c r="B2087" s="25" t="s">
        <v>61</v>
      </c>
      <c r="C2087" s="27">
        <v>113</v>
      </c>
      <c r="D2087" s="26">
        <v>18</v>
      </c>
      <c r="E2087" s="26">
        <v>1513</v>
      </c>
      <c r="F2087" s="9">
        <v>156</v>
      </c>
    </row>
    <row r="2088" spans="1:6" ht="15.75" x14ac:dyDescent="0.25">
      <c r="A2088" s="25" t="s">
        <v>584</v>
      </c>
      <c r="B2088" s="25" t="s">
        <v>64</v>
      </c>
      <c r="C2088" s="27">
        <v>125</v>
      </c>
      <c r="D2088" s="26">
        <v>6</v>
      </c>
      <c r="E2088" s="26">
        <v>108</v>
      </c>
      <c r="F2088" s="9">
        <v>321</v>
      </c>
    </row>
    <row r="2089" spans="1:6" ht="15.75" x14ac:dyDescent="0.25">
      <c r="A2089" s="25" t="s">
        <v>2658</v>
      </c>
      <c r="B2089" s="25" t="s">
        <v>64</v>
      </c>
      <c r="C2089" s="27">
        <v>12</v>
      </c>
      <c r="D2089" s="26">
        <v>4</v>
      </c>
      <c r="E2089" s="26">
        <v>963</v>
      </c>
      <c r="F2089" s="9">
        <v>24</v>
      </c>
    </row>
    <row r="2090" spans="1:6" ht="15.75" x14ac:dyDescent="0.25">
      <c r="A2090" s="25" t="s">
        <v>585</v>
      </c>
      <c r="B2090" s="25" t="s">
        <v>61</v>
      </c>
      <c r="C2090" s="27">
        <v>140</v>
      </c>
      <c r="D2090" s="26">
        <v>88</v>
      </c>
      <c r="E2090" s="26">
        <v>4986</v>
      </c>
      <c r="F2090" s="9">
        <v>442</v>
      </c>
    </row>
    <row r="2091" spans="1:6" ht="15.75" x14ac:dyDescent="0.25">
      <c r="A2091" s="25" t="s">
        <v>586</v>
      </c>
      <c r="B2091" s="25" t="s">
        <v>61</v>
      </c>
      <c r="C2091" s="27">
        <v>3254</v>
      </c>
      <c r="D2091" s="26">
        <v>70</v>
      </c>
      <c r="E2091" s="26">
        <v>9930</v>
      </c>
      <c r="F2091" s="9">
        <v>5455</v>
      </c>
    </row>
    <row r="2092" spans="1:6" ht="15.75" x14ac:dyDescent="0.25">
      <c r="A2092" s="25" t="s">
        <v>2659</v>
      </c>
      <c r="B2092" s="25" t="s">
        <v>64</v>
      </c>
      <c r="C2092" s="27">
        <v>12</v>
      </c>
      <c r="D2092" s="26">
        <v>2</v>
      </c>
      <c r="E2092" s="26">
        <v>709</v>
      </c>
      <c r="F2092" s="9">
        <v>33</v>
      </c>
    </row>
    <row r="2093" spans="1:6" ht="15.75" x14ac:dyDescent="0.25">
      <c r="A2093" s="25" t="s">
        <v>2660</v>
      </c>
      <c r="B2093" s="25" t="s">
        <v>61</v>
      </c>
      <c r="C2093" s="27">
        <v>0</v>
      </c>
      <c r="D2093" s="26">
        <v>18</v>
      </c>
      <c r="E2093" s="26">
        <v>1083</v>
      </c>
      <c r="F2093" s="9">
        <v>40</v>
      </c>
    </row>
    <row r="2094" spans="1:6" ht="15.75" x14ac:dyDescent="0.25">
      <c r="A2094" s="25" t="s">
        <v>587</v>
      </c>
      <c r="B2094" s="25" t="s">
        <v>61</v>
      </c>
      <c r="C2094" s="27">
        <v>102</v>
      </c>
      <c r="D2094" s="26">
        <v>852</v>
      </c>
      <c r="E2094" s="26">
        <v>53378</v>
      </c>
      <c r="F2094" s="9">
        <v>162</v>
      </c>
    </row>
    <row r="2095" spans="1:6" ht="15.75" x14ac:dyDescent="0.25">
      <c r="A2095" s="25" t="s">
        <v>588</v>
      </c>
      <c r="B2095" s="25" t="s">
        <v>64</v>
      </c>
      <c r="C2095" s="27">
        <v>580</v>
      </c>
      <c r="D2095" s="26">
        <v>14</v>
      </c>
      <c r="E2095" s="26">
        <v>322</v>
      </c>
      <c r="F2095" s="9">
        <v>1139</v>
      </c>
    </row>
    <row r="2096" spans="1:6" ht="15.75" x14ac:dyDescent="0.25">
      <c r="A2096" s="25" t="s">
        <v>589</v>
      </c>
      <c r="B2096" s="25" t="s">
        <v>64</v>
      </c>
      <c r="C2096" s="27">
        <v>1543</v>
      </c>
      <c r="D2096" s="26">
        <v>5</v>
      </c>
      <c r="E2096" s="26">
        <v>365</v>
      </c>
      <c r="F2096" s="9">
        <v>3703</v>
      </c>
    </row>
    <row r="2097" spans="1:6" ht="15.75" x14ac:dyDescent="0.25">
      <c r="A2097" s="25" t="s">
        <v>590</v>
      </c>
      <c r="B2097" s="25" t="s">
        <v>64</v>
      </c>
      <c r="C2097" s="27">
        <v>864</v>
      </c>
      <c r="D2097" s="26">
        <v>562</v>
      </c>
      <c r="E2097" s="26">
        <v>48380</v>
      </c>
      <c r="F2097" s="9">
        <v>2156</v>
      </c>
    </row>
    <row r="2098" spans="1:6" ht="15.75" x14ac:dyDescent="0.25">
      <c r="A2098" s="25" t="s">
        <v>591</v>
      </c>
      <c r="B2098" s="25" t="s">
        <v>64</v>
      </c>
      <c r="C2098" s="27">
        <v>152</v>
      </c>
      <c r="D2098" s="26">
        <v>294</v>
      </c>
      <c r="E2098" s="26">
        <v>11880</v>
      </c>
      <c r="F2098" s="9">
        <v>350</v>
      </c>
    </row>
    <row r="2099" spans="1:6" ht="15.75" x14ac:dyDescent="0.25">
      <c r="A2099" s="25" t="s">
        <v>592</v>
      </c>
      <c r="B2099" s="25" t="s">
        <v>64</v>
      </c>
      <c r="C2099" s="27">
        <v>150</v>
      </c>
      <c r="D2099" s="26">
        <v>0</v>
      </c>
      <c r="E2099" s="26">
        <v>0</v>
      </c>
      <c r="F2099" s="9">
        <v>396</v>
      </c>
    </row>
    <row r="2100" spans="1:6" ht="15.75" x14ac:dyDescent="0.25">
      <c r="A2100" s="25" t="s">
        <v>593</v>
      </c>
      <c r="B2100" s="25" t="s">
        <v>64</v>
      </c>
      <c r="C2100" s="27">
        <v>194</v>
      </c>
      <c r="D2100" s="26">
        <v>50</v>
      </c>
      <c r="E2100" s="26">
        <v>4931</v>
      </c>
      <c r="F2100" s="9">
        <v>340</v>
      </c>
    </row>
    <row r="2101" spans="1:6" ht="15.75" x14ac:dyDescent="0.25">
      <c r="A2101" s="25" t="s">
        <v>594</v>
      </c>
      <c r="B2101" s="25" t="s">
        <v>61</v>
      </c>
      <c r="C2101" s="27">
        <v>448</v>
      </c>
      <c r="D2101" s="26">
        <v>901</v>
      </c>
      <c r="E2101" s="26">
        <v>79880</v>
      </c>
      <c r="F2101" s="9">
        <v>1156</v>
      </c>
    </row>
    <row r="2102" spans="1:6" ht="15.75" x14ac:dyDescent="0.25">
      <c r="A2102" s="25" t="s">
        <v>2661</v>
      </c>
      <c r="B2102" s="25" t="s">
        <v>64</v>
      </c>
      <c r="C2102" s="27">
        <v>41</v>
      </c>
      <c r="D2102" s="26">
        <v>1</v>
      </c>
      <c r="E2102" s="26">
        <v>14</v>
      </c>
      <c r="F2102" s="9">
        <v>61</v>
      </c>
    </row>
    <row r="2103" spans="1:6" ht="15.75" x14ac:dyDescent="0.25">
      <c r="A2103" s="25" t="s">
        <v>2662</v>
      </c>
      <c r="B2103" s="25" t="s">
        <v>61</v>
      </c>
      <c r="C2103" s="27">
        <v>30</v>
      </c>
      <c r="D2103" s="26">
        <v>25</v>
      </c>
      <c r="E2103" s="26">
        <v>302</v>
      </c>
      <c r="F2103" s="9">
        <v>50</v>
      </c>
    </row>
    <row r="2104" spans="1:6" ht="15.75" x14ac:dyDescent="0.25">
      <c r="A2104" s="25" t="s">
        <v>595</v>
      </c>
      <c r="B2104" s="25" t="s">
        <v>64</v>
      </c>
      <c r="C2104" s="27">
        <v>538</v>
      </c>
      <c r="D2104" s="26">
        <v>161</v>
      </c>
      <c r="E2104" s="26">
        <v>28607</v>
      </c>
      <c r="F2104" s="9">
        <v>582</v>
      </c>
    </row>
    <row r="2105" spans="1:6" ht="15.75" x14ac:dyDescent="0.25">
      <c r="A2105" s="25" t="s">
        <v>596</v>
      </c>
      <c r="B2105" s="25" t="s">
        <v>64</v>
      </c>
      <c r="C2105" s="27">
        <v>285</v>
      </c>
      <c r="D2105" s="26">
        <v>23</v>
      </c>
      <c r="E2105" s="26">
        <v>523</v>
      </c>
      <c r="F2105" s="9">
        <v>408</v>
      </c>
    </row>
    <row r="2106" spans="1:6" ht="15.75" x14ac:dyDescent="0.25">
      <c r="A2106" s="25" t="s">
        <v>597</v>
      </c>
      <c r="B2106" s="25" t="s">
        <v>61</v>
      </c>
      <c r="C2106" s="27">
        <v>284</v>
      </c>
      <c r="D2106" s="26">
        <v>5</v>
      </c>
      <c r="E2106" s="26">
        <v>68</v>
      </c>
      <c r="F2106" s="9">
        <v>712</v>
      </c>
    </row>
    <row r="2107" spans="1:6" ht="15.75" x14ac:dyDescent="0.25">
      <c r="A2107" s="25" t="s">
        <v>2663</v>
      </c>
      <c r="B2107" s="25" t="s">
        <v>64</v>
      </c>
      <c r="C2107" s="27">
        <v>19</v>
      </c>
      <c r="D2107" s="26">
        <v>8</v>
      </c>
      <c r="E2107" s="26">
        <v>339</v>
      </c>
      <c r="F2107" s="9">
        <v>91</v>
      </c>
    </row>
    <row r="2108" spans="1:6" ht="15.75" x14ac:dyDescent="0.25">
      <c r="A2108" s="25" t="s">
        <v>598</v>
      </c>
      <c r="B2108" s="25" t="s">
        <v>64</v>
      </c>
      <c r="C2108" s="27">
        <v>87</v>
      </c>
      <c r="D2108" s="26">
        <v>184</v>
      </c>
      <c r="E2108" s="26">
        <v>10199</v>
      </c>
      <c r="F2108" s="9">
        <v>107</v>
      </c>
    </row>
    <row r="2109" spans="1:6" ht="15.75" x14ac:dyDescent="0.25">
      <c r="A2109" s="25" t="s">
        <v>599</v>
      </c>
      <c r="B2109" s="25" t="s">
        <v>64</v>
      </c>
      <c r="C2109" s="27">
        <v>237</v>
      </c>
      <c r="D2109" s="26">
        <v>1</v>
      </c>
      <c r="E2109" s="26">
        <v>6</v>
      </c>
      <c r="F2109" s="9">
        <v>495</v>
      </c>
    </row>
    <row r="2110" spans="1:6" ht="15.75" x14ac:dyDescent="0.25">
      <c r="A2110" s="25" t="s">
        <v>2664</v>
      </c>
      <c r="B2110" s="25" t="s">
        <v>64</v>
      </c>
      <c r="C2110" s="27">
        <v>6</v>
      </c>
      <c r="D2110" s="26">
        <v>5</v>
      </c>
      <c r="E2110" s="26">
        <v>744</v>
      </c>
      <c r="F2110" s="9">
        <v>12</v>
      </c>
    </row>
    <row r="2111" spans="1:6" ht="15.75" x14ac:dyDescent="0.25">
      <c r="A2111" s="25" t="s">
        <v>600</v>
      </c>
      <c r="B2111" s="25" t="s">
        <v>61</v>
      </c>
      <c r="C2111" s="27">
        <v>217</v>
      </c>
      <c r="D2111" s="26">
        <v>1623</v>
      </c>
      <c r="E2111" s="26">
        <v>86825</v>
      </c>
      <c r="F2111" s="9">
        <v>302</v>
      </c>
    </row>
    <row r="2112" spans="1:6" ht="15.75" x14ac:dyDescent="0.25">
      <c r="A2112" s="25" t="s">
        <v>2665</v>
      </c>
      <c r="B2112" s="25" t="s">
        <v>64</v>
      </c>
      <c r="C2112" s="27">
        <v>8</v>
      </c>
      <c r="D2112" s="26">
        <v>1</v>
      </c>
      <c r="E2112" s="26">
        <v>72</v>
      </c>
      <c r="F2112" s="9">
        <v>19</v>
      </c>
    </row>
    <row r="2113" spans="1:6" ht="15.75" x14ac:dyDescent="0.25">
      <c r="A2113" s="25" t="s">
        <v>601</v>
      </c>
      <c r="B2113" s="25" t="s">
        <v>64</v>
      </c>
      <c r="C2113" s="27">
        <v>51</v>
      </c>
      <c r="D2113" s="26">
        <v>30</v>
      </c>
      <c r="E2113" s="26">
        <v>2750</v>
      </c>
      <c r="F2113" s="9">
        <v>101</v>
      </c>
    </row>
    <row r="2114" spans="1:6" ht="15.75" x14ac:dyDescent="0.25">
      <c r="A2114" s="25" t="s">
        <v>2666</v>
      </c>
      <c r="B2114" s="25" t="s">
        <v>64</v>
      </c>
      <c r="C2114" s="27">
        <v>15</v>
      </c>
      <c r="D2114" s="26">
        <v>14</v>
      </c>
      <c r="E2114" s="26">
        <v>662</v>
      </c>
      <c r="F2114" s="9">
        <v>30</v>
      </c>
    </row>
    <row r="2115" spans="1:6" ht="15.75" x14ac:dyDescent="0.25">
      <c r="A2115" s="25" t="s">
        <v>2667</v>
      </c>
      <c r="B2115" s="25" t="s">
        <v>64</v>
      </c>
      <c r="C2115" s="27">
        <v>33</v>
      </c>
      <c r="D2115" s="26">
        <v>20</v>
      </c>
      <c r="E2115" s="26">
        <v>412</v>
      </c>
      <c r="F2115" s="9">
        <v>47</v>
      </c>
    </row>
    <row r="2116" spans="1:6" ht="15.75" x14ac:dyDescent="0.25">
      <c r="A2116" s="25" t="s">
        <v>2668</v>
      </c>
      <c r="B2116" s="25" t="s">
        <v>64</v>
      </c>
      <c r="C2116" s="27">
        <v>0</v>
      </c>
      <c r="D2116" s="26">
        <v>2</v>
      </c>
      <c r="E2116" s="26">
        <v>132</v>
      </c>
      <c r="F2116" s="9">
        <v>20</v>
      </c>
    </row>
    <row r="2117" spans="1:6" ht="15.75" x14ac:dyDescent="0.25">
      <c r="A2117" s="25" t="s">
        <v>2669</v>
      </c>
      <c r="B2117" s="25" t="s">
        <v>64</v>
      </c>
      <c r="C2117" s="27">
        <v>11</v>
      </c>
      <c r="D2117" s="26">
        <v>18</v>
      </c>
      <c r="E2117" s="26">
        <v>4381</v>
      </c>
      <c r="F2117" s="9">
        <v>14</v>
      </c>
    </row>
    <row r="2118" spans="1:6" ht="15.75" x14ac:dyDescent="0.25">
      <c r="A2118" s="25" t="s">
        <v>602</v>
      </c>
      <c r="B2118" s="25" t="s">
        <v>64</v>
      </c>
      <c r="C2118" s="27">
        <v>222</v>
      </c>
      <c r="D2118" s="26">
        <v>236</v>
      </c>
      <c r="E2118" s="26">
        <v>8983</v>
      </c>
      <c r="F2118" s="9">
        <v>402</v>
      </c>
    </row>
    <row r="2119" spans="1:6" ht="15.75" x14ac:dyDescent="0.25">
      <c r="A2119" s="25" t="s">
        <v>603</v>
      </c>
      <c r="B2119" s="25" t="s">
        <v>64</v>
      </c>
      <c r="C2119" s="27">
        <v>325</v>
      </c>
      <c r="D2119" s="26">
        <v>20</v>
      </c>
      <c r="E2119" s="26">
        <v>1127</v>
      </c>
      <c r="F2119" s="9">
        <v>370</v>
      </c>
    </row>
    <row r="2120" spans="1:6" ht="15.75" x14ac:dyDescent="0.25">
      <c r="A2120" s="25" t="s">
        <v>604</v>
      </c>
      <c r="B2120" s="25" t="s">
        <v>64</v>
      </c>
      <c r="C2120" s="27">
        <v>135</v>
      </c>
      <c r="D2120" s="26">
        <v>13</v>
      </c>
      <c r="E2120" s="26">
        <v>1537</v>
      </c>
      <c r="F2120" s="9">
        <v>206</v>
      </c>
    </row>
    <row r="2121" spans="1:6" ht="15.75" x14ac:dyDescent="0.25">
      <c r="A2121" s="25" t="s">
        <v>605</v>
      </c>
      <c r="B2121" s="25" t="s">
        <v>61</v>
      </c>
      <c r="C2121" s="27">
        <v>221</v>
      </c>
      <c r="D2121" s="26">
        <v>111</v>
      </c>
      <c r="E2121" s="26">
        <v>15907</v>
      </c>
      <c r="F2121" s="9">
        <v>289</v>
      </c>
    </row>
    <row r="2122" spans="1:6" ht="15.75" x14ac:dyDescent="0.25">
      <c r="A2122" s="25" t="s">
        <v>606</v>
      </c>
      <c r="B2122" s="25" t="s">
        <v>61</v>
      </c>
      <c r="C2122" s="27">
        <v>60</v>
      </c>
      <c r="D2122" s="26">
        <v>397</v>
      </c>
      <c r="E2122" s="26">
        <v>301235</v>
      </c>
      <c r="F2122" s="9">
        <v>102</v>
      </c>
    </row>
    <row r="2123" spans="1:6" ht="15.75" x14ac:dyDescent="0.25">
      <c r="A2123" s="25" t="s">
        <v>607</v>
      </c>
      <c r="B2123" s="25" t="s">
        <v>64</v>
      </c>
      <c r="C2123" s="27">
        <v>108</v>
      </c>
      <c r="D2123" s="26">
        <v>13</v>
      </c>
      <c r="E2123" s="26">
        <v>766</v>
      </c>
      <c r="F2123" s="9">
        <v>244</v>
      </c>
    </row>
    <row r="2124" spans="1:6" ht="15.75" x14ac:dyDescent="0.25">
      <c r="A2124" s="25" t="s">
        <v>2670</v>
      </c>
      <c r="B2124" s="25" t="s">
        <v>64</v>
      </c>
      <c r="C2124" s="27">
        <v>853</v>
      </c>
      <c r="D2124" s="26">
        <v>1017</v>
      </c>
      <c r="E2124" s="26">
        <v>124166</v>
      </c>
      <c r="F2124" s="9">
        <v>2567</v>
      </c>
    </row>
    <row r="2125" spans="1:6" ht="15.75" x14ac:dyDescent="0.25">
      <c r="A2125" s="25" t="s">
        <v>2671</v>
      </c>
      <c r="B2125" s="25" t="s">
        <v>61</v>
      </c>
      <c r="C2125" s="27">
        <v>63</v>
      </c>
      <c r="D2125" s="26">
        <v>154</v>
      </c>
      <c r="E2125" s="26">
        <v>60729</v>
      </c>
      <c r="F2125" s="9">
        <v>81</v>
      </c>
    </row>
    <row r="2126" spans="1:6" ht="15.75" x14ac:dyDescent="0.25">
      <c r="A2126" s="25" t="s">
        <v>608</v>
      </c>
      <c r="B2126" s="25" t="s">
        <v>64</v>
      </c>
      <c r="C2126" s="27">
        <v>28</v>
      </c>
      <c r="D2126" s="26">
        <v>18</v>
      </c>
      <c r="E2126" s="26">
        <v>1641</v>
      </c>
      <c r="F2126" s="9">
        <v>150</v>
      </c>
    </row>
    <row r="2127" spans="1:6" ht="15.75" x14ac:dyDescent="0.25">
      <c r="A2127" s="25" t="s">
        <v>2672</v>
      </c>
      <c r="B2127" s="25" t="s">
        <v>64</v>
      </c>
      <c r="C2127" s="27">
        <v>0</v>
      </c>
      <c r="D2127" s="26">
        <v>2</v>
      </c>
      <c r="E2127" s="26">
        <v>194</v>
      </c>
      <c r="F2127" s="9">
        <v>22</v>
      </c>
    </row>
    <row r="2128" spans="1:6" ht="15.75" x14ac:dyDescent="0.25">
      <c r="A2128" s="25" t="s">
        <v>609</v>
      </c>
      <c r="B2128" s="25" t="s">
        <v>61</v>
      </c>
      <c r="C2128" s="27">
        <v>1113</v>
      </c>
      <c r="D2128" s="26">
        <v>1703</v>
      </c>
      <c r="E2128" s="26">
        <v>180474</v>
      </c>
      <c r="F2128" s="9">
        <v>2338</v>
      </c>
    </row>
    <row r="2129" spans="1:6" ht="15.75" x14ac:dyDescent="0.25">
      <c r="A2129" s="25" t="s">
        <v>610</v>
      </c>
      <c r="B2129" s="25" t="s">
        <v>64</v>
      </c>
      <c r="C2129" s="27">
        <v>148</v>
      </c>
      <c r="D2129" s="26">
        <v>37</v>
      </c>
      <c r="E2129" s="26">
        <v>8820</v>
      </c>
      <c r="F2129" s="9">
        <v>313</v>
      </c>
    </row>
    <row r="2130" spans="1:6" ht="15.75" x14ac:dyDescent="0.25">
      <c r="A2130" s="25" t="s">
        <v>2673</v>
      </c>
      <c r="B2130" s="25" t="s">
        <v>64</v>
      </c>
      <c r="C2130" s="27">
        <v>28</v>
      </c>
      <c r="D2130" s="26">
        <v>15</v>
      </c>
      <c r="E2130" s="26">
        <v>1287</v>
      </c>
      <c r="F2130" s="9">
        <v>43</v>
      </c>
    </row>
    <row r="2131" spans="1:6" ht="15.75" x14ac:dyDescent="0.25">
      <c r="A2131" s="25" t="s">
        <v>611</v>
      </c>
      <c r="B2131" s="25" t="s">
        <v>64</v>
      </c>
      <c r="C2131" s="27">
        <v>207</v>
      </c>
      <c r="D2131" s="26">
        <v>96</v>
      </c>
      <c r="E2131" s="26">
        <v>10967</v>
      </c>
      <c r="F2131" s="9">
        <v>396</v>
      </c>
    </row>
    <row r="2132" spans="1:6" ht="15.75" x14ac:dyDescent="0.25">
      <c r="A2132" s="25" t="s">
        <v>612</v>
      </c>
      <c r="B2132" s="25" t="s">
        <v>64</v>
      </c>
      <c r="C2132" s="27">
        <v>186</v>
      </c>
      <c r="D2132" s="26">
        <v>92</v>
      </c>
      <c r="E2132" s="26">
        <v>15478</v>
      </c>
      <c r="F2132" s="9">
        <v>361</v>
      </c>
    </row>
    <row r="2133" spans="1:6" ht="15.75" x14ac:dyDescent="0.25">
      <c r="A2133" s="25" t="s">
        <v>2674</v>
      </c>
      <c r="B2133" s="25" t="s">
        <v>64</v>
      </c>
      <c r="C2133" s="27">
        <v>32</v>
      </c>
      <c r="D2133" s="26">
        <v>40</v>
      </c>
      <c r="E2133" s="26">
        <v>5045</v>
      </c>
      <c r="F2133" s="9">
        <v>92</v>
      </c>
    </row>
    <row r="2134" spans="1:6" ht="15.75" x14ac:dyDescent="0.25">
      <c r="A2134" s="25" t="s">
        <v>2675</v>
      </c>
      <c r="B2134" s="25" t="s">
        <v>64</v>
      </c>
      <c r="C2134" s="27">
        <v>42</v>
      </c>
      <c r="D2134" s="26">
        <v>2</v>
      </c>
      <c r="E2134" s="26">
        <v>116</v>
      </c>
      <c r="F2134" s="9">
        <v>97</v>
      </c>
    </row>
    <row r="2135" spans="1:6" ht="15.75" x14ac:dyDescent="0.25">
      <c r="A2135" s="25" t="s">
        <v>613</v>
      </c>
      <c r="B2135" s="25" t="s">
        <v>61</v>
      </c>
      <c r="C2135" s="27">
        <v>2382</v>
      </c>
      <c r="D2135" s="26">
        <v>771</v>
      </c>
      <c r="E2135" s="26">
        <v>97455</v>
      </c>
      <c r="F2135" s="9">
        <v>4821</v>
      </c>
    </row>
    <row r="2136" spans="1:6" ht="15.75" x14ac:dyDescent="0.25">
      <c r="A2136" s="25" t="s">
        <v>614</v>
      </c>
      <c r="B2136" s="25" t="s">
        <v>64</v>
      </c>
      <c r="C2136" s="27">
        <v>307</v>
      </c>
      <c r="D2136" s="26">
        <v>16</v>
      </c>
      <c r="E2136" s="26">
        <v>1115</v>
      </c>
      <c r="F2136" s="9">
        <v>1135</v>
      </c>
    </row>
    <row r="2137" spans="1:6" ht="15.75" x14ac:dyDescent="0.25">
      <c r="A2137" s="25" t="s">
        <v>615</v>
      </c>
      <c r="B2137" s="25" t="s">
        <v>64</v>
      </c>
      <c r="C2137" s="27">
        <v>1039</v>
      </c>
      <c r="D2137" s="26">
        <v>59</v>
      </c>
      <c r="E2137" s="26">
        <v>3070</v>
      </c>
      <c r="F2137" s="9">
        <v>2770</v>
      </c>
    </row>
    <row r="2138" spans="1:6" ht="15.75" x14ac:dyDescent="0.25">
      <c r="A2138" s="25" t="s">
        <v>2676</v>
      </c>
      <c r="B2138" s="25" t="s">
        <v>64</v>
      </c>
      <c r="C2138" s="27">
        <v>0</v>
      </c>
      <c r="D2138" s="26">
        <v>2</v>
      </c>
      <c r="E2138" s="26">
        <v>27</v>
      </c>
      <c r="F2138" s="9">
        <v>24</v>
      </c>
    </row>
    <row r="2139" spans="1:6" ht="15.75" x14ac:dyDescent="0.25">
      <c r="A2139" s="25" t="s">
        <v>616</v>
      </c>
      <c r="B2139" s="25" t="s">
        <v>64</v>
      </c>
      <c r="C2139" s="27">
        <v>988</v>
      </c>
      <c r="D2139" s="26">
        <v>731</v>
      </c>
      <c r="E2139" s="26">
        <v>85610</v>
      </c>
      <c r="F2139" s="9">
        <v>1986</v>
      </c>
    </row>
    <row r="2140" spans="1:6" ht="15.75" x14ac:dyDescent="0.25">
      <c r="A2140" s="25" t="s">
        <v>2677</v>
      </c>
      <c r="B2140" s="25" t="s">
        <v>61</v>
      </c>
      <c r="C2140" s="27">
        <v>4</v>
      </c>
      <c r="D2140" s="26">
        <v>4</v>
      </c>
      <c r="E2140" s="26">
        <v>166</v>
      </c>
      <c r="F2140" s="9">
        <v>32</v>
      </c>
    </row>
    <row r="2141" spans="1:6" ht="15.75" x14ac:dyDescent="0.25">
      <c r="A2141" s="25" t="s">
        <v>617</v>
      </c>
      <c r="B2141" s="25" t="s">
        <v>61</v>
      </c>
      <c r="C2141" s="27">
        <v>195</v>
      </c>
      <c r="D2141" s="26">
        <v>488</v>
      </c>
      <c r="E2141" s="26">
        <v>17618</v>
      </c>
      <c r="F2141" s="9">
        <v>245</v>
      </c>
    </row>
    <row r="2142" spans="1:6" ht="15.75" x14ac:dyDescent="0.25">
      <c r="A2142" s="25" t="s">
        <v>618</v>
      </c>
      <c r="B2142" s="25" t="s">
        <v>64</v>
      </c>
      <c r="C2142" s="27">
        <v>671</v>
      </c>
      <c r="D2142" s="26">
        <v>22</v>
      </c>
      <c r="E2142" s="26">
        <v>1617</v>
      </c>
      <c r="F2142" s="9">
        <v>1178</v>
      </c>
    </row>
    <row r="2143" spans="1:6" ht="15.75" x14ac:dyDescent="0.25">
      <c r="A2143" s="25" t="s">
        <v>619</v>
      </c>
      <c r="B2143" s="25" t="s">
        <v>61</v>
      </c>
      <c r="C2143" s="27">
        <v>2651</v>
      </c>
      <c r="D2143" s="26">
        <v>824</v>
      </c>
      <c r="E2143" s="26">
        <v>92314</v>
      </c>
      <c r="F2143" s="9">
        <v>4369</v>
      </c>
    </row>
    <row r="2144" spans="1:6" ht="15.75" x14ac:dyDescent="0.25">
      <c r="A2144" s="25" t="s">
        <v>620</v>
      </c>
      <c r="B2144" s="25" t="s">
        <v>61</v>
      </c>
      <c r="C2144" s="27">
        <v>162</v>
      </c>
      <c r="D2144" s="26">
        <v>192</v>
      </c>
      <c r="E2144" s="26">
        <v>13250</v>
      </c>
      <c r="F2144" s="9">
        <v>311</v>
      </c>
    </row>
    <row r="2145" spans="1:6" ht="15.75" x14ac:dyDescent="0.25">
      <c r="A2145" s="25" t="s">
        <v>621</v>
      </c>
      <c r="B2145" s="25" t="s">
        <v>61</v>
      </c>
      <c r="C2145" s="27">
        <v>257</v>
      </c>
      <c r="D2145" s="26">
        <v>122</v>
      </c>
      <c r="E2145" s="26">
        <v>16635</v>
      </c>
      <c r="F2145" s="9">
        <v>598</v>
      </c>
    </row>
    <row r="2146" spans="1:6" ht="15.75" x14ac:dyDescent="0.25">
      <c r="A2146" s="25" t="s">
        <v>2678</v>
      </c>
      <c r="B2146" s="25" t="s">
        <v>61</v>
      </c>
      <c r="C2146" s="27">
        <v>76</v>
      </c>
      <c r="D2146" s="26">
        <v>170</v>
      </c>
      <c r="E2146" s="26">
        <v>28703</v>
      </c>
      <c r="F2146" s="9">
        <v>118</v>
      </c>
    </row>
    <row r="2147" spans="1:6" ht="15.75" x14ac:dyDescent="0.25">
      <c r="A2147" s="25" t="s">
        <v>622</v>
      </c>
      <c r="B2147" s="25" t="s">
        <v>64</v>
      </c>
      <c r="C2147" s="27">
        <v>68</v>
      </c>
      <c r="D2147" s="26">
        <v>15</v>
      </c>
      <c r="E2147" s="26">
        <v>878</v>
      </c>
      <c r="F2147" s="9">
        <v>102</v>
      </c>
    </row>
    <row r="2148" spans="1:6" ht="15.75" x14ac:dyDescent="0.25">
      <c r="A2148" s="25" t="s">
        <v>623</v>
      </c>
      <c r="B2148" s="25" t="s">
        <v>64</v>
      </c>
      <c r="C2148" s="27">
        <v>951</v>
      </c>
      <c r="D2148" s="26">
        <v>7</v>
      </c>
      <c r="E2148" s="26">
        <v>405</v>
      </c>
      <c r="F2148" s="9">
        <v>1416</v>
      </c>
    </row>
    <row r="2149" spans="1:6" ht="15.75" x14ac:dyDescent="0.25">
      <c r="A2149" s="25" t="s">
        <v>624</v>
      </c>
      <c r="B2149" s="25" t="s">
        <v>64</v>
      </c>
      <c r="C2149" s="27">
        <v>9136</v>
      </c>
      <c r="D2149" s="26">
        <v>3538</v>
      </c>
      <c r="E2149" s="26">
        <v>505098</v>
      </c>
      <c r="F2149" s="9">
        <v>13171</v>
      </c>
    </row>
    <row r="2150" spans="1:6" ht="15.75" x14ac:dyDescent="0.25">
      <c r="A2150" s="25" t="s">
        <v>625</v>
      </c>
      <c r="B2150" s="25" t="s">
        <v>64</v>
      </c>
      <c r="C2150" s="27">
        <v>207</v>
      </c>
      <c r="D2150" s="26">
        <v>156</v>
      </c>
      <c r="E2150" s="26">
        <v>31811</v>
      </c>
      <c r="F2150" s="9">
        <v>322</v>
      </c>
    </row>
    <row r="2151" spans="1:6" ht="15.75" x14ac:dyDescent="0.25">
      <c r="A2151" s="25" t="s">
        <v>2679</v>
      </c>
      <c r="B2151" s="25" t="s">
        <v>64</v>
      </c>
      <c r="C2151" s="27">
        <v>29</v>
      </c>
      <c r="D2151" s="26">
        <v>17</v>
      </c>
      <c r="E2151" s="26">
        <v>1074</v>
      </c>
      <c r="F2151" s="9">
        <v>74</v>
      </c>
    </row>
    <row r="2152" spans="1:6" ht="15.75" x14ac:dyDescent="0.25">
      <c r="A2152" s="25" t="s">
        <v>626</v>
      </c>
      <c r="B2152" s="25" t="s">
        <v>64</v>
      </c>
      <c r="C2152" s="27">
        <v>5927</v>
      </c>
      <c r="D2152" s="26">
        <v>450</v>
      </c>
      <c r="E2152" s="26">
        <v>63409</v>
      </c>
      <c r="F2152" s="9">
        <v>8372</v>
      </c>
    </row>
    <row r="2153" spans="1:6" ht="15.75" x14ac:dyDescent="0.25">
      <c r="A2153" s="25" t="s">
        <v>627</v>
      </c>
      <c r="B2153" s="25" t="s">
        <v>64</v>
      </c>
      <c r="C2153" s="27">
        <v>34</v>
      </c>
      <c r="D2153" s="26">
        <v>3</v>
      </c>
      <c r="E2153" s="26">
        <v>441</v>
      </c>
      <c r="F2153" s="9">
        <v>138</v>
      </c>
    </row>
    <row r="2154" spans="1:6" ht="15.75" x14ac:dyDescent="0.25">
      <c r="A2154" s="25" t="s">
        <v>628</v>
      </c>
      <c r="B2154" s="25" t="s">
        <v>64</v>
      </c>
      <c r="C2154" s="27">
        <v>413</v>
      </c>
      <c r="D2154" s="26">
        <v>20</v>
      </c>
      <c r="E2154" s="26">
        <v>4364</v>
      </c>
      <c r="F2154" s="9">
        <v>709</v>
      </c>
    </row>
    <row r="2155" spans="1:6" ht="15.75" x14ac:dyDescent="0.25">
      <c r="A2155" s="25" t="s">
        <v>2680</v>
      </c>
      <c r="B2155" s="25" t="s">
        <v>61</v>
      </c>
      <c r="C2155" s="27">
        <v>0</v>
      </c>
      <c r="D2155" s="26">
        <v>2</v>
      </c>
      <c r="E2155" s="26">
        <v>10</v>
      </c>
      <c r="F2155" s="9">
        <v>34</v>
      </c>
    </row>
    <row r="2156" spans="1:6" ht="15.75" x14ac:dyDescent="0.25">
      <c r="A2156" s="25" t="s">
        <v>2681</v>
      </c>
      <c r="B2156" s="25" t="s">
        <v>64</v>
      </c>
      <c r="C2156" s="27">
        <v>15</v>
      </c>
      <c r="D2156" s="26">
        <v>26</v>
      </c>
      <c r="E2156" s="26">
        <v>886</v>
      </c>
      <c r="F2156" s="9">
        <v>31</v>
      </c>
    </row>
    <row r="2157" spans="1:6" ht="15.75" x14ac:dyDescent="0.25">
      <c r="A2157" s="25" t="s">
        <v>629</v>
      </c>
      <c r="B2157" s="25" t="s">
        <v>64</v>
      </c>
      <c r="C2157" s="27">
        <v>261</v>
      </c>
      <c r="D2157" s="26">
        <v>164</v>
      </c>
      <c r="E2157" s="26">
        <v>9992</v>
      </c>
      <c r="F2157" s="9">
        <v>488</v>
      </c>
    </row>
    <row r="2158" spans="1:6" ht="15.75" x14ac:dyDescent="0.25">
      <c r="A2158" s="25" t="s">
        <v>2682</v>
      </c>
      <c r="B2158" s="25" t="s">
        <v>61</v>
      </c>
      <c r="C2158" s="27">
        <v>47</v>
      </c>
      <c r="D2158" s="26">
        <v>453</v>
      </c>
      <c r="E2158" s="26">
        <v>20472</v>
      </c>
      <c r="F2158" s="9">
        <v>67</v>
      </c>
    </row>
    <row r="2159" spans="1:6" ht="15.75" x14ac:dyDescent="0.25">
      <c r="A2159" s="25" t="s">
        <v>2683</v>
      </c>
      <c r="B2159" s="25" t="s">
        <v>64</v>
      </c>
      <c r="C2159" s="27">
        <v>169</v>
      </c>
      <c r="D2159" s="26">
        <v>25</v>
      </c>
      <c r="E2159" s="26">
        <v>5986</v>
      </c>
      <c r="F2159" s="9">
        <v>433</v>
      </c>
    </row>
    <row r="2160" spans="1:6" ht="15.75" x14ac:dyDescent="0.25">
      <c r="A2160" s="25" t="s">
        <v>2684</v>
      </c>
      <c r="B2160" s="25" t="s">
        <v>64</v>
      </c>
      <c r="C2160" s="27">
        <v>0</v>
      </c>
      <c r="D2160" s="26">
        <v>0</v>
      </c>
      <c r="E2160" s="26">
        <v>0</v>
      </c>
      <c r="F2160" s="9">
        <v>11</v>
      </c>
    </row>
    <row r="2161" spans="1:6" ht="15.75" x14ac:dyDescent="0.25">
      <c r="A2161" s="25" t="s">
        <v>630</v>
      </c>
      <c r="B2161" s="25" t="s">
        <v>61</v>
      </c>
      <c r="C2161" s="27">
        <v>1253</v>
      </c>
      <c r="D2161" s="26">
        <v>827</v>
      </c>
      <c r="E2161" s="26">
        <v>70195</v>
      </c>
      <c r="F2161" s="9">
        <v>1765</v>
      </c>
    </row>
    <row r="2162" spans="1:6" ht="15.75" x14ac:dyDescent="0.25">
      <c r="A2162" s="25" t="s">
        <v>631</v>
      </c>
      <c r="B2162" s="25" t="s">
        <v>61</v>
      </c>
      <c r="C2162" s="27">
        <v>284</v>
      </c>
      <c r="D2162" s="26">
        <v>214</v>
      </c>
      <c r="E2162" s="26">
        <v>20126</v>
      </c>
      <c r="F2162" s="9">
        <v>945</v>
      </c>
    </row>
    <row r="2163" spans="1:6" ht="15.75" x14ac:dyDescent="0.25">
      <c r="A2163" s="25" t="s">
        <v>2685</v>
      </c>
      <c r="B2163" s="25" t="s">
        <v>61</v>
      </c>
      <c r="C2163" s="27">
        <v>554</v>
      </c>
      <c r="D2163" s="26">
        <v>21</v>
      </c>
      <c r="E2163" s="26">
        <v>38322</v>
      </c>
      <c r="F2163" s="9">
        <v>743</v>
      </c>
    </row>
    <row r="2164" spans="1:6" ht="15.75" x14ac:dyDescent="0.25">
      <c r="A2164" s="25" t="s">
        <v>632</v>
      </c>
      <c r="B2164" s="25" t="s">
        <v>64</v>
      </c>
      <c r="C2164" s="27">
        <v>3646</v>
      </c>
      <c r="D2164" s="26">
        <v>96</v>
      </c>
      <c r="E2164" s="26">
        <v>6527</v>
      </c>
      <c r="F2164" s="9">
        <v>5995</v>
      </c>
    </row>
    <row r="2165" spans="1:6" ht="15.75" x14ac:dyDescent="0.25">
      <c r="A2165" s="25" t="s">
        <v>633</v>
      </c>
      <c r="B2165" s="25" t="s">
        <v>61</v>
      </c>
      <c r="C2165" s="27">
        <v>880</v>
      </c>
      <c r="D2165" s="26">
        <v>172</v>
      </c>
      <c r="E2165" s="26">
        <v>19889</v>
      </c>
      <c r="F2165" s="9">
        <v>2918</v>
      </c>
    </row>
    <row r="2166" spans="1:6" ht="15.75" x14ac:dyDescent="0.25">
      <c r="A2166" s="25" t="s">
        <v>2686</v>
      </c>
      <c r="B2166" s="25" t="s">
        <v>64</v>
      </c>
      <c r="C2166" s="27">
        <v>46</v>
      </c>
      <c r="D2166" s="26">
        <v>1</v>
      </c>
      <c r="E2166" s="26">
        <v>42</v>
      </c>
      <c r="F2166" s="9">
        <v>76</v>
      </c>
    </row>
    <row r="2167" spans="1:6" ht="15.75" x14ac:dyDescent="0.25">
      <c r="A2167" s="25" t="s">
        <v>2687</v>
      </c>
      <c r="B2167" s="25" t="s">
        <v>64</v>
      </c>
      <c r="C2167" s="27">
        <v>24</v>
      </c>
      <c r="D2167" s="26">
        <v>2</v>
      </c>
      <c r="E2167" s="26">
        <v>97</v>
      </c>
      <c r="F2167" s="9">
        <v>26</v>
      </c>
    </row>
    <row r="2168" spans="1:6" ht="15.75" x14ac:dyDescent="0.25">
      <c r="A2168" s="25" t="s">
        <v>634</v>
      </c>
      <c r="B2168" s="25" t="s">
        <v>64</v>
      </c>
      <c r="C2168" s="27">
        <v>546</v>
      </c>
      <c r="D2168" s="26">
        <v>286</v>
      </c>
      <c r="E2168" s="26">
        <v>11043</v>
      </c>
      <c r="F2168" s="9">
        <v>1046</v>
      </c>
    </row>
    <row r="2169" spans="1:6" ht="15.75" x14ac:dyDescent="0.25">
      <c r="A2169" s="25" t="s">
        <v>2688</v>
      </c>
      <c r="B2169" s="25" t="s">
        <v>61</v>
      </c>
      <c r="C2169" s="27">
        <v>18</v>
      </c>
      <c r="D2169" s="26">
        <v>8</v>
      </c>
      <c r="E2169" s="26">
        <v>279</v>
      </c>
      <c r="F2169" s="9">
        <v>53</v>
      </c>
    </row>
    <row r="2170" spans="1:6" ht="15.75" x14ac:dyDescent="0.25">
      <c r="A2170" s="25" t="s">
        <v>635</v>
      </c>
      <c r="B2170" s="25" t="s">
        <v>61</v>
      </c>
      <c r="C2170" s="27">
        <v>33</v>
      </c>
      <c r="D2170" s="26">
        <v>50</v>
      </c>
      <c r="E2170" s="26">
        <v>13885</v>
      </c>
      <c r="F2170" s="9">
        <v>227</v>
      </c>
    </row>
    <row r="2171" spans="1:6" ht="15.75" x14ac:dyDescent="0.25">
      <c r="A2171" s="25" t="s">
        <v>636</v>
      </c>
      <c r="B2171" s="25" t="s">
        <v>64</v>
      </c>
      <c r="C2171" s="27">
        <v>58</v>
      </c>
      <c r="D2171" s="26">
        <v>0</v>
      </c>
      <c r="E2171" s="26">
        <v>0</v>
      </c>
      <c r="F2171" s="9">
        <v>239</v>
      </c>
    </row>
    <row r="2172" spans="1:6" ht="15.75" x14ac:dyDescent="0.25">
      <c r="A2172" s="25" t="s">
        <v>637</v>
      </c>
      <c r="B2172" s="25" t="s">
        <v>61</v>
      </c>
      <c r="C2172" s="27">
        <v>183</v>
      </c>
      <c r="D2172" s="26">
        <v>91</v>
      </c>
      <c r="E2172" s="26">
        <v>22185</v>
      </c>
      <c r="F2172" s="9">
        <v>522</v>
      </c>
    </row>
    <row r="2173" spans="1:6" ht="15.75" x14ac:dyDescent="0.25">
      <c r="A2173" s="25" t="s">
        <v>638</v>
      </c>
      <c r="B2173" s="25" t="s">
        <v>64</v>
      </c>
      <c r="C2173" s="27">
        <v>169</v>
      </c>
      <c r="D2173" s="26">
        <v>12</v>
      </c>
      <c r="E2173" s="26">
        <v>266</v>
      </c>
      <c r="F2173" s="9">
        <v>292</v>
      </c>
    </row>
    <row r="2174" spans="1:6" ht="15.75" x14ac:dyDescent="0.25">
      <c r="A2174" s="25" t="s">
        <v>2689</v>
      </c>
      <c r="B2174" s="25" t="s">
        <v>64</v>
      </c>
      <c r="C2174" s="27">
        <v>11</v>
      </c>
      <c r="D2174" s="26">
        <v>0</v>
      </c>
      <c r="E2174" s="26">
        <v>0</v>
      </c>
      <c r="F2174" s="9">
        <v>33</v>
      </c>
    </row>
    <row r="2175" spans="1:6" ht="15.75" x14ac:dyDescent="0.25">
      <c r="A2175" s="25" t="s">
        <v>639</v>
      </c>
      <c r="B2175" s="25" t="s">
        <v>64</v>
      </c>
      <c r="C2175" s="27">
        <v>1583</v>
      </c>
      <c r="D2175" s="26">
        <v>399</v>
      </c>
      <c r="E2175" s="26">
        <v>41101</v>
      </c>
      <c r="F2175" s="9">
        <v>2295</v>
      </c>
    </row>
    <row r="2176" spans="1:6" ht="15.75" x14ac:dyDescent="0.25">
      <c r="A2176" s="25" t="s">
        <v>640</v>
      </c>
      <c r="B2176" s="25" t="s">
        <v>64</v>
      </c>
      <c r="C2176" s="27">
        <v>285</v>
      </c>
      <c r="D2176" s="26">
        <v>60</v>
      </c>
      <c r="E2176" s="26">
        <v>11128</v>
      </c>
      <c r="F2176" s="9">
        <v>467</v>
      </c>
    </row>
    <row r="2177" spans="1:6" ht="15.75" x14ac:dyDescent="0.25">
      <c r="A2177" s="25" t="s">
        <v>2690</v>
      </c>
      <c r="B2177" s="25" t="s">
        <v>64</v>
      </c>
      <c r="C2177" s="27">
        <v>146</v>
      </c>
      <c r="D2177" s="26">
        <v>96</v>
      </c>
      <c r="E2177" s="26">
        <v>9061</v>
      </c>
      <c r="F2177" s="9">
        <v>275</v>
      </c>
    </row>
    <row r="2178" spans="1:6" ht="15.75" x14ac:dyDescent="0.25">
      <c r="A2178" s="25" t="s">
        <v>2691</v>
      </c>
      <c r="B2178" s="25" t="s">
        <v>64</v>
      </c>
      <c r="C2178" s="27">
        <v>39</v>
      </c>
      <c r="D2178" s="26">
        <v>3</v>
      </c>
      <c r="E2178" s="26">
        <v>136</v>
      </c>
      <c r="F2178" s="9">
        <v>48</v>
      </c>
    </row>
    <row r="2179" spans="1:6" ht="15.75" x14ac:dyDescent="0.25">
      <c r="A2179" s="25" t="s">
        <v>641</v>
      </c>
      <c r="B2179" s="25" t="s">
        <v>64</v>
      </c>
      <c r="C2179" s="27">
        <v>80</v>
      </c>
      <c r="D2179" s="26">
        <v>14</v>
      </c>
      <c r="E2179" s="26">
        <v>1955</v>
      </c>
      <c r="F2179" s="9">
        <v>146</v>
      </c>
    </row>
    <row r="2180" spans="1:6" ht="15.75" x14ac:dyDescent="0.25">
      <c r="A2180" s="25" t="s">
        <v>642</v>
      </c>
      <c r="B2180" s="25" t="s">
        <v>64</v>
      </c>
      <c r="C2180" s="27">
        <v>5919</v>
      </c>
      <c r="D2180" s="26">
        <v>563</v>
      </c>
      <c r="E2180" s="26">
        <v>127454</v>
      </c>
      <c r="F2180" s="9">
        <v>8552</v>
      </c>
    </row>
    <row r="2181" spans="1:6" ht="15.75" x14ac:dyDescent="0.25">
      <c r="A2181" s="25" t="s">
        <v>643</v>
      </c>
      <c r="B2181" s="25" t="s">
        <v>64</v>
      </c>
      <c r="C2181" s="27">
        <v>292</v>
      </c>
      <c r="D2181" s="26">
        <v>64</v>
      </c>
      <c r="E2181" s="26">
        <v>6845</v>
      </c>
      <c r="F2181" s="9">
        <v>433</v>
      </c>
    </row>
    <row r="2182" spans="1:6" ht="15.75" x14ac:dyDescent="0.25">
      <c r="A2182" s="25" t="s">
        <v>2692</v>
      </c>
      <c r="B2182" s="25" t="s">
        <v>64</v>
      </c>
      <c r="C2182" s="27">
        <v>14</v>
      </c>
      <c r="D2182" s="26">
        <v>14</v>
      </c>
      <c r="E2182" s="26">
        <v>3777</v>
      </c>
      <c r="F2182" s="9">
        <v>50</v>
      </c>
    </row>
    <row r="2183" spans="1:6" ht="15.75" x14ac:dyDescent="0.25">
      <c r="A2183" s="25" t="s">
        <v>644</v>
      </c>
      <c r="B2183" s="25" t="s">
        <v>64</v>
      </c>
      <c r="C2183" s="27">
        <v>510</v>
      </c>
      <c r="D2183" s="26">
        <v>1</v>
      </c>
      <c r="E2183" s="26">
        <v>122</v>
      </c>
      <c r="F2183" s="9">
        <v>1155</v>
      </c>
    </row>
    <row r="2184" spans="1:6" ht="15.75" x14ac:dyDescent="0.25">
      <c r="A2184" s="25" t="s">
        <v>645</v>
      </c>
      <c r="B2184" s="25" t="s">
        <v>64</v>
      </c>
      <c r="C2184" s="27">
        <v>240</v>
      </c>
      <c r="D2184" s="26">
        <v>10</v>
      </c>
      <c r="E2184" s="26">
        <v>320</v>
      </c>
      <c r="F2184" s="9">
        <v>321</v>
      </c>
    </row>
    <row r="2185" spans="1:6" ht="15.75" x14ac:dyDescent="0.25">
      <c r="A2185" s="25" t="s">
        <v>646</v>
      </c>
      <c r="B2185" s="25" t="s">
        <v>64</v>
      </c>
      <c r="C2185" s="27">
        <v>4249</v>
      </c>
      <c r="D2185" s="26">
        <v>588</v>
      </c>
      <c r="E2185" s="26">
        <v>108366</v>
      </c>
      <c r="F2185" s="9">
        <v>7086</v>
      </c>
    </row>
    <row r="2186" spans="1:6" ht="15.75" x14ac:dyDescent="0.25">
      <c r="A2186" s="25" t="s">
        <v>2693</v>
      </c>
      <c r="B2186" s="25" t="s">
        <v>61</v>
      </c>
      <c r="C2186" s="27">
        <v>3</v>
      </c>
      <c r="D2186" s="26">
        <v>7</v>
      </c>
      <c r="E2186" s="26">
        <v>37</v>
      </c>
      <c r="F2186" s="9">
        <v>14</v>
      </c>
    </row>
    <row r="2187" spans="1:6" ht="15.75" x14ac:dyDescent="0.25">
      <c r="A2187" s="25" t="s">
        <v>2694</v>
      </c>
      <c r="B2187" s="25" t="s">
        <v>61</v>
      </c>
      <c r="C2187" s="27">
        <v>35</v>
      </c>
      <c r="D2187" s="26">
        <v>15</v>
      </c>
      <c r="E2187" s="26">
        <v>796</v>
      </c>
      <c r="F2187" s="9">
        <v>46</v>
      </c>
    </row>
    <row r="2188" spans="1:6" ht="15.75" x14ac:dyDescent="0.25">
      <c r="A2188" s="25" t="s">
        <v>2695</v>
      </c>
      <c r="B2188" s="25" t="s">
        <v>64</v>
      </c>
      <c r="C2188" s="27">
        <v>36</v>
      </c>
      <c r="D2188" s="26">
        <v>40</v>
      </c>
      <c r="E2188" s="26">
        <v>4109</v>
      </c>
      <c r="F2188" s="9">
        <v>54</v>
      </c>
    </row>
    <row r="2189" spans="1:6" ht="15.75" x14ac:dyDescent="0.25">
      <c r="A2189" s="25" t="s">
        <v>2696</v>
      </c>
      <c r="B2189" s="25" t="s">
        <v>64</v>
      </c>
      <c r="C2189" s="27">
        <v>11</v>
      </c>
      <c r="D2189" s="26">
        <v>5</v>
      </c>
      <c r="E2189" s="26">
        <v>399</v>
      </c>
      <c r="F2189" s="9">
        <v>32</v>
      </c>
    </row>
    <row r="2190" spans="1:6" ht="15.75" x14ac:dyDescent="0.25">
      <c r="A2190" s="25" t="s">
        <v>2697</v>
      </c>
      <c r="B2190" s="25" t="s">
        <v>64</v>
      </c>
      <c r="C2190" s="27">
        <v>25</v>
      </c>
      <c r="D2190" s="26">
        <v>4</v>
      </c>
      <c r="E2190" s="26">
        <v>140</v>
      </c>
      <c r="F2190" s="9">
        <v>40</v>
      </c>
    </row>
    <row r="2191" spans="1:6" ht="15.75" x14ac:dyDescent="0.25">
      <c r="A2191" s="25" t="s">
        <v>647</v>
      </c>
      <c r="B2191" s="25" t="s">
        <v>64</v>
      </c>
      <c r="C2191" s="27">
        <v>203</v>
      </c>
      <c r="D2191" s="26">
        <v>0</v>
      </c>
      <c r="E2191" s="26">
        <v>0</v>
      </c>
      <c r="F2191" s="9">
        <v>306</v>
      </c>
    </row>
    <row r="2192" spans="1:6" ht="15.75" x14ac:dyDescent="0.25">
      <c r="A2192" s="25" t="s">
        <v>2698</v>
      </c>
      <c r="B2192" s="25" t="s">
        <v>61</v>
      </c>
      <c r="C2192" s="27">
        <v>0</v>
      </c>
      <c r="D2192" s="26">
        <v>1</v>
      </c>
      <c r="E2192" s="26">
        <v>2</v>
      </c>
      <c r="F2192" s="9">
        <v>26</v>
      </c>
    </row>
    <row r="2193" spans="1:6" ht="15.75" x14ac:dyDescent="0.25">
      <c r="A2193" s="25" t="s">
        <v>2699</v>
      </c>
      <c r="B2193" s="25" t="s">
        <v>64</v>
      </c>
      <c r="C2193" s="27">
        <v>0</v>
      </c>
      <c r="D2193" s="26">
        <v>1</v>
      </c>
      <c r="E2193" s="26">
        <v>51</v>
      </c>
      <c r="F2193" s="9">
        <v>2</v>
      </c>
    </row>
    <row r="2194" spans="1:6" ht="15.75" x14ac:dyDescent="0.25">
      <c r="A2194" s="25" t="s">
        <v>648</v>
      </c>
      <c r="B2194" s="25" t="s">
        <v>64</v>
      </c>
      <c r="C2194" s="27">
        <v>400</v>
      </c>
      <c r="D2194" s="26">
        <v>17</v>
      </c>
      <c r="E2194" s="26">
        <v>2269</v>
      </c>
      <c r="F2194" s="9">
        <v>547</v>
      </c>
    </row>
    <row r="2195" spans="1:6" ht="15.75" x14ac:dyDescent="0.25">
      <c r="A2195" s="25" t="s">
        <v>2700</v>
      </c>
      <c r="B2195" s="25" t="s">
        <v>64</v>
      </c>
      <c r="C2195" s="27">
        <v>25</v>
      </c>
      <c r="D2195" s="26">
        <v>14</v>
      </c>
      <c r="E2195" s="26">
        <v>1506</v>
      </c>
      <c r="F2195" s="9">
        <v>69</v>
      </c>
    </row>
    <row r="2196" spans="1:6" ht="15.75" x14ac:dyDescent="0.25">
      <c r="A2196" s="25" t="s">
        <v>2701</v>
      </c>
      <c r="B2196" s="25" t="s">
        <v>64</v>
      </c>
      <c r="C2196" s="27">
        <v>0</v>
      </c>
      <c r="D2196" s="26">
        <v>1</v>
      </c>
      <c r="E2196" s="26">
        <v>2</v>
      </c>
      <c r="F2196" s="9">
        <v>15</v>
      </c>
    </row>
    <row r="2197" spans="1:6" ht="15.75" x14ac:dyDescent="0.25">
      <c r="A2197" s="25" t="s">
        <v>649</v>
      </c>
      <c r="B2197" s="25" t="s">
        <v>64</v>
      </c>
      <c r="C2197" s="27">
        <v>4670</v>
      </c>
      <c r="D2197" s="26">
        <v>323</v>
      </c>
      <c r="E2197" s="26">
        <v>100035</v>
      </c>
      <c r="F2197" s="9">
        <v>14255</v>
      </c>
    </row>
    <row r="2198" spans="1:6" ht="15.75" x14ac:dyDescent="0.25">
      <c r="A2198" s="25" t="s">
        <v>2702</v>
      </c>
      <c r="B2198" s="25" t="s">
        <v>64</v>
      </c>
      <c r="C2198" s="27">
        <v>21</v>
      </c>
      <c r="D2198" s="26">
        <v>0</v>
      </c>
      <c r="E2198" s="26">
        <v>0</v>
      </c>
      <c r="F2198" s="9">
        <v>38</v>
      </c>
    </row>
    <row r="2199" spans="1:6" ht="15.75" x14ac:dyDescent="0.25">
      <c r="A2199" s="25" t="s">
        <v>650</v>
      </c>
      <c r="B2199" s="25" t="s">
        <v>64</v>
      </c>
      <c r="C2199" s="27">
        <v>1167</v>
      </c>
      <c r="D2199" s="26">
        <v>6</v>
      </c>
      <c r="E2199" s="26">
        <v>211</v>
      </c>
      <c r="F2199" s="9">
        <v>2686</v>
      </c>
    </row>
    <row r="2200" spans="1:6" ht="15.75" x14ac:dyDescent="0.25">
      <c r="A2200" s="25" t="s">
        <v>2703</v>
      </c>
      <c r="B2200" s="25" t="s">
        <v>64</v>
      </c>
      <c r="C2200" s="27">
        <v>0</v>
      </c>
      <c r="D2200" s="26">
        <v>1</v>
      </c>
      <c r="E2200" s="26">
        <v>1385</v>
      </c>
      <c r="F2200" s="9">
        <v>15</v>
      </c>
    </row>
    <row r="2201" spans="1:6" ht="15.75" x14ac:dyDescent="0.25">
      <c r="A2201" s="25" t="s">
        <v>651</v>
      </c>
      <c r="B2201" s="25" t="s">
        <v>64</v>
      </c>
      <c r="C2201" s="27">
        <v>414</v>
      </c>
      <c r="D2201" s="26">
        <v>51</v>
      </c>
      <c r="E2201" s="26">
        <v>7973</v>
      </c>
      <c r="F2201" s="9">
        <v>689</v>
      </c>
    </row>
    <row r="2202" spans="1:6" ht="15.75" x14ac:dyDescent="0.25">
      <c r="A2202" s="25" t="s">
        <v>2704</v>
      </c>
      <c r="B2202" s="25" t="s">
        <v>61</v>
      </c>
      <c r="C2202" s="27">
        <v>17</v>
      </c>
      <c r="D2202" s="26">
        <v>40</v>
      </c>
      <c r="E2202" s="26">
        <v>2096</v>
      </c>
      <c r="F2202" s="9">
        <v>36</v>
      </c>
    </row>
    <row r="2203" spans="1:6" ht="15.75" x14ac:dyDescent="0.25">
      <c r="A2203" s="25" t="s">
        <v>652</v>
      </c>
      <c r="B2203" s="25" t="s">
        <v>61</v>
      </c>
      <c r="C2203" s="27">
        <v>370</v>
      </c>
      <c r="D2203" s="26">
        <v>261</v>
      </c>
      <c r="E2203" s="26">
        <v>21107</v>
      </c>
      <c r="F2203" s="9">
        <v>584</v>
      </c>
    </row>
    <row r="2204" spans="1:6" ht="15.75" x14ac:dyDescent="0.25">
      <c r="A2204" s="25" t="s">
        <v>653</v>
      </c>
      <c r="B2204" s="25" t="s">
        <v>61</v>
      </c>
      <c r="C2204" s="27">
        <v>89</v>
      </c>
      <c r="D2204" s="26">
        <v>107</v>
      </c>
      <c r="E2204" s="26">
        <v>19784</v>
      </c>
      <c r="F2204" s="9">
        <v>142</v>
      </c>
    </row>
    <row r="2205" spans="1:6" ht="15.75" x14ac:dyDescent="0.25">
      <c r="A2205" s="25" t="s">
        <v>2705</v>
      </c>
      <c r="B2205" s="25" t="s">
        <v>64</v>
      </c>
      <c r="C2205" s="27">
        <v>14</v>
      </c>
      <c r="D2205" s="26">
        <v>4</v>
      </c>
      <c r="E2205" s="26">
        <v>49</v>
      </c>
      <c r="F2205" s="9">
        <v>42</v>
      </c>
    </row>
    <row r="2206" spans="1:6" ht="15.75" x14ac:dyDescent="0.25">
      <c r="A2206" s="25" t="s">
        <v>654</v>
      </c>
      <c r="B2206" s="25" t="s">
        <v>64</v>
      </c>
      <c r="C2206" s="27">
        <v>150</v>
      </c>
      <c r="D2206" s="26">
        <v>7</v>
      </c>
      <c r="E2206" s="26">
        <v>280</v>
      </c>
      <c r="F2206" s="9">
        <v>188</v>
      </c>
    </row>
    <row r="2207" spans="1:6" ht="15.75" x14ac:dyDescent="0.25">
      <c r="A2207" s="25" t="s">
        <v>2706</v>
      </c>
      <c r="B2207" s="25" t="s">
        <v>61</v>
      </c>
      <c r="C2207" s="27">
        <v>14</v>
      </c>
      <c r="D2207" s="26">
        <v>15</v>
      </c>
      <c r="E2207" s="26">
        <v>415</v>
      </c>
      <c r="F2207" s="9">
        <v>15</v>
      </c>
    </row>
    <row r="2208" spans="1:6" ht="15.75" x14ac:dyDescent="0.25">
      <c r="A2208" s="25" t="s">
        <v>655</v>
      </c>
      <c r="B2208" s="25" t="s">
        <v>61</v>
      </c>
      <c r="C2208" s="27">
        <v>2833</v>
      </c>
      <c r="D2208" s="26">
        <v>4467</v>
      </c>
      <c r="E2208" s="26">
        <v>325272</v>
      </c>
      <c r="F2208" s="9">
        <v>5066</v>
      </c>
    </row>
    <row r="2209" spans="1:6" ht="15.75" x14ac:dyDescent="0.25">
      <c r="A2209" s="25" t="s">
        <v>656</v>
      </c>
      <c r="B2209" s="25" t="s">
        <v>61</v>
      </c>
      <c r="C2209" s="27">
        <v>90</v>
      </c>
      <c r="D2209" s="26">
        <v>56</v>
      </c>
      <c r="E2209" s="26">
        <v>2513</v>
      </c>
      <c r="F2209" s="9">
        <v>346</v>
      </c>
    </row>
    <row r="2210" spans="1:6" ht="15.75" x14ac:dyDescent="0.25">
      <c r="A2210" s="25" t="s">
        <v>657</v>
      </c>
      <c r="B2210" s="25" t="s">
        <v>64</v>
      </c>
      <c r="C2210" s="27">
        <v>34</v>
      </c>
      <c r="D2210" s="26">
        <v>13</v>
      </c>
      <c r="E2210" s="26">
        <v>615</v>
      </c>
      <c r="F2210" s="9">
        <v>156</v>
      </c>
    </row>
    <row r="2211" spans="1:6" ht="15.75" x14ac:dyDescent="0.25">
      <c r="A2211" s="25" t="s">
        <v>658</v>
      </c>
      <c r="B2211" s="25" t="s">
        <v>64</v>
      </c>
      <c r="C2211" s="27">
        <v>69</v>
      </c>
      <c r="D2211" s="26">
        <v>49</v>
      </c>
      <c r="E2211" s="26">
        <v>13426</v>
      </c>
      <c r="F2211" s="9">
        <v>108</v>
      </c>
    </row>
    <row r="2212" spans="1:6" ht="15.75" x14ac:dyDescent="0.25">
      <c r="A2212" s="25" t="s">
        <v>659</v>
      </c>
      <c r="B2212" s="25" t="s">
        <v>64</v>
      </c>
      <c r="C2212" s="27">
        <v>135</v>
      </c>
      <c r="D2212" s="26">
        <v>23</v>
      </c>
      <c r="E2212" s="26">
        <v>599</v>
      </c>
      <c r="F2212" s="9">
        <v>302</v>
      </c>
    </row>
    <row r="2213" spans="1:6" ht="15.75" x14ac:dyDescent="0.25">
      <c r="A2213" s="25" t="s">
        <v>2707</v>
      </c>
      <c r="B2213" s="25" t="s">
        <v>64</v>
      </c>
      <c r="C2213" s="27">
        <v>3</v>
      </c>
      <c r="D2213" s="26">
        <v>6</v>
      </c>
      <c r="E2213" s="26">
        <v>109</v>
      </c>
      <c r="F2213" s="9">
        <v>6</v>
      </c>
    </row>
    <row r="2214" spans="1:6" ht="15.75" x14ac:dyDescent="0.25">
      <c r="A2214" s="25" t="s">
        <v>2708</v>
      </c>
      <c r="B2214" s="25" t="s">
        <v>64</v>
      </c>
      <c r="C2214" s="27">
        <v>24</v>
      </c>
      <c r="D2214" s="26">
        <v>35</v>
      </c>
      <c r="E2214" s="26">
        <v>2220</v>
      </c>
      <c r="F2214" s="9">
        <v>76</v>
      </c>
    </row>
    <row r="2215" spans="1:6" ht="15.75" x14ac:dyDescent="0.25">
      <c r="A2215" s="25" t="s">
        <v>660</v>
      </c>
      <c r="B2215" s="25" t="s">
        <v>64</v>
      </c>
      <c r="C2215" s="27">
        <v>94</v>
      </c>
      <c r="D2215" s="26">
        <v>4</v>
      </c>
      <c r="E2215" s="26">
        <v>1132</v>
      </c>
      <c r="F2215" s="9">
        <v>165</v>
      </c>
    </row>
    <row r="2216" spans="1:6" ht="15.75" x14ac:dyDescent="0.25">
      <c r="A2216" s="25" t="s">
        <v>661</v>
      </c>
      <c r="B2216" s="25" t="s">
        <v>64</v>
      </c>
      <c r="C2216" s="27">
        <v>36</v>
      </c>
      <c r="D2216" s="26">
        <v>6</v>
      </c>
      <c r="E2216" s="26">
        <v>1081</v>
      </c>
      <c r="F2216" s="9">
        <v>101</v>
      </c>
    </row>
    <row r="2217" spans="1:6" ht="15.75" x14ac:dyDescent="0.25">
      <c r="A2217" s="25" t="s">
        <v>662</v>
      </c>
      <c r="B2217" s="25" t="s">
        <v>61</v>
      </c>
      <c r="C2217" s="27">
        <v>91</v>
      </c>
      <c r="D2217" s="26">
        <v>119</v>
      </c>
      <c r="E2217" s="26">
        <v>16550</v>
      </c>
      <c r="F2217" s="9">
        <v>154</v>
      </c>
    </row>
    <row r="2218" spans="1:6" ht="15.75" x14ac:dyDescent="0.25">
      <c r="A2218" s="25" t="s">
        <v>2709</v>
      </c>
      <c r="B2218" s="25" t="s">
        <v>64</v>
      </c>
      <c r="C2218" s="27">
        <v>38</v>
      </c>
      <c r="D2218" s="26">
        <v>0</v>
      </c>
      <c r="E2218" s="26">
        <v>0</v>
      </c>
      <c r="F2218" s="9">
        <v>77</v>
      </c>
    </row>
    <row r="2219" spans="1:6" ht="15.75" x14ac:dyDescent="0.25">
      <c r="A2219" s="25" t="s">
        <v>663</v>
      </c>
      <c r="B2219" s="25" t="s">
        <v>61</v>
      </c>
      <c r="C2219" s="27">
        <v>105</v>
      </c>
      <c r="D2219" s="26">
        <v>19</v>
      </c>
      <c r="E2219" s="26">
        <v>33067</v>
      </c>
      <c r="F2219" s="9">
        <v>236</v>
      </c>
    </row>
    <row r="2220" spans="1:6" ht="15.75" x14ac:dyDescent="0.25">
      <c r="A2220" s="25" t="s">
        <v>664</v>
      </c>
      <c r="B2220" s="25" t="s">
        <v>61</v>
      </c>
      <c r="C2220" s="27">
        <v>139</v>
      </c>
      <c r="D2220" s="26">
        <v>6</v>
      </c>
      <c r="E2220" s="26">
        <v>266</v>
      </c>
      <c r="F2220" s="9">
        <v>185</v>
      </c>
    </row>
    <row r="2221" spans="1:6" ht="15.75" x14ac:dyDescent="0.25">
      <c r="A2221" s="25" t="s">
        <v>665</v>
      </c>
      <c r="B2221" s="25" t="s">
        <v>61</v>
      </c>
      <c r="C2221" s="27">
        <v>16</v>
      </c>
      <c r="D2221" s="26">
        <v>87</v>
      </c>
      <c r="E2221" s="26">
        <v>2008</v>
      </c>
      <c r="F2221" s="9">
        <v>130</v>
      </c>
    </row>
    <row r="2222" spans="1:6" ht="15.75" x14ac:dyDescent="0.25">
      <c r="A2222" s="25" t="s">
        <v>666</v>
      </c>
      <c r="B2222" s="25" t="s">
        <v>64</v>
      </c>
      <c r="C2222" s="27">
        <v>6320</v>
      </c>
      <c r="D2222" s="26">
        <v>4954</v>
      </c>
      <c r="E2222" s="26">
        <v>407423</v>
      </c>
      <c r="F2222" s="9">
        <v>9541</v>
      </c>
    </row>
    <row r="2223" spans="1:6" ht="15.75" x14ac:dyDescent="0.25">
      <c r="A2223" s="25" t="s">
        <v>667</v>
      </c>
      <c r="B2223" s="25" t="s">
        <v>64</v>
      </c>
      <c r="C2223" s="27">
        <v>513</v>
      </c>
      <c r="D2223" s="26">
        <v>288</v>
      </c>
      <c r="E2223" s="26">
        <v>21822</v>
      </c>
      <c r="F2223" s="9">
        <v>615</v>
      </c>
    </row>
    <row r="2224" spans="1:6" ht="15.75" x14ac:dyDescent="0.25">
      <c r="A2224" s="25" t="s">
        <v>668</v>
      </c>
      <c r="B2224" s="25" t="s">
        <v>64</v>
      </c>
      <c r="C2224" s="27">
        <v>1845</v>
      </c>
      <c r="D2224" s="26">
        <v>589</v>
      </c>
      <c r="E2224" s="26">
        <v>59652</v>
      </c>
      <c r="F2224" s="9">
        <v>3445</v>
      </c>
    </row>
    <row r="2225" spans="1:6" ht="15.75" x14ac:dyDescent="0.25">
      <c r="A2225" s="25" t="s">
        <v>2710</v>
      </c>
      <c r="B2225" s="25" t="s">
        <v>64</v>
      </c>
      <c r="C2225" s="27">
        <v>7</v>
      </c>
      <c r="D2225" s="26">
        <v>7</v>
      </c>
      <c r="E2225" s="26">
        <v>94</v>
      </c>
      <c r="F2225" s="9">
        <v>88</v>
      </c>
    </row>
    <row r="2226" spans="1:6" ht="15.75" x14ac:dyDescent="0.25">
      <c r="A2226" s="25" t="s">
        <v>669</v>
      </c>
      <c r="B2226" s="25" t="s">
        <v>61</v>
      </c>
      <c r="C2226" s="27">
        <v>361</v>
      </c>
      <c r="D2226" s="26">
        <v>9</v>
      </c>
      <c r="E2226" s="26">
        <v>36064</v>
      </c>
      <c r="F2226" s="9">
        <v>697</v>
      </c>
    </row>
    <row r="2227" spans="1:6" ht="15.75" x14ac:dyDescent="0.25">
      <c r="A2227" s="25" t="s">
        <v>670</v>
      </c>
      <c r="B2227" s="25" t="s">
        <v>64</v>
      </c>
      <c r="C2227" s="27">
        <v>9126</v>
      </c>
      <c r="D2227" s="26">
        <v>1544</v>
      </c>
      <c r="E2227" s="26">
        <v>128794</v>
      </c>
      <c r="F2227" s="9">
        <v>12064</v>
      </c>
    </row>
    <row r="2228" spans="1:6" ht="15.75" x14ac:dyDescent="0.25">
      <c r="A2228" s="25" t="s">
        <v>671</v>
      </c>
      <c r="B2228" s="25" t="s">
        <v>64</v>
      </c>
      <c r="C2228" s="27">
        <v>673</v>
      </c>
      <c r="D2228" s="26">
        <v>20</v>
      </c>
      <c r="E2228" s="26">
        <v>3073</v>
      </c>
      <c r="F2228" s="9">
        <v>967</v>
      </c>
    </row>
    <row r="2229" spans="1:6" ht="15.75" x14ac:dyDescent="0.25">
      <c r="A2229" s="25" t="s">
        <v>672</v>
      </c>
      <c r="B2229" s="25" t="s">
        <v>64</v>
      </c>
      <c r="C2229" s="27">
        <v>1155</v>
      </c>
      <c r="D2229" s="26">
        <v>1049</v>
      </c>
      <c r="E2229" s="26">
        <v>54461</v>
      </c>
      <c r="F2229" s="9">
        <v>1792</v>
      </c>
    </row>
    <row r="2230" spans="1:6" ht="15.75" x14ac:dyDescent="0.25">
      <c r="A2230" s="25" t="s">
        <v>2711</v>
      </c>
      <c r="B2230" s="25" t="s">
        <v>64</v>
      </c>
      <c r="C2230" s="27">
        <v>38</v>
      </c>
      <c r="D2230" s="26">
        <v>3</v>
      </c>
      <c r="E2230" s="26">
        <v>62</v>
      </c>
      <c r="F2230" s="9">
        <v>61</v>
      </c>
    </row>
    <row r="2231" spans="1:6" ht="15.75" x14ac:dyDescent="0.25">
      <c r="A2231" s="25" t="s">
        <v>673</v>
      </c>
      <c r="B2231" s="25" t="s">
        <v>61</v>
      </c>
      <c r="C2231" s="27">
        <v>1548</v>
      </c>
      <c r="D2231" s="26">
        <v>1090</v>
      </c>
      <c r="E2231" s="26">
        <v>261525</v>
      </c>
      <c r="F2231" s="9">
        <v>2731</v>
      </c>
    </row>
    <row r="2232" spans="1:6" ht="15.75" x14ac:dyDescent="0.25">
      <c r="A2232" s="25" t="s">
        <v>674</v>
      </c>
      <c r="B2232" s="25" t="s">
        <v>64</v>
      </c>
      <c r="C2232" s="27">
        <v>810</v>
      </c>
      <c r="D2232" s="26">
        <v>536</v>
      </c>
      <c r="E2232" s="26">
        <v>69683</v>
      </c>
      <c r="F2232" s="9">
        <v>1252</v>
      </c>
    </row>
    <row r="2233" spans="1:6" ht="15.75" x14ac:dyDescent="0.25">
      <c r="A2233" s="25" t="s">
        <v>675</v>
      </c>
      <c r="B2233" s="25" t="s">
        <v>64</v>
      </c>
      <c r="C2233" s="27">
        <v>65</v>
      </c>
      <c r="D2233" s="26">
        <v>49</v>
      </c>
      <c r="E2233" s="26">
        <v>5186</v>
      </c>
      <c r="F2233" s="9">
        <v>143</v>
      </c>
    </row>
    <row r="2234" spans="1:6" ht="15.75" x14ac:dyDescent="0.25">
      <c r="A2234" s="25" t="s">
        <v>676</v>
      </c>
      <c r="B2234" s="25" t="s">
        <v>64</v>
      </c>
      <c r="C2234" s="27">
        <v>1118</v>
      </c>
      <c r="D2234" s="26">
        <v>72</v>
      </c>
      <c r="E2234" s="26">
        <v>29949</v>
      </c>
      <c r="F2234" s="9">
        <v>2454</v>
      </c>
    </row>
    <row r="2235" spans="1:6" ht="15.75" x14ac:dyDescent="0.25">
      <c r="A2235" s="25" t="s">
        <v>2712</v>
      </c>
      <c r="B2235" s="25" t="s">
        <v>64</v>
      </c>
      <c r="C2235" s="27">
        <v>0</v>
      </c>
      <c r="D2235" s="26">
        <v>1</v>
      </c>
      <c r="E2235" s="26">
        <v>2</v>
      </c>
      <c r="F2235" s="9">
        <v>4</v>
      </c>
    </row>
    <row r="2236" spans="1:6" ht="15.75" x14ac:dyDescent="0.25">
      <c r="A2236" s="25" t="s">
        <v>677</v>
      </c>
      <c r="B2236" s="25" t="s">
        <v>64</v>
      </c>
      <c r="C2236" s="27">
        <v>119</v>
      </c>
      <c r="D2236" s="26">
        <v>58</v>
      </c>
      <c r="E2236" s="26">
        <v>5378</v>
      </c>
      <c r="F2236" s="9">
        <v>218</v>
      </c>
    </row>
    <row r="2237" spans="1:6" ht="15.75" x14ac:dyDescent="0.25">
      <c r="A2237" s="25" t="s">
        <v>2713</v>
      </c>
      <c r="B2237" s="25" t="s">
        <v>64</v>
      </c>
      <c r="C2237" s="27">
        <v>36</v>
      </c>
      <c r="D2237" s="26">
        <v>7</v>
      </c>
      <c r="E2237" s="26">
        <v>481</v>
      </c>
      <c r="F2237" s="9">
        <v>72</v>
      </c>
    </row>
    <row r="2238" spans="1:6" ht="15.75" x14ac:dyDescent="0.25">
      <c r="A2238" s="25" t="s">
        <v>678</v>
      </c>
      <c r="B2238" s="25" t="s">
        <v>64</v>
      </c>
      <c r="C2238" s="27">
        <v>2174</v>
      </c>
      <c r="D2238" s="26">
        <v>271</v>
      </c>
      <c r="E2238" s="26">
        <v>36042</v>
      </c>
      <c r="F2238" s="9">
        <v>3039</v>
      </c>
    </row>
    <row r="2239" spans="1:6" ht="15.75" x14ac:dyDescent="0.25">
      <c r="A2239" s="25" t="s">
        <v>2714</v>
      </c>
      <c r="B2239" s="25" t="s">
        <v>64</v>
      </c>
      <c r="C2239" s="27">
        <v>15</v>
      </c>
      <c r="D2239" s="26">
        <v>14</v>
      </c>
      <c r="E2239" s="26">
        <v>999</v>
      </c>
      <c r="F2239" s="9">
        <v>17</v>
      </c>
    </row>
    <row r="2240" spans="1:6" ht="15.75" x14ac:dyDescent="0.25">
      <c r="A2240" s="25" t="s">
        <v>2715</v>
      </c>
      <c r="B2240" s="25" t="s">
        <v>61</v>
      </c>
      <c r="C2240" s="27">
        <v>13</v>
      </c>
      <c r="D2240" s="26">
        <v>29</v>
      </c>
      <c r="E2240" s="26">
        <v>1208</v>
      </c>
      <c r="F2240" s="9">
        <v>49</v>
      </c>
    </row>
    <row r="2241" spans="1:6" ht="15.75" x14ac:dyDescent="0.25">
      <c r="A2241" s="25" t="s">
        <v>2716</v>
      </c>
      <c r="B2241" s="25" t="s">
        <v>64</v>
      </c>
      <c r="C2241" s="27">
        <v>36</v>
      </c>
      <c r="D2241" s="26">
        <v>3</v>
      </c>
      <c r="E2241" s="26">
        <v>38</v>
      </c>
      <c r="F2241" s="9">
        <v>94</v>
      </c>
    </row>
    <row r="2242" spans="1:6" ht="15.75" x14ac:dyDescent="0.25">
      <c r="A2242" s="25" t="s">
        <v>2717</v>
      </c>
      <c r="B2242" s="25" t="s">
        <v>64</v>
      </c>
      <c r="C2242" s="27">
        <v>30</v>
      </c>
      <c r="D2242" s="26">
        <v>11</v>
      </c>
      <c r="E2242" s="26">
        <v>428</v>
      </c>
      <c r="F2242" s="9">
        <v>76</v>
      </c>
    </row>
    <row r="2243" spans="1:6" ht="15.75" x14ac:dyDescent="0.25">
      <c r="A2243" s="25" t="s">
        <v>2718</v>
      </c>
      <c r="B2243" s="25" t="s">
        <v>64</v>
      </c>
      <c r="C2243" s="27">
        <v>27</v>
      </c>
      <c r="D2243" s="26">
        <v>1</v>
      </c>
      <c r="E2243" s="26">
        <v>4</v>
      </c>
      <c r="F2243" s="9">
        <v>902</v>
      </c>
    </row>
    <row r="2244" spans="1:6" ht="15.75" x14ac:dyDescent="0.25">
      <c r="A2244" s="25" t="s">
        <v>679</v>
      </c>
      <c r="B2244" s="25" t="s">
        <v>64</v>
      </c>
      <c r="C2244" s="27">
        <v>256</v>
      </c>
      <c r="D2244" s="26">
        <v>117</v>
      </c>
      <c r="E2244" s="26">
        <v>8521</v>
      </c>
      <c r="F2244" s="9">
        <v>348</v>
      </c>
    </row>
    <row r="2245" spans="1:6" ht="15.75" x14ac:dyDescent="0.25">
      <c r="A2245" s="25" t="s">
        <v>680</v>
      </c>
      <c r="B2245" s="25" t="s">
        <v>64</v>
      </c>
      <c r="C2245" s="27">
        <v>64</v>
      </c>
      <c r="D2245" s="26">
        <v>4</v>
      </c>
      <c r="E2245" s="26">
        <v>56</v>
      </c>
      <c r="F2245" s="9">
        <v>103</v>
      </c>
    </row>
    <row r="2246" spans="1:6" ht="15.75" x14ac:dyDescent="0.25">
      <c r="A2246" s="25" t="s">
        <v>2719</v>
      </c>
      <c r="B2246" s="25" t="s">
        <v>64</v>
      </c>
      <c r="C2246" s="27">
        <v>3</v>
      </c>
      <c r="D2246" s="26">
        <v>2</v>
      </c>
      <c r="E2246" s="26">
        <v>2115</v>
      </c>
      <c r="F2246" s="9">
        <v>9</v>
      </c>
    </row>
    <row r="2247" spans="1:6" ht="15.75" x14ac:dyDescent="0.25">
      <c r="A2247" s="25" t="s">
        <v>681</v>
      </c>
      <c r="B2247" s="25" t="s">
        <v>64</v>
      </c>
      <c r="C2247" s="27">
        <v>301</v>
      </c>
      <c r="D2247" s="26">
        <v>2</v>
      </c>
      <c r="E2247" s="26">
        <v>4</v>
      </c>
      <c r="F2247" s="9">
        <v>379</v>
      </c>
    </row>
    <row r="2248" spans="1:6" ht="15.75" x14ac:dyDescent="0.25">
      <c r="A2248" s="25" t="s">
        <v>682</v>
      </c>
      <c r="B2248" s="25" t="s">
        <v>64</v>
      </c>
      <c r="C2248" s="27">
        <v>50</v>
      </c>
      <c r="D2248" s="26">
        <v>1</v>
      </c>
      <c r="E2248" s="26">
        <v>107</v>
      </c>
      <c r="F2248" s="9">
        <v>325</v>
      </c>
    </row>
    <row r="2249" spans="1:6" ht="15.75" x14ac:dyDescent="0.25">
      <c r="A2249" s="25" t="s">
        <v>683</v>
      </c>
      <c r="B2249" s="25" t="s">
        <v>64</v>
      </c>
      <c r="C2249" s="27">
        <v>964</v>
      </c>
      <c r="D2249" s="26">
        <v>235</v>
      </c>
      <c r="E2249" s="26">
        <v>19243</v>
      </c>
      <c r="F2249" s="9">
        <v>1139</v>
      </c>
    </row>
    <row r="2250" spans="1:6" ht="15.75" x14ac:dyDescent="0.25">
      <c r="A2250" s="25" t="s">
        <v>2720</v>
      </c>
      <c r="B2250" s="25" t="s">
        <v>64</v>
      </c>
      <c r="C2250" s="27">
        <v>254</v>
      </c>
      <c r="D2250" s="26">
        <v>6</v>
      </c>
      <c r="E2250" s="26">
        <v>245</v>
      </c>
      <c r="F2250" s="9">
        <v>330</v>
      </c>
    </row>
    <row r="2251" spans="1:6" ht="15.75" x14ac:dyDescent="0.25">
      <c r="A2251" s="25" t="s">
        <v>684</v>
      </c>
      <c r="B2251" s="25" t="s">
        <v>61</v>
      </c>
      <c r="C2251" s="27">
        <v>543</v>
      </c>
      <c r="D2251" s="26">
        <v>0</v>
      </c>
      <c r="E2251" s="26">
        <v>0</v>
      </c>
      <c r="F2251" s="9">
        <v>860</v>
      </c>
    </row>
    <row r="2252" spans="1:6" ht="15.75" x14ac:dyDescent="0.25">
      <c r="A2252" s="25" t="s">
        <v>685</v>
      </c>
      <c r="B2252" s="25" t="s">
        <v>61</v>
      </c>
      <c r="C2252" s="27">
        <v>810</v>
      </c>
      <c r="D2252" s="26">
        <v>1211</v>
      </c>
      <c r="E2252" s="26">
        <v>87506</v>
      </c>
      <c r="F2252" s="9">
        <v>1395</v>
      </c>
    </row>
    <row r="2253" spans="1:6" ht="15.75" x14ac:dyDescent="0.25">
      <c r="A2253" s="25" t="s">
        <v>686</v>
      </c>
      <c r="B2253" s="25" t="s">
        <v>64</v>
      </c>
      <c r="C2253" s="27">
        <v>158</v>
      </c>
      <c r="D2253" s="26">
        <v>25</v>
      </c>
      <c r="E2253" s="26">
        <v>1743</v>
      </c>
      <c r="F2253" s="9">
        <v>394</v>
      </c>
    </row>
    <row r="2254" spans="1:6" ht="15.75" x14ac:dyDescent="0.25">
      <c r="A2254" s="25" t="s">
        <v>2721</v>
      </c>
      <c r="B2254" s="25" t="s">
        <v>61</v>
      </c>
      <c r="C2254" s="27">
        <v>21</v>
      </c>
      <c r="D2254" s="26">
        <v>8</v>
      </c>
      <c r="E2254" s="26">
        <v>91</v>
      </c>
      <c r="F2254" s="9">
        <v>66</v>
      </c>
    </row>
    <row r="2255" spans="1:6" ht="15.75" x14ac:dyDescent="0.25">
      <c r="A2255" s="25" t="s">
        <v>687</v>
      </c>
      <c r="B2255" s="25" t="s">
        <v>64</v>
      </c>
      <c r="C2255" s="27">
        <v>2163</v>
      </c>
      <c r="D2255" s="26">
        <v>858</v>
      </c>
      <c r="E2255" s="26">
        <v>69483</v>
      </c>
      <c r="F2255" s="9">
        <v>3542</v>
      </c>
    </row>
    <row r="2256" spans="1:6" ht="15.75" x14ac:dyDescent="0.25">
      <c r="A2256" s="25" t="s">
        <v>2722</v>
      </c>
      <c r="B2256" s="25" t="s">
        <v>61</v>
      </c>
      <c r="C2256" s="27">
        <v>12</v>
      </c>
      <c r="D2256" s="26">
        <v>5</v>
      </c>
      <c r="E2256" s="26">
        <v>135</v>
      </c>
      <c r="F2256" s="9">
        <v>35</v>
      </c>
    </row>
    <row r="2257" spans="1:6" ht="15.75" x14ac:dyDescent="0.25">
      <c r="A2257" s="25" t="s">
        <v>2723</v>
      </c>
      <c r="B2257" s="25" t="s">
        <v>61</v>
      </c>
      <c r="C2257" s="27">
        <v>0</v>
      </c>
      <c r="D2257" s="26">
        <v>3</v>
      </c>
      <c r="E2257" s="26">
        <v>59</v>
      </c>
      <c r="F2257" s="9">
        <v>18</v>
      </c>
    </row>
    <row r="2258" spans="1:6" ht="15.75" x14ac:dyDescent="0.25">
      <c r="A2258" s="25" t="s">
        <v>688</v>
      </c>
      <c r="B2258" s="25" t="s">
        <v>61</v>
      </c>
      <c r="C2258" s="27">
        <v>281</v>
      </c>
      <c r="D2258" s="26">
        <v>1463</v>
      </c>
      <c r="E2258" s="26">
        <v>92935</v>
      </c>
      <c r="F2258" s="9">
        <v>426</v>
      </c>
    </row>
    <row r="2259" spans="1:6" ht="15.75" x14ac:dyDescent="0.25">
      <c r="A2259" s="25" t="s">
        <v>2724</v>
      </c>
      <c r="B2259" s="25" t="s">
        <v>64</v>
      </c>
      <c r="C2259" s="27">
        <v>15</v>
      </c>
      <c r="D2259" s="26">
        <v>7</v>
      </c>
      <c r="E2259" s="26">
        <v>95</v>
      </c>
      <c r="F2259" s="9">
        <v>20</v>
      </c>
    </row>
    <row r="2260" spans="1:6" ht="15.75" x14ac:dyDescent="0.25">
      <c r="A2260" s="25" t="s">
        <v>689</v>
      </c>
      <c r="B2260" s="25" t="s">
        <v>64</v>
      </c>
      <c r="C2260" s="27">
        <v>7873</v>
      </c>
      <c r="D2260" s="26">
        <v>1005</v>
      </c>
      <c r="E2260" s="26">
        <v>232253</v>
      </c>
      <c r="F2260" s="9">
        <v>10366</v>
      </c>
    </row>
    <row r="2261" spans="1:6" ht="15.75" x14ac:dyDescent="0.25">
      <c r="A2261" s="25" t="s">
        <v>690</v>
      </c>
      <c r="B2261" s="25" t="s">
        <v>61</v>
      </c>
      <c r="C2261" s="27">
        <v>28</v>
      </c>
      <c r="D2261" s="26">
        <v>43</v>
      </c>
      <c r="E2261" s="26">
        <v>2517</v>
      </c>
      <c r="F2261" s="9">
        <v>128</v>
      </c>
    </row>
    <row r="2262" spans="1:6" ht="15.75" x14ac:dyDescent="0.25">
      <c r="A2262" s="25" t="s">
        <v>691</v>
      </c>
      <c r="B2262" s="25" t="s">
        <v>61</v>
      </c>
      <c r="C2262" s="27">
        <v>856</v>
      </c>
      <c r="D2262" s="26">
        <v>938</v>
      </c>
      <c r="E2262" s="26">
        <v>189508</v>
      </c>
      <c r="F2262" s="9">
        <v>1195</v>
      </c>
    </row>
    <row r="2263" spans="1:6" ht="15.75" x14ac:dyDescent="0.25">
      <c r="A2263" s="25" t="s">
        <v>692</v>
      </c>
      <c r="B2263" s="25" t="s">
        <v>64</v>
      </c>
      <c r="C2263" s="27">
        <v>1797</v>
      </c>
      <c r="D2263" s="26">
        <v>420</v>
      </c>
      <c r="E2263" s="26">
        <v>74641</v>
      </c>
      <c r="F2263" s="9">
        <v>4579</v>
      </c>
    </row>
    <row r="2264" spans="1:6" ht="15.75" x14ac:dyDescent="0.25">
      <c r="A2264" s="25" t="s">
        <v>693</v>
      </c>
      <c r="B2264" s="25" t="s">
        <v>61</v>
      </c>
      <c r="C2264" s="27">
        <v>456</v>
      </c>
      <c r="D2264" s="26">
        <v>165</v>
      </c>
      <c r="E2264" s="26">
        <v>39471</v>
      </c>
      <c r="F2264" s="9">
        <v>657</v>
      </c>
    </row>
    <row r="2265" spans="1:6" ht="15.75" x14ac:dyDescent="0.25">
      <c r="A2265" s="25" t="s">
        <v>694</v>
      </c>
      <c r="B2265" s="25" t="s">
        <v>64</v>
      </c>
      <c r="C2265" s="27">
        <v>246</v>
      </c>
      <c r="D2265" s="26">
        <v>11</v>
      </c>
      <c r="E2265" s="26">
        <v>325</v>
      </c>
      <c r="F2265" s="9">
        <v>493</v>
      </c>
    </row>
    <row r="2266" spans="1:6" ht="15.75" x14ac:dyDescent="0.25">
      <c r="A2266" s="25" t="s">
        <v>2725</v>
      </c>
      <c r="B2266" s="25" t="s">
        <v>64</v>
      </c>
      <c r="C2266" s="27">
        <v>0</v>
      </c>
      <c r="D2266" s="26">
        <v>0</v>
      </c>
      <c r="E2266" s="26">
        <v>0</v>
      </c>
      <c r="F2266" s="9">
        <v>73</v>
      </c>
    </row>
    <row r="2267" spans="1:6" ht="15.75" x14ac:dyDescent="0.25">
      <c r="A2267" s="25" t="s">
        <v>695</v>
      </c>
      <c r="B2267" s="25" t="s">
        <v>64</v>
      </c>
      <c r="C2267" s="27">
        <v>93</v>
      </c>
      <c r="D2267" s="26">
        <v>141</v>
      </c>
      <c r="E2267" s="26">
        <v>19727</v>
      </c>
      <c r="F2267" s="9">
        <v>107</v>
      </c>
    </row>
    <row r="2268" spans="1:6" ht="15.75" x14ac:dyDescent="0.25">
      <c r="A2268" s="25" t="s">
        <v>696</v>
      </c>
      <c r="B2268" s="25" t="s">
        <v>61</v>
      </c>
      <c r="C2268" s="27">
        <v>622</v>
      </c>
      <c r="D2268" s="26">
        <v>201</v>
      </c>
      <c r="E2268" s="26">
        <v>15784</v>
      </c>
      <c r="F2268" s="9">
        <v>2779</v>
      </c>
    </row>
    <row r="2269" spans="1:6" ht="15.75" x14ac:dyDescent="0.25">
      <c r="A2269" s="25" t="s">
        <v>697</v>
      </c>
      <c r="B2269" s="25" t="s">
        <v>64</v>
      </c>
      <c r="C2269" s="27">
        <v>312</v>
      </c>
      <c r="D2269" s="26">
        <v>81</v>
      </c>
      <c r="E2269" s="26">
        <v>4560</v>
      </c>
      <c r="F2269" s="9">
        <v>581</v>
      </c>
    </row>
    <row r="2270" spans="1:6" ht="15.75" x14ac:dyDescent="0.25">
      <c r="A2270" s="25" t="s">
        <v>698</v>
      </c>
      <c r="B2270" s="25" t="s">
        <v>61</v>
      </c>
      <c r="C2270" s="27">
        <v>854</v>
      </c>
      <c r="D2270" s="26">
        <v>491</v>
      </c>
      <c r="E2270" s="26">
        <v>54153</v>
      </c>
      <c r="F2270" s="9">
        <v>1528</v>
      </c>
    </row>
    <row r="2271" spans="1:6" ht="15.75" x14ac:dyDescent="0.25">
      <c r="A2271" s="25" t="s">
        <v>699</v>
      </c>
      <c r="B2271" s="25" t="s">
        <v>61</v>
      </c>
      <c r="C2271" s="27">
        <v>1911</v>
      </c>
      <c r="D2271" s="26">
        <v>1350</v>
      </c>
      <c r="E2271" s="26">
        <v>128240</v>
      </c>
      <c r="F2271" s="9">
        <v>2397</v>
      </c>
    </row>
    <row r="2272" spans="1:6" ht="15.75" x14ac:dyDescent="0.25">
      <c r="A2272" s="25" t="s">
        <v>2726</v>
      </c>
      <c r="B2272" s="25" t="s">
        <v>64</v>
      </c>
      <c r="C2272" s="27">
        <v>33</v>
      </c>
      <c r="D2272" s="26">
        <v>6</v>
      </c>
      <c r="E2272" s="26">
        <v>230</v>
      </c>
      <c r="F2272" s="9">
        <v>72</v>
      </c>
    </row>
    <row r="2273" spans="1:6" ht="15.75" x14ac:dyDescent="0.25">
      <c r="A2273" s="25" t="s">
        <v>700</v>
      </c>
      <c r="B2273" s="25" t="s">
        <v>64</v>
      </c>
      <c r="C2273" s="27">
        <v>5935</v>
      </c>
      <c r="D2273" s="26">
        <v>1048</v>
      </c>
      <c r="E2273" s="26">
        <v>155826</v>
      </c>
      <c r="F2273" s="9">
        <v>10570</v>
      </c>
    </row>
    <row r="2274" spans="1:6" ht="15.75" x14ac:dyDescent="0.25">
      <c r="A2274" s="25" t="s">
        <v>701</v>
      </c>
      <c r="B2274" s="25" t="s">
        <v>64</v>
      </c>
      <c r="C2274" s="27">
        <v>2612</v>
      </c>
      <c r="D2274" s="26">
        <v>600</v>
      </c>
      <c r="E2274" s="26">
        <v>83203</v>
      </c>
      <c r="F2274" s="9">
        <v>4600</v>
      </c>
    </row>
    <row r="2275" spans="1:6" ht="15.75" x14ac:dyDescent="0.25">
      <c r="A2275" s="25" t="s">
        <v>702</v>
      </c>
      <c r="B2275" s="25" t="s">
        <v>64</v>
      </c>
      <c r="C2275" s="27">
        <v>628</v>
      </c>
      <c r="D2275" s="26">
        <v>43</v>
      </c>
      <c r="E2275" s="26">
        <v>8551</v>
      </c>
      <c r="F2275" s="9">
        <v>1902</v>
      </c>
    </row>
    <row r="2276" spans="1:6" ht="15.75" x14ac:dyDescent="0.25">
      <c r="A2276" s="25" t="s">
        <v>2727</v>
      </c>
      <c r="B2276" s="25" t="s">
        <v>64</v>
      </c>
      <c r="C2276" s="27">
        <v>25</v>
      </c>
      <c r="D2276" s="26">
        <v>6</v>
      </c>
      <c r="E2276" s="26">
        <v>479</v>
      </c>
      <c r="F2276" s="9">
        <v>41</v>
      </c>
    </row>
    <row r="2277" spans="1:6" ht="15.75" x14ac:dyDescent="0.25">
      <c r="A2277" s="25" t="s">
        <v>703</v>
      </c>
      <c r="B2277" s="25" t="s">
        <v>64</v>
      </c>
      <c r="C2277" s="27">
        <v>1172</v>
      </c>
      <c r="D2277" s="26">
        <v>71</v>
      </c>
      <c r="E2277" s="26">
        <v>17084</v>
      </c>
      <c r="F2277" s="9">
        <v>2641</v>
      </c>
    </row>
    <row r="2278" spans="1:6" ht="15.75" x14ac:dyDescent="0.25">
      <c r="A2278" s="25" t="s">
        <v>2728</v>
      </c>
      <c r="B2278" s="25" t="s">
        <v>61</v>
      </c>
      <c r="C2278" s="27">
        <v>9</v>
      </c>
      <c r="D2278" s="26">
        <v>30</v>
      </c>
      <c r="E2278" s="26">
        <v>1094</v>
      </c>
      <c r="F2278" s="9">
        <v>12</v>
      </c>
    </row>
    <row r="2279" spans="1:6" ht="15.75" x14ac:dyDescent="0.25">
      <c r="A2279" s="25" t="s">
        <v>2729</v>
      </c>
      <c r="B2279" s="25" t="s">
        <v>64</v>
      </c>
      <c r="C2279" s="27">
        <v>21</v>
      </c>
      <c r="D2279" s="26">
        <v>35</v>
      </c>
      <c r="E2279" s="26">
        <v>3844</v>
      </c>
      <c r="F2279" s="9">
        <v>83</v>
      </c>
    </row>
    <row r="2280" spans="1:6" ht="15.75" x14ac:dyDescent="0.25">
      <c r="A2280" s="25" t="s">
        <v>2730</v>
      </c>
      <c r="B2280" s="25" t="s">
        <v>64</v>
      </c>
      <c r="C2280" s="27">
        <v>22</v>
      </c>
      <c r="D2280" s="26">
        <v>5</v>
      </c>
      <c r="E2280" s="26">
        <v>439</v>
      </c>
      <c r="F2280" s="9">
        <v>62</v>
      </c>
    </row>
    <row r="2281" spans="1:6" ht="15.75" x14ac:dyDescent="0.25">
      <c r="A2281" s="25" t="s">
        <v>2731</v>
      </c>
      <c r="B2281" s="25" t="s">
        <v>64</v>
      </c>
      <c r="C2281" s="27">
        <v>3</v>
      </c>
      <c r="D2281" s="26">
        <v>2</v>
      </c>
      <c r="E2281" s="26">
        <v>10</v>
      </c>
      <c r="F2281" s="9">
        <v>23</v>
      </c>
    </row>
    <row r="2282" spans="1:6" ht="15.75" x14ac:dyDescent="0.25">
      <c r="A2282" s="25" t="s">
        <v>704</v>
      </c>
      <c r="B2282" s="25" t="s">
        <v>64</v>
      </c>
      <c r="C2282" s="27">
        <v>55</v>
      </c>
      <c r="D2282" s="26">
        <v>18</v>
      </c>
      <c r="E2282" s="26">
        <v>2441</v>
      </c>
      <c r="F2282" s="9">
        <v>128</v>
      </c>
    </row>
    <row r="2283" spans="1:6" ht="15.75" x14ac:dyDescent="0.25">
      <c r="A2283" s="25" t="s">
        <v>705</v>
      </c>
      <c r="B2283" s="25" t="s">
        <v>64</v>
      </c>
      <c r="C2283" s="27">
        <v>52</v>
      </c>
      <c r="D2283" s="26">
        <v>3</v>
      </c>
      <c r="E2283" s="26">
        <v>358</v>
      </c>
      <c r="F2283" s="9">
        <v>153</v>
      </c>
    </row>
    <row r="2284" spans="1:6" ht="15.75" x14ac:dyDescent="0.25">
      <c r="A2284" s="25" t="s">
        <v>706</v>
      </c>
      <c r="B2284" s="25" t="s">
        <v>61</v>
      </c>
      <c r="C2284" s="27">
        <v>1313</v>
      </c>
      <c r="D2284" s="26">
        <v>536</v>
      </c>
      <c r="E2284" s="26">
        <v>105856</v>
      </c>
      <c r="F2284" s="9">
        <v>3242</v>
      </c>
    </row>
    <row r="2285" spans="1:6" ht="15.75" x14ac:dyDescent="0.25">
      <c r="A2285" s="25" t="s">
        <v>2732</v>
      </c>
      <c r="B2285" s="25" t="s">
        <v>64</v>
      </c>
      <c r="C2285" s="27">
        <v>14</v>
      </c>
      <c r="D2285" s="26">
        <v>13</v>
      </c>
      <c r="E2285" s="26">
        <v>889</v>
      </c>
      <c r="F2285" s="9">
        <v>19</v>
      </c>
    </row>
    <row r="2286" spans="1:6" ht="15.75" x14ac:dyDescent="0.25">
      <c r="A2286" s="25" t="s">
        <v>707</v>
      </c>
      <c r="B2286" s="25" t="s">
        <v>64</v>
      </c>
      <c r="C2286" s="27">
        <v>1676</v>
      </c>
      <c r="D2286" s="26">
        <v>620</v>
      </c>
      <c r="E2286" s="26">
        <v>110430</v>
      </c>
      <c r="F2286" s="9">
        <v>2020</v>
      </c>
    </row>
    <row r="2287" spans="1:6" ht="15.75" x14ac:dyDescent="0.25">
      <c r="A2287" s="25" t="s">
        <v>708</v>
      </c>
      <c r="B2287" s="25" t="s">
        <v>64</v>
      </c>
      <c r="C2287" s="27">
        <v>778</v>
      </c>
      <c r="D2287" s="26">
        <v>111</v>
      </c>
      <c r="E2287" s="26">
        <v>17483</v>
      </c>
      <c r="F2287" s="9">
        <v>1145</v>
      </c>
    </row>
    <row r="2288" spans="1:6" ht="15.75" x14ac:dyDescent="0.25">
      <c r="A2288" s="25" t="s">
        <v>709</v>
      </c>
      <c r="B2288" s="25" t="s">
        <v>64</v>
      </c>
      <c r="C2288" s="27">
        <v>320</v>
      </c>
      <c r="D2288" s="26">
        <v>110</v>
      </c>
      <c r="E2288" s="26">
        <v>17414</v>
      </c>
      <c r="F2288" s="9">
        <v>710</v>
      </c>
    </row>
    <row r="2289" spans="1:6" ht="15.75" x14ac:dyDescent="0.25">
      <c r="A2289" s="25" t="s">
        <v>710</v>
      </c>
      <c r="B2289" s="25" t="s">
        <v>64</v>
      </c>
      <c r="C2289" s="27">
        <v>555</v>
      </c>
      <c r="D2289" s="26">
        <v>81</v>
      </c>
      <c r="E2289" s="26">
        <v>6985</v>
      </c>
      <c r="F2289" s="9">
        <v>892</v>
      </c>
    </row>
    <row r="2290" spans="1:6" ht="15.75" x14ac:dyDescent="0.25">
      <c r="A2290" s="25" t="s">
        <v>2733</v>
      </c>
      <c r="B2290" s="25" t="s">
        <v>64</v>
      </c>
      <c r="C2290" s="27">
        <v>0</v>
      </c>
      <c r="D2290" s="26">
        <v>14</v>
      </c>
      <c r="E2290" s="26">
        <v>430</v>
      </c>
      <c r="F2290" s="9">
        <v>5</v>
      </c>
    </row>
    <row r="2291" spans="1:6" ht="15.75" x14ac:dyDescent="0.25">
      <c r="A2291" s="25" t="s">
        <v>711</v>
      </c>
      <c r="B2291" s="25" t="s">
        <v>64</v>
      </c>
      <c r="C2291" s="27">
        <v>1125</v>
      </c>
      <c r="D2291" s="26">
        <v>1293</v>
      </c>
      <c r="E2291" s="26">
        <v>100842</v>
      </c>
      <c r="F2291" s="9">
        <v>1899</v>
      </c>
    </row>
    <row r="2292" spans="1:6" ht="15.75" x14ac:dyDescent="0.25">
      <c r="A2292" s="28" t="s">
        <v>712</v>
      </c>
      <c r="B2292" s="25" t="s">
        <v>61</v>
      </c>
      <c r="C2292" s="27">
        <v>257</v>
      </c>
      <c r="D2292" s="26">
        <v>37</v>
      </c>
      <c r="E2292" s="26">
        <v>4395</v>
      </c>
      <c r="F2292" s="9">
        <v>398</v>
      </c>
    </row>
    <row r="2293" spans="1:6" ht="15.75" x14ac:dyDescent="0.25">
      <c r="A2293" s="25" t="s">
        <v>713</v>
      </c>
      <c r="B2293" s="25" t="s">
        <v>61</v>
      </c>
      <c r="C2293" s="27">
        <v>68</v>
      </c>
      <c r="D2293" s="26">
        <v>408</v>
      </c>
      <c r="E2293" s="26">
        <v>16799</v>
      </c>
      <c r="F2293" s="9">
        <v>167</v>
      </c>
    </row>
    <row r="2294" spans="1:6" ht="15.75" x14ac:dyDescent="0.25">
      <c r="A2294" s="25" t="s">
        <v>2734</v>
      </c>
      <c r="B2294" s="25" t="s">
        <v>61</v>
      </c>
      <c r="C2294" s="27">
        <v>0</v>
      </c>
      <c r="D2294" s="26">
        <v>0</v>
      </c>
      <c r="E2294" s="26">
        <v>0</v>
      </c>
      <c r="F2294" s="9">
        <v>5</v>
      </c>
    </row>
    <row r="2295" spans="1:6" ht="15.75" x14ac:dyDescent="0.25">
      <c r="A2295" s="25" t="s">
        <v>714</v>
      </c>
      <c r="B2295" s="25" t="s">
        <v>64</v>
      </c>
      <c r="C2295" s="27">
        <v>383</v>
      </c>
      <c r="D2295" s="26">
        <v>155</v>
      </c>
      <c r="E2295" s="26">
        <v>17868</v>
      </c>
      <c r="F2295" s="9">
        <v>497</v>
      </c>
    </row>
    <row r="2296" spans="1:6" ht="15.75" x14ac:dyDescent="0.25">
      <c r="A2296" s="25" t="s">
        <v>715</v>
      </c>
      <c r="B2296" s="25" t="s">
        <v>61</v>
      </c>
      <c r="C2296" s="27">
        <v>728</v>
      </c>
      <c r="D2296" s="26">
        <v>36</v>
      </c>
      <c r="E2296" s="26">
        <v>1223</v>
      </c>
      <c r="F2296" s="9">
        <v>1270</v>
      </c>
    </row>
    <row r="2297" spans="1:6" ht="15.75" x14ac:dyDescent="0.25">
      <c r="A2297" s="25" t="s">
        <v>2735</v>
      </c>
      <c r="B2297" s="25" t="s">
        <v>64</v>
      </c>
      <c r="C2297" s="27">
        <v>7</v>
      </c>
      <c r="D2297" s="26">
        <v>31</v>
      </c>
      <c r="E2297" s="26">
        <v>1490</v>
      </c>
      <c r="F2297" s="9">
        <v>13</v>
      </c>
    </row>
    <row r="2298" spans="1:6" ht="15.75" x14ac:dyDescent="0.25">
      <c r="A2298" s="25" t="s">
        <v>716</v>
      </c>
      <c r="B2298" s="25" t="s">
        <v>64</v>
      </c>
      <c r="C2298" s="27">
        <v>165</v>
      </c>
      <c r="D2298" s="26">
        <v>119</v>
      </c>
      <c r="E2298" s="26">
        <v>3415</v>
      </c>
      <c r="F2298" s="9">
        <v>378</v>
      </c>
    </row>
    <row r="2299" spans="1:6" ht="15.75" x14ac:dyDescent="0.25">
      <c r="A2299" s="25" t="s">
        <v>717</v>
      </c>
      <c r="B2299" s="25" t="s">
        <v>64</v>
      </c>
      <c r="C2299" s="27">
        <v>351</v>
      </c>
      <c r="D2299" s="26">
        <v>448</v>
      </c>
      <c r="E2299" s="26">
        <v>23577</v>
      </c>
      <c r="F2299" s="9">
        <v>725</v>
      </c>
    </row>
    <row r="2300" spans="1:6" ht="15.75" x14ac:dyDescent="0.25">
      <c r="A2300" s="25" t="s">
        <v>2736</v>
      </c>
      <c r="B2300" s="25" t="s">
        <v>64</v>
      </c>
      <c r="C2300" s="27">
        <v>11</v>
      </c>
      <c r="D2300" s="26">
        <v>2</v>
      </c>
      <c r="E2300" s="26">
        <v>5</v>
      </c>
      <c r="F2300" s="9">
        <v>78</v>
      </c>
    </row>
    <row r="2301" spans="1:6" ht="15.75" x14ac:dyDescent="0.25">
      <c r="A2301" s="25" t="s">
        <v>2737</v>
      </c>
      <c r="B2301" s="25" t="s">
        <v>61</v>
      </c>
      <c r="C2301" s="27">
        <v>0</v>
      </c>
      <c r="D2301" s="26">
        <v>2</v>
      </c>
      <c r="E2301" s="26">
        <v>39</v>
      </c>
      <c r="F2301" s="9">
        <v>47</v>
      </c>
    </row>
    <row r="2302" spans="1:6" ht="15.75" x14ac:dyDescent="0.25">
      <c r="A2302" s="25" t="s">
        <v>2738</v>
      </c>
      <c r="B2302" s="25" t="s">
        <v>64</v>
      </c>
      <c r="C2302" s="27">
        <v>0</v>
      </c>
      <c r="D2302" s="26">
        <v>19</v>
      </c>
      <c r="E2302" s="26">
        <v>6020</v>
      </c>
      <c r="F2302" s="9">
        <v>9</v>
      </c>
    </row>
    <row r="2303" spans="1:6" ht="15.75" x14ac:dyDescent="0.25">
      <c r="A2303" s="25" t="s">
        <v>2739</v>
      </c>
      <c r="B2303" s="25" t="s">
        <v>61</v>
      </c>
      <c r="C2303" s="27">
        <v>42</v>
      </c>
      <c r="D2303" s="26">
        <v>510</v>
      </c>
      <c r="E2303" s="26">
        <v>24445</v>
      </c>
      <c r="F2303" s="9">
        <v>69</v>
      </c>
    </row>
    <row r="2304" spans="1:6" ht="15.75" x14ac:dyDescent="0.25">
      <c r="A2304" s="25" t="s">
        <v>2740</v>
      </c>
      <c r="B2304" s="25" t="s">
        <v>61</v>
      </c>
      <c r="C2304" s="27">
        <v>14</v>
      </c>
      <c r="D2304" s="26">
        <v>23</v>
      </c>
      <c r="E2304" s="26">
        <v>55310</v>
      </c>
      <c r="F2304" s="9">
        <v>42</v>
      </c>
    </row>
    <row r="2305" spans="1:6" ht="15.75" x14ac:dyDescent="0.25">
      <c r="A2305" s="25" t="s">
        <v>718</v>
      </c>
      <c r="B2305" s="25" t="s">
        <v>61</v>
      </c>
      <c r="C2305" s="27">
        <v>44</v>
      </c>
      <c r="D2305" s="26">
        <v>15</v>
      </c>
      <c r="E2305" s="26">
        <v>23637</v>
      </c>
      <c r="F2305" s="9">
        <v>249</v>
      </c>
    </row>
    <row r="2306" spans="1:6" ht="15.75" x14ac:dyDescent="0.25">
      <c r="A2306" s="25" t="s">
        <v>2741</v>
      </c>
      <c r="B2306" s="25" t="s">
        <v>61</v>
      </c>
      <c r="C2306" s="27">
        <v>2</v>
      </c>
      <c r="D2306" s="26">
        <v>80</v>
      </c>
      <c r="E2306" s="26">
        <v>22153</v>
      </c>
      <c r="F2306" s="9">
        <v>5</v>
      </c>
    </row>
    <row r="2307" spans="1:6" ht="15.75" x14ac:dyDescent="0.25">
      <c r="A2307" s="25" t="s">
        <v>2742</v>
      </c>
      <c r="B2307" s="25" t="s">
        <v>61</v>
      </c>
      <c r="C2307" s="27">
        <v>4</v>
      </c>
      <c r="D2307" s="26">
        <v>10</v>
      </c>
      <c r="E2307" s="26">
        <v>162</v>
      </c>
      <c r="F2307" s="9">
        <v>17</v>
      </c>
    </row>
    <row r="2308" spans="1:6" ht="15.75" x14ac:dyDescent="0.25">
      <c r="A2308" s="25" t="s">
        <v>719</v>
      </c>
      <c r="B2308" s="25" t="s">
        <v>61</v>
      </c>
      <c r="C2308" s="27">
        <v>40</v>
      </c>
      <c r="D2308" s="26">
        <v>80</v>
      </c>
      <c r="E2308" s="26">
        <v>1586</v>
      </c>
      <c r="F2308" s="9">
        <v>471</v>
      </c>
    </row>
    <row r="2309" spans="1:6" ht="15.75" x14ac:dyDescent="0.25">
      <c r="A2309" s="25" t="s">
        <v>720</v>
      </c>
      <c r="B2309" s="25" t="s">
        <v>61</v>
      </c>
      <c r="C2309" s="27">
        <v>791</v>
      </c>
      <c r="D2309" s="26">
        <v>96</v>
      </c>
      <c r="E2309" s="26">
        <v>2837</v>
      </c>
      <c r="F2309" s="9">
        <v>986</v>
      </c>
    </row>
    <row r="2310" spans="1:6" ht="15.75" x14ac:dyDescent="0.25">
      <c r="A2310" s="25" t="s">
        <v>721</v>
      </c>
      <c r="B2310" s="25" t="s">
        <v>64</v>
      </c>
      <c r="C2310" s="27">
        <v>580</v>
      </c>
      <c r="D2310" s="26">
        <v>26</v>
      </c>
      <c r="E2310" s="26">
        <v>8026</v>
      </c>
      <c r="F2310" s="9">
        <v>1351</v>
      </c>
    </row>
    <row r="2311" spans="1:6" ht="15.75" x14ac:dyDescent="0.25">
      <c r="A2311" s="25" t="s">
        <v>722</v>
      </c>
      <c r="B2311" s="25" t="s">
        <v>64</v>
      </c>
      <c r="C2311" s="27">
        <v>593</v>
      </c>
      <c r="D2311" s="26">
        <v>322</v>
      </c>
      <c r="E2311" s="26">
        <v>34670</v>
      </c>
      <c r="F2311" s="9">
        <v>1511</v>
      </c>
    </row>
    <row r="2312" spans="1:6" ht="15.75" x14ac:dyDescent="0.25">
      <c r="A2312" s="25" t="s">
        <v>2743</v>
      </c>
      <c r="B2312" s="25" t="s">
        <v>61</v>
      </c>
      <c r="C2312" s="27">
        <v>0</v>
      </c>
      <c r="D2312" s="26">
        <v>0</v>
      </c>
      <c r="E2312" s="26">
        <v>0</v>
      </c>
      <c r="F2312" s="9">
        <v>26</v>
      </c>
    </row>
    <row r="2313" spans="1:6" ht="15.75" x14ac:dyDescent="0.25">
      <c r="A2313" s="25" t="s">
        <v>723</v>
      </c>
      <c r="B2313" s="25" t="s">
        <v>64</v>
      </c>
      <c r="C2313" s="27">
        <v>90</v>
      </c>
      <c r="D2313" s="26">
        <v>120</v>
      </c>
      <c r="E2313" s="26">
        <v>12241</v>
      </c>
      <c r="F2313" s="9">
        <v>227</v>
      </c>
    </row>
    <row r="2314" spans="1:6" ht="15.75" x14ac:dyDescent="0.25">
      <c r="A2314" s="25" t="s">
        <v>724</v>
      </c>
      <c r="B2314" s="25" t="s">
        <v>61</v>
      </c>
      <c r="C2314" s="27">
        <v>725</v>
      </c>
      <c r="D2314" s="26">
        <v>9</v>
      </c>
      <c r="E2314" s="26">
        <v>577</v>
      </c>
      <c r="F2314" s="9">
        <v>1233</v>
      </c>
    </row>
    <row r="2315" spans="1:6" ht="15.75" x14ac:dyDescent="0.25">
      <c r="A2315" s="25" t="s">
        <v>2744</v>
      </c>
      <c r="B2315" s="25" t="s">
        <v>61</v>
      </c>
      <c r="C2315" s="27">
        <v>21</v>
      </c>
      <c r="D2315" s="26">
        <v>51</v>
      </c>
      <c r="E2315" s="26">
        <v>5288</v>
      </c>
      <c r="F2315" s="9">
        <v>33</v>
      </c>
    </row>
    <row r="2316" spans="1:6" ht="15.75" x14ac:dyDescent="0.25">
      <c r="A2316" s="25" t="s">
        <v>725</v>
      </c>
      <c r="B2316" s="25" t="s">
        <v>64</v>
      </c>
      <c r="C2316" s="27">
        <v>96</v>
      </c>
      <c r="D2316" s="26">
        <v>36</v>
      </c>
      <c r="E2316" s="26">
        <v>2630</v>
      </c>
      <c r="F2316" s="9">
        <v>179</v>
      </c>
    </row>
    <row r="2317" spans="1:6" ht="15.75" x14ac:dyDescent="0.25">
      <c r="A2317" s="25" t="s">
        <v>726</v>
      </c>
      <c r="B2317" s="25" t="s">
        <v>64</v>
      </c>
      <c r="C2317" s="27">
        <v>5445</v>
      </c>
      <c r="D2317" s="26">
        <v>1145</v>
      </c>
      <c r="E2317" s="26">
        <v>141553</v>
      </c>
      <c r="F2317" s="9">
        <v>7985</v>
      </c>
    </row>
    <row r="2318" spans="1:6" ht="15.75" x14ac:dyDescent="0.25">
      <c r="A2318" s="25" t="s">
        <v>727</v>
      </c>
      <c r="B2318" s="25" t="s">
        <v>64</v>
      </c>
      <c r="C2318" s="27">
        <v>77</v>
      </c>
      <c r="D2318" s="26">
        <v>4</v>
      </c>
      <c r="E2318" s="26">
        <v>250</v>
      </c>
      <c r="F2318" s="9">
        <v>119</v>
      </c>
    </row>
    <row r="2319" spans="1:6" ht="15.75" x14ac:dyDescent="0.25">
      <c r="A2319" s="25" t="s">
        <v>728</v>
      </c>
      <c r="B2319" s="25" t="s">
        <v>64</v>
      </c>
      <c r="C2319" s="27">
        <v>276</v>
      </c>
      <c r="D2319" s="26">
        <v>30</v>
      </c>
      <c r="E2319" s="26">
        <v>1109</v>
      </c>
      <c r="F2319" s="9">
        <v>557</v>
      </c>
    </row>
    <row r="2320" spans="1:6" ht="15.75" x14ac:dyDescent="0.25">
      <c r="A2320" s="25" t="s">
        <v>2745</v>
      </c>
      <c r="B2320" s="25" t="s">
        <v>64</v>
      </c>
      <c r="C2320" s="27">
        <v>0</v>
      </c>
      <c r="D2320" s="26">
        <v>4</v>
      </c>
      <c r="E2320" s="26">
        <v>13</v>
      </c>
      <c r="F2320" s="9">
        <v>8</v>
      </c>
    </row>
    <row r="2321" spans="1:6" ht="15.75" x14ac:dyDescent="0.25">
      <c r="A2321" s="25" t="s">
        <v>2746</v>
      </c>
      <c r="B2321" s="25" t="s">
        <v>64</v>
      </c>
      <c r="C2321" s="27">
        <v>20</v>
      </c>
      <c r="D2321" s="26">
        <v>2</v>
      </c>
      <c r="E2321" s="26">
        <v>97</v>
      </c>
      <c r="F2321" s="9">
        <v>37</v>
      </c>
    </row>
    <row r="2322" spans="1:6" ht="15.75" x14ac:dyDescent="0.25">
      <c r="A2322" s="25" t="s">
        <v>2747</v>
      </c>
      <c r="B2322" s="25" t="s">
        <v>64</v>
      </c>
      <c r="C2322" s="27">
        <v>0</v>
      </c>
      <c r="D2322" s="26">
        <v>1</v>
      </c>
      <c r="E2322" s="26">
        <v>5</v>
      </c>
      <c r="F2322" s="9">
        <v>10</v>
      </c>
    </row>
    <row r="2323" spans="1:6" ht="15.75" x14ac:dyDescent="0.25">
      <c r="A2323" s="25" t="s">
        <v>2748</v>
      </c>
      <c r="B2323" s="25" t="s">
        <v>64</v>
      </c>
      <c r="C2323" s="27">
        <v>2</v>
      </c>
      <c r="D2323" s="26">
        <v>8</v>
      </c>
      <c r="E2323" s="26">
        <v>358</v>
      </c>
      <c r="F2323" s="9">
        <v>39</v>
      </c>
    </row>
    <row r="2324" spans="1:6" ht="15.75" x14ac:dyDescent="0.25">
      <c r="A2324" s="25" t="s">
        <v>729</v>
      </c>
      <c r="B2324" s="25" t="s">
        <v>61</v>
      </c>
      <c r="C2324" s="27">
        <v>59</v>
      </c>
      <c r="D2324" s="26">
        <v>159</v>
      </c>
      <c r="E2324" s="26">
        <v>31569</v>
      </c>
      <c r="F2324" s="9">
        <v>110</v>
      </c>
    </row>
    <row r="2325" spans="1:6" ht="15.75" x14ac:dyDescent="0.25">
      <c r="A2325" s="25" t="s">
        <v>2749</v>
      </c>
      <c r="B2325" s="25" t="s">
        <v>61</v>
      </c>
      <c r="C2325" s="27">
        <v>6</v>
      </c>
      <c r="D2325" s="26">
        <v>0</v>
      </c>
      <c r="E2325" s="26">
        <v>0</v>
      </c>
      <c r="F2325" s="9">
        <v>44</v>
      </c>
    </row>
    <row r="2326" spans="1:6" ht="15.75" x14ac:dyDescent="0.25">
      <c r="A2326" s="25" t="s">
        <v>2750</v>
      </c>
      <c r="B2326" s="25" t="s">
        <v>64</v>
      </c>
      <c r="C2326" s="27">
        <v>0</v>
      </c>
      <c r="D2326" s="26">
        <v>0</v>
      </c>
      <c r="E2326" s="26">
        <v>0</v>
      </c>
      <c r="F2326" s="9">
        <v>0</v>
      </c>
    </row>
    <row r="2327" spans="1:6" ht="15.75" x14ac:dyDescent="0.25">
      <c r="A2327" s="25" t="s">
        <v>2751</v>
      </c>
      <c r="B2327" s="25" t="s">
        <v>64</v>
      </c>
      <c r="C2327" s="27">
        <v>20</v>
      </c>
      <c r="D2327" s="26">
        <v>2</v>
      </c>
      <c r="E2327" s="26">
        <v>152</v>
      </c>
      <c r="F2327" s="9">
        <v>26</v>
      </c>
    </row>
    <row r="2328" spans="1:6" ht="15.75" x14ac:dyDescent="0.25">
      <c r="A2328" s="25" t="s">
        <v>730</v>
      </c>
      <c r="B2328" s="25" t="s">
        <v>64</v>
      </c>
      <c r="C2328" s="27">
        <v>344</v>
      </c>
      <c r="D2328" s="26">
        <v>27</v>
      </c>
      <c r="E2328" s="26">
        <v>6503</v>
      </c>
      <c r="F2328" s="9">
        <v>418</v>
      </c>
    </row>
    <row r="2329" spans="1:6" ht="15.75" x14ac:dyDescent="0.25">
      <c r="A2329" s="25" t="s">
        <v>731</v>
      </c>
      <c r="B2329" s="25" t="s">
        <v>64</v>
      </c>
      <c r="C2329" s="27">
        <v>112</v>
      </c>
      <c r="D2329" s="26">
        <v>28</v>
      </c>
      <c r="E2329" s="26">
        <v>1662</v>
      </c>
      <c r="F2329" s="9">
        <v>224</v>
      </c>
    </row>
    <row r="2330" spans="1:6" ht="15.75" x14ac:dyDescent="0.25">
      <c r="A2330" s="25" t="s">
        <v>732</v>
      </c>
      <c r="B2330" s="25" t="s">
        <v>64</v>
      </c>
      <c r="C2330" s="27">
        <v>156</v>
      </c>
      <c r="D2330" s="26">
        <v>71</v>
      </c>
      <c r="E2330" s="26">
        <v>1507</v>
      </c>
      <c r="F2330" s="9">
        <v>234</v>
      </c>
    </row>
    <row r="2331" spans="1:6" ht="15.75" x14ac:dyDescent="0.25">
      <c r="A2331" s="25" t="s">
        <v>2752</v>
      </c>
      <c r="B2331" s="25" t="s">
        <v>64</v>
      </c>
      <c r="C2331" s="27">
        <v>28</v>
      </c>
      <c r="D2331" s="26">
        <v>36</v>
      </c>
      <c r="E2331" s="26">
        <v>19894</v>
      </c>
      <c r="F2331" s="9">
        <v>28</v>
      </c>
    </row>
    <row r="2332" spans="1:6" ht="15.75" x14ac:dyDescent="0.25">
      <c r="A2332" s="25" t="s">
        <v>2753</v>
      </c>
      <c r="B2332" s="25" t="s">
        <v>64</v>
      </c>
      <c r="C2332" s="27">
        <v>12</v>
      </c>
      <c r="D2332" s="26">
        <v>3</v>
      </c>
      <c r="E2332" s="26">
        <v>7</v>
      </c>
      <c r="F2332" s="9">
        <v>43</v>
      </c>
    </row>
    <row r="2333" spans="1:6" ht="15.75" x14ac:dyDescent="0.25">
      <c r="A2333" s="25" t="s">
        <v>733</v>
      </c>
      <c r="B2333" s="25" t="s">
        <v>64</v>
      </c>
      <c r="C2333" s="27">
        <v>778</v>
      </c>
      <c r="D2333" s="26">
        <v>21</v>
      </c>
      <c r="E2333" s="26">
        <v>1368</v>
      </c>
      <c r="F2333" s="9">
        <v>1607</v>
      </c>
    </row>
    <row r="2334" spans="1:6" ht="15.75" x14ac:dyDescent="0.25">
      <c r="A2334" s="25" t="s">
        <v>734</v>
      </c>
      <c r="B2334" s="25" t="s">
        <v>61</v>
      </c>
      <c r="C2334" s="27">
        <v>46</v>
      </c>
      <c r="D2334" s="26">
        <v>188</v>
      </c>
      <c r="E2334" s="26">
        <v>13126</v>
      </c>
      <c r="F2334" s="9">
        <v>141</v>
      </c>
    </row>
    <row r="2335" spans="1:6" ht="15.75" x14ac:dyDescent="0.25">
      <c r="A2335" s="25" t="s">
        <v>2754</v>
      </c>
      <c r="B2335" s="25" t="s">
        <v>64</v>
      </c>
      <c r="C2335" s="27">
        <v>0</v>
      </c>
      <c r="D2335" s="26">
        <v>0</v>
      </c>
      <c r="E2335" s="26">
        <v>0</v>
      </c>
      <c r="F2335" s="9">
        <v>45</v>
      </c>
    </row>
    <row r="2336" spans="1:6" ht="15.75" x14ac:dyDescent="0.25">
      <c r="A2336" s="25" t="s">
        <v>735</v>
      </c>
      <c r="B2336" s="25" t="s">
        <v>64</v>
      </c>
      <c r="C2336" s="27">
        <v>737</v>
      </c>
      <c r="D2336" s="26">
        <v>4</v>
      </c>
      <c r="E2336" s="26">
        <v>397</v>
      </c>
      <c r="F2336" s="9">
        <v>1513</v>
      </c>
    </row>
    <row r="2337" spans="1:6" ht="15.75" x14ac:dyDescent="0.25">
      <c r="A2337" s="25" t="s">
        <v>736</v>
      </c>
      <c r="B2337" s="25" t="s">
        <v>61</v>
      </c>
      <c r="C2337" s="27">
        <v>83</v>
      </c>
      <c r="D2337" s="26">
        <v>202</v>
      </c>
      <c r="E2337" s="26">
        <v>11357</v>
      </c>
      <c r="F2337" s="9">
        <v>446</v>
      </c>
    </row>
    <row r="2338" spans="1:6" ht="15.75" x14ac:dyDescent="0.25">
      <c r="A2338" s="25" t="s">
        <v>737</v>
      </c>
      <c r="B2338" s="25" t="s">
        <v>64</v>
      </c>
      <c r="C2338" s="27">
        <v>3182</v>
      </c>
      <c r="D2338" s="26">
        <v>502</v>
      </c>
      <c r="E2338" s="26">
        <v>210548</v>
      </c>
      <c r="F2338" s="9">
        <v>5044</v>
      </c>
    </row>
    <row r="2339" spans="1:6" ht="15.75" x14ac:dyDescent="0.25">
      <c r="A2339" s="25" t="s">
        <v>2755</v>
      </c>
      <c r="B2339" s="25" t="s">
        <v>64</v>
      </c>
      <c r="C2339" s="27">
        <v>0</v>
      </c>
      <c r="D2339" s="26">
        <v>3</v>
      </c>
      <c r="E2339" s="26">
        <v>19</v>
      </c>
      <c r="F2339" s="9">
        <v>2</v>
      </c>
    </row>
    <row r="2340" spans="1:6" ht="15.75" x14ac:dyDescent="0.25">
      <c r="A2340" s="25" t="s">
        <v>738</v>
      </c>
      <c r="B2340" s="25" t="s">
        <v>64</v>
      </c>
      <c r="C2340" s="27">
        <v>157</v>
      </c>
      <c r="D2340" s="26">
        <v>3</v>
      </c>
      <c r="E2340" s="26">
        <v>23</v>
      </c>
      <c r="F2340" s="9">
        <v>311</v>
      </c>
    </row>
    <row r="2341" spans="1:6" ht="15.75" x14ac:dyDescent="0.25">
      <c r="A2341" s="25" t="s">
        <v>739</v>
      </c>
      <c r="B2341" s="25" t="s">
        <v>64</v>
      </c>
      <c r="C2341" s="27">
        <v>2169</v>
      </c>
      <c r="D2341" s="26">
        <v>1537</v>
      </c>
      <c r="E2341" s="26">
        <v>138710</v>
      </c>
      <c r="F2341" s="9">
        <v>2569</v>
      </c>
    </row>
    <row r="2342" spans="1:6" ht="15.75" x14ac:dyDescent="0.25">
      <c r="A2342" s="25" t="s">
        <v>2756</v>
      </c>
      <c r="B2342" s="25" t="s">
        <v>64</v>
      </c>
      <c r="C2342" s="27">
        <v>21</v>
      </c>
      <c r="D2342" s="26">
        <v>7</v>
      </c>
      <c r="E2342" s="26">
        <v>323</v>
      </c>
      <c r="F2342" s="9">
        <v>70</v>
      </c>
    </row>
    <row r="2343" spans="1:6" ht="15.75" x14ac:dyDescent="0.25">
      <c r="A2343" s="25" t="s">
        <v>740</v>
      </c>
      <c r="B2343" s="25" t="s">
        <v>64</v>
      </c>
      <c r="C2343" s="27">
        <v>1229</v>
      </c>
      <c r="D2343" s="26">
        <v>426</v>
      </c>
      <c r="E2343" s="26">
        <v>46604</v>
      </c>
      <c r="F2343" s="9">
        <v>1862</v>
      </c>
    </row>
    <row r="2344" spans="1:6" ht="15.75" x14ac:dyDescent="0.25">
      <c r="A2344" s="25" t="s">
        <v>2757</v>
      </c>
      <c r="B2344" s="25" t="s">
        <v>64</v>
      </c>
      <c r="C2344" s="27">
        <v>0</v>
      </c>
      <c r="D2344" s="26">
        <v>6</v>
      </c>
      <c r="E2344" s="26">
        <v>174</v>
      </c>
      <c r="F2344" s="9">
        <v>14</v>
      </c>
    </row>
    <row r="2345" spans="1:6" ht="15.75" x14ac:dyDescent="0.25">
      <c r="A2345" s="25" t="s">
        <v>2758</v>
      </c>
      <c r="B2345" s="25" t="s">
        <v>64</v>
      </c>
      <c r="C2345" s="27">
        <v>0</v>
      </c>
      <c r="D2345" s="26">
        <v>1</v>
      </c>
      <c r="E2345" s="26">
        <v>43</v>
      </c>
      <c r="F2345" s="9">
        <v>13</v>
      </c>
    </row>
    <row r="2346" spans="1:6" ht="15.75" x14ac:dyDescent="0.25">
      <c r="A2346" s="25" t="s">
        <v>741</v>
      </c>
      <c r="B2346" s="25" t="s">
        <v>61</v>
      </c>
      <c r="C2346" s="27">
        <v>306</v>
      </c>
      <c r="D2346" s="26">
        <v>33</v>
      </c>
      <c r="E2346" s="26">
        <v>3424</v>
      </c>
      <c r="F2346" s="9">
        <v>463</v>
      </c>
    </row>
    <row r="2347" spans="1:6" ht="15.75" x14ac:dyDescent="0.25">
      <c r="A2347" s="25" t="s">
        <v>2759</v>
      </c>
      <c r="B2347" s="25" t="s">
        <v>64</v>
      </c>
      <c r="C2347" s="27">
        <v>3</v>
      </c>
      <c r="D2347" s="26">
        <v>4</v>
      </c>
      <c r="E2347" s="26">
        <v>27</v>
      </c>
      <c r="F2347" s="9">
        <v>58</v>
      </c>
    </row>
    <row r="2348" spans="1:6" ht="15.75" x14ac:dyDescent="0.25">
      <c r="A2348" s="25" t="s">
        <v>742</v>
      </c>
      <c r="B2348" s="25" t="s">
        <v>64</v>
      </c>
      <c r="C2348" s="27">
        <v>138</v>
      </c>
      <c r="D2348" s="26">
        <v>41</v>
      </c>
      <c r="E2348" s="26">
        <v>1935</v>
      </c>
      <c r="F2348" s="9">
        <v>271</v>
      </c>
    </row>
    <row r="2349" spans="1:6" ht="15.75" x14ac:dyDescent="0.25">
      <c r="A2349" s="25" t="s">
        <v>2760</v>
      </c>
      <c r="B2349" s="25" t="s">
        <v>64</v>
      </c>
      <c r="C2349" s="27">
        <v>20</v>
      </c>
      <c r="D2349" s="26">
        <v>39</v>
      </c>
      <c r="E2349" s="26">
        <v>1864</v>
      </c>
      <c r="F2349" s="9">
        <v>21</v>
      </c>
    </row>
    <row r="2350" spans="1:6" ht="15.75" x14ac:dyDescent="0.25">
      <c r="A2350" s="25" t="s">
        <v>743</v>
      </c>
      <c r="B2350" s="25" t="s">
        <v>64</v>
      </c>
      <c r="C2350" s="27">
        <v>759</v>
      </c>
      <c r="D2350" s="26">
        <v>138</v>
      </c>
      <c r="E2350" s="26">
        <v>8970</v>
      </c>
      <c r="F2350" s="9">
        <v>1040</v>
      </c>
    </row>
    <row r="2351" spans="1:6" ht="15.75" x14ac:dyDescent="0.25">
      <c r="A2351" s="25" t="s">
        <v>2761</v>
      </c>
      <c r="B2351" s="25" t="s">
        <v>64</v>
      </c>
      <c r="C2351" s="27">
        <v>0</v>
      </c>
      <c r="D2351" s="26">
        <v>1</v>
      </c>
      <c r="E2351" s="26">
        <v>5</v>
      </c>
      <c r="F2351" s="9">
        <v>24</v>
      </c>
    </row>
    <row r="2352" spans="1:6" ht="15.75" x14ac:dyDescent="0.25">
      <c r="A2352" s="25" t="s">
        <v>744</v>
      </c>
      <c r="B2352" s="25" t="s">
        <v>64</v>
      </c>
      <c r="C2352" s="27">
        <v>46</v>
      </c>
      <c r="D2352" s="26">
        <v>27</v>
      </c>
      <c r="E2352" s="26">
        <v>1020</v>
      </c>
      <c r="F2352" s="9">
        <v>163</v>
      </c>
    </row>
    <row r="2353" spans="1:6" ht="15.75" x14ac:dyDescent="0.25">
      <c r="A2353" s="25" t="s">
        <v>745</v>
      </c>
      <c r="B2353" s="25" t="s">
        <v>64</v>
      </c>
      <c r="C2353" s="27">
        <v>140</v>
      </c>
      <c r="D2353" s="26">
        <v>49</v>
      </c>
      <c r="E2353" s="26">
        <v>2255</v>
      </c>
      <c r="F2353" s="9">
        <v>417</v>
      </c>
    </row>
    <row r="2354" spans="1:6" ht="15.75" x14ac:dyDescent="0.25">
      <c r="A2354" s="25" t="s">
        <v>746</v>
      </c>
      <c r="B2354" s="25" t="s">
        <v>64</v>
      </c>
      <c r="C2354" s="27">
        <v>33</v>
      </c>
      <c r="D2354" s="26">
        <v>17</v>
      </c>
      <c r="E2354" s="26">
        <v>548</v>
      </c>
      <c r="F2354" s="9">
        <v>214</v>
      </c>
    </row>
    <row r="2355" spans="1:6" ht="15.75" x14ac:dyDescent="0.25">
      <c r="A2355" s="25" t="s">
        <v>2762</v>
      </c>
      <c r="B2355" s="25" t="s">
        <v>64</v>
      </c>
      <c r="C2355" s="27">
        <v>33</v>
      </c>
      <c r="D2355" s="26">
        <v>1</v>
      </c>
      <c r="E2355" s="26">
        <v>19</v>
      </c>
      <c r="F2355" s="9">
        <v>84</v>
      </c>
    </row>
    <row r="2356" spans="1:6" ht="15.75" x14ac:dyDescent="0.25">
      <c r="A2356" s="25" t="s">
        <v>2763</v>
      </c>
      <c r="B2356" s="25" t="s">
        <v>64</v>
      </c>
      <c r="C2356" s="27">
        <v>0</v>
      </c>
      <c r="D2356" s="26">
        <v>0</v>
      </c>
      <c r="E2356" s="26">
        <v>0</v>
      </c>
      <c r="F2356" s="9">
        <v>4</v>
      </c>
    </row>
    <row r="2357" spans="1:6" ht="15.75" x14ac:dyDescent="0.25">
      <c r="A2357" s="25" t="s">
        <v>2764</v>
      </c>
      <c r="B2357" s="25" t="s">
        <v>64</v>
      </c>
      <c r="C2357" s="27">
        <v>14</v>
      </c>
      <c r="D2357" s="26">
        <v>3</v>
      </c>
      <c r="E2357" s="26">
        <v>11</v>
      </c>
      <c r="F2357" s="9">
        <v>66</v>
      </c>
    </row>
    <row r="2358" spans="1:6" ht="15.75" x14ac:dyDescent="0.25">
      <c r="A2358" s="25" t="s">
        <v>747</v>
      </c>
      <c r="B2358" s="25" t="s">
        <v>64</v>
      </c>
      <c r="C2358" s="27">
        <v>14</v>
      </c>
      <c r="D2358" s="26">
        <v>4</v>
      </c>
      <c r="E2358" s="26">
        <v>61</v>
      </c>
      <c r="F2358" s="9">
        <v>141</v>
      </c>
    </row>
    <row r="2359" spans="1:6" ht="15.75" x14ac:dyDescent="0.25">
      <c r="A2359" s="25" t="s">
        <v>2765</v>
      </c>
      <c r="B2359" s="25" t="s">
        <v>64</v>
      </c>
      <c r="C2359" s="27">
        <v>8</v>
      </c>
      <c r="D2359" s="26">
        <v>11</v>
      </c>
      <c r="E2359" s="26">
        <v>516</v>
      </c>
      <c r="F2359" s="9">
        <v>54</v>
      </c>
    </row>
    <row r="2360" spans="1:6" ht="15.75" x14ac:dyDescent="0.25">
      <c r="A2360" s="25" t="s">
        <v>748</v>
      </c>
      <c r="B2360" s="25" t="s">
        <v>64</v>
      </c>
      <c r="C2360" s="27">
        <v>43</v>
      </c>
      <c r="D2360" s="26">
        <v>9</v>
      </c>
      <c r="E2360" s="26">
        <v>526</v>
      </c>
      <c r="F2360" s="9">
        <v>120</v>
      </c>
    </row>
    <row r="2361" spans="1:6" ht="15.75" x14ac:dyDescent="0.25">
      <c r="A2361" s="25" t="s">
        <v>749</v>
      </c>
      <c r="B2361" s="25" t="s">
        <v>64</v>
      </c>
      <c r="C2361" s="27">
        <v>58</v>
      </c>
      <c r="D2361" s="26">
        <v>2</v>
      </c>
      <c r="E2361" s="26">
        <v>340</v>
      </c>
      <c r="F2361" s="9">
        <v>109</v>
      </c>
    </row>
    <row r="2362" spans="1:6" ht="15.75" x14ac:dyDescent="0.25">
      <c r="A2362" s="25" t="s">
        <v>2766</v>
      </c>
      <c r="B2362" s="25" t="s">
        <v>64</v>
      </c>
      <c r="C2362" s="27">
        <v>44</v>
      </c>
      <c r="D2362" s="26">
        <v>10</v>
      </c>
      <c r="E2362" s="26">
        <v>108</v>
      </c>
      <c r="F2362" s="9">
        <v>66</v>
      </c>
    </row>
    <row r="2363" spans="1:6" ht="15.75" x14ac:dyDescent="0.25">
      <c r="A2363" s="25" t="s">
        <v>750</v>
      </c>
      <c r="B2363" s="25" t="s">
        <v>64</v>
      </c>
      <c r="C2363" s="27">
        <v>30</v>
      </c>
      <c r="D2363" s="26">
        <v>18</v>
      </c>
      <c r="E2363" s="26">
        <v>327</v>
      </c>
      <c r="F2363" s="9">
        <v>336</v>
      </c>
    </row>
    <row r="2364" spans="1:6" ht="15.75" x14ac:dyDescent="0.25">
      <c r="A2364" s="25" t="s">
        <v>751</v>
      </c>
      <c r="B2364" s="25" t="s">
        <v>64</v>
      </c>
      <c r="C2364" s="27">
        <v>33</v>
      </c>
      <c r="D2364" s="26">
        <v>8</v>
      </c>
      <c r="E2364" s="26">
        <v>415</v>
      </c>
      <c r="F2364" s="9">
        <v>210</v>
      </c>
    </row>
    <row r="2365" spans="1:6" ht="15.75" x14ac:dyDescent="0.25">
      <c r="A2365" s="25" t="s">
        <v>752</v>
      </c>
      <c r="B2365" s="25" t="s">
        <v>64</v>
      </c>
      <c r="C2365" s="27">
        <v>237</v>
      </c>
      <c r="D2365" s="26">
        <v>15</v>
      </c>
      <c r="E2365" s="26">
        <v>1714</v>
      </c>
      <c r="F2365" s="9">
        <v>633</v>
      </c>
    </row>
    <row r="2366" spans="1:6" ht="15.75" x14ac:dyDescent="0.25">
      <c r="A2366" s="25" t="s">
        <v>753</v>
      </c>
      <c r="B2366" s="25" t="s">
        <v>64</v>
      </c>
      <c r="C2366" s="27">
        <v>105</v>
      </c>
      <c r="D2366" s="26">
        <v>21</v>
      </c>
      <c r="E2366" s="26">
        <v>1712</v>
      </c>
      <c r="F2366" s="9">
        <v>153</v>
      </c>
    </row>
    <row r="2367" spans="1:6" ht="15.75" x14ac:dyDescent="0.25">
      <c r="A2367" s="25" t="s">
        <v>754</v>
      </c>
      <c r="B2367" s="25" t="s">
        <v>64</v>
      </c>
      <c r="C2367" s="27">
        <v>258</v>
      </c>
      <c r="D2367" s="26">
        <v>22</v>
      </c>
      <c r="E2367" s="26">
        <v>2217</v>
      </c>
      <c r="F2367" s="9">
        <v>836</v>
      </c>
    </row>
    <row r="2368" spans="1:6" ht="15.75" x14ac:dyDescent="0.25">
      <c r="A2368" s="25" t="s">
        <v>755</v>
      </c>
      <c r="B2368" s="25" t="s">
        <v>64</v>
      </c>
      <c r="C2368" s="27">
        <v>79</v>
      </c>
      <c r="D2368" s="26">
        <v>4</v>
      </c>
      <c r="E2368" s="26">
        <v>247</v>
      </c>
      <c r="F2368" s="9">
        <v>176</v>
      </c>
    </row>
    <row r="2369" spans="1:6" ht="15.75" x14ac:dyDescent="0.25">
      <c r="A2369" s="25" t="s">
        <v>2767</v>
      </c>
      <c r="B2369" s="25" t="s">
        <v>64</v>
      </c>
      <c r="C2369" s="27">
        <v>11</v>
      </c>
      <c r="D2369" s="26">
        <v>6</v>
      </c>
      <c r="E2369" s="26">
        <v>630</v>
      </c>
      <c r="F2369" s="9">
        <v>29</v>
      </c>
    </row>
    <row r="2370" spans="1:6" ht="15.75" x14ac:dyDescent="0.25">
      <c r="A2370" s="25" t="s">
        <v>2768</v>
      </c>
      <c r="B2370" s="25" t="s">
        <v>64</v>
      </c>
      <c r="C2370" s="27">
        <v>4</v>
      </c>
      <c r="D2370" s="26">
        <v>1</v>
      </c>
      <c r="E2370" s="26">
        <v>11</v>
      </c>
      <c r="F2370" s="9">
        <v>9</v>
      </c>
    </row>
    <row r="2371" spans="1:6" ht="15.75" x14ac:dyDescent="0.25">
      <c r="A2371" s="25" t="s">
        <v>756</v>
      </c>
      <c r="B2371" s="25" t="s">
        <v>64</v>
      </c>
      <c r="C2371" s="27">
        <v>87</v>
      </c>
      <c r="D2371" s="26">
        <v>58</v>
      </c>
      <c r="E2371" s="26">
        <v>8446</v>
      </c>
      <c r="F2371" s="9">
        <v>245</v>
      </c>
    </row>
    <row r="2372" spans="1:6" ht="15.75" x14ac:dyDescent="0.25">
      <c r="A2372" s="25" t="s">
        <v>2769</v>
      </c>
      <c r="B2372" s="25" t="s">
        <v>64</v>
      </c>
      <c r="C2372" s="27">
        <v>13</v>
      </c>
      <c r="D2372" s="26">
        <v>3</v>
      </c>
      <c r="E2372" s="26">
        <v>20</v>
      </c>
      <c r="F2372" s="9">
        <v>37</v>
      </c>
    </row>
    <row r="2373" spans="1:6" ht="15.75" x14ac:dyDescent="0.25">
      <c r="A2373" s="25" t="s">
        <v>2770</v>
      </c>
      <c r="B2373" s="25" t="s">
        <v>64</v>
      </c>
      <c r="C2373" s="27">
        <v>0</v>
      </c>
      <c r="D2373" s="26">
        <v>0</v>
      </c>
      <c r="E2373" s="26">
        <v>0</v>
      </c>
      <c r="F2373" s="9">
        <v>10</v>
      </c>
    </row>
    <row r="2374" spans="1:6" ht="15.75" x14ac:dyDescent="0.25">
      <c r="A2374" s="25" t="s">
        <v>757</v>
      </c>
      <c r="B2374" s="25" t="s">
        <v>64</v>
      </c>
      <c r="C2374" s="27">
        <v>2568</v>
      </c>
      <c r="D2374" s="26">
        <v>156</v>
      </c>
      <c r="E2374" s="26">
        <v>17872</v>
      </c>
      <c r="F2374" s="9">
        <v>3291</v>
      </c>
    </row>
    <row r="2375" spans="1:6" ht="15.75" x14ac:dyDescent="0.25">
      <c r="A2375" s="25" t="s">
        <v>2771</v>
      </c>
      <c r="B2375" s="25" t="s">
        <v>64</v>
      </c>
      <c r="C2375" s="27">
        <v>13</v>
      </c>
      <c r="D2375" s="26">
        <v>0</v>
      </c>
      <c r="E2375" s="26">
        <v>0</v>
      </c>
      <c r="F2375" s="9">
        <v>23</v>
      </c>
    </row>
    <row r="2376" spans="1:6" ht="15.75" x14ac:dyDescent="0.25">
      <c r="A2376" s="25" t="s">
        <v>758</v>
      </c>
      <c r="B2376" s="25" t="s">
        <v>64</v>
      </c>
      <c r="C2376" s="27">
        <v>110</v>
      </c>
      <c r="D2376" s="26">
        <v>2</v>
      </c>
      <c r="E2376" s="26">
        <v>14</v>
      </c>
      <c r="F2376" s="9">
        <v>383</v>
      </c>
    </row>
    <row r="2377" spans="1:6" ht="15.75" x14ac:dyDescent="0.25">
      <c r="A2377" s="25" t="s">
        <v>2772</v>
      </c>
      <c r="B2377" s="25" t="s">
        <v>64</v>
      </c>
      <c r="C2377" s="27">
        <v>47</v>
      </c>
      <c r="D2377" s="26">
        <v>13</v>
      </c>
      <c r="E2377" s="26">
        <v>2188</v>
      </c>
      <c r="F2377" s="9">
        <v>83</v>
      </c>
    </row>
    <row r="2378" spans="1:6" ht="15.75" x14ac:dyDescent="0.25">
      <c r="A2378" s="25" t="s">
        <v>64</v>
      </c>
      <c r="B2378" s="25" t="s">
        <v>64</v>
      </c>
      <c r="C2378" s="27">
        <v>2027</v>
      </c>
      <c r="D2378" s="26">
        <v>106</v>
      </c>
      <c r="E2378" s="26">
        <v>9470</v>
      </c>
      <c r="F2378" s="9">
        <v>3106</v>
      </c>
    </row>
    <row r="2379" spans="1:6" ht="15.75" x14ac:dyDescent="0.25">
      <c r="A2379" s="25" t="s">
        <v>2773</v>
      </c>
      <c r="B2379" s="25" t="s">
        <v>64</v>
      </c>
      <c r="C2379" s="27">
        <v>12</v>
      </c>
      <c r="D2379" s="26">
        <v>23</v>
      </c>
      <c r="E2379" s="26">
        <v>638</v>
      </c>
      <c r="F2379" s="9">
        <v>30</v>
      </c>
    </row>
    <row r="2380" spans="1:6" ht="15.75" x14ac:dyDescent="0.25">
      <c r="A2380" s="25" t="s">
        <v>2774</v>
      </c>
      <c r="B2380" s="25" t="s">
        <v>64</v>
      </c>
      <c r="C2380" s="27">
        <v>41</v>
      </c>
      <c r="D2380" s="26">
        <v>57</v>
      </c>
      <c r="E2380" s="26">
        <v>3875</v>
      </c>
      <c r="F2380" s="9">
        <v>73</v>
      </c>
    </row>
    <row r="2381" spans="1:6" ht="15.75" x14ac:dyDescent="0.25">
      <c r="A2381" s="25" t="s">
        <v>2775</v>
      </c>
      <c r="B2381" s="25" t="s">
        <v>64</v>
      </c>
      <c r="C2381" s="27">
        <v>39</v>
      </c>
      <c r="D2381" s="26">
        <v>5</v>
      </c>
      <c r="E2381" s="26">
        <v>1135</v>
      </c>
      <c r="F2381" s="9">
        <v>74</v>
      </c>
    </row>
    <row r="2382" spans="1:6" ht="15.75" x14ac:dyDescent="0.25">
      <c r="A2382" s="25" t="s">
        <v>759</v>
      </c>
      <c r="B2382" s="25" t="s">
        <v>64</v>
      </c>
      <c r="C2382" s="27">
        <v>136</v>
      </c>
      <c r="D2382" s="26">
        <v>6</v>
      </c>
      <c r="E2382" s="26">
        <v>233</v>
      </c>
      <c r="F2382" s="9">
        <v>225</v>
      </c>
    </row>
    <row r="2383" spans="1:6" ht="15.75" x14ac:dyDescent="0.25">
      <c r="A2383" s="25" t="s">
        <v>2776</v>
      </c>
      <c r="B2383" s="25" t="s">
        <v>64</v>
      </c>
      <c r="C2383" s="27">
        <v>17</v>
      </c>
      <c r="D2383" s="26">
        <v>5</v>
      </c>
      <c r="E2383" s="26">
        <v>174</v>
      </c>
      <c r="F2383" s="9">
        <v>66</v>
      </c>
    </row>
    <row r="2384" spans="1:6" ht="15.75" x14ac:dyDescent="0.25">
      <c r="A2384" s="25" t="s">
        <v>2777</v>
      </c>
      <c r="B2384" s="25" t="s">
        <v>64</v>
      </c>
      <c r="C2384" s="27">
        <v>53</v>
      </c>
      <c r="D2384" s="26">
        <v>2</v>
      </c>
      <c r="E2384" s="26">
        <v>33</v>
      </c>
      <c r="F2384" s="9">
        <v>75</v>
      </c>
    </row>
    <row r="2385" spans="1:6" ht="15.75" x14ac:dyDescent="0.25">
      <c r="A2385" s="25" t="s">
        <v>2778</v>
      </c>
      <c r="B2385" s="25" t="s">
        <v>64</v>
      </c>
      <c r="C2385" s="27">
        <v>2</v>
      </c>
      <c r="D2385" s="26">
        <v>1</v>
      </c>
      <c r="E2385" s="26">
        <v>25</v>
      </c>
      <c r="F2385" s="9">
        <v>15</v>
      </c>
    </row>
    <row r="2386" spans="1:6" ht="15.75" x14ac:dyDescent="0.25">
      <c r="A2386" s="25" t="s">
        <v>760</v>
      </c>
      <c r="B2386" s="25" t="s">
        <v>64</v>
      </c>
      <c r="C2386" s="27">
        <v>106</v>
      </c>
      <c r="D2386" s="26">
        <v>8</v>
      </c>
      <c r="E2386" s="26">
        <v>11484</v>
      </c>
      <c r="F2386" s="9">
        <v>265</v>
      </c>
    </row>
    <row r="2387" spans="1:6" ht="15.75" x14ac:dyDescent="0.25">
      <c r="A2387" s="25" t="s">
        <v>2779</v>
      </c>
      <c r="B2387" s="25" t="s">
        <v>64</v>
      </c>
      <c r="C2387" s="27">
        <v>6</v>
      </c>
      <c r="D2387" s="26">
        <v>3</v>
      </c>
      <c r="E2387" s="26">
        <v>686</v>
      </c>
      <c r="F2387" s="9">
        <v>11</v>
      </c>
    </row>
    <row r="2388" spans="1:6" ht="15.75" x14ac:dyDescent="0.25">
      <c r="A2388" s="25" t="s">
        <v>2780</v>
      </c>
      <c r="B2388" s="25" t="s">
        <v>64</v>
      </c>
      <c r="C2388" s="27">
        <v>4</v>
      </c>
      <c r="D2388" s="26">
        <v>11</v>
      </c>
      <c r="E2388" s="26">
        <v>402</v>
      </c>
      <c r="F2388" s="9">
        <v>29</v>
      </c>
    </row>
    <row r="2389" spans="1:6" ht="15.75" x14ac:dyDescent="0.25">
      <c r="A2389" s="25" t="s">
        <v>2781</v>
      </c>
      <c r="B2389" s="25" t="s">
        <v>64</v>
      </c>
      <c r="C2389" s="27">
        <v>62</v>
      </c>
      <c r="D2389" s="26">
        <v>12</v>
      </c>
      <c r="E2389" s="26">
        <v>315</v>
      </c>
      <c r="F2389" s="9">
        <v>86</v>
      </c>
    </row>
    <row r="2390" spans="1:6" ht="15.75" x14ac:dyDescent="0.25">
      <c r="A2390" s="25" t="s">
        <v>2782</v>
      </c>
      <c r="B2390" s="25" t="s">
        <v>64</v>
      </c>
      <c r="C2390" s="27">
        <v>16</v>
      </c>
      <c r="D2390" s="26">
        <v>3</v>
      </c>
      <c r="E2390" s="26">
        <v>329</v>
      </c>
      <c r="F2390" s="9">
        <v>43</v>
      </c>
    </row>
    <row r="2391" spans="1:6" ht="15.75" x14ac:dyDescent="0.25">
      <c r="A2391" s="25" t="s">
        <v>2783</v>
      </c>
      <c r="B2391" s="25" t="s">
        <v>64</v>
      </c>
      <c r="C2391" s="27">
        <v>0</v>
      </c>
      <c r="D2391" s="26">
        <v>0</v>
      </c>
      <c r="E2391" s="26">
        <v>0</v>
      </c>
      <c r="F2391" s="9">
        <v>1</v>
      </c>
    </row>
    <row r="2392" spans="1:6" ht="15.75" x14ac:dyDescent="0.25">
      <c r="A2392" s="25" t="s">
        <v>2784</v>
      </c>
      <c r="B2392" s="25" t="s">
        <v>64</v>
      </c>
      <c r="C2392" s="27">
        <v>14</v>
      </c>
      <c r="D2392" s="26">
        <v>9</v>
      </c>
      <c r="E2392" s="26">
        <v>1035</v>
      </c>
      <c r="F2392" s="9">
        <v>51</v>
      </c>
    </row>
    <row r="2393" spans="1:6" ht="15.75" x14ac:dyDescent="0.25">
      <c r="A2393" s="25" t="s">
        <v>761</v>
      </c>
      <c r="B2393" s="25" t="s">
        <v>64</v>
      </c>
      <c r="C2393" s="27">
        <v>550</v>
      </c>
      <c r="D2393" s="26">
        <v>5</v>
      </c>
      <c r="E2393" s="26">
        <v>532</v>
      </c>
      <c r="F2393" s="9">
        <v>706</v>
      </c>
    </row>
    <row r="2394" spans="1:6" ht="15.75" x14ac:dyDescent="0.25">
      <c r="A2394" s="25" t="s">
        <v>2785</v>
      </c>
      <c r="B2394" s="25" t="s">
        <v>64</v>
      </c>
      <c r="C2394" s="27">
        <v>0</v>
      </c>
      <c r="D2394" s="26">
        <v>0</v>
      </c>
      <c r="E2394" s="26">
        <v>0</v>
      </c>
      <c r="F2394" s="9">
        <v>0</v>
      </c>
    </row>
    <row r="2395" spans="1:6" ht="15.75" x14ac:dyDescent="0.25">
      <c r="A2395" s="25" t="s">
        <v>762</v>
      </c>
      <c r="B2395" s="25" t="s">
        <v>64</v>
      </c>
      <c r="C2395" s="27">
        <v>94</v>
      </c>
      <c r="D2395" s="26">
        <v>78</v>
      </c>
      <c r="E2395" s="26">
        <v>2545</v>
      </c>
      <c r="F2395" s="9">
        <v>189</v>
      </c>
    </row>
    <row r="2396" spans="1:6" ht="15.75" x14ac:dyDescent="0.25">
      <c r="A2396" s="25" t="s">
        <v>763</v>
      </c>
      <c r="B2396" s="25" t="s">
        <v>64</v>
      </c>
      <c r="C2396" s="27">
        <v>138</v>
      </c>
      <c r="D2396" s="26">
        <v>12</v>
      </c>
      <c r="E2396" s="26">
        <v>1578</v>
      </c>
      <c r="F2396" s="9">
        <v>215</v>
      </c>
    </row>
    <row r="2397" spans="1:6" ht="15.75" x14ac:dyDescent="0.25">
      <c r="A2397" s="25" t="s">
        <v>2786</v>
      </c>
      <c r="B2397" s="25" t="s">
        <v>64</v>
      </c>
      <c r="C2397" s="27">
        <v>4</v>
      </c>
      <c r="D2397" s="26">
        <v>12</v>
      </c>
      <c r="E2397" s="26">
        <v>297</v>
      </c>
      <c r="F2397" s="9">
        <v>16</v>
      </c>
    </row>
    <row r="2398" spans="1:6" ht="15.75" x14ac:dyDescent="0.25">
      <c r="A2398" s="25" t="s">
        <v>2787</v>
      </c>
      <c r="B2398" s="25" t="s">
        <v>64</v>
      </c>
      <c r="C2398" s="27">
        <v>34</v>
      </c>
      <c r="D2398" s="26">
        <v>5</v>
      </c>
      <c r="E2398" s="26">
        <v>869</v>
      </c>
      <c r="F2398" s="9">
        <v>77</v>
      </c>
    </row>
    <row r="2399" spans="1:6" ht="15.75" x14ac:dyDescent="0.25">
      <c r="A2399" s="25" t="s">
        <v>2788</v>
      </c>
      <c r="B2399" s="25" t="s">
        <v>64</v>
      </c>
      <c r="C2399" s="27">
        <v>15</v>
      </c>
      <c r="D2399" s="26">
        <v>12</v>
      </c>
      <c r="E2399" s="26">
        <v>1323</v>
      </c>
      <c r="F2399" s="9">
        <v>33</v>
      </c>
    </row>
    <row r="2400" spans="1:6" ht="15.75" x14ac:dyDescent="0.25">
      <c r="A2400" s="25" t="s">
        <v>2789</v>
      </c>
      <c r="B2400" s="25" t="s">
        <v>64</v>
      </c>
      <c r="C2400" s="27">
        <v>0</v>
      </c>
      <c r="D2400" s="26">
        <v>2</v>
      </c>
      <c r="E2400" s="26">
        <v>40</v>
      </c>
      <c r="F2400" s="9">
        <v>11</v>
      </c>
    </row>
    <row r="2401" spans="1:6" ht="15.75" x14ac:dyDescent="0.25">
      <c r="A2401" s="25" t="s">
        <v>2790</v>
      </c>
      <c r="B2401" s="25" t="s">
        <v>64</v>
      </c>
      <c r="C2401" s="27">
        <v>11</v>
      </c>
      <c r="D2401" s="26">
        <v>1</v>
      </c>
      <c r="E2401" s="26">
        <v>6</v>
      </c>
      <c r="F2401" s="9">
        <v>15</v>
      </c>
    </row>
    <row r="2402" spans="1:6" ht="15.75" x14ac:dyDescent="0.25">
      <c r="A2402" s="25" t="s">
        <v>2791</v>
      </c>
      <c r="B2402" s="25" t="s">
        <v>64</v>
      </c>
      <c r="C2402" s="27">
        <v>6</v>
      </c>
      <c r="D2402" s="26">
        <v>9</v>
      </c>
      <c r="E2402" s="26">
        <v>396</v>
      </c>
      <c r="F2402" s="9">
        <v>71</v>
      </c>
    </row>
    <row r="2403" spans="1:6" ht="15.75" x14ac:dyDescent="0.25">
      <c r="A2403" s="25" t="s">
        <v>2792</v>
      </c>
      <c r="B2403" s="25" t="s">
        <v>64</v>
      </c>
      <c r="C2403" s="27">
        <v>59</v>
      </c>
      <c r="D2403" s="26">
        <v>43</v>
      </c>
      <c r="E2403" s="26">
        <v>7085</v>
      </c>
      <c r="F2403" s="9">
        <v>75</v>
      </c>
    </row>
    <row r="2404" spans="1:6" ht="15.75" x14ac:dyDescent="0.25">
      <c r="A2404" s="25" t="s">
        <v>764</v>
      </c>
      <c r="B2404" s="25" t="s">
        <v>64</v>
      </c>
      <c r="C2404" s="27">
        <v>7</v>
      </c>
      <c r="D2404" s="26">
        <v>0</v>
      </c>
      <c r="E2404" s="26">
        <v>0</v>
      </c>
      <c r="F2404" s="9">
        <v>518</v>
      </c>
    </row>
    <row r="2405" spans="1:6" ht="15.75" x14ac:dyDescent="0.25">
      <c r="A2405" s="25" t="s">
        <v>2793</v>
      </c>
      <c r="B2405" s="25" t="s">
        <v>64</v>
      </c>
      <c r="C2405" s="27">
        <v>35</v>
      </c>
      <c r="D2405" s="26">
        <v>15</v>
      </c>
      <c r="E2405" s="26">
        <v>634</v>
      </c>
      <c r="F2405" s="9">
        <v>40</v>
      </c>
    </row>
    <row r="2406" spans="1:6" ht="15.75" x14ac:dyDescent="0.25">
      <c r="A2406" s="25" t="s">
        <v>765</v>
      </c>
      <c r="B2406" s="25" t="s">
        <v>64</v>
      </c>
      <c r="C2406" s="27">
        <v>93</v>
      </c>
      <c r="D2406" s="26">
        <v>36</v>
      </c>
      <c r="E2406" s="26">
        <v>24001</v>
      </c>
      <c r="F2406" s="9">
        <v>264</v>
      </c>
    </row>
    <row r="2407" spans="1:6" ht="15.75" x14ac:dyDescent="0.25">
      <c r="A2407" s="25" t="s">
        <v>766</v>
      </c>
      <c r="B2407" s="25" t="s">
        <v>64</v>
      </c>
      <c r="C2407" s="27">
        <v>66</v>
      </c>
      <c r="D2407" s="26">
        <v>19</v>
      </c>
      <c r="E2407" s="26">
        <v>3276</v>
      </c>
      <c r="F2407" s="9">
        <v>201</v>
      </c>
    </row>
    <row r="2408" spans="1:6" ht="15.75" x14ac:dyDescent="0.25">
      <c r="A2408" s="25" t="s">
        <v>767</v>
      </c>
      <c r="B2408" s="25" t="s">
        <v>64</v>
      </c>
      <c r="C2408" s="27">
        <v>48</v>
      </c>
      <c r="D2408" s="26">
        <v>1</v>
      </c>
      <c r="E2408" s="26">
        <v>10</v>
      </c>
      <c r="F2408" s="9">
        <v>102</v>
      </c>
    </row>
    <row r="2409" spans="1:6" ht="15.75" x14ac:dyDescent="0.25">
      <c r="A2409" s="25" t="s">
        <v>2794</v>
      </c>
      <c r="B2409" s="25" t="s">
        <v>64</v>
      </c>
      <c r="C2409" s="27">
        <v>5</v>
      </c>
      <c r="D2409" s="26">
        <v>37</v>
      </c>
      <c r="E2409" s="26">
        <v>910</v>
      </c>
      <c r="F2409" s="9">
        <v>8</v>
      </c>
    </row>
    <row r="2410" spans="1:6" ht="15.75" x14ac:dyDescent="0.25">
      <c r="A2410" s="25" t="s">
        <v>768</v>
      </c>
      <c r="B2410" s="25" t="s">
        <v>64</v>
      </c>
      <c r="C2410" s="27">
        <v>183</v>
      </c>
      <c r="D2410" s="26">
        <v>116</v>
      </c>
      <c r="E2410" s="26">
        <v>32310</v>
      </c>
      <c r="F2410" s="9">
        <v>354</v>
      </c>
    </row>
    <row r="2411" spans="1:6" ht="15.75" x14ac:dyDescent="0.25">
      <c r="A2411" s="25" t="s">
        <v>2795</v>
      </c>
      <c r="B2411" s="25" t="s">
        <v>64</v>
      </c>
      <c r="C2411" s="27">
        <v>7</v>
      </c>
      <c r="D2411" s="26">
        <v>8</v>
      </c>
      <c r="E2411" s="26">
        <v>371</v>
      </c>
      <c r="F2411" s="9">
        <v>43</v>
      </c>
    </row>
    <row r="2412" spans="1:6" ht="15.75" x14ac:dyDescent="0.25">
      <c r="A2412" s="25" t="s">
        <v>769</v>
      </c>
      <c r="B2412" s="25" t="s">
        <v>64</v>
      </c>
      <c r="C2412" s="27">
        <v>203</v>
      </c>
      <c r="D2412" s="26">
        <v>74</v>
      </c>
      <c r="E2412" s="26">
        <v>2493</v>
      </c>
      <c r="F2412" s="9">
        <v>311</v>
      </c>
    </row>
    <row r="2413" spans="1:6" ht="15.75" x14ac:dyDescent="0.25">
      <c r="A2413" s="25" t="s">
        <v>2796</v>
      </c>
      <c r="B2413" s="25" t="s">
        <v>64</v>
      </c>
      <c r="C2413" s="27">
        <v>8</v>
      </c>
      <c r="D2413" s="26">
        <v>4</v>
      </c>
      <c r="E2413" s="26">
        <v>262</v>
      </c>
      <c r="F2413" s="9">
        <v>12</v>
      </c>
    </row>
    <row r="2414" spans="1:6" ht="15.75" x14ac:dyDescent="0.25">
      <c r="A2414" s="25" t="s">
        <v>770</v>
      </c>
      <c r="B2414" s="25" t="s">
        <v>64</v>
      </c>
      <c r="C2414" s="27">
        <v>630</v>
      </c>
      <c r="D2414" s="26">
        <v>815</v>
      </c>
      <c r="E2414" s="26">
        <v>122499</v>
      </c>
      <c r="F2414" s="9">
        <v>1660</v>
      </c>
    </row>
    <row r="2415" spans="1:6" ht="15.75" x14ac:dyDescent="0.25">
      <c r="A2415" s="25" t="s">
        <v>2797</v>
      </c>
      <c r="B2415" s="25" t="s">
        <v>64</v>
      </c>
      <c r="C2415" s="27">
        <v>11</v>
      </c>
      <c r="D2415" s="26">
        <v>12</v>
      </c>
      <c r="E2415" s="26">
        <v>993</v>
      </c>
      <c r="F2415" s="9">
        <v>69</v>
      </c>
    </row>
    <row r="2416" spans="1:6" ht="15.75" x14ac:dyDescent="0.25">
      <c r="A2416" s="25" t="s">
        <v>2798</v>
      </c>
      <c r="B2416" s="25" t="s">
        <v>64</v>
      </c>
      <c r="C2416" s="27">
        <v>13</v>
      </c>
      <c r="D2416" s="26">
        <v>7</v>
      </c>
      <c r="E2416" s="26">
        <v>226</v>
      </c>
      <c r="F2416" s="9">
        <v>27</v>
      </c>
    </row>
    <row r="2417" spans="1:6" ht="15.75" x14ac:dyDescent="0.25">
      <c r="A2417" s="25" t="s">
        <v>2799</v>
      </c>
      <c r="B2417" s="25" t="s">
        <v>64</v>
      </c>
      <c r="C2417" s="27">
        <v>0</v>
      </c>
      <c r="D2417" s="26">
        <v>5</v>
      </c>
      <c r="E2417" s="26">
        <v>314</v>
      </c>
      <c r="F2417" s="9">
        <v>10</v>
      </c>
    </row>
    <row r="2418" spans="1:6" ht="15.75" x14ac:dyDescent="0.25">
      <c r="A2418" s="25" t="s">
        <v>2800</v>
      </c>
      <c r="B2418" s="25" t="s">
        <v>64</v>
      </c>
      <c r="C2418" s="27">
        <v>0</v>
      </c>
      <c r="D2418" s="26">
        <v>3</v>
      </c>
      <c r="E2418" s="26">
        <v>121</v>
      </c>
      <c r="F2418" s="9">
        <v>8</v>
      </c>
    </row>
    <row r="2419" spans="1:6" ht="15.75" x14ac:dyDescent="0.25">
      <c r="A2419" s="25" t="s">
        <v>771</v>
      </c>
      <c r="B2419" s="25" t="s">
        <v>64</v>
      </c>
      <c r="C2419" s="27">
        <v>149</v>
      </c>
      <c r="D2419" s="26">
        <v>1</v>
      </c>
      <c r="E2419" s="26">
        <v>12</v>
      </c>
      <c r="F2419" s="9">
        <v>221</v>
      </c>
    </row>
    <row r="2420" spans="1:6" ht="15.75" x14ac:dyDescent="0.25">
      <c r="A2420" s="25" t="s">
        <v>772</v>
      </c>
      <c r="B2420" s="25" t="s">
        <v>64</v>
      </c>
      <c r="C2420" s="27">
        <v>22</v>
      </c>
      <c r="D2420" s="26">
        <v>3</v>
      </c>
      <c r="E2420" s="26">
        <v>165</v>
      </c>
      <c r="F2420" s="9">
        <v>732</v>
      </c>
    </row>
    <row r="2421" spans="1:6" ht="15.75" x14ac:dyDescent="0.25">
      <c r="A2421" s="25" t="s">
        <v>773</v>
      </c>
      <c r="B2421" s="25" t="s">
        <v>64</v>
      </c>
      <c r="C2421" s="27">
        <v>136</v>
      </c>
      <c r="D2421" s="26">
        <v>71</v>
      </c>
      <c r="E2421" s="26">
        <v>1934</v>
      </c>
      <c r="F2421" s="9">
        <v>172</v>
      </c>
    </row>
    <row r="2422" spans="1:6" ht="15.75" x14ac:dyDescent="0.25">
      <c r="A2422" s="25" t="s">
        <v>774</v>
      </c>
      <c r="B2422" s="25" t="s">
        <v>64</v>
      </c>
      <c r="C2422" s="27">
        <v>9200</v>
      </c>
      <c r="D2422" s="26">
        <v>62</v>
      </c>
      <c r="E2422" s="26">
        <v>12808</v>
      </c>
      <c r="F2422" s="9">
        <v>9866</v>
      </c>
    </row>
    <row r="2423" spans="1:6" ht="15.75" x14ac:dyDescent="0.25">
      <c r="A2423" s="25" t="s">
        <v>775</v>
      </c>
      <c r="B2423" s="25" t="s">
        <v>64</v>
      </c>
      <c r="C2423" s="27">
        <v>50</v>
      </c>
      <c r="D2423" s="26">
        <v>17</v>
      </c>
      <c r="E2423" s="26">
        <v>1321</v>
      </c>
      <c r="F2423" s="9">
        <v>109</v>
      </c>
    </row>
    <row r="2424" spans="1:6" ht="15.75" x14ac:dyDescent="0.25">
      <c r="A2424" s="25" t="s">
        <v>776</v>
      </c>
      <c r="B2424" s="25" t="s">
        <v>64</v>
      </c>
      <c r="C2424" s="27">
        <v>98</v>
      </c>
      <c r="D2424" s="26">
        <v>3</v>
      </c>
      <c r="E2424" s="26">
        <v>10</v>
      </c>
      <c r="F2424" s="9">
        <v>145</v>
      </c>
    </row>
    <row r="2425" spans="1:6" ht="15.75" x14ac:dyDescent="0.25">
      <c r="A2425" s="25" t="s">
        <v>777</v>
      </c>
      <c r="B2425" s="25" t="s">
        <v>64</v>
      </c>
      <c r="C2425" s="27">
        <v>131</v>
      </c>
      <c r="D2425" s="26">
        <v>0</v>
      </c>
      <c r="E2425" s="26">
        <v>0</v>
      </c>
      <c r="F2425" s="9">
        <v>1018</v>
      </c>
    </row>
    <row r="2426" spans="1:6" ht="15.75" x14ac:dyDescent="0.25">
      <c r="A2426" s="25" t="s">
        <v>2801</v>
      </c>
      <c r="B2426" s="25" t="s">
        <v>64</v>
      </c>
      <c r="C2426" s="27">
        <v>52</v>
      </c>
      <c r="D2426" s="26">
        <v>6</v>
      </c>
      <c r="E2426" s="26">
        <v>926</v>
      </c>
      <c r="F2426" s="9">
        <v>85</v>
      </c>
    </row>
    <row r="2427" spans="1:6" ht="15.75" x14ac:dyDescent="0.25">
      <c r="A2427" s="25" t="s">
        <v>778</v>
      </c>
      <c r="B2427" s="25" t="s">
        <v>64</v>
      </c>
      <c r="C2427" s="27">
        <v>300</v>
      </c>
      <c r="D2427" s="26">
        <v>43</v>
      </c>
      <c r="E2427" s="26">
        <v>3031</v>
      </c>
      <c r="F2427" s="9">
        <v>502</v>
      </c>
    </row>
    <row r="2428" spans="1:6" ht="15.75" x14ac:dyDescent="0.25">
      <c r="A2428" s="25" t="s">
        <v>779</v>
      </c>
      <c r="B2428" s="25" t="s">
        <v>64</v>
      </c>
      <c r="C2428" s="27">
        <v>1119</v>
      </c>
      <c r="D2428" s="26">
        <v>86</v>
      </c>
      <c r="E2428" s="26">
        <v>5827</v>
      </c>
      <c r="F2428" s="9">
        <v>1754</v>
      </c>
    </row>
    <row r="2429" spans="1:6" ht="15.75" x14ac:dyDescent="0.25">
      <c r="A2429" s="25" t="s">
        <v>2802</v>
      </c>
      <c r="B2429" s="25" t="s">
        <v>64</v>
      </c>
      <c r="C2429" s="27">
        <v>36</v>
      </c>
      <c r="D2429" s="26">
        <v>16</v>
      </c>
      <c r="E2429" s="26">
        <v>1375</v>
      </c>
      <c r="F2429" s="9">
        <v>39</v>
      </c>
    </row>
    <row r="2430" spans="1:6" ht="15.75" x14ac:dyDescent="0.25">
      <c r="A2430" s="25" t="s">
        <v>780</v>
      </c>
      <c r="B2430" s="25" t="s">
        <v>64</v>
      </c>
      <c r="C2430" s="27">
        <v>207</v>
      </c>
      <c r="D2430" s="26">
        <v>16</v>
      </c>
      <c r="E2430" s="26">
        <v>470</v>
      </c>
      <c r="F2430" s="9">
        <v>551</v>
      </c>
    </row>
    <row r="2431" spans="1:6" ht="15.75" x14ac:dyDescent="0.25">
      <c r="A2431" s="25" t="s">
        <v>2803</v>
      </c>
      <c r="B2431" s="25" t="s">
        <v>64</v>
      </c>
      <c r="C2431" s="27">
        <v>2</v>
      </c>
      <c r="D2431" s="26">
        <v>0</v>
      </c>
      <c r="E2431" s="26">
        <v>0</v>
      </c>
      <c r="F2431" s="9">
        <v>81</v>
      </c>
    </row>
    <row r="2432" spans="1:6" ht="15.75" x14ac:dyDescent="0.25">
      <c r="A2432" s="25" t="s">
        <v>2804</v>
      </c>
      <c r="B2432" s="25" t="s">
        <v>64</v>
      </c>
      <c r="C2432" s="27">
        <v>4</v>
      </c>
      <c r="D2432" s="26">
        <v>0</v>
      </c>
      <c r="E2432" s="26">
        <v>0</v>
      </c>
      <c r="F2432" s="9">
        <v>33</v>
      </c>
    </row>
    <row r="2433" spans="1:6" ht="15.75" x14ac:dyDescent="0.25">
      <c r="A2433" s="25" t="s">
        <v>2805</v>
      </c>
      <c r="B2433" s="25" t="s">
        <v>64</v>
      </c>
      <c r="C2433" s="27">
        <v>8</v>
      </c>
      <c r="D2433" s="26">
        <v>2</v>
      </c>
      <c r="E2433" s="26">
        <v>323</v>
      </c>
      <c r="F2433" s="9">
        <v>9</v>
      </c>
    </row>
    <row r="2434" spans="1:6" ht="15.75" x14ac:dyDescent="0.25">
      <c r="A2434" s="25" t="s">
        <v>781</v>
      </c>
      <c r="B2434" s="25" t="s">
        <v>64</v>
      </c>
      <c r="C2434" s="27">
        <v>48</v>
      </c>
      <c r="D2434" s="26">
        <v>5</v>
      </c>
      <c r="E2434" s="26">
        <v>293</v>
      </c>
      <c r="F2434" s="9">
        <v>225</v>
      </c>
    </row>
    <row r="2435" spans="1:6" ht="15.75" x14ac:dyDescent="0.25">
      <c r="A2435" s="25" t="s">
        <v>2806</v>
      </c>
      <c r="B2435" s="25" t="s">
        <v>64</v>
      </c>
      <c r="C2435" s="27">
        <v>0</v>
      </c>
      <c r="D2435" s="26">
        <v>0</v>
      </c>
      <c r="E2435" s="26">
        <v>0</v>
      </c>
      <c r="F2435" s="9">
        <v>33</v>
      </c>
    </row>
    <row r="2436" spans="1:6" ht="15.75" x14ac:dyDescent="0.25">
      <c r="A2436" s="25" t="s">
        <v>2807</v>
      </c>
      <c r="B2436" s="25" t="s">
        <v>64</v>
      </c>
      <c r="C2436" s="27">
        <v>29</v>
      </c>
      <c r="D2436" s="26">
        <v>1</v>
      </c>
      <c r="E2436" s="26">
        <v>8</v>
      </c>
      <c r="F2436" s="9">
        <v>87</v>
      </c>
    </row>
    <row r="2437" spans="1:6" ht="15.75" x14ac:dyDescent="0.25">
      <c r="A2437" s="25" t="s">
        <v>2808</v>
      </c>
      <c r="B2437" s="25" t="s">
        <v>64</v>
      </c>
      <c r="C2437" s="27">
        <v>0</v>
      </c>
      <c r="D2437" s="26">
        <v>0</v>
      </c>
      <c r="E2437" s="26">
        <v>0</v>
      </c>
      <c r="F2437" s="9">
        <v>18</v>
      </c>
    </row>
    <row r="2438" spans="1:6" ht="15.75" x14ac:dyDescent="0.25">
      <c r="A2438" s="25" t="s">
        <v>2809</v>
      </c>
      <c r="B2438" s="25" t="s">
        <v>64</v>
      </c>
      <c r="C2438" s="27">
        <v>37</v>
      </c>
      <c r="D2438" s="26">
        <v>0</v>
      </c>
      <c r="E2438" s="26">
        <v>0</v>
      </c>
      <c r="F2438" s="9">
        <v>51</v>
      </c>
    </row>
    <row r="2439" spans="1:6" ht="15.75" x14ac:dyDescent="0.25">
      <c r="A2439" s="25" t="s">
        <v>2810</v>
      </c>
      <c r="B2439" s="25" t="s">
        <v>64</v>
      </c>
      <c r="C2439" s="27">
        <v>11</v>
      </c>
      <c r="D2439" s="26">
        <v>0</v>
      </c>
      <c r="E2439" s="26">
        <v>0</v>
      </c>
      <c r="F2439" s="9">
        <v>50</v>
      </c>
    </row>
    <row r="2440" spans="1:6" ht="15.75" x14ac:dyDescent="0.25">
      <c r="A2440" s="25" t="s">
        <v>782</v>
      </c>
      <c r="B2440" s="25" t="s">
        <v>64</v>
      </c>
      <c r="C2440" s="27">
        <v>361</v>
      </c>
      <c r="D2440" s="26">
        <v>51</v>
      </c>
      <c r="E2440" s="26">
        <v>2617</v>
      </c>
      <c r="F2440" s="9">
        <v>543</v>
      </c>
    </row>
    <row r="2441" spans="1:6" ht="15.75" x14ac:dyDescent="0.25">
      <c r="A2441" s="25" t="s">
        <v>2811</v>
      </c>
      <c r="B2441" s="25" t="s">
        <v>64</v>
      </c>
      <c r="C2441" s="27">
        <v>12</v>
      </c>
      <c r="D2441" s="26">
        <v>1</v>
      </c>
      <c r="E2441" s="26">
        <v>46</v>
      </c>
      <c r="F2441" s="9">
        <v>50</v>
      </c>
    </row>
    <row r="2442" spans="1:6" ht="15.75" x14ac:dyDescent="0.25">
      <c r="A2442" s="25" t="s">
        <v>2812</v>
      </c>
      <c r="B2442" s="25" t="s">
        <v>64</v>
      </c>
      <c r="C2442" s="27">
        <v>39</v>
      </c>
      <c r="D2442" s="26">
        <v>7</v>
      </c>
      <c r="E2442" s="26">
        <v>1310</v>
      </c>
      <c r="F2442" s="9">
        <v>84</v>
      </c>
    </row>
    <row r="2443" spans="1:6" ht="15.75" x14ac:dyDescent="0.25">
      <c r="A2443" s="25" t="s">
        <v>783</v>
      </c>
      <c r="B2443" s="25" t="s">
        <v>64</v>
      </c>
      <c r="C2443" s="27">
        <v>39</v>
      </c>
      <c r="D2443" s="26">
        <v>12</v>
      </c>
      <c r="E2443" s="26">
        <v>714</v>
      </c>
      <c r="F2443" s="9">
        <v>112</v>
      </c>
    </row>
    <row r="2444" spans="1:6" ht="15.75" x14ac:dyDescent="0.25">
      <c r="A2444" s="25" t="s">
        <v>2813</v>
      </c>
      <c r="B2444" s="25" t="s">
        <v>64</v>
      </c>
      <c r="C2444" s="27">
        <v>14</v>
      </c>
      <c r="D2444" s="26">
        <v>4</v>
      </c>
      <c r="E2444" s="26">
        <v>748</v>
      </c>
      <c r="F2444" s="9">
        <v>16</v>
      </c>
    </row>
    <row r="2445" spans="1:6" ht="15.75" x14ac:dyDescent="0.25">
      <c r="A2445" s="25" t="s">
        <v>784</v>
      </c>
      <c r="B2445" s="25" t="s">
        <v>64</v>
      </c>
      <c r="C2445" s="27">
        <v>158</v>
      </c>
      <c r="D2445" s="26">
        <v>3</v>
      </c>
      <c r="E2445" s="26">
        <v>223</v>
      </c>
      <c r="F2445" s="9">
        <v>243</v>
      </c>
    </row>
    <row r="2446" spans="1:6" ht="15.75" x14ac:dyDescent="0.25">
      <c r="A2446" s="25" t="s">
        <v>2814</v>
      </c>
      <c r="B2446" s="25" t="s">
        <v>64</v>
      </c>
      <c r="C2446" s="27">
        <v>7</v>
      </c>
      <c r="D2446" s="26">
        <v>4</v>
      </c>
      <c r="E2446" s="26">
        <v>244</v>
      </c>
      <c r="F2446" s="9">
        <v>62</v>
      </c>
    </row>
    <row r="2447" spans="1:6" ht="15.75" x14ac:dyDescent="0.25">
      <c r="A2447" s="25" t="s">
        <v>785</v>
      </c>
      <c r="B2447" s="25" t="s">
        <v>64</v>
      </c>
      <c r="C2447" s="27">
        <v>951</v>
      </c>
      <c r="D2447" s="26">
        <v>43</v>
      </c>
      <c r="E2447" s="26">
        <v>2409</v>
      </c>
      <c r="F2447" s="9">
        <v>1560</v>
      </c>
    </row>
    <row r="2448" spans="1:6" ht="15.75" x14ac:dyDescent="0.25">
      <c r="A2448" s="25" t="s">
        <v>786</v>
      </c>
      <c r="B2448" s="25" t="s">
        <v>64</v>
      </c>
      <c r="C2448" s="27">
        <v>41</v>
      </c>
      <c r="D2448" s="26">
        <v>8</v>
      </c>
      <c r="E2448" s="26">
        <v>300</v>
      </c>
      <c r="F2448" s="9">
        <v>113</v>
      </c>
    </row>
    <row r="2449" spans="1:6" ht="15.75" x14ac:dyDescent="0.25">
      <c r="A2449" s="25" t="s">
        <v>2815</v>
      </c>
      <c r="B2449" s="25" t="s">
        <v>64</v>
      </c>
      <c r="C2449" s="27">
        <v>8</v>
      </c>
      <c r="D2449" s="26">
        <v>3</v>
      </c>
      <c r="E2449" s="26">
        <v>1092</v>
      </c>
      <c r="F2449" s="9">
        <v>18</v>
      </c>
    </row>
    <row r="2450" spans="1:6" ht="15.75" x14ac:dyDescent="0.25">
      <c r="A2450" s="25" t="s">
        <v>787</v>
      </c>
      <c r="B2450" s="25" t="s">
        <v>64</v>
      </c>
      <c r="C2450" s="27">
        <v>118</v>
      </c>
      <c r="D2450" s="26">
        <v>0</v>
      </c>
      <c r="E2450" s="26">
        <v>0</v>
      </c>
      <c r="F2450" s="9">
        <v>470</v>
      </c>
    </row>
    <row r="2451" spans="1:6" ht="15.75" x14ac:dyDescent="0.25">
      <c r="A2451" s="25" t="s">
        <v>2816</v>
      </c>
      <c r="B2451" s="25" t="s">
        <v>64</v>
      </c>
      <c r="C2451" s="27">
        <v>8</v>
      </c>
      <c r="D2451" s="26">
        <v>1</v>
      </c>
      <c r="E2451" s="26">
        <v>215</v>
      </c>
      <c r="F2451" s="9">
        <v>34</v>
      </c>
    </row>
    <row r="2452" spans="1:6" ht="15.75" x14ac:dyDescent="0.25">
      <c r="A2452" s="25" t="s">
        <v>788</v>
      </c>
      <c r="B2452" s="25" t="s">
        <v>64</v>
      </c>
      <c r="C2452" s="27">
        <v>188</v>
      </c>
      <c r="D2452" s="26">
        <v>5</v>
      </c>
      <c r="E2452" s="26">
        <v>38</v>
      </c>
      <c r="F2452" s="9">
        <v>299</v>
      </c>
    </row>
    <row r="2453" spans="1:6" ht="15.75" x14ac:dyDescent="0.25">
      <c r="A2453" s="25" t="s">
        <v>789</v>
      </c>
      <c r="B2453" s="25" t="s">
        <v>64</v>
      </c>
      <c r="C2453" s="27">
        <v>74</v>
      </c>
      <c r="D2453" s="26">
        <v>29</v>
      </c>
      <c r="E2453" s="26">
        <v>798</v>
      </c>
      <c r="F2453" s="9">
        <v>187</v>
      </c>
    </row>
    <row r="2454" spans="1:6" ht="15.75" x14ac:dyDescent="0.25">
      <c r="A2454" s="25" t="s">
        <v>790</v>
      </c>
      <c r="B2454" s="25" t="s">
        <v>64</v>
      </c>
      <c r="C2454" s="27">
        <v>126</v>
      </c>
      <c r="D2454" s="26">
        <v>150</v>
      </c>
      <c r="E2454" s="26">
        <v>12657</v>
      </c>
      <c r="F2454" s="9">
        <v>180</v>
      </c>
    </row>
    <row r="2455" spans="1:6" ht="15.75" x14ac:dyDescent="0.25">
      <c r="A2455" s="25" t="s">
        <v>2817</v>
      </c>
      <c r="B2455" s="25" t="s">
        <v>64</v>
      </c>
      <c r="C2455" s="27">
        <v>5</v>
      </c>
      <c r="D2455" s="26">
        <v>3</v>
      </c>
      <c r="E2455" s="26">
        <v>1203</v>
      </c>
      <c r="F2455" s="9">
        <v>14</v>
      </c>
    </row>
    <row r="2456" spans="1:6" ht="15.75" x14ac:dyDescent="0.25">
      <c r="A2456" s="25" t="s">
        <v>2818</v>
      </c>
      <c r="B2456" s="25" t="s">
        <v>64</v>
      </c>
      <c r="C2456" s="27">
        <v>4379</v>
      </c>
      <c r="D2456" s="26">
        <v>0</v>
      </c>
      <c r="E2456" s="26">
        <v>0</v>
      </c>
      <c r="F2456" s="9">
        <v>7923</v>
      </c>
    </row>
    <row r="2457" spans="1:6" ht="15.75" x14ac:dyDescent="0.25">
      <c r="A2457" s="25" t="s">
        <v>791</v>
      </c>
      <c r="B2457" s="25" t="s">
        <v>64</v>
      </c>
      <c r="C2457" s="27">
        <v>65</v>
      </c>
      <c r="D2457" s="26">
        <v>0</v>
      </c>
      <c r="E2457" s="26">
        <v>0</v>
      </c>
      <c r="F2457" s="9">
        <v>229</v>
      </c>
    </row>
    <row r="2458" spans="1:6" ht="15.75" x14ac:dyDescent="0.25">
      <c r="A2458" s="25" t="s">
        <v>2819</v>
      </c>
      <c r="B2458" s="25" t="s">
        <v>64</v>
      </c>
      <c r="C2458" s="27">
        <v>34</v>
      </c>
      <c r="D2458" s="26">
        <v>1</v>
      </c>
      <c r="E2458" s="26">
        <v>15</v>
      </c>
      <c r="F2458" s="9">
        <v>97</v>
      </c>
    </row>
    <row r="2459" spans="1:6" ht="15.75" x14ac:dyDescent="0.25">
      <c r="A2459" s="25" t="s">
        <v>792</v>
      </c>
      <c r="B2459" s="25" t="s">
        <v>64</v>
      </c>
      <c r="C2459" s="27">
        <v>71</v>
      </c>
      <c r="D2459" s="26">
        <v>1</v>
      </c>
      <c r="E2459" s="26">
        <v>3</v>
      </c>
      <c r="F2459" s="9">
        <v>312</v>
      </c>
    </row>
    <row r="2460" spans="1:6" ht="15.75" x14ac:dyDescent="0.25">
      <c r="A2460" s="25" t="s">
        <v>2820</v>
      </c>
      <c r="B2460" s="25" t="s">
        <v>64</v>
      </c>
      <c r="C2460" s="27">
        <v>22</v>
      </c>
      <c r="D2460" s="26">
        <v>0</v>
      </c>
      <c r="E2460" s="26">
        <v>0</v>
      </c>
      <c r="F2460" s="9">
        <v>87</v>
      </c>
    </row>
    <row r="2461" spans="1:6" ht="15.75" x14ac:dyDescent="0.25">
      <c r="A2461" s="25" t="s">
        <v>2821</v>
      </c>
      <c r="B2461" s="25" t="s">
        <v>64</v>
      </c>
      <c r="C2461" s="27">
        <v>39</v>
      </c>
      <c r="D2461" s="26">
        <v>3</v>
      </c>
      <c r="E2461" s="26">
        <v>125</v>
      </c>
      <c r="F2461" s="9">
        <v>67</v>
      </c>
    </row>
    <row r="2462" spans="1:6" ht="15.75" x14ac:dyDescent="0.25">
      <c r="A2462" s="25" t="s">
        <v>2822</v>
      </c>
      <c r="B2462" s="25" t="s">
        <v>64</v>
      </c>
      <c r="C2462" s="27">
        <v>2</v>
      </c>
      <c r="D2462" s="26">
        <v>0</v>
      </c>
      <c r="E2462" s="26">
        <v>0</v>
      </c>
      <c r="F2462" s="9">
        <v>81</v>
      </c>
    </row>
    <row r="2463" spans="1:6" ht="15.75" x14ac:dyDescent="0.25">
      <c r="A2463" s="25" t="s">
        <v>793</v>
      </c>
      <c r="B2463" s="25" t="s">
        <v>64</v>
      </c>
      <c r="C2463" s="27">
        <v>109</v>
      </c>
      <c r="D2463" s="26">
        <v>1</v>
      </c>
      <c r="E2463" s="26">
        <v>6</v>
      </c>
      <c r="F2463" s="9">
        <v>176</v>
      </c>
    </row>
    <row r="2464" spans="1:6" ht="15.75" x14ac:dyDescent="0.25">
      <c r="A2464" s="25" t="s">
        <v>2823</v>
      </c>
      <c r="B2464" s="25" t="s">
        <v>64</v>
      </c>
      <c r="C2464" s="27">
        <v>0</v>
      </c>
      <c r="D2464" s="26">
        <v>1</v>
      </c>
      <c r="E2464" s="26">
        <v>42</v>
      </c>
      <c r="F2464" s="9">
        <v>9</v>
      </c>
    </row>
    <row r="2465" spans="1:6" ht="15.75" x14ac:dyDescent="0.25">
      <c r="A2465" s="25" t="s">
        <v>2824</v>
      </c>
      <c r="B2465" s="25" t="s">
        <v>64</v>
      </c>
      <c r="C2465" s="27">
        <v>24</v>
      </c>
      <c r="D2465" s="26">
        <v>1</v>
      </c>
      <c r="E2465" s="26">
        <v>113</v>
      </c>
      <c r="F2465" s="9">
        <v>47</v>
      </c>
    </row>
    <row r="2466" spans="1:6" ht="15.75" x14ac:dyDescent="0.25">
      <c r="A2466" s="25" t="s">
        <v>2825</v>
      </c>
      <c r="B2466" s="25" t="s">
        <v>64</v>
      </c>
      <c r="C2466" s="27">
        <v>0</v>
      </c>
      <c r="D2466" s="26">
        <v>0</v>
      </c>
      <c r="E2466" s="26">
        <v>0</v>
      </c>
      <c r="F2466" s="9">
        <v>9</v>
      </c>
    </row>
    <row r="2467" spans="1:6" ht="15.75" x14ac:dyDescent="0.25">
      <c r="A2467" s="25" t="s">
        <v>2826</v>
      </c>
      <c r="B2467" s="25" t="s">
        <v>64</v>
      </c>
      <c r="C2467" s="27">
        <v>29</v>
      </c>
      <c r="D2467" s="26">
        <v>0</v>
      </c>
      <c r="E2467" s="26">
        <v>0</v>
      </c>
      <c r="F2467" s="9">
        <v>72</v>
      </c>
    </row>
    <row r="2468" spans="1:6" ht="15.75" x14ac:dyDescent="0.25">
      <c r="A2468" s="25" t="s">
        <v>2827</v>
      </c>
      <c r="B2468" s="25" t="s">
        <v>64</v>
      </c>
      <c r="C2468" s="27">
        <v>0</v>
      </c>
      <c r="D2468" s="26">
        <v>1</v>
      </c>
      <c r="E2468" s="26">
        <v>20</v>
      </c>
      <c r="F2468" s="9">
        <v>14</v>
      </c>
    </row>
    <row r="2469" spans="1:6" ht="15.75" x14ac:dyDescent="0.25">
      <c r="A2469" s="25" t="s">
        <v>2828</v>
      </c>
      <c r="B2469" s="25" t="s">
        <v>64</v>
      </c>
      <c r="C2469" s="27">
        <v>0</v>
      </c>
      <c r="D2469" s="26">
        <v>2</v>
      </c>
      <c r="E2469" s="26">
        <v>156</v>
      </c>
      <c r="F2469" s="9">
        <v>16</v>
      </c>
    </row>
    <row r="2470" spans="1:6" ht="15.75" x14ac:dyDescent="0.25">
      <c r="A2470" s="25" t="s">
        <v>2829</v>
      </c>
      <c r="B2470" s="25" t="s">
        <v>64</v>
      </c>
      <c r="C2470" s="27">
        <v>9</v>
      </c>
      <c r="D2470" s="26">
        <v>1</v>
      </c>
      <c r="E2470" s="26">
        <v>64</v>
      </c>
      <c r="F2470" s="9">
        <v>65</v>
      </c>
    </row>
    <row r="2471" spans="1:6" ht="15.75" x14ac:dyDescent="0.25">
      <c r="A2471" s="25" t="s">
        <v>2830</v>
      </c>
      <c r="B2471" s="25" t="s">
        <v>64</v>
      </c>
      <c r="C2471" s="27">
        <v>6</v>
      </c>
      <c r="D2471" s="26">
        <v>3</v>
      </c>
      <c r="E2471" s="26">
        <v>72</v>
      </c>
      <c r="F2471" s="9">
        <v>14</v>
      </c>
    </row>
    <row r="2472" spans="1:6" ht="15.75" x14ac:dyDescent="0.25">
      <c r="A2472" s="25" t="s">
        <v>2831</v>
      </c>
      <c r="B2472" s="25" t="s">
        <v>64</v>
      </c>
      <c r="C2472" s="27">
        <v>29</v>
      </c>
      <c r="D2472" s="26">
        <v>2</v>
      </c>
      <c r="E2472" s="26">
        <v>542</v>
      </c>
      <c r="F2472" s="9">
        <v>87</v>
      </c>
    </row>
    <row r="2473" spans="1:6" ht="15.75" x14ac:dyDescent="0.25">
      <c r="A2473" s="25" t="s">
        <v>2832</v>
      </c>
      <c r="B2473" s="25" t="s">
        <v>64</v>
      </c>
      <c r="C2473" s="27">
        <v>2</v>
      </c>
      <c r="D2473" s="26">
        <v>3</v>
      </c>
      <c r="E2473" s="26">
        <v>85</v>
      </c>
      <c r="F2473" s="9">
        <v>81</v>
      </c>
    </row>
    <row r="2474" spans="1:6" ht="15.75" x14ac:dyDescent="0.25">
      <c r="A2474" s="25" t="s">
        <v>2833</v>
      </c>
      <c r="B2474" s="25" t="s">
        <v>64</v>
      </c>
      <c r="C2474" s="27">
        <v>24</v>
      </c>
      <c r="D2474" s="26">
        <v>21</v>
      </c>
      <c r="E2474" s="26">
        <v>657</v>
      </c>
      <c r="F2474" s="9">
        <v>49</v>
      </c>
    </row>
    <row r="2475" spans="1:6" ht="15.75" x14ac:dyDescent="0.25">
      <c r="A2475" s="25" t="s">
        <v>794</v>
      </c>
      <c r="B2475" s="25" t="s">
        <v>64</v>
      </c>
      <c r="C2475" s="27">
        <v>258</v>
      </c>
      <c r="D2475" s="26">
        <v>5</v>
      </c>
      <c r="E2475" s="26">
        <v>216</v>
      </c>
      <c r="F2475" s="9">
        <v>398</v>
      </c>
    </row>
    <row r="2476" spans="1:6" ht="15.75" x14ac:dyDescent="0.25">
      <c r="A2476" s="25" t="s">
        <v>2834</v>
      </c>
      <c r="B2476" s="25" t="s">
        <v>64</v>
      </c>
      <c r="C2476" s="27">
        <v>9</v>
      </c>
      <c r="D2476" s="26">
        <v>5</v>
      </c>
      <c r="E2476" s="26">
        <v>1613</v>
      </c>
      <c r="F2476" s="9">
        <v>9</v>
      </c>
    </row>
    <row r="2477" spans="1:6" ht="15.75" x14ac:dyDescent="0.25">
      <c r="A2477" s="25" t="s">
        <v>2835</v>
      </c>
      <c r="B2477" s="25" t="s">
        <v>64</v>
      </c>
      <c r="C2477" s="27">
        <v>0</v>
      </c>
      <c r="D2477" s="26">
        <v>5</v>
      </c>
      <c r="E2477" s="26">
        <v>200</v>
      </c>
      <c r="F2477" s="9">
        <v>13</v>
      </c>
    </row>
    <row r="2478" spans="1:6" ht="15.75" x14ac:dyDescent="0.25">
      <c r="A2478" s="25" t="s">
        <v>2836</v>
      </c>
      <c r="B2478" s="25" t="s">
        <v>64</v>
      </c>
      <c r="C2478" s="27">
        <v>13</v>
      </c>
      <c r="D2478" s="26">
        <v>1</v>
      </c>
      <c r="E2478" s="26">
        <v>105</v>
      </c>
      <c r="F2478" s="9">
        <v>23</v>
      </c>
    </row>
    <row r="2479" spans="1:6" ht="15.75" x14ac:dyDescent="0.25">
      <c r="A2479" s="25" t="s">
        <v>2837</v>
      </c>
      <c r="B2479" s="25" t="s">
        <v>64</v>
      </c>
      <c r="C2479" s="27">
        <v>12</v>
      </c>
      <c r="D2479" s="26">
        <v>1</v>
      </c>
      <c r="E2479" s="26">
        <v>46</v>
      </c>
      <c r="F2479" s="9">
        <v>50</v>
      </c>
    </row>
    <row r="2480" spans="1:6" ht="15.75" x14ac:dyDescent="0.25">
      <c r="A2480" s="25" t="s">
        <v>795</v>
      </c>
      <c r="B2480" s="25" t="s">
        <v>64</v>
      </c>
      <c r="C2480" s="27">
        <v>40</v>
      </c>
      <c r="D2480" s="26">
        <v>1</v>
      </c>
      <c r="E2480" s="26">
        <v>27</v>
      </c>
      <c r="F2480" s="9">
        <v>114</v>
      </c>
    </row>
    <row r="2481" spans="1:6" ht="15.75" x14ac:dyDescent="0.25">
      <c r="A2481" s="25" t="s">
        <v>796</v>
      </c>
      <c r="B2481" s="25" t="s">
        <v>64</v>
      </c>
      <c r="C2481" s="27">
        <v>60</v>
      </c>
      <c r="D2481" s="26">
        <v>29</v>
      </c>
      <c r="E2481" s="26">
        <v>2277</v>
      </c>
      <c r="F2481" s="9">
        <v>147</v>
      </c>
    </row>
    <row r="2482" spans="1:6" ht="15.75" x14ac:dyDescent="0.25">
      <c r="A2482" s="25" t="s">
        <v>2838</v>
      </c>
      <c r="B2482" s="25" t="s">
        <v>64</v>
      </c>
      <c r="C2482" s="27">
        <v>8</v>
      </c>
      <c r="D2482" s="26">
        <v>4</v>
      </c>
      <c r="E2482" s="26">
        <v>262</v>
      </c>
      <c r="F2482" s="9">
        <v>81</v>
      </c>
    </row>
    <row r="2483" spans="1:6" ht="15.75" x14ac:dyDescent="0.25">
      <c r="A2483" s="25" t="s">
        <v>2839</v>
      </c>
      <c r="B2483" s="25" t="s">
        <v>64</v>
      </c>
      <c r="C2483" s="27">
        <v>23</v>
      </c>
      <c r="D2483" s="26">
        <v>6</v>
      </c>
      <c r="E2483" s="26">
        <v>167</v>
      </c>
      <c r="F2483" s="9">
        <v>46</v>
      </c>
    </row>
    <row r="2484" spans="1:6" ht="15.75" x14ac:dyDescent="0.25">
      <c r="A2484" s="25" t="s">
        <v>2840</v>
      </c>
      <c r="B2484" s="25" t="s">
        <v>64</v>
      </c>
      <c r="C2484" s="27">
        <v>4</v>
      </c>
      <c r="D2484" s="26">
        <v>2</v>
      </c>
      <c r="E2484" s="26">
        <v>66</v>
      </c>
      <c r="F2484" s="9">
        <v>18</v>
      </c>
    </row>
    <row r="2485" spans="1:6" ht="15.75" x14ac:dyDescent="0.25">
      <c r="A2485" s="25" t="s">
        <v>2841</v>
      </c>
      <c r="B2485" s="25" t="s">
        <v>64</v>
      </c>
      <c r="C2485" s="27">
        <v>3</v>
      </c>
      <c r="D2485" s="26">
        <v>2</v>
      </c>
      <c r="E2485" s="26">
        <v>82</v>
      </c>
      <c r="F2485" s="9">
        <v>33</v>
      </c>
    </row>
    <row r="2486" spans="1:6" ht="15.75" x14ac:dyDescent="0.25">
      <c r="A2486" s="25" t="s">
        <v>2842</v>
      </c>
      <c r="B2486" s="25" t="s">
        <v>64</v>
      </c>
      <c r="C2486" s="27">
        <v>4</v>
      </c>
      <c r="D2486" s="26">
        <v>15</v>
      </c>
      <c r="E2486" s="26">
        <v>242</v>
      </c>
      <c r="F2486" s="9">
        <v>37</v>
      </c>
    </row>
    <row r="2487" spans="1:6" ht="15.75" x14ac:dyDescent="0.25">
      <c r="A2487" s="25" t="s">
        <v>2843</v>
      </c>
      <c r="B2487" s="25" t="s">
        <v>64</v>
      </c>
      <c r="C2487" s="27">
        <v>0</v>
      </c>
      <c r="D2487" s="26">
        <v>0</v>
      </c>
      <c r="E2487" s="26">
        <v>0</v>
      </c>
      <c r="F2487" s="9">
        <v>27</v>
      </c>
    </row>
    <row r="2488" spans="1:6" ht="15.75" x14ac:dyDescent="0.25">
      <c r="A2488" s="25" t="s">
        <v>2844</v>
      </c>
      <c r="B2488" s="25" t="s">
        <v>64</v>
      </c>
      <c r="C2488" s="27">
        <v>40</v>
      </c>
      <c r="D2488" s="26">
        <v>4</v>
      </c>
      <c r="E2488" s="26">
        <v>115</v>
      </c>
      <c r="F2488" s="9">
        <v>99</v>
      </c>
    </row>
    <row r="2489" spans="1:6" ht="15.75" x14ac:dyDescent="0.25">
      <c r="A2489" s="25" t="s">
        <v>797</v>
      </c>
      <c r="B2489" s="25" t="s">
        <v>64</v>
      </c>
      <c r="C2489" s="27">
        <v>49</v>
      </c>
      <c r="D2489" s="26">
        <v>4</v>
      </c>
      <c r="E2489" s="26">
        <v>309</v>
      </c>
      <c r="F2489" s="9">
        <v>127</v>
      </c>
    </row>
    <row r="2490" spans="1:6" ht="15.75" x14ac:dyDescent="0.25">
      <c r="A2490" s="25" t="s">
        <v>2845</v>
      </c>
      <c r="B2490" s="25" t="s">
        <v>64</v>
      </c>
      <c r="C2490" s="27">
        <v>35</v>
      </c>
      <c r="D2490" s="26">
        <v>0</v>
      </c>
      <c r="E2490" s="26">
        <v>0</v>
      </c>
      <c r="F2490" s="9">
        <v>67</v>
      </c>
    </row>
    <row r="2491" spans="1:6" ht="15.75" x14ac:dyDescent="0.25">
      <c r="A2491" s="25" t="s">
        <v>2846</v>
      </c>
      <c r="B2491" s="25" t="s">
        <v>64</v>
      </c>
      <c r="C2491" s="27">
        <v>8</v>
      </c>
      <c r="D2491" s="26">
        <v>1</v>
      </c>
      <c r="E2491" s="26">
        <v>148</v>
      </c>
      <c r="F2491" s="9">
        <v>81</v>
      </c>
    </row>
    <row r="2492" spans="1:6" ht="15.75" x14ac:dyDescent="0.25">
      <c r="A2492" s="25" t="s">
        <v>798</v>
      </c>
      <c r="B2492" s="25" t="s">
        <v>64</v>
      </c>
      <c r="C2492" s="27">
        <v>233</v>
      </c>
      <c r="D2492" s="26">
        <v>1</v>
      </c>
      <c r="E2492" s="26">
        <v>4071</v>
      </c>
      <c r="F2492" s="9">
        <v>401</v>
      </c>
    </row>
    <row r="2493" spans="1:6" ht="15.75" x14ac:dyDescent="0.25">
      <c r="A2493" s="25" t="s">
        <v>799</v>
      </c>
      <c r="B2493" s="25" t="s">
        <v>64</v>
      </c>
      <c r="C2493" s="27">
        <v>81</v>
      </c>
      <c r="D2493" s="26">
        <v>0</v>
      </c>
      <c r="E2493" s="26">
        <v>0</v>
      </c>
      <c r="F2493" s="9">
        <v>271</v>
      </c>
    </row>
    <row r="2494" spans="1:6" ht="15.75" x14ac:dyDescent="0.25">
      <c r="A2494" s="25" t="s">
        <v>2847</v>
      </c>
      <c r="B2494" s="25" t="s">
        <v>64</v>
      </c>
      <c r="C2494" s="27">
        <v>25</v>
      </c>
      <c r="D2494" s="26">
        <v>3</v>
      </c>
      <c r="E2494" s="26">
        <v>113</v>
      </c>
      <c r="F2494" s="9">
        <v>40</v>
      </c>
    </row>
    <row r="2495" spans="1:6" ht="15.75" x14ac:dyDescent="0.25">
      <c r="A2495" s="25" t="s">
        <v>800</v>
      </c>
      <c r="B2495" s="25" t="s">
        <v>64</v>
      </c>
      <c r="C2495" s="27">
        <v>41</v>
      </c>
      <c r="D2495" s="26">
        <v>3</v>
      </c>
      <c r="E2495" s="26">
        <v>558</v>
      </c>
      <c r="F2495" s="9">
        <v>121</v>
      </c>
    </row>
    <row r="2496" spans="1:6" ht="15.75" x14ac:dyDescent="0.25">
      <c r="A2496" s="25" t="s">
        <v>801</v>
      </c>
      <c r="B2496" s="25" t="s">
        <v>64</v>
      </c>
      <c r="C2496" s="27">
        <v>344</v>
      </c>
      <c r="D2496" s="26">
        <v>0</v>
      </c>
      <c r="E2496" s="26">
        <v>0</v>
      </c>
      <c r="F2496" s="9">
        <v>477</v>
      </c>
    </row>
    <row r="2497" spans="1:6" ht="15.75" x14ac:dyDescent="0.25">
      <c r="A2497" s="25" t="s">
        <v>2848</v>
      </c>
      <c r="B2497" s="25" t="s">
        <v>64</v>
      </c>
      <c r="C2497" s="27">
        <v>0</v>
      </c>
      <c r="D2497" s="26">
        <v>1</v>
      </c>
      <c r="E2497" s="26">
        <v>38</v>
      </c>
      <c r="F2497" s="9">
        <v>28</v>
      </c>
    </row>
    <row r="2498" spans="1:6" ht="15.75" x14ac:dyDescent="0.25">
      <c r="A2498" s="25" t="s">
        <v>2849</v>
      </c>
      <c r="B2498" s="25" t="s">
        <v>64</v>
      </c>
      <c r="C2498" s="27">
        <v>18</v>
      </c>
      <c r="D2498" s="26">
        <v>1</v>
      </c>
      <c r="E2498" s="26">
        <v>68</v>
      </c>
      <c r="F2498" s="9">
        <v>77</v>
      </c>
    </row>
    <row r="2499" spans="1:6" ht="15.75" x14ac:dyDescent="0.25">
      <c r="A2499" s="25" t="s">
        <v>2850</v>
      </c>
      <c r="B2499" s="25" t="s">
        <v>64</v>
      </c>
      <c r="C2499" s="27">
        <v>24</v>
      </c>
      <c r="D2499" s="26">
        <v>7</v>
      </c>
      <c r="E2499" s="26">
        <v>1378</v>
      </c>
      <c r="F2499" s="9">
        <v>49</v>
      </c>
    </row>
    <row r="2500" spans="1:6" ht="15.75" x14ac:dyDescent="0.25">
      <c r="A2500" s="25" t="s">
        <v>2851</v>
      </c>
      <c r="B2500" s="25" t="s">
        <v>64</v>
      </c>
      <c r="C2500" s="27">
        <v>0</v>
      </c>
      <c r="D2500" s="26">
        <v>0</v>
      </c>
      <c r="E2500" s="26">
        <v>0</v>
      </c>
      <c r="F2500" s="9">
        <v>18</v>
      </c>
    </row>
    <row r="2501" spans="1:6" ht="15.75" x14ac:dyDescent="0.25">
      <c r="A2501" s="25" t="s">
        <v>2852</v>
      </c>
      <c r="B2501" s="25" t="s">
        <v>64</v>
      </c>
      <c r="C2501" s="27">
        <v>47</v>
      </c>
      <c r="D2501" s="26">
        <v>4</v>
      </c>
      <c r="E2501" s="26">
        <v>345</v>
      </c>
      <c r="F2501" s="9">
        <v>77</v>
      </c>
    </row>
    <row r="2502" spans="1:6" ht="15.75" x14ac:dyDescent="0.25">
      <c r="A2502" s="25" t="s">
        <v>2853</v>
      </c>
      <c r="B2502" s="25" t="s">
        <v>64</v>
      </c>
      <c r="C2502" s="27">
        <v>46</v>
      </c>
      <c r="D2502" s="26">
        <v>21</v>
      </c>
      <c r="E2502" s="26">
        <v>2948</v>
      </c>
      <c r="F2502" s="9">
        <v>90</v>
      </c>
    </row>
    <row r="2503" spans="1:6" ht="15.75" x14ac:dyDescent="0.25">
      <c r="A2503" s="25" t="s">
        <v>2854</v>
      </c>
      <c r="B2503" s="25" t="s">
        <v>64</v>
      </c>
      <c r="C2503" s="27">
        <v>0</v>
      </c>
      <c r="D2503" s="26">
        <v>1</v>
      </c>
      <c r="E2503" s="26">
        <v>34</v>
      </c>
      <c r="F2503" s="9">
        <v>36</v>
      </c>
    </row>
    <row r="2504" spans="1:6" ht="15.75" x14ac:dyDescent="0.25">
      <c r="A2504" s="25" t="s">
        <v>802</v>
      </c>
      <c r="B2504" s="25" t="s">
        <v>64</v>
      </c>
      <c r="C2504" s="27">
        <v>16</v>
      </c>
      <c r="D2504" s="26">
        <v>1</v>
      </c>
      <c r="E2504" s="26">
        <v>92</v>
      </c>
      <c r="F2504" s="9">
        <v>124</v>
      </c>
    </row>
    <row r="2505" spans="1:6" ht="15.75" x14ac:dyDescent="0.25">
      <c r="A2505" s="25" t="s">
        <v>2855</v>
      </c>
      <c r="B2505" s="25" t="s">
        <v>64</v>
      </c>
      <c r="C2505" s="27">
        <v>2</v>
      </c>
      <c r="D2505" s="26">
        <v>2</v>
      </c>
      <c r="E2505" s="26">
        <v>47</v>
      </c>
      <c r="F2505" s="9">
        <v>20</v>
      </c>
    </row>
    <row r="2506" spans="1:6" ht="15.75" x14ac:dyDescent="0.25">
      <c r="A2506" s="25" t="s">
        <v>803</v>
      </c>
      <c r="B2506" s="25" t="s">
        <v>64</v>
      </c>
      <c r="C2506" s="27">
        <v>625</v>
      </c>
      <c r="D2506" s="26">
        <v>24</v>
      </c>
      <c r="E2506" s="26">
        <v>972</v>
      </c>
      <c r="F2506" s="9">
        <v>1685</v>
      </c>
    </row>
    <row r="2507" spans="1:6" ht="15.75" x14ac:dyDescent="0.25">
      <c r="A2507" s="25" t="s">
        <v>804</v>
      </c>
      <c r="B2507" s="25" t="s">
        <v>64</v>
      </c>
      <c r="C2507" s="27">
        <v>32</v>
      </c>
      <c r="D2507" s="26">
        <v>9</v>
      </c>
      <c r="E2507" s="26">
        <v>194</v>
      </c>
      <c r="F2507" s="9">
        <v>120</v>
      </c>
    </row>
    <row r="2508" spans="1:6" ht="15.75" x14ac:dyDescent="0.25">
      <c r="A2508" s="25" t="s">
        <v>805</v>
      </c>
      <c r="B2508" s="25" t="s">
        <v>64</v>
      </c>
      <c r="C2508" s="27">
        <v>1377</v>
      </c>
      <c r="D2508" s="26">
        <v>122</v>
      </c>
      <c r="E2508" s="26">
        <v>10785</v>
      </c>
      <c r="F2508" s="9">
        <v>2602</v>
      </c>
    </row>
    <row r="2509" spans="1:6" ht="15.75" x14ac:dyDescent="0.25">
      <c r="A2509" s="25" t="s">
        <v>2856</v>
      </c>
      <c r="B2509" s="25" t="s">
        <v>64</v>
      </c>
      <c r="C2509" s="27">
        <v>34</v>
      </c>
      <c r="D2509" s="26">
        <v>1</v>
      </c>
      <c r="E2509" s="26">
        <v>175</v>
      </c>
      <c r="F2509" s="9">
        <v>94</v>
      </c>
    </row>
    <row r="2510" spans="1:6" ht="15.75" x14ac:dyDescent="0.25">
      <c r="A2510" s="25" t="s">
        <v>2857</v>
      </c>
      <c r="B2510" s="25" t="s">
        <v>64</v>
      </c>
      <c r="C2510" s="27">
        <v>10</v>
      </c>
      <c r="D2510" s="26">
        <v>4</v>
      </c>
      <c r="E2510" s="26">
        <v>239</v>
      </c>
      <c r="F2510" s="9">
        <v>10</v>
      </c>
    </row>
    <row r="2511" spans="1:6" ht="15.75" x14ac:dyDescent="0.25">
      <c r="A2511" s="25" t="s">
        <v>806</v>
      </c>
      <c r="B2511" s="25" t="s">
        <v>64</v>
      </c>
      <c r="C2511" s="27">
        <v>146</v>
      </c>
      <c r="D2511" s="26">
        <v>0</v>
      </c>
      <c r="E2511" s="26">
        <v>0</v>
      </c>
      <c r="F2511" s="9">
        <v>271</v>
      </c>
    </row>
    <row r="2512" spans="1:6" ht="15.75" x14ac:dyDescent="0.25">
      <c r="A2512" s="25" t="s">
        <v>2858</v>
      </c>
      <c r="B2512" s="25" t="s">
        <v>64</v>
      </c>
      <c r="C2512" s="27">
        <v>0</v>
      </c>
      <c r="D2512" s="26">
        <v>1</v>
      </c>
      <c r="E2512" s="26">
        <v>176</v>
      </c>
      <c r="F2512" s="9">
        <v>4</v>
      </c>
    </row>
    <row r="2513" spans="1:6" ht="15.75" x14ac:dyDescent="0.25">
      <c r="A2513" s="25" t="s">
        <v>807</v>
      </c>
      <c r="B2513" s="25" t="s">
        <v>64</v>
      </c>
      <c r="C2513" s="27">
        <v>2710</v>
      </c>
      <c r="D2513" s="26">
        <v>102</v>
      </c>
      <c r="E2513" s="26">
        <v>5224</v>
      </c>
      <c r="F2513" s="9">
        <v>5752</v>
      </c>
    </row>
    <row r="2514" spans="1:6" ht="15.75" x14ac:dyDescent="0.25">
      <c r="A2514" s="25" t="s">
        <v>808</v>
      </c>
      <c r="B2514" s="25" t="s">
        <v>64</v>
      </c>
      <c r="C2514" s="27">
        <v>120</v>
      </c>
      <c r="D2514" s="26">
        <v>8</v>
      </c>
      <c r="E2514" s="26">
        <v>1013</v>
      </c>
      <c r="F2514" s="9">
        <v>153</v>
      </c>
    </row>
    <row r="2515" spans="1:6" ht="15.75" x14ac:dyDescent="0.25">
      <c r="A2515" s="25" t="s">
        <v>809</v>
      </c>
      <c r="B2515" s="25" t="s">
        <v>64</v>
      </c>
      <c r="C2515" s="27">
        <v>130</v>
      </c>
      <c r="D2515" s="26">
        <v>13</v>
      </c>
      <c r="E2515" s="26">
        <v>624</v>
      </c>
      <c r="F2515" s="9">
        <v>159</v>
      </c>
    </row>
    <row r="2516" spans="1:6" ht="15.75" x14ac:dyDescent="0.25">
      <c r="A2516" s="25" t="s">
        <v>810</v>
      </c>
      <c r="B2516" s="25" t="s">
        <v>64</v>
      </c>
      <c r="C2516" s="27">
        <v>580</v>
      </c>
      <c r="D2516" s="26">
        <v>107</v>
      </c>
      <c r="E2516" s="26">
        <v>7443</v>
      </c>
      <c r="F2516" s="9">
        <v>999</v>
      </c>
    </row>
    <row r="2517" spans="1:6" ht="15.75" x14ac:dyDescent="0.25">
      <c r="A2517" s="25" t="s">
        <v>2859</v>
      </c>
      <c r="B2517" s="25" t="s">
        <v>64</v>
      </c>
      <c r="C2517" s="27">
        <v>46</v>
      </c>
      <c r="D2517" s="26">
        <v>21</v>
      </c>
      <c r="E2517" s="26">
        <v>791</v>
      </c>
      <c r="F2517" s="9">
        <v>80</v>
      </c>
    </row>
    <row r="2518" spans="1:6" ht="15.75" x14ac:dyDescent="0.25">
      <c r="A2518" s="25" t="s">
        <v>2860</v>
      </c>
      <c r="B2518" s="25" t="s">
        <v>64</v>
      </c>
      <c r="C2518" s="27">
        <v>0</v>
      </c>
      <c r="D2518" s="26">
        <v>2</v>
      </c>
      <c r="E2518" s="26">
        <v>14</v>
      </c>
      <c r="F2518" s="9">
        <v>50</v>
      </c>
    </row>
    <row r="2519" spans="1:6" ht="15.75" x14ac:dyDescent="0.25">
      <c r="A2519" s="25" t="s">
        <v>811</v>
      </c>
      <c r="B2519" s="25" t="s">
        <v>64</v>
      </c>
      <c r="C2519" s="27">
        <v>176</v>
      </c>
      <c r="D2519" s="26">
        <v>10</v>
      </c>
      <c r="E2519" s="26">
        <v>191</v>
      </c>
      <c r="F2519" s="9">
        <v>329</v>
      </c>
    </row>
    <row r="2520" spans="1:6" ht="15.75" x14ac:dyDescent="0.25">
      <c r="A2520" s="25" t="s">
        <v>812</v>
      </c>
      <c r="B2520" s="25" t="s">
        <v>64</v>
      </c>
      <c r="C2520" s="27">
        <v>201</v>
      </c>
      <c r="D2520" s="26">
        <v>191</v>
      </c>
      <c r="E2520" s="26">
        <v>25629</v>
      </c>
      <c r="F2520" s="9">
        <v>245</v>
      </c>
    </row>
    <row r="2521" spans="1:6" ht="15.75" x14ac:dyDescent="0.25">
      <c r="A2521" s="25" t="s">
        <v>813</v>
      </c>
      <c r="B2521" s="25" t="s">
        <v>64</v>
      </c>
      <c r="C2521" s="27">
        <v>173</v>
      </c>
      <c r="D2521" s="26">
        <v>88</v>
      </c>
      <c r="E2521" s="26">
        <v>10098</v>
      </c>
      <c r="F2521" s="9">
        <v>385</v>
      </c>
    </row>
    <row r="2522" spans="1:6" ht="15.75" x14ac:dyDescent="0.25">
      <c r="A2522" s="25" t="s">
        <v>814</v>
      </c>
      <c r="B2522" s="25" t="s">
        <v>64</v>
      </c>
      <c r="C2522" s="27">
        <v>1469</v>
      </c>
      <c r="D2522" s="26">
        <v>101</v>
      </c>
      <c r="E2522" s="26">
        <v>13043</v>
      </c>
      <c r="F2522" s="9">
        <v>3990</v>
      </c>
    </row>
    <row r="2523" spans="1:6" ht="15.75" x14ac:dyDescent="0.25">
      <c r="A2523" s="25" t="s">
        <v>815</v>
      </c>
      <c r="B2523" s="25" t="s">
        <v>64</v>
      </c>
      <c r="C2523" s="27">
        <v>175</v>
      </c>
      <c r="D2523" s="26">
        <v>78</v>
      </c>
      <c r="E2523" s="26">
        <v>5904</v>
      </c>
      <c r="F2523" s="9">
        <v>287</v>
      </c>
    </row>
    <row r="2524" spans="1:6" ht="15.75" x14ac:dyDescent="0.25">
      <c r="A2524" s="25" t="s">
        <v>816</v>
      </c>
      <c r="B2524" s="25" t="s">
        <v>64</v>
      </c>
      <c r="C2524" s="27">
        <v>112</v>
      </c>
      <c r="D2524" s="26">
        <v>26</v>
      </c>
      <c r="E2524" s="26">
        <v>1204</v>
      </c>
      <c r="F2524" s="9">
        <v>156</v>
      </c>
    </row>
    <row r="2525" spans="1:6" ht="15.75" x14ac:dyDescent="0.25">
      <c r="A2525" s="25" t="s">
        <v>2861</v>
      </c>
      <c r="B2525" s="25" t="s">
        <v>61</v>
      </c>
      <c r="C2525" s="27">
        <v>23</v>
      </c>
      <c r="D2525" s="26">
        <v>55</v>
      </c>
      <c r="E2525" s="26">
        <v>6004</v>
      </c>
      <c r="F2525" s="9">
        <v>27</v>
      </c>
    </row>
    <row r="2526" spans="1:6" ht="15.75" x14ac:dyDescent="0.25">
      <c r="A2526" s="25" t="s">
        <v>2862</v>
      </c>
      <c r="B2526" s="25" t="s">
        <v>64</v>
      </c>
      <c r="C2526" s="27">
        <v>37</v>
      </c>
      <c r="D2526" s="26">
        <v>3</v>
      </c>
      <c r="E2526" s="26">
        <v>260</v>
      </c>
      <c r="F2526" s="9">
        <v>53</v>
      </c>
    </row>
    <row r="2527" spans="1:6" ht="15.75" x14ac:dyDescent="0.25">
      <c r="A2527" s="25" t="s">
        <v>2863</v>
      </c>
      <c r="B2527" s="25" t="s">
        <v>64</v>
      </c>
      <c r="C2527" s="27">
        <v>18</v>
      </c>
      <c r="D2527" s="26">
        <v>1</v>
      </c>
      <c r="E2527" s="26">
        <v>70</v>
      </c>
      <c r="F2527" s="9">
        <v>26</v>
      </c>
    </row>
    <row r="2528" spans="1:6" ht="15.75" x14ac:dyDescent="0.25">
      <c r="A2528" s="25" t="s">
        <v>817</v>
      </c>
      <c r="B2528" s="25" t="s">
        <v>64</v>
      </c>
      <c r="C2528" s="27">
        <v>2069</v>
      </c>
      <c r="D2528" s="26">
        <v>545</v>
      </c>
      <c r="E2528" s="26">
        <v>67238</v>
      </c>
      <c r="F2528" s="9">
        <v>3329</v>
      </c>
    </row>
    <row r="2529" spans="1:6" ht="15.75" x14ac:dyDescent="0.25">
      <c r="A2529" s="25" t="s">
        <v>2864</v>
      </c>
      <c r="B2529" s="25" t="s">
        <v>64</v>
      </c>
      <c r="C2529" s="27">
        <v>2</v>
      </c>
      <c r="D2529" s="26">
        <v>9</v>
      </c>
      <c r="E2529" s="26">
        <v>1223</v>
      </c>
      <c r="F2529" s="9">
        <v>65</v>
      </c>
    </row>
    <row r="2530" spans="1:6" ht="15.75" x14ac:dyDescent="0.25">
      <c r="A2530" s="25" t="s">
        <v>2865</v>
      </c>
      <c r="B2530" s="25" t="s">
        <v>64</v>
      </c>
      <c r="C2530" s="27">
        <v>2</v>
      </c>
      <c r="D2530" s="26">
        <v>0</v>
      </c>
      <c r="E2530" s="26">
        <v>0</v>
      </c>
      <c r="F2530" s="9">
        <v>8</v>
      </c>
    </row>
    <row r="2531" spans="1:6" ht="15.75" x14ac:dyDescent="0.25">
      <c r="A2531" s="25" t="s">
        <v>818</v>
      </c>
      <c r="B2531" s="25" t="s">
        <v>64</v>
      </c>
      <c r="C2531" s="27">
        <v>290</v>
      </c>
      <c r="D2531" s="26">
        <v>10</v>
      </c>
      <c r="E2531" s="26">
        <v>1098</v>
      </c>
      <c r="F2531" s="9">
        <v>424</v>
      </c>
    </row>
    <row r="2532" spans="1:6" ht="15.75" x14ac:dyDescent="0.25">
      <c r="A2532" s="25" t="s">
        <v>819</v>
      </c>
      <c r="B2532" s="25" t="s">
        <v>64</v>
      </c>
      <c r="C2532" s="27">
        <v>770</v>
      </c>
      <c r="D2532" s="26">
        <v>393</v>
      </c>
      <c r="E2532" s="26">
        <v>72671</v>
      </c>
      <c r="F2532" s="9">
        <v>1009</v>
      </c>
    </row>
    <row r="2533" spans="1:6" ht="15.75" x14ac:dyDescent="0.25">
      <c r="A2533" s="25" t="s">
        <v>820</v>
      </c>
      <c r="B2533" s="25" t="s">
        <v>64</v>
      </c>
      <c r="C2533" s="27">
        <v>572</v>
      </c>
      <c r="D2533" s="26">
        <v>80</v>
      </c>
      <c r="E2533" s="26">
        <v>39284</v>
      </c>
      <c r="F2533" s="9">
        <v>936</v>
      </c>
    </row>
    <row r="2534" spans="1:6" ht="15.75" x14ac:dyDescent="0.25">
      <c r="A2534" s="25" t="s">
        <v>821</v>
      </c>
      <c r="B2534" s="25" t="s">
        <v>64</v>
      </c>
      <c r="C2534" s="27">
        <v>168</v>
      </c>
      <c r="D2534" s="26">
        <v>0</v>
      </c>
      <c r="E2534" s="26">
        <v>0</v>
      </c>
      <c r="F2534" s="9">
        <v>218</v>
      </c>
    </row>
    <row r="2535" spans="1:6" ht="15.75" x14ac:dyDescent="0.25">
      <c r="A2535" s="25" t="s">
        <v>2866</v>
      </c>
      <c r="B2535" s="25" t="s">
        <v>64</v>
      </c>
      <c r="C2535" s="27">
        <v>76</v>
      </c>
      <c r="D2535" s="26">
        <v>139</v>
      </c>
      <c r="E2535" s="26">
        <v>18968</v>
      </c>
      <c r="F2535" s="9">
        <v>94</v>
      </c>
    </row>
    <row r="2536" spans="1:6" ht="15.75" x14ac:dyDescent="0.25">
      <c r="A2536" s="25" t="s">
        <v>822</v>
      </c>
      <c r="B2536" s="25" t="s">
        <v>64</v>
      </c>
      <c r="C2536" s="27">
        <v>44</v>
      </c>
      <c r="D2536" s="26">
        <v>13</v>
      </c>
      <c r="E2536" s="26">
        <v>4557</v>
      </c>
      <c r="F2536" s="9">
        <v>119</v>
      </c>
    </row>
    <row r="2537" spans="1:6" ht="15.75" x14ac:dyDescent="0.25">
      <c r="A2537" s="25" t="s">
        <v>2867</v>
      </c>
      <c r="B2537" s="25" t="s">
        <v>64</v>
      </c>
      <c r="C2537" s="27">
        <v>38</v>
      </c>
      <c r="D2537" s="26">
        <v>1</v>
      </c>
      <c r="E2537" s="26">
        <v>31</v>
      </c>
      <c r="F2537" s="9">
        <v>78</v>
      </c>
    </row>
    <row r="2538" spans="1:6" ht="15.75" x14ac:dyDescent="0.25">
      <c r="A2538" s="25" t="s">
        <v>2868</v>
      </c>
      <c r="B2538" s="25" t="s">
        <v>64</v>
      </c>
      <c r="C2538" s="27">
        <v>47</v>
      </c>
      <c r="D2538" s="26">
        <v>76</v>
      </c>
      <c r="E2538" s="26">
        <v>7970</v>
      </c>
      <c r="F2538" s="9">
        <v>69</v>
      </c>
    </row>
    <row r="2539" spans="1:6" ht="15.75" x14ac:dyDescent="0.25">
      <c r="A2539" s="25" t="s">
        <v>2869</v>
      </c>
      <c r="B2539" s="25" t="s">
        <v>64</v>
      </c>
      <c r="C2539" s="27">
        <v>8</v>
      </c>
      <c r="D2539" s="26">
        <v>15</v>
      </c>
      <c r="E2539" s="26">
        <v>2244</v>
      </c>
      <c r="F2539" s="9">
        <v>9</v>
      </c>
    </row>
    <row r="2540" spans="1:6" ht="15.75" x14ac:dyDescent="0.25">
      <c r="A2540" s="25" t="s">
        <v>823</v>
      </c>
      <c r="B2540" s="25" t="s">
        <v>64</v>
      </c>
      <c r="C2540" s="27">
        <v>393</v>
      </c>
      <c r="D2540" s="26">
        <v>463</v>
      </c>
      <c r="E2540" s="26">
        <v>34791</v>
      </c>
      <c r="F2540" s="9">
        <v>546</v>
      </c>
    </row>
    <row r="2541" spans="1:6" ht="15.75" x14ac:dyDescent="0.25">
      <c r="A2541" s="25" t="s">
        <v>824</v>
      </c>
      <c r="B2541" s="25" t="s">
        <v>64</v>
      </c>
      <c r="C2541" s="27">
        <v>196</v>
      </c>
      <c r="D2541" s="26">
        <v>19</v>
      </c>
      <c r="E2541" s="26">
        <v>1046</v>
      </c>
      <c r="F2541" s="9">
        <v>333</v>
      </c>
    </row>
    <row r="2542" spans="1:6" ht="15.75" x14ac:dyDescent="0.25">
      <c r="A2542" s="25" t="s">
        <v>825</v>
      </c>
      <c r="B2542" s="25" t="s">
        <v>64</v>
      </c>
      <c r="C2542" s="27">
        <v>66</v>
      </c>
      <c r="D2542" s="26">
        <v>24</v>
      </c>
      <c r="E2542" s="26">
        <v>1238</v>
      </c>
      <c r="F2542" s="9">
        <v>124</v>
      </c>
    </row>
    <row r="2543" spans="1:6" ht="15.75" x14ac:dyDescent="0.25">
      <c r="A2543" s="25" t="s">
        <v>2870</v>
      </c>
      <c r="B2543" s="25" t="s">
        <v>64</v>
      </c>
      <c r="C2543" s="27">
        <v>61</v>
      </c>
      <c r="D2543" s="26">
        <v>33</v>
      </c>
      <c r="E2543" s="26">
        <v>5237</v>
      </c>
      <c r="F2543" s="9">
        <v>78</v>
      </c>
    </row>
    <row r="2544" spans="1:6" ht="15.75" x14ac:dyDescent="0.25">
      <c r="A2544" s="25" t="s">
        <v>2871</v>
      </c>
      <c r="B2544" s="25" t="s">
        <v>64</v>
      </c>
      <c r="C2544" s="27">
        <v>19</v>
      </c>
      <c r="D2544" s="26">
        <v>55</v>
      </c>
      <c r="E2544" s="26">
        <v>2575</v>
      </c>
      <c r="F2544" s="9">
        <v>44</v>
      </c>
    </row>
    <row r="2545" spans="1:6" ht="15.75" x14ac:dyDescent="0.25">
      <c r="A2545" s="25" t="s">
        <v>826</v>
      </c>
      <c r="B2545" s="25" t="s">
        <v>64</v>
      </c>
      <c r="C2545" s="27">
        <v>181</v>
      </c>
      <c r="D2545" s="26">
        <v>195</v>
      </c>
      <c r="E2545" s="26">
        <v>9359</v>
      </c>
      <c r="F2545" s="9">
        <v>256</v>
      </c>
    </row>
    <row r="2546" spans="1:6" ht="15.75" x14ac:dyDescent="0.25">
      <c r="A2546" s="25" t="s">
        <v>2872</v>
      </c>
      <c r="B2546" s="25" t="s">
        <v>64</v>
      </c>
      <c r="C2546" s="27">
        <v>25</v>
      </c>
      <c r="D2546" s="26">
        <v>0</v>
      </c>
      <c r="E2546" s="26">
        <v>0</v>
      </c>
      <c r="F2546" s="9">
        <v>41</v>
      </c>
    </row>
    <row r="2547" spans="1:6" ht="15.75" x14ac:dyDescent="0.25">
      <c r="A2547" s="25" t="s">
        <v>827</v>
      </c>
      <c r="B2547" s="25" t="s">
        <v>64</v>
      </c>
      <c r="C2547" s="27">
        <v>73</v>
      </c>
      <c r="D2547" s="26">
        <v>1</v>
      </c>
      <c r="E2547" s="26">
        <v>26</v>
      </c>
      <c r="F2547" s="9">
        <v>102</v>
      </c>
    </row>
    <row r="2548" spans="1:6" ht="15.75" x14ac:dyDescent="0.25">
      <c r="A2548" s="25" t="s">
        <v>828</v>
      </c>
      <c r="B2548" s="25" t="s">
        <v>64</v>
      </c>
      <c r="C2548" s="27">
        <v>798</v>
      </c>
      <c r="D2548" s="26">
        <v>159</v>
      </c>
      <c r="E2548" s="26">
        <v>7187</v>
      </c>
      <c r="F2548" s="9">
        <v>1393</v>
      </c>
    </row>
    <row r="2549" spans="1:6" ht="15.75" x14ac:dyDescent="0.25">
      <c r="A2549" s="25" t="s">
        <v>829</v>
      </c>
      <c r="B2549" s="25" t="s">
        <v>64</v>
      </c>
      <c r="C2549" s="27">
        <v>109</v>
      </c>
      <c r="D2549" s="26">
        <v>25</v>
      </c>
      <c r="E2549" s="26">
        <v>2080</v>
      </c>
      <c r="F2549" s="9">
        <v>253</v>
      </c>
    </row>
    <row r="2550" spans="1:6" ht="15.75" x14ac:dyDescent="0.25">
      <c r="A2550" s="25" t="s">
        <v>830</v>
      </c>
      <c r="B2550" s="25" t="s">
        <v>64</v>
      </c>
      <c r="C2550" s="27">
        <v>295</v>
      </c>
      <c r="D2550" s="26">
        <v>132</v>
      </c>
      <c r="E2550" s="26">
        <v>7395</v>
      </c>
      <c r="F2550" s="9">
        <v>537</v>
      </c>
    </row>
    <row r="2551" spans="1:6" ht="15.75" x14ac:dyDescent="0.25">
      <c r="A2551" s="25" t="s">
        <v>2873</v>
      </c>
      <c r="B2551" s="25" t="s">
        <v>64</v>
      </c>
      <c r="C2551" s="27">
        <v>6</v>
      </c>
      <c r="D2551" s="26">
        <v>9</v>
      </c>
      <c r="E2551" s="26">
        <v>478</v>
      </c>
      <c r="F2551" s="9">
        <v>47</v>
      </c>
    </row>
    <row r="2552" spans="1:6" ht="15.75" x14ac:dyDescent="0.25">
      <c r="A2552" s="25" t="s">
        <v>2874</v>
      </c>
      <c r="B2552" s="25" t="s">
        <v>64</v>
      </c>
      <c r="C2552" s="27">
        <v>17</v>
      </c>
      <c r="D2552" s="26">
        <v>6</v>
      </c>
      <c r="E2552" s="26">
        <v>60</v>
      </c>
      <c r="F2552" s="9">
        <v>21</v>
      </c>
    </row>
    <row r="2553" spans="1:6" ht="15.75" x14ac:dyDescent="0.25">
      <c r="A2553" s="25" t="s">
        <v>2875</v>
      </c>
      <c r="B2553" s="25" t="s">
        <v>64</v>
      </c>
      <c r="C2553" s="27">
        <v>6</v>
      </c>
      <c r="D2553" s="26">
        <v>12</v>
      </c>
      <c r="E2553" s="26">
        <v>1286</v>
      </c>
      <c r="F2553" s="9">
        <v>29</v>
      </c>
    </row>
    <row r="2554" spans="1:6" ht="15.75" x14ac:dyDescent="0.25">
      <c r="A2554" s="25" t="s">
        <v>2876</v>
      </c>
      <c r="B2554" s="25" t="s">
        <v>64</v>
      </c>
      <c r="C2554" s="27">
        <v>25</v>
      </c>
      <c r="D2554" s="26">
        <v>11</v>
      </c>
      <c r="E2554" s="26">
        <v>778</v>
      </c>
      <c r="F2554" s="9">
        <v>77</v>
      </c>
    </row>
    <row r="2555" spans="1:6" ht="15.75" x14ac:dyDescent="0.25">
      <c r="A2555" s="25" t="s">
        <v>831</v>
      </c>
      <c r="B2555" s="25" t="s">
        <v>64</v>
      </c>
      <c r="C2555" s="27">
        <v>329</v>
      </c>
      <c r="D2555" s="26">
        <v>42</v>
      </c>
      <c r="E2555" s="26">
        <v>3043</v>
      </c>
      <c r="F2555" s="9">
        <v>570</v>
      </c>
    </row>
    <row r="2556" spans="1:6" ht="15.75" x14ac:dyDescent="0.25">
      <c r="A2556" s="25" t="s">
        <v>2877</v>
      </c>
      <c r="B2556" s="25" t="s">
        <v>64</v>
      </c>
      <c r="C2556" s="27">
        <v>2</v>
      </c>
      <c r="D2556" s="26">
        <v>1</v>
      </c>
      <c r="E2556" s="26">
        <v>20</v>
      </c>
      <c r="F2556" s="9">
        <v>11</v>
      </c>
    </row>
    <row r="2557" spans="1:6" ht="15.75" x14ac:dyDescent="0.25">
      <c r="A2557" s="25" t="s">
        <v>832</v>
      </c>
      <c r="B2557" s="25" t="s">
        <v>64</v>
      </c>
      <c r="C2557" s="27">
        <v>5</v>
      </c>
      <c r="D2557" s="26">
        <v>4</v>
      </c>
      <c r="E2557" s="26">
        <v>1128</v>
      </c>
      <c r="F2557" s="9">
        <v>580</v>
      </c>
    </row>
    <row r="2558" spans="1:6" ht="15.75" x14ac:dyDescent="0.25">
      <c r="A2558" s="25" t="s">
        <v>2878</v>
      </c>
      <c r="B2558" s="25" t="s">
        <v>64</v>
      </c>
      <c r="C2558" s="27">
        <v>10</v>
      </c>
      <c r="D2558" s="26">
        <v>3</v>
      </c>
      <c r="E2558" s="26">
        <v>61</v>
      </c>
      <c r="F2558" s="9">
        <v>15</v>
      </c>
    </row>
    <row r="2559" spans="1:6" ht="15.75" x14ac:dyDescent="0.25">
      <c r="A2559" s="25" t="s">
        <v>833</v>
      </c>
      <c r="B2559" s="25" t="s">
        <v>64</v>
      </c>
      <c r="C2559" s="27">
        <v>169</v>
      </c>
      <c r="D2559" s="26">
        <v>56</v>
      </c>
      <c r="E2559" s="26">
        <v>8403</v>
      </c>
      <c r="F2559" s="9">
        <v>340</v>
      </c>
    </row>
    <row r="2560" spans="1:6" ht="15.75" x14ac:dyDescent="0.25">
      <c r="A2560" s="25" t="s">
        <v>2879</v>
      </c>
      <c r="B2560" s="25" t="s">
        <v>64</v>
      </c>
      <c r="C2560" s="27">
        <v>13</v>
      </c>
      <c r="D2560" s="26">
        <v>1</v>
      </c>
      <c r="E2560" s="26">
        <v>93</v>
      </c>
      <c r="F2560" s="9">
        <v>21</v>
      </c>
    </row>
    <row r="2561" spans="1:6" ht="15.75" x14ac:dyDescent="0.25">
      <c r="A2561" s="25" t="s">
        <v>834</v>
      </c>
      <c r="B2561" s="25" t="s">
        <v>64</v>
      </c>
      <c r="C2561" s="27">
        <v>98</v>
      </c>
      <c r="D2561" s="26">
        <v>12</v>
      </c>
      <c r="E2561" s="26">
        <v>395</v>
      </c>
      <c r="F2561" s="9">
        <v>150</v>
      </c>
    </row>
    <row r="2562" spans="1:6" ht="15.75" x14ac:dyDescent="0.25">
      <c r="A2562" s="25" t="s">
        <v>2880</v>
      </c>
      <c r="B2562" s="25" t="s">
        <v>64</v>
      </c>
      <c r="C2562" s="27">
        <v>24</v>
      </c>
      <c r="D2562" s="26">
        <v>1</v>
      </c>
      <c r="E2562" s="26">
        <v>2</v>
      </c>
      <c r="F2562" s="9">
        <v>74</v>
      </c>
    </row>
    <row r="2563" spans="1:6" ht="15.75" x14ac:dyDescent="0.25">
      <c r="A2563" s="25" t="s">
        <v>2881</v>
      </c>
      <c r="B2563" s="25" t="s">
        <v>64</v>
      </c>
      <c r="C2563" s="27">
        <v>38</v>
      </c>
      <c r="D2563" s="26">
        <v>1</v>
      </c>
      <c r="E2563" s="26">
        <v>10</v>
      </c>
      <c r="F2563" s="9">
        <v>93</v>
      </c>
    </row>
    <row r="2564" spans="1:6" ht="15.75" x14ac:dyDescent="0.25">
      <c r="A2564" s="25" t="s">
        <v>2882</v>
      </c>
      <c r="B2564" s="25" t="s">
        <v>64</v>
      </c>
      <c r="C2564" s="27">
        <v>21</v>
      </c>
      <c r="D2564" s="26">
        <v>4</v>
      </c>
      <c r="E2564" s="26">
        <v>22</v>
      </c>
      <c r="F2564" s="9">
        <v>38</v>
      </c>
    </row>
    <row r="2565" spans="1:6" ht="15.75" x14ac:dyDescent="0.25">
      <c r="A2565" s="25" t="s">
        <v>835</v>
      </c>
      <c r="B2565" s="25" t="s">
        <v>64</v>
      </c>
      <c r="C2565" s="27">
        <v>273</v>
      </c>
      <c r="D2565" s="26">
        <v>6</v>
      </c>
      <c r="E2565" s="26">
        <v>194</v>
      </c>
      <c r="F2565" s="9">
        <v>330</v>
      </c>
    </row>
    <row r="2566" spans="1:6" ht="15.75" x14ac:dyDescent="0.25">
      <c r="A2566" s="25" t="s">
        <v>836</v>
      </c>
      <c r="B2566" s="25" t="s">
        <v>64</v>
      </c>
      <c r="C2566" s="27">
        <v>582</v>
      </c>
      <c r="D2566" s="26">
        <v>27</v>
      </c>
      <c r="E2566" s="26">
        <v>2367</v>
      </c>
      <c r="F2566" s="9">
        <v>1265</v>
      </c>
    </row>
    <row r="2567" spans="1:6" ht="15.75" x14ac:dyDescent="0.25">
      <c r="A2567" s="25" t="s">
        <v>2883</v>
      </c>
      <c r="B2567" s="25" t="s">
        <v>64</v>
      </c>
      <c r="C2567" s="27">
        <v>4</v>
      </c>
      <c r="D2567" s="26">
        <v>0</v>
      </c>
      <c r="E2567" s="26">
        <v>0</v>
      </c>
      <c r="F2567" s="9">
        <v>16</v>
      </c>
    </row>
    <row r="2568" spans="1:6" ht="15.75" x14ac:dyDescent="0.25">
      <c r="A2568" s="25" t="s">
        <v>837</v>
      </c>
      <c r="B2568" s="25" t="s">
        <v>64</v>
      </c>
      <c r="C2568" s="27">
        <v>47</v>
      </c>
      <c r="D2568" s="26">
        <v>36</v>
      </c>
      <c r="E2568" s="26">
        <v>3606</v>
      </c>
      <c r="F2568" s="9">
        <v>115</v>
      </c>
    </row>
    <row r="2569" spans="1:6" ht="15.75" x14ac:dyDescent="0.25">
      <c r="A2569" s="25" t="s">
        <v>2884</v>
      </c>
      <c r="B2569" s="25" t="s">
        <v>64</v>
      </c>
      <c r="C2569" s="27">
        <v>27</v>
      </c>
      <c r="D2569" s="26">
        <v>12</v>
      </c>
      <c r="E2569" s="26">
        <v>634</v>
      </c>
      <c r="F2569" s="9">
        <v>82</v>
      </c>
    </row>
    <row r="2570" spans="1:6" ht="15.75" x14ac:dyDescent="0.25">
      <c r="A2570" s="25" t="s">
        <v>838</v>
      </c>
      <c r="B2570" s="25" t="s">
        <v>64</v>
      </c>
      <c r="C2570" s="27">
        <v>185</v>
      </c>
      <c r="D2570" s="26">
        <v>17</v>
      </c>
      <c r="E2570" s="26">
        <v>1912</v>
      </c>
      <c r="F2570" s="9">
        <v>438</v>
      </c>
    </row>
    <row r="2571" spans="1:6" ht="15.75" x14ac:dyDescent="0.25">
      <c r="A2571" s="25" t="s">
        <v>839</v>
      </c>
      <c r="B2571" s="25" t="s">
        <v>64</v>
      </c>
      <c r="C2571" s="27">
        <v>120</v>
      </c>
      <c r="D2571" s="26">
        <v>2</v>
      </c>
      <c r="E2571" s="26">
        <v>103</v>
      </c>
      <c r="F2571" s="9">
        <v>195</v>
      </c>
    </row>
    <row r="2572" spans="1:6" ht="15.75" x14ac:dyDescent="0.25">
      <c r="A2572" s="25" t="s">
        <v>2885</v>
      </c>
      <c r="B2572" s="25" t="s">
        <v>64</v>
      </c>
      <c r="C2572" s="27">
        <v>58</v>
      </c>
      <c r="D2572" s="26">
        <v>0</v>
      </c>
      <c r="E2572" s="26">
        <v>0</v>
      </c>
      <c r="F2572" s="9">
        <v>84</v>
      </c>
    </row>
    <row r="2573" spans="1:6" ht="15.75" x14ac:dyDescent="0.25">
      <c r="A2573" s="25" t="s">
        <v>840</v>
      </c>
      <c r="B2573" s="25" t="s">
        <v>64</v>
      </c>
      <c r="C2573" s="27">
        <v>57</v>
      </c>
      <c r="D2573" s="26">
        <v>2</v>
      </c>
      <c r="E2573" s="26">
        <v>178</v>
      </c>
      <c r="F2573" s="9">
        <v>194</v>
      </c>
    </row>
    <row r="2574" spans="1:6" ht="15.75" x14ac:dyDescent="0.25">
      <c r="A2574" s="25" t="s">
        <v>841</v>
      </c>
      <c r="B2574" s="25" t="s">
        <v>64</v>
      </c>
      <c r="C2574" s="27">
        <v>188</v>
      </c>
      <c r="D2574" s="26">
        <v>56</v>
      </c>
      <c r="E2574" s="26">
        <v>8044</v>
      </c>
      <c r="F2574" s="9">
        <v>1828</v>
      </c>
    </row>
    <row r="2575" spans="1:6" ht="15.75" x14ac:dyDescent="0.25">
      <c r="A2575" s="25" t="s">
        <v>842</v>
      </c>
      <c r="B2575" s="25" t="s">
        <v>64</v>
      </c>
      <c r="C2575" s="27">
        <v>45</v>
      </c>
      <c r="D2575" s="26">
        <v>10</v>
      </c>
      <c r="E2575" s="26">
        <v>323</v>
      </c>
      <c r="F2575" s="9">
        <v>194</v>
      </c>
    </row>
    <row r="2576" spans="1:6" ht="15.75" x14ac:dyDescent="0.25">
      <c r="A2576" s="25" t="s">
        <v>2886</v>
      </c>
      <c r="B2576" s="25" t="s">
        <v>64</v>
      </c>
      <c r="C2576" s="27">
        <v>21</v>
      </c>
      <c r="D2576" s="26">
        <v>1</v>
      </c>
      <c r="E2576" s="26">
        <v>420</v>
      </c>
      <c r="F2576" s="9">
        <v>192</v>
      </c>
    </row>
    <row r="2577" spans="1:6" ht="15.75" x14ac:dyDescent="0.25">
      <c r="A2577" s="25" t="s">
        <v>843</v>
      </c>
      <c r="B2577" s="25" t="s">
        <v>64</v>
      </c>
      <c r="C2577" s="27">
        <v>125</v>
      </c>
      <c r="D2577" s="26">
        <v>115</v>
      </c>
      <c r="E2577" s="26">
        <v>6855</v>
      </c>
      <c r="F2577" s="9">
        <v>344</v>
      </c>
    </row>
    <row r="2578" spans="1:6" ht="15.75" x14ac:dyDescent="0.25">
      <c r="A2578" s="25" t="s">
        <v>2887</v>
      </c>
      <c r="B2578" s="25" t="s">
        <v>64</v>
      </c>
      <c r="C2578" s="27">
        <v>0</v>
      </c>
      <c r="D2578" s="26">
        <v>1</v>
      </c>
      <c r="E2578" s="26">
        <v>17</v>
      </c>
      <c r="F2578" s="9">
        <v>21</v>
      </c>
    </row>
    <row r="2579" spans="1:6" ht="15.75" x14ac:dyDescent="0.25">
      <c r="A2579" s="25" t="s">
        <v>2888</v>
      </c>
      <c r="B2579" s="25" t="s">
        <v>64</v>
      </c>
      <c r="C2579" s="27">
        <v>27</v>
      </c>
      <c r="D2579" s="26">
        <v>16</v>
      </c>
      <c r="E2579" s="26">
        <v>1937</v>
      </c>
      <c r="F2579" s="9">
        <v>48</v>
      </c>
    </row>
    <row r="2580" spans="1:6" ht="15.75" x14ac:dyDescent="0.25">
      <c r="A2580" s="25" t="s">
        <v>2889</v>
      </c>
      <c r="B2580" s="25" t="s">
        <v>64</v>
      </c>
      <c r="C2580" s="27">
        <v>7</v>
      </c>
      <c r="D2580" s="26">
        <v>1</v>
      </c>
      <c r="E2580" s="26">
        <v>320</v>
      </c>
      <c r="F2580" s="9">
        <v>32</v>
      </c>
    </row>
    <row r="2581" spans="1:6" ht="15.75" x14ac:dyDescent="0.25">
      <c r="A2581" s="25" t="s">
        <v>2890</v>
      </c>
      <c r="B2581" s="25" t="s">
        <v>64</v>
      </c>
      <c r="C2581" s="27">
        <v>2</v>
      </c>
      <c r="D2581" s="26">
        <v>10</v>
      </c>
      <c r="E2581" s="26">
        <v>251</v>
      </c>
      <c r="F2581" s="9">
        <v>24</v>
      </c>
    </row>
    <row r="2582" spans="1:6" ht="15.75" x14ac:dyDescent="0.25">
      <c r="A2582" s="25" t="s">
        <v>2891</v>
      </c>
      <c r="B2582" s="25" t="s">
        <v>64</v>
      </c>
      <c r="C2582" s="27">
        <v>69</v>
      </c>
      <c r="D2582" s="26">
        <v>1</v>
      </c>
      <c r="E2582" s="26">
        <v>86</v>
      </c>
      <c r="F2582" s="9">
        <v>94</v>
      </c>
    </row>
    <row r="2583" spans="1:6" ht="15.75" x14ac:dyDescent="0.25">
      <c r="A2583" s="25" t="s">
        <v>844</v>
      </c>
      <c r="B2583" s="25" t="s">
        <v>64</v>
      </c>
      <c r="C2583" s="27">
        <v>215</v>
      </c>
      <c r="D2583" s="26">
        <v>42</v>
      </c>
      <c r="E2583" s="26">
        <v>5443</v>
      </c>
      <c r="F2583" s="9">
        <v>331</v>
      </c>
    </row>
    <row r="2584" spans="1:6" ht="15.75" x14ac:dyDescent="0.25">
      <c r="A2584" s="25" t="s">
        <v>845</v>
      </c>
      <c r="B2584" s="25" t="s">
        <v>61</v>
      </c>
      <c r="C2584" s="27">
        <v>47</v>
      </c>
      <c r="D2584" s="26">
        <v>161</v>
      </c>
      <c r="E2584" s="26">
        <v>10705</v>
      </c>
      <c r="F2584" s="9">
        <v>373</v>
      </c>
    </row>
    <row r="2585" spans="1:6" ht="15.75" x14ac:dyDescent="0.25">
      <c r="A2585" s="25" t="s">
        <v>2892</v>
      </c>
      <c r="B2585" s="25" t="s">
        <v>64</v>
      </c>
      <c r="C2585" s="27">
        <v>9</v>
      </c>
      <c r="D2585" s="26">
        <v>12</v>
      </c>
      <c r="E2585" s="26">
        <v>812</v>
      </c>
      <c r="F2585" s="9">
        <v>14</v>
      </c>
    </row>
    <row r="2586" spans="1:6" ht="15.75" x14ac:dyDescent="0.25">
      <c r="A2586" s="25" t="s">
        <v>2893</v>
      </c>
      <c r="B2586" s="25" t="s">
        <v>64</v>
      </c>
      <c r="C2586" s="27">
        <v>15</v>
      </c>
      <c r="D2586" s="26">
        <v>4</v>
      </c>
      <c r="E2586" s="26">
        <v>27</v>
      </c>
      <c r="F2586" s="9">
        <v>45</v>
      </c>
    </row>
    <row r="2587" spans="1:6" ht="15.75" x14ac:dyDescent="0.25">
      <c r="A2587" s="25" t="s">
        <v>846</v>
      </c>
      <c r="B2587" s="25" t="s">
        <v>64</v>
      </c>
      <c r="C2587" s="27">
        <v>69</v>
      </c>
      <c r="D2587" s="26">
        <v>6</v>
      </c>
      <c r="E2587" s="26">
        <v>222</v>
      </c>
      <c r="F2587" s="9">
        <v>248</v>
      </c>
    </row>
    <row r="2588" spans="1:6" ht="15.75" x14ac:dyDescent="0.25">
      <c r="A2588" s="25" t="s">
        <v>847</v>
      </c>
      <c r="B2588" s="25" t="s">
        <v>64</v>
      </c>
      <c r="C2588" s="27">
        <v>61</v>
      </c>
      <c r="D2588" s="26">
        <v>35</v>
      </c>
      <c r="E2588" s="26">
        <v>2293</v>
      </c>
      <c r="F2588" s="9">
        <v>145</v>
      </c>
    </row>
    <row r="2589" spans="1:6" ht="15.75" x14ac:dyDescent="0.25">
      <c r="A2589" s="25" t="s">
        <v>2894</v>
      </c>
      <c r="B2589" s="25" t="s">
        <v>61</v>
      </c>
      <c r="C2589" s="27">
        <v>0</v>
      </c>
      <c r="D2589" s="26">
        <v>14</v>
      </c>
      <c r="E2589" s="26">
        <v>344</v>
      </c>
      <c r="F2589" s="9">
        <v>3</v>
      </c>
    </row>
    <row r="2590" spans="1:6" ht="15.75" x14ac:dyDescent="0.25">
      <c r="A2590" s="25" t="s">
        <v>2895</v>
      </c>
      <c r="B2590" s="25" t="s">
        <v>64</v>
      </c>
      <c r="C2590" s="27">
        <v>28</v>
      </c>
      <c r="D2590" s="26">
        <v>6</v>
      </c>
      <c r="E2590" s="26">
        <v>173</v>
      </c>
      <c r="F2590" s="9">
        <v>72</v>
      </c>
    </row>
    <row r="2591" spans="1:6" ht="15.75" x14ac:dyDescent="0.25">
      <c r="A2591" s="25" t="s">
        <v>848</v>
      </c>
      <c r="B2591" s="25" t="s">
        <v>64</v>
      </c>
      <c r="C2591" s="27">
        <v>75</v>
      </c>
      <c r="D2591" s="26">
        <v>12</v>
      </c>
      <c r="E2591" s="26">
        <v>3790</v>
      </c>
      <c r="F2591" s="9">
        <v>330</v>
      </c>
    </row>
    <row r="2592" spans="1:6" ht="15.75" x14ac:dyDescent="0.25">
      <c r="A2592" s="25" t="s">
        <v>2896</v>
      </c>
      <c r="B2592" s="25" t="s">
        <v>61</v>
      </c>
      <c r="C2592" s="27">
        <v>2</v>
      </c>
      <c r="D2592" s="26">
        <v>16</v>
      </c>
      <c r="E2592" s="26">
        <v>221</v>
      </c>
      <c r="F2592" s="9">
        <v>25</v>
      </c>
    </row>
    <row r="2593" spans="1:6" ht="15.75" x14ac:dyDescent="0.25">
      <c r="A2593" s="25" t="s">
        <v>2897</v>
      </c>
      <c r="B2593" s="25" t="s">
        <v>64</v>
      </c>
      <c r="C2593" s="27">
        <v>16</v>
      </c>
      <c r="D2593" s="26">
        <v>5</v>
      </c>
      <c r="E2593" s="26">
        <v>63</v>
      </c>
      <c r="F2593" s="9">
        <v>46</v>
      </c>
    </row>
    <row r="2594" spans="1:6" ht="15.75" x14ac:dyDescent="0.25">
      <c r="A2594" s="25" t="s">
        <v>849</v>
      </c>
      <c r="B2594" s="25" t="s">
        <v>64</v>
      </c>
      <c r="C2594" s="27">
        <v>66</v>
      </c>
      <c r="D2594" s="26">
        <v>5</v>
      </c>
      <c r="E2594" s="26">
        <v>232</v>
      </c>
      <c r="F2594" s="9">
        <v>125</v>
      </c>
    </row>
    <row r="2595" spans="1:6" ht="15.75" x14ac:dyDescent="0.25">
      <c r="A2595" s="25" t="s">
        <v>850</v>
      </c>
      <c r="B2595" s="25" t="s">
        <v>64</v>
      </c>
      <c r="C2595" s="27">
        <v>74</v>
      </c>
      <c r="D2595" s="26">
        <v>10</v>
      </c>
      <c r="E2595" s="26">
        <v>845</v>
      </c>
      <c r="F2595" s="9">
        <v>215</v>
      </c>
    </row>
    <row r="2596" spans="1:6" ht="15.75" x14ac:dyDescent="0.25">
      <c r="A2596" s="25" t="s">
        <v>851</v>
      </c>
      <c r="B2596" s="25" t="s">
        <v>64</v>
      </c>
      <c r="C2596" s="27">
        <v>107</v>
      </c>
      <c r="D2596" s="26">
        <v>160</v>
      </c>
      <c r="E2596" s="26">
        <v>6914</v>
      </c>
      <c r="F2596" s="9">
        <v>136</v>
      </c>
    </row>
    <row r="2597" spans="1:6" ht="15.75" x14ac:dyDescent="0.25">
      <c r="A2597" s="25" t="s">
        <v>2898</v>
      </c>
      <c r="B2597" s="25" t="s">
        <v>64</v>
      </c>
      <c r="C2597" s="27">
        <v>27</v>
      </c>
      <c r="D2597" s="26">
        <v>13</v>
      </c>
      <c r="E2597" s="26">
        <v>584</v>
      </c>
      <c r="F2597" s="9">
        <v>49</v>
      </c>
    </row>
    <row r="2598" spans="1:6" ht="15.75" x14ac:dyDescent="0.25">
      <c r="A2598" s="25" t="s">
        <v>2899</v>
      </c>
      <c r="B2598" s="25" t="s">
        <v>64</v>
      </c>
      <c r="C2598" s="27">
        <v>4</v>
      </c>
      <c r="D2598" s="26">
        <v>2</v>
      </c>
      <c r="E2598" s="26">
        <v>6578</v>
      </c>
      <c r="F2598" s="9">
        <v>7</v>
      </c>
    </row>
    <row r="2599" spans="1:6" ht="15.75" x14ac:dyDescent="0.25">
      <c r="A2599" s="25" t="s">
        <v>852</v>
      </c>
      <c r="B2599" s="25" t="s">
        <v>64</v>
      </c>
      <c r="C2599" s="27">
        <v>127</v>
      </c>
      <c r="D2599" s="26">
        <v>31</v>
      </c>
      <c r="E2599" s="26">
        <v>1609</v>
      </c>
      <c r="F2599" s="9">
        <v>274</v>
      </c>
    </row>
    <row r="2600" spans="1:6" ht="15.75" x14ac:dyDescent="0.25">
      <c r="A2600" s="25" t="s">
        <v>853</v>
      </c>
      <c r="B2600" s="25" t="s">
        <v>64</v>
      </c>
      <c r="C2600" s="27">
        <v>93</v>
      </c>
      <c r="D2600" s="26">
        <v>14</v>
      </c>
      <c r="E2600" s="26">
        <v>247</v>
      </c>
      <c r="F2600" s="9">
        <v>122</v>
      </c>
    </row>
    <row r="2601" spans="1:6" ht="15.75" x14ac:dyDescent="0.25">
      <c r="A2601" s="25" t="s">
        <v>854</v>
      </c>
      <c r="B2601" s="25" t="s">
        <v>64</v>
      </c>
      <c r="C2601" s="27">
        <v>73</v>
      </c>
      <c r="D2601" s="26">
        <v>34</v>
      </c>
      <c r="E2601" s="26">
        <v>8079</v>
      </c>
      <c r="F2601" s="9">
        <v>225</v>
      </c>
    </row>
    <row r="2602" spans="1:6" ht="15.75" x14ac:dyDescent="0.25">
      <c r="A2602" s="25" t="s">
        <v>855</v>
      </c>
      <c r="B2602" s="25" t="s">
        <v>64</v>
      </c>
      <c r="C2602" s="27">
        <v>3309</v>
      </c>
      <c r="D2602" s="26">
        <v>3</v>
      </c>
      <c r="E2602" s="26">
        <v>479</v>
      </c>
      <c r="F2602" s="9">
        <v>4161</v>
      </c>
    </row>
    <row r="2603" spans="1:6" ht="15.75" x14ac:dyDescent="0.25">
      <c r="A2603" s="25" t="s">
        <v>856</v>
      </c>
      <c r="B2603" s="25" t="s">
        <v>64</v>
      </c>
      <c r="C2603" s="27">
        <v>97</v>
      </c>
      <c r="D2603" s="26">
        <v>15</v>
      </c>
      <c r="E2603" s="26">
        <v>307</v>
      </c>
      <c r="F2603" s="9">
        <v>266</v>
      </c>
    </row>
    <row r="2604" spans="1:6" ht="15.75" x14ac:dyDescent="0.25">
      <c r="A2604" s="25" t="s">
        <v>857</v>
      </c>
      <c r="B2604" s="25" t="s">
        <v>64</v>
      </c>
      <c r="C2604" s="27">
        <v>78</v>
      </c>
      <c r="D2604" s="26">
        <v>0</v>
      </c>
      <c r="E2604" s="26">
        <v>0</v>
      </c>
      <c r="F2604" s="9">
        <v>242</v>
      </c>
    </row>
    <row r="2605" spans="1:6" ht="15.75" x14ac:dyDescent="0.25">
      <c r="A2605" s="25" t="s">
        <v>2900</v>
      </c>
      <c r="B2605" s="25" t="s">
        <v>64</v>
      </c>
      <c r="C2605" s="27">
        <v>0</v>
      </c>
      <c r="D2605" s="26">
        <v>2</v>
      </c>
      <c r="E2605" s="26">
        <v>9</v>
      </c>
      <c r="F2605" s="9">
        <v>19</v>
      </c>
    </row>
    <row r="2606" spans="1:6" ht="15.75" x14ac:dyDescent="0.25">
      <c r="A2606" s="25" t="s">
        <v>2901</v>
      </c>
      <c r="B2606" s="25" t="s">
        <v>64</v>
      </c>
      <c r="C2606" s="27">
        <v>17</v>
      </c>
      <c r="D2606" s="26">
        <v>11</v>
      </c>
      <c r="E2606" s="26">
        <v>2008</v>
      </c>
      <c r="F2606" s="9">
        <v>20</v>
      </c>
    </row>
    <row r="2607" spans="1:6" ht="15.75" x14ac:dyDescent="0.25">
      <c r="A2607" s="25" t="s">
        <v>858</v>
      </c>
      <c r="B2607" s="25" t="s">
        <v>64</v>
      </c>
      <c r="C2607" s="27">
        <v>740</v>
      </c>
      <c r="D2607" s="26">
        <v>155</v>
      </c>
      <c r="E2607" s="26">
        <v>22236</v>
      </c>
      <c r="F2607" s="9">
        <v>1300</v>
      </c>
    </row>
    <row r="2608" spans="1:6" ht="15.75" x14ac:dyDescent="0.25">
      <c r="A2608" s="25" t="s">
        <v>859</v>
      </c>
      <c r="B2608" s="25" t="s">
        <v>64</v>
      </c>
      <c r="C2608" s="27">
        <v>75</v>
      </c>
      <c r="D2608" s="26">
        <v>4</v>
      </c>
      <c r="E2608" s="26">
        <v>271</v>
      </c>
      <c r="F2608" s="9">
        <v>134</v>
      </c>
    </row>
    <row r="2609" spans="1:6" ht="15.75" x14ac:dyDescent="0.25">
      <c r="A2609" s="25" t="s">
        <v>2902</v>
      </c>
      <c r="B2609" s="25" t="s">
        <v>61</v>
      </c>
      <c r="C2609" s="27">
        <v>0</v>
      </c>
      <c r="D2609" s="26">
        <v>0</v>
      </c>
      <c r="E2609" s="26">
        <v>0</v>
      </c>
      <c r="F2609" s="9">
        <v>11</v>
      </c>
    </row>
    <row r="2610" spans="1:6" ht="15.75" x14ac:dyDescent="0.25">
      <c r="A2610" s="25" t="s">
        <v>860</v>
      </c>
      <c r="B2610" s="25" t="s">
        <v>64</v>
      </c>
      <c r="C2610" s="27">
        <v>356</v>
      </c>
      <c r="D2610" s="26">
        <v>23</v>
      </c>
      <c r="E2610" s="26">
        <v>893</v>
      </c>
      <c r="F2610" s="9">
        <v>431</v>
      </c>
    </row>
    <row r="2611" spans="1:6" ht="15.75" x14ac:dyDescent="0.25">
      <c r="A2611" s="25" t="s">
        <v>861</v>
      </c>
      <c r="B2611" s="25" t="s">
        <v>64</v>
      </c>
      <c r="C2611" s="27">
        <v>223</v>
      </c>
      <c r="D2611" s="26">
        <v>18</v>
      </c>
      <c r="E2611" s="26">
        <v>859</v>
      </c>
      <c r="F2611" s="9">
        <v>471</v>
      </c>
    </row>
    <row r="2612" spans="1:6" ht="15.75" x14ac:dyDescent="0.25">
      <c r="A2612" s="25" t="s">
        <v>862</v>
      </c>
      <c r="B2612" s="25" t="s">
        <v>64</v>
      </c>
      <c r="C2612" s="27">
        <v>496</v>
      </c>
      <c r="D2612" s="26">
        <v>281</v>
      </c>
      <c r="E2612" s="26">
        <v>27108</v>
      </c>
      <c r="F2612" s="9">
        <v>1321</v>
      </c>
    </row>
    <row r="2613" spans="1:6" ht="15.75" x14ac:dyDescent="0.25">
      <c r="A2613" s="25" t="s">
        <v>863</v>
      </c>
      <c r="B2613" s="25" t="s">
        <v>64</v>
      </c>
      <c r="C2613" s="27">
        <v>162</v>
      </c>
      <c r="D2613" s="26">
        <v>64</v>
      </c>
      <c r="E2613" s="26">
        <v>4300</v>
      </c>
      <c r="F2613" s="9">
        <v>444</v>
      </c>
    </row>
    <row r="2614" spans="1:6" ht="15.75" x14ac:dyDescent="0.25">
      <c r="A2614" s="25" t="s">
        <v>864</v>
      </c>
      <c r="B2614" s="25" t="s">
        <v>64</v>
      </c>
      <c r="C2614" s="27">
        <v>62</v>
      </c>
      <c r="D2614" s="26">
        <v>11</v>
      </c>
      <c r="E2614" s="26">
        <v>1102</v>
      </c>
      <c r="F2614" s="9">
        <v>106</v>
      </c>
    </row>
    <row r="2615" spans="1:6" ht="15.75" x14ac:dyDescent="0.25">
      <c r="A2615" s="25" t="s">
        <v>2903</v>
      </c>
      <c r="B2615" s="25" t="s">
        <v>64</v>
      </c>
      <c r="C2615" s="27">
        <v>2</v>
      </c>
      <c r="D2615" s="26">
        <v>2</v>
      </c>
      <c r="E2615" s="26">
        <v>178</v>
      </c>
      <c r="F2615" s="9">
        <v>31</v>
      </c>
    </row>
    <row r="2616" spans="1:6" ht="15.75" x14ac:dyDescent="0.25">
      <c r="A2616" s="25" t="s">
        <v>2904</v>
      </c>
      <c r="B2616" s="25" t="s">
        <v>64</v>
      </c>
      <c r="C2616" s="27">
        <v>56</v>
      </c>
      <c r="D2616" s="26">
        <v>210</v>
      </c>
      <c r="E2616" s="26">
        <v>21416</v>
      </c>
      <c r="F2616" s="9">
        <v>68</v>
      </c>
    </row>
    <row r="2617" spans="1:6" ht="15.75" x14ac:dyDescent="0.25">
      <c r="A2617" s="25" t="s">
        <v>865</v>
      </c>
      <c r="B2617" s="25" t="s">
        <v>64</v>
      </c>
      <c r="C2617" s="27">
        <v>115</v>
      </c>
      <c r="D2617" s="26">
        <v>66</v>
      </c>
      <c r="E2617" s="26">
        <v>4735</v>
      </c>
      <c r="F2617" s="9">
        <v>221</v>
      </c>
    </row>
    <row r="2618" spans="1:6" ht="15.75" x14ac:dyDescent="0.25">
      <c r="A2618" s="25" t="s">
        <v>866</v>
      </c>
      <c r="B2618" s="25" t="s">
        <v>64</v>
      </c>
      <c r="C2618" s="27">
        <v>172</v>
      </c>
      <c r="D2618" s="26">
        <v>10</v>
      </c>
      <c r="E2618" s="26">
        <v>6945</v>
      </c>
      <c r="F2618" s="9">
        <v>327</v>
      </c>
    </row>
    <row r="2619" spans="1:6" ht="15.75" x14ac:dyDescent="0.25">
      <c r="A2619" s="25" t="s">
        <v>2905</v>
      </c>
      <c r="B2619" s="25" t="s">
        <v>64</v>
      </c>
      <c r="C2619" s="27">
        <v>13</v>
      </c>
      <c r="D2619" s="26">
        <v>8</v>
      </c>
      <c r="E2619" s="26">
        <v>239</v>
      </c>
      <c r="F2619" s="9">
        <v>23</v>
      </c>
    </row>
    <row r="2620" spans="1:6" ht="15.75" x14ac:dyDescent="0.25">
      <c r="A2620" s="25" t="s">
        <v>2906</v>
      </c>
      <c r="B2620" s="25" t="s">
        <v>64</v>
      </c>
      <c r="C2620" s="27">
        <v>0</v>
      </c>
      <c r="D2620" s="26">
        <v>2</v>
      </c>
      <c r="E2620" s="26">
        <v>612</v>
      </c>
      <c r="F2620" s="9">
        <v>13</v>
      </c>
    </row>
    <row r="2621" spans="1:6" ht="15.75" x14ac:dyDescent="0.25">
      <c r="A2621" s="25" t="s">
        <v>2907</v>
      </c>
      <c r="B2621" s="25" t="s">
        <v>64</v>
      </c>
      <c r="C2621" s="27">
        <v>26</v>
      </c>
      <c r="D2621" s="26">
        <v>12</v>
      </c>
      <c r="E2621" s="26">
        <v>260</v>
      </c>
      <c r="F2621" s="9">
        <v>30</v>
      </c>
    </row>
    <row r="2622" spans="1:6" ht="15.75" x14ac:dyDescent="0.25">
      <c r="A2622" s="25" t="s">
        <v>2908</v>
      </c>
      <c r="B2622" s="25" t="s">
        <v>64</v>
      </c>
      <c r="C2622" s="27">
        <v>23</v>
      </c>
      <c r="D2622" s="26">
        <v>3</v>
      </c>
      <c r="E2622" s="26">
        <v>60</v>
      </c>
      <c r="F2622" s="9">
        <v>78</v>
      </c>
    </row>
    <row r="2623" spans="1:6" ht="15.75" x14ac:dyDescent="0.25">
      <c r="A2623" s="25" t="s">
        <v>867</v>
      </c>
      <c r="B2623" s="25" t="s">
        <v>64</v>
      </c>
      <c r="C2623" s="27">
        <v>244</v>
      </c>
      <c r="D2623" s="26">
        <v>102</v>
      </c>
      <c r="E2623" s="26">
        <v>15601</v>
      </c>
      <c r="F2623" s="9">
        <v>440</v>
      </c>
    </row>
    <row r="2624" spans="1:6" ht="15.75" x14ac:dyDescent="0.25">
      <c r="A2624" s="25" t="s">
        <v>868</v>
      </c>
      <c r="B2624" s="25" t="s">
        <v>61</v>
      </c>
      <c r="C2624" s="27">
        <v>85</v>
      </c>
      <c r="D2624" s="26">
        <v>149</v>
      </c>
      <c r="E2624" s="26">
        <v>4089</v>
      </c>
      <c r="F2624" s="9">
        <v>134</v>
      </c>
    </row>
    <row r="2625" spans="1:6" ht="15.75" x14ac:dyDescent="0.25">
      <c r="A2625" s="25" t="s">
        <v>869</v>
      </c>
      <c r="B2625" s="25" t="s">
        <v>61</v>
      </c>
      <c r="C2625" s="27">
        <v>252</v>
      </c>
      <c r="D2625" s="26">
        <v>1</v>
      </c>
      <c r="E2625" s="26">
        <v>6</v>
      </c>
      <c r="F2625" s="9">
        <v>1338</v>
      </c>
    </row>
    <row r="2626" spans="1:6" ht="15.75" x14ac:dyDescent="0.25">
      <c r="A2626" s="25" t="s">
        <v>2909</v>
      </c>
      <c r="B2626" s="25" t="s">
        <v>61</v>
      </c>
      <c r="C2626" s="27">
        <v>11</v>
      </c>
      <c r="D2626" s="26">
        <v>15</v>
      </c>
      <c r="E2626" s="26">
        <v>7748</v>
      </c>
      <c r="F2626" s="9">
        <v>39</v>
      </c>
    </row>
    <row r="2627" spans="1:6" ht="15.75" x14ac:dyDescent="0.25">
      <c r="A2627" s="25" t="s">
        <v>2910</v>
      </c>
      <c r="B2627" s="25" t="s">
        <v>61</v>
      </c>
      <c r="C2627" s="27">
        <v>30</v>
      </c>
      <c r="D2627" s="26">
        <v>10</v>
      </c>
      <c r="E2627" s="26">
        <v>2919</v>
      </c>
      <c r="F2627" s="9">
        <v>76</v>
      </c>
    </row>
    <row r="2628" spans="1:6" ht="15.75" x14ac:dyDescent="0.25">
      <c r="A2628" s="25" t="s">
        <v>870</v>
      </c>
      <c r="B2628" s="25" t="s">
        <v>64</v>
      </c>
      <c r="C2628" s="27">
        <v>311</v>
      </c>
      <c r="D2628" s="26">
        <v>9</v>
      </c>
      <c r="E2628" s="26">
        <v>2104</v>
      </c>
      <c r="F2628" s="9">
        <v>588</v>
      </c>
    </row>
    <row r="2629" spans="1:6" ht="15.75" x14ac:dyDescent="0.25">
      <c r="A2629" s="25" t="s">
        <v>871</v>
      </c>
      <c r="B2629" s="25" t="s">
        <v>61</v>
      </c>
      <c r="C2629" s="27">
        <v>93</v>
      </c>
      <c r="D2629" s="26">
        <v>79</v>
      </c>
      <c r="E2629" s="26">
        <v>1766</v>
      </c>
      <c r="F2629" s="9">
        <v>266</v>
      </c>
    </row>
    <row r="2630" spans="1:6" ht="15.75" x14ac:dyDescent="0.25">
      <c r="A2630" s="25" t="s">
        <v>872</v>
      </c>
      <c r="B2630" s="25" t="s">
        <v>61</v>
      </c>
      <c r="C2630" s="27">
        <v>355</v>
      </c>
      <c r="D2630" s="26">
        <v>188</v>
      </c>
      <c r="E2630" s="26">
        <v>21054</v>
      </c>
      <c r="F2630" s="9">
        <v>682</v>
      </c>
    </row>
    <row r="2631" spans="1:6" ht="15.75" x14ac:dyDescent="0.25">
      <c r="A2631" s="25" t="s">
        <v>873</v>
      </c>
      <c r="B2631" s="25" t="s">
        <v>61</v>
      </c>
      <c r="C2631" s="27">
        <v>50</v>
      </c>
      <c r="D2631" s="26">
        <v>150</v>
      </c>
      <c r="E2631" s="26">
        <v>13872</v>
      </c>
      <c r="F2631" s="9">
        <v>104</v>
      </c>
    </row>
    <row r="2632" spans="1:6" ht="15.75" x14ac:dyDescent="0.25">
      <c r="A2632" s="25" t="s">
        <v>874</v>
      </c>
      <c r="B2632" s="25" t="s">
        <v>64</v>
      </c>
      <c r="C2632" s="27">
        <v>88</v>
      </c>
      <c r="D2632" s="26">
        <v>3</v>
      </c>
      <c r="E2632" s="26">
        <v>85</v>
      </c>
      <c r="F2632" s="9">
        <v>281</v>
      </c>
    </row>
    <row r="2633" spans="1:6" ht="15.75" x14ac:dyDescent="0.25">
      <c r="A2633" s="25" t="s">
        <v>875</v>
      </c>
      <c r="B2633" s="25" t="s">
        <v>64</v>
      </c>
      <c r="C2633" s="27">
        <v>3823</v>
      </c>
      <c r="D2633" s="26">
        <v>714</v>
      </c>
      <c r="E2633" s="26">
        <v>122987</v>
      </c>
      <c r="F2633" s="9">
        <v>6535</v>
      </c>
    </row>
    <row r="2634" spans="1:6" ht="15.75" x14ac:dyDescent="0.25">
      <c r="A2634" s="25" t="s">
        <v>876</v>
      </c>
      <c r="B2634" s="25" t="s">
        <v>61</v>
      </c>
      <c r="C2634" s="27">
        <v>283</v>
      </c>
      <c r="D2634" s="26">
        <v>9</v>
      </c>
      <c r="E2634" s="26">
        <v>316</v>
      </c>
      <c r="F2634" s="9">
        <v>507</v>
      </c>
    </row>
    <row r="2635" spans="1:6" ht="15.75" x14ac:dyDescent="0.25">
      <c r="A2635" s="25" t="s">
        <v>877</v>
      </c>
      <c r="B2635" s="25" t="s">
        <v>64</v>
      </c>
      <c r="C2635" s="27">
        <v>261</v>
      </c>
      <c r="D2635" s="26">
        <v>136</v>
      </c>
      <c r="E2635" s="26">
        <v>16006</v>
      </c>
      <c r="F2635" s="9">
        <v>452</v>
      </c>
    </row>
    <row r="2636" spans="1:6" ht="15.75" x14ac:dyDescent="0.25">
      <c r="A2636" s="25" t="s">
        <v>878</v>
      </c>
      <c r="B2636" s="25" t="s">
        <v>64</v>
      </c>
      <c r="C2636" s="27">
        <v>90</v>
      </c>
      <c r="D2636" s="26">
        <v>51</v>
      </c>
      <c r="E2636" s="26">
        <v>6476</v>
      </c>
      <c r="F2636" s="9">
        <v>277</v>
      </c>
    </row>
    <row r="2637" spans="1:6" ht="15.75" x14ac:dyDescent="0.25">
      <c r="A2637" s="25" t="s">
        <v>879</v>
      </c>
      <c r="B2637" s="25" t="s">
        <v>64</v>
      </c>
      <c r="C2637" s="27">
        <v>271</v>
      </c>
      <c r="D2637" s="26">
        <v>5</v>
      </c>
      <c r="E2637" s="26">
        <v>226</v>
      </c>
      <c r="F2637" s="9">
        <v>478</v>
      </c>
    </row>
    <row r="2638" spans="1:6" ht="15.75" x14ac:dyDescent="0.25">
      <c r="A2638" s="25" t="s">
        <v>880</v>
      </c>
      <c r="B2638" s="25" t="s">
        <v>61</v>
      </c>
      <c r="C2638" s="27">
        <v>98</v>
      </c>
      <c r="D2638" s="26">
        <v>58</v>
      </c>
      <c r="E2638" s="26">
        <v>2851</v>
      </c>
      <c r="F2638" s="9">
        <v>533</v>
      </c>
    </row>
    <row r="2639" spans="1:6" ht="15.75" x14ac:dyDescent="0.25">
      <c r="A2639" s="25" t="s">
        <v>881</v>
      </c>
      <c r="B2639" s="25" t="s">
        <v>64</v>
      </c>
      <c r="C2639" s="27">
        <v>1337</v>
      </c>
      <c r="D2639" s="26">
        <v>355</v>
      </c>
      <c r="E2639" s="26">
        <v>56391</v>
      </c>
      <c r="F2639" s="9">
        <v>2866</v>
      </c>
    </row>
    <row r="2640" spans="1:6" ht="15.75" x14ac:dyDescent="0.25">
      <c r="A2640" s="25" t="s">
        <v>882</v>
      </c>
      <c r="B2640" s="25" t="s">
        <v>64</v>
      </c>
      <c r="C2640" s="27">
        <v>88</v>
      </c>
      <c r="D2640" s="26">
        <v>22</v>
      </c>
      <c r="E2640" s="26">
        <v>3885</v>
      </c>
      <c r="F2640" s="9">
        <v>370</v>
      </c>
    </row>
    <row r="2641" spans="1:6" ht="15.75" x14ac:dyDescent="0.25">
      <c r="A2641" s="25" t="s">
        <v>2911</v>
      </c>
      <c r="B2641" s="25" t="s">
        <v>64</v>
      </c>
      <c r="C2641" s="27">
        <v>0</v>
      </c>
      <c r="D2641" s="26">
        <v>17</v>
      </c>
      <c r="E2641" s="26">
        <v>1961</v>
      </c>
      <c r="F2641" s="9">
        <v>96</v>
      </c>
    </row>
    <row r="2642" spans="1:6" ht="15.75" x14ac:dyDescent="0.25">
      <c r="A2642" s="25" t="s">
        <v>883</v>
      </c>
      <c r="B2642" s="25" t="s">
        <v>64</v>
      </c>
      <c r="C2642" s="27">
        <v>1639</v>
      </c>
      <c r="D2642" s="26">
        <v>677</v>
      </c>
      <c r="E2642" s="26">
        <v>110144</v>
      </c>
      <c r="F2642" s="9">
        <v>2948</v>
      </c>
    </row>
    <row r="2643" spans="1:6" ht="15.75" x14ac:dyDescent="0.25">
      <c r="A2643" s="25" t="s">
        <v>884</v>
      </c>
      <c r="B2643" s="25" t="s">
        <v>64</v>
      </c>
      <c r="C2643" s="27">
        <v>1098</v>
      </c>
      <c r="D2643" s="26">
        <v>317</v>
      </c>
      <c r="E2643" s="26">
        <v>41122</v>
      </c>
      <c r="F2643" s="9">
        <v>3478</v>
      </c>
    </row>
    <row r="2644" spans="1:6" ht="15.75" x14ac:dyDescent="0.25">
      <c r="A2644" s="25" t="s">
        <v>885</v>
      </c>
      <c r="B2644" s="25" t="s">
        <v>61</v>
      </c>
      <c r="C2644" s="27">
        <v>315</v>
      </c>
      <c r="D2644" s="26">
        <v>235</v>
      </c>
      <c r="E2644" s="26">
        <v>44024</v>
      </c>
      <c r="F2644" s="9">
        <v>738</v>
      </c>
    </row>
    <row r="2645" spans="1:6" ht="15.75" x14ac:dyDescent="0.25">
      <c r="A2645" s="25" t="s">
        <v>2912</v>
      </c>
      <c r="B2645" s="25" t="s">
        <v>61</v>
      </c>
      <c r="C2645" s="27">
        <v>8</v>
      </c>
      <c r="D2645" s="26">
        <v>6</v>
      </c>
      <c r="E2645" s="26">
        <v>1035</v>
      </c>
      <c r="F2645" s="9">
        <v>40</v>
      </c>
    </row>
    <row r="2646" spans="1:6" ht="15.75" x14ac:dyDescent="0.25">
      <c r="A2646" s="25" t="s">
        <v>2913</v>
      </c>
      <c r="B2646" s="25" t="s">
        <v>64</v>
      </c>
      <c r="C2646" s="27">
        <v>0</v>
      </c>
      <c r="D2646" s="26">
        <v>5</v>
      </c>
      <c r="E2646" s="26">
        <v>215</v>
      </c>
      <c r="F2646" s="9">
        <v>9</v>
      </c>
    </row>
    <row r="2647" spans="1:6" ht="15.75" x14ac:dyDescent="0.25">
      <c r="A2647" s="25" t="s">
        <v>2914</v>
      </c>
      <c r="B2647" s="25" t="s">
        <v>61</v>
      </c>
      <c r="C2647" s="27">
        <v>0</v>
      </c>
      <c r="D2647" s="26">
        <v>5</v>
      </c>
      <c r="E2647" s="26">
        <v>168</v>
      </c>
      <c r="F2647" s="9">
        <v>19</v>
      </c>
    </row>
    <row r="2648" spans="1:6" ht="15.75" x14ac:dyDescent="0.25">
      <c r="A2648" s="25" t="s">
        <v>2915</v>
      </c>
      <c r="B2648" s="25" t="s">
        <v>64</v>
      </c>
      <c r="C2648" s="27">
        <v>20</v>
      </c>
      <c r="D2648" s="26">
        <v>18</v>
      </c>
      <c r="E2648" s="26">
        <v>401</v>
      </c>
      <c r="F2648" s="9">
        <v>68</v>
      </c>
    </row>
    <row r="2649" spans="1:6" ht="15.75" x14ac:dyDescent="0.25">
      <c r="A2649" s="25" t="s">
        <v>886</v>
      </c>
      <c r="B2649" s="25" t="s">
        <v>64</v>
      </c>
      <c r="C2649" s="27">
        <v>1022</v>
      </c>
      <c r="D2649" s="26">
        <v>1699</v>
      </c>
      <c r="E2649" s="26">
        <v>91280</v>
      </c>
      <c r="F2649" s="9">
        <v>1906</v>
      </c>
    </row>
    <row r="2650" spans="1:6" ht="15.75" x14ac:dyDescent="0.25">
      <c r="A2650" s="25" t="s">
        <v>887</v>
      </c>
      <c r="B2650" s="25" t="s">
        <v>64</v>
      </c>
      <c r="C2650" s="27">
        <v>268</v>
      </c>
      <c r="D2650" s="26">
        <v>113</v>
      </c>
      <c r="E2650" s="26">
        <v>6696</v>
      </c>
      <c r="F2650" s="9">
        <v>330</v>
      </c>
    </row>
    <row r="2651" spans="1:6" ht="15.75" x14ac:dyDescent="0.25">
      <c r="A2651" s="25" t="s">
        <v>888</v>
      </c>
      <c r="B2651" s="25" t="s">
        <v>64</v>
      </c>
      <c r="C2651" s="27">
        <v>692</v>
      </c>
      <c r="D2651" s="26">
        <v>1425</v>
      </c>
      <c r="E2651" s="26">
        <v>76920</v>
      </c>
      <c r="F2651" s="9">
        <v>897</v>
      </c>
    </row>
    <row r="2652" spans="1:6" ht="15.75" x14ac:dyDescent="0.25">
      <c r="A2652" s="25" t="s">
        <v>889</v>
      </c>
      <c r="B2652" s="25" t="s">
        <v>61</v>
      </c>
      <c r="C2652" s="27">
        <v>412</v>
      </c>
      <c r="D2652" s="26">
        <v>22</v>
      </c>
      <c r="E2652" s="26">
        <v>813</v>
      </c>
      <c r="F2652" s="9">
        <v>713</v>
      </c>
    </row>
    <row r="2653" spans="1:6" ht="15.75" x14ac:dyDescent="0.25">
      <c r="A2653" s="25" t="s">
        <v>890</v>
      </c>
      <c r="B2653" s="25" t="s">
        <v>61</v>
      </c>
      <c r="C2653" s="27">
        <v>93</v>
      </c>
      <c r="D2653" s="26">
        <v>63</v>
      </c>
      <c r="E2653" s="26">
        <v>12119</v>
      </c>
      <c r="F2653" s="9">
        <v>191</v>
      </c>
    </row>
    <row r="2654" spans="1:6" ht="15.75" x14ac:dyDescent="0.25">
      <c r="A2654" s="25" t="s">
        <v>891</v>
      </c>
      <c r="B2654" s="25" t="s">
        <v>64</v>
      </c>
      <c r="C2654" s="27">
        <v>1994</v>
      </c>
      <c r="D2654" s="26">
        <v>89</v>
      </c>
      <c r="E2654" s="26">
        <v>43017</v>
      </c>
      <c r="F2654" s="9">
        <v>2663</v>
      </c>
    </row>
    <row r="2655" spans="1:6" ht="15.75" x14ac:dyDescent="0.25">
      <c r="A2655" s="25" t="s">
        <v>892</v>
      </c>
      <c r="B2655" s="25" t="s">
        <v>64</v>
      </c>
      <c r="C2655" s="27">
        <v>501</v>
      </c>
      <c r="D2655" s="26">
        <v>35</v>
      </c>
      <c r="E2655" s="26">
        <v>4398</v>
      </c>
      <c r="F2655" s="9">
        <v>793</v>
      </c>
    </row>
    <row r="2656" spans="1:6" ht="15.75" x14ac:dyDescent="0.25">
      <c r="A2656" s="25" t="s">
        <v>893</v>
      </c>
      <c r="B2656" s="25" t="s">
        <v>61</v>
      </c>
      <c r="C2656" s="27">
        <v>674</v>
      </c>
      <c r="D2656" s="26">
        <v>205</v>
      </c>
      <c r="E2656" s="26">
        <v>12404</v>
      </c>
      <c r="F2656" s="9">
        <v>822</v>
      </c>
    </row>
    <row r="2657" spans="1:6" ht="15.75" x14ac:dyDescent="0.25">
      <c r="A2657" s="25" t="s">
        <v>2916</v>
      </c>
      <c r="B2657" s="25" t="s">
        <v>64</v>
      </c>
      <c r="C2657" s="27">
        <v>8</v>
      </c>
      <c r="D2657" s="26">
        <v>4</v>
      </c>
      <c r="E2657" s="26">
        <v>191</v>
      </c>
      <c r="F2657" s="9">
        <v>40</v>
      </c>
    </row>
    <row r="2658" spans="1:6" ht="15.75" x14ac:dyDescent="0.25">
      <c r="A2658" s="25" t="s">
        <v>2917</v>
      </c>
      <c r="B2658" s="25" t="s">
        <v>61</v>
      </c>
      <c r="C2658" s="27">
        <v>0</v>
      </c>
      <c r="D2658" s="26">
        <v>2</v>
      </c>
      <c r="E2658" s="26">
        <v>6</v>
      </c>
      <c r="F2658" s="9">
        <v>46</v>
      </c>
    </row>
    <row r="2659" spans="1:6" ht="15.75" x14ac:dyDescent="0.25">
      <c r="A2659" s="25" t="s">
        <v>894</v>
      </c>
      <c r="B2659" s="25" t="s">
        <v>61</v>
      </c>
      <c r="C2659" s="27">
        <v>87</v>
      </c>
      <c r="D2659" s="26">
        <v>43</v>
      </c>
      <c r="E2659" s="26">
        <v>799</v>
      </c>
      <c r="F2659" s="9">
        <v>137</v>
      </c>
    </row>
    <row r="2660" spans="1:6" ht="15.75" x14ac:dyDescent="0.25">
      <c r="A2660" s="25" t="s">
        <v>2918</v>
      </c>
      <c r="B2660" s="25" t="s">
        <v>61</v>
      </c>
      <c r="C2660" s="27">
        <v>59</v>
      </c>
      <c r="D2660" s="26">
        <v>192</v>
      </c>
      <c r="E2660" s="26">
        <v>18831</v>
      </c>
      <c r="F2660" s="9">
        <v>87</v>
      </c>
    </row>
    <row r="2661" spans="1:6" ht="15.75" x14ac:dyDescent="0.25">
      <c r="A2661" s="25" t="s">
        <v>895</v>
      </c>
      <c r="B2661" s="25" t="s">
        <v>61</v>
      </c>
      <c r="C2661" s="27">
        <v>94</v>
      </c>
      <c r="D2661" s="26">
        <v>28</v>
      </c>
      <c r="E2661" s="26">
        <v>1995</v>
      </c>
      <c r="F2661" s="9">
        <v>136</v>
      </c>
    </row>
    <row r="2662" spans="1:6" ht="15.75" x14ac:dyDescent="0.25">
      <c r="A2662" s="25" t="s">
        <v>896</v>
      </c>
      <c r="B2662" s="25" t="s">
        <v>61</v>
      </c>
      <c r="C2662" s="27">
        <v>85</v>
      </c>
      <c r="D2662" s="26">
        <v>653</v>
      </c>
      <c r="E2662" s="26">
        <v>55723</v>
      </c>
      <c r="F2662" s="9">
        <v>119</v>
      </c>
    </row>
    <row r="2663" spans="1:6" ht="15.75" x14ac:dyDescent="0.25">
      <c r="A2663" s="25" t="s">
        <v>897</v>
      </c>
      <c r="B2663" s="25" t="s">
        <v>64</v>
      </c>
      <c r="C2663" s="27">
        <v>783</v>
      </c>
      <c r="D2663" s="26">
        <v>169</v>
      </c>
      <c r="E2663" s="26">
        <v>16564</v>
      </c>
      <c r="F2663" s="9">
        <v>1132</v>
      </c>
    </row>
    <row r="2664" spans="1:6" ht="15.75" x14ac:dyDescent="0.25">
      <c r="A2664" s="25" t="s">
        <v>898</v>
      </c>
      <c r="B2664" s="25" t="s">
        <v>64</v>
      </c>
      <c r="C2664" s="27">
        <v>783</v>
      </c>
      <c r="D2664" s="26">
        <v>169</v>
      </c>
      <c r="E2664" s="26">
        <v>16564</v>
      </c>
      <c r="F2664" s="9">
        <v>1132</v>
      </c>
    </row>
    <row r="2665" spans="1:6" ht="15.75" x14ac:dyDescent="0.25">
      <c r="A2665" s="25" t="s">
        <v>899</v>
      </c>
      <c r="B2665" s="25" t="s">
        <v>61</v>
      </c>
      <c r="C2665" s="27">
        <v>46</v>
      </c>
      <c r="D2665" s="26">
        <v>19</v>
      </c>
      <c r="E2665" s="26">
        <v>410</v>
      </c>
      <c r="F2665" s="9">
        <v>131</v>
      </c>
    </row>
    <row r="2666" spans="1:6" ht="15.75" x14ac:dyDescent="0.25">
      <c r="A2666" s="25" t="s">
        <v>900</v>
      </c>
      <c r="B2666" s="25" t="s">
        <v>61</v>
      </c>
      <c r="C2666" s="27">
        <v>212</v>
      </c>
      <c r="D2666" s="26">
        <v>49</v>
      </c>
      <c r="E2666" s="26">
        <v>5577</v>
      </c>
      <c r="F2666" s="9">
        <v>855</v>
      </c>
    </row>
    <row r="2667" spans="1:6" ht="15.75" x14ac:dyDescent="0.25">
      <c r="A2667" s="25" t="s">
        <v>2919</v>
      </c>
      <c r="B2667" s="25" t="s">
        <v>61</v>
      </c>
      <c r="C2667" s="27">
        <v>15</v>
      </c>
      <c r="D2667" s="26">
        <v>27</v>
      </c>
      <c r="E2667" s="26">
        <v>4587</v>
      </c>
      <c r="F2667" s="9">
        <v>19</v>
      </c>
    </row>
    <row r="2668" spans="1:6" ht="15.75" x14ac:dyDescent="0.25">
      <c r="A2668" s="25" t="s">
        <v>901</v>
      </c>
      <c r="B2668" s="25" t="s">
        <v>61</v>
      </c>
      <c r="C2668" s="27">
        <v>501</v>
      </c>
      <c r="D2668" s="26">
        <v>205</v>
      </c>
      <c r="E2668" s="26">
        <v>17726</v>
      </c>
      <c r="F2668" s="9">
        <v>8244</v>
      </c>
    </row>
    <row r="2669" spans="1:6" ht="15.75" x14ac:dyDescent="0.25">
      <c r="A2669" s="25" t="s">
        <v>2920</v>
      </c>
      <c r="B2669" s="25" t="s">
        <v>61</v>
      </c>
      <c r="C2669" s="27">
        <v>3</v>
      </c>
      <c r="D2669" s="26">
        <v>2</v>
      </c>
      <c r="E2669" s="26">
        <v>18</v>
      </c>
      <c r="F2669" s="9">
        <v>80</v>
      </c>
    </row>
    <row r="2670" spans="1:6" ht="15.75" x14ac:dyDescent="0.25">
      <c r="A2670" s="25" t="s">
        <v>902</v>
      </c>
      <c r="B2670" s="25" t="s">
        <v>64</v>
      </c>
      <c r="C2670" s="27">
        <v>1668</v>
      </c>
      <c r="D2670" s="26">
        <v>181</v>
      </c>
      <c r="E2670" s="26">
        <v>7362</v>
      </c>
      <c r="F2670" s="9">
        <v>2317</v>
      </c>
    </row>
    <row r="2671" spans="1:6" ht="15.75" x14ac:dyDescent="0.25">
      <c r="A2671" s="25" t="s">
        <v>903</v>
      </c>
      <c r="B2671" s="25" t="s">
        <v>61</v>
      </c>
      <c r="C2671" s="27">
        <v>882</v>
      </c>
      <c r="D2671" s="26">
        <v>207</v>
      </c>
      <c r="E2671" s="26">
        <v>46504</v>
      </c>
      <c r="F2671" s="9">
        <v>2327</v>
      </c>
    </row>
    <row r="2672" spans="1:6" ht="15.75" x14ac:dyDescent="0.25">
      <c r="A2672" s="25" t="s">
        <v>2921</v>
      </c>
      <c r="B2672" s="25" t="s">
        <v>61</v>
      </c>
      <c r="C2672" s="27">
        <v>594</v>
      </c>
      <c r="D2672" s="26">
        <v>189</v>
      </c>
      <c r="E2672" s="26">
        <v>17156</v>
      </c>
      <c r="F2672" s="9">
        <v>910</v>
      </c>
    </row>
    <row r="2673" spans="1:6" ht="15.75" x14ac:dyDescent="0.25">
      <c r="A2673" s="25" t="s">
        <v>904</v>
      </c>
      <c r="B2673" s="25" t="s">
        <v>61</v>
      </c>
      <c r="C2673" s="27">
        <v>33</v>
      </c>
      <c r="D2673" s="26">
        <v>40</v>
      </c>
      <c r="E2673" s="26">
        <v>1046211</v>
      </c>
      <c r="F2673" s="9">
        <v>109</v>
      </c>
    </row>
    <row r="2674" spans="1:6" ht="15.75" x14ac:dyDescent="0.25">
      <c r="A2674" s="25" t="s">
        <v>905</v>
      </c>
      <c r="B2674" s="25" t="s">
        <v>61</v>
      </c>
      <c r="C2674" s="27">
        <v>693</v>
      </c>
      <c r="D2674" s="26">
        <v>598</v>
      </c>
      <c r="E2674" s="26">
        <v>49125</v>
      </c>
      <c r="F2674" s="9">
        <v>1421</v>
      </c>
    </row>
    <row r="2675" spans="1:6" ht="15.75" x14ac:dyDescent="0.25">
      <c r="A2675" s="25" t="s">
        <v>906</v>
      </c>
      <c r="B2675" s="25" t="s">
        <v>64</v>
      </c>
      <c r="C2675" s="27">
        <v>204</v>
      </c>
      <c r="D2675" s="26">
        <v>26</v>
      </c>
      <c r="E2675" s="26">
        <v>1240</v>
      </c>
      <c r="F2675" s="9">
        <v>268</v>
      </c>
    </row>
    <row r="2676" spans="1:6" ht="15.75" x14ac:dyDescent="0.25">
      <c r="A2676" s="25" t="s">
        <v>907</v>
      </c>
      <c r="B2676" s="25" t="s">
        <v>61</v>
      </c>
      <c r="C2676" s="27">
        <v>138</v>
      </c>
      <c r="D2676" s="26">
        <v>46</v>
      </c>
      <c r="E2676" s="26">
        <v>2624</v>
      </c>
      <c r="F2676" s="9">
        <v>249</v>
      </c>
    </row>
    <row r="2677" spans="1:6" ht="15.75" x14ac:dyDescent="0.25">
      <c r="A2677" s="25" t="s">
        <v>908</v>
      </c>
      <c r="B2677" s="25" t="s">
        <v>61</v>
      </c>
      <c r="C2677" s="27">
        <v>100</v>
      </c>
      <c r="D2677" s="26">
        <v>9</v>
      </c>
      <c r="E2677" s="26">
        <v>192</v>
      </c>
      <c r="F2677" s="9">
        <v>153</v>
      </c>
    </row>
    <row r="2678" spans="1:6" ht="15.75" x14ac:dyDescent="0.25">
      <c r="A2678" s="25" t="s">
        <v>2922</v>
      </c>
      <c r="B2678" s="25" t="s">
        <v>64</v>
      </c>
      <c r="C2678" s="27">
        <v>45</v>
      </c>
      <c r="D2678" s="26">
        <v>86</v>
      </c>
      <c r="E2678" s="26">
        <v>9288</v>
      </c>
      <c r="F2678" s="9">
        <v>53</v>
      </c>
    </row>
    <row r="2679" spans="1:6" ht="15.75" x14ac:dyDescent="0.25">
      <c r="A2679" s="25" t="s">
        <v>2923</v>
      </c>
      <c r="B2679" s="25" t="s">
        <v>64</v>
      </c>
      <c r="C2679" s="27">
        <v>0</v>
      </c>
      <c r="D2679" s="26">
        <v>1</v>
      </c>
      <c r="E2679" s="26">
        <v>2</v>
      </c>
      <c r="F2679" s="9">
        <v>10</v>
      </c>
    </row>
    <row r="2680" spans="1:6" ht="15.75" x14ac:dyDescent="0.25">
      <c r="A2680" s="25" t="s">
        <v>2924</v>
      </c>
      <c r="B2680" s="25" t="s">
        <v>61</v>
      </c>
      <c r="C2680" s="27">
        <v>41</v>
      </c>
      <c r="D2680" s="26">
        <v>167</v>
      </c>
      <c r="E2680" s="26">
        <v>6137</v>
      </c>
      <c r="F2680" s="9">
        <v>58</v>
      </c>
    </row>
    <row r="2681" spans="1:6" ht="15.75" x14ac:dyDescent="0.25">
      <c r="A2681" s="25" t="s">
        <v>909</v>
      </c>
      <c r="B2681" s="25" t="s">
        <v>61</v>
      </c>
      <c r="C2681" s="27">
        <v>164</v>
      </c>
      <c r="D2681" s="26">
        <v>145</v>
      </c>
      <c r="E2681" s="26">
        <v>8947</v>
      </c>
      <c r="F2681" s="9">
        <v>441</v>
      </c>
    </row>
    <row r="2682" spans="1:6" ht="15.75" x14ac:dyDescent="0.25">
      <c r="A2682" s="25" t="s">
        <v>910</v>
      </c>
      <c r="B2682" s="25" t="s">
        <v>61</v>
      </c>
      <c r="C2682" s="27">
        <v>272</v>
      </c>
      <c r="D2682" s="26">
        <v>34</v>
      </c>
      <c r="E2682" s="26">
        <v>2836</v>
      </c>
      <c r="F2682" s="9">
        <v>526</v>
      </c>
    </row>
    <row r="2683" spans="1:6" ht="15.75" x14ac:dyDescent="0.25">
      <c r="A2683" s="25" t="s">
        <v>2925</v>
      </c>
      <c r="B2683" s="25" t="s">
        <v>64</v>
      </c>
      <c r="C2683" s="27">
        <v>361</v>
      </c>
      <c r="D2683" s="26">
        <v>669</v>
      </c>
      <c r="E2683" s="26">
        <v>37741</v>
      </c>
      <c r="F2683" s="9">
        <v>1319</v>
      </c>
    </row>
    <row r="2684" spans="1:6" ht="15.75" x14ac:dyDescent="0.25">
      <c r="A2684" s="25" t="s">
        <v>911</v>
      </c>
      <c r="B2684" s="25" t="s">
        <v>64</v>
      </c>
      <c r="C2684" s="27">
        <v>44</v>
      </c>
      <c r="D2684" s="26">
        <v>1</v>
      </c>
      <c r="E2684" s="26">
        <v>8</v>
      </c>
      <c r="F2684" s="9">
        <v>111</v>
      </c>
    </row>
    <row r="2685" spans="1:6" ht="15.75" x14ac:dyDescent="0.25">
      <c r="A2685" s="25" t="s">
        <v>2926</v>
      </c>
      <c r="B2685" s="25" t="s">
        <v>64</v>
      </c>
      <c r="C2685" s="27">
        <v>7</v>
      </c>
      <c r="D2685" s="26">
        <v>2</v>
      </c>
      <c r="E2685" s="26">
        <v>226</v>
      </c>
      <c r="F2685" s="9">
        <v>24</v>
      </c>
    </row>
    <row r="2686" spans="1:6" ht="15.75" x14ac:dyDescent="0.25">
      <c r="A2686" s="25" t="s">
        <v>2927</v>
      </c>
      <c r="B2686" s="25" t="s">
        <v>64</v>
      </c>
      <c r="C2686" s="27">
        <v>23</v>
      </c>
      <c r="D2686" s="26">
        <v>21</v>
      </c>
      <c r="E2686" s="26">
        <v>2753</v>
      </c>
      <c r="F2686" s="9">
        <v>28</v>
      </c>
    </row>
    <row r="2687" spans="1:6" ht="15.75" x14ac:dyDescent="0.25">
      <c r="A2687" s="25" t="s">
        <v>912</v>
      </c>
      <c r="B2687" s="25" t="s">
        <v>64</v>
      </c>
      <c r="C2687" s="27">
        <v>815</v>
      </c>
      <c r="D2687" s="26">
        <v>514</v>
      </c>
      <c r="E2687" s="26">
        <v>21628</v>
      </c>
      <c r="F2687" s="9">
        <v>1315</v>
      </c>
    </row>
    <row r="2688" spans="1:6" ht="15.75" x14ac:dyDescent="0.25">
      <c r="A2688" s="25" t="s">
        <v>2928</v>
      </c>
      <c r="B2688" s="25" t="s">
        <v>64</v>
      </c>
      <c r="C2688" s="27">
        <v>0</v>
      </c>
      <c r="D2688" s="26">
        <v>1</v>
      </c>
      <c r="E2688" s="26">
        <v>26</v>
      </c>
      <c r="F2688" s="9">
        <v>5</v>
      </c>
    </row>
    <row r="2689" spans="1:6" ht="15.75" x14ac:dyDescent="0.25">
      <c r="A2689" s="25" t="s">
        <v>913</v>
      </c>
      <c r="B2689" s="25" t="s">
        <v>61</v>
      </c>
      <c r="C2689" s="27">
        <v>297</v>
      </c>
      <c r="D2689" s="26">
        <v>274</v>
      </c>
      <c r="E2689" s="26">
        <v>41303</v>
      </c>
      <c r="F2689" s="9">
        <v>575</v>
      </c>
    </row>
    <row r="2690" spans="1:6" ht="15.75" x14ac:dyDescent="0.25">
      <c r="A2690" s="25" t="s">
        <v>914</v>
      </c>
      <c r="B2690" s="25" t="s">
        <v>61</v>
      </c>
      <c r="C2690" s="27">
        <v>210</v>
      </c>
      <c r="D2690" s="26">
        <v>9</v>
      </c>
      <c r="E2690" s="26">
        <v>428</v>
      </c>
      <c r="F2690" s="9">
        <v>946</v>
      </c>
    </row>
    <row r="2691" spans="1:6" ht="15.75" x14ac:dyDescent="0.25">
      <c r="A2691" s="25" t="s">
        <v>915</v>
      </c>
      <c r="B2691" s="25" t="s">
        <v>64</v>
      </c>
      <c r="C2691" s="27">
        <v>3</v>
      </c>
      <c r="D2691" s="26">
        <v>1</v>
      </c>
      <c r="E2691" s="26">
        <v>8</v>
      </c>
      <c r="F2691" s="9">
        <v>127</v>
      </c>
    </row>
    <row r="2692" spans="1:6" ht="15.75" x14ac:dyDescent="0.25">
      <c r="A2692" s="25" t="s">
        <v>2929</v>
      </c>
      <c r="B2692" s="25" t="s">
        <v>64</v>
      </c>
      <c r="C2692" s="27">
        <v>20</v>
      </c>
      <c r="D2692" s="26">
        <v>4</v>
      </c>
      <c r="E2692" s="26">
        <v>52</v>
      </c>
      <c r="F2692" s="9">
        <v>48</v>
      </c>
    </row>
    <row r="2693" spans="1:6" ht="15.75" x14ac:dyDescent="0.25">
      <c r="A2693" s="25" t="s">
        <v>916</v>
      </c>
      <c r="B2693" s="25" t="s">
        <v>61</v>
      </c>
      <c r="C2693" s="27">
        <v>390</v>
      </c>
      <c r="D2693" s="26">
        <v>182</v>
      </c>
      <c r="E2693" s="26">
        <v>19443</v>
      </c>
      <c r="F2693" s="9">
        <v>803</v>
      </c>
    </row>
    <row r="2694" spans="1:6" ht="15.75" x14ac:dyDescent="0.25">
      <c r="A2694" s="25" t="s">
        <v>917</v>
      </c>
      <c r="B2694" s="25" t="s">
        <v>61</v>
      </c>
      <c r="C2694" s="27">
        <v>290</v>
      </c>
      <c r="D2694" s="26">
        <v>269</v>
      </c>
      <c r="E2694" s="26">
        <v>86423</v>
      </c>
      <c r="F2694" s="9">
        <v>374</v>
      </c>
    </row>
    <row r="2695" spans="1:6" ht="15.75" x14ac:dyDescent="0.25">
      <c r="A2695" s="25" t="s">
        <v>2930</v>
      </c>
      <c r="B2695" s="25" t="s">
        <v>64</v>
      </c>
      <c r="C2695" s="27">
        <v>0</v>
      </c>
      <c r="D2695" s="26">
        <v>0</v>
      </c>
      <c r="E2695" s="26">
        <v>0</v>
      </c>
      <c r="F2695" s="9">
        <v>10</v>
      </c>
    </row>
    <row r="2696" spans="1:6" ht="15.75" x14ac:dyDescent="0.25">
      <c r="A2696" s="25" t="s">
        <v>2931</v>
      </c>
      <c r="B2696" s="25" t="s">
        <v>64</v>
      </c>
      <c r="C2696" s="27">
        <v>0</v>
      </c>
      <c r="D2696" s="26">
        <v>0</v>
      </c>
      <c r="E2696" s="26">
        <v>0</v>
      </c>
      <c r="F2696" s="9">
        <v>7</v>
      </c>
    </row>
    <row r="2697" spans="1:6" ht="15.75" x14ac:dyDescent="0.25">
      <c r="A2697" s="25" t="s">
        <v>2932</v>
      </c>
      <c r="B2697" s="25" t="s">
        <v>64</v>
      </c>
      <c r="C2697" s="27">
        <v>49</v>
      </c>
      <c r="D2697" s="26">
        <v>0</v>
      </c>
      <c r="E2697" s="26">
        <v>0</v>
      </c>
      <c r="F2697" s="9">
        <v>64</v>
      </c>
    </row>
    <row r="2698" spans="1:6" ht="15.75" x14ac:dyDescent="0.25">
      <c r="A2698" s="25" t="s">
        <v>918</v>
      </c>
      <c r="B2698" s="25" t="s">
        <v>64</v>
      </c>
      <c r="C2698" s="27">
        <v>727</v>
      </c>
      <c r="D2698" s="26">
        <v>159</v>
      </c>
      <c r="E2698" s="26">
        <v>15894</v>
      </c>
      <c r="F2698" s="9">
        <v>1110</v>
      </c>
    </row>
    <row r="2699" spans="1:6" ht="15.75" x14ac:dyDescent="0.25">
      <c r="A2699" s="25" t="s">
        <v>2933</v>
      </c>
      <c r="B2699" s="25" t="s">
        <v>64</v>
      </c>
      <c r="C2699" s="27">
        <v>10</v>
      </c>
      <c r="D2699" s="26">
        <v>36</v>
      </c>
      <c r="E2699" s="26">
        <v>3562</v>
      </c>
      <c r="F2699" s="9">
        <v>20</v>
      </c>
    </row>
    <row r="2700" spans="1:6" ht="15.75" x14ac:dyDescent="0.25">
      <c r="A2700" s="25" t="s">
        <v>2934</v>
      </c>
      <c r="B2700" s="25" t="s">
        <v>64</v>
      </c>
      <c r="C2700" s="27">
        <v>9</v>
      </c>
      <c r="D2700" s="26">
        <v>3</v>
      </c>
      <c r="E2700" s="26">
        <v>41</v>
      </c>
      <c r="F2700" s="9">
        <v>26</v>
      </c>
    </row>
    <row r="2701" spans="1:6" ht="15.75" x14ac:dyDescent="0.25">
      <c r="A2701" s="25" t="s">
        <v>2935</v>
      </c>
      <c r="B2701" s="25" t="s">
        <v>64</v>
      </c>
      <c r="C2701" s="27">
        <v>24</v>
      </c>
      <c r="D2701" s="26">
        <v>27</v>
      </c>
      <c r="E2701" s="26">
        <v>3524</v>
      </c>
      <c r="F2701" s="9">
        <v>24</v>
      </c>
    </row>
    <row r="2702" spans="1:6" ht="15.75" x14ac:dyDescent="0.25">
      <c r="A2702" s="25" t="s">
        <v>919</v>
      </c>
      <c r="B2702" s="25" t="s">
        <v>61</v>
      </c>
      <c r="C2702" s="27">
        <v>109</v>
      </c>
      <c r="D2702" s="26">
        <v>145</v>
      </c>
      <c r="E2702" s="26">
        <v>16087</v>
      </c>
      <c r="F2702" s="9">
        <v>125</v>
      </c>
    </row>
    <row r="2703" spans="1:6" ht="15.75" x14ac:dyDescent="0.25">
      <c r="A2703" s="25" t="s">
        <v>920</v>
      </c>
      <c r="B2703" s="25" t="s">
        <v>64</v>
      </c>
      <c r="C2703" s="27">
        <v>182</v>
      </c>
      <c r="D2703" s="26">
        <v>80</v>
      </c>
      <c r="E2703" s="26">
        <v>12850</v>
      </c>
      <c r="F2703" s="9">
        <v>254</v>
      </c>
    </row>
    <row r="2704" spans="1:6" ht="15.75" x14ac:dyDescent="0.25">
      <c r="A2704" s="25" t="s">
        <v>921</v>
      </c>
      <c r="B2704" s="25" t="s">
        <v>64</v>
      </c>
      <c r="C2704" s="27">
        <v>536</v>
      </c>
      <c r="D2704" s="26">
        <v>81</v>
      </c>
      <c r="E2704" s="26">
        <v>4536</v>
      </c>
      <c r="F2704" s="9">
        <v>1631</v>
      </c>
    </row>
    <row r="2705" spans="1:6" ht="15.75" x14ac:dyDescent="0.25">
      <c r="A2705" s="25" t="s">
        <v>922</v>
      </c>
      <c r="B2705" s="25" t="s">
        <v>64</v>
      </c>
      <c r="C2705" s="27">
        <v>312</v>
      </c>
      <c r="D2705" s="26">
        <v>279</v>
      </c>
      <c r="E2705" s="26">
        <v>17002</v>
      </c>
      <c r="F2705" s="9">
        <v>1582</v>
      </c>
    </row>
    <row r="2706" spans="1:6" ht="15.75" x14ac:dyDescent="0.25">
      <c r="A2706" s="25" t="s">
        <v>2936</v>
      </c>
      <c r="B2706" s="25" t="s">
        <v>61</v>
      </c>
      <c r="C2706" s="27">
        <v>0</v>
      </c>
      <c r="D2706" s="26">
        <v>0</v>
      </c>
      <c r="E2706" s="26">
        <v>0</v>
      </c>
      <c r="F2706" s="9">
        <v>0</v>
      </c>
    </row>
    <row r="2707" spans="1:6" ht="15.75" x14ac:dyDescent="0.25">
      <c r="A2707" s="25" t="s">
        <v>923</v>
      </c>
      <c r="B2707" s="25" t="s">
        <v>61</v>
      </c>
      <c r="C2707" s="27">
        <v>447</v>
      </c>
      <c r="D2707" s="26">
        <v>116</v>
      </c>
      <c r="E2707" s="26">
        <v>12673</v>
      </c>
      <c r="F2707" s="9">
        <v>808</v>
      </c>
    </row>
    <row r="2708" spans="1:6" ht="15.75" x14ac:dyDescent="0.25">
      <c r="A2708" s="25" t="s">
        <v>2937</v>
      </c>
      <c r="B2708" s="25" t="s">
        <v>61</v>
      </c>
      <c r="C2708" s="27">
        <v>43</v>
      </c>
      <c r="D2708" s="26">
        <v>25</v>
      </c>
      <c r="E2708" s="26">
        <v>1468</v>
      </c>
      <c r="F2708" s="9">
        <v>99</v>
      </c>
    </row>
    <row r="2709" spans="1:6" ht="15.75" x14ac:dyDescent="0.25">
      <c r="A2709" s="25" t="s">
        <v>924</v>
      </c>
      <c r="B2709" s="25" t="s">
        <v>64</v>
      </c>
      <c r="C2709" s="27">
        <v>85</v>
      </c>
      <c r="D2709" s="26">
        <v>18</v>
      </c>
      <c r="E2709" s="26">
        <v>1236</v>
      </c>
      <c r="F2709" s="9">
        <v>173</v>
      </c>
    </row>
    <row r="2710" spans="1:6" ht="15.75" x14ac:dyDescent="0.25">
      <c r="A2710" s="25" t="s">
        <v>925</v>
      </c>
      <c r="B2710" s="25" t="s">
        <v>61</v>
      </c>
      <c r="C2710" s="27">
        <v>176</v>
      </c>
      <c r="D2710" s="26">
        <v>84</v>
      </c>
      <c r="E2710" s="26">
        <v>10485</v>
      </c>
      <c r="F2710" s="9">
        <v>296</v>
      </c>
    </row>
    <row r="2711" spans="1:6" ht="15.75" x14ac:dyDescent="0.25">
      <c r="A2711" s="25" t="s">
        <v>2938</v>
      </c>
      <c r="B2711" s="25" t="s">
        <v>61</v>
      </c>
      <c r="C2711" s="27">
        <v>0</v>
      </c>
      <c r="D2711" s="26">
        <v>0</v>
      </c>
      <c r="E2711" s="26">
        <v>0</v>
      </c>
      <c r="F2711" s="9">
        <v>16</v>
      </c>
    </row>
    <row r="2712" spans="1:6" ht="15.75" x14ac:dyDescent="0.25">
      <c r="A2712" s="25" t="s">
        <v>2939</v>
      </c>
      <c r="B2712" s="25" t="s">
        <v>64</v>
      </c>
      <c r="C2712" s="27">
        <v>13</v>
      </c>
      <c r="D2712" s="26">
        <v>12</v>
      </c>
      <c r="E2712" s="26">
        <v>765</v>
      </c>
      <c r="F2712" s="9">
        <v>52</v>
      </c>
    </row>
    <row r="2713" spans="1:6" ht="15.75" x14ac:dyDescent="0.25">
      <c r="A2713" s="25" t="s">
        <v>2940</v>
      </c>
      <c r="B2713" s="25" t="s">
        <v>64</v>
      </c>
      <c r="C2713" s="27">
        <v>3</v>
      </c>
      <c r="D2713" s="26">
        <v>2</v>
      </c>
      <c r="E2713" s="26">
        <v>92</v>
      </c>
      <c r="F2713" s="9">
        <v>22</v>
      </c>
    </row>
    <row r="2714" spans="1:6" ht="15.75" x14ac:dyDescent="0.25">
      <c r="A2714" s="25" t="s">
        <v>926</v>
      </c>
      <c r="B2714" s="25" t="s">
        <v>61</v>
      </c>
      <c r="C2714" s="27">
        <v>331</v>
      </c>
      <c r="D2714" s="26">
        <v>72</v>
      </c>
      <c r="E2714" s="26">
        <v>75273</v>
      </c>
      <c r="F2714" s="9">
        <v>943</v>
      </c>
    </row>
    <row r="2715" spans="1:6" ht="15.75" x14ac:dyDescent="0.25">
      <c r="A2715" s="25" t="s">
        <v>2941</v>
      </c>
      <c r="B2715" s="25" t="s">
        <v>61</v>
      </c>
      <c r="C2715" s="27">
        <v>5</v>
      </c>
      <c r="D2715" s="26">
        <v>7</v>
      </c>
      <c r="E2715" s="26">
        <v>3291</v>
      </c>
      <c r="F2715" s="9">
        <v>53</v>
      </c>
    </row>
    <row r="2716" spans="1:6" ht="15.75" x14ac:dyDescent="0.25">
      <c r="A2716" s="25" t="s">
        <v>2942</v>
      </c>
      <c r="B2716" s="25" t="s">
        <v>61</v>
      </c>
      <c r="C2716" s="27">
        <v>7</v>
      </c>
      <c r="D2716" s="26">
        <v>59</v>
      </c>
      <c r="E2716" s="26">
        <v>3659</v>
      </c>
      <c r="F2716" s="9">
        <v>10</v>
      </c>
    </row>
    <row r="2717" spans="1:6" ht="15.75" x14ac:dyDescent="0.25">
      <c r="A2717" s="25" t="s">
        <v>927</v>
      </c>
      <c r="B2717" s="25" t="s">
        <v>61</v>
      </c>
      <c r="C2717" s="27">
        <v>631</v>
      </c>
      <c r="D2717" s="26">
        <v>940</v>
      </c>
      <c r="E2717" s="26">
        <v>110568</v>
      </c>
      <c r="F2717" s="9">
        <v>832</v>
      </c>
    </row>
    <row r="2718" spans="1:6" ht="15.75" x14ac:dyDescent="0.25">
      <c r="A2718" s="25" t="s">
        <v>928</v>
      </c>
      <c r="B2718" s="25" t="s">
        <v>64</v>
      </c>
      <c r="C2718" s="27">
        <v>678</v>
      </c>
      <c r="D2718" s="26">
        <v>3</v>
      </c>
      <c r="E2718" s="26">
        <v>10</v>
      </c>
      <c r="F2718" s="9">
        <v>1245</v>
      </c>
    </row>
    <row r="2719" spans="1:6" ht="15.75" x14ac:dyDescent="0.25">
      <c r="A2719" s="25" t="s">
        <v>929</v>
      </c>
      <c r="B2719" s="25" t="s">
        <v>64</v>
      </c>
      <c r="C2719" s="27">
        <v>80</v>
      </c>
      <c r="D2719" s="26">
        <v>5</v>
      </c>
      <c r="E2719" s="26">
        <v>1491</v>
      </c>
      <c r="F2719" s="9">
        <v>133</v>
      </c>
    </row>
    <row r="2720" spans="1:6" ht="15.75" x14ac:dyDescent="0.25">
      <c r="A2720" s="25" t="s">
        <v>930</v>
      </c>
      <c r="B2720" s="25" t="s">
        <v>61</v>
      </c>
      <c r="C2720" s="27">
        <v>112</v>
      </c>
      <c r="D2720" s="26">
        <v>0</v>
      </c>
      <c r="E2720" s="26">
        <v>0</v>
      </c>
      <c r="F2720" s="9">
        <v>569</v>
      </c>
    </row>
    <row r="2721" spans="1:6" ht="15.75" x14ac:dyDescent="0.25">
      <c r="A2721" s="25" t="s">
        <v>2943</v>
      </c>
      <c r="B2721" s="25" t="s">
        <v>61</v>
      </c>
      <c r="C2721" s="27">
        <v>0</v>
      </c>
      <c r="D2721" s="26">
        <v>3</v>
      </c>
      <c r="E2721" s="26">
        <v>126</v>
      </c>
      <c r="F2721" s="9">
        <v>6</v>
      </c>
    </row>
    <row r="2722" spans="1:6" ht="15.75" x14ac:dyDescent="0.25">
      <c r="A2722" s="25" t="s">
        <v>931</v>
      </c>
      <c r="B2722" s="25" t="s">
        <v>64</v>
      </c>
      <c r="C2722" s="27">
        <v>6</v>
      </c>
      <c r="D2722" s="26">
        <v>8</v>
      </c>
      <c r="E2722" s="26">
        <v>6234</v>
      </c>
      <c r="F2722" s="9">
        <v>1588</v>
      </c>
    </row>
    <row r="2723" spans="1:6" ht="15.75" x14ac:dyDescent="0.25">
      <c r="A2723" s="25" t="s">
        <v>2944</v>
      </c>
      <c r="B2723" s="25" t="s">
        <v>64</v>
      </c>
      <c r="C2723" s="27">
        <v>0</v>
      </c>
      <c r="D2723" s="26">
        <v>1</v>
      </c>
      <c r="E2723" s="26">
        <v>101</v>
      </c>
      <c r="F2723" s="9">
        <v>97</v>
      </c>
    </row>
    <row r="2724" spans="1:6" ht="15.75" x14ac:dyDescent="0.25">
      <c r="A2724" s="25" t="s">
        <v>932</v>
      </c>
      <c r="B2724" s="25" t="s">
        <v>64</v>
      </c>
      <c r="C2724" s="27">
        <v>3</v>
      </c>
      <c r="D2724" s="26">
        <v>7</v>
      </c>
      <c r="E2724" s="26">
        <v>328</v>
      </c>
      <c r="F2724" s="9">
        <v>403</v>
      </c>
    </row>
    <row r="2725" spans="1:6" ht="15.75" x14ac:dyDescent="0.25">
      <c r="A2725" s="25" t="s">
        <v>2945</v>
      </c>
      <c r="B2725" s="25" t="s">
        <v>64</v>
      </c>
      <c r="C2725" s="27">
        <v>3</v>
      </c>
      <c r="D2725" s="26">
        <v>2</v>
      </c>
      <c r="E2725" s="26">
        <v>82</v>
      </c>
      <c r="F2725" s="9">
        <v>33</v>
      </c>
    </row>
    <row r="2726" spans="1:6" ht="15.75" x14ac:dyDescent="0.25">
      <c r="A2726" s="25" t="s">
        <v>933</v>
      </c>
      <c r="B2726" s="25" t="s">
        <v>64</v>
      </c>
      <c r="C2726" s="27">
        <v>125</v>
      </c>
      <c r="D2726" s="26">
        <v>22</v>
      </c>
      <c r="E2726" s="26">
        <v>2760</v>
      </c>
      <c r="F2726" s="9">
        <v>217</v>
      </c>
    </row>
    <row r="2727" spans="1:6" ht="15.75" x14ac:dyDescent="0.25">
      <c r="A2727" s="25" t="s">
        <v>934</v>
      </c>
      <c r="B2727" s="25" t="s">
        <v>61</v>
      </c>
      <c r="C2727" s="27">
        <v>879</v>
      </c>
      <c r="D2727" s="26">
        <v>1034</v>
      </c>
      <c r="E2727" s="26">
        <v>94382</v>
      </c>
      <c r="F2727" s="9">
        <v>1257</v>
      </c>
    </row>
    <row r="2728" spans="1:6" ht="15.75" x14ac:dyDescent="0.25">
      <c r="A2728" s="25" t="s">
        <v>935</v>
      </c>
      <c r="B2728" s="25" t="s">
        <v>64</v>
      </c>
      <c r="C2728" s="27">
        <v>96</v>
      </c>
      <c r="D2728" s="26">
        <v>7</v>
      </c>
      <c r="E2728" s="26">
        <v>441</v>
      </c>
      <c r="F2728" s="9">
        <v>156</v>
      </c>
    </row>
    <row r="2729" spans="1:6" ht="15.75" x14ac:dyDescent="0.25">
      <c r="A2729" s="25" t="s">
        <v>2946</v>
      </c>
      <c r="B2729" s="25" t="s">
        <v>61</v>
      </c>
      <c r="C2729" s="27">
        <v>330</v>
      </c>
      <c r="D2729" s="26">
        <v>2</v>
      </c>
      <c r="E2729" s="26">
        <v>583</v>
      </c>
      <c r="F2729" s="9">
        <v>866</v>
      </c>
    </row>
    <row r="2730" spans="1:6" ht="15.75" x14ac:dyDescent="0.25">
      <c r="A2730" s="25" t="s">
        <v>936</v>
      </c>
      <c r="B2730" s="25" t="s">
        <v>61</v>
      </c>
      <c r="C2730" s="27">
        <v>534</v>
      </c>
      <c r="D2730" s="26">
        <v>58</v>
      </c>
      <c r="E2730" s="26">
        <v>23636</v>
      </c>
      <c r="F2730" s="9">
        <v>859</v>
      </c>
    </row>
    <row r="2731" spans="1:6" ht="15.75" x14ac:dyDescent="0.25">
      <c r="A2731" s="25" t="s">
        <v>937</v>
      </c>
      <c r="B2731" s="25" t="s">
        <v>64</v>
      </c>
      <c r="C2731" s="27">
        <v>561</v>
      </c>
      <c r="D2731" s="26">
        <v>60</v>
      </c>
      <c r="E2731" s="26">
        <v>10012</v>
      </c>
      <c r="F2731" s="9">
        <v>3248</v>
      </c>
    </row>
    <row r="2732" spans="1:6" ht="15.75" x14ac:dyDescent="0.25">
      <c r="A2732" s="25" t="s">
        <v>938</v>
      </c>
      <c r="B2732" s="25" t="s">
        <v>64</v>
      </c>
      <c r="C2732" s="27">
        <v>214</v>
      </c>
      <c r="D2732" s="26">
        <v>119</v>
      </c>
      <c r="E2732" s="26">
        <v>9575</v>
      </c>
      <c r="F2732" s="9">
        <v>305</v>
      </c>
    </row>
    <row r="2733" spans="1:6" ht="15.75" x14ac:dyDescent="0.25">
      <c r="A2733" s="25" t="s">
        <v>939</v>
      </c>
      <c r="B2733" s="25" t="s">
        <v>61</v>
      </c>
      <c r="C2733" s="27">
        <v>1082</v>
      </c>
      <c r="D2733" s="26">
        <v>103</v>
      </c>
      <c r="E2733" s="26">
        <v>40266</v>
      </c>
      <c r="F2733" s="9">
        <v>1923</v>
      </c>
    </row>
    <row r="2734" spans="1:6" ht="15.75" x14ac:dyDescent="0.25">
      <c r="A2734" s="25" t="s">
        <v>940</v>
      </c>
      <c r="B2734" s="25" t="s">
        <v>64</v>
      </c>
      <c r="C2734" s="27">
        <v>637</v>
      </c>
      <c r="D2734" s="26">
        <v>0</v>
      </c>
      <c r="E2734" s="26">
        <v>0</v>
      </c>
      <c r="F2734" s="9">
        <v>996</v>
      </c>
    </row>
    <row r="2735" spans="1:6" ht="15.75" x14ac:dyDescent="0.25">
      <c r="A2735" s="25" t="s">
        <v>2947</v>
      </c>
      <c r="B2735" s="25" t="s">
        <v>64</v>
      </c>
      <c r="C2735" s="27">
        <v>11</v>
      </c>
      <c r="D2735" s="26">
        <v>4</v>
      </c>
      <c r="E2735" s="26">
        <v>431</v>
      </c>
      <c r="F2735" s="9">
        <v>19</v>
      </c>
    </row>
    <row r="2736" spans="1:6" ht="15.75" x14ac:dyDescent="0.25">
      <c r="A2736" s="25" t="s">
        <v>2948</v>
      </c>
      <c r="B2736" s="25" t="s">
        <v>64</v>
      </c>
      <c r="C2736" s="27">
        <v>28</v>
      </c>
      <c r="D2736" s="26">
        <v>38</v>
      </c>
      <c r="E2736" s="26">
        <v>1954</v>
      </c>
      <c r="F2736" s="9">
        <v>57</v>
      </c>
    </row>
    <row r="2737" spans="1:6" ht="15.75" x14ac:dyDescent="0.25">
      <c r="A2737" s="25" t="s">
        <v>2949</v>
      </c>
      <c r="B2737" s="25" t="s">
        <v>64</v>
      </c>
      <c r="C2737" s="27">
        <v>0</v>
      </c>
      <c r="D2737" s="26">
        <v>0</v>
      </c>
      <c r="E2737" s="26">
        <v>0</v>
      </c>
      <c r="F2737" s="9">
        <v>2</v>
      </c>
    </row>
    <row r="2738" spans="1:6" ht="15.75" x14ac:dyDescent="0.25">
      <c r="A2738" s="25" t="s">
        <v>2950</v>
      </c>
      <c r="B2738" s="25" t="s">
        <v>64</v>
      </c>
      <c r="C2738" s="27">
        <v>4</v>
      </c>
      <c r="D2738" s="26">
        <v>2</v>
      </c>
      <c r="E2738" s="26">
        <v>22</v>
      </c>
      <c r="F2738" s="9">
        <v>10</v>
      </c>
    </row>
    <row r="2739" spans="1:6" ht="15.75" x14ac:dyDescent="0.25">
      <c r="A2739" s="25" t="s">
        <v>2951</v>
      </c>
      <c r="B2739" s="25" t="s">
        <v>64</v>
      </c>
      <c r="C2739" s="27">
        <v>22</v>
      </c>
      <c r="D2739" s="26">
        <v>150</v>
      </c>
      <c r="E2739" s="26">
        <v>10683</v>
      </c>
      <c r="F2739" s="9">
        <v>68</v>
      </c>
    </row>
    <row r="2740" spans="1:6" ht="15.75" x14ac:dyDescent="0.25">
      <c r="A2740" s="25" t="s">
        <v>2952</v>
      </c>
      <c r="B2740" s="25" t="s">
        <v>61</v>
      </c>
      <c r="C2740" s="27">
        <v>80</v>
      </c>
      <c r="D2740" s="26">
        <v>85</v>
      </c>
      <c r="E2740" s="26">
        <v>66112</v>
      </c>
      <c r="F2740" s="9">
        <v>641</v>
      </c>
    </row>
    <row r="2741" spans="1:6" ht="15.75" x14ac:dyDescent="0.25">
      <c r="A2741" s="25" t="s">
        <v>941</v>
      </c>
      <c r="B2741" s="25" t="s">
        <v>64</v>
      </c>
      <c r="C2741" s="27">
        <v>152</v>
      </c>
      <c r="D2741" s="26">
        <v>5</v>
      </c>
      <c r="E2741" s="26">
        <v>147</v>
      </c>
      <c r="F2741" s="9">
        <v>224</v>
      </c>
    </row>
    <row r="2742" spans="1:6" ht="15.75" x14ac:dyDescent="0.25">
      <c r="A2742" s="25" t="s">
        <v>942</v>
      </c>
      <c r="B2742" s="25" t="s">
        <v>64</v>
      </c>
      <c r="C2742" s="27">
        <v>457</v>
      </c>
      <c r="D2742" s="26">
        <v>182</v>
      </c>
      <c r="E2742" s="26">
        <v>10773</v>
      </c>
      <c r="F2742" s="9">
        <v>989</v>
      </c>
    </row>
    <row r="2743" spans="1:6" ht="15.75" x14ac:dyDescent="0.25">
      <c r="A2743" s="25" t="s">
        <v>943</v>
      </c>
      <c r="B2743" s="25" t="s">
        <v>64</v>
      </c>
      <c r="C2743" s="27">
        <v>44</v>
      </c>
      <c r="D2743" s="26">
        <v>14</v>
      </c>
      <c r="E2743" s="26">
        <v>1440</v>
      </c>
      <c r="F2743" s="9">
        <v>167</v>
      </c>
    </row>
    <row r="2744" spans="1:6" ht="15.75" x14ac:dyDescent="0.25">
      <c r="A2744" s="25" t="s">
        <v>2953</v>
      </c>
      <c r="B2744" s="25" t="s">
        <v>64</v>
      </c>
      <c r="C2744" s="27">
        <v>4</v>
      </c>
      <c r="D2744" s="26">
        <v>6</v>
      </c>
      <c r="E2744" s="26">
        <v>1698</v>
      </c>
      <c r="F2744" s="9">
        <v>9</v>
      </c>
    </row>
    <row r="2745" spans="1:6" ht="15.75" x14ac:dyDescent="0.25">
      <c r="A2745" s="25" t="s">
        <v>944</v>
      </c>
      <c r="B2745" s="25" t="s">
        <v>64</v>
      </c>
      <c r="C2745" s="27">
        <v>55</v>
      </c>
      <c r="D2745" s="26">
        <v>20</v>
      </c>
      <c r="E2745" s="26">
        <v>3347</v>
      </c>
      <c r="F2745" s="9">
        <v>114</v>
      </c>
    </row>
    <row r="2746" spans="1:6" ht="15.75" x14ac:dyDescent="0.25">
      <c r="A2746" s="25" t="s">
        <v>945</v>
      </c>
      <c r="B2746" s="25" t="s">
        <v>64</v>
      </c>
      <c r="C2746" s="27">
        <v>54</v>
      </c>
      <c r="D2746" s="26">
        <v>10</v>
      </c>
      <c r="E2746" s="26">
        <v>618</v>
      </c>
      <c r="F2746" s="9">
        <v>335</v>
      </c>
    </row>
    <row r="2747" spans="1:6" ht="15.75" x14ac:dyDescent="0.25">
      <c r="A2747" s="25" t="s">
        <v>2954</v>
      </c>
      <c r="B2747" s="25" t="s">
        <v>64</v>
      </c>
      <c r="C2747" s="27">
        <v>26</v>
      </c>
      <c r="D2747" s="26">
        <v>5</v>
      </c>
      <c r="E2747" s="26">
        <v>2388</v>
      </c>
      <c r="F2747" s="9">
        <v>56</v>
      </c>
    </row>
    <row r="2748" spans="1:6" ht="15.75" x14ac:dyDescent="0.25">
      <c r="A2748" s="25" t="s">
        <v>2955</v>
      </c>
      <c r="B2748" s="25" t="s">
        <v>64</v>
      </c>
      <c r="C2748" s="27">
        <v>8</v>
      </c>
      <c r="D2748" s="26">
        <v>10</v>
      </c>
      <c r="E2748" s="26">
        <v>665</v>
      </c>
      <c r="F2748" s="9">
        <v>49</v>
      </c>
    </row>
    <row r="2749" spans="1:6" ht="15.75" x14ac:dyDescent="0.25">
      <c r="A2749" s="25" t="s">
        <v>946</v>
      </c>
      <c r="B2749" s="25" t="s">
        <v>64</v>
      </c>
      <c r="C2749" s="27">
        <v>50</v>
      </c>
      <c r="D2749" s="26">
        <v>26</v>
      </c>
      <c r="E2749" s="26">
        <v>1587</v>
      </c>
      <c r="F2749" s="9">
        <v>120</v>
      </c>
    </row>
    <row r="2750" spans="1:6" ht="15.75" x14ac:dyDescent="0.25">
      <c r="A2750" s="25" t="s">
        <v>2956</v>
      </c>
      <c r="B2750" s="25" t="s">
        <v>64</v>
      </c>
      <c r="C2750" s="27">
        <v>26</v>
      </c>
      <c r="D2750" s="26">
        <v>12</v>
      </c>
      <c r="E2750" s="26">
        <v>7410</v>
      </c>
      <c r="F2750" s="9">
        <v>42</v>
      </c>
    </row>
    <row r="2751" spans="1:6" ht="15.75" x14ac:dyDescent="0.25">
      <c r="A2751" s="25" t="s">
        <v>947</v>
      </c>
      <c r="B2751" s="25" t="s">
        <v>64</v>
      </c>
      <c r="C2751" s="27">
        <v>77</v>
      </c>
      <c r="D2751" s="26">
        <v>15</v>
      </c>
      <c r="E2751" s="26">
        <v>11154</v>
      </c>
      <c r="F2751" s="9">
        <v>144</v>
      </c>
    </row>
    <row r="2752" spans="1:6" ht="15.75" x14ac:dyDescent="0.25">
      <c r="A2752" s="25" t="s">
        <v>2957</v>
      </c>
      <c r="B2752" s="25" t="s">
        <v>64</v>
      </c>
      <c r="C2752" s="27">
        <v>26</v>
      </c>
      <c r="D2752" s="26">
        <v>22</v>
      </c>
      <c r="E2752" s="26">
        <v>3746</v>
      </c>
      <c r="F2752" s="9">
        <v>36</v>
      </c>
    </row>
    <row r="2753" spans="1:6" ht="15.75" x14ac:dyDescent="0.25">
      <c r="A2753" s="25" t="s">
        <v>2958</v>
      </c>
      <c r="B2753" s="25" t="s">
        <v>64</v>
      </c>
      <c r="C2753" s="27">
        <v>31</v>
      </c>
      <c r="D2753" s="26">
        <v>17</v>
      </c>
      <c r="E2753" s="26">
        <v>2785</v>
      </c>
      <c r="F2753" s="9">
        <v>38</v>
      </c>
    </row>
    <row r="2754" spans="1:6" ht="15.75" x14ac:dyDescent="0.25">
      <c r="A2754" s="25" t="s">
        <v>2959</v>
      </c>
      <c r="B2754" s="25" t="s">
        <v>64</v>
      </c>
      <c r="C2754" s="27">
        <v>14</v>
      </c>
      <c r="D2754" s="26">
        <v>12</v>
      </c>
      <c r="E2754" s="26">
        <v>1179</v>
      </c>
      <c r="F2754" s="9">
        <v>25</v>
      </c>
    </row>
    <row r="2755" spans="1:6" ht="15.75" x14ac:dyDescent="0.25">
      <c r="A2755" s="25" t="s">
        <v>948</v>
      </c>
      <c r="B2755" s="25" t="s">
        <v>64</v>
      </c>
      <c r="C2755" s="27">
        <v>43</v>
      </c>
      <c r="D2755" s="26">
        <v>68</v>
      </c>
      <c r="E2755" s="26">
        <v>7094</v>
      </c>
      <c r="F2755" s="9">
        <v>210</v>
      </c>
    </row>
    <row r="2756" spans="1:6" ht="15.75" x14ac:dyDescent="0.25">
      <c r="A2756" s="25" t="s">
        <v>949</v>
      </c>
      <c r="B2756" s="25" t="s">
        <v>64</v>
      </c>
      <c r="C2756" s="27">
        <v>34</v>
      </c>
      <c r="D2756" s="26">
        <v>30</v>
      </c>
      <c r="E2756" s="26">
        <v>1468</v>
      </c>
      <c r="F2756" s="9">
        <v>153</v>
      </c>
    </row>
    <row r="2757" spans="1:6" ht="15.75" x14ac:dyDescent="0.25">
      <c r="A2757" s="25" t="s">
        <v>2960</v>
      </c>
      <c r="B2757" s="25" t="s">
        <v>64</v>
      </c>
      <c r="C2757" s="27">
        <v>0</v>
      </c>
      <c r="D2757" s="26">
        <v>5</v>
      </c>
      <c r="E2757" s="26">
        <v>30</v>
      </c>
      <c r="F2757" s="9">
        <v>4</v>
      </c>
    </row>
    <row r="2758" spans="1:6" ht="15.75" x14ac:dyDescent="0.25">
      <c r="A2758" s="25" t="s">
        <v>950</v>
      </c>
      <c r="B2758" s="25" t="s">
        <v>64</v>
      </c>
      <c r="C2758" s="27">
        <v>331</v>
      </c>
      <c r="D2758" s="26">
        <v>47</v>
      </c>
      <c r="E2758" s="26">
        <v>15696</v>
      </c>
      <c r="F2758" s="9">
        <v>634</v>
      </c>
    </row>
    <row r="2759" spans="1:6" ht="15.75" x14ac:dyDescent="0.25">
      <c r="A2759" s="25" t="s">
        <v>951</v>
      </c>
      <c r="B2759" s="25" t="s">
        <v>64</v>
      </c>
      <c r="C2759" s="27">
        <v>212</v>
      </c>
      <c r="D2759" s="26">
        <v>37</v>
      </c>
      <c r="E2759" s="26">
        <v>2999</v>
      </c>
      <c r="F2759" s="9">
        <v>427</v>
      </c>
    </row>
    <row r="2760" spans="1:6" ht="15.75" x14ac:dyDescent="0.25">
      <c r="A2760" s="25" t="s">
        <v>2961</v>
      </c>
      <c r="B2760" s="25" t="s">
        <v>64</v>
      </c>
      <c r="C2760" s="27">
        <v>32</v>
      </c>
      <c r="D2760" s="26">
        <v>54</v>
      </c>
      <c r="E2760" s="26">
        <v>4179</v>
      </c>
      <c r="F2760" s="9">
        <v>89</v>
      </c>
    </row>
    <row r="2761" spans="1:6" ht="15.75" x14ac:dyDescent="0.25">
      <c r="A2761" s="25" t="s">
        <v>952</v>
      </c>
      <c r="B2761" s="25" t="s">
        <v>64</v>
      </c>
      <c r="C2761" s="27">
        <v>302</v>
      </c>
      <c r="D2761" s="26">
        <v>111</v>
      </c>
      <c r="E2761" s="26">
        <v>12785</v>
      </c>
      <c r="F2761" s="9">
        <v>1448</v>
      </c>
    </row>
    <row r="2762" spans="1:6" ht="15.75" x14ac:dyDescent="0.25">
      <c r="A2762" s="25" t="s">
        <v>953</v>
      </c>
      <c r="B2762" s="25" t="s">
        <v>64</v>
      </c>
      <c r="C2762" s="27">
        <v>78</v>
      </c>
      <c r="D2762" s="26">
        <v>6</v>
      </c>
      <c r="E2762" s="26">
        <v>689</v>
      </c>
      <c r="F2762" s="9">
        <v>189</v>
      </c>
    </row>
    <row r="2763" spans="1:6" ht="15.75" x14ac:dyDescent="0.25">
      <c r="A2763" s="25" t="s">
        <v>954</v>
      </c>
      <c r="B2763" s="25" t="s">
        <v>64</v>
      </c>
      <c r="C2763" s="27">
        <v>112</v>
      </c>
      <c r="D2763" s="26">
        <v>14</v>
      </c>
      <c r="E2763" s="26">
        <v>801</v>
      </c>
      <c r="F2763" s="9">
        <v>475</v>
      </c>
    </row>
    <row r="2764" spans="1:6" ht="15.75" x14ac:dyDescent="0.25">
      <c r="A2764" s="25" t="s">
        <v>955</v>
      </c>
      <c r="B2764" s="25" t="s">
        <v>61</v>
      </c>
      <c r="C2764" s="27">
        <v>422</v>
      </c>
      <c r="D2764" s="26">
        <v>102</v>
      </c>
      <c r="E2764" s="26">
        <v>4392</v>
      </c>
      <c r="F2764" s="9">
        <v>720</v>
      </c>
    </row>
    <row r="2765" spans="1:6" ht="15.75" x14ac:dyDescent="0.25">
      <c r="A2765" s="25" t="s">
        <v>956</v>
      </c>
      <c r="B2765" s="25" t="s">
        <v>61</v>
      </c>
      <c r="C2765" s="27">
        <v>25</v>
      </c>
      <c r="D2765" s="26">
        <v>11</v>
      </c>
      <c r="E2765" s="26">
        <v>901</v>
      </c>
      <c r="F2765" s="9">
        <v>113</v>
      </c>
    </row>
    <row r="2766" spans="1:6" ht="15.75" x14ac:dyDescent="0.25">
      <c r="A2766" s="25" t="s">
        <v>957</v>
      </c>
      <c r="B2766" s="25" t="s">
        <v>61</v>
      </c>
      <c r="C2766" s="27">
        <v>211</v>
      </c>
      <c r="D2766" s="26">
        <v>114</v>
      </c>
      <c r="E2766" s="26">
        <v>9148</v>
      </c>
      <c r="F2766" s="9">
        <v>429</v>
      </c>
    </row>
    <row r="2767" spans="1:6" ht="15.75" x14ac:dyDescent="0.25">
      <c r="A2767" s="25" t="s">
        <v>958</v>
      </c>
      <c r="B2767" s="25" t="s">
        <v>61</v>
      </c>
      <c r="C2767" s="27">
        <v>17</v>
      </c>
      <c r="D2767" s="26">
        <v>27</v>
      </c>
      <c r="E2767" s="26">
        <v>8183</v>
      </c>
      <c r="F2767" s="9">
        <v>417</v>
      </c>
    </row>
    <row r="2768" spans="1:6" ht="15.75" x14ac:dyDescent="0.25">
      <c r="A2768" s="25" t="s">
        <v>959</v>
      </c>
      <c r="B2768" s="25" t="s">
        <v>61</v>
      </c>
      <c r="C2768" s="27">
        <v>905</v>
      </c>
      <c r="D2768" s="26">
        <v>350</v>
      </c>
      <c r="E2768" s="26">
        <v>37448</v>
      </c>
      <c r="F2768" s="9">
        <v>1411</v>
      </c>
    </row>
    <row r="2769" spans="1:6" ht="15.75" x14ac:dyDescent="0.25">
      <c r="A2769" s="25" t="s">
        <v>960</v>
      </c>
      <c r="B2769" s="25" t="s">
        <v>64</v>
      </c>
      <c r="C2769" s="27">
        <v>588</v>
      </c>
      <c r="D2769" s="26">
        <v>11</v>
      </c>
      <c r="E2769" s="26">
        <v>651</v>
      </c>
      <c r="F2769" s="9">
        <v>889</v>
      </c>
    </row>
    <row r="2770" spans="1:6" ht="15.75" x14ac:dyDescent="0.25">
      <c r="A2770" s="25" t="s">
        <v>961</v>
      </c>
      <c r="B2770" s="25" t="s">
        <v>64</v>
      </c>
      <c r="C2770" s="27">
        <v>290</v>
      </c>
      <c r="D2770" s="26">
        <v>52</v>
      </c>
      <c r="E2770" s="26">
        <v>1253</v>
      </c>
      <c r="F2770" s="9">
        <v>479</v>
      </c>
    </row>
    <row r="2771" spans="1:6" ht="15.75" x14ac:dyDescent="0.25">
      <c r="A2771" s="25" t="s">
        <v>962</v>
      </c>
      <c r="B2771" s="25" t="s">
        <v>64</v>
      </c>
      <c r="C2771" s="27">
        <v>9307</v>
      </c>
      <c r="D2771" s="26">
        <v>1318</v>
      </c>
      <c r="E2771" s="26">
        <v>140660</v>
      </c>
      <c r="F2771" s="9">
        <v>16018</v>
      </c>
    </row>
    <row r="2772" spans="1:6" ht="15.75" x14ac:dyDescent="0.25">
      <c r="A2772" s="25" t="s">
        <v>963</v>
      </c>
      <c r="B2772" s="25" t="s">
        <v>64</v>
      </c>
      <c r="C2772" s="27">
        <v>113</v>
      </c>
      <c r="D2772" s="26">
        <v>10</v>
      </c>
      <c r="E2772" s="26">
        <v>1310</v>
      </c>
      <c r="F2772" s="9">
        <v>350</v>
      </c>
    </row>
    <row r="2773" spans="1:6" ht="15.75" x14ac:dyDescent="0.25">
      <c r="A2773" s="25" t="s">
        <v>2962</v>
      </c>
      <c r="B2773" s="25" t="s">
        <v>64</v>
      </c>
      <c r="C2773" s="27">
        <v>15</v>
      </c>
      <c r="D2773" s="26">
        <v>0</v>
      </c>
      <c r="E2773" s="26">
        <v>0</v>
      </c>
      <c r="F2773" s="9">
        <v>84</v>
      </c>
    </row>
    <row r="2774" spans="1:6" ht="15.75" x14ac:dyDescent="0.25">
      <c r="A2774" s="25" t="s">
        <v>964</v>
      </c>
      <c r="B2774" s="25" t="s">
        <v>64</v>
      </c>
      <c r="C2774" s="27">
        <v>1046</v>
      </c>
      <c r="D2774" s="26">
        <v>61</v>
      </c>
      <c r="E2774" s="26">
        <v>3146</v>
      </c>
      <c r="F2774" s="9">
        <v>3439</v>
      </c>
    </row>
    <row r="2775" spans="1:6" ht="15.75" x14ac:dyDescent="0.25">
      <c r="A2775" s="25" t="s">
        <v>2963</v>
      </c>
      <c r="B2775" s="25" t="s">
        <v>64</v>
      </c>
      <c r="C2775" s="27">
        <v>24</v>
      </c>
      <c r="D2775" s="26">
        <v>5</v>
      </c>
      <c r="E2775" s="26">
        <v>949</v>
      </c>
      <c r="F2775" s="9">
        <v>32</v>
      </c>
    </row>
    <row r="2776" spans="1:6" ht="15.75" x14ac:dyDescent="0.25">
      <c r="A2776" s="25" t="s">
        <v>965</v>
      </c>
      <c r="B2776" s="25" t="s">
        <v>64</v>
      </c>
      <c r="C2776" s="27">
        <v>108</v>
      </c>
      <c r="D2776" s="26">
        <v>7</v>
      </c>
      <c r="E2776" s="26">
        <v>295</v>
      </c>
      <c r="F2776" s="9">
        <v>215</v>
      </c>
    </row>
    <row r="2777" spans="1:6" ht="15.75" x14ac:dyDescent="0.25">
      <c r="A2777" s="25" t="s">
        <v>2964</v>
      </c>
      <c r="B2777" s="25" t="s">
        <v>64</v>
      </c>
      <c r="C2777" s="27">
        <v>24</v>
      </c>
      <c r="D2777" s="26">
        <v>2</v>
      </c>
      <c r="E2777" s="26">
        <v>20</v>
      </c>
      <c r="F2777" s="9">
        <v>35</v>
      </c>
    </row>
    <row r="2778" spans="1:6" ht="15.75" x14ac:dyDescent="0.25">
      <c r="A2778" s="25" t="s">
        <v>966</v>
      </c>
      <c r="B2778" s="25" t="s">
        <v>64</v>
      </c>
      <c r="C2778" s="27">
        <v>461</v>
      </c>
      <c r="D2778" s="26">
        <v>269</v>
      </c>
      <c r="E2778" s="26">
        <v>27645</v>
      </c>
      <c r="F2778" s="9">
        <v>931</v>
      </c>
    </row>
    <row r="2779" spans="1:6" ht="15.75" x14ac:dyDescent="0.25">
      <c r="A2779" s="25" t="s">
        <v>967</v>
      </c>
      <c r="B2779" s="25" t="s">
        <v>64</v>
      </c>
      <c r="C2779" s="27">
        <v>1174</v>
      </c>
      <c r="D2779" s="26">
        <v>548</v>
      </c>
      <c r="E2779" s="26">
        <v>56081</v>
      </c>
      <c r="F2779" s="9">
        <v>3302</v>
      </c>
    </row>
    <row r="2780" spans="1:6" ht="15.75" x14ac:dyDescent="0.25">
      <c r="A2780" s="25" t="s">
        <v>2965</v>
      </c>
      <c r="B2780" s="25" t="s">
        <v>64</v>
      </c>
      <c r="C2780" s="27">
        <v>27</v>
      </c>
      <c r="D2780" s="26">
        <v>5</v>
      </c>
      <c r="E2780" s="26">
        <v>148</v>
      </c>
      <c r="F2780" s="9">
        <v>83</v>
      </c>
    </row>
    <row r="2781" spans="1:6" ht="15.75" x14ac:dyDescent="0.25">
      <c r="A2781" s="25" t="s">
        <v>2966</v>
      </c>
      <c r="B2781" s="25" t="s">
        <v>64</v>
      </c>
      <c r="C2781" s="27">
        <v>22</v>
      </c>
      <c r="D2781" s="26">
        <v>1</v>
      </c>
      <c r="E2781" s="26">
        <v>122</v>
      </c>
      <c r="F2781" s="9">
        <v>38</v>
      </c>
    </row>
    <row r="2782" spans="1:6" ht="15.75" x14ac:dyDescent="0.25">
      <c r="A2782" s="25" t="s">
        <v>968</v>
      </c>
      <c r="B2782" s="25" t="s">
        <v>64</v>
      </c>
      <c r="C2782" s="27">
        <v>122</v>
      </c>
      <c r="D2782" s="26">
        <v>1</v>
      </c>
      <c r="E2782" s="26">
        <v>2</v>
      </c>
      <c r="F2782" s="9">
        <v>383</v>
      </c>
    </row>
    <row r="2783" spans="1:6" ht="15.75" x14ac:dyDescent="0.25">
      <c r="A2783" s="25" t="s">
        <v>2967</v>
      </c>
      <c r="B2783" s="25" t="s">
        <v>64</v>
      </c>
      <c r="C2783" s="27">
        <v>6</v>
      </c>
      <c r="D2783" s="26">
        <v>6</v>
      </c>
      <c r="E2783" s="26">
        <v>514</v>
      </c>
      <c r="F2783" s="9">
        <v>43</v>
      </c>
    </row>
    <row r="2784" spans="1:6" ht="15.75" x14ac:dyDescent="0.25">
      <c r="A2784" s="25" t="s">
        <v>969</v>
      </c>
      <c r="B2784" s="25" t="s">
        <v>64</v>
      </c>
      <c r="C2784" s="27">
        <v>19</v>
      </c>
      <c r="D2784" s="26">
        <v>8</v>
      </c>
      <c r="E2784" s="26">
        <v>428</v>
      </c>
      <c r="F2784" s="9">
        <v>133</v>
      </c>
    </row>
    <row r="2785" spans="1:6" ht="15.75" x14ac:dyDescent="0.25">
      <c r="A2785" s="25" t="s">
        <v>970</v>
      </c>
      <c r="B2785" s="25" t="s">
        <v>64</v>
      </c>
      <c r="C2785" s="27">
        <v>18</v>
      </c>
      <c r="D2785" s="26">
        <v>2</v>
      </c>
      <c r="E2785" s="26">
        <v>14</v>
      </c>
      <c r="F2785" s="9">
        <v>165</v>
      </c>
    </row>
    <row r="2786" spans="1:6" ht="15.75" x14ac:dyDescent="0.25">
      <c r="A2786" s="25" t="s">
        <v>971</v>
      </c>
      <c r="B2786" s="25" t="s">
        <v>64</v>
      </c>
      <c r="C2786" s="27">
        <v>74</v>
      </c>
      <c r="D2786" s="26">
        <v>28</v>
      </c>
      <c r="E2786" s="26">
        <v>3169</v>
      </c>
      <c r="F2786" s="9">
        <v>202</v>
      </c>
    </row>
    <row r="2787" spans="1:6" ht="15.75" x14ac:dyDescent="0.25">
      <c r="A2787" s="25" t="s">
        <v>2968</v>
      </c>
      <c r="B2787" s="25" t="s">
        <v>64</v>
      </c>
      <c r="C2787" s="27">
        <v>7</v>
      </c>
      <c r="D2787" s="26">
        <v>0</v>
      </c>
      <c r="E2787" s="26">
        <v>0</v>
      </c>
      <c r="F2787" s="9">
        <v>32</v>
      </c>
    </row>
    <row r="2788" spans="1:6" ht="15.75" x14ac:dyDescent="0.25">
      <c r="A2788" s="25" t="s">
        <v>2969</v>
      </c>
      <c r="B2788" s="25" t="s">
        <v>64</v>
      </c>
      <c r="C2788" s="27">
        <v>31</v>
      </c>
      <c r="D2788" s="26">
        <v>3</v>
      </c>
      <c r="E2788" s="26">
        <v>78</v>
      </c>
      <c r="F2788" s="9">
        <v>76</v>
      </c>
    </row>
    <row r="2789" spans="1:6" ht="15.75" x14ac:dyDescent="0.25">
      <c r="A2789" s="25" t="s">
        <v>972</v>
      </c>
      <c r="B2789" s="25" t="s">
        <v>64</v>
      </c>
      <c r="C2789" s="27">
        <v>63</v>
      </c>
      <c r="D2789" s="26">
        <v>20</v>
      </c>
      <c r="E2789" s="26">
        <v>668</v>
      </c>
      <c r="F2789" s="9">
        <v>199</v>
      </c>
    </row>
    <row r="2790" spans="1:6" ht="15.75" x14ac:dyDescent="0.25">
      <c r="A2790" s="25" t="s">
        <v>2970</v>
      </c>
      <c r="B2790" s="25" t="s">
        <v>64</v>
      </c>
      <c r="C2790" s="27">
        <v>0</v>
      </c>
      <c r="D2790" s="26">
        <v>0</v>
      </c>
      <c r="E2790" s="26">
        <v>0</v>
      </c>
      <c r="F2790" s="9">
        <v>13</v>
      </c>
    </row>
    <row r="2791" spans="1:6" ht="15.75" x14ac:dyDescent="0.25">
      <c r="A2791" s="25" t="s">
        <v>2971</v>
      </c>
      <c r="B2791" s="25" t="s">
        <v>61</v>
      </c>
      <c r="C2791" s="27">
        <v>0</v>
      </c>
      <c r="D2791" s="26">
        <v>10</v>
      </c>
      <c r="E2791" s="26">
        <v>1451</v>
      </c>
      <c r="F2791" s="9">
        <v>5</v>
      </c>
    </row>
    <row r="2792" spans="1:6" ht="15.75" x14ac:dyDescent="0.25">
      <c r="A2792" s="25" t="s">
        <v>973</v>
      </c>
      <c r="B2792" s="25" t="s">
        <v>64</v>
      </c>
      <c r="C2792" s="27">
        <v>961</v>
      </c>
      <c r="D2792" s="26">
        <v>59</v>
      </c>
      <c r="E2792" s="26">
        <v>15350</v>
      </c>
      <c r="F2792" s="9">
        <v>1561</v>
      </c>
    </row>
    <row r="2793" spans="1:6" ht="15.75" x14ac:dyDescent="0.25">
      <c r="A2793" s="25" t="s">
        <v>974</v>
      </c>
      <c r="B2793" s="25" t="s">
        <v>64</v>
      </c>
      <c r="C2793" s="27">
        <v>175</v>
      </c>
      <c r="D2793" s="26">
        <v>6</v>
      </c>
      <c r="E2793" s="26">
        <v>1700</v>
      </c>
      <c r="F2793" s="9">
        <v>333</v>
      </c>
    </row>
    <row r="2794" spans="1:6" ht="15.75" x14ac:dyDescent="0.25">
      <c r="A2794" s="25" t="s">
        <v>975</v>
      </c>
      <c r="B2794" s="25" t="s">
        <v>64</v>
      </c>
      <c r="C2794" s="27">
        <v>937</v>
      </c>
      <c r="D2794" s="26">
        <v>68</v>
      </c>
      <c r="E2794" s="26">
        <v>10406</v>
      </c>
      <c r="F2794" s="9">
        <v>1315</v>
      </c>
    </row>
    <row r="2795" spans="1:6" ht="15.75" x14ac:dyDescent="0.25">
      <c r="A2795" s="25" t="s">
        <v>976</v>
      </c>
      <c r="B2795" s="25" t="s">
        <v>61</v>
      </c>
      <c r="C2795" s="27">
        <v>243</v>
      </c>
      <c r="D2795" s="26">
        <v>118</v>
      </c>
      <c r="E2795" s="26">
        <v>13748</v>
      </c>
      <c r="F2795" s="9">
        <v>499</v>
      </c>
    </row>
    <row r="2796" spans="1:6" ht="15.75" x14ac:dyDescent="0.25">
      <c r="A2796" s="25" t="s">
        <v>977</v>
      </c>
      <c r="B2796" s="25" t="s">
        <v>61</v>
      </c>
      <c r="C2796" s="27">
        <v>553</v>
      </c>
      <c r="D2796" s="26">
        <v>296</v>
      </c>
      <c r="E2796" s="26">
        <v>21765</v>
      </c>
      <c r="F2796" s="9">
        <v>654</v>
      </c>
    </row>
    <row r="2797" spans="1:6" ht="15.75" x14ac:dyDescent="0.25">
      <c r="A2797" s="25" t="s">
        <v>978</v>
      </c>
      <c r="B2797" s="25" t="s">
        <v>64</v>
      </c>
      <c r="C2797" s="27">
        <v>114</v>
      </c>
      <c r="D2797" s="26">
        <v>17</v>
      </c>
      <c r="E2797" s="26">
        <v>577</v>
      </c>
      <c r="F2797" s="9">
        <v>172</v>
      </c>
    </row>
    <row r="2798" spans="1:6" ht="15.75" x14ac:dyDescent="0.25">
      <c r="A2798" s="25" t="s">
        <v>2972</v>
      </c>
      <c r="B2798" s="25" t="s">
        <v>64</v>
      </c>
      <c r="C2798" s="27">
        <v>22</v>
      </c>
      <c r="D2798" s="26">
        <v>2</v>
      </c>
      <c r="E2798" s="26">
        <v>40</v>
      </c>
      <c r="F2798" s="9">
        <v>54</v>
      </c>
    </row>
    <row r="2799" spans="1:6" ht="15.75" x14ac:dyDescent="0.25">
      <c r="A2799" s="25" t="s">
        <v>979</v>
      </c>
      <c r="B2799" s="25" t="s">
        <v>64</v>
      </c>
      <c r="C2799" s="27">
        <v>175</v>
      </c>
      <c r="D2799" s="26">
        <v>41</v>
      </c>
      <c r="E2799" s="26">
        <v>4377</v>
      </c>
      <c r="F2799" s="9">
        <v>310</v>
      </c>
    </row>
    <row r="2800" spans="1:6" ht="15.75" x14ac:dyDescent="0.25">
      <c r="A2800" s="25" t="s">
        <v>2973</v>
      </c>
      <c r="B2800" s="25" t="s">
        <v>64</v>
      </c>
      <c r="C2800" s="27">
        <v>0</v>
      </c>
      <c r="D2800" s="26">
        <v>0</v>
      </c>
      <c r="E2800" s="26">
        <v>0</v>
      </c>
      <c r="F2800" s="9">
        <v>1</v>
      </c>
    </row>
    <row r="2801" spans="1:6" ht="15.75" x14ac:dyDescent="0.25">
      <c r="A2801" s="25" t="s">
        <v>980</v>
      </c>
      <c r="B2801" s="25" t="s">
        <v>61</v>
      </c>
      <c r="C2801" s="27">
        <v>254</v>
      </c>
      <c r="D2801" s="26">
        <v>723</v>
      </c>
      <c r="E2801" s="26">
        <v>78035</v>
      </c>
      <c r="F2801" s="9">
        <v>301</v>
      </c>
    </row>
    <row r="2802" spans="1:6" ht="15.75" x14ac:dyDescent="0.25">
      <c r="A2802" s="25" t="s">
        <v>981</v>
      </c>
      <c r="B2802" s="25" t="s">
        <v>61</v>
      </c>
      <c r="C2802" s="27">
        <v>1235</v>
      </c>
      <c r="D2802" s="26">
        <v>1112</v>
      </c>
      <c r="E2802" s="26">
        <v>46831</v>
      </c>
      <c r="F2802" s="9">
        <v>1752</v>
      </c>
    </row>
    <row r="2803" spans="1:6" ht="15.75" x14ac:dyDescent="0.25">
      <c r="A2803" s="25" t="s">
        <v>2974</v>
      </c>
      <c r="B2803" s="25" t="s">
        <v>64</v>
      </c>
      <c r="C2803" s="27">
        <v>40</v>
      </c>
      <c r="D2803" s="26">
        <v>6</v>
      </c>
      <c r="E2803" s="26">
        <v>97</v>
      </c>
      <c r="F2803" s="9">
        <v>73</v>
      </c>
    </row>
    <row r="2804" spans="1:6" ht="15.75" x14ac:dyDescent="0.25">
      <c r="A2804" s="25" t="s">
        <v>982</v>
      </c>
      <c r="B2804" s="25" t="s">
        <v>61</v>
      </c>
      <c r="C2804" s="27">
        <v>732</v>
      </c>
      <c r="D2804" s="26">
        <v>1931</v>
      </c>
      <c r="E2804" s="26">
        <v>152493</v>
      </c>
      <c r="F2804" s="9">
        <v>1322</v>
      </c>
    </row>
    <row r="2805" spans="1:6" ht="15.75" x14ac:dyDescent="0.25">
      <c r="A2805" s="25" t="s">
        <v>983</v>
      </c>
      <c r="B2805" s="25" t="s">
        <v>64</v>
      </c>
      <c r="C2805" s="27">
        <v>425</v>
      </c>
      <c r="D2805" s="26">
        <v>51</v>
      </c>
      <c r="E2805" s="26">
        <v>4593</v>
      </c>
      <c r="F2805" s="9">
        <v>945</v>
      </c>
    </row>
    <row r="2806" spans="1:6" ht="15.75" x14ac:dyDescent="0.25">
      <c r="A2806" s="25" t="s">
        <v>984</v>
      </c>
      <c r="B2806" s="25" t="s">
        <v>64</v>
      </c>
      <c r="C2806" s="27">
        <v>635</v>
      </c>
      <c r="D2806" s="26">
        <v>198</v>
      </c>
      <c r="E2806" s="26">
        <v>37617</v>
      </c>
      <c r="F2806" s="9">
        <v>1007</v>
      </c>
    </row>
    <row r="2807" spans="1:6" ht="15.75" x14ac:dyDescent="0.25">
      <c r="A2807" s="25" t="s">
        <v>985</v>
      </c>
      <c r="B2807" s="25" t="s">
        <v>64</v>
      </c>
      <c r="C2807" s="27">
        <v>147</v>
      </c>
      <c r="D2807" s="26">
        <v>24</v>
      </c>
      <c r="E2807" s="26">
        <v>4022</v>
      </c>
      <c r="F2807" s="9">
        <v>427</v>
      </c>
    </row>
    <row r="2808" spans="1:6" ht="15.75" x14ac:dyDescent="0.25">
      <c r="A2808" s="25" t="s">
        <v>2975</v>
      </c>
      <c r="B2808" s="25" t="s">
        <v>64</v>
      </c>
      <c r="C2808" s="27">
        <v>18</v>
      </c>
      <c r="D2808" s="26">
        <v>10</v>
      </c>
      <c r="E2808" s="26">
        <v>384</v>
      </c>
      <c r="F2808" s="9">
        <v>19</v>
      </c>
    </row>
    <row r="2809" spans="1:6" ht="15.75" x14ac:dyDescent="0.25">
      <c r="A2809" s="25" t="s">
        <v>2976</v>
      </c>
      <c r="B2809" s="25" t="s">
        <v>64</v>
      </c>
      <c r="C2809" s="27">
        <v>4</v>
      </c>
      <c r="D2809" s="26">
        <v>4</v>
      </c>
      <c r="E2809" s="26">
        <v>68</v>
      </c>
      <c r="F2809" s="9">
        <v>5</v>
      </c>
    </row>
    <row r="2810" spans="1:6" ht="15.75" x14ac:dyDescent="0.25">
      <c r="A2810" s="25" t="s">
        <v>2977</v>
      </c>
      <c r="B2810" s="25" t="s">
        <v>64</v>
      </c>
      <c r="C2810" s="27">
        <v>2</v>
      </c>
      <c r="D2810" s="26">
        <v>3</v>
      </c>
      <c r="E2810" s="26">
        <v>19</v>
      </c>
      <c r="F2810" s="9">
        <v>5</v>
      </c>
    </row>
    <row r="2811" spans="1:6" ht="15.75" x14ac:dyDescent="0.25">
      <c r="A2811" s="25" t="s">
        <v>986</v>
      </c>
      <c r="B2811" s="25" t="s">
        <v>61</v>
      </c>
      <c r="C2811" s="27">
        <v>333</v>
      </c>
      <c r="D2811" s="26">
        <v>1328</v>
      </c>
      <c r="E2811" s="26">
        <v>62477</v>
      </c>
      <c r="F2811" s="9">
        <v>649</v>
      </c>
    </row>
    <row r="2812" spans="1:6" ht="15.75" x14ac:dyDescent="0.25">
      <c r="A2812" s="25" t="s">
        <v>987</v>
      </c>
      <c r="B2812" s="25" t="s">
        <v>61</v>
      </c>
      <c r="C2812" s="27">
        <v>528</v>
      </c>
      <c r="D2812" s="26">
        <v>217</v>
      </c>
      <c r="E2812" s="26">
        <v>13379</v>
      </c>
      <c r="F2812" s="9">
        <v>880</v>
      </c>
    </row>
    <row r="2813" spans="1:6" ht="15.75" x14ac:dyDescent="0.25">
      <c r="A2813" s="25" t="s">
        <v>988</v>
      </c>
      <c r="B2813" s="25" t="s">
        <v>64</v>
      </c>
      <c r="C2813" s="27">
        <v>55</v>
      </c>
      <c r="D2813" s="26">
        <v>42</v>
      </c>
      <c r="E2813" s="26">
        <v>3521</v>
      </c>
      <c r="F2813" s="9">
        <v>179</v>
      </c>
    </row>
    <row r="2814" spans="1:6" ht="15.75" x14ac:dyDescent="0.25">
      <c r="A2814" s="25" t="s">
        <v>989</v>
      </c>
      <c r="B2814" s="25" t="s">
        <v>64</v>
      </c>
      <c r="C2814" s="27">
        <v>1265</v>
      </c>
      <c r="D2814" s="26">
        <v>271</v>
      </c>
      <c r="E2814" s="26">
        <v>27134</v>
      </c>
      <c r="F2814" s="9">
        <v>1891</v>
      </c>
    </row>
    <row r="2815" spans="1:6" ht="15.75" x14ac:dyDescent="0.25">
      <c r="A2815" s="25" t="s">
        <v>990</v>
      </c>
      <c r="B2815" s="25" t="s">
        <v>64</v>
      </c>
      <c r="C2815" s="27">
        <v>85</v>
      </c>
      <c r="D2815" s="26">
        <v>62</v>
      </c>
      <c r="E2815" s="26">
        <v>4386</v>
      </c>
      <c r="F2815" s="9">
        <v>134</v>
      </c>
    </row>
    <row r="2816" spans="1:6" ht="15.75" x14ac:dyDescent="0.25">
      <c r="A2816" s="25" t="s">
        <v>2978</v>
      </c>
      <c r="B2816" s="25" t="s">
        <v>64</v>
      </c>
      <c r="C2816" s="27">
        <v>29</v>
      </c>
      <c r="D2816" s="26">
        <v>4</v>
      </c>
      <c r="E2816" s="26">
        <v>27</v>
      </c>
      <c r="F2816" s="9">
        <v>76</v>
      </c>
    </row>
    <row r="2817" spans="1:6" ht="15.75" x14ac:dyDescent="0.25">
      <c r="A2817" s="25" t="s">
        <v>2979</v>
      </c>
      <c r="B2817" s="25" t="s">
        <v>64</v>
      </c>
      <c r="C2817" s="27">
        <v>4</v>
      </c>
      <c r="D2817" s="26">
        <v>9</v>
      </c>
      <c r="E2817" s="26">
        <v>356</v>
      </c>
      <c r="F2817" s="9">
        <v>6</v>
      </c>
    </row>
    <row r="2818" spans="1:6" ht="15.75" x14ac:dyDescent="0.25">
      <c r="A2818" s="25" t="s">
        <v>991</v>
      </c>
      <c r="B2818" s="25" t="s">
        <v>64</v>
      </c>
      <c r="C2818" s="27">
        <v>219</v>
      </c>
      <c r="D2818" s="26">
        <v>17</v>
      </c>
      <c r="E2818" s="26">
        <v>2576</v>
      </c>
      <c r="F2818" s="9">
        <v>416</v>
      </c>
    </row>
    <row r="2819" spans="1:6" ht="15.75" x14ac:dyDescent="0.25">
      <c r="A2819" s="25" t="s">
        <v>2980</v>
      </c>
      <c r="B2819" s="25" t="s">
        <v>64</v>
      </c>
      <c r="C2819" s="27">
        <v>75</v>
      </c>
      <c r="D2819" s="26">
        <v>20</v>
      </c>
      <c r="E2819" s="26">
        <v>1155</v>
      </c>
      <c r="F2819" s="9">
        <v>93</v>
      </c>
    </row>
    <row r="2820" spans="1:6" ht="15.75" x14ac:dyDescent="0.25">
      <c r="A2820" s="25" t="s">
        <v>992</v>
      </c>
      <c r="B2820" s="25" t="s">
        <v>64</v>
      </c>
      <c r="C2820" s="27">
        <v>251</v>
      </c>
      <c r="D2820" s="26">
        <v>5</v>
      </c>
      <c r="E2820" s="26">
        <v>131</v>
      </c>
      <c r="F2820" s="9">
        <v>572</v>
      </c>
    </row>
    <row r="2821" spans="1:6" ht="15.75" x14ac:dyDescent="0.25">
      <c r="A2821" s="25" t="s">
        <v>2981</v>
      </c>
      <c r="B2821" s="25" t="s">
        <v>64</v>
      </c>
      <c r="C2821" s="27">
        <v>35</v>
      </c>
      <c r="D2821" s="26">
        <v>3</v>
      </c>
      <c r="E2821" s="26">
        <v>98</v>
      </c>
      <c r="F2821" s="9">
        <v>42</v>
      </c>
    </row>
    <row r="2822" spans="1:6" ht="15.75" x14ac:dyDescent="0.25">
      <c r="A2822" s="25" t="s">
        <v>993</v>
      </c>
      <c r="B2822" s="25" t="s">
        <v>61</v>
      </c>
      <c r="C2822" s="27">
        <v>54</v>
      </c>
      <c r="D2822" s="26">
        <v>17</v>
      </c>
      <c r="E2822" s="26">
        <v>2163</v>
      </c>
      <c r="F2822" s="9">
        <v>101</v>
      </c>
    </row>
    <row r="2823" spans="1:6" ht="15.75" x14ac:dyDescent="0.25">
      <c r="A2823" s="25" t="s">
        <v>994</v>
      </c>
      <c r="B2823" s="25" t="s">
        <v>64</v>
      </c>
      <c r="C2823" s="27">
        <v>87</v>
      </c>
      <c r="D2823" s="26">
        <v>1</v>
      </c>
      <c r="E2823" s="26">
        <v>1</v>
      </c>
      <c r="F2823" s="9">
        <v>502</v>
      </c>
    </row>
    <row r="2824" spans="1:6" ht="15.75" x14ac:dyDescent="0.25">
      <c r="A2824" s="25" t="s">
        <v>2982</v>
      </c>
      <c r="B2824" s="25" t="s">
        <v>64</v>
      </c>
      <c r="C2824" s="27">
        <v>55</v>
      </c>
      <c r="D2824" s="26">
        <v>9</v>
      </c>
      <c r="E2824" s="26">
        <v>157</v>
      </c>
      <c r="F2824" s="9">
        <v>95</v>
      </c>
    </row>
    <row r="2825" spans="1:6" ht="15.75" x14ac:dyDescent="0.25">
      <c r="A2825" s="25" t="s">
        <v>995</v>
      </c>
      <c r="B2825" s="25" t="s">
        <v>64</v>
      </c>
      <c r="C2825" s="27">
        <v>247</v>
      </c>
      <c r="D2825" s="26">
        <v>157</v>
      </c>
      <c r="E2825" s="26">
        <v>15349</v>
      </c>
      <c r="F2825" s="9">
        <v>371</v>
      </c>
    </row>
    <row r="2826" spans="1:6" ht="15.75" x14ac:dyDescent="0.25">
      <c r="A2826" s="25" t="s">
        <v>996</v>
      </c>
      <c r="B2826" s="25" t="s">
        <v>64</v>
      </c>
      <c r="C2826" s="27">
        <v>2955</v>
      </c>
      <c r="D2826" s="26">
        <v>893</v>
      </c>
      <c r="E2826" s="26">
        <v>90607</v>
      </c>
      <c r="F2826" s="9">
        <v>4837</v>
      </c>
    </row>
    <row r="2827" spans="1:6" ht="15.75" x14ac:dyDescent="0.25">
      <c r="A2827" s="25" t="s">
        <v>997</v>
      </c>
      <c r="B2827" s="25" t="s">
        <v>61</v>
      </c>
      <c r="C2827" s="27">
        <v>347</v>
      </c>
      <c r="D2827" s="26">
        <v>1110</v>
      </c>
      <c r="E2827" s="26">
        <v>38018</v>
      </c>
      <c r="F2827" s="9">
        <v>520</v>
      </c>
    </row>
    <row r="2828" spans="1:6" ht="15.75" x14ac:dyDescent="0.25">
      <c r="A2828" s="25" t="s">
        <v>998</v>
      </c>
      <c r="B2828" s="25" t="s">
        <v>61</v>
      </c>
      <c r="C2828" s="27">
        <v>290</v>
      </c>
      <c r="D2828" s="26">
        <v>313</v>
      </c>
      <c r="E2828" s="26">
        <v>24977</v>
      </c>
      <c r="F2828" s="9">
        <v>574</v>
      </c>
    </row>
    <row r="2829" spans="1:6" ht="15.75" x14ac:dyDescent="0.25">
      <c r="A2829" s="25" t="s">
        <v>999</v>
      </c>
      <c r="B2829" s="25" t="s">
        <v>61</v>
      </c>
      <c r="C2829" s="27">
        <v>687</v>
      </c>
      <c r="D2829" s="26">
        <v>82</v>
      </c>
      <c r="E2829" s="26">
        <v>40000</v>
      </c>
      <c r="F2829" s="9">
        <v>1361</v>
      </c>
    </row>
    <row r="2830" spans="1:6" ht="15.75" x14ac:dyDescent="0.25">
      <c r="A2830" s="25" t="s">
        <v>1000</v>
      </c>
      <c r="B2830" s="25" t="s">
        <v>64</v>
      </c>
      <c r="C2830" s="27">
        <v>343</v>
      </c>
      <c r="D2830" s="26">
        <v>17</v>
      </c>
      <c r="E2830" s="26">
        <v>1780</v>
      </c>
      <c r="F2830" s="9">
        <v>476</v>
      </c>
    </row>
    <row r="2831" spans="1:6" ht="15.75" x14ac:dyDescent="0.25">
      <c r="A2831" s="25" t="s">
        <v>1001</v>
      </c>
      <c r="B2831" s="25" t="s">
        <v>64</v>
      </c>
      <c r="C2831" s="27">
        <v>267</v>
      </c>
      <c r="D2831" s="26">
        <v>155</v>
      </c>
      <c r="E2831" s="26">
        <v>8048</v>
      </c>
      <c r="F2831" s="9">
        <v>896</v>
      </c>
    </row>
    <row r="2832" spans="1:6" ht="15.75" x14ac:dyDescent="0.25">
      <c r="A2832" s="25" t="s">
        <v>1002</v>
      </c>
      <c r="B2832" s="25" t="s">
        <v>64</v>
      </c>
      <c r="C2832" s="27">
        <v>326</v>
      </c>
      <c r="D2832" s="26">
        <v>60</v>
      </c>
      <c r="E2832" s="26">
        <v>2558</v>
      </c>
      <c r="F2832" s="9">
        <v>1251</v>
      </c>
    </row>
    <row r="2833" spans="1:6" ht="15.75" x14ac:dyDescent="0.25">
      <c r="A2833" s="25" t="s">
        <v>2983</v>
      </c>
      <c r="B2833" s="25" t="s">
        <v>64</v>
      </c>
      <c r="C2833" s="27">
        <v>41</v>
      </c>
      <c r="D2833" s="26">
        <v>8</v>
      </c>
      <c r="E2833" s="26">
        <v>350</v>
      </c>
      <c r="F2833" s="9">
        <v>82</v>
      </c>
    </row>
    <row r="2834" spans="1:6" ht="15.75" x14ac:dyDescent="0.25">
      <c r="A2834" s="25" t="s">
        <v>1003</v>
      </c>
      <c r="B2834" s="25" t="s">
        <v>64</v>
      </c>
      <c r="C2834" s="27">
        <v>182</v>
      </c>
      <c r="D2834" s="26">
        <v>227</v>
      </c>
      <c r="E2834" s="26">
        <v>8979</v>
      </c>
      <c r="F2834" s="9">
        <v>499</v>
      </c>
    </row>
    <row r="2835" spans="1:6" ht="15.75" x14ac:dyDescent="0.25">
      <c r="A2835" s="25" t="s">
        <v>1004</v>
      </c>
      <c r="B2835" s="25" t="s">
        <v>64</v>
      </c>
      <c r="C2835" s="27">
        <v>20</v>
      </c>
      <c r="D2835" s="26">
        <v>38</v>
      </c>
      <c r="E2835" s="26">
        <v>1626</v>
      </c>
      <c r="F2835" s="9">
        <v>171</v>
      </c>
    </row>
    <row r="2836" spans="1:6" ht="15.75" x14ac:dyDescent="0.25">
      <c r="A2836" s="25" t="s">
        <v>1005</v>
      </c>
      <c r="B2836" s="25" t="s">
        <v>64</v>
      </c>
      <c r="C2836" s="27">
        <v>76</v>
      </c>
      <c r="D2836" s="26">
        <v>3</v>
      </c>
      <c r="E2836" s="26">
        <v>436</v>
      </c>
      <c r="F2836" s="9">
        <v>101</v>
      </c>
    </row>
    <row r="2837" spans="1:6" ht="15.75" x14ac:dyDescent="0.25">
      <c r="A2837" s="25" t="s">
        <v>1006</v>
      </c>
      <c r="B2837" s="25" t="s">
        <v>64</v>
      </c>
      <c r="C2837" s="27">
        <v>507</v>
      </c>
      <c r="D2837" s="26">
        <v>57</v>
      </c>
      <c r="E2837" s="26">
        <v>13431</v>
      </c>
      <c r="F2837" s="9">
        <v>681</v>
      </c>
    </row>
    <row r="2838" spans="1:6" ht="15.75" x14ac:dyDescent="0.25">
      <c r="A2838" s="25" t="s">
        <v>1007</v>
      </c>
      <c r="B2838" s="25" t="s">
        <v>64</v>
      </c>
      <c r="C2838" s="27">
        <v>792</v>
      </c>
      <c r="D2838" s="26">
        <v>523</v>
      </c>
      <c r="E2838" s="26">
        <v>56732</v>
      </c>
      <c r="F2838" s="9">
        <v>1715</v>
      </c>
    </row>
    <row r="2839" spans="1:6" ht="15.75" x14ac:dyDescent="0.25">
      <c r="A2839" s="25" t="s">
        <v>2984</v>
      </c>
      <c r="B2839" s="25" t="s">
        <v>64</v>
      </c>
      <c r="C2839" s="27">
        <v>17</v>
      </c>
      <c r="D2839" s="26">
        <v>5</v>
      </c>
      <c r="E2839" s="26">
        <v>69</v>
      </c>
      <c r="F2839" s="9">
        <v>48</v>
      </c>
    </row>
    <row r="2840" spans="1:6" ht="15.75" x14ac:dyDescent="0.25">
      <c r="A2840" s="25" t="s">
        <v>1008</v>
      </c>
      <c r="B2840" s="25" t="s">
        <v>61</v>
      </c>
      <c r="C2840" s="27">
        <v>164</v>
      </c>
      <c r="D2840" s="26">
        <v>137</v>
      </c>
      <c r="E2840" s="26">
        <v>12650</v>
      </c>
      <c r="F2840" s="9">
        <v>222</v>
      </c>
    </row>
    <row r="2841" spans="1:6" ht="15.75" x14ac:dyDescent="0.25">
      <c r="A2841" s="25" t="s">
        <v>2985</v>
      </c>
      <c r="B2841" s="25" t="s">
        <v>61</v>
      </c>
      <c r="C2841" s="27">
        <v>68</v>
      </c>
      <c r="D2841" s="26">
        <v>10</v>
      </c>
      <c r="E2841" s="26">
        <v>3775</v>
      </c>
      <c r="F2841" s="9">
        <v>91</v>
      </c>
    </row>
    <row r="2842" spans="1:6" ht="15.75" x14ac:dyDescent="0.25">
      <c r="A2842" s="25" t="s">
        <v>1009</v>
      </c>
      <c r="B2842" s="25" t="s">
        <v>61</v>
      </c>
      <c r="C2842" s="27">
        <v>94</v>
      </c>
      <c r="D2842" s="26">
        <v>75</v>
      </c>
      <c r="E2842" s="26">
        <v>30028</v>
      </c>
      <c r="F2842" s="9">
        <v>169</v>
      </c>
    </row>
    <row r="2843" spans="1:6" ht="15.75" x14ac:dyDescent="0.25">
      <c r="A2843" s="25" t="s">
        <v>1010</v>
      </c>
      <c r="B2843" s="25" t="s">
        <v>64</v>
      </c>
      <c r="C2843" s="27">
        <v>1274</v>
      </c>
      <c r="D2843" s="26">
        <v>46</v>
      </c>
      <c r="E2843" s="26">
        <v>3236</v>
      </c>
      <c r="F2843" s="9">
        <v>4182</v>
      </c>
    </row>
    <row r="2844" spans="1:6" ht="15.75" x14ac:dyDescent="0.25">
      <c r="A2844" s="25" t="s">
        <v>2986</v>
      </c>
      <c r="B2844" s="25" t="s">
        <v>64</v>
      </c>
      <c r="C2844" s="27">
        <v>2</v>
      </c>
      <c r="D2844" s="26">
        <v>47</v>
      </c>
      <c r="E2844" s="26">
        <v>2965</v>
      </c>
      <c r="F2844" s="9">
        <v>6</v>
      </c>
    </row>
    <row r="2845" spans="1:6" ht="15.75" x14ac:dyDescent="0.25">
      <c r="A2845" s="25" t="s">
        <v>1011</v>
      </c>
      <c r="B2845" s="25" t="s">
        <v>64</v>
      </c>
      <c r="C2845" s="27">
        <v>219</v>
      </c>
      <c r="D2845" s="26">
        <v>85</v>
      </c>
      <c r="E2845" s="26">
        <v>15362</v>
      </c>
      <c r="F2845" s="9">
        <v>282</v>
      </c>
    </row>
    <row r="2846" spans="1:6" ht="15.75" x14ac:dyDescent="0.25">
      <c r="A2846" s="25" t="s">
        <v>2987</v>
      </c>
      <c r="B2846" s="25" t="s">
        <v>61</v>
      </c>
      <c r="C2846" s="27">
        <v>10</v>
      </c>
      <c r="D2846" s="26">
        <v>9</v>
      </c>
      <c r="E2846" s="26">
        <v>206</v>
      </c>
      <c r="F2846" s="9">
        <v>71</v>
      </c>
    </row>
    <row r="2847" spans="1:6" ht="15.75" x14ac:dyDescent="0.25">
      <c r="A2847" s="25" t="s">
        <v>2988</v>
      </c>
      <c r="B2847" s="25" t="s">
        <v>61</v>
      </c>
      <c r="C2847" s="27">
        <v>21</v>
      </c>
      <c r="D2847" s="26">
        <v>16</v>
      </c>
      <c r="E2847" s="26">
        <v>700</v>
      </c>
      <c r="F2847" s="9">
        <v>85</v>
      </c>
    </row>
    <row r="2848" spans="1:6" ht="15.75" x14ac:dyDescent="0.25">
      <c r="A2848" s="25" t="s">
        <v>1012</v>
      </c>
      <c r="B2848" s="25" t="s">
        <v>61</v>
      </c>
      <c r="C2848" s="27">
        <v>620</v>
      </c>
      <c r="D2848" s="26">
        <v>297</v>
      </c>
      <c r="E2848" s="26">
        <v>171237</v>
      </c>
      <c r="F2848" s="9">
        <v>1747</v>
      </c>
    </row>
    <row r="2849" spans="1:6" ht="15.75" x14ac:dyDescent="0.25">
      <c r="A2849" s="25" t="s">
        <v>1013</v>
      </c>
      <c r="B2849" s="25" t="s">
        <v>61</v>
      </c>
      <c r="C2849" s="27">
        <v>120</v>
      </c>
      <c r="D2849" s="26">
        <v>3</v>
      </c>
      <c r="E2849" s="26">
        <v>208</v>
      </c>
      <c r="F2849" s="9">
        <v>327</v>
      </c>
    </row>
    <row r="2850" spans="1:6" ht="15.75" x14ac:dyDescent="0.25">
      <c r="A2850" s="25" t="s">
        <v>1014</v>
      </c>
      <c r="B2850" s="25" t="s">
        <v>61</v>
      </c>
      <c r="C2850" s="27">
        <v>979</v>
      </c>
      <c r="D2850" s="26">
        <v>524</v>
      </c>
      <c r="E2850" s="26">
        <v>67524</v>
      </c>
      <c r="F2850" s="9">
        <v>1524</v>
      </c>
    </row>
    <row r="2851" spans="1:6" ht="15.75" x14ac:dyDescent="0.25">
      <c r="A2851" s="25" t="s">
        <v>1015</v>
      </c>
      <c r="B2851" s="25" t="s">
        <v>64</v>
      </c>
      <c r="C2851" s="27">
        <v>3828</v>
      </c>
      <c r="D2851" s="26">
        <v>920</v>
      </c>
      <c r="E2851" s="26">
        <v>78435</v>
      </c>
      <c r="F2851" s="9">
        <v>6170</v>
      </c>
    </row>
    <row r="2852" spans="1:6" ht="15.75" x14ac:dyDescent="0.25">
      <c r="A2852" s="25" t="s">
        <v>1016</v>
      </c>
      <c r="B2852" s="25" t="s">
        <v>64</v>
      </c>
      <c r="C2852" s="27">
        <v>651</v>
      </c>
      <c r="D2852" s="26">
        <v>187</v>
      </c>
      <c r="E2852" s="26">
        <v>22459</v>
      </c>
      <c r="F2852" s="9">
        <v>869</v>
      </c>
    </row>
    <row r="2853" spans="1:6" ht="15.75" x14ac:dyDescent="0.25">
      <c r="A2853" s="25" t="s">
        <v>1017</v>
      </c>
      <c r="B2853" s="25" t="s">
        <v>64</v>
      </c>
      <c r="C2853" s="27">
        <v>547</v>
      </c>
      <c r="D2853" s="26">
        <v>55</v>
      </c>
      <c r="E2853" s="26">
        <v>5816</v>
      </c>
      <c r="F2853" s="9">
        <v>1148</v>
      </c>
    </row>
    <row r="2854" spans="1:6" ht="15.75" x14ac:dyDescent="0.25">
      <c r="A2854" s="25" t="s">
        <v>1018</v>
      </c>
      <c r="B2854" s="25" t="s">
        <v>64</v>
      </c>
      <c r="C2854" s="27">
        <v>68</v>
      </c>
      <c r="D2854" s="26">
        <v>4</v>
      </c>
      <c r="E2854" s="26">
        <v>144</v>
      </c>
      <c r="F2854" s="9">
        <v>149</v>
      </c>
    </row>
    <row r="2855" spans="1:6" ht="15.75" x14ac:dyDescent="0.25">
      <c r="A2855" s="25" t="s">
        <v>1019</v>
      </c>
      <c r="B2855" s="25" t="s">
        <v>64</v>
      </c>
      <c r="C2855" s="27">
        <v>1194</v>
      </c>
      <c r="D2855" s="26">
        <v>213</v>
      </c>
      <c r="E2855" s="26">
        <v>28108</v>
      </c>
      <c r="F2855" s="9">
        <v>1870</v>
      </c>
    </row>
    <row r="2856" spans="1:6" ht="15.75" x14ac:dyDescent="0.25">
      <c r="A2856" s="25" t="s">
        <v>2989</v>
      </c>
      <c r="B2856" s="25" t="s">
        <v>64</v>
      </c>
      <c r="C2856" s="27">
        <v>3</v>
      </c>
      <c r="D2856" s="26">
        <v>1</v>
      </c>
      <c r="E2856" s="26">
        <v>97</v>
      </c>
      <c r="F2856" s="9">
        <v>9</v>
      </c>
    </row>
    <row r="2857" spans="1:6" ht="15.75" x14ac:dyDescent="0.25">
      <c r="A2857" s="25" t="s">
        <v>1020</v>
      </c>
      <c r="B2857" s="25" t="s">
        <v>64</v>
      </c>
      <c r="C2857" s="27">
        <v>45</v>
      </c>
      <c r="D2857" s="26">
        <v>7</v>
      </c>
      <c r="E2857" s="26">
        <v>1134</v>
      </c>
      <c r="F2857" s="9">
        <v>105</v>
      </c>
    </row>
    <row r="2858" spans="1:6" ht="15.75" x14ac:dyDescent="0.25">
      <c r="A2858" s="25" t="s">
        <v>2990</v>
      </c>
      <c r="B2858" s="25" t="s">
        <v>64</v>
      </c>
      <c r="C2858" s="27">
        <v>15</v>
      </c>
      <c r="D2858" s="26">
        <v>9</v>
      </c>
      <c r="E2858" s="26">
        <v>203</v>
      </c>
      <c r="F2858" s="9">
        <v>76</v>
      </c>
    </row>
    <row r="2859" spans="1:6" ht="15.75" x14ac:dyDescent="0.25">
      <c r="A2859" s="25" t="s">
        <v>1021</v>
      </c>
      <c r="B2859" s="25" t="s">
        <v>64</v>
      </c>
      <c r="C2859" s="27">
        <v>451</v>
      </c>
      <c r="D2859" s="26">
        <v>0</v>
      </c>
      <c r="E2859" s="26">
        <v>0</v>
      </c>
      <c r="F2859" s="9">
        <v>867</v>
      </c>
    </row>
    <row r="2860" spans="1:6" ht="15.75" x14ac:dyDescent="0.25">
      <c r="A2860" s="25" t="s">
        <v>2991</v>
      </c>
      <c r="B2860" s="25" t="s">
        <v>64</v>
      </c>
      <c r="C2860" s="27">
        <v>11</v>
      </c>
      <c r="D2860" s="26">
        <v>1</v>
      </c>
      <c r="E2860" s="26">
        <v>64</v>
      </c>
      <c r="F2860" s="9">
        <v>39</v>
      </c>
    </row>
    <row r="2861" spans="1:6" ht="15.75" x14ac:dyDescent="0.25">
      <c r="A2861" s="25" t="s">
        <v>2992</v>
      </c>
      <c r="B2861" s="25" t="s">
        <v>64</v>
      </c>
      <c r="C2861" s="27">
        <v>15</v>
      </c>
      <c r="D2861" s="26">
        <v>4</v>
      </c>
      <c r="E2861" s="26">
        <v>218</v>
      </c>
      <c r="F2861" s="9">
        <v>30</v>
      </c>
    </row>
    <row r="2862" spans="1:6" ht="15.75" x14ac:dyDescent="0.25">
      <c r="A2862" s="25" t="s">
        <v>1022</v>
      </c>
      <c r="B2862" s="25" t="s">
        <v>61</v>
      </c>
      <c r="C2862" s="27">
        <v>375</v>
      </c>
      <c r="D2862" s="26">
        <v>176</v>
      </c>
      <c r="E2862" s="26">
        <v>20558</v>
      </c>
      <c r="F2862" s="9">
        <v>531</v>
      </c>
    </row>
    <row r="2863" spans="1:6" ht="15.75" x14ac:dyDescent="0.25">
      <c r="A2863" s="25" t="s">
        <v>2993</v>
      </c>
      <c r="B2863" s="25" t="s">
        <v>64</v>
      </c>
      <c r="C2863" s="27">
        <v>0</v>
      </c>
      <c r="D2863" s="26">
        <v>4</v>
      </c>
      <c r="E2863" s="26">
        <v>184</v>
      </c>
      <c r="F2863" s="9">
        <v>88</v>
      </c>
    </row>
    <row r="2864" spans="1:6" ht="15.75" x14ac:dyDescent="0.25">
      <c r="A2864" s="25" t="s">
        <v>1023</v>
      </c>
      <c r="B2864" s="25" t="s">
        <v>61</v>
      </c>
      <c r="C2864" s="27">
        <v>202</v>
      </c>
      <c r="D2864" s="26">
        <v>115</v>
      </c>
      <c r="E2864" s="26">
        <v>16330</v>
      </c>
      <c r="F2864" s="9">
        <v>283</v>
      </c>
    </row>
    <row r="2865" spans="1:6" ht="15.75" x14ac:dyDescent="0.25">
      <c r="A2865" s="25" t="s">
        <v>1024</v>
      </c>
      <c r="B2865" s="25" t="s">
        <v>64</v>
      </c>
      <c r="C2865" s="27">
        <v>1977</v>
      </c>
      <c r="D2865" s="26">
        <v>395</v>
      </c>
      <c r="E2865" s="26">
        <v>57510</v>
      </c>
      <c r="F2865" s="9">
        <v>4264</v>
      </c>
    </row>
    <row r="2866" spans="1:6" ht="15.75" x14ac:dyDescent="0.25">
      <c r="A2866" s="25" t="s">
        <v>1025</v>
      </c>
      <c r="B2866" s="25" t="s">
        <v>61</v>
      </c>
      <c r="C2866" s="27">
        <v>114</v>
      </c>
      <c r="D2866" s="26">
        <v>273</v>
      </c>
      <c r="E2866" s="26">
        <v>29601</v>
      </c>
      <c r="F2866" s="9">
        <v>313</v>
      </c>
    </row>
    <row r="2867" spans="1:6" ht="15.75" x14ac:dyDescent="0.25">
      <c r="A2867" s="25" t="s">
        <v>1026</v>
      </c>
      <c r="B2867" s="25" t="s">
        <v>64</v>
      </c>
      <c r="C2867" s="27">
        <v>209</v>
      </c>
      <c r="D2867" s="26">
        <v>28</v>
      </c>
      <c r="E2867" s="26">
        <v>3871</v>
      </c>
      <c r="F2867" s="9">
        <v>545</v>
      </c>
    </row>
    <row r="2868" spans="1:6" ht="15.75" x14ac:dyDescent="0.25">
      <c r="A2868" s="25" t="s">
        <v>2994</v>
      </c>
      <c r="B2868" s="25" t="s">
        <v>64</v>
      </c>
      <c r="C2868" s="27">
        <v>3</v>
      </c>
      <c r="D2868" s="26">
        <v>7</v>
      </c>
      <c r="E2868" s="26">
        <v>1356</v>
      </c>
      <c r="F2868" s="9">
        <v>9</v>
      </c>
    </row>
    <row r="2869" spans="1:6" ht="15.75" x14ac:dyDescent="0.25">
      <c r="A2869" s="25" t="s">
        <v>1027</v>
      </c>
      <c r="B2869" s="25" t="s">
        <v>64</v>
      </c>
      <c r="C2869" s="27">
        <v>226</v>
      </c>
      <c r="D2869" s="26">
        <v>3</v>
      </c>
      <c r="E2869" s="26">
        <v>5</v>
      </c>
      <c r="F2869" s="9">
        <v>406</v>
      </c>
    </row>
    <row r="2870" spans="1:6" ht="15.75" x14ac:dyDescent="0.25">
      <c r="A2870" s="25" t="s">
        <v>1028</v>
      </c>
      <c r="B2870" s="25" t="s">
        <v>61</v>
      </c>
      <c r="C2870" s="27">
        <v>157</v>
      </c>
      <c r="D2870" s="26">
        <v>0</v>
      </c>
      <c r="E2870" s="26">
        <v>0</v>
      </c>
      <c r="F2870" s="9">
        <v>239</v>
      </c>
    </row>
    <row r="2871" spans="1:6" ht="15.75" x14ac:dyDescent="0.25">
      <c r="A2871" s="25" t="s">
        <v>1029</v>
      </c>
      <c r="B2871" s="25" t="s">
        <v>61</v>
      </c>
      <c r="C2871" s="27">
        <v>81</v>
      </c>
      <c r="D2871" s="26">
        <v>35</v>
      </c>
      <c r="E2871" s="26">
        <v>3792</v>
      </c>
      <c r="F2871" s="9">
        <v>201</v>
      </c>
    </row>
    <row r="2872" spans="1:6" ht="15.75" x14ac:dyDescent="0.25">
      <c r="A2872" s="25" t="s">
        <v>2995</v>
      </c>
      <c r="B2872" s="25" t="s">
        <v>61</v>
      </c>
      <c r="C2872" s="27">
        <v>24</v>
      </c>
      <c r="D2872" s="26">
        <v>11</v>
      </c>
      <c r="E2872" s="26">
        <v>757</v>
      </c>
      <c r="F2872" s="9">
        <v>34</v>
      </c>
    </row>
    <row r="2873" spans="1:6" ht="15.75" x14ac:dyDescent="0.25">
      <c r="A2873" s="25" t="s">
        <v>2996</v>
      </c>
      <c r="B2873" s="25" t="s">
        <v>61</v>
      </c>
      <c r="C2873" s="27">
        <v>26</v>
      </c>
      <c r="D2873" s="26">
        <v>10</v>
      </c>
      <c r="E2873" s="26">
        <v>1042</v>
      </c>
      <c r="F2873" s="9">
        <v>87</v>
      </c>
    </row>
    <row r="2874" spans="1:6" ht="15.75" x14ac:dyDescent="0.25">
      <c r="A2874" s="25" t="s">
        <v>2997</v>
      </c>
      <c r="B2874" s="25" t="s">
        <v>61</v>
      </c>
      <c r="C2874" s="27">
        <v>14</v>
      </c>
      <c r="D2874" s="26">
        <v>8</v>
      </c>
      <c r="E2874" s="26">
        <v>315</v>
      </c>
      <c r="F2874" s="9">
        <v>37</v>
      </c>
    </row>
    <row r="2875" spans="1:6" ht="15.75" x14ac:dyDescent="0.25">
      <c r="A2875" s="25" t="s">
        <v>2998</v>
      </c>
      <c r="B2875" s="25" t="s">
        <v>61</v>
      </c>
      <c r="C2875" s="27">
        <v>0</v>
      </c>
      <c r="D2875" s="26">
        <v>2</v>
      </c>
      <c r="E2875" s="26">
        <v>23</v>
      </c>
      <c r="F2875" s="9">
        <v>12</v>
      </c>
    </row>
    <row r="2876" spans="1:6" ht="15.75" x14ac:dyDescent="0.25">
      <c r="A2876" s="25" t="s">
        <v>2999</v>
      </c>
      <c r="B2876" s="25" t="s">
        <v>61</v>
      </c>
      <c r="C2876" s="27">
        <v>20</v>
      </c>
      <c r="D2876" s="26">
        <v>62</v>
      </c>
      <c r="E2876" s="26">
        <v>1499</v>
      </c>
      <c r="F2876" s="9">
        <v>35</v>
      </c>
    </row>
    <row r="2877" spans="1:6" ht="15.75" x14ac:dyDescent="0.25">
      <c r="A2877" s="25" t="s">
        <v>1030</v>
      </c>
      <c r="B2877" s="25" t="s">
        <v>61</v>
      </c>
      <c r="C2877" s="27">
        <v>71</v>
      </c>
      <c r="D2877" s="26">
        <v>0</v>
      </c>
      <c r="E2877" s="26">
        <v>0</v>
      </c>
      <c r="F2877" s="9">
        <v>149</v>
      </c>
    </row>
    <row r="2878" spans="1:6" ht="15.75" x14ac:dyDescent="0.25">
      <c r="A2878" s="25" t="s">
        <v>1031</v>
      </c>
      <c r="B2878" s="25" t="s">
        <v>61</v>
      </c>
      <c r="C2878" s="27">
        <v>96</v>
      </c>
      <c r="D2878" s="26">
        <v>12</v>
      </c>
      <c r="E2878" s="26">
        <v>334</v>
      </c>
      <c r="F2878" s="9">
        <v>211</v>
      </c>
    </row>
    <row r="2879" spans="1:6" ht="15.75" x14ac:dyDescent="0.25">
      <c r="A2879" s="25" t="s">
        <v>3000</v>
      </c>
      <c r="B2879" s="25" t="s">
        <v>61</v>
      </c>
      <c r="C2879" s="27">
        <v>0</v>
      </c>
      <c r="D2879" s="26">
        <v>7</v>
      </c>
      <c r="E2879" s="26">
        <v>124</v>
      </c>
      <c r="F2879" s="9">
        <v>4</v>
      </c>
    </row>
    <row r="2880" spans="1:6" ht="15.75" x14ac:dyDescent="0.25">
      <c r="A2880" s="25" t="s">
        <v>1032</v>
      </c>
      <c r="B2880" s="25" t="s">
        <v>61</v>
      </c>
      <c r="C2880" s="27">
        <v>25</v>
      </c>
      <c r="D2880" s="26">
        <v>23</v>
      </c>
      <c r="E2880" s="26">
        <v>606</v>
      </c>
      <c r="F2880" s="9">
        <v>108</v>
      </c>
    </row>
    <row r="2881" spans="1:6" ht="15.75" x14ac:dyDescent="0.25">
      <c r="A2881" s="25" t="s">
        <v>1033</v>
      </c>
      <c r="B2881" s="25" t="s">
        <v>61</v>
      </c>
      <c r="C2881" s="27">
        <v>49</v>
      </c>
      <c r="D2881" s="26">
        <v>92</v>
      </c>
      <c r="E2881" s="26">
        <v>9211</v>
      </c>
      <c r="F2881" s="9">
        <v>378</v>
      </c>
    </row>
    <row r="2882" spans="1:6" ht="15.75" x14ac:dyDescent="0.25">
      <c r="A2882" s="25" t="s">
        <v>3001</v>
      </c>
      <c r="B2882" s="25" t="s">
        <v>64</v>
      </c>
      <c r="C2882" s="27">
        <v>2</v>
      </c>
      <c r="D2882" s="26">
        <v>1</v>
      </c>
      <c r="E2882" s="26">
        <v>39</v>
      </c>
      <c r="F2882" s="9">
        <v>14</v>
      </c>
    </row>
    <row r="2883" spans="1:6" ht="15.75" x14ac:dyDescent="0.25">
      <c r="A2883" s="25" t="s">
        <v>3002</v>
      </c>
      <c r="B2883" s="25" t="s">
        <v>64</v>
      </c>
      <c r="C2883" s="27">
        <v>41</v>
      </c>
      <c r="D2883" s="26">
        <v>4</v>
      </c>
      <c r="E2883" s="26">
        <v>217</v>
      </c>
      <c r="F2883" s="9">
        <v>70</v>
      </c>
    </row>
    <row r="2884" spans="1:6" ht="15.75" x14ac:dyDescent="0.25">
      <c r="A2884" s="25" t="s">
        <v>1034</v>
      </c>
      <c r="B2884" s="25" t="s">
        <v>61</v>
      </c>
      <c r="C2884" s="27">
        <v>293</v>
      </c>
      <c r="D2884" s="26">
        <v>340</v>
      </c>
      <c r="E2884" s="26">
        <v>22383</v>
      </c>
      <c r="F2884" s="9">
        <v>638</v>
      </c>
    </row>
    <row r="2885" spans="1:6" ht="15.75" x14ac:dyDescent="0.25">
      <c r="A2885" s="25" t="s">
        <v>3003</v>
      </c>
      <c r="B2885" s="25" t="s">
        <v>61</v>
      </c>
      <c r="C2885" s="27">
        <v>6</v>
      </c>
      <c r="D2885" s="26">
        <v>39</v>
      </c>
      <c r="E2885" s="26">
        <v>848</v>
      </c>
      <c r="F2885" s="9">
        <v>35</v>
      </c>
    </row>
    <row r="2886" spans="1:6" ht="15.75" x14ac:dyDescent="0.25">
      <c r="A2886" s="25" t="s">
        <v>1035</v>
      </c>
      <c r="B2886" s="25" t="s">
        <v>64</v>
      </c>
      <c r="C2886" s="27">
        <v>277</v>
      </c>
      <c r="D2886" s="26">
        <v>72</v>
      </c>
      <c r="E2886" s="26">
        <v>4014</v>
      </c>
      <c r="F2886" s="9">
        <v>618</v>
      </c>
    </row>
    <row r="2887" spans="1:6" ht="15.75" x14ac:dyDescent="0.25">
      <c r="A2887" s="25" t="s">
        <v>1036</v>
      </c>
      <c r="B2887" s="25" t="s">
        <v>64</v>
      </c>
      <c r="C2887" s="27">
        <v>990</v>
      </c>
      <c r="D2887" s="26">
        <v>36</v>
      </c>
      <c r="E2887" s="26">
        <v>2621</v>
      </c>
      <c r="F2887" s="9">
        <v>1741</v>
      </c>
    </row>
    <row r="2888" spans="1:6" ht="15.75" x14ac:dyDescent="0.25">
      <c r="A2888" s="25" t="s">
        <v>3004</v>
      </c>
      <c r="B2888" s="25" t="s">
        <v>64</v>
      </c>
      <c r="C2888" s="27">
        <v>5</v>
      </c>
      <c r="D2888" s="26">
        <v>7</v>
      </c>
      <c r="E2888" s="26">
        <v>43</v>
      </c>
      <c r="F2888" s="9">
        <v>13</v>
      </c>
    </row>
    <row r="2889" spans="1:6" ht="15.75" x14ac:dyDescent="0.25">
      <c r="A2889" s="25" t="s">
        <v>3005</v>
      </c>
      <c r="B2889" s="25" t="s">
        <v>64</v>
      </c>
      <c r="C2889" s="27">
        <v>30</v>
      </c>
      <c r="D2889" s="26">
        <v>12</v>
      </c>
      <c r="E2889" s="26">
        <v>344</v>
      </c>
      <c r="F2889" s="9">
        <v>63</v>
      </c>
    </row>
    <row r="2890" spans="1:6" ht="15.75" x14ac:dyDescent="0.25">
      <c r="A2890" s="25" t="s">
        <v>1037</v>
      </c>
      <c r="B2890" s="25" t="s">
        <v>61</v>
      </c>
      <c r="C2890" s="27">
        <v>160</v>
      </c>
      <c r="D2890" s="26">
        <v>194</v>
      </c>
      <c r="E2890" s="26">
        <v>15964</v>
      </c>
      <c r="F2890" s="9">
        <v>381</v>
      </c>
    </row>
    <row r="2891" spans="1:6" ht="15.75" x14ac:dyDescent="0.25">
      <c r="A2891" s="25" t="s">
        <v>1038</v>
      </c>
      <c r="B2891" s="25" t="s">
        <v>64</v>
      </c>
      <c r="C2891" s="27">
        <v>21</v>
      </c>
      <c r="D2891" s="26">
        <v>4</v>
      </c>
      <c r="E2891" s="26">
        <v>154</v>
      </c>
      <c r="F2891" s="9">
        <v>108</v>
      </c>
    </row>
    <row r="2892" spans="1:6" ht="15.75" x14ac:dyDescent="0.25">
      <c r="A2892" s="25" t="s">
        <v>1039</v>
      </c>
      <c r="B2892" s="25" t="s">
        <v>61</v>
      </c>
      <c r="C2892" s="27">
        <v>113</v>
      </c>
      <c r="D2892" s="26">
        <v>149</v>
      </c>
      <c r="E2892" s="26">
        <v>47585</v>
      </c>
      <c r="F2892" s="9">
        <v>229</v>
      </c>
    </row>
    <row r="2893" spans="1:6" ht="15.75" x14ac:dyDescent="0.25">
      <c r="A2893" s="25" t="s">
        <v>1040</v>
      </c>
      <c r="B2893" s="25" t="s">
        <v>64</v>
      </c>
      <c r="C2893" s="27">
        <v>7295</v>
      </c>
      <c r="D2893" s="26">
        <v>0</v>
      </c>
      <c r="E2893" s="26">
        <v>0</v>
      </c>
      <c r="F2893" s="9">
        <v>22198</v>
      </c>
    </row>
    <row r="2894" spans="1:6" ht="15.75" x14ac:dyDescent="0.25">
      <c r="A2894" s="25" t="s">
        <v>1041</v>
      </c>
      <c r="B2894" s="25" t="s">
        <v>61</v>
      </c>
      <c r="C2894" s="27">
        <v>786</v>
      </c>
      <c r="D2894" s="26">
        <v>8</v>
      </c>
      <c r="E2894" s="26">
        <v>306</v>
      </c>
      <c r="F2894" s="9">
        <v>1513</v>
      </c>
    </row>
    <row r="2895" spans="1:6" ht="15.75" x14ac:dyDescent="0.25">
      <c r="A2895" s="25" t="s">
        <v>1042</v>
      </c>
      <c r="B2895" s="25" t="s">
        <v>64</v>
      </c>
      <c r="C2895" s="27">
        <v>176</v>
      </c>
      <c r="D2895" s="26">
        <v>14</v>
      </c>
      <c r="E2895" s="26">
        <v>928</v>
      </c>
      <c r="F2895" s="9">
        <v>271</v>
      </c>
    </row>
    <row r="2896" spans="1:6" ht="15.75" x14ac:dyDescent="0.25">
      <c r="A2896" s="25" t="s">
        <v>1043</v>
      </c>
      <c r="B2896" s="25" t="s">
        <v>64</v>
      </c>
      <c r="C2896" s="27">
        <v>644</v>
      </c>
      <c r="D2896" s="26">
        <v>73</v>
      </c>
      <c r="E2896" s="26">
        <v>24249</v>
      </c>
      <c r="F2896" s="9">
        <v>812</v>
      </c>
    </row>
    <row r="2897" spans="1:6" ht="15.75" x14ac:dyDescent="0.25">
      <c r="A2897" s="25" t="s">
        <v>1044</v>
      </c>
      <c r="B2897" s="25" t="s">
        <v>64</v>
      </c>
      <c r="C2897" s="27">
        <v>106</v>
      </c>
      <c r="D2897" s="26">
        <v>71</v>
      </c>
      <c r="E2897" s="26">
        <v>9182</v>
      </c>
      <c r="F2897" s="9">
        <v>192</v>
      </c>
    </row>
    <row r="2898" spans="1:6" ht="15.75" x14ac:dyDescent="0.25">
      <c r="A2898" s="25" t="s">
        <v>3006</v>
      </c>
      <c r="B2898" s="25" t="s">
        <v>64</v>
      </c>
      <c r="C2898" s="27">
        <v>18</v>
      </c>
      <c r="D2898" s="26">
        <v>0</v>
      </c>
      <c r="E2898" s="26">
        <v>0</v>
      </c>
      <c r="F2898" s="9">
        <v>44</v>
      </c>
    </row>
    <row r="2899" spans="1:6" ht="15.75" x14ac:dyDescent="0.25">
      <c r="A2899" s="25" t="s">
        <v>3007</v>
      </c>
      <c r="B2899" s="25" t="s">
        <v>61</v>
      </c>
      <c r="C2899" s="27">
        <v>53</v>
      </c>
      <c r="D2899" s="26">
        <v>16</v>
      </c>
      <c r="E2899" s="26">
        <v>7458</v>
      </c>
      <c r="F2899" s="9">
        <v>77</v>
      </c>
    </row>
    <row r="2900" spans="1:6" ht="15.75" x14ac:dyDescent="0.25">
      <c r="A2900" s="25" t="s">
        <v>1045</v>
      </c>
      <c r="B2900" s="25" t="s">
        <v>61</v>
      </c>
      <c r="C2900" s="27">
        <v>481</v>
      </c>
      <c r="D2900" s="26">
        <v>1341</v>
      </c>
      <c r="E2900" s="26">
        <v>127447</v>
      </c>
      <c r="F2900" s="9">
        <v>615</v>
      </c>
    </row>
    <row r="2901" spans="1:6" ht="15.75" x14ac:dyDescent="0.25">
      <c r="A2901" s="25" t="s">
        <v>1046</v>
      </c>
      <c r="B2901" s="25" t="s">
        <v>61</v>
      </c>
      <c r="C2901" s="27">
        <v>727</v>
      </c>
      <c r="D2901" s="26">
        <v>66</v>
      </c>
      <c r="E2901" s="26">
        <v>5081</v>
      </c>
      <c r="F2901" s="9">
        <v>1146</v>
      </c>
    </row>
    <row r="2902" spans="1:6" ht="15.75" x14ac:dyDescent="0.25">
      <c r="A2902" s="25" t="s">
        <v>3008</v>
      </c>
      <c r="B2902" s="25" t="s">
        <v>61</v>
      </c>
      <c r="C2902" s="27">
        <v>3</v>
      </c>
      <c r="D2902" s="26">
        <v>14</v>
      </c>
      <c r="E2902" s="26">
        <v>3783</v>
      </c>
      <c r="F2902" s="9">
        <v>5</v>
      </c>
    </row>
    <row r="2903" spans="1:6" ht="15.75" x14ac:dyDescent="0.25">
      <c r="A2903" s="25" t="s">
        <v>3009</v>
      </c>
      <c r="B2903" s="25" t="s">
        <v>61</v>
      </c>
      <c r="C2903" s="27">
        <v>22</v>
      </c>
      <c r="D2903" s="26">
        <v>38</v>
      </c>
      <c r="E2903" s="26">
        <v>15367</v>
      </c>
      <c r="F2903" s="9">
        <v>37</v>
      </c>
    </row>
    <row r="2904" spans="1:6" ht="15.75" x14ac:dyDescent="0.25">
      <c r="A2904" s="25" t="s">
        <v>1047</v>
      </c>
      <c r="B2904" s="25" t="s">
        <v>61</v>
      </c>
      <c r="C2904" s="27">
        <v>1484</v>
      </c>
      <c r="D2904" s="26">
        <v>2614</v>
      </c>
      <c r="E2904" s="26">
        <v>342559</v>
      </c>
      <c r="F2904" s="9">
        <v>3013</v>
      </c>
    </row>
    <row r="2905" spans="1:6" ht="15.75" x14ac:dyDescent="0.25">
      <c r="A2905" s="25" t="s">
        <v>1048</v>
      </c>
      <c r="B2905" s="25" t="s">
        <v>64</v>
      </c>
      <c r="C2905" s="27">
        <v>68</v>
      </c>
      <c r="D2905" s="26">
        <v>23</v>
      </c>
      <c r="E2905" s="26">
        <v>3200</v>
      </c>
      <c r="F2905" s="9">
        <v>111</v>
      </c>
    </row>
    <row r="2906" spans="1:6" ht="15.75" x14ac:dyDescent="0.25">
      <c r="A2906" s="25" t="s">
        <v>1049</v>
      </c>
      <c r="B2906" s="25" t="s">
        <v>64</v>
      </c>
      <c r="C2906" s="27">
        <v>193</v>
      </c>
      <c r="D2906" s="26">
        <v>124</v>
      </c>
      <c r="E2906" s="26">
        <v>9432</v>
      </c>
      <c r="F2906" s="9">
        <v>497</v>
      </c>
    </row>
    <row r="2907" spans="1:6" ht="15.75" x14ac:dyDescent="0.25">
      <c r="A2907" s="25" t="s">
        <v>1050</v>
      </c>
      <c r="B2907" s="25" t="s">
        <v>61</v>
      </c>
      <c r="C2907" s="27">
        <v>250</v>
      </c>
      <c r="D2907" s="26">
        <v>73</v>
      </c>
      <c r="E2907" s="26">
        <v>2708</v>
      </c>
      <c r="F2907" s="9">
        <v>979</v>
      </c>
    </row>
    <row r="2908" spans="1:6" ht="15.75" x14ac:dyDescent="0.25">
      <c r="A2908" s="25" t="s">
        <v>1051</v>
      </c>
      <c r="B2908" s="25" t="s">
        <v>61</v>
      </c>
      <c r="C2908" s="27">
        <v>544</v>
      </c>
      <c r="D2908" s="26">
        <v>50</v>
      </c>
      <c r="E2908" s="26">
        <v>4558</v>
      </c>
      <c r="F2908" s="9">
        <v>1652</v>
      </c>
    </row>
    <row r="2909" spans="1:6" ht="15.75" x14ac:dyDescent="0.25">
      <c r="A2909" s="25" t="s">
        <v>1052</v>
      </c>
      <c r="B2909" s="25" t="s">
        <v>61</v>
      </c>
      <c r="C2909" s="27">
        <v>52</v>
      </c>
      <c r="D2909" s="26">
        <v>52</v>
      </c>
      <c r="E2909" s="26">
        <v>39738</v>
      </c>
      <c r="F2909" s="9">
        <v>156</v>
      </c>
    </row>
    <row r="2910" spans="1:6" ht="15.75" x14ac:dyDescent="0.25">
      <c r="A2910" s="25" t="s">
        <v>1053</v>
      </c>
      <c r="B2910" s="25" t="s">
        <v>64</v>
      </c>
      <c r="C2910" s="27">
        <v>78</v>
      </c>
      <c r="D2910" s="26">
        <v>0</v>
      </c>
      <c r="E2910" s="26">
        <v>0</v>
      </c>
      <c r="F2910" s="9">
        <v>135</v>
      </c>
    </row>
    <row r="2911" spans="1:6" ht="15.75" x14ac:dyDescent="0.25">
      <c r="A2911" s="25" t="s">
        <v>3010</v>
      </c>
      <c r="B2911" s="25" t="s">
        <v>61</v>
      </c>
      <c r="C2911" s="27">
        <v>16</v>
      </c>
      <c r="D2911" s="26">
        <v>53</v>
      </c>
      <c r="E2911" s="26">
        <v>2587</v>
      </c>
      <c r="F2911" s="9">
        <v>87</v>
      </c>
    </row>
    <row r="2912" spans="1:6" ht="15.75" x14ac:dyDescent="0.25">
      <c r="A2912" s="25" t="s">
        <v>1054</v>
      </c>
      <c r="B2912" s="25" t="s">
        <v>61</v>
      </c>
      <c r="C2912" s="27">
        <v>367</v>
      </c>
      <c r="D2912" s="26">
        <v>478</v>
      </c>
      <c r="E2912" s="26">
        <v>23306</v>
      </c>
      <c r="F2912" s="9">
        <v>1794</v>
      </c>
    </row>
    <row r="2913" spans="1:6" ht="15.75" x14ac:dyDescent="0.25">
      <c r="A2913" s="25" t="s">
        <v>1055</v>
      </c>
      <c r="B2913" s="25" t="s">
        <v>64</v>
      </c>
      <c r="C2913" s="27">
        <v>1145</v>
      </c>
      <c r="D2913" s="26">
        <v>291</v>
      </c>
      <c r="E2913" s="26">
        <v>25962</v>
      </c>
      <c r="F2913" s="9">
        <v>2045</v>
      </c>
    </row>
    <row r="2914" spans="1:6" ht="15.75" x14ac:dyDescent="0.25">
      <c r="A2914" s="25" t="s">
        <v>1056</v>
      </c>
      <c r="B2914" s="25" t="s">
        <v>64</v>
      </c>
      <c r="C2914" s="27">
        <v>250</v>
      </c>
      <c r="D2914" s="26">
        <v>11</v>
      </c>
      <c r="E2914" s="26">
        <v>245</v>
      </c>
      <c r="F2914" s="9">
        <v>667</v>
      </c>
    </row>
    <row r="2915" spans="1:6" ht="15.75" x14ac:dyDescent="0.25">
      <c r="A2915" s="25" t="s">
        <v>1057</v>
      </c>
      <c r="B2915" s="25" t="s">
        <v>61</v>
      </c>
      <c r="C2915" s="27">
        <v>192</v>
      </c>
      <c r="D2915" s="26">
        <v>52</v>
      </c>
      <c r="E2915" s="26">
        <v>4232</v>
      </c>
      <c r="F2915" s="9">
        <v>235</v>
      </c>
    </row>
    <row r="2916" spans="1:6" ht="15.75" x14ac:dyDescent="0.25">
      <c r="A2916" s="25" t="s">
        <v>1058</v>
      </c>
      <c r="B2916" s="25" t="s">
        <v>61</v>
      </c>
      <c r="C2916" s="27">
        <v>98</v>
      </c>
      <c r="D2916" s="26">
        <v>17</v>
      </c>
      <c r="E2916" s="26">
        <v>3754</v>
      </c>
      <c r="F2916" s="9">
        <v>313</v>
      </c>
    </row>
    <row r="2917" spans="1:6" ht="15.75" x14ac:dyDescent="0.25">
      <c r="A2917" s="25" t="s">
        <v>1059</v>
      </c>
      <c r="B2917" s="25" t="s">
        <v>64</v>
      </c>
      <c r="C2917" s="27">
        <v>756</v>
      </c>
      <c r="D2917" s="26">
        <v>0</v>
      </c>
      <c r="E2917" s="26">
        <v>0</v>
      </c>
      <c r="F2917" s="9">
        <v>1037</v>
      </c>
    </row>
    <row r="2918" spans="1:6" ht="15.75" x14ac:dyDescent="0.25">
      <c r="A2918" s="25" t="s">
        <v>3011</v>
      </c>
      <c r="B2918" s="25" t="s">
        <v>64</v>
      </c>
      <c r="C2918" s="27">
        <v>4</v>
      </c>
      <c r="D2918" s="26">
        <v>3</v>
      </c>
      <c r="E2918" s="26">
        <v>213</v>
      </c>
      <c r="F2918" s="9">
        <v>16</v>
      </c>
    </row>
    <row r="2919" spans="1:6" ht="15.75" x14ac:dyDescent="0.25">
      <c r="A2919" s="25" t="s">
        <v>1060</v>
      </c>
      <c r="B2919" s="25" t="s">
        <v>64</v>
      </c>
      <c r="C2919" s="27">
        <v>687</v>
      </c>
      <c r="D2919" s="26">
        <v>16</v>
      </c>
      <c r="E2919" s="26">
        <v>5363</v>
      </c>
      <c r="F2919" s="9">
        <v>1005</v>
      </c>
    </row>
    <row r="2920" spans="1:6" ht="15.75" x14ac:dyDescent="0.25">
      <c r="A2920" s="25" t="s">
        <v>1061</v>
      </c>
      <c r="B2920" s="25" t="s">
        <v>61</v>
      </c>
      <c r="C2920" s="27">
        <v>139</v>
      </c>
      <c r="D2920" s="26">
        <v>21</v>
      </c>
      <c r="E2920" s="26">
        <v>2742</v>
      </c>
      <c r="F2920" s="9">
        <v>351</v>
      </c>
    </row>
    <row r="2921" spans="1:6" ht="15.75" x14ac:dyDescent="0.25">
      <c r="A2921" s="25" t="s">
        <v>1062</v>
      </c>
      <c r="B2921" s="25" t="s">
        <v>61</v>
      </c>
      <c r="C2921" s="27">
        <v>403</v>
      </c>
      <c r="D2921" s="26">
        <v>12</v>
      </c>
      <c r="E2921" s="26">
        <v>578</v>
      </c>
      <c r="F2921" s="9">
        <v>653</v>
      </c>
    </row>
    <row r="2922" spans="1:6" ht="15.75" x14ac:dyDescent="0.25">
      <c r="A2922" s="25" t="s">
        <v>1063</v>
      </c>
      <c r="B2922" s="25" t="s">
        <v>61</v>
      </c>
      <c r="C2922" s="27">
        <v>225</v>
      </c>
      <c r="D2922" s="26">
        <v>440</v>
      </c>
      <c r="E2922" s="26">
        <v>23641</v>
      </c>
      <c r="F2922" s="9">
        <v>420</v>
      </c>
    </row>
    <row r="2923" spans="1:6" ht="15.75" x14ac:dyDescent="0.25">
      <c r="A2923" s="25" t="s">
        <v>1064</v>
      </c>
      <c r="B2923" s="25" t="s">
        <v>64</v>
      </c>
      <c r="C2923" s="27">
        <v>1174</v>
      </c>
      <c r="D2923" s="26">
        <v>23</v>
      </c>
      <c r="E2923" s="26">
        <v>406</v>
      </c>
      <c r="F2923" s="9">
        <v>1684</v>
      </c>
    </row>
    <row r="2924" spans="1:6" ht="15.75" x14ac:dyDescent="0.25">
      <c r="A2924" s="25" t="s">
        <v>1065</v>
      </c>
      <c r="B2924" s="25" t="s">
        <v>64</v>
      </c>
      <c r="C2924" s="27">
        <v>708</v>
      </c>
      <c r="D2924" s="26">
        <v>365</v>
      </c>
      <c r="E2924" s="26">
        <v>61424</v>
      </c>
      <c r="F2924" s="9">
        <v>1231</v>
      </c>
    </row>
    <row r="2925" spans="1:6" ht="15.75" x14ac:dyDescent="0.25">
      <c r="A2925" s="25" t="s">
        <v>1066</v>
      </c>
      <c r="B2925" s="25" t="s">
        <v>64</v>
      </c>
      <c r="C2925" s="27">
        <v>771</v>
      </c>
      <c r="D2925" s="26">
        <v>603</v>
      </c>
      <c r="E2925" s="26">
        <v>72890</v>
      </c>
      <c r="F2925" s="9">
        <v>2500</v>
      </c>
    </row>
    <row r="2926" spans="1:6" ht="15.75" x14ac:dyDescent="0.25">
      <c r="A2926" s="25" t="s">
        <v>3012</v>
      </c>
      <c r="B2926" s="25" t="s">
        <v>64</v>
      </c>
      <c r="C2926" s="27">
        <v>0</v>
      </c>
      <c r="D2926" s="26">
        <v>13</v>
      </c>
      <c r="E2926" s="26">
        <v>437</v>
      </c>
      <c r="F2926" s="9">
        <v>12</v>
      </c>
    </row>
    <row r="2927" spans="1:6" ht="15.75" x14ac:dyDescent="0.25">
      <c r="A2927" s="25" t="s">
        <v>1067</v>
      </c>
      <c r="B2927" s="25" t="s">
        <v>61</v>
      </c>
      <c r="C2927" s="27">
        <v>956</v>
      </c>
      <c r="D2927" s="26">
        <v>917</v>
      </c>
      <c r="E2927" s="26">
        <v>123967</v>
      </c>
      <c r="F2927" s="9">
        <v>1889</v>
      </c>
    </row>
    <row r="2928" spans="1:6" ht="15.75" x14ac:dyDescent="0.25">
      <c r="A2928" s="25" t="s">
        <v>3013</v>
      </c>
      <c r="B2928" s="25" t="s">
        <v>64</v>
      </c>
      <c r="C2928" s="27">
        <v>53</v>
      </c>
      <c r="D2928" s="26">
        <v>17</v>
      </c>
      <c r="E2928" s="26">
        <v>1414</v>
      </c>
      <c r="F2928" s="9">
        <v>86</v>
      </c>
    </row>
    <row r="2929" spans="1:6" ht="15.75" x14ac:dyDescent="0.25">
      <c r="A2929" s="25" t="s">
        <v>1068</v>
      </c>
      <c r="B2929" s="25" t="s">
        <v>61</v>
      </c>
      <c r="C2929" s="27">
        <v>63</v>
      </c>
      <c r="D2929" s="26">
        <v>311</v>
      </c>
      <c r="E2929" s="26">
        <v>9980</v>
      </c>
      <c r="F2929" s="9">
        <v>366</v>
      </c>
    </row>
    <row r="2930" spans="1:6" ht="15.75" x14ac:dyDescent="0.25">
      <c r="A2930" s="25" t="s">
        <v>1069</v>
      </c>
      <c r="B2930" s="25" t="s">
        <v>64</v>
      </c>
      <c r="C2930" s="27">
        <v>282</v>
      </c>
      <c r="D2930" s="26">
        <v>20</v>
      </c>
      <c r="E2930" s="26">
        <v>2295</v>
      </c>
      <c r="F2930" s="9">
        <v>405</v>
      </c>
    </row>
    <row r="2931" spans="1:6" ht="15.75" x14ac:dyDescent="0.25">
      <c r="A2931" s="25" t="s">
        <v>1070</v>
      </c>
      <c r="B2931" s="25" t="s">
        <v>61</v>
      </c>
      <c r="C2931" s="27">
        <v>779</v>
      </c>
      <c r="D2931" s="26">
        <v>140</v>
      </c>
      <c r="E2931" s="26">
        <v>6061</v>
      </c>
      <c r="F2931" s="9">
        <v>1210</v>
      </c>
    </row>
    <row r="2932" spans="1:6" ht="15.75" x14ac:dyDescent="0.25">
      <c r="A2932" s="25" t="s">
        <v>1071</v>
      </c>
      <c r="B2932" s="25" t="s">
        <v>61</v>
      </c>
      <c r="C2932" s="27">
        <v>21</v>
      </c>
      <c r="D2932" s="26">
        <v>7</v>
      </c>
      <c r="E2932" s="26">
        <v>2011</v>
      </c>
      <c r="F2932" s="9">
        <v>116</v>
      </c>
    </row>
    <row r="2933" spans="1:6" ht="15.75" x14ac:dyDescent="0.25">
      <c r="A2933" s="25" t="s">
        <v>1072</v>
      </c>
      <c r="B2933" s="25" t="s">
        <v>64</v>
      </c>
      <c r="C2933" s="27">
        <v>595</v>
      </c>
      <c r="D2933" s="26">
        <v>31</v>
      </c>
      <c r="E2933" s="26">
        <v>1452</v>
      </c>
      <c r="F2933" s="9">
        <v>1549</v>
      </c>
    </row>
    <row r="2934" spans="1:6" ht="15.75" x14ac:dyDescent="0.25">
      <c r="A2934" s="25" t="s">
        <v>1073</v>
      </c>
      <c r="B2934" s="25" t="s">
        <v>64</v>
      </c>
      <c r="C2934" s="27">
        <v>158</v>
      </c>
      <c r="D2934" s="26">
        <v>144</v>
      </c>
      <c r="E2934" s="26">
        <v>11176</v>
      </c>
      <c r="F2934" s="9">
        <v>261</v>
      </c>
    </row>
    <row r="2935" spans="1:6" ht="15.75" x14ac:dyDescent="0.25">
      <c r="A2935" s="25" t="s">
        <v>1074</v>
      </c>
      <c r="B2935" s="25" t="s">
        <v>64</v>
      </c>
      <c r="C2935" s="27">
        <v>596</v>
      </c>
      <c r="D2935" s="26">
        <v>610</v>
      </c>
      <c r="E2935" s="26">
        <v>55218</v>
      </c>
      <c r="F2935" s="9">
        <v>1618</v>
      </c>
    </row>
    <row r="2936" spans="1:6" ht="15.75" x14ac:dyDescent="0.25">
      <c r="A2936" s="25" t="s">
        <v>1075</v>
      </c>
      <c r="B2936" s="25" t="s">
        <v>64</v>
      </c>
      <c r="C2936" s="27">
        <v>1700</v>
      </c>
      <c r="D2936" s="26">
        <v>149</v>
      </c>
      <c r="E2936" s="26">
        <v>16661</v>
      </c>
      <c r="F2936" s="9">
        <v>2728</v>
      </c>
    </row>
    <row r="2937" spans="1:6" ht="15.75" x14ac:dyDescent="0.25">
      <c r="A2937" s="25" t="s">
        <v>3014</v>
      </c>
      <c r="B2937" s="25" t="s">
        <v>64</v>
      </c>
      <c r="C2937" s="27">
        <v>8</v>
      </c>
      <c r="D2937" s="26">
        <v>5</v>
      </c>
      <c r="E2937" s="26">
        <v>379</v>
      </c>
      <c r="F2937" s="9">
        <v>8</v>
      </c>
    </row>
    <row r="2938" spans="1:6" ht="15.75" x14ac:dyDescent="0.25">
      <c r="A2938" s="25" t="s">
        <v>1076</v>
      </c>
      <c r="B2938" s="25" t="s">
        <v>61</v>
      </c>
      <c r="C2938" s="27">
        <v>457</v>
      </c>
      <c r="D2938" s="26">
        <v>605</v>
      </c>
      <c r="E2938" s="26">
        <v>87205</v>
      </c>
      <c r="F2938" s="9">
        <v>836</v>
      </c>
    </row>
    <row r="2939" spans="1:6" ht="15.75" x14ac:dyDescent="0.25">
      <c r="A2939" s="25" t="s">
        <v>1077</v>
      </c>
      <c r="B2939" s="25" t="s">
        <v>64</v>
      </c>
      <c r="C2939" s="27">
        <v>1604</v>
      </c>
      <c r="D2939" s="26">
        <v>20</v>
      </c>
      <c r="E2939" s="26">
        <v>4438</v>
      </c>
      <c r="F2939" s="9">
        <v>2934</v>
      </c>
    </row>
    <row r="2940" spans="1:6" ht="15.75" x14ac:dyDescent="0.25">
      <c r="A2940" s="25" t="s">
        <v>3015</v>
      </c>
      <c r="B2940" s="25" t="s">
        <v>64</v>
      </c>
      <c r="C2940" s="27">
        <v>33</v>
      </c>
      <c r="D2940" s="26">
        <v>4</v>
      </c>
      <c r="E2940" s="26">
        <v>80</v>
      </c>
      <c r="F2940" s="9">
        <v>78</v>
      </c>
    </row>
    <row r="2941" spans="1:6" ht="15.75" x14ac:dyDescent="0.25">
      <c r="A2941" s="25" t="s">
        <v>3016</v>
      </c>
      <c r="B2941" s="25" t="s">
        <v>64</v>
      </c>
      <c r="C2941" s="27">
        <v>3</v>
      </c>
      <c r="D2941" s="26">
        <v>1</v>
      </c>
      <c r="E2941" s="26">
        <v>31</v>
      </c>
      <c r="F2941" s="9">
        <v>36</v>
      </c>
    </row>
    <row r="2942" spans="1:6" ht="15.75" x14ac:dyDescent="0.25">
      <c r="A2942" s="25" t="s">
        <v>1078</v>
      </c>
      <c r="B2942" s="25" t="s">
        <v>64</v>
      </c>
      <c r="C2942" s="27">
        <v>183</v>
      </c>
      <c r="D2942" s="26">
        <v>3</v>
      </c>
      <c r="E2942" s="26">
        <v>355</v>
      </c>
      <c r="F2942" s="9">
        <v>359</v>
      </c>
    </row>
    <row r="2943" spans="1:6" ht="15.75" x14ac:dyDescent="0.25">
      <c r="A2943" s="25" t="s">
        <v>1079</v>
      </c>
      <c r="B2943" s="25" t="s">
        <v>64</v>
      </c>
      <c r="C2943" s="27">
        <v>1789</v>
      </c>
      <c r="D2943" s="26">
        <v>83</v>
      </c>
      <c r="E2943" s="26">
        <v>4252</v>
      </c>
      <c r="F2943" s="9">
        <v>7133</v>
      </c>
    </row>
    <row r="2944" spans="1:6" ht="15.75" x14ac:dyDescent="0.25">
      <c r="A2944" s="25" t="s">
        <v>3017</v>
      </c>
      <c r="B2944" s="25" t="s">
        <v>64</v>
      </c>
      <c r="C2944" s="27">
        <v>9</v>
      </c>
      <c r="D2944" s="26">
        <v>4</v>
      </c>
      <c r="E2944" s="26">
        <v>186</v>
      </c>
      <c r="F2944" s="9">
        <v>74</v>
      </c>
    </row>
    <row r="2945" spans="1:6" ht="15.75" x14ac:dyDescent="0.25">
      <c r="A2945" s="25" t="s">
        <v>1080</v>
      </c>
      <c r="B2945" s="25" t="s">
        <v>64</v>
      </c>
      <c r="C2945" s="27">
        <v>46</v>
      </c>
      <c r="D2945" s="26">
        <v>3</v>
      </c>
      <c r="E2945" s="26">
        <v>66</v>
      </c>
      <c r="F2945" s="9">
        <v>298</v>
      </c>
    </row>
    <row r="2946" spans="1:6" ht="15.75" x14ac:dyDescent="0.25">
      <c r="A2946" s="25" t="s">
        <v>1081</v>
      </c>
      <c r="B2946" s="25" t="s">
        <v>64</v>
      </c>
      <c r="C2946" s="27">
        <v>178</v>
      </c>
      <c r="D2946" s="26">
        <v>5</v>
      </c>
      <c r="E2946" s="26">
        <v>98</v>
      </c>
      <c r="F2946" s="9">
        <v>549</v>
      </c>
    </row>
    <row r="2947" spans="1:6" ht="15.75" x14ac:dyDescent="0.25">
      <c r="A2947" s="25" t="s">
        <v>1082</v>
      </c>
      <c r="B2947" s="25" t="s">
        <v>64</v>
      </c>
      <c r="C2947" s="27">
        <v>156</v>
      </c>
      <c r="D2947" s="26">
        <v>71</v>
      </c>
      <c r="E2947" s="26">
        <v>48794</v>
      </c>
      <c r="F2947" s="9">
        <v>295</v>
      </c>
    </row>
    <row r="2948" spans="1:6" ht="15.75" x14ac:dyDescent="0.25">
      <c r="A2948" s="25" t="s">
        <v>3018</v>
      </c>
      <c r="B2948" s="25" t="s">
        <v>64</v>
      </c>
      <c r="C2948" s="27">
        <v>26</v>
      </c>
      <c r="D2948" s="26">
        <v>2</v>
      </c>
      <c r="E2948" s="26">
        <v>13</v>
      </c>
      <c r="F2948" s="9">
        <v>77</v>
      </c>
    </row>
    <row r="2949" spans="1:6" ht="15.75" x14ac:dyDescent="0.25">
      <c r="A2949" s="25" t="s">
        <v>3019</v>
      </c>
      <c r="B2949" s="25" t="s">
        <v>64</v>
      </c>
      <c r="C2949" s="27">
        <v>15</v>
      </c>
      <c r="D2949" s="26">
        <v>13</v>
      </c>
      <c r="E2949" s="26">
        <v>341</v>
      </c>
      <c r="F2949" s="9">
        <v>23</v>
      </c>
    </row>
    <row r="2950" spans="1:6" ht="15.75" x14ac:dyDescent="0.25">
      <c r="A2950" s="25" t="s">
        <v>1083</v>
      </c>
      <c r="B2950" s="25" t="s">
        <v>64</v>
      </c>
      <c r="C2950" s="27">
        <v>73</v>
      </c>
      <c r="D2950" s="26">
        <v>3</v>
      </c>
      <c r="E2950" s="26">
        <v>86</v>
      </c>
      <c r="F2950" s="9">
        <v>166</v>
      </c>
    </row>
    <row r="2951" spans="1:6" ht="15.75" x14ac:dyDescent="0.25">
      <c r="A2951" s="25" t="s">
        <v>1084</v>
      </c>
      <c r="B2951" s="25" t="s">
        <v>64</v>
      </c>
      <c r="C2951" s="27">
        <v>274</v>
      </c>
      <c r="D2951" s="26">
        <v>77</v>
      </c>
      <c r="E2951" s="26">
        <v>7669</v>
      </c>
      <c r="F2951" s="9">
        <v>746</v>
      </c>
    </row>
    <row r="2952" spans="1:6" ht="15.75" x14ac:dyDescent="0.25">
      <c r="A2952" s="25" t="s">
        <v>1085</v>
      </c>
      <c r="B2952" s="25" t="s">
        <v>61</v>
      </c>
      <c r="C2952" s="27">
        <v>258</v>
      </c>
      <c r="D2952" s="26">
        <v>247</v>
      </c>
      <c r="E2952" s="26">
        <v>21234</v>
      </c>
      <c r="F2952" s="9">
        <v>432</v>
      </c>
    </row>
    <row r="2953" spans="1:6" ht="15.75" x14ac:dyDescent="0.25">
      <c r="A2953" s="25" t="s">
        <v>1086</v>
      </c>
      <c r="B2953" s="25" t="s">
        <v>64</v>
      </c>
      <c r="C2953" s="27">
        <v>147</v>
      </c>
      <c r="D2953" s="26">
        <v>10</v>
      </c>
      <c r="E2953" s="26">
        <v>829</v>
      </c>
      <c r="F2953" s="9">
        <v>431</v>
      </c>
    </row>
    <row r="2954" spans="1:6" ht="15.75" x14ac:dyDescent="0.25">
      <c r="A2954" s="25" t="s">
        <v>1087</v>
      </c>
      <c r="B2954" s="25" t="s">
        <v>64</v>
      </c>
      <c r="C2954" s="27">
        <v>1358</v>
      </c>
      <c r="D2954" s="26">
        <v>88</v>
      </c>
      <c r="E2954" s="26">
        <v>9509</v>
      </c>
      <c r="F2954" s="9">
        <v>3228</v>
      </c>
    </row>
    <row r="2955" spans="1:6" ht="15.75" x14ac:dyDescent="0.25">
      <c r="A2955" s="25" t="s">
        <v>1088</v>
      </c>
      <c r="B2955" s="25" t="s">
        <v>64</v>
      </c>
      <c r="C2955" s="27">
        <v>248</v>
      </c>
      <c r="D2955" s="26">
        <v>240</v>
      </c>
      <c r="E2955" s="26">
        <v>24193</v>
      </c>
      <c r="F2955" s="9">
        <v>482</v>
      </c>
    </row>
    <row r="2956" spans="1:6" ht="15.75" x14ac:dyDescent="0.25">
      <c r="A2956" s="25" t="s">
        <v>1089</v>
      </c>
      <c r="B2956" s="25" t="s">
        <v>61</v>
      </c>
      <c r="C2956" s="27">
        <v>314</v>
      </c>
      <c r="D2956" s="26">
        <v>117</v>
      </c>
      <c r="E2956" s="26">
        <v>15205</v>
      </c>
      <c r="F2956" s="9">
        <v>1236</v>
      </c>
    </row>
    <row r="2957" spans="1:6" ht="15.75" x14ac:dyDescent="0.25">
      <c r="A2957" s="25" t="s">
        <v>1090</v>
      </c>
      <c r="B2957" s="25" t="s">
        <v>61</v>
      </c>
      <c r="C2957" s="27">
        <v>614</v>
      </c>
      <c r="D2957" s="26">
        <v>50</v>
      </c>
      <c r="E2957" s="26">
        <v>3003</v>
      </c>
      <c r="F2957" s="9">
        <v>1469</v>
      </c>
    </row>
    <row r="2958" spans="1:6" ht="15.75" x14ac:dyDescent="0.25">
      <c r="A2958" s="25" t="s">
        <v>3020</v>
      </c>
      <c r="B2958" s="25" t="s">
        <v>61</v>
      </c>
      <c r="C2958" s="27">
        <v>2</v>
      </c>
      <c r="D2958" s="26">
        <v>1</v>
      </c>
      <c r="E2958" s="26">
        <v>1</v>
      </c>
      <c r="F2958" s="9">
        <v>22</v>
      </c>
    </row>
    <row r="2959" spans="1:6" ht="15.75" x14ac:dyDescent="0.25">
      <c r="A2959" s="25" t="s">
        <v>1091</v>
      </c>
      <c r="B2959" s="25" t="s">
        <v>64</v>
      </c>
      <c r="C2959" s="27">
        <v>348</v>
      </c>
      <c r="D2959" s="26">
        <v>15</v>
      </c>
      <c r="E2959" s="26">
        <v>603</v>
      </c>
      <c r="F2959" s="9">
        <v>887</v>
      </c>
    </row>
    <row r="2960" spans="1:6" ht="15.75" x14ac:dyDescent="0.25">
      <c r="A2960" s="25" t="s">
        <v>1092</v>
      </c>
      <c r="B2960" s="25" t="s">
        <v>64</v>
      </c>
      <c r="C2960" s="27">
        <v>223</v>
      </c>
      <c r="D2960" s="26">
        <v>36</v>
      </c>
      <c r="E2960" s="26">
        <v>3200</v>
      </c>
      <c r="F2960" s="9">
        <v>351</v>
      </c>
    </row>
    <row r="2961" spans="1:6" ht="15.75" x14ac:dyDescent="0.25">
      <c r="A2961" s="25" t="s">
        <v>3021</v>
      </c>
      <c r="B2961" s="25" t="s">
        <v>61</v>
      </c>
      <c r="C2961" s="27">
        <v>2388</v>
      </c>
      <c r="D2961" s="26">
        <v>40</v>
      </c>
      <c r="E2961" s="26">
        <v>6522</v>
      </c>
      <c r="F2961" s="9">
        <v>5260</v>
      </c>
    </row>
    <row r="2962" spans="1:6" ht="15.75" x14ac:dyDescent="0.25">
      <c r="A2962" s="25" t="s">
        <v>3022</v>
      </c>
      <c r="B2962" s="25" t="s">
        <v>64</v>
      </c>
      <c r="C2962" s="27">
        <v>45</v>
      </c>
      <c r="D2962" s="26">
        <v>5</v>
      </c>
      <c r="E2962" s="26">
        <v>42</v>
      </c>
      <c r="F2962" s="9">
        <v>67</v>
      </c>
    </row>
    <row r="2963" spans="1:6" ht="15.75" x14ac:dyDescent="0.25">
      <c r="A2963" s="25" t="s">
        <v>1093</v>
      </c>
      <c r="B2963" s="25" t="s">
        <v>64</v>
      </c>
      <c r="C2963" s="27">
        <v>1078</v>
      </c>
      <c r="D2963" s="26">
        <v>35</v>
      </c>
      <c r="E2963" s="26">
        <v>1632</v>
      </c>
      <c r="F2963" s="9">
        <v>1646</v>
      </c>
    </row>
    <row r="2964" spans="1:6" ht="15.75" x14ac:dyDescent="0.25">
      <c r="A2964" s="25" t="s">
        <v>1094</v>
      </c>
      <c r="B2964" s="25" t="s">
        <v>64</v>
      </c>
      <c r="C2964" s="27">
        <v>99</v>
      </c>
      <c r="D2964" s="26">
        <v>9</v>
      </c>
      <c r="E2964" s="26">
        <v>700</v>
      </c>
      <c r="F2964" s="9">
        <v>123</v>
      </c>
    </row>
    <row r="2965" spans="1:6" ht="15.75" x14ac:dyDescent="0.25">
      <c r="A2965" s="25" t="s">
        <v>3023</v>
      </c>
      <c r="B2965" s="25" t="s">
        <v>64</v>
      </c>
      <c r="C2965" s="27">
        <v>159</v>
      </c>
      <c r="D2965" s="26">
        <v>9</v>
      </c>
      <c r="E2965" s="26">
        <v>174</v>
      </c>
      <c r="F2965" s="9">
        <v>719</v>
      </c>
    </row>
    <row r="2966" spans="1:6" ht="15.75" x14ac:dyDescent="0.25">
      <c r="A2966" s="25" t="s">
        <v>1095</v>
      </c>
      <c r="B2966" s="25" t="s">
        <v>64</v>
      </c>
      <c r="C2966" s="27">
        <v>508</v>
      </c>
      <c r="D2966" s="26">
        <v>50</v>
      </c>
      <c r="E2966" s="26">
        <v>2340</v>
      </c>
      <c r="F2966" s="9">
        <v>806</v>
      </c>
    </row>
    <row r="2967" spans="1:6" ht="15.75" x14ac:dyDescent="0.25">
      <c r="A2967" s="25" t="s">
        <v>1096</v>
      </c>
      <c r="B2967" s="25" t="s">
        <v>64</v>
      </c>
      <c r="C2967" s="27">
        <v>218</v>
      </c>
      <c r="D2967" s="26">
        <v>34</v>
      </c>
      <c r="E2967" s="26">
        <v>1068</v>
      </c>
      <c r="F2967" s="9">
        <v>319</v>
      </c>
    </row>
    <row r="2968" spans="1:6" ht="15.75" x14ac:dyDescent="0.25">
      <c r="A2968" s="25" t="s">
        <v>3024</v>
      </c>
      <c r="B2968" s="25" t="s">
        <v>61</v>
      </c>
      <c r="C2968" s="27">
        <v>59</v>
      </c>
      <c r="D2968" s="26">
        <v>83</v>
      </c>
      <c r="E2968" s="26">
        <v>16362</v>
      </c>
      <c r="F2968" s="9">
        <v>140</v>
      </c>
    </row>
    <row r="2969" spans="1:6" ht="15.75" x14ac:dyDescent="0.25">
      <c r="A2969" s="25" t="s">
        <v>3025</v>
      </c>
      <c r="B2969" s="25" t="s">
        <v>64</v>
      </c>
      <c r="C2969" s="27">
        <v>27</v>
      </c>
      <c r="D2969" s="26">
        <v>9</v>
      </c>
      <c r="E2969" s="26">
        <v>2257</v>
      </c>
      <c r="F2969" s="9">
        <v>42</v>
      </c>
    </row>
    <row r="2970" spans="1:6" ht="15.75" x14ac:dyDescent="0.25">
      <c r="A2970" s="25" t="s">
        <v>1097</v>
      </c>
      <c r="B2970" s="25" t="s">
        <v>64</v>
      </c>
      <c r="C2970" s="27">
        <v>169</v>
      </c>
      <c r="D2970" s="26">
        <v>6</v>
      </c>
      <c r="E2970" s="26">
        <v>439</v>
      </c>
      <c r="F2970" s="9">
        <v>260</v>
      </c>
    </row>
    <row r="2971" spans="1:6" ht="15.75" x14ac:dyDescent="0.25">
      <c r="A2971" s="25" t="s">
        <v>1098</v>
      </c>
      <c r="B2971" s="25" t="s">
        <v>64</v>
      </c>
      <c r="C2971" s="27">
        <v>74</v>
      </c>
      <c r="D2971" s="26">
        <v>0</v>
      </c>
      <c r="E2971" s="26">
        <v>0</v>
      </c>
      <c r="F2971" s="9">
        <v>181</v>
      </c>
    </row>
    <row r="2972" spans="1:6" ht="15.75" x14ac:dyDescent="0.25">
      <c r="A2972" s="25" t="s">
        <v>3026</v>
      </c>
      <c r="B2972" s="25" t="s">
        <v>64</v>
      </c>
      <c r="C2972" s="27">
        <v>4</v>
      </c>
      <c r="D2972" s="26">
        <v>0</v>
      </c>
      <c r="E2972" s="26">
        <v>0</v>
      </c>
      <c r="F2972" s="9">
        <v>8</v>
      </c>
    </row>
    <row r="2973" spans="1:6" ht="15.75" x14ac:dyDescent="0.25">
      <c r="A2973" s="25" t="s">
        <v>1099</v>
      </c>
      <c r="B2973" s="25" t="s">
        <v>64</v>
      </c>
      <c r="C2973" s="27">
        <v>516</v>
      </c>
      <c r="D2973" s="26">
        <v>41</v>
      </c>
      <c r="E2973" s="26">
        <v>5784</v>
      </c>
      <c r="F2973" s="9">
        <v>780</v>
      </c>
    </row>
    <row r="2974" spans="1:6" ht="15.75" x14ac:dyDescent="0.25">
      <c r="A2974" s="25" t="s">
        <v>1100</v>
      </c>
      <c r="B2974" s="25" t="s">
        <v>64</v>
      </c>
      <c r="C2974" s="27">
        <v>280</v>
      </c>
      <c r="D2974" s="26">
        <v>12</v>
      </c>
      <c r="E2974" s="26">
        <v>701</v>
      </c>
      <c r="F2974" s="9">
        <v>468</v>
      </c>
    </row>
    <row r="2975" spans="1:6" ht="15.75" x14ac:dyDescent="0.25">
      <c r="A2975" s="25" t="s">
        <v>3027</v>
      </c>
      <c r="B2975" s="25" t="s">
        <v>64</v>
      </c>
      <c r="C2975" s="27">
        <v>21</v>
      </c>
      <c r="D2975" s="26">
        <v>17</v>
      </c>
      <c r="E2975" s="26">
        <v>1897</v>
      </c>
      <c r="F2975" s="9">
        <v>37</v>
      </c>
    </row>
    <row r="2976" spans="1:6" ht="15.75" x14ac:dyDescent="0.25">
      <c r="A2976" s="25" t="s">
        <v>1101</v>
      </c>
      <c r="B2976" s="25" t="s">
        <v>61</v>
      </c>
      <c r="C2976" s="27">
        <v>881</v>
      </c>
      <c r="D2976" s="26">
        <v>15</v>
      </c>
      <c r="E2976" s="26">
        <v>294</v>
      </c>
      <c r="F2976" s="9">
        <v>1548</v>
      </c>
    </row>
    <row r="2977" spans="1:6" ht="15.75" x14ac:dyDescent="0.25">
      <c r="A2977" s="25" t="s">
        <v>1102</v>
      </c>
      <c r="B2977" s="25" t="s">
        <v>61</v>
      </c>
      <c r="C2977" s="27">
        <v>223</v>
      </c>
      <c r="D2977" s="26">
        <v>29</v>
      </c>
      <c r="E2977" s="26">
        <v>1798</v>
      </c>
      <c r="F2977" s="9">
        <v>261</v>
      </c>
    </row>
    <row r="2978" spans="1:6" ht="15.75" x14ac:dyDescent="0.25">
      <c r="A2978" s="25" t="s">
        <v>1103</v>
      </c>
      <c r="B2978" s="25" t="s">
        <v>61</v>
      </c>
      <c r="C2978" s="27">
        <v>1067</v>
      </c>
      <c r="D2978" s="26">
        <v>198</v>
      </c>
      <c r="E2978" s="26">
        <v>23812</v>
      </c>
      <c r="F2978" s="9">
        <v>2405</v>
      </c>
    </row>
    <row r="2979" spans="1:6" ht="15.75" x14ac:dyDescent="0.25">
      <c r="A2979" s="25" t="s">
        <v>1104</v>
      </c>
      <c r="B2979" s="25" t="s">
        <v>61</v>
      </c>
      <c r="C2979" s="27">
        <v>40</v>
      </c>
      <c r="D2979" s="26">
        <v>65</v>
      </c>
      <c r="E2979" s="26">
        <v>2611</v>
      </c>
      <c r="F2979" s="9">
        <v>114</v>
      </c>
    </row>
    <row r="2980" spans="1:6" ht="15.75" x14ac:dyDescent="0.25">
      <c r="A2980" s="25" t="s">
        <v>1105</v>
      </c>
      <c r="B2980" s="25" t="s">
        <v>61</v>
      </c>
      <c r="C2980" s="27">
        <v>2294</v>
      </c>
      <c r="D2980" s="26">
        <v>1588</v>
      </c>
      <c r="E2980" s="26">
        <v>224339</v>
      </c>
      <c r="F2980" s="9">
        <v>3156</v>
      </c>
    </row>
    <row r="2981" spans="1:6" ht="15.75" x14ac:dyDescent="0.25">
      <c r="A2981" s="25" t="s">
        <v>1106</v>
      </c>
      <c r="B2981" s="25" t="s">
        <v>64</v>
      </c>
      <c r="C2981" s="27">
        <v>1047</v>
      </c>
      <c r="D2981" s="26">
        <v>1590</v>
      </c>
      <c r="E2981" s="26">
        <v>79210</v>
      </c>
      <c r="F2981" s="9">
        <v>1281</v>
      </c>
    </row>
    <row r="2982" spans="1:6" ht="15.75" x14ac:dyDescent="0.25">
      <c r="A2982" s="25" t="s">
        <v>3028</v>
      </c>
      <c r="B2982" s="25" t="s">
        <v>64</v>
      </c>
      <c r="C2982" s="27">
        <v>19</v>
      </c>
      <c r="D2982" s="26">
        <v>42</v>
      </c>
      <c r="E2982" s="26">
        <v>1912</v>
      </c>
      <c r="F2982" s="9">
        <v>35</v>
      </c>
    </row>
    <row r="2983" spans="1:6" ht="15.75" x14ac:dyDescent="0.25">
      <c r="A2983" s="25" t="s">
        <v>1107</v>
      </c>
      <c r="B2983" s="25" t="s">
        <v>64</v>
      </c>
      <c r="C2983" s="27">
        <v>232</v>
      </c>
      <c r="D2983" s="26">
        <v>8</v>
      </c>
      <c r="E2983" s="26">
        <v>486</v>
      </c>
      <c r="F2983" s="9">
        <v>588</v>
      </c>
    </row>
    <row r="2984" spans="1:6" ht="15.75" x14ac:dyDescent="0.25">
      <c r="A2984" s="25" t="s">
        <v>1108</v>
      </c>
      <c r="B2984" s="25" t="s">
        <v>61</v>
      </c>
      <c r="C2984" s="27">
        <v>430</v>
      </c>
      <c r="D2984" s="26">
        <v>1122</v>
      </c>
      <c r="E2984" s="26">
        <v>64323</v>
      </c>
      <c r="F2984" s="9">
        <v>592</v>
      </c>
    </row>
    <row r="2985" spans="1:6" ht="15.75" x14ac:dyDescent="0.25">
      <c r="A2985" s="25" t="s">
        <v>3029</v>
      </c>
      <c r="B2985" s="25" t="s">
        <v>61</v>
      </c>
      <c r="C2985" s="27">
        <v>50</v>
      </c>
      <c r="D2985" s="26">
        <v>265</v>
      </c>
      <c r="E2985" s="26">
        <v>8386</v>
      </c>
      <c r="F2985" s="9">
        <v>93</v>
      </c>
    </row>
    <row r="2986" spans="1:6" ht="15.75" x14ac:dyDescent="0.25">
      <c r="A2986" s="25" t="s">
        <v>1109</v>
      </c>
      <c r="B2986" s="25" t="s">
        <v>64</v>
      </c>
      <c r="C2986" s="27">
        <v>234</v>
      </c>
      <c r="D2986" s="26">
        <v>21</v>
      </c>
      <c r="E2986" s="26">
        <v>3245</v>
      </c>
      <c r="F2986" s="9">
        <v>369</v>
      </c>
    </row>
    <row r="2987" spans="1:6" ht="15.75" x14ac:dyDescent="0.25">
      <c r="A2987" s="25" t="s">
        <v>3030</v>
      </c>
      <c r="B2987" s="25" t="s">
        <v>64</v>
      </c>
      <c r="C2987" s="27">
        <v>55</v>
      </c>
      <c r="D2987" s="26">
        <v>16</v>
      </c>
      <c r="E2987" s="26">
        <v>816</v>
      </c>
      <c r="F2987" s="9">
        <v>62</v>
      </c>
    </row>
    <row r="2988" spans="1:6" ht="15.75" x14ac:dyDescent="0.25">
      <c r="A2988" s="25" t="s">
        <v>1110</v>
      </c>
      <c r="B2988" s="25" t="s">
        <v>61</v>
      </c>
      <c r="C2988" s="27">
        <v>1069</v>
      </c>
      <c r="D2988" s="26">
        <v>175</v>
      </c>
      <c r="E2988" s="26">
        <v>24086</v>
      </c>
      <c r="F2988" s="9">
        <v>1685</v>
      </c>
    </row>
    <row r="2989" spans="1:6" ht="15.75" x14ac:dyDescent="0.25">
      <c r="A2989" s="25" t="s">
        <v>3031</v>
      </c>
      <c r="B2989" s="25" t="s">
        <v>64</v>
      </c>
      <c r="C2989" s="27">
        <v>19</v>
      </c>
      <c r="D2989" s="26">
        <v>41</v>
      </c>
      <c r="E2989" s="26">
        <v>6913</v>
      </c>
      <c r="F2989" s="9">
        <v>77</v>
      </c>
    </row>
    <row r="2990" spans="1:6" ht="15.75" x14ac:dyDescent="0.25">
      <c r="A2990" s="25" t="s">
        <v>1111</v>
      </c>
      <c r="B2990" s="25" t="s">
        <v>64</v>
      </c>
      <c r="C2990" s="27">
        <v>47</v>
      </c>
      <c r="D2990" s="26">
        <v>17</v>
      </c>
      <c r="E2990" s="26">
        <v>452</v>
      </c>
      <c r="F2990" s="9">
        <v>112</v>
      </c>
    </row>
    <row r="2991" spans="1:6" ht="15.75" x14ac:dyDescent="0.25">
      <c r="A2991" s="25" t="s">
        <v>1112</v>
      </c>
      <c r="B2991" s="25" t="s">
        <v>61</v>
      </c>
      <c r="C2991" s="27">
        <v>184</v>
      </c>
      <c r="D2991" s="26">
        <v>90</v>
      </c>
      <c r="E2991" s="26">
        <v>17642</v>
      </c>
      <c r="F2991" s="9">
        <v>213</v>
      </c>
    </row>
    <row r="2992" spans="1:6" ht="15.75" x14ac:dyDescent="0.25">
      <c r="A2992" s="25" t="s">
        <v>1113</v>
      </c>
      <c r="B2992" s="25" t="s">
        <v>64</v>
      </c>
      <c r="C2992" s="27">
        <v>264</v>
      </c>
      <c r="D2992" s="26">
        <v>139</v>
      </c>
      <c r="E2992" s="26">
        <v>13661</v>
      </c>
      <c r="F2992" s="9">
        <v>525</v>
      </c>
    </row>
    <row r="2993" spans="1:6" ht="15.75" x14ac:dyDescent="0.25">
      <c r="A2993" s="25" t="s">
        <v>1114</v>
      </c>
      <c r="B2993" s="25" t="s">
        <v>61</v>
      </c>
      <c r="C2993" s="27">
        <v>366</v>
      </c>
      <c r="D2993" s="26">
        <v>293</v>
      </c>
      <c r="E2993" s="26">
        <v>16313</v>
      </c>
      <c r="F2993" s="9">
        <v>489</v>
      </c>
    </row>
    <row r="2994" spans="1:6" ht="15.75" x14ac:dyDescent="0.25">
      <c r="A2994" s="25" t="s">
        <v>1115</v>
      </c>
      <c r="B2994" s="25" t="s">
        <v>64</v>
      </c>
      <c r="C2994" s="27">
        <v>948</v>
      </c>
      <c r="D2994" s="26">
        <v>72</v>
      </c>
      <c r="E2994" s="26">
        <v>4796</v>
      </c>
      <c r="F2994" s="9">
        <v>2063</v>
      </c>
    </row>
    <row r="2995" spans="1:6" ht="15.75" x14ac:dyDescent="0.25">
      <c r="A2995" s="25" t="s">
        <v>3032</v>
      </c>
      <c r="B2995" s="25" t="s">
        <v>61</v>
      </c>
      <c r="C2995" s="27">
        <v>12</v>
      </c>
      <c r="D2995" s="26">
        <v>51</v>
      </c>
      <c r="E2995" s="26">
        <v>5214</v>
      </c>
      <c r="F2995" s="9">
        <v>44</v>
      </c>
    </row>
    <row r="2996" spans="1:6" ht="15.75" x14ac:dyDescent="0.25">
      <c r="A2996" s="25" t="s">
        <v>3033</v>
      </c>
      <c r="B2996" s="25" t="s">
        <v>64</v>
      </c>
      <c r="C2996" s="27">
        <v>165</v>
      </c>
      <c r="D2996" s="26">
        <v>479</v>
      </c>
      <c r="E2996" s="26">
        <v>40172</v>
      </c>
      <c r="F2996" s="9">
        <v>212</v>
      </c>
    </row>
    <row r="2997" spans="1:6" ht="15.75" x14ac:dyDescent="0.25">
      <c r="A2997" s="25" t="s">
        <v>1116</v>
      </c>
      <c r="B2997" s="25" t="s">
        <v>64</v>
      </c>
      <c r="C2997" s="27">
        <v>135</v>
      </c>
      <c r="D2997" s="26">
        <v>24</v>
      </c>
      <c r="E2997" s="26">
        <v>2252</v>
      </c>
      <c r="F2997" s="9">
        <v>176</v>
      </c>
    </row>
    <row r="2998" spans="1:6" ht="15.75" x14ac:dyDescent="0.25">
      <c r="A2998" s="25" t="s">
        <v>3034</v>
      </c>
      <c r="B2998" s="25" t="s">
        <v>61</v>
      </c>
      <c r="C2998" s="27">
        <v>150</v>
      </c>
      <c r="D2998" s="26">
        <v>46</v>
      </c>
      <c r="E2998" s="26">
        <v>2548</v>
      </c>
      <c r="F2998" s="9">
        <v>259</v>
      </c>
    </row>
    <row r="2999" spans="1:6" ht="15.75" x14ac:dyDescent="0.25">
      <c r="A2999" s="25" t="s">
        <v>1117</v>
      </c>
      <c r="B2999" s="25" t="s">
        <v>61</v>
      </c>
      <c r="C2999" s="27">
        <v>44</v>
      </c>
      <c r="D2999" s="26">
        <v>4</v>
      </c>
      <c r="E2999" s="26">
        <v>109</v>
      </c>
      <c r="F2999" s="9">
        <v>204</v>
      </c>
    </row>
    <row r="3000" spans="1:6" ht="15.75" x14ac:dyDescent="0.25">
      <c r="A3000" s="25" t="s">
        <v>3035</v>
      </c>
      <c r="B3000" s="25" t="s">
        <v>64</v>
      </c>
      <c r="C3000" s="27">
        <v>43</v>
      </c>
      <c r="D3000" s="26">
        <v>108</v>
      </c>
      <c r="E3000" s="26">
        <v>15121</v>
      </c>
      <c r="F3000" s="9">
        <v>62</v>
      </c>
    </row>
    <row r="3001" spans="1:6" ht="15.75" x14ac:dyDescent="0.25">
      <c r="A3001" s="25" t="s">
        <v>1118</v>
      </c>
      <c r="B3001" s="25" t="s">
        <v>64</v>
      </c>
      <c r="C3001" s="27">
        <v>240</v>
      </c>
      <c r="D3001" s="26">
        <v>2</v>
      </c>
      <c r="E3001" s="26">
        <v>62</v>
      </c>
      <c r="F3001" s="9">
        <v>545</v>
      </c>
    </row>
    <row r="3002" spans="1:6" ht="15.75" x14ac:dyDescent="0.25">
      <c r="A3002" s="25" t="s">
        <v>1119</v>
      </c>
      <c r="B3002" s="25" t="s">
        <v>64</v>
      </c>
      <c r="C3002" s="27">
        <v>836</v>
      </c>
      <c r="D3002" s="26">
        <v>68</v>
      </c>
      <c r="E3002" s="26">
        <v>10349</v>
      </c>
      <c r="F3002" s="9">
        <v>1727</v>
      </c>
    </row>
    <row r="3003" spans="1:6" ht="15.75" x14ac:dyDescent="0.25">
      <c r="A3003" s="25" t="s">
        <v>1120</v>
      </c>
      <c r="B3003" s="25" t="s">
        <v>64</v>
      </c>
      <c r="C3003" s="27">
        <v>30</v>
      </c>
      <c r="D3003" s="26">
        <v>11</v>
      </c>
      <c r="E3003" s="26">
        <v>112</v>
      </c>
      <c r="F3003" s="9">
        <v>198</v>
      </c>
    </row>
    <row r="3004" spans="1:6" ht="15.75" x14ac:dyDescent="0.25">
      <c r="A3004" s="25" t="s">
        <v>1121</v>
      </c>
      <c r="B3004" s="25" t="s">
        <v>64</v>
      </c>
      <c r="C3004" s="27">
        <v>135</v>
      </c>
      <c r="D3004" s="26">
        <v>117</v>
      </c>
      <c r="E3004" s="26">
        <v>3634</v>
      </c>
      <c r="F3004" s="9">
        <v>344</v>
      </c>
    </row>
    <row r="3005" spans="1:6" ht="15.75" x14ac:dyDescent="0.25">
      <c r="A3005" s="25" t="s">
        <v>1122</v>
      </c>
      <c r="B3005" s="25" t="s">
        <v>61</v>
      </c>
      <c r="C3005" s="27">
        <v>84</v>
      </c>
      <c r="D3005" s="26">
        <v>120</v>
      </c>
      <c r="E3005" s="26">
        <v>12023</v>
      </c>
      <c r="F3005" s="9">
        <v>130</v>
      </c>
    </row>
    <row r="3006" spans="1:6" ht="15.75" x14ac:dyDescent="0.25">
      <c r="A3006" s="25" t="s">
        <v>1123</v>
      </c>
      <c r="B3006" s="25" t="s">
        <v>64</v>
      </c>
      <c r="C3006" s="27">
        <v>120</v>
      </c>
      <c r="D3006" s="26">
        <v>176</v>
      </c>
      <c r="E3006" s="26">
        <v>12948</v>
      </c>
      <c r="F3006" s="9">
        <v>434</v>
      </c>
    </row>
    <row r="3007" spans="1:6" ht="15.75" x14ac:dyDescent="0.25">
      <c r="A3007" s="25" t="s">
        <v>3036</v>
      </c>
      <c r="B3007" s="25" t="s">
        <v>61</v>
      </c>
      <c r="C3007" s="27">
        <v>96</v>
      </c>
      <c r="D3007" s="26">
        <v>10</v>
      </c>
      <c r="E3007" s="26">
        <v>815</v>
      </c>
      <c r="F3007" s="9">
        <v>96</v>
      </c>
    </row>
    <row r="3008" spans="1:6" ht="15.75" x14ac:dyDescent="0.25">
      <c r="A3008" s="25" t="s">
        <v>3037</v>
      </c>
      <c r="B3008" s="25" t="s">
        <v>64</v>
      </c>
      <c r="C3008" s="27">
        <v>0</v>
      </c>
      <c r="D3008" s="26">
        <v>0</v>
      </c>
      <c r="E3008" s="26">
        <v>0</v>
      </c>
      <c r="F3008" s="9">
        <v>2</v>
      </c>
    </row>
    <row r="3009" spans="1:6" ht="15.75" x14ac:dyDescent="0.25">
      <c r="A3009" s="25" t="s">
        <v>1124</v>
      </c>
      <c r="B3009" s="25" t="s">
        <v>64</v>
      </c>
      <c r="C3009" s="27">
        <v>3071</v>
      </c>
      <c r="D3009" s="26">
        <v>340</v>
      </c>
      <c r="E3009" s="26">
        <v>53736</v>
      </c>
      <c r="F3009" s="9">
        <v>6146</v>
      </c>
    </row>
    <row r="3010" spans="1:6" ht="15.75" x14ac:dyDescent="0.25">
      <c r="A3010" s="25" t="s">
        <v>3038</v>
      </c>
      <c r="B3010" s="25" t="s">
        <v>64</v>
      </c>
      <c r="C3010" s="27">
        <v>41</v>
      </c>
      <c r="D3010" s="26">
        <v>0</v>
      </c>
      <c r="E3010" s="26">
        <v>0</v>
      </c>
      <c r="F3010" s="9">
        <v>66</v>
      </c>
    </row>
    <row r="3011" spans="1:6" ht="15.75" x14ac:dyDescent="0.25">
      <c r="A3011" s="25" t="s">
        <v>3039</v>
      </c>
      <c r="B3011" s="25" t="s">
        <v>61</v>
      </c>
      <c r="C3011" s="27">
        <v>67</v>
      </c>
      <c r="D3011" s="26">
        <v>24</v>
      </c>
      <c r="E3011" s="26">
        <v>19187</v>
      </c>
      <c r="F3011" s="9">
        <v>97</v>
      </c>
    </row>
    <row r="3012" spans="1:6" ht="15.75" x14ac:dyDescent="0.25">
      <c r="A3012" s="25" t="s">
        <v>1125</v>
      </c>
      <c r="B3012" s="25" t="s">
        <v>61</v>
      </c>
      <c r="C3012" s="27">
        <v>393</v>
      </c>
      <c r="D3012" s="26">
        <v>723</v>
      </c>
      <c r="E3012" s="26">
        <v>111121</v>
      </c>
      <c r="F3012" s="9">
        <v>623</v>
      </c>
    </row>
    <row r="3013" spans="1:6" ht="15.75" x14ac:dyDescent="0.25">
      <c r="A3013" s="25" t="s">
        <v>1126</v>
      </c>
      <c r="B3013" s="25" t="s">
        <v>64</v>
      </c>
      <c r="C3013" s="27">
        <v>2410</v>
      </c>
      <c r="D3013" s="26">
        <v>191</v>
      </c>
      <c r="E3013" s="26">
        <v>25285</v>
      </c>
      <c r="F3013" s="9">
        <v>2872</v>
      </c>
    </row>
    <row r="3014" spans="1:6" ht="15.75" x14ac:dyDescent="0.25">
      <c r="A3014" s="25" t="s">
        <v>3040</v>
      </c>
      <c r="B3014" s="25" t="s">
        <v>64</v>
      </c>
      <c r="C3014" s="27">
        <v>17</v>
      </c>
      <c r="D3014" s="26">
        <v>10</v>
      </c>
      <c r="E3014" s="26">
        <v>2592</v>
      </c>
      <c r="F3014" s="9">
        <v>34</v>
      </c>
    </row>
    <row r="3015" spans="1:6" ht="15.75" x14ac:dyDescent="0.25">
      <c r="A3015" s="25" t="s">
        <v>1127</v>
      </c>
      <c r="B3015" s="25" t="s">
        <v>64</v>
      </c>
      <c r="C3015" s="27">
        <v>75</v>
      </c>
      <c r="D3015" s="26">
        <v>7</v>
      </c>
      <c r="E3015" s="26">
        <v>1270</v>
      </c>
      <c r="F3015" s="9">
        <v>173</v>
      </c>
    </row>
    <row r="3016" spans="1:6" ht="15.75" x14ac:dyDescent="0.25">
      <c r="A3016" s="25" t="s">
        <v>3041</v>
      </c>
      <c r="B3016" s="25" t="s">
        <v>64</v>
      </c>
      <c r="C3016" s="27">
        <v>3</v>
      </c>
      <c r="D3016" s="26">
        <v>1</v>
      </c>
      <c r="E3016" s="26">
        <v>228</v>
      </c>
      <c r="F3016" s="9">
        <v>7</v>
      </c>
    </row>
    <row r="3017" spans="1:6" ht="15.75" x14ac:dyDescent="0.25">
      <c r="A3017" s="25" t="s">
        <v>3042</v>
      </c>
      <c r="B3017" s="25" t="s">
        <v>64</v>
      </c>
      <c r="C3017" s="27">
        <v>26</v>
      </c>
      <c r="D3017" s="26">
        <v>2</v>
      </c>
      <c r="E3017" s="26">
        <v>131</v>
      </c>
      <c r="F3017" s="9">
        <v>47</v>
      </c>
    </row>
    <row r="3018" spans="1:6" ht="15.75" x14ac:dyDescent="0.25">
      <c r="A3018" s="25" t="s">
        <v>3043</v>
      </c>
      <c r="B3018" s="25" t="s">
        <v>64</v>
      </c>
      <c r="C3018" s="27">
        <v>27</v>
      </c>
      <c r="D3018" s="26">
        <v>28</v>
      </c>
      <c r="E3018" s="26">
        <v>2910</v>
      </c>
      <c r="F3018" s="9">
        <v>97</v>
      </c>
    </row>
    <row r="3019" spans="1:6" ht="15.75" x14ac:dyDescent="0.25">
      <c r="A3019" s="25" t="s">
        <v>1128</v>
      </c>
      <c r="B3019" s="25" t="s">
        <v>64</v>
      </c>
      <c r="C3019" s="27">
        <v>202</v>
      </c>
      <c r="D3019" s="26">
        <v>4</v>
      </c>
      <c r="E3019" s="26">
        <v>104</v>
      </c>
      <c r="F3019" s="9">
        <v>444</v>
      </c>
    </row>
    <row r="3020" spans="1:6" ht="15.75" x14ac:dyDescent="0.25">
      <c r="A3020" s="25" t="s">
        <v>3044</v>
      </c>
      <c r="B3020" s="25" t="s">
        <v>64</v>
      </c>
      <c r="C3020" s="27">
        <v>0</v>
      </c>
      <c r="D3020" s="26">
        <v>2</v>
      </c>
      <c r="E3020" s="26">
        <v>23</v>
      </c>
      <c r="F3020" s="9">
        <v>9</v>
      </c>
    </row>
    <row r="3021" spans="1:6" ht="15.75" x14ac:dyDescent="0.25">
      <c r="A3021" s="25" t="s">
        <v>3045</v>
      </c>
      <c r="B3021" s="25" t="s">
        <v>64</v>
      </c>
      <c r="C3021" s="27">
        <v>35</v>
      </c>
      <c r="D3021" s="26">
        <v>1</v>
      </c>
      <c r="E3021" s="26">
        <v>178</v>
      </c>
      <c r="F3021" s="9">
        <v>65</v>
      </c>
    </row>
    <row r="3022" spans="1:6" ht="15.75" x14ac:dyDescent="0.25">
      <c r="A3022" s="25" t="s">
        <v>3046</v>
      </c>
      <c r="B3022" s="25" t="s">
        <v>64</v>
      </c>
      <c r="C3022" s="27">
        <v>44</v>
      </c>
      <c r="D3022" s="26">
        <v>7</v>
      </c>
      <c r="E3022" s="26">
        <v>1228</v>
      </c>
      <c r="F3022" s="9">
        <v>70</v>
      </c>
    </row>
    <row r="3023" spans="1:6" ht="15.75" x14ac:dyDescent="0.25">
      <c r="A3023" s="25" t="s">
        <v>3047</v>
      </c>
      <c r="B3023" s="25" t="s">
        <v>64</v>
      </c>
      <c r="C3023" s="27">
        <v>0</v>
      </c>
      <c r="D3023" s="26">
        <v>2</v>
      </c>
      <c r="E3023" s="26">
        <v>221</v>
      </c>
      <c r="F3023" s="9">
        <v>6</v>
      </c>
    </row>
    <row r="3024" spans="1:6" ht="15.75" x14ac:dyDescent="0.25">
      <c r="A3024" s="25" t="s">
        <v>1129</v>
      </c>
      <c r="B3024" s="25" t="s">
        <v>64</v>
      </c>
      <c r="C3024" s="27">
        <v>65</v>
      </c>
      <c r="D3024" s="26">
        <v>11</v>
      </c>
      <c r="E3024" s="26">
        <v>1592</v>
      </c>
      <c r="F3024" s="9">
        <v>142</v>
      </c>
    </row>
    <row r="3025" spans="1:6" ht="15.75" x14ac:dyDescent="0.25">
      <c r="A3025" s="25" t="s">
        <v>3048</v>
      </c>
      <c r="B3025" s="25" t="s">
        <v>64</v>
      </c>
      <c r="C3025" s="27">
        <v>3</v>
      </c>
      <c r="D3025" s="26">
        <v>2</v>
      </c>
      <c r="E3025" s="26">
        <v>99</v>
      </c>
      <c r="F3025" s="9">
        <v>3</v>
      </c>
    </row>
    <row r="3026" spans="1:6" ht="15.75" x14ac:dyDescent="0.25">
      <c r="A3026" s="25" t="s">
        <v>1130</v>
      </c>
      <c r="B3026" s="25" t="s">
        <v>64</v>
      </c>
      <c r="C3026" s="27">
        <v>101</v>
      </c>
      <c r="D3026" s="26">
        <v>8</v>
      </c>
      <c r="E3026" s="26">
        <v>170</v>
      </c>
      <c r="F3026" s="9">
        <v>319</v>
      </c>
    </row>
    <row r="3027" spans="1:6" ht="15.75" x14ac:dyDescent="0.25">
      <c r="A3027" s="25" t="s">
        <v>1131</v>
      </c>
      <c r="B3027" s="25" t="s">
        <v>64</v>
      </c>
      <c r="C3027" s="27">
        <v>188</v>
      </c>
      <c r="D3027" s="26">
        <v>87</v>
      </c>
      <c r="E3027" s="26">
        <v>12676</v>
      </c>
      <c r="F3027" s="9">
        <v>364</v>
      </c>
    </row>
    <row r="3028" spans="1:6" ht="15.75" x14ac:dyDescent="0.25">
      <c r="A3028" s="25" t="s">
        <v>3049</v>
      </c>
      <c r="B3028" s="25" t="s">
        <v>64</v>
      </c>
      <c r="C3028" s="27">
        <v>28</v>
      </c>
      <c r="D3028" s="26">
        <v>49</v>
      </c>
      <c r="E3028" s="26">
        <v>3795</v>
      </c>
      <c r="F3028" s="9">
        <v>81</v>
      </c>
    </row>
    <row r="3029" spans="1:6" ht="15.75" x14ac:dyDescent="0.25">
      <c r="A3029" s="25" t="s">
        <v>3050</v>
      </c>
      <c r="B3029" s="25" t="s">
        <v>64</v>
      </c>
      <c r="C3029" s="27">
        <v>46</v>
      </c>
      <c r="D3029" s="26">
        <v>8</v>
      </c>
      <c r="E3029" s="26">
        <v>139</v>
      </c>
      <c r="F3029" s="9">
        <v>96</v>
      </c>
    </row>
    <row r="3030" spans="1:6" ht="15.75" x14ac:dyDescent="0.25">
      <c r="A3030" s="25" t="s">
        <v>1132</v>
      </c>
      <c r="B3030" s="25" t="s">
        <v>64</v>
      </c>
      <c r="C3030" s="27">
        <v>218</v>
      </c>
      <c r="D3030" s="26">
        <v>5</v>
      </c>
      <c r="E3030" s="26">
        <v>443</v>
      </c>
      <c r="F3030" s="9">
        <v>940</v>
      </c>
    </row>
    <row r="3031" spans="1:6" ht="15.75" x14ac:dyDescent="0.25">
      <c r="A3031" s="25" t="s">
        <v>1133</v>
      </c>
      <c r="B3031" s="25" t="s">
        <v>61</v>
      </c>
      <c r="C3031" s="27">
        <v>902</v>
      </c>
      <c r="D3031" s="26">
        <v>1545</v>
      </c>
      <c r="E3031" s="26">
        <v>115504</v>
      </c>
      <c r="F3031" s="9">
        <v>1412</v>
      </c>
    </row>
    <row r="3032" spans="1:6" ht="15.75" x14ac:dyDescent="0.25">
      <c r="A3032" s="25" t="s">
        <v>3051</v>
      </c>
      <c r="B3032" s="25" t="s">
        <v>64</v>
      </c>
      <c r="C3032" s="27">
        <v>3</v>
      </c>
      <c r="D3032" s="26">
        <v>0</v>
      </c>
      <c r="E3032" s="26">
        <v>0</v>
      </c>
      <c r="F3032" s="9">
        <v>35</v>
      </c>
    </row>
    <row r="3033" spans="1:6" ht="15.75" x14ac:dyDescent="0.25">
      <c r="A3033" s="25" t="s">
        <v>1134</v>
      </c>
      <c r="B3033" s="25" t="s">
        <v>64</v>
      </c>
      <c r="C3033" s="27">
        <v>26</v>
      </c>
      <c r="D3033" s="26">
        <v>4</v>
      </c>
      <c r="E3033" s="26">
        <v>868</v>
      </c>
      <c r="F3033" s="9">
        <v>129</v>
      </c>
    </row>
    <row r="3034" spans="1:6" ht="15.75" x14ac:dyDescent="0.25">
      <c r="A3034" s="25" t="s">
        <v>1135</v>
      </c>
      <c r="B3034" s="25" t="s">
        <v>64</v>
      </c>
      <c r="C3034" s="27">
        <v>189</v>
      </c>
      <c r="D3034" s="26">
        <v>67</v>
      </c>
      <c r="E3034" s="26">
        <v>3104</v>
      </c>
      <c r="F3034" s="9">
        <v>261</v>
      </c>
    </row>
    <row r="3035" spans="1:6" ht="15.75" x14ac:dyDescent="0.25">
      <c r="A3035" s="25" t="s">
        <v>1136</v>
      </c>
      <c r="B3035" s="25" t="s">
        <v>64</v>
      </c>
      <c r="C3035" s="27">
        <v>576</v>
      </c>
      <c r="D3035" s="26">
        <v>33</v>
      </c>
      <c r="E3035" s="26">
        <v>7676</v>
      </c>
      <c r="F3035" s="9">
        <v>752</v>
      </c>
    </row>
    <row r="3036" spans="1:6" ht="15.75" x14ac:dyDescent="0.25">
      <c r="A3036" s="25" t="s">
        <v>3052</v>
      </c>
      <c r="B3036" s="25" t="s">
        <v>64</v>
      </c>
      <c r="C3036" s="27">
        <v>2</v>
      </c>
      <c r="D3036" s="26">
        <v>3</v>
      </c>
      <c r="E3036" s="26">
        <v>838</v>
      </c>
      <c r="F3036" s="9">
        <v>4</v>
      </c>
    </row>
    <row r="3037" spans="1:6" ht="15.75" x14ac:dyDescent="0.25">
      <c r="A3037" s="25" t="s">
        <v>1137</v>
      </c>
      <c r="B3037" s="25" t="s">
        <v>61</v>
      </c>
      <c r="C3037" s="27">
        <v>291</v>
      </c>
      <c r="D3037" s="26">
        <v>112</v>
      </c>
      <c r="E3037" s="26">
        <v>8310</v>
      </c>
      <c r="F3037" s="9">
        <v>595</v>
      </c>
    </row>
    <row r="3038" spans="1:6" ht="15.75" x14ac:dyDescent="0.25">
      <c r="A3038" s="25" t="s">
        <v>3053</v>
      </c>
      <c r="B3038" s="25" t="s">
        <v>64</v>
      </c>
      <c r="C3038" s="27">
        <v>0</v>
      </c>
      <c r="D3038" s="26">
        <v>1</v>
      </c>
      <c r="E3038" s="26">
        <v>15</v>
      </c>
      <c r="F3038" s="9">
        <v>16</v>
      </c>
    </row>
    <row r="3039" spans="1:6" ht="15.75" x14ac:dyDescent="0.25">
      <c r="A3039" s="25" t="s">
        <v>1138</v>
      </c>
      <c r="B3039" s="25" t="s">
        <v>64</v>
      </c>
      <c r="C3039" s="27">
        <v>127</v>
      </c>
      <c r="D3039" s="26">
        <v>19</v>
      </c>
      <c r="E3039" s="26">
        <v>7194</v>
      </c>
      <c r="F3039" s="9">
        <v>153</v>
      </c>
    </row>
    <row r="3040" spans="1:6" ht="15.75" x14ac:dyDescent="0.25">
      <c r="A3040" s="25" t="s">
        <v>1139</v>
      </c>
      <c r="B3040" s="25" t="s">
        <v>61</v>
      </c>
      <c r="C3040" s="27">
        <v>469</v>
      </c>
      <c r="D3040" s="26">
        <v>203</v>
      </c>
      <c r="E3040" s="26">
        <v>28238</v>
      </c>
      <c r="F3040" s="9">
        <v>578</v>
      </c>
    </row>
    <row r="3041" spans="1:6" ht="15.75" x14ac:dyDescent="0.25">
      <c r="A3041" s="25" t="s">
        <v>3054</v>
      </c>
      <c r="B3041" s="25" t="s">
        <v>61</v>
      </c>
      <c r="C3041" s="27">
        <v>0</v>
      </c>
      <c r="D3041" s="26">
        <v>6</v>
      </c>
      <c r="E3041" s="26">
        <v>47</v>
      </c>
      <c r="F3041" s="9">
        <v>40</v>
      </c>
    </row>
    <row r="3042" spans="1:6" ht="15.75" x14ac:dyDescent="0.25">
      <c r="A3042" s="25" t="s">
        <v>3055</v>
      </c>
      <c r="B3042" s="25" t="s">
        <v>64</v>
      </c>
      <c r="C3042" s="27">
        <v>13</v>
      </c>
      <c r="D3042" s="26">
        <v>3</v>
      </c>
      <c r="E3042" s="26">
        <v>140</v>
      </c>
      <c r="F3042" s="9">
        <v>20</v>
      </c>
    </row>
    <row r="3043" spans="1:6" ht="15.75" x14ac:dyDescent="0.25">
      <c r="A3043" s="25" t="s">
        <v>3056</v>
      </c>
      <c r="B3043" s="25" t="s">
        <v>64</v>
      </c>
      <c r="C3043" s="27">
        <v>10</v>
      </c>
      <c r="D3043" s="26">
        <v>11</v>
      </c>
      <c r="E3043" s="26">
        <v>631</v>
      </c>
      <c r="F3043" s="9">
        <v>45</v>
      </c>
    </row>
    <row r="3044" spans="1:6" ht="15.75" x14ac:dyDescent="0.25">
      <c r="A3044" s="25" t="s">
        <v>3057</v>
      </c>
      <c r="B3044" s="25" t="s">
        <v>64</v>
      </c>
      <c r="C3044" s="27">
        <v>26</v>
      </c>
      <c r="D3044" s="26">
        <v>26</v>
      </c>
      <c r="E3044" s="26">
        <v>9491</v>
      </c>
      <c r="F3044" s="9">
        <v>31</v>
      </c>
    </row>
    <row r="3045" spans="1:6" ht="15.75" x14ac:dyDescent="0.25">
      <c r="A3045" s="25" t="s">
        <v>1140</v>
      </c>
      <c r="B3045" s="25" t="s">
        <v>64</v>
      </c>
      <c r="C3045" s="27">
        <v>134</v>
      </c>
      <c r="D3045" s="26">
        <v>9</v>
      </c>
      <c r="E3045" s="26">
        <v>1184</v>
      </c>
      <c r="F3045" s="9">
        <v>290</v>
      </c>
    </row>
    <row r="3046" spans="1:6" ht="15.75" x14ac:dyDescent="0.25">
      <c r="A3046" s="25" t="s">
        <v>1141</v>
      </c>
      <c r="B3046" s="25" t="s">
        <v>64</v>
      </c>
      <c r="C3046" s="27">
        <v>180</v>
      </c>
      <c r="D3046" s="26">
        <v>6</v>
      </c>
      <c r="E3046" s="26">
        <v>846</v>
      </c>
      <c r="F3046" s="9">
        <v>405</v>
      </c>
    </row>
    <row r="3047" spans="1:6" ht="15.75" x14ac:dyDescent="0.25">
      <c r="A3047" s="25" t="s">
        <v>1142</v>
      </c>
      <c r="B3047" s="25" t="s">
        <v>61</v>
      </c>
      <c r="C3047" s="27">
        <v>279</v>
      </c>
      <c r="D3047" s="26">
        <v>205</v>
      </c>
      <c r="E3047" s="26">
        <v>16184</v>
      </c>
      <c r="F3047" s="9">
        <v>515</v>
      </c>
    </row>
    <row r="3048" spans="1:6" ht="15.75" x14ac:dyDescent="0.25">
      <c r="A3048" s="25" t="s">
        <v>1143</v>
      </c>
      <c r="B3048" s="25" t="s">
        <v>61</v>
      </c>
      <c r="C3048" s="27">
        <v>114</v>
      </c>
      <c r="D3048" s="26">
        <v>545</v>
      </c>
      <c r="E3048" s="26">
        <v>64777</v>
      </c>
      <c r="F3048" s="9">
        <v>222</v>
      </c>
    </row>
    <row r="3049" spans="1:6" ht="15.75" x14ac:dyDescent="0.25">
      <c r="A3049" s="25" t="s">
        <v>1144</v>
      </c>
      <c r="B3049" s="25" t="s">
        <v>61</v>
      </c>
      <c r="C3049" s="27">
        <v>384</v>
      </c>
      <c r="D3049" s="26">
        <v>501</v>
      </c>
      <c r="E3049" s="26">
        <v>30332</v>
      </c>
      <c r="F3049" s="9">
        <v>472</v>
      </c>
    </row>
    <row r="3050" spans="1:6" ht="15.75" x14ac:dyDescent="0.25">
      <c r="A3050" s="25" t="s">
        <v>3058</v>
      </c>
      <c r="B3050" s="25" t="s">
        <v>61</v>
      </c>
      <c r="C3050" s="27">
        <v>47</v>
      </c>
      <c r="D3050" s="26">
        <v>13</v>
      </c>
      <c r="E3050" s="26">
        <v>363</v>
      </c>
      <c r="F3050" s="9">
        <v>75</v>
      </c>
    </row>
    <row r="3051" spans="1:6" ht="15.75" x14ac:dyDescent="0.25">
      <c r="A3051" s="25" t="s">
        <v>1145</v>
      </c>
      <c r="B3051" s="25" t="s">
        <v>64</v>
      </c>
      <c r="C3051" s="27">
        <v>2057</v>
      </c>
      <c r="D3051" s="26">
        <v>3442</v>
      </c>
      <c r="E3051" s="26">
        <v>330084</v>
      </c>
      <c r="F3051" s="9">
        <v>3247</v>
      </c>
    </row>
    <row r="3052" spans="1:6" ht="15.75" x14ac:dyDescent="0.25">
      <c r="A3052" s="25" t="s">
        <v>1146</v>
      </c>
      <c r="B3052" s="25" t="s">
        <v>61</v>
      </c>
      <c r="C3052" s="27">
        <v>40</v>
      </c>
      <c r="D3052" s="26">
        <v>46</v>
      </c>
      <c r="E3052" s="26">
        <v>3519</v>
      </c>
      <c r="F3052" s="9">
        <v>186</v>
      </c>
    </row>
    <row r="3053" spans="1:6" ht="15.75" x14ac:dyDescent="0.25">
      <c r="A3053" s="25" t="s">
        <v>1147</v>
      </c>
      <c r="B3053" s="25" t="s">
        <v>64</v>
      </c>
      <c r="C3053" s="27">
        <v>76</v>
      </c>
      <c r="D3053" s="26">
        <v>4</v>
      </c>
      <c r="E3053" s="26">
        <v>48</v>
      </c>
      <c r="F3053" s="9">
        <v>146</v>
      </c>
    </row>
    <row r="3054" spans="1:6" ht="15.75" x14ac:dyDescent="0.25">
      <c r="A3054" s="25" t="s">
        <v>3059</v>
      </c>
      <c r="B3054" s="25" t="s">
        <v>61</v>
      </c>
      <c r="C3054" s="27">
        <v>9</v>
      </c>
      <c r="D3054" s="26">
        <v>41</v>
      </c>
      <c r="E3054" s="26">
        <v>2716</v>
      </c>
      <c r="F3054" s="9">
        <v>25</v>
      </c>
    </row>
    <row r="3055" spans="1:6" ht="15.75" x14ac:dyDescent="0.25">
      <c r="A3055" s="25" t="s">
        <v>1148</v>
      </c>
      <c r="B3055" s="25" t="s">
        <v>61</v>
      </c>
      <c r="C3055" s="27">
        <v>240</v>
      </c>
      <c r="D3055" s="26">
        <v>375</v>
      </c>
      <c r="E3055" s="26">
        <v>20622</v>
      </c>
      <c r="F3055" s="9">
        <v>385</v>
      </c>
    </row>
    <row r="3056" spans="1:6" ht="15.75" x14ac:dyDescent="0.25">
      <c r="A3056" s="25" t="s">
        <v>1149</v>
      </c>
      <c r="B3056" s="25" t="s">
        <v>61</v>
      </c>
      <c r="C3056" s="27">
        <v>293</v>
      </c>
      <c r="D3056" s="26">
        <v>161</v>
      </c>
      <c r="E3056" s="26">
        <v>11779</v>
      </c>
      <c r="F3056" s="9">
        <v>430</v>
      </c>
    </row>
    <row r="3057" spans="1:6" ht="15.75" x14ac:dyDescent="0.25">
      <c r="A3057" s="25" t="s">
        <v>1150</v>
      </c>
      <c r="B3057" s="25" t="s">
        <v>64</v>
      </c>
      <c r="C3057" s="27">
        <v>165</v>
      </c>
      <c r="D3057" s="26">
        <v>6</v>
      </c>
      <c r="E3057" s="26">
        <v>374</v>
      </c>
      <c r="F3057" s="9">
        <v>312</v>
      </c>
    </row>
    <row r="3058" spans="1:6" ht="15.75" x14ac:dyDescent="0.25">
      <c r="A3058" s="25" t="s">
        <v>3060</v>
      </c>
      <c r="B3058" s="25" t="s">
        <v>64</v>
      </c>
      <c r="C3058" s="27">
        <v>12</v>
      </c>
      <c r="D3058" s="26">
        <v>20</v>
      </c>
      <c r="E3058" s="26">
        <v>2015</v>
      </c>
      <c r="F3058" s="9">
        <v>21</v>
      </c>
    </row>
    <row r="3059" spans="1:6" ht="15.75" x14ac:dyDescent="0.25">
      <c r="A3059" s="25" t="s">
        <v>3061</v>
      </c>
      <c r="B3059" s="25" t="s">
        <v>61</v>
      </c>
      <c r="C3059" s="27">
        <v>0</v>
      </c>
      <c r="D3059" s="26">
        <v>12</v>
      </c>
      <c r="E3059" s="26">
        <v>942</v>
      </c>
      <c r="F3059" s="9">
        <v>2</v>
      </c>
    </row>
    <row r="3060" spans="1:6" ht="15.75" x14ac:dyDescent="0.25">
      <c r="A3060" s="25" t="s">
        <v>1151</v>
      </c>
      <c r="B3060" s="25" t="s">
        <v>61</v>
      </c>
      <c r="C3060" s="27">
        <v>204</v>
      </c>
      <c r="D3060" s="26">
        <v>258</v>
      </c>
      <c r="E3060" s="26">
        <v>42401</v>
      </c>
      <c r="F3060" s="9">
        <v>291</v>
      </c>
    </row>
    <row r="3061" spans="1:6" ht="15.75" x14ac:dyDescent="0.25">
      <c r="A3061" s="25" t="s">
        <v>1152</v>
      </c>
      <c r="B3061" s="25" t="s">
        <v>61</v>
      </c>
      <c r="C3061" s="27">
        <v>3539</v>
      </c>
      <c r="D3061" s="26">
        <v>3737</v>
      </c>
      <c r="E3061" s="26">
        <v>288729</v>
      </c>
      <c r="F3061" s="9">
        <v>6936</v>
      </c>
    </row>
    <row r="3062" spans="1:6" ht="15.75" x14ac:dyDescent="0.25">
      <c r="A3062" s="25" t="s">
        <v>3062</v>
      </c>
      <c r="B3062" s="25" t="s">
        <v>64</v>
      </c>
      <c r="C3062" s="27">
        <v>31</v>
      </c>
      <c r="D3062" s="26">
        <v>2</v>
      </c>
      <c r="E3062" s="26">
        <v>14</v>
      </c>
      <c r="F3062" s="9">
        <v>98</v>
      </c>
    </row>
    <row r="3063" spans="1:6" ht="15.75" x14ac:dyDescent="0.25">
      <c r="A3063" s="25" t="s">
        <v>1153</v>
      </c>
      <c r="B3063" s="25" t="s">
        <v>64</v>
      </c>
      <c r="C3063" s="27">
        <v>4079</v>
      </c>
      <c r="D3063" s="26">
        <v>3821</v>
      </c>
      <c r="E3063" s="26">
        <v>327039</v>
      </c>
      <c r="F3063" s="9">
        <v>12588</v>
      </c>
    </row>
    <row r="3064" spans="1:6" ht="15.75" x14ac:dyDescent="0.25">
      <c r="A3064" s="25" t="s">
        <v>3063</v>
      </c>
      <c r="B3064" s="25" t="s">
        <v>64</v>
      </c>
      <c r="C3064" s="27">
        <v>5</v>
      </c>
      <c r="D3064" s="26">
        <v>8</v>
      </c>
      <c r="E3064" s="26">
        <v>1302</v>
      </c>
      <c r="F3064" s="9">
        <v>12</v>
      </c>
    </row>
    <row r="3065" spans="1:6" ht="15.75" x14ac:dyDescent="0.25">
      <c r="A3065" s="25" t="s">
        <v>1154</v>
      </c>
      <c r="B3065" s="25" t="s">
        <v>64</v>
      </c>
      <c r="C3065" s="27">
        <v>283</v>
      </c>
      <c r="D3065" s="26">
        <v>25</v>
      </c>
      <c r="E3065" s="26">
        <v>8773</v>
      </c>
      <c r="F3065" s="9">
        <v>463</v>
      </c>
    </row>
    <row r="3066" spans="1:6" ht="15.75" x14ac:dyDescent="0.25">
      <c r="A3066" s="25" t="s">
        <v>1155</v>
      </c>
      <c r="B3066" s="25" t="s">
        <v>64</v>
      </c>
      <c r="C3066" s="27">
        <v>295</v>
      </c>
      <c r="D3066" s="26">
        <v>22</v>
      </c>
      <c r="E3066" s="26">
        <v>2269</v>
      </c>
      <c r="F3066" s="9">
        <v>545</v>
      </c>
    </row>
    <row r="3067" spans="1:6" ht="15.75" x14ac:dyDescent="0.25">
      <c r="A3067" s="25" t="s">
        <v>1156</v>
      </c>
      <c r="B3067" s="25" t="s">
        <v>64</v>
      </c>
      <c r="C3067" s="27">
        <v>1056</v>
      </c>
      <c r="D3067" s="26">
        <v>91</v>
      </c>
      <c r="E3067" s="26">
        <v>8067</v>
      </c>
      <c r="F3067" s="9">
        <v>2128</v>
      </c>
    </row>
    <row r="3068" spans="1:6" ht="15.75" x14ac:dyDescent="0.25">
      <c r="A3068" s="25" t="s">
        <v>1157</v>
      </c>
      <c r="B3068" s="25" t="s">
        <v>64</v>
      </c>
      <c r="C3068" s="27">
        <v>188</v>
      </c>
      <c r="D3068" s="26">
        <v>80</v>
      </c>
      <c r="E3068" s="26">
        <v>3458</v>
      </c>
      <c r="F3068" s="9">
        <v>325</v>
      </c>
    </row>
    <row r="3069" spans="1:6" ht="15.75" x14ac:dyDescent="0.25">
      <c r="A3069" s="25" t="s">
        <v>3064</v>
      </c>
      <c r="B3069" s="25" t="s">
        <v>64</v>
      </c>
      <c r="C3069" s="27">
        <v>52</v>
      </c>
      <c r="D3069" s="26">
        <v>18</v>
      </c>
      <c r="E3069" s="26">
        <v>2757</v>
      </c>
      <c r="F3069" s="9">
        <v>95</v>
      </c>
    </row>
    <row r="3070" spans="1:6" ht="15.75" x14ac:dyDescent="0.25">
      <c r="A3070" s="25" t="s">
        <v>3065</v>
      </c>
      <c r="B3070" s="25" t="s">
        <v>64</v>
      </c>
      <c r="C3070" s="27">
        <v>33</v>
      </c>
      <c r="D3070" s="26">
        <v>44</v>
      </c>
      <c r="E3070" s="26">
        <v>3048</v>
      </c>
      <c r="F3070" s="9">
        <v>75</v>
      </c>
    </row>
    <row r="3071" spans="1:6" ht="15.75" x14ac:dyDescent="0.25">
      <c r="A3071" s="25" t="s">
        <v>1158</v>
      </c>
      <c r="B3071" s="25" t="s">
        <v>64</v>
      </c>
      <c r="C3071" s="27">
        <v>236</v>
      </c>
      <c r="D3071" s="26">
        <v>99</v>
      </c>
      <c r="E3071" s="26">
        <v>4581</v>
      </c>
      <c r="F3071" s="9">
        <v>376</v>
      </c>
    </row>
    <row r="3072" spans="1:6" ht="15.75" x14ac:dyDescent="0.25">
      <c r="A3072" s="25" t="s">
        <v>1159</v>
      </c>
      <c r="B3072" s="25" t="s">
        <v>64</v>
      </c>
      <c r="C3072" s="27">
        <v>29</v>
      </c>
      <c r="D3072" s="26">
        <v>14</v>
      </c>
      <c r="E3072" s="26">
        <v>931</v>
      </c>
      <c r="F3072" s="9">
        <v>261</v>
      </c>
    </row>
    <row r="3073" spans="1:6" ht="15.75" x14ac:dyDescent="0.25">
      <c r="A3073" s="25" t="s">
        <v>1160</v>
      </c>
      <c r="B3073" s="25" t="s">
        <v>64</v>
      </c>
      <c r="C3073" s="27">
        <v>46</v>
      </c>
      <c r="D3073" s="26">
        <v>36</v>
      </c>
      <c r="E3073" s="26">
        <v>4870</v>
      </c>
      <c r="F3073" s="9">
        <v>112</v>
      </c>
    </row>
    <row r="3074" spans="1:6" ht="15.75" x14ac:dyDescent="0.25">
      <c r="A3074" s="25" t="s">
        <v>1161</v>
      </c>
      <c r="B3074" s="25" t="s">
        <v>61</v>
      </c>
      <c r="C3074" s="27">
        <v>238</v>
      </c>
      <c r="D3074" s="26">
        <v>407</v>
      </c>
      <c r="E3074" s="26">
        <v>30122</v>
      </c>
      <c r="F3074" s="9">
        <v>384</v>
      </c>
    </row>
    <row r="3075" spans="1:6" ht="15.75" x14ac:dyDescent="0.25">
      <c r="A3075" s="25" t="s">
        <v>1162</v>
      </c>
      <c r="B3075" s="25" t="s">
        <v>64</v>
      </c>
      <c r="C3075" s="27">
        <v>626</v>
      </c>
      <c r="D3075" s="26">
        <v>62</v>
      </c>
      <c r="E3075" s="26">
        <v>6868</v>
      </c>
      <c r="F3075" s="9">
        <v>880</v>
      </c>
    </row>
    <row r="3076" spans="1:6" ht="15.75" x14ac:dyDescent="0.25">
      <c r="A3076" s="25" t="s">
        <v>3066</v>
      </c>
      <c r="B3076" s="25" t="s">
        <v>64</v>
      </c>
      <c r="C3076" s="27">
        <v>2</v>
      </c>
      <c r="D3076" s="26">
        <v>6</v>
      </c>
      <c r="E3076" s="26">
        <v>122</v>
      </c>
      <c r="F3076" s="9">
        <v>7</v>
      </c>
    </row>
    <row r="3077" spans="1:6" ht="15.75" x14ac:dyDescent="0.25">
      <c r="A3077" s="25" t="s">
        <v>1163</v>
      </c>
      <c r="B3077" s="25" t="s">
        <v>64</v>
      </c>
      <c r="C3077" s="27">
        <v>2164</v>
      </c>
      <c r="D3077" s="26">
        <v>560</v>
      </c>
      <c r="E3077" s="26">
        <v>185832</v>
      </c>
      <c r="F3077" s="9">
        <v>3515</v>
      </c>
    </row>
    <row r="3078" spans="1:6" ht="15.75" x14ac:dyDescent="0.25">
      <c r="A3078" s="25" t="s">
        <v>3067</v>
      </c>
      <c r="B3078" s="25" t="s">
        <v>61</v>
      </c>
      <c r="C3078" s="27">
        <v>55</v>
      </c>
      <c r="D3078" s="26">
        <v>79</v>
      </c>
      <c r="E3078" s="26">
        <v>3970</v>
      </c>
      <c r="F3078" s="9">
        <v>87</v>
      </c>
    </row>
    <row r="3079" spans="1:6" ht="15.75" x14ac:dyDescent="0.25">
      <c r="A3079" s="25" t="s">
        <v>3068</v>
      </c>
      <c r="B3079" s="25" t="s">
        <v>64</v>
      </c>
      <c r="C3079" s="27">
        <v>11</v>
      </c>
      <c r="D3079" s="26">
        <v>5</v>
      </c>
      <c r="E3079" s="26">
        <v>190</v>
      </c>
      <c r="F3079" s="9">
        <v>51</v>
      </c>
    </row>
    <row r="3080" spans="1:6" ht="15.75" x14ac:dyDescent="0.25">
      <c r="A3080" s="25" t="s">
        <v>3069</v>
      </c>
      <c r="B3080" s="25" t="s">
        <v>64</v>
      </c>
      <c r="C3080" s="27">
        <v>0</v>
      </c>
      <c r="D3080" s="26">
        <v>2</v>
      </c>
      <c r="E3080" s="26">
        <v>28</v>
      </c>
      <c r="F3080" s="9">
        <v>7</v>
      </c>
    </row>
    <row r="3081" spans="1:6" ht="15.75" x14ac:dyDescent="0.25">
      <c r="A3081" s="25" t="s">
        <v>3070</v>
      </c>
      <c r="B3081" s="25" t="s">
        <v>64</v>
      </c>
      <c r="C3081" s="27">
        <v>0</v>
      </c>
      <c r="D3081" s="26">
        <v>0</v>
      </c>
      <c r="E3081" s="26">
        <v>0</v>
      </c>
      <c r="F3081" s="9">
        <v>6</v>
      </c>
    </row>
    <row r="3082" spans="1:6" ht="15.75" x14ac:dyDescent="0.25">
      <c r="A3082" s="25" t="s">
        <v>3071</v>
      </c>
      <c r="B3082" s="25" t="s">
        <v>64</v>
      </c>
      <c r="C3082" s="27">
        <v>2</v>
      </c>
      <c r="D3082" s="26">
        <v>18</v>
      </c>
      <c r="E3082" s="26">
        <v>1109</v>
      </c>
      <c r="F3082" s="9">
        <v>8</v>
      </c>
    </row>
    <row r="3083" spans="1:6" ht="15.75" x14ac:dyDescent="0.25">
      <c r="A3083" s="25" t="s">
        <v>3072</v>
      </c>
      <c r="B3083" s="25" t="s">
        <v>64</v>
      </c>
      <c r="C3083" s="27">
        <v>4</v>
      </c>
      <c r="D3083" s="26">
        <v>3</v>
      </c>
      <c r="E3083" s="26">
        <v>73</v>
      </c>
      <c r="F3083" s="9">
        <v>21</v>
      </c>
    </row>
    <row r="3084" spans="1:6" ht="15.75" x14ac:dyDescent="0.25">
      <c r="A3084" s="25" t="s">
        <v>3073</v>
      </c>
      <c r="B3084" s="25" t="s">
        <v>64</v>
      </c>
      <c r="C3084" s="27">
        <v>4</v>
      </c>
      <c r="D3084" s="26">
        <v>37</v>
      </c>
      <c r="E3084" s="26">
        <v>711</v>
      </c>
      <c r="F3084" s="9">
        <v>13</v>
      </c>
    </row>
    <row r="3085" spans="1:6" ht="15.75" x14ac:dyDescent="0.25">
      <c r="A3085" s="25" t="s">
        <v>3074</v>
      </c>
      <c r="B3085" s="25" t="s">
        <v>64</v>
      </c>
      <c r="C3085" s="27">
        <v>20</v>
      </c>
      <c r="D3085" s="26">
        <v>3</v>
      </c>
      <c r="E3085" s="26">
        <v>106</v>
      </c>
      <c r="F3085" s="9">
        <v>38</v>
      </c>
    </row>
    <row r="3086" spans="1:6" ht="15.75" x14ac:dyDescent="0.25">
      <c r="A3086" s="25" t="s">
        <v>3075</v>
      </c>
      <c r="B3086" s="25" t="s">
        <v>61</v>
      </c>
      <c r="C3086" s="27">
        <v>0</v>
      </c>
      <c r="D3086" s="26">
        <v>0</v>
      </c>
      <c r="E3086" s="26">
        <v>0</v>
      </c>
      <c r="F3086" s="9">
        <v>18</v>
      </c>
    </row>
    <row r="3087" spans="1:6" ht="15.75" x14ac:dyDescent="0.25">
      <c r="A3087" s="25" t="s">
        <v>3076</v>
      </c>
      <c r="B3087" s="25" t="s">
        <v>64</v>
      </c>
      <c r="C3087" s="27">
        <v>0</v>
      </c>
      <c r="D3087" s="26">
        <v>3</v>
      </c>
      <c r="E3087" s="26">
        <v>29</v>
      </c>
      <c r="F3087" s="9">
        <v>5</v>
      </c>
    </row>
    <row r="3088" spans="1:6" ht="15.75" x14ac:dyDescent="0.25">
      <c r="A3088" s="25" t="s">
        <v>3077</v>
      </c>
      <c r="B3088" s="25" t="s">
        <v>64</v>
      </c>
      <c r="C3088" s="27">
        <v>67</v>
      </c>
      <c r="D3088" s="26">
        <v>146</v>
      </c>
      <c r="E3088" s="26">
        <v>19172</v>
      </c>
      <c r="F3088" s="9">
        <v>80</v>
      </c>
    </row>
    <row r="3089" spans="1:6" ht="15.75" x14ac:dyDescent="0.25">
      <c r="A3089" s="25" t="s">
        <v>3078</v>
      </c>
      <c r="B3089" s="25" t="s">
        <v>64</v>
      </c>
      <c r="C3089" s="27">
        <v>0</v>
      </c>
      <c r="D3089" s="26">
        <v>0</v>
      </c>
      <c r="E3089" s="26">
        <v>0</v>
      </c>
      <c r="F3089" s="9">
        <v>6</v>
      </c>
    </row>
    <row r="3090" spans="1:6" ht="15.75" x14ac:dyDescent="0.25">
      <c r="A3090" s="25" t="s">
        <v>3079</v>
      </c>
      <c r="B3090" s="25" t="s">
        <v>64</v>
      </c>
      <c r="C3090" s="27">
        <v>8</v>
      </c>
      <c r="D3090" s="26">
        <v>5</v>
      </c>
      <c r="E3090" s="26">
        <v>741</v>
      </c>
      <c r="F3090" s="9">
        <v>14</v>
      </c>
    </row>
    <row r="3091" spans="1:6" ht="15.75" x14ac:dyDescent="0.25">
      <c r="A3091" s="25" t="s">
        <v>3080</v>
      </c>
      <c r="B3091" s="25" t="s">
        <v>64</v>
      </c>
      <c r="C3091" s="27">
        <v>7</v>
      </c>
      <c r="D3091" s="26">
        <v>29</v>
      </c>
      <c r="E3091" s="26">
        <v>620</v>
      </c>
      <c r="F3091" s="9">
        <v>15</v>
      </c>
    </row>
    <row r="3092" spans="1:6" ht="15.75" x14ac:dyDescent="0.25">
      <c r="A3092" s="25" t="s">
        <v>3081</v>
      </c>
      <c r="B3092" s="25" t="s">
        <v>64</v>
      </c>
      <c r="C3092" s="27">
        <v>0</v>
      </c>
      <c r="D3092" s="26">
        <v>5</v>
      </c>
      <c r="E3092" s="26">
        <v>41</v>
      </c>
      <c r="F3092" s="9">
        <v>2</v>
      </c>
    </row>
    <row r="3093" spans="1:6" ht="15.75" x14ac:dyDescent="0.25">
      <c r="A3093" s="25" t="s">
        <v>3082</v>
      </c>
      <c r="B3093" s="25" t="s">
        <v>64</v>
      </c>
      <c r="C3093" s="27">
        <v>2</v>
      </c>
      <c r="D3093" s="26">
        <v>0</v>
      </c>
      <c r="E3093" s="26">
        <v>0</v>
      </c>
      <c r="F3093" s="9">
        <v>9</v>
      </c>
    </row>
    <row r="3094" spans="1:6" ht="15.75" x14ac:dyDescent="0.25">
      <c r="A3094" s="25" t="s">
        <v>3083</v>
      </c>
      <c r="B3094" s="25" t="s">
        <v>61</v>
      </c>
      <c r="C3094" s="27">
        <v>9</v>
      </c>
      <c r="D3094" s="26">
        <v>5</v>
      </c>
      <c r="E3094" s="26">
        <v>89</v>
      </c>
      <c r="F3094" s="9">
        <v>38</v>
      </c>
    </row>
    <row r="3095" spans="1:6" ht="15.75" x14ac:dyDescent="0.25">
      <c r="A3095" s="25" t="s">
        <v>3084</v>
      </c>
      <c r="B3095" s="25" t="s">
        <v>64</v>
      </c>
      <c r="C3095" s="27">
        <v>9</v>
      </c>
      <c r="D3095" s="26">
        <v>28</v>
      </c>
      <c r="E3095" s="26">
        <v>2540</v>
      </c>
      <c r="F3095" s="9">
        <v>24</v>
      </c>
    </row>
    <row r="3096" spans="1:6" ht="15.75" x14ac:dyDescent="0.25">
      <c r="A3096" s="25" t="s">
        <v>1164</v>
      </c>
      <c r="B3096" s="25" t="s">
        <v>61</v>
      </c>
      <c r="C3096" s="27">
        <v>422</v>
      </c>
      <c r="D3096" s="26">
        <v>323</v>
      </c>
      <c r="E3096" s="26">
        <v>40924</v>
      </c>
      <c r="F3096" s="9">
        <v>965</v>
      </c>
    </row>
    <row r="3097" spans="1:6" ht="15.75" x14ac:dyDescent="0.25">
      <c r="A3097" s="25" t="s">
        <v>3085</v>
      </c>
      <c r="B3097" s="25" t="s">
        <v>64</v>
      </c>
      <c r="C3097" s="27">
        <v>3</v>
      </c>
      <c r="D3097" s="26">
        <v>3</v>
      </c>
      <c r="E3097" s="26">
        <v>97</v>
      </c>
      <c r="F3097" s="9">
        <v>9</v>
      </c>
    </row>
    <row r="3098" spans="1:6" ht="15.75" x14ac:dyDescent="0.25">
      <c r="A3098" s="25" t="s">
        <v>3086</v>
      </c>
      <c r="B3098" s="25" t="s">
        <v>64</v>
      </c>
      <c r="C3098" s="27">
        <v>45</v>
      </c>
      <c r="D3098" s="26">
        <v>0</v>
      </c>
      <c r="E3098" s="26">
        <v>0</v>
      </c>
      <c r="F3098" s="9">
        <v>64</v>
      </c>
    </row>
    <row r="3099" spans="1:6" ht="15.75" x14ac:dyDescent="0.25">
      <c r="A3099" s="25" t="s">
        <v>3087</v>
      </c>
      <c r="B3099" s="25" t="s">
        <v>64</v>
      </c>
      <c r="C3099" s="27">
        <v>15</v>
      </c>
      <c r="D3099" s="26">
        <v>9</v>
      </c>
      <c r="E3099" s="26">
        <v>357</v>
      </c>
      <c r="F3099" s="9">
        <v>85</v>
      </c>
    </row>
    <row r="3100" spans="1:6" ht="15.75" x14ac:dyDescent="0.25">
      <c r="A3100" s="25" t="s">
        <v>1165</v>
      </c>
      <c r="B3100" s="25" t="s">
        <v>64</v>
      </c>
      <c r="C3100" s="27">
        <v>782</v>
      </c>
      <c r="D3100" s="26">
        <v>205</v>
      </c>
      <c r="E3100" s="26">
        <v>45753</v>
      </c>
      <c r="F3100" s="9">
        <v>932</v>
      </c>
    </row>
    <row r="3101" spans="1:6" ht="15.75" x14ac:dyDescent="0.25">
      <c r="A3101" s="25" t="s">
        <v>3088</v>
      </c>
      <c r="B3101" s="25" t="s">
        <v>64</v>
      </c>
      <c r="C3101" s="27">
        <v>33</v>
      </c>
      <c r="D3101" s="26">
        <v>23</v>
      </c>
      <c r="E3101" s="26">
        <v>1963</v>
      </c>
      <c r="F3101" s="9">
        <v>67</v>
      </c>
    </row>
    <row r="3102" spans="1:6" ht="15.75" x14ac:dyDescent="0.25">
      <c r="A3102" s="25" t="s">
        <v>1166</v>
      </c>
      <c r="B3102" s="25" t="s">
        <v>64</v>
      </c>
      <c r="C3102" s="27">
        <v>264</v>
      </c>
      <c r="D3102" s="26">
        <v>3</v>
      </c>
      <c r="E3102" s="26">
        <v>142</v>
      </c>
      <c r="F3102" s="9">
        <v>473</v>
      </c>
    </row>
    <row r="3103" spans="1:6" ht="15.75" x14ac:dyDescent="0.25">
      <c r="A3103" s="25" t="s">
        <v>3089</v>
      </c>
      <c r="B3103" s="25" t="s">
        <v>64</v>
      </c>
      <c r="C3103" s="27">
        <v>22</v>
      </c>
      <c r="D3103" s="26">
        <v>8</v>
      </c>
      <c r="E3103" s="26">
        <v>2030</v>
      </c>
      <c r="F3103" s="9">
        <v>31</v>
      </c>
    </row>
    <row r="3104" spans="1:6" ht="15.75" x14ac:dyDescent="0.25">
      <c r="A3104" s="25" t="s">
        <v>3090</v>
      </c>
      <c r="B3104" s="25" t="s">
        <v>64</v>
      </c>
      <c r="C3104" s="27">
        <v>22</v>
      </c>
      <c r="D3104" s="26">
        <v>44</v>
      </c>
      <c r="E3104" s="26">
        <v>3068</v>
      </c>
      <c r="F3104" s="9">
        <v>41</v>
      </c>
    </row>
    <row r="3105" spans="1:6" ht="15.75" x14ac:dyDescent="0.25">
      <c r="A3105" s="25" t="s">
        <v>1167</v>
      </c>
      <c r="B3105" s="25" t="s">
        <v>64</v>
      </c>
      <c r="C3105" s="27">
        <v>398</v>
      </c>
      <c r="D3105" s="26">
        <v>43</v>
      </c>
      <c r="E3105" s="26">
        <v>1673</v>
      </c>
      <c r="F3105" s="9">
        <v>667</v>
      </c>
    </row>
    <row r="3106" spans="1:6" ht="15.75" x14ac:dyDescent="0.25">
      <c r="A3106" s="25" t="s">
        <v>3091</v>
      </c>
      <c r="B3106" s="25" t="s">
        <v>61</v>
      </c>
      <c r="C3106" s="27">
        <v>58</v>
      </c>
      <c r="D3106" s="26">
        <v>187</v>
      </c>
      <c r="E3106" s="26">
        <v>17734</v>
      </c>
      <c r="F3106" s="9">
        <v>83</v>
      </c>
    </row>
    <row r="3107" spans="1:6" ht="15.75" x14ac:dyDescent="0.25">
      <c r="A3107" s="25" t="s">
        <v>1168</v>
      </c>
      <c r="B3107" s="25" t="s">
        <v>64</v>
      </c>
      <c r="C3107" s="27">
        <v>83</v>
      </c>
      <c r="D3107" s="26">
        <v>15</v>
      </c>
      <c r="E3107" s="26">
        <v>3681</v>
      </c>
      <c r="F3107" s="9">
        <v>136</v>
      </c>
    </row>
    <row r="3108" spans="1:6" ht="15.75" x14ac:dyDescent="0.25">
      <c r="A3108" s="25" t="s">
        <v>3092</v>
      </c>
      <c r="B3108" s="25" t="s">
        <v>64</v>
      </c>
      <c r="C3108" s="27">
        <v>20</v>
      </c>
      <c r="D3108" s="26">
        <v>25</v>
      </c>
      <c r="E3108" s="26">
        <v>4791</v>
      </c>
      <c r="F3108" s="9">
        <v>37</v>
      </c>
    </row>
    <row r="3109" spans="1:6" ht="15.75" x14ac:dyDescent="0.25">
      <c r="A3109" s="25" t="s">
        <v>1169</v>
      </c>
      <c r="B3109" s="25" t="s">
        <v>61</v>
      </c>
      <c r="C3109" s="27">
        <v>32</v>
      </c>
      <c r="D3109" s="26">
        <v>37</v>
      </c>
      <c r="E3109" s="26">
        <v>19947</v>
      </c>
      <c r="F3109" s="9">
        <v>102</v>
      </c>
    </row>
    <row r="3110" spans="1:6" ht="15.75" x14ac:dyDescent="0.25">
      <c r="A3110" s="25" t="s">
        <v>3093</v>
      </c>
      <c r="B3110" s="25" t="s">
        <v>64</v>
      </c>
      <c r="C3110" s="27">
        <v>11</v>
      </c>
      <c r="D3110" s="26">
        <v>5</v>
      </c>
      <c r="E3110" s="26">
        <v>81</v>
      </c>
      <c r="F3110" s="9">
        <v>16</v>
      </c>
    </row>
    <row r="3111" spans="1:6" ht="15.75" x14ac:dyDescent="0.25">
      <c r="A3111" s="25" t="s">
        <v>1170</v>
      </c>
      <c r="B3111" s="25" t="s">
        <v>64</v>
      </c>
      <c r="C3111" s="27">
        <v>416</v>
      </c>
      <c r="D3111" s="26">
        <v>6</v>
      </c>
      <c r="E3111" s="26">
        <v>470</v>
      </c>
      <c r="F3111" s="9">
        <v>696</v>
      </c>
    </row>
    <row r="3112" spans="1:6" ht="15.75" x14ac:dyDescent="0.25">
      <c r="A3112" s="25" t="s">
        <v>1171</v>
      </c>
      <c r="B3112" s="25" t="s">
        <v>61</v>
      </c>
      <c r="C3112" s="27">
        <v>342</v>
      </c>
      <c r="D3112" s="26">
        <v>712</v>
      </c>
      <c r="E3112" s="26">
        <v>113589</v>
      </c>
      <c r="F3112" s="9">
        <v>439</v>
      </c>
    </row>
    <row r="3113" spans="1:6" ht="15.75" x14ac:dyDescent="0.25">
      <c r="A3113" s="25" t="s">
        <v>1172</v>
      </c>
      <c r="B3113" s="25" t="s">
        <v>64</v>
      </c>
      <c r="C3113" s="27">
        <v>133</v>
      </c>
      <c r="D3113" s="26">
        <v>267</v>
      </c>
      <c r="E3113" s="26">
        <v>39908</v>
      </c>
      <c r="F3113" s="9">
        <v>181</v>
      </c>
    </row>
    <row r="3114" spans="1:6" ht="15.75" x14ac:dyDescent="0.25">
      <c r="A3114" s="25" t="s">
        <v>3094</v>
      </c>
      <c r="B3114" s="25" t="s">
        <v>64</v>
      </c>
      <c r="C3114" s="27">
        <v>59</v>
      </c>
      <c r="D3114" s="26">
        <v>95</v>
      </c>
      <c r="E3114" s="26">
        <v>20305</v>
      </c>
      <c r="F3114" s="9">
        <v>78</v>
      </c>
    </row>
    <row r="3115" spans="1:6" ht="15.75" x14ac:dyDescent="0.25">
      <c r="A3115" s="25" t="s">
        <v>1173</v>
      </c>
      <c r="B3115" s="25" t="s">
        <v>64</v>
      </c>
      <c r="C3115" s="27">
        <v>1444</v>
      </c>
      <c r="D3115" s="26">
        <v>420</v>
      </c>
      <c r="E3115" s="26">
        <v>38602</v>
      </c>
      <c r="F3115" s="9">
        <v>2061</v>
      </c>
    </row>
    <row r="3116" spans="1:6" ht="15.75" x14ac:dyDescent="0.25">
      <c r="A3116" s="25" t="s">
        <v>3095</v>
      </c>
      <c r="B3116" s="25" t="s">
        <v>64</v>
      </c>
      <c r="C3116" s="27">
        <v>5</v>
      </c>
      <c r="D3116" s="26">
        <v>6</v>
      </c>
      <c r="E3116" s="26">
        <v>736</v>
      </c>
      <c r="F3116" s="9">
        <v>13</v>
      </c>
    </row>
    <row r="3117" spans="1:6" ht="15.75" x14ac:dyDescent="0.25">
      <c r="A3117" s="25" t="s">
        <v>3096</v>
      </c>
      <c r="B3117" s="25" t="s">
        <v>64</v>
      </c>
      <c r="C3117" s="27">
        <v>42</v>
      </c>
      <c r="D3117" s="26">
        <v>18</v>
      </c>
      <c r="E3117" s="26">
        <v>1521</v>
      </c>
      <c r="F3117" s="9">
        <v>82</v>
      </c>
    </row>
    <row r="3118" spans="1:6" ht="15.75" x14ac:dyDescent="0.25">
      <c r="A3118" s="25" t="s">
        <v>3097</v>
      </c>
      <c r="B3118" s="25" t="s">
        <v>64</v>
      </c>
      <c r="C3118" s="27">
        <v>46</v>
      </c>
      <c r="D3118" s="26">
        <v>12</v>
      </c>
      <c r="E3118" s="26">
        <v>2517</v>
      </c>
      <c r="F3118" s="9">
        <v>60</v>
      </c>
    </row>
    <row r="3119" spans="1:6" ht="15.75" x14ac:dyDescent="0.25">
      <c r="A3119" s="25" t="s">
        <v>3098</v>
      </c>
      <c r="B3119" s="25" t="s">
        <v>64</v>
      </c>
      <c r="C3119" s="27">
        <v>48</v>
      </c>
      <c r="D3119" s="26">
        <v>21</v>
      </c>
      <c r="E3119" s="26">
        <v>2676</v>
      </c>
      <c r="F3119" s="9">
        <v>63</v>
      </c>
    </row>
    <row r="3120" spans="1:6" ht="15.75" x14ac:dyDescent="0.25">
      <c r="A3120" s="25" t="s">
        <v>1174</v>
      </c>
      <c r="B3120" s="25" t="s">
        <v>61</v>
      </c>
      <c r="C3120" s="27">
        <v>66</v>
      </c>
      <c r="D3120" s="26">
        <v>196</v>
      </c>
      <c r="E3120" s="26">
        <v>20148</v>
      </c>
      <c r="F3120" s="9">
        <v>211</v>
      </c>
    </row>
    <row r="3121" spans="1:6" ht="15.75" x14ac:dyDescent="0.25">
      <c r="A3121" s="25" t="s">
        <v>3099</v>
      </c>
      <c r="B3121" s="25" t="s">
        <v>64</v>
      </c>
      <c r="C3121" s="27">
        <v>0</v>
      </c>
      <c r="D3121" s="26">
        <v>1</v>
      </c>
      <c r="E3121" s="26">
        <v>855</v>
      </c>
      <c r="F3121" s="9">
        <v>10</v>
      </c>
    </row>
    <row r="3122" spans="1:6" ht="15.75" x14ac:dyDescent="0.25">
      <c r="A3122" s="25" t="s">
        <v>1175</v>
      </c>
      <c r="B3122" s="25" t="s">
        <v>64</v>
      </c>
      <c r="C3122" s="27">
        <v>216</v>
      </c>
      <c r="D3122" s="26">
        <v>64</v>
      </c>
      <c r="E3122" s="26">
        <v>11355</v>
      </c>
      <c r="F3122" s="9">
        <v>321</v>
      </c>
    </row>
    <row r="3123" spans="1:6" ht="15.75" x14ac:dyDescent="0.25">
      <c r="A3123" s="25" t="s">
        <v>3100</v>
      </c>
      <c r="B3123" s="25" t="s">
        <v>64</v>
      </c>
      <c r="C3123" s="27">
        <v>24</v>
      </c>
      <c r="D3123" s="26">
        <v>4</v>
      </c>
      <c r="E3123" s="26">
        <v>92</v>
      </c>
      <c r="F3123" s="9">
        <v>66</v>
      </c>
    </row>
    <row r="3124" spans="1:6" ht="15.75" x14ac:dyDescent="0.25">
      <c r="A3124" s="25" t="s">
        <v>1176</v>
      </c>
      <c r="B3124" s="25" t="s">
        <v>61</v>
      </c>
      <c r="C3124" s="27">
        <v>1170</v>
      </c>
      <c r="D3124" s="26">
        <v>750</v>
      </c>
      <c r="E3124" s="26">
        <v>115618</v>
      </c>
      <c r="F3124" s="9">
        <v>2174</v>
      </c>
    </row>
    <row r="3125" spans="1:6" ht="15.75" x14ac:dyDescent="0.25">
      <c r="A3125" s="25" t="s">
        <v>1177</v>
      </c>
      <c r="B3125" s="25" t="s">
        <v>64</v>
      </c>
      <c r="C3125" s="27">
        <v>295</v>
      </c>
      <c r="D3125" s="26">
        <v>15</v>
      </c>
      <c r="E3125" s="26">
        <v>363</v>
      </c>
      <c r="F3125" s="9">
        <v>513</v>
      </c>
    </row>
    <row r="3126" spans="1:6" ht="15.75" x14ac:dyDescent="0.25">
      <c r="A3126" s="25" t="s">
        <v>3101</v>
      </c>
      <c r="B3126" s="25" t="s">
        <v>64</v>
      </c>
      <c r="C3126" s="27">
        <v>31</v>
      </c>
      <c r="D3126" s="26">
        <v>12</v>
      </c>
      <c r="E3126" s="26">
        <v>594</v>
      </c>
      <c r="F3126" s="9">
        <v>88</v>
      </c>
    </row>
    <row r="3127" spans="1:6" ht="15.75" x14ac:dyDescent="0.25">
      <c r="A3127" s="25" t="s">
        <v>1178</v>
      </c>
      <c r="B3127" s="25" t="s">
        <v>64</v>
      </c>
      <c r="C3127" s="27">
        <v>349</v>
      </c>
      <c r="D3127" s="26">
        <v>115</v>
      </c>
      <c r="E3127" s="26">
        <v>13904</v>
      </c>
      <c r="F3127" s="9">
        <v>931</v>
      </c>
    </row>
    <row r="3128" spans="1:6" ht="15.75" x14ac:dyDescent="0.25">
      <c r="A3128" s="25" t="s">
        <v>1179</v>
      </c>
      <c r="B3128" s="25" t="s">
        <v>64</v>
      </c>
      <c r="C3128" s="27">
        <v>84</v>
      </c>
      <c r="D3128" s="26">
        <v>1</v>
      </c>
      <c r="E3128" s="26">
        <v>2</v>
      </c>
      <c r="F3128" s="9">
        <v>272</v>
      </c>
    </row>
    <row r="3129" spans="1:6" ht="15.75" x14ac:dyDescent="0.25">
      <c r="A3129" s="25" t="s">
        <v>1180</v>
      </c>
      <c r="B3129" s="25" t="s">
        <v>64</v>
      </c>
      <c r="C3129" s="27">
        <v>175</v>
      </c>
      <c r="D3129" s="26">
        <v>28</v>
      </c>
      <c r="E3129" s="26">
        <v>1668</v>
      </c>
      <c r="F3129" s="9">
        <v>494</v>
      </c>
    </row>
    <row r="3130" spans="1:6" ht="15.75" x14ac:dyDescent="0.25">
      <c r="A3130" s="25" t="s">
        <v>3102</v>
      </c>
      <c r="B3130" s="25" t="s">
        <v>64</v>
      </c>
      <c r="C3130" s="27">
        <v>8</v>
      </c>
      <c r="D3130" s="26">
        <v>5</v>
      </c>
      <c r="E3130" s="26">
        <v>85</v>
      </c>
      <c r="F3130" s="9">
        <v>23</v>
      </c>
    </row>
    <row r="3131" spans="1:6" ht="15.75" x14ac:dyDescent="0.25">
      <c r="A3131" s="25" t="s">
        <v>1181</v>
      </c>
      <c r="B3131" s="25" t="s">
        <v>64</v>
      </c>
      <c r="C3131" s="27">
        <v>98</v>
      </c>
      <c r="D3131" s="26">
        <v>4</v>
      </c>
      <c r="E3131" s="26">
        <v>1939</v>
      </c>
      <c r="F3131" s="9">
        <v>268</v>
      </c>
    </row>
    <row r="3132" spans="1:6" ht="15.75" x14ac:dyDescent="0.25">
      <c r="A3132" s="25" t="s">
        <v>1182</v>
      </c>
      <c r="B3132" s="25" t="s">
        <v>61</v>
      </c>
      <c r="C3132" s="27">
        <v>1000</v>
      </c>
      <c r="D3132" s="26">
        <v>307</v>
      </c>
      <c r="E3132" s="26">
        <v>56045</v>
      </c>
      <c r="F3132" s="9">
        <v>2013</v>
      </c>
    </row>
    <row r="3133" spans="1:6" ht="15.75" x14ac:dyDescent="0.25">
      <c r="A3133" s="25" t="s">
        <v>1183</v>
      </c>
      <c r="B3133" s="25" t="s">
        <v>61</v>
      </c>
      <c r="C3133" s="27">
        <v>979</v>
      </c>
      <c r="D3133" s="26">
        <v>44</v>
      </c>
      <c r="E3133" s="26">
        <v>265531</v>
      </c>
      <c r="F3133" s="9">
        <v>1210</v>
      </c>
    </row>
    <row r="3134" spans="1:6" ht="15.75" x14ac:dyDescent="0.25">
      <c r="A3134" s="25" t="s">
        <v>1184</v>
      </c>
      <c r="B3134" s="25" t="s">
        <v>64</v>
      </c>
      <c r="C3134" s="27">
        <v>80</v>
      </c>
      <c r="D3134" s="26">
        <v>25</v>
      </c>
      <c r="E3134" s="26">
        <v>1823</v>
      </c>
      <c r="F3134" s="9">
        <v>282</v>
      </c>
    </row>
    <row r="3135" spans="1:6" ht="15.75" x14ac:dyDescent="0.25">
      <c r="A3135" s="25" t="s">
        <v>3103</v>
      </c>
      <c r="B3135" s="25" t="s">
        <v>64</v>
      </c>
      <c r="C3135" s="27">
        <v>35</v>
      </c>
      <c r="D3135" s="26">
        <v>2</v>
      </c>
      <c r="E3135" s="26">
        <v>23</v>
      </c>
      <c r="F3135" s="9">
        <v>80</v>
      </c>
    </row>
    <row r="3136" spans="1:6" ht="15.75" x14ac:dyDescent="0.25">
      <c r="A3136" s="25" t="s">
        <v>3104</v>
      </c>
      <c r="B3136" s="25" t="s">
        <v>61</v>
      </c>
      <c r="C3136" s="27">
        <v>3</v>
      </c>
      <c r="D3136" s="26">
        <v>7</v>
      </c>
      <c r="E3136" s="26">
        <v>65</v>
      </c>
      <c r="F3136" s="9">
        <v>6</v>
      </c>
    </row>
    <row r="3137" spans="1:6" ht="15.75" x14ac:dyDescent="0.25">
      <c r="A3137" s="25" t="s">
        <v>1185</v>
      </c>
      <c r="B3137" s="25" t="s">
        <v>64</v>
      </c>
      <c r="C3137" s="27">
        <v>176</v>
      </c>
      <c r="D3137" s="26">
        <v>3</v>
      </c>
      <c r="E3137" s="26">
        <v>914</v>
      </c>
      <c r="F3137" s="9">
        <v>312</v>
      </c>
    </row>
    <row r="3138" spans="1:6" ht="15.75" x14ac:dyDescent="0.25">
      <c r="A3138" s="25" t="s">
        <v>3105</v>
      </c>
      <c r="B3138" s="25" t="s">
        <v>64</v>
      </c>
      <c r="C3138" s="27">
        <v>26</v>
      </c>
      <c r="D3138" s="26">
        <v>0</v>
      </c>
      <c r="E3138" s="26">
        <v>0</v>
      </c>
      <c r="F3138" s="9">
        <v>80</v>
      </c>
    </row>
    <row r="3139" spans="1:6" ht="15.75" x14ac:dyDescent="0.25">
      <c r="A3139" s="25" t="s">
        <v>1186</v>
      </c>
      <c r="B3139" s="25" t="s">
        <v>64</v>
      </c>
      <c r="C3139" s="27">
        <v>156</v>
      </c>
      <c r="D3139" s="26">
        <v>64</v>
      </c>
      <c r="E3139" s="26">
        <v>1995</v>
      </c>
      <c r="F3139" s="9">
        <v>287</v>
      </c>
    </row>
    <row r="3140" spans="1:6" ht="15.75" x14ac:dyDescent="0.25">
      <c r="A3140" s="25" t="s">
        <v>1187</v>
      </c>
      <c r="B3140" s="25" t="s">
        <v>61</v>
      </c>
      <c r="C3140" s="27">
        <v>885</v>
      </c>
      <c r="D3140" s="26">
        <v>147</v>
      </c>
      <c r="E3140" s="26">
        <v>22208</v>
      </c>
      <c r="F3140" s="9">
        <v>1298</v>
      </c>
    </row>
    <row r="3141" spans="1:6" ht="15.75" x14ac:dyDescent="0.25">
      <c r="A3141" s="25" t="s">
        <v>3106</v>
      </c>
      <c r="B3141" s="25" t="s">
        <v>64</v>
      </c>
      <c r="C3141" s="27">
        <v>46</v>
      </c>
      <c r="D3141" s="26">
        <v>23</v>
      </c>
      <c r="E3141" s="26">
        <v>10420</v>
      </c>
      <c r="F3141" s="9">
        <v>73</v>
      </c>
    </row>
    <row r="3142" spans="1:6" ht="15.75" x14ac:dyDescent="0.25">
      <c r="A3142" s="25" t="s">
        <v>1188</v>
      </c>
      <c r="B3142" s="25" t="s">
        <v>64</v>
      </c>
      <c r="C3142" s="27">
        <v>158</v>
      </c>
      <c r="D3142" s="26">
        <v>9</v>
      </c>
      <c r="E3142" s="26">
        <v>801</v>
      </c>
      <c r="F3142" s="9">
        <v>234</v>
      </c>
    </row>
    <row r="3143" spans="1:6" ht="15.75" x14ac:dyDescent="0.25">
      <c r="A3143" s="25" t="s">
        <v>1189</v>
      </c>
      <c r="B3143" s="25" t="s">
        <v>61</v>
      </c>
      <c r="C3143" s="27">
        <v>502</v>
      </c>
      <c r="D3143" s="26">
        <v>58</v>
      </c>
      <c r="E3143" s="26">
        <v>3437</v>
      </c>
      <c r="F3143" s="9">
        <v>1015</v>
      </c>
    </row>
    <row r="3144" spans="1:6" ht="15.75" x14ac:dyDescent="0.25">
      <c r="A3144" s="25" t="s">
        <v>1190</v>
      </c>
      <c r="B3144" s="25" t="s">
        <v>64</v>
      </c>
      <c r="C3144" s="27">
        <v>150</v>
      </c>
      <c r="D3144" s="26">
        <v>127</v>
      </c>
      <c r="E3144" s="26">
        <v>5665</v>
      </c>
      <c r="F3144" s="9">
        <v>261</v>
      </c>
    </row>
    <row r="3145" spans="1:6" ht="15.75" x14ac:dyDescent="0.25">
      <c r="A3145" s="25" t="s">
        <v>3107</v>
      </c>
      <c r="B3145" s="25" t="s">
        <v>64</v>
      </c>
      <c r="C3145" s="27">
        <v>15</v>
      </c>
      <c r="D3145" s="26">
        <v>15</v>
      </c>
      <c r="E3145" s="26">
        <v>603</v>
      </c>
      <c r="F3145" s="9">
        <v>37</v>
      </c>
    </row>
    <row r="3146" spans="1:6" ht="15.75" x14ac:dyDescent="0.25">
      <c r="A3146" s="25" t="s">
        <v>1191</v>
      </c>
      <c r="B3146" s="25" t="s">
        <v>64</v>
      </c>
      <c r="C3146" s="27">
        <v>86</v>
      </c>
      <c r="D3146" s="26">
        <v>4</v>
      </c>
      <c r="E3146" s="26">
        <v>320</v>
      </c>
      <c r="F3146" s="9">
        <v>137</v>
      </c>
    </row>
    <row r="3147" spans="1:6" ht="15.75" x14ac:dyDescent="0.25">
      <c r="A3147" s="25" t="s">
        <v>3108</v>
      </c>
      <c r="B3147" s="25" t="s">
        <v>64</v>
      </c>
      <c r="C3147" s="27">
        <v>8</v>
      </c>
      <c r="D3147" s="26">
        <v>1</v>
      </c>
      <c r="E3147" s="26">
        <v>6</v>
      </c>
      <c r="F3147" s="9">
        <v>60</v>
      </c>
    </row>
    <row r="3148" spans="1:6" ht="15.75" x14ac:dyDescent="0.25">
      <c r="A3148" s="25" t="s">
        <v>1192</v>
      </c>
      <c r="B3148" s="25" t="s">
        <v>64</v>
      </c>
      <c r="C3148" s="27">
        <v>315</v>
      </c>
      <c r="D3148" s="26">
        <v>14</v>
      </c>
      <c r="E3148" s="26">
        <v>1636</v>
      </c>
      <c r="F3148" s="9">
        <v>627</v>
      </c>
    </row>
    <row r="3149" spans="1:6" ht="15.75" x14ac:dyDescent="0.25">
      <c r="A3149" s="25" t="s">
        <v>3109</v>
      </c>
      <c r="B3149" s="25" t="s">
        <v>64</v>
      </c>
      <c r="C3149" s="27">
        <v>0</v>
      </c>
      <c r="D3149" s="26">
        <v>5</v>
      </c>
      <c r="E3149" s="26">
        <v>96</v>
      </c>
      <c r="F3149" s="9">
        <v>6</v>
      </c>
    </row>
    <row r="3150" spans="1:6" ht="15.75" x14ac:dyDescent="0.25">
      <c r="A3150" s="25" t="s">
        <v>3110</v>
      </c>
      <c r="B3150" s="25" t="s">
        <v>61</v>
      </c>
      <c r="C3150" s="27">
        <v>10</v>
      </c>
      <c r="D3150" s="26">
        <v>2</v>
      </c>
      <c r="E3150" s="26">
        <v>131</v>
      </c>
      <c r="F3150" s="9">
        <v>45</v>
      </c>
    </row>
    <row r="3151" spans="1:6" ht="15.75" x14ac:dyDescent="0.25">
      <c r="A3151" s="25" t="s">
        <v>1193</v>
      </c>
      <c r="B3151" s="25" t="s">
        <v>61</v>
      </c>
      <c r="C3151" s="27">
        <v>617</v>
      </c>
      <c r="D3151" s="26">
        <v>335</v>
      </c>
      <c r="E3151" s="26">
        <v>9807</v>
      </c>
      <c r="F3151" s="9">
        <v>855</v>
      </c>
    </row>
    <row r="3152" spans="1:6" ht="15.75" x14ac:dyDescent="0.25">
      <c r="A3152" s="25" t="s">
        <v>1194</v>
      </c>
      <c r="B3152" s="25" t="s">
        <v>64</v>
      </c>
      <c r="C3152" s="27">
        <v>131</v>
      </c>
      <c r="D3152" s="26">
        <v>3</v>
      </c>
      <c r="E3152" s="26">
        <v>66</v>
      </c>
      <c r="F3152" s="9">
        <v>215</v>
      </c>
    </row>
    <row r="3153" spans="1:6" ht="15.75" x14ac:dyDescent="0.25">
      <c r="A3153" s="25" t="s">
        <v>1195</v>
      </c>
      <c r="B3153" s="25" t="s">
        <v>64</v>
      </c>
      <c r="C3153" s="27">
        <v>190</v>
      </c>
      <c r="D3153" s="26">
        <v>41</v>
      </c>
      <c r="E3153" s="26">
        <v>11534</v>
      </c>
      <c r="F3153" s="9">
        <v>428</v>
      </c>
    </row>
    <row r="3154" spans="1:6" ht="15.75" x14ac:dyDescent="0.25">
      <c r="A3154" s="25" t="s">
        <v>1196</v>
      </c>
      <c r="B3154" s="25" t="s">
        <v>64</v>
      </c>
      <c r="C3154" s="27">
        <v>1933</v>
      </c>
      <c r="D3154" s="26">
        <v>744</v>
      </c>
      <c r="E3154" s="26">
        <v>73127</v>
      </c>
      <c r="F3154" s="9">
        <v>2612</v>
      </c>
    </row>
    <row r="3155" spans="1:6" ht="15.75" x14ac:dyDescent="0.25">
      <c r="A3155" s="25" t="s">
        <v>1197</v>
      </c>
      <c r="B3155" s="25" t="s">
        <v>61</v>
      </c>
      <c r="C3155" s="27">
        <v>38</v>
      </c>
      <c r="D3155" s="26">
        <v>39</v>
      </c>
      <c r="E3155" s="26">
        <v>5689</v>
      </c>
      <c r="F3155" s="9">
        <v>146</v>
      </c>
    </row>
    <row r="3156" spans="1:6" ht="15.75" x14ac:dyDescent="0.25">
      <c r="A3156" s="25" t="s">
        <v>1198</v>
      </c>
      <c r="B3156" s="25" t="s">
        <v>64</v>
      </c>
      <c r="C3156" s="27">
        <v>114</v>
      </c>
      <c r="D3156" s="26">
        <v>96</v>
      </c>
      <c r="E3156" s="26">
        <v>6402</v>
      </c>
      <c r="F3156" s="9">
        <v>168</v>
      </c>
    </row>
    <row r="3157" spans="1:6" ht="15.75" x14ac:dyDescent="0.25">
      <c r="A3157" s="25" t="s">
        <v>1199</v>
      </c>
      <c r="B3157" s="25" t="s">
        <v>61</v>
      </c>
      <c r="C3157" s="27">
        <v>150</v>
      </c>
      <c r="D3157" s="26">
        <v>73</v>
      </c>
      <c r="E3157" s="26">
        <v>24266</v>
      </c>
      <c r="F3157" s="9">
        <v>275</v>
      </c>
    </row>
    <row r="3158" spans="1:6" ht="15.75" x14ac:dyDescent="0.25">
      <c r="A3158" s="25" t="s">
        <v>1200</v>
      </c>
      <c r="B3158" s="25" t="s">
        <v>64</v>
      </c>
      <c r="C3158" s="27">
        <v>730</v>
      </c>
      <c r="D3158" s="26">
        <v>910</v>
      </c>
      <c r="E3158" s="26">
        <v>53517</v>
      </c>
      <c r="F3158" s="9">
        <v>1802</v>
      </c>
    </row>
    <row r="3159" spans="1:6" ht="15.75" x14ac:dyDescent="0.25">
      <c r="A3159" s="25" t="s">
        <v>1201</v>
      </c>
      <c r="B3159" s="25" t="s">
        <v>64</v>
      </c>
      <c r="C3159" s="27">
        <v>256</v>
      </c>
      <c r="D3159" s="26">
        <v>303</v>
      </c>
      <c r="E3159" s="26">
        <v>24446</v>
      </c>
      <c r="F3159" s="9">
        <v>1396</v>
      </c>
    </row>
    <row r="3160" spans="1:6" ht="15.75" x14ac:dyDescent="0.25">
      <c r="A3160" s="25" t="s">
        <v>3111</v>
      </c>
      <c r="B3160" s="25" t="s">
        <v>64</v>
      </c>
      <c r="C3160" s="27">
        <v>11</v>
      </c>
      <c r="D3160" s="26">
        <v>6</v>
      </c>
      <c r="E3160" s="26">
        <v>415</v>
      </c>
      <c r="F3160" s="9">
        <v>36</v>
      </c>
    </row>
    <row r="3161" spans="1:6" ht="15.75" x14ac:dyDescent="0.25">
      <c r="A3161" s="25" t="s">
        <v>3112</v>
      </c>
      <c r="B3161" s="25" t="s">
        <v>64</v>
      </c>
      <c r="C3161" s="27">
        <v>20</v>
      </c>
      <c r="D3161" s="26">
        <v>1</v>
      </c>
      <c r="E3161" s="26">
        <v>3</v>
      </c>
      <c r="F3161" s="9">
        <v>43</v>
      </c>
    </row>
    <row r="3162" spans="1:6" ht="15.75" x14ac:dyDescent="0.25">
      <c r="A3162" s="25" t="s">
        <v>3113</v>
      </c>
      <c r="B3162" s="25" t="s">
        <v>61</v>
      </c>
      <c r="C3162" s="27">
        <v>28</v>
      </c>
      <c r="D3162" s="26">
        <v>122</v>
      </c>
      <c r="E3162" s="26">
        <v>10207</v>
      </c>
      <c r="F3162" s="9">
        <v>71</v>
      </c>
    </row>
    <row r="3163" spans="1:6" ht="15.75" x14ac:dyDescent="0.25">
      <c r="A3163" s="25" t="s">
        <v>3114</v>
      </c>
      <c r="B3163" s="25" t="s">
        <v>64</v>
      </c>
      <c r="C3163" s="27">
        <v>4</v>
      </c>
      <c r="D3163" s="26">
        <v>11</v>
      </c>
      <c r="E3163" s="26">
        <v>846</v>
      </c>
      <c r="F3163" s="9">
        <v>35</v>
      </c>
    </row>
    <row r="3164" spans="1:6" ht="15.75" x14ac:dyDescent="0.25">
      <c r="A3164" s="25" t="s">
        <v>1202</v>
      </c>
      <c r="B3164" s="25" t="s">
        <v>64</v>
      </c>
      <c r="C3164" s="27">
        <v>2958</v>
      </c>
      <c r="D3164" s="26">
        <v>1258</v>
      </c>
      <c r="E3164" s="26">
        <v>64110</v>
      </c>
      <c r="F3164" s="9">
        <v>6041</v>
      </c>
    </row>
    <row r="3165" spans="1:6" ht="15.75" x14ac:dyDescent="0.25">
      <c r="A3165" s="25" t="s">
        <v>1203</v>
      </c>
      <c r="B3165" s="25" t="s">
        <v>64</v>
      </c>
      <c r="C3165" s="27">
        <v>111</v>
      </c>
      <c r="D3165" s="26">
        <v>0</v>
      </c>
      <c r="E3165" s="26">
        <v>0</v>
      </c>
      <c r="F3165" s="9">
        <v>211</v>
      </c>
    </row>
    <row r="3166" spans="1:6" ht="15.75" x14ac:dyDescent="0.25">
      <c r="A3166" s="25" t="s">
        <v>3115</v>
      </c>
      <c r="B3166" s="25" t="s">
        <v>64</v>
      </c>
      <c r="C3166" s="27">
        <v>0</v>
      </c>
      <c r="D3166" s="26">
        <v>24</v>
      </c>
      <c r="E3166" s="26">
        <v>973</v>
      </c>
      <c r="F3166" s="9">
        <v>4</v>
      </c>
    </row>
    <row r="3167" spans="1:6" ht="15.75" x14ac:dyDescent="0.25">
      <c r="A3167" s="25" t="s">
        <v>1204</v>
      </c>
      <c r="B3167" s="25" t="s">
        <v>64</v>
      </c>
      <c r="C3167" s="27">
        <v>75</v>
      </c>
      <c r="D3167" s="26">
        <v>4</v>
      </c>
      <c r="E3167" s="26">
        <v>116</v>
      </c>
      <c r="F3167" s="9">
        <v>181</v>
      </c>
    </row>
    <row r="3168" spans="1:6" ht="15.75" x14ac:dyDescent="0.25">
      <c r="A3168" s="25" t="s">
        <v>1205</v>
      </c>
      <c r="B3168" s="25" t="s">
        <v>64</v>
      </c>
      <c r="C3168" s="27">
        <v>75</v>
      </c>
      <c r="D3168" s="26">
        <v>0</v>
      </c>
      <c r="E3168" s="26">
        <v>0</v>
      </c>
      <c r="F3168" s="9">
        <v>466</v>
      </c>
    </row>
    <row r="3169" spans="1:6" ht="15.75" x14ac:dyDescent="0.25">
      <c r="A3169" s="25" t="s">
        <v>1206</v>
      </c>
      <c r="B3169" s="25" t="s">
        <v>61</v>
      </c>
      <c r="C3169" s="27">
        <v>56</v>
      </c>
      <c r="D3169" s="26">
        <v>1</v>
      </c>
      <c r="E3169" s="26">
        <v>7</v>
      </c>
      <c r="F3169" s="9">
        <v>254</v>
      </c>
    </row>
    <row r="3170" spans="1:6" ht="15.75" x14ac:dyDescent="0.25">
      <c r="A3170" s="25" t="s">
        <v>1207</v>
      </c>
      <c r="B3170" s="25" t="s">
        <v>64</v>
      </c>
      <c r="C3170" s="27">
        <v>1895</v>
      </c>
      <c r="D3170" s="26">
        <v>2</v>
      </c>
      <c r="E3170" s="26">
        <v>188</v>
      </c>
      <c r="F3170" s="9">
        <v>2086</v>
      </c>
    </row>
    <row r="3171" spans="1:6" ht="15.75" x14ac:dyDescent="0.25">
      <c r="A3171" s="25" t="s">
        <v>1208</v>
      </c>
      <c r="B3171" s="25" t="s">
        <v>64</v>
      </c>
      <c r="C3171" s="27">
        <v>952</v>
      </c>
      <c r="D3171" s="26">
        <v>33</v>
      </c>
      <c r="E3171" s="26">
        <v>11676</v>
      </c>
      <c r="F3171" s="9">
        <v>1489</v>
      </c>
    </row>
    <row r="3172" spans="1:6" ht="15.75" x14ac:dyDescent="0.25">
      <c r="A3172" s="25" t="s">
        <v>1209</v>
      </c>
      <c r="B3172" s="25" t="s">
        <v>64</v>
      </c>
      <c r="C3172" s="27">
        <v>151</v>
      </c>
      <c r="D3172" s="26">
        <v>36</v>
      </c>
      <c r="E3172" s="26">
        <v>7502</v>
      </c>
      <c r="F3172" s="9">
        <v>315</v>
      </c>
    </row>
    <row r="3173" spans="1:6" ht="15.75" x14ac:dyDescent="0.25">
      <c r="A3173" s="25" t="s">
        <v>1210</v>
      </c>
      <c r="B3173" s="25" t="s">
        <v>64</v>
      </c>
      <c r="C3173" s="27">
        <v>151</v>
      </c>
      <c r="D3173" s="26">
        <v>36</v>
      </c>
      <c r="E3173" s="26">
        <v>7502</v>
      </c>
      <c r="F3173" s="9">
        <v>315</v>
      </c>
    </row>
    <row r="3174" spans="1:6" ht="15.75" x14ac:dyDescent="0.25">
      <c r="A3174" s="25" t="s">
        <v>3116</v>
      </c>
      <c r="B3174" s="25" t="s">
        <v>64</v>
      </c>
      <c r="C3174" s="27">
        <v>0</v>
      </c>
      <c r="D3174" s="26">
        <v>3</v>
      </c>
      <c r="E3174" s="26">
        <v>135</v>
      </c>
      <c r="F3174" s="9">
        <v>19</v>
      </c>
    </row>
    <row r="3175" spans="1:6" ht="15.75" x14ac:dyDescent="0.25">
      <c r="A3175" s="25" t="s">
        <v>3117</v>
      </c>
      <c r="B3175" s="25" t="s">
        <v>64</v>
      </c>
      <c r="C3175" s="27">
        <v>35</v>
      </c>
      <c r="D3175" s="26">
        <v>14</v>
      </c>
      <c r="E3175" s="26">
        <v>3752</v>
      </c>
      <c r="F3175" s="9">
        <v>48</v>
      </c>
    </row>
    <row r="3176" spans="1:6" ht="15.75" x14ac:dyDescent="0.25">
      <c r="A3176" s="25" t="s">
        <v>1211</v>
      </c>
      <c r="B3176" s="25" t="s">
        <v>64</v>
      </c>
      <c r="C3176" s="27">
        <v>136</v>
      </c>
      <c r="D3176" s="26">
        <v>29</v>
      </c>
      <c r="E3176" s="26">
        <v>3336</v>
      </c>
      <c r="F3176" s="9">
        <v>268</v>
      </c>
    </row>
    <row r="3177" spans="1:6" ht="15.75" x14ac:dyDescent="0.25">
      <c r="A3177" s="25" t="s">
        <v>1212</v>
      </c>
      <c r="B3177" s="25" t="s">
        <v>61</v>
      </c>
      <c r="C3177" s="27">
        <v>123</v>
      </c>
      <c r="D3177" s="26">
        <v>70</v>
      </c>
      <c r="E3177" s="26">
        <v>5655</v>
      </c>
      <c r="F3177" s="9">
        <v>260</v>
      </c>
    </row>
    <row r="3178" spans="1:6" ht="15.75" x14ac:dyDescent="0.25">
      <c r="A3178" s="25" t="s">
        <v>1213</v>
      </c>
      <c r="B3178" s="25" t="s">
        <v>61</v>
      </c>
      <c r="C3178" s="27">
        <v>322</v>
      </c>
      <c r="D3178" s="26">
        <v>748</v>
      </c>
      <c r="E3178" s="26">
        <v>33906</v>
      </c>
      <c r="F3178" s="9">
        <v>370</v>
      </c>
    </row>
    <row r="3179" spans="1:6" ht="15.75" x14ac:dyDescent="0.25">
      <c r="A3179" s="25" t="s">
        <v>3118</v>
      </c>
      <c r="B3179" s="25" t="s">
        <v>64</v>
      </c>
      <c r="C3179" s="27">
        <v>4</v>
      </c>
      <c r="D3179" s="26">
        <v>0</v>
      </c>
      <c r="E3179" s="26">
        <v>0</v>
      </c>
      <c r="F3179" s="9">
        <v>20</v>
      </c>
    </row>
    <row r="3180" spans="1:6" ht="15.75" x14ac:dyDescent="0.25">
      <c r="A3180" s="25" t="s">
        <v>1214</v>
      </c>
      <c r="B3180" s="25" t="s">
        <v>64</v>
      </c>
      <c r="C3180" s="27">
        <v>82</v>
      </c>
      <c r="D3180" s="26">
        <v>68</v>
      </c>
      <c r="E3180" s="26">
        <v>3647</v>
      </c>
      <c r="F3180" s="9">
        <v>146</v>
      </c>
    </row>
    <row r="3181" spans="1:6" ht="15.75" x14ac:dyDescent="0.25">
      <c r="A3181" s="25" t="s">
        <v>3119</v>
      </c>
      <c r="B3181" s="25" t="s">
        <v>64</v>
      </c>
      <c r="C3181" s="27">
        <v>0</v>
      </c>
      <c r="D3181" s="26">
        <v>1</v>
      </c>
      <c r="E3181" s="26">
        <v>59</v>
      </c>
      <c r="F3181" s="9">
        <v>4</v>
      </c>
    </row>
    <row r="3182" spans="1:6" ht="15.75" x14ac:dyDescent="0.25">
      <c r="A3182" s="25" t="s">
        <v>3120</v>
      </c>
      <c r="B3182" s="25" t="s">
        <v>64</v>
      </c>
      <c r="C3182" s="27">
        <v>29</v>
      </c>
      <c r="D3182" s="26">
        <v>47</v>
      </c>
      <c r="E3182" s="26">
        <v>3010</v>
      </c>
      <c r="F3182" s="9">
        <v>34</v>
      </c>
    </row>
    <row r="3183" spans="1:6" ht="15.75" x14ac:dyDescent="0.25">
      <c r="A3183" s="25" t="s">
        <v>3121</v>
      </c>
      <c r="B3183" s="25" t="s">
        <v>61</v>
      </c>
      <c r="C3183" s="27">
        <v>0</v>
      </c>
      <c r="D3183" s="26">
        <v>3</v>
      </c>
      <c r="E3183" s="26">
        <v>1008</v>
      </c>
      <c r="F3183" s="9">
        <v>29</v>
      </c>
    </row>
    <row r="3184" spans="1:6" ht="15.75" x14ac:dyDescent="0.25">
      <c r="A3184" s="25" t="s">
        <v>3122</v>
      </c>
      <c r="B3184" s="25" t="s">
        <v>64</v>
      </c>
      <c r="C3184" s="27">
        <v>0</v>
      </c>
      <c r="D3184" s="26">
        <v>1</v>
      </c>
      <c r="E3184" s="26">
        <v>16</v>
      </c>
      <c r="F3184" s="9">
        <v>3</v>
      </c>
    </row>
    <row r="3185" spans="1:6" ht="15.75" x14ac:dyDescent="0.25">
      <c r="A3185" s="25" t="s">
        <v>1215</v>
      </c>
      <c r="B3185" s="25" t="s">
        <v>64</v>
      </c>
      <c r="C3185" s="27">
        <v>1029</v>
      </c>
      <c r="D3185" s="26">
        <v>401</v>
      </c>
      <c r="E3185" s="26">
        <v>28078</v>
      </c>
      <c r="F3185" s="9">
        <v>1582</v>
      </c>
    </row>
    <row r="3186" spans="1:6" ht="15.75" x14ac:dyDescent="0.25">
      <c r="A3186" s="25" t="s">
        <v>1216</v>
      </c>
      <c r="B3186" s="25" t="s">
        <v>61</v>
      </c>
      <c r="C3186" s="27">
        <v>558</v>
      </c>
      <c r="D3186" s="26">
        <v>0</v>
      </c>
      <c r="E3186" s="26">
        <v>0</v>
      </c>
      <c r="F3186" s="9">
        <v>2785</v>
      </c>
    </row>
    <row r="3187" spans="1:6" ht="15.75" x14ac:dyDescent="0.25">
      <c r="A3187" s="25" t="s">
        <v>3123</v>
      </c>
      <c r="B3187" s="25" t="s">
        <v>64</v>
      </c>
      <c r="C3187" s="27">
        <v>6</v>
      </c>
      <c r="D3187" s="26">
        <v>5</v>
      </c>
      <c r="E3187" s="26">
        <v>727</v>
      </c>
      <c r="F3187" s="9">
        <v>10</v>
      </c>
    </row>
    <row r="3188" spans="1:6" ht="15.75" x14ac:dyDescent="0.25">
      <c r="A3188" s="25" t="s">
        <v>1217</v>
      </c>
      <c r="B3188" s="25" t="s">
        <v>64</v>
      </c>
      <c r="C3188" s="27">
        <v>102</v>
      </c>
      <c r="D3188" s="26">
        <v>16</v>
      </c>
      <c r="E3188" s="26">
        <v>228</v>
      </c>
      <c r="F3188" s="9">
        <v>165</v>
      </c>
    </row>
    <row r="3189" spans="1:6" ht="15.75" x14ac:dyDescent="0.25">
      <c r="A3189" s="25" t="s">
        <v>1218</v>
      </c>
      <c r="B3189" s="25" t="s">
        <v>61</v>
      </c>
      <c r="C3189" s="27">
        <v>134</v>
      </c>
      <c r="D3189" s="26">
        <v>43</v>
      </c>
      <c r="E3189" s="26">
        <v>251712</v>
      </c>
      <c r="F3189" s="9">
        <v>178</v>
      </c>
    </row>
    <row r="3190" spans="1:6" ht="15.75" x14ac:dyDescent="0.25">
      <c r="A3190" s="25" t="s">
        <v>1219</v>
      </c>
      <c r="B3190" s="25" t="s">
        <v>61</v>
      </c>
      <c r="C3190" s="27">
        <v>3731</v>
      </c>
      <c r="D3190" s="26">
        <v>12331</v>
      </c>
      <c r="E3190" s="26">
        <v>639396</v>
      </c>
      <c r="F3190" s="9">
        <v>4867</v>
      </c>
    </row>
    <row r="3191" spans="1:6" ht="15.75" x14ac:dyDescent="0.25">
      <c r="A3191" s="25" t="s">
        <v>1220</v>
      </c>
      <c r="B3191" s="25" t="s">
        <v>61</v>
      </c>
      <c r="C3191" s="27">
        <v>1711</v>
      </c>
      <c r="D3191" s="26">
        <v>2715</v>
      </c>
      <c r="E3191" s="26">
        <v>257848</v>
      </c>
      <c r="F3191" s="9">
        <v>2931</v>
      </c>
    </row>
    <row r="3192" spans="1:6" ht="15.75" x14ac:dyDescent="0.25">
      <c r="A3192" s="25" t="s">
        <v>1221</v>
      </c>
      <c r="B3192" s="25" t="s">
        <v>64</v>
      </c>
      <c r="C3192" s="27">
        <v>107</v>
      </c>
      <c r="D3192" s="26">
        <v>2</v>
      </c>
      <c r="E3192" s="26">
        <v>98</v>
      </c>
      <c r="F3192" s="9">
        <v>489</v>
      </c>
    </row>
    <row r="3193" spans="1:6" ht="15.75" x14ac:dyDescent="0.25">
      <c r="A3193" s="25" t="s">
        <v>1222</v>
      </c>
      <c r="B3193" s="25" t="s">
        <v>61</v>
      </c>
      <c r="C3193" s="27">
        <v>187</v>
      </c>
      <c r="D3193" s="26">
        <v>59</v>
      </c>
      <c r="E3193" s="26">
        <v>2804</v>
      </c>
      <c r="F3193" s="9">
        <v>328</v>
      </c>
    </row>
    <row r="3194" spans="1:6" ht="15.75" x14ac:dyDescent="0.25">
      <c r="A3194" s="25" t="s">
        <v>3124</v>
      </c>
      <c r="B3194" s="25" t="s">
        <v>64</v>
      </c>
      <c r="C3194" s="27">
        <v>30</v>
      </c>
      <c r="D3194" s="26">
        <v>32</v>
      </c>
      <c r="E3194" s="26">
        <v>3372</v>
      </c>
      <c r="F3194" s="9">
        <v>86</v>
      </c>
    </row>
    <row r="3195" spans="1:6" ht="15.75" x14ac:dyDescent="0.25">
      <c r="A3195" s="25" t="s">
        <v>3125</v>
      </c>
      <c r="B3195" s="25" t="s">
        <v>64</v>
      </c>
      <c r="C3195" s="27">
        <v>18</v>
      </c>
      <c r="D3195" s="26">
        <v>20</v>
      </c>
      <c r="E3195" s="26">
        <v>480</v>
      </c>
      <c r="F3195" s="9">
        <v>77</v>
      </c>
    </row>
    <row r="3196" spans="1:6" ht="15.75" x14ac:dyDescent="0.25">
      <c r="A3196" s="25" t="s">
        <v>1223</v>
      </c>
      <c r="B3196" s="25" t="s">
        <v>64</v>
      </c>
      <c r="C3196" s="27">
        <v>113</v>
      </c>
      <c r="D3196" s="26">
        <v>3</v>
      </c>
      <c r="E3196" s="26">
        <v>204</v>
      </c>
      <c r="F3196" s="9">
        <v>232</v>
      </c>
    </row>
    <row r="3197" spans="1:6" ht="15.75" x14ac:dyDescent="0.25">
      <c r="A3197" s="25" t="s">
        <v>3126</v>
      </c>
      <c r="B3197" s="25" t="s">
        <v>64</v>
      </c>
      <c r="C3197" s="27">
        <v>0</v>
      </c>
      <c r="D3197" s="26">
        <v>7</v>
      </c>
      <c r="E3197" s="26">
        <v>144</v>
      </c>
      <c r="F3197" s="9">
        <v>2</v>
      </c>
    </row>
    <row r="3198" spans="1:6" ht="15.75" x14ac:dyDescent="0.25">
      <c r="A3198" s="25" t="s">
        <v>3127</v>
      </c>
      <c r="B3198" s="25" t="s">
        <v>61</v>
      </c>
      <c r="C3198" s="27">
        <v>2</v>
      </c>
      <c r="D3198" s="26">
        <v>14</v>
      </c>
      <c r="E3198" s="26">
        <v>407</v>
      </c>
      <c r="F3198" s="9">
        <v>35</v>
      </c>
    </row>
    <row r="3199" spans="1:6" ht="15.75" x14ac:dyDescent="0.25">
      <c r="A3199" s="25" t="s">
        <v>1224</v>
      </c>
      <c r="B3199" s="25" t="s">
        <v>64</v>
      </c>
      <c r="C3199" s="27">
        <v>3309</v>
      </c>
      <c r="D3199" s="26">
        <v>2658</v>
      </c>
      <c r="E3199" s="26">
        <v>252998</v>
      </c>
      <c r="F3199" s="9">
        <v>6446</v>
      </c>
    </row>
    <row r="3200" spans="1:6" ht="15.75" x14ac:dyDescent="0.25">
      <c r="A3200" s="25" t="s">
        <v>1225</v>
      </c>
      <c r="B3200" s="25" t="s">
        <v>64</v>
      </c>
      <c r="C3200" s="27">
        <v>335</v>
      </c>
      <c r="D3200" s="26">
        <v>22</v>
      </c>
      <c r="E3200" s="26">
        <v>969</v>
      </c>
      <c r="F3200" s="9">
        <v>720</v>
      </c>
    </row>
    <row r="3201" spans="1:6" ht="15.75" x14ac:dyDescent="0.25">
      <c r="A3201" s="25" t="s">
        <v>1226</v>
      </c>
      <c r="B3201" s="25" t="s">
        <v>61</v>
      </c>
      <c r="C3201" s="27">
        <v>991</v>
      </c>
      <c r="D3201" s="26">
        <v>327</v>
      </c>
      <c r="E3201" s="26">
        <v>25165</v>
      </c>
      <c r="F3201" s="9">
        <v>1942</v>
      </c>
    </row>
    <row r="3202" spans="1:6" ht="15.75" x14ac:dyDescent="0.25">
      <c r="A3202" s="25" t="s">
        <v>3128</v>
      </c>
      <c r="B3202" s="25" t="s">
        <v>64</v>
      </c>
      <c r="C3202" s="27">
        <v>7</v>
      </c>
      <c r="D3202" s="26">
        <v>0</v>
      </c>
      <c r="E3202" s="26">
        <v>0</v>
      </c>
      <c r="F3202" s="9">
        <v>95</v>
      </c>
    </row>
    <row r="3203" spans="1:6" ht="15.75" x14ac:dyDescent="0.25">
      <c r="A3203" s="25" t="s">
        <v>3129</v>
      </c>
      <c r="B3203" s="25" t="s">
        <v>64</v>
      </c>
      <c r="C3203" s="27">
        <v>7</v>
      </c>
      <c r="D3203" s="26">
        <v>2</v>
      </c>
      <c r="E3203" s="26">
        <v>365</v>
      </c>
      <c r="F3203" s="9">
        <v>59</v>
      </c>
    </row>
    <row r="3204" spans="1:6" ht="15.75" x14ac:dyDescent="0.25">
      <c r="A3204" s="25" t="s">
        <v>1227</v>
      </c>
      <c r="B3204" s="25" t="s">
        <v>61</v>
      </c>
      <c r="C3204" s="27">
        <v>209</v>
      </c>
      <c r="D3204" s="26">
        <v>310</v>
      </c>
      <c r="E3204" s="26">
        <v>11422</v>
      </c>
      <c r="F3204" s="9">
        <v>301</v>
      </c>
    </row>
    <row r="3205" spans="1:6" ht="15.75" x14ac:dyDescent="0.25">
      <c r="A3205" s="25" t="s">
        <v>1228</v>
      </c>
      <c r="B3205" s="25" t="s">
        <v>64</v>
      </c>
      <c r="C3205" s="27">
        <v>155</v>
      </c>
      <c r="D3205" s="26">
        <v>5</v>
      </c>
      <c r="E3205" s="26">
        <v>171</v>
      </c>
      <c r="F3205" s="9">
        <v>272</v>
      </c>
    </row>
    <row r="3206" spans="1:6" ht="15.75" x14ac:dyDescent="0.25">
      <c r="A3206" s="25" t="s">
        <v>1229</v>
      </c>
      <c r="B3206" s="25" t="s">
        <v>64</v>
      </c>
      <c r="C3206" s="27">
        <v>568</v>
      </c>
      <c r="D3206" s="26">
        <v>28</v>
      </c>
      <c r="E3206" s="26">
        <v>1939</v>
      </c>
      <c r="F3206" s="9">
        <v>1023</v>
      </c>
    </row>
    <row r="3207" spans="1:6" ht="15.75" x14ac:dyDescent="0.25">
      <c r="A3207" s="25" t="s">
        <v>1230</v>
      </c>
      <c r="B3207" s="25" t="s">
        <v>64</v>
      </c>
      <c r="C3207" s="27">
        <v>216</v>
      </c>
      <c r="D3207" s="26">
        <v>391</v>
      </c>
      <c r="E3207" s="26">
        <v>37856</v>
      </c>
      <c r="F3207" s="9">
        <v>319</v>
      </c>
    </row>
    <row r="3208" spans="1:6" ht="15.75" x14ac:dyDescent="0.25">
      <c r="A3208" s="25" t="s">
        <v>3130</v>
      </c>
      <c r="B3208" s="25" t="s">
        <v>64</v>
      </c>
      <c r="C3208" s="27">
        <v>51</v>
      </c>
      <c r="D3208" s="26">
        <v>21</v>
      </c>
      <c r="E3208" s="26">
        <v>2641</v>
      </c>
      <c r="F3208" s="9">
        <v>95</v>
      </c>
    </row>
    <row r="3209" spans="1:6" ht="15.75" x14ac:dyDescent="0.25">
      <c r="A3209" s="25" t="s">
        <v>1231</v>
      </c>
      <c r="B3209" s="25" t="s">
        <v>61</v>
      </c>
      <c r="C3209" s="27">
        <v>603</v>
      </c>
      <c r="D3209" s="26">
        <v>4</v>
      </c>
      <c r="E3209" s="26">
        <v>925</v>
      </c>
      <c r="F3209" s="9">
        <v>925</v>
      </c>
    </row>
    <row r="3210" spans="1:6" ht="15.75" x14ac:dyDescent="0.25">
      <c r="A3210" s="25" t="s">
        <v>1232</v>
      </c>
      <c r="B3210" s="25" t="s">
        <v>61</v>
      </c>
      <c r="C3210" s="27">
        <v>87</v>
      </c>
      <c r="D3210" s="26">
        <v>114</v>
      </c>
      <c r="E3210" s="26">
        <v>41123</v>
      </c>
      <c r="F3210" s="9">
        <v>253</v>
      </c>
    </row>
    <row r="3211" spans="1:6" ht="15.75" x14ac:dyDescent="0.25">
      <c r="A3211" s="25" t="s">
        <v>1233</v>
      </c>
      <c r="B3211" s="25" t="s">
        <v>64</v>
      </c>
      <c r="C3211" s="27">
        <v>61</v>
      </c>
      <c r="D3211" s="26">
        <v>62</v>
      </c>
      <c r="E3211" s="26">
        <v>6232</v>
      </c>
      <c r="F3211" s="9">
        <v>139</v>
      </c>
    </row>
    <row r="3212" spans="1:6" ht="15.75" x14ac:dyDescent="0.25">
      <c r="A3212" s="25" t="s">
        <v>1234</v>
      </c>
      <c r="B3212" s="25" t="s">
        <v>64</v>
      </c>
      <c r="C3212" s="27">
        <v>156</v>
      </c>
      <c r="D3212" s="26">
        <v>28</v>
      </c>
      <c r="E3212" s="26">
        <v>1444</v>
      </c>
      <c r="F3212" s="9">
        <v>227</v>
      </c>
    </row>
    <row r="3213" spans="1:6" ht="15.75" x14ac:dyDescent="0.25">
      <c r="A3213" s="25" t="s">
        <v>1235</v>
      </c>
      <c r="B3213" s="25" t="s">
        <v>61</v>
      </c>
      <c r="C3213" s="27">
        <v>46</v>
      </c>
      <c r="D3213" s="26">
        <v>1</v>
      </c>
      <c r="E3213" s="26">
        <v>445</v>
      </c>
      <c r="F3213" s="9">
        <v>202</v>
      </c>
    </row>
    <row r="3214" spans="1:6" ht="15.75" x14ac:dyDescent="0.25">
      <c r="A3214" s="25" t="s">
        <v>1236</v>
      </c>
      <c r="B3214" s="25" t="s">
        <v>64</v>
      </c>
      <c r="C3214" s="27">
        <v>31</v>
      </c>
      <c r="D3214" s="26">
        <v>3</v>
      </c>
      <c r="E3214" s="26">
        <v>12</v>
      </c>
      <c r="F3214" s="9">
        <v>255</v>
      </c>
    </row>
    <row r="3215" spans="1:6" ht="15.75" x14ac:dyDescent="0.25">
      <c r="A3215" s="25" t="s">
        <v>1237</v>
      </c>
      <c r="B3215" s="25" t="s">
        <v>64</v>
      </c>
      <c r="C3215" s="27">
        <v>380</v>
      </c>
      <c r="D3215" s="26">
        <v>34</v>
      </c>
      <c r="E3215" s="26">
        <v>2366</v>
      </c>
      <c r="F3215" s="9">
        <v>560</v>
      </c>
    </row>
    <row r="3216" spans="1:6" ht="15.75" x14ac:dyDescent="0.25">
      <c r="A3216" s="25" t="s">
        <v>1238</v>
      </c>
      <c r="B3216" s="25" t="s">
        <v>64</v>
      </c>
      <c r="C3216" s="27">
        <v>380</v>
      </c>
      <c r="D3216" s="26">
        <v>34</v>
      </c>
      <c r="E3216" s="26">
        <v>2366</v>
      </c>
      <c r="F3216" s="9">
        <v>560</v>
      </c>
    </row>
    <row r="3217" spans="1:6" ht="15.75" x14ac:dyDescent="0.25">
      <c r="A3217" s="25" t="s">
        <v>3131</v>
      </c>
      <c r="B3217" s="25" t="s">
        <v>64</v>
      </c>
      <c r="C3217" s="27">
        <v>17</v>
      </c>
      <c r="D3217" s="26">
        <v>0</v>
      </c>
      <c r="E3217" s="26">
        <v>0</v>
      </c>
      <c r="F3217" s="9">
        <v>49</v>
      </c>
    </row>
    <row r="3218" spans="1:6" ht="15.75" x14ac:dyDescent="0.25">
      <c r="A3218" s="25" t="s">
        <v>1239</v>
      </c>
      <c r="B3218" s="25" t="s">
        <v>64</v>
      </c>
      <c r="C3218" s="27">
        <v>309</v>
      </c>
      <c r="D3218" s="26">
        <v>164</v>
      </c>
      <c r="E3218" s="26">
        <v>51824</v>
      </c>
      <c r="F3218" s="9">
        <v>476</v>
      </c>
    </row>
    <row r="3219" spans="1:6" ht="15.75" x14ac:dyDescent="0.25">
      <c r="A3219" s="25" t="s">
        <v>1240</v>
      </c>
      <c r="B3219" s="25" t="s">
        <v>64</v>
      </c>
      <c r="C3219" s="27">
        <v>106</v>
      </c>
      <c r="D3219" s="26">
        <v>57</v>
      </c>
      <c r="E3219" s="26">
        <v>3657</v>
      </c>
      <c r="F3219" s="9">
        <v>265</v>
      </c>
    </row>
    <row r="3220" spans="1:6" ht="15.75" x14ac:dyDescent="0.25">
      <c r="A3220" s="25" t="s">
        <v>3132</v>
      </c>
      <c r="B3220" s="25" t="s">
        <v>61</v>
      </c>
      <c r="C3220" s="27">
        <v>47</v>
      </c>
      <c r="D3220" s="26">
        <v>7</v>
      </c>
      <c r="E3220" s="26">
        <v>1373</v>
      </c>
      <c r="F3220" s="9">
        <v>49</v>
      </c>
    </row>
    <row r="3221" spans="1:6" ht="15.75" x14ac:dyDescent="0.25">
      <c r="A3221" s="25" t="s">
        <v>3133</v>
      </c>
      <c r="B3221" s="25" t="s">
        <v>61</v>
      </c>
      <c r="C3221" s="27">
        <v>0</v>
      </c>
      <c r="D3221" s="26">
        <v>1</v>
      </c>
      <c r="E3221" s="26">
        <v>2</v>
      </c>
      <c r="F3221" s="9">
        <v>96</v>
      </c>
    </row>
    <row r="3222" spans="1:6" ht="15.75" x14ac:dyDescent="0.25">
      <c r="A3222" s="25" t="s">
        <v>3134</v>
      </c>
      <c r="B3222" s="25" t="s">
        <v>61</v>
      </c>
      <c r="C3222" s="27">
        <v>0</v>
      </c>
      <c r="D3222" s="26">
        <v>2</v>
      </c>
      <c r="E3222" s="26">
        <v>23</v>
      </c>
      <c r="F3222" s="9">
        <v>69</v>
      </c>
    </row>
    <row r="3223" spans="1:6" ht="15.75" x14ac:dyDescent="0.25">
      <c r="A3223" s="25" t="s">
        <v>1241</v>
      </c>
      <c r="B3223" s="25" t="s">
        <v>64</v>
      </c>
      <c r="C3223" s="27">
        <v>141</v>
      </c>
      <c r="D3223" s="26">
        <v>97</v>
      </c>
      <c r="E3223" s="26">
        <v>11990</v>
      </c>
      <c r="F3223" s="9">
        <v>256</v>
      </c>
    </row>
    <row r="3224" spans="1:6" ht="15.75" x14ac:dyDescent="0.25">
      <c r="A3224" s="25" t="s">
        <v>3135</v>
      </c>
      <c r="B3224" s="25" t="s">
        <v>64</v>
      </c>
      <c r="C3224" s="27">
        <v>13</v>
      </c>
      <c r="D3224" s="26">
        <v>7</v>
      </c>
      <c r="E3224" s="26">
        <v>160</v>
      </c>
      <c r="F3224" s="9">
        <v>56</v>
      </c>
    </row>
    <row r="3225" spans="1:6" ht="15.75" x14ac:dyDescent="0.25">
      <c r="A3225" s="25" t="s">
        <v>1242</v>
      </c>
      <c r="B3225" s="25" t="s">
        <v>61</v>
      </c>
      <c r="C3225" s="27">
        <v>141</v>
      </c>
      <c r="D3225" s="26">
        <v>43</v>
      </c>
      <c r="E3225" s="26">
        <v>10220</v>
      </c>
      <c r="F3225" s="9">
        <v>273</v>
      </c>
    </row>
    <row r="3226" spans="1:6" ht="15.75" x14ac:dyDescent="0.25">
      <c r="A3226" s="25" t="s">
        <v>1243</v>
      </c>
      <c r="B3226" s="25" t="s">
        <v>64</v>
      </c>
      <c r="C3226" s="27">
        <v>35</v>
      </c>
      <c r="D3226" s="26">
        <v>17</v>
      </c>
      <c r="E3226" s="26">
        <v>1555</v>
      </c>
      <c r="F3226" s="9">
        <v>113</v>
      </c>
    </row>
    <row r="3227" spans="1:6" ht="15.75" x14ac:dyDescent="0.25">
      <c r="A3227" s="25" t="s">
        <v>1244</v>
      </c>
      <c r="B3227" s="25" t="s">
        <v>64</v>
      </c>
      <c r="C3227" s="27">
        <v>116</v>
      </c>
      <c r="D3227" s="26">
        <v>62</v>
      </c>
      <c r="E3227" s="26">
        <v>6880</v>
      </c>
      <c r="F3227" s="9">
        <v>232</v>
      </c>
    </row>
    <row r="3228" spans="1:6" ht="15.75" x14ac:dyDescent="0.25">
      <c r="A3228" s="25" t="s">
        <v>1245</v>
      </c>
      <c r="B3228" s="25" t="s">
        <v>64</v>
      </c>
      <c r="C3228" s="27">
        <v>68</v>
      </c>
      <c r="D3228" s="26">
        <v>6</v>
      </c>
      <c r="E3228" s="26">
        <v>599</v>
      </c>
      <c r="F3228" s="9">
        <v>160</v>
      </c>
    </row>
    <row r="3229" spans="1:6" ht="15.75" x14ac:dyDescent="0.25">
      <c r="A3229" s="25" t="s">
        <v>1246</v>
      </c>
      <c r="B3229" s="25" t="s">
        <v>64</v>
      </c>
      <c r="C3229" s="27">
        <v>112</v>
      </c>
      <c r="D3229" s="26">
        <v>25</v>
      </c>
      <c r="E3229" s="26">
        <v>5305</v>
      </c>
      <c r="F3229" s="9">
        <v>521</v>
      </c>
    </row>
    <row r="3230" spans="1:6" ht="15.75" x14ac:dyDescent="0.25">
      <c r="A3230" s="25" t="s">
        <v>3136</v>
      </c>
      <c r="B3230" s="25" t="s">
        <v>64</v>
      </c>
      <c r="C3230" s="27">
        <v>15</v>
      </c>
      <c r="D3230" s="26">
        <v>30</v>
      </c>
      <c r="E3230" s="26">
        <v>2001</v>
      </c>
      <c r="F3230" s="9">
        <v>81</v>
      </c>
    </row>
    <row r="3231" spans="1:6" ht="15.75" x14ac:dyDescent="0.25">
      <c r="A3231" s="25" t="s">
        <v>1247</v>
      </c>
      <c r="B3231" s="25" t="s">
        <v>64</v>
      </c>
      <c r="C3231" s="27">
        <v>31</v>
      </c>
      <c r="D3231" s="26">
        <v>6</v>
      </c>
      <c r="E3231" s="26">
        <v>54</v>
      </c>
      <c r="F3231" s="9">
        <v>126</v>
      </c>
    </row>
    <row r="3232" spans="1:6" ht="15.75" x14ac:dyDescent="0.25">
      <c r="A3232" s="25" t="s">
        <v>1248</v>
      </c>
      <c r="B3232" s="25" t="s">
        <v>64</v>
      </c>
      <c r="C3232" s="27">
        <v>463</v>
      </c>
      <c r="D3232" s="26">
        <v>80</v>
      </c>
      <c r="E3232" s="26">
        <v>11253</v>
      </c>
      <c r="F3232" s="9">
        <v>844</v>
      </c>
    </row>
    <row r="3233" spans="1:6" ht="15.75" x14ac:dyDescent="0.25">
      <c r="A3233" s="25" t="s">
        <v>1249</v>
      </c>
      <c r="B3233" s="25" t="s">
        <v>64</v>
      </c>
      <c r="C3233" s="27">
        <v>64</v>
      </c>
      <c r="D3233" s="26">
        <v>12</v>
      </c>
      <c r="E3233" s="26">
        <v>1027</v>
      </c>
      <c r="F3233" s="9">
        <v>228</v>
      </c>
    </row>
    <row r="3234" spans="1:6" ht="15.75" x14ac:dyDescent="0.25">
      <c r="A3234" s="25" t="s">
        <v>1250</v>
      </c>
      <c r="B3234" s="25" t="s">
        <v>64</v>
      </c>
      <c r="C3234" s="27">
        <v>260</v>
      </c>
      <c r="D3234" s="26">
        <v>88</v>
      </c>
      <c r="E3234" s="26">
        <v>5023</v>
      </c>
      <c r="F3234" s="9">
        <v>686</v>
      </c>
    </row>
    <row r="3235" spans="1:6" ht="15.75" x14ac:dyDescent="0.25">
      <c r="A3235" s="25" t="s">
        <v>3137</v>
      </c>
      <c r="B3235" s="25" t="s">
        <v>64</v>
      </c>
      <c r="C3235" s="27">
        <v>2</v>
      </c>
      <c r="D3235" s="26">
        <v>2</v>
      </c>
      <c r="E3235" s="26">
        <v>16</v>
      </c>
      <c r="F3235" s="9">
        <v>40</v>
      </c>
    </row>
    <row r="3236" spans="1:6" ht="15.75" x14ac:dyDescent="0.25">
      <c r="A3236" s="25" t="s">
        <v>1251</v>
      </c>
      <c r="B3236" s="25" t="s">
        <v>64</v>
      </c>
      <c r="C3236" s="27">
        <v>430</v>
      </c>
      <c r="D3236" s="26">
        <v>203</v>
      </c>
      <c r="E3236" s="26">
        <v>27890</v>
      </c>
      <c r="F3236" s="9">
        <v>1002</v>
      </c>
    </row>
    <row r="3237" spans="1:6" ht="15.75" x14ac:dyDescent="0.25">
      <c r="A3237" s="25" t="s">
        <v>1252</v>
      </c>
      <c r="B3237" s="25" t="s">
        <v>64</v>
      </c>
      <c r="C3237" s="27">
        <v>68</v>
      </c>
      <c r="D3237" s="26">
        <v>3</v>
      </c>
      <c r="E3237" s="26">
        <v>720</v>
      </c>
      <c r="F3237" s="9">
        <v>207</v>
      </c>
    </row>
    <row r="3238" spans="1:6" ht="15.75" x14ac:dyDescent="0.25">
      <c r="A3238" s="25" t="s">
        <v>1253</v>
      </c>
      <c r="B3238" s="25" t="s">
        <v>64</v>
      </c>
      <c r="C3238" s="27">
        <v>64</v>
      </c>
      <c r="D3238" s="26">
        <v>12</v>
      </c>
      <c r="E3238" s="26">
        <v>1027</v>
      </c>
      <c r="F3238" s="9">
        <v>228</v>
      </c>
    </row>
    <row r="3239" spans="1:6" ht="15.75" x14ac:dyDescent="0.25">
      <c r="A3239" s="25" t="s">
        <v>3138</v>
      </c>
      <c r="B3239" s="25" t="s">
        <v>64</v>
      </c>
      <c r="C3239" s="27">
        <v>43</v>
      </c>
      <c r="D3239" s="26">
        <v>19</v>
      </c>
      <c r="E3239" s="26">
        <v>2331</v>
      </c>
      <c r="F3239" s="9">
        <v>59</v>
      </c>
    </row>
    <row r="3240" spans="1:6" ht="15.75" x14ac:dyDescent="0.25">
      <c r="A3240" s="25" t="s">
        <v>3139</v>
      </c>
      <c r="B3240" s="25" t="s">
        <v>64</v>
      </c>
      <c r="C3240" s="27">
        <v>105</v>
      </c>
      <c r="D3240" s="26">
        <v>102</v>
      </c>
      <c r="E3240" s="26">
        <v>18126</v>
      </c>
      <c r="F3240" s="9">
        <v>150</v>
      </c>
    </row>
    <row r="3241" spans="1:6" ht="15.75" x14ac:dyDescent="0.25">
      <c r="A3241" s="25" t="s">
        <v>3140</v>
      </c>
      <c r="B3241" s="25" t="s">
        <v>64</v>
      </c>
      <c r="C3241" s="27">
        <v>0</v>
      </c>
      <c r="D3241" s="26">
        <v>32</v>
      </c>
      <c r="E3241" s="26">
        <v>4271</v>
      </c>
      <c r="F3241" s="9">
        <v>22</v>
      </c>
    </row>
    <row r="3242" spans="1:6" ht="15.75" x14ac:dyDescent="0.25">
      <c r="A3242" s="25" t="s">
        <v>3141</v>
      </c>
      <c r="B3242" s="25" t="s">
        <v>61</v>
      </c>
      <c r="C3242" s="27">
        <v>0</v>
      </c>
      <c r="D3242" s="26">
        <v>0</v>
      </c>
      <c r="E3242" s="26">
        <v>0</v>
      </c>
      <c r="F3242" s="9">
        <v>43</v>
      </c>
    </row>
    <row r="3243" spans="1:6" ht="15.75" x14ac:dyDescent="0.25">
      <c r="A3243" s="25" t="s">
        <v>1254</v>
      </c>
      <c r="B3243" s="25" t="s">
        <v>64</v>
      </c>
      <c r="C3243" s="27">
        <v>729</v>
      </c>
      <c r="D3243" s="26">
        <v>20</v>
      </c>
      <c r="E3243" s="26">
        <v>4838</v>
      </c>
      <c r="F3243" s="9">
        <v>1156</v>
      </c>
    </row>
    <row r="3244" spans="1:6" ht="15.75" x14ac:dyDescent="0.25">
      <c r="A3244" s="25" t="s">
        <v>1255</v>
      </c>
      <c r="B3244" s="25" t="s">
        <v>61</v>
      </c>
      <c r="C3244" s="27">
        <v>78</v>
      </c>
      <c r="D3244" s="26">
        <v>89</v>
      </c>
      <c r="E3244" s="26">
        <v>6211</v>
      </c>
      <c r="F3244" s="9">
        <v>792</v>
      </c>
    </row>
    <row r="3245" spans="1:6" ht="15.75" x14ac:dyDescent="0.25">
      <c r="A3245" s="25" t="s">
        <v>1256</v>
      </c>
      <c r="B3245" s="25" t="s">
        <v>61</v>
      </c>
      <c r="C3245" s="27">
        <v>105</v>
      </c>
      <c r="D3245" s="26">
        <v>130</v>
      </c>
      <c r="E3245" s="26">
        <v>31912</v>
      </c>
      <c r="F3245" s="9">
        <v>154</v>
      </c>
    </row>
    <row r="3246" spans="1:6" ht="15.75" x14ac:dyDescent="0.25">
      <c r="A3246" s="25" t="s">
        <v>3142</v>
      </c>
      <c r="B3246" s="25" t="s">
        <v>61</v>
      </c>
      <c r="C3246" s="27">
        <v>2</v>
      </c>
      <c r="D3246" s="26">
        <v>37</v>
      </c>
      <c r="E3246" s="26">
        <v>5244</v>
      </c>
      <c r="F3246" s="9">
        <v>18</v>
      </c>
    </row>
    <row r="3247" spans="1:6" ht="15.75" x14ac:dyDescent="0.25">
      <c r="A3247" s="25" t="s">
        <v>3143</v>
      </c>
      <c r="B3247" s="25" t="s">
        <v>64</v>
      </c>
      <c r="C3247" s="27">
        <v>27</v>
      </c>
      <c r="D3247" s="26">
        <v>12</v>
      </c>
      <c r="E3247" s="26">
        <v>6787</v>
      </c>
      <c r="F3247" s="9">
        <v>51</v>
      </c>
    </row>
    <row r="3248" spans="1:6" ht="15.75" x14ac:dyDescent="0.25">
      <c r="A3248" s="25" t="s">
        <v>1257</v>
      </c>
      <c r="B3248" s="25" t="s">
        <v>61</v>
      </c>
      <c r="C3248" s="27">
        <v>147</v>
      </c>
      <c r="D3248" s="26">
        <v>39</v>
      </c>
      <c r="E3248" s="26">
        <v>1982</v>
      </c>
      <c r="F3248" s="9">
        <v>327</v>
      </c>
    </row>
    <row r="3249" spans="1:6" ht="15.75" x14ac:dyDescent="0.25">
      <c r="A3249" s="25" t="s">
        <v>3144</v>
      </c>
      <c r="B3249" s="25" t="s">
        <v>64</v>
      </c>
      <c r="C3249" s="27">
        <v>116</v>
      </c>
      <c r="D3249" s="26">
        <v>101</v>
      </c>
      <c r="E3249" s="26">
        <v>35472</v>
      </c>
      <c r="F3249" s="9">
        <v>167</v>
      </c>
    </row>
    <row r="3250" spans="1:6" ht="15.75" x14ac:dyDescent="0.25">
      <c r="A3250" s="25" t="s">
        <v>3145</v>
      </c>
      <c r="B3250" s="25" t="s">
        <v>64</v>
      </c>
      <c r="C3250" s="27">
        <v>0</v>
      </c>
      <c r="D3250" s="26">
        <v>1</v>
      </c>
      <c r="E3250" s="26">
        <v>2</v>
      </c>
      <c r="F3250" s="9">
        <v>8</v>
      </c>
    </row>
    <row r="3251" spans="1:6" ht="15.75" x14ac:dyDescent="0.25">
      <c r="A3251" s="25" t="s">
        <v>3146</v>
      </c>
      <c r="B3251" s="25" t="s">
        <v>61</v>
      </c>
      <c r="C3251" s="27">
        <v>9</v>
      </c>
      <c r="D3251" s="26">
        <v>12</v>
      </c>
      <c r="E3251" s="26">
        <v>120</v>
      </c>
      <c r="F3251" s="9">
        <v>17</v>
      </c>
    </row>
    <row r="3252" spans="1:6" ht="15.75" x14ac:dyDescent="0.25">
      <c r="A3252" s="25" t="s">
        <v>1258</v>
      </c>
      <c r="B3252" s="25" t="s">
        <v>64</v>
      </c>
      <c r="C3252" s="27">
        <v>156</v>
      </c>
      <c r="D3252" s="26">
        <v>21</v>
      </c>
      <c r="E3252" s="26">
        <v>3031</v>
      </c>
      <c r="F3252" s="9">
        <v>274</v>
      </c>
    </row>
    <row r="3253" spans="1:6" ht="15.75" x14ac:dyDescent="0.25">
      <c r="A3253" s="25" t="s">
        <v>1259</v>
      </c>
      <c r="B3253" s="25" t="s">
        <v>64</v>
      </c>
      <c r="C3253" s="27">
        <v>233</v>
      </c>
      <c r="D3253" s="26">
        <v>47</v>
      </c>
      <c r="E3253" s="26">
        <v>6490</v>
      </c>
      <c r="F3253" s="9">
        <v>709</v>
      </c>
    </row>
    <row r="3254" spans="1:6" ht="15.75" x14ac:dyDescent="0.25">
      <c r="A3254" s="25" t="s">
        <v>3147</v>
      </c>
      <c r="B3254" s="25" t="s">
        <v>64</v>
      </c>
      <c r="C3254" s="27">
        <v>7</v>
      </c>
      <c r="D3254" s="26">
        <v>0</v>
      </c>
      <c r="E3254" s="26">
        <v>0</v>
      </c>
      <c r="F3254" s="9">
        <v>31</v>
      </c>
    </row>
    <row r="3255" spans="1:6" ht="15.75" x14ac:dyDescent="0.25">
      <c r="A3255" s="25" t="s">
        <v>1260</v>
      </c>
      <c r="B3255" s="25" t="s">
        <v>64</v>
      </c>
      <c r="C3255" s="27">
        <v>572</v>
      </c>
      <c r="D3255" s="26">
        <v>68</v>
      </c>
      <c r="E3255" s="26">
        <v>6784</v>
      </c>
      <c r="F3255" s="9">
        <v>923</v>
      </c>
    </row>
    <row r="3256" spans="1:6" ht="15.75" x14ac:dyDescent="0.25">
      <c r="A3256" s="25" t="s">
        <v>1261</v>
      </c>
      <c r="B3256" s="25" t="s">
        <v>61</v>
      </c>
      <c r="C3256" s="27">
        <v>19</v>
      </c>
      <c r="D3256" s="26">
        <v>4</v>
      </c>
      <c r="E3256" s="26">
        <v>202</v>
      </c>
      <c r="F3256" s="9">
        <v>167</v>
      </c>
    </row>
    <row r="3257" spans="1:6" ht="15.75" x14ac:dyDescent="0.25">
      <c r="A3257" s="25" t="s">
        <v>1262</v>
      </c>
      <c r="B3257" s="25" t="s">
        <v>64</v>
      </c>
      <c r="C3257" s="27">
        <v>559</v>
      </c>
      <c r="D3257" s="26">
        <v>62</v>
      </c>
      <c r="E3257" s="26">
        <v>7511</v>
      </c>
      <c r="F3257" s="9">
        <v>1116</v>
      </c>
    </row>
    <row r="3258" spans="1:6" ht="15.75" x14ac:dyDescent="0.25">
      <c r="A3258" s="25" t="s">
        <v>1263</v>
      </c>
      <c r="B3258" s="25" t="s">
        <v>61</v>
      </c>
      <c r="C3258" s="27">
        <v>183</v>
      </c>
      <c r="D3258" s="26">
        <v>23</v>
      </c>
      <c r="E3258" s="26">
        <v>2521</v>
      </c>
      <c r="F3258" s="9">
        <v>454</v>
      </c>
    </row>
    <row r="3259" spans="1:6" ht="15.75" x14ac:dyDescent="0.25">
      <c r="A3259" s="25" t="s">
        <v>1264</v>
      </c>
      <c r="B3259" s="25" t="s">
        <v>64</v>
      </c>
      <c r="C3259" s="27">
        <v>667</v>
      </c>
      <c r="D3259" s="26">
        <v>542</v>
      </c>
      <c r="E3259" s="26">
        <v>25914</v>
      </c>
      <c r="F3259" s="9">
        <v>1786</v>
      </c>
    </row>
    <row r="3260" spans="1:6" ht="15.75" x14ac:dyDescent="0.25">
      <c r="A3260" s="25" t="s">
        <v>1265</v>
      </c>
      <c r="B3260" s="25" t="s">
        <v>61</v>
      </c>
      <c r="C3260" s="27">
        <v>62</v>
      </c>
      <c r="D3260" s="26">
        <v>52</v>
      </c>
      <c r="E3260" s="26">
        <v>2533</v>
      </c>
      <c r="F3260" s="9">
        <v>132</v>
      </c>
    </row>
    <row r="3261" spans="1:6" ht="15.75" x14ac:dyDescent="0.25">
      <c r="A3261" s="25" t="s">
        <v>1266</v>
      </c>
      <c r="B3261" s="25" t="s">
        <v>64</v>
      </c>
      <c r="C3261" s="27">
        <v>3280</v>
      </c>
      <c r="D3261" s="26">
        <v>480</v>
      </c>
      <c r="E3261" s="26">
        <v>40106</v>
      </c>
      <c r="F3261" s="9">
        <v>7399</v>
      </c>
    </row>
    <row r="3262" spans="1:6" ht="15.75" x14ac:dyDescent="0.25">
      <c r="A3262" s="25" t="s">
        <v>1267</v>
      </c>
      <c r="B3262" s="25" t="s">
        <v>64</v>
      </c>
      <c r="C3262" s="27">
        <v>255</v>
      </c>
      <c r="D3262" s="26">
        <v>315</v>
      </c>
      <c r="E3262" s="26">
        <v>21918</v>
      </c>
      <c r="F3262" s="9">
        <v>402</v>
      </c>
    </row>
    <row r="3263" spans="1:6" ht="15.75" x14ac:dyDescent="0.25">
      <c r="A3263" s="25" t="s">
        <v>3148</v>
      </c>
      <c r="B3263" s="25" t="s">
        <v>64</v>
      </c>
      <c r="C3263" s="27">
        <v>57</v>
      </c>
      <c r="D3263" s="26">
        <v>4</v>
      </c>
      <c r="E3263" s="26">
        <v>120</v>
      </c>
      <c r="F3263" s="9">
        <v>88</v>
      </c>
    </row>
    <row r="3264" spans="1:6" ht="15.75" x14ac:dyDescent="0.25">
      <c r="A3264" s="25" t="s">
        <v>3149</v>
      </c>
      <c r="B3264" s="25" t="s">
        <v>61</v>
      </c>
      <c r="C3264" s="27">
        <v>19</v>
      </c>
      <c r="D3264" s="26">
        <v>14</v>
      </c>
      <c r="E3264" s="26">
        <v>923</v>
      </c>
      <c r="F3264" s="9">
        <v>36</v>
      </c>
    </row>
    <row r="3265" spans="1:6" ht="15.75" x14ac:dyDescent="0.25">
      <c r="A3265" s="25" t="s">
        <v>1268</v>
      </c>
      <c r="B3265" s="25" t="s">
        <v>61</v>
      </c>
      <c r="C3265" s="27">
        <v>4746</v>
      </c>
      <c r="D3265" s="26">
        <v>0</v>
      </c>
      <c r="E3265" s="26">
        <v>0</v>
      </c>
      <c r="F3265" s="9">
        <v>6210</v>
      </c>
    </row>
    <row r="3266" spans="1:6" ht="15.75" x14ac:dyDescent="0.25">
      <c r="A3266" s="25" t="s">
        <v>3150</v>
      </c>
      <c r="B3266" s="25" t="s">
        <v>64</v>
      </c>
      <c r="C3266" s="27">
        <v>4</v>
      </c>
      <c r="D3266" s="26">
        <v>4</v>
      </c>
      <c r="E3266" s="26">
        <v>485</v>
      </c>
      <c r="F3266" s="9">
        <v>15</v>
      </c>
    </row>
    <row r="3267" spans="1:6" ht="15.75" x14ac:dyDescent="0.25">
      <c r="A3267" s="25" t="s">
        <v>1269</v>
      </c>
      <c r="B3267" s="25" t="s">
        <v>64</v>
      </c>
      <c r="C3267" s="27">
        <v>89</v>
      </c>
      <c r="D3267" s="26">
        <v>12</v>
      </c>
      <c r="E3267" s="26">
        <v>480</v>
      </c>
      <c r="F3267" s="9">
        <v>114</v>
      </c>
    </row>
    <row r="3268" spans="1:6" ht="15.75" x14ac:dyDescent="0.25">
      <c r="A3268" s="25" t="s">
        <v>1270</v>
      </c>
      <c r="B3268" s="25" t="s">
        <v>61</v>
      </c>
      <c r="C3268" s="27">
        <v>68</v>
      </c>
      <c r="D3268" s="26">
        <v>258</v>
      </c>
      <c r="E3268" s="26">
        <v>11503</v>
      </c>
      <c r="F3268" s="9">
        <v>103</v>
      </c>
    </row>
    <row r="3269" spans="1:6" ht="15.75" x14ac:dyDescent="0.25">
      <c r="A3269" s="25" t="s">
        <v>3151</v>
      </c>
      <c r="B3269" s="25" t="s">
        <v>64</v>
      </c>
      <c r="C3269" s="27">
        <v>6</v>
      </c>
      <c r="D3269" s="26">
        <v>2</v>
      </c>
      <c r="E3269" s="26">
        <v>278</v>
      </c>
      <c r="F3269" s="9">
        <v>19</v>
      </c>
    </row>
    <row r="3270" spans="1:6" ht="15.75" x14ac:dyDescent="0.25">
      <c r="A3270" s="25" t="s">
        <v>1271</v>
      </c>
      <c r="B3270" s="25" t="s">
        <v>64</v>
      </c>
      <c r="C3270" s="27">
        <v>211</v>
      </c>
      <c r="D3270" s="26">
        <v>48</v>
      </c>
      <c r="E3270" s="26">
        <v>7184</v>
      </c>
      <c r="F3270" s="9">
        <v>477</v>
      </c>
    </row>
    <row r="3271" spans="1:6" ht="15.75" x14ac:dyDescent="0.25">
      <c r="A3271" s="25" t="s">
        <v>1272</v>
      </c>
      <c r="B3271" s="25" t="s">
        <v>61</v>
      </c>
      <c r="C3271" s="27">
        <v>175</v>
      </c>
      <c r="D3271" s="26">
        <v>3</v>
      </c>
      <c r="E3271" s="26">
        <v>321</v>
      </c>
      <c r="F3271" s="9">
        <v>399</v>
      </c>
    </row>
    <row r="3272" spans="1:6" ht="15.75" x14ac:dyDescent="0.25">
      <c r="A3272" s="25" t="s">
        <v>1273</v>
      </c>
      <c r="B3272" s="25" t="s">
        <v>64</v>
      </c>
      <c r="C3272" s="27">
        <v>1856</v>
      </c>
      <c r="D3272" s="26">
        <v>584</v>
      </c>
      <c r="E3272" s="26">
        <v>87481</v>
      </c>
      <c r="F3272" s="9">
        <v>3055</v>
      </c>
    </row>
    <row r="3273" spans="1:6" ht="15.75" x14ac:dyDescent="0.25">
      <c r="A3273" s="25" t="s">
        <v>3152</v>
      </c>
      <c r="B3273" s="25" t="s">
        <v>61</v>
      </c>
      <c r="C3273" s="27">
        <v>10</v>
      </c>
      <c r="D3273" s="26">
        <v>7</v>
      </c>
      <c r="E3273" s="26">
        <v>78</v>
      </c>
      <c r="F3273" s="9">
        <v>49</v>
      </c>
    </row>
    <row r="3274" spans="1:6" ht="15.75" x14ac:dyDescent="0.25">
      <c r="A3274" s="25" t="s">
        <v>1274</v>
      </c>
      <c r="B3274" s="25" t="s">
        <v>64</v>
      </c>
      <c r="C3274" s="27">
        <v>388</v>
      </c>
      <c r="D3274" s="26">
        <v>39</v>
      </c>
      <c r="E3274" s="26">
        <v>2995</v>
      </c>
      <c r="F3274" s="9">
        <v>588</v>
      </c>
    </row>
    <row r="3275" spans="1:6" ht="15.75" x14ac:dyDescent="0.25">
      <c r="A3275" s="25" t="s">
        <v>1275</v>
      </c>
      <c r="B3275" s="25" t="s">
        <v>64</v>
      </c>
      <c r="C3275" s="27">
        <v>2981</v>
      </c>
      <c r="D3275" s="26">
        <v>4</v>
      </c>
      <c r="E3275" s="26">
        <v>13</v>
      </c>
      <c r="F3275" s="9">
        <v>4409</v>
      </c>
    </row>
    <row r="3276" spans="1:6" ht="15.75" x14ac:dyDescent="0.25">
      <c r="A3276" s="25" t="s">
        <v>1276</v>
      </c>
      <c r="B3276" s="25" t="s">
        <v>64</v>
      </c>
      <c r="C3276" s="27">
        <v>1017</v>
      </c>
      <c r="D3276" s="26">
        <v>329</v>
      </c>
      <c r="E3276" s="26">
        <v>16830</v>
      </c>
      <c r="F3276" s="9">
        <v>2055</v>
      </c>
    </row>
    <row r="3277" spans="1:6" ht="15.75" x14ac:dyDescent="0.25">
      <c r="A3277" s="25" t="s">
        <v>1277</v>
      </c>
      <c r="B3277" s="25" t="s">
        <v>64</v>
      </c>
      <c r="C3277" s="27">
        <v>1010</v>
      </c>
      <c r="D3277" s="26">
        <v>65</v>
      </c>
      <c r="E3277" s="26">
        <v>8229</v>
      </c>
      <c r="F3277" s="9">
        <v>2878</v>
      </c>
    </row>
    <row r="3278" spans="1:6" ht="15.75" x14ac:dyDescent="0.25">
      <c r="A3278" s="25" t="s">
        <v>1278</v>
      </c>
      <c r="B3278" s="25" t="s">
        <v>64</v>
      </c>
      <c r="C3278" s="27">
        <v>16</v>
      </c>
      <c r="D3278" s="26">
        <v>3</v>
      </c>
      <c r="E3278" s="26">
        <v>181</v>
      </c>
      <c r="F3278" s="9">
        <v>120</v>
      </c>
    </row>
    <row r="3279" spans="1:6" ht="15.75" x14ac:dyDescent="0.25">
      <c r="A3279" s="25" t="s">
        <v>1279</v>
      </c>
      <c r="B3279" s="25" t="s">
        <v>64</v>
      </c>
      <c r="C3279" s="27">
        <v>313</v>
      </c>
      <c r="D3279" s="26">
        <v>148</v>
      </c>
      <c r="E3279" s="26">
        <v>11219</v>
      </c>
      <c r="F3279" s="9">
        <v>539</v>
      </c>
    </row>
    <row r="3280" spans="1:6" ht="15.75" x14ac:dyDescent="0.25">
      <c r="A3280" s="25" t="s">
        <v>1280</v>
      </c>
      <c r="B3280" s="25" t="s">
        <v>64</v>
      </c>
      <c r="C3280" s="27">
        <v>722</v>
      </c>
      <c r="D3280" s="26">
        <v>134</v>
      </c>
      <c r="E3280" s="26">
        <v>8871</v>
      </c>
      <c r="F3280" s="9">
        <v>1797</v>
      </c>
    </row>
    <row r="3281" spans="1:6" ht="15.75" x14ac:dyDescent="0.25">
      <c r="A3281" s="25" t="s">
        <v>1281</v>
      </c>
      <c r="B3281" s="25" t="s">
        <v>64</v>
      </c>
      <c r="C3281" s="27">
        <v>2013</v>
      </c>
      <c r="D3281" s="26">
        <v>995</v>
      </c>
      <c r="E3281" s="26">
        <v>74803</v>
      </c>
      <c r="F3281" s="9">
        <v>6248</v>
      </c>
    </row>
    <row r="3282" spans="1:6" ht="15.75" x14ac:dyDescent="0.25">
      <c r="A3282" s="25" t="s">
        <v>1282</v>
      </c>
      <c r="B3282" s="25" t="s">
        <v>64</v>
      </c>
      <c r="C3282" s="27">
        <v>131</v>
      </c>
      <c r="D3282" s="26">
        <v>46</v>
      </c>
      <c r="E3282" s="26">
        <v>2196</v>
      </c>
      <c r="F3282" s="9">
        <v>333</v>
      </c>
    </row>
    <row r="3283" spans="1:6" ht="15.75" x14ac:dyDescent="0.25">
      <c r="A3283" s="25" t="s">
        <v>3153</v>
      </c>
      <c r="B3283" s="25" t="s">
        <v>64</v>
      </c>
      <c r="C3283" s="27">
        <v>8</v>
      </c>
      <c r="D3283" s="26">
        <v>15</v>
      </c>
      <c r="E3283" s="26">
        <v>1117</v>
      </c>
      <c r="F3283" s="9">
        <v>18</v>
      </c>
    </row>
    <row r="3284" spans="1:6" ht="15.75" x14ac:dyDescent="0.25">
      <c r="A3284" s="25" t="s">
        <v>3154</v>
      </c>
      <c r="B3284" s="25" t="s">
        <v>64</v>
      </c>
      <c r="C3284" s="27">
        <v>36</v>
      </c>
      <c r="D3284" s="26">
        <v>22</v>
      </c>
      <c r="E3284" s="26">
        <v>1866</v>
      </c>
      <c r="F3284" s="9">
        <v>242</v>
      </c>
    </row>
    <row r="3285" spans="1:6" ht="15.75" x14ac:dyDescent="0.25">
      <c r="A3285" s="25" t="s">
        <v>1283</v>
      </c>
      <c r="B3285" s="25" t="s">
        <v>64</v>
      </c>
      <c r="C3285" s="27">
        <v>5</v>
      </c>
      <c r="D3285" s="26">
        <v>0</v>
      </c>
      <c r="E3285" s="26">
        <v>0</v>
      </c>
      <c r="F3285" s="9">
        <v>150</v>
      </c>
    </row>
    <row r="3286" spans="1:6" ht="15.75" x14ac:dyDescent="0.25">
      <c r="A3286" s="25" t="s">
        <v>1284</v>
      </c>
      <c r="B3286" s="25" t="s">
        <v>64</v>
      </c>
      <c r="C3286" s="27">
        <v>43</v>
      </c>
      <c r="D3286" s="26">
        <v>22</v>
      </c>
      <c r="E3286" s="26">
        <v>1779</v>
      </c>
      <c r="F3286" s="9">
        <v>465</v>
      </c>
    </row>
    <row r="3287" spans="1:6" ht="15.75" x14ac:dyDescent="0.25">
      <c r="A3287" s="25" t="s">
        <v>1285</v>
      </c>
      <c r="B3287" s="25" t="s">
        <v>64</v>
      </c>
      <c r="C3287" s="27">
        <v>3</v>
      </c>
      <c r="D3287" s="26">
        <v>18</v>
      </c>
      <c r="E3287" s="26">
        <v>5788</v>
      </c>
      <c r="F3287" s="9">
        <v>107</v>
      </c>
    </row>
    <row r="3288" spans="1:6" ht="15.75" x14ac:dyDescent="0.25">
      <c r="A3288" s="25" t="s">
        <v>3155</v>
      </c>
      <c r="B3288" s="25" t="s">
        <v>64</v>
      </c>
      <c r="C3288" s="27">
        <v>0</v>
      </c>
      <c r="D3288" s="26">
        <v>0</v>
      </c>
      <c r="E3288" s="26">
        <v>0</v>
      </c>
      <c r="F3288" s="9">
        <v>10</v>
      </c>
    </row>
    <row r="3289" spans="1:6" ht="15.75" x14ac:dyDescent="0.25">
      <c r="A3289" s="25" t="s">
        <v>1286</v>
      </c>
      <c r="B3289" s="25" t="s">
        <v>64</v>
      </c>
      <c r="C3289" s="27">
        <v>115</v>
      </c>
      <c r="D3289" s="26">
        <v>156</v>
      </c>
      <c r="E3289" s="26">
        <v>11129</v>
      </c>
      <c r="F3289" s="9">
        <v>314</v>
      </c>
    </row>
    <row r="3290" spans="1:6" ht="15.75" x14ac:dyDescent="0.25">
      <c r="A3290" s="25" t="s">
        <v>1287</v>
      </c>
      <c r="B3290" s="25" t="s">
        <v>64</v>
      </c>
      <c r="C3290" s="27">
        <v>178</v>
      </c>
      <c r="D3290" s="26">
        <v>116</v>
      </c>
      <c r="E3290" s="26">
        <v>13473</v>
      </c>
      <c r="F3290" s="9">
        <v>357</v>
      </c>
    </row>
    <row r="3291" spans="1:6" ht="15.75" x14ac:dyDescent="0.25">
      <c r="A3291" s="25" t="s">
        <v>3156</v>
      </c>
      <c r="B3291" s="25" t="s">
        <v>64</v>
      </c>
      <c r="C3291" s="27">
        <v>33</v>
      </c>
      <c r="D3291" s="26">
        <v>6</v>
      </c>
      <c r="E3291" s="26">
        <v>70</v>
      </c>
      <c r="F3291" s="9">
        <v>57</v>
      </c>
    </row>
    <row r="3292" spans="1:6" ht="15.75" x14ac:dyDescent="0.25">
      <c r="A3292" s="25" t="s">
        <v>1288</v>
      </c>
      <c r="B3292" s="25" t="s">
        <v>64</v>
      </c>
      <c r="C3292" s="27">
        <v>20</v>
      </c>
      <c r="D3292" s="26">
        <v>0</v>
      </c>
      <c r="E3292" s="26">
        <v>0</v>
      </c>
      <c r="F3292" s="9">
        <v>684</v>
      </c>
    </row>
    <row r="3293" spans="1:6" ht="15.75" x14ac:dyDescent="0.25">
      <c r="A3293" s="25" t="s">
        <v>1289</v>
      </c>
      <c r="B3293" s="25" t="s">
        <v>64</v>
      </c>
      <c r="C3293" s="27">
        <v>204</v>
      </c>
      <c r="D3293" s="26">
        <v>96</v>
      </c>
      <c r="E3293" s="26">
        <v>6908</v>
      </c>
      <c r="F3293" s="9">
        <v>442</v>
      </c>
    </row>
    <row r="3294" spans="1:6" ht="15.75" x14ac:dyDescent="0.25">
      <c r="A3294" s="25" t="s">
        <v>1290</v>
      </c>
      <c r="B3294" s="25" t="s">
        <v>64</v>
      </c>
      <c r="C3294" s="27">
        <v>223</v>
      </c>
      <c r="D3294" s="26">
        <v>81</v>
      </c>
      <c r="E3294" s="26">
        <v>5537</v>
      </c>
      <c r="F3294" s="9">
        <v>346</v>
      </c>
    </row>
    <row r="3295" spans="1:6" ht="15.75" x14ac:dyDescent="0.25">
      <c r="A3295" s="25" t="s">
        <v>1291</v>
      </c>
      <c r="B3295" s="25" t="s">
        <v>64</v>
      </c>
      <c r="C3295" s="27">
        <v>5</v>
      </c>
      <c r="D3295" s="26">
        <v>6</v>
      </c>
      <c r="E3295" s="26">
        <v>391</v>
      </c>
      <c r="F3295" s="9">
        <v>163</v>
      </c>
    </row>
    <row r="3296" spans="1:6" ht="15.75" x14ac:dyDescent="0.25">
      <c r="A3296" s="25" t="s">
        <v>1292</v>
      </c>
      <c r="B3296" s="25" t="s">
        <v>64</v>
      </c>
      <c r="C3296" s="27">
        <v>267</v>
      </c>
      <c r="D3296" s="26">
        <v>92</v>
      </c>
      <c r="E3296" s="26">
        <v>7322</v>
      </c>
      <c r="F3296" s="9">
        <v>383</v>
      </c>
    </row>
    <row r="3297" spans="1:6" ht="15.75" x14ac:dyDescent="0.25">
      <c r="A3297" s="25" t="s">
        <v>1293</v>
      </c>
      <c r="B3297" s="25" t="s">
        <v>64</v>
      </c>
      <c r="C3297" s="27">
        <v>87</v>
      </c>
      <c r="D3297" s="26">
        <v>83</v>
      </c>
      <c r="E3297" s="26">
        <v>7173</v>
      </c>
      <c r="F3297" s="9">
        <v>317</v>
      </c>
    </row>
    <row r="3298" spans="1:6" ht="15.75" x14ac:dyDescent="0.25">
      <c r="A3298" s="25" t="s">
        <v>1294</v>
      </c>
      <c r="B3298" s="25" t="s">
        <v>64</v>
      </c>
      <c r="C3298" s="27">
        <v>43</v>
      </c>
      <c r="D3298" s="26">
        <v>35</v>
      </c>
      <c r="E3298" s="26">
        <v>1328</v>
      </c>
      <c r="F3298" s="9">
        <v>120</v>
      </c>
    </row>
    <row r="3299" spans="1:6" ht="15.75" x14ac:dyDescent="0.25">
      <c r="A3299" s="25" t="s">
        <v>1295</v>
      </c>
      <c r="B3299" s="25" t="s">
        <v>64</v>
      </c>
      <c r="C3299" s="27">
        <v>54</v>
      </c>
      <c r="D3299" s="26">
        <v>60</v>
      </c>
      <c r="E3299" s="26">
        <v>2637</v>
      </c>
      <c r="F3299" s="9">
        <v>180</v>
      </c>
    </row>
    <row r="3300" spans="1:6" ht="15.75" x14ac:dyDescent="0.25">
      <c r="A3300" s="25" t="s">
        <v>3157</v>
      </c>
      <c r="B3300" s="25" t="s">
        <v>64</v>
      </c>
      <c r="C3300" s="27">
        <v>8</v>
      </c>
      <c r="D3300" s="26">
        <v>4</v>
      </c>
      <c r="E3300" s="26">
        <v>124</v>
      </c>
      <c r="F3300" s="9">
        <v>53</v>
      </c>
    </row>
    <row r="3301" spans="1:6" ht="15.75" x14ac:dyDescent="0.25">
      <c r="A3301" s="25" t="s">
        <v>3158</v>
      </c>
      <c r="B3301" s="25" t="s">
        <v>64</v>
      </c>
      <c r="C3301" s="27">
        <v>3</v>
      </c>
      <c r="D3301" s="26">
        <v>6</v>
      </c>
      <c r="E3301" s="26">
        <v>40</v>
      </c>
      <c r="F3301" s="9">
        <v>35</v>
      </c>
    </row>
    <row r="3302" spans="1:6" ht="15.75" x14ac:dyDescent="0.25">
      <c r="A3302" s="25" t="s">
        <v>1296</v>
      </c>
      <c r="B3302" s="25" t="s">
        <v>64</v>
      </c>
      <c r="C3302" s="27">
        <v>119</v>
      </c>
      <c r="D3302" s="26">
        <v>97</v>
      </c>
      <c r="E3302" s="26">
        <v>5775</v>
      </c>
      <c r="F3302" s="9">
        <v>613</v>
      </c>
    </row>
    <row r="3303" spans="1:6" ht="15.75" x14ac:dyDescent="0.25">
      <c r="A3303" s="25" t="s">
        <v>1297</v>
      </c>
      <c r="B3303" s="25" t="s">
        <v>64</v>
      </c>
      <c r="C3303" s="27">
        <v>195</v>
      </c>
      <c r="D3303" s="26">
        <v>114</v>
      </c>
      <c r="E3303" s="26">
        <v>12826</v>
      </c>
      <c r="F3303" s="9">
        <v>367</v>
      </c>
    </row>
    <row r="3304" spans="1:6" ht="15.75" x14ac:dyDescent="0.25">
      <c r="A3304" s="25" t="s">
        <v>1298</v>
      </c>
      <c r="B3304" s="25" t="s">
        <v>64</v>
      </c>
      <c r="C3304" s="27">
        <v>74</v>
      </c>
      <c r="D3304" s="26">
        <v>132</v>
      </c>
      <c r="E3304" s="26">
        <v>11306</v>
      </c>
      <c r="F3304" s="9">
        <v>139</v>
      </c>
    </row>
    <row r="3305" spans="1:6" ht="15.75" x14ac:dyDescent="0.25">
      <c r="A3305" s="25" t="s">
        <v>1299</v>
      </c>
      <c r="B3305" s="25" t="s">
        <v>64</v>
      </c>
      <c r="C3305" s="27">
        <v>116</v>
      </c>
      <c r="D3305" s="26">
        <v>54</v>
      </c>
      <c r="E3305" s="26">
        <v>5425</v>
      </c>
      <c r="F3305" s="9">
        <v>245</v>
      </c>
    </row>
    <row r="3306" spans="1:6" ht="15.75" x14ac:dyDescent="0.25">
      <c r="A3306" s="25" t="s">
        <v>1300</v>
      </c>
      <c r="B3306" s="25" t="s">
        <v>64</v>
      </c>
      <c r="C3306" s="27">
        <v>114</v>
      </c>
      <c r="D3306" s="26">
        <v>7</v>
      </c>
      <c r="E3306" s="26">
        <v>202</v>
      </c>
      <c r="F3306" s="9">
        <v>199</v>
      </c>
    </row>
    <row r="3307" spans="1:6" ht="15.75" x14ac:dyDescent="0.25">
      <c r="A3307" s="25" t="s">
        <v>1301</v>
      </c>
      <c r="B3307" s="25" t="s">
        <v>64</v>
      </c>
      <c r="C3307" s="27">
        <v>349</v>
      </c>
      <c r="D3307" s="26">
        <v>115</v>
      </c>
      <c r="E3307" s="26">
        <v>12237</v>
      </c>
      <c r="F3307" s="9">
        <v>771</v>
      </c>
    </row>
    <row r="3308" spans="1:6" ht="15.75" x14ac:dyDescent="0.25">
      <c r="A3308" s="25" t="s">
        <v>1302</v>
      </c>
      <c r="B3308" s="25" t="s">
        <v>64</v>
      </c>
      <c r="C3308" s="27">
        <v>500</v>
      </c>
      <c r="D3308" s="26">
        <v>258</v>
      </c>
      <c r="E3308" s="26">
        <v>31028</v>
      </c>
      <c r="F3308" s="9">
        <v>908</v>
      </c>
    </row>
    <row r="3309" spans="1:6" ht="15.75" x14ac:dyDescent="0.25">
      <c r="A3309" s="25" t="s">
        <v>1303</v>
      </c>
      <c r="B3309" s="25" t="s">
        <v>64</v>
      </c>
      <c r="C3309" s="27">
        <v>306</v>
      </c>
      <c r="D3309" s="26">
        <v>163</v>
      </c>
      <c r="E3309" s="26">
        <v>21659</v>
      </c>
      <c r="F3309" s="9">
        <v>423</v>
      </c>
    </row>
    <row r="3310" spans="1:6" ht="15.75" x14ac:dyDescent="0.25">
      <c r="A3310" s="25" t="s">
        <v>1304</v>
      </c>
      <c r="B3310" s="25" t="s">
        <v>64</v>
      </c>
      <c r="C3310" s="27">
        <v>316</v>
      </c>
      <c r="D3310" s="26">
        <v>109</v>
      </c>
      <c r="E3310" s="26">
        <v>12517</v>
      </c>
      <c r="F3310" s="9">
        <v>664</v>
      </c>
    </row>
    <row r="3311" spans="1:6" ht="15.75" x14ac:dyDescent="0.25">
      <c r="A3311" s="25" t="s">
        <v>1305</v>
      </c>
      <c r="B3311" s="25" t="s">
        <v>64</v>
      </c>
      <c r="C3311" s="27">
        <v>53</v>
      </c>
      <c r="D3311" s="26">
        <v>16</v>
      </c>
      <c r="E3311" s="26">
        <v>2736</v>
      </c>
      <c r="F3311" s="9">
        <v>6685</v>
      </c>
    </row>
    <row r="3312" spans="1:6" ht="15.75" x14ac:dyDescent="0.25">
      <c r="A3312" s="25" t="s">
        <v>3159</v>
      </c>
      <c r="B3312" s="25" t="s">
        <v>64</v>
      </c>
      <c r="C3312" s="27">
        <v>18</v>
      </c>
      <c r="D3312" s="26">
        <v>14</v>
      </c>
      <c r="E3312" s="26">
        <v>2694</v>
      </c>
      <c r="F3312" s="9">
        <v>64</v>
      </c>
    </row>
    <row r="3313" spans="1:6" ht="15.75" x14ac:dyDescent="0.25">
      <c r="A3313" s="25" t="s">
        <v>1306</v>
      </c>
      <c r="B3313" s="25" t="s">
        <v>64</v>
      </c>
      <c r="C3313" s="27">
        <v>147</v>
      </c>
      <c r="D3313" s="26">
        <v>0</v>
      </c>
      <c r="E3313" s="26">
        <v>0</v>
      </c>
      <c r="F3313" s="9">
        <v>296</v>
      </c>
    </row>
    <row r="3314" spans="1:6" ht="15.75" x14ac:dyDescent="0.25">
      <c r="A3314" s="25" t="s">
        <v>1307</v>
      </c>
      <c r="B3314" s="25" t="s">
        <v>64</v>
      </c>
      <c r="C3314" s="27">
        <v>4287</v>
      </c>
      <c r="D3314" s="26">
        <v>956</v>
      </c>
      <c r="E3314" s="26">
        <v>60053</v>
      </c>
      <c r="F3314" s="9">
        <v>7569</v>
      </c>
    </row>
    <row r="3315" spans="1:6" ht="15.75" x14ac:dyDescent="0.25">
      <c r="A3315" s="25" t="s">
        <v>1308</v>
      </c>
      <c r="B3315" s="25" t="s">
        <v>64</v>
      </c>
      <c r="C3315" s="27">
        <v>168</v>
      </c>
      <c r="D3315" s="26">
        <v>211</v>
      </c>
      <c r="E3315" s="26">
        <v>36141</v>
      </c>
      <c r="F3315" s="9">
        <v>293</v>
      </c>
    </row>
    <row r="3316" spans="1:6" ht="15.75" x14ac:dyDescent="0.25">
      <c r="A3316" s="25" t="s">
        <v>1309</v>
      </c>
      <c r="B3316" s="25" t="s">
        <v>64</v>
      </c>
      <c r="C3316" s="27">
        <v>149</v>
      </c>
      <c r="D3316" s="26">
        <v>128</v>
      </c>
      <c r="E3316" s="26">
        <v>5759</v>
      </c>
      <c r="F3316" s="9">
        <v>351</v>
      </c>
    </row>
    <row r="3317" spans="1:6" ht="15.75" x14ac:dyDescent="0.25">
      <c r="A3317" s="25" t="s">
        <v>3160</v>
      </c>
      <c r="B3317" s="25" t="s">
        <v>64</v>
      </c>
      <c r="C3317" s="27">
        <v>77</v>
      </c>
      <c r="D3317" s="26">
        <v>0</v>
      </c>
      <c r="E3317" s="26">
        <v>0</v>
      </c>
      <c r="F3317" s="9">
        <v>704</v>
      </c>
    </row>
    <row r="3318" spans="1:6" ht="15.75" x14ac:dyDescent="0.25">
      <c r="A3318" s="25" t="s">
        <v>1310</v>
      </c>
      <c r="B3318" s="25" t="s">
        <v>64</v>
      </c>
      <c r="C3318" s="27">
        <v>1357</v>
      </c>
      <c r="D3318" s="26">
        <v>246</v>
      </c>
      <c r="E3318" s="26">
        <v>21959</v>
      </c>
      <c r="F3318" s="9">
        <v>3175</v>
      </c>
    </row>
    <row r="3319" spans="1:6" ht="15.75" x14ac:dyDescent="0.25">
      <c r="A3319" s="25" t="s">
        <v>1311</v>
      </c>
      <c r="B3319" s="25" t="s">
        <v>64</v>
      </c>
      <c r="C3319" s="27">
        <v>89</v>
      </c>
      <c r="D3319" s="26">
        <v>35</v>
      </c>
      <c r="E3319" s="26">
        <v>4080</v>
      </c>
      <c r="F3319" s="9">
        <v>201</v>
      </c>
    </row>
    <row r="3320" spans="1:6" ht="15.75" x14ac:dyDescent="0.25">
      <c r="A3320" s="25" t="s">
        <v>1312</v>
      </c>
      <c r="B3320" s="25" t="s">
        <v>64</v>
      </c>
      <c r="C3320" s="27">
        <v>44</v>
      </c>
      <c r="D3320" s="26">
        <v>48</v>
      </c>
      <c r="E3320" s="26">
        <v>7621</v>
      </c>
      <c r="F3320" s="9">
        <v>256</v>
      </c>
    </row>
    <row r="3321" spans="1:6" ht="15.75" x14ac:dyDescent="0.25">
      <c r="A3321" s="25" t="s">
        <v>1313</v>
      </c>
      <c r="B3321" s="25" t="s">
        <v>64</v>
      </c>
      <c r="C3321" s="27">
        <v>294</v>
      </c>
      <c r="D3321" s="26">
        <v>448</v>
      </c>
      <c r="E3321" s="26">
        <v>45718</v>
      </c>
      <c r="F3321" s="9">
        <v>502</v>
      </c>
    </row>
    <row r="3322" spans="1:6" ht="15.75" x14ac:dyDescent="0.25">
      <c r="A3322" s="25" t="s">
        <v>1314</v>
      </c>
      <c r="B3322" s="25" t="s">
        <v>64</v>
      </c>
      <c r="C3322" s="27">
        <v>218</v>
      </c>
      <c r="D3322" s="26">
        <v>48</v>
      </c>
      <c r="E3322" s="26">
        <v>3948</v>
      </c>
      <c r="F3322" s="9">
        <v>596</v>
      </c>
    </row>
    <row r="3323" spans="1:6" ht="15.75" x14ac:dyDescent="0.25">
      <c r="A3323" s="25" t="s">
        <v>1315</v>
      </c>
      <c r="B3323" s="25" t="s">
        <v>64</v>
      </c>
      <c r="C3323" s="27">
        <v>223</v>
      </c>
      <c r="D3323" s="26">
        <v>27</v>
      </c>
      <c r="E3323" s="26">
        <v>4312</v>
      </c>
      <c r="F3323" s="9">
        <v>1033</v>
      </c>
    </row>
    <row r="3324" spans="1:6" ht="15.75" x14ac:dyDescent="0.25">
      <c r="A3324" s="25" t="s">
        <v>1316</v>
      </c>
      <c r="B3324" s="25" t="s">
        <v>64</v>
      </c>
      <c r="C3324" s="27">
        <v>37</v>
      </c>
      <c r="D3324" s="26">
        <v>14</v>
      </c>
      <c r="E3324" s="26">
        <v>3308</v>
      </c>
      <c r="F3324" s="9">
        <v>105</v>
      </c>
    </row>
    <row r="3325" spans="1:6" ht="15.75" x14ac:dyDescent="0.25">
      <c r="A3325" s="25" t="s">
        <v>3161</v>
      </c>
      <c r="B3325" s="25" t="s">
        <v>64</v>
      </c>
      <c r="C3325" s="27">
        <v>16</v>
      </c>
      <c r="D3325" s="26">
        <v>1</v>
      </c>
      <c r="E3325" s="26">
        <v>321</v>
      </c>
      <c r="F3325" s="9">
        <v>30</v>
      </c>
    </row>
    <row r="3326" spans="1:6" ht="15.75" x14ac:dyDescent="0.25">
      <c r="A3326" s="25" t="s">
        <v>1317</v>
      </c>
      <c r="B3326" s="25" t="s">
        <v>64</v>
      </c>
      <c r="C3326" s="27">
        <v>134</v>
      </c>
      <c r="D3326" s="26">
        <v>29</v>
      </c>
      <c r="E3326" s="26">
        <v>4084</v>
      </c>
      <c r="F3326" s="9">
        <v>393</v>
      </c>
    </row>
    <row r="3327" spans="1:6" ht="15.75" x14ac:dyDescent="0.25">
      <c r="A3327" s="25" t="s">
        <v>1318</v>
      </c>
      <c r="B3327" s="25" t="s">
        <v>64</v>
      </c>
      <c r="C3327" s="27">
        <v>91</v>
      </c>
      <c r="D3327" s="26">
        <v>24</v>
      </c>
      <c r="E3327" s="26">
        <v>2681</v>
      </c>
      <c r="F3327" s="9">
        <v>150</v>
      </c>
    </row>
    <row r="3328" spans="1:6" ht="15.75" x14ac:dyDescent="0.25">
      <c r="A3328" s="25" t="s">
        <v>1319</v>
      </c>
      <c r="B3328" s="25" t="s">
        <v>64</v>
      </c>
      <c r="C3328" s="27">
        <v>1697</v>
      </c>
      <c r="D3328" s="26">
        <v>759</v>
      </c>
      <c r="E3328" s="26">
        <v>77856</v>
      </c>
      <c r="F3328" s="9">
        <v>2866</v>
      </c>
    </row>
    <row r="3329" spans="1:6" ht="15.75" x14ac:dyDescent="0.25">
      <c r="A3329" s="25" t="s">
        <v>3162</v>
      </c>
      <c r="B3329" s="25" t="s">
        <v>64</v>
      </c>
      <c r="C3329" s="27">
        <v>30</v>
      </c>
      <c r="D3329" s="26">
        <v>27</v>
      </c>
      <c r="E3329" s="26">
        <v>2213</v>
      </c>
      <c r="F3329" s="9">
        <v>43</v>
      </c>
    </row>
    <row r="3330" spans="1:6" ht="15.75" x14ac:dyDescent="0.25">
      <c r="A3330" s="25" t="s">
        <v>1320</v>
      </c>
      <c r="B3330" s="25" t="s">
        <v>64</v>
      </c>
      <c r="C3330" s="27">
        <v>331</v>
      </c>
      <c r="D3330" s="26">
        <v>3</v>
      </c>
      <c r="E3330" s="26">
        <v>127</v>
      </c>
      <c r="F3330" s="9">
        <v>767</v>
      </c>
    </row>
    <row r="3331" spans="1:6" ht="15.75" x14ac:dyDescent="0.25">
      <c r="A3331" s="25" t="s">
        <v>1321</v>
      </c>
      <c r="B3331" s="25" t="s">
        <v>64</v>
      </c>
      <c r="C3331" s="27">
        <v>68</v>
      </c>
      <c r="D3331" s="26">
        <v>6</v>
      </c>
      <c r="E3331" s="26">
        <v>1516</v>
      </c>
      <c r="F3331" s="9">
        <v>136</v>
      </c>
    </row>
    <row r="3332" spans="1:6" ht="15.75" x14ac:dyDescent="0.25">
      <c r="A3332" s="25" t="s">
        <v>1322</v>
      </c>
      <c r="B3332" s="25" t="s">
        <v>64</v>
      </c>
      <c r="C3332" s="27">
        <v>137</v>
      </c>
      <c r="D3332" s="26">
        <v>76</v>
      </c>
      <c r="E3332" s="26">
        <v>3841</v>
      </c>
      <c r="F3332" s="9">
        <v>625</v>
      </c>
    </row>
    <row r="3333" spans="1:6" ht="15.75" x14ac:dyDescent="0.25">
      <c r="A3333" s="25" t="s">
        <v>1323</v>
      </c>
      <c r="B3333" s="25" t="s">
        <v>64</v>
      </c>
      <c r="C3333" s="27">
        <v>123</v>
      </c>
      <c r="D3333" s="26">
        <v>74</v>
      </c>
      <c r="E3333" s="26">
        <v>18478</v>
      </c>
      <c r="F3333" s="9">
        <v>280</v>
      </c>
    </row>
    <row r="3334" spans="1:6" ht="15.75" x14ac:dyDescent="0.25">
      <c r="A3334" s="25" t="s">
        <v>1324</v>
      </c>
      <c r="B3334" s="25" t="s">
        <v>64</v>
      </c>
      <c r="C3334" s="27">
        <v>84</v>
      </c>
      <c r="D3334" s="26">
        <v>12</v>
      </c>
      <c r="E3334" s="26">
        <v>771</v>
      </c>
      <c r="F3334" s="9">
        <v>217</v>
      </c>
    </row>
    <row r="3335" spans="1:6" ht="15.75" x14ac:dyDescent="0.25">
      <c r="A3335" s="25" t="s">
        <v>1325</v>
      </c>
      <c r="B3335" s="25" t="s">
        <v>64</v>
      </c>
      <c r="C3335" s="27">
        <v>86</v>
      </c>
      <c r="D3335" s="26">
        <v>2</v>
      </c>
      <c r="E3335" s="26">
        <v>19</v>
      </c>
      <c r="F3335" s="9">
        <v>180</v>
      </c>
    </row>
    <row r="3336" spans="1:6" ht="15.75" x14ac:dyDescent="0.25">
      <c r="A3336" s="25" t="s">
        <v>1326</v>
      </c>
      <c r="B3336" s="25" t="s">
        <v>64</v>
      </c>
      <c r="C3336" s="27">
        <v>97</v>
      </c>
      <c r="D3336" s="26">
        <v>5</v>
      </c>
      <c r="E3336" s="26">
        <v>156</v>
      </c>
      <c r="F3336" s="9">
        <v>151</v>
      </c>
    </row>
    <row r="3337" spans="1:6" ht="15.75" x14ac:dyDescent="0.25">
      <c r="A3337" s="25" t="s">
        <v>3163</v>
      </c>
      <c r="B3337" s="25" t="s">
        <v>64</v>
      </c>
      <c r="C3337" s="27">
        <v>11</v>
      </c>
      <c r="D3337" s="26">
        <v>0</v>
      </c>
      <c r="E3337" s="26">
        <v>0</v>
      </c>
      <c r="F3337" s="9">
        <v>43</v>
      </c>
    </row>
    <row r="3338" spans="1:6" ht="15.75" x14ac:dyDescent="0.25">
      <c r="A3338" s="25" t="s">
        <v>1327</v>
      </c>
      <c r="B3338" s="25" t="s">
        <v>64</v>
      </c>
      <c r="C3338" s="27">
        <v>213</v>
      </c>
      <c r="D3338" s="26">
        <v>61</v>
      </c>
      <c r="E3338" s="26">
        <v>9576</v>
      </c>
      <c r="F3338" s="9">
        <v>414</v>
      </c>
    </row>
    <row r="3339" spans="1:6" ht="15.75" x14ac:dyDescent="0.25">
      <c r="A3339" s="25" t="s">
        <v>1328</v>
      </c>
      <c r="B3339" s="25" t="s">
        <v>64</v>
      </c>
      <c r="C3339" s="27">
        <v>351</v>
      </c>
      <c r="D3339" s="26">
        <v>25</v>
      </c>
      <c r="E3339" s="26">
        <v>1836</v>
      </c>
      <c r="F3339" s="9">
        <v>748</v>
      </c>
    </row>
    <row r="3340" spans="1:6" ht="15.75" x14ac:dyDescent="0.25">
      <c r="A3340" s="25" t="s">
        <v>3164</v>
      </c>
      <c r="B3340" s="25" t="s">
        <v>64</v>
      </c>
      <c r="C3340" s="27">
        <v>0</v>
      </c>
      <c r="D3340" s="26">
        <v>1</v>
      </c>
      <c r="E3340" s="26">
        <v>30</v>
      </c>
      <c r="F3340" s="9">
        <v>8</v>
      </c>
    </row>
    <row r="3341" spans="1:6" ht="15.75" x14ac:dyDescent="0.25">
      <c r="A3341" s="25" t="s">
        <v>1329</v>
      </c>
      <c r="B3341" s="25" t="s">
        <v>64</v>
      </c>
      <c r="C3341" s="27">
        <v>295</v>
      </c>
      <c r="D3341" s="26">
        <v>2</v>
      </c>
      <c r="E3341" s="26">
        <v>24</v>
      </c>
      <c r="F3341" s="9">
        <v>727</v>
      </c>
    </row>
    <row r="3342" spans="1:6" ht="15.75" x14ac:dyDescent="0.25">
      <c r="A3342" s="25" t="s">
        <v>3165</v>
      </c>
      <c r="B3342" s="25" t="s">
        <v>64</v>
      </c>
      <c r="C3342" s="27">
        <v>6</v>
      </c>
      <c r="D3342" s="26">
        <v>0</v>
      </c>
      <c r="E3342" s="26">
        <v>0</v>
      </c>
      <c r="F3342" s="9">
        <v>50</v>
      </c>
    </row>
    <row r="3343" spans="1:6" ht="15.75" x14ac:dyDescent="0.25">
      <c r="A3343" s="25" t="s">
        <v>1330</v>
      </c>
      <c r="B3343" s="25" t="s">
        <v>64</v>
      </c>
      <c r="C3343" s="27">
        <v>6</v>
      </c>
      <c r="D3343" s="26">
        <v>15</v>
      </c>
      <c r="E3343" s="26">
        <v>1743</v>
      </c>
      <c r="F3343" s="9">
        <v>117</v>
      </c>
    </row>
    <row r="3344" spans="1:6" ht="15.75" x14ac:dyDescent="0.25">
      <c r="A3344" s="25" t="s">
        <v>1331</v>
      </c>
      <c r="B3344" s="25" t="s">
        <v>64</v>
      </c>
      <c r="C3344" s="27">
        <v>108</v>
      </c>
      <c r="D3344" s="26">
        <v>54</v>
      </c>
      <c r="E3344" s="26">
        <v>4119</v>
      </c>
      <c r="F3344" s="9">
        <v>1955</v>
      </c>
    </row>
    <row r="3345" spans="1:6" ht="15.75" x14ac:dyDescent="0.25">
      <c r="A3345" s="25" t="s">
        <v>1332</v>
      </c>
      <c r="B3345" s="25" t="s">
        <v>64</v>
      </c>
      <c r="C3345" s="27">
        <v>465</v>
      </c>
      <c r="D3345" s="26">
        <v>289</v>
      </c>
      <c r="E3345" s="26">
        <v>36140</v>
      </c>
      <c r="F3345" s="9">
        <v>942</v>
      </c>
    </row>
    <row r="3346" spans="1:6" ht="15.75" x14ac:dyDescent="0.25">
      <c r="A3346" s="25" t="s">
        <v>1333</v>
      </c>
      <c r="B3346" s="25" t="s">
        <v>64</v>
      </c>
      <c r="C3346" s="27">
        <v>125</v>
      </c>
      <c r="D3346" s="26">
        <v>94</v>
      </c>
      <c r="E3346" s="26">
        <v>37731</v>
      </c>
      <c r="F3346" s="9">
        <v>199</v>
      </c>
    </row>
    <row r="3347" spans="1:6" ht="15.75" x14ac:dyDescent="0.25">
      <c r="A3347" s="25" t="s">
        <v>1334</v>
      </c>
      <c r="B3347" s="25" t="s">
        <v>64</v>
      </c>
      <c r="C3347" s="27">
        <v>187</v>
      </c>
      <c r="D3347" s="26">
        <v>4</v>
      </c>
      <c r="E3347" s="26">
        <v>48</v>
      </c>
      <c r="F3347" s="9">
        <v>282</v>
      </c>
    </row>
    <row r="3348" spans="1:6" ht="15.75" x14ac:dyDescent="0.25">
      <c r="A3348" s="25" t="s">
        <v>3166</v>
      </c>
      <c r="B3348" s="25" t="s">
        <v>64</v>
      </c>
      <c r="C3348" s="27">
        <v>19</v>
      </c>
      <c r="D3348" s="26">
        <v>9</v>
      </c>
      <c r="E3348" s="26">
        <v>494</v>
      </c>
      <c r="F3348" s="9">
        <v>32</v>
      </c>
    </row>
    <row r="3349" spans="1:6" ht="15.75" x14ac:dyDescent="0.25">
      <c r="A3349" s="25" t="s">
        <v>3167</v>
      </c>
      <c r="B3349" s="25" t="s">
        <v>61</v>
      </c>
      <c r="C3349" s="27">
        <v>2</v>
      </c>
      <c r="D3349" s="26">
        <v>10</v>
      </c>
      <c r="E3349" s="26">
        <v>255</v>
      </c>
      <c r="F3349" s="9">
        <v>9</v>
      </c>
    </row>
    <row r="3350" spans="1:6" ht="15.75" x14ac:dyDescent="0.25">
      <c r="A3350" s="25" t="s">
        <v>1335</v>
      </c>
      <c r="B3350" s="25" t="s">
        <v>64</v>
      </c>
      <c r="C3350" s="27">
        <v>77</v>
      </c>
      <c r="D3350" s="26">
        <v>32</v>
      </c>
      <c r="E3350" s="26">
        <v>1105</v>
      </c>
      <c r="F3350" s="9">
        <v>156</v>
      </c>
    </row>
    <row r="3351" spans="1:6" ht="15.75" x14ac:dyDescent="0.25">
      <c r="A3351" s="25" t="s">
        <v>3168</v>
      </c>
      <c r="B3351" s="25" t="s">
        <v>64</v>
      </c>
      <c r="C3351" s="27">
        <v>33</v>
      </c>
      <c r="D3351" s="26">
        <v>21</v>
      </c>
      <c r="E3351" s="26">
        <v>2277</v>
      </c>
      <c r="F3351" s="9">
        <v>87</v>
      </c>
    </row>
    <row r="3352" spans="1:6" ht="15.75" x14ac:dyDescent="0.25">
      <c r="A3352" s="25" t="s">
        <v>1336</v>
      </c>
      <c r="B3352" s="25" t="s">
        <v>61</v>
      </c>
      <c r="C3352" s="27">
        <v>112</v>
      </c>
      <c r="D3352" s="26">
        <v>67</v>
      </c>
      <c r="E3352" s="26">
        <v>34869</v>
      </c>
      <c r="F3352" s="9">
        <v>294</v>
      </c>
    </row>
    <row r="3353" spans="1:6" ht="15.75" x14ac:dyDescent="0.25">
      <c r="A3353" s="25" t="s">
        <v>1337</v>
      </c>
      <c r="B3353" s="25" t="s">
        <v>61</v>
      </c>
      <c r="C3353" s="27">
        <v>297</v>
      </c>
      <c r="D3353" s="26">
        <v>35</v>
      </c>
      <c r="E3353" s="26">
        <v>8406</v>
      </c>
      <c r="F3353" s="9">
        <v>406</v>
      </c>
    </row>
    <row r="3354" spans="1:6" ht="15.75" x14ac:dyDescent="0.25">
      <c r="A3354" s="25" t="s">
        <v>1338</v>
      </c>
      <c r="B3354" s="25" t="s">
        <v>61</v>
      </c>
      <c r="C3354" s="27">
        <v>1257</v>
      </c>
      <c r="D3354" s="26">
        <v>351</v>
      </c>
      <c r="E3354" s="26">
        <v>27831</v>
      </c>
      <c r="F3354" s="9">
        <v>2499</v>
      </c>
    </row>
    <row r="3355" spans="1:6" ht="15.75" x14ac:dyDescent="0.25">
      <c r="A3355" s="25" t="s">
        <v>1339</v>
      </c>
      <c r="B3355" s="25" t="s">
        <v>61</v>
      </c>
      <c r="C3355" s="27">
        <v>912</v>
      </c>
      <c r="D3355" s="26">
        <v>1903</v>
      </c>
      <c r="E3355" s="26">
        <v>206681</v>
      </c>
      <c r="F3355" s="9">
        <v>1497</v>
      </c>
    </row>
    <row r="3356" spans="1:6" ht="15.75" x14ac:dyDescent="0.25">
      <c r="A3356" s="25" t="s">
        <v>1340</v>
      </c>
      <c r="B3356" s="25" t="s">
        <v>61</v>
      </c>
      <c r="C3356" s="27">
        <v>73</v>
      </c>
      <c r="D3356" s="26">
        <v>180</v>
      </c>
      <c r="E3356" s="26">
        <v>22585</v>
      </c>
      <c r="F3356" s="9">
        <v>162</v>
      </c>
    </row>
    <row r="3357" spans="1:6" ht="15.75" x14ac:dyDescent="0.25">
      <c r="A3357" s="25" t="s">
        <v>1341</v>
      </c>
      <c r="B3357" s="25" t="s">
        <v>64</v>
      </c>
      <c r="C3357" s="27">
        <v>206</v>
      </c>
      <c r="D3357" s="26">
        <v>33</v>
      </c>
      <c r="E3357" s="26">
        <v>4615</v>
      </c>
      <c r="F3357" s="9">
        <v>318</v>
      </c>
    </row>
    <row r="3358" spans="1:6" ht="15.75" x14ac:dyDescent="0.25">
      <c r="A3358" s="25" t="s">
        <v>3169</v>
      </c>
      <c r="B3358" s="25" t="s">
        <v>64</v>
      </c>
      <c r="C3358" s="27">
        <v>2</v>
      </c>
      <c r="D3358" s="26">
        <v>4</v>
      </c>
      <c r="E3358" s="26">
        <v>203</v>
      </c>
      <c r="F3358" s="9">
        <v>19</v>
      </c>
    </row>
    <row r="3359" spans="1:6" ht="15.75" x14ac:dyDescent="0.25">
      <c r="A3359" s="25" t="s">
        <v>1342</v>
      </c>
      <c r="B3359" s="25" t="s">
        <v>61</v>
      </c>
      <c r="C3359" s="27">
        <v>72</v>
      </c>
      <c r="D3359" s="26">
        <v>19</v>
      </c>
      <c r="E3359" s="26">
        <v>1290</v>
      </c>
      <c r="F3359" s="9">
        <v>120</v>
      </c>
    </row>
    <row r="3360" spans="1:6" ht="15.75" x14ac:dyDescent="0.25">
      <c r="A3360" s="25" t="s">
        <v>3170</v>
      </c>
      <c r="B3360" s="25" t="s">
        <v>61</v>
      </c>
      <c r="C3360" s="27">
        <v>27</v>
      </c>
      <c r="D3360" s="26">
        <v>68</v>
      </c>
      <c r="E3360" s="26">
        <v>17921</v>
      </c>
      <c r="F3360" s="9">
        <v>41</v>
      </c>
    </row>
    <row r="3361" spans="1:6" ht="15.75" x14ac:dyDescent="0.25">
      <c r="A3361" s="25" t="s">
        <v>3171</v>
      </c>
      <c r="B3361" s="25" t="s">
        <v>64</v>
      </c>
      <c r="C3361" s="27">
        <v>4</v>
      </c>
      <c r="D3361" s="26">
        <v>0</v>
      </c>
      <c r="E3361" s="26">
        <v>0</v>
      </c>
      <c r="F3361" s="9">
        <v>22</v>
      </c>
    </row>
    <row r="3362" spans="1:6" ht="15.75" x14ac:dyDescent="0.25">
      <c r="A3362" s="25" t="s">
        <v>1343</v>
      </c>
      <c r="B3362" s="25" t="s">
        <v>61</v>
      </c>
      <c r="C3362" s="27">
        <v>76</v>
      </c>
      <c r="D3362" s="26">
        <v>139</v>
      </c>
      <c r="E3362" s="26">
        <v>11834</v>
      </c>
      <c r="F3362" s="9">
        <v>349</v>
      </c>
    </row>
    <row r="3363" spans="1:6" ht="15.75" x14ac:dyDescent="0.25">
      <c r="A3363" s="25" t="s">
        <v>1344</v>
      </c>
      <c r="B3363" s="25" t="s">
        <v>64</v>
      </c>
      <c r="C3363" s="27">
        <v>158</v>
      </c>
      <c r="D3363" s="26">
        <v>11</v>
      </c>
      <c r="E3363" s="26">
        <v>2362</v>
      </c>
      <c r="F3363" s="9">
        <v>271</v>
      </c>
    </row>
    <row r="3364" spans="1:6" ht="15.75" x14ac:dyDescent="0.25">
      <c r="A3364" s="25" t="s">
        <v>3172</v>
      </c>
      <c r="B3364" s="25" t="s">
        <v>64</v>
      </c>
      <c r="C3364" s="27">
        <v>37</v>
      </c>
      <c r="D3364" s="26">
        <v>0</v>
      </c>
      <c r="E3364" s="26">
        <v>0</v>
      </c>
      <c r="F3364" s="9">
        <v>94</v>
      </c>
    </row>
    <row r="3365" spans="1:6" ht="15.75" x14ac:dyDescent="0.25">
      <c r="A3365" s="25" t="s">
        <v>1345</v>
      </c>
      <c r="B3365" s="25" t="s">
        <v>64</v>
      </c>
      <c r="C3365" s="27">
        <v>130</v>
      </c>
      <c r="D3365" s="26">
        <v>1</v>
      </c>
      <c r="E3365" s="26">
        <v>59</v>
      </c>
      <c r="F3365" s="9">
        <v>258</v>
      </c>
    </row>
    <row r="3366" spans="1:6" ht="15.75" x14ac:dyDescent="0.25">
      <c r="A3366" s="25" t="s">
        <v>1346</v>
      </c>
      <c r="B3366" s="25" t="s">
        <v>64</v>
      </c>
      <c r="C3366" s="27">
        <v>144</v>
      </c>
      <c r="D3366" s="26">
        <v>6</v>
      </c>
      <c r="E3366" s="26">
        <v>918</v>
      </c>
      <c r="F3366" s="9">
        <v>527</v>
      </c>
    </row>
    <row r="3367" spans="1:6" ht="15.75" x14ac:dyDescent="0.25">
      <c r="A3367" s="25" t="s">
        <v>1347</v>
      </c>
      <c r="B3367" s="25" t="s">
        <v>64</v>
      </c>
      <c r="C3367" s="27">
        <v>178</v>
      </c>
      <c r="D3367" s="26">
        <v>54</v>
      </c>
      <c r="E3367" s="26">
        <v>2994</v>
      </c>
      <c r="F3367" s="9">
        <v>449</v>
      </c>
    </row>
    <row r="3368" spans="1:6" ht="15.75" x14ac:dyDescent="0.25">
      <c r="A3368" s="25" t="s">
        <v>1348</v>
      </c>
      <c r="B3368" s="25" t="s">
        <v>64</v>
      </c>
      <c r="C3368" s="27">
        <v>1000</v>
      </c>
      <c r="D3368" s="26">
        <v>399</v>
      </c>
      <c r="E3368" s="26">
        <v>31405</v>
      </c>
      <c r="F3368" s="9">
        <v>1613</v>
      </c>
    </row>
    <row r="3369" spans="1:6" ht="15.75" x14ac:dyDescent="0.25">
      <c r="A3369" s="25" t="s">
        <v>3173</v>
      </c>
      <c r="B3369" s="25" t="s">
        <v>64</v>
      </c>
      <c r="C3369" s="27">
        <v>42</v>
      </c>
      <c r="D3369" s="26">
        <v>2</v>
      </c>
      <c r="E3369" s="26">
        <v>18</v>
      </c>
      <c r="F3369" s="9">
        <v>77</v>
      </c>
    </row>
    <row r="3370" spans="1:6" ht="15.75" x14ac:dyDescent="0.25">
      <c r="A3370" s="25" t="s">
        <v>3174</v>
      </c>
      <c r="B3370" s="25" t="s">
        <v>64</v>
      </c>
      <c r="C3370" s="27">
        <v>41</v>
      </c>
      <c r="D3370" s="26">
        <v>12</v>
      </c>
      <c r="E3370" s="26">
        <v>549</v>
      </c>
      <c r="F3370" s="9">
        <v>92</v>
      </c>
    </row>
    <row r="3371" spans="1:6" ht="15.75" x14ac:dyDescent="0.25">
      <c r="A3371" s="25" t="s">
        <v>1349</v>
      </c>
      <c r="B3371" s="25" t="s">
        <v>64</v>
      </c>
      <c r="C3371" s="27">
        <v>83</v>
      </c>
      <c r="D3371" s="26">
        <v>7</v>
      </c>
      <c r="E3371" s="26">
        <v>243</v>
      </c>
      <c r="F3371" s="9">
        <v>109</v>
      </c>
    </row>
    <row r="3372" spans="1:6" ht="15.75" x14ac:dyDescent="0.25">
      <c r="A3372" s="25" t="s">
        <v>1350</v>
      </c>
      <c r="B3372" s="25" t="s">
        <v>64</v>
      </c>
      <c r="C3372" s="27">
        <v>1139</v>
      </c>
      <c r="D3372" s="26">
        <v>73</v>
      </c>
      <c r="E3372" s="26">
        <v>7196</v>
      </c>
      <c r="F3372" s="9">
        <v>2082</v>
      </c>
    </row>
    <row r="3373" spans="1:6" ht="15.75" x14ac:dyDescent="0.25">
      <c r="A3373" s="25" t="s">
        <v>3175</v>
      </c>
      <c r="B3373" s="25" t="s">
        <v>64</v>
      </c>
      <c r="C3373" s="27">
        <v>0</v>
      </c>
      <c r="D3373" s="26">
        <v>1</v>
      </c>
      <c r="E3373" s="26">
        <v>298</v>
      </c>
      <c r="F3373" s="9">
        <v>4</v>
      </c>
    </row>
    <row r="3374" spans="1:6" ht="15.75" x14ac:dyDescent="0.25">
      <c r="A3374" s="25" t="s">
        <v>3176</v>
      </c>
      <c r="B3374" s="25" t="s">
        <v>61</v>
      </c>
      <c r="C3374" s="27">
        <v>63</v>
      </c>
      <c r="D3374" s="26">
        <v>29</v>
      </c>
      <c r="E3374" s="26">
        <v>11620</v>
      </c>
      <c r="F3374" s="9">
        <v>77</v>
      </c>
    </row>
    <row r="3375" spans="1:6" ht="15.75" x14ac:dyDescent="0.25">
      <c r="A3375" s="25" t="s">
        <v>1351</v>
      </c>
      <c r="B3375" s="25" t="s">
        <v>64</v>
      </c>
      <c r="C3375" s="27">
        <v>53</v>
      </c>
      <c r="D3375" s="26">
        <v>82</v>
      </c>
      <c r="E3375" s="26">
        <v>6297</v>
      </c>
      <c r="F3375" s="9">
        <v>105</v>
      </c>
    </row>
    <row r="3376" spans="1:6" ht="15.75" x14ac:dyDescent="0.25">
      <c r="A3376" s="25" t="s">
        <v>1352</v>
      </c>
      <c r="B3376" s="25" t="s">
        <v>64</v>
      </c>
      <c r="C3376" s="27">
        <v>53</v>
      </c>
      <c r="D3376" s="26">
        <v>7</v>
      </c>
      <c r="E3376" s="26">
        <v>94</v>
      </c>
      <c r="F3376" s="9">
        <v>171</v>
      </c>
    </row>
    <row r="3377" spans="1:6" ht="15.75" x14ac:dyDescent="0.25">
      <c r="A3377" s="25" t="s">
        <v>1353</v>
      </c>
      <c r="B3377" s="25" t="s">
        <v>64</v>
      </c>
      <c r="C3377" s="27">
        <v>234</v>
      </c>
      <c r="D3377" s="26">
        <v>108</v>
      </c>
      <c r="E3377" s="26">
        <v>8609</v>
      </c>
      <c r="F3377" s="9">
        <v>511</v>
      </c>
    </row>
    <row r="3378" spans="1:6" ht="15.75" x14ac:dyDescent="0.25">
      <c r="A3378" s="25" t="s">
        <v>1354</v>
      </c>
      <c r="B3378" s="25" t="s">
        <v>64</v>
      </c>
      <c r="C3378" s="27">
        <v>164</v>
      </c>
      <c r="D3378" s="26">
        <v>37</v>
      </c>
      <c r="E3378" s="26">
        <v>4915</v>
      </c>
      <c r="F3378" s="9">
        <v>272</v>
      </c>
    </row>
    <row r="3379" spans="1:6" ht="15.75" x14ac:dyDescent="0.25">
      <c r="A3379" s="25" t="s">
        <v>1355</v>
      </c>
      <c r="B3379" s="25" t="s">
        <v>61</v>
      </c>
      <c r="C3379" s="27">
        <v>1843</v>
      </c>
      <c r="D3379" s="26">
        <v>48</v>
      </c>
      <c r="E3379" s="26">
        <v>1779</v>
      </c>
      <c r="F3379" s="9">
        <v>3132</v>
      </c>
    </row>
    <row r="3380" spans="1:6" ht="15.75" x14ac:dyDescent="0.25">
      <c r="A3380" s="25" t="s">
        <v>1356</v>
      </c>
      <c r="B3380" s="25" t="s">
        <v>64</v>
      </c>
      <c r="C3380" s="27">
        <v>181</v>
      </c>
      <c r="D3380" s="26">
        <v>289</v>
      </c>
      <c r="E3380" s="26">
        <v>22258</v>
      </c>
      <c r="F3380" s="9">
        <v>224</v>
      </c>
    </row>
    <row r="3381" spans="1:6" ht="15.75" x14ac:dyDescent="0.25">
      <c r="A3381" s="25" t="s">
        <v>1357</v>
      </c>
      <c r="B3381" s="25" t="s">
        <v>64</v>
      </c>
      <c r="C3381" s="27">
        <v>230</v>
      </c>
      <c r="D3381" s="26">
        <v>84</v>
      </c>
      <c r="E3381" s="26">
        <v>6624</v>
      </c>
      <c r="F3381" s="9">
        <v>821</v>
      </c>
    </row>
    <row r="3382" spans="1:6" ht="15.75" x14ac:dyDescent="0.25">
      <c r="A3382" s="25" t="s">
        <v>3177</v>
      </c>
      <c r="B3382" s="25" t="s">
        <v>64</v>
      </c>
      <c r="C3382" s="27">
        <v>48</v>
      </c>
      <c r="D3382" s="26">
        <v>151</v>
      </c>
      <c r="E3382" s="26">
        <v>10872</v>
      </c>
      <c r="F3382" s="9">
        <v>87</v>
      </c>
    </row>
    <row r="3383" spans="1:6" ht="15.75" x14ac:dyDescent="0.25">
      <c r="A3383" s="25" t="s">
        <v>1358</v>
      </c>
      <c r="B3383" s="25" t="s">
        <v>61</v>
      </c>
      <c r="C3383" s="27">
        <v>1857</v>
      </c>
      <c r="D3383" s="26">
        <v>6356</v>
      </c>
      <c r="E3383" s="26">
        <v>492137</v>
      </c>
      <c r="F3383" s="9">
        <v>2366</v>
      </c>
    </row>
    <row r="3384" spans="1:6" ht="15.75" x14ac:dyDescent="0.25">
      <c r="A3384" s="25" t="s">
        <v>1359</v>
      </c>
      <c r="B3384" s="25" t="s">
        <v>61</v>
      </c>
      <c r="C3384" s="27">
        <v>77</v>
      </c>
      <c r="D3384" s="26">
        <v>69</v>
      </c>
      <c r="E3384" s="26">
        <v>1689</v>
      </c>
      <c r="F3384" s="9">
        <v>404</v>
      </c>
    </row>
    <row r="3385" spans="1:6" ht="15.75" x14ac:dyDescent="0.25">
      <c r="A3385" s="25" t="s">
        <v>1360</v>
      </c>
      <c r="B3385" s="25" t="s">
        <v>61</v>
      </c>
      <c r="C3385" s="27">
        <v>186</v>
      </c>
      <c r="D3385" s="26">
        <v>300</v>
      </c>
      <c r="E3385" s="26">
        <v>24397</v>
      </c>
      <c r="F3385" s="9">
        <v>320</v>
      </c>
    </row>
    <row r="3386" spans="1:6" ht="15.75" x14ac:dyDescent="0.25">
      <c r="A3386" s="25" t="s">
        <v>3178</v>
      </c>
      <c r="B3386" s="25" t="s">
        <v>61</v>
      </c>
      <c r="C3386" s="27">
        <v>147</v>
      </c>
      <c r="D3386" s="26">
        <v>32</v>
      </c>
      <c r="E3386" s="26">
        <v>35257</v>
      </c>
      <c r="F3386" s="9">
        <v>198</v>
      </c>
    </row>
    <row r="3387" spans="1:6" ht="15.75" x14ac:dyDescent="0.25">
      <c r="A3387" s="25" t="s">
        <v>1361</v>
      </c>
      <c r="B3387" s="25" t="s">
        <v>61</v>
      </c>
      <c r="C3387" s="27">
        <v>299</v>
      </c>
      <c r="D3387" s="26">
        <v>78</v>
      </c>
      <c r="E3387" s="26">
        <v>6236</v>
      </c>
      <c r="F3387" s="9">
        <v>624</v>
      </c>
    </row>
    <row r="3388" spans="1:6" ht="15.75" x14ac:dyDescent="0.25">
      <c r="A3388" s="25" t="s">
        <v>3179</v>
      </c>
      <c r="B3388" s="25" t="s">
        <v>64</v>
      </c>
      <c r="C3388" s="27">
        <v>10</v>
      </c>
      <c r="D3388" s="26">
        <v>5</v>
      </c>
      <c r="E3388" s="26">
        <v>889</v>
      </c>
      <c r="F3388" s="9">
        <v>95</v>
      </c>
    </row>
    <row r="3389" spans="1:6" ht="15.75" x14ac:dyDescent="0.25">
      <c r="A3389" s="25" t="s">
        <v>3180</v>
      </c>
      <c r="B3389" s="25" t="s">
        <v>64</v>
      </c>
      <c r="C3389" s="27">
        <v>15</v>
      </c>
      <c r="D3389" s="26">
        <v>30</v>
      </c>
      <c r="E3389" s="26">
        <v>4283</v>
      </c>
      <c r="F3389" s="9">
        <v>29</v>
      </c>
    </row>
    <row r="3390" spans="1:6" ht="15.75" x14ac:dyDescent="0.25">
      <c r="A3390" s="25" t="s">
        <v>1362</v>
      </c>
      <c r="B3390" s="25" t="s">
        <v>64</v>
      </c>
      <c r="C3390" s="27">
        <v>348</v>
      </c>
      <c r="D3390" s="26">
        <v>98</v>
      </c>
      <c r="E3390" s="26">
        <v>10961</v>
      </c>
      <c r="F3390" s="9">
        <v>492</v>
      </c>
    </row>
    <row r="3391" spans="1:6" ht="15.75" x14ac:dyDescent="0.25">
      <c r="A3391" s="25" t="s">
        <v>1363</v>
      </c>
      <c r="B3391" s="25" t="s">
        <v>64</v>
      </c>
      <c r="C3391" s="27">
        <v>1481</v>
      </c>
      <c r="D3391" s="26">
        <v>1012</v>
      </c>
      <c r="E3391" s="26">
        <v>110297</v>
      </c>
      <c r="F3391" s="9">
        <v>2435</v>
      </c>
    </row>
    <row r="3392" spans="1:6" ht="15.75" x14ac:dyDescent="0.25">
      <c r="A3392" s="25" t="s">
        <v>1364</v>
      </c>
      <c r="B3392" s="25" t="s">
        <v>61</v>
      </c>
      <c r="C3392" s="27">
        <v>465</v>
      </c>
      <c r="D3392" s="26">
        <v>817</v>
      </c>
      <c r="E3392" s="26">
        <v>82789</v>
      </c>
      <c r="F3392" s="9">
        <v>587</v>
      </c>
    </row>
    <row r="3393" spans="1:6" ht="15.75" x14ac:dyDescent="0.25">
      <c r="A3393" s="25" t="s">
        <v>3181</v>
      </c>
      <c r="B3393" s="25" t="s">
        <v>61</v>
      </c>
      <c r="C3393" s="27">
        <v>48</v>
      </c>
      <c r="D3393" s="26">
        <v>30</v>
      </c>
      <c r="E3393" s="26">
        <v>1461</v>
      </c>
      <c r="F3393" s="9">
        <v>95</v>
      </c>
    </row>
    <row r="3394" spans="1:6" ht="15.75" x14ac:dyDescent="0.25">
      <c r="A3394" s="25" t="s">
        <v>1365</v>
      </c>
      <c r="B3394" s="25" t="s">
        <v>61</v>
      </c>
      <c r="C3394" s="27">
        <v>289</v>
      </c>
      <c r="D3394" s="26">
        <v>0</v>
      </c>
      <c r="E3394" s="26">
        <v>0</v>
      </c>
      <c r="F3394" s="9">
        <v>640</v>
      </c>
    </row>
    <row r="3395" spans="1:6" ht="15.75" x14ac:dyDescent="0.25">
      <c r="A3395" s="25" t="s">
        <v>3182</v>
      </c>
      <c r="B3395" s="25" t="s">
        <v>64</v>
      </c>
      <c r="C3395" s="27">
        <v>3</v>
      </c>
      <c r="D3395" s="26">
        <v>7</v>
      </c>
      <c r="E3395" s="26">
        <v>167</v>
      </c>
      <c r="F3395" s="9">
        <v>10</v>
      </c>
    </row>
    <row r="3396" spans="1:6" ht="15.75" x14ac:dyDescent="0.25">
      <c r="A3396" s="25" t="s">
        <v>1366</v>
      </c>
      <c r="B3396" s="25" t="s">
        <v>61</v>
      </c>
      <c r="C3396" s="27">
        <v>692</v>
      </c>
      <c r="D3396" s="26">
        <v>61</v>
      </c>
      <c r="E3396" s="26">
        <v>28934</v>
      </c>
      <c r="F3396" s="9">
        <v>2072</v>
      </c>
    </row>
    <row r="3397" spans="1:6" ht="15.75" x14ac:dyDescent="0.25">
      <c r="A3397" s="25" t="s">
        <v>1367</v>
      </c>
      <c r="B3397" s="25" t="s">
        <v>61</v>
      </c>
      <c r="C3397" s="27">
        <v>200</v>
      </c>
      <c r="D3397" s="26">
        <v>381</v>
      </c>
      <c r="E3397" s="26">
        <v>40545</v>
      </c>
      <c r="F3397" s="9">
        <v>249</v>
      </c>
    </row>
    <row r="3398" spans="1:6" ht="15.75" x14ac:dyDescent="0.25">
      <c r="A3398" s="25" t="s">
        <v>1368</v>
      </c>
      <c r="B3398" s="25" t="s">
        <v>61</v>
      </c>
      <c r="C3398" s="27">
        <v>196</v>
      </c>
      <c r="D3398" s="26">
        <v>560</v>
      </c>
      <c r="E3398" s="26">
        <v>22460</v>
      </c>
      <c r="F3398" s="9">
        <v>302</v>
      </c>
    </row>
    <row r="3399" spans="1:6" ht="15.75" x14ac:dyDescent="0.25">
      <c r="A3399" s="25" t="s">
        <v>1369</v>
      </c>
      <c r="B3399" s="25" t="s">
        <v>64</v>
      </c>
      <c r="C3399" s="27">
        <v>1662</v>
      </c>
      <c r="D3399" s="26">
        <v>195</v>
      </c>
      <c r="E3399" s="26">
        <v>16779</v>
      </c>
      <c r="F3399" s="9">
        <v>2322</v>
      </c>
    </row>
    <row r="3400" spans="1:6" ht="15.75" x14ac:dyDescent="0.25">
      <c r="A3400" s="25" t="s">
        <v>1370</v>
      </c>
      <c r="B3400" s="25" t="s">
        <v>61</v>
      </c>
      <c r="C3400" s="27">
        <v>1211</v>
      </c>
      <c r="D3400" s="26">
        <v>912</v>
      </c>
      <c r="E3400" s="26">
        <v>100679</v>
      </c>
      <c r="F3400" s="9">
        <v>2883</v>
      </c>
    </row>
    <row r="3401" spans="1:6" ht="15.75" x14ac:dyDescent="0.25">
      <c r="A3401" s="25" t="s">
        <v>1371</v>
      </c>
      <c r="B3401" s="25" t="s">
        <v>64</v>
      </c>
      <c r="C3401" s="27">
        <v>117</v>
      </c>
      <c r="D3401" s="26">
        <v>84</v>
      </c>
      <c r="E3401" s="26">
        <v>82995</v>
      </c>
      <c r="F3401" s="9">
        <v>21991</v>
      </c>
    </row>
    <row r="3402" spans="1:6" ht="15.75" x14ac:dyDescent="0.25">
      <c r="A3402" s="25" t="s">
        <v>1372</v>
      </c>
      <c r="B3402" s="25" t="s">
        <v>61</v>
      </c>
      <c r="C3402" s="27">
        <v>73</v>
      </c>
      <c r="D3402" s="26">
        <v>72</v>
      </c>
      <c r="E3402" s="26">
        <v>40945</v>
      </c>
      <c r="F3402" s="9">
        <v>159</v>
      </c>
    </row>
    <row r="3403" spans="1:6" ht="15.75" x14ac:dyDescent="0.25">
      <c r="A3403" s="25" t="s">
        <v>1373</v>
      </c>
      <c r="B3403" s="25" t="s">
        <v>64</v>
      </c>
      <c r="C3403" s="27">
        <v>131</v>
      </c>
      <c r="D3403" s="26">
        <v>68</v>
      </c>
      <c r="E3403" s="26">
        <v>25717</v>
      </c>
      <c r="F3403" s="9">
        <v>208</v>
      </c>
    </row>
    <row r="3404" spans="1:6" ht="15.75" x14ac:dyDescent="0.25">
      <c r="A3404" s="25" t="s">
        <v>1374</v>
      </c>
      <c r="B3404" s="25" t="s">
        <v>61</v>
      </c>
      <c r="C3404" s="27">
        <v>385</v>
      </c>
      <c r="D3404" s="26">
        <v>0</v>
      </c>
      <c r="E3404" s="26">
        <v>0</v>
      </c>
      <c r="F3404" s="9">
        <v>764</v>
      </c>
    </row>
    <row r="3405" spans="1:6" ht="15.75" x14ac:dyDescent="0.25">
      <c r="A3405" s="25" t="s">
        <v>1375</v>
      </c>
      <c r="B3405" s="25" t="s">
        <v>64</v>
      </c>
      <c r="C3405" s="27">
        <v>50</v>
      </c>
      <c r="D3405" s="26">
        <v>1</v>
      </c>
      <c r="E3405" s="26">
        <v>6</v>
      </c>
      <c r="F3405" s="9">
        <v>193</v>
      </c>
    </row>
    <row r="3406" spans="1:6" ht="15.75" x14ac:dyDescent="0.25">
      <c r="A3406" s="25" t="s">
        <v>1376</v>
      </c>
      <c r="B3406" s="25" t="s">
        <v>61</v>
      </c>
      <c r="C3406" s="27">
        <v>607</v>
      </c>
      <c r="D3406" s="26">
        <v>1434</v>
      </c>
      <c r="E3406" s="26">
        <v>141370</v>
      </c>
      <c r="F3406" s="9">
        <v>1227</v>
      </c>
    </row>
    <row r="3407" spans="1:6" ht="15.75" x14ac:dyDescent="0.25">
      <c r="A3407" s="25" t="s">
        <v>3183</v>
      </c>
      <c r="B3407" s="25" t="s">
        <v>61</v>
      </c>
      <c r="C3407" s="27">
        <v>0</v>
      </c>
      <c r="D3407" s="26">
        <v>5</v>
      </c>
      <c r="E3407" s="26">
        <v>11</v>
      </c>
      <c r="F3407" s="9">
        <v>2</v>
      </c>
    </row>
    <row r="3408" spans="1:6" ht="15.75" x14ac:dyDescent="0.25">
      <c r="A3408" s="25" t="s">
        <v>3184</v>
      </c>
      <c r="B3408" s="25" t="s">
        <v>61</v>
      </c>
      <c r="C3408" s="27">
        <v>2</v>
      </c>
      <c r="D3408" s="26">
        <v>21</v>
      </c>
      <c r="E3408" s="26">
        <v>1403</v>
      </c>
      <c r="F3408" s="9">
        <v>68</v>
      </c>
    </row>
    <row r="3409" spans="1:6" ht="15.75" x14ac:dyDescent="0.25">
      <c r="A3409" s="25" t="s">
        <v>3185</v>
      </c>
      <c r="B3409" s="25" t="s">
        <v>64</v>
      </c>
      <c r="C3409" s="27">
        <v>19</v>
      </c>
      <c r="D3409" s="26">
        <v>20</v>
      </c>
      <c r="E3409" s="26">
        <v>408</v>
      </c>
      <c r="F3409" s="9">
        <v>27</v>
      </c>
    </row>
    <row r="3410" spans="1:6" ht="15.75" x14ac:dyDescent="0.25">
      <c r="A3410" s="25" t="s">
        <v>1377</v>
      </c>
      <c r="B3410" s="25" t="s">
        <v>61</v>
      </c>
      <c r="C3410" s="27">
        <v>240</v>
      </c>
      <c r="D3410" s="26">
        <v>242</v>
      </c>
      <c r="E3410" s="26">
        <v>29144</v>
      </c>
      <c r="F3410" s="9">
        <v>591</v>
      </c>
    </row>
    <row r="3411" spans="1:6" ht="15.75" x14ac:dyDescent="0.25">
      <c r="A3411" s="25" t="s">
        <v>1378</v>
      </c>
      <c r="B3411" s="25" t="s">
        <v>64</v>
      </c>
      <c r="C3411" s="27">
        <v>229</v>
      </c>
      <c r="D3411" s="26">
        <v>214</v>
      </c>
      <c r="E3411" s="26">
        <v>9563</v>
      </c>
      <c r="F3411" s="9">
        <v>533</v>
      </c>
    </row>
    <row r="3412" spans="1:6" ht="15.75" x14ac:dyDescent="0.25">
      <c r="A3412" s="25" t="s">
        <v>1379</v>
      </c>
      <c r="B3412" s="25" t="s">
        <v>64</v>
      </c>
      <c r="C3412" s="27">
        <v>583</v>
      </c>
      <c r="D3412" s="26">
        <v>72</v>
      </c>
      <c r="E3412" s="26">
        <v>8169</v>
      </c>
      <c r="F3412" s="9">
        <v>2125</v>
      </c>
    </row>
    <row r="3413" spans="1:6" ht="15.75" x14ac:dyDescent="0.25">
      <c r="A3413" s="25" t="s">
        <v>1380</v>
      </c>
      <c r="B3413" s="25" t="s">
        <v>64</v>
      </c>
      <c r="C3413" s="27">
        <v>1470</v>
      </c>
      <c r="D3413" s="26">
        <v>1494</v>
      </c>
      <c r="E3413" s="26">
        <v>124181</v>
      </c>
      <c r="F3413" s="9">
        <v>2645</v>
      </c>
    </row>
    <row r="3414" spans="1:6" ht="15.75" x14ac:dyDescent="0.25">
      <c r="A3414" s="25" t="s">
        <v>1381</v>
      </c>
      <c r="B3414" s="25" t="s">
        <v>64</v>
      </c>
      <c r="C3414" s="27">
        <v>17</v>
      </c>
      <c r="D3414" s="26">
        <v>2</v>
      </c>
      <c r="E3414" s="26">
        <v>7</v>
      </c>
      <c r="F3414" s="9">
        <v>201</v>
      </c>
    </row>
    <row r="3415" spans="1:6" ht="15.75" x14ac:dyDescent="0.25">
      <c r="A3415" s="25" t="s">
        <v>1382</v>
      </c>
      <c r="B3415" s="25" t="s">
        <v>64</v>
      </c>
      <c r="C3415" s="27">
        <v>309</v>
      </c>
      <c r="D3415" s="26">
        <v>69</v>
      </c>
      <c r="E3415" s="26">
        <v>4685</v>
      </c>
      <c r="F3415" s="9">
        <v>1403</v>
      </c>
    </row>
    <row r="3416" spans="1:6" ht="15.75" x14ac:dyDescent="0.25">
      <c r="A3416" s="25" t="s">
        <v>1383</v>
      </c>
      <c r="B3416" s="25" t="s">
        <v>64</v>
      </c>
      <c r="C3416" s="27">
        <v>1902</v>
      </c>
      <c r="D3416" s="26">
        <v>4</v>
      </c>
      <c r="E3416" s="26">
        <v>70</v>
      </c>
      <c r="F3416" s="9">
        <v>2811</v>
      </c>
    </row>
    <row r="3417" spans="1:6" ht="15.75" x14ac:dyDescent="0.25">
      <c r="A3417" s="25" t="s">
        <v>1384</v>
      </c>
      <c r="B3417" s="25" t="s">
        <v>64</v>
      </c>
      <c r="C3417" s="27">
        <v>38</v>
      </c>
      <c r="D3417" s="26">
        <v>7</v>
      </c>
      <c r="E3417" s="26">
        <v>337</v>
      </c>
      <c r="F3417" s="9">
        <v>105</v>
      </c>
    </row>
    <row r="3418" spans="1:6" ht="15.75" x14ac:dyDescent="0.25">
      <c r="A3418" s="25" t="s">
        <v>1385</v>
      </c>
      <c r="B3418" s="25" t="s">
        <v>64</v>
      </c>
      <c r="C3418" s="27">
        <v>134</v>
      </c>
      <c r="D3418" s="26">
        <v>5</v>
      </c>
      <c r="E3418" s="26">
        <v>81</v>
      </c>
      <c r="F3418" s="9">
        <v>178</v>
      </c>
    </row>
    <row r="3419" spans="1:6" ht="15.75" x14ac:dyDescent="0.25">
      <c r="A3419" s="25" t="s">
        <v>1386</v>
      </c>
      <c r="B3419" s="25" t="s">
        <v>61</v>
      </c>
      <c r="C3419" s="27">
        <v>239</v>
      </c>
      <c r="D3419" s="26">
        <v>75</v>
      </c>
      <c r="E3419" s="26">
        <v>2569</v>
      </c>
      <c r="F3419" s="9">
        <v>442</v>
      </c>
    </row>
    <row r="3420" spans="1:6" ht="15.75" x14ac:dyDescent="0.25">
      <c r="A3420" s="25" t="s">
        <v>3186</v>
      </c>
      <c r="B3420" s="25" t="s">
        <v>64</v>
      </c>
      <c r="C3420" s="27">
        <v>125</v>
      </c>
      <c r="D3420" s="26">
        <v>56</v>
      </c>
      <c r="E3420" s="26">
        <v>4578</v>
      </c>
      <c r="F3420" s="9">
        <v>130</v>
      </c>
    </row>
    <row r="3421" spans="1:6" ht="15.75" x14ac:dyDescent="0.25">
      <c r="A3421" s="25" t="s">
        <v>1387</v>
      </c>
      <c r="B3421" s="25" t="s">
        <v>61</v>
      </c>
      <c r="C3421" s="27">
        <v>92</v>
      </c>
      <c r="D3421" s="26">
        <v>110</v>
      </c>
      <c r="E3421" s="26">
        <v>15521</v>
      </c>
      <c r="F3421" s="9">
        <v>146</v>
      </c>
    </row>
    <row r="3422" spans="1:6" ht="15.75" x14ac:dyDescent="0.25">
      <c r="A3422" s="25" t="s">
        <v>1388</v>
      </c>
      <c r="B3422" s="25" t="s">
        <v>64</v>
      </c>
      <c r="C3422" s="27">
        <v>61</v>
      </c>
      <c r="D3422" s="26">
        <v>22</v>
      </c>
      <c r="E3422" s="26">
        <v>23527</v>
      </c>
      <c r="F3422" s="9">
        <v>121</v>
      </c>
    </row>
    <row r="3423" spans="1:6" ht="15.75" x14ac:dyDescent="0.25">
      <c r="A3423" s="25" t="s">
        <v>1389</v>
      </c>
      <c r="B3423" s="25" t="s">
        <v>64</v>
      </c>
      <c r="C3423" s="27">
        <v>625</v>
      </c>
      <c r="D3423" s="26">
        <v>8</v>
      </c>
      <c r="E3423" s="26">
        <v>1214</v>
      </c>
      <c r="F3423" s="9">
        <v>901</v>
      </c>
    </row>
    <row r="3424" spans="1:6" ht="15.75" x14ac:dyDescent="0.25">
      <c r="A3424" s="25" t="s">
        <v>3187</v>
      </c>
      <c r="B3424" s="25" t="s">
        <v>64</v>
      </c>
      <c r="C3424" s="27">
        <v>0</v>
      </c>
      <c r="D3424" s="26">
        <v>1</v>
      </c>
      <c r="E3424" s="26">
        <v>16</v>
      </c>
      <c r="F3424" s="9">
        <v>8</v>
      </c>
    </row>
    <row r="3425" spans="1:6" ht="15.75" x14ac:dyDescent="0.25">
      <c r="A3425" s="25" t="s">
        <v>3188</v>
      </c>
      <c r="B3425" s="25" t="s">
        <v>64</v>
      </c>
      <c r="C3425" s="27">
        <v>4</v>
      </c>
      <c r="D3425" s="26">
        <v>5</v>
      </c>
      <c r="E3425" s="26">
        <v>226</v>
      </c>
      <c r="F3425" s="9">
        <v>7</v>
      </c>
    </row>
    <row r="3426" spans="1:6" ht="15.75" x14ac:dyDescent="0.25">
      <c r="A3426" s="25" t="s">
        <v>3189</v>
      </c>
      <c r="B3426" s="25" t="s">
        <v>64</v>
      </c>
      <c r="C3426" s="27">
        <v>4</v>
      </c>
      <c r="D3426" s="26">
        <v>10</v>
      </c>
      <c r="E3426" s="26">
        <v>291</v>
      </c>
      <c r="F3426" s="9">
        <v>15</v>
      </c>
    </row>
    <row r="3427" spans="1:6" ht="15.75" x14ac:dyDescent="0.25">
      <c r="A3427" s="25" t="s">
        <v>3190</v>
      </c>
      <c r="B3427" s="25" t="s">
        <v>64</v>
      </c>
      <c r="C3427" s="27">
        <v>0</v>
      </c>
      <c r="D3427" s="26">
        <v>3</v>
      </c>
      <c r="E3427" s="26">
        <v>2730</v>
      </c>
      <c r="F3427" s="9">
        <v>32</v>
      </c>
    </row>
    <row r="3428" spans="1:6" ht="15.75" x14ac:dyDescent="0.25">
      <c r="A3428" s="25" t="s">
        <v>3191</v>
      </c>
      <c r="B3428" s="25" t="s">
        <v>64</v>
      </c>
      <c r="C3428" s="27">
        <v>17</v>
      </c>
      <c r="D3428" s="26">
        <v>1</v>
      </c>
      <c r="E3428" s="26">
        <v>2</v>
      </c>
      <c r="F3428" s="9">
        <v>54</v>
      </c>
    </row>
    <row r="3429" spans="1:6" ht="15.75" x14ac:dyDescent="0.25">
      <c r="A3429" s="25" t="s">
        <v>1390</v>
      </c>
      <c r="B3429" s="25" t="s">
        <v>64</v>
      </c>
      <c r="C3429" s="27">
        <v>119</v>
      </c>
      <c r="D3429" s="26">
        <v>30</v>
      </c>
      <c r="E3429" s="26">
        <v>2630</v>
      </c>
      <c r="F3429" s="9">
        <v>204</v>
      </c>
    </row>
    <row r="3430" spans="1:6" ht="15.75" x14ac:dyDescent="0.25">
      <c r="A3430" s="25" t="s">
        <v>1391</v>
      </c>
      <c r="B3430" s="25" t="s">
        <v>64</v>
      </c>
      <c r="C3430" s="27">
        <v>898</v>
      </c>
      <c r="D3430" s="26">
        <v>318</v>
      </c>
      <c r="E3430" s="26">
        <v>28733</v>
      </c>
      <c r="F3430" s="9">
        <v>1605</v>
      </c>
    </row>
    <row r="3431" spans="1:6" ht="15.75" x14ac:dyDescent="0.25">
      <c r="A3431" s="25" t="s">
        <v>1392</v>
      </c>
      <c r="B3431" s="25" t="s">
        <v>61</v>
      </c>
      <c r="C3431" s="27">
        <v>202</v>
      </c>
      <c r="D3431" s="26">
        <v>399</v>
      </c>
      <c r="E3431" s="26">
        <v>26531</v>
      </c>
      <c r="F3431" s="9">
        <v>722</v>
      </c>
    </row>
    <row r="3432" spans="1:6" ht="15.75" x14ac:dyDescent="0.25">
      <c r="A3432" s="25" t="s">
        <v>1393</v>
      </c>
      <c r="B3432" s="25" t="s">
        <v>61</v>
      </c>
      <c r="C3432" s="27">
        <v>109</v>
      </c>
      <c r="D3432" s="26">
        <v>182</v>
      </c>
      <c r="E3432" s="26">
        <v>30789</v>
      </c>
      <c r="F3432" s="9">
        <v>503</v>
      </c>
    </row>
    <row r="3433" spans="1:6" ht="15.75" x14ac:dyDescent="0.25">
      <c r="A3433" s="25" t="s">
        <v>1394</v>
      </c>
      <c r="B3433" s="25" t="s">
        <v>64</v>
      </c>
      <c r="C3433" s="27">
        <v>1210</v>
      </c>
      <c r="D3433" s="26">
        <v>197</v>
      </c>
      <c r="E3433" s="26">
        <v>15404</v>
      </c>
      <c r="F3433" s="9">
        <v>1665</v>
      </c>
    </row>
    <row r="3434" spans="1:6" ht="15.75" x14ac:dyDescent="0.25">
      <c r="A3434" s="25" t="s">
        <v>1395</v>
      </c>
      <c r="B3434" s="25" t="s">
        <v>61</v>
      </c>
      <c r="C3434" s="27">
        <v>143</v>
      </c>
      <c r="D3434" s="26">
        <v>142</v>
      </c>
      <c r="E3434" s="26">
        <v>36013</v>
      </c>
      <c r="F3434" s="9">
        <v>209</v>
      </c>
    </row>
    <row r="3435" spans="1:6" ht="15.75" x14ac:dyDescent="0.25">
      <c r="A3435" s="25" t="s">
        <v>3192</v>
      </c>
      <c r="B3435" s="25" t="s">
        <v>61</v>
      </c>
      <c r="C3435" s="27">
        <v>0</v>
      </c>
      <c r="D3435" s="26">
        <v>1</v>
      </c>
      <c r="E3435" s="26">
        <v>5</v>
      </c>
      <c r="F3435" s="9">
        <v>5</v>
      </c>
    </row>
    <row r="3436" spans="1:6" ht="15.75" x14ac:dyDescent="0.25">
      <c r="A3436" s="25" t="s">
        <v>3193</v>
      </c>
      <c r="B3436" s="25" t="s">
        <v>61</v>
      </c>
      <c r="C3436" s="27">
        <v>4</v>
      </c>
      <c r="D3436" s="26">
        <v>1</v>
      </c>
      <c r="E3436" s="26">
        <v>2</v>
      </c>
      <c r="F3436" s="9">
        <v>13</v>
      </c>
    </row>
    <row r="3437" spans="1:6" ht="15.75" x14ac:dyDescent="0.25">
      <c r="A3437" s="25" t="s">
        <v>3194</v>
      </c>
      <c r="B3437" s="25" t="s">
        <v>64</v>
      </c>
      <c r="C3437" s="27">
        <v>5</v>
      </c>
      <c r="D3437" s="26">
        <v>3</v>
      </c>
      <c r="E3437" s="26">
        <v>39</v>
      </c>
      <c r="F3437" s="9">
        <v>37</v>
      </c>
    </row>
    <row r="3438" spans="1:6" ht="15.75" x14ac:dyDescent="0.25">
      <c r="A3438" s="25" t="s">
        <v>3195</v>
      </c>
      <c r="B3438" s="25" t="s">
        <v>61</v>
      </c>
      <c r="C3438" s="27">
        <v>0</v>
      </c>
      <c r="D3438" s="26">
        <v>8</v>
      </c>
      <c r="E3438" s="26">
        <v>226</v>
      </c>
      <c r="F3438" s="9">
        <v>2</v>
      </c>
    </row>
    <row r="3439" spans="1:6" ht="15.75" x14ac:dyDescent="0.25">
      <c r="A3439" s="25" t="s">
        <v>3196</v>
      </c>
      <c r="B3439" s="25" t="s">
        <v>61</v>
      </c>
      <c r="C3439" s="27">
        <v>8</v>
      </c>
      <c r="D3439" s="26">
        <v>15</v>
      </c>
      <c r="E3439" s="26">
        <v>3409</v>
      </c>
      <c r="F3439" s="9">
        <v>29</v>
      </c>
    </row>
    <row r="3440" spans="1:6" ht="15.75" x14ac:dyDescent="0.25">
      <c r="A3440" s="25" t="s">
        <v>3197</v>
      </c>
      <c r="B3440" s="25" t="s">
        <v>61</v>
      </c>
      <c r="C3440" s="27">
        <v>0</v>
      </c>
      <c r="D3440" s="26">
        <v>6</v>
      </c>
      <c r="E3440" s="26">
        <v>474</v>
      </c>
      <c r="F3440" s="9">
        <v>1</v>
      </c>
    </row>
    <row r="3441" spans="1:6" ht="15.75" x14ac:dyDescent="0.25">
      <c r="A3441" s="25" t="s">
        <v>3198</v>
      </c>
      <c r="B3441" s="25" t="s">
        <v>61</v>
      </c>
      <c r="C3441" s="27">
        <v>9</v>
      </c>
      <c r="D3441" s="26">
        <v>52</v>
      </c>
      <c r="E3441" s="26">
        <v>5282</v>
      </c>
      <c r="F3441" s="9">
        <v>9</v>
      </c>
    </row>
    <row r="3442" spans="1:6" ht="15.75" x14ac:dyDescent="0.25">
      <c r="A3442" s="25" t="s">
        <v>3199</v>
      </c>
      <c r="B3442" s="25" t="s">
        <v>61</v>
      </c>
      <c r="C3442" s="27">
        <v>0</v>
      </c>
      <c r="D3442" s="26">
        <v>13</v>
      </c>
      <c r="E3442" s="26">
        <v>134</v>
      </c>
      <c r="F3442" s="9">
        <v>4</v>
      </c>
    </row>
    <row r="3443" spans="1:6" ht="15.75" x14ac:dyDescent="0.25">
      <c r="A3443" s="25" t="s">
        <v>3200</v>
      </c>
      <c r="B3443" s="25" t="s">
        <v>61</v>
      </c>
      <c r="C3443" s="27">
        <v>30</v>
      </c>
      <c r="D3443" s="26">
        <v>13</v>
      </c>
      <c r="E3443" s="26">
        <v>1921</v>
      </c>
      <c r="F3443" s="9">
        <v>96</v>
      </c>
    </row>
    <row r="3444" spans="1:6" ht="15.75" x14ac:dyDescent="0.25">
      <c r="A3444" s="25" t="s">
        <v>1396</v>
      </c>
      <c r="B3444" s="25" t="s">
        <v>64</v>
      </c>
      <c r="C3444" s="27">
        <v>655</v>
      </c>
      <c r="D3444" s="26">
        <v>571</v>
      </c>
      <c r="E3444" s="26">
        <v>47515</v>
      </c>
      <c r="F3444" s="9">
        <v>902</v>
      </c>
    </row>
    <row r="3445" spans="1:6" ht="15.75" x14ac:dyDescent="0.25">
      <c r="A3445" s="25" t="s">
        <v>1397</v>
      </c>
      <c r="B3445" s="25" t="s">
        <v>64</v>
      </c>
      <c r="C3445" s="27">
        <v>106</v>
      </c>
      <c r="D3445" s="26">
        <v>36</v>
      </c>
      <c r="E3445" s="26">
        <v>1702</v>
      </c>
      <c r="F3445" s="9">
        <v>200</v>
      </c>
    </row>
    <row r="3446" spans="1:6" ht="15.75" x14ac:dyDescent="0.25">
      <c r="A3446" s="25" t="s">
        <v>3201</v>
      </c>
      <c r="B3446" s="25" t="s">
        <v>64</v>
      </c>
      <c r="C3446" s="27">
        <v>0</v>
      </c>
      <c r="D3446" s="26">
        <v>0</v>
      </c>
      <c r="E3446" s="26">
        <v>0</v>
      </c>
      <c r="F3446" s="9">
        <v>0</v>
      </c>
    </row>
    <row r="3447" spans="1:6" ht="15.75" x14ac:dyDescent="0.25">
      <c r="A3447" s="25" t="s">
        <v>1398</v>
      </c>
      <c r="B3447" s="25" t="s">
        <v>61</v>
      </c>
      <c r="C3447" s="27">
        <v>626</v>
      </c>
      <c r="D3447" s="26">
        <v>1509</v>
      </c>
      <c r="E3447" s="26">
        <v>45944</v>
      </c>
      <c r="F3447" s="9">
        <v>993</v>
      </c>
    </row>
    <row r="3448" spans="1:6" ht="15.75" x14ac:dyDescent="0.25">
      <c r="A3448" s="25" t="s">
        <v>1399</v>
      </c>
      <c r="B3448" s="25" t="s">
        <v>64</v>
      </c>
      <c r="C3448" s="27">
        <v>1566</v>
      </c>
      <c r="D3448" s="26">
        <v>1463</v>
      </c>
      <c r="E3448" s="26">
        <v>104518</v>
      </c>
      <c r="F3448" s="9">
        <v>2580</v>
      </c>
    </row>
    <row r="3449" spans="1:6" ht="15.75" x14ac:dyDescent="0.25">
      <c r="A3449" s="25" t="s">
        <v>3202</v>
      </c>
      <c r="B3449" s="25" t="s">
        <v>64</v>
      </c>
      <c r="C3449" s="27">
        <v>2</v>
      </c>
      <c r="D3449" s="26">
        <v>13</v>
      </c>
      <c r="E3449" s="26">
        <v>217</v>
      </c>
      <c r="F3449" s="9">
        <v>5</v>
      </c>
    </row>
    <row r="3450" spans="1:6" ht="15.75" x14ac:dyDescent="0.25">
      <c r="A3450" s="25" t="s">
        <v>3203</v>
      </c>
      <c r="B3450" s="25" t="s">
        <v>64</v>
      </c>
      <c r="C3450" s="27">
        <v>22</v>
      </c>
      <c r="D3450" s="26">
        <v>1</v>
      </c>
      <c r="E3450" s="26">
        <v>5</v>
      </c>
      <c r="F3450" s="9">
        <v>61</v>
      </c>
    </row>
    <row r="3451" spans="1:6" ht="15.75" x14ac:dyDescent="0.25">
      <c r="A3451" s="25" t="s">
        <v>1400</v>
      </c>
      <c r="B3451" s="25" t="s">
        <v>64</v>
      </c>
      <c r="C3451" s="27">
        <v>91</v>
      </c>
      <c r="D3451" s="26">
        <v>64</v>
      </c>
      <c r="E3451" s="26">
        <v>9800</v>
      </c>
      <c r="F3451" s="9">
        <v>192</v>
      </c>
    </row>
    <row r="3452" spans="1:6" ht="15.75" x14ac:dyDescent="0.25">
      <c r="A3452" s="25" t="s">
        <v>1401</v>
      </c>
      <c r="B3452" s="25" t="s">
        <v>61</v>
      </c>
      <c r="C3452" s="27">
        <v>92</v>
      </c>
      <c r="D3452" s="26">
        <v>513</v>
      </c>
      <c r="E3452" s="26">
        <v>443257</v>
      </c>
      <c r="F3452" s="9">
        <v>260</v>
      </c>
    </row>
    <row r="3453" spans="1:6" ht="15.75" x14ac:dyDescent="0.25">
      <c r="A3453" s="25" t="s">
        <v>1402</v>
      </c>
      <c r="B3453" s="25" t="s">
        <v>61</v>
      </c>
      <c r="C3453" s="27">
        <v>81</v>
      </c>
      <c r="D3453" s="26">
        <v>41</v>
      </c>
      <c r="E3453" s="26">
        <v>6147</v>
      </c>
      <c r="F3453" s="9">
        <v>361</v>
      </c>
    </row>
    <row r="3454" spans="1:6" ht="15.75" x14ac:dyDescent="0.25">
      <c r="A3454" s="25" t="s">
        <v>3204</v>
      </c>
      <c r="B3454" s="25" t="s">
        <v>64</v>
      </c>
      <c r="C3454" s="27">
        <v>33</v>
      </c>
      <c r="D3454" s="26">
        <v>60</v>
      </c>
      <c r="E3454" s="26">
        <v>3050</v>
      </c>
      <c r="F3454" s="9">
        <v>46</v>
      </c>
    </row>
    <row r="3455" spans="1:6" ht="15.75" x14ac:dyDescent="0.25">
      <c r="A3455" s="25" t="s">
        <v>1403</v>
      </c>
      <c r="B3455" s="25" t="s">
        <v>64</v>
      </c>
      <c r="C3455" s="27">
        <v>339</v>
      </c>
      <c r="D3455" s="26">
        <v>12</v>
      </c>
      <c r="E3455" s="26">
        <v>304</v>
      </c>
      <c r="F3455" s="9">
        <v>460</v>
      </c>
    </row>
    <row r="3456" spans="1:6" ht="15.75" x14ac:dyDescent="0.25">
      <c r="A3456" s="25" t="s">
        <v>3205</v>
      </c>
      <c r="B3456" s="25" t="s">
        <v>64</v>
      </c>
      <c r="C3456" s="27">
        <v>11</v>
      </c>
      <c r="D3456" s="26">
        <v>2</v>
      </c>
      <c r="E3456" s="26">
        <v>286</v>
      </c>
      <c r="F3456" s="9">
        <v>41</v>
      </c>
    </row>
    <row r="3457" spans="1:6" ht="15.75" x14ac:dyDescent="0.25">
      <c r="A3457" s="25" t="s">
        <v>3206</v>
      </c>
      <c r="B3457" s="25" t="s">
        <v>64</v>
      </c>
      <c r="C3457" s="27">
        <v>53</v>
      </c>
      <c r="D3457" s="26">
        <v>18</v>
      </c>
      <c r="E3457" s="26">
        <v>1111</v>
      </c>
      <c r="F3457" s="9">
        <v>71</v>
      </c>
    </row>
    <row r="3458" spans="1:6" ht="15.75" x14ac:dyDescent="0.25">
      <c r="A3458" s="25" t="s">
        <v>3207</v>
      </c>
      <c r="B3458" s="25" t="s">
        <v>61</v>
      </c>
      <c r="C3458" s="27">
        <v>20</v>
      </c>
      <c r="D3458" s="26">
        <v>34</v>
      </c>
      <c r="E3458" s="26">
        <v>900</v>
      </c>
      <c r="F3458" s="9">
        <v>33</v>
      </c>
    </row>
    <row r="3459" spans="1:6" ht="15.75" x14ac:dyDescent="0.25">
      <c r="A3459" s="25" t="s">
        <v>1404</v>
      </c>
      <c r="B3459" s="25" t="s">
        <v>64</v>
      </c>
      <c r="C3459" s="27">
        <v>127</v>
      </c>
      <c r="D3459" s="26">
        <v>45</v>
      </c>
      <c r="E3459" s="26">
        <v>7851</v>
      </c>
      <c r="F3459" s="9">
        <v>185</v>
      </c>
    </row>
    <row r="3460" spans="1:6" ht="15.75" x14ac:dyDescent="0.25">
      <c r="A3460" s="25" t="s">
        <v>1405</v>
      </c>
      <c r="B3460" s="25" t="s">
        <v>64</v>
      </c>
      <c r="C3460" s="27">
        <v>1291</v>
      </c>
      <c r="D3460" s="26">
        <v>669</v>
      </c>
      <c r="E3460" s="26">
        <v>80573</v>
      </c>
      <c r="F3460" s="9">
        <v>15064</v>
      </c>
    </row>
    <row r="3461" spans="1:6" ht="15.75" x14ac:dyDescent="0.25">
      <c r="A3461" s="25" t="s">
        <v>1406</v>
      </c>
      <c r="B3461" s="25" t="s">
        <v>64</v>
      </c>
      <c r="C3461" s="27">
        <v>1550</v>
      </c>
      <c r="D3461" s="26">
        <v>62</v>
      </c>
      <c r="E3461" s="26">
        <v>14937</v>
      </c>
      <c r="F3461" s="9">
        <v>1812</v>
      </c>
    </row>
    <row r="3462" spans="1:6" ht="15.75" x14ac:dyDescent="0.25">
      <c r="A3462" s="25" t="s">
        <v>1407</v>
      </c>
      <c r="B3462" s="25" t="s">
        <v>64</v>
      </c>
      <c r="C3462" s="27">
        <v>220</v>
      </c>
      <c r="D3462" s="26">
        <v>86</v>
      </c>
      <c r="E3462" s="26">
        <v>5259</v>
      </c>
      <c r="F3462" s="9">
        <v>416</v>
      </c>
    </row>
    <row r="3463" spans="1:6" ht="15.75" x14ac:dyDescent="0.25">
      <c r="A3463" s="25" t="s">
        <v>3208</v>
      </c>
      <c r="B3463" s="25" t="s">
        <v>64</v>
      </c>
      <c r="C3463" s="27">
        <v>0</v>
      </c>
      <c r="D3463" s="26">
        <v>2</v>
      </c>
      <c r="E3463" s="26">
        <v>16</v>
      </c>
      <c r="F3463" s="9">
        <v>13</v>
      </c>
    </row>
    <row r="3464" spans="1:6" ht="15.75" x14ac:dyDescent="0.25">
      <c r="A3464" s="25" t="s">
        <v>1408</v>
      </c>
      <c r="B3464" s="25" t="s">
        <v>64</v>
      </c>
      <c r="C3464" s="27">
        <v>244</v>
      </c>
      <c r="D3464" s="26">
        <v>23</v>
      </c>
      <c r="E3464" s="26">
        <v>5272</v>
      </c>
      <c r="F3464" s="9">
        <v>672</v>
      </c>
    </row>
    <row r="3465" spans="1:6" ht="15.75" x14ac:dyDescent="0.25">
      <c r="A3465" s="25" t="s">
        <v>3209</v>
      </c>
      <c r="B3465" s="25" t="s">
        <v>61</v>
      </c>
      <c r="C3465" s="27">
        <v>17</v>
      </c>
      <c r="D3465" s="26">
        <v>64</v>
      </c>
      <c r="E3465" s="26">
        <v>3036</v>
      </c>
      <c r="F3465" s="9">
        <v>65</v>
      </c>
    </row>
    <row r="3466" spans="1:6" ht="15.75" x14ac:dyDescent="0.25">
      <c r="A3466" s="25" t="s">
        <v>3210</v>
      </c>
      <c r="B3466" s="25" t="s">
        <v>61</v>
      </c>
      <c r="C3466" s="27">
        <v>0</v>
      </c>
      <c r="D3466" s="26">
        <v>0</v>
      </c>
      <c r="E3466" s="26">
        <v>0</v>
      </c>
      <c r="F3466" s="9">
        <v>0</v>
      </c>
    </row>
    <row r="3467" spans="1:6" ht="15.75" x14ac:dyDescent="0.25">
      <c r="A3467" s="25" t="s">
        <v>1409</v>
      </c>
      <c r="B3467" s="25" t="s">
        <v>64</v>
      </c>
      <c r="C3467" s="27">
        <v>54</v>
      </c>
      <c r="D3467" s="26">
        <v>1</v>
      </c>
      <c r="E3467" s="26">
        <v>4</v>
      </c>
      <c r="F3467" s="9">
        <v>1026</v>
      </c>
    </row>
    <row r="3468" spans="1:6" ht="15.75" x14ac:dyDescent="0.25">
      <c r="A3468" s="25" t="s">
        <v>3211</v>
      </c>
      <c r="B3468" s="25" t="s">
        <v>61</v>
      </c>
      <c r="C3468" s="27">
        <v>13</v>
      </c>
      <c r="D3468" s="26">
        <v>29</v>
      </c>
      <c r="E3468" s="26">
        <v>2356</v>
      </c>
      <c r="F3468" s="9">
        <v>49</v>
      </c>
    </row>
    <row r="3469" spans="1:6" ht="15.75" x14ac:dyDescent="0.25">
      <c r="A3469" s="25" t="s">
        <v>1410</v>
      </c>
      <c r="B3469" s="25" t="s">
        <v>64</v>
      </c>
      <c r="C3469" s="27">
        <v>81</v>
      </c>
      <c r="D3469" s="26">
        <v>1</v>
      </c>
      <c r="E3469" s="26">
        <v>4</v>
      </c>
      <c r="F3469" s="9">
        <v>122</v>
      </c>
    </row>
    <row r="3470" spans="1:6" ht="15.75" x14ac:dyDescent="0.25">
      <c r="A3470" s="25" t="s">
        <v>3212</v>
      </c>
      <c r="B3470" s="25" t="s">
        <v>64</v>
      </c>
      <c r="C3470" s="27">
        <v>5</v>
      </c>
      <c r="D3470" s="26">
        <v>1</v>
      </c>
      <c r="E3470" s="26">
        <v>2</v>
      </c>
      <c r="F3470" s="9">
        <v>24</v>
      </c>
    </row>
    <row r="3471" spans="1:6" ht="15.75" x14ac:dyDescent="0.25">
      <c r="A3471" s="25" t="s">
        <v>1411</v>
      </c>
      <c r="B3471" s="25" t="s">
        <v>64</v>
      </c>
      <c r="C3471" s="27">
        <v>1286</v>
      </c>
      <c r="D3471" s="26">
        <v>126</v>
      </c>
      <c r="E3471" s="26">
        <v>42440</v>
      </c>
      <c r="F3471" s="9">
        <v>1856</v>
      </c>
    </row>
    <row r="3472" spans="1:6" ht="15.75" x14ac:dyDescent="0.25">
      <c r="A3472" s="25" t="s">
        <v>3213</v>
      </c>
      <c r="B3472" s="25" t="s">
        <v>64</v>
      </c>
      <c r="C3472" s="27">
        <v>7</v>
      </c>
      <c r="D3472" s="26">
        <v>5</v>
      </c>
      <c r="E3472" s="26">
        <v>1643</v>
      </c>
      <c r="F3472" s="9">
        <v>46</v>
      </c>
    </row>
    <row r="3473" spans="1:6" ht="15.75" x14ac:dyDescent="0.25">
      <c r="A3473" s="25" t="s">
        <v>3214</v>
      </c>
      <c r="B3473" s="25" t="s">
        <v>64</v>
      </c>
      <c r="C3473" s="27">
        <v>135</v>
      </c>
      <c r="D3473" s="26">
        <v>33</v>
      </c>
      <c r="E3473" s="26">
        <v>3801</v>
      </c>
      <c r="F3473" s="9">
        <v>214</v>
      </c>
    </row>
    <row r="3474" spans="1:6" ht="15.75" x14ac:dyDescent="0.25">
      <c r="A3474" s="25" t="s">
        <v>3215</v>
      </c>
      <c r="B3474" s="25" t="s">
        <v>64</v>
      </c>
      <c r="C3474" s="27">
        <v>35</v>
      </c>
      <c r="D3474" s="26">
        <v>3</v>
      </c>
      <c r="E3474" s="26">
        <v>62</v>
      </c>
      <c r="F3474" s="9">
        <v>84</v>
      </c>
    </row>
    <row r="3475" spans="1:6" ht="15.75" x14ac:dyDescent="0.25">
      <c r="A3475" s="25" t="s">
        <v>1412</v>
      </c>
      <c r="B3475" s="25" t="s">
        <v>64</v>
      </c>
      <c r="C3475" s="27">
        <v>839</v>
      </c>
      <c r="D3475" s="26">
        <v>162</v>
      </c>
      <c r="E3475" s="26">
        <v>10199</v>
      </c>
      <c r="F3475" s="9">
        <v>1398</v>
      </c>
    </row>
    <row r="3476" spans="1:6" ht="15.75" x14ac:dyDescent="0.25">
      <c r="A3476" s="25" t="s">
        <v>3216</v>
      </c>
      <c r="B3476" s="25" t="s">
        <v>61</v>
      </c>
      <c r="C3476" s="27">
        <v>0</v>
      </c>
      <c r="D3476" s="26">
        <v>10</v>
      </c>
      <c r="E3476" s="26">
        <v>81</v>
      </c>
      <c r="F3476" s="9">
        <v>8</v>
      </c>
    </row>
    <row r="3477" spans="1:6" ht="15.75" x14ac:dyDescent="0.25">
      <c r="A3477" s="25" t="s">
        <v>1413</v>
      </c>
      <c r="B3477" s="25" t="s">
        <v>64</v>
      </c>
      <c r="C3477" s="27">
        <v>137</v>
      </c>
      <c r="D3477" s="26">
        <v>48</v>
      </c>
      <c r="E3477" s="26">
        <v>4520</v>
      </c>
      <c r="F3477" s="9">
        <v>249</v>
      </c>
    </row>
    <row r="3478" spans="1:6" ht="15.75" x14ac:dyDescent="0.25">
      <c r="A3478" s="25" t="s">
        <v>1414</v>
      </c>
      <c r="B3478" s="25" t="s">
        <v>64</v>
      </c>
      <c r="C3478" s="27">
        <v>56</v>
      </c>
      <c r="D3478" s="26">
        <v>37</v>
      </c>
      <c r="E3478" s="26">
        <v>955</v>
      </c>
      <c r="F3478" s="9">
        <v>106</v>
      </c>
    </row>
    <row r="3479" spans="1:6" ht="15.75" x14ac:dyDescent="0.25">
      <c r="A3479" s="25" t="s">
        <v>3217</v>
      </c>
      <c r="B3479" s="25" t="s">
        <v>64</v>
      </c>
      <c r="C3479" s="27">
        <v>14</v>
      </c>
      <c r="D3479" s="26">
        <v>8</v>
      </c>
      <c r="E3479" s="26">
        <v>857</v>
      </c>
      <c r="F3479" s="9">
        <v>20</v>
      </c>
    </row>
    <row r="3480" spans="1:6" ht="15.75" x14ac:dyDescent="0.25">
      <c r="A3480" s="25" t="s">
        <v>1415</v>
      </c>
      <c r="B3480" s="25" t="s">
        <v>64</v>
      </c>
      <c r="C3480" s="27">
        <v>374</v>
      </c>
      <c r="D3480" s="26">
        <v>28</v>
      </c>
      <c r="E3480" s="26">
        <v>1552</v>
      </c>
      <c r="F3480" s="9">
        <v>446</v>
      </c>
    </row>
    <row r="3481" spans="1:6" ht="15.75" x14ac:dyDescent="0.25">
      <c r="A3481" s="25" t="s">
        <v>3218</v>
      </c>
      <c r="B3481" s="25" t="s">
        <v>61</v>
      </c>
      <c r="C3481" s="27">
        <v>0</v>
      </c>
      <c r="D3481" s="26">
        <v>16</v>
      </c>
      <c r="E3481" s="26">
        <v>493</v>
      </c>
      <c r="F3481" s="9">
        <v>1</v>
      </c>
    </row>
    <row r="3482" spans="1:6" ht="15.75" x14ac:dyDescent="0.25">
      <c r="A3482" s="25" t="s">
        <v>3219</v>
      </c>
      <c r="B3482" s="25" t="s">
        <v>64</v>
      </c>
      <c r="C3482" s="27">
        <v>5</v>
      </c>
      <c r="D3482" s="26">
        <v>13</v>
      </c>
      <c r="E3482" s="26">
        <v>1363</v>
      </c>
      <c r="F3482" s="9">
        <v>99</v>
      </c>
    </row>
    <row r="3483" spans="1:6" ht="15.75" x14ac:dyDescent="0.25">
      <c r="A3483" s="25" t="s">
        <v>1416</v>
      </c>
      <c r="B3483" s="25" t="s">
        <v>61</v>
      </c>
      <c r="C3483" s="27">
        <v>537</v>
      </c>
      <c r="D3483" s="26">
        <v>1061</v>
      </c>
      <c r="E3483" s="26">
        <v>102935</v>
      </c>
      <c r="F3483" s="9">
        <v>629</v>
      </c>
    </row>
    <row r="3484" spans="1:6" ht="15.75" x14ac:dyDescent="0.25">
      <c r="A3484" s="25" t="s">
        <v>1417</v>
      </c>
      <c r="B3484" s="25" t="s">
        <v>64</v>
      </c>
      <c r="C3484" s="27">
        <v>169</v>
      </c>
      <c r="D3484" s="26">
        <v>17</v>
      </c>
      <c r="E3484" s="26">
        <v>1567</v>
      </c>
      <c r="F3484" s="9">
        <v>255</v>
      </c>
    </row>
    <row r="3485" spans="1:6" ht="15.75" x14ac:dyDescent="0.25">
      <c r="A3485" s="25" t="s">
        <v>1418</v>
      </c>
      <c r="B3485" s="25" t="s">
        <v>61</v>
      </c>
      <c r="C3485" s="27">
        <v>490</v>
      </c>
      <c r="D3485" s="26">
        <v>782</v>
      </c>
      <c r="E3485" s="26">
        <v>39407</v>
      </c>
      <c r="F3485" s="9">
        <v>606</v>
      </c>
    </row>
    <row r="3486" spans="1:6" ht="15.75" x14ac:dyDescent="0.25">
      <c r="A3486" s="25" t="s">
        <v>3220</v>
      </c>
      <c r="B3486" s="25" t="s">
        <v>64</v>
      </c>
      <c r="C3486" s="27">
        <v>16</v>
      </c>
      <c r="D3486" s="26">
        <v>31</v>
      </c>
      <c r="E3486" s="26">
        <v>4132</v>
      </c>
      <c r="F3486" s="9">
        <v>20</v>
      </c>
    </row>
    <row r="3487" spans="1:6" ht="15.75" x14ac:dyDescent="0.25">
      <c r="A3487" s="25" t="s">
        <v>3221</v>
      </c>
      <c r="B3487" s="25" t="s">
        <v>64</v>
      </c>
      <c r="C3487" s="27">
        <v>4</v>
      </c>
      <c r="D3487" s="26">
        <v>24</v>
      </c>
      <c r="E3487" s="26">
        <v>5289</v>
      </c>
      <c r="F3487" s="9">
        <v>12</v>
      </c>
    </row>
    <row r="3488" spans="1:6" ht="15.75" x14ac:dyDescent="0.25">
      <c r="A3488" s="25" t="s">
        <v>3222</v>
      </c>
      <c r="B3488" s="25" t="s">
        <v>64</v>
      </c>
      <c r="C3488" s="27">
        <v>24</v>
      </c>
      <c r="D3488" s="26">
        <v>2</v>
      </c>
      <c r="E3488" s="26">
        <v>96</v>
      </c>
      <c r="F3488" s="9">
        <v>25</v>
      </c>
    </row>
    <row r="3489" spans="1:6" ht="15.75" x14ac:dyDescent="0.25">
      <c r="A3489" s="25" t="s">
        <v>1419</v>
      </c>
      <c r="B3489" s="25" t="s">
        <v>64</v>
      </c>
      <c r="C3489" s="27">
        <v>665</v>
      </c>
      <c r="D3489" s="26">
        <v>352</v>
      </c>
      <c r="E3489" s="26">
        <v>22833</v>
      </c>
      <c r="F3489" s="9">
        <v>917</v>
      </c>
    </row>
    <row r="3490" spans="1:6" ht="15.75" x14ac:dyDescent="0.25">
      <c r="A3490" s="25" t="s">
        <v>3223</v>
      </c>
      <c r="B3490" s="25" t="s">
        <v>64</v>
      </c>
      <c r="C3490" s="27">
        <v>8</v>
      </c>
      <c r="D3490" s="26">
        <v>0</v>
      </c>
      <c r="E3490" s="26">
        <v>0</v>
      </c>
      <c r="F3490" s="9">
        <v>21</v>
      </c>
    </row>
    <row r="3491" spans="1:6" ht="15.75" x14ac:dyDescent="0.25">
      <c r="A3491" s="25" t="s">
        <v>1420</v>
      </c>
      <c r="B3491" s="25" t="s">
        <v>64</v>
      </c>
      <c r="C3491" s="27">
        <v>37</v>
      </c>
      <c r="D3491" s="26">
        <v>7</v>
      </c>
      <c r="E3491" s="26">
        <v>695</v>
      </c>
      <c r="F3491" s="9">
        <v>141</v>
      </c>
    </row>
    <row r="3492" spans="1:6" ht="15.75" x14ac:dyDescent="0.25">
      <c r="A3492" s="25" t="s">
        <v>1421</v>
      </c>
      <c r="B3492" s="25" t="s">
        <v>64</v>
      </c>
      <c r="C3492" s="27">
        <v>10</v>
      </c>
      <c r="D3492" s="26">
        <v>2</v>
      </c>
      <c r="E3492" s="26">
        <v>207</v>
      </c>
      <c r="F3492" s="9">
        <v>117</v>
      </c>
    </row>
    <row r="3493" spans="1:6" ht="15.75" x14ac:dyDescent="0.25">
      <c r="A3493" s="25" t="s">
        <v>1422</v>
      </c>
      <c r="B3493" s="25" t="s">
        <v>64</v>
      </c>
      <c r="C3493" s="27">
        <v>19</v>
      </c>
      <c r="D3493" s="26">
        <v>50</v>
      </c>
      <c r="E3493" s="26">
        <v>3219</v>
      </c>
      <c r="F3493" s="9">
        <v>417</v>
      </c>
    </row>
    <row r="3494" spans="1:6" ht="15.75" x14ac:dyDescent="0.25">
      <c r="A3494" s="25" t="s">
        <v>3224</v>
      </c>
      <c r="B3494" s="25" t="s">
        <v>64</v>
      </c>
      <c r="C3494" s="27">
        <v>58</v>
      </c>
      <c r="D3494" s="26">
        <v>12</v>
      </c>
      <c r="E3494" s="26">
        <v>3089</v>
      </c>
      <c r="F3494" s="9">
        <v>68</v>
      </c>
    </row>
    <row r="3495" spans="1:6" ht="15.75" x14ac:dyDescent="0.25">
      <c r="A3495" s="25" t="s">
        <v>3225</v>
      </c>
      <c r="B3495" s="25" t="s">
        <v>64</v>
      </c>
      <c r="C3495" s="27">
        <v>62</v>
      </c>
      <c r="D3495" s="26">
        <v>4</v>
      </c>
      <c r="E3495" s="26">
        <v>144</v>
      </c>
      <c r="F3495" s="9">
        <v>95</v>
      </c>
    </row>
    <row r="3496" spans="1:6" ht="15.75" x14ac:dyDescent="0.25">
      <c r="A3496" s="25" t="s">
        <v>1423</v>
      </c>
      <c r="B3496" s="25" t="s">
        <v>64</v>
      </c>
      <c r="C3496" s="27">
        <v>487</v>
      </c>
      <c r="D3496" s="26">
        <v>177</v>
      </c>
      <c r="E3496" s="26">
        <v>22987</v>
      </c>
      <c r="F3496" s="9">
        <v>709</v>
      </c>
    </row>
    <row r="3497" spans="1:6" ht="15.75" x14ac:dyDescent="0.25">
      <c r="A3497" s="25" t="s">
        <v>1424</v>
      </c>
      <c r="B3497" s="25" t="s">
        <v>64</v>
      </c>
      <c r="C3497" s="27">
        <v>5265</v>
      </c>
      <c r="D3497" s="26">
        <v>4321</v>
      </c>
      <c r="E3497" s="26">
        <v>231398</v>
      </c>
      <c r="F3497" s="9">
        <v>8827</v>
      </c>
    </row>
    <row r="3498" spans="1:6" ht="15.75" x14ac:dyDescent="0.25">
      <c r="A3498" s="25" t="s">
        <v>3226</v>
      </c>
      <c r="B3498" s="25" t="s">
        <v>64</v>
      </c>
      <c r="C3498" s="27">
        <v>0</v>
      </c>
      <c r="D3498" s="26">
        <v>0</v>
      </c>
      <c r="E3498" s="26">
        <v>0</v>
      </c>
      <c r="F3498" s="9">
        <v>31</v>
      </c>
    </row>
    <row r="3499" spans="1:6" ht="15.75" x14ac:dyDescent="0.25">
      <c r="A3499" s="25" t="s">
        <v>3227</v>
      </c>
      <c r="B3499" s="25" t="s">
        <v>64</v>
      </c>
      <c r="C3499" s="27">
        <v>0</v>
      </c>
      <c r="D3499" s="26">
        <v>1</v>
      </c>
      <c r="E3499" s="26">
        <v>20</v>
      </c>
      <c r="F3499" s="9">
        <v>11</v>
      </c>
    </row>
    <row r="3500" spans="1:6" ht="15.75" x14ac:dyDescent="0.25">
      <c r="A3500" s="25" t="s">
        <v>1425</v>
      </c>
      <c r="B3500" s="25" t="s">
        <v>61</v>
      </c>
      <c r="C3500" s="27">
        <v>145</v>
      </c>
      <c r="D3500" s="26">
        <v>200</v>
      </c>
      <c r="E3500" s="26">
        <v>15749</v>
      </c>
      <c r="F3500" s="9">
        <v>257</v>
      </c>
    </row>
    <row r="3501" spans="1:6" ht="15.75" x14ac:dyDescent="0.25">
      <c r="A3501" s="25" t="s">
        <v>1426</v>
      </c>
      <c r="B3501" s="25" t="s">
        <v>64</v>
      </c>
      <c r="C3501" s="27">
        <v>1567</v>
      </c>
      <c r="D3501" s="26">
        <v>95</v>
      </c>
      <c r="E3501" s="26">
        <v>4015</v>
      </c>
      <c r="F3501" s="9">
        <v>2412</v>
      </c>
    </row>
    <row r="3502" spans="1:6" ht="15.75" x14ac:dyDescent="0.25">
      <c r="A3502" s="25" t="s">
        <v>3228</v>
      </c>
      <c r="B3502" s="25" t="s">
        <v>64</v>
      </c>
      <c r="C3502" s="27">
        <v>54</v>
      </c>
      <c r="D3502" s="26">
        <v>163</v>
      </c>
      <c r="E3502" s="26">
        <v>16816</v>
      </c>
      <c r="F3502" s="9">
        <v>210</v>
      </c>
    </row>
    <row r="3503" spans="1:6" ht="15.75" x14ac:dyDescent="0.25">
      <c r="A3503" s="25" t="s">
        <v>1427</v>
      </c>
      <c r="B3503" s="25" t="s">
        <v>61</v>
      </c>
      <c r="C3503" s="27">
        <v>330</v>
      </c>
      <c r="D3503" s="26">
        <v>107</v>
      </c>
      <c r="E3503" s="26">
        <v>14009</v>
      </c>
      <c r="F3503" s="9">
        <v>503</v>
      </c>
    </row>
    <row r="3504" spans="1:6" ht="15.75" x14ac:dyDescent="0.25">
      <c r="A3504" s="25" t="s">
        <v>3229</v>
      </c>
      <c r="B3504" s="25" t="s">
        <v>64</v>
      </c>
      <c r="C3504" s="27">
        <v>57</v>
      </c>
      <c r="D3504" s="26">
        <v>0</v>
      </c>
      <c r="E3504" s="26">
        <v>0</v>
      </c>
      <c r="F3504" s="9">
        <v>98</v>
      </c>
    </row>
    <row r="3505" spans="1:6" ht="15.75" x14ac:dyDescent="0.25">
      <c r="A3505" s="25" t="s">
        <v>3230</v>
      </c>
      <c r="B3505" s="25" t="s">
        <v>61</v>
      </c>
      <c r="C3505" s="27">
        <v>10</v>
      </c>
      <c r="D3505" s="26">
        <v>31</v>
      </c>
      <c r="E3505" s="26">
        <v>2891</v>
      </c>
      <c r="F3505" s="9">
        <v>17</v>
      </c>
    </row>
    <row r="3506" spans="1:6" ht="15.75" x14ac:dyDescent="0.25">
      <c r="A3506" s="25" t="s">
        <v>1428</v>
      </c>
      <c r="B3506" s="25" t="s">
        <v>61</v>
      </c>
      <c r="C3506" s="27">
        <v>417</v>
      </c>
      <c r="D3506" s="26">
        <v>348</v>
      </c>
      <c r="E3506" s="26">
        <v>33706</v>
      </c>
      <c r="F3506" s="9">
        <v>537</v>
      </c>
    </row>
    <row r="3507" spans="1:6" ht="15.75" x14ac:dyDescent="0.25">
      <c r="A3507" s="25" t="s">
        <v>3231</v>
      </c>
      <c r="B3507" s="25" t="s">
        <v>64</v>
      </c>
      <c r="C3507" s="27">
        <v>9</v>
      </c>
      <c r="D3507" s="26">
        <v>5</v>
      </c>
      <c r="E3507" s="26">
        <v>148</v>
      </c>
      <c r="F3507" s="9">
        <v>27</v>
      </c>
    </row>
    <row r="3508" spans="1:6" ht="15.75" x14ac:dyDescent="0.25">
      <c r="A3508" s="25" t="s">
        <v>1429</v>
      </c>
      <c r="B3508" s="25" t="s">
        <v>61</v>
      </c>
      <c r="C3508" s="27">
        <v>70</v>
      </c>
      <c r="D3508" s="26">
        <v>167</v>
      </c>
      <c r="E3508" s="26">
        <v>18536</v>
      </c>
      <c r="F3508" s="9">
        <v>146</v>
      </c>
    </row>
    <row r="3509" spans="1:6" ht="15.75" x14ac:dyDescent="0.25">
      <c r="A3509" s="25" t="s">
        <v>1430</v>
      </c>
      <c r="B3509" s="25" t="s">
        <v>64</v>
      </c>
      <c r="C3509" s="27">
        <v>116</v>
      </c>
      <c r="D3509" s="26">
        <v>26</v>
      </c>
      <c r="E3509" s="26">
        <v>880</v>
      </c>
      <c r="F3509" s="9">
        <v>273</v>
      </c>
    </row>
    <row r="3510" spans="1:6" ht="15.75" x14ac:dyDescent="0.25">
      <c r="A3510" s="25" t="s">
        <v>3232</v>
      </c>
      <c r="B3510" s="25" t="s">
        <v>64</v>
      </c>
      <c r="C3510" s="27">
        <v>9</v>
      </c>
      <c r="D3510" s="26">
        <v>27</v>
      </c>
      <c r="E3510" s="26">
        <v>5759</v>
      </c>
      <c r="F3510" s="9">
        <v>13</v>
      </c>
    </row>
    <row r="3511" spans="1:6" ht="15.75" x14ac:dyDescent="0.25">
      <c r="A3511" s="25" t="s">
        <v>3233</v>
      </c>
      <c r="B3511" s="25" t="s">
        <v>61</v>
      </c>
      <c r="C3511" s="27">
        <v>28</v>
      </c>
      <c r="D3511" s="26">
        <v>4</v>
      </c>
      <c r="E3511" s="26">
        <v>47</v>
      </c>
      <c r="F3511" s="9">
        <v>65</v>
      </c>
    </row>
    <row r="3512" spans="1:6" ht="15.75" x14ac:dyDescent="0.25">
      <c r="A3512" s="25" t="s">
        <v>1431</v>
      </c>
      <c r="B3512" s="25" t="s">
        <v>61</v>
      </c>
      <c r="C3512" s="27">
        <v>65</v>
      </c>
      <c r="D3512" s="26">
        <v>53</v>
      </c>
      <c r="E3512" s="26">
        <v>3031</v>
      </c>
      <c r="F3512" s="9">
        <v>187</v>
      </c>
    </row>
    <row r="3513" spans="1:6" ht="15.75" x14ac:dyDescent="0.25">
      <c r="A3513" s="25" t="s">
        <v>1432</v>
      </c>
      <c r="B3513" s="25" t="s">
        <v>61</v>
      </c>
      <c r="C3513" s="27">
        <v>412</v>
      </c>
      <c r="D3513" s="26">
        <v>734</v>
      </c>
      <c r="E3513" s="26">
        <v>57793</v>
      </c>
      <c r="F3513" s="9">
        <v>618</v>
      </c>
    </row>
    <row r="3514" spans="1:6" ht="15.75" x14ac:dyDescent="0.25">
      <c r="A3514" s="25" t="s">
        <v>1433</v>
      </c>
      <c r="B3514" s="25" t="s">
        <v>61</v>
      </c>
      <c r="C3514" s="27">
        <v>104</v>
      </c>
      <c r="D3514" s="26">
        <v>107</v>
      </c>
      <c r="E3514" s="26">
        <v>12076</v>
      </c>
      <c r="F3514" s="9">
        <v>307</v>
      </c>
    </row>
    <row r="3515" spans="1:6" ht="15.75" x14ac:dyDescent="0.25">
      <c r="A3515" s="25" t="s">
        <v>3234</v>
      </c>
      <c r="B3515" s="25" t="s">
        <v>64</v>
      </c>
      <c r="C3515" s="27">
        <v>34</v>
      </c>
      <c r="D3515" s="26">
        <v>5</v>
      </c>
      <c r="E3515" s="26">
        <v>691</v>
      </c>
      <c r="F3515" s="9">
        <v>62</v>
      </c>
    </row>
    <row r="3516" spans="1:6" ht="15.75" x14ac:dyDescent="0.25">
      <c r="A3516" s="25" t="s">
        <v>3235</v>
      </c>
      <c r="B3516" s="25" t="s">
        <v>61</v>
      </c>
      <c r="C3516" s="27">
        <v>32</v>
      </c>
      <c r="D3516" s="26">
        <v>68</v>
      </c>
      <c r="E3516" s="26">
        <v>7527</v>
      </c>
      <c r="F3516" s="9">
        <v>51</v>
      </c>
    </row>
    <row r="3517" spans="1:6" ht="15.75" x14ac:dyDescent="0.25">
      <c r="A3517" s="25" t="s">
        <v>1434</v>
      </c>
      <c r="B3517" s="25" t="s">
        <v>61</v>
      </c>
      <c r="C3517" s="27">
        <v>43</v>
      </c>
      <c r="D3517" s="26">
        <v>25</v>
      </c>
      <c r="E3517" s="26">
        <v>2214</v>
      </c>
      <c r="F3517" s="9">
        <v>164</v>
      </c>
    </row>
    <row r="3518" spans="1:6" ht="15.75" x14ac:dyDescent="0.25">
      <c r="A3518" s="25" t="s">
        <v>1435</v>
      </c>
      <c r="B3518" s="25" t="s">
        <v>64</v>
      </c>
      <c r="C3518" s="27">
        <v>453</v>
      </c>
      <c r="D3518" s="26">
        <v>118</v>
      </c>
      <c r="E3518" s="26">
        <v>13268</v>
      </c>
      <c r="F3518" s="9">
        <v>680</v>
      </c>
    </row>
    <row r="3519" spans="1:6" ht="15.75" x14ac:dyDescent="0.25">
      <c r="A3519" s="25" t="s">
        <v>3236</v>
      </c>
      <c r="B3519" s="25" t="s">
        <v>64</v>
      </c>
      <c r="C3519" s="27">
        <v>13</v>
      </c>
      <c r="D3519" s="26">
        <v>10</v>
      </c>
      <c r="E3519" s="26">
        <v>907</v>
      </c>
      <c r="F3519" s="9">
        <v>49</v>
      </c>
    </row>
    <row r="3520" spans="1:6" ht="15.75" x14ac:dyDescent="0.25">
      <c r="A3520" s="25" t="s">
        <v>1436</v>
      </c>
      <c r="B3520" s="25" t="s">
        <v>64</v>
      </c>
      <c r="C3520" s="27">
        <v>70</v>
      </c>
      <c r="D3520" s="26">
        <v>6</v>
      </c>
      <c r="E3520" s="26">
        <v>186</v>
      </c>
      <c r="F3520" s="9">
        <v>131</v>
      </c>
    </row>
    <row r="3521" spans="1:6" ht="15.75" x14ac:dyDescent="0.25">
      <c r="A3521" s="25" t="s">
        <v>1437</v>
      </c>
      <c r="B3521" s="25" t="s">
        <v>64</v>
      </c>
      <c r="C3521" s="27">
        <v>76</v>
      </c>
      <c r="D3521" s="26">
        <v>33</v>
      </c>
      <c r="E3521" s="26">
        <v>4835</v>
      </c>
      <c r="F3521" s="9">
        <v>239</v>
      </c>
    </row>
    <row r="3522" spans="1:6" ht="15.75" x14ac:dyDescent="0.25">
      <c r="A3522" s="25" t="s">
        <v>1438</v>
      </c>
      <c r="B3522" s="25" t="s">
        <v>61</v>
      </c>
      <c r="C3522" s="27">
        <v>37</v>
      </c>
      <c r="D3522" s="26">
        <v>60</v>
      </c>
      <c r="E3522" s="26">
        <v>7079</v>
      </c>
      <c r="F3522" s="9">
        <v>543</v>
      </c>
    </row>
    <row r="3523" spans="1:6" ht="15.75" x14ac:dyDescent="0.25">
      <c r="A3523" s="25" t="s">
        <v>1439</v>
      </c>
      <c r="B3523" s="25" t="s">
        <v>64</v>
      </c>
      <c r="C3523" s="27">
        <v>36</v>
      </c>
      <c r="D3523" s="26">
        <v>162</v>
      </c>
      <c r="E3523" s="26">
        <v>5705</v>
      </c>
      <c r="F3523" s="9">
        <v>120</v>
      </c>
    </row>
    <row r="3524" spans="1:6" ht="15.75" x14ac:dyDescent="0.25">
      <c r="A3524" s="25" t="s">
        <v>3237</v>
      </c>
      <c r="B3524" s="25" t="s">
        <v>64</v>
      </c>
      <c r="C3524" s="27">
        <v>0</v>
      </c>
      <c r="D3524" s="26">
        <v>3</v>
      </c>
      <c r="E3524" s="26">
        <v>524</v>
      </c>
      <c r="F3524" s="9">
        <v>5</v>
      </c>
    </row>
    <row r="3525" spans="1:6" ht="15.75" x14ac:dyDescent="0.25">
      <c r="A3525" s="25" t="s">
        <v>3238</v>
      </c>
      <c r="B3525" s="25" t="s">
        <v>64</v>
      </c>
      <c r="C3525" s="27">
        <v>0</v>
      </c>
      <c r="D3525" s="26">
        <v>5</v>
      </c>
      <c r="E3525" s="26">
        <v>668</v>
      </c>
      <c r="F3525" s="9">
        <v>9</v>
      </c>
    </row>
    <row r="3526" spans="1:6" ht="15.75" x14ac:dyDescent="0.25">
      <c r="A3526" s="25" t="s">
        <v>1440</v>
      </c>
      <c r="B3526" s="25" t="s">
        <v>61</v>
      </c>
      <c r="C3526" s="27">
        <v>948</v>
      </c>
      <c r="D3526" s="26">
        <v>610</v>
      </c>
      <c r="E3526" s="26">
        <v>53837</v>
      </c>
      <c r="F3526" s="9">
        <v>2494</v>
      </c>
    </row>
    <row r="3527" spans="1:6" ht="15.75" x14ac:dyDescent="0.25">
      <c r="A3527" s="25" t="s">
        <v>3239</v>
      </c>
      <c r="B3527" s="25" t="s">
        <v>61</v>
      </c>
      <c r="C3527" s="27">
        <v>8</v>
      </c>
      <c r="D3527" s="26">
        <v>29</v>
      </c>
      <c r="E3527" s="26">
        <v>1584</v>
      </c>
      <c r="F3527" s="9">
        <v>31</v>
      </c>
    </row>
    <row r="3528" spans="1:6" ht="15.75" x14ac:dyDescent="0.25">
      <c r="A3528" s="25" t="s">
        <v>1441</v>
      </c>
      <c r="B3528" s="25" t="s">
        <v>61</v>
      </c>
      <c r="C3528" s="27">
        <v>1580</v>
      </c>
      <c r="D3528" s="26">
        <v>270</v>
      </c>
      <c r="E3528" s="26">
        <v>12776</v>
      </c>
      <c r="F3528" s="9">
        <v>3073</v>
      </c>
    </row>
    <row r="3529" spans="1:6" ht="15.75" x14ac:dyDescent="0.25">
      <c r="A3529" s="25" t="s">
        <v>3240</v>
      </c>
      <c r="B3529" s="25" t="s">
        <v>64</v>
      </c>
      <c r="C3529" s="27">
        <v>4</v>
      </c>
      <c r="D3529" s="26">
        <v>14</v>
      </c>
      <c r="E3529" s="26">
        <v>227</v>
      </c>
      <c r="F3529" s="9">
        <v>37</v>
      </c>
    </row>
    <row r="3530" spans="1:6" ht="15.75" x14ac:dyDescent="0.25">
      <c r="A3530" s="25" t="s">
        <v>1442</v>
      </c>
      <c r="B3530" s="25" t="s">
        <v>61</v>
      </c>
      <c r="C3530" s="27">
        <v>68</v>
      </c>
      <c r="D3530" s="26">
        <v>4</v>
      </c>
      <c r="E3530" s="26">
        <v>17</v>
      </c>
      <c r="F3530" s="9">
        <v>158</v>
      </c>
    </row>
    <row r="3531" spans="1:6" ht="15.75" x14ac:dyDescent="0.25">
      <c r="A3531" s="25" t="s">
        <v>3241</v>
      </c>
      <c r="B3531" s="25" t="s">
        <v>64</v>
      </c>
      <c r="C3531" s="27">
        <v>12</v>
      </c>
      <c r="D3531" s="26">
        <v>0</v>
      </c>
      <c r="E3531" s="26">
        <v>0</v>
      </c>
      <c r="F3531" s="9">
        <v>19</v>
      </c>
    </row>
    <row r="3532" spans="1:6" ht="15.75" x14ac:dyDescent="0.25">
      <c r="A3532" s="25" t="s">
        <v>1443</v>
      </c>
      <c r="B3532" s="25" t="s">
        <v>61</v>
      </c>
      <c r="C3532" s="27">
        <v>727</v>
      </c>
      <c r="D3532" s="26">
        <v>23</v>
      </c>
      <c r="E3532" s="26">
        <v>1749</v>
      </c>
      <c r="F3532" s="9">
        <v>1233</v>
      </c>
    </row>
    <row r="3533" spans="1:6" ht="15.75" x14ac:dyDescent="0.25">
      <c r="A3533" s="25" t="s">
        <v>3242</v>
      </c>
      <c r="B3533" s="25" t="s">
        <v>64</v>
      </c>
      <c r="C3533" s="27">
        <v>6</v>
      </c>
      <c r="D3533" s="26">
        <v>2</v>
      </c>
      <c r="E3533" s="26">
        <v>61</v>
      </c>
      <c r="F3533" s="9">
        <v>26</v>
      </c>
    </row>
    <row r="3534" spans="1:6" ht="15.75" x14ac:dyDescent="0.25">
      <c r="A3534" s="25" t="s">
        <v>1444</v>
      </c>
      <c r="B3534" s="25" t="s">
        <v>64</v>
      </c>
      <c r="C3534" s="27">
        <v>191</v>
      </c>
      <c r="D3534" s="26">
        <v>117</v>
      </c>
      <c r="E3534" s="26">
        <v>13371</v>
      </c>
      <c r="F3534" s="9">
        <v>244</v>
      </c>
    </row>
    <row r="3535" spans="1:6" ht="15.75" x14ac:dyDescent="0.25">
      <c r="A3535" s="25" t="s">
        <v>1445</v>
      </c>
      <c r="B3535" s="25" t="s">
        <v>61</v>
      </c>
      <c r="C3535" s="27">
        <v>50</v>
      </c>
      <c r="D3535" s="26">
        <v>108</v>
      </c>
      <c r="E3535" s="26">
        <v>8653</v>
      </c>
      <c r="F3535" s="9">
        <v>128</v>
      </c>
    </row>
    <row r="3536" spans="1:6" ht="15.75" x14ac:dyDescent="0.25">
      <c r="A3536" s="25" t="s">
        <v>3243</v>
      </c>
      <c r="B3536" s="25" t="s">
        <v>61</v>
      </c>
      <c r="C3536" s="27">
        <v>16</v>
      </c>
      <c r="D3536" s="26">
        <v>46</v>
      </c>
      <c r="E3536" s="26">
        <v>4756</v>
      </c>
      <c r="F3536" s="9">
        <v>50</v>
      </c>
    </row>
    <row r="3537" spans="1:6" ht="15.75" x14ac:dyDescent="0.25">
      <c r="A3537" s="25" t="s">
        <v>1446</v>
      </c>
      <c r="B3537" s="25" t="s">
        <v>64</v>
      </c>
      <c r="C3537" s="27">
        <v>5210</v>
      </c>
      <c r="D3537" s="26">
        <v>809</v>
      </c>
      <c r="E3537" s="26">
        <v>86960</v>
      </c>
      <c r="F3537" s="9">
        <v>10517</v>
      </c>
    </row>
    <row r="3538" spans="1:6" ht="15.75" x14ac:dyDescent="0.25">
      <c r="A3538" s="25" t="s">
        <v>1447</v>
      </c>
      <c r="B3538" s="25" t="s">
        <v>64</v>
      </c>
      <c r="C3538" s="27">
        <v>123</v>
      </c>
      <c r="D3538" s="26">
        <v>64</v>
      </c>
      <c r="E3538" s="26">
        <v>7446</v>
      </c>
      <c r="F3538" s="9">
        <v>805</v>
      </c>
    </row>
    <row r="3539" spans="1:6" ht="15.75" x14ac:dyDescent="0.25">
      <c r="A3539" s="25" t="s">
        <v>1448</v>
      </c>
      <c r="B3539" s="25" t="s">
        <v>64</v>
      </c>
      <c r="C3539" s="27">
        <v>14</v>
      </c>
      <c r="D3539" s="26">
        <v>2</v>
      </c>
      <c r="E3539" s="26">
        <v>605</v>
      </c>
      <c r="F3539" s="9">
        <v>101</v>
      </c>
    </row>
    <row r="3540" spans="1:6" ht="15.75" x14ac:dyDescent="0.25">
      <c r="A3540" s="25" t="s">
        <v>1449</v>
      </c>
      <c r="B3540" s="25" t="s">
        <v>64</v>
      </c>
      <c r="C3540" s="27">
        <v>2862</v>
      </c>
      <c r="D3540" s="26">
        <v>228</v>
      </c>
      <c r="E3540" s="26">
        <v>17002</v>
      </c>
      <c r="F3540" s="9">
        <v>4170</v>
      </c>
    </row>
    <row r="3541" spans="1:6" ht="15.75" x14ac:dyDescent="0.25">
      <c r="A3541" s="25" t="s">
        <v>1450</v>
      </c>
      <c r="B3541" s="25" t="s">
        <v>64</v>
      </c>
      <c r="C3541" s="27">
        <v>540</v>
      </c>
      <c r="D3541" s="26">
        <v>113</v>
      </c>
      <c r="E3541" s="26">
        <v>11586</v>
      </c>
      <c r="F3541" s="9">
        <v>1175</v>
      </c>
    </row>
    <row r="3542" spans="1:6" ht="15.75" x14ac:dyDescent="0.25">
      <c r="A3542" s="25" t="s">
        <v>1451</v>
      </c>
      <c r="B3542" s="25" t="s">
        <v>64</v>
      </c>
      <c r="C3542" s="27">
        <v>309</v>
      </c>
      <c r="D3542" s="26">
        <v>69</v>
      </c>
      <c r="E3542" s="26">
        <v>4685</v>
      </c>
      <c r="F3542" s="9">
        <v>1403</v>
      </c>
    </row>
    <row r="3543" spans="1:6" ht="15.75" x14ac:dyDescent="0.25">
      <c r="A3543" s="25" t="s">
        <v>3244</v>
      </c>
      <c r="B3543" s="25" t="s">
        <v>61</v>
      </c>
      <c r="C3543" s="27">
        <v>9</v>
      </c>
      <c r="D3543" s="26">
        <v>25</v>
      </c>
      <c r="E3543" s="26">
        <v>4162</v>
      </c>
      <c r="F3543" s="9">
        <v>12</v>
      </c>
    </row>
    <row r="3544" spans="1:6" ht="15.75" x14ac:dyDescent="0.25">
      <c r="A3544" s="25" t="s">
        <v>1452</v>
      </c>
      <c r="B3544" s="25" t="s">
        <v>61</v>
      </c>
      <c r="C3544" s="27">
        <v>521</v>
      </c>
      <c r="D3544" s="26">
        <v>145</v>
      </c>
      <c r="E3544" s="26">
        <v>22592</v>
      </c>
      <c r="F3544" s="9">
        <v>898</v>
      </c>
    </row>
    <row r="3545" spans="1:6" ht="15.75" x14ac:dyDescent="0.25">
      <c r="A3545" s="25" t="s">
        <v>1453</v>
      </c>
      <c r="B3545" s="25" t="s">
        <v>64</v>
      </c>
      <c r="C3545" s="27">
        <v>218</v>
      </c>
      <c r="D3545" s="26">
        <v>13</v>
      </c>
      <c r="E3545" s="26">
        <v>542</v>
      </c>
      <c r="F3545" s="9">
        <v>385</v>
      </c>
    </row>
    <row r="3546" spans="1:6" ht="15.75" x14ac:dyDescent="0.25">
      <c r="A3546" s="25" t="s">
        <v>3245</v>
      </c>
      <c r="B3546" s="25" t="s">
        <v>61</v>
      </c>
      <c r="C3546" s="27">
        <v>4</v>
      </c>
      <c r="D3546" s="26">
        <v>31</v>
      </c>
      <c r="E3546" s="26">
        <v>1131</v>
      </c>
      <c r="F3546" s="9">
        <v>27</v>
      </c>
    </row>
    <row r="3547" spans="1:6" ht="15.75" x14ac:dyDescent="0.25">
      <c r="A3547" s="25" t="s">
        <v>1454</v>
      </c>
      <c r="B3547" s="25" t="s">
        <v>61</v>
      </c>
      <c r="C3547" s="27">
        <v>2554</v>
      </c>
      <c r="D3547" s="26">
        <v>1371</v>
      </c>
      <c r="E3547" s="26">
        <v>79067</v>
      </c>
      <c r="F3547" s="9">
        <v>3672</v>
      </c>
    </row>
    <row r="3548" spans="1:6" ht="15.75" x14ac:dyDescent="0.25">
      <c r="A3548" s="25" t="s">
        <v>3246</v>
      </c>
      <c r="B3548" s="25" t="s">
        <v>64</v>
      </c>
      <c r="C3548" s="27">
        <v>16</v>
      </c>
      <c r="D3548" s="26">
        <v>1</v>
      </c>
      <c r="E3548" s="26">
        <v>78</v>
      </c>
      <c r="F3548" s="9">
        <v>54</v>
      </c>
    </row>
    <row r="3549" spans="1:6" ht="15.75" x14ac:dyDescent="0.25">
      <c r="A3549" s="25" t="s">
        <v>1455</v>
      </c>
      <c r="B3549" s="25" t="s">
        <v>61</v>
      </c>
      <c r="C3549" s="27">
        <v>190</v>
      </c>
      <c r="D3549" s="26">
        <v>518</v>
      </c>
      <c r="E3549" s="26">
        <v>56810</v>
      </c>
      <c r="F3549" s="9">
        <v>337</v>
      </c>
    </row>
    <row r="3550" spans="1:6" ht="15.75" x14ac:dyDescent="0.25">
      <c r="A3550" s="25" t="s">
        <v>3247</v>
      </c>
      <c r="B3550" s="25" t="s">
        <v>64</v>
      </c>
      <c r="C3550" s="27">
        <v>42</v>
      </c>
      <c r="D3550" s="26">
        <v>3</v>
      </c>
      <c r="E3550" s="26">
        <v>408</v>
      </c>
      <c r="F3550" s="9">
        <v>80</v>
      </c>
    </row>
    <row r="3551" spans="1:6" ht="15.75" x14ac:dyDescent="0.25">
      <c r="A3551" s="25" t="s">
        <v>3248</v>
      </c>
      <c r="B3551" s="25" t="s">
        <v>64</v>
      </c>
      <c r="C3551" s="27">
        <v>2</v>
      </c>
      <c r="D3551" s="26">
        <v>48</v>
      </c>
      <c r="E3551" s="26">
        <v>346838</v>
      </c>
      <c r="F3551" s="9">
        <v>6</v>
      </c>
    </row>
    <row r="3552" spans="1:6" ht="15.75" x14ac:dyDescent="0.25">
      <c r="A3552" s="25" t="s">
        <v>1456</v>
      </c>
      <c r="B3552" s="25" t="s">
        <v>64</v>
      </c>
      <c r="C3552" s="27">
        <v>116</v>
      </c>
      <c r="D3552" s="26">
        <v>87</v>
      </c>
      <c r="E3552" s="26">
        <v>3263</v>
      </c>
      <c r="F3552" s="9">
        <v>145</v>
      </c>
    </row>
    <row r="3553" spans="1:6" ht="15.75" x14ac:dyDescent="0.25">
      <c r="A3553" s="25" t="s">
        <v>1457</v>
      </c>
      <c r="B3553" s="25" t="s">
        <v>64</v>
      </c>
      <c r="C3553" s="27">
        <v>514</v>
      </c>
      <c r="D3553" s="26">
        <v>718</v>
      </c>
      <c r="E3553" s="26">
        <v>41051</v>
      </c>
      <c r="F3553" s="9">
        <v>640</v>
      </c>
    </row>
    <row r="3554" spans="1:6" ht="15.75" x14ac:dyDescent="0.25">
      <c r="A3554" s="25" t="s">
        <v>3249</v>
      </c>
      <c r="B3554" s="25" t="s">
        <v>64</v>
      </c>
      <c r="C3554" s="27">
        <v>10</v>
      </c>
      <c r="D3554" s="26">
        <v>14</v>
      </c>
      <c r="E3554" s="26">
        <v>3771</v>
      </c>
      <c r="F3554" s="9">
        <v>152</v>
      </c>
    </row>
    <row r="3555" spans="1:6" ht="15.75" x14ac:dyDescent="0.25">
      <c r="A3555" s="25" t="s">
        <v>1458</v>
      </c>
      <c r="B3555" s="25" t="s">
        <v>61</v>
      </c>
      <c r="C3555" s="27">
        <v>2869</v>
      </c>
      <c r="D3555" s="26">
        <v>1278</v>
      </c>
      <c r="E3555" s="26">
        <v>85210</v>
      </c>
      <c r="F3555" s="9">
        <v>4275</v>
      </c>
    </row>
    <row r="3556" spans="1:6" ht="15.75" x14ac:dyDescent="0.25">
      <c r="A3556" s="25" t="s">
        <v>1459</v>
      </c>
      <c r="B3556" s="25" t="s">
        <v>61</v>
      </c>
      <c r="C3556" s="27">
        <v>346</v>
      </c>
      <c r="D3556" s="26">
        <v>301</v>
      </c>
      <c r="E3556" s="26">
        <v>49992</v>
      </c>
      <c r="F3556" s="9">
        <v>774</v>
      </c>
    </row>
    <row r="3557" spans="1:6" ht="15.75" x14ac:dyDescent="0.25">
      <c r="A3557" s="25" t="s">
        <v>1460</v>
      </c>
      <c r="B3557" s="25" t="s">
        <v>61</v>
      </c>
      <c r="C3557" s="27">
        <v>547</v>
      </c>
      <c r="D3557" s="26">
        <v>296</v>
      </c>
      <c r="E3557" s="26">
        <v>172251</v>
      </c>
      <c r="F3557" s="9">
        <v>957</v>
      </c>
    </row>
    <row r="3558" spans="1:6" ht="15.75" x14ac:dyDescent="0.25">
      <c r="A3558" s="25" t="s">
        <v>3250</v>
      </c>
      <c r="B3558" s="25" t="s">
        <v>61</v>
      </c>
      <c r="C3558" s="27">
        <v>9</v>
      </c>
      <c r="D3558" s="26">
        <v>12</v>
      </c>
      <c r="E3558" s="26">
        <v>235</v>
      </c>
      <c r="F3558" s="9">
        <v>28</v>
      </c>
    </row>
    <row r="3559" spans="1:6" ht="15.75" x14ac:dyDescent="0.25">
      <c r="A3559" s="25" t="s">
        <v>1461</v>
      </c>
      <c r="B3559" s="25" t="s">
        <v>61</v>
      </c>
      <c r="C3559" s="27">
        <v>186</v>
      </c>
      <c r="D3559" s="26">
        <v>195</v>
      </c>
      <c r="E3559" s="26">
        <v>28866</v>
      </c>
      <c r="F3559" s="9">
        <v>290</v>
      </c>
    </row>
    <row r="3560" spans="1:6" ht="15.75" x14ac:dyDescent="0.25">
      <c r="A3560" s="25" t="s">
        <v>1462</v>
      </c>
      <c r="B3560" s="25" t="s">
        <v>64</v>
      </c>
      <c r="C3560" s="27">
        <v>0</v>
      </c>
      <c r="D3560" s="26">
        <v>0</v>
      </c>
      <c r="E3560" s="26">
        <v>0</v>
      </c>
      <c r="F3560" s="9">
        <v>250</v>
      </c>
    </row>
    <row r="3561" spans="1:6" ht="15.75" x14ac:dyDescent="0.25">
      <c r="A3561" s="25" t="s">
        <v>1463</v>
      </c>
      <c r="B3561" s="25" t="s">
        <v>64</v>
      </c>
      <c r="C3561" s="27">
        <v>138</v>
      </c>
      <c r="D3561" s="26">
        <v>5</v>
      </c>
      <c r="E3561" s="26">
        <v>224</v>
      </c>
      <c r="F3561" s="9">
        <v>245</v>
      </c>
    </row>
    <row r="3562" spans="1:6" ht="15.75" x14ac:dyDescent="0.25">
      <c r="A3562" s="25" t="s">
        <v>1464</v>
      </c>
      <c r="B3562" s="25" t="s">
        <v>64</v>
      </c>
      <c r="C3562" s="27">
        <v>98</v>
      </c>
      <c r="D3562" s="26">
        <v>44</v>
      </c>
      <c r="E3562" s="26">
        <v>3103</v>
      </c>
      <c r="F3562" s="9">
        <v>119</v>
      </c>
    </row>
    <row r="3563" spans="1:6" ht="15.75" x14ac:dyDescent="0.25">
      <c r="A3563" s="25" t="s">
        <v>1465</v>
      </c>
      <c r="B3563" s="25" t="s">
        <v>64</v>
      </c>
      <c r="C3563" s="27">
        <v>150</v>
      </c>
      <c r="D3563" s="26">
        <v>19</v>
      </c>
      <c r="E3563" s="26">
        <v>3891</v>
      </c>
      <c r="F3563" s="9">
        <v>344</v>
      </c>
    </row>
    <row r="3564" spans="1:6" ht="15.75" x14ac:dyDescent="0.25">
      <c r="A3564" s="25" t="s">
        <v>3251</v>
      </c>
      <c r="B3564" s="25" t="s">
        <v>64</v>
      </c>
      <c r="C3564" s="27">
        <v>0</v>
      </c>
      <c r="D3564" s="26">
        <v>1</v>
      </c>
      <c r="E3564" s="26">
        <v>27</v>
      </c>
      <c r="F3564" s="9">
        <v>1</v>
      </c>
    </row>
    <row r="3565" spans="1:6" ht="15.75" x14ac:dyDescent="0.25">
      <c r="A3565" s="25" t="s">
        <v>1466</v>
      </c>
      <c r="B3565" s="25" t="s">
        <v>64</v>
      </c>
      <c r="C3565" s="27">
        <v>115</v>
      </c>
      <c r="D3565" s="26">
        <v>1</v>
      </c>
      <c r="E3565" s="26">
        <v>42</v>
      </c>
      <c r="F3565" s="9">
        <v>266</v>
      </c>
    </row>
    <row r="3566" spans="1:6" ht="15.75" x14ac:dyDescent="0.25">
      <c r="A3566" s="25" t="s">
        <v>1467</v>
      </c>
      <c r="B3566" s="25" t="s">
        <v>61</v>
      </c>
      <c r="C3566" s="27">
        <v>432</v>
      </c>
      <c r="D3566" s="26">
        <v>157</v>
      </c>
      <c r="E3566" s="26">
        <v>17551</v>
      </c>
      <c r="F3566" s="9">
        <v>691</v>
      </c>
    </row>
    <row r="3567" spans="1:6" ht="15.75" x14ac:dyDescent="0.25">
      <c r="A3567" s="25" t="s">
        <v>1468</v>
      </c>
      <c r="B3567" s="25" t="s">
        <v>64</v>
      </c>
      <c r="C3567" s="27">
        <v>332</v>
      </c>
      <c r="D3567" s="26">
        <v>34</v>
      </c>
      <c r="E3567" s="26">
        <v>2627</v>
      </c>
      <c r="F3567" s="9">
        <v>706</v>
      </c>
    </row>
    <row r="3568" spans="1:6" ht="15.75" x14ac:dyDescent="0.25">
      <c r="A3568" s="25" t="s">
        <v>1469</v>
      </c>
      <c r="B3568" s="25" t="s">
        <v>61</v>
      </c>
      <c r="C3568" s="27">
        <v>22</v>
      </c>
      <c r="D3568" s="26">
        <v>48</v>
      </c>
      <c r="E3568" s="26">
        <v>3721</v>
      </c>
      <c r="F3568" s="9">
        <v>171</v>
      </c>
    </row>
    <row r="3569" spans="1:6" ht="15.75" x14ac:dyDescent="0.25">
      <c r="A3569" s="25" t="s">
        <v>1470</v>
      </c>
      <c r="B3569" s="25" t="s">
        <v>64</v>
      </c>
      <c r="C3569" s="27">
        <v>3195</v>
      </c>
      <c r="D3569" s="26">
        <v>120</v>
      </c>
      <c r="E3569" s="26">
        <v>14838</v>
      </c>
      <c r="F3569" s="9">
        <v>5970</v>
      </c>
    </row>
    <row r="3570" spans="1:6" ht="15.75" x14ac:dyDescent="0.25">
      <c r="A3570" s="25" t="s">
        <v>1471</v>
      </c>
      <c r="B3570" s="25" t="s">
        <v>64</v>
      </c>
      <c r="C3570" s="27">
        <v>1098</v>
      </c>
      <c r="D3570" s="26">
        <v>27</v>
      </c>
      <c r="E3570" s="26">
        <v>22245</v>
      </c>
      <c r="F3570" s="9">
        <v>2090</v>
      </c>
    </row>
    <row r="3571" spans="1:6" ht="15.75" x14ac:dyDescent="0.25">
      <c r="A3571" s="25" t="s">
        <v>1472</v>
      </c>
      <c r="B3571" s="25" t="s">
        <v>64</v>
      </c>
      <c r="C3571" s="27">
        <v>78</v>
      </c>
      <c r="D3571" s="26">
        <v>4</v>
      </c>
      <c r="E3571" s="26">
        <v>736</v>
      </c>
      <c r="F3571" s="9">
        <v>178</v>
      </c>
    </row>
    <row r="3572" spans="1:6" ht="15.75" x14ac:dyDescent="0.25">
      <c r="A3572" s="25" t="s">
        <v>3252</v>
      </c>
      <c r="B3572" s="25" t="s">
        <v>64</v>
      </c>
      <c r="C3572" s="27">
        <v>12</v>
      </c>
      <c r="D3572" s="26">
        <v>23</v>
      </c>
      <c r="E3572" s="26">
        <v>4480</v>
      </c>
      <c r="F3572" s="9">
        <v>35</v>
      </c>
    </row>
    <row r="3573" spans="1:6" ht="15.75" x14ac:dyDescent="0.25">
      <c r="A3573" s="25" t="s">
        <v>1473</v>
      </c>
      <c r="B3573" s="25" t="s">
        <v>64</v>
      </c>
      <c r="C3573" s="27">
        <v>693</v>
      </c>
      <c r="D3573" s="26">
        <v>435</v>
      </c>
      <c r="E3573" s="26">
        <v>25238</v>
      </c>
      <c r="F3573" s="9">
        <v>1011</v>
      </c>
    </row>
    <row r="3574" spans="1:6" ht="15.75" x14ac:dyDescent="0.25">
      <c r="A3574" s="25" t="s">
        <v>3253</v>
      </c>
      <c r="B3574" s="25" t="s">
        <v>64</v>
      </c>
      <c r="C3574" s="27">
        <v>4</v>
      </c>
      <c r="D3574" s="26">
        <v>0</v>
      </c>
      <c r="E3574" s="26">
        <v>0</v>
      </c>
      <c r="F3574" s="9">
        <v>46</v>
      </c>
    </row>
    <row r="3575" spans="1:6" ht="15.75" x14ac:dyDescent="0.25">
      <c r="A3575" s="25" t="s">
        <v>1474</v>
      </c>
      <c r="B3575" s="25" t="s">
        <v>64</v>
      </c>
      <c r="C3575" s="27">
        <v>205</v>
      </c>
      <c r="D3575" s="26">
        <v>23</v>
      </c>
      <c r="E3575" s="26">
        <v>2612</v>
      </c>
      <c r="F3575" s="9">
        <v>545</v>
      </c>
    </row>
    <row r="3576" spans="1:6" ht="15.75" x14ac:dyDescent="0.25">
      <c r="A3576" s="25" t="s">
        <v>3254</v>
      </c>
      <c r="B3576" s="25" t="s">
        <v>64</v>
      </c>
      <c r="C3576" s="27">
        <v>27</v>
      </c>
      <c r="D3576" s="26">
        <v>0</v>
      </c>
      <c r="E3576" s="26">
        <v>0</v>
      </c>
      <c r="F3576" s="9">
        <v>66</v>
      </c>
    </row>
    <row r="3577" spans="1:6" ht="15.75" x14ac:dyDescent="0.25">
      <c r="A3577" s="25" t="s">
        <v>1475</v>
      </c>
      <c r="B3577" s="25" t="s">
        <v>61</v>
      </c>
      <c r="C3577" s="27">
        <v>28</v>
      </c>
      <c r="D3577" s="26">
        <v>13</v>
      </c>
      <c r="E3577" s="26">
        <v>746</v>
      </c>
      <c r="F3577" s="9">
        <v>154</v>
      </c>
    </row>
    <row r="3578" spans="1:6" ht="15.75" x14ac:dyDescent="0.25">
      <c r="A3578" s="25" t="s">
        <v>1476</v>
      </c>
      <c r="B3578" s="25" t="s">
        <v>61</v>
      </c>
      <c r="C3578" s="27">
        <v>207</v>
      </c>
      <c r="D3578" s="26">
        <v>371</v>
      </c>
      <c r="E3578" s="26">
        <v>34840</v>
      </c>
      <c r="F3578" s="9">
        <v>362</v>
      </c>
    </row>
    <row r="3579" spans="1:6" ht="15.75" x14ac:dyDescent="0.25">
      <c r="A3579" s="25" t="s">
        <v>1477</v>
      </c>
      <c r="B3579" s="25" t="s">
        <v>61</v>
      </c>
      <c r="C3579" s="27">
        <v>305</v>
      </c>
      <c r="D3579" s="26">
        <v>42</v>
      </c>
      <c r="E3579" s="26">
        <v>6570</v>
      </c>
      <c r="F3579" s="9">
        <v>489</v>
      </c>
    </row>
    <row r="3580" spans="1:6" ht="15.75" x14ac:dyDescent="0.25">
      <c r="A3580" s="25" t="s">
        <v>3255</v>
      </c>
      <c r="B3580" s="25" t="s">
        <v>64</v>
      </c>
      <c r="C3580" s="27">
        <v>6</v>
      </c>
      <c r="D3580" s="26">
        <v>26</v>
      </c>
      <c r="E3580" s="26">
        <v>147</v>
      </c>
      <c r="F3580" s="9">
        <v>12</v>
      </c>
    </row>
    <row r="3581" spans="1:6" ht="15.75" x14ac:dyDescent="0.25">
      <c r="A3581" s="25" t="s">
        <v>1478</v>
      </c>
      <c r="B3581" s="25" t="s">
        <v>61</v>
      </c>
      <c r="C3581" s="27">
        <v>1152</v>
      </c>
      <c r="D3581" s="26">
        <v>1590</v>
      </c>
      <c r="E3581" s="26">
        <v>111778</v>
      </c>
      <c r="F3581" s="9">
        <v>1532</v>
      </c>
    </row>
    <row r="3582" spans="1:6" ht="15.75" x14ac:dyDescent="0.25">
      <c r="A3582" s="25" t="s">
        <v>1479</v>
      </c>
      <c r="B3582" s="25" t="s">
        <v>61</v>
      </c>
      <c r="C3582" s="27">
        <v>1300</v>
      </c>
      <c r="D3582" s="26">
        <v>923</v>
      </c>
      <c r="E3582" s="26">
        <v>45043</v>
      </c>
      <c r="F3582" s="9">
        <v>1849</v>
      </c>
    </row>
    <row r="3583" spans="1:6" ht="15.75" x14ac:dyDescent="0.25">
      <c r="A3583" s="25" t="s">
        <v>1480</v>
      </c>
      <c r="B3583" s="25" t="s">
        <v>61</v>
      </c>
      <c r="C3583" s="27">
        <v>465</v>
      </c>
      <c r="D3583" s="26">
        <v>610</v>
      </c>
      <c r="E3583" s="26">
        <v>42668</v>
      </c>
      <c r="F3583" s="9">
        <v>678</v>
      </c>
    </row>
    <row r="3584" spans="1:6" ht="15.75" x14ac:dyDescent="0.25">
      <c r="A3584" s="25" t="s">
        <v>1481</v>
      </c>
      <c r="B3584" s="25" t="s">
        <v>61</v>
      </c>
      <c r="C3584" s="27">
        <v>125</v>
      </c>
      <c r="D3584" s="26">
        <v>765</v>
      </c>
      <c r="E3584" s="26">
        <v>72147</v>
      </c>
      <c r="F3584" s="9">
        <v>474</v>
      </c>
    </row>
    <row r="3585" spans="1:6" ht="15.75" x14ac:dyDescent="0.25">
      <c r="A3585" s="25" t="s">
        <v>1482</v>
      </c>
      <c r="B3585" s="25" t="s">
        <v>64</v>
      </c>
      <c r="C3585" s="27">
        <v>61</v>
      </c>
      <c r="D3585" s="26">
        <v>36</v>
      </c>
      <c r="E3585" s="26">
        <v>3521</v>
      </c>
      <c r="F3585" s="9">
        <v>121</v>
      </c>
    </row>
    <row r="3586" spans="1:6" ht="15.75" x14ac:dyDescent="0.25">
      <c r="A3586" s="25" t="s">
        <v>3256</v>
      </c>
      <c r="B3586" s="25" t="s">
        <v>64</v>
      </c>
      <c r="C3586" s="27">
        <v>21</v>
      </c>
      <c r="D3586" s="26">
        <v>1</v>
      </c>
      <c r="E3586" s="26">
        <v>15</v>
      </c>
      <c r="F3586" s="9">
        <v>45</v>
      </c>
    </row>
    <row r="3587" spans="1:6" ht="15.75" x14ac:dyDescent="0.25">
      <c r="A3587" s="25" t="s">
        <v>1483</v>
      </c>
      <c r="B3587" s="25" t="s">
        <v>61</v>
      </c>
      <c r="C3587" s="27">
        <v>588</v>
      </c>
      <c r="D3587" s="26">
        <v>0</v>
      </c>
      <c r="E3587" s="26">
        <v>0</v>
      </c>
      <c r="F3587" s="9">
        <v>755</v>
      </c>
    </row>
    <row r="3588" spans="1:6" ht="15.75" x14ac:dyDescent="0.25">
      <c r="A3588" s="25" t="s">
        <v>1484</v>
      </c>
      <c r="B3588" s="25" t="s">
        <v>64</v>
      </c>
      <c r="C3588" s="27">
        <v>66</v>
      </c>
      <c r="D3588" s="26">
        <v>15</v>
      </c>
      <c r="E3588" s="26">
        <v>140</v>
      </c>
      <c r="F3588" s="9">
        <v>235</v>
      </c>
    </row>
    <row r="3589" spans="1:6" ht="15.75" x14ac:dyDescent="0.25">
      <c r="A3589" s="25" t="s">
        <v>1485</v>
      </c>
      <c r="B3589" s="25" t="s">
        <v>64</v>
      </c>
      <c r="C3589" s="27">
        <v>16</v>
      </c>
      <c r="D3589" s="26">
        <v>3</v>
      </c>
      <c r="E3589" s="26">
        <v>328</v>
      </c>
      <c r="F3589" s="9">
        <v>379</v>
      </c>
    </row>
    <row r="3590" spans="1:6" ht="15.75" x14ac:dyDescent="0.25">
      <c r="A3590" s="25" t="s">
        <v>1486</v>
      </c>
      <c r="B3590" s="25" t="s">
        <v>64</v>
      </c>
      <c r="C3590" s="27">
        <v>79</v>
      </c>
      <c r="D3590" s="26">
        <v>56</v>
      </c>
      <c r="E3590" s="26">
        <v>2610</v>
      </c>
      <c r="F3590" s="9">
        <v>133</v>
      </c>
    </row>
    <row r="3591" spans="1:6" ht="15.75" x14ac:dyDescent="0.25">
      <c r="A3591" s="25" t="s">
        <v>1487</v>
      </c>
      <c r="B3591" s="25" t="s">
        <v>64</v>
      </c>
      <c r="C3591" s="27">
        <v>178</v>
      </c>
      <c r="D3591" s="26">
        <v>5</v>
      </c>
      <c r="E3591" s="26">
        <v>99</v>
      </c>
      <c r="F3591" s="9">
        <v>408</v>
      </c>
    </row>
    <row r="3592" spans="1:6" ht="15.75" x14ac:dyDescent="0.25">
      <c r="A3592" s="25" t="s">
        <v>3257</v>
      </c>
      <c r="B3592" s="25" t="s">
        <v>64</v>
      </c>
      <c r="C3592" s="27">
        <v>19</v>
      </c>
      <c r="D3592" s="26">
        <v>0</v>
      </c>
      <c r="E3592" s="26">
        <v>0</v>
      </c>
      <c r="F3592" s="9">
        <v>58</v>
      </c>
    </row>
    <row r="3593" spans="1:6" ht="15.75" x14ac:dyDescent="0.25">
      <c r="A3593" s="25" t="s">
        <v>3258</v>
      </c>
      <c r="B3593" s="25" t="s">
        <v>64</v>
      </c>
      <c r="C3593" s="27">
        <v>24</v>
      </c>
      <c r="D3593" s="26">
        <v>21</v>
      </c>
      <c r="E3593" s="26">
        <v>3656</v>
      </c>
      <c r="F3593" s="9">
        <v>89</v>
      </c>
    </row>
    <row r="3594" spans="1:6" ht="15.75" x14ac:dyDescent="0.25">
      <c r="A3594" s="25" t="s">
        <v>3259</v>
      </c>
      <c r="B3594" s="25" t="s">
        <v>64</v>
      </c>
      <c r="C3594" s="27">
        <v>19</v>
      </c>
      <c r="D3594" s="26">
        <v>2</v>
      </c>
      <c r="E3594" s="26">
        <v>188</v>
      </c>
      <c r="F3594" s="9">
        <v>51</v>
      </c>
    </row>
    <row r="3595" spans="1:6" ht="15.75" x14ac:dyDescent="0.25">
      <c r="A3595" s="25" t="s">
        <v>1488</v>
      </c>
      <c r="B3595" s="25" t="s">
        <v>61</v>
      </c>
      <c r="C3595" s="27">
        <v>72</v>
      </c>
      <c r="D3595" s="26">
        <v>38</v>
      </c>
      <c r="E3595" s="26">
        <v>1243</v>
      </c>
      <c r="F3595" s="9">
        <v>147</v>
      </c>
    </row>
    <row r="3596" spans="1:6" ht="15.75" x14ac:dyDescent="0.25">
      <c r="A3596" s="25" t="s">
        <v>3260</v>
      </c>
      <c r="B3596" s="25" t="s">
        <v>64</v>
      </c>
      <c r="C3596" s="27">
        <v>0</v>
      </c>
      <c r="D3596" s="26">
        <v>0</v>
      </c>
      <c r="E3596" s="26">
        <v>0</v>
      </c>
      <c r="F3596" s="9">
        <v>0</v>
      </c>
    </row>
    <row r="3597" spans="1:6" ht="15.75" x14ac:dyDescent="0.25">
      <c r="A3597" s="25" t="s">
        <v>3261</v>
      </c>
      <c r="B3597" s="25" t="s">
        <v>64</v>
      </c>
      <c r="C3597" s="27">
        <v>25</v>
      </c>
      <c r="D3597" s="26">
        <v>0</v>
      </c>
      <c r="E3597" s="26">
        <v>0</v>
      </c>
      <c r="F3597" s="9">
        <v>79</v>
      </c>
    </row>
    <row r="3598" spans="1:6" ht="15.75" x14ac:dyDescent="0.25">
      <c r="A3598" s="25" t="s">
        <v>3262</v>
      </c>
      <c r="B3598" s="25" t="s">
        <v>64</v>
      </c>
      <c r="C3598" s="27">
        <v>38</v>
      </c>
      <c r="D3598" s="26">
        <v>1</v>
      </c>
      <c r="E3598" s="26">
        <v>46</v>
      </c>
      <c r="F3598" s="9">
        <v>71</v>
      </c>
    </row>
    <row r="3599" spans="1:6" ht="15.75" x14ac:dyDescent="0.25">
      <c r="A3599" s="25" t="s">
        <v>1489</v>
      </c>
      <c r="B3599" s="25" t="s">
        <v>64</v>
      </c>
      <c r="C3599" s="27">
        <v>175</v>
      </c>
      <c r="D3599" s="26">
        <v>165</v>
      </c>
      <c r="E3599" s="26">
        <v>10293</v>
      </c>
      <c r="F3599" s="9">
        <v>325</v>
      </c>
    </row>
    <row r="3600" spans="1:6" ht="15.75" x14ac:dyDescent="0.25">
      <c r="A3600" s="25" t="s">
        <v>3263</v>
      </c>
      <c r="B3600" s="25" t="s">
        <v>64</v>
      </c>
      <c r="C3600" s="27">
        <v>10</v>
      </c>
      <c r="D3600" s="26">
        <v>1</v>
      </c>
      <c r="E3600" s="26">
        <v>42</v>
      </c>
      <c r="F3600" s="9">
        <v>26</v>
      </c>
    </row>
    <row r="3601" spans="1:6" x14ac:dyDescent="0.25">
      <c r="A3601" s="25"/>
      <c r="B3601" s="25"/>
      <c r="F3601" s="6"/>
    </row>
  </sheetData>
  <hyperlinks>
    <hyperlink ref="A134" r:id="rId1" xr:uid="{00000000-0004-0000-0600-000000000000}"/>
    <hyperlink ref="A463" r:id="rId2" xr:uid="{00000000-0004-0000-0600-000001000000}"/>
    <hyperlink ref="A609" r:id="rId3" xr:uid="{00000000-0004-0000-0600-000002000000}"/>
    <hyperlink ref="A937" r:id="rId4" xr:uid="{00000000-0004-0000-0600-000003000000}"/>
    <hyperlink ref="A2292" r:id="rId5" xr:uid="{00000000-0004-0000-0600-000004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1000"/>
  <sheetViews>
    <sheetView workbookViewId="0"/>
  </sheetViews>
  <sheetFormatPr defaultColWidth="12.625" defaultRowHeight="15" customHeight="1" x14ac:dyDescent="0.2"/>
  <cols>
    <col min="1" max="1" width="13.375" customWidth="1"/>
    <col min="2" max="8" width="8" customWidth="1"/>
    <col min="9" max="9" width="15.625" customWidth="1"/>
    <col min="10" max="15" width="8" customWidth="1"/>
    <col min="16" max="26" width="7.625" customWidth="1"/>
  </cols>
  <sheetData>
    <row r="1" spans="1:26" x14ac:dyDescent="0.25">
      <c r="A1" s="24" t="s">
        <v>3267</v>
      </c>
      <c r="B1" s="24" t="s">
        <v>1804</v>
      </c>
      <c r="C1" s="24" t="s">
        <v>1805</v>
      </c>
      <c r="D1" s="24" t="s">
        <v>1806</v>
      </c>
      <c r="E1" s="24" t="s">
        <v>1807</v>
      </c>
      <c r="F1" s="24" t="s">
        <v>1783</v>
      </c>
      <c r="G1" s="24" t="s">
        <v>1808</v>
      </c>
      <c r="H1" s="10"/>
      <c r="I1" s="24" t="s">
        <v>3268</v>
      </c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x14ac:dyDescent="0.25">
      <c r="A2" s="24" t="s">
        <v>1810</v>
      </c>
      <c r="B2" s="10">
        <v>8.5045924574209356E-2</v>
      </c>
      <c r="C2" s="10">
        <v>6.3336700767263457E-2</v>
      </c>
      <c r="D2" s="10">
        <v>0.25126262686567147</v>
      </c>
      <c r="E2" s="10">
        <v>0.27310841176470579</v>
      </c>
      <c r="F2" s="10">
        <v>0.22551665759390288</v>
      </c>
      <c r="G2" s="10">
        <v>0.12794148471615738</v>
      </c>
      <c r="H2" s="10"/>
      <c r="I2" s="24" t="s">
        <v>3267</v>
      </c>
      <c r="J2" s="24" t="s">
        <v>1804</v>
      </c>
      <c r="K2" s="24" t="s">
        <v>1805</v>
      </c>
      <c r="L2" s="24" t="s">
        <v>1806</v>
      </c>
      <c r="M2" s="24" t="s">
        <v>1807</v>
      </c>
      <c r="N2" s="24" t="s">
        <v>1783</v>
      </c>
      <c r="O2" s="24" t="s">
        <v>1808</v>
      </c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x14ac:dyDescent="0.25">
      <c r="A3" s="24" t="s">
        <v>1793</v>
      </c>
      <c r="B3" s="10">
        <v>2.9999999999999997E-4</v>
      </c>
      <c r="C3" s="10">
        <v>5.9999999999999995E-4</v>
      </c>
      <c r="D3" s="10">
        <v>0</v>
      </c>
      <c r="E3" s="10">
        <v>4.0000000000000002E-4</v>
      </c>
      <c r="F3" s="10">
        <v>8.0000000000000004E-4</v>
      </c>
      <c r="G3" s="10">
        <v>8.9999999999999998E-4</v>
      </c>
      <c r="H3" s="10"/>
      <c r="I3" s="24" t="s">
        <v>1810</v>
      </c>
      <c r="J3" s="10">
        <v>6.0867260655363693E-2</v>
      </c>
      <c r="K3" s="10">
        <v>6.3192133506057457E-2</v>
      </c>
      <c r="L3" s="10">
        <v>0.20855060747582857</v>
      </c>
      <c r="M3" s="10">
        <v>0.25313498318181732</v>
      </c>
      <c r="N3" s="10">
        <v>0.16281878962524574</v>
      </c>
      <c r="O3" s="10">
        <v>0.12778401613202761</v>
      </c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x14ac:dyDescent="0.25">
      <c r="A4" s="24" t="s">
        <v>1794</v>
      </c>
      <c r="B4" s="10">
        <v>0.76770000000000005</v>
      </c>
      <c r="C4" s="10">
        <v>0.53680000000000005</v>
      </c>
      <c r="D4" s="10">
        <v>0.87890000000000001</v>
      </c>
      <c r="E4" s="10">
        <v>0.98599999999999999</v>
      </c>
      <c r="F4" s="10">
        <v>0.87629999999999997</v>
      </c>
      <c r="G4" s="10">
        <v>0.64880000000000004</v>
      </c>
      <c r="H4" s="10"/>
      <c r="I4" s="24" t="s">
        <v>1793</v>
      </c>
      <c r="J4" s="10">
        <v>0</v>
      </c>
      <c r="K4" s="10">
        <v>0</v>
      </c>
      <c r="L4" s="10">
        <v>0</v>
      </c>
      <c r="M4" s="10">
        <v>0</v>
      </c>
      <c r="N4" s="10">
        <v>0</v>
      </c>
      <c r="O4" s="10">
        <v>8.8831168808095801E-4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x14ac:dyDescent="0.25">
      <c r="A5" s="24" t="s">
        <v>1795</v>
      </c>
      <c r="B5" s="10">
        <v>1.7100000000000001E-2</v>
      </c>
      <c r="C5" s="10">
        <v>1.6725E-2</v>
      </c>
      <c r="D5" s="10">
        <v>4.0050000000000002E-2</v>
      </c>
      <c r="E5" s="10">
        <v>0.110875</v>
      </c>
      <c r="F5" s="10">
        <v>4.8300000000000003E-2</v>
      </c>
      <c r="G5" s="10">
        <v>4.2099999999999999E-2</v>
      </c>
      <c r="H5" s="10"/>
      <c r="I5" s="24" t="s">
        <v>1794</v>
      </c>
      <c r="J5" s="10">
        <v>0.63456470438925905</v>
      </c>
      <c r="K5" s="10">
        <v>0.53673431724821397</v>
      </c>
      <c r="L5" s="10">
        <v>0.84049333330120701</v>
      </c>
      <c r="M5" s="10">
        <v>0.98599999999999999</v>
      </c>
      <c r="N5" s="10">
        <v>0.79138329508313998</v>
      </c>
      <c r="O5" s="10">
        <v>0.64876771657502297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x14ac:dyDescent="0.25">
      <c r="A6" s="24" t="s">
        <v>1796</v>
      </c>
      <c r="B6" s="10">
        <v>4.505E-2</v>
      </c>
      <c r="C6" s="10">
        <v>4.3249999999999997E-2</v>
      </c>
      <c r="D6" s="10">
        <v>0.15490000000000001</v>
      </c>
      <c r="E6" s="10">
        <v>0.24159999999999998</v>
      </c>
      <c r="F6" s="10">
        <v>0.19389999999999999</v>
      </c>
      <c r="G6" s="10">
        <v>9.4799999999999995E-2</v>
      </c>
      <c r="H6" s="10"/>
      <c r="I6" s="24" t="s">
        <v>1795</v>
      </c>
      <c r="J6" s="10">
        <v>0</v>
      </c>
      <c r="K6" s="10">
        <v>1.6596084306968649E-2</v>
      </c>
      <c r="L6" s="10">
        <v>1.6247943085206648E-2</v>
      </c>
      <c r="M6" s="10">
        <v>9.0013840241249629E-2</v>
      </c>
      <c r="N6" s="10">
        <v>1.8879999995217001E-2</v>
      </c>
      <c r="O6" s="10">
        <v>4.2020118480488797E-2</v>
      </c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x14ac:dyDescent="0.25">
      <c r="A7" s="24" t="s">
        <v>1797</v>
      </c>
      <c r="B7" s="10">
        <v>0.109225</v>
      </c>
      <c r="C7" s="10">
        <v>8.5074999999999998E-2</v>
      </c>
      <c r="D7" s="10">
        <v>0.46709999999999996</v>
      </c>
      <c r="E7" s="10">
        <v>0.39792499999999997</v>
      </c>
      <c r="F7" s="10">
        <v>0.36870000000000003</v>
      </c>
      <c r="G7" s="10">
        <v>0.1749</v>
      </c>
      <c r="H7" s="10"/>
      <c r="I7" s="24" t="s">
        <v>1796</v>
      </c>
      <c r="J7" s="10">
        <v>1.814038171462895E-2</v>
      </c>
      <c r="K7" s="10">
        <v>4.3039105411981096E-2</v>
      </c>
      <c r="L7" s="10">
        <v>0.110000013200001</v>
      </c>
      <c r="M7" s="10">
        <v>0.2171737965969375</v>
      </c>
      <c r="N7" s="10">
        <v>0.121706640053481</v>
      </c>
      <c r="O7" s="10">
        <v>9.4468421057355006E-2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x14ac:dyDescent="0.25">
      <c r="A8" s="24" t="s">
        <v>1798</v>
      </c>
      <c r="B8" s="10">
        <v>9.2124999999999999E-2</v>
      </c>
      <c r="C8" s="10">
        <v>6.8349999999999994E-2</v>
      </c>
      <c r="D8" s="10">
        <v>0.42704999999999993</v>
      </c>
      <c r="E8" s="10">
        <v>0.28704999999999997</v>
      </c>
      <c r="F8" s="10">
        <v>0.32040000000000002</v>
      </c>
      <c r="G8" s="10">
        <v>0.1328</v>
      </c>
      <c r="H8" s="10"/>
      <c r="I8" s="24" t="s">
        <v>1797</v>
      </c>
      <c r="J8" s="10">
        <v>7.2048454071551304E-2</v>
      </c>
      <c r="K8" s="10">
        <v>8.4996592605743326E-2</v>
      </c>
      <c r="L8" s="10">
        <v>0.39746774190342998</v>
      </c>
      <c r="M8" s="10">
        <v>0.37304404732535751</v>
      </c>
      <c r="N8" s="10">
        <v>0.26448523843058103</v>
      </c>
      <c r="O8" s="10">
        <v>0.17473124996940798</v>
      </c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x14ac:dyDescent="0.25">
      <c r="A9" s="24" t="s">
        <v>1799</v>
      </c>
      <c r="B9" s="10">
        <v>0.10560291078996173</v>
      </c>
      <c r="C9" s="10">
        <v>6.7584244357601048E-2</v>
      </c>
      <c r="D9" s="10">
        <v>0.23691832843646554</v>
      </c>
      <c r="E9" s="10">
        <v>0.19619070809629735</v>
      </c>
      <c r="F9" s="10">
        <v>0.18468561924976029</v>
      </c>
      <c r="G9" s="10">
        <v>0.1148181407006051</v>
      </c>
      <c r="H9" s="10"/>
      <c r="I9" s="24" t="s">
        <v>1798</v>
      </c>
      <c r="J9" s="10">
        <v>7.2048454071551304E-2</v>
      </c>
      <c r="K9" s="10">
        <v>6.840050829877467E-2</v>
      </c>
      <c r="L9" s="10">
        <v>0.38121979881822332</v>
      </c>
      <c r="M9" s="10">
        <v>0.28303020708410787</v>
      </c>
      <c r="N9" s="10">
        <v>0.24560523843536403</v>
      </c>
      <c r="O9" s="10">
        <v>0.13271113148891917</v>
      </c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x14ac:dyDescent="0.25">
      <c r="A10" s="10"/>
      <c r="B10" s="10"/>
      <c r="C10" s="10"/>
      <c r="D10" s="10"/>
      <c r="E10" s="10"/>
      <c r="F10" s="10"/>
      <c r="G10" s="10"/>
      <c r="H10" s="10"/>
      <c r="I10" s="24" t="s">
        <v>1799</v>
      </c>
      <c r="J10" s="10">
        <v>9.9411848415511289E-2</v>
      </c>
      <c r="K10" s="10">
        <v>6.7595306858725376E-2</v>
      </c>
      <c r="L10" s="10">
        <v>0.21797145316552161</v>
      </c>
      <c r="M10" s="10">
        <v>0.19556028936753703</v>
      </c>
      <c r="N10" s="10">
        <v>0.15895319977008388</v>
      </c>
      <c r="O10" s="10">
        <v>0.11475567950314917</v>
      </c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x14ac:dyDescent="0.25">
      <c r="A11" s="24" t="s">
        <v>1820</v>
      </c>
      <c r="B11" s="24" t="s">
        <v>1804</v>
      </c>
      <c r="C11" s="24" t="s">
        <v>1805</v>
      </c>
      <c r="D11" s="24" t="s">
        <v>1806</v>
      </c>
      <c r="E11" s="24" t="s">
        <v>1807</v>
      </c>
      <c r="F11" s="24" t="s">
        <v>1783</v>
      </c>
      <c r="G11" s="24" t="s">
        <v>1808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x14ac:dyDescent="0.25">
      <c r="A12" s="24" t="s">
        <v>1810</v>
      </c>
      <c r="B12" s="10">
        <v>2.351708333333332E-2</v>
      </c>
      <c r="C12" s="10">
        <v>7.8802857142857161E-2</v>
      </c>
      <c r="D12" s="10">
        <v>0.14625629629629633</v>
      </c>
      <c r="E12" s="10">
        <v>0.38684128035320048</v>
      </c>
      <c r="F12" s="10">
        <v>0.18816238738738739</v>
      </c>
      <c r="G12" s="10">
        <v>0.1204283505154638</v>
      </c>
      <c r="H12" s="10"/>
      <c r="I12" s="24" t="s">
        <v>1820</v>
      </c>
      <c r="J12" s="24" t="s">
        <v>1804</v>
      </c>
      <c r="K12" s="24" t="s">
        <v>1805</v>
      </c>
      <c r="L12" s="24" t="s">
        <v>1806</v>
      </c>
      <c r="M12" s="24" t="s">
        <v>1807</v>
      </c>
      <c r="N12" s="24" t="s">
        <v>1783</v>
      </c>
      <c r="O12" s="24" t="s">
        <v>1808</v>
      </c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x14ac:dyDescent="0.25">
      <c r="A13" s="24" t="s">
        <v>1793</v>
      </c>
      <c r="B13" s="10">
        <v>2.9999999999999997E-4</v>
      </c>
      <c r="C13" s="10">
        <v>2.2000000000000001E-3</v>
      </c>
      <c r="D13" s="10">
        <v>8.0000000000000004E-4</v>
      </c>
      <c r="E13" s="10">
        <v>7.6E-3</v>
      </c>
      <c r="F13" s="10">
        <v>2.3E-3</v>
      </c>
      <c r="G13" s="10">
        <v>6.0000000000000001E-3</v>
      </c>
      <c r="H13" s="10"/>
      <c r="I13" s="24" t="s">
        <v>1810</v>
      </c>
      <c r="J13" s="10">
        <v>1.3394294369810164E-2</v>
      </c>
      <c r="K13" s="10">
        <v>7.8731003596386684E-2</v>
      </c>
      <c r="L13" s="10">
        <v>0.1127991657916331</v>
      </c>
      <c r="M13" s="10">
        <v>0.3706183595019012</v>
      </c>
      <c r="N13" s="10">
        <v>0.13672074983694044</v>
      </c>
      <c r="O13" s="10">
        <v>0.12031400282474973</v>
      </c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x14ac:dyDescent="0.25">
      <c r="A14" s="24" t="s">
        <v>1794</v>
      </c>
      <c r="B14" s="10">
        <v>0.2243</v>
      </c>
      <c r="C14" s="10">
        <v>0.53680000000000005</v>
      </c>
      <c r="D14" s="10">
        <v>0.72789999999999999</v>
      </c>
      <c r="E14" s="10">
        <v>0.98599999999999999</v>
      </c>
      <c r="F14" s="10">
        <v>0.70830000000000004</v>
      </c>
      <c r="G14" s="10">
        <v>0.63970000000000005</v>
      </c>
      <c r="H14" s="10"/>
      <c r="I14" s="24" t="s">
        <v>1793</v>
      </c>
      <c r="J14" s="10">
        <v>0</v>
      </c>
      <c r="K14" s="10">
        <v>2.19230769652366E-3</v>
      </c>
      <c r="L14" s="10">
        <v>0</v>
      </c>
      <c r="M14" s="10">
        <v>0</v>
      </c>
      <c r="N14" s="10">
        <v>0</v>
      </c>
      <c r="O14" s="10">
        <v>6.0000000000000001E-3</v>
      </c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x14ac:dyDescent="0.25">
      <c r="A15" s="24" t="s">
        <v>1795</v>
      </c>
      <c r="B15" s="10">
        <v>5.0000000000000001E-3</v>
      </c>
      <c r="C15" s="10">
        <v>2.7299999999999998E-2</v>
      </c>
      <c r="D15" s="10">
        <v>3.85E-2</v>
      </c>
      <c r="E15" s="10">
        <v>0.21609999999999999</v>
      </c>
      <c r="F15" s="10">
        <v>8.0724999999999991E-2</v>
      </c>
      <c r="G15" s="10">
        <v>4.3874999999999997E-2</v>
      </c>
      <c r="H15" s="10"/>
      <c r="I15" s="24" t="s">
        <v>1794</v>
      </c>
      <c r="J15" s="10">
        <v>0.219241871649448</v>
      </c>
      <c r="K15" s="10">
        <v>0.53673431724821397</v>
      </c>
      <c r="L15" s="10">
        <v>0.71319491469968199</v>
      </c>
      <c r="M15" s="10">
        <v>0.98599999999999999</v>
      </c>
      <c r="N15" s="10">
        <v>0.70079999999999998</v>
      </c>
      <c r="O15" s="10">
        <v>0.63966966576157003</v>
      </c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x14ac:dyDescent="0.25">
      <c r="A16" s="24" t="s">
        <v>1796</v>
      </c>
      <c r="B16" s="10">
        <v>1.3100000000000001E-2</v>
      </c>
      <c r="C16" s="10">
        <v>5.7499999999999996E-2</v>
      </c>
      <c r="D16" s="10">
        <v>0.11119999999999999</v>
      </c>
      <c r="E16" s="10">
        <v>0.39579999999999999</v>
      </c>
      <c r="F16" s="10">
        <v>0.17635000000000001</v>
      </c>
      <c r="G16" s="10">
        <v>9.5450000000000007E-2</v>
      </c>
      <c r="H16" s="10"/>
      <c r="I16" s="24" t="s">
        <v>1795</v>
      </c>
      <c r="J16" s="10">
        <v>0</v>
      </c>
      <c r="K16" s="10">
        <v>2.7299997720000125E-2</v>
      </c>
      <c r="L16" s="10">
        <v>1.2489473158337899E-2</v>
      </c>
      <c r="M16" s="10">
        <v>0.20252908191035501</v>
      </c>
      <c r="N16" s="10">
        <v>3.8332794069748426E-2</v>
      </c>
      <c r="O16" s="10">
        <v>4.3783036288018148E-2</v>
      </c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x14ac:dyDescent="0.25">
      <c r="A17" s="24" t="s">
        <v>1797</v>
      </c>
      <c r="B17" s="10">
        <v>2.6699999999999998E-2</v>
      </c>
      <c r="C17" s="10">
        <v>0.105075</v>
      </c>
      <c r="D17" s="10">
        <v>0.21390000000000001</v>
      </c>
      <c r="E17" s="10">
        <v>0.54220000000000002</v>
      </c>
      <c r="F17" s="10">
        <v>0.27529999999999999</v>
      </c>
      <c r="G17" s="10">
        <v>0.15732499999999999</v>
      </c>
      <c r="H17" s="10"/>
      <c r="I17" s="24" t="s">
        <v>1796</v>
      </c>
      <c r="J17" s="10">
        <v>0</v>
      </c>
      <c r="K17" s="10">
        <v>5.7407142444380901E-2</v>
      </c>
      <c r="L17" s="10">
        <v>7.0755572222423596E-2</v>
      </c>
      <c r="M17" s="10">
        <v>0.372581807343074</v>
      </c>
      <c r="N17" s="10">
        <v>0.11744583506850551</v>
      </c>
      <c r="O17" s="10">
        <v>9.5422313627506E-2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x14ac:dyDescent="0.25">
      <c r="A18" s="24" t="s">
        <v>1798</v>
      </c>
      <c r="B18" s="10">
        <v>2.1699999999999997E-2</v>
      </c>
      <c r="C18" s="10">
        <v>7.7775000000000011E-2</v>
      </c>
      <c r="D18" s="10">
        <v>0.1754</v>
      </c>
      <c r="E18" s="10">
        <v>0.32610000000000006</v>
      </c>
      <c r="F18" s="10">
        <v>0.194575</v>
      </c>
      <c r="G18" s="10">
        <v>0.11345</v>
      </c>
      <c r="H18" s="10"/>
      <c r="I18" s="24" t="s">
        <v>1797</v>
      </c>
      <c r="J18" s="10">
        <v>1.1991526778824899E-2</v>
      </c>
      <c r="K18" s="10">
        <v>0.10502472620802775</v>
      </c>
      <c r="L18" s="10">
        <v>0.16583571310117301</v>
      </c>
      <c r="M18" s="10">
        <v>0.52768587589654903</v>
      </c>
      <c r="N18" s="10">
        <v>0.20410949830404151</v>
      </c>
      <c r="O18" s="10">
        <v>0.15730800100424974</v>
      </c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x14ac:dyDescent="0.25">
      <c r="A19" s="24" t="s">
        <v>1799</v>
      </c>
      <c r="B19" s="10">
        <v>3.060678951930795E-2</v>
      </c>
      <c r="C19" s="10">
        <v>7.5952488242759839E-2</v>
      </c>
      <c r="D19" s="10">
        <v>0.1378200302342639</v>
      </c>
      <c r="E19" s="10">
        <v>0.21026146195887413</v>
      </c>
      <c r="F19" s="10">
        <v>0.12771221653595552</v>
      </c>
      <c r="G19" s="10">
        <v>0.10883967326787543</v>
      </c>
      <c r="H19" s="10"/>
      <c r="I19" s="24" t="s">
        <v>1798</v>
      </c>
      <c r="J19" s="10">
        <v>1.1991526778824899E-2</v>
      </c>
      <c r="K19" s="10">
        <v>7.7724728488027625E-2</v>
      </c>
      <c r="L19" s="10">
        <v>0.15334623994283511</v>
      </c>
      <c r="M19" s="10">
        <v>0.32515679398619401</v>
      </c>
      <c r="N19" s="10">
        <v>0.16577670423429308</v>
      </c>
      <c r="O19" s="10">
        <v>0.11352496471623159</v>
      </c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x14ac:dyDescent="0.25">
      <c r="A20" s="10"/>
      <c r="B20" s="10"/>
      <c r="C20" s="10"/>
      <c r="D20" s="10"/>
      <c r="E20" s="10"/>
      <c r="F20" s="10"/>
      <c r="G20" s="10"/>
      <c r="H20" s="10"/>
      <c r="I20" s="24" t="s">
        <v>1799</v>
      </c>
      <c r="J20" s="10">
        <v>2.9567390017470798E-2</v>
      </c>
      <c r="K20" s="10">
        <v>7.5941510322342393E-2</v>
      </c>
      <c r="L20" s="10">
        <v>0.12824212033839433</v>
      </c>
      <c r="M20" s="10">
        <v>0.21378347217896165</v>
      </c>
      <c r="N20" s="10">
        <v>0.11956535212164859</v>
      </c>
      <c r="O20" s="10">
        <v>0.10883876723986348</v>
      </c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5.75" customHeight="1" x14ac:dyDescent="0.25">
      <c r="A21" s="24" t="s">
        <v>1788</v>
      </c>
      <c r="B21" s="24" t="s">
        <v>1804</v>
      </c>
      <c r="C21" s="24" t="s">
        <v>1805</v>
      </c>
      <c r="D21" s="24" t="s">
        <v>1806</v>
      </c>
      <c r="E21" s="24" t="s">
        <v>1807</v>
      </c>
      <c r="F21" s="24" t="s">
        <v>1783</v>
      </c>
      <c r="G21" s="24" t="s">
        <v>1808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5.75" customHeight="1" x14ac:dyDescent="0.25">
      <c r="A22" s="24" t="s">
        <v>1810</v>
      </c>
      <c r="B22" s="10">
        <v>0.13230378874856488</v>
      </c>
      <c r="C22" s="10">
        <v>5.4903921568627417E-2</v>
      </c>
      <c r="D22" s="10">
        <v>8.709524495677233E-2</v>
      </c>
      <c r="E22" s="10">
        <v>0.27925733634311523</v>
      </c>
      <c r="F22" s="10">
        <v>0.34025573593073605</v>
      </c>
      <c r="G22" s="10">
        <v>7.6874054054054064E-2</v>
      </c>
      <c r="H22" s="10"/>
      <c r="I22" s="24" t="s">
        <v>1788</v>
      </c>
      <c r="J22" s="24" t="s">
        <v>1804</v>
      </c>
      <c r="K22" s="24" t="s">
        <v>1805</v>
      </c>
      <c r="L22" s="24" t="s">
        <v>1806</v>
      </c>
      <c r="M22" s="24" t="s">
        <v>1807</v>
      </c>
      <c r="N22" s="24" t="s">
        <v>1783</v>
      </c>
      <c r="O22" s="24" t="s">
        <v>1808</v>
      </c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5.75" customHeight="1" x14ac:dyDescent="0.25">
      <c r="A23" s="24" t="s">
        <v>1793</v>
      </c>
      <c r="B23" s="10">
        <v>2.7000000000000001E-3</v>
      </c>
      <c r="C23" s="10">
        <v>6.9999999999999999E-4</v>
      </c>
      <c r="D23" s="10">
        <v>2.0000000000000001E-4</v>
      </c>
      <c r="E23" s="10">
        <v>1.5E-3</v>
      </c>
      <c r="F23" s="10">
        <v>8.9999999999999998E-4</v>
      </c>
      <c r="G23" s="10">
        <v>8.9999999999999998E-4</v>
      </c>
      <c r="H23" s="10"/>
      <c r="I23" s="24" t="s">
        <v>1810</v>
      </c>
      <c r="J23" s="10">
        <v>9.7945729136215409E-2</v>
      </c>
      <c r="K23" s="10">
        <v>5.469365537570136E-2</v>
      </c>
      <c r="L23" s="10">
        <v>5.8273569216630891E-2</v>
      </c>
      <c r="M23" s="10">
        <v>0.25291016931729227</v>
      </c>
      <c r="N23" s="10">
        <v>0.24597474595733482</v>
      </c>
      <c r="O23" s="10">
        <v>7.684566518583491E-2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5.75" customHeight="1" x14ac:dyDescent="0.25">
      <c r="A24" s="24" t="s">
        <v>1794</v>
      </c>
      <c r="B24" s="10">
        <v>0.76770000000000005</v>
      </c>
      <c r="C24" s="10">
        <v>0.39219999999999999</v>
      </c>
      <c r="D24" s="10">
        <v>0.67400000000000004</v>
      </c>
      <c r="E24" s="10">
        <v>0.92800000000000005</v>
      </c>
      <c r="F24" s="10">
        <v>0.87629999999999997</v>
      </c>
      <c r="G24" s="10">
        <v>0.50829999999999997</v>
      </c>
      <c r="H24" s="10"/>
      <c r="I24" s="24" t="s">
        <v>1793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8.8831168808095801E-4</v>
      </c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5.75" customHeight="1" x14ac:dyDescent="0.25">
      <c r="A25" s="24" t="s">
        <v>1795</v>
      </c>
      <c r="B25" s="10">
        <v>4.2700000000000002E-2</v>
      </c>
      <c r="C25" s="10">
        <v>1.0200000000000001E-2</v>
      </c>
      <c r="D25" s="10">
        <v>1.78E-2</v>
      </c>
      <c r="E25" s="10">
        <v>0.13744999999999999</v>
      </c>
      <c r="F25" s="10">
        <v>0.21920000000000001</v>
      </c>
      <c r="G25" s="10">
        <v>1.89E-2</v>
      </c>
      <c r="H25" s="10"/>
      <c r="I25" s="24" t="s">
        <v>1794</v>
      </c>
      <c r="J25" s="10">
        <v>0.63456470438925905</v>
      </c>
      <c r="K25" s="10">
        <v>0.392199955550671</v>
      </c>
      <c r="L25" s="10">
        <v>0.63520575419083902</v>
      </c>
      <c r="M25" s="10">
        <v>0.91320000000000001</v>
      </c>
      <c r="N25" s="10">
        <v>0.79138329508313998</v>
      </c>
      <c r="O25" s="10">
        <v>0.508164603352671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15.75" customHeight="1" x14ac:dyDescent="0.25">
      <c r="A26" s="24" t="s">
        <v>1796</v>
      </c>
      <c r="B26" s="10">
        <v>9.2899999999999996E-2</v>
      </c>
      <c r="C26" s="10">
        <v>2.9249999999999998E-2</v>
      </c>
      <c r="D26" s="10">
        <v>4.8549999999999996E-2</v>
      </c>
      <c r="E26" s="10">
        <v>0.25834999999999997</v>
      </c>
      <c r="F26" s="10">
        <v>0.35285</v>
      </c>
      <c r="G26" s="10">
        <v>4.5699999999999998E-2</v>
      </c>
      <c r="H26" s="10"/>
      <c r="I26" s="24" t="s">
        <v>1795</v>
      </c>
      <c r="J26" s="10">
        <v>0</v>
      </c>
      <c r="K26" s="10">
        <v>1.0174999948749999E-2</v>
      </c>
      <c r="L26" s="10">
        <v>0</v>
      </c>
      <c r="M26" s="10">
        <v>0.11914757594352025</v>
      </c>
      <c r="N26" s="10">
        <v>0.11926056060209275</v>
      </c>
      <c r="O26" s="10">
        <v>1.8899999716499999E-2</v>
      </c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5.75" customHeight="1" x14ac:dyDescent="0.25">
      <c r="A27" s="24" t="s">
        <v>1797</v>
      </c>
      <c r="B27" s="10">
        <v>0.183</v>
      </c>
      <c r="C27" s="10">
        <v>6.8975000000000009E-2</v>
      </c>
      <c r="D27" s="10">
        <v>0.12275</v>
      </c>
      <c r="E27" s="10">
        <v>0.38500000000000001</v>
      </c>
      <c r="F27" s="10">
        <v>0.45912500000000001</v>
      </c>
      <c r="G27" s="10">
        <v>0.1028</v>
      </c>
      <c r="H27" s="10"/>
      <c r="I27" s="24" t="s">
        <v>1796</v>
      </c>
      <c r="J27" s="10">
        <v>5.4692308365443698E-2</v>
      </c>
      <c r="K27" s="10">
        <v>2.9191845174114349E-2</v>
      </c>
      <c r="L27" s="10">
        <v>2.2513337738555149E-2</v>
      </c>
      <c r="M27" s="10">
        <v>0.22960043878007</v>
      </c>
      <c r="N27" s="10">
        <v>0.23590598542052749</v>
      </c>
      <c r="O27" s="10">
        <v>4.5700000299413797E-2</v>
      </c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5.75" customHeight="1" x14ac:dyDescent="0.25">
      <c r="A28" s="24" t="s">
        <v>1798</v>
      </c>
      <c r="B28" s="10">
        <v>0.14029999999999998</v>
      </c>
      <c r="C28" s="10">
        <v>5.8775000000000008E-2</v>
      </c>
      <c r="D28" s="10">
        <v>0.10495</v>
      </c>
      <c r="E28" s="10">
        <v>0.24755000000000002</v>
      </c>
      <c r="F28" s="10">
        <v>0.239925</v>
      </c>
      <c r="G28" s="10">
        <v>8.3900000000000002E-2</v>
      </c>
      <c r="H28" s="10"/>
      <c r="I28" s="24" t="s">
        <v>1797</v>
      </c>
      <c r="J28" s="10">
        <v>0.14152214361337551</v>
      </c>
      <c r="K28" s="10">
        <v>6.8910111591791029E-2</v>
      </c>
      <c r="L28" s="10">
        <v>8.1266305112045495E-2</v>
      </c>
      <c r="M28" s="10">
        <v>0.35224445413468952</v>
      </c>
      <c r="N28" s="10">
        <v>0.35857656939563798</v>
      </c>
      <c r="O28" s="10">
        <v>0.10279998808938</v>
      </c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15.75" customHeight="1" x14ac:dyDescent="0.25">
      <c r="A29" s="24" t="s">
        <v>1799</v>
      </c>
      <c r="B29" s="10">
        <v>0.1237344851878785</v>
      </c>
      <c r="C29" s="10">
        <v>7.2335013456400671E-2</v>
      </c>
      <c r="D29" s="10">
        <v>0.1005636224302264</v>
      </c>
      <c r="E29" s="10">
        <v>0.17152347136355173</v>
      </c>
      <c r="F29" s="10">
        <v>0.16350934616535889</v>
      </c>
      <c r="G29" s="10">
        <v>9.1246258275264031E-2</v>
      </c>
      <c r="H29" s="10"/>
      <c r="I29" s="24" t="s">
        <v>1798</v>
      </c>
      <c r="J29" s="10">
        <v>0.14152214361337551</v>
      </c>
      <c r="K29" s="10">
        <v>5.873511164304103E-2</v>
      </c>
      <c r="L29" s="10">
        <v>8.1266305112045495E-2</v>
      </c>
      <c r="M29" s="10">
        <v>0.23309687819116925</v>
      </c>
      <c r="N29" s="10">
        <v>0.23931600879354523</v>
      </c>
      <c r="O29" s="10">
        <v>8.3899988372879999E-2</v>
      </c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15.75" customHeight="1" x14ac:dyDescent="0.25">
      <c r="A30" s="10"/>
      <c r="B30" s="10"/>
      <c r="C30" s="10"/>
      <c r="D30" s="10"/>
      <c r="E30" s="10"/>
      <c r="F30" s="10"/>
      <c r="G30" s="10"/>
      <c r="H30" s="10"/>
      <c r="I30" s="24" t="s">
        <v>1799</v>
      </c>
      <c r="J30" s="10">
        <v>0.12200516091188267</v>
      </c>
      <c r="K30" s="10">
        <v>7.2398248789207573E-2</v>
      </c>
      <c r="L30" s="10">
        <v>8.7491545177062272E-2</v>
      </c>
      <c r="M30" s="10">
        <v>0.17107085994529905</v>
      </c>
      <c r="N30" s="10">
        <v>0.15959036276232175</v>
      </c>
      <c r="O30" s="10">
        <v>9.1228346305450583E-2</v>
      </c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5.75" customHeight="1" x14ac:dyDescent="0.25">
      <c r="A31" s="24" t="s">
        <v>1789</v>
      </c>
      <c r="B31" s="24" t="s">
        <v>1804</v>
      </c>
      <c r="C31" s="24" t="s">
        <v>1805</v>
      </c>
      <c r="D31" s="24" t="s">
        <v>1806</v>
      </c>
      <c r="E31" s="24" t="s">
        <v>1807</v>
      </c>
      <c r="F31" s="24" t="s">
        <v>1783</v>
      </c>
      <c r="G31" s="24" t="s">
        <v>1808</v>
      </c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15.75" customHeight="1" x14ac:dyDescent="0.25">
      <c r="A32" s="24" t="s">
        <v>1810</v>
      </c>
      <c r="B32" s="10">
        <v>2.9123396226415094E-2</v>
      </c>
      <c r="C32" s="10">
        <v>3.1343262411347515E-2</v>
      </c>
      <c r="D32" s="10">
        <v>0.52629999999999966</v>
      </c>
      <c r="E32" s="10">
        <v>4.9679999999999995E-2</v>
      </c>
      <c r="F32" s="10">
        <v>2.0567889908256868E-2</v>
      </c>
      <c r="G32" s="10">
        <v>0.1439941747572816</v>
      </c>
      <c r="H32" s="10"/>
      <c r="I32" s="24" t="s">
        <v>1789</v>
      </c>
      <c r="J32" s="24" t="s">
        <v>1804</v>
      </c>
      <c r="K32" s="24" t="s">
        <v>1805</v>
      </c>
      <c r="L32" s="24" t="s">
        <v>1806</v>
      </c>
      <c r="M32" s="24" t="s">
        <v>1807</v>
      </c>
      <c r="N32" s="24" t="s">
        <v>1783</v>
      </c>
      <c r="O32" s="24" t="s">
        <v>1808</v>
      </c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15.75" customHeight="1" x14ac:dyDescent="0.25">
      <c r="A33" s="24" t="s">
        <v>1793</v>
      </c>
      <c r="B33" s="10">
        <v>8.9999999999999998E-4</v>
      </c>
      <c r="C33" s="10">
        <v>5.9999999999999995E-4</v>
      </c>
      <c r="D33" s="10">
        <v>0</v>
      </c>
      <c r="E33" s="10">
        <v>4.0000000000000002E-4</v>
      </c>
      <c r="F33" s="10">
        <v>8.0000000000000004E-4</v>
      </c>
      <c r="G33" s="10">
        <v>1.0500000000000001E-2</v>
      </c>
      <c r="H33" s="10"/>
      <c r="I33" s="24" t="s">
        <v>1810</v>
      </c>
      <c r="J33" s="10">
        <v>1.4094805639039124E-2</v>
      </c>
      <c r="K33" s="10">
        <v>3.1216088375215525E-2</v>
      </c>
      <c r="L33" s="10">
        <v>0.46177679434855151</v>
      </c>
      <c r="M33" s="10">
        <v>4.5903687781110002E-2</v>
      </c>
      <c r="N33" s="10">
        <v>1.0646700241324202E-2</v>
      </c>
      <c r="O33" s="10">
        <v>0.14383908058789266</v>
      </c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15.75" customHeight="1" x14ac:dyDescent="0.25">
      <c r="A34" s="24" t="s">
        <v>1794</v>
      </c>
      <c r="B34" s="10">
        <v>0.20619999999999999</v>
      </c>
      <c r="C34" s="10">
        <v>0.20979999999999999</v>
      </c>
      <c r="D34" s="10">
        <v>0.87890000000000001</v>
      </c>
      <c r="E34" s="10">
        <v>0.55310000000000004</v>
      </c>
      <c r="F34" s="10">
        <v>0.26250000000000001</v>
      </c>
      <c r="G34" s="10">
        <v>0.61950000000000005</v>
      </c>
      <c r="H34" s="10"/>
      <c r="I34" s="24" t="s">
        <v>1793</v>
      </c>
      <c r="J34" s="10">
        <v>0</v>
      </c>
      <c r="K34" s="10">
        <v>0</v>
      </c>
      <c r="L34" s="10">
        <v>2.0412903224752799E-2</v>
      </c>
      <c r="M34" s="10">
        <v>0</v>
      </c>
      <c r="N34" s="10">
        <v>0</v>
      </c>
      <c r="O34" s="10">
        <v>1.04571428558357E-2</v>
      </c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5.75" customHeight="1" x14ac:dyDescent="0.25">
      <c r="A35" s="24" t="s">
        <v>1795</v>
      </c>
      <c r="B35" s="10">
        <v>1.06E-2</v>
      </c>
      <c r="C35" s="10">
        <v>8.0999999999999996E-3</v>
      </c>
      <c r="D35" s="10">
        <v>0.44262499999999999</v>
      </c>
      <c r="E35" s="10">
        <v>9.4999999999999998E-3</v>
      </c>
      <c r="F35" s="10">
        <v>6.4250000000000002E-3</v>
      </c>
      <c r="G35" s="10">
        <v>5.0949999999999995E-2</v>
      </c>
      <c r="H35" s="10"/>
      <c r="I35" s="24" t="s">
        <v>1794</v>
      </c>
      <c r="J35" s="10">
        <v>0.152373913045598</v>
      </c>
      <c r="K35" s="10">
        <v>0.209751968516736</v>
      </c>
      <c r="L35" s="10">
        <v>0.83220444441263497</v>
      </c>
      <c r="M35" s="10">
        <v>0.553037837782833</v>
      </c>
      <c r="N35" s="10">
        <v>0.26222222222455299</v>
      </c>
      <c r="O35" s="10">
        <v>0.61950000003780403</v>
      </c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5.75" customHeight="1" x14ac:dyDescent="0.25">
      <c r="A36" s="24" t="s">
        <v>1796</v>
      </c>
      <c r="B36" s="10">
        <v>2.1000000000000001E-2</v>
      </c>
      <c r="C36" s="10">
        <v>1.8100000000000002E-2</v>
      </c>
      <c r="D36" s="10">
        <v>0.54459999999999997</v>
      </c>
      <c r="E36" s="10">
        <v>1.9599999999999999E-2</v>
      </c>
      <c r="F36" s="10">
        <v>1.1349999999999999E-2</v>
      </c>
      <c r="G36" s="10">
        <v>0.10970000000000001</v>
      </c>
      <c r="H36" s="10"/>
      <c r="I36" s="24" t="s">
        <v>1795</v>
      </c>
      <c r="J36" s="10">
        <v>0</v>
      </c>
      <c r="K36" s="10">
        <v>7.9764075094909404E-3</v>
      </c>
      <c r="L36" s="10">
        <v>0.37334558824369724</v>
      </c>
      <c r="M36" s="10">
        <v>5.8265060237453897E-3</v>
      </c>
      <c r="N36" s="10">
        <v>0</v>
      </c>
      <c r="O36" s="10">
        <v>5.0913636371472101E-2</v>
      </c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5.75" customHeight="1" x14ac:dyDescent="0.25">
      <c r="A37" s="24" t="s">
        <v>1797</v>
      </c>
      <c r="B37" s="10">
        <v>3.7499999999999999E-2</v>
      </c>
      <c r="C37" s="10">
        <v>4.2700000000000002E-2</v>
      </c>
      <c r="D37" s="10">
        <v>0.6357250000000001</v>
      </c>
      <c r="E37" s="10">
        <v>5.1700000000000003E-2</v>
      </c>
      <c r="F37" s="10">
        <v>2.6175E-2</v>
      </c>
      <c r="G37" s="10">
        <v>0.20369999999999999</v>
      </c>
      <c r="H37" s="10"/>
      <c r="I37" s="24" t="s">
        <v>1796</v>
      </c>
      <c r="J37" s="10">
        <v>6.3075000005834402E-3</v>
      </c>
      <c r="K37" s="10">
        <v>1.8071052630817999E-2</v>
      </c>
      <c r="L37" s="10">
        <v>0.47478642998443449</v>
      </c>
      <c r="M37" s="10">
        <v>1.74222222222222E-2</v>
      </c>
      <c r="N37" s="10">
        <v>2.0794871794648949E-3</v>
      </c>
      <c r="O37" s="10">
        <v>0.10952405062861301</v>
      </c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5.75" customHeight="1" x14ac:dyDescent="0.25">
      <c r="A38" s="24" t="s">
        <v>1798</v>
      </c>
      <c r="B38" s="10">
        <v>2.69E-2</v>
      </c>
      <c r="C38" s="10">
        <v>3.4600000000000006E-2</v>
      </c>
      <c r="D38" s="10">
        <v>0.1931000000000001</v>
      </c>
      <c r="E38" s="10">
        <v>4.2200000000000001E-2</v>
      </c>
      <c r="F38" s="10">
        <v>1.975E-2</v>
      </c>
      <c r="G38" s="10">
        <v>0.15275</v>
      </c>
      <c r="H38" s="10"/>
      <c r="I38" s="24" t="s">
        <v>1797</v>
      </c>
      <c r="J38" s="10">
        <v>1.5868421053316401E-2</v>
      </c>
      <c r="K38" s="10">
        <v>4.1841509440751601E-2</v>
      </c>
      <c r="L38" s="10">
        <v>0.56487619048513449</v>
      </c>
      <c r="M38" s="10">
        <v>5.03380952402286E-2</v>
      </c>
      <c r="N38" s="10">
        <v>1.2007466401258925E-2</v>
      </c>
      <c r="O38" s="10">
        <v>0.20359885056209098</v>
      </c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15.75" customHeight="1" x14ac:dyDescent="0.25">
      <c r="A39" s="24" t="s">
        <v>1799</v>
      </c>
      <c r="B39" s="10">
        <v>2.733481622063505E-2</v>
      </c>
      <c r="C39" s="10">
        <v>3.5557119650670217E-2</v>
      </c>
      <c r="D39" s="10">
        <v>0.15437022582159327</v>
      </c>
      <c r="E39" s="10">
        <v>8.3668459665857023E-2</v>
      </c>
      <c r="F39" s="10">
        <v>2.7520858886815446E-2</v>
      </c>
      <c r="G39" s="10">
        <v>0.11464037274788091</v>
      </c>
      <c r="H39" s="10"/>
      <c r="I39" s="24" t="s">
        <v>1798</v>
      </c>
      <c r="J39" s="10">
        <v>1.5868421053316401E-2</v>
      </c>
      <c r="K39" s="10">
        <v>3.386510193126066E-2</v>
      </c>
      <c r="L39" s="10">
        <v>0.19153060224143725</v>
      </c>
      <c r="M39" s="10">
        <v>4.4511589216483211E-2</v>
      </c>
      <c r="N39" s="10">
        <v>1.2007466401258925E-2</v>
      </c>
      <c r="O39" s="10">
        <v>0.15268521419061887</v>
      </c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15.75" customHeight="1" x14ac:dyDescent="0.25">
      <c r="A40" s="10"/>
      <c r="B40" s="10"/>
      <c r="C40" s="10"/>
      <c r="D40" s="10"/>
      <c r="E40" s="10"/>
      <c r="F40" s="10"/>
      <c r="G40" s="10"/>
      <c r="H40" s="10"/>
      <c r="I40" s="24" t="s">
        <v>1799</v>
      </c>
      <c r="J40" s="10">
        <v>2.2396591435724655E-2</v>
      </c>
      <c r="K40" s="10">
        <v>3.5562540693417341E-2</v>
      </c>
      <c r="L40" s="10">
        <v>0.14614523312250594</v>
      </c>
      <c r="M40" s="10">
        <v>8.3354322880926035E-2</v>
      </c>
      <c r="N40" s="10">
        <v>2.3669736304785732E-2</v>
      </c>
      <c r="O40" s="10">
        <v>0.11455867646661556</v>
      </c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15.75" customHeight="1" x14ac:dyDescent="0.25">
      <c r="A41" s="24" t="s">
        <v>3269</v>
      </c>
      <c r="B41" s="24" t="s">
        <v>1804</v>
      </c>
      <c r="C41" s="24" t="s">
        <v>1805</v>
      </c>
      <c r="D41" s="24" t="s">
        <v>1806</v>
      </c>
      <c r="E41" s="24" t="s">
        <v>1807</v>
      </c>
      <c r="F41" s="24" t="s">
        <v>1783</v>
      </c>
      <c r="G41" s="24" t="s">
        <v>1808</v>
      </c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15.75" customHeight="1" x14ac:dyDescent="0.25">
      <c r="A42" s="24" t="s">
        <v>1810</v>
      </c>
      <c r="B42" s="10">
        <v>4.1854850746268664E-2</v>
      </c>
      <c r="C42" s="10">
        <v>7.6479735682819336E-2</v>
      </c>
      <c r="D42" s="10">
        <v>0.51948819444444427</v>
      </c>
      <c r="E42" s="10">
        <v>0.13550869565217388</v>
      </c>
      <c r="F42" s="10">
        <v>4.7210756972111564E-2</v>
      </c>
      <c r="G42" s="10">
        <v>0.17307121951219515</v>
      </c>
      <c r="H42" s="10"/>
      <c r="I42" s="24" t="s">
        <v>3269</v>
      </c>
      <c r="J42" s="24" t="s">
        <v>1804</v>
      </c>
      <c r="K42" s="24" t="s">
        <v>1805</v>
      </c>
      <c r="L42" s="24" t="s">
        <v>1806</v>
      </c>
      <c r="M42" s="24" t="s">
        <v>1807</v>
      </c>
      <c r="N42" s="24" t="s">
        <v>1783</v>
      </c>
      <c r="O42" s="24" t="s">
        <v>1808</v>
      </c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15.75" customHeight="1" x14ac:dyDescent="0.25">
      <c r="A43" s="24" t="s">
        <v>1793</v>
      </c>
      <c r="B43" s="10">
        <v>1.1999999999999999E-3</v>
      </c>
      <c r="C43" s="10">
        <v>2.0999999999999999E-3</v>
      </c>
      <c r="D43" s="10">
        <v>0</v>
      </c>
      <c r="E43" s="10">
        <v>2.3E-3</v>
      </c>
      <c r="F43" s="10">
        <v>8.0000000000000004E-4</v>
      </c>
      <c r="G43" s="10">
        <v>2.0999999999999999E-3</v>
      </c>
      <c r="H43" s="10"/>
      <c r="I43" s="24" t="s">
        <v>1810</v>
      </c>
      <c r="J43" s="10">
        <v>2.9124224987591107E-2</v>
      </c>
      <c r="K43" s="10">
        <v>7.6316138717829329E-2</v>
      </c>
      <c r="L43" s="10">
        <v>0.45557476477787007</v>
      </c>
      <c r="M43" s="10">
        <v>0.1248519241964218</v>
      </c>
      <c r="N43" s="10">
        <v>3.5029711939397065E-2</v>
      </c>
      <c r="O43" s="10">
        <v>0.17275526426716686</v>
      </c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15.75" customHeight="1" x14ac:dyDescent="0.25">
      <c r="A44" s="24" t="s">
        <v>1794</v>
      </c>
      <c r="B44" s="10">
        <v>0.25829999999999997</v>
      </c>
      <c r="C44" s="10">
        <v>0.45850000000000002</v>
      </c>
      <c r="D44" s="10">
        <v>0.87890000000000001</v>
      </c>
      <c r="E44" s="10">
        <v>0.65369999999999995</v>
      </c>
      <c r="F44" s="10">
        <v>0.30709999999999998</v>
      </c>
      <c r="G44" s="10">
        <v>0.64880000000000004</v>
      </c>
      <c r="H44" s="10"/>
      <c r="I44" s="24" t="s">
        <v>1793</v>
      </c>
      <c r="J44" s="10">
        <v>0</v>
      </c>
      <c r="K44" s="10">
        <v>2.0444444444444399E-3</v>
      </c>
      <c r="L44" s="10">
        <v>1.6566666665396499E-2</v>
      </c>
      <c r="M44" s="10">
        <v>0</v>
      </c>
      <c r="N44" s="10">
        <v>0</v>
      </c>
      <c r="O44" s="10">
        <v>2.0930232558139502E-3</v>
      </c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15.75" customHeight="1" x14ac:dyDescent="0.25">
      <c r="A45" s="24" t="s">
        <v>1795</v>
      </c>
      <c r="B45" s="10">
        <v>1.3274999999999999E-2</v>
      </c>
      <c r="C45" s="10">
        <v>3.0600000000000002E-2</v>
      </c>
      <c r="D45" s="10">
        <v>0.43290000000000001</v>
      </c>
      <c r="E45" s="10">
        <v>5.3175E-2</v>
      </c>
      <c r="F45" s="10">
        <v>1.3350000000000001E-2</v>
      </c>
      <c r="G45" s="10">
        <v>7.5600000000000001E-2</v>
      </c>
      <c r="H45" s="10"/>
      <c r="I45" s="24" t="s">
        <v>1794</v>
      </c>
      <c r="J45" s="10">
        <v>0.21063333331718401</v>
      </c>
      <c r="K45" s="10">
        <v>0.458527559083099</v>
      </c>
      <c r="L45" s="10">
        <v>0.84049333330120701</v>
      </c>
      <c r="M45" s="10">
        <v>0.65364566933122603</v>
      </c>
      <c r="N45" s="10">
        <v>0.30382953022744302</v>
      </c>
      <c r="O45" s="10">
        <v>0.64876771657502297</v>
      </c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15.75" customHeight="1" x14ac:dyDescent="0.25">
      <c r="A46" s="24" t="s">
        <v>1796</v>
      </c>
      <c r="B46" s="10">
        <v>3.0350000000000002E-2</v>
      </c>
      <c r="C46" s="10">
        <v>6.1600000000000002E-2</v>
      </c>
      <c r="D46" s="10">
        <v>0.53980000000000006</v>
      </c>
      <c r="E46" s="10">
        <v>0.1137</v>
      </c>
      <c r="F46" s="10">
        <v>3.3399999999999999E-2</v>
      </c>
      <c r="G46" s="10">
        <v>0.14899999999999999</v>
      </c>
      <c r="H46" s="10"/>
      <c r="I46" s="24" t="s">
        <v>1795</v>
      </c>
      <c r="J46" s="10">
        <v>0</v>
      </c>
      <c r="K46" s="10">
        <v>3.0093037975570398E-2</v>
      </c>
      <c r="L46" s="10">
        <v>0.36540294118195149</v>
      </c>
      <c r="M46" s="10">
        <v>4.6826923077481528E-2</v>
      </c>
      <c r="N46" s="10">
        <v>4.2832150104812452E-3</v>
      </c>
      <c r="O46" s="10">
        <v>7.5599999998488002E-2</v>
      </c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15.75" customHeight="1" x14ac:dyDescent="0.25">
      <c r="A47" s="24" t="s">
        <v>1797</v>
      </c>
      <c r="B47" s="10">
        <v>5.79E-2</v>
      </c>
      <c r="C47" s="10">
        <v>0.10585</v>
      </c>
      <c r="D47" s="10">
        <v>0.62507500000000005</v>
      </c>
      <c r="E47" s="10">
        <v>0.17677499999999999</v>
      </c>
      <c r="F47" s="10">
        <v>6.4250000000000002E-2</v>
      </c>
      <c r="G47" s="10">
        <v>0.24890000000000001</v>
      </c>
      <c r="H47" s="10"/>
      <c r="I47" s="24" t="s">
        <v>1796</v>
      </c>
      <c r="J47" s="10">
        <v>1.4472222222222201E-2</v>
      </c>
      <c r="K47" s="10">
        <v>6.1560000003939797E-2</v>
      </c>
      <c r="L47" s="10">
        <v>0.46651666666147451</v>
      </c>
      <c r="M47" s="10">
        <v>0.1002750000020875</v>
      </c>
      <c r="N47" s="10">
        <v>1.79999999991E-2</v>
      </c>
      <c r="O47" s="10">
        <v>0.14850000001485</v>
      </c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15.75" customHeight="1" x14ac:dyDescent="0.25">
      <c r="A48" s="24" t="s">
        <v>1798</v>
      </c>
      <c r="B48" s="10">
        <v>4.4624999999999998E-2</v>
      </c>
      <c r="C48" s="10">
        <v>7.5249999999999997E-2</v>
      </c>
      <c r="D48" s="10">
        <v>0.19217500000000004</v>
      </c>
      <c r="E48" s="10">
        <v>0.12359999999999999</v>
      </c>
      <c r="F48" s="10">
        <v>5.0900000000000001E-2</v>
      </c>
      <c r="G48" s="10">
        <v>0.17330000000000001</v>
      </c>
      <c r="H48" s="10"/>
      <c r="I48" s="24" t="s">
        <v>1797</v>
      </c>
      <c r="J48" s="10">
        <v>4.1989623310664873E-2</v>
      </c>
      <c r="K48" s="10">
        <v>0.1058510280483695</v>
      </c>
      <c r="L48" s="10">
        <v>0.55968214285050955</v>
      </c>
      <c r="M48" s="10">
        <v>0.1636874999940495</v>
      </c>
      <c r="N48" s="10">
        <v>4.6655735492555049E-2</v>
      </c>
      <c r="O48" s="10">
        <v>0.248818181844873</v>
      </c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15.75" customHeight="1" x14ac:dyDescent="0.25">
      <c r="A49" s="24" t="s">
        <v>1799</v>
      </c>
      <c r="B49" s="10">
        <v>3.8665172886716309E-2</v>
      </c>
      <c r="C49" s="10">
        <v>6.2194279066505785E-2</v>
      </c>
      <c r="D49" s="10">
        <v>0.15353124776842073</v>
      </c>
      <c r="E49" s="10">
        <v>0.11161531532464432</v>
      </c>
      <c r="F49" s="10">
        <v>5.0446215356800606E-2</v>
      </c>
      <c r="G49" s="10">
        <v>0.12020051344453156</v>
      </c>
      <c r="H49" s="10"/>
      <c r="I49" s="24" t="s">
        <v>1798</v>
      </c>
      <c r="J49" s="10">
        <v>4.1989623310664873E-2</v>
      </c>
      <c r="K49" s="10">
        <v>7.5757990072799097E-2</v>
      </c>
      <c r="L49" s="10">
        <v>0.19427920166855805</v>
      </c>
      <c r="M49" s="10">
        <v>0.11686057691656797</v>
      </c>
      <c r="N49" s="10">
        <v>4.2372520482073801E-2</v>
      </c>
      <c r="O49" s="10">
        <v>0.17321818184638499</v>
      </c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15.75" customHeight="1" x14ac:dyDescent="0.25">
      <c r="A50" s="10"/>
      <c r="B50" s="10"/>
      <c r="C50" s="10"/>
      <c r="D50" s="10"/>
      <c r="E50" s="10"/>
      <c r="F50" s="10"/>
      <c r="G50" s="10"/>
      <c r="H50" s="10"/>
      <c r="I50" s="24" t="s">
        <v>1799</v>
      </c>
      <c r="J50" s="10">
        <v>3.6598956735566276E-2</v>
      </c>
      <c r="K50" s="10">
        <v>6.2164908263052779E-2</v>
      </c>
      <c r="L50" s="10">
        <v>0.14667027580415173</v>
      </c>
      <c r="M50" s="10">
        <v>0.1110307413497683</v>
      </c>
      <c r="N50" s="10">
        <v>4.8467185028042377E-2</v>
      </c>
      <c r="O50" s="10">
        <v>0.12016366654913932</v>
      </c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15.75" customHeigh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15.75" customHeigh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15.75" customHeigh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15.75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15.75" customHeigh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15.75" customHeigh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5.75" customHeigh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5.75" customHeigh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5.75" customHeigh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5.75" customHeigh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5.75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5.75" customHeigh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5.75" customHeigh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5.75" customHeigh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5.75" customHeigh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5.75" customHeigh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5.75" customHeight="1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5.75" customHeigh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5.75" customHeight="1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5.75" customHeight="1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5.75" customHeigh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5.75" customHeigh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5.75" customHeigh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5.75" customHeigh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5.75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5.75" customHeigh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5.75" customHeigh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5.75" customHeigh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5.75" customHeigh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5.75" customHeigh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5.75" customHeigh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5.75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5.75" customHeigh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5.75" customHeigh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5.75" customHeigh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5.75" customHeigh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5.75" customHeigh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5.75" customHeigh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5.75" customHeigh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5.75" customHeigh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5.75" customHeigh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5.75" customHeight="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5.75" customHeigh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5.75" customHeight="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5.75" customHeight="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5.75" customHeight="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5.75" customHeight="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5.75" customHeight="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5.75" customHeight="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5.75" customHeight="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5.75" customHeigh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5.75" customHeigh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5.75" customHeight="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5.75" customHeight="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5.75" customHeight="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5.75" customHeight="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5.75" customHeigh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5.75" customHeigh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5.75" customHeigh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5.75" customHeigh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5.75" customHeigh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5.75" customHeight="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5.75" customHeight="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5.75" customHeight="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5.75" customHeight="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5.75" customHeight="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5.75" customHeigh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5.75" customHeight="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5.75" customHeight="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5.75" customHeigh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5.75" customHeigh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5.75" customHeight="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5.75" customHeight="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5.75" customHeight="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5.75" customHeight="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5.75" customHeigh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5.75" customHeight="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5.75" customHeight="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5.75" customHeight="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5.75" customHeight="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5.75" customHeight="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5.75" customHeight="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5.75" customHeight="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5.75" customHeight="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5.75" customHeight="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5.75" customHeight="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5.75" customHeight="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5.75" customHeight="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5.75" customHeight="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5.75" customHeight="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5.75" customHeight="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5.75" customHeight="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5.75" customHeight="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5.75" customHeight="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5.75" customHeight="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5.75" customHeight="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5.75" customHeight="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5.75" customHeight="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5.75" customHeight="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5.75" customHeight="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5.75" customHeight="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5.75" customHeight="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5.75" customHeight="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5.75" customHeight="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5.75" customHeight="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5.75" customHeight="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5.75" customHeight="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5.75" customHeight="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5.75" customHeight="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5.75" customHeight="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5.75" customHeight="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5.75" customHeight="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5.75" customHeight="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5.75" customHeight="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5.75" customHeight="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5.75" customHeight="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5.75" customHeight="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5.75" customHeight="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5.75" customHeight="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5.75" customHeight="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5.75" customHeight="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5.75" customHeight="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5.75" customHeight="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5.75" customHeight="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5.75" customHeight="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5.75" customHeight="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5.75" customHeight="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5.75" customHeight="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5.75" customHeight="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5.75" customHeight="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5.75" customHeight="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5.75" customHeight="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5.75" customHeight="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5.75" customHeight="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5.75" customHeight="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5.75" customHeight="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5.75" customHeight="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5.75" customHeight="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5.75" customHeight="1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5.75" customHeight="1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5.75" customHeight="1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5.75" customHeight="1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5.75" customHeight="1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5.75" customHeight="1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5.75" customHeight="1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5.75" customHeight="1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5.75" customHeight="1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5.75" customHeight="1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5.75" customHeight="1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5.75" customHeight="1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5.75" customHeight="1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5.75" customHeight="1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5.75" customHeight="1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5.75" customHeight="1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5.75" customHeight="1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5.75" customHeight="1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5.75" customHeight="1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5.75" customHeight="1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5.75" customHeight="1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5.75" customHeight="1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5.75" customHeight="1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5.75" customHeight="1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5.75" customHeight="1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5.75" customHeight="1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5.75" customHeight="1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5.75" customHeight="1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5.75" customHeight="1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5.75" customHeight="1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5.75" customHeight="1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5.75" customHeight="1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5.75" customHeight="1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5.75" customHeight="1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5.75" customHeight="1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5.75" customHeight="1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5.75" customHeight="1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5.75" customHeight="1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5.75" customHeight="1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5.75" customHeight="1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5.75" customHeight="1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5.75" customHeight="1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5.75" customHeight="1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5.75" customHeight="1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5.75" customHeight="1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5.75" customHeight="1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5.75" customHeight="1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5.75" customHeight="1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5.75" customHeight="1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5.75" customHeight="1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5.75" customHeight="1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5.75" customHeight="1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5.75" customHeight="1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5.75" customHeight="1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5.75" customHeight="1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5.75" customHeight="1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5.75" customHeight="1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5.75" customHeight="1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5.75" customHeight="1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5.75" customHeight="1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5.75" customHeight="1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5.75" customHeight="1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5.75" customHeight="1" x14ac:dyDescent="0.2"/>
    <row r="252" spans="1:26" ht="15.75" customHeight="1" x14ac:dyDescent="0.2"/>
    <row r="253" spans="1:26" ht="15.75" customHeight="1" x14ac:dyDescent="0.2"/>
    <row r="254" spans="1:26" ht="15.75" customHeight="1" x14ac:dyDescent="0.2"/>
    <row r="255" spans="1:26" ht="15.75" customHeight="1" x14ac:dyDescent="0.2"/>
    <row r="256" spans="1:2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E100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625" defaultRowHeight="15" customHeight="1" x14ac:dyDescent="0.2"/>
  <cols>
    <col min="1" max="1" width="31.5" customWidth="1"/>
    <col min="2" max="2" width="8.125" customWidth="1"/>
    <col min="3" max="3" width="9.375" customWidth="1"/>
    <col min="4" max="4" width="9.5" customWidth="1"/>
    <col min="5" max="5" width="9" customWidth="1"/>
    <col min="6" max="6" width="11.25" customWidth="1"/>
    <col min="7" max="11" width="8.125" customWidth="1"/>
    <col min="12" max="12" width="9" customWidth="1"/>
    <col min="13" max="13" width="11.25" customWidth="1"/>
    <col min="14" max="17" width="8.125" customWidth="1"/>
    <col min="18" max="18" width="8.5" customWidth="1"/>
    <col min="19" max="19" width="9.625" customWidth="1"/>
    <col min="20" max="20" width="12.125" customWidth="1"/>
    <col min="21" max="23" width="8.125" customWidth="1"/>
    <col min="24" max="24" width="8.75" customWidth="1"/>
    <col min="25" max="25" width="9.875" customWidth="1"/>
    <col min="26" max="26" width="9.5" customWidth="1"/>
    <col min="27" max="27" width="11.5" customWidth="1"/>
    <col min="28" max="31" width="8.125" customWidth="1"/>
    <col min="32" max="32" width="60.25" customWidth="1"/>
    <col min="33" max="33" width="8.75" customWidth="1"/>
    <col min="34" max="34" width="10.375" customWidth="1"/>
    <col min="35" max="39" width="8.125" customWidth="1"/>
    <col min="40" max="40" width="9.625" customWidth="1"/>
    <col min="41" max="41" width="11" customWidth="1"/>
    <col min="42" max="57" width="8.125" customWidth="1"/>
  </cols>
  <sheetData>
    <row r="1" spans="1:57" ht="9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/>
      <c r="AT1" s="3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/>
      <c r="BA1" s="5" t="s">
        <v>50</v>
      </c>
      <c r="BB1" s="5" t="s">
        <v>52</v>
      </c>
      <c r="BC1" s="5" t="s">
        <v>51</v>
      </c>
      <c r="BD1" s="5"/>
      <c r="BE1" s="4" t="s">
        <v>53</v>
      </c>
    </row>
    <row r="2" spans="1:57" x14ac:dyDescent="0.25">
      <c r="A2" s="6">
        <v>12306</v>
      </c>
      <c r="B2" s="6" t="s">
        <v>3270</v>
      </c>
      <c r="C2" s="6">
        <v>2</v>
      </c>
      <c r="D2" s="6">
        <v>9</v>
      </c>
      <c r="E2" s="6">
        <v>24</v>
      </c>
      <c r="F2" s="6">
        <v>605</v>
      </c>
      <c r="G2" s="6">
        <v>6.8699999999999997E-2</v>
      </c>
      <c r="H2" s="6">
        <v>7.1199999999999999E-2</v>
      </c>
      <c r="I2" s="6">
        <v>6.3E-3</v>
      </c>
      <c r="Q2" s="6">
        <v>8</v>
      </c>
      <c r="R2" s="6">
        <v>71</v>
      </c>
      <c r="S2" s="6">
        <v>320</v>
      </c>
      <c r="T2" s="6">
        <v>93185</v>
      </c>
      <c r="U2" s="6">
        <v>0.54200000000000004</v>
      </c>
      <c r="V2" s="6">
        <v>0.9496</v>
      </c>
      <c r="W2" s="6">
        <v>0.96819999999999995</v>
      </c>
      <c r="AT2" s="9">
        <f t="shared" ref="AT2:AT256" si="0">IF(D2 = 0, "", F2 / D2)</f>
        <v>67.222222222222229</v>
      </c>
      <c r="AU2" s="8" t="str">
        <f t="shared" ref="AU2:AU256" si="1">IF(K2 = 0, "", M2 / K2)</f>
        <v/>
      </c>
      <c r="AV2" s="9">
        <f t="shared" ref="AV2:AV256" si="2">IF(R2 = 0, "", T2 / R2)</f>
        <v>1312.4647887323943</v>
      </c>
      <c r="AW2" s="31" t="str">
        <f t="shared" ref="AW2:AW256" si="3">IF(Y2 = 0, "", AA2 / Y2)</f>
        <v/>
      </c>
      <c r="AX2" s="9" t="str">
        <f t="shared" ref="AX2:AX256" si="4">IF(AF2 = 0, "", AH2 / AF2)</f>
        <v/>
      </c>
      <c r="AY2" s="8" t="str">
        <f t="shared" ref="AY2:AY256" si="5">IF(AM2 = 0, "", AO2 / AM2)</f>
        <v/>
      </c>
      <c r="AZ2" s="8"/>
      <c r="BA2" s="6" t="e">
        <f t="shared" ref="BA2:BA256" si="6">VLOOKUP(A2,#REF!, 3, FALSE)</f>
        <v>#REF!</v>
      </c>
      <c r="BB2" s="6" t="e">
        <f t="shared" ref="BB2:BB256" ca="1" si="7">_xludf.IFS(I2&lt;&gt;0, F2/I2, P2&lt;&gt;0, M2/P2, W2&lt;&gt;0, T2/W2, AD2&lt;&gt;0, AA2/AD2, AK2&lt;&gt;0, AH2/AK2, AR2&lt;&gt;0, AO2/AR2, TRUE, 0)</f>
        <v>#NAME?</v>
      </c>
      <c r="BC2" s="6" t="e">
        <f t="shared" ref="BC2:BC256" si="8">VLOOKUP(A2,#REF!, 4, FALSE)</f>
        <v>#REF!</v>
      </c>
      <c r="BE2" s="9" t="e">
        <f t="shared" ref="BE2:BE256" ca="1" si="9">BB2/BC2</f>
        <v>#NAME?</v>
      </c>
    </row>
    <row r="3" spans="1:57" x14ac:dyDescent="0.25">
      <c r="A3" s="6" t="s">
        <v>1679</v>
      </c>
      <c r="B3" s="6" t="s">
        <v>3270</v>
      </c>
      <c r="Q3" s="6">
        <v>111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0</v>
      </c>
      <c r="AT3" s="9" t="str">
        <f t="shared" si="0"/>
        <v/>
      </c>
      <c r="AU3" s="8" t="str">
        <f t="shared" si="1"/>
        <v/>
      </c>
      <c r="AV3" s="9" t="str">
        <f t="shared" si="2"/>
        <v/>
      </c>
      <c r="AW3" s="31" t="str">
        <f t="shared" si="3"/>
        <v/>
      </c>
      <c r="AX3" s="9" t="str">
        <f t="shared" si="4"/>
        <v/>
      </c>
      <c r="AY3" s="8" t="str">
        <f t="shared" si="5"/>
        <v/>
      </c>
      <c r="AZ3" s="8"/>
      <c r="BA3" s="6" t="e">
        <f t="shared" si="6"/>
        <v>#REF!</v>
      </c>
      <c r="BB3" s="6" t="e">
        <f t="shared" ca="1" si="7"/>
        <v>#NAME?</v>
      </c>
      <c r="BC3" s="6" t="e">
        <f t="shared" si="8"/>
        <v>#REF!</v>
      </c>
      <c r="BE3" s="9" t="e">
        <f t="shared" ca="1" si="9"/>
        <v>#NAME?</v>
      </c>
    </row>
    <row r="4" spans="1:57" x14ac:dyDescent="0.25">
      <c r="A4" s="6" t="s">
        <v>1680</v>
      </c>
      <c r="B4" s="6" t="s">
        <v>3270</v>
      </c>
      <c r="Q4" s="6">
        <v>111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AT4" s="9" t="str">
        <f t="shared" si="0"/>
        <v/>
      </c>
      <c r="AU4" s="8" t="str">
        <f t="shared" si="1"/>
        <v/>
      </c>
      <c r="AV4" s="9" t="str">
        <f t="shared" si="2"/>
        <v/>
      </c>
      <c r="AW4" s="31" t="str">
        <f t="shared" si="3"/>
        <v/>
      </c>
      <c r="AX4" s="9" t="str">
        <f t="shared" si="4"/>
        <v/>
      </c>
      <c r="AY4" s="8" t="str">
        <f t="shared" si="5"/>
        <v/>
      </c>
      <c r="AZ4" s="8"/>
      <c r="BA4" s="6" t="e">
        <f t="shared" si="6"/>
        <v>#REF!</v>
      </c>
      <c r="BB4" s="6" t="e">
        <f t="shared" ca="1" si="7"/>
        <v>#NAME?</v>
      </c>
      <c r="BC4" s="6" t="e">
        <f t="shared" si="8"/>
        <v>#REF!</v>
      </c>
      <c r="BE4" s="9" t="e">
        <f t="shared" ca="1" si="9"/>
        <v>#NAME?</v>
      </c>
    </row>
    <row r="5" spans="1:57" x14ac:dyDescent="0.25">
      <c r="A5" s="6" t="s">
        <v>1493</v>
      </c>
      <c r="B5" s="6" t="s">
        <v>3270</v>
      </c>
      <c r="C5" s="6">
        <v>4</v>
      </c>
      <c r="D5" s="6">
        <v>16</v>
      </c>
      <c r="E5" s="6">
        <v>18</v>
      </c>
      <c r="F5" s="6">
        <v>1097</v>
      </c>
      <c r="G5" s="6">
        <v>5.9700000000000003E-2</v>
      </c>
      <c r="H5" s="6">
        <v>0.1552</v>
      </c>
      <c r="I5" s="6">
        <v>0.1051</v>
      </c>
      <c r="Q5" s="6">
        <v>8</v>
      </c>
      <c r="R5" s="6">
        <v>37</v>
      </c>
      <c r="S5" s="6">
        <v>86</v>
      </c>
      <c r="T5" s="6">
        <v>5713</v>
      </c>
      <c r="U5" s="6">
        <v>0.1381</v>
      </c>
      <c r="V5" s="6">
        <v>0.74139999999999995</v>
      </c>
      <c r="W5" s="6">
        <v>0.5474</v>
      </c>
      <c r="AE5" s="6">
        <v>2</v>
      </c>
      <c r="AF5" s="6">
        <v>7</v>
      </c>
      <c r="AG5" s="6">
        <v>6</v>
      </c>
      <c r="AH5" s="6">
        <v>586</v>
      </c>
      <c r="AI5" s="6">
        <v>2.6100000000000002E-2</v>
      </c>
      <c r="AJ5" s="6">
        <v>5.1700000000000003E-2</v>
      </c>
      <c r="AK5" s="6">
        <v>5.62E-2</v>
      </c>
      <c r="AT5" s="9">
        <f t="shared" si="0"/>
        <v>68.5625</v>
      </c>
      <c r="AU5" s="8" t="str">
        <f t="shared" si="1"/>
        <v/>
      </c>
      <c r="AV5" s="9">
        <f t="shared" si="2"/>
        <v>154.40540540540542</v>
      </c>
      <c r="AW5" s="31" t="str">
        <f t="shared" si="3"/>
        <v/>
      </c>
      <c r="AX5" s="9">
        <f t="shared" si="4"/>
        <v>83.714285714285708</v>
      </c>
      <c r="AY5" s="8" t="str">
        <f t="shared" si="5"/>
        <v/>
      </c>
      <c r="AZ5" s="8"/>
      <c r="BA5" s="6" t="e">
        <f t="shared" si="6"/>
        <v>#REF!</v>
      </c>
      <c r="BB5" s="6" t="e">
        <f t="shared" ca="1" si="7"/>
        <v>#NAME?</v>
      </c>
      <c r="BC5" s="6" t="e">
        <f t="shared" si="8"/>
        <v>#REF!</v>
      </c>
      <c r="BE5" s="9" t="e">
        <f t="shared" ca="1" si="9"/>
        <v>#NAME?</v>
      </c>
    </row>
    <row r="6" spans="1:57" x14ac:dyDescent="0.25">
      <c r="A6" s="6" t="s">
        <v>1596</v>
      </c>
      <c r="B6" s="6" t="s">
        <v>3270</v>
      </c>
      <c r="C6" s="6">
        <v>13</v>
      </c>
      <c r="D6" s="6">
        <v>87</v>
      </c>
      <c r="E6" s="6">
        <v>34</v>
      </c>
      <c r="F6" s="6">
        <v>1230</v>
      </c>
      <c r="G6" s="6">
        <v>0.20619999999999999</v>
      </c>
      <c r="H6" s="6">
        <v>3.5400000000000001E-2</v>
      </c>
      <c r="I6" s="6">
        <v>4.5199999999999997E-2</v>
      </c>
      <c r="Q6" s="6">
        <v>8</v>
      </c>
      <c r="R6" s="6">
        <v>25</v>
      </c>
      <c r="S6" s="6">
        <v>636</v>
      </c>
      <c r="T6" s="6">
        <v>15831</v>
      </c>
      <c r="U6" s="6">
        <v>5.9200000000000003E-2</v>
      </c>
      <c r="V6" s="6">
        <v>0.66249999999999998</v>
      </c>
      <c r="W6" s="6">
        <v>0.58169999999999999</v>
      </c>
      <c r="X6" s="6">
        <v>2</v>
      </c>
      <c r="Y6" s="6">
        <v>32</v>
      </c>
      <c r="Z6" s="6">
        <v>4</v>
      </c>
      <c r="AA6" s="6">
        <v>1025</v>
      </c>
      <c r="AB6" s="6">
        <v>7.5800000000000006E-2</v>
      </c>
      <c r="AC6" s="6">
        <v>4.1999999999999997E-3</v>
      </c>
      <c r="AD6" s="6">
        <v>3.7699999999999997E-2</v>
      </c>
      <c r="AE6" s="6">
        <v>4</v>
      </c>
      <c r="AF6" s="6">
        <v>12</v>
      </c>
      <c r="AG6" s="6">
        <v>11</v>
      </c>
      <c r="AH6" s="6">
        <v>121</v>
      </c>
      <c r="AI6" s="6">
        <v>2.8400000000000002E-2</v>
      </c>
      <c r="AJ6" s="6">
        <v>1.15E-2</v>
      </c>
      <c r="AK6" s="6">
        <v>4.4000000000000003E-3</v>
      </c>
      <c r="AT6" s="9">
        <f t="shared" si="0"/>
        <v>14.137931034482758</v>
      </c>
      <c r="AU6" s="8" t="str">
        <f t="shared" si="1"/>
        <v/>
      </c>
      <c r="AV6" s="9">
        <f t="shared" si="2"/>
        <v>633.24</v>
      </c>
      <c r="AW6" s="31">
        <f t="shared" si="3"/>
        <v>32.03125</v>
      </c>
      <c r="AX6" s="9">
        <f t="shared" si="4"/>
        <v>10.083333333333334</v>
      </c>
      <c r="AY6" s="8" t="str">
        <f t="shared" si="5"/>
        <v/>
      </c>
      <c r="AZ6" s="8"/>
      <c r="BA6" s="6" t="e">
        <f t="shared" si="6"/>
        <v>#REF!</v>
      </c>
      <c r="BB6" s="6" t="e">
        <f t="shared" ca="1" si="7"/>
        <v>#NAME?</v>
      </c>
      <c r="BC6" s="6" t="e">
        <f t="shared" si="8"/>
        <v>#REF!</v>
      </c>
      <c r="BE6" s="9" t="e">
        <f t="shared" ca="1" si="9"/>
        <v>#NAME?</v>
      </c>
    </row>
    <row r="7" spans="1:57" x14ac:dyDescent="0.25">
      <c r="A7" s="6" t="s">
        <v>1644</v>
      </c>
      <c r="B7" s="6" t="s">
        <v>3270</v>
      </c>
      <c r="C7" s="6">
        <v>12</v>
      </c>
      <c r="D7" s="6">
        <v>49</v>
      </c>
      <c r="E7" s="6">
        <v>158</v>
      </c>
      <c r="F7" s="6">
        <v>6557</v>
      </c>
      <c r="G7" s="6">
        <v>9.2499999999999999E-2</v>
      </c>
      <c r="H7" s="6">
        <v>0.37</v>
      </c>
      <c r="I7" s="6">
        <v>0.18410000000000001</v>
      </c>
      <c r="J7" s="6">
        <v>1</v>
      </c>
      <c r="K7" s="6">
        <v>17</v>
      </c>
      <c r="L7" s="6">
        <v>133</v>
      </c>
      <c r="M7" s="6">
        <v>4015</v>
      </c>
      <c r="N7" s="6">
        <v>3.2099999999999997E-2</v>
      </c>
      <c r="O7" s="6">
        <v>0.3115</v>
      </c>
      <c r="P7" s="6">
        <v>0.11269999999999999</v>
      </c>
      <c r="Q7" s="6">
        <v>31</v>
      </c>
      <c r="R7" s="6">
        <v>124</v>
      </c>
      <c r="S7" s="6">
        <v>381</v>
      </c>
      <c r="T7" s="6">
        <v>22743</v>
      </c>
      <c r="U7" s="6">
        <v>0.23400000000000001</v>
      </c>
      <c r="V7" s="6">
        <v>0.89229999999999998</v>
      </c>
      <c r="W7" s="6">
        <v>0.63859999999999995</v>
      </c>
      <c r="X7" s="6">
        <v>2</v>
      </c>
      <c r="Y7" s="6">
        <v>15</v>
      </c>
      <c r="Z7" s="6">
        <v>113</v>
      </c>
      <c r="AA7" s="6">
        <v>2229</v>
      </c>
      <c r="AB7" s="6">
        <v>2.8299999999999999E-2</v>
      </c>
      <c r="AC7" s="6">
        <v>0.2646</v>
      </c>
      <c r="AD7" s="6">
        <v>6.2600000000000003E-2</v>
      </c>
      <c r="AE7" s="6">
        <v>3</v>
      </c>
      <c r="AF7" s="6">
        <v>21</v>
      </c>
      <c r="AG7" s="6">
        <v>126</v>
      </c>
      <c r="AH7" s="6">
        <v>3257</v>
      </c>
      <c r="AI7" s="6">
        <v>3.9600000000000003E-2</v>
      </c>
      <c r="AJ7" s="6">
        <v>0.29509999999999997</v>
      </c>
      <c r="AK7" s="6">
        <v>9.1499999999999998E-2</v>
      </c>
      <c r="AT7" s="9">
        <f t="shared" si="0"/>
        <v>133.81632653061226</v>
      </c>
      <c r="AU7" s="8">
        <f t="shared" si="1"/>
        <v>236.1764705882353</v>
      </c>
      <c r="AV7" s="9">
        <f t="shared" si="2"/>
        <v>183.41129032258064</v>
      </c>
      <c r="AW7" s="31">
        <f t="shared" si="3"/>
        <v>148.6</v>
      </c>
      <c r="AX7" s="9">
        <f t="shared" si="4"/>
        <v>155.0952380952381</v>
      </c>
      <c r="AY7" s="8" t="str">
        <f t="shared" si="5"/>
        <v/>
      </c>
      <c r="AZ7" s="8"/>
      <c r="BA7" s="6" t="e">
        <f t="shared" si="6"/>
        <v>#REF!</v>
      </c>
      <c r="BB7" s="6" t="e">
        <f t="shared" ca="1" si="7"/>
        <v>#NAME?</v>
      </c>
      <c r="BC7" s="6" t="e">
        <f t="shared" si="8"/>
        <v>#REF!</v>
      </c>
      <c r="BE7" s="9" t="e">
        <f t="shared" ca="1" si="9"/>
        <v>#NAME?</v>
      </c>
    </row>
    <row r="8" spans="1:57" x14ac:dyDescent="0.25">
      <c r="A8" s="6" t="s">
        <v>1585</v>
      </c>
      <c r="B8" s="6" t="s">
        <v>3270</v>
      </c>
      <c r="Q8" s="6">
        <v>68</v>
      </c>
      <c r="R8" s="6">
        <v>315</v>
      </c>
      <c r="S8" s="6">
        <v>1833</v>
      </c>
      <c r="T8" s="6">
        <v>111805</v>
      </c>
      <c r="U8" s="6">
        <v>0.31130000000000002</v>
      </c>
      <c r="V8" s="6">
        <v>0.79559999999999997</v>
      </c>
      <c r="W8" s="6">
        <v>0.35980000000000001</v>
      </c>
      <c r="AT8" s="9" t="str">
        <f t="shared" si="0"/>
        <v/>
      </c>
      <c r="AU8" s="8" t="str">
        <f t="shared" si="1"/>
        <v/>
      </c>
      <c r="AV8" s="9">
        <f t="shared" si="2"/>
        <v>354.93650793650795</v>
      </c>
      <c r="AW8" s="31" t="str">
        <f t="shared" si="3"/>
        <v/>
      </c>
      <c r="AX8" s="9" t="str">
        <f t="shared" si="4"/>
        <v/>
      </c>
      <c r="AY8" s="8" t="str">
        <f t="shared" si="5"/>
        <v/>
      </c>
      <c r="AZ8" s="8"/>
      <c r="BA8" s="6" t="e">
        <f t="shared" si="6"/>
        <v>#REF!</v>
      </c>
      <c r="BB8" s="6" t="e">
        <f t="shared" ca="1" si="7"/>
        <v>#NAME?</v>
      </c>
      <c r="BC8" s="6" t="e">
        <f t="shared" si="8"/>
        <v>#REF!</v>
      </c>
      <c r="BE8" s="9" t="e">
        <f t="shared" ca="1" si="9"/>
        <v>#NAME?</v>
      </c>
    </row>
    <row r="9" spans="1:57" x14ac:dyDescent="0.25">
      <c r="A9" s="6" t="s">
        <v>1525</v>
      </c>
      <c r="B9" s="6" t="s">
        <v>3270</v>
      </c>
      <c r="C9" s="6">
        <v>1</v>
      </c>
      <c r="D9" s="6">
        <v>16</v>
      </c>
      <c r="E9" s="6">
        <v>0</v>
      </c>
      <c r="F9" s="6">
        <v>0</v>
      </c>
      <c r="G9" s="6">
        <v>5.5199999999999999E-2</v>
      </c>
      <c r="H9" s="6">
        <v>0</v>
      </c>
      <c r="I9" s="6">
        <v>0</v>
      </c>
      <c r="Q9" s="6">
        <v>8</v>
      </c>
      <c r="R9" s="6">
        <v>80</v>
      </c>
      <c r="S9" s="6">
        <v>275</v>
      </c>
      <c r="T9" s="6">
        <v>42255</v>
      </c>
      <c r="U9" s="6">
        <v>0.27589999999999998</v>
      </c>
      <c r="V9" s="6">
        <v>0.98570000000000002</v>
      </c>
      <c r="W9" s="6">
        <v>0.78559999999999997</v>
      </c>
      <c r="AT9" s="9">
        <f t="shared" si="0"/>
        <v>0</v>
      </c>
      <c r="AU9" s="8" t="str">
        <f t="shared" si="1"/>
        <v/>
      </c>
      <c r="AV9" s="9">
        <f t="shared" si="2"/>
        <v>528.1875</v>
      </c>
      <c r="AW9" s="31" t="str">
        <f t="shared" si="3"/>
        <v/>
      </c>
      <c r="AX9" s="9" t="str">
        <f t="shared" si="4"/>
        <v/>
      </c>
      <c r="AY9" s="8" t="str">
        <f t="shared" si="5"/>
        <v/>
      </c>
      <c r="AZ9" s="8"/>
      <c r="BA9" s="6" t="e">
        <f t="shared" si="6"/>
        <v>#REF!</v>
      </c>
      <c r="BB9" s="6" t="e">
        <f t="shared" ca="1" si="7"/>
        <v>#NAME?</v>
      </c>
      <c r="BC9" s="6" t="e">
        <f t="shared" si="8"/>
        <v>#REF!</v>
      </c>
      <c r="BE9" s="9" t="e">
        <f t="shared" ca="1" si="9"/>
        <v>#NAME?</v>
      </c>
    </row>
    <row r="10" spans="1:57" x14ac:dyDescent="0.25">
      <c r="A10" s="6" t="s">
        <v>1727</v>
      </c>
      <c r="B10" s="6" t="s">
        <v>3270</v>
      </c>
      <c r="Q10" s="6">
        <v>37</v>
      </c>
      <c r="R10" s="6">
        <v>149</v>
      </c>
      <c r="S10" s="6">
        <v>428</v>
      </c>
      <c r="T10" s="6">
        <v>18622</v>
      </c>
      <c r="U10" s="6">
        <v>0.1182</v>
      </c>
      <c r="V10" s="6">
        <v>0.65639999999999998</v>
      </c>
      <c r="W10" s="6">
        <v>0.50670000000000004</v>
      </c>
      <c r="AT10" s="9" t="str">
        <f t="shared" si="0"/>
        <v/>
      </c>
      <c r="AU10" s="8" t="str">
        <f t="shared" si="1"/>
        <v/>
      </c>
      <c r="AV10" s="9">
        <f t="shared" si="2"/>
        <v>124.97986577181209</v>
      </c>
      <c r="AW10" s="31" t="str">
        <f t="shared" si="3"/>
        <v/>
      </c>
      <c r="AX10" s="9" t="str">
        <f t="shared" si="4"/>
        <v/>
      </c>
      <c r="AY10" s="8" t="str">
        <f t="shared" si="5"/>
        <v/>
      </c>
      <c r="AZ10" s="8"/>
      <c r="BA10" s="6" t="e">
        <f t="shared" si="6"/>
        <v>#REF!</v>
      </c>
      <c r="BB10" s="6" t="e">
        <f t="shared" ca="1" si="7"/>
        <v>#NAME?</v>
      </c>
      <c r="BC10" s="6" t="e">
        <f t="shared" si="8"/>
        <v>#REF!</v>
      </c>
      <c r="BE10" s="9" t="e">
        <f t="shared" ca="1" si="9"/>
        <v>#NAME?</v>
      </c>
    </row>
    <row r="11" spans="1:57" x14ac:dyDescent="0.25">
      <c r="A11" s="6" t="s">
        <v>1499</v>
      </c>
      <c r="B11" s="6" t="s">
        <v>3270</v>
      </c>
      <c r="C11" s="6">
        <v>6</v>
      </c>
      <c r="D11" s="6">
        <v>26</v>
      </c>
      <c r="E11" s="6">
        <v>188</v>
      </c>
      <c r="F11" s="6">
        <v>6347</v>
      </c>
      <c r="G11" s="6">
        <v>3.4799999999999998E-2</v>
      </c>
      <c r="H11" s="6">
        <v>0.21759999999999999</v>
      </c>
      <c r="I11" s="6">
        <v>8.2500000000000004E-2</v>
      </c>
      <c r="Q11" s="6">
        <v>48</v>
      </c>
      <c r="R11" s="6">
        <v>231</v>
      </c>
      <c r="S11" s="6">
        <v>780</v>
      </c>
      <c r="T11" s="6">
        <v>63918</v>
      </c>
      <c r="U11" s="6">
        <v>0.30919999999999997</v>
      </c>
      <c r="V11" s="6">
        <v>0.90280000000000005</v>
      </c>
      <c r="W11" s="6">
        <v>0.83089999999999997</v>
      </c>
      <c r="X11" s="6">
        <v>8</v>
      </c>
      <c r="Y11" s="6">
        <v>27</v>
      </c>
      <c r="Z11" s="6">
        <v>195</v>
      </c>
      <c r="AA11" s="6">
        <v>6386</v>
      </c>
      <c r="AB11" s="6">
        <v>3.61E-2</v>
      </c>
      <c r="AC11" s="6">
        <v>0.22570000000000001</v>
      </c>
      <c r="AD11" s="6">
        <v>8.3000000000000004E-2</v>
      </c>
      <c r="AE11" s="6">
        <v>6</v>
      </c>
      <c r="AF11" s="6">
        <v>23</v>
      </c>
      <c r="AG11" s="6">
        <v>165</v>
      </c>
      <c r="AH11" s="6">
        <v>4481</v>
      </c>
      <c r="AI11" s="6">
        <v>3.0800000000000001E-2</v>
      </c>
      <c r="AJ11" s="6">
        <v>0.191</v>
      </c>
      <c r="AK11" s="6">
        <v>5.8200000000000002E-2</v>
      </c>
      <c r="AL11" s="6">
        <v>1</v>
      </c>
      <c r="AM11" s="6">
        <v>19</v>
      </c>
      <c r="AN11" s="6">
        <v>238</v>
      </c>
      <c r="AO11" s="6">
        <v>6404</v>
      </c>
      <c r="AP11" s="6">
        <v>2.5399999999999999E-2</v>
      </c>
      <c r="AQ11" s="6">
        <v>0.27550000000000002</v>
      </c>
      <c r="AR11" s="6">
        <v>8.3199999999999996E-2</v>
      </c>
      <c r="AT11" s="9">
        <f t="shared" si="0"/>
        <v>244.11538461538461</v>
      </c>
      <c r="AU11" s="8" t="str">
        <f t="shared" si="1"/>
        <v/>
      </c>
      <c r="AV11" s="9">
        <f t="shared" si="2"/>
        <v>276.7012987012987</v>
      </c>
      <c r="AW11" s="31">
        <f t="shared" si="3"/>
        <v>236.5185185185185</v>
      </c>
      <c r="AX11" s="9">
        <f t="shared" si="4"/>
        <v>194.82608695652175</v>
      </c>
      <c r="AY11" s="8">
        <f t="shared" si="5"/>
        <v>337.05263157894734</v>
      </c>
      <c r="AZ11" s="8"/>
      <c r="BA11" s="6" t="e">
        <f t="shared" si="6"/>
        <v>#REF!</v>
      </c>
      <c r="BB11" s="6" t="e">
        <f t="shared" ca="1" si="7"/>
        <v>#NAME?</v>
      </c>
      <c r="BC11" s="6" t="e">
        <f t="shared" si="8"/>
        <v>#REF!</v>
      </c>
      <c r="BE11" s="9" t="e">
        <f t="shared" ca="1" si="9"/>
        <v>#NAME?</v>
      </c>
    </row>
    <row r="12" spans="1:57" x14ac:dyDescent="0.25">
      <c r="A12" s="6" t="s">
        <v>1579</v>
      </c>
      <c r="B12" s="6" t="s">
        <v>3270</v>
      </c>
      <c r="C12" s="6">
        <v>1</v>
      </c>
      <c r="D12" s="6">
        <v>2</v>
      </c>
      <c r="E12" s="6">
        <v>10</v>
      </c>
      <c r="F12" s="6">
        <v>436</v>
      </c>
      <c r="G12" s="6">
        <v>4.1999999999999997E-3</v>
      </c>
      <c r="H12" s="6">
        <v>7.4000000000000003E-3</v>
      </c>
      <c r="I12" s="6">
        <v>5.0000000000000001E-3</v>
      </c>
      <c r="Q12" s="6">
        <v>38</v>
      </c>
      <c r="R12" s="6">
        <v>270</v>
      </c>
      <c r="S12" s="6">
        <v>1282</v>
      </c>
      <c r="T12" s="6">
        <v>80904</v>
      </c>
      <c r="U12" s="6">
        <v>0.57079999999999997</v>
      </c>
      <c r="V12" s="6">
        <v>0.95389999999999997</v>
      </c>
      <c r="W12" s="6">
        <v>0.92849999999999999</v>
      </c>
      <c r="X12" s="6">
        <v>2</v>
      </c>
      <c r="Y12" s="6">
        <v>45</v>
      </c>
      <c r="Z12" s="6">
        <v>196</v>
      </c>
      <c r="AA12" s="6">
        <v>9318</v>
      </c>
      <c r="AB12" s="6">
        <v>9.5100000000000004E-2</v>
      </c>
      <c r="AC12" s="6">
        <v>0.14580000000000001</v>
      </c>
      <c r="AD12" s="6">
        <v>0.1069</v>
      </c>
      <c r="AT12" s="9">
        <f t="shared" si="0"/>
        <v>218</v>
      </c>
      <c r="AU12" s="8" t="str">
        <f t="shared" si="1"/>
        <v/>
      </c>
      <c r="AV12" s="9">
        <f t="shared" si="2"/>
        <v>299.64444444444445</v>
      </c>
      <c r="AW12" s="31">
        <f t="shared" si="3"/>
        <v>207.06666666666666</v>
      </c>
      <c r="AX12" s="9" t="str">
        <f t="shared" si="4"/>
        <v/>
      </c>
      <c r="AY12" s="8" t="str">
        <f t="shared" si="5"/>
        <v/>
      </c>
      <c r="AZ12" s="8"/>
      <c r="BA12" s="6" t="e">
        <f t="shared" si="6"/>
        <v>#REF!</v>
      </c>
      <c r="BB12" s="6" t="e">
        <f t="shared" ca="1" si="7"/>
        <v>#NAME?</v>
      </c>
      <c r="BC12" s="6" t="e">
        <f t="shared" si="8"/>
        <v>#REF!</v>
      </c>
      <c r="BE12" s="9" t="e">
        <f t="shared" ca="1" si="9"/>
        <v>#NAME?</v>
      </c>
    </row>
    <row r="13" spans="1:57" x14ac:dyDescent="0.25">
      <c r="A13" s="6" t="s">
        <v>1702</v>
      </c>
      <c r="B13" s="6" t="s">
        <v>3270</v>
      </c>
      <c r="C13" s="6">
        <v>2</v>
      </c>
      <c r="D13" s="6">
        <v>4</v>
      </c>
      <c r="E13" s="6">
        <v>90</v>
      </c>
      <c r="F13" s="6">
        <v>2980</v>
      </c>
      <c r="G13" s="6">
        <v>2.9000000000000001E-2</v>
      </c>
      <c r="H13" s="6">
        <v>0.17610000000000001</v>
      </c>
      <c r="I13" s="6">
        <v>0.1076</v>
      </c>
      <c r="Q13" s="6">
        <v>10</v>
      </c>
      <c r="R13" s="6">
        <v>63</v>
      </c>
      <c r="S13" s="6">
        <v>472</v>
      </c>
      <c r="T13" s="6">
        <v>23223</v>
      </c>
      <c r="U13" s="6">
        <v>0.45650000000000002</v>
      </c>
      <c r="V13" s="6">
        <v>0.92369999999999997</v>
      </c>
      <c r="W13" s="6">
        <v>0.83879999999999999</v>
      </c>
      <c r="AE13" s="6">
        <v>2</v>
      </c>
      <c r="AF13" s="6">
        <v>7</v>
      </c>
      <c r="AG13" s="6">
        <v>160</v>
      </c>
      <c r="AH13" s="6">
        <v>4071</v>
      </c>
      <c r="AI13" s="6">
        <v>5.0700000000000002E-2</v>
      </c>
      <c r="AJ13" s="6">
        <v>0.31309999999999999</v>
      </c>
      <c r="AK13" s="6">
        <v>0.14699999999999999</v>
      </c>
      <c r="AT13" s="9">
        <f t="shared" si="0"/>
        <v>745</v>
      </c>
      <c r="AU13" s="8" t="str">
        <f t="shared" si="1"/>
        <v/>
      </c>
      <c r="AV13" s="9">
        <f t="shared" si="2"/>
        <v>368.61904761904759</v>
      </c>
      <c r="AW13" s="31" t="str">
        <f t="shared" si="3"/>
        <v/>
      </c>
      <c r="AX13" s="9">
        <f t="shared" si="4"/>
        <v>581.57142857142856</v>
      </c>
      <c r="AY13" s="8" t="str">
        <f t="shared" si="5"/>
        <v/>
      </c>
      <c r="AZ13" s="8"/>
      <c r="BA13" s="6" t="e">
        <f t="shared" si="6"/>
        <v>#REF!</v>
      </c>
      <c r="BB13" s="6" t="e">
        <f t="shared" ca="1" si="7"/>
        <v>#NAME?</v>
      </c>
      <c r="BC13" s="6" t="e">
        <f t="shared" si="8"/>
        <v>#REF!</v>
      </c>
      <c r="BE13" s="9" t="e">
        <f t="shared" ca="1" si="9"/>
        <v>#NAME?</v>
      </c>
    </row>
    <row r="14" spans="1:57" x14ac:dyDescent="0.25">
      <c r="A14" s="6" t="s">
        <v>1674</v>
      </c>
      <c r="B14" s="6" t="s">
        <v>3270</v>
      </c>
      <c r="C14" s="6">
        <v>6</v>
      </c>
      <c r="D14" s="6">
        <v>36</v>
      </c>
      <c r="E14" s="6">
        <v>127</v>
      </c>
      <c r="F14" s="6">
        <v>4930</v>
      </c>
      <c r="G14" s="6">
        <v>0.1192</v>
      </c>
      <c r="H14" s="6">
        <v>0.1275</v>
      </c>
      <c r="I14" s="6">
        <v>7.1199999999999999E-2</v>
      </c>
      <c r="J14" s="6">
        <v>1</v>
      </c>
      <c r="K14" s="6">
        <v>23</v>
      </c>
      <c r="L14" s="6">
        <v>312</v>
      </c>
      <c r="M14" s="6">
        <v>10188</v>
      </c>
      <c r="N14" s="6">
        <v>7.6200000000000004E-2</v>
      </c>
      <c r="O14" s="6">
        <v>0.31330000000000002</v>
      </c>
      <c r="P14" s="6">
        <v>0.1472</v>
      </c>
      <c r="Q14" s="6">
        <v>25</v>
      </c>
      <c r="R14" s="6">
        <v>170</v>
      </c>
      <c r="S14" s="6">
        <v>954</v>
      </c>
      <c r="T14" s="6">
        <v>65722</v>
      </c>
      <c r="U14" s="6">
        <v>0.56289999999999996</v>
      </c>
      <c r="V14" s="6">
        <v>0.95779999999999998</v>
      </c>
      <c r="W14" s="6">
        <v>0.94969999999999999</v>
      </c>
      <c r="X14" s="6">
        <v>8</v>
      </c>
      <c r="Y14" s="6">
        <v>95</v>
      </c>
      <c r="Z14" s="6">
        <v>443</v>
      </c>
      <c r="AA14" s="6">
        <v>18767</v>
      </c>
      <c r="AB14" s="6">
        <v>0.31459999999999999</v>
      </c>
      <c r="AC14" s="6">
        <v>0.44479999999999997</v>
      </c>
      <c r="AD14" s="6">
        <v>0.2712</v>
      </c>
      <c r="AE14" s="6">
        <v>8</v>
      </c>
      <c r="AF14" s="6">
        <v>39</v>
      </c>
      <c r="AG14" s="6">
        <v>197</v>
      </c>
      <c r="AH14" s="6">
        <v>8321</v>
      </c>
      <c r="AI14" s="6">
        <v>0.12909999999999999</v>
      </c>
      <c r="AJ14" s="6">
        <v>0.1978</v>
      </c>
      <c r="AK14" s="6">
        <v>0.1202</v>
      </c>
      <c r="AT14" s="9">
        <f t="shared" si="0"/>
        <v>136.94444444444446</v>
      </c>
      <c r="AU14" s="8">
        <f t="shared" si="1"/>
        <v>442.95652173913044</v>
      </c>
      <c r="AV14" s="9">
        <f t="shared" si="2"/>
        <v>386.6</v>
      </c>
      <c r="AW14" s="31">
        <f t="shared" si="3"/>
        <v>197.54736842105262</v>
      </c>
      <c r="AX14" s="9">
        <f t="shared" si="4"/>
        <v>213.35897435897436</v>
      </c>
      <c r="AY14" s="8" t="str">
        <f t="shared" si="5"/>
        <v/>
      </c>
      <c r="AZ14" s="8"/>
      <c r="BA14" s="6" t="e">
        <f t="shared" si="6"/>
        <v>#REF!</v>
      </c>
      <c r="BB14" s="6" t="e">
        <f t="shared" ca="1" si="7"/>
        <v>#NAME?</v>
      </c>
      <c r="BC14" s="6" t="e">
        <f t="shared" si="8"/>
        <v>#REF!</v>
      </c>
      <c r="BE14" s="9" t="e">
        <f t="shared" ca="1" si="9"/>
        <v>#NAME?</v>
      </c>
    </row>
    <row r="15" spans="1:57" x14ac:dyDescent="0.25">
      <c r="A15" s="6" t="s">
        <v>1496</v>
      </c>
      <c r="B15" s="6" t="s">
        <v>3270</v>
      </c>
      <c r="C15" s="6">
        <v>1</v>
      </c>
      <c r="D15" s="6">
        <v>2</v>
      </c>
      <c r="E15" s="6">
        <v>15</v>
      </c>
      <c r="F15" s="6">
        <v>369</v>
      </c>
      <c r="G15" s="6">
        <v>9.1000000000000004E-3</v>
      </c>
      <c r="H15" s="6">
        <v>0.16669999999999999</v>
      </c>
      <c r="I15" s="6">
        <v>2.52E-2</v>
      </c>
      <c r="Q15" s="6">
        <v>8</v>
      </c>
      <c r="R15" s="6">
        <v>107</v>
      </c>
      <c r="S15" s="6">
        <v>89</v>
      </c>
      <c r="T15" s="6">
        <v>10177</v>
      </c>
      <c r="U15" s="6">
        <v>0.4864</v>
      </c>
      <c r="V15" s="6">
        <v>0.9889</v>
      </c>
      <c r="W15" s="6">
        <v>0.69520000000000004</v>
      </c>
      <c r="X15" s="6">
        <v>1</v>
      </c>
      <c r="Y15" s="6">
        <v>17</v>
      </c>
      <c r="Z15" s="6">
        <v>3</v>
      </c>
      <c r="AA15" s="6">
        <v>101</v>
      </c>
      <c r="AB15" s="6">
        <v>7.7299999999999994E-2</v>
      </c>
      <c r="AC15" s="6">
        <v>3.3300000000000003E-2</v>
      </c>
      <c r="AD15" s="6">
        <v>6.8999999999999999E-3</v>
      </c>
      <c r="AL15" s="6">
        <v>1</v>
      </c>
      <c r="AM15" s="6">
        <v>58</v>
      </c>
      <c r="AN15" s="6">
        <v>80</v>
      </c>
      <c r="AO15" s="6">
        <v>6546</v>
      </c>
      <c r="AP15" s="6">
        <v>0.2636</v>
      </c>
      <c r="AQ15" s="6">
        <v>0.88890000000000002</v>
      </c>
      <c r="AR15" s="6">
        <v>0.44719999999999999</v>
      </c>
      <c r="AT15" s="9">
        <f t="shared" si="0"/>
        <v>184.5</v>
      </c>
      <c r="AU15" s="8" t="str">
        <f t="shared" si="1"/>
        <v/>
      </c>
      <c r="AV15" s="9">
        <f t="shared" si="2"/>
        <v>95.112149532710276</v>
      </c>
      <c r="AW15" s="31">
        <f t="shared" si="3"/>
        <v>5.9411764705882355</v>
      </c>
      <c r="AX15" s="9" t="str">
        <f t="shared" si="4"/>
        <v/>
      </c>
      <c r="AY15" s="8">
        <f t="shared" si="5"/>
        <v>112.86206896551724</v>
      </c>
      <c r="AZ15" s="8"/>
      <c r="BA15" s="6" t="e">
        <f t="shared" si="6"/>
        <v>#REF!</v>
      </c>
      <c r="BB15" s="6" t="e">
        <f t="shared" ca="1" si="7"/>
        <v>#NAME?</v>
      </c>
      <c r="BC15" s="6" t="e">
        <f t="shared" si="8"/>
        <v>#REF!</v>
      </c>
      <c r="BE15" s="9" t="e">
        <f t="shared" ca="1" si="9"/>
        <v>#NAME?</v>
      </c>
    </row>
    <row r="16" spans="1:57" x14ac:dyDescent="0.25">
      <c r="A16" s="6" t="s">
        <v>1562</v>
      </c>
      <c r="B16" s="6" t="s">
        <v>3270</v>
      </c>
      <c r="C16" s="6">
        <v>6</v>
      </c>
      <c r="D16" s="6">
        <v>14</v>
      </c>
      <c r="E16" s="6">
        <v>23</v>
      </c>
      <c r="F16" s="6">
        <v>1102</v>
      </c>
      <c r="G16" s="6">
        <v>2.2499999999999999E-2</v>
      </c>
      <c r="H16" s="6">
        <v>5.04E-2</v>
      </c>
      <c r="I16" s="6">
        <v>2.1700000000000001E-2</v>
      </c>
      <c r="Q16" s="6">
        <v>37</v>
      </c>
      <c r="R16" s="6">
        <v>139</v>
      </c>
      <c r="S16" s="6">
        <v>328</v>
      </c>
      <c r="T16" s="6">
        <v>29296</v>
      </c>
      <c r="U16" s="6">
        <v>0.2238</v>
      </c>
      <c r="V16" s="6">
        <v>0.71930000000000005</v>
      </c>
      <c r="W16" s="6">
        <v>0.57589999999999997</v>
      </c>
      <c r="AT16" s="9">
        <f t="shared" si="0"/>
        <v>78.714285714285708</v>
      </c>
      <c r="AU16" s="8" t="str">
        <f t="shared" si="1"/>
        <v/>
      </c>
      <c r="AV16" s="9">
        <f t="shared" si="2"/>
        <v>210.76258992805757</v>
      </c>
      <c r="AW16" s="31" t="str">
        <f t="shared" si="3"/>
        <v/>
      </c>
      <c r="AX16" s="9" t="str">
        <f t="shared" si="4"/>
        <v/>
      </c>
      <c r="AY16" s="8" t="str">
        <f t="shared" si="5"/>
        <v/>
      </c>
      <c r="AZ16" s="8"/>
      <c r="BA16" s="6" t="e">
        <f t="shared" si="6"/>
        <v>#REF!</v>
      </c>
      <c r="BB16" s="6" t="e">
        <f t="shared" ca="1" si="7"/>
        <v>#NAME?</v>
      </c>
      <c r="BC16" s="6" t="e">
        <f t="shared" si="8"/>
        <v>#REF!</v>
      </c>
      <c r="BE16" s="9" t="e">
        <f t="shared" ca="1" si="9"/>
        <v>#NAME?</v>
      </c>
    </row>
    <row r="17" spans="1:57" x14ac:dyDescent="0.25">
      <c r="A17" s="6" t="s">
        <v>1542</v>
      </c>
      <c r="B17" s="6" t="s">
        <v>3270</v>
      </c>
      <c r="J17" s="6">
        <v>1</v>
      </c>
      <c r="K17" s="6">
        <v>9</v>
      </c>
      <c r="L17" s="6">
        <v>143</v>
      </c>
      <c r="M17" s="6">
        <v>4776</v>
      </c>
      <c r="N17" s="6">
        <v>2.3599999999999999E-2</v>
      </c>
      <c r="O17" s="6">
        <v>0.30430000000000001</v>
      </c>
      <c r="P17" s="6">
        <v>5.0099999999999999E-2</v>
      </c>
      <c r="Q17" s="6">
        <v>22</v>
      </c>
      <c r="R17" s="6">
        <v>184</v>
      </c>
      <c r="S17" s="6">
        <v>454</v>
      </c>
      <c r="T17" s="6">
        <v>80112</v>
      </c>
      <c r="U17" s="6">
        <v>0.4829</v>
      </c>
      <c r="V17" s="6">
        <v>0.96599999999999997</v>
      </c>
      <c r="W17" s="6">
        <v>0.84019999999999995</v>
      </c>
      <c r="X17" s="6">
        <v>4</v>
      </c>
      <c r="Y17" s="6">
        <v>114</v>
      </c>
      <c r="Z17" s="6">
        <v>340</v>
      </c>
      <c r="AA17" s="6">
        <v>44023</v>
      </c>
      <c r="AB17" s="6">
        <v>0.29920000000000002</v>
      </c>
      <c r="AC17" s="6">
        <v>0.72340000000000004</v>
      </c>
      <c r="AD17" s="6">
        <v>0.4617</v>
      </c>
      <c r="AE17" s="6">
        <v>1</v>
      </c>
      <c r="AF17" s="6">
        <v>100</v>
      </c>
      <c r="AG17" s="6">
        <v>270</v>
      </c>
      <c r="AH17" s="6">
        <v>40042</v>
      </c>
      <c r="AI17" s="6">
        <v>0.26250000000000001</v>
      </c>
      <c r="AJ17" s="6">
        <v>0.57450000000000001</v>
      </c>
      <c r="AK17" s="6">
        <v>0.4199</v>
      </c>
      <c r="AL17" s="6">
        <v>2</v>
      </c>
      <c r="AM17" s="6">
        <v>61</v>
      </c>
      <c r="AN17" s="6">
        <v>387</v>
      </c>
      <c r="AO17" s="6">
        <v>39568</v>
      </c>
      <c r="AP17" s="6">
        <v>0.16009999999999999</v>
      </c>
      <c r="AQ17" s="6">
        <v>0.82340000000000002</v>
      </c>
      <c r="AR17" s="6">
        <v>0.41499999999999998</v>
      </c>
      <c r="AT17" s="9" t="str">
        <f t="shared" si="0"/>
        <v/>
      </c>
      <c r="AU17" s="8">
        <f t="shared" si="1"/>
        <v>530.66666666666663</v>
      </c>
      <c r="AV17" s="9">
        <f t="shared" si="2"/>
        <v>435.39130434782606</v>
      </c>
      <c r="AW17" s="31">
        <f t="shared" si="3"/>
        <v>386.16666666666669</v>
      </c>
      <c r="AX17" s="9">
        <f t="shared" si="4"/>
        <v>400.42</v>
      </c>
      <c r="AY17" s="8">
        <f t="shared" si="5"/>
        <v>648.65573770491801</v>
      </c>
      <c r="AZ17" s="8"/>
      <c r="BA17" s="6" t="e">
        <f t="shared" si="6"/>
        <v>#REF!</v>
      </c>
      <c r="BB17" s="6" t="e">
        <f t="shared" ca="1" si="7"/>
        <v>#NAME?</v>
      </c>
      <c r="BC17" s="6" t="e">
        <f t="shared" si="8"/>
        <v>#REF!</v>
      </c>
      <c r="BE17" s="9" t="e">
        <f t="shared" ca="1" si="9"/>
        <v>#NAME?</v>
      </c>
    </row>
    <row r="18" spans="1:57" x14ac:dyDescent="0.25">
      <c r="A18" s="6" t="s">
        <v>1502</v>
      </c>
      <c r="B18" s="6" t="s">
        <v>3270</v>
      </c>
      <c r="Q18" s="6">
        <v>18</v>
      </c>
      <c r="R18" s="6">
        <v>117</v>
      </c>
      <c r="S18" s="6">
        <v>130</v>
      </c>
      <c r="T18" s="6">
        <v>19587</v>
      </c>
      <c r="U18" s="6">
        <v>0.2364</v>
      </c>
      <c r="V18" s="6">
        <v>0.92200000000000004</v>
      </c>
      <c r="W18" s="6">
        <v>0.72</v>
      </c>
      <c r="AT18" s="9" t="str">
        <f t="shared" si="0"/>
        <v/>
      </c>
      <c r="AU18" s="8" t="str">
        <f t="shared" si="1"/>
        <v/>
      </c>
      <c r="AV18" s="9">
        <f t="shared" si="2"/>
        <v>167.41025641025641</v>
      </c>
      <c r="AW18" s="31" t="str">
        <f t="shared" si="3"/>
        <v/>
      </c>
      <c r="AX18" s="9" t="str">
        <f t="shared" si="4"/>
        <v/>
      </c>
      <c r="AY18" s="8" t="str">
        <f t="shared" si="5"/>
        <v/>
      </c>
      <c r="AZ18" s="8"/>
      <c r="BA18" s="6" t="e">
        <f t="shared" si="6"/>
        <v>#REF!</v>
      </c>
      <c r="BB18" s="6" t="e">
        <f t="shared" ca="1" si="7"/>
        <v>#NAME?</v>
      </c>
      <c r="BC18" s="6" t="e">
        <f t="shared" si="8"/>
        <v>#REF!</v>
      </c>
      <c r="BE18" s="9" t="e">
        <f t="shared" ca="1" si="9"/>
        <v>#NAME?</v>
      </c>
    </row>
    <row r="19" spans="1:57" x14ac:dyDescent="0.25">
      <c r="A19" s="6" t="s">
        <v>1705</v>
      </c>
      <c r="B19" s="6" t="s">
        <v>3270</v>
      </c>
      <c r="C19" s="6">
        <v>7</v>
      </c>
      <c r="D19" s="6">
        <v>18</v>
      </c>
      <c r="E19" s="6">
        <v>98</v>
      </c>
      <c r="F19" s="6">
        <v>3076</v>
      </c>
      <c r="G19" s="6">
        <v>3.0300000000000001E-2</v>
      </c>
      <c r="H19" s="6">
        <v>9.1700000000000004E-2</v>
      </c>
      <c r="I19" s="6">
        <v>3.4299999999999997E-2</v>
      </c>
      <c r="Q19" s="6">
        <v>58</v>
      </c>
      <c r="R19" s="6">
        <v>272</v>
      </c>
      <c r="S19" s="6">
        <v>989</v>
      </c>
      <c r="T19" s="6">
        <v>68745</v>
      </c>
      <c r="U19" s="6">
        <v>0.45710000000000001</v>
      </c>
      <c r="V19" s="6">
        <v>0.92520000000000002</v>
      </c>
      <c r="W19" s="6">
        <v>0.76570000000000005</v>
      </c>
      <c r="X19" s="6">
        <v>2</v>
      </c>
      <c r="Y19" s="6">
        <v>7</v>
      </c>
      <c r="Z19" s="6">
        <v>0</v>
      </c>
      <c r="AA19" s="6">
        <v>0</v>
      </c>
      <c r="AB19" s="6">
        <v>1.18E-2</v>
      </c>
      <c r="AC19" s="6">
        <v>0</v>
      </c>
      <c r="AD19" s="6">
        <v>0</v>
      </c>
      <c r="AE19" s="6">
        <v>8</v>
      </c>
      <c r="AF19" s="6">
        <v>27</v>
      </c>
      <c r="AG19" s="6">
        <v>289</v>
      </c>
      <c r="AH19" s="6">
        <v>11110</v>
      </c>
      <c r="AI19" s="6">
        <v>4.5400000000000003E-2</v>
      </c>
      <c r="AJ19" s="6">
        <v>0.27029999999999998</v>
      </c>
      <c r="AK19" s="6">
        <v>0.1237</v>
      </c>
      <c r="AT19" s="9">
        <f t="shared" si="0"/>
        <v>170.88888888888889</v>
      </c>
      <c r="AU19" s="8" t="str">
        <f t="shared" si="1"/>
        <v/>
      </c>
      <c r="AV19" s="9">
        <f t="shared" si="2"/>
        <v>252.7389705882353</v>
      </c>
      <c r="AW19" s="31">
        <f t="shared" si="3"/>
        <v>0</v>
      </c>
      <c r="AX19" s="9">
        <f t="shared" si="4"/>
        <v>411.48148148148147</v>
      </c>
      <c r="AY19" s="8" t="str">
        <f t="shared" si="5"/>
        <v/>
      </c>
      <c r="AZ19" s="8"/>
      <c r="BA19" s="6" t="e">
        <f t="shared" si="6"/>
        <v>#REF!</v>
      </c>
      <c r="BB19" s="6" t="e">
        <f t="shared" ca="1" si="7"/>
        <v>#NAME?</v>
      </c>
      <c r="BC19" s="6" t="e">
        <f t="shared" si="8"/>
        <v>#REF!</v>
      </c>
      <c r="BE19" s="9" t="e">
        <f t="shared" ca="1" si="9"/>
        <v>#NAME?</v>
      </c>
    </row>
    <row r="20" spans="1:57" x14ac:dyDescent="0.25">
      <c r="A20" s="6" t="s">
        <v>1723</v>
      </c>
      <c r="B20" s="6" t="s">
        <v>3270</v>
      </c>
      <c r="C20" s="6">
        <v>2</v>
      </c>
      <c r="D20" s="6">
        <v>5</v>
      </c>
      <c r="E20" s="6">
        <v>17</v>
      </c>
      <c r="F20" s="6">
        <v>3921</v>
      </c>
      <c r="G20" s="6">
        <v>3.9100000000000003E-2</v>
      </c>
      <c r="H20" s="6">
        <v>6.2E-2</v>
      </c>
      <c r="I20" s="6">
        <v>9.7699999999999995E-2</v>
      </c>
      <c r="J20" s="6">
        <v>1</v>
      </c>
      <c r="K20" s="6">
        <v>9</v>
      </c>
      <c r="L20" s="6">
        <v>2</v>
      </c>
      <c r="M20" s="6">
        <v>6764</v>
      </c>
      <c r="N20" s="6">
        <v>7.0300000000000001E-2</v>
      </c>
      <c r="O20" s="6">
        <v>7.3000000000000001E-3</v>
      </c>
      <c r="P20" s="6">
        <v>0.16850000000000001</v>
      </c>
      <c r="Q20" s="6">
        <v>3</v>
      </c>
      <c r="R20" s="6">
        <v>33</v>
      </c>
      <c r="S20" s="6">
        <v>118</v>
      </c>
      <c r="T20" s="6">
        <v>15902</v>
      </c>
      <c r="U20" s="6">
        <v>0.25779999999999997</v>
      </c>
      <c r="V20" s="6">
        <v>0.43070000000000003</v>
      </c>
      <c r="W20" s="6">
        <v>0.3962</v>
      </c>
      <c r="AE20" s="6">
        <v>2</v>
      </c>
      <c r="AF20" s="6">
        <v>8</v>
      </c>
      <c r="AG20" s="6">
        <v>2</v>
      </c>
      <c r="AH20" s="6">
        <v>3124</v>
      </c>
      <c r="AI20" s="6">
        <v>6.25E-2</v>
      </c>
      <c r="AJ20" s="6">
        <v>7.3000000000000001E-3</v>
      </c>
      <c r="AK20" s="6">
        <v>7.7799999999999994E-2</v>
      </c>
      <c r="AT20" s="9">
        <f t="shared" si="0"/>
        <v>784.2</v>
      </c>
      <c r="AU20" s="8">
        <f t="shared" si="1"/>
        <v>751.55555555555554</v>
      </c>
      <c r="AV20" s="9">
        <f t="shared" si="2"/>
        <v>481.87878787878788</v>
      </c>
      <c r="AW20" s="31" t="str">
        <f t="shared" si="3"/>
        <v/>
      </c>
      <c r="AX20" s="9">
        <f t="shared" si="4"/>
        <v>390.5</v>
      </c>
      <c r="AY20" s="8" t="str">
        <f t="shared" si="5"/>
        <v/>
      </c>
      <c r="AZ20" s="8"/>
      <c r="BA20" s="6" t="e">
        <f t="shared" si="6"/>
        <v>#REF!</v>
      </c>
      <c r="BB20" s="6" t="e">
        <f t="shared" ca="1" si="7"/>
        <v>#NAME?</v>
      </c>
      <c r="BC20" s="6" t="e">
        <f t="shared" si="8"/>
        <v>#REF!</v>
      </c>
      <c r="BE20" s="9" t="e">
        <f t="shared" ca="1" si="9"/>
        <v>#NAME?</v>
      </c>
    </row>
    <row r="21" spans="1:57" ht="15.75" customHeight="1" x14ac:dyDescent="0.25">
      <c r="A21" s="6" t="s">
        <v>1564</v>
      </c>
      <c r="B21" s="6" t="s">
        <v>3270</v>
      </c>
      <c r="C21" s="6">
        <v>4</v>
      </c>
      <c r="D21" s="6">
        <v>14</v>
      </c>
      <c r="E21" s="6">
        <v>190</v>
      </c>
      <c r="F21" s="6">
        <v>6242</v>
      </c>
      <c r="G21" s="6">
        <v>1.67E-2</v>
      </c>
      <c r="H21" s="6">
        <v>0.14960000000000001</v>
      </c>
      <c r="I21" s="6">
        <v>6.1600000000000002E-2</v>
      </c>
      <c r="Q21" s="6">
        <v>103</v>
      </c>
      <c r="R21" s="6">
        <v>468</v>
      </c>
      <c r="S21" s="6">
        <v>1222</v>
      </c>
      <c r="T21" s="6">
        <v>88077</v>
      </c>
      <c r="U21" s="6">
        <v>0.5585</v>
      </c>
      <c r="V21" s="6">
        <v>0.96220000000000006</v>
      </c>
      <c r="W21" s="6">
        <v>0.86950000000000005</v>
      </c>
      <c r="X21" s="6">
        <v>4</v>
      </c>
      <c r="Y21" s="6">
        <v>24</v>
      </c>
      <c r="Z21" s="6">
        <v>184</v>
      </c>
      <c r="AA21" s="6">
        <v>6613</v>
      </c>
      <c r="AB21" s="6">
        <v>2.86E-2</v>
      </c>
      <c r="AC21" s="6">
        <v>0.1449</v>
      </c>
      <c r="AD21" s="6">
        <v>6.5299999999999997E-2</v>
      </c>
      <c r="AE21" s="6">
        <v>3</v>
      </c>
      <c r="AF21" s="6">
        <v>12</v>
      </c>
      <c r="AG21" s="6">
        <v>48</v>
      </c>
      <c r="AH21" s="6">
        <v>2462</v>
      </c>
      <c r="AI21" s="6">
        <v>1.43E-2</v>
      </c>
      <c r="AJ21" s="6">
        <v>3.78E-2</v>
      </c>
      <c r="AK21" s="6">
        <v>2.4299999999999999E-2</v>
      </c>
      <c r="AT21" s="9">
        <f t="shared" si="0"/>
        <v>445.85714285714283</v>
      </c>
      <c r="AU21" s="8" t="str">
        <f t="shared" si="1"/>
        <v/>
      </c>
      <c r="AV21" s="9">
        <f t="shared" si="2"/>
        <v>188.19871794871796</v>
      </c>
      <c r="AW21" s="31">
        <f t="shared" si="3"/>
        <v>275.54166666666669</v>
      </c>
      <c r="AX21" s="9">
        <f t="shared" si="4"/>
        <v>205.16666666666666</v>
      </c>
      <c r="AY21" s="8" t="str">
        <f t="shared" si="5"/>
        <v/>
      </c>
      <c r="AZ21" s="8"/>
      <c r="BA21" s="6" t="e">
        <f t="shared" si="6"/>
        <v>#REF!</v>
      </c>
      <c r="BB21" s="6" t="e">
        <f t="shared" ca="1" si="7"/>
        <v>#NAME?</v>
      </c>
      <c r="BC21" s="6" t="e">
        <f t="shared" si="8"/>
        <v>#REF!</v>
      </c>
      <c r="BE21" s="9" t="e">
        <f t="shared" ca="1" si="9"/>
        <v>#NAME?</v>
      </c>
    </row>
    <row r="22" spans="1:57" ht="15.75" customHeight="1" x14ac:dyDescent="0.25">
      <c r="A22" s="6" t="s">
        <v>1716</v>
      </c>
      <c r="B22" s="6" t="s">
        <v>3270</v>
      </c>
      <c r="C22" s="6">
        <v>5</v>
      </c>
      <c r="D22" s="6">
        <v>15</v>
      </c>
      <c r="E22" s="6">
        <v>68</v>
      </c>
      <c r="F22" s="6">
        <v>6277</v>
      </c>
      <c r="G22" s="6">
        <v>2.3400000000000001E-2</v>
      </c>
      <c r="H22" s="6">
        <v>0.1113</v>
      </c>
      <c r="I22" s="6">
        <v>5.8799999999999998E-2</v>
      </c>
      <c r="J22" s="6">
        <v>1</v>
      </c>
      <c r="K22" s="6">
        <v>7</v>
      </c>
      <c r="L22" s="6">
        <v>64</v>
      </c>
      <c r="M22" s="6">
        <v>2515</v>
      </c>
      <c r="N22" s="6">
        <v>1.09E-2</v>
      </c>
      <c r="O22" s="6">
        <v>0.1047</v>
      </c>
      <c r="P22" s="6">
        <v>2.3599999999999999E-2</v>
      </c>
      <c r="Q22" s="6">
        <v>60</v>
      </c>
      <c r="R22" s="6">
        <v>267</v>
      </c>
      <c r="S22" s="6">
        <v>562</v>
      </c>
      <c r="T22" s="6">
        <v>90601</v>
      </c>
      <c r="U22" s="6">
        <v>0.41589999999999999</v>
      </c>
      <c r="V22" s="6">
        <v>0.91979999999999995</v>
      </c>
      <c r="W22" s="6">
        <v>0.84899999999999998</v>
      </c>
      <c r="X22" s="6">
        <v>3</v>
      </c>
      <c r="Y22" s="6">
        <v>15</v>
      </c>
      <c r="Z22" s="6">
        <v>95</v>
      </c>
      <c r="AA22" s="6">
        <v>3568</v>
      </c>
      <c r="AB22" s="6">
        <v>2.3400000000000001E-2</v>
      </c>
      <c r="AC22" s="6">
        <v>0.1555</v>
      </c>
      <c r="AD22" s="6">
        <v>3.3399999999999999E-2</v>
      </c>
      <c r="AE22" s="6">
        <v>7</v>
      </c>
      <c r="AF22" s="6">
        <v>30</v>
      </c>
      <c r="AG22" s="6">
        <v>105</v>
      </c>
      <c r="AH22" s="6">
        <v>6913</v>
      </c>
      <c r="AI22" s="6">
        <v>4.6699999999999998E-2</v>
      </c>
      <c r="AJ22" s="6">
        <v>0.17180000000000001</v>
      </c>
      <c r="AK22" s="6">
        <v>6.4799999999999996E-2</v>
      </c>
      <c r="AT22" s="9">
        <f t="shared" si="0"/>
        <v>418.46666666666664</v>
      </c>
      <c r="AU22" s="8">
        <f t="shared" si="1"/>
        <v>359.28571428571428</v>
      </c>
      <c r="AV22" s="9">
        <f t="shared" si="2"/>
        <v>339.32958801498125</v>
      </c>
      <c r="AW22" s="31">
        <f t="shared" si="3"/>
        <v>237.86666666666667</v>
      </c>
      <c r="AX22" s="9">
        <f t="shared" si="4"/>
        <v>230.43333333333334</v>
      </c>
      <c r="AY22" s="8" t="str">
        <f t="shared" si="5"/>
        <v/>
      </c>
      <c r="AZ22" s="8"/>
      <c r="BA22" s="6" t="e">
        <f t="shared" si="6"/>
        <v>#REF!</v>
      </c>
      <c r="BB22" s="6" t="e">
        <f t="shared" ca="1" si="7"/>
        <v>#NAME?</v>
      </c>
      <c r="BC22" s="6" t="e">
        <f t="shared" si="8"/>
        <v>#REF!</v>
      </c>
      <c r="BE22" s="9" t="e">
        <f t="shared" ca="1" si="9"/>
        <v>#NAME?</v>
      </c>
    </row>
    <row r="23" spans="1:57" ht="15.75" customHeight="1" x14ac:dyDescent="0.25">
      <c r="A23" s="6" t="s">
        <v>1584</v>
      </c>
      <c r="B23" s="6" t="s">
        <v>3270</v>
      </c>
      <c r="C23" s="6">
        <v>17</v>
      </c>
      <c r="D23" s="6">
        <v>49</v>
      </c>
      <c r="E23" s="6">
        <v>340</v>
      </c>
      <c r="F23" s="6">
        <v>11218</v>
      </c>
      <c r="G23" s="6">
        <v>3.6900000000000002E-2</v>
      </c>
      <c r="H23" s="6">
        <v>0.2059</v>
      </c>
      <c r="I23" s="6">
        <v>7.3200000000000001E-2</v>
      </c>
      <c r="J23" s="6">
        <v>3</v>
      </c>
      <c r="K23" s="6">
        <v>36</v>
      </c>
      <c r="L23" s="6">
        <v>440</v>
      </c>
      <c r="M23" s="6">
        <v>16255</v>
      </c>
      <c r="N23" s="6">
        <v>2.7099999999999999E-2</v>
      </c>
      <c r="O23" s="6">
        <v>0.26650000000000001</v>
      </c>
      <c r="P23" s="6">
        <v>0.106</v>
      </c>
      <c r="Q23" s="6">
        <v>70</v>
      </c>
      <c r="R23" s="6">
        <v>408</v>
      </c>
      <c r="S23" s="6">
        <v>1576</v>
      </c>
      <c r="T23" s="6">
        <v>126041</v>
      </c>
      <c r="U23" s="6">
        <v>0.3075</v>
      </c>
      <c r="V23" s="6">
        <v>0.9546</v>
      </c>
      <c r="W23" s="6">
        <v>0.82230000000000003</v>
      </c>
      <c r="X23" s="6">
        <v>1</v>
      </c>
      <c r="Y23" s="6">
        <v>4</v>
      </c>
      <c r="Z23" s="6">
        <v>78</v>
      </c>
      <c r="AA23" s="6">
        <v>1359</v>
      </c>
      <c r="AB23" s="6">
        <v>3.0000000000000001E-3</v>
      </c>
      <c r="AC23" s="6">
        <v>4.7199999999999999E-2</v>
      </c>
      <c r="AD23" s="6">
        <v>8.8999999999999999E-3</v>
      </c>
      <c r="AE23" s="6">
        <v>11</v>
      </c>
      <c r="AF23" s="6">
        <v>32</v>
      </c>
      <c r="AG23" s="6">
        <v>180</v>
      </c>
      <c r="AH23" s="6">
        <v>6546</v>
      </c>
      <c r="AI23" s="6">
        <v>2.41E-2</v>
      </c>
      <c r="AJ23" s="6">
        <v>0.109</v>
      </c>
      <c r="AK23" s="6">
        <v>4.2700000000000002E-2</v>
      </c>
      <c r="AL23" s="6">
        <v>3</v>
      </c>
      <c r="AM23" s="6">
        <v>150</v>
      </c>
      <c r="AN23" s="6">
        <v>1356</v>
      </c>
      <c r="AO23" s="6">
        <v>82770</v>
      </c>
      <c r="AP23" s="6">
        <v>0.113</v>
      </c>
      <c r="AQ23" s="6">
        <v>0.82130000000000003</v>
      </c>
      <c r="AR23" s="6">
        <v>0.54</v>
      </c>
      <c r="AT23" s="9">
        <f t="shared" si="0"/>
        <v>228.9387755102041</v>
      </c>
      <c r="AU23" s="8">
        <f t="shared" si="1"/>
        <v>451.52777777777777</v>
      </c>
      <c r="AV23" s="9">
        <f t="shared" si="2"/>
        <v>308.92401960784315</v>
      </c>
      <c r="AW23" s="31">
        <f t="shared" si="3"/>
        <v>339.75</v>
      </c>
      <c r="AX23" s="9">
        <f t="shared" si="4"/>
        <v>204.5625</v>
      </c>
      <c r="AY23" s="8">
        <f t="shared" si="5"/>
        <v>551.79999999999995</v>
      </c>
      <c r="AZ23" s="8"/>
      <c r="BA23" s="6" t="e">
        <f t="shared" si="6"/>
        <v>#REF!</v>
      </c>
      <c r="BB23" s="6" t="e">
        <f t="shared" ca="1" si="7"/>
        <v>#NAME?</v>
      </c>
      <c r="BC23" s="6" t="e">
        <f t="shared" si="8"/>
        <v>#REF!</v>
      </c>
      <c r="BE23" s="9" t="e">
        <f t="shared" ca="1" si="9"/>
        <v>#NAME?</v>
      </c>
    </row>
    <row r="24" spans="1:57" ht="15.75" customHeight="1" x14ac:dyDescent="0.25">
      <c r="A24" s="6" t="s">
        <v>3271</v>
      </c>
      <c r="B24" s="6" t="s">
        <v>3270</v>
      </c>
      <c r="C24" s="6">
        <v>6</v>
      </c>
      <c r="D24" s="6">
        <v>19</v>
      </c>
      <c r="E24" s="6">
        <v>63</v>
      </c>
      <c r="F24" s="6">
        <v>821</v>
      </c>
      <c r="G24" s="6">
        <v>0.13009999999999999</v>
      </c>
      <c r="H24" s="6">
        <v>0.124</v>
      </c>
      <c r="I24" s="6">
        <v>3.1099999999999999E-2</v>
      </c>
      <c r="Q24" s="6">
        <v>17</v>
      </c>
      <c r="R24" s="6">
        <v>77</v>
      </c>
      <c r="S24" s="6">
        <v>435</v>
      </c>
      <c r="T24" s="6">
        <v>21349</v>
      </c>
      <c r="U24" s="6">
        <v>0.52739999999999998</v>
      </c>
      <c r="V24" s="6">
        <v>0.85629999999999995</v>
      </c>
      <c r="W24" s="6">
        <v>0.80840000000000001</v>
      </c>
      <c r="X24" s="6">
        <v>4</v>
      </c>
      <c r="Y24" s="6">
        <v>33</v>
      </c>
      <c r="Z24" s="6">
        <v>331</v>
      </c>
      <c r="AA24" s="6">
        <v>12094</v>
      </c>
      <c r="AB24" s="6">
        <v>0.22600000000000001</v>
      </c>
      <c r="AC24" s="6">
        <v>0.65159999999999996</v>
      </c>
      <c r="AD24" s="6">
        <v>0.45789999999999997</v>
      </c>
      <c r="AT24" s="9">
        <f t="shared" si="0"/>
        <v>43.210526315789473</v>
      </c>
      <c r="AU24" s="8" t="str">
        <f t="shared" si="1"/>
        <v/>
      </c>
      <c r="AV24" s="9">
        <f t="shared" si="2"/>
        <v>277.25974025974028</v>
      </c>
      <c r="AW24" s="31">
        <f t="shared" si="3"/>
        <v>366.4848484848485</v>
      </c>
      <c r="AX24" s="9" t="str">
        <f t="shared" si="4"/>
        <v/>
      </c>
      <c r="AY24" s="8" t="str">
        <f t="shared" si="5"/>
        <v/>
      </c>
      <c r="AZ24" s="8"/>
      <c r="BA24" s="6" t="e">
        <f t="shared" si="6"/>
        <v>#REF!</v>
      </c>
      <c r="BB24" s="6" t="e">
        <f t="shared" ca="1" si="7"/>
        <v>#NAME?</v>
      </c>
      <c r="BC24" s="6" t="e">
        <f t="shared" si="8"/>
        <v>#REF!</v>
      </c>
      <c r="BE24" s="9" t="e">
        <f t="shared" ca="1" si="9"/>
        <v>#NAME?</v>
      </c>
    </row>
    <row r="25" spans="1:57" ht="15.75" customHeight="1" x14ac:dyDescent="0.25">
      <c r="A25" s="6" t="s">
        <v>1711</v>
      </c>
      <c r="B25" s="6" t="s">
        <v>3270</v>
      </c>
      <c r="C25" s="6">
        <v>7</v>
      </c>
      <c r="D25" s="6">
        <v>49</v>
      </c>
      <c r="E25" s="6">
        <v>371</v>
      </c>
      <c r="F25" s="6">
        <v>8188</v>
      </c>
      <c r="G25" s="6">
        <v>5.5199999999999999E-2</v>
      </c>
      <c r="H25" s="6">
        <v>0.19320000000000001</v>
      </c>
      <c r="I25" s="6">
        <v>6.3100000000000003E-2</v>
      </c>
      <c r="Q25" s="6">
        <v>45</v>
      </c>
      <c r="R25" s="6">
        <v>351</v>
      </c>
      <c r="S25" s="6">
        <v>1865</v>
      </c>
      <c r="T25" s="6">
        <v>123231</v>
      </c>
      <c r="U25" s="6">
        <v>0.3957</v>
      </c>
      <c r="V25" s="6">
        <v>0.97140000000000004</v>
      </c>
      <c r="W25" s="6">
        <v>0.94910000000000005</v>
      </c>
      <c r="AE25" s="6">
        <v>2</v>
      </c>
      <c r="AF25" s="6">
        <v>10</v>
      </c>
      <c r="AG25" s="6">
        <v>0</v>
      </c>
      <c r="AH25" s="6">
        <v>0</v>
      </c>
      <c r="AI25" s="6">
        <v>1.1299999999999999E-2</v>
      </c>
      <c r="AJ25" s="6">
        <v>0</v>
      </c>
      <c r="AK25" s="6">
        <v>0</v>
      </c>
      <c r="AT25" s="9">
        <f t="shared" si="0"/>
        <v>167.10204081632654</v>
      </c>
      <c r="AU25" s="8" t="str">
        <f t="shared" si="1"/>
        <v/>
      </c>
      <c r="AV25" s="9">
        <f t="shared" si="2"/>
        <v>351.08547008547009</v>
      </c>
      <c r="AW25" s="31" t="str">
        <f t="shared" si="3"/>
        <v/>
      </c>
      <c r="AX25" s="9">
        <f t="shared" si="4"/>
        <v>0</v>
      </c>
      <c r="AY25" s="8" t="str">
        <f t="shared" si="5"/>
        <v/>
      </c>
      <c r="AZ25" s="8"/>
      <c r="BA25" s="6" t="e">
        <f t="shared" si="6"/>
        <v>#REF!</v>
      </c>
      <c r="BB25" s="6" t="e">
        <f t="shared" ca="1" si="7"/>
        <v>#NAME?</v>
      </c>
      <c r="BC25" s="6" t="e">
        <f t="shared" si="8"/>
        <v>#REF!</v>
      </c>
      <c r="BE25" s="9" t="e">
        <f t="shared" ca="1" si="9"/>
        <v>#NAME?</v>
      </c>
    </row>
    <row r="26" spans="1:57" ht="15.75" customHeight="1" x14ac:dyDescent="0.25">
      <c r="A26" s="6" t="s">
        <v>1650</v>
      </c>
      <c r="B26" s="6" t="s">
        <v>3270</v>
      </c>
      <c r="C26" s="6">
        <v>3</v>
      </c>
      <c r="D26" s="6">
        <v>11</v>
      </c>
      <c r="E26" s="6">
        <v>0</v>
      </c>
      <c r="F26" s="6">
        <v>0</v>
      </c>
      <c r="G26" s="6">
        <v>1.6E-2</v>
      </c>
      <c r="H26" s="6">
        <v>0</v>
      </c>
      <c r="I26" s="6">
        <v>0</v>
      </c>
      <c r="Q26" s="6">
        <v>33</v>
      </c>
      <c r="R26" s="6">
        <v>166</v>
      </c>
      <c r="S26" s="6">
        <v>272</v>
      </c>
      <c r="T26" s="6">
        <v>26854</v>
      </c>
      <c r="U26" s="6">
        <v>0.24160000000000001</v>
      </c>
      <c r="V26" s="6">
        <v>0.8831</v>
      </c>
      <c r="W26" s="6">
        <v>0.73650000000000004</v>
      </c>
      <c r="AE26" s="6">
        <v>2</v>
      </c>
      <c r="AF26" s="6">
        <v>6</v>
      </c>
      <c r="AG26" s="6">
        <v>0</v>
      </c>
      <c r="AH26" s="6">
        <v>0</v>
      </c>
      <c r="AI26" s="6">
        <v>8.6999999999999994E-3</v>
      </c>
      <c r="AJ26" s="6">
        <v>0</v>
      </c>
      <c r="AK26" s="6">
        <v>0</v>
      </c>
      <c r="AT26" s="9">
        <f t="shared" si="0"/>
        <v>0</v>
      </c>
      <c r="AU26" s="8" t="str">
        <f t="shared" si="1"/>
        <v/>
      </c>
      <c r="AV26" s="9">
        <f t="shared" si="2"/>
        <v>161.77108433734941</v>
      </c>
      <c r="AW26" s="31" t="str">
        <f t="shared" si="3"/>
        <v/>
      </c>
      <c r="AX26" s="9">
        <f t="shared" si="4"/>
        <v>0</v>
      </c>
      <c r="AY26" s="8" t="str">
        <f t="shared" si="5"/>
        <v/>
      </c>
      <c r="AZ26" s="8"/>
      <c r="BA26" s="6" t="e">
        <f t="shared" si="6"/>
        <v>#REF!</v>
      </c>
      <c r="BB26" s="6" t="e">
        <f t="shared" ca="1" si="7"/>
        <v>#NAME?</v>
      </c>
      <c r="BC26" s="6" t="e">
        <f t="shared" si="8"/>
        <v>#REF!</v>
      </c>
      <c r="BE26" s="9" t="e">
        <f t="shared" ca="1" si="9"/>
        <v>#NAME?</v>
      </c>
    </row>
    <row r="27" spans="1:57" ht="15.75" customHeight="1" x14ac:dyDescent="0.25">
      <c r="A27" s="6" t="s">
        <v>1618</v>
      </c>
      <c r="B27" s="6" t="s">
        <v>3270</v>
      </c>
      <c r="C27" s="6">
        <v>10</v>
      </c>
      <c r="D27" s="6">
        <v>43</v>
      </c>
      <c r="E27" s="6">
        <v>1088</v>
      </c>
      <c r="F27" s="6">
        <v>92119</v>
      </c>
      <c r="G27" s="6">
        <v>7.7299999999999994E-2</v>
      </c>
      <c r="H27" s="6">
        <v>0.35520000000000002</v>
      </c>
      <c r="I27" s="6">
        <v>0.27100000000000002</v>
      </c>
      <c r="J27" s="6">
        <v>1</v>
      </c>
      <c r="K27" s="6">
        <v>8</v>
      </c>
      <c r="L27" s="6">
        <v>569</v>
      </c>
      <c r="M27" s="6">
        <v>41613</v>
      </c>
      <c r="N27" s="6">
        <v>1.44E-2</v>
      </c>
      <c r="O27" s="6">
        <v>0.18579999999999999</v>
      </c>
      <c r="P27" s="6">
        <v>0.12239999999999999</v>
      </c>
      <c r="Q27" s="6">
        <v>60</v>
      </c>
      <c r="R27" s="6">
        <v>323</v>
      </c>
      <c r="S27" s="6">
        <v>2809</v>
      </c>
      <c r="T27" s="6">
        <v>278971</v>
      </c>
      <c r="U27" s="6">
        <v>0.58089999999999997</v>
      </c>
      <c r="V27" s="6">
        <v>0.91710000000000003</v>
      </c>
      <c r="W27" s="6">
        <v>0.82069999999999999</v>
      </c>
      <c r="AE27" s="6">
        <v>5</v>
      </c>
      <c r="AF27" s="6">
        <v>23</v>
      </c>
      <c r="AG27" s="6">
        <v>431</v>
      </c>
      <c r="AH27" s="6">
        <v>43002</v>
      </c>
      <c r="AI27" s="6">
        <v>4.1399999999999999E-2</v>
      </c>
      <c r="AJ27" s="6">
        <v>0.14069999999999999</v>
      </c>
      <c r="AK27" s="6">
        <v>0.1265</v>
      </c>
      <c r="AL27" s="6">
        <v>3</v>
      </c>
      <c r="AM27" s="6">
        <v>45</v>
      </c>
      <c r="AN27" s="6">
        <v>1372</v>
      </c>
      <c r="AO27" s="6">
        <v>123892</v>
      </c>
      <c r="AP27" s="6">
        <v>8.09E-2</v>
      </c>
      <c r="AQ27" s="6">
        <v>0.44790000000000002</v>
      </c>
      <c r="AR27" s="6">
        <v>0.36449999999999999</v>
      </c>
      <c r="AT27" s="9">
        <f t="shared" si="0"/>
        <v>2142.3023255813955</v>
      </c>
      <c r="AU27" s="8">
        <f t="shared" si="1"/>
        <v>5201.625</v>
      </c>
      <c r="AV27" s="9">
        <f t="shared" si="2"/>
        <v>863.68730650154794</v>
      </c>
      <c r="AW27" s="31" t="str">
        <f t="shared" si="3"/>
        <v/>
      </c>
      <c r="AX27" s="9">
        <f t="shared" si="4"/>
        <v>1869.6521739130435</v>
      </c>
      <c r="AY27" s="8">
        <f t="shared" si="5"/>
        <v>2753.1555555555556</v>
      </c>
      <c r="AZ27" s="8"/>
      <c r="BA27" s="6" t="e">
        <f t="shared" si="6"/>
        <v>#REF!</v>
      </c>
      <c r="BB27" s="6" t="e">
        <f t="shared" ca="1" si="7"/>
        <v>#NAME?</v>
      </c>
      <c r="BC27" s="6" t="e">
        <f t="shared" si="8"/>
        <v>#REF!</v>
      </c>
      <c r="BE27" s="9" t="e">
        <f t="shared" ca="1" si="9"/>
        <v>#NAME?</v>
      </c>
    </row>
    <row r="28" spans="1:57" ht="15.75" customHeight="1" x14ac:dyDescent="0.25">
      <c r="A28" s="6" t="s">
        <v>1693</v>
      </c>
      <c r="B28" s="6" t="s">
        <v>3270</v>
      </c>
      <c r="C28" s="6">
        <v>5</v>
      </c>
      <c r="D28" s="6">
        <v>74</v>
      </c>
      <c r="E28" s="6">
        <v>550</v>
      </c>
      <c r="F28" s="6">
        <v>26828</v>
      </c>
      <c r="G28" s="6">
        <v>7.6399999999999996E-2</v>
      </c>
      <c r="H28" s="6">
        <v>0.47289999999999999</v>
      </c>
      <c r="I28" s="6">
        <v>0.31309999999999999</v>
      </c>
      <c r="J28" s="6">
        <v>3</v>
      </c>
      <c r="K28" s="6">
        <v>18</v>
      </c>
      <c r="L28" s="6">
        <v>643</v>
      </c>
      <c r="M28" s="6">
        <v>24783</v>
      </c>
      <c r="N28" s="6">
        <v>1.8599999999999998E-2</v>
      </c>
      <c r="O28" s="6">
        <v>0.55289999999999995</v>
      </c>
      <c r="P28" s="6">
        <v>0.28920000000000001</v>
      </c>
      <c r="Q28" s="6">
        <v>23</v>
      </c>
      <c r="R28" s="6">
        <v>216</v>
      </c>
      <c r="S28" s="6">
        <v>1131</v>
      </c>
      <c r="T28" s="6">
        <v>79970</v>
      </c>
      <c r="U28" s="6">
        <v>0.22309999999999999</v>
      </c>
      <c r="V28" s="6">
        <v>0.97250000000000003</v>
      </c>
      <c r="W28" s="6">
        <v>0.93330000000000002</v>
      </c>
      <c r="X28" s="6">
        <v>2</v>
      </c>
      <c r="Y28" s="6">
        <v>50</v>
      </c>
      <c r="Z28" s="6">
        <v>468</v>
      </c>
      <c r="AA28" s="6">
        <v>17630</v>
      </c>
      <c r="AB28" s="6">
        <v>5.1700000000000003E-2</v>
      </c>
      <c r="AC28" s="6">
        <v>0.40239999999999998</v>
      </c>
      <c r="AD28" s="6">
        <v>0.20569999999999999</v>
      </c>
      <c r="AE28" s="6">
        <v>8</v>
      </c>
      <c r="AF28" s="6">
        <v>29</v>
      </c>
      <c r="AG28" s="6">
        <v>398</v>
      </c>
      <c r="AH28" s="6">
        <v>12781</v>
      </c>
      <c r="AI28" s="6">
        <v>0.03</v>
      </c>
      <c r="AJ28" s="6">
        <v>0.3422</v>
      </c>
      <c r="AK28" s="6">
        <v>0.1492</v>
      </c>
      <c r="AL28" s="6">
        <v>1</v>
      </c>
      <c r="AM28" s="6">
        <v>58</v>
      </c>
      <c r="AN28" s="6">
        <v>954</v>
      </c>
      <c r="AO28" s="6">
        <v>58872</v>
      </c>
      <c r="AP28" s="6">
        <v>5.9900000000000002E-2</v>
      </c>
      <c r="AQ28" s="6">
        <v>0.82030000000000003</v>
      </c>
      <c r="AR28" s="6">
        <v>0.68710000000000004</v>
      </c>
      <c r="AT28" s="9">
        <f t="shared" si="0"/>
        <v>362.54054054054052</v>
      </c>
      <c r="AU28" s="8">
        <f t="shared" si="1"/>
        <v>1376.8333333333333</v>
      </c>
      <c r="AV28" s="9">
        <f t="shared" si="2"/>
        <v>370.23148148148147</v>
      </c>
      <c r="AW28" s="31">
        <f t="shared" si="3"/>
        <v>352.6</v>
      </c>
      <c r="AX28" s="9">
        <f t="shared" si="4"/>
        <v>440.72413793103448</v>
      </c>
      <c r="AY28" s="8">
        <f t="shared" si="5"/>
        <v>1015.0344827586207</v>
      </c>
      <c r="AZ28" s="8"/>
      <c r="BA28" s="6" t="e">
        <f t="shared" si="6"/>
        <v>#REF!</v>
      </c>
      <c r="BB28" s="6" t="e">
        <f t="shared" ca="1" si="7"/>
        <v>#NAME?</v>
      </c>
      <c r="BC28" s="6" t="e">
        <f t="shared" si="8"/>
        <v>#REF!</v>
      </c>
      <c r="BE28" s="9" t="e">
        <f t="shared" ca="1" si="9"/>
        <v>#NAME?</v>
      </c>
    </row>
    <row r="29" spans="1:57" ht="15.75" customHeight="1" x14ac:dyDescent="0.25">
      <c r="A29" s="6" t="s">
        <v>1760</v>
      </c>
      <c r="B29" s="6" t="s">
        <v>3270</v>
      </c>
      <c r="Q29" s="6">
        <v>26</v>
      </c>
      <c r="R29" s="6">
        <v>212</v>
      </c>
      <c r="S29" s="6">
        <v>280</v>
      </c>
      <c r="T29" s="6">
        <v>49602</v>
      </c>
      <c r="U29" s="6">
        <v>0.58560000000000001</v>
      </c>
      <c r="V29" s="6">
        <v>0.97899999999999998</v>
      </c>
      <c r="W29" s="6">
        <v>0.85240000000000005</v>
      </c>
      <c r="AE29" s="6">
        <v>3</v>
      </c>
      <c r="AF29" s="6">
        <v>9</v>
      </c>
      <c r="AG29" s="6">
        <v>37</v>
      </c>
      <c r="AH29" s="6">
        <v>1707</v>
      </c>
      <c r="AI29" s="6">
        <v>2.4899999999999999E-2</v>
      </c>
      <c r="AJ29" s="6">
        <v>0.12939999999999999</v>
      </c>
      <c r="AK29" s="6">
        <v>2.93E-2</v>
      </c>
      <c r="AT29" s="9" t="str">
        <f t="shared" si="0"/>
        <v/>
      </c>
      <c r="AU29" s="8" t="str">
        <f t="shared" si="1"/>
        <v/>
      </c>
      <c r="AV29" s="9">
        <f t="shared" si="2"/>
        <v>233.97169811320754</v>
      </c>
      <c r="AW29" s="31" t="str">
        <f t="shared" si="3"/>
        <v/>
      </c>
      <c r="AX29" s="9">
        <f t="shared" si="4"/>
        <v>189.66666666666666</v>
      </c>
      <c r="AY29" s="8" t="str">
        <f t="shared" si="5"/>
        <v/>
      </c>
      <c r="AZ29" s="8"/>
      <c r="BA29" s="6" t="e">
        <f t="shared" si="6"/>
        <v>#REF!</v>
      </c>
      <c r="BB29" s="6" t="e">
        <f t="shared" ca="1" si="7"/>
        <v>#NAME?</v>
      </c>
      <c r="BC29" s="6" t="e">
        <f t="shared" si="8"/>
        <v>#REF!</v>
      </c>
      <c r="BE29" s="9" t="e">
        <f t="shared" ca="1" si="9"/>
        <v>#NAME?</v>
      </c>
    </row>
    <row r="30" spans="1:57" ht="15.75" customHeight="1" x14ac:dyDescent="0.25">
      <c r="A30" s="6" t="s">
        <v>1649</v>
      </c>
      <c r="B30" s="6" t="s">
        <v>3270</v>
      </c>
      <c r="C30" s="6">
        <v>31</v>
      </c>
      <c r="D30" s="6">
        <v>70</v>
      </c>
      <c r="E30" s="6">
        <v>91</v>
      </c>
      <c r="F30" s="6">
        <v>3996</v>
      </c>
      <c r="G30" s="6">
        <v>2.3400000000000001E-2</v>
      </c>
      <c r="H30" s="6">
        <v>5.2900000000000003E-2</v>
      </c>
      <c r="I30" s="6">
        <v>1.6299999999999999E-2</v>
      </c>
      <c r="Q30" s="6">
        <v>154</v>
      </c>
      <c r="R30" s="6">
        <v>809</v>
      </c>
      <c r="S30" s="6">
        <v>1586</v>
      </c>
      <c r="T30" s="6">
        <v>181944</v>
      </c>
      <c r="U30" s="6">
        <v>0.27</v>
      </c>
      <c r="V30" s="6">
        <v>0.92259999999999998</v>
      </c>
      <c r="W30" s="6">
        <v>0.74270000000000003</v>
      </c>
      <c r="AE30" s="6">
        <v>13</v>
      </c>
      <c r="AF30" s="6">
        <v>67</v>
      </c>
      <c r="AG30" s="6">
        <v>278</v>
      </c>
      <c r="AH30" s="6">
        <v>18929</v>
      </c>
      <c r="AI30" s="6">
        <v>2.24E-2</v>
      </c>
      <c r="AJ30" s="6">
        <v>0.16170000000000001</v>
      </c>
      <c r="AK30" s="6">
        <v>7.7299999999999994E-2</v>
      </c>
      <c r="AT30" s="9">
        <f t="shared" si="0"/>
        <v>57.085714285714289</v>
      </c>
      <c r="AU30" s="8" t="str">
        <f t="shared" si="1"/>
        <v/>
      </c>
      <c r="AV30" s="9">
        <f t="shared" si="2"/>
        <v>224.8998763906057</v>
      </c>
      <c r="AW30" s="31" t="str">
        <f t="shared" si="3"/>
        <v/>
      </c>
      <c r="AX30" s="9">
        <f t="shared" si="4"/>
        <v>282.52238805970148</v>
      </c>
      <c r="AY30" s="8" t="str">
        <f t="shared" si="5"/>
        <v/>
      </c>
      <c r="AZ30" s="8"/>
      <c r="BA30" s="6" t="e">
        <f t="shared" si="6"/>
        <v>#REF!</v>
      </c>
      <c r="BB30" s="6" t="e">
        <f t="shared" ca="1" si="7"/>
        <v>#NAME?</v>
      </c>
      <c r="BC30" s="6" t="e">
        <f t="shared" si="8"/>
        <v>#REF!</v>
      </c>
      <c r="BE30" s="9" t="e">
        <f t="shared" ca="1" si="9"/>
        <v>#NAME?</v>
      </c>
    </row>
    <row r="31" spans="1:57" ht="15.75" customHeight="1" x14ac:dyDescent="0.25">
      <c r="A31" s="6" t="s">
        <v>1587</v>
      </c>
      <c r="B31" s="6" t="s">
        <v>3270</v>
      </c>
      <c r="C31" s="6">
        <v>3</v>
      </c>
      <c r="D31" s="6">
        <v>9</v>
      </c>
      <c r="E31" s="6">
        <v>32</v>
      </c>
      <c r="F31" s="6">
        <v>1500</v>
      </c>
      <c r="G31" s="6">
        <v>4.7000000000000002E-3</v>
      </c>
      <c r="H31" s="6">
        <v>1.6500000000000001E-2</v>
      </c>
      <c r="I31" s="6">
        <v>1.03E-2</v>
      </c>
      <c r="Q31" s="6">
        <v>61</v>
      </c>
      <c r="R31" s="6">
        <v>349</v>
      </c>
      <c r="S31" s="6">
        <v>1766</v>
      </c>
      <c r="T31" s="6">
        <v>83347</v>
      </c>
      <c r="U31" s="6">
        <v>0.18049999999999999</v>
      </c>
      <c r="V31" s="6">
        <v>0.91269999999999996</v>
      </c>
      <c r="W31" s="6">
        <v>0.57499999999999996</v>
      </c>
      <c r="X31" s="6">
        <v>3</v>
      </c>
      <c r="Y31" s="6">
        <v>12</v>
      </c>
      <c r="Z31" s="6">
        <v>1</v>
      </c>
      <c r="AA31" s="6">
        <v>66</v>
      </c>
      <c r="AB31" s="6">
        <v>6.1999999999999998E-3</v>
      </c>
      <c r="AC31" s="6">
        <v>5.0000000000000001E-4</v>
      </c>
      <c r="AD31" s="6">
        <v>5.0000000000000001E-4</v>
      </c>
      <c r="AT31" s="9">
        <f t="shared" si="0"/>
        <v>166.66666666666666</v>
      </c>
      <c r="AU31" s="8" t="str">
        <f t="shared" si="1"/>
        <v/>
      </c>
      <c r="AV31" s="9">
        <f t="shared" si="2"/>
        <v>238.81661891117477</v>
      </c>
      <c r="AW31" s="31">
        <f t="shared" si="3"/>
        <v>5.5</v>
      </c>
      <c r="AX31" s="9" t="str">
        <f t="shared" si="4"/>
        <v/>
      </c>
      <c r="AY31" s="8" t="str">
        <f t="shared" si="5"/>
        <v/>
      </c>
      <c r="AZ31" s="8"/>
      <c r="BA31" s="6" t="e">
        <f t="shared" si="6"/>
        <v>#REF!</v>
      </c>
      <c r="BB31" s="6" t="e">
        <f t="shared" ca="1" si="7"/>
        <v>#NAME?</v>
      </c>
      <c r="BC31" s="6" t="e">
        <f t="shared" si="8"/>
        <v>#REF!</v>
      </c>
      <c r="BE31" s="9" t="e">
        <f t="shared" ca="1" si="9"/>
        <v>#NAME?</v>
      </c>
    </row>
    <row r="32" spans="1:57" ht="15.75" customHeight="1" x14ac:dyDescent="0.25">
      <c r="A32" s="6" t="s">
        <v>1637</v>
      </c>
      <c r="B32" s="6" t="s">
        <v>3270</v>
      </c>
      <c r="C32" s="6">
        <v>26</v>
      </c>
      <c r="D32" s="6">
        <v>88</v>
      </c>
      <c r="E32" s="6">
        <v>1092</v>
      </c>
      <c r="F32" s="6">
        <v>34553</v>
      </c>
      <c r="G32" s="6">
        <v>5.3800000000000001E-2</v>
      </c>
      <c r="H32" s="6">
        <v>0.39810000000000001</v>
      </c>
      <c r="I32" s="6">
        <v>0.12620000000000001</v>
      </c>
      <c r="Q32" s="6">
        <v>65</v>
      </c>
      <c r="R32" s="6">
        <v>450</v>
      </c>
      <c r="S32" s="6">
        <v>2713</v>
      </c>
      <c r="T32" s="6">
        <v>225093</v>
      </c>
      <c r="U32" s="6">
        <v>0.27489999999999998</v>
      </c>
      <c r="V32" s="6">
        <v>0.98909999999999998</v>
      </c>
      <c r="W32" s="6">
        <v>0.82210000000000005</v>
      </c>
      <c r="X32" s="6">
        <v>2</v>
      </c>
      <c r="Y32" s="6">
        <v>30</v>
      </c>
      <c r="Z32" s="6">
        <v>10</v>
      </c>
      <c r="AA32" s="6">
        <v>455</v>
      </c>
      <c r="AB32" s="6">
        <v>1.83E-2</v>
      </c>
      <c r="AC32" s="6">
        <v>3.5999999999999999E-3</v>
      </c>
      <c r="AD32" s="6">
        <v>1.6999999999999999E-3</v>
      </c>
      <c r="AE32" s="6">
        <v>10</v>
      </c>
      <c r="AF32" s="6">
        <v>34</v>
      </c>
      <c r="AG32" s="6">
        <v>369</v>
      </c>
      <c r="AH32" s="6">
        <v>10013</v>
      </c>
      <c r="AI32" s="6">
        <v>2.0799999999999999E-2</v>
      </c>
      <c r="AJ32" s="6">
        <v>0.13450000000000001</v>
      </c>
      <c r="AK32" s="6">
        <v>3.6600000000000001E-2</v>
      </c>
      <c r="AT32" s="9">
        <f t="shared" si="0"/>
        <v>392.64772727272725</v>
      </c>
      <c r="AU32" s="8" t="str">
        <f t="shared" si="1"/>
        <v/>
      </c>
      <c r="AV32" s="9">
        <f t="shared" si="2"/>
        <v>500.20666666666665</v>
      </c>
      <c r="AW32" s="31">
        <f t="shared" si="3"/>
        <v>15.166666666666666</v>
      </c>
      <c r="AX32" s="9">
        <f t="shared" si="4"/>
        <v>294.5</v>
      </c>
      <c r="AY32" s="8" t="str">
        <f t="shared" si="5"/>
        <v/>
      </c>
      <c r="AZ32" s="8"/>
      <c r="BA32" s="6" t="e">
        <f t="shared" si="6"/>
        <v>#REF!</v>
      </c>
      <c r="BB32" s="6" t="e">
        <f t="shared" ca="1" si="7"/>
        <v>#NAME?</v>
      </c>
      <c r="BC32" s="6" t="e">
        <f t="shared" si="8"/>
        <v>#REF!</v>
      </c>
      <c r="BE32" s="9" t="e">
        <f t="shared" ca="1" si="9"/>
        <v>#NAME?</v>
      </c>
    </row>
    <row r="33" spans="1:57" ht="15.75" customHeight="1" x14ac:dyDescent="0.25">
      <c r="A33" s="6" t="s">
        <v>1535</v>
      </c>
      <c r="B33" s="6" t="s">
        <v>3270</v>
      </c>
      <c r="Q33" s="6">
        <v>49</v>
      </c>
      <c r="R33" s="6">
        <v>227</v>
      </c>
      <c r="S33" s="6">
        <v>436</v>
      </c>
      <c r="T33" s="6">
        <v>25877</v>
      </c>
      <c r="U33" s="6">
        <v>0.26860000000000001</v>
      </c>
      <c r="V33" s="6">
        <v>0.6421</v>
      </c>
      <c r="W33" s="6">
        <v>0.56240000000000001</v>
      </c>
      <c r="AT33" s="9" t="str">
        <f t="shared" si="0"/>
        <v/>
      </c>
      <c r="AU33" s="8" t="str">
        <f t="shared" si="1"/>
        <v/>
      </c>
      <c r="AV33" s="9">
        <f t="shared" si="2"/>
        <v>113.99559471365639</v>
      </c>
      <c r="AW33" s="31" t="str">
        <f t="shared" si="3"/>
        <v/>
      </c>
      <c r="AX33" s="9" t="str">
        <f t="shared" si="4"/>
        <v/>
      </c>
      <c r="AY33" s="8" t="str">
        <f t="shared" si="5"/>
        <v/>
      </c>
      <c r="AZ33" s="8"/>
      <c r="BA33" s="6" t="e">
        <f t="shared" si="6"/>
        <v>#REF!</v>
      </c>
      <c r="BB33" s="6" t="e">
        <f t="shared" ca="1" si="7"/>
        <v>#NAME?</v>
      </c>
      <c r="BC33" s="6" t="e">
        <f t="shared" si="8"/>
        <v>#REF!</v>
      </c>
      <c r="BE33" s="9" t="e">
        <f t="shared" ca="1" si="9"/>
        <v>#NAME?</v>
      </c>
    </row>
    <row r="34" spans="1:57" ht="15.75" customHeight="1" x14ac:dyDescent="0.25">
      <c r="A34" s="6" t="s">
        <v>1545</v>
      </c>
      <c r="B34" s="6" t="s">
        <v>3270</v>
      </c>
      <c r="C34" s="6">
        <v>4</v>
      </c>
      <c r="D34" s="6">
        <v>15</v>
      </c>
      <c r="E34" s="6">
        <v>188</v>
      </c>
      <c r="F34" s="6">
        <v>14594</v>
      </c>
      <c r="G34" s="6">
        <v>7.3200000000000001E-2</v>
      </c>
      <c r="H34" s="6">
        <v>0.223</v>
      </c>
      <c r="I34" s="6">
        <v>0.13350000000000001</v>
      </c>
      <c r="J34" s="6">
        <v>8</v>
      </c>
      <c r="K34" s="6">
        <v>43</v>
      </c>
      <c r="L34" s="6">
        <v>492</v>
      </c>
      <c r="M34" s="6">
        <v>55798</v>
      </c>
      <c r="N34" s="6">
        <v>0.20979999999999999</v>
      </c>
      <c r="O34" s="6">
        <v>0.58360000000000001</v>
      </c>
      <c r="P34" s="6">
        <v>0.51029999999999998</v>
      </c>
      <c r="Q34" s="6">
        <v>15</v>
      </c>
      <c r="R34" s="6">
        <v>150</v>
      </c>
      <c r="S34" s="6">
        <v>828</v>
      </c>
      <c r="T34" s="6">
        <v>106049</v>
      </c>
      <c r="U34" s="6">
        <v>0.73170000000000002</v>
      </c>
      <c r="V34" s="6">
        <v>0.98219999999999996</v>
      </c>
      <c r="W34" s="6">
        <v>0.96989999999999998</v>
      </c>
      <c r="AE34" s="6">
        <v>7</v>
      </c>
      <c r="AF34" s="6">
        <v>37</v>
      </c>
      <c r="AG34" s="6">
        <v>494</v>
      </c>
      <c r="AH34" s="6">
        <v>66065</v>
      </c>
      <c r="AI34" s="6">
        <v>0.18049999999999999</v>
      </c>
      <c r="AJ34" s="6">
        <v>0.58599999999999997</v>
      </c>
      <c r="AK34" s="6">
        <v>0.60419999999999996</v>
      </c>
      <c r="AL34" s="6">
        <v>5</v>
      </c>
      <c r="AM34" s="6">
        <v>127</v>
      </c>
      <c r="AN34" s="6">
        <v>741</v>
      </c>
      <c r="AO34" s="6">
        <v>103915</v>
      </c>
      <c r="AP34" s="6">
        <v>0.61950000000000005</v>
      </c>
      <c r="AQ34" s="6">
        <v>0.879</v>
      </c>
      <c r="AR34" s="6">
        <v>0.95040000000000002</v>
      </c>
      <c r="AT34" s="9">
        <f t="shared" si="0"/>
        <v>972.93333333333328</v>
      </c>
      <c r="AU34" s="8">
        <f t="shared" si="1"/>
        <v>1297.6279069767443</v>
      </c>
      <c r="AV34" s="9">
        <f t="shared" si="2"/>
        <v>706.99333333333334</v>
      </c>
      <c r="AW34" s="31" t="str">
        <f t="shared" si="3"/>
        <v/>
      </c>
      <c r="AX34" s="9">
        <f t="shared" si="4"/>
        <v>1785.5405405405406</v>
      </c>
      <c r="AY34" s="8">
        <f t="shared" si="5"/>
        <v>818.22834645669286</v>
      </c>
      <c r="AZ34" s="8"/>
      <c r="BA34" s="6" t="e">
        <f t="shared" si="6"/>
        <v>#REF!</v>
      </c>
      <c r="BB34" s="6" t="e">
        <f t="shared" ca="1" si="7"/>
        <v>#NAME?</v>
      </c>
      <c r="BC34" s="6" t="e">
        <f t="shared" si="8"/>
        <v>#REF!</v>
      </c>
      <c r="BE34" s="9" t="e">
        <f t="shared" ca="1" si="9"/>
        <v>#NAME?</v>
      </c>
    </row>
    <row r="35" spans="1:57" ht="15.75" customHeight="1" x14ac:dyDescent="0.25">
      <c r="A35" s="6" t="s">
        <v>1619</v>
      </c>
      <c r="B35" s="6" t="s">
        <v>3270</v>
      </c>
      <c r="C35" s="6">
        <v>16</v>
      </c>
      <c r="D35" s="6">
        <v>47</v>
      </c>
      <c r="E35" s="6">
        <v>27</v>
      </c>
      <c r="F35" s="6">
        <v>2298</v>
      </c>
      <c r="G35" s="6">
        <v>3.2500000000000001E-2</v>
      </c>
      <c r="H35" s="6">
        <v>1.5900000000000001E-2</v>
      </c>
      <c r="I35" s="6">
        <v>7.9000000000000008E-3</v>
      </c>
      <c r="Q35" s="6">
        <v>54</v>
      </c>
      <c r="R35" s="6">
        <v>412</v>
      </c>
      <c r="S35" s="6">
        <v>907</v>
      </c>
      <c r="T35" s="6">
        <v>247871</v>
      </c>
      <c r="U35" s="6">
        <v>0.28470000000000001</v>
      </c>
      <c r="V35" s="6">
        <v>0.53539999999999999</v>
      </c>
      <c r="W35" s="6">
        <v>0.8548</v>
      </c>
      <c r="X35" s="6">
        <v>7</v>
      </c>
      <c r="Y35" s="6">
        <v>122</v>
      </c>
      <c r="Z35" s="6">
        <v>1</v>
      </c>
      <c r="AA35" s="6">
        <v>9</v>
      </c>
      <c r="AB35" s="6">
        <v>8.43E-2</v>
      </c>
      <c r="AC35" s="6">
        <v>5.9999999999999995E-4</v>
      </c>
      <c r="AD35" s="6">
        <v>0</v>
      </c>
      <c r="AE35" s="6">
        <v>9</v>
      </c>
      <c r="AF35" s="6">
        <v>41</v>
      </c>
      <c r="AG35" s="6">
        <v>1</v>
      </c>
      <c r="AH35" s="6">
        <v>9</v>
      </c>
      <c r="AI35" s="6">
        <v>2.8299999999999999E-2</v>
      </c>
      <c r="AJ35" s="6">
        <v>5.9999999999999995E-4</v>
      </c>
      <c r="AK35" s="6">
        <v>0</v>
      </c>
      <c r="AT35" s="9">
        <f t="shared" si="0"/>
        <v>48.893617021276597</v>
      </c>
      <c r="AU35" s="8" t="str">
        <f t="shared" si="1"/>
        <v/>
      </c>
      <c r="AV35" s="9">
        <f t="shared" si="2"/>
        <v>601.62864077669906</v>
      </c>
      <c r="AW35" s="31">
        <f t="shared" si="3"/>
        <v>7.3770491803278687E-2</v>
      </c>
      <c r="AX35" s="9">
        <f t="shared" si="4"/>
        <v>0.21951219512195122</v>
      </c>
      <c r="AY35" s="8" t="str">
        <f t="shared" si="5"/>
        <v/>
      </c>
      <c r="AZ35" s="8"/>
      <c r="BA35" s="6" t="e">
        <f t="shared" si="6"/>
        <v>#REF!</v>
      </c>
      <c r="BB35" s="6" t="e">
        <f t="shared" ca="1" si="7"/>
        <v>#NAME?</v>
      </c>
      <c r="BC35" s="6" t="e">
        <f t="shared" si="8"/>
        <v>#REF!</v>
      </c>
      <c r="BE35" s="9" t="e">
        <f t="shared" ca="1" si="9"/>
        <v>#NAME?</v>
      </c>
    </row>
    <row r="36" spans="1:57" ht="15.75" customHeight="1" x14ac:dyDescent="0.25">
      <c r="A36" s="6" t="s">
        <v>1602</v>
      </c>
      <c r="B36" s="6" t="s">
        <v>3270</v>
      </c>
      <c r="C36" s="6">
        <v>2</v>
      </c>
      <c r="D36" s="6">
        <v>8</v>
      </c>
      <c r="E36" s="6">
        <v>144</v>
      </c>
      <c r="F36" s="6">
        <v>3441</v>
      </c>
      <c r="G36" s="6">
        <v>3.6200000000000003E-2</v>
      </c>
      <c r="H36" s="6">
        <v>0.22750000000000001</v>
      </c>
      <c r="I36" s="6">
        <v>0.13900000000000001</v>
      </c>
      <c r="J36" s="6">
        <v>1</v>
      </c>
      <c r="K36" s="6">
        <v>14</v>
      </c>
      <c r="L36" s="6">
        <v>195</v>
      </c>
      <c r="M36" s="6">
        <v>6875</v>
      </c>
      <c r="N36" s="6">
        <v>6.3299999999999995E-2</v>
      </c>
      <c r="O36" s="6">
        <v>0.30809999999999998</v>
      </c>
      <c r="P36" s="6">
        <v>0.2777</v>
      </c>
      <c r="Q36" s="6">
        <v>23</v>
      </c>
      <c r="R36" s="6">
        <v>106</v>
      </c>
      <c r="S36" s="6">
        <v>601</v>
      </c>
      <c r="T36" s="6">
        <v>22947</v>
      </c>
      <c r="U36" s="6">
        <v>0.47960000000000003</v>
      </c>
      <c r="V36" s="6">
        <v>0.94940000000000002</v>
      </c>
      <c r="W36" s="6">
        <v>0.92679999999999996</v>
      </c>
      <c r="X36" s="6">
        <v>1</v>
      </c>
      <c r="Y36" s="6">
        <v>3</v>
      </c>
      <c r="Z36" s="6">
        <v>101</v>
      </c>
      <c r="AA36" s="6">
        <v>1444</v>
      </c>
      <c r="AB36" s="6">
        <v>1.3599999999999999E-2</v>
      </c>
      <c r="AC36" s="6">
        <v>0.15959999999999999</v>
      </c>
      <c r="AD36" s="6">
        <v>5.8299999999999998E-2</v>
      </c>
      <c r="AE36" s="6">
        <v>1</v>
      </c>
      <c r="AF36" s="6">
        <v>3</v>
      </c>
      <c r="AG36" s="6">
        <v>101</v>
      </c>
      <c r="AH36" s="6">
        <v>1444</v>
      </c>
      <c r="AI36" s="6">
        <v>1.3599999999999999E-2</v>
      </c>
      <c r="AJ36" s="6">
        <v>0.15959999999999999</v>
      </c>
      <c r="AK36" s="6">
        <v>5.8299999999999998E-2</v>
      </c>
      <c r="AL36" s="6">
        <v>1</v>
      </c>
      <c r="AM36" s="6">
        <v>35</v>
      </c>
      <c r="AN36" s="6">
        <v>375</v>
      </c>
      <c r="AO36" s="6">
        <v>13571</v>
      </c>
      <c r="AP36" s="6">
        <v>0.15840000000000001</v>
      </c>
      <c r="AQ36" s="6">
        <v>0.59240000000000004</v>
      </c>
      <c r="AR36" s="6">
        <v>0.54810000000000003</v>
      </c>
      <c r="AT36" s="9">
        <f t="shared" si="0"/>
        <v>430.125</v>
      </c>
      <c r="AU36" s="8">
        <f t="shared" si="1"/>
        <v>491.07142857142856</v>
      </c>
      <c r="AV36" s="9">
        <f t="shared" si="2"/>
        <v>216.48113207547169</v>
      </c>
      <c r="AW36" s="31">
        <f t="shared" si="3"/>
        <v>481.33333333333331</v>
      </c>
      <c r="AX36" s="9">
        <f t="shared" si="4"/>
        <v>481.33333333333331</v>
      </c>
      <c r="AY36" s="8">
        <f t="shared" si="5"/>
        <v>387.74285714285713</v>
      </c>
      <c r="AZ36" s="8"/>
      <c r="BA36" s="6" t="e">
        <f t="shared" si="6"/>
        <v>#REF!</v>
      </c>
      <c r="BB36" s="6" t="e">
        <f t="shared" ca="1" si="7"/>
        <v>#NAME?</v>
      </c>
      <c r="BC36" s="6" t="e">
        <f t="shared" si="8"/>
        <v>#REF!</v>
      </c>
      <c r="BE36" s="9" t="e">
        <f t="shared" ca="1" si="9"/>
        <v>#NAME?</v>
      </c>
    </row>
    <row r="37" spans="1:57" ht="15.75" customHeight="1" x14ac:dyDescent="0.25">
      <c r="A37" s="6" t="s">
        <v>1736</v>
      </c>
      <c r="B37" s="6" t="s">
        <v>3270</v>
      </c>
      <c r="C37" s="6">
        <v>3</v>
      </c>
      <c r="D37" s="6">
        <v>9</v>
      </c>
      <c r="E37" s="6">
        <v>116</v>
      </c>
      <c r="F37" s="6">
        <v>3039</v>
      </c>
      <c r="G37" s="6">
        <v>1.44E-2</v>
      </c>
      <c r="H37" s="6">
        <v>0.1174</v>
      </c>
      <c r="I37" s="6">
        <v>3.9199999999999999E-2</v>
      </c>
      <c r="Q37" s="6">
        <v>47</v>
      </c>
      <c r="R37" s="6">
        <v>282</v>
      </c>
      <c r="S37" s="6">
        <v>902</v>
      </c>
      <c r="T37" s="6">
        <v>64378</v>
      </c>
      <c r="U37" s="6">
        <v>0.45050000000000001</v>
      </c>
      <c r="V37" s="6">
        <v>0.91300000000000003</v>
      </c>
      <c r="W37" s="6">
        <v>0.83050000000000002</v>
      </c>
      <c r="AE37" s="6">
        <v>1</v>
      </c>
      <c r="AF37" s="6">
        <v>3</v>
      </c>
      <c r="AG37" s="6">
        <v>44</v>
      </c>
      <c r="AH37" s="6">
        <v>1045</v>
      </c>
      <c r="AI37" s="6">
        <v>4.7999999999999996E-3</v>
      </c>
      <c r="AJ37" s="6">
        <v>4.4499999999999998E-2</v>
      </c>
      <c r="AK37" s="6">
        <v>1.35E-2</v>
      </c>
      <c r="AL37" s="6">
        <v>1</v>
      </c>
      <c r="AM37" s="6">
        <v>31</v>
      </c>
      <c r="AN37" s="6">
        <v>279</v>
      </c>
      <c r="AO37" s="6">
        <v>15751</v>
      </c>
      <c r="AP37" s="6">
        <v>4.9500000000000002E-2</v>
      </c>
      <c r="AQ37" s="6">
        <v>0.28239999999999998</v>
      </c>
      <c r="AR37" s="6">
        <v>0.20319999999999999</v>
      </c>
      <c r="AT37" s="9">
        <f t="shared" si="0"/>
        <v>337.66666666666669</v>
      </c>
      <c r="AU37" s="8" t="str">
        <f t="shared" si="1"/>
        <v/>
      </c>
      <c r="AV37" s="9">
        <f t="shared" si="2"/>
        <v>228.29078014184398</v>
      </c>
      <c r="AW37" s="31" t="str">
        <f t="shared" si="3"/>
        <v/>
      </c>
      <c r="AX37" s="9">
        <f t="shared" si="4"/>
        <v>348.33333333333331</v>
      </c>
      <c r="AY37" s="8">
        <f t="shared" si="5"/>
        <v>508.09677419354841</v>
      </c>
      <c r="AZ37" s="8"/>
      <c r="BA37" s="6" t="e">
        <f t="shared" si="6"/>
        <v>#REF!</v>
      </c>
      <c r="BB37" s="6" t="e">
        <f t="shared" ca="1" si="7"/>
        <v>#NAME?</v>
      </c>
      <c r="BC37" s="6" t="e">
        <f t="shared" si="8"/>
        <v>#REF!</v>
      </c>
      <c r="BE37" s="9" t="e">
        <f t="shared" ca="1" si="9"/>
        <v>#NAME?</v>
      </c>
    </row>
    <row r="38" spans="1:57" ht="15.75" customHeight="1" x14ac:dyDescent="0.25">
      <c r="A38" s="6" t="s">
        <v>1690</v>
      </c>
      <c r="B38" s="6" t="s">
        <v>3270</v>
      </c>
      <c r="C38" s="6">
        <v>2</v>
      </c>
      <c r="D38" s="6">
        <v>14</v>
      </c>
      <c r="E38" s="6">
        <v>187</v>
      </c>
      <c r="F38" s="6">
        <v>4378</v>
      </c>
      <c r="G38" s="6">
        <v>3.15E-2</v>
      </c>
      <c r="H38" s="6">
        <v>0.1946</v>
      </c>
      <c r="I38" s="6">
        <v>5.1499999999999997E-2</v>
      </c>
      <c r="J38" s="6">
        <v>2</v>
      </c>
      <c r="K38" s="6">
        <v>19</v>
      </c>
      <c r="L38" s="6">
        <v>234</v>
      </c>
      <c r="M38" s="6">
        <v>26034</v>
      </c>
      <c r="N38" s="6">
        <v>4.2700000000000002E-2</v>
      </c>
      <c r="O38" s="6">
        <v>0.24349999999999999</v>
      </c>
      <c r="P38" s="6">
        <v>0.30620000000000003</v>
      </c>
      <c r="Q38" s="6">
        <v>25</v>
      </c>
      <c r="R38" s="6">
        <v>198</v>
      </c>
      <c r="S38" s="6">
        <v>914</v>
      </c>
      <c r="T38" s="6">
        <v>75562</v>
      </c>
      <c r="U38" s="6">
        <v>0.44490000000000002</v>
      </c>
      <c r="V38" s="6">
        <v>0.95109999999999995</v>
      </c>
      <c r="W38" s="6">
        <v>0.88880000000000003</v>
      </c>
      <c r="AL38" s="6">
        <v>1</v>
      </c>
      <c r="AM38" s="6">
        <v>48</v>
      </c>
      <c r="AN38" s="6">
        <v>656</v>
      </c>
      <c r="AO38" s="6">
        <v>17399</v>
      </c>
      <c r="AP38" s="6">
        <v>0.1079</v>
      </c>
      <c r="AQ38" s="6">
        <v>0.68259999999999998</v>
      </c>
      <c r="AR38" s="6">
        <v>0.20469999999999999</v>
      </c>
      <c r="AT38" s="9">
        <f t="shared" si="0"/>
        <v>312.71428571428572</v>
      </c>
      <c r="AU38" s="8">
        <f t="shared" si="1"/>
        <v>1370.2105263157894</v>
      </c>
      <c r="AV38" s="9">
        <f t="shared" si="2"/>
        <v>381.62626262626264</v>
      </c>
      <c r="AW38" s="31" t="str">
        <f t="shared" si="3"/>
        <v/>
      </c>
      <c r="AX38" s="9" t="str">
        <f t="shared" si="4"/>
        <v/>
      </c>
      <c r="AY38" s="8">
        <f t="shared" si="5"/>
        <v>362.47916666666669</v>
      </c>
      <c r="AZ38" s="8"/>
      <c r="BA38" s="6" t="e">
        <f t="shared" si="6"/>
        <v>#REF!</v>
      </c>
      <c r="BB38" s="6" t="e">
        <f t="shared" ca="1" si="7"/>
        <v>#NAME?</v>
      </c>
      <c r="BC38" s="6" t="e">
        <f t="shared" si="8"/>
        <v>#REF!</v>
      </c>
      <c r="BE38" s="9" t="e">
        <f t="shared" ca="1" si="9"/>
        <v>#NAME?</v>
      </c>
    </row>
    <row r="39" spans="1:57" ht="15.75" customHeight="1" x14ac:dyDescent="0.25">
      <c r="A39" s="6" t="s">
        <v>1533</v>
      </c>
      <c r="B39" s="6" t="s">
        <v>3270</v>
      </c>
      <c r="C39" s="6">
        <v>3</v>
      </c>
      <c r="D39" s="6">
        <v>7</v>
      </c>
      <c r="E39" s="6">
        <v>110</v>
      </c>
      <c r="F39" s="6">
        <v>688</v>
      </c>
      <c r="G39" s="6">
        <v>1.2999999999999999E-2</v>
      </c>
      <c r="H39" s="6">
        <v>0.21190000000000001</v>
      </c>
      <c r="I39" s="6">
        <v>2.9100000000000001E-2</v>
      </c>
      <c r="Q39" s="6">
        <v>44</v>
      </c>
      <c r="R39" s="6">
        <v>251</v>
      </c>
      <c r="S39" s="6">
        <v>477</v>
      </c>
      <c r="T39" s="6">
        <v>19498</v>
      </c>
      <c r="U39" s="6">
        <v>0.46739999999999998</v>
      </c>
      <c r="V39" s="6">
        <v>0.91910000000000003</v>
      </c>
      <c r="W39" s="6">
        <v>0.82389999999999997</v>
      </c>
      <c r="AT39" s="9">
        <f t="shared" si="0"/>
        <v>98.285714285714292</v>
      </c>
      <c r="AU39" s="8" t="str">
        <f t="shared" si="1"/>
        <v/>
      </c>
      <c r="AV39" s="9">
        <f t="shared" si="2"/>
        <v>77.681274900398407</v>
      </c>
      <c r="AW39" s="31" t="str">
        <f t="shared" si="3"/>
        <v/>
      </c>
      <c r="AX39" s="9" t="str">
        <f t="shared" si="4"/>
        <v/>
      </c>
      <c r="AY39" s="8" t="str">
        <f t="shared" si="5"/>
        <v/>
      </c>
      <c r="AZ39" s="8"/>
      <c r="BA39" s="6" t="e">
        <f t="shared" si="6"/>
        <v>#REF!</v>
      </c>
      <c r="BB39" s="6" t="e">
        <f t="shared" ca="1" si="7"/>
        <v>#NAME?</v>
      </c>
      <c r="BC39" s="6" t="e">
        <f t="shared" si="8"/>
        <v>#REF!</v>
      </c>
      <c r="BE39" s="9" t="e">
        <f t="shared" ca="1" si="9"/>
        <v>#NAME?</v>
      </c>
    </row>
    <row r="40" spans="1:57" ht="15.75" customHeight="1" x14ac:dyDescent="0.25">
      <c r="A40" s="6" t="s">
        <v>1667</v>
      </c>
      <c r="B40" s="6" t="s">
        <v>3270</v>
      </c>
      <c r="C40" s="6">
        <v>3</v>
      </c>
      <c r="D40" s="6">
        <v>14</v>
      </c>
      <c r="E40" s="6">
        <v>286</v>
      </c>
      <c r="F40" s="6">
        <v>11187</v>
      </c>
      <c r="G40" s="6">
        <v>3.1699999999999999E-2</v>
      </c>
      <c r="H40" s="6">
        <v>0.36620000000000003</v>
      </c>
      <c r="I40" s="6">
        <v>0.19589999999999999</v>
      </c>
      <c r="Q40" s="6">
        <v>35</v>
      </c>
      <c r="R40" s="6">
        <v>179</v>
      </c>
      <c r="S40" s="6">
        <v>716</v>
      </c>
      <c r="T40" s="6">
        <v>51618</v>
      </c>
      <c r="U40" s="6">
        <v>0.40500000000000003</v>
      </c>
      <c r="V40" s="6">
        <v>0.91679999999999995</v>
      </c>
      <c r="W40" s="6">
        <v>0.90380000000000005</v>
      </c>
      <c r="AE40" s="6">
        <v>1</v>
      </c>
      <c r="AF40" s="6">
        <v>5</v>
      </c>
      <c r="AG40" s="6">
        <v>89</v>
      </c>
      <c r="AH40" s="6">
        <v>3576</v>
      </c>
      <c r="AI40" s="6">
        <v>1.1299999999999999E-2</v>
      </c>
      <c r="AJ40" s="6">
        <v>0.114</v>
      </c>
      <c r="AK40" s="6">
        <v>6.2600000000000003E-2</v>
      </c>
      <c r="AL40" s="6">
        <v>2</v>
      </c>
      <c r="AM40" s="6">
        <v>68</v>
      </c>
      <c r="AN40" s="6">
        <v>504</v>
      </c>
      <c r="AO40" s="6">
        <v>33153</v>
      </c>
      <c r="AP40" s="6">
        <v>0.15379999999999999</v>
      </c>
      <c r="AQ40" s="6">
        <v>0.64529999999999998</v>
      </c>
      <c r="AR40" s="6">
        <v>0.58050000000000002</v>
      </c>
      <c r="AT40" s="9">
        <f t="shared" si="0"/>
        <v>799.07142857142856</v>
      </c>
      <c r="AU40" s="8" t="str">
        <f t="shared" si="1"/>
        <v/>
      </c>
      <c r="AV40" s="9">
        <f t="shared" si="2"/>
        <v>288.36871508379886</v>
      </c>
      <c r="AW40" s="31" t="str">
        <f t="shared" si="3"/>
        <v/>
      </c>
      <c r="AX40" s="9">
        <f t="shared" si="4"/>
        <v>715.2</v>
      </c>
      <c r="AY40" s="8">
        <f t="shared" si="5"/>
        <v>487.54411764705884</v>
      </c>
      <c r="AZ40" s="8"/>
      <c r="BA40" s="6" t="e">
        <f t="shared" si="6"/>
        <v>#REF!</v>
      </c>
      <c r="BB40" s="6" t="e">
        <f t="shared" ca="1" si="7"/>
        <v>#NAME?</v>
      </c>
      <c r="BC40" s="6" t="e">
        <f t="shared" si="8"/>
        <v>#REF!</v>
      </c>
      <c r="BE40" s="9" t="e">
        <f t="shared" ca="1" si="9"/>
        <v>#NAME?</v>
      </c>
    </row>
    <row r="41" spans="1:57" ht="15.75" customHeight="1" x14ac:dyDescent="0.25">
      <c r="A41" s="6" t="s">
        <v>1654</v>
      </c>
      <c r="B41" s="6" t="s">
        <v>3270</v>
      </c>
      <c r="C41" s="6">
        <v>37</v>
      </c>
      <c r="D41" s="6">
        <v>138</v>
      </c>
      <c r="E41" s="6">
        <v>1095</v>
      </c>
      <c r="F41" s="6">
        <v>40806</v>
      </c>
      <c r="G41" s="6">
        <v>6.9400000000000003E-2</v>
      </c>
      <c r="H41" s="6">
        <v>0.21529999999999999</v>
      </c>
      <c r="I41" s="6">
        <v>4.9099999999999998E-2</v>
      </c>
      <c r="J41" s="6">
        <v>1</v>
      </c>
      <c r="K41" s="6">
        <v>9</v>
      </c>
      <c r="L41" s="6">
        <v>77</v>
      </c>
      <c r="M41" s="6">
        <v>3045</v>
      </c>
      <c r="N41" s="6">
        <v>4.4999999999999997E-3</v>
      </c>
      <c r="O41" s="6">
        <v>1.5100000000000001E-2</v>
      </c>
      <c r="P41" s="6">
        <v>3.7000000000000002E-3</v>
      </c>
      <c r="Q41" s="6">
        <v>125</v>
      </c>
      <c r="R41" s="6">
        <v>781</v>
      </c>
      <c r="S41" s="6">
        <v>5037</v>
      </c>
      <c r="T41" s="6">
        <v>665339</v>
      </c>
      <c r="U41" s="6">
        <v>0.39290000000000003</v>
      </c>
      <c r="V41" s="6">
        <v>0.99060000000000004</v>
      </c>
      <c r="W41" s="6">
        <v>0.79979999999999996</v>
      </c>
      <c r="X41" s="6">
        <v>3</v>
      </c>
      <c r="Y41" s="6">
        <v>18</v>
      </c>
      <c r="Z41" s="6">
        <v>236</v>
      </c>
      <c r="AA41" s="6">
        <v>8666</v>
      </c>
      <c r="AB41" s="6">
        <v>9.1000000000000004E-3</v>
      </c>
      <c r="AC41" s="6">
        <v>4.6399999999999997E-2</v>
      </c>
      <c r="AD41" s="6">
        <v>1.04E-2</v>
      </c>
      <c r="AE41" s="6">
        <v>28</v>
      </c>
      <c r="AF41" s="6">
        <v>34</v>
      </c>
      <c r="AG41" s="6">
        <v>37</v>
      </c>
      <c r="AH41" s="6">
        <v>795</v>
      </c>
      <c r="AI41" s="6">
        <v>1.7100000000000001E-2</v>
      </c>
      <c r="AJ41" s="6">
        <v>7.3000000000000001E-3</v>
      </c>
      <c r="AK41" s="6">
        <v>1E-3</v>
      </c>
      <c r="AT41" s="9">
        <f t="shared" si="0"/>
        <v>295.69565217391306</v>
      </c>
      <c r="AU41" s="8">
        <f t="shared" si="1"/>
        <v>338.33333333333331</v>
      </c>
      <c r="AV41" s="9">
        <f t="shared" si="2"/>
        <v>851.90653008962863</v>
      </c>
      <c r="AW41" s="31">
        <f t="shared" si="3"/>
        <v>481.44444444444446</v>
      </c>
      <c r="AX41" s="9">
        <f t="shared" si="4"/>
        <v>23.382352941176471</v>
      </c>
      <c r="AY41" s="8" t="str">
        <f t="shared" si="5"/>
        <v/>
      </c>
      <c r="AZ41" s="8"/>
      <c r="BA41" s="6" t="e">
        <f t="shared" si="6"/>
        <v>#REF!</v>
      </c>
      <c r="BB41" s="6" t="e">
        <f t="shared" ca="1" si="7"/>
        <v>#NAME?</v>
      </c>
      <c r="BC41" s="6" t="e">
        <f t="shared" si="8"/>
        <v>#REF!</v>
      </c>
      <c r="BE41" s="9" t="e">
        <f t="shared" ca="1" si="9"/>
        <v>#NAME?</v>
      </c>
    </row>
    <row r="42" spans="1:57" ht="15.75" customHeight="1" x14ac:dyDescent="0.25">
      <c r="A42" s="6" t="s">
        <v>1506</v>
      </c>
      <c r="B42" s="6" t="s">
        <v>3270</v>
      </c>
      <c r="C42" s="6">
        <v>2</v>
      </c>
      <c r="D42" s="6">
        <v>5</v>
      </c>
      <c r="E42" s="6">
        <v>49</v>
      </c>
      <c r="F42" s="6">
        <v>2360</v>
      </c>
      <c r="G42" s="6">
        <v>1.7100000000000001E-2</v>
      </c>
      <c r="H42" s="6">
        <v>6.4899999999999999E-2</v>
      </c>
      <c r="I42" s="6">
        <v>2.4199999999999999E-2</v>
      </c>
      <c r="Q42" s="6">
        <v>24</v>
      </c>
      <c r="R42" s="6">
        <v>135</v>
      </c>
      <c r="S42" s="6">
        <v>700</v>
      </c>
      <c r="T42" s="6">
        <v>86714</v>
      </c>
      <c r="U42" s="6">
        <v>0.46229999999999999</v>
      </c>
      <c r="V42" s="6">
        <v>0.92720000000000002</v>
      </c>
      <c r="W42" s="6">
        <v>0.88970000000000005</v>
      </c>
      <c r="AL42" s="6">
        <v>1</v>
      </c>
      <c r="AM42" s="6">
        <v>20</v>
      </c>
      <c r="AN42" s="6">
        <v>225</v>
      </c>
      <c r="AO42" s="6">
        <v>8898</v>
      </c>
      <c r="AP42" s="6">
        <v>6.8500000000000005E-2</v>
      </c>
      <c r="AQ42" s="6">
        <v>0.29799999999999999</v>
      </c>
      <c r="AR42" s="6">
        <v>9.1300000000000006E-2</v>
      </c>
      <c r="AT42" s="9">
        <f t="shared" si="0"/>
        <v>472</v>
      </c>
      <c r="AU42" s="8" t="str">
        <f t="shared" si="1"/>
        <v/>
      </c>
      <c r="AV42" s="9">
        <f t="shared" si="2"/>
        <v>642.32592592592596</v>
      </c>
      <c r="AW42" s="31" t="str">
        <f t="shared" si="3"/>
        <v/>
      </c>
      <c r="AX42" s="9" t="str">
        <f t="shared" si="4"/>
        <v/>
      </c>
      <c r="AY42" s="8">
        <f t="shared" si="5"/>
        <v>444.9</v>
      </c>
      <c r="AZ42" s="8"/>
      <c r="BA42" s="6" t="e">
        <f t="shared" si="6"/>
        <v>#REF!</v>
      </c>
      <c r="BB42" s="6" t="e">
        <f t="shared" ca="1" si="7"/>
        <v>#NAME?</v>
      </c>
      <c r="BC42" s="6" t="e">
        <f t="shared" si="8"/>
        <v>#REF!</v>
      </c>
      <c r="BE42" s="9" t="e">
        <f t="shared" ca="1" si="9"/>
        <v>#NAME?</v>
      </c>
    </row>
    <row r="43" spans="1:57" ht="15.75" customHeight="1" x14ac:dyDescent="0.25">
      <c r="A43" s="6" t="s">
        <v>1758</v>
      </c>
      <c r="B43" s="6" t="s">
        <v>3270</v>
      </c>
      <c r="C43" s="6">
        <v>1</v>
      </c>
      <c r="D43" s="6">
        <v>2</v>
      </c>
      <c r="E43" s="6">
        <v>58</v>
      </c>
      <c r="F43" s="6">
        <v>1189</v>
      </c>
      <c r="G43" s="6">
        <v>4.3E-3</v>
      </c>
      <c r="H43" s="6">
        <v>4.65E-2</v>
      </c>
      <c r="I43" s="6">
        <v>3.2000000000000001E-2</v>
      </c>
      <c r="Q43" s="6">
        <v>73</v>
      </c>
      <c r="R43" s="6">
        <v>256</v>
      </c>
      <c r="S43" s="6">
        <v>1166</v>
      </c>
      <c r="T43" s="6">
        <v>30666</v>
      </c>
      <c r="U43" s="6">
        <v>0.55049999999999999</v>
      </c>
      <c r="V43" s="6">
        <v>0.93579999999999997</v>
      </c>
      <c r="W43" s="6">
        <v>0.82640000000000002</v>
      </c>
      <c r="AE43" s="6">
        <v>1</v>
      </c>
      <c r="AF43" s="6">
        <v>7</v>
      </c>
      <c r="AG43" s="6">
        <v>80</v>
      </c>
      <c r="AH43" s="6">
        <v>1313</v>
      </c>
      <c r="AI43" s="6">
        <v>1.5100000000000001E-2</v>
      </c>
      <c r="AJ43" s="6">
        <v>6.4199999999999993E-2</v>
      </c>
      <c r="AK43" s="6">
        <v>3.5400000000000001E-2</v>
      </c>
      <c r="AL43" s="6">
        <v>1</v>
      </c>
      <c r="AM43" s="6">
        <v>24</v>
      </c>
      <c r="AN43" s="6">
        <v>603</v>
      </c>
      <c r="AO43" s="6">
        <v>9703</v>
      </c>
      <c r="AP43" s="6">
        <v>5.16E-2</v>
      </c>
      <c r="AQ43" s="6">
        <v>0.4839</v>
      </c>
      <c r="AR43" s="6">
        <v>0.26150000000000001</v>
      </c>
      <c r="AT43" s="9">
        <f t="shared" si="0"/>
        <v>594.5</v>
      </c>
      <c r="AU43" s="8" t="str">
        <f t="shared" si="1"/>
        <v/>
      </c>
      <c r="AV43" s="9">
        <f t="shared" si="2"/>
        <v>119.7890625</v>
      </c>
      <c r="AW43" s="31" t="str">
        <f t="shared" si="3"/>
        <v/>
      </c>
      <c r="AX43" s="9">
        <f t="shared" si="4"/>
        <v>187.57142857142858</v>
      </c>
      <c r="AY43" s="8">
        <f t="shared" si="5"/>
        <v>404.29166666666669</v>
      </c>
      <c r="AZ43" s="8"/>
      <c r="BA43" s="6" t="e">
        <f t="shared" si="6"/>
        <v>#REF!</v>
      </c>
      <c r="BB43" s="6" t="e">
        <f t="shared" ca="1" si="7"/>
        <v>#NAME?</v>
      </c>
      <c r="BC43" s="6" t="e">
        <f t="shared" si="8"/>
        <v>#REF!</v>
      </c>
      <c r="BE43" s="9" t="e">
        <f t="shared" ca="1" si="9"/>
        <v>#NAME?</v>
      </c>
    </row>
    <row r="44" spans="1:57" ht="15.75" customHeight="1" x14ac:dyDescent="0.25">
      <c r="A44" s="6" t="s">
        <v>1577</v>
      </c>
      <c r="B44" s="6" t="s">
        <v>3270</v>
      </c>
      <c r="C44" s="6">
        <v>3</v>
      </c>
      <c r="D44" s="6">
        <v>6</v>
      </c>
      <c r="E44" s="6">
        <v>69</v>
      </c>
      <c r="F44" s="6">
        <v>3922</v>
      </c>
      <c r="G44" s="6">
        <v>6.4000000000000003E-3</v>
      </c>
      <c r="H44" s="6">
        <v>0.1394</v>
      </c>
      <c r="I44" s="6">
        <v>2.7E-2</v>
      </c>
      <c r="Q44" s="6">
        <v>64</v>
      </c>
      <c r="R44" s="6">
        <v>387</v>
      </c>
      <c r="S44" s="6">
        <v>483</v>
      </c>
      <c r="T44" s="6">
        <v>109804</v>
      </c>
      <c r="U44" s="6">
        <v>0.4143</v>
      </c>
      <c r="V44" s="6">
        <v>0.9758</v>
      </c>
      <c r="W44" s="6">
        <v>0.75519999999999998</v>
      </c>
      <c r="X44" s="6">
        <v>7</v>
      </c>
      <c r="Y44" s="6">
        <v>23</v>
      </c>
      <c r="Z44" s="6">
        <v>178</v>
      </c>
      <c r="AA44" s="6">
        <v>15859</v>
      </c>
      <c r="AB44" s="6">
        <v>2.46E-2</v>
      </c>
      <c r="AC44" s="6">
        <v>0.35959999999999998</v>
      </c>
      <c r="AD44" s="6">
        <v>0.1091</v>
      </c>
      <c r="AE44" s="6">
        <v>2</v>
      </c>
      <c r="AF44" s="6">
        <v>6</v>
      </c>
      <c r="AG44" s="6">
        <v>86</v>
      </c>
      <c r="AH44" s="6">
        <v>8016</v>
      </c>
      <c r="AI44" s="6">
        <v>6.4000000000000003E-3</v>
      </c>
      <c r="AJ44" s="6">
        <v>0.17369999999999999</v>
      </c>
      <c r="AK44" s="6">
        <v>5.5100000000000003E-2</v>
      </c>
      <c r="AL44" s="6">
        <v>1</v>
      </c>
      <c r="AM44" s="6">
        <v>36</v>
      </c>
      <c r="AN44" s="6">
        <v>175</v>
      </c>
      <c r="AO44" s="6">
        <v>25612</v>
      </c>
      <c r="AP44" s="6">
        <v>3.85E-2</v>
      </c>
      <c r="AQ44" s="6">
        <v>0.35349999999999998</v>
      </c>
      <c r="AR44" s="6">
        <v>0.1762</v>
      </c>
      <c r="AT44" s="9">
        <f t="shared" si="0"/>
        <v>653.66666666666663</v>
      </c>
      <c r="AU44" s="8" t="str">
        <f t="shared" si="1"/>
        <v/>
      </c>
      <c r="AV44" s="9">
        <f t="shared" si="2"/>
        <v>283.73126614987081</v>
      </c>
      <c r="AW44" s="31">
        <f t="shared" si="3"/>
        <v>689.52173913043475</v>
      </c>
      <c r="AX44" s="9">
        <f t="shared" si="4"/>
        <v>1336</v>
      </c>
      <c r="AY44" s="8">
        <f t="shared" si="5"/>
        <v>711.44444444444446</v>
      </c>
      <c r="AZ44" s="8"/>
      <c r="BA44" s="6" t="e">
        <f t="shared" si="6"/>
        <v>#REF!</v>
      </c>
      <c r="BB44" s="6" t="e">
        <f t="shared" ca="1" si="7"/>
        <v>#NAME?</v>
      </c>
      <c r="BC44" s="6" t="e">
        <f t="shared" si="8"/>
        <v>#REF!</v>
      </c>
      <c r="BE44" s="9" t="e">
        <f t="shared" ca="1" si="9"/>
        <v>#NAME?</v>
      </c>
    </row>
    <row r="45" spans="1:57" ht="15.75" customHeight="1" x14ac:dyDescent="0.25">
      <c r="A45" s="6" t="s">
        <v>1560</v>
      </c>
      <c r="B45" s="6" t="s">
        <v>3270</v>
      </c>
      <c r="C45" s="6">
        <v>7</v>
      </c>
      <c r="D45" s="6">
        <v>45</v>
      </c>
      <c r="E45" s="6">
        <v>562</v>
      </c>
      <c r="F45" s="6">
        <v>35742</v>
      </c>
      <c r="G45" s="6">
        <v>1.61E-2</v>
      </c>
      <c r="H45" s="6">
        <v>0.23100000000000001</v>
      </c>
      <c r="I45" s="6">
        <v>7.3300000000000004E-2</v>
      </c>
      <c r="J45" s="6">
        <v>6</v>
      </c>
      <c r="K45" s="6">
        <v>34</v>
      </c>
      <c r="L45" s="6">
        <v>482</v>
      </c>
      <c r="M45" s="6">
        <v>24631</v>
      </c>
      <c r="N45" s="6">
        <v>1.2200000000000001E-2</v>
      </c>
      <c r="O45" s="6">
        <v>0.1981</v>
      </c>
      <c r="P45" s="6">
        <v>5.0500000000000003E-2</v>
      </c>
      <c r="Q45" s="6">
        <v>211</v>
      </c>
      <c r="R45" s="6">
        <v>755</v>
      </c>
      <c r="S45" s="6">
        <v>1748</v>
      </c>
      <c r="T45" s="6">
        <v>256065</v>
      </c>
      <c r="U45" s="6">
        <v>0.27010000000000001</v>
      </c>
      <c r="V45" s="6">
        <v>0.71850000000000003</v>
      </c>
      <c r="W45" s="6">
        <v>0.5252</v>
      </c>
      <c r="X45" s="6">
        <v>7</v>
      </c>
      <c r="Y45" s="6">
        <v>64</v>
      </c>
      <c r="Z45" s="6">
        <v>520</v>
      </c>
      <c r="AA45" s="6">
        <v>27099</v>
      </c>
      <c r="AB45" s="6">
        <v>2.29E-2</v>
      </c>
      <c r="AC45" s="6">
        <v>0.2137</v>
      </c>
      <c r="AD45" s="6">
        <v>5.5599999999999997E-2</v>
      </c>
      <c r="AE45" s="6">
        <v>4</v>
      </c>
      <c r="AF45" s="6">
        <v>20</v>
      </c>
      <c r="AG45" s="6">
        <v>293</v>
      </c>
      <c r="AH45" s="6">
        <v>13492</v>
      </c>
      <c r="AI45" s="6">
        <v>7.1999999999999998E-3</v>
      </c>
      <c r="AJ45" s="6">
        <v>0.12039999999999999</v>
      </c>
      <c r="AK45" s="6">
        <v>2.7699999999999999E-2</v>
      </c>
      <c r="AL45" s="6">
        <v>2</v>
      </c>
      <c r="AM45" s="6">
        <v>79</v>
      </c>
      <c r="AN45" s="6">
        <v>888</v>
      </c>
      <c r="AO45" s="6">
        <v>65481</v>
      </c>
      <c r="AP45" s="6">
        <v>2.8299999999999999E-2</v>
      </c>
      <c r="AQ45" s="6">
        <v>0.36499999999999999</v>
      </c>
      <c r="AR45" s="6">
        <v>0.1343</v>
      </c>
      <c r="AT45" s="9">
        <f t="shared" si="0"/>
        <v>794.26666666666665</v>
      </c>
      <c r="AU45" s="8">
        <f t="shared" si="1"/>
        <v>724.44117647058829</v>
      </c>
      <c r="AV45" s="9">
        <f t="shared" si="2"/>
        <v>339.15894039735099</v>
      </c>
      <c r="AW45" s="31">
        <f t="shared" si="3"/>
        <v>423.421875</v>
      </c>
      <c r="AX45" s="9">
        <f t="shared" si="4"/>
        <v>674.6</v>
      </c>
      <c r="AY45" s="8">
        <f t="shared" si="5"/>
        <v>828.87341772151899</v>
      </c>
      <c r="AZ45" s="8"/>
      <c r="BA45" s="6" t="e">
        <f t="shared" si="6"/>
        <v>#REF!</v>
      </c>
      <c r="BB45" s="6" t="e">
        <f t="shared" ca="1" si="7"/>
        <v>#NAME?</v>
      </c>
      <c r="BC45" s="6" t="e">
        <f t="shared" si="8"/>
        <v>#REF!</v>
      </c>
      <c r="BE45" s="9" t="e">
        <f t="shared" ca="1" si="9"/>
        <v>#NAME?</v>
      </c>
    </row>
    <row r="46" spans="1:57" ht="15.75" customHeight="1" x14ac:dyDescent="0.25">
      <c r="A46" s="6" t="s">
        <v>1570</v>
      </c>
      <c r="B46" s="6" t="s">
        <v>3270</v>
      </c>
      <c r="C46" s="6">
        <v>2</v>
      </c>
      <c r="D46" s="6">
        <v>4</v>
      </c>
      <c r="E46" s="6">
        <v>132</v>
      </c>
      <c r="F46" s="6">
        <v>3492</v>
      </c>
      <c r="G46" s="6">
        <v>9.9000000000000008E-3</v>
      </c>
      <c r="H46" s="6">
        <v>8.5699999999999998E-2</v>
      </c>
      <c r="I46" s="6">
        <v>4.0099999999999997E-2</v>
      </c>
      <c r="J46" s="6">
        <v>1</v>
      </c>
      <c r="K46" s="6">
        <v>12</v>
      </c>
      <c r="L46" s="6">
        <v>303</v>
      </c>
      <c r="M46" s="6">
        <v>5855</v>
      </c>
      <c r="N46" s="6">
        <v>2.9700000000000001E-2</v>
      </c>
      <c r="O46" s="6">
        <v>0.1966</v>
      </c>
      <c r="P46" s="6">
        <v>6.7199999999999996E-2</v>
      </c>
      <c r="Q46" s="6">
        <v>50</v>
      </c>
      <c r="R46" s="6">
        <v>263</v>
      </c>
      <c r="S46" s="6">
        <v>1458</v>
      </c>
      <c r="T46" s="6">
        <v>80268</v>
      </c>
      <c r="U46" s="6">
        <v>0.65100000000000002</v>
      </c>
      <c r="V46" s="6">
        <v>0.94610000000000005</v>
      </c>
      <c r="W46" s="6">
        <v>0.92179999999999995</v>
      </c>
      <c r="AE46" s="6">
        <v>1</v>
      </c>
      <c r="AF46" s="6">
        <v>2</v>
      </c>
      <c r="AG46" s="6">
        <v>96</v>
      </c>
      <c r="AH46" s="6">
        <v>3080</v>
      </c>
      <c r="AI46" s="6">
        <v>5.0000000000000001E-3</v>
      </c>
      <c r="AJ46" s="6">
        <v>6.2300000000000001E-2</v>
      </c>
      <c r="AK46" s="6">
        <v>3.5400000000000001E-2</v>
      </c>
      <c r="AT46" s="9">
        <f t="shared" si="0"/>
        <v>873</v>
      </c>
      <c r="AU46" s="8">
        <f t="shared" si="1"/>
        <v>487.91666666666669</v>
      </c>
      <c r="AV46" s="9">
        <f t="shared" si="2"/>
        <v>305.20152091254755</v>
      </c>
      <c r="AW46" s="31" t="str">
        <f t="shared" si="3"/>
        <v/>
      </c>
      <c r="AX46" s="9">
        <f t="shared" si="4"/>
        <v>1540</v>
      </c>
      <c r="AY46" s="8" t="str">
        <f t="shared" si="5"/>
        <v/>
      </c>
      <c r="AZ46" s="8"/>
      <c r="BA46" s="6" t="e">
        <f t="shared" si="6"/>
        <v>#REF!</v>
      </c>
      <c r="BB46" s="6" t="e">
        <f t="shared" ca="1" si="7"/>
        <v>#NAME?</v>
      </c>
      <c r="BC46" s="6" t="e">
        <f t="shared" si="8"/>
        <v>#REF!</v>
      </c>
      <c r="BE46" s="9" t="e">
        <f t="shared" ca="1" si="9"/>
        <v>#NAME?</v>
      </c>
    </row>
    <row r="47" spans="1:57" ht="15.75" customHeight="1" x14ac:dyDescent="0.25">
      <c r="A47" s="6" t="s">
        <v>1589</v>
      </c>
      <c r="B47" s="6" t="s">
        <v>3270</v>
      </c>
      <c r="C47" s="6">
        <v>3</v>
      </c>
      <c r="D47" s="6">
        <v>10</v>
      </c>
      <c r="E47" s="6">
        <v>201</v>
      </c>
      <c r="F47" s="6">
        <v>11338</v>
      </c>
      <c r="G47" s="6">
        <v>1.4500000000000001E-2</v>
      </c>
      <c r="H47" s="6">
        <v>0.21340000000000001</v>
      </c>
      <c r="I47" s="6">
        <v>0.12790000000000001</v>
      </c>
      <c r="Q47" s="6">
        <v>24</v>
      </c>
      <c r="R47" s="6">
        <v>263</v>
      </c>
      <c r="S47" s="6">
        <v>937</v>
      </c>
      <c r="T47" s="6">
        <v>77055</v>
      </c>
      <c r="U47" s="6">
        <v>0.38229999999999997</v>
      </c>
      <c r="V47" s="6">
        <v>0.99470000000000003</v>
      </c>
      <c r="W47" s="6">
        <v>0.86950000000000005</v>
      </c>
      <c r="AT47" s="9">
        <f t="shared" si="0"/>
        <v>1133.8</v>
      </c>
      <c r="AU47" s="8" t="str">
        <f t="shared" si="1"/>
        <v/>
      </c>
      <c r="AV47" s="9">
        <f t="shared" si="2"/>
        <v>292.98479087452472</v>
      </c>
      <c r="AW47" s="31" t="str">
        <f t="shared" si="3"/>
        <v/>
      </c>
      <c r="AX47" s="9" t="str">
        <f t="shared" si="4"/>
        <v/>
      </c>
      <c r="AY47" s="8" t="str">
        <f t="shared" si="5"/>
        <v/>
      </c>
      <c r="AZ47" s="8"/>
      <c r="BA47" s="6" t="e">
        <f t="shared" si="6"/>
        <v>#REF!</v>
      </c>
      <c r="BB47" s="6" t="e">
        <f t="shared" ca="1" si="7"/>
        <v>#NAME?</v>
      </c>
      <c r="BC47" s="6" t="e">
        <f t="shared" si="8"/>
        <v>#REF!</v>
      </c>
      <c r="BE47" s="9" t="e">
        <f t="shared" ca="1" si="9"/>
        <v>#NAME?</v>
      </c>
    </row>
    <row r="48" spans="1:57" ht="15.75" customHeight="1" x14ac:dyDescent="0.25">
      <c r="A48" s="6" t="s">
        <v>1573</v>
      </c>
      <c r="B48" s="6" t="s">
        <v>3270</v>
      </c>
      <c r="Q48" s="6">
        <v>29</v>
      </c>
      <c r="R48" s="6">
        <v>213</v>
      </c>
      <c r="S48" s="6">
        <v>1046</v>
      </c>
      <c r="T48" s="6">
        <v>55002</v>
      </c>
      <c r="U48" s="6">
        <v>0.63019999999999998</v>
      </c>
      <c r="V48" s="6">
        <v>0.95789999999999997</v>
      </c>
      <c r="W48" s="6">
        <v>0.94989999999999997</v>
      </c>
      <c r="X48" s="6">
        <v>1</v>
      </c>
      <c r="Y48" s="6">
        <v>4</v>
      </c>
      <c r="Z48" s="6">
        <v>7</v>
      </c>
      <c r="AA48" s="6">
        <v>72</v>
      </c>
      <c r="AB48" s="6">
        <v>1.18E-2</v>
      </c>
      <c r="AC48" s="6">
        <v>6.4000000000000003E-3</v>
      </c>
      <c r="AD48" s="6">
        <v>1.1999999999999999E-3</v>
      </c>
      <c r="AT48" s="9" t="str">
        <f t="shared" si="0"/>
        <v/>
      </c>
      <c r="AU48" s="8" t="str">
        <f t="shared" si="1"/>
        <v/>
      </c>
      <c r="AV48" s="9">
        <f t="shared" si="2"/>
        <v>258.22535211267603</v>
      </c>
      <c r="AW48" s="31">
        <f t="shared" si="3"/>
        <v>18</v>
      </c>
      <c r="AX48" s="9" t="str">
        <f t="shared" si="4"/>
        <v/>
      </c>
      <c r="AY48" s="8" t="str">
        <f t="shared" si="5"/>
        <v/>
      </c>
      <c r="AZ48" s="8"/>
      <c r="BA48" s="6" t="e">
        <f t="shared" si="6"/>
        <v>#REF!</v>
      </c>
      <c r="BB48" s="6" t="e">
        <f t="shared" ca="1" si="7"/>
        <v>#NAME?</v>
      </c>
      <c r="BC48" s="6" t="e">
        <f t="shared" si="8"/>
        <v>#REF!</v>
      </c>
      <c r="BE48" s="9" t="e">
        <f t="shared" ca="1" si="9"/>
        <v>#NAME?</v>
      </c>
    </row>
    <row r="49" spans="1:57" ht="15.75" customHeight="1" x14ac:dyDescent="0.25">
      <c r="A49" s="6" t="s">
        <v>1703</v>
      </c>
      <c r="B49" s="6" t="s">
        <v>3270</v>
      </c>
      <c r="C49" s="6">
        <v>3</v>
      </c>
      <c r="D49" s="6">
        <v>6</v>
      </c>
      <c r="E49" s="6">
        <v>114</v>
      </c>
      <c r="F49" s="6">
        <v>2411</v>
      </c>
      <c r="G49" s="6">
        <v>2.2599999999999999E-2</v>
      </c>
      <c r="H49" s="6">
        <v>0.13700000000000001</v>
      </c>
      <c r="I49" s="6">
        <v>5.4300000000000001E-2</v>
      </c>
      <c r="Q49" s="6">
        <v>30</v>
      </c>
      <c r="R49" s="6">
        <v>203</v>
      </c>
      <c r="S49" s="6">
        <v>809</v>
      </c>
      <c r="T49" s="6">
        <v>42136</v>
      </c>
      <c r="U49" s="6">
        <v>0.76319999999999999</v>
      </c>
      <c r="V49" s="6">
        <v>0.97240000000000004</v>
      </c>
      <c r="W49" s="6">
        <v>0.94969999999999999</v>
      </c>
      <c r="AE49" s="6">
        <v>1</v>
      </c>
      <c r="AF49" s="6">
        <v>2</v>
      </c>
      <c r="AG49" s="6">
        <v>65</v>
      </c>
      <c r="AH49" s="6">
        <v>924</v>
      </c>
      <c r="AI49" s="6">
        <v>7.4999999999999997E-3</v>
      </c>
      <c r="AJ49" s="6">
        <v>7.8100000000000003E-2</v>
      </c>
      <c r="AK49" s="6">
        <v>2.0799999999999999E-2</v>
      </c>
      <c r="AT49" s="9">
        <f t="shared" si="0"/>
        <v>401.83333333333331</v>
      </c>
      <c r="AU49" s="8" t="str">
        <f t="shared" si="1"/>
        <v/>
      </c>
      <c r="AV49" s="9">
        <f t="shared" si="2"/>
        <v>207.56650246305418</v>
      </c>
      <c r="AW49" s="31" t="str">
        <f t="shared" si="3"/>
        <v/>
      </c>
      <c r="AX49" s="9">
        <f t="shared" si="4"/>
        <v>462</v>
      </c>
      <c r="AY49" s="8" t="str">
        <f t="shared" si="5"/>
        <v/>
      </c>
      <c r="AZ49" s="8"/>
      <c r="BA49" s="6" t="e">
        <f t="shared" si="6"/>
        <v>#REF!</v>
      </c>
      <c r="BB49" s="6" t="e">
        <f t="shared" ca="1" si="7"/>
        <v>#NAME?</v>
      </c>
      <c r="BC49" s="6" t="e">
        <f t="shared" si="8"/>
        <v>#REF!</v>
      </c>
      <c r="BE49" s="9" t="e">
        <f t="shared" ca="1" si="9"/>
        <v>#NAME?</v>
      </c>
    </row>
    <row r="50" spans="1:57" ht="15.75" customHeight="1" x14ac:dyDescent="0.25">
      <c r="A50" s="6" t="s">
        <v>1612</v>
      </c>
      <c r="B50" s="6" t="s">
        <v>3270</v>
      </c>
      <c r="C50" s="6">
        <v>1</v>
      </c>
      <c r="D50" s="6">
        <v>5</v>
      </c>
      <c r="E50" s="6">
        <v>253</v>
      </c>
      <c r="F50" s="6">
        <v>4487</v>
      </c>
      <c r="G50" s="6">
        <v>2.3099999999999999E-2</v>
      </c>
      <c r="H50" s="6">
        <v>0.1421</v>
      </c>
      <c r="I50" s="6">
        <v>0.12180000000000001</v>
      </c>
      <c r="J50" s="6">
        <v>3</v>
      </c>
      <c r="K50" s="6">
        <v>16</v>
      </c>
      <c r="L50" s="6">
        <v>707</v>
      </c>
      <c r="M50" s="6">
        <v>16424</v>
      </c>
      <c r="N50" s="6">
        <v>7.4099999999999999E-2</v>
      </c>
      <c r="O50" s="6">
        <v>0.3972</v>
      </c>
      <c r="P50" s="6">
        <v>0.44579999999999997</v>
      </c>
      <c r="Q50" s="6">
        <v>18</v>
      </c>
      <c r="R50" s="6">
        <v>93</v>
      </c>
      <c r="S50" s="6">
        <v>1642</v>
      </c>
      <c r="T50" s="6">
        <v>32621</v>
      </c>
      <c r="U50" s="6">
        <v>0.43059999999999998</v>
      </c>
      <c r="V50" s="6">
        <v>0.92249999999999999</v>
      </c>
      <c r="W50" s="6">
        <v>0.88549999999999995</v>
      </c>
      <c r="AT50" s="9">
        <f t="shared" si="0"/>
        <v>897.4</v>
      </c>
      <c r="AU50" s="8">
        <f t="shared" si="1"/>
        <v>1026.5</v>
      </c>
      <c r="AV50" s="9">
        <f t="shared" si="2"/>
        <v>350.76344086021504</v>
      </c>
      <c r="AW50" s="31" t="str">
        <f t="shared" si="3"/>
        <v/>
      </c>
      <c r="AX50" s="9" t="str">
        <f t="shared" si="4"/>
        <v/>
      </c>
      <c r="AY50" s="8" t="str">
        <f t="shared" si="5"/>
        <v/>
      </c>
      <c r="AZ50" s="8"/>
      <c r="BA50" s="6" t="e">
        <f t="shared" si="6"/>
        <v>#REF!</v>
      </c>
      <c r="BB50" s="6" t="e">
        <f t="shared" ca="1" si="7"/>
        <v>#NAME?</v>
      </c>
      <c r="BC50" s="6" t="e">
        <f t="shared" si="8"/>
        <v>#REF!</v>
      </c>
      <c r="BE50" s="9" t="e">
        <f t="shared" ca="1" si="9"/>
        <v>#NAME?</v>
      </c>
    </row>
    <row r="51" spans="1:57" ht="15.75" customHeight="1" x14ac:dyDescent="0.25">
      <c r="A51" s="6" t="s">
        <v>1505</v>
      </c>
      <c r="B51" s="6" t="s">
        <v>3270</v>
      </c>
      <c r="C51" s="6">
        <v>2</v>
      </c>
      <c r="D51" s="6">
        <v>8</v>
      </c>
      <c r="E51" s="6">
        <v>62</v>
      </c>
      <c r="F51" s="6">
        <v>3810</v>
      </c>
      <c r="G51" s="6">
        <v>2.1299999999999999E-2</v>
      </c>
      <c r="H51" s="6">
        <v>0.1026</v>
      </c>
      <c r="I51" s="6">
        <v>4.9500000000000002E-2</v>
      </c>
      <c r="Q51" s="6">
        <v>30</v>
      </c>
      <c r="R51" s="6">
        <v>177</v>
      </c>
      <c r="S51" s="6">
        <v>536</v>
      </c>
      <c r="T51" s="6">
        <v>65573</v>
      </c>
      <c r="U51" s="6">
        <v>0.47070000000000001</v>
      </c>
      <c r="V51" s="6">
        <v>0.88739999999999997</v>
      </c>
      <c r="W51" s="6">
        <v>0.85199999999999998</v>
      </c>
      <c r="AE51" s="6">
        <v>3</v>
      </c>
      <c r="AF51" s="6">
        <v>10</v>
      </c>
      <c r="AG51" s="6">
        <v>7</v>
      </c>
      <c r="AH51" s="6">
        <v>1253</v>
      </c>
      <c r="AI51" s="6">
        <v>2.6599999999999999E-2</v>
      </c>
      <c r="AJ51" s="6">
        <v>1.1599999999999999E-2</v>
      </c>
      <c r="AK51" s="6">
        <v>1.6299999999999999E-2</v>
      </c>
      <c r="AT51" s="9">
        <f t="shared" si="0"/>
        <v>476.25</v>
      </c>
      <c r="AU51" s="8" t="str">
        <f t="shared" si="1"/>
        <v/>
      </c>
      <c r="AV51" s="9">
        <f t="shared" si="2"/>
        <v>370.4689265536723</v>
      </c>
      <c r="AW51" s="31" t="str">
        <f t="shared" si="3"/>
        <v/>
      </c>
      <c r="AX51" s="9">
        <f t="shared" si="4"/>
        <v>125.3</v>
      </c>
      <c r="AY51" s="8" t="str">
        <f t="shared" si="5"/>
        <v/>
      </c>
      <c r="AZ51" s="8"/>
      <c r="BA51" s="6" t="e">
        <f t="shared" si="6"/>
        <v>#REF!</v>
      </c>
      <c r="BB51" s="6" t="e">
        <f t="shared" ca="1" si="7"/>
        <v>#NAME?</v>
      </c>
      <c r="BC51" s="6" t="e">
        <f t="shared" si="8"/>
        <v>#REF!</v>
      </c>
      <c r="BE51" s="9" t="e">
        <f t="shared" ca="1" si="9"/>
        <v>#NAME?</v>
      </c>
    </row>
    <row r="52" spans="1:57" ht="15.75" customHeight="1" x14ac:dyDescent="0.25">
      <c r="A52" s="6" t="s">
        <v>1608</v>
      </c>
      <c r="B52" s="6" t="s">
        <v>3270</v>
      </c>
      <c r="C52" s="6">
        <v>209</v>
      </c>
      <c r="D52" s="6">
        <v>604</v>
      </c>
      <c r="E52" s="6">
        <v>6980</v>
      </c>
      <c r="F52" s="6">
        <v>285123</v>
      </c>
      <c r="G52" s="6">
        <v>2.9100000000000001E-2</v>
      </c>
      <c r="H52" s="6">
        <v>0.15709999999999999</v>
      </c>
      <c r="I52" s="6">
        <v>6.6900000000000001E-2</v>
      </c>
      <c r="J52" s="6">
        <v>37</v>
      </c>
      <c r="K52" s="6">
        <v>277</v>
      </c>
      <c r="L52" s="6">
        <v>6888</v>
      </c>
      <c r="M52" s="6">
        <v>246466</v>
      </c>
      <c r="N52" s="6">
        <v>1.3299999999999999E-2</v>
      </c>
      <c r="O52" s="6">
        <v>0.155</v>
      </c>
      <c r="P52" s="6">
        <v>5.7799999999999997E-2</v>
      </c>
      <c r="Q52" s="6">
        <v>1521</v>
      </c>
      <c r="R52" s="6">
        <v>10114</v>
      </c>
      <c r="S52" s="6">
        <v>43080</v>
      </c>
      <c r="T52" s="6">
        <v>3850327</v>
      </c>
      <c r="U52" s="6">
        <v>0.4874</v>
      </c>
      <c r="V52" s="6">
        <v>0.96940000000000004</v>
      </c>
      <c r="W52" s="6">
        <v>0.9032</v>
      </c>
      <c r="X52" s="6">
        <v>16</v>
      </c>
      <c r="Y52" s="6">
        <v>142</v>
      </c>
      <c r="Z52" s="6">
        <v>1114</v>
      </c>
      <c r="AA52" s="6">
        <v>51115</v>
      </c>
      <c r="AB52" s="6">
        <v>6.7999999999999996E-3</v>
      </c>
      <c r="AC52" s="6">
        <v>2.5100000000000001E-2</v>
      </c>
      <c r="AD52" s="6">
        <v>1.2E-2</v>
      </c>
      <c r="AE52" s="6">
        <v>41</v>
      </c>
      <c r="AF52" s="6">
        <v>122</v>
      </c>
      <c r="AG52" s="6">
        <v>2011</v>
      </c>
      <c r="AH52" s="6">
        <v>69780</v>
      </c>
      <c r="AI52" s="6">
        <v>5.8999999999999999E-3</v>
      </c>
      <c r="AJ52" s="6">
        <v>4.53E-2</v>
      </c>
      <c r="AK52" s="6">
        <v>1.6400000000000001E-2</v>
      </c>
      <c r="AT52" s="9">
        <f t="shared" si="0"/>
        <v>472.05794701986753</v>
      </c>
      <c r="AU52" s="8">
        <f t="shared" si="1"/>
        <v>889.76895306859205</v>
      </c>
      <c r="AV52" s="9">
        <f t="shared" si="2"/>
        <v>380.69280205655525</v>
      </c>
      <c r="AW52" s="31">
        <f t="shared" si="3"/>
        <v>359.96478873239437</v>
      </c>
      <c r="AX52" s="9">
        <f t="shared" si="4"/>
        <v>571.96721311475414</v>
      </c>
      <c r="AY52" s="8" t="str">
        <f t="shared" si="5"/>
        <v/>
      </c>
      <c r="AZ52" s="8"/>
      <c r="BA52" s="6" t="e">
        <f t="shared" si="6"/>
        <v>#REF!</v>
      </c>
      <c r="BB52" s="6" t="e">
        <f t="shared" ca="1" si="7"/>
        <v>#NAME?</v>
      </c>
      <c r="BC52" s="6" t="e">
        <f t="shared" si="8"/>
        <v>#REF!</v>
      </c>
      <c r="BE52" s="9" t="e">
        <f t="shared" ca="1" si="9"/>
        <v>#NAME?</v>
      </c>
    </row>
    <row r="53" spans="1:57" ht="15.75" customHeight="1" x14ac:dyDescent="0.25">
      <c r="A53" s="6" t="s">
        <v>1520</v>
      </c>
      <c r="B53" s="6" t="s">
        <v>3270</v>
      </c>
      <c r="C53" s="6">
        <v>4</v>
      </c>
      <c r="D53" s="6">
        <v>18</v>
      </c>
      <c r="E53" s="6">
        <v>657</v>
      </c>
      <c r="F53" s="6">
        <v>16280</v>
      </c>
      <c r="G53" s="6">
        <v>3.7699999999999997E-2</v>
      </c>
      <c r="H53" s="6">
        <v>0.43</v>
      </c>
      <c r="I53" s="6">
        <v>0.37990000000000002</v>
      </c>
      <c r="Q53" s="6">
        <v>33</v>
      </c>
      <c r="R53" s="6">
        <v>215</v>
      </c>
      <c r="S53" s="6">
        <v>1371</v>
      </c>
      <c r="T53" s="6">
        <v>35651</v>
      </c>
      <c r="U53" s="6">
        <v>0.44979999999999998</v>
      </c>
      <c r="V53" s="6">
        <v>0.89729999999999999</v>
      </c>
      <c r="W53" s="6">
        <v>0.83199999999999996</v>
      </c>
      <c r="AE53" s="6">
        <v>2</v>
      </c>
      <c r="AF53" s="6">
        <v>13</v>
      </c>
      <c r="AG53" s="6">
        <v>184</v>
      </c>
      <c r="AH53" s="6">
        <v>4547</v>
      </c>
      <c r="AI53" s="6">
        <v>2.7199999999999998E-2</v>
      </c>
      <c r="AJ53" s="6">
        <v>0.12039999999999999</v>
      </c>
      <c r="AK53" s="6">
        <v>0.1061</v>
      </c>
      <c r="AT53" s="9">
        <f t="shared" si="0"/>
        <v>904.44444444444446</v>
      </c>
      <c r="AU53" s="8" t="str">
        <f t="shared" si="1"/>
        <v/>
      </c>
      <c r="AV53" s="9">
        <f t="shared" si="2"/>
        <v>165.81860465116279</v>
      </c>
      <c r="AW53" s="31" t="str">
        <f t="shared" si="3"/>
        <v/>
      </c>
      <c r="AX53" s="9">
        <f t="shared" si="4"/>
        <v>349.76923076923077</v>
      </c>
      <c r="AY53" s="8" t="str">
        <f t="shared" si="5"/>
        <v/>
      </c>
      <c r="AZ53" s="8"/>
      <c r="BA53" s="6" t="e">
        <f t="shared" si="6"/>
        <v>#REF!</v>
      </c>
      <c r="BB53" s="6" t="e">
        <f t="shared" ca="1" si="7"/>
        <v>#NAME?</v>
      </c>
      <c r="BC53" s="6" t="e">
        <f t="shared" si="8"/>
        <v>#REF!</v>
      </c>
      <c r="BE53" s="9" t="e">
        <f t="shared" ca="1" si="9"/>
        <v>#NAME?</v>
      </c>
    </row>
    <row r="54" spans="1:57" ht="15.75" customHeight="1" x14ac:dyDescent="0.25">
      <c r="A54" s="6" t="s">
        <v>1515</v>
      </c>
      <c r="B54" s="6" t="s">
        <v>3270</v>
      </c>
      <c r="C54" s="6">
        <v>14</v>
      </c>
      <c r="D54" s="6">
        <v>31</v>
      </c>
      <c r="E54" s="6">
        <v>146</v>
      </c>
      <c r="F54" s="6">
        <v>5986</v>
      </c>
      <c r="G54" s="6">
        <v>1.06E-2</v>
      </c>
      <c r="H54" s="6">
        <v>8.5999999999999993E-2</v>
      </c>
      <c r="I54" s="6">
        <v>1.49E-2</v>
      </c>
      <c r="Q54" s="6">
        <v>107</v>
      </c>
      <c r="R54" s="6">
        <v>672</v>
      </c>
      <c r="S54" s="6">
        <v>1531</v>
      </c>
      <c r="T54" s="6">
        <v>273626</v>
      </c>
      <c r="U54" s="6">
        <v>0.22950000000000001</v>
      </c>
      <c r="V54" s="6">
        <v>0.9022</v>
      </c>
      <c r="W54" s="6">
        <v>0.68049999999999999</v>
      </c>
      <c r="AE54" s="6">
        <v>9</v>
      </c>
      <c r="AF54" s="6">
        <v>26</v>
      </c>
      <c r="AG54" s="6">
        <v>7</v>
      </c>
      <c r="AH54" s="6">
        <v>1119</v>
      </c>
      <c r="AI54" s="6">
        <v>8.8999999999999999E-3</v>
      </c>
      <c r="AJ54" s="6">
        <v>4.1000000000000003E-3</v>
      </c>
      <c r="AK54" s="6">
        <v>2.8E-3</v>
      </c>
      <c r="AT54" s="9">
        <f t="shared" si="0"/>
        <v>193.09677419354838</v>
      </c>
      <c r="AU54" s="8" t="str">
        <f t="shared" si="1"/>
        <v/>
      </c>
      <c r="AV54" s="9">
        <f t="shared" si="2"/>
        <v>407.18154761904759</v>
      </c>
      <c r="AW54" s="31" t="str">
        <f t="shared" si="3"/>
        <v/>
      </c>
      <c r="AX54" s="9">
        <f t="shared" si="4"/>
        <v>43.03846153846154</v>
      </c>
      <c r="AY54" s="8" t="str">
        <f t="shared" si="5"/>
        <v/>
      </c>
      <c r="AZ54" s="8"/>
      <c r="BA54" s="6" t="e">
        <f t="shared" si="6"/>
        <v>#REF!</v>
      </c>
      <c r="BB54" s="6" t="e">
        <f t="shared" ca="1" si="7"/>
        <v>#NAME?</v>
      </c>
      <c r="BC54" s="6" t="e">
        <f t="shared" si="8"/>
        <v>#REF!</v>
      </c>
      <c r="BE54" s="9" t="e">
        <f t="shared" ca="1" si="9"/>
        <v>#NAME?</v>
      </c>
    </row>
    <row r="55" spans="1:57" ht="15.75" customHeight="1" x14ac:dyDescent="0.25">
      <c r="A55" s="6" t="s">
        <v>1631</v>
      </c>
      <c r="B55" s="6" t="s">
        <v>3270</v>
      </c>
      <c r="C55" s="6">
        <v>1</v>
      </c>
      <c r="D55" s="6">
        <v>3</v>
      </c>
      <c r="E55" s="6">
        <v>0</v>
      </c>
      <c r="F55" s="6">
        <v>0</v>
      </c>
      <c r="G55" s="6">
        <v>3.0999999999999999E-3</v>
      </c>
      <c r="H55" s="6">
        <v>0</v>
      </c>
      <c r="I55" s="6">
        <v>0</v>
      </c>
      <c r="Q55" s="6">
        <v>66</v>
      </c>
      <c r="R55" s="6">
        <v>486</v>
      </c>
      <c r="S55" s="6">
        <v>1455</v>
      </c>
      <c r="T55" s="6">
        <v>169878</v>
      </c>
      <c r="U55" s="6">
        <v>0.4985</v>
      </c>
      <c r="V55" s="6">
        <v>0.93569999999999998</v>
      </c>
      <c r="W55" s="6">
        <v>0.88319999999999999</v>
      </c>
      <c r="AE55" s="6">
        <v>2</v>
      </c>
      <c r="AF55" s="6">
        <v>7</v>
      </c>
      <c r="AG55" s="6">
        <v>44</v>
      </c>
      <c r="AH55" s="6">
        <v>2705</v>
      </c>
      <c r="AI55" s="6">
        <v>7.1999999999999998E-3</v>
      </c>
      <c r="AJ55" s="6">
        <v>2.8299999999999999E-2</v>
      </c>
      <c r="AK55" s="6">
        <v>1.41E-2</v>
      </c>
      <c r="AT55" s="9">
        <f t="shared" si="0"/>
        <v>0</v>
      </c>
      <c r="AU55" s="8" t="str">
        <f t="shared" si="1"/>
        <v/>
      </c>
      <c r="AV55" s="9">
        <f t="shared" si="2"/>
        <v>349.54320987654319</v>
      </c>
      <c r="AW55" s="31" t="str">
        <f t="shared" si="3"/>
        <v/>
      </c>
      <c r="AX55" s="9">
        <f t="shared" si="4"/>
        <v>386.42857142857144</v>
      </c>
      <c r="AY55" s="8" t="str">
        <f t="shared" si="5"/>
        <v/>
      </c>
      <c r="AZ55" s="8"/>
      <c r="BA55" s="6" t="e">
        <f t="shared" si="6"/>
        <v>#REF!</v>
      </c>
      <c r="BB55" s="6" t="e">
        <f t="shared" ca="1" si="7"/>
        <v>#NAME?</v>
      </c>
      <c r="BC55" s="6" t="e">
        <f t="shared" si="8"/>
        <v>#REF!</v>
      </c>
      <c r="BE55" s="9" t="e">
        <f t="shared" ca="1" si="9"/>
        <v>#NAME?</v>
      </c>
    </row>
    <row r="56" spans="1:57" ht="15.75" customHeight="1" x14ac:dyDescent="0.25">
      <c r="A56" s="6" t="s">
        <v>1629</v>
      </c>
      <c r="B56" s="6" t="s">
        <v>3270</v>
      </c>
      <c r="C56" s="6">
        <v>3</v>
      </c>
      <c r="D56" s="6">
        <v>9</v>
      </c>
      <c r="E56" s="6">
        <v>80</v>
      </c>
      <c r="F56" s="6">
        <v>1618</v>
      </c>
      <c r="G56" s="6">
        <v>3.7499999999999999E-2</v>
      </c>
      <c r="H56" s="6">
        <v>0.1835</v>
      </c>
      <c r="I56" s="6">
        <v>5.5300000000000002E-2</v>
      </c>
      <c r="J56" s="6">
        <v>1</v>
      </c>
      <c r="K56" s="6">
        <v>9</v>
      </c>
      <c r="L56" s="6">
        <v>85</v>
      </c>
      <c r="M56" s="6">
        <v>1745</v>
      </c>
      <c r="N56" s="6">
        <v>3.7499999999999999E-2</v>
      </c>
      <c r="O56" s="6">
        <v>0.19500000000000001</v>
      </c>
      <c r="P56" s="6">
        <v>5.96E-2</v>
      </c>
      <c r="Q56" s="6">
        <v>22</v>
      </c>
      <c r="R56" s="6">
        <v>105</v>
      </c>
      <c r="S56" s="6">
        <v>390</v>
      </c>
      <c r="T56" s="6">
        <v>19999</v>
      </c>
      <c r="U56" s="6">
        <v>0.4375</v>
      </c>
      <c r="V56" s="6">
        <v>0.89449999999999996</v>
      </c>
      <c r="W56" s="6">
        <v>0.68320000000000003</v>
      </c>
      <c r="X56" s="6">
        <v>7</v>
      </c>
      <c r="Y56" s="6">
        <v>68</v>
      </c>
      <c r="Z56" s="6">
        <v>237</v>
      </c>
      <c r="AA56" s="6">
        <v>5878</v>
      </c>
      <c r="AB56" s="6">
        <v>0.2833</v>
      </c>
      <c r="AC56" s="6">
        <v>0.54359999999999997</v>
      </c>
      <c r="AD56" s="6">
        <v>0.20080000000000001</v>
      </c>
      <c r="AE56" s="6">
        <v>1</v>
      </c>
      <c r="AF56" s="6">
        <v>2</v>
      </c>
      <c r="AG56" s="6">
        <v>14</v>
      </c>
      <c r="AH56" s="6">
        <v>208</v>
      </c>
      <c r="AI56" s="6">
        <v>8.3000000000000001E-3</v>
      </c>
      <c r="AJ56" s="6">
        <v>3.2099999999999997E-2</v>
      </c>
      <c r="AK56" s="6">
        <v>7.1000000000000004E-3</v>
      </c>
      <c r="AT56" s="9">
        <f t="shared" si="0"/>
        <v>179.77777777777777</v>
      </c>
      <c r="AU56" s="8">
        <f t="shared" si="1"/>
        <v>193.88888888888889</v>
      </c>
      <c r="AV56" s="9">
        <f t="shared" si="2"/>
        <v>190.46666666666667</v>
      </c>
      <c r="AW56" s="31">
        <f t="shared" si="3"/>
        <v>86.441176470588232</v>
      </c>
      <c r="AX56" s="9">
        <f t="shared" si="4"/>
        <v>104</v>
      </c>
      <c r="AY56" s="8" t="str">
        <f t="shared" si="5"/>
        <v/>
      </c>
      <c r="AZ56" s="8"/>
      <c r="BA56" s="6" t="e">
        <f t="shared" si="6"/>
        <v>#REF!</v>
      </c>
      <c r="BB56" s="6" t="e">
        <f t="shared" ca="1" si="7"/>
        <v>#NAME?</v>
      </c>
      <c r="BC56" s="6" t="e">
        <f t="shared" si="8"/>
        <v>#REF!</v>
      </c>
      <c r="BE56" s="9" t="e">
        <f t="shared" ca="1" si="9"/>
        <v>#NAME?</v>
      </c>
    </row>
    <row r="57" spans="1:57" ht="15.75" customHeight="1" x14ac:dyDescent="0.25">
      <c r="A57" s="6" t="s">
        <v>1521</v>
      </c>
      <c r="B57" s="6" t="s">
        <v>3270</v>
      </c>
      <c r="C57" s="6">
        <v>2</v>
      </c>
      <c r="D57" s="6">
        <v>11</v>
      </c>
      <c r="E57" s="6">
        <v>261</v>
      </c>
      <c r="F57" s="6">
        <v>5265</v>
      </c>
      <c r="G57" s="6">
        <v>6.7999999999999996E-3</v>
      </c>
      <c r="H57" s="6">
        <v>0.16189999999999999</v>
      </c>
      <c r="I57" s="6">
        <v>4.5600000000000002E-2</v>
      </c>
      <c r="J57" s="6">
        <v>2</v>
      </c>
      <c r="K57" s="6">
        <v>32</v>
      </c>
      <c r="L57" s="6">
        <v>592</v>
      </c>
      <c r="M57" s="6">
        <v>16830</v>
      </c>
      <c r="N57" s="6">
        <v>1.9900000000000001E-2</v>
      </c>
      <c r="O57" s="6">
        <v>0.36720000000000003</v>
      </c>
      <c r="P57" s="6">
        <v>0.14560000000000001</v>
      </c>
      <c r="Q57" s="6">
        <v>70</v>
      </c>
      <c r="R57" s="6">
        <v>503</v>
      </c>
      <c r="S57" s="6">
        <v>1551</v>
      </c>
      <c r="T57" s="6">
        <v>91245</v>
      </c>
      <c r="U57" s="6">
        <v>0.31240000000000001</v>
      </c>
      <c r="V57" s="6">
        <v>0.96220000000000006</v>
      </c>
      <c r="W57" s="6">
        <v>0.78969999999999996</v>
      </c>
      <c r="AE57" s="6">
        <v>1</v>
      </c>
      <c r="AF57" s="6">
        <v>5</v>
      </c>
      <c r="AG57" s="6">
        <v>121</v>
      </c>
      <c r="AH57" s="6">
        <v>2680</v>
      </c>
      <c r="AI57" s="6">
        <v>3.0999999999999999E-3</v>
      </c>
      <c r="AJ57" s="6">
        <v>7.51E-2</v>
      </c>
      <c r="AK57" s="6">
        <v>2.3199999999999998E-2</v>
      </c>
      <c r="AL57" s="6">
        <v>1</v>
      </c>
      <c r="AM57" s="6">
        <v>69</v>
      </c>
      <c r="AN57" s="6">
        <v>1014</v>
      </c>
      <c r="AO57" s="6">
        <v>35649</v>
      </c>
      <c r="AP57" s="6">
        <v>4.2900000000000001E-2</v>
      </c>
      <c r="AQ57" s="6">
        <v>0.629</v>
      </c>
      <c r="AR57" s="6">
        <v>0.3085</v>
      </c>
      <c r="AT57" s="9">
        <f t="shared" si="0"/>
        <v>478.63636363636363</v>
      </c>
      <c r="AU57" s="8">
        <f t="shared" si="1"/>
        <v>525.9375</v>
      </c>
      <c r="AV57" s="9">
        <f t="shared" si="2"/>
        <v>181.40159045725648</v>
      </c>
      <c r="AW57" s="31" t="str">
        <f t="shared" si="3"/>
        <v/>
      </c>
      <c r="AX57" s="9">
        <f t="shared" si="4"/>
        <v>536</v>
      </c>
      <c r="AY57" s="8">
        <f t="shared" si="5"/>
        <v>516.6521739130435</v>
      </c>
      <c r="AZ57" s="8"/>
      <c r="BA57" s="6" t="e">
        <f t="shared" si="6"/>
        <v>#REF!</v>
      </c>
      <c r="BB57" s="6" t="e">
        <f t="shared" ca="1" si="7"/>
        <v>#NAME?</v>
      </c>
      <c r="BC57" s="6" t="e">
        <f t="shared" si="8"/>
        <v>#REF!</v>
      </c>
      <c r="BE57" s="9" t="e">
        <f t="shared" ca="1" si="9"/>
        <v>#NAME?</v>
      </c>
    </row>
    <row r="58" spans="1:57" ht="15.75" customHeight="1" x14ac:dyDescent="0.25">
      <c r="A58" s="6" t="s">
        <v>1575</v>
      </c>
      <c r="B58" s="6" t="s">
        <v>3270</v>
      </c>
      <c r="J58" s="6">
        <v>1</v>
      </c>
      <c r="K58" s="6">
        <v>6</v>
      </c>
      <c r="L58" s="6">
        <v>51</v>
      </c>
      <c r="M58" s="6">
        <v>1228</v>
      </c>
      <c r="N58" s="6">
        <v>2.2499999999999999E-2</v>
      </c>
      <c r="O58" s="6">
        <v>2.3699999999999999E-2</v>
      </c>
      <c r="P58" s="6">
        <v>1.3899999999999999E-2</v>
      </c>
      <c r="Q58" s="6">
        <v>29</v>
      </c>
      <c r="R58" s="6">
        <v>194</v>
      </c>
      <c r="S58" s="6">
        <v>2098</v>
      </c>
      <c r="T58" s="6">
        <v>83761</v>
      </c>
      <c r="U58" s="6">
        <v>0.72660000000000002</v>
      </c>
      <c r="V58" s="6">
        <v>0.97309999999999997</v>
      </c>
      <c r="W58" s="6">
        <v>0.95130000000000003</v>
      </c>
      <c r="X58" s="6">
        <v>3</v>
      </c>
      <c r="Y58" s="6">
        <v>32</v>
      </c>
      <c r="Z58" s="6">
        <v>1066</v>
      </c>
      <c r="AA58" s="6">
        <v>25056</v>
      </c>
      <c r="AB58" s="6">
        <v>0.11990000000000001</v>
      </c>
      <c r="AC58" s="6">
        <v>0.49440000000000001</v>
      </c>
      <c r="AD58" s="6">
        <v>0.28460000000000002</v>
      </c>
      <c r="AE58" s="6">
        <v>1</v>
      </c>
      <c r="AF58" s="6">
        <v>3</v>
      </c>
      <c r="AG58" s="6">
        <v>451</v>
      </c>
      <c r="AH58" s="6">
        <v>7983</v>
      </c>
      <c r="AI58" s="6">
        <v>1.12E-2</v>
      </c>
      <c r="AJ58" s="6">
        <v>0.2092</v>
      </c>
      <c r="AK58" s="6">
        <v>9.0700000000000003E-2</v>
      </c>
      <c r="AL58" s="6">
        <v>2</v>
      </c>
      <c r="AM58" s="6">
        <v>90</v>
      </c>
      <c r="AN58" s="6">
        <v>1738</v>
      </c>
      <c r="AO58" s="6">
        <v>65153</v>
      </c>
      <c r="AP58" s="6">
        <v>0.33710000000000001</v>
      </c>
      <c r="AQ58" s="6">
        <v>0.80610000000000004</v>
      </c>
      <c r="AR58" s="6">
        <v>0.74</v>
      </c>
      <c r="AT58" s="9" t="str">
        <f t="shared" si="0"/>
        <v/>
      </c>
      <c r="AU58" s="8">
        <f t="shared" si="1"/>
        <v>204.66666666666666</v>
      </c>
      <c r="AV58" s="9">
        <f t="shared" si="2"/>
        <v>431.75773195876286</v>
      </c>
      <c r="AW58" s="31">
        <f t="shared" si="3"/>
        <v>783</v>
      </c>
      <c r="AX58" s="9">
        <f t="shared" si="4"/>
        <v>2661</v>
      </c>
      <c r="AY58" s="8">
        <f t="shared" si="5"/>
        <v>723.92222222222222</v>
      </c>
      <c r="AZ58" s="8"/>
      <c r="BA58" s="6" t="e">
        <f t="shared" si="6"/>
        <v>#REF!</v>
      </c>
      <c r="BB58" s="6" t="e">
        <f t="shared" ca="1" si="7"/>
        <v>#NAME?</v>
      </c>
      <c r="BC58" s="6" t="e">
        <f t="shared" si="8"/>
        <v>#REF!</v>
      </c>
      <c r="BE58" s="9" t="e">
        <f t="shared" ca="1" si="9"/>
        <v>#NAME?</v>
      </c>
    </row>
    <row r="59" spans="1:57" ht="15.75" customHeight="1" x14ac:dyDescent="0.25">
      <c r="A59" s="6" t="s">
        <v>1769</v>
      </c>
      <c r="B59" s="6" t="s">
        <v>3270</v>
      </c>
      <c r="C59" s="6">
        <v>2</v>
      </c>
      <c r="D59" s="6">
        <v>8</v>
      </c>
      <c r="E59" s="6">
        <v>28</v>
      </c>
      <c r="F59" s="6">
        <v>1055</v>
      </c>
      <c r="G59" s="6">
        <v>5.5899999999999998E-2</v>
      </c>
      <c r="H59" s="6">
        <v>3.8800000000000001E-2</v>
      </c>
      <c r="I59" s="6">
        <v>3.3700000000000001E-2</v>
      </c>
      <c r="Q59" s="6">
        <v>16</v>
      </c>
      <c r="R59" s="6">
        <v>95</v>
      </c>
      <c r="S59" s="6">
        <v>687</v>
      </c>
      <c r="T59" s="6">
        <v>29184</v>
      </c>
      <c r="U59" s="6">
        <v>0.6643</v>
      </c>
      <c r="V59" s="6">
        <v>0.95279999999999998</v>
      </c>
      <c r="W59" s="6">
        <v>0.93340000000000001</v>
      </c>
      <c r="AE59" s="6">
        <v>1</v>
      </c>
      <c r="AF59" s="6">
        <v>6</v>
      </c>
      <c r="AG59" s="6">
        <v>25</v>
      </c>
      <c r="AH59" s="6">
        <v>536</v>
      </c>
      <c r="AI59" s="6">
        <v>4.2000000000000003E-2</v>
      </c>
      <c r="AJ59" s="6">
        <v>3.4700000000000002E-2</v>
      </c>
      <c r="AK59" s="6">
        <v>1.7100000000000001E-2</v>
      </c>
      <c r="AT59" s="9">
        <f t="shared" si="0"/>
        <v>131.875</v>
      </c>
      <c r="AU59" s="8" t="str">
        <f t="shared" si="1"/>
        <v/>
      </c>
      <c r="AV59" s="9">
        <f t="shared" si="2"/>
        <v>307.2</v>
      </c>
      <c r="AW59" s="31" t="str">
        <f t="shared" si="3"/>
        <v/>
      </c>
      <c r="AX59" s="9">
        <f t="shared" si="4"/>
        <v>89.333333333333329</v>
      </c>
      <c r="AY59" s="8" t="str">
        <f t="shared" si="5"/>
        <v/>
      </c>
      <c r="AZ59" s="8"/>
      <c r="BA59" s="6" t="e">
        <f t="shared" si="6"/>
        <v>#REF!</v>
      </c>
      <c r="BB59" s="6" t="e">
        <f t="shared" ca="1" si="7"/>
        <v>#NAME?</v>
      </c>
      <c r="BC59" s="6" t="e">
        <f t="shared" si="8"/>
        <v>#REF!</v>
      </c>
      <c r="BE59" s="9" t="e">
        <f t="shared" ca="1" si="9"/>
        <v>#NAME?</v>
      </c>
    </row>
    <row r="60" spans="1:57" ht="15.75" customHeight="1" x14ac:dyDescent="0.25">
      <c r="A60" s="6" t="s">
        <v>1773</v>
      </c>
      <c r="B60" s="6" t="s">
        <v>3270</v>
      </c>
      <c r="J60" s="6">
        <v>2</v>
      </c>
      <c r="K60" s="6">
        <v>25</v>
      </c>
      <c r="L60" s="6">
        <v>1052</v>
      </c>
      <c r="M60" s="6">
        <v>21937</v>
      </c>
      <c r="N60" s="6">
        <v>8.2799999999999999E-2</v>
      </c>
      <c r="O60" s="6">
        <v>0.52600000000000002</v>
      </c>
      <c r="P60" s="6">
        <v>0.45390000000000003</v>
      </c>
      <c r="Q60" s="6">
        <v>14</v>
      </c>
      <c r="R60" s="6">
        <v>75</v>
      </c>
      <c r="S60" s="6">
        <v>1261</v>
      </c>
      <c r="T60" s="6">
        <v>27869</v>
      </c>
      <c r="U60" s="6">
        <v>0.24829999999999999</v>
      </c>
      <c r="V60" s="6">
        <v>0.63049999999999995</v>
      </c>
      <c r="W60" s="6">
        <v>0.57669999999999999</v>
      </c>
      <c r="X60" s="6">
        <v>2</v>
      </c>
      <c r="Y60" s="6">
        <v>13</v>
      </c>
      <c r="Z60" s="6">
        <v>533</v>
      </c>
      <c r="AA60" s="6">
        <v>6905</v>
      </c>
      <c r="AB60" s="6">
        <v>4.2999999999999997E-2</v>
      </c>
      <c r="AC60" s="6">
        <v>0.26650000000000001</v>
      </c>
      <c r="AD60" s="6">
        <v>0.1429</v>
      </c>
      <c r="AE60" s="6">
        <v>1</v>
      </c>
      <c r="AF60" s="6">
        <v>3</v>
      </c>
      <c r="AG60" s="6">
        <v>110</v>
      </c>
      <c r="AH60" s="6">
        <v>1326</v>
      </c>
      <c r="AI60" s="6">
        <v>9.9000000000000008E-3</v>
      </c>
      <c r="AJ60" s="6">
        <v>5.5E-2</v>
      </c>
      <c r="AK60" s="6">
        <v>2.7400000000000001E-2</v>
      </c>
      <c r="AL60" s="6">
        <v>1</v>
      </c>
      <c r="AM60" s="6">
        <v>45</v>
      </c>
      <c r="AN60" s="6">
        <v>1277</v>
      </c>
      <c r="AO60" s="6">
        <v>27597</v>
      </c>
      <c r="AP60" s="6">
        <v>0.14899999999999999</v>
      </c>
      <c r="AQ60" s="6">
        <v>0.63849999999999996</v>
      </c>
      <c r="AR60" s="6">
        <v>0.57110000000000005</v>
      </c>
      <c r="AT60" s="9" t="str">
        <f t="shared" si="0"/>
        <v/>
      </c>
      <c r="AU60" s="8">
        <f t="shared" si="1"/>
        <v>877.48</v>
      </c>
      <c r="AV60" s="9">
        <f t="shared" si="2"/>
        <v>371.58666666666664</v>
      </c>
      <c r="AW60" s="31">
        <f t="shared" si="3"/>
        <v>531.15384615384619</v>
      </c>
      <c r="AX60" s="9">
        <f t="shared" si="4"/>
        <v>442</v>
      </c>
      <c r="AY60" s="8">
        <f t="shared" si="5"/>
        <v>613.26666666666665</v>
      </c>
      <c r="AZ60" s="8"/>
      <c r="BA60" s="6" t="e">
        <f t="shared" si="6"/>
        <v>#REF!</v>
      </c>
      <c r="BB60" s="6" t="e">
        <f t="shared" ca="1" si="7"/>
        <v>#NAME?</v>
      </c>
      <c r="BC60" s="6" t="e">
        <f t="shared" si="8"/>
        <v>#REF!</v>
      </c>
      <c r="BE60" s="9" t="e">
        <f t="shared" ca="1" si="9"/>
        <v>#NAME?</v>
      </c>
    </row>
    <row r="61" spans="1:57" ht="15.75" customHeight="1" x14ac:dyDescent="0.25">
      <c r="A61" s="6" t="s">
        <v>1731</v>
      </c>
      <c r="B61" s="6" t="s">
        <v>3270</v>
      </c>
      <c r="C61" s="6">
        <v>12</v>
      </c>
      <c r="D61" s="6">
        <v>59</v>
      </c>
      <c r="E61" s="6">
        <v>1690</v>
      </c>
      <c r="F61" s="6">
        <v>92090</v>
      </c>
      <c r="G61" s="6">
        <v>7.5600000000000001E-2</v>
      </c>
      <c r="H61" s="6">
        <v>0.39129999999999998</v>
      </c>
      <c r="I61" s="6">
        <v>0.1923</v>
      </c>
      <c r="J61" s="6">
        <v>11</v>
      </c>
      <c r="K61" s="6">
        <v>54</v>
      </c>
      <c r="L61" s="6">
        <v>1563</v>
      </c>
      <c r="M61" s="6">
        <v>75313</v>
      </c>
      <c r="N61" s="6">
        <v>6.9199999999999998E-2</v>
      </c>
      <c r="O61" s="6">
        <v>0.3619</v>
      </c>
      <c r="P61" s="6">
        <v>0.1573</v>
      </c>
      <c r="Q61" s="6">
        <v>103</v>
      </c>
      <c r="R61" s="6">
        <v>497</v>
      </c>
      <c r="S61" s="6">
        <v>3433</v>
      </c>
      <c r="T61" s="6">
        <v>409905</v>
      </c>
      <c r="U61" s="6">
        <v>0.63719999999999999</v>
      </c>
      <c r="V61" s="6">
        <v>0.79490000000000005</v>
      </c>
      <c r="W61" s="6">
        <v>0.85609999999999997</v>
      </c>
      <c r="AE61" s="6">
        <v>12</v>
      </c>
      <c r="AF61" s="6">
        <v>46</v>
      </c>
      <c r="AG61" s="6">
        <v>1341</v>
      </c>
      <c r="AH61" s="6">
        <v>77085</v>
      </c>
      <c r="AI61" s="6">
        <v>5.8999999999999997E-2</v>
      </c>
      <c r="AJ61" s="6">
        <v>0.3105</v>
      </c>
      <c r="AK61" s="6">
        <v>0.161</v>
      </c>
      <c r="AL61" s="6">
        <v>4</v>
      </c>
      <c r="AM61" s="6">
        <v>160</v>
      </c>
      <c r="AN61" s="6">
        <v>2829</v>
      </c>
      <c r="AO61" s="6">
        <v>226320</v>
      </c>
      <c r="AP61" s="6">
        <v>0.2051</v>
      </c>
      <c r="AQ61" s="6">
        <v>0.65500000000000003</v>
      </c>
      <c r="AR61" s="6">
        <v>0.47270000000000001</v>
      </c>
      <c r="AT61" s="9">
        <f t="shared" si="0"/>
        <v>1560.8474576271187</v>
      </c>
      <c r="AU61" s="8">
        <f t="shared" si="1"/>
        <v>1394.6851851851852</v>
      </c>
      <c r="AV61" s="9">
        <f t="shared" si="2"/>
        <v>824.75855130784703</v>
      </c>
      <c r="AW61" s="31" t="str">
        <f t="shared" si="3"/>
        <v/>
      </c>
      <c r="AX61" s="9">
        <f t="shared" si="4"/>
        <v>1675.7608695652175</v>
      </c>
      <c r="AY61" s="8">
        <f t="shared" si="5"/>
        <v>1414.5</v>
      </c>
      <c r="AZ61" s="8"/>
      <c r="BA61" s="6" t="e">
        <f t="shared" si="6"/>
        <v>#REF!</v>
      </c>
      <c r="BB61" s="6" t="e">
        <f t="shared" ca="1" si="7"/>
        <v>#NAME?</v>
      </c>
      <c r="BC61" s="6" t="e">
        <f t="shared" si="8"/>
        <v>#REF!</v>
      </c>
      <c r="BE61" s="9" t="e">
        <f t="shared" ca="1" si="9"/>
        <v>#NAME?</v>
      </c>
    </row>
    <row r="62" spans="1:57" ht="15.75" customHeight="1" x14ac:dyDescent="0.25">
      <c r="A62" s="6" t="s">
        <v>1549</v>
      </c>
      <c r="B62" s="6" t="s">
        <v>3270</v>
      </c>
      <c r="C62" s="6">
        <v>21</v>
      </c>
      <c r="D62" s="6">
        <v>104</v>
      </c>
      <c r="E62" s="6">
        <v>2319</v>
      </c>
      <c r="F62" s="6">
        <v>84156</v>
      </c>
      <c r="G62" s="6">
        <v>9.01E-2</v>
      </c>
      <c r="H62" s="6">
        <v>0.43149999999999999</v>
      </c>
      <c r="I62" s="6">
        <v>0.23880000000000001</v>
      </c>
      <c r="J62" s="6">
        <v>7</v>
      </c>
      <c r="K62" s="6">
        <v>64</v>
      </c>
      <c r="L62" s="6">
        <v>1706</v>
      </c>
      <c r="M62" s="6">
        <v>58954</v>
      </c>
      <c r="N62" s="6">
        <v>5.5500000000000001E-2</v>
      </c>
      <c r="O62" s="6">
        <v>0.3175</v>
      </c>
      <c r="P62" s="6">
        <v>0.1673</v>
      </c>
      <c r="Q62" s="6">
        <v>135</v>
      </c>
      <c r="R62" s="6">
        <v>613</v>
      </c>
      <c r="S62" s="6">
        <v>4966</v>
      </c>
      <c r="T62" s="6">
        <v>279366</v>
      </c>
      <c r="U62" s="6">
        <v>0.53120000000000001</v>
      </c>
      <c r="V62" s="6">
        <v>0.92410000000000003</v>
      </c>
      <c r="W62" s="6">
        <v>0.79259999999999997</v>
      </c>
      <c r="AE62" s="6">
        <v>1</v>
      </c>
      <c r="AF62" s="6">
        <v>2</v>
      </c>
      <c r="AG62" s="6">
        <v>47</v>
      </c>
      <c r="AH62" s="6">
        <v>1521</v>
      </c>
      <c r="AI62" s="6">
        <v>1.6999999999999999E-3</v>
      </c>
      <c r="AJ62" s="6">
        <v>8.6999999999999994E-3</v>
      </c>
      <c r="AK62" s="6">
        <v>4.3E-3</v>
      </c>
      <c r="AL62" s="6">
        <v>1</v>
      </c>
      <c r="AM62" s="6">
        <v>83</v>
      </c>
      <c r="AN62" s="6">
        <v>2717</v>
      </c>
      <c r="AO62" s="6">
        <v>94947</v>
      </c>
      <c r="AP62" s="6">
        <v>7.1900000000000006E-2</v>
      </c>
      <c r="AQ62" s="6">
        <v>0.50560000000000005</v>
      </c>
      <c r="AR62" s="6">
        <v>0.26939999999999997</v>
      </c>
      <c r="AT62" s="9">
        <f t="shared" si="0"/>
        <v>809.19230769230774</v>
      </c>
      <c r="AU62" s="8">
        <f t="shared" si="1"/>
        <v>921.15625</v>
      </c>
      <c r="AV62" s="9">
        <f t="shared" si="2"/>
        <v>455.73572593800981</v>
      </c>
      <c r="AW62" s="31" t="str">
        <f t="shared" si="3"/>
        <v/>
      </c>
      <c r="AX62" s="9">
        <f t="shared" si="4"/>
        <v>760.5</v>
      </c>
      <c r="AY62" s="8">
        <f t="shared" si="5"/>
        <v>1143.9397590361446</v>
      </c>
      <c r="AZ62" s="8"/>
      <c r="BA62" s="6" t="e">
        <f t="shared" si="6"/>
        <v>#REF!</v>
      </c>
      <c r="BB62" s="6" t="e">
        <f t="shared" ca="1" si="7"/>
        <v>#NAME?</v>
      </c>
      <c r="BC62" s="6" t="e">
        <f t="shared" si="8"/>
        <v>#REF!</v>
      </c>
      <c r="BE62" s="9" t="e">
        <f t="shared" ca="1" si="9"/>
        <v>#NAME?</v>
      </c>
    </row>
    <row r="63" spans="1:57" ht="15.75" customHeight="1" x14ac:dyDescent="0.25">
      <c r="A63" s="6" t="s">
        <v>1551</v>
      </c>
      <c r="B63" s="6" t="s">
        <v>3270</v>
      </c>
      <c r="C63" s="6">
        <v>4</v>
      </c>
      <c r="D63" s="6">
        <v>15</v>
      </c>
      <c r="E63" s="6">
        <v>502</v>
      </c>
      <c r="F63" s="6">
        <v>22592</v>
      </c>
      <c r="G63" s="6">
        <v>4.1799999999999997E-2</v>
      </c>
      <c r="H63" s="6">
        <v>0.12189999999999999</v>
      </c>
      <c r="I63" s="6">
        <v>8.2400000000000001E-2</v>
      </c>
      <c r="Q63" s="6">
        <v>37</v>
      </c>
      <c r="R63" s="6">
        <v>205</v>
      </c>
      <c r="S63" s="6">
        <v>3960</v>
      </c>
      <c r="T63" s="6">
        <v>233134</v>
      </c>
      <c r="U63" s="6">
        <v>0.57099999999999995</v>
      </c>
      <c r="V63" s="6">
        <v>0.96140000000000003</v>
      </c>
      <c r="W63" s="6">
        <v>0.85040000000000004</v>
      </c>
      <c r="AE63" s="6">
        <v>1</v>
      </c>
      <c r="AF63" s="6">
        <v>8</v>
      </c>
      <c r="AG63" s="6">
        <v>356</v>
      </c>
      <c r="AH63" s="6">
        <v>7474</v>
      </c>
      <c r="AI63" s="6">
        <v>2.23E-2</v>
      </c>
      <c r="AJ63" s="6">
        <v>8.6400000000000005E-2</v>
      </c>
      <c r="AK63" s="6">
        <v>2.7300000000000001E-2</v>
      </c>
      <c r="AL63" s="6">
        <v>3</v>
      </c>
      <c r="AM63" s="6">
        <v>89</v>
      </c>
      <c r="AN63" s="6">
        <v>3422</v>
      </c>
      <c r="AO63" s="6">
        <v>144409</v>
      </c>
      <c r="AP63" s="6">
        <v>0.24790000000000001</v>
      </c>
      <c r="AQ63" s="6">
        <v>0.83079999999999998</v>
      </c>
      <c r="AR63" s="6">
        <v>0.52669999999999995</v>
      </c>
      <c r="AT63" s="9">
        <f t="shared" si="0"/>
        <v>1506.1333333333334</v>
      </c>
      <c r="AU63" s="8" t="str">
        <f t="shared" si="1"/>
        <v/>
      </c>
      <c r="AV63" s="9">
        <f t="shared" si="2"/>
        <v>1137.2390243902439</v>
      </c>
      <c r="AW63" s="31" t="str">
        <f t="shared" si="3"/>
        <v/>
      </c>
      <c r="AX63" s="9">
        <f t="shared" si="4"/>
        <v>934.25</v>
      </c>
      <c r="AY63" s="8">
        <f t="shared" si="5"/>
        <v>1622.5730337078651</v>
      </c>
      <c r="AZ63" s="8"/>
      <c r="BA63" s="6" t="e">
        <f t="shared" si="6"/>
        <v>#REF!</v>
      </c>
      <c r="BB63" s="6" t="e">
        <f t="shared" ca="1" si="7"/>
        <v>#NAME?</v>
      </c>
      <c r="BC63" s="6" t="e">
        <f t="shared" si="8"/>
        <v>#REF!</v>
      </c>
      <c r="BE63" s="9" t="e">
        <f t="shared" ca="1" si="9"/>
        <v>#NAME?</v>
      </c>
    </row>
    <row r="64" spans="1:57" ht="15.75" customHeight="1" x14ac:dyDescent="0.25">
      <c r="A64" s="6" t="s">
        <v>1709</v>
      </c>
      <c r="B64" s="6" t="s">
        <v>3270</v>
      </c>
      <c r="C64" s="6">
        <v>10</v>
      </c>
      <c r="D64" s="6">
        <v>38</v>
      </c>
      <c r="E64" s="6">
        <v>41</v>
      </c>
      <c r="F64" s="6">
        <v>677</v>
      </c>
      <c r="G64" s="6">
        <v>5.57E-2</v>
      </c>
      <c r="H64" s="6">
        <v>1.5900000000000001E-2</v>
      </c>
      <c r="I64" s="6">
        <v>5.0000000000000001E-3</v>
      </c>
      <c r="Q64" s="6">
        <v>60</v>
      </c>
      <c r="R64" s="6">
        <v>381</v>
      </c>
      <c r="S64" s="6">
        <v>2489</v>
      </c>
      <c r="T64" s="6">
        <v>127797</v>
      </c>
      <c r="U64" s="6">
        <v>0.55869999999999997</v>
      </c>
      <c r="V64" s="6">
        <v>0.96440000000000003</v>
      </c>
      <c r="W64" s="6">
        <v>0.9446</v>
      </c>
      <c r="AE64" s="6">
        <v>6</v>
      </c>
      <c r="AF64" s="6">
        <v>18</v>
      </c>
      <c r="AG64" s="6">
        <v>0</v>
      </c>
      <c r="AH64" s="6">
        <v>0</v>
      </c>
      <c r="AI64" s="6">
        <v>2.64E-2</v>
      </c>
      <c r="AJ64" s="6">
        <v>0</v>
      </c>
      <c r="AK64" s="6">
        <v>0</v>
      </c>
      <c r="AT64" s="9">
        <f t="shared" si="0"/>
        <v>17.815789473684209</v>
      </c>
      <c r="AU64" s="8" t="str">
        <f t="shared" si="1"/>
        <v/>
      </c>
      <c r="AV64" s="9">
        <f t="shared" si="2"/>
        <v>335.42519685039372</v>
      </c>
      <c r="AW64" s="31" t="str">
        <f t="shared" si="3"/>
        <v/>
      </c>
      <c r="AX64" s="9">
        <f t="shared" si="4"/>
        <v>0</v>
      </c>
      <c r="AY64" s="8" t="str">
        <f t="shared" si="5"/>
        <v/>
      </c>
      <c r="AZ64" s="8"/>
      <c r="BA64" s="6" t="e">
        <f t="shared" si="6"/>
        <v>#REF!</v>
      </c>
      <c r="BB64" s="6" t="e">
        <f t="shared" ca="1" si="7"/>
        <v>#NAME?</v>
      </c>
      <c r="BC64" s="6" t="e">
        <f t="shared" si="8"/>
        <v>#REF!</v>
      </c>
      <c r="BE64" s="9" t="e">
        <f t="shared" ca="1" si="9"/>
        <v>#NAME?</v>
      </c>
    </row>
    <row r="65" spans="1:57" ht="15.75" customHeight="1" x14ac:dyDescent="0.25">
      <c r="A65" s="6" t="s">
        <v>1532</v>
      </c>
      <c r="B65" s="6" t="s">
        <v>3270</v>
      </c>
      <c r="C65" s="6">
        <v>32</v>
      </c>
      <c r="D65" s="6">
        <v>126</v>
      </c>
      <c r="E65" s="6">
        <v>1604</v>
      </c>
      <c r="F65" s="6">
        <v>48475</v>
      </c>
      <c r="G65" s="6">
        <v>1.52E-2</v>
      </c>
      <c r="H65" s="6">
        <v>0.1164</v>
      </c>
      <c r="I65" s="6">
        <v>3.2899999999999999E-2</v>
      </c>
      <c r="J65" s="6">
        <v>3</v>
      </c>
      <c r="K65" s="6">
        <v>17</v>
      </c>
      <c r="L65" s="6">
        <v>630</v>
      </c>
      <c r="M65" s="6">
        <v>18840</v>
      </c>
      <c r="N65" s="6">
        <v>2E-3</v>
      </c>
      <c r="O65" s="6">
        <v>4.5699999999999998E-2</v>
      </c>
      <c r="P65" s="6">
        <v>1.2800000000000001E-2</v>
      </c>
      <c r="Q65" s="6">
        <v>635</v>
      </c>
      <c r="R65" s="6">
        <v>3705</v>
      </c>
      <c r="S65" s="6">
        <v>13367</v>
      </c>
      <c r="T65" s="6">
        <v>1289426</v>
      </c>
      <c r="U65" s="6">
        <v>0.44669999999999999</v>
      </c>
      <c r="V65" s="6">
        <v>0.9698</v>
      </c>
      <c r="W65" s="6">
        <v>0.874</v>
      </c>
      <c r="AE65" s="6">
        <v>7</v>
      </c>
      <c r="AF65" s="6">
        <v>29</v>
      </c>
      <c r="AG65" s="6">
        <v>674</v>
      </c>
      <c r="AH65" s="6">
        <v>18908</v>
      </c>
      <c r="AI65" s="6">
        <v>3.5000000000000001E-3</v>
      </c>
      <c r="AJ65" s="6">
        <v>4.8899999999999999E-2</v>
      </c>
      <c r="AK65" s="6">
        <v>1.2800000000000001E-2</v>
      </c>
      <c r="AT65" s="9">
        <f t="shared" si="0"/>
        <v>384.72222222222223</v>
      </c>
      <c r="AU65" s="8">
        <f t="shared" si="1"/>
        <v>1108.2352941176471</v>
      </c>
      <c r="AV65" s="9">
        <f t="shared" si="2"/>
        <v>348.02321187584346</v>
      </c>
      <c r="AW65" s="31" t="str">
        <f t="shared" si="3"/>
        <v/>
      </c>
      <c r="AX65" s="9">
        <f t="shared" si="4"/>
        <v>652</v>
      </c>
      <c r="AY65" s="8" t="str">
        <f t="shared" si="5"/>
        <v/>
      </c>
      <c r="AZ65" s="8"/>
      <c r="BA65" s="6" t="e">
        <f t="shared" si="6"/>
        <v>#REF!</v>
      </c>
      <c r="BB65" s="6" t="e">
        <f t="shared" ca="1" si="7"/>
        <v>#NAME?</v>
      </c>
      <c r="BC65" s="6" t="e">
        <f t="shared" si="8"/>
        <v>#REF!</v>
      </c>
      <c r="BE65" s="9" t="e">
        <f t="shared" ca="1" si="9"/>
        <v>#NAME?</v>
      </c>
    </row>
    <row r="66" spans="1:57" ht="15.75" customHeight="1" x14ac:dyDescent="0.25">
      <c r="A66" s="6" t="s">
        <v>1594</v>
      </c>
      <c r="B66" s="6" t="s">
        <v>3270</v>
      </c>
      <c r="C66" s="6">
        <v>3</v>
      </c>
      <c r="D66" s="6">
        <v>15</v>
      </c>
      <c r="E66" s="6">
        <v>490</v>
      </c>
      <c r="F66" s="6">
        <v>12557</v>
      </c>
      <c r="G66" s="6">
        <v>4.0899999999999999E-2</v>
      </c>
      <c r="H66" s="6">
        <v>0.13739999999999999</v>
      </c>
      <c r="I66" s="6">
        <v>8.1199999999999994E-2</v>
      </c>
      <c r="J66" s="6">
        <v>3</v>
      </c>
      <c r="K66" s="6">
        <v>74</v>
      </c>
      <c r="L66" s="6">
        <v>2356</v>
      </c>
      <c r="M66" s="6">
        <v>73346</v>
      </c>
      <c r="N66" s="6">
        <v>0.2016</v>
      </c>
      <c r="O66" s="6">
        <v>0.66069999999999995</v>
      </c>
      <c r="P66" s="6">
        <v>0.47410000000000002</v>
      </c>
      <c r="Q66" s="6">
        <v>29</v>
      </c>
      <c r="R66" s="6">
        <v>279</v>
      </c>
      <c r="S66" s="6">
        <v>3528</v>
      </c>
      <c r="T66" s="6">
        <v>149544</v>
      </c>
      <c r="U66" s="6">
        <v>0.76019999999999999</v>
      </c>
      <c r="V66" s="6">
        <v>0.98929999999999996</v>
      </c>
      <c r="W66" s="6">
        <v>0.9667</v>
      </c>
      <c r="X66" s="6">
        <v>3</v>
      </c>
      <c r="Y66" s="6">
        <v>203</v>
      </c>
      <c r="Z66" s="6">
        <v>2937</v>
      </c>
      <c r="AA66" s="6">
        <v>102502</v>
      </c>
      <c r="AB66" s="6">
        <v>0.55310000000000004</v>
      </c>
      <c r="AC66" s="6">
        <v>0.8236</v>
      </c>
      <c r="AD66" s="6">
        <v>0.66259999999999997</v>
      </c>
      <c r="AE66" s="6">
        <v>3</v>
      </c>
      <c r="AF66" s="6">
        <v>24</v>
      </c>
      <c r="AG66" s="6">
        <v>487</v>
      </c>
      <c r="AH66" s="6">
        <v>15575</v>
      </c>
      <c r="AI66" s="6">
        <v>6.54E-2</v>
      </c>
      <c r="AJ66" s="6">
        <v>0.1366</v>
      </c>
      <c r="AK66" s="6">
        <v>0.1007</v>
      </c>
      <c r="AL66" s="6">
        <v>2</v>
      </c>
      <c r="AM66" s="6">
        <v>113</v>
      </c>
      <c r="AN66" s="6">
        <v>3017</v>
      </c>
      <c r="AO66" s="6">
        <v>105447</v>
      </c>
      <c r="AP66" s="6">
        <v>0.30790000000000001</v>
      </c>
      <c r="AQ66" s="6">
        <v>0.84599999999999997</v>
      </c>
      <c r="AR66" s="6">
        <v>0.68159999999999998</v>
      </c>
      <c r="AT66" s="9">
        <f t="shared" si="0"/>
        <v>837.13333333333333</v>
      </c>
      <c r="AU66" s="8">
        <f t="shared" si="1"/>
        <v>991.16216216216219</v>
      </c>
      <c r="AV66" s="9">
        <f t="shared" si="2"/>
        <v>536</v>
      </c>
      <c r="AW66" s="31">
        <f t="shared" si="3"/>
        <v>504.93596059113298</v>
      </c>
      <c r="AX66" s="9">
        <f t="shared" si="4"/>
        <v>648.95833333333337</v>
      </c>
      <c r="AY66" s="8">
        <f t="shared" si="5"/>
        <v>933.15929203539827</v>
      </c>
      <c r="AZ66" s="8"/>
      <c r="BA66" s="6" t="e">
        <f t="shared" si="6"/>
        <v>#REF!</v>
      </c>
      <c r="BB66" s="6" t="e">
        <f t="shared" ca="1" si="7"/>
        <v>#NAME?</v>
      </c>
      <c r="BC66" s="6" t="e">
        <f t="shared" si="8"/>
        <v>#REF!</v>
      </c>
      <c r="BE66" s="9" t="e">
        <f t="shared" ca="1" si="9"/>
        <v>#NAME?</v>
      </c>
    </row>
    <row r="67" spans="1:57" ht="15.75" customHeight="1" x14ac:dyDescent="0.25">
      <c r="A67" s="6" t="s">
        <v>1586</v>
      </c>
      <c r="B67" s="6" t="s">
        <v>3270</v>
      </c>
      <c r="C67" s="6">
        <v>6</v>
      </c>
      <c r="D67" s="6">
        <v>19</v>
      </c>
      <c r="E67" s="6">
        <v>403</v>
      </c>
      <c r="F67" s="6">
        <v>16111</v>
      </c>
      <c r="G67" s="6">
        <v>2.86E-2</v>
      </c>
      <c r="H67" s="6">
        <v>0.26690000000000003</v>
      </c>
      <c r="I67" s="6">
        <v>0.1239</v>
      </c>
      <c r="Q67" s="6">
        <v>47</v>
      </c>
      <c r="R67" s="6">
        <v>345</v>
      </c>
      <c r="S67" s="6">
        <v>1478</v>
      </c>
      <c r="T67" s="6">
        <v>109935</v>
      </c>
      <c r="U67" s="6">
        <v>0.51959999999999995</v>
      </c>
      <c r="V67" s="6">
        <v>0.9788</v>
      </c>
      <c r="W67" s="6">
        <v>0.84530000000000005</v>
      </c>
      <c r="AE67" s="6">
        <v>1</v>
      </c>
      <c r="AF67" s="6">
        <v>5</v>
      </c>
      <c r="AG67" s="6">
        <v>314</v>
      </c>
      <c r="AH67" s="6">
        <v>11408</v>
      </c>
      <c r="AI67" s="6">
        <v>7.4999999999999997E-3</v>
      </c>
      <c r="AJ67" s="6">
        <v>0.2079</v>
      </c>
      <c r="AK67" s="6">
        <v>8.77E-2</v>
      </c>
      <c r="AT67" s="9">
        <f t="shared" si="0"/>
        <v>847.9473684210526</v>
      </c>
      <c r="AU67" s="8" t="str">
        <f t="shared" si="1"/>
        <v/>
      </c>
      <c r="AV67" s="9">
        <f t="shared" si="2"/>
        <v>318.6521739130435</v>
      </c>
      <c r="AW67" s="31" t="str">
        <f t="shared" si="3"/>
        <v/>
      </c>
      <c r="AX67" s="9">
        <f t="shared" si="4"/>
        <v>2281.6</v>
      </c>
      <c r="AY67" s="8" t="str">
        <f t="shared" si="5"/>
        <v/>
      </c>
      <c r="AZ67" s="8"/>
      <c r="BA67" s="6" t="e">
        <f t="shared" si="6"/>
        <v>#REF!</v>
      </c>
      <c r="BB67" s="6" t="e">
        <f t="shared" ca="1" si="7"/>
        <v>#NAME?</v>
      </c>
      <c r="BC67" s="6" t="e">
        <f t="shared" si="8"/>
        <v>#REF!</v>
      </c>
      <c r="BE67" s="9" t="e">
        <f t="shared" ca="1" si="9"/>
        <v>#NAME?</v>
      </c>
    </row>
    <row r="68" spans="1:57" ht="15.75" customHeight="1" x14ac:dyDescent="0.25">
      <c r="A68" s="6" t="s">
        <v>1610</v>
      </c>
      <c r="B68" s="6" t="s">
        <v>3270</v>
      </c>
      <c r="C68" s="6">
        <v>9</v>
      </c>
      <c r="D68" s="6">
        <v>22</v>
      </c>
      <c r="E68" s="6">
        <v>55</v>
      </c>
      <c r="F68" s="6">
        <v>1480</v>
      </c>
      <c r="G68" s="6">
        <v>3.3300000000000003E-2</v>
      </c>
      <c r="H68" s="6">
        <v>4.87E-2</v>
      </c>
      <c r="I68" s="6">
        <v>8.6E-3</v>
      </c>
      <c r="Q68" s="6">
        <v>44</v>
      </c>
      <c r="R68" s="6">
        <v>363</v>
      </c>
      <c r="S68" s="6">
        <v>1092</v>
      </c>
      <c r="T68" s="6">
        <v>159052</v>
      </c>
      <c r="U68" s="6">
        <v>0.55000000000000004</v>
      </c>
      <c r="V68" s="6">
        <v>0.96719999999999995</v>
      </c>
      <c r="W68" s="6">
        <v>0.92100000000000004</v>
      </c>
      <c r="AT68" s="9">
        <f t="shared" si="0"/>
        <v>67.272727272727266</v>
      </c>
      <c r="AU68" s="8" t="str">
        <f t="shared" si="1"/>
        <v/>
      </c>
      <c r="AV68" s="9">
        <f t="shared" si="2"/>
        <v>438.15977961432509</v>
      </c>
      <c r="AW68" s="31" t="str">
        <f t="shared" si="3"/>
        <v/>
      </c>
      <c r="AX68" s="9" t="str">
        <f t="shared" si="4"/>
        <v/>
      </c>
      <c r="AY68" s="8" t="str">
        <f t="shared" si="5"/>
        <v/>
      </c>
      <c r="AZ68" s="8"/>
      <c r="BA68" s="6" t="e">
        <f t="shared" si="6"/>
        <v>#REF!</v>
      </c>
      <c r="BB68" s="6" t="e">
        <f t="shared" ca="1" si="7"/>
        <v>#NAME?</v>
      </c>
      <c r="BC68" s="6" t="e">
        <f t="shared" si="8"/>
        <v>#REF!</v>
      </c>
      <c r="BE68" s="9" t="e">
        <f t="shared" ca="1" si="9"/>
        <v>#NAME?</v>
      </c>
    </row>
    <row r="69" spans="1:57" ht="15.75" customHeight="1" x14ac:dyDescent="0.25">
      <c r="A69" s="6" t="s">
        <v>1588</v>
      </c>
      <c r="B69" s="6" t="s">
        <v>3270</v>
      </c>
      <c r="C69" s="6">
        <v>11</v>
      </c>
      <c r="D69" s="6">
        <v>42</v>
      </c>
      <c r="E69" s="6">
        <v>868</v>
      </c>
      <c r="F69" s="6">
        <v>25777</v>
      </c>
      <c r="G69" s="6">
        <v>4.6100000000000002E-2</v>
      </c>
      <c r="H69" s="6">
        <v>0.23719999999999999</v>
      </c>
      <c r="I69" s="6">
        <v>0.1227</v>
      </c>
      <c r="J69" s="6">
        <v>11</v>
      </c>
      <c r="K69" s="6">
        <v>32</v>
      </c>
      <c r="L69" s="6">
        <v>1044</v>
      </c>
      <c r="M69" s="6">
        <v>24152</v>
      </c>
      <c r="N69" s="6">
        <v>3.5099999999999999E-2</v>
      </c>
      <c r="O69" s="6">
        <v>0.2853</v>
      </c>
      <c r="P69" s="6">
        <v>0.115</v>
      </c>
      <c r="Q69" s="6">
        <v>70</v>
      </c>
      <c r="R69" s="6">
        <v>524</v>
      </c>
      <c r="S69" s="6">
        <v>3485</v>
      </c>
      <c r="T69" s="6">
        <v>193475</v>
      </c>
      <c r="U69" s="6">
        <v>0.57520000000000004</v>
      </c>
      <c r="V69" s="6">
        <v>0.95240000000000002</v>
      </c>
      <c r="W69" s="6">
        <v>0.92110000000000003</v>
      </c>
      <c r="X69" s="6">
        <v>1</v>
      </c>
      <c r="Y69" s="6">
        <v>4</v>
      </c>
      <c r="Z69" s="6">
        <v>26</v>
      </c>
      <c r="AA69" s="6">
        <v>801</v>
      </c>
      <c r="AB69" s="6">
        <v>4.4000000000000003E-3</v>
      </c>
      <c r="AC69" s="6">
        <v>7.1000000000000004E-3</v>
      </c>
      <c r="AD69" s="6">
        <v>3.8E-3</v>
      </c>
      <c r="AE69" s="6">
        <v>11</v>
      </c>
      <c r="AF69" s="6">
        <v>34</v>
      </c>
      <c r="AG69" s="6">
        <v>977</v>
      </c>
      <c r="AH69" s="6">
        <v>29354</v>
      </c>
      <c r="AI69" s="6">
        <v>3.73E-2</v>
      </c>
      <c r="AJ69" s="6">
        <v>0.26700000000000002</v>
      </c>
      <c r="AK69" s="6">
        <v>0.13980000000000001</v>
      </c>
      <c r="AL69" s="6">
        <v>6</v>
      </c>
      <c r="AM69" s="6">
        <v>222</v>
      </c>
      <c r="AN69" s="6">
        <v>3075</v>
      </c>
      <c r="AO69" s="6">
        <v>150872</v>
      </c>
      <c r="AP69" s="6">
        <v>0.2437</v>
      </c>
      <c r="AQ69" s="6">
        <v>0.84040000000000004</v>
      </c>
      <c r="AR69" s="6">
        <v>0.71830000000000005</v>
      </c>
      <c r="AT69" s="9">
        <f t="shared" si="0"/>
        <v>613.73809523809518</v>
      </c>
      <c r="AU69" s="8">
        <f t="shared" si="1"/>
        <v>754.75</v>
      </c>
      <c r="AV69" s="9">
        <f t="shared" si="2"/>
        <v>369.22709923664121</v>
      </c>
      <c r="AW69" s="31">
        <f t="shared" si="3"/>
        <v>200.25</v>
      </c>
      <c r="AX69" s="9">
        <f t="shared" si="4"/>
        <v>863.35294117647061</v>
      </c>
      <c r="AY69" s="8">
        <f t="shared" si="5"/>
        <v>679.60360360360357</v>
      </c>
      <c r="AZ69" s="8"/>
      <c r="BA69" s="6" t="e">
        <f t="shared" si="6"/>
        <v>#REF!</v>
      </c>
      <c r="BB69" s="6" t="e">
        <f t="shared" ca="1" si="7"/>
        <v>#NAME?</v>
      </c>
      <c r="BC69" s="6" t="e">
        <f t="shared" si="8"/>
        <v>#REF!</v>
      </c>
      <c r="BE69" s="9" t="e">
        <f t="shared" ca="1" si="9"/>
        <v>#NAME?</v>
      </c>
    </row>
    <row r="70" spans="1:57" ht="15.75" customHeight="1" x14ac:dyDescent="0.25">
      <c r="A70" s="6" t="s">
        <v>1620</v>
      </c>
      <c r="B70" s="6" t="s">
        <v>3270</v>
      </c>
      <c r="C70" s="6">
        <v>3</v>
      </c>
      <c r="D70" s="6">
        <v>27</v>
      </c>
      <c r="E70" s="6">
        <v>1300</v>
      </c>
      <c r="F70" s="6">
        <v>30671</v>
      </c>
      <c r="G70" s="6">
        <v>7.6700000000000004E-2</v>
      </c>
      <c r="H70" s="6">
        <v>0.39300000000000002</v>
      </c>
      <c r="I70" s="6">
        <v>0.3206</v>
      </c>
      <c r="J70" s="6">
        <v>7</v>
      </c>
      <c r="K70" s="6">
        <v>27</v>
      </c>
      <c r="L70" s="6">
        <v>1966</v>
      </c>
      <c r="M70" s="6">
        <v>45587</v>
      </c>
      <c r="N70" s="6">
        <v>7.6700000000000004E-2</v>
      </c>
      <c r="O70" s="6">
        <v>0.59430000000000005</v>
      </c>
      <c r="P70" s="6">
        <v>0.47660000000000002</v>
      </c>
      <c r="Q70" s="6">
        <v>39</v>
      </c>
      <c r="R70" s="6">
        <v>218</v>
      </c>
      <c r="S70" s="6">
        <v>3230</v>
      </c>
      <c r="T70" s="6">
        <v>89986</v>
      </c>
      <c r="U70" s="6">
        <v>0.61929999999999996</v>
      </c>
      <c r="V70" s="6">
        <v>0.97640000000000005</v>
      </c>
      <c r="W70" s="6">
        <v>0.94069999999999998</v>
      </c>
      <c r="X70" s="6">
        <v>1</v>
      </c>
      <c r="Y70" s="6">
        <v>5</v>
      </c>
      <c r="Z70" s="6">
        <v>372</v>
      </c>
      <c r="AA70" s="6">
        <v>6083</v>
      </c>
      <c r="AB70" s="6">
        <v>1.4200000000000001E-2</v>
      </c>
      <c r="AC70" s="6">
        <v>0.1125</v>
      </c>
      <c r="AD70" s="6">
        <v>6.3600000000000004E-2</v>
      </c>
      <c r="AE70" s="6">
        <v>4</v>
      </c>
      <c r="AF70" s="6">
        <v>17</v>
      </c>
      <c r="AG70" s="6">
        <v>1310</v>
      </c>
      <c r="AH70" s="6">
        <v>33635</v>
      </c>
      <c r="AI70" s="6">
        <v>4.8300000000000003E-2</v>
      </c>
      <c r="AJ70" s="6">
        <v>0.39600000000000002</v>
      </c>
      <c r="AK70" s="6">
        <v>0.35160000000000002</v>
      </c>
      <c r="AT70" s="9">
        <f t="shared" si="0"/>
        <v>1135.962962962963</v>
      </c>
      <c r="AU70" s="8">
        <f t="shared" si="1"/>
        <v>1688.4074074074074</v>
      </c>
      <c r="AV70" s="9">
        <f t="shared" si="2"/>
        <v>412.77981651376149</v>
      </c>
      <c r="AW70" s="31">
        <f t="shared" si="3"/>
        <v>1216.5999999999999</v>
      </c>
      <c r="AX70" s="9">
        <f t="shared" si="4"/>
        <v>1978.5294117647059</v>
      </c>
      <c r="AY70" s="8" t="str">
        <f t="shared" si="5"/>
        <v/>
      </c>
      <c r="AZ70" s="8"/>
      <c r="BA70" s="6" t="e">
        <f t="shared" si="6"/>
        <v>#REF!</v>
      </c>
      <c r="BB70" s="6" t="e">
        <f t="shared" ca="1" si="7"/>
        <v>#NAME?</v>
      </c>
      <c r="BC70" s="6" t="e">
        <f t="shared" si="8"/>
        <v>#REF!</v>
      </c>
      <c r="BE70" s="9" t="e">
        <f t="shared" ca="1" si="9"/>
        <v>#NAME?</v>
      </c>
    </row>
    <row r="71" spans="1:57" ht="15.75" customHeight="1" x14ac:dyDescent="0.25">
      <c r="A71" s="6" t="s">
        <v>1710</v>
      </c>
      <c r="B71" s="6" t="s">
        <v>3270</v>
      </c>
      <c r="C71" s="6">
        <v>4</v>
      </c>
      <c r="D71" s="6">
        <v>10</v>
      </c>
      <c r="E71" s="6">
        <v>49</v>
      </c>
      <c r="F71" s="6">
        <v>6031</v>
      </c>
      <c r="G71" s="6">
        <v>1.2800000000000001E-2</v>
      </c>
      <c r="H71" s="6">
        <v>5.3100000000000001E-2</v>
      </c>
      <c r="I71" s="6">
        <v>2.64E-2</v>
      </c>
      <c r="Q71" s="6">
        <v>59</v>
      </c>
      <c r="R71" s="6">
        <v>365</v>
      </c>
      <c r="S71" s="6">
        <v>880</v>
      </c>
      <c r="T71" s="6">
        <v>162450</v>
      </c>
      <c r="U71" s="6">
        <v>0.46679999999999999</v>
      </c>
      <c r="V71" s="6">
        <v>0.95440000000000003</v>
      </c>
      <c r="W71" s="6">
        <v>0.70979999999999999</v>
      </c>
      <c r="AE71" s="6">
        <v>5</v>
      </c>
      <c r="AF71" s="6">
        <v>25</v>
      </c>
      <c r="AG71" s="6">
        <v>44</v>
      </c>
      <c r="AH71" s="6">
        <v>5142</v>
      </c>
      <c r="AI71" s="6">
        <v>3.2000000000000001E-2</v>
      </c>
      <c r="AJ71" s="6">
        <v>4.7699999999999999E-2</v>
      </c>
      <c r="AK71" s="6">
        <v>2.2499999999999999E-2</v>
      </c>
      <c r="AT71" s="9">
        <f t="shared" si="0"/>
        <v>603.1</v>
      </c>
      <c r="AU71" s="8" t="str">
        <f t="shared" si="1"/>
        <v/>
      </c>
      <c r="AV71" s="9">
        <f t="shared" si="2"/>
        <v>445.06849315068496</v>
      </c>
      <c r="AW71" s="31" t="str">
        <f t="shared" si="3"/>
        <v/>
      </c>
      <c r="AX71" s="9">
        <f t="shared" si="4"/>
        <v>205.68</v>
      </c>
      <c r="AY71" s="8" t="str">
        <f t="shared" si="5"/>
        <v/>
      </c>
      <c r="AZ71" s="8"/>
      <c r="BA71" s="6" t="e">
        <f t="shared" si="6"/>
        <v>#REF!</v>
      </c>
      <c r="BB71" s="6" t="e">
        <f t="shared" ca="1" si="7"/>
        <v>#NAME?</v>
      </c>
      <c r="BC71" s="6" t="e">
        <f t="shared" si="8"/>
        <v>#REF!</v>
      </c>
      <c r="BE71" s="9" t="e">
        <f t="shared" ca="1" si="9"/>
        <v>#NAME?</v>
      </c>
    </row>
    <row r="72" spans="1:57" ht="15.75" customHeight="1" x14ac:dyDescent="0.25">
      <c r="A72" s="6" t="s">
        <v>1636</v>
      </c>
      <c r="B72" s="6" t="s">
        <v>3270</v>
      </c>
      <c r="C72" s="6">
        <v>5</v>
      </c>
      <c r="D72" s="6">
        <v>12</v>
      </c>
      <c r="E72" s="6">
        <v>196</v>
      </c>
      <c r="F72" s="6">
        <v>10171</v>
      </c>
      <c r="G72" s="6">
        <v>5.0599999999999999E-2</v>
      </c>
      <c r="H72" s="6">
        <v>0.1678</v>
      </c>
      <c r="I72" s="6">
        <v>0.14949999999999999</v>
      </c>
      <c r="Q72" s="6">
        <v>20</v>
      </c>
      <c r="R72" s="6">
        <v>104</v>
      </c>
      <c r="S72" s="6">
        <v>914</v>
      </c>
      <c r="T72" s="6">
        <v>53877</v>
      </c>
      <c r="U72" s="6">
        <v>0.43880000000000002</v>
      </c>
      <c r="V72" s="6">
        <v>0.78249999999999997</v>
      </c>
      <c r="W72" s="6">
        <v>0.79190000000000005</v>
      </c>
      <c r="X72" s="6">
        <v>3</v>
      </c>
      <c r="Y72" s="6">
        <v>27</v>
      </c>
      <c r="Z72" s="6">
        <v>338</v>
      </c>
      <c r="AA72" s="6">
        <v>11961</v>
      </c>
      <c r="AB72" s="6">
        <v>0.1139</v>
      </c>
      <c r="AC72" s="6">
        <v>0.28939999999999999</v>
      </c>
      <c r="AD72" s="6">
        <v>0.17580000000000001</v>
      </c>
      <c r="AE72" s="6">
        <v>2</v>
      </c>
      <c r="AF72" s="6">
        <v>16</v>
      </c>
      <c r="AG72" s="6">
        <v>154</v>
      </c>
      <c r="AH72" s="6">
        <v>9954</v>
      </c>
      <c r="AI72" s="6">
        <v>6.7500000000000004E-2</v>
      </c>
      <c r="AJ72" s="6">
        <v>0.1318</v>
      </c>
      <c r="AK72" s="6">
        <v>0.14630000000000001</v>
      </c>
      <c r="AT72" s="9">
        <f t="shared" si="0"/>
        <v>847.58333333333337</v>
      </c>
      <c r="AU72" s="8" t="str">
        <f t="shared" si="1"/>
        <v/>
      </c>
      <c r="AV72" s="9">
        <f t="shared" si="2"/>
        <v>518.04807692307691</v>
      </c>
      <c r="AW72" s="31">
        <f t="shared" si="3"/>
        <v>443</v>
      </c>
      <c r="AX72" s="9">
        <f t="shared" si="4"/>
        <v>622.125</v>
      </c>
      <c r="AY72" s="8" t="str">
        <f t="shared" si="5"/>
        <v/>
      </c>
      <c r="AZ72" s="8"/>
      <c r="BA72" s="6" t="e">
        <f t="shared" si="6"/>
        <v>#REF!</v>
      </c>
      <c r="BB72" s="6" t="e">
        <f t="shared" ca="1" si="7"/>
        <v>#NAME?</v>
      </c>
      <c r="BC72" s="6" t="e">
        <f t="shared" si="8"/>
        <v>#REF!</v>
      </c>
      <c r="BE72" s="9" t="e">
        <f t="shared" ca="1" si="9"/>
        <v>#NAME?</v>
      </c>
    </row>
    <row r="73" spans="1:57" ht="15.75" customHeight="1" x14ac:dyDescent="0.25">
      <c r="A73" s="6" t="s">
        <v>1514</v>
      </c>
      <c r="B73" s="6" t="s">
        <v>3270</v>
      </c>
      <c r="C73" s="6">
        <v>8</v>
      </c>
      <c r="D73" s="6">
        <v>32</v>
      </c>
      <c r="E73" s="6">
        <v>209</v>
      </c>
      <c r="F73" s="6">
        <v>13945</v>
      </c>
      <c r="G73" s="6">
        <v>1.7299999999999999E-2</v>
      </c>
      <c r="H73" s="6">
        <v>0.16370000000000001</v>
      </c>
      <c r="I73" s="6">
        <v>3.3599999999999998E-2</v>
      </c>
      <c r="J73" s="6">
        <v>1</v>
      </c>
      <c r="K73" s="6">
        <v>10</v>
      </c>
      <c r="L73" s="6">
        <v>87</v>
      </c>
      <c r="M73" s="6">
        <v>6335</v>
      </c>
      <c r="N73" s="6">
        <v>5.4000000000000003E-3</v>
      </c>
      <c r="O73" s="6">
        <v>6.8099999999999994E-2</v>
      </c>
      <c r="P73" s="6">
        <v>1.5299999999999999E-2</v>
      </c>
      <c r="Q73" s="6">
        <v>158</v>
      </c>
      <c r="R73" s="6">
        <v>883</v>
      </c>
      <c r="S73" s="6">
        <v>1192</v>
      </c>
      <c r="T73" s="6">
        <v>182600</v>
      </c>
      <c r="U73" s="6">
        <v>0.4763</v>
      </c>
      <c r="V73" s="6">
        <v>0.93340000000000001</v>
      </c>
      <c r="W73" s="6">
        <v>0.44009999999999999</v>
      </c>
      <c r="X73" s="6">
        <v>13</v>
      </c>
      <c r="Y73" s="6">
        <v>199</v>
      </c>
      <c r="Z73" s="6">
        <v>321</v>
      </c>
      <c r="AA73" s="6">
        <v>44282</v>
      </c>
      <c r="AB73" s="6">
        <v>0.10730000000000001</v>
      </c>
      <c r="AC73" s="6">
        <v>0.25140000000000001</v>
      </c>
      <c r="AD73" s="6">
        <v>0.1067</v>
      </c>
      <c r="AE73" s="6">
        <v>8</v>
      </c>
      <c r="AF73" s="6">
        <v>25</v>
      </c>
      <c r="AG73" s="6">
        <v>222</v>
      </c>
      <c r="AH73" s="6">
        <v>14592</v>
      </c>
      <c r="AI73" s="6">
        <v>1.35E-2</v>
      </c>
      <c r="AJ73" s="6">
        <v>0.17380000000000001</v>
      </c>
      <c r="AK73" s="6">
        <v>3.5200000000000002E-2</v>
      </c>
      <c r="AT73" s="9">
        <f t="shared" si="0"/>
        <v>435.78125</v>
      </c>
      <c r="AU73" s="8">
        <f t="shared" si="1"/>
        <v>633.5</v>
      </c>
      <c r="AV73" s="9">
        <f t="shared" si="2"/>
        <v>206.79501698754248</v>
      </c>
      <c r="AW73" s="31">
        <f t="shared" si="3"/>
        <v>222.52261306532662</v>
      </c>
      <c r="AX73" s="9">
        <f t="shared" si="4"/>
        <v>583.67999999999995</v>
      </c>
      <c r="AY73" s="8" t="str">
        <f t="shared" si="5"/>
        <v/>
      </c>
      <c r="AZ73" s="8"/>
      <c r="BA73" s="6" t="e">
        <f t="shared" si="6"/>
        <v>#REF!</v>
      </c>
      <c r="BB73" s="6" t="e">
        <f t="shared" ca="1" si="7"/>
        <v>#NAME?</v>
      </c>
      <c r="BC73" s="6" t="e">
        <f t="shared" si="8"/>
        <v>#REF!</v>
      </c>
      <c r="BE73" s="9" t="e">
        <f t="shared" ca="1" si="9"/>
        <v>#NAME?</v>
      </c>
    </row>
    <row r="74" spans="1:57" ht="15.75" customHeight="1" x14ac:dyDescent="0.25">
      <c r="A74" s="6" t="s">
        <v>1666</v>
      </c>
      <c r="B74" s="6" t="s">
        <v>3270</v>
      </c>
      <c r="C74" s="6">
        <v>23</v>
      </c>
      <c r="D74" s="6">
        <v>65</v>
      </c>
      <c r="E74" s="6">
        <v>38</v>
      </c>
      <c r="F74" s="6">
        <v>1201</v>
      </c>
      <c r="G74" s="6">
        <v>1.8700000000000001E-2</v>
      </c>
      <c r="H74" s="6">
        <v>1.7600000000000001E-2</v>
      </c>
      <c r="I74" s="6">
        <v>3.0000000000000001E-3</v>
      </c>
      <c r="Q74" s="6">
        <v>222</v>
      </c>
      <c r="R74" s="6">
        <v>1364</v>
      </c>
      <c r="S74" s="6">
        <v>1954</v>
      </c>
      <c r="T74" s="6">
        <v>290193</v>
      </c>
      <c r="U74" s="6">
        <v>0.3921</v>
      </c>
      <c r="V74" s="6">
        <v>0.90549999999999997</v>
      </c>
      <c r="W74" s="6">
        <v>0.73680000000000001</v>
      </c>
      <c r="X74" s="6">
        <v>7</v>
      </c>
      <c r="Y74" s="6">
        <v>44</v>
      </c>
      <c r="Z74" s="6">
        <v>32</v>
      </c>
      <c r="AA74" s="6">
        <v>753</v>
      </c>
      <c r="AB74" s="6">
        <v>1.26E-2</v>
      </c>
      <c r="AC74" s="6">
        <v>1.4800000000000001E-2</v>
      </c>
      <c r="AD74" s="6">
        <v>1.9E-3</v>
      </c>
      <c r="AE74" s="6">
        <v>16</v>
      </c>
      <c r="AF74" s="6">
        <v>46</v>
      </c>
      <c r="AG74" s="6">
        <v>6</v>
      </c>
      <c r="AH74" s="6">
        <v>23</v>
      </c>
      <c r="AI74" s="6">
        <v>1.32E-2</v>
      </c>
      <c r="AJ74" s="6">
        <v>2.8E-3</v>
      </c>
      <c r="AK74" s="6">
        <v>1E-4</v>
      </c>
      <c r="AT74" s="9">
        <f t="shared" si="0"/>
        <v>18.476923076923075</v>
      </c>
      <c r="AU74" s="8" t="str">
        <f t="shared" si="1"/>
        <v/>
      </c>
      <c r="AV74" s="9">
        <f t="shared" si="2"/>
        <v>212.75146627565982</v>
      </c>
      <c r="AW74" s="31">
        <f t="shared" si="3"/>
        <v>17.113636363636363</v>
      </c>
      <c r="AX74" s="9">
        <f t="shared" si="4"/>
        <v>0.5</v>
      </c>
      <c r="AY74" s="8" t="str">
        <f t="shared" si="5"/>
        <v/>
      </c>
      <c r="AZ74" s="8"/>
      <c r="BA74" s="6" t="e">
        <f t="shared" si="6"/>
        <v>#REF!</v>
      </c>
      <c r="BB74" s="6" t="e">
        <f t="shared" ca="1" si="7"/>
        <v>#NAME?</v>
      </c>
      <c r="BC74" s="6" t="e">
        <f t="shared" si="8"/>
        <v>#REF!</v>
      </c>
      <c r="BE74" s="9" t="e">
        <f t="shared" ca="1" si="9"/>
        <v>#NAME?</v>
      </c>
    </row>
    <row r="75" spans="1:57" ht="15.75" customHeight="1" x14ac:dyDescent="0.25">
      <c r="A75" s="6" t="s">
        <v>1662</v>
      </c>
      <c r="B75" s="6" t="s">
        <v>3270</v>
      </c>
      <c r="C75" s="6">
        <v>11</v>
      </c>
      <c r="D75" s="6">
        <v>42</v>
      </c>
      <c r="E75" s="6">
        <v>262</v>
      </c>
      <c r="F75" s="6">
        <v>28373</v>
      </c>
      <c r="G75" s="6">
        <v>6.2300000000000001E-2</v>
      </c>
      <c r="H75" s="6">
        <v>0.26279999999999998</v>
      </c>
      <c r="I75" s="6">
        <v>0.15079999999999999</v>
      </c>
      <c r="J75" s="6">
        <v>1</v>
      </c>
      <c r="K75" s="6">
        <v>8</v>
      </c>
      <c r="L75" s="6">
        <v>28</v>
      </c>
      <c r="M75" s="6">
        <v>6652</v>
      </c>
      <c r="N75" s="6">
        <v>1.1900000000000001E-2</v>
      </c>
      <c r="O75" s="6">
        <v>2.81E-2</v>
      </c>
      <c r="P75" s="6">
        <v>3.5400000000000001E-2</v>
      </c>
      <c r="Q75" s="6">
        <v>66</v>
      </c>
      <c r="R75" s="6">
        <v>433</v>
      </c>
      <c r="S75" s="6">
        <v>945</v>
      </c>
      <c r="T75" s="6">
        <v>157421</v>
      </c>
      <c r="U75" s="6">
        <v>0.64239999999999997</v>
      </c>
      <c r="V75" s="6">
        <v>0.94779999999999998</v>
      </c>
      <c r="W75" s="6">
        <v>0.8367</v>
      </c>
      <c r="AE75" s="6">
        <v>2</v>
      </c>
      <c r="AF75" s="6">
        <v>7</v>
      </c>
      <c r="AG75" s="6">
        <v>148</v>
      </c>
      <c r="AH75" s="6">
        <v>15576</v>
      </c>
      <c r="AI75" s="6">
        <v>1.04E-2</v>
      </c>
      <c r="AJ75" s="6">
        <v>0.1484</v>
      </c>
      <c r="AK75" s="6">
        <v>8.2799999999999999E-2</v>
      </c>
      <c r="AL75" s="6">
        <v>3</v>
      </c>
      <c r="AM75" s="6">
        <v>63</v>
      </c>
      <c r="AN75" s="6">
        <v>423</v>
      </c>
      <c r="AO75" s="6">
        <v>31243</v>
      </c>
      <c r="AP75" s="6">
        <v>9.35E-2</v>
      </c>
      <c r="AQ75" s="6">
        <v>0.42430000000000001</v>
      </c>
      <c r="AR75" s="6">
        <v>0.1661</v>
      </c>
      <c r="AT75" s="9">
        <f t="shared" si="0"/>
        <v>675.54761904761904</v>
      </c>
      <c r="AU75" s="8">
        <f t="shared" si="1"/>
        <v>831.5</v>
      </c>
      <c r="AV75" s="9">
        <f t="shared" si="2"/>
        <v>363.55889145496536</v>
      </c>
      <c r="AW75" s="31" t="str">
        <f t="shared" si="3"/>
        <v/>
      </c>
      <c r="AX75" s="9">
        <f t="shared" si="4"/>
        <v>2225.1428571428573</v>
      </c>
      <c r="AY75" s="8">
        <f t="shared" si="5"/>
        <v>495.92063492063494</v>
      </c>
      <c r="AZ75" s="8"/>
      <c r="BA75" s="6" t="e">
        <f t="shared" si="6"/>
        <v>#REF!</v>
      </c>
      <c r="BB75" s="6" t="e">
        <f t="shared" ca="1" si="7"/>
        <v>#NAME?</v>
      </c>
      <c r="BC75" s="6" t="e">
        <f t="shared" si="8"/>
        <v>#REF!</v>
      </c>
      <c r="BE75" s="9" t="e">
        <f t="shared" ca="1" si="9"/>
        <v>#NAME?</v>
      </c>
    </row>
    <row r="76" spans="1:57" ht="15.75" customHeight="1" x14ac:dyDescent="0.25">
      <c r="A76" s="6" t="s">
        <v>1553</v>
      </c>
      <c r="B76" s="6" t="s">
        <v>3270</v>
      </c>
      <c r="C76" s="6">
        <v>1</v>
      </c>
      <c r="D76" s="6">
        <v>2</v>
      </c>
      <c r="E76" s="6">
        <v>125</v>
      </c>
      <c r="F76" s="6">
        <v>2787</v>
      </c>
      <c r="G76" s="6">
        <v>8.3999999999999995E-3</v>
      </c>
      <c r="H76" s="6">
        <v>7.4099999999999999E-2</v>
      </c>
      <c r="I76" s="6">
        <v>6.1600000000000002E-2</v>
      </c>
      <c r="Q76" s="6">
        <v>33</v>
      </c>
      <c r="R76" s="6">
        <v>131</v>
      </c>
      <c r="S76" s="6">
        <v>1479</v>
      </c>
      <c r="T76" s="6">
        <v>39054</v>
      </c>
      <c r="U76" s="6">
        <v>0.5504</v>
      </c>
      <c r="V76" s="6">
        <v>0.87670000000000003</v>
      </c>
      <c r="W76" s="6">
        <v>0.86370000000000002</v>
      </c>
      <c r="AL76" s="6">
        <v>1</v>
      </c>
      <c r="AM76" s="6">
        <v>18</v>
      </c>
      <c r="AN76" s="6">
        <v>628</v>
      </c>
      <c r="AO76" s="6">
        <v>14474</v>
      </c>
      <c r="AP76" s="6">
        <v>7.5600000000000001E-2</v>
      </c>
      <c r="AQ76" s="6">
        <v>0.37230000000000002</v>
      </c>
      <c r="AR76" s="6">
        <v>0.3201</v>
      </c>
      <c r="AT76" s="9">
        <f t="shared" si="0"/>
        <v>1393.5</v>
      </c>
      <c r="AU76" s="8" t="str">
        <f t="shared" si="1"/>
        <v/>
      </c>
      <c r="AV76" s="9">
        <f t="shared" si="2"/>
        <v>298.12213740458014</v>
      </c>
      <c r="AW76" s="31" t="str">
        <f t="shared" si="3"/>
        <v/>
      </c>
      <c r="AX76" s="9" t="str">
        <f t="shared" si="4"/>
        <v/>
      </c>
      <c r="AY76" s="8">
        <f t="shared" si="5"/>
        <v>804.11111111111109</v>
      </c>
      <c r="AZ76" s="8"/>
      <c r="BA76" s="6" t="e">
        <f t="shared" si="6"/>
        <v>#REF!</v>
      </c>
      <c r="BB76" s="6" t="e">
        <f t="shared" ca="1" si="7"/>
        <v>#NAME?</v>
      </c>
      <c r="BC76" s="6" t="e">
        <f t="shared" si="8"/>
        <v>#REF!</v>
      </c>
      <c r="BE76" s="9" t="e">
        <f t="shared" ca="1" si="9"/>
        <v>#NAME?</v>
      </c>
    </row>
    <row r="77" spans="1:57" ht="15.75" customHeight="1" x14ac:dyDescent="0.25">
      <c r="A77" s="6" t="s">
        <v>1682</v>
      </c>
      <c r="B77" s="6" t="s">
        <v>3270</v>
      </c>
      <c r="C77" s="6">
        <v>3</v>
      </c>
      <c r="D77" s="6">
        <v>36</v>
      </c>
      <c r="E77" s="6">
        <v>113</v>
      </c>
      <c r="F77" s="6">
        <v>50688</v>
      </c>
      <c r="G77" s="6">
        <v>7.8600000000000003E-2</v>
      </c>
      <c r="H77" s="6">
        <v>0.2394</v>
      </c>
      <c r="I77" s="6">
        <v>0.29039999999999999</v>
      </c>
      <c r="J77" s="6">
        <v>4</v>
      </c>
      <c r="K77" s="6">
        <v>23</v>
      </c>
      <c r="L77" s="6">
        <v>99</v>
      </c>
      <c r="M77" s="6">
        <v>5701</v>
      </c>
      <c r="N77" s="6">
        <v>5.0200000000000002E-2</v>
      </c>
      <c r="O77" s="6">
        <v>0.2097</v>
      </c>
      <c r="P77" s="6">
        <v>3.27E-2</v>
      </c>
      <c r="Q77" s="6">
        <v>22</v>
      </c>
      <c r="R77" s="6">
        <v>249</v>
      </c>
      <c r="S77" s="6">
        <v>460</v>
      </c>
      <c r="T77" s="6">
        <v>168838</v>
      </c>
      <c r="U77" s="6">
        <v>0.54369999999999996</v>
      </c>
      <c r="V77" s="6">
        <v>0.97460000000000002</v>
      </c>
      <c r="W77" s="6">
        <v>0.96740000000000004</v>
      </c>
      <c r="AE77" s="6">
        <v>2</v>
      </c>
      <c r="AF77" s="6">
        <v>12</v>
      </c>
      <c r="AG77" s="6">
        <v>69</v>
      </c>
      <c r="AH77" s="6">
        <v>2777</v>
      </c>
      <c r="AI77" s="6">
        <v>2.6200000000000001E-2</v>
      </c>
      <c r="AJ77" s="6">
        <v>0.1462</v>
      </c>
      <c r="AK77" s="6">
        <v>1.5900000000000001E-2</v>
      </c>
      <c r="AL77" s="6">
        <v>4</v>
      </c>
      <c r="AM77" s="6">
        <v>87</v>
      </c>
      <c r="AN77" s="6">
        <v>354</v>
      </c>
      <c r="AO77" s="6">
        <v>69357</v>
      </c>
      <c r="AP77" s="6">
        <v>0.19</v>
      </c>
      <c r="AQ77" s="6">
        <v>0.75</v>
      </c>
      <c r="AR77" s="6">
        <v>0.39739999999999998</v>
      </c>
      <c r="AT77" s="9">
        <f t="shared" si="0"/>
        <v>1408</v>
      </c>
      <c r="AU77" s="8">
        <f t="shared" si="1"/>
        <v>247.86956521739131</v>
      </c>
      <c r="AV77" s="9">
        <f t="shared" si="2"/>
        <v>678.06425702811248</v>
      </c>
      <c r="AW77" s="31" t="str">
        <f t="shared" si="3"/>
        <v/>
      </c>
      <c r="AX77" s="9">
        <f t="shared" si="4"/>
        <v>231.41666666666666</v>
      </c>
      <c r="AY77" s="8">
        <f t="shared" si="5"/>
        <v>797.20689655172418</v>
      </c>
      <c r="AZ77" s="8"/>
      <c r="BA77" s="6" t="e">
        <f t="shared" si="6"/>
        <v>#REF!</v>
      </c>
      <c r="BB77" s="6" t="e">
        <f t="shared" ca="1" si="7"/>
        <v>#NAME?</v>
      </c>
      <c r="BC77" s="6" t="e">
        <f t="shared" si="8"/>
        <v>#REF!</v>
      </c>
      <c r="BE77" s="9" t="e">
        <f t="shared" ca="1" si="9"/>
        <v>#NAME?</v>
      </c>
    </row>
    <row r="78" spans="1:57" ht="15.75" customHeight="1" x14ac:dyDescent="0.25">
      <c r="A78" s="6" t="s">
        <v>1655</v>
      </c>
      <c r="B78" s="6" t="s">
        <v>3270</v>
      </c>
      <c r="C78" s="6">
        <v>1</v>
      </c>
      <c r="D78" s="6">
        <v>3</v>
      </c>
      <c r="E78" s="6">
        <v>6</v>
      </c>
      <c r="F78" s="6">
        <v>199</v>
      </c>
      <c r="G78" s="6">
        <v>1.15E-2</v>
      </c>
      <c r="H78" s="6">
        <v>8.8000000000000005E-3</v>
      </c>
      <c r="I78" s="6">
        <v>5.7000000000000002E-3</v>
      </c>
      <c r="Q78" s="6">
        <v>15</v>
      </c>
      <c r="R78" s="6">
        <v>163</v>
      </c>
      <c r="S78" s="6">
        <v>658</v>
      </c>
      <c r="T78" s="6">
        <v>31947</v>
      </c>
      <c r="U78" s="6">
        <v>0.62450000000000006</v>
      </c>
      <c r="V78" s="6">
        <v>0.96060000000000001</v>
      </c>
      <c r="W78" s="6">
        <v>0.92159999999999997</v>
      </c>
      <c r="AT78" s="9">
        <f t="shared" si="0"/>
        <v>66.333333333333329</v>
      </c>
      <c r="AU78" s="8" t="str">
        <f t="shared" si="1"/>
        <v/>
      </c>
      <c r="AV78" s="9">
        <f t="shared" si="2"/>
        <v>195.99386503067484</v>
      </c>
      <c r="AW78" s="31" t="str">
        <f t="shared" si="3"/>
        <v/>
      </c>
      <c r="AX78" s="9" t="str">
        <f t="shared" si="4"/>
        <v/>
      </c>
      <c r="AY78" s="8" t="str">
        <f t="shared" si="5"/>
        <v/>
      </c>
      <c r="AZ78" s="8"/>
      <c r="BA78" s="6" t="e">
        <f t="shared" si="6"/>
        <v>#REF!</v>
      </c>
      <c r="BB78" s="6" t="e">
        <f t="shared" ca="1" si="7"/>
        <v>#NAME?</v>
      </c>
      <c r="BC78" s="6" t="e">
        <f t="shared" si="8"/>
        <v>#REF!</v>
      </c>
      <c r="BE78" s="9" t="e">
        <f t="shared" ca="1" si="9"/>
        <v>#NAME?</v>
      </c>
    </row>
    <row r="79" spans="1:57" ht="15.75" customHeight="1" x14ac:dyDescent="0.25">
      <c r="A79" s="6" t="s">
        <v>1615</v>
      </c>
      <c r="B79" s="6" t="s">
        <v>3270</v>
      </c>
      <c r="C79" s="6">
        <v>1</v>
      </c>
      <c r="D79" s="6">
        <v>9</v>
      </c>
      <c r="E79" s="6">
        <v>34</v>
      </c>
      <c r="F79" s="6">
        <v>612</v>
      </c>
      <c r="G79" s="6">
        <v>2.9499999999999998E-2</v>
      </c>
      <c r="H79" s="6">
        <v>1.7399999999999999E-2</v>
      </c>
      <c r="I79" s="6">
        <v>0.01</v>
      </c>
      <c r="J79" s="6">
        <v>1</v>
      </c>
      <c r="K79" s="6">
        <v>21</v>
      </c>
      <c r="L79" s="6">
        <v>564</v>
      </c>
      <c r="M79" s="6">
        <v>11432</v>
      </c>
      <c r="N79" s="6">
        <v>6.8900000000000003E-2</v>
      </c>
      <c r="O79" s="6">
        <v>0.28939999999999999</v>
      </c>
      <c r="P79" s="6">
        <v>0.187</v>
      </c>
      <c r="Q79" s="6">
        <v>33</v>
      </c>
      <c r="R79" s="6">
        <v>190</v>
      </c>
      <c r="S79" s="6">
        <v>1770</v>
      </c>
      <c r="T79" s="6">
        <v>55155</v>
      </c>
      <c r="U79" s="6">
        <v>0.623</v>
      </c>
      <c r="V79" s="6">
        <v>0.90820000000000001</v>
      </c>
      <c r="W79" s="6">
        <v>0.9022</v>
      </c>
      <c r="AT79" s="9">
        <f t="shared" si="0"/>
        <v>68</v>
      </c>
      <c r="AU79" s="8">
        <f t="shared" si="1"/>
        <v>544.38095238095241</v>
      </c>
      <c r="AV79" s="9">
        <f t="shared" si="2"/>
        <v>290.28947368421052</v>
      </c>
      <c r="AW79" s="31" t="str">
        <f t="shared" si="3"/>
        <v/>
      </c>
      <c r="AX79" s="9" t="str">
        <f t="shared" si="4"/>
        <v/>
      </c>
      <c r="AY79" s="8" t="str">
        <f t="shared" si="5"/>
        <v/>
      </c>
      <c r="AZ79" s="8"/>
      <c r="BA79" s="6" t="e">
        <f t="shared" si="6"/>
        <v>#REF!</v>
      </c>
      <c r="BB79" s="6" t="e">
        <f t="shared" ca="1" si="7"/>
        <v>#NAME?</v>
      </c>
      <c r="BC79" s="6" t="e">
        <f t="shared" si="8"/>
        <v>#REF!</v>
      </c>
      <c r="BE79" s="9" t="e">
        <f t="shared" ca="1" si="9"/>
        <v>#NAME?</v>
      </c>
    </row>
    <row r="80" spans="1:57" ht="15.75" customHeight="1" x14ac:dyDescent="0.25">
      <c r="A80" s="6" t="s">
        <v>1661</v>
      </c>
      <c r="B80" s="6" t="s">
        <v>3270</v>
      </c>
      <c r="Q80" s="6">
        <v>15</v>
      </c>
      <c r="R80" s="6">
        <v>69</v>
      </c>
      <c r="S80" s="6">
        <v>215</v>
      </c>
      <c r="T80" s="6">
        <v>39739</v>
      </c>
      <c r="U80" s="6">
        <v>0.3165</v>
      </c>
      <c r="V80" s="6">
        <v>0.7651</v>
      </c>
      <c r="W80" s="6">
        <v>0.85519999999999996</v>
      </c>
      <c r="AE80" s="6">
        <v>5</v>
      </c>
      <c r="AF80" s="6">
        <v>14</v>
      </c>
      <c r="AG80" s="6">
        <v>30</v>
      </c>
      <c r="AH80" s="6">
        <v>1621</v>
      </c>
      <c r="AI80" s="6">
        <v>6.4199999999999993E-2</v>
      </c>
      <c r="AJ80" s="6">
        <v>0.10680000000000001</v>
      </c>
      <c r="AK80" s="6">
        <v>3.49E-2</v>
      </c>
      <c r="AT80" s="9" t="str">
        <f t="shared" si="0"/>
        <v/>
      </c>
      <c r="AU80" s="8" t="str">
        <f t="shared" si="1"/>
        <v/>
      </c>
      <c r="AV80" s="9">
        <f t="shared" si="2"/>
        <v>575.92753623188401</v>
      </c>
      <c r="AW80" s="31" t="str">
        <f t="shared" si="3"/>
        <v/>
      </c>
      <c r="AX80" s="9">
        <f t="shared" si="4"/>
        <v>115.78571428571429</v>
      </c>
      <c r="AY80" s="8" t="str">
        <f t="shared" si="5"/>
        <v/>
      </c>
      <c r="AZ80" s="8"/>
      <c r="BA80" s="6" t="e">
        <f t="shared" si="6"/>
        <v>#REF!</v>
      </c>
      <c r="BB80" s="6" t="e">
        <f t="shared" ca="1" si="7"/>
        <v>#NAME?</v>
      </c>
      <c r="BC80" s="6" t="e">
        <f t="shared" si="8"/>
        <v>#REF!</v>
      </c>
      <c r="BE80" s="9" t="e">
        <f t="shared" ca="1" si="9"/>
        <v>#NAME?</v>
      </c>
    </row>
    <row r="81" spans="1:57" ht="15.75" customHeight="1" x14ac:dyDescent="0.25">
      <c r="A81" s="6" t="s">
        <v>1729</v>
      </c>
      <c r="B81" s="6" t="s">
        <v>3270</v>
      </c>
      <c r="C81" s="6">
        <v>3</v>
      </c>
      <c r="D81" s="6">
        <v>15</v>
      </c>
      <c r="E81" s="6">
        <v>416</v>
      </c>
      <c r="F81" s="6">
        <v>10821</v>
      </c>
      <c r="G81" s="6">
        <v>6.5799999999999997E-2</v>
      </c>
      <c r="H81" s="6">
        <v>0.37409999999999999</v>
      </c>
      <c r="I81" s="6">
        <v>0.1671</v>
      </c>
      <c r="J81" s="6">
        <v>1</v>
      </c>
      <c r="K81" s="6">
        <v>11</v>
      </c>
      <c r="L81" s="6">
        <v>438</v>
      </c>
      <c r="M81" s="6">
        <v>11809</v>
      </c>
      <c r="N81" s="6">
        <v>4.82E-2</v>
      </c>
      <c r="O81" s="6">
        <v>0.39389999999999997</v>
      </c>
      <c r="P81" s="6">
        <v>0.18229999999999999</v>
      </c>
      <c r="Q81" s="6">
        <v>31</v>
      </c>
      <c r="R81" s="6">
        <v>184</v>
      </c>
      <c r="S81" s="6">
        <v>1096</v>
      </c>
      <c r="T81" s="6">
        <v>61694</v>
      </c>
      <c r="U81" s="6">
        <v>0.80700000000000005</v>
      </c>
      <c r="V81" s="6">
        <v>0.98560000000000003</v>
      </c>
      <c r="W81" s="6">
        <v>0.95240000000000002</v>
      </c>
      <c r="AE81" s="6">
        <v>1</v>
      </c>
      <c r="AF81" s="6">
        <v>8</v>
      </c>
      <c r="AG81" s="6">
        <v>462</v>
      </c>
      <c r="AH81" s="6">
        <v>13371</v>
      </c>
      <c r="AI81" s="6">
        <v>3.5099999999999999E-2</v>
      </c>
      <c r="AJ81" s="6">
        <v>0.41549999999999998</v>
      </c>
      <c r="AK81" s="6">
        <v>0.2064</v>
      </c>
      <c r="AL81" s="6">
        <v>1</v>
      </c>
      <c r="AM81" s="6">
        <v>78</v>
      </c>
      <c r="AN81" s="6">
        <v>931</v>
      </c>
      <c r="AO81" s="6">
        <v>41611</v>
      </c>
      <c r="AP81" s="6">
        <v>0.34210000000000002</v>
      </c>
      <c r="AQ81" s="6">
        <v>0.83720000000000006</v>
      </c>
      <c r="AR81" s="6">
        <v>0.64239999999999997</v>
      </c>
      <c r="AT81" s="9">
        <f t="shared" si="0"/>
        <v>721.4</v>
      </c>
      <c r="AU81" s="8">
        <f t="shared" si="1"/>
        <v>1073.5454545454545</v>
      </c>
      <c r="AV81" s="9">
        <f t="shared" si="2"/>
        <v>335.29347826086956</v>
      </c>
      <c r="AW81" s="31" t="str">
        <f t="shared" si="3"/>
        <v/>
      </c>
      <c r="AX81" s="9">
        <f t="shared" si="4"/>
        <v>1671.375</v>
      </c>
      <c r="AY81" s="8">
        <f t="shared" si="5"/>
        <v>533.47435897435901</v>
      </c>
      <c r="AZ81" s="8"/>
      <c r="BA81" s="6" t="e">
        <f t="shared" si="6"/>
        <v>#REF!</v>
      </c>
      <c r="BB81" s="6" t="e">
        <f t="shared" ca="1" si="7"/>
        <v>#NAME?</v>
      </c>
      <c r="BC81" s="6" t="e">
        <f t="shared" si="8"/>
        <v>#REF!</v>
      </c>
      <c r="BE81" s="9" t="e">
        <f t="shared" ca="1" si="9"/>
        <v>#NAME?</v>
      </c>
    </row>
    <row r="82" spans="1:57" ht="15.75" customHeight="1" x14ac:dyDescent="0.25">
      <c r="A82" s="6" t="s">
        <v>1737</v>
      </c>
      <c r="B82" s="6" t="s">
        <v>3270</v>
      </c>
      <c r="C82" s="6">
        <v>11</v>
      </c>
      <c r="D82" s="6">
        <v>32</v>
      </c>
      <c r="E82" s="6">
        <v>49</v>
      </c>
      <c r="F82" s="6">
        <v>2531</v>
      </c>
      <c r="G82" s="6">
        <v>8.2299999999999998E-2</v>
      </c>
      <c r="H82" s="6">
        <v>5.62E-2</v>
      </c>
      <c r="I82" s="6">
        <v>4.5400000000000003E-2</v>
      </c>
      <c r="J82" s="6">
        <v>1</v>
      </c>
      <c r="K82" s="6">
        <v>13</v>
      </c>
      <c r="L82" s="6">
        <v>266</v>
      </c>
      <c r="M82" s="6">
        <v>5938</v>
      </c>
      <c r="N82" s="6">
        <v>3.3399999999999999E-2</v>
      </c>
      <c r="O82" s="6">
        <v>0.30499999999999999</v>
      </c>
      <c r="P82" s="6">
        <v>0.1065</v>
      </c>
      <c r="Q82" s="6">
        <v>50</v>
      </c>
      <c r="R82" s="6">
        <v>256</v>
      </c>
      <c r="S82" s="6">
        <v>772</v>
      </c>
      <c r="T82" s="6">
        <v>42492</v>
      </c>
      <c r="U82" s="6">
        <v>0.65810000000000002</v>
      </c>
      <c r="V82" s="6">
        <v>0.88529999999999998</v>
      </c>
      <c r="W82" s="6">
        <v>0.76239999999999997</v>
      </c>
      <c r="X82" s="6">
        <v>4</v>
      </c>
      <c r="Y82" s="6">
        <v>18</v>
      </c>
      <c r="Z82" s="6">
        <v>289</v>
      </c>
      <c r="AA82" s="6">
        <v>7047</v>
      </c>
      <c r="AB82" s="6">
        <v>4.6300000000000001E-2</v>
      </c>
      <c r="AC82" s="6">
        <v>0.33139999999999997</v>
      </c>
      <c r="AD82" s="6">
        <v>0.12640000000000001</v>
      </c>
      <c r="AE82" s="6">
        <v>1</v>
      </c>
      <c r="AF82" s="6">
        <v>3</v>
      </c>
      <c r="AG82" s="6">
        <v>9</v>
      </c>
      <c r="AH82" s="6">
        <v>321</v>
      </c>
      <c r="AI82" s="6">
        <v>7.7000000000000002E-3</v>
      </c>
      <c r="AJ82" s="6">
        <v>1.03E-2</v>
      </c>
      <c r="AK82" s="6">
        <v>5.7999999999999996E-3</v>
      </c>
      <c r="AT82" s="9">
        <f t="shared" si="0"/>
        <v>79.09375</v>
      </c>
      <c r="AU82" s="8">
        <f t="shared" si="1"/>
        <v>456.76923076923077</v>
      </c>
      <c r="AV82" s="9">
        <f t="shared" si="2"/>
        <v>165.984375</v>
      </c>
      <c r="AW82" s="31">
        <f t="shared" si="3"/>
        <v>391.5</v>
      </c>
      <c r="AX82" s="9">
        <f t="shared" si="4"/>
        <v>107</v>
      </c>
      <c r="AY82" s="8" t="str">
        <f t="shared" si="5"/>
        <v/>
      </c>
      <c r="AZ82" s="8"/>
      <c r="BA82" s="6" t="e">
        <f t="shared" si="6"/>
        <v>#REF!</v>
      </c>
      <c r="BB82" s="6" t="e">
        <f t="shared" ca="1" si="7"/>
        <v>#NAME?</v>
      </c>
      <c r="BC82" s="6" t="e">
        <f t="shared" si="8"/>
        <v>#REF!</v>
      </c>
      <c r="BE82" s="9" t="e">
        <f t="shared" ca="1" si="9"/>
        <v>#NAME?</v>
      </c>
    </row>
    <row r="83" spans="1:57" ht="15.75" customHeight="1" x14ac:dyDescent="0.25">
      <c r="A83" s="6" t="s">
        <v>1708</v>
      </c>
      <c r="B83" s="6" t="s">
        <v>3270</v>
      </c>
      <c r="J83" s="6">
        <v>1</v>
      </c>
      <c r="K83" s="6">
        <v>12</v>
      </c>
      <c r="L83" s="6">
        <v>484</v>
      </c>
      <c r="M83" s="6">
        <v>10408</v>
      </c>
      <c r="N83" s="6">
        <v>1.0200000000000001E-2</v>
      </c>
      <c r="O83" s="6">
        <v>0.38840000000000002</v>
      </c>
      <c r="P83" s="6">
        <v>6.0000000000000001E-3</v>
      </c>
      <c r="Q83" s="6">
        <v>52</v>
      </c>
      <c r="R83" s="6">
        <v>566</v>
      </c>
      <c r="S83" s="6">
        <v>1212</v>
      </c>
      <c r="T83" s="6">
        <v>1705137</v>
      </c>
      <c r="U83" s="6">
        <v>0.47970000000000002</v>
      </c>
      <c r="V83" s="6">
        <v>0.97270000000000001</v>
      </c>
      <c r="W83" s="6">
        <v>0.98799999999999999</v>
      </c>
      <c r="X83" s="6">
        <v>1</v>
      </c>
      <c r="Y83" s="6">
        <v>33</v>
      </c>
      <c r="Z83" s="6">
        <v>147</v>
      </c>
      <c r="AA83" s="6">
        <v>747185</v>
      </c>
      <c r="AB83" s="6">
        <v>2.8000000000000001E-2</v>
      </c>
      <c r="AC83" s="6">
        <v>0.11799999999999999</v>
      </c>
      <c r="AD83" s="6">
        <v>0.43290000000000001</v>
      </c>
      <c r="AE83" s="6">
        <v>1</v>
      </c>
      <c r="AF83" s="6">
        <v>12</v>
      </c>
      <c r="AG83" s="6">
        <v>265</v>
      </c>
      <c r="AH83" s="6">
        <v>8525</v>
      </c>
      <c r="AI83" s="6">
        <v>1.0200000000000001E-2</v>
      </c>
      <c r="AJ83" s="6">
        <v>0.2127</v>
      </c>
      <c r="AK83" s="6">
        <v>4.8999999999999998E-3</v>
      </c>
      <c r="AT83" s="9" t="str">
        <f t="shared" si="0"/>
        <v/>
      </c>
      <c r="AU83" s="8">
        <f t="shared" si="1"/>
        <v>867.33333333333337</v>
      </c>
      <c r="AV83" s="9">
        <f t="shared" si="2"/>
        <v>3012.6095406360423</v>
      </c>
      <c r="AW83" s="31">
        <f t="shared" si="3"/>
        <v>22641.969696969696</v>
      </c>
      <c r="AX83" s="9">
        <f t="shared" si="4"/>
        <v>710.41666666666663</v>
      </c>
      <c r="AY83" s="8" t="str">
        <f t="shared" si="5"/>
        <v/>
      </c>
      <c r="AZ83" s="8"/>
      <c r="BA83" s="6" t="e">
        <f t="shared" si="6"/>
        <v>#REF!</v>
      </c>
      <c r="BB83" s="6" t="e">
        <f t="shared" ca="1" si="7"/>
        <v>#NAME?</v>
      </c>
      <c r="BC83" s="6" t="e">
        <f t="shared" si="8"/>
        <v>#REF!</v>
      </c>
      <c r="BE83" s="9" t="e">
        <f t="shared" ca="1" si="9"/>
        <v>#NAME?</v>
      </c>
    </row>
    <row r="84" spans="1:57" ht="15.75" customHeight="1" x14ac:dyDescent="0.25">
      <c r="A84" s="6" t="s">
        <v>1638</v>
      </c>
      <c r="B84" s="6" t="s">
        <v>3270</v>
      </c>
      <c r="Q84" s="6">
        <v>17</v>
      </c>
      <c r="R84" s="6">
        <v>161</v>
      </c>
      <c r="S84" s="6">
        <v>568</v>
      </c>
      <c r="T84" s="6">
        <v>53326</v>
      </c>
      <c r="U84" s="6">
        <v>0.54759999999999998</v>
      </c>
      <c r="V84" s="6">
        <v>0.98609999999999998</v>
      </c>
      <c r="W84" s="6">
        <v>0.96050000000000002</v>
      </c>
      <c r="AL84" s="6">
        <v>1</v>
      </c>
      <c r="AM84" s="6">
        <v>54</v>
      </c>
      <c r="AN84" s="6">
        <v>467</v>
      </c>
      <c r="AO84" s="6">
        <v>36859</v>
      </c>
      <c r="AP84" s="6">
        <v>0.1837</v>
      </c>
      <c r="AQ84" s="6">
        <v>0.81079999999999997</v>
      </c>
      <c r="AR84" s="6">
        <v>0.66390000000000005</v>
      </c>
      <c r="AT84" s="9" t="str">
        <f t="shared" si="0"/>
        <v/>
      </c>
      <c r="AU84" s="8" t="str">
        <f t="shared" si="1"/>
        <v/>
      </c>
      <c r="AV84" s="9">
        <f t="shared" si="2"/>
        <v>331.21739130434781</v>
      </c>
      <c r="AW84" s="31" t="str">
        <f t="shared" si="3"/>
        <v/>
      </c>
      <c r="AX84" s="9" t="str">
        <f t="shared" si="4"/>
        <v/>
      </c>
      <c r="AY84" s="8">
        <f t="shared" si="5"/>
        <v>682.57407407407402</v>
      </c>
      <c r="AZ84" s="8"/>
      <c r="BA84" s="6" t="e">
        <f t="shared" si="6"/>
        <v>#REF!</v>
      </c>
      <c r="BB84" s="6" t="e">
        <f t="shared" ca="1" si="7"/>
        <v>#NAME?</v>
      </c>
      <c r="BC84" s="6" t="e">
        <f t="shared" si="8"/>
        <v>#REF!</v>
      </c>
      <c r="BE84" s="9" t="e">
        <f t="shared" ca="1" si="9"/>
        <v>#NAME?</v>
      </c>
    </row>
    <row r="85" spans="1:57" ht="15.75" customHeight="1" x14ac:dyDescent="0.25">
      <c r="A85" s="6" t="s">
        <v>1630</v>
      </c>
      <c r="B85" s="6" t="s">
        <v>3270</v>
      </c>
      <c r="C85" s="6">
        <v>2</v>
      </c>
      <c r="D85" s="6">
        <v>20</v>
      </c>
      <c r="E85" s="6">
        <v>956</v>
      </c>
      <c r="F85" s="6">
        <v>84015</v>
      </c>
      <c r="G85" s="6">
        <v>8.0299999999999996E-2</v>
      </c>
      <c r="H85" s="6">
        <v>0.622</v>
      </c>
      <c r="I85" s="6">
        <v>0.41099999999999998</v>
      </c>
      <c r="J85" s="6">
        <v>7</v>
      </c>
      <c r="K85" s="6">
        <v>20</v>
      </c>
      <c r="L85" s="6">
        <v>966</v>
      </c>
      <c r="M85" s="6">
        <v>82078</v>
      </c>
      <c r="N85" s="6">
        <v>8.0299999999999996E-2</v>
      </c>
      <c r="O85" s="6">
        <v>0.62849999999999995</v>
      </c>
      <c r="P85" s="6">
        <v>0.40150000000000002</v>
      </c>
      <c r="Q85" s="6">
        <v>24</v>
      </c>
      <c r="R85" s="6">
        <v>204</v>
      </c>
      <c r="S85" s="6">
        <v>1521</v>
      </c>
      <c r="T85" s="6">
        <v>186490</v>
      </c>
      <c r="U85" s="6">
        <v>0.81930000000000003</v>
      </c>
      <c r="V85" s="6">
        <v>0.98960000000000004</v>
      </c>
      <c r="W85" s="6">
        <v>0.9123</v>
      </c>
      <c r="AE85" s="6">
        <v>3</v>
      </c>
      <c r="AF85" s="6">
        <v>11</v>
      </c>
      <c r="AG85" s="6">
        <v>816</v>
      </c>
      <c r="AH85" s="6">
        <v>58187</v>
      </c>
      <c r="AI85" s="6">
        <v>4.4200000000000003E-2</v>
      </c>
      <c r="AJ85" s="6">
        <v>0.53090000000000004</v>
      </c>
      <c r="AK85" s="6">
        <v>0.28460000000000002</v>
      </c>
      <c r="AL85" s="6">
        <v>4</v>
      </c>
      <c r="AM85" s="6">
        <v>98</v>
      </c>
      <c r="AN85" s="6">
        <v>1391</v>
      </c>
      <c r="AO85" s="6">
        <v>150377</v>
      </c>
      <c r="AP85" s="6">
        <v>0.39360000000000001</v>
      </c>
      <c r="AQ85" s="6">
        <v>0.90500000000000003</v>
      </c>
      <c r="AR85" s="6">
        <v>0.73560000000000003</v>
      </c>
      <c r="AT85" s="9">
        <f t="shared" si="0"/>
        <v>4200.75</v>
      </c>
      <c r="AU85" s="8">
        <f t="shared" si="1"/>
        <v>4103.8999999999996</v>
      </c>
      <c r="AV85" s="9">
        <f t="shared" si="2"/>
        <v>914.16666666666663</v>
      </c>
      <c r="AW85" s="31" t="str">
        <f t="shared" si="3"/>
        <v/>
      </c>
      <c r="AX85" s="9">
        <f t="shared" si="4"/>
        <v>5289.727272727273</v>
      </c>
      <c r="AY85" s="8">
        <f t="shared" si="5"/>
        <v>1534.4591836734694</v>
      </c>
      <c r="AZ85" s="8"/>
      <c r="BA85" s="6" t="e">
        <f t="shared" si="6"/>
        <v>#REF!</v>
      </c>
      <c r="BB85" s="6" t="e">
        <f t="shared" ca="1" si="7"/>
        <v>#NAME?</v>
      </c>
      <c r="BC85" s="6" t="e">
        <f t="shared" si="8"/>
        <v>#REF!</v>
      </c>
      <c r="BE85" s="9" t="e">
        <f t="shared" ca="1" si="9"/>
        <v>#NAME?</v>
      </c>
    </row>
    <row r="86" spans="1:57" ht="15.75" customHeight="1" x14ac:dyDescent="0.25">
      <c r="A86" s="6" t="s">
        <v>1683</v>
      </c>
      <c r="B86" s="6" t="s">
        <v>3270</v>
      </c>
      <c r="C86" s="6">
        <v>7</v>
      </c>
      <c r="D86" s="6">
        <v>23</v>
      </c>
      <c r="E86" s="6">
        <v>52</v>
      </c>
      <c r="F86" s="6">
        <v>1082</v>
      </c>
      <c r="G86" s="6">
        <v>2.1100000000000001E-2</v>
      </c>
      <c r="H86" s="6">
        <v>2.7900000000000001E-2</v>
      </c>
      <c r="I86" s="6">
        <v>7.4000000000000003E-3</v>
      </c>
      <c r="Q86" s="6">
        <v>58</v>
      </c>
      <c r="R86" s="6">
        <v>437</v>
      </c>
      <c r="S86" s="6">
        <v>1824</v>
      </c>
      <c r="T86" s="6">
        <v>127330</v>
      </c>
      <c r="U86" s="6">
        <v>0.40129999999999999</v>
      </c>
      <c r="V86" s="6">
        <v>0.98009999999999997</v>
      </c>
      <c r="W86" s="6">
        <v>0.86950000000000005</v>
      </c>
      <c r="AE86" s="6">
        <v>10</v>
      </c>
      <c r="AF86" s="6">
        <v>32</v>
      </c>
      <c r="AG86" s="6">
        <v>11</v>
      </c>
      <c r="AH86" s="6">
        <v>129</v>
      </c>
      <c r="AI86" s="6">
        <v>2.9399999999999999E-2</v>
      </c>
      <c r="AJ86" s="6">
        <v>5.8999999999999999E-3</v>
      </c>
      <c r="AK86" s="6">
        <v>8.9999999999999998E-4</v>
      </c>
      <c r="AT86" s="9">
        <f t="shared" si="0"/>
        <v>47.043478260869563</v>
      </c>
      <c r="AU86" s="8" t="str">
        <f t="shared" si="1"/>
        <v/>
      </c>
      <c r="AV86" s="9">
        <f t="shared" si="2"/>
        <v>291.37299771167051</v>
      </c>
      <c r="AW86" s="31" t="str">
        <f t="shared" si="3"/>
        <v/>
      </c>
      <c r="AX86" s="9">
        <f t="shared" si="4"/>
        <v>4.03125</v>
      </c>
      <c r="AY86" s="8" t="str">
        <f t="shared" si="5"/>
        <v/>
      </c>
      <c r="AZ86" s="8"/>
      <c r="BA86" s="6" t="e">
        <f t="shared" si="6"/>
        <v>#REF!</v>
      </c>
      <c r="BB86" s="6" t="e">
        <f t="shared" ca="1" si="7"/>
        <v>#NAME?</v>
      </c>
      <c r="BC86" s="6" t="e">
        <f t="shared" si="8"/>
        <v>#REF!</v>
      </c>
      <c r="BE86" s="9" t="e">
        <f t="shared" ca="1" si="9"/>
        <v>#NAME?</v>
      </c>
    </row>
    <row r="87" spans="1:57" ht="15.75" customHeight="1" x14ac:dyDescent="0.25">
      <c r="A87" s="6" t="s">
        <v>1685</v>
      </c>
      <c r="B87" s="6" t="s">
        <v>3270</v>
      </c>
      <c r="C87" s="6">
        <v>4</v>
      </c>
      <c r="D87" s="6">
        <v>9</v>
      </c>
      <c r="E87" s="6">
        <v>129</v>
      </c>
      <c r="F87" s="6">
        <v>7907</v>
      </c>
      <c r="G87" s="6">
        <v>1.49E-2</v>
      </c>
      <c r="H87" s="6">
        <v>5.7099999999999998E-2</v>
      </c>
      <c r="I87" s="6">
        <v>7.2499999999999995E-2</v>
      </c>
      <c r="Q87" s="6">
        <v>77</v>
      </c>
      <c r="R87" s="6">
        <v>471</v>
      </c>
      <c r="S87" s="6">
        <v>2194</v>
      </c>
      <c r="T87" s="6">
        <v>103792</v>
      </c>
      <c r="U87" s="6">
        <v>0.77980000000000005</v>
      </c>
      <c r="V87" s="6">
        <v>0.97170000000000001</v>
      </c>
      <c r="W87" s="6">
        <v>0.95120000000000005</v>
      </c>
      <c r="AE87" s="6">
        <v>1</v>
      </c>
      <c r="AF87" s="6">
        <v>3</v>
      </c>
      <c r="AG87" s="6">
        <v>10</v>
      </c>
      <c r="AH87" s="6">
        <v>195</v>
      </c>
      <c r="AI87" s="6">
        <v>5.0000000000000001E-3</v>
      </c>
      <c r="AJ87" s="6">
        <v>4.4000000000000003E-3</v>
      </c>
      <c r="AK87" s="6">
        <v>1.8E-3</v>
      </c>
      <c r="AT87" s="9">
        <f t="shared" si="0"/>
        <v>878.55555555555554</v>
      </c>
      <c r="AU87" s="8" t="str">
        <f t="shared" si="1"/>
        <v/>
      </c>
      <c r="AV87" s="9">
        <f t="shared" si="2"/>
        <v>220.36518046709131</v>
      </c>
      <c r="AW87" s="31" t="str">
        <f t="shared" si="3"/>
        <v/>
      </c>
      <c r="AX87" s="9">
        <f t="shared" si="4"/>
        <v>65</v>
      </c>
      <c r="AY87" s="8" t="str">
        <f t="shared" si="5"/>
        <v/>
      </c>
      <c r="AZ87" s="8"/>
      <c r="BA87" s="6" t="e">
        <f t="shared" si="6"/>
        <v>#REF!</v>
      </c>
      <c r="BB87" s="6" t="e">
        <f t="shared" ca="1" si="7"/>
        <v>#NAME?</v>
      </c>
      <c r="BC87" s="6" t="e">
        <f t="shared" si="8"/>
        <v>#REF!</v>
      </c>
      <c r="BE87" s="9" t="e">
        <f t="shared" ca="1" si="9"/>
        <v>#NAME?</v>
      </c>
    </row>
    <row r="88" spans="1:57" ht="15.75" customHeight="1" x14ac:dyDescent="0.25">
      <c r="A88" s="6" t="s">
        <v>1569</v>
      </c>
      <c r="B88" s="6" t="s">
        <v>3270</v>
      </c>
      <c r="C88" s="6">
        <v>1</v>
      </c>
      <c r="D88" s="6">
        <v>2</v>
      </c>
      <c r="E88" s="6">
        <v>50</v>
      </c>
      <c r="F88" s="6">
        <v>652</v>
      </c>
      <c r="G88" s="6">
        <v>4.0000000000000001E-3</v>
      </c>
      <c r="H88" s="6">
        <v>1.9E-2</v>
      </c>
      <c r="I88" s="6">
        <v>7.9000000000000008E-3</v>
      </c>
      <c r="Q88" s="6">
        <v>59</v>
      </c>
      <c r="R88" s="6">
        <v>266</v>
      </c>
      <c r="S88" s="6">
        <v>2455</v>
      </c>
      <c r="T88" s="6">
        <v>73354</v>
      </c>
      <c r="U88" s="6">
        <v>0.53310000000000002</v>
      </c>
      <c r="V88" s="6">
        <v>0.93240000000000001</v>
      </c>
      <c r="W88" s="6">
        <v>0.88800000000000001</v>
      </c>
      <c r="AT88" s="9">
        <f t="shared" si="0"/>
        <v>326</v>
      </c>
      <c r="AU88" s="8" t="str">
        <f t="shared" si="1"/>
        <v/>
      </c>
      <c r="AV88" s="9">
        <f t="shared" si="2"/>
        <v>275.76691729323306</v>
      </c>
      <c r="AW88" s="31" t="str">
        <f t="shared" si="3"/>
        <v/>
      </c>
      <c r="AX88" s="9" t="str">
        <f t="shared" si="4"/>
        <v/>
      </c>
      <c r="AY88" s="8" t="str">
        <f t="shared" si="5"/>
        <v/>
      </c>
      <c r="AZ88" s="8"/>
      <c r="BA88" s="6" t="e">
        <f t="shared" si="6"/>
        <v>#REF!</v>
      </c>
      <c r="BB88" s="6" t="e">
        <f t="shared" ca="1" si="7"/>
        <v>#NAME?</v>
      </c>
      <c r="BC88" s="6" t="e">
        <f t="shared" si="8"/>
        <v>#REF!</v>
      </c>
      <c r="BE88" s="9" t="e">
        <f t="shared" ca="1" si="9"/>
        <v>#NAME?</v>
      </c>
    </row>
    <row r="89" spans="1:57" ht="15.75" customHeight="1" x14ac:dyDescent="0.25">
      <c r="A89" s="6" t="s">
        <v>1625</v>
      </c>
      <c r="B89" s="6" t="s">
        <v>3270</v>
      </c>
      <c r="C89" s="6">
        <v>5</v>
      </c>
      <c r="D89" s="6">
        <v>13</v>
      </c>
      <c r="E89" s="6">
        <v>544</v>
      </c>
      <c r="F89" s="6">
        <v>15768</v>
      </c>
      <c r="G89" s="6">
        <v>3.7400000000000003E-2</v>
      </c>
      <c r="H89" s="6">
        <v>0.28889999999999999</v>
      </c>
      <c r="I89" s="6">
        <v>0.1351</v>
      </c>
      <c r="Q89" s="6">
        <v>39</v>
      </c>
      <c r="R89" s="6">
        <v>196</v>
      </c>
      <c r="S89" s="6">
        <v>1835</v>
      </c>
      <c r="T89" s="6">
        <v>107520</v>
      </c>
      <c r="U89" s="6">
        <v>0.56320000000000003</v>
      </c>
      <c r="V89" s="6">
        <v>0.97450000000000003</v>
      </c>
      <c r="W89" s="6">
        <v>0.92100000000000004</v>
      </c>
      <c r="AT89" s="9">
        <f t="shared" si="0"/>
        <v>1212.9230769230769</v>
      </c>
      <c r="AU89" s="8" t="str">
        <f t="shared" si="1"/>
        <v/>
      </c>
      <c r="AV89" s="9">
        <f t="shared" si="2"/>
        <v>548.57142857142856</v>
      </c>
      <c r="AW89" s="31" t="str">
        <f t="shared" si="3"/>
        <v/>
      </c>
      <c r="AX89" s="9" t="str">
        <f t="shared" si="4"/>
        <v/>
      </c>
      <c r="AY89" s="8" t="str">
        <f t="shared" si="5"/>
        <v/>
      </c>
      <c r="AZ89" s="8"/>
      <c r="BA89" s="6" t="e">
        <f t="shared" si="6"/>
        <v>#REF!</v>
      </c>
      <c r="BB89" s="6" t="e">
        <f t="shared" ca="1" si="7"/>
        <v>#NAME?</v>
      </c>
      <c r="BC89" s="6" t="e">
        <f t="shared" si="8"/>
        <v>#REF!</v>
      </c>
      <c r="BE89" s="9" t="e">
        <f t="shared" ca="1" si="9"/>
        <v>#NAME?</v>
      </c>
    </row>
    <row r="90" spans="1:57" ht="15.75" customHeight="1" x14ac:dyDescent="0.25">
      <c r="A90" s="6" t="s">
        <v>1717</v>
      </c>
      <c r="B90" s="6" t="s">
        <v>3270</v>
      </c>
      <c r="C90" s="6">
        <v>13</v>
      </c>
      <c r="D90" s="6">
        <v>76</v>
      </c>
      <c r="E90" s="6">
        <v>634</v>
      </c>
      <c r="F90" s="6">
        <v>18883</v>
      </c>
      <c r="G90" s="6">
        <v>4.07E-2</v>
      </c>
      <c r="H90" s="6">
        <v>0.1288</v>
      </c>
      <c r="I90" s="6">
        <v>7.4499999999999997E-2</v>
      </c>
      <c r="J90" s="6">
        <v>2</v>
      </c>
      <c r="K90" s="6">
        <v>28</v>
      </c>
      <c r="L90" s="6">
        <v>557</v>
      </c>
      <c r="M90" s="6">
        <v>11687</v>
      </c>
      <c r="N90" s="6">
        <v>1.4999999999999999E-2</v>
      </c>
      <c r="O90" s="6">
        <v>0.11310000000000001</v>
      </c>
      <c r="P90" s="6">
        <v>4.6100000000000002E-2</v>
      </c>
      <c r="Q90" s="6">
        <v>240</v>
      </c>
      <c r="R90" s="6">
        <v>1026</v>
      </c>
      <c r="S90" s="6">
        <v>4614</v>
      </c>
      <c r="T90" s="6">
        <v>222074</v>
      </c>
      <c r="U90" s="6">
        <v>0.54930000000000001</v>
      </c>
      <c r="V90" s="6">
        <v>0.93700000000000006</v>
      </c>
      <c r="W90" s="6">
        <v>0.87590000000000001</v>
      </c>
      <c r="AE90" s="6">
        <v>4</v>
      </c>
      <c r="AF90" s="6">
        <v>12</v>
      </c>
      <c r="AG90" s="6">
        <v>233</v>
      </c>
      <c r="AH90" s="6">
        <v>6259</v>
      </c>
      <c r="AI90" s="6">
        <v>6.4000000000000003E-3</v>
      </c>
      <c r="AJ90" s="6">
        <v>4.7300000000000002E-2</v>
      </c>
      <c r="AK90" s="6">
        <v>2.47E-2</v>
      </c>
      <c r="AL90" s="6">
        <v>3</v>
      </c>
      <c r="AM90" s="6">
        <v>72</v>
      </c>
      <c r="AN90" s="6">
        <v>1580</v>
      </c>
      <c r="AO90" s="6">
        <v>37102</v>
      </c>
      <c r="AP90" s="6">
        <v>3.85E-2</v>
      </c>
      <c r="AQ90" s="6">
        <v>0.32090000000000002</v>
      </c>
      <c r="AR90" s="6">
        <v>0.14630000000000001</v>
      </c>
      <c r="AT90" s="9">
        <f t="shared" si="0"/>
        <v>248.46052631578948</v>
      </c>
      <c r="AU90" s="8">
        <f t="shared" si="1"/>
        <v>417.39285714285717</v>
      </c>
      <c r="AV90" s="9">
        <f t="shared" si="2"/>
        <v>216.44639376218325</v>
      </c>
      <c r="AW90" s="31" t="str">
        <f t="shared" si="3"/>
        <v/>
      </c>
      <c r="AX90" s="9">
        <f t="shared" si="4"/>
        <v>521.58333333333337</v>
      </c>
      <c r="AY90" s="8">
        <f t="shared" si="5"/>
        <v>515.30555555555554</v>
      </c>
      <c r="AZ90" s="8"/>
      <c r="BA90" s="6" t="e">
        <f t="shared" si="6"/>
        <v>#REF!</v>
      </c>
      <c r="BB90" s="6" t="e">
        <f t="shared" ca="1" si="7"/>
        <v>#NAME?</v>
      </c>
      <c r="BC90" s="6" t="e">
        <f t="shared" si="8"/>
        <v>#REF!</v>
      </c>
      <c r="BE90" s="9" t="e">
        <f t="shared" ca="1" si="9"/>
        <v>#NAME?</v>
      </c>
    </row>
    <row r="91" spans="1:57" ht="15.75" customHeight="1" x14ac:dyDescent="0.25">
      <c r="A91" s="6" t="s">
        <v>1613</v>
      </c>
      <c r="B91" s="6" t="s">
        <v>3270</v>
      </c>
      <c r="C91" s="6">
        <v>8</v>
      </c>
      <c r="D91" s="6">
        <v>21</v>
      </c>
      <c r="E91" s="6">
        <v>236</v>
      </c>
      <c r="F91" s="6">
        <v>9210</v>
      </c>
      <c r="G91" s="6">
        <v>1.0500000000000001E-2</v>
      </c>
      <c r="H91" s="6">
        <v>0.1613</v>
      </c>
      <c r="I91" s="6">
        <v>5.8000000000000003E-2</v>
      </c>
      <c r="Q91" s="6">
        <v>122</v>
      </c>
      <c r="R91" s="6">
        <v>715</v>
      </c>
      <c r="S91" s="6">
        <v>1321</v>
      </c>
      <c r="T91" s="6">
        <v>134579</v>
      </c>
      <c r="U91" s="6">
        <v>0.3584</v>
      </c>
      <c r="V91" s="6">
        <v>0.90290000000000004</v>
      </c>
      <c r="W91" s="6">
        <v>0.84709999999999996</v>
      </c>
      <c r="AT91" s="9">
        <f t="shared" si="0"/>
        <v>438.57142857142856</v>
      </c>
      <c r="AU91" s="8" t="str">
        <f t="shared" si="1"/>
        <v/>
      </c>
      <c r="AV91" s="9">
        <f t="shared" si="2"/>
        <v>188.22237762237762</v>
      </c>
      <c r="AW91" s="31" t="str">
        <f t="shared" si="3"/>
        <v/>
      </c>
      <c r="AX91" s="9" t="str">
        <f t="shared" si="4"/>
        <v/>
      </c>
      <c r="AY91" s="8" t="str">
        <f t="shared" si="5"/>
        <v/>
      </c>
      <c r="AZ91" s="8"/>
      <c r="BA91" s="6" t="e">
        <f t="shared" si="6"/>
        <v>#REF!</v>
      </c>
      <c r="BB91" s="6" t="e">
        <f t="shared" ca="1" si="7"/>
        <v>#NAME?</v>
      </c>
      <c r="BC91" s="6" t="e">
        <f t="shared" si="8"/>
        <v>#REF!</v>
      </c>
      <c r="BE91" s="9" t="e">
        <f t="shared" ca="1" si="9"/>
        <v>#NAME?</v>
      </c>
    </row>
    <row r="92" spans="1:57" ht="15.75" customHeight="1" x14ac:dyDescent="0.25">
      <c r="A92" s="6" t="s">
        <v>1697</v>
      </c>
      <c r="B92" s="6" t="s">
        <v>3270</v>
      </c>
      <c r="C92" s="6">
        <v>13</v>
      </c>
      <c r="D92" s="6">
        <v>36</v>
      </c>
      <c r="E92" s="6">
        <v>659</v>
      </c>
      <c r="F92" s="6">
        <v>13201</v>
      </c>
      <c r="G92" s="6">
        <v>6.7999999999999996E-3</v>
      </c>
      <c r="H92" s="6">
        <v>0.1163</v>
      </c>
      <c r="I92" s="6">
        <v>4.3799999999999999E-2</v>
      </c>
      <c r="Q92" s="6">
        <v>232</v>
      </c>
      <c r="R92" s="6">
        <v>1446</v>
      </c>
      <c r="S92" s="6">
        <v>5323</v>
      </c>
      <c r="T92" s="6">
        <v>273856</v>
      </c>
      <c r="U92" s="6">
        <v>0.27460000000000001</v>
      </c>
      <c r="V92" s="6">
        <v>0.93910000000000005</v>
      </c>
      <c r="W92" s="6">
        <v>0.90890000000000004</v>
      </c>
      <c r="X92" s="6">
        <v>1</v>
      </c>
      <c r="Y92" s="6">
        <v>3</v>
      </c>
      <c r="Z92" s="6">
        <v>1</v>
      </c>
      <c r="AA92" s="6">
        <v>12</v>
      </c>
      <c r="AB92" s="6">
        <v>5.9999999999999995E-4</v>
      </c>
      <c r="AC92" s="6">
        <v>2.0000000000000001E-4</v>
      </c>
      <c r="AD92" s="6">
        <v>0</v>
      </c>
      <c r="AE92" s="6">
        <v>5</v>
      </c>
      <c r="AF92" s="6">
        <v>24</v>
      </c>
      <c r="AG92" s="6">
        <v>124</v>
      </c>
      <c r="AH92" s="6">
        <v>4672</v>
      </c>
      <c r="AI92" s="6">
        <v>4.5999999999999999E-3</v>
      </c>
      <c r="AJ92" s="6">
        <v>2.1899999999999999E-2</v>
      </c>
      <c r="AK92" s="6">
        <v>1.55E-2</v>
      </c>
      <c r="AT92" s="9">
        <f t="shared" si="0"/>
        <v>366.69444444444446</v>
      </c>
      <c r="AU92" s="8" t="str">
        <f t="shared" si="1"/>
        <v/>
      </c>
      <c r="AV92" s="9">
        <f t="shared" si="2"/>
        <v>189.38865836791149</v>
      </c>
      <c r="AW92" s="31">
        <f t="shared" si="3"/>
        <v>4</v>
      </c>
      <c r="AX92" s="9">
        <f t="shared" si="4"/>
        <v>194.66666666666666</v>
      </c>
      <c r="AY92" s="8" t="str">
        <f t="shared" si="5"/>
        <v/>
      </c>
      <c r="AZ92" s="8"/>
      <c r="BA92" s="6" t="e">
        <f t="shared" si="6"/>
        <v>#REF!</v>
      </c>
      <c r="BB92" s="6" t="e">
        <f t="shared" ca="1" si="7"/>
        <v>#NAME?</v>
      </c>
      <c r="BC92" s="6" t="e">
        <f t="shared" si="8"/>
        <v>#REF!</v>
      </c>
      <c r="BE92" s="9" t="e">
        <f t="shared" ca="1" si="9"/>
        <v>#NAME?</v>
      </c>
    </row>
    <row r="93" spans="1:57" ht="15.75" customHeight="1" x14ac:dyDescent="0.25">
      <c r="A93" s="6" t="s">
        <v>1622</v>
      </c>
      <c r="B93" s="6" t="s">
        <v>3270</v>
      </c>
      <c r="C93" s="6">
        <v>1</v>
      </c>
      <c r="D93" s="6">
        <v>15</v>
      </c>
      <c r="E93" s="6">
        <v>1077</v>
      </c>
      <c r="F93" s="6">
        <v>23097</v>
      </c>
      <c r="G93" s="6">
        <v>5.6000000000000001E-2</v>
      </c>
      <c r="H93" s="6">
        <v>0.37469999999999998</v>
      </c>
      <c r="I93" s="6">
        <v>0.215</v>
      </c>
      <c r="J93" s="6">
        <v>3</v>
      </c>
      <c r="K93" s="6">
        <v>23</v>
      </c>
      <c r="L93" s="6">
        <v>1121</v>
      </c>
      <c r="M93" s="6">
        <v>24411</v>
      </c>
      <c r="N93" s="6">
        <v>8.5800000000000001E-2</v>
      </c>
      <c r="O93" s="6">
        <v>0.39</v>
      </c>
      <c r="P93" s="6">
        <v>0.2273</v>
      </c>
      <c r="Q93" s="6">
        <v>29</v>
      </c>
      <c r="R93" s="6">
        <v>159</v>
      </c>
      <c r="S93" s="6">
        <v>2795</v>
      </c>
      <c r="T93" s="6">
        <v>103540</v>
      </c>
      <c r="U93" s="6">
        <v>0.59330000000000005</v>
      </c>
      <c r="V93" s="6">
        <v>0.97250000000000003</v>
      </c>
      <c r="W93" s="6">
        <v>0.96399999999999997</v>
      </c>
      <c r="AL93" s="6">
        <v>1</v>
      </c>
      <c r="AM93" s="6">
        <v>88</v>
      </c>
      <c r="AN93" s="6">
        <v>2476</v>
      </c>
      <c r="AO93" s="6">
        <v>90166</v>
      </c>
      <c r="AP93" s="6">
        <v>0.32840000000000003</v>
      </c>
      <c r="AQ93" s="6">
        <v>0.86150000000000004</v>
      </c>
      <c r="AR93" s="6">
        <v>0.83950000000000002</v>
      </c>
      <c r="AT93" s="9">
        <f t="shared" si="0"/>
        <v>1539.8</v>
      </c>
      <c r="AU93" s="8">
        <f t="shared" si="1"/>
        <v>1061.3478260869565</v>
      </c>
      <c r="AV93" s="9">
        <f t="shared" si="2"/>
        <v>651.19496855345915</v>
      </c>
      <c r="AW93" s="31" t="str">
        <f t="shared" si="3"/>
        <v/>
      </c>
      <c r="AX93" s="9" t="str">
        <f t="shared" si="4"/>
        <v/>
      </c>
      <c r="AY93" s="8">
        <f t="shared" si="5"/>
        <v>1024.6136363636363</v>
      </c>
      <c r="AZ93" s="8"/>
      <c r="BA93" s="6" t="e">
        <f t="shared" si="6"/>
        <v>#REF!</v>
      </c>
      <c r="BB93" s="6" t="e">
        <f t="shared" ca="1" si="7"/>
        <v>#NAME?</v>
      </c>
      <c r="BC93" s="6" t="e">
        <f t="shared" si="8"/>
        <v>#REF!</v>
      </c>
      <c r="BE93" s="9" t="e">
        <f t="shared" ca="1" si="9"/>
        <v>#NAME?</v>
      </c>
    </row>
    <row r="94" spans="1:57" ht="15.75" customHeight="1" x14ac:dyDescent="0.25">
      <c r="A94" s="6" t="s">
        <v>1517</v>
      </c>
      <c r="B94" s="6" t="s">
        <v>3270</v>
      </c>
      <c r="C94" s="6">
        <v>8</v>
      </c>
      <c r="D94" s="6">
        <v>24</v>
      </c>
      <c r="E94" s="6">
        <v>382</v>
      </c>
      <c r="F94" s="6">
        <v>10609</v>
      </c>
      <c r="G94" s="6">
        <v>8.9999999999999993E-3</v>
      </c>
      <c r="H94" s="6">
        <v>0.1119</v>
      </c>
      <c r="I94" s="6">
        <v>1.9800000000000002E-2</v>
      </c>
      <c r="J94" s="6">
        <v>1</v>
      </c>
      <c r="K94" s="6">
        <v>9</v>
      </c>
      <c r="L94" s="6">
        <v>703</v>
      </c>
      <c r="M94" s="6">
        <v>25580</v>
      </c>
      <c r="N94" s="6">
        <v>3.3999999999999998E-3</v>
      </c>
      <c r="O94" s="6">
        <v>0.2059</v>
      </c>
      <c r="P94" s="6">
        <v>4.7800000000000002E-2</v>
      </c>
      <c r="Q94" s="6">
        <v>169</v>
      </c>
      <c r="R94" s="6">
        <v>973</v>
      </c>
      <c r="S94" s="6">
        <v>3190</v>
      </c>
      <c r="T94" s="6">
        <v>376054</v>
      </c>
      <c r="U94" s="6">
        <v>0.3669</v>
      </c>
      <c r="V94" s="6">
        <v>0.93440000000000001</v>
      </c>
      <c r="W94" s="6">
        <v>0.70279999999999998</v>
      </c>
      <c r="AE94" s="6">
        <v>5</v>
      </c>
      <c r="AF94" s="6">
        <v>21</v>
      </c>
      <c r="AG94" s="6">
        <v>824</v>
      </c>
      <c r="AH94" s="6">
        <v>35006</v>
      </c>
      <c r="AI94" s="6">
        <v>7.9000000000000008E-3</v>
      </c>
      <c r="AJ94" s="6">
        <v>0.2414</v>
      </c>
      <c r="AK94" s="6">
        <v>6.54E-2</v>
      </c>
      <c r="AT94" s="9">
        <f t="shared" si="0"/>
        <v>442.04166666666669</v>
      </c>
      <c r="AU94" s="8">
        <f t="shared" si="1"/>
        <v>2842.2222222222222</v>
      </c>
      <c r="AV94" s="9">
        <f t="shared" si="2"/>
        <v>386.48920863309354</v>
      </c>
      <c r="AW94" s="31" t="str">
        <f t="shared" si="3"/>
        <v/>
      </c>
      <c r="AX94" s="9">
        <f t="shared" si="4"/>
        <v>1666.952380952381</v>
      </c>
      <c r="AY94" s="8" t="str">
        <f t="shared" si="5"/>
        <v/>
      </c>
      <c r="AZ94" s="8"/>
      <c r="BA94" s="6" t="e">
        <f t="shared" si="6"/>
        <v>#REF!</v>
      </c>
      <c r="BB94" s="6" t="e">
        <f t="shared" ca="1" si="7"/>
        <v>#NAME?</v>
      </c>
      <c r="BC94" s="6" t="e">
        <f t="shared" si="8"/>
        <v>#REF!</v>
      </c>
      <c r="BE94" s="9" t="e">
        <f t="shared" ca="1" si="9"/>
        <v>#NAME?</v>
      </c>
    </row>
    <row r="95" spans="1:57" ht="15.75" customHeight="1" x14ac:dyDescent="0.25">
      <c r="A95" s="6" t="s">
        <v>1541</v>
      </c>
      <c r="B95" s="6" t="s">
        <v>3270</v>
      </c>
      <c r="C95" s="6">
        <v>4</v>
      </c>
      <c r="D95" s="6">
        <v>9</v>
      </c>
      <c r="E95" s="6">
        <v>39</v>
      </c>
      <c r="F95" s="6">
        <v>1570</v>
      </c>
      <c r="G95" s="6">
        <v>1.6500000000000001E-2</v>
      </c>
      <c r="H95" s="6">
        <v>4.9700000000000001E-2</v>
      </c>
      <c r="I95" s="6">
        <v>9.1000000000000004E-3</v>
      </c>
      <c r="J95" s="6">
        <v>1</v>
      </c>
      <c r="K95" s="6">
        <v>9</v>
      </c>
      <c r="L95" s="6">
        <v>95</v>
      </c>
      <c r="M95" s="6">
        <v>3119</v>
      </c>
      <c r="N95" s="6">
        <v>1.6500000000000001E-2</v>
      </c>
      <c r="O95" s="6">
        <v>0.1212</v>
      </c>
      <c r="P95" s="6">
        <v>1.7999999999999999E-2</v>
      </c>
      <c r="Q95" s="6">
        <v>40</v>
      </c>
      <c r="R95" s="6">
        <v>274</v>
      </c>
      <c r="S95" s="6">
        <v>728</v>
      </c>
      <c r="T95" s="6">
        <v>108180</v>
      </c>
      <c r="U95" s="6">
        <v>0.50370000000000004</v>
      </c>
      <c r="V95" s="6">
        <v>0.92859999999999998</v>
      </c>
      <c r="W95" s="6">
        <v>0.626</v>
      </c>
      <c r="X95" s="6">
        <v>1</v>
      </c>
      <c r="Y95" s="6">
        <v>6</v>
      </c>
      <c r="Z95" s="6">
        <v>33</v>
      </c>
      <c r="AA95" s="6">
        <v>923</v>
      </c>
      <c r="AB95" s="6">
        <v>1.0999999999999999E-2</v>
      </c>
      <c r="AC95" s="6">
        <v>4.2099999999999999E-2</v>
      </c>
      <c r="AD95" s="6">
        <v>5.3E-3</v>
      </c>
      <c r="AE95" s="6">
        <v>1</v>
      </c>
      <c r="AF95" s="6">
        <v>3</v>
      </c>
      <c r="AG95" s="6">
        <v>2</v>
      </c>
      <c r="AH95" s="6">
        <v>4</v>
      </c>
      <c r="AI95" s="6">
        <v>5.4999999999999997E-3</v>
      </c>
      <c r="AJ95" s="6">
        <v>2.5999999999999999E-3</v>
      </c>
      <c r="AK95" s="6">
        <v>0</v>
      </c>
      <c r="AT95" s="9">
        <f t="shared" si="0"/>
        <v>174.44444444444446</v>
      </c>
      <c r="AU95" s="8">
        <f t="shared" si="1"/>
        <v>346.55555555555554</v>
      </c>
      <c r="AV95" s="9">
        <f t="shared" si="2"/>
        <v>394.81751824817519</v>
      </c>
      <c r="AW95" s="31">
        <f t="shared" si="3"/>
        <v>153.83333333333334</v>
      </c>
      <c r="AX95" s="9">
        <f t="shared" si="4"/>
        <v>1.3333333333333333</v>
      </c>
      <c r="AY95" s="8" t="str">
        <f t="shared" si="5"/>
        <v/>
      </c>
      <c r="AZ95" s="8"/>
      <c r="BA95" s="6" t="e">
        <f t="shared" si="6"/>
        <v>#REF!</v>
      </c>
      <c r="BB95" s="6" t="e">
        <f t="shared" ca="1" si="7"/>
        <v>#NAME?</v>
      </c>
      <c r="BC95" s="6" t="e">
        <f t="shared" si="8"/>
        <v>#REF!</v>
      </c>
      <c r="BE95" s="9" t="e">
        <f t="shared" ca="1" si="9"/>
        <v>#NAME?</v>
      </c>
    </row>
    <row r="96" spans="1:57" ht="15.75" customHeight="1" x14ac:dyDescent="0.25">
      <c r="A96" s="6" t="s">
        <v>1754</v>
      </c>
      <c r="B96" s="6" t="s">
        <v>3270</v>
      </c>
      <c r="C96" s="6">
        <v>8</v>
      </c>
      <c r="D96" s="6">
        <v>23</v>
      </c>
      <c r="E96" s="6">
        <v>864</v>
      </c>
      <c r="F96" s="6">
        <v>38040</v>
      </c>
      <c r="G96" s="6">
        <v>2.4E-2</v>
      </c>
      <c r="H96" s="6">
        <v>0.21410000000000001</v>
      </c>
      <c r="I96" s="6">
        <v>7.2900000000000006E-2</v>
      </c>
      <c r="J96" s="6">
        <v>5</v>
      </c>
      <c r="K96" s="6">
        <v>58</v>
      </c>
      <c r="L96" s="6">
        <v>1210</v>
      </c>
      <c r="M96" s="6">
        <v>58770</v>
      </c>
      <c r="N96" s="6">
        <v>6.0499999999999998E-2</v>
      </c>
      <c r="O96" s="6">
        <v>0.29980000000000001</v>
      </c>
      <c r="P96" s="6">
        <v>0.11260000000000001</v>
      </c>
      <c r="Q96" s="6">
        <v>95</v>
      </c>
      <c r="R96" s="6">
        <v>726</v>
      </c>
      <c r="S96" s="6">
        <v>3929</v>
      </c>
      <c r="T96" s="6">
        <v>450909</v>
      </c>
      <c r="U96" s="6">
        <v>0.75700000000000001</v>
      </c>
      <c r="V96" s="6">
        <v>0.97350000000000003</v>
      </c>
      <c r="W96" s="6">
        <v>0.86419999999999997</v>
      </c>
      <c r="AE96" s="6">
        <v>10</v>
      </c>
      <c r="AF96" s="6">
        <v>94</v>
      </c>
      <c r="AG96" s="6">
        <v>1045</v>
      </c>
      <c r="AH96" s="6">
        <v>58949</v>
      </c>
      <c r="AI96" s="6">
        <v>9.8000000000000004E-2</v>
      </c>
      <c r="AJ96" s="6">
        <v>0.25890000000000002</v>
      </c>
      <c r="AK96" s="6">
        <v>0.113</v>
      </c>
      <c r="AL96" s="6">
        <v>7</v>
      </c>
      <c r="AM96" s="6">
        <v>269</v>
      </c>
      <c r="AN96" s="6">
        <v>3133</v>
      </c>
      <c r="AO96" s="6">
        <v>280653</v>
      </c>
      <c r="AP96" s="6">
        <v>0.28050000000000003</v>
      </c>
      <c r="AQ96" s="6">
        <v>0.77629999999999999</v>
      </c>
      <c r="AR96" s="6">
        <v>0.53790000000000004</v>
      </c>
      <c r="AT96" s="9">
        <f t="shared" si="0"/>
        <v>1653.9130434782608</v>
      </c>
      <c r="AU96" s="8">
        <f t="shared" si="1"/>
        <v>1013.2758620689655</v>
      </c>
      <c r="AV96" s="9">
        <f t="shared" si="2"/>
        <v>621.08677685950408</v>
      </c>
      <c r="AW96" s="31" t="str">
        <f t="shared" si="3"/>
        <v/>
      </c>
      <c r="AX96" s="9">
        <f t="shared" si="4"/>
        <v>627.11702127659578</v>
      </c>
      <c r="AY96" s="8">
        <f t="shared" si="5"/>
        <v>1043.3197026022306</v>
      </c>
      <c r="AZ96" s="8"/>
      <c r="BA96" s="6" t="e">
        <f t="shared" si="6"/>
        <v>#REF!</v>
      </c>
      <c r="BB96" s="6" t="e">
        <f t="shared" ca="1" si="7"/>
        <v>#NAME?</v>
      </c>
      <c r="BC96" s="6" t="e">
        <f t="shared" si="8"/>
        <v>#REF!</v>
      </c>
      <c r="BE96" s="9" t="e">
        <f t="shared" ca="1" si="9"/>
        <v>#NAME?</v>
      </c>
    </row>
    <row r="97" spans="1:57" ht="15.75" customHeight="1" x14ac:dyDescent="0.25">
      <c r="A97" s="6" t="s">
        <v>1617</v>
      </c>
      <c r="B97" s="6" t="s">
        <v>3270</v>
      </c>
      <c r="C97" s="6">
        <v>4</v>
      </c>
      <c r="D97" s="6">
        <v>9</v>
      </c>
      <c r="E97" s="6">
        <v>78</v>
      </c>
      <c r="F97" s="6">
        <v>3740</v>
      </c>
      <c r="G97" s="6">
        <v>1.9099999999999999E-2</v>
      </c>
      <c r="H97" s="6">
        <v>0.1162</v>
      </c>
      <c r="I97" s="6">
        <v>4.6899999999999997E-2</v>
      </c>
      <c r="Q97" s="6">
        <v>53</v>
      </c>
      <c r="R97" s="6">
        <v>315</v>
      </c>
      <c r="S97" s="6">
        <v>636</v>
      </c>
      <c r="T97" s="6">
        <v>72139</v>
      </c>
      <c r="U97" s="6">
        <v>0.67020000000000002</v>
      </c>
      <c r="V97" s="6">
        <v>0.94779999999999998</v>
      </c>
      <c r="W97" s="6">
        <v>0.90369999999999995</v>
      </c>
      <c r="X97" s="6">
        <v>6</v>
      </c>
      <c r="Y97" s="6">
        <v>26</v>
      </c>
      <c r="Z97" s="6">
        <v>119</v>
      </c>
      <c r="AA97" s="6">
        <v>5440</v>
      </c>
      <c r="AB97" s="6">
        <v>5.5300000000000002E-2</v>
      </c>
      <c r="AC97" s="6">
        <v>0.17730000000000001</v>
      </c>
      <c r="AD97" s="6">
        <v>6.8099999999999994E-2</v>
      </c>
      <c r="AE97" s="6">
        <v>2</v>
      </c>
      <c r="AF97" s="6">
        <v>18</v>
      </c>
      <c r="AG97" s="6">
        <v>67</v>
      </c>
      <c r="AH97" s="6">
        <v>4351</v>
      </c>
      <c r="AI97" s="6">
        <v>3.8300000000000001E-2</v>
      </c>
      <c r="AJ97" s="6">
        <v>9.9900000000000003E-2</v>
      </c>
      <c r="AK97" s="6">
        <v>5.45E-2</v>
      </c>
      <c r="AL97" s="6">
        <v>1</v>
      </c>
      <c r="AM97" s="6">
        <v>85</v>
      </c>
      <c r="AN97" s="6">
        <v>307</v>
      </c>
      <c r="AO97" s="6">
        <v>25646</v>
      </c>
      <c r="AP97" s="6">
        <v>0.18090000000000001</v>
      </c>
      <c r="AQ97" s="6">
        <v>0.45750000000000002</v>
      </c>
      <c r="AR97" s="6">
        <v>0.32129999999999997</v>
      </c>
      <c r="AT97" s="9">
        <f t="shared" si="0"/>
        <v>415.55555555555554</v>
      </c>
      <c r="AU97" s="8" t="str">
        <f t="shared" si="1"/>
        <v/>
      </c>
      <c r="AV97" s="9">
        <f t="shared" si="2"/>
        <v>229.01269841269843</v>
      </c>
      <c r="AW97" s="31">
        <f t="shared" si="3"/>
        <v>209.23076923076923</v>
      </c>
      <c r="AX97" s="9">
        <f t="shared" si="4"/>
        <v>241.72222222222223</v>
      </c>
      <c r="AY97" s="8">
        <f t="shared" si="5"/>
        <v>301.7176470588235</v>
      </c>
      <c r="AZ97" s="8"/>
      <c r="BA97" s="6" t="e">
        <f t="shared" si="6"/>
        <v>#REF!</v>
      </c>
      <c r="BB97" s="6" t="e">
        <f t="shared" ca="1" si="7"/>
        <v>#NAME?</v>
      </c>
      <c r="BC97" s="6" t="e">
        <f t="shared" si="8"/>
        <v>#REF!</v>
      </c>
      <c r="BE97" s="9" t="e">
        <f t="shared" ca="1" si="9"/>
        <v>#NAME?</v>
      </c>
    </row>
    <row r="98" spans="1:57" ht="15.75" customHeight="1" x14ac:dyDescent="0.25">
      <c r="A98" s="6" t="s">
        <v>1771</v>
      </c>
      <c r="B98" s="6" t="s">
        <v>3270</v>
      </c>
      <c r="C98" s="6">
        <v>7</v>
      </c>
      <c r="D98" s="6">
        <v>53</v>
      </c>
      <c r="E98" s="6">
        <v>3330</v>
      </c>
      <c r="F98" s="6">
        <v>104324</v>
      </c>
      <c r="G98" s="6">
        <v>3.1300000000000001E-2</v>
      </c>
      <c r="H98" s="6">
        <v>0.43940000000000001</v>
      </c>
      <c r="I98" s="6">
        <v>0.33339999999999997</v>
      </c>
      <c r="J98" s="6">
        <v>8</v>
      </c>
      <c r="K98" s="6">
        <v>41</v>
      </c>
      <c r="L98" s="6">
        <v>3693</v>
      </c>
      <c r="M98" s="6">
        <v>113241</v>
      </c>
      <c r="N98" s="6">
        <v>2.4199999999999999E-2</v>
      </c>
      <c r="O98" s="6">
        <v>0.48730000000000001</v>
      </c>
      <c r="P98" s="6">
        <v>0.3619</v>
      </c>
      <c r="Q98" s="6">
        <v>97</v>
      </c>
      <c r="R98" s="6">
        <v>480</v>
      </c>
      <c r="S98" s="6">
        <v>6940</v>
      </c>
      <c r="T98" s="6">
        <v>262048</v>
      </c>
      <c r="U98" s="6">
        <v>0.28320000000000001</v>
      </c>
      <c r="V98" s="6">
        <v>0.91569999999999996</v>
      </c>
      <c r="W98" s="6">
        <v>0.83740000000000003</v>
      </c>
      <c r="AE98" s="6">
        <v>3</v>
      </c>
      <c r="AF98" s="6">
        <v>11</v>
      </c>
      <c r="AG98" s="6">
        <v>555</v>
      </c>
      <c r="AH98" s="6">
        <v>12854</v>
      </c>
      <c r="AI98" s="6">
        <v>6.4999999999999997E-3</v>
      </c>
      <c r="AJ98" s="6">
        <v>7.3200000000000001E-2</v>
      </c>
      <c r="AK98" s="6">
        <v>4.1099999999999998E-2</v>
      </c>
      <c r="AL98" s="6">
        <v>4</v>
      </c>
      <c r="AM98" s="6">
        <v>134</v>
      </c>
      <c r="AN98" s="6">
        <v>5669</v>
      </c>
      <c r="AO98" s="6">
        <v>191947</v>
      </c>
      <c r="AP98" s="6">
        <v>7.9100000000000004E-2</v>
      </c>
      <c r="AQ98" s="6">
        <v>0.748</v>
      </c>
      <c r="AR98" s="6">
        <v>0.61339999999999995</v>
      </c>
      <c r="AT98" s="9">
        <f t="shared" si="0"/>
        <v>1968.3773584905659</v>
      </c>
      <c r="AU98" s="8">
        <f t="shared" si="1"/>
        <v>2761.9756097560976</v>
      </c>
      <c r="AV98" s="9">
        <f t="shared" si="2"/>
        <v>545.93333333333328</v>
      </c>
      <c r="AW98" s="31" t="str">
        <f t="shared" si="3"/>
        <v/>
      </c>
      <c r="AX98" s="9">
        <f t="shared" si="4"/>
        <v>1168.5454545454545</v>
      </c>
      <c r="AY98" s="8">
        <f t="shared" si="5"/>
        <v>1432.4402985074628</v>
      </c>
      <c r="AZ98" s="8"/>
      <c r="BA98" s="6" t="e">
        <f t="shared" si="6"/>
        <v>#REF!</v>
      </c>
      <c r="BB98" s="6" t="e">
        <f t="shared" ca="1" si="7"/>
        <v>#NAME?</v>
      </c>
      <c r="BC98" s="6" t="e">
        <f t="shared" si="8"/>
        <v>#REF!</v>
      </c>
      <c r="BE98" s="9" t="e">
        <f t="shared" ca="1" si="9"/>
        <v>#NAME?</v>
      </c>
    </row>
    <row r="99" spans="1:57" ht="15.75" customHeight="1" x14ac:dyDescent="0.25">
      <c r="A99" s="6" t="s">
        <v>1524</v>
      </c>
      <c r="B99" s="6" t="s">
        <v>3270</v>
      </c>
      <c r="C99" s="6">
        <v>4</v>
      </c>
      <c r="D99" s="6">
        <v>15</v>
      </c>
      <c r="E99" s="6">
        <v>3</v>
      </c>
      <c r="F99" s="6">
        <v>71</v>
      </c>
      <c r="G99" s="6">
        <v>1.0699999999999999E-2</v>
      </c>
      <c r="H99" s="6">
        <v>1.6999999999999999E-3</v>
      </c>
      <c r="I99" s="6">
        <v>2.9999999999999997E-4</v>
      </c>
      <c r="Q99" s="6">
        <v>122</v>
      </c>
      <c r="R99" s="6">
        <v>759</v>
      </c>
      <c r="S99" s="6">
        <v>1665</v>
      </c>
      <c r="T99" s="6">
        <v>212415</v>
      </c>
      <c r="U99" s="6">
        <v>0.54059999999999997</v>
      </c>
      <c r="V99" s="6">
        <v>0.9204</v>
      </c>
      <c r="W99" s="6">
        <v>0.89090000000000003</v>
      </c>
      <c r="X99" s="6">
        <v>1</v>
      </c>
      <c r="Y99" s="6">
        <v>34</v>
      </c>
      <c r="Z99" s="6">
        <v>6</v>
      </c>
      <c r="AA99" s="6">
        <v>54</v>
      </c>
      <c r="AB99" s="6">
        <v>2.4199999999999999E-2</v>
      </c>
      <c r="AC99" s="6">
        <v>3.3E-3</v>
      </c>
      <c r="AD99" s="6">
        <v>2.0000000000000001E-4</v>
      </c>
      <c r="AE99" s="6">
        <v>1</v>
      </c>
      <c r="AF99" s="6">
        <v>18</v>
      </c>
      <c r="AG99" s="6">
        <v>2</v>
      </c>
      <c r="AH99" s="6">
        <v>26</v>
      </c>
      <c r="AI99" s="6">
        <v>1.2800000000000001E-2</v>
      </c>
      <c r="AJ99" s="6">
        <v>1.1000000000000001E-3</v>
      </c>
      <c r="AK99" s="6">
        <v>1E-4</v>
      </c>
      <c r="AT99" s="9">
        <f t="shared" si="0"/>
        <v>4.7333333333333334</v>
      </c>
      <c r="AU99" s="8" t="str">
        <f t="shared" si="1"/>
        <v/>
      </c>
      <c r="AV99" s="9">
        <f t="shared" si="2"/>
        <v>279.86166007905138</v>
      </c>
      <c r="AW99" s="31">
        <f t="shared" si="3"/>
        <v>1.588235294117647</v>
      </c>
      <c r="AX99" s="9">
        <f t="shared" si="4"/>
        <v>1.4444444444444444</v>
      </c>
      <c r="AY99" s="8" t="str">
        <f t="shared" si="5"/>
        <v/>
      </c>
      <c r="AZ99" s="8"/>
      <c r="BA99" s="6" t="e">
        <f t="shared" si="6"/>
        <v>#REF!</v>
      </c>
      <c r="BB99" s="6" t="e">
        <f t="shared" ca="1" si="7"/>
        <v>#NAME?</v>
      </c>
      <c r="BC99" s="6" t="e">
        <f t="shared" si="8"/>
        <v>#REF!</v>
      </c>
      <c r="BE99" s="9" t="e">
        <f t="shared" ca="1" si="9"/>
        <v>#NAME?</v>
      </c>
    </row>
    <row r="100" spans="1:57" ht="15.75" customHeight="1" x14ac:dyDescent="0.25">
      <c r="A100" s="6" t="s">
        <v>1776</v>
      </c>
      <c r="B100" s="6" t="s">
        <v>3270</v>
      </c>
      <c r="C100" s="6">
        <v>7</v>
      </c>
      <c r="D100" s="6">
        <v>20</v>
      </c>
      <c r="E100" s="6">
        <v>1</v>
      </c>
      <c r="F100" s="6">
        <v>74</v>
      </c>
      <c r="G100" s="6">
        <v>2.4899999999999999E-2</v>
      </c>
      <c r="H100" s="6">
        <v>2.0999999999999999E-3</v>
      </c>
      <c r="I100" s="6">
        <v>1E-3</v>
      </c>
      <c r="Q100" s="6">
        <v>45</v>
      </c>
      <c r="R100" s="6">
        <v>273</v>
      </c>
      <c r="S100" s="6">
        <v>400</v>
      </c>
      <c r="T100" s="6">
        <v>65474</v>
      </c>
      <c r="U100" s="6">
        <v>0.33960000000000001</v>
      </c>
      <c r="V100" s="6">
        <v>0.85840000000000005</v>
      </c>
      <c r="W100" s="6">
        <v>0.91200000000000003</v>
      </c>
      <c r="AE100" s="6">
        <v>2</v>
      </c>
      <c r="AF100" s="6">
        <v>7</v>
      </c>
      <c r="AG100" s="6">
        <v>0</v>
      </c>
      <c r="AH100" s="6">
        <v>0</v>
      </c>
      <c r="AI100" s="6">
        <v>8.6999999999999994E-3</v>
      </c>
      <c r="AJ100" s="6">
        <v>0</v>
      </c>
      <c r="AK100" s="6">
        <v>0</v>
      </c>
      <c r="AT100" s="9">
        <f t="shared" si="0"/>
        <v>3.7</v>
      </c>
      <c r="AU100" s="8" t="str">
        <f t="shared" si="1"/>
        <v/>
      </c>
      <c r="AV100" s="9">
        <f t="shared" si="2"/>
        <v>239.83150183150184</v>
      </c>
      <c r="AW100" s="31" t="str">
        <f t="shared" si="3"/>
        <v/>
      </c>
      <c r="AX100" s="9">
        <f t="shared" si="4"/>
        <v>0</v>
      </c>
      <c r="AY100" s="8" t="str">
        <f t="shared" si="5"/>
        <v/>
      </c>
      <c r="AZ100" s="8"/>
      <c r="BA100" s="6" t="e">
        <f t="shared" si="6"/>
        <v>#REF!</v>
      </c>
      <c r="BB100" s="6" t="e">
        <f t="shared" ca="1" si="7"/>
        <v>#NAME?</v>
      </c>
      <c r="BC100" s="6" t="e">
        <f t="shared" si="8"/>
        <v>#REF!</v>
      </c>
      <c r="BE100" s="9" t="e">
        <f t="shared" ca="1" si="9"/>
        <v>#NAME?</v>
      </c>
    </row>
    <row r="101" spans="1:57" ht="15.75" customHeight="1" x14ac:dyDescent="0.25">
      <c r="A101" s="6" t="s">
        <v>1639</v>
      </c>
      <c r="B101" s="6" t="s">
        <v>3270</v>
      </c>
      <c r="C101" s="6">
        <v>3</v>
      </c>
      <c r="D101" s="6">
        <v>10</v>
      </c>
      <c r="E101" s="6">
        <v>683</v>
      </c>
      <c r="F101" s="6">
        <v>17506</v>
      </c>
      <c r="G101" s="6">
        <v>2.06E-2</v>
      </c>
      <c r="H101" s="6">
        <v>0.2462</v>
      </c>
      <c r="I101" s="6">
        <v>7.7799999999999994E-2</v>
      </c>
      <c r="J101" s="6">
        <v>3</v>
      </c>
      <c r="K101" s="6">
        <v>18</v>
      </c>
      <c r="L101" s="6">
        <v>953</v>
      </c>
      <c r="M101" s="6">
        <v>26976</v>
      </c>
      <c r="N101" s="6">
        <v>3.7100000000000001E-2</v>
      </c>
      <c r="O101" s="6">
        <v>0.34350000000000003</v>
      </c>
      <c r="P101" s="6">
        <v>0.12</v>
      </c>
      <c r="Q101" s="6">
        <v>61</v>
      </c>
      <c r="R101" s="6">
        <v>351</v>
      </c>
      <c r="S101" s="6">
        <v>2725</v>
      </c>
      <c r="T101" s="6">
        <v>213507</v>
      </c>
      <c r="U101" s="6">
        <v>0.72370000000000001</v>
      </c>
      <c r="V101" s="6">
        <v>0.98229999999999995</v>
      </c>
      <c r="W101" s="6">
        <v>0.94940000000000002</v>
      </c>
      <c r="AE101" s="6">
        <v>2</v>
      </c>
      <c r="AF101" s="6">
        <v>5</v>
      </c>
      <c r="AG101" s="6">
        <v>399</v>
      </c>
      <c r="AH101" s="6">
        <v>9163</v>
      </c>
      <c r="AI101" s="6">
        <v>1.03E-2</v>
      </c>
      <c r="AJ101" s="6">
        <v>0.14380000000000001</v>
      </c>
      <c r="AK101" s="6">
        <v>4.07E-2</v>
      </c>
      <c r="AT101" s="9">
        <f t="shared" si="0"/>
        <v>1750.6</v>
      </c>
      <c r="AU101" s="8">
        <f t="shared" si="1"/>
        <v>1498.6666666666667</v>
      </c>
      <c r="AV101" s="9">
        <f t="shared" si="2"/>
        <v>608.28205128205127</v>
      </c>
      <c r="AW101" s="31" t="str">
        <f t="shared" si="3"/>
        <v/>
      </c>
      <c r="AX101" s="9">
        <f t="shared" si="4"/>
        <v>1832.6</v>
      </c>
      <c r="AY101" s="8" t="str">
        <f t="shared" si="5"/>
        <v/>
      </c>
      <c r="AZ101" s="8"/>
      <c r="BA101" s="6" t="e">
        <f t="shared" si="6"/>
        <v>#REF!</v>
      </c>
      <c r="BB101" s="6" t="e">
        <f t="shared" ca="1" si="7"/>
        <v>#NAME?</v>
      </c>
      <c r="BC101" s="6" t="e">
        <f t="shared" si="8"/>
        <v>#REF!</v>
      </c>
      <c r="BE101" s="9" t="e">
        <f t="shared" ca="1" si="9"/>
        <v>#NAME?</v>
      </c>
    </row>
    <row r="102" spans="1:57" ht="15.75" customHeight="1" x14ac:dyDescent="0.25">
      <c r="A102" s="6" t="s">
        <v>1576</v>
      </c>
      <c r="B102" s="6" t="s">
        <v>3270</v>
      </c>
      <c r="C102" s="6">
        <v>13</v>
      </c>
      <c r="D102" s="6">
        <v>69</v>
      </c>
      <c r="E102" s="6">
        <v>1000</v>
      </c>
      <c r="F102" s="6">
        <v>32035</v>
      </c>
      <c r="G102" s="6">
        <v>4.8899999999999999E-2</v>
      </c>
      <c r="H102" s="6">
        <v>0.16800000000000001</v>
      </c>
      <c r="I102" s="6">
        <v>8.8800000000000004E-2</v>
      </c>
      <c r="J102" s="6">
        <v>2</v>
      </c>
      <c r="K102" s="6">
        <v>34</v>
      </c>
      <c r="L102" s="6">
        <v>610</v>
      </c>
      <c r="M102" s="6">
        <v>18366</v>
      </c>
      <c r="N102" s="6">
        <v>2.41E-2</v>
      </c>
      <c r="O102" s="6">
        <v>0.10249999999999999</v>
      </c>
      <c r="P102" s="6">
        <v>5.0900000000000001E-2</v>
      </c>
      <c r="Q102" s="6">
        <v>116</v>
      </c>
      <c r="R102" s="6">
        <v>908</v>
      </c>
      <c r="S102" s="6">
        <v>5828</v>
      </c>
      <c r="T102" s="6">
        <v>346223</v>
      </c>
      <c r="U102" s="6">
        <v>0.64349999999999996</v>
      </c>
      <c r="V102" s="6">
        <v>0.97899999999999998</v>
      </c>
      <c r="W102" s="6">
        <v>0.95940000000000003</v>
      </c>
      <c r="AE102" s="6">
        <v>8</v>
      </c>
      <c r="AF102" s="6">
        <v>31</v>
      </c>
      <c r="AG102" s="6">
        <v>706</v>
      </c>
      <c r="AH102" s="6">
        <v>18473</v>
      </c>
      <c r="AI102" s="6">
        <v>2.1999999999999999E-2</v>
      </c>
      <c r="AJ102" s="6">
        <v>0.1186</v>
      </c>
      <c r="AK102" s="6">
        <v>5.1200000000000002E-2</v>
      </c>
      <c r="AL102" s="6">
        <v>1</v>
      </c>
      <c r="AM102" s="6">
        <v>246</v>
      </c>
      <c r="AN102" s="6">
        <v>3808</v>
      </c>
      <c r="AO102" s="6">
        <v>201857</v>
      </c>
      <c r="AP102" s="6">
        <v>0.17430000000000001</v>
      </c>
      <c r="AQ102" s="6">
        <v>0.63970000000000005</v>
      </c>
      <c r="AR102" s="6">
        <v>0.55930000000000002</v>
      </c>
      <c r="AT102" s="9">
        <f t="shared" si="0"/>
        <v>464.27536231884056</v>
      </c>
      <c r="AU102" s="8">
        <f t="shared" si="1"/>
        <v>540.17647058823525</v>
      </c>
      <c r="AV102" s="9">
        <f t="shared" si="2"/>
        <v>381.30286343612335</v>
      </c>
      <c r="AW102" s="31" t="str">
        <f t="shared" si="3"/>
        <v/>
      </c>
      <c r="AX102" s="9">
        <f t="shared" si="4"/>
        <v>595.90322580645159</v>
      </c>
      <c r="AY102" s="8">
        <f t="shared" si="5"/>
        <v>820.55691056910564</v>
      </c>
      <c r="AZ102" s="8"/>
      <c r="BA102" s="6" t="e">
        <f t="shared" si="6"/>
        <v>#REF!</v>
      </c>
      <c r="BB102" s="6" t="e">
        <f t="shared" ca="1" si="7"/>
        <v>#NAME?</v>
      </c>
      <c r="BC102" s="6" t="e">
        <f t="shared" si="8"/>
        <v>#REF!</v>
      </c>
      <c r="BE102" s="9" t="e">
        <f t="shared" ca="1" si="9"/>
        <v>#NAME?</v>
      </c>
    </row>
    <row r="103" spans="1:57" ht="15.75" customHeight="1" x14ac:dyDescent="0.25">
      <c r="A103" s="6" t="s">
        <v>1751</v>
      </c>
      <c r="B103" s="6" t="s">
        <v>3270</v>
      </c>
      <c r="C103" s="6">
        <v>24</v>
      </c>
      <c r="D103" s="6">
        <v>114</v>
      </c>
      <c r="E103" s="6">
        <v>3751</v>
      </c>
      <c r="F103" s="6">
        <v>135361</v>
      </c>
      <c r="G103" s="6">
        <v>1.6799999999999999E-2</v>
      </c>
      <c r="H103" s="6">
        <v>0.2349</v>
      </c>
      <c r="I103" s="6">
        <v>0.13339999999999999</v>
      </c>
      <c r="J103" s="6">
        <v>3</v>
      </c>
      <c r="K103" s="6">
        <v>27</v>
      </c>
      <c r="L103" s="6">
        <v>2471</v>
      </c>
      <c r="M103" s="6">
        <v>87316</v>
      </c>
      <c r="N103" s="6">
        <v>4.0000000000000001E-3</v>
      </c>
      <c r="O103" s="6">
        <v>0.15479999999999999</v>
      </c>
      <c r="P103" s="6">
        <v>8.5999999999999993E-2</v>
      </c>
      <c r="Q103" s="6">
        <v>297</v>
      </c>
      <c r="R103" s="6">
        <v>1669</v>
      </c>
      <c r="S103" s="6">
        <v>14811</v>
      </c>
      <c r="T103" s="6">
        <v>925708</v>
      </c>
      <c r="U103" s="6">
        <v>0.2455</v>
      </c>
      <c r="V103" s="6">
        <v>0.92759999999999998</v>
      </c>
      <c r="W103" s="6">
        <v>0.91210000000000002</v>
      </c>
      <c r="AE103" s="6">
        <v>21</v>
      </c>
      <c r="AF103" s="6">
        <v>53</v>
      </c>
      <c r="AG103" s="6">
        <v>1269</v>
      </c>
      <c r="AH103" s="6">
        <v>40793</v>
      </c>
      <c r="AI103" s="6">
        <v>7.7999999999999996E-3</v>
      </c>
      <c r="AJ103" s="6">
        <v>7.9500000000000001E-2</v>
      </c>
      <c r="AK103" s="6">
        <v>4.02E-2</v>
      </c>
      <c r="AT103" s="9">
        <f t="shared" si="0"/>
        <v>1187.3771929824561</v>
      </c>
      <c r="AU103" s="8">
        <f t="shared" si="1"/>
        <v>3233.9259259259261</v>
      </c>
      <c r="AV103" s="9">
        <f t="shared" si="2"/>
        <v>554.64829239065307</v>
      </c>
      <c r="AW103" s="31" t="str">
        <f t="shared" si="3"/>
        <v/>
      </c>
      <c r="AX103" s="9">
        <f t="shared" si="4"/>
        <v>769.67924528301887</v>
      </c>
      <c r="AY103" s="8" t="str">
        <f t="shared" si="5"/>
        <v/>
      </c>
      <c r="AZ103" s="8"/>
      <c r="BA103" s="6" t="e">
        <f t="shared" si="6"/>
        <v>#REF!</v>
      </c>
      <c r="BB103" s="6" t="e">
        <f t="shared" ca="1" si="7"/>
        <v>#NAME?</v>
      </c>
      <c r="BC103" s="6" t="e">
        <f t="shared" si="8"/>
        <v>#REF!</v>
      </c>
      <c r="BE103" s="9" t="e">
        <f t="shared" ca="1" si="9"/>
        <v>#NAME?</v>
      </c>
    </row>
    <row r="104" spans="1:57" ht="15.75" customHeight="1" x14ac:dyDescent="0.25">
      <c r="A104" s="6" t="s">
        <v>1761</v>
      </c>
      <c r="B104" s="6" t="s">
        <v>3270</v>
      </c>
      <c r="C104" s="6">
        <v>2</v>
      </c>
      <c r="D104" s="6">
        <v>12</v>
      </c>
      <c r="E104" s="6">
        <v>1481</v>
      </c>
      <c r="F104" s="6">
        <v>39302</v>
      </c>
      <c r="G104" s="6">
        <v>2.6599999999999999E-2</v>
      </c>
      <c r="H104" s="6">
        <v>0.43190000000000001</v>
      </c>
      <c r="I104" s="6">
        <v>0.2296</v>
      </c>
      <c r="J104" s="6">
        <v>9</v>
      </c>
      <c r="K104" s="6">
        <v>30</v>
      </c>
      <c r="L104" s="6">
        <v>2318</v>
      </c>
      <c r="M104" s="6">
        <v>69844</v>
      </c>
      <c r="N104" s="6">
        <v>6.6500000000000004E-2</v>
      </c>
      <c r="O104" s="6">
        <v>0.67600000000000005</v>
      </c>
      <c r="P104" s="6">
        <v>0.40799999999999997</v>
      </c>
      <c r="Q104" s="6">
        <v>49</v>
      </c>
      <c r="R104" s="6">
        <v>302</v>
      </c>
      <c r="S104" s="6">
        <v>3369</v>
      </c>
      <c r="T104" s="6">
        <v>147287</v>
      </c>
      <c r="U104" s="6">
        <v>0.66959999999999997</v>
      </c>
      <c r="V104" s="6">
        <v>0.98250000000000004</v>
      </c>
      <c r="W104" s="6">
        <v>0.86029999999999995</v>
      </c>
      <c r="AE104" s="6">
        <v>5</v>
      </c>
      <c r="AF104" s="6">
        <v>19</v>
      </c>
      <c r="AG104" s="6">
        <v>1906</v>
      </c>
      <c r="AH104" s="6">
        <v>58048</v>
      </c>
      <c r="AI104" s="6">
        <v>4.2099999999999999E-2</v>
      </c>
      <c r="AJ104" s="6">
        <v>0.55579999999999996</v>
      </c>
      <c r="AK104" s="6">
        <v>0.33910000000000001</v>
      </c>
      <c r="AL104" s="6">
        <v>9</v>
      </c>
      <c r="AM104" s="6">
        <v>121</v>
      </c>
      <c r="AN104" s="6">
        <v>3102</v>
      </c>
      <c r="AO104" s="6">
        <v>129160</v>
      </c>
      <c r="AP104" s="6">
        <v>0.26829999999999998</v>
      </c>
      <c r="AQ104" s="6">
        <v>0.90459999999999996</v>
      </c>
      <c r="AR104" s="6">
        <v>0.75439999999999996</v>
      </c>
      <c r="AT104" s="9">
        <f t="shared" si="0"/>
        <v>3275.1666666666665</v>
      </c>
      <c r="AU104" s="8">
        <f t="shared" si="1"/>
        <v>2328.1333333333332</v>
      </c>
      <c r="AV104" s="9">
        <f t="shared" si="2"/>
        <v>487.70529801324506</v>
      </c>
      <c r="AW104" s="31" t="str">
        <f t="shared" si="3"/>
        <v/>
      </c>
      <c r="AX104" s="9">
        <f t="shared" si="4"/>
        <v>3055.1578947368421</v>
      </c>
      <c r="AY104" s="8">
        <f t="shared" si="5"/>
        <v>1067.4380165289256</v>
      </c>
      <c r="AZ104" s="8"/>
      <c r="BA104" s="6" t="e">
        <f t="shared" si="6"/>
        <v>#REF!</v>
      </c>
      <c r="BB104" s="6" t="e">
        <f t="shared" ca="1" si="7"/>
        <v>#NAME?</v>
      </c>
      <c r="BC104" s="6" t="e">
        <f t="shared" si="8"/>
        <v>#REF!</v>
      </c>
      <c r="BE104" s="9" t="e">
        <f t="shared" ca="1" si="9"/>
        <v>#NAME?</v>
      </c>
    </row>
    <row r="105" spans="1:57" ht="15.75" customHeight="1" x14ac:dyDescent="0.25">
      <c r="A105" s="6" t="s">
        <v>1676</v>
      </c>
      <c r="B105" s="6" t="s">
        <v>3270</v>
      </c>
      <c r="C105" s="6">
        <v>2</v>
      </c>
      <c r="D105" s="6">
        <v>10</v>
      </c>
      <c r="E105" s="6">
        <v>141</v>
      </c>
      <c r="F105" s="6">
        <v>7472</v>
      </c>
      <c r="G105" s="6">
        <v>2.01E-2</v>
      </c>
      <c r="H105" s="6">
        <v>0.2296</v>
      </c>
      <c r="I105" s="6">
        <v>7.6600000000000001E-2</v>
      </c>
      <c r="J105" s="6">
        <v>2</v>
      </c>
      <c r="K105" s="6">
        <v>9</v>
      </c>
      <c r="L105" s="6">
        <v>121</v>
      </c>
      <c r="M105" s="6">
        <v>6543</v>
      </c>
      <c r="N105" s="6">
        <v>1.8100000000000002E-2</v>
      </c>
      <c r="O105" s="6">
        <v>0.1971</v>
      </c>
      <c r="P105" s="6">
        <v>6.7000000000000004E-2</v>
      </c>
      <c r="Q105" s="6">
        <v>28</v>
      </c>
      <c r="R105" s="6">
        <v>245</v>
      </c>
      <c r="S105" s="6">
        <v>590</v>
      </c>
      <c r="T105" s="6">
        <v>92274</v>
      </c>
      <c r="U105" s="6">
        <v>0.49199999999999999</v>
      </c>
      <c r="V105" s="6">
        <v>0.96089999999999998</v>
      </c>
      <c r="W105" s="6">
        <v>0.94550000000000001</v>
      </c>
      <c r="AE105" s="6">
        <v>2</v>
      </c>
      <c r="AF105" s="6">
        <v>7</v>
      </c>
      <c r="AG105" s="6">
        <v>114</v>
      </c>
      <c r="AH105" s="6">
        <v>5504</v>
      </c>
      <c r="AI105" s="6">
        <v>1.41E-2</v>
      </c>
      <c r="AJ105" s="6">
        <v>0.1857</v>
      </c>
      <c r="AK105" s="6">
        <v>5.6399999999999999E-2</v>
      </c>
      <c r="AT105" s="9">
        <f t="shared" si="0"/>
        <v>747.2</v>
      </c>
      <c r="AU105" s="8">
        <f t="shared" si="1"/>
        <v>727</v>
      </c>
      <c r="AV105" s="9">
        <f t="shared" si="2"/>
        <v>376.62857142857143</v>
      </c>
      <c r="AW105" s="31" t="str">
        <f t="shared" si="3"/>
        <v/>
      </c>
      <c r="AX105" s="9">
        <f t="shared" si="4"/>
        <v>786.28571428571433</v>
      </c>
      <c r="AY105" s="8" t="str">
        <f t="shared" si="5"/>
        <v/>
      </c>
      <c r="AZ105" s="8"/>
      <c r="BA105" s="6" t="e">
        <f t="shared" si="6"/>
        <v>#REF!</v>
      </c>
      <c r="BB105" s="6" t="e">
        <f t="shared" ca="1" si="7"/>
        <v>#NAME?</v>
      </c>
      <c r="BC105" s="6" t="e">
        <f t="shared" si="8"/>
        <v>#REF!</v>
      </c>
      <c r="BE105" s="9" t="e">
        <f t="shared" ca="1" si="9"/>
        <v>#NAME?</v>
      </c>
    </row>
    <row r="106" spans="1:57" ht="15.75" customHeight="1" x14ac:dyDescent="0.25">
      <c r="A106" s="6" t="s">
        <v>1623</v>
      </c>
      <c r="B106" s="6" t="s">
        <v>3270</v>
      </c>
      <c r="C106" s="6">
        <v>16</v>
      </c>
      <c r="D106" s="6">
        <v>96</v>
      </c>
      <c r="E106" s="6">
        <v>1322</v>
      </c>
      <c r="F106" s="6">
        <v>93851</v>
      </c>
      <c r="G106" s="6">
        <v>9.7100000000000006E-2</v>
      </c>
      <c r="H106" s="6">
        <v>0.17519999999999999</v>
      </c>
      <c r="I106" s="6">
        <v>0.1288</v>
      </c>
      <c r="J106" s="6">
        <v>2</v>
      </c>
      <c r="K106" s="6">
        <v>22</v>
      </c>
      <c r="L106" s="6">
        <v>840</v>
      </c>
      <c r="M106" s="6">
        <v>49328</v>
      </c>
      <c r="N106" s="6">
        <v>2.2200000000000001E-2</v>
      </c>
      <c r="O106" s="6">
        <v>0.1113</v>
      </c>
      <c r="P106" s="6">
        <v>6.7699999999999996E-2</v>
      </c>
      <c r="Q106" s="6">
        <v>89</v>
      </c>
      <c r="R106" s="6">
        <v>610</v>
      </c>
      <c r="S106" s="6">
        <v>7425</v>
      </c>
      <c r="T106" s="6">
        <v>712639</v>
      </c>
      <c r="U106" s="6">
        <v>0.61680000000000001</v>
      </c>
      <c r="V106" s="6">
        <v>0.98409999999999997</v>
      </c>
      <c r="W106" s="6">
        <v>0.97789999999999999</v>
      </c>
      <c r="AE106" s="6">
        <v>9</v>
      </c>
      <c r="AF106" s="6">
        <v>33</v>
      </c>
      <c r="AG106" s="6">
        <v>499</v>
      </c>
      <c r="AH106" s="6">
        <v>38115</v>
      </c>
      <c r="AI106" s="6">
        <v>3.3399999999999999E-2</v>
      </c>
      <c r="AJ106" s="6">
        <v>6.6100000000000006E-2</v>
      </c>
      <c r="AK106" s="6">
        <v>5.2299999999999999E-2</v>
      </c>
      <c r="AL106" s="6">
        <v>2</v>
      </c>
      <c r="AM106" s="6">
        <v>188</v>
      </c>
      <c r="AN106" s="6">
        <v>6295</v>
      </c>
      <c r="AO106" s="6">
        <v>448122</v>
      </c>
      <c r="AP106" s="6">
        <v>0.19009999999999999</v>
      </c>
      <c r="AQ106" s="6">
        <v>0.83430000000000004</v>
      </c>
      <c r="AR106" s="6">
        <v>0.6149</v>
      </c>
      <c r="AT106" s="9">
        <f t="shared" si="0"/>
        <v>977.61458333333337</v>
      </c>
      <c r="AU106" s="8">
        <f t="shared" si="1"/>
        <v>2242.181818181818</v>
      </c>
      <c r="AV106" s="9">
        <f t="shared" si="2"/>
        <v>1168.2606557377048</v>
      </c>
      <c r="AW106" s="31" t="str">
        <f t="shared" si="3"/>
        <v/>
      </c>
      <c r="AX106" s="9">
        <f t="shared" si="4"/>
        <v>1155</v>
      </c>
      <c r="AY106" s="8">
        <f t="shared" si="5"/>
        <v>2383.627659574468</v>
      </c>
      <c r="AZ106" s="8"/>
      <c r="BA106" s="6" t="e">
        <f t="shared" si="6"/>
        <v>#REF!</v>
      </c>
      <c r="BB106" s="6" t="e">
        <f t="shared" ca="1" si="7"/>
        <v>#NAME?</v>
      </c>
      <c r="BC106" s="6" t="e">
        <f t="shared" si="8"/>
        <v>#REF!</v>
      </c>
      <c r="BE106" s="9" t="e">
        <f t="shared" ca="1" si="9"/>
        <v>#NAME?</v>
      </c>
    </row>
    <row r="107" spans="1:57" ht="15.75" customHeight="1" x14ac:dyDescent="0.25">
      <c r="A107" s="6" t="s">
        <v>1713</v>
      </c>
      <c r="B107" s="6" t="s">
        <v>3270</v>
      </c>
      <c r="C107" s="6">
        <v>1</v>
      </c>
      <c r="D107" s="6">
        <v>4</v>
      </c>
      <c r="E107" s="6">
        <v>0</v>
      </c>
      <c r="F107" s="6">
        <v>0</v>
      </c>
      <c r="G107" s="6">
        <v>8.6999999999999994E-3</v>
      </c>
      <c r="H107" s="6">
        <v>0</v>
      </c>
      <c r="I107" s="6">
        <v>0</v>
      </c>
      <c r="J107" s="6">
        <v>1</v>
      </c>
      <c r="K107" s="6">
        <v>24</v>
      </c>
      <c r="L107" s="6">
        <v>312</v>
      </c>
      <c r="M107" s="6">
        <v>28520</v>
      </c>
      <c r="N107" s="6">
        <v>5.1900000000000002E-2</v>
      </c>
      <c r="O107" s="6">
        <v>0.29099999999999998</v>
      </c>
      <c r="P107" s="6">
        <v>0.1411</v>
      </c>
      <c r="Q107" s="6">
        <v>26</v>
      </c>
      <c r="R107" s="6">
        <v>252</v>
      </c>
      <c r="S107" s="6">
        <v>1020</v>
      </c>
      <c r="T107" s="6">
        <v>164451</v>
      </c>
      <c r="U107" s="6">
        <v>0.54549999999999998</v>
      </c>
      <c r="V107" s="6">
        <v>0.95150000000000001</v>
      </c>
      <c r="W107" s="6">
        <v>0.81369999999999998</v>
      </c>
      <c r="AE107" s="6">
        <v>1</v>
      </c>
      <c r="AF107" s="6">
        <v>7</v>
      </c>
      <c r="AG107" s="6">
        <v>0</v>
      </c>
      <c r="AH107" s="6">
        <v>0</v>
      </c>
      <c r="AI107" s="6">
        <v>1.52E-2</v>
      </c>
      <c r="AJ107" s="6">
        <v>0</v>
      </c>
      <c r="AK107" s="6">
        <v>0</v>
      </c>
      <c r="AL107" s="6">
        <v>1</v>
      </c>
      <c r="AM107" s="6">
        <v>40</v>
      </c>
      <c r="AN107" s="6">
        <v>522</v>
      </c>
      <c r="AO107" s="6">
        <v>39980</v>
      </c>
      <c r="AP107" s="6">
        <v>8.6599999999999996E-2</v>
      </c>
      <c r="AQ107" s="6">
        <v>0.4869</v>
      </c>
      <c r="AR107" s="6">
        <v>0.1978</v>
      </c>
      <c r="AT107" s="9">
        <f t="shared" si="0"/>
        <v>0</v>
      </c>
      <c r="AU107" s="8">
        <f t="shared" si="1"/>
        <v>1188.3333333333333</v>
      </c>
      <c r="AV107" s="9">
        <f t="shared" si="2"/>
        <v>652.58333333333337</v>
      </c>
      <c r="AW107" s="31" t="str">
        <f t="shared" si="3"/>
        <v/>
      </c>
      <c r="AX107" s="9">
        <f t="shared" si="4"/>
        <v>0</v>
      </c>
      <c r="AY107" s="8">
        <f t="shared" si="5"/>
        <v>999.5</v>
      </c>
      <c r="AZ107" s="8"/>
      <c r="BA107" s="6" t="e">
        <f t="shared" si="6"/>
        <v>#REF!</v>
      </c>
      <c r="BB107" s="6" t="e">
        <f t="shared" ca="1" si="7"/>
        <v>#NAME?</v>
      </c>
      <c r="BC107" s="6" t="e">
        <f t="shared" si="8"/>
        <v>#REF!</v>
      </c>
      <c r="BE107" s="9" t="e">
        <f t="shared" ca="1" si="9"/>
        <v>#NAME?</v>
      </c>
    </row>
    <row r="108" spans="1:57" ht="15.75" customHeight="1" x14ac:dyDescent="0.25">
      <c r="A108" s="6" t="s">
        <v>1766</v>
      </c>
      <c r="B108" s="6" t="s">
        <v>3270</v>
      </c>
      <c r="C108" s="6">
        <v>8</v>
      </c>
      <c r="D108" s="6">
        <v>26</v>
      </c>
      <c r="E108" s="6">
        <v>249</v>
      </c>
      <c r="F108" s="6">
        <v>10977</v>
      </c>
      <c r="G108" s="6">
        <v>2.75E-2</v>
      </c>
      <c r="H108" s="6">
        <v>0.1014</v>
      </c>
      <c r="I108" s="6">
        <v>4.2999999999999997E-2</v>
      </c>
      <c r="Q108" s="6">
        <v>85</v>
      </c>
      <c r="R108" s="6">
        <v>588</v>
      </c>
      <c r="S108" s="6">
        <v>2387</v>
      </c>
      <c r="T108" s="6">
        <v>225674</v>
      </c>
      <c r="U108" s="6">
        <v>0.62219999999999998</v>
      </c>
      <c r="V108" s="6">
        <v>0.97230000000000005</v>
      </c>
      <c r="W108" s="6">
        <v>0.88390000000000002</v>
      </c>
      <c r="X108" s="6">
        <v>6</v>
      </c>
      <c r="Y108" s="6">
        <v>63</v>
      </c>
      <c r="Z108" s="6">
        <v>309</v>
      </c>
      <c r="AA108" s="6">
        <v>18016</v>
      </c>
      <c r="AB108" s="6">
        <v>6.6699999999999995E-2</v>
      </c>
      <c r="AC108" s="6">
        <v>0.12590000000000001</v>
      </c>
      <c r="AD108" s="6">
        <v>7.0599999999999996E-2</v>
      </c>
      <c r="AE108" s="6">
        <v>3</v>
      </c>
      <c r="AF108" s="6">
        <v>12</v>
      </c>
      <c r="AG108" s="6">
        <v>118</v>
      </c>
      <c r="AH108" s="6">
        <v>2834</v>
      </c>
      <c r="AI108" s="6">
        <v>1.2699999999999999E-2</v>
      </c>
      <c r="AJ108" s="6">
        <v>4.8099999999999997E-2</v>
      </c>
      <c r="AK108" s="6">
        <v>1.11E-2</v>
      </c>
      <c r="AL108" s="6">
        <v>3</v>
      </c>
      <c r="AM108" s="6">
        <v>85</v>
      </c>
      <c r="AN108" s="6">
        <v>1404</v>
      </c>
      <c r="AO108" s="6">
        <v>99670</v>
      </c>
      <c r="AP108" s="6">
        <v>8.9899999999999994E-2</v>
      </c>
      <c r="AQ108" s="6">
        <v>0.57189999999999996</v>
      </c>
      <c r="AR108" s="6">
        <v>0.39040000000000002</v>
      </c>
      <c r="AT108" s="9">
        <f t="shared" si="0"/>
        <v>422.19230769230768</v>
      </c>
      <c r="AU108" s="8" t="str">
        <f t="shared" si="1"/>
        <v/>
      </c>
      <c r="AV108" s="9">
        <f t="shared" si="2"/>
        <v>383.79931972789115</v>
      </c>
      <c r="AW108" s="31">
        <f t="shared" si="3"/>
        <v>285.96825396825398</v>
      </c>
      <c r="AX108" s="9">
        <f t="shared" si="4"/>
        <v>236.16666666666666</v>
      </c>
      <c r="AY108" s="8">
        <f t="shared" si="5"/>
        <v>1172.5882352941176</v>
      </c>
      <c r="AZ108" s="8"/>
      <c r="BA108" s="6" t="e">
        <f t="shared" si="6"/>
        <v>#REF!</v>
      </c>
      <c r="BB108" s="6" t="e">
        <f t="shared" ca="1" si="7"/>
        <v>#NAME?</v>
      </c>
      <c r="BC108" s="6" t="e">
        <f t="shared" si="8"/>
        <v>#REF!</v>
      </c>
      <c r="BE108" s="9" t="e">
        <f t="shared" ca="1" si="9"/>
        <v>#NAME?</v>
      </c>
    </row>
    <row r="109" spans="1:57" ht="15.75" customHeight="1" x14ac:dyDescent="0.25">
      <c r="A109" s="6" t="s">
        <v>1536</v>
      </c>
      <c r="B109" s="6" t="s">
        <v>3270</v>
      </c>
      <c r="C109" s="6">
        <v>8</v>
      </c>
      <c r="D109" s="6">
        <v>26</v>
      </c>
      <c r="E109" s="6">
        <v>591</v>
      </c>
      <c r="F109" s="6">
        <v>25558</v>
      </c>
      <c r="G109" s="6">
        <v>1.1599999999999999E-2</v>
      </c>
      <c r="H109" s="6">
        <v>0.2303</v>
      </c>
      <c r="I109" s="6">
        <v>6.8099999999999994E-2</v>
      </c>
      <c r="Q109" s="6">
        <v>184</v>
      </c>
      <c r="R109" s="6">
        <v>1215</v>
      </c>
      <c r="S109" s="6">
        <v>2478</v>
      </c>
      <c r="T109" s="6">
        <v>297177</v>
      </c>
      <c r="U109" s="6">
        <v>0.54020000000000001</v>
      </c>
      <c r="V109" s="6">
        <v>0.9657</v>
      </c>
      <c r="W109" s="6">
        <v>0.7923</v>
      </c>
      <c r="AE109" s="6">
        <v>7</v>
      </c>
      <c r="AF109" s="6">
        <v>17</v>
      </c>
      <c r="AG109" s="6">
        <v>162</v>
      </c>
      <c r="AH109" s="6">
        <v>6284</v>
      </c>
      <c r="AI109" s="6">
        <v>7.6E-3</v>
      </c>
      <c r="AJ109" s="6">
        <v>6.3100000000000003E-2</v>
      </c>
      <c r="AK109" s="6">
        <v>1.6799999999999999E-2</v>
      </c>
      <c r="AT109" s="9">
        <f t="shared" si="0"/>
        <v>983</v>
      </c>
      <c r="AU109" s="8" t="str">
        <f t="shared" si="1"/>
        <v/>
      </c>
      <c r="AV109" s="9">
        <f t="shared" si="2"/>
        <v>244.59012345679011</v>
      </c>
      <c r="AW109" s="31" t="str">
        <f t="shared" si="3"/>
        <v/>
      </c>
      <c r="AX109" s="9">
        <f t="shared" si="4"/>
        <v>369.64705882352939</v>
      </c>
      <c r="AY109" s="8" t="str">
        <f t="shared" si="5"/>
        <v/>
      </c>
      <c r="AZ109" s="8"/>
      <c r="BA109" s="6" t="e">
        <f t="shared" si="6"/>
        <v>#REF!</v>
      </c>
      <c r="BB109" s="6" t="e">
        <f t="shared" ca="1" si="7"/>
        <v>#NAME?</v>
      </c>
      <c r="BC109" s="6" t="e">
        <f t="shared" si="8"/>
        <v>#REF!</v>
      </c>
      <c r="BE109" s="9" t="e">
        <f t="shared" ca="1" si="9"/>
        <v>#NAME?</v>
      </c>
    </row>
    <row r="110" spans="1:57" ht="15.75" customHeight="1" x14ac:dyDescent="0.25">
      <c r="A110" s="6" t="s">
        <v>1578</v>
      </c>
      <c r="B110" s="6" t="s">
        <v>3270</v>
      </c>
      <c r="C110" s="6">
        <v>24</v>
      </c>
      <c r="D110" s="6">
        <v>123</v>
      </c>
      <c r="E110" s="6">
        <v>1445</v>
      </c>
      <c r="F110" s="6">
        <v>136441</v>
      </c>
      <c r="G110" s="6">
        <v>4.8399999999999999E-2</v>
      </c>
      <c r="H110" s="6">
        <v>0.2316</v>
      </c>
      <c r="I110" s="6">
        <v>0.13619999999999999</v>
      </c>
      <c r="J110" s="6">
        <v>26</v>
      </c>
      <c r="K110" s="6">
        <v>64</v>
      </c>
      <c r="L110" s="6">
        <v>914</v>
      </c>
      <c r="M110" s="6">
        <v>86571</v>
      </c>
      <c r="N110" s="6">
        <v>2.52E-2</v>
      </c>
      <c r="O110" s="6">
        <v>0.14649999999999999</v>
      </c>
      <c r="P110" s="6">
        <v>8.6400000000000005E-2</v>
      </c>
      <c r="Q110" s="6">
        <v>219</v>
      </c>
      <c r="R110" s="6">
        <v>1694</v>
      </c>
      <c r="S110" s="6">
        <v>6066</v>
      </c>
      <c r="T110" s="6">
        <v>958385</v>
      </c>
      <c r="U110" s="6">
        <v>0.66639999999999999</v>
      </c>
      <c r="V110" s="6">
        <v>0.97240000000000004</v>
      </c>
      <c r="W110" s="6">
        <v>0.95650000000000002</v>
      </c>
      <c r="X110" s="6">
        <v>2</v>
      </c>
      <c r="Y110" s="6">
        <v>42</v>
      </c>
      <c r="Z110" s="6">
        <v>520</v>
      </c>
      <c r="AA110" s="6">
        <v>31608</v>
      </c>
      <c r="AB110" s="6">
        <v>1.6500000000000001E-2</v>
      </c>
      <c r="AC110" s="6">
        <v>8.3400000000000002E-2</v>
      </c>
      <c r="AD110" s="6">
        <v>3.15E-2</v>
      </c>
      <c r="AE110" s="6">
        <v>15</v>
      </c>
      <c r="AF110" s="6">
        <v>48</v>
      </c>
      <c r="AG110" s="6">
        <v>576</v>
      </c>
      <c r="AH110" s="6">
        <v>57649</v>
      </c>
      <c r="AI110" s="6">
        <v>1.89E-2</v>
      </c>
      <c r="AJ110" s="6">
        <v>9.2299999999999993E-2</v>
      </c>
      <c r="AK110" s="6">
        <v>5.7500000000000002E-2</v>
      </c>
      <c r="AL110" s="6">
        <v>4</v>
      </c>
      <c r="AM110" s="6">
        <v>187</v>
      </c>
      <c r="AN110" s="6">
        <v>2463</v>
      </c>
      <c r="AO110" s="6">
        <v>300892</v>
      </c>
      <c r="AP110" s="6">
        <v>7.3599999999999999E-2</v>
      </c>
      <c r="AQ110" s="6">
        <v>0.39479999999999998</v>
      </c>
      <c r="AR110" s="6">
        <v>0.30030000000000001</v>
      </c>
      <c r="AT110" s="9">
        <f t="shared" si="0"/>
        <v>1109.2764227642276</v>
      </c>
      <c r="AU110" s="8">
        <f t="shared" si="1"/>
        <v>1352.671875</v>
      </c>
      <c r="AV110" s="9">
        <f t="shared" si="2"/>
        <v>565.7526564344746</v>
      </c>
      <c r="AW110" s="31">
        <f t="shared" si="3"/>
        <v>752.57142857142856</v>
      </c>
      <c r="AX110" s="9">
        <f t="shared" si="4"/>
        <v>1201.0208333333333</v>
      </c>
      <c r="AY110" s="8">
        <f t="shared" si="5"/>
        <v>1609.0481283422459</v>
      </c>
      <c r="AZ110" s="8"/>
      <c r="BA110" s="6" t="e">
        <f t="shared" si="6"/>
        <v>#REF!</v>
      </c>
      <c r="BB110" s="6" t="e">
        <f t="shared" ca="1" si="7"/>
        <v>#NAME?</v>
      </c>
      <c r="BC110" s="6" t="e">
        <f t="shared" si="8"/>
        <v>#REF!</v>
      </c>
      <c r="BE110" s="9" t="e">
        <f t="shared" ca="1" si="9"/>
        <v>#NAME?</v>
      </c>
    </row>
    <row r="111" spans="1:57" ht="15.75" customHeight="1" x14ac:dyDescent="0.25">
      <c r="A111" s="6" t="s">
        <v>1606</v>
      </c>
      <c r="B111" s="6" t="s">
        <v>3270</v>
      </c>
      <c r="C111" s="6">
        <v>3</v>
      </c>
      <c r="D111" s="6">
        <v>8</v>
      </c>
      <c r="E111" s="6">
        <v>777</v>
      </c>
      <c r="F111" s="6">
        <v>17617</v>
      </c>
      <c r="G111" s="6">
        <v>8.2000000000000007E-3</v>
      </c>
      <c r="H111" s="6">
        <v>0.43730000000000002</v>
      </c>
      <c r="I111" s="6">
        <v>0.13669999999999999</v>
      </c>
      <c r="Q111" s="6">
        <v>50</v>
      </c>
      <c r="R111" s="6">
        <v>569</v>
      </c>
      <c r="S111" s="6">
        <v>1735</v>
      </c>
      <c r="T111" s="6">
        <v>117739</v>
      </c>
      <c r="U111" s="6">
        <v>0.58599999999999997</v>
      </c>
      <c r="V111" s="6">
        <v>0.97640000000000005</v>
      </c>
      <c r="W111" s="6">
        <v>0.91379999999999995</v>
      </c>
      <c r="AT111" s="9">
        <f t="shared" si="0"/>
        <v>2202.125</v>
      </c>
      <c r="AU111" s="8" t="str">
        <f t="shared" si="1"/>
        <v/>
      </c>
      <c r="AV111" s="9">
        <f t="shared" si="2"/>
        <v>206.92267135325133</v>
      </c>
      <c r="AW111" s="31" t="str">
        <f t="shared" si="3"/>
        <v/>
      </c>
      <c r="AX111" s="9" t="str">
        <f t="shared" si="4"/>
        <v/>
      </c>
      <c r="AY111" s="8" t="str">
        <f t="shared" si="5"/>
        <v/>
      </c>
      <c r="AZ111" s="8"/>
      <c r="BA111" s="6" t="e">
        <f t="shared" si="6"/>
        <v>#REF!</v>
      </c>
      <c r="BB111" s="6" t="e">
        <f t="shared" ca="1" si="7"/>
        <v>#NAME?</v>
      </c>
      <c r="BC111" s="6" t="e">
        <f t="shared" si="8"/>
        <v>#REF!</v>
      </c>
      <c r="BE111" s="9" t="e">
        <f t="shared" ca="1" si="9"/>
        <v>#NAME?</v>
      </c>
    </row>
    <row r="112" spans="1:57" ht="15.75" customHeight="1" x14ac:dyDescent="0.25">
      <c r="A112" s="6" t="s">
        <v>1611</v>
      </c>
      <c r="B112" s="6" t="s">
        <v>3270</v>
      </c>
      <c r="C112" s="6">
        <v>3</v>
      </c>
      <c r="D112" s="6">
        <v>6</v>
      </c>
      <c r="E112" s="6">
        <v>147</v>
      </c>
      <c r="F112" s="6">
        <v>2503</v>
      </c>
      <c r="G112" s="6">
        <v>1.9900000000000001E-2</v>
      </c>
      <c r="H112" s="6">
        <v>9.5500000000000002E-2</v>
      </c>
      <c r="I112" s="6">
        <v>3.1E-2</v>
      </c>
      <c r="Q112" s="6">
        <v>26</v>
      </c>
      <c r="R112" s="6">
        <v>192</v>
      </c>
      <c r="S112" s="6">
        <v>1474</v>
      </c>
      <c r="T112" s="6">
        <v>77070</v>
      </c>
      <c r="U112" s="6">
        <v>0.63580000000000003</v>
      </c>
      <c r="V112" s="6">
        <v>0.95779999999999998</v>
      </c>
      <c r="W112" s="6">
        <v>0.95320000000000005</v>
      </c>
      <c r="X112" s="6">
        <v>3</v>
      </c>
      <c r="Y112" s="6">
        <v>24</v>
      </c>
      <c r="Z112" s="6">
        <v>365</v>
      </c>
      <c r="AA112" s="6">
        <v>15476</v>
      </c>
      <c r="AB112" s="6">
        <v>7.9500000000000001E-2</v>
      </c>
      <c r="AC112" s="6">
        <v>0.23719999999999999</v>
      </c>
      <c r="AD112" s="6">
        <v>0.19139999999999999</v>
      </c>
      <c r="AE112" s="6">
        <v>1</v>
      </c>
      <c r="AF112" s="6">
        <v>3</v>
      </c>
      <c r="AG112" s="6">
        <v>149</v>
      </c>
      <c r="AH112" s="6">
        <v>3713</v>
      </c>
      <c r="AI112" s="6">
        <v>9.9000000000000008E-3</v>
      </c>
      <c r="AJ112" s="6">
        <v>9.6799999999999997E-2</v>
      </c>
      <c r="AK112" s="6">
        <v>4.5900000000000003E-2</v>
      </c>
      <c r="AT112" s="9">
        <f t="shared" si="0"/>
        <v>417.16666666666669</v>
      </c>
      <c r="AU112" s="8" t="str">
        <f t="shared" si="1"/>
        <v/>
      </c>
      <c r="AV112" s="9">
        <f t="shared" si="2"/>
        <v>401.40625</v>
      </c>
      <c r="AW112" s="31">
        <f t="shared" si="3"/>
        <v>644.83333333333337</v>
      </c>
      <c r="AX112" s="9">
        <f t="shared" si="4"/>
        <v>1237.6666666666667</v>
      </c>
      <c r="AY112" s="8" t="str">
        <f t="shared" si="5"/>
        <v/>
      </c>
      <c r="AZ112" s="8"/>
      <c r="BA112" s="6" t="e">
        <f t="shared" si="6"/>
        <v>#REF!</v>
      </c>
      <c r="BB112" s="6" t="e">
        <f t="shared" ca="1" si="7"/>
        <v>#NAME?</v>
      </c>
      <c r="BC112" s="6" t="e">
        <f t="shared" si="8"/>
        <v>#REF!</v>
      </c>
      <c r="BE112" s="9" t="e">
        <f t="shared" ca="1" si="9"/>
        <v>#NAME?</v>
      </c>
    </row>
    <row r="113" spans="1:57" ht="15.75" customHeight="1" x14ac:dyDescent="0.25">
      <c r="A113" s="6" t="s">
        <v>1603</v>
      </c>
      <c r="B113" s="6" t="s">
        <v>3270</v>
      </c>
      <c r="C113" s="6">
        <v>31</v>
      </c>
      <c r="D113" s="6">
        <v>112</v>
      </c>
      <c r="E113" s="6">
        <v>827</v>
      </c>
      <c r="F113" s="6">
        <v>39036</v>
      </c>
      <c r="G113" s="6">
        <v>3.09E-2</v>
      </c>
      <c r="H113" s="6">
        <v>0.12590000000000001</v>
      </c>
      <c r="I113" s="6">
        <v>2.5600000000000001E-2</v>
      </c>
      <c r="J113" s="6">
        <v>1</v>
      </c>
      <c r="K113" s="6">
        <v>12</v>
      </c>
      <c r="L113" s="6">
        <v>448</v>
      </c>
      <c r="M113" s="6">
        <v>18523</v>
      </c>
      <c r="N113" s="6">
        <v>3.3E-3</v>
      </c>
      <c r="O113" s="6">
        <v>6.8199999999999997E-2</v>
      </c>
      <c r="P113" s="6">
        <v>1.21E-2</v>
      </c>
      <c r="Q113" s="6">
        <v>222</v>
      </c>
      <c r="R113" s="6">
        <v>1599</v>
      </c>
      <c r="S113" s="6">
        <v>6220</v>
      </c>
      <c r="T113" s="6">
        <v>1085634</v>
      </c>
      <c r="U113" s="6">
        <v>0.44090000000000001</v>
      </c>
      <c r="V113" s="6">
        <v>0.9466</v>
      </c>
      <c r="W113" s="6">
        <v>0.71109999999999995</v>
      </c>
      <c r="AE113" s="6">
        <v>24</v>
      </c>
      <c r="AF113" s="6">
        <v>83</v>
      </c>
      <c r="AG113" s="6">
        <v>490</v>
      </c>
      <c r="AH113" s="6">
        <v>24491</v>
      </c>
      <c r="AI113" s="6">
        <v>2.29E-2</v>
      </c>
      <c r="AJ113" s="6">
        <v>7.46E-2</v>
      </c>
      <c r="AK113" s="6">
        <v>1.6E-2</v>
      </c>
      <c r="AT113" s="9">
        <f t="shared" si="0"/>
        <v>348.53571428571428</v>
      </c>
      <c r="AU113" s="8">
        <f t="shared" si="1"/>
        <v>1543.5833333333333</v>
      </c>
      <c r="AV113" s="9">
        <f t="shared" si="2"/>
        <v>678.94559099437151</v>
      </c>
      <c r="AW113" s="31" t="str">
        <f t="shared" si="3"/>
        <v/>
      </c>
      <c r="AX113" s="9">
        <f t="shared" si="4"/>
        <v>295.07228915662648</v>
      </c>
      <c r="AY113" s="8" t="str">
        <f t="shared" si="5"/>
        <v/>
      </c>
      <c r="AZ113" s="8"/>
      <c r="BA113" s="6" t="e">
        <f t="shared" si="6"/>
        <v>#REF!</v>
      </c>
      <c r="BB113" s="6" t="e">
        <f t="shared" ca="1" si="7"/>
        <v>#NAME?</v>
      </c>
      <c r="BC113" s="6" t="e">
        <f t="shared" si="8"/>
        <v>#REF!</v>
      </c>
      <c r="BE113" s="9" t="e">
        <f t="shared" ca="1" si="9"/>
        <v>#NAME?</v>
      </c>
    </row>
    <row r="114" spans="1:57" ht="15.75" customHeight="1" x14ac:dyDescent="0.25">
      <c r="A114" s="6" t="s">
        <v>1503</v>
      </c>
      <c r="B114" s="6" t="s">
        <v>3270</v>
      </c>
      <c r="C114" s="6">
        <v>1</v>
      </c>
      <c r="D114" s="6">
        <v>2</v>
      </c>
      <c r="E114" s="6">
        <v>58</v>
      </c>
      <c r="F114" s="6">
        <v>1427</v>
      </c>
      <c r="G114" s="6">
        <v>4.4000000000000003E-3</v>
      </c>
      <c r="H114" s="6">
        <v>8.8999999999999996E-2</v>
      </c>
      <c r="I114" s="6">
        <v>2.58E-2</v>
      </c>
      <c r="Q114" s="6">
        <v>40</v>
      </c>
      <c r="R114" s="6">
        <v>235</v>
      </c>
      <c r="S114" s="6">
        <v>581</v>
      </c>
      <c r="T114" s="6">
        <v>43309</v>
      </c>
      <c r="U114" s="6">
        <v>0.51649999999999996</v>
      </c>
      <c r="V114" s="6">
        <v>0.8911</v>
      </c>
      <c r="W114" s="6">
        <v>0.78339999999999999</v>
      </c>
      <c r="AE114" s="6">
        <v>1</v>
      </c>
      <c r="AF114" s="6">
        <v>4</v>
      </c>
      <c r="AG114" s="6">
        <v>15</v>
      </c>
      <c r="AH114" s="6">
        <v>772</v>
      </c>
      <c r="AI114" s="6">
        <v>8.8000000000000005E-3</v>
      </c>
      <c r="AJ114" s="6">
        <v>2.3E-2</v>
      </c>
      <c r="AK114" s="6">
        <v>1.4E-2</v>
      </c>
      <c r="AT114" s="9">
        <f t="shared" si="0"/>
        <v>713.5</v>
      </c>
      <c r="AU114" s="8" t="str">
        <f t="shared" si="1"/>
        <v/>
      </c>
      <c r="AV114" s="9">
        <f t="shared" si="2"/>
        <v>184.29361702127659</v>
      </c>
      <c r="AW114" s="31" t="str">
        <f t="shared" si="3"/>
        <v/>
      </c>
      <c r="AX114" s="9">
        <f t="shared" si="4"/>
        <v>193</v>
      </c>
      <c r="AY114" s="8" t="str">
        <f t="shared" si="5"/>
        <v/>
      </c>
      <c r="AZ114" s="8"/>
      <c r="BA114" s="6" t="e">
        <f t="shared" si="6"/>
        <v>#REF!</v>
      </c>
      <c r="BB114" s="6" t="e">
        <f t="shared" ca="1" si="7"/>
        <v>#NAME?</v>
      </c>
      <c r="BC114" s="6" t="e">
        <f t="shared" si="8"/>
        <v>#REF!</v>
      </c>
      <c r="BE114" s="9" t="e">
        <f t="shared" ca="1" si="9"/>
        <v>#NAME?</v>
      </c>
    </row>
    <row r="115" spans="1:57" ht="15.75" customHeight="1" x14ac:dyDescent="0.25">
      <c r="A115" s="6" t="s">
        <v>1695</v>
      </c>
      <c r="B115" s="6" t="s">
        <v>3270</v>
      </c>
      <c r="C115" s="6">
        <v>2</v>
      </c>
      <c r="D115" s="6">
        <v>4</v>
      </c>
      <c r="E115" s="6">
        <v>135</v>
      </c>
      <c r="F115" s="6">
        <v>2285</v>
      </c>
      <c r="G115" s="6">
        <v>4.4000000000000003E-3</v>
      </c>
      <c r="H115" s="6">
        <v>3.6400000000000002E-2</v>
      </c>
      <c r="I115" s="6">
        <v>4.5999999999999999E-3</v>
      </c>
      <c r="Q115" s="6">
        <v>76</v>
      </c>
      <c r="R115" s="6">
        <v>395</v>
      </c>
      <c r="S115" s="6">
        <v>3499</v>
      </c>
      <c r="T115" s="6">
        <v>337928</v>
      </c>
      <c r="U115" s="6">
        <v>0.435</v>
      </c>
      <c r="V115" s="6">
        <v>0.94310000000000005</v>
      </c>
      <c r="W115" s="6">
        <v>0.67400000000000004</v>
      </c>
      <c r="AL115" s="6">
        <v>1</v>
      </c>
      <c r="AM115" s="6">
        <v>14</v>
      </c>
      <c r="AN115" s="6">
        <v>169</v>
      </c>
      <c r="AO115" s="6">
        <v>16299</v>
      </c>
      <c r="AP115" s="6">
        <v>1.54E-2</v>
      </c>
      <c r="AQ115" s="6">
        <v>4.5600000000000002E-2</v>
      </c>
      <c r="AR115" s="6">
        <v>3.2500000000000001E-2</v>
      </c>
      <c r="AT115" s="9">
        <f t="shared" si="0"/>
        <v>571.25</v>
      </c>
      <c r="AU115" s="8" t="str">
        <f t="shared" si="1"/>
        <v/>
      </c>
      <c r="AV115" s="9">
        <f t="shared" si="2"/>
        <v>855.51392405063291</v>
      </c>
      <c r="AW115" s="31" t="str">
        <f t="shared" si="3"/>
        <v/>
      </c>
      <c r="AX115" s="9" t="str">
        <f t="shared" si="4"/>
        <v/>
      </c>
      <c r="AY115" s="8">
        <f t="shared" si="5"/>
        <v>1164.2142857142858</v>
      </c>
      <c r="AZ115" s="8"/>
      <c r="BA115" s="6" t="e">
        <f t="shared" si="6"/>
        <v>#REF!</v>
      </c>
      <c r="BB115" s="6" t="e">
        <f t="shared" ca="1" si="7"/>
        <v>#NAME?</v>
      </c>
      <c r="BC115" s="6" t="e">
        <f t="shared" si="8"/>
        <v>#REF!</v>
      </c>
      <c r="BE115" s="9" t="e">
        <f t="shared" ca="1" si="9"/>
        <v>#NAME?</v>
      </c>
    </row>
    <row r="116" spans="1:57" ht="15.75" customHeight="1" x14ac:dyDescent="0.25">
      <c r="A116" s="6" t="s">
        <v>1691</v>
      </c>
      <c r="B116" s="6" t="s">
        <v>3270</v>
      </c>
      <c r="C116" s="6">
        <v>9</v>
      </c>
      <c r="D116" s="6">
        <v>36</v>
      </c>
      <c r="E116" s="6">
        <v>1149</v>
      </c>
      <c r="F116" s="6">
        <v>38313</v>
      </c>
      <c r="G116" s="6">
        <v>3.56E-2</v>
      </c>
      <c r="H116" s="6">
        <v>0.35470000000000002</v>
      </c>
      <c r="I116" s="6">
        <v>0.1205</v>
      </c>
      <c r="J116" s="6">
        <v>1</v>
      </c>
      <c r="K116" s="6">
        <v>8</v>
      </c>
      <c r="L116" s="6">
        <v>283</v>
      </c>
      <c r="M116" s="6">
        <v>9979</v>
      </c>
      <c r="N116" s="6">
        <v>7.9000000000000008E-3</v>
      </c>
      <c r="O116" s="6">
        <v>8.7400000000000005E-2</v>
      </c>
      <c r="P116" s="6">
        <v>3.1399999999999997E-2</v>
      </c>
      <c r="Q116" s="6">
        <v>105</v>
      </c>
      <c r="R116" s="6">
        <v>496</v>
      </c>
      <c r="S116" s="6">
        <v>2973</v>
      </c>
      <c r="T116" s="6">
        <v>298682</v>
      </c>
      <c r="U116" s="6">
        <v>0.49109999999999998</v>
      </c>
      <c r="V116" s="6">
        <v>0.91790000000000005</v>
      </c>
      <c r="W116" s="6">
        <v>0.9395</v>
      </c>
      <c r="AE116" s="6">
        <v>1</v>
      </c>
      <c r="AF116" s="6">
        <v>2</v>
      </c>
      <c r="AG116" s="6">
        <v>121</v>
      </c>
      <c r="AH116" s="6">
        <v>5279</v>
      </c>
      <c r="AI116" s="6">
        <v>2E-3</v>
      </c>
      <c r="AJ116" s="6">
        <v>3.7400000000000003E-2</v>
      </c>
      <c r="AK116" s="6">
        <v>1.66E-2</v>
      </c>
      <c r="AL116" s="6">
        <v>1</v>
      </c>
      <c r="AM116" s="6">
        <v>28</v>
      </c>
      <c r="AN116" s="6">
        <v>535</v>
      </c>
      <c r="AO116" s="6">
        <v>9498</v>
      </c>
      <c r="AP116" s="6">
        <v>2.7699999999999999E-2</v>
      </c>
      <c r="AQ116" s="6">
        <v>0.16520000000000001</v>
      </c>
      <c r="AR116" s="6">
        <v>2.9899999999999999E-2</v>
      </c>
      <c r="AT116" s="9">
        <f t="shared" si="0"/>
        <v>1064.25</v>
      </c>
      <c r="AU116" s="8">
        <f t="shared" si="1"/>
        <v>1247.375</v>
      </c>
      <c r="AV116" s="9">
        <f t="shared" si="2"/>
        <v>602.18145161290317</v>
      </c>
      <c r="AW116" s="31" t="str">
        <f t="shared" si="3"/>
        <v/>
      </c>
      <c r="AX116" s="9">
        <f t="shared" si="4"/>
        <v>2639.5</v>
      </c>
      <c r="AY116" s="8">
        <f t="shared" si="5"/>
        <v>339.21428571428572</v>
      </c>
      <c r="AZ116" s="8"/>
      <c r="BA116" s="6" t="e">
        <f t="shared" si="6"/>
        <v>#REF!</v>
      </c>
      <c r="BB116" s="6" t="e">
        <f t="shared" ca="1" si="7"/>
        <v>#NAME?</v>
      </c>
      <c r="BC116" s="6" t="e">
        <f t="shared" si="8"/>
        <v>#REF!</v>
      </c>
      <c r="BE116" s="9" t="e">
        <f t="shared" ca="1" si="9"/>
        <v>#NAME?</v>
      </c>
    </row>
    <row r="117" spans="1:57" ht="15.75" customHeight="1" x14ac:dyDescent="0.25">
      <c r="A117" s="6" t="s">
        <v>1598</v>
      </c>
      <c r="B117" s="6" t="s">
        <v>3270</v>
      </c>
      <c r="C117" s="6">
        <v>15</v>
      </c>
      <c r="D117" s="6">
        <v>41</v>
      </c>
      <c r="E117" s="6">
        <v>147</v>
      </c>
      <c r="F117" s="6">
        <v>9977</v>
      </c>
      <c r="G117" s="6">
        <v>3.9699999999999999E-2</v>
      </c>
      <c r="H117" s="6">
        <v>0.17929999999999999</v>
      </c>
      <c r="I117" s="6">
        <v>2.1999999999999999E-2</v>
      </c>
      <c r="J117" s="6">
        <v>4</v>
      </c>
      <c r="K117" s="6">
        <v>52</v>
      </c>
      <c r="L117" s="6">
        <v>216</v>
      </c>
      <c r="M117" s="6">
        <v>26502</v>
      </c>
      <c r="N117" s="6">
        <v>5.04E-2</v>
      </c>
      <c r="O117" s="6">
        <v>0.26340000000000002</v>
      </c>
      <c r="P117" s="6">
        <v>5.8400000000000001E-2</v>
      </c>
      <c r="Q117" s="6">
        <v>79</v>
      </c>
      <c r="R117" s="6">
        <v>472</v>
      </c>
      <c r="S117" s="6">
        <v>761</v>
      </c>
      <c r="T117" s="6">
        <v>115857</v>
      </c>
      <c r="U117" s="6">
        <v>0.45739999999999997</v>
      </c>
      <c r="V117" s="6">
        <v>0.92800000000000005</v>
      </c>
      <c r="W117" s="6">
        <v>0.25509999999999999</v>
      </c>
      <c r="X117" s="6">
        <v>25</v>
      </c>
      <c r="Y117" s="6">
        <v>136</v>
      </c>
      <c r="Z117" s="6">
        <v>271</v>
      </c>
      <c r="AA117" s="6">
        <v>29966</v>
      </c>
      <c r="AB117" s="6">
        <v>0.1318</v>
      </c>
      <c r="AC117" s="6">
        <v>0.33050000000000002</v>
      </c>
      <c r="AD117" s="6">
        <v>6.6000000000000003E-2</v>
      </c>
      <c r="AE117" s="6">
        <v>2</v>
      </c>
      <c r="AF117" s="6">
        <v>8</v>
      </c>
      <c r="AG117" s="6">
        <v>118</v>
      </c>
      <c r="AH117" s="6">
        <v>4015</v>
      </c>
      <c r="AI117" s="6">
        <v>7.7999999999999996E-3</v>
      </c>
      <c r="AJ117" s="6">
        <v>0.1439</v>
      </c>
      <c r="AK117" s="6">
        <v>8.8000000000000005E-3</v>
      </c>
      <c r="AL117" s="6">
        <v>2</v>
      </c>
      <c r="AM117" s="6">
        <v>128</v>
      </c>
      <c r="AN117" s="6">
        <v>560</v>
      </c>
      <c r="AO117" s="6">
        <v>52485</v>
      </c>
      <c r="AP117" s="6">
        <v>0.124</v>
      </c>
      <c r="AQ117" s="6">
        <v>0.68289999999999995</v>
      </c>
      <c r="AR117" s="6">
        <v>0.11559999999999999</v>
      </c>
      <c r="AT117" s="9">
        <f t="shared" si="0"/>
        <v>243.34146341463415</v>
      </c>
      <c r="AU117" s="8">
        <f t="shared" si="1"/>
        <v>509.65384615384613</v>
      </c>
      <c r="AV117" s="9">
        <f t="shared" si="2"/>
        <v>245.45974576271186</v>
      </c>
      <c r="AW117" s="31">
        <f t="shared" si="3"/>
        <v>220.33823529411765</v>
      </c>
      <c r="AX117" s="9">
        <f t="shared" si="4"/>
        <v>501.875</v>
      </c>
      <c r="AY117" s="8">
        <f t="shared" si="5"/>
        <v>410.0390625</v>
      </c>
      <c r="AZ117" s="8"/>
      <c r="BA117" s="6" t="e">
        <f t="shared" si="6"/>
        <v>#REF!</v>
      </c>
      <c r="BB117" s="6" t="e">
        <f t="shared" ca="1" si="7"/>
        <v>#NAME?</v>
      </c>
      <c r="BC117" s="6" t="e">
        <f t="shared" si="8"/>
        <v>#REF!</v>
      </c>
      <c r="BE117" s="9" t="e">
        <f t="shared" ca="1" si="9"/>
        <v>#NAME?</v>
      </c>
    </row>
    <row r="118" spans="1:57" ht="15.75" customHeight="1" x14ac:dyDescent="0.25">
      <c r="A118" s="6" t="s">
        <v>1660</v>
      </c>
      <c r="B118" s="6" t="s">
        <v>3270</v>
      </c>
      <c r="C118" s="6">
        <v>3</v>
      </c>
      <c r="D118" s="6">
        <v>7</v>
      </c>
      <c r="E118" s="6">
        <v>360</v>
      </c>
      <c r="F118" s="6">
        <v>8741</v>
      </c>
      <c r="G118" s="6">
        <v>1.89E-2</v>
      </c>
      <c r="H118" s="6">
        <v>0.1701</v>
      </c>
      <c r="I118" s="6">
        <v>8.7499999999999994E-2</v>
      </c>
      <c r="Q118" s="6">
        <v>44</v>
      </c>
      <c r="R118" s="6">
        <v>279</v>
      </c>
      <c r="S118" s="6">
        <v>2080</v>
      </c>
      <c r="T118" s="6">
        <v>96788</v>
      </c>
      <c r="U118" s="6">
        <v>0.75409999999999999</v>
      </c>
      <c r="V118" s="6">
        <v>0.98250000000000004</v>
      </c>
      <c r="W118" s="6">
        <v>0.96909999999999996</v>
      </c>
      <c r="AL118" s="6">
        <v>1</v>
      </c>
      <c r="AM118" s="6">
        <v>56</v>
      </c>
      <c r="AN118" s="6">
        <v>1371</v>
      </c>
      <c r="AO118" s="6">
        <v>63376</v>
      </c>
      <c r="AP118" s="6">
        <v>0.15140000000000001</v>
      </c>
      <c r="AQ118" s="6">
        <v>0.64759999999999995</v>
      </c>
      <c r="AR118" s="6">
        <v>0.63460000000000005</v>
      </c>
      <c r="AT118" s="9">
        <f t="shared" si="0"/>
        <v>1248.7142857142858</v>
      </c>
      <c r="AU118" s="8" t="str">
        <f t="shared" si="1"/>
        <v/>
      </c>
      <c r="AV118" s="9">
        <f t="shared" si="2"/>
        <v>346.91039426523298</v>
      </c>
      <c r="AW118" s="31" t="str">
        <f t="shared" si="3"/>
        <v/>
      </c>
      <c r="AX118" s="9" t="str">
        <f t="shared" si="4"/>
        <v/>
      </c>
      <c r="AY118" s="8">
        <f t="shared" si="5"/>
        <v>1131.7142857142858</v>
      </c>
      <c r="AZ118" s="8"/>
      <c r="BA118" s="6" t="e">
        <f t="shared" si="6"/>
        <v>#REF!</v>
      </c>
      <c r="BB118" s="6" t="e">
        <f t="shared" ca="1" si="7"/>
        <v>#NAME?</v>
      </c>
      <c r="BC118" s="6" t="e">
        <f t="shared" si="8"/>
        <v>#REF!</v>
      </c>
      <c r="BE118" s="9" t="e">
        <f t="shared" ca="1" si="9"/>
        <v>#NAME?</v>
      </c>
    </row>
    <row r="119" spans="1:57" ht="15.75" customHeight="1" x14ac:dyDescent="0.25">
      <c r="A119" s="6" t="s">
        <v>1492</v>
      </c>
      <c r="B119" s="6" t="s">
        <v>3270</v>
      </c>
      <c r="C119" s="6">
        <v>3</v>
      </c>
      <c r="D119" s="6">
        <v>9</v>
      </c>
      <c r="E119" s="6">
        <v>78</v>
      </c>
      <c r="F119" s="6">
        <v>1934</v>
      </c>
      <c r="G119" s="6">
        <v>3.8100000000000002E-2</v>
      </c>
      <c r="H119" s="6">
        <v>0.15920000000000001</v>
      </c>
      <c r="I119" s="6">
        <v>3.1399999999999997E-2</v>
      </c>
      <c r="Q119" s="6">
        <v>16</v>
      </c>
      <c r="R119" s="6">
        <v>82</v>
      </c>
      <c r="S119" s="6">
        <v>459</v>
      </c>
      <c r="T119" s="6">
        <v>37485</v>
      </c>
      <c r="U119" s="6">
        <v>0.34749999999999998</v>
      </c>
      <c r="V119" s="6">
        <v>0.93669999999999998</v>
      </c>
      <c r="W119" s="6">
        <v>0.60919999999999996</v>
      </c>
      <c r="AT119" s="9">
        <f t="shared" si="0"/>
        <v>214.88888888888889</v>
      </c>
      <c r="AU119" s="8" t="str">
        <f t="shared" si="1"/>
        <v/>
      </c>
      <c r="AV119" s="9">
        <f t="shared" si="2"/>
        <v>457.13414634146341</v>
      </c>
      <c r="AW119" s="31" t="str">
        <f t="shared" si="3"/>
        <v/>
      </c>
      <c r="AX119" s="9" t="str">
        <f t="shared" si="4"/>
        <v/>
      </c>
      <c r="AY119" s="8" t="str">
        <f t="shared" si="5"/>
        <v/>
      </c>
      <c r="AZ119" s="8"/>
      <c r="BA119" s="6" t="e">
        <f t="shared" si="6"/>
        <v>#REF!</v>
      </c>
      <c r="BB119" s="6" t="e">
        <f t="shared" ca="1" si="7"/>
        <v>#NAME?</v>
      </c>
      <c r="BC119" s="6" t="e">
        <f t="shared" si="8"/>
        <v>#REF!</v>
      </c>
      <c r="BE119" s="9" t="e">
        <f t="shared" ca="1" si="9"/>
        <v>#NAME?</v>
      </c>
    </row>
    <row r="120" spans="1:57" ht="15.75" customHeight="1" x14ac:dyDescent="0.25">
      <c r="A120" s="6" t="s">
        <v>1726</v>
      </c>
      <c r="B120" s="6" t="s">
        <v>3270</v>
      </c>
      <c r="C120" s="6">
        <v>2</v>
      </c>
      <c r="D120" s="6">
        <v>61</v>
      </c>
      <c r="E120" s="6">
        <v>1223</v>
      </c>
      <c r="F120" s="6">
        <v>52279</v>
      </c>
      <c r="G120" s="6">
        <v>0.15759999999999999</v>
      </c>
      <c r="H120" s="6">
        <v>0.54159999999999997</v>
      </c>
      <c r="I120" s="6">
        <v>0.2858</v>
      </c>
      <c r="J120" s="6">
        <v>22</v>
      </c>
      <c r="K120" s="6">
        <v>62</v>
      </c>
      <c r="L120" s="6">
        <v>1234</v>
      </c>
      <c r="M120" s="6">
        <v>53172</v>
      </c>
      <c r="N120" s="6">
        <v>0.16020000000000001</v>
      </c>
      <c r="O120" s="6">
        <v>0.54649999999999999</v>
      </c>
      <c r="P120" s="6">
        <v>0.29070000000000001</v>
      </c>
      <c r="Q120" s="6">
        <v>30</v>
      </c>
      <c r="R120" s="6">
        <v>260</v>
      </c>
      <c r="S120" s="6">
        <v>2112</v>
      </c>
      <c r="T120" s="6">
        <v>168960</v>
      </c>
      <c r="U120" s="6">
        <v>0.67179999999999995</v>
      </c>
      <c r="V120" s="6">
        <v>0.93530000000000002</v>
      </c>
      <c r="W120" s="6">
        <v>0.92359999999999998</v>
      </c>
      <c r="AE120" s="6">
        <v>3</v>
      </c>
      <c r="AF120" s="6">
        <v>23</v>
      </c>
      <c r="AG120" s="6">
        <v>995</v>
      </c>
      <c r="AH120" s="6">
        <v>34493</v>
      </c>
      <c r="AI120" s="6">
        <v>5.9400000000000001E-2</v>
      </c>
      <c r="AJ120" s="6">
        <v>0.44069999999999998</v>
      </c>
      <c r="AK120" s="6">
        <v>0.18859999999999999</v>
      </c>
      <c r="AL120" s="6">
        <v>8</v>
      </c>
      <c r="AM120" s="6">
        <v>166</v>
      </c>
      <c r="AN120" s="6">
        <v>1951</v>
      </c>
      <c r="AO120" s="6">
        <v>100076</v>
      </c>
      <c r="AP120" s="6">
        <v>0.4289</v>
      </c>
      <c r="AQ120" s="6">
        <v>0.86399999999999999</v>
      </c>
      <c r="AR120" s="6">
        <v>0.54710000000000003</v>
      </c>
      <c r="AT120" s="9">
        <f t="shared" si="0"/>
        <v>857.03278688524586</v>
      </c>
      <c r="AU120" s="8">
        <f t="shared" si="1"/>
        <v>857.61290322580646</v>
      </c>
      <c r="AV120" s="9">
        <f t="shared" si="2"/>
        <v>649.84615384615381</v>
      </c>
      <c r="AW120" s="31" t="str">
        <f t="shared" si="3"/>
        <v/>
      </c>
      <c r="AX120" s="9">
        <f t="shared" si="4"/>
        <v>1499.695652173913</v>
      </c>
      <c r="AY120" s="8">
        <f t="shared" si="5"/>
        <v>602.86746987951813</v>
      </c>
      <c r="AZ120" s="8"/>
      <c r="BA120" s="6" t="e">
        <f t="shared" si="6"/>
        <v>#REF!</v>
      </c>
      <c r="BB120" s="6" t="e">
        <f t="shared" ca="1" si="7"/>
        <v>#NAME?</v>
      </c>
      <c r="BC120" s="6" t="e">
        <f t="shared" si="8"/>
        <v>#REF!</v>
      </c>
      <c r="BE120" s="9" t="e">
        <f t="shared" ca="1" si="9"/>
        <v>#NAME?</v>
      </c>
    </row>
    <row r="121" spans="1:57" ht="15.75" customHeight="1" x14ac:dyDescent="0.25">
      <c r="A121" s="6" t="s">
        <v>1730</v>
      </c>
      <c r="B121" s="6" t="s">
        <v>3270</v>
      </c>
      <c r="C121" s="6">
        <v>5</v>
      </c>
      <c r="D121" s="6">
        <v>16</v>
      </c>
      <c r="E121" s="6">
        <v>522</v>
      </c>
      <c r="F121" s="6">
        <v>18712</v>
      </c>
      <c r="G121" s="6">
        <v>3.1300000000000001E-2</v>
      </c>
      <c r="H121" s="6">
        <v>0.29389999999999999</v>
      </c>
      <c r="I121" s="6">
        <v>0.17100000000000001</v>
      </c>
      <c r="J121" s="6">
        <v>1</v>
      </c>
      <c r="K121" s="6">
        <v>11</v>
      </c>
      <c r="L121" s="6">
        <v>529</v>
      </c>
      <c r="M121" s="6">
        <v>17659</v>
      </c>
      <c r="N121" s="6">
        <v>2.1499999999999998E-2</v>
      </c>
      <c r="O121" s="6">
        <v>0.2979</v>
      </c>
      <c r="P121" s="6">
        <v>0.16139999999999999</v>
      </c>
      <c r="Q121" s="6">
        <v>46</v>
      </c>
      <c r="R121" s="6">
        <v>263</v>
      </c>
      <c r="S121" s="6">
        <v>1684</v>
      </c>
      <c r="T121" s="6">
        <v>101362</v>
      </c>
      <c r="U121" s="6">
        <v>0.51370000000000005</v>
      </c>
      <c r="V121" s="6">
        <v>0.94820000000000004</v>
      </c>
      <c r="W121" s="6">
        <v>0.92620000000000002</v>
      </c>
      <c r="AE121" s="6">
        <v>2</v>
      </c>
      <c r="AF121" s="6">
        <v>5</v>
      </c>
      <c r="AG121" s="6">
        <v>16</v>
      </c>
      <c r="AH121" s="6">
        <v>846</v>
      </c>
      <c r="AI121" s="6">
        <v>9.7999999999999997E-3</v>
      </c>
      <c r="AJ121" s="6">
        <v>8.9999999999999993E-3</v>
      </c>
      <c r="AK121" s="6">
        <v>7.7000000000000002E-3</v>
      </c>
      <c r="AT121" s="9">
        <f t="shared" si="0"/>
        <v>1169.5</v>
      </c>
      <c r="AU121" s="8">
        <f t="shared" si="1"/>
        <v>1605.3636363636363</v>
      </c>
      <c r="AV121" s="9">
        <f t="shared" si="2"/>
        <v>385.40684410646389</v>
      </c>
      <c r="AW121" s="31" t="str">
        <f t="shared" si="3"/>
        <v/>
      </c>
      <c r="AX121" s="9">
        <f t="shared" si="4"/>
        <v>169.2</v>
      </c>
      <c r="AY121" s="8" t="str">
        <f t="shared" si="5"/>
        <v/>
      </c>
      <c r="AZ121" s="8"/>
      <c r="BA121" s="6" t="e">
        <f t="shared" si="6"/>
        <v>#REF!</v>
      </c>
      <c r="BB121" s="6" t="e">
        <f t="shared" ca="1" si="7"/>
        <v>#NAME?</v>
      </c>
      <c r="BC121" s="6" t="e">
        <f t="shared" si="8"/>
        <v>#REF!</v>
      </c>
      <c r="BE121" s="9" t="e">
        <f t="shared" ca="1" si="9"/>
        <v>#NAME?</v>
      </c>
    </row>
    <row r="122" spans="1:57" ht="15.75" customHeight="1" x14ac:dyDescent="0.25">
      <c r="A122" s="6" t="s">
        <v>1756</v>
      </c>
      <c r="B122" s="6" t="s">
        <v>3270</v>
      </c>
      <c r="C122" s="6">
        <v>11</v>
      </c>
      <c r="D122" s="6">
        <v>45</v>
      </c>
      <c r="E122" s="6">
        <v>1226</v>
      </c>
      <c r="F122" s="6">
        <v>31524</v>
      </c>
      <c r="G122" s="6">
        <v>7.46E-2</v>
      </c>
      <c r="H122" s="6">
        <v>0.42549999999999999</v>
      </c>
      <c r="I122" s="6">
        <v>0.1731</v>
      </c>
      <c r="J122" s="6">
        <v>11</v>
      </c>
      <c r="K122" s="6">
        <v>81</v>
      </c>
      <c r="L122" s="6">
        <v>1765</v>
      </c>
      <c r="M122" s="6">
        <v>56275</v>
      </c>
      <c r="N122" s="6">
        <v>0.1343</v>
      </c>
      <c r="O122" s="6">
        <v>0.61260000000000003</v>
      </c>
      <c r="P122" s="6">
        <v>0.309</v>
      </c>
      <c r="Q122" s="6">
        <v>67</v>
      </c>
      <c r="R122" s="6">
        <v>530</v>
      </c>
      <c r="S122" s="6">
        <v>2855</v>
      </c>
      <c r="T122" s="6">
        <v>179518</v>
      </c>
      <c r="U122" s="6">
        <v>0.87890000000000001</v>
      </c>
      <c r="V122" s="6">
        <v>0.99099999999999999</v>
      </c>
      <c r="W122" s="6">
        <v>0.98580000000000001</v>
      </c>
      <c r="X122" s="6">
        <v>7</v>
      </c>
      <c r="Y122" s="6">
        <v>45</v>
      </c>
      <c r="Z122" s="6">
        <v>1024</v>
      </c>
      <c r="AA122" s="6">
        <v>25714</v>
      </c>
      <c r="AB122" s="6">
        <v>7.46E-2</v>
      </c>
      <c r="AC122" s="6">
        <v>0.35539999999999999</v>
      </c>
      <c r="AD122" s="6">
        <v>0.14119999999999999</v>
      </c>
      <c r="AE122" s="6">
        <v>11</v>
      </c>
      <c r="AF122" s="6">
        <v>30</v>
      </c>
      <c r="AG122" s="6">
        <v>858</v>
      </c>
      <c r="AH122" s="6">
        <v>20990</v>
      </c>
      <c r="AI122" s="6">
        <v>4.9799999999999997E-2</v>
      </c>
      <c r="AJ122" s="6">
        <v>0.29780000000000001</v>
      </c>
      <c r="AK122" s="6">
        <v>0.1153</v>
      </c>
      <c r="AL122" s="6">
        <v>8</v>
      </c>
      <c r="AM122" s="6">
        <v>213</v>
      </c>
      <c r="AN122" s="6">
        <v>2610</v>
      </c>
      <c r="AO122" s="6">
        <v>122503</v>
      </c>
      <c r="AP122" s="6">
        <v>0.35320000000000001</v>
      </c>
      <c r="AQ122" s="6">
        <v>0.90590000000000004</v>
      </c>
      <c r="AR122" s="6">
        <v>0.67269999999999996</v>
      </c>
      <c r="AT122" s="9">
        <f t="shared" si="0"/>
        <v>700.5333333333333</v>
      </c>
      <c r="AU122" s="8">
        <f t="shared" si="1"/>
        <v>694.75308641975312</v>
      </c>
      <c r="AV122" s="9">
        <f t="shared" si="2"/>
        <v>338.71320754716982</v>
      </c>
      <c r="AW122" s="31">
        <f t="shared" si="3"/>
        <v>571.42222222222222</v>
      </c>
      <c r="AX122" s="9">
        <f t="shared" si="4"/>
        <v>699.66666666666663</v>
      </c>
      <c r="AY122" s="8">
        <f t="shared" si="5"/>
        <v>575.131455399061</v>
      </c>
      <c r="AZ122" s="8"/>
      <c r="BA122" s="6" t="e">
        <f t="shared" si="6"/>
        <v>#REF!</v>
      </c>
      <c r="BB122" s="6" t="e">
        <f t="shared" ca="1" si="7"/>
        <v>#NAME?</v>
      </c>
      <c r="BC122" s="6" t="e">
        <f t="shared" si="8"/>
        <v>#REF!</v>
      </c>
      <c r="BE122" s="9" t="e">
        <f t="shared" ca="1" si="9"/>
        <v>#NAME?</v>
      </c>
    </row>
    <row r="123" spans="1:57" ht="15.75" customHeight="1" x14ac:dyDescent="0.25">
      <c r="A123" s="6" t="s">
        <v>1686</v>
      </c>
      <c r="B123" s="6" t="s">
        <v>3270</v>
      </c>
      <c r="C123" s="6">
        <v>5</v>
      </c>
      <c r="D123" s="6">
        <v>29</v>
      </c>
      <c r="E123" s="6">
        <v>532</v>
      </c>
      <c r="F123" s="6">
        <v>15167</v>
      </c>
      <c r="G123" s="6">
        <v>1.6E-2</v>
      </c>
      <c r="H123" s="6">
        <v>0.1027</v>
      </c>
      <c r="I123" s="6">
        <v>2.8000000000000001E-2</v>
      </c>
      <c r="J123" s="6">
        <v>1</v>
      </c>
      <c r="K123" s="6">
        <v>12</v>
      </c>
      <c r="L123" s="6">
        <v>564</v>
      </c>
      <c r="M123" s="6">
        <v>15558</v>
      </c>
      <c r="N123" s="6">
        <v>6.6E-3</v>
      </c>
      <c r="O123" s="6">
        <v>0.1089</v>
      </c>
      <c r="P123" s="6">
        <v>2.8799999999999999E-2</v>
      </c>
      <c r="Q123" s="6">
        <v>136</v>
      </c>
      <c r="R123" s="6">
        <v>882</v>
      </c>
      <c r="S123" s="6">
        <v>4923</v>
      </c>
      <c r="T123" s="6">
        <v>526369</v>
      </c>
      <c r="U123" s="6">
        <v>0.4854</v>
      </c>
      <c r="V123" s="6">
        <v>0.95040000000000002</v>
      </c>
      <c r="W123" s="6">
        <v>0.97330000000000005</v>
      </c>
      <c r="AE123" s="6">
        <v>2</v>
      </c>
      <c r="AF123" s="6">
        <v>7</v>
      </c>
      <c r="AG123" s="6">
        <v>39</v>
      </c>
      <c r="AH123" s="6">
        <v>557</v>
      </c>
      <c r="AI123" s="6">
        <v>3.8999999999999998E-3</v>
      </c>
      <c r="AJ123" s="6">
        <v>7.4999999999999997E-3</v>
      </c>
      <c r="AK123" s="6">
        <v>1E-3</v>
      </c>
      <c r="AT123" s="9">
        <f t="shared" si="0"/>
        <v>523</v>
      </c>
      <c r="AU123" s="8">
        <f t="shared" si="1"/>
        <v>1296.5</v>
      </c>
      <c r="AV123" s="9">
        <f t="shared" si="2"/>
        <v>596.79024943310662</v>
      </c>
      <c r="AW123" s="31" t="str">
        <f t="shared" si="3"/>
        <v/>
      </c>
      <c r="AX123" s="9">
        <f t="shared" si="4"/>
        <v>79.571428571428569</v>
      </c>
      <c r="AY123" s="8" t="str">
        <f t="shared" si="5"/>
        <v/>
      </c>
      <c r="AZ123" s="8"/>
      <c r="BA123" s="6" t="e">
        <f t="shared" si="6"/>
        <v>#REF!</v>
      </c>
      <c r="BB123" s="6" t="e">
        <f t="shared" ca="1" si="7"/>
        <v>#NAME?</v>
      </c>
      <c r="BC123" s="6" t="e">
        <f t="shared" si="8"/>
        <v>#REF!</v>
      </c>
      <c r="BE123" s="9" t="e">
        <f t="shared" ca="1" si="9"/>
        <v>#NAME?</v>
      </c>
    </row>
    <row r="124" spans="1:57" ht="15.75" customHeight="1" x14ac:dyDescent="0.25">
      <c r="A124" s="6" t="s">
        <v>1718</v>
      </c>
      <c r="B124" s="6" t="s">
        <v>3270</v>
      </c>
      <c r="C124" s="6">
        <v>7</v>
      </c>
      <c r="D124" s="6">
        <v>51</v>
      </c>
      <c r="E124" s="6">
        <v>1975</v>
      </c>
      <c r="F124" s="6">
        <v>73333</v>
      </c>
      <c r="G124" s="6">
        <v>4.3700000000000003E-2</v>
      </c>
      <c r="H124" s="6">
        <v>0.43590000000000001</v>
      </c>
      <c r="I124" s="6">
        <v>0.16969999999999999</v>
      </c>
      <c r="J124" s="6">
        <v>8</v>
      </c>
      <c r="K124" s="6">
        <v>55</v>
      </c>
      <c r="L124" s="6">
        <v>1978</v>
      </c>
      <c r="M124" s="6">
        <v>81321</v>
      </c>
      <c r="N124" s="6">
        <v>4.7199999999999999E-2</v>
      </c>
      <c r="O124" s="6">
        <v>0.4365</v>
      </c>
      <c r="P124" s="6">
        <v>0.18809999999999999</v>
      </c>
      <c r="Q124" s="6">
        <v>93</v>
      </c>
      <c r="R124" s="6">
        <v>681</v>
      </c>
      <c r="S124" s="6">
        <v>4460</v>
      </c>
      <c r="T124" s="6">
        <v>405025</v>
      </c>
      <c r="U124" s="6">
        <v>0.58399999999999996</v>
      </c>
      <c r="V124" s="6">
        <v>0.98429999999999995</v>
      </c>
      <c r="W124" s="6">
        <v>0.93700000000000006</v>
      </c>
      <c r="AE124" s="6">
        <v>15</v>
      </c>
      <c r="AF124" s="6">
        <v>46</v>
      </c>
      <c r="AG124" s="6">
        <v>1839</v>
      </c>
      <c r="AH124" s="6">
        <v>65124</v>
      </c>
      <c r="AI124" s="6">
        <v>3.95E-2</v>
      </c>
      <c r="AJ124" s="6">
        <v>0.40589999999999998</v>
      </c>
      <c r="AK124" s="6">
        <v>0.1507</v>
      </c>
      <c r="AL124" s="6">
        <v>3</v>
      </c>
      <c r="AM124" s="6">
        <v>179</v>
      </c>
      <c r="AN124" s="6">
        <v>3655</v>
      </c>
      <c r="AO124" s="6">
        <v>275084</v>
      </c>
      <c r="AP124" s="6">
        <v>0.1535</v>
      </c>
      <c r="AQ124" s="6">
        <v>0.80669999999999997</v>
      </c>
      <c r="AR124" s="6">
        <v>0.63639999999999997</v>
      </c>
      <c r="AT124" s="9">
        <f t="shared" si="0"/>
        <v>1437.9019607843138</v>
      </c>
      <c r="AU124" s="8">
        <f t="shared" si="1"/>
        <v>1478.5636363636363</v>
      </c>
      <c r="AV124" s="9">
        <f t="shared" si="2"/>
        <v>594.7503671071953</v>
      </c>
      <c r="AW124" s="31" t="str">
        <f t="shared" si="3"/>
        <v/>
      </c>
      <c r="AX124" s="9">
        <f t="shared" si="4"/>
        <v>1415.7391304347825</v>
      </c>
      <c r="AY124" s="8">
        <f t="shared" si="5"/>
        <v>1536.782122905028</v>
      </c>
      <c r="AZ124" s="8"/>
      <c r="BA124" s="6" t="e">
        <f t="shared" si="6"/>
        <v>#REF!</v>
      </c>
      <c r="BB124" s="6" t="e">
        <f t="shared" ca="1" si="7"/>
        <v>#NAME?</v>
      </c>
      <c r="BC124" s="6" t="e">
        <f t="shared" si="8"/>
        <v>#REF!</v>
      </c>
      <c r="BE124" s="9" t="e">
        <f t="shared" ca="1" si="9"/>
        <v>#NAME?</v>
      </c>
    </row>
    <row r="125" spans="1:57" ht="15.75" customHeight="1" x14ac:dyDescent="0.25">
      <c r="A125" s="6" t="s">
        <v>1719</v>
      </c>
      <c r="B125" s="6" t="s">
        <v>3270</v>
      </c>
      <c r="C125" s="6">
        <v>9</v>
      </c>
      <c r="D125" s="6">
        <v>35</v>
      </c>
      <c r="E125" s="6">
        <v>2226</v>
      </c>
      <c r="F125" s="6">
        <v>88699</v>
      </c>
      <c r="G125" s="6">
        <v>5.2699999999999997E-2</v>
      </c>
      <c r="H125" s="6">
        <v>0.22600000000000001</v>
      </c>
      <c r="I125" s="6">
        <v>0.1575</v>
      </c>
      <c r="J125" s="6">
        <v>1</v>
      </c>
      <c r="K125" s="6">
        <v>11</v>
      </c>
      <c r="L125" s="6">
        <v>1539</v>
      </c>
      <c r="M125" s="6">
        <v>57558</v>
      </c>
      <c r="N125" s="6">
        <v>1.66E-2</v>
      </c>
      <c r="O125" s="6">
        <v>0.15629999999999999</v>
      </c>
      <c r="P125" s="6">
        <v>0.1022</v>
      </c>
      <c r="Q125" s="6">
        <v>56</v>
      </c>
      <c r="R125" s="6">
        <v>471</v>
      </c>
      <c r="S125" s="6">
        <v>9745</v>
      </c>
      <c r="T125" s="6">
        <v>555796</v>
      </c>
      <c r="U125" s="6">
        <v>0.70930000000000004</v>
      </c>
      <c r="V125" s="6">
        <v>0.98939999999999995</v>
      </c>
      <c r="W125" s="6">
        <v>0.98670000000000002</v>
      </c>
      <c r="AE125" s="6">
        <v>3</v>
      </c>
      <c r="AF125" s="6">
        <v>14</v>
      </c>
      <c r="AG125" s="6">
        <v>483</v>
      </c>
      <c r="AH125" s="6">
        <v>19255</v>
      </c>
      <c r="AI125" s="6">
        <v>2.1100000000000001E-2</v>
      </c>
      <c r="AJ125" s="6">
        <v>4.9000000000000002E-2</v>
      </c>
      <c r="AK125" s="6">
        <v>3.4200000000000001E-2</v>
      </c>
      <c r="AL125" s="6">
        <v>5</v>
      </c>
      <c r="AM125" s="6">
        <v>223</v>
      </c>
      <c r="AN125" s="6">
        <v>8833</v>
      </c>
      <c r="AO125" s="6">
        <v>447163</v>
      </c>
      <c r="AP125" s="6">
        <v>0.33579999999999999</v>
      </c>
      <c r="AQ125" s="6">
        <v>0.89680000000000004</v>
      </c>
      <c r="AR125" s="6">
        <v>0.79390000000000005</v>
      </c>
      <c r="AT125" s="9">
        <f t="shared" si="0"/>
        <v>2534.2571428571428</v>
      </c>
      <c r="AU125" s="8">
        <f t="shared" si="1"/>
        <v>5232.545454545455</v>
      </c>
      <c r="AV125" s="9">
        <f t="shared" si="2"/>
        <v>1180.0339702760084</v>
      </c>
      <c r="AW125" s="31" t="str">
        <f t="shared" si="3"/>
        <v/>
      </c>
      <c r="AX125" s="9">
        <f t="shared" si="4"/>
        <v>1375.3571428571429</v>
      </c>
      <c r="AY125" s="8">
        <f t="shared" si="5"/>
        <v>2005.2152466367713</v>
      </c>
      <c r="AZ125" s="8"/>
      <c r="BA125" s="6" t="e">
        <f t="shared" si="6"/>
        <v>#REF!</v>
      </c>
      <c r="BB125" s="6" t="e">
        <f t="shared" ca="1" si="7"/>
        <v>#NAME?</v>
      </c>
      <c r="BC125" s="6" t="e">
        <f t="shared" si="8"/>
        <v>#REF!</v>
      </c>
      <c r="BE125" s="9" t="e">
        <f t="shared" ca="1" si="9"/>
        <v>#NAME?</v>
      </c>
    </row>
    <row r="126" spans="1:57" ht="15.75" customHeight="1" x14ac:dyDescent="0.25">
      <c r="A126" s="6" t="s">
        <v>1748</v>
      </c>
      <c r="B126" s="6" t="s">
        <v>3270</v>
      </c>
      <c r="C126" s="6">
        <v>4</v>
      </c>
      <c r="D126" s="6">
        <v>23</v>
      </c>
      <c r="E126" s="6">
        <v>261</v>
      </c>
      <c r="F126" s="6">
        <v>7911</v>
      </c>
      <c r="G126" s="6">
        <v>1.8700000000000001E-2</v>
      </c>
      <c r="H126" s="6">
        <v>8.2799999999999999E-2</v>
      </c>
      <c r="I126" s="6">
        <v>3.7900000000000003E-2</v>
      </c>
      <c r="Q126" s="6">
        <v>101</v>
      </c>
      <c r="R126" s="6">
        <v>575</v>
      </c>
      <c r="S126" s="6">
        <v>2648</v>
      </c>
      <c r="T126" s="6">
        <v>175700</v>
      </c>
      <c r="U126" s="6">
        <v>0.46629999999999999</v>
      </c>
      <c r="V126" s="6">
        <v>0.83979999999999999</v>
      </c>
      <c r="W126" s="6">
        <v>0.84119999999999995</v>
      </c>
      <c r="AE126" s="6">
        <v>3</v>
      </c>
      <c r="AF126" s="6">
        <v>6</v>
      </c>
      <c r="AG126" s="6">
        <v>28</v>
      </c>
      <c r="AH126" s="6">
        <v>583</v>
      </c>
      <c r="AI126" s="6">
        <v>4.8999999999999998E-3</v>
      </c>
      <c r="AJ126" s="6">
        <v>8.8999999999999999E-3</v>
      </c>
      <c r="AK126" s="6">
        <v>2.8E-3</v>
      </c>
      <c r="AT126" s="9">
        <f t="shared" si="0"/>
        <v>343.95652173913044</v>
      </c>
      <c r="AU126" s="8" t="str">
        <f t="shared" si="1"/>
        <v/>
      </c>
      <c r="AV126" s="9">
        <f t="shared" si="2"/>
        <v>305.56521739130437</v>
      </c>
      <c r="AW126" s="31" t="str">
        <f t="shared" si="3"/>
        <v/>
      </c>
      <c r="AX126" s="9">
        <f t="shared" si="4"/>
        <v>97.166666666666671</v>
      </c>
      <c r="AY126" s="8" t="str">
        <f t="shared" si="5"/>
        <v/>
      </c>
      <c r="AZ126" s="8"/>
      <c r="BA126" s="6" t="e">
        <f t="shared" si="6"/>
        <v>#REF!</v>
      </c>
      <c r="BB126" s="6" t="e">
        <f t="shared" ca="1" si="7"/>
        <v>#NAME?</v>
      </c>
      <c r="BC126" s="6" t="e">
        <f t="shared" si="8"/>
        <v>#REF!</v>
      </c>
      <c r="BE126" s="9" t="e">
        <f t="shared" ca="1" si="9"/>
        <v>#NAME?</v>
      </c>
    </row>
    <row r="127" spans="1:57" ht="15.75" customHeight="1" x14ac:dyDescent="0.25">
      <c r="A127" s="6" t="s">
        <v>1689</v>
      </c>
      <c r="B127" s="6" t="s">
        <v>3270</v>
      </c>
      <c r="C127" s="6">
        <v>1</v>
      </c>
      <c r="D127" s="6">
        <v>2</v>
      </c>
      <c r="E127" s="6">
        <v>167</v>
      </c>
      <c r="F127" s="6">
        <v>2182</v>
      </c>
      <c r="G127" s="6">
        <v>4.7000000000000002E-3</v>
      </c>
      <c r="H127" s="6">
        <v>0.1552</v>
      </c>
      <c r="I127" s="6">
        <v>8.2600000000000007E-2</v>
      </c>
      <c r="Q127" s="6">
        <v>16</v>
      </c>
      <c r="R127" s="6">
        <v>106</v>
      </c>
      <c r="S127" s="6">
        <v>644</v>
      </c>
      <c r="T127" s="6">
        <v>16230</v>
      </c>
      <c r="U127" s="6">
        <v>0.2482</v>
      </c>
      <c r="V127" s="6">
        <v>0.59850000000000003</v>
      </c>
      <c r="W127" s="6">
        <v>0.61429999999999996</v>
      </c>
      <c r="AT127" s="9">
        <f t="shared" si="0"/>
        <v>1091</v>
      </c>
      <c r="AU127" s="8" t="str">
        <f t="shared" si="1"/>
        <v/>
      </c>
      <c r="AV127" s="9">
        <f t="shared" si="2"/>
        <v>153.11320754716982</v>
      </c>
      <c r="AW127" s="31" t="str">
        <f t="shared" si="3"/>
        <v/>
      </c>
      <c r="AX127" s="9" t="str">
        <f t="shared" si="4"/>
        <v/>
      </c>
      <c r="AY127" s="8" t="str">
        <f t="shared" si="5"/>
        <v/>
      </c>
      <c r="AZ127" s="8"/>
      <c r="BA127" s="6" t="e">
        <f t="shared" si="6"/>
        <v>#REF!</v>
      </c>
      <c r="BB127" s="6" t="e">
        <f t="shared" ca="1" si="7"/>
        <v>#NAME?</v>
      </c>
      <c r="BC127" s="6" t="e">
        <f t="shared" si="8"/>
        <v>#REF!</v>
      </c>
      <c r="BE127" s="9" t="e">
        <f t="shared" ca="1" si="9"/>
        <v>#NAME?</v>
      </c>
    </row>
    <row r="128" spans="1:57" ht="15.75" customHeight="1" x14ac:dyDescent="0.25">
      <c r="A128" s="6" t="s">
        <v>1567</v>
      </c>
      <c r="B128" s="6" t="s">
        <v>3270</v>
      </c>
      <c r="C128" s="6">
        <v>2</v>
      </c>
      <c r="D128" s="6">
        <v>17</v>
      </c>
      <c r="E128" s="6">
        <v>539</v>
      </c>
      <c r="F128" s="6">
        <v>12628</v>
      </c>
      <c r="G128" s="6">
        <v>1.4800000000000001E-2</v>
      </c>
      <c r="H128" s="6">
        <v>0.27260000000000001</v>
      </c>
      <c r="I128" s="6">
        <v>9.3600000000000003E-2</v>
      </c>
      <c r="J128" s="6">
        <v>6</v>
      </c>
      <c r="K128" s="6">
        <v>22</v>
      </c>
      <c r="L128" s="6">
        <v>556</v>
      </c>
      <c r="M128" s="6">
        <v>13072</v>
      </c>
      <c r="N128" s="6">
        <v>1.9199999999999998E-2</v>
      </c>
      <c r="O128" s="6">
        <v>0.28120000000000001</v>
      </c>
      <c r="P128" s="6">
        <v>9.6799999999999997E-2</v>
      </c>
      <c r="Q128" s="6">
        <v>67</v>
      </c>
      <c r="R128" s="6">
        <v>361</v>
      </c>
      <c r="S128" s="6">
        <v>1798</v>
      </c>
      <c r="T128" s="6">
        <v>96818</v>
      </c>
      <c r="U128" s="6">
        <v>0.3145</v>
      </c>
      <c r="V128" s="6">
        <v>0.90949999999999998</v>
      </c>
      <c r="W128" s="6">
        <v>0.71730000000000005</v>
      </c>
      <c r="X128" s="6">
        <v>1</v>
      </c>
      <c r="Y128" s="6">
        <v>7</v>
      </c>
      <c r="Z128" s="6">
        <v>310</v>
      </c>
      <c r="AA128" s="6">
        <v>5423</v>
      </c>
      <c r="AB128" s="6">
        <v>6.1000000000000004E-3</v>
      </c>
      <c r="AC128" s="6">
        <v>0.15679999999999999</v>
      </c>
      <c r="AD128" s="6">
        <v>4.02E-2</v>
      </c>
      <c r="AL128" s="6">
        <v>2</v>
      </c>
      <c r="AM128" s="6">
        <v>50</v>
      </c>
      <c r="AN128" s="6">
        <v>1033</v>
      </c>
      <c r="AO128" s="6">
        <v>30951</v>
      </c>
      <c r="AP128" s="6">
        <v>4.36E-2</v>
      </c>
      <c r="AQ128" s="6">
        <v>0.52249999999999996</v>
      </c>
      <c r="AR128" s="6">
        <v>0.2293</v>
      </c>
      <c r="AT128" s="9">
        <f t="shared" si="0"/>
        <v>742.82352941176475</v>
      </c>
      <c r="AU128" s="8">
        <f t="shared" si="1"/>
        <v>594.18181818181813</v>
      </c>
      <c r="AV128" s="9">
        <f t="shared" si="2"/>
        <v>268.19390581717454</v>
      </c>
      <c r="AW128" s="31">
        <f t="shared" si="3"/>
        <v>774.71428571428567</v>
      </c>
      <c r="AX128" s="9" t="str">
        <f t="shared" si="4"/>
        <v/>
      </c>
      <c r="AY128" s="8">
        <f t="shared" si="5"/>
        <v>619.02</v>
      </c>
      <c r="AZ128" s="8"/>
      <c r="BA128" s="6" t="e">
        <f t="shared" si="6"/>
        <v>#REF!</v>
      </c>
      <c r="BB128" s="6" t="e">
        <f t="shared" ca="1" si="7"/>
        <v>#NAME?</v>
      </c>
      <c r="BC128" s="6" t="e">
        <f t="shared" si="8"/>
        <v>#REF!</v>
      </c>
      <c r="BE128" s="9" t="e">
        <f t="shared" ca="1" si="9"/>
        <v>#NAME?</v>
      </c>
    </row>
    <row r="129" spans="1:57" ht="15.75" customHeight="1" x14ac:dyDescent="0.25">
      <c r="A129" s="6" t="s">
        <v>1768</v>
      </c>
      <c r="B129" s="6" t="s">
        <v>3270</v>
      </c>
      <c r="C129" s="6">
        <v>6</v>
      </c>
      <c r="D129" s="6">
        <v>22</v>
      </c>
      <c r="E129" s="6">
        <v>272</v>
      </c>
      <c r="F129" s="6">
        <v>5895</v>
      </c>
      <c r="G129" s="6">
        <v>2.7300000000000001E-2</v>
      </c>
      <c r="H129" s="6">
        <v>7.4499999999999997E-2</v>
      </c>
      <c r="I129" s="6">
        <v>2.9600000000000001E-2</v>
      </c>
      <c r="Q129" s="6">
        <v>88</v>
      </c>
      <c r="R129" s="6">
        <v>521</v>
      </c>
      <c r="S129" s="6">
        <v>3474</v>
      </c>
      <c r="T129" s="6">
        <v>183051</v>
      </c>
      <c r="U129" s="6">
        <v>0.64639999999999997</v>
      </c>
      <c r="V129" s="6">
        <v>0.95130000000000003</v>
      </c>
      <c r="W129" s="6">
        <v>0.91800000000000004</v>
      </c>
      <c r="X129" s="6">
        <v>1</v>
      </c>
      <c r="Y129" s="6">
        <v>4</v>
      </c>
      <c r="Z129" s="6">
        <v>2</v>
      </c>
      <c r="AA129" s="6">
        <v>5</v>
      </c>
      <c r="AB129" s="6">
        <v>5.0000000000000001E-3</v>
      </c>
      <c r="AC129" s="6">
        <v>5.0000000000000001E-4</v>
      </c>
      <c r="AD129" s="6">
        <v>0</v>
      </c>
      <c r="AT129" s="9">
        <f t="shared" si="0"/>
        <v>267.95454545454544</v>
      </c>
      <c r="AU129" s="8" t="str">
        <f t="shared" si="1"/>
        <v/>
      </c>
      <c r="AV129" s="9">
        <f t="shared" si="2"/>
        <v>351.34548944337814</v>
      </c>
      <c r="AW129" s="31">
        <f t="shared" si="3"/>
        <v>1.25</v>
      </c>
      <c r="AX129" s="9" t="str">
        <f t="shared" si="4"/>
        <v/>
      </c>
      <c r="AY129" s="8" t="str">
        <f t="shared" si="5"/>
        <v/>
      </c>
      <c r="AZ129" s="8"/>
      <c r="BA129" s="6" t="e">
        <f t="shared" si="6"/>
        <v>#REF!</v>
      </c>
      <c r="BB129" s="6" t="e">
        <f t="shared" ca="1" si="7"/>
        <v>#NAME?</v>
      </c>
      <c r="BC129" s="6" t="e">
        <f t="shared" si="8"/>
        <v>#REF!</v>
      </c>
      <c r="BE129" s="9" t="e">
        <f t="shared" ca="1" si="9"/>
        <v>#NAME?</v>
      </c>
    </row>
    <row r="130" spans="1:57" ht="15.75" customHeight="1" x14ac:dyDescent="0.25">
      <c r="A130" s="6" t="s">
        <v>1747</v>
      </c>
      <c r="B130" s="6" t="s">
        <v>3270</v>
      </c>
      <c r="C130" s="6">
        <v>24</v>
      </c>
      <c r="D130" s="6">
        <v>147</v>
      </c>
      <c r="E130" s="6">
        <v>1927</v>
      </c>
      <c r="F130" s="6">
        <v>90435</v>
      </c>
      <c r="G130" s="6">
        <v>4.0800000000000003E-2</v>
      </c>
      <c r="H130" s="6">
        <v>0.16919999999999999</v>
      </c>
      <c r="I130" s="6">
        <v>5.1799999999999999E-2</v>
      </c>
      <c r="J130" s="6">
        <v>1</v>
      </c>
      <c r="K130" s="6">
        <v>12</v>
      </c>
      <c r="L130" s="6">
        <v>613</v>
      </c>
      <c r="M130" s="6">
        <v>39064</v>
      </c>
      <c r="N130" s="6">
        <v>3.3E-3</v>
      </c>
      <c r="O130" s="6">
        <v>5.3800000000000001E-2</v>
      </c>
      <c r="P130" s="6">
        <v>2.24E-2</v>
      </c>
      <c r="Q130" s="6">
        <v>372</v>
      </c>
      <c r="R130" s="6">
        <v>1904</v>
      </c>
      <c r="S130" s="6">
        <v>10698</v>
      </c>
      <c r="T130" s="6">
        <v>1317058</v>
      </c>
      <c r="U130" s="6">
        <v>0.52900000000000003</v>
      </c>
      <c r="V130" s="6">
        <v>0.93940000000000001</v>
      </c>
      <c r="W130" s="6">
        <v>0.75390000000000001</v>
      </c>
      <c r="AE130" s="6">
        <v>8</v>
      </c>
      <c r="AF130" s="6">
        <v>18</v>
      </c>
      <c r="AG130" s="6">
        <v>1110</v>
      </c>
      <c r="AH130" s="6">
        <v>53679</v>
      </c>
      <c r="AI130" s="6">
        <v>5.0000000000000001E-3</v>
      </c>
      <c r="AJ130" s="6">
        <v>9.7500000000000003E-2</v>
      </c>
      <c r="AK130" s="6">
        <v>3.0700000000000002E-2</v>
      </c>
      <c r="AT130" s="9">
        <f t="shared" si="0"/>
        <v>615.20408163265301</v>
      </c>
      <c r="AU130" s="8">
        <f t="shared" si="1"/>
        <v>3255.3333333333335</v>
      </c>
      <c r="AV130" s="9">
        <f t="shared" si="2"/>
        <v>691.73214285714289</v>
      </c>
      <c r="AW130" s="31" t="str">
        <f t="shared" si="3"/>
        <v/>
      </c>
      <c r="AX130" s="9">
        <f t="shared" si="4"/>
        <v>2982.1666666666665</v>
      </c>
      <c r="AY130" s="8" t="str">
        <f t="shared" si="5"/>
        <v/>
      </c>
      <c r="AZ130" s="8"/>
      <c r="BA130" s="6" t="e">
        <f t="shared" si="6"/>
        <v>#REF!</v>
      </c>
      <c r="BB130" s="6" t="e">
        <f t="shared" ca="1" si="7"/>
        <v>#NAME?</v>
      </c>
      <c r="BC130" s="6" t="e">
        <f t="shared" si="8"/>
        <v>#REF!</v>
      </c>
      <c r="BE130" s="9" t="e">
        <f t="shared" ca="1" si="9"/>
        <v>#NAME?</v>
      </c>
    </row>
    <row r="131" spans="1:57" ht="15.75" customHeight="1" x14ac:dyDescent="0.25">
      <c r="A131" s="6" t="s">
        <v>1526</v>
      </c>
      <c r="B131" s="6" t="s">
        <v>3270</v>
      </c>
      <c r="C131" s="6">
        <v>1</v>
      </c>
      <c r="D131" s="6">
        <v>5</v>
      </c>
      <c r="E131" s="6">
        <v>77</v>
      </c>
      <c r="F131" s="6">
        <v>3756</v>
      </c>
      <c r="G131" s="6">
        <v>2.2700000000000001E-2</v>
      </c>
      <c r="H131" s="6">
        <v>0.39090000000000003</v>
      </c>
      <c r="I131" s="6">
        <v>6.0199999999999997E-2</v>
      </c>
      <c r="Q131" s="6">
        <v>15</v>
      </c>
      <c r="R131" s="6">
        <v>94</v>
      </c>
      <c r="S131" s="6">
        <v>178</v>
      </c>
      <c r="T131" s="6">
        <v>57125</v>
      </c>
      <c r="U131" s="6">
        <v>0.42730000000000001</v>
      </c>
      <c r="V131" s="6">
        <v>0.90359999999999996</v>
      </c>
      <c r="W131" s="6">
        <v>0.91569999999999996</v>
      </c>
      <c r="AT131" s="9">
        <f t="shared" si="0"/>
        <v>751.2</v>
      </c>
      <c r="AU131" s="8" t="str">
        <f t="shared" si="1"/>
        <v/>
      </c>
      <c r="AV131" s="9">
        <f t="shared" si="2"/>
        <v>607.71276595744678</v>
      </c>
      <c r="AW131" s="31" t="str">
        <f t="shared" si="3"/>
        <v/>
      </c>
      <c r="AX131" s="9" t="str">
        <f t="shared" si="4"/>
        <v/>
      </c>
      <c r="AY131" s="8" t="str">
        <f t="shared" si="5"/>
        <v/>
      </c>
      <c r="AZ131" s="8"/>
      <c r="BA131" s="6" t="e">
        <f t="shared" si="6"/>
        <v>#REF!</v>
      </c>
      <c r="BB131" s="6" t="e">
        <f t="shared" ca="1" si="7"/>
        <v>#NAME?</v>
      </c>
      <c r="BC131" s="6" t="e">
        <f t="shared" si="8"/>
        <v>#REF!</v>
      </c>
      <c r="BE131" s="9" t="e">
        <f t="shared" ca="1" si="9"/>
        <v>#NAME?</v>
      </c>
    </row>
    <row r="132" spans="1:57" ht="15.75" customHeight="1" x14ac:dyDescent="0.25">
      <c r="A132" s="6" t="s">
        <v>1513</v>
      </c>
      <c r="B132" s="6" t="s">
        <v>3270</v>
      </c>
      <c r="C132" s="6">
        <v>36</v>
      </c>
      <c r="D132" s="6">
        <v>185</v>
      </c>
      <c r="E132" s="6">
        <v>3115</v>
      </c>
      <c r="F132" s="6">
        <v>157013</v>
      </c>
      <c r="G132" s="6">
        <v>9.2999999999999992E-3</v>
      </c>
      <c r="H132" s="6">
        <v>0.1109</v>
      </c>
      <c r="I132" s="6">
        <v>3.7699999999999997E-2</v>
      </c>
      <c r="J132" s="6">
        <v>11</v>
      </c>
      <c r="K132" s="6">
        <v>84</v>
      </c>
      <c r="L132" s="6">
        <v>3966</v>
      </c>
      <c r="M132" s="6">
        <v>225209</v>
      </c>
      <c r="N132" s="6">
        <v>4.1999999999999997E-3</v>
      </c>
      <c r="O132" s="6">
        <v>0.1411</v>
      </c>
      <c r="P132" s="6">
        <v>5.4100000000000002E-2</v>
      </c>
      <c r="Q132" s="6">
        <v>1631</v>
      </c>
      <c r="R132" s="6">
        <v>10575</v>
      </c>
      <c r="S132" s="6">
        <v>26701</v>
      </c>
      <c r="T132" s="6">
        <v>3593970</v>
      </c>
      <c r="U132" s="6">
        <v>0.53</v>
      </c>
      <c r="V132" s="6">
        <v>0.95020000000000004</v>
      </c>
      <c r="W132" s="6">
        <v>0.86350000000000005</v>
      </c>
      <c r="X132" s="6">
        <v>19</v>
      </c>
      <c r="Y132" s="6">
        <v>189</v>
      </c>
      <c r="Z132" s="6">
        <v>3488</v>
      </c>
      <c r="AA132" s="6">
        <v>186866</v>
      </c>
      <c r="AB132" s="6">
        <v>9.4999999999999998E-3</v>
      </c>
      <c r="AC132" s="6">
        <v>0.1241</v>
      </c>
      <c r="AD132" s="6">
        <v>4.4900000000000002E-2</v>
      </c>
      <c r="AE132" s="6">
        <v>25</v>
      </c>
      <c r="AF132" s="6">
        <v>146</v>
      </c>
      <c r="AG132" s="6">
        <v>2278</v>
      </c>
      <c r="AH132" s="6">
        <v>141022</v>
      </c>
      <c r="AI132" s="6">
        <v>7.3000000000000001E-3</v>
      </c>
      <c r="AJ132" s="6">
        <v>8.1100000000000005E-2</v>
      </c>
      <c r="AK132" s="6">
        <v>3.39E-2</v>
      </c>
      <c r="AT132" s="9">
        <f t="shared" si="0"/>
        <v>848.71891891891892</v>
      </c>
      <c r="AU132" s="8">
        <f t="shared" si="1"/>
        <v>2681.0595238095239</v>
      </c>
      <c r="AV132" s="9">
        <f t="shared" si="2"/>
        <v>339.85531914893619</v>
      </c>
      <c r="AW132" s="31">
        <f t="shared" si="3"/>
        <v>988.70899470899474</v>
      </c>
      <c r="AX132" s="9">
        <f t="shared" si="4"/>
        <v>965.90410958904113</v>
      </c>
      <c r="AY132" s="8" t="str">
        <f t="shared" si="5"/>
        <v/>
      </c>
      <c r="AZ132" s="8"/>
      <c r="BA132" s="6" t="e">
        <f t="shared" si="6"/>
        <v>#REF!</v>
      </c>
      <c r="BB132" s="6" t="e">
        <f t="shared" ca="1" si="7"/>
        <v>#NAME?</v>
      </c>
      <c r="BC132" s="6" t="e">
        <f t="shared" si="8"/>
        <v>#REF!</v>
      </c>
      <c r="BE132" s="9" t="e">
        <f t="shared" ca="1" si="9"/>
        <v>#NAME?</v>
      </c>
    </row>
    <row r="133" spans="1:57" ht="15.75" customHeight="1" x14ac:dyDescent="0.25">
      <c r="A133" s="6" t="s">
        <v>1580</v>
      </c>
      <c r="B133" s="6" t="s">
        <v>3270</v>
      </c>
      <c r="C133" s="6">
        <v>9</v>
      </c>
      <c r="D133" s="6">
        <v>131</v>
      </c>
      <c r="E133" s="6">
        <v>3064</v>
      </c>
      <c r="F133" s="6">
        <v>111252</v>
      </c>
      <c r="G133" s="6">
        <v>0.114</v>
      </c>
      <c r="H133" s="6">
        <v>0.2475</v>
      </c>
      <c r="I133" s="6">
        <v>0.1973</v>
      </c>
      <c r="J133" s="6">
        <v>23</v>
      </c>
      <c r="K133" s="6">
        <v>100</v>
      </c>
      <c r="L133" s="6">
        <v>3142</v>
      </c>
      <c r="M133" s="6">
        <v>119276</v>
      </c>
      <c r="N133" s="6">
        <v>8.6999999999999994E-2</v>
      </c>
      <c r="O133" s="6">
        <v>0.25380000000000003</v>
      </c>
      <c r="P133" s="6">
        <v>0.21160000000000001</v>
      </c>
      <c r="Q133" s="6">
        <v>111</v>
      </c>
      <c r="R133" s="6">
        <v>743</v>
      </c>
      <c r="S133" s="6">
        <v>12180</v>
      </c>
      <c r="T133" s="6">
        <v>527708</v>
      </c>
      <c r="U133" s="6">
        <v>0.64659999999999995</v>
      </c>
      <c r="V133" s="6">
        <v>0.98380000000000001</v>
      </c>
      <c r="W133" s="6">
        <v>0.93600000000000005</v>
      </c>
      <c r="X133" s="6">
        <v>2</v>
      </c>
      <c r="Y133" s="6">
        <v>29</v>
      </c>
      <c r="Z133" s="6">
        <v>394</v>
      </c>
      <c r="AA133" s="6">
        <v>9424</v>
      </c>
      <c r="AB133" s="6">
        <v>2.52E-2</v>
      </c>
      <c r="AC133" s="6">
        <v>3.1800000000000002E-2</v>
      </c>
      <c r="AD133" s="6">
        <v>1.67E-2</v>
      </c>
      <c r="AE133" s="6">
        <v>10</v>
      </c>
      <c r="AF133" s="6">
        <v>72</v>
      </c>
      <c r="AG133" s="6">
        <v>2799</v>
      </c>
      <c r="AH133" s="6">
        <v>93612</v>
      </c>
      <c r="AI133" s="6">
        <v>6.2700000000000006E-2</v>
      </c>
      <c r="AJ133" s="6">
        <v>0.2261</v>
      </c>
      <c r="AK133" s="6">
        <v>0.16600000000000001</v>
      </c>
      <c r="AL133" s="6">
        <v>14</v>
      </c>
      <c r="AM133" s="6">
        <v>213</v>
      </c>
      <c r="AN133" s="6">
        <v>4392</v>
      </c>
      <c r="AO133" s="6">
        <v>179733</v>
      </c>
      <c r="AP133" s="6">
        <v>0.18540000000000001</v>
      </c>
      <c r="AQ133" s="6">
        <v>0.35470000000000002</v>
      </c>
      <c r="AR133" s="6">
        <v>0.31879999999999997</v>
      </c>
      <c r="AT133" s="9">
        <f t="shared" si="0"/>
        <v>849.25190839694653</v>
      </c>
      <c r="AU133" s="8">
        <f t="shared" si="1"/>
        <v>1192.76</v>
      </c>
      <c r="AV133" s="9">
        <f t="shared" si="2"/>
        <v>710.23956931359351</v>
      </c>
      <c r="AW133" s="31">
        <f t="shared" si="3"/>
        <v>324.9655172413793</v>
      </c>
      <c r="AX133" s="9">
        <f t="shared" si="4"/>
        <v>1300.1666666666667</v>
      </c>
      <c r="AY133" s="8">
        <f t="shared" si="5"/>
        <v>843.81690140845069</v>
      </c>
      <c r="AZ133" s="8"/>
      <c r="BA133" s="6" t="e">
        <f t="shared" si="6"/>
        <v>#REF!</v>
      </c>
      <c r="BB133" s="6" t="e">
        <f t="shared" ca="1" si="7"/>
        <v>#NAME?</v>
      </c>
      <c r="BC133" s="6" t="e">
        <f t="shared" si="8"/>
        <v>#REF!</v>
      </c>
      <c r="BE133" s="9" t="e">
        <f t="shared" ca="1" si="9"/>
        <v>#NAME?</v>
      </c>
    </row>
    <row r="134" spans="1:57" ht="15.75" customHeight="1" x14ac:dyDescent="0.25">
      <c r="A134" s="6" t="s">
        <v>1664</v>
      </c>
      <c r="B134" s="6" t="s">
        <v>3270</v>
      </c>
      <c r="C134" s="6">
        <v>9</v>
      </c>
      <c r="D134" s="6">
        <v>27</v>
      </c>
      <c r="E134" s="6">
        <v>458</v>
      </c>
      <c r="F134" s="6">
        <v>22627</v>
      </c>
      <c r="G134" s="6">
        <v>1.5699999999999999E-2</v>
      </c>
      <c r="H134" s="6">
        <v>8.0399999999999999E-2</v>
      </c>
      <c r="I134" s="6">
        <v>3.4799999999999998E-2</v>
      </c>
      <c r="J134" s="6">
        <v>3</v>
      </c>
      <c r="K134" s="6">
        <v>18</v>
      </c>
      <c r="L134" s="6">
        <v>206</v>
      </c>
      <c r="M134" s="6">
        <v>13160</v>
      </c>
      <c r="N134" s="6">
        <v>1.0500000000000001E-2</v>
      </c>
      <c r="O134" s="6">
        <v>3.6200000000000003E-2</v>
      </c>
      <c r="P134" s="6">
        <v>2.0299999999999999E-2</v>
      </c>
      <c r="Q134" s="6">
        <v>246</v>
      </c>
      <c r="R134" s="6">
        <v>1095</v>
      </c>
      <c r="S134" s="6">
        <v>5423</v>
      </c>
      <c r="T134" s="6">
        <v>518934</v>
      </c>
      <c r="U134" s="6">
        <v>0.63590000000000002</v>
      </c>
      <c r="V134" s="6">
        <v>0.95169999999999999</v>
      </c>
      <c r="W134" s="6">
        <v>0.79869999999999997</v>
      </c>
      <c r="X134" s="6">
        <v>3</v>
      </c>
      <c r="Y134" s="6">
        <v>23</v>
      </c>
      <c r="Z134" s="6">
        <v>194</v>
      </c>
      <c r="AA134" s="6">
        <v>11064</v>
      </c>
      <c r="AB134" s="6">
        <v>1.34E-2</v>
      </c>
      <c r="AC134" s="6">
        <v>3.4000000000000002E-2</v>
      </c>
      <c r="AD134" s="6">
        <v>1.7000000000000001E-2</v>
      </c>
      <c r="AE134" s="6">
        <v>2</v>
      </c>
      <c r="AF134" s="6">
        <v>7</v>
      </c>
      <c r="AG134" s="6">
        <v>246</v>
      </c>
      <c r="AH134" s="6">
        <v>21481</v>
      </c>
      <c r="AI134" s="6">
        <v>4.1000000000000003E-3</v>
      </c>
      <c r="AJ134" s="6">
        <v>4.3200000000000002E-2</v>
      </c>
      <c r="AK134" s="6">
        <v>3.3099999999999997E-2</v>
      </c>
      <c r="AT134" s="9">
        <f t="shared" si="0"/>
        <v>838.03703703703707</v>
      </c>
      <c r="AU134" s="8">
        <f t="shared" si="1"/>
        <v>731.11111111111109</v>
      </c>
      <c r="AV134" s="9">
        <f t="shared" si="2"/>
        <v>473.91232876712331</v>
      </c>
      <c r="AW134" s="31">
        <f t="shared" si="3"/>
        <v>481.04347826086956</v>
      </c>
      <c r="AX134" s="9">
        <f t="shared" si="4"/>
        <v>3068.7142857142858</v>
      </c>
      <c r="AY134" s="8" t="str">
        <f t="shared" si="5"/>
        <v/>
      </c>
      <c r="AZ134" s="8"/>
      <c r="BA134" s="6" t="e">
        <f t="shared" si="6"/>
        <v>#REF!</v>
      </c>
      <c r="BB134" s="6" t="e">
        <f t="shared" ca="1" si="7"/>
        <v>#NAME?</v>
      </c>
      <c r="BC134" s="6" t="e">
        <f t="shared" si="8"/>
        <v>#REF!</v>
      </c>
      <c r="BE134" s="9" t="e">
        <f t="shared" ca="1" si="9"/>
        <v>#NAME?</v>
      </c>
    </row>
    <row r="135" spans="1:57" ht="15.75" customHeight="1" x14ac:dyDescent="0.25">
      <c r="A135" s="6" t="s">
        <v>1633</v>
      </c>
      <c r="B135" s="6" t="s">
        <v>3270</v>
      </c>
      <c r="C135" s="6">
        <v>10</v>
      </c>
      <c r="D135" s="6">
        <v>36</v>
      </c>
      <c r="E135" s="6">
        <v>373</v>
      </c>
      <c r="F135" s="6">
        <v>9050</v>
      </c>
      <c r="G135" s="6">
        <v>2.0199999999999999E-2</v>
      </c>
      <c r="H135" s="6">
        <v>4.9000000000000002E-2</v>
      </c>
      <c r="I135" s="6">
        <v>1.77E-2</v>
      </c>
      <c r="J135" s="6">
        <v>2</v>
      </c>
      <c r="K135" s="6">
        <v>9</v>
      </c>
      <c r="L135" s="6">
        <v>252</v>
      </c>
      <c r="M135" s="6">
        <v>6148</v>
      </c>
      <c r="N135" s="6">
        <v>5.1000000000000004E-3</v>
      </c>
      <c r="O135" s="6">
        <v>3.3099999999999997E-2</v>
      </c>
      <c r="P135" s="6">
        <v>1.2E-2</v>
      </c>
      <c r="Q135" s="6">
        <v>189</v>
      </c>
      <c r="R135" s="6">
        <v>1124</v>
      </c>
      <c r="S135" s="6">
        <v>7301</v>
      </c>
      <c r="T135" s="6">
        <v>442968</v>
      </c>
      <c r="U135" s="6">
        <v>0.63219999999999998</v>
      </c>
      <c r="V135" s="6">
        <v>0.95830000000000004</v>
      </c>
      <c r="W135" s="6">
        <v>0.86709999999999998</v>
      </c>
      <c r="AE135" s="6">
        <v>3</v>
      </c>
      <c r="AF135" s="6">
        <v>11</v>
      </c>
      <c r="AG135" s="6">
        <v>310</v>
      </c>
      <c r="AH135" s="6">
        <v>6070</v>
      </c>
      <c r="AI135" s="6">
        <v>6.1999999999999998E-3</v>
      </c>
      <c r="AJ135" s="6">
        <v>4.07E-2</v>
      </c>
      <c r="AK135" s="6">
        <v>1.1900000000000001E-2</v>
      </c>
      <c r="AT135" s="9">
        <f t="shared" si="0"/>
        <v>251.38888888888889</v>
      </c>
      <c r="AU135" s="8">
        <f t="shared" si="1"/>
        <v>683.11111111111109</v>
      </c>
      <c r="AV135" s="9">
        <f t="shared" si="2"/>
        <v>394.09964412811388</v>
      </c>
      <c r="AW135" s="31" t="str">
        <f t="shared" si="3"/>
        <v/>
      </c>
      <c r="AX135" s="9">
        <f t="shared" si="4"/>
        <v>551.81818181818187</v>
      </c>
      <c r="AY135" s="8" t="str">
        <f t="shared" si="5"/>
        <v/>
      </c>
      <c r="AZ135" s="8"/>
      <c r="BA135" s="6" t="e">
        <f t="shared" si="6"/>
        <v>#REF!</v>
      </c>
      <c r="BB135" s="6" t="e">
        <f t="shared" ca="1" si="7"/>
        <v>#NAME?</v>
      </c>
      <c r="BC135" s="6" t="e">
        <f t="shared" si="8"/>
        <v>#REF!</v>
      </c>
      <c r="BE135" s="9" t="e">
        <f t="shared" ca="1" si="9"/>
        <v>#NAME?</v>
      </c>
    </row>
    <row r="136" spans="1:57" ht="15.75" customHeight="1" x14ac:dyDescent="0.25">
      <c r="A136" s="6" t="s">
        <v>1518</v>
      </c>
      <c r="B136" s="6" t="s">
        <v>3270</v>
      </c>
      <c r="C136" s="6">
        <v>3</v>
      </c>
      <c r="D136" s="6">
        <v>39</v>
      </c>
      <c r="E136" s="6">
        <v>1062</v>
      </c>
      <c r="F136" s="6">
        <v>20435</v>
      </c>
      <c r="G136" s="6">
        <v>3.7100000000000001E-2</v>
      </c>
      <c r="H136" s="6">
        <v>0.1183</v>
      </c>
      <c r="I136" s="6">
        <v>6.7400000000000002E-2</v>
      </c>
      <c r="J136" s="6">
        <v>3</v>
      </c>
      <c r="K136" s="6">
        <v>52</v>
      </c>
      <c r="L136" s="6">
        <v>1028</v>
      </c>
      <c r="M136" s="6">
        <v>18364</v>
      </c>
      <c r="N136" s="6">
        <v>4.9500000000000002E-2</v>
      </c>
      <c r="O136" s="6">
        <v>0.1145</v>
      </c>
      <c r="P136" s="6">
        <v>6.0600000000000001E-2</v>
      </c>
      <c r="Q136" s="6">
        <v>110</v>
      </c>
      <c r="R136" s="6">
        <v>672</v>
      </c>
      <c r="S136" s="6">
        <v>8561</v>
      </c>
      <c r="T136" s="6">
        <v>276244</v>
      </c>
      <c r="U136" s="6">
        <v>0.63939999999999997</v>
      </c>
      <c r="V136" s="6">
        <v>0.95330000000000004</v>
      </c>
      <c r="W136" s="6">
        <v>0.9113</v>
      </c>
      <c r="AE136" s="6">
        <v>3</v>
      </c>
      <c r="AF136" s="6">
        <v>50</v>
      </c>
      <c r="AG136" s="6">
        <v>797</v>
      </c>
      <c r="AH136" s="6">
        <v>12942</v>
      </c>
      <c r="AI136" s="6">
        <v>4.7600000000000003E-2</v>
      </c>
      <c r="AJ136" s="6">
        <v>8.8800000000000004E-2</v>
      </c>
      <c r="AK136" s="6">
        <v>4.2700000000000002E-2</v>
      </c>
      <c r="AL136" s="6">
        <v>4</v>
      </c>
      <c r="AM136" s="6">
        <v>169</v>
      </c>
      <c r="AN136" s="6">
        <v>4072</v>
      </c>
      <c r="AO136" s="6">
        <v>113784</v>
      </c>
      <c r="AP136" s="6">
        <v>0.1608</v>
      </c>
      <c r="AQ136" s="6">
        <v>0.45350000000000001</v>
      </c>
      <c r="AR136" s="6">
        <v>0.37540000000000001</v>
      </c>
      <c r="AT136" s="9">
        <f t="shared" si="0"/>
        <v>523.97435897435901</v>
      </c>
      <c r="AU136" s="8">
        <f t="shared" si="1"/>
        <v>353.15384615384613</v>
      </c>
      <c r="AV136" s="9">
        <f t="shared" si="2"/>
        <v>411.07738095238096</v>
      </c>
      <c r="AW136" s="31" t="str">
        <f t="shared" si="3"/>
        <v/>
      </c>
      <c r="AX136" s="9">
        <f t="shared" si="4"/>
        <v>258.83999999999997</v>
      </c>
      <c r="AY136" s="8">
        <f t="shared" si="5"/>
        <v>673.27810650887579</v>
      </c>
      <c r="AZ136" s="8"/>
      <c r="BA136" s="6" t="e">
        <f t="shared" si="6"/>
        <v>#REF!</v>
      </c>
      <c r="BB136" s="6" t="e">
        <f t="shared" ca="1" si="7"/>
        <v>#NAME?</v>
      </c>
      <c r="BC136" s="6" t="e">
        <f t="shared" si="8"/>
        <v>#REF!</v>
      </c>
      <c r="BE136" s="9" t="e">
        <f t="shared" ca="1" si="9"/>
        <v>#NAME?</v>
      </c>
    </row>
    <row r="137" spans="1:57" ht="15.75" customHeight="1" x14ac:dyDescent="0.25">
      <c r="A137" s="6" t="s">
        <v>1534</v>
      </c>
      <c r="B137" s="6" t="s">
        <v>3270</v>
      </c>
      <c r="C137" s="6">
        <v>1</v>
      </c>
      <c r="D137" s="6">
        <v>2</v>
      </c>
      <c r="E137" s="6">
        <v>12</v>
      </c>
      <c r="F137" s="6">
        <v>551</v>
      </c>
      <c r="G137" s="6">
        <v>2.7000000000000001E-3</v>
      </c>
      <c r="H137" s="6">
        <v>4.5999999999999999E-3</v>
      </c>
      <c r="I137" s="6">
        <v>1.2999999999999999E-3</v>
      </c>
      <c r="Q137" s="6">
        <v>31</v>
      </c>
      <c r="R137" s="6">
        <v>524</v>
      </c>
      <c r="S137" s="6">
        <v>2604</v>
      </c>
      <c r="T137" s="6">
        <v>368600</v>
      </c>
      <c r="U137" s="6">
        <v>0.70150000000000001</v>
      </c>
      <c r="V137" s="6">
        <v>0.98970000000000002</v>
      </c>
      <c r="W137" s="6">
        <v>0.89500000000000002</v>
      </c>
      <c r="AT137" s="9">
        <f t="shared" si="0"/>
        <v>275.5</v>
      </c>
      <c r="AU137" s="8" t="str">
        <f t="shared" si="1"/>
        <v/>
      </c>
      <c r="AV137" s="9">
        <f t="shared" si="2"/>
        <v>703.43511450381675</v>
      </c>
      <c r="AW137" s="31" t="str">
        <f t="shared" si="3"/>
        <v/>
      </c>
      <c r="AX137" s="9" t="str">
        <f t="shared" si="4"/>
        <v/>
      </c>
      <c r="AY137" s="8" t="str">
        <f t="shared" si="5"/>
        <v/>
      </c>
      <c r="AZ137" s="8"/>
      <c r="BA137" s="6" t="e">
        <f t="shared" si="6"/>
        <v>#REF!</v>
      </c>
      <c r="BB137" s="6" t="e">
        <f t="shared" ca="1" si="7"/>
        <v>#NAME?</v>
      </c>
      <c r="BC137" s="6" t="e">
        <f t="shared" si="8"/>
        <v>#REF!</v>
      </c>
      <c r="BE137" s="9" t="e">
        <f t="shared" ca="1" si="9"/>
        <v>#NAME?</v>
      </c>
    </row>
    <row r="138" spans="1:57" ht="15.75" customHeight="1" x14ac:dyDescent="0.25">
      <c r="A138" s="6" t="s">
        <v>1566</v>
      </c>
      <c r="B138" s="6" t="s">
        <v>3270</v>
      </c>
      <c r="C138" s="6">
        <v>38</v>
      </c>
      <c r="D138" s="6">
        <v>130</v>
      </c>
      <c r="E138" s="6">
        <v>6405</v>
      </c>
      <c r="F138" s="6">
        <v>150450</v>
      </c>
      <c r="G138" s="6">
        <v>1.8499999999999999E-2</v>
      </c>
      <c r="H138" s="6">
        <v>0.21790000000000001</v>
      </c>
      <c r="I138" s="6">
        <v>5.7599999999999998E-2</v>
      </c>
      <c r="J138" s="6">
        <v>4</v>
      </c>
      <c r="K138" s="6">
        <v>37</v>
      </c>
      <c r="L138" s="6">
        <v>1548</v>
      </c>
      <c r="M138" s="6">
        <v>35901</v>
      </c>
      <c r="N138" s="6">
        <v>5.3E-3</v>
      </c>
      <c r="O138" s="6">
        <v>5.2699999999999997E-2</v>
      </c>
      <c r="P138" s="6">
        <v>1.37E-2</v>
      </c>
      <c r="Q138" s="6">
        <v>656</v>
      </c>
      <c r="R138" s="6">
        <v>3713</v>
      </c>
      <c r="S138" s="6">
        <v>28780</v>
      </c>
      <c r="T138" s="6">
        <v>2375261</v>
      </c>
      <c r="U138" s="6">
        <v>0.52759999999999996</v>
      </c>
      <c r="V138" s="6">
        <v>0.97919999999999996</v>
      </c>
      <c r="W138" s="6">
        <v>0.9093</v>
      </c>
      <c r="X138" s="6">
        <v>1</v>
      </c>
      <c r="Y138" s="6">
        <v>3</v>
      </c>
      <c r="Z138" s="6">
        <v>74</v>
      </c>
      <c r="AA138" s="6">
        <v>1307</v>
      </c>
      <c r="AB138" s="6">
        <v>4.0000000000000002E-4</v>
      </c>
      <c r="AC138" s="6">
        <v>2.5000000000000001E-3</v>
      </c>
      <c r="AD138" s="6">
        <v>5.0000000000000001E-4</v>
      </c>
      <c r="AE138" s="6">
        <v>13</v>
      </c>
      <c r="AF138" s="6">
        <v>44</v>
      </c>
      <c r="AG138" s="6">
        <v>2907</v>
      </c>
      <c r="AH138" s="6">
        <v>58635</v>
      </c>
      <c r="AI138" s="6">
        <v>6.3E-3</v>
      </c>
      <c r="AJ138" s="6">
        <v>9.8900000000000002E-2</v>
      </c>
      <c r="AK138" s="6">
        <v>2.24E-2</v>
      </c>
      <c r="AT138" s="9">
        <f t="shared" si="0"/>
        <v>1157.3076923076924</v>
      </c>
      <c r="AU138" s="8">
        <f t="shared" si="1"/>
        <v>970.29729729729729</v>
      </c>
      <c r="AV138" s="9">
        <f t="shared" si="2"/>
        <v>639.71478588742252</v>
      </c>
      <c r="AW138" s="31">
        <f t="shared" si="3"/>
        <v>435.66666666666669</v>
      </c>
      <c r="AX138" s="9">
        <f t="shared" si="4"/>
        <v>1332.6136363636363</v>
      </c>
      <c r="AY138" s="8" t="str">
        <f t="shared" si="5"/>
        <v/>
      </c>
      <c r="AZ138" s="8"/>
      <c r="BA138" s="6" t="e">
        <f t="shared" si="6"/>
        <v>#REF!</v>
      </c>
      <c r="BB138" s="6" t="e">
        <f t="shared" ca="1" si="7"/>
        <v>#NAME?</v>
      </c>
      <c r="BC138" s="6" t="e">
        <f t="shared" si="8"/>
        <v>#REF!</v>
      </c>
      <c r="BE138" s="9" t="e">
        <f t="shared" ca="1" si="9"/>
        <v>#NAME?</v>
      </c>
    </row>
    <row r="139" spans="1:57" ht="15.75" customHeight="1" x14ac:dyDescent="0.25">
      <c r="A139" s="6" t="s">
        <v>1634</v>
      </c>
      <c r="B139" s="6" t="s">
        <v>3270</v>
      </c>
      <c r="C139" s="6">
        <v>13</v>
      </c>
      <c r="D139" s="6">
        <v>42</v>
      </c>
      <c r="E139" s="6">
        <v>1449</v>
      </c>
      <c r="F139" s="6">
        <v>75403</v>
      </c>
      <c r="G139" s="6">
        <v>1.2200000000000001E-2</v>
      </c>
      <c r="H139" s="6">
        <v>0.183</v>
      </c>
      <c r="I139" s="6">
        <v>5.2699999999999997E-2</v>
      </c>
      <c r="Q139" s="6">
        <v>182</v>
      </c>
      <c r="R139" s="6">
        <v>1121</v>
      </c>
      <c r="S139" s="6">
        <v>7527</v>
      </c>
      <c r="T139" s="6">
        <v>1319588</v>
      </c>
      <c r="U139" s="6">
        <v>0.32490000000000002</v>
      </c>
      <c r="V139" s="6">
        <v>0.95050000000000001</v>
      </c>
      <c r="W139" s="6">
        <v>0.92169999999999996</v>
      </c>
      <c r="AE139" s="6">
        <v>5</v>
      </c>
      <c r="AF139" s="6">
        <v>14</v>
      </c>
      <c r="AG139" s="6">
        <v>817</v>
      </c>
      <c r="AH139" s="6">
        <v>34322</v>
      </c>
      <c r="AI139" s="6">
        <v>4.1000000000000003E-3</v>
      </c>
      <c r="AJ139" s="6">
        <v>0.1032</v>
      </c>
      <c r="AK139" s="6">
        <v>2.4E-2</v>
      </c>
      <c r="AL139" s="6">
        <v>1</v>
      </c>
      <c r="AM139" s="6">
        <v>144</v>
      </c>
      <c r="AN139" s="6">
        <v>4796</v>
      </c>
      <c r="AO139" s="6">
        <v>224240</v>
      </c>
      <c r="AP139" s="6">
        <v>4.1700000000000001E-2</v>
      </c>
      <c r="AQ139" s="6">
        <v>0.60560000000000003</v>
      </c>
      <c r="AR139" s="6">
        <v>0.15659999999999999</v>
      </c>
      <c r="AT139" s="9">
        <f t="shared" si="0"/>
        <v>1795.3095238095239</v>
      </c>
      <c r="AU139" s="8" t="str">
        <f t="shared" si="1"/>
        <v/>
      </c>
      <c r="AV139" s="9">
        <f t="shared" si="2"/>
        <v>1177.1525423728813</v>
      </c>
      <c r="AW139" s="31" t="str">
        <f t="shared" si="3"/>
        <v/>
      </c>
      <c r="AX139" s="9">
        <f t="shared" si="4"/>
        <v>2451.5714285714284</v>
      </c>
      <c r="AY139" s="8">
        <f t="shared" si="5"/>
        <v>1557.2222222222222</v>
      </c>
      <c r="AZ139" s="8"/>
      <c r="BA139" s="6" t="e">
        <f t="shared" si="6"/>
        <v>#REF!</v>
      </c>
      <c r="BB139" s="6" t="e">
        <f t="shared" ca="1" si="7"/>
        <v>#NAME?</v>
      </c>
      <c r="BC139" s="6" t="e">
        <f t="shared" si="8"/>
        <v>#REF!</v>
      </c>
      <c r="BE139" s="9" t="e">
        <f t="shared" ca="1" si="9"/>
        <v>#NAME?</v>
      </c>
    </row>
    <row r="140" spans="1:57" ht="15.75" customHeight="1" x14ac:dyDescent="0.25">
      <c r="A140" s="6" t="s">
        <v>1663</v>
      </c>
      <c r="B140" s="6" t="s">
        <v>3270</v>
      </c>
      <c r="C140" s="6">
        <v>20</v>
      </c>
      <c r="D140" s="6">
        <v>55</v>
      </c>
      <c r="E140" s="6">
        <v>1420</v>
      </c>
      <c r="F140" s="6">
        <v>41555</v>
      </c>
      <c r="G140" s="6">
        <v>2.2100000000000002E-2</v>
      </c>
      <c r="H140" s="6">
        <v>0.1789</v>
      </c>
      <c r="I140" s="6">
        <v>6.8500000000000005E-2</v>
      </c>
      <c r="J140" s="6">
        <v>3</v>
      </c>
      <c r="K140" s="6">
        <v>23</v>
      </c>
      <c r="L140" s="6">
        <v>911</v>
      </c>
      <c r="M140" s="6">
        <v>41010</v>
      </c>
      <c r="N140" s="6">
        <v>9.2999999999999992E-3</v>
      </c>
      <c r="O140" s="6">
        <v>0.1148</v>
      </c>
      <c r="P140" s="6">
        <v>6.7599999999999993E-2</v>
      </c>
      <c r="Q140" s="6">
        <v>187</v>
      </c>
      <c r="R140" s="6">
        <v>1451</v>
      </c>
      <c r="S140" s="6">
        <v>7749</v>
      </c>
      <c r="T140" s="6">
        <v>567463</v>
      </c>
      <c r="U140" s="6">
        <v>0.5837</v>
      </c>
      <c r="V140" s="6">
        <v>0.97629999999999995</v>
      </c>
      <c r="W140" s="6">
        <v>0.93569999999999998</v>
      </c>
      <c r="X140" s="6">
        <v>2</v>
      </c>
      <c r="Y140" s="6">
        <v>32</v>
      </c>
      <c r="Z140" s="6">
        <v>423</v>
      </c>
      <c r="AA140" s="6">
        <v>9615</v>
      </c>
      <c r="AB140" s="6">
        <v>1.29E-2</v>
      </c>
      <c r="AC140" s="6">
        <v>5.33E-2</v>
      </c>
      <c r="AD140" s="6">
        <v>1.5900000000000001E-2</v>
      </c>
      <c r="AE140" s="6">
        <v>6</v>
      </c>
      <c r="AF140" s="6">
        <v>17</v>
      </c>
      <c r="AG140" s="6">
        <v>728</v>
      </c>
      <c r="AH140" s="6">
        <v>24392</v>
      </c>
      <c r="AI140" s="6">
        <v>6.7999999999999996E-3</v>
      </c>
      <c r="AJ140" s="6">
        <v>9.1700000000000004E-2</v>
      </c>
      <c r="AK140" s="6">
        <v>4.02E-2</v>
      </c>
      <c r="AT140" s="9">
        <f t="shared" si="0"/>
        <v>755.5454545454545</v>
      </c>
      <c r="AU140" s="8">
        <f t="shared" si="1"/>
        <v>1783.0434782608695</v>
      </c>
      <c r="AV140" s="9">
        <f t="shared" si="2"/>
        <v>391.08407994486561</v>
      </c>
      <c r="AW140" s="31">
        <f t="shared" si="3"/>
        <v>300.46875</v>
      </c>
      <c r="AX140" s="9">
        <f t="shared" si="4"/>
        <v>1434.8235294117646</v>
      </c>
      <c r="AY140" s="8" t="str">
        <f t="shared" si="5"/>
        <v/>
      </c>
      <c r="AZ140" s="8"/>
      <c r="BA140" s="6" t="e">
        <f t="shared" si="6"/>
        <v>#REF!</v>
      </c>
      <c r="BB140" s="6" t="e">
        <f t="shared" ca="1" si="7"/>
        <v>#NAME?</v>
      </c>
      <c r="BC140" s="6" t="e">
        <f t="shared" si="8"/>
        <v>#REF!</v>
      </c>
      <c r="BE140" s="9" t="e">
        <f t="shared" ca="1" si="9"/>
        <v>#NAME?</v>
      </c>
    </row>
    <row r="141" spans="1:57" ht="15.75" customHeight="1" x14ac:dyDescent="0.25">
      <c r="A141" s="6" t="s">
        <v>1725</v>
      </c>
      <c r="B141" s="6" t="s">
        <v>3270</v>
      </c>
      <c r="C141" s="6">
        <v>19</v>
      </c>
      <c r="D141" s="6">
        <v>136</v>
      </c>
      <c r="E141" s="6">
        <v>1838</v>
      </c>
      <c r="F141" s="6">
        <v>79651</v>
      </c>
      <c r="G141" s="6">
        <v>3.8899999999999997E-2</v>
      </c>
      <c r="H141" s="6">
        <v>0.22720000000000001</v>
      </c>
      <c r="I141" s="6">
        <v>6.7500000000000004E-2</v>
      </c>
      <c r="J141" s="6">
        <v>9</v>
      </c>
      <c r="K141" s="6">
        <v>58</v>
      </c>
      <c r="L141" s="6">
        <v>607</v>
      </c>
      <c r="M141" s="6">
        <v>37823</v>
      </c>
      <c r="N141" s="6">
        <v>1.66E-2</v>
      </c>
      <c r="O141" s="6">
        <v>7.4999999999999997E-2</v>
      </c>
      <c r="P141" s="6">
        <v>3.2000000000000001E-2</v>
      </c>
      <c r="Q141" s="6">
        <v>298</v>
      </c>
      <c r="R141" s="6">
        <v>1969</v>
      </c>
      <c r="S141" s="6">
        <v>7789</v>
      </c>
      <c r="T141" s="6">
        <v>980322</v>
      </c>
      <c r="U141" s="6">
        <v>0.5635</v>
      </c>
      <c r="V141" s="6">
        <v>0.96289999999999998</v>
      </c>
      <c r="W141" s="6">
        <v>0.83050000000000002</v>
      </c>
      <c r="AE141" s="6">
        <v>22</v>
      </c>
      <c r="AF141" s="6">
        <v>69</v>
      </c>
      <c r="AG141" s="6">
        <v>753</v>
      </c>
      <c r="AH141" s="6">
        <v>42575</v>
      </c>
      <c r="AI141" s="6">
        <v>1.9699999999999999E-2</v>
      </c>
      <c r="AJ141" s="6">
        <v>9.3100000000000002E-2</v>
      </c>
      <c r="AK141" s="6">
        <v>3.61E-2</v>
      </c>
      <c r="AL141" s="6">
        <v>3</v>
      </c>
      <c r="AM141" s="6">
        <v>125</v>
      </c>
      <c r="AN141" s="6">
        <v>1708</v>
      </c>
      <c r="AO141" s="6">
        <v>177853</v>
      </c>
      <c r="AP141" s="6">
        <v>3.5799999999999998E-2</v>
      </c>
      <c r="AQ141" s="6">
        <v>0.2112</v>
      </c>
      <c r="AR141" s="6">
        <v>0.1507</v>
      </c>
      <c r="AT141" s="9">
        <f t="shared" si="0"/>
        <v>585.66911764705878</v>
      </c>
      <c r="AU141" s="8">
        <f t="shared" si="1"/>
        <v>652.12068965517244</v>
      </c>
      <c r="AV141" s="9">
        <f t="shared" si="2"/>
        <v>497.87811071609957</v>
      </c>
      <c r="AW141" s="31" t="str">
        <f t="shared" si="3"/>
        <v/>
      </c>
      <c r="AX141" s="9">
        <f t="shared" si="4"/>
        <v>617.02898550724638</v>
      </c>
      <c r="AY141" s="8">
        <f t="shared" si="5"/>
        <v>1422.8240000000001</v>
      </c>
      <c r="AZ141" s="8"/>
      <c r="BA141" s="6" t="e">
        <f t="shared" si="6"/>
        <v>#REF!</v>
      </c>
      <c r="BB141" s="6" t="e">
        <f t="shared" ca="1" si="7"/>
        <v>#NAME?</v>
      </c>
      <c r="BC141" s="6" t="e">
        <f t="shared" si="8"/>
        <v>#REF!</v>
      </c>
      <c r="BE141" s="9" t="e">
        <f t="shared" ca="1" si="9"/>
        <v>#NAME?</v>
      </c>
    </row>
    <row r="142" spans="1:57" ht="15.75" customHeight="1" x14ac:dyDescent="0.25">
      <c r="A142" s="6" t="s">
        <v>1537</v>
      </c>
      <c r="B142" s="6" t="s">
        <v>3270</v>
      </c>
      <c r="C142" s="6">
        <v>15</v>
      </c>
      <c r="D142" s="6">
        <v>61</v>
      </c>
      <c r="E142" s="6">
        <v>2876</v>
      </c>
      <c r="F142" s="6">
        <v>57844</v>
      </c>
      <c r="G142" s="6">
        <v>2.1600000000000001E-2</v>
      </c>
      <c r="H142" s="6">
        <v>0.29870000000000002</v>
      </c>
      <c r="I142" s="6">
        <v>8.5599999999999996E-2</v>
      </c>
      <c r="J142" s="6">
        <v>13</v>
      </c>
      <c r="K142" s="6">
        <v>47</v>
      </c>
      <c r="L142" s="6">
        <v>2660</v>
      </c>
      <c r="M142" s="6">
        <v>54991</v>
      </c>
      <c r="N142" s="6">
        <v>1.67E-2</v>
      </c>
      <c r="O142" s="6">
        <v>0.2762</v>
      </c>
      <c r="P142" s="6">
        <v>8.14E-2</v>
      </c>
      <c r="Q142" s="6">
        <v>253</v>
      </c>
      <c r="R142" s="6">
        <v>1759</v>
      </c>
      <c r="S142" s="6">
        <v>9258</v>
      </c>
      <c r="T142" s="6">
        <v>570866</v>
      </c>
      <c r="U142" s="6">
        <v>0.62329999999999997</v>
      </c>
      <c r="V142" s="6">
        <v>0.96140000000000003</v>
      </c>
      <c r="W142" s="6">
        <v>0.84450000000000003</v>
      </c>
      <c r="AE142" s="6">
        <v>11</v>
      </c>
      <c r="AF142" s="6">
        <v>33</v>
      </c>
      <c r="AG142" s="6">
        <v>1900</v>
      </c>
      <c r="AH142" s="6">
        <v>34471</v>
      </c>
      <c r="AI142" s="6">
        <v>1.17E-2</v>
      </c>
      <c r="AJ142" s="6">
        <v>0.1973</v>
      </c>
      <c r="AK142" s="6">
        <v>5.0999999999999997E-2</v>
      </c>
      <c r="AT142" s="9">
        <f t="shared" si="0"/>
        <v>948.26229508196718</v>
      </c>
      <c r="AU142" s="8">
        <f t="shared" si="1"/>
        <v>1170.0212765957447</v>
      </c>
      <c r="AV142" s="9">
        <f t="shared" si="2"/>
        <v>324.5400795906765</v>
      </c>
      <c r="AW142" s="31" t="str">
        <f t="shared" si="3"/>
        <v/>
      </c>
      <c r="AX142" s="9">
        <f t="shared" si="4"/>
        <v>1044.5757575757575</v>
      </c>
      <c r="AY142" s="8" t="str">
        <f t="shared" si="5"/>
        <v/>
      </c>
      <c r="AZ142" s="8"/>
      <c r="BA142" s="6" t="e">
        <f t="shared" si="6"/>
        <v>#REF!</v>
      </c>
      <c r="BB142" s="6" t="e">
        <f t="shared" ca="1" si="7"/>
        <v>#NAME?</v>
      </c>
      <c r="BC142" s="6" t="e">
        <f t="shared" si="8"/>
        <v>#REF!</v>
      </c>
      <c r="BE142" s="9" t="e">
        <f t="shared" ca="1" si="9"/>
        <v>#NAME?</v>
      </c>
    </row>
    <row r="143" spans="1:57" ht="15.75" customHeight="1" x14ac:dyDescent="0.25">
      <c r="A143" s="6" t="s">
        <v>1678</v>
      </c>
      <c r="B143" s="6" t="s">
        <v>3270</v>
      </c>
      <c r="C143" s="6">
        <v>15</v>
      </c>
      <c r="D143" s="6">
        <v>122</v>
      </c>
      <c r="E143" s="6">
        <v>1051</v>
      </c>
      <c r="F143" s="6">
        <v>42668</v>
      </c>
      <c r="G143" s="6">
        <v>4.2200000000000001E-2</v>
      </c>
      <c r="H143" s="6">
        <v>0.1116</v>
      </c>
      <c r="I143" s="6">
        <v>2.9700000000000001E-2</v>
      </c>
      <c r="J143" s="6">
        <v>4</v>
      </c>
      <c r="K143" s="6">
        <v>32</v>
      </c>
      <c r="L143" s="6">
        <v>315</v>
      </c>
      <c r="M143" s="6">
        <v>10708</v>
      </c>
      <c r="N143" s="6">
        <v>1.11E-2</v>
      </c>
      <c r="O143" s="6">
        <v>3.3399999999999999E-2</v>
      </c>
      <c r="P143" s="6">
        <v>7.4999999999999997E-3</v>
      </c>
      <c r="Q143" s="6">
        <v>150</v>
      </c>
      <c r="R143" s="6">
        <v>1140</v>
      </c>
      <c r="S143" s="6">
        <v>8809</v>
      </c>
      <c r="T143" s="6">
        <v>1348817</v>
      </c>
      <c r="U143" s="6">
        <v>0.39460000000000001</v>
      </c>
      <c r="V143" s="6">
        <v>0.93520000000000003</v>
      </c>
      <c r="W143" s="6">
        <v>0.93930000000000002</v>
      </c>
      <c r="X143" s="6">
        <v>2</v>
      </c>
      <c r="Y143" s="6">
        <v>23</v>
      </c>
      <c r="Z143" s="6">
        <v>10</v>
      </c>
      <c r="AA143" s="6">
        <v>841</v>
      </c>
      <c r="AB143" s="6">
        <v>8.0000000000000002E-3</v>
      </c>
      <c r="AC143" s="6">
        <v>1.1000000000000001E-3</v>
      </c>
      <c r="AD143" s="6">
        <v>5.9999999999999995E-4</v>
      </c>
      <c r="AE143" s="6">
        <v>20</v>
      </c>
      <c r="AF143" s="6">
        <v>83</v>
      </c>
      <c r="AG143" s="6">
        <v>387</v>
      </c>
      <c r="AH143" s="6">
        <v>26606</v>
      </c>
      <c r="AI143" s="6">
        <v>2.87E-2</v>
      </c>
      <c r="AJ143" s="6">
        <v>4.1099999999999998E-2</v>
      </c>
      <c r="AK143" s="6">
        <v>1.8499999999999999E-2</v>
      </c>
      <c r="AT143" s="9">
        <f t="shared" si="0"/>
        <v>349.73770491803276</v>
      </c>
      <c r="AU143" s="8">
        <f t="shared" si="1"/>
        <v>334.625</v>
      </c>
      <c r="AV143" s="9">
        <f t="shared" si="2"/>
        <v>1183.1728070175438</v>
      </c>
      <c r="AW143" s="31">
        <f t="shared" si="3"/>
        <v>36.565217391304351</v>
      </c>
      <c r="AX143" s="9">
        <f t="shared" si="4"/>
        <v>320.5542168674699</v>
      </c>
      <c r="AY143" s="8" t="str">
        <f t="shared" si="5"/>
        <v/>
      </c>
      <c r="AZ143" s="8"/>
      <c r="BA143" s="6" t="e">
        <f t="shared" si="6"/>
        <v>#REF!</v>
      </c>
      <c r="BB143" s="6" t="e">
        <f t="shared" ca="1" si="7"/>
        <v>#NAME?</v>
      </c>
      <c r="BC143" s="6" t="e">
        <f t="shared" si="8"/>
        <v>#REF!</v>
      </c>
      <c r="BE143" s="9" t="e">
        <f t="shared" ca="1" si="9"/>
        <v>#NAME?</v>
      </c>
    </row>
    <row r="144" spans="1:57" ht="15.75" customHeight="1" x14ac:dyDescent="0.25">
      <c r="A144" s="6" t="s">
        <v>1657</v>
      </c>
      <c r="B144" s="6" t="s">
        <v>3270</v>
      </c>
      <c r="C144" s="6">
        <v>4</v>
      </c>
      <c r="D144" s="6">
        <v>25</v>
      </c>
      <c r="E144" s="6">
        <v>574</v>
      </c>
      <c r="F144" s="6">
        <v>15567</v>
      </c>
      <c r="G144" s="6">
        <v>2.2499999999999999E-2</v>
      </c>
      <c r="H144" s="6">
        <v>0.15679999999999999</v>
      </c>
      <c r="I144" s="6">
        <v>7.6399999999999996E-2</v>
      </c>
      <c r="Q144" s="6">
        <v>86</v>
      </c>
      <c r="R144" s="6">
        <v>492</v>
      </c>
      <c r="S144" s="6">
        <v>3457</v>
      </c>
      <c r="T144" s="6">
        <v>184949</v>
      </c>
      <c r="U144" s="6">
        <v>0.44319999999999998</v>
      </c>
      <c r="V144" s="6">
        <v>0.94450000000000001</v>
      </c>
      <c r="W144" s="6">
        <v>0.90810000000000002</v>
      </c>
      <c r="X144" s="6">
        <v>1</v>
      </c>
      <c r="Y144" s="6">
        <v>9</v>
      </c>
      <c r="Z144" s="6">
        <v>464</v>
      </c>
      <c r="AA144" s="6">
        <v>15618</v>
      </c>
      <c r="AB144" s="6">
        <v>8.0999999999999996E-3</v>
      </c>
      <c r="AC144" s="6">
        <v>0.1268</v>
      </c>
      <c r="AD144" s="6">
        <v>7.6700000000000004E-2</v>
      </c>
      <c r="AE144" s="6">
        <v>3</v>
      </c>
      <c r="AF144" s="6">
        <v>18</v>
      </c>
      <c r="AG144" s="6">
        <v>426</v>
      </c>
      <c r="AH144" s="6">
        <v>12061</v>
      </c>
      <c r="AI144" s="6">
        <v>1.6199999999999999E-2</v>
      </c>
      <c r="AJ144" s="6">
        <v>0.1164</v>
      </c>
      <c r="AK144" s="6">
        <v>5.9200000000000003E-2</v>
      </c>
      <c r="AT144" s="9">
        <f t="shared" si="0"/>
        <v>622.67999999999995</v>
      </c>
      <c r="AU144" s="8" t="str">
        <f t="shared" si="1"/>
        <v/>
      </c>
      <c r="AV144" s="9">
        <f t="shared" si="2"/>
        <v>375.91260162601628</v>
      </c>
      <c r="AW144" s="31">
        <f t="shared" si="3"/>
        <v>1735.3333333333333</v>
      </c>
      <c r="AX144" s="9">
        <f t="shared" si="4"/>
        <v>670.05555555555554</v>
      </c>
      <c r="AY144" s="8" t="str">
        <f t="shared" si="5"/>
        <v/>
      </c>
      <c r="AZ144" s="8"/>
      <c r="BA144" s="6" t="e">
        <f t="shared" si="6"/>
        <v>#REF!</v>
      </c>
      <c r="BB144" s="6" t="e">
        <f t="shared" ca="1" si="7"/>
        <v>#NAME?</v>
      </c>
      <c r="BC144" s="6" t="e">
        <f t="shared" si="8"/>
        <v>#REF!</v>
      </c>
      <c r="BE144" s="9" t="e">
        <f t="shared" ca="1" si="9"/>
        <v>#NAME?</v>
      </c>
    </row>
    <row r="145" spans="1:57" ht="15.75" customHeight="1" x14ac:dyDescent="0.25">
      <c r="A145" s="6" t="s">
        <v>1752</v>
      </c>
      <c r="B145" s="6" t="s">
        <v>3270</v>
      </c>
      <c r="C145" s="6">
        <v>6</v>
      </c>
      <c r="D145" s="6">
        <v>36</v>
      </c>
      <c r="E145" s="6">
        <v>842</v>
      </c>
      <c r="F145" s="6">
        <v>31640</v>
      </c>
      <c r="G145" s="6">
        <v>2.0400000000000001E-2</v>
      </c>
      <c r="H145" s="6">
        <v>0.19600000000000001</v>
      </c>
      <c r="I145" s="6">
        <v>7.3200000000000001E-2</v>
      </c>
      <c r="J145" s="6">
        <v>3</v>
      </c>
      <c r="K145" s="6">
        <v>19</v>
      </c>
      <c r="L145" s="6">
        <v>494</v>
      </c>
      <c r="M145" s="6">
        <v>11766</v>
      </c>
      <c r="N145" s="6">
        <v>1.0800000000000001E-2</v>
      </c>
      <c r="O145" s="6">
        <v>0.115</v>
      </c>
      <c r="P145" s="6">
        <v>2.7199999999999998E-2</v>
      </c>
      <c r="Q145" s="6">
        <v>123</v>
      </c>
      <c r="R145" s="6">
        <v>980</v>
      </c>
      <c r="S145" s="6">
        <v>4097</v>
      </c>
      <c r="T145" s="6">
        <v>376258</v>
      </c>
      <c r="U145" s="6">
        <v>0.55520000000000003</v>
      </c>
      <c r="V145" s="6">
        <v>0.95350000000000001</v>
      </c>
      <c r="W145" s="6">
        <v>0.87070000000000003</v>
      </c>
      <c r="AE145" s="6">
        <v>6</v>
      </c>
      <c r="AF145" s="6">
        <v>30</v>
      </c>
      <c r="AG145" s="6">
        <v>615</v>
      </c>
      <c r="AH145" s="6">
        <v>17625</v>
      </c>
      <c r="AI145" s="6">
        <v>1.7000000000000001E-2</v>
      </c>
      <c r="AJ145" s="6">
        <v>0.1431</v>
      </c>
      <c r="AK145" s="6">
        <v>4.0800000000000003E-2</v>
      </c>
      <c r="AL145" s="6">
        <v>2</v>
      </c>
      <c r="AM145" s="6">
        <v>41</v>
      </c>
      <c r="AN145" s="6">
        <v>927</v>
      </c>
      <c r="AO145" s="6">
        <v>35941</v>
      </c>
      <c r="AP145" s="6">
        <v>2.3199999999999998E-2</v>
      </c>
      <c r="AQ145" s="6">
        <v>0.2157</v>
      </c>
      <c r="AR145" s="6">
        <v>8.3199999999999996E-2</v>
      </c>
      <c r="AT145" s="9">
        <f t="shared" si="0"/>
        <v>878.88888888888891</v>
      </c>
      <c r="AU145" s="8">
        <f t="shared" si="1"/>
        <v>619.26315789473688</v>
      </c>
      <c r="AV145" s="9">
        <f t="shared" si="2"/>
        <v>383.93673469387755</v>
      </c>
      <c r="AW145" s="31" t="str">
        <f t="shared" si="3"/>
        <v/>
      </c>
      <c r="AX145" s="9">
        <f t="shared" si="4"/>
        <v>587.5</v>
      </c>
      <c r="AY145" s="8">
        <f t="shared" si="5"/>
        <v>876.60975609756099</v>
      </c>
      <c r="AZ145" s="8"/>
      <c r="BA145" s="6" t="e">
        <f t="shared" si="6"/>
        <v>#REF!</v>
      </c>
      <c r="BB145" s="6" t="e">
        <f t="shared" ca="1" si="7"/>
        <v>#NAME?</v>
      </c>
      <c r="BC145" s="6" t="e">
        <f t="shared" si="8"/>
        <v>#REF!</v>
      </c>
      <c r="BE145" s="9" t="e">
        <f t="shared" ca="1" si="9"/>
        <v>#NAME?</v>
      </c>
    </row>
    <row r="146" spans="1:57" ht="15.75" customHeight="1" x14ac:dyDescent="0.25">
      <c r="A146" s="6" t="s">
        <v>1681</v>
      </c>
      <c r="B146" s="6" t="s">
        <v>3270</v>
      </c>
      <c r="C146" s="6">
        <v>1</v>
      </c>
      <c r="D146" s="6">
        <v>4</v>
      </c>
      <c r="E146" s="6">
        <v>360</v>
      </c>
      <c r="F146" s="6">
        <v>6285</v>
      </c>
      <c r="G146" s="6">
        <v>4.0000000000000001E-3</v>
      </c>
      <c r="H146" s="6">
        <v>6.9900000000000004E-2</v>
      </c>
      <c r="I146" s="6">
        <v>3.0300000000000001E-2</v>
      </c>
      <c r="Q146" s="6">
        <v>72</v>
      </c>
      <c r="R146" s="6">
        <v>592</v>
      </c>
      <c r="S146" s="6">
        <v>5104</v>
      </c>
      <c r="T146" s="6">
        <v>194832</v>
      </c>
      <c r="U146" s="6">
        <v>0.58730000000000004</v>
      </c>
      <c r="V146" s="6">
        <v>0.9909</v>
      </c>
      <c r="W146" s="6">
        <v>0.93840000000000001</v>
      </c>
      <c r="AE146" s="6">
        <v>9</v>
      </c>
      <c r="AF146" s="6">
        <v>22</v>
      </c>
      <c r="AG146" s="6">
        <v>355</v>
      </c>
      <c r="AH146" s="6">
        <v>6632</v>
      </c>
      <c r="AI146" s="6">
        <v>2.18E-2</v>
      </c>
      <c r="AJ146" s="6">
        <v>6.8900000000000003E-2</v>
      </c>
      <c r="AK146" s="6">
        <v>3.1899999999999998E-2</v>
      </c>
      <c r="AT146" s="9">
        <f t="shared" si="0"/>
        <v>1571.25</v>
      </c>
      <c r="AU146" s="8" t="str">
        <f t="shared" si="1"/>
        <v/>
      </c>
      <c r="AV146" s="9">
        <f t="shared" si="2"/>
        <v>329.10810810810813</v>
      </c>
      <c r="AW146" s="31" t="str">
        <f t="shared" si="3"/>
        <v/>
      </c>
      <c r="AX146" s="9">
        <f t="shared" si="4"/>
        <v>301.45454545454544</v>
      </c>
      <c r="AY146" s="8" t="str">
        <f t="shared" si="5"/>
        <v/>
      </c>
      <c r="AZ146" s="8"/>
      <c r="BA146" s="6" t="e">
        <f t="shared" si="6"/>
        <v>#REF!</v>
      </c>
      <c r="BB146" s="6" t="e">
        <f t="shared" ca="1" si="7"/>
        <v>#NAME?</v>
      </c>
      <c r="BC146" s="6" t="e">
        <f t="shared" si="8"/>
        <v>#REF!</v>
      </c>
      <c r="BE146" s="9" t="e">
        <f t="shared" ca="1" si="9"/>
        <v>#NAME?</v>
      </c>
    </row>
    <row r="147" spans="1:57" ht="15.75" customHeight="1" x14ac:dyDescent="0.25">
      <c r="A147" s="6" t="s">
        <v>1673</v>
      </c>
      <c r="B147" s="6" t="s">
        <v>3270</v>
      </c>
      <c r="C147" s="6">
        <v>5</v>
      </c>
      <c r="D147" s="6">
        <v>14</v>
      </c>
      <c r="E147" s="6">
        <v>326</v>
      </c>
      <c r="F147" s="6">
        <v>7404</v>
      </c>
      <c r="G147" s="6">
        <v>1.4E-2</v>
      </c>
      <c r="H147" s="6">
        <v>3.6799999999999999E-2</v>
      </c>
      <c r="I147" s="6">
        <v>2.23E-2</v>
      </c>
      <c r="Q147" s="6">
        <v>133</v>
      </c>
      <c r="R147" s="6">
        <v>747</v>
      </c>
      <c r="S147" s="6">
        <v>8545</v>
      </c>
      <c r="T147" s="6">
        <v>321719</v>
      </c>
      <c r="U147" s="6">
        <v>0.74919999999999998</v>
      </c>
      <c r="V147" s="6">
        <v>0.96530000000000005</v>
      </c>
      <c r="W147" s="6">
        <v>0.97089999999999999</v>
      </c>
      <c r="AE147" s="6">
        <v>2</v>
      </c>
      <c r="AF147" s="6">
        <v>6</v>
      </c>
      <c r="AG147" s="6">
        <v>217</v>
      </c>
      <c r="AH147" s="6">
        <v>5441</v>
      </c>
      <c r="AI147" s="6">
        <v>6.0000000000000001E-3</v>
      </c>
      <c r="AJ147" s="6">
        <v>2.4500000000000001E-2</v>
      </c>
      <c r="AK147" s="6">
        <v>1.6400000000000001E-2</v>
      </c>
      <c r="AT147" s="9">
        <f t="shared" si="0"/>
        <v>528.85714285714289</v>
      </c>
      <c r="AU147" s="8" t="str">
        <f t="shared" si="1"/>
        <v/>
      </c>
      <c r="AV147" s="9">
        <f t="shared" si="2"/>
        <v>430.68139223560911</v>
      </c>
      <c r="AW147" s="31" t="str">
        <f t="shared" si="3"/>
        <v/>
      </c>
      <c r="AX147" s="9">
        <f t="shared" si="4"/>
        <v>906.83333333333337</v>
      </c>
      <c r="AY147" s="8" t="str">
        <f t="shared" si="5"/>
        <v/>
      </c>
      <c r="AZ147" s="8"/>
      <c r="BA147" s="6" t="e">
        <f t="shared" si="6"/>
        <v>#REF!</v>
      </c>
      <c r="BB147" s="6" t="e">
        <f t="shared" ca="1" si="7"/>
        <v>#NAME?</v>
      </c>
      <c r="BC147" s="6" t="e">
        <f t="shared" si="8"/>
        <v>#REF!</v>
      </c>
      <c r="BE147" s="9" t="e">
        <f t="shared" ca="1" si="9"/>
        <v>#NAME?</v>
      </c>
    </row>
    <row r="148" spans="1:57" ht="15.75" customHeight="1" x14ac:dyDescent="0.25">
      <c r="A148" s="6" t="s">
        <v>1605</v>
      </c>
      <c r="B148" s="6" t="s">
        <v>3270</v>
      </c>
      <c r="C148" s="6">
        <v>2</v>
      </c>
      <c r="D148" s="6">
        <v>6</v>
      </c>
      <c r="E148" s="6">
        <v>56</v>
      </c>
      <c r="F148" s="6">
        <v>1876</v>
      </c>
      <c r="G148" s="6">
        <v>1.15E-2</v>
      </c>
      <c r="H148" s="6">
        <v>3.8300000000000001E-2</v>
      </c>
      <c r="I148" s="6">
        <v>1.6299999999999999E-2</v>
      </c>
      <c r="Q148" s="6">
        <v>54</v>
      </c>
      <c r="R148" s="6">
        <v>314</v>
      </c>
      <c r="S148" s="6">
        <v>1402</v>
      </c>
      <c r="T148" s="6">
        <v>108442</v>
      </c>
      <c r="U148" s="6">
        <v>0.60040000000000004</v>
      </c>
      <c r="V148" s="6">
        <v>0.95830000000000004</v>
      </c>
      <c r="W148" s="6">
        <v>0.94510000000000005</v>
      </c>
      <c r="AE148" s="6">
        <v>2</v>
      </c>
      <c r="AF148" s="6">
        <v>7</v>
      </c>
      <c r="AG148" s="6">
        <v>49</v>
      </c>
      <c r="AH148" s="6">
        <v>2556</v>
      </c>
      <c r="AI148" s="6">
        <v>1.34E-2</v>
      </c>
      <c r="AJ148" s="6">
        <v>3.3500000000000002E-2</v>
      </c>
      <c r="AK148" s="6">
        <v>2.23E-2</v>
      </c>
      <c r="AL148" s="6">
        <v>1</v>
      </c>
      <c r="AM148" s="6">
        <v>44</v>
      </c>
      <c r="AN148" s="6">
        <v>685</v>
      </c>
      <c r="AO148" s="6">
        <v>20394</v>
      </c>
      <c r="AP148" s="6">
        <v>8.4099999999999994E-2</v>
      </c>
      <c r="AQ148" s="6">
        <v>0.46820000000000001</v>
      </c>
      <c r="AR148" s="6">
        <v>0.1777</v>
      </c>
      <c r="AT148" s="9">
        <f t="shared" si="0"/>
        <v>312.66666666666669</v>
      </c>
      <c r="AU148" s="8" t="str">
        <f t="shared" si="1"/>
        <v/>
      </c>
      <c r="AV148" s="9">
        <f t="shared" si="2"/>
        <v>345.35668789808915</v>
      </c>
      <c r="AW148" s="31" t="str">
        <f t="shared" si="3"/>
        <v/>
      </c>
      <c r="AX148" s="9">
        <f t="shared" si="4"/>
        <v>365.14285714285717</v>
      </c>
      <c r="AY148" s="8">
        <f t="shared" si="5"/>
        <v>463.5</v>
      </c>
      <c r="AZ148" s="8"/>
      <c r="BA148" s="6" t="e">
        <f t="shared" si="6"/>
        <v>#REF!</v>
      </c>
      <c r="BB148" s="6" t="e">
        <f t="shared" ca="1" si="7"/>
        <v>#NAME?</v>
      </c>
      <c r="BC148" s="6" t="e">
        <f t="shared" si="8"/>
        <v>#REF!</v>
      </c>
      <c r="BE148" s="9" t="e">
        <f t="shared" ca="1" si="9"/>
        <v>#NAME?</v>
      </c>
    </row>
    <row r="149" spans="1:57" ht="15.75" customHeight="1" x14ac:dyDescent="0.25">
      <c r="A149" s="6" t="s">
        <v>1753</v>
      </c>
      <c r="B149" s="6" t="s">
        <v>3270</v>
      </c>
      <c r="C149" s="6">
        <v>14</v>
      </c>
      <c r="D149" s="6">
        <v>40</v>
      </c>
      <c r="E149" s="6">
        <v>517</v>
      </c>
      <c r="F149" s="6">
        <v>16922</v>
      </c>
      <c r="G149" s="6">
        <v>2.2700000000000001E-2</v>
      </c>
      <c r="H149" s="6">
        <v>0.14729999999999999</v>
      </c>
      <c r="I149" s="6">
        <v>2.5600000000000001E-2</v>
      </c>
      <c r="J149" s="6">
        <v>2</v>
      </c>
      <c r="K149" s="6">
        <v>15</v>
      </c>
      <c r="L149" s="6">
        <v>454</v>
      </c>
      <c r="M149" s="6">
        <v>13074</v>
      </c>
      <c r="N149" s="6">
        <v>8.5000000000000006E-3</v>
      </c>
      <c r="O149" s="6">
        <v>0.1293</v>
      </c>
      <c r="P149" s="6">
        <v>1.9800000000000002E-2</v>
      </c>
      <c r="Q149" s="6">
        <v>147</v>
      </c>
      <c r="R149" s="6">
        <v>888</v>
      </c>
      <c r="S149" s="6">
        <v>3313</v>
      </c>
      <c r="T149" s="6">
        <v>597522</v>
      </c>
      <c r="U149" s="6">
        <v>0.50280000000000002</v>
      </c>
      <c r="V149" s="6">
        <v>0.94389999999999996</v>
      </c>
      <c r="W149" s="6">
        <v>0.90549999999999997</v>
      </c>
      <c r="X149" s="6">
        <v>2</v>
      </c>
      <c r="Y149" s="6">
        <v>17</v>
      </c>
      <c r="Z149" s="6">
        <v>466</v>
      </c>
      <c r="AA149" s="6">
        <v>14656</v>
      </c>
      <c r="AB149" s="6">
        <v>9.5999999999999992E-3</v>
      </c>
      <c r="AC149" s="6">
        <v>0.1328</v>
      </c>
      <c r="AD149" s="6">
        <v>2.2200000000000001E-2</v>
      </c>
      <c r="AE149" s="6">
        <v>3</v>
      </c>
      <c r="AF149" s="6">
        <v>9</v>
      </c>
      <c r="AG149" s="6">
        <v>62</v>
      </c>
      <c r="AH149" s="6">
        <v>6259</v>
      </c>
      <c r="AI149" s="6">
        <v>5.1000000000000004E-3</v>
      </c>
      <c r="AJ149" s="6">
        <v>1.77E-2</v>
      </c>
      <c r="AK149" s="6">
        <v>9.4999999999999998E-3</v>
      </c>
      <c r="AL149" s="6">
        <v>1</v>
      </c>
      <c r="AM149" s="6">
        <v>121</v>
      </c>
      <c r="AN149" s="6">
        <v>1763</v>
      </c>
      <c r="AO149" s="6">
        <v>77882</v>
      </c>
      <c r="AP149" s="6">
        <v>6.8500000000000005E-2</v>
      </c>
      <c r="AQ149" s="6">
        <v>0.50229999999999997</v>
      </c>
      <c r="AR149" s="6">
        <v>0.11799999999999999</v>
      </c>
      <c r="AT149" s="9">
        <f t="shared" si="0"/>
        <v>423.05</v>
      </c>
      <c r="AU149" s="8">
        <f t="shared" si="1"/>
        <v>871.6</v>
      </c>
      <c r="AV149" s="9">
        <f t="shared" si="2"/>
        <v>672.8851351351351</v>
      </c>
      <c r="AW149" s="31">
        <f t="shared" si="3"/>
        <v>862.11764705882354</v>
      </c>
      <c r="AX149" s="9">
        <f t="shared" si="4"/>
        <v>695.44444444444446</v>
      </c>
      <c r="AY149" s="8">
        <f t="shared" si="5"/>
        <v>643.65289256198344</v>
      </c>
      <c r="AZ149" s="8"/>
      <c r="BA149" s="6" t="e">
        <f t="shared" si="6"/>
        <v>#REF!</v>
      </c>
      <c r="BB149" s="6" t="e">
        <f t="shared" ca="1" si="7"/>
        <v>#NAME?</v>
      </c>
      <c r="BC149" s="6" t="e">
        <f t="shared" si="8"/>
        <v>#REF!</v>
      </c>
      <c r="BE149" s="9" t="e">
        <f t="shared" ca="1" si="9"/>
        <v>#NAME?</v>
      </c>
    </row>
    <row r="150" spans="1:57" ht="15.75" customHeight="1" x14ac:dyDescent="0.25">
      <c r="A150" s="6" t="s">
        <v>1583</v>
      </c>
      <c r="B150" s="6" t="s">
        <v>3270</v>
      </c>
      <c r="C150" s="6">
        <v>12</v>
      </c>
      <c r="D150" s="6">
        <v>34</v>
      </c>
      <c r="E150" s="6">
        <v>207</v>
      </c>
      <c r="F150" s="6">
        <v>17802</v>
      </c>
      <c r="G150" s="6">
        <v>7.3899999999999993E-2</v>
      </c>
      <c r="H150" s="6">
        <v>0.219</v>
      </c>
      <c r="I150" s="6">
        <v>6.1800000000000001E-2</v>
      </c>
      <c r="Q150" s="6">
        <v>26</v>
      </c>
      <c r="R150" s="6">
        <v>211</v>
      </c>
      <c r="S150" s="6">
        <v>907</v>
      </c>
      <c r="T150" s="6">
        <v>206675</v>
      </c>
      <c r="U150" s="6">
        <v>0.4587</v>
      </c>
      <c r="V150" s="6">
        <v>0.95979999999999999</v>
      </c>
      <c r="W150" s="6">
        <v>0.71730000000000005</v>
      </c>
      <c r="AE150" s="6">
        <v>2</v>
      </c>
      <c r="AF150" s="6">
        <v>7</v>
      </c>
      <c r="AG150" s="6">
        <v>4</v>
      </c>
      <c r="AH150" s="6">
        <v>53</v>
      </c>
      <c r="AI150" s="6">
        <v>1.52E-2</v>
      </c>
      <c r="AJ150" s="6">
        <v>4.1999999999999997E-3</v>
      </c>
      <c r="AK150" s="6">
        <v>2.0000000000000001E-4</v>
      </c>
      <c r="AL150" s="6">
        <v>1</v>
      </c>
      <c r="AM150" s="6">
        <v>39</v>
      </c>
      <c r="AN150" s="6">
        <v>475</v>
      </c>
      <c r="AO150" s="6">
        <v>46453</v>
      </c>
      <c r="AP150" s="6">
        <v>8.48E-2</v>
      </c>
      <c r="AQ150" s="6">
        <v>0.50260000000000005</v>
      </c>
      <c r="AR150" s="6">
        <v>0.16120000000000001</v>
      </c>
      <c r="AT150" s="9">
        <f t="shared" si="0"/>
        <v>523.58823529411768</v>
      </c>
      <c r="AU150" s="8" t="str">
        <f t="shared" si="1"/>
        <v/>
      </c>
      <c r="AV150" s="9">
        <f t="shared" si="2"/>
        <v>979.5023696682465</v>
      </c>
      <c r="AW150" s="31" t="str">
        <f t="shared" si="3"/>
        <v/>
      </c>
      <c r="AX150" s="9">
        <f t="shared" si="4"/>
        <v>7.5714285714285712</v>
      </c>
      <c r="AY150" s="8">
        <f t="shared" si="5"/>
        <v>1191.1025641025642</v>
      </c>
      <c r="AZ150" s="8"/>
      <c r="BA150" s="6" t="e">
        <f t="shared" si="6"/>
        <v>#REF!</v>
      </c>
      <c r="BB150" s="6" t="e">
        <f t="shared" ca="1" si="7"/>
        <v>#NAME?</v>
      </c>
      <c r="BC150" s="6" t="e">
        <f t="shared" si="8"/>
        <v>#REF!</v>
      </c>
      <c r="BE150" s="9" t="e">
        <f t="shared" ca="1" si="9"/>
        <v>#NAME?</v>
      </c>
    </row>
    <row r="151" spans="1:57" ht="15.75" customHeight="1" x14ac:dyDescent="0.25">
      <c r="A151" s="6" t="s">
        <v>1614</v>
      </c>
      <c r="B151" s="6" t="s">
        <v>3270</v>
      </c>
      <c r="C151" s="6">
        <v>9</v>
      </c>
      <c r="D151" s="6">
        <v>34</v>
      </c>
      <c r="E151" s="6">
        <v>1195</v>
      </c>
      <c r="F151" s="6">
        <v>41365</v>
      </c>
      <c r="G151" s="6">
        <v>2.12E-2</v>
      </c>
      <c r="H151" s="6">
        <v>0.1203</v>
      </c>
      <c r="I151" s="6">
        <v>0.10630000000000001</v>
      </c>
      <c r="J151" s="6">
        <v>1</v>
      </c>
      <c r="K151" s="6">
        <v>13</v>
      </c>
      <c r="L151" s="6">
        <v>254</v>
      </c>
      <c r="M151" s="6">
        <v>7995</v>
      </c>
      <c r="N151" s="6">
        <v>8.0999999999999996E-3</v>
      </c>
      <c r="O151" s="6">
        <v>2.5600000000000001E-2</v>
      </c>
      <c r="P151" s="6">
        <v>2.06E-2</v>
      </c>
      <c r="Q151" s="6">
        <v>167</v>
      </c>
      <c r="R151" s="6">
        <v>1100</v>
      </c>
      <c r="S151" s="6">
        <v>9522</v>
      </c>
      <c r="T151" s="6">
        <v>353653</v>
      </c>
      <c r="U151" s="6">
        <v>0.68710000000000004</v>
      </c>
      <c r="V151" s="6">
        <v>0.95830000000000004</v>
      </c>
      <c r="W151" s="6">
        <v>0.90910000000000002</v>
      </c>
      <c r="AE151" s="6">
        <v>3</v>
      </c>
      <c r="AF151" s="6">
        <v>16</v>
      </c>
      <c r="AG151" s="6">
        <v>624</v>
      </c>
      <c r="AH151" s="6">
        <v>24287</v>
      </c>
      <c r="AI151" s="6">
        <v>0.01</v>
      </c>
      <c r="AJ151" s="6">
        <v>6.2799999999999995E-2</v>
      </c>
      <c r="AK151" s="6">
        <v>6.2399999999999997E-2</v>
      </c>
      <c r="AT151" s="9">
        <f t="shared" si="0"/>
        <v>1216.6176470588234</v>
      </c>
      <c r="AU151" s="8">
        <f t="shared" si="1"/>
        <v>615</v>
      </c>
      <c r="AV151" s="9">
        <f t="shared" si="2"/>
        <v>321.50272727272727</v>
      </c>
      <c r="AW151" s="31" t="str">
        <f t="shared" si="3"/>
        <v/>
      </c>
      <c r="AX151" s="9">
        <f t="shared" si="4"/>
        <v>1517.9375</v>
      </c>
      <c r="AY151" s="8" t="str">
        <f t="shared" si="5"/>
        <v/>
      </c>
      <c r="AZ151" s="8"/>
      <c r="BA151" s="6" t="e">
        <f t="shared" si="6"/>
        <v>#REF!</v>
      </c>
      <c r="BB151" s="6" t="e">
        <f t="shared" ca="1" si="7"/>
        <v>#NAME?</v>
      </c>
      <c r="BC151" s="6" t="e">
        <f t="shared" si="8"/>
        <v>#REF!</v>
      </c>
      <c r="BE151" s="9" t="e">
        <f t="shared" ca="1" si="9"/>
        <v>#NAME?</v>
      </c>
    </row>
    <row r="152" spans="1:57" ht="15.75" customHeight="1" x14ac:dyDescent="0.25">
      <c r="A152" s="6" t="s">
        <v>1675</v>
      </c>
      <c r="B152" s="6" t="s">
        <v>3270</v>
      </c>
      <c r="C152" s="6">
        <v>1</v>
      </c>
      <c r="D152" s="6">
        <v>2</v>
      </c>
      <c r="E152" s="6">
        <v>61</v>
      </c>
      <c r="F152" s="6">
        <v>1135</v>
      </c>
      <c r="G152" s="6">
        <v>8.5000000000000006E-3</v>
      </c>
      <c r="H152" s="6">
        <v>7.0800000000000002E-2</v>
      </c>
      <c r="I152" s="6">
        <v>2.58E-2</v>
      </c>
      <c r="Q152" s="6">
        <v>19</v>
      </c>
      <c r="R152" s="6">
        <v>102</v>
      </c>
      <c r="S152" s="6">
        <v>786</v>
      </c>
      <c r="T152" s="6">
        <v>27464</v>
      </c>
      <c r="U152" s="6">
        <v>0.434</v>
      </c>
      <c r="V152" s="6">
        <v>0.91290000000000004</v>
      </c>
      <c r="W152" s="6">
        <v>0.62549999999999994</v>
      </c>
      <c r="X152" s="6">
        <v>1</v>
      </c>
      <c r="Y152" s="6">
        <v>3</v>
      </c>
      <c r="Z152" s="6">
        <v>75</v>
      </c>
      <c r="AA152" s="6">
        <v>1295</v>
      </c>
      <c r="AB152" s="6">
        <v>1.2800000000000001E-2</v>
      </c>
      <c r="AC152" s="6">
        <v>8.7099999999999997E-2</v>
      </c>
      <c r="AD152" s="6">
        <v>2.9499999999999998E-2</v>
      </c>
      <c r="AL152" s="6">
        <v>1</v>
      </c>
      <c r="AM152" s="6">
        <v>26</v>
      </c>
      <c r="AN152" s="6">
        <v>468</v>
      </c>
      <c r="AO152" s="6">
        <v>11653</v>
      </c>
      <c r="AP152" s="6">
        <v>0.1106</v>
      </c>
      <c r="AQ152" s="6">
        <v>0.54359999999999997</v>
      </c>
      <c r="AR152" s="6">
        <v>0.26540000000000002</v>
      </c>
      <c r="AT152" s="9">
        <f t="shared" si="0"/>
        <v>567.5</v>
      </c>
      <c r="AU152" s="8" t="str">
        <f t="shared" si="1"/>
        <v/>
      </c>
      <c r="AV152" s="9">
        <f t="shared" si="2"/>
        <v>269.25490196078431</v>
      </c>
      <c r="AW152" s="31">
        <f t="shared" si="3"/>
        <v>431.66666666666669</v>
      </c>
      <c r="AX152" s="9" t="str">
        <f t="shared" si="4"/>
        <v/>
      </c>
      <c r="AY152" s="8">
        <f t="shared" si="5"/>
        <v>448.19230769230768</v>
      </c>
      <c r="AZ152" s="8"/>
      <c r="BA152" s="6" t="e">
        <f t="shared" si="6"/>
        <v>#REF!</v>
      </c>
      <c r="BB152" s="6" t="e">
        <f t="shared" ca="1" si="7"/>
        <v>#NAME?</v>
      </c>
      <c r="BC152" s="6" t="e">
        <f t="shared" si="8"/>
        <v>#REF!</v>
      </c>
      <c r="BE152" s="9" t="e">
        <f t="shared" ca="1" si="9"/>
        <v>#NAME?</v>
      </c>
    </row>
    <row r="153" spans="1:57" ht="15.75" customHeight="1" x14ac:dyDescent="0.25">
      <c r="A153" s="6" t="s">
        <v>1714</v>
      </c>
      <c r="B153" s="6" t="s">
        <v>3270</v>
      </c>
      <c r="C153" s="6">
        <v>17</v>
      </c>
      <c r="D153" s="6">
        <v>58</v>
      </c>
      <c r="E153" s="6">
        <v>0</v>
      </c>
      <c r="F153" s="6">
        <v>0</v>
      </c>
      <c r="G153" s="6">
        <v>2.2100000000000002E-2</v>
      </c>
      <c r="H153" s="6">
        <v>0</v>
      </c>
      <c r="I153" s="6">
        <v>0</v>
      </c>
      <c r="Q153" s="6">
        <v>101</v>
      </c>
      <c r="R153" s="6">
        <v>1227</v>
      </c>
      <c r="S153" s="6">
        <v>6168</v>
      </c>
      <c r="T153" s="6">
        <v>540158</v>
      </c>
      <c r="U153" s="6">
        <v>0.46800000000000003</v>
      </c>
      <c r="V153" s="6">
        <v>0.98529999999999995</v>
      </c>
      <c r="W153" s="6">
        <v>0.95030000000000003</v>
      </c>
      <c r="AE153" s="6">
        <v>8</v>
      </c>
      <c r="AF153" s="6">
        <v>26</v>
      </c>
      <c r="AG153" s="6">
        <v>0</v>
      </c>
      <c r="AH153" s="6">
        <v>0</v>
      </c>
      <c r="AI153" s="6">
        <v>9.9000000000000008E-3</v>
      </c>
      <c r="AJ153" s="6">
        <v>0</v>
      </c>
      <c r="AK153" s="6">
        <v>0</v>
      </c>
      <c r="AT153" s="9">
        <f t="shared" si="0"/>
        <v>0</v>
      </c>
      <c r="AU153" s="8" t="str">
        <f t="shared" si="1"/>
        <v/>
      </c>
      <c r="AV153" s="9">
        <f t="shared" si="2"/>
        <v>440.22656886715566</v>
      </c>
      <c r="AW153" s="31" t="str">
        <f t="shared" si="3"/>
        <v/>
      </c>
      <c r="AX153" s="9">
        <f t="shared" si="4"/>
        <v>0</v>
      </c>
      <c r="AY153" s="8" t="str">
        <f t="shared" si="5"/>
        <v/>
      </c>
      <c r="AZ153" s="8"/>
      <c r="BA153" s="6" t="e">
        <f t="shared" si="6"/>
        <v>#REF!</v>
      </c>
      <c r="BB153" s="6" t="e">
        <f t="shared" ca="1" si="7"/>
        <v>#NAME?</v>
      </c>
      <c r="BC153" s="6" t="e">
        <f t="shared" si="8"/>
        <v>#REF!</v>
      </c>
      <c r="BE153" s="9" t="e">
        <f t="shared" ca="1" si="9"/>
        <v>#NAME?</v>
      </c>
    </row>
    <row r="154" spans="1:57" ht="15.75" customHeight="1" x14ac:dyDescent="0.25">
      <c r="A154" s="6" t="s">
        <v>1628</v>
      </c>
      <c r="B154" s="6" t="s">
        <v>3270</v>
      </c>
      <c r="C154" s="6">
        <v>21</v>
      </c>
      <c r="D154" s="6">
        <v>70</v>
      </c>
      <c r="E154" s="6">
        <v>2717</v>
      </c>
      <c r="F154" s="6">
        <v>79152</v>
      </c>
      <c r="G154" s="6">
        <v>5.6399999999999999E-2</v>
      </c>
      <c r="H154" s="6">
        <v>0.28410000000000002</v>
      </c>
      <c r="I154" s="6">
        <v>0.1515</v>
      </c>
      <c r="J154" s="6">
        <v>6</v>
      </c>
      <c r="K154" s="6">
        <v>42</v>
      </c>
      <c r="L154" s="6">
        <v>2993</v>
      </c>
      <c r="M154" s="6">
        <v>79194</v>
      </c>
      <c r="N154" s="6">
        <v>3.3799999999999997E-2</v>
      </c>
      <c r="O154" s="6">
        <v>0.31290000000000001</v>
      </c>
      <c r="P154" s="6">
        <v>0.15160000000000001</v>
      </c>
      <c r="Q154" s="6">
        <v>152</v>
      </c>
      <c r="R154" s="6">
        <v>811</v>
      </c>
      <c r="S154" s="6">
        <v>8966</v>
      </c>
      <c r="T154" s="6">
        <v>449287</v>
      </c>
      <c r="U154" s="6">
        <v>0.65349999999999997</v>
      </c>
      <c r="V154" s="6">
        <v>0.93740000000000001</v>
      </c>
      <c r="W154" s="6">
        <v>0.8599</v>
      </c>
      <c r="AE154" s="6">
        <v>20</v>
      </c>
      <c r="AF154" s="6">
        <v>67</v>
      </c>
      <c r="AG154" s="6">
        <v>2788</v>
      </c>
      <c r="AH154" s="6">
        <v>90044</v>
      </c>
      <c r="AI154" s="6">
        <v>5.3999999999999999E-2</v>
      </c>
      <c r="AJ154" s="6">
        <v>0.29149999999999998</v>
      </c>
      <c r="AK154" s="6">
        <v>0.17230000000000001</v>
      </c>
      <c r="AL154" s="6">
        <v>5</v>
      </c>
      <c r="AM154" s="6">
        <v>115</v>
      </c>
      <c r="AN154" s="6">
        <v>4983</v>
      </c>
      <c r="AO154" s="6">
        <v>161356</v>
      </c>
      <c r="AP154" s="6">
        <v>9.2700000000000005E-2</v>
      </c>
      <c r="AQ154" s="6">
        <v>0.52100000000000002</v>
      </c>
      <c r="AR154" s="6">
        <v>0.30880000000000002</v>
      </c>
      <c r="AT154" s="9">
        <f t="shared" si="0"/>
        <v>1130.7428571428572</v>
      </c>
      <c r="AU154" s="8">
        <f t="shared" si="1"/>
        <v>1885.5714285714287</v>
      </c>
      <c r="AV154" s="9">
        <f t="shared" si="2"/>
        <v>553.99136868064113</v>
      </c>
      <c r="AW154" s="31" t="str">
        <f t="shared" si="3"/>
        <v/>
      </c>
      <c r="AX154" s="9">
        <f t="shared" si="4"/>
        <v>1343.9402985074628</v>
      </c>
      <c r="AY154" s="8">
        <f t="shared" si="5"/>
        <v>1403.0956521739131</v>
      </c>
      <c r="AZ154" s="8"/>
      <c r="BA154" s="6" t="e">
        <f t="shared" si="6"/>
        <v>#REF!</v>
      </c>
      <c r="BB154" s="6" t="e">
        <f t="shared" ca="1" si="7"/>
        <v>#NAME?</v>
      </c>
      <c r="BC154" s="6" t="e">
        <f t="shared" si="8"/>
        <v>#REF!</v>
      </c>
      <c r="BE154" s="9" t="e">
        <f t="shared" ca="1" si="9"/>
        <v>#NAME?</v>
      </c>
    </row>
    <row r="155" spans="1:57" ht="15.75" customHeight="1" x14ac:dyDescent="0.25">
      <c r="A155" s="6" t="s">
        <v>1592</v>
      </c>
      <c r="B155" s="6" t="s">
        <v>3270</v>
      </c>
      <c r="C155" s="6">
        <v>16</v>
      </c>
      <c r="D155" s="6">
        <v>50</v>
      </c>
      <c r="E155" s="6">
        <v>2520</v>
      </c>
      <c r="F155" s="6">
        <v>42497</v>
      </c>
      <c r="G155" s="6">
        <v>5.3999999999999999E-2</v>
      </c>
      <c r="H155" s="6">
        <v>0.21690000000000001</v>
      </c>
      <c r="I155" s="6">
        <v>9.9299999999999999E-2</v>
      </c>
      <c r="J155" s="6">
        <v>1</v>
      </c>
      <c r="K155" s="6">
        <v>7</v>
      </c>
      <c r="L155" s="6">
        <v>1465</v>
      </c>
      <c r="M155" s="6">
        <v>20569</v>
      </c>
      <c r="N155" s="6">
        <v>7.6E-3</v>
      </c>
      <c r="O155" s="6">
        <v>0.12609999999999999</v>
      </c>
      <c r="P155" s="6">
        <v>4.8099999999999997E-2</v>
      </c>
      <c r="Q155" s="6">
        <v>84</v>
      </c>
      <c r="R155" s="6">
        <v>567</v>
      </c>
      <c r="S155" s="6">
        <v>11458</v>
      </c>
      <c r="T155" s="6">
        <v>413290</v>
      </c>
      <c r="U155" s="6">
        <v>0.61229999999999996</v>
      </c>
      <c r="V155" s="6">
        <v>0.98640000000000005</v>
      </c>
      <c r="W155" s="6">
        <v>0.96619999999999995</v>
      </c>
      <c r="AE155" s="6">
        <v>10</v>
      </c>
      <c r="AF155" s="6">
        <v>31</v>
      </c>
      <c r="AG155" s="6">
        <v>1678</v>
      </c>
      <c r="AH155" s="6">
        <v>33529</v>
      </c>
      <c r="AI155" s="6">
        <v>3.3500000000000002E-2</v>
      </c>
      <c r="AJ155" s="6">
        <v>0.14449999999999999</v>
      </c>
      <c r="AK155" s="6">
        <v>7.8399999999999997E-2</v>
      </c>
      <c r="AT155" s="9">
        <f t="shared" si="0"/>
        <v>849.94</v>
      </c>
      <c r="AU155" s="8">
        <f t="shared" si="1"/>
        <v>2938.4285714285716</v>
      </c>
      <c r="AV155" s="9">
        <f t="shared" si="2"/>
        <v>728.9065255731922</v>
      </c>
      <c r="AW155" s="31" t="str">
        <f t="shared" si="3"/>
        <v/>
      </c>
      <c r="AX155" s="9">
        <f t="shared" si="4"/>
        <v>1081.5806451612902</v>
      </c>
      <c r="AY155" s="8" t="str">
        <f t="shared" si="5"/>
        <v/>
      </c>
      <c r="AZ155" s="8"/>
      <c r="BA155" s="6" t="e">
        <f t="shared" si="6"/>
        <v>#REF!</v>
      </c>
      <c r="BB155" s="6" t="e">
        <f t="shared" ca="1" si="7"/>
        <v>#NAME?</v>
      </c>
      <c r="BC155" s="6" t="e">
        <f t="shared" si="8"/>
        <v>#REF!</v>
      </c>
      <c r="BE155" s="9" t="e">
        <f t="shared" ca="1" si="9"/>
        <v>#NAME?</v>
      </c>
    </row>
    <row r="156" spans="1:57" ht="15.75" customHeight="1" x14ac:dyDescent="0.25">
      <c r="A156" s="6" t="s">
        <v>1770</v>
      </c>
      <c r="B156" s="6" t="s">
        <v>3270</v>
      </c>
      <c r="C156" s="6">
        <v>7</v>
      </c>
      <c r="D156" s="6">
        <v>38</v>
      </c>
      <c r="E156" s="6">
        <v>201</v>
      </c>
      <c r="F156" s="6">
        <v>14229</v>
      </c>
      <c r="G156" s="6">
        <v>6.1800000000000001E-2</v>
      </c>
      <c r="H156" s="6">
        <v>5.3400000000000003E-2</v>
      </c>
      <c r="I156" s="6">
        <v>6.3799999999999996E-2</v>
      </c>
      <c r="J156" s="6">
        <v>4</v>
      </c>
      <c r="K156" s="6">
        <v>19</v>
      </c>
      <c r="L156" s="6">
        <v>270</v>
      </c>
      <c r="M156" s="6">
        <v>16126</v>
      </c>
      <c r="N156" s="6">
        <v>3.09E-2</v>
      </c>
      <c r="O156" s="6">
        <v>7.1800000000000003E-2</v>
      </c>
      <c r="P156" s="6">
        <v>7.2300000000000003E-2</v>
      </c>
      <c r="Q156" s="6">
        <v>50</v>
      </c>
      <c r="R156" s="6">
        <v>420</v>
      </c>
      <c r="S156" s="6">
        <v>3686</v>
      </c>
      <c r="T156" s="6">
        <v>194962</v>
      </c>
      <c r="U156" s="6">
        <v>0.68289999999999995</v>
      </c>
      <c r="V156" s="6">
        <v>0.97950000000000004</v>
      </c>
      <c r="W156" s="6">
        <v>0.87370000000000003</v>
      </c>
      <c r="X156" s="6">
        <v>4</v>
      </c>
      <c r="Y156" s="6">
        <v>31</v>
      </c>
      <c r="Z156" s="6">
        <v>230</v>
      </c>
      <c r="AA156" s="6">
        <v>14944</v>
      </c>
      <c r="AB156" s="6">
        <v>5.04E-2</v>
      </c>
      <c r="AC156" s="6">
        <v>6.1100000000000002E-2</v>
      </c>
      <c r="AD156" s="6">
        <v>6.7000000000000004E-2</v>
      </c>
      <c r="AE156" s="6">
        <v>8</v>
      </c>
      <c r="AF156" s="6">
        <v>21</v>
      </c>
      <c r="AG156" s="6">
        <v>320</v>
      </c>
      <c r="AH156" s="6">
        <v>16613</v>
      </c>
      <c r="AI156" s="6">
        <v>3.4099999999999998E-2</v>
      </c>
      <c r="AJ156" s="6">
        <v>8.5000000000000006E-2</v>
      </c>
      <c r="AK156" s="6">
        <v>7.4499999999999997E-2</v>
      </c>
      <c r="AL156" s="6">
        <v>3</v>
      </c>
      <c r="AM156" s="6">
        <v>52</v>
      </c>
      <c r="AN156" s="6">
        <v>712</v>
      </c>
      <c r="AO156" s="6">
        <v>34646</v>
      </c>
      <c r="AP156" s="6">
        <v>8.4599999999999995E-2</v>
      </c>
      <c r="AQ156" s="6">
        <v>0.18920000000000001</v>
      </c>
      <c r="AR156" s="6">
        <v>0.15529999999999999</v>
      </c>
      <c r="AT156" s="9">
        <f t="shared" si="0"/>
        <v>374.44736842105266</v>
      </c>
      <c r="AU156" s="8">
        <f t="shared" si="1"/>
        <v>848.73684210526312</v>
      </c>
      <c r="AV156" s="9">
        <f t="shared" si="2"/>
        <v>464.1952380952381</v>
      </c>
      <c r="AW156" s="31">
        <f t="shared" si="3"/>
        <v>482.06451612903226</v>
      </c>
      <c r="AX156" s="9">
        <f t="shared" si="4"/>
        <v>791.09523809523807</v>
      </c>
      <c r="AY156" s="8">
        <f t="shared" si="5"/>
        <v>666.26923076923072</v>
      </c>
      <c r="AZ156" s="8"/>
      <c r="BA156" s="6" t="e">
        <f t="shared" si="6"/>
        <v>#REF!</v>
      </c>
      <c r="BB156" s="6" t="e">
        <f t="shared" ca="1" si="7"/>
        <v>#NAME?</v>
      </c>
      <c r="BC156" s="6" t="e">
        <f t="shared" si="8"/>
        <v>#REF!</v>
      </c>
      <c r="BE156" s="9" t="e">
        <f t="shared" ca="1" si="9"/>
        <v>#NAME?</v>
      </c>
    </row>
    <row r="157" spans="1:57" ht="15.75" customHeight="1" x14ac:dyDescent="0.25">
      <c r="A157" s="6" t="s">
        <v>1763</v>
      </c>
      <c r="B157" s="6" t="s">
        <v>3270</v>
      </c>
      <c r="C157" s="6">
        <v>31</v>
      </c>
      <c r="D157" s="6">
        <v>150</v>
      </c>
      <c r="E157" s="6">
        <v>1929</v>
      </c>
      <c r="F157" s="6">
        <v>70392</v>
      </c>
      <c r="G157" s="6">
        <v>1.7100000000000001E-2</v>
      </c>
      <c r="H157" s="6">
        <v>7.8899999999999998E-2</v>
      </c>
      <c r="I157" s="6">
        <v>3.4700000000000002E-2</v>
      </c>
      <c r="J157" s="6">
        <v>2</v>
      </c>
      <c r="K157" s="6">
        <v>8</v>
      </c>
      <c r="L157" s="6">
        <v>201</v>
      </c>
      <c r="M157" s="6">
        <v>10458</v>
      </c>
      <c r="N157" s="6">
        <v>8.9999999999999998E-4</v>
      </c>
      <c r="O157" s="6">
        <v>8.2000000000000007E-3</v>
      </c>
      <c r="P157" s="6">
        <v>5.1999999999999998E-3</v>
      </c>
      <c r="Q157" s="6">
        <v>642</v>
      </c>
      <c r="R157" s="6">
        <v>3458</v>
      </c>
      <c r="S157" s="6">
        <v>21711</v>
      </c>
      <c r="T157" s="6">
        <v>1803291</v>
      </c>
      <c r="U157" s="6">
        <v>0.39410000000000001</v>
      </c>
      <c r="V157" s="6">
        <v>0.88749999999999996</v>
      </c>
      <c r="W157" s="6">
        <v>0.89019999999999999</v>
      </c>
      <c r="X157" s="6">
        <v>1</v>
      </c>
      <c r="Y157" s="6">
        <v>6</v>
      </c>
      <c r="Z157" s="6">
        <v>22</v>
      </c>
      <c r="AA157" s="6">
        <v>441</v>
      </c>
      <c r="AB157" s="6">
        <v>6.9999999999999999E-4</v>
      </c>
      <c r="AC157" s="6">
        <v>8.9999999999999998E-4</v>
      </c>
      <c r="AD157" s="6">
        <v>2.0000000000000001E-4</v>
      </c>
      <c r="AE157" s="6">
        <v>36</v>
      </c>
      <c r="AF157" s="6">
        <v>100</v>
      </c>
      <c r="AG157" s="6">
        <v>1228</v>
      </c>
      <c r="AH157" s="6">
        <v>31735</v>
      </c>
      <c r="AI157" s="6">
        <v>1.14E-2</v>
      </c>
      <c r="AJ157" s="6">
        <v>5.0200000000000002E-2</v>
      </c>
      <c r="AK157" s="6">
        <v>1.5699999999999999E-2</v>
      </c>
      <c r="AT157" s="9">
        <f t="shared" si="0"/>
        <v>469.28</v>
      </c>
      <c r="AU157" s="8">
        <f t="shared" si="1"/>
        <v>1307.25</v>
      </c>
      <c r="AV157" s="9">
        <f t="shared" si="2"/>
        <v>521.4838056680162</v>
      </c>
      <c r="AW157" s="31">
        <f t="shared" si="3"/>
        <v>73.5</v>
      </c>
      <c r="AX157" s="9">
        <f t="shared" si="4"/>
        <v>317.35000000000002</v>
      </c>
      <c r="AY157" s="8" t="str">
        <f t="shared" si="5"/>
        <v/>
      </c>
      <c r="AZ157" s="8"/>
      <c r="BA157" s="6" t="e">
        <f t="shared" si="6"/>
        <v>#REF!</v>
      </c>
      <c r="BB157" s="6" t="e">
        <f t="shared" ca="1" si="7"/>
        <v>#NAME?</v>
      </c>
      <c r="BC157" s="6" t="e">
        <f t="shared" si="8"/>
        <v>#REF!</v>
      </c>
      <c r="BE157" s="9" t="e">
        <f t="shared" ca="1" si="9"/>
        <v>#NAME?</v>
      </c>
    </row>
    <row r="158" spans="1:57" ht="15.75" customHeight="1" x14ac:dyDescent="0.25">
      <c r="A158" s="6" t="s">
        <v>1616</v>
      </c>
      <c r="B158" s="6" t="s">
        <v>3270</v>
      </c>
      <c r="C158" s="6">
        <v>5</v>
      </c>
      <c r="D158" s="6">
        <v>12</v>
      </c>
      <c r="E158" s="6">
        <v>166</v>
      </c>
      <c r="F158" s="6">
        <v>7258</v>
      </c>
      <c r="G158" s="6">
        <v>2.18E-2</v>
      </c>
      <c r="H158" s="6">
        <v>0.12989999999999999</v>
      </c>
      <c r="I158" s="6">
        <v>1.9099999999999999E-2</v>
      </c>
      <c r="Q158" s="6">
        <v>64</v>
      </c>
      <c r="R158" s="6">
        <v>402</v>
      </c>
      <c r="S158" s="6">
        <v>1250</v>
      </c>
      <c r="T158" s="6">
        <v>372354</v>
      </c>
      <c r="U158" s="6">
        <v>0.73089999999999999</v>
      </c>
      <c r="V158" s="6">
        <v>0.97809999999999997</v>
      </c>
      <c r="W158" s="6">
        <v>0.97740000000000005</v>
      </c>
      <c r="AE158" s="6">
        <v>6</v>
      </c>
      <c r="AF158" s="6">
        <v>20</v>
      </c>
      <c r="AG158" s="6">
        <v>235</v>
      </c>
      <c r="AH158" s="6">
        <v>13045</v>
      </c>
      <c r="AI158" s="6">
        <v>3.6400000000000002E-2</v>
      </c>
      <c r="AJ158" s="6">
        <v>0.18390000000000001</v>
      </c>
      <c r="AK158" s="6">
        <v>3.4200000000000001E-2</v>
      </c>
      <c r="AL158" s="6">
        <v>3</v>
      </c>
      <c r="AM158" s="6">
        <v>112</v>
      </c>
      <c r="AN158" s="6">
        <v>576</v>
      </c>
      <c r="AO158" s="6">
        <v>43966</v>
      </c>
      <c r="AP158" s="6">
        <v>0.2036</v>
      </c>
      <c r="AQ158" s="6">
        <v>0.45069999999999999</v>
      </c>
      <c r="AR158" s="6">
        <v>0.1154</v>
      </c>
      <c r="AT158" s="9">
        <f t="shared" si="0"/>
        <v>604.83333333333337</v>
      </c>
      <c r="AU158" s="8" t="str">
        <f t="shared" si="1"/>
        <v/>
      </c>
      <c r="AV158" s="9">
        <f t="shared" si="2"/>
        <v>926.25373134328356</v>
      </c>
      <c r="AW158" s="31" t="str">
        <f t="shared" si="3"/>
        <v/>
      </c>
      <c r="AX158" s="9">
        <f t="shared" si="4"/>
        <v>652.25</v>
      </c>
      <c r="AY158" s="8">
        <f t="shared" si="5"/>
        <v>392.55357142857144</v>
      </c>
      <c r="AZ158" s="8"/>
      <c r="BA158" s="6" t="e">
        <f t="shared" si="6"/>
        <v>#REF!</v>
      </c>
      <c r="BB158" s="6" t="e">
        <f t="shared" ca="1" si="7"/>
        <v>#NAME?</v>
      </c>
      <c r="BC158" s="6" t="e">
        <f t="shared" si="8"/>
        <v>#REF!</v>
      </c>
      <c r="BE158" s="9" t="e">
        <f t="shared" ca="1" si="9"/>
        <v>#NAME?</v>
      </c>
    </row>
    <row r="159" spans="1:57" ht="15.75" customHeight="1" x14ac:dyDescent="0.25">
      <c r="A159" s="6" t="s">
        <v>1498</v>
      </c>
      <c r="B159" s="6" t="s">
        <v>3270</v>
      </c>
      <c r="C159" s="6">
        <v>4</v>
      </c>
      <c r="D159" s="6">
        <v>12</v>
      </c>
      <c r="E159" s="6">
        <v>45</v>
      </c>
      <c r="F159" s="6">
        <v>2877</v>
      </c>
      <c r="G159" s="6">
        <v>8.3000000000000001E-3</v>
      </c>
      <c r="H159" s="6">
        <v>2.0299999999999999E-2</v>
      </c>
      <c r="I159" s="6">
        <v>1.06E-2</v>
      </c>
      <c r="Q159" s="6">
        <v>106</v>
      </c>
      <c r="R159" s="6">
        <v>797</v>
      </c>
      <c r="S159" s="6">
        <v>2012</v>
      </c>
      <c r="T159" s="6">
        <v>225365</v>
      </c>
      <c r="U159" s="6">
        <v>0.55389999999999995</v>
      </c>
      <c r="V159" s="6">
        <v>0.90590000000000004</v>
      </c>
      <c r="W159" s="6">
        <v>0.83109999999999995</v>
      </c>
      <c r="AE159" s="6">
        <v>4</v>
      </c>
      <c r="AF159" s="6">
        <v>9</v>
      </c>
      <c r="AG159" s="6">
        <v>39</v>
      </c>
      <c r="AH159" s="6">
        <v>1280</v>
      </c>
      <c r="AI159" s="6">
        <v>6.3E-3</v>
      </c>
      <c r="AJ159" s="6">
        <v>1.7600000000000001E-2</v>
      </c>
      <c r="AK159" s="6">
        <v>4.7000000000000002E-3</v>
      </c>
      <c r="AT159" s="9">
        <f t="shared" si="0"/>
        <v>239.75</v>
      </c>
      <c r="AU159" s="8" t="str">
        <f t="shared" si="1"/>
        <v/>
      </c>
      <c r="AV159" s="9">
        <f t="shared" si="2"/>
        <v>282.76662484316188</v>
      </c>
      <c r="AW159" s="31" t="str">
        <f t="shared" si="3"/>
        <v/>
      </c>
      <c r="AX159" s="9">
        <f t="shared" si="4"/>
        <v>142.22222222222223</v>
      </c>
      <c r="AY159" s="8" t="str">
        <f t="shared" si="5"/>
        <v/>
      </c>
      <c r="AZ159" s="8"/>
      <c r="BA159" s="6" t="e">
        <f t="shared" si="6"/>
        <v>#REF!</v>
      </c>
      <c r="BB159" s="6" t="e">
        <f t="shared" ca="1" si="7"/>
        <v>#NAME?</v>
      </c>
      <c r="BC159" s="6" t="e">
        <f t="shared" si="8"/>
        <v>#REF!</v>
      </c>
      <c r="BE159" s="9" t="e">
        <f t="shared" ca="1" si="9"/>
        <v>#NAME?</v>
      </c>
    </row>
    <row r="160" spans="1:57" ht="15.75" customHeight="1" x14ac:dyDescent="0.25">
      <c r="A160" s="6" t="s">
        <v>1528</v>
      </c>
      <c r="B160" s="6" t="s">
        <v>3270</v>
      </c>
      <c r="C160" s="6">
        <v>1</v>
      </c>
      <c r="D160" s="6">
        <v>29</v>
      </c>
      <c r="E160" s="6">
        <v>854</v>
      </c>
      <c r="F160" s="6">
        <v>30265</v>
      </c>
      <c r="G160" s="6">
        <v>6.2799999999999995E-2</v>
      </c>
      <c r="H160" s="6">
        <v>0.3165</v>
      </c>
      <c r="I160" s="6">
        <v>0.20100000000000001</v>
      </c>
      <c r="J160" s="6">
        <v>5</v>
      </c>
      <c r="K160" s="6">
        <v>39</v>
      </c>
      <c r="L160" s="6">
        <v>1122</v>
      </c>
      <c r="M160" s="6">
        <v>38112</v>
      </c>
      <c r="N160" s="6">
        <v>8.4400000000000003E-2</v>
      </c>
      <c r="O160" s="6">
        <v>0.41589999999999999</v>
      </c>
      <c r="P160" s="6">
        <v>0.25309999999999999</v>
      </c>
      <c r="Q160" s="6">
        <v>53</v>
      </c>
      <c r="R160" s="6">
        <v>344</v>
      </c>
      <c r="S160" s="6">
        <v>2632</v>
      </c>
      <c r="T160" s="6">
        <v>144662</v>
      </c>
      <c r="U160" s="6">
        <v>0.74460000000000004</v>
      </c>
      <c r="V160" s="6">
        <v>0.97550000000000003</v>
      </c>
      <c r="W160" s="6">
        <v>0.9607</v>
      </c>
      <c r="X160" s="6">
        <v>6</v>
      </c>
      <c r="Y160" s="6">
        <v>55</v>
      </c>
      <c r="Z160" s="6">
        <v>1216</v>
      </c>
      <c r="AA160" s="6">
        <v>45415</v>
      </c>
      <c r="AB160" s="6">
        <v>0.11899999999999999</v>
      </c>
      <c r="AC160" s="6">
        <v>0.45069999999999999</v>
      </c>
      <c r="AD160" s="6">
        <v>0.30159999999999998</v>
      </c>
      <c r="AE160" s="6">
        <v>5</v>
      </c>
      <c r="AF160" s="6">
        <v>21</v>
      </c>
      <c r="AG160" s="6">
        <v>499</v>
      </c>
      <c r="AH160" s="6">
        <v>18484</v>
      </c>
      <c r="AI160" s="6">
        <v>4.5499999999999999E-2</v>
      </c>
      <c r="AJ160" s="6">
        <v>0.185</v>
      </c>
      <c r="AK160" s="6">
        <v>0.1227</v>
      </c>
      <c r="AL160" s="6">
        <v>4</v>
      </c>
      <c r="AM160" s="6">
        <v>115</v>
      </c>
      <c r="AN160" s="6">
        <v>2306</v>
      </c>
      <c r="AO160" s="6">
        <v>100572</v>
      </c>
      <c r="AP160" s="6">
        <v>0.24890000000000001</v>
      </c>
      <c r="AQ160" s="6">
        <v>0.85470000000000002</v>
      </c>
      <c r="AR160" s="6">
        <v>0.66790000000000005</v>
      </c>
      <c r="AT160" s="9">
        <f t="shared" si="0"/>
        <v>1043.6206896551723</v>
      </c>
      <c r="AU160" s="8">
        <f t="shared" si="1"/>
        <v>977.23076923076928</v>
      </c>
      <c r="AV160" s="9">
        <f t="shared" si="2"/>
        <v>420.52906976744185</v>
      </c>
      <c r="AW160" s="31">
        <f t="shared" si="3"/>
        <v>825.72727272727275</v>
      </c>
      <c r="AX160" s="9">
        <f t="shared" si="4"/>
        <v>880.19047619047615</v>
      </c>
      <c r="AY160" s="8">
        <f t="shared" si="5"/>
        <v>874.53913043478258</v>
      </c>
      <c r="AZ160" s="8"/>
      <c r="BA160" s="6" t="e">
        <f t="shared" si="6"/>
        <v>#REF!</v>
      </c>
      <c r="BB160" s="6" t="e">
        <f t="shared" ca="1" si="7"/>
        <v>#NAME?</v>
      </c>
      <c r="BC160" s="6" t="e">
        <f t="shared" si="8"/>
        <v>#REF!</v>
      </c>
      <c r="BE160" s="9" t="e">
        <f t="shared" ca="1" si="9"/>
        <v>#NAME?</v>
      </c>
    </row>
    <row r="161" spans="1:57" ht="15.75" customHeight="1" x14ac:dyDescent="0.25">
      <c r="A161" s="6" t="s">
        <v>1641</v>
      </c>
      <c r="B161" s="6" t="s">
        <v>3270</v>
      </c>
      <c r="C161" s="6">
        <v>2</v>
      </c>
      <c r="D161" s="6">
        <v>4</v>
      </c>
      <c r="E161" s="6">
        <v>12</v>
      </c>
      <c r="F161" s="6">
        <v>1115</v>
      </c>
      <c r="G161" s="6">
        <v>4.8999999999999998E-3</v>
      </c>
      <c r="H161" s="6">
        <v>9.5999999999999992E-3</v>
      </c>
      <c r="I161" s="6">
        <v>2.5000000000000001E-3</v>
      </c>
      <c r="Q161" s="6">
        <v>84</v>
      </c>
      <c r="R161" s="6">
        <v>536</v>
      </c>
      <c r="S161" s="6">
        <v>1201</v>
      </c>
      <c r="T161" s="6">
        <v>242959</v>
      </c>
      <c r="U161" s="6">
        <v>0.6593</v>
      </c>
      <c r="V161" s="6">
        <v>0.95930000000000004</v>
      </c>
      <c r="W161" s="6">
        <v>0.5544</v>
      </c>
      <c r="AE161" s="6">
        <v>3</v>
      </c>
      <c r="AF161" s="6">
        <v>11</v>
      </c>
      <c r="AG161" s="6">
        <v>108</v>
      </c>
      <c r="AH161" s="6">
        <v>11305</v>
      </c>
      <c r="AI161" s="6">
        <v>1.35E-2</v>
      </c>
      <c r="AJ161" s="6">
        <v>8.6300000000000002E-2</v>
      </c>
      <c r="AK161" s="6">
        <v>2.58E-2</v>
      </c>
      <c r="AT161" s="9">
        <f t="shared" si="0"/>
        <v>278.75</v>
      </c>
      <c r="AU161" s="8" t="str">
        <f t="shared" si="1"/>
        <v/>
      </c>
      <c r="AV161" s="9">
        <f t="shared" si="2"/>
        <v>453.28171641791045</v>
      </c>
      <c r="AW161" s="31" t="str">
        <f t="shared" si="3"/>
        <v/>
      </c>
      <c r="AX161" s="9">
        <f t="shared" si="4"/>
        <v>1027.7272727272727</v>
      </c>
      <c r="AY161" s="8" t="str">
        <f t="shared" si="5"/>
        <v/>
      </c>
      <c r="AZ161" s="8"/>
      <c r="BA161" s="6" t="e">
        <f t="shared" si="6"/>
        <v>#REF!</v>
      </c>
      <c r="BB161" s="6" t="e">
        <f t="shared" ca="1" si="7"/>
        <v>#NAME?</v>
      </c>
      <c r="BC161" s="6" t="e">
        <f t="shared" si="8"/>
        <v>#REF!</v>
      </c>
      <c r="BE161" s="9" t="e">
        <f t="shared" ca="1" si="9"/>
        <v>#NAME?</v>
      </c>
    </row>
    <row r="162" spans="1:57" ht="15.75" customHeight="1" x14ac:dyDescent="0.25">
      <c r="A162" s="6" t="s">
        <v>1530</v>
      </c>
      <c r="B162" s="6" t="s">
        <v>3270</v>
      </c>
      <c r="C162" s="6">
        <v>2</v>
      </c>
      <c r="D162" s="6">
        <v>44</v>
      </c>
      <c r="E162" s="6">
        <v>2759</v>
      </c>
      <c r="F162" s="6">
        <v>85796</v>
      </c>
      <c r="G162" s="6">
        <v>3.7900000000000003E-2</v>
      </c>
      <c r="H162" s="6">
        <v>0.37169999999999997</v>
      </c>
      <c r="I162" s="6">
        <v>0.2036</v>
      </c>
      <c r="J162" s="6">
        <v>20</v>
      </c>
      <c r="K162" s="6">
        <v>42</v>
      </c>
      <c r="L162" s="6">
        <v>2729</v>
      </c>
      <c r="M162" s="6">
        <v>79121</v>
      </c>
      <c r="N162" s="6">
        <v>3.61E-2</v>
      </c>
      <c r="O162" s="6">
        <v>0.36759999999999998</v>
      </c>
      <c r="P162" s="6">
        <v>0.18779999999999999</v>
      </c>
      <c r="Q162" s="6">
        <v>93</v>
      </c>
      <c r="R162" s="6">
        <v>716</v>
      </c>
      <c r="S162" s="6">
        <v>7316</v>
      </c>
      <c r="T162" s="6">
        <v>416855</v>
      </c>
      <c r="U162" s="6">
        <v>0.61619999999999997</v>
      </c>
      <c r="V162" s="6">
        <v>0.98560000000000003</v>
      </c>
      <c r="W162" s="6">
        <v>0.98919999999999997</v>
      </c>
      <c r="AE162" s="6">
        <v>4</v>
      </c>
      <c r="AF162" s="6">
        <v>29</v>
      </c>
      <c r="AG162" s="6">
        <v>2277</v>
      </c>
      <c r="AH162" s="6">
        <v>68456</v>
      </c>
      <c r="AI162" s="6">
        <v>2.5000000000000001E-2</v>
      </c>
      <c r="AJ162" s="6">
        <v>0.30669999999999997</v>
      </c>
      <c r="AK162" s="6">
        <v>0.16239999999999999</v>
      </c>
      <c r="AL162" s="6">
        <v>12</v>
      </c>
      <c r="AM162" s="6">
        <v>305</v>
      </c>
      <c r="AN162" s="6">
        <v>6733</v>
      </c>
      <c r="AO162" s="6">
        <v>363949</v>
      </c>
      <c r="AP162" s="6">
        <v>0.26250000000000001</v>
      </c>
      <c r="AQ162" s="6">
        <v>0.90700000000000003</v>
      </c>
      <c r="AR162" s="6">
        <v>0.86360000000000003</v>
      </c>
      <c r="AT162" s="9">
        <f t="shared" si="0"/>
        <v>1949.909090909091</v>
      </c>
      <c r="AU162" s="8">
        <f t="shared" si="1"/>
        <v>1883.8333333333333</v>
      </c>
      <c r="AV162" s="9">
        <f t="shared" si="2"/>
        <v>582.19972067039112</v>
      </c>
      <c r="AW162" s="31" t="str">
        <f t="shared" si="3"/>
        <v/>
      </c>
      <c r="AX162" s="9">
        <f t="shared" si="4"/>
        <v>2360.5517241379312</v>
      </c>
      <c r="AY162" s="8">
        <f t="shared" si="5"/>
        <v>1193.2754098360656</v>
      </c>
      <c r="AZ162" s="8"/>
      <c r="BA162" s="6" t="e">
        <f t="shared" si="6"/>
        <v>#REF!</v>
      </c>
      <c r="BB162" s="6" t="e">
        <f t="shared" ca="1" si="7"/>
        <v>#NAME?</v>
      </c>
      <c r="BC162" s="6" t="e">
        <f t="shared" si="8"/>
        <v>#REF!</v>
      </c>
      <c r="BE162" s="9" t="e">
        <f t="shared" ca="1" si="9"/>
        <v>#NAME?</v>
      </c>
    </row>
    <row r="163" spans="1:57" ht="15.75" customHeight="1" x14ac:dyDescent="0.25">
      <c r="A163" s="6" t="s">
        <v>1740</v>
      </c>
      <c r="B163" s="6" t="s">
        <v>3270</v>
      </c>
      <c r="C163" s="6">
        <v>5</v>
      </c>
      <c r="D163" s="6">
        <v>14</v>
      </c>
      <c r="E163" s="6">
        <v>191</v>
      </c>
      <c r="F163" s="6">
        <v>10089</v>
      </c>
      <c r="G163" s="6">
        <v>5.3800000000000001E-2</v>
      </c>
      <c r="H163" s="6">
        <v>0.26450000000000001</v>
      </c>
      <c r="I163" s="6">
        <v>9.0700000000000003E-2</v>
      </c>
      <c r="Q163" s="6">
        <v>15</v>
      </c>
      <c r="R163" s="6">
        <v>106</v>
      </c>
      <c r="S163" s="6">
        <v>671</v>
      </c>
      <c r="T163" s="6">
        <v>62396</v>
      </c>
      <c r="U163" s="6">
        <v>0.40770000000000001</v>
      </c>
      <c r="V163" s="6">
        <v>0.9294</v>
      </c>
      <c r="W163" s="6">
        <v>0.56100000000000005</v>
      </c>
      <c r="AT163" s="9">
        <f t="shared" si="0"/>
        <v>720.64285714285711</v>
      </c>
      <c r="AU163" s="8" t="str">
        <f t="shared" si="1"/>
        <v/>
      </c>
      <c r="AV163" s="9">
        <f t="shared" si="2"/>
        <v>588.64150943396226</v>
      </c>
      <c r="AW163" s="31" t="str">
        <f t="shared" si="3"/>
        <v/>
      </c>
      <c r="AX163" s="9" t="str">
        <f t="shared" si="4"/>
        <v/>
      </c>
      <c r="AY163" s="8" t="str">
        <f t="shared" si="5"/>
        <v/>
      </c>
      <c r="AZ163" s="8"/>
      <c r="BA163" s="6" t="e">
        <f t="shared" si="6"/>
        <v>#REF!</v>
      </c>
      <c r="BB163" s="6" t="e">
        <f t="shared" ca="1" si="7"/>
        <v>#NAME?</v>
      </c>
      <c r="BC163" s="6" t="e">
        <f t="shared" si="8"/>
        <v>#REF!</v>
      </c>
      <c r="BE163" s="9" t="e">
        <f t="shared" ca="1" si="9"/>
        <v>#NAME?</v>
      </c>
    </row>
    <row r="164" spans="1:57" ht="15.75" customHeight="1" x14ac:dyDescent="0.25">
      <c r="A164" s="6" t="s">
        <v>1572</v>
      </c>
      <c r="B164" s="6" t="s">
        <v>3270</v>
      </c>
      <c r="C164" s="6">
        <v>4</v>
      </c>
      <c r="D164" s="6">
        <v>12</v>
      </c>
      <c r="E164" s="6">
        <v>912</v>
      </c>
      <c r="F164" s="6">
        <v>17797</v>
      </c>
      <c r="G164" s="6">
        <v>1.2200000000000001E-2</v>
      </c>
      <c r="H164" s="6">
        <v>0.14019999999999999</v>
      </c>
      <c r="I164" s="6">
        <v>6.1499999999999999E-2</v>
      </c>
      <c r="J164" s="6">
        <v>2</v>
      </c>
      <c r="K164" s="6">
        <v>19</v>
      </c>
      <c r="L164" s="6">
        <v>1886</v>
      </c>
      <c r="M164" s="6">
        <v>39322</v>
      </c>
      <c r="N164" s="6">
        <v>1.9300000000000001E-2</v>
      </c>
      <c r="O164" s="6">
        <v>0.28999999999999998</v>
      </c>
      <c r="P164" s="6">
        <v>0.13589999999999999</v>
      </c>
      <c r="Q164" s="6">
        <v>94</v>
      </c>
      <c r="R164" s="6">
        <v>638</v>
      </c>
      <c r="S164" s="6">
        <v>6337</v>
      </c>
      <c r="T164" s="6">
        <v>274009</v>
      </c>
      <c r="U164" s="6">
        <v>0.64839999999999998</v>
      </c>
      <c r="V164" s="6">
        <v>0.97430000000000005</v>
      </c>
      <c r="W164" s="6">
        <v>0.94679999999999997</v>
      </c>
      <c r="AE164" s="6">
        <v>1</v>
      </c>
      <c r="AF164" s="6">
        <v>5</v>
      </c>
      <c r="AG164" s="6">
        <v>1174</v>
      </c>
      <c r="AH164" s="6">
        <v>25545</v>
      </c>
      <c r="AI164" s="6">
        <v>5.1000000000000004E-3</v>
      </c>
      <c r="AJ164" s="6">
        <v>0.18049999999999999</v>
      </c>
      <c r="AK164" s="6">
        <v>8.8300000000000003E-2</v>
      </c>
      <c r="AL164" s="6">
        <v>2</v>
      </c>
      <c r="AM164" s="6">
        <v>93</v>
      </c>
      <c r="AN164" s="6">
        <v>3815</v>
      </c>
      <c r="AO164" s="6">
        <v>107151</v>
      </c>
      <c r="AP164" s="6">
        <v>9.4500000000000001E-2</v>
      </c>
      <c r="AQ164" s="6">
        <v>0.58660000000000001</v>
      </c>
      <c r="AR164" s="6">
        <v>0.37030000000000002</v>
      </c>
      <c r="AT164" s="9">
        <f t="shared" si="0"/>
        <v>1483.0833333333333</v>
      </c>
      <c r="AU164" s="8">
        <f t="shared" si="1"/>
        <v>2069.5789473684213</v>
      </c>
      <c r="AV164" s="9">
        <f t="shared" si="2"/>
        <v>429.48119122257054</v>
      </c>
      <c r="AW164" s="31" t="str">
        <f t="shared" si="3"/>
        <v/>
      </c>
      <c r="AX164" s="9">
        <f t="shared" si="4"/>
        <v>5109</v>
      </c>
      <c r="AY164" s="8">
        <f t="shared" si="5"/>
        <v>1152.1612903225807</v>
      </c>
      <c r="AZ164" s="8"/>
      <c r="BA164" s="6" t="e">
        <f t="shared" si="6"/>
        <v>#REF!</v>
      </c>
      <c r="BB164" s="6" t="e">
        <f t="shared" ca="1" si="7"/>
        <v>#NAME?</v>
      </c>
      <c r="BC164" s="6" t="e">
        <f t="shared" si="8"/>
        <v>#REF!</v>
      </c>
      <c r="BE164" s="9" t="e">
        <f t="shared" ca="1" si="9"/>
        <v>#NAME?</v>
      </c>
    </row>
    <row r="165" spans="1:57" ht="15.75" customHeight="1" x14ac:dyDescent="0.25">
      <c r="A165" s="6" t="s">
        <v>1591</v>
      </c>
      <c r="B165" s="6" t="s">
        <v>3270</v>
      </c>
      <c r="C165" s="6">
        <v>9</v>
      </c>
      <c r="D165" s="6">
        <v>34</v>
      </c>
      <c r="E165" s="6">
        <v>2096</v>
      </c>
      <c r="F165" s="6">
        <v>60899</v>
      </c>
      <c r="G165" s="6">
        <v>2.5899999999999999E-2</v>
      </c>
      <c r="H165" s="6">
        <v>0.1336</v>
      </c>
      <c r="I165" s="6">
        <v>8.6699999999999999E-2</v>
      </c>
      <c r="J165" s="6">
        <v>8</v>
      </c>
      <c r="K165" s="6">
        <v>65</v>
      </c>
      <c r="L165" s="6">
        <v>5056</v>
      </c>
      <c r="M165" s="6">
        <v>176034</v>
      </c>
      <c r="N165" s="6">
        <v>4.9399999999999999E-2</v>
      </c>
      <c r="O165" s="6">
        <v>0.32229999999999998</v>
      </c>
      <c r="P165" s="6">
        <v>0.25069999999999998</v>
      </c>
      <c r="Q165" s="6">
        <v>197</v>
      </c>
      <c r="R165" s="6">
        <v>864</v>
      </c>
      <c r="S165" s="6">
        <v>15066</v>
      </c>
      <c r="T165" s="6">
        <v>668088</v>
      </c>
      <c r="U165" s="6">
        <v>0.65700000000000003</v>
      </c>
      <c r="V165" s="6">
        <v>0.96040000000000003</v>
      </c>
      <c r="W165" s="6">
        <v>0.9516</v>
      </c>
      <c r="X165" s="6">
        <v>3</v>
      </c>
      <c r="Y165" s="6">
        <v>18</v>
      </c>
      <c r="Z165" s="6">
        <v>2369</v>
      </c>
      <c r="AA165" s="6">
        <v>49697</v>
      </c>
      <c r="AB165" s="6">
        <v>1.37E-2</v>
      </c>
      <c r="AC165" s="6">
        <v>0.151</v>
      </c>
      <c r="AD165" s="6">
        <v>7.0800000000000002E-2</v>
      </c>
      <c r="AE165" s="6">
        <v>3</v>
      </c>
      <c r="AF165" s="6">
        <v>8</v>
      </c>
      <c r="AG165" s="6">
        <v>482</v>
      </c>
      <c r="AH165" s="6">
        <v>10487</v>
      </c>
      <c r="AI165" s="6">
        <v>6.1000000000000004E-3</v>
      </c>
      <c r="AJ165" s="6">
        <v>3.0700000000000002E-2</v>
      </c>
      <c r="AK165" s="6">
        <v>1.49E-2</v>
      </c>
      <c r="AL165" s="6">
        <v>2</v>
      </c>
      <c r="AM165" s="6">
        <v>63</v>
      </c>
      <c r="AN165" s="6">
        <v>5583</v>
      </c>
      <c r="AO165" s="6">
        <v>194573</v>
      </c>
      <c r="AP165" s="6">
        <v>4.7899999999999998E-2</v>
      </c>
      <c r="AQ165" s="6">
        <v>0.35589999999999999</v>
      </c>
      <c r="AR165" s="6">
        <v>0.27710000000000001</v>
      </c>
      <c r="AT165" s="9">
        <f t="shared" si="0"/>
        <v>1791.1470588235295</v>
      </c>
      <c r="AU165" s="8">
        <f t="shared" si="1"/>
        <v>2708.2153846153847</v>
      </c>
      <c r="AV165" s="9">
        <f t="shared" si="2"/>
        <v>773.25</v>
      </c>
      <c r="AW165" s="31">
        <f t="shared" si="3"/>
        <v>2760.9444444444443</v>
      </c>
      <c r="AX165" s="9">
        <f t="shared" si="4"/>
        <v>1310.875</v>
      </c>
      <c r="AY165" s="8">
        <f t="shared" si="5"/>
        <v>3088.4603174603176</v>
      </c>
      <c r="AZ165" s="8"/>
      <c r="BA165" s="6" t="e">
        <f t="shared" si="6"/>
        <v>#REF!</v>
      </c>
      <c r="BB165" s="6" t="e">
        <f t="shared" ca="1" si="7"/>
        <v>#NAME?</v>
      </c>
      <c r="BC165" s="6" t="e">
        <f t="shared" si="8"/>
        <v>#REF!</v>
      </c>
      <c r="BE165" s="9" t="e">
        <f t="shared" ca="1" si="9"/>
        <v>#NAME?</v>
      </c>
    </row>
    <row r="166" spans="1:57" ht="15.75" customHeight="1" x14ac:dyDescent="0.25">
      <c r="A166" s="6" t="s">
        <v>1772</v>
      </c>
      <c r="B166" s="6" t="s">
        <v>3270</v>
      </c>
      <c r="C166" s="6">
        <v>4</v>
      </c>
      <c r="D166" s="6">
        <v>10</v>
      </c>
      <c r="E166" s="6">
        <v>106</v>
      </c>
      <c r="F166" s="6">
        <v>8278</v>
      </c>
      <c r="G166" s="6">
        <v>1.8800000000000001E-2</v>
      </c>
      <c r="H166" s="6">
        <v>0.1464</v>
      </c>
      <c r="I166" s="6">
        <v>3.4599999999999999E-2</v>
      </c>
      <c r="Q166" s="6">
        <v>82</v>
      </c>
      <c r="R166" s="6">
        <v>328</v>
      </c>
      <c r="S166" s="6">
        <v>668</v>
      </c>
      <c r="T166" s="6">
        <v>118807</v>
      </c>
      <c r="U166" s="6">
        <v>0.61539999999999995</v>
      </c>
      <c r="V166" s="6">
        <v>0.92269999999999996</v>
      </c>
      <c r="W166" s="6">
        <v>0.49619999999999997</v>
      </c>
      <c r="AE166" s="6">
        <v>2</v>
      </c>
      <c r="AF166" s="6">
        <v>14</v>
      </c>
      <c r="AG166" s="6">
        <v>128</v>
      </c>
      <c r="AH166" s="6">
        <v>13037</v>
      </c>
      <c r="AI166" s="6">
        <v>2.63E-2</v>
      </c>
      <c r="AJ166" s="6">
        <v>0.17680000000000001</v>
      </c>
      <c r="AK166" s="6">
        <v>5.4399999999999997E-2</v>
      </c>
      <c r="AT166" s="9">
        <f t="shared" si="0"/>
        <v>827.8</v>
      </c>
      <c r="AU166" s="8" t="str">
        <f t="shared" si="1"/>
        <v/>
      </c>
      <c r="AV166" s="9">
        <f t="shared" si="2"/>
        <v>362.21646341463412</v>
      </c>
      <c r="AW166" s="31" t="str">
        <f t="shared" si="3"/>
        <v/>
      </c>
      <c r="AX166" s="9">
        <f t="shared" si="4"/>
        <v>931.21428571428567</v>
      </c>
      <c r="AY166" s="8" t="str">
        <f t="shared" si="5"/>
        <v/>
      </c>
      <c r="AZ166" s="8"/>
      <c r="BA166" s="6" t="e">
        <f t="shared" si="6"/>
        <v>#REF!</v>
      </c>
      <c r="BB166" s="6" t="e">
        <f t="shared" ca="1" si="7"/>
        <v>#NAME?</v>
      </c>
      <c r="BC166" s="6" t="e">
        <f t="shared" si="8"/>
        <v>#REF!</v>
      </c>
      <c r="BE166" s="9" t="e">
        <f t="shared" ca="1" si="9"/>
        <v>#NAME?</v>
      </c>
    </row>
    <row r="167" spans="1:57" ht="15.75" customHeight="1" x14ac:dyDescent="0.25">
      <c r="A167" s="6" t="s">
        <v>1651</v>
      </c>
      <c r="B167" s="6" t="s">
        <v>3270</v>
      </c>
      <c r="C167" s="6">
        <v>5</v>
      </c>
      <c r="D167" s="6">
        <v>58</v>
      </c>
      <c r="E167" s="6">
        <v>2121</v>
      </c>
      <c r="F167" s="6">
        <v>98070</v>
      </c>
      <c r="G167" s="6">
        <v>4.58E-2</v>
      </c>
      <c r="H167" s="6">
        <v>0.44169999999999998</v>
      </c>
      <c r="I167" s="6">
        <v>0.19700000000000001</v>
      </c>
      <c r="J167" s="6">
        <v>11</v>
      </c>
      <c r="K167" s="6">
        <v>44</v>
      </c>
      <c r="L167" s="6">
        <v>1827</v>
      </c>
      <c r="M167" s="6">
        <v>76847</v>
      </c>
      <c r="N167" s="6">
        <v>3.4799999999999998E-2</v>
      </c>
      <c r="O167" s="6">
        <v>0.3805</v>
      </c>
      <c r="P167" s="6">
        <v>0.15429999999999999</v>
      </c>
      <c r="Q167" s="6">
        <v>85</v>
      </c>
      <c r="R167" s="6">
        <v>679</v>
      </c>
      <c r="S167" s="6">
        <v>4724</v>
      </c>
      <c r="T167" s="6">
        <v>437934</v>
      </c>
      <c r="U167" s="6">
        <v>0.5363</v>
      </c>
      <c r="V167" s="6">
        <v>0.98380000000000001</v>
      </c>
      <c r="W167" s="6">
        <v>0.87960000000000005</v>
      </c>
      <c r="AE167" s="6">
        <v>5</v>
      </c>
      <c r="AF167" s="6">
        <v>41</v>
      </c>
      <c r="AG167" s="6">
        <v>1793</v>
      </c>
      <c r="AH167" s="6">
        <v>85002</v>
      </c>
      <c r="AI167" s="6">
        <v>3.2399999999999998E-2</v>
      </c>
      <c r="AJ167" s="6">
        <v>0.37340000000000001</v>
      </c>
      <c r="AK167" s="6">
        <v>0.17069999999999999</v>
      </c>
      <c r="AL167" s="6">
        <v>8</v>
      </c>
      <c r="AM167" s="6">
        <v>258</v>
      </c>
      <c r="AN167" s="6">
        <v>4331</v>
      </c>
      <c r="AO167" s="6">
        <v>316868</v>
      </c>
      <c r="AP167" s="6">
        <v>0.20380000000000001</v>
      </c>
      <c r="AQ167" s="6">
        <v>0.90190000000000003</v>
      </c>
      <c r="AR167" s="6">
        <v>0.63639999999999997</v>
      </c>
      <c r="AT167" s="9">
        <f t="shared" si="0"/>
        <v>1690.8620689655172</v>
      </c>
      <c r="AU167" s="8">
        <f t="shared" si="1"/>
        <v>1746.5227272727273</v>
      </c>
      <c r="AV167" s="9">
        <f t="shared" si="2"/>
        <v>644.96907216494844</v>
      </c>
      <c r="AW167" s="31" t="str">
        <f t="shared" si="3"/>
        <v/>
      </c>
      <c r="AX167" s="9">
        <f t="shared" si="4"/>
        <v>2073.2195121951218</v>
      </c>
      <c r="AY167" s="8">
        <f t="shared" si="5"/>
        <v>1228.1705426356589</v>
      </c>
      <c r="AZ167" s="8"/>
      <c r="BA167" s="6" t="e">
        <f t="shared" si="6"/>
        <v>#REF!</v>
      </c>
      <c r="BB167" s="6" t="e">
        <f t="shared" ca="1" si="7"/>
        <v>#NAME?</v>
      </c>
      <c r="BC167" s="6" t="e">
        <f t="shared" si="8"/>
        <v>#REF!</v>
      </c>
      <c r="BE167" s="9" t="e">
        <f t="shared" ca="1" si="9"/>
        <v>#NAME?</v>
      </c>
    </row>
    <row r="168" spans="1:57" ht="15.75" customHeight="1" x14ac:dyDescent="0.25">
      <c r="A168" s="6" t="s">
        <v>1555</v>
      </c>
      <c r="B168" s="6" t="s">
        <v>3270</v>
      </c>
      <c r="C168" s="6">
        <v>7</v>
      </c>
      <c r="D168" s="6">
        <v>33</v>
      </c>
      <c r="E168" s="6">
        <v>413</v>
      </c>
      <c r="F168" s="6">
        <v>13421</v>
      </c>
      <c r="G168" s="6">
        <v>1.24E-2</v>
      </c>
      <c r="H168" s="6">
        <v>5.0799999999999998E-2</v>
      </c>
      <c r="I168" s="6">
        <v>2.6599999999999999E-2</v>
      </c>
      <c r="J168" s="6">
        <v>2</v>
      </c>
      <c r="K168" s="6">
        <v>27</v>
      </c>
      <c r="L168" s="6">
        <v>116</v>
      </c>
      <c r="M168" s="6">
        <v>4604</v>
      </c>
      <c r="N168" s="6">
        <v>1.0200000000000001E-2</v>
      </c>
      <c r="O168" s="6">
        <v>1.43E-2</v>
      </c>
      <c r="P168" s="6">
        <v>9.1000000000000004E-3</v>
      </c>
      <c r="Q168" s="6">
        <v>208</v>
      </c>
      <c r="R168" s="6">
        <v>1485</v>
      </c>
      <c r="S168" s="6">
        <v>7809</v>
      </c>
      <c r="T168" s="6">
        <v>441661</v>
      </c>
      <c r="U168" s="6">
        <v>0.56000000000000005</v>
      </c>
      <c r="V168" s="6">
        <v>0.95989999999999998</v>
      </c>
      <c r="W168" s="6">
        <v>0.876</v>
      </c>
      <c r="AE168" s="6">
        <v>4</v>
      </c>
      <c r="AF168" s="6">
        <v>20</v>
      </c>
      <c r="AG168" s="6">
        <v>199</v>
      </c>
      <c r="AH168" s="6">
        <v>5895</v>
      </c>
      <c r="AI168" s="6">
        <v>7.4999999999999997E-3</v>
      </c>
      <c r="AJ168" s="6">
        <v>2.4500000000000001E-2</v>
      </c>
      <c r="AK168" s="6">
        <v>1.17E-2</v>
      </c>
      <c r="AT168" s="9">
        <f t="shared" si="0"/>
        <v>406.69696969696969</v>
      </c>
      <c r="AU168" s="8">
        <f t="shared" si="1"/>
        <v>170.5185185185185</v>
      </c>
      <c r="AV168" s="9">
        <f t="shared" si="2"/>
        <v>297.4148148148148</v>
      </c>
      <c r="AW168" s="31" t="str">
        <f t="shared" si="3"/>
        <v/>
      </c>
      <c r="AX168" s="9">
        <f t="shared" si="4"/>
        <v>294.75</v>
      </c>
      <c r="AY168" s="8" t="str">
        <f t="shared" si="5"/>
        <v/>
      </c>
      <c r="AZ168" s="8"/>
      <c r="BA168" s="6" t="e">
        <f t="shared" si="6"/>
        <v>#REF!</v>
      </c>
      <c r="BB168" s="6" t="e">
        <f t="shared" ca="1" si="7"/>
        <v>#NAME?</v>
      </c>
      <c r="BC168" s="6" t="e">
        <f t="shared" si="8"/>
        <v>#REF!</v>
      </c>
      <c r="BE168" s="9" t="e">
        <f t="shared" ca="1" si="9"/>
        <v>#NAME?</v>
      </c>
    </row>
    <row r="169" spans="1:57" ht="15.75" customHeight="1" x14ac:dyDescent="0.25">
      <c r="A169" s="6" t="s">
        <v>1601</v>
      </c>
      <c r="B169" s="6" t="s">
        <v>3270</v>
      </c>
      <c r="C169" s="6">
        <v>8</v>
      </c>
      <c r="D169" s="6">
        <v>24</v>
      </c>
      <c r="E169" s="6">
        <v>229</v>
      </c>
      <c r="F169" s="6">
        <v>6791</v>
      </c>
      <c r="G169" s="6">
        <v>3.6400000000000002E-2</v>
      </c>
      <c r="H169" s="6">
        <v>0.16500000000000001</v>
      </c>
      <c r="I169" s="6">
        <v>8.4199999999999997E-2</v>
      </c>
      <c r="J169" s="6">
        <v>5</v>
      </c>
      <c r="K169" s="6">
        <v>41</v>
      </c>
      <c r="L169" s="6">
        <v>348</v>
      </c>
      <c r="M169" s="6">
        <v>15529</v>
      </c>
      <c r="N169" s="6">
        <v>6.2199999999999998E-2</v>
      </c>
      <c r="O169" s="6">
        <v>0.25069999999999998</v>
      </c>
      <c r="P169" s="6">
        <v>0.19259999999999999</v>
      </c>
      <c r="Q169" s="6">
        <v>67</v>
      </c>
      <c r="R169" s="6">
        <v>432</v>
      </c>
      <c r="S169" s="6">
        <v>1289</v>
      </c>
      <c r="T169" s="6">
        <v>71950</v>
      </c>
      <c r="U169" s="6">
        <v>0.65549999999999997</v>
      </c>
      <c r="V169" s="6">
        <v>0.92869999999999997</v>
      </c>
      <c r="W169" s="6">
        <v>0.89219999999999999</v>
      </c>
      <c r="AE169" s="6">
        <v>9</v>
      </c>
      <c r="AF169" s="6">
        <v>45</v>
      </c>
      <c r="AG169" s="6">
        <v>333</v>
      </c>
      <c r="AH169" s="6">
        <v>11961</v>
      </c>
      <c r="AI169" s="6">
        <v>6.83E-2</v>
      </c>
      <c r="AJ169" s="6">
        <v>0.2399</v>
      </c>
      <c r="AK169" s="6">
        <v>0.14829999999999999</v>
      </c>
      <c r="AL169" s="6">
        <v>2</v>
      </c>
      <c r="AM169" s="6">
        <v>77</v>
      </c>
      <c r="AN169" s="6">
        <v>587</v>
      </c>
      <c r="AO169" s="6">
        <v>24206</v>
      </c>
      <c r="AP169" s="6">
        <v>0.1168</v>
      </c>
      <c r="AQ169" s="6">
        <v>0.4229</v>
      </c>
      <c r="AR169" s="6">
        <v>0.30020000000000002</v>
      </c>
      <c r="AT169" s="9">
        <f t="shared" si="0"/>
        <v>282.95833333333331</v>
      </c>
      <c r="AU169" s="8">
        <f t="shared" si="1"/>
        <v>378.7560975609756</v>
      </c>
      <c r="AV169" s="9">
        <f t="shared" si="2"/>
        <v>166.55092592592592</v>
      </c>
      <c r="AW169" s="31" t="str">
        <f t="shared" si="3"/>
        <v/>
      </c>
      <c r="AX169" s="9">
        <f t="shared" si="4"/>
        <v>265.8</v>
      </c>
      <c r="AY169" s="8">
        <f t="shared" si="5"/>
        <v>314.36363636363637</v>
      </c>
      <c r="AZ169" s="8"/>
      <c r="BA169" s="6" t="e">
        <f t="shared" si="6"/>
        <v>#REF!</v>
      </c>
      <c r="BB169" s="6" t="e">
        <f t="shared" ca="1" si="7"/>
        <v>#NAME?</v>
      </c>
      <c r="BC169" s="6" t="e">
        <f t="shared" si="8"/>
        <v>#REF!</v>
      </c>
      <c r="BE169" s="9" t="e">
        <f t="shared" ca="1" si="9"/>
        <v>#NAME?</v>
      </c>
    </row>
    <row r="170" spans="1:57" ht="15.75" customHeight="1" x14ac:dyDescent="0.25">
      <c r="A170" s="6" t="s">
        <v>1721</v>
      </c>
      <c r="B170" s="6" t="s">
        <v>3270</v>
      </c>
      <c r="C170" s="6">
        <v>4</v>
      </c>
      <c r="D170" s="6">
        <v>16</v>
      </c>
      <c r="E170" s="6">
        <v>893</v>
      </c>
      <c r="F170" s="6">
        <v>17419</v>
      </c>
      <c r="G170" s="6">
        <v>3.4599999999999999E-2</v>
      </c>
      <c r="H170" s="6">
        <v>0.2334</v>
      </c>
      <c r="I170" s="6">
        <v>0.1225</v>
      </c>
      <c r="J170" s="6">
        <v>2</v>
      </c>
      <c r="K170" s="6">
        <v>13</v>
      </c>
      <c r="L170" s="6">
        <v>734</v>
      </c>
      <c r="M170" s="6">
        <v>14994</v>
      </c>
      <c r="N170" s="6">
        <v>2.81E-2</v>
      </c>
      <c r="O170" s="6">
        <v>0.1918</v>
      </c>
      <c r="P170" s="6">
        <v>0.10539999999999999</v>
      </c>
      <c r="Q170" s="6">
        <v>49</v>
      </c>
      <c r="R170" s="6">
        <v>361</v>
      </c>
      <c r="S170" s="6">
        <v>3724</v>
      </c>
      <c r="T170" s="6">
        <v>135880</v>
      </c>
      <c r="U170" s="6">
        <v>0.77969999999999995</v>
      </c>
      <c r="V170" s="6">
        <v>0.97330000000000005</v>
      </c>
      <c r="W170" s="6">
        <v>0.95550000000000002</v>
      </c>
      <c r="AE170" s="6">
        <v>12</v>
      </c>
      <c r="AF170" s="6">
        <v>22</v>
      </c>
      <c r="AG170" s="6">
        <v>1122</v>
      </c>
      <c r="AH170" s="6">
        <v>22227</v>
      </c>
      <c r="AI170" s="6">
        <v>4.7500000000000001E-2</v>
      </c>
      <c r="AJ170" s="6">
        <v>0.29330000000000001</v>
      </c>
      <c r="AK170" s="6">
        <v>0.15629999999999999</v>
      </c>
      <c r="AT170" s="9">
        <f t="shared" si="0"/>
        <v>1088.6875</v>
      </c>
      <c r="AU170" s="8">
        <f t="shared" si="1"/>
        <v>1153.3846153846155</v>
      </c>
      <c r="AV170" s="9">
        <f t="shared" si="2"/>
        <v>376.39889196675898</v>
      </c>
      <c r="AW170" s="31" t="str">
        <f t="shared" si="3"/>
        <v/>
      </c>
      <c r="AX170" s="9">
        <f t="shared" si="4"/>
        <v>1010.3181818181819</v>
      </c>
      <c r="AY170" s="8" t="str">
        <f t="shared" si="5"/>
        <v/>
      </c>
      <c r="AZ170" s="8"/>
      <c r="BA170" s="6" t="e">
        <f t="shared" si="6"/>
        <v>#REF!</v>
      </c>
      <c r="BB170" s="6" t="e">
        <f t="shared" ca="1" si="7"/>
        <v>#NAME?</v>
      </c>
      <c r="BC170" s="6" t="e">
        <f t="shared" si="8"/>
        <v>#REF!</v>
      </c>
      <c r="BE170" s="9" t="e">
        <f t="shared" ca="1" si="9"/>
        <v>#NAME?</v>
      </c>
    </row>
    <row r="171" spans="1:57" ht="15.75" customHeight="1" x14ac:dyDescent="0.25">
      <c r="A171" s="6" t="s">
        <v>1504</v>
      </c>
      <c r="B171" s="6" t="s">
        <v>3270</v>
      </c>
      <c r="C171" s="6">
        <v>2</v>
      </c>
      <c r="D171" s="6">
        <v>4</v>
      </c>
      <c r="E171" s="6">
        <v>21</v>
      </c>
      <c r="F171" s="6">
        <v>302</v>
      </c>
      <c r="G171" s="6">
        <v>9.1999999999999998E-3</v>
      </c>
      <c r="H171" s="6">
        <v>1.4E-2</v>
      </c>
      <c r="I171" s="6">
        <v>4.3E-3</v>
      </c>
      <c r="Q171" s="6">
        <v>47</v>
      </c>
      <c r="R171" s="6">
        <v>296</v>
      </c>
      <c r="S171" s="6">
        <v>1446</v>
      </c>
      <c r="T171" s="6">
        <v>64482</v>
      </c>
      <c r="U171" s="6">
        <v>0.68359999999999999</v>
      </c>
      <c r="V171" s="6">
        <v>0.96460000000000001</v>
      </c>
      <c r="W171" s="6">
        <v>0.92400000000000004</v>
      </c>
      <c r="AE171" s="6">
        <v>1</v>
      </c>
      <c r="AF171" s="6">
        <v>5</v>
      </c>
      <c r="AG171" s="6">
        <v>125</v>
      </c>
      <c r="AH171" s="6">
        <v>2947</v>
      </c>
      <c r="AI171" s="6">
        <v>1.15E-2</v>
      </c>
      <c r="AJ171" s="6">
        <v>8.3400000000000002E-2</v>
      </c>
      <c r="AK171" s="6">
        <v>4.2200000000000001E-2</v>
      </c>
      <c r="AT171" s="9">
        <f t="shared" si="0"/>
        <v>75.5</v>
      </c>
      <c r="AU171" s="8" t="str">
        <f t="shared" si="1"/>
        <v/>
      </c>
      <c r="AV171" s="9">
        <f t="shared" si="2"/>
        <v>217.84459459459458</v>
      </c>
      <c r="AW171" s="31" t="str">
        <f t="shared" si="3"/>
        <v/>
      </c>
      <c r="AX171" s="9">
        <f t="shared" si="4"/>
        <v>589.4</v>
      </c>
      <c r="AY171" s="8" t="str">
        <f t="shared" si="5"/>
        <v/>
      </c>
      <c r="AZ171" s="8"/>
      <c r="BA171" s="6" t="e">
        <f t="shared" si="6"/>
        <v>#REF!</v>
      </c>
      <c r="BB171" s="6" t="e">
        <f t="shared" ca="1" si="7"/>
        <v>#NAME?</v>
      </c>
      <c r="BC171" s="6" t="e">
        <f t="shared" si="8"/>
        <v>#REF!</v>
      </c>
      <c r="BE171" s="9" t="e">
        <f t="shared" ca="1" si="9"/>
        <v>#NAME?</v>
      </c>
    </row>
    <row r="172" spans="1:57" ht="15.75" customHeight="1" x14ac:dyDescent="0.25">
      <c r="A172" s="6" t="s">
        <v>1543</v>
      </c>
      <c r="B172" s="6" t="s">
        <v>3270</v>
      </c>
      <c r="C172" s="6">
        <v>32</v>
      </c>
      <c r="D172" s="6">
        <v>138</v>
      </c>
      <c r="E172" s="6">
        <v>6994</v>
      </c>
      <c r="F172" s="6">
        <v>248310</v>
      </c>
      <c r="G172" s="6">
        <v>4.7699999999999999E-2</v>
      </c>
      <c r="H172" s="6">
        <v>0.29010000000000002</v>
      </c>
      <c r="I172" s="6">
        <v>0.13569999999999999</v>
      </c>
      <c r="J172" s="6">
        <v>13</v>
      </c>
      <c r="K172" s="6">
        <v>81</v>
      </c>
      <c r="L172" s="6">
        <v>4900</v>
      </c>
      <c r="M172" s="6">
        <v>154755</v>
      </c>
      <c r="N172" s="6">
        <v>2.8000000000000001E-2</v>
      </c>
      <c r="O172" s="6">
        <v>0.20330000000000001</v>
      </c>
      <c r="P172" s="6">
        <v>8.4599999999999995E-2</v>
      </c>
      <c r="Q172" s="6">
        <v>298</v>
      </c>
      <c r="R172" s="6">
        <v>1958</v>
      </c>
      <c r="S172" s="6">
        <v>23587</v>
      </c>
      <c r="T172" s="6">
        <v>1682444</v>
      </c>
      <c r="U172" s="6">
        <v>0.67659999999999998</v>
      </c>
      <c r="V172" s="6">
        <v>0.97840000000000005</v>
      </c>
      <c r="W172" s="6">
        <v>0.91969999999999996</v>
      </c>
      <c r="AE172" s="6">
        <v>22</v>
      </c>
      <c r="AF172" s="6">
        <v>77</v>
      </c>
      <c r="AG172" s="6">
        <v>2881</v>
      </c>
      <c r="AH172" s="6">
        <v>94550</v>
      </c>
      <c r="AI172" s="6">
        <v>2.6599999999999999E-2</v>
      </c>
      <c r="AJ172" s="6">
        <v>0.1195</v>
      </c>
      <c r="AK172" s="6">
        <v>5.1700000000000003E-2</v>
      </c>
      <c r="AT172" s="9">
        <f t="shared" si="0"/>
        <v>1799.3478260869565</v>
      </c>
      <c r="AU172" s="8">
        <f t="shared" si="1"/>
        <v>1910.5555555555557</v>
      </c>
      <c r="AV172" s="9">
        <f t="shared" si="2"/>
        <v>859.26659856996935</v>
      </c>
      <c r="AW172" s="31" t="str">
        <f t="shared" si="3"/>
        <v/>
      </c>
      <c r="AX172" s="9">
        <f t="shared" si="4"/>
        <v>1227.922077922078</v>
      </c>
      <c r="AY172" s="8" t="str">
        <f t="shared" si="5"/>
        <v/>
      </c>
      <c r="AZ172" s="8"/>
      <c r="BA172" s="6" t="e">
        <f t="shared" si="6"/>
        <v>#REF!</v>
      </c>
      <c r="BB172" s="6" t="e">
        <f t="shared" ca="1" si="7"/>
        <v>#NAME?</v>
      </c>
      <c r="BC172" s="6" t="e">
        <f t="shared" si="8"/>
        <v>#REF!</v>
      </c>
      <c r="BE172" s="9" t="e">
        <f t="shared" ca="1" si="9"/>
        <v>#NAME?</v>
      </c>
    </row>
    <row r="173" spans="1:57" ht="15.75" customHeight="1" x14ac:dyDescent="0.25">
      <c r="A173" s="6" t="s">
        <v>1552</v>
      </c>
      <c r="B173" s="6" t="s">
        <v>3270</v>
      </c>
      <c r="C173" s="6">
        <v>12</v>
      </c>
      <c r="D173" s="6">
        <v>46</v>
      </c>
      <c r="E173" s="6">
        <v>2906</v>
      </c>
      <c r="F173" s="6">
        <v>59154</v>
      </c>
      <c r="G173" s="6">
        <v>2.58E-2</v>
      </c>
      <c r="H173" s="6">
        <v>0.27139999999999997</v>
      </c>
      <c r="I173" s="6">
        <v>9.69E-2</v>
      </c>
      <c r="J173" s="6">
        <v>2</v>
      </c>
      <c r="K173" s="6">
        <v>14</v>
      </c>
      <c r="L173" s="6">
        <v>1092</v>
      </c>
      <c r="M173" s="6">
        <v>16327</v>
      </c>
      <c r="N173" s="6">
        <v>7.9000000000000008E-3</v>
      </c>
      <c r="O173" s="6">
        <v>0.10199999999999999</v>
      </c>
      <c r="P173" s="6">
        <v>2.6700000000000002E-2</v>
      </c>
      <c r="Q173" s="6">
        <v>178</v>
      </c>
      <c r="R173" s="6">
        <v>1195</v>
      </c>
      <c r="S173" s="6">
        <v>10505</v>
      </c>
      <c r="T173" s="6">
        <v>518280</v>
      </c>
      <c r="U173" s="6">
        <v>0.67059999999999997</v>
      </c>
      <c r="V173" s="6">
        <v>0.98119999999999996</v>
      </c>
      <c r="W173" s="6">
        <v>0.84860000000000002</v>
      </c>
      <c r="AE173" s="6">
        <v>3</v>
      </c>
      <c r="AF173" s="6">
        <v>7</v>
      </c>
      <c r="AG173" s="6">
        <v>590</v>
      </c>
      <c r="AH173" s="6">
        <v>11095</v>
      </c>
      <c r="AI173" s="6">
        <v>3.8999999999999998E-3</v>
      </c>
      <c r="AJ173" s="6">
        <v>5.5100000000000003E-2</v>
      </c>
      <c r="AK173" s="6">
        <v>1.8200000000000001E-2</v>
      </c>
      <c r="AL173" s="6">
        <v>1</v>
      </c>
      <c r="AM173" s="6">
        <v>104</v>
      </c>
      <c r="AN173" s="6">
        <v>5159</v>
      </c>
      <c r="AO173" s="6">
        <v>152770</v>
      </c>
      <c r="AP173" s="6">
        <v>5.8400000000000001E-2</v>
      </c>
      <c r="AQ173" s="6">
        <v>0.4819</v>
      </c>
      <c r="AR173" s="6">
        <v>0.25009999999999999</v>
      </c>
      <c r="AT173" s="9">
        <f t="shared" si="0"/>
        <v>1285.9565217391305</v>
      </c>
      <c r="AU173" s="8">
        <f t="shared" si="1"/>
        <v>1166.2142857142858</v>
      </c>
      <c r="AV173" s="9">
        <f t="shared" si="2"/>
        <v>433.70711297071131</v>
      </c>
      <c r="AW173" s="31" t="str">
        <f t="shared" si="3"/>
        <v/>
      </c>
      <c r="AX173" s="9">
        <f t="shared" si="4"/>
        <v>1585</v>
      </c>
      <c r="AY173" s="8">
        <f t="shared" si="5"/>
        <v>1468.9423076923076</v>
      </c>
      <c r="AZ173" s="8"/>
      <c r="BA173" s="6" t="e">
        <f t="shared" si="6"/>
        <v>#REF!</v>
      </c>
      <c r="BB173" s="6" t="e">
        <f t="shared" ca="1" si="7"/>
        <v>#NAME?</v>
      </c>
      <c r="BC173" s="6" t="e">
        <f t="shared" si="8"/>
        <v>#REF!</v>
      </c>
      <c r="BE173" s="9" t="e">
        <f t="shared" ca="1" si="9"/>
        <v>#NAME?</v>
      </c>
    </row>
    <row r="174" spans="1:57" ht="15.75" customHeight="1" x14ac:dyDescent="0.25">
      <c r="A174" s="6" t="s">
        <v>1550</v>
      </c>
      <c r="B174" s="6" t="s">
        <v>3270</v>
      </c>
      <c r="C174" s="6">
        <v>12</v>
      </c>
      <c r="D174" s="6">
        <v>47</v>
      </c>
      <c r="E174" s="6">
        <v>1525</v>
      </c>
      <c r="F174" s="6">
        <v>37925</v>
      </c>
      <c r="G174" s="6">
        <v>0.01</v>
      </c>
      <c r="H174" s="6">
        <v>9.0399999999999994E-2</v>
      </c>
      <c r="I174" s="6">
        <v>2.5499999999999998E-2</v>
      </c>
      <c r="J174" s="6">
        <v>3</v>
      </c>
      <c r="K174" s="6">
        <v>11</v>
      </c>
      <c r="L174" s="6">
        <v>861</v>
      </c>
      <c r="M174" s="6">
        <v>21529</v>
      </c>
      <c r="N174" s="6">
        <v>2.3E-3</v>
      </c>
      <c r="O174" s="6">
        <v>5.0999999999999997E-2</v>
      </c>
      <c r="P174" s="6">
        <v>1.4500000000000001E-2</v>
      </c>
      <c r="Q174" s="6">
        <v>460</v>
      </c>
      <c r="R174" s="6">
        <v>2664</v>
      </c>
      <c r="S174" s="6">
        <v>16092</v>
      </c>
      <c r="T174" s="6">
        <v>1350184</v>
      </c>
      <c r="U174" s="6">
        <v>0.56520000000000004</v>
      </c>
      <c r="V174" s="6">
        <v>0.95379999999999998</v>
      </c>
      <c r="W174" s="6">
        <v>0.90820000000000001</v>
      </c>
      <c r="AE174" s="6">
        <v>16</v>
      </c>
      <c r="AF174" s="6">
        <v>63</v>
      </c>
      <c r="AG174" s="6">
        <v>1444</v>
      </c>
      <c r="AH174" s="6">
        <v>32476</v>
      </c>
      <c r="AI174" s="6">
        <v>1.34E-2</v>
      </c>
      <c r="AJ174" s="6">
        <v>8.5599999999999996E-2</v>
      </c>
      <c r="AK174" s="6">
        <v>2.18E-2</v>
      </c>
      <c r="AT174" s="9">
        <f t="shared" si="0"/>
        <v>806.91489361702122</v>
      </c>
      <c r="AU174" s="8">
        <f t="shared" si="1"/>
        <v>1957.1818181818182</v>
      </c>
      <c r="AV174" s="9">
        <f t="shared" si="2"/>
        <v>506.8258258258258</v>
      </c>
      <c r="AW174" s="31" t="str">
        <f t="shared" si="3"/>
        <v/>
      </c>
      <c r="AX174" s="9">
        <f t="shared" si="4"/>
        <v>515.49206349206349</v>
      </c>
      <c r="AY174" s="8" t="str">
        <f t="shared" si="5"/>
        <v/>
      </c>
      <c r="AZ174" s="8"/>
      <c r="BA174" s="6" t="e">
        <f t="shared" si="6"/>
        <v>#REF!</v>
      </c>
      <c r="BB174" s="6" t="e">
        <f t="shared" ca="1" si="7"/>
        <v>#NAME?</v>
      </c>
      <c r="BC174" s="6" t="e">
        <f t="shared" si="8"/>
        <v>#REF!</v>
      </c>
      <c r="BE174" s="9" t="e">
        <f t="shared" ca="1" si="9"/>
        <v>#NAME?</v>
      </c>
    </row>
    <row r="175" spans="1:57" ht="15.75" customHeight="1" x14ac:dyDescent="0.25">
      <c r="A175" s="6" t="s">
        <v>1590</v>
      </c>
      <c r="B175" s="6" t="s">
        <v>3270</v>
      </c>
      <c r="C175" s="6">
        <v>6</v>
      </c>
      <c r="D175" s="6">
        <v>16</v>
      </c>
      <c r="E175" s="6">
        <v>397</v>
      </c>
      <c r="F175" s="6">
        <v>7872</v>
      </c>
      <c r="G175" s="6">
        <v>2.0199999999999999E-2</v>
      </c>
      <c r="H175" s="6">
        <v>0.19600000000000001</v>
      </c>
      <c r="I175" s="6">
        <v>4.2599999999999999E-2</v>
      </c>
      <c r="Q175" s="6">
        <v>75</v>
      </c>
      <c r="R175" s="6">
        <v>499</v>
      </c>
      <c r="S175" s="6">
        <v>1905</v>
      </c>
      <c r="T175" s="6">
        <v>154651</v>
      </c>
      <c r="U175" s="6">
        <v>0.62849999999999995</v>
      </c>
      <c r="V175" s="6">
        <v>0.94030000000000002</v>
      </c>
      <c r="W175" s="6">
        <v>0.83660000000000001</v>
      </c>
      <c r="AT175" s="9">
        <f t="shared" si="0"/>
        <v>492</v>
      </c>
      <c r="AU175" s="8" t="str">
        <f t="shared" si="1"/>
        <v/>
      </c>
      <c r="AV175" s="9">
        <f t="shared" si="2"/>
        <v>309.92184368737475</v>
      </c>
      <c r="AW175" s="31" t="str">
        <f t="shared" si="3"/>
        <v/>
      </c>
      <c r="AX175" s="9" t="str">
        <f t="shared" si="4"/>
        <v/>
      </c>
      <c r="AY175" s="8" t="str">
        <f t="shared" si="5"/>
        <v/>
      </c>
      <c r="AZ175" s="8"/>
      <c r="BA175" s="6" t="e">
        <f t="shared" si="6"/>
        <v>#REF!</v>
      </c>
      <c r="BB175" s="6" t="e">
        <f t="shared" ca="1" si="7"/>
        <v>#NAME?</v>
      </c>
      <c r="BC175" s="6" t="e">
        <f t="shared" si="8"/>
        <v>#REF!</v>
      </c>
      <c r="BE175" s="9" t="e">
        <f t="shared" ca="1" si="9"/>
        <v>#NAME?</v>
      </c>
    </row>
    <row r="176" spans="1:57" ht="15.75" customHeight="1" x14ac:dyDescent="0.25">
      <c r="A176" s="6" t="s">
        <v>1687</v>
      </c>
      <c r="B176" s="6" t="s">
        <v>3270</v>
      </c>
      <c r="C176" s="6">
        <v>14</v>
      </c>
      <c r="D176" s="6">
        <v>52</v>
      </c>
      <c r="E176" s="6">
        <v>2934</v>
      </c>
      <c r="F176" s="6">
        <v>52432</v>
      </c>
      <c r="G176" s="6">
        <v>3.5299999999999998E-2</v>
      </c>
      <c r="H176" s="6">
        <v>0.218</v>
      </c>
      <c r="I176" s="6">
        <v>0.11799999999999999</v>
      </c>
      <c r="J176" s="6">
        <v>4</v>
      </c>
      <c r="K176" s="6">
        <v>19</v>
      </c>
      <c r="L176" s="6">
        <v>1994</v>
      </c>
      <c r="M176" s="6">
        <v>32788</v>
      </c>
      <c r="N176" s="6">
        <v>1.29E-2</v>
      </c>
      <c r="O176" s="6">
        <v>0.1482</v>
      </c>
      <c r="P176" s="6">
        <v>7.3800000000000004E-2</v>
      </c>
      <c r="Q176" s="6">
        <v>129</v>
      </c>
      <c r="R176" s="6">
        <v>888</v>
      </c>
      <c r="S176" s="6">
        <v>11196</v>
      </c>
      <c r="T176" s="6">
        <v>292825</v>
      </c>
      <c r="U176" s="6">
        <v>0.60199999999999998</v>
      </c>
      <c r="V176" s="6">
        <v>0.83189999999999997</v>
      </c>
      <c r="W176" s="6">
        <v>0.65880000000000005</v>
      </c>
      <c r="AE176" s="6">
        <v>2</v>
      </c>
      <c r="AF176" s="6">
        <v>6</v>
      </c>
      <c r="AG176" s="6">
        <v>402</v>
      </c>
      <c r="AH176" s="6">
        <v>6012</v>
      </c>
      <c r="AI176" s="6">
        <v>4.1000000000000003E-3</v>
      </c>
      <c r="AJ176" s="6">
        <v>2.9899999999999999E-2</v>
      </c>
      <c r="AK176" s="6">
        <v>1.35E-2</v>
      </c>
      <c r="AT176" s="9">
        <f t="shared" si="0"/>
        <v>1008.3076923076923</v>
      </c>
      <c r="AU176" s="8">
        <f t="shared" si="1"/>
        <v>1725.6842105263158</v>
      </c>
      <c r="AV176" s="9">
        <f t="shared" si="2"/>
        <v>329.75788288288288</v>
      </c>
      <c r="AW176" s="31" t="str">
        <f t="shared" si="3"/>
        <v/>
      </c>
      <c r="AX176" s="9">
        <f t="shared" si="4"/>
        <v>1002</v>
      </c>
      <c r="AY176" s="8" t="str">
        <f t="shared" si="5"/>
        <v/>
      </c>
      <c r="AZ176" s="8"/>
      <c r="BA176" s="6" t="e">
        <f t="shared" si="6"/>
        <v>#REF!</v>
      </c>
      <c r="BB176" s="6" t="e">
        <f t="shared" ca="1" si="7"/>
        <v>#NAME?</v>
      </c>
      <c r="BC176" s="6" t="e">
        <f t="shared" si="8"/>
        <v>#REF!</v>
      </c>
      <c r="BE176" s="9" t="e">
        <f t="shared" ca="1" si="9"/>
        <v>#NAME?</v>
      </c>
    </row>
    <row r="177" spans="1:57" ht="15.75" customHeight="1" x14ac:dyDescent="0.25">
      <c r="A177" s="6" t="s">
        <v>1715</v>
      </c>
      <c r="B177" s="6" t="s">
        <v>3270</v>
      </c>
      <c r="Q177" s="6">
        <v>31</v>
      </c>
      <c r="R177" s="6">
        <v>281</v>
      </c>
      <c r="S177" s="6">
        <v>760</v>
      </c>
      <c r="T177" s="6">
        <v>143728</v>
      </c>
      <c r="U177" s="6">
        <v>0.81210000000000004</v>
      </c>
      <c r="V177" s="6">
        <v>0.98570000000000002</v>
      </c>
      <c r="W177" s="6">
        <v>0.96499999999999997</v>
      </c>
      <c r="AE177" s="6">
        <v>6</v>
      </c>
      <c r="AF177" s="6">
        <v>36</v>
      </c>
      <c r="AG177" s="6">
        <v>138</v>
      </c>
      <c r="AH177" s="6">
        <v>3428</v>
      </c>
      <c r="AI177" s="6">
        <v>0.104</v>
      </c>
      <c r="AJ177" s="6">
        <v>0.17899999999999999</v>
      </c>
      <c r="AK177" s="6">
        <v>2.3E-2</v>
      </c>
      <c r="AL177" s="6">
        <v>3</v>
      </c>
      <c r="AM177" s="6">
        <v>112</v>
      </c>
      <c r="AN177" s="6">
        <v>572</v>
      </c>
      <c r="AO177" s="6">
        <v>25919</v>
      </c>
      <c r="AP177" s="6">
        <v>0.32369999999999999</v>
      </c>
      <c r="AQ177" s="6">
        <v>0.7419</v>
      </c>
      <c r="AR177" s="6">
        <v>0.17399999999999999</v>
      </c>
      <c r="AT177" s="9" t="str">
        <f t="shared" si="0"/>
        <v/>
      </c>
      <c r="AU177" s="8" t="str">
        <f t="shared" si="1"/>
        <v/>
      </c>
      <c r="AV177" s="9">
        <f t="shared" si="2"/>
        <v>511.48754448398574</v>
      </c>
      <c r="AW177" s="31" t="str">
        <f t="shared" si="3"/>
        <v/>
      </c>
      <c r="AX177" s="9">
        <f t="shared" si="4"/>
        <v>95.222222222222229</v>
      </c>
      <c r="AY177" s="8">
        <f t="shared" si="5"/>
        <v>231.41964285714286</v>
      </c>
      <c r="AZ177" s="8"/>
      <c r="BA177" s="6" t="e">
        <f t="shared" si="6"/>
        <v>#REF!</v>
      </c>
      <c r="BB177" s="6" t="e">
        <f t="shared" ca="1" si="7"/>
        <v>#NAME?</v>
      </c>
      <c r="BC177" s="6" t="e">
        <f t="shared" si="8"/>
        <v>#REF!</v>
      </c>
      <c r="BE177" s="9" t="e">
        <f t="shared" ca="1" si="9"/>
        <v>#NAME?</v>
      </c>
    </row>
    <row r="178" spans="1:57" ht="15.75" customHeight="1" x14ac:dyDescent="0.25">
      <c r="A178" s="6" t="s">
        <v>1659</v>
      </c>
      <c r="B178" s="6" t="s">
        <v>3270</v>
      </c>
      <c r="C178" s="6">
        <v>7</v>
      </c>
      <c r="D178" s="6">
        <v>109</v>
      </c>
      <c r="E178" s="6">
        <v>4130</v>
      </c>
      <c r="F178" s="6">
        <v>189410</v>
      </c>
      <c r="G178" s="6">
        <v>5.2999999999999999E-2</v>
      </c>
      <c r="H178" s="6">
        <v>0.43240000000000001</v>
      </c>
      <c r="I178" s="6">
        <v>0.21840000000000001</v>
      </c>
      <c r="J178" s="6">
        <v>20</v>
      </c>
      <c r="K178" s="6">
        <v>90</v>
      </c>
      <c r="L178" s="6">
        <v>3916</v>
      </c>
      <c r="M178" s="6">
        <v>178854</v>
      </c>
      <c r="N178" s="6">
        <v>4.3799999999999999E-2</v>
      </c>
      <c r="O178" s="6">
        <v>0.41</v>
      </c>
      <c r="P178" s="6">
        <v>0.20619999999999999</v>
      </c>
      <c r="Q178" s="6">
        <v>161</v>
      </c>
      <c r="R178" s="6">
        <v>1190</v>
      </c>
      <c r="S178" s="6">
        <v>8742</v>
      </c>
      <c r="T178" s="6">
        <v>788252</v>
      </c>
      <c r="U178" s="6">
        <v>0.57909999999999995</v>
      </c>
      <c r="V178" s="6">
        <v>0.9153</v>
      </c>
      <c r="W178" s="6">
        <v>0.90890000000000004</v>
      </c>
      <c r="AE178" s="6">
        <v>9</v>
      </c>
      <c r="AF178" s="6">
        <v>46</v>
      </c>
      <c r="AG178" s="6">
        <v>3255</v>
      </c>
      <c r="AH178" s="6">
        <v>137299</v>
      </c>
      <c r="AI178" s="6">
        <v>2.24E-2</v>
      </c>
      <c r="AJ178" s="6">
        <v>0.34079999999999999</v>
      </c>
      <c r="AK178" s="6">
        <v>0.1583</v>
      </c>
      <c r="AL178" s="6">
        <v>7</v>
      </c>
      <c r="AM178" s="6">
        <v>363</v>
      </c>
      <c r="AN178" s="6">
        <v>6593</v>
      </c>
      <c r="AO178" s="6">
        <v>467788</v>
      </c>
      <c r="AP178" s="6">
        <v>0.17660000000000001</v>
      </c>
      <c r="AQ178" s="6">
        <v>0.69030000000000002</v>
      </c>
      <c r="AR178" s="6">
        <v>0.53939999999999999</v>
      </c>
      <c r="AT178" s="9">
        <f t="shared" si="0"/>
        <v>1737.7064220183486</v>
      </c>
      <c r="AU178" s="8">
        <f t="shared" si="1"/>
        <v>1987.2666666666667</v>
      </c>
      <c r="AV178" s="9">
        <f t="shared" si="2"/>
        <v>662.3966386554622</v>
      </c>
      <c r="AW178" s="31" t="str">
        <f t="shared" si="3"/>
        <v/>
      </c>
      <c r="AX178" s="9">
        <f t="shared" si="4"/>
        <v>2984.7608695652175</v>
      </c>
      <c r="AY178" s="8">
        <f t="shared" si="5"/>
        <v>1288.67217630854</v>
      </c>
      <c r="AZ178" s="8"/>
      <c r="BA178" s="6" t="e">
        <f t="shared" si="6"/>
        <v>#REF!</v>
      </c>
      <c r="BB178" s="6" t="e">
        <f t="shared" ca="1" si="7"/>
        <v>#NAME?</v>
      </c>
      <c r="BC178" s="6" t="e">
        <f t="shared" si="8"/>
        <v>#REF!</v>
      </c>
      <c r="BE178" s="9" t="e">
        <f t="shared" ca="1" si="9"/>
        <v>#NAME?</v>
      </c>
    </row>
    <row r="179" spans="1:57" ht="15.75" customHeight="1" x14ac:dyDescent="0.25">
      <c r="A179" s="6" t="s">
        <v>1743</v>
      </c>
      <c r="B179" s="6" t="s">
        <v>3270</v>
      </c>
      <c r="C179" s="6">
        <v>13</v>
      </c>
      <c r="D179" s="6">
        <v>48</v>
      </c>
      <c r="E179" s="6">
        <v>3197</v>
      </c>
      <c r="F179" s="6">
        <v>78623</v>
      </c>
      <c r="G179" s="6">
        <v>2.0799999999999999E-2</v>
      </c>
      <c r="H179" s="6">
        <v>0.24529999999999999</v>
      </c>
      <c r="I179" s="6">
        <v>9.4E-2</v>
      </c>
      <c r="J179" s="6">
        <v>3</v>
      </c>
      <c r="K179" s="6">
        <v>27</v>
      </c>
      <c r="L179" s="6">
        <v>2266</v>
      </c>
      <c r="M179" s="6">
        <v>37503</v>
      </c>
      <c r="N179" s="6">
        <v>1.17E-2</v>
      </c>
      <c r="O179" s="6">
        <v>0.17380000000000001</v>
      </c>
      <c r="P179" s="6">
        <v>4.48E-2</v>
      </c>
      <c r="Q179" s="6">
        <v>177</v>
      </c>
      <c r="R179" s="6">
        <v>1268</v>
      </c>
      <c r="S179" s="6">
        <v>12878</v>
      </c>
      <c r="T179" s="6">
        <v>729208</v>
      </c>
      <c r="U179" s="6">
        <v>0.54869999999999997</v>
      </c>
      <c r="V179" s="6">
        <v>0.98799999999999999</v>
      </c>
      <c r="W179" s="6">
        <v>0.87190000000000001</v>
      </c>
      <c r="AE179" s="6">
        <v>4</v>
      </c>
      <c r="AF179" s="6">
        <v>9</v>
      </c>
      <c r="AG179" s="6">
        <v>593</v>
      </c>
      <c r="AH179" s="6">
        <v>10644</v>
      </c>
      <c r="AI179" s="6">
        <v>3.8999999999999998E-3</v>
      </c>
      <c r="AJ179" s="6">
        <v>4.5499999999999999E-2</v>
      </c>
      <c r="AK179" s="6">
        <v>1.2699999999999999E-2</v>
      </c>
      <c r="AL179" s="6">
        <v>1</v>
      </c>
      <c r="AM179" s="6">
        <v>51</v>
      </c>
      <c r="AN179" s="6">
        <v>6216</v>
      </c>
      <c r="AO179" s="6">
        <v>104197</v>
      </c>
      <c r="AP179" s="6">
        <v>2.2100000000000002E-2</v>
      </c>
      <c r="AQ179" s="6">
        <v>0.47689999999999999</v>
      </c>
      <c r="AR179" s="6">
        <v>0.1246</v>
      </c>
      <c r="AT179" s="9">
        <f t="shared" si="0"/>
        <v>1637.9791666666667</v>
      </c>
      <c r="AU179" s="8">
        <f t="shared" si="1"/>
        <v>1389</v>
      </c>
      <c r="AV179" s="9">
        <f t="shared" si="2"/>
        <v>575.08517350157729</v>
      </c>
      <c r="AW179" s="31" t="str">
        <f t="shared" si="3"/>
        <v/>
      </c>
      <c r="AX179" s="9">
        <f t="shared" si="4"/>
        <v>1182.6666666666667</v>
      </c>
      <c r="AY179" s="8">
        <f t="shared" si="5"/>
        <v>2043.0784313725489</v>
      </c>
      <c r="AZ179" s="8"/>
      <c r="BA179" s="6" t="e">
        <f t="shared" si="6"/>
        <v>#REF!</v>
      </c>
      <c r="BB179" s="6" t="e">
        <f t="shared" ca="1" si="7"/>
        <v>#NAME?</v>
      </c>
      <c r="BC179" s="6" t="e">
        <f t="shared" si="8"/>
        <v>#REF!</v>
      </c>
      <c r="BE179" s="9" t="e">
        <f t="shared" ca="1" si="9"/>
        <v>#NAME?</v>
      </c>
    </row>
    <row r="180" spans="1:57" ht="15.75" customHeight="1" x14ac:dyDescent="0.25">
      <c r="A180" s="6" t="s">
        <v>1527</v>
      </c>
      <c r="B180" s="6" t="s">
        <v>3270</v>
      </c>
      <c r="C180" s="6">
        <v>2</v>
      </c>
      <c r="D180" s="6">
        <v>4</v>
      </c>
      <c r="E180" s="6">
        <v>3</v>
      </c>
      <c r="F180" s="6">
        <v>6</v>
      </c>
      <c r="G180" s="6">
        <v>8.3000000000000001E-3</v>
      </c>
      <c r="H180" s="6">
        <v>2.3999999999999998E-3</v>
      </c>
      <c r="I180" s="6">
        <v>1E-4</v>
      </c>
      <c r="Q180" s="6">
        <v>37</v>
      </c>
      <c r="R180" s="6">
        <v>251</v>
      </c>
      <c r="S180" s="6">
        <v>1178</v>
      </c>
      <c r="T180" s="6">
        <v>71395</v>
      </c>
      <c r="U180" s="6">
        <v>0.52290000000000003</v>
      </c>
      <c r="V180" s="6">
        <v>0.94689999999999996</v>
      </c>
      <c r="W180" s="6">
        <v>0.77459999999999996</v>
      </c>
      <c r="AE180" s="6">
        <v>1</v>
      </c>
      <c r="AF180" s="6">
        <v>4</v>
      </c>
      <c r="AG180" s="6">
        <v>8</v>
      </c>
      <c r="AH180" s="6">
        <v>48</v>
      </c>
      <c r="AI180" s="6">
        <v>8.3000000000000001E-3</v>
      </c>
      <c r="AJ180" s="6">
        <v>6.4000000000000003E-3</v>
      </c>
      <c r="AK180" s="6">
        <v>5.0000000000000001E-4</v>
      </c>
      <c r="AT180" s="9">
        <f t="shared" si="0"/>
        <v>1.5</v>
      </c>
      <c r="AU180" s="8" t="str">
        <f t="shared" si="1"/>
        <v/>
      </c>
      <c r="AV180" s="9">
        <f t="shared" si="2"/>
        <v>284.44223107569724</v>
      </c>
      <c r="AW180" s="31" t="str">
        <f t="shared" si="3"/>
        <v/>
      </c>
      <c r="AX180" s="9">
        <f t="shared" si="4"/>
        <v>12</v>
      </c>
      <c r="AY180" s="8" t="str">
        <f t="shared" si="5"/>
        <v/>
      </c>
      <c r="AZ180" s="8"/>
      <c r="BA180" s="6" t="e">
        <f t="shared" si="6"/>
        <v>#REF!</v>
      </c>
      <c r="BB180" s="6" t="e">
        <f t="shared" ca="1" si="7"/>
        <v>#NAME?</v>
      </c>
      <c r="BC180" s="6" t="e">
        <f t="shared" si="8"/>
        <v>#REF!</v>
      </c>
      <c r="BE180" s="9" t="e">
        <f t="shared" ca="1" si="9"/>
        <v>#NAME?</v>
      </c>
    </row>
    <row r="181" spans="1:57" ht="15.75" customHeight="1" x14ac:dyDescent="0.25">
      <c r="A181" s="6" t="s">
        <v>1554</v>
      </c>
      <c r="B181" s="6" t="s">
        <v>3270</v>
      </c>
      <c r="C181" s="6">
        <v>3</v>
      </c>
      <c r="D181" s="6">
        <v>15</v>
      </c>
      <c r="E181" s="6">
        <v>339</v>
      </c>
      <c r="F181" s="6">
        <v>5274</v>
      </c>
      <c r="G181" s="6">
        <v>1.7399999999999999E-2</v>
      </c>
      <c r="H181" s="6">
        <v>0.1125</v>
      </c>
      <c r="I181" s="6">
        <v>4.2099999999999999E-2</v>
      </c>
      <c r="Q181" s="6">
        <v>105</v>
      </c>
      <c r="R181" s="6">
        <v>519</v>
      </c>
      <c r="S181" s="6">
        <v>2745</v>
      </c>
      <c r="T181" s="6">
        <v>102420</v>
      </c>
      <c r="U181" s="6">
        <v>0.60350000000000004</v>
      </c>
      <c r="V181" s="6">
        <v>0.91069999999999995</v>
      </c>
      <c r="W181" s="6">
        <v>0.81720000000000004</v>
      </c>
      <c r="AE181" s="6">
        <v>4</v>
      </c>
      <c r="AF181" s="6">
        <v>15</v>
      </c>
      <c r="AG181" s="6">
        <v>259</v>
      </c>
      <c r="AH181" s="6">
        <v>5614</v>
      </c>
      <c r="AI181" s="6">
        <v>1.7399999999999999E-2</v>
      </c>
      <c r="AJ181" s="6">
        <v>8.5900000000000004E-2</v>
      </c>
      <c r="AK181" s="6">
        <v>4.48E-2</v>
      </c>
      <c r="AT181" s="9">
        <f t="shared" si="0"/>
        <v>351.6</v>
      </c>
      <c r="AU181" s="8" t="str">
        <f t="shared" si="1"/>
        <v/>
      </c>
      <c r="AV181" s="9">
        <f t="shared" si="2"/>
        <v>197.34104046242774</v>
      </c>
      <c r="AW181" s="31" t="str">
        <f t="shared" si="3"/>
        <v/>
      </c>
      <c r="AX181" s="9">
        <f t="shared" si="4"/>
        <v>374.26666666666665</v>
      </c>
      <c r="AY181" s="8" t="str">
        <f t="shared" si="5"/>
        <v/>
      </c>
      <c r="AZ181" s="8"/>
      <c r="BA181" s="6" t="e">
        <f t="shared" si="6"/>
        <v>#REF!</v>
      </c>
      <c r="BB181" s="6" t="e">
        <f t="shared" ca="1" si="7"/>
        <v>#NAME?</v>
      </c>
      <c r="BC181" s="6" t="e">
        <f t="shared" si="8"/>
        <v>#REF!</v>
      </c>
      <c r="BE181" s="9" t="e">
        <f t="shared" ca="1" si="9"/>
        <v>#NAME?</v>
      </c>
    </row>
    <row r="182" spans="1:57" ht="15.75" customHeight="1" x14ac:dyDescent="0.25">
      <c r="A182" s="6" t="s">
        <v>1672</v>
      </c>
      <c r="B182" s="6" t="s">
        <v>3270</v>
      </c>
      <c r="C182" s="6">
        <v>8</v>
      </c>
      <c r="D182" s="6">
        <v>90</v>
      </c>
      <c r="E182" s="6">
        <v>2092</v>
      </c>
      <c r="F182" s="6">
        <v>141051</v>
      </c>
      <c r="G182" s="6">
        <v>9.4999999999999998E-3</v>
      </c>
      <c r="H182" s="6">
        <v>0.17599999999999999</v>
      </c>
      <c r="I182" s="6">
        <v>5.0099999999999999E-2</v>
      </c>
      <c r="J182" s="6">
        <v>18</v>
      </c>
      <c r="K182" s="6">
        <v>119</v>
      </c>
      <c r="L182" s="6">
        <v>2061</v>
      </c>
      <c r="M182" s="6">
        <v>293335</v>
      </c>
      <c r="N182" s="6">
        <v>1.26E-2</v>
      </c>
      <c r="O182" s="6">
        <v>0.1734</v>
      </c>
      <c r="P182" s="6">
        <v>0.1042</v>
      </c>
      <c r="Q182" s="6">
        <v>730</v>
      </c>
      <c r="R182" s="6">
        <v>5179</v>
      </c>
      <c r="S182" s="6">
        <v>11563</v>
      </c>
      <c r="T182" s="6">
        <v>2351612</v>
      </c>
      <c r="U182" s="6">
        <v>0.54930000000000001</v>
      </c>
      <c r="V182" s="6">
        <v>0.97309999999999997</v>
      </c>
      <c r="W182" s="6">
        <v>0.83530000000000004</v>
      </c>
      <c r="X182" s="6">
        <v>1</v>
      </c>
      <c r="Y182" s="6">
        <v>19</v>
      </c>
      <c r="Z182" s="6">
        <v>280</v>
      </c>
      <c r="AA182" s="6">
        <v>18294</v>
      </c>
      <c r="AB182" s="6">
        <v>2E-3</v>
      </c>
      <c r="AC182" s="6">
        <v>2.3599999999999999E-2</v>
      </c>
      <c r="AD182" s="6">
        <v>6.4999999999999997E-3</v>
      </c>
      <c r="AE182" s="6">
        <v>6</v>
      </c>
      <c r="AF182" s="6">
        <v>82</v>
      </c>
      <c r="AG182" s="6">
        <v>1421</v>
      </c>
      <c r="AH182" s="6">
        <v>183758</v>
      </c>
      <c r="AI182" s="6">
        <v>8.6999999999999994E-3</v>
      </c>
      <c r="AJ182" s="6">
        <v>0.1196</v>
      </c>
      <c r="AK182" s="6">
        <v>6.5299999999999997E-2</v>
      </c>
      <c r="AT182" s="9">
        <f t="shared" si="0"/>
        <v>1567.2333333333333</v>
      </c>
      <c r="AU182" s="8">
        <f t="shared" si="1"/>
        <v>2465</v>
      </c>
      <c r="AV182" s="9">
        <f t="shared" si="2"/>
        <v>454.06680826414367</v>
      </c>
      <c r="AW182" s="31">
        <f t="shared" si="3"/>
        <v>962.84210526315792</v>
      </c>
      <c r="AX182" s="9">
        <f t="shared" si="4"/>
        <v>2240.9512195121952</v>
      </c>
      <c r="AY182" s="8" t="str">
        <f t="shared" si="5"/>
        <v/>
      </c>
      <c r="AZ182" s="8"/>
      <c r="BA182" s="6" t="e">
        <f t="shared" si="6"/>
        <v>#REF!</v>
      </c>
      <c r="BB182" s="6" t="e">
        <f t="shared" ca="1" si="7"/>
        <v>#NAME?</v>
      </c>
      <c r="BC182" s="6" t="e">
        <f t="shared" si="8"/>
        <v>#REF!</v>
      </c>
      <c r="BE182" s="9" t="e">
        <f t="shared" ca="1" si="9"/>
        <v>#NAME?</v>
      </c>
    </row>
    <row r="183" spans="1:57" ht="15.75" customHeight="1" x14ac:dyDescent="0.25">
      <c r="A183" s="6" t="s">
        <v>1767</v>
      </c>
      <c r="B183" s="6" t="s">
        <v>3270</v>
      </c>
      <c r="Q183" s="6">
        <v>194</v>
      </c>
      <c r="R183" s="6">
        <v>929</v>
      </c>
      <c r="S183" s="6">
        <v>2964</v>
      </c>
      <c r="T183" s="6">
        <v>500395</v>
      </c>
      <c r="U183" s="6">
        <v>0.27500000000000002</v>
      </c>
      <c r="V183" s="6">
        <v>0.66700000000000004</v>
      </c>
      <c r="W183" s="6">
        <v>0.20499999999999999</v>
      </c>
      <c r="AE183" s="6">
        <v>1</v>
      </c>
      <c r="AF183" s="6">
        <v>4</v>
      </c>
      <c r="AG183" s="6">
        <v>164</v>
      </c>
      <c r="AH183" s="6">
        <v>6116</v>
      </c>
      <c r="AI183" s="6">
        <v>1.1999999999999999E-3</v>
      </c>
      <c r="AJ183" s="6">
        <v>3.6900000000000002E-2</v>
      </c>
      <c r="AK183" s="6">
        <v>2.5000000000000001E-3</v>
      </c>
      <c r="AT183" s="9" t="str">
        <f t="shared" si="0"/>
        <v/>
      </c>
      <c r="AU183" s="8" t="str">
        <f t="shared" si="1"/>
        <v/>
      </c>
      <c r="AV183" s="9">
        <f t="shared" si="2"/>
        <v>538.63832077502695</v>
      </c>
      <c r="AW183" s="31" t="str">
        <f t="shared" si="3"/>
        <v/>
      </c>
      <c r="AX183" s="9">
        <f t="shared" si="4"/>
        <v>1529</v>
      </c>
      <c r="AY183" s="8" t="str">
        <f t="shared" si="5"/>
        <v/>
      </c>
      <c r="AZ183" s="8"/>
      <c r="BA183" s="6" t="e">
        <f t="shared" si="6"/>
        <v>#REF!</v>
      </c>
      <c r="BB183" s="6" t="e">
        <f t="shared" ca="1" si="7"/>
        <v>#NAME?</v>
      </c>
      <c r="BC183" s="6" t="e">
        <f t="shared" si="8"/>
        <v>#REF!</v>
      </c>
      <c r="BE183" s="9" t="e">
        <f t="shared" ca="1" si="9"/>
        <v>#NAME?</v>
      </c>
    </row>
    <row r="184" spans="1:57" ht="15.75" customHeight="1" x14ac:dyDescent="0.25">
      <c r="A184" s="6" t="s">
        <v>1741</v>
      </c>
      <c r="B184" s="6" t="s">
        <v>3270</v>
      </c>
      <c r="C184" s="6">
        <v>1</v>
      </c>
      <c r="D184" s="6">
        <v>2</v>
      </c>
      <c r="E184" s="6">
        <v>7</v>
      </c>
      <c r="F184" s="6">
        <v>366</v>
      </c>
      <c r="G184" s="6">
        <v>5.5999999999999999E-3</v>
      </c>
      <c r="H184" s="6">
        <v>8.8999999999999999E-3</v>
      </c>
      <c r="I184" s="6">
        <v>2.3E-3</v>
      </c>
      <c r="Q184" s="6">
        <v>40</v>
      </c>
      <c r="R184" s="6">
        <v>189</v>
      </c>
      <c r="S184" s="6">
        <v>704</v>
      </c>
      <c r="T184" s="6">
        <v>105453</v>
      </c>
      <c r="U184" s="6">
        <v>0.52649999999999997</v>
      </c>
      <c r="V184" s="6">
        <v>0.89800000000000002</v>
      </c>
      <c r="W184" s="6">
        <v>0.65180000000000005</v>
      </c>
      <c r="AE184" s="6">
        <v>2</v>
      </c>
      <c r="AF184" s="6">
        <v>7</v>
      </c>
      <c r="AG184" s="6">
        <v>64</v>
      </c>
      <c r="AH184" s="6">
        <v>2840</v>
      </c>
      <c r="AI184" s="6">
        <v>1.95E-2</v>
      </c>
      <c r="AJ184" s="6">
        <v>8.1600000000000006E-2</v>
      </c>
      <c r="AK184" s="6">
        <v>1.7600000000000001E-2</v>
      </c>
      <c r="AT184" s="9">
        <f t="shared" si="0"/>
        <v>183</v>
      </c>
      <c r="AU184" s="8" t="str">
        <f t="shared" si="1"/>
        <v/>
      </c>
      <c r="AV184" s="9">
        <f t="shared" si="2"/>
        <v>557.95238095238096</v>
      </c>
      <c r="AW184" s="31" t="str">
        <f t="shared" si="3"/>
        <v/>
      </c>
      <c r="AX184" s="9">
        <f t="shared" si="4"/>
        <v>405.71428571428572</v>
      </c>
      <c r="AY184" s="8" t="str">
        <f t="shared" si="5"/>
        <v/>
      </c>
      <c r="AZ184" s="8"/>
      <c r="BA184" s="6" t="e">
        <f t="shared" si="6"/>
        <v>#REF!</v>
      </c>
      <c r="BB184" s="6" t="e">
        <f t="shared" ca="1" si="7"/>
        <v>#NAME?</v>
      </c>
      <c r="BC184" s="6" t="e">
        <f t="shared" si="8"/>
        <v>#REF!</v>
      </c>
      <c r="BE184" s="9" t="e">
        <f t="shared" ca="1" si="9"/>
        <v>#NAME?</v>
      </c>
    </row>
    <row r="185" spans="1:57" ht="15.75" customHeight="1" x14ac:dyDescent="0.25">
      <c r="A185" s="6" t="s">
        <v>1565</v>
      </c>
      <c r="B185" s="6" t="s">
        <v>3270</v>
      </c>
      <c r="C185" s="6">
        <v>2</v>
      </c>
      <c r="D185" s="6">
        <v>4</v>
      </c>
      <c r="E185" s="6">
        <v>2</v>
      </c>
      <c r="F185" s="6">
        <v>138</v>
      </c>
      <c r="G185" s="6">
        <v>1.43E-2</v>
      </c>
      <c r="H185" s="6">
        <v>5.1000000000000004E-3</v>
      </c>
      <c r="I185" s="6">
        <v>2E-3</v>
      </c>
      <c r="Q185" s="6">
        <v>15</v>
      </c>
      <c r="R185" s="6">
        <v>99</v>
      </c>
      <c r="S185" s="6">
        <v>345</v>
      </c>
      <c r="T185" s="6">
        <v>62277</v>
      </c>
      <c r="U185" s="6">
        <v>0.3548</v>
      </c>
      <c r="V185" s="6">
        <v>0.88239999999999996</v>
      </c>
      <c r="W185" s="6">
        <v>0.92330000000000001</v>
      </c>
      <c r="AE185" s="6">
        <v>4</v>
      </c>
      <c r="AF185" s="6">
        <v>4</v>
      </c>
      <c r="AG185" s="6">
        <v>2</v>
      </c>
      <c r="AH185" s="6">
        <v>138</v>
      </c>
      <c r="AI185" s="6">
        <v>1.43E-2</v>
      </c>
      <c r="AJ185" s="6">
        <v>5.1000000000000004E-3</v>
      </c>
      <c r="AK185" s="6">
        <v>2E-3</v>
      </c>
      <c r="AT185" s="9">
        <f t="shared" si="0"/>
        <v>34.5</v>
      </c>
      <c r="AU185" s="8" t="str">
        <f t="shared" si="1"/>
        <v/>
      </c>
      <c r="AV185" s="9">
        <f t="shared" si="2"/>
        <v>629.06060606060601</v>
      </c>
      <c r="AW185" s="31" t="str">
        <f t="shared" si="3"/>
        <v/>
      </c>
      <c r="AX185" s="9">
        <f t="shared" si="4"/>
        <v>34.5</v>
      </c>
      <c r="AY185" s="8" t="str">
        <f t="shared" si="5"/>
        <v/>
      </c>
      <c r="AZ185" s="8"/>
      <c r="BA185" s="6" t="e">
        <f t="shared" si="6"/>
        <v>#REF!</v>
      </c>
      <c r="BB185" s="6" t="e">
        <f t="shared" ca="1" si="7"/>
        <v>#NAME?</v>
      </c>
      <c r="BC185" s="6" t="e">
        <f t="shared" si="8"/>
        <v>#REF!</v>
      </c>
      <c r="BE185" s="9" t="e">
        <f t="shared" ca="1" si="9"/>
        <v>#NAME?</v>
      </c>
    </row>
    <row r="186" spans="1:57" ht="15.75" customHeight="1" x14ac:dyDescent="0.25">
      <c r="A186" s="6" t="s">
        <v>1558</v>
      </c>
      <c r="B186" s="6" t="s">
        <v>3270</v>
      </c>
      <c r="C186" s="6">
        <v>35</v>
      </c>
      <c r="D186" s="6">
        <v>235</v>
      </c>
      <c r="E186" s="6">
        <v>674</v>
      </c>
      <c r="F186" s="6">
        <v>22875</v>
      </c>
      <c r="G186" s="6">
        <v>2.1399999999999999E-2</v>
      </c>
      <c r="H186" s="6">
        <v>7.3599999999999999E-2</v>
      </c>
      <c r="I186" s="6">
        <v>8.0000000000000002E-3</v>
      </c>
      <c r="J186" s="6">
        <v>4</v>
      </c>
      <c r="K186" s="6">
        <v>18</v>
      </c>
      <c r="L186" s="6">
        <v>349</v>
      </c>
      <c r="M186" s="6">
        <v>10366</v>
      </c>
      <c r="N186" s="6">
        <v>1.6000000000000001E-3</v>
      </c>
      <c r="O186" s="6">
        <v>3.8100000000000002E-2</v>
      </c>
      <c r="P186" s="6">
        <v>3.5999999999999999E-3</v>
      </c>
      <c r="Q186" s="6">
        <v>732</v>
      </c>
      <c r="R186" s="6">
        <v>5161</v>
      </c>
      <c r="S186" s="6">
        <v>8889</v>
      </c>
      <c r="T186" s="6">
        <v>2687563</v>
      </c>
      <c r="U186" s="6">
        <v>0.47010000000000002</v>
      </c>
      <c r="V186" s="6">
        <v>0.97050000000000003</v>
      </c>
      <c r="W186" s="6">
        <v>0.93620000000000003</v>
      </c>
      <c r="X186" s="6">
        <v>26</v>
      </c>
      <c r="Y186" s="6">
        <v>215</v>
      </c>
      <c r="Z186" s="6">
        <v>719</v>
      </c>
      <c r="AA186" s="6">
        <v>23791</v>
      </c>
      <c r="AB186" s="6">
        <v>1.9599999999999999E-2</v>
      </c>
      <c r="AC186" s="6">
        <v>7.85E-2</v>
      </c>
      <c r="AD186" s="6">
        <v>8.3000000000000001E-3</v>
      </c>
      <c r="AE186" s="6">
        <v>19</v>
      </c>
      <c r="AF186" s="6">
        <v>78</v>
      </c>
      <c r="AG186" s="6">
        <v>50</v>
      </c>
      <c r="AH186" s="6">
        <v>912</v>
      </c>
      <c r="AI186" s="6">
        <v>7.1000000000000004E-3</v>
      </c>
      <c r="AJ186" s="6">
        <v>5.4999999999999997E-3</v>
      </c>
      <c r="AK186" s="6">
        <v>2.9999999999999997E-4</v>
      </c>
      <c r="AT186" s="9">
        <f t="shared" si="0"/>
        <v>97.340425531914889</v>
      </c>
      <c r="AU186" s="8">
        <f t="shared" si="1"/>
        <v>575.88888888888891</v>
      </c>
      <c r="AV186" s="9">
        <f t="shared" si="2"/>
        <v>520.74462313505137</v>
      </c>
      <c r="AW186" s="31">
        <f t="shared" si="3"/>
        <v>110.65581395348838</v>
      </c>
      <c r="AX186" s="9">
        <f t="shared" si="4"/>
        <v>11.692307692307692</v>
      </c>
      <c r="AY186" s="8" t="str">
        <f t="shared" si="5"/>
        <v/>
      </c>
      <c r="AZ186" s="8"/>
      <c r="BA186" s="6" t="e">
        <f t="shared" si="6"/>
        <v>#REF!</v>
      </c>
      <c r="BB186" s="6" t="e">
        <f t="shared" ca="1" si="7"/>
        <v>#NAME?</v>
      </c>
      <c r="BC186" s="6" t="e">
        <f t="shared" si="8"/>
        <v>#REF!</v>
      </c>
      <c r="BE186" s="9" t="e">
        <f t="shared" ca="1" si="9"/>
        <v>#NAME?</v>
      </c>
    </row>
    <row r="187" spans="1:57" ht="15.75" customHeight="1" x14ac:dyDescent="0.25">
      <c r="A187" s="6" t="s">
        <v>1704</v>
      </c>
      <c r="B187" s="6" t="s">
        <v>3270</v>
      </c>
      <c r="C187" s="6">
        <v>2</v>
      </c>
      <c r="D187" s="6">
        <v>29</v>
      </c>
      <c r="E187" s="6">
        <v>1511</v>
      </c>
      <c r="F187" s="6">
        <v>37123</v>
      </c>
      <c r="G187" s="6">
        <v>8.6E-3</v>
      </c>
      <c r="H187" s="6">
        <v>0.14499999999999999</v>
      </c>
      <c r="I187" s="6">
        <v>5.9299999999999999E-2</v>
      </c>
      <c r="J187" s="6">
        <v>9</v>
      </c>
      <c r="K187" s="6">
        <v>37</v>
      </c>
      <c r="L187" s="6">
        <v>1631</v>
      </c>
      <c r="M187" s="6">
        <v>41391</v>
      </c>
      <c r="N187" s="6">
        <v>1.0999999999999999E-2</v>
      </c>
      <c r="O187" s="6">
        <v>0.1565</v>
      </c>
      <c r="P187" s="6">
        <v>6.6199999999999995E-2</v>
      </c>
      <c r="Q187" s="6">
        <v>235</v>
      </c>
      <c r="R187" s="6">
        <v>1433</v>
      </c>
      <c r="S187" s="6">
        <v>9771</v>
      </c>
      <c r="T187" s="6">
        <v>577989</v>
      </c>
      <c r="U187" s="6">
        <v>0.4259</v>
      </c>
      <c r="V187" s="6">
        <v>0.93769999999999998</v>
      </c>
      <c r="W187" s="6">
        <v>0.92400000000000004</v>
      </c>
      <c r="X187" s="6">
        <v>1</v>
      </c>
      <c r="Y187" s="6">
        <v>5</v>
      </c>
      <c r="Z187" s="6">
        <v>342</v>
      </c>
      <c r="AA187" s="6">
        <v>4405</v>
      </c>
      <c r="AB187" s="6">
        <v>1.5E-3</v>
      </c>
      <c r="AC187" s="6">
        <v>3.2800000000000003E-2</v>
      </c>
      <c r="AD187" s="6">
        <v>7.0000000000000001E-3</v>
      </c>
      <c r="AE187" s="6">
        <v>2</v>
      </c>
      <c r="AF187" s="6">
        <v>13</v>
      </c>
      <c r="AG187" s="6">
        <v>1011</v>
      </c>
      <c r="AH187" s="6">
        <v>22276</v>
      </c>
      <c r="AI187" s="6">
        <v>3.8999999999999998E-3</v>
      </c>
      <c r="AJ187" s="6">
        <v>9.7000000000000003E-2</v>
      </c>
      <c r="AK187" s="6">
        <v>3.56E-2</v>
      </c>
      <c r="AT187" s="9">
        <f t="shared" si="0"/>
        <v>1280.1034482758621</v>
      </c>
      <c r="AU187" s="8">
        <f t="shared" si="1"/>
        <v>1118.6756756756756</v>
      </c>
      <c r="AV187" s="9">
        <f t="shared" si="2"/>
        <v>403.34193998604326</v>
      </c>
      <c r="AW187" s="31">
        <f t="shared" si="3"/>
        <v>881</v>
      </c>
      <c r="AX187" s="9">
        <f t="shared" si="4"/>
        <v>1713.5384615384614</v>
      </c>
      <c r="AY187" s="8" t="str">
        <f t="shared" si="5"/>
        <v/>
      </c>
      <c r="AZ187" s="8"/>
      <c r="BA187" s="6" t="e">
        <f t="shared" si="6"/>
        <v>#REF!</v>
      </c>
      <c r="BB187" s="6" t="e">
        <f t="shared" ca="1" si="7"/>
        <v>#NAME?</v>
      </c>
      <c r="BC187" s="6" t="e">
        <f t="shared" si="8"/>
        <v>#REF!</v>
      </c>
      <c r="BE187" s="9" t="e">
        <f t="shared" ca="1" si="9"/>
        <v>#NAME?</v>
      </c>
    </row>
    <row r="188" spans="1:57" ht="15.75" customHeight="1" x14ac:dyDescent="0.25">
      <c r="A188" s="6" t="s">
        <v>1706</v>
      </c>
      <c r="B188" s="6" t="s">
        <v>3270</v>
      </c>
      <c r="C188" s="6">
        <v>5</v>
      </c>
      <c r="D188" s="6">
        <v>14</v>
      </c>
      <c r="E188" s="6">
        <v>513</v>
      </c>
      <c r="F188" s="6">
        <v>19001</v>
      </c>
      <c r="G188" s="6">
        <v>1.06E-2</v>
      </c>
      <c r="H188" s="6">
        <v>0.2084</v>
      </c>
      <c r="I188" s="6">
        <v>9.9299999999999999E-2</v>
      </c>
      <c r="J188" s="6">
        <v>1</v>
      </c>
      <c r="K188" s="6">
        <v>9</v>
      </c>
      <c r="L188" s="6">
        <v>520</v>
      </c>
      <c r="M188" s="6">
        <v>19598</v>
      </c>
      <c r="N188" s="6">
        <v>6.7999999999999996E-3</v>
      </c>
      <c r="O188" s="6">
        <v>0.2112</v>
      </c>
      <c r="P188" s="6">
        <v>0.10249999999999999</v>
      </c>
      <c r="Q188" s="6">
        <v>116</v>
      </c>
      <c r="R188" s="6">
        <v>517</v>
      </c>
      <c r="S188" s="6">
        <v>2169</v>
      </c>
      <c r="T188" s="6">
        <v>133547</v>
      </c>
      <c r="U188" s="6">
        <v>0.39319999999999999</v>
      </c>
      <c r="V188" s="6">
        <v>0.88100000000000001</v>
      </c>
      <c r="W188" s="6">
        <v>0.69820000000000004</v>
      </c>
      <c r="AE188" s="6">
        <v>1</v>
      </c>
      <c r="AF188" s="6">
        <v>7</v>
      </c>
      <c r="AG188" s="6">
        <v>6</v>
      </c>
      <c r="AH188" s="6">
        <v>450</v>
      </c>
      <c r="AI188" s="6">
        <v>5.3E-3</v>
      </c>
      <c r="AJ188" s="6">
        <v>2.3999999999999998E-3</v>
      </c>
      <c r="AK188" s="6">
        <v>2.3999999999999998E-3</v>
      </c>
      <c r="AT188" s="9">
        <f t="shared" si="0"/>
        <v>1357.2142857142858</v>
      </c>
      <c r="AU188" s="8">
        <f t="shared" si="1"/>
        <v>2177.5555555555557</v>
      </c>
      <c r="AV188" s="9">
        <f t="shared" si="2"/>
        <v>258.31141199226306</v>
      </c>
      <c r="AW188" s="31" t="str">
        <f t="shared" si="3"/>
        <v/>
      </c>
      <c r="AX188" s="9">
        <f t="shared" si="4"/>
        <v>64.285714285714292</v>
      </c>
      <c r="AY188" s="8" t="str">
        <f t="shared" si="5"/>
        <v/>
      </c>
      <c r="AZ188" s="8"/>
      <c r="BA188" s="6" t="e">
        <f t="shared" si="6"/>
        <v>#REF!</v>
      </c>
      <c r="BB188" s="6" t="e">
        <f t="shared" ca="1" si="7"/>
        <v>#NAME?</v>
      </c>
      <c r="BC188" s="6" t="e">
        <f t="shared" si="8"/>
        <v>#REF!</v>
      </c>
      <c r="BE188" s="9" t="e">
        <f t="shared" ca="1" si="9"/>
        <v>#NAME?</v>
      </c>
    </row>
    <row r="189" spans="1:57" ht="15.75" customHeight="1" x14ac:dyDescent="0.25">
      <c r="A189" s="6" t="s">
        <v>1684</v>
      </c>
      <c r="B189" s="6" t="s">
        <v>3270</v>
      </c>
      <c r="C189" s="6">
        <v>19</v>
      </c>
      <c r="D189" s="6">
        <v>90</v>
      </c>
      <c r="E189" s="6">
        <v>709</v>
      </c>
      <c r="F189" s="6">
        <v>20344</v>
      </c>
      <c r="G189" s="6">
        <v>2.1600000000000001E-2</v>
      </c>
      <c r="H189" s="6">
        <v>0.1062</v>
      </c>
      <c r="I189" s="6">
        <v>2.0899999999999998E-2</v>
      </c>
      <c r="J189" s="6">
        <v>2</v>
      </c>
      <c r="K189" s="6">
        <v>20</v>
      </c>
      <c r="L189" s="6">
        <v>510</v>
      </c>
      <c r="M189" s="6">
        <v>15111</v>
      </c>
      <c r="N189" s="6">
        <v>4.7999999999999996E-3</v>
      </c>
      <c r="O189" s="6">
        <v>7.6399999999999996E-2</v>
      </c>
      <c r="P189" s="6">
        <v>1.55E-2</v>
      </c>
      <c r="Q189" s="6">
        <v>280</v>
      </c>
      <c r="R189" s="6">
        <v>2217</v>
      </c>
      <c r="S189" s="6">
        <v>6515</v>
      </c>
      <c r="T189" s="6">
        <v>890972</v>
      </c>
      <c r="U189" s="6">
        <v>0.53139999999999998</v>
      </c>
      <c r="V189" s="6">
        <v>0.97619999999999996</v>
      </c>
      <c r="W189" s="6">
        <v>0.91559999999999997</v>
      </c>
      <c r="AE189" s="6">
        <v>15</v>
      </c>
      <c r="AF189" s="6">
        <v>74</v>
      </c>
      <c r="AG189" s="6">
        <v>481</v>
      </c>
      <c r="AH189" s="6">
        <v>13560</v>
      </c>
      <c r="AI189" s="6">
        <v>1.77E-2</v>
      </c>
      <c r="AJ189" s="6">
        <v>7.2099999999999997E-2</v>
      </c>
      <c r="AK189" s="6">
        <v>1.3899999999999999E-2</v>
      </c>
      <c r="AT189" s="9">
        <f t="shared" si="0"/>
        <v>226.04444444444445</v>
      </c>
      <c r="AU189" s="8">
        <f t="shared" si="1"/>
        <v>755.55</v>
      </c>
      <c r="AV189" s="9">
        <f t="shared" si="2"/>
        <v>401.88182228236354</v>
      </c>
      <c r="AW189" s="31" t="str">
        <f t="shared" si="3"/>
        <v/>
      </c>
      <c r="AX189" s="9">
        <f t="shared" si="4"/>
        <v>183.24324324324326</v>
      </c>
      <c r="AY189" s="8" t="str">
        <f t="shared" si="5"/>
        <v/>
      </c>
      <c r="AZ189" s="8"/>
      <c r="BA189" s="6" t="e">
        <f t="shared" si="6"/>
        <v>#REF!</v>
      </c>
      <c r="BB189" s="6" t="e">
        <f t="shared" ca="1" si="7"/>
        <v>#NAME?</v>
      </c>
      <c r="BC189" s="6" t="e">
        <f t="shared" si="8"/>
        <v>#REF!</v>
      </c>
      <c r="BE189" s="9" t="e">
        <f t="shared" ca="1" si="9"/>
        <v>#NAME?</v>
      </c>
    </row>
    <row r="190" spans="1:57" ht="15.75" customHeight="1" x14ac:dyDescent="0.25">
      <c r="A190" s="6" t="s">
        <v>1712</v>
      </c>
      <c r="B190" s="6" t="s">
        <v>3270</v>
      </c>
      <c r="C190" s="6">
        <v>79</v>
      </c>
      <c r="D190" s="6">
        <v>453</v>
      </c>
      <c r="E190" s="6">
        <v>10788</v>
      </c>
      <c r="F190" s="6">
        <v>623007</v>
      </c>
      <c r="G190" s="6">
        <v>2.7E-2</v>
      </c>
      <c r="H190" s="6">
        <v>0.23050000000000001</v>
      </c>
      <c r="I190" s="6">
        <v>8.4500000000000006E-2</v>
      </c>
      <c r="J190" s="6">
        <v>27</v>
      </c>
      <c r="K190" s="6">
        <v>279</v>
      </c>
      <c r="L190" s="6">
        <v>11895</v>
      </c>
      <c r="M190" s="6">
        <v>762128</v>
      </c>
      <c r="N190" s="6">
        <v>1.66E-2</v>
      </c>
      <c r="O190" s="6">
        <v>0.25409999999999999</v>
      </c>
      <c r="P190" s="6">
        <v>0.10340000000000001</v>
      </c>
      <c r="Q190" s="6">
        <v>1307</v>
      </c>
      <c r="R190" s="6">
        <v>11091</v>
      </c>
      <c r="S190" s="6">
        <v>45683</v>
      </c>
      <c r="T190" s="6">
        <v>6989393</v>
      </c>
      <c r="U190" s="6">
        <v>0.66059999999999997</v>
      </c>
      <c r="V190" s="6">
        <v>0.97589999999999999</v>
      </c>
      <c r="W190" s="6">
        <v>0.94850000000000001</v>
      </c>
      <c r="X190" s="6">
        <v>14</v>
      </c>
      <c r="Y190" s="6">
        <v>171</v>
      </c>
      <c r="Z190" s="6">
        <v>1853</v>
      </c>
      <c r="AA190" s="6">
        <v>91406</v>
      </c>
      <c r="AB190" s="6">
        <v>1.0200000000000001E-2</v>
      </c>
      <c r="AC190" s="6">
        <v>3.9600000000000003E-2</v>
      </c>
      <c r="AD190" s="6">
        <v>1.24E-2</v>
      </c>
      <c r="AE190" s="6">
        <v>37</v>
      </c>
      <c r="AF190" s="6">
        <v>175</v>
      </c>
      <c r="AG190" s="6">
        <v>3109</v>
      </c>
      <c r="AH190" s="6">
        <v>128127</v>
      </c>
      <c r="AI190" s="6">
        <v>1.04E-2</v>
      </c>
      <c r="AJ190" s="6">
        <v>6.6400000000000001E-2</v>
      </c>
      <c r="AK190" s="6">
        <v>1.7399999999999999E-2</v>
      </c>
      <c r="AT190" s="9">
        <f t="shared" si="0"/>
        <v>1375.2913907284769</v>
      </c>
      <c r="AU190" s="8">
        <f t="shared" si="1"/>
        <v>2731.6415770609319</v>
      </c>
      <c r="AV190" s="9">
        <f t="shared" si="2"/>
        <v>630.18600667207647</v>
      </c>
      <c r="AW190" s="31">
        <f t="shared" si="3"/>
        <v>534.53801169590645</v>
      </c>
      <c r="AX190" s="9">
        <f t="shared" si="4"/>
        <v>732.15428571428572</v>
      </c>
      <c r="AY190" s="8" t="str">
        <f t="shared" si="5"/>
        <v/>
      </c>
      <c r="AZ190" s="8"/>
      <c r="BA190" s="6" t="e">
        <f t="shared" si="6"/>
        <v>#REF!</v>
      </c>
      <c r="BB190" s="6" t="e">
        <f t="shared" ca="1" si="7"/>
        <v>#NAME?</v>
      </c>
      <c r="BC190" s="6" t="e">
        <f t="shared" si="8"/>
        <v>#REF!</v>
      </c>
      <c r="BE190" s="9" t="e">
        <f t="shared" ca="1" si="9"/>
        <v>#NAME?</v>
      </c>
    </row>
    <row r="191" spans="1:57" ht="15.75" customHeight="1" x14ac:dyDescent="0.25">
      <c r="A191" s="6" t="s">
        <v>1510</v>
      </c>
      <c r="B191" s="6" t="s">
        <v>3270</v>
      </c>
      <c r="C191" s="6">
        <v>1</v>
      </c>
      <c r="D191" s="6">
        <v>2</v>
      </c>
      <c r="E191" s="6">
        <v>227</v>
      </c>
      <c r="F191" s="6">
        <v>3984</v>
      </c>
      <c r="G191" s="6">
        <v>3.8999999999999998E-3</v>
      </c>
      <c r="H191" s="6">
        <v>0.1133</v>
      </c>
      <c r="I191" s="6">
        <v>2.7699999999999999E-2</v>
      </c>
      <c r="Q191" s="6">
        <v>48</v>
      </c>
      <c r="R191" s="6">
        <v>301</v>
      </c>
      <c r="S191" s="6">
        <v>1853</v>
      </c>
      <c r="T191" s="6">
        <v>120077</v>
      </c>
      <c r="U191" s="6">
        <v>0.58450000000000002</v>
      </c>
      <c r="V191" s="6">
        <v>0.92469999999999997</v>
      </c>
      <c r="W191" s="6">
        <v>0.83520000000000005</v>
      </c>
      <c r="X191" s="6">
        <v>3</v>
      </c>
      <c r="Y191" s="6">
        <v>8</v>
      </c>
      <c r="Z191" s="6">
        <v>2</v>
      </c>
      <c r="AA191" s="6">
        <v>587</v>
      </c>
      <c r="AB191" s="6">
        <v>1.55E-2</v>
      </c>
      <c r="AC191" s="6">
        <v>1E-3</v>
      </c>
      <c r="AD191" s="6">
        <v>4.1000000000000003E-3</v>
      </c>
      <c r="AT191" s="9">
        <f t="shared" si="0"/>
        <v>1992</v>
      </c>
      <c r="AU191" s="8" t="str">
        <f t="shared" si="1"/>
        <v/>
      </c>
      <c r="AV191" s="9">
        <f t="shared" si="2"/>
        <v>398.92691029900334</v>
      </c>
      <c r="AW191" s="31">
        <f t="shared" si="3"/>
        <v>73.375</v>
      </c>
      <c r="AX191" s="9" t="str">
        <f t="shared" si="4"/>
        <v/>
      </c>
      <c r="AY191" s="8" t="str">
        <f t="shared" si="5"/>
        <v/>
      </c>
      <c r="AZ191" s="8"/>
      <c r="BA191" s="6" t="e">
        <f t="shared" si="6"/>
        <v>#REF!</v>
      </c>
      <c r="BB191" s="6" t="e">
        <f t="shared" ca="1" si="7"/>
        <v>#NAME?</v>
      </c>
      <c r="BC191" s="6" t="e">
        <f t="shared" si="8"/>
        <v>#REF!</v>
      </c>
      <c r="BE191" s="9" t="e">
        <f t="shared" ca="1" si="9"/>
        <v>#NAME?</v>
      </c>
    </row>
    <row r="192" spans="1:57" ht="15.75" customHeight="1" x14ac:dyDescent="0.25">
      <c r="A192" s="6" t="s">
        <v>1624</v>
      </c>
      <c r="B192" s="6" t="s">
        <v>3270</v>
      </c>
      <c r="C192" s="6">
        <v>12</v>
      </c>
      <c r="D192" s="6">
        <v>31</v>
      </c>
      <c r="E192" s="6">
        <v>300</v>
      </c>
      <c r="F192" s="6">
        <v>5909</v>
      </c>
      <c r="G192" s="6">
        <v>9.4999999999999998E-3</v>
      </c>
      <c r="H192" s="6">
        <v>5.7000000000000002E-2</v>
      </c>
      <c r="I192" s="6">
        <v>9.7999999999999997E-3</v>
      </c>
      <c r="J192" s="6">
        <v>1</v>
      </c>
      <c r="K192" s="6">
        <v>7</v>
      </c>
      <c r="L192" s="6">
        <v>118</v>
      </c>
      <c r="M192" s="6">
        <v>2669</v>
      </c>
      <c r="N192" s="6">
        <v>2.2000000000000001E-3</v>
      </c>
      <c r="O192" s="6">
        <v>2.24E-2</v>
      </c>
      <c r="P192" s="6">
        <v>4.4000000000000003E-3</v>
      </c>
      <c r="Q192" s="6">
        <v>188</v>
      </c>
      <c r="R192" s="6">
        <v>1424</v>
      </c>
      <c r="S192" s="6">
        <v>5051</v>
      </c>
      <c r="T192" s="6">
        <v>498383</v>
      </c>
      <c r="U192" s="6">
        <v>0.43790000000000001</v>
      </c>
      <c r="V192" s="6">
        <v>0.96040000000000003</v>
      </c>
      <c r="W192" s="6">
        <v>0.82840000000000003</v>
      </c>
      <c r="X192" s="6">
        <v>13</v>
      </c>
      <c r="Y192" s="6">
        <v>99</v>
      </c>
      <c r="Z192" s="6">
        <v>593</v>
      </c>
      <c r="AA192" s="6">
        <v>12008</v>
      </c>
      <c r="AB192" s="6">
        <v>3.04E-2</v>
      </c>
      <c r="AC192" s="6">
        <v>0.1128</v>
      </c>
      <c r="AD192" s="6">
        <v>0.02</v>
      </c>
      <c r="AE192" s="6">
        <v>8</v>
      </c>
      <c r="AF192" s="6">
        <v>22</v>
      </c>
      <c r="AG192" s="6">
        <v>12</v>
      </c>
      <c r="AH192" s="6">
        <v>151</v>
      </c>
      <c r="AI192" s="6">
        <v>6.7999999999999996E-3</v>
      </c>
      <c r="AJ192" s="6">
        <v>2.3E-3</v>
      </c>
      <c r="AK192" s="6">
        <v>2.9999999999999997E-4</v>
      </c>
      <c r="AT192" s="9">
        <f t="shared" si="0"/>
        <v>190.61290322580646</v>
      </c>
      <c r="AU192" s="8">
        <f t="shared" si="1"/>
        <v>381.28571428571428</v>
      </c>
      <c r="AV192" s="9">
        <f t="shared" si="2"/>
        <v>349.98806179775283</v>
      </c>
      <c r="AW192" s="31">
        <f t="shared" si="3"/>
        <v>121.29292929292929</v>
      </c>
      <c r="AX192" s="9">
        <f t="shared" si="4"/>
        <v>6.8636363636363633</v>
      </c>
      <c r="AY192" s="8" t="str">
        <f t="shared" si="5"/>
        <v/>
      </c>
      <c r="AZ192" s="8"/>
      <c r="BA192" s="6" t="e">
        <f t="shared" si="6"/>
        <v>#REF!</v>
      </c>
      <c r="BB192" s="6" t="e">
        <f t="shared" ca="1" si="7"/>
        <v>#NAME?</v>
      </c>
      <c r="BC192" s="6" t="e">
        <f t="shared" si="8"/>
        <v>#REF!</v>
      </c>
      <c r="BE192" s="9" t="e">
        <f t="shared" ca="1" si="9"/>
        <v>#NAME?</v>
      </c>
    </row>
    <row r="193" spans="1:57" ht="15.75" customHeight="1" x14ac:dyDescent="0.25">
      <c r="A193" s="6" t="s">
        <v>1722</v>
      </c>
      <c r="B193" s="6" t="s">
        <v>3270</v>
      </c>
      <c r="C193" s="6">
        <v>18</v>
      </c>
      <c r="D193" s="6">
        <v>68</v>
      </c>
      <c r="E193" s="6">
        <v>2582</v>
      </c>
      <c r="F193" s="6">
        <v>64174</v>
      </c>
      <c r="G193" s="6">
        <v>1.72E-2</v>
      </c>
      <c r="H193" s="6">
        <v>0.12670000000000001</v>
      </c>
      <c r="I193" s="6">
        <v>4.7899999999999998E-2</v>
      </c>
      <c r="J193" s="6">
        <v>3</v>
      </c>
      <c r="K193" s="6">
        <v>27</v>
      </c>
      <c r="L193" s="6">
        <v>1763</v>
      </c>
      <c r="M193" s="6">
        <v>38006</v>
      </c>
      <c r="N193" s="6">
        <v>6.7999999999999996E-3</v>
      </c>
      <c r="O193" s="6">
        <v>8.6499999999999994E-2</v>
      </c>
      <c r="P193" s="6">
        <v>2.8400000000000002E-2</v>
      </c>
      <c r="Q193" s="6">
        <v>355</v>
      </c>
      <c r="R193" s="6">
        <v>2348</v>
      </c>
      <c r="S193" s="6">
        <v>19496</v>
      </c>
      <c r="T193" s="6">
        <v>1166007</v>
      </c>
      <c r="U193" s="6">
        <v>0.59550000000000003</v>
      </c>
      <c r="V193" s="6">
        <v>0.95630000000000004</v>
      </c>
      <c r="W193" s="6">
        <v>0.87050000000000005</v>
      </c>
      <c r="AE193" s="6">
        <v>13</v>
      </c>
      <c r="AF193" s="6">
        <v>50</v>
      </c>
      <c r="AG193" s="6">
        <v>1601</v>
      </c>
      <c r="AH193" s="6">
        <v>41733</v>
      </c>
      <c r="AI193" s="6">
        <v>1.2699999999999999E-2</v>
      </c>
      <c r="AJ193" s="6">
        <v>7.85E-2</v>
      </c>
      <c r="AK193" s="6">
        <v>3.1199999999999999E-2</v>
      </c>
      <c r="AT193" s="9">
        <f t="shared" si="0"/>
        <v>943.73529411764707</v>
      </c>
      <c r="AU193" s="8">
        <f t="shared" si="1"/>
        <v>1407.6296296296296</v>
      </c>
      <c r="AV193" s="9">
        <f t="shared" si="2"/>
        <v>496.59582623509368</v>
      </c>
      <c r="AW193" s="31" t="str">
        <f t="shared" si="3"/>
        <v/>
      </c>
      <c r="AX193" s="9">
        <f t="shared" si="4"/>
        <v>834.66</v>
      </c>
      <c r="AY193" s="8" t="str">
        <f t="shared" si="5"/>
        <v/>
      </c>
      <c r="AZ193" s="8"/>
      <c r="BA193" s="6" t="e">
        <f t="shared" si="6"/>
        <v>#REF!</v>
      </c>
      <c r="BB193" s="6" t="e">
        <f t="shared" ca="1" si="7"/>
        <v>#NAME?</v>
      </c>
      <c r="BC193" s="6" t="e">
        <f t="shared" si="8"/>
        <v>#REF!</v>
      </c>
      <c r="BE193" s="9" t="e">
        <f t="shared" ca="1" si="9"/>
        <v>#NAME?</v>
      </c>
    </row>
    <row r="194" spans="1:57" ht="15.75" customHeight="1" x14ac:dyDescent="0.25">
      <c r="A194" s="6" t="s">
        <v>1668</v>
      </c>
      <c r="B194" s="6" t="s">
        <v>3270</v>
      </c>
      <c r="C194" s="6">
        <v>26</v>
      </c>
      <c r="D194" s="6">
        <v>117</v>
      </c>
      <c r="E194" s="6">
        <v>8306</v>
      </c>
      <c r="F194" s="6">
        <v>311116</v>
      </c>
      <c r="G194" s="6">
        <v>1.09E-2</v>
      </c>
      <c r="H194" s="6">
        <v>0.25979999999999998</v>
      </c>
      <c r="I194" s="6">
        <v>6.0100000000000001E-2</v>
      </c>
      <c r="J194" s="6">
        <v>9</v>
      </c>
      <c r="K194" s="6">
        <v>78</v>
      </c>
      <c r="L194" s="6">
        <v>9085</v>
      </c>
      <c r="M194" s="6">
        <v>277419</v>
      </c>
      <c r="N194" s="6">
        <v>7.1999999999999998E-3</v>
      </c>
      <c r="O194" s="6">
        <v>0.28420000000000001</v>
      </c>
      <c r="P194" s="6">
        <v>5.3600000000000002E-2</v>
      </c>
      <c r="Q194" s="6">
        <v>757</v>
      </c>
      <c r="R194" s="6">
        <v>5378</v>
      </c>
      <c r="S194" s="6">
        <v>31064</v>
      </c>
      <c r="T194" s="6">
        <v>4926805</v>
      </c>
      <c r="U194" s="6">
        <v>0.49940000000000001</v>
      </c>
      <c r="V194" s="6">
        <v>0.9718</v>
      </c>
      <c r="W194" s="6">
        <v>0.95220000000000005</v>
      </c>
      <c r="AE194" s="6">
        <v>5</v>
      </c>
      <c r="AF194" s="6">
        <v>17</v>
      </c>
      <c r="AG194" s="6">
        <v>842</v>
      </c>
      <c r="AH194" s="6">
        <v>31290</v>
      </c>
      <c r="AI194" s="6">
        <v>1.6000000000000001E-3</v>
      </c>
      <c r="AJ194" s="6">
        <v>2.63E-2</v>
      </c>
      <c r="AK194" s="6">
        <v>6.0000000000000001E-3</v>
      </c>
      <c r="AT194" s="9">
        <f t="shared" si="0"/>
        <v>2659.1111111111113</v>
      </c>
      <c r="AU194" s="8">
        <f t="shared" si="1"/>
        <v>3556.6538461538462</v>
      </c>
      <c r="AV194" s="9">
        <f t="shared" si="2"/>
        <v>916.10357010040912</v>
      </c>
      <c r="AW194" s="31" t="str">
        <f t="shared" si="3"/>
        <v/>
      </c>
      <c r="AX194" s="9">
        <f t="shared" si="4"/>
        <v>1840.5882352941176</v>
      </c>
      <c r="AY194" s="8" t="str">
        <f t="shared" si="5"/>
        <v/>
      </c>
      <c r="AZ194" s="8"/>
      <c r="BA194" s="6" t="e">
        <f t="shared" si="6"/>
        <v>#REF!</v>
      </c>
      <c r="BB194" s="6" t="e">
        <f t="shared" ca="1" si="7"/>
        <v>#NAME?</v>
      </c>
      <c r="BC194" s="6" t="e">
        <f t="shared" si="8"/>
        <v>#REF!</v>
      </c>
      <c r="BE194" s="9" t="e">
        <f t="shared" ca="1" si="9"/>
        <v>#NAME?</v>
      </c>
    </row>
    <row r="195" spans="1:57" ht="15.75" customHeight="1" x14ac:dyDescent="0.25">
      <c r="A195" s="6" t="s">
        <v>1670</v>
      </c>
      <c r="B195" s="6" t="s">
        <v>3270</v>
      </c>
      <c r="C195" s="6">
        <v>2</v>
      </c>
      <c r="D195" s="6">
        <v>4</v>
      </c>
      <c r="E195" s="6">
        <v>174</v>
      </c>
      <c r="F195" s="6">
        <v>1806</v>
      </c>
      <c r="G195" s="6">
        <v>1.06E-2</v>
      </c>
      <c r="H195" s="6">
        <v>0.2361</v>
      </c>
      <c r="I195" s="6">
        <v>1.9300000000000001E-2</v>
      </c>
      <c r="Q195" s="6">
        <v>37</v>
      </c>
      <c r="R195" s="6">
        <v>203</v>
      </c>
      <c r="S195" s="6">
        <v>611</v>
      </c>
      <c r="T195" s="6">
        <v>86671</v>
      </c>
      <c r="U195" s="6">
        <v>0.53849999999999998</v>
      </c>
      <c r="V195" s="6">
        <v>0.82899999999999996</v>
      </c>
      <c r="W195" s="6">
        <v>0.92430000000000001</v>
      </c>
      <c r="X195" s="6">
        <v>1</v>
      </c>
      <c r="Y195" s="6">
        <v>13</v>
      </c>
      <c r="Z195" s="6">
        <v>237</v>
      </c>
      <c r="AA195" s="6">
        <v>5336</v>
      </c>
      <c r="AB195" s="6">
        <v>3.4500000000000003E-2</v>
      </c>
      <c r="AC195" s="6">
        <v>0.3216</v>
      </c>
      <c r="AD195" s="6">
        <v>5.6899999999999999E-2</v>
      </c>
      <c r="AE195" s="6">
        <v>1</v>
      </c>
      <c r="AF195" s="6">
        <v>4</v>
      </c>
      <c r="AG195" s="6">
        <v>75</v>
      </c>
      <c r="AH195" s="6">
        <v>3101</v>
      </c>
      <c r="AI195" s="6">
        <v>1.06E-2</v>
      </c>
      <c r="AJ195" s="6">
        <v>0.1018</v>
      </c>
      <c r="AK195" s="6">
        <v>3.3099999999999997E-2</v>
      </c>
      <c r="AT195" s="9">
        <f t="shared" si="0"/>
        <v>451.5</v>
      </c>
      <c r="AU195" s="8" t="str">
        <f t="shared" si="1"/>
        <v/>
      </c>
      <c r="AV195" s="9">
        <f t="shared" si="2"/>
        <v>426.95073891625617</v>
      </c>
      <c r="AW195" s="31">
        <f t="shared" si="3"/>
        <v>410.46153846153845</v>
      </c>
      <c r="AX195" s="9">
        <f t="shared" si="4"/>
        <v>775.25</v>
      </c>
      <c r="AY195" s="8" t="str">
        <f t="shared" si="5"/>
        <v/>
      </c>
      <c r="AZ195" s="8"/>
      <c r="BA195" s="6" t="e">
        <f t="shared" si="6"/>
        <v>#REF!</v>
      </c>
      <c r="BB195" s="6" t="e">
        <f t="shared" ca="1" si="7"/>
        <v>#NAME?</v>
      </c>
      <c r="BC195" s="6" t="e">
        <f t="shared" si="8"/>
        <v>#REF!</v>
      </c>
      <c r="BE195" s="9" t="e">
        <f t="shared" ca="1" si="9"/>
        <v>#NAME?</v>
      </c>
    </row>
    <row r="196" spans="1:57" ht="15.75" customHeight="1" x14ac:dyDescent="0.25">
      <c r="A196" s="6" t="s">
        <v>1495</v>
      </c>
      <c r="B196" s="6" t="s">
        <v>3270</v>
      </c>
      <c r="C196" s="6">
        <v>2</v>
      </c>
      <c r="D196" s="6">
        <v>4</v>
      </c>
      <c r="E196" s="6">
        <v>53</v>
      </c>
      <c r="F196" s="6">
        <v>1353</v>
      </c>
      <c r="G196" s="6">
        <v>5.4000000000000003E-3</v>
      </c>
      <c r="H196" s="6">
        <v>3.1600000000000003E-2</v>
      </c>
      <c r="I196" s="6">
        <v>1.1299999999999999E-2</v>
      </c>
      <c r="Q196" s="6">
        <v>76</v>
      </c>
      <c r="R196" s="6">
        <v>511</v>
      </c>
      <c r="S196" s="6">
        <v>1543</v>
      </c>
      <c r="T196" s="6">
        <v>98035</v>
      </c>
      <c r="U196" s="6">
        <v>0.6905</v>
      </c>
      <c r="V196" s="6">
        <v>0.92059999999999997</v>
      </c>
      <c r="W196" s="6">
        <v>0.8196</v>
      </c>
      <c r="AE196" s="6">
        <v>1</v>
      </c>
      <c r="AF196" s="6">
        <v>2</v>
      </c>
      <c r="AG196" s="6">
        <v>48</v>
      </c>
      <c r="AH196" s="6">
        <v>1258</v>
      </c>
      <c r="AI196" s="6">
        <v>2.7000000000000001E-3</v>
      </c>
      <c r="AJ196" s="6">
        <v>2.86E-2</v>
      </c>
      <c r="AK196" s="6">
        <v>1.0500000000000001E-2</v>
      </c>
      <c r="AT196" s="9">
        <f t="shared" si="0"/>
        <v>338.25</v>
      </c>
      <c r="AU196" s="8" t="str">
        <f t="shared" si="1"/>
        <v/>
      </c>
      <c r="AV196" s="9">
        <f t="shared" si="2"/>
        <v>191.84931506849315</v>
      </c>
      <c r="AW196" s="31" t="str">
        <f t="shared" si="3"/>
        <v/>
      </c>
      <c r="AX196" s="9">
        <f t="shared" si="4"/>
        <v>629</v>
      </c>
      <c r="AY196" s="8" t="str">
        <f t="shared" si="5"/>
        <v/>
      </c>
      <c r="AZ196" s="8"/>
      <c r="BA196" s="6" t="e">
        <f t="shared" si="6"/>
        <v>#REF!</v>
      </c>
      <c r="BB196" s="6" t="e">
        <f t="shared" ca="1" si="7"/>
        <v>#NAME?</v>
      </c>
      <c r="BC196" s="6" t="e">
        <f t="shared" si="8"/>
        <v>#REF!</v>
      </c>
      <c r="BE196" s="9" t="e">
        <f t="shared" ca="1" si="9"/>
        <v>#NAME?</v>
      </c>
    </row>
    <row r="197" spans="1:57" ht="15.75" customHeight="1" x14ac:dyDescent="0.25">
      <c r="A197" s="6" t="s">
        <v>1516</v>
      </c>
      <c r="B197" s="6" t="s">
        <v>3270</v>
      </c>
      <c r="C197" s="6">
        <v>5</v>
      </c>
      <c r="D197" s="6">
        <v>17</v>
      </c>
      <c r="E197" s="6">
        <v>234</v>
      </c>
      <c r="F197" s="6">
        <v>4551</v>
      </c>
      <c r="G197" s="6">
        <v>2.0799999999999999E-2</v>
      </c>
      <c r="H197" s="6">
        <v>0.15759999999999999</v>
      </c>
      <c r="I197" s="6">
        <v>1.6299999999999999E-2</v>
      </c>
      <c r="J197" s="6">
        <v>1</v>
      </c>
      <c r="K197" s="6">
        <v>6</v>
      </c>
      <c r="L197" s="6">
        <v>169</v>
      </c>
      <c r="M197" s="6">
        <v>4499</v>
      </c>
      <c r="N197" s="6">
        <v>7.3000000000000001E-3</v>
      </c>
      <c r="O197" s="6">
        <v>0.1138</v>
      </c>
      <c r="P197" s="6">
        <v>1.61E-2</v>
      </c>
      <c r="Q197" s="6">
        <v>63</v>
      </c>
      <c r="R197" s="6">
        <v>359</v>
      </c>
      <c r="S197" s="6">
        <v>1383</v>
      </c>
      <c r="T197" s="6">
        <v>232472</v>
      </c>
      <c r="U197" s="6">
        <v>0.43890000000000001</v>
      </c>
      <c r="V197" s="6">
        <v>0.93130000000000002</v>
      </c>
      <c r="W197" s="6">
        <v>0.83099999999999996</v>
      </c>
      <c r="AT197" s="9">
        <f t="shared" si="0"/>
        <v>267.70588235294116</v>
      </c>
      <c r="AU197" s="8">
        <f t="shared" si="1"/>
        <v>749.83333333333337</v>
      </c>
      <c r="AV197" s="9">
        <f t="shared" si="2"/>
        <v>647.55431754874655</v>
      </c>
      <c r="AW197" s="31" t="str">
        <f t="shared" si="3"/>
        <v/>
      </c>
      <c r="AX197" s="9" t="str">
        <f t="shared" si="4"/>
        <v/>
      </c>
      <c r="AY197" s="8" t="str">
        <f t="shared" si="5"/>
        <v/>
      </c>
      <c r="AZ197" s="8"/>
      <c r="BA197" s="6" t="e">
        <f t="shared" si="6"/>
        <v>#REF!</v>
      </c>
      <c r="BB197" s="6" t="e">
        <f t="shared" ca="1" si="7"/>
        <v>#NAME?</v>
      </c>
      <c r="BC197" s="6" t="e">
        <f t="shared" si="8"/>
        <v>#REF!</v>
      </c>
      <c r="BE197" s="9" t="e">
        <f t="shared" ca="1" si="9"/>
        <v>#NAME?</v>
      </c>
    </row>
    <row r="198" spans="1:57" ht="15.75" customHeight="1" x14ac:dyDescent="0.25">
      <c r="A198" s="6" t="s">
        <v>1775</v>
      </c>
      <c r="B198" s="6" t="s">
        <v>3270</v>
      </c>
      <c r="C198" s="6">
        <v>11</v>
      </c>
      <c r="D198" s="6">
        <v>58</v>
      </c>
      <c r="E198" s="6">
        <v>2812</v>
      </c>
      <c r="F198" s="6">
        <v>52736</v>
      </c>
      <c r="G198" s="6">
        <v>7.1000000000000004E-3</v>
      </c>
      <c r="H198" s="6">
        <v>6.0999999999999999E-2</v>
      </c>
      <c r="I198" s="6">
        <v>2.1499999999999998E-2</v>
      </c>
      <c r="J198" s="6">
        <v>3</v>
      </c>
      <c r="K198" s="6">
        <v>31</v>
      </c>
      <c r="L198" s="6">
        <v>2990</v>
      </c>
      <c r="M198" s="6">
        <v>51427</v>
      </c>
      <c r="N198" s="6">
        <v>3.8E-3</v>
      </c>
      <c r="O198" s="6">
        <v>6.4899999999999999E-2</v>
      </c>
      <c r="P198" s="6">
        <v>2.0899999999999998E-2</v>
      </c>
      <c r="Q198" s="6">
        <v>667</v>
      </c>
      <c r="R198" s="6">
        <v>4383</v>
      </c>
      <c r="S198" s="6">
        <v>44690</v>
      </c>
      <c r="T198" s="6">
        <v>2128569</v>
      </c>
      <c r="U198" s="6">
        <v>0.53569999999999995</v>
      </c>
      <c r="V198" s="6">
        <v>0.97019999999999995</v>
      </c>
      <c r="W198" s="6">
        <v>0.86629999999999996</v>
      </c>
      <c r="AE198" s="6">
        <v>2</v>
      </c>
      <c r="AF198" s="6">
        <v>13</v>
      </c>
      <c r="AG198" s="6">
        <v>945</v>
      </c>
      <c r="AH198" s="6">
        <v>15942</v>
      </c>
      <c r="AI198" s="6">
        <v>1.6000000000000001E-3</v>
      </c>
      <c r="AJ198" s="6">
        <v>2.0500000000000001E-2</v>
      </c>
      <c r="AK198" s="6">
        <v>6.4999999999999997E-3</v>
      </c>
      <c r="AT198" s="9">
        <f t="shared" si="0"/>
        <v>909.24137931034488</v>
      </c>
      <c r="AU198" s="8">
        <f t="shared" si="1"/>
        <v>1658.9354838709678</v>
      </c>
      <c r="AV198" s="9">
        <f t="shared" si="2"/>
        <v>485.64202600958248</v>
      </c>
      <c r="AW198" s="31" t="str">
        <f t="shared" si="3"/>
        <v/>
      </c>
      <c r="AX198" s="9">
        <f t="shared" si="4"/>
        <v>1226.3076923076924</v>
      </c>
      <c r="AY198" s="8" t="str">
        <f t="shared" si="5"/>
        <v/>
      </c>
      <c r="AZ198" s="8"/>
      <c r="BA198" s="6" t="e">
        <f t="shared" si="6"/>
        <v>#REF!</v>
      </c>
      <c r="BB198" s="6" t="e">
        <f t="shared" ca="1" si="7"/>
        <v>#NAME?</v>
      </c>
      <c r="BC198" s="6" t="e">
        <f t="shared" si="8"/>
        <v>#REF!</v>
      </c>
      <c r="BE198" s="9" t="e">
        <f t="shared" ca="1" si="9"/>
        <v>#NAME?</v>
      </c>
    </row>
    <row r="199" spans="1:57" ht="15.75" customHeight="1" x14ac:dyDescent="0.25">
      <c r="A199" s="6" t="s">
        <v>1701</v>
      </c>
      <c r="B199" s="6" t="s">
        <v>3270</v>
      </c>
      <c r="C199" s="6">
        <v>3</v>
      </c>
      <c r="D199" s="6">
        <v>31</v>
      </c>
      <c r="E199" s="6">
        <v>135</v>
      </c>
      <c r="F199" s="6">
        <v>6623</v>
      </c>
      <c r="G199" s="6">
        <v>1.29E-2</v>
      </c>
      <c r="H199" s="6">
        <v>1.4500000000000001E-2</v>
      </c>
      <c r="I199" s="6">
        <v>9.4000000000000004E-3</v>
      </c>
      <c r="Q199" s="6">
        <v>171</v>
      </c>
      <c r="R199" s="6">
        <v>1435</v>
      </c>
      <c r="S199" s="6">
        <v>9122</v>
      </c>
      <c r="T199" s="6">
        <v>671627</v>
      </c>
      <c r="U199" s="6">
        <v>0.59740000000000004</v>
      </c>
      <c r="V199" s="6">
        <v>0.98280000000000001</v>
      </c>
      <c r="W199" s="6">
        <v>0.95299999999999996</v>
      </c>
      <c r="AE199" s="6">
        <v>12</v>
      </c>
      <c r="AF199" s="6">
        <v>24</v>
      </c>
      <c r="AG199" s="6">
        <v>113</v>
      </c>
      <c r="AH199" s="6">
        <v>3763</v>
      </c>
      <c r="AI199" s="6">
        <v>0.01</v>
      </c>
      <c r="AJ199" s="6">
        <v>1.2200000000000001E-2</v>
      </c>
      <c r="AK199" s="6">
        <v>5.3E-3</v>
      </c>
      <c r="AT199" s="9">
        <f t="shared" si="0"/>
        <v>213.64516129032259</v>
      </c>
      <c r="AU199" s="8" t="str">
        <f t="shared" si="1"/>
        <v/>
      </c>
      <c r="AV199" s="9">
        <f t="shared" si="2"/>
        <v>468.0327526132404</v>
      </c>
      <c r="AW199" s="31" t="str">
        <f t="shared" si="3"/>
        <v/>
      </c>
      <c r="AX199" s="9">
        <f t="shared" si="4"/>
        <v>156.79166666666666</v>
      </c>
      <c r="AY199" s="8" t="str">
        <f t="shared" si="5"/>
        <v/>
      </c>
      <c r="AZ199" s="8"/>
      <c r="BA199" s="6" t="e">
        <f t="shared" si="6"/>
        <v>#REF!</v>
      </c>
      <c r="BB199" s="6" t="e">
        <f t="shared" ca="1" si="7"/>
        <v>#NAME?</v>
      </c>
      <c r="BC199" s="6" t="e">
        <f t="shared" si="8"/>
        <v>#REF!</v>
      </c>
      <c r="BE199" s="9" t="e">
        <f t="shared" ca="1" si="9"/>
        <v>#NAME?</v>
      </c>
    </row>
    <row r="200" spans="1:57" ht="15.75" customHeight="1" x14ac:dyDescent="0.25">
      <c r="A200" s="6" t="s">
        <v>1561</v>
      </c>
      <c r="B200" s="6" t="s">
        <v>3270</v>
      </c>
      <c r="C200" s="6">
        <v>5</v>
      </c>
      <c r="D200" s="6">
        <v>14</v>
      </c>
      <c r="E200" s="6">
        <v>18</v>
      </c>
      <c r="F200" s="6">
        <v>760</v>
      </c>
      <c r="G200" s="6">
        <v>2.6700000000000002E-2</v>
      </c>
      <c r="H200" s="6">
        <v>1.0699999999999999E-2</v>
      </c>
      <c r="I200" s="6">
        <v>6.0000000000000001E-3</v>
      </c>
      <c r="Q200" s="6">
        <v>59</v>
      </c>
      <c r="R200" s="6">
        <v>311</v>
      </c>
      <c r="S200" s="6">
        <v>1447</v>
      </c>
      <c r="T200" s="6">
        <v>100177</v>
      </c>
      <c r="U200" s="6">
        <v>0.59240000000000004</v>
      </c>
      <c r="V200" s="6">
        <v>0.85819999999999996</v>
      </c>
      <c r="W200" s="6">
        <v>0.79530000000000001</v>
      </c>
      <c r="AL200" s="6">
        <v>1</v>
      </c>
      <c r="AM200" s="6">
        <v>12</v>
      </c>
      <c r="AN200" s="6">
        <v>5</v>
      </c>
      <c r="AO200" s="6">
        <v>186</v>
      </c>
      <c r="AP200" s="6">
        <v>2.29E-2</v>
      </c>
      <c r="AQ200" s="6">
        <v>3.0000000000000001E-3</v>
      </c>
      <c r="AR200" s="6">
        <v>1.5E-3</v>
      </c>
      <c r="AT200" s="9">
        <f t="shared" si="0"/>
        <v>54.285714285714285</v>
      </c>
      <c r="AU200" s="8" t="str">
        <f t="shared" si="1"/>
        <v/>
      </c>
      <c r="AV200" s="9">
        <f t="shared" si="2"/>
        <v>322.11254019292602</v>
      </c>
      <c r="AW200" s="31" t="str">
        <f t="shared" si="3"/>
        <v/>
      </c>
      <c r="AX200" s="9" t="str">
        <f t="shared" si="4"/>
        <v/>
      </c>
      <c r="AY200" s="8">
        <f t="shared" si="5"/>
        <v>15.5</v>
      </c>
      <c r="AZ200" s="8"/>
      <c r="BA200" s="6" t="e">
        <f t="shared" si="6"/>
        <v>#REF!</v>
      </c>
      <c r="BB200" s="6" t="e">
        <f t="shared" ca="1" si="7"/>
        <v>#NAME?</v>
      </c>
      <c r="BC200" s="6" t="e">
        <f t="shared" si="8"/>
        <v>#REF!</v>
      </c>
      <c r="BE200" s="9" t="e">
        <f t="shared" ca="1" si="9"/>
        <v>#NAME?</v>
      </c>
    </row>
    <row r="201" spans="1:57" ht="15.75" customHeight="1" x14ac:dyDescent="0.25">
      <c r="A201" s="6" t="s">
        <v>1735</v>
      </c>
      <c r="B201" s="6" t="s">
        <v>3270</v>
      </c>
      <c r="C201" s="6">
        <v>5</v>
      </c>
      <c r="D201" s="6">
        <v>14</v>
      </c>
      <c r="E201" s="6">
        <v>568</v>
      </c>
      <c r="F201" s="6">
        <v>12454</v>
      </c>
      <c r="G201" s="6">
        <v>1.04E-2</v>
      </c>
      <c r="H201" s="6">
        <v>9.0399999999999994E-2</v>
      </c>
      <c r="I201" s="6">
        <v>3.0599999999999999E-2</v>
      </c>
      <c r="J201" s="6">
        <v>1</v>
      </c>
      <c r="K201" s="6">
        <v>10</v>
      </c>
      <c r="L201" s="6">
        <v>316</v>
      </c>
      <c r="M201" s="6">
        <v>4774</v>
      </c>
      <c r="N201" s="6">
        <v>7.4000000000000003E-3</v>
      </c>
      <c r="O201" s="6">
        <v>5.0299999999999997E-2</v>
      </c>
      <c r="P201" s="6">
        <v>1.17E-2</v>
      </c>
      <c r="Q201" s="6">
        <v>165</v>
      </c>
      <c r="R201" s="6">
        <v>958</v>
      </c>
      <c r="S201" s="6">
        <v>6089</v>
      </c>
      <c r="T201" s="6">
        <v>380362</v>
      </c>
      <c r="U201" s="6">
        <v>0.70960000000000001</v>
      </c>
      <c r="V201" s="6">
        <v>0.96940000000000004</v>
      </c>
      <c r="W201" s="6">
        <v>0.93520000000000003</v>
      </c>
      <c r="AE201" s="6">
        <v>2</v>
      </c>
      <c r="AF201" s="6">
        <v>7</v>
      </c>
      <c r="AG201" s="6">
        <v>148</v>
      </c>
      <c r="AH201" s="6">
        <v>2120</v>
      </c>
      <c r="AI201" s="6">
        <v>5.1999999999999998E-3</v>
      </c>
      <c r="AJ201" s="6">
        <v>2.3599999999999999E-2</v>
      </c>
      <c r="AK201" s="6">
        <v>5.1999999999999998E-3</v>
      </c>
      <c r="AL201" s="6">
        <v>1</v>
      </c>
      <c r="AM201" s="6">
        <v>16</v>
      </c>
      <c r="AN201" s="6">
        <v>290</v>
      </c>
      <c r="AO201" s="6">
        <v>5938</v>
      </c>
      <c r="AP201" s="6">
        <v>1.1900000000000001E-2</v>
      </c>
      <c r="AQ201" s="6">
        <v>4.6199999999999998E-2</v>
      </c>
      <c r="AR201" s="6">
        <v>1.46E-2</v>
      </c>
      <c r="AT201" s="9">
        <f t="shared" si="0"/>
        <v>889.57142857142856</v>
      </c>
      <c r="AU201" s="8">
        <f t="shared" si="1"/>
        <v>477.4</v>
      </c>
      <c r="AV201" s="9">
        <f t="shared" si="2"/>
        <v>397.03757828810024</v>
      </c>
      <c r="AW201" s="31" t="str">
        <f t="shared" si="3"/>
        <v/>
      </c>
      <c r="AX201" s="9">
        <f t="shared" si="4"/>
        <v>302.85714285714283</v>
      </c>
      <c r="AY201" s="8">
        <f t="shared" si="5"/>
        <v>371.125</v>
      </c>
      <c r="AZ201" s="8"/>
      <c r="BA201" s="6" t="e">
        <f t="shared" si="6"/>
        <v>#REF!</v>
      </c>
      <c r="BB201" s="6" t="e">
        <f t="shared" ca="1" si="7"/>
        <v>#NAME?</v>
      </c>
      <c r="BC201" s="6" t="e">
        <f t="shared" si="8"/>
        <v>#REF!</v>
      </c>
      <c r="BE201" s="9" t="e">
        <f t="shared" ca="1" si="9"/>
        <v>#NAME?</v>
      </c>
    </row>
    <row r="202" spans="1:57" ht="15.75" customHeight="1" x14ac:dyDescent="0.25">
      <c r="A202" s="6" t="s">
        <v>1720</v>
      </c>
      <c r="B202" s="6" t="s">
        <v>3270</v>
      </c>
      <c r="C202" s="6">
        <v>10</v>
      </c>
      <c r="D202" s="6">
        <v>35</v>
      </c>
      <c r="E202" s="6">
        <v>4294</v>
      </c>
      <c r="F202" s="6">
        <v>86457</v>
      </c>
      <c r="G202" s="6">
        <v>2.1600000000000001E-2</v>
      </c>
      <c r="H202" s="6">
        <v>0.20599999999999999</v>
      </c>
      <c r="I202" s="6">
        <v>8.4900000000000003E-2</v>
      </c>
      <c r="J202" s="6">
        <v>4</v>
      </c>
      <c r="K202" s="6">
        <v>23</v>
      </c>
      <c r="L202" s="6">
        <v>2849</v>
      </c>
      <c r="M202" s="6">
        <v>62982</v>
      </c>
      <c r="N202" s="6">
        <v>1.4200000000000001E-2</v>
      </c>
      <c r="O202" s="6">
        <v>0.13669999999999999</v>
      </c>
      <c r="P202" s="6">
        <v>6.1800000000000001E-2</v>
      </c>
      <c r="Q202" s="6">
        <v>167</v>
      </c>
      <c r="R202" s="6">
        <v>1069</v>
      </c>
      <c r="S202" s="6">
        <v>20414</v>
      </c>
      <c r="T202" s="6">
        <v>834844</v>
      </c>
      <c r="U202" s="6">
        <v>0.6583</v>
      </c>
      <c r="V202" s="6">
        <v>0.97929999999999995</v>
      </c>
      <c r="W202" s="6">
        <v>0.8196</v>
      </c>
      <c r="AE202" s="6">
        <v>4</v>
      </c>
      <c r="AF202" s="6">
        <v>18</v>
      </c>
      <c r="AG202" s="6">
        <v>867</v>
      </c>
      <c r="AH202" s="6">
        <v>12190</v>
      </c>
      <c r="AI202" s="6">
        <v>1.11E-2</v>
      </c>
      <c r="AJ202" s="6">
        <v>4.1599999999999998E-2</v>
      </c>
      <c r="AK202" s="6">
        <v>1.2E-2</v>
      </c>
      <c r="AT202" s="9">
        <f t="shared" si="0"/>
        <v>2470.1999999999998</v>
      </c>
      <c r="AU202" s="8">
        <f t="shared" si="1"/>
        <v>2738.3478260869565</v>
      </c>
      <c r="AV202" s="9">
        <f t="shared" si="2"/>
        <v>780.95790458372312</v>
      </c>
      <c r="AW202" s="31" t="str">
        <f t="shared" si="3"/>
        <v/>
      </c>
      <c r="AX202" s="9">
        <f t="shared" si="4"/>
        <v>677.22222222222217</v>
      </c>
      <c r="AY202" s="8" t="str">
        <f t="shared" si="5"/>
        <v/>
      </c>
      <c r="AZ202" s="8"/>
      <c r="BA202" s="6" t="e">
        <f t="shared" si="6"/>
        <v>#REF!</v>
      </c>
      <c r="BB202" s="6" t="e">
        <f t="shared" ca="1" si="7"/>
        <v>#NAME?</v>
      </c>
      <c r="BC202" s="6" t="e">
        <f t="shared" si="8"/>
        <v>#REF!</v>
      </c>
      <c r="BE202" s="9" t="e">
        <f t="shared" ca="1" si="9"/>
        <v>#NAME?</v>
      </c>
    </row>
    <row r="203" spans="1:57" ht="15.75" customHeight="1" x14ac:dyDescent="0.25">
      <c r="A203" s="6" t="s">
        <v>1699</v>
      </c>
      <c r="B203" s="6" t="s">
        <v>3270</v>
      </c>
      <c r="C203" s="6">
        <v>1</v>
      </c>
      <c r="D203" s="6">
        <v>5</v>
      </c>
      <c r="E203" s="6">
        <v>116</v>
      </c>
      <c r="F203" s="6">
        <v>12748</v>
      </c>
      <c r="G203" s="6">
        <v>1.67E-2</v>
      </c>
      <c r="H203" s="6">
        <v>9.3700000000000006E-2</v>
      </c>
      <c r="I203" s="6">
        <v>8.1000000000000003E-2</v>
      </c>
      <c r="Q203" s="6">
        <v>31</v>
      </c>
      <c r="R203" s="6">
        <v>195</v>
      </c>
      <c r="S203" s="6">
        <v>1199</v>
      </c>
      <c r="T203" s="6">
        <v>132569</v>
      </c>
      <c r="U203" s="6">
        <v>0.65</v>
      </c>
      <c r="V203" s="6">
        <v>0.96850000000000003</v>
      </c>
      <c r="W203" s="6">
        <v>0.84289999999999998</v>
      </c>
      <c r="AL203" s="6">
        <v>2</v>
      </c>
      <c r="AM203" s="6">
        <v>74</v>
      </c>
      <c r="AN203" s="6">
        <v>940</v>
      </c>
      <c r="AO203" s="6">
        <v>55647</v>
      </c>
      <c r="AP203" s="6">
        <v>0.2467</v>
      </c>
      <c r="AQ203" s="6">
        <v>0.75929999999999997</v>
      </c>
      <c r="AR203" s="6">
        <v>0.3538</v>
      </c>
      <c r="AT203" s="9">
        <f t="shared" si="0"/>
        <v>2549.6</v>
      </c>
      <c r="AU203" s="8" t="str">
        <f t="shared" si="1"/>
        <v/>
      </c>
      <c r="AV203" s="9">
        <f t="shared" si="2"/>
        <v>679.84102564102568</v>
      </c>
      <c r="AW203" s="31" t="str">
        <f t="shared" si="3"/>
        <v/>
      </c>
      <c r="AX203" s="9" t="str">
        <f t="shared" si="4"/>
        <v/>
      </c>
      <c r="AY203" s="8">
        <f t="shared" si="5"/>
        <v>751.98648648648646</v>
      </c>
      <c r="AZ203" s="8"/>
      <c r="BA203" s="6" t="e">
        <f t="shared" si="6"/>
        <v>#REF!</v>
      </c>
      <c r="BB203" s="6" t="e">
        <f t="shared" ca="1" si="7"/>
        <v>#NAME?</v>
      </c>
      <c r="BC203" s="6" t="e">
        <f t="shared" si="8"/>
        <v>#REF!</v>
      </c>
      <c r="BE203" s="9" t="e">
        <f t="shared" ca="1" si="9"/>
        <v>#NAME?</v>
      </c>
    </row>
    <row r="204" spans="1:57" ht="15.75" customHeight="1" x14ac:dyDescent="0.25">
      <c r="A204" s="6" t="s">
        <v>1640</v>
      </c>
      <c r="B204" s="6" t="s">
        <v>3270</v>
      </c>
      <c r="C204" s="6">
        <v>7</v>
      </c>
      <c r="D204" s="6">
        <v>39</v>
      </c>
      <c r="E204" s="6">
        <v>2050</v>
      </c>
      <c r="F204" s="6">
        <v>43209</v>
      </c>
      <c r="G204" s="6">
        <v>4.9099999999999998E-2</v>
      </c>
      <c r="H204" s="6">
        <v>0.29609999999999997</v>
      </c>
      <c r="I204" s="6">
        <v>9.9900000000000003E-2</v>
      </c>
      <c r="Q204" s="6">
        <v>76</v>
      </c>
      <c r="R204" s="6">
        <v>519</v>
      </c>
      <c r="S204" s="6">
        <v>6726</v>
      </c>
      <c r="T204" s="6">
        <v>361169</v>
      </c>
      <c r="U204" s="6">
        <v>0.65280000000000005</v>
      </c>
      <c r="V204" s="6">
        <v>0.97150000000000003</v>
      </c>
      <c r="W204" s="6">
        <v>0.83489999999999998</v>
      </c>
      <c r="AE204" s="6">
        <v>6</v>
      </c>
      <c r="AF204" s="6">
        <v>14</v>
      </c>
      <c r="AG204" s="6">
        <v>498</v>
      </c>
      <c r="AH204" s="6">
        <v>7878</v>
      </c>
      <c r="AI204" s="6">
        <v>1.7600000000000001E-2</v>
      </c>
      <c r="AJ204" s="6">
        <v>7.1900000000000006E-2</v>
      </c>
      <c r="AK204" s="6">
        <v>1.8200000000000001E-2</v>
      </c>
      <c r="AL204" s="6">
        <v>2</v>
      </c>
      <c r="AM204" s="6">
        <v>146</v>
      </c>
      <c r="AN204" s="6">
        <v>5354</v>
      </c>
      <c r="AO204" s="6">
        <v>159903</v>
      </c>
      <c r="AP204" s="6">
        <v>0.18360000000000001</v>
      </c>
      <c r="AQ204" s="6">
        <v>0.77339999999999998</v>
      </c>
      <c r="AR204" s="6">
        <v>0.36959999999999998</v>
      </c>
      <c r="AT204" s="9">
        <f t="shared" si="0"/>
        <v>1107.9230769230769</v>
      </c>
      <c r="AU204" s="8" t="str">
        <f t="shared" si="1"/>
        <v/>
      </c>
      <c r="AV204" s="9">
        <f t="shared" si="2"/>
        <v>695.89402697495188</v>
      </c>
      <c r="AW204" s="31" t="str">
        <f t="shared" si="3"/>
        <v/>
      </c>
      <c r="AX204" s="9">
        <f t="shared" si="4"/>
        <v>562.71428571428567</v>
      </c>
      <c r="AY204" s="8">
        <f t="shared" si="5"/>
        <v>1095.2260273972602</v>
      </c>
      <c r="AZ204" s="8"/>
      <c r="BA204" s="6" t="e">
        <f t="shared" si="6"/>
        <v>#REF!</v>
      </c>
      <c r="BB204" s="6" t="e">
        <f t="shared" ca="1" si="7"/>
        <v>#NAME?</v>
      </c>
      <c r="BC204" s="6" t="e">
        <f t="shared" si="8"/>
        <v>#REF!</v>
      </c>
      <c r="BE204" s="9" t="e">
        <f t="shared" ca="1" si="9"/>
        <v>#NAME?</v>
      </c>
    </row>
    <row r="205" spans="1:57" ht="15.75" customHeight="1" x14ac:dyDescent="0.25">
      <c r="A205" s="6" t="s">
        <v>1546</v>
      </c>
      <c r="B205" s="6" t="s">
        <v>3270</v>
      </c>
      <c r="C205" s="6">
        <v>9</v>
      </c>
      <c r="D205" s="6">
        <v>49</v>
      </c>
      <c r="E205" s="6">
        <v>3451</v>
      </c>
      <c r="F205" s="6">
        <v>93428</v>
      </c>
      <c r="G205" s="6">
        <v>5.4699999999999999E-2</v>
      </c>
      <c r="H205" s="6">
        <v>0.42859999999999998</v>
      </c>
      <c r="I205" s="6">
        <v>0.1148</v>
      </c>
      <c r="J205" s="6">
        <v>3</v>
      </c>
      <c r="K205" s="6">
        <v>36</v>
      </c>
      <c r="L205" s="6">
        <v>3144</v>
      </c>
      <c r="M205" s="6">
        <v>75643</v>
      </c>
      <c r="N205" s="6">
        <v>4.02E-2</v>
      </c>
      <c r="O205" s="6">
        <v>0.39050000000000001</v>
      </c>
      <c r="P205" s="6">
        <v>9.2899999999999996E-2</v>
      </c>
      <c r="Q205" s="6">
        <v>81</v>
      </c>
      <c r="R205" s="6">
        <v>558</v>
      </c>
      <c r="S205" s="6">
        <v>7767</v>
      </c>
      <c r="T205" s="6">
        <v>736277</v>
      </c>
      <c r="U205" s="6">
        <v>0.62280000000000002</v>
      </c>
      <c r="V205" s="6">
        <v>0.96460000000000001</v>
      </c>
      <c r="W205" s="6">
        <v>0.90449999999999997</v>
      </c>
      <c r="AE205" s="6">
        <v>13</v>
      </c>
      <c r="AF205" s="6">
        <v>67</v>
      </c>
      <c r="AG205" s="6">
        <v>2207</v>
      </c>
      <c r="AH205" s="6">
        <v>62244</v>
      </c>
      <c r="AI205" s="6">
        <v>7.4800000000000005E-2</v>
      </c>
      <c r="AJ205" s="6">
        <v>0.27410000000000001</v>
      </c>
      <c r="AK205" s="6">
        <v>7.6499999999999999E-2</v>
      </c>
      <c r="AL205" s="6">
        <v>3</v>
      </c>
      <c r="AM205" s="6">
        <v>76</v>
      </c>
      <c r="AN205" s="6">
        <v>4742</v>
      </c>
      <c r="AO205" s="6">
        <v>144838</v>
      </c>
      <c r="AP205" s="6">
        <v>8.48E-2</v>
      </c>
      <c r="AQ205" s="6">
        <v>0.58889999999999998</v>
      </c>
      <c r="AR205" s="6">
        <v>0.1779</v>
      </c>
      <c r="AT205" s="9">
        <f t="shared" si="0"/>
        <v>1906.6938775510205</v>
      </c>
      <c r="AU205" s="8">
        <f t="shared" si="1"/>
        <v>2101.1944444444443</v>
      </c>
      <c r="AV205" s="9">
        <f t="shared" si="2"/>
        <v>1319.4928315412187</v>
      </c>
      <c r="AW205" s="31" t="str">
        <f t="shared" si="3"/>
        <v/>
      </c>
      <c r="AX205" s="9">
        <f t="shared" si="4"/>
        <v>929.01492537313436</v>
      </c>
      <c r="AY205" s="8">
        <f t="shared" si="5"/>
        <v>1905.7631578947369</v>
      </c>
      <c r="AZ205" s="8"/>
      <c r="BA205" s="6" t="e">
        <f t="shared" si="6"/>
        <v>#REF!</v>
      </c>
      <c r="BB205" s="6" t="e">
        <f t="shared" ca="1" si="7"/>
        <v>#NAME?</v>
      </c>
      <c r="BC205" s="6" t="e">
        <f t="shared" si="8"/>
        <v>#REF!</v>
      </c>
      <c r="BE205" s="9" t="e">
        <f t="shared" ca="1" si="9"/>
        <v>#NAME?</v>
      </c>
    </row>
    <row r="206" spans="1:57" ht="15.75" customHeight="1" x14ac:dyDescent="0.25">
      <c r="A206" s="6" t="s">
        <v>1556</v>
      </c>
      <c r="B206" s="6" t="s">
        <v>3270</v>
      </c>
      <c r="C206" s="6">
        <v>2</v>
      </c>
      <c r="D206" s="6">
        <v>14</v>
      </c>
      <c r="E206" s="6">
        <v>897</v>
      </c>
      <c r="F206" s="6">
        <v>25029</v>
      </c>
      <c r="G206" s="6">
        <v>1.7899999999999999E-2</v>
      </c>
      <c r="H206" s="6">
        <v>0.22</v>
      </c>
      <c r="I206" s="6">
        <v>9.6299999999999997E-2</v>
      </c>
      <c r="J206" s="6">
        <v>2</v>
      </c>
      <c r="K206" s="6">
        <v>49</v>
      </c>
      <c r="L206" s="6">
        <v>1645</v>
      </c>
      <c r="M206" s="6">
        <v>54253</v>
      </c>
      <c r="N206" s="6">
        <v>6.2700000000000006E-2</v>
      </c>
      <c r="O206" s="6">
        <v>0.40339999999999998</v>
      </c>
      <c r="P206" s="6">
        <v>0.2087</v>
      </c>
      <c r="Q206" s="6">
        <v>74</v>
      </c>
      <c r="R206" s="6">
        <v>506</v>
      </c>
      <c r="S206" s="6">
        <v>3848</v>
      </c>
      <c r="T206" s="6">
        <v>233139</v>
      </c>
      <c r="U206" s="6">
        <v>0.64710000000000001</v>
      </c>
      <c r="V206" s="6">
        <v>0.94359999999999999</v>
      </c>
      <c r="W206" s="6">
        <v>0.89670000000000005</v>
      </c>
      <c r="AE206" s="6">
        <v>2</v>
      </c>
      <c r="AF206" s="6">
        <v>8</v>
      </c>
      <c r="AG206" s="6">
        <v>511</v>
      </c>
      <c r="AH206" s="6">
        <v>10892</v>
      </c>
      <c r="AI206" s="6">
        <v>1.0200000000000001E-2</v>
      </c>
      <c r="AJ206" s="6">
        <v>0.12529999999999999</v>
      </c>
      <c r="AK206" s="6">
        <v>4.19E-2</v>
      </c>
      <c r="AL206" s="6">
        <v>1</v>
      </c>
      <c r="AM206" s="6">
        <v>166</v>
      </c>
      <c r="AN206" s="6">
        <v>2820</v>
      </c>
      <c r="AO206" s="6">
        <v>144044</v>
      </c>
      <c r="AP206" s="6">
        <v>0.21229999999999999</v>
      </c>
      <c r="AQ206" s="6">
        <v>0.6915</v>
      </c>
      <c r="AR206" s="6">
        <v>0.55400000000000005</v>
      </c>
      <c r="AT206" s="9">
        <f t="shared" si="0"/>
        <v>1787.7857142857142</v>
      </c>
      <c r="AU206" s="8">
        <f t="shared" si="1"/>
        <v>1107.204081632653</v>
      </c>
      <c r="AV206" s="9">
        <f t="shared" si="2"/>
        <v>460.7490118577075</v>
      </c>
      <c r="AW206" s="31" t="str">
        <f t="shared" si="3"/>
        <v/>
      </c>
      <c r="AX206" s="9">
        <f t="shared" si="4"/>
        <v>1361.5</v>
      </c>
      <c r="AY206" s="8">
        <f t="shared" si="5"/>
        <v>867.73493975903614</v>
      </c>
      <c r="AZ206" s="8"/>
      <c r="BA206" s="6" t="e">
        <f t="shared" si="6"/>
        <v>#REF!</v>
      </c>
      <c r="BB206" s="6" t="e">
        <f t="shared" ca="1" si="7"/>
        <v>#NAME?</v>
      </c>
      <c r="BC206" s="6" t="e">
        <f t="shared" si="8"/>
        <v>#REF!</v>
      </c>
      <c r="BE206" s="9" t="e">
        <f t="shared" ca="1" si="9"/>
        <v>#NAME?</v>
      </c>
    </row>
    <row r="207" spans="1:57" ht="15.75" customHeight="1" x14ac:dyDescent="0.25">
      <c r="A207" s="6" t="s">
        <v>1544</v>
      </c>
      <c r="B207" s="6" t="s">
        <v>3270</v>
      </c>
      <c r="C207" s="6">
        <v>48</v>
      </c>
      <c r="D207" s="6">
        <v>99</v>
      </c>
      <c r="E207" s="6">
        <v>1575</v>
      </c>
      <c r="F207" s="6">
        <v>61043</v>
      </c>
      <c r="G207" s="6">
        <v>6.6500000000000004E-2</v>
      </c>
      <c r="H207" s="6">
        <v>0.2651</v>
      </c>
      <c r="I207" s="6">
        <v>9.1800000000000007E-2</v>
      </c>
      <c r="Q207" s="6">
        <v>164</v>
      </c>
      <c r="R207" s="6">
        <v>865</v>
      </c>
      <c r="S207" s="6">
        <v>5635</v>
      </c>
      <c r="T207" s="6">
        <v>453753</v>
      </c>
      <c r="U207" s="6">
        <v>0.58089999999999997</v>
      </c>
      <c r="V207" s="6">
        <v>0.94830000000000003</v>
      </c>
      <c r="W207" s="6">
        <v>0.6825</v>
      </c>
      <c r="AE207" s="6">
        <v>1</v>
      </c>
      <c r="AF207" s="6">
        <v>10</v>
      </c>
      <c r="AG207" s="6">
        <v>527</v>
      </c>
      <c r="AH207" s="6">
        <v>21532</v>
      </c>
      <c r="AI207" s="6">
        <v>6.7000000000000002E-3</v>
      </c>
      <c r="AJ207" s="6">
        <v>8.8700000000000001E-2</v>
      </c>
      <c r="AK207" s="6">
        <v>3.2399999999999998E-2</v>
      </c>
      <c r="AL207" s="6">
        <v>2</v>
      </c>
      <c r="AM207" s="6">
        <v>64</v>
      </c>
      <c r="AN207" s="6">
        <v>2288</v>
      </c>
      <c r="AO207" s="6">
        <v>80444</v>
      </c>
      <c r="AP207" s="6">
        <v>4.2999999999999997E-2</v>
      </c>
      <c r="AQ207" s="6">
        <v>0.3851</v>
      </c>
      <c r="AR207" s="6">
        <v>0.121</v>
      </c>
      <c r="AT207" s="9">
        <f t="shared" si="0"/>
        <v>616.59595959595958</v>
      </c>
      <c r="AU207" s="8" t="str">
        <f t="shared" si="1"/>
        <v/>
      </c>
      <c r="AV207" s="9">
        <f t="shared" si="2"/>
        <v>524.56994219653177</v>
      </c>
      <c r="AW207" s="31" t="str">
        <f t="shared" si="3"/>
        <v/>
      </c>
      <c r="AX207" s="9">
        <f t="shared" si="4"/>
        <v>2153.1999999999998</v>
      </c>
      <c r="AY207" s="8">
        <f t="shared" si="5"/>
        <v>1256.9375</v>
      </c>
      <c r="AZ207" s="8"/>
      <c r="BA207" s="6" t="e">
        <f t="shared" si="6"/>
        <v>#REF!</v>
      </c>
      <c r="BB207" s="6" t="e">
        <f t="shared" ca="1" si="7"/>
        <v>#NAME?</v>
      </c>
      <c r="BC207" s="6" t="e">
        <f t="shared" si="8"/>
        <v>#REF!</v>
      </c>
      <c r="BE207" s="9" t="e">
        <f t="shared" ca="1" si="9"/>
        <v>#NAME?</v>
      </c>
    </row>
    <row r="208" spans="1:57" ht="15.75" customHeight="1" x14ac:dyDescent="0.25">
      <c r="A208" s="6" t="s">
        <v>1677</v>
      </c>
      <c r="B208" s="6" t="s">
        <v>3270</v>
      </c>
      <c r="C208" s="6">
        <v>4</v>
      </c>
      <c r="D208" s="6">
        <v>23</v>
      </c>
      <c r="E208" s="6">
        <v>2251</v>
      </c>
      <c r="F208" s="6">
        <v>43725</v>
      </c>
      <c r="G208" s="6">
        <v>2.4400000000000002E-2</v>
      </c>
      <c r="H208" s="6">
        <v>0.30640000000000001</v>
      </c>
      <c r="I208" s="6">
        <v>6.1199999999999997E-2</v>
      </c>
      <c r="J208" s="6">
        <v>3</v>
      </c>
      <c r="K208" s="6">
        <v>17</v>
      </c>
      <c r="L208" s="6">
        <v>2014</v>
      </c>
      <c r="M208" s="6">
        <v>36784</v>
      </c>
      <c r="N208" s="6">
        <v>1.7999999999999999E-2</v>
      </c>
      <c r="O208" s="6">
        <v>0.27410000000000001</v>
      </c>
      <c r="P208" s="6">
        <v>5.1499999999999997E-2</v>
      </c>
      <c r="Q208" s="6">
        <v>101</v>
      </c>
      <c r="R208" s="6">
        <v>700</v>
      </c>
      <c r="S208" s="6">
        <v>7181</v>
      </c>
      <c r="T208" s="6">
        <v>665304</v>
      </c>
      <c r="U208" s="6">
        <v>0.74150000000000005</v>
      </c>
      <c r="V208" s="6">
        <v>0.97740000000000005</v>
      </c>
      <c r="W208" s="6">
        <v>0.93189999999999995</v>
      </c>
      <c r="AE208" s="6">
        <v>6</v>
      </c>
      <c r="AF208" s="6">
        <v>19</v>
      </c>
      <c r="AG208" s="6">
        <v>1468</v>
      </c>
      <c r="AH208" s="6">
        <v>25200</v>
      </c>
      <c r="AI208" s="6">
        <v>2.01E-2</v>
      </c>
      <c r="AJ208" s="6">
        <v>0.19980000000000001</v>
      </c>
      <c r="AK208" s="6">
        <v>3.5299999999999998E-2</v>
      </c>
      <c r="AL208" s="6">
        <v>3</v>
      </c>
      <c r="AM208" s="6">
        <v>78</v>
      </c>
      <c r="AN208" s="6">
        <v>3770</v>
      </c>
      <c r="AO208" s="6">
        <v>100973</v>
      </c>
      <c r="AP208" s="6">
        <v>8.2600000000000007E-2</v>
      </c>
      <c r="AQ208" s="6">
        <v>0.5131</v>
      </c>
      <c r="AR208" s="6">
        <v>0.1414</v>
      </c>
      <c r="AT208" s="9">
        <f t="shared" si="0"/>
        <v>1901.0869565217392</v>
      </c>
      <c r="AU208" s="8">
        <f t="shared" si="1"/>
        <v>2163.7647058823532</v>
      </c>
      <c r="AV208" s="9">
        <f t="shared" si="2"/>
        <v>950.43428571428569</v>
      </c>
      <c r="AW208" s="31" t="str">
        <f t="shared" si="3"/>
        <v/>
      </c>
      <c r="AX208" s="9">
        <f t="shared" si="4"/>
        <v>1326.3157894736842</v>
      </c>
      <c r="AY208" s="8">
        <f t="shared" si="5"/>
        <v>1294.5256410256411</v>
      </c>
      <c r="AZ208" s="8"/>
      <c r="BA208" s="6" t="e">
        <f t="shared" si="6"/>
        <v>#REF!</v>
      </c>
      <c r="BB208" s="6" t="e">
        <f t="shared" ca="1" si="7"/>
        <v>#NAME?</v>
      </c>
      <c r="BC208" s="6" t="e">
        <f t="shared" si="8"/>
        <v>#REF!</v>
      </c>
      <c r="BE208" s="9" t="e">
        <f t="shared" ca="1" si="9"/>
        <v>#NAME?</v>
      </c>
    </row>
    <row r="209" spans="1:57" ht="15.75" customHeight="1" x14ac:dyDescent="0.25">
      <c r="A209" s="6" t="s">
        <v>1626</v>
      </c>
      <c r="B209" s="6" t="s">
        <v>3270</v>
      </c>
      <c r="C209" s="6">
        <v>2</v>
      </c>
      <c r="D209" s="6">
        <v>8</v>
      </c>
      <c r="E209" s="6">
        <v>232</v>
      </c>
      <c r="F209" s="6">
        <v>3329</v>
      </c>
      <c r="G209" s="6">
        <v>8.9999999999999993E-3</v>
      </c>
      <c r="H209" s="6">
        <v>3.8199999999999998E-2</v>
      </c>
      <c r="I209" s="6">
        <v>8.3999999999999995E-3</v>
      </c>
      <c r="Q209" s="6">
        <v>83</v>
      </c>
      <c r="R209" s="6">
        <v>687</v>
      </c>
      <c r="S209" s="6">
        <v>6011</v>
      </c>
      <c r="T209" s="6">
        <v>381088</v>
      </c>
      <c r="U209" s="6">
        <v>0.77359999999999995</v>
      </c>
      <c r="V209" s="6">
        <v>0.98950000000000005</v>
      </c>
      <c r="W209" s="6">
        <v>0.96599999999999997</v>
      </c>
      <c r="AE209" s="6">
        <v>2</v>
      </c>
      <c r="AF209" s="6">
        <v>5</v>
      </c>
      <c r="AG209" s="6">
        <v>34</v>
      </c>
      <c r="AH209" s="6">
        <v>299</v>
      </c>
      <c r="AI209" s="6">
        <v>5.5999999999999999E-3</v>
      </c>
      <c r="AJ209" s="6">
        <v>5.5999999999999999E-3</v>
      </c>
      <c r="AK209" s="6">
        <v>8.0000000000000004E-4</v>
      </c>
      <c r="AL209" s="6">
        <v>1</v>
      </c>
      <c r="AM209" s="6">
        <v>20</v>
      </c>
      <c r="AN209" s="6">
        <v>700</v>
      </c>
      <c r="AO209" s="6">
        <v>5612</v>
      </c>
      <c r="AP209" s="6">
        <v>2.2499999999999999E-2</v>
      </c>
      <c r="AQ209" s="6">
        <v>0.1152</v>
      </c>
      <c r="AR209" s="6">
        <v>1.4200000000000001E-2</v>
      </c>
      <c r="AT209" s="9">
        <f t="shared" si="0"/>
        <v>416.125</v>
      </c>
      <c r="AU209" s="8" t="str">
        <f t="shared" si="1"/>
        <v/>
      </c>
      <c r="AV209" s="9">
        <f t="shared" si="2"/>
        <v>554.71324599708885</v>
      </c>
      <c r="AW209" s="31" t="str">
        <f t="shared" si="3"/>
        <v/>
      </c>
      <c r="AX209" s="9">
        <f t="shared" si="4"/>
        <v>59.8</v>
      </c>
      <c r="AY209" s="8">
        <f t="shared" si="5"/>
        <v>280.60000000000002</v>
      </c>
      <c r="AZ209" s="8"/>
      <c r="BA209" s="6" t="e">
        <f t="shared" si="6"/>
        <v>#REF!</v>
      </c>
      <c r="BB209" s="6" t="e">
        <f t="shared" ca="1" si="7"/>
        <v>#NAME?</v>
      </c>
      <c r="BC209" s="6" t="e">
        <f t="shared" si="8"/>
        <v>#REF!</v>
      </c>
      <c r="BE209" s="9" t="e">
        <f t="shared" ca="1" si="9"/>
        <v>#NAME?</v>
      </c>
    </row>
    <row r="210" spans="1:57" ht="15.75" customHeight="1" x14ac:dyDescent="0.25">
      <c r="A210" s="6" t="s">
        <v>1728</v>
      </c>
      <c r="B210" s="6" t="s">
        <v>3270</v>
      </c>
      <c r="Q210" s="6">
        <v>62</v>
      </c>
      <c r="R210" s="6">
        <v>492</v>
      </c>
      <c r="S210" s="6">
        <v>2659</v>
      </c>
      <c r="T210" s="6">
        <v>223756</v>
      </c>
      <c r="U210" s="6">
        <v>0.75929999999999997</v>
      </c>
      <c r="V210" s="6">
        <v>0.97899999999999998</v>
      </c>
      <c r="W210" s="6">
        <v>0.92449999999999999</v>
      </c>
      <c r="AT210" s="9" t="str">
        <f t="shared" si="0"/>
        <v/>
      </c>
      <c r="AU210" s="8" t="str">
        <f t="shared" si="1"/>
        <v/>
      </c>
      <c r="AV210" s="9">
        <f t="shared" si="2"/>
        <v>454.78861788617888</v>
      </c>
      <c r="AW210" s="31" t="str">
        <f t="shared" si="3"/>
        <v/>
      </c>
      <c r="AX210" s="9" t="str">
        <f t="shared" si="4"/>
        <v/>
      </c>
      <c r="AY210" s="8" t="str">
        <f t="shared" si="5"/>
        <v/>
      </c>
      <c r="AZ210" s="8"/>
      <c r="BA210" s="6" t="e">
        <f t="shared" si="6"/>
        <v>#REF!</v>
      </c>
      <c r="BB210" s="6" t="e">
        <f t="shared" ca="1" si="7"/>
        <v>#NAME?</v>
      </c>
      <c r="BC210" s="6" t="e">
        <f t="shared" si="8"/>
        <v>#REF!</v>
      </c>
      <c r="BE210" s="9" t="e">
        <f t="shared" ca="1" si="9"/>
        <v>#NAME?</v>
      </c>
    </row>
    <row r="211" spans="1:57" ht="15.75" customHeight="1" x14ac:dyDescent="0.25">
      <c r="A211" s="6" t="s">
        <v>1656</v>
      </c>
      <c r="B211" s="6" t="s">
        <v>3270</v>
      </c>
      <c r="C211" s="6">
        <v>4</v>
      </c>
      <c r="D211" s="6">
        <v>11</v>
      </c>
      <c r="E211" s="6">
        <v>488</v>
      </c>
      <c r="F211" s="6">
        <v>11432</v>
      </c>
      <c r="G211" s="6">
        <v>3.1E-2</v>
      </c>
      <c r="H211" s="6">
        <v>0.13089999999999999</v>
      </c>
      <c r="I211" s="6">
        <v>4.1399999999999999E-2</v>
      </c>
      <c r="Q211" s="6">
        <v>52</v>
      </c>
      <c r="R211" s="6">
        <v>211</v>
      </c>
      <c r="S211" s="6">
        <v>3501</v>
      </c>
      <c r="T211" s="6">
        <v>219667</v>
      </c>
      <c r="U211" s="6">
        <v>0.59440000000000004</v>
      </c>
      <c r="V211" s="6">
        <v>0.93910000000000005</v>
      </c>
      <c r="W211" s="6">
        <v>0.79500000000000004</v>
      </c>
      <c r="AE211" s="6">
        <v>1</v>
      </c>
      <c r="AF211" s="6">
        <v>3</v>
      </c>
      <c r="AG211" s="6">
        <v>81</v>
      </c>
      <c r="AH211" s="6">
        <v>1815</v>
      </c>
      <c r="AI211" s="6">
        <v>8.5000000000000006E-3</v>
      </c>
      <c r="AJ211" s="6">
        <v>2.1700000000000001E-2</v>
      </c>
      <c r="AK211" s="6">
        <v>6.6E-3</v>
      </c>
      <c r="AT211" s="9">
        <f t="shared" si="0"/>
        <v>1039.2727272727273</v>
      </c>
      <c r="AU211" s="8" t="str">
        <f t="shared" si="1"/>
        <v/>
      </c>
      <c r="AV211" s="9">
        <f t="shared" si="2"/>
        <v>1041.0758293838862</v>
      </c>
      <c r="AW211" s="31" t="str">
        <f t="shared" si="3"/>
        <v/>
      </c>
      <c r="AX211" s="9">
        <f t="shared" si="4"/>
        <v>605</v>
      </c>
      <c r="AY211" s="8" t="str">
        <f t="shared" si="5"/>
        <v/>
      </c>
      <c r="AZ211" s="8"/>
      <c r="BA211" s="6" t="e">
        <f t="shared" si="6"/>
        <v>#REF!</v>
      </c>
      <c r="BB211" s="6" t="e">
        <f t="shared" ca="1" si="7"/>
        <v>#NAME?</v>
      </c>
      <c r="BC211" s="6" t="e">
        <f t="shared" si="8"/>
        <v>#REF!</v>
      </c>
      <c r="BE211" s="9" t="e">
        <f t="shared" ca="1" si="9"/>
        <v>#NAME?</v>
      </c>
    </row>
    <row r="212" spans="1:57" ht="15.75" customHeight="1" x14ac:dyDescent="0.25">
      <c r="A212" s="6" t="s">
        <v>1519</v>
      </c>
      <c r="B212" s="6" t="s">
        <v>3270</v>
      </c>
      <c r="C212" s="6">
        <v>1</v>
      </c>
      <c r="D212" s="6">
        <v>4</v>
      </c>
      <c r="E212" s="6">
        <v>409</v>
      </c>
      <c r="F212" s="6">
        <v>7447</v>
      </c>
      <c r="G212" s="6">
        <v>1.3100000000000001E-2</v>
      </c>
      <c r="H212" s="6">
        <v>0.1777</v>
      </c>
      <c r="I212" s="6">
        <v>2.9700000000000001E-2</v>
      </c>
      <c r="J212" s="6">
        <v>2</v>
      </c>
      <c r="K212" s="6">
        <v>35</v>
      </c>
      <c r="L212" s="6">
        <v>972</v>
      </c>
      <c r="M212" s="6">
        <v>31400</v>
      </c>
      <c r="N212" s="6">
        <v>0.1144</v>
      </c>
      <c r="O212" s="6">
        <v>0.42220000000000002</v>
      </c>
      <c r="P212" s="6">
        <v>0.12529999999999999</v>
      </c>
      <c r="Q212" s="6">
        <v>33</v>
      </c>
      <c r="R212" s="6">
        <v>237</v>
      </c>
      <c r="S212" s="6">
        <v>2263</v>
      </c>
      <c r="T212" s="6">
        <v>226709</v>
      </c>
      <c r="U212" s="6">
        <v>0.77449999999999997</v>
      </c>
      <c r="V212" s="6">
        <v>0.98309999999999997</v>
      </c>
      <c r="W212" s="6">
        <v>0.90469999999999995</v>
      </c>
      <c r="AE212" s="6">
        <v>1</v>
      </c>
      <c r="AF212" s="6">
        <v>3</v>
      </c>
      <c r="AG212" s="6">
        <v>40</v>
      </c>
      <c r="AH212" s="6">
        <v>771</v>
      </c>
      <c r="AI212" s="6">
        <v>9.7999999999999997E-3</v>
      </c>
      <c r="AJ212" s="6">
        <v>1.7399999999999999E-2</v>
      </c>
      <c r="AK212" s="6">
        <v>3.0999999999999999E-3</v>
      </c>
      <c r="AT212" s="9">
        <f t="shared" si="0"/>
        <v>1861.75</v>
      </c>
      <c r="AU212" s="8">
        <f t="shared" si="1"/>
        <v>897.14285714285711</v>
      </c>
      <c r="AV212" s="9">
        <f t="shared" si="2"/>
        <v>956.57805907172997</v>
      </c>
      <c r="AW212" s="31" t="str">
        <f t="shared" si="3"/>
        <v/>
      </c>
      <c r="AX212" s="9">
        <f t="shared" si="4"/>
        <v>257</v>
      </c>
      <c r="AY212" s="8" t="str">
        <f t="shared" si="5"/>
        <v/>
      </c>
      <c r="AZ212" s="8"/>
      <c r="BA212" s="6" t="e">
        <f t="shared" si="6"/>
        <v>#REF!</v>
      </c>
      <c r="BB212" s="6" t="e">
        <f t="shared" ca="1" si="7"/>
        <v>#NAME?</v>
      </c>
      <c r="BC212" s="6" t="e">
        <f t="shared" si="8"/>
        <v>#REF!</v>
      </c>
      <c r="BE212" s="9" t="e">
        <f t="shared" ca="1" si="9"/>
        <v>#NAME?</v>
      </c>
    </row>
    <row r="213" spans="1:57" ht="15.75" customHeight="1" x14ac:dyDescent="0.25">
      <c r="A213" s="6" t="s">
        <v>1732</v>
      </c>
      <c r="B213" s="6" t="s">
        <v>3270</v>
      </c>
      <c r="C213" s="6">
        <v>13</v>
      </c>
      <c r="D213" s="6">
        <v>70</v>
      </c>
      <c r="E213" s="6">
        <v>837</v>
      </c>
      <c r="F213" s="6">
        <v>22527</v>
      </c>
      <c r="G213" s="6">
        <v>3.8899999999999997E-2</v>
      </c>
      <c r="H213" s="6">
        <v>7.7399999999999997E-2</v>
      </c>
      <c r="I213" s="6">
        <v>2.5899999999999999E-2</v>
      </c>
      <c r="Q213" s="6">
        <v>260</v>
      </c>
      <c r="R213" s="6">
        <v>1396</v>
      </c>
      <c r="S213" s="6">
        <v>10379</v>
      </c>
      <c r="T213" s="6">
        <v>823695</v>
      </c>
      <c r="U213" s="6">
        <v>0.77600000000000002</v>
      </c>
      <c r="V213" s="6">
        <v>0.96009999999999995</v>
      </c>
      <c r="W213" s="6">
        <v>0.94589999999999996</v>
      </c>
      <c r="X213" s="6">
        <v>5</v>
      </c>
      <c r="Y213" s="6">
        <v>19</v>
      </c>
      <c r="Z213" s="6">
        <v>899</v>
      </c>
      <c r="AA213" s="6">
        <v>19972</v>
      </c>
      <c r="AB213" s="6">
        <v>1.06E-2</v>
      </c>
      <c r="AC213" s="6">
        <v>8.3199999999999996E-2</v>
      </c>
      <c r="AD213" s="6">
        <v>2.29E-2</v>
      </c>
      <c r="AL213" s="6">
        <v>1</v>
      </c>
      <c r="AM213" s="6">
        <v>71</v>
      </c>
      <c r="AN213" s="6">
        <v>3203</v>
      </c>
      <c r="AO213" s="6">
        <v>88044</v>
      </c>
      <c r="AP213" s="6">
        <v>3.95E-2</v>
      </c>
      <c r="AQ213" s="6">
        <v>0.29630000000000001</v>
      </c>
      <c r="AR213" s="6">
        <v>0.1011</v>
      </c>
      <c r="AT213" s="9">
        <f t="shared" si="0"/>
        <v>321.81428571428569</v>
      </c>
      <c r="AU213" s="8" t="str">
        <f t="shared" si="1"/>
        <v/>
      </c>
      <c r="AV213" s="9">
        <f t="shared" si="2"/>
        <v>590.03939828080229</v>
      </c>
      <c r="AW213" s="31">
        <f t="shared" si="3"/>
        <v>1051.1578947368421</v>
      </c>
      <c r="AX213" s="9" t="str">
        <f t="shared" si="4"/>
        <v/>
      </c>
      <c r="AY213" s="8">
        <f t="shared" si="5"/>
        <v>1240.056338028169</v>
      </c>
      <c r="AZ213" s="8"/>
      <c r="BA213" s="6" t="e">
        <f t="shared" si="6"/>
        <v>#REF!</v>
      </c>
      <c r="BB213" s="6" t="e">
        <f t="shared" ca="1" si="7"/>
        <v>#NAME?</v>
      </c>
      <c r="BC213" s="6" t="e">
        <f t="shared" si="8"/>
        <v>#REF!</v>
      </c>
      <c r="BE213" s="9" t="e">
        <f t="shared" ca="1" si="9"/>
        <v>#NAME?</v>
      </c>
    </row>
    <row r="214" spans="1:57" ht="15.75" customHeight="1" x14ac:dyDescent="0.25">
      <c r="A214" s="6" t="s">
        <v>1511</v>
      </c>
      <c r="B214" s="6" t="s">
        <v>3270</v>
      </c>
      <c r="C214" s="6">
        <v>10</v>
      </c>
      <c r="D214" s="6">
        <v>28</v>
      </c>
      <c r="E214" s="6">
        <v>1702</v>
      </c>
      <c r="F214" s="6">
        <v>58514</v>
      </c>
      <c r="G214" s="6">
        <v>1.83E-2</v>
      </c>
      <c r="H214" s="6">
        <v>0.24360000000000001</v>
      </c>
      <c r="I214" s="6">
        <v>5.8500000000000003E-2</v>
      </c>
      <c r="J214" s="6">
        <v>2</v>
      </c>
      <c r="K214" s="6">
        <v>21</v>
      </c>
      <c r="L214" s="6">
        <v>578</v>
      </c>
      <c r="M214" s="6">
        <v>14891</v>
      </c>
      <c r="N214" s="6">
        <v>1.38E-2</v>
      </c>
      <c r="O214" s="6">
        <v>8.2699999999999996E-2</v>
      </c>
      <c r="P214" s="6">
        <v>1.49E-2</v>
      </c>
      <c r="Q214" s="6">
        <v>145</v>
      </c>
      <c r="R214" s="6">
        <v>937</v>
      </c>
      <c r="S214" s="6">
        <v>6781</v>
      </c>
      <c r="T214" s="6">
        <v>791452</v>
      </c>
      <c r="U214" s="6">
        <v>0.61399999999999999</v>
      </c>
      <c r="V214" s="6">
        <v>0.97050000000000003</v>
      </c>
      <c r="W214" s="6">
        <v>0.79149999999999998</v>
      </c>
      <c r="X214" s="6">
        <v>2</v>
      </c>
      <c r="Y214" s="6">
        <v>18</v>
      </c>
      <c r="Z214" s="6">
        <v>218</v>
      </c>
      <c r="AA214" s="6">
        <v>7354</v>
      </c>
      <c r="AB214" s="6">
        <v>1.18E-2</v>
      </c>
      <c r="AC214" s="6">
        <v>3.1199999999999999E-2</v>
      </c>
      <c r="AD214" s="6">
        <v>7.4000000000000003E-3</v>
      </c>
      <c r="AE214" s="6">
        <v>5</v>
      </c>
      <c r="AF214" s="6">
        <v>27</v>
      </c>
      <c r="AG214" s="6">
        <v>1012</v>
      </c>
      <c r="AH214" s="6">
        <v>33905</v>
      </c>
      <c r="AI214" s="6">
        <v>1.77E-2</v>
      </c>
      <c r="AJ214" s="6">
        <v>0.14480000000000001</v>
      </c>
      <c r="AK214" s="6">
        <v>3.39E-2</v>
      </c>
      <c r="AL214" s="6">
        <v>1</v>
      </c>
      <c r="AM214" s="6">
        <v>16</v>
      </c>
      <c r="AN214" s="6">
        <v>281</v>
      </c>
      <c r="AO214" s="6">
        <v>10989</v>
      </c>
      <c r="AP214" s="6">
        <v>1.0500000000000001E-2</v>
      </c>
      <c r="AQ214" s="6">
        <v>4.02E-2</v>
      </c>
      <c r="AR214" s="6">
        <v>1.0999999999999999E-2</v>
      </c>
      <c r="AT214" s="9">
        <f t="shared" si="0"/>
        <v>2089.7857142857142</v>
      </c>
      <c r="AU214" s="8">
        <f t="shared" si="1"/>
        <v>709.09523809523807</v>
      </c>
      <c r="AV214" s="9">
        <f t="shared" si="2"/>
        <v>844.66595517609392</v>
      </c>
      <c r="AW214" s="31">
        <f t="shared" si="3"/>
        <v>408.55555555555554</v>
      </c>
      <c r="AX214" s="9">
        <f t="shared" si="4"/>
        <v>1255.7407407407406</v>
      </c>
      <c r="AY214" s="8">
        <f t="shared" si="5"/>
        <v>686.8125</v>
      </c>
      <c r="AZ214" s="8"/>
      <c r="BA214" s="6" t="e">
        <f t="shared" si="6"/>
        <v>#REF!</v>
      </c>
      <c r="BB214" s="6" t="e">
        <f t="shared" ca="1" si="7"/>
        <v>#NAME?</v>
      </c>
      <c r="BC214" s="6" t="e">
        <f t="shared" si="8"/>
        <v>#REF!</v>
      </c>
      <c r="BE214" s="9" t="e">
        <f t="shared" ca="1" si="9"/>
        <v>#NAME?</v>
      </c>
    </row>
    <row r="215" spans="1:57" ht="15.75" customHeight="1" x14ac:dyDescent="0.25">
      <c r="A215" s="6" t="s">
        <v>1604</v>
      </c>
      <c r="B215" s="6" t="s">
        <v>3270</v>
      </c>
      <c r="C215" s="6">
        <v>3</v>
      </c>
      <c r="D215" s="6">
        <v>8</v>
      </c>
      <c r="E215" s="6">
        <v>281</v>
      </c>
      <c r="F215" s="6">
        <v>5638</v>
      </c>
      <c r="G215" s="6">
        <v>1.5699999999999999E-2</v>
      </c>
      <c r="H215" s="6">
        <v>0.1129</v>
      </c>
      <c r="I215" s="6">
        <v>3.8699999999999998E-2</v>
      </c>
      <c r="J215" s="6">
        <v>1</v>
      </c>
      <c r="K215" s="6">
        <v>10</v>
      </c>
      <c r="L215" s="6">
        <v>574</v>
      </c>
      <c r="M215" s="6">
        <v>8931</v>
      </c>
      <c r="N215" s="6">
        <v>1.9599999999999999E-2</v>
      </c>
      <c r="O215" s="6">
        <v>0.23050000000000001</v>
      </c>
      <c r="P215" s="6">
        <v>6.13E-2</v>
      </c>
      <c r="Q215" s="6">
        <v>43</v>
      </c>
      <c r="R215" s="6">
        <v>270</v>
      </c>
      <c r="S215" s="6">
        <v>2424</v>
      </c>
      <c r="T215" s="6">
        <v>92945</v>
      </c>
      <c r="U215" s="6">
        <v>0.53049999999999997</v>
      </c>
      <c r="V215" s="6">
        <v>0.97350000000000003</v>
      </c>
      <c r="W215" s="6">
        <v>0.63839999999999997</v>
      </c>
      <c r="AE215" s="6">
        <v>2</v>
      </c>
      <c r="AF215" s="6">
        <v>7</v>
      </c>
      <c r="AG215" s="6">
        <v>316</v>
      </c>
      <c r="AH215" s="6">
        <v>5669</v>
      </c>
      <c r="AI215" s="6">
        <v>1.38E-2</v>
      </c>
      <c r="AJ215" s="6">
        <v>0.12690000000000001</v>
      </c>
      <c r="AK215" s="6">
        <v>3.8899999999999997E-2</v>
      </c>
      <c r="AT215" s="9">
        <f t="shared" si="0"/>
        <v>704.75</v>
      </c>
      <c r="AU215" s="8">
        <f t="shared" si="1"/>
        <v>893.1</v>
      </c>
      <c r="AV215" s="9">
        <f t="shared" si="2"/>
        <v>344.24074074074076</v>
      </c>
      <c r="AW215" s="31" t="str">
        <f t="shared" si="3"/>
        <v/>
      </c>
      <c r="AX215" s="9">
        <f t="shared" si="4"/>
        <v>809.85714285714289</v>
      </c>
      <c r="AY215" s="8" t="str">
        <f t="shared" si="5"/>
        <v/>
      </c>
      <c r="AZ215" s="8"/>
      <c r="BA215" s="6" t="e">
        <f t="shared" si="6"/>
        <v>#REF!</v>
      </c>
      <c r="BB215" s="6" t="e">
        <f t="shared" ca="1" si="7"/>
        <v>#NAME?</v>
      </c>
      <c r="BC215" s="6" t="e">
        <f t="shared" si="8"/>
        <v>#REF!</v>
      </c>
      <c r="BE215" s="9" t="e">
        <f t="shared" ca="1" si="9"/>
        <v>#NAME?</v>
      </c>
    </row>
    <row r="216" spans="1:57" ht="15.75" customHeight="1" x14ac:dyDescent="0.25">
      <c r="A216" s="6" t="s">
        <v>1507</v>
      </c>
      <c r="B216" s="6" t="s">
        <v>3270</v>
      </c>
      <c r="C216" s="6">
        <v>11</v>
      </c>
      <c r="D216" s="6">
        <v>52</v>
      </c>
      <c r="E216" s="6">
        <v>1935</v>
      </c>
      <c r="F216" s="6">
        <v>83968</v>
      </c>
      <c r="G216" s="6">
        <v>3.2500000000000001E-2</v>
      </c>
      <c r="H216" s="6">
        <v>0.3478</v>
      </c>
      <c r="I216" s="6">
        <v>0.11310000000000001</v>
      </c>
      <c r="J216" s="6">
        <v>1</v>
      </c>
      <c r="K216" s="6">
        <v>9</v>
      </c>
      <c r="L216" s="6">
        <v>608</v>
      </c>
      <c r="M216" s="6">
        <v>19080</v>
      </c>
      <c r="N216" s="6">
        <v>5.5999999999999999E-3</v>
      </c>
      <c r="O216" s="6">
        <v>0.10929999999999999</v>
      </c>
      <c r="P216" s="6">
        <v>2.5700000000000001E-2</v>
      </c>
      <c r="Q216" s="6">
        <v>159</v>
      </c>
      <c r="R216" s="6">
        <v>922</v>
      </c>
      <c r="S216" s="6">
        <v>5320</v>
      </c>
      <c r="T216" s="6">
        <v>613892</v>
      </c>
      <c r="U216" s="6">
        <v>0.57630000000000003</v>
      </c>
      <c r="V216" s="6">
        <v>0.95609999999999995</v>
      </c>
      <c r="W216" s="6">
        <v>0.82669999999999999</v>
      </c>
      <c r="AE216" s="6">
        <v>6</v>
      </c>
      <c r="AF216" s="6">
        <v>28</v>
      </c>
      <c r="AG216" s="6">
        <v>1590</v>
      </c>
      <c r="AH216" s="6">
        <v>59043</v>
      </c>
      <c r="AI216" s="6">
        <v>1.7500000000000002E-2</v>
      </c>
      <c r="AJ216" s="6">
        <v>0.2858</v>
      </c>
      <c r="AK216" s="6">
        <v>7.9500000000000001E-2</v>
      </c>
      <c r="AL216" s="6">
        <v>3</v>
      </c>
      <c r="AM216" s="6">
        <v>99</v>
      </c>
      <c r="AN216" s="6">
        <v>3027</v>
      </c>
      <c r="AO216" s="6">
        <v>139245</v>
      </c>
      <c r="AP216" s="6">
        <v>6.1899999999999997E-2</v>
      </c>
      <c r="AQ216" s="6">
        <v>0.54400000000000004</v>
      </c>
      <c r="AR216" s="6">
        <v>0.1875</v>
      </c>
      <c r="AT216" s="9">
        <f t="shared" si="0"/>
        <v>1614.7692307692307</v>
      </c>
      <c r="AU216" s="8">
        <f t="shared" si="1"/>
        <v>2120</v>
      </c>
      <c r="AV216" s="9">
        <f t="shared" si="2"/>
        <v>665.8264642082429</v>
      </c>
      <c r="AW216" s="31" t="str">
        <f t="shared" si="3"/>
        <v/>
      </c>
      <c r="AX216" s="9">
        <f t="shared" si="4"/>
        <v>2108.6785714285716</v>
      </c>
      <c r="AY216" s="8">
        <f t="shared" si="5"/>
        <v>1406.5151515151515</v>
      </c>
      <c r="AZ216" s="8"/>
      <c r="BA216" s="6" t="e">
        <f t="shared" si="6"/>
        <v>#REF!</v>
      </c>
      <c r="BB216" s="6" t="e">
        <f t="shared" ca="1" si="7"/>
        <v>#NAME?</v>
      </c>
      <c r="BC216" s="6" t="e">
        <f t="shared" si="8"/>
        <v>#REF!</v>
      </c>
      <c r="BE216" s="9" t="e">
        <f t="shared" ca="1" si="9"/>
        <v>#NAME?</v>
      </c>
    </row>
    <row r="217" spans="1:57" ht="15.75" customHeight="1" x14ac:dyDescent="0.25">
      <c r="A217" s="6" t="s">
        <v>1529</v>
      </c>
      <c r="B217" s="6" t="s">
        <v>3270</v>
      </c>
      <c r="C217" s="6">
        <v>2</v>
      </c>
      <c r="D217" s="6">
        <v>32</v>
      </c>
      <c r="E217" s="6">
        <v>1551</v>
      </c>
      <c r="F217" s="6">
        <v>55004</v>
      </c>
      <c r="G217" s="6">
        <v>6.5699999999999995E-2</v>
      </c>
      <c r="H217" s="6">
        <v>0.38319999999999999</v>
      </c>
      <c r="I217" s="6">
        <v>0.1008</v>
      </c>
      <c r="J217" s="6">
        <v>11</v>
      </c>
      <c r="K217" s="6">
        <v>35</v>
      </c>
      <c r="L217" s="6">
        <v>1629</v>
      </c>
      <c r="M217" s="6">
        <v>58059</v>
      </c>
      <c r="N217" s="6">
        <v>7.1900000000000006E-2</v>
      </c>
      <c r="O217" s="6">
        <v>0.40239999999999998</v>
      </c>
      <c r="P217" s="6">
        <v>0.10639999999999999</v>
      </c>
      <c r="Q217" s="6">
        <v>57</v>
      </c>
      <c r="R217" s="6">
        <v>352</v>
      </c>
      <c r="S217" s="6">
        <v>3959</v>
      </c>
      <c r="T217" s="6">
        <v>533380</v>
      </c>
      <c r="U217" s="6">
        <v>0.7228</v>
      </c>
      <c r="V217" s="6">
        <v>0.97799999999999998</v>
      </c>
      <c r="W217" s="6">
        <v>0.97760000000000002</v>
      </c>
      <c r="X217" s="6">
        <v>6</v>
      </c>
      <c r="Y217" s="6">
        <v>55</v>
      </c>
      <c r="Z217" s="6">
        <v>1330</v>
      </c>
      <c r="AA217" s="6">
        <v>48524</v>
      </c>
      <c r="AB217" s="6">
        <v>0.1129</v>
      </c>
      <c r="AC217" s="6">
        <v>0.3286</v>
      </c>
      <c r="AD217" s="6">
        <v>8.8900000000000007E-2</v>
      </c>
      <c r="AL217" s="6">
        <v>1</v>
      </c>
      <c r="AM217" s="6">
        <v>43</v>
      </c>
      <c r="AN217" s="6">
        <v>2099</v>
      </c>
      <c r="AO217" s="6">
        <v>118236</v>
      </c>
      <c r="AP217" s="6">
        <v>8.8300000000000003E-2</v>
      </c>
      <c r="AQ217" s="6">
        <v>0.51849999999999996</v>
      </c>
      <c r="AR217" s="6">
        <v>0.2167</v>
      </c>
      <c r="AT217" s="9">
        <f t="shared" si="0"/>
        <v>1718.875</v>
      </c>
      <c r="AU217" s="8">
        <f t="shared" si="1"/>
        <v>1658.8285714285714</v>
      </c>
      <c r="AV217" s="9">
        <f t="shared" si="2"/>
        <v>1515.284090909091</v>
      </c>
      <c r="AW217" s="31">
        <f t="shared" si="3"/>
        <v>882.25454545454545</v>
      </c>
      <c r="AX217" s="9" t="str">
        <f t="shared" si="4"/>
        <v/>
      </c>
      <c r="AY217" s="8">
        <f t="shared" si="5"/>
        <v>2749.6744186046512</v>
      </c>
      <c r="AZ217" s="8"/>
      <c r="BA217" s="6" t="e">
        <f t="shared" si="6"/>
        <v>#REF!</v>
      </c>
      <c r="BB217" s="6" t="e">
        <f t="shared" ca="1" si="7"/>
        <v>#NAME?</v>
      </c>
      <c r="BC217" s="6" t="e">
        <f t="shared" si="8"/>
        <v>#REF!</v>
      </c>
      <c r="BE217" s="9" t="e">
        <f t="shared" ca="1" si="9"/>
        <v>#NAME?</v>
      </c>
    </row>
    <row r="218" spans="1:57" ht="15.75" customHeight="1" x14ac:dyDescent="0.25">
      <c r="A218" s="6" t="s">
        <v>1643</v>
      </c>
      <c r="B218" s="6" t="s">
        <v>3270</v>
      </c>
      <c r="C218" s="6">
        <v>32</v>
      </c>
      <c r="D218" s="6">
        <v>227</v>
      </c>
      <c r="E218" s="6">
        <v>11329</v>
      </c>
      <c r="F218" s="6">
        <v>442392</v>
      </c>
      <c r="G218" s="6">
        <v>4.3400000000000001E-2</v>
      </c>
      <c r="H218" s="6">
        <v>0.38919999999999999</v>
      </c>
      <c r="I218" s="6">
        <v>0.18890000000000001</v>
      </c>
      <c r="J218" s="6">
        <v>23</v>
      </c>
      <c r="K218" s="6">
        <v>68</v>
      </c>
      <c r="L218" s="6">
        <v>12037</v>
      </c>
      <c r="M218" s="6">
        <v>527938</v>
      </c>
      <c r="N218" s="6">
        <v>1.2999999999999999E-2</v>
      </c>
      <c r="O218" s="6">
        <v>0.41360000000000002</v>
      </c>
      <c r="P218" s="6">
        <v>0.22539999999999999</v>
      </c>
      <c r="Q218" s="6">
        <v>371</v>
      </c>
      <c r="R218" s="6">
        <v>2778</v>
      </c>
      <c r="S218" s="6">
        <v>28158</v>
      </c>
      <c r="T218" s="6">
        <v>2196242</v>
      </c>
      <c r="U218" s="6">
        <v>0.53129999999999999</v>
      </c>
      <c r="V218" s="6">
        <v>0.96750000000000003</v>
      </c>
      <c r="W218" s="6">
        <v>0.93759999999999999</v>
      </c>
      <c r="AE218" s="6">
        <v>10</v>
      </c>
      <c r="AF218" s="6">
        <v>43</v>
      </c>
      <c r="AG218" s="6">
        <v>10848</v>
      </c>
      <c r="AH218" s="6">
        <v>418272</v>
      </c>
      <c r="AI218" s="6">
        <v>8.2000000000000007E-3</v>
      </c>
      <c r="AJ218" s="6">
        <v>0.37269999999999998</v>
      </c>
      <c r="AK218" s="6">
        <v>0.17860000000000001</v>
      </c>
      <c r="AT218" s="9">
        <f t="shared" si="0"/>
        <v>1948.863436123348</v>
      </c>
      <c r="AU218" s="8">
        <f t="shared" si="1"/>
        <v>7763.7941176470586</v>
      </c>
      <c r="AV218" s="9">
        <f t="shared" si="2"/>
        <v>790.58387329013681</v>
      </c>
      <c r="AW218" s="31" t="str">
        <f t="shared" si="3"/>
        <v/>
      </c>
      <c r="AX218" s="9">
        <f t="shared" si="4"/>
        <v>9727.2558139534885</v>
      </c>
      <c r="AY218" s="8" t="str">
        <f t="shared" si="5"/>
        <v/>
      </c>
      <c r="AZ218" s="8"/>
      <c r="BA218" s="6" t="e">
        <f t="shared" si="6"/>
        <v>#REF!</v>
      </c>
      <c r="BB218" s="6" t="e">
        <f t="shared" ca="1" si="7"/>
        <v>#NAME?</v>
      </c>
      <c r="BC218" s="6" t="e">
        <f t="shared" si="8"/>
        <v>#REF!</v>
      </c>
      <c r="BE218" s="9" t="e">
        <f t="shared" ca="1" si="9"/>
        <v>#NAME?</v>
      </c>
    </row>
    <row r="219" spans="1:57" ht="15.75" customHeight="1" x14ac:dyDescent="0.25">
      <c r="A219" s="6" t="s">
        <v>1509</v>
      </c>
      <c r="B219" s="6" t="s">
        <v>3270</v>
      </c>
      <c r="Q219" s="6">
        <v>17</v>
      </c>
      <c r="R219" s="6">
        <v>145</v>
      </c>
      <c r="S219" s="6">
        <v>349</v>
      </c>
      <c r="T219" s="6">
        <v>124701</v>
      </c>
      <c r="U219" s="6">
        <v>0.45169999999999999</v>
      </c>
      <c r="V219" s="6">
        <v>0.94320000000000004</v>
      </c>
      <c r="W219" s="6">
        <v>0.76890000000000003</v>
      </c>
      <c r="AT219" s="9" t="str">
        <f t="shared" si="0"/>
        <v/>
      </c>
      <c r="AU219" s="8" t="str">
        <f t="shared" si="1"/>
        <v/>
      </c>
      <c r="AV219" s="9">
        <f t="shared" si="2"/>
        <v>860.00689655172414</v>
      </c>
      <c r="AW219" s="31" t="str">
        <f t="shared" si="3"/>
        <v/>
      </c>
      <c r="AX219" s="9" t="str">
        <f t="shared" si="4"/>
        <v/>
      </c>
      <c r="AY219" s="8" t="str">
        <f t="shared" si="5"/>
        <v/>
      </c>
      <c r="AZ219" s="8"/>
      <c r="BA219" s="6" t="e">
        <f t="shared" si="6"/>
        <v>#REF!</v>
      </c>
      <c r="BB219" s="6" t="e">
        <f t="shared" ca="1" si="7"/>
        <v>#NAME?</v>
      </c>
      <c r="BC219" s="6" t="e">
        <f t="shared" si="8"/>
        <v>#REF!</v>
      </c>
      <c r="BE219" s="9" t="e">
        <f t="shared" ca="1" si="9"/>
        <v>#NAME?</v>
      </c>
    </row>
    <row r="220" spans="1:57" ht="15.75" customHeight="1" x14ac:dyDescent="0.25">
      <c r="A220" s="6" t="s">
        <v>1522</v>
      </c>
      <c r="B220" s="6" t="s">
        <v>3270</v>
      </c>
      <c r="C220" s="6">
        <v>10</v>
      </c>
      <c r="D220" s="6">
        <v>85</v>
      </c>
      <c r="E220" s="6">
        <v>167</v>
      </c>
      <c r="F220" s="6">
        <v>11428</v>
      </c>
      <c r="G220" s="6">
        <v>9.35E-2</v>
      </c>
      <c r="H220" s="6">
        <v>5.1400000000000001E-2</v>
      </c>
      <c r="I220" s="6">
        <v>9.4999999999999998E-3</v>
      </c>
      <c r="Q220" s="6">
        <v>41</v>
      </c>
      <c r="R220" s="6">
        <v>259</v>
      </c>
      <c r="S220" s="6">
        <v>2452</v>
      </c>
      <c r="T220" s="6">
        <v>963446</v>
      </c>
      <c r="U220" s="6">
        <v>0.28489999999999999</v>
      </c>
      <c r="V220" s="6">
        <v>0.75539999999999996</v>
      </c>
      <c r="W220" s="6">
        <v>0.79700000000000004</v>
      </c>
      <c r="X220" s="6">
        <v>1</v>
      </c>
      <c r="Y220" s="6">
        <v>12</v>
      </c>
      <c r="Z220" s="6">
        <v>0</v>
      </c>
      <c r="AA220" s="6">
        <v>0</v>
      </c>
      <c r="AB220" s="6">
        <v>1.32E-2</v>
      </c>
      <c r="AC220" s="6">
        <v>0</v>
      </c>
      <c r="AD220" s="6">
        <v>0</v>
      </c>
      <c r="AT220" s="9">
        <f t="shared" si="0"/>
        <v>134.4470588235294</v>
      </c>
      <c r="AU220" s="8" t="str">
        <f t="shared" si="1"/>
        <v/>
      </c>
      <c r="AV220" s="9">
        <f t="shared" si="2"/>
        <v>3719.868725868726</v>
      </c>
      <c r="AW220" s="31">
        <f t="shared" si="3"/>
        <v>0</v>
      </c>
      <c r="AX220" s="9" t="str">
        <f t="shared" si="4"/>
        <v/>
      </c>
      <c r="AY220" s="8" t="str">
        <f t="shared" si="5"/>
        <v/>
      </c>
      <c r="AZ220" s="8"/>
      <c r="BA220" s="6" t="e">
        <f t="shared" si="6"/>
        <v>#REF!</v>
      </c>
      <c r="BB220" s="6" t="e">
        <f t="shared" ca="1" si="7"/>
        <v>#NAME?</v>
      </c>
      <c r="BC220" s="6" t="e">
        <f t="shared" si="8"/>
        <v>#REF!</v>
      </c>
      <c r="BE220" s="9" t="e">
        <f t="shared" ca="1" si="9"/>
        <v>#NAME?</v>
      </c>
    </row>
    <row r="221" spans="1:57" ht="15.75" customHeight="1" x14ac:dyDescent="0.25">
      <c r="A221" s="6" t="s">
        <v>1653</v>
      </c>
      <c r="B221" s="6" t="s">
        <v>3270</v>
      </c>
      <c r="C221" s="6">
        <v>6</v>
      </c>
      <c r="D221" s="6">
        <v>22</v>
      </c>
      <c r="E221" s="6">
        <v>962</v>
      </c>
      <c r="F221" s="6">
        <v>20283</v>
      </c>
      <c r="G221" s="6">
        <v>2.4E-2</v>
      </c>
      <c r="H221" s="6">
        <v>0.13519999999999999</v>
      </c>
      <c r="I221" s="6">
        <v>6.9199999999999998E-2</v>
      </c>
      <c r="J221" s="6">
        <v>1</v>
      </c>
      <c r="K221" s="6">
        <v>9</v>
      </c>
      <c r="L221" s="6">
        <v>457</v>
      </c>
      <c r="M221" s="6">
        <v>9663</v>
      </c>
      <c r="N221" s="6">
        <v>9.7999999999999997E-3</v>
      </c>
      <c r="O221" s="6">
        <v>6.4199999999999993E-2</v>
      </c>
      <c r="P221" s="6">
        <v>3.3000000000000002E-2</v>
      </c>
      <c r="Q221" s="6">
        <v>119</v>
      </c>
      <c r="R221" s="6">
        <v>720</v>
      </c>
      <c r="S221" s="6">
        <v>7012</v>
      </c>
      <c r="T221" s="6">
        <v>283257</v>
      </c>
      <c r="U221" s="6">
        <v>0.78520000000000001</v>
      </c>
      <c r="V221" s="6">
        <v>0.98519999999999996</v>
      </c>
      <c r="W221" s="6">
        <v>0.96619999999999995</v>
      </c>
      <c r="AE221" s="6">
        <v>1</v>
      </c>
      <c r="AF221" s="6">
        <v>2</v>
      </c>
      <c r="AG221" s="6">
        <v>52</v>
      </c>
      <c r="AH221" s="6">
        <v>907</v>
      </c>
      <c r="AI221" s="6">
        <v>2.2000000000000001E-3</v>
      </c>
      <c r="AJ221" s="6">
        <v>7.3000000000000001E-3</v>
      </c>
      <c r="AK221" s="6">
        <v>3.0999999999999999E-3</v>
      </c>
      <c r="AT221" s="9">
        <f t="shared" si="0"/>
        <v>921.9545454545455</v>
      </c>
      <c r="AU221" s="8">
        <f t="shared" si="1"/>
        <v>1073.6666666666667</v>
      </c>
      <c r="AV221" s="9">
        <f t="shared" si="2"/>
        <v>393.41250000000002</v>
      </c>
      <c r="AW221" s="31" t="str">
        <f t="shared" si="3"/>
        <v/>
      </c>
      <c r="AX221" s="9">
        <f t="shared" si="4"/>
        <v>453.5</v>
      </c>
      <c r="AY221" s="8" t="str">
        <f t="shared" si="5"/>
        <v/>
      </c>
      <c r="AZ221" s="8"/>
      <c r="BA221" s="6" t="e">
        <f t="shared" si="6"/>
        <v>#REF!</v>
      </c>
      <c r="BB221" s="6" t="e">
        <f t="shared" ca="1" si="7"/>
        <v>#NAME?</v>
      </c>
      <c r="BC221" s="6" t="e">
        <f t="shared" si="8"/>
        <v>#REF!</v>
      </c>
      <c r="BE221" s="9" t="e">
        <f t="shared" ca="1" si="9"/>
        <v>#NAME?</v>
      </c>
    </row>
    <row r="222" spans="1:57" ht="15.75" customHeight="1" x14ac:dyDescent="0.25">
      <c r="A222" s="6" t="s">
        <v>1648</v>
      </c>
      <c r="B222" s="6" t="s">
        <v>3270</v>
      </c>
      <c r="C222" s="6">
        <v>2</v>
      </c>
      <c r="D222" s="6">
        <v>4</v>
      </c>
      <c r="E222" s="6">
        <v>27</v>
      </c>
      <c r="F222" s="6">
        <v>611</v>
      </c>
      <c r="G222" s="6">
        <v>5.8999999999999999E-3</v>
      </c>
      <c r="H222" s="6">
        <v>2.8500000000000001E-2</v>
      </c>
      <c r="I222" s="6">
        <v>2E-3</v>
      </c>
      <c r="Q222" s="6">
        <v>42</v>
      </c>
      <c r="R222" s="6">
        <v>359</v>
      </c>
      <c r="S222" s="6">
        <v>908</v>
      </c>
      <c r="T222" s="6">
        <v>196631</v>
      </c>
      <c r="U222" s="6">
        <v>0.53029999999999999</v>
      </c>
      <c r="V222" s="6">
        <v>0.95679999999999998</v>
      </c>
      <c r="W222" s="6">
        <v>0.65369999999999995</v>
      </c>
      <c r="AE222" s="6">
        <v>1</v>
      </c>
      <c r="AF222" s="6">
        <v>3</v>
      </c>
      <c r="AG222" s="6">
        <v>5</v>
      </c>
      <c r="AH222" s="6">
        <v>624</v>
      </c>
      <c r="AI222" s="6">
        <v>4.4000000000000003E-3</v>
      </c>
      <c r="AJ222" s="6">
        <v>5.3E-3</v>
      </c>
      <c r="AK222" s="6">
        <v>2.0999999999999999E-3</v>
      </c>
      <c r="AT222" s="9">
        <f t="shared" si="0"/>
        <v>152.75</v>
      </c>
      <c r="AU222" s="8" t="str">
        <f t="shared" si="1"/>
        <v/>
      </c>
      <c r="AV222" s="9">
        <f t="shared" si="2"/>
        <v>547.71866295264624</v>
      </c>
      <c r="AW222" s="31" t="str">
        <f t="shared" si="3"/>
        <v/>
      </c>
      <c r="AX222" s="9">
        <f t="shared" si="4"/>
        <v>208</v>
      </c>
      <c r="AY222" s="8" t="str">
        <f t="shared" si="5"/>
        <v/>
      </c>
      <c r="AZ222" s="8"/>
      <c r="BA222" s="6" t="e">
        <f t="shared" si="6"/>
        <v>#REF!</v>
      </c>
      <c r="BB222" s="6" t="e">
        <f t="shared" ca="1" si="7"/>
        <v>#NAME?</v>
      </c>
      <c r="BC222" s="6" t="e">
        <f t="shared" si="8"/>
        <v>#REF!</v>
      </c>
      <c r="BE222" s="9" t="e">
        <f t="shared" ca="1" si="9"/>
        <v>#NAME?</v>
      </c>
    </row>
    <row r="223" spans="1:57" ht="15.75" customHeight="1" x14ac:dyDescent="0.25">
      <c r="A223" s="6" t="s">
        <v>1557</v>
      </c>
      <c r="B223" s="6" t="s">
        <v>3270</v>
      </c>
      <c r="C223" s="6">
        <v>3</v>
      </c>
      <c r="D223" s="6">
        <v>18</v>
      </c>
      <c r="E223" s="6">
        <v>1020</v>
      </c>
      <c r="F223" s="6">
        <v>31219</v>
      </c>
      <c r="G223" s="6">
        <v>9.5999999999999992E-3</v>
      </c>
      <c r="H223" s="6">
        <v>0.1484</v>
      </c>
      <c r="I223" s="6">
        <v>6.0299999999999999E-2</v>
      </c>
      <c r="J223" s="6">
        <v>1</v>
      </c>
      <c r="K223" s="6">
        <v>13</v>
      </c>
      <c r="L223" s="6">
        <v>912</v>
      </c>
      <c r="M223" s="6">
        <v>27061</v>
      </c>
      <c r="N223" s="6">
        <v>6.8999999999999999E-3</v>
      </c>
      <c r="O223" s="6">
        <v>0.13270000000000001</v>
      </c>
      <c r="P223" s="6">
        <v>5.2299999999999999E-2</v>
      </c>
      <c r="Q223" s="6">
        <v>146</v>
      </c>
      <c r="R223" s="6">
        <v>1143</v>
      </c>
      <c r="S223" s="6">
        <v>6572</v>
      </c>
      <c r="T223" s="6">
        <v>445763</v>
      </c>
      <c r="U223" s="6">
        <v>0.60799999999999998</v>
      </c>
      <c r="V223" s="6">
        <v>0.95620000000000005</v>
      </c>
      <c r="W223" s="6">
        <v>0.86080000000000001</v>
      </c>
      <c r="AT223" s="9">
        <f t="shared" si="0"/>
        <v>1734.3888888888889</v>
      </c>
      <c r="AU223" s="8">
        <f t="shared" si="1"/>
        <v>2081.6153846153848</v>
      </c>
      <c r="AV223" s="9">
        <f t="shared" si="2"/>
        <v>389.99387576552931</v>
      </c>
      <c r="AW223" s="31" t="str">
        <f t="shared" si="3"/>
        <v/>
      </c>
      <c r="AX223" s="9" t="str">
        <f t="shared" si="4"/>
        <v/>
      </c>
      <c r="AY223" s="8" t="str">
        <f t="shared" si="5"/>
        <v/>
      </c>
      <c r="AZ223" s="8"/>
      <c r="BA223" s="6" t="e">
        <f t="shared" si="6"/>
        <v>#REF!</v>
      </c>
      <c r="BB223" s="6" t="e">
        <f t="shared" ca="1" si="7"/>
        <v>#NAME?</v>
      </c>
      <c r="BC223" s="6" t="e">
        <f t="shared" si="8"/>
        <v>#REF!</v>
      </c>
      <c r="BE223" s="9" t="e">
        <f t="shared" ca="1" si="9"/>
        <v>#NAME?</v>
      </c>
    </row>
    <row r="224" spans="1:57" ht="15.75" customHeight="1" x14ac:dyDescent="0.25">
      <c r="A224" s="6" t="s">
        <v>1652</v>
      </c>
      <c r="B224" s="6" t="s">
        <v>3270</v>
      </c>
      <c r="C224" s="6">
        <v>4</v>
      </c>
      <c r="D224" s="6">
        <v>10</v>
      </c>
      <c r="E224" s="6">
        <v>174</v>
      </c>
      <c r="F224" s="6">
        <v>1822</v>
      </c>
      <c r="G224" s="6">
        <v>3.2000000000000002E-3</v>
      </c>
      <c r="H224" s="6">
        <v>2.98E-2</v>
      </c>
      <c r="I224" s="6">
        <v>2.8999999999999998E-3</v>
      </c>
      <c r="Q224" s="6">
        <v>308</v>
      </c>
      <c r="R224" s="6">
        <v>1724</v>
      </c>
      <c r="S224" s="6">
        <v>5401</v>
      </c>
      <c r="T224" s="6">
        <v>600495</v>
      </c>
      <c r="U224" s="6">
        <v>0.54900000000000004</v>
      </c>
      <c r="V224" s="6">
        <v>0.92420000000000002</v>
      </c>
      <c r="W224" s="6">
        <v>0.9556</v>
      </c>
      <c r="X224" s="6">
        <v>2</v>
      </c>
      <c r="Y224" s="6">
        <v>16</v>
      </c>
      <c r="Z224" s="6">
        <v>0</v>
      </c>
      <c r="AA224" s="6">
        <v>0</v>
      </c>
      <c r="AB224" s="6">
        <v>5.1000000000000004E-3</v>
      </c>
      <c r="AC224" s="6">
        <v>0</v>
      </c>
      <c r="AD224" s="6">
        <v>0</v>
      </c>
      <c r="AE224" s="6">
        <v>15</v>
      </c>
      <c r="AF224" s="6">
        <v>50</v>
      </c>
      <c r="AG224" s="6">
        <v>25</v>
      </c>
      <c r="AH224" s="6">
        <v>282</v>
      </c>
      <c r="AI224" s="6">
        <v>1.5900000000000001E-2</v>
      </c>
      <c r="AJ224" s="6">
        <v>4.3E-3</v>
      </c>
      <c r="AK224" s="6">
        <v>4.0000000000000002E-4</v>
      </c>
      <c r="AT224" s="9">
        <f t="shared" si="0"/>
        <v>182.2</v>
      </c>
      <c r="AU224" s="8" t="str">
        <f t="shared" si="1"/>
        <v/>
      </c>
      <c r="AV224" s="9">
        <f t="shared" si="2"/>
        <v>348.31496519721577</v>
      </c>
      <c r="AW224" s="31">
        <f t="shared" si="3"/>
        <v>0</v>
      </c>
      <c r="AX224" s="9">
        <f t="shared" si="4"/>
        <v>5.64</v>
      </c>
      <c r="AY224" s="8" t="str">
        <f t="shared" si="5"/>
        <v/>
      </c>
      <c r="AZ224" s="8"/>
      <c r="BA224" s="6" t="e">
        <f t="shared" si="6"/>
        <v>#REF!</v>
      </c>
      <c r="BB224" s="6" t="e">
        <f t="shared" ca="1" si="7"/>
        <v>#NAME?</v>
      </c>
      <c r="BC224" s="6" t="e">
        <f t="shared" si="8"/>
        <v>#REF!</v>
      </c>
      <c r="BE224" s="9" t="e">
        <f t="shared" ca="1" si="9"/>
        <v>#NAME?</v>
      </c>
    </row>
    <row r="225" spans="1:57" ht="15.75" customHeight="1" x14ac:dyDescent="0.25">
      <c r="A225" s="6" t="s">
        <v>1755</v>
      </c>
      <c r="B225" s="6" t="s">
        <v>3270</v>
      </c>
      <c r="C225" s="6">
        <v>7</v>
      </c>
      <c r="D225" s="6">
        <v>24</v>
      </c>
      <c r="E225" s="6">
        <v>225</v>
      </c>
      <c r="F225" s="6">
        <v>14134</v>
      </c>
      <c r="G225" s="6">
        <v>2.7799999999999998E-2</v>
      </c>
      <c r="H225" s="6">
        <v>8.0100000000000005E-2</v>
      </c>
      <c r="I225" s="6">
        <v>2.3800000000000002E-2</v>
      </c>
      <c r="J225" s="6">
        <v>3</v>
      </c>
      <c r="K225" s="6">
        <v>30</v>
      </c>
      <c r="L225" s="6">
        <v>414</v>
      </c>
      <c r="M225" s="6">
        <v>41452</v>
      </c>
      <c r="N225" s="6">
        <v>3.4799999999999998E-2</v>
      </c>
      <c r="O225" s="6">
        <v>0.1474</v>
      </c>
      <c r="P225" s="6">
        <v>6.9699999999999998E-2</v>
      </c>
      <c r="Q225" s="6">
        <v>68</v>
      </c>
      <c r="R225" s="6">
        <v>548</v>
      </c>
      <c r="S225" s="6">
        <v>2693</v>
      </c>
      <c r="T225" s="6">
        <v>485506</v>
      </c>
      <c r="U225" s="6">
        <v>0.63570000000000004</v>
      </c>
      <c r="V225" s="6">
        <v>0.95899999999999996</v>
      </c>
      <c r="W225" s="6">
        <v>0.8165</v>
      </c>
      <c r="AL225" s="6">
        <v>4</v>
      </c>
      <c r="AM225" s="6">
        <v>139</v>
      </c>
      <c r="AN225" s="6">
        <v>1910</v>
      </c>
      <c r="AO225" s="6">
        <v>138848</v>
      </c>
      <c r="AP225" s="6">
        <v>0.1613</v>
      </c>
      <c r="AQ225" s="6">
        <v>0.68020000000000003</v>
      </c>
      <c r="AR225" s="6">
        <v>0.23350000000000001</v>
      </c>
      <c r="AT225" s="9">
        <f t="shared" si="0"/>
        <v>588.91666666666663</v>
      </c>
      <c r="AU225" s="8">
        <f t="shared" si="1"/>
        <v>1381.7333333333333</v>
      </c>
      <c r="AV225" s="9">
        <f t="shared" si="2"/>
        <v>885.95985401459859</v>
      </c>
      <c r="AW225" s="31" t="str">
        <f t="shared" si="3"/>
        <v/>
      </c>
      <c r="AX225" s="9" t="str">
        <f t="shared" si="4"/>
        <v/>
      </c>
      <c r="AY225" s="8">
        <f t="shared" si="5"/>
        <v>998.9064748201439</v>
      </c>
      <c r="AZ225" s="8"/>
      <c r="BA225" s="6" t="e">
        <f t="shared" si="6"/>
        <v>#REF!</v>
      </c>
      <c r="BB225" s="6" t="e">
        <f t="shared" ca="1" si="7"/>
        <v>#NAME?</v>
      </c>
      <c r="BC225" s="6" t="e">
        <f t="shared" si="8"/>
        <v>#REF!</v>
      </c>
      <c r="BE225" s="9" t="e">
        <f t="shared" ca="1" si="9"/>
        <v>#NAME?</v>
      </c>
    </row>
    <row r="226" spans="1:57" ht="15.75" customHeight="1" x14ac:dyDescent="0.25">
      <c r="A226" s="6" t="s">
        <v>1547</v>
      </c>
      <c r="B226" s="6" t="s">
        <v>3270</v>
      </c>
      <c r="C226" s="6">
        <v>2</v>
      </c>
      <c r="D226" s="6">
        <v>7</v>
      </c>
      <c r="E226" s="6">
        <v>312</v>
      </c>
      <c r="F226" s="6">
        <v>7746</v>
      </c>
      <c r="G226" s="6">
        <v>1.11E-2</v>
      </c>
      <c r="H226" s="6">
        <v>0.12720000000000001</v>
      </c>
      <c r="I226" s="6">
        <v>3.3700000000000001E-2</v>
      </c>
      <c r="Q226" s="6">
        <v>48</v>
      </c>
      <c r="R226" s="6">
        <v>373</v>
      </c>
      <c r="S226" s="6">
        <v>2366</v>
      </c>
      <c r="T226" s="6">
        <v>188175</v>
      </c>
      <c r="U226" s="6">
        <v>0.59109999999999996</v>
      </c>
      <c r="V226" s="6">
        <v>0.96489999999999998</v>
      </c>
      <c r="W226" s="6">
        <v>0.81979999999999997</v>
      </c>
      <c r="AE226" s="6">
        <v>2</v>
      </c>
      <c r="AF226" s="6">
        <v>6</v>
      </c>
      <c r="AG226" s="6">
        <v>214</v>
      </c>
      <c r="AH226" s="6">
        <v>5919</v>
      </c>
      <c r="AI226" s="6">
        <v>9.4999999999999998E-3</v>
      </c>
      <c r="AJ226" s="6">
        <v>8.7300000000000003E-2</v>
      </c>
      <c r="AK226" s="6">
        <v>2.58E-2</v>
      </c>
      <c r="AT226" s="9">
        <f t="shared" si="0"/>
        <v>1106.5714285714287</v>
      </c>
      <c r="AU226" s="8" t="str">
        <f t="shared" si="1"/>
        <v/>
      </c>
      <c r="AV226" s="9">
        <f t="shared" si="2"/>
        <v>504.49061662198392</v>
      </c>
      <c r="AW226" s="31" t="str">
        <f t="shared" si="3"/>
        <v/>
      </c>
      <c r="AX226" s="9">
        <f t="shared" si="4"/>
        <v>986.5</v>
      </c>
      <c r="AY226" s="8" t="str">
        <f t="shared" si="5"/>
        <v/>
      </c>
      <c r="AZ226" s="8"/>
      <c r="BA226" s="6" t="e">
        <f t="shared" si="6"/>
        <v>#REF!</v>
      </c>
      <c r="BB226" s="6" t="e">
        <f t="shared" ca="1" si="7"/>
        <v>#NAME?</v>
      </c>
      <c r="BC226" s="6" t="e">
        <f t="shared" si="8"/>
        <v>#REF!</v>
      </c>
      <c r="BE226" s="9" t="e">
        <f t="shared" ca="1" si="9"/>
        <v>#NAME?</v>
      </c>
    </row>
    <row r="227" spans="1:57" ht="15.75" customHeight="1" x14ac:dyDescent="0.25">
      <c r="A227" s="6" t="s">
        <v>1765</v>
      </c>
      <c r="B227" s="6" t="s">
        <v>3270</v>
      </c>
      <c r="C227" s="6">
        <v>1</v>
      </c>
      <c r="D227" s="6">
        <v>29</v>
      </c>
      <c r="E227" s="6">
        <v>1245</v>
      </c>
      <c r="F227" s="6">
        <v>23233</v>
      </c>
      <c r="G227" s="6">
        <v>2.0299999999999999E-2</v>
      </c>
      <c r="H227" s="6">
        <v>0.23910000000000001</v>
      </c>
      <c r="I227" s="6">
        <v>6.9599999999999995E-2</v>
      </c>
      <c r="J227" s="6">
        <v>8</v>
      </c>
      <c r="K227" s="6">
        <v>49</v>
      </c>
      <c r="L227" s="6">
        <v>1886</v>
      </c>
      <c r="M227" s="6">
        <v>40065</v>
      </c>
      <c r="N227" s="6">
        <v>3.4200000000000001E-2</v>
      </c>
      <c r="O227" s="6">
        <v>0.36220000000000002</v>
      </c>
      <c r="P227" s="6">
        <v>0.12</v>
      </c>
      <c r="Q227" s="6">
        <v>128</v>
      </c>
      <c r="R227" s="6">
        <v>772</v>
      </c>
      <c r="S227" s="6">
        <v>4928</v>
      </c>
      <c r="T227" s="6">
        <v>239248</v>
      </c>
      <c r="U227" s="6">
        <v>0.53949999999999998</v>
      </c>
      <c r="V227" s="6">
        <v>0.94640000000000002</v>
      </c>
      <c r="W227" s="6">
        <v>0.7167</v>
      </c>
      <c r="AE227" s="6">
        <v>5</v>
      </c>
      <c r="AF227" s="6">
        <v>26</v>
      </c>
      <c r="AG227" s="6">
        <v>1236</v>
      </c>
      <c r="AH227" s="6">
        <v>21147</v>
      </c>
      <c r="AI227" s="6">
        <v>1.8200000000000001E-2</v>
      </c>
      <c r="AJ227" s="6">
        <v>0.2374</v>
      </c>
      <c r="AK227" s="6">
        <v>6.3299999999999995E-2</v>
      </c>
      <c r="AL227" s="6">
        <v>5</v>
      </c>
      <c r="AM227" s="6">
        <v>221</v>
      </c>
      <c r="AN227" s="6">
        <v>4019</v>
      </c>
      <c r="AO227" s="6">
        <v>131719</v>
      </c>
      <c r="AP227" s="6">
        <v>0.15440000000000001</v>
      </c>
      <c r="AQ227" s="6">
        <v>0.77180000000000004</v>
      </c>
      <c r="AR227" s="6">
        <v>0.39460000000000001</v>
      </c>
      <c r="AT227" s="9">
        <f t="shared" si="0"/>
        <v>801.13793103448279</v>
      </c>
      <c r="AU227" s="8">
        <f t="shared" si="1"/>
        <v>817.65306122448976</v>
      </c>
      <c r="AV227" s="9">
        <f t="shared" si="2"/>
        <v>309.90673575129534</v>
      </c>
      <c r="AW227" s="31" t="str">
        <f t="shared" si="3"/>
        <v/>
      </c>
      <c r="AX227" s="9">
        <f t="shared" si="4"/>
        <v>813.34615384615381</v>
      </c>
      <c r="AY227" s="8">
        <f t="shared" si="5"/>
        <v>596.01357466063348</v>
      </c>
      <c r="AZ227" s="8"/>
      <c r="BA227" s="6" t="e">
        <f t="shared" si="6"/>
        <v>#REF!</v>
      </c>
      <c r="BB227" s="6" t="e">
        <f t="shared" ca="1" si="7"/>
        <v>#NAME?</v>
      </c>
      <c r="BC227" s="6" t="e">
        <f t="shared" si="8"/>
        <v>#REF!</v>
      </c>
      <c r="BE227" s="9" t="e">
        <f t="shared" ca="1" si="9"/>
        <v>#NAME?</v>
      </c>
    </row>
    <row r="228" spans="1:57" ht="15.75" customHeight="1" x14ac:dyDescent="0.25">
      <c r="A228" s="6" t="s">
        <v>1669</v>
      </c>
      <c r="B228" s="6" t="s">
        <v>3270</v>
      </c>
      <c r="C228" s="6">
        <v>12</v>
      </c>
      <c r="D228" s="6">
        <v>84</v>
      </c>
      <c r="E228" s="6">
        <v>5661</v>
      </c>
      <c r="F228" s="6">
        <v>212122</v>
      </c>
      <c r="G228" s="6">
        <v>1.9599999999999999E-2</v>
      </c>
      <c r="H228" s="6">
        <v>0.25319999999999998</v>
      </c>
      <c r="I228" s="6">
        <v>6.2600000000000003E-2</v>
      </c>
      <c r="J228" s="6">
        <v>15</v>
      </c>
      <c r="K228" s="6">
        <v>92</v>
      </c>
      <c r="L228" s="6">
        <v>5997</v>
      </c>
      <c r="M228" s="6">
        <v>199585</v>
      </c>
      <c r="N228" s="6">
        <v>2.1399999999999999E-2</v>
      </c>
      <c r="O228" s="6">
        <v>0.26829999999999998</v>
      </c>
      <c r="P228" s="6">
        <v>5.8900000000000001E-2</v>
      </c>
      <c r="Q228" s="6">
        <v>397</v>
      </c>
      <c r="R228" s="6">
        <v>2479</v>
      </c>
      <c r="S228" s="6">
        <v>21397</v>
      </c>
      <c r="T228" s="6">
        <v>3171155</v>
      </c>
      <c r="U228" s="6">
        <v>0.57789999999999997</v>
      </c>
      <c r="V228" s="6">
        <v>0.95709999999999995</v>
      </c>
      <c r="W228" s="6">
        <v>0.9355</v>
      </c>
      <c r="X228" s="6">
        <v>1</v>
      </c>
      <c r="Y228" s="6">
        <v>34</v>
      </c>
      <c r="Z228" s="6">
        <v>2404</v>
      </c>
      <c r="AA228" s="6">
        <v>71032</v>
      </c>
      <c r="AB228" s="6">
        <v>7.9000000000000008E-3</v>
      </c>
      <c r="AC228" s="6">
        <v>0.1075</v>
      </c>
      <c r="AD228" s="6">
        <v>2.1000000000000001E-2</v>
      </c>
      <c r="AE228" s="6">
        <v>1</v>
      </c>
      <c r="AF228" s="6">
        <v>5</v>
      </c>
      <c r="AG228" s="6">
        <v>187</v>
      </c>
      <c r="AH228" s="6">
        <v>4009</v>
      </c>
      <c r="AI228" s="6">
        <v>1.1999999999999999E-3</v>
      </c>
      <c r="AJ228" s="6">
        <v>8.3999999999999995E-3</v>
      </c>
      <c r="AK228" s="6">
        <v>1.1999999999999999E-3</v>
      </c>
      <c r="AT228" s="9">
        <f t="shared" si="0"/>
        <v>2525.2619047619046</v>
      </c>
      <c r="AU228" s="8">
        <f t="shared" si="1"/>
        <v>2169.4021739130435</v>
      </c>
      <c r="AV228" s="9">
        <f t="shared" si="2"/>
        <v>1279.2073416700282</v>
      </c>
      <c r="AW228" s="31">
        <f t="shared" si="3"/>
        <v>2089.1764705882351</v>
      </c>
      <c r="AX228" s="9">
        <f t="shared" si="4"/>
        <v>801.8</v>
      </c>
      <c r="AY228" s="8" t="str">
        <f t="shared" si="5"/>
        <v/>
      </c>
      <c r="AZ228" s="8"/>
      <c r="BA228" s="6" t="e">
        <f t="shared" si="6"/>
        <v>#REF!</v>
      </c>
      <c r="BB228" s="6" t="e">
        <f t="shared" ca="1" si="7"/>
        <v>#NAME?</v>
      </c>
      <c r="BC228" s="6" t="e">
        <f t="shared" si="8"/>
        <v>#REF!</v>
      </c>
      <c r="BE228" s="9" t="e">
        <f t="shared" ca="1" si="9"/>
        <v>#NAME?</v>
      </c>
    </row>
    <row r="229" spans="1:57" ht="15.75" customHeight="1" x14ac:dyDescent="0.25">
      <c r="A229" s="6" t="s">
        <v>1497</v>
      </c>
      <c r="B229" s="6" t="s">
        <v>3270</v>
      </c>
      <c r="J229" s="6">
        <v>1</v>
      </c>
      <c r="K229" s="6">
        <v>9</v>
      </c>
      <c r="L229" s="6">
        <v>93</v>
      </c>
      <c r="M229" s="6">
        <v>5054</v>
      </c>
      <c r="N229" s="6">
        <v>3.04E-2</v>
      </c>
      <c r="O229" s="6">
        <v>0.1038</v>
      </c>
      <c r="P229" s="6">
        <v>1.5699999999999999E-2</v>
      </c>
      <c r="Q229" s="6">
        <v>24</v>
      </c>
      <c r="R229" s="6">
        <v>167</v>
      </c>
      <c r="S229" s="6">
        <v>869</v>
      </c>
      <c r="T229" s="6">
        <v>317487</v>
      </c>
      <c r="U229" s="6">
        <v>0.56420000000000003</v>
      </c>
      <c r="V229" s="6">
        <v>0.96989999999999998</v>
      </c>
      <c r="W229" s="6">
        <v>0.98450000000000004</v>
      </c>
      <c r="AT229" s="9" t="str">
        <f t="shared" si="0"/>
        <v/>
      </c>
      <c r="AU229" s="8">
        <f t="shared" si="1"/>
        <v>561.55555555555554</v>
      </c>
      <c r="AV229" s="9">
        <f t="shared" si="2"/>
        <v>1901.1197604790418</v>
      </c>
      <c r="AW229" s="31" t="str">
        <f t="shared" si="3"/>
        <v/>
      </c>
      <c r="AX229" s="9" t="str">
        <f t="shared" si="4"/>
        <v/>
      </c>
      <c r="AY229" s="8" t="str">
        <f t="shared" si="5"/>
        <v/>
      </c>
      <c r="AZ229" s="8"/>
      <c r="BA229" s="6" t="e">
        <f t="shared" si="6"/>
        <v>#REF!</v>
      </c>
      <c r="BB229" s="6" t="e">
        <f t="shared" ca="1" si="7"/>
        <v>#NAME?</v>
      </c>
      <c r="BC229" s="6" t="e">
        <f t="shared" si="8"/>
        <v>#REF!</v>
      </c>
      <c r="BE229" s="9" t="e">
        <f t="shared" ca="1" si="9"/>
        <v>#NAME?</v>
      </c>
    </row>
    <row r="230" spans="1:57" ht="15.75" customHeight="1" x14ac:dyDescent="0.25">
      <c r="A230" s="6" t="s">
        <v>1609</v>
      </c>
      <c r="B230" s="6" t="s">
        <v>3270</v>
      </c>
      <c r="C230" s="6">
        <v>17</v>
      </c>
      <c r="D230" s="6">
        <v>56</v>
      </c>
      <c r="E230" s="6">
        <v>1251</v>
      </c>
      <c r="F230" s="6">
        <v>36688</v>
      </c>
      <c r="G230" s="6">
        <v>9.4000000000000004E-3</v>
      </c>
      <c r="H230" s="6">
        <v>0.14410000000000001</v>
      </c>
      <c r="I230" s="6">
        <v>1.6299999999999999E-2</v>
      </c>
      <c r="Q230" s="6">
        <v>545</v>
      </c>
      <c r="R230" s="6">
        <v>3165</v>
      </c>
      <c r="S230" s="6">
        <v>8271</v>
      </c>
      <c r="T230" s="6">
        <v>2128680</v>
      </c>
      <c r="U230" s="6">
        <v>0.52969999999999995</v>
      </c>
      <c r="V230" s="6">
        <v>0.9526</v>
      </c>
      <c r="W230" s="6">
        <v>0.94420000000000004</v>
      </c>
      <c r="AE230" s="6">
        <v>2</v>
      </c>
      <c r="AF230" s="6">
        <v>5</v>
      </c>
      <c r="AG230" s="6">
        <v>190</v>
      </c>
      <c r="AH230" s="6">
        <v>4417</v>
      </c>
      <c r="AI230" s="6">
        <v>8.0000000000000004E-4</v>
      </c>
      <c r="AJ230" s="6">
        <v>2.1899999999999999E-2</v>
      </c>
      <c r="AK230" s="6">
        <v>2E-3</v>
      </c>
      <c r="AT230" s="9">
        <f t="shared" si="0"/>
        <v>655.14285714285711</v>
      </c>
      <c r="AU230" s="8" t="str">
        <f t="shared" si="1"/>
        <v/>
      </c>
      <c r="AV230" s="9">
        <f t="shared" si="2"/>
        <v>672.56872037914695</v>
      </c>
      <c r="AW230" s="31" t="str">
        <f t="shared" si="3"/>
        <v/>
      </c>
      <c r="AX230" s="9">
        <f t="shared" si="4"/>
        <v>883.4</v>
      </c>
      <c r="AY230" s="8" t="str">
        <f t="shared" si="5"/>
        <v/>
      </c>
      <c r="AZ230" s="8"/>
      <c r="BA230" s="6" t="e">
        <f t="shared" si="6"/>
        <v>#REF!</v>
      </c>
      <c r="BB230" s="6" t="e">
        <f t="shared" ca="1" si="7"/>
        <v>#NAME?</v>
      </c>
      <c r="BC230" s="6" t="e">
        <f t="shared" si="8"/>
        <v>#REF!</v>
      </c>
      <c r="BE230" s="9" t="e">
        <f t="shared" ca="1" si="9"/>
        <v>#NAME?</v>
      </c>
    </row>
    <row r="231" spans="1:57" ht="15.75" customHeight="1" x14ac:dyDescent="0.25">
      <c r="A231" s="6" t="s">
        <v>1734</v>
      </c>
      <c r="B231" s="6" t="s">
        <v>3270</v>
      </c>
      <c r="C231" s="6">
        <v>19</v>
      </c>
      <c r="D231" s="6">
        <v>74</v>
      </c>
      <c r="E231" s="6">
        <v>2621</v>
      </c>
      <c r="F231" s="6">
        <v>122206</v>
      </c>
      <c r="G231" s="6">
        <v>1.23E-2</v>
      </c>
      <c r="H231" s="6">
        <v>0.11940000000000001</v>
      </c>
      <c r="I231" s="6">
        <v>2.4500000000000001E-2</v>
      </c>
      <c r="J231" s="6">
        <v>9</v>
      </c>
      <c r="K231" s="6">
        <v>114</v>
      </c>
      <c r="L231" s="6">
        <v>5977</v>
      </c>
      <c r="M231" s="6">
        <v>346882</v>
      </c>
      <c r="N231" s="6">
        <v>1.89E-2</v>
      </c>
      <c r="O231" s="6">
        <v>0.27229999999999999</v>
      </c>
      <c r="P231" s="6">
        <v>6.9599999999999995E-2</v>
      </c>
      <c r="Q231" s="6">
        <v>565</v>
      </c>
      <c r="R231" s="6">
        <v>3273</v>
      </c>
      <c r="S231" s="6">
        <v>20995</v>
      </c>
      <c r="T231" s="6">
        <v>4299953</v>
      </c>
      <c r="U231" s="6">
        <v>0.54349999999999998</v>
      </c>
      <c r="V231" s="6">
        <v>0.95650000000000002</v>
      </c>
      <c r="W231" s="6">
        <v>0.86309999999999998</v>
      </c>
      <c r="X231" s="6">
        <v>1</v>
      </c>
      <c r="Y231" s="6">
        <v>6</v>
      </c>
      <c r="Z231" s="6">
        <v>36</v>
      </c>
      <c r="AA231" s="6">
        <v>1013</v>
      </c>
      <c r="AB231" s="6">
        <v>1E-3</v>
      </c>
      <c r="AC231" s="6">
        <v>1.6000000000000001E-3</v>
      </c>
      <c r="AD231" s="6">
        <v>2.0000000000000001E-4</v>
      </c>
      <c r="AE231" s="6">
        <v>10</v>
      </c>
      <c r="AF231" s="6">
        <v>53</v>
      </c>
      <c r="AG231" s="6">
        <v>1147</v>
      </c>
      <c r="AH231" s="6">
        <v>60037</v>
      </c>
      <c r="AI231" s="6">
        <v>8.8000000000000005E-3</v>
      </c>
      <c r="AJ231" s="6">
        <v>5.2299999999999999E-2</v>
      </c>
      <c r="AK231" s="6">
        <v>1.21E-2</v>
      </c>
      <c r="AT231" s="9">
        <f t="shared" si="0"/>
        <v>1651.4324324324325</v>
      </c>
      <c r="AU231" s="8">
        <f t="shared" si="1"/>
        <v>3042.8245614035086</v>
      </c>
      <c r="AV231" s="9">
        <f t="shared" si="2"/>
        <v>1313.7650473571646</v>
      </c>
      <c r="AW231" s="31">
        <f t="shared" si="3"/>
        <v>168.83333333333334</v>
      </c>
      <c r="AX231" s="9">
        <f t="shared" si="4"/>
        <v>1132.7735849056603</v>
      </c>
      <c r="AY231" s="8" t="str">
        <f t="shared" si="5"/>
        <v/>
      </c>
      <c r="AZ231" s="8"/>
      <c r="BA231" s="6" t="e">
        <f t="shared" si="6"/>
        <v>#REF!</v>
      </c>
      <c r="BB231" s="6" t="e">
        <f t="shared" ca="1" si="7"/>
        <v>#NAME?</v>
      </c>
      <c r="BC231" s="6" t="e">
        <f t="shared" si="8"/>
        <v>#REF!</v>
      </c>
      <c r="BE231" s="9" t="e">
        <f t="shared" ca="1" si="9"/>
        <v>#NAME?</v>
      </c>
    </row>
    <row r="232" spans="1:57" ht="15.75" customHeight="1" x14ac:dyDescent="0.25">
      <c r="A232" s="6" t="s">
        <v>1774</v>
      </c>
      <c r="B232" s="6" t="s">
        <v>3270</v>
      </c>
      <c r="C232" s="6">
        <v>5</v>
      </c>
      <c r="D232" s="6">
        <v>12</v>
      </c>
      <c r="E232" s="6">
        <v>454</v>
      </c>
      <c r="F232" s="6">
        <v>15348</v>
      </c>
      <c r="G232" s="6">
        <v>1.2E-2</v>
      </c>
      <c r="H232" s="6">
        <v>8.9099999999999999E-2</v>
      </c>
      <c r="I232" s="6">
        <v>8.3000000000000001E-3</v>
      </c>
      <c r="J232" s="6">
        <v>1</v>
      </c>
      <c r="K232" s="6">
        <v>8</v>
      </c>
      <c r="L232" s="6">
        <v>209</v>
      </c>
      <c r="M232" s="6">
        <v>10046</v>
      </c>
      <c r="N232" s="6">
        <v>8.0000000000000002E-3</v>
      </c>
      <c r="O232" s="6">
        <v>4.1000000000000002E-2</v>
      </c>
      <c r="P232" s="6">
        <v>5.4000000000000003E-3</v>
      </c>
      <c r="Q232" s="6">
        <v>114</v>
      </c>
      <c r="R232" s="6">
        <v>746</v>
      </c>
      <c r="S232" s="6">
        <v>4952</v>
      </c>
      <c r="T232" s="6">
        <v>1706820</v>
      </c>
      <c r="U232" s="6">
        <v>0.74380000000000002</v>
      </c>
      <c r="V232" s="6">
        <v>0.97230000000000005</v>
      </c>
      <c r="W232" s="6">
        <v>0.92090000000000005</v>
      </c>
      <c r="AE232" s="6">
        <v>5</v>
      </c>
      <c r="AF232" s="6">
        <v>16</v>
      </c>
      <c r="AG232" s="6">
        <v>510</v>
      </c>
      <c r="AH232" s="6">
        <v>21011</v>
      </c>
      <c r="AI232" s="6">
        <v>1.6E-2</v>
      </c>
      <c r="AJ232" s="6">
        <v>0.10009999999999999</v>
      </c>
      <c r="AK232" s="6">
        <v>1.1299999999999999E-2</v>
      </c>
      <c r="AT232" s="9">
        <f t="shared" si="0"/>
        <v>1279</v>
      </c>
      <c r="AU232" s="8">
        <f t="shared" si="1"/>
        <v>1255.75</v>
      </c>
      <c r="AV232" s="9">
        <f t="shared" si="2"/>
        <v>2287.9624664879357</v>
      </c>
      <c r="AW232" s="31" t="str">
        <f t="shared" si="3"/>
        <v/>
      </c>
      <c r="AX232" s="9">
        <f t="shared" si="4"/>
        <v>1313.1875</v>
      </c>
      <c r="AY232" s="8" t="str">
        <f t="shared" si="5"/>
        <v/>
      </c>
      <c r="AZ232" s="8"/>
      <c r="BA232" s="6" t="e">
        <f t="shared" si="6"/>
        <v>#REF!</v>
      </c>
      <c r="BB232" s="6" t="e">
        <f t="shared" ca="1" si="7"/>
        <v>#NAME?</v>
      </c>
      <c r="BC232" s="6" t="e">
        <f t="shared" si="8"/>
        <v>#REF!</v>
      </c>
      <c r="BE232" s="9" t="e">
        <f t="shared" ca="1" si="9"/>
        <v>#NAME?</v>
      </c>
    </row>
    <row r="233" spans="1:57" ht="15.75" customHeight="1" x14ac:dyDescent="0.25">
      <c r="A233" s="6" t="s">
        <v>1694</v>
      </c>
      <c r="B233" s="6" t="s">
        <v>3270</v>
      </c>
      <c r="C233" s="6">
        <v>2</v>
      </c>
      <c r="D233" s="6">
        <v>7</v>
      </c>
      <c r="E233" s="6">
        <v>121</v>
      </c>
      <c r="F233" s="6">
        <v>3572</v>
      </c>
      <c r="G233" s="6">
        <v>1.1299999999999999E-2</v>
      </c>
      <c r="H233" s="6">
        <v>0.1018</v>
      </c>
      <c r="I233" s="6">
        <v>1.5299999999999999E-2</v>
      </c>
      <c r="J233" s="6">
        <v>1</v>
      </c>
      <c r="K233" s="6">
        <v>30</v>
      </c>
      <c r="L233" s="6">
        <v>156</v>
      </c>
      <c r="M233" s="6">
        <v>5574</v>
      </c>
      <c r="N233" s="6">
        <v>4.8300000000000003E-2</v>
      </c>
      <c r="O233" s="6">
        <v>0.13120000000000001</v>
      </c>
      <c r="P233" s="6">
        <v>2.3900000000000001E-2</v>
      </c>
      <c r="Q233" s="6">
        <v>52</v>
      </c>
      <c r="R233" s="6">
        <v>433</v>
      </c>
      <c r="S233" s="6">
        <v>1158</v>
      </c>
      <c r="T233" s="6">
        <v>181774</v>
      </c>
      <c r="U233" s="6">
        <v>0.69730000000000003</v>
      </c>
      <c r="V233" s="6">
        <v>0.97389999999999999</v>
      </c>
      <c r="W233" s="6">
        <v>0.77949999999999997</v>
      </c>
      <c r="X233" s="6">
        <v>4</v>
      </c>
      <c r="Y233" s="6">
        <v>49</v>
      </c>
      <c r="Z233" s="6">
        <v>178</v>
      </c>
      <c r="AA233" s="6">
        <v>10752</v>
      </c>
      <c r="AB233" s="6">
        <v>7.8899999999999998E-2</v>
      </c>
      <c r="AC233" s="6">
        <v>0.1497</v>
      </c>
      <c r="AD233" s="6">
        <v>4.6100000000000002E-2</v>
      </c>
      <c r="AE233" s="6">
        <v>3</v>
      </c>
      <c r="AF233" s="6">
        <v>7</v>
      </c>
      <c r="AG233" s="6">
        <v>129</v>
      </c>
      <c r="AH233" s="6">
        <v>4673</v>
      </c>
      <c r="AI233" s="6">
        <v>1.1299999999999999E-2</v>
      </c>
      <c r="AJ233" s="6">
        <v>0.1085</v>
      </c>
      <c r="AK233" s="6">
        <v>0.02</v>
      </c>
      <c r="AL233" s="6">
        <v>4</v>
      </c>
      <c r="AM233" s="6">
        <v>101</v>
      </c>
      <c r="AN233" s="6">
        <v>532</v>
      </c>
      <c r="AO233" s="6">
        <v>24963</v>
      </c>
      <c r="AP233" s="6">
        <v>0.16259999999999999</v>
      </c>
      <c r="AQ233" s="6">
        <v>0.44740000000000002</v>
      </c>
      <c r="AR233" s="6">
        <v>0.107</v>
      </c>
      <c r="AT233" s="9">
        <f t="shared" si="0"/>
        <v>510.28571428571428</v>
      </c>
      <c r="AU233" s="8">
        <f t="shared" si="1"/>
        <v>185.8</v>
      </c>
      <c r="AV233" s="9">
        <f t="shared" si="2"/>
        <v>419.80138568129331</v>
      </c>
      <c r="AW233" s="31">
        <f t="shared" si="3"/>
        <v>219.42857142857142</v>
      </c>
      <c r="AX233" s="9">
        <f t="shared" si="4"/>
        <v>667.57142857142856</v>
      </c>
      <c r="AY233" s="8">
        <f t="shared" si="5"/>
        <v>247.15841584158414</v>
      </c>
      <c r="AZ233" s="8"/>
      <c r="BA233" s="6" t="e">
        <f t="shared" si="6"/>
        <v>#REF!</v>
      </c>
      <c r="BB233" s="6" t="e">
        <f t="shared" ca="1" si="7"/>
        <v>#NAME?</v>
      </c>
      <c r="BC233" s="6" t="e">
        <f t="shared" si="8"/>
        <v>#REF!</v>
      </c>
      <c r="BE233" s="9" t="e">
        <f t="shared" ca="1" si="9"/>
        <v>#NAME?</v>
      </c>
    </row>
    <row r="234" spans="1:57" ht="15.75" customHeight="1" x14ac:dyDescent="0.25">
      <c r="A234" s="6" t="s">
        <v>1745</v>
      </c>
      <c r="B234" s="6" t="s">
        <v>3270</v>
      </c>
      <c r="C234" s="6">
        <v>28</v>
      </c>
      <c r="D234" s="6">
        <v>74</v>
      </c>
      <c r="E234" s="6">
        <v>2499</v>
      </c>
      <c r="F234" s="6">
        <v>77364</v>
      </c>
      <c r="G234" s="6">
        <v>2.9899999999999999E-2</v>
      </c>
      <c r="H234" s="6">
        <v>0.13830000000000001</v>
      </c>
      <c r="I234" s="6">
        <v>2.53E-2</v>
      </c>
      <c r="Q234" s="6">
        <v>234</v>
      </c>
      <c r="R234" s="6">
        <v>1636</v>
      </c>
      <c r="S234" s="6">
        <v>17579</v>
      </c>
      <c r="T234" s="6">
        <v>2989134</v>
      </c>
      <c r="U234" s="6">
        <v>0.66149999999999998</v>
      </c>
      <c r="V234" s="6">
        <v>0.97319999999999995</v>
      </c>
      <c r="W234" s="6">
        <v>0.97689999999999999</v>
      </c>
      <c r="AE234" s="6">
        <v>9</v>
      </c>
      <c r="AF234" s="6">
        <v>24</v>
      </c>
      <c r="AG234" s="6">
        <v>233</v>
      </c>
      <c r="AH234" s="6">
        <v>5621</v>
      </c>
      <c r="AI234" s="6">
        <v>9.7000000000000003E-3</v>
      </c>
      <c r="AJ234" s="6">
        <v>1.29E-2</v>
      </c>
      <c r="AK234" s="6">
        <v>1.8E-3</v>
      </c>
      <c r="AT234" s="9">
        <f t="shared" si="0"/>
        <v>1045.4594594594594</v>
      </c>
      <c r="AU234" s="8" t="str">
        <f t="shared" si="1"/>
        <v/>
      </c>
      <c r="AV234" s="9">
        <f t="shared" si="2"/>
        <v>1827.09902200489</v>
      </c>
      <c r="AW234" s="31" t="str">
        <f t="shared" si="3"/>
        <v/>
      </c>
      <c r="AX234" s="9">
        <f t="shared" si="4"/>
        <v>234.20833333333334</v>
      </c>
      <c r="AY234" s="8" t="str">
        <f t="shared" si="5"/>
        <v/>
      </c>
      <c r="AZ234" s="8"/>
      <c r="BA234" s="6" t="e">
        <f t="shared" si="6"/>
        <v>#REF!</v>
      </c>
      <c r="BB234" s="6" t="e">
        <f t="shared" ca="1" si="7"/>
        <v>#NAME?</v>
      </c>
      <c r="BC234" s="6" t="e">
        <f t="shared" si="8"/>
        <v>#REF!</v>
      </c>
      <c r="BE234" s="9" t="e">
        <f t="shared" ca="1" si="9"/>
        <v>#NAME?</v>
      </c>
    </row>
    <row r="235" spans="1:57" ht="15.75" customHeight="1" x14ac:dyDescent="0.25">
      <c r="A235" s="6" t="s">
        <v>1574</v>
      </c>
      <c r="B235" s="6" t="s">
        <v>3270</v>
      </c>
      <c r="C235" s="6">
        <v>1</v>
      </c>
      <c r="D235" s="6">
        <v>2</v>
      </c>
      <c r="E235" s="6">
        <v>2</v>
      </c>
      <c r="F235" s="6">
        <v>9</v>
      </c>
      <c r="G235" s="6">
        <v>1.1999999999999999E-3</v>
      </c>
      <c r="H235" s="6">
        <v>8.0000000000000004E-4</v>
      </c>
      <c r="I235" s="6">
        <v>0</v>
      </c>
      <c r="Q235" s="6">
        <v>166</v>
      </c>
      <c r="R235" s="6">
        <v>853</v>
      </c>
      <c r="S235" s="6">
        <v>2060</v>
      </c>
      <c r="T235" s="6">
        <v>212137</v>
      </c>
      <c r="U235" s="6">
        <v>0.49480000000000002</v>
      </c>
      <c r="V235" s="6">
        <v>0.87470000000000003</v>
      </c>
      <c r="W235" s="6">
        <v>0.8427</v>
      </c>
      <c r="AT235" s="9">
        <f t="shared" si="0"/>
        <v>4.5</v>
      </c>
      <c r="AU235" s="8" t="str">
        <f t="shared" si="1"/>
        <v/>
      </c>
      <c r="AV235" s="9">
        <f t="shared" si="2"/>
        <v>248.69519343493553</v>
      </c>
      <c r="AW235" s="31" t="str">
        <f t="shared" si="3"/>
        <v/>
      </c>
      <c r="AX235" s="9" t="str">
        <f t="shared" si="4"/>
        <v/>
      </c>
      <c r="AY235" s="8" t="str">
        <f t="shared" si="5"/>
        <v/>
      </c>
      <c r="AZ235" s="8"/>
      <c r="BA235" s="6" t="e">
        <f t="shared" si="6"/>
        <v>#REF!</v>
      </c>
      <c r="BB235" s="6" t="e">
        <f t="shared" ca="1" si="7"/>
        <v>#NAME?</v>
      </c>
      <c r="BC235" s="6" t="e">
        <f t="shared" si="8"/>
        <v>#REF!</v>
      </c>
      <c r="BE235" s="9" t="e">
        <f t="shared" ca="1" si="9"/>
        <v>#NAME?</v>
      </c>
    </row>
    <row r="236" spans="1:57" ht="15.75" customHeight="1" x14ac:dyDescent="0.25">
      <c r="A236" s="6" t="s">
        <v>1696</v>
      </c>
      <c r="B236" s="6" t="s">
        <v>3270</v>
      </c>
      <c r="C236" s="6">
        <v>7</v>
      </c>
      <c r="D236" s="6">
        <v>19</v>
      </c>
      <c r="E236" s="6">
        <v>416</v>
      </c>
      <c r="F236" s="6">
        <v>10982</v>
      </c>
      <c r="G236" s="6">
        <v>5.0000000000000001E-3</v>
      </c>
      <c r="H236" s="6">
        <v>5.67E-2</v>
      </c>
      <c r="I236" s="6">
        <v>1.8499999999999999E-2</v>
      </c>
      <c r="Q236" s="6">
        <v>198</v>
      </c>
      <c r="R236" s="6">
        <v>1115</v>
      </c>
      <c r="S236" s="6">
        <v>6501</v>
      </c>
      <c r="T236" s="6">
        <v>514860</v>
      </c>
      <c r="U236" s="6">
        <v>0.29370000000000002</v>
      </c>
      <c r="V236" s="6">
        <v>0.88670000000000004</v>
      </c>
      <c r="W236" s="6">
        <v>0.86860000000000004</v>
      </c>
      <c r="AE236" s="6">
        <v>3</v>
      </c>
      <c r="AF236" s="6">
        <v>13</v>
      </c>
      <c r="AG236" s="6">
        <v>149</v>
      </c>
      <c r="AH236" s="6">
        <v>2680</v>
      </c>
      <c r="AI236" s="6">
        <v>3.3999999999999998E-3</v>
      </c>
      <c r="AJ236" s="6">
        <v>2.0299999999999999E-2</v>
      </c>
      <c r="AK236" s="6">
        <v>4.4999999999999997E-3</v>
      </c>
      <c r="AT236" s="9">
        <f t="shared" si="0"/>
        <v>578</v>
      </c>
      <c r="AU236" s="8" t="str">
        <f t="shared" si="1"/>
        <v/>
      </c>
      <c r="AV236" s="9">
        <f t="shared" si="2"/>
        <v>461.75784753363229</v>
      </c>
      <c r="AW236" s="31" t="str">
        <f t="shared" si="3"/>
        <v/>
      </c>
      <c r="AX236" s="9">
        <f t="shared" si="4"/>
        <v>206.15384615384616</v>
      </c>
      <c r="AY236" s="8" t="str">
        <f t="shared" si="5"/>
        <v/>
      </c>
      <c r="AZ236" s="8"/>
      <c r="BA236" s="6" t="e">
        <f t="shared" si="6"/>
        <v>#REF!</v>
      </c>
      <c r="BB236" s="6" t="e">
        <f t="shared" ca="1" si="7"/>
        <v>#NAME?</v>
      </c>
      <c r="BC236" s="6" t="e">
        <f t="shared" si="8"/>
        <v>#REF!</v>
      </c>
      <c r="BE236" s="9" t="e">
        <f t="shared" ca="1" si="9"/>
        <v>#NAME?</v>
      </c>
    </row>
    <row r="237" spans="1:57" ht="15.75" customHeight="1" x14ac:dyDescent="0.25">
      <c r="A237" s="6" t="s">
        <v>1607</v>
      </c>
      <c r="B237" s="6" t="s">
        <v>3270</v>
      </c>
      <c r="C237" s="6">
        <v>4</v>
      </c>
      <c r="D237" s="6">
        <v>9</v>
      </c>
      <c r="E237" s="6">
        <v>58</v>
      </c>
      <c r="F237" s="6">
        <v>2579</v>
      </c>
      <c r="G237" s="6">
        <v>5.7000000000000002E-3</v>
      </c>
      <c r="H237" s="6">
        <v>0.05</v>
      </c>
      <c r="I237" s="6">
        <v>7.1999999999999998E-3</v>
      </c>
      <c r="Q237" s="6">
        <v>132</v>
      </c>
      <c r="R237" s="6">
        <v>860</v>
      </c>
      <c r="S237" s="6">
        <v>1104</v>
      </c>
      <c r="T237" s="6">
        <v>250700</v>
      </c>
      <c r="U237" s="6">
        <v>0.54359999999999997</v>
      </c>
      <c r="V237" s="6">
        <v>0.95250000000000001</v>
      </c>
      <c r="W237" s="6">
        <v>0.70230000000000004</v>
      </c>
      <c r="AT237" s="9">
        <f t="shared" si="0"/>
        <v>286.55555555555554</v>
      </c>
      <c r="AU237" s="8" t="str">
        <f t="shared" si="1"/>
        <v/>
      </c>
      <c r="AV237" s="9">
        <f t="shared" si="2"/>
        <v>291.51162790697674</v>
      </c>
      <c r="AW237" s="31" t="str">
        <f t="shared" si="3"/>
        <v/>
      </c>
      <c r="AX237" s="9" t="str">
        <f t="shared" si="4"/>
        <v/>
      </c>
      <c r="AY237" s="8" t="str">
        <f t="shared" si="5"/>
        <v/>
      </c>
      <c r="AZ237" s="8"/>
      <c r="BA237" s="6" t="e">
        <f t="shared" si="6"/>
        <v>#REF!</v>
      </c>
      <c r="BB237" s="6" t="e">
        <f t="shared" ca="1" si="7"/>
        <v>#NAME?</v>
      </c>
      <c r="BC237" s="6" t="e">
        <f t="shared" si="8"/>
        <v>#REF!</v>
      </c>
      <c r="BE237" s="9" t="e">
        <f t="shared" ca="1" si="9"/>
        <v>#NAME?</v>
      </c>
    </row>
    <row r="238" spans="1:57" ht="15.75" customHeight="1" x14ac:dyDescent="0.25">
      <c r="A238" s="6" t="s">
        <v>1658</v>
      </c>
      <c r="B238" s="6" t="s">
        <v>3270</v>
      </c>
      <c r="C238" s="6">
        <v>5</v>
      </c>
      <c r="D238" s="6">
        <v>41</v>
      </c>
      <c r="E238" s="6">
        <v>1740</v>
      </c>
      <c r="F238" s="6">
        <v>84947</v>
      </c>
      <c r="G238" s="6">
        <v>3.5799999999999998E-2</v>
      </c>
      <c r="H238" s="6">
        <v>0.32550000000000001</v>
      </c>
      <c r="I238" s="6">
        <v>6.6600000000000006E-2</v>
      </c>
      <c r="J238" s="6">
        <v>5</v>
      </c>
      <c r="K238" s="6">
        <v>53</v>
      </c>
      <c r="L238" s="6">
        <v>2303</v>
      </c>
      <c r="M238" s="6">
        <v>131038</v>
      </c>
      <c r="N238" s="6">
        <v>4.6199999999999998E-2</v>
      </c>
      <c r="O238" s="6">
        <v>0.43080000000000002</v>
      </c>
      <c r="P238" s="6">
        <v>0.1028</v>
      </c>
      <c r="Q238" s="6">
        <v>86</v>
      </c>
      <c r="R238" s="6">
        <v>595</v>
      </c>
      <c r="S238" s="6">
        <v>4847</v>
      </c>
      <c r="T238" s="6">
        <v>815864</v>
      </c>
      <c r="U238" s="6">
        <v>0.51919999999999999</v>
      </c>
      <c r="V238" s="6">
        <v>0.90669999999999995</v>
      </c>
      <c r="W238" s="6">
        <v>0.63980000000000004</v>
      </c>
      <c r="AE238" s="6">
        <v>9</v>
      </c>
      <c r="AF238" s="6">
        <v>22</v>
      </c>
      <c r="AG238" s="6">
        <v>926</v>
      </c>
      <c r="AH238" s="6">
        <v>49244</v>
      </c>
      <c r="AI238" s="6">
        <v>1.9199999999999998E-2</v>
      </c>
      <c r="AJ238" s="6">
        <v>0.17319999999999999</v>
      </c>
      <c r="AK238" s="6">
        <v>3.8600000000000002E-2</v>
      </c>
      <c r="AL238" s="6">
        <v>3</v>
      </c>
      <c r="AM238" s="6">
        <v>127</v>
      </c>
      <c r="AN238" s="6">
        <v>3095</v>
      </c>
      <c r="AO238" s="6">
        <v>212653</v>
      </c>
      <c r="AP238" s="6">
        <v>0.1108</v>
      </c>
      <c r="AQ238" s="6">
        <v>0.57889999999999997</v>
      </c>
      <c r="AR238" s="6">
        <v>0.1668</v>
      </c>
      <c r="AT238" s="9">
        <f t="shared" si="0"/>
        <v>2071.8780487804879</v>
      </c>
      <c r="AU238" s="8">
        <f t="shared" si="1"/>
        <v>2472.4150943396226</v>
      </c>
      <c r="AV238" s="9">
        <f t="shared" si="2"/>
        <v>1371.2</v>
      </c>
      <c r="AW238" s="31" t="str">
        <f t="shared" si="3"/>
        <v/>
      </c>
      <c r="AX238" s="9">
        <f t="shared" si="4"/>
        <v>2238.3636363636365</v>
      </c>
      <c r="AY238" s="8">
        <f t="shared" si="5"/>
        <v>1674.4330708661416</v>
      </c>
      <c r="AZ238" s="8"/>
      <c r="BA238" s="6" t="e">
        <f t="shared" si="6"/>
        <v>#REF!</v>
      </c>
      <c r="BB238" s="6" t="e">
        <f t="shared" ca="1" si="7"/>
        <v>#NAME?</v>
      </c>
      <c r="BC238" s="6" t="e">
        <f t="shared" si="8"/>
        <v>#REF!</v>
      </c>
      <c r="BE238" s="9" t="e">
        <f t="shared" ca="1" si="9"/>
        <v>#NAME?</v>
      </c>
    </row>
    <row r="239" spans="1:57" ht="15.75" customHeight="1" x14ac:dyDescent="0.25">
      <c r="A239" s="6" t="s">
        <v>1627</v>
      </c>
      <c r="B239" s="6" t="s">
        <v>3270</v>
      </c>
      <c r="C239" s="6">
        <v>4</v>
      </c>
      <c r="D239" s="6">
        <v>51</v>
      </c>
      <c r="E239" s="6">
        <v>2723</v>
      </c>
      <c r="F239" s="6">
        <v>71012</v>
      </c>
      <c r="G239" s="6">
        <v>8.0799999999999997E-2</v>
      </c>
      <c r="H239" s="6">
        <v>0.31209999999999999</v>
      </c>
      <c r="I239" s="6">
        <v>5.6099999999999997E-2</v>
      </c>
      <c r="J239" s="6">
        <v>11</v>
      </c>
      <c r="K239" s="6">
        <v>43</v>
      </c>
      <c r="L239" s="6">
        <v>2564</v>
      </c>
      <c r="M239" s="6">
        <v>74341</v>
      </c>
      <c r="N239" s="6">
        <v>6.8099999999999994E-2</v>
      </c>
      <c r="O239" s="6">
        <v>0.29389999999999999</v>
      </c>
      <c r="P239" s="6">
        <v>5.8700000000000002E-2</v>
      </c>
      <c r="Q239" s="6">
        <v>69</v>
      </c>
      <c r="R239" s="6">
        <v>475</v>
      </c>
      <c r="S239" s="6">
        <v>8617</v>
      </c>
      <c r="T239" s="6">
        <v>1247671</v>
      </c>
      <c r="U239" s="6">
        <v>0.75280000000000002</v>
      </c>
      <c r="V239" s="6">
        <v>0.98760000000000003</v>
      </c>
      <c r="W239" s="6">
        <v>0.98580000000000001</v>
      </c>
      <c r="X239" s="6">
        <v>2</v>
      </c>
      <c r="Y239" s="6">
        <v>20</v>
      </c>
      <c r="Z239" s="6">
        <v>1544</v>
      </c>
      <c r="AA239" s="6">
        <v>33530</v>
      </c>
      <c r="AB239" s="6">
        <v>3.1699999999999999E-2</v>
      </c>
      <c r="AC239" s="6">
        <v>0.17699999999999999</v>
      </c>
      <c r="AD239" s="6">
        <v>2.6499999999999999E-2</v>
      </c>
      <c r="AE239" s="6">
        <v>4</v>
      </c>
      <c r="AF239" s="6">
        <v>15</v>
      </c>
      <c r="AG239" s="6">
        <v>1279</v>
      </c>
      <c r="AH239" s="6">
        <v>27946</v>
      </c>
      <c r="AI239" s="6">
        <v>2.3800000000000002E-2</v>
      </c>
      <c r="AJ239" s="6">
        <v>0.14660000000000001</v>
      </c>
      <c r="AK239" s="6">
        <v>2.2100000000000002E-2</v>
      </c>
      <c r="AL239" s="6">
        <v>6</v>
      </c>
      <c r="AM239" s="6">
        <v>197</v>
      </c>
      <c r="AN239" s="6">
        <v>7360</v>
      </c>
      <c r="AO239" s="6">
        <v>270734</v>
      </c>
      <c r="AP239" s="6">
        <v>0.31219999999999998</v>
      </c>
      <c r="AQ239" s="6">
        <v>0.84360000000000002</v>
      </c>
      <c r="AR239" s="6">
        <v>0.21390000000000001</v>
      </c>
      <c r="AT239" s="9">
        <f t="shared" si="0"/>
        <v>1392.3921568627452</v>
      </c>
      <c r="AU239" s="8">
        <f t="shared" si="1"/>
        <v>1728.8604651162791</v>
      </c>
      <c r="AV239" s="9">
        <f t="shared" si="2"/>
        <v>2626.6757894736843</v>
      </c>
      <c r="AW239" s="31">
        <f t="shared" si="3"/>
        <v>1676.5</v>
      </c>
      <c r="AX239" s="9">
        <f t="shared" si="4"/>
        <v>1863.0666666666666</v>
      </c>
      <c r="AY239" s="8">
        <f t="shared" si="5"/>
        <v>1374.284263959391</v>
      </c>
      <c r="AZ239" s="8"/>
      <c r="BA239" s="6" t="e">
        <f t="shared" si="6"/>
        <v>#REF!</v>
      </c>
      <c r="BB239" s="6" t="e">
        <f t="shared" ca="1" si="7"/>
        <v>#NAME?</v>
      </c>
      <c r="BC239" s="6" t="e">
        <f t="shared" si="8"/>
        <v>#REF!</v>
      </c>
      <c r="BE239" s="9" t="e">
        <f t="shared" ca="1" si="9"/>
        <v>#NAME?</v>
      </c>
    </row>
    <row r="240" spans="1:57" ht="15.75" customHeight="1" x14ac:dyDescent="0.25">
      <c r="A240" s="6" t="s">
        <v>1733</v>
      </c>
      <c r="B240" s="6" t="s">
        <v>3270</v>
      </c>
      <c r="C240" s="6">
        <v>45</v>
      </c>
      <c r="D240" s="6">
        <v>292</v>
      </c>
      <c r="E240" s="6">
        <v>4952</v>
      </c>
      <c r="F240" s="6">
        <v>187812</v>
      </c>
      <c r="G240" s="6">
        <v>8.0199999999999994E-2</v>
      </c>
      <c r="H240" s="6">
        <v>0.2039</v>
      </c>
      <c r="I240" s="6">
        <v>3.6299999999999999E-2</v>
      </c>
      <c r="J240" s="6">
        <v>10</v>
      </c>
      <c r="K240" s="6">
        <v>62</v>
      </c>
      <c r="L240" s="6">
        <v>2518</v>
      </c>
      <c r="M240" s="6">
        <v>83731</v>
      </c>
      <c r="N240" s="6">
        <v>1.7000000000000001E-2</v>
      </c>
      <c r="O240" s="6">
        <v>0.1037</v>
      </c>
      <c r="P240" s="6">
        <v>1.6199999999999999E-2</v>
      </c>
      <c r="Q240" s="6">
        <v>399</v>
      </c>
      <c r="R240" s="6">
        <v>2564</v>
      </c>
      <c r="S240" s="6">
        <v>23698</v>
      </c>
      <c r="T240" s="6">
        <v>4954514</v>
      </c>
      <c r="U240" s="6">
        <v>0.70440000000000003</v>
      </c>
      <c r="V240" s="6">
        <v>0.9758</v>
      </c>
      <c r="W240" s="6">
        <v>0.95750000000000002</v>
      </c>
      <c r="X240" s="6">
        <v>11</v>
      </c>
      <c r="Y240" s="6">
        <v>86</v>
      </c>
      <c r="Z240" s="6">
        <v>3002</v>
      </c>
      <c r="AA240" s="6">
        <v>94384</v>
      </c>
      <c r="AB240" s="6">
        <v>2.3599999999999999E-2</v>
      </c>
      <c r="AC240" s="6">
        <v>0.1236</v>
      </c>
      <c r="AD240" s="6">
        <v>1.8200000000000001E-2</v>
      </c>
      <c r="AE240" s="6">
        <v>8</v>
      </c>
      <c r="AF240" s="6">
        <v>45</v>
      </c>
      <c r="AG240" s="6">
        <v>1425</v>
      </c>
      <c r="AH240" s="6">
        <v>60913</v>
      </c>
      <c r="AI240" s="6">
        <v>1.24E-2</v>
      </c>
      <c r="AJ240" s="6">
        <v>5.8700000000000002E-2</v>
      </c>
      <c r="AK240" s="6">
        <v>1.18E-2</v>
      </c>
      <c r="AL240" s="6">
        <v>3</v>
      </c>
      <c r="AM240" s="6">
        <v>221</v>
      </c>
      <c r="AN240" s="6">
        <v>12255</v>
      </c>
      <c r="AO240" s="6">
        <v>1402332</v>
      </c>
      <c r="AP240" s="6">
        <v>6.0699999999999997E-2</v>
      </c>
      <c r="AQ240" s="6">
        <v>0.50460000000000005</v>
      </c>
      <c r="AR240" s="6">
        <v>0.27100000000000002</v>
      </c>
      <c r="AT240" s="9">
        <f t="shared" si="0"/>
        <v>643.19178082191786</v>
      </c>
      <c r="AU240" s="8">
        <f t="shared" si="1"/>
        <v>1350.5</v>
      </c>
      <c r="AV240" s="9">
        <f t="shared" si="2"/>
        <v>1932.3377535101404</v>
      </c>
      <c r="AW240" s="31">
        <f t="shared" si="3"/>
        <v>1097.4883720930231</v>
      </c>
      <c r="AX240" s="9">
        <f t="shared" si="4"/>
        <v>1353.6222222222223</v>
      </c>
      <c r="AY240" s="8">
        <f t="shared" si="5"/>
        <v>6345.3936651583708</v>
      </c>
      <c r="AZ240" s="8"/>
      <c r="BA240" s="6" t="e">
        <f t="shared" si="6"/>
        <v>#REF!</v>
      </c>
      <c r="BB240" s="6" t="e">
        <f t="shared" ca="1" si="7"/>
        <v>#NAME?</v>
      </c>
      <c r="BC240" s="6" t="e">
        <f t="shared" si="8"/>
        <v>#REF!</v>
      </c>
      <c r="BE240" s="9" t="e">
        <f t="shared" ca="1" si="9"/>
        <v>#NAME?</v>
      </c>
    </row>
    <row r="241" spans="1:57" ht="15.75" customHeight="1" x14ac:dyDescent="0.25">
      <c r="A241" s="6" t="s">
        <v>1540</v>
      </c>
      <c r="B241" s="6" t="s">
        <v>3270</v>
      </c>
      <c r="C241" s="6">
        <v>31</v>
      </c>
      <c r="D241" s="6">
        <v>111</v>
      </c>
      <c r="E241" s="6">
        <v>2891</v>
      </c>
      <c r="F241" s="6">
        <v>62890</v>
      </c>
      <c r="G241" s="6">
        <v>4.1000000000000003E-3</v>
      </c>
      <c r="H241" s="6">
        <v>6.25E-2</v>
      </c>
      <c r="I241" s="6">
        <v>1.38E-2</v>
      </c>
      <c r="J241" s="6">
        <v>5</v>
      </c>
      <c r="K241" s="6">
        <v>53</v>
      </c>
      <c r="L241" s="6">
        <v>1789</v>
      </c>
      <c r="M241" s="6">
        <v>34200</v>
      </c>
      <c r="N241" s="6">
        <v>2E-3</v>
      </c>
      <c r="O241" s="6">
        <v>3.8699999999999998E-2</v>
      </c>
      <c r="P241" s="6">
        <v>7.4999999999999997E-3</v>
      </c>
      <c r="Q241" s="6">
        <v>1959</v>
      </c>
      <c r="R241" s="6">
        <v>9199</v>
      </c>
      <c r="S241" s="6">
        <v>39774</v>
      </c>
      <c r="T241" s="6">
        <v>3138755</v>
      </c>
      <c r="U241" s="6">
        <v>0.34200000000000003</v>
      </c>
      <c r="V241" s="6">
        <v>0.86009999999999998</v>
      </c>
      <c r="W241" s="6">
        <v>0.68810000000000004</v>
      </c>
      <c r="X241" s="6">
        <v>3</v>
      </c>
      <c r="Y241" s="6">
        <v>20</v>
      </c>
      <c r="Z241" s="6">
        <v>89</v>
      </c>
      <c r="AA241" s="6">
        <v>1989</v>
      </c>
      <c r="AB241" s="6">
        <v>6.9999999999999999E-4</v>
      </c>
      <c r="AC241" s="6">
        <v>1.9E-3</v>
      </c>
      <c r="AD241" s="6">
        <v>4.0000000000000002E-4</v>
      </c>
      <c r="AE241" s="6">
        <v>25</v>
      </c>
      <c r="AF241" s="6">
        <v>105</v>
      </c>
      <c r="AG241" s="6">
        <v>2245</v>
      </c>
      <c r="AH241" s="6">
        <v>43828</v>
      </c>
      <c r="AI241" s="6">
        <v>3.8999999999999998E-3</v>
      </c>
      <c r="AJ241" s="6">
        <v>4.8500000000000001E-2</v>
      </c>
      <c r="AK241" s="6">
        <v>9.5999999999999992E-3</v>
      </c>
      <c r="AT241" s="9">
        <f t="shared" si="0"/>
        <v>566.5765765765766</v>
      </c>
      <c r="AU241" s="8">
        <f t="shared" si="1"/>
        <v>645.28301886792451</v>
      </c>
      <c r="AV241" s="9">
        <f t="shared" si="2"/>
        <v>341.20610935971303</v>
      </c>
      <c r="AW241" s="31">
        <f t="shared" si="3"/>
        <v>99.45</v>
      </c>
      <c r="AX241" s="9">
        <f t="shared" si="4"/>
        <v>417.40952380952382</v>
      </c>
      <c r="AY241" s="8" t="str">
        <f t="shared" si="5"/>
        <v/>
      </c>
      <c r="AZ241" s="8"/>
      <c r="BA241" s="6" t="e">
        <f t="shared" si="6"/>
        <v>#REF!</v>
      </c>
      <c r="BB241" s="6" t="e">
        <f t="shared" ca="1" si="7"/>
        <v>#NAME?</v>
      </c>
      <c r="BC241" s="6" t="e">
        <f t="shared" si="8"/>
        <v>#REF!</v>
      </c>
      <c r="BE241" s="9" t="e">
        <f t="shared" ca="1" si="9"/>
        <v>#NAME?</v>
      </c>
    </row>
    <row r="242" spans="1:57" ht="15.75" customHeight="1" x14ac:dyDescent="0.25">
      <c r="A242" s="6" t="s">
        <v>1568</v>
      </c>
      <c r="B242" s="6" t="s">
        <v>3270</v>
      </c>
      <c r="C242" s="6">
        <v>9</v>
      </c>
      <c r="D242" s="6">
        <v>21</v>
      </c>
      <c r="E242" s="6">
        <v>1617</v>
      </c>
      <c r="F242" s="6">
        <v>38031</v>
      </c>
      <c r="G242" s="6">
        <v>7.4999999999999997E-3</v>
      </c>
      <c r="H242" s="6">
        <v>0.1351</v>
      </c>
      <c r="I242" s="6">
        <v>2.7900000000000001E-2</v>
      </c>
      <c r="J242" s="6">
        <v>2</v>
      </c>
      <c r="K242" s="6">
        <v>8</v>
      </c>
      <c r="L242" s="6">
        <v>927</v>
      </c>
      <c r="M242" s="6">
        <v>21911</v>
      </c>
      <c r="N242" s="6">
        <v>2.8999999999999998E-3</v>
      </c>
      <c r="O242" s="6">
        <v>7.7499999999999999E-2</v>
      </c>
      <c r="P242" s="6">
        <v>1.61E-2</v>
      </c>
      <c r="Q242" s="6">
        <v>240</v>
      </c>
      <c r="R242" s="6">
        <v>1741</v>
      </c>
      <c r="S242" s="6">
        <v>11601</v>
      </c>
      <c r="T242" s="6">
        <v>1261022</v>
      </c>
      <c r="U242" s="6">
        <v>0.62129999999999996</v>
      </c>
      <c r="V242" s="6">
        <v>0.96960000000000002</v>
      </c>
      <c r="W242" s="6">
        <v>0.92600000000000005</v>
      </c>
      <c r="AE242" s="6">
        <v>2</v>
      </c>
      <c r="AF242" s="6">
        <v>5</v>
      </c>
      <c r="AG242" s="6">
        <v>778</v>
      </c>
      <c r="AH242" s="6">
        <v>18569</v>
      </c>
      <c r="AI242" s="6">
        <v>1.8E-3</v>
      </c>
      <c r="AJ242" s="6">
        <v>6.5000000000000002E-2</v>
      </c>
      <c r="AK242" s="6">
        <v>1.3599999999999999E-2</v>
      </c>
      <c r="AT242" s="9">
        <f t="shared" si="0"/>
        <v>1811</v>
      </c>
      <c r="AU242" s="8">
        <f t="shared" si="1"/>
        <v>2738.875</v>
      </c>
      <c r="AV242" s="9">
        <f t="shared" si="2"/>
        <v>724.30901780585873</v>
      </c>
      <c r="AW242" s="31" t="str">
        <f t="shared" si="3"/>
        <v/>
      </c>
      <c r="AX242" s="9">
        <f t="shared" si="4"/>
        <v>3713.8</v>
      </c>
      <c r="AY242" s="8" t="str">
        <f t="shared" si="5"/>
        <v/>
      </c>
      <c r="AZ242" s="8"/>
      <c r="BA242" s="6" t="e">
        <f t="shared" si="6"/>
        <v>#REF!</v>
      </c>
      <c r="BB242" s="6" t="e">
        <f t="shared" ca="1" si="7"/>
        <v>#NAME?</v>
      </c>
      <c r="BC242" s="6" t="e">
        <f t="shared" si="8"/>
        <v>#REF!</v>
      </c>
      <c r="BE242" s="9" t="e">
        <f t="shared" ca="1" si="9"/>
        <v>#NAME?</v>
      </c>
    </row>
    <row r="243" spans="1:57" ht="15.75" customHeight="1" x14ac:dyDescent="0.25">
      <c r="A243" s="6" t="s">
        <v>1647</v>
      </c>
      <c r="B243" s="6" t="s">
        <v>3270</v>
      </c>
      <c r="C243" s="6">
        <v>24</v>
      </c>
      <c r="D243" s="6">
        <v>82</v>
      </c>
      <c r="E243" s="6">
        <v>481</v>
      </c>
      <c r="F243" s="6">
        <v>25592</v>
      </c>
      <c r="G243" s="6">
        <v>3.95E-2</v>
      </c>
      <c r="H243" s="6">
        <v>0.19550000000000001</v>
      </c>
      <c r="I243" s="6">
        <v>8.8000000000000005E-3</v>
      </c>
      <c r="Q243" s="6">
        <v>136</v>
      </c>
      <c r="R243" s="6">
        <v>946</v>
      </c>
      <c r="S243" s="6">
        <v>2369</v>
      </c>
      <c r="T243" s="6">
        <v>475596</v>
      </c>
      <c r="U243" s="6">
        <v>0.45569999999999999</v>
      </c>
      <c r="V243" s="6">
        <v>0.96299999999999997</v>
      </c>
      <c r="W243" s="6">
        <v>0.16289999999999999</v>
      </c>
      <c r="AE243" s="6">
        <v>7</v>
      </c>
      <c r="AF243" s="6">
        <v>30</v>
      </c>
      <c r="AG243" s="6">
        <v>211</v>
      </c>
      <c r="AH243" s="6">
        <v>7766</v>
      </c>
      <c r="AI243" s="6">
        <v>1.4500000000000001E-2</v>
      </c>
      <c r="AJ243" s="6">
        <v>8.5800000000000001E-2</v>
      </c>
      <c r="AK243" s="6">
        <v>2.7000000000000001E-3</v>
      </c>
      <c r="AT243" s="9">
        <f t="shared" si="0"/>
        <v>312.09756097560978</v>
      </c>
      <c r="AU243" s="8" t="str">
        <f t="shared" si="1"/>
        <v/>
      </c>
      <c r="AV243" s="9">
        <f t="shared" si="2"/>
        <v>502.74418604651163</v>
      </c>
      <c r="AW243" s="31" t="str">
        <f t="shared" si="3"/>
        <v/>
      </c>
      <c r="AX243" s="9">
        <f t="shared" si="4"/>
        <v>258.86666666666667</v>
      </c>
      <c r="AY243" s="8" t="str">
        <f t="shared" si="5"/>
        <v/>
      </c>
      <c r="AZ243" s="8"/>
      <c r="BA243" s="6" t="e">
        <f t="shared" si="6"/>
        <v>#REF!</v>
      </c>
      <c r="BB243" s="6" t="e">
        <f t="shared" ca="1" si="7"/>
        <v>#NAME?</v>
      </c>
      <c r="BC243" s="6" t="e">
        <f t="shared" si="8"/>
        <v>#REF!</v>
      </c>
      <c r="BE243" s="9" t="e">
        <f t="shared" ca="1" si="9"/>
        <v>#NAME?</v>
      </c>
    </row>
    <row r="244" spans="1:57" ht="15.75" customHeight="1" x14ac:dyDescent="0.25">
      <c r="A244" s="6" t="s">
        <v>1671</v>
      </c>
      <c r="B244" s="6" t="s">
        <v>3270</v>
      </c>
      <c r="C244" s="6">
        <v>12</v>
      </c>
      <c r="D244" s="6">
        <v>64</v>
      </c>
      <c r="E244" s="6">
        <v>26</v>
      </c>
      <c r="F244" s="6">
        <v>2871</v>
      </c>
      <c r="G244" s="6">
        <v>3.1099999999999999E-2</v>
      </c>
      <c r="H244" s="6">
        <v>8.9999999999999993E-3</v>
      </c>
      <c r="I244" s="6">
        <v>8.0999999999999996E-3</v>
      </c>
      <c r="Q244" s="6">
        <v>177</v>
      </c>
      <c r="R244" s="6">
        <v>1096</v>
      </c>
      <c r="S244" s="6">
        <v>2624</v>
      </c>
      <c r="T244" s="6">
        <v>309631</v>
      </c>
      <c r="U244" s="6">
        <v>0.53259999999999996</v>
      </c>
      <c r="V244" s="6">
        <v>0.90920000000000001</v>
      </c>
      <c r="W244" s="6">
        <v>0.87070000000000003</v>
      </c>
      <c r="X244" s="6">
        <v>6</v>
      </c>
      <c r="Y244" s="6">
        <v>24</v>
      </c>
      <c r="Z244" s="6">
        <v>92</v>
      </c>
      <c r="AA244" s="6">
        <v>2978</v>
      </c>
      <c r="AB244" s="6">
        <v>1.17E-2</v>
      </c>
      <c r="AC244" s="6">
        <v>3.1899999999999998E-2</v>
      </c>
      <c r="AD244" s="6">
        <v>8.3999999999999995E-3</v>
      </c>
      <c r="AE244" s="6">
        <v>10</v>
      </c>
      <c r="AF244" s="6">
        <v>83</v>
      </c>
      <c r="AG244" s="6">
        <v>100</v>
      </c>
      <c r="AH244" s="6">
        <v>3441</v>
      </c>
      <c r="AI244" s="6">
        <v>4.0300000000000002E-2</v>
      </c>
      <c r="AJ244" s="6">
        <v>3.4700000000000002E-2</v>
      </c>
      <c r="AK244" s="6">
        <v>9.7000000000000003E-3</v>
      </c>
      <c r="AT244" s="9">
        <f t="shared" si="0"/>
        <v>44.859375</v>
      </c>
      <c r="AU244" s="8" t="str">
        <f t="shared" si="1"/>
        <v/>
      </c>
      <c r="AV244" s="9">
        <f t="shared" si="2"/>
        <v>282.51003649635038</v>
      </c>
      <c r="AW244" s="31">
        <f t="shared" si="3"/>
        <v>124.08333333333333</v>
      </c>
      <c r="AX244" s="9">
        <f t="shared" si="4"/>
        <v>41.457831325301207</v>
      </c>
      <c r="AY244" s="8" t="str">
        <f t="shared" si="5"/>
        <v/>
      </c>
      <c r="AZ244" s="8"/>
      <c r="BA244" s="6" t="e">
        <f t="shared" si="6"/>
        <v>#REF!</v>
      </c>
      <c r="BB244" s="6" t="e">
        <f t="shared" ca="1" si="7"/>
        <v>#NAME?</v>
      </c>
      <c r="BC244" s="6" t="e">
        <f t="shared" si="8"/>
        <v>#REF!</v>
      </c>
      <c r="BE244" s="9" t="e">
        <f t="shared" ca="1" si="9"/>
        <v>#NAME?</v>
      </c>
    </row>
    <row r="245" spans="1:57" ht="15.75" customHeight="1" x14ac:dyDescent="0.25">
      <c r="A245" s="6" t="s">
        <v>1744</v>
      </c>
      <c r="B245" s="6" t="s">
        <v>3270</v>
      </c>
      <c r="C245" s="6">
        <v>1</v>
      </c>
      <c r="D245" s="6">
        <v>2</v>
      </c>
      <c r="E245" s="6">
        <v>267</v>
      </c>
      <c r="F245" s="6">
        <v>8154</v>
      </c>
      <c r="G245" s="6">
        <v>1.9E-3</v>
      </c>
      <c r="H245" s="6">
        <v>9.9000000000000005E-2</v>
      </c>
      <c r="I245" s="6">
        <v>4.7999999999999996E-3</v>
      </c>
      <c r="Q245" s="6">
        <v>61</v>
      </c>
      <c r="R245" s="6">
        <v>419</v>
      </c>
      <c r="S245" s="6">
        <v>2481</v>
      </c>
      <c r="T245" s="6">
        <v>1506684</v>
      </c>
      <c r="U245" s="6">
        <v>0.3972</v>
      </c>
      <c r="V245" s="6">
        <v>0.91990000000000005</v>
      </c>
      <c r="W245" s="6">
        <v>0.88700000000000001</v>
      </c>
      <c r="AT245" s="9">
        <f t="shared" si="0"/>
        <v>4077</v>
      </c>
      <c r="AU245" s="8" t="str">
        <f t="shared" si="1"/>
        <v/>
      </c>
      <c r="AV245" s="9">
        <f t="shared" si="2"/>
        <v>3595.9045346062053</v>
      </c>
      <c r="AW245" s="31" t="str">
        <f t="shared" si="3"/>
        <v/>
      </c>
      <c r="AX245" s="9" t="str">
        <f t="shared" si="4"/>
        <v/>
      </c>
      <c r="AY245" s="8" t="str">
        <f t="shared" si="5"/>
        <v/>
      </c>
      <c r="AZ245" s="8"/>
      <c r="BA245" s="6" t="e">
        <f t="shared" si="6"/>
        <v>#REF!</v>
      </c>
      <c r="BB245" s="6" t="e">
        <f t="shared" ca="1" si="7"/>
        <v>#NAME?</v>
      </c>
      <c r="BC245" s="6" t="e">
        <f t="shared" si="8"/>
        <v>#REF!</v>
      </c>
      <c r="BE245" s="9" t="e">
        <f t="shared" ca="1" si="9"/>
        <v>#NAME?</v>
      </c>
    </row>
    <row r="246" spans="1:57" ht="15.75" customHeight="1" x14ac:dyDescent="0.25">
      <c r="A246" s="6" t="s">
        <v>1508</v>
      </c>
      <c r="B246" s="6" t="s">
        <v>3270</v>
      </c>
      <c r="C246" s="6">
        <v>1</v>
      </c>
      <c r="D246" s="6">
        <v>2</v>
      </c>
      <c r="E246" s="6">
        <v>0</v>
      </c>
      <c r="F246" s="6">
        <v>0</v>
      </c>
      <c r="G246" s="6">
        <v>3.3999999999999998E-3</v>
      </c>
      <c r="H246" s="6">
        <v>0</v>
      </c>
      <c r="I246" s="6">
        <v>0</v>
      </c>
      <c r="Q246" s="6">
        <v>37</v>
      </c>
      <c r="R246" s="6">
        <v>286</v>
      </c>
      <c r="S246" s="6">
        <v>1283</v>
      </c>
      <c r="T246" s="6">
        <v>444131</v>
      </c>
      <c r="U246" s="6">
        <v>0.48720000000000002</v>
      </c>
      <c r="V246" s="6">
        <v>0.89410000000000001</v>
      </c>
      <c r="W246" s="6">
        <v>0.94169999999999998</v>
      </c>
      <c r="AT246" s="9">
        <f t="shared" si="0"/>
        <v>0</v>
      </c>
      <c r="AU246" s="8" t="str">
        <f t="shared" si="1"/>
        <v/>
      </c>
      <c r="AV246" s="9">
        <f t="shared" si="2"/>
        <v>1552.9055944055945</v>
      </c>
      <c r="AW246" s="31" t="str">
        <f t="shared" si="3"/>
        <v/>
      </c>
      <c r="AX246" s="9" t="str">
        <f t="shared" si="4"/>
        <v/>
      </c>
      <c r="AY246" s="8" t="str">
        <f t="shared" si="5"/>
        <v/>
      </c>
      <c r="AZ246" s="8"/>
      <c r="BA246" s="6" t="e">
        <f t="shared" si="6"/>
        <v>#REF!</v>
      </c>
      <c r="BB246" s="6" t="e">
        <f t="shared" ca="1" si="7"/>
        <v>#NAME?</v>
      </c>
      <c r="BC246" s="6" t="e">
        <f t="shared" si="8"/>
        <v>#REF!</v>
      </c>
      <c r="BE246" s="9" t="e">
        <f t="shared" ca="1" si="9"/>
        <v>#NAME?</v>
      </c>
    </row>
    <row r="247" spans="1:57" ht="15.75" customHeight="1" x14ac:dyDescent="0.25">
      <c r="A247" s="6" t="s">
        <v>1738</v>
      </c>
      <c r="B247" s="6" t="s">
        <v>3270</v>
      </c>
      <c r="C247" s="6">
        <v>2</v>
      </c>
      <c r="D247" s="6">
        <v>4</v>
      </c>
      <c r="E247" s="6">
        <v>163</v>
      </c>
      <c r="F247" s="6">
        <v>5570</v>
      </c>
      <c r="G247" s="6">
        <v>1.01E-2</v>
      </c>
      <c r="H247" s="6">
        <v>0.10299999999999999</v>
      </c>
      <c r="I247" s="6">
        <v>8.9999999999999993E-3</v>
      </c>
      <c r="Q247" s="6">
        <v>39</v>
      </c>
      <c r="R247" s="6">
        <v>317</v>
      </c>
      <c r="S247" s="6">
        <v>1542</v>
      </c>
      <c r="T247" s="6">
        <v>611713</v>
      </c>
      <c r="U247" s="6">
        <v>0.79849999999999999</v>
      </c>
      <c r="V247" s="6">
        <v>0.97470000000000001</v>
      </c>
      <c r="W247" s="6">
        <v>0.99019999999999997</v>
      </c>
      <c r="AL247" s="6">
        <v>1</v>
      </c>
      <c r="AM247" s="6">
        <v>85</v>
      </c>
      <c r="AN247" s="6">
        <v>1091</v>
      </c>
      <c r="AO247" s="6">
        <v>75929</v>
      </c>
      <c r="AP247" s="6">
        <v>0.21410000000000001</v>
      </c>
      <c r="AQ247" s="6">
        <v>0.68959999999999999</v>
      </c>
      <c r="AR247" s="6">
        <v>0.1229</v>
      </c>
      <c r="AT247" s="9">
        <f t="shared" si="0"/>
        <v>1392.5</v>
      </c>
      <c r="AU247" s="8" t="str">
        <f t="shared" si="1"/>
        <v/>
      </c>
      <c r="AV247" s="9">
        <f t="shared" si="2"/>
        <v>1929.6940063091483</v>
      </c>
      <c r="AW247" s="31" t="str">
        <f t="shared" si="3"/>
        <v/>
      </c>
      <c r="AX247" s="9" t="str">
        <f t="shared" si="4"/>
        <v/>
      </c>
      <c r="AY247" s="8">
        <f t="shared" si="5"/>
        <v>893.28235294117644</v>
      </c>
      <c r="AZ247" s="8"/>
      <c r="BA247" s="6" t="e">
        <f t="shared" si="6"/>
        <v>#REF!</v>
      </c>
      <c r="BB247" s="6" t="e">
        <f t="shared" ca="1" si="7"/>
        <v>#NAME?</v>
      </c>
      <c r="BC247" s="6" t="e">
        <f t="shared" si="8"/>
        <v>#REF!</v>
      </c>
      <c r="BE247" s="9" t="e">
        <f t="shared" ca="1" si="9"/>
        <v>#NAME?</v>
      </c>
    </row>
    <row r="248" spans="1:57" ht="15.75" customHeight="1" x14ac:dyDescent="0.25">
      <c r="A248" s="6" t="s">
        <v>1571</v>
      </c>
      <c r="B248" s="6" t="s">
        <v>3270</v>
      </c>
      <c r="C248" s="6">
        <v>16</v>
      </c>
      <c r="D248" s="6">
        <v>41</v>
      </c>
      <c r="E248" s="6">
        <v>263</v>
      </c>
      <c r="F248" s="6">
        <v>8769</v>
      </c>
      <c r="G248" s="6">
        <v>1.0800000000000001E-2</v>
      </c>
      <c r="H248" s="6">
        <v>3.7699999999999997E-2</v>
      </c>
      <c r="I248" s="6">
        <v>6.1999999999999998E-3</v>
      </c>
      <c r="Q248" s="6">
        <v>299</v>
      </c>
      <c r="R248" s="6">
        <v>1856</v>
      </c>
      <c r="S248" s="6">
        <v>6572</v>
      </c>
      <c r="T248" s="6">
        <v>1197995</v>
      </c>
      <c r="U248" s="6">
        <v>0.48830000000000001</v>
      </c>
      <c r="V248" s="6">
        <v>0.94130000000000003</v>
      </c>
      <c r="W248" s="6">
        <v>0.85319999999999996</v>
      </c>
      <c r="AE248" s="6">
        <v>16</v>
      </c>
      <c r="AF248" s="6">
        <v>35</v>
      </c>
      <c r="AG248" s="6">
        <v>257</v>
      </c>
      <c r="AH248" s="6">
        <v>7792</v>
      </c>
      <c r="AI248" s="6">
        <v>9.1999999999999998E-3</v>
      </c>
      <c r="AJ248" s="6">
        <v>3.6799999999999999E-2</v>
      </c>
      <c r="AK248" s="6">
        <v>5.4999999999999997E-3</v>
      </c>
      <c r="AT248" s="9">
        <f t="shared" si="0"/>
        <v>213.8780487804878</v>
      </c>
      <c r="AU248" s="8" t="str">
        <f t="shared" si="1"/>
        <v/>
      </c>
      <c r="AV248" s="9">
        <f t="shared" si="2"/>
        <v>645.47144396551721</v>
      </c>
      <c r="AW248" s="31" t="str">
        <f t="shared" si="3"/>
        <v/>
      </c>
      <c r="AX248" s="9">
        <f t="shared" si="4"/>
        <v>222.62857142857143</v>
      </c>
      <c r="AY248" s="8" t="str">
        <f t="shared" si="5"/>
        <v/>
      </c>
      <c r="AZ248" s="8"/>
      <c r="BA248" s="6" t="e">
        <f t="shared" si="6"/>
        <v>#REF!</v>
      </c>
      <c r="BB248" s="6" t="e">
        <f t="shared" ca="1" si="7"/>
        <v>#NAME?</v>
      </c>
      <c r="BC248" s="6" t="e">
        <f t="shared" si="8"/>
        <v>#REF!</v>
      </c>
      <c r="BE248" s="9" t="e">
        <f t="shared" ca="1" si="9"/>
        <v>#NAME?</v>
      </c>
    </row>
    <row r="249" spans="1:57" ht="15.75" customHeight="1" x14ac:dyDescent="0.25">
      <c r="A249" s="6" t="s">
        <v>1538</v>
      </c>
      <c r="B249" s="6" t="s">
        <v>3270</v>
      </c>
      <c r="C249" s="6">
        <v>5</v>
      </c>
      <c r="D249" s="6">
        <v>28</v>
      </c>
      <c r="E249" s="6">
        <v>80</v>
      </c>
      <c r="F249" s="6">
        <v>1926</v>
      </c>
      <c r="G249" s="6">
        <v>2.2700000000000001E-2</v>
      </c>
      <c r="H249" s="6">
        <v>3.6999999999999998E-2</v>
      </c>
      <c r="I249" s="6">
        <v>2.3E-3</v>
      </c>
      <c r="Q249" s="6">
        <v>88</v>
      </c>
      <c r="R249" s="6">
        <v>529</v>
      </c>
      <c r="S249" s="6">
        <v>1914</v>
      </c>
      <c r="T249" s="6">
        <v>749249</v>
      </c>
      <c r="U249" s="6">
        <v>0.42870000000000003</v>
      </c>
      <c r="V249" s="6">
        <v>0.8841</v>
      </c>
      <c r="W249" s="6">
        <v>0.88149999999999995</v>
      </c>
      <c r="X249" s="6">
        <v>3</v>
      </c>
      <c r="Y249" s="6">
        <v>21</v>
      </c>
      <c r="Z249" s="6">
        <v>187</v>
      </c>
      <c r="AA249" s="6">
        <v>7762</v>
      </c>
      <c r="AB249" s="6">
        <v>1.7000000000000001E-2</v>
      </c>
      <c r="AC249" s="6">
        <v>8.6400000000000005E-2</v>
      </c>
      <c r="AD249" s="6">
        <v>9.1000000000000004E-3</v>
      </c>
      <c r="AT249" s="9">
        <f t="shared" si="0"/>
        <v>68.785714285714292</v>
      </c>
      <c r="AU249" s="8" t="str">
        <f t="shared" si="1"/>
        <v/>
      </c>
      <c r="AV249" s="9">
        <f t="shared" si="2"/>
        <v>1416.3497164461248</v>
      </c>
      <c r="AW249" s="31">
        <f t="shared" si="3"/>
        <v>369.61904761904759</v>
      </c>
      <c r="AX249" s="9" t="str">
        <f t="shared" si="4"/>
        <v/>
      </c>
      <c r="AY249" s="8" t="str">
        <f t="shared" si="5"/>
        <v/>
      </c>
      <c r="AZ249" s="8"/>
      <c r="BA249" s="6" t="e">
        <f t="shared" si="6"/>
        <v>#REF!</v>
      </c>
      <c r="BB249" s="6" t="e">
        <f t="shared" ca="1" si="7"/>
        <v>#NAME?</v>
      </c>
      <c r="BC249" s="6" t="e">
        <f t="shared" si="8"/>
        <v>#REF!</v>
      </c>
      <c r="BE249" s="9" t="e">
        <f t="shared" ca="1" si="9"/>
        <v>#NAME?</v>
      </c>
    </row>
    <row r="250" spans="1:57" ht="15.75" customHeight="1" x14ac:dyDescent="0.25">
      <c r="A250" s="6" t="s">
        <v>1749</v>
      </c>
      <c r="B250" s="6" t="s">
        <v>3270</v>
      </c>
      <c r="C250" s="6">
        <v>9</v>
      </c>
      <c r="D250" s="6">
        <v>38</v>
      </c>
      <c r="E250" s="6">
        <v>541</v>
      </c>
      <c r="F250" s="6">
        <v>16028</v>
      </c>
      <c r="G250" s="6">
        <v>1.49E-2</v>
      </c>
      <c r="H250" s="6">
        <v>0.1343</v>
      </c>
      <c r="I250" s="6">
        <v>1.3299999999999999E-2</v>
      </c>
      <c r="J250" s="6">
        <v>1</v>
      </c>
      <c r="K250" s="6">
        <v>10</v>
      </c>
      <c r="L250" s="6">
        <v>547</v>
      </c>
      <c r="M250" s="6">
        <v>19389</v>
      </c>
      <c r="N250" s="6">
        <v>3.8999999999999998E-3</v>
      </c>
      <c r="O250" s="6">
        <v>0.1358</v>
      </c>
      <c r="P250" s="6">
        <v>1.61E-2</v>
      </c>
      <c r="Q250" s="6">
        <v>182</v>
      </c>
      <c r="R250" s="6">
        <v>1334</v>
      </c>
      <c r="S250" s="6">
        <v>3879</v>
      </c>
      <c r="T250" s="6">
        <v>1144930</v>
      </c>
      <c r="U250" s="6">
        <v>0.52210000000000001</v>
      </c>
      <c r="V250" s="6">
        <v>0.96319999999999995</v>
      </c>
      <c r="W250" s="6">
        <v>0.95220000000000005</v>
      </c>
      <c r="AE250" s="6">
        <v>2</v>
      </c>
      <c r="AF250" s="6">
        <v>7</v>
      </c>
      <c r="AG250" s="6">
        <v>0</v>
      </c>
      <c r="AH250" s="6">
        <v>0</v>
      </c>
      <c r="AI250" s="6">
        <v>2.7000000000000001E-3</v>
      </c>
      <c r="AJ250" s="6">
        <v>0</v>
      </c>
      <c r="AK250" s="6">
        <v>0</v>
      </c>
      <c r="AT250" s="9">
        <f t="shared" si="0"/>
        <v>421.78947368421052</v>
      </c>
      <c r="AU250" s="8">
        <f t="shared" si="1"/>
        <v>1938.9</v>
      </c>
      <c r="AV250" s="9">
        <f t="shared" si="2"/>
        <v>858.26836581709142</v>
      </c>
      <c r="AW250" s="31" t="str">
        <f t="shared" si="3"/>
        <v/>
      </c>
      <c r="AX250" s="9">
        <f t="shared" si="4"/>
        <v>0</v>
      </c>
      <c r="AY250" s="8" t="str">
        <f t="shared" si="5"/>
        <v/>
      </c>
      <c r="AZ250" s="8"/>
      <c r="BA250" s="6" t="e">
        <f t="shared" si="6"/>
        <v>#REF!</v>
      </c>
      <c r="BB250" s="6" t="e">
        <f t="shared" ca="1" si="7"/>
        <v>#NAME?</v>
      </c>
      <c r="BC250" s="6" t="e">
        <f t="shared" si="8"/>
        <v>#REF!</v>
      </c>
      <c r="BE250" s="9" t="e">
        <f t="shared" ca="1" si="9"/>
        <v>#NAME?</v>
      </c>
    </row>
    <row r="251" spans="1:57" ht="15.75" customHeight="1" x14ac:dyDescent="0.25">
      <c r="A251" s="6" t="s">
        <v>1501</v>
      </c>
      <c r="B251" s="6" t="s">
        <v>3270</v>
      </c>
      <c r="C251" s="6">
        <v>4</v>
      </c>
      <c r="D251" s="6">
        <v>11</v>
      </c>
      <c r="E251" s="6">
        <v>559</v>
      </c>
      <c r="F251" s="6">
        <v>14227</v>
      </c>
      <c r="G251" s="6">
        <v>1.03E-2</v>
      </c>
      <c r="H251" s="6">
        <v>0.16259999999999999</v>
      </c>
      <c r="I251" s="6">
        <v>1.35E-2</v>
      </c>
      <c r="J251" s="6">
        <v>1</v>
      </c>
      <c r="K251" s="6">
        <v>12</v>
      </c>
      <c r="L251" s="6">
        <v>804</v>
      </c>
      <c r="M251" s="6">
        <v>17748</v>
      </c>
      <c r="N251" s="6">
        <v>1.12E-2</v>
      </c>
      <c r="O251" s="6">
        <v>0.2339</v>
      </c>
      <c r="P251" s="6">
        <v>1.6799999999999999E-2</v>
      </c>
      <c r="Q251" s="6">
        <v>76</v>
      </c>
      <c r="R251" s="6">
        <v>525</v>
      </c>
      <c r="S251" s="6">
        <v>3344</v>
      </c>
      <c r="T251" s="6">
        <v>459578</v>
      </c>
      <c r="U251" s="6">
        <v>0.48930000000000001</v>
      </c>
      <c r="V251" s="6">
        <v>0.97270000000000001</v>
      </c>
      <c r="W251" s="6">
        <v>0.43559999999999999</v>
      </c>
      <c r="X251" s="6">
        <v>6</v>
      </c>
      <c r="Y251" s="6">
        <v>31</v>
      </c>
      <c r="Z251" s="6">
        <v>1215</v>
      </c>
      <c r="AA251" s="6">
        <v>33974</v>
      </c>
      <c r="AB251" s="6">
        <v>2.8899999999999999E-2</v>
      </c>
      <c r="AC251" s="6">
        <v>0.35339999999999999</v>
      </c>
      <c r="AD251" s="6">
        <v>3.2199999999999999E-2</v>
      </c>
      <c r="AE251" s="6">
        <v>3</v>
      </c>
      <c r="AF251" s="6">
        <v>9</v>
      </c>
      <c r="AG251" s="6">
        <v>709</v>
      </c>
      <c r="AH251" s="6">
        <v>15470</v>
      </c>
      <c r="AI251" s="6">
        <v>8.3999999999999995E-3</v>
      </c>
      <c r="AJ251" s="6">
        <v>0.20619999999999999</v>
      </c>
      <c r="AK251" s="6">
        <v>1.47E-2</v>
      </c>
      <c r="AT251" s="9">
        <f t="shared" si="0"/>
        <v>1293.3636363636363</v>
      </c>
      <c r="AU251" s="8">
        <f t="shared" si="1"/>
        <v>1479</v>
      </c>
      <c r="AV251" s="9">
        <f t="shared" si="2"/>
        <v>875.38666666666666</v>
      </c>
      <c r="AW251" s="31">
        <f t="shared" si="3"/>
        <v>1095.9354838709678</v>
      </c>
      <c r="AX251" s="9">
        <f t="shared" si="4"/>
        <v>1718.8888888888889</v>
      </c>
      <c r="AY251" s="8" t="str">
        <f t="shared" si="5"/>
        <v/>
      </c>
      <c r="AZ251" s="8"/>
      <c r="BA251" s="6" t="e">
        <f t="shared" si="6"/>
        <v>#REF!</v>
      </c>
      <c r="BB251" s="6" t="e">
        <f t="shared" ca="1" si="7"/>
        <v>#NAME?</v>
      </c>
      <c r="BC251" s="6" t="e">
        <f t="shared" si="8"/>
        <v>#REF!</v>
      </c>
      <c r="BE251" s="9" t="e">
        <f t="shared" ca="1" si="9"/>
        <v>#NAME?</v>
      </c>
    </row>
    <row r="252" spans="1:57" ht="15.75" customHeight="1" x14ac:dyDescent="0.25">
      <c r="A252" s="6" t="s">
        <v>1512</v>
      </c>
      <c r="B252" s="6" t="s">
        <v>3270</v>
      </c>
      <c r="C252" s="6">
        <v>2</v>
      </c>
      <c r="D252" s="6">
        <v>11</v>
      </c>
      <c r="E252" s="6">
        <v>23</v>
      </c>
      <c r="F252" s="6">
        <v>675</v>
      </c>
      <c r="G252" s="6">
        <v>2.1000000000000001E-2</v>
      </c>
      <c r="H252" s="6">
        <v>1.14E-2</v>
      </c>
      <c r="I252" s="6">
        <v>1.1999999999999999E-3</v>
      </c>
      <c r="Q252" s="6">
        <v>43</v>
      </c>
      <c r="R252" s="6">
        <v>296</v>
      </c>
      <c r="S252" s="6">
        <v>1938</v>
      </c>
      <c r="T252" s="6">
        <v>468811</v>
      </c>
      <c r="U252" s="6">
        <v>0.56489999999999996</v>
      </c>
      <c r="V252" s="6">
        <v>0.9637</v>
      </c>
      <c r="W252" s="6">
        <v>0.81510000000000005</v>
      </c>
      <c r="AE252" s="6">
        <v>3</v>
      </c>
      <c r="AF252" s="6">
        <v>15</v>
      </c>
      <c r="AG252" s="6">
        <v>160</v>
      </c>
      <c r="AH252" s="6">
        <v>8032</v>
      </c>
      <c r="AI252" s="6">
        <v>2.86E-2</v>
      </c>
      <c r="AJ252" s="6">
        <v>7.9600000000000004E-2</v>
      </c>
      <c r="AK252" s="6">
        <v>1.4E-2</v>
      </c>
      <c r="AT252" s="9">
        <f t="shared" si="0"/>
        <v>61.363636363636367</v>
      </c>
      <c r="AU252" s="8" t="str">
        <f t="shared" si="1"/>
        <v/>
      </c>
      <c r="AV252" s="9">
        <f t="shared" si="2"/>
        <v>1583.8209459459461</v>
      </c>
      <c r="AW252" s="31" t="str">
        <f t="shared" si="3"/>
        <v/>
      </c>
      <c r="AX252" s="9">
        <f t="shared" si="4"/>
        <v>535.4666666666667</v>
      </c>
      <c r="AY252" s="8" t="str">
        <f t="shared" si="5"/>
        <v/>
      </c>
      <c r="AZ252" s="8"/>
      <c r="BA252" s="6" t="e">
        <f t="shared" si="6"/>
        <v>#REF!</v>
      </c>
      <c r="BB252" s="6" t="e">
        <f t="shared" ca="1" si="7"/>
        <v>#NAME?</v>
      </c>
      <c r="BC252" s="6" t="e">
        <f t="shared" si="8"/>
        <v>#REF!</v>
      </c>
      <c r="BE252" s="9" t="e">
        <f t="shared" ca="1" si="9"/>
        <v>#NAME?</v>
      </c>
    </row>
    <row r="253" spans="1:57" ht="15.75" customHeight="1" x14ac:dyDescent="0.25">
      <c r="A253" s="6" t="s">
        <v>1563</v>
      </c>
      <c r="B253" s="6" t="s">
        <v>3270</v>
      </c>
      <c r="C253" s="6">
        <v>13</v>
      </c>
      <c r="D253" s="6">
        <v>72</v>
      </c>
      <c r="E253" s="6">
        <v>1446</v>
      </c>
      <c r="F253" s="6">
        <v>37881</v>
      </c>
      <c r="G253" s="6">
        <v>2.98E-2</v>
      </c>
      <c r="H253" s="6">
        <v>0.16919999999999999</v>
      </c>
      <c r="I253" s="6">
        <v>2.18E-2</v>
      </c>
      <c r="Q253" s="6">
        <v>206</v>
      </c>
      <c r="R253" s="6">
        <v>1415</v>
      </c>
      <c r="S253" s="6">
        <v>8203</v>
      </c>
      <c r="T253" s="6">
        <v>1472395</v>
      </c>
      <c r="U253" s="6">
        <v>0.58620000000000005</v>
      </c>
      <c r="V253" s="6">
        <v>0.95989999999999998</v>
      </c>
      <c r="W253" s="6">
        <v>0.84640000000000004</v>
      </c>
      <c r="AE253" s="6">
        <v>4</v>
      </c>
      <c r="AF253" s="6">
        <v>15</v>
      </c>
      <c r="AG253" s="6">
        <v>398</v>
      </c>
      <c r="AH253" s="6">
        <v>8680</v>
      </c>
      <c r="AI253" s="6">
        <v>6.1999999999999998E-3</v>
      </c>
      <c r="AJ253" s="6">
        <v>4.6600000000000003E-2</v>
      </c>
      <c r="AK253" s="6">
        <v>5.0000000000000001E-3</v>
      </c>
      <c r="AT253" s="9">
        <f t="shared" si="0"/>
        <v>526.125</v>
      </c>
      <c r="AU253" s="8" t="str">
        <f t="shared" si="1"/>
        <v/>
      </c>
      <c r="AV253" s="9">
        <f t="shared" si="2"/>
        <v>1040.5618374558303</v>
      </c>
      <c r="AW253" s="31" t="str">
        <f t="shared" si="3"/>
        <v/>
      </c>
      <c r="AX253" s="9">
        <f t="shared" si="4"/>
        <v>578.66666666666663</v>
      </c>
      <c r="AY253" s="8" t="str">
        <f t="shared" si="5"/>
        <v/>
      </c>
      <c r="AZ253" s="8"/>
      <c r="BA253" s="6" t="e">
        <f t="shared" si="6"/>
        <v>#REF!</v>
      </c>
      <c r="BB253" s="6" t="e">
        <f t="shared" ca="1" si="7"/>
        <v>#NAME?</v>
      </c>
      <c r="BC253" s="6" t="e">
        <f t="shared" si="8"/>
        <v>#REF!</v>
      </c>
      <c r="BE253" s="9" t="e">
        <f t="shared" ca="1" si="9"/>
        <v>#NAME?</v>
      </c>
    </row>
    <row r="254" spans="1:57" ht="15.75" customHeight="1" x14ac:dyDescent="0.25">
      <c r="A254" s="6" t="s">
        <v>1642</v>
      </c>
      <c r="B254" s="6" t="s">
        <v>3270</v>
      </c>
      <c r="C254" s="6">
        <v>4</v>
      </c>
      <c r="D254" s="6">
        <v>10</v>
      </c>
      <c r="E254" s="6">
        <v>458</v>
      </c>
      <c r="F254" s="6">
        <v>14152</v>
      </c>
      <c r="G254" s="6">
        <v>1.04E-2</v>
      </c>
      <c r="H254" s="6">
        <v>0.1232</v>
      </c>
      <c r="I254" s="6">
        <v>2.1399999999999999E-2</v>
      </c>
      <c r="Q254" s="6">
        <v>91</v>
      </c>
      <c r="R254" s="6">
        <v>648</v>
      </c>
      <c r="S254" s="6">
        <v>3369</v>
      </c>
      <c r="T254" s="6">
        <v>537426</v>
      </c>
      <c r="U254" s="6">
        <v>0.67149999999999999</v>
      </c>
      <c r="V254" s="6">
        <v>0.90590000000000004</v>
      </c>
      <c r="W254" s="6">
        <v>0.81269999999999998</v>
      </c>
      <c r="AE254" s="6">
        <v>4</v>
      </c>
      <c r="AF254" s="6">
        <v>12</v>
      </c>
      <c r="AG254" s="6">
        <v>376</v>
      </c>
      <c r="AH254" s="6">
        <v>16814</v>
      </c>
      <c r="AI254" s="6">
        <v>1.24E-2</v>
      </c>
      <c r="AJ254" s="6">
        <v>0.1011</v>
      </c>
      <c r="AK254" s="6">
        <v>2.5399999999999999E-2</v>
      </c>
      <c r="AT254" s="9">
        <f t="shared" si="0"/>
        <v>1415.2</v>
      </c>
      <c r="AU254" s="8" t="str">
        <f t="shared" si="1"/>
        <v/>
      </c>
      <c r="AV254" s="9">
        <f t="shared" si="2"/>
        <v>829.36111111111109</v>
      </c>
      <c r="AW254" s="31" t="str">
        <f t="shared" si="3"/>
        <v/>
      </c>
      <c r="AX254" s="9">
        <f t="shared" si="4"/>
        <v>1401.1666666666667</v>
      </c>
      <c r="AY254" s="8" t="str">
        <f t="shared" si="5"/>
        <v/>
      </c>
      <c r="AZ254" s="8"/>
      <c r="BA254" s="6" t="e">
        <f t="shared" si="6"/>
        <v>#REF!</v>
      </c>
      <c r="BB254" s="6" t="e">
        <f t="shared" ca="1" si="7"/>
        <v>#NAME?</v>
      </c>
      <c r="BC254" s="6" t="e">
        <f t="shared" si="8"/>
        <v>#REF!</v>
      </c>
      <c r="BE254" s="9" t="e">
        <f t="shared" ca="1" si="9"/>
        <v>#NAME?</v>
      </c>
    </row>
    <row r="255" spans="1:57" ht="15.75" customHeight="1" x14ac:dyDescent="0.25">
      <c r="A255" s="6" t="s">
        <v>1762</v>
      </c>
      <c r="B255" s="6" t="s">
        <v>3270</v>
      </c>
      <c r="C255" s="6">
        <v>12</v>
      </c>
      <c r="D255" s="6">
        <v>39</v>
      </c>
      <c r="E255" s="6">
        <v>3</v>
      </c>
      <c r="F255" s="6">
        <v>7</v>
      </c>
      <c r="G255" s="6">
        <v>9.2999999999999992E-3</v>
      </c>
      <c r="H255" s="6">
        <v>2.0000000000000001E-4</v>
      </c>
      <c r="I255" s="6">
        <v>0</v>
      </c>
      <c r="Q255" s="6">
        <v>313</v>
      </c>
      <c r="R255" s="6">
        <v>2261</v>
      </c>
      <c r="S255" s="6">
        <v>13905</v>
      </c>
      <c r="T255" s="6">
        <v>1421907</v>
      </c>
      <c r="U255" s="6">
        <v>0.5383</v>
      </c>
      <c r="V255" s="6">
        <v>0.96889999999999998</v>
      </c>
      <c r="W255" s="6">
        <v>0.89159999999999995</v>
      </c>
      <c r="AE255" s="6">
        <v>2</v>
      </c>
      <c r="AF255" s="6">
        <v>7</v>
      </c>
      <c r="AG255" s="6">
        <v>0</v>
      </c>
      <c r="AH255" s="6">
        <v>0</v>
      </c>
      <c r="AI255" s="6">
        <v>1.6999999999999999E-3</v>
      </c>
      <c r="AJ255" s="6">
        <v>0</v>
      </c>
      <c r="AK255" s="6">
        <v>0</v>
      </c>
      <c r="AT255" s="9">
        <f t="shared" si="0"/>
        <v>0.17948717948717949</v>
      </c>
      <c r="AU255" s="8" t="str">
        <f t="shared" si="1"/>
        <v/>
      </c>
      <c r="AV255" s="9">
        <f t="shared" si="2"/>
        <v>628.88412206988062</v>
      </c>
      <c r="AW255" s="31" t="str">
        <f t="shared" si="3"/>
        <v/>
      </c>
      <c r="AX255" s="9">
        <f t="shared" si="4"/>
        <v>0</v>
      </c>
      <c r="AY255" s="8" t="str">
        <f t="shared" si="5"/>
        <v/>
      </c>
      <c r="AZ255" s="8"/>
      <c r="BA255" s="6" t="e">
        <f t="shared" si="6"/>
        <v>#REF!</v>
      </c>
      <c r="BB255" s="6" t="e">
        <f t="shared" ca="1" si="7"/>
        <v>#NAME?</v>
      </c>
      <c r="BC255" s="6" t="e">
        <f t="shared" si="8"/>
        <v>#REF!</v>
      </c>
      <c r="BE255" s="9" t="e">
        <f t="shared" ca="1" si="9"/>
        <v>#NAME?</v>
      </c>
    </row>
    <row r="256" spans="1:57" ht="15.75" customHeight="1" x14ac:dyDescent="0.25">
      <c r="A256" s="6" t="s">
        <v>1597</v>
      </c>
      <c r="B256" s="6" t="s">
        <v>3270</v>
      </c>
      <c r="C256" s="6">
        <v>3</v>
      </c>
      <c r="D256" s="6">
        <v>6</v>
      </c>
      <c r="E256" s="6">
        <v>351</v>
      </c>
      <c r="F256" s="6">
        <v>3376</v>
      </c>
      <c r="G256" s="6">
        <v>8.6999999999999994E-3</v>
      </c>
      <c r="H256" s="6">
        <v>0.1045</v>
      </c>
      <c r="I256" s="6">
        <v>5.5999999999999999E-3</v>
      </c>
      <c r="Q256" s="6">
        <v>60</v>
      </c>
      <c r="R256" s="6">
        <v>448</v>
      </c>
      <c r="S256" s="6">
        <v>3274</v>
      </c>
      <c r="T256" s="6">
        <v>592228</v>
      </c>
      <c r="U256" s="6">
        <v>0.65210000000000001</v>
      </c>
      <c r="V256" s="6">
        <v>0.97499999999999998</v>
      </c>
      <c r="W256" s="6">
        <v>0.97619999999999996</v>
      </c>
      <c r="AE256" s="6">
        <v>1</v>
      </c>
      <c r="AF256" s="6">
        <v>6</v>
      </c>
      <c r="AG256" s="6">
        <v>45</v>
      </c>
      <c r="AH256" s="6">
        <v>1088</v>
      </c>
      <c r="AI256" s="6">
        <v>8.6999999999999994E-3</v>
      </c>
      <c r="AJ256" s="6">
        <v>1.34E-2</v>
      </c>
      <c r="AK256" s="6">
        <v>1.8E-3</v>
      </c>
      <c r="AT256" s="9">
        <f t="shared" si="0"/>
        <v>562.66666666666663</v>
      </c>
      <c r="AU256" s="8" t="str">
        <f t="shared" si="1"/>
        <v/>
      </c>
      <c r="AV256" s="9">
        <f t="shared" si="2"/>
        <v>1321.9375</v>
      </c>
      <c r="AW256" s="31" t="str">
        <f t="shared" si="3"/>
        <v/>
      </c>
      <c r="AX256" s="9">
        <f t="shared" si="4"/>
        <v>181.33333333333334</v>
      </c>
      <c r="AY256" s="8" t="str">
        <f t="shared" si="5"/>
        <v/>
      </c>
      <c r="AZ256" s="8"/>
      <c r="BA256" s="6" t="e">
        <f t="shared" si="6"/>
        <v>#REF!</v>
      </c>
      <c r="BB256" s="6" t="e">
        <f t="shared" ca="1" si="7"/>
        <v>#NAME?</v>
      </c>
      <c r="BC256" s="6" t="e">
        <f t="shared" si="8"/>
        <v>#REF!</v>
      </c>
      <c r="BE256" s="9" t="e">
        <f t="shared" ca="1" si="9"/>
        <v>#NAME?</v>
      </c>
    </row>
    <row r="257" spans="1:57" ht="15.75" customHeight="1" x14ac:dyDescent="0.25">
      <c r="A257" s="6" t="s">
        <v>1581</v>
      </c>
      <c r="B257" s="6" t="s">
        <v>3270</v>
      </c>
      <c r="C257" s="6">
        <v>2</v>
      </c>
      <c r="D257" s="6">
        <v>31</v>
      </c>
      <c r="E257" s="6">
        <v>348</v>
      </c>
      <c r="F257" s="6">
        <v>9677</v>
      </c>
      <c r="G257" s="6">
        <v>6.7999999999999996E-3</v>
      </c>
      <c r="H257" s="6">
        <v>2.8799999999999999E-2</v>
      </c>
      <c r="I257" s="6">
        <v>7.4999999999999997E-3</v>
      </c>
      <c r="J257" s="6">
        <v>1</v>
      </c>
      <c r="K257" s="6">
        <v>17</v>
      </c>
      <c r="L257" s="6">
        <v>306</v>
      </c>
      <c r="M257" s="6">
        <v>8795</v>
      </c>
      <c r="N257" s="6">
        <v>3.7000000000000002E-3</v>
      </c>
      <c r="O257" s="6">
        <v>2.53E-2</v>
      </c>
      <c r="P257" s="6">
        <v>6.8999999999999999E-3</v>
      </c>
      <c r="Q257" s="6">
        <v>351</v>
      </c>
      <c r="R257" s="6">
        <v>2532</v>
      </c>
      <c r="S257" s="6">
        <v>11469</v>
      </c>
      <c r="T257" s="6">
        <v>1016273</v>
      </c>
      <c r="U257" s="6">
        <v>0.55359999999999998</v>
      </c>
      <c r="V257" s="6">
        <v>0.94830000000000003</v>
      </c>
      <c r="W257" s="6">
        <v>0.79259999999999997</v>
      </c>
      <c r="X257" s="6">
        <v>3</v>
      </c>
      <c r="Y257" s="6">
        <v>40</v>
      </c>
      <c r="Z257" s="6">
        <v>377</v>
      </c>
      <c r="AA257" s="6">
        <v>13088</v>
      </c>
      <c r="AB257" s="6">
        <v>8.6999999999999994E-3</v>
      </c>
      <c r="AC257" s="6">
        <v>3.1199999999999999E-2</v>
      </c>
      <c r="AD257" s="6">
        <v>1.0200000000000001E-2</v>
      </c>
      <c r="AE257" s="6">
        <v>7</v>
      </c>
      <c r="AF257" s="6">
        <v>44</v>
      </c>
      <c r="AG257" s="6">
        <v>382</v>
      </c>
      <c r="AH257" s="6">
        <v>13274</v>
      </c>
      <c r="AI257" s="6">
        <v>9.5999999999999992E-3</v>
      </c>
      <c r="AJ257" s="6">
        <v>3.1600000000000003E-2</v>
      </c>
      <c r="AK257" s="6">
        <v>1.04E-2</v>
      </c>
      <c r="AT257" s="9">
        <f t="shared" ref="AT257:AT289" si="10">IF(D257 = 0, "", F257 / D257)</f>
        <v>312.16129032258067</v>
      </c>
      <c r="AU257" s="8">
        <f t="shared" ref="AU257:AU289" si="11">IF(K257 = 0, "", M257 / K257)</f>
        <v>517.35294117647061</v>
      </c>
      <c r="AV257" s="9">
        <f t="shared" ref="AV257:AV289" si="12">IF(R257 = 0, "", T257 / R257)</f>
        <v>401.37164296998418</v>
      </c>
      <c r="AW257" s="31">
        <f t="shared" ref="AW257:AW289" si="13">IF(Y257 = 0, "", AA257 / Y257)</f>
        <v>327.2</v>
      </c>
      <c r="AX257" s="9">
        <f t="shared" ref="AX257:AX289" si="14">IF(AF257 = 0, "", AH257 / AF257)</f>
        <v>301.68181818181819</v>
      </c>
      <c r="AY257" s="8" t="str">
        <f t="shared" ref="AY257:AY289" si="15">IF(AM257 = 0, "", AO257 / AM257)</f>
        <v/>
      </c>
      <c r="AZ257" s="8"/>
      <c r="BA257" s="6" t="e">
        <f t="shared" ref="BA257:BA289" si="16">VLOOKUP(A257,#REF!, 3, FALSE)</f>
        <v>#REF!</v>
      </c>
      <c r="BB257" s="6" t="e">
        <f t="shared" ref="BB257:BB289" ca="1" si="17">_xludf.IFS(I257&lt;&gt;0, F257/I257, P257&lt;&gt;0, M257/P257, W257&lt;&gt;0, T257/W257, AD257&lt;&gt;0, AA257/AD257, AK257&lt;&gt;0, AH257/AK257, AR257&lt;&gt;0, AO257/AR257, TRUE, 0)</f>
        <v>#NAME?</v>
      </c>
      <c r="BC257" s="6" t="e">
        <f t="shared" ref="BC257:BC289" si="18">VLOOKUP(A257,#REF!, 4, FALSE)</f>
        <v>#REF!</v>
      </c>
      <c r="BE257" s="9" t="e">
        <f t="shared" ref="BE257:BE289" ca="1" si="19">BB257/BC257</f>
        <v>#NAME?</v>
      </c>
    </row>
    <row r="258" spans="1:57" ht="15.75" customHeight="1" x14ac:dyDescent="0.25">
      <c r="A258" s="6" t="s">
        <v>1645</v>
      </c>
      <c r="B258" s="6" t="s">
        <v>3270</v>
      </c>
      <c r="C258" s="6">
        <v>1</v>
      </c>
      <c r="D258" s="6">
        <v>2</v>
      </c>
      <c r="E258" s="6">
        <v>42</v>
      </c>
      <c r="F258" s="6">
        <v>533</v>
      </c>
      <c r="G258" s="6">
        <v>1.9E-3</v>
      </c>
      <c r="H258" s="6">
        <v>2.1899999999999999E-2</v>
      </c>
      <c r="I258" s="6">
        <v>2.9999999999999997E-4</v>
      </c>
      <c r="Q258" s="6">
        <v>61</v>
      </c>
      <c r="R258" s="6">
        <v>481</v>
      </c>
      <c r="S258" s="6">
        <v>1766</v>
      </c>
      <c r="T258" s="6">
        <v>1131409</v>
      </c>
      <c r="U258" s="6">
        <v>0.44869999999999999</v>
      </c>
      <c r="V258" s="6">
        <v>0.91979999999999995</v>
      </c>
      <c r="W258" s="6">
        <v>0.67659999999999998</v>
      </c>
      <c r="AE258" s="6">
        <v>1</v>
      </c>
      <c r="AF258" s="6">
        <v>2</v>
      </c>
      <c r="AG258" s="6">
        <v>42</v>
      </c>
      <c r="AH258" s="6">
        <v>533</v>
      </c>
      <c r="AI258" s="6">
        <v>1.9E-3</v>
      </c>
      <c r="AJ258" s="6">
        <v>2.1899999999999999E-2</v>
      </c>
      <c r="AK258" s="6">
        <v>2.9999999999999997E-4</v>
      </c>
      <c r="AL258" s="6">
        <v>1</v>
      </c>
      <c r="AM258" s="6">
        <v>44</v>
      </c>
      <c r="AN258" s="6">
        <v>523</v>
      </c>
      <c r="AO258" s="6">
        <v>45858</v>
      </c>
      <c r="AP258" s="6">
        <v>4.1000000000000002E-2</v>
      </c>
      <c r="AQ258" s="6">
        <v>0.27239999999999998</v>
      </c>
      <c r="AR258" s="6">
        <v>2.7400000000000001E-2</v>
      </c>
      <c r="AT258" s="9">
        <f t="shared" si="10"/>
        <v>266.5</v>
      </c>
      <c r="AU258" s="8" t="str">
        <f t="shared" si="11"/>
        <v/>
      </c>
      <c r="AV258" s="9">
        <f t="shared" si="12"/>
        <v>2352.201663201663</v>
      </c>
      <c r="AW258" s="31" t="str">
        <f t="shared" si="13"/>
        <v/>
      </c>
      <c r="AX258" s="9">
        <f t="shared" si="14"/>
        <v>266.5</v>
      </c>
      <c r="AY258" s="8">
        <f t="shared" si="15"/>
        <v>1042.2272727272727</v>
      </c>
      <c r="AZ258" s="8"/>
      <c r="BA258" s="6" t="e">
        <f t="shared" si="16"/>
        <v>#REF!</v>
      </c>
      <c r="BB258" s="6" t="e">
        <f t="shared" ca="1" si="17"/>
        <v>#NAME?</v>
      </c>
      <c r="BC258" s="6" t="e">
        <f t="shared" si="18"/>
        <v>#REF!</v>
      </c>
      <c r="BE258" s="9" t="e">
        <f t="shared" ca="1" si="19"/>
        <v>#NAME?</v>
      </c>
    </row>
    <row r="259" spans="1:57" ht="15.75" customHeight="1" x14ac:dyDescent="0.25">
      <c r="A259" s="6" t="s">
        <v>1593</v>
      </c>
      <c r="B259" s="6" t="s">
        <v>3270</v>
      </c>
      <c r="C259" s="6">
        <v>4</v>
      </c>
      <c r="D259" s="6">
        <v>58</v>
      </c>
      <c r="E259" s="6">
        <v>939</v>
      </c>
      <c r="F259" s="6">
        <v>33917</v>
      </c>
      <c r="G259" s="6">
        <v>3.7199999999999997E-2</v>
      </c>
      <c r="H259" s="6">
        <v>5.3800000000000001E-2</v>
      </c>
      <c r="I259" s="6">
        <v>7.9000000000000008E-3</v>
      </c>
      <c r="J259" s="6">
        <v>3</v>
      </c>
      <c r="K259" s="6">
        <v>33</v>
      </c>
      <c r="L259" s="6">
        <v>934</v>
      </c>
      <c r="M259" s="6">
        <v>31511</v>
      </c>
      <c r="N259" s="6">
        <v>2.12E-2</v>
      </c>
      <c r="O259" s="6">
        <v>5.3499999999999999E-2</v>
      </c>
      <c r="P259" s="6">
        <v>7.4000000000000003E-3</v>
      </c>
      <c r="Q259" s="6">
        <v>137</v>
      </c>
      <c r="R259" s="6">
        <v>968</v>
      </c>
      <c r="S259" s="6">
        <v>17141</v>
      </c>
      <c r="T259" s="6">
        <v>4029288</v>
      </c>
      <c r="U259" s="6">
        <v>0.62050000000000005</v>
      </c>
      <c r="V259" s="6">
        <v>0.98180000000000001</v>
      </c>
      <c r="W259" s="6">
        <v>0.94099999999999995</v>
      </c>
      <c r="AE259" s="6">
        <v>7</v>
      </c>
      <c r="AF259" s="6">
        <v>62</v>
      </c>
      <c r="AG259" s="6">
        <v>881</v>
      </c>
      <c r="AH259" s="6">
        <v>36853</v>
      </c>
      <c r="AI259" s="6">
        <v>3.9699999999999999E-2</v>
      </c>
      <c r="AJ259" s="6">
        <v>5.0500000000000003E-2</v>
      </c>
      <c r="AK259" s="6">
        <v>8.6E-3</v>
      </c>
      <c r="AL259" s="6">
        <v>2</v>
      </c>
      <c r="AM259" s="6">
        <v>135</v>
      </c>
      <c r="AN259" s="6">
        <v>2648</v>
      </c>
      <c r="AO259" s="6">
        <v>164271</v>
      </c>
      <c r="AP259" s="6">
        <v>8.6499999999999994E-2</v>
      </c>
      <c r="AQ259" s="6">
        <v>0.1517</v>
      </c>
      <c r="AR259" s="6">
        <v>3.8399999999999997E-2</v>
      </c>
      <c r="AT259" s="9">
        <f t="shared" si="10"/>
        <v>584.77586206896547</v>
      </c>
      <c r="AU259" s="8">
        <f t="shared" si="11"/>
        <v>954.87878787878788</v>
      </c>
      <c r="AV259" s="9">
        <f t="shared" si="12"/>
        <v>4162.4876033057853</v>
      </c>
      <c r="AW259" s="31" t="str">
        <f t="shared" si="13"/>
        <v/>
      </c>
      <c r="AX259" s="9">
        <f t="shared" si="14"/>
        <v>594.40322580645159</v>
      </c>
      <c r="AY259" s="8">
        <f t="shared" si="15"/>
        <v>1216.8222222222223</v>
      </c>
      <c r="AZ259" s="8"/>
      <c r="BA259" s="6" t="e">
        <f t="shared" si="16"/>
        <v>#REF!</v>
      </c>
      <c r="BB259" s="6" t="e">
        <f t="shared" ca="1" si="17"/>
        <v>#NAME?</v>
      </c>
      <c r="BC259" s="6" t="e">
        <f t="shared" si="18"/>
        <v>#REF!</v>
      </c>
      <c r="BE259" s="9" t="e">
        <f t="shared" ca="1" si="19"/>
        <v>#NAME?</v>
      </c>
    </row>
    <row r="260" spans="1:57" ht="15.75" customHeight="1" x14ac:dyDescent="0.25">
      <c r="A260" s="6" t="s">
        <v>1698</v>
      </c>
      <c r="B260" s="6" t="s">
        <v>3270</v>
      </c>
      <c r="C260" s="6">
        <v>9</v>
      </c>
      <c r="D260" s="6">
        <v>32</v>
      </c>
      <c r="E260" s="6">
        <v>249</v>
      </c>
      <c r="F260" s="6">
        <v>9184</v>
      </c>
      <c r="G260" s="6">
        <v>1.5699999999999999E-2</v>
      </c>
      <c r="H260" s="6">
        <v>3.2899999999999999E-2</v>
      </c>
      <c r="I260" s="6">
        <v>5.3E-3</v>
      </c>
      <c r="Q260" s="6">
        <v>191</v>
      </c>
      <c r="R260" s="6">
        <v>1337</v>
      </c>
      <c r="S260" s="6">
        <v>7305</v>
      </c>
      <c r="T260" s="6">
        <v>1457454</v>
      </c>
      <c r="U260" s="6">
        <v>0.65510000000000002</v>
      </c>
      <c r="V260" s="6">
        <v>0.96409999999999996</v>
      </c>
      <c r="W260" s="6">
        <v>0.84699999999999998</v>
      </c>
      <c r="AE260" s="6">
        <v>7</v>
      </c>
      <c r="AF260" s="6">
        <v>23</v>
      </c>
      <c r="AG260" s="6">
        <v>319</v>
      </c>
      <c r="AH260" s="6">
        <v>11992</v>
      </c>
      <c r="AI260" s="6">
        <v>1.1299999999999999E-2</v>
      </c>
      <c r="AJ260" s="6">
        <v>4.2099999999999999E-2</v>
      </c>
      <c r="AK260" s="6">
        <v>7.0000000000000001E-3</v>
      </c>
      <c r="AT260" s="9">
        <f t="shared" si="10"/>
        <v>287</v>
      </c>
      <c r="AU260" s="8" t="str">
        <f t="shared" si="11"/>
        <v/>
      </c>
      <c r="AV260" s="9">
        <f t="shared" si="12"/>
        <v>1090.0927449513838</v>
      </c>
      <c r="AW260" s="31" t="str">
        <f t="shared" si="13"/>
        <v/>
      </c>
      <c r="AX260" s="9">
        <f t="shared" si="14"/>
        <v>521.39130434782612</v>
      </c>
      <c r="AY260" s="8" t="str">
        <f t="shared" si="15"/>
        <v/>
      </c>
      <c r="AZ260" s="8"/>
      <c r="BA260" s="6" t="e">
        <f t="shared" si="16"/>
        <v>#REF!</v>
      </c>
      <c r="BB260" s="6" t="e">
        <f t="shared" ca="1" si="17"/>
        <v>#NAME?</v>
      </c>
      <c r="BC260" s="6" t="e">
        <f t="shared" si="18"/>
        <v>#REF!</v>
      </c>
      <c r="BE260" s="9" t="e">
        <f t="shared" ca="1" si="19"/>
        <v>#NAME?</v>
      </c>
    </row>
    <row r="261" spans="1:57" ht="15.75" customHeight="1" x14ac:dyDescent="0.25">
      <c r="A261" s="6" t="s">
        <v>1595</v>
      </c>
      <c r="B261" s="6" t="s">
        <v>3270</v>
      </c>
      <c r="C261" s="6">
        <v>11</v>
      </c>
      <c r="D261" s="6">
        <v>33</v>
      </c>
      <c r="E261" s="6">
        <v>920</v>
      </c>
      <c r="F261" s="6">
        <v>45994</v>
      </c>
      <c r="G261" s="6">
        <v>3.2500000000000001E-2</v>
      </c>
      <c r="H261" s="6">
        <v>0.26200000000000001</v>
      </c>
      <c r="I261" s="6">
        <v>3.0599999999999999E-2</v>
      </c>
      <c r="J261" s="6">
        <v>2</v>
      </c>
      <c r="K261" s="6">
        <v>17</v>
      </c>
      <c r="L261" s="6">
        <v>868</v>
      </c>
      <c r="M261" s="6">
        <v>43700</v>
      </c>
      <c r="N261" s="6">
        <v>1.6799999999999999E-2</v>
      </c>
      <c r="O261" s="6">
        <v>0.2472</v>
      </c>
      <c r="P261" s="6">
        <v>2.9100000000000001E-2</v>
      </c>
      <c r="Q261" s="6">
        <v>82</v>
      </c>
      <c r="R261" s="6">
        <v>621</v>
      </c>
      <c r="S261" s="6">
        <v>3415</v>
      </c>
      <c r="T261" s="6">
        <v>1085684</v>
      </c>
      <c r="U261" s="6">
        <v>0.61240000000000006</v>
      </c>
      <c r="V261" s="6">
        <v>0.97240000000000004</v>
      </c>
      <c r="W261" s="6">
        <v>0.72219999999999995</v>
      </c>
      <c r="AE261" s="6">
        <v>5</v>
      </c>
      <c r="AF261" s="6">
        <v>14</v>
      </c>
      <c r="AG261" s="6">
        <v>851</v>
      </c>
      <c r="AH261" s="6">
        <v>41249</v>
      </c>
      <c r="AI261" s="6">
        <v>1.38E-2</v>
      </c>
      <c r="AJ261" s="6">
        <v>0.24229999999999999</v>
      </c>
      <c r="AK261" s="6">
        <v>2.7400000000000001E-2</v>
      </c>
      <c r="AL261" s="6">
        <v>2</v>
      </c>
      <c r="AM261" s="6">
        <v>51</v>
      </c>
      <c r="AN261" s="6">
        <v>1853</v>
      </c>
      <c r="AO261" s="6">
        <v>90117</v>
      </c>
      <c r="AP261" s="6">
        <v>5.0299999999999997E-2</v>
      </c>
      <c r="AQ261" s="6">
        <v>0.52759999999999996</v>
      </c>
      <c r="AR261" s="6">
        <v>5.9900000000000002E-2</v>
      </c>
      <c r="AT261" s="9">
        <f t="shared" si="10"/>
        <v>1393.7575757575758</v>
      </c>
      <c r="AU261" s="8">
        <f t="shared" si="11"/>
        <v>2570.5882352941176</v>
      </c>
      <c r="AV261" s="9">
        <f t="shared" si="12"/>
        <v>1748.2834138486312</v>
      </c>
      <c r="AW261" s="31" t="str">
        <f t="shared" si="13"/>
        <v/>
      </c>
      <c r="AX261" s="9">
        <f t="shared" si="14"/>
        <v>2946.3571428571427</v>
      </c>
      <c r="AY261" s="8">
        <f t="shared" si="15"/>
        <v>1767</v>
      </c>
      <c r="AZ261" s="8"/>
      <c r="BA261" s="6" t="e">
        <f t="shared" si="16"/>
        <v>#REF!</v>
      </c>
      <c r="BB261" s="6" t="e">
        <f t="shared" ca="1" si="17"/>
        <v>#NAME?</v>
      </c>
      <c r="BC261" s="6" t="e">
        <f t="shared" si="18"/>
        <v>#REF!</v>
      </c>
      <c r="BE261" s="9" t="e">
        <f t="shared" ca="1" si="19"/>
        <v>#NAME?</v>
      </c>
    </row>
    <row r="262" spans="1:57" ht="15.75" customHeight="1" x14ac:dyDescent="0.25">
      <c r="A262" s="6" t="s">
        <v>1523</v>
      </c>
      <c r="B262" s="6" t="s">
        <v>3270</v>
      </c>
      <c r="C262" s="6">
        <v>1</v>
      </c>
      <c r="D262" s="6">
        <v>2</v>
      </c>
      <c r="E262" s="6">
        <v>6</v>
      </c>
      <c r="F262" s="6">
        <v>65</v>
      </c>
      <c r="G262" s="6">
        <v>8.9999999999999998E-4</v>
      </c>
      <c r="H262" s="6">
        <v>1.1000000000000001E-3</v>
      </c>
      <c r="I262" s="6">
        <v>0</v>
      </c>
      <c r="Q262" s="6">
        <v>202</v>
      </c>
      <c r="R262" s="6">
        <v>1203</v>
      </c>
      <c r="S262" s="6">
        <v>5035</v>
      </c>
      <c r="T262" s="6">
        <v>1190491</v>
      </c>
      <c r="U262" s="6">
        <v>0.52170000000000005</v>
      </c>
      <c r="V262" s="6">
        <v>0.92589999999999995</v>
      </c>
      <c r="W262" s="6">
        <v>0.56200000000000006</v>
      </c>
      <c r="AT262" s="9">
        <f t="shared" si="10"/>
        <v>32.5</v>
      </c>
      <c r="AU262" s="8" t="str">
        <f t="shared" si="11"/>
        <v/>
      </c>
      <c r="AV262" s="9">
        <f t="shared" si="12"/>
        <v>989.60182876142972</v>
      </c>
      <c r="AW262" s="31" t="str">
        <f t="shared" si="13"/>
        <v/>
      </c>
      <c r="AX262" s="9" t="str">
        <f t="shared" si="14"/>
        <v/>
      </c>
      <c r="AY262" s="8" t="str">
        <f t="shared" si="15"/>
        <v/>
      </c>
      <c r="AZ262" s="8"/>
      <c r="BA262" s="6" t="e">
        <f t="shared" si="16"/>
        <v>#REF!</v>
      </c>
      <c r="BB262" s="6" t="e">
        <f t="shared" ca="1" si="17"/>
        <v>#NAME?</v>
      </c>
      <c r="BC262" s="6" t="e">
        <f t="shared" si="18"/>
        <v>#REF!</v>
      </c>
      <c r="BE262" s="9" t="e">
        <f t="shared" ca="1" si="19"/>
        <v>#NAME?</v>
      </c>
    </row>
    <row r="263" spans="1:57" ht="15.75" customHeight="1" x14ac:dyDescent="0.25">
      <c r="A263" s="6" t="s">
        <v>1700</v>
      </c>
      <c r="B263" s="6" t="s">
        <v>3270</v>
      </c>
      <c r="C263" s="6">
        <v>5</v>
      </c>
      <c r="D263" s="6">
        <v>289</v>
      </c>
      <c r="E263" s="6">
        <v>0</v>
      </c>
      <c r="F263" s="6">
        <v>0</v>
      </c>
      <c r="G263" s="6">
        <v>0.1069</v>
      </c>
      <c r="H263" s="6">
        <v>0</v>
      </c>
      <c r="I263" s="6">
        <v>0</v>
      </c>
      <c r="Q263" s="6">
        <v>140</v>
      </c>
      <c r="R263" s="6">
        <v>671</v>
      </c>
      <c r="S263" s="6">
        <v>696</v>
      </c>
      <c r="T263" s="6">
        <v>758498</v>
      </c>
      <c r="U263" s="6">
        <v>0.2482</v>
      </c>
      <c r="V263" s="6">
        <v>0.32300000000000001</v>
      </c>
      <c r="W263" s="6">
        <v>0.40649999999999997</v>
      </c>
      <c r="AT263" s="9">
        <f t="shared" si="10"/>
        <v>0</v>
      </c>
      <c r="AU263" s="8" t="str">
        <f t="shared" si="11"/>
        <v/>
      </c>
      <c r="AV263" s="9">
        <f t="shared" si="12"/>
        <v>1130.3994038748137</v>
      </c>
      <c r="AW263" s="31" t="str">
        <f t="shared" si="13"/>
        <v/>
      </c>
      <c r="AX263" s="9" t="str">
        <f t="shared" si="14"/>
        <v/>
      </c>
      <c r="AY263" s="8" t="str">
        <f t="shared" si="15"/>
        <v/>
      </c>
      <c r="AZ263" s="8"/>
      <c r="BA263" s="6" t="e">
        <f t="shared" si="16"/>
        <v>#REF!</v>
      </c>
      <c r="BB263" s="6" t="e">
        <f t="shared" ca="1" si="17"/>
        <v>#NAME?</v>
      </c>
      <c r="BC263" s="6" t="e">
        <f t="shared" si="18"/>
        <v>#REF!</v>
      </c>
      <c r="BE263" s="9" t="e">
        <f t="shared" ca="1" si="19"/>
        <v>#NAME?</v>
      </c>
    </row>
    <row r="264" spans="1:57" ht="15.75" customHeight="1" x14ac:dyDescent="0.25">
      <c r="A264" s="6" t="s">
        <v>1500</v>
      </c>
      <c r="B264" s="6" t="s">
        <v>3270</v>
      </c>
      <c r="C264" s="6">
        <v>10</v>
      </c>
      <c r="D264" s="6">
        <v>21</v>
      </c>
      <c r="E264" s="6">
        <v>171</v>
      </c>
      <c r="F264" s="6">
        <v>10066</v>
      </c>
      <c r="G264" s="6">
        <v>3.0999999999999999E-3</v>
      </c>
      <c r="H264" s="6">
        <v>2.5600000000000001E-2</v>
      </c>
      <c r="I264" s="6">
        <v>2.2000000000000001E-3</v>
      </c>
      <c r="Q264" s="6">
        <v>602</v>
      </c>
      <c r="R264" s="6">
        <v>3420</v>
      </c>
      <c r="S264" s="6">
        <v>6031</v>
      </c>
      <c r="T264" s="6">
        <v>2767327</v>
      </c>
      <c r="U264" s="6">
        <v>0.50149999999999995</v>
      </c>
      <c r="V264" s="6">
        <v>0.90449999999999997</v>
      </c>
      <c r="W264" s="6">
        <v>0.59350000000000003</v>
      </c>
      <c r="AE264" s="6">
        <v>7</v>
      </c>
      <c r="AF264" s="6">
        <v>46</v>
      </c>
      <c r="AG264" s="6">
        <v>93</v>
      </c>
      <c r="AH264" s="6">
        <v>3952</v>
      </c>
      <c r="AI264" s="6">
        <v>6.7000000000000002E-3</v>
      </c>
      <c r="AJ264" s="6">
        <v>1.3899999999999999E-2</v>
      </c>
      <c r="AK264" s="6">
        <v>8.0000000000000004E-4</v>
      </c>
      <c r="AT264" s="9">
        <f t="shared" si="10"/>
        <v>479.33333333333331</v>
      </c>
      <c r="AU264" s="8" t="str">
        <f t="shared" si="11"/>
        <v/>
      </c>
      <c r="AV264" s="9">
        <f t="shared" si="12"/>
        <v>809.15994152046778</v>
      </c>
      <c r="AW264" s="31" t="str">
        <f t="shared" si="13"/>
        <v/>
      </c>
      <c r="AX264" s="9">
        <f t="shared" si="14"/>
        <v>85.913043478260875</v>
      </c>
      <c r="AY264" s="8" t="str">
        <f t="shared" si="15"/>
        <v/>
      </c>
      <c r="AZ264" s="8"/>
      <c r="BA264" s="6" t="e">
        <f t="shared" si="16"/>
        <v>#REF!</v>
      </c>
      <c r="BB264" s="6" t="e">
        <f t="shared" ca="1" si="17"/>
        <v>#NAME?</v>
      </c>
      <c r="BC264" s="6" t="e">
        <f t="shared" si="18"/>
        <v>#REF!</v>
      </c>
      <c r="BE264" s="9" t="e">
        <f t="shared" ca="1" si="19"/>
        <v>#NAME?</v>
      </c>
    </row>
    <row r="265" spans="1:57" ht="15.75" customHeight="1" x14ac:dyDescent="0.25">
      <c r="A265" s="6" t="s">
        <v>1635</v>
      </c>
      <c r="B265" s="6" t="s">
        <v>3270</v>
      </c>
      <c r="C265" s="6">
        <v>7</v>
      </c>
      <c r="D265" s="6">
        <v>30</v>
      </c>
      <c r="E265" s="6">
        <v>1096</v>
      </c>
      <c r="F265" s="6">
        <v>21667</v>
      </c>
      <c r="G265" s="6">
        <v>2.3599999999999999E-2</v>
      </c>
      <c r="H265" s="6">
        <v>0.1719</v>
      </c>
      <c r="I265" s="6">
        <v>2.63E-2</v>
      </c>
      <c r="J265" s="6">
        <v>3</v>
      </c>
      <c r="K265" s="6">
        <v>36</v>
      </c>
      <c r="L265" s="6">
        <v>1329</v>
      </c>
      <c r="M265" s="6">
        <v>30766</v>
      </c>
      <c r="N265" s="6">
        <v>2.8400000000000002E-2</v>
      </c>
      <c r="O265" s="6">
        <v>0.2084</v>
      </c>
      <c r="P265" s="6">
        <v>3.7400000000000003E-2</v>
      </c>
      <c r="Q265" s="6">
        <v>111</v>
      </c>
      <c r="R265" s="6">
        <v>849</v>
      </c>
      <c r="S265" s="6">
        <v>6199</v>
      </c>
      <c r="T265" s="6">
        <v>790697</v>
      </c>
      <c r="U265" s="6">
        <v>0.66900000000000004</v>
      </c>
      <c r="V265" s="6">
        <v>0.97209999999999996</v>
      </c>
      <c r="W265" s="6">
        <v>0.96089999999999998</v>
      </c>
      <c r="X265" s="6">
        <v>5</v>
      </c>
      <c r="Y265" s="6">
        <v>56</v>
      </c>
      <c r="Z265" s="6">
        <v>1519</v>
      </c>
      <c r="AA265" s="6">
        <v>34955</v>
      </c>
      <c r="AB265" s="6">
        <v>4.41E-2</v>
      </c>
      <c r="AC265" s="6">
        <v>0.2382</v>
      </c>
      <c r="AD265" s="6">
        <v>4.2500000000000003E-2</v>
      </c>
      <c r="AE265" s="6">
        <v>8</v>
      </c>
      <c r="AF265" s="6">
        <v>41</v>
      </c>
      <c r="AG265" s="6">
        <v>945</v>
      </c>
      <c r="AH265" s="6">
        <v>20423</v>
      </c>
      <c r="AI265" s="6">
        <v>3.2300000000000002E-2</v>
      </c>
      <c r="AJ265" s="6">
        <v>0.1482</v>
      </c>
      <c r="AK265" s="6">
        <v>2.4799999999999999E-2</v>
      </c>
      <c r="AL265" s="6">
        <v>2</v>
      </c>
      <c r="AM265" s="6">
        <v>172</v>
      </c>
      <c r="AN265" s="6">
        <v>4526</v>
      </c>
      <c r="AO265" s="6">
        <v>339350</v>
      </c>
      <c r="AP265" s="6">
        <v>0.13550000000000001</v>
      </c>
      <c r="AQ265" s="6">
        <v>0.7097</v>
      </c>
      <c r="AR265" s="6">
        <v>0.41239999999999999</v>
      </c>
      <c r="AT265" s="9">
        <f t="shared" si="10"/>
        <v>722.23333333333335</v>
      </c>
      <c r="AU265" s="8">
        <f t="shared" si="11"/>
        <v>854.61111111111109</v>
      </c>
      <c r="AV265" s="9">
        <f t="shared" si="12"/>
        <v>931.32744405182564</v>
      </c>
      <c r="AW265" s="31">
        <f t="shared" si="13"/>
        <v>624.19642857142856</v>
      </c>
      <c r="AX265" s="9">
        <f t="shared" si="14"/>
        <v>498.1219512195122</v>
      </c>
      <c r="AY265" s="8">
        <f t="shared" si="15"/>
        <v>1972.9651162790697</v>
      </c>
      <c r="AZ265" s="8"/>
      <c r="BA265" s="6" t="e">
        <f t="shared" si="16"/>
        <v>#REF!</v>
      </c>
      <c r="BB265" s="6" t="e">
        <f t="shared" ca="1" si="17"/>
        <v>#NAME?</v>
      </c>
      <c r="BC265" s="6" t="e">
        <f t="shared" si="18"/>
        <v>#REF!</v>
      </c>
      <c r="BE265" s="9" t="e">
        <f t="shared" ca="1" si="19"/>
        <v>#NAME?</v>
      </c>
    </row>
    <row r="266" spans="1:57" ht="15.75" customHeight="1" x14ac:dyDescent="0.25">
      <c r="A266" s="6" t="s">
        <v>1621</v>
      </c>
      <c r="B266" s="6" t="s">
        <v>3270</v>
      </c>
      <c r="C266" s="6">
        <v>4</v>
      </c>
      <c r="D266" s="6">
        <v>26</v>
      </c>
      <c r="E266" s="6">
        <v>2273</v>
      </c>
      <c r="F266" s="6">
        <v>63688</v>
      </c>
      <c r="G266" s="6">
        <v>5.8999999999999999E-3</v>
      </c>
      <c r="H266" s="6">
        <v>0.1135</v>
      </c>
      <c r="I266" s="6">
        <v>2.7699999999999999E-2</v>
      </c>
      <c r="J266" s="6">
        <v>3</v>
      </c>
      <c r="K266" s="6">
        <v>26</v>
      </c>
      <c r="L266" s="6">
        <v>2182</v>
      </c>
      <c r="M266" s="6">
        <v>66036</v>
      </c>
      <c r="N266" s="6">
        <v>5.8999999999999999E-3</v>
      </c>
      <c r="O266" s="6">
        <v>0.109</v>
      </c>
      <c r="P266" s="6">
        <v>2.87E-2</v>
      </c>
      <c r="Q266" s="6">
        <v>489</v>
      </c>
      <c r="R266" s="6">
        <v>2700</v>
      </c>
      <c r="S266" s="6">
        <v>18933</v>
      </c>
      <c r="T266" s="6">
        <v>2039954</v>
      </c>
      <c r="U266" s="6">
        <v>0.61419999999999997</v>
      </c>
      <c r="V266" s="6">
        <v>0.94550000000000001</v>
      </c>
      <c r="W266" s="6">
        <v>0.88739999999999997</v>
      </c>
      <c r="X266" s="6">
        <v>1</v>
      </c>
      <c r="Y266" s="6">
        <v>9</v>
      </c>
      <c r="Z266" s="6">
        <v>1170</v>
      </c>
      <c r="AA266" s="6">
        <v>18956</v>
      </c>
      <c r="AB266" s="6">
        <v>2E-3</v>
      </c>
      <c r="AC266" s="6">
        <v>5.8400000000000001E-2</v>
      </c>
      <c r="AD266" s="6">
        <v>8.2000000000000007E-3</v>
      </c>
      <c r="AT266" s="9">
        <f t="shared" si="10"/>
        <v>2449.5384615384614</v>
      </c>
      <c r="AU266" s="8">
        <f t="shared" si="11"/>
        <v>2539.8461538461538</v>
      </c>
      <c r="AV266" s="9">
        <f t="shared" si="12"/>
        <v>755.53851851851857</v>
      </c>
      <c r="AW266" s="31">
        <f t="shared" si="13"/>
        <v>2106.2222222222222</v>
      </c>
      <c r="AX266" s="9" t="str">
        <f t="shared" si="14"/>
        <v/>
      </c>
      <c r="AY266" s="8" t="str">
        <f t="shared" si="15"/>
        <v/>
      </c>
      <c r="AZ266" s="8"/>
      <c r="BA266" s="6" t="e">
        <f t="shared" si="16"/>
        <v>#REF!</v>
      </c>
      <c r="BB266" s="6" t="e">
        <f t="shared" ca="1" si="17"/>
        <v>#NAME?</v>
      </c>
      <c r="BC266" s="6" t="e">
        <f t="shared" si="18"/>
        <v>#REF!</v>
      </c>
      <c r="BE266" s="9" t="e">
        <f t="shared" ca="1" si="19"/>
        <v>#NAME?</v>
      </c>
    </row>
    <row r="267" spans="1:57" ht="15.75" customHeight="1" x14ac:dyDescent="0.25">
      <c r="A267" s="6" t="s">
        <v>1665</v>
      </c>
      <c r="B267" s="6" t="s">
        <v>3270</v>
      </c>
      <c r="C267" s="6">
        <v>9</v>
      </c>
      <c r="D267" s="6">
        <v>34</v>
      </c>
      <c r="E267" s="6">
        <v>1264</v>
      </c>
      <c r="F267" s="6">
        <v>62447</v>
      </c>
      <c r="G267" s="6">
        <v>1.4999999999999999E-2</v>
      </c>
      <c r="H267" s="6">
        <v>0.13100000000000001</v>
      </c>
      <c r="I267" s="6">
        <v>1.2200000000000001E-2</v>
      </c>
      <c r="Q267" s="6">
        <v>224</v>
      </c>
      <c r="R267" s="6">
        <v>1250</v>
      </c>
      <c r="S267" s="6">
        <v>8511</v>
      </c>
      <c r="T267" s="6">
        <v>2604603</v>
      </c>
      <c r="U267" s="6">
        <v>0.5514</v>
      </c>
      <c r="V267" s="6">
        <v>0.88229999999999997</v>
      </c>
      <c r="W267" s="6">
        <v>0.50780000000000003</v>
      </c>
      <c r="AE267" s="6">
        <v>9</v>
      </c>
      <c r="AF267" s="6">
        <v>40</v>
      </c>
      <c r="AG267" s="6">
        <v>1016</v>
      </c>
      <c r="AH267" s="6">
        <v>56025</v>
      </c>
      <c r="AI267" s="6">
        <v>1.7600000000000001E-2</v>
      </c>
      <c r="AJ267" s="6">
        <v>0.1053</v>
      </c>
      <c r="AK267" s="6">
        <v>1.09E-2</v>
      </c>
      <c r="AL267" s="6">
        <v>2</v>
      </c>
      <c r="AM267" s="6">
        <v>87</v>
      </c>
      <c r="AN267" s="6">
        <v>2556</v>
      </c>
      <c r="AO267" s="6">
        <v>147879</v>
      </c>
      <c r="AP267" s="6">
        <v>3.8399999999999997E-2</v>
      </c>
      <c r="AQ267" s="6">
        <v>0.26500000000000001</v>
      </c>
      <c r="AR267" s="6">
        <v>2.8799999999999999E-2</v>
      </c>
      <c r="AT267" s="9">
        <f t="shared" si="10"/>
        <v>1836.6764705882354</v>
      </c>
      <c r="AU267" s="8" t="str">
        <f t="shared" si="11"/>
        <v/>
      </c>
      <c r="AV267" s="9">
        <f t="shared" si="12"/>
        <v>2083.6824000000001</v>
      </c>
      <c r="AW267" s="31" t="str">
        <f t="shared" si="13"/>
        <v/>
      </c>
      <c r="AX267" s="9">
        <f t="shared" si="14"/>
        <v>1400.625</v>
      </c>
      <c r="AY267" s="8">
        <f t="shared" si="15"/>
        <v>1699.7586206896551</v>
      </c>
      <c r="AZ267" s="8"/>
      <c r="BA267" s="6" t="e">
        <f t="shared" si="16"/>
        <v>#REF!</v>
      </c>
      <c r="BB267" s="6" t="e">
        <f t="shared" ca="1" si="17"/>
        <v>#NAME?</v>
      </c>
      <c r="BC267" s="6" t="e">
        <f t="shared" si="18"/>
        <v>#REF!</v>
      </c>
      <c r="BE267" s="9" t="e">
        <f t="shared" ca="1" si="19"/>
        <v>#NAME?</v>
      </c>
    </row>
    <row r="268" spans="1:57" ht="15.75" customHeight="1" x14ac:dyDescent="0.25">
      <c r="A268" s="6" t="s">
        <v>1724</v>
      </c>
      <c r="B268" s="6" t="s">
        <v>3270</v>
      </c>
      <c r="C268" s="6">
        <v>2</v>
      </c>
      <c r="D268" s="6">
        <v>4</v>
      </c>
      <c r="E268" s="6">
        <v>4</v>
      </c>
      <c r="F268" s="6">
        <v>16</v>
      </c>
      <c r="G268" s="6">
        <v>3.5000000000000001E-3</v>
      </c>
      <c r="H268" s="6">
        <v>6.9999999999999999E-4</v>
      </c>
      <c r="I268" s="6">
        <v>0</v>
      </c>
      <c r="Q268" s="6">
        <v>112</v>
      </c>
      <c r="R268" s="6">
        <v>763</v>
      </c>
      <c r="S268" s="6">
        <v>5319</v>
      </c>
      <c r="T268" s="6">
        <v>1729417</v>
      </c>
      <c r="U268" s="6">
        <v>0.66810000000000003</v>
      </c>
      <c r="V268" s="6">
        <v>0.94610000000000005</v>
      </c>
      <c r="W268" s="6">
        <v>0.98319999999999996</v>
      </c>
      <c r="AE268" s="6">
        <v>1</v>
      </c>
      <c r="AF268" s="6">
        <v>2</v>
      </c>
      <c r="AG268" s="6">
        <v>4</v>
      </c>
      <c r="AH268" s="6">
        <v>16</v>
      </c>
      <c r="AI268" s="6">
        <v>1.8E-3</v>
      </c>
      <c r="AJ268" s="6">
        <v>6.9999999999999999E-4</v>
      </c>
      <c r="AK268" s="6">
        <v>0</v>
      </c>
      <c r="AT268" s="9">
        <f t="shared" si="10"/>
        <v>4</v>
      </c>
      <c r="AU268" s="8" t="str">
        <f t="shared" si="11"/>
        <v/>
      </c>
      <c r="AV268" s="9">
        <f t="shared" si="12"/>
        <v>2266.6015727391873</v>
      </c>
      <c r="AW268" s="31" t="str">
        <f t="shared" si="13"/>
        <v/>
      </c>
      <c r="AX268" s="9">
        <f t="shared" si="14"/>
        <v>8</v>
      </c>
      <c r="AY268" s="8" t="str">
        <f t="shared" si="15"/>
        <v/>
      </c>
      <c r="AZ268" s="8"/>
      <c r="BA268" s="6" t="e">
        <f t="shared" si="16"/>
        <v>#REF!</v>
      </c>
      <c r="BB268" s="6" t="e">
        <f t="shared" ca="1" si="17"/>
        <v>#NAME?</v>
      </c>
      <c r="BC268" s="6" t="e">
        <f t="shared" si="18"/>
        <v>#REF!</v>
      </c>
      <c r="BE268" s="9" t="e">
        <f t="shared" ca="1" si="19"/>
        <v>#NAME?</v>
      </c>
    </row>
    <row r="269" spans="1:57" ht="15.75" customHeight="1" x14ac:dyDescent="0.25">
      <c r="A269" s="6" t="s">
        <v>1531</v>
      </c>
      <c r="B269" s="6" t="s">
        <v>3270</v>
      </c>
      <c r="C269" s="6">
        <v>2</v>
      </c>
      <c r="D269" s="6">
        <v>6</v>
      </c>
      <c r="E269" s="6">
        <v>46</v>
      </c>
      <c r="F269" s="6">
        <v>1134</v>
      </c>
      <c r="G269" s="6">
        <v>5.4000000000000003E-3</v>
      </c>
      <c r="H269" s="6">
        <v>2.7099999999999999E-2</v>
      </c>
      <c r="I269" s="6">
        <v>1.5E-3</v>
      </c>
      <c r="Q269" s="6">
        <v>97</v>
      </c>
      <c r="R269" s="6">
        <v>629</v>
      </c>
      <c r="S269" s="6">
        <v>1606</v>
      </c>
      <c r="T269" s="6">
        <v>654443</v>
      </c>
      <c r="U269" s="6">
        <v>0.56669999999999998</v>
      </c>
      <c r="V269" s="6">
        <v>0.94750000000000001</v>
      </c>
      <c r="W269" s="6">
        <v>0.85870000000000002</v>
      </c>
      <c r="AT269" s="9">
        <f t="shared" si="10"/>
        <v>189</v>
      </c>
      <c r="AU269" s="8" t="str">
        <f t="shared" si="11"/>
        <v/>
      </c>
      <c r="AV269" s="9">
        <f t="shared" si="12"/>
        <v>1040.4499205087441</v>
      </c>
      <c r="AW269" s="31" t="str">
        <f t="shared" si="13"/>
        <v/>
      </c>
      <c r="AX269" s="9" t="str">
        <f t="shared" si="14"/>
        <v/>
      </c>
      <c r="AY269" s="8" t="str">
        <f t="shared" si="15"/>
        <v/>
      </c>
      <c r="AZ269" s="8"/>
      <c r="BA269" s="6" t="e">
        <f t="shared" si="16"/>
        <v>#REF!</v>
      </c>
      <c r="BB269" s="6" t="e">
        <f t="shared" ca="1" si="17"/>
        <v>#NAME?</v>
      </c>
      <c r="BC269" s="6" t="e">
        <f t="shared" si="18"/>
        <v>#REF!</v>
      </c>
      <c r="BE269" s="9" t="e">
        <f t="shared" ca="1" si="19"/>
        <v>#NAME?</v>
      </c>
    </row>
    <row r="270" spans="1:57" ht="15.75" customHeight="1" x14ac:dyDescent="0.25">
      <c r="A270" s="6" t="s">
        <v>1688</v>
      </c>
      <c r="B270" s="6" t="s">
        <v>3270</v>
      </c>
      <c r="Q270" s="6">
        <v>49</v>
      </c>
      <c r="R270" s="6">
        <v>260</v>
      </c>
      <c r="S270" s="6">
        <v>939</v>
      </c>
      <c r="T270" s="6">
        <v>565943</v>
      </c>
      <c r="U270" s="6">
        <v>0.42409999999999998</v>
      </c>
      <c r="V270" s="6">
        <v>0.87029999999999996</v>
      </c>
      <c r="W270" s="6">
        <v>0.98299999999999998</v>
      </c>
      <c r="AT270" s="9" t="str">
        <f t="shared" si="10"/>
        <v/>
      </c>
      <c r="AU270" s="8" t="str">
        <f t="shared" si="11"/>
        <v/>
      </c>
      <c r="AV270" s="9">
        <f t="shared" si="12"/>
        <v>2176.7038461538464</v>
      </c>
      <c r="AW270" s="31" t="str">
        <f t="shared" si="13"/>
        <v/>
      </c>
      <c r="AX270" s="9" t="str">
        <f t="shared" si="14"/>
        <v/>
      </c>
      <c r="AY270" s="8" t="str">
        <f t="shared" si="15"/>
        <v/>
      </c>
      <c r="AZ270" s="8"/>
      <c r="BA270" s="6" t="e">
        <f t="shared" si="16"/>
        <v>#REF!</v>
      </c>
      <c r="BB270" s="6" t="e">
        <f t="shared" ca="1" si="17"/>
        <v>#NAME?</v>
      </c>
      <c r="BC270" s="6" t="e">
        <f t="shared" si="18"/>
        <v>#REF!</v>
      </c>
      <c r="BE270" s="9" t="e">
        <f t="shared" ca="1" si="19"/>
        <v>#NAME?</v>
      </c>
    </row>
    <row r="271" spans="1:57" ht="15.75" customHeight="1" x14ac:dyDescent="0.25">
      <c r="A271" s="6" t="s">
        <v>1746</v>
      </c>
      <c r="B271" s="6" t="s">
        <v>3270</v>
      </c>
      <c r="C271" s="6">
        <v>3</v>
      </c>
      <c r="D271" s="6">
        <v>26</v>
      </c>
      <c r="E271" s="6">
        <v>5774</v>
      </c>
      <c r="F271" s="6">
        <v>65428</v>
      </c>
      <c r="G271" s="6">
        <v>2.5100000000000001E-2</v>
      </c>
      <c r="H271" s="6">
        <v>0.60270000000000001</v>
      </c>
      <c r="I271" s="6">
        <v>1.6500000000000001E-2</v>
      </c>
      <c r="J271" s="6">
        <v>6</v>
      </c>
      <c r="K271" s="6">
        <v>40</v>
      </c>
      <c r="L271" s="6">
        <v>6172</v>
      </c>
      <c r="M271" s="6">
        <v>74483</v>
      </c>
      <c r="N271" s="6">
        <v>3.8699999999999998E-2</v>
      </c>
      <c r="O271" s="6">
        <v>0.64429999999999998</v>
      </c>
      <c r="P271" s="6">
        <v>1.8700000000000001E-2</v>
      </c>
      <c r="Q271" s="6">
        <v>64</v>
      </c>
      <c r="R271" s="6">
        <v>628</v>
      </c>
      <c r="S271" s="6">
        <v>9486</v>
      </c>
      <c r="T271" s="6">
        <v>3948566</v>
      </c>
      <c r="U271" s="6">
        <v>0.60740000000000005</v>
      </c>
      <c r="V271" s="6">
        <v>0.99019999999999997</v>
      </c>
      <c r="W271" s="6">
        <v>0.99329999999999996</v>
      </c>
      <c r="AE271" s="6">
        <v>2</v>
      </c>
      <c r="AF271" s="6">
        <v>8</v>
      </c>
      <c r="AG271" s="6">
        <v>2</v>
      </c>
      <c r="AH271" s="6">
        <v>12</v>
      </c>
      <c r="AI271" s="6">
        <v>7.7000000000000002E-3</v>
      </c>
      <c r="AJ271" s="6">
        <v>2.0000000000000001E-4</v>
      </c>
      <c r="AK271" s="6">
        <v>0</v>
      </c>
      <c r="AL271" s="6">
        <v>4</v>
      </c>
      <c r="AM271" s="6">
        <v>473</v>
      </c>
      <c r="AN271" s="6">
        <v>9370</v>
      </c>
      <c r="AO271" s="6">
        <v>3910017</v>
      </c>
      <c r="AP271" s="6">
        <v>0.45739999999999997</v>
      </c>
      <c r="AQ271" s="6">
        <v>0.97809999999999997</v>
      </c>
      <c r="AR271" s="6">
        <v>0.98360000000000003</v>
      </c>
      <c r="AT271" s="9">
        <f t="shared" si="10"/>
        <v>2516.4615384615386</v>
      </c>
      <c r="AU271" s="8">
        <f t="shared" si="11"/>
        <v>1862.075</v>
      </c>
      <c r="AV271" s="9">
        <f t="shared" si="12"/>
        <v>6287.5254777070068</v>
      </c>
      <c r="AW271" s="31" t="str">
        <f t="shared" si="13"/>
        <v/>
      </c>
      <c r="AX271" s="9">
        <f t="shared" si="14"/>
        <v>1.5</v>
      </c>
      <c r="AY271" s="8">
        <f t="shared" si="15"/>
        <v>8266.4207188160672</v>
      </c>
      <c r="AZ271" s="8"/>
      <c r="BA271" s="6" t="e">
        <f t="shared" si="16"/>
        <v>#REF!</v>
      </c>
      <c r="BB271" s="6" t="e">
        <f t="shared" ca="1" si="17"/>
        <v>#NAME?</v>
      </c>
      <c r="BC271" s="6" t="e">
        <f t="shared" si="18"/>
        <v>#REF!</v>
      </c>
      <c r="BE271" s="9" t="e">
        <f t="shared" ca="1" si="19"/>
        <v>#NAME?</v>
      </c>
    </row>
    <row r="272" spans="1:57" ht="15.75" customHeight="1" x14ac:dyDescent="0.25">
      <c r="A272" s="6" t="s">
        <v>1559</v>
      </c>
      <c r="B272" s="6" t="s">
        <v>3270</v>
      </c>
      <c r="C272" s="6">
        <v>4</v>
      </c>
      <c r="D272" s="6">
        <v>11</v>
      </c>
      <c r="E272" s="6">
        <v>120</v>
      </c>
      <c r="F272" s="6">
        <v>4079</v>
      </c>
      <c r="G272" s="6">
        <v>5.3E-3</v>
      </c>
      <c r="H272" s="6">
        <v>2.4500000000000001E-2</v>
      </c>
      <c r="I272" s="6">
        <v>1.1999999999999999E-3</v>
      </c>
      <c r="Q272" s="6">
        <v>146</v>
      </c>
      <c r="R272" s="6">
        <v>1059</v>
      </c>
      <c r="S272" s="6">
        <v>4656</v>
      </c>
      <c r="T272" s="6">
        <v>3432544</v>
      </c>
      <c r="U272" s="6">
        <v>0.51429999999999998</v>
      </c>
      <c r="V272" s="6">
        <v>0.9496</v>
      </c>
      <c r="W272" s="6">
        <v>0.98170000000000002</v>
      </c>
      <c r="X272" s="6">
        <v>1</v>
      </c>
      <c r="Y272" s="6">
        <v>9</v>
      </c>
      <c r="Z272" s="6">
        <v>579</v>
      </c>
      <c r="AA272" s="6">
        <v>16497</v>
      </c>
      <c r="AB272" s="6">
        <v>4.4000000000000003E-3</v>
      </c>
      <c r="AC272" s="6">
        <v>0.1181</v>
      </c>
      <c r="AD272" s="6">
        <v>4.7000000000000002E-3</v>
      </c>
      <c r="AE272" s="6">
        <v>1</v>
      </c>
      <c r="AF272" s="6">
        <v>5</v>
      </c>
      <c r="AG272" s="6">
        <v>459</v>
      </c>
      <c r="AH272" s="6">
        <v>12305</v>
      </c>
      <c r="AI272" s="6">
        <v>2.3999999999999998E-3</v>
      </c>
      <c r="AJ272" s="6">
        <v>9.3600000000000003E-2</v>
      </c>
      <c r="AK272" s="6">
        <v>3.5000000000000001E-3</v>
      </c>
      <c r="AT272" s="9">
        <f t="shared" si="10"/>
        <v>370.81818181818181</v>
      </c>
      <c r="AU272" s="8" t="str">
        <f t="shared" si="11"/>
        <v/>
      </c>
      <c r="AV272" s="9">
        <f t="shared" si="12"/>
        <v>3241.3068932955621</v>
      </c>
      <c r="AW272" s="31">
        <f t="shared" si="13"/>
        <v>1833</v>
      </c>
      <c r="AX272" s="9">
        <f t="shared" si="14"/>
        <v>2461</v>
      </c>
      <c r="AY272" s="8" t="str">
        <f t="shared" si="15"/>
        <v/>
      </c>
      <c r="AZ272" s="8"/>
      <c r="BA272" s="6" t="e">
        <f t="shared" si="16"/>
        <v>#REF!</v>
      </c>
      <c r="BB272" s="6" t="e">
        <f t="shared" ca="1" si="17"/>
        <v>#NAME?</v>
      </c>
      <c r="BC272" s="6" t="e">
        <f t="shared" si="18"/>
        <v>#REF!</v>
      </c>
      <c r="BE272" s="9" t="e">
        <f t="shared" ca="1" si="19"/>
        <v>#NAME?</v>
      </c>
    </row>
    <row r="273" spans="1:57" ht="15.75" customHeight="1" x14ac:dyDescent="0.25">
      <c r="A273" s="6" t="s">
        <v>1759</v>
      </c>
      <c r="B273" s="6" t="s">
        <v>3270</v>
      </c>
      <c r="C273" s="6">
        <v>2</v>
      </c>
      <c r="D273" s="6">
        <v>5</v>
      </c>
      <c r="E273" s="6">
        <v>268</v>
      </c>
      <c r="F273" s="6">
        <v>4500</v>
      </c>
      <c r="G273" s="6">
        <v>8.5000000000000006E-3</v>
      </c>
      <c r="H273" s="6">
        <v>0.1384</v>
      </c>
      <c r="I273" s="6">
        <v>3.0999999999999999E-3</v>
      </c>
      <c r="J273" s="6">
        <v>1</v>
      </c>
      <c r="K273" s="6">
        <v>8</v>
      </c>
      <c r="L273" s="6">
        <v>339</v>
      </c>
      <c r="M273" s="6">
        <v>5647</v>
      </c>
      <c r="N273" s="6">
        <v>1.3599999999999999E-2</v>
      </c>
      <c r="O273" s="6">
        <v>0.17510000000000001</v>
      </c>
      <c r="P273" s="6">
        <v>3.8999999999999998E-3</v>
      </c>
      <c r="Q273" s="6">
        <v>54</v>
      </c>
      <c r="R273" s="6">
        <v>355</v>
      </c>
      <c r="S273" s="6">
        <v>1850</v>
      </c>
      <c r="T273" s="6">
        <v>1384537</v>
      </c>
      <c r="U273" s="6">
        <v>0.60370000000000001</v>
      </c>
      <c r="V273" s="6">
        <v>0.9556</v>
      </c>
      <c r="W273" s="6">
        <v>0.94750000000000001</v>
      </c>
      <c r="AE273" s="6">
        <v>1</v>
      </c>
      <c r="AF273" s="6">
        <v>2</v>
      </c>
      <c r="AG273" s="6">
        <v>186</v>
      </c>
      <c r="AH273" s="6">
        <v>3004</v>
      </c>
      <c r="AI273" s="6">
        <v>3.3999999999999998E-3</v>
      </c>
      <c r="AJ273" s="6">
        <v>9.6100000000000005E-2</v>
      </c>
      <c r="AK273" s="6">
        <v>2.0999999999999999E-3</v>
      </c>
      <c r="AT273" s="9">
        <f t="shared" si="10"/>
        <v>900</v>
      </c>
      <c r="AU273" s="8">
        <f t="shared" si="11"/>
        <v>705.875</v>
      </c>
      <c r="AV273" s="9">
        <f t="shared" si="12"/>
        <v>3900.1042253521127</v>
      </c>
      <c r="AW273" s="31" t="str">
        <f t="shared" si="13"/>
        <v/>
      </c>
      <c r="AX273" s="9">
        <f t="shared" si="14"/>
        <v>1502</v>
      </c>
      <c r="AY273" s="8" t="str">
        <f t="shared" si="15"/>
        <v/>
      </c>
      <c r="AZ273" s="8"/>
      <c r="BA273" s="6" t="e">
        <f t="shared" si="16"/>
        <v>#REF!</v>
      </c>
      <c r="BB273" s="6" t="e">
        <f t="shared" ca="1" si="17"/>
        <v>#NAME?</v>
      </c>
      <c r="BC273" s="6" t="e">
        <f t="shared" si="18"/>
        <v>#REF!</v>
      </c>
      <c r="BE273" s="9" t="e">
        <f t="shared" ca="1" si="19"/>
        <v>#NAME?</v>
      </c>
    </row>
    <row r="274" spans="1:57" ht="15.75" customHeight="1" x14ac:dyDescent="0.25">
      <c r="A274" s="6" t="s">
        <v>1707</v>
      </c>
      <c r="B274" s="6" t="s">
        <v>3270</v>
      </c>
      <c r="Q274" s="6">
        <v>32</v>
      </c>
      <c r="R274" s="6">
        <v>93</v>
      </c>
      <c r="S274" s="6">
        <v>115</v>
      </c>
      <c r="T274" s="6">
        <v>583894</v>
      </c>
      <c r="U274" s="6">
        <v>0.15820000000000001</v>
      </c>
      <c r="V274" s="6">
        <v>0.17560000000000001</v>
      </c>
      <c r="W274" s="6">
        <v>0.9365</v>
      </c>
      <c r="AT274" s="9" t="str">
        <f t="shared" si="10"/>
        <v/>
      </c>
      <c r="AU274" s="8" t="str">
        <f t="shared" si="11"/>
        <v/>
      </c>
      <c r="AV274" s="9">
        <f t="shared" si="12"/>
        <v>6278.4301075268813</v>
      </c>
      <c r="AW274" s="31" t="str">
        <f t="shared" si="13"/>
        <v/>
      </c>
      <c r="AX274" s="9" t="str">
        <f t="shared" si="14"/>
        <v/>
      </c>
      <c r="AY274" s="8" t="str">
        <f t="shared" si="15"/>
        <v/>
      </c>
      <c r="AZ274" s="8"/>
      <c r="BA274" s="6" t="e">
        <f t="shared" si="16"/>
        <v>#REF!</v>
      </c>
      <c r="BB274" s="6" t="e">
        <f t="shared" ca="1" si="17"/>
        <v>#NAME?</v>
      </c>
      <c r="BC274" s="6" t="e">
        <f t="shared" si="18"/>
        <v>#REF!</v>
      </c>
      <c r="BE274" s="9" t="e">
        <f t="shared" ca="1" si="19"/>
        <v>#NAME?</v>
      </c>
    </row>
    <row r="275" spans="1:57" ht="15.75" customHeight="1" x14ac:dyDescent="0.25">
      <c r="A275" s="6" t="s">
        <v>1599</v>
      </c>
      <c r="B275" s="6" t="s">
        <v>3270</v>
      </c>
      <c r="C275" s="6">
        <v>4</v>
      </c>
      <c r="D275" s="6">
        <v>13</v>
      </c>
      <c r="E275" s="6">
        <v>901</v>
      </c>
      <c r="F275" s="6">
        <v>21366</v>
      </c>
      <c r="G275" s="6">
        <v>1.95E-2</v>
      </c>
      <c r="H275" s="6">
        <v>0.21460000000000001</v>
      </c>
      <c r="I275" s="6">
        <v>1.21E-2</v>
      </c>
      <c r="Q275" s="6">
        <v>57</v>
      </c>
      <c r="R275" s="6">
        <v>489</v>
      </c>
      <c r="S275" s="6">
        <v>4065</v>
      </c>
      <c r="T275" s="6">
        <v>1714175</v>
      </c>
      <c r="U275" s="6">
        <v>0.73419999999999996</v>
      </c>
      <c r="V275" s="6">
        <v>0.96809999999999996</v>
      </c>
      <c r="W275" s="6">
        <v>0.96960000000000002</v>
      </c>
      <c r="AE275" s="6">
        <v>1</v>
      </c>
      <c r="AF275" s="6">
        <v>2</v>
      </c>
      <c r="AG275" s="6">
        <v>89</v>
      </c>
      <c r="AH275" s="6">
        <v>1580</v>
      </c>
      <c r="AI275" s="6">
        <v>3.0000000000000001E-3</v>
      </c>
      <c r="AJ275" s="6">
        <v>2.12E-2</v>
      </c>
      <c r="AK275" s="6">
        <v>8.9999999999999998E-4</v>
      </c>
      <c r="AL275" s="6">
        <v>2</v>
      </c>
      <c r="AM275" s="6">
        <v>147</v>
      </c>
      <c r="AN275" s="6">
        <v>3114</v>
      </c>
      <c r="AO275" s="6">
        <v>191950</v>
      </c>
      <c r="AP275" s="6">
        <v>0.22070000000000001</v>
      </c>
      <c r="AQ275" s="6">
        <v>0.74160000000000004</v>
      </c>
      <c r="AR275" s="6">
        <v>0.1086</v>
      </c>
      <c r="AT275" s="9">
        <f t="shared" si="10"/>
        <v>1643.5384615384614</v>
      </c>
      <c r="AU275" s="8" t="str">
        <f t="shared" si="11"/>
        <v/>
      </c>
      <c r="AV275" s="9">
        <f t="shared" si="12"/>
        <v>3505.4703476482618</v>
      </c>
      <c r="AW275" s="31" t="str">
        <f t="shared" si="13"/>
        <v/>
      </c>
      <c r="AX275" s="9">
        <f t="shared" si="14"/>
        <v>790</v>
      </c>
      <c r="AY275" s="8">
        <f t="shared" si="15"/>
        <v>1305.7823129251701</v>
      </c>
      <c r="AZ275" s="8"/>
      <c r="BA275" s="6" t="e">
        <f t="shared" si="16"/>
        <v>#REF!</v>
      </c>
      <c r="BB275" s="6" t="e">
        <f t="shared" ca="1" si="17"/>
        <v>#NAME?</v>
      </c>
      <c r="BC275" s="6" t="e">
        <f t="shared" si="18"/>
        <v>#REF!</v>
      </c>
      <c r="BE275" s="9" t="e">
        <f t="shared" ca="1" si="19"/>
        <v>#NAME?</v>
      </c>
    </row>
    <row r="276" spans="1:57" ht="15.75" customHeight="1" x14ac:dyDescent="0.25">
      <c r="A276" s="6" t="s">
        <v>1750</v>
      </c>
      <c r="B276" s="6" t="s">
        <v>3270</v>
      </c>
      <c r="C276" s="6">
        <v>19</v>
      </c>
      <c r="D276" s="6">
        <v>53</v>
      </c>
      <c r="E276" s="6">
        <v>1466</v>
      </c>
      <c r="F276" s="6">
        <v>46121</v>
      </c>
      <c r="G276" s="6">
        <v>6.1999999999999998E-3</v>
      </c>
      <c r="H276" s="6">
        <v>0.1399</v>
      </c>
      <c r="I276" s="6">
        <v>4.3E-3</v>
      </c>
      <c r="J276" s="6">
        <v>1</v>
      </c>
      <c r="K276" s="6">
        <v>11</v>
      </c>
      <c r="L276" s="6">
        <v>150</v>
      </c>
      <c r="M276" s="6">
        <v>5705</v>
      </c>
      <c r="N276" s="6">
        <v>1.2999999999999999E-3</v>
      </c>
      <c r="O276" s="6">
        <v>1.43E-2</v>
      </c>
      <c r="P276" s="6">
        <v>5.0000000000000001E-4</v>
      </c>
      <c r="Q276" s="6">
        <v>635</v>
      </c>
      <c r="R276" s="6">
        <v>3999</v>
      </c>
      <c r="S276" s="6">
        <v>9962</v>
      </c>
      <c r="T276" s="6">
        <v>8030708</v>
      </c>
      <c r="U276" s="6">
        <v>0.46429999999999999</v>
      </c>
      <c r="V276" s="6">
        <v>0.95079999999999998</v>
      </c>
      <c r="W276" s="6">
        <v>0.74960000000000004</v>
      </c>
      <c r="AE276" s="6">
        <v>6</v>
      </c>
      <c r="AF276" s="6">
        <v>27</v>
      </c>
      <c r="AG276" s="6">
        <v>383</v>
      </c>
      <c r="AH276" s="6">
        <v>13931</v>
      </c>
      <c r="AI276" s="6">
        <v>3.0999999999999999E-3</v>
      </c>
      <c r="AJ276" s="6">
        <v>3.6600000000000001E-2</v>
      </c>
      <c r="AK276" s="6">
        <v>1.2999999999999999E-3</v>
      </c>
      <c r="AT276" s="9">
        <f t="shared" si="10"/>
        <v>870.20754716981128</v>
      </c>
      <c r="AU276" s="8">
        <f t="shared" si="11"/>
        <v>518.63636363636363</v>
      </c>
      <c r="AV276" s="9">
        <f t="shared" si="12"/>
        <v>2008.1790447611902</v>
      </c>
      <c r="AW276" s="31" t="str">
        <f t="shared" si="13"/>
        <v/>
      </c>
      <c r="AX276" s="9">
        <f t="shared" si="14"/>
        <v>515.96296296296293</v>
      </c>
      <c r="AY276" s="8" t="str">
        <f t="shared" si="15"/>
        <v/>
      </c>
      <c r="AZ276" s="8"/>
      <c r="BA276" s="6" t="e">
        <f t="shared" si="16"/>
        <v>#REF!</v>
      </c>
      <c r="BB276" s="6" t="e">
        <f t="shared" ca="1" si="17"/>
        <v>#NAME?</v>
      </c>
      <c r="BC276" s="6" t="e">
        <f t="shared" si="18"/>
        <v>#REF!</v>
      </c>
      <c r="BE276" s="9" t="e">
        <f t="shared" ca="1" si="19"/>
        <v>#NAME?</v>
      </c>
    </row>
    <row r="277" spans="1:57" ht="15.75" customHeight="1" x14ac:dyDescent="0.25">
      <c r="A277" s="6" t="s">
        <v>1646</v>
      </c>
      <c r="B277" s="6" t="s">
        <v>3270</v>
      </c>
      <c r="C277" s="6">
        <v>25</v>
      </c>
      <c r="D277" s="6">
        <v>60</v>
      </c>
      <c r="E277" s="6">
        <v>297</v>
      </c>
      <c r="F277" s="6">
        <v>4472</v>
      </c>
      <c r="G277" s="6">
        <v>3.32E-2</v>
      </c>
      <c r="H277" s="6">
        <v>7.46E-2</v>
      </c>
      <c r="I277" s="6">
        <v>2.5999999999999999E-3</v>
      </c>
      <c r="Q277" s="6">
        <v>84</v>
      </c>
      <c r="R277" s="6">
        <v>537</v>
      </c>
      <c r="S277" s="6">
        <v>3737</v>
      </c>
      <c r="T277" s="6">
        <v>1685074</v>
      </c>
      <c r="U277" s="6">
        <v>0.29680000000000001</v>
      </c>
      <c r="V277" s="6">
        <v>0.9385</v>
      </c>
      <c r="W277" s="6">
        <v>0.96889999999999998</v>
      </c>
      <c r="AT277" s="9">
        <f t="shared" si="10"/>
        <v>74.533333333333331</v>
      </c>
      <c r="AU277" s="8" t="str">
        <f t="shared" si="11"/>
        <v/>
      </c>
      <c r="AV277" s="9">
        <f t="shared" si="12"/>
        <v>3137.9404096834264</v>
      </c>
      <c r="AW277" s="31" t="str">
        <f t="shared" si="13"/>
        <v/>
      </c>
      <c r="AX277" s="9" t="str">
        <f t="shared" si="14"/>
        <v/>
      </c>
      <c r="AY277" s="8" t="str">
        <f t="shared" si="15"/>
        <v/>
      </c>
      <c r="AZ277" s="8"/>
      <c r="BA277" s="6" t="e">
        <f t="shared" si="16"/>
        <v>#REF!</v>
      </c>
      <c r="BB277" s="6" t="e">
        <f t="shared" ca="1" si="17"/>
        <v>#NAME?</v>
      </c>
      <c r="BC277" s="6" t="e">
        <f t="shared" si="18"/>
        <v>#REF!</v>
      </c>
      <c r="BE277" s="9" t="e">
        <f t="shared" ca="1" si="19"/>
        <v>#NAME?</v>
      </c>
    </row>
    <row r="278" spans="1:57" ht="15.75" customHeight="1" x14ac:dyDescent="0.25">
      <c r="A278" s="6" t="s">
        <v>1692</v>
      </c>
      <c r="B278" s="6" t="s">
        <v>3270</v>
      </c>
      <c r="C278" s="6">
        <v>4</v>
      </c>
      <c r="D278" s="6">
        <v>11</v>
      </c>
      <c r="E278" s="6">
        <v>86</v>
      </c>
      <c r="F278" s="6">
        <v>3075</v>
      </c>
      <c r="G278" s="6">
        <v>2.07E-2</v>
      </c>
      <c r="H278" s="6">
        <v>7.9600000000000004E-2</v>
      </c>
      <c r="I278" s="6">
        <v>1.5E-3</v>
      </c>
      <c r="Q278" s="6">
        <v>51</v>
      </c>
      <c r="R278" s="6">
        <v>351</v>
      </c>
      <c r="S278" s="6">
        <v>1040</v>
      </c>
      <c r="T278" s="6">
        <v>1508463</v>
      </c>
      <c r="U278" s="6">
        <v>0.66100000000000003</v>
      </c>
      <c r="V278" s="6">
        <v>0.96299999999999997</v>
      </c>
      <c r="W278" s="6">
        <v>0.71630000000000005</v>
      </c>
      <c r="AL278" s="6">
        <v>1</v>
      </c>
      <c r="AM278" s="6">
        <v>26</v>
      </c>
      <c r="AN278" s="6">
        <v>392</v>
      </c>
      <c r="AO278" s="6">
        <v>12077</v>
      </c>
      <c r="AP278" s="6">
        <v>4.9000000000000002E-2</v>
      </c>
      <c r="AQ278" s="6">
        <v>0.36299999999999999</v>
      </c>
      <c r="AR278" s="6">
        <v>5.7000000000000002E-3</v>
      </c>
      <c r="AT278" s="9">
        <f t="shared" si="10"/>
        <v>279.54545454545456</v>
      </c>
      <c r="AU278" s="8" t="str">
        <f t="shared" si="11"/>
        <v/>
      </c>
      <c r="AV278" s="9">
        <f t="shared" si="12"/>
        <v>4297.6153846153848</v>
      </c>
      <c r="AW278" s="31" t="str">
        <f t="shared" si="13"/>
        <v/>
      </c>
      <c r="AX278" s="9" t="str">
        <f t="shared" si="14"/>
        <v/>
      </c>
      <c r="AY278" s="8">
        <f t="shared" si="15"/>
        <v>464.5</v>
      </c>
      <c r="AZ278" s="8"/>
      <c r="BA278" s="6" t="e">
        <f t="shared" si="16"/>
        <v>#REF!</v>
      </c>
      <c r="BB278" s="6" t="e">
        <f t="shared" ca="1" si="17"/>
        <v>#NAME?</v>
      </c>
      <c r="BC278" s="6" t="e">
        <f t="shared" si="18"/>
        <v>#REF!</v>
      </c>
      <c r="BE278" s="9" t="e">
        <f t="shared" ca="1" si="19"/>
        <v>#NAME?</v>
      </c>
    </row>
    <row r="279" spans="1:57" ht="15.75" customHeight="1" x14ac:dyDescent="0.25">
      <c r="A279" s="6" t="s">
        <v>1632</v>
      </c>
      <c r="B279" s="6" t="s">
        <v>3270</v>
      </c>
      <c r="C279" s="6">
        <v>10</v>
      </c>
      <c r="D279" s="6">
        <v>33</v>
      </c>
      <c r="E279" s="6">
        <v>223</v>
      </c>
      <c r="F279" s="6">
        <v>8206</v>
      </c>
      <c r="G279" s="6">
        <v>2.7E-2</v>
      </c>
      <c r="H279" s="6">
        <v>0.2072</v>
      </c>
      <c r="I279" s="6">
        <v>2.8E-3</v>
      </c>
      <c r="Q279" s="6">
        <v>61</v>
      </c>
      <c r="R279" s="6">
        <v>453</v>
      </c>
      <c r="S279" s="6">
        <v>991</v>
      </c>
      <c r="T279" s="6">
        <v>2213187</v>
      </c>
      <c r="U279" s="6">
        <v>0.37009999999999998</v>
      </c>
      <c r="V279" s="6">
        <v>0.92100000000000004</v>
      </c>
      <c r="W279" s="6">
        <v>0.76380000000000003</v>
      </c>
      <c r="AE279" s="6">
        <v>1</v>
      </c>
      <c r="AF279" s="6">
        <v>2</v>
      </c>
      <c r="AG279" s="6">
        <v>34</v>
      </c>
      <c r="AH279" s="6">
        <v>592</v>
      </c>
      <c r="AI279" s="6">
        <v>1.6000000000000001E-3</v>
      </c>
      <c r="AJ279" s="6">
        <v>3.1600000000000003E-2</v>
      </c>
      <c r="AK279" s="6">
        <v>2.0000000000000001E-4</v>
      </c>
      <c r="AT279" s="9">
        <f t="shared" si="10"/>
        <v>248.66666666666666</v>
      </c>
      <c r="AU279" s="8" t="str">
        <f t="shared" si="11"/>
        <v/>
      </c>
      <c r="AV279" s="9">
        <f t="shared" si="12"/>
        <v>4885.622516556291</v>
      </c>
      <c r="AW279" s="31" t="str">
        <f t="shared" si="13"/>
        <v/>
      </c>
      <c r="AX279" s="9">
        <f t="shared" si="14"/>
        <v>296</v>
      </c>
      <c r="AY279" s="8" t="str">
        <f t="shared" si="15"/>
        <v/>
      </c>
      <c r="AZ279" s="8"/>
      <c r="BA279" s="6" t="e">
        <f t="shared" si="16"/>
        <v>#REF!</v>
      </c>
      <c r="BB279" s="6" t="e">
        <f t="shared" ca="1" si="17"/>
        <v>#NAME?</v>
      </c>
      <c r="BC279" s="6" t="e">
        <f t="shared" si="18"/>
        <v>#REF!</v>
      </c>
      <c r="BE279" s="9" t="e">
        <f t="shared" ca="1" si="19"/>
        <v>#NAME?</v>
      </c>
    </row>
    <row r="280" spans="1:57" ht="15.75" customHeight="1" x14ac:dyDescent="0.25">
      <c r="A280" s="6" t="s">
        <v>1600</v>
      </c>
      <c r="B280" s="6" t="s">
        <v>3270</v>
      </c>
      <c r="C280" s="6">
        <v>22</v>
      </c>
      <c r="D280" s="6">
        <v>175</v>
      </c>
      <c r="E280" s="6">
        <v>1838</v>
      </c>
      <c r="F280" s="6">
        <v>113326</v>
      </c>
      <c r="G280" s="6">
        <v>2.8299999999999999E-2</v>
      </c>
      <c r="H280" s="6">
        <v>7.0099999999999996E-2</v>
      </c>
      <c r="I280" s="6">
        <v>4.3E-3</v>
      </c>
      <c r="J280" s="6">
        <v>8</v>
      </c>
      <c r="K280" s="6">
        <v>63</v>
      </c>
      <c r="L280" s="6">
        <v>1360</v>
      </c>
      <c r="M280" s="6">
        <v>77957</v>
      </c>
      <c r="N280" s="6">
        <v>1.0200000000000001E-2</v>
      </c>
      <c r="O280" s="6">
        <v>5.1900000000000002E-2</v>
      </c>
      <c r="P280" s="6">
        <v>3.0000000000000001E-3</v>
      </c>
      <c r="Q280" s="6">
        <v>423</v>
      </c>
      <c r="R280" s="6">
        <v>4068</v>
      </c>
      <c r="S280" s="6">
        <v>25475</v>
      </c>
      <c r="T280" s="6">
        <v>25415958</v>
      </c>
      <c r="U280" s="6">
        <v>0.65749999999999997</v>
      </c>
      <c r="V280" s="6">
        <v>0.97150000000000003</v>
      </c>
      <c r="W280" s="6">
        <v>0.96460000000000001</v>
      </c>
      <c r="X280" s="6">
        <v>23</v>
      </c>
      <c r="Y280" s="6">
        <v>282</v>
      </c>
      <c r="Z280" s="6">
        <v>1499</v>
      </c>
      <c r="AA280" s="6">
        <v>54168</v>
      </c>
      <c r="AB280" s="6">
        <v>4.5600000000000002E-2</v>
      </c>
      <c r="AC280" s="6">
        <v>5.7200000000000001E-2</v>
      </c>
      <c r="AD280" s="6">
        <v>2.0999999999999999E-3</v>
      </c>
      <c r="AE280" s="6">
        <v>30</v>
      </c>
      <c r="AF280" s="6">
        <v>176</v>
      </c>
      <c r="AG280" s="6">
        <v>1176</v>
      </c>
      <c r="AH280" s="6">
        <v>86879</v>
      </c>
      <c r="AI280" s="6">
        <v>2.8400000000000002E-2</v>
      </c>
      <c r="AJ280" s="6">
        <v>4.48E-2</v>
      </c>
      <c r="AK280" s="6">
        <v>3.3E-3</v>
      </c>
      <c r="AT280" s="9">
        <f t="shared" si="10"/>
        <v>647.5771428571428</v>
      </c>
      <c r="AU280" s="8">
        <f t="shared" si="11"/>
        <v>1237.4126984126983</v>
      </c>
      <c r="AV280" s="9">
        <f t="shared" si="12"/>
        <v>6247.7772861356934</v>
      </c>
      <c r="AW280" s="31">
        <f t="shared" si="13"/>
        <v>192.08510638297872</v>
      </c>
      <c r="AX280" s="9">
        <f t="shared" si="14"/>
        <v>493.63068181818181</v>
      </c>
      <c r="AY280" s="8" t="str">
        <f t="shared" si="15"/>
        <v/>
      </c>
      <c r="AZ280" s="8"/>
      <c r="BA280" s="6" t="e">
        <f t="shared" si="16"/>
        <v>#REF!</v>
      </c>
      <c r="BB280" s="6" t="e">
        <f t="shared" ca="1" si="17"/>
        <v>#NAME?</v>
      </c>
      <c r="BC280" s="6" t="e">
        <f t="shared" si="18"/>
        <v>#REF!</v>
      </c>
      <c r="BE280" s="9" t="e">
        <f t="shared" ca="1" si="19"/>
        <v>#NAME?</v>
      </c>
    </row>
    <row r="281" spans="1:57" ht="15.75" customHeight="1" x14ac:dyDescent="0.25">
      <c r="A281" s="6" t="s">
        <v>1764</v>
      </c>
      <c r="B281" s="6" t="s">
        <v>3270</v>
      </c>
      <c r="Q281" s="6">
        <v>76</v>
      </c>
      <c r="R281" s="6">
        <v>447</v>
      </c>
      <c r="S281" s="6">
        <v>2651</v>
      </c>
      <c r="T281" s="6">
        <v>7099607</v>
      </c>
      <c r="U281" s="6">
        <v>0.57230000000000003</v>
      </c>
      <c r="V281" s="6">
        <v>0.96609999999999996</v>
      </c>
      <c r="W281" s="6">
        <v>0.99629999999999996</v>
      </c>
      <c r="AE281" s="6">
        <v>3</v>
      </c>
      <c r="AF281" s="6">
        <v>17</v>
      </c>
      <c r="AG281" s="6">
        <v>72</v>
      </c>
      <c r="AH281" s="6">
        <v>960</v>
      </c>
      <c r="AI281" s="6">
        <v>2.18E-2</v>
      </c>
      <c r="AJ281" s="6">
        <v>2.6200000000000001E-2</v>
      </c>
      <c r="AK281" s="6">
        <v>1E-4</v>
      </c>
      <c r="AL281" s="6">
        <v>1</v>
      </c>
      <c r="AM281" s="6">
        <v>26</v>
      </c>
      <c r="AN281" s="6">
        <v>361</v>
      </c>
      <c r="AO281" s="6">
        <v>7882</v>
      </c>
      <c r="AP281" s="6">
        <v>3.3300000000000003E-2</v>
      </c>
      <c r="AQ281" s="6">
        <v>0.13159999999999999</v>
      </c>
      <c r="AR281" s="6">
        <v>1.1000000000000001E-3</v>
      </c>
      <c r="AT281" s="9" t="str">
        <f t="shared" si="10"/>
        <v/>
      </c>
      <c r="AU281" s="8" t="str">
        <f t="shared" si="11"/>
        <v/>
      </c>
      <c r="AV281" s="9">
        <f t="shared" si="12"/>
        <v>15882.789709172259</v>
      </c>
      <c r="AW281" s="31" t="str">
        <f t="shared" si="13"/>
        <v/>
      </c>
      <c r="AX281" s="9">
        <f t="shared" si="14"/>
        <v>56.470588235294116</v>
      </c>
      <c r="AY281" s="8">
        <f t="shared" si="15"/>
        <v>303.15384615384613</v>
      </c>
      <c r="AZ281" s="8"/>
      <c r="BA281" s="6" t="e">
        <f t="shared" si="16"/>
        <v>#REF!</v>
      </c>
      <c r="BB281" s="6" t="e">
        <f t="shared" ca="1" si="17"/>
        <v>#NAME?</v>
      </c>
      <c r="BC281" s="6" t="e">
        <f t="shared" si="18"/>
        <v>#REF!</v>
      </c>
      <c r="BE281" s="9" t="e">
        <f t="shared" ca="1" si="19"/>
        <v>#NAME?</v>
      </c>
    </row>
    <row r="282" spans="1:57" ht="15.75" customHeight="1" x14ac:dyDescent="0.25">
      <c r="A282" s="6" t="s">
        <v>1742</v>
      </c>
      <c r="B282" s="6" t="s">
        <v>3270</v>
      </c>
      <c r="C282" s="6">
        <v>4</v>
      </c>
      <c r="D282" s="6">
        <v>23</v>
      </c>
      <c r="E282" s="6">
        <v>1271</v>
      </c>
      <c r="F282" s="6">
        <v>29884</v>
      </c>
      <c r="G282" s="6">
        <v>6.4999999999999997E-3</v>
      </c>
      <c r="H282" s="6">
        <v>9.6500000000000002E-2</v>
      </c>
      <c r="I282" s="6">
        <v>1.5E-3</v>
      </c>
      <c r="J282" s="6">
        <v>3</v>
      </c>
      <c r="K282" s="6">
        <v>64</v>
      </c>
      <c r="L282" s="6">
        <v>2552</v>
      </c>
      <c r="M282" s="6">
        <v>58524</v>
      </c>
      <c r="N282" s="6">
        <v>1.8100000000000002E-2</v>
      </c>
      <c r="O282" s="6">
        <v>0.1938</v>
      </c>
      <c r="P282" s="6">
        <v>3.0000000000000001E-3</v>
      </c>
      <c r="Q282" s="6">
        <v>307</v>
      </c>
      <c r="R282" s="6">
        <v>1698</v>
      </c>
      <c r="S282" s="6">
        <v>11787</v>
      </c>
      <c r="T282" s="6">
        <v>8474255</v>
      </c>
      <c r="U282" s="6">
        <v>0.47989999999999999</v>
      </c>
      <c r="V282" s="6">
        <v>0.89510000000000001</v>
      </c>
      <c r="W282" s="6">
        <v>0.43790000000000001</v>
      </c>
      <c r="X282" s="6">
        <v>6</v>
      </c>
      <c r="Y282" s="6">
        <v>79</v>
      </c>
      <c r="Z282" s="6">
        <v>2454</v>
      </c>
      <c r="AA282" s="6">
        <v>55953</v>
      </c>
      <c r="AB282" s="6">
        <v>2.23E-2</v>
      </c>
      <c r="AC282" s="6">
        <v>0.18640000000000001</v>
      </c>
      <c r="AD282" s="6">
        <v>2.8999999999999998E-3</v>
      </c>
      <c r="AL282" s="6">
        <v>3</v>
      </c>
      <c r="AM282" s="6">
        <v>388</v>
      </c>
      <c r="AN282" s="6">
        <v>8180</v>
      </c>
      <c r="AO282" s="6">
        <v>791659</v>
      </c>
      <c r="AP282" s="6">
        <v>0.10970000000000001</v>
      </c>
      <c r="AQ282" s="6">
        <v>0.62119999999999997</v>
      </c>
      <c r="AR282" s="6">
        <v>4.0899999999999999E-2</v>
      </c>
      <c r="AT282" s="9">
        <f t="shared" si="10"/>
        <v>1299.304347826087</v>
      </c>
      <c r="AU282" s="8">
        <f t="shared" si="11"/>
        <v>914.4375</v>
      </c>
      <c r="AV282" s="9">
        <f t="shared" si="12"/>
        <v>4990.7273262661956</v>
      </c>
      <c r="AW282" s="31">
        <f t="shared" si="13"/>
        <v>708.2658227848101</v>
      </c>
      <c r="AX282" s="9" t="str">
        <f t="shared" si="14"/>
        <v/>
      </c>
      <c r="AY282" s="8">
        <f t="shared" si="15"/>
        <v>2040.3582474226805</v>
      </c>
      <c r="AZ282" s="8"/>
      <c r="BA282" s="6" t="e">
        <f t="shared" si="16"/>
        <v>#REF!</v>
      </c>
      <c r="BB282" s="6" t="e">
        <f t="shared" ca="1" si="17"/>
        <v>#NAME?</v>
      </c>
      <c r="BC282" s="6" t="e">
        <f t="shared" si="18"/>
        <v>#REF!</v>
      </c>
      <c r="BE282" s="9" t="e">
        <f t="shared" ca="1" si="19"/>
        <v>#NAME?</v>
      </c>
    </row>
    <row r="283" spans="1:57" ht="15.75" customHeight="1" x14ac:dyDescent="0.25">
      <c r="A283" s="6" t="s">
        <v>1490</v>
      </c>
      <c r="B283" s="6" t="s">
        <v>3270</v>
      </c>
      <c r="C283" s="6">
        <v>1</v>
      </c>
      <c r="D283" s="6">
        <v>2</v>
      </c>
      <c r="E283" s="6">
        <v>2</v>
      </c>
      <c r="F283" s="6">
        <v>229</v>
      </c>
      <c r="G283" s="6">
        <v>6.6E-3</v>
      </c>
      <c r="H283" s="6">
        <v>1.3899999999999999E-2</v>
      </c>
      <c r="I283" s="6">
        <v>0</v>
      </c>
      <c r="Q283" s="6">
        <v>10</v>
      </c>
      <c r="R283" s="6">
        <v>80</v>
      </c>
      <c r="S283" s="6">
        <v>126</v>
      </c>
      <c r="T283" s="6">
        <v>4283222</v>
      </c>
      <c r="U283" s="6">
        <v>0.26490000000000002</v>
      </c>
      <c r="V283" s="6">
        <v>0.875</v>
      </c>
      <c r="W283" s="6">
        <v>0.56040000000000001</v>
      </c>
      <c r="AT283" s="9">
        <f t="shared" si="10"/>
        <v>114.5</v>
      </c>
      <c r="AU283" s="8" t="str">
        <f t="shared" si="11"/>
        <v/>
      </c>
      <c r="AV283" s="9">
        <f t="shared" si="12"/>
        <v>53540.275000000001</v>
      </c>
      <c r="AW283" s="31" t="str">
        <f t="shared" si="13"/>
        <v/>
      </c>
      <c r="AX283" s="9" t="str">
        <f t="shared" si="14"/>
        <v/>
      </c>
      <c r="AY283" s="8" t="str">
        <f t="shared" si="15"/>
        <v/>
      </c>
      <c r="AZ283" s="8"/>
      <c r="BA283" s="6" t="e">
        <f t="shared" si="16"/>
        <v>#REF!</v>
      </c>
      <c r="BB283" s="6" t="e">
        <f t="shared" ca="1" si="17"/>
        <v>#NAME?</v>
      </c>
      <c r="BC283" s="6" t="e">
        <f t="shared" si="18"/>
        <v>#REF!</v>
      </c>
      <c r="BE283" s="9" t="e">
        <f t="shared" ca="1" si="19"/>
        <v>#NAME?</v>
      </c>
    </row>
    <row r="284" spans="1:57" ht="15.75" customHeight="1" x14ac:dyDescent="0.25">
      <c r="A284" s="6" t="s">
        <v>1757</v>
      </c>
      <c r="B284" s="6" t="s">
        <v>3270</v>
      </c>
      <c r="C284" s="6">
        <v>3</v>
      </c>
      <c r="D284" s="6">
        <v>6</v>
      </c>
      <c r="E284" s="6">
        <v>23</v>
      </c>
      <c r="F284" s="6">
        <v>1126</v>
      </c>
      <c r="G284" s="6">
        <v>8.3999999999999995E-3</v>
      </c>
      <c r="H284" s="6">
        <v>3.4200000000000001E-2</v>
      </c>
      <c r="I284" s="6">
        <v>2.9999999999999997E-4</v>
      </c>
      <c r="Q284" s="6">
        <v>62</v>
      </c>
      <c r="R284" s="6">
        <v>354</v>
      </c>
      <c r="S284" s="6">
        <v>616</v>
      </c>
      <c r="T284" s="6">
        <v>3754465</v>
      </c>
      <c r="U284" s="6">
        <v>0.49580000000000002</v>
      </c>
      <c r="V284" s="6">
        <v>0.9153</v>
      </c>
      <c r="W284" s="6">
        <v>0.98860000000000003</v>
      </c>
      <c r="AE284" s="6">
        <v>1</v>
      </c>
      <c r="AF284" s="6">
        <v>3</v>
      </c>
      <c r="AG284" s="6">
        <v>2</v>
      </c>
      <c r="AH284" s="6">
        <v>4</v>
      </c>
      <c r="AI284" s="6">
        <v>4.1999999999999997E-3</v>
      </c>
      <c r="AJ284" s="6">
        <v>3.0000000000000001E-3</v>
      </c>
      <c r="AK284" s="6">
        <v>0</v>
      </c>
      <c r="AT284" s="9">
        <f t="shared" si="10"/>
        <v>187.66666666666666</v>
      </c>
      <c r="AU284" s="8" t="str">
        <f t="shared" si="11"/>
        <v/>
      </c>
      <c r="AV284" s="9">
        <f t="shared" si="12"/>
        <v>10605.833333333334</v>
      </c>
      <c r="AW284" s="31" t="str">
        <f t="shared" si="13"/>
        <v/>
      </c>
      <c r="AX284" s="9">
        <f t="shared" si="14"/>
        <v>1.3333333333333333</v>
      </c>
      <c r="AY284" s="8" t="str">
        <f t="shared" si="15"/>
        <v/>
      </c>
      <c r="AZ284" s="8"/>
      <c r="BA284" s="6" t="e">
        <f t="shared" si="16"/>
        <v>#REF!</v>
      </c>
      <c r="BB284" s="6" t="e">
        <f t="shared" ca="1" si="17"/>
        <v>#NAME?</v>
      </c>
      <c r="BC284" s="6" t="e">
        <f t="shared" si="18"/>
        <v>#REF!</v>
      </c>
      <c r="BE284" s="9" t="e">
        <f t="shared" ca="1" si="19"/>
        <v>#NAME?</v>
      </c>
    </row>
    <row r="285" spans="1:57" ht="15.75" customHeight="1" x14ac:dyDescent="0.25">
      <c r="A285" s="6" t="s">
        <v>1548</v>
      </c>
      <c r="B285" s="6" t="s">
        <v>3270</v>
      </c>
      <c r="C285" s="6">
        <v>3</v>
      </c>
      <c r="D285" s="6">
        <v>18</v>
      </c>
      <c r="E285" s="6">
        <v>0</v>
      </c>
      <c r="F285" s="6">
        <v>0</v>
      </c>
      <c r="G285" s="6">
        <v>1.2999999999999999E-2</v>
      </c>
      <c r="H285" s="6">
        <v>0</v>
      </c>
      <c r="I285" s="6">
        <v>0</v>
      </c>
      <c r="Q285" s="6">
        <v>90</v>
      </c>
      <c r="R285" s="6">
        <v>571</v>
      </c>
      <c r="S285" s="6">
        <v>6732</v>
      </c>
      <c r="T285" s="6">
        <v>287649</v>
      </c>
      <c r="U285" s="6">
        <v>0.41260000000000002</v>
      </c>
      <c r="V285" s="6">
        <v>0.95979999999999999</v>
      </c>
      <c r="W285" s="6">
        <v>1.3899999999999999E-2</v>
      </c>
      <c r="AE285" s="6">
        <v>3</v>
      </c>
      <c r="AF285" s="6">
        <v>12</v>
      </c>
      <c r="AG285" s="6">
        <v>0</v>
      </c>
      <c r="AH285" s="6">
        <v>0</v>
      </c>
      <c r="AI285" s="6">
        <v>8.6999999999999994E-3</v>
      </c>
      <c r="AJ285" s="6">
        <v>0</v>
      </c>
      <c r="AK285" s="6">
        <v>0</v>
      </c>
      <c r="AT285" s="9">
        <f t="shared" si="10"/>
        <v>0</v>
      </c>
      <c r="AU285" s="8" t="str">
        <f t="shared" si="11"/>
        <v/>
      </c>
      <c r="AV285" s="9">
        <f t="shared" si="12"/>
        <v>503.76357267950965</v>
      </c>
      <c r="AW285" s="31" t="str">
        <f t="shared" si="13"/>
        <v/>
      </c>
      <c r="AX285" s="9">
        <f t="shared" si="14"/>
        <v>0</v>
      </c>
      <c r="AY285" s="8" t="str">
        <f t="shared" si="15"/>
        <v/>
      </c>
      <c r="AZ285" s="8"/>
      <c r="BA285" s="6" t="e">
        <f t="shared" si="16"/>
        <v>#REF!</v>
      </c>
      <c r="BB285" s="6" t="e">
        <f t="shared" ca="1" si="17"/>
        <v>#NAME?</v>
      </c>
      <c r="BC285" s="6" t="e">
        <f t="shared" si="18"/>
        <v>#REF!</v>
      </c>
      <c r="BE285" s="9" t="e">
        <f t="shared" ca="1" si="19"/>
        <v>#NAME?</v>
      </c>
    </row>
    <row r="286" spans="1:57" ht="15.75" customHeight="1" x14ac:dyDescent="0.25">
      <c r="A286" s="6" t="s">
        <v>1739</v>
      </c>
      <c r="B286" s="6" t="s">
        <v>3270</v>
      </c>
      <c r="Q286" s="6">
        <v>91</v>
      </c>
      <c r="R286" s="6">
        <v>556</v>
      </c>
      <c r="S286" s="6">
        <v>2100</v>
      </c>
      <c r="T286" s="6">
        <v>11070050</v>
      </c>
      <c r="U286" s="6">
        <v>0.70650000000000002</v>
      </c>
      <c r="V286" s="6">
        <v>0.9637</v>
      </c>
      <c r="W286" s="6">
        <v>0.96499999999999997</v>
      </c>
      <c r="AT286" s="9" t="str">
        <f t="shared" si="10"/>
        <v/>
      </c>
      <c r="AU286" s="8" t="str">
        <f t="shared" si="11"/>
        <v/>
      </c>
      <c r="AV286" s="9">
        <f t="shared" si="12"/>
        <v>19910.161870503598</v>
      </c>
      <c r="AW286" s="31" t="str">
        <f t="shared" si="13"/>
        <v/>
      </c>
      <c r="AX286" s="9" t="str">
        <f t="shared" si="14"/>
        <v/>
      </c>
      <c r="AY286" s="8" t="str">
        <f t="shared" si="15"/>
        <v/>
      </c>
      <c r="AZ286" s="8"/>
      <c r="BA286" s="6" t="e">
        <f t="shared" si="16"/>
        <v>#REF!</v>
      </c>
      <c r="BB286" s="6" t="e">
        <f t="shared" ca="1" si="17"/>
        <v>#NAME?</v>
      </c>
      <c r="BC286" s="6" t="e">
        <f t="shared" si="18"/>
        <v>#REF!</v>
      </c>
      <c r="BE286" s="9" t="e">
        <f t="shared" ca="1" si="19"/>
        <v>#NAME?</v>
      </c>
    </row>
    <row r="287" spans="1:57" ht="15.75" customHeight="1" x14ac:dyDescent="0.25">
      <c r="A287" s="6" t="s">
        <v>1582</v>
      </c>
      <c r="B287" s="6" t="s">
        <v>3270</v>
      </c>
      <c r="C287" s="6">
        <v>17</v>
      </c>
      <c r="D287" s="6">
        <v>43</v>
      </c>
      <c r="E287" s="6">
        <v>378</v>
      </c>
      <c r="F287" s="6">
        <v>17644</v>
      </c>
      <c r="G287" s="6">
        <v>5.0000000000000001E-3</v>
      </c>
      <c r="H287" s="6">
        <v>3.5900000000000001E-2</v>
      </c>
      <c r="I287" s="6">
        <v>1.01E-2</v>
      </c>
      <c r="J287" s="6">
        <v>1</v>
      </c>
      <c r="K287" s="6">
        <v>5</v>
      </c>
      <c r="L287" s="6">
        <v>4</v>
      </c>
      <c r="M287" s="6">
        <v>1145</v>
      </c>
      <c r="N287" s="6">
        <v>5.9999999999999995E-4</v>
      </c>
      <c r="O287" s="6">
        <v>4.0000000000000002E-4</v>
      </c>
      <c r="P287" s="6">
        <v>6.9999999999999999E-4</v>
      </c>
      <c r="Q287" s="6">
        <v>582</v>
      </c>
      <c r="R287" s="6">
        <v>3189</v>
      </c>
      <c r="S287" s="6">
        <v>9204</v>
      </c>
      <c r="T287" s="6">
        <v>1072781</v>
      </c>
      <c r="U287" s="6">
        <v>0.37440000000000001</v>
      </c>
      <c r="V287" s="6">
        <v>0.87480000000000002</v>
      </c>
      <c r="W287" s="6">
        <v>0.61660000000000004</v>
      </c>
      <c r="AE287" s="6">
        <v>5</v>
      </c>
      <c r="AF287" s="6">
        <v>22</v>
      </c>
      <c r="AG287" s="6">
        <v>222</v>
      </c>
      <c r="AH287" s="6">
        <v>11113</v>
      </c>
      <c r="AI287" s="6">
        <v>2.5999999999999999E-3</v>
      </c>
      <c r="AJ287" s="6">
        <v>2.1100000000000001E-2</v>
      </c>
      <c r="AK287" s="6">
        <v>6.4000000000000003E-3</v>
      </c>
      <c r="AT287" s="9">
        <f t="shared" si="10"/>
        <v>410.32558139534882</v>
      </c>
      <c r="AU287" s="8">
        <f t="shared" si="11"/>
        <v>229</v>
      </c>
      <c r="AV287" s="9">
        <f t="shared" si="12"/>
        <v>336.40043900909376</v>
      </c>
      <c r="AW287" s="31" t="str">
        <f t="shared" si="13"/>
        <v/>
      </c>
      <c r="AX287" s="9">
        <f t="shared" si="14"/>
        <v>505.13636363636363</v>
      </c>
      <c r="AY287" s="8" t="str">
        <f t="shared" si="15"/>
        <v/>
      </c>
      <c r="AZ287" s="8"/>
      <c r="BA287" s="6" t="e">
        <f t="shared" si="16"/>
        <v>#REF!</v>
      </c>
      <c r="BB287" s="6" t="e">
        <f t="shared" ca="1" si="17"/>
        <v>#NAME?</v>
      </c>
      <c r="BC287" s="6" t="e">
        <f t="shared" si="18"/>
        <v>#REF!</v>
      </c>
      <c r="BE287" s="9" t="e">
        <f t="shared" ca="1" si="19"/>
        <v>#NAME?</v>
      </c>
    </row>
    <row r="288" spans="1:57" ht="15.75" customHeight="1" x14ac:dyDescent="0.25">
      <c r="A288" s="6" t="s">
        <v>1539</v>
      </c>
      <c r="B288" s="6" t="s">
        <v>3270</v>
      </c>
      <c r="C288" s="6">
        <v>5</v>
      </c>
      <c r="D288" s="6">
        <v>32</v>
      </c>
      <c r="E288" s="6">
        <v>980</v>
      </c>
      <c r="F288" s="6">
        <v>23805</v>
      </c>
      <c r="G288" s="6">
        <v>1.3899999999999999E-2</v>
      </c>
      <c r="H288" s="6">
        <v>0.12670000000000001</v>
      </c>
      <c r="I288" s="6">
        <v>4.9599999999999998E-2</v>
      </c>
      <c r="J288" s="6">
        <v>5</v>
      </c>
      <c r="K288" s="6">
        <v>33</v>
      </c>
      <c r="L288" s="6">
        <v>1073</v>
      </c>
      <c r="M288" s="6">
        <v>34797</v>
      </c>
      <c r="N288" s="6">
        <v>1.43E-2</v>
      </c>
      <c r="O288" s="6">
        <v>0.13880000000000001</v>
      </c>
      <c r="P288" s="6">
        <v>7.2599999999999998E-2</v>
      </c>
      <c r="Q288" s="6">
        <v>207</v>
      </c>
      <c r="R288" s="6">
        <v>1335</v>
      </c>
      <c r="S288" s="6">
        <v>7518</v>
      </c>
      <c r="T288" s="6">
        <v>416625</v>
      </c>
      <c r="U288" s="6">
        <v>0.57940000000000003</v>
      </c>
      <c r="V288" s="6">
        <v>0.97219999999999995</v>
      </c>
      <c r="W288" s="6">
        <v>0.86880000000000002</v>
      </c>
      <c r="AE288" s="6">
        <v>2</v>
      </c>
      <c r="AF288" s="6">
        <v>8</v>
      </c>
      <c r="AG288" s="6">
        <v>82</v>
      </c>
      <c r="AH288" s="6">
        <v>1353</v>
      </c>
      <c r="AI288" s="6">
        <v>3.5000000000000001E-3</v>
      </c>
      <c r="AJ288" s="6">
        <v>1.06E-2</v>
      </c>
      <c r="AK288" s="6">
        <v>2.8E-3</v>
      </c>
      <c r="AL288" s="6">
        <v>2</v>
      </c>
      <c r="AM288" s="6">
        <v>93</v>
      </c>
      <c r="AN288" s="6">
        <v>2457</v>
      </c>
      <c r="AO288" s="6">
        <v>104854</v>
      </c>
      <c r="AP288" s="6">
        <v>4.0399999999999998E-2</v>
      </c>
      <c r="AQ288" s="6">
        <v>0.31769999999999998</v>
      </c>
      <c r="AR288" s="6">
        <v>0.21859999999999999</v>
      </c>
      <c r="AT288" s="9">
        <f t="shared" si="10"/>
        <v>743.90625</v>
      </c>
      <c r="AU288" s="8">
        <f t="shared" si="11"/>
        <v>1054.4545454545455</v>
      </c>
      <c r="AV288" s="9">
        <f t="shared" si="12"/>
        <v>312.07865168539325</v>
      </c>
      <c r="AW288" s="31" t="str">
        <f t="shared" si="13"/>
        <v/>
      </c>
      <c r="AX288" s="9">
        <f t="shared" si="14"/>
        <v>169.125</v>
      </c>
      <c r="AY288" s="8">
        <f t="shared" si="15"/>
        <v>1127.4623655913979</v>
      </c>
      <c r="AZ288" s="8"/>
      <c r="BA288" s="6" t="e">
        <f t="shared" si="16"/>
        <v>#REF!</v>
      </c>
      <c r="BB288" s="6" t="e">
        <f t="shared" ca="1" si="17"/>
        <v>#NAME?</v>
      </c>
      <c r="BC288" s="6" t="e">
        <f t="shared" si="18"/>
        <v>#REF!</v>
      </c>
      <c r="BE288" s="9" t="e">
        <f t="shared" ca="1" si="19"/>
        <v>#NAME?</v>
      </c>
    </row>
    <row r="289" spans="1:57" ht="15.75" customHeight="1" x14ac:dyDescent="0.25">
      <c r="A289" s="6" t="s">
        <v>1494</v>
      </c>
      <c r="B289" s="6" t="s">
        <v>3270</v>
      </c>
      <c r="C289" s="6">
        <v>2</v>
      </c>
      <c r="D289" s="6">
        <v>22</v>
      </c>
      <c r="E289" s="6">
        <v>554</v>
      </c>
      <c r="F289" s="6">
        <v>12443</v>
      </c>
      <c r="G289" s="6">
        <v>5.5E-2</v>
      </c>
      <c r="H289" s="6">
        <v>0.2319</v>
      </c>
      <c r="I289" s="6">
        <v>0.14499999999999999</v>
      </c>
      <c r="J289" s="6">
        <v>6</v>
      </c>
      <c r="K289" s="6">
        <v>46</v>
      </c>
      <c r="L289" s="6">
        <v>748</v>
      </c>
      <c r="M289" s="6">
        <v>18272</v>
      </c>
      <c r="N289" s="6">
        <v>0.115</v>
      </c>
      <c r="O289" s="6">
        <v>0.31309999999999999</v>
      </c>
      <c r="P289" s="6">
        <v>0.21290000000000001</v>
      </c>
      <c r="Q289" s="6">
        <v>46</v>
      </c>
      <c r="R289" s="6">
        <v>249</v>
      </c>
      <c r="S289" s="6">
        <v>2252</v>
      </c>
      <c r="T289" s="6">
        <v>77998</v>
      </c>
      <c r="U289" s="6">
        <v>0.62250000000000005</v>
      </c>
      <c r="V289" s="6">
        <v>0.94269999999999998</v>
      </c>
      <c r="W289" s="6">
        <v>0.90890000000000004</v>
      </c>
      <c r="X289" s="6">
        <v>3</v>
      </c>
      <c r="Y289" s="6">
        <v>31</v>
      </c>
      <c r="Z289" s="6">
        <v>690</v>
      </c>
      <c r="AA289" s="6">
        <v>15458</v>
      </c>
      <c r="AB289" s="6">
        <v>7.7499999999999999E-2</v>
      </c>
      <c r="AC289" s="6">
        <v>0.2888</v>
      </c>
      <c r="AD289" s="6">
        <v>0.18010000000000001</v>
      </c>
      <c r="AL289" s="6">
        <v>9</v>
      </c>
      <c r="AM289" s="6">
        <v>106</v>
      </c>
      <c r="AN289" s="6">
        <v>1838</v>
      </c>
      <c r="AO289" s="6">
        <v>47058</v>
      </c>
      <c r="AP289" s="6">
        <v>0.26500000000000001</v>
      </c>
      <c r="AQ289" s="6">
        <v>0.76939999999999997</v>
      </c>
      <c r="AR289" s="6">
        <v>0.5484</v>
      </c>
      <c r="AT289" s="9">
        <f t="shared" si="10"/>
        <v>565.59090909090912</v>
      </c>
      <c r="AU289" s="8">
        <f t="shared" si="11"/>
        <v>397.21739130434781</v>
      </c>
      <c r="AV289" s="9">
        <f t="shared" si="12"/>
        <v>313.24497991967871</v>
      </c>
      <c r="AW289" s="31">
        <f t="shared" si="13"/>
        <v>498.64516129032256</v>
      </c>
      <c r="AX289" s="9" t="str">
        <f t="shared" si="14"/>
        <v/>
      </c>
      <c r="AY289" s="8">
        <f t="shared" si="15"/>
        <v>443.94339622641508</v>
      </c>
      <c r="AZ289" s="8"/>
      <c r="BA289" s="6" t="e">
        <f t="shared" si="16"/>
        <v>#REF!</v>
      </c>
      <c r="BB289" s="6" t="e">
        <f t="shared" ca="1" si="17"/>
        <v>#NAME?</v>
      </c>
      <c r="BC289" s="6" t="e">
        <f t="shared" si="18"/>
        <v>#REF!</v>
      </c>
      <c r="BE289" s="9" t="e">
        <f t="shared" ca="1" si="19"/>
        <v>#NAME?</v>
      </c>
    </row>
    <row r="290" spans="1:57" ht="15.75" customHeight="1" x14ac:dyDescent="0.25">
      <c r="AT290" s="9"/>
      <c r="AU290" s="8"/>
      <c r="AV290" s="9"/>
      <c r="AW290" s="31"/>
      <c r="AX290" s="9"/>
      <c r="AY290" s="8"/>
      <c r="AZ290" s="8"/>
      <c r="BE290" s="9"/>
    </row>
    <row r="291" spans="1:57" ht="15.75" customHeight="1" x14ac:dyDescent="0.25">
      <c r="B291" s="6" t="s">
        <v>1778</v>
      </c>
      <c r="C291" s="6" t="s">
        <v>1779</v>
      </c>
      <c r="D291" s="6" t="s">
        <v>1780</v>
      </c>
      <c r="E291" s="6" t="s">
        <v>1781</v>
      </c>
      <c r="F291" s="6" t="s">
        <v>1782</v>
      </c>
      <c r="G291" s="6" t="s">
        <v>1783</v>
      </c>
      <c r="H291" s="6" t="s">
        <v>1784</v>
      </c>
      <c r="I291" s="6" t="s">
        <v>1785</v>
      </c>
      <c r="AT291" s="9"/>
      <c r="AU291" s="8"/>
      <c r="AV291" s="9"/>
      <c r="AW291" s="31"/>
      <c r="AX291" s="9"/>
      <c r="AY291" s="8"/>
      <c r="AZ291" s="8"/>
      <c r="BE291" s="9"/>
    </row>
    <row r="292" spans="1:57" ht="15.75" customHeight="1" x14ac:dyDescent="0.25">
      <c r="B292" s="6" t="s">
        <v>1789</v>
      </c>
      <c r="C292" s="10">
        <v>0.92010000000000003</v>
      </c>
      <c r="D292" s="10">
        <v>0.48959999999999998</v>
      </c>
      <c r="E292" s="11">
        <v>1</v>
      </c>
      <c r="F292" s="10">
        <v>0.29509999999999997</v>
      </c>
      <c r="G292" s="10">
        <v>0.75690000000000002</v>
      </c>
      <c r="H292" s="10">
        <v>0.35759999999999997</v>
      </c>
      <c r="I292" s="11">
        <v>1</v>
      </c>
      <c r="AT292" s="9"/>
      <c r="AU292" s="8"/>
      <c r="AV292" s="9"/>
      <c r="AW292" s="31"/>
      <c r="AX292" s="9"/>
      <c r="AY292" s="8"/>
      <c r="AZ292" s="8"/>
      <c r="BE292" s="9"/>
    </row>
    <row r="293" spans="1:57" ht="15.75" customHeight="1" x14ac:dyDescent="0.25">
      <c r="AT293" s="9"/>
      <c r="AU293" s="8"/>
      <c r="AV293" s="9"/>
      <c r="AW293" s="31"/>
      <c r="AX293" s="9"/>
      <c r="AY293" s="8"/>
      <c r="AZ293" s="8"/>
      <c r="BE293" s="9"/>
    </row>
    <row r="294" spans="1:57" ht="15.75" customHeight="1" x14ac:dyDescent="0.25">
      <c r="B294" s="12" t="s">
        <v>1792</v>
      </c>
      <c r="C294" s="13">
        <f t="shared" ref="C294:AR294" si="20">AVERAGE(C2:C289)</f>
        <v>9.2792452830188683</v>
      </c>
      <c r="D294" s="13">
        <f t="shared" si="20"/>
        <v>41</v>
      </c>
      <c r="E294" s="13">
        <f t="shared" si="20"/>
        <v>950.54716981132071</v>
      </c>
      <c r="F294" s="13">
        <f t="shared" si="20"/>
        <v>33338.539622641511</v>
      </c>
      <c r="G294" s="13">
        <f t="shared" si="20"/>
        <v>2.9123396226415087E-2</v>
      </c>
      <c r="H294" s="13">
        <f t="shared" si="20"/>
        <v>0.15553849056603766</v>
      </c>
      <c r="I294" s="13">
        <f t="shared" si="20"/>
        <v>6.2105283018867918E-2</v>
      </c>
      <c r="J294" s="13">
        <f t="shared" si="20"/>
        <v>4.9929078014184398</v>
      </c>
      <c r="K294" s="13">
        <f t="shared" si="20"/>
        <v>34.01418439716312</v>
      </c>
      <c r="L294" s="13">
        <f t="shared" si="20"/>
        <v>1446.4113475177305</v>
      </c>
      <c r="M294" s="13">
        <f t="shared" si="20"/>
        <v>53312.978723404252</v>
      </c>
      <c r="N294" s="13">
        <f t="shared" si="20"/>
        <v>3.1343262411347522E-2</v>
      </c>
      <c r="O294" s="13">
        <f t="shared" si="20"/>
        <v>0.2201092198581561</v>
      </c>
      <c r="P294" s="13">
        <f t="shared" si="20"/>
        <v>0.1005730496453901</v>
      </c>
      <c r="Q294" s="13">
        <f t="shared" si="20"/>
        <v>143.86805555555554</v>
      </c>
      <c r="R294" s="13">
        <f t="shared" si="20"/>
        <v>915.17013888888891</v>
      </c>
      <c r="S294" s="13">
        <f t="shared" si="20"/>
        <v>5114.5659722222226</v>
      </c>
      <c r="T294" s="13">
        <f t="shared" si="20"/>
        <v>835656.55902777775</v>
      </c>
      <c r="U294" s="13">
        <f t="shared" si="20"/>
        <v>0.52629999999999999</v>
      </c>
      <c r="V294" s="13">
        <f t="shared" si="20"/>
        <v>0.92121145833333296</v>
      </c>
      <c r="W294" s="13">
        <f t="shared" si="20"/>
        <v>0.8266461805555555</v>
      </c>
      <c r="X294" s="13">
        <f t="shared" si="20"/>
        <v>4.5882352941176467</v>
      </c>
      <c r="Y294" s="13">
        <f t="shared" si="20"/>
        <v>44.905882352941177</v>
      </c>
      <c r="Z294" s="13">
        <f t="shared" si="20"/>
        <v>550.69411764705887</v>
      </c>
      <c r="AA294" s="13">
        <f t="shared" si="20"/>
        <v>27980.435294117648</v>
      </c>
      <c r="AB294" s="13">
        <f t="shared" si="20"/>
        <v>4.9680000000000016E-2</v>
      </c>
      <c r="AC294" s="13">
        <f t="shared" si="20"/>
        <v>0.1546541176470588</v>
      </c>
      <c r="AD294" s="13">
        <f t="shared" si="20"/>
        <v>7.2674117647058847E-2</v>
      </c>
      <c r="AE294" s="13">
        <f t="shared" si="20"/>
        <v>6.0366972477064218</v>
      </c>
      <c r="AF294" s="13">
        <f t="shared" si="20"/>
        <v>24.642201834862384</v>
      </c>
      <c r="AG294" s="13">
        <f t="shared" si="20"/>
        <v>553.83027522935777</v>
      </c>
      <c r="AH294" s="13">
        <f t="shared" si="20"/>
        <v>20438.169724770643</v>
      </c>
      <c r="AI294" s="13">
        <f t="shared" si="20"/>
        <v>2.0567889908256871E-2</v>
      </c>
      <c r="AJ294" s="13">
        <f t="shared" si="20"/>
        <v>0.10547706422018342</v>
      </c>
      <c r="AK294" s="13">
        <f t="shared" si="20"/>
        <v>4.547798165137619E-2</v>
      </c>
      <c r="AL294" s="13">
        <f t="shared" si="20"/>
        <v>2.7864077669902914</v>
      </c>
      <c r="AM294" s="13">
        <f t="shared" si="20"/>
        <v>108.36893203883496</v>
      </c>
      <c r="AN294" s="13">
        <f t="shared" si="20"/>
        <v>2414.009708737864</v>
      </c>
      <c r="AO294" s="13">
        <f t="shared" si="20"/>
        <v>164258.47572815535</v>
      </c>
      <c r="AP294" s="13">
        <f t="shared" si="20"/>
        <v>0.1439941747572816</v>
      </c>
      <c r="AQ294" s="13">
        <f t="shared" si="20"/>
        <v>0.56429223300970865</v>
      </c>
      <c r="AR294" s="13">
        <f t="shared" si="20"/>
        <v>0.3369553398058252</v>
      </c>
      <c r="AS294" s="13"/>
      <c r="AT294" s="9"/>
      <c r="AU294" s="8"/>
      <c r="AV294" s="9"/>
      <c r="AW294" s="31"/>
      <c r="AX294" s="9"/>
      <c r="AY294" s="8"/>
      <c r="AZ294" s="8"/>
      <c r="BE294" s="9"/>
    </row>
    <row r="295" spans="1:57" ht="15.75" customHeight="1" x14ac:dyDescent="0.25">
      <c r="B295" s="12" t="s">
        <v>1793</v>
      </c>
      <c r="C295" s="13">
        <f t="shared" ref="C295:AR295" si="21">MIN(C2:C289)</f>
        <v>1</v>
      </c>
      <c r="D295" s="13">
        <f t="shared" si="21"/>
        <v>2</v>
      </c>
      <c r="E295" s="13">
        <f t="shared" si="21"/>
        <v>0</v>
      </c>
      <c r="F295" s="13">
        <f t="shared" si="21"/>
        <v>0</v>
      </c>
      <c r="G295" s="13">
        <f t="shared" si="21"/>
        <v>8.9999999999999998E-4</v>
      </c>
      <c r="H295" s="13">
        <f t="shared" si="21"/>
        <v>0</v>
      </c>
      <c r="I295" s="13">
        <f t="shared" si="21"/>
        <v>0</v>
      </c>
      <c r="J295" s="13">
        <f t="shared" si="21"/>
        <v>1</v>
      </c>
      <c r="K295" s="13">
        <f t="shared" si="21"/>
        <v>5</v>
      </c>
      <c r="L295" s="13">
        <f t="shared" si="21"/>
        <v>2</v>
      </c>
      <c r="M295" s="13">
        <f t="shared" si="21"/>
        <v>1145</v>
      </c>
      <c r="N295" s="13">
        <f t="shared" si="21"/>
        <v>5.9999999999999995E-4</v>
      </c>
      <c r="O295" s="13">
        <f t="shared" si="21"/>
        <v>4.0000000000000002E-4</v>
      </c>
      <c r="P295" s="13">
        <f t="shared" si="21"/>
        <v>5.0000000000000001E-4</v>
      </c>
      <c r="Q295" s="13">
        <f t="shared" si="21"/>
        <v>3</v>
      </c>
      <c r="R295" s="13">
        <f t="shared" si="21"/>
        <v>0</v>
      </c>
      <c r="S295" s="13">
        <f t="shared" si="21"/>
        <v>0</v>
      </c>
      <c r="T295" s="13">
        <f t="shared" si="21"/>
        <v>0</v>
      </c>
      <c r="U295" s="13">
        <f t="shared" si="21"/>
        <v>0</v>
      </c>
      <c r="V295" s="13">
        <f t="shared" si="21"/>
        <v>0</v>
      </c>
      <c r="W295" s="13">
        <f t="shared" si="21"/>
        <v>0</v>
      </c>
      <c r="X295" s="13">
        <f t="shared" si="21"/>
        <v>1</v>
      </c>
      <c r="Y295" s="13">
        <f t="shared" si="21"/>
        <v>3</v>
      </c>
      <c r="Z295" s="13">
        <f t="shared" si="21"/>
        <v>0</v>
      </c>
      <c r="AA295" s="13">
        <f t="shared" si="21"/>
        <v>0</v>
      </c>
      <c r="AB295" s="13">
        <f t="shared" si="21"/>
        <v>4.0000000000000002E-4</v>
      </c>
      <c r="AC295" s="13">
        <f t="shared" si="21"/>
        <v>0</v>
      </c>
      <c r="AD295" s="13">
        <f t="shared" si="21"/>
        <v>0</v>
      </c>
      <c r="AE295" s="13">
        <f t="shared" si="21"/>
        <v>1</v>
      </c>
      <c r="AF295" s="13">
        <f t="shared" si="21"/>
        <v>2</v>
      </c>
      <c r="AG295" s="13">
        <f t="shared" si="21"/>
        <v>0</v>
      </c>
      <c r="AH295" s="13">
        <f t="shared" si="21"/>
        <v>0</v>
      </c>
      <c r="AI295" s="13">
        <f t="shared" si="21"/>
        <v>8.0000000000000004E-4</v>
      </c>
      <c r="AJ295" s="13">
        <f t="shared" si="21"/>
        <v>0</v>
      </c>
      <c r="AK295" s="13">
        <f t="shared" si="21"/>
        <v>0</v>
      </c>
      <c r="AL295" s="13">
        <f t="shared" si="21"/>
        <v>1</v>
      </c>
      <c r="AM295" s="13">
        <f t="shared" si="21"/>
        <v>12</v>
      </c>
      <c r="AN295" s="13">
        <f t="shared" si="21"/>
        <v>5</v>
      </c>
      <c r="AO295" s="13">
        <f t="shared" si="21"/>
        <v>186</v>
      </c>
      <c r="AP295" s="13">
        <f t="shared" si="21"/>
        <v>1.0500000000000001E-2</v>
      </c>
      <c r="AQ295" s="13">
        <f t="shared" si="21"/>
        <v>3.0000000000000001E-3</v>
      </c>
      <c r="AR295" s="13">
        <f t="shared" si="21"/>
        <v>1.1000000000000001E-3</v>
      </c>
      <c r="AS295" s="13"/>
      <c r="AT295" s="9"/>
      <c r="AU295" s="8"/>
      <c r="AV295" s="9"/>
      <c r="AW295" s="31"/>
      <c r="AX295" s="9"/>
      <c r="AY295" s="8"/>
      <c r="AZ295" s="8"/>
      <c r="BE295" s="9"/>
    </row>
    <row r="296" spans="1:57" ht="15.75" customHeight="1" x14ac:dyDescent="0.25">
      <c r="B296" s="12" t="s">
        <v>1794</v>
      </c>
      <c r="C296" s="13">
        <f t="shared" ref="C296:AR296" si="22">MAX(C2:C289)</f>
        <v>209</v>
      </c>
      <c r="D296" s="13">
        <f t="shared" si="22"/>
        <v>604</v>
      </c>
      <c r="E296" s="13">
        <f t="shared" si="22"/>
        <v>11329</v>
      </c>
      <c r="F296" s="13">
        <f t="shared" si="22"/>
        <v>623007</v>
      </c>
      <c r="G296" s="13">
        <f t="shared" si="22"/>
        <v>0.20619999999999999</v>
      </c>
      <c r="H296" s="13">
        <f t="shared" si="22"/>
        <v>0.622</v>
      </c>
      <c r="I296" s="13">
        <f t="shared" si="22"/>
        <v>0.41099999999999998</v>
      </c>
      <c r="J296" s="13">
        <f t="shared" si="22"/>
        <v>37</v>
      </c>
      <c r="K296" s="13">
        <f t="shared" si="22"/>
        <v>279</v>
      </c>
      <c r="L296" s="13">
        <f t="shared" si="22"/>
        <v>12037</v>
      </c>
      <c r="M296" s="13">
        <f t="shared" si="22"/>
        <v>762128</v>
      </c>
      <c r="N296" s="13">
        <f t="shared" si="22"/>
        <v>0.20979999999999999</v>
      </c>
      <c r="O296" s="13">
        <f t="shared" si="22"/>
        <v>0.67600000000000005</v>
      </c>
      <c r="P296" s="13">
        <f t="shared" si="22"/>
        <v>0.51029999999999998</v>
      </c>
      <c r="Q296" s="13">
        <f t="shared" si="22"/>
        <v>1959</v>
      </c>
      <c r="R296" s="13">
        <f t="shared" si="22"/>
        <v>11091</v>
      </c>
      <c r="S296" s="13">
        <f t="shared" si="22"/>
        <v>45683</v>
      </c>
      <c r="T296" s="13">
        <f t="shared" si="22"/>
        <v>25415958</v>
      </c>
      <c r="U296" s="13">
        <f t="shared" si="22"/>
        <v>0.87890000000000001</v>
      </c>
      <c r="V296" s="13">
        <f t="shared" si="22"/>
        <v>0.99470000000000003</v>
      </c>
      <c r="W296" s="13">
        <f t="shared" si="22"/>
        <v>0.99629999999999996</v>
      </c>
      <c r="X296" s="13">
        <f t="shared" si="22"/>
        <v>26</v>
      </c>
      <c r="Y296" s="13">
        <f t="shared" si="22"/>
        <v>282</v>
      </c>
      <c r="Z296" s="13">
        <f t="shared" si="22"/>
        <v>3488</v>
      </c>
      <c r="AA296" s="13">
        <f t="shared" si="22"/>
        <v>747185</v>
      </c>
      <c r="AB296" s="13">
        <f t="shared" si="22"/>
        <v>0.55310000000000004</v>
      </c>
      <c r="AC296" s="13">
        <f t="shared" si="22"/>
        <v>0.8236</v>
      </c>
      <c r="AD296" s="13">
        <f t="shared" si="22"/>
        <v>0.66259999999999997</v>
      </c>
      <c r="AE296" s="13">
        <f t="shared" si="22"/>
        <v>41</v>
      </c>
      <c r="AF296" s="13">
        <f t="shared" si="22"/>
        <v>176</v>
      </c>
      <c r="AG296" s="13">
        <f t="shared" si="22"/>
        <v>10848</v>
      </c>
      <c r="AH296" s="13">
        <f t="shared" si="22"/>
        <v>418272</v>
      </c>
      <c r="AI296" s="13">
        <f t="shared" si="22"/>
        <v>0.26250000000000001</v>
      </c>
      <c r="AJ296" s="13">
        <f t="shared" si="22"/>
        <v>0.58599999999999997</v>
      </c>
      <c r="AK296" s="13">
        <f t="shared" si="22"/>
        <v>0.60419999999999996</v>
      </c>
      <c r="AL296" s="13">
        <f t="shared" si="22"/>
        <v>14</v>
      </c>
      <c r="AM296" s="13">
        <f t="shared" si="22"/>
        <v>473</v>
      </c>
      <c r="AN296" s="13">
        <f t="shared" si="22"/>
        <v>12255</v>
      </c>
      <c r="AO296" s="13">
        <f t="shared" si="22"/>
        <v>3910017</v>
      </c>
      <c r="AP296" s="13">
        <f t="shared" si="22"/>
        <v>0.61950000000000005</v>
      </c>
      <c r="AQ296" s="13">
        <f t="shared" si="22"/>
        <v>0.97809999999999997</v>
      </c>
      <c r="AR296" s="13">
        <f t="shared" si="22"/>
        <v>0.98360000000000003</v>
      </c>
      <c r="AS296" s="13"/>
      <c r="AT296" s="9"/>
      <c r="AU296" s="8"/>
      <c r="AV296" s="9"/>
      <c r="AW296" s="31"/>
      <c r="AX296" s="9"/>
      <c r="AY296" s="8"/>
      <c r="AZ296" s="8"/>
      <c r="BE296" s="9"/>
    </row>
    <row r="297" spans="1:57" ht="15.75" customHeight="1" x14ac:dyDescent="0.25">
      <c r="B297" s="12" t="s">
        <v>1795</v>
      </c>
      <c r="C297" s="13">
        <f t="shared" ref="C297:AR297" si="23">QUARTILE(C2:C289,1)</f>
        <v>2</v>
      </c>
      <c r="D297" s="13">
        <f t="shared" si="23"/>
        <v>9</v>
      </c>
      <c r="E297" s="13">
        <f t="shared" si="23"/>
        <v>90</v>
      </c>
      <c r="F297" s="13">
        <f t="shared" si="23"/>
        <v>2980</v>
      </c>
      <c r="G297" s="13">
        <f t="shared" si="23"/>
        <v>1.06E-2</v>
      </c>
      <c r="H297" s="13">
        <f t="shared" si="23"/>
        <v>5.62E-2</v>
      </c>
      <c r="I297" s="13">
        <f t="shared" si="23"/>
        <v>1.01E-2</v>
      </c>
      <c r="J297" s="13">
        <f t="shared" si="23"/>
        <v>1</v>
      </c>
      <c r="K297" s="13">
        <f t="shared" si="23"/>
        <v>12</v>
      </c>
      <c r="L297" s="13">
        <f t="shared" si="23"/>
        <v>316</v>
      </c>
      <c r="M297" s="13">
        <f t="shared" si="23"/>
        <v>10708</v>
      </c>
      <c r="N297" s="13">
        <f t="shared" si="23"/>
        <v>8.0999999999999996E-3</v>
      </c>
      <c r="O297" s="13">
        <f t="shared" si="23"/>
        <v>0.10199999999999999</v>
      </c>
      <c r="P297" s="13">
        <f t="shared" si="23"/>
        <v>2.0299999999999999E-2</v>
      </c>
      <c r="Q297" s="13">
        <f t="shared" si="23"/>
        <v>40</v>
      </c>
      <c r="R297" s="13">
        <f t="shared" si="23"/>
        <v>256</v>
      </c>
      <c r="S297" s="13">
        <f t="shared" si="23"/>
        <v>1044.5</v>
      </c>
      <c r="T297" s="13">
        <f t="shared" si="23"/>
        <v>95887.25</v>
      </c>
      <c r="U297" s="13">
        <f t="shared" si="23"/>
        <v>0.44262499999999999</v>
      </c>
      <c r="V297" s="13">
        <f t="shared" si="23"/>
        <v>0.91979999999999995</v>
      </c>
      <c r="W297" s="13">
        <f t="shared" si="23"/>
        <v>0.79180000000000006</v>
      </c>
      <c r="X297" s="13">
        <f t="shared" si="23"/>
        <v>1</v>
      </c>
      <c r="Y297" s="13">
        <f t="shared" si="23"/>
        <v>13</v>
      </c>
      <c r="Z297" s="13">
        <f t="shared" si="23"/>
        <v>78</v>
      </c>
      <c r="AA297" s="13">
        <f t="shared" si="23"/>
        <v>1359</v>
      </c>
      <c r="AB297" s="13">
        <f t="shared" si="23"/>
        <v>9.4999999999999998E-3</v>
      </c>
      <c r="AC297" s="13">
        <f t="shared" si="23"/>
        <v>3.1199999999999999E-2</v>
      </c>
      <c r="AD297" s="13">
        <f t="shared" si="23"/>
        <v>5.3E-3</v>
      </c>
      <c r="AE297" s="13">
        <f t="shared" si="23"/>
        <v>2</v>
      </c>
      <c r="AF297" s="13">
        <f t="shared" si="23"/>
        <v>7</v>
      </c>
      <c r="AG297" s="13">
        <f t="shared" si="23"/>
        <v>54.5</v>
      </c>
      <c r="AH297" s="13">
        <f t="shared" si="23"/>
        <v>1590.25</v>
      </c>
      <c r="AI297" s="13">
        <f t="shared" si="23"/>
        <v>6.4250000000000002E-3</v>
      </c>
      <c r="AJ297" s="13">
        <f t="shared" si="23"/>
        <v>2.2175E-2</v>
      </c>
      <c r="AK297" s="13">
        <f t="shared" si="23"/>
        <v>5.0499999999999998E-3</v>
      </c>
      <c r="AL297" s="13">
        <f t="shared" si="23"/>
        <v>1</v>
      </c>
      <c r="AM297" s="13">
        <f t="shared" si="23"/>
        <v>50.5</v>
      </c>
      <c r="AN297" s="13">
        <f t="shared" si="23"/>
        <v>574</v>
      </c>
      <c r="AO297" s="13">
        <f t="shared" si="23"/>
        <v>32198</v>
      </c>
      <c r="AP297" s="13">
        <f t="shared" si="23"/>
        <v>5.0949999999999995E-2</v>
      </c>
      <c r="AQ297" s="13">
        <f t="shared" si="23"/>
        <v>0.38995000000000002</v>
      </c>
      <c r="AR297" s="13">
        <f t="shared" si="23"/>
        <v>0.13785</v>
      </c>
      <c r="AS297" s="13"/>
      <c r="AT297" s="9"/>
      <c r="AU297" s="8"/>
      <c r="AV297" s="9"/>
      <c r="AW297" s="31"/>
      <c r="AX297" s="9"/>
      <c r="AY297" s="8"/>
      <c r="AZ297" s="8"/>
      <c r="BE297" s="9"/>
    </row>
    <row r="298" spans="1:57" ht="15.75" customHeight="1" x14ac:dyDescent="0.25">
      <c r="B298" s="12" t="s">
        <v>1796</v>
      </c>
      <c r="C298" s="13">
        <f t="shared" ref="C298:AR298" si="24">MEDIAN(C2:C289)</f>
        <v>5</v>
      </c>
      <c r="D298" s="13">
        <f t="shared" si="24"/>
        <v>23</v>
      </c>
      <c r="E298" s="13">
        <f t="shared" si="24"/>
        <v>351</v>
      </c>
      <c r="F298" s="13">
        <f t="shared" si="24"/>
        <v>11338</v>
      </c>
      <c r="G298" s="13">
        <f t="shared" si="24"/>
        <v>2.1000000000000001E-2</v>
      </c>
      <c r="H298" s="13">
        <f t="shared" si="24"/>
        <v>0.13100000000000001</v>
      </c>
      <c r="I298" s="13">
        <f t="shared" si="24"/>
        <v>3.6299999999999999E-2</v>
      </c>
      <c r="J298" s="13">
        <f t="shared" si="24"/>
        <v>3</v>
      </c>
      <c r="K298" s="13">
        <f t="shared" si="24"/>
        <v>23</v>
      </c>
      <c r="L298" s="13">
        <f t="shared" si="24"/>
        <v>748</v>
      </c>
      <c r="M298" s="13">
        <f t="shared" si="24"/>
        <v>24783</v>
      </c>
      <c r="N298" s="13">
        <f t="shared" si="24"/>
        <v>1.8100000000000002E-2</v>
      </c>
      <c r="O298" s="13">
        <f t="shared" si="24"/>
        <v>0.1938</v>
      </c>
      <c r="P298" s="13">
        <f t="shared" si="24"/>
        <v>6.0600000000000001E-2</v>
      </c>
      <c r="Q298" s="13">
        <f t="shared" si="24"/>
        <v>73.5</v>
      </c>
      <c r="R298" s="13">
        <f t="shared" si="24"/>
        <v>492</v>
      </c>
      <c r="S298" s="13">
        <f t="shared" si="24"/>
        <v>2466.5</v>
      </c>
      <c r="T298" s="13">
        <f t="shared" si="24"/>
        <v>253382.5</v>
      </c>
      <c r="U298" s="13">
        <f t="shared" si="24"/>
        <v>0.54459999999999997</v>
      </c>
      <c r="V298" s="13">
        <f t="shared" si="24"/>
        <v>0.95304999999999995</v>
      </c>
      <c r="W298" s="13">
        <f t="shared" si="24"/>
        <v>0.87060000000000004</v>
      </c>
      <c r="X298" s="13">
        <f t="shared" si="24"/>
        <v>3</v>
      </c>
      <c r="Y298" s="13">
        <f t="shared" si="24"/>
        <v>24</v>
      </c>
      <c r="Z298" s="13">
        <f t="shared" si="24"/>
        <v>280</v>
      </c>
      <c r="AA298" s="13">
        <f t="shared" si="24"/>
        <v>9615</v>
      </c>
      <c r="AB298" s="13">
        <f t="shared" si="24"/>
        <v>1.9599999999999999E-2</v>
      </c>
      <c r="AC298" s="13">
        <f t="shared" si="24"/>
        <v>0.1125</v>
      </c>
      <c r="AD298" s="13">
        <f t="shared" si="24"/>
        <v>2.29E-2</v>
      </c>
      <c r="AE298" s="13">
        <f t="shared" si="24"/>
        <v>3.5</v>
      </c>
      <c r="AF298" s="13">
        <f t="shared" si="24"/>
        <v>15</v>
      </c>
      <c r="AG298" s="13">
        <f t="shared" si="24"/>
        <v>227.5</v>
      </c>
      <c r="AH298" s="13">
        <f t="shared" si="24"/>
        <v>7835</v>
      </c>
      <c r="AI298" s="13">
        <f t="shared" si="24"/>
        <v>1.1349999999999999E-2</v>
      </c>
      <c r="AJ298" s="13">
        <f t="shared" si="24"/>
        <v>7.2649999999999992E-2</v>
      </c>
      <c r="AK298" s="13">
        <f t="shared" si="24"/>
        <v>2.1299999999999999E-2</v>
      </c>
      <c r="AL298" s="13">
        <f t="shared" si="24"/>
        <v>2</v>
      </c>
      <c r="AM298" s="13">
        <f t="shared" si="24"/>
        <v>87</v>
      </c>
      <c r="AN298" s="13">
        <f t="shared" si="24"/>
        <v>1738</v>
      </c>
      <c r="AO298" s="13">
        <f t="shared" si="24"/>
        <v>90117</v>
      </c>
      <c r="AP298" s="13">
        <f t="shared" si="24"/>
        <v>0.10970000000000001</v>
      </c>
      <c r="AQ298" s="13">
        <f t="shared" si="24"/>
        <v>0.57889999999999997</v>
      </c>
      <c r="AR298" s="13">
        <f t="shared" si="24"/>
        <v>0.27100000000000002</v>
      </c>
      <c r="AS298" s="13"/>
      <c r="AT298" s="9"/>
      <c r="AU298" s="8"/>
      <c r="AV298" s="9"/>
      <c r="AW298" s="31"/>
      <c r="AX298" s="9"/>
      <c r="AY298" s="8"/>
      <c r="AZ298" s="8"/>
      <c r="BE298" s="9"/>
    </row>
    <row r="299" spans="1:57" ht="15.75" customHeight="1" x14ac:dyDescent="0.25">
      <c r="B299" s="12" t="s">
        <v>1797</v>
      </c>
      <c r="C299" s="13">
        <f t="shared" ref="C299:AR299" si="25">QUARTILE(C2:C289,3)</f>
        <v>11</v>
      </c>
      <c r="D299" s="13">
        <f t="shared" si="25"/>
        <v>48</v>
      </c>
      <c r="E299" s="13">
        <f t="shared" si="25"/>
        <v>1195</v>
      </c>
      <c r="F299" s="13">
        <f t="shared" si="25"/>
        <v>38040</v>
      </c>
      <c r="G299" s="13">
        <f t="shared" si="25"/>
        <v>3.7499999999999999E-2</v>
      </c>
      <c r="H299" s="13">
        <f t="shared" si="25"/>
        <v>0.223</v>
      </c>
      <c r="I299" s="13">
        <f t="shared" si="25"/>
        <v>8.4500000000000006E-2</v>
      </c>
      <c r="J299" s="13">
        <f t="shared" si="25"/>
        <v>6</v>
      </c>
      <c r="K299" s="13">
        <f t="shared" si="25"/>
        <v>42</v>
      </c>
      <c r="L299" s="13">
        <f t="shared" si="25"/>
        <v>1827</v>
      </c>
      <c r="M299" s="13">
        <f t="shared" si="25"/>
        <v>57558</v>
      </c>
      <c r="N299" s="13">
        <f t="shared" si="25"/>
        <v>4.2700000000000002E-2</v>
      </c>
      <c r="O299" s="13">
        <f t="shared" si="25"/>
        <v>0.3115</v>
      </c>
      <c r="P299" s="13">
        <f t="shared" si="25"/>
        <v>0.13589999999999999</v>
      </c>
      <c r="Q299" s="13">
        <f t="shared" si="25"/>
        <v>158.25</v>
      </c>
      <c r="R299" s="13">
        <f t="shared" si="25"/>
        <v>949</v>
      </c>
      <c r="S299" s="13">
        <f t="shared" si="25"/>
        <v>6504.5</v>
      </c>
      <c r="T299" s="13">
        <f t="shared" si="25"/>
        <v>730975.25</v>
      </c>
      <c r="U299" s="13">
        <f t="shared" si="25"/>
        <v>0.6357250000000001</v>
      </c>
      <c r="V299" s="13">
        <f t="shared" si="25"/>
        <v>0.97240000000000004</v>
      </c>
      <c r="W299" s="13">
        <f t="shared" si="25"/>
        <v>0.93662500000000004</v>
      </c>
      <c r="X299" s="13">
        <f t="shared" si="25"/>
        <v>6</v>
      </c>
      <c r="Y299" s="13">
        <f t="shared" si="25"/>
        <v>49</v>
      </c>
      <c r="Z299" s="13">
        <f t="shared" si="25"/>
        <v>579</v>
      </c>
      <c r="AA299" s="13">
        <f t="shared" si="25"/>
        <v>25056</v>
      </c>
      <c r="AB299" s="13">
        <f t="shared" si="25"/>
        <v>5.1700000000000003E-2</v>
      </c>
      <c r="AC299" s="13">
        <f t="shared" si="25"/>
        <v>0.23719999999999999</v>
      </c>
      <c r="AD299" s="13">
        <f t="shared" si="25"/>
        <v>7.0800000000000002E-2</v>
      </c>
      <c r="AE299" s="13">
        <f t="shared" si="25"/>
        <v>8</v>
      </c>
      <c r="AF299" s="13">
        <f t="shared" si="25"/>
        <v>30.75</v>
      </c>
      <c r="AG299" s="13">
        <f t="shared" si="25"/>
        <v>723.25</v>
      </c>
      <c r="AH299" s="13">
        <f t="shared" si="25"/>
        <v>22263.75</v>
      </c>
      <c r="AI299" s="13">
        <f t="shared" si="25"/>
        <v>2.6175E-2</v>
      </c>
      <c r="AJ299" s="13">
        <f t="shared" si="25"/>
        <v>0.14434999999999998</v>
      </c>
      <c r="AK299" s="13">
        <f t="shared" si="25"/>
        <v>5.3874999999999999E-2</v>
      </c>
      <c r="AL299" s="13">
        <f t="shared" si="25"/>
        <v>3</v>
      </c>
      <c r="AM299" s="13">
        <f t="shared" si="25"/>
        <v>141.5</v>
      </c>
      <c r="AN299" s="13">
        <f t="shared" si="25"/>
        <v>3312.5</v>
      </c>
      <c r="AO299" s="13">
        <f t="shared" si="25"/>
        <v>151821</v>
      </c>
      <c r="AP299" s="13">
        <f t="shared" si="25"/>
        <v>0.20369999999999999</v>
      </c>
      <c r="AQ299" s="13">
        <f t="shared" si="25"/>
        <v>0.77259999999999995</v>
      </c>
      <c r="AR299" s="13">
        <f t="shared" si="25"/>
        <v>0.54760000000000009</v>
      </c>
      <c r="AS299" s="13"/>
      <c r="AT299" s="9"/>
      <c r="AU299" s="8"/>
      <c r="AV299" s="9"/>
      <c r="AW299" s="31"/>
      <c r="AX299" s="9"/>
      <c r="AY299" s="8"/>
      <c r="AZ299" s="8"/>
      <c r="BE299" s="9"/>
    </row>
    <row r="300" spans="1:57" ht="15.75" customHeight="1" x14ac:dyDescent="0.25">
      <c r="B300" s="12" t="s">
        <v>1798</v>
      </c>
      <c r="C300" s="13">
        <f t="shared" ref="C300:AR300" si="26">C299-C297</f>
        <v>9</v>
      </c>
      <c r="D300" s="13">
        <f t="shared" si="26"/>
        <v>39</v>
      </c>
      <c r="E300" s="13">
        <f t="shared" si="26"/>
        <v>1105</v>
      </c>
      <c r="F300" s="13">
        <f t="shared" si="26"/>
        <v>35060</v>
      </c>
      <c r="G300" s="13">
        <f t="shared" si="26"/>
        <v>2.69E-2</v>
      </c>
      <c r="H300" s="13">
        <f t="shared" si="26"/>
        <v>0.1668</v>
      </c>
      <c r="I300" s="13">
        <f t="shared" si="26"/>
        <v>7.4400000000000008E-2</v>
      </c>
      <c r="J300" s="13">
        <f t="shared" si="26"/>
        <v>5</v>
      </c>
      <c r="K300" s="13">
        <f t="shared" si="26"/>
        <v>30</v>
      </c>
      <c r="L300" s="13">
        <f t="shared" si="26"/>
        <v>1511</v>
      </c>
      <c r="M300" s="13">
        <f t="shared" si="26"/>
        <v>46850</v>
      </c>
      <c r="N300" s="13">
        <f t="shared" si="26"/>
        <v>3.4600000000000006E-2</v>
      </c>
      <c r="O300" s="13">
        <f t="shared" si="26"/>
        <v>0.20950000000000002</v>
      </c>
      <c r="P300" s="13">
        <f t="shared" si="26"/>
        <v>0.11559999999999999</v>
      </c>
      <c r="Q300" s="13">
        <f t="shared" si="26"/>
        <v>118.25</v>
      </c>
      <c r="R300" s="13">
        <f t="shared" si="26"/>
        <v>693</v>
      </c>
      <c r="S300" s="13">
        <f t="shared" si="26"/>
        <v>5460</v>
      </c>
      <c r="T300" s="13">
        <f t="shared" si="26"/>
        <v>635088</v>
      </c>
      <c r="U300" s="13">
        <f t="shared" si="26"/>
        <v>0.1931000000000001</v>
      </c>
      <c r="V300" s="13">
        <f t="shared" si="26"/>
        <v>5.2600000000000091E-2</v>
      </c>
      <c r="W300" s="13">
        <f t="shared" si="26"/>
        <v>0.14482499999999998</v>
      </c>
      <c r="X300" s="13">
        <f t="shared" si="26"/>
        <v>5</v>
      </c>
      <c r="Y300" s="13">
        <f t="shared" si="26"/>
        <v>36</v>
      </c>
      <c r="Z300" s="13">
        <f t="shared" si="26"/>
        <v>501</v>
      </c>
      <c r="AA300" s="13">
        <f t="shared" si="26"/>
        <v>23697</v>
      </c>
      <c r="AB300" s="13">
        <f t="shared" si="26"/>
        <v>4.2200000000000001E-2</v>
      </c>
      <c r="AC300" s="13">
        <f t="shared" si="26"/>
        <v>0.20599999999999999</v>
      </c>
      <c r="AD300" s="13">
        <f t="shared" si="26"/>
        <v>6.5500000000000003E-2</v>
      </c>
      <c r="AE300" s="13">
        <f t="shared" si="26"/>
        <v>6</v>
      </c>
      <c r="AF300" s="13">
        <f t="shared" si="26"/>
        <v>23.75</v>
      </c>
      <c r="AG300" s="13">
        <f t="shared" si="26"/>
        <v>668.75</v>
      </c>
      <c r="AH300" s="13">
        <f t="shared" si="26"/>
        <v>20673.5</v>
      </c>
      <c r="AI300" s="13">
        <f t="shared" si="26"/>
        <v>1.975E-2</v>
      </c>
      <c r="AJ300" s="13">
        <f t="shared" si="26"/>
        <v>0.12217499999999998</v>
      </c>
      <c r="AK300" s="13">
        <f t="shared" si="26"/>
        <v>4.8825E-2</v>
      </c>
      <c r="AL300" s="13">
        <f t="shared" si="26"/>
        <v>2</v>
      </c>
      <c r="AM300" s="13">
        <f t="shared" si="26"/>
        <v>91</v>
      </c>
      <c r="AN300" s="13">
        <f t="shared" si="26"/>
        <v>2738.5</v>
      </c>
      <c r="AO300" s="13">
        <f t="shared" si="26"/>
        <v>119623</v>
      </c>
      <c r="AP300" s="13">
        <f t="shared" si="26"/>
        <v>0.15275</v>
      </c>
      <c r="AQ300" s="13">
        <f t="shared" si="26"/>
        <v>0.38264999999999993</v>
      </c>
      <c r="AR300" s="13">
        <f t="shared" si="26"/>
        <v>0.40975000000000006</v>
      </c>
      <c r="AS300" s="13"/>
      <c r="AT300" s="9"/>
      <c r="AU300" s="8"/>
      <c r="AV300" s="9"/>
      <c r="AW300" s="31"/>
      <c r="AX300" s="9"/>
      <c r="AY300" s="8"/>
      <c r="AZ300" s="8"/>
      <c r="BE300" s="9"/>
    </row>
    <row r="301" spans="1:57" ht="15.75" customHeight="1" x14ac:dyDescent="0.25">
      <c r="B301" s="12" t="s">
        <v>1799</v>
      </c>
      <c r="C301" s="13">
        <f t="shared" ref="C301:AR301" si="27">STDEV(C2:C289)</f>
        <v>15.61944881378426</v>
      </c>
      <c r="D301" s="13">
        <f t="shared" si="27"/>
        <v>61.934227086874067</v>
      </c>
      <c r="E301" s="13">
        <f t="shared" si="27"/>
        <v>1560.260229436755</v>
      </c>
      <c r="F301" s="13">
        <f t="shared" si="27"/>
        <v>63515.780182000119</v>
      </c>
      <c r="G301" s="13">
        <f t="shared" si="27"/>
        <v>2.733481622063505E-2</v>
      </c>
      <c r="H301" s="13">
        <f t="shared" si="27"/>
        <v>0.12441555014918801</v>
      </c>
      <c r="I301" s="13">
        <f t="shared" si="27"/>
        <v>7.1334360812935385E-2</v>
      </c>
      <c r="J301" s="13">
        <f t="shared" si="27"/>
        <v>6.0715924645618644</v>
      </c>
      <c r="K301" s="13">
        <f t="shared" si="27"/>
        <v>37.766762752376941</v>
      </c>
      <c r="L301" s="13">
        <f t="shared" si="27"/>
        <v>1953.3157563154796</v>
      </c>
      <c r="M301" s="13">
        <f t="shared" si="27"/>
        <v>92979.992240148713</v>
      </c>
      <c r="N301" s="13">
        <f t="shared" si="27"/>
        <v>3.5557119650670189E-2</v>
      </c>
      <c r="O301" s="13">
        <f t="shared" si="27"/>
        <v>0.16164014613628142</v>
      </c>
      <c r="P301" s="13">
        <f t="shared" si="27"/>
        <v>0.11237345446541352</v>
      </c>
      <c r="Q301" s="13">
        <f t="shared" si="27"/>
        <v>224.95550459075972</v>
      </c>
      <c r="R301" s="13">
        <f t="shared" si="27"/>
        <v>1431.52216039102</v>
      </c>
      <c r="S301" s="13">
        <f t="shared" si="27"/>
        <v>7159.1500606881618</v>
      </c>
      <c r="T301" s="13">
        <f t="shared" si="27"/>
        <v>1996153.2429584132</v>
      </c>
      <c r="U301" s="13">
        <f t="shared" si="27"/>
        <v>0.15437022582159071</v>
      </c>
      <c r="V301" s="13">
        <f t="shared" si="27"/>
        <v>0.12059168894730406</v>
      </c>
      <c r="W301" s="13">
        <f t="shared" si="27"/>
        <v>0.16700226328870291</v>
      </c>
      <c r="X301" s="13">
        <f t="shared" si="27"/>
        <v>5.2809047692675568</v>
      </c>
      <c r="Y301" s="13">
        <f t="shared" si="27"/>
        <v>55.49680890212813</v>
      </c>
      <c r="Z301" s="13">
        <f t="shared" si="27"/>
        <v>754.7205415240262</v>
      </c>
      <c r="AA301" s="13">
        <f t="shared" si="27"/>
        <v>83977.885803126919</v>
      </c>
      <c r="AB301" s="13">
        <f t="shared" si="27"/>
        <v>8.3668459665856995E-2</v>
      </c>
      <c r="AC301" s="13">
        <f t="shared" si="27"/>
        <v>0.17447901262311868</v>
      </c>
      <c r="AD301" s="13">
        <f t="shared" si="27"/>
        <v>0.11969787378560873</v>
      </c>
      <c r="AE301" s="13">
        <f t="shared" si="27"/>
        <v>6.7317619874967178</v>
      </c>
      <c r="AF301" s="13">
        <f t="shared" si="27"/>
        <v>28.259502846305793</v>
      </c>
      <c r="AG301" s="13">
        <f t="shared" si="27"/>
        <v>966.13715315710897</v>
      </c>
      <c r="AH301" s="13">
        <f t="shared" si="27"/>
        <v>38559.210780109148</v>
      </c>
      <c r="AI301" s="13">
        <f t="shared" si="27"/>
        <v>2.7520858886815443E-2</v>
      </c>
      <c r="AJ301" s="13">
        <f t="shared" si="27"/>
        <v>0.11494555804746788</v>
      </c>
      <c r="AK301" s="13">
        <f t="shared" si="27"/>
        <v>7.2795440756862131E-2</v>
      </c>
      <c r="AL301" s="13">
        <f t="shared" si="27"/>
        <v>2.4279842581009747</v>
      </c>
      <c r="AM301" s="13">
        <f t="shared" si="27"/>
        <v>83.578891965505321</v>
      </c>
      <c r="AN301" s="13">
        <f t="shared" si="27"/>
        <v>2339.9673221077824</v>
      </c>
      <c r="AO301" s="13">
        <f t="shared" si="27"/>
        <v>412104.76852577575</v>
      </c>
      <c r="AP301" s="13">
        <f t="shared" si="27"/>
        <v>0.11464037274788091</v>
      </c>
      <c r="AQ301" s="13">
        <f t="shared" si="27"/>
        <v>0.24177525485593246</v>
      </c>
      <c r="AR301" s="13">
        <f t="shared" si="27"/>
        <v>0.24892473849919616</v>
      </c>
      <c r="AS301" s="13"/>
      <c r="AT301" s="9"/>
      <c r="AU301" s="8"/>
      <c r="AV301" s="9"/>
      <c r="AW301" s="31"/>
      <c r="AX301" s="9"/>
      <c r="AY301" s="8"/>
      <c r="AZ301" s="8"/>
      <c r="BE301" s="9"/>
    </row>
    <row r="302" spans="1:57" ht="15.75" customHeight="1" x14ac:dyDescent="0.25">
      <c r="AT302" s="9"/>
      <c r="AU302" s="8"/>
      <c r="AV302" s="9"/>
      <c r="AW302" s="31"/>
      <c r="AX302" s="9"/>
      <c r="AY302" s="8"/>
      <c r="AZ302" s="8"/>
      <c r="BE302" s="9"/>
    </row>
    <row r="303" spans="1:57" ht="15.75" customHeight="1" x14ac:dyDescent="0.25">
      <c r="B303" s="12" t="s">
        <v>1800</v>
      </c>
      <c r="J303" s="6" t="s">
        <v>1839</v>
      </c>
      <c r="AT303" s="9"/>
      <c r="AU303" s="8"/>
      <c r="AV303" s="9"/>
      <c r="AW303" s="31"/>
      <c r="AX303" s="9"/>
      <c r="AY303" s="8"/>
      <c r="AZ303" s="8"/>
      <c r="BE303" s="9"/>
    </row>
    <row r="304" spans="1:57" ht="15.75" customHeight="1" x14ac:dyDescent="0.25">
      <c r="B304" s="12" t="s">
        <v>1792</v>
      </c>
      <c r="C304" s="13">
        <v>33338.539622641511</v>
      </c>
      <c r="D304" s="13">
        <v>53312.978723404252</v>
      </c>
      <c r="E304" s="13">
        <v>835656.55902777775</v>
      </c>
      <c r="F304" s="13">
        <v>27980.435294117648</v>
      </c>
      <c r="G304" s="13">
        <v>20438.169724770643</v>
      </c>
      <c r="H304" s="13">
        <v>164258.47572815535</v>
      </c>
      <c r="J304" s="12" t="s">
        <v>1792</v>
      </c>
      <c r="K304" s="14">
        <f t="shared" ref="K304:P304" si="28">AVERAGE(AT2:AT289)</f>
        <v>777.43361364624354</v>
      </c>
      <c r="L304" s="14">
        <f t="shared" si="28"/>
        <v>1373.1548097850753</v>
      </c>
      <c r="M304" s="14">
        <f t="shared" si="28"/>
        <v>1108.521566931305</v>
      </c>
      <c r="N304" s="14">
        <f t="shared" si="28"/>
        <v>756.75074971173945</v>
      </c>
      <c r="O304" s="14">
        <f t="shared" si="28"/>
        <v>853.14066361154994</v>
      </c>
      <c r="P304" s="14">
        <f t="shared" si="28"/>
        <v>1114.4602084574249</v>
      </c>
      <c r="AT304" s="9"/>
      <c r="AU304" s="8"/>
      <c r="AV304" s="9"/>
      <c r="AW304" s="31"/>
      <c r="AX304" s="9"/>
      <c r="AY304" s="8"/>
      <c r="AZ304" s="8"/>
      <c r="BE304" s="9"/>
    </row>
    <row r="305" spans="2:57" ht="15.75" customHeight="1" x14ac:dyDescent="0.25">
      <c r="B305" s="12" t="s">
        <v>1793</v>
      </c>
      <c r="C305" s="13">
        <v>0</v>
      </c>
      <c r="D305" s="13">
        <v>1145</v>
      </c>
      <c r="E305" s="13">
        <v>0</v>
      </c>
      <c r="F305" s="13">
        <v>0</v>
      </c>
      <c r="G305" s="13">
        <v>0</v>
      </c>
      <c r="H305" s="13">
        <v>186</v>
      </c>
      <c r="J305" s="12" t="s">
        <v>1793</v>
      </c>
      <c r="K305" s="14">
        <f t="shared" ref="K305:P305" si="29">MIN(AT2:AT289)</f>
        <v>0</v>
      </c>
      <c r="L305" s="14">
        <f t="shared" si="29"/>
        <v>170.5185185185185</v>
      </c>
      <c r="M305" s="14">
        <f t="shared" si="29"/>
        <v>77.681274900398407</v>
      </c>
      <c r="N305" s="14">
        <f t="shared" si="29"/>
        <v>0</v>
      </c>
      <c r="O305" s="14">
        <f t="shared" si="29"/>
        <v>0</v>
      </c>
      <c r="P305" s="14">
        <f t="shared" si="29"/>
        <v>15.5</v>
      </c>
      <c r="AT305" s="9"/>
      <c r="AU305" s="8"/>
      <c r="AV305" s="9"/>
      <c r="AW305" s="31"/>
      <c r="AX305" s="9"/>
      <c r="AY305" s="8"/>
      <c r="AZ305" s="8"/>
      <c r="BE305" s="9"/>
    </row>
    <row r="306" spans="2:57" ht="15.75" customHeight="1" x14ac:dyDescent="0.25">
      <c r="B306" s="12" t="s">
        <v>1794</v>
      </c>
      <c r="C306" s="13">
        <v>623007</v>
      </c>
      <c r="D306" s="13">
        <v>762128</v>
      </c>
      <c r="E306" s="13">
        <v>25415958</v>
      </c>
      <c r="F306" s="13">
        <v>747185</v>
      </c>
      <c r="G306" s="13">
        <v>418272</v>
      </c>
      <c r="H306" s="13">
        <v>3910017</v>
      </c>
      <c r="J306" s="12" t="s">
        <v>1794</v>
      </c>
      <c r="K306" s="14">
        <f t="shared" ref="K306:P306" si="30">MAX(AT2:AT289)</f>
        <v>4200.75</v>
      </c>
      <c r="L306" s="14">
        <f t="shared" si="30"/>
        <v>7763.7941176470586</v>
      </c>
      <c r="M306" s="14">
        <f t="shared" si="30"/>
        <v>53540.275000000001</v>
      </c>
      <c r="N306" s="14">
        <f t="shared" si="30"/>
        <v>22641.969696969696</v>
      </c>
      <c r="O306" s="14">
        <f t="shared" si="30"/>
        <v>9727.2558139534885</v>
      </c>
      <c r="P306" s="14">
        <f t="shared" si="30"/>
        <v>8266.4207188160672</v>
      </c>
      <c r="AT306" s="9"/>
      <c r="AU306" s="8"/>
      <c r="AV306" s="9"/>
      <c r="AW306" s="31"/>
      <c r="AX306" s="9"/>
      <c r="AY306" s="8"/>
      <c r="AZ306" s="8"/>
      <c r="BE306" s="9"/>
    </row>
    <row r="307" spans="2:57" ht="15.75" customHeight="1" x14ac:dyDescent="0.25">
      <c r="B307" s="12" t="s">
        <v>1795</v>
      </c>
      <c r="C307" s="13">
        <v>2980</v>
      </c>
      <c r="D307" s="13">
        <v>10708</v>
      </c>
      <c r="E307" s="13">
        <v>95887.25</v>
      </c>
      <c r="F307" s="13">
        <v>1359</v>
      </c>
      <c r="G307" s="13">
        <v>1590.25</v>
      </c>
      <c r="H307" s="13">
        <v>32198</v>
      </c>
      <c r="J307" s="12" t="s">
        <v>1795</v>
      </c>
      <c r="K307" s="14">
        <f t="shared" ref="K307:P307" si="31">QUARTILE(AT2:AT289,1)</f>
        <v>248.66666666666666</v>
      </c>
      <c r="L307" s="14">
        <f t="shared" si="31"/>
        <v>645.28301886792451</v>
      </c>
      <c r="M307" s="14">
        <f t="shared" si="31"/>
        <v>322.71942504236364</v>
      </c>
      <c r="N307" s="14">
        <f t="shared" si="31"/>
        <v>148.6</v>
      </c>
      <c r="O307" s="14">
        <f t="shared" si="31"/>
        <v>205.29499999999999</v>
      </c>
      <c r="P307" s="14">
        <f t="shared" si="31"/>
        <v>525.0632664437012</v>
      </c>
      <c r="AT307" s="9"/>
      <c r="AU307" s="8"/>
      <c r="AV307" s="9"/>
      <c r="AW307" s="31"/>
      <c r="AX307" s="9"/>
      <c r="AY307" s="8"/>
      <c r="AZ307" s="8"/>
      <c r="BE307" s="9"/>
    </row>
    <row r="308" spans="2:57" ht="15.75" customHeight="1" x14ac:dyDescent="0.25">
      <c r="B308" s="12" t="s">
        <v>1796</v>
      </c>
      <c r="C308" s="13">
        <v>11338</v>
      </c>
      <c r="D308" s="13">
        <v>24783</v>
      </c>
      <c r="E308" s="13">
        <v>253382.5</v>
      </c>
      <c r="F308" s="13">
        <v>9615</v>
      </c>
      <c r="G308" s="13">
        <v>7835</v>
      </c>
      <c r="H308" s="13">
        <v>90117</v>
      </c>
      <c r="J308" s="12" t="s">
        <v>1796</v>
      </c>
      <c r="K308" s="14">
        <f t="shared" ref="K308:P308" si="32">MEDIAN(AT2:AT289)</f>
        <v>584.77586206896547</v>
      </c>
      <c r="L308" s="14">
        <f t="shared" si="32"/>
        <v>1073.6666666666667</v>
      </c>
      <c r="M308" s="14">
        <f t="shared" si="32"/>
        <v>458.94157909958545</v>
      </c>
      <c r="N308" s="14">
        <f t="shared" si="32"/>
        <v>366.4848484848485</v>
      </c>
      <c r="O308" s="14">
        <f t="shared" si="32"/>
        <v>575.31693989071039</v>
      </c>
      <c r="P308" s="14">
        <f t="shared" si="32"/>
        <v>876.60975609756099</v>
      </c>
      <c r="AT308" s="9"/>
      <c r="AU308" s="8"/>
      <c r="AV308" s="9"/>
      <c r="AW308" s="31"/>
      <c r="AX308" s="9"/>
      <c r="AY308" s="8"/>
      <c r="AZ308" s="8"/>
      <c r="BE308" s="9"/>
    </row>
    <row r="309" spans="2:57" ht="15.75" customHeight="1" x14ac:dyDescent="0.25">
      <c r="B309" s="12" t="s">
        <v>1797</v>
      </c>
      <c r="C309" s="13">
        <v>38040</v>
      </c>
      <c r="D309" s="13">
        <v>57558</v>
      </c>
      <c r="E309" s="13">
        <v>730975.25</v>
      </c>
      <c r="F309" s="13">
        <v>25056</v>
      </c>
      <c r="G309" s="13">
        <v>22263.75</v>
      </c>
      <c r="H309" s="13">
        <v>151821</v>
      </c>
      <c r="J309" s="12" t="s">
        <v>1797</v>
      </c>
      <c r="K309" s="14">
        <f t="shared" ref="K309:P309" si="33">QUARTILE(AT2:AT289,3)</f>
        <v>1109.2764227642276</v>
      </c>
      <c r="L309" s="14">
        <f t="shared" si="33"/>
        <v>1862.075</v>
      </c>
      <c r="M309" s="14">
        <f t="shared" si="33"/>
        <v>779.03092843779234</v>
      </c>
      <c r="N309" s="14">
        <f t="shared" si="33"/>
        <v>689.52173913043475</v>
      </c>
      <c r="O309" s="14">
        <f t="shared" si="33"/>
        <v>1227.5184815184816</v>
      </c>
      <c r="P309" s="14">
        <f t="shared" si="33"/>
        <v>1340.0332884422805</v>
      </c>
      <c r="AT309" s="9"/>
      <c r="AU309" s="8"/>
      <c r="AV309" s="9"/>
      <c r="AW309" s="31"/>
      <c r="AX309" s="9"/>
      <c r="AY309" s="8"/>
      <c r="AZ309" s="8"/>
      <c r="BE309" s="9"/>
    </row>
    <row r="310" spans="2:57" ht="15.75" customHeight="1" x14ac:dyDescent="0.25">
      <c r="B310" s="12" t="s">
        <v>1798</v>
      </c>
      <c r="C310" s="13">
        <v>35060</v>
      </c>
      <c r="D310" s="13">
        <v>46850</v>
      </c>
      <c r="E310" s="13">
        <v>635088</v>
      </c>
      <c r="F310" s="13">
        <v>23697</v>
      </c>
      <c r="G310" s="13">
        <v>20673.5</v>
      </c>
      <c r="H310" s="13">
        <v>119623</v>
      </c>
      <c r="J310" s="12" t="s">
        <v>1798</v>
      </c>
      <c r="K310" s="14">
        <f t="shared" ref="K310:P310" si="34">K309-K307</f>
        <v>860.60975609756099</v>
      </c>
      <c r="L310" s="14">
        <f t="shared" si="34"/>
        <v>1216.7919811320755</v>
      </c>
      <c r="M310" s="14">
        <f t="shared" si="34"/>
        <v>456.3115033954287</v>
      </c>
      <c r="N310" s="14">
        <f t="shared" si="34"/>
        <v>540.92173913043473</v>
      </c>
      <c r="O310" s="14">
        <f t="shared" si="34"/>
        <v>1022.2234815184817</v>
      </c>
      <c r="P310" s="14">
        <f t="shared" si="34"/>
        <v>814.97002199857934</v>
      </c>
      <c r="AT310" s="9"/>
      <c r="AU310" s="8"/>
      <c r="AV310" s="9"/>
      <c r="AW310" s="31"/>
      <c r="AX310" s="9"/>
      <c r="AY310" s="8"/>
      <c r="AZ310" s="8"/>
      <c r="BE310" s="9"/>
    </row>
    <row r="311" spans="2:57" ht="15.75" customHeight="1" x14ac:dyDescent="0.25">
      <c r="B311" s="12" t="s">
        <v>1799</v>
      </c>
      <c r="C311" s="13">
        <v>63515.780182000119</v>
      </c>
      <c r="D311" s="13">
        <v>92979.992240148713</v>
      </c>
      <c r="E311" s="13">
        <v>1996153.2429584132</v>
      </c>
      <c r="F311" s="13">
        <v>83977.885803126919</v>
      </c>
      <c r="G311" s="13">
        <v>38559.210780109148</v>
      </c>
      <c r="H311" s="13">
        <v>412104.76852577575</v>
      </c>
      <c r="J311" s="12" t="s">
        <v>1799</v>
      </c>
      <c r="K311" s="14">
        <f t="shared" ref="K311:P311" si="35">STDEV(AT2:AT289)</f>
        <v>710.57049773064182</v>
      </c>
      <c r="L311" s="14">
        <f t="shared" si="35"/>
        <v>1084.5589967315732</v>
      </c>
      <c r="M311" s="14">
        <f t="shared" si="35"/>
        <v>3605.7049597332275</v>
      </c>
      <c r="N311" s="14">
        <f t="shared" si="35"/>
        <v>2460.2780384318257</v>
      </c>
      <c r="O311" s="14">
        <f t="shared" si="35"/>
        <v>1051.6675565772375</v>
      </c>
      <c r="P311" s="14">
        <f t="shared" si="35"/>
        <v>1064.9888260676826</v>
      </c>
      <c r="AT311" s="9"/>
      <c r="AU311" s="8"/>
      <c r="AV311" s="9"/>
      <c r="AW311" s="31"/>
      <c r="AX311" s="9"/>
      <c r="AY311" s="8"/>
      <c r="AZ311" s="8"/>
      <c r="BE311" s="9"/>
    </row>
    <row r="312" spans="2:57" ht="15.75" customHeight="1" x14ac:dyDescent="0.25">
      <c r="AT312" s="9"/>
      <c r="AU312" s="8"/>
      <c r="AV312" s="9"/>
      <c r="AW312" s="31"/>
      <c r="AX312" s="9"/>
      <c r="AY312" s="8"/>
      <c r="AZ312" s="8"/>
      <c r="BE312" s="9"/>
    </row>
    <row r="313" spans="2:57" ht="15.75" customHeight="1" x14ac:dyDescent="0.25">
      <c r="B313" s="12" t="s">
        <v>1802</v>
      </c>
      <c r="AT313" s="9"/>
      <c r="AU313" s="8"/>
      <c r="AV313" s="9"/>
      <c r="AW313" s="31"/>
      <c r="AX313" s="9"/>
      <c r="AY313" s="8"/>
      <c r="AZ313" s="8"/>
      <c r="BE313" s="9"/>
    </row>
    <row r="314" spans="2:57" ht="15.75" customHeight="1" x14ac:dyDescent="0.25">
      <c r="B314" s="10" t="s">
        <v>1792</v>
      </c>
      <c r="C314" s="13">
        <v>6.2105283018867932E-2</v>
      </c>
      <c r="D314" s="13">
        <v>0.10057304964539004</v>
      </c>
      <c r="E314" s="13">
        <v>0.82664618055555572</v>
      </c>
      <c r="F314" s="13">
        <v>7.2674117647058861E-2</v>
      </c>
      <c r="G314" s="13">
        <v>4.5477981651376148E-2</v>
      </c>
      <c r="H314" s="13">
        <v>0.3369553398058252</v>
      </c>
      <c r="AT314" s="9"/>
      <c r="AU314" s="8"/>
      <c r="AV314" s="9"/>
      <c r="AW314" s="31"/>
      <c r="AX314" s="9"/>
      <c r="AY314" s="8"/>
      <c r="AZ314" s="8"/>
      <c r="BE314" s="9"/>
    </row>
    <row r="315" spans="2:57" ht="15.75" customHeight="1" x14ac:dyDescent="0.25">
      <c r="B315" s="10" t="s">
        <v>1793</v>
      </c>
      <c r="C315" s="13">
        <v>0</v>
      </c>
      <c r="D315" s="13">
        <v>5.0000000000000001E-4</v>
      </c>
      <c r="E315" s="13">
        <v>0</v>
      </c>
      <c r="F315" s="13">
        <v>0</v>
      </c>
      <c r="G315" s="13">
        <v>0</v>
      </c>
      <c r="H315" s="13">
        <v>1.1000000000000001E-3</v>
      </c>
      <c r="AT315" s="9"/>
      <c r="AU315" s="8"/>
      <c r="AV315" s="9"/>
      <c r="AW315" s="31"/>
      <c r="AX315" s="9"/>
      <c r="AY315" s="8"/>
      <c r="AZ315" s="8"/>
      <c r="BE315" s="9"/>
    </row>
    <row r="316" spans="2:57" ht="15.75" customHeight="1" x14ac:dyDescent="0.25">
      <c r="B316" s="10" t="s">
        <v>1794</v>
      </c>
      <c r="C316" s="13">
        <v>0.41099999999999998</v>
      </c>
      <c r="D316" s="13">
        <v>0.51029999999999998</v>
      </c>
      <c r="E316" s="13">
        <v>0.99629999999999996</v>
      </c>
      <c r="F316" s="13">
        <v>0.66259999999999997</v>
      </c>
      <c r="G316" s="13">
        <v>0.60419999999999996</v>
      </c>
      <c r="H316" s="13">
        <v>0.98360000000000003</v>
      </c>
      <c r="AT316" s="9"/>
      <c r="AU316" s="8"/>
      <c r="AV316" s="9"/>
      <c r="AW316" s="31"/>
      <c r="AX316" s="9"/>
      <c r="AY316" s="8"/>
      <c r="AZ316" s="8"/>
      <c r="BE316" s="9"/>
    </row>
    <row r="317" spans="2:57" ht="15.75" customHeight="1" x14ac:dyDescent="0.25">
      <c r="B317" s="10" t="s">
        <v>1795</v>
      </c>
      <c r="C317" s="13">
        <v>1.01E-2</v>
      </c>
      <c r="D317" s="13">
        <v>2.0299999999999999E-2</v>
      </c>
      <c r="E317" s="13">
        <v>0.79180000000000006</v>
      </c>
      <c r="F317" s="13">
        <v>5.3E-3</v>
      </c>
      <c r="G317" s="13">
        <v>5.0499999999999998E-3</v>
      </c>
      <c r="H317" s="13">
        <v>0.13785</v>
      </c>
      <c r="AT317" s="9"/>
      <c r="AU317" s="8"/>
      <c r="AV317" s="9"/>
      <c r="AW317" s="31"/>
      <c r="AX317" s="9"/>
      <c r="AY317" s="8"/>
      <c r="AZ317" s="8"/>
      <c r="BE317" s="9"/>
    </row>
    <row r="318" spans="2:57" ht="15.75" customHeight="1" x14ac:dyDescent="0.25">
      <c r="B318" s="10" t="s">
        <v>1796</v>
      </c>
      <c r="C318" s="13">
        <v>3.6299999999999999E-2</v>
      </c>
      <c r="D318" s="13">
        <v>6.0600000000000001E-2</v>
      </c>
      <c r="E318" s="13">
        <v>0.87060000000000004</v>
      </c>
      <c r="F318" s="13">
        <v>2.29E-2</v>
      </c>
      <c r="G318" s="13">
        <v>2.1299999999999999E-2</v>
      </c>
      <c r="H318" s="13">
        <v>0.27100000000000002</v>
      </c>
      <c r="AT318" s="9"/>
      <c r="AU318" s="8"/>
      <c r="AV318" s="9"/>
      <c r="AW318" s="31"/>
      <c r="AX318" s="9"/>
      <c r="AY318" s="8"/>
      <c r="AZ318" s="8"/>
      <c r="BE318" s="9"/>
    </row>
    <row r="319" spans="2:57" ht="15.75" customHeight="1" x14ac:dyDescent="0.25">
      <c r="B319" s="10" t="s">
        <v>1797</v>
      </c>
      <c r="C319" s="13">
        <v>8.4500000000000006E-2</v>
      </c>
      <c r="D319" s="13">
        <v>0.13589999999999999</v>
      </c>
      <c r="E319" s="13">
        <v>0.93662500000000004</v>
      </c>
      <c r="F319" s="13">
        <v>7.0800000000000002E-2</v>
      </c>
      <c r="G319" s="13">
        <v>5.3874999999999999E-2</v>
      </c>
      <c r="H319" s="13">
        <v>0.54760000000000009</v>
      </c>
      <c r="AT319" s="9"/>
      <c r="AU319" s="8"/>
      <c r="AV319" s="9"/>
      <c r="AW319" s="31"/>
      <c r="AX319" s="9"/>
      <c r="AY319" s="8"/>
      <c r="AZ319" s="8"/>
      <c r="BE319" s="9"/>
    </row>
    <row r="320" spans="2:57" ht="15.75" customHeight="1" x14ac:dyDescent="0.25">
      <c r="B320" s="10" t="s">
        <v>1798</v>
      </c>
      <c r="C320" s="13">
        <v>7.4400000000000008E-2</v>
      </c>
      <c r="D320" s="13">
        <v>0.11559999999999999</v>
      </c>
      <c r="E320" s="13">
        <v>0.14482499999999998</v>
      </c>
      <c r="F320" s="13">
        <v>6.5500000000000003E-2</v>
      </c>
      <c r="G320" s="13">
        <v>4.8825E-2</v>
      </c>
      <c r="H320" s="13">
        <v>0.40975000000000006</v>
      </c>
      <c r="AT320" s="9"/>
      <c r="AU320" s="8"/>
      <c r="AV320" s="9"/>
      <c r="AW320" s="31"/>
      <c r="AX320" s="9"/>
      <c r="AY320" s="8"/>
      <c r="AZ320" s="8"/>
      <c r="BE320" s="9"/>
    </row>
    <row r="321" spans="2:57" ht="15.75" customHeight="1" x14ac:dyDescent="0.25">
      <c r="B321" s="10" t="s">
        <v>1799</v>
      </c>
      <c r="C321" s="13">
        <v>7.1334360812935371E-2</v>
      </c>
      <c r="D321" s="13">
        <v>0.11237345446541359</v>
      </c>
      <c r="E321" s="13">
        <v>0.16700226328870171</v>
      </c>
      <c r="F321" s="13">
        <v>0.11969787378560867</v>
      </c>
      <c r="G321" s="13">
        <v>7.2795440756862187E-2</v>
      </c>
      <c r="H321" s="13">
        <v>0.2489247384991963</v>
      </c>
      <c r="AT321" s="9"/>
      <c r="AU321" s="8"/>
      <c r="AV321" s="9"/>
      <c r="AW321" s="31"/>
      <c r="AX321" s="9"/>
      <c r="AY321" s="8"/>
      <c r="AZ321" s="8"/>
      <c r="BE321" s="9"/>
    </row>
    <row r="322" spans="2:57" ht="15.75" customHeight="1" x14ac:dyDescent="0.25">
      <c r="AT322" s="9"/>
      <c r="AU322" s="8"/>
      <c r="AV322" s="9"/>
      <c r="AW322" s="31"/>
      <c r="AX322" s="9"/>
      <c r="AY322" s="8"/>
      <c r="AZ322" s="8"/>
      <c r="BE322" s="9"/>
    </row>
    <row r="323" spans="2:57" ht="15.75" customHeight="1" x14ac:dyDescent="0.25">
      <c r="B323" s="10" t="s">
        <v>1811</v>
      </c>
      <c r="AT323" s="9"/>
      <c r="AU323" s="8"/>
      <c r="AV323" s="9"/>
      <c r="AW323" s="31"/>
      <c r="AX323" s="9"/>
      <c r="AY323" s="8"/>
      <c r="AZ323" s="8"/>
      <c r="BE323" s="9"/>
    </row>
    <row r="324" spans="2:57" ht="15.75" customHeight="1" x14ac:dyDescent="0.25">
      <c r="B324" s="10" t="s">
        <v>3272</v>
      </c>
      <c r="C324" s="6" t="str">
        <f t="shared" ref="C324:H324" si="36">IF(C304&gt;=1000, TEXT(C304/1000, "0") &amp; "K", C304) &amp; " (" &amp; TEXT(C314, "0.00%") &amp; ")"</f>
        <v>33K (6.21%)</v>
      </c>
      <c r="D324" s="6" t="str">
        <f t="shared" si="36"/>
        <v>53K (10.06%)</v>
      </c>
      <c r="E324" s="6" t="str">
        <f t="shared" si="36"/>
        <v>836K (82.66%)</v>
      </c>
      <c r="F324" s="6" t="str">
        <f t="shared" si="36"/>
        <v>28K (7.27%)</v>
      </c>
      <c r="G324" s="6" t="str">
        <f t="shared" si="36"/>
        <v>20K (4.55%)</v>
      </c>
      <c r="H324" s="6" t="str">
        <f t="shared" si="36"/>
        <v>164K (33.70%)</v>
      </c>
      <c r="AT324" s="9"/>
      <c r="AU324" s="8"/>
      <c r="AV324" s="9"/>
      <c r="AW324" s="31"/>
      <c r="AX324" s="9"/>
      <c r="AY324" s="8"/>
      <c r="AZ324" s="8"/>
      <c r="BE324" s="9"/>
    </row>
    <row r="325" spans="2:57" ht="15.75" customHeight="1" x14ac:dyDescent="0.25">
      <c r="B325" s="10" t="s">
        <v>3273</v>
      </c>
      <c r="C325" s="6" t="str">
        <f t="shared" ref="C325:H325" si="37">IF(C305&gt;=1000, TEXT(C305/1000, "0") &amp; "K", C305) &amp; " (" &amp; TEXT(C315, "0.00%") &amp; ")"</f>
        <v>0 (0.00%)</v>
      </c>
      <c r="D325" s="6" t="str">
        <f t="shared" si="37"/>
        <v>1K (0.05%)</v>
      </c>
      <c r="E325" s="6" t="str">
        <f t="shared" si="37"/>
        <v>0 (0.00%)</v>
      </c>
      <c r="F325" s="6" t="str">
        <f t="shared" si="37"/>
        <v>0 (0.00%)</v>
      </c>
      <c r="G325" s="6" t="str">
        <f t="shared" si="37"/>
        <v>0 (0.00%)</v>
      </c>
      <c r="H325" s="6" t="str">
        <f t="shared" si="37"/>
        <v>186 (0.11%)</v>
      </c>
      <c r="AT325" s="9"/>
      <c r="AU325" s="8"/>
      <c r="AV325" s="9"/>
      <c r="AW325" s="31"/>
      <c r="AX325" s="9"/>
      <c r="AY325" s="8"/>
      <c r="AZ325" s="8"/>
      <c r="BE325" s="9"/>
    </row>
    <row r="326" spans="2:57" ht="15.75" customHeight="1" x14ac:dyDescent="0.25">
      <c r="B326" s="10" t="s">
        <v>3274</v>
      </c>
      <c r="C326" s="6" t="str">
        <f t="shared" ref="C326:H326" si="38">IF(C306&gt;=1000, TEXT(C306/1000, "0") &amp; "K", C306) &amp; " (" &amp; TEXT(C316, "0.00%") &amp; ")"</f>
        <v>623K (41.10%)</v>
      </c>
      <c r="D326" s="6" t="str">
        <f t="shared" si="38"/>
        <v>762K (51.03%)</v>
      </c>
      <c r="E326" s="6" t="str">
        <f t="shared" si="38"/>
        <v>25416K (99.63%)</v>
      </c>
      <c r="F326" s="6" t="str">
        <f t="shared" si="38"/>
        <v>747K (66.26%)</v>
      </c>
      <c r="G326" s="6" t="str">
        <f t="shared" si="38"/>
        <v>418K (60.42%)</v>
      </c>
      <c r="H326" s="6" t="str">
        <f t="shared" si="38"/>
        <v>3910K (98.36%)</v>
      </c>
      <c r="AT326" s="9"/>
      <c r="AU326" s="8"/>
      <c r="AV326" s="9"/>
      <c r="AW326" s="31"/>
      <c r="AX326" s="9"/>
      <c r="AY326" s="8"/>
      <c r="AZ326" s="8"/>
      <c r="BE326" s="9"/>
    </row>
    <row r="327" spans="2:57" ht="15.75" customHeight="1" x14ac:dyDescent="0.25">
      <c r="B327" s="10" t="s">
        <v>1795</v>
      </c>
      <c r="C327" s="6" t="str">
        <f t="shared" ref="C327:H327" si="39">IF(C307&gt;=1000, TEXT(C307/1000, "0") &amp; "K", C307) &amp; " (" &amp; TEXT(C317, "0.00%") &amp; ")"</f>
        <v>3K (1.01%)</v>
      </c>
      <c r="D327" s="6" t="str">
        <f t="shared" si="39"/>
        <v>11K (2.03%)</v>
      </c>
      <c r="E327" s="6" t="str">
        <f t="shared" si="39"/>
        <v>96K (79.18%)</v>
      </c>
      <c r="F327" s="6" t="str">
        <f t="shared" si="39"/>
        <v>1K (0.53%)</v>
      </c>
      <c r="G327" s="6" t="str">
        <f t="shared" si="39"/>
        <v>2K (0.51%)</v>
      </c>
      <c r="H327" s="6" t="str">
        <f t="shared" si="39"/>
        <v>32K (13.79%)</v>
      </c>
      <c r="AT327" s="9"/>
      <c r="AU327" s="8"/>
      <c r="AV327" s="9"/>
      <c r="AW327" s="31"/>
      <c r="AX327" s="9"/>
      <c r="AY327" s="8"/>
      <c r="AZ327" s="8"/>
      <c r="BE327" s="9"/>
    </row>
    <row r="328" spans="2:57" ht="15.75" customHeight="1" x14ac:dyDescent="0.25">
      <c r="B328" s="10" t="s">
        <v>3275</v>
      </c>
      <c r="C328" s="6" t="str">
        <f t="shared" ref="C328:H328" si="40">IF(C308&gt;=1000, TEXT(C308/1000, "0") &amp; "K", C308) &amp; " (" &amp; TEXT(C318, "0.00%") &amp; ")"</f>
        <v>11K (3.63%)</v>
      </c>
      <c r="D328" s="6" t="str">
        <f t="shared" si="40"/>
        <v>25K (6.06%)</v>
      </c>
      <c r="E328" s="6" t="str">
        <f t="shared" si="40"/>
        <v>253K (87.06%)</v>
      </c>
      <c r="F328" s="6" t="str">
        <f t="shared" si="40"/>
        <v>10K (2.29%)</v>
      </c>
      <c r="G328" s="6" t="str">
        <f t="shared" si="40"/>
        <v>8K (2.13%)</v>
      </c>
      <c r="H328" s="6" t="str">
        <f t="shared" si="40"/>
        <v>90K (27.10%)</v>
      </c>
      <c r="AT328" s="9"/>
      <c r="AU328" s="8"/>
      <c r="AV328" s="9"/>
      <c r="AW328" s="31"/>
      <c r="AX328" s="9"/>
      <c r="AY328" s="8"/>
      <c r="AZ328" s="8"/>
      <c r="BE328" s="9"/>
    </row>
    <row r="329" spans="2:57" ht="15.75" customHeight="1" x14ac:dyDescent="0.25">
      <c r="B329" s="10" t="s">
        <v>1797</v>
      </c>
      <c r="C329" s="6" t="str">
        <f t="shared" ref="C329:H329" si="41">IF(C309&gt;=1000, TEXT(C309/1000, "0") &amp; "K", C309) &amp; " (" &amp; TEXT(C319, "0.00%") &amp; ")"</f>
        <v>38K (8.45%)</v>
      </c>
      <c r="D329" s="6" t="str">
        <f t="shared" si="41"/>
        <v>58K (13.59%)</v>
      </c>
      <c r="E329" s="6" t="str">
        <f t="shared" si="41"/>
        <v>731K (93.66%)</v>
      </c>
      <c r="F329" s="6" t="str">
        <f t="shared" si="41"/>
        <v>25K (7.08%)</v>
      </c>
      <c r="G329" s="6" t="str">
        <f t="shared" si="41"/>
        <v>22K (5.39%)</v>
      </c>
      <c r="H329" s="6" t="str">
        <f t="shared" si="41"/>
        <v>152K (54.76%)</v>
      </c>
      <c r="AT329" s="9"/>
      <c r="AU329" s="8"/>
      <c r="AV329" s="9"/>
      <c r="AW329" s="31"/>
      <c r="AX329" s="9"/>
      <c r="AY329" s="8"/>
      <c r="AZ329" s="8"/>
      <c r="BE329" s="9"/>
    </row>
    <row r="330" spans="2:57" ht="15.75" customHeight="1" x14ac:dyDescent="0.25">
      <c r="B330" s="10" t="s">
        <v>1798</v>
      </c>
      <c r="C330" s="6" t="str">
        <f t="shared" ref="C330:H330" si="42">IF(C310&gt;=1000, TEXT(C310/1000, "0") &amp; "K", C310) &amp; " (" &amp; TEXT(C320, "0.00%") &amp; ")"</f>
        <v>35K (7.44%)</v>
      </c>
      <c r="D330" s="6" t="str">
        <f t="shared" si="42"/>
        <v>47K (11.56%)</v>
      </c>
      <c r="E330" s="6" t="str">
        <f t="shared" si="42"/>
        <v>635K (14.48%)</v>
      </c>
      <c r="F330" s="6" t="str">
        <f t="shared" si="42"/>
        <v>24K (6.55%)</v>
      </c>
      <c r="G330" s="6" t="str">
        <f t="shared" si="42"/>
        <v>21K (4.88%)</v>
      </c>
      <c r="H330" s="6" t="str">
        <f t="shared" si="42"/>
        <v>120K (40.98%)</v>
      </c>
      <c r="AT330" s="9"/>
      <c r="AU330" s="8"/>
      <c r="AV330" s="9"/>
      <c r="AW330" s="31"/>
      <c r="AX330" s="9"/>
      <c r="AY330" s="8"/>
      <c r="AZ330" s="8"/>
      <c r="BE330" s="9"/>
    </row>
    <row r="331" spans="2:57" ht="15.75" customHeight="1" x14ac:dyDescent="0.25">
      <c r="B331" s="10" t="s">
        <v>1799</v>
      </c>
      <c r="C331" s="6" t="str">
        <f t="shared" ref="C331:H331" si="43">IF(C311&gt;=1000, TEXT(C311/1000, "0") &amp; "K", C311) &amp; " (" &amp; TEXT(C321, "0.00%") &amp; ")"</f>
        <v>64K (7.13%)</v>
      </c>
      <c r="D331" s="6" t="str">
        <f t="shared" si="43"/>
        <v>93K (11.24%)</v>
      </c>
      <c r="E331" s="6" t="str">
        <f t="shared" si="43"/>
        <v>1996K (16.70%)</v>
      </c>
      <c r="F331" s="6" t="str">
        <f t="shared" si="43"/>
        <v>84K (11.97%)</v>
      </c>
      <c r="G331" s="6" t="str">
        <f t="shared" si="43"/>
        <v>39K (7.28%)</v>
      </c>
      <c r="H331" s="6" t="str">
        <f t="shared" si="43"/>
        <v>412K (24.89%)</v>
      </c>
      <c r="AT331" s="9"/>
      <c r="AU331" s="8"/>
      <c r="AV331" s="9"/>
      <c r="AW331" s="31"/>
      <c r="AX331" s="9"/>
      <c r="AY331" s="8"/>
      <c r="AZ331" s="8"/>
      <c r="BE331" s="9"/>
    </row>
    <row r="332" spans="2:57" ht="15.75" customHeight="1" x14ac:dyDescent="0.25">
      <c r="AT332" s="9"/>
      <c r="AU332" s="8"/>
      <c r="AV332" s="9"/>
      <c r="AW332" s="31"/>
      <c r="AX332" s="9"/>
      <c r="AY332" s="8"/>
      <c r="AZ332" s="8"/>
      <c r="BE332" s="9"/>
    </row>
    <row r="333" spans="2:57" ht="15.75" customHeight="1" x14ac:dyDescent="0.25">
      <c r="AT333" s="9"/>
      <c r="AU333" s="8"/>
      <c r="AV333" s="9"/>
      <c r="AW333" s="31"/>
      <c r="AX333" s="9"/>
      <c r="AY333" s="8"/>
      <c r="AZ333" s="8"/>
      <c r="BE333" s="9"/>
    </row>
    <row r="334" spans="2:57" ht="15.75" customHeight="1" x14ac:dyDescent="0.25">
      <c r="AT334" s="9"/>
      <c r="AU334" s="8"/>
      <c r="AV334" s="9"/>
      <c r="AW334" s="31"/>
      <c r="AX334" s="9"/>
      <c r="AY334" s="8"/>
      <c r="AZ334" s="8"/>
      <c r="BE334" s="9"/>
    </row>
    <row r="335" spans="2:57" ht="15.75" customHeight="1" x14ac:dyDescent="0.25">
      <c r="AT335" s="9"/>
      <c r="AU335" s="8"/>
      <c r="AV335" s="9"/>
      <c r="AW335" s="31"/>
      <c r="AX335" s="9"/>
      <c r="AY335" s="8"/>
      <c r="AZ335" s="8"/>
      <c r="BE335" s="9"/>
    </row>
    <row r="336" spans="2:57" ht="15.75" customHeight="1" x14ac:dyDescent="0.25">
      <c r="AT336" s="9"/>
      <c r="AU336" s="8"/>
      <c r="AV336" s="9"/>
      <c r="AW336" s="31"/>
      <c r="AX336" s="9"/>
      <c r="AY336" s="8"/>
      <c r="AZ336" s="8"/>
      <c r="BE336" s="9"/>
    </row>
    <row r="337" spans="46:57" ht="15.75" customHeight="1" x14ac:dyDescent="0.25">
      <c r="AT337" s="9"/>
      <c r="AU337" s="8"/>
      <c r="AV337" s="9"/>
      <c r="AW337" s="31"/>
      <c r="AX337" s="9"/>
      <c r="AY337" s="8"/>
      <c r="AZ337" s="8"/>
      <c r="BE337" s="9"/>
    </row>
    <row r="338" spans="46:57" ht="15.75" customHeight="1" x14ac:dyDescent="0.25">
      <c r="AT338" s="9"/>
      <c r="AU338" s="8"/>
      <c r="AV338" s="9"/>
      <c r="AW338" s="31"/>
      <c r="AX338" s="9"/>
      <c r="AY338" s="8"/>
      <c r="AZ338" s="8"/>
      <c r="BE338" s="9"/>
    </row>
    <row r="339" spans="46:57" ht="15.75" customHeight="1" x14ac:dyDescent="0.25">
      <c r="AT339" s="9"/>
      <c r="AU339" s="8"/>
      <c r="AV339" s="9"/>
      <c r="AW339" s="31"/>
      <c r="AX339" s="9"/>
      <c r="AY339" s="8"/>
      <c r="AZ339" s="8"/>
      <c r="BE339" s="9"/>
    </row>
    <row r="340" spans="46:57" ht="15.75" customHeight="1" x14ac:dyDescent="0.25">
      <c r="AT340" s="9"/>
      <c r="AU340" s="8"/>
      <c r="AV340" s="9"/>
      <c r="AW340" s="31"/>
      <c r="AX340" s="9"/>
      <c r="AY340" s="8"/>
      <c r="AZ340" s="8"/>
      <c r="BE340" s="9"/>
    </row>
    <row r="341" spans="46:57" ht="15.75" customHeight="1" x14ac:dyDescent="0.25">
      <c r="AT341" s="9"/>
      <c r="AU341" s="8"/>
      <c r="AV341" s="9"/>
      <c r="AW341" s="31"/>
      <c r="AX341" s="9"/>
      <c r="AY341" s="8"/>
      <c r="AZ341" s="8"/>
      <c r="BE341" s="9"/>
    </row>
    <row r="342" spans="46:57" ht="15.75" customHeight="1" x14ac:dyDescent="0.25">
      <c r="AT342" s="9"/>
      <c r="AU342" s="8"/>
      <c r="AV342" s="9"/>
      <c r="AW342" s="31"/>
      <c r="AX342" s="9"/>
      <c r="AY342" s="8"/>
      <c r="AZ342" s="8"/>
      <c r="BE342" s="9"/>
    </row>
    <row r="343" spans="46:57" ht="15.75" customHeight="1" x14ac:dyDescent="0.25">
      <c r="AT343" s="9"/>
      <c r="AU343" s="8"/>
      <c r="AV343" s="9"/>
      <c r="AW343" s="31"/>
      <c r="AX343" s="9"/>
      <c r="AY343" s="8"/>
      <c r="AZ343" s="8"/>
      <c r="BE343" s="9"/>
    </row>
    <row r="344" spans="46:57" ht="15.75" customHeight="1" x14ac:dyDescent="0.25">
      <c r="AT344" s="9"/>
      <c r="AU344" s="8"/>
      <c r="AV344" s="9"/>
      <c r="AW344" s="31"/>
      <c r="AX344" s="9"/>
      <c r="AY344" s="8"/>
      <c r="AZ344" s="8"/>
      <c r="BE344" s="9"/>
    </row>
    <row r="345" spans="46:57" ht="15.75" customHeight="1" x14ac:dyDescent="0.25">
      <c r="AT345" s="9"/>
      <c r="AU345" s="8"/>
      <c r="AV345" s="9"/>
      <c r="AW345" s="31"/>
      <c r="AX345" s="9"/>
      <c r="AY345" s="8"/>
      <c r="AZ345" s="8"/>
      <c r="BE345" s="9"/>
    </row>
    <row r="346" spans="46:57" ht="15.75" customHeight="1" x14ac:dyDescent="0.25">
      <c r="AT346" s="9"/>
      <c r="AU346" s="8"/>
      <c r="AV346" s="9"/>
      <c r="AW346" s="31"/>
      <c r="AX346" s="9"/>
      <c r="AY346" s="8"/>
      <c r="AZ346" s="8"/>
      <c r="BE346" s="9"/>
    </row>
    <row r="347" spans="46:57" ht="15.75" customHeight="1" x14ac:dyDescent="0.25">
      <c r="AT347" s="9"/>
      <c r="AU347" s="8"/>
      <c r="AV347" s="9"/>
      <c r="AW347" s="31"/>
      <c r="AX347" s="9"/>
      <c r="AY347" s="8"/>
      <c r="AZ347" s="8"/>
      <c r="BE347" s="9"/>
    </row>
    <row r="348" spans="46:57" ht="15.75" customHeight="1" x14ac:dyDescent="0.25">
      <c r="AT348" s="9"/>
      <c r="AU348" s="8"/>
      <c r="AV348" s="9"/>
      <c r="AW348" s="31"/>
      <c r="AX348" s="9"/>
      <c r="AY348" s="8"/>
      <c r="AZ348" s="8"/>
      <c r="BE348" s="9"/>
    </row>
    <row r="349" spans="46:57" ht="15.75" customHeight="1" x14ac:dyDescent="0.25">
      <c r="AT349" s="9"/>
      <c r="AU349" s="8"/>
      <c r="AV349" s="9"/>
      <c r="AW349" s="31"/>
      <c r="AX349" s="9"/>
      <c r="AY349" s="8"/>
      <c r="AZ349" s="8"/>
      <c r="BE349" s="9"/>
    </row>
    <row r="350" spans="46:57" ht="15.75" customHeight="1" x14ac:dyDescent="0.25">
      <c r="AT350" s="9"/>
      <c r="AU350" s="8"/>
      <c r="AV350" s="9"/>
      <c r="AW350" s="31"/>
      <c r="AX350" s="9"/>
      <c r="AY350" s="8"/>
      <c r="AZ350" s="8"/>
      <c r="BE350" s="9"/>
    </row>
    <row r="351" spans="46:57" ht="15.75" customHeight="1" x14ac:dyDescent="0.25">
      <c r="AT351" s="9"/>
      <c r="AU351" s="8"/>
      <c r="AV351" s="9"/>
      <c r="AW351" s="31"/>
      <c r="AX351" s="9"/>
      <c r="AY351" s="8"/>
      <c r="AZ351" s="8"/>
      <c r="BE351" s="9"/>
    </row>
    <row r="352" spans="46:57" ht="15.75" customHeight="1" x14ac:dyDescent="0.25">
      <c r="AT352" s="9"/>
      <c r="AU352" s="8"/>
      <c r="AV352" s="9"/>
      <c r="AW352" s="31"/>
      <c r="AX352" s="9"/>
      <c r="AY352" s="8"/>
      <c r="AZ352" s="8"/>
      <c r="BE352" s="9"/>
    </row>
    <row r="353" spans="46:57" ht="15.75" customHeight="1" x14ac:dyDescent="0.25">
      <c r="AT353" s="9" t="str">
        <f t="shared" ref="AT353:AT607" si="44">IF(D353 = 0, "", F353 / D353)</f>
        <v/>
      </c>
      <c r="AU353" s="8" t="str">
        <f t="shared" ref="AU353:AU607" si="45">IF(K353 = 0, "", M353 / K353)</f>
        <v/>
      </c>
      <c r="AV353" s="9" t="str">
        <f t="shared" ref="AV353:AV607" si="46">IF(R353 = 0, "", T353 / R353)</f>
        <v/>
      </c>
      <c r="AW353" s="31" t="str">
        <f t="shared" ref="AW353:AW607" si="47">IF(Y353 = 0, "", AA353 / Y353)</f>
        <v/>
      </c>
      <c r="AX353" s="9" t="str">
        <f t="shared" ref="AX353:AX607" si="48">IF(AF353 = 0, "", AH353 / AF353)</f>
        <v/>
      </c>
      <c r="AY353" s="8" t="str">
        <f t="shared" ref="AY353:AY607" si="49">IF(AM353 = 0, "", AO353 / AM353)</f>
        <v/>
      </c>
      <c r="AZ353" s="8"/>
      <c r="BE353" s="9"/>
    </row>
    <row r="354" spans="46:57" ht="15.75" customHeight="1" x14ac:dyDescent="0.25">
      <c r="AT354" s="9" t="str">
        <f t="shared" si="44"/>
        <v/>
      </c>
      <c r="AU354" s="8" t="str">
        <f t="shared" si="45"/>
        <v/>
      </c>
      <c r="AV354" s="9" t="str">
        <f t="shared" si="46"/>
        <v/>
      </c>
      <c r="AW354" s="31" t="str">
        <f t="shared" si="47"/>
        <v/>
      </c>
      <c r="AX354" s="9" t="str">
        <f t="shared" si="48"/>
        <v/>
      </c>
      <c r="AY354" s="8" t="str">
        <f t="shared" si="49"/>
        <v/>
      </c>
      <c r="AZ354" s="8"/>
      <c r="BE354" s="9"/>
    </row>
    <row r="355" spans="46:57" ht="15.75" customHeight="1" x14ac:dyDescent="0.25">
      <c r="AT355" s="9" t="str">
        <f t="shared" si="44"/>
        <v/>
      </c>
      <c r="AU355" s="8" t="str">
        <f t="shared" si="45"/>
        <v/>
      </c>
      <c r="AV355" s="9" t="str">
        <f t="shared" si="46"/>
        <v/>
      </c>
      <c r="AW355" s="31" t="str">
        <f t="shared" si="47"/>
        <v/>
      </c>
      <c r="AX355" s="9" t="str">
        <f t="shared" si="48"/>
        <v/>
      </c>
      <c r="AY355" s="8" t="str">
        <f t="shared" si="49"/>
        <v/>
      </c>
      <c r="AZ355" s="8"/>
      <c r="BE355" s="9"/>
    </row>
    <row r="356" spans="46:57" ht="15.75" customHeight="1" x14ac:dyDescent="0.25">
      <c r="AT356" s="9" t="str">
        <f t="shared" si="44"/>
        <v/>
      </c>
      <c r="AU356" s="8" t="str">
        <f t="shared" si="45"/>
        <v/>
      </c>
      <c r="AV356" s="9" t="str">
        <f t="shared" si="46"/>
        <v/>
      </c>
      <c r="AW356" s="31" t="str">
        <f t="shared" si="47"/>
        <v/>
      </c>
      <c r="AX356" s="9" t="str">
        <f t="shared" si="48"/>
        <v/>
      </c>
      <c r="AY356" s="8" t="str">
        <f t="shared" si="49"/>
        <v/>
      </c>
      <c r="AZ356" s="8"/>
      <c r="BE356" s="9"/>
    </row>
    <row r="357" spans="46:57" ht="15.75" customHeight="1" x14ac:dyDescent="0.25">
      <c r="AT357" s="9" t="str">
        <f t="shared" si="44"/>
        <v/>
      </c>
      <c r="AU357" s="8" t="str">
        <f t="shared" si="45"/>
        <v/>
      </c>
      <c r="AV357" s="9" t="str">
        <f t="shared" si="46"/>
        <v/>
      </c>
      <c r="AW357" s="31" t="str">
        <f t="shared" si="47"/>
        <v/>
      </c>
      <c r="AX357" s="9" t="str">
        <f t="shared" si="48"/>
        <v/>
      </c>
      <c r="AY357" s="8" t="str">
        <f t="shared" si="49"/>
        <v/>
      </c>
      <c r="AZ357" s="8"/>
      <c r="BE357" s="9"/>
    </row>
    <row r="358" spans="46:57" ht="15.75" customHeight="1" x14ac:dyDescent="0.25">
      <c r="AT358" s="9" t="str">
        <f t="shared" si="44"/>
        <v/>
      </c>
      <c r="AU358" s="8" t="str">
        <f t="shared" si="45"/>
        <v/>
      </c>
      <c r="AV358" s="9" t="str">
        <f t="shared" si="46"/>
        <v/>
      </c>
      <c r="AW358" s="31" t="str">
        <f t="shared" si="47"/>
        <v/>
      </c>
      <c r="AX358" s="9" t="str">
        <f t="shared" si="48"/>
        <v/>
      </c>
      <c r="AY358" s="8" t="str">
        <f t="shared" si="49"/>
        <v/>
      </c>
      <c r="AZ358" s="8"/>
      <c r="BE358" s="9"/>
    </row>
    <row r="359" spans="46:57" ht="15.75" customHeight="1" x14ac:dyDescent="0.25">
      <c r="AT359" s="9" t="str">
        <f t="shared" si="44"/>
        <v/>
      </c>
      <c r="AU359" s="8" t="str">
        <f t="shared" si="45"/>
        <v/>
      </c>
      <c r="AV359" s="9" t="str">
        <f t="shared" si="46"/>
        <v/>
      </c>
      <c r="AW359" s="31" t="str">
        <f t="shared" si="47"/>
        <v/>
      </c>
      <c r="AX359" s="9" t="str">
        <f t="shared" si="48"/>
        <v/>
      </c>
      <c r="AY359" s="8" t="str">
        <f t="shared" si="49"/>
        <v/>
      </c>
      <c r="AZ359" s="8"/>
      <c r="BE359" s="9"/>
    </row>
    <row r="360" spans="46:57" ht="15.75" customHeight="1" x14ac:dyDescent="0.25">
      <c r="AT360" s="9" t="str">
        <f t="shared" si="44"/>
        <v/>
      </c>
      <c r="AU360" s="8" t="str">
        <f t="shared" si="45"/>
        <v/>
      </c>
      <c r="AV360" s="9" t="str">
        <f t="shared" si="46"/>
        <v/>
      </c>
      <c r="AW360" s="31" t="str">
        <f t="shared" si="47"/>
        <v/>
      </c>
      <c r="AX360" s="9" t="str">
        <f t="shared" si="48"/>
        <v/>
      </c>
      <c r="AY360" s="8" t="str">
        <f t="shared" si="49"/>
        <v/>
      </c>
      <c r="AZ360" s="8"/>
      <c r="BE360" s="9"/>
    </row>
    <row r="361" spans="46:57" ht="15.75" customHeight="1" x14ac:dyDescent="0.25">
      <c r="AT361" s="9" t="str">
        <f t="shared" si="44"/>
        <v/>
      </c>
      <c r="AU361" s="8" t="str">
        <f t="shared" si="45"/>
        <v/>
      </c>
      <c r="AV361" s="9" t="str">
        <f t="shared" si="46"/>
        <v/>
      </c>
      <c r="AW361" s="31" t="str">
        <f t="shared" si="47"/>
        <v/>
      </c>
      <c r="AX361" s="9" t="str">
        <f t="shared" si="48"/>
        <v/>
      </c>
      <c r="AY361" s="8" t="str">
        <f t="shared" si="49"/>
        <v/>
      </c>
      <c r="AZ361" s="8"/>
      <c r="BE361" s="9"/>
    </row>
    <row r="362" spans="46:57" ht="15.75" customHeight="1" x14ac:dyDescent="0.25">
      <c r="AT362" s="9" t="str">
        <f t="shared" si="44"/>
        <v/>
      </c>
      <c r="AU362" s="8" t="str">
        <f t="shared" si="45"/>
        <v/>
      </c>
      <c r="AV362" s="9" t="str">
        <f t="shared" si="46"/>
        <v/>
      </c>
      <c r="AW362" s="31" t="str">
        <f t="shared" si="47"/>
        <v/>
      </c>
      <c r="AX362" s="9" t="str">
        <f t="shared" si="48"/>
        <v/>
      </c>
      <c r="AY362" s="8" t="str">
        <f t="shared" si="49"/>
        <v/>
      </c>
      <c r="AZ362" s="8"/>
      <c r="BE362" s="9"/>
    </row>
    <row r="363" spans="46:57" ht="15.75" customHeight="1" x14ac:dyDescent="0.25">
      <c r="AT363" s="9" t="str">
        <f t="shared" si="44"/>
        <v/>
      </c>
      <c r="AU363" s="8" t="str">
        <f t="shared" si="45"/>
        <v/>
      </c>
      <c r="AV363" s="9" t="str">
        <f t="shared" si="46"/>
        <v/>
      </c>
      <c r="AW363" s="31" t="str">
        <f t="shared" si="47"/>
        <v/>
      </c>
      <c r="AX363" s="9" t="str">
        <f t="shared" si="48"/>
        <v/>
      </c>
      <c r="AY363" s="8" t="str">
        <f t="shared" si="49"/>
        <v/>
      </c>
      <c r="AZ363" s="8"/>
      <c r="BE363" s="9"/>
    </row>
    <row r="364" spans="46:57" ht="15.75" customHeight="1" x14ac:dyDescent="0.25">
      <c r="AT364" s="9" t="str">
        <f t="shared" si="44"/>
        <v/>
      </c>
      <c r="AU364" s="8" t="str">
        <f t="shared" si="45"/>
        <v/>
      </c>
      <c r="AV364" s="9" t="str">
        <f t="shared" si="46"/>
        <v/>
      </c>
      <c r="AW364" s="31" t="str">
        <f t="shared" si="47"/>
        <v/>
      </c>
      <c r="AX364" s="9" t="str">
        <f t="shared" si="48"/>
        <v/>
      </c>
      <c r="AY364" s="8" t="str">
        <f t="shared" si="49"/>
        <v/>
      </c>
      <c r="AZ364" s="8"/>
      <c r="BE364" s="9"/>
    </row>
    <row r="365" spans="46:57" ht="15.75" customHeight="1" x14ac:dyDescent="0.25">
      <c r="AT365" s="9" t="str">
        <f t="shared" si="44"/>
        <v/>
      </c>
      <c r="AU365" s="8" t="str">
        <f t="shared" si="45"/>
        <v/>
      </c>
      <c r="AV365" s="9" t="str">
        <f t="shared" si="46"/>
        <v/>
      </c>
      <c r="AW365" s="31" t="str">
        <f t="shared" si="47"/>
        <v/>
      </c>
      <c r="AX365" s="9" t="str">
        <f t="shared" si="48"/>
        <v/>
      </c>
      <c r="AY365" s="8" t="str">
        <f t="shared" si="49"/>
        <v/>
      </c>
      <c r="AZ365" s="8"/>
      <c r="BE365" s="9"/>
    </row>
    <row r="366" spans="46:57" ht="15.75" customHeight="1" x14ac:dyDescent="0.25">
      <c r="AT366" s="9" t="str">
        <f t="shared" si="44"/>
        <v/>
      </c>
      <c r="AU366" s="8" t="str">
        <f t="shared" si="45"/>
        <v/>
      </c>
      <c r="AV366" s="9" t="str">
        <f t="shared" si="46"/>
        <v/>
      </c>
      <c r="AW366" s="31" t="str">
        <f t="shared" si="47"/>
        <v/>
      </c>
      <c r="AX366" s="9" t="str">
        <f t="shared" si="48"/>
        <v/>
      </c>
      <c r="AY366" s="8" t="str">
        <f t="shared" si="49"/>
        <v/>
      </c>
      <c r="AZ366" s="8"/>
      <c r="BE366" s="9"/>
    </row>
    <row r="367" spans="46:57" ht="15.75" customHeight="1" x14ac:dyDescent="0.25">
      <c r="AT367" s="9" t="str">
        <f t="shared" si="44"/>
        <v/>
      </c>
      <c r="AU367" s="8" t="str">
        <f t="shared" si="45"/>
        <v/>
      </c>
      <c r="AV367" s="9" t="str">
        <f t="shared" si="46"/>
        <v/>
      </c>
      <c r="AW367" s="31" t="str">
        <f t="shared" si="47"/>
        <v/>
      </c>
      <c r="AX367" s="9" t="str">
        <f t="shared" si="48"/>
        <v/>
      </c>
      <c r="AY367" s="8" t="str">
        <f t="shared" si="49"/>
        <v/>
      </c>
      <c r="AZ367" s="8"/>
      <c r="BE367" s="9"/>
    </row>
    <row r="368" spans="46:57" ht="15.75" customHeight="1" x14ac:dyDescent="0.25">
      <c r="AT368" s="9" t="str">
        <f t="shared" si="44"/>
        <v/>
      </c>
      <c r="AU368" s="8" t="str">
        <f t="shared" si="45"/>
        <v/>
      </c>
      <c r="AV368" s="9" t="str">
        <f t="shared" si="46"/>
        <v/>
      </c>
      <c r="AW368" s="31" t="str">
        <f t="shared" si="47"/>
        <v/>
      </c>
      <c r="AX368" s="9" t="str">
        <f t="shared" si="48"/>
        <v/>
      </c>
      <c r="AY368" s="8" t="str">
        <f t="shared" si="49"/>
        <v/>
      </c>
      <c r="AZ368" s="8"/>
      <c r="BE368" s="9"/>
    </row>
    <row r="369" spans="46:57" ht="15.75" customHeight="1" x14ac:dyDescent="0.25">
      <c r="AT369" s="9" t="str">
        <f t="shared" si="44"/>
        <v/>
      </c>
      <c r="AU369" s="8" t="str">
        <f t="shared" si="45"/>
        <v/>
      </c>
      <c r="AV369" s="9" t="str">
        <f t="shared" si="46"/>
        <v/>
      </c>
      <c r="AW369" s="31" t="str">
        <f t="shared" si="47"/>
        <v/>
      </c>
      <c r="AX369" s="9" t="str">
        <f t="shared" si="48"/>
        <v/>
      </c>
      <c r="AY369" s="8" t="str">
        <f t="shared" si="49"/>
        <v/>
      </c>
      <c r="AZ369" s="8"/>
      <c r="BE369" s="9"/>
    </row>
    <row r="370" spans="46:57" ht="15.75" customHeight="1" x14ac:dyDescent="0.25">
      <c r="AT370" s="9" t="str">
        <f t="shared" si="44"/>
        <v/>
      </c>
      <c r="AU370" s="8" t="str">
        <f t="shared" si="45"/>
        <v/>
      </c>
      <c r="AV370" s="9" t="str">
        <f t="shared" si="46"/>
        <v/>
      </c>
      <c r="AW370" s="31" t="str">
        <f t="shared" si="47"/>
        <v/>
      </c>
      <c r="AX370" s="9" t="str">
        <f t="shared" si="48"/>
        <v/>
      </c>
      <c r="AY370" s="8" t="str">
        <f t="shared" si="49"/>
        <v/>
      </c>
      <c r="AZ370" s="8"/>
      <c r="BE370" s="9"/>
    </row>
    <row r="371" spans="46:57" ht="15.75" customHeight="1" x14ac:dyDescent="0.25">
      <c r="AT371" s="9" t="str">
        <f t="shared" si="44"/>
        <v/>
      </c>
      <c r="AU371" s="8" t="str">
        <f t="shared" si="45"/>
        <v/>
      </c>
      <c r="AV371" s="9" t="str">
        <f t="shared" si="46"/>
        <v/>
      </c>
      <c r="AW371" s="31" t="str">
        <f t="shared" si="47"/>
        <v/>
      </c>
      <c r="AX371" s="9" t="str">
        <f t="shared" si="48"/>
        <v/>
      </c>
      <c r="AY371" s="8" t="str">
        <f t="shared" si="49"/>
        <v/>
      </c>
      <c r="AZ371" s="8"/>
      <c r="BE371" s="9"/>
    </row>
    <row r="372" spans="46:57" ht="15.75" customHeight="1" x14ac:dyDescent="0.25">
      <c r="AT372" s="9" t="str">
        <f t="shared" si="44"/>
        <v/>
      </c>
      <c r="AU372" s="8" t="str">
        <f t="shared" si="45"/>
        <v/>
      </c>
      <c r="AV372" s="9" t="str">
        <f t="shared" si="46"/>
        <v/>
      </c>
      <c r="AW372" s="31" t="str">
        <f t="shared" si="47"/>
        <v/>
      </c>
      <c r="AX372" s="9" t="str">
        <f t="shared" si="48"/>
        <v/>
      </c>
      <c r="AY372" s="8" t="str">
        <f t="shared" si="49"/>
        <v/>
      </c>
      <c r="AZ372" s="8"/>
      <c r="BE372" s="9"/>
    </row>
    <row r="373" spans="46:57" ht="15.75" customHeight="1" x14ac:dyDescent="0.25">
      <c r="AT373" s="9" t="str">
        <f t="shared" si="44"/>
        <v/>
      </c>
      <c r="AU373" s="8" t="str">
        <f t="shared" si="45"/>
        <v/>
      </c>
      <c r="AV373" s="9" t="str">
        <f t="shared" si="46"/>
        <v/>
      </c>
      <c r="AW373" s="31" t="str">
        <f t="shared" si="47"/>
        <v/>
      </c>
      <c r="AX373" s="9" t="str">
        <f t="shared" si="48"/>
        <v/>
      </c>
      <c r="AY373" s="8" t="str">
        <f t="shared" si="49"/>
        <v/>
      </c>
      <c r="AZ373" s="8"/>
      <c r="BE373" s="9"/>
    </row>
    <row r="374" spans="46:57" ht="15.75" customHeight="1" x14ac:dyDescent="0.25">
      <c r="AT374" s="9" t="str">
        <f t="shared" si="44"/>
        <v/>
      </c>
      <c r="AU374" s="8" t="str">
        <f t="shared" si="45"/>
        <v/>
      </c>
      <c r="AV374" s="9" t="str">
        <f t="shared" si="46"/>
        <v/>
      </c>
      <c r="AW374" s="31" t="str">
        <f t="shared" si="47"/>
        <v/>
      </c>
      <c r="AX374" s="9" t="str">
        <f t="shared" si="48"/>
        <v/>
      </c>
      <c r="AY374" s="8" t="str">
        <f t="shared" si="49"/>
        <v/>
      </c>
      <c r="AZ374" s="8"/>
      <c r="BE374" s="9"/>
    </row>
    <row r="375" spans="46:57" ht="15.75" customHeight="1" x14ac:dyDescent="0.25">
      <c r="AT375" s="9" t="str">
        <f t="shared" si="44"/>
        <v/>
      </c>
      <c r="AU375" s="8" t="str">
        <f t="shared" si="45"/>
        <v/>
      </c>
      <c r="AV375" s="9" t="str">
        <f t="shared" si="46"/>
        <v/>
      </c>
      <c r="AW375" s="31" t="str">
        <f t="shared" si="47"/>
        <v/>
      </c>
      <c r="AX375" s="9" t="str">
        <f t="shared" si="48"/>
        <v/>
      </c>
      <c r="AY375" s="8" t="str">
        <f t="shared" si="49"/>
        <v/>
      </c>
      <c r="AZ375" s="8"/>
      <c r="BE375" s="9"/>
    </row>
    <row r="376" spans="46:57" ht="15.75" customHeight="1" x14ac:dyDescent="0.25">
      <c r="AT376" s="9" t="str">
        <f t="shared" si="44"/>
        <v/>
      </c>
      <c r="AU376" s="8" t="str">
        <f t="shared" si="45"/>
        <v/>
      </c>
      <c r="AV376" s="9" t="str">
        <f t="shared" si="46"/>
        <v/>
      </c>
      <c r="AW376" s="31" t="str">
        <f t="shared" si="47"/>
        <v/>
      </c>
      <c r="AX376" s="9" t="str">
        <f t="shared" si="48"/>
        <v/>
      </c>
      <c r="AY376" s="8" t="str">
        <f t="shared" si="49"/>
        <v/>
      </c>
      <c r="AZ376" s="8"/>
      <c r="BE376" s="9"/>
    </row>
    <row r="377" spans="46:57" ht="15.75" customHeight="1" x14ac:dyDescent="0.25">
      <c r="AT377" s="9" t="str">
        <f t="shared" si="44"/>
        <v/>
      </c>
      <c r="AU377" s="8" t="str">
        <f t="shared" si="45"/>
        <v/>
      </c>
      <c r="AV377" s="9" t="str">
        <f t="shared" si="46"/>
        <v/>
      </c>
      <c r="AW377" s="31" t="str">
        <f t="shared" si="47"/>
        <v/>
      </c>
      <c r="AX377" s="9" t="str">
        <f t="shared" si="48"/>
        <v/>
      </c>
      <c r="AY377" s="8" t="str">
        <f t="shared" si="49"/>
        <v/>
      </c>
      <c r="AZ377" s="8"/>
      <c r="BE377" s="9"/>
    </row>
    <row r="378" spans="46:57" ht="15.75" customHeight="1" x14ac:dyDescent="0.25">
      <c r="AT378" s="9" t="str">
        <f t="shared" si="44"/>
        <v/>
      </c>
      <c r="AU378" s="8" t="str">
        <f t="shared" si="45"/>
        <v/>
      </c>
      <c r="AV378" s="9" t="str">
        <f t="shared" si="46"/>
        <v/>
      </c>
      <c r="AW378" s="31" t="str">
        <f t="shared" si="47"/>
        <v/>
      </c>
      <c r="AX378" s="9" t="str">
        <f t="shared" si="48"/>
        <v/>
      </c>
      <c r="AY378" s="8" t="str">
        <f t="shared" si="49"/>
        <v/>
      </c>
      <c r="AZ378" s="8"/>
      <c r="BE378" s="9"/>
    </row>
    <row r="379" spans="46:57" ht="15.75" customHeight="1" x14ac:dyDescent="0.25">
      <c r="AT379" s="9" t="str">
        <f t="shared" si="44"/>
        <v/>
      </c>
      <c r="AU379" s="8" t="str">
        <f t="shared" si="45"/>
        <v/>
      </c>
      <c r="AV379" s="9" t="str">
        <f t="shared" si="46"/>
        <v/>
      </c>
      <c r="AW379" s="31" t="str">
        <f t="shared" si="47"/>
        <v/>
      </c>
      <c r="AX379" s="9" t="str">
        <f t="shared" si="48"/>
        <v/>
      </c>
      <c r="AY379" s="8" t="str">
        <f t="shared" si="49"/>
        <v/>
      </c>
      <c r="AZ379" s="8"/>
      <c r="BE379" s="9"/>
    </row>
    <row r="380" spans="46:57" ht="15.75" customHeight="1" x14ac:dyDescent="0.25">
      <c r="AT380" s="9" t="str">
        <f t="shared" si="44"/>
        <v/>
      </c>
      <c r="AU380" s="8" t="str">
        <f t="shared" si="45"/>
        <v/>
      </c>
      <c r="AV380" s="9" t="str">
        <f t="shared" si="46"/>
        <v/>
      </c>
      <c r="AW380" s="31" t="str">
        <f t="shared" si="47"/>
        <v/>
      </c>
      <c r="AX380" s="9" t="str">
        <f t="shared" si="48"/>
        <v/>
      </c>
      <c r="AY380" s="8" t="str">
        <f t="shared" si="49"/>
        <v/>
      </c>
      <c r="AZ380" s="8"/>
      <c r="BE380" s="9"/>
    </row>
    <row r="381" spans="46:57" ht="15.75" customHeight="1" x14ac:dyDescent="0.25">
      <c r="AT381" s="9" t="str">
        <f t="shared" si="44"/>
        <v/>
      </c>
      <c r="AU381" s="8" t="str">
        <f t="shared" si="45"/>
        <v/>
      </c>
      <c r="AV381" s="9" t="str">
        <f t="shared" si="46"/>
        <v/>
      </c>
      <c r="AW381" s="31" t="str">
        <f t="shared" si="47"/>
        <v/>
      </c>
      <c r="AX381" s="9" t="str">
        <f t="shared" si="48"/>
        <v/>
      </c>
      <c r="AY381" s="8" t="str">
        <f t="shared" si="49"/>
        <v/>
      </c>
      <c r="AZ381" s="8"/>
      <c r="BE381" s="9"/>
    </row>
    <row r="382" spans="46:57" ht="15.75" customHeight="1" x14ac:dyDescent="0.25">
      <c r="AT382" s="9" t="str">
        <f t="shared" si="44"/>
        <v/>
      </c>
      <c r="AU382" s="8" t="str">
        <f t="shared" si="45"/>
        <v/>
      </c>
      <c r="AV382" s="9" t="str">
        <f t="shared" si="46"/>
        <v/>
      </c>
      <c r="AW382" s="31" t="str">
        <f t="shared" si="47"/>
        <v/>
      </c>
      <c r="AX382" s="9" t="str">
        <f t="shared" si="48"/>
        <v/>
      </c>
      <c r="AY382" s="8" t="str">
        <f t="shared" si="49"/>
        <v/>
      </c>
      <c r="AZ382" s="8"/>
      <c r="BE382" s="9"/>
    </row>
    <row r="383" spans="46:57" ht="15.75" customHeight="1" x14ac:dyDescent="0.25">
      <c r="AT383" s="9" t="str">
        <f t="shared" si="44"/>
        <v/>
      </c>
      <c r="AU383" s="8" t="str">
        <f t="shared" si="45"/>
        <v/>
      </c>
      <c r="AV383" s="9" t="str">
        <f t="shared" si="46"/>
        <v/>
      </c>
      <c r="AW383" s="31" t="str">
        <f t="shared" si="47"/>
        <v/>
      </c>
      <c r="AX383" s="9" t="str">
        <f t="shared" si="48"/>
        <v/>
      </c>
      <c r="AY383" s="8" t="str">
        <f t="shared" si="49"/>
        <v/>
      </c>
      <c r="AZ383" s="8"/>
      <c r="BE383" s="9"/>
    </row>
    <row r="384" spans="46:57" ht="15.75" customHeight="1" x14ac:dyDescent="0.25">
      <c r="AT384" s="9" t="str">
        <f t="shared" si="44"/>
        <v/>
      </c>
      <c r="AU384" s="8" t="str">
        <f t="shared" si="45"/>
        <v/>
      </c>
      <c r="AV384" s="9" t="str">
        <f t="shared" si="46"/>
        <v/>
      </c>
      <c r="AW384" s="31" t="str">
        <f t="shared" si="47"/>
        <v/>
      </c>
      <c r="AX384" s="9" t="str">
        <f t="shared" si="48"/>
        <v/>
      </c>
      <c r="AY384" s="8" t="str">
        <f t="shared" si="49"/>
        <v/>
      </c>
      <c r="AZ384" s="8"/>
      <c r="BE384" s="9"/>
    </row>
    <row r="385" spans="46:57" ht="15.75" customHeight="1" x14ac:dyDescent="0.25">
      <c r="AT385" s="9" t="str">
        <f t="shared" si="44"/>
        <v/>
      </c>
      <c r="AU385" s="8" t="str">
        <f t="shared" si="45"/>
        <v/>
      </c>
      <c r="AV385" s="9" t="str">
        <f t="shared" si="46"/>
        <v/>
      </c>
      <c r="AW385" s="31" t="str">
        <f t="shared" si="47"/>
        <v/>
      </c>
      <c r="AX385" s="9" t="str">
        <f t="shared" si="48"/>
        <v/>
      </c>
      <c r="AY385" s="8" t="str">
        <f t="shared" si="49"/>
        <v/>
      </c>
      <c r="AZ385" s="8"/>
      <c r="BE385" s="9"/>
    </row>
    <row r="386" spans="46:57" ht="15.75" customHeight="1" x14ac:dyDescent="0.25">
      <c r="AT386" s="9" t="str">
        <f t="shared" si="44"/>
        <v/>
      </c>
      <c r="AU386" s="8" t="str">
        <f t="shared" si="45"/>
        <v/>
      </c>
      <c r="AV386" s="9" t="str">
        <f t="shared" si="46"/>
        <v/>
      </c>
      <c r="AW386" s="31" t="str">
        <f t="shared" si="47"/>
        <v/>
      </c>
      <c r="AX386" s="9" t="str">
        <f t="shared" si="48"/>
        <v/>
      </c>
      <c r="AY386" s="8" t="str">
        <f t="shared" si="49"/>
        <v/>
      </c>
      <c r="AZ386" s="8"/>
      <c r="BE386" s="9"/>
    </row>
    <row r="387" spans="46:57" ht="15.75" customHeight="1" x14ac:dyDescent="0.25">
      <c r="AT387" s="9" t="str">
        <f t="shared" si="44"/>
        <v/>
      </c>
      <c r="AU387" s="8" t="str">
        <f t="shared" si="45"/>
        <v/>
      </c>
      <c r="AV387" s="9" t="str">
        <f t="shared" si="46"/>
        <v/>
      </c>
      <c r="AW387" s="31" t="str">
        <f t="shared" si="47"/>
        <v/>
      </c>
      <c r="AX387" s="9" t="str">
        <f t="shared" si="48"/>
        <v/>
      </c>
      <c r="AY387" s="8" t="str">
        <f t="shared" si="49"/>
        <v/>
      </c>
      <c r="AZ387" s="8"/>
      <c r="BE387" s="9"/>
    </row>
    <row r="388" spans="46:57" ht="15.75" customHeight="1" x14ac:dyDescent="0.25">
      <c r="AT388" s="9" t="str">
        <f t="shared" si="44"/>
        <v/>
      </c>
      <c r="AU388" s="8" t="str">
        <f t="shared" si="45"/>
        <v/>
      </c>
      <c r="AV388" s="9" t="str">
        <f t="shared" si="46"/>
        <v/>
      </c>
      <c r="AW388" s="31" t="str">
        <f t="shared" si="47"/>
        <v/>
      </c>
      <c r="AX388" s="9" t="str">
        <f t="shared" si="48"/>
        <v/>
      </c>
      <c r="AY388" s="8" t="str">
        <f t="shared" si="49"/>
        <v/>
      </c>
      <c r="AZ388" s="8"/>
      <c r="BE388" s="9"/>
    </row>
    <row r="389" spans="46:57" ht="15.75" customHeight="1" x14ac:dyDescent="0.25">
      <c r="AT389" s="9" t="str">
        <f t="shared" si="44"/>
        <v/>
      </c>
      <c r="AU389" s="8" t="str">
        <f t="shared" si="45"/>
        <v/>
      </c>
      <c r="AV389" s="9" t="str">
        <f t="shared" si="46"/>
        <v/>
      </c>
      <c r="AW389" s="31" t="str">
        <f t="shared" si="47"/>
        <v/>
      </c>
      <c r="AX389" s="9" t="str">
        <f t="shared" si="48"/>
        <v/>
      </c>
      <c r="AY389" s="8" t="str">
        <f t="shared" si="49"/>
        <v/>
      </c>
      <c r="AZ389" s="8"/>
      <c r="BE389" s="9"/>
    </row>
    <row r="390" spans="46:57" ht="15.75" customHeight="1" x14ac:dyDescent="0.25">
      <c r="AT390" s="9" t="str">
        <f t="shared" si="44"/>
        <v/>
      </c>
      <c r="AU390" s="8" t="str">
        <f t="shared" si="45"/>
        <v/>
      </c>
      <c r="AV390" s="9" t="str">
        <f t="shared" si="46"/>
        <v/>
      </c>
      <c r="AW390" s="31" t="str">
        <f t="shared" si="47"/>
        <v/>
      </c>
      <c r="AX390" s="9" t="str">
        <f t="shared" si="48"/>
        <v/>
      </c>
      <c r="AY390" s="8" t="str">
        <f t="shared" si="49"/>
        <v/>
      </c>
      <c r="AZ390" s="8"/>
      <c r="BE390" s="9"/>
    </row>
    <row r="391" spans="46:57" ht="15.75" customHeight="1" x14ac:dyDescent="0.25">
      <c r="AT391" s="9" t="str">
        <f t="shared" si="44"/>
        <v/>
      </c>
      <c r="AU391" s="8" t="str">
        <f t="shared" si="45"/>
        <v/>
      </c>
      <c r="AV391" s="9" t="str">
        <f t="shared" si="46"/>
        <v/>
      </c>
      <c r="AW391" s="31" t="str">
        <f t="shared" si="47"/>
        <v/>
      </c>
      <c r="AX391" s="9" t="str">
        <f t="shared" si="48"/>
        <v/>
      </c>
      <c r="AY391" s="8" t="str">
        <f t="shared" si="49"/>
        <v/>
      </c>
      <c r="AZ391" s="8"/>
      <c r="BE391" s="9"/>
    </row>
    <row r="392" spans="46:57" ht="15.75" customHeight="1" x14ac:dyDescent="0.25">
      <c r="AT392" s="9" t="str">
        <f t="shared" si="44"/>
        <v/>
      </c>
      <c r="AU392" s="8" t="str">
        <f t="shared" si="45"/>
        <v/>
      </c>
      <c r="AV392" s="9" t="str">
        <f t="shared" si="46"/>
        <v/>
      </c>
      <c r="AW392" s="31" t="str">
        <f t="shared" si="47"/>
        <v/>
      </c>
      <c r="AX392" s="9" t="str">
        <f t="shared" si="48"/>
        <v/>
      </c>
      <c r="AY392" s="8" t="str">
        <f t="shared" si="49"/>
        <v/>
      </c>
      <c r="AZ392" s="8"/>
      <c r="BE392" s="9"/>
    </row>
    <row r="393" spans="46:57" ht="15.75" customHeight="1" x14ac:dyDescent="0.25">
      <c r="AT393" s="9" t="str">
        <f t="shared" si="44"/>
        <v/>
      </c>
      <c r="AU393" s="8" t="str">
        <f t="shared" si="45"/>
        <v/>
      </c>
      <c r="AV393" s="9" t="str">
        <f t="shared" si="46"/>
        <v/>
      </c>
      <c r="AW393" s="31" t="str">
        <f t="shared" si="47"/>
        <v/>
      </c>
      <c r="AX393" s="9" t="str">
        <f t="shared" si="48"/>
        <v/>
      </c>
      <c r="AY393" s="8" t="str">
        <f t="shared" si="49"/>
        <v/>
      </c>
      <c r="AZ393" s="8"/>
      <c r="BE393" s="9"/>
    </row>
    <row r="394" spans="46:57" ht="15.75" customHeight="1" x14ac:dyDescent="0.25">
      <c r="AT394" s="9" t="str">
        <f t="shared" si="44"/>
        <v/>
      </c>
      <c r="AU394" s="8" t="str">
        <f t="shared" si="45"/>
        <v/>
      </c>
      <c r="AV394" s="9" t="str">
        <f t="shared" si="46"/>
        <v/>
      </c>
      <c r="AW394" s="31" t="str">
        <f t="shared" si="47"/>
        <v/>
      </c>
      <c r="AX394" s="9" t="str">
        <f t="shared" si="48"/>
        <v/>
      </c>
      <c r="AY394" s="8" t="str">
        <f t="shared" si="49"/>
        <v/>
      </c>
      <c r="AZ394" s="8"/>
      <c r="BE394" s="9"/>
    </row>
    <row r="395" spans="46:57" ht="15.75" customHeight="1" x14ac:dyDescent="0.25">
      <c r="AT395" s="9" t="str">
        <f t="shared" si="44"/>
        <v/>
      </c>
      <c r="AU395" s="8" t="str">
        <f t="shared" si="45"/>
        <v/>
      </c>
      <c r="AV395" s="9" t="str">
        <f t="shared" si="46"/>
        <v/>
      </c>
      <c r="AW395" s="31" t="str">
        <f t="shared" si="47"/>
        <v/>
      </c>
      <c r="AX395" s="9" t="str">
        <f t="shared" si="48"/>
        <v/>
      </c>
      <c r="AY395" s="8" t="str">
        <f t="shared" si="49"/>
        <v/>
      </c>
      <c r="AZ395" s="8"/>
      <c r="BE395" s="9"/>
    </row>
    <row r="396" spans="46:57" ht="15.75" customHeight="1" x14ac:dyDescent="0.25">
      <c r="AT396" s="9" t="str">
        <f t="shared" si="44"/>
        <v/>
      </c>
      <c r="AU396" s="8" t="str">
        <f t="shared" si="45"/>
        <v/>
      </c>
      <c r="AV396" s="9" t="str">
        <f t="shared" si="46"/>
        <v/>
      </c>
      <c r="AW396" s="31" t="str">
        <f t="shared" si="47"/>
        <v/>
      </c>
      <c r="AX396" s="9" t="str">
        <f t="shared" si="48"/>
        <v/>
      </c>
      <c r="AY396" s="8" t="str">
        <f t="shared" si="49"/>
        <v/>
      </c>
      <c r="AZ396" s="8"/>
      <c r="BE396" s="9"/>
    </row>
    <row r="397" spans="46:57" ht="15.75" customHeight="1" x14ac:dyDescent="0.25">
      <c r="AT397" s="9" t="str">
        <f t="shared" si="44"/>
        <v/>
      </c>
      <c r="AU397" s="8" t="str">
        <f t="shared" si="45"/>
        <v/>
      </c>
      <c r="AV397" s="9" t="str">
        <f t="shared" si="46"/>
        <v/>
      </c>
      <c r="AW397" s="31" t="str">
        <f t="shared" si="47"/>
        <v/>
      </c>
      <c r="AX397" s="9" t="str">
        <f t="shared" si="48"/>
        <v/>
      </c>
      <c r="AY397" s="8" t="str">
        <f t="shared" si="49"/>
        <v/>
      </c>
      <c r="AZ397" s="8"/>
      <c r="BE397" s="9"/>
    </row>
    <row r="398" spans="46:57" ht="15.75" customHeight="1" x14ac:dyDescent="0.25">
      <c r="AT398" s="9" t="str">
        <f t="shared" si="44"/>
        <v/>
      </c>
      <c r="AU398" s="8" t="str">
        <f t="shared" si="45"/>
        <v/>
      </c>
      <c r="AV398" s="9" t="str">
        <f t="shared" si="46"/>
        <v/>
      </c>
      <c r="AW398" s="31" t="str">
        <f t="shared" si="47"/>
        <v/>
      </c>
      <c r="AX398" s="9" t="str">
        <f t="shared" si="48"/>
        <v/>
      </c>
      <c r="AY398" s="8" t="str">
        <f t="shared" si="49"/>
        <v/>
      </c>
      <c r="AZ398" s="8"/>
      <c r="BE398" s="9"/>
    </row>
    <row r="399" spans="46:57" ht="15.75" customHeight="1" x14ac:dyDescent="0.25">
      <c r="AT399" s="9" t="str">
        <f t="shared" si="44"/>
        <v/>
      </c>
      <c r="AU399" s="8" t="str">
        <f t="shared" si="45"/>
        <v/>
      </c>
      <c r="AV399" s="9" t="str">
        <f t="shared" si="46"/>
        <v/>
      </c>
      <c r="AW399" s="31" t="str">
        <f t="shared" si="47"/>
        <v/>
      </c>
      <c r="AX399" s="9" t="str">
        <f t="shared" si="48"/>
        <v/>
      </c>
      <c r="AY399" s="8" t="str">
        <f t="shared" si="49"/>
        <v/>
      </c>
      <c r="AZ399" s="8"/>
      <c r="BE399" s="9"/>
    </row>
    <row r="400" spans="46:57" ht="15.75" customHeight="1" x14ac:dyDescent="0.25">
      <c r="AT400" s="9" t="str">
        <f t="shared" si="44"/>
        <v/>
      </c>
      <c r="AU400" s="8" t="str">
        <f t="shared" si="45"/>
        <v/>
      </c>
      <c r="AV400" s="9" t="str">
        <f t="shared" si="46"/>
        <v/>
      </c>
      <c r="AW400" s="31" t="str">
        <f t="shared" si="47"/>
        <v/>
      </c>
      <c r="AX400" s="9" t="str">
        <f t="shared" si="48"/>
        <v/>
      </c>
      <c r="AY400" s="8" t="str">
        <f t="shared" si="49"/>
        <v/>
      </c>
      <c r="AZ400" s="8"/>
      <c r="BE400" s="9"/>
    </row>
    <row r="401" spans="46:57" ht="15.75" customHeight="1" x14ac:dyDescent="0.25">
      <c r="AT401" s="9" t="str">
        <f t="shared" si="44"/>
        <v/>
      </c>
      <c r="AU401" s="8" t="str">
        <f t="shared" si="45"/>
        <v/>
      </c>
      <c r="AV401" s="9" t="str">
        <f t="shared" si="46"/>
        <v/>
      </c>
      <c r="AW401" s="31" t="str">
        <f t="shared" si="47"/>
        <v/>
      </c>
      <c r="AX401" s="9" t="str">
        <f t="shared" si="48"/>
        <v/>
      </c>
      <c r="AY401" s="8" t="str">
        <f t="shared" si="49"/>
        <v/>
      </c>
      <c r="AZ401" s="8"/>
      <c r="BE401" s="9"/>
    </row>
    <row r="402" spans="46:57" ht="15.75" customHeight="1" x14ac:dyDescent="0.25">
      <c r="AT402" s="9" t="str">
        <f t="shared" si="44"/>
        <v/>
      </c>
      <c r="AU402" s="8" t="str">
        <f t="shared" si="45"/>
        <v/>
      </c>
      <c r="AV402" s="9" t="str">
        <f t="shared" si="46"/>
        <v/>
      </c>
      <c r="AW402" s="31" t="str">
        <f t="shared" si="47"/>
        <v/>
      </c>
      <c r="AX402" s="9" t="str">
        <f t="shared" si="48"/>
        <v/>
      </c>
      <c r="AY402" s="8" t="str">
        <f t="shared" si="49"/>
        <v/>
      </c>
      <c r="AZ402" s="8"/>
      <c r="BE402" s="9"/>
    </row>
    <row r="403" spans="46:57" ht="15.75" customHeight="1" x14ac:dyDescent="0.25">
      <c r="AT403" s="9" t="str">
        <f t="shared" si="44"/>
        <v/>
      </c>
      <c r="AU403" s="8" t="str">
        <f t="shared" si="45"/>
        <v/>
      </c>
      <c r="AV403" s="9" t="str">
        <f t="shared" si="46"/>
        <v/>
      </c>
      <c r="AW403" s="31" t="str">
        <f t="shared" si="47"/>
        <v/>
      </c>
      <c r="AX403" s="9" t="str">
        <f t="shared" si="48"/>
        <v/>
      </c>
      <c r="AY403" s="8" t="str">
        <f t="shared" si="49"/>
        <v/>
      </c>
      <c r="AZ403" s="8"/>
      <c r="BE403" s="9"/>
    </row>
    <row r="404" spans="46:57" ht="15.75" customHeight="1" x14ac:dyDescent="0.25">
      <c r="AT404" s="9" t="str">
        <f t="shared" si="44"/>
        <v/>
      </c>
      <c r="AU404" s="8" t="str">
        <f t="shared" si="45"/>
        <v/>
      </c>
      <c r="AV404" s="9" t="str">
        <f t="shared" si="46"/>
        <v/>
      </c>
      <c r="AW404" s="31" t="str">
        <f t="shared" si="47"/>
        <v/>
      </c>
      <c r="AX404" s="9" t="str">
        <f t="shared" si="48"/>
        <v/>
      </c>
      <c r="AY404" s="8" t="str">
        <f t="shared" si="49"/>
        <v/>
      </c>
      <c r="AZ404" s="8"/>
      <c r="BE404" s="9"/>
    </row>
    <row r="405" spans="46:57" ht="15.75" customHeight="1" x14ac:dyDescent="0.25">
      <c r="AT405" s="9" t="str">
        <f t="shared" si="44"/>
        <v/>
      </c>
      <c r="AU405" s="8" t="str">
        <f t="shared" si="45"/>
        <v/>
      </c>
      <c r="AV405" s="9" t="str">
        <f t="shared" si="46"/>
        <v/>
      </c>
      <c r="AW405" s="31" t="str">
        <f t="shared" si="47"/>
        <v/>
      </c>
      <c r="AX405" s="9" t="str">
        <f t="shared" si="48"/>
        <v/>
      </c>
      <c r="AY405" s="8" t="str">
        <f t="shared" si="49"/>
        <v/>
      </c>
      <c r="AZ405" s="8"/>
      <c r="BE405" s="9"/>
    </row>
    <row r="406" spans="46:57" ht="15.75" customHeight="1" x14ac:dyDescent="0.25">
      <c r="AT406" s="9" t="str">
        <f t="shared" si="44"/>
        <v/>
      </c>
      <c r="AU406" s="8" t="str">
        <f t="shared" si="45"/>
        <v/>
      </c>
      <c r="AV406" s="9" t="str">
        <f t="shared" si="46"/>
        <v/>
      </c>
      <c r="AW406" s="31" t="str">
        <f t="shared" si="47"/>
        <v/>
      </c>
      <c r="AX406" s="9" t="str">
        <f t="shared" si="48"/>
        <v/>
      </c>
      <c r="AY406" s="8" t="str">
        <f t="shared" si="49"/>
        <v/>
      </c>
      <c r="AZ406" s="8"/>
      <c r="BE406" s="9"/>
    </row>
    <row r="407" spans="46:57" ht="15.75" customHeight="1" x14ac:dyDescent="0.25">
      <c r="AT407" s="9" t="str">
        <f t="shared" si="44"/>
        <v/>
      </c>
      <c r="AU407" s="8" t="str">
        <f t="shared" si="45"/>
        <v/>
      </c>
      <c r="AV407" s="9" t="str">
        <f t="shared" si="46"/>
        <v/>
      </c>
      <c r="AW407" s="31" t="str">
        <f t="shared" si="47"/>
        <v/>
      </c>
      <c r="AX407" s="9" t="str">
        <f t="shared" si="48"/>
        <v/>
      </c>
      <c r="AY407" s="8" t="str">
        <f t="shared" si="49"/>
        <v/>
      </c>
      <c r="AZ407" s="8"/>
      <c r="BE407" s="9"/>
    </row>
    <row r="408" spans="46:57" ht="15.75" customHeight="1" x14ac:dyDescent="0.25">
      <c r="AT408" s="9" t="str">
        <f t="shared" si="44"/>
        <v/>
      </c>
      <c r="AU408" s="8" t="str">
        <f t="shared" si="45"/>
        <v/>
      </c>
      <c r="AV408" s="9" t="str">
        <f t="shared" si="46"/>
        <v/>
      </c>
      <c r="AW408" s="31" t="str">
        <f t="shared" si="47"/>
        <v/>
      </c>
      <c r="AX408" s="9" t="str">
        <f t="shared" si="48"/>
        <v/>
      </c>
      <c r="AY408" s="8" t="str">
        <f t="shared" si="49"/>
        <v/>
      </c>
      <c r="AZ408" s="8"/>
      <c r="BE408" s="9"/>
    </row>
    <row r="409" spans="46:57" ht="15.75" customHeight="1" x14ac:dyDescent="0.25">
      <c r="AT409" s="9" t="str">
        <f t="shared" si="44"/>
        <v/>
      </c>
      <c r="AU409" s="8" t="str">
        <f t="shared" si="45"/>
        <v/>
      </c>
      <c r="AV409" s="9" t="str">
        <f t="shared" si="46"/>
        <v/>
      </c>
      <c r="AW409" s="31" t="str">
        <f t="shared" si="47"/>
        <v/>
      </c>
      <c r="AX409" s="9" t="str">
        <f t="shared" si="48"/>
        <v/>
      </c>
      <c r="AY409" s="8" t="str">
        <f t="shared" si="49"/>
        <v/>
      </c>
      <c r="AZ409" s="8"/>
      <c r="BE409" s="9"/>
    </row>
    <row r="410" spans="46:57" ht="15.75" customHeight="1" x14ac:dyDescent="0.25">
      <c r="AT410" s="9" t="str">
        <f t="shared" si="44"/>
        <v/>
      </c>
      <c r="AU410" s="8" t="str">
        <f t="shared" si="45"/>
        <v/>
      </c>
      <c r="AV410" s="9" t="str">
        <f t="shared" si="46"/>
        <v/>
      </c>
      <c r="AW410" s="31" t="str">
        <f t="shared" si="47"/>
        <v/>
      </c>
      <c r="AX410" s="9" t="str">
        <f t="shared" si="48"/>
        <v/>
      </c>
      <c r="AY410" s="8" t="str">
        <f t="shared" si="49"/>
        <v/>
      </c>
      <c r="AZ410" s="8"/>
      <c r="BE410" s="9"/>
    </row>
    <row r="411" spans="46:57" ht="15.75" customHeight="1" x14ac:dyDescent="0.25">
      <c r="AT411" s="9" t="str">
        <f t="shared" si="44"/>
        <v/>
      </c>
      <c r="AU411" s="8" t="str">
        <f t="shared" si="45"/>
        <v/>
      </c>
      <c r="AV411" s="9" t="str">
        <f t="shared" si="46"/>
        <v/>
      </c>
      <c r="AW411" s="31" t="str">
        <f t="shared" si="47"/>
        <v/>
      </c>
      <c r="AX411" s="9" t="str">
        <f t="shared" si="48"/>
        <v/>
      </c>
      <c r="AY411" s="8" t="str">
        <f t="shared" si="49"/>
        <v/>
      </c>
      <c r="AZ411" s="8"/>
      <c r="BE411" s="9"/>
    </row>
    <row r="412" spans="46:57" ht="15.75" customHeight="1" x14ac:dyDescent="0.25">
      <c r="AT412" s="9" t="str">
        <f t="shared" si="44"/>
        <v/>
      </c>
      <c r="AU412" s="8" t="str">
        <f t="shared" si="45"/>
        <v/>
      </c>
      <c r="AV412" s="9" t="str">
        <f t="shared" si="46"/>
        <v/>
      </c>
      <c r="AW412" s="31" t="str">
        <f t="shared" si="47"/>
        <v/>
      </c>
      <c r="AX412" s="9" t="str">
        <f t="shared" si="48"/>
        <v/>
      </c>
      <c r="AY412" s="8" t="str">
        <f t="shared" si="49"/>
        <v/>
      </c>
      <c r="AZ412" s="8"/>
      <c r="BE412" s="9"/>
    </row>
    <row r="413" spans="46:57" ht="15.75" customHeight="1" x14ac:dyDescent="0.25">
      <c r="AT413" s="9" t="str">
        <f t="shared" si="44"/>
        <v/>
      </c>
      <c r="AU413" s="8" t="str">
        <f t="shared" si="45"/>
        <v/>
      </c>
      <c r="AV413" s="9" t="str">
        <f t="shared" si="46"/>
        <v/>
      </c>
      <c r="AW413" s="31" t="str">
        <f t="shared" si="47"/>
        <v/>
      </c>
      <c r="AX413" s="9" t="str">
        <f t="shared" si="48"/>
        <v/>
      </c>
      <c r="AY413" s="8" t="str">
        <f t="shared" si="49"/>
        <v/>
      </c>
      <c r="AZ413" s="8"/>
      <c r="BE413" s="9"/>
    </row>
    <row r="414" spans="46:57" ht="15.75" customHeight="1" x14ac:dyDescent="0.25">
      <c r="AT414" s="9" t="str">
        <f t="shared" si="44"/>
        <v/>
      </c>
      <c r="AU414" s="8" t="str">
        <f t="shared" si="45"/>
        <v/>
      </c>
      <c r="AV414" s="9" t="str">
        <f t="shared" si="46"/>
        <v/>
      </c>
      <c r="AW414" s="31" t="str">
        <f t="shared" si="47"/>
        <v/>
      </c>
      <c r="AX414" s="9" t="str">
        <f t="shared" si="48"/>
        <v/>
      </c>
      <c r="AY414" s="8" t="str">
        <f t="shared" si="49"/>
        <v/>
      </c>
      <c r="AZ414" s="8"/>
      <c r="BE414" s="9"/>
    </row>
    <row r="415" spans="46:57" ht="15.75" customHeight="1" x14ac:dyDescent="0.25">
      <c r="AT415" s="9" t="str">
        <f t="shared" si="44"/>
        <v/>
      </c>
      <c r="AU415" s="8" t="str">
        <f t="shared" si="45"/>
        <v/>
      </c>
      <c r="AV415" s="9" t="str">
        <f t="shared" si="46"/>
        <v/>
      </c>
      <c r="AW415" s="31" t="str">
        <f t="shared" si="47"/>
        <v/>
      </c>
      <c r="AX415" s="9" t="str">
        <f t="shared" si="48"/>
        <v/>
      </c>
      <c r="AY415" s="8" t="str">
        <f t="shared" si="49"/>
        <v/>
      </c>
      <c r="AZ415" s="8"/>
      <c r="BE415" s="9"/>
    </row>
    <row r="416" spans="46:57" ht="15.75" customHeight="1" x14ac:dyDescent="0.25">
      <c r="AT416" s="9" t="str">
        <f t="shared" si="44"/>
        <v/>
      </c>
      <c r="AU416" s="8" t="str">
        <f t="shared" si="45"/>
        <v/>
      </c>
      <c r="AV416" s="9" t="str">
        <f t="shared" si="46"/>
        <v/>
      </c>
      <c r="AW416" s="31" t="str">
        <f t="shared" si="47"/>
        <v/>
      </c>
      <c r="AX416" s="9" t="str">
        <f t="shared" si="48"/>
        <v/>
      </c>
      <c r="AY416" s="8" t="str">
        <f t="shared" si="49"/>
        <v/>
      </c>
      <c r="AZ416" s="8"/>
      <c r="BE416" s="9"/>
    </row>
    <row r="417" spans="46:57" ht="15.75" customHeight="1" x14ac:dyDescent="0.25">
      <c r="AT417" s="9" t="str">
        <f t="shared" si="44"/>
        <v/>
      </c>
      <c r="AU417" s="8" t="str">
        <f t="shared" si="45"/>
        <v/>
      </c>
      <c r="AV417" s="9" t="str">
        <f t="shared" si="46"/>
        <v/>
      </c>
      <c r="AW417" s="31" t="str">
        <f t="shared" si="47"/>
        <v/>
      </c>
      <c r="AX417" s="9" t="str">
        <f t="shared" si="48"/>
        <v/>
      </c>
      <c r="AY417" s="8" t="str">
        <f t="shared" si="49"/>
        <v/>
      </c>
      <c r="AZ417" s="8"/>
      <c r="BE417" s="9"/>
    </row>
    <row r="418" spans="46:57" ht="15.75" customHeight="1" x14ac:dyDescent="0.25">
      <c r="AT418" s="9" t="str">
        <f t="shared" si="44"/>
        <v/>
      </c>
      <c r="AU418" s="8" t="str">
        <f t="shared" si="45"/>
        <v/>
      </c>
      <c r="AV418" s="9" t="str">
        <f t="shared" si="46"/>
        <v/>
      </c>
      <c r="AW418" s="31" t="str">
        <f t="shared" si="47"/>
        <v/>
      </c>
      <c r="AX418" s="9" t="str">
        <f t="shared" si="48"/>
        <v/>
      </c>
      <c r="AY418" s="8" t="str">
        <f t="shared" si="49"/>
        <v/>
      </c>
      <c r="AZ418" s="8"/>
      <c r="BE418" s="9"/>
    </row>
    <row r="419" spans="46:57" ht="15.75" customHeight="1" x14ac:dyDescent="0.25">
      <c r="AT419" s="9" t="str">
        <f t="shared" si="44"/>
        <v/>
      </c>
      <c r="AU419" s="8" t="str">
        <f t="shared" si="45"/>
        <v/>
      </c>
      <c r="AV419" s="9" t="str">
        <f t="shared" si="46"/>
        <v/>
      </c>
      <c r="AW419" s="31" t="str">
        <f t="shared" si="47"/>
        <v/>
      </c>
      <c r="AX419" s="9" t="str">
        <f t="shared" si="48"/>
        <v/>
      </c>
      <c r="AY419" s="8" t="str">
        <f t="shared" si="49"/>
        <v/>
      </c>
      <c r="AZ419" s="8"/>
      <c r="BE419" s="9"/>
    </row>
    <row r="420" spans="46:57" ht="15.75" customHeight="1" x14ac:dyDescent="0.25">
      <c r="AT420" s="9" t="str">
        <f t="shared" si="44"/>
        <v/>
      </c>
      <c r="AU420" s="8" t="str">
        <f t="shared" si="45"/>
        <v/>
      </c>
      <c r="AV420" s="9" t="str">
        <f t="shared" si="46"/>
        <v/>
      </c>
      <c r="AW420" s="31" t="str">
        <f t="shared" si="47"/>
        <v/>
      </c>
      <c r="AX420" s="9" t="str">
        <f t="shared" si="48"/>
        <v/>
      </c>
      <c r="AY420" s="8" t="str">
        <f t="shared" si="49"/>
        <v/>
      </c>
      <c r="AZ420" s="8"/>
      <c r="BE420" s="9"/>
    </row>
    <row r="421" spans="46:57" ht="15.75" customHeight="1" x14ac:dyDescent="0.25">
      <c r="AT421" s="9" t="str">
        <f t="shared" si="44"/>
        <v/>
      </c>
      <c r="AU421" s="8" t="str">
        <f t="shared" si="45"/>
        <v/>
      </c>
      <c r="AV421" s="9" t="str">
        <f t="shared" si="46"/>
        <v/>
      </c>
      <c r="AW421" s="31" t="str">
        <f t="shared" si="47"/>
        <v/>
      </c>
      <c r="AX421" s="9" t="str">
        <f t="shared" si="48"/>
        <v/>
      </c>
      <c r="AY421" s="8" t="str">
        <f t="shared" si="49"/>
        <v/>
      </c>
      <c r="AZ421" s="8"/>
      <c r="BE421" s="9"/>
    </row>
    <row r="422" spans="46:57" ht="15.75" customHeight="1" x14ac:dyDescent="0.25">
      <c r="AT422" s="9" t="str">
        <f t="shared" si="44"/>
        <v/>
      </c>
      <c r="AU422" s="8" t="str">
        <f t="shared" si="45"/>
        <v/>
      </c>
      <c r="AV422" s="9" t="str">
        <f t="shared" si="46"/>
        <v/>
      </c>
      <c r="AW422" s="31" t="str">
        <f t="shared" si="47"/>
        <v/>
      </c>
      <c r="AX422" s="9" t="str">
        <f t="shared" si="48"/>
        <v/>
      </c>
      <c r="AY422" s="8" t="str">
        <f t="shared" si="49"/>
        <v/>
      </c>
      <c r="AZ422" s="8"/>
      <c r="BE422" s="9"/>
    </row>
    <row r="423" spans="46:57" ht="15.75" customHeight="1" x14ac:dyDescent="0.25">
      <c r="AT423" s="9" t="str">
        <f t="shared" si="44"/>
        <v/>
      </c>
      <c r="AU423" s="8" t="str">
        <f t="shared" si="45"/>
        <v/>
      </c>
      <c r="AV423" s="9" t="str">
        <f t="shared" si="46"/>
        <v/>
      </c>
      <c r="AW423" s="31" t="str">
        <f t="shared" si="47"/>
        <v/>
      </c>
      <c r="AX423" s="9" t="str">
        <f t="shared" si="48"/>
        <v/>
      </c>
      <c r="AY423" s="8" t="str">
        <f t="shared" si="49"/>
        <v/>
      </c>
      <c r="AZ423" s="8"/>
      <c r="BE423" s="9"/>
    </row>
    <row r="424" spans="46:57" ht="15.75" customHeight="1" x14ac:dyDescent="0.25">
      <c r="AT424" s="9" t="str">
        <f t="shared" si="44"/>
        <v/>
      </c>
      <c r="AU424" s="8" t="str">
        <f t="shared" si="45"/>
        <v/>
      </c>
      <c r="AV424" s="9" t="str">
        <f t="shared" si="46"/>
        <v/>
      </c>
      <c r="AW424" s="31" t="str">
        <f t="shared" si="47"/>
        <v/>
      </c>
      <c r="AX424" s="9" t="str">
        <f t="shared" si="48"/>
        <v/>
      </c>
      <c r="AY424" s="8" t="str">
        <f t="shared" si="49"/>
        <v/>
      </c>
      <c r="AZ424" s="8"/>
      <c r="BE424" s="9"/>
    </row>
    <row r="425" spans="46:57" ht="15.75" customHeight="1" x14ac:dyDescent="0.25">
      <c r="AT425" s="9" t="str">
        <f t="shared" si="44"/>
        <v/>
      </c>
      <c r="AU425" s="8" t="str">
        <f t="shared" si="45"/>
        <v/>
      </c>
      <c r="AV425" s="9" t="str">
        <f t="shared" si="46"/>
        <v/>
      </c>
      <c r="AW425" s="31" t="str">
        <f t="shared" si="47"/>
        <v/>
      </c>
      <c r="AX425" s="9" t="str">
        <f t="shared" si="48"/>
        <v/>
      </c>
      <c r="AY425" s="8" t="str">
        <f t="shared" si="49"/>
        <v/>
      </c>
      <c r="AZ425" s="8"/>
      <c r="BE425" s="9"/>
    </row>
    <row r="426" spans="46:57" ht="15.75" customHeight="1" x14ac:dyDescent="0.25">
      <c r="AT426" s="9" t="str">
        <f t="shared" si="44"/>
        <v/>
      </c>
      <c r="AU426" s="8" t="str">
        <f t="shared" si="45"/>
        <v/>
      </c>
      <c r="AV426" s="9" t="str">
        <f t="shared" si="46"/>
        <v/>
      </c>
      <c r="AW426" s="31" t="str">
        <f t="shared" si="47"/>
        <v/>
      </c>
      <c r="AX426" s="9" t="str">
        <f t="shared" si="48"/>
        <v/>
      </c>
      <c r="AY426" s="8" t="str">
        <f t="shared" si="49"/>
        <v/>
      </c>
      <c r="AZ426" s="8"/>
      <c r="BE426" s="9"/>
    </row>
    <row r="427" spans="46:57" ht="15.75" customHeight="1" x14ac:dyDescent="0.25">
      <c r="AT427" s="9" t="str">
        <f t="shared" si="44"/>
        <v/>
      </c>
      <c r="AU427" s="8" t="str">
        <f t="shared" si="45"/>
        <v/>
      </c>
      <c r="AV427" s="9" t="str">
        <f t="shared" si="46"/>
        <v/>
      </c>
      <c r="AW427" s="31" t="str">
        <f t="shared" si="47"/>
        <v/>
      </c>
      <c r="AX427" s="9" t="str">
        <f t="shared" si="48"/>
        <v/>
      </c>
      <c r="AY427" s="8" t="str">
        <f t="shared" si="49"/>
        <v/>
      </c>
      <c r="AZ427" s="8"/>
      <c r="BE427" s="9"/>
    </row>
    <row r="428" spans="46:57" ht="15.75" customHeight="1" x14ac:dyDescent="0.25">
      <c r="AT428" s="9" t="str">
        <f t="shared" si="44"/>
        <v/>
      </c>
      <c r="AU428" s="8" t="str">
        <f t="shared" si="45"/>
        <v/>
      </c>
      <c r="AV428" s="9" t="str">
        <f t="shared" si="46"/>
        <v/>
      </c>
      <c r="AW428" s="31" t="str">
        <f t="shared" si="47"/>
        <v/>
      </c>
      <c r="AX428" s="9" t="str">
        <f t="shared" si="48"/>
        <v/>
      </c>
      <c r="AY428" s="8" t="str">
        <f t="shared" si="49"/>
        <v/>
      </c>
      <c r="AZ428" s="8"/>
      <c r="BE428" s="9"/>
    </row>
    <row r="429" spans="46:57" ht="15.75" customHeight="1" x14ac:dyDescent="0.25">
      <c r="AT429" s="9" t="str">
        <f t="shared" si="44"/>
        <v/>
      </c>
      <c r="AU429" s="8" t="str">
        <f t="shared" si="45"/>
        <v/>
      </c>
      <c r="AV429" s="9" t="str">
        <f t="shared" si="46"/>
        <v/>
      </c>
      <c r="AW429" s="31" t="str">
        <f t="shared" si="47"/>
        <v/>
      </c>
      <c r="AX429" s="9" t="str">
        <f t="shared" si="48"/>
        <v/>
      </c>
      <c r="AY429" s="8" t="str">
        <f t="shared" si="49"/>
        <v/>
      </c>
      <c r="AZ429" s="8"/>
      <c r="BE429" s="9"/>
    </row>
    <row r="430" spans="46:57" ht="15.75" customHeight="1" x14ac:dyDescent="0.25">
      <c r="AT430" s="9" t="str">
        <f t="shared" si="44"/>
        <v/>
      </c>
      <c r="AU430" s="8" t="str">
        <f t="shared" si="45"/>
        <v/>
      </c>
      <c r="AV430" s="9" t="str">
        <f t="shared" si="46"/>
        <v/>
      </c>
      <c r="AW430" s="31" t="str">
        <f t="shared" si="47"/>
        <v/>
      </c>
      <c r="AX430" s="9" t="str">
        <f t="shared" si="48"/>
        <v/>
      </c>
      <c r="AY430" s="8" t="str">
        <f t="shared" si="49"/>
        <v/>
      </c>
      <c r="AZ430" s="8"/>
      <c r="BE430" s="9"/>
    </row>
    <row r="431" spans="46:57" ht="15.75" customHeight="1" x14ac:dyDescent="0.25">
      <c r="AT431" s="9" t="str">
        <f t="shared" si="44"/>
        <v/>
      </c>
      <c r="AU431" s="8" t="str">
        <f t="shared" si="45"/>
        <v/>
      </c>
      <c r="AV431" s="9" t="str">
        <f t="shared" si="46"/>
        <v/>
      </c>
      <c r="AW431" s="31" t="str">
        <f t="shared" si="47"/>
        <v/>
      </c>
      <c r="AX431" s="9" t="str">
        <f t="shared" si="48"/>
        <v/>
      </c>
      <c r="AY431" s="8" t="str">
        <f t="shared" si="49"/>
        <v/>
      </c>
      <c r="AZ431" s="8"/>
      <c r="BE431" s="9"/>
    </row>
    <row r="432" spans="46:57" ht="15.75" customHeight="1" x14ac:dyDescent="0.25">
      <c r="AT432" s="9" t="str">
        <f t="shared" si="44"/>
        <v/>
      </c>
      <c r="AU432" s="8" t="str">
        <f t="shared" si="45"/>
        <v/>
      </c>
      <c r="AV432" s="9" t="str">
        <f t="shared" si="46"/>
        <v/>
      </c>
      <c r="AW432" s="31" t="str">
        <f t="shared" si="47"/>
        <v/>
      </c>
      <c r="AX432" s="9" t="str">
        <f t="shared" si="48"/>
        <v/>
      </c>
      <c r="AY432" s="8" t="str">
        <f t="shared" si="49"/>
        <v/>
      </c>
      <c r="AZ432" s="8"/>
      <c r="BE432" s="9"/>
    </row>
    <row r="433" spans="46:57" ht="15.75" customHeight="1" x14ac:dyDescent="0.25">
      <c r="AT433" s="9" t="str">
        <f t="shared" si="44"/>
        <v/>
      </c>
      <c r="AU433" s="8" t="str">
        <f t="shared" si="45"/>
        <v/>
      </c>
      <c r="AV433" s="9" t="str">
        <f t="shared" si="46"/>
        <v/>
      </c>
      <c r="AW433" s="31" t="str">
        <f t="shared" si="47"/>
        <v/>
      </c>
      <c r="AX433" s="9" t="str">
        <f t="shared" si="48"/>
        <v/>
      </c>
      <c r="AY433" s="8" t="str">
        <f t="shared" si="49"/>
        <v/>
      </c>
      <c r="AZ433" s="8"/>
      <c r="BE433" s="9"/>
    </row>
    <row r="434" spans="46:57" ht="15.75" customHeight="1" x14ac:dyDescent="0.25">
      <c r="AT434" s="9" t="str">
        <f t="shared" si="44"/>
        <v/>
      </c>
      <c r="AU434" s="8" t="str">
        <f t="shared" si="45"/>
        <v/>
      </c>
      <c r="AV434" s="9" t="str">
        <f t="shared" si="46"/>
        <v/>
      </c>
      <c r="AW434" s="31" t="str">
        <f t="shared" si="47"/>
        <v/>
      </c>
      <c r="AX434" s="9" t="str">
        <f t="shared" si="48"/>
        <v/>
      </c>
      <c r="AY434" s="8" t="str">
        <f t="shared" si="49"/>
        <v/>
      </c>
      <c r="AZ434" s="8"/>
      <c r="BE434" s="9"/>
    </row>
    <row r="435" spans="46:57" ht="15.75" customHeight="1" x14ac:dyDescent="0.25">
      <c r="AT435" s="9" t="str">
        <f t="shared" si="44"/>
        <v/>
      </c>
      <c r="AU435" s="8" t="str">
        <f t="shared" si="45"/>
        <v/>
      </c>
      <c r="AV435" s="9" t="str">
        <f t="shared" si="46"/>
        <v/>
      </c>
      <c r="AW435" s="31" t="str">
        <f t="shared" si="47"/>
        <v/>
      </c>
      <c r="AX435" s="9" t="str">
        <f t="shared" si="48"/>
        <v/>
      </c>
      <c r="AY435" s="8" t="str">
        <f t="shared" si="49"/>
        <v/>
      </c>
      <c r="AZ435" s="8"/>
      <c r="BE435" s="9"/>
    </row>
    <row r="436" spans="46:57" ht="15.75" customHeight="1" x14ac:dyDescent="0.25">
      <c r="AT436" s="9" t="str">
        <f t="shared" si="44"/>
        <v/>
      </c>
      <c r="AU436" s="8" t="str">
        <f t="shared" si="45"/>
        <v/>
      </c>
      <c r="AV436" s="9" t="str">
        <f t="shared" si="46"/>
        <v/>
      </c>
      <c r="AW436" s="31" t="str">
        <f t="shared" si="47"/>
        <v/>
      </c>
      <c r="AX436" s="9" t="str">
        <f t="shared" si="48"/>
        <v/>
      </c>
      <c r="AY436" s="8" t="str">
        <f t="shared" si="49"/>
        <v/>
      </c>
      <c r="AZ436" s="8"/>
      <c r="BE436" s="9"/>
    </row>
    <row r="437" spans="46:57" ht="15.75" customHeight="1" x14ac:dyDescent="0.25">
      <c r="AT437" s="9" t="str">
        <f t="shared" si="44"/>
        <v/>
      </c>
      <c r="AU437" s="8" t="str">
        <f t="shared" si="45"/>
        <v/>
      </c>
      <c r="AV437" s="9" t="str">
        <f t="shared" si="46"/>
        <v/>
      </c>
      <c r="AW437" s="31" t="str">
        <f t="shared" si="47"/>
        <v/>
      </c>
      <c r="AX437" s="9" t="str">
        <f t="shared" si="48"/>
        <v/>
      </c>
      <c r="AY437" s="8" t="str">
        <f t="shared" si="49"/>
        <v/>
      </c>
      <c r="AZ437" s="8"/>
      <c r="BE437" s="9"/>
    </row>
    <row r="438" spans="46:57" ht="15.75" customHeight="1" x14ac:dyDescent="0.25">
      <c r="AT438" s="9" t="str">
        <f t="shared" si="44"/>
        <v/>
      </c>
      <c r="AU438" s="8" t="str">
        <f t="shared" si="45"/>
        <v/>
      </c>
      <c r="AV438" s="9" t="str">
        <f t="shared" si="46"/>
        <v/>
      </c>
      <c r="AW438" s="31" t="str">
        <f t="shared" si="47"/>
        <v/>
      </c>
      <c r="AX438" s="9" t="str">
        <f t="shared" si="48"/>
        <v/>
      </c>
      <c r="AY438" s="8" t="str">
        <f t="shared" si="49"/>
        <v/>
      </c>
      <c r="AZ438" s="8"/>
      <c r="BE438" s="9"/>
    </row>
    <row r="439" spans="46:57" ht="15.75" customHeight="1" x14ac:dyDescent="0.25">
      <c r="AT439" s="9" t="str">
        <f t="shared" si="44"/>
        <v/>
      </c>
      <c r="AU439" s="8" t="str">
        <f t="shared" si="45"/>
        <v/>
      </c>
      <c r="AV439" s="9" t="str">
        <f t="shared" si="46"/>
        <v/>
      </c>
      <c r="AW439" s="31" t="str">
        <f t="shared" si="47"/>
        <v/>
      </c>
      <c r="AX439" s="9" t="str">
        <f t="shared" si="48"/>
        <v/>
      </c>
      <c r="AY439" s="8" t="str">
        <f t="shared" si="49"/>
        <v/>
      </c>
      <c r="AZ439" s="8"/>
      <c r="BE439" s="9"/>
    </row>
    <row r="440" spans="46:57" ht="15.75" customHeight="1" x14ac:dyDescent="0.25">
      <c r="AT440" s="9" t="str">
        <f t="shared" si="44"/>
        <v/>
      </c>
      <c r="AU440" s="8" t="str">
        <f t="shared" si="45"/>
        <v/>
      </c>
      <c r="AV440" s="9" t="str">
        <f t="shared" si="46"/>
        <v/>
      </c>
      <c r="AW440" s="31" t="str">
        <f t="shared" si="47"/>
        <v/>
      </c>
      <c r="AX440" s="9" t="str">
        <f t="shared" si="48"/>
        <v/>
      </c>
      <c r="AY440" s="8" t="str">
        <f t="shared" si="49"/>
        <v/>
      </c>
      <c r="AZ440" s="8"/>
      <c r="BE440" s="9"/>
    </row>
    <row r="441" spans="46:57" ht="15.75" customHeight="1" x14ac:dyDescent="0.25">
      <c r="AT441" s="9" t="str">
        <f t="shared" si="44"/>
        <v/>
      </c>
      <c r="AU441" s="8" t="str">
        <f t="shared" si="45"/>
        <v/>
      </c>
      <c r="AV441" s="9" t="str">
        <f t="shared" si="46"/>
        <v/>
      </c>
      <c r="AW441" s="31" t="str">
        <f t="shared" si="47"/>
        <v/>
      </c>
      <c r="AX441" s="9" t="str">
        <f t="shared" si="48"/>
        <v/>
      </c>
      <c r="AY441" s="8" t="str">
        <f t="shared" si="49"/>
        <v/>
      </c>
      <c r="AZ441" s="8"/>
      <c r="BE441" s="9"/>
    </row>
    <row r="442" spans="46:57" ht="15.75" customHeight="1" x14ac:dyDescent="0.25">
      <c r="AT442" s="9" t="str">
        <f t="shared" si="44"/>
        <v/>
      </c>
      <c r="AU442" s="8" t="str">
        <f t="shared" si="45"/>
        <v/>
      </c>
      <c r="AV442" s="9" t="str">
        <f t="shared" si="46"/>
        <v/>
      </c>
      <c r="AW442" s="31" t="str">
        <f t="shared" si="47"/>
        <v/>
      </c>
      <c r="AX442" s="9" t="str">
        <f t="shared" si="48"/>
        <v/>
      </c>
      <c r="AY442" s="8" t="str">
        <f t="shared" si="49"/>
        <v/>
      </c>
      <c r="AZ442" s="8"/>
      <c r="BE442" s="9"/>
    </row>
    <row r="443" spans="46:57" ht="15.75" customHeight="1" x14ac:dyDescent="0.25">
      <c r="AT443" s="9" t="str">
        <f t="shared" si="44"/>
        <v/>
      </c>
      <c r="AU443" s="8" t="str">
        <f t="shared" si="45"/>
        <v/>
      </c>
      <c r="AV443" s="9" t="str">
        <f t="shared" si="46"/>
        <v/>
      </c>
      <c r="AW443" s="31" t="str">
        <f t="shared" si="47"/>
        <v/>
      </c>
      <c r="AX443" s="9" t="str">
        <f t="shared" si="48"/>
        <v/>
      </c>
      <c r="AY443" s="8" t="str">
        <f t="shared" si="49"/>
        <v/>
      </c>
      <c r="AZ443" s="8"/>
      <c r="BE443" s="9"/>
    </row>
    <row r="444" spans="46:57" ht="15.75" customHeight="1" x14ac:dyDescent="0.25">
      <c r="AT444" s="9" t="str">
        <f t="shared" si="44"/>
        <v/>
      </c>
      <c r="AU444" s="8" t="str">
        <f t="shared" si="45"/>
        <v/>
      </c>
      <c r="AV444" s="9" t="str">
        <f t="shared" si="46"/>
        <v/>
      </c>
      <c r="AW444" s="31" t="str">
        <f t="shared" si="47"/>
        <v/>
      </c>
      <c r="AX444" s="9" t="str">
        <f t="shared" si="48"/>
        <v/>
      </c>
      <c r="AY444" s="8" t="str">
        <f t="shared" si="49"/>
        <v/>
      </c>
      <c r="AZ444" s="8"/>
      <c r="BE444" s="9"/>
    </row>
    <row r="445" spans="46:57" ht="15.75" customHeight="1" x14ac:dyDescent="0.25">
      <c r="AT445" s="9" t="str">
        <f t="shared" si="44"/>
        <v/>
      </c>
      <c r="AU445" s="8" t="str">
        <f t="shared" si="45"/>
        <v/>
      </c>
      <c r="AV445" s="9" t="str">
        <f t="shared" si="46"/>
        <v/>
      </c>
      <c r="AW445" s="31" t="str">
        <f t="shared" si="47"/>
        <v/>
      </c>
      <c r="AX445" s="9" t="str">
        <f t="shared" si="48"/>
        <v/>
      </c>
      <c r="AY445" s="8" t="str">
        <f t="shared" si="49"/>
        <v/>
      </c>
      <c r="AZ445" s="8"/>
      <c r="BE445" s="9"/>
    </row>
    <row r="446" spans="46:57" ht="15.75" customHeight="1" x14ac:dyDescent="0.25">
      <c r="AT446" s="9" t="str">
        <f t="shared" si="44"/>
        <v/>
      </c>
      <c r="AU446" s="8" t="str">
        <f t="shared" si="45"/>
        <v/>
      </c>
      <c r="AV446" s="9" t="str">
        <f t="shared" si="46"/>
        <v/>
      </c>
      <c r="AW446" s="31" t="str">
        <f t="shared" si="47"/>
        <v/>
      </c>
      <c r="AX446" s="9" t="str">
        <f t="shared" si="48"/>
        <v/>
      </c>
      <c r="AY446" s="8" t="str">
        <f t="shared" si="49"/>
        <v/>
      </c>
      <c r="AZ446" s="8"/>
      <c r="BE446" s="9"/>
    </row>
    <row r="447" spans="46:57" ht="15.75" customHeight="1" x14ac:dyDescent="0.25">
      <c r="AT447" s="9" t="str">
        <f t="shared" si="44"/>
        <v/>
      </c>
      <c r="AU447" s="8" t="str">
        <f t="shared" si="45"/>
        <v/>
      </c>
      <c r="AV447" s="9" t="str">
        <f t="shared" si="46"/>
        <v/>
      </c>
      <c r="AW447" s="31" t="str">
        <f t="shared" si="47"/>
        <v/>
      </c>
      <c r="AX447" s="9" t="str">
        <f t="shared" si="48"/>
        <v/>
      </c>
      <c r="AY447" s="8" t="str">
        <f t="shared" si="49"/>
        <v/>
      </c>
      <c r="AZ447" s="8"/>
      <c r="BE447" s="9"/>
    </row>
    <row r="448" spans="46:57" ht="15.75" customHeight="1" x14ac:dyDescent="0.25">
      <c r="AT448" s="9" t="str">
        <f t="shared" si="44"/>
        <v/>
      </c>
      <c r="AU448" s="8" t="str">
        <f t="shared" si="45"/>
        <v/>
      </c>
      <c r="AV448" s="9" t="str">
        <f t="shared" si="46"/>
        <v/>
      </c>
      <c r="AW448" s="31" t="str">
        <f t="shared" si="47"/>
        <v/>
      </c>
      <c r="AX448" s="9" t="str">
        <f t="shared" si="48"/>
        <v/>
      </c>
      <c r="AY448" s="8" t="str">
        <f t="shared" si="49"/>
        <v/>
      </c>
      <c r="AZ448" s="8"/>
      <c r="BE448" s="9"/>
    </row>
    <row r="449" spans="46:57" ht="15.75" customHeight="1" x14ac:dyDescent="0.25">
      <c r="AT449" s="9" t="str">
        <f t="shared" si="44"/>
        <v/>
      </c>
      <c r="AU449" s="8" t="str">
        <f t="shared" si="45"/>
        <v/>
      </c>
      <c r="AV449" s="9" t="str">
        <f t="shared" si="46"/>
        <v/>
      </c>
      <c r="AW449" s="31" t="str">
        <f t="shared" si="47"/>
        <v/>
      </c>
      <c r="AX449" s="9" t="str">
        <f t="shared" si="48"/>
        <v/>
      </c>
      <c r="AY449" s="8" t="str">
        <f t="shared" si="49"/>
        <v/>
      </c>
      <c r="AZ449" s="8"/>
      <c r="BE449" s="9"/>
    </row>
    <row r="450" spans="46:57" ht="15.75" customHeight="1" x14ac:dyDescent="0.25">
      <c r="AT450" s="9" t="str">
        <f t="shared" si="44"/>
        <v/>
      </c>
      <c r="AU450" s="8" t="str">
        <f t="shared" si="45"/>
        <v/>
      </c>
      <c r="AV450" s="9" t="str">
        <f t="shared" si="46"/>
        <v/>
      </c>
      <c r="AW450" s="31" t="str">
        <f t="shared" si="47"/>
        <v/>
      </c>
      <c r="AX450" s="9" t="str">
        <f t="shared" si="48"/>
        <v/>
      </c>
      <c r="AY450" s="8" t="str">
        <f t="shared" si="49"/>
        <v/>
      </c>
      <c r="AZ450" s="8"/>
      <c r="BE450" s="9"/>
    </row>
    <row r="451" spans="46:57" ht="15.75" customHeight="1" x14ac:dyDescent="0.25">
      <c r="AT451" s="9" t="str">
        <f t="shared" si="44"/>
        <v/>
      </c>
      <c r="AU451" s="8" t="str">
        <f t="shared" si="45"/>
        <v/>
      </c>
      <c r="AV451" s="9" t="str">
        <f t="shared" si="46"/>
        <v/>
      </c>
      <c r="AW451" s="31" t="str">
        <f t="shared" si="47"/>
        <v/>
      </c>
      <c r="AX451" s="9" t="str">
        <f t="shared" si="48"/>
        <v/>
      </c>
      <c r="AY451" s="8" t="str">
        <f t="shared" si="49"/>
        <v/>
      </c>
      <c r="AZ451" s="8"/>
      <c r="BE451" s="9"/>
    </row>
    <row r="452" spans="46:57" ht="15.75" customHeight="1" x14ac:dyDescent="0.25">
      <c r="AT452" s="9" t="str">
        <f t="shared" si="44"/>
        <v/>
      </c>
      <c r="AU452" s="8" t="str">
        <f t="shared" si="45"/>
        <v/>
      </c>
      <c r="AV452" s="9" t="str">
        <f t="shared" si="46"/>
        <v/>
      </c>
      <c r="AW452" s="31" t="str">
        <f t="shared" si="47"/>
        <v/>
      </c>
      <c r="AX452" s="9" t="str">
        <f t="shared" si="48"/>
        <v/>
      </c>
      <c r="AY452" s="8" t="str">
        <f t="shared" si="49"/>
        <v/>
      </c>
      <c r="AZ452" s="8"/>
      <c r="BE452" s="9"/>
    </row>
    <row r="453" spans="46:57" ht="15.75" customHeight="1" x14ac:dyDescent="0.25">
      <c r="AT453" s="9" t="str">
        <f t="shared" si="44"/>
        <v/>
      </c>
      <c r="AU453" s="8" t="str">
        <f t="shared" si="45"/>
        <v/>
      </c>
      <c r="AV453" s="9" t="str">
        <f t="shared" si="46"/>
        <v/>
      </c>
      <c r="AW453" s="31" t="str">
        <f t="shared" si="47"/>
        <v/>
      </c>
      <c r="AX453" s="9" t="str">
        <f t="shared" si="48"/>
        <v/>
      </c>
      <c r="AY453" s="8" t="str">
        <f t="shared" si="49"/>
        <v/>
      </c>
      <c r="AZ453" s="8"/>
      <c r="BE453" s="9"/>
    </row>
    <row r="454" spans="46:57" ht="15.75" customHeight="1" x14ac:dyDescent="0.25">
      <c r="AT454" s="9" t="str">
        <f t="shared" si="44"/>
        <v/>
      </c>
      <c r="AU454" s="8" t="str">
        <f t="shared" si="45"/>
        <v/>
      </c>
      <c r="AV454" s="9" t="str">
        <f t="shared" si="46"/>
        <v/>
      </c>
      <c r="AW454" s="31" t="str">
        <f t="shared" si="47"/>
        <v/>
      </c>
      <c r="AX454" s="9" t="str">
        <f t="shared" si="48"/>
        <v/>
      </c>
      <c r="AY454" s="8" t="str">
        <f t="shared" si="49"/>
        <v/>
      </c>
      <c r="AZ454" s="8"/>
      <c r="BE454" s="9"/>
    </row>
    <row r="455" spans="46:57" ht="15.75" customHeight="1" x14ac:dyDescent="0.25">
      <c r="AT455" s="9" t="str">
        <f t="shared" si="44"/>
        <v/>
      </c>
      <c r="AU455" s="8" t="str">
        <f t="shared" si="45"/>
        <v/>
      </c>
      <c r="AV455" s="9" t="str">
        <f t="shared" si="46"/>
        <v/>
      </c>
      <c r="AW455" s="31" t="str">
        <f t="shared" si="47"/>
        <v/>
      </c>
      <c r="AX455" s="9" t="str">
        <f t="shared" si="48"/>
        <v/>
      </c>
      <c r="AY455" s="8" t="str">
        <f t="shared" si="49"/>
        <v/>
      </c>
      <c r="AZ455" s="8"/>
      <c r="BE455" s="9"/>
    </row>
    <row r="456" spans="46:57" ht="15.75" customHeight="1" x14ac:dyDescent="0.25">
      <c r="AT456" s="9" t="str">
        <f t="shared" si="44"/>
        <v/>
      </c>
      <c r="AU456" s="8" t="str">
        <f t="shared" si="45"/>
        <v/>
      </c>
      <c r="AV456" s="9" t="str">
        <f t="shared" si="46"/>
        <v/>
      </c>
      <c r="AW456" s="31" t="str">
        <f t="shared" si="47"/>
        <v/>
      </c>
      <c r="AX456" s="9" t="str">
        <f t="shared" si="48"/>
        <v/>
      </c>
      <c r="AY456" s="8" t="str">
        <f t="shared" si="49"/>
        <v/>
      </c>
      <c r="AZ456" s="8"/>
      <c r="BE456" s="9"/>
    </row>
    <row r="457" spans="46:57" ht="15.75" customHeight="1" x14ac:dyDescent="0.25">
      <c r="AT457" s="9" t="str">
        <f t="shared" si="44"/>
        <v/>
      </c>
      <c r="AU457" s="8" t="str">
        <f t="shared" si="45"/>
        <v/>
      </c>
      <c r="AV457" s="9" t="str">
        <f t="shared" si="46"/>
        <v/>
      </c>
      <c r="AW457" s="31" t="str">
        <f t="shared" si="47"/>
        <v/>
      </c>
      <c r="AX457" s="9" t="str">
        <f t="shared" si="48"/>
        <v/>
      </c>
      <c r="AY457" s="8" t="str">
        <f t="shared" si="49"/>
        <v/>
      </c>
      <c r="AZ457" s="8"/>
      <c r="BE457" s="9"/>
    </row>
    <row r="458" spans="46:57" ht="15.75" customHeight="1" x14ac:dyDescent="0.25">
      <c r="AT458" s="9" t="str">
        <f t="shared" si="44"/>
        <v/>
      </c>
      <c r="AU458" s="8" t="str">
        <f t="shared" si="45"/>
        <v/>
      </c>
      <c r="AV458" s="9" t="str">
        <f t="shared" si="46"/>
        <v/>
      </c>
      <c r="AW458" s="31" t="str">
        <f t="shared" si="47"/>
        <v/>
      </c>
      <c r="AX458" s="9" t="str">
        <f t="shared" si="48"/>
        <v/>
      </c>
      <c r="AY458" s="8" t="str">
        <f t="shared" si="49"/>
        <v/>
      </c>
      <c r="AZ458" s="8"/>
      <c r="BE458" s="9"/>
    </row>
    <row r="459" spans="46:57" ht="15.75" customHeight="1" x14ac:dyDescent="0.25">
      <c r="AT459" s="9" t="str">
        <f t="shared" si="44"/>
        <v/>
      </c>
      <c r="AU459" s="8" t="str">
        <f t="shared" si="45"/>
        <v/>
      </c>
      <c r="AV459" s="9" t="str">
        <f t="shared" si="46"/>
        <v/>
      </c>
      <c r="AW459" s="31" t="str">
        <f t="shared" si="47"/>
        <v/>
      </c>
      <c r="AX459" s="9" t="str">
        <f t="shared" si="48"/>
        <v/>
      </c>
      <c r="AY459" s="8" t="str">
        <f t="shared" si="49"/>
        <v/>
      </c>
      <c r="AZ459" s="8"/>
      <c r="BE459" s="9"/>
    </row>
    <row r="460" spans="46:57" ht="15.75" customHeight="1" x14ac:dyDescent="0.25">
      <c r="AT460" s="9" t="str">
        <f t="shared" si="44"/>
        <v/>
      </c>
      <c r="AU460" s="8" t="str">
        <f t="shared" si="45"/>
        <v/>
      </c>
      <c r="AV460" s="9" t="str">
        <f t="shared" si="46"/>
        <v/>
      </c>
      <c r="AW460" s="31" t="str">
        <f t="shared" si="47"/>
        <v/>
      </c>
      <c r="AX460" s="9" t="str">
        <f t="shared" si="48"/>
        <v/>
      </c>
      <c r="AY460" s="8" t="str">
        <f t="shared" si="49"/>
        <v/>
      </c>
      <c r="AZ460" s="8"/>
      <c r="BE460" s="9"/>
    </row>
    <row r="461" spans="46:57" ht="15.75" customHeight="1" x14ac:dyDescent="0.25">
      <c r="AT461" s="9" t="str">
        <f t="shared" si="44"/>
        <v/>
      </c>
      <c r="AU461" s="8" t="str">
        <f t="shared" si="45"/>
        <v/>
      </c>
      <c r="AV461" s="9" t="str">
        <f t="shared" si="46"/>
        <v/>
      </c>
      <c r="AW461" s="31" t="str">
        <f t="shared" si="47"/>
        <v/>
      </c>
      <c r="AX461" s="9" t="str">
        <f t="shared" si="48"/>
        <v/>
      </c>
      <c r="AY461" s="8" t="str">
        <f t="shared" si="49"/>
        <v/>
      </c>
      <c r="AZ461" s="8"/>
      <c r="BE461" s="9"/>
    </row>
    <row r="462" spans="46:57" ht="15.75" customHeight="1" x14ac:dyDescent="0.25">
      <c r="AT462" s="9" t="str">
        <f t="shared" si="44"/>
        <v/>
      </c>
      <c r="AU462" s="8" t="str">
        <f t="shared" si="45"/>
        <v/>
      </c>
      <c r="AV462" s="9" t="str">
        <f t="shared" si="46"/>
        <v/>
      </c>
      <c r="AW462" s="31" t="str">
        <f t="shared" si="47"/>
        <v/>
      </c>
      <c r="AX462" s="9" t="str">
        <f t="shared" si="48"/>
        <v/>
      </c>
      <c r="AY462" s="8" t="str">
        <f t="shared" si="49"/>
        <v/>
      </c>
      <c r="AZ462" s="8"/>
      <c r="BE462" s="9"/>
    </row>
    <row r="463" spans="46:57" ht="15.75" customHeight="1" x14ac:dyDescent="0.25">
      <c r="AT463" s="9" t="str">
        <f t="shared" si="44"/>
        <v/>
      </c>
      <c r="AU463" s="8" t="str">
        <f t="shared" si="45"/>
        <v/>
      </c>
      <c r="AV463" s="9" t="str">
        <f t="shared" si="46"/>
        <v/>
      </c>
      <c r="AW463" s="31" t="str">
        <f t="shared" si="47"/>
        <v/>
      </c>
      <c r="AX463" s="9" t="str">
        <f t="shared" si="48"/>
        <v/>
      </c>
      <c r="AY463" s="8" t="str">
        <f t="shared" si="49"/>
        <v/>
      </c>
      <c r="AZ463" s="8"/>
      <c r="BE463" s="9"/>
    </row>
    <row r="464" spans="46:57" ht="15.75" customHeight="1" x14ac:dyDescent="0.25">
      <c r="AT464" s="9" t="str">
        <f t="shared" si="44"/>
        <v/>
      </c>
      <c r="AU464" s="8" t="str">
        <f t="shared" si="45"/>
        <v/>
      </c>
      <c r="AV464" s="9" t="str">
        <f t="shared" si="46"/>
        <v/>
      </c>
      <c r="AW464" s="31" t="str">
        <f t="shared" si="47"/>
        <v/>
      </c>
      <c r="AX464" s="9" t="str">
        <f t="shared" si="48"/>
        <v/>
      </c>
      <c r="AY464" s="8" t="str">
        <f t="shared" si="49"/>
        <v/>
      </c>
      <c r="AZ464" s="8"/>
      <c r="BE464" s="9"/>
    </row>
    <row r="465" spans="46:57" ht="15.75" customHeight="1" x14ac:dyDescent="0.25">
      <c r="AT465" s="9" t="str">
        <f t="shared" si="44"/>
        <v/>
      </c>
      <c r="AU465" s="8" t="str">
        <f t="shared" si="45"/>
        <v/>
      </c>
      <c r="AV465" s="9" t="str">
        <f t="shared" si="46"/>
        <v/>
      </c>
      <c r="AW465" s="31" t="str">
        <f t="shared" si="47"/>
        <v/>
      </c>
      <c r="AX465" s="9" t="str">
        <f t="shared" si="48"/>
        <v/>
      </c>
      <c r="AY465" s="8" t="str">
        <f t="shared" si="49"/>
        <v/>
      </c>
      <c r="AZ465" s="8"/>
      <c r="BE465" s="9"/>
    </row>
    <row r="466" spans="46:57" ht="15.75" customHeight="1" x14ac:dyDescent="0.25">
      <c r="AT466" s="9" t="str">
        <f t="shared" si="44"/>
        <v/>
      </c>
      <c r="AU466" s="8" t="str">
        <f t="shared" si="45"/>
        <v/>
      </c>
      <c r="AV466" s="9" t="str">
        <f t="shared" si="46"/>
        <v/>
      </c>
      <c r="AW466" s="31" t="str">
        <f t="shared" si="47"/>
        <v/>
      </c>
      <c r="AX466" s="9" t="str">
        <f t="shared" si="48"/>
        <v/>
      </c>
      <c r="AY466" s="8" t="str">
        <f t="shared" si="49"/>
        <v/>
      </c>
      <c r="AZ466" s="8"/>
      <c r="BE466" s="9"/>
    </row>
    <row r="467" spans="46:57" ht="15.75" customHeight="1" x14ac:dyDescent="0.25">
      <c r="AT467" s="9" t="str">
        <f t="shared" si="44"/>
        <v/>
      </c>
      <c r="AU467" s="8" t="str">
        <f t="shared" si="45"/>
        <v/>
      </c>
      <c r="AV467" s="9" t="str">
        <f t="shared" si="46"/>
        <v/>
      </c>
      <c r="AW467" s="31" t="str">
        <f t="shared" si="47"/>
        <v/>
      </c>
      <c r="AX467" s="9" t="str">
        <f t="shared" si="48"/>
        <v/>
      </c>
      <c r="AY467" s="8" t="str">
        <f t="shared" si="49"/>
        <v/>
      </c>
      <c r="AZ467" s="8"/>
      <c r="BE467" s="9"/>
    </row>
    <row r="468" spans="46:57" ht="15.75" customHeight="1" x14ac:dyDescent="0.25">
      <c r="AT468" s="9" t="str">
        <f t="shared" si="44"/>
        <v/>
      </c>
      <c r="AU468" s="8" t="str">
        <f t="shared" si="45"/>
        <v/>
      </c>
      <c r="AV468" s="9" t="str">
        <f t="shared" si="46"/>
        <v/>
      </c>
      <c r="AW468" s="31" t="str">
        <f t="shared" si="47"/>
        <v/>
      </c>
      <c r="AX468" s="9" t="str">
        <f t="shared" si="48"/>
        <v/>
      </c>
      <c r="AY468" s="8" t="str">
        <f t="shared" si="49"/>
        <v/>
      </c>
      <c r="AZ468" s="8"/>
      <c r="BE468" s="9"/>
    </row>
    <row r="469" spans="46:57" ht="15.75" customHeight="1" x14ac:dyDescent="0.25">
      <c r="AT469" s="9" t="str">
        <f t="shared" si="44"/>
        <v/>
      </c>
      <c r="AU469" s="8" t="str">
        <f t="shared" si="45"/>
        <v/>
      </c>
      <c r="AV469" s="9" t="str">
        <f t="shared" si="46"/>
        <v/>
      </c>
      <c r="AW469" s="31" t="str">
        <f t="shared" si="47"/>
        <v/>
      </c>
      <c r="AX469" s="9" t="str">
        <f t="shared" si="48"/>
        <v/>
      </c>
      <c r="AY469" s="8" t="str">
        <f t="shared" si="49"/>
        <v/>
      </c>
      <c r="AZ469" s="8"/>
      <c r="BE469" s="9"/>
    </row>
    <row r="470" spans="46:57" ht="15.75" customHeight="1" x14ac:dyDescent="0.25">
      <c r="AT470" s="9" t="str">
        <f t="shared" si="44"/>
        <v/>
      </c>
      <c r="AU470" s="8" t="str">
        <f t="shared" si="45"/>
        <v/>
      </c>
      <c r="AV470" s="9" t="str">
        <f t="shared" si="46"/>
        <v/>
      </c>
      <c r="AW470" s="31" t="str">
        <f t="shared" si="47"/>
        <v/>
      </c>
      <c r="AX470" s="9" t="str">
        <f t="shared" si="48"/>
        <v/>
      </c>
      <c r="AY470" s="8" t="str">
        <f t="shared" si="49"/>
        <v/>
      </c>
      <c r="AZ470" s="8"/>
      <c r="BE470" s="9"/>
    </row>
    <row r="471" spans="46:57" ht="15.75" customHeight="1" x14ac:dyDescent="0.25">
      <c r="AT471" s="9" t="str">
        <f t="shared" si="44"/>
        <v/>
      </c>
      <c r="AU471" s="8" t="str">
        <f t="shared" si="45"/>
        <v/>
      </c>
      <c r="AV471" s="9" t="str">
        <f t="shared" si="46"/>
        <v/>
      </c>
      <c r="AW471" s="31" t="str">
        <f t="shared" si="47"/>
        <v/>
      </c>
      <c r="AX471" s="9" t="str">
        <f t="shared" si="48"/>
        <v/>
      </c>
      <c r="AY471" s="8" t="str">
        <f t="shared" si="49"/>
        <v/>
      </c>
      <c r="AZ471" s="8"/>
      <c r="BE471" s="9"/>
    </row>
    <row r="472" spans="46:57" ht="15.75" customHeight="1" x14ac:dyDescent="0.25">
      <c r="AT472" s="9" t="str">
        <f t="shared" si="44"/>
        <v/>
      </c>
      <c r="AU472" s="8" t="str">
        <f t="shared" si="45"/>
        <v/>
      </c>
      <c r="AV472" s="9" t="str">
        <f t="shared" si="46"/>
        <v/>
      </c>
      <c r="AW472" s="31" t="str">
        <f t="shared" si="47"/>
        <v/>
      </c>
      <c r="AX472" s="9" t="str">
        <f t="shared" si="48"/>
        <v/>
      </c>
      <c r="AY472" s="8" t="str">
        <f t="shared" si="49"/>
        <v/>
      </c>
      <c r="AZ472" s="8"/>
      <c r="BE472" s="9"/>
    </row>
    <row r="473" spans="46:57" ht="15.75" customHeight="1" x14ac:dyDescent="0.25">
      <c r="AT473" s="9" t="str">
        <f t="shared" si="44"/>
        <v/>
      </c>
      <c r="AU473" s="8" t="str">
        <f t="shared" si="45"/>
        <v/>
      </c>
      <c r="AV473" s="9" t="str">
        <f t="shared" si="46"/>
        <v/>
      </c>
      <c r="AW473" s="31" t="str">
        <f t="shared" si="47"/>
        <v/>
      </c>
      <c r="AX473" s="9" t="str">
        <f t="shared" si="48"/>
        <v/>
      </c>
      <c r="AY473" s="8" t="str">
        <f t="shared" si="49"/>
        <v/>
      </c>
      <c r="AZ473" s="8"/>
      <c r="BE473" s="9"/>
    </row>
    <row r="474" spans="46:57" ht="15.75" customHeight="1" x14ac:dyDescent="0.25">
      <c r="AT474" s="9" t="str">
        <f t="shared" si="44"/>
        <v/>
      </c>
      <c r="AU474" s="8" t="str">
        <f t="shared" si="45"/>
        <v/>
      </c>
      <c r="AV474" s="9" t="str">
        <f t="shared" si="46"/>
        <v/>
      </c>
      <c r="AW474" s="31" t="str">
        <f t="shared" si="47"/>
        <v/>
      </c>
      <c r="AX474" s="9" t="str">
        <f t="shared" si="48"/>
        <v/>
      </c>
      <c r="AY474" s="8" t="str">
        <f t="shared" si="49"/>
        <v/>
      </c>
      <c r="AZ474" s="8"/>
      <c r="BE474" s="9"/>
    </row>
    <row r="475" spans="46:57" ht="15.75" customHeight="1" x14ac:dyDescent="0.25">
      <c r="AT475" s="9" t="str">
        <f t="shared" si="44"/>
        <v/>
      </c>
      <c r="AU475" s="8" t="str">
        <f t="shared" si="45"/>
        <v/>
      </c>
      <c r="AV475" s="9" t="str">
        <f t="shared" si="46"/>
        <v/>
      </c>
      <c r="AW475" s="31" t="str">
        <f t="shared" si="47"/>
        <v/>
      </c>
      <c r="AX475" s="9" t="str">
        <f t="shared" si="48"/>
        <v/>
      </c>
      <c r="AY475" s="8" t="str">
        <f t="shared" si="49"/>
        <v/>
      </c>
      <c r="AZ475" s="8"/>
      <c r="BE475" s="9"/>
    </row>
    <row r="476" spans="46:57" ht="15.75" customHeight="1" x14ac:dyDescent="0.25">
      <c r="AT476" s="9" t="str">
        <f t="shared" si="44"/>
        <v/>
      </c>
      <c r="AU476" s="8" t="str">
        <f t="shared" si="45"/>
        <v/>
      </c>
      <c r="AV476" s="9" t="str">
        <f t="shared" si="46"/>
        <v/>
      </c>
      <c r="AW476" s="31" t="str">
        <f t="shared" si="47"/>
        <v/>
      </c>
      <c r="AX476" s="9" t="str">
        <f t="shared" si="48"/>
        <v/>
      </c>
      <c r="AY476" s="8" t="str">
        <f t="shared" si="49"/>
        <v/>
      </c>
      <c r="AZ476" s="8"/>
      <c r="BE476" s="9"/>
    </row>
    <row r="477" spans="46:57" ht="15.75" customHeight="1" x14ac:dyDescent="0.25">
      <c r="AT477" s="9" t="str">
        <f t="shared" si="44"/>
        <v/>
      </c>
      <c r="AU477" s="8" t="str">
        <f t="shared" si="45"/>
        <v/>
      </c>
      <c r="AV477" s="9" t="str">
        <f t="shared" si="46"/>
        <v/>
      </c>
      <c r="AW477" s="31" t="str">
        <f t="shared" si="47"/>
        <v/>
      </c>
      <c r="AX477" s="9" t="str">
        <f t="shared" si="48"/>
        <v/>
      </c>
      <c r="AY477" s="8" t="str">
        <f t="shared" si="49"/>
        <v/>
      </c>
      <c r="AZ477" s="8"/>
      <c r="BE477" s="9"/>
    </row>
    <row r="478" spans="46:57" ht="15.75" customHeight="1" x14ac:dyDescent="0.25">
      <c r="AT478" s="9" t="str">
        <f t="shared" si="44"/>
        <v/>
      </c>
      <c r="AU478" s="8" t="str">
        <f t="shared" si="45"/>
        <v/>
      </c>
      <c r="AV478" s="9" t="str">
        <f t="shared" si="46"/>
        <v/>
      </c>
      <c r="AW478" s="31" t="str">
        <f t="shared" si="47"/>
        <v/>
      </c>
      <c r="AX478" s="9" t="str">
        <f t="shared" si="48"/>
        <v/>
      </c>
      <c r="AY478" s="8" t="str">
        <f t="shared" si="49"/>
        <v/>
      </c>
      <c r="AZ478" s="8"/>
      <c r="BE478" s="9"/>
    </row>
    <row r="479" spans="46:57" ht="15.75" customHeight="1" x14ac:dyDescent="0.25">
      <c r="AT479" s="9" t="str">
        <f t="shared" si="44"/>
        <v/>
      </c>
      <c r="AU479" s="8" t="str">
        <f t="shared" si="45"/>
        <v/>
      </c>
      <c r="AV479" s="9" t="str">
        <f t="shared" si="46"/>
        <v/>
      </c>
      <c r="AW479" s="31" t="str">
        <f t="shared" si="47"/>
        <v/>
      </c>
      <c r="AX479" s="9" t="str">
        <f t="shared" si="48"/>
        <v/>
      </c>
      <c r="AY479" s="8" t="str">
        <f t="shared" si="49"/>
        <v/>
      </c>
      <c r="AZ479" s="8"/>
      <c r="BE479" s="9"/>
    </row>
    <row r="480" spans="46:57" ht="15.75" customHeight="1" x14ac:dyDescent="0.25">
      <c r="AT480" s="9" t="str">
        <f t="shared" si="44"/>
        <v/>
      </c>
      <c r="AU480" s="8" t="str">
        <f t="shared" si="45"/>
        <v/>
      </c>
      <c r="AV480" s="9" t="str">
        <f t="shared" si="46"/>
        <v/>
      </c>
      <c r="AW480" s="31" t="str">
        <f t="shared" si="47"/>
        <v/>
      </c>
      <c r="AX480" s="9" t="str">
        <f t="shared" si="48"/>
        <v/>
      </c>
      <c r="AY480" s="8" t="str">
        <f t="shared" si="49"/>
        <v/>
      </c>
      <c r="AZ480" s="8"/>
      <c r="BE480" s="9"/>
    </row>
    <row r="481" spans="46:57" ht="15.75" customHeight="1" x14ac:dyDescent="0.25">
      <c r="AT481" s="9" t="str">
        <f t="shared" si="44"/>
        <v/>
      </c>
      <c r="AU481" s="8" t="str">
        <f t="shared" si="45"/>
        <v/>
      </c>
      <c r="AV481" s="9" t="str">
        <f t="shared" si="46"/>
        <v/>
      </c>
      <c r="AW481" s="31" t="str">
        <f t="shared" si="47"/>
        <v/>
      </c>
      <c r="AX481" s="9" t="str">
        <f t="shared" si="48"/>
        <v/>
      </c>
      <c r="AY481" s="8" t="str">
        <f t="shared" si="49"/>
        <v/>
      </c>
      <c r="AZ481" s="8"/>
      <c r="BE481" s="9"/>
    </row>
    <row r="482" spans="46:57" ht="15.75" customHeight="1" x14ac:dyDescent="0.25">
      <c r="AT482" s="9" t="str">
        <f t="shared" si="44"/>
        <v/>
      </c>
      <c r="AU482" s="8" t="str">
        <f t="shared" si="45"/>
        <v/>
      </c>
      <c r="AV482" s="9" t="str">
        <f t="shared" si="46"/>
        <v/>
      </c>
      <c r="AW482" s="31" t="str">
        <f t="shared" si="47"/>
        <v/>
      </c>
      <c r="AX482" s="9" t="str">
        <f t="shared" si="48"/>
        <v/>
      </c>
      <c r="AY482" s="8" t="str">
        <f t="shared" si="49"/>
        <v/>
      </c>
      <c r="AZ482" s="8"/>
      <c r="BE482" s="9"/>
    </row>
    <row r="483" spans="46:57" ht="15.75" customHeight="1" x14ac:dyDescent="0.25">
      <c r="AT483" s="9" t="str">
        <f t="shared" si="44"/>
        <v/>
      </c>
      <c r="AU483" s="8" t="str">
        <f t="shared" si="45"/>
        <v/>
      </c>
      <c r="AV483" s="9" t="str">
        <f t="shared" si="46"/>
        <v/>
      </c>
      <c r="AW483" s="31" t="str">
        <f t="shared" si="47"/>
        <v/>
      </c>
      <c r="AX483" s="9" t="str">
        <f t="shared" si="48"/>
        <v/>
      </c>
      <c r="AY483" s="8" t="str">
        <f t="shared" si="49"/>
        <v/>
      </c>
      <c r="AZ483" s="8"/>
      <c r="BE483" s="9"/>
    </row>
    <row r="484" spans="46:57" ht="15.75" customHeight="1" x14ac:dyDescent="0.25">
      <c r="AT484" s="9" t="str">
        <f t="shared" si="44"/>
        <v/>
      </c>
      <c r="AU484" s="8" t="str">
        <f t="shared" si="45"/>
        <v/>
      </c>
      <c r="AV484" s="9" t="str">
        <f t="shared" si="46"/>
        <v/>
      </c>
      <c r="AW484" s="31" t="str">
        <f t="shared" si="47"/>
        <v/>
      </c>
      <c r="AX484" s="9" t="str">
        <f t="shared" si="48"/>
        <v/>
      </c>
      <c r="AY484" s="8" t="str">
        <f t="shared" si="49"/>
        <v/>
      </c>
      <c r="AZ484" s="8"/>
      <c r="BE484" s="9"/>
    </row>
    <row r="485" spans="46:57" ht="15.75" customHeight="1" x14ac:dyDescent="0.25">
      <c r="AT485" s="9" t="str">
        <f t="shared" si="44"/>
        <v/>
      </c>
      <c r="AU485" s="8" t="str">
        <f t="shared" si="45"/>
        <v/>
      </c>
      <c r="AV485" s="9" t="str">
        <f t="shared" si="46"/>
        <v/>
      </c>
      <c r="AW485" s="31" t="str">
        <f t="shared" si="47"/>
        <v/>
      </c>
      <c r="AX485" s="9" t="str">
        <f t="shared" si="48"/>
        <v/>
      </c>
      <c r="AY485" s="8" t="str">
        <f t="shared" si="49"/>
        <v/>
      </c>
      <c r="AZ485" s="8"/>
      <c r="BE485" s="9"/>
    </row>
    <row r="486" spans="46:57" ht="15.75" customHeight="1" x14ac:dyDescent="0.25">
      <c r="AT486" s="9" t="str">
        <f t="shared" si="44"/>
        <v/>
      </c>
      <c r="AU486" s="8" t="str">
        <f t="shared" si="45"/>
        <v/>
      </c>
      <c r="AV486" s="9" t="str">
        <f t="shared" si="46"/>
        <v/>
      </c>
      <c r="AW486" s="31" t="str">
        <f t="shared" si="47"/>
        <v/>
      </c>
      <c r="AX486" s="9" t="str">
        <f t="shared" si="48"/>
        <v/>
      </c>
      <c r="AY486" s="8" t="str">
        <f t="shared" si="49"/>
        <v/>
      </c>
      <c r="AZ486" s="8"/>
      <c r="BE486" s="9"/>
    </row>
    <row r="487" spans="46:57" ht="15.75" customHeight="1" x14ac:dyDescent="0.25">
      <c r="AT487" s="9" t="str">
        <f t="shared" si="44"/>
        <v/>
      </c>
      <c r="AU487" s="8" t="str">
        <f t="shared" si="45"/>
        <v/>
      </c>
      <c r="AV487" s="9" t="str">
        <f t="shared" si="46"/>
        <v/>
      </c>
      <c r="AW487" s="31" t="str">
        <f t="shared" si="47"/>
        <v/>
      </c>
      <c r="AX487" s="9" t="str">
        <f t="shared" si="48"/>
        <v/>
      </c>
      <c r="AY487" s="8" t="str">
        <f t="shared" si="49"/>
        <v/>
      </c>
      <c r="AZ487" s="8"/>
      <c r="BE487" s="9"/>
    </row>
    <row r="488" spans="46:57" ht="15.75" customHeight="1" x14ac:dyDescent="0.25">
      <c r="AT488" s="9" t="str">
        <f t="shared" si="44"/>
        <v/>
      </c>
      <c r="AU488" s="8" t="str">
        <f t="shared" si="45"/>
        <v/>
      </c>
      <c r="AV488" s="9" t="str">
        <f t="shared" si="46"/>
        <v/>
      </c>
      <c r="AW488" s="31" t="str">
        <f t="shared" si="47"/>
        <v/>
      </c>
      <c r="AX488" s="9" t="str">
        <f t="shared" si="48"/>
        <v/>
      </c>
      <c r="AY488" s="8" t="str">
        <f t="shared" si="49"/>
        <v/>
      </c>
      <c r="AZ488" s="8"/>
      <c r="BE488" s="9"/>
    </row>
    <row r="489" spans="46:57" ht="15.75" customHeight="1" x14ac:dyDescent="0.25">
      <c r="AT489" s="9" t="str">
        <f t="shared" si="44"/>
        <v/>
      </c>
      <c r="AU489" s="8" t="str">
        <f t="shared" si="45"/>
        <v/>
      </c>
      <c r="AV489" s="9" t="str">
        <f t="shared" si="46"/>
        <v/>
      </c>
      <c r="AW489" s="31" t="str">
        <f t="shared" si="47"/>
        <v/>
      </c>
      <c r="AX489" s="9" t="str">
        <f t="shared" si="48"/>
        <v/>
      </c>
      <c r="AY489" s="8" t="str">
        <f t="shared" si="49"/>
        <v/>
      </c>
      <c r="AZ489" s="8"/>
      <c r="BE489" s="9"/>
    </row>
    <row r="490" spans="46:57" ht="15.75" customHeight="1" x14ac:dyDescent="0.25">
      <c r="AT490" s="9" t="str">
        <f t="shared" si="44"/>
        <v/>
      </c>
      <c r="AU490" s="8" t="str">
        <f t="shared" si="45"/>
        <v/>
      </c>
      <c r="AV490" s="9" t="str">
        <f t="shared" si="46"/>
        <v/>
      </c>
      <c r="AW490" s="31" t="str">
        <f t="shared" si="47"/>
        <v/>
      </c>
      <c r="AX490" s="9" t="str">
        <f t="shared" si="48"/>
        <v/>
      </c>
      <c r="AY490" s="8" t="str">
        <f t="shared" si="49"/>
        <v/>
      </c>
      <c r="AZ490" s="8"/>
      <c r="BE490" s="9"/>
    </row>
    <row r="491" spans="46:57" ht="15.75" customHeight="1" x14ac:dyDescent="0.25">
      <c r="AT491" s="9" t="str">
        <f t="shared" si="44"/>
        <v/>
      </c>
      <c r="AU491" s="8" t="str">
        <f t="shared" si="45"/>
        <v/>
      </c>
      <c r="AV491" s="9" t="str">
        <f t="shared" si="46"/>
        <v/>
      </c>
      <c r="AW491" s="31" t="str">
        <f t="shared" si="47"/>
        <v/>
      </c>
      <c r="AX491" s="9" t="str">
        <f t="shared" si="48"/>
        <v/>
      </c>
      <c r="AY491" s="8" t="str">
        <f t="shared" si="49"/>
        <v/>
      </c>
      <c r="AZ491" s="8"/>
      <c r="BE491" s="9"/>
    </row>
    <row r="492" spans="46:57" ht="15.75" customHeight="1" x14ac:dyDescent="0.25">
      <c r="AT492" s="9" t="str">
        <f t="shared" si="44"/>
        <v/>
      </c>
      <c r="AU492" s="8" t="str">
        <f t="shared" si="45"/>
        <v/>
      </c>
      <c r="AV492" s="9" t="str">
        <f t="shared" si="46"/>
        <v/>
      </c>
      <c r="AW492" s="31" t="str">
        <f t="shared" si="47"/>
        <v/>
      </c>
      <c r="AX492" s="9" t="str">
        <f t="shared" si="48"/>
        <v/>
      </c>
      <c r="AY492" s="8" t="str">
        <f t="shared" si="49"/>
        <v/>
      </c>
      <c r="AZ492" s="8"/>
      <c r="BE492" s="9"/>
    </row>
    <row r="493" spans="46:57" ht="15.75" customHeight="1" x14ac:dyDescent="0.25">
      <c r="AT493" s="9" t="str">
        <f t="shared" si="44"/>
        <v/>
      </c>
      <c r="AU493" s="8" t="str">
        <f t="shared" si="45"/>
        <v/>
      </c>
      <c r="AV493" s="9" t="str">
        <f t="shared" si="46"/>
        <v/>
      </c>
      <c r="AW493" s="31" t="str">
        <f t="shared" si="47"/>
        <v/>
      </c>
      <c r="AX493" s="9" t="str">
        <f t="shared" si="48"/>
        <v/>
      </c>
      <c r="AY493" s="8" t="str">
        <f t="shared" si="49"/>
        <v/>
      </c>
      <c r="AZ493" s="8"/>
      <c r="BE493" s="9"/>
    </row>
    <row r="494" spans="46:57" ht="15.75" customHeight="1" x14ac:dyDescent="0.25">
      <c r="AT494" s="9" t="str">
        <f t="shared" si="44"/>
        <v/>
      </c>
      <c r="AU494" s="8" t="str">
        <f t="shared" si="45"/>
        <v/>
      </c>
      <c r="AV494" s="9" t="str">
        <f t="shared" si="46"/>
        <v/>
      </c>
      <c r="AW494" s="31" t="str">
        <f t="shared" si="47"/>
        <v/>
      </c>
      <c r="AX494" s="9" t="str">
        <f t="shared" si="48"/>
        <v/>
      </c>
      <c r="AY494" s="8" t="str">
        <f t="shared" si="49"/>
        <v/>
      </c>
      <c r="AZ494" s="8"/>
      <c r="BE494" s="9"/>
    </row>
    <row r="495" spans="46:57" ht="15.75" customHeight="1" x14ac:dyDescent="0.25">
      <c r="AT495" s="9" t="str">
        <f t="shared" si="44"/>
        <v/>
      </c>
      <c r="AU495" s="8" t="str">
        <f t="shared" si="45"/>
        <v/>
      </c>
      <c r="AV495" s="9" t="str">
        <f t="shared" si="46"/>
        <v/>
      </c>
      <c r="AW495" s="31" t="str">
        <f t="shared" si="47"/>
        <v/>
      </c>
      <c r="AX495" s="9" t="str">
        <f t="shared" si="48"/>
        <v/>
      </c>
      <c r="AY495" s="8" t="str">
        <f t="shared" si="49"/>
        <v/>
      </c>
      <c r="AZ495" s="8"/>
      <c r="BE495" s="9"/>
    </row>
    <row r="496" spans="46:57" ht="15.75" customHeight="1" x14ac:dyDescent="0.25">
      <c r="AT496" s="9" t="str">
        <f t="shared" si="44"/>
        <v/>
      </c>
      <c r="AU496" s="8" t="str">
        <f t="shared" si="45"/>
        <v/>
      </c>
      <c r="AV496" s="9" t="str">
        <f t="shared" si="46"/>
        <v/>
      </c>
      <c r="AW496" s="31" t="str">
        <f t="shared" si="47"/>
        <v/>
      </c>
      <c r="AX496" s="9" t="str">
        <f t="shared" si="48"/>
        <v/>
      </c>
      <c r="AY496" s="8" t="str">
        <f t="shared" si="49"/>
        <v/>
      </c>
      <c r="AZ496" s="8"/>
      <c r="BE496" s="9"/>
    </row>
    <row r="497" spans="46:57" ht="15.75" customHeight="1" x14ac:dyDescent="0.25">
      <c r="AT497" s="9" t="str">
        <f t="shared" si="44"/>
        <v/>
      </c>
      <c r="AU497" s="8" t="str">
        <f t="shared" si="45"/>
        <v/>
      </c>
      <c r="AV497" s="9" t="str">
        <f t="shared" si="46"/>
        <v/>
      </c>
      <c r="AW497" s="31" t="str">
        <f t="shared" si="47"/>
        <v/>
      </c>
      <c r="AX497" s="9" t="str">
        <f t="shared" si="48"/>
        <v/>
      </c>
      <c r="AY497" s="8" t="str">
        <f t="shared" si="49"/>
        <v/>
      </c>
      <c r="AZ497" s="8"/>
      <c r="BE497" s="9"/>
    </row>
    <row r="498" spans="46:57" ht="15.75" customHeight="1" x14ac:dyDescent="0.25">
      <c r="AT498" s="9" t="str">
        <f t="shared" si="44"/>
        <v/>
      </c>
      <c r="AU498" s="8" t="str">
        <f t="shared" si="45"/>
        <v/>
      </c>
      <c r="AV498" s="9" t="str">
        <f t="shared" si="46"/>
        <v/>
      </c>
      <c r="AW498" s="31" t="str">
        <f t="shared" si="47"/>
        <v/>
      </c>
      <c r="AX498" s="9" t="str">
        <f t="shared" si="48"/>
        <v/>
      </c>
      <c r="AY498" s="8" t="str">
        <f t="shared" si="49"/>
        <v/>
      </c>
      <c r="AZ498" s="8"/>
      <c r="BE498" s="9"/>
    </row>
    <row r="499" spans="46:57" ht="15.75" customHeight="1" x14ac:dyDescent="0.25">
      <c r="AT499" s="9" t="str">
        <f t="shared" si="44"/>
        <v/>
      </c>
      <c r="AU499" s="8" t="str">
        <f t="shared" si="45"/>
        <v/>
      </c>
      <c r="AV499" s="9" t="str">
        <f t="shared" si="46"/>
        <v/>
      </c>
      <c r="AW499" s="31" t="str">
        <f t="shared" si="47"/>
        <v/>
      </c>
      <c r="AX499" s="9" t="str">
        <f t="shared" si="48"/>
        <v/>
      </c>
      <c r="AY499" s="8" t="str">
        <f t="shared" si="49"/>
        <v/>
      </c>
      <c r="AZ499" s="8"/>
      <c r="BE499" s="9"/>
    </row>
    <row r="500" spans="46:57" ht="15.75" customHeight="1" x14ac:dyDescent="0.25">
      <c r="AT500" s="9" t="str">
        <f t="shared" si="44"/>
        <v/>
      </c>
      <c r="AU500" s="8" t="str">
        <f t="shared" si="45"/>
        <v/>
      </c>
      <c r="AV500" s="9" t="str">
        <f t="shared" si="46"/>
        <v/>
      </c>
      <c r="AW500" s="31" t="str">
        <f t="shared" si="47"/>
        <v/>
      </c>
      <c r="AX500" s="9" t="str">
        <f t="shared" si="48"/>
        <v/>
      </c>
      <c r="AY500" s="8" t="str">
        <f t="shared" si="49"/>
        <v/>
      </c>
      <c r="AZ500" s="8"/>
      <c r="BE500" s="9"/>
    </row>
    <row r="501" spans="46:57" ht="15.75" customHeight="1" x14ac:dyDescent="0.25">
      <c r="AT501" s="9" t="str">
        <f t="shared" si="44"/>
        <v/>
      </c>
      <c r="AU501" s="8" t="str">
        <f t="shared" si="45"/>
        <v/>
      </c>
      <c r="AV501" s="9" t="str">
        <f t="shared" si="46"/>
        <v/>
      </c>
      <c r="AW501" s="31" t="str">
        <f t="shared" si="47"/>
        <v/>
      </c>
      <c r="AX501" s="9" t="str">
        <f t="shared" si="48"/>
        <v/>
      </c>
      <c r="AY501" s="8" t="str">
        <f t="shared" si="49"/>
        <v/>
      </c>
      <c r="AZ501" s="8"/>
      <c r="BE501" s="9"/>
    </row>
    <row r="502" spans="46:57" ht="15.75" customHeight="1" x14ac:dyDescent="0.25">
      <c r="AT502" s="9" t="str">
        <f t="shared" si="44"/>
        <v/>
      </c>
      <c r="AU502" s="8" t="str">
        <f t="shared" si="45"/>
        <v/>
      </c>
      <c r="AV502" s="9" t="str">
        <f t="shared" si="46"/>
        <v/>
      </c>
      <c r="AW502" s="31" t="str">
        <f t="shared" si="47"/>
        <v/>
      </c>
      <c r="AX502" s="9" t="str">
        <f t="shared" si="48"/>
        <v/>
      </c>
      <c r="AY502" s="8" t="str">
        <f t="shared" si="49"/>
        <v/>
      </c>
      <c r="AZ502" s="8"/>
      <c r="BE502" s="9"/>
    </row>
    <row r="503" spans="46:57" ht="15.75" customHeight="1" x14ac:dyDescent="0.25">
      <c r="AT503" s="9" t="str">
        <f t="shared" si="44"/>
        <v/>
      </c>
      <c r="AU503" s="8" t="str">
        <f t="shared" si="45"/>
        <v/>
      </c>
      <c r="AV503" s="9" t="str">
        <f t="shared" si="46"/>
        <v/>
      </c>
      <c r="AW503" s="31" t="str">
        <f t="shared" si="47"/>
        <v/>
      </c>
      <c r="AX503" s="9" t="str">
        <f t="shared" si="48"/>
        <v/>
      </c>
      <c r="AY503" s="8" t="str">
        <f t="shared" si="49"/>
        <v/>
      </c>
      <c r="AZ503" s="8"/>
      <c r="BE503" s="9"/>
    </row>
    <row r="504" spans="46:57" ht="15.75" customHeight="1" x14ac:dyDescent="0.25">
      <c r="AT504" s="9" t="str">
        <f t="shared" si="44"/>
        <v/>
      </c>
      <c r="AU504" s="8" t="str">
        <f t="shared" si="45"/>
        <v/>
      </c>
      <c r="AV504" s="9" t="str">
        <f t="shared" si="46"/>
        <v/>
      </c>
      <c r="AW504" s="31" t="str">
        <f t="shared" si="47"/>
        <v/>
      </c>
      <c r="AX504" s="9" t="str">
        <f t="shared" si="48"/>
        <v/>
      </c>
      <c r="AY504" s="8" t="str">
        <f t="shared" si="49"/>
        <v/>
      </c>
      <c r="AZ504" s="8"/>
      <c r="BE504" s="9"/>
    </row>
    <row r="505" spans="46:57" ht="15.75" customHeight="1" x14ac:dyDescent="0.25">
      <c r="AT505" s="9" t="str">
        <f t="shared" si="44"/>
        <v/>
      </c>
      <c r="AU505" s="8" t="str">
        <f t="shared" si="45"/>
        <v/>
      </c>
      <c r="AV505" s="9" t="str">
        <f t="shared" si="46"/>
        <v/>
      </c>
      <c r="AW505" s="31" t="str">
        <f t="shared" si="47"/>
        <v/>
      </c>
      <c r="AX505" s="9" t="str">
        <f t="shared" si="48"/>
        <v/>
      </c>
      <c r="AY505" s="8" t="str">
        <f t="shared" si="49"/>
        <v/>
      </c>
      <c r="AZ505" s="8"/>
      <c r="BE505" s="9"/>
    </row>
    <row r="506" spans="46:57" ht="15.75" customHeight="1" x14ac:dyDescent="0.25">
      <c r="AT506" s="9" t="str">
        <f t="shared" si="44"/>
        <v/>
      </c>
      <c r="AU506" s="8" t="str">
        <f t="shared" si="45"/>
        <v/>
      </c>
      <c r="AV506" s="9" t="str">
        <f t="shared" si="46"/>
        <v/>
      </c>
      <c r="AW506" s="31" t="str">
        <f t="shared" si="47"/>
        <v/>
      </c>
      <c r="AX506" s="9" t="str">
        <f t="shared" si="48"/>
        <v/>
      </c>
      <c r="AY506" s="8" t="str">
        <f t="shared" si="49"/>
        <v/>
      </c>
      <c r="AZ506" s="8"/>
      <c r="BE506" s="9"/>
    </row>
    <row r="507" spans="46:57" ht="15.75" customHeight="1" x14ac:dyDescent="0.25">
      <c r="AT507" s="9" t="str">
        <f t="shared" si="44"/>
        <v/>
      </c>
      <c r="AU507" s="8" t="str">
        <f t="shared" si="45"/>
        <v/>
      </c>
      <c r="AV507" s="9" t="str">
        <f t="shared" si="46"/>
        <v/>
      </c>
      <c r="AW507" s="31" t="str">
        <f t="shared" si="47"/>
        <v/>
      </c>
      <c r="AX507" s="9" t="str">
        <f t="shared" si="48"/>
        <v/>
      </c>
      <c r="AY507" s="8" t="str">
        <f t="shared" si="49"/>
        <v/>
      </c>
      <c r="AZ507" s="8"/>
      <c r="BE507" s="9"/>
    </row>
    <row r="508" spans="46:57" ht="15.75" customHeight="1" x14ac:dyDescent="0.25">
      <c r="AT508" s="9" t="str">
        <f t="shared" si="44"/>
        <v/>
      </c>
      <c r="AU508" s="8" t="str">
        <f t="shared" si="45"/>
        <v/>
      </c>
      <c r="AV508" s="9" t="str">
        <f t="shared" si="46"/>
        <v/>
      </c>
      <c r="AW508" s="31" t="str">
        <f t="shared" si="47"/>
        <v/>
      </c>
      <c r="AX508" s="9" t="str">
        <f t="shared" si="48"/>
        <v/>
      </c>
      <c r="AY508" s="8" t="str">
        <f t="shared" si="49"/>
        <v/>
      </c>
      <c r="AZ508" s="8"/>
      <c r="BE508" s="9"/>
    </row>
    <row r="509" spans="46:57" ht="15.75" customHeight="1" x14ac:dyDescent="0.25">
      <c r="AT509" s="9" t="str">
        <f t="shared" si="44"/>
        <v/>
      </c>
      <c r="AU509" s="8" t="str">
        <f t="shared" si="45"/>
        <v/>
      </c>
      <c r="AV509" s="9" t="str">
        <f t="shared" si="46"/>
        <v/>
      </c>
      <c r="AW509" s="31" t="str">
        <f t="shared" si="47"/>
        <v/>
      </c>
      <c r="AX509" s="9" t="str">
        <f t="shared" si="48"/>
        <v/>
      </c>
      <c r="AY509" s="8" t="str">
        <f t="shared" si="49"/>
        <v/>
      </c>
      <c r="AZ509" s="8"/>
      <c r="BE509" s="9"/>
    </row>
    <row r="510" spans="46:57" ht="15.75" customHeight="1" x14ac:dyDescent="0.25">
      <c r="AT510" s="9" t="str">
        <f t="shared" si="44"/>
        <v/>
      </c>
      <c r="AU510" s="8" t="str">
        <f t="shared" si="45"/>
        <v/>
      </c>
      <c r="AV510" s="9" t="str">
        <f t="shared" si="46"/>
        <v/>
      </c>
      <c r="AW510" s="31" t="str">
        <f t="shared" si="47"/>
        <v/>
      </c>
      <c r="AX510" s="9" t="str">
        <f t="shared" si="48"/>
        <v/>
      </c>
      <c r="AY510" s="8" t="str">
        <f t="shared" si="49"/>
        <v/>
      </c>
      <c r="AZ510" s="8"/>
      <c r="BE510" s="9"/>
    </row>
    <row r="511" spans="46:57" ht="15.75" customHeight="1" x14ac:dyDescent="0.25">
      <c r="AT511" s="9" t="str">
        <f t="shared" si="44"/>
        <v/>
      </c>
      <c r="AU511" s="8" t="str">
        <f t="shared" si="45"/>
        <v/>
      </c>
      <c r="AV511" s="9" t="str">
        <f t="shared" si="46"/>
        <v/>
      </c>
      <c r="AW511" s="31" t="str">
        <f t="shared" si="47"/>
        <v/>
      </c>
      <c r="AX511" s="9" t="str">
        <f t="shared" si="48"/>
        <v/>
      </c>
      <c r="AY511" s="8" t="str">
        <f t="shared" si="49"/>
        <v/>
      </c>
      <c r="AZ511" s="8"/>
      <c r="BE511" s="9"/>
    </row>
    <row r="512" spans="46:57" ht="15.75" customHeight="1" x14ac:dyDescent="0.25">
      <c r="AT512" s="9" t="str">
        <f t="shared" si="44"/>
        <v/>
      </c>
      <c r="AU512" s="8" t="str">
        <f t="shared" si="45"/>
        <v/>
      </c>
      <c r="AV512" s="9" t="str">
        <f t="shared" si="46"/>
        <v/>
      </c>
      <c r="AW512" s="31" t="str">
        <f t="shared" si="47"/>
        <v/>
      </c>
      <c r="AX512" s="9" t="str">
        <f t="shared" si="48"/>
        <v/>
      </c>
      <c r="AY512" s="8" t="str">
        <f t="shared" si="49"/>
        <v/>
      </c>
      <c r="AZ512" s="8"/>
      <c r="BE512" s="9"/>
    </row>
    <row r="513" spans="46:57" ht="15.75" customHeight="1" x14ac:dyDescent="0.25">
      <c r="AT513" s="9" t="str">
        <f t="shared" si="44"/>
        <v/>
      </c>
      <c r="AU513" s="8" t="str">
        <f t="shared" si="45"/>
        <v/>
      </c>
      <c r="AV513" s="9" t="str">
        <f t="shared" si="46"/>
        <v/>
      </c>
      <c r="AW513" s="31" t="str">
        <f t="shared" si="47"/>
        <v/>
      </c>
      <c r="AX513" s="9" t="str">
        <f t="shared" si="48"/>
        <v/>
      </c>
      <c r="AY513" s="8" t="str">
        <f t="shared" si="49"/>
        <v/>
      </c>
      <c r="AZ513" s="8"/>
      <c r="BE513" s="9"/>
    </row>
    <row r="514" spans="46:57" ht="15.75" customHeight="1" x14ac:dyDescent="0.25">
      <c r="AT514" s="9" t="str">
        <f t="shared" si="44"/>
        <v/>
      </c>
      <c r="AU514" s="8" t="str">
        <f t="shared" si="45"/>
        <v/>
      </c>
      <c r="AV514" s="9" t="str">
        <f t="shared" si="46"/>
        <v/>
      </c>
      <c r="AW514" s="31" t="str">
        <f t="shared" si="47"/>
        <v/>
      </c>
      <c r="AX514" s="9" t="str">
        <f t="shared" si="48"/>
        <v/>
      </c>
      <c r="AY514" s="8" t="str">
        <f t="shared" si="49"/>
        <v/>
      </c>
      <c r="AZ514" s="8"/>
      <c r="BE514" s="9"/>
    </row>
    <row r="515" spans="46:57" ht="15.75" customHeight="1" x14ac:dyDescent="0.25">
      <c r="AT515" s="9" t="str">
        <f t="shared" si="44"/>
        <v/>
      </c>
      <c r="AU515" s="8" t="str">
        <f t="shared" si="45"/>
        <v/>
      </c>
      <c r="AV515" s="9" t="str">
        <f t="shared" si="46"/>
        <v/>
      </c>
      <c r="AW515" s="31" t="str">
        <f t="shared" si="47"/>
        <v/>
      </c>
      <c r="AX515" s="9" t="str">
        <f t="shared" si="48"/>
        <v/>
      </c>
      <c r="AY515" s="8" t="str">
        <f t="shared" si="49"/>
        <v/>
      </c>
      <c r="AZ515" s="8"/>
      <c r="BE515" s="9"/>
    </row>
    <row r="516" spans="46:57" ht="15.75" customHeight="1" x14ac:dyDescent="0.25">
      <c r="AT516" s="9" t="str">
        <f t="shared" si="44"/>
        <v/>
      </c>
      <c r="AU516" s="8" t="str">
        <f t="shared" si="45"/>
        <v/>
      </c>
      <c r="AV516" s="9" t="str">
        <f t="shared" si="46"/>
        <v/>
      </c>
      <c r="AW516" s="31" t="str">
        <f t="shared" si="47"/>
        <v/>
      </c>
      <c r="AX516" s="9" t="str">
        <f t="shared" si="48"/>
        <v/>
      </c>
      <c r="AY516" s="8" t="str">
        <f t="shared" si="49"/>
        <v/>
      </c>
      <c r="AZ516" s="8"/>
      <c r="BE516" s="9"/>
    </row>
    <row r="517" spans="46:57" ht="15.75" customHeight="1" x14ac:dyDescent="0.25">
      <c r="AT517" s="9" t="str">
        <f t="shared" si="44"/>
        <v/>
      </c>
      <c r="AU517" s="8" t="str">
        <f t="shared" si="45"/>
        <v/>
      </c>
      <c r="AV517" s="9" t="str">
        <f t="shared" si="46"/>
        <v/>
      </c>
      <c r="AW517" s="31" t="str">
        <f t="shared" si="47"/>
        <v/>
      </c>
      <c r="AX517" s="9" t="str">
        <f t="shared" si="48"/>
        <v/>
      </c>
      <c r="AY517" s="8" t="str">
        <f t="shared" si="49"/>
        <v/>
      </c>
      <c r="AZ517" s="8"/>
      <c r="BE517" s="9"/>
    </row>
    <row r="518" spans="46:57" ht="15.75" customHeight="1" x14ac:dyDescent="0.25">
      <c r="AT518" s="9" t="str">
        <f t="shared" si="44"/>
        <v/>
      </c>
      <c r="AU518" s="8" t="str">
        <f t="shared" si="45"/>
        <v/>
      </c>
      <c r="AV518" s="9" t="str">
        <f t="shared" si="46"/>
        <v/>
      </c>
      <c r="AW518" s="31" t="str">
        <f t="shared" si="47"/>
        <v/>
      </c>
      <c r="AX518" s="9" t="str">
        <f t="shared" si="48"/>
        <v/>
      </c>
      <c r="AY518" s="8" t="str">
        <f t="shared" si="49"/>
        <v/>
      </c>
      <c r="AZ518" s="8"/>
      <c r="BE518" s="9"/>
    </row>
    <row r="519" spans="46:57" ht="15.75" customHeight="1" x14ac:dyDescent="0.25">
      <c r="AT519" s="9" t="str">
        <f t="shared" si="44"/>
        <v/>
      </c>
      <c r="AU519" s="8" t="str">
        <f t="shared" si="45"/>
        <v/>
      </c>
      <c r="AV519" s="9" t="str">
        <f t="shared" si="46"/>
        <v/>
      </c>
      <c r="AW519" s="31" t="str">
        <f t="shared" si="47"/>
        <v/>
      </c>
      <c r="AX519" s="9" t="str">
        <f t="shared" si="48"/>
        <v/>
      </c>
      <c r="AY519" s="8" t="str">
        <f t="shared" si="49"/>
        <v/>
      </c>
      <c r="AZ519" s="8"/>
      <c r="BE519" s="9"/>
    </row>
    <row r="520" spans="46:57" ht="15.75" customHeight="1" x14ac:dyDescent="0.25">
      <c r="AT520" s="9" t="str">
        <f t="shared" si="44"/>
        <v/>
      </c>
      <c r="AU520" s="8" t="str">
        <f t="shared" si="45"/>
        <v/>
      </c>
      <c r="AV520" s="9" t="str">
        <f t="shared" si="46"/>
        <v/>
      </c>
      <c r="AW520" s="31" t="str">
        <f t="shared" si="47"/>
        <v/>
      </c>
      <c r="AX520" s="9" t="str">
        <f t="shared" si="48"/>
        <v/>
      </c>
      <c r="AY520" s="8" t="str">
        <f t="shared" si="49"/>
        <v/>
      </c>
      <c r="AZ520" s="8"/>
      <c r="BE520" s="9"/>
    </row>
    <row r="521" spans="46:57" ht="15.75" customHeight="1" x14ac:dyDescent="0.25">
      <c r="AT521" s="9" t="str">
        <f t="shared" si="44"/>
        <v/>
      </c>
      <c r="AU521" s="8" t="str">
        <f t="shared" si="45"/>
        <v/>
      </c>
      <c r="AV521" s="9" t="str">
        <f t="shared" si="46"/>
        <v/>
      </c>
      <c r="AW521" s="31" t="str">
        <f t="shared" si="47"/>
        <v/>
      </c>
      <c r="AX521" s="9" t="str">
        <f t="shared" si="48"/>
        <v/>
      </c>
      <c r="AY521" s="8" t="str">
        <f t="shared" si="49"/>
        <v/>
      </c>
      <c r="AZ521" s="8"/>
      <c r="BE521" s="9"/>
    </row>
    <row r="522" spans="46:57" ht="15.75" customHeight="1" x14ac:dyDescent="0.25">
      <c r="AT522" s="9" t="str">
        <f t="shared" si="44"/>
        <v/>
      </c>
      <c r="AU522" s="8" t="str">
        <f t="shared" si="45"/>
        <v/>
      </c>
      <c r="AV522" s="9" t="str">
        <f t="shared" si="46"/>
        <v/>
      </c>
      <c r="AW522" s="31" t="str">
        <f t="shared" si="47"/>
        <v/>
      </c>
      <c r="AX522" s="9" t="str">
        <f t="shared" si="48"/>
        <v/>
      </c>
      <c r="AY522" s="8" t="str">
        <f t="shared" si="49"/>
        <v/>
      </c>
      <c r="AZ522" s="8"/>
      <c r="BE522" s="9"/>
    </row>
    <row r="523" spans="46:57" ht="15.75" customHeight="1" x14ac:dyDescent="0.25">
      <c r="AT523" s="9" t="str">
        <f t="shared" si="44"/>
        <v/>
      </c>
      <c r="AU523" s="8" t="str">
        <f t="shared" si="45"/>
        <v/>
      </c>
      <c r="AV523" s="9" t="str">
        <f t="shared" si="46"/>
        <v/>
      </c>
      <c r="AW523" s="31" t="str">
        <f t="shared" si="47"/>
        <v/>
      </c>
      <c r="AX523" s="9" t="str">
        <f t="shared" si="48"/>
        <v/>
      </c>
      <c r="AY523" s="8" t="str">
        <f t="shared" si="49"/>
        <v/>
      </c>
      <c r="AZ523" s="8"/>
      <c r="BE523" s="9"/>
    </row>
    <row r="524" spans="46:57" ht="15.75" customHeight="1" x14ac:dyDescent="0.25">
      <c r="AT524" s="9" t="str">
        <f t="shared" si="44"/>
        <v/>
      </c>
      <c r="AU524" s="8" t="str">
        <f t="shared" si="45"/>
        <v/>
      </c>
      <c r="AV524" s="9" t="str">
        <f t="shared" si="46"/>
        <v/>
      </c>
      <c r="AW524" s="31" t="str">
        <f t="shared" si="47"/>
        <v/>
      </c>
      <c r="AX524" s="9" t="str">
        <f t="shared" si="48"/>
        <v/>
      </c>
      <c r="AY524" s="8" t="str">
        <f t="shared" si="49"/>
        <v/>
      </c>
      <c r="AZ524" s="8"/>
      <c r="BE524" s="9"/>
    </row>
    <row r="525" spans="46:57" ht="15.75" customHeight="1" x14ac:dyDescent="0.25">
      <c r="AT525" s="9" t="str">
        <f t="shared" si="44"/>
        <v/>
      </c>
      <c r="AU525" s="8" t="str">
        <f t="shared" si="45"/>
        <v/>
      </c>
      <c r="AV525" s="9" t="str">
        <f t="shared" si="46"/>
        <v/>
      </c>
      <c r="AW525" s="31" t="str">
        <f t="shared" si="47"/>
        <v/>
      </c>
      <c r="AX525" s="9" t="str">
        <f t="shared" si="48"/>
        <v/>
      </c>
      <c r="AY525" s="8" t="str">
        <f t="shared" si="49"/>
        <v/>
      </c>
      <c r="AZ525" s="8"/>
      <c r="BE525" s="9"/>
    </row>
    <row r="526" spans="46:57" ht="15.75" customHeight="1" x14ac:dyDescent="0.25">
      <c r="AT526" s="9" t="str">
        <f t="shared" si="44"/>
        <v/>
      </c>
      <c r="AU526" s="8" t="str">
        <f t="shared" si="45"/>
        <v/>
      </c>
      <c r="AV526" s="9" t="str">
        <f t="shared" si="46"/>
        <v/>
      </c>
      <c r="AW526" s="31" t="str">
        <f t="shared" si="47"/>
        <v/>
      </c>
      <c r="AX526" s="9" t="str">
        <f t="shared" si="48"/>
        <v/>
      </c>
      <c r="AY526" s="8" t="str">
        <f t="shared" si="49"/>
        <v/>
      </c>
      <c r="AZ526" s="8"/>
      <c r="BE526" s="9"/>
    </row>
    <row r="527" spans="46:57" ht="15.75" customHeight="1" x14ac:dyDescent="0.25">
      <c r="AT527" s="9" t="str">
        <f t="shared" si="44"/>
        <v/>
      </c>
      <c r="AU527" s="8" t="str">
        <f t="shared" si="45"/>
        <v/>
      </c>
      <c r="AV527" s="9" t="str">
        <f t="shared" si="46"/>
        <v/>
      </c>
      <c r="AW527" s="31" t="str">
        <f t="shared" si="47"/>
        <v/>
      </c>
      <c r="AX527" s="9" t="str">
        <f t="shared" si="48"/>
        <v/>
      </c>
      <c r="AY527" s="8" t="str">
        <f t="shared" si="49"/>
        <v/>
      </c>
      <c r="AZ527" s="8"/>
      <c r="BE527" s="9"/>
    </row>
    <row r="528" spans="46:57" ht="15.75" customHeight="1" x14ac:dyDescent="0.25">
      <c r="AT528" s="9" t="str">
        <f t="shared" si="44"/>
        <v/>
      </c>
      <c r="AU528" s="8" t="str">
        <f t="shared" si="45"/>
        <v/>
      </c>
      <c r="AV528" s="9" t="str">
        <f t="shared" si="46"/>
        <v/>
      </c>
      <c r="AW528" s="31" t="str">
        <f t="shared" si="47"/>
        <v/>
      </c>
      <c r="AX528" s="9" t="str">
        <f t="shared" si="48"/>
        <v/>
      </c>
      <c r="AY528" s="8" t="str">
        <f t="shared" si="49"/>
        <v/>
      </c>
      <c r="AZ528" s="8"/>
      <c r="BE528" s="9"/>
    </row>
    <row r="529" spans="46:57" ht="15.75" customHeight="1" x14ac:dyDescent="0.25">
      <c r="AT529" s="9" t="str">
        <f t="shared" si="44"/>
        <v/>
      </c>
      <c r="AU529" s="8" t="str">
        <f t="shared" si="45"/>
        <v/>
      </c>
      <c r="AV529" s="9" t="str">
        <f t="shared" si="46"/>
        <v/>
      </c>
      <c r="AW529" s="31" t="str">
        <f t="shared" si="47"/>
        <v/>
      </c>
      <c r="AX529" s="9" t="str">
        <f t="shared" si="48"/>
        <v/>
      </c>
      <c r="AY529" s="8" t="str">
        <f t="shared" si="49"/>
        <v/>
      </c>
      <c r="AZ529" s="8"/>
      <c r="BE529" s="9"/>
    </row>
    <row r="530" spans="46:57" ht="15.75" customHeight="1" x14ac:dyDescent="0.25">
      <c r="AT530" s="9" t="str">
        <f t="shared" si="44"/>
        <v/>
      </c>
      <c r="AU530" s="8" t="str">
        <f t="shared" si="45"/>
        <v/>
      </c>
      <c r="AV530" s="9" t="str">
        <f t="shared" si="46"/>
        <v/>
      </c>
      <c r="AW530" s="31" t="str">
        <f t="shared" si="47"/>
        <v/>
      </c>
      <c r="AX530" s="9" t="str">
        <f t="shared" si="48"/>
        <v/>
      </c>
      <c r="AY530" s="8" t="str">
        <f t="shared" si="49"/>
        <v/>
      </c>
      <c r="AZ530" s="8"/>
      <c r="BE530" s="9"/>
    </row>
    <row r="531" spans="46:57" ht="15.75" customHeight="1" x14ac:dyDescent="0.25">
      <c r="AT531" s="9" t="str">
        <f t="shared" si="44"/>
        <v/>
      </c>
      <c r="AU531" s="8" t="str">
        <f t="shared" si="45"/>
        <v/>
      </c>
      <c r="AV531" s="9" t="str">
        <f t="shared" si="46"/>
        <v/>
      </c>
      <c r="AW531" s="31" t="str">
        <f t="shared" si="47"/>
        <v/>
      </c>
      <c r="AX531" s="9" t="str">
        <f t="shared" si="48"/>
        <v/>
      </c>
      <c r="AY531" s="8" t="str">
        <f t="shared" si="49"/>
        <v/>
      </c>
      <c r="AZ531" s="8"/>
      <c r="BE531" s="9"/>
    </row>
    <row r="532" spans="46:57" ht="15.75" customHeight="1" x14ac:dyDescent="0.25">
      <c r="AT532" s="9" t="str">
        <f t="shared" si="44"/>
        <v/>
      </c>
      <c r="AU532" s="8" t="str">
        <f t="shared" si="45"/>
        <v/>
      </c>
      <c r="AV532" s="9" t="str">
        <f t="shared" si="46"/>
        <v/>
      </c>
      <c r="AW532" s="31" t="str">
        <f t="shared" si="47"/>
        <v/>
      </c>
      <c r="AX532" s="9" t="str">
        <f t="shared" si="48"/>
        <v/>
      </c>
      <c r="AY532" s="8" t="str">
        <f t="shared" si="49"/>
        <v/>
      </c>
      <c r="AZ532" s="8"/>
      <c r="BE532" s="9"/>
    </row>
    <row r="533" spans="46:57" ht="15.75" customHeight="1" x14ac:dyDescent="0.25">
      <c r="AT533" s="9" t="str">
        <f t="shared" si="44"/>
        <v/>
      </c>
      <c r="AU533" s="8" t="str">
        <f t="shared" si="45"/>
        <v/>
      </c>
      <c r="AV533" s="9" t="str">
        <f t="shared" si="46"/>
        <v/>
      </c>
      <c r="AW533" s="31" t="str">
        <f t="shared" si="47"/>
        <v/>
      </c>
      <c r="AX533" s="9" t="str">
        <f t="shared" si="48"/>
        <v/>
      </c>
      <c r="AY533" s="8" t="str">
        <f t="shared" si="49"/>
        <v/>
      </c>
      <c r="AZ533" s="8"/>
      <c r="BE533" s="9"/>
    </row>
    <row r="534" spans="46:57" ht="15.75" customHeight="1" x14ac:dyDescent="0.25">
      <c r="AT534" s="9" t="str">
        <f t="shared" si="44"/>
        <v/>
      </c>
      <c r="AU534" s="8" t="str">
        <f t="shared" si="45"/>
        <v/>
      </c>
      <c r="AV534" s="9" t="str">
        <f t="shared" si="46"/>
        <v/>
      </c>
      <c r="AW534" s="31" t="str">
        <f t="shared" si="47"/>
        <v/>
      </c>
      <c r="AX534" s="9" t="str">
        <f t="shared" si="48"/>
        <v/>
      </c>
      <c r="AY534" s="8" t="str">
        <f t="shared" si="49"/>
        <v/>
      </c>
      <c r="AZ534" s="8"/>
      <c r="BE534" s="9"/>
    </row>
    <row r="535" spans="46:57" ht="15.75" customHeight="1" x14ac:dyDescent="0.25">
      <c r="AT535" s="9" t="str">
        <f t="shared" si="44"/>
        <v/>
      </c>
      <c r="AU535" s="8" t="str">
        <f t="shared" si="45"/>
        <v/>
      </c>
      <c r="AV535" s="9" t="str">
        <f t="shared" si="46"/>
        <v/>
      </c>
      <c r="AW535" s="31" t="str">
        <f t="shared" si="47"/>
        <v/>
      </c>
      <c r="AX535" s="9" t="str">
        <f t="shared" si="48"/>
        <v/>
      </c>
      <c r="AY535" s="8" t="str">
        <f t="shared" si="49"/>
        <v/>
      </c>
      <c r="AZ535" s="8"/>
      <c r="BE535" s="9"/>
    </row>
    <row r="536" spans="46:57" ht="15.75" customHeight="1" x14ac:dyDescent="0.25">
      <c r="AT536" s="9" t="str">
        <f t="shared" si="44"/>
        <v/>
      </c>
      <c r="AU536" s="8" t="str">
        <f t="shared" si="45"/>
        <v/>
      </c>
      <c r="AV536" s="9" t="str">
        <f t="shared" si="46"/>
        <v/>
      </c>
      <c r="AW536" s="31" t="str">
        <f t="shared" si="47"/>
        <v/>
      </c>
      <c r="AX536" s="9" t="str">
        <f t="shared" si="48"/>
        <v/>
      </c>
      <c r="AY536" s="8" t="str">
        <f t="shared" si="49"/>
        <v/>
      </c>
      <c r="AZ536" s="8"/>
      <c r="BE536" s="9"/>
    </row>
    <row r="537" spans="46:57" ht="15.75" customHeight="1" x14ac:dyDescent="0.25">
      <c r="AT537" s="9" t="str">
        <f t="shared" si="44"/>
        <v/>
      </c>
      <c r="AU537" s="8" t="str">
        <f t="shared" si="45"/>
        <v/>
      </c>
      <c r="AV537" s="9" t="str">
        <f t="shared" si="46"/>
        <v/>
      </c>
      <c r="AW537" s="31" t="str">
        <f t="shared" si="47"/>
        <v/>
      </c>
      <c r="AX537" s="9" t="str">
        <f t="shared" si="48"/>
        <v/>
      </c>
      <c r="AY537" s="8" t="str">
        <f t="shared" si="49"/>
        <v/>
      </c>
      <c r="AZ537" s="8"/>
      <c r="BE537" s="9"/>
    </row>
    <row r="538" spans="46:57" ht="15.75" customHeight="1" x14ac:dyDescent="0.25">
      <c r="AT538" s="9" t="str">
        <f t="shared" si="44"/>
        <v/>
      </c>
      <c r="AU538" s="8" t="str">
        <f t="shared" si="45"/>
        <v/>
      </c>
      <c r="AV538" s="9" t="str">
        <f t="shared" si="46"/>
        <v/>
      </c>
      <c r="AW538" s="31" t="str">
        <f t="shared" si="47"/>
        <v/>
      </c>
      <c r="AX538" s="9" t="str">
        <f t="shared" si="48"/>
        <v/>
      </c>
      <c r="AY538" s="8" t="str">
        <f t="shared" si="49"/>
        <v/>
      </c>
      <c r="AZ538" s="8"/>
      <c r="BE538" s="9"/>
    </row>
    <row r="539" spans="46:57" ht="15.75" customHeight="1" x14ac:dyDescent="0.25">
      <c r="AT539" s="9" t="str">
        <f t="shared" si="44"/>
        <v/>
      </c>
      <c r="AU539" s="8" t="str">
        <f t="shared" si="45"/>
        <v/>
      </c>
      <c r="AV539" s="9" t="str">
        <f t="shared" si="46"/>
        <v/>
      </c>
      <c r="AW539" s="31" t="str">
        <f t="shared" si="47"/>
        <v/>
      </c>
      <c r="AX539" s="9" t="str">
        <f t="shared" si="48"/>
        <v/>
      </c>
      <c r="AY539" s="8" t="str">
        <f t="shared" si="49"/>
        <v/>
      </c>
      <c r="AZ539" s="8"/>
      <c r="BE539" s="9"/>
    </row>
    <row r="540" spans="46:57" ht="15.75" customHeight="1" x14ac:dyDescent="0.25">
      <c r="AT540" s="9" t="str">
        <f t="shared" si="44"/>
        <v/>
      </c>
      <c r="AU540" s="8" t="str">
        <f t="shared" si="45"/>
        <v/>
      </c>
      <c r="AV540" s="9" t="str">
        <f t="shared" si="46"/>
        <v/>
      </c>
      <c r="AW540" s="31" t="str">
        <f t="shared" si="47"/>
        <v/>
      </c>
      <c r="AX540" s="9" t="str">
        <f t="shared" si="48"/>
        <v/>
      </c>
      <c r="AY540" s="8" t="str">
        <f t="shared" si="49"/>
        <v/>
      </c>
      <c r="AZ540" s="8"/>
      <c r="BE540" s="9"/>
    </row>
    <row r="541" spans="46:57" ht="15.75" customHeight="1" x14ac:dyDescent="0.25">
      <c r="AT541" s="9" t="str">
        <f t="shared" si="44"/>
        <v/>
      </c>
      <c r="AU541" s="8" t="str">
        <f t="shared" si="45"/>
        <v/>
      </c>
      <c r="AV541" s="9" t="str">
        <f t="shared" si="46"/>
        <v/>
      </c>
      <c r="AW541" s="31" t="str">
        <f t="shared" si="47"/>
        <v/>
      </c>
      <c r="AX541" s="9" t="str">
        <f t="shared" si="48"/>
        <v/>
      </c>
      <c r="AY541" s="8" t="str">
        <f t="shared" si="49"/>
        <v/>
      </c>
      <c r="AZ541" s="8"/>
      <c r="BE541" s="9"/>
    </row>
    <row r="542" spans="46:57" ht="15.75" customHeight="1" x14ac:dyDescent="0.25">
      <c r="AT542" s="9" t="str">
        <f t="shared" si="44"/>
        <v/>
      </c>
      <c r="AU542" s="8" t="str">
        <f t="shared" si="45"/>
        <v/>
      </c>
      <c r="AV542" s="9" t="str">
        <f t="shared" si="46"/>
        <v/>
      </c>
      <c r="AW542" s="31" t="str">
        <f t="shared" si="47"/>
        <v/>
      </c>
      <c r="AX542" s="9" t="str">
        <f t="shared" si="48"/>
        <v/>
      </c>
      <c r="AY542" s="8" t="str">
        <f t="shared" si="49"/>
        <v/>
      </c>
      <c r="AZ542" s="8"/>
      <c r="BE542" s="9"/>
    </row>
    <row r="543" spans="46:57" ht="15.75" customHeight="1" x14ac:dyDescent="0.25">
      <c r="AT543" s="9" t="str">
        <f t="shared" si="44"/>
        <v/>
      </c>
      <c r="AU543" s="8" t="str">
        <f t="shared" si="45"/>
        <v/>
      </c>
      <c r="AV543" s="9" t="str">
        <f t="shared" si="46"/>
        <v/>
      </c>
      <c r="AW543" s="31" t="str">
        <f t="shared" si="47"/>
        <v/>
      </c>
      <c r="AX543" s="9" t="str">
        <f t="shared" si="48"/>
        <v/>
      </c>
      <c r="AY543" s="8" t="str">
        <f t="shared" si="49"/>
        <v/>
      </c>
      <c r="AZ543" s="8"/>
      <c r="BE543" s="9"/>
    </row>
    <row r="544" spans="46:57" ht="15.75" customHeight="1" x14ac:dyDescent="0.25">
      <c r="AT544" s="9" t="str">
        <f t="shared" si="44"/>
        <v/>
      </c>
      <c r="AU544" s="8" t="str">
        <f t="shared" si="45"/>
        <v/>
      </c>
      <c r="AV544" s="9" t="str">
        <f t="shared" si="46"/>
        <v/>
      </c>
      <c r="AW544" s="31" t="str">
        <f t="shared" si="47"/>
        <v/>
      </c>
      <c r="AX544" s="9" t="str">
        <f t="shared" si="48"/>
        <v/>
      </c>
      <c r="AY544" s="8" t="str">
        <f t="shared" si="49"/>
        <v/>
      </c>
      <c r="AZ544" s="8"/>
      <c r="BE544" s="9"/>
    </row>
    <row r="545" spans="46:57" ht="15.75" customHeight="1" x14ac:dyDescent="0.25">
      <c r="AT545" s="9" t="str">
        <f t="shared" si="44"/>
        <v/>
      </c>
      <c r="AU545" s="8" t="str">
        <f t="shared" si="45"/>
        <v/>
      </c>
      <c r="AV545" s="9" t="str">
        <f t="shared" si="46"/>
        <v/>
      </c>
      <c r="AW545" s="31" t="str">
        <f t="shared" si="47"/>
        <v/>
      </c>
      <c r="AX545" s="9" t="str">
        <f t="shared" si="48"/>
        <v/>
      </c>
      <c r="AY545" s="8" t="str">
        <f t="shared" si="49"/>
        <v/>
      </c>
      <c r="AZ545" s="8"/>
      <c r="BE545" s="9"/>
    </row>
    <row r="546" spans="46:57" ht="15.75" customHeight="1" x14ac:dyDescent="0.25">
      <c r="AT546" s="9" t="str">
        <f t="shared" si="44"/>
        <v/>
      </c>
      <c r="AU546" s="8" t="str">
        <f t="shared" si="45"/>
        <v/>
      </c>
      <c r="AV546" s="9" t="str">
        <f t="shared" si="46"/>
        <v/>
      </c>
      <c r="AW546" s="31" t="str">
        <f t="shared" si="47"/>
        <v/>
      </c>
      <c r="AX546" s="9" t="str">
        <f t="shared" si="48"/>
        <v/>
      </c>
      <c r="AY546" s="8" t="str">
        <f t="shared" si="49"/>
        <v/>
      </c>
      <c r="AZ546" s="8"/>
      <c r="BE546" s="9"/>
    </row>
    <row r="547" spans="46:57" ht="15.75" customHeight="1" x14ac:dyDescent="0.25">
      <c r="AT547" s="9" t="str">
        <f t="shared" si="44"/>
        <v/>
      </c>
      <c r="AU547" s="8" t="str">
        <f t="shared" si="45"/>
        <v/>
      </c>
      <c r="AV547" s="9" t="str">
        <f t="shared" si="46"/>
        <v/>
      </c>
      <c r="AW547" s="31" t="str">
        <f t="shared" si="47"/>
        <v/>
      </c>
      <c r="AX547" s="9" t="str">
        <f t="shared" si="48"/>
        <v/>
      </c>
      <c r="AY547" s="8" t="str">
        <f t="shared" si="49"/>
        <v/>
      </c>
      <c r="AZ547" s="8"/>
      <c r="BE547" s="9"/>
    </row>
    <row r="548" spans="46:57" ht="15.75" customHeight="1" x14ac:dyDescent="0.25">
      <c r="AT548" s="9" t="str">
        <f t="shared" si="44"/>
        <v/>
      </c>
      <c r="AU548" s="8" t="str">
        <f t="shared" si="45"/>
        <v/>
      </c>
      <c r="AV548" s="9" t="str">
        <f t="shared" si="46"/>
        <v/>
      </c>
      <c r="AW548" s="31" t="str">
        <f t="shared" si="47"/>
        <v/>
      </c>
      <c r="AX548" s="9" t="str">
        <f t="shared" si="48"/>
        <v/>
      </c>
      <c r="AY548" s="8" t="str">
        <f t="shared" si="49"/>
        <v/>
      </c>
      <c r="AZ548" s="8"/>
      <c r="BE548" s="9"/>
    </row>
    <row r="549" spans="46:57" ht="15.75" customHeight="1" x14ac:dyDescent="0.25">
      <c r="AT549" s="9" t="str">
        <f t="shared" si="44"/>
        <v/>
      </c>
      <c r="AU549" s="8" t="str">
        <f t="shared" si="45"/>
        <v/>
      </c>
      <c r="AV549" s="9" t="str">
        <f t="shared" si="46"/>
        <v/>
      </c>
      <c r="AW549" s="31" t="str">
        <f t="shared" si="47"/>
        <v/>
      </c>
      <c r="AX549" s="9" t="str">
        <f t="shared" si="48"/>
        <v/>
      </c>
      <c r="AY549" s="8" t="str">
        <f t="shared" si="49"/>
        <v/>
      </c>
      <c r="AZ549" s="8"/>
      <c r="BE549" s="9"/>
    </row>
    <row r="550" spans="46:57" ht="15.75" customHeight="1" x14ac:dyDescent="0.25">
      <c r="AT550" s="9" t="str">
        <f t="shared" si="44"/>
        <v/>
      </c>
      <c r="AU550" s="8" t="str">
        <f t="shared" si="45"/>
        <v/>
      </c>
      <c r="AV550" s="9" t="str">
        <f t="shared" si="46"/>
        <v/>
      </c>
      <c r="AW550" s="31" t="str">
        <f t="shared" si="47"/>
        <v/>
      </c>
      <c r="AX550" s="9" t="str">
        <f t="shared" si="48"/>
        <v/>
      </c>
      <c r="AY550" s="8" t="str">
        <f t="shared" si="49"/>
        <v/>
      </c>
      <c r="AZ550" s="8"/>
      <c r="BE550" s="9"/>
    </row>
    <row r="551" spans="46:57" ht="15.75" customHeight="1" x14ac:dyDescent="0.25">
      <c r="AT551" s="9" t="str">
        <f t="shared" si="44"/>
        <v/>
      </c>
      <c r="AU551" s="8" t="str">
        <f t="shared" si="45"/>
        <v/>
      </c>
      <c r="AV551" s="9" t="str">
        <f t="shared" si="46"/>
        <v/>
      </c>
      <c r="AW551" s="31" t="str">
        <f t="shared" si="47"/>
        <v/>
      </c>
      <c r="AX551" s="9" t="str">
        <f t="shared" si="48"/>
        <v/>
      </c>
      <c r="AY551" s="8" t="str">
        <f t="shared" si="49"/>
        <v/>
      </c>
      <c r="AZ551" s="8"/>
      <c r="BE551" s="9"/>
    </row>
    <row r="552" spans="46:57" ht="15.75" customHeight="1" x14ac:dyDescent="0.25">
      <c r="AT552" s="9" t="str">
        <f t="shared" si="44"/>
        <v/>
      </c>
      <c r="AU552" s="8" t="str">
        <f t="shared" si="45"/>
        <v/>
      </c>
      <c r="AV552" s="9" t="str">
        <f t="shared" si="46"/>
        <v/>
      </c>
      <c r="AW552" s="31" t="str">
        <f t="shared" si="47"/>
        <v/>
      </c>
      <c r="AX552" s="9" t="str">
        <f t="shared" si="48"/>
        <v/>
      </c>
      <c r="AY552" s="8" t="str">
        <f t="shared" si="49"/>
        <v/>
      </c>
      <c r="AZ552" s="8"/>
      <c r="BE552" s="9"/>
    </row>
    <row r="553" spans="46:57" ht="15.75" customHeight="1" x14ac:dyDescent="0.25">
      <c r="AT553" s="9" t="str">
        <f t="shared" si="44"/>
        <v/>
      </c>
      <c r="AU553" s="8" t="str">
        <f t="shared" si="45"/>
        <v/>
      </c>
      <c r="AV553" s="9" t="str">
        <f t="shared" si="46"/>
        <v/>
      </c>
      <c r="AW553" s="31" t="str">
        <f t="shared" si="47"/>
        <v/>
      </c>
      <c r="AX553" s="9" t="str">
        <f t="shared" si="48"/>
        <v/>
      </c>
      <c r="AY553" s="8" t="str">
        <f t="shared" si="49"/>
        <v/>
      </c>
      <c r="AZ553" s="8"/>
      <c r="BE553" s="9"/>
    </row>
    <row r="554" spans="46:57" ht="15.75" customHeight="1" x14ac:dyDescent="0.25">
      <c r="AT554" s="9" t="str">
        <f t="shared" si="44"/>
        <v/>
      </c>
      <c r="AU554" s="8" t="str">
        <f t="shared" si="45"/>
        <v/>
      </c>
      <c r="AV554" s="9" t="str">
        <f t="shared" si="46"/>
        <v/>
      </c>
      <c r="AW554" s="31" t="str">
        <f t="shared" si="47"/>
        <v/>
      </c>
      <c r="AX554" s="9" t="str">
        <f t="shared" si="48"/>
        <v/>
      </c>
      <c r="AY554" s="8" t="str">
        <f t="shared" si="49"/>
        <v/>
      </c>
      <c r="AZ554" s="8"/>
      <c r="BE554" s="9"/>
    </row>
    <row r="555" spans="46:57" ht="15.75" customHeight="1" x14ac:dyDescent="0.25">
      <c r="AT555" s="9" t="str">
        <f t="shared" si="44"/>
        <v/>
      </c>
      <c r="AU555" s="8" t="str">
        <f t="shared" si="45"/>
        <v/>
      </c>
      <c r="AV555" s="9" t="str">
        <f t="shared" si="46"/>
        <v/>
      </c>
      <c r="AW555" s="31" t="str">
        <f t="shared" si="47"/>
        <v/>
      </c>
      <c r="AX555" s="9" t="str">
        <f t="shared" si="48"/>
        <v/>
      </c>
      <c r="AY555" s="8" t="str">
        <f t="shared" si="49"/>
        <v/>
      </c>
      <c r="AZ555" s="8"/>
      <c r="BE555" s="9"/>
    </row>
    <row r="556" spans="46:57" ht="15.75" customHeight="1" x14ac:dyDescent="0.25">
      <c r="AT556" s="9" t="str">
        <f t="shared" si="44"/>
        <v/>
      </c>
      <c r="AU556" s="8" t="str">
        <f t="shared" si="45"/>
        <v/>
      </c>
      <c r="AV556" s="9" t="str">
        <f t="shared" si="46"/>
        <v/>
      </c>
      <c r="AW556" s="31" t="str">
        <f t="shared" si="47"/>
        <v/>
      </c>
      <c r="AX556" s="9" t="str">
        <f t="shared" si="48"/>
        <v/>
      </c>
      <c r="AY556" s="8" t="str">
        <f t="shared" si="49"/>
        <v/>
      </c>
      <c r="AZ556" s="8"/>
      <c r="BE556" s="9"/>
    </row>
    <row r="557" spans="46:57" ht="15.75" customHeight="1" x14ac:dyDescent="0.25">
      <c r="AT557" s="9" t="str">
        <f t="shared" si="44"/>
        <v/>
      </c>
      <c r="AU557" s="8" t="str">
        <f t="shared" si="45"/>
        <v/>
      </c>
      <c r="AV557" s="9" t="str">
        <f t="shared" si="46"/>
        <v/>
      </c>
      <c r="AW557" s="31" t="str">
        <f t="shared" si="47"/>
        <v/>
      </c>
      <c r="AX557" s="9" t="str">
        <f t="shared" si="48"/>
        <v/>
      </c>
      <c r="AY557" s="8" t="str">
        <f t="shared" si="49"/>
        <v/>
      </c>
      <c r="AZ557" s="8"/>
      <c r="BE557" s="9"/>
    </row>
    <row r="558" spans="46:57" ht="15.75" customHeight="1" x14ac:dyDescent="0.25">
      <c r="AT558" s="9" t="str">
        <f t="shared" si="44"/>
        <v/>
      </c>
      <c r="AU558" s="8" t="str">
        <f t="shared" si="45"/>
        <v/>
      </c>
      <c r="AV558" s="9" t="str">
        <f t="shared" si="46"/>
        <v/>
      </c>
      <c r="AW558" s="31" t="str">
        <f t="shared" si="47"/>
        <v/>
      </c>
      <c r="AX558" s="9" t="str">
        <f t="shared" si="48"/>
        <v/>
      </c>
      <c r="AY558" s="8" t="str">
        <f t="shared" si="49"/>
        <v/>
      </c>
      <c r="AZ558" s="8"/>
      <c r="BE558" s="9"/>
    </row>
    <row r="559" spans="46:57" ht="15.75" customHeight="1" x14ac:dyDescent="0.25">
      <c r="AT559" s="9" t="str">
        <f t="shared" si="44"/>
        <v/>
      </c>
      <c r="AU559" s="8" t="str">
        <f t="shared" si="45"/>
        <v/>
      </c>
      <c r="AV559" s="9" t="str">
        <f t="shared" si="46"/>
        <v/>
      </c>
      <c r="AW559" s="31" t="str">
        <f t="shared" si="47"/>
        <v/>
      </c>
      <c r="AX559" s="9" t="str">
        <f t="shared" si="48"/>
        <v/>
      </c>
      <c r="AY559" s="8" t="str">
        <f t="shared" si="49"/>
        <v/>
      </c>
      <c r="AZ559" s="8"/>
      <c r="BE559" s="9"/>
    </row>
    <row r="560" spans="46:57" ht="15.75" customHeight="1" x14ac:dyDescent="0.25">
      <c r="AT560" s="9" t="str">
        <f t="shared" si="44"/>
        <v/>
      </c>
      <c r="AU560" s="8" t="str">
        <f t="shared" si="45"/>
        <v/>
      </c>
      <c r="AV560" s="9" t="str">
        <f t="shared" si="46"/>
        <v/>
      </c>
      <c r="AW560" s="31" t="str">
        <f t="shared" si="47"/>
        <v/>
      </c>
      <c r="AX560" s="9" t="str">
        <f t="shared" si="48"/>
        <v/>
      </c>
      <c r="AY560" s="8" t="str">
        <f t="shared" si="49"/>
        <v/>
      </c>
      <c r="AZ560" s="8"/>
      <c r="BE560" s="9"/>
    </row>
    <row r="561" spans="46:57" ht="15.75" customHeight="1" x14ac:dyDescent="0.25">
      <c r="AT561" s="9" t="str">
        <f t="shared" si="44"/>
        <v/>
      </c>
      <c r="AU561" s="8" t="str">
        <f t="shared" si="45"/>
        <v/>
      </c>
      <c r="AV561" s="9" t="str">
        <f t="shared" si="46"/>
        <v/>
      </c>
      <c r="AW561" s="31" t="str">
        <f t="shared" si="47"/>
        <v/>
      </c>
      <c r="AX561" s="9" t="str">
        <f t="shared" si="48"/>
        <v/>
      </c>
      <c r="AY561" s="8" t="str">
        <f t="shared" si="49"/>
        <v/>
      </c>
      <c r="AZ561" s="8"/>
      <c r="BE561" s="9"/>
    </row>
    <row r="562" spans="46:57" ht="15.75" customHeight="1" x14ac:dyDescent="0.25">
      <c r="AT562" s="9" t="str">
        <f t="shared" si="44"/>
        <v/>
      </c>
      <c r="AU562" s="8" t="str">
        <f t="shared" si="45"/>
        <v/>
      </c>
      <c r="AV562" s="9" t="str">
        <f t="shared" si="46"/>
        <v/>
      </c>
      <c r="AW562" s="31" t="str">
        <f t="shared" si="47"/>
        <v/>
      </c>
      <c r="AX562" s="9" t="str">
        <f t="shared" si="48"/>
        <v/>
      </c>
      <c r="AY562" s="8" t="str">
        <f t="shared" si="49"/>
        <v/>
      </c>
      <c r="AZ562" s="8"/>
      <c r="BE562" s="9"/>
    </row>
    <row r="563" spans="46:57" ht="15.75" customHeight="1" x14ac:dyDescent="0.25">
      <c r="AT563" s="9" t="str">
        <f t="shared" si="44"/>
        <v/>
      </c>
      <c r="AU563" s="8" t="str">
        <f t="shared" si="45"/>
        <v/>
      </c>
      <c r="AV563" s="9" t="str">
        <f t="shared" si="46"/>
        <v/>
      </c>
      <c r="AW563" s="31" t="str">
        <f t="shared" si="47"/>
        <v/>
      </c>
      <c r="AX563" s="9" t="str">
        <f t="shared" si="48"/>
        <v/>
      </c>
      <c r="AY563" s="8" t="str">
        <f t="shared" si="49"/>
        <v/>
      </c>
      <c r="AZ563" s="8"/>
      <c r="BE563" s="9"/>
    </row>
    <row r="564" spans="46:57" ht="15.75" customHeight="1" x14ac:dyDescent="0.25">
      <c r="AT564" s="9" t="str">
        <f t="shared" si="44"/>
        <v/>
      </c>
      <c r="AU564" s="8" t="str">
        <f t="shared" si="45"/>
        <v/>
      </c>
      <c r="AV564" s="9" t="str">
        <f t="shared" si="46"/>
        <v/>
      </c>
      <c r="AW564" s="31" t="str">
        <f t="shared" si="47"/>
        <v/>
      </c>
      <c r="AX564" s="9" t="str">
        <f t="shared" si="48"/>
        <v/>
      </c>
      <c r="AY564" s="8" t="str">
        <f t="shared" si="49"/>
        <v/>
      </c>
      <c r="AZ564" s="8"/>
      <c r="BE564" s="9"/>
    </row>
    <row r="565" spans="46:57" ht="15.75" customHeight="1" x14ac:dyDescent="0.25">
      <c r="AT565" s="9" t="str">
        <f t="shared" si="44"/>
        <v/>
      </c>
      <c r="AU565" s="8" t="str">
        <f t="shared" si="45"/>
        <v/>
      </c>
      <c r="AV565" s="9" t="str">
        <f t="shared" si="46"/>
        <v/>
      </c>
      <c r="AW565" s="31" t="str">
        <f t="shared" si="47"/>
        <v/>
      </c>
      <c r="AX565" s="9" t="str">
        <f t="shared" si="48"/>
        <v/>
      </c>
      <c r="AY565" s="8" t="str">
        <f t="shared" si="49"/>
        <v/>
      </c>
      <c r="AZ565" s="8"/>
      <c r="BE565" s="9"/>
    </row>
    <row r="566" spans="46:57" ht="15.75" customHeight="1" x14ac:dyDescent="0.25">
      <c r="AT566" s="9" t="str">
        <f t="shared" si="44"/>
        <v/>
      </c>
      <c r="AU566" s="8" t="str">
        <f t="shared" si="45"/>
        <v/>
      </c>
      <c r="AV566" s="9" t="str">
        <f t="shared" si="46"/>
        <v/>
      </c>
      <c r="AW566" s="31" t="str">
        <f t="shared" si="47"/>
        <v/>
      </c>
      <c r="AX566" s="9" t="str">
        <f t="shared" si="48"/>
        <v/>
      </c>
      <c r="AY566" s="8" t="str">
        <f t="shared" si="49"/>
        <v/>
      </c>
      <c r="AZ566" s="8"/>
      <c r="BE566" s="9"/>
    </row>
    <row r="567" spans="46:57" ht="15.75" customHeight="1" x14ac:dyDescent="0.25">
      <c r="AT567" s="9" t="str">
        <f t="shared" si="44"/>
        <v/>
      </c>
      <c r="AU567" s="8" t="str">
        <f t="shared" si="45"/>
        <v/>
      </c>
      <c r="AV567" s="9" t="str">
        <f t="shared" si="46"/>
        <v/>
      </c>
      <c r="AW567" s="31" t="str">
        <f t="shared" si="47"/>
        <v/>
      </c>
      <c r="AX567" s="9" t="str">
        <f t="shared" si="48"/>
        <v/>
      </c>
      <c r="AY567" s="8" t="str">
        <f t="shared" si="49"/>
        <v/>
      </c>
      <c r="AZ567" s="8"/>
      <c r="BE567" s="9"/>
    </row>
    <row r="568" spans="46:57" ht="15.75" customHeight="1" x14ac:dyDescent="0.25">
      <c r="AT568" s="9" t="str">
        <f t="shared" si="44"/>
        <v/>
      </c>
      <c r="AU568" s="8" t="str">
        <f t="shared" si="45"/>
        <v/>
      </c>
      <c r="AV568" s="9" t="str">
        <f t="shared" si="46"/>
        <v/>
      </c>
      <c r="AW568" s="31" t="str">
        <f t="shared" si="47"/>
        <v/>
      </c>
      <c r="AX568" s="9" t="str">
        <f t="shared" si="48"/>
        <v/>
      </c>
      <c r="AY568" s="8" t="str">
        <f t="shared" si="49"/>
        <v/>
      </c>
      <c r="AZ568" s="8"/>
      <c r="BE568" s="9"/>
    </row>
    <row r="569" spans="46:57" ht="15.75" customHeight="1" x14ac:dyDescent="0.25">
      <c r="AT569" s="9" t="str">
        <f t="shared" si="44"/>
        <v/>
      </c>
      <c r="AU569" s="8" t="str">
        <f t="shared" si="45"/>
        <v/>
      </c>
      <c r="AV569" s="9" t="str">
        <f t="shared" si="46"/>
        <v/>
      </c>
      <c r="AW569" s="31" t="str">
        <f t="shared" si="47"/>
        <v/>
      </c>
      <c r="AX569" s="9" t="str">
        <f t="shared" si="48"/>
        <v/>
      </c>
      <c r="AY569" s="8" t="str">
        <f t="shared" si="49"/>
        <v/>
      </c>
      <c r="AZ569" s="8"/>
      <c r="BE569" s="9"/>
    </row>
    <row r="570" spans="46:57" ht="15.75" customHeight="1" x14ac:dyDescent="0.25">
      <c r="AT570" s="9" t="str">
        <f t="shared" si="44"/>
        <v/>
      </c>
      <c r="AU570" s="8" t="str">
        <f t="shared" si="45"/>
        <v/>
      </c>
      <c r="AV570" s="9" t="str">
        <f t="shared" si="46"/>
        <v/>
      </c>
      <c r="AW570" s="31" t="str">
        <f t="shared" si="47"/>
        <v/>
      </c>
      <c r="AX570" s="9" t="str">
        <f t="shared" si="48"/>
        <v/>
      </c>
      <c r="AY570" s="8" t="str">
        <f t="shared" si="49"/>
        <v/>
      </c>
      <c r="AZ570" s="8"/>
      <c r="BE570" s="9"/>
    </row>
    <row r="571" spans="46:57" ht="15.75" customHeight="1" x14ac:dyDescent="0.25">
      <c r="AT571" s="9" t="str">
        <f t="shared" si="44"/>
        <v/>
      </c>
      <c r="AU571" s="8" t="str">
        <f t="shared" si="45"/>
        <v/>
      </c>
      <c r="AV571" s="9" t="str">
        <f t="shared" si="46"/>
        <v/>
      </c>
      <c r="AW571" s="31" t="str">
        <f t="shared" si="47"/>
        <v/>
      </c>
      <c r="AX571" s="9" t="str">
        <f t="shared" si="48"/>
        <v/>
      </c>
      <c r="AY571" s="8" t="str">
        <f t="shared" si="49"/>
        <v/>
      </c>
      <c r="AZ571" s="8"/>
      <c r="BE571" s="9"/>
    </row>
    <row r="572" spans="46:57" ht="15.75" customHeight="1" x14ac:dyDescent="0.25">
      <c r="AT572" s="9" t="str">
        <f t="shared" si="44"/>
        <v/>
      </c>
      <c r="AU572" s="8" t="str">
        <f t="shared" si="45"/>
        <v/>
      </c>
      <c r="AV572" s="9" t="str">
        <f t="shared" si="46"/>
        <v/>
      </c>
      <c r="AW572" s="31" t="str">
        <f t="shared" si="47"/>
        <v/>
      </c>
      <c r="AX572" s="9" t="str">
        <f t="shared" si="48"/>
        <v/>
      </c>
      <c r="AY572" s="8" t="str">
        <f t="shared" si="49"/>
        <v/>
      </c>
      <c r="AZ572" s="8"/>
      <c r="BE572" s="9"/>
    </row>
    <row r="573" spans="46:57" ht="15.75" customHeight="1" x14ac:dyDescent="0.25">
      <c r="AT573" s="9" t="str">
        <f t="shared" si="44"/>
        <v/>
      </c>
      <c r="AU573" s="8" t="str">
        <f t="shared" si="45"/>
        <v/>
      </c>
      <c r="AV573" s="9" t="str">
        <f t="shared" si="46"/>
        <v/>
      </c>
      <c r="AW573" s="31" t="str">
        <f t="shared" si="47"/>
        <v/>
      </c>
      <c r="AX573" s="9" t="str">
        <f t="shared" si="48"/>
        <v/>
      </c>
      <c r="AY573" s="8" t="str">
        <f t="shared" si="49"/>
        <v/>
      </c>
      <c r="AZ573" s="8"/>
      <c r="BE573" s="9"/>
    </row>
    <row r="574" spans="46:57" ht="15.75" customHeight="1" x14ac:dyDescent="0.25">
      <c r="AT574" s="9" t="str">
        <f t="shared" si="44"/>
        <v/>
      </c>
      <c r="AU574" s="8" t="str">
        <f t="shared" si="45"/>
        <v/>
      </c>
      <c r="AV574" s="9" t="str">
        <f t="shared" si="46"/>
        <v/>
      </c>
      <c r="AW574" s="31" t="str">
        <f t="shared" si="47"/>
        <v/>
      </c>
      <c r="AX574" s="9" t="str">
        <f t="shared" si="48"/>
        <v/>
      </c>
      <c r="AY574" s="8" t="str">
        <f t="shared" si="49"/>
        <v/>
      </c>
      <c r="AZ574" s="8"/>
      <c r="BE574" s="9"/>
    </row>
    <row r="575" spans="46:57" ht="15.75" customHeight="1" x14ac:dyDescent="0.25">
      <c r="AT575" s="9" t="str">
        <f t="shared" si="44"/>
        <v/>
      </c>
      <c r="AU575" s="8" t="str">
        <f t="shared" si="45"/>
        <v/>
      </c>
      <c r="AV575" s="9" t="str">
        <f t="shared" si="46"/>
        <v/>
      </c>
      <c r="AW575" s="31" t="str">
        <f t="shared" si="47"/>
        <v/>
      </c>
      <c r="AX575" s="9" t="str">
        <f t="shared" si="48"/>
        <v/>
      </c>
      <c r="AY575" s="8" t="str">
        <f t="shared" si="49"/>
        <v/>
      </c>
      <c r="AZ575" s="8"/>
      <c r="BE575" s="9"/>
    </row>
    <row r="576" spans="46:57" ht="15.75" customHeight="1" x14ac:dyDescent="0.25">
      <c r="AT576" s="9" t="str">
        <f t="shared" si="44"/>
        <v/>
      </c>
      <c r="AU576" s="8" t="str">
        <f t="shared" si="45"/>
        <v/>
      </c>
      <c r="AV576" s="9" t="str">
        <f t="shared" si="46"/>
        <v/>
      </c>
      <c r="AW576" s="31" t="str">
        <f t="shared" si="47"/>
        <v/>
      </c>
      <c r="AX576" s="9" t="str">
        <f t="shared" si="48"/>
        <v/>
      </c>
      <c r="AY576" s="8" t="str">
        <f t="shared" si="49"/>
        <v/>
      </c>
      <c r="AZ576" s="8"/>
      <c r="BE576" s="9"/>
    </row>
    <row r="577" spans="46:57" ht="15.75" customHeight="1" x14ac:dyDescent="0.25">
      <c r="AT577" s="9" t="str">
        <f t="shared" si="44"/>
        <v/>
      </c>
      <c r="AU577" s="8" t="str">
        <f t="shared" si="45"/>
        <v/>
      </c>
      <c r="AV577" s="9" t="str">
        <f t="shared" si="46"/>
        <v/>
      </c>
      <c r="AW577" s="31" t="str">
        <f t="shared" si="47"/>
        <v/>
      </c>
      <c r="AX577" s="9" t="str">
        <f t="shared" si="48"/>
        <v/>
      </c>
      <c r="AY577" s="8" t="str">
        <f t="shared" si="49"/>
        <v/>
      </c>
      <c r="AZ577" s="8"/>
      <c r="BE577" s="9"/>
    </row>
    <row r="578" spans="46:57" ht="15.75" customHeight="1" x14ac:dyDescent="0.25">
      <c r="AT578" s="9" t="str">
        <f t="shared" si="44"/>
        <v/>
      </c>
      <c r="AU578" s="8" t="str">
        <f t="shared" si="45"/>
        <v/>
      </c>
      <c r="AV578" s="9" t="str">
        <f t="shared" si="46"/>
        <v/>
      </c>
      <c r="AW578" s="31" t="str">
        <f t="shared" si="47"/>
        <v/>
      </c>
      <c r="AX578" s="9" t="str">
        <f t="shared" si="48"/>
        <v/>
      </c>
      <c r="AY578" s="8" t="str">
        <f t="shared" si="49"/>
        <v/>
      </c>
      <c r="AZ578" s="8"/>
      <c r="BE578" s="9"/>
    </row>
    <row r="579" spans="46:57" ht="15.75" customHeight="1" x14ac:dyDescent="0.25">
      <c r="AT579" s="9" t="str">
        <f t="shared" si="44"/>
        <v/>
      </c>
      <c r="AU579" s="8" t="str">
        <f t="shared" si="45"/>
        <v/>
      </c>
      <c r="AV579" s="9" t="str">
        <f t="shared" si="46"/>
        <v/>
      </c>
      <c r="AW579" s="31" t="str">
        <f t="shared" si="47"/>
        <v/>
      </c>
      <c r="AX579" s="9" t="str">
        <f t="shared" si="48"/>
        <v/>
      </c>
      <c r="AY579" s="8" t="str">
        <f t="shared" si="49"/>
        <v/>
      </c>
      <c r="AZ579" s="8"/>
      <c r="BE579" s="9"/>
    </row>
    <row r="580" spans="46:57" ht="15.75" customHeight="1" x14ac:dyDescent="0.25">
      <c r="AT580" s="9" t="str">
        <f t="shared" si="44"/>
        <v/>
      </c>
      <c r="AU580" s="8" t="str">
        <f t="shared" si="45"/>
        <v/>
      </c>
      <c r="AV580" s="9" t="str">
        <f t="shared" si="46"/>
        <v/>
      </c>
      <c r="AW580" s="31" t="str">
        <f t="shared" si="47"/>
        <v/>
      </c>
      <c r="AX580" s="9" t="str">
        <f t="shared" si="48"/>
        <v/>
      </c>
      <c r="AY580" s="8" t="str">
        <f t="shared" si="49"/>
        <v/>
      </c>
      <c r="AZ580" s="8"/>
      <c r="BE580" s="9"/>
    </row>
    <row r="581" spans="46:57" ht="15.75" customHeight="1" x14ac:dyDescent="0.25">
      <c r="AT581" s="9" t="str">
        <f t="shared" si="44"/>
        <v/>
      </c>
      <c r="AU581" s="8" t="str">
        <f t="shared" si="45"/>
        <v/>
      </c>
      <c r="AV581" s="9" t="str">
        <f t="shared" si="46"/>
        <v/>
      </c>
      <c r="AW581" s="31" t="str">
        <f t="shared" si="47"/>
        <v/>
      </c>
      <c r="AX581" s="9" t="str">
        <f t="shared" si="48"/>
        <v/>
      </c>
      <c r="AY581" s="8" t="str">
        <f t="shared" si="49"/>
        <v/>
      </c>
      <c r="AZ581" s="8"/>
      <c r="BE581" s="9"/>
    </row>
    <row r="582" spans="46:57" ht="15.75" customHeight="1" x14ac:dyDescent="0.25">
      <c r="AT582" s="9" t="str">
        <f t="shared" si="44"/>
        <v/>
      </c>
      <c r="AU582" s="8" t="str">
        <f t="shared" si="45"/>
        <v/>
      </c>
      <c r="AV582" s="9" t="str">
        <f t="shared" si="46"/>
        <v/>
      </c>
      <c r="AW582" s="31" t="str">
        <f t="shared" si="47"/>
        <v/>
      </c>
      <c r="AX582" s="9" t="str">
        <f t="shared" si="48"/>
        <v/>
      </c>
      <c r="AY582" s="8" t="str">
        <f t="shared" si="49"/>
        <v/>
      </c>
      <c r="AZ582" s="8"/>
      <c r="BE582" s="9"/>
    </row>
    <row r="583" spans="46:57" ht="15.75" customHeight="1" x14ac:dyDescent="0.25">
      <c r="AT583" s="9" t="str">
        <f t="shared" si="44"/>
        <v/>
      </c>
      <c r="AU583" s="8" t="str">
        <f t="shared" si="45"/>
        <v/>
      </c>
      <c r="AV583" s="9" t="str">
        <f t="shared" si="46"/>
        <v/>
      </c>
      <c r="AW583" s="31" t="str">
        <f t="shared" si="47"/>
        <v/>
      </c>
      <c r="AX583" s="9" t="str">
        <f t="shared" si="48"/>
        <v/>
      </c>
      <c r="AY583" s="8" t="str">
        <f t="shared" si="49"/>
        <v/>
      </c>
      <c r="AZ583" s="8"/>
      <c r="BE583" s="9"/>
    </row>
    <row r="584" spans="46:57" ht="15.75" customHeight="1" x14ac:dyDescent="0.25">
      <c r="AT584" s="9" t="str">
        <f t="shared" si="44"/>
        <v/>
      </c>
      <c r="AU584" s="8" t="str">
        <f t="shared" si="45"/>
        <v/>
      </c>
      <c r="AV584" s="9" t="str">
        <f t="shared" si="46"/>
        <v/>
      </c>
      <c r="AW584" s="31" t="str">
        <f t="shared" si="47"/>
        <v/>
      </c>
      <c r="AX584" s="9" t="str">
        <f t="shared" si="48"/>
        <v/>
      </c>
      <c r="AY584" s="8" t="str">
        <f t="shared" si="49"/>
        <v/>
      </c>
      <c r="AZ584" s="8"/>
      <c r="BE584" s="9"/>
    </row>
    <row r="585" spans="46:57" ht="15.75" customHeight="1" x14ac:dyDescent="0.25">
      <c r="AT585" s="9" t="str">
        <f t="shared" si="44"/>
        <v/>
      </c>
      <c r="AU585" s="8" t="str">
        <f t="shared" si="45"/>
        <v/>
      </c>
      <c r="AV585" s="9" t="str">
        <f t="shared" si="46"/>
        <v/>
      </c>
      <c r="AW585" s="31" t="str">
        <f t="shared" si="47"/>
        <v/>
      </c>
      <c r="AX585" s="9" t="str">
        <f t="shared" si="48"/>
        <v/>
      </c>
      <c r="AY585" s="8" t="str">
        <f t="shared" si="49"/>
        <v/>
      </c>
      <c r="AZ585" s="8"/>
      <c r="BE585" s="9"/>
    </row>
    <row r="586" spans="46:57" ht="15.75" customHeight="1" x14ac:dyDescent="0.25">
      <c r="AT586" s="9" t="str">
        <f t="shared" si="44"/>
        <v/>
      </c>
      <c r="AU586" s="8" t="str">
        <f t="shared" si="45"/>
        <v/>
      </c>
      <c r="AV586" s="9" t="str">
        <f t="shared" si="46"/>
        <v/>
      </c>
      <c r="AW586" s="31" t="str">
        <f t="shared" si="47"/>
        <v/>
      </c>
      <c r="AX586" s="9" t="str">
        <f t="shared" si="48"/>
        <v/>
      </c>
      <c r="AY586" s="8" t="str">
        <f t="shared" si="49"/>
        <v/>
      </c>
      <c r="AZ586" s="8"/>
      <c r="BE586" s="9"/>
    </row>
    <row r="587" spans="46:57" ht="15.75" customHeight="1" x14ac:dyDescent="0.25">
      <c r="AT587" s="9" t="str">
        <f t="shared" si="44"/>
        <v/>
      </c>
      <c r="AU587" s="8" t="str">
        <f t="shared" si="45"/>
        <v/>
      </c>
      <c r="AV587" s="9" t="str">
        <f t="shared" si="46"/>
        <v/>
      </c>
      <c r="AW587" s="31" t="str">
        <f t="shared" si="47"/>
        <v/>
      </c>
      <c r="AX587" s="9" t="str">
        <f t="shared" si="48"/>
        <v/>
      </c>
      <c r="AY587" s="8" t="str">
        <f t="shared" si="49"/>
        <v/>
      </c>
      <c r="AZ587" s="8"/>
      <c r="BE587" s="9"/>
    </row>
    <row r="588" spans="46:57" ht="15.75" customHeight="1" x14ac:dyDescent="0.25">
      <c r="AT588" s="9" t="str">
        <f t="shared" si="44"/>
        <v/>
      </c>
      <c r="AU588" s="8" t="str">
        <f t="shared" si="45"/>
        <v/>
      </c>
      <c r="AV588" s="9" t="str">
        <f t="shared" si="46"/>
        <v/>
      </c>
      <c r="AW588" s="31" t="str">
        <f t="shared" si="47"/>
        <v/>
      </c>
      <c r="AX588" s="9" t="str">
        <f t="shared" si="48"/>
        <v/>
      </c>
      <c r="AY588" s="8" t="str">
        <f t="shared" si="49"/>
        <v/>
      </c>
      <c r="AZ588" s="8"/>
      <c r="BE588" s="9"/>
    </row>
    <row r="589" spans="46:57" ht="15.75" customHeight="1" x14ac:dyDescent="0.25">
      <c r="AT589" s="9" t="str">
        <f t="shared" si="44"/>
        <v/>
      </c>
      <c r="AU589" s="8" t="str">
        <f t="shared" si="45"/>
        <v/>
      </c>
      <c r="AV589" s="9" t="str">
        <f t="shared" si="46"/>
        <v/>
      </c>
      <c r="AW589" s="31" t="str">
        <f t="shared" si="47"/>
        <v/>
      </c>
      <c r="AX589" s="9" t="str">
        <f t="shared" si="48"/>
        <v/>
      </c>
      <c r="AY589" s="8" t="str">
        <f t="shared" si="49"/>
        <v/>
      </c>
      <c r="AZ589" s="8"/>
      <c r="BE589" s="9"/>
    </row>
    <row r="590" spans="46:57" ht="15.75" customHeight="1" x14ac:dyDescent="0.25">
      <c r="AT590" s="9" t="str">
        <f t="shared" si="44"/>
        <v/>
      </c>
      <c r="AU590" s="8" t="str">
        <f t="shared" si="45"/>
        <v/>
      </c>
      <c r="AV590" s="9" t="str">
        <f t="shared" si="46"/>
        <v/>
      </c>
      <c r="AW590" s="31" t="str">
        <f t="shared" si="47"/>
        <v/>
      </c>
      <c r="AX590" s="9" t="str">
        <f t="shared" si="48"/>
        <v/>
      </c>
      <c r="AY590" s="8" t="str">
        <f t="shared" si="49"/>
        <v/>
      </c>
      <c r="AZ590" s="8"/>
      <c r="BE590" s="9"/>
    </row>
    <row r="591" spans="46:57" ht="15.75" customHeight="1" x14ac:dyDescent="0.25">
      <c r="AT591" s="9" t="str">
        <f t="shared" si="44"/>
        <v/>
      </c>
      <c r="AU591" s="8" t="str">
        <f t="shared" si="45"/>
        <v/>
      </c>
      <c r="AV591" s="9" t="str">
        <f t="shared" si="46"/>
        <v/>
      </c>
      <c r="AW591" s="31" t="str">
        <f t="shared" si="47"/>
        <v/>
      </c>
      <c r="AX591" s="9" t="str">
        <f t="shared" si="48"/>
        <v/>
      </c>
      <c r="AY591" s="8" t="str">
        <f t="shared" si="49"/>
        <v/>
      </c>
      <c r="AZ591" s="8"/>
      <c r="BE591" s="9"/>
    </row>
    <row r="592" spans="46:57" ht="15.75" customHeight="1" x14ac:dyDescent="0.25">
      <c r="AT592" s="9" t="str">
        <f t="shared" si="44"/>
        <v/>
      </c>
      <c r="AU592" s="8" t="str">
        <f t="shared" si="45"/>
        <v/>
      </c>
      <c r="AV592" s="9" t="str">
        <f t="shared" si="46"/>
        <v/>
      </c>
      <c r="AW592" s="31" t="str">
        <f t="shared" si="47"/>
        <v/>
      </c>
      <c r="AX592" s="9" t="str">
        <f t="shared" si="48"/>
        <v/>
      </c>
      <c r="AY592" s="8" t="str">
        <f t="shared" si="49"/>
        <v/>
      </c>
      <c r="AZ592" s="8"/>
      <c r="BE592" s="9"/>
    </row>
    <row r="593" spans="46:57" ht="15.75" customHeight="1" x14ac:dyDescent="0.25">
      <c r="AT593" s="9" t="str">
        <f t="shared" si="44"/>
        <v/>
      </c>
      <c r="AU593" s="8" t="str">
        <f t="shared" si="45"/>
        <v/>
      </c>
      <c r="AV593" s="9" t="str">
        <f t="shared" si="46"/>
        <v/>
      </c>
      <c r="AW593" s="31" t="str">
        <f t="shared" si="47"/>
        <v/>
      </c>
      <c r="AX593" s="9" t="str">
        <f t="shared" si="48"/>
        <v/>
      </c>
      <c r="AY593" s="8" t="str">
        <f t="shared" si="49"/>
        <v/>
      </c>
      <c r="AZ593" s="8"/>
      <c r="BE593" s="9"/>
    </row>
    <row r="594" spans="46:57" ht="15.75" customHeight="1" x14ac:dyDescent="0.25">
      <c r="AT594" s="9" t="str">
        <f t="shared" si="44"/>
        <v/>
      </c>
      <c r="AU594" s="8" t="str">
        <f t="shared" si="45"/>
        <v/>
      </c>
      <c r="AV594" s="9" t="str">
        <f t="shared" si="46"/>
        <v/>
      </c>
      <c r="AW594" s="31" t="str">
        <f t="shared" si="47"/>
        <v/>
      </c>
      <c r="AX594" s="9" t="str">
        <f t="shared" si="48"/>
        <v/>
      </c>
      <c r="AY594" s="8" t="str">
        <f t="shared" si="49"/>
        <v/>
      </c>
      <c r="AZ594" s="8"/>
      <c r="BE594" s="9"/>
    </row>
    <row r="595" spans="46:57" ht="15.75" customHeight="1" x14ac:dyDescent="0.25">
      <c r="AT595" s="9" t="str">
        <f t="shared" si="44"/>
        <v/>
      </c>
      <c r="AU595" s="8" t="str">
        <f t="shared" si="45"/>
        <v/>
      </c>
      <c r="AV595" s="9" t="str">
        <f t="shared" si="46"/>
        <v/>
      </c>
      <c r="AW595" s="31" t="str">
        <f t="shared" si="47"/>
        <v/>
      </c>
      <c r="AX595" s="9" t="str">
        <f t="shared" si="48"/>
        <v/>
      </c>
      <c r="AY595" s="8" t="str">
        <f t="shared" si="49"/>
        <v/>
      </c>
      <c r="AZ595" s="8"/>
      <c r="BE595" s="9"/>
    </row>
    <row r="596" spans="46:57" ht="15.75" customHeight="1" x14ac:dyDescent="0.25">
      <c r="AT596" s="9" t="str">
        <f t="shared" si="44"/>
        <v/>
      </c>
      <c r="AU596" s="8" t="str">
        <f t="shared" si="45"/>
        <v/>
      </c>
      <c r="AV596" s="9" t="str">
        <f t="shared" si="46"/>
        <v/>
      </c>
      <c r="AW596" s="31" t="str">
        <f t="shared" si="47"/>
        <v/>
      </c>
      <c r="AX596" s="9" t="str">
        <f t="shared" si="48"/>
        <v/>
      </c>
      <c r="AY596" s="8" t="str">
        <f t="shared" si="49"/>
        <v/>
      </c>
      <c r="AZ596" s="8"/>
      <c r="BE596" s="9"/>
    </row>
    <row r="597" spans="46:57" ht="15.75" customHeight="1" x14ac:dyDescent="0.25">
      <c r="AT597" s="9" t="str">
        <f t="shared" si="44"/>
        <v/>
      </c>
      <c r="AU597" s="8" t="str">
        <f t="shared" si="45"/>
        <v/>
      </c>
      <c r="AV597" s="9" t="str">
        <f t="shared" si="46"/>
        <v/>
      </c>
      <c r="AW597" s="31" t="str">
        <f t="shared" si="47"/>
        <v/>
      </c>
      <c r="AX597" s="9" t="str">
        <f t="shared" si="48"/>
        <v/>
      </c>
      <c r="AY597" s="8" t="str">
        <f t="shared" si="49"/>
        <v/>
      </c>
      <c r="AZ597" s="8"/>
      <c r="BE597" s="9"/>
    </row>
    <row r="598" spans="46:57" ht="15.75" customHeight="1" x14ac:dyDescent="0.25">
      <c r="AT598" s="9" t="str">
        <f t="shared" si="44"/>
        <v/>
      </c>
      <c r="AU598" s="8" t="str">
        <f t="shared" si="45"/>
        <v/>
      </c>
      <c r="AV598" s="9" t="str">
        <f t="shared" si="46"/>
        <v/>
      </c>
      <c r="AW598" s="31" t="str">
        <f t="shared" si="47"/>
        <v/>
      </c>
      <c r="AX598" s="9" t="str">
        <f t="shared" si="48"/>
        <v/>
      </c>
      <c r="AY598" s="8" t="str">
        <f t="shared" si="49"/>
        <v/>
      </c>
      <c r="AZ598" s="8"/>
      <c r="BE598" s="9"/>
    </row>
    <row r="599" spans="46:57" ht="15.75" customHeight="1" x14ac:dyDescent="0.25">
      <c r="AT599" s="9" t="str">
        <f t="shared" si="44"/>
        <v/>
      </c>
      <c r="AU599" s="8" t="str">
        <f t="shared" si="45"/>
        <v/>
      </c>
      <c r="AV599" s="9" t="str">
        <f t="shared" si="46"/>
        <v/>
      </c>
      <c r="AW599" s="31" t="str">
        <f t="shared" si="47"/>
        <v/>
      </c>
      <c r="AX599" s="9" t="str">
        <f t="shared" si="48"/>
        <v/>
      </c>
      <c r="AY599" s="8" t="str">
        <f t="shared" si="49"/>
        <v/>
      </c>
      <c r="AZ599" s="8"/>
      <c r="BE599" s="9"/>
    </row>
    <row r="600" spans="46:57" ht="15.75" customHeight="1" x14ac:dyDescent="0.25">
      <c r="AT600" s="9" t="str">
        <f t="shared" si="44"/>
        <v/>
      </c>
      <c r="AU600" s="8" t="str">
        <f t="shared" si="45"/>
        <v/>
      </c>
      <c r="AV600" s="9" t="str">
        <f t="shared" si="46"/>
        <v/>
      </c>
      <c r="AW600" s="31" t="str">
        <f t="shared" si="47"/>
        <v/>
      </c>
      <c r="AX600" s="9" t="str">
        <f t="shared" si="48"/>
        <v/>
      </c>
      <c r="AY600" s="8" t="str">
        <f t="shared" si="49"/>
        <v/>
      </c>
      <c r="AZ600" s="8"/>
      <c r="BE600" s="9"/>
    </row>
    <row r="601" spans="46:57" ht="15.75" customHeight="1" x14ac:dyDescent="0.25">
      <c r="AT601" s="9" t="str">
        <f t="shared" si="44"/>
        <v/>
      </c>
      <c r="AU601" s="8" t="str">
        <f t="shared" si="45"/>
        <v/>
      </c>
      <c r="AV601" s="9" t="str">
        <f t="shared" si="46"/>
        <v/>
      </c>
      <c r="AW601" s="31" t="str">
        <f t="shared" si="47"/>
        <v/>
      </c>
      <c r="AX601" s="9" t="str">
        <f t="shared" si="48"/>
        <v/>
      </c>
      <c r="AY601" s="8" t="str">
        <f t="shared" si="49"/>
        <v/>
      </c>
      <c r="AZ601" s="8"/>
      <c r="BE601" s="9"/>
    </row>
    <row r="602" spans="46:57" ht="15.75" customHeight="1" x14ac:dyDescent="0.25">
      <c r="AT602" s="9" t="str">
        <f t="shared" si="44"/>
        <v/>
      </c>
      <c r="AU602" s="8" t="str">
        <f t="shared" si="45"/>
        <v/>
      </c>
      <c r="AV602" s="9" t="str">
        <f t="shared" si="46"/>
        <v/>
      </c>
      <c r="AW602" s="31" t="str">
        <f t="shared" si="47"/>
        <v/>
      </c>
      <c r="AX602" s="9" t="str">
        <f t="shared" si="48"/>
        <v/>
      </c>
      <c r="AY602" s="8" t="str">
        <f t="shared" si="49"/>
        <v/>
      </c>
      <c r="AZ602" s="8"/>
      <c r="BE602" s="9"/>
    </row>
    <row r="603" spans="46:57" ht="15.75" customHeight="1" x14ac:dyDescent="0.25">
      <c r="AT603" s="9" t="str">
        <f t="shared" si="44"/>
        <v/>
      </c>
      <c r="AU603" s="8" t="str">
        <f t="shared" si="45"/>
        <v/>
      </c>
      <c r="AV603" s="9" t="str">
        <f t="shared" si="46"/>
        <v/>
      </c>
      <c r="AW603" s="31" t="str">
        <f t="shared" si="47"/>
        <v/>
      </c>
      <c r="AX603" s="9" t="str">
        <f t="shared" si="48"/>
        <v/>
      </c>
      <c r="AY603" s="8" t="str">
        <f t="shared" si="49"/>
        <v/>
      </c>
      <c r="AZ603" s="8"/>
      <c r="BE603" s="9"/>
    </row>
    <row r="604" spans="46:57" ht="15.75" customHeight="1" x14ac:dyDescent="0.25">
      <c r="AT604" s="9" t="str">
        <f t="shared" si="44"/>
        <v/>
      </c>
      <c r="AU604" s="8" t="str">
        <f t="shared" si="45"/>
        <v/>
      </c>
      <c r="AV604" s="9" t="str">
        <f t="shared" si="46"/>
        <v/>
      </c>
      <c r="AW604" s="31" t="str">
        <f t="shared" si="47"/>
        <v/>
      </c>
      <c r="AX604" s="9" t="str">
        <f t="shared" si="48"/>
        <v/>
      </c>
      <c r="AY604" s="8" t="str">
        <f t="shared" si="49"/>
        <v/>
      </c>
      <c r="AZ604" s="8"/>
      <c r="BE604" s="9"/>
    </row>
    <row r="605" spans="46:57" ht="15.75" customHeight="1" x14ac:dyDescent="0.25">
      <c r="AT605" s="9" t="str">
        <f t="shared" si="44"/>
        <v/>
      </c>
      <c r="AU605" s="8" t="str">
        <f t="shared" si="45"/>
        <v/>
      </c>
      <c r="AV605" s="9" t="str">
        <f t="shared" si="46"/>
        <v/>
      </c>
      <c r="AW605" s="31" t="str">
        <f t="shared" si="47"/>
        <v/>
      </c>
      <c r="AX605" s="9" t="str">
        <f t="shared" si="48"/>
        <v/>
      </c>
      <c r="AY605" s="8" t="str">
        <f t="shared" si="49"/>
        <v/>
      </c>
      <c r="AZ605" s="8"/>
      <c r="BE605" s="9"/>
    </row>
    <row r="606" spans="46:57" ht="15.75" customHeight="1" x14ac:dyDescent="0.25">
      <c r="AT606" s="9" t="str">
        <f t="shared" si="44"/>
        <v/>
      </c>
      <c r="AU606" s="8" t="str">
        <f t="shared" si="45"/>
        <v/>
      </c>
      <c r="AV606" s="9" t="str">
        <f t="shared" si="46"/>
        <v/>
      </c>
      <c r="AW606" s="31" t="str">
        <f t="shared" si="47"/>
        <v/>
      </c>
      <c r="AX606" s="9" t="str">
        <f t="shared" si="48"/>
        <v/>
      </c>
      <c r="AY606" s="8" t="str">
        <f t="shared" si="49"/>
        <v/>
      </c>
      <c r="AZ606" s="8"/>
      <c r="BE606" s="9"/>
    </row>
    <row r="607" spans="46:57" ht="15.75" customHeight="1" x14ac:dyDescent="0.25">
      <c r="AT607" s="9" t="str">
        <f t="shared" si="44"/>
        <v/>
      </c>
      <c r="AU607" s="8" t="str">
        <f t="shared" si="45"/>
        <v/>
      </c>
      <c r="AV607" s="9" t="str">
        <f t="shared" si="46"/>
        <v/>
      </c>
      <c r="AW607" s="31" t="str">
        <f t="shared" si="47"/>
        <v/>
      </c>
      <c r="AX607" s="9" t="str">
        <f t="shared" si="48"/>
        <v/>
      </c>
      <c r="AY607" s="8" t="str">
        <f t="shared" si="49"/>
        <v/>
      </c>
      <c r="AZ607" s="8"/>
      <c r="BE607" s="9"/>
    </row>
    <row r="608" spans="46:57" ht="15.75" customHeight="1" x14ac:dyDescent="0.25">
      <c r="AT608" s="9" t="str">
        <f t="shared" ref="AT608:AT862" si="50">IF(D608 = 0, "", F608 / D608)</f>
        <v/>
      </c>
      <c r="AU608" s="8" t="str">
        <f t="shared" ref="AU608:AU862" si="51">IF(K608 = 0, "", M608 / K608)</f>
        <v/>
      </c>
      <c r="AV608" s="9" t="str">
        <f t="shared" ref="AV608:AV862" si="52">IF(R608 = 0, "", T608 / R608)</f>
        <v/>
      </c>
      <c r="AW608" s="31" t="str">
        <f t="shared" ref="AW608:AW862" si="53">IF(Y608 = 0, "", AA608 / Y608)</f>
        <v/>
      </c>
      <c r="AX608" s="9" t="str">
        <f t="shared" ref="AX608:AX862" si="54">IF(AF608 = 0, "", AH608 / AF608)</f>
        <v/>
      </c>
      <c r="AY608" s="8" t="str">
        <f t="shared" ref="AY608:AY862" si="55">IF(AM608 = 0, "", AO608 / AM608)</f>
        <v/>
      </c>
      <c r="AZ608" s="8"/>
      <c r="BE608" s="9"/>
    </row>
    <row r="609" spans="46:57" ht="15.75" customHeight="1" x14ac:dyDescent="0.25">
      <c r="AT609" s="9" t="str">
        <f t="shared" si="50"/>
        <v/>
      </c>
      <c r="AU609" s="8" t="str">
        <f t="shared" si="51"/>
        <v/>
      </c>
      <c r="AV609" s="9" t="str">
        <f t="shared" si="52"/>
        <v/>
      </c>
      <c r="AW609" s="31" t="str">
        <f t="shared" si="53"/>
        <v/>
      </c>
      <c r="AX609" s="9" t="str">
        <f t="shared" si="54"/>
        <v/>
      </c>
      <c r="AY609" s="8" t="str">
        <f t="shared" si="55"/>
        <v/>
      </c>
      <c r="AZ609" s="8"/>
      <c r="BE609" s="9"/>
    </row>
    <row r="610" spans="46:57" ht="15.75" customHeight="1" x14ac:dyDescent="0.25">
      <c r="AT610" s="9" t="str">
        <f t="shared" si="50"/>
        <v/>
      </c>
      <c r="AU610" s="8" t="str">
        <f t="shared" si="51"/>
        <v/>
      </c>
      <c r="AV610" s="9" t="str">
        <f t="shared" si="52"/>
        <v/>
      </c>
      <c r="AW610" s="31" t="str">
        <f t="shared" si="53"/>
        <v/>
      </c>
      <c r="AX610" s="9" t="str">
        <f t="shared" si="54"/>
        <v/>
      </c>
      <c r="AY610" s="8" t="str">
        <f t="shared" si="55"/>
        <v/>
      </c>
      <c r="AZ610" s="8"/>
      <c r="BE610" s="9"/>
    </row>
    <row r="611" spans="46:57" ht="15.75" customHeight="1" x14ac:dyDescent="0.25">
      <c r="AT611" s="9" t="str">
        <f t="shared" si="50"/>
        <v/>
      </c>
      <c r="AU611" s="8" t="str">
        <f t="shared" si="51"/>
        <v/>
      </c>
      <c r="AV611" s="9" t="str">
        <f t="shared" si="52"/>
        <v/>
      </c>
      <c r="AW611" s="31" t="str">
        <f t="shared" si="53"/>
        <v/>
      </c>
      <c r="AX611" s="9" t="str">
        <f t="shared" si="54"/>
        <v/>
      </c>
      <c r="AY611" s="8" t="str">
        <f t="shared" si="55"/>
        <v/>
      </c>
      <c r="AZ611" s="8"/>
      <c r="BE611" s="9"/>
    </row>
    <row r="612" spans="46:57" ht="15.75" customHeight="1" x14ac:dyDescent="0.25">
      <c r="AT612" s="9" t="str">
        <f t="shared" si="50"/>
        <v/>
      </c>
      <c r="AU612" s="8" t="str">
        <f t="shared" si="51"/>
        <v/>
      </c>
      <c r="AV612" s="9" t="str">
        <f t="shared" si="52"/>
        <v/>
      </c>
      <c r="AW612" s="31" t="str">
        <f t="shared" si="53"/>
        <v/>
      </c>
      <c r="AX612" s="9" t="str">
        <f t="shared" si="54"/>
        <v/>
      </c>
      <c r="AY612" s="8" t="str">
        <f t="shared" si="55"/>
        <v/>
      </c>
      <c r="AZ612" s="8"/>
      <c r="BE612" s="9"/>
    </row>
    <row r="613" spans="46:57" ht="15.75" customHeight="1" x14ac:dyDescent="0.25">
      <c r="AT613" s="9" t="str">
        <f t="shared" si="50"/>
        <v/>
      </c>
      <c r="AU613" s="8" t="str">
        <f t="shared" si="51"/>
        <v/>
      </c>
      <c r="AV613" s="9" t="str">
        <f t="shared" si="52"/>
        <v/>
      </c>
      <c r="AW613" s="31" t="str">
        <f t="shared" si="53"/>
        <v/>
      </c>
      <c r="AX613" s="9" t="str">
        <f t="shared" si="54"/>
        <v/>
      </c>
      <c r="AY613" s="8" t="str">
        <f t="shared" si="55"/>
        <v/>
      </c>
      <c r="AZ613" s="8"/>
      <c r="BE613" s="9"/>
    </row>
    <row r="614" spans="46:57" ht="15.75" customHeight="1" x14ac:dyDescent="0.25">
      <c r="AT614" s="9" t="str">
        <f t="shared" si="50"/>
        <v/>
      </c>
      <c r="AU614" s="8" t="str">
        <f t="shared" si="51"/>
        <v/>
      </c>
      <c r="AV614" s="9" t="str">
        <f t="shared" si="52"/>
        <v/>
      </c>
      <c r="AW614" s="31" t="str">
        <f t="shared" si="53"/>
        <v/>
      </c>
      <c r="AX614" s="9" t="str">
        <f t="shared" si="54"/>
        <v/>
      </c>
      <c r="AY614" s="8" t="str">
        <f t="shared" si="55"/>
        <v/>
      </c>
      <c r="AZ614" s="8"/>
      <c r="BE614" s="9"/>
    </row>
    <row r="615" spans="46:57" ht="15.75" customHeight="1" x14ac:dyDescent="0.25">
      <c r="AT615" s="9" t="str">
        <f t="shared" si="50"/>
        <v/>
      </c>
      <c r="AU615" s="8" t="str">
        <f t="shared" si="51"/>
        <v/>
      </c>
      <c r="AV615" s="9" t="str">
        <f t="shared" si="52"/>
        <v/>
      </c>
      <c r="AW615" s="31" t="str">
        <f t="shared" si="53"/>
        <v/>
      </c>
      <c r="AX615" s="9" t="str">
        <f t="shared" si="54"/>
        <v/>
      </c>
      <c r="AY615" s="8" t="str">
        <f t="shared" si="55"/>
        <v/>
      </c>
      <c r="AZ615" s="8"/>
      <c r="BE615" s="9"/>
    </row>
    <row r="616" spans="46:57" ht="15.75" customHeight="1" x14ac:dyDescent="0.25">
      <c r="AT616" s="9" t="str">
        <f t="shared" si="50"/>
        <v/>
      </c>
      <c r="AU616" s="8" t="str">
        <f t="shared" si="51"/>
        <v/>
      </c>
      <c r="AV616" s="9" t="str">
        <f t="shared" si="52"/>
        <v/>
      </c>
      <c r="AW616" s="31" t="str">
        <f t="shared" si="53"/>
        <v/>
      </c>
      <c r="AX616" s="9" t="str">
        <f t="shared" si="54"/>
        <v/>
      </c>
      <c r="AY616" s="8" t="str">
        <f t="shared" si="55"/>
        <v/>
      </c>
      <c r="AZ616" s="8"/>
      <c r="BE616" s="9"/>
    </row>
    <row r="617" spans="46:57" ht="15.75" customHeight="1" x14ac:dyDescent="0.25">
      <c r="AT617" s="9" t="str">
        <f t="shared" si="50"/>
        <v/>
      </c>
      <c r="AU617" s="8" t="str">
        <f t="shared" si="51"/>
        <v/>
      </c>
      <c r="AV617" s="9" t="str">
        <f t="shared" si="52"/>
        <v/>
      </c>
      <c r="AW617" s="31" t="str">
        <f t="shared" si="53"/>
        <v/>
      </c>
      <c r="AX617" s="9" t="str">
        <f t="shared" si="54"/>
        <v/>
      </c>
      <c r="AY617" s="8" t="str">
        <f t="shared" si="55"/>
        <v/>
      </c>
      <c r="AZ617" s="8"/>
      <c r="BE617" s="9"/>
    </row>
    <row r="618" spans="46:57" ht="15.75" customHeight="1" x14ac:dyDescent="0.25">
      <c r="AT618" s="9" t="str">
        <f t="shared" si="50"/>
        <v/>
      </c>
      <c r="AU618" s="8" t="str">
        <f t="shared" si="51"/>
        <v/>
      </c>
      <c r="AV618" s="9" t="str">
        <f t="shared" si="52"/>
        <v/>
      </c>
      <c r="AW618" s="31" t="str">
        <f t="shared" si="53"/>
        <v/>
      </c>
      <c r="AX618" s="9" t="str">
        <f t="shared" si="54"/>
        <v/>
      </c>
      <c r="AY618" s="8" t="str">
        <f t="shared" si="55"/>
        <v/>
      </c>
      <c r="AZ618" s="8"/>
      <c r="BE618" s="9"/>
    </row>
    <row r="619" spans="46:57" ht="15.75" customHeight="1" x14ac:dyDescent="0.25">
      <c r="AT619" s="9" t="str">
        <f t="shared" si="50"/>
        <v/>
      </c>
      <c r="AU619" s="8" t="str">
        <f t="shared" si="51"/>
        <v/>
      </c>
      <c r="AV619" s="9" t="str">
        <f t="shared" si="52"/>
        <v/>
      </c>
      <c r="AW619" s="31" t="str">
        <f t="shared" si="53"/>
        <v/>
      </c>
      <c r="AX619" s="9" t="str">
        <f t="shared" si="54"/>
        <v/>
      </c>
      <c r="AY619" s="8" t="str">
        <f t="shared" si="55"/>
        <v/>
      </c>
      <c r="AZ619" s="8"/>
      <c r="BE619" s="9"/>
    </row>
    <row r="620" spans="46:57" ht="15.75" customHeight="1" x14ac:dyDescent="0.25">
      <c r="AT620" s="9" t="str">
        <f t="shared" si="50"/>
        <v/>
      </c>
      <c r="AU620" s="8" t="str">
        <f t="shared" si="51"/>
        <v/>
      </c>
      <c r="AV620" s="9" t="str">
        <f t="shared" si="52"/>
        <v/>
      </c>
      <c r="AW620" s="31" t="str">
        <f t="shared" si="53"/>
        <v/>
      </c>
      <c r="AX620" s="9" t="str">
        <f t="shared" si="54"/>
        <v/>
      </c>
      <c r="AY620" s="8" t="str">
        <f t="shared" si="55"/>
        <v/>
      </c>
      <c r="AZ620" s="8"/>
      <c r="BE620" s="9"/>
    </row>
    <row r="621" spans="46:57" ht="15.75" customHeight="1" x14ac:dyDescent="0.25">
      <c r="AT621" s="9" t="str">
        <f t="shared" si="50"/>
        <v/>
      </c>
      <c r="AU621" s="8" t="str">
        <f t="shared" si="51"/>
        <v/>
      </c>
      <c r="AV621" s="9" t="str">
        <f t="shared" si="52"/>
        <v/>
      </c>
      <c r="AW621" s="31" t="str">
        <f t="shared" si="53"/>
        <v/>
      </c>
      <c r="AX621" s="9" t="str">
        <f t="shared" si="54"/>
        <v/>
      </c>
      <c r="AY621" s="8" t="str">
        <f t="shared" si="55"/>
        <v/>
      </c>
      <c r="AZ621" s="8"/>
      <c r="BE621" s="9"/>
    </row>
    <row r="622" spans="46:57" ht="15.75" customHeight="1" x14ac:dyDescent="0.25">
      <c r="AT622" s="9" t="str">
        <f t="shared" si="50"/>
        <v/>
      </c>
      <c r="AU622" s="8" t="str">
        <f t="shared" si="51"/>
        <v/>
      </c>
      <c r="AV622" s="9" t="str">
        <f t="shared" si="52"/>
        <v/>
      </c>
      <c r="AW622" s="31" t="str">
        <f t="shared" si="53"/>
        <v/>
      </c>
      <c r="AX622" s="9" t="str">
        <f t="shared" si="54"/>
        <v/>
      </c>
      <c r="AY622" s="8" t="str">
        <f t="shared" si="55"/>
        <v/>
      </c>
      <c r="AZ622" s="8"/>
      <c r="BE622" s="9"/>
    </row>
    <row r="623" spans="46:57" ht="15.75" customHeight="1" x14ac:dyDescent="0.25">
      <c r="AT623" s="9" t="str">
        <f t="shared" si="50"/>
        <v/>
      </c>
      <c r="AU623" s="8" t="str">
        <f t="shared" si="51"/>
        <v/>
      </c>
      <c r="AV623" s="9" t="str">
        <f t="shared" si="52"/>
        <v/>
      </c>
      <c r="AW623" s="31" t="str">
        <f t="shared" si="53"/>
        <v/>
      </c>
      <c r="AX623" s="9" t="str">
        <f t="shared" si="54"/>
        <v/>
      </c>
      <c r="AY623" s="8" t="str">
        <f t="shared" si="55"/>
        <v/>
      </c>
      <c r="AZ623" s="8"/>
      <c r="BE623" s="9"/>
    </row>
    <row r="624" spans="46:57" ht="15.75" customHeight="1" x14ac:dyDescent="0.25">
      <c r="AT624" s="9" t="str">
        <f t="shared" si="50"/>
        <v/>
      </c>
      <c r="AU624" s="8" t="str">
        <f t="shared" si="51"/>
        <v/>
      </c>
      <c r="AV624" s="9" t="str">
        <f t="shared" si="52"/>
        <v/>
      </c>
      <c r="AW624" s="31" t="str">
        <f t="shared" si="53"/>
        <v/>
      </c>
      <c r="AX624" s="9" t="str">
        <f t="shared" si="54"/>
        <v/>
      </c>
      <c r="AY624" s="8" t="str">
        <f t="shared" si="55"/>
        <v/>
      </c>
      <c r="AZ624" s="8"/>
      <c r="BE624" s="9"/>
    </row>
    <row r="625" spans="46:57" ht="15.75" customHeight="1" x14ac:dyDescent="0.25">
      <c r="AT625" s="9" t="str">
        <f t="shared" si="50"/>
        <v/>
      </c>
      <c r="AU625" s="8" t="str">
        <f t="shared" si="51"/>
        <v/>
      </c>
      <c r="AV625" s="9" t="str">
        <f t="shared" si="52"/>
        <v/>
      </c>
      <c r="AW625" s="31" t="str">
        <f t="shared" si="53"/>
        <v/>
      </c>
      <c r="AX625" s="9" t="str">
        <f t="shared" si="54"/>
        <v/>
      </c>
      <c r="AY625" s="8" t="str">
        <f t="shared" si="55"/>
        <v/>
      </c>
      <c r="AZ625" s="8"/>
      <c r="BE625" s="9"/>
    </row>
    <row r="626" spans="46:57" ht="15.75" customHeight="1" x14ac:dyDescent="0.25">
      <c r="AT626" s="9" t="str">
        <f t="shared" si="50"/>
        <v/>
      </c>
      <c r="AU626" s="8" t="str">
        <f t="shared" si="51"/>
        <v/>
      </c>
      <c r="AV626" s="9" t="str">
        <f t="shared" si="52"/>
        <v/>
      </c>
      <c r="AW626" s="31" t="str">
        <f t="shared" si="53"/>
        <v/>
      </c>
      <c r="AX626" s="9" t="str">
        <f t="shared" si="54"/>
        <v/>
      </c>
      <c r="AY626" s="8" t="str">
        <f t="shared" si="55"/>
        <v/>
      </c>
      <c r="AZ626" s="8"/>
      <c r="BE626" s="9"/>
    </row>
    <row r="627" spans="46:57" ht="15.75" customHeight="1" x14ac:dyDescent="0.25">
      <c r="AT627" s="9" t="str">
        <f t="shared" si="50"/>
        <v/>
      </c>
      <c r="AU627" s="8" t="str">
        <f t="shared" si="51"/>
        <v/>
      </c>
      <c r="AV627" s="9" t="str">
        <f t="shared" si="52"/>
        <v/>
      </c>
      <c r="AW627" s="31" t="str">
        <f t="shared" si="53"/>
        <v/>
      </c>
      <c r="AX627" s="9" t="str">
        <f t="shared" si="54"/>
        <v/>
      </c>
      <c r="AY627" s="8" t="str">
        <f t="shared" si="55"/>
        <v/>
      </c>
      <c r="AZ627" s="8"/>
      <c r="BE627" s="9"/>
    </row>
    <row r="628" spans="46:57" ht="15.75" customHeight="1" x14ac:dyDescent="0.25">
      <c r="AT628" s="9" t="str">
        <f t="shared" si="50"/>
        <v/>
      </c>
      <c r="AU628" s="8" t="str">
        <f t="shared" si="51"/>
        <v/>
      </c>
      <c r="AV628" s="9" t="str">
        <f t="shared" si="52"/>
        <v/>
      </c>
      <c r="AW628" s="31" t="str">
        <f t="shared" si="53"/>
        <v/>
      </c>
      <c r="AX628" s="9" t="str">
        <f t="shared" si="54"/>
        <v/>
      </c>
      <c r="AY628" s="8" t="str">
        <f t="shared" si="55"/>
        <v/>
      </c>
      <c r="AZ628" s="8"/>
      <c r="BE628" s="9"/>
    </row>
    <row r="629" spans="46:57" ht="15.75" customHeight="1" x14ac:dyDescent="0.25">
      <c r="AT629" s="9" t="str">
        <f t="shared" si="50"/>
        <v/>
      </c>
      <c r="AU629" s="8" t="str">
        <f t="shared" si="51"/>
        <v/>
      </c>
      <c r="AV629" s="9" t="str">
        <f t="shared" si="52"/>
        <v/>
      </c>
      <c r="AW629" s="31" t="str">
        <f t="shared" si="53"/>
        <v/>
      </c>
      <c r="AX629" s="9" t="str">
        <f t="shared" si="54"/>
        <v/>
      </c>
      <c r="AY629" s="8" t="str">
        <f t="shared" si="55"/>
        <v/>
      </c>
      <c r="AZ629" s="8"/>
      <c r="BE629" s="9"/>
    </row>
    <row r="630" spans="46:57" ht="15.75" customHeight="1" x14ac:dyDescent="0.25">
      <c r="AT630" s="9" t="str">
        <f t="shared" si="50"/>
        <v/>
      </c>
      <c r="AU630" s="8" t="str">
        <f t="shared" si="51"/>
        <v/>
      </c>
      <c r="AV630" s="9" t="str">
        <f t="shared" si="52"/>
        <v/>
      </c>
      <c r="AW630" s="31" t="str">
        <f t="shared" si="53"/>
        <v/>
      </c>
      <c r="AX630" s="9" t="str">
        <f t="shared" si="54"/>
        <v/>
      </c>
      <c r="AY630" s="8" t="str">
        <f t="shared" si="55"/>
        <v/>
      </c>
      <c r="AZ630" s="8"/>
      <c r="BE630" s="9"/>
    </row>
    <row r="631" spans="46:57" ht="15.75" customHeight="1" x14ac:dyDescent="0.25">
      <c r="AT631" s="9" t="str">
        <f t="shared" si="50"/>
        <v/>
      </c>
      <c r="AU631" s="8" t="str">
        <f t="shared" si="51"/>
        <v/>
      </c>
      <c r="AV631" s="9" t="str">
        <f t="shared" si="52"/>
        <v/>
      </c>
      <c r="AW631" s="31" t="str">
        <f t="shared" si="53"/>
        <v/>
      </c>
      <c r="AX631" s="9" t="str">
        <f t="shared" si="54"/>
        <v/>
      </c>
      <c r="AY631" s="8" t="str">
        <f t="shared" si="55"/>
        <v/>
      </c>
      <c r="AZ631" s="8"/>
      <c r="BE631" s="9"/>
    </row>
    <row r="632" spans="46:57" ht="15.75" customHeight="1" x14ac:dyDescent="0.25">
      <c r="AT632" s="9" t="str">
        <f t="shared" si="50"/>
        <v/>
      </c>
      <c r="AU632" s="8" t="str">
        <f t="shared" si="51"/>
        <v/>
      </c>
      <c r="AV632" s="9" t="str">
        <f t="shared" si="52"/>
        <v/>
      </c>
      <c r="AW632" s="31" t="str">
        <f t="shared" si="53"/>
        <v/>
      </c>
      <c r="AX632" s="9" t="str">
        <f t="shared" si="54"/>
        <v/>
      </c>
      <c r="AY632" s="8" t="str">
        <f t="shared" si="55"/>
        <v/>
      </c>
      <c r="AZ632" s="8"/>
      <c r="BE632" s="9"/>
    </row>
    <row r="633" spans="46:57" ht="15.75" customHeight="1" x14ac:dyDescent="0.25">
      <c r="AT633" s="9" t="str">
        <f t="shared" si="50"/>
        <v/>
      </c>
      <c r="AU633" s="8" t="str">
        <f t="shared" si="51"/>
        <v/>
      </c>
      <c r="AV633" s="9" t="str">
        <f t="shared" si="52"/>
        <v/>
      </c>
      <c r="AW633" s="31" t="str">
        <f t="shared" si="53"/>
        <v/>
      </c>
      <c r="AX633" s="9" t="str">
        <f t="shared" si="54"/>
        <v/>
      </c>
      <c r="AY633" s="8" t="str">
        <f t="shared" si="55"/>
        <v/>
      </c>
      <c r="AZ633" s="8"/>
      <c r="BE633" s="9"/>
    </row>
    <row r="634" spans="46:57" ht="15.75" customHeight="1" x14ac:dyDescent="0.25">
      <c r="AT634" s="9" t="str">
        <f t="shared" si="50"/>
        <v/>
      </c>
      <c r="AU634" s="8" t="str">
        <f t="shared" si="51"/>
        <v/>
      </c>
      <c r="AV634" s="9" t="str">
        <f t="shared" si="52"/>
        <v/>
      </c>
      <c r="AW634" s="31" t="str">
        <f t="shared" si="53"/>
        <v/>
      </c>
      <c r="AX634" s="9" t="str">
        <f t="shared" si="54"/>
        <v/>
      </c>
      <c r="AY634" s="8" t="str">
        <f t="shared" si="55"/>
        <v/>
      </c>
      <c r="AZ634" s="8"/>
      <c r="BE634" s="9"/>
    </row>
    <row r="635" spans="46:57" ht="15.75" customHeight="1" x14ac:dyDescent="0.25">
      <c r="AT635" s="9" t="str">
        <f t="shared" si="50"/>
        <v/>
      </c>
      <c r="AU635" s="8" t="str">
        <f t="shared" si="51"/>
        <v/>
      </c>
      <c r="AV635" s="9" t="str">
        <f t="shared" si="52"/>
        <v/>
      </c>
      <c r="AW635" s="31" t="str">
        <f t="shared" si="53"/>
        <v/>
      </c>
      <c r="AX635" s="9" t="str">
        <f t="shared" si="54"/>
        <v/>
      </c>
      <c r="AY635" s="8" t="str">
        <f t="shared" si="55"/>
        <v/>
      </c>
      <c r="AZ635" s="8"/>
      <c r="BE635" s="9"/>
    </row>
    <row r="636" spans="46:57" ht="15.75" customHeight="1" x14ac:dyDescent="0.25">
      <c r="AT636" s="9" t="str">
        <f t="shared" si="50"/>
        <v/>
      </c>
      <c r="AU636" s="8" t="str">
        <f t="shared" si="51"/>
        <v/>
      </c>
      <c r="AV636" s="9" t="str">
        <f t="shared" si="52"/>
        <v/>
      </c>
      <c r="AW636" s="31" t="str">
        <f t="shared" si="53"/>
        <v/>
      </c>
      <c r="AX636" s="9" t="str">
        <f t="shared" si="54"/>
        <v/>
      </c>
      <c r="AY636" s="8" t="str">
        <f t="shared" si="55"/>
        <v/>
      </c>
      <c r="AZ636" s="8"/>
      <c r="BE636" s="9"/>
    </row>
    <row r="637" spans="46:57" ht="15.75" customHeight="1" x14ac:dyDescent="0.25">
      <c r="AT637" s="9" t="str">
        <f t="shared" si="50"/>
        <v/>
      </c>
      <c r="AU637" s="8" t="str">
        <f t="shared" si="51"/>
        <v/>
      </c>
      <c r="AV637" s="9" t="str">
        <f t="shared" si="52"/>
        <v/>
      </c>
      <c r="AW637" s="31" t="str">
        <f t="shared" si="53"/>
        <v/>
      </c>
      <c r="AX637" s="9" t="str">
        <f t="shared" si="54"/>
        <v/>
      </c>
      <c r="AY637" s="8" t="str">
        <f t="shared" si="55"/>
        <v/>
      </c>
      <c r="AZ637" s="8"/>
      <c r="BE637" s="9"/>
    </row>
    <row r="638" spans="46:57" ht="15.75" customHeight="1" x14ac:dyDescent="0.25">
      <c r="AT638" s="9" t="str">
        <f t="shared" si="50"/>
        <v/>
      </c>
      <c r="AU638" s="8" t="str">
        <f t="shared" si="51"/>
        <v/>
      </c>
      <c r="AV638" s="9" t="str">
        <f t="shared" si="52"/>
        <v/>
      </c>
      <c r="AW638" s="31" t="str">
        <f t="shared" si="53"/>
        <v/>
      </c>
      <c r="AX638" s="9" t="str">
        <f t="shared" si="54"/>
        <v/>
      </c>
      <c r="AY638" s="8" t="str">
        <f t="shared" si="55"/>
        <v/>
      </c>
      <c r="AZ638" s="8"/>
      <c r="BE638" s="9"/>
    </row>
    <row r="639" spans="46:57" ht="15.75" customHeight="1" x14ac:dyDescent="0.25">
      <c r="AT639" s="9" t="str">
        <f t="shared" si="50"/>
        <v/>
      </c>
      <c r="AU639" s="8" t="str">
        <f t="shared" si="51"/>
        <v/>
      </c>
      <c r="AV639" s="9" t="str">
        <f t="shared" si="52"/>
        <v/>
      </c>
      <c r="AW639" s="31" t="str">
        <f t="shared" si="53"/>
        <v/>
      </c>
      <c r="AX639" s="9" t="str">
        <f t="shared" si="54"/>
        <v/>
      </c>
      <c r="AY639" s="8" t="str">
        <f t="shared" si="55"/>
        <v/>
      </c>
      <c r="AZ639" s="8"/>
      <c r="BE639" s="9"/>
    </row>
    <row r="640" spans="46:57" ht="15.75" customHeight="1" x14ac:dyDescent="0.25">
      <c r="AT640" s="9" t="str">
        <f t="shared" si="50"/>
        <v/>
      </c>
      <c r="AU640" s="8" t="str">
        <f t="shared" si="51"/>
        <v/>
      </c>
      <c r="AV640" s="9" t="str">
        <f t="shared" si="52"/>
        <v/>
      </c>
      <c r="AW640" s="31" t="str">
        <f t="shared" si="53"/>
        <v/>
      </c>
      <c r="AX640" s="9" t="str">
        <f t="shared" si="54"/>
        <v/>
      </c>
      <c r="AY640" s="8" t="str">
        <f t="shared" si="55"/>
        <v/>
      </c>
      <c r="AZ640" s="8"/>
      <c r="BE640" s="9"/>
    </row>
    <row r="641" spans="46:57" ht="15.75" customHeight="1" x14ac:dyDescent="0.25">
      <c r="AT641" s="9" t="str">
        <f t="shared" si="50"/>
        <v/>
      </c>
      <c r="AU641" s="8" t="str">
        <f t="shared" si="51"/>
        <v/>
      </c>
      <c r="AV641" s="9" t="str">
        <f t="shared" si="52"/>
        <v/>
      </c>
      <c r="AW641" s="31" t="str">
        <f t="shared" si="53"/>
        <v/>
      </c>
      <c r="AX641" s="9" t="str">
        <f t="shared" si="54"/>
        <v/>
      </c>
      <c r="AY641" s="8" t="str">
        <f t="shared" si="55"/>
        <v/>
      </c>
      <c r="AZ641" s="8"/>
      <c r="BE641" s="9"/>
    </row>
    <row r="642" spans="46:57" ht="15.75" customHeight="1" x14ac:dyDescent="0.25">
      <c r="AT642" s="9" t="str">
        <f t="shared" si="50"/>
        <v/>
      </c>
      <c r="AU642" s="8" t="str">
        <f t="shared" si="51"/>
        <v/>
      </c>
      <c r="AV642" s="9" t="str">
        <f t="shared" si="52"/>
        <v/>
      </c>
      <c r="AW642" s="31" t="str">
        <f t="shared" si="53"/>
        <v/>
      </c>
      <c r="AX642" s="9" t="str">
        <f t="shared" si="54"/>
        <v/>
      </c>
      <c r="AY642" s="8" t="str">
        <f t="shared" si="55"/>
        <v/>
      </c>
      <c r="AZ642" s="8"/>
      <c r="BE642" s="9"/>
    </row>
    <row r="643" spans="46:57" ht="15.75" customHeight="1" x14ac:dyDescent="0.25">
      <c r="AT643" s="9" t="str">
        <f t="shared" si="50"/>
        <v/>
      </c>
      <c r="AU643" s="8" t="str">
        <f t="shared" si="51"/>
        <v/>
      </c>
      <c r="AV643" s="9" t="str">
        <f t="shared" si="52"/>
        <v/>
      </c>
      <c r="AW643" s="31" t="str">
        <f t="shared" si="53"/>
        <v/>
      </c>
      <c r="AX643" s="9" t="str">
        <f t="shared" si="54"/>
        <v/>
      </c>
      <c r="AY643" s="8" t="str">
        <f t="shared" si="55"/>
        <v/>
      </c>
      <c r="AZ643" s="8"/>
      <c r="BE643" s="9"/>
    </row>
    <row r="644" spans="46:57" ht="15.75" customHeight="1" x14ac:dyDescent="0.25">
      <c r="AT644" s="9" t="str">
        <f t="shared" si="50"/>
        <v/>
      </c>
      <c r="AU644" s="8" t="str">
        <f t="shared" si="51"/>
        <v/>
      </c>
      <c r="AV644" s="9" t="str">
        <f t="shared" si="52"/>
        <v/>
      </c>
      <c r="AW644" s="31" t="str">
        <f t="shared" si="53"/>
        <v/>
      </c>
      <c r="AX644" s="9" t="str">
        <f t="shared" si="54"/>
        <v/>
      </c>
      <c r="AY644" s="8" t="str">
        <f t="shared" si="55"/>
        <v/>
      </c>
      <c r="AZ644" s="8"/>
      <c r="BE644" s="9"/>
    </row>
    <row r="645" spans="46:57" ht="15.75" customHeight="1" x14ac:dyDescent="0.25">
      <c r="AT645" s="9" t="str">
        <f t="shared" si="50"/>
        <v/>
      </c>
      <c r="AU645" s="8" t="str">
        <f t="shared" si="51"/>
        <v/>
      </c>
      <c r="AV645" s="9" t="str">
        <f t="shared" si="52"/>
        <v/>
      </c>
      <c r="AW645" s="31" t="str">
        <f t="shared" si="53"/>
        <v/>
      </c>
      <c r="AX645" s="9" t="str">
        <f t="shared" si="54"/>
        <v/>
      </c>
      <c r="AY645" s="8" t="str">
        <f t="shared" si="55"/>
        <v/>
      </c>
      <c r="AZ645" s="8"/>
      <c r="BE645" s="9"/>
    </row>
    <row r="646" spans="46:57" ht="15.75" customHeight="1" x14ac:dyDescent="0.25">
      <c r="AT646" s="9" t="str">
        <f t="shared" si="50"/>
        <v/>
      </c>
      <c r="AU646" s="8" t="str">
        <f t="shared" si="51"/>
        <v/>
      </c>
      <c r="AV646" s="9" t="str">
        <f t="shared" si="52"/>
        <v/>
      </c>
      <c r="AW646" s="31" t="str">
        <f t="shared" si="53"/>
        <v/>
      </c>
      <c r="AX646" s="9" t="str">
        <f t="shared" si="54"/>
        <v/>
      </c>
      <c r="AY646" s="8" t="str">
        <f t="shared" si="55"/>
        <v/>
      </c>
      <c r="AZ646" s="8"/>
      <c r="BE646" s="9"/>
    </row>
    <row r="647" spans="46:57" ht="15.75" customHeight="1" x14ac:dyDescent="0.25">
      <c r="AT647" s="9" t="str">
        <f t="shared" si="50"/>
        <v/>
      </c>
      <c r="AU647" s="8" t="str">
        <f t="shared" si="51"/>
        <v/>
      </c>
      <c r="AV647" s="9" t="str">
        <f t="shared" si="52"/>
        <v/>
      </c>
      <c r="AW647" s="31" t="str">
        <f t="shared" si="53"/>
        <v/>
      </c>
      <c r="AX647" s="9" t="str">
        <f t="shared" si="54"/>
        <v/>
      </c>
      <c r="AY647" s="8" t="str">
        <f t="shared" si="55"/>
        <v/>
      </c>
      <c r="AZ647" s="8"/>
      <c r="BE647" s="9"/>
    </row>
    <row r="648" spans="46:57" ht="15.75" customHeight="1" x14ac:dyDescent="0.25">
      <c r="AT648" s="9" t="str">
        <f t="shared" si="50"/>
        <v/>
      </c>
      <c r="AU648" s="8" t="str">
        <f t="shared" si="51"/>
        <v/>
      </c>
      <c r="AV648" s="9" t="str">
        <f t="shared" si="52"/>
        <v/>
      </c>
      <c r="AW648" s="31" t="str">
        <f t="shared" si="53"/>
        <v/>
      </c>
      <c r="AX648" s="9" t="str">
        <f t="shared" si="54"/>
        <v/>
      </c>
      <c r="AY648" s="8" t="str">
        <f t="shared" si="55"/>
        <v/>
      </c>
      <c r="AZ648" s="8"/>
      <c r="BE648" s="9"/>
    </row>
    <row r="649" spans="46:57" ht="15.75" customHeight="1" x14ac:dyDescent="0.25">
      <c r="AT649" s="9" t="str">
        <f t="shared" si="50"/>
        <v/>
      </c>
      <c r="AU649" s="8" t="str">
        <f t="shared" si="51"/>
        <v/>
      </c>
      <c r="AV649" s="9" t="str">
        <f t="shared" si="52"/>
        <v/>
      </c>
      <c r="AW649" s="31" t="str">
        <f t="shared" si="53"/>
        <v/>
      </c>
      <c r="AX649" s="9" t="str">
        <f t="shared" si="54"/>
        <v/>
      </c>
      <c r="AY649" s="8" t="str">
        <f t="shared" si="55"/>
        <v/>
      </c>
      <c r="AZ649" s="8"/>
      <c r="BE649" s="9"/>
    </row>
    <row r="650" spans="46:57" ht="15.75" customHeight="1" x14ac:dyDescent="0.25">
      <c r="AT650" s="9" t="str">
        <f t="shared" si="50"/>
        <v/>
      </c>
      <c r="AU650" s="8" t="str">
        <f t="shared" si="51"/>
        <v/>
      </c>
      <c r="AV650" s="9" t="str">
        <f t="shared" si="52"/>
        <v/>
      </c>
      <c r="AW650" s="31" t="str">
        <f t="shared" si="53"/>
        <v/>
      </c>
      <c r="AX650" s="9" t="str">
        <f t="shared" si="54"/>
        <v/>
      </c>
      <c r="AY650" s="8" t="str">
        <f t="shared" si="55"/>
        <v/>
      </c>
      <c r="AZ650" s="8"/>
      <c r="BE650" s="9"/>
    </row>
    <row r="651" spans="46:57" ht="15.75" customHeight="1" x14ac:dyDescent="0.25">
      <c r="AT651" s="9" t="str">
        <f t="shared" si="50"/>
        <v/>
      </c>
      <c r="AU651" s="8" t="str">
        <f t="shared" si="51"/>
        <v/>
      </c>
      <c r="AV651" s="9" t="str">
        <f t="shared" si="52"/>
        <v/>
      </c>
      <c r="AW651" s="31" t="str">
        <f t="shared" si="53"/>
        <v/>
      </c>
      <c r="AX651" s="9" t="str">
        <f t="shared" si="54"/>
        <v/>
      </c>
      <c r="AY651" s="8" t="str">
        <f t="shared" si="55"/>
        <v/>
      </c>
      <c r="AZ651" s="8"/>
      <c r="BE651" s="9"/>
    </row>
    <row r="652" spans="46:57" ht="15.75" customHeight="1" x14ac:dyDescent="0.25">
      <c r="AT652" s="9" t="str">
        <f t="shared" si="50"/>
        <v/>
      </c>
      <c r="AU652" s="8" t="str">
        <f t="shared" si="51"/>
        <v/>
      </c>
      <c r="AV652" s="9" t="str">
        <f t="shared" si="52"/>
        <v/>
      </c>
      <c r="AW652" s="31" t="str">
        <f t="shared" si="53"/>
        <v/>
      </c>
      <c r="AX652" s="9" t="str">
        <f t="shared" si="54"/>
        <v/>
      </c>
      <c r="AY652" s="8" t="str">
        <f t="shared" si="55"/>
        <v/>
      </c>
      <c r="AZ652" s="8"/>
      <c r="BE652" s="9"/>
    </row>
    <row r="653" spans="46:57" ht="15.75" customHeight="1" x14ac:dyDescent="0.25">
      <c r="AT653" s="9" t="str">
        <f t="shared" si="50"/>
        <v/>
      </c>
      <c r="AU653" s="8" t="str">
        <f t="shared" si="51"/>
        <v/>
      </c>
      <c r="AV653" s="9" t="str">
        <f t="shared" si="52"/>
        <v/>
      </c>
      <c r="AW653" s="31" t="str">
        <f t="shared" si="53"/>
        <v/>
      </c>
      <c r="AX653" s="9" t="str">
        <f t="shared" si="54"/>
        <v/>
      </c>
      <c r="AY653" s="8" t="str">
        <f t="shared" si="55"/>
        <v/>
      </c>
      <c r="AZ653" s="8"/>
      <c r="BE653" s="9"/>
    </row>
    <row r="654" spans="46:57" ht="15.75" customHeight="1" x14ac:dyDescent="0.25">
      <c r="AT654" s="9" t="str">
        <f t="shared" si="50"/>
        <v/>
      </c>
      <c r="AU654" s="8" t="str">
        <f t="shared" si="51"/>
        <v/>
      </c>
      <c r="AV654" s="9" t="str">
        <f t="shared" si="52"/>
        <v/>
      </c>
      <c r="AW654" s="31" t="str">
        <f t="shared" si="53"/>
        <v/>
      </c>
      <c r="AX654" s="9" t="str">
        <f t="shared" si="54"/>
        <v/>
      </c>
      <c r="AY654" s="8" t="str">
        <f t="shared" si="55"/>
        <v/>
      </c>
      <c r="AZ654" s="8"/>
      <c r="BE654" s="9"/>
    </row>
    <row r="655" spans="46:57" ht="15.75" customHeight="1" x14ac:dyDescent="0.25">
      <c r="AT655" s="9" t="str">
        <f t="shared" si="50"/>
        <v/>
      </c>
      <c r="AU655" s="8" t="str">
        <f t="shared" si="51"/>
        <v/>
      </c>
      <c r="AV655" s="9" t="str">
        <f t="shared" si="52"/>
        <v/>
      </c>
      <c r="AW655" s="31" t="str">
        <f t="shared" si="53"/>
        <v/>
      </c>
      <c r="AX655" s="9" t="str">
        <f t="shared" si="54"/>
        <v/>
      </c>
      <c r="AY655" s="8" t="str">
        <f t="shared" si="55"/>
        <v/>
      </c>
      <c r="AZ655" s="8"/>
      <c r="BE655" s="9"/>
    </row>
    <row r="656" spans="46:57" ht="15.75" customHeight="1" x14ac:dyDescent="0.25">
      <c r="AT656" s="9" t="str">
        <f t="shared" si="50"/>
        <v/>
      </c>
      <c r="AU656" s="8" t="str">
        <f t="shared" si="51"/>
        <v/>
      </c>
      <c r="AV656" s="9" t="str">
        <f t="shared" si="52"/>
        <v/>
      </c>
      <c r="AW656" s="31" t="str">
        <f t="shared" si="53"/>
        <v/>
      </c>
      <c r="AX656" s="9" t="str">
        <f t="shared" si="54"/>
        <v/>
      </c>
      <c r="AY656" s="8" t="str">
        <f t="shared" si="55"/>
        <v/>
      </c>
      <c r="AZ656" s="8"/>
      <c r="BE656" s="9"/>
    </row>
    <row r="657" spans="46:57" ht="15.75" customHeight="1" x14ac:dyDescent="0.25">
      <c r="AT657" s="9" t="str">
        <f t="shared" si="50"/>
        <v/>
      </c>
      <c r="AU657" s="8" t="str">
        <f t="shared" si="51"/>
        <v/>
      </c>
      <c r="AV657" s="9" t="str">
        <f t="shared" si="52"/>
        <v/>
      </c>
      <c r="AW657" s="31" t="str">
        <f t="shared" si="53"/>
        <v/>
      </c>
      <c r="AX657" s="9" t="str">
        <f t="shared" si="54"/>
        <v/>
      </c>
      <c r="AY657" s="8" t="str">
        <f t="shared" si="55"/>
        <v/>
      </c>
      <c r="AZ657" s="8"/>
      <c r="BE657" s="9"/>
    </row>
    <row r="658" spans="46:57" ht="15.75" customHeight="1" x14ac:dyDescent="0.25">
      <c r="AT658" s="9" t="str">
        <f t="shared" si="50"/>
        <v/>
      </c>
      <c r="AU658" s="8" t="str">
        <f t="shared" si="51"/>
        <v/>
      </c>
      <c r="AV658" s="9" t="str">
        <f t="shared" si="52"/>
        <v/>
      </c>
      <c r="AW658" s="31" t="str">
        <f t="shared" si="53"/>
        <v/>
      </c>
      <c r="AX658" s="9" t="str">
        <f t="shared" si="54"/>
        <v/>
      </c>
      <c r="AY658" s="8" t="str">
        <f t="shared" si="55"/>
        <v/>
      </c>
      <c r="AZ658" s="8"/>
      <c r="BE658" s="9"/>
    </row>
    <row r="659" spans="46:57" ht="15.75" customHeight="1" x14ac:dyDescent="0.25">
      <c r="AT659" s="9" t="str">
        <f t="shared" si="50"/>
        <v/>
      </c>
      <c r="AU659" s="8" t="str">
        <f t="shared" si="51"/>
        <v/>
      </c>
      <c r="AV659" s="9" t="str">
        <f t="shared" si="52"/>
        <v/>
      </c>
      <c r="AW659" s="31" t="str">
        <f t="shared" si="53"/>
        <v/>
      </c>
      <c r="AX659" s="9" t="str">
        <f t="shared" si="54"/>
        <v/>
      </c>
      <c r="AY659" s="8" t="str">
        <f t="shared" si="55"/>
        <v/>
      </c>
      <c r="AZ659" s="8"/>
      <c r="BE659" s="9"/>
    </row>
    <row r="660" spans="46:57" ht="15.75" customHeight="1" x14ac:dyDescent="0.25">
      <c r="AT660" s="9" t="str">
        <f t="shared" si="50"/>
        <v/>
      </c>
      <c r="AU660" s="8" t="str">
        <f t="shared" si="51"/>
        <v/>
      </c>
      <c r="AV660" s="9" t="str">
        <f t="shared" si="52"/>
        <v/>
      </c>
      <c r="AW660" s="31" t="str">
        <f t="shared" si="53"/>
        <v/>
      </c>
      <c r="AX660" s="9" t="str">
        <f t="shared" si="54"/>
        <v/>
      </c>
      <c r="AY660" s="8" t="str">
        <f t="shared" si="55"/>
        <v/>
      </c>
      <c r="AZ660" s="8"/>
      <c r="BE660" s="9"/>
    </row>
    <row r="661" spans="46:57" ht="15.75" customHeight="1" x14ac:dyDescent="0.25">
      <c r="AT661" s="9" t="str">
        <f t="shared" si="50"/>
        <v/>
      </c>
      <c r="AU661" s="8" t="str">
        <f t="shared" si="51"/>
        <v/>
      </c>
      <c r="AV661" s="9" t="str">
        <f t="shared" si="52"/>
        <v/>
      </c>
      <c r="AW661" s="31" t="str">
        <f t="shared" si="53"/>
        <v/>
      </c>
      <c r="AX661" s="9" t="str">
        <f t="shared" si="54"/>
        <v/>
      </c>
      <c r="AY661" s="8" t="str">
        <f t="shared" si="55"/>
        <v/>
      </c>
      <c r="AZ661" s="8"/>
      <c r="BE661" s="9"/>
    </row>
    <row r="662" spans="46:57" ht="15.75" customHeight="1" x14ac:dyDescent="0.25">
      <c r="AT662" s="9" t="str">
        <f t="shared" si="50"/>
        <v/>
      </c>
      <c r="AU662" s="8" t="str">
        <f t="shared" si="51"/>
        <v/>
      </c>
      <c r="AV662" s="9" t="str">
        <f t="shared" si="52"/>
        <v/>
      </c>
      <c r="AW662" s="31" t="str">
        <f t="shared" si="53"/>
        <v/>
      </c>
      <c r="AX662" s="9" t="str">
        <f t="shared" si="54"/>
        <v/>
      </c>
      <c r="AY662" s="8" t="str">
        <f t="shared" si="55"/>
        <v/>
      </c>
      <c r="AZ662" s="8"/>
      <c r="BE662" s="9"/>
    </row>
    <row r="663" spans="46:57" ht="15.75" customHeight="1" x14ac:dyDescent="0.25">
      <c r="AT663" s="9" t="str">
        <f t="shared" si="50"/>
        <v/>
      </c>
      <c r="AU663" s="8" t="str">
        <f t="shared" si="51"/>
        <v/>
      </c>
      <c r="AV663" s="9" t="str">
        <f t="shared" si="52"/>
        <v/>
      </c>
      <c r="AW663" s="31" t="str">
        <f t="shared" si="53"/>
        <v/>
      </c>
      <c r="AX663" s="9" t="str">
        <f t="shared" si="54"/>
        <v/>
      </c>
      <c r="AY663" s="8" t="str">
        <f t="shared" si="55"/>
        <v/>
      </c>
      <c r="AZ663" s="8"/>
      <c r="BE663" s="9"/>
    </row>
    <row r="664" spans="46:57" ht="15.75" customHeight="1" x14ac:dyDescent="0.25">
      <c r="AT664" s="9" t="str">
        <f t="shared" si="50"/>
        <v/>
      </c>
      <c r="AU664" s="8" t="str">
        <f t="shared" si="51"/>
        <v/>
      </c>
      <c r="AV664" s="9" t="str">
        <f t="shared" si="52"/>
        <v/>
      </c>
      <c r="AW664" s="31" t="str">
        <f t="shared" si="53"/>
        <v/>
      </c>
      <c r="AX664" s="9" t="str">
        <f t="shared" si="54"/>
        <v/>
      </c>
      <c r="AY664" s="8" t="str">
        <f t="shared" si="55"/>
        <v/>
      </c>
      <c r="AZ664" s="8"/>
      <c r="BE664" s="9"/>
    </row>
    <row r="665" spans="46:57" ht="15.75" customHeight="1" x14ac:dyDescent="0.25">
      <c r="AT665" s="9" t="str">
        <f t="shared" si="50"/>
        <v/>
      </c>
      <c r="AU665" s="8" t="str">
        <f t="shared" si="51"/>
        <v/>
      </c>
      <c r="AV665" s="9" t="str">
        <f t="shared" si="52"/>
        <v/>
      </c>
      <c r="AW665" s="31" t="str">
        <f t="shared" si="53"/>
        <v/>
      </c>
      <c r="AX665" s="9" t="str">
        <f t="shared" si="54"/>
        <v/>
      </c>
      <c r="AY665" s="8" t="str">
        <f t="shared" si="55"/>
        <v/>
      </c>
      <c r="AZ665" s="8"/>
      <c r="BE665" s="9"/>
    </row>
    <row r="666" spans="46:57" ht="15.75" customHeight="1" x14ac:dyDescent="0.25">
      <c r="AT666" s="9" t="str">
        <f t="shared" si="50"/>
        <v/>
      </c>
      <c r="AU666" s="8" t="str">
        <f t="shared" si="51"/>
        <v/>
      </c>
      <c r="AV666" s="9" t="str">
        <f t="shared" si="52"/>
        <v/>
      </c>
      <c r="AW666" s="31" t="str">
        <f t="shared" si="53"/>
        <v/>
      </c>
      <c r="AX666" s="9" t="str">
        <f t="shared" si="54"/>
        <v/>
      </c>
      <c r="AY666" s="8" t="str">
        <f t="shared" si="55"/>
        <v/>
      </c>
      <c r="AZ666" s="8"/>
      <c r="BE666" s="9"/>
    </row>
    <row r="667" spans="46:57" ht="15.75" customHeight="1" x14ac:dyDescent="0.25">
      <c r="AT667" s="9" t="str">
        <f t="shared" si="50"/>
        <v/>
      </c>
      <c r="AU667" s="8" t="str">
        <f t="shared" si="51"/>
        <v/>
      </c>
      <c r="AV667" s="9" t="str">
        <f t="shared" si="52"/>
        <v/>
      </c>
      <c r="AW667" s="31" t="str">
        <f t="shared" si="53"/>
        <v/>
      </c>
      <c r="AX667" s="9" t="str">
        <f t="shared" si="54"/>
        <v/>
      </c>
      <c r="AY667" s="8" t="str">
        <f t="shared" si="55"/>
        <v/>
      </c>
      <c r="AZ667" s="8"/>
      <c r="BE667" s="9"/>
    </row>
    <row r="668" spans="46:57" ht="15.75" customHeight="1" x14ac:dyDescent="0.25">
      <c r="AT668" s="9" t="str">
        <f t="shared" si="50"/>
        <v/>
      </c>
      <c r="AU668" s="8" t="str">
        <f t="shared" si="51"/>
        <v/>
      </c>
      <c r="AV668" s="9" t="str">
        <f t="shared" si="52"/>
        <v/>
      </c>
      <c r="AW668" s="31" t="str">
        <f t="shared" si="53"/>
        <v/>
      </c>
      <c r="AX668" s="9" t="str">
        <f t="shared" si="54"/>
        <v/>
      </c>
      <c r="AY668" s="8" t="str">
        <f t="shared" si="55"/>
        <v/>
      </c>
      <c r="AZ668" s="8"/>
      <c r="BE668" s="9"/>
    </row>
    <row r="669" spans="46:57" ht="15.75" customHeight="1" x14ac:dyDescent="0.25">
      <c r="AT669" s="9" t="str">
        <f t="shared" si="50"/>
        <v/>
      </c>
      <c r="AU669" s="8" t="str">
        <f t="shared" si="51"/>
        <v/>
      </c>
      <c r="AV669" s="9" t="str">
        <f t="shared" si="52"/>
        <v/>
      </c>
      <c r="AW669" s="31" t="str">
        <f t="shared" si="53"/>
        <v/>
      </c>
      <c r="AX669" s="9" t="str">
        <f t="shared" si="54"/>
        <v/>
      </c>
      <c r="AY669" s="8" t="str">
        <f t="shared" si="55"/>
        <v/>
      </c>
      <c r="AZ669" s="8"/>
      <c r="BE669" s="9"/>
    </row>
    <row r="670" spans="46:57" ht="15.75" customHeight="1" x14ac:dyDescent="0.25">
      <c r="AT670" s="9" t="str">
        <f t="shared" si="50"/>
        <v/>
      </c>
      <c r="AU670" s="8" t="str">
        <f t="shared" si="51"/>
        <v/>
      </c>
      <c r="AV670" s="9" t="str">
        <f t="shared" si="52"/>
        <v/>
      </c>
      <c r="AW670" s="31" t="str">
        <f t="shared" si="53"/>
        <v/>
      </c>
      <c r="AX670" s="9" t="str">
        <f t="shared" si="54"/>
        <v/>
      </c>
      <c r="AY670" s="8" t="str">
        <f t="shared" si="55"/>
        <v/>
      </c>
      <c r="AZ670" s="8"/>
      <c r="BE670" s="9"/>
    </row>
    <row r="671" spans="46:57" ht="15.75" customHeight="1" x14ac:dyDescent="0.25">
      <c r="AT671" s="9" t="str">
        <f t="shared" si="50"/>
        <v/>
      </c>
      <c r="AU671" s="8" t="str">
        <f t="shared" si="51"/>
        <v/>
      </c>
      <c r="AV671" s="9" t="str">
        <f t="shared" si="52"/>
        <v/>
      </c>
      <c r="AW671" s="31" t="str">
        <f t="shared" si="53"/>
        <v/>
      </c>
      <c r="AX671" s="9" t="str">
        <f t="shared" si="54"/>
        <v/>
      </c>
      <c r="AY671" s="8" t="str">
        <f t="shared" si="55"/>
        <v/>
      </c>
      <c r="AZ671" s="8"/>
      <c r="BE671" s="9"/>
    </row>
    <row r="672" spans="46:57" ht="15.75" customHeight="1" x14ac:dyDescent="0.25">
      <c r="AT672" s="9" t="str">
        <f t="shared" si="50"/>
        <v/>
      </c>
      <c r="AU672" s="8" t="str">
        <f t="shared" si="51"/>
        <v/>
      </c>
      <c r="AV672" s="9" t="str">
        <f t="shared" si="52"/>
        <v/>
      </c>
      <c r="AW672" s="31" t="str">
        <f t="shared" si="53"/>
        <v/>
      </c>
      <c r="AX672" s="9" t="str">
        <f t="shared" si="54"/>
        <v/>
      </c>
      <c r="AY672" s="8" t="str">
        <f t="shared" si="55"/>
        <v/>
      </c>
      <c r="AZ672" s="8"/>
      <c r="BE672" s="9"/>
    </row>
    <row r="673" spans="46:57" ht="15.75" customHeight="1" x14ac:dyDescent="0.25">
      <c r="AT673" s="9" t="str">
        <f t="shared" si="50"/>
        <v/>
      </c>
      <c r="AU673" s="8" t="str">
        <f t="shared" si="51"/>
        <v/>
      </c>
      <c r="AV673" s="9" t="str">
        <f t="shared" si="52"/>
        <v/>
      </c>
      <c r="AW673" s="31" t="str">
        <f t="shared" si="53"/>
        <v/>
      </c>
      <c r="AX673" s="9" t="str">
        <f t="shared" si="54"/>
        <v/>
      </c>
      <c r="AY673" s="8" t="str">
        <f t="shared" si="55"/>
        <v/>
      </c>
      <c r="AZ673" s="8"/>
      <c r="BE673" s="9"/>
    </row>
    <row r="674" spans="46:57" ht="15.75" customHeight="1" x14ac:dyDescent="0.25">
      <c r="AT674" s="9" t="str">
        <f t="shared" si="50"/>
        <v/>
      </c>
      <c r="AU674" s="8" t="str">
        <f t="shared" si="51"/>
        <v/>
      </c>
      <c r="AV674" s="9" t="str">
        <f t="shared" si="52"/>
        <v/>
      </c>
      <c r="AW674" s="31" t="str">
        <f t="shared" si="53"/>
        <v/>
      </c>
      <c r="AX674" s="9" t="str">
        <f t="shared" si="54"/>
        <v/>
      </c>
      <c r="AY674" s="8" t="str">
        <f t="shared" si="55"/>
        <v/>
      </c>
      <c r="AZ674" s="8"/>
      <c r="BE674" s="9"/>
    </row>
    <row r="675" spans="46:57" ht="15.75" customHeight="1" x14ac:dyDescent="0.25">
      <c r="AT675" s="9" t="str">
        <f t="shared" si="50"/>
        <v/>
      </c>
      <c r="AU675" s="8" t="str">
        <f t="shared" si="51"/>
        <v/>
      </c>
      <c r="AV675" s="9" t="str">
        <f t="shared" si="52"/>
        <v/>
      </c>
      <c r="AW675" s="31" t="str">
        <f t="shared" si="53"/>
        <v/>
      </c>
      <c r="AX675" s="9" t="str">
        <f t="shared" si="54"/>
        <v/>
      </c>
      <c r="AY675" s="8" t="str">
        <f t="shared" si="55"/>
        <v/>
      </c>
      <c r="AZ675" s="8"/>
      <c r="BE675" s="9"/>
    </row>
    <row r="676" spans="46:57" ht="15.75" customHeight="1" x14ac:dyDescent="0.25">
      <c r="AT676" s="9" t="str">
        <f t="shared" si="50"/>
        <v/>
      </c>
      <c r="AU676" s="8" t="str">
        <f t="shared" si="51"/>
        <v/>
      </c>
      <c r="AV676" s="9" t="str">
        <f t="shared" si="52"/>
        <v/>
      </c>
      <c r="AW676" s="31" t="str">
        <f t="shared" si="53"/>
        <v/>
      </c>
      <c r="AX676" s="9" t="str">
        <f t="shared" si="54"/>
        <v/>
      </c>
      <c r="AY676" s="8" t="str">
        <f t="shared" si="55"/>
        <v/>
      </c>
      <c r="AZ676" s="8"/>
      <c r="BE676" s="9"/>
    </row>
    <row r="677" spans="46:57" ht="15.75" customHeight="1" x14ac:dyDescent="0.25">
      <c r="AT677" s="9" t="str">
        <f t="shared" si="50"/>
        <v/>
      </c>
      <c r="AU677" s="8" t="str">
        <f t="shared" si="51"/>
        <v/>
      </c>
      <c r="AV677" s="9" t="str">
        <f t="shared" si="52"/>
        <v/>
      </c>
      <c r="AW677" s="31" t="str">
        <f t="shared" si="53"/>
        <v/>
      </c>
      <c r="AX677" s="9" t="str">
        <f t="shared" si="54"/>
        <v/>
      </c>
      <c r="AY677" s="8" t="str">
        <f t="shared" si="55"/>
        <v/>
      </c>
      <c r="AZ677" s="8"/>
      <c r="BE677" s="9"/>
    </row>
    <row r="678" spans="46:57" ht="15.75" customHeight="1" x14ac:dyDescent="0.25">
      <c r="AT678" s="9" t="str">
        <f t="shared" si="50"/>
        <v/>
      </c>
      <c r="AU678" s="8" t="str">
        <f t="shared" si="51"/>
        <v/>
      </c>
      <c r="AV678" s="9" t="str">
        <f t="shared" si="52"/>
        <v/>
      </c>
      <c r="AW678" s="31" t="str">
        <f t="shared" si="53"/>
        <v/>
      </c>
      <c r="AX678" s="9" t="str">
        <f t="shared" si="54"/>
        <v/>
      </c>
      <c r="AY678" s="8" t="str">
        <f t="shared" si="55"/>
        <v/>
      </c>
      <c r="AZ678" s="8"/>
      <c r="BE678" s="9"/>
    </row>
    <row r="679" spans="46:57" ht="15.75" customHeight="1" x14ac:dyDescent="0.25">
      <c r="AT679" s="9" t="str">
        <f t="shared" si="50"/>
        <v/>
      </c>
      <c r="AU679" s="8" t="str">
        <f t="shared" si="51"/>
        <v/>
      </c>
      <c r="AV679" s="9" t="str">
        <f t="shared" si="52"/>
        <v/>
      </c>
      <c r="AW679" s="31" t="str">
        <f t="shared" si="53"/>
        <v/>
      </c>
      <c r="AX679" s="9" t="str">
        <f t="shared" si="54"/>
        <v/>
      </c>
      <c r="AY679" s="8" t="str">
        <f t="shared" si="55"/>
        <v/>
      </c>
      <c r="AZ679" s="8"/>
      <c r="BE679" s="9"/>
    </row>
    <row r="680" spans="46:57" ht="15.75" customHeight="1" x14ac:dyDescent="0.25">
      <c r="AT680" s="9" t="str">
        <f t="shared" si="50"/>
        <v/>
      </c>
      <c r="AU680" s="8" t="str">
        <f t="shared" si="51"/>
        <v/>
      </c>
      <c r="AV680" s="9" t="str">
        <f t="shared" si="52"/>
        <v/>
      </c>
      <c r="AW680" s="31" t="str">
        <f t="shared" si="53"/>
        <v/>
      </c>
      <c r="AX680" s="9" t="str">
        <f t="shared" si="54"/>
        <v/>
      </c>
      <c r="AY680" s="8" t="str">
        <f t="shared" si="55"/>
        <v/>
      </c>
      <c r="AZ680" s="8"/>
      <c r="BE680" s="9"/>
    </row>
    <row r="681" spans="46:57" ht="15.75" customHeight="1" x14ac:dyDescent="0.25">
      <c r="AT681" s="9" t="str">
        <f t="shared" si="50"/>
        <v/>
      </c>
      <c r="AU681" s="8" t="str">
        <f t="shared" si="51"/>
        <v/>
      </c>
      <c r="AV681" s="9" t="str">
        <f t="shared" si="52"/>
        <v/>
      </c>
      <c r="AW681" s="31" t="str">
        <f t="shared" si="53"/>
        <v/>
      </c>
      <c r="AX681" s="9" t="str">
        <f t="shared" si="54"/>
        <v/>
      </c>
      <c r="AY681" s="8" t="str">
        <f t="shared" si="55"/>
        <v/>
      </c>
      <c r="AZ681" s="8"/>
      <c r="BE681" s="9"/>
    </row>
    <row r="682" spans="46:57" ht="15.75" customHeight="1" x14ac:dyDescent="0.25">
      <c r="AT682" s="9" t="str">
        <f t="shared" si="50"/>
        <v/>
      </c>
      <c r="AU682" s="8" t="str">
        <f t="shared" si="51"/>
        <v/>
      </c>
      <c r="AV682" s="9" t="str">
        <f t="shared" si="52"/>
        <v/>
      </c>
      <c r="AW682" s="31" t="str">
        <f t="shared" si="53"/>
        <v/>
      </c>
      <c r="AX682" s="9" t="str">
        <f t="shared" si="54"/>
        <v/>
      </c>
      <c r="AY682" s="8" t="str">
        <f t="shared" si="55"/>
        <v/>
      </c>
      <c r="AZ682" s="8"/>
      <c r="BE682" s="9"/>
    </row>
    <row r="683" spans="46:57" ht="15.75" customHeight="1" x14ac:dyDescent="0.25">
      <c r="AT683" s="9" t="str">
        <f t="shared" si="50"/>
        <v/>
      </c>
      <c r="AU683" s="8" t="str">
        <f t="shared" si="51"/>
        <v/>
      </c>
      <c r="AV683" s="9" t="str">
        <f t="shared" si="52"/>
        <v/>
      </c>
      <c r="AW683" s="31" t="str">
        <f t="shared" si="53"/>
        <v/>
      </c>
      <c r="AX683" s="9" t="str">
        <f t="shared" si="54"/>
        <v/>
      </c>
      <c r="AY683" s="8" t="str">
        <f t="shared" si="55"/>
        <v/>
      </c>
      <c r="AZ683" s="8"/>
      <c r="BE683" s="9"/>
    </row>
    <row r="684" spans="46:57" ht="15.75" customHeight="1" x14ac:dyDescent="0.25">
      <c r="AT684" s="9" t="str">
        <f t="shared" si="50"/>
        <v/>
      </c>
      <c r="AU684" s="8" t="str">
        <f t="shared" si="51"/>
        <v/>
      </c>
      <c r="AV684" s="9" t="str">
        <f t="shared" si="52"/>
        <v/>
      </c>
      <c r="AW684" s="31" t="str">
        <f t="shared" si="53"/>
        <v/>
      </c>
      <c r="AX684" s="9" t="str">
        <f t="shared" si="54"/>
        <v/>
      </c>
      <c r="AY684" s="8" t="str">
        <f t="shared" si="55"/>
        <v/>
      </c>
      <c r="AZ684" s="8"/>
      <c r="BE684" s="9"/>
    </row>
    <row r="685" spans="46:57" ht="15.75" customHeight="1" x14ac:dyDescent="0.25">
      <c r="AT685" s="9" t="str">
        <f t="shared" si="50"/>
        <v/>
      </c>
      <c r="AU685" s="8" t="str">
        <f t="shared" si="51"/>
        <v/>
      </c>
      <c r="AV685" s="9" t="str">
        <f t="shared" si="52"/>
        <v/>
      </c>
      <c r="AW685" s="31" t="str">
        <f t="shared" si="53"/>
        <v/>
      </c>
      <c r="AX685" s="9" t="str">
        <f t="shared" si="54"/>
        <v/>
      </c>
      <c r="AY685" s="8" t="str">
        <f t="shared" si="55"/>
        <v/>
      </c>
      <c r="AZ685" s="8"/>
      <c r="BE685" s="9"/>
    </row>
    <row r="686" spans="46:57" ht="15.75" customHeight="1" x14ac:dyDescent="0.25">
      <c r="AT686" s="9" t="str">
        <f t="shared" si="50"/>
        <v/>
      </c>
      <c r="AU686" s="8" t="str">
        <f t="shared" si="51"/>
        <v/>
      </c>
      <c r="AV686" s="9" t="str">
        <f t="shared" si="52"/>
        <v/>
      </c>
      <c r="AW686" s="31" t="str">
        <f t="shared" si="53"/>
        <v/>
      </c>
      <c r="AX686" s="9" t="str">
        <f t="shared" si="54"/>
        <v/>
      </c>
      <c r="AY686" s="8" t="str">
        <f t="shared" si="55"/>
        <v/>
      </c>
      <c r="AZ686" s="8"/>
      <c r="BE686" s="9"/>
    </row>
    <row r="687" spans="46:57" ht="15.75" customHeight="1" x14ac:dyDescent="0.25">
      <c r="AT687" s="9" t="str">
        <f t="shared" si="50"/>
        <v/>
      </c>
      <c r="AU687" s="8" t="str">
        <f t="shared" si="51"/>
        <v/>
      </c>
      <c r="AV687" s="9" t="str">
        <f t="shared" si="52"/>
        <v/>
      </c>
      <c r="AW687" s="31" t="str">
        <f t="shared" si="53"/>
        <v/>
      </c>
      <c r="AX687" s="9" t="str">
        <f t="shared" si="54"/>
        <v/>
      </c>
      <c r="AY687" s="8" t="str">
        <f t="shared" si="55"/>
        <v/>
      </c>
      <c r="AZ687" s="8"/>
      <c r="BE687" s="9"/>
    </row>
    <row r="688" spans="46:57" ht="15.75" customHeight="1" x14ac:dyDescent="0.25">
      <c r="AT688" s="9" t="str">
        <f t="shared" si="50"/>
        <v/>
      </c>
      <c r="AU688" s="8" t="str">
        <f t="shared" si="51"/>
        <v/>
      </c>
      <c r="AV688" s="9" t="str">
        <f t="shared" si="52"/>
        <v/>
      </c>
      <c r="AW688" s="31" t="str">
        <f t="shared" si="53"/>
        <v/>
      </c>
      <c r="AX688" s="9" t="str">
        <f t="shared" si="54"/>
        <v/>
      </c>
      <c r="AY688" s="8" t="str">
        <f t="shared" si="55"/>
        <v/>
      </c>
      <c r="AZ688" s="8"/>
      <c r="BE688" s="9"/>
    </row>
    <row r="689" spans="46:57" ht="15.75" customHeight="1" x14ac:dyDescent="0.25">
      <c r="AT689" s="9" t="str">
        <f t="shared" si="50"/>
        <v/>
      </c>
      <c r="AU689" s="8" t="str">
        <f t="shared" si="51"/>
        <v/>
      </c>
      <c r="AV689" s="9" t="str">
        <f t="shared" si="52"/>
        <v/>
      </c>
      <c r="AW689" s="31" t="str">
        <f t="shared" si="53"/>
        <v/>
      </c>
      <c r="AX689" s="9" t="str">
        <f t="shared" si="54"/>
        <v/>
      </c>
      <c r="AY689" s="8" t="str">
        <f t="shared" si="55"/>
        <v/>
      </c>
      <c r="AZ689" s="8"/>
      <c r="BE689" s="9"/>
    </row>
    <row r="690" spans="46:57" ht="15.75" customHeight="1" x14ac:dyDescent="0.25">
      <c r="AT690" s="9" t="str">
        <f t="shared" si="50"/>
        <v/>
      </c>
      <c r="AU690" s="8" t="str">
        <f t="shared" si="51"/>
        <v/>
      </c>
      <c r="AV690" s="9" t="str">
        <f t="shared" si="52"/>
        <v/>
      </c>
      <c r="AW690" s="31" t="str">
        <f t="shared" si="53"/>
        <v/>
      </c>
      <c r="AX690" s="9" t="str">
        <f t="shared" si="54"/>
        <v/>
      </c>
      <c r="AY690" s="8" t="str">
        <f t="shared" si="55"/>
        <v/>
      </c>
      <c r="AZ690" s="8"/>
      <c r="BE690" s="9"/>
    </row>
    <row r="691" spans="46:57" ht="15.75" customHeight="1" x14ac:dyDescent="0.25">
      <c r="AT691" s="9" t="str">
        <f t="shared" si="50"/>
        <v/>
      </c>
      <c r="AU691" s="8" t="str">
        <f t="shared" si="51"/>
        <v/>
      </c>
      <c r="AV691" s="9" t="str">
        <f t="shared" si="52"/>
        <v/>
      </c>
      <c r="AW691" s="31" t="str">
        <f t="shared" si="53"/>
        <v/>
      </c>
      <c r="AX691" s="9" t="str">
        <f t="shared" si="54"/>
        <v/>
      </c>
      <c r="AY691" s="8" t="str">
        <f t="shared" si="55"/>
        <v/>
      </c>
      <c r="AZ691" s="8"/>
      <c r="BE691" s="9"/>
    </row>
    <row r="692" spans="46:57" ht="15.75" customHeight="1" x14ac:dyDescent="0.25">
      <c r="AT692" s="9" t="str">
        <f t="shared" si="50"/>
        <v/>
      </c>
      <c r="AU692" s="8" t="str">
        <f t="shared" si="51"/>
        <v/>
      </c>
      <c r="AV692" s="9" t="str">
        <f t="shared" si="52"/>
        <v/>
      </c>
      <c r="AW692" s="31" t="str">
        <f t="shared" si="53"/>
        <v/>
      </c>
      <c r="AX692" s="9" t="str">
        <f t="shared" si="54"/>
        <v/>
      </c>
      <c r="AY692" s="8" t="str">
        <f t="shared" si="55"/>
        <v/>
      </c>
      <c r="AZ692" s="8"/>
      <c r="BE692" s="9"/>
    </row>
    <row r="693" spans="46:57" ht="15.75" customHeight="1" x14ac:dyDescent="0.25">
      <c r="AT693" s="9" t="str">
        <f t="shared" si="50"/>
        <v/>
      </c>
      <c r="AU693" s="8" t="str">
        <f t="shared" si="51"/>
        <v/>
      </c>
      <c r="AV693" s="9" t="str">
        <f t="shared" si="52"/>
        <v/>
      </c>
      <c r="AW693" s="31" t="str">
        <f t="shared" si="53"/>
        <v/>
      </c>
      <c r="AX693" s="9" t="str">
        <f t="shared" si="54"/>
        <v/>
      </c>
      <c r="AY693" s="8" t="str">
        <f t="shared" si="55"/>
        <v/>
      </c>
      <c r="AZ693" s="8"/>
      <c r="BE693" s="9"/>
    </row>
    <row r="694" spans="46:57" ht="15.75" customHeight="1" x14ac:dyDescent="0.25">
      <c r="AT694" s="9" t="str">
        <f t="shared" si="50"/>
        <v/>
      </c>
      <c r="AU694" s="8" t="str">
        <f t="shared" si="51"/>
        <v/>
      </c>
      <c r="AV694" s="9" t="str">
        <f t="shared" si="52"/>
        <v/>
      </c>
      <c r="AW694" s="31" t="str">
        <f t="shared" si="53"/>
        <v/>
      </c>
      <c r="AX694" s="9" t="str">
        <f t="shared" si="54"/>
        <v/>
      </c>
      <c r="AY694" s="8" t="str">
        <f t="shared" si="55"/>
        <v/>
      </c>
      <c r="AZ694" s="8"/>
      <c r="BE694" s="9"/>
    </row>
    <row r="695" spans="46:57" ht="15.75" customHeight="1" x14ac:dyDescent="0.25">
      <c r="AT695" s="9" t="str">
        <f t="shared" si="50"/>
        <v/>
      </c>
      <c r="AU695" s="8" t="str">
        <f t="shared" si="51"/>
        <v/>
      </c>
      <c r="AV695" s="9" t="str">
        <f t="shared" si="52"/>
        <v/>
      </c>
      <c r="AW695" s="31" t="str">
        <f t="shared" si="53"/>
        <v/>
      </c>
      <c r="AX695" s="9" t="str">
        <f t="shared" si="54"/>
        <v/>
      </c>
      <c r="AY695" s="8" t="str">
        <f t="shared" si="55"/>
        <v/>
      </c>
      <c r="AZ695" s="8"/>
      <c r="BE695" s="9"/>
    </row>
    <row r="696" spans="46:57" ht="15.75" customHeight="1" x14ac:dyDescent="0.25">
      <c r="AT696" s="9" t="str">
        <f t="shared" si="50"/>
        <v/>
      </c>
      <c r="AU696" s="8" t="str">
        <f t="shared" si="51"/>
        <v/>
      </c>
      <c r="AV696" s="9" t="str">
        <f t="shared" si="52"/>
        <v/>
      </c>
      <c r="AW696" s="31" t="str">
        <f t="shared" si="53"/>
        <v/>
      </c>
      <c r="AX696" s="9" t="str">
        <f t="shared" si="54"/>
        <v/>
      </c>
      <c r="AY696" s="8" t="str">
        <f t="shared" si="55"/>
        <v/>
      </c>
      <c r="AZ696" s="8"/>
      <c r="BE696" s="9"/>
    </row>
    <row r="697" spans="46:57" ht="15.75" customHeight="1" x14ac:dyDescent="0.25">
      <c r="AT697" s="9" t="str">
        <f t="shared" si="50"/>
        <v/>
      </c>
      <c r="AU697" s="8" t="str">
        <f t="shared" si="51"/>
        <v/>
      </c>
      <c r="AV697" s="9" t="str">
        <f t="shared" si="52"/>
        <v/>
      </c>
      <c r="AW697" s="31" t="str">
        <f t="shared" si="53"/>
        <v/>
      </c>
      <c r="AX697" s="9" t="str">
        <f t="shared" si="54"/>
        <v/>
      </c>
      <c r="AY697" s="8" t="str">
        <f t="shared" si="55"/>
        <v/>
      </c>
      <c r="AZ697" s="8"/>
      <c r="BE697" s="9"/>
    </row>
    <row r="698" spans="46:57" ht="15.75" customHeight="1" x14ac:dyDescent="0.25">
      <c r="AT698" s="9" t="str">
        <f t="shared" si="50"/>
        <v/>
      </c>
      <c r="AU698" s="8" t="str">
        <f t="shared" si="51"/>
        <v/>
      </c>
      <c r="AV698" s="9" t="str">
        <f t="shared" si="52"/>
        <v/>
      </c>
      <c r="AW698" s="31" t="str">
        <f t="shared" si="53"/>
        <v/>
      </c>
      <c r="AX698" s="9" t="str">
        <f t="shared" si="54"/>
        <v/>
      </c>
      <c r="AY698" s="8" t="str">
        <f t="shared" si="55"/>
        <v/>
      </c>
      <c r="AZ698" s="8"/>
      <c r="BE698" s="9"/>
    </row>
    <row r="699" spans="46:57" ht="15.75" customHeight="1" x14ac:dyDescent="0.25">
      <c r="AT699" s="9" t="str">
        <f t="shared" si="50"/>
        <v/>
      </c>
      <c r="AU699" s="8" t="str">
        <f t="shared" si="51"/>
        <v/>
      </c>
      <c r="AV699" s="9" t="str">
        <f t="shared" si="52"/>
        <v/>
      </c>
      <c r="AW699" s="31" t="str">
        <f t="shared" si="53"/>
        <v/>
      </c>
      <c r="AX699" s="9" t="str">
        <f t="shared" si="54"/>
        <v/>
      </c>
      <c r="AY699" s="8" t="str">
        <f t="shared" si="55"/>
        <v/>
      </c>
      <c r="AZ699" s="8"/>
      <c r="BE699" s="9"/>
    </row>
    <row r="700" spans="46:57" ht="15.75" customHeight="1" x14ac:dyDescent="0.25">
      <c r="AT700" s="9" t="str">
        <f t="shared" si="50"/>
        <v/>
      </c>
      <c r="AU700" s="8" t="str">
        <f t="shared" si="51"/>
        <v/>
      </c>
      <c r="AV700" s="9" t="str">
        <f t="shared" si="52"/>
        <v/>
      </c>
      <c r="AW700" s="31" t="str">
        <f t="shared" si="53"/>
        <v/>
      </c>
      <c r="AX700" s="9" t="str">
        <f t="shared" si="54"/>
        <v/>
      </c>
      <c r="AY700" s="8" t="str">
        <f t="shared" si="55"/>
        <v/>
      </c>
      <c r="AZ700" s="8"/>
      <c r="BE700" s="9"/>
    </row>
    <row r="701" spans="46:57" ht="15.75" customHeight="1" x14ac:dyDescent="0.25">
      <c r="AT701" s="9" t="str">
        <f t="shared" si="50"/>
        <v/>
      </c>
      <c r="AU701" s="8" t="str">
        <f t="shared" si="51"/>
        <v/>
      </c>
      <c r="AV701" s="9" t="str">
        <f t="shared" si="52"/>
        <v/>
      </c>
      <c r="AW701" s="31" t="str">
        <f t="shared" si="53"/>
        <v/>
      </c>
      <c r="AX701" s="9" t="str">
        <f t="shared" si="54"/>
        <v/>
      </c>
      <c r="AY701" s="8" t="str">
        <f t="shared" si="55"/>
        <v/>
      </c>
      <c r="AZ701" s="8"/>
      <c r="BE701" s="9"/>
    </row>
    <row r="702" spans="46:57" ht="15.75" customHeight="1" x14ac:dyDescent="0.25">
      <c r="AT702" s="9" t="str">
        <f t="shared" si="50"/>
        <v/>
      </c>
      <c r="AU702" s="8" t="str">
        <f t="shared" si="51"/>
        <v/>
      </c>
      <c r="AV702" s="9" t="str">
        <f t="shared" si="52"/>
        <v/>
      </c>
      <c r="AW702" s="31" t="str">
        <f t="shared" si="53"/>
        <v/>
      </c>
      <c r="AX702" s="9" t="str">
        <f t="shared" si="54"/>
        <v/>
      </c>
      <c r="AY702" s="8" t="str">
        <f t="shared" si="55"/>
        <v/>
      </c>
      <c r="AZ702" s="8"/>
      <c r="BE702" s="9"/>
    </row>
    <row r="703" spans="46:57" ht="15.75" customHeight="1" x14ac:dyDescent="0.25">
      <c r="AT703" s="9" t="str">
        <f t="shared" si="50"/>
        <v/>
      </c>
      <c r="AU703" s="8" t="str">
        <f t="shared" si="51"/>
        <v/>
      </c>
      <c r="AV703" s="9" t="str">
        <f t="shared" si="52"/>
        <v/>
      </c>
      <c r="AW703" s="31" t="str">
        <f t="shared" si="53"/>
        <v/>
      </c>
      <c r="AX703" s="9" t="str">
        <f t="shared" si="54"/>
        <v/>
      </c>
      <c r="AY703" s="8" t="str">
        <f t="shared" si="55"/>
        <v/>
      </c>
      <c r="AZ703" s="8"/>
      <c r="BE703" s="9"/>
    </row>
    <row r="704" spans="46:57" ht="15.75" customHeight="1" x14ac:dyDescent="0.25">
      <c r="AT704" s="9" t="str">
        <f t="shared" si="50"/>
        <v/>
      </c>
      <c r="AU704" s="8" t="str">
        <f t="shared" si="51"/>
        <v/>
      </c>
      <c r="AV704" s="9" t="str">
        <f t="shared" si="52"/>
        <v/>
      </c>
      <c r="AW704" s="31" t="str">
        <f t="shared" si="53"/>
        <v/>
      </c>
      <c r="AX704" s="9" t="str">
        <f t="shared" si="54"/>
        <v/>
      </c>
      <c r="AY704" s="8" t="str">
        <f t="shared" si="55"/>
        <v/>
      </c>
      <c r="AZ704" s="8"/>
      <c r="BE704" s="9"/>
    </row>
    <row r="705" spans="46:57" ht="15.75" customHeight="1" x14ac:dyDescent="0.25">
      <c r="AT705" s="9" t="str">
        <f t="shared" si="50"/>
        <v/>
      </c>
      <c r="AU705" s="8" t="str">
        <f t="shared" si="51"/>
        <v/>
      </c>
      <c r="AV705" s="9" t="str">
        <f t="shared" si="52"/>
        <v/>
      </c>
      <c r="AW705" s="31" t="str">
        <f t="shared" si="53"/>
        <v/>
      </c>
      <c r="AX705" s="9" t="str">
        <f t="shared" si="54"/>
        <v/>
      </c>
      <c r="AY705" s="8" t="str">
        <f t="shared" si="55"/>
        <v/>
      </c>
      <c r="AZ705" s="8"/>
      <c r="BE705" s="9"/>
    </row>
    <row r="706" spans="46:57" ht="15.75" customHeight="1" x14ac:dyDescent="0.25">
      <c r="AT706" s="9" t="str">
        <f t="shared" si="50"/>
        <v/>
      </c>
      <c r="AU706" s="8" t="str">
        <f t="shared" si="51"/>
        <v/>
      </c>
      <c r="AV706" s="9" t="str">
        <f t="shared" si="52"/>
        <v/>
      </c>
      <c r="AW706" s="31" t="str">
        <f t="shared" si="53"/>
        <v/>
      </c>
      <c r="AX706" s="9" t="str">
        <f t="shared" si="54"/>
        <v/>
      </c>
      <c r="AY706" s="8" t="str">
        <f t="shared" si="55"/>
        <v/>
      </c>
      <c r="AZ706" s="8"/>
      <c r="BE706" s="9"/>
    </row>
    <row r="707" spans="46:57" ht="15.75" customHeight="1" x14ac:dyDescent="0.25">
      <c r="AT707" s="9" t="str">
        <f t="shared" si="50"/>
        <v/>
      </c>
      <c r="AU707" s="8" t="str">
        <f t="shared" si="51"/>
        <v/>
      </c>
      <c r="AV707" s="9" t="str">
        <f t="shared" si="52"/>
        <v/>
      </c>
      <c r="AW707" s="31" t="str">
        <f t="shared" si="53"/>
        <v/>
      </c>
      <c r="AX707" s="9" t="str">
        <f t="shared" si="54"/>
        <v/>
      </c>
      <c r="AY707" s="8" t="str">
        <f t="shared" si="55"/>
        <v/>
      </c>
      <c r="AZ707" s="8"/>
      <c r="BE707" s="9"/>
    </row>
    <row r="708" spans="46:57" ht="15.75" customHeight="1" x14ac:dyDescent="0.25">
      <c r="AT708" s="9" t="str">
        <f t="shared" si="50"/>
        <v/>
      </c>
      <c r="AU708" s="8" t="str">
        <f t="shared" si="51"/>
        <v/>
      </c>
      <c r="AV708" s="9" t="str">
        <f t="shared" si="52"/>
        <v/>
      </c>
      <c r="AW708" s="31" t="str">
        <f t="shared" si="53"/>
        <v/>
      </c>
      <c r="AX708" s="9" t="str">
        <f t="shared" si="54"/>
        <v/>
      </c>
      <c r="AY708" s="8" t="str">
        <f t="shared" si="55"/>
        <v/>
      </c>
      <c r="AZ708" s="8"/>
      <c r="BE708" s="9"/>
    </row>
    <row r="709" spans="46:57" ht="15.75" customHeight="1" x14ac:dyDescent="0.25">
      <c r="AT709" s="9" t="str">
        <f t="shared" si="50"/>
        <v/>
      </c>
      <c r="AU709" s="8" t="str">
        <f t="shared" si="51"/>
        <v/>
      </c>
      <c r="AV709" s="9" t="str">
        <f t="shared" si="52"/>
        <v/>
      </c>
      <c r="AW709" s="31" t="str">
        <f t="shared" si="53"/>
        <v/>
      </c>
      <c r="AX709" s="9" t="str">
        <f t="shared" si="54"/>
        <v/>
      </c>
      <c r="AY709" s="8" t="str">
        <f t="shared" si="55"/>
        <v/>
      </c>
      <c r="AZ709" s="8"/>
      <c r="BE709" s="9"/>
    </row>
    <row r="710" spans="46:57" ht="15.75" customHeight="1" x14ac:dyDescent="0.25">
      <c r="AT710" s="9" t="str">
        <f t="shared" si="50"/>
        <v/>
      </c>
      <c r="AU710" s="8" t="str">
        <f t="shared" si="51"/>
        <v/>
      </c>
      <c r="AV710" s="9" t="str">
        <f t="shared" si="52"/>
        <v/>
      </c>
      <c r="AW710" s="31" t="str">
        <f t="shared" si="53"/>
        <v/>
      </c>
      <c r="AX710" s="9" t="str">
        <f t="shared" si="54"/>
        <v/>
      </c>
      <c r="AY710" s="8" t="str">
        <f t="shared" si="55"/>
        <v/>
      </c>
      <c r="AZ710" s="8"/>
      <c r="BE710" s="9"/>
    </row>
    <row r="711" spans="46:57" ht="15.75" customHeight="1" x14ac:dyDescent="0.25">
      <c r="AT711" s="9" t="str">
        <f t="shared" si="50"/>
        <v/>
      </c>
      <c r="AU711" s="8" t="str">
        <f t="shared" si="51"/>
        <v/>
      </c>
      <c r="AV711" s="9" t="str">
        <f t="shared" si="52"/>
        <v/>
      </c>
      <c r="AW711" s="31" t="str">
        <f t="shared" si="53"/>
        <v/>
      </c>
      <c r="AX711" s="9" t="str">
        <f t="shared" si="54"/>
        <v/>
      </c>
      <c r="AY711" s="8" t="str">
        <f t="shared" si="55"/>
        <v/>
      </c>
      <c r="AZ711" s="8"/>
      <c r="BE711" s="9"/>
    </row>
    <row r="712" spans="46:57" ht="15.75" customHeight="1" x14ac:dyDescent="0.25">
      <c r="AT712" s="9" t="str">
        <f t="shared" si="50"/>
        <v/>
      </c>
      <c r="AU712" s="8" t="str">
        <f t="shared" si="51"/>
        <v/>
      </c>
      <c r="AV712" s="9" t="str">
        <f t="shared" si="52"/>
        <v/>
      </c>
      <c r="AW712" s="31" t="str">
        <f t="shared" si="53"/>
        <v/>
      </c>
      <c r="AX712" s="9" t="str">
        <f t="shared" si="54"/>
        <v/>
      </c>
      <c r="AY712" s="8" t="str">
        <f t="shared" si="55"/>
        <v/>
      </c>
      <c r="AZ712" s="8"/>
      <c r="BE712" s="9"/>
    </row>
    <row r="713" spans="46:57" ht="15.75" customHeight="1" x14ac:dyDescent="0.25">
      <c r="AT713" s="9" t="str">
        <f t="shared" si="50"/>
        <v/>
      </c>
      <c r="AU713" s="8" t="str">
        <f t="shared" si="51"/>
        <v/>
      </c>
      <c r="AV713" s="9" t="str">
        <f t="shared" si="52"/>
        <v/>
      </c>
      <c r="AW713" s="31" t="str">
        <f t="shared" si="53"/>
        <v/>
      </c>
      <c r="AX713" s="9" t="str">
        <f t="shared" si="54"/>
        <v/>
      </c>
      <c r="AY713" s="8" t="str">
        <f t="shared" si="55"/>
        <v/>
      </c>
      <c r="AZ713" s="8"/>
      <c r="BE713" s="9"/>
    </row>
    <row r="714" spans="46:57" ht="15.75" customHeight="1" x14ac:dyDescent="0.25">
      <c r="AT714" s="9" t="str">
        <f t="shared" si="50"/>
        <v/>
      </c>
      <c r="AU714" s="8" t="str">
        <f t="shared" si="51"/>
        <v/>
      </c>
      <c r="AV714" s="9" t="str">
        <f t="shared" si="52"/>
        <v/>
      </c>
      <c r="AW714" s="31" t="str">
        <f t="shared" si="53"/>
        <v/>
      </c>
      <c r="AX714" s="9" t="str">
        <f t="shared" si="54"/>
        <v/>
      </c>
      <c r="AY714" s="8" t="str">
        <f t="shared" si="55"/>
        <v/>
      </c>
      <c r="AZ714" s="8"/>
      <c r="BE714" s="9"/>
    </row>
    <row r="715" spans="46:57" ht="15.75" customHeight="1" x14ac:dyDescent="0.25">
      <c r="AT715" s="9" t="str">
        <f t="shared" si="50"/>
        <v/>
      </c>
      <c r="AU715" s="8" t="str">
        <f t="shared" si="51"/>
        <v/>
      </c>
      <c r="AV715" s="9" t="str">
        <f t="shared" si="52"/>
        <v/>
      </c>
      <c r="AW715" s="31" t="str">
        <f t="shared" si="53"/>
        <v/>
      </c>
      <c r="AX715" s="9" t="str">
        <f t="shared" si="54"/>
        <v/>
      </c>
      <c r="AY715" s="8" t="str">
        <f t="shared" si="55"/>
        <v/>
      </c>
      <c r="AZ715" s="8"/>
      <c r="BE715" s="9"/>
    </row>
    <row r="716" spans="46:57" ht="15.75" customHeight="1" x14ac:dyDescent="0.25">
      <c r="AT716" s="9" t="str">
        <f t="shared" si="50"/>
        <v/>
      </c>
      <c r="AU716" s="8" t="str">
        <f t="shared" si="51"/>
        <v/>
      </c>
      <c r="AV716" s="9" t="str">
        <f t="shared" si="52"/>
        <v/>
      </c>
      <c r="AW716" s="31" t="str">
        <f t="shared" si="53"/>
        <v/>
      </c>
      <c r="AX716" s="9" t="str">
        <f t="shared" si="54"/>
        <v/>
      </c>
      <c r="AY716" s="8" t="str">
        <f t="shared" si="55"/>
        <v/>
      </c>
      <c r="AZ716" s="8"/>
      <c r="BE716" s="9"/>
    </row>
    <row r="717" spans="46:57" ht="15.75" customHeight="1" x14ac:dyDescent="0.25">
      <c r="AT717" s="9" t="str">
        <f t="shared" si="50"/>
        <v/>
      </c>
      <c r="AU717" s="8" t="str">
        <f t="shared" si="51"/>
        <v/>
      </c>
      <c r="AV717" s="9" t="str">
        <f t="shared" si="52"/>
        <v/>
      </c>
      <c r="AW717" s="31" t="str">
        <f t="shared" si="53"/>
        <v/>
      </c>
      <c r="AX717" s="9" t="str">
        <f t="shared" si="54"/>
        <v/>
      </c>
      <c r="AY717" s="8" t="str">
        <f t="shared" si="55"/>
        <v/>
      </c>
      <c r="AZ717" s="8"/>
      <c r="BE717" s="9"/>
    </row>
    <row r="718" spans="46:57" ht="15.75" customHeight="1" x14ac:dyDescent="0.25">
      <c r="AT718" s="9" t="str">
        <f t="shared" si="50"/>
        <v/>
      </c>
      <c r="AU718" s="8" t="str">
        <f t="shared" si="51"/>
        <v/>
      </c>
      <c r="AV718" s="9" t="str">
        <f t="shared" si="52"/>
        <v/>
      </c>
      <c r="AW718" s="31" t="str">
        <f t="shared" si="53"/>
        <v/>
      </c>
      <c r="AX718" s="9" t="str">
        <f t="shared" si="54"/>
        <v/>
      </c>
      <c r="AY718" s="8" t="str">
        <f t="shared" si="55"/>
        <v/>
      </c>
      <c r="AZ718" s="8"/>
      <c r="BE718" s="9"/>
    </row>
    <row r="719" spans="46:57" ht="15.75" customHeight="1" x14ac:dyDescent="0.25">
      <c r="AT719" s="9" t="str">
        <f t="shared" si="50"/>
        <v/>
      </c>
      <c r="AU719" s="8" t="str">
        <f t="shared" si="51"/>
        <v/>
      </c>
      <c r="AV719" s="9" t="str">
        <f t="shared" si="52"/>
        <v/>
      </c>
      <c r="AW719" s="31" t="str">
        <f t="shared" si="53"/>
        <v/>
      </c>
      <c r="AX719" s="9" t="str">
        <f t="shared" si="54"/>
        <v/>
      </c>
      <c r="AY719" s="8" t="str">
        <f t="shared" si="55"/>
        <v/>
      </c>
      <c r="AZ719" s="8"/>
      <c r="BE719" s="9"/>
    </row>
    <row r="720" spans="46:57" ht="15.75" customHeight="1" x14ac:dyDescent="0.25">
      <c r="AT720" s="9" t="str">
        <f t="shared" si="50"/>
        <v/>
      </c>
      <c r="AU720" s="8" t="str">
        <f t="shared" si="51"/>
        <v/>
      </c>
      <c r="AV720" s="9" t="str">
        <f t="shared" si="52"/>
        <v/>
      </c>
      <c r="AW720" s="31" t="str">
        <f t="shared" si="53"/>
        <v/>
      </c>
      <c r="AX720" s="9" t="str">
        <f t="shared" si="54"/>
        <v/>
      </c>
      <c r="AY720" s="8" t="str">
        <f t="shared" si="55"/>
        <v/>
      </c>
      <c r="AZ720" s="8"/>
      <c r="BE720" s="9"/>
    </row>
    <row r="721" spans="46:57" ht="15.75" customHeight="1" x14ac:dyDescent="0.25">
      <c r="AT721" s="9" t="str">
        <f t="shared" si="50"/>
        <v/>
      </c>
      <c r="AU721" s="8" t="str">
        <f t="shared" si="51"/>
        <v/>
      </c>
      <c r="AV721" s="9" t="str">
        <f t="shared" si="52"/>
        <v/>
      </c>
      <c r="AW721" s="31" t="str">
        <f t="shared" si="53"/>
        <v/>
      </c>
      <c r="AX721" s="9" t="str">
        <f t="shared" si="54"/>
        <v/>
      </c>
      <c r="AY721" s="8" t="str">
        <f t="shared" si="55"/>
        <v/>
      </c>
      <c r="AZ721" s="8"/>
      <c r="BE721" s="9"/>
    </row>
    <row r="722" spans="46:57" ht="15.75" customHeight="1" x14ac:dyDescent="0.25">
      <c r="AT722" s="9" t="str">
        <f t="shared" si="50"/>
        <v/>
      </c>
      <c r="AU722" s="8" t="str">
        <f t="shared" si="51"/>
        <v/>
      </c>
      <c r="AV722" s="9" t="str">
        <f t="shared" si="52"/>
        <v/>
      </c>
      <c r="AW722" s="31" t="str">
        <f t="shared" si="53"/>
        <v/>
      </c>
      <c r="AX722" s="9" t="str">
        <f t="shared" si="54"/>
        <v/>
      </c>
      <c r="AY722" s="8" t="str">
        <f t="shared" si="55"/>
        <v/>
      </c>
      <c r="AZ722" s="8"/>
      <c r="BE722" s="9"/>
    </row>
    <row r="723" spans="46:57" ht="15.75" customHeight="1" x14ac:dyDescent="0.25">
      <c r="AT723" s="9" t="str">
        <f t="shared" si="50"/>
        <v/>
      </c>
      <c r="AU723" s="8" t="str">
        <f t="shared" si="51"/>
        <v/>
      </c>
      <c r="AV723" s="9" t="str">
        <f t="shared" si="52"/>
        <v/>
      </c>
      <c r="AW723" s="31" t="str">
        <f t="shared" si="53"/>
        <v/>
      </c>
      <c r="AX723" s="9" t="str">
        <f t="shared" si="54"/>
        <v/>
      </c>
      <c r="AY723" s="8" t="str">
        <f t="shared" si="55"/>
        <v/>
      </c>
      <c r="AZ723" s="8"/>
      <c r="BE723" s="9"/>
    </row>
    <row r="724" spans="46:57" ht="15.75" customHeight="1" x14ac:dyDescent="0.25">
      <c r="AT724" s="9" t="str">
        <f t="shared" si="50"/>
        <v/>
      </c>
      <c r="AU724" s="8" t="str">
        <f t="shared" si="51"/>
        <v/>
      </c>
      <c r="AV724" s="9" t="str">
        <f t="shared" si="52"/>
        <v/>
      </c>
      <c r="AW724" s="31" t="str">
        <f t="shared" si="53"/>
        <v/>
      </c>
      <c r="AX724" s="9" t="str">
        <f t="shared" si="54"/>
        <v/>
      </c>
      <c r="AY724" s="8" t="str">
        <f t="shared" si="55"/>
        <v/>
      </c>
      <c r="AZ724" s="8"/>
      <c r="BE724" s="9"/>
    </row>
    <row r="725" spans="46:57" ht="15.75" customHeight="1" x14ac:dyDescent="0.25">
      <c r="AT725" s="9" t="str">
        <f t="shared" si="50"/>
        <v/>
      </c>
      <c r="AU725" s="8" t="str">
        <f t="shared" si="51"/>
        <v/>
      </c>
      <c r="AV725" s="9" t="str">
        <f t="shared" si="52"/>
        <v/>
      </c>
      <c r="AW725" s="31" t="str">
        <f t="shared" si="53"/>
        <v/>
      </c>
      <c r="AX725" s="9" t="str">
        <f t="shared" si="54"/>
        <v/>
      </c>
      <c r="AY725" s="8" t="str">
        <f t="shared" si="55"/>
        <v/>
      </c>
      <c r="AZ725" s="8"/>
      <c r="BE725" s="9"/>
    </row>
    <row r="726" spans="46:57" ht="15.75" customHeight="1" x14ac:dyDescent="0.25">
      <c r="AT726" s="9" t="str">
        <f t="shared" si="50"/>
        <v/>
      </c>
      <c r="AU726" s="8" t="str">
        <f t="shared" si="51"/>
        <v/>
      </c>
      <c r="AV726" s="9" t="str">
        <f t="shared" si="52"/>
        <v/>
      </c>
      <c r="AW726" s="31" t="str">
        <f t="shared" si="53"/>
        <v/>
      </c>
      <c r="AX726" s="9" t="str">
        <f t="shared" si="54"/>
        <v/>
      </c>
      <c r="AY726" s="8" t="str">
        <f t="shared" si="55"/>
        <v/>
      </c>
      <c r="AZ726" s="8"/>
      <c r="BE726" s="9"/>
    </row>
    <row r="727" spans="46:57" ht="15.75" customHeight="1" x14ac:dyDescent="0.25">
      <c r="AT727" s="9" t="str">
        <f t="shared" si="50"/>
        <v/>
      </c>
      <c r="AU727" s="8" t="str">
        <f t="shared" si="51"/>
        <v/>
      </c>
      <c r="AV727" s="9" t="str">
        <f t="shared" si="52"/>
        <v/>
      </c>
      <c r="AW727" s="31" t="str">
        <f t="shared" si="53"/>
        <v/>
      </c>
      <c r="AX727" s="9" t="str">
        <f t="shared" si="54"/>
        <v/>
      </c>
      <c r="AY727" s="8" t="str">
        <f t="shared" si="55"/>
        <v/>
      </c>
      <c r="AZ727" s="8"/>
      <c r="BE727" s="9"/>
    </row>
    <row r="728" spans="46:57" ht="15.75" customHeight="1" x14ac:dyDescent="0.25">
      <c r="AT728" s="9" t="str">
        <f t="shared" si="50"/>
        <v/>
      </c>
      <c r="AU728" s="8" t="str">
        <f t="shared" si="51"/>
        <v/>
      </c>
      <c r="AV728" s="9" t="str">
        <f t="shared" si="52"/>
        <v/>
      </c>
      <c r="AW728" s="31" t="str">
        <f t="shared" si="53"/>
        <v/>
      </c>
      <c r="AX728" s="9" t="str">
        <f t="shared" si="54"/>
        <v/>
      </c>
      <c r="AY728" s="8" t="str">
        <f t="shared" si="55"/>
        <v/>
      </c>
      <c r="AZ728" s="8"/>
      <c r="BE728" s="9"/>
    </row>
    <row r="729" spans="46:57" ht="15.75" customHeight="1" x14ac:dyDescent="0.25">
      <c r="AT729" s="9" t="str">
        <f t="shared" si="50"/>
        <v/>
      </c>
      <c r="AU729" s="8" t="str">
        <f t="shared" si="51"/>
        <v/>
      </c>
      <c r="AV729" s="9" t="str">
        <f t="shared" si="52"/>
        <v/>
      </c>
      <c r="AW729" s="31" t="str">
        <f t="shared" si="53"/>
        <v/>
      </c>
      <c r="AX729" s="9" t="str">
        <f t="shared" si="54"/>
        <v/>
      </c>
      <c r="AY729" s="8" t="str">
        <f t="shared" si="55"/>
        <v/>
      </c>
      <c r="AZ729" s="8"/>
      <c r="BE729" s="9"/>
    </row>
    <row r="730" spans="46:57" ht="15.75" customHeight="1" x14ac:dyDescent="0.25">
      <c r="AT730" s="9" t="str">
        <f t="shared" si="50"/>
        <v/>
      </c>
      <c r="AU730" s="8" t="str">
        <f t="shared" si="51"/>
        <v/>
      </c>
      <c r="AV730" s="9" t="str">
        <f t="shared" si="52"/>
        <v/>
      </c>
      <c r="AW730" s="31" t="str">
        <f t="shared" si="53"/>
        <v/>
      </c>
      <c r="AX730" s="9" t="str">
        <f t="shared" si="54"/>
        <v/>
      </c>
      <c r="AY730" s="8" t="str">
        <f t="shared" si="55"/>
        <v/>
      </c>
      <c r="AZ730" s="8"/>
      <c r="BE730" s="9"/>
    </row>
    <row r="731" spans="46:57" ht="15.75" customHeight="1" x14ac:dyDescent="0.25">
      <c r="AT731" s="9" t="str">
        <f t="shared" si="50"/>
        <v/>
      </c>
      <c r="AU731" s="8" t="str">
        <f t="shared" si="51"/>
        <v/>
      </c>
      <c r="AV731" s="9" t="str">
        <f t="shared" si="52"/>
        <v/>
      </c>
      <c r="AW731" s="31" t="str">
        <f t="shared" si="53"/>
        <v/>
      </c>
      <c r="AX731" s="9" t="str">
        <f t="shared" si="54"/>
        <v/>
      </c>
      <c r="AY731" s="8" t="str">
        <f t="shared" si="55"/>
        <v/>
      </c>
      <c r="AZ731" s="8"/>
      <c r="BE731" s="9"/>
    </row>
    <row r="732" spans="46:57" ht="15.75" customHeight="1" x14ac:dyDescent="0.25">
      <c r="AT732" s="9" t="str">
        <f t="shared" si="50"/>
        <v/>
      </c>
      <c r="AU732" s="8" t="str">
        <f t="shared" si="51"/>
        <v/>
      </c>
      <c r="AV732" s="9" t="str">
        <f t="shared" si="52"/>
        <v/>
      </c>
      <c r="AW732" s="31" t="str">
        <f t="shared" si="53"/>
        <v/>
      </c>
      <c r="AX732" s="9" t="str">
        <f t="shared" si="54"/>
        <v/>
      </c>
      <c r="AY732" s="8" t="str">
        <f t="shared" si="55"/>
        <v/>
      </c>
      <c r="AZ732" s="8"/>
      <c r="BE732" s="9"/>
    </row>
    <row r="733" spans="46:57" ht="15.75" customHeight="1" x14ac:dyDescent="0.25">
      <c r="AT733" s="9" t="str">
        <f t="shared" si="50"/>
        <v/>
      </c>
      <c r="AU733" s="8" t="str">
        <f t="shared" si="51"/>
        <v/>
      </c>
      <c r="AV733" s="9" t="str">
        <f t="shared" si="52"/>
        <v/>
      </c>
      <c r="AW733" s="31" t="str">
        <f t="shared" si="53"/>
        <v/>
      </c>
      <c r="AX733" s="9" t="str">
        <f t="shared" si="54"/>
        <v/>
      </c>
      <c r="AY733" s="8" t="str">
        <f t="shared" si="55"/>
        <v/>
      </c>
      <c r="AZ733" s="8"/>
      <c r="BE733" s="9"/>
    </row>
    <row r="734" spans="46:57" ht="15.75" customHeight="1" x14ac:dyDescent="0.25">
      <c r="AT734" s="9" t="str">
        <f t="shared" si="50"/>
        <v/>
      </c>
      <c r="AU734" s="8" t="str">
        <f t="shared" si="51"/>
        <v/>
      </c>
      <c r="AV734" s="9" t="str">
        <f t="shared" si="52"/>
        <v/>
      </c>
      <c r="AW734" s="31" t="str">
        <f t="shared" si="53"/>
        <v/>
      </c>
      <c r="AX734" s="9" t="str">
        <f t="shared" si="54"/>
        <v/>
      </c>
      <c r="AY734" s="8" t="str">
        <f t="shared" si="55"/>
        <v/>
      </c>
      <c r="AZ734" s="8"/>
      <c r="BE734" s="9"/>
    </row>
    <row r="735" spans="46:57" ht="15.75" customHeight="1" x14ac:dyDescent="0.25">
      <c r="AT735" s="9" t="str">
        <f t="shared" si="50"/>
        <v/>
      </c>
      <c r="AU735" s="8" t="str">
        <f t="shared" si="51"/>
        <v/>
      </c>
      <c r="AV735" s="9" t="str">
        <f t="shared" si="52"/>
        <v/>
      </c>
      <c r="AW735" s="31" t="str">
        <f t="shared" si="53"/>
        <v/>
      </c>
      <c r="AX735" s="9" t="str">
        <f t="shared" si="54"/>
        <v/>
      </c>
      <c r="AY735" s="8" t="str">
        <f t="shared" si="55"/>
        <v/>
      </c>
      <c r="AZ735" s="8"/>
      <c r="BE735" s="9"/>
    </row>
    <row r="736" spans="46:57" ht="15.75" customHeight="1" x14ac:dyDescent="0.25">
      <c r="AT736" s="9" t="str">
        <f t="shared" si="50"/>
        <v/>
      </c>
      <c r="AU736" s="8" t="str">
        <f t="shared" si="51"/>
        <v/>
      </c>
      <c r="AV736" s="9" t="str">
        <f t="shared" si="52"/>
        <v/>
      </c>
      <c r="AW736" s="31" t="str">
        <f t="shared" si="53"/>
        <v/>
      </c>
      <c r="AX736" s="9" t="str">
        <f t="shared" si="54"/>
        <v/>
      </c>
      <c r="AY736" s="8" t="str">
        <f t="shared" si="55"/>
        <v/>
      </c>
      <c r="AZ736" s="8"/>
      <c r="BE736" s="9"/>
    </row>
    <row r="737" spans="46:57" ht="15.75" customHeight="1" x14ac:dyDescent="0.25">
      <c r="AT737" s="9" t="str">
        <f t="shared" si="50"/>
        <v/>
      </c>
      <c r="AU737" s="8" t="str">
        <f t="shared" si="51"/>
        <v/>
      </c>
      <c r="AV737" s="9" t="str">
        <f t="shared" si="52"/>
        <v/>
      </c>
      <c r="AW737" s="31" t="str">
        <f t="shared" si="53"/>
        <v/>
      </c>
      <c r="AX737" s="9" t="str">
        <f t="shared" si="54"/>
        <v/>
      </c>
      <c r="AY737" s="8" t="str">
        <f t="shared" si="55"/>
        <v/>
      </c>
      <c r="AZ737" s="8"/>
      <c r="BE737" s="9"/>
    </row>
    <row r="738" spans="46:57" ht="15.75" customHeight="1" x14ac:dyDescent="0.25">
      <c r="AT738" s="9" t="str">
        <f t="shared" si="50"/>
        <v/>
      </c>
      <c r="AU738" s="8" t="str">
        <f t="shared" si="51"/>
        <v/>
      </c>
      <c r="AV738" s="9" t="str">
        <f t="shared" si="52"/>
        <v/>
      </c>
      <c r="AW738" s="31" t="str">
        <f t="shared" si="53"/>
        <v/>
      </c>
      <c r="AX738" s="9" t="str">
        <f t="shared" si="54"/>
        <v/>
      </c>
      <c r="AY738" s="8" t="str">
        <f t="shared" si="55"/>
        <v/>
      </c>
      <c r="AZ738" s="8"/>
      <c r="BE738" s="9"/>
    </row>
    <row r="739" spans="46:57" ht="15.75" customHeight="1" x14ac:dyDescent="0.25">
      <c r="AT739" s="9" t="str">
        <f t="shared" si="50"/>
        <v/>
      </c>
      <c r="AU739" s="8" t="str">
        <f t="shared" si="51"/>
        <v/>
      </c>
      <c r="AV739" s="9" t="str">
        <f t="shared" si="52"/>
        <v/>
      </c>
      <c r="AW739" s="31" t="str">
        <f t="shared" si="53"/>
        <v/>
      </c>
      <c r="AX739" s="9" t="str">
        <f t="shared" si="54"/>
        <v/>
      </c>
      <c r="AY739" s="8" t="str">
        <f t="shared" si="55"/>
        <v/>
      </c>
      <c r="AZ739" s="8"/>
      <c r="BE739" s="9"/>
    </row>
    <row r="740" spans="46:57" ht="15.75" customHeight="1" x14ac:dyDescent="0.25">
      <c r="AT740" s="9" t="str">
        <f t="shared" si="50"/>
        <v/>
      </c>
      <c r="AU740" s="8" t="str">
        <f t="shared" si="51"/>
        <v/>
      </c>
      <c r="AV740" s="9" t="str">
        <f t="shared" si="52"/>
        <v/>
      </c>
      <c r="AW740" s="31" t="str">
        <f t="shared" si="53"/>
        <v/>
      </c>
      <c r="AX740" s="9" t="str">
        <f t="shared" si="54"/>
        <v/>
      </c>
      <c r="AY740" s="8" t="str">
        <f t="shared" si="55"/>
        <v/>
      </c>
      <c r="AZ740" s="8"/>
      <c r="BE740" s="9"/>
    </row>
    <row r="741" spans="46:57" ht="15.75" customHeight="1" x14ac:dyDescent="0.25">
      <c r="AT741" s="9" t="str">
        <f t="shared" si="50"/>
        <v/>
      </c>
      <c r="AU741" s="8" t="str">
        <f t="shared" si="51"/>
        <v/>
      </c>
      <c r="AV741" s="9" t="str">
        <f t="shared" si="52"/>
        <v/>
      </c>
      <c r="AW741" s="31" t="str">
        <f t="shared" si="53"/>
        <v/>
      </c>
      <c r="AX741" s="9" t="str">
        <f t="shared" si="54"/>
        <v/>
      </c>
      <c r="AY741" s="8" t="str">
        <f t="shared" si="55"/>
        <v/>
      </c>
      <c r="AZ741" s="8"/>
      <c r="BE741" s="9"/>
    </row>
    <row r="742" spans="46:57" ht="15.75" customHeight="1" x14ac:dyDescent="0.25">
      <c r="AT742" s="9" t="str">
        <f t="shared" si="50"/>
        <v/>
      </c>
      <c r="AU742" s="8" t="str">
        <f t="shared" si="51"/>
        <v/>
      </c>
      <c r="AV742" s="9" t="str">
        <f t="shared" si="52"/>
        <v/>
      </c>
      <c r="AW742" s="31" t="str">
        <f t="shared" si="53"/>
        <v/>
      </c>
      <c r="AX742" s="9" t="str">
        <f t="shared" si="54"/>
        <v/>
      </c>
      <c r="AY742" s="8" t="str">
        <f t="shared" si="55"/>
        <v/>
      </c>
      <c r="AZ742" s="8"/>
      <c r="BE742" s="9"/>
    </row>
    <row r="743" spans="46:57" ht="15.75" customHeight="1" x14ac:dyDescent="0.25">
      <c r="AT743" s="9" t="str">
        <f t="shared" si="50"/>
        <v/>
      </c>
      <c r="AU743" s="8" t="str">
        <f t="shared" si="51"/>
        <v/>
      </c>
      <c r="AV743" s="9" t="str">
        <f t="shared" si="52"/>
        <v/>
      </c>
      <c r="AW743" s="31" t="str">
        <f t="shared" si="53"/>
        <v/>
      </c>
      <c r="AX743" s="9" t="str">
        <f t="shared" si="54"/>
        <v/>
      </c>
      <c r="AY743" s="8" t="str">
        <f t="shared" si="55"/>
        <v/>
      </c>
      <c r="AZ743" s="8"/>
      <c r="BE743" s="9"/>
    </row>
    <row r="744" spans="46:57" ht="15.75" customHeight="1" x14ac:dyDescent="0.25">
      <c r="AT744" s="9" t="str">
        <f t="shared" si="50"/>
        <v/>
      </c>
      <c r="AU744" s="8" t="str">
        <f t="shared" si="51"/>
        <v/>
      </c>
      <c r="AV744" s="9" t="str">
        <f t="shared" si="52"/>
        <v/>
      </c>
      <c r="AW744" s="31" t="str">
        <f t="shared" si="53"/>
        <v/>
      </c>
      <c r="AX744" s="9" t="str">
        <f t="shared" si="54"/>
        <v/>
      </c>
      <c r="AY744" s="8" t="str">
        <f t="shared" si="55"/>
        <v/>
      </c>
      <c r="AZ744" s="8"/>
      <c r="BE744" s="9"/>
    </row>
    <row r="745" spans="46:57" ht="15.75" customHeight="1" x14ac:dyDescent="0.25">
      <c r="AT745" s="9" t="str">
        <f t="shared" si="50"/>
        <v/>
      </c>
      <c r="AU745" s="8" t="str">
        <f t="shared" si="51"/>
        <v/>
      </c>
      <c r="AV745" s="9" t="str">
        <f t="shared" si="52"/>
        <v/>
      </c>
      <c r="AW745" s="31" t="str">
        <f t="shared" si="53"/>
        <v/>
      </c>
      <c r="AX745" s="9" t="str">
        <f t="shared" si="54"/>
        <v/>
      </c>
      <c r="AY745" s="8" t="str">
        <f t="shared" si="55"/>
        <v/>
      </c>
      <c r="AZ745" s="8"/>
      <c r="BE745" s="9"/>
    </row>
    <row r="746" spans="46:57" ht="15.75" customHeight="1" x14ac:dyDescent="0.25">
      <c r="AT746" s="9" t="str">
        <f t="shared" si="50"/>
        <v/>
      </c>
      <c r="AU746" s="8" t="str">
        <f t="shared" si="51"/>
        <v/>
      </c>
      <c r="AV746" s="9" t="str">
        <f t="shared" si="52"/>
        <v/>
      </c>
      <c r="AW746" s="31" t="str">
        <f t="shared" si="53"/>
        <v/>
      </c>
      <c r="AX746" s="9" t="str">
        <f t="shared" si="54"/>
        <v/>
      </c>
      <c r="AY746" s="8" t="str">
        <f t="shared" si="55"/>
        <v/>
      </c>
      <c r="AZ746" s="8"/>
      <c r="BE746" s="9"/>
    </row>
    <row r="747" spans="46:57" ht="15.75" customHeight="1" x14ac:dyDescent="0.25">
      <c r="AT747" s="9" t="str">
        <f t="shared" si="50"/>
        <v/>
      </c>
      <c r="AU747" s="8" t="str">
        <f t="shared" si="51"/>
        <v/>
      </c>
      <c r="AV747" s="9" t="str">
        <f t="shared" si="52"/>
        <v/>
      </c>
      <c r="AW747" s="31" t="str">
        <f t="shared" si="53"/>
        <v/>
      </c>
      <c r="AX747" s="9" t="str">
        <f t="shared" si="54"/>
        <v/>
      </c>
      <c r="AY747" s="8" t="str">
        <f t="shared" si="55"/>
        <v/>
      </c>
      <c r="AZ747" s="8"/>
      <c r="BE747" s="9"/>
    </row>
    <row r="748" spans="46:57" ht="15.75" customHeight="1" x14ac:dyDescent="0.25">
      <c r="AT748" s="9" t="str">
        <f t="shared" si="50"/>
        <v/>
      </c>
      <c r="AU748" s="8" t="str">
        <f t="shared" si="51"/>
        <v/>
      </c>
      <c r="AV748" s="9" t="str">
        <f t="shared" si="52"/>
        <v/>
      </c>
      <c r="AW748" s="31" t="str">
        <f t="shared" si="53"/>
        <v/>
      </c>
      <c r="AX748" s="9" t="str">
        <f t="shared" si="54"/>
        <v/>
      </c>
      <c r="AY748" s="8" t="str">
        <f t="shared" si="55"/>
        <v/>
      </c>
      <c r="AZ748" s="8"/>
      <c r="BE748" s="9"/>
    </row>
    <row r="749" spans="46:57" ht="15.75" customHeight="1" x14ac:dyDescent="0.25">
      <c r="AT749" s="9" t="str">
        <f t="shared" si="50"/>
        <v/>
      </c>
      <c r="AU749" s="8" t="str">
        <f t="shared" si="51"/>
        <v/>
      </c>
      <c r="AV749" s="9" t="str">
        <f t="shared" si="52"/>
        <v/>
      </c>
      <c r="AW749" s="31" t="str">
        <f t="shared" si="53"/>
        <v/>
      </c>
      <c r="AX749" s="9" t="str">
        <f t="shared" si="54"/>
        <v/>
      </c>
      <c r="AY749" s="8" t="str">
        <f t="shared" si="55"/>
        <v/>
      </c>
      <c r="AZ749" s="8"/>
      <c r="BE749" s="9"/>
    </row>
    <row r="750" spans="46:57" ht="15.75" customHeight="1" x14ac:dyDescent="0.25">
      <c r="AT750" s="9" t="str">
        <f t="shared" si="50"/>
        <v/>
      </c>
      <c r="AU750" s="8" t="str">
        <f t="shared" si="51"/>
        <v/>
      </c>
      <c r="AV750" s="9" t="str">
        <f t="shared" si="52"/>
        <v/>
      </c>
      <c r="AW750" s="31" t="str">
        <f t="shared" si="53"/>
        <v/>
      </c>
      <c r="AX750" s="9" t="str">
        <f t="shared" si="54"/>
        <v/>
      </c>
      <c r="AY750" s="8" t="str">
        <f t="shared" si="55"/>
        <v/>
      </c>
      <c r="AZ750" s="8"/>
      <c r="BE750" s="9"/>
    </row>
    <row r="751" spans="46:57" ht="15.75" customHeight="1" x14ac:dyDescent="0.25">
      <c r="AT751" s="9" t="str">
        <f t="shared" si="50"/>
        <v/>
      </c>
      <c r="AU751" s="8" t="str">
        <f t="shared" si="51"/>
        <v/>
      </c>
      <c r="AV751" s="9" t="str">
        <f t="shared" si="52"/>
        <v/>
      </c>
      <c r="AW751" s="31" t="str">
        <f t="shared" si="53"/>
        <v/>
      </c>
      <c r="AX751" s="9" t="str">
        <f t="shared" si="54"/>
        <v/>
      </c>
      <c r="AY751" s="8" t="str">
        <f t="shared" si="55"/>
        <v/>
      </c>
      <c r="AZ751" s="8"/>
      <c r="BE751" s="9"/>
    </row>
    <row r="752" spans="46:57" ht="15.75" customHeight="1" x14ac:dyDescent="0.25">
      <c r="AT752" s="9" t="str">
        <f t="shared" si="50"/>
        <v/>
      </c>
      <c r="AU752" s="8" t="str">
        <f t="shared" si="51"/>
        <v/>
      </c>
      <c r="AV752" s="9" t="str">
        <f t="shared" si="52"/>
        <v/>
      </c>
      <c r="AW752" s="31" t="str">
        <f t="shared" si="53"/>
        <v/>
      </c>
      <c r="AX752" s="9" t="str">
        <f t="shared" si="54"/>
        <v/>
      </c>
      <c r="AY752" s="8" t="str">
        <f t="shared" si="55"/>
        <v/>
      </c>
      <c r="AZ752" s="8"/>
      <c r="BE752" s="9"/>
    </row>
    <row r="753" spans="46:57" ht="15.75" customHeight="1" x14ac:dyDescent="0.25">
      <c r="AT753" s="9" t="str">
        <f t="shared" si="50"/>
        <v/>
      </c>
      <c r="AU753" s="8" t="str">
        <f t="shared" si="51"/>
        <v/>
      </c>
      <c r="AV753" s="9" t="str">
        <f t="shared" si="52"/>
        <v/>
      </c>
      <c r="AW753" s="31" t="str">
        <f t="shared" si="53"/>
        <v/>
      </c>
      <c r="AX753" s="9" t="str">
        <f t="shared" si="54"/>
        <v/>
      </c>
      <c r="AY753" s="8" t="str">
        <f t="shared" si="55"/>
        <v/>
      </c>
      <c r="AZ753" s="8"/>
      <c r="BE753" s="9"/>
    </row>
    <row r="754" spans="46:57" ht="15.75" customHeight="1" x14ac:dyDescent="0.25">
      <c r="AT754" s="9" t="str">
        <f t="shared" si="50"/>
        <v/>
      </c>
      <c r="AU754" s="8" t="str">
        <f t="shared" si="51"/>
        <v/>
      </c>
      <c r="AV754" s="9" t="str">
        <f t="shared" si="52"/>
        <v/>
      </c>
      <c r="AW754" s="31" t="str">
        <f t="shared" si="53"/>
        <v/>
      </c>
      <c r="AX754" s="9" t="str">
        <f t="shared" si="54"/>
        <v/>
      </c>
      <c r="AY754" s="8" t="str">
        <f t="shared" si="55"/>
        <v/>
      </c>
      <c r="AZ754" s="8"/>
      <c r="BE754" s="9"/>
    </row>
    <row r="755" spans="46:57" ht="15.75" customHeight="1" x14ac:dyDescent="0.25">
      <c r="AT755" s="9" t="str">
        <f t="shared" si="50"/>
        <v/>
      </c>
      <c r="AU755" s="8" t="str">
        <f t="shared" si="51"/>
        <v/>
      </c>
      <c r="AV755" s="9" t="str">
        <f t="shared" si="52"/>
        <v/>
      </c>
      <c r="AW755" s="31" t="str">
        <f t="shared" si="53"/>
        <v/>
      </c>
      <c r="AX755" s="9" t="str">
        <f t="shared" si="54"/>
        <v/>
      </c>
      <c r="AY755" s="8" t="str">
        <f t="shared" si="55"/>
        <v/>
      </c>
      <c r="AZ755" s="8"/>
      <c r="BE755" s="9"/>
    </row>
    <row r="756" spans="46:57" ht="15.75" customHeight="1" x14ac:dyDescent="0.25">
      <c r="AT756" s="9" t="str">
        <f t="shared" si="50"/>
        <v/>
      </c>
      <c r="AU756" s="8" t="str">
        <f t="shared" si="51"/>
        <v/>
      </c>
      <c r="AV756" s="9" t="str">
        <f t="shared" si="52"/>
        <v/>
      </c>
      <c r="AW756" s="31" t="str">
        <f t="shared" si="53"/>
        <v/>
      </c>
      <c r="AX756" s="9" t="str">
        <f t="shared" si="54"/>
        <v/>
      </c>
      <c r="AY756" s="8" t="str">
        <f t="shared" si="55"/>
        <v/>
      </c>
      <c r="AZ756" s="8"/>
      <c r="BE756" s="9"/>
    </row>
    <row r="757" spans="46:57" ht="15.75" customHeight="1" x14ac:dyDescent="0.25">
      <c r="AT757" s="9" t="str">
        <f t="shared" si="50"/>
        <v/>
      </c>
      <c r="AU757" s="8" t="str">
        <f t="shared" si="51"/>
        <v/>
      </c>
      <c r="AV757" s="9" t="str">
        <f t="shared" si="52"/>
        <v/>
      </c>
      <c r="AW757" s="31" t="str">
        <f t="shared" si="53"/>
        <v/>
      </c>
      <c r="AX757" s="9" t="str">
        <f t="shared" si="54"/>
        <v/>
      </c>
      <c r="AY757" s="8" t="str">
        <f t="shared" si="55"/>
        <v/>
      </c>
      <c r="AZ757" s="8"/>
      <c r="BE757" s="9"/>
    </row>
    <row r="758" spans="46:57" ht="15.75" customHeight="1" x14ac:dyDescent="0.25">
      <c r="AT758" s="9" t="str">
        <f t="shared" si="50"/>
        <v/>
      </c>
      <c r="AU758" s="8" t="str">
        <f t="shared" si="51"/>
        <v/>
      </c>
      <c r="AV758" s="9" t="str">
        <f t="shared" si="52"/>
        <v/>
      </c>
      <c r="AW758" s="31" t="str">
        <f t="shared" si="53"/>
        <v/>
      </c>
      <c r="AX758" s="9" t="str">
        <f t="shared" si="54"/>
        <v/>
      </c>
      <c r="AY758" s="8" t="str">
        <f t="shared" si="55"/>
        <v/>
      </c>
      <c r="AZ758" s="8"/>
      <c r="BE758" s="9"/>
    </row>
    <row r="759" spans="46:57" ht="15.75" customHeight="1" x14ac:dyDescent="0.25">
      <c r="AT759" s="9" t="str">
        <f t="shared" si="50"/>
        <v/>
      </c>
      <c r="AU759" s="8" t="str">
        <f t="shared" si="51"/>
        <v/>
      </c>
      <c r="AV759" s="9" t="str">
        <f t="shared" si="52"/>
        <v/>
      </c>
      <c r="AW759" s="31" t="str">
        <f t="shared" si="53"/>
        <v/>
      </c>
      <c r="AX759" s="9" t="str">
        <f t="shared" si="54"/>
        <v/>
      </c>
      <c r="AY759" s="8" t="str">
        <f t="shared" si="55"/>
        <v/>
      </c>
      <c r="AZ759" s="8"/>
      <c r="BE759" s="9"/>
    </row>
    <row r="760" spans="46:57" ht="15.75" customHeight="1" x14ac:dyDescent="0.25">
      <c r="AT760" s="9" t="str">
        <f t="shared" si="50"/>
        <v/>
      </c>
      <c r="AU760" s="8" t="str">
        <f t="shared" si="51"/>
        <v/>
      </c>
      <c r="AV760" s="9" t="str">
        <f t="shared" si="52"/>
        <v/>
      </c>
      <c r="AW760" s="31" t="str">
        <f t="shared" si="53"/>
        <v/>
      </c>
      <c r="AX760" s="9" t="str">
        <f t="shared" si="54"/>
        <v/>
      </c>
      <c r="AY760" s="8" t="str">
        <f t="shared" si="55"/>
        <v/>
      </c>
      <c r="AZ760" s="8"/>
      <c r="BE760" s="9"/>
    </row>
    <row r="761" spans="46:57" ht="15.75" customHeight="1" x14ac:dyDescent="0.25">
      <c r="AT761" s="9" t="str">
        <f t="shared" si="50"/>
        <v/>
      </c>
      <c r="AU761" s="8" t="str">
        <f t="shared" si="51"/>
        <v/>
      </c>
      <c r="AV761" s="9" t="str">
        <f t="shared" si="52"/>
        <v/>
      </c>
      <c r="AW761" s="31" t="str">
        <f t="shared" si="53"/>
        <v/>
      </c>
      <c r="AX761" s="9" t="str">
        <f t="shared" si="54"/>
        <v/>
      </c>
      <c r="AY761" s="8" t="str">
        <f t="shared" si="55"/>
        <v/>
      </c>
      <c r="AZ761" s="8"/>
      <c r="BE761" s="9"/>
    </row>
    <row r="762" spans="46:57" ht="15.75" customHeight="1" x14ac:dyDescent="0.25">
      <c r="AT762" s="9" t="str">
        <f t="shared" si="50"/>
        <v/>
      </c>
      <c r="AU762" s="8" t="str">
        <f t="shared" si="51"/>
        <v/>
      </c>
      <c r="AV762" s="9" t="str">
        <f t="shared" si="52"/>
        <v/>
      </c>
      <c r="AW762" s="31" t="str">
        <f t="shared" si="53"/>
        <v/>
      </c>
      <c r="AX762" s="9" t="str">
        <f t="shared" si="54"/>
        <v/>
      </c>
      <c r="AY762" s="8" t="str">
        <f t="shared" si="55"/>
        <v/>
      </c>
      <c r="AZ762" s="8"/>
      <c r="BE762" s="9"/>
    </row>
    <row r="763" spans="46:57" ht="15.75" customHeight="1" x14ac:dyDescent="0.25">
      <c r="AT763" s="9" t="str">
        <f t="shared" si="50"/>
        <v/>
      </c>
      <c r="AU763" s="8" t="str">
        <f t="shared" si="51"/>
        <v/>
      </c>
      <c r="AV763" s="9" t="str">
        <f t="shared" si="52"/>
        <v/>
      </c>
      <c r="AW763" s="31" t="str">
        <f t="shared" si="53"/>
        <v/>
      </c>
      <c r="AX763" s="9" t="str">
        <f t="shared" si="54"/>
        <v/>
      </c>
      <c r="AY763" s="8" t="str">
        <f t="shared" si="55"/>
        <v/>
      </c>
      <c r="AZ763" s="8"/>
      <c r="BE763" s="9"/>
    </row>
    <row r="764" spans="46:57" ht="15.75" customHeight="1" x14ac:dyDescent="0.25">
      <c r="AT764" s="9" t="str">
        <f t="shared" si="50"/>
        <v/>
      </c>
      <c r="AU764" s="8" t="str">
        <f t="shared" si="51"/>
        <v/>
      </c>
      <c r="AV764" s="9" t="str">
        <f t="shared" si="52"/>
        <v/>
      </c>
      <c r="AW764" s="31" t="str">
        <f t="shared" si="53"/>
        <v/>
      </c>
      <c r="AX764" s="9" t="str">
        <f t="shared" si="54"/>
        <v/>
      </c>
      <c r="AY764" s="8" t="str">
        <f t="shared" si="55"/>
        <v/>
      </c>
      <c r="AZ764" s="8"/>
      <c r="BE764" s="9"/>
    </row>
    <row r="765" spans="46:57" ht="15.75" customHeight="1" x14ac:dyDescent="0.25">
      <c r="AT765" s="9" t="str">
        <f t="shared" si="50"/>
        <v/>
      </c>
      <c r="AU765" s="8" t="str">
        <f t="shared" si="51"/>
        <v/>
      </c>
      <c r="AV765" s="9" t="str">
        <f t="shared" si="52"/>
        <v/>
      </c>
      <c r="AW765" s="31" t="str">
        <f t="shared" si="53"/>
        <v/>
      </c>
      <c r="AX765" s="9" t="str">
        <f t="shared" si="54"/>
        <v/>
      </c>
      <c r="AY765" s="8" t="str">
        <f t="shared" si="55"/>
        <v/>
      </c>
      <c r="AZ765" s="8"/>
      <c r="BE765" s="9"/>
    </row>
    <row r="766" spans="46:57" ht="15.75" customHeight="1" x14ac:dyDescent="0.25">
      <c r="AT766" s="9" t="str">
        <f t="shared" si="50"/>
        <v/>
      </c>
      <c r="AU766" s="8" t="str">
        <f t="shared" si="51"/>
        <v/>
      </c>
      <c r="AV766" s="9" t="str">
        <f t="shared" si="52"/>
        <v/>
      </c>
      <c r="AW766" s="31" t="str">
        <f t="shared" si="53"/>
        <v/>
      </c>
      <c r="AX766" s="9" t="str">
        <f t="shared" si="54"/>
        <v/>
      </c>
      <c r="AY766" s="8" t="str">
        <f t="shared" si="55"/>
        <v/>
      </c>
      <c r="AZ766" s="8"/>
      <c r="BE766" s="9"/>
    </row>
    <row r="767" spans="46:57" ht="15.75" customHeight="1" x14ac:dyDescent="0.25">
      <c r="AT767" s="9" t="str">
        <f t="shared" si="50"/>
        <v/>
      </c>
      <c r="AU767" s="8" t="str">
        <f t="shared" si="51"/>
        <v/>
      </c>
      <c r="AV767" s="9" t="str">
        <f t="shared" si="52"/>
        <v/>
      </c>
      <c r="AW767" s="31" t="str">
        <f t="shared" si="53"/>
        <v/>
      </c>
      <c r="AX767" s="9" t="str">
        <f t="shared" si="54"/>
        <v/>
      </c>
      <c r="AY767" s="8" t="str">
        <f t="shared" si="55"/>
        <v/>
      </c>
      <c r="AZ767" s="8"/>
      <c r="BE767" s="9"/>
    </row>
    <row r="768" spans="46:57" ht="15.75" customHeight="1" x14ac:dyDescent="0.25">
      <c r="AT768" s="9" t="str">
        <f t="shared" si="50"/>
        <v/>
      </c>
      <c r="AU768" s="8" t="str">
        <f t="shared" si="51"/>
        <v/>
      </c>
      <c r="AV768" s="9" t="str">
        <f t="shared" si="52"/>
        <v/>
      </c>
      <c r="AW768" s="31" t="str">
        <f t="shared" si="53"/>
        <v/>
      </c>
      <c r="AX768" s="9" t="str">
        <f t="shared" si="54"/>
        <v/>
      </c>
      <c r="AY768" s="8" t="str">
        <f t="shared" si="55"/>
        <v/>
      </c>
      <c r="AZ768" s="8"/>
      <c r="BE768" s="9"/>
    </row>
    <row r="769" spans="46:57" ht="15.75" customHeight="1" x14ac:dyDescent="0.25">
      <c r="AT769" s="9" t="str">
        <f t="shared" si="50"/>
        <v/>
      </c>
      <c r="AU769" s="8" t="str">
        <f t="shared" si="51"/>
        <v/>
      </c>
      <c r="AV769" s="9" t="str">
        <f t="shared" si="52"/>
        <v/>
      </c>
      <c r="AW769" s="31" t="str">
        <f t="shared" si="53"/>
        <v/>
      </c>
      <c r="AX769" s="9" t="str">
        <f t="shared" si="54"/>
        <v/>
      </c>
      <c r="AY769" s="8" t="str">
        <f t="shared" si="55"/>
        <v/>
      </c>
      <c r="AZ769" s="8"/>
      <c r="BE769" s="9"/>
    </row>
    <row r="770" spans="46:57" ht="15.75" customHeight="1" x14ac:dyDescent="0.25">
      <c r="AT770" s="9" t="str">
        <f t="shared" si="50"/>
        <v/>
      </c>
      <c r="AU770" s="8" t="str">
        <f t="shared" si="51"/>
        <v/>
      </c>
      <c r="AV770" s="9" t="str">
        <f t="shared" si="52"/>
        <v/>
      </c>
      <c r="AW770" s="31" t="str">
        <f t="shared" si="53"/>
        <v/>
      </c>
      <c r="AX770" s="9" t="str">
        <f t="shared" si="54"/>
        <v/>
      </c>
      <c r="AY770" s="8" t="str">
        <f t="shared" si="55"/>
        <v/>
      </c>
      <c r="AZ770" s="8"/>
      <c r="BE770" s="9"/>
    </row>
    <row r="771" spans="46:57" ht="15.75" customHeight="1" x14ac:dyDescent="0.25">
      <c r="AT771" s="9" t="str">
        <f t="shared" si="50"/>
        <v/>
      </c>
      <c r="AU771" s="8" t="str">
        <f t="shared" si="51"/>
        <v/>
      </c>
      <c r="AV771" s="9" t="str">
        <f t="shared" si="52"/>
        <v/>
      </c>
      <c r="AW771" s="31" t="str">
        <f t="shared" si="53"/>
        <v/>
      </c>
      <c r="AX771" s="9" t="str">
        <f t="shared" si="54"/>
        <v/>
      </c>
      <c r="AY771" s="8" t="str">
        <f t="shared" si="55"/>
        <v/>
      </c>
      <c r="AZ771" s="8"/>
      <c r="BE771" s="9"/>
    </row>
    <row r="772" spans="46:57" ht="15.75" customHeight="1" x14ac:dyDescent="0.25">
      <c r="AT772" s="9" t="str">
        <f t="shared" si="50"/>
        <v/>
      </c>
      <c r="AU772" s="8" t="str">
        <f t="shared" si="51"/>
        <v/>
      </c>
      <c r="AV772" s="9" t="str">
        <f t="shared" si="52"/>
        <v/>
      </c>
      <c r="AW772" s="31" t="str">
        <f t="shared" si="53"/>
        <v/>
      </c>
      <c r="AX772" s="9" t="str">
        <f t="shared" si="54"/>
        <v/>
      </c>
      <c r="AY772" s="8" t="str">
        <f t="shared" si="55"/>
        <v/>
      </c>
      <c r="AZ772" s="8"/>
      <c r="BE772" s="9"/>
    </row>
    <row r="773" spans="46:57" ht="15.75" customHeight="1" x14ac:dyDescent="0.25">
      <c r="AT773" s="9" t="str">
        <f t="shared" si="50"/>
        <v/>
      </c>
      <c r="AU773" s="8" t="str">
        <f t="shared" si="51"/>
        <v/>
      </c>
      <c r="AV773" s="9" t="str">
        <f t="shared" si="52"/>
        <v/>
      </c>
      <c r="AW773" s="31" t="str">
        <f t="shared" si="53"/>
        <v/>
      </c>
      <c r="AX773" s="9" t="str">
        <f t="shared" si="54"/>
        <v/>
      </c>
      <c r="AY773" s="8" t="str">
        <f t="shared" si="55"/>
        <v/>
      </c>
      <c r="AZ773" s="8"/>
      <c r="BE773" s="9"/>
    </row>
    <row r="774" spans="46:57" ht="15.75" customHeight="1" x14ac:dyDescent="0.25">
      <c r="AT774" s="9" t="str">
        <f t="shared" si="50"/>
        <v/>
      </c>
      <c r="AU774" s="8" t="str">
        <f t="shared" si="51"/>
        <v/>
      </c>
      <c r="AV774" s="9" t="str">
        <f t="shared" si="52"/>
        <v/>
      </c>
      <c r="AW774" s="31" t="str">
        <f t="shared" si="53"/>
        <v/>
      </c>
      <c r="AX774" s="9" t="str">
        <f t="shared" si="54"/>
        <v/>
      </c>
      <c r="AY774" s="8" t="str">
        <f t="shared" si="55"/>
        <v/>
      </c>
      <c r="AZ774" s="8"/>
      <c r="BE774" s="9"/>
    </row>
    <row r="775" spans="46:57" ht="15.75" customHeight="1" x14ac:dyDescent="0.25">
      <c r="AT775" s="9" t="str">
        <f t="shared" si="50"/>
        <v/>
      </c>
      <c r="AU775" s="8" t="str">
        <f t="shared" si="51"/>
        <v/>
      </c>
      <c r="AV775" s="9" t="str">
        <f t="shared" si="52"/>
        <v/>
      </c>
      <c r="AW775" s="31" t="str">
        <f t="shared" si="53"/>
        <v/>
      </c>
      <c r="AX775" s="9" t="str">
        <f t="shared" si="54"/>
        <v/>
      </c>
      <c r="AY775" s="8" t="str">
        <f t="shared" si="55"/>
        <v/>
      </c>
      <c r="AZ775" s="8"/>
      <c r="BE775" s="9"/>
    </row>
    <row r="776" spans="46:57" ht="15.75" customHeight="1" x14ac:dyDescent="0.25">
      <c r="AT776" s="9" t="str">
        <f t="shared" si="50"/>
        <v/>
      </c>
      <c r="AU776" s="8" t="str">
        <f t="shared" si="51"/>
        <v/>
      </c>
      <c r="AV776" s="9" t="str">
        <f t="shared" si="52"/>
        <v/>
      </c>
      <c r="AW776" s="31" t="str">
        <f t="shared" si="53"/>
        <v/>
      </c>
      <c r="AX776" s="9" t="str">
        <f t="shared" si="54"/>
        <v/>
      </c>
      <c r="AY776" s="8" t="str">
        <f t="shared" si="55"/>
        <v/>
      </c>
      <c r="AZ776" s="8"/>
      <c r="BE776" s="9"/>
    </row>
    <row r="777" spans="46:57" ht="15.75" customHeight="1" x14ac:dyDescent="0.25">
      <c r="AT777" s="9" t="str">
        <f t="shared" si="50"/>
        <v/>
      </c>
      <c r="AU777" s="8" t="str">
        <f t="shared" si="51"/>
        <v/>
      </c>
      <c r="AV777" s="9" t="str">
        <f t="shared" si="52"/>
        <v/>
      </c>
      <c r="AW777" s="31" t="str">
        <f t="shared" si="53"/>
        <v/>
      </c>
      <c r="AX777" s="9" t="str">
        <f t="shared" si="54"/>
        <v/>
      </c>
      <c r="AY777" s="8" t="str">
        <f t="shared" si="55"/>
        <v/>
      </c>
      <c r="AZ777" s="8"/>
      <c r="BE777" s="9"/>
    </row>
    <row r="778" spans="46:57" ht="15.75" customHeight="1" x14ac:dyDescent="0.25">
      <c r="AT778" s="9" t="str">
        <f t="shared" si="50"/>
        <v/>
      </c>
      <c r="AU778" s="8" t="str">
        <f t="shared" si="51"/>
        <v/>
      </c>
      <c r="AV778" s="9" t="str">
        <f t="shared" si="52"/>
        <v/>
      </c>
      <c r="AW778" s="31" t="str">
        <f t="shared" si="53"/>
        <v/>
      </c>
      <c r="AX778" s="9" t="str">
        <f t="shared" si="54"/>
        <v/>
      </c>
      <c r="AY778" s="8" t="str">
        <f t="shared" si="55"/>
        <v/>
      </c>
      <c r="AZ778" s="8"/>
      <c r="BE778" s="9"/>
    </row>
    <row r="779" spans="46:57" ht="15.75" customHeight="1" x14ac:dyDescent="0.25">
      <c r="AT779" s="9" t="str">
        <f t="shared" si="50"/>
        <v/>
      </c>
      <c r="AU779" s="8" t="str">
        <f t="shared" si="51"/>
        <v/>
      </c>
      <c r="AV779" s="9" t="str">
        <f t="shared" si="52"/>
        <v/>
      </c>
      <c r="AW779" s="31" t="str">
        <f t="shared" si="53"/>
        <v/>
      </c>
      <c r="AX779" s="9" t="str">
        <f t="shared" si="54"/>
        <v/>
      </c>
      <c r="AY779" s="8" t="str">
        <f t="shared" si="55"/>
        <v/>
      </c>
      <c r="AZ779" s="8"/>
      <c r="BE779" s="9"/>
    </row>
    <row r="780" spans="46:57" ht="15.75" customHeight="1" x14ac:dyDescent="0.25">
      <c r="AT780" s="9" t="str">
        <f t="shared" si="50"/>
        <v/>
      </c>
      <c r="AU780" s="8" t="str">
        <f t="shared" si="51"/>
        <v/>
      </c>
      <c r="AV780" s="9" t="str">
        <f t="shared" si="52"/>
        <v/>
      </c>
      <c r="AW780" s="31" t="str">
        <f t="shared" si="53"/>
        <v/>
      </c>
      <c r="AX780" s="9" t="str">
        <f t="shared" si="54"/>
        <v/>
      </c>
      <c r="AY780" s="8" t="str">
        <f t="shared" si="55"/>
        <v/>
      </c>
      <c r="AZ780" s="8"/>
      <c r="BE780" s="9"/>
    </row>
    <row r="781" spans="46:57" ht="15.75" customHeight="1" x14ac:dyDescent="0.25">
      <c r="AT781" s="9" t="str">
        <f t="shared" si="50"/>
        <v/>
      </c>
      <c r="AU781" s="8" t="str">
        <f t="shared" si="51"/>
        <v/>
      </c>
      <c r="AV781" s="9" t="str">
        <f t="shared" si="52"/>
        <v/>
      </c>
      <c r="AW781" s="31" t="str">
        <f t="shared" si="53"/>
        <v/>
      </c>
      <c r="AX781" s="9" t="str">
        <f t="shared" si="54"/>
        <v/>
      </c>
      <c r="AY781" s="8" t="str">
        <f t="shared" si="55"/>
        <v/>
      </c>
      <c r="AZ781" s="8"/>
      <c r="BE781" s="9"/>
    </row>
    <row r="782" spans="46:57" ht="15.75" customHeight="1" x14ac:dyDescent="0.25">
      <c r="AT782" s="9" t="str">
        <f t="shared" si="50"/>
        <v/>
      </c>
      <c r="AU782" s="8" t="str">
        <f t="shared" si="51"/>
        <v/>
      </c>
      <c r="AV782" s="9" t="str">
        <f t="shared" si="52"/>
        <v/>
      </c>
      <c r="AW782" s="31" t="str">
        <f t="shared" si="53"/>
        <v/>
      </c>
      <c r="AX782" s="9" t="str">
        <f t="shared" si="54"/>
        <v/>
      </c>
      <c r="AY782" s="8" t="str">
        <f t="shared" si="55"/>
        <v/>
      </c>
      <c r="AZ782" s="8"/>
      <c r="BE782" s="9"/>
    </row>
    <row r="783" spans="46:57" ht="15.75" customHeight="1" x14ac:dyDescent="0.25">
      <c r="AT783" s="9" t="str">
        <f t="shared" si="50"/>
        <v/>
      </c>
      <c r="AU783" s="8" t="str">
        <f t="shared" si="51"/>
        <v/>
      </c>
      <c r="AV783" s="9" t="str">
        <f t="shared" si="52"/>
        <v/>
      </c>
      <c r="AW783" s="31" t="str">
        <f t="shared" si="53"/>
        <v/>
      </c>
      <c r="AX783" s="9" t="str">
        <f t="shared" si="54"/>
        <v/>
      </c>
      <c r="AY783" s="8" t="str">
        <f t="shared" si="55"/>
        <v/>
      </c>
      <c r="AZ783" s="8"/>
      <c r="BE783" s="9"/>
    </row>
    <row r="784" spans="46:57" ht="15.75" customHeight="1" x14ac:dyDescent="0.25">
      <c r="AT784" s="9" t="str">
        <f t="shared" si="50"/>
        <v/>
      </c>
      <c r="AU784" s="8" t="str">
        <f t="shared" si="51"/>
        <v/>
      </c>
      <c r="AV784" s="9" t="str">
        <f t="shared" si="52"/>
        <v/>
      </c>
      <c r="AW784" s="31" t="str">
        <f t="shared" si="53"/>
        <v/>
      </c>
      <c r="AX784" s="9" t="str">
        <f t="shared" si="54"/>
        <v/>
      </c>
      <c r="AY784" s="8" t="str">
        <f t="shared" si="55"/>
        <v/>
      </c>
      <c r="AZ784" s="8"/>
      <c r="BE784" s="9"/>
    </row>
    <row r="785" spans="46:57" ht="15.75" customHeight="1" x14ac:dyDescent="0.25">
      <c r="AT785" s="9" t="str">
        <f t="shared" si="50"/>
        <v/>
      </c>
      <c r="AU785" s="8" t="str">
        <f t="shared" si="51"/>
        <v/>
      </c>
      <c r="AV785" s="9" t="str">
        <f t="shared" si="52"/>
        <v/>
      </c>
      <c r="AW785" s="31" t="str">
        <f t="shared" si="53"/>
        <v/>
      </c>
      <c r="AX785" s="9" t="str">
        <f t="shared" si="54"/>
        <v/>
      </c>
      <c r="AY785" s="8" t="str">
        <f t="shared" si="55"/>
        <v/>
      </c>
      <c r="AZ785" s="8"/>
      <c r="BE785" s="9"/>
    </row>
    <row r="786" spans="46:57" ht="15.75" customHeight="1" x14ac:dyDescent="0.25">
      <c r="AT786" s="9" t="str">
        <f t="shared" si="50"/>
        <v/>
      </c>
      <c r="AU786" s="8" t="str">
        <f t="shared" si="51"/>
        <v/>
      </c>
      <c r="AV786" s="9" t="str">
        <f t="shared" si="52"/>
        <v/>
      </c>
      <c r="AW786" s="31" t="str">
        <f t="shared" si="53"/>
        <v/>
      </c>
      <c r="AX786" s="9" t="str">
        <f t="shared" si="54"/>
        <v/>
      </c>
      <c r="AY786" s="8" t="str">
        <f t="shared" si="55"/>
        <v/>
      </c>
      <c r="AZ786" s="8"/>
      <c r="BE786" s="9"/>
    </row>
    <row r="787" spans="46:57" ht="15.75" customHeight="1" x14ac:dyDescent="0.25">
      <c r="AT787" s="9" t="str">
        <f t="shared" si="50"/>
        <v/>
      </c>
      <c r="AU787" s="8" t="str">
        <f t="shared" si="51"/>
        <v/>
      </c>
      <c r="AV787" s="9" t="str">
        <f t="shared" si="52"/>
        <v/>
      </c>
      <c r="AW787" s="31" t="str">
        <f t="shared" si="53"/>
        <v/>
      </c>
      <c r="AX787" s="9" t="str">
        <f t="shared" si="54"/>
        <v/>
      </c>
      <c r="AY787" s="8" t="str">
        <f t="shared" si="55"/>
        <v/>
      </c>
      <c r="AZ787" s="8"/>
      <c r="BE787" s="9"/>
    </row>
    <row r="788" spans="46:57" ht="15.75" customHeight="1" x14ac:dyDescent="0.25">
      <c r="AT788" s="9" t="str">
        <f t="shared" si="50"/>
        <v/>
      </c>
      <c r="AU788" s="8" t="str">
        <f t="shared" si="51"/>
        <v/>
      </c>
      <c r="AV788" s="9" t="str">
        <f t="shared" si="52"/>
        <v/>
      </c>
      <c r="AW788" s="31" t="str">
        <f t="shared" si="53"/>
        <v/>
      </c>
      <c r="AX788" s="9" t="str">
        <f t="shared" si="54"/>
        <v/>
      </c>
      <c r="AY788" s="8" t="str">
        <f t="shared" si="55"/>
        <v/>
      </c>
      <c r="AZ788" s="8"/>
      <c r="BE788" s="9"/>
    </row>
    <row r="789" spans="46:57" ht="15.75" customHeight="1" x14ac:dyDescent="0.25">
      <c r="AT789" s="9" t="str">
        <f t="shared" si="50"/>
        <v/>
      </c>
      <c r="AU789" s="8" t="str">
        <f t="shared" si="51"/>
        <v/>
      </c>
      <c r="AV789" s="9" t="str">
        <f t="shared" si="52"/>
        <v/>
      </c>
      <c r="AW789" s="31" t="str">
        <f t="shared" si="53"/>
        <v/>
      </c>
      <c r="AX789" s="9" t="str">
        <f t="shared" si="54"/>
        <v/>
      </c>
      <c r="AY789" s="8" t="str">
        <f t="shared" si="55"/>
        <v/>
      </c>
      <c r="AZ789" s="8"/>
      <c r="BE789" s="9"/>
    </row>
    <row r="790" spans="46:57" ht="15.75" customHeight="1" x14ac:dyDescent="0.25">
      <c r="AT790" s="9" t="str">
        <f t="shared" si="50"/>
        <v/>
      </c>
      <c r="AU790" s="8" t="str">
        <f t="shared" si="51"/>
        <v/>
      </c>
      <c r="AV790" s="9" t="str">
        <f t="shared" si="52"/>
        <v/>
      </c>
      <c r="AW790" s="31" t="str">
        <f t="shared" si="53"/>
        <v/>
      </c>
      <c r="AX790" s="9" t="str">
        <f t="shared" si="54"/>
        <v/>
      </c>
      <c r="AY790" s="8" t="str">
        <f t="shared" si="55"/>
        <v/>
      </c>
      <c r="AZ790" s="8"/>
      <c r="BE790" s="9"/>
    </row>
    <row r="791" spans="46:57" ht="15.75" customHeight="1" x14ac:dyDescent="0.25">
      <c r="AT791" s="9" t="str">
        <f t="shared" si="50"/>
        <v/>
      </c>
      <c r="AU791" s="8" t="str">
        <f t="shared" si="51"/>
        <v/>
      </c>
      <c r="AV791" s="9" t="str">
        <f t="shared" si="52"/>
        <v/>
      </c>
      <c r="AW791" s="31" t="str">
        <f t="shared" si="53"/>
        <v/>
      </c>
      <c r="AX791" s="9" t="str">
        <f t="shared" si="54"/>
        <v/>
      </c>
      <c r="AY791" s="8" t="str">
        <f t="shared" si="55"/>
        <v/>
      </c>
      <c r="AZ791" s="8"/>
      <c r="BE791" s="9"/>
    </row>
    <row r="792" spans="46:57" ht="15.75" customHeight="1" x14ac:dyDescent="0.25">
      <c r="AT792" s="9" t="str">
        <f t="shared" si="50"/>
        <v/>
      </c>
      <c r="AU792" s="8" t="str">
        <f t="shared" si="51"/>
        <v/>
      </c>
      <c r="AV792" s="9" t="str">
        <f t="shared" si="52"/>
        <v/>
      </c>
      <c r="AW792" s="31" t="str">
        <f t="shared" si="53"/>
        <v/>
      </c>
      <c r="AX792" s="9" t="str">
        <f t="shared" si="54"/>
        <v/>
      </c>
      <c r="AY792" s="8" t="str">
        <f t="shared" si="55"/>
        <v/>
      </c>
      <c r="AZ792" s="8"/>
      <c r="BE792" s="9"/>
    </row>
    <row r="793" spans="46:57" ht="15.75" customHeight="1" x14ac:dyDescent="0.25">
      <c r="AT793" s="9" t="str">
        <f t="shared" si="50"/>
        <v/>
      </c>
      <c r="AU793" s="8" t="str">
        <f t="shared" si="51"/>
        <v/>
      </c>
      <c r="AV793" s="9" t="str">
        <f t="shared" si="52"/>
        <v/>
      </c>
      <c r="AW793" s="31" t="str">
        <f t="shared" si="53"/>
        <v/>
      </c>
      <c r="AX793" s="9" t="str">
        <f t="shared" si="54"/>
        <v/>
      </c>
      <c r="AY793" s="8" t="str">
        <f t="shared" si="55"/>
        <v/>
      </c>
      <c r="AZ793" s="8"/>
      <c r="BE793" s="9"/>
    </row>
    <row r="794" spans="46:57" ht="15.75" customHeight="1" x14ac:dyDescent="0.25">
      <c r="AT794" s="9" t="str">
        <f t="shared" si="50"/>
        <v/>
      </c>
      <c r="AU794" s="8" t="str">
        <f t="shared" si="51"/>
        <v/>
      </c>
      <c r="AV794" s="9" t="str">
        <f t="shared" si="52"/>
        <v/>
      </c>
      <c r="AW794" s="31" t="str">
        <f t="shared" si="53"/>
        <v/>
      </c>
      <c r="AX794" s="9" t="str">
        <f t="shared" si="54"/>
        <v/>
      </c>
      <c r="AY794" s="8" t="str">
        <f t="shared" si="55"/>
        <v/>
      </c>
      <c r="AZ794" s="8"/>
      <c r="BE794" s="9"/>
    </row>
    <row r="795" spans="46:57" ht="15.75" customHeight="1" x14ac:dyDescent="0.25">
      <c r="AT795" s="9" t="str">
        <f t="shared" si="50"/>
        <v/>
      </c>
      <c r="AU795" s="8" t="str">
        <f t="shared" si="51"/>
        <v/>
      </c>
      <c r="AV795" s="9" t="str">
        <f t="shared" si="52"/>
        <v/>
      </c>
      <c r="AW795" s="31" t="str">
        <f t="shared" si="53"/>
        <v/>
      </c>
      <c r="AX795" s="9" t="str">
        <f t="shared" si="54"/>
        <v/>
      </c>
      <c r="AY795" s="8" t="str">
        <f t="shared" si="55"/>
        <v/>
      </c>
      <c r="AZ795" s="8"/>
      <c r="BE795" s="9"/>
    </row>
    <row r="796" spans="46:57" ht="15.75" customHeight="1" x14ac:dyDescent="0.25">
      <c r="AT796" s="9" t="str">
        <f t="shared" si="50"/>
        <v/>
      </c>
      <c r="AU796" s="8" t="str">
        <f t="shared" si="51"/>
        <v/>
      </c>
      <c r="AV796" s="9" t="str">
        <f t="shared" si="52"/>
        <v/>
      </c>
      <c r="AW796" s="31" t="str">
        <f t="shared" si="53"/>
        <v/>
      </c>
      <c r="AX796" s="9" t="str">
        <f t="shared" si="54"/>
        <v/>
      </c>
      <c r="AY796" s="8" t="str">
        <f t="shared" si="55"/>
        <v/>
      </c>
      <c r="AZ796" s="8"/>
      <c r="BE796" s="9"/>
    </row>
    <row r="797" spans="46:57" ht="15.75" customHeight="1" x14ac:dyDescent="0.25">
      <c r="AT797" s="9" t="str">
        <f t="shared" si="50"/>
        <v/>
      </c>
      <c r="AU797" s="8" t="str">
        <f t="shared" si="51"/>
        <v/>
      </c>
      <c r="AV797" s="9" t="str">
        <f t="shared" si="52"/>
        <v/>
      </c>
      <c r="AW797" s="31" t="str">
        <f t="shared" si="53"/>
        <v/>
      </c>
      <c r="AX797" s="9" t="str">
        <f t="shared" si="54"/>
        <v/>
      </c>
      <c r="AY797" s="8" t="str">
        <f t="shared" si="55"/>
        <v/>
      </c>
      <c r="AZ797" s="8"/>
      <c r="BE797" s="9"/>
    </row>
    <row r="798" spans="46:57" ht="15.75" customHeight="1" x14ac:dyDescent="0.25">
      <c r="AT798" s="9" t="str">
        <f t="shared" si="50"/>
        <v/>
      </c>
      <c r="AU798" s="8" t="str">
        <f t="shared" si="51"/>
        <v/>
      </c>
      <c r="AV798" s="9" t="str">
        <f t="shared" si="52"/>
        <v/>
      </c>
      <c r="AW798" s="31" t="str">
        <f t="shared" si="53"/>
        <v/>
      </c>
      <c r="AX798" s="9" t="str">
        <f t="shared" si="54"/>
        <v/>
      </c>
      <c r="AY798" s="8" t="str">
        <f t="shared" si="55"/>
        <v/>
      </c>
      <c r="AZ798" s="8"/>
      <c r="BE798" s="9"/>
    </row>
    <row r="799" spans="46:57" ht="15.75" customHeight="1" x14ac:dyDescent="0.25">
      <c r="AT799" s="9" t="str">
        <f t="shared" si="50"/>
        <v/>
      </c>
      <c r="AU799" s="8" t="str">
        <f t="shared" si="51"/>
        <v/>
      </c>
      <c r="AV799" s="9" t="str">
        <f t="shared" si="52"/>
        <v/>
      </c>
      <c r="AW799" s="31" t="str">
        <f t="shared" si="53"/>
        <v/>
      </c>
      <c r="AX799" s="9" t="str">
        <f t="shared" si="54"/>
        <v/>
      </c>
      <c r="AY799" s="8" t="str">
        <f t="shared" si="55"/>
        <v/>
      </c>
      <c r="AZ799" s="8"/>
      <c r="BE799" s="9"/>
    </row>
    <row r="800" spans="46:57" ht="15.75" customHeight="1" x14ac:dyDescent="0.25">
      <c r="AT800" s="9" t="str">
        <f t="shared" si="50"/>
        <v/>
      </c>
      <c r="AU800" s="8" t="str">
        <f t="shared" si="51"/>
        <v/>
      </c>
      <c r="AV800" s="9" t="str">
        <f t="shared" si="52"/>
        <v/>
      </c>
      <c r="AW800" s="31" t="str">
        <f t="shared" si="53"/>
        <v/>
      </c>
      <c r="AX800" s="9" t="str">
        <f t="shared" si="54"/>
        <v/>
      </c>
      <c r="AY800" s="8" t="str">
        <f t="shared" si="55"/>
        <v/>
      </c>
      <c r="AZ800" s="8"/>
      <c r="BE800" s="9"/>
    </row>
    <row r="801" spans="46:57" ht="15.75" customHeight="1" x14ac:dyDescent="0.25">
      <c r="AT801" s="9" t="str">
        <f t="shared" si="50"/>
        <v/>
      </c>
      <c r="AU801" s="8" t="str">
        <f t="shared" si="51"/>
        <v/>
      </c>
      <c r="AV801" s="9" t="str">
        <f t="shared" si="52"/>
        <v/>
      </c>
      <c r="AW801" s="31" t="str">
        <f t="shared" si="53"/>
        <v/>
      </c>
      <c r="AX801" s="9" t="str">
        <f t="shared" si="54"/>
        <v/>
      </c>
      <c r="AY801" s="8" t="str">
        <f t="shared" si="55"/>
        <v/>
      </c>
      <c r="AZ801" s="8"/>
      <c r="BE801" s="9"/>
    </row>
    <row r="802" spans="46:57" ht="15.75" customHeight="1" x14ac:dyDescent="0.25">
      <c r="AT802" s="9" t="str">
        <f t="shared" si="50"/>
        <v/>
      </c>
      <c r="AU802" s="8" t="str">
        <f t="shared" si="51"/>
        <v/>
      </c>
      <c r="AV802" s="9" t="str">
        <f t="shared" si="52"/>
        <v/>
      </c>
      <c r="AW802" s="31" t="str">
        <f t="shared" si="53"/>
        <v/>
      </c>
      <c r="AX802" s="9" t="str">
        <f t="shared" si="54"/>
        <v/>
      </c>
      <c r="AY802" s="8" t="str">
        <f t="shared" si="55"/>
        <v/>
      </c>
      <c r="AZ802" s="8"/>
      <c r="BE802" s="9"/>
    </row>
    <row r="803" spans="46:57" ht="15.75" customHeight="1" x14ac:dyDescent="0.25">
      <c r="AT803" s="9" t="str">
        <f t="shared" si="50"/>
        <v/>
      </c>
      <c r="AU803" s="8" t="str">
        <f t="shared" si="51"/>
        <v/>
      </c>
      <c r="AV803" s="9" t="str">
        <f t="shared" si="52"/>
        <v/>
      </c>
      <c r="AW803" s="31" t="str">
        <f t="shared" si="53"/>
        <v/>
      </c>
      <c r="AX803" s="9" t="str">
        <f t="shared" si="54"/>
        <v/>
      </c>
      <c r="AY803" s="8" t="str">
        <f t="shared" si="55"/>
        <v/>
      </c>
      <c r="AZ803" s="8"/>
      <c r="BE803" s="9"/>
    </row>
    <row r="804" spans="46:57" ht="15.75" customHeight="1" x14ac:dyDescent="0.25">
      <c r="AT804" s="9" t="str">
        <f t="shared" si="50"/>
        <v/>
      </c>
      <c r="AU804" s="8" t="str">
        <f t="shared" si="51"/>
        <v/>
      </c>
      <c r="AV804" s="9" t="str">
        <f t="shared" si="52"/>
        <v/>
      </c>
      <c r="AW804" s="31" t="str">
        <f t="shared" si="53"/>
        <v/>
      </c>
      <c r="AX804" s="9" t="str">
        <f t="shared" si="54"/>
        <v/>
      </c>
      <c r="AY804" s="8" t="str">
        <f t="shared" si="55"/>
        <v/>
      </c>
      <c r="AZ804" s="8"/>
      <c r="BE804" s="9"/>
    </row>
    <row r="805" spans="46:57" ht="15.75" customHeight="1" x14ac:dyDescent="0.25">
      <c r="AT805" s="9" t="str">
        <f t="shared" si="50"/>
        <v/>
      </c>
      <c r="AU805" s="8" t="str">
        <f t="shared" si="51"/>
        <v/>
      </c>
      <c r="AV805" s="9" t="str">
        <f t="shared" si="52"/>
        <v/>
      </c>
      <c r="AW805" s="31" t="str">
        <f t="shared" si="53"/>
        <v/>
      </c>
      <c r="AX805" s="9" t="str">
        <f t="shared" si="54"/>
        <v/>
      </c>
      <c r="AY805" s="8" t="str">
        <f t="shared" si="55"/>
        <v/>
      </c>
      <c r="AZ805" s="8"/>
      <c r="BE805" s="9"/>
    </row>
    <row r="806" spans="46:57" ht="15.75" customHeight="1" x14ac:dyDescent="0.25">
      <c r="AT806" s="9" t="str">
        <f t="shared" si="50"/>
        <v/>
      </c>
      <c r="AU806" s="8" t="str">
        <f t="shared" si="51"/>
        <v/>
      </c>
      <c r="AV806" s="9" t="str">
        <f t="shared" si="52"/>
        <v/>
      </c>
      <c r="AW806" s="31" t="str">
        <f t="shared" si="53"/>
        <v/>
      </c>
      <c r="AX806" s="9" t="str">
        <f t="shared" si="54"/>
        <v/>
      </c>
      <c r="AY806" s="8" t="str">
        <f t="shared" si="55"/>
        <v/>
      </c>
      <c r="AZ806" s="8"/>
      <c r="BE806" s="9"/>
    </row>
    <row r="807" spans="46:57" ht="15.75" customHeight="1" x14ac:dyDescent="0.25">
      <c r="AT807" s="9" t="str">
        <f t="shared" si="50"/>
        <v/>
      </c>
      <c r="AU807" s="8" t="str">
        <f t="shared" si="51"/>
        <v/>
      </c>
      <c r="AV807" s="9" t="str">
        <f t="shared" si="52"/>
        <v/>
      </c>
      <c r="AW807" s="31" t="str">
        <f t="shared" si="53"/>
        <v/>
      </c>
      <c r="AX807" s="9" t="str">
        <f t="shared" si="54"/>
        <v/>
      </c>
      <c r="AY807" s="8" t="str">
        <f t="shared" si="55"/>
        <v/>
      </c>
      <c r="AZ807" s="8"/>
      <c r="BE807" s="9"/>
    </row>
    <row r="808" spans="46:57" ht="15.75" customHeight="1" x14ac:dyDescent="0.25">
      <c r="AT808" s="9" t="str">
        <f t="shared" si="50"/>
        <v/>
      </c>
      <c r="AU808" s="8" t="str">
        <f t="shared" si="51"/>
        <v/>
      </c>
      <c r="AV808" s="9" t="str">
        <f t="shared" si="52"/>
        <v/>
      </c>
      <c r="AW808" s="31" t="str">
        <f t="shared" si="53"/>
        <v/>
      </c>
      <c r="AX808" s="9" t="str">
        <f t="shared" si="54"/>
        <v/>
      </c>
      <c r="AY808" s="8" t="str">
        <f t="shared" si="55"/>
        <v/>
      </c>
      <c r="AZ808" s="8"/>
      <c r="BE808" s="9"/>
    </row>
    <row r="809" spans="46:57" ht="15.75" customHeight="1" x14ac:dyDescent="0.25">
      <c r="AT809" s="9" t="str">
        <f t="shared" si="50"/>
        <v/>
      </c>
      <c r="AU809" s="8" t="str">
        <f t="shared" si="51"/>
        <v/>
      </c>
      <c r="AV809" s="9" t="str">
        <f t="shared" si="52"/>
        <v/>
      </c>
      <c r="AW809" s="31" t="str">
        <f t="shared" si="53"/>
        <v/>
      </c>
      <c r="AX809" s="9" t="str">
        <f t="shared" si="54"/>
        <v/>
      </c>
      <c r="AY809" s="8" t="str">
        <f t="shared" si="55"/>
        <v/>
      </c>
      <c r="AZ809" s="8"/>
      <c r="BE809" s="9"/>
    </row>
    <row r="810" spans="46:57" ht="15.75" customHeight="1" x14ac:dyDescent="0.25">
      <c r="AT810" s="9" t="str">
        <f t="shared" si="50"/>
        <v/>
      </c>
      <c r="AU810" s="8" t="str">
        <f t="shared" si="51"/>
        <v/>
      </c>
      <c r="AV810" s="9" t="str">
        <f t="shared" si="52"/>
        <v/>
      </c>
      <c r="AW810" s="31" t="str">
        <f t="shared" si="53"/>
        <v/>
      </c>
      <c r="AX810" s="9" t="str">
        <f t="shared" si="54"/>
        <v/>
      </c>
      <c r="AY810" s="8" t="str">
        <f t="shared" si="55"/>
        <v/>
      </c>
      <c r="AZ810" s="8"/>
      <c r="BE810" s="9"/>
    </row>
    <row r="811" spans="46:57" ht="15.75" customHeight="1" x14ac:dyDescent="0.25">
      <c r="AT811" s="9" t="str">
        <f t="shared" si="50"/>
        <v/>
      </c>
      <c r="AU811" s="8" t="str">
        <f t="shared" si="51"/>
        <v/>
      </c>
      <c r="AV811" s="9" t="str">
        <f t="shared" si="52"/>
        <v/>
      </c>
      <c r="AW811" s="31" t="str">
        <f t="shared" si="53"/>
        <v/>
      </c>
      <c r="AX811" s="9" t="str">
        <f t="shared" si="54"/>
        <v/>
      </c>
      <c r="AY811" s="8" t="str">
        <f t="shared" si="55"/>
        <v/>
      </c>
      <c r="AZ811" s="8"/>
      <c r="BE811" s="9"/>
    </row>
    <row r="812" spans="46:57" ht="15.75" customHeight="1" x14ac:dyDescent="0.25">
      <c r="AT812" s="9" t="str">
        <f t="shared" si="50"/>
        <v/>
      </c>
      <c r="AU812" s="8" t="str">
        <f t="shared" si="51"/>
        <v/>
      </c>
      <c r="AV812" s="9" t="str">
        <f t="shared" si="52"/>
        <v/>
      </c>
      <c r="AW812" s="31" t="str">
        <f t="shared" si="53"/>
        <v/>
      </c>
      <c r="AX812" s="9" t="str">
        <f t="shared" si="54"/>
        <v/>
      </c>
      <c r="AY812" s="8" t="str">
        <f t="shared" si="55"/>
        <v/>
      </c>
      <c r="AZ812" s="8"/>
      <c r="BE812" s="9"/>
    </row>
    <row r="813" spans="46:57" ht="15.75" customHeight="1" x14ac:dyDescent="0.25">
      <c r="AT813" s="9" t="str">
        <f t="shared" si="50"/>
        <v/>
      </c>
      <c r="AU813" s="8" t="str">
        <f t="shared" si="51"/>
        <v/>
      </c>
      <c r="AV813" s="9" t="str">
        <f t="shared" si="52"/>
        <v/>
      </c>
      <c r="AW813" s="31" t="str">
        <f t="shared" si="53"/>
        <v/>
      </c>
      <c r="AX813" s="9" t="str">
        <f t="shared" si="54"/>
        <v/>
      </c>
      <c r="AY813" s="8" t="str">
        <f t="shared" si="55"/>
        <v/>
      </c>
      <c r="AZ813" s="8"/>
      <c r="BE813" s="9"/>
    </row>
    <row r="814" spans="46:57" ht="15.75" customHeight="1" x14ac:dyDescent="0.25">
      <c r="AT814" s="9" t="str">
        <f t="shared" si="50"/>
        <v/>
      </c>
      <c r="AU814" s="8" t="str">
        <f t="shared" si="51"/>
        <v/>
      </c>
      <c r="AV814" s="9" t="str">
        <f t="shared" si="52"/>
        <v/>
      </c>
      <c r="AW814" s="31" t="str">
        <f t="shared" si="53"/>
        <v/>
      </c>
      <c r="AX814" s="9" t="str">
        <f t="shared" si="54"/>
        <v/>
      </c>
      <c r="AY814" s="8" t="str">
        <f t="shared" si="55"/>
        <v/>
      </c>
      <c r="AZ814" s="8"/>
      <c r="BE814" s="9"/>
    </row>
    <row r="815" spans="46:57" ht="15.75" customHeight="1" x14ac:dyDescent="0.25">
      <c r="AT815" s="9" t="str">
        <f t="shared" si="50"/>
        <v/>
      </c>
      <c r="AU815" s="8" t="str">
        <f t="shared" si="51"/>
        <v/>
      </c>
      <c r="AV815" s="9" t="str">
        <f t="shared" si="52"/>
        <v/>
      </c>
      <c r="AW815" s="31" t="str">
        <f t="shared" si="53"/>
        <v/>
      </c>
      <c r="AX815" s="9" t="str">
        <f t="shared" si="54"/>
        <v/>
      </c>
      <c r="AY815" s="8" t="str">
        <f t="shared" si="55"/>
        <v/>
      </c>
      <c r="AZ815" s="8"/>
      <c r="BE815" s="9"/>
    </row>
    <row r="816" spans="46:57" ht="15.75" customHeight="1" x14ac:dyDescent="0.25">
      <c r="AT816" s="9" t="str">
        <f t="shared" si="50"/>
        <v/>
      </c>
      <c r="AU816" s="8" t="str">
        <f t="shared" si="51"/>
        <v/>
      </c>
      <c r="AV816" s="9" t="str">
        <f t="shared" si="52"/>
        <v/>
      </c>
      <c r="AW816" s="31" t="str">
        <f t="shared" si="53"/>
        <v/>
      </c>
      <c r="AX816" s="9" t="str">
        <f t="shared" si="54"/>
        <v/>
      </c>
      <c r="AY816" s="8" t="str">
        <f t="shared" si="55"/>
        <v/>
      </c>
      <c r="AZ816" s="8"/>
      <c r="BE816" s="9"/>
    </row>
    <row r="817" spans="46:57" ht="15.75" customHeight="1" x14ac:dyDescent="0.25">
      <c r="AT817" s="9" t="str">
        <f t="shared" si="50"/>
        <v/>
      </c>
      <c r="AU817" s="8" t="str">
        <f t="shared" si="51"/>
        <v/>
      </c>
      <c r="AV817" s="9" t="str">
        <f t="shared" si="52"/>
        <v/>
      </c>
      <c r="AW817" s="31" t="str">
        <f t="shared" si="53"/>
        <v/>
      </c>
      <c r="AX817" s="9" t="str">
        <f t="shared" si="54"/>
        <v/>
      </c>
      <c r="AY817" s="8" t="str">
        <f t="shared" si="55"/>
        <v/>
      </c>
      <c r="AZ817" s="8"/>
      <c r="BE817" s="9"/>
    </row>
    <row r="818" spans="46:57" ht="15.75" customHeight="1" x14ac:dyDescent="0.25">
      <c r="AT818" s="9" t="str">
        <f t="shared" si="50"/>
        <v/>
      </c>
      <c r="AU818" s="8" t="str">
        <f t="shared" si="51"/>
        <v/>
      </c>
      <c r="AV818" s="9" t="str">
        <f t="shared" si="52"/>
        <v/>
      </c>
      <c r="AW818" s="31" t="str">
        <f t="shared" si="53"/>
        <v/>
      </c>
      <c r="AX818" s="9" t="str">
        <f t="shared" si="54"/>
        <v/>
      </c>
      <c r="AY818" s="8" t="str">
        <f t="shared" si="55"/>
        <v/>
      </c>
      <c r="AZ818" s="8"/>
      <c r="BE818" s="9"/>
    </row>
    <row r="819" spans="46:57" ht="15.75" customHeight="1" x14ac:dyDescent="0.25">
      <c r="AT819" s="9" t="str">
        <f t="shared" si="50"/>
        <v/>
      </c>
      <c r="AU819" s="8" t="str">
        <f t="shared" si="51"/>
        <v/>
      </c>
      <c r="AV819" s="9" t="str">
        <f t="shared" si="52"/>
        <v/>
      </c>
      <c r="AW819" s="31" t="str">
        <f t="shared" si="53"/>
        <v/>
      </c>
      <c r="AX819" s="9" t="str">
        <f t="shared" si="54"/>
        <v/>
      </c>
      <c r="AY819" s="8" t="str">
        <f t="shared" si="55"/>
        <v/>
      </c>
      <c r="AZ819" s="8"/>
      <c r="BE819" s="9"/>
    </row>
    <row r="820" spans="46:57" ht="15.75" customHeight="1" x14ac:dyDescent="0.25">
      <c r="AT820" s="9" t="str">
        <f t="shared" si="50"/>
        <v/>
      </c>
      <c r="AU820" s="8" t="str">
        <f t="shared" si="51"/>
        <v/>
      </c>
      <c r="AV820" s="9" t="str">
        <f t="shared" si="52"/>
        <v/>
      </c>
      <c r="AW820" s="31" t="str">
        <f t="shared" si="53"/>
        <v/>
      </c>
      <c r="AX820" s="9" t="str">
        <f t="shared" si="54"/>
        <v/>
      </c>
      <c r="AY820" s="8" t="str">
        <f t="shared" si="55"/>
        <v/>
      </c>
      <c r="AZ820" s="8"/>
      <c r="BE820" s="9"/>
    </row>
    <row r="821" spans="46:57" ht="15.75" customHeight="1" x14ac:dyDescent="0.25">
      <c r="AT821" s="9" t="str">
        <f t="shared" si="50"/>
        <v/>
      </c>
      <c r="AU821" s="8" t="str">
        <f t="shared" si="51"/>
        <v/>
      </c>
      <c r="AV821" s="9" t="str">
        <f t="shared" si="52"/>
        <v/>
      </c>
      <c r="AW821" s="31" t="str">
        <f t="shared" si="53"/>
        <v/>
      </c>
      <c r="AX821" s="9" t="str">
        <f t="shared" si="54"/>
        <v/>
      </c>
      <c r="AY821" s="8" t="str">
        <f t="shared" si="55"/>
        <v/>
      </c>
      <c r="AZ821" s="8"/>
      <c r="BE821" s="9"/>
    </row>
    <row r="822" spans="46:57" ht="15.75" customHeight="1" x14ac:dyDescent="0.25">
      <c r="AT822" s="9" t="str">
        <f t="shared" si="50"/>
        <v/>
      </c>
      <c r="AU822" s="8" t="str">
        <f t="shared" si="51"/>
        <v/>
      </c>
      <c r="AV822" s="9" t="str">
        <f t="shared" si="52"/>
        <v/>
      </c>
      <c r="AW822" s="31" t="str">
        <f t="shared" si="53"/>
        <v/>
      </c>
      <c r="AX822" s="9" t="str">
        <f t="shared" si="54"/>
        <v/>
      </c>
      <c r="AY822" s="8" t="str">
        <f t="shared" si="55"/>
        <v/>
      </c>
      <c r="AZ822" s="8"/>
      <c r="BE822" s="9"/>
    </row>
    <row r="823" spans="46:57" ht="15.75" customHeight="1" x14ac:dyDescent="0.25">
      <c r="AT823" s="9" t="str">
        <f t="shared" si="50"/>
        <v/>
      </c>
      <c r="AU823" s="8" t="str">
        <f t="shared" si="51"/>
        <v/>
      </c>
      <c r="AV823" s="9" t="str">
        <f t="shared" si="52"/>
        <v/>
      </c>
      <c r="AW823" s="31" t="str">
        <f t="shared" si="53"/>
        <v/>
      </c>
      <c r="AX823" s="9" t="str">
        <f t="shared" si="54"/>
        <v/>
      </c>
      <c r="AY823" s="8" t="str">
        <f t="shared" si="55"/>
        <v/>
      </c>
      <c r="AZ823" s="8"/>
      <c r="BE823" s="9"/>
    </row>
    <row r="824" spans="46:57" ht="15.75" customHeight="1" x14ac:dyDescent="0.25">
      <c r="AT824" s="9" t="str">
        <f t="shared" si="50"/>
        <v/>
      </c>
      <c r="AU824" s="8" t="str">
        <f t="shared" si="51"/>
        <v/>
      </c>
      <c r="AV824" s="9" t="str">
        <f t="shared" si="52"/>
        <v/>
      </c>
      <c r="AW824" s="31" t="str">
        <f t="shared" si="53"/>
        <v/>
      </c>
      <c r="AX824" s="9" t="str">
        <f t="shared" si="54"/>
        <v/>
      </c>
      <c r="AY824" s="8" t="str">
        <f t="shared" si="55"/>
        <v/>
      </c>
      <c r="AZ824" s="8"/>
      <c r="BE824" s="9"/>
    </row>
    <row r="825" spans="46:57" ht="15.75" customHeight="1" x14ac:dyDescent="0.25">
      <c r="AT825" s="9" t="str">
        <f t="shared" si="50"/>
        <v/>
      </c>
      <c r="AU825" s="8" t="str">
        <f t="shared" si="51"/>
        <v/>
      </c>
      <c r="AV825" s="9" t="str">
        <f t="shared" si="52"/>
        <v/>
      </c>
      <c r="AW825" s="31" t="str">
        <f t="shared" si="53"/>
        <v/>
      </c>
      <c r="AX825" s="9" t="str">
        <f t="shared" si="54"/>
        <v/>
      </c>
      <c r="AY825" s="8" t="str">
        <f t="shared" si="55"/>
        <v/>
      </c>
      <c r="AZ825" s="8"/>
      <c r="BE825" s="9"/>
    </row>
    <row r="826" spans="46:57" ht="15.75" customHeight="1" x14ac:dyDescent="0.25">
      <c r="AT826" s="9" t="str">
        <f t="shared" si="50"/>
        <v/>
      </c>
      <c r="AU826" s="8" t="str">
        <f t="shared" si="51"/>
        <v/>
      </c>
      <c r="AV826" s="9" t="str">
        <f t="shared" si="52"/>
        <v/>
      </c>
      <c r="AW826" s="31" t="str">
        <f t="shared" si="53"/>
        <v/>
      </c>
      <c r="AX826" s="9" t="str">
        <f t="shared" si="54"/>
        <v/>
      </c>
      <c r="AY826" s="8" t="str">
        <f t="shared" si="55"/>
        <v/>
      </c>
      <c r="AZ826" s="8"/>
      <c r="BE826" s="9"/>
    </row>
    <row r="827" spans="46:57" ht="15.75" customHeight="1" x14ac:dyDescent="0.25">
      <c r="AT827" s="9" t="str">
        <f t="shared" si="50"/>
        <v/>
      </c>
      <c r="AU827" s="8" t="str">
        <f t="shared" si="51"/>
        <v/>
      </c>
      <c r="AV827" s="9" t="str">
        <f t="shared" si="52"/>
        <v/>
      </c>
      <c r="AW827" s="31" t="str">
        <f t="shared" si="53"/>
        <v/>
      </c>
      <c r="AX827" s="9" t="str">
        <f t="shared" si="54"/>
        <v/>
      </c>
      <c r="AY827" s="8" t="str">
        <f t="shared" si="55"/>
        <v/>
      </c>
      <c r="AZ827" s="8"/>
      <c r="BE827" s="9"/>
    </row>
    <row r="828" spans="46:57" ht="15.75" customHeight="1" x14ac:dyDescent="0.25">
      <c r="AT828" s="9" t="str">
        <f t="shared" si="50"/>
        <v/>
      </c>
      <c r="AU828" s="8" t="str">
        <f t="shared" si="51"/>
        <v/>
      </c>
      <c r="AV828" s="9" t="str">
        <f t="shared" si="52"/>
        <v/>
      </c>
      <c r="AW828" s="31" t="str">
        <f t="shared" si="53"/>
        <v/>
      </c>
      <c r="AX828" s="9" t="str">
        <f t="shared" si="54"/>
        <v/>
      </c>
      <c r="AY828" s="8" t="str">
        <f t="shared" si="55"/>
        <v/>
      </c>
      <c r="AZ828" s="8"/>
      <c r="BE828" s="9"/>
    </row>
    <row r="829" spans="46:57" ht="15.75" customHeight="1" x14ac:dyDescent="0.25">
      <c r="AT829" s="9" t="str">
        <f t="shared" si="50"/>
        <v/>
      </c>
      <c r="AU829" s="8" t="str">
        <f t="shared" si="51"/>
        <v/>
      </c>
      <c r="AV829" s="9" t="str">
        <f t="shared" si="52"/>
        <v/>
      </c>
      <c r="AW829" s="31" t="str">
        <f t="shared" si="53"/>
        <v/>
      </c>
      <c r="AX829" s="9" t="str">
        <f t="shared" si="54"/>
        <v/>
      </c>
      <c r="AY829" s="8" t="str">
        <f t="shared" si="55"/>
        <v/>
      </c>
      <c r="AZ829" s="8"/>
      <c r="BE829" s="9"/>
    </row>
    <row r="830" spans="46:57" ht="15.75" customHeight="1" x14ac:dyDescent="0.25">
      <c r="AT830" s="9" t="str">
        <f t="shared" si="50"/>
        <v/>
      </c>
      <c r="AU830" s="8" t="str">
        <f t="shared" si="51"/>
        <v/>
      </c>
      <c r="AV830" s="9" t="str">
        <f t="shared" si="52"/>
        <v/>
      </c>
      <c r="AW830" s="31" t="str">
        <f t="shared" si="53"/>
        <v/>
      </c>
      <c r="AX830" s="9" t="str">
        <f t="shared" si="54"/>
        <v/>
      </c>
      <c r="AY830" s="8" t="str">
        <f t="shared" si="55"/>
        <v/>
      </c>
      <c r="AZ830" s="8"/>
      <c r="BE830" s="9"/>
    </row>
    <row r="831" spans="46:57" ht="15.75" customHeight="1" x14ac:dyDescent="0.25">
      <c r="AT831" s="9" t="str">
        <f t="shared" si="50"/>
        <v/>
      </c>
      <c r="AU831" s="8" t="str">
        <f t="shared" si="51"/>
        <v/>
      </c>
      <c r="AV831" s="9" t="str">
        <f t="shared" si="52"/>
        <v/>
      </c>
      <c r="AW831" s="31" t="str">
        <f t="shared" si="53"/>
        <v/>
      </c>
      <c r="AX831" s="9" t="str">
        <f t="shared" si="54"/>
        <v/>
      </c>
      <c r="AY831" s="8" t="str">
        <f t="shared" si="55"/>
        <v/>
      </c>
      <c r="AZ831" s="8"/>
      <c r="BE831" s="9"/>
    </row>
    <row r="832" spans="46:57" ht="15.75" customHeight="1" x14ac:dyDescent="0.25">
      <c r="AT832" s="9" t="str">
        <f t="shared" si="50"/>
        <v/>
      </c>
      <c r="AU832" s="8" t="str">
        <f t="shared" si="51"/>
        <v/>
      </c>
      <c r="AV832" s="9" t="str">
        <f t="shared" si="52"/>
        <v/>
      </c>
      <c r="AW832" s="31" t="str">
        <f t="shared" si="53"/>
        <v/>
      </c>
      <c r="AX832" s="9" t="str">
        <f t="shared" si="54"/>
        <v/>
      </c>
      <c r="AY832" s="8" t="str">
        <f t="shared" si="55"/>
        <v/>
      </c>
      <c r="AZ832" s="8"/>
      <c r="BE832" s="9"/>
    </row>
    <row r="833" spans="46:57" ht="15.75" customHeight="1" x14ac:dyDescent="0.25">
      <c r="AT833" s="9" t="str">
        <f t="shared" si="50"/>
        <v/>
      </c>
      <c r="AU833" s="8" t="str">
        <f t="shared" si="51"/>
        <v/>
      </c>
      <c r="AV833" s="9" t="str">
        <f t="shared" si="52"/>
        <v/>
      </c>
      <c r="AW833" s="31" t="str">
        <f t="shared" si="53"/>
        <v/>
      </c>
      <c r="AX833" s="9" t="str">
        <f t="shared" si="54"/>
        <v/>
      </c>
      <c r="AY833" s="8" t="str">
        <f t="shared" si="55"/>
        <v/>
      </c>
      <c r="AZ833" s="8"/>
      <c r="BE833" s="9"/>
    </row>
    <row r="834" spans="46:57" ht="15.75" customHeight="1" x14ac:dyDescent="0.25">
      <c r="AT834" s="9" t="str">
        <f t="shared" si="50"/>
        <v/>
      </c>
      <c r="AU834" s="8" t="str">
        <f t="shared" si="51"/>
        <v/>
      </c>
      <c r="AV834" s="9" t="str">
        <f t="shared" si="52"/>
        <v/>
      </c>
      <c r="AW834" s="31" t="str">
        <f t="shared" si="53"/>
        <v/>
      </c>
      <c r="AX834" s="9" t="str">
        <f t="shared" si="54"/>
        <v/>
      </c>
      <c r="AY834" s="8" t="str">
        <f t="shared" si="55"/>
        <v/>
      </c>
      <c r="AZ834" s="8"/>
      <c r="BE834" s="9"/>
    </row>
    <row r="835" spans="46:57" ht="15.75" customHeight="1" x14ac:dyDescent="0.25">
      <c r="AT835" s="9" t="str">
        <f t="shared" si="50"/>
        <v/>
      </c>
      <c r="AU835" s="8" t="str">
        <f t="shared" si="51"/>
        <v/>
      </c>
      <c r="AV835" s="9" t="str">
        <f t="shared" si="52"/>
        <v/>
      </c>
      <c r="AW835" s="31" t="str">
        <f t="shared" si="53"/>
        <v/>
      </c>
      <c r="AX835" s="9" t="str">
        <f t="shared" si="54"/>
        <v/>
      </c>
      <c r="AY835" s="8" t="str">
        <f t="shared" si="55"/>
        <v/>
      </c>
      <c r="AZ835" s="8"/>
      <c r="BE835" s="9"/>
    </row>
    <row r="836" spans="46:57" ht="15.75" customHeight="1" x14ac:dyDescent="0.25">
      <c r="AT836" s="9" t="str">
        <f t="shared" si="50"/>
        <v/>
      </c>
      <c r="AU836" s="8" t="str">
        <f t="shared" si="51"/>
        <v/>
      </c>
      <c r="AV836" s="9" t="str">
        <f t="shared" si="52"/>
        <v/>
      </c>
      <c r="AW836" s="31" t="str">
        <f t="shared" si="53"/>
        <v/>
      </c>
      <c r="AX836" s="9" t="str">
        <f t="shared" si="54"/>
        <v/>
      </c>
      <c r="AY836" s="8" t="str">
        <f t="shared" si="55"/>
        <v/>
      </c>
      <c r="AZ836" s="8"/>
      <c r="BE836" s="9"/>
    </row>
    <row r="837" spans="46:57" ht="15.75" customHeight="1" x14ac:dyDescent="0.25">
      <c r="AT837" s="9" t="str">
        <f t="shared" si="50"/>
        <v/>
      </c>
      <c r="AU837" s="8" t="str">
        <f t="shared" si="51"/>
        <v/>
      </c>
      <c r="AV837" s="9" t="str">
        <f t="shared" si="52"/>
        <v/>
      </c>
      <c r="AW837" s="31" t="str">
        <f t="shared" si="53"/>
        <v/>
      </c>
      <c r="AX837" s="9" t="str">
        <f t="shared" si="54"/>
        <v/>
      </c>
      <c r="AY837" s="8" t="str">
        <f t="shared" si="55"/>
        <v/>
      </c>
      <c r="AZ837" s="8"/>
      <c r="BE837" s="9"/>
    </row>
    <row r="838" spans="46:57" ht="15.75" customHeight="1" x14ac:dyDescent="0.25">
      <c r="AT838" s="9" t="str">
        <f t="shared" si="50"/>
        <v/>
      </c>
      <c r="AU838" s="8" t="str">
        <f t="shared" si="51"/>
        <v/>
      </c>
      <c r="AV838" s="9" t="str">
        <f t="shared" si="52"/>
        <v/>
      </c>
      <c r="AW838" s="31" t="str">
        <f t="shared" si="53"/>
        <v/>
      </c>
      <c r="AX838" s="9" t="str">
        <f t="shared" si="54"/>
        <v/>
      </c>
      <c r="AY838" s="8" t="str">
        <f t="shared" si="55"/>
        <v/>
      </c>
      <c r="AZ838" s="8"/>
      <c r="BE838" s="9"/>
    </row>
    <row r="839" spans="46:57" ht="15.75" customHeight="1" x14ac:dyDescent="0.25">
      <c r="AT839" s="9" t="str">
        <f t="shared" si="50"/>
        <v/>
      </c>
      <c r="AU839" s="8" t="str">
        <f t="shared" si="51"/>
        <v/>
      </c>
      <c r="AV839" s="9" t="str">
        <f t="shared" si="52"/>
        <v/>
      </c>
      <c r="AW839" s="31" t="str">
        <f t="shared" si="53"/>
        <v/>
      </c>
      <c r="AX839" s="9" t="str">
        <f t="shared" si="54"/>
        <v/>
      </c>
      <c r="AY839" s="8" t="str">
        <f t="shared" si="55"/>
        <v/>
      </c>
      <c r="AZ839" s="8"/>
      <c r="BE839" s="9"/>
    </row>
    <row r="840" spans="46:57" ht="15.75" customHeight="1" x14ac:dyDescent="0.25">
      <c r="AT840" s="9" t="str">
        <f t="shared" si="50"/>
        <v/>
      </c>
      <c r="AU840" s="8" t="str">
        <f t="shared" si="51"/>
        <v/>
      </c>
      <c r="AV840" s="9" t="str">
        <f t="shared" si="52"/>
        <v/>
      </c>
      <c r="AW840" s="31" t="str">
        <f t="shared" si="53"/>
        <v/>
      </c>
      <c r="AX840" s="9" t="str">
        <f t="shared" si="54"/>
        <v/>
      </c>
      <c r="AY840" s="8" t="str">
        <f t="shared" si="55"/>
        <v/>
      </c>
      <c r="AZ840" s="8"/>
      <c r="BE840" s="9"/>
    </row>
    <row r="841" spans="46:57" ht="15.75" customHeight="1" x14ac:dyDescent="0.25">
      <c r="AT841" s="9" t="str">
        <f t="shared" si="50"/>
        <v/>
      </c>
      <c r="AU841" s="8" t="str">
        <f t="shared" si="51"/>
        <v/>
      </c>
      <c r="AV841" s="9" t="str">
        <f t="shared" si="52"/>
        <v/>
      </c>
      <c r="AW841" s="31" t="str">
        <f t="shared" si="53"/>
        <v/>
      </c>
      <c r="AX841" s="9" t="str">
        <f t="shared" si="54"/>
        <v/>
      </c>
      <c r="AY841" s="8" t="str">
        <f t="shared" si="55"/>
        <v/>
      </c>
      <c r="AZ841" s="8"/>
      <c r="BE841" s="9"/>
    </row>
    <row r="842" spans="46:57" ht="15.75" customHeight="1" x14ac:dyDescent="0.25">
      <c r="AT842" s="9" t="str">
        <f t="shared" si="50"/>
        <v/>
      </c>
      <c r="AU842" s="8" t="str">
        <f t="shared" si="51"/>
        <v/>
      </c>
      <c r="AV842" s="9" t="str">
        <f t="shared" si="52"/>
        <v/>
      </c>
      <c r="AW842" s="31" t="str">
        <f t="shared" si="53"/>
        <v/>
      </c>
      <c r="AX842" s="9" t="str">
        <f t="shared" si="54"/>
        <v/>
      </c>
      <c r="AY842" s="8" t="str">
        <f t="shared" si="55"/>
        <v/>
      </c>
      <c r="AZ842" s="8"/>
      <c r="BE842" s="9"/>
    </row>
    <row r="843" spans="46:57" ht="15.75" customHeight="1" x14ac:dyDescent="0.25">
      <c r="AT843" s="9" t="str">
        <f t="shared" si="50"/>
        <v/>
      </c>
      <c r="AU843" s="8" t="str">
        <f t="shared" si="51"/>
        <v/>
      </c>
      <c r="AV843" s="9" t="str">
        <f t="shared" si="52"/>
        <v/>
      </c>
      <c r="AW843" s="31" t="str">
        <f t="shared" si="53"/>
        <v/>
      </c>
      <c r="AX843" s="9" t="str">
        <f t="shared" si="54"/>
        <v/>
      </c>
      <c r="AY843" s="8" t="str">
        <f t="shared" si="55"/>
        <v/>
      </c>
      <c r="AZ843" s="8"/>
      <c r="BE843" s="9"/>
    </row>
    <row r="844" spans="46:57" ht="15.75" customHeight="1" x14ac:dyDescent="0.25">
      <c r="AT844" s="9" t="str">
        <f t="shared" si="50"/>
        <v/>
      </c>
      <c r="AU844" s="8" t="str">
        <f t="shared" si="51"/>
        <v/>
      </c>
      <c r="AV844" s="9" t="str">
        <f t="shared" si="52"/>
        <v/>
      </c>
      <c r="AW844" s="31" t="str">
        <f t="shared" si="53"/>
        <v/>
      </c>
      <c r="AX844" s="9" t="str">
        <f t="shared" si="54"/>
        <v/>
      </c>
      <c r="AY844" s="8" t="str">
        <f t="shared" si="55"/>
        <v/>
      </c>
      <c r="AZ844" s="8"/>
      <c r="BE844" s="9"/>
    </row>
    <row r="845" spans="46:57" ht="15.75" customHeight="1" x14ac:dyDescent="0.25">
      <c r="AT845" s="9" t="str">
        <f t="shared" si="50"/>
        <v/>
      </c>
      <c r="AU845" s="8" t="str">
        <f t="shared" si="51"/>
        <v/>
      </c>
      <c r="AV845" s="9" t="str">
        <f t="shared" si="52"/>
        <v/>
      </c>
      <c r="AW845" s="31" t="str">
        <f t="shared" si="53"/>
        <v/>
      </c>
      <c r="AX845" s="9" t="str">
        <f t="shared" si="54"/>
        <v/>
      </c>
      <c r="AY845" s="8" t="str">
        <f t="shared" si="55"/>
        <v/>
      </c>
      <c r="AZ845" s="8"/>
      <c r="BE845" s="9"/>
    </row>
    <row r="846" spans="46:57" ht="15.75" customHeight="1" x14ac:dyDescent="0.25">
      <c r="AT846" s="9" t="str">
        <f t="shared" si="50"/>
        <v/>
      </c>
      <c r="AU846" s="8" t="str">
        <f t="shared" si="51"/>
        <v/>
      </c>
      <c r="AV846" s="9" t="str">
        <f t="shared" si="52"/>
        <v/>
      </c>
      <c r="AW846" s="31" t="str">
        <f t="shared" si="53"/>
        <v/>
      </c>
      <c r="AX846" s="9" t="str">
        <f t="shared" si="54"/>
        <v/>
      </c>
      <c r="AY846" s="8" t="str">
        <f t="shared" si="55"/>
        <v/>
      </c>
      <c r="AZ846" s="8"/>
      <c r="BE846" s="9"/>
    </row>
    <row r="847" spans="46:57" ht="15.75" customHeight="1" x14ac:dyDescent="0.25">
      <c r="AT847" s="9" t="str">
        <f t="shared" si="50"/>
        <v/>
      </c>
      <c r="AU847" s="8" t="str">
        <f t="shared" si="51"/>
        <v/>
      </c>
      <c r="AV847" s="9" t="str">
        <f t="shared" si="52"/>
        <v/>
      </c>
      <c r="AW847" s="31" t="str">
        <f t="shared" si="53"/>
        <v/>
      </c>
      <c r="AX847" s="9" t="str">
        <f t="shared" si="54"/>
        <v/>
      </c>
      <c r="AY847" s="8" t="str">
        <f t="shared" si="55"/>
        <v/>
      </c>
      <c r="AZ847" s="8"/>
      <c r="BE847" s="9"/>
    </row>
    <row r="848" spans="46:57" ht="15.75" customHeight="1" x14ac:dyDescent="0.25">
      <c r="AT848" s="9" t="str">
        <f t="shared" si="50"/>
        <v/>
      </c>
      <c r="AU848" s="8" t="str">
        <f t="shared" si="51"/>
        <v/>
      </c>
      <c r="AV848" s="9" t="str">
        <f t="shared" si="52"/>
        <v/>
      </c>
      <c r="AW848" s="31" t="str">
        <f t="shared" si="53"/>
        <v/>
      </c>
      <c r="AX848" s="9" t="str">
        <f t="shared" si="54"/>
        <v/>
      </c>
      <c r="AY848" s="8" t="str">
        <f t="shared" si="55"/>
        <v/>
      </c>
      <c r="AZ848" s="8"/>
      <c r="BE848" s="9"/>
    </row>
    <row r="849" spans="46:57" ht="15.75" customHeight="1" x14ac:dyDescent="0.25">
      <c r="AT849" s="9" t="str">
        <f t="shared" si="50"/>
        <v/>
      </c>
      <c r="AU849" s="8" t="str">
        <f t="shared" si="51"/>
        <v/>
      </c>
      <c r="AV849" s="9" t="str">
        <f t="shared" si="52"/>
        <v/>
      </c>
      <c r="AW849" s="31" t="str">
        <f t="shared" si="53"/>
        <v/>
      </c>
      <c r="AX849" s="9" t="str">
        <f t="shared" si="54"/>
        <v/>
      </c>
      <c r="AY849" s="8" t="str">
        <f t="shared" si="55"/>
        <v/>
      </c>
      <c r="AZ849" s="8"/>
      <c r="BE849" s="9"/>
    </row>
    <row r="850" spans="46:57" ht="15.75" customHeight="1" x14ac:dyDescent="0.25">
      <c r="AT850" s="9" t="str">
        <f t="shared" si="50"/>
        <v/>
      </c>
      <c r="AU850" s="8" t="str">
        <f t="shared" si="51"/>
        <v/>
      </c>
      <c r="AV850" s="9" t="str">
        <f t="shared" si="52"/>
        <v/>
      </c>
      <c r="AW850" s="31" t="str">
        <f t="shared" si="53"/>
        <v/>
      </c>
      <c r="AX850" s="9" t="str">
        <f t="shared" si="54"/>
        <v/>
      </c>
      <c r="AY850" s="8" t="str">
        <f t="shared" si="55"/>
        <v/>
      </c>
      <c r="AZ850" s="8"/>
      <c r="BE850" s="9"/>
    </row>
    <row r="851" spans="46:57" ht="15.75" customHeight="1" x14ac:dyDescent="0.25">
      <c r="AT851" s="9" t="str">
        <f t="shared" si="50"/>
        <v/>
      </c>
      <c r="AU851" s="8" t="str">
        <f t="shared" si="51"/>
        <v/>
      </c>
      <c r="AV851" s="9" t="str">
        <f t="shared" si="52"/>
        <v/>
      </c>
      <c r="AW851" s="31" t="str">
        <f t="shared" si="53"/>
        <v/>
      </c>
      <c r="AX851" s="9" t="str">
        <f t="shared" si="54"/>
        <v/>
      </c>
      <c r="AY851" s="8" t="str">
        <f t="shared" si="55"/>
        <v/>
      </c>
      <c r="AZ851" s="8"/>
      <c r="BE851" s="9"/>
    </row>
    <row r="852" spans="46:57" ht="15.75" customHeight="1" x14ac:dyDescent="0.25">
      <c r="AT852" s="9" t="str">
        <f t="shared" si="50"/>
        <v/>
      </c>
      <c r="AU852" s="8" t="str">
        <f t="shared" si="51"/>
        <v/>
      </c>
      <c r="AV852" s="9" t="str">
        <f t="shared" si="52"/>
        <v/>
      </c>
      <c r="AW852" s="31" t="str">
        <f t="shared" si="53"/>
        <v/>
      </c>
      <c r="AX852" s="9" t="str">
        <f t="shared" si="54"/>
        <v/>
      </c>
      <c r="AY852" s="8" t="str">
        <f t="shared" si="55"/>
        <v/>
      </c>
      <c r="AZ852" s="8"/>
      <c r="BE852" s="9"/>
    </row>
    <row r="853" spans="46:57" ht="15.75" customHeight="1" x14ac:dyDescent="0.25">
      <c r="AT853" s="9" t="str">
        <f t="shared" si="50"/>
        <v/>
      </c>
      <c r="AU853" s="8" t="str">
        <f t="shared" si="51"/>
        <v/>
      </c>
      <c r="AV853" s="9" t="str">
        <f t="shared" si="52"/>
        <v/>
      </c>
      <c r="AW853" s="31" t="str">
        <f t="shared" si="53"/>
        <v/>
      </c>
      <c r="AX853" s="9" t="str">
        <f t="shared" si="54"/>
        <v/>
      </c>
      <c r="AY853" s="8" t="str">
        <f t="shared" si="55"/>
        <v/>
      </c>
      <c r="AZ853" s="8"/>
      <c r="BE853" s="9"/>
    </row>
    <row r="854" spans="46:57" ht="15.75" customHeight="1" x14ac:dyDescent="0.25">
      <c r="AT854" s="9" t="str">
        <f t="shared" si="50"/>
        <v/>
      </c>
      <c r="AU854" s="8" t="str">
        <f t="shared" si="51"/>
        <v/>
      </c>
      <c r="AV854" s="9" t="str">
        <f t="shared" si="52"/>
        <v/>
      </c>
      <c r="AW854" s="31" t="str">
        <f t="shared" si="53"/>
        <v/>
      </c>
      <c r="AX854" s="9" t="str">
        <f t="shared" si="54"/>
        <v/>
      </c>
      <c r="AY854" s="8" t="str">
        <f t="shared" si="55"/>
        <v/>
      </c>
      <c r="AZ854" s="8"/>
      <c r="BE854" s="9"/>
    </row>
    <row r="855" spans="46:57" ht="15.75" customHeight="1" x14ac:dyDescent="0.25">
      <c r="AT855" s="9" t="str">
        <f t="shared" si="50"/>
        <v/>
      </c>
      <c r="AU855" s="8" t="str">
        <f t="shared" si="51"/>
        <v/>
      </c>
      <c r="AV855" s="9" t="str">
        <f t="shared" si="52"/>
        <v/>
      </c>
      <c r="AW855" s="31" t="str">
        <f t="shared" si="53"/>
        <v/>
      </c>
      <c r="AX855" s="9" t="str">
        <f t="shared" si="54"/>
        <v/>
      </c>
      <c r="AY855" s="8" t="str">
        <f t="shared" si="55"/>
        <v/>
      </c>
      <c r="AZ855" s="8"/>
      <c r="BE855" s="9"/>
    </row>
    <row r="856" spans="46:57" ht="15.75" customHeight="1" x14ac:dyDescent="0.25">
      <c r="AT856" s="9" t="str">
        <f t="shared" si="50"/>
        <v/>
      </c>
      <c r="AU856" s="8" t="str">
        <f t="shared" si="51"/>
        <v/>
      </c>
      <c r="AV856" s="9" t="str">
        <f t="shared" si="52"/>
        <v/>
      </c>
      <c r="AW856" s="31" t="str">
        <f t="shared" si="53"/>
        <v/>
      </c>
      <c r="AX856" s="9" t="str">
        <f t="shared" si="54"/>
        <v/>
      </c>
      <c r="AY856" s="8" t="str">
        <f t="shared" si="55"/>
        <v/>
      </c>
      <c r="AZ856" s="8"/>
      <c r="BE856" s="9"/>
    </row>
    <row r="857" spans="46:57" ht="15.75" customHeight="1" x14ac:dyDescent="0.25">
      <c r="AT857" s="9" t="str">
        <f t="shared" si="50"/>
        <v/>
      </c>
      <c r="AU857" s="8" t="str">
        <f t="shared" si="51"/>
        <v/>
      </c>
      <c r="AV857" s="9" t="str">
        <f t="shared" si="52"/>
        <v/>
      </c>
      <c r="AW857" s="31" t="str">
        <f t="shared" si="53"/>
        <v/>
      </c>
      <c r="AX857" s="9" t="str">
        <f t="shared" si="54"/>
        <v/>
      </c>
      <c r="AY857" s="8" t="str">
        <f t="shared" si="55"/>
        <v/>
      </c>
      <c r="AZ857" s="8"/>
      <c r="BE857" s="9"/>
    </row>
    <row r="858" spans="46:57" ht="15.75" customHeight="1" x14ac:dyDescent="0.25">
      <c r="AT858" s="9" t="str">
        <f t="shared" si="50"/>
        <v/>
      </c>
      <c r="AU858" s="8" t="str">
        <f t="shared" si="51"/>
        <v/>
      </c>
      <c r="AV858" s="9" t="str">
        <f t="shared" si="52"/>
        <v/>
      </c>
      <c r="AW858" s="31" t="str">
        <f t="shared" si="53"/>
        <v/>
      </c>
      <c r="AX858" s="9" t="str">
        <f t="shared" si="54"/>
        <v/>
      </c>
      <c r="AY858" s="8" t="str">
        <f t="shared" si="55"/>
        <v/>
      </c>
      <c r="AZ858" s="8"/>
      <c r="BE858" s="9"/>
    </row>
    <row r="859" spans="46:57" ht="15.75" customHeight="1" x14ac:dyDescent="0.25">
      <c r="AT859" s="9" t="str">
        <f t="shared" si="50"/>
        <v/>
      </c>
      <c r="AU859" s="8" t="str">
        <f t="shared" si="51"/>
        <v/>
      </c>
      <c r="AV859" s="9" t="str">
        <f t="shared" si="52"/>
        <v/>
      </c>
      <c r="AW859" s="31" t="str">
        <f t="shared" si="53"/>
        <v/>
      </c>
      <c r="AX859" s="9" t="str">
        <f t="shared" si="54"/>
        <v/>
      </c>
      <c r="AY859" s="8" t="str">
        <f t="shared" si="55"/>
        <v/>
      </c>
      <c r="AZ859" s="8"/>
      <c r="BE859" s="9"/>
    </row>
    <row r="860" spans="46:57" ht="15.75" customHeight="1" x14ac:dyDescent="0.25">
      <c r="AT860" s="9" t="str">
        <f t="shared" si="50"/>
        <v/>
      </c>
      <c r="AU860" s="8" t="str">
        <f t="shared" si="51"/>
        <v/>
      </c>
      <c r="AV860" s="9" t="str">
        <f t="shared" si="52"/>
        <v/>
      </c>
      <c r="AW860" s="31" t="str">
        <f t="shared" si="53"/>
        <v/>
      </c>
      <c r="AX860" s="9" t="str">
        <f t="shared" si="54"/>
        <v/>
      </c>
      <c r="AY860" s="8" t="str">
        <f t="shared" si="55"/>
        <v/>
      </c>
      <c r="AZ860" s="8"/>
      <c r="BE860" s="9"/>
    </row>
    <row r="861" spans="46:57" ht="15.75" customHeight="1" x14ac:dyDescent="0.25">
      <c r="AT861" s="9" t="str">
        <f t="shared" si="50"/>
        <v/>
      </c>
      <c r="AU861" s="8" t="str">
        <f t="shared" si="51"/>
        <v/>
      </c>
      <c r="AV861" s="9" t="str">
        <f t="shared" si="52"/>
        <v/>
      </c>
      <c r="AW861" s="31" t="str">
        <f t="shared" si="53"/>
        <v/>
      </c>
      <c r="AX861" s="9" t="str">
        <f t="shared" si="54"/>
        <v/>
      </c>
      <c r="AY861" s="8" t="str">
        <f t="shared" si="55"/>
        <v/>
      </c>
      <c r="AZ861" s="8"/>
      <c r="BE861" s="9"/>
    </row>
    <row r="862" spans="46:57" ht="15.75" customHeight="1" x14ac:dyDescent="0.25">
      <c r="AT862" s="9" t="str">
        <f t="shared" si="50"/>
        <v/>
      </c>
      <c r="AU862" s="8" t="str">
        <f t="shared" si="51"/>
        <v/>
      </c>
      <c r="AV862" s="9" t="str">
        <f t="shared" si="52"/>
        <v/>
      </c>
      <c r="AW862" s="31" t="str">
        <f t="shared" si="53"/>
        <v/>
      </c>
      <c r="AX862" s="9" t="str">
        <f t="shared" si="54"/>
        <v/>
      </c>
      <c r="AY862" s="8" t="str">
        <f t="shared" si="55"/>
        <v/>
      </c>
      <c r="AZ862" s="8"/>
      <c r="BE862" s="9"/>
    </row>
    <row r="863" spans="46:57" ht="15.75" customHeight="1" x14ac:dyDescent="0.25">
      <c r="AT863" s="9" t="str">
        <f t="shared" ref="AT863:AT1000" si="56">IF(D863 = 0, "", F863 / D863)</f>
        <v/>
      </c>
      <c r="AU863" s="8" t="str">
        <f t="shared" ref="AU863:AU1000" si="57">IF(K863 = 0, "", M863 / K863)</f>
        <v/>
      </c>
      <c r="AV863" s="9" t="str">
        <f t="shared" ref="AV863:AV1000" si="58">IF(R863 = 0, "", T863 / R863)</f>
        <v/>
      </c>
      <c r="AW863" s="31" t="str">
        <f t="shared" ref="AW863:AW1000" si="59">IF(Y863 = 0, "", AA863 / Y863)</f>
        <v/>
      </c>
      <c r="AX863" s="9" t="str">
        <f t="shared" ref="AX863:AX1000" si="60">IF(AF863 = 0, "", AH863 / AF863)</f>
        <v/>
      </c>
      <c r="AY863" s="8" t="str">
        <f t="shared" ref="AY863:AY1000" si="61">IF(AM863 = 0, "", AO863 / AM863)</f>
        <v/>
      </c>
      <c r="AZ863" s="8"/>
      <c r="BE863" s="9"/>
    </row>
    <row r="864" spans="46:57" ht="15.75" customHeight="1" x14ac:dyDescent="0.25">
      <c r="AT864" s="9" t="str">
        <f t="shared" si="56"/>
        <v/>
      </c>
      <c r="AU864" s="8" t="str">
        <f t="shared" si="57"/>
        <v/>
      </c>
      <c r="AV864" s="9" t="str">
        <f t="shared" si="58"/>
        <v/>
      </c>
      <c r="AW864" s="31" t="str">
        <f t="shared" si="59"/>
        <v/>
      </c>
      <c r="AX864" s="9" t="str">
        <f t="shared" si="60"/>
        <v/>
      </c>
      <c r="AY864" s="8" t="str">
        <f t="shared" si="61"/>
        <v/>
      </c>
      <c r="AZ864" s="8"/>
      <c r="BE864" s="9"/>
    </row>
    <row r="865" spans="46:57" ht="15.75" customHeight="1" x14ac:dyDescent="0.25">
      <c r="AT865" s="9" t="str">
        <f t="shared" si="56"/>
        <v/>
      </c>
      <c r="AU865" s="8" t="str">
        <f t="shared" si="57"/>
        <v/>
      </c>
      <c r="AV865" s="9" t="str">
        <f t="shared" si="58"/>
        <v/>
      </c>
      <c r="AW865" s="31" t="str">
        <f t="shared" si="59"/>
        <v/>
      </c>
      <c r="AX865" s="9" t="str">
        <f t="shared" si="60"/>
        <v/>
      </c>
      <c r="AY865" s="8" t="str">
        <f t="shared" si="61"/>
        <v/>
      </c>
      <c r="AZ865" s="8"/>
      <c r="BE865" s="9"/>
    </row>
    <row r="866" spans="46:57" ht="15.75" customHeight="1" x14ac:dyDescent="0.25">
      <c r="AT866" s="9" t="str">
        <f t="shared" si="56"/>
        <v/>
      </c>
      <c r="AU866" s="8" t="str">
        <f t="shared" si="57"/>
        <v/>
      </c>
      <c r="AV866" s="9" t="str">
        <f t="shared" si="58"/>
        <v/>
      </c>
      <c r="AW866" s="31" t="str">
        <f t="shared" si="59"/>
        <v/>
      </c>
      <c r="AX866" s="9" t="str">
        <f t="shared" si="60"/>
        <v/>
      </c>
      <c r="AY866" s="8" t="str">
        <f t="shared" si="61"/>
        <v/>
      </c>
      <c r="AZ866" s="8"/>
      <c r="BE866" s="9"/>
    </row>
    <row r="867" spans="46:57" ht="15.75" customHeight="1" x14ac:dyDescent="0.25">
      <c r="AT867" s="9" t="str">
        <f t="shared" si="56"/>
        <v/>
      </c>
      <c r="AU867" s="8" t="str">
        <f t="shared" si="57"/>
        <v/>
      </c>
      <c r="AV867" s="9" t="str">
        <f t="shared" si="58"/>
        <v/>
      </c>
      <c r="AW867" s="31" t="str">
        <f t="shared" si="59"/>
        <v/>
      </c>
      <c r="AX867" s="9" t="str">
        <f t="shared" si="60"/>
        <v/>
      </c>
      <c r="AY867" s="8" t="str">
        <f t="shared" si="61"/>
        <v/>
      </c>
      <c r="AZ867" s="8"/>
      <c r="BE867" s="9"/>
    </row>
    <row r="868" spans="46:57" ht="15.75" customHeight="1" x14ac:dyDescent="0.25">
      <c r="AT868" s="9" t="str">
        <f t="shared" si="56"/>
        <v/>
      </c>
      <c r="AU868" s="8" t="str">
        <f t="shared" si="57"/>
        <v/>
      </c>
      <c r="AV868" s="9" t="str">
        <f t="shared" si="58"/>
        <v/>
      </c>
      <c r="AW868" s="31" t="str">
        <f t="shared" si="59"/>
        <v/>
      </c>
      <c r="AX868" s="9" t="str">
        <f t="shared" si="60"/>
        <v/>
      </c>
      <c r="AY868" s="8" t="str">
        <f t="shared" si="61"/>
        <v/>
      </c>
      <c r="AZ868" s="8"/>
      <c r="BE868" s="9"/>
    </row>
    <row r="869" spans="46:57" ht="15.75" customHeight="1" x14ac:dyDescent="0.25">
      <c r="AT869" s="9" t="str">
        <f t="shared" si="56"/>
        <v/>
      </c>
      <c r="AU869" s="8" t="str">
        <f t="shared" si="57"/>
        <v/>
      </c>
      <c r="AV869" s="9" t="str">
        <f t="shared" si="58"/>
        <v/>
      </c>
      <c r="AW869" s="31" t="str">
        <f t="shared" si="59"/>
        <v/>
      </c>
      <c r="AX869" s="9" t="str">
        <f t="shared" si="60"/>
        <v/>
      </c>
      <c r="AY869" s="8" t="str">
        <f t="shared" si="61"/>
        <v/>
      </c>
      <c r="AZ869" s="8"/>
      <c r="BE869" s="9"/>
    </row>
    <row r="870" spans="46:57" ht="15.75" customHeight="1" x14ac:dyDescent="0.25">
      <c r="AT870" s="9" t="str">
        <f t="shared" si="56"/>
        <v/>
      </c>
      <c r="AU870" s="8" t="str">
        <f t="shared" si="57"/>
        <v/>
      </c>
      <c r="AV870" s="9" t="str">
        <f t="shared" si="58"/>
        <v/>
      </c>
      <c r="AW870" s="31" t="str">
        <f t="shared" si="59"/>
        <v/>
      </c>
      <c r="AX870" s="9" t="str">
        <f t="shared" si="60"/>
        <v/>
      </c>
      <c r="AY870" s="8" t="str">
        <f t="shared" si="61"/>
        <v/>
      </c>
      <c r="AZ870" s="8"/>
      <c r="BE870" s="9"/>
    </row>
    <row r="871" spans="46:57" ht="15.75" customHeight="1" x14ac:dyDescent="0.25">
      <c r="AT871" s="9" t="str">
        <f t="shared" si="56"/>
        <v/>
      </c>
      <c r="AU871" s="8" t="str">
        <f t="shared" si="57"/>
        <v/>
      </c>
      <c r="AV871" s="9" t="str">
        <f t="shared" si="58"/>
        <v/>
      </c>
      <c r="AW871" s="31" t="str">
        <f t="shared" si="59"/>
        <v/>
      </c>
      <c r="AX871" s="9" t="str">
        <f t="shared" si="60"/>
        <v/>
      </c>
      <c r="AY871" s="8" t="str">
        <f t="shared" si="61"/>
        <v/>
      </c>
      <c r="AZ871" s="8"/>
      <c r="BE871" s="9"/>
    </row>
    <row r="872" spans="46:57" ht="15.75" customHeight="1" x14ac:dyDescent="0.25">
      <c r="AT872" s="9" t="str">
        <f t="shared" si="56"/>
        <v/>
      </c>
      <c r="AU872" s="8" t="str">
        <f t="shared" si="57"/>
        <v/>
      </c>
      <c r="AV872" s="9" t="str">
        <f t="shared" si="58"/>
        <v/>
      </c>
      <c r="AW872" s="31" t="str">
        <f t="shared" si="59"/>
        <v/>
      </c>
      <c r="AX872" s="9" t="str">
        <f t="shared" si="60"/>
        <v/>
      </c>
      <c r="AY872" s="8" t="str">
        <f t="shared" si="61"/>
        <v/>
      </c>
      <c r="AZ872" s="8"/>
      <c r="BE872" s="9"/>
    </row>
    <row r="873" spans="46:57" ht="15.75" customHeight="1" x14ac:dyDescent="0.25">
      <c r="AT873" s="9" t="str">
        <f t="shared" si="56"/>
        <v/>
      </c>
      <c r="AU873" s="8" t="str">
        <f t="shared" si="57"/>
        <v/>
      </c>
      <c r="AV873" s="9" t="str">
        <f t="shared" si="58"/>
        <v/>
      </c>
      <c r="AW873" s="31" t="str">
        <f t="shared" si="59"/>
        <v/>
      </c>
      <c r="AX873" s="9" t="str">
        <f t="shared" si="60"/>
        <v/>
      </c>
      <c r="AY873" s="8" t="str">
        <f t="shared" si="61"/>
        <v/>
      </c>
      <c r="AZ873" s="8"/>
      <c r="BE873" s="9"/>
    </row>
    <row r="874" spans="46:57" ht="15.75" customHeight="1" x14ac:dyDescent="0.25">
      <c r="AT874" s="9" t="str">
        <f t="shared" si="56"/>
        <v/>
      </c>
      <c r="AU874" s="8" t="str">
        <f t="shared" si="57"/>
        <v/>
      </c>
      <c r="AV874" s="9" t="str">
        <f t="shared" si="58"/>
        <v/>
      </c>
      <c r="AW874" s="31" t="str">
        <f t="shared" si="59"/>
        <v/>
      </c>
      <c r="AX874" s="9" t="str">
        <f t="shared" si="60"/>
        <v/>
      </c>
      <c r="AY874" s="8" t="str">
        <f t="shared" si="61"/>
        <v/>
      </c>
      <c r="AZ874" s="8"/>
      <c r="BE874" s="9"/>
    </row>
    <row r="875" spans="46:57" ht="15.75" customHeight="1" x14ac:dyDescent="0.25">
      <c r="AT875" s="9" t="str">
        <f t="shared" si="56"/>
        <v/>
      </c>
      <c r="AU875" s="8" t="str">
        <f t="shared" si="57"/>
        <v/>
      </c>
      <c r="AV875" s="9" t="str">
        <f t="shared" si="58"/>
        <v/>
      </c>
      <c r="AW875" s="31" t="str">
        <f t="shared" si="59"/>
        <v/>
      </c>
      <c r="AX875" s="9" t="str">
        <f t="shared" si="60"/>
        <v/>
      </c>
      <c r="AY875" s="8" t="str">
        <f t="shared" si="61"/>
        <v/>
      </c>
      <c r="AZ875" s="8"/>
      <c r="BE875" s="9"/>
    </row>
    <row r="876" spans="46:57" ht="15.75" customHeight="1" x14ac:dyDescent="0.25">
      <c r="AT876" s="9" t="str">
        <f t="shared" si="56"/>
        <v/>
      </c>
      <c r="AU876" s="8" t="str">
        <f t="shared" si="57"/>
        <v/>
      </c>
      <c r="AV876" s="9" t="str">
        <f t="shared" si="58"/>
        <v/>
      </c>
      <c r="AW876" s="31" t="str">
        <f t="shared" si="59"/>
        <v/>
      </c>
      <c r="AX876" s="9" t="str">
        <f t="shared" si="60"/>
        <v/>
      </c>
      <c r="AY876" s="8" t="str">
        <f t="shared" si="61"/>
        <v/>
      </c>
      <c r="AZ876" s="8"/>
      <c r="BE876" s="9"/>
    </row>
    <row r="877" spans="46:57" ht="15.75" customHeight="1" x14ac:dyDescent="0.25">
      <c r="AT877" s="9" t="str">
        <f t="shared" si="56"/>
        <v/>
      </c>
      <c r="AU877" s="8" t="str">
        <f t="shared" si="57"/>
        <v/>
      </c>
      <c r="AV877" s="9" t="str">
        <f t="shared" si="58"/>
        <v/>
      </c>
      <c r="AW877" s="31" t="str">
        <f t="shared" si="59"/>
        <v/>
      </c>
      <c r="AX877" s="9" t="str">
        <f t="shared" si="60"/>
        <v/>
      </c>
      <c r="AY877" s="8" t="str">
        <f t="shared" si="61"/>
        <v/>
      </c>
      <c r="AZ877" s="8"/>
      <c r="BE877" s="9"/>
    </row>
    <row r="878" spans="46:57" ht="15.75" customHeight="1" x14ac:dyDescent="0.25">
      <c r="AT878" s="9" t="str">
        <f t="shared" si="56"/>
        <v/>
      </c>
      <c r="AU878" s="8" t="str">
        <f t="shared" si="57"/>
        <v/>
      </c>
      <c r="AV878" s="9" t="str">
        <f t="shared" si="58"/>
        <v/>
      </c>
      <c r="AW878" s="31" t="str">
        <f t="shared" si="59"/>
        <v/>
      </c>
      <c r="AX878" s="9" t="str">
        <f t="shared" si="60"/>
        <v/>
      </c>
      <c r="AY878" s="8" t="str">
        <f t="shared" si="61"/>
        <v/>
      </c>
      <c r="AZ878" s="8"/>
      <c r="BE878" s="9"/>
    </row>
    <row r="879" spans="46:57" ht="15.75" customHeight="1" x14ac:dyDescent="0.25">
      <c r="AT879" s="9" t="str">
        <f t="shared" si="56"/>
        <v/>
      </c>
      <c r="AU879" s="8" t="str">
        <f t="shared" si="57"/>
        <v/>
      </c>
      <c r="AV879" s="9" t="str">
        <f t="shared" si="58"/>
        <v/>
      </c>
      <c r="AW879" s="31" t="str">
        <f t="shared" si="59"/>
        <v/>
      </c>
      <c r="AX879" s="9" t="str">
        <f t="shared" si="60"/>
        <v/>
      </c>
      <c r="AY879" s="8" t="str">
        <f t="shared" si="61"/>
        <v/>
      </c>
      <c r="AZ879" s="8"/>
      <c r="BE879" s="9"/>
    </row>
    <row r="880" spans="46:57" ht="15.75" customHeight="1" x14ac:dyDescent="0.25">
      <c r="AT880" s="9" t="str">
        <f t="shared" si="56"/>
        <v/>
      </c>
      <c r="AU880" s="8" t="str">
        <f t="shared" si="57"/>
        <v/>
      </c>
      <c r="AV880" s="9" t="str">
        <f t="shared" si="58"/>
        <v/>
      </c>
      <c r="AW880" s="31" t="str">
        <f t="shared" si="59"/>
        <v/>
      </c>
      <c r="AX880" s="9" t="str">
        <f t="shared" si="60"/>
        <v/>
      </c>
      <c r="AY880" s="8" t="str">
        <f t="shared" si="61"/>
        <v/>
      </c>
      <c r="AZ880" s="8"/>
      <c r="BE880" s="9"/>
    </row>
    <row r="881" spans="46:57" ht="15.75" customHeight="1" x14ac:dyDescent="0.25">
      <c r="AT881" s="9" t="str">
        <f t="shared" si="56"/>
        <v/>
      </c>
      <c r="AU881" s="8" t="str">
        <f t="shared" si="57"/>
        <v/>
      </c>
      <c r="AV881" s="9" t="str">
        <f t="shared" si="58"/>
        <v/>
      </c>
      <c r="AW881" s="31" t="str">
        <f t="shared" si="59"/>
        <v/>
      </c>
      <c r="AX881" s="9" t="str">
        <f t="shared" si="60"/>
        <v/>
      </c>
      <c r="AY881" s="8" t="str">
        <f t="shared" si="61"/>
        <v/>
      </c>
      <c r="AZ881" s="8"/>
      <c r="BE881" s="9"/>
    </row>
    <row r="882" spans="46:57" ht="15.75" customHeight="1" x14ac:dyDescent="0.25">
      <c r="AT882" s="9" t="str">
        <f t="shared" si="56"/>
        <v/>
      </c>
      <c r="AU882" s="8" t="str">
        <f t="shared" si="57"/>
        <v/>
      </c>
      <c r="AV882" s="9" t="str">
        <f t="shared" si="58"/>
        <v/>
      </c>
      <c r="AW882" s="31" t="str">
        <f t="shared" si="59"/>
        <v/>
      </c>
      <c r="AX882" s="9" t="str">
        <f t="shared" si="60"/>
        <v/>
      </c>
      <c r="AY882" s="8" t="str">
        <f t="shared" si="61"/>
        <v/>
      </c>
      <c r="AZ882" s="8"/>
      <c r="BE882" s="9"/>
    </row>
    <row r="883" spans="46:57" ht="15.75" customHeight="1" x14ac:dyDescent="0.25">
      <c r="AT883" s="9" t="str">
        <f t="shared" si="56"/>
        <v/>
      </c>
      <c r="AU883" s="8" t="str">
        <f t="shared" si="57"/>
        <v/>
      </c>
      <c r="AV883" s="9" t="str">
        <f t="shared" si="58"/>
        <v/>
      </c>
      <c r="AW883" s="31" t="str">
        <f t="shared" si="59"/>
        <v/>
      </c>
      <c r="AX883" s="9" t="str">
        <f t="shared" si="60"/>
        <v/>
      </c>
      <c r="AY883" s="8" t="str">
        <f t="shared" si="61"/>
        <v/>
      </c>
      <c r="AZ883" s="8"/>
      <c r="BE883" s="9"/>
    </row>
    <row r="884" spans="46:57" ht="15.75" customHeight="1" x14ac:dyDescent="0.25">
      <c r="AT884" s="9" t="str">
        <f t="shared" si="56"/>
        <v/>
      </c>
      <c r="AU884" s="8" t="str">
        <f t="shared" si="57"/>
        <v/>
      </c>
      <c r="AV884" s="9" t="str">
        <f t="shared" si="58"/>
        <v/>
      </c>
      <c r="AW884" s="31" t="str">
        <f t="shared" si="59"/>
        <v/>
      </c>
      <c r="AX884" s="9" t="str">
        <f t="shared" si="60"/>
        <v/>
      </c>
      <c r="AY884" s="8" t="str">
        <f t="shared" si="61"/>
        <v/>
      </c>
      <c r="AZ884" s="8"/>
      <c r="BE884" s="9"/>
    </row>
    <row r="885" spans="46:57" ht="15.75" customHeight="1" x14ac:dyDescent="0.25">
      <c r="AT885" s="9" t="str">
        <f t="shared" si="56"/>
        <v/>
      </c>
      <c r="AU885" s="8" t="str">
        <f t="shared" si="57"/>
        <v/>
      </c>
      <c r="AV885" s="9" t="str">
        <f t="shared" si="58"/>
        <v/>
      </c>
      <c r="AW885" s="31" t="str">
        <f t="shared" si="59"/>
        <v/>
      </c>
      <c r="AX885" s="9" t="str">
        <f t="shared" si="60"/>
        <v/>
      </c>
      <c r="AY885" s="8" t="str">
        <f t="shared" si="61"/>
        <v/>
      </c>
      <c r="AZ885" s="8"/>
      <c r="BE885" s="9"/>
    </row>
    <row r="886" spans="46:57" ht="15.75" customHeight="1" x14ac:dyDescent="0.25">
      <c r="AT886" s="9" t="str">
        <f t="shared" si="56"/>
        <v/>
      </c>
      <c r="AU886" s="8" t="str">
        <f t="shared" si="57"/>
        <v/>
      </c>
      <c r="AV886" s="9" t="str">
        <f t="shared" si="58"/>
        <v/>
      </c>
      <c r="AW886" s="31" t="str">
        <f t="shared" si="59"/>
        <v/>
      </c>
      <c r="AX886" s="9" t="str">
        <f t="shared" si="60"/>
        <v/>
      </c>
      <c r="AY886" s="8" t="str">
        <f t="shared" si="61"/>
        <v/>
      </c>
      <c r="AZ886" s="8"/>
      <c r="BE886" s="9"/>
    </row>
    <row r="887" spans="46:57" ht="15.75" customHeight="1" x14ac:dyDescent="0.25">
      <c r="AT887" s="9" t="str">
        <f t="shared" si="56"/>
        <v/>
      </c>
      <c r="AU887" s="8" t="str">
        <f t="shared" si="57"/>
        <v/>
      </c>
      <c r="AV887" s="9" t="str">
        <f t="shared" si="58"/>
        <v/>
      </c>
      <c r="AW887" s="31" t="str">
        <f t="shared" si="59"/>
        <v/>
      </c>
      <c r="AX887" s="9" t="str">
        <f t="shared" si="60"/>
        <v/>
      </c>
      <c r="AY887" s="8" t="str">
        <f t="shared" si="61"/>
        <v/>
      </c>
      <c r="AZ887" s="8"/>
      <c r="BE887" s="9"/>
    </row>
    <row r="888" spans="46:57" ht="15.75" customHeight="1" x14ac:dyDescent="0.25">
      <c r="AT888" s="9" t="str">
        <f t="shared" si="56"/>
        <v/>
      </c>
      <c r="AU888" s="8" t="str">
        <f t="shared" si="57"/>
        <v/>
      </c>
      <c r="AV888" s="9" t="str">
        <f t="shared" si="58"/>
        <v/>
      </c>
      <c r="AW888" s="31" t="str">
        <f t="shared" si="59"/>
        <v/>
      </c>
      <c r="AX888" s="9" t="str">
        <f t="shared" si="60"/>
        <v/>
      </c>
      <c r="AY888" s="8" t="str">
        <f t="shared" si="61"/>
        <v/>
      </c>
      <c r="AZ888" s="8"/>
      <c r="BE888" s="9"/>
    </row>
    <row r="889" spans="46:57" ht="15.75" customHeight="1" x14ac:dyDescent="0.25">
      <c r="AT889" s="9" t="str">
        <f t="shared" si="56"/>
        <v/>
      </c>
      <c r="AU889" s="8" t="str">
        <f t="shared" si="57"/>
        <v/>
      </c>
      <c r="AV889" s="9" t="str">
        <f t="shared" si="58"/>
        <v/>
      </c>
      <c r="AW889" s="31" t="str">
        <f t="shared" si="59"/>
        <v/>
      </c>
      <c r="AX889" s="9" t="str">
        <f t="shared" si="60"/>
        <v/>
      </c>
      <c r="AY889" s="8" t="str">
        <f t="shared" si="61"/>
        <v/>
      </c>
      <c r="AZ889" s="8"/>
      <c r="BE889" s="9"/>
    </row>
    <row r="890" spans="46:57" ht="15.75" customHeight="1" x14ac:dyDescent="0.25">
      <c r="AT890" s="9" t="str">
        <f t="shared" si="56"/>
        <v/>
      </c>
      <c r="AU890" s="8" t="str">
        <f t="shared" si="57"/>
        <v/>
      </c>
      <c r="AV890" s="9" t="str">
        <f t="shared" si="58"/>
        <v/>
      </c>
      <c r="AW890" s="31" t="str">
        <f t="shared" si="59"/>
        <v/>
      </c>
      <c r="AX890" s="9" t="str">
        <f t="shared" si="60"/>
        <v/>
      </c>
      <c r="AY890" s="8" t="str">
        <f t="shared" si="61"/>
        <v/>
      </c>
      <c r="AZ890" s="8"/>
      <c r="BE890" s="9"/>
    </row>
    <row r="891" spans="46:57" ht="15.75" customHeight="1" x14ac:dyDescent="0.25">
      <c r="AT891" s="9" t="str">
        <f t="shared" si="56"/>
        <v/>
      </c>
      <c r="AU891" s="8" t="str">
        <f t="shared" si="57"/>
        <v/>
      </c>
      <c r="AV891" s="9" t="str">
        <f t="shared" si="58"/>
        <v/>
      </c>
      <c r="AW891" s="31" t="str">
        <f t="shared" si="59"/>
        <v/>
      </c>
      <c r="AX891" s="9" t="str">
        <f t="shared" si="60"/>
        <v/>
      </c>
      <c r="AY891" s="8" t="str">
        <f t="shared" si="61"/>
        <v/>
      </c>
      <c r="AZ891" s="8"/>
      <c r="BE891" s="9"/>
    </row>
    <row r="892" spans="46:57" ht="15.75" customHeight="1" x14ac:dyDescent="0.25">
      <c r="AT892" s="9" t="str">
        <f t="shared" si="56"/>
        <v/>
      </c>
      <c r="AU892" s="8" t="str">
        <f t="shared" si="57"/>
        <v/>
      </c>
      <c r="AV892" s="9" t="str">
        <f t="shared" si="58"/>
        <v/>
      </c>
      <c r="AW892" s="31" t="str">
        <f t="shared" si="59"/>
        <v/>
      </c>
      <c r="AX892" s="9" t="str">
        <f t="shared" si="60"/>
        <v/>
      </c>
      <c r="AY892" s="8" t="str">
        <f t="shared" si="61"/>
        <v/>
      </c>
      <c r="AZ892" s="8"/>
      <c r="BE892" s="9"/>
    </row>
    <row r="893" spans="46:57" ht="15.75" customHeight="1" x14ac:dyDescent="0.25">
      <c r="AT893" s="9" t="str">
        <f t="shared" si="56"/>
        <v/>
      </c>
      <c r="AU893" s="8" t="str">
        <f t="shared" si="57"/>
        <v/>
      </c>
      <c r="AV893" s="9" t="str">
        <f t="shared" si="58"/>
        <v/>
      </c>
      <c r="AW893" s="31" t="str">
        <f t="shared" si="59"/>
        <v/>
      </c>
      <c r="AX893" s="9" t="str">
        <f t="shared" si="60"/>
        <v/>
      </c>
      <c r="AY893" s="8" t="str">
        <f t="shared" si="61"/>
        <v/>
      </c>
      <c r="AZ893" s="8"/>
      <c r="BE893" s="9"/>
    </row>
    <row r="894" spans="46:57" ht="15.75" customHeight="1" x14ac:dyDescent="0.25">
      <c r="AT894" s="9" t="str">
        <f t="shared" si="56"/>
        <v/>
      </c>
      <c r="AU894" s="8" t="str">
        <f t="shared" si="57"/>
        <v/>
      </c>
      <c r="AV894" s="9" t="str">
        <f t="shared" si="58"/>
        <v/>
      </c>
      <c r="AW894" s="31" t="str">
        <f t="shared" si="59"/>
        <v/>
      </c>
      <c r="AX894" s="9" t="str">
        <f t="shared" si="60"/>
        <v/>
      </c>
      <c r="AY894" s="8" t="str">
        <f t="shared" si="61"/>
        <v/>
      </c>
      <c r="AZ894" s="8"/>
      <c r="BE894" s="9"/>
    </row>
    <row r="895" spans="46:57" ht="15.75" customHeight="1" x14ac:dyDescent="0.25">
      <c r="AT895" s="9" t="str">
        <f t="shared" si="56"/>
        <v/>
      </c>
      <c r="AU895" s="8" t="str">
        <f t="shared" si="57"/>
        <v/>
      </c>
      <c r="AV895" s="9" t="str">
        <f t="shared" si="58"/>
        <v/>
      </c>
      <c r="AW895" s="31" t="str">
        <f t="shared" si="59"/>
        <v/>
      </c>
      <c r="AX895" s="9" t="str">
        <f t="shared" si="60"/>
        <v/>
      </c>
      <c r="AY895" s="8" t="str">
        <f t="shared" si="61"/>
        <v/>
      </c>
      <c r="AZ895" s="8"/>
      <c r="BE895" s="9"/>
    </row>
    <row r="896" spans="46:57" ht="15.75" customHeight="1" x14ac:dyDescent="0.25">
      <c r="AT896" s="9" t="str">
        <f t="shared" si="56"/>
        <v/>
      </c>
      <c r="AU896" s="8" t="str">
        <f t="shared" si="57"/>
        <v/>
      </c>
      <c r="AV896" s="9" t="str">
        <f t="shared" si="58"/>
        <v/>
      </c>
      <c r="AW896" s="31" t="str">
        <f t="shared" si="59"/>
        <v/>
      </c>
      <c r="AX896" s="9" t="str">
        <f t="shared" si="60"/>
        <v/>
      </c>
      <c r="AY896" s="8" t="str">
        <f t="shared" si="61"/>
        <v/>
      </c>
      <c r="AZ896" s="8"/>
      <c r="BE896" s="9"/>
    </row>
    <row r="897" spans="46:57" ht="15.75" customHeight="1" x14ac:dyDescent="0.25">
      <c r="AT897" s="9" t="str">
        <f t="shared" si="56"/>
        <v/>
      </c>
      <c r="AU897" s="8" t="str">
        <f t="shared" si="57"/>
        <v/>
      </c>
      <c r="AV897" s="9" t="str">
        <f t="shared" si="58"/>
        <v/>
      </c>
      <c r="AW897" s="31" t="str">
        <f t="shared" si="59"/>
        <v/>
      </c>
      <c r="AX897" s="9" t="str">
        <f t="shared" si="60"/>
        <v/>
      </c>
      <c r="AY897" s="8" t="str">
        <f t="shared" si="61"/>
        <v/>
      </c>
      <c r="AZ897" s="8"/>
      <c r="BE897" s="9"/>
    </row>
    <row r="898" spans="46:57" ht="15.75" customHeight="1" x14ac:dyDescent="0.25">
      <c r="AT898" s="9" t="str">
        <f t="shared" si="56"/>
        <v/>
      </c>
      <c r="AU898" s="8" t="str">
        <f t="shared" si="57"/>
        <v/>
      </c>
      <c r="AV898" s="9" t="str">
        <f t="shared" si="58"/>
        <v/>
      </c>
      <c r="AW898" s="31" t="str">
        <f t="shared" si="59"/>
        <v/>
      </c>
      <c r="AX898" s="9" t="str">
        <f t="shared" si="60"/>
        <v/>
      </c>
      <c r="AY898" s="8" t="str">
        <f t="shared" si="61"/>
        <v/>
      </c>
      <c r="AZ898" s="8"/>
      <c r="BE898" s="9"/>
    </row>
    <row r="899" spans="46:57" ht="15.75" customHeight="1" x14ac:dyDescent="0.25">
      <c r="AT899" s="9" t="str">
        <f t="shared" si="56"/>
        <v/>
      </c>
      <c r="AU899" s="8" t="str">
        <f t="shared" si="57"/>
        <v/>
      </c>
      <c r="AV899" s="9" t="str">
        <f t="shared" si="58"/>
        <v/>
      </c>
      <c r="AW899" s="31" t="str">
        <f t="shared" si="59"/>
        <v/>
      </c>
      <c r="AX899" s="9" t="str">
        <f t="shared" si="60"/>
        <v/>
      </c>
      <c r="AY899" s="8" t="str">
        <f t="shared" si="61"/>
        <v/>
      </c>
      <c r="AZ899" s="8"/>
      <c r="BE899" s="9"/>
    </row>
    <row r="900" spans="46:57" ht="15.75" customHeight="1" x14ac:dyDescent="0.25">
      <c r="AT900" s="9" t="str">
        <f t="shared" si="56"/>
        <v/>
      </c>
      <c r="AU900" s="8" t="str">
        <f t="shared" si="57"/>
        <v/>
      </c>
      <c r="AV900" s="9" t="str">
        <f t="shared" si="58"/>
        <v/>
      </c>
      <c r="AW900" s="31" t="str">
        <f t="shared" si="59"/>
        <v/>
      </c>
      <c r="AX900" s="9" t="str">
        <f t="shared" si="60"/>
        <v/>
      </c>
      <c r="AY900" s="8" t="str">
        <f t="shared" si="61"/>
        <v/>
      </c>
      <c r="AZ900" s="8"/>
      <c r="BE900" s="9"/>
    </row>
    <row r="901" spans="46:57" ht="15.75" customHeight="1" x14ac:dyDescent="0.25">
      <c r="AT901" s="9" t="str">
        <f t="shared" si="56"/>
        <v/>
      </c>
      <c r="AU901" s="8" t="str">
        <f t="shared" si="57"/>
        <v/>
      </c>
      <c r="AV901" s="9" t="str">
        <f t="shared" si="58"/>
        <v/>
      </c>
      <c r="AW901" s="31" t="str">
        <f t="shared" si="59"/>
        <v/>
      </c>
      <c r="AX901" s="9" t="str">
        <f t="shared" si="60"/>
        <v/>
      </c>
      <c r="AY901" s="8" t="str">
        <f t="shared" si="61"/>
        <v/>
      </c>
      <c r="AZ901" s="8"/>
      <c r="BE901" s="9"/>
    </row>
    <row r="902" spans="46:57" ht="15.75" customHeight="1" x14ac:dyDescent="0.25">
      <c r="AT902" s="9" t="str">
        <f t="shared" si="56"/>
        <v/>
      </c>
      <c r="AU902" s="8" t="str">
        <f t="shared" si="57"/>
        <v/>
      </c>
      <c r="AV902" s="9" t="str">
        <f t="shared" si="58"/>
        <v/>
      </c>
      <c r="AW902" s="31" t="str">
        <f t="shared" si="59"/>
        <v/>
      </c>
      <c r="AX902" s="9" t="str">
        <f t="shared" si="60"/>
        <v/>
      </c>
      <c r="AY902" s="8" t="str">
        <f t="shared" si="61"/>
        <v/>
      </c>
      <c r="AZ902" s="8"/>
      <c r="BE902" s="9"/>
    </row>
    <row r="903" spans="46:57" ht="15.75" customHeight="1" x14ac:dyDescent="0.25">
      <c r="AT903" s="9" t="str">
        <f t="shared" si="56"/>
        <v/>
      </c>
      <c r="AU903" s="8" t="str">
        <f t="shared" si="57"/>
        <v/>
      </c>
      <c r="AV903" s="9" t="str">
        <f t="shared" si="58"/>
        <v/>
      </c>
      <c r="AW903" s="31" t="str">
        <f t="shared" si="59"/>
        <v/>
      </c>
      <c r="AX903" s="9" t="str">
        <f t="shared" si="60"/>
        <v/>
      </c>
      <c r="AY903" s="8" t="str">
        <f t="shared" si="61"/>
        <v/>
      </c>
      <c r="AZ903" s="8"/>
      <c r="BE903" s="9"/>
    </row>
    <row r="904" spans="46:57" ht="15.75" customHeight="1" x14ac:dyDescent="0.25">
      <c r="AT904" s="9" t="str">
        <f t="shared" si="56"/>
        <v/>
      </c>
      <c r="AU904" s="8" t="str">
        <f t="shared" si="57"/>
        <v/>
      </c>
      <c r="AV904" s="9" t="str">
        <f t="shared" si="58"/>
        <v/>
      </c>
      <c r="AW904" s="31" t="str">
        <f t="shared" si="59"/>
        <v/>
      </c>
      <c r="AX904" s="9" t="str">
        <f t="shared" si="60"/>
        <v/>
      </c>
      <c r="AY904" s="8" t="str">
        <f t="shared" si="61"/>
        <v/>
      </c>
      <c r="AZ904" s="8"/>
      <c r="BE904" s="9"/>
    </row>
    <row r="905" spans="46:57" ht="15.75" customHeight="1" x14ac:dyDescent="0.25">
      <c r="AT905" s="9" t="str">
        <f t="shared" si="56"/>
        <v/>
      </c>
      <c r="AU905" s="8" t="str">
        <f t="shared" si="57"/>
        <v/>
      </c>
      <c r="AV905" s="9" t="str">
        <f t="shared" si="58"/>
        <v/>
      </c>
      <c r="AW905" s="31" t="str">
        <f t="shared" si="59"/>
        <v/>
      </c>
      <c r="AX905" s="9" t="str">
        <f t="shared" si="60"/>
        <v/>
      </c>
      <c r="AY905" s="8" t="str">
        <f t="shared" si="61"/>
        <v/>
      </c>
      <c r="AZ905" s="8"/>
      <c r="BE905" s="9"/>
    </row>
    <row r="906" spans="46:57" ht="15.75" customHeight="1" x14ac:dyDescent="0.25">
      <c r="AT906" s="9" t="str">
        <f t="shared" si="56"/>
        <v/>
      </c>
      <c r="AU906" s="8" t="str">
        <f t="shared" si="57"/>
        <v/>
      </c>
      <c r="AV906" s="9" t="str">
        <f t="shared" si="58"/>
        <v/>
      </c>
      <c r="AW906" s="31" t="str">
        <f t="shared" si="59"/>
        <v/>
      </c>
      <c r="AX906" s="9" t="str">
        <f t="shared" si="60"/>
        <v/>
      </c>
      <c r="AY906" s="8" t="str">
        <f t="shared" si="61"/>
        <v/>
      </c>
      <c r="AZ906" s="8"/>
      <c r="BE906" s="9"/>
    </row>
    <row r="907" spans="46:57" ht="15.75" customHeight="1" x14ac:dyDescent="0.25">
      <c r="AT907" s="9" t="str">
        <f t="shared" si="56"/>
        <v/>
      </c>
      <c r="AU907" s="8" t="str">
        <f t="shared" si="57"/>
        <v/>
      </c>
      <c r="AV907" s="9" t="str">
        <f t="shared" si="58"/>
        <v/>
      </c>
      <c r="AW907" s="31" t="str">
        <f t="shared" si="59"/>
        <v/>
      </c>
      <c r="AX907" s="9" t="str">
        <f t="shared" si="60"/>
        <v/>
      </c>
      <c r="AY907" s="8" t="str">
        <f t="shared" si="61"/>
        <v/>
      </c>
      <c r="AZ907" s="8"/>
      <c r="BE907" s="9"/>
    </row>
    <row r="908" spans="46:57" ht="15.75" customHeight="1" x14ac:dyDescent="0.25">
      <c r="AT908" s="9" t="str">
        <f t="shared" si="56"/>
        <v/>
      </c>
      <c r="AU908" s="8" t="str">
        <f t="shared" si="57"/>
        <v/>
      </c>
      <c r="AV908" s="9" t="str">
        <f t="shared" si="58"/>
        <v/>
      </c>
      <c r="AW908" s="31" t="str">
        <f t="shared" si="59"/>
        <v/>
      </c>
      <c r="AX908" s="9" t="str">
        <f t="shared" si="60"/>
        <v/>
      </c>
      <c r="AY908" s="8" t="str">
        <f t="shared" si="61"/>
        <v/>
      </c>
      <c r="AZ908" s="8"/>
      <c r="BE908" s="9"/>
    </row>
    <row r="909" spans="46:57" ht="15.75" customHeight="1" x14ac:dyDescent="0.25">
      <c r="AT909" s="9" t="str">
        <f t="shared" si="56"/>
        <v/>
      </c>
      <c r="AU909" s="8" t="str">
        <f t="shared" si="57"/>
        <v/>
      </c>
      <c r="AV909" s="9" t="str">
        <f t="shared" si="58"/>
        <v/>
      </c>
      <c r="AW909" s="31" t="str">
        <f t="shared" si="59"/>
        <v/>
      </c>
      <c r="AX909" s="9" t="str">
        <f t="shared" si="60"/>
        <v/>
      </c>
      <c r="AY909" s="8" t="str">
        <f t="shared" si="61"/>
        <v/>
      </c>
      <c r="AZ909" s="8"/>
      <c r="BE909" s="9"/>
    </row>
    <row r="910" spans="46:57" ht="15.75" customHeight="1" x14ac:dyDescent="0.25">
      <c r="AT910" s="9" t="str">
        <f t="shared" si="56"/>
        <v/>
      </c>
      <c r="AU910" s="8" t="str">
        <f t="shared" si="57"/>
        <v/>
      </c>
      <c r="AV910" s="9" t="str">
        <f t="shared" si="58"/>
        <v/>
      </c>
      <c r="AW910" s="31" t="str">
        <f t="shared" si="59"/>
        <v/>
      </c>
      <c r="AX910" s="9" t="str">
        <f t="shared" si="60"/>
        <v/>
      </c>
      <c r="AY910" s="8" t="str">
        <f t="shared" si="61"/>
        <v/>
      </c>
      <c r="AZ910" s="8"/>
      <c r="BE910" s="9"/>
    </row>
    <row r="911" spans="46:57" ht="15.75" customHeight="1" x14ac:dyDescent="0.25">
      <c r="AT911" s="9" t="str">
        <f t="shared" si="56"/>
        <v/>
      </c>
      <c r="AU911" s="8" t="str">
        <f t="shared" si="57"/>
        <v/>
      </c>
      <c r="AV911" s="9" t="str">
        <f t="shared" si="58"/>
        <v/>
      </c>
      <c r="AW911" s="31" t="str">
        <f t="shared" si="59"/>
        <v/>
      </c>
      <c r="AX911" s="9" t="str">
        <f t="shared" si="60"/>
        <v/>
      </c>
      <c r="AY911" s="8" t="str">
        <f t="shared" si="61"/>
        <v/>
      </c>
      <c r="AZ911" s="8"/>
      <c r="BE911" s="9"/>
    </row>
    <row r="912" spans="46:57" ht="15.75" customHeight="1" x14ac:dyDescent="0.25">
      <c r="AT912" s="9" t="str">
        <f t="shared" si="56"/>
        <v/>
      </c>
      <c r="AU912" s="8" t="str">
        <f t="shared" si="57"/>
        <v/>
      </c>
      <c r="AV912" s="9" t="str">
        <f t="shared" si="58"/>
        <v/>
      </c>
      <c r="AW912" s="31" t="str">
        <f t="shared" si="59"/>
        <v/>
      </c>
      <c r="AX912" s="9" t="str">
        <f t="shared" si="60"/>
        <v/>
      </c>
      <c r="AY912" s="8" t="str">
        <f t="shared" si="61"/>
        <v/>
      </c>
      <c r="AZ912" s="8"/>
      <c r="BE912" s="9"/>
    </row>
    <row r="913" spans="46:57" ht="15.75" customHeight="1" x14ac:dyDescent="0.25">
      <c r="AT913" s="9" t="str">
        <f t="shared" si="56"/>
        <v/>
      </c>
      <c r="AU913" s="8" t="str">
        <f t="shared" si="57"/>
        <v/>
      </c>
      <c r="AV913" s="9" t="str">
        <f t="shared" si="58"/>
        <v/>
      </c>
      <c r="AW913" s="31" t="str">
        <f t="shared" si="59"/>
        <v/>
      </c>
      <c r="AX913" s="9" t="str">
        <f t="shared" si="60"/>
        <v/>
      </c>
      <c r="AY913" s="8" t="str">
        <f t="shared" si="61"/>
        <v/>
      </c>
      <c r="AZ913" s="8"/>
      <c r="BE913" s="9"/>
    </row>
    <row r="914" spans="46:57" ht="15.75" customHeight="1" x14ac:dyDescent="0.25">
      <c r="AT914" s="9" t="str">
        <f t="shared" si="56"/>
        <v/>
      </c>
      <c r="AU914" s="8" t="str">
        <f t="shared" si="57"/>
        <v/>
      </c>
      <c r="AV914" s="9" t="str">
        <f t="shared" si="58"/>
        <v/>
      </c>
      <c r="AW914" s="31" t="str">
        <f t="shared" si="59"/>
        <v/>
      </c>
      <c r="AX914" s="9" t="str">
        <f t="shared" si="60"/>
        <v/>
      </c>
      <c r="AY914" s="8" t="str">
        <f t="shared" si="61"/>
        <v/>
      </c>
      <c r="AZ914" s="8"/>
      <c r="BE914" s="9"/>
    </row>
    <row r="915" spans="46:57" ht="15.75" customHeight="1" x14ac:dyDescent="0.25">
      <c r="AT915" s="9" t="str">
        <f t="shared" si="56"/>
        <v/>
      </c>
      <c r="AU915" s="8" t="str">
        <f t="shared" si="57"/>
        <v/>
      </c>
      <c r="AV915" s="9" t="str">
        <f t="shared" si="58"/>
        <v/>
      </c>
      <c r="AW915" s="31" t="str">
        <f t="shared" si="59"/>
        <v/>
      </c>
      <c r="AX915" s="9" t="str">
        <f t="shared" si="60"/>
        <v/>
      </c>
      <c r="AY915" s="8" t="str">
        <f t="shared" si="61"/>
        <v/>
      </c>
      <c r="AZ915" s="8"/>
      <c r="BE915" s="9"/>
    </row>
    <row r="916" spans="46:57" ht="15.75" customHeight="1" x14ac:dyDescent="0.25">
      <c r="AT916" s="9" t="str">
        <f t="shared" si="56"/>
        <v/>
      </c>
      <c r="AU916" s="8" t="str">
        <f t="shared" si="57"/>
        <v/>
      </c>
      <c r="AV916" s="9" t="str">
        <f t="shared" si="58"/>
        <v/>
      </c>
      <c r="AW916" s="31" t="str">
        <f t="shared" si="59"/>
        <v/>
      </c>
      <c r="AX916" s="9" t="str">
        <f t="shared" si="60"/>
        <v/>
      </c>
      <c r="AY916" s="8" t="str">
        <f t="shared" si="61"/>
        <v/>
      </c>
      <c r="AZ916" s="8"/>
      <c r="BE916" s="9"/>
    </row>
    <row r="917" spans="46:57" ht="15.75" customHeight="1" x14ac:dyDescent="0.25">
      <c r="AT917" s="9" t="str">
        <f t="shared" si="56"/>
        <v/>
      </c>
      <c r="AU917" s="8" t="str">
        <f t="shared" si="57"/>
        <v/>
      </c>
      <c r="AV917" s="9" t="str">
        <f t="shared" si="58"/>
        <v/>
      </c>
      <c r="AW917" s="31" t="str">
        <f t="shared" si="59"/>
        <v/>
      </c>
      <c r="AX917" s="9" t="str">
        <f t="shared" si="60"/>
        <v/>
      </c>
      <c r="AY917" s="8" t="str">
        <f t="shared" si="61"/>
        <v/>
      </c>
      <c r="AZ917" s="8"/>
      <c r="BE917" s="9"/>
    </row>
    <row r="918" spans="46:57" ht="15.75" customHeight="1" x14ac:dyDescent="0.25">
      <c r="AT918" s="9" t="str">
        <f t="shared" si="56"/>
        <v/>
      </c>
      <c r="AU918" s="8" t="str">
        <f t="shared" si="57"/>
        <v/>
      </c>
      <c r="AV918" s="9" t="str">
        <f t="shared" si="58"/>
        <v/>
      </c>
      <c r="AW918" s="31" t="str">
        <f t="shared" si="59"/>
        <v/>
      </c>
      <c r="AX918" s="9" t="str">
        <f t="shared" si="60"/>
        <v/>
      </c>
      <c r="AY918" s="8" t="str">
        <f t="shared" si="61"/>
        <v/>
      </c>
      <c r="AZ918" s="8"/>
      <c r="BE918" s="9"/>
    </row>
    <row r="919" spans="46:57" ht="15.75" customHeight="1" x14ac:dyDescent="0.25">
      <c r="AT919" s="9" t="str">
        <f t="shared" si="56"/>
        <v/>
      </c>
      <c r="AU919" s="8" t="str">
        <f t="shared" si="57"/>
        <v/>
      </c>
      <c r="AV919" s="9" t="str">
        <f t="shared" si="58"/>
        <v/>
      </c>
      <c r="AW919" s="31" t="str">
        <f t="shared" si="59"/>
        <v/>
      </c>
      <c r="AX919" s="9" t="str">
        <f t="shared" si="60"/>
        <v/>
      </c>
      <c r="AY919" s="8" t="str">
        <f t="shared" si="61"/>
        <v/>
      </c>
      <c r="AZ919" s="8"/>
      <c r="BE919" s="9"/>
    </row>
    <row r="920" spans="46:57" ht="15.75" customHeight="1" x14ac:dyDescent="0.25">
      <c r="AT920" s="9" t="str">
        <f t="shared" si="56"/>
        <v/>
      </c>
      <c r="AU920" s="8" t="str">
        <f t="shared" si="57"/>
        <v/>
      </c>
      <c r="AV920" s="9" t="str">
        <f t="shared" si="58"/>
        <v/>
      </c>
      <c r="AW920" s="31" t="str">
        <f t="shared" si="59"/>
        <v/>
      </c>
      <c r="AX920" s="9" t="str">
        <f t="shared" si="60"/>
        <v/>
      </c>
      <c r="AY920" s="8" t="str">
        <f t="shared" si="61"/>
        <v/>
      </c>
      <c r="AZ920" s="8"/>
      <c r="BE920" s="9"/>
    </row>
    <row r="921" spans="46:57" ht="15.75" customHeight="1" x14ac:dyDescent="0.25">
      <c r="AT921" s="9" t="str">
        <f t="shared" si="56"/>
        <v/>
      </c>
      <c r="AU921" s="8" t="str">
        <f t="shared" si="57"/>
        <v/>
      </c>
      <c r="AV921" s="9" t="str">
        <f t="shared" si="58"/>
        <v/>
      </c>
      <c r="AW921" s="31" t="str">
        <f t="shared" si="59"/>
        <v/>
      </c>
      <c r="AX921" s="9" t="str">
        <f t="shared" si="60"/>
        <v/>
      </c>
      <c r="AY921" s="8" t="str">
        <f t="shared" si="61"/>
        <v/>
      </c>
      <c r="AZ921" s="8"/>
      <c r="BE921" s="9"/>
    </row>
    <row r="922" spans="46:57" ht="15.75" customHeight="1" x14ac:dyDescent="0.25">
      <c r="AT922" s="9" t="str">
        <f t="shared" si="56"/>
        <v/>
      </c>
      <c r="AU922" s="8" t="str">
        <f t="shared" si="57"/>
        <v/>
      </c>
      <c r="AV922" s="9" t="str">
        <f t="shared" si="58"/>
        <v/>
      </c>
      <c r="AW922" s="31" t="str">
        <f t="shared" si="59"/>
        <v/>
      </c>
      <c r="AX922" s="9" t="str">
        <f t="shared" si="60"/>
        <v/>
      </c>
      <c r="AY922" s="8" t="str">
        <f t="shared" si="61"/>
        <v/>
      </c>
      <c r="AZ922" s="8"/>
      <c r="BE922" s="9"/>
    </row>
    <row r="923" spans="46:57" ht="15.75" customHeight="1" x14ac:dyDescent="0.25">
      <c r="AT923" s="9" t="str">
        <f t="shared" si="56"/>
        <v/>
      </c>
      <c r="AU923" s="8" t="str">
        <f t="shared" si="57"/>
        <v/>
      </c>
      <c r="AV923" s="9" t="str">
        <f t="shared" si="58"/>
        <v/>
      </c>
      <c r="AW923" s="31" t="str">
        <f t="shared" si="59"/>
        <v/>
      </c>
      <c r="AX923" s="9" t="str">
        <f t="shared" si="60"/>
        <v/>
      </c>
      <c r="AY923" s="8" t="str">
        <f t="shared" si="61"/>
        <v/>
      </c>
      <c r="AZ923" s="8"/>
      <c r="BE923" s="9"/>
    </row>
    <row r="924" spans="46:57" ht="15.75" customHeight="1" x14ac:dyDescent="0.25">
      <c r="AT924" s="9" t="str">
        <f t="shared" si="56"/>
        <v/>
      </c>
      <c r="AU924" s="8" t="str">
        <f t="shared" si="57"/>
        <v/>
      </c>
      <c r="AV924" s="9" t="str">
        <f t="shared" si="58"/>
        <v/>
      </c>
      <c r="AW924" s="31" t="str">
        <f t="shared" si="59"/>
        <v/>
      </c>
      <c r="AX924" s="9" t="str">
        <f t="shared" si="60"/>
        <v/>
      </c>
      <c r="AY924" s="8" t="str">
        <f t="shared" si="61"/>
        <v/>
      </c>
      <c r="AZ924" s="8"/>
      <c r="BE924" s="9"/>
    </row>
    <row r="925" spans="46:57" ht="15.75" customHeight="1" x14ac:dyDescent="0.25">
      <c r="AT925" s="9" t="str">
        <f t="shared" si="56"/>
        <v/>
      </c>
      <c r="AU925" s="8" t="str">
        <f t="shared" si="57"/>
        <v/>
      </c>
      <c r="AV925" s="9" t="str">
        <f t="shared" si="58"/>
        <v/>
      </c>
      <c r="AW925" s="31" t="str">
        <f t="shared" si="59"/>
        <v/>
      </c>
      <c r="AX925" s="9" t="str">
        <f t="shared" si="60"/>
        <v/>
      </c>
      <c r="AY925" s="8" t="str">
        <f t="shared" si="61"/>
        <v/>
      </c>
      <c r="AZ925" s="8"/>
      <c r="BE925" s="9"/>
    </row>
    <row r="926" spans="46:57" ht="15.75" customHeight="1" x14ac:dyDescent="0.25">
      <c r="AT926" s="9" t="str">
        <f t="shared" si="56"/>
        <v/>
      </c>
      <c r="AU926" s="8" t="str">
        <f t="shared" si="57"/>
        <v/>
      </c>
      <c r="AV926" s="9" t="str">
        <f t="shared" si="58"/>
        <v/>
      </c>
      <c r="AW926" s="31" t="str">
        <f t="shared" si="59"/>
        <v/>
      </c>
      <c r="AX926" s="9" t="str">
        <f t="shared" si="60"/>
        <v/>
      </c>
      <c r="AY926" s="8" t="str">
        <f t="shared" si="61"/>
        <v/>
      </c>
      <c r="AZ926" s="8"/>
      <c r="BE926" s="9"/>
    </row>
    <row r="927" spans="46:57" ht="15.75" customHeight="1" x14ac:dyDescent="0.25">
      <c r="AT927" s="9" t="str">
        <f t="shared" si="56"/>
        <v/>
      </c>
      <c r="AU927" s="8" t="str">
        <f t="shared" si="57"/>
        <v/>
      </c>
      <c r="AV927" s="9" t="str">
        <f t="shared" si="58"/>
        <v/>
      </c>
      <c r="AW927" s="31" t="str">
        <f t="shared" si="59"/>
        <v/>
      </c>
      <c r="AX927" s="9" t="str">
        <f t="shared" si="60"/>
        <v/>
      </c>
      <c r="AY927" s="8" t="str">
        <f t="shared" si="61"/>
        <v/>
      </c>
      <c r="AZ927" s="8"/>
      <c r="BE927" s="9"/>
    </row>
    <row r="928" spans="46:57" ht="15.75" customHeight="1" x14ac:dyDescent="0.25">
      <c r="AT928" s="9" t="str">
        <f t="shared" si="56"/>
        <v/>
      </c>
      <c r="AU928" s="8" t="str">
        <f t="shared" si="57"/>
        <v/>
      </c>
      <c r="AV928" s="9" t="str">
        <f t="shared" si="58"/>
        <v/>
      </c>
      <c r="AW928" s="31" t="str">
        <f t="shared" si="59"/>
        <v/>
      </c>
      <c r="AX928" s="9" t="str">
        <f t="shared" si="60"/>
        <v/>
      </c>
      <c r="AY928" s="8" t="str">
        <f t="shared" si="61"/>
        <v/>
      </c>
      <c r="AZ928" s="8"/>
      <c r="BE928" s="9"/>
    </row>
    <row r="929" spans="46:57" ht="15.75" customHeight="1" x14ac:dyDescent="0.25">
      <c r="AT929" s="9" t="str">
        <f t="shared" si="56"/>
        <v/>
      </c>
      <c r="AU929" s="8" t="str">
        <f t="shared" si="57"/>
        <v/>
      </c>
      <c r="AV929" s="9" t="str">
        <f t="shared" si="58"/>
        <v/>
      </c>
      <c r="AW929" s="31" t="str">
        <f t="shared" si="59"/>
        <v/>
      </c>
      <c r="AX929" s="9" t="str">
        <f t="shared" si="60"/>
        <v/>
      </c>
      <c r="AY929" s="8" t="str">
        <f t="shared" si="61"/>
        <v/>
      </c>
      <c r="AZ929" s="8"/>
      <c r="BE929" s="9"/>
    </row>
    <row r="930" spans="46:57" ht="15.75" customHeight="1" x14ac:dyDescent="0.25">
      <c r="AT930" s="9" t="str">
        <f t="shared" si="56"/>
        <v/>
      </c>
      <c r="AU930" s="8" t="str">
        <f t="shared" si="57"/>
        <v/>
      </c>
      <c r="AV930" s="9" t="str">
        <f t="shared" si="58"/>
        <v/>
      </c>
      <c r="AW930" s="31" t="str">
        <f t="shared" si="59"/>
        <v/>
      </c>
      <c r="AX930" s="9" t="str">
        <f t="shared" si="60"/>
        <v/>
      </c>
      <c r="AY930" s="8" t="str">
        <f t="shared" si="61"/>
        <v/>
      </c>
      <c r="AZ930" s="8"/>
      <c r="BE930" s="9"/>
    </row>
    <row r="931" spans="46:57" ht="15.75" customHeight="1" x14ac:dyDescent="0.25">
      <c r="AT931" s="9" t="str">
        <f t="shared" si="56"/>
        <v/>
      </c>
      <c r="AU931" s="8" t="str">
        <f t="shared" si="57"/>
        <v/>
      </c>
      <c r="AV931" s="9" t="str">
        <f t="shared" si="58"/>
        <v/>
      </c>
      <c r="AW931" s="31" t="str">
        <f t="shared" si="59"/>
        <v/>
      </c>
      <c r="AX931" s="9" t="str">
        <f t="shared" si="60"/>
        <v/>
      </c>
      <c r="AY931" s="8" t="str">
        <f t="shared" si="61"/>
        <v/>
      </c>
      <c r="AZ931" s="8"/>
      <c r="BE931" s="9"/>
    </row>
    <row r="932" spans="46:57" ht="15.75" customHeight="1" x14ac:dyDescent="0.25">
      <c r="AT932" s="9" t="str">
        <f t="shared" si="56"/>
        <v/>
      </c>
      <c r="AU932" s="8" t="str">
        <f t="shared" si="57"/>
        <v/>
      </c>
      <c r="AV932" s="9" t="str">
        <f t="shared" si="58"/>
        <v/>
      </c>
      <c r="AW932" s="31" t="str">
        <f t="shared" si="59"/>
        <v/>
      </c>
      <c r="AX932" s="9" t="str">
        <f t="shared" si="60"/>
        <v/>
      </c>
      <c r="AY932" s="8" t="str">
        <f t="shared" si="61"/>
        <v/>
      </c>
      <c r="AZ932" s="8"/>
      <c r="BE932" s="9"/>
    </row>
    <row r="933" spans="46:57" ht="15.75" customHeight="1" x14ac:dyDescent="0.25">
      <c r="AT933" s="9" t="str">
        <f t="shared" si="56"/>
        <v/>
      </c>
      <c r="AU933" s="8" t="str">
        <f t="shared" si="57"/>
        <v/>
      </c>
      <c r="AV933" s="9" t="str">
        <f t="shared" si="58"/>
        <v/>
      </c>
      <c r="AW933" s="31" t="str">
        <f t="shared" si="59"/>
        <v/>
      </c>
      <c r="AX933" s="9" t="str">
        <f t="shared" si="60"/>
        <v/>
      </c>
      <c r="AY933" s="8" t="str">
        <f t="shared" si="61"/>
        <v/>
      </c>
      <c r="AZ933" s="8"/>
      <c r="BE933" s="9"/>
    </row>
    <row r="934" spans="46:57" ht="15.75" customHeight="1" x14ac:dyDescent="0.25">
      <c r="AT934" s="9" t="str">
        <f t="shared" si="56"/>
        <v/>
      </c>
      <c r="AU934" s="8" t="str">
        <f t="shared" si="57"/>
        <v/>
      </c>
      <c r="AV934" s="9" t="str">
        <f t="shared" si="58"/>
        <v/>
      </c>
      <c r="AW934" s="31" t="str">
        <f t="shared" si="59"/>
        <v/>
      </c>
      <c r="AX934" s="9" t="str">
        <f t="shared" si="60"/>
        <v/>
      </c>
      <c r="AY934" s="8" t="str">
        <f t="shared" si="61"/>
        <v/>
      </c>
      <c r="AZ934" s="8"/>
      <c r="BE934" s="9"/>
    </row>
    <row r="935" spans="46:57" ht="15.75" customHeight="1" x14ac:dyDescent="0.25">
      <c r="AT935" s="9" t="str">
        <f t="shared" si="56"/>
        <v/>
      </c>
      <c r="AU935" s="8" t="str">
        <f t="shared" si="57"/>
        <v/>
      </c>
      <c r="AV935" s="9" t="str">
        <f t="shared" si="58"/>
        <v/>
      </c>
      <c r="AW935" s="31" t="str">
        <f t="shared" si="59"/>
        <v/>
      </c>
      <c r="AX935" s="9" t="str">
        <f t="shared" si="60"/>
        <v/>
      </c>
      <c r="AY935" s="8" t="str">
        <f t="shared" si="61"/>
        <v/>
      </c>
      <c r="AZ935" s="8"/>
      <c r="BE935" s="9"/>
    </row>
    <row r="936" spans="46:57" ht="15.75" customHeight="1" x14ac:dyDescent="0.25">
      <c r="AT936" s="9" t="str">
        <f t="shared" si="56"/>
        <v/>
      </c>
      <c r="AU936" s="8" t="str">
        <f t="shared" si="57"/>
        <v/>
      </c>
      <c r="AV936" s="9" t="str">
        <f t="shared" si="58"/>
        <v/>
      </c>
      <c r="AW936" s="31" t="str">
        <f t="shared" si="59"/>
        <v/>
      </c>
      <c r="AX936" s="9" t="str">
        <f t="shared" si="60"/>
        <v/>
      </c>
      <c r="AY936" s="8" t="str">
        <f t="shared" si="61"/>
        <v/>
      </c>
      <c r="AZ936" s="8"/>
      <c r="BE936" s="9"/>
    </row>
    <row r="937" spans="46:57" ht="15.75" customHeight="1" x14ac:dyDescent="0.25">
      <c r="AT937" s="9" t="str">
        <f t="shared" si="56"/>
        <v/>
      </c>
      <c r="AU937" s="8" t="str">
        <f t="shared" si="57"/>
        <v/>
      </c>
      <c r="AV937" s="9" t="str">
        <f t="shared" si="58"/>
        <v/>
      </c>
      <c r="AW937" s="31" t="str">
        <f t="shared" si="59"/>
        <v/>
      </c>
      <c r="AX937" s="9" t="str">
        <f t="shared" si="60"/>
        <v/>
      </c>
      <c r="AY937" s="8" t="str">
        <f t="shared" si="61"/>
        <v/>
      </c>
      <c r="AZ937" s="8"/>
      <c r="BE937" s="9"/>
    </row>
    <row r="938" spans="46:57" ht="15.75" customHeight="1" x14ac:dyDescent="0.25">
      <c r="AT938" s="9" t="str">
        <f t="shared" si="56"/>
        <v/>
      </c>
      <c r="AU938" s="8" t="str">
        <f t="shared" si="57"/>
        <v/>
      </c>
      <c r="AV938" s="9" t="str">
        <f t="shared" si="58"/>
        <v/>
      </c>
      <c r="AW938" s="31" t="str">
        <f t="shared" si="59"/>
        <v/>
      </c>
      <c r="AX938" s="9" t="str">
        <f t="shared" si="60"/>
        <v/>
      </c>
      <c r="AY938" s="8" t="str">
        <f t="shared" si="61"/>
        <v/>
      </c>
      <c r="AZ938" s="8"/>
      <c r="BE938" s="9"/>
    </row>
    <row r="939" spans="46:57" ht="15.75" customHeight="1" x14ac:dyDescent="0.25">
      <c r="AT939" s="9" t="str">
        <f t="shared" si="56"/>
        <v/>
      </c>
      <c r="AU939" s="8" t="str">
        <f t="shared" si="57"/>
        <v/>
      </c>
      <c r="AV939" s="9" t="str">
        <f t="shared" si="58"/>
        <v/>
      </c>
      <c r="AW939" s="31" t="str">
        <f t="shared" si="59"/>
        <v/>
      </c>
      <c r="AX939" s="9" t="str">
        <f t="shared" si="60"/>
        <v/>
      </c>
      <c r="AY939" s="8" t="str">
        <f t="shared" si="61"/>
        <v/>
      </c>
      <c r="AZ939" s="8"/>
      <c r="BE939" s="9"/>
    </row>
    <row r="940" spans="46:57" ht="15.75" customHeight="1" x14ac:dyDescent="0.25">
      <c r="AT940" s="9" t="str">
        <f t="shared" si="56"/>
        <v/>
      </c>
      <c r="AU940" s="8" t="str">
        <f t="shared" si="57"/>
        <v/>
      </c>
      <c r="AV940" s="9" t="str">
        <f t="shared" si="58"/>
        <v/>
      </c>
      <c r="AW940" s="31" t="str">
        <f t="shared" si="59"/>
        <v/>
      </c>
      <c r="AX940" s="9" t="str">
        <f t="shared" si="60"/>
        <v/>
      </c>
      <c r="AY940" s="8" t="str">
        <f t="shared" si="61"/>
        <v/>
      </c>
      <c r="AZ940" s="8"/>
      <c r="BE940" s="9"/>
    </row>
    <row r="941" spans="46:57" ht="15.75" customHeight="1" x14ac:dyDescent="0.25">
      <c r="AT941" s="9" t="str">
        <f t="shared" si="56"/>
        <v/>
      </c>
      <c r="AU941" s="8" t="str">
        <f t="shared" si="57"/>
        <v/>
      </c>
      <c r="AV941" s="9" t="str">
        <f t="shared" si="58"/>
        <v/>
      </c>
      <c r="AW941" s="31" t="str">
        <f t="shared" si="59"/>
        <v/>
      </c>
      <c r="AX941" s="9" t="str">
        <f t="shared" si="60"/>
        <v/>
      </c>
      <c r="AY941" s="8" t="str">
        <f t="shared" si="61"/>
        <v/>
      </c>
      <c r="AZ941" s="8"/>
      <c r="BE941" s="9"/>
    </row>
    <row r="942" spans="46:57" ht="15.75" customHeight="1" x14ac:dyDescent="0.25">
      <c r="AT942" s="9" t="str">
        <f t="shared" si="56"/>
        <v/>
      </c>
      <c r="AU942" s="8" t="str">
        <f t="shared" si="57"/>
        <v/>
      </c>
      <c r="AV942" s="9" t="str">
        <f t="shared" si="58"/>
        <v/>
      </c>
      <c r="AW942" s="31" t="str">
        <f t="shared" si="59"/>
        <v/>
      </c>
      <c r="AX942" s="9" t="str">
        <f t="shared" si="60"/>
        <v/>
      </c>
      <c r="AY942" s="8" t="str">
        <f t="shared" si="61"/>
        <v/>
      </c>
      <c r="AZ942" s="8"/>
      <c r="BE942" s="9"/>
    </row>
    <row r="943" spans="46:57" ht="15.75" customHeight="1" x14ac:dyDescent="0.25">
      <c r="AT943" s="9" t="str">
        <f t="shared" si="56"/>
        <v/>
      </c>
      <c r="AU943" s="8" t="str">
        <f t="shared" si="57"/>
        <v/>
      </c>
      <c r="AV943" s="9" t="str">
        <f t="shared" si="58"/>
        <v/>
      </c>
      <c r="AW943" s="31" t="str">
        <f t="shared" si="59"/>
        <v/>
      </c>
      <c r="AX943" s="9" t="str">
        <f t="shared" si="60"/>
        <v/>
      </c>
      <c r="AY943" s="8" t="str">
        <f t="shared" si="61"/>
        <v/>
      </c>
      <c r="AZ943" s="8"/>
      <c r="BE943" s="9"/>
    </row>
    <row r="944" spans="46:57" ht="15.75" customHeight="1" x14ac:dyDescent="0.25">
      <c r="AT944" s="9" t="str">
        <f t="shared" si="56"/>
        <v/>
      </c>
      <c r="AU944" s="8" t="str">
        <f t="shared" si="57"/>
        <v/>
      </c>
      <c r="AV944" s="9" t="str">
        <f t="shared" si="58"/>
        <v/>
      </c>
      <c r="AW944" s="31" t="str">
        <f t="shared" si="59"/>
        <v/>
      </c>
      <c r="AX944" s="9" t="str">
        <f t="shared" si="60"/>
        <v/>
      </c>
      <c r="AY944" s="8" t="str">
        <f t="shared" si="61"/>
        <v/>
      </c>
      <c r="AZ944" s="8"/>
      <c r="BE944" s="9"/>
    </row>
    <row r="945" spans="46:57" ht="15.75" customHeight="1" x14ac:dyDescent="0.25">
      <c r="AT945" s="9" t="str">
        <f t="shared" si="56"/>
        <v/>
      </c>
      <c r="AU945" s="8" t="str">
        <f t="shared" si="57"/>
        <v/>
      </c>
      <c r="AV945" s="9" t="str">
        <f t="shared" si="58"/>
        <v/>
      </c>
      <c r="AW945" s="31" t="str">
        <f t="shared" si="59"/>
        <v/>
      </c>
      <c r="AX945" s="9" t="str">
        <f t="shared" si="60"/>
        <v/>
      </c>
      <c r="AY945" s="8" t="str">
        <f t="shared" si="61"/>
        <v/>
      </c>
      <c r="AZ945" s="8"/>
      <c r="BE945" s="9"/>
    </row>
    <row r="946" spans="46:57" ht="15.75" customHeight="1" x14ac:dyDescent="0.25">
      <c r="AT946" s="9" t="str">
        <f t="shared" si="56"/>
        <v/>
      </c>
      <c r="AU946" s="8" t="str">
        <f t="shared" si="57"/>
        <v/>
      </c>
      <c r="AV946" s="9" t="str">
        <f t="shared" si="58"/>
        <v/>
      </c>
      <c r="AW946" s="31" t="str">
        <f t="shared" si="59"/>
        <v/>
      </c>
      <c r="AX946" s="9" t="str">
        <f t="shared" si="60"/>
        <v/>
      </c>
      <c r="AY946" s="8" t="str">
        <f t="shared" si="61"/>
        <v/>
      </c>
      <c r="AZ946" s="8"/>
      <c r="BE946" s="9"/>
    </row>
    <row r="947" spans="46:57" ht="15.75" customHeight="1" x14ac:dyDescent="0.25">
      <c r="AT947" s="9" t="str">
        <f t="shared" si="56"/>
        <v/>
      </c>
      <c r="AU947" s="8" t="str">
        <f t="shared" si="57"/>
        <v/>
      </c>
      <c r="AV947" s="9" t="str">
        <f t="shared" si="58"/>
        <v/>
      </c>
      <c r="AW947" s="31" t="str">
        <f t="shared" si="59"/>
        <v/>
      </c>
      <c r="AX947" s="9" t="str">
        <f t="shared" si="60"/>
        <v/>
      </c>
      <c r="AY947" s="8" t="str">
        <f t="shared" si="61"/>
        <v/>
      </c>
      <c r="AZ947" s="8"/>
      <c r="BE947" s="9"/>
    </row>
    <row r="948" spans="46:57" ht="15.75" customHeight="1" x14ac:dyDescent="0.25">
      <c r="AT948" s="9" t="str">
        <f t="shared" si="56"/>
        <v/>
      </c>
      <c r="AU948" s="8" t="str">
        <f t="shared" si="57"/>
        <v/>
      </c>
      <c r="AV948" s="9" t="str">
        <f t="shared" si="58"/>
        <v/>
      </c>
      <c r="AW948" s="31" t="str">
        <f t="shared" si="59"/>
        <v/>
      </c>
      <c r="AX948" s="9" t="str">
        <f t="shared" si="60"/>
        <v/>
      </c>
      <c r="AY948" s="8" t="str">
        <f t="shared" si="61"/>
        <v/>
      </c>
      <c r="AZ948" s="8"/>
      <c r="BE948" s="9"/>
    </row>
    <row r="949" spans="46:57" ht="15.75" customHeight="1" x14ac:dyDescent="0.25">
      <c r="AT949" s="9" t="str">
        <f t="shared" si="56"/>
        <v/>
      </c>
      <c r="AU949" s="8" t="str">
        <f t="shared" si="57"/>
        <v/>
      </c>
      <c r="AV949" s="9" t="str">
        <f t="shared" si="58"/>
        <v/>
      </c>
      <c r="AW949" s="31" t="str">
        <f t="shared" si="59"/>
        <v/>
      </c>
      <c r="AX949" s="9" t="str">
        <f t="shared" si="60"/>
        <v/>
      </c>
      <c r="AY949" s="8" t="str">
        <f t="shared" si="61"/>
        <v/>
      </c>
      <c r="AZ949" s="8"/>
      <c r="BE949" s="9"/>
    </row>
    <row r="950" spans="46:57" ht="15.75" customHeight="1" x14ac:dyDescent="0.25">
      <c r="AT950" s="9" t="str">
        <f t="shared" si="56"/>
        <v/>
      </c>
      <c r="AU950" s="8" t="str">
        <f t="shared" si="57"/>
        <v/>
      </c>
      <c r="AV950" s="9" t="str">
        <f t="shared" si="58"/>
        <v/>
      </c>
      <c r="AW950" s="31" t="str">
        <f t="shared" si="59"/>
        <v/>
      </c>
      <c r="AX950" s="9" t="str">
        <f t="shared" si="60"/>
        <v/>
      </c>
      <c r="AY950" s="8" t="str">
        <f t="shared" si="61"/>
        <v/>
      </c>
      <c r="AZ950" s="8"/>
      <c r="BE950" s="9"/>
    </row>
    <row r="951" spans="46:57" ht="15.75" customHeight="1" x14ac:dyDescent="0.25">
      <c r="AT951" s="9" t="str">
        <f t="shared" si="56"/>
        <v/>
      </c>
      <c r="AU951" s="8" t="str">
        <f t="shared" si="57"/>
        <v/>
      </c>
      <c r="AV951" s="9" t="str">
        <f t="shared" si="58"/>
        <v/>
      </c>
      <c r="AW951" s="31" t="str">
        <f t="shared" si="59"/>
        <v/>
      </c>
      <c r="AX951" s="9" t="str">
        <f t="shared" si="60"/>
        <v/>
      </c>
      <c r="AY951" s="8" t="str">
        <f t="shared" si="61"/>
        <v/>
      </c>
      <c r="AZ951" s="8"/>
      <c r="BE951" s="9"/>
    </row>
    <row r="952" spans="46:57" ht="15.75" customHeight="1" x14ac:dyDescent="0.25">
      <c r="AT952" s="9" t="str">
        <f t="shared" si="56"/>
        <v/>
      </c>
      <c r="AU952" s="8" t="str">
        <f t="shared" si="57"/>
        <v/>
      </c>
      <c r="AV952" s="9" t="str">
        <f t="shared" si="58"/>
        <v/>
      </c>
      <c r="AW952" s="31" t="str">
        <f t="shared" si="59"/>
        <v/>
      </c>
      <c r="AX952" s="9" t="str">
        <f t="shared" si="60"/>
        <v/>
      </c>
      <c r="AY952" s="8" t="str">
        <f t="shared" si="61"/>
        <v/>
      </c>
      <c r="AZ952" s="8"/>
      <c r="BE952" s="9"/>
    </row>
    <row r="953" spans="46:57" ht="15.75" customHeight="1" x14ac:dyDescent="0.25">
      <c r="AT953" s="9" t="str">
        <f t="shared" si="56"/>
        <v/>
      </c>
      <c r="AU953" s="8" t="str">
        <f t="shared" si="57"/>
        <v/>
      </c>
      <c r="AV953" s="9" t="str">
        <f t="shared" si="58"/>
        <v/>
      </c>
      <c r="AW953" s="31" t="str">
        <f t="shared" si="59"/>
        <v/>
      </c>
      <c r="AX953" s="9" t="str">
        <f t="shared" si="60"/>
        <v/>
      </c>
      <c r="AY953" s="8" t="str">
        <f t="shared" si="61"/>
        <v/>
      </c>
      <c r="AZ953" s="8"/>
      <c r="BE953" s="9"/>
    </row>
    <row r="954" spans="46:57" ht="15.75" customHeight="1" x14ac:dyDescent="0.25">
      <c r="AT954" s="9" t="str">
        <f t="shared" si="56"/>
        <v/>
      </c>
      <c r="AU954" s="8" t="str">
        <f t="shared" si="57"/>
        <v/>
      </c>
      <c r="AV954" s="9" t="str">
        <f t="shared" si="58"/>
        <v/>
      </c>
      <c r="AW954" s="31" t="str">
        <f t="shared" si="59"/>
        <v/>
      </c>
      <c r="AX954" s="9" t="str">
        <f t="shared" si="60"/>
        <v/>
      </c>
      <c r="AY954" s="8" t="str">
        <f t="shared" si="61"/>
        <v/>
      </c>
      <c r="AZ954" s="8"/>
      <c r="BE954" s="9"/>
    </row>
    <row r="955" spans="46:57" ht="15.75" customHeight="1" x14ac:dyDescent="0.25">
      <c r="AT955" s="9" t="str">
        <f t="shared" si="56"/>
        <v/>
      </c>
      <c r="AU955" s="8" t="str">
        <f t="shared" si="57"/>
        <v/>
      </c>
      <c r="AV955" s="9" t="str">
        <f t="shared" si="58"/>
        <v/>
      </c>
      <c r="AW955" s="31" t="str">
        <f t="shared" si="59"/>
        <v/>
      </c>
      <c r="AX955" s="9" t="str">
        <f t="shared" si="60"/>
        <v/>
      </c>
      <c r="AY955" s="8" t="str">
        <f t="shared" si="61"/>
        <v/>
      </c>
      <c r="AZ955" s="8"/>
      <c r="BE955" s="9"/>
    </row>
    <row r="956" spans="46:57" ht="15.75" customHeight="1" x14ac:dyDescent="0.25">
      <c r="AT956" s="9" t="str">
        <f t="shared" si="56"/>
        <v/>
      </c>
      <c r="AU956" s="8" t="str">
        <f t="shared" si="57"/>
        <v/>
      </c>
      <c r="AV956" s="9" t="str">
        <f t="shared" si="58"/>
        <v/>
      </c>
      <c r="AW956" s="31" t="str">
        <f t="shared" si="59"/>
        <v/>
      </c>
      <c r="AX956" s="9" t="str">
        <f t="shared" si="60"/>
        <v/>
      </c>
      <c r="AY956" s="8" t="str">
        <f t="shared" si="61"/>
        <v/>
      </c>
      <c r="AZ956" s="8"/>
      <c r="BE956" s="9"/>
    </row>
    <row r="957" spans="46:57" ht="15.75" customHeight="1" x14ac:dyDescent="0.25">
      <c r="AT957" s="9" t="str">
        <f t="shared" si="56"/>
        <v/>
      </c>
      <c r="AU957" s="8" t="str">
        <f t="shared" si="57"/>
        <v/>
      </c>
      <c r="AV957" s="9" t="str">
        <f t="shared" si="58"/>
        <v/>
      </c>
      <c r="AW957" s="31" t="str">
        <f t="shared" si="59"/>
        <v/>
      </c>
      <c r="AX957" s="9" t="str">
        <f t="shared" si="60"/>
        <v/>
      </c>
      <c r="AY957" s="8" t="str">
        <f t="shared" si="61"/>
        <v/>
      </c>
      <c r="AZ957" s="8"/>
      <c r="BE957" s="9"/>
    </row>
    <row r="958" spans="46:57" ht="15.75" customHeight="1" x14ac:dyDescent="0.25">
      <c r="AT958" s="9" t="str">
        <f t="shared" si="56"/>
        <v/>
      </c>
      <c r="AU958" s="8" t="str">
        <f t="shared" si="57"/>
        <v/>
      </c>
      <c r="AV958" s="9" t="str">
        <f t="shared" si="58"/>
        <v/>
      </c>
      <c r="AW958" s="31" t="str">
        <f t="shared" si="59"/>
        <v/>
      </c>
      <c r="AX958" s="9" t="str">
        <f t="shared" si="60"/>
        <v/>
      </c>
      <c r="AY958" s="8" t="str">
        <f t="shared" si="61"/>
        <v/>
      </c>
      <c r="AZ958" s="8"/>
      <c r="BE958" s="9"/>
    </row>
    <row r="959" spans="46:57" ht="15.75" customHeight="1" x14ac:dyDescent="0.25">
      <c r="AT959" s="9" t="str">
        <f t="shared" si="56"/>
        <v/>
      </c>
      <c r="AU959" s="8" t="str">
        <f t="shared" si="57"/>
        <v/>
      </c>
      <c r="AV959" s="9" t="str">
        <f t="shared" si="58"/>
        <v/>
      </c>
      <c r="AW959" s="31" t="str">
        <f t="shared" si="59"/>
        <v/>
      </c>
      <c r="AX959" s="9" t="str">
        <f t="shared" si="60"/>
        <v/>
      </c>
      <c r="AY959" s="8" t="str">
        <f t="shared" si="61"/>
        <v/>
      </c>
      <c r="AZ959" s="8"/>
      <c r="BE959" s="9"/>
    </row>
    <row r="960" spans="46:57" ht="15.75" customHeight="1" x14ac:dyDescent="0.25">
      <c r="AT960" s="9" t="str">
        <f t="shared" si="56"/>
        <v/>
      </c>
      <c r="AU960" s="8" t="str">
        <f t="shared" si="57"/>
        <v/>
      </c>
      <c r="AV960" s="9" t="str">
        <f t="shared" si="58"/>
        <v/>
      </c>
      <c r="AW960" s="31" t="str">
        <f t="shared" si="59"/>
        <v/>
      </c>
      <c r="AX960" s="9" t="str">
        <f t="shared" si="60"/>
        <v/>
      </c>
      <c r="AY960" s="8" t="str">
        <f t="shared" si="61"/>
        <v/>
      </c>
      <c r="AZ960" s="8"/>
      <c r="BE960" s="9"/>
    </row>
    <row r="961" spans="46:57" ht="15.75" customHeight="1" x14ac:dyDescent="0.25">
      <c r="AT961" s="9" t="str">
        <f t="shared" si="56"/>
        <v/>
      </c>
      <c r="AU961" s="8" t="str">
        <f t="shared" si="57"/>
        <v/>
      </c>
      <c r="AV961" s="9" t="str">
        <f t="shared" si="58"/>
        <v/>
      </c>
      <c r="AW961" s="31" t="str">
        <f t="shared" si="59"/>
        <v/>
      </c>
      <c r="AX961" s="9" t="str">
        <f t="shared" si="60"/>
        <v/>
      </c>
      <c r="AY961" s="8" t="str">
        <f t="shared" si="61"/>
        <v/>
      </c>
      <c r="AZ961" s="8"/>
      <c r="BE961" s="9"/>
    </row>
    <row r="962" spans="46:57" ht="15.75" customHeight="1" x14ac:dyDescent="0.25">
      <c r="AT962" s="9" t="str">
        <f t="shared" si="56"/>
        <v/>
      </c>
      <c r="AU962" s="8" t="str">
        <f t="shared" si="57"/>
        <v/>
      </c>
      <c r="AV962" s="9" t="str">
        <f t="shared" si="58"/>
        <v/>
      </c>
      <c r="AW962" s="31" t="str">
        <f t="shared" si="59"/>
        <v/>
      </c>
      <c r="AX962" s="9" t="str">
        <f t="shared" si="60"/>
        <v/>
      </c>
      <c r="AY962" s="8" t="str">
        <f t="shared" si="61"/>
        <v/>
      </c>
      <c r="AZ962" s="8"/>
      <c r="BE962" s="9"/>
    </row>
    <row r="963" spans="46:57" ht="15.75" customHeight="1" x14ac:dyDescent="0.25">
      <c r="AT963" s="9" t="str">
        <f t="shared" si="56"/>
        <v/>
      </c>
      <c r="AU963" s="8" t="str">
        <f t="shared" si="57"/>
        <v/>
      </c>
      <c r="AV963" s="9" t="str">
        <f t="shared" si="58"/>
        <v/>
      </c>
      <c r="AW963" s="31" t="str">
        <f t="shared" si="59"/>
        <v/>
      </c>
      <c r="AX963" s="9" t="str">
        <f t="shared" si="60"/>
        <v/>
      </c>
      <c r="AY963" s="8" t="str">
        <f t="shared" si="61"/>
        <v/>
      </c>
      <c r="AZ963" s="8"/>
      <c r="BE963" s="9"/>
    </row>
    <row r="964" spans="46:57" ht="15.75" customHeight="1" x14ac:dyDescent="0.25">
      <c r="AT964" s="9" t="str">
        <f t="shared" si="56"/>
        <v/>
      </c>
      <c r="AU964" s="8" t="str">
        <f t="shared" si="57"/>
        <v/>
      </c>
      <c r="AV964" s="9" t="str">
        <f t="shared" si="58"/>
        <v/>
      </c>
      <c r="AW964" s="31" t="str">
        <f t="shared" si="59"/>
        <v/>
      </c>
      <c r="AX964" s="9" t="str">
        <f t="shared" si="60"/>
        <v/>
      </c>
      <c r="AY964" s="8" t="str">
        <f t="shared" si="61"/>
        <v/>
      </c>
      <c r="AZ964" s="8"/>
      <c r="BE964" s="9"/>
    </row>
    <row r="965" spans="46:57" ht="15.75" customHeight="1" x14ac:dyDescent="0.25">
      <c r="AT965" s="9" t="str">
        <f t="shared" si="56"/>
        <v/>
      </c>
      <c r="AU965" s="8" t="str">
        <f t="shared" si="57"/>
        <v/>
      </c>
      <c r="AV965" s="9" t="str">
        <f t="shared" si="58"/>
        <v/>
      </c>
      <c r="AW965" s="31" t="str">
        <f t="shared" si="59"/>
        <v/>
      </c>
      <c r="AX965" s="9" t="str">
        <f t="shared" si="60"/>
        <v/>
      </c>
      <c r="AY965" s="8" t="str">
        <f t="shared" si="61"/>
        <v/>
      </c>
      <c r="AZ965" s="8"/>
      <c r="BE965" s="9"/>
    </row>
    <row r="966" spans="46:57" ht="15.75" customHeight="1" x14ac:dyDescent="0.25">
      <c r="AT966" s="9" t="str">
        <f t="shared" si="56"/>
        <v/>
      </c>
      <c r="AU966" s="8" t="str">
        <f t="shared" si="57"/>
        <v/>
      </c>
      <c r="AV966" s="9" t="str">
        <f t="shared" si="58"/>
        <v/>
      </c>
      <c r="AW966" s="31" t="str">
        <f t="shared" si="59"/>
        <v/>
      </c>
      <c r="AX966" s="9" t="str">
        <f t="shared" si="60"/>
        <v/>
      </c>
      <c r="AY966" s="8" t="str">
        <f t="shared" si="61"/>
        <v/>
      </c>
      <c r="AZ966" s="8"/>
      <c r="BE966" s="9"/>
    </row>
    <row r="967" spans="46:57" ht="15.75" customHeight="1" x14ac:dyDescent="0.25">
      <c r="AT967" s="9" t="str">
        <f t="shared" si="56"/>
        <v/>
      </c>
      <c r="AU967" s="8" t="str">
        <f t="shared" si="57"/>
        <v/>
      </c>
      <c r="AV967" s="9" t="str">
        <f t="shared" si="58"/>
        <v/>
      </c>
      <c r="AW967" s="31" t="str">
        <f t="shared" si="59"/>
        <v/>
      </c>
      <c r="AX967" s="9" t="str">
        <f t="shared" si="60"/>
        <v/>
      </c>
      <c r="AY967" s="8" t="str">
        <f t="shared" si="61"/>
        <v/>
      </c>
      <c r="AZ967" s="8"/>
      <c r="BE967" s="9"/>
    </row>
    <row r="968" spans="46:57" ht="15.75" customHeight="1" x14ac:dyDescent="0.25">
      <c r="AT968" s="9" t="str">
        <f t="shared" si="56"/>
        <v/>
      </c>
      <c r="AU968" s="8" t="str">
        <f t="shared" si="57"/>
        <v/>
      </c>
      <c r="AV968" s="9" t="str">
        <f t="shared" si="58"/>
        <v/>
      </c>
      <c r="AW968" s="31" t="str">
        <f t="shared" si="59"/>
        <v/>
      </c>
      <c r="AX968" s="9" t="str">
        <f t="shared" si="60"/>
        <v/>
      </c>
      <c r="AY968" s="8" t="str">
        <f t="shared" si="61"/>
        <v/>
      </c>
      <c r="AZ968" s="8"/>
      <c r="BE968" s="9"/>
    </row>
    <row r="969" spans="46:57" ht="15.75" customHeight="1" x14ac:dyDescent="0.25">
      <c r="AT969" s="9" t="str">
        <f t="shared" si="56"/>
        <v/>
      </c>
      <c r="AU969" s="8" t="str">
        <f t="shared" si="57"/>
        <v/>
      </c>
      <c r="AV969" s="9" t="str">
        <f t="shared" si="58"/>
        <v/>
      </c>
      <c r="AW969" s="31" t="str">
        <f t="shared" si="59"/>
        <v/>
      </c>
      <c r="AX969" s="9" t="str">
        <f t="shared" si="60"/>
        <v/>
      </c>
      <c r="AY969" s="8" t="str">
        <f t="shared" si="61"/>
        <v/>
      </c>
      <c r="AZ969" s="8"/>
      <c r="BE969" s="9"/>
    </row>
    <row r="970" spans="46:57" ht="15.75" customHeight="1" x14ac:dyDescent="0.25">
      <c r="AT970" s="9" t="str">
        <f t="shared" si="56"/>
        <v/>
      </c>
      <c r="AU970" s="8" t="str">
        <f t="shared" si="57"/>
        <v/>
      </c>
      <c r="AV970" s="9" t="str">
        <f t="shared" si="58"/>
        <v/>
      </c>
      <c r="AW970" s="31" t="str">
        <f t="shared" si="59"/>
        <v/>
      </c>
      <c r="AX970" s="9" t="str">
        <f t="shared" si="60"/>
        <v/>
      </c>
      <c r="AY970" s="8" t="str">
        <f t="shared" si="61"/>
        <v/>
      </c>
      <c r="AZ970" s="8"/>
      <c r="BE970" s="9"/>
    </row>
    <row r="971" spans="46:57" ht="15.75" customHeight="1" x14ac:dyDescent="0.25">
      <c r="AT971" s="9" t="str">
        <f t="shared" si="56"/>
        <v/>
      </c>
      <c r="AU971" s="8" t="str">
        <f t="shared" si="57"/>
        <v/>
      </c>
      <c r="AV971" s="9" t="str">
        <f t="shared" si="58"/>
        <v/>
      </c>
      <c r="AW971" s="31" t="str">
        <f t="shared" si="59"/>
        <v/>
      </c>
      <c r="AX971" s="9" t="str">
        <f t="shared" si="60"/>
        <v/>
      </c>
      <c r="AY971" s="8" t="str">
        <f t="shared" si="61"/>
        <v/>
      </c>
      <c r="AZ971" s="8"/>
      <c r="BE971" s="9"/>
    </row>
    <row r="972" spans="46:57" ht="15.75" customHeight="1" x14ac:dyDescent="0.25">
      <c r="AT972" s="9" t="str">
        <f t="shared" si="56"/>
        <v/>
      </c>
      <c r="AU972" s="8" t="str">
        <f t="shared" si="57"/>
        <v/>
      </c>
      <c r="AV972" s="9" t="str">
        <f t="shared" si="58"/>
        <v/>
      </c>
      <c r="AW972" s="31" t="str">
        <f t="shared" si="59"/>
        <v/>
      </c>
      <c r="AX972" s="9" t="str">
        <f t="shared" si="60"/>
        <v/>
      </c>
      <c r="AY972" s="8" t="str">
        <f t="shared" si="61"/>
        <v/>
      </c>
      <c r="AZ972" s="8"/>
      <c r="BE972" s="9"/>
    </row>
    <row r="973" spans="46:57" ht="15.75" customHeight="1" x14ac:dyDescent="0.25">
      <c r="AT973" s="9" t="str">
        <f t="shared" si="56"/>
        <v/>
      </c>
      <c r="AU973" s="8" t="str">
        <f t="shared" si="57"/>
        <v/>
      </c>
      <c r="AV973" s="9" t="str">
        <f t="shared" si="58"/>
        <v/>
      </c>
      <c r="AW973" s="31" t="str">
        <f t="shared" si="59"/>
        <v/>
      </c>
      <c r="AX973" s="9" t="str">
        <f t="shared" si="60"/>
        <v/>
      </c>
      <c r="AY973" s="8" t="str">
        <f t="shared" si="61"/>
        <v/>
      </c>
      <c r="AZ973" s="8"/>
      <c r="BE973" s="9"/>
    </row>
    <row r="974" spans="46:57" ht="15.75" customHeight="1" x14ac:dyDescent="0.25">
      <c r="AT974" s="9" t="str">
        <f t="shared" si="56"/>
        <v/>
      </c>
      <c r="AU974" s="8" t="str">
        <f t="shared" si="57"/>
        <v/>
      </c>
      <c r="AV974" s="9" t="str">
        <f t="shared" si="58"/>
        <v/>
      </c>
      <c r="AW974" s="31" t="str">
        <f t="shared" si="59"/>
        <v/>
      </c>
      <c r="AX974" s="9" t="str">
        <f t="shared" si="60"/>
        <v/>
      </c>
      <c r="AY974" s="8" t="str">
        <f t="shared" si="61"/>
        <v/>
      </c>
      <c r="AZ974" s="8"/>
      <c r="BE974" s="9"/>
    </row>
    <row r="975" spans="46:57" ht="15.75" customHeight="1" x14ac:dyDescent="0.25">
      <c r="AT975" s="9" t="str">
        <f t="shared" si="56"/>
        <v/>
      </c>
      <c r="AU975" s="8" t="str">
        <f t="shared" si="57"/>
        <v/>
      </c>
      <c r="AV975" s="9" t="str">
        <f t="shared" si="58"/>
        <v/>
      </c>
      <c r="AW975" s="31" t="str">
        <f t="shared" si="59"/>
        <v/>
      </c>
      <c r="AX975" s="9" t="str">
        <f t="shared" si="60"/>
        <v/>
      </c>
      <c r="AY975" s="8" t="str">
        <f t="shared" si="61"/>
        <v/>
      </c>
      <c r="AZ975" s="8"/>
      <c r="BE975" s="9"/>
    </row>
    <row r="976" spans="46:57" ht="15.75" customHeight="1" x14ac:dyDescent="0.25">
      <c r="AT976" s="9" t="str">
        <f t="shared" si="56"/>
        <v/>
      </c>
      <c r="AU976" s="8" t="str">
        <f t="shared" si="57"/>
        <v/>
      </c>
      <c r="AV976" s="9" t="str">
        <f t="shared" si="58"/>
        <v/>
      </c>
      <c r="AW976" s="31" t="str">
        <f t="shared" si="59"/>
        <v/>
      </c>
      <c r="AX976" s="9" t="str">
        <f t="shared" si="60"/>
        <v/>
      </c>
      <c r="AY976" s="8" t="str">
        <f t="shared" si="61"/>
        <v/>
      </c>
      <c r="AZ976" s="8"/>
      <c r="BE976" s="9"/>
    </row>
    <row r="977" spans="46:57" ht="15.75" customHeight="1" x14ac:dyDescent="0.25">
      <c r="AT977" s="9" t="str">
        <f t="shared" si="56"/>
        <v/>
      </c>
      <c r="AU977" s="8" t="str">
        <f t="shared" si="57"/>
        <v/>
      </c>
      <c r="AV977" s="9" t="str">
        <f t="shared" si="58"/>
        <v/>
      </c>
      <c r="AW977" s="31" t="str">
        <f t="shared" si="59"/>
        <v/>
      </c>
      <c r="AX977" s="9" t="str">
        <f t="shared" si="60"/>
        <v/>
      </c>
      <c r="AY977" s="8" t="str">
        <f t="shared" si="61"/>
        <v/>
      </c>
      <c r="AZ977" s="8"/>
      <c r="BE977" s="9"/>
    </row>
    <row r="978" spans="46:57" ht="15.75" customHeight="1" x14ac:dyDescent="0.25">
      <c r="AT978" s="9" t="str">
        <f t="shared" si="56"/>
        <v/>
      </c>
      <c r="AU978" s="8" t="str">
        <f t="shared" si="57"/>
        <v/>
      </c>
      <c r="AV978" s="9" t="str">
        <f t="shared" si="58"/>
        <v/>
      </c>
      <c r="AW978" s="31" t="str">
        <f t="shared" si="59"/>
        <v/>
      </c>
      <c r="AX978" s="9" t="str">
        <f t="shared" si="60"/>
        <v/>
      </c>
      <c r="AY978" s="8" t="str">
        <f t="shared" si="61"/>
        <v/>
      </c>
      <c r="AZ978" s="8"/>
      <c r="BE978" s="9"/>
    </row>
    <row r="979" spans="46:57" ht="15.75" customHeight="1" x14ac:dyDescent="0.25">
      <c r="AT979" s="9" t="str">
        <f t="shared" si="56"/>
        <v/>
      </c>
      <c r="AU979" s="8" t="str">
        <f t="shared" si="57"/>
        <v/>
      </c>
      <c r="AV979" s="9" t="str">
        <f t="shared" si="58"/>
        <v/>
      </c>
      <c r="AW979" s="31" t="str">
        <f t="shared" si="59"/>
        <v/>
      </c>
      <c r="AX979" s="9" t="str">
        <f t="shared" si="60"/>
        <v/>
      </c>
      <c r="AY979" s="8" t="str">
        <f t="shared" si="61"/>
        <v/>
      </c>
      <c r="AZ979" s="8"/>
      <c r="BE979" s="9"/>
    </row>
    <row r="980" spans="46:57" ht="15.75" customHeight="1" x14ac:dyDescent="0.25">
      <c r="AT980" s="9" t="str">
        <f t="shared" si="56"/>
        <v/>
      </c>
      <c r="AU980" s="8" t="str">
        <f t="shared" si="57"/>
        <v/>
      </c>
      <c r="AV980" s="9" t="str">
        <f t="shared" si="58"/>
        <v/>
      </c>
      <c r="AW980" s="31" t="str">
        <f t="shared" si="59"/>
        <v/>
      </c>
      <c r="AX980" s="9" t="str">
        <f t="shared" si="60"/>
        <v/>
      </c>
      <c r="AY980" s="8" t="str">
        <f t="shared" si="61"/>
        <v/>
      </c>
      <c r="AZ980" s="8"/>
      <c r="BE980" s="9"/>
    </row>
    <row r="981" spans="46:57" ht="15.75" customHeight="1" x14ac:dyDescent="0.25">
      <c r="AT981" s="9" t="str">
        <f t="shared" si="56"/>
        <v/>
      </c>
      <c r="AU981" s="8" t="str">
        <f t="shared" si="57"/>
        <v/>
      </c>
      <c r="AV981" s="9" t="str">
        <f t="shared" si="58"/>
        <v/>
      </c>
      <c r="AW981" s="31" t="str">
        <f t="shared" si="59"/>
        <v/>
      </c>
      <c r="AX981" s="9" t="str">
        <f t="shared" si="60"/>
        <v/>
      </c>
      <c r="AY981" s="8" t="str">
        <f t="shared" si="61"/>
        <v/>
      </c>
      <c r="AZ981" s="8"/>
      <c r="BE981" s="9"/>
    </row>
    <row r="982" spans="46:57" ht="15.75" customHeight="1" x14ac:dyDescent="0.25">
      <c r="AT982" s="9" t="str">
        <f t="shared" si="56"/>
        <v/>
      </c>
      <c r="AU982" s="8" t="str">
        <f t="shared" si="57"/>
        <v/>
      </c>
      <c r="AV982" s="9" t="str">
        <f t="shared" si="58"/>
        <v/>
      </c>
      <c r="AW982" s="31" t="str">
        <f t="shared" si="59"/>
        <v/>
      </c>
      <c r="AX982" s="9" t="str">
        <f t="shared" si="60"/>
        <v/>
      </c>
      <c r="AY982" s="8" t="str">
        <f t="shared" si="61"/>
        <v/>
      </c>
      <c r="AZ982" s="8"/>
      <c r="BE982" s="9"/>
    </row>
    <row r="983" spans="46:57" ht="15.75" customHeight="1" x14ac:dyDescent="0.25">
      <c r="AT983" s="9" t="str">
        <f t="shared" si="56"/>
        <v/>
      </c>
      <c r="AU983" s="8" t="str">
        <f t="shared" si="57"/>
        <v/>
      </c>
      <c r="AV983" s="9" t="str">
        <f t="shared" si="58"/>
        <v/>
      </c>
      <c r="AW983" s="31" t="str">
        <f t="shared" si="59"/>
        <v/>
      </c>
      <c r="AX983" s="9" t="str">
        <f t="shared" si="60"/>
        <v/>
      </c>
      <c r="AY983" s="8" t="str">
        <f t="shared" si="61"/>
        <v/>
      </c>
      <c r="AZ983" s="8"/>
      <c r="BE983" s="9"/>
    </row>
    <row r="984" spans="46:57" ht="15.75" customHeight="1" x14ac:dyDescent="0.25">
      <c r="AT984" s="9" t="str">
        <f t="shared" si="56"/>
        <v/>
      </c>
      <c r="AU984" s="8" t="str">
        <f t="shared" si="57"/>
        <v/>
      </c>
      <c r="AV984" s="9" t="str">
        <f t="shared" si="58"/>
        <v/>
      </c>
      <c r="AW984" s="31" t="str">
        <f t="shared" si="59"/>
        <v/>
      </c>
      <c r="AX984" s="9" t="str">
        <f t="shared" si="60"/>
        <v/>
      </c>
      <c r="AY984" s="8" t="str">
        <f t="shared" si="61"/>
        <v/>
      </c>
      <c r="AZ984" s="8"/>
      <c r="BE984" s="9"/>
    </row>
    <row r="985" spans="46:57" ht="15.75" customHeight="1" x14ac:dyDescent="0.25">
      <c r="AT985" s="9" t="str">
        <f t="shared" si="56"/>
        <v/>
      </c>
      <c r="AU985" s="8" t="str">
        <f t="shared" si="57"/>
        <v/>
      </c>
      <c r="AV985" s="9" t="str">
        <f t="shared" si="58"/>
        <v/>
      </c>
      <c r="AW985" s="31" t="str">
        <f t="shared" si="59"/>
        <v/>
      </c>
      <c r="AX985" s="9" t="str">
        <f t="shared" si="60"/>
        <v/>
      </c>
      <c r="AY985" s="8" t="str">
        <f t="shared" si="61"/>
        <v/>
      </c>
      <c r="AZ985" s="8"/>
      <c r="BE985" s="9"/>
    </row>
    <row r="986" spans="46:57" ht="15.75" customHeight="1" x14ac:dyDescent="0.25">
      <c r="AT986" s="9" t="str">
        <f t="shared" si="56"/>
        <v/>
      </c>
      <c r="AU986" s="8" t="str">
        <f t="shared" si="57"/>
        <v/>
      </c>
      <c r="AV986" s="9" t="str">
        <f t="shared" si="58"/>
        <v/>
      </c>
      <c r="AW986" s="31" t="str">
        <f t="shared" si="59"/>
        <v/>
      </c>
      <c r="AX986" s="9" t="str">
        <f t="shared" si="60"/>
        <v/>
      </c>
      <c r="AY986" s="8" t="str">
        <f t="shared" si="61"/>
        <v/>
      </c>
      <c r="AZ986" s="8"/>
      <c r="BE986" s="9"/>
    </row>
    <row r="987" spans="46:57" ht="15.75" customHeight="1" x14ac:dyDescent="0.25">
      <c r="AT987" s="9" t="str">
        <f t="shared" si="56"/>
        <v/>
      </c>
      <c r="AU987" s="8" t="str">
        <f t="shared" si="57"/>
        <v/>
      </c>
      <c r="AV987" s="9" t="str">
        <f t="shared" si="58"/>
        <v/>
      </c>
      <c r="AW987" s="31" t="str">
        <f t="shared" si="59"/>
        <v/>
      </c>
      <c r="AX987" s="9" t="str">
        <f t="shared" si="60"/>
        <v/>
      </c>
      <c r="AY987" s="8" t="str">
        <f t="shared" si="61"/>
        <v/>
      </c>
      <c r="AZ987" s="8"/>
      <c r="BE987" s="9"/>
    </row>
    <row r="988" spans="46:57" ht="15.75" customHeight="1" x14ac:dyDescent="0.25">
      <c r="AT988" s="9" t="str">
        <f t="shared" si="56"/>
        <v/>
      </c>
      <c r="AU988" s="8" t="str">
        <f t="shared" si="57"/>
        <v/>
      </c>
      <c r="AV988" s="9" t="str">
        <f t="shared" si="58"/>
        <v/>
      </c>
      <c r="AW988" s="31" t="str">
        <f t="shared" si="59"/>
        <v/>
      </c>
      <c r="AX988" s="9" t="str">
        <f t="shared" si="60"/>
        <v/>
      </c>
      <c r="AY988" s="8" t="str">
        <f t="shared" si="61"/>
        <v/>
      </c>
      <c r="AZ988" s="8"/>
      <c r="BE988" s="9"/>
    </row>
    <row r="989" spans="46:57" ht="15.75" customHeight="1" x14ac:dyDescent="0.25">
      <c r="AT989" s="9" t="str">
        <f t="shared" si="56"/>
        <v/>
      </c>
      <c r="AU989" s="8" t="str">
        <f t="shared" si="57"/>
        <v/>
      </c>
      <c r="AV989" s="9" t="str">
        <f t="shared" si="58"/>
        <v/>
      </c>
      <c r="AW989" s="31" t="str">
        <f t="shared" si="59"/>
        <v/>
      </c>
      <c r="AX989" s="9" t="str">
        <f t="shared" si="60"/>
        <v/>
      </c>
      <c r="AY989" s="8" t="str">
        <f t="shared" si="61"/>
        <v/>
      </c>
      <c r="AZ989" s="8"/>
      <c r="BE989" s="9"/>
    </row>
    <row r="990" spans="46:57" ht="15.75" customHeight="1" x14ac:dyDescent="0.25">
      <c r="AT990" s="9" t="str">
        <f t="shared" si="56"/>
        <v/>
      </c>
      <c r="AU990" s="8" t="str">
        <f t="shared" si="57"/>
        <v/>
      </c>
      <c r="AV990" s="9" t="str">
        <f t="shared" si="58"/>
        <v/>
      </c>
      <c r="AW990" s="31" t="str">
        <f t="shared" si="59"/>
        <v/>
      </c>
      <c r="AX990" s="9" t="str">
        <f t="shared" si="60"/>
        <v/>
      </c>
      <c r="AY990" s="8" t="str">
        <f t="shared" si="61"/>
        <v/>
      </c>
      <c r="AZ990" s="8"/>
      <c r="BE990" s="9"/>
    </row>
    <row r="991" spans="46:57" ht="15.75" customHeight="1" x14ac:dyDescent="0.25">
      <c r="AT991" s="9" t="str">
        <f t="shared" si="56"/>
        <v/>
      </c>
      <c r="AU991" s="8" t="str">
        <f t="shared" si="57"/>
        <v/>
      </c>
      <c r="AV991" s="9" t="str">
        <f t="shared" si="58"/>
        <v/>
      </c>
      <c r="AW991" s="31" t="str">
        <f t="shared" si="59"/>
        <v/>
      </c>
      <c r="AX991" s="9" t="str">
        <f t="shared" si="60"/>
        <v/>
      </c>
      <c r="AY991" s="8" t="str">
        <f t="shared" si="61"/>
        <v/>
      </c>
      <c r="AZ991" s="8"/>
      <c r="BE991" s="9"/>
    </row>
    <row r="992" spans="46:57" ht="15.75" customHeight="1" x14ac:dyDescent="0.25">
      <c r="AT992" s="9" t="str">
        <f t="shared" si="56"/>
        <v/>
      </c>
      <c r="AU992" s="8" t="str">
        <f t="shared" si="57"/>
        <v/>
      </c>
      <c r="AV992" s="9" t="str">
        <f t="shared" si="58"/>
        <v/>
      </c>
      <c r="AW992" s="31" t="str">
        <f t="shared" si="59"/>
        <v/>
      </c>
      <c r="AX992" s="9" t="str">
        <f t="shared" si="60"/>
        <v/>
      </c>
      <c r="AY992" s="8" t="str">
        <f t="shared" si="61"/>
        <v/>
      </c>
      <c r="AZ992" s="8"/>
      <c r="BE992" s="9"/>
    </row>
    <row r="993" spans="46:57" ht="15.75" customHeight="1" x14ac:dyDescent="0.25">
      <c r="AT993" s="9" t="str">
        <f t="shared" si="56"/>
        <v/>
      </c>
      <c r="AU993" s="8" t="str">
        <f t="shared" si="57"/>
        <v/>
      </c>
      <c r="AV993" s="9" t="str">
        <f t="shared" si="58"/>
        <v/>
      </c>
      <c r="AW993" s="31" t="str">
        <f t="shared" si="59"/>
        <v/>
      </c>
      <c r="AX993" s="9" t="str">
        <f t="shared" si="60"/>
        <v/>
      </c>
      <c r="AY993" s="8" t="str">
        <f t="shared" si="61"/>
        <v/>
      </c>
      <c r="AZ993" s="8"/>
      <c r="BE993" s="9"/>
    </row>
    <row r="994" spans="46:57" ht="15.75" customHeight="1" x14ac:dyDescent="0.25">
      <c r="AT994" s="9" t="str">
        <f t="shared" si="56"/>
        <v/>
      </c>
      <c r="AU994" s="8" t="str">
        <f t="shared" si="57"/>
        <v/>
      </c>
      <c r="AV994" s="9" t="str">
        <f t="shared" si="58"/>
        <v/>
      </c>
      <c r="AW994" s="31" t="str">
        <f t="shared" si="59"/>
        <v/>
      </c>
      <c r="AX994" s="9" t="str">
        <f t="shared" si="60"/>
        <v/>
      </c>
      <c r="AY994" s="8" t="str">
        <f t="shared" si="61"/>
        <v/>
      </c>
      <c r="AZ994" s="8"/>
      <c r="BE994" s="9"/>
    </row>
    <row r="995" spans="46:57" ht="15.75" customHeight="1" x14ac:dyDescent="0.25">
      <c r="AT995" s="9" t="str">
        <f t="shared" si="56"/>
        <v/>
      </c>
      <c r="AU995" s="8" t="str">
        <f t="shared" si="57"/>
        <v/>
      </c>
      <c r="AV995" s="9" t="str">
        <f t="shared" si="58"/>
        <v/>
      </c>
      <c r="AW995" s="31" t="str">
        <f t="shared" si="59"/>
        <v/>
      </c>
      <c r="AX995" s="9" t="str">
        <f t="shared" si="60"/>
        <v/>
      </c>
      <c r="AY995" s="8" t="str">
        <f t="shared" si="61"/>
        <v/>
      </c>
      <c r="AZ995" s="8"/>
      <c r="BE995" s="9"/>
    </row>
    <row r="996" spans="46:57" ht="15.75" customHeight="1" x14ac:dyDescent="0.25">
      <c r="AT996" s="9" t="str">
        <f t="shared" si="56"/>
        <v/>
      </c>
      <c r="AU996" s="8" t="str">
        <f t="shared" si="57"/>
        <v/>
      </c>
      <c r="AV996" s="9" t="str">
        <f t="shared" si="58"/>
        <v/>
      </c>
      <c r="AW996" s="31" t="str">
        <f t="shared" si="59"/>
        <v/>
      </c>
      <c r="AX996" s="9" t="str">
        <f t="shared" si="60"/>
        <v/>
      </c>
      <c r="AY996" s="8" t="str">
        <f t="shared" si="61"/>
        <v/>
      </c>
      <c r="AZ996" s="8"/>
      <c r="BE996" s="9"/>
    </row>
    <row r="997" spans="46:57" ht="15.75" customHeight="1" x14ac:dyDescent="0.25">
      <c r="AT997" s="9" t="str">
        <f t="shared" si="56"/>
        <v/>
      </c>
      <c r="AU997" s="8" t="str">
        <f t="shared" si="57"/>
        <v/>
      </c>
      <c r="AV997" s="9" t="str">
        <f t="shared" si="58"/>
        <v/>
      </c>
      <c r="AW997" s="31" t="str">
        <f t="shared" si="59"/>
        <v/>
      </c>
      <c r="AX997" s="9" t="str">
        <f t="shared" si="60"/>
        <v/>
      </c>
      <c r="AY997" s="8" t="str">
        <f t="shared" si="61"/>
        <v/>
      </c>
      <c r="AZ997" s="8"/>
      <c r="BE997" s="9"/>
    </row>
    <row r="998" spans="46:57" ht="15.75" customHeight="1" x14ac:dyDescent="0.25">
      <c r="AT998" s="9" t="str">
        <f t="shared" si="56"/>
        <v/>
      </c>
      <c r="AU998" s="8" t="str">
        <f t="shared" si="57"/>
        <v/>
      </c>
      <c r="AV998" s="9" t="str">
        <f t="shared" si="58"/>
        <v/>
      </c>
      <c r="AW998" s="31" t="str">
        <f t="shared" si="59"/>
        <v/>
      </c>
      <c r="AX998" s="9" t="str">
        <f t="shared" si="60"/>
        <v/>
      </c>
      <c r="AY998" s="8" t="str">
        <f t="shared" si="61"/>
        <v/>
      </c>
      <c r="AZ998" s="8"/>
      <c r="BE998" s="9"/>
    </row>
    <row r="999" spans="46:57" ht="15.75" customHeight="1" x14ac:dyDescent="0.25">
      <c r="AT999" s="9" t="str">
        <f t="shared" si="56"/>
        <v/>
      </c>
      <c r="AU999" s="8" t="str">
        <f t="shared" si="57"/>
        <v/>
      </c>
      <c r="AV999" s="9" t="str">
        <f t="shared" si="58"/>
        <v/>
      </c>
      <c r="AW999" s="31" t="str">
        <f t="shared" si="59"/>
        <v/>
      </c>
      <c r="AX999" s="9" t="str">
        <f t="shared" si="60"/>
        <v/>
      </c>
      <c r="AY999" s="8" t="str">
        <f t="shared" si="61"/>
        <v/>
      </c>
      <c r="AZ999" s="8"/>
      <c r="BE999" s="9"/>
    </row>
    <row r="1000" spans="46:57" ht="15.75" customHeight="1" x14ac:dyDescent="0.25">
      <c r="AT1000" s="9" t="str">
        <f t="shared" si="56"/>
        <v/>
      </c>
      <c r="AU1000" s="8" t="str">
        <f t="shared" si="57"/>
        <v/>
      </c>
      <c r="AV1000" s="9" t="str">
        <f t="shared" si="58"/>
        <v/>
      </c>
      <c r="AW1000" s="31" t="str">
        <f t="shared" si="59"/>
        <v/>
      </c>
      <c r="AX1000" s="9" t="str">
        <f t="shared" si="60"/>
        <v/>
      </c>
      <c r="AY1000" s="8" t="str">
        <f t="shared" si="61"/>
        <v/>
      </c>
      <c r="AZ1000" s="8"/>
      <c r="BE1000" s="9"/>
    </row>
  </sheetData>
  <pageMargins left="0.75" right="0.75" top="1" bottom="1" header="0" footer="0"/>
  <pageSetup orientation="landscape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E100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2.625" defaultRowHeight="15" customHeight="1" x14ac:dyDescent="0.2"/>
  <cols>
    <col min="1" max="1" width="40.875" customWidth="1"/>
    <col min="2" max="2" width="51.375" customWidth="1"/>
    <col min="3" max="3" width="9.375" customWidth="1"/>
    <col min="4" max="4" width="9.5" customWidth="1"/>
    <col min="5" max="5" width="9" customWidth="1"/>
    <col min="6" max="6" width="11.25" customWidth="1"/>
    <col min="7" max="11" width="8.125" customWidth="1"/>
    <col min="12" max="12" width="9" customWidth="1"/>
    <col min="13" max="13" width="11.25" customWidth="1"/>
    <col min="14" max="17" width="8.125" customWidth="1"/>
    <col min="18" max="18" width="8.5" customWidth="1"/>
    <col min="19" max="19" width="9.625" customWidth="1"/>
    <col min="20" max="20" width="12.125" customWidth="1"/>
    <col min="21" max="23" width="8.125" customWidth="1"/>
    <col min="24" max="24" width="8.75" customWidth="1"/>
    <col min="25" max="25" width="9.875" customWidth="1"/>
    <col min="26" max="26" width="9.5" customWidth="1"/>
    <col min="27" max="27" width="11.5" customWidth="1"/>
    <col min="28" max="31" width="8.125" customWidth="1"/>
    <col min="32" max="33" width="8.75" customWidth="1"/>
    <col min="34" max="34" width="10.375" customWidth="1"/>
    <col min="35" max="39" width="8.125" customWidth="1"/>
    <col min="40" max="40" width="9.625" customWidth="1"/>
    <col min="41" max="41" width="11" customWidth="1"/>
    <col min="42" max="57" width="8.125" customWidth="1"/>
  </cols>
  <sheetData>
    <row r="1" spans="1:57" ht="90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/>
      <c r="AT1" s="4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/>
      <c r="BA1" s="4" t="s">
        <v>50</v>
      </c>
      <c r="BB1" s="4" t="s">
        <v>52</v>
      </c>
      <c r="BC1" s="4" t="s">
        <v>51</v>
      </c>
      <c r="BD1" s="4"/>
      <c r="BE1" s="4" t="s">
        <v>53</v>
      </c>
    </row>
    <row r="2" spans="1:57" x14ac:dyDescent="0.25">
      <c r="A2" s="32">
        <v>12306</v>
      </c>
      <c r="B2" s="32" t="s">
        <v>3276</v>
      </c>
      <c r="C2" s="32">
        <v>1</v>
      </c>
      <c r="D2" s="32">
        <v>22</v>
      </c>
      <c r="E2" s="32">
        <v>190</v>
      </c>
      <c r="F2" s="32">
        <v>7939</v>
      </c>
      <c r="G2" s="32">
        <v>0.16789999999999999</v>
      </c>
      <c r="H2" s="32">
        <v>0.56379999999999997</v>
      </c>
      <c r="I2" s="32">
        <v>8.2500000000000004E-2</v>
      </c>
      <c r="J2" s="32"/>
      <c r="K2" s="32"/>
      <c r="L2" s="32"/>
      <c r="M2" s="32"/>
      <c r="N2" s="32"/>
      <c r="O2" s="32"/>
      <c r="P2" s="32"/>
      <c r="Q2" s="32">
        <v>8</v>
      </c>
      <c r="R2" s="32">
        <v>69</v>
      </c>
      <c r="S2" s="32">
        <v>320</v>
      </c>
      <c r="T2" s="32">
        <v>92955</v>
      </c>
      <c r="U2" s="32">
        <v>0.52669999999999995</v>
      </c>
      <c r="V2" s="32">
        <v>0.9496</v>
      </c>
      <c r="W2" s="32">
        <v>0.96579999999999999</v>
      </c>
      <c r="X2" s="32">
        <v>5</v>
      </c>
      <c r="Y2" s="32">
        <v>16</v>
      </c>
      <c r="Z2" s="32">
        <v>200</v>
      </c>
      <c r="AA2" s="32">
        <v>8922</v>
      </c>
      <c r="AB2" s="32">
        <v>0.1221</v>
      </c>
      <c r="AC2" s="32">
        <v>0.59350000000000003</v>
      </c>
      <c r="AD2" s="32">
        <v>9.2700000000000005E-2</v>
      </c>
      <c r="AE2" s="32"/>
      <c r="AF2" s="32"/>
      <c r="AG2" s="32"/>
      <c r="AH2" s="32"/>
      <c r="AI2" s="32"/>
      <c r="AJ2" s="32"/>
      <c r="AK2" s="32"/>
      <c r="AL2" s="32">
        <v>1</v>
      </c>
      <c r="AM2" s="32">
        <v>22</v>
      </c>
      <c r="AN2" s="32">
        <v>264</v>
      </c>
      <c r="AO2" s="32">
        <v>10452</v>
      </c>
      <c r="AP2" s="32">
        <v>0.16789999999999999</v>
      </c>
      <c r="AQ2" s="32">
        <v>0.78339999999999999</v>
      </c>
      <c r="AR2" s="32">
        <v>0.1086</v>
      </c>
      <c r="AS2" s="32"/>
      <c r="AT2" s="33">
        <f t="shared" ref="AT2:AT256" si="0">IF(D2 = 0, "", F2 / D2)</f>
        <v>360.86363636363637</v>
      </c>
      <c r="AU2" s="8" t="str">
        <f t="shared" ref="AU2:AU256" si="1">IF(K2 = 0, "", M2 / K2)</f>
        <v/>
      </c>
      <c r="AV2" s="9">
        <f t="shared" ref="AV2:AV256" si="2">IF(R2 = 0, "", T2 / R2)</f>
        <v>1347.1739130434783</v>
      </c>
      <c r="AW2" s="31">
        <f t="shared" ref="AW2:AW256" si="3">IF(Y2 = 0, "", AA2 / Y2)</f>
        <v>557.625</v>
      </c>
      <c r="AX2" s="9" t="str">
        <f t="shared" ref="AX2:AX256" si="4">IF(AF2 = 0, "", AH2 / AF2)</f>
        <v/>
      </c>
      <c r="AY2" s="8">
        <f t="shared" ref="AY2:AY256" si="5">IF(AM2 = 0, "", AO2 / AM2)</f>
        <v>475.09090909090907</v>
      </c>
      <c r="AZ2" s="8"/>
      <c r="BA2" s="34" t="e">
        <f t="shared" ref="BA2:BA256" si="6">VLOOKUP(A2,#REF!, 3, FALSE)</f>
        <v>#REF!</v>
      </c>
      <c r="BB2" s="34" t="e">
        <f t="shared" ref="BB2:BB256" ca="1" si="7">_xludf.IFS(I2&lt;&gt;0, F2/I2, P2&lt;&gt;0, M2/P2, W2&lt;&gt;0, T2/W2, AD2&lt;&gt;0, AA2/AD2, AK2&lt;&gt;0, AH2/AK2, AR2&lt;&gt;0, AO2/AR2, TRUE, 0)</f>
        <v>#NAME?</v>
      </c>
      <c r="BC2" s="34" t="e">
        <f t="shared" ref="BC2:BC256" si="8">VLOOKUP(A2,#REF!, 4, FALSE)</f>
        <v>#REF!</v>
      </c>
      <c r="BD2" s="34"/>
      <c r="BE2" s="9" t="e">
        <f t="shared" ref="BE2:BE256" ca="1" si="9">BB2/BC2</f>
        <v>#NAME?</v>
      </c>
    </row>
    <row r="3" spans="1:57" x14ac:dyDescent="0.25">
      <c r="A3" s="6" t="s">
        <v>1679</v>
      </c>
      <c r="B3" s="6" t="s">
        <v>3276</v>
      </c>
      <c r="Q3" s="6">
        <v>111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0</v>
      </c>
      <c r="AT3" s="9" t="str">
        <f t="shared" si="0"/>
        <v/>
      </c>
      <c r="AU3" s="8" t="str">
        <f t="shared" si="1"/>
        <v/>
      </c>
      <c r="AV3" s="9" t="str">
        <f t="shared" si="2"/>
        <v/>
      </c>
      <c r="AW3" s="31" t="str">
        <f t="shared" si="3"/>
        <v/>
      </c>
      <c r="AX3" s="9" t="str">
        <f t="shared" si="4"/>
        <v/>
      </c>
      <c r="AY3" s="8" t="str">
        <f t="shared" si="5"/>
        <v/>
      </c>
      <c r="AZ3" s="8"/>
      <c r="BA3" s="6" t="e">
        <f t="shared" si="6"/>
        <v>#REF!</v>
      </c>
      <c r="BB3" s="6" t="e">
        <f t="shared" ca="1" si="7"/>
        <v>#NAME?</v>
      </c>
      <c r="BC3" s="6" t="e">
        <f t="shared" si="8"/>
        <v>#REF!</v>
      </c>
      <c r="BE3" s="9" t="e">
        <f t="shared" ca="1" si="9"/>
        <v>#NAME?</v>
      </c>
    </row>
    <row r="4" spans="1:57" x14ac:dyDescent="0.25">
      <c r="A4" s="6" t="s">
        <v>1680</v>
      </c>
      <c r="B4" s="6" t="s">
        <v>3276</v>
      </c>
      <c r="Q4" s="6">
        <v>111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AT4" s="9" t="str">
        <f t="shared" si="0"/>
        <v/>
      </c>
      <c r="AU4" s="8" t="str">
        <f t="shared" si="1"/>
        <v/>
      </c>
      <c r="AV4" s="9" t="str">
        <f t="shared" si="2"/>
        <v/>
      </c>
      <c r="AW4" s="31" t="str">
        <f t="shared" si="3"/>
        <v/>
      </c>
      <c r="AX4" s="9" t="str">
        <f t="shared" si="4"/>
        <v/>
      </c>
      <c r="AY4" s="8" t="str">
        <f t="shared" si="5"/>
        <v/>
      </c>
      <c r="AZ4" s="8"/>
      <c r="BA4" s="6" t="e">
        <f t="shared" si="6"/>
        <v>#REF!</v>
      </c>
      <c r="BB4" s="6" t="e">
        <f t="shared" ca="1" si="7"/>
        <v>#NAME?</v>
      </c>
      <c r="BC4" s="6" t="e">
        <f t="shared" si="8"/>
        <v>#REF!</v>
      </c>
      <c r="BE4" s="9" t="e">
        <f t="shared" ca="1" si="9"/>
        <v>#NAME?</v>
      </c>
    </row>
    <row r="5" spans="1:57" x14ac:dyDescent="0.25">
      <c r="A5" s="6" t="s">
        <v>1493</v>
      </c>
      <c r="B5" s="6" t="s">
        <v>3276</v>
      </c>
      <c r="C5" s="6">
        <v>3</v>
      </c>
      <c r="D5" s="6">
        <v>12</v>
      </c>
      <c r="E5" s="6">
        <v>7</v>
      </c>
      <c r="F5" s="6">
        <v>588</v>
      </c>
      <c r="G5" s="6">
        <v>4.48E-2</v>
      </c>
      <c r="H5" s="6">
        <v>6.0299999999999999E-2</v>
      </c>
      <c r="I5" s="6">
        <v>5.6300000000000003E-2</v>
      </c>
      <c r="Q5" s="6">
        <v>9</v>
      </c>
      <c r="R5" s="6">
        <v>35</v>
      </c>
      <c r="S5" s="6">
        <v>85</v>
      </c>
      <c r="T5" s="6">
        <v>5516</v>
      </c>
      <c r="U5" s="6">
        <v>0.13059999999999999</v>
      </c>
      <c r="V5" s="6">
        <v>0.73280000000000001</v>
      </c>
      <c r="W5" s="6">
        <v>0.52859999999999996</v>
      </c>
      <c r="X5" s="6">
        <v>5</v>
      </c>
      <c r="Y5" s="6">
        <v>25</v>
      </c>
      <c r="Z5" s="6">
        <v>49</v>
      </c>
      <c r="AA5" s="6">
        <v>2073</v>
      </c>
      <c r="AB5" s="6">
        <v>9.3299999999999994E-2</v>
      </c>
      <c r="AC5" s="6">
        <v>0.4224</v>
      </c>
      <c r="AD5" s="6">
        <v>0.1986</v>
      </c>
      <c r="AE5" s="6">
        <v>2</v>
      </c>
      <c r="AF5" s="6">
        <v>7</v>
      </c>
      <c r="AG5" s="6">
        <v>6</v>
      </c>
      <c r="AH5" s="6">
        <v>586</v>
      </c>
      <c r="AI5" s="6">
        <v>2.6100000000000002E-2</v>
      </c>
      <c r="AJ5" s="6">
        <v>5.1700000000000003E-2</v>
      </c>
      <c r="AK5" s="6">
        <v>5.62E-2</v>
      </c>
      <c r="AT5" s="9">
        <f t="shared" si="0"/>
        <v>49</v>
      </c>
      <c r="AU5" s="8" t="str">
        <f t="shared" si="1"/>
        <v/>
      </c>
      <c r="AV5" s="9">
        <f t="shared" si="2"/>
        <v>157.6</v>
      </c>
      <c r="AW5" s="31">
        <f t="shared" si="3"/>
        <v>82.92</v>
      </c>
      <c r="AX5" s="9">
        <f t="shared" si="4"/>
        <v>83.714285714285708</v>
      </c>
      <c r="AY5" s="8" t="str">
        <f t="shared" si="5"/>
        <v/>
      </c>
      <c r="AZ5" s="8"/>
      <c r="BA5" s="6" t="e">
        <f t="shared" si="6"/>
        <v>#REF!</v>
      </c>
      <c r="BB5" s="6" t="e">
        <f t="shared" ca="1" si="7"/>
        <v>#NAME?</v>
      </c>
      <c r="BC5" s="6" t="e">
        <f t="shared" si="8"/>
        <v>#REF!</v>
      </c>
      <c r="BE5" s="9" t="e">
        <f t="shared" ca="1" si="9"/>
        <v>#NAME?</v>
      </c>
    </row>
    <row r="6" spans="1:57" x14ac:dyDescent="0.25">
      <c r="A6" s="6" t="s">
        <v>1596</v>
      </c>
      <c r="B6" s="6" t="s">
        <v>3276</v>
      </c>
      <c r="C6" s="6">
        <v>10</v>
      </c>
      <c r="D6" s="6">
        <v>109</v>
      </c>
      <c r="E6" s="6">
        <v>34</v>
      </c>
      <c r="F6" s="6">
        <v>1230</v>
      </c>
      <c r="G6" s="6">
        <v>0.25829999999999997</v>
      </c>
      <c r="H6" s="6">
        <v>3.5400000000000001E-2</v>
      </c>
      <c r="I6" s="6">
        <v>4.5199999999999997E-2</v>
      </c>
      <c r="Q6" s="6">
        <v>7</v>
      </c>
      <c r="R6" s="6">
        <v>23</v>
      </c>
      <c r="S6" s="6">
        <v>569</v>
      </c>
      <c r="T6" s="6">
        <v>15155</v>
      </c>
      <c r="U6" s="6">
        <v>5.45E-2</v>
      </c>
      <c r="V6" s="6">
        <v>0.5927</v>
      </c>
      <c r="W6" s="6">
        <v>0.55689999999999995</v>
      </c>
      <c r="X6" s="6">
        <v>14</v>
      </c>
      <c r="Y6" s="6">
        <v>115</v>
      </c>
      <c r="Z6" s="6">
        <v>442</v>
      </c>
      <c r="AA6" s="6">
        <v>9654</v>
      </c>
      <c r="AB6" s="6">
        <v>0.27250000000000002</v>
      </c>
      <c r="AC6" s="6">
        <v>0.46039999999999998</v>
      </c>
      <c r="AD6" s="6">
        <v>0.35470000000000002</v>
      </c>
      <c r="AE6" s="6">
        <v>5</v>
      </c>
      <c r="AF6" s="6">
        <v>15</v>
      </c>
      <c r="AG6" s="6">
        <v>11</v>
      </c>
      <c r="AH6" s="6">
        <v>121</v>
      </c>
      <c r="AI6" s="6">
        <v>3.5499999999999997E-2</v>
      </c>
      <c r="AJ6" s="6">
        <v>1.15E-2</v>
      </c>
      <c r="AK6" s="6">
        <v>4.4000000000000003E-3</v>
      </c>
      <c r="AT6" s="9">
        <f t="shared" si="0"/>
        <v>11.284403669724771</v>
      </c>
      <c r="AU6" s="8" t="str">
        <f t="shared" si="1"/>
        <v/>
      </c>
      <c r="AV6" s="9">
        <f t="shared" si="2"/>
        <v>658.91304347826087</v>
      </c>
      <c r="AW6" s="31">
        <f t="shared" si="3"/>
        <v>83.947826086956525</v>
      </c>
      <c r="AX6" s="9">
        <f t="shared" si="4"/>
        <v>8.0666666666666664</v>
      </c>
      <c r="AY6" s="8" t="str">
        <f t="shared" si="5"/>
        <v/>
      </c>
      <c r="AZ6" s="8"/>
      <c r="BA6" s="6" t="e">
        <f t="shared" si="6"/>
        <v>#REF!</v>
      </c>
      <c r="BB6" s="6" t="e">
        <f t="shared" ca="1" si="7"/>
        <v>#NAME?</v>
      </c>
      <c r="BC6" s="6" t="e">
        <f t="shared" si="8"/>
        <v>#REF!</v>
      </c>
      <c r="BE6" s="9" t="e">
        <f t="shared" ca="1" si="9"/>
        <v>#NAME?</v>
      </c>
    </row>
    <row r="7" spans="1:57" x14ac:dyDescent="0.25">
      <c r="A7" s="6" t="s">
        <v>1644</v>
      </c>
      <c r="B7" s="6" t="s">
        <v>3276</v>
      </c>
      <c r="C7" s="6">
        <v>11</v>
      </c>
      <c r="D7" s="6">
        <v>56</v>
      </c>
      <c r="E7" s="6">
        <v>167</v>
      </c>
      <c r="F7" s="6">
        <v>6875</v>
      </c>
      <c r="G7" s="6">
        <v>0.1057</v>
      </c>
      <c r="H7" s="6">
        <v>0.3911</v>
      </c>
      <c r="I7" s="6">
        <v>0.193</v>
      </c>
      <c r="Q7" s="6">
        <v>29</v>
      </c>
      <c r="R7" s="6">
        <v>120</v>
      </c>
      <c r="S7" s="6">
        <v>374</v>
      </c>
      <c r="T7" s="6">
        <v>22308</v>
      </c>
      <c r="U7" s="6">
        <v>0.22639999999999999</v>
      </c>
      <c r="V7" s="6">
        <v>0.87590000000000001</v>
      </c>
      <c r="W7" s="6">
        <v>0.62639999999999996</v>
      </c>
      <c r="X7" s="6">
        <v>44</v>
      </c>
      <c r="Y7" s="6">
        <v>186</v>
      </c>
      <c r="Z7" s="6">
        <v>269</v>
      </c>
      <c r="AA7" s="6">
        <v>14402</v>
      </c>
      <c r="AB7" s="6">
        <v>0.35089999999999999</v>
      </c>
      <c r="AC7" s="6">
        <v>0.63</v>
      </c>
      <c r="AD7" s="6">
        <v>0.40439999999999998</v>
      </c>
      <c r="AE7" s="6">
        <v>6</v>
      </c>
      <c r="AF7" s="6">
        <v>49</v>
      </c>
      <c r="AG7" s="6">
        <v>190</v>
      </c>
      <c r="AH7" s="6">
        <v>7102</v>
      </c>
      <c r="AI7" s="6">
        <v>9.2499999999999999E-2</v>
      </c>
      <c r="AJ7" s="6">
        <v>0.44500000000000001</v>
      </c>
      <c r="AK7" s="6">
        <v>0.19939999999999999</v>
      </c>
      <c r="AL7" s="6">
        <v>3</v>
      </c>
      <c r="AM7" s="6">
        <v>45</v>
      </c>
      <c r="AN7" s="6">
        <v>243</v>
      </c>
      <c r="AO7" s="6">
        <v>14568</v>
      </c>
      <c r="AP7" s="6">
        <v>8.4900000000000003E-2</v>
      </c>
      <c r="AQ7" s="6">
        <v>0.56910000000000005</v>
      </c>
      <c r="AR7" s="6">
        <v>0.40899999999999997</v>
      </c>
      <c r="AT7" s="9">
        <f t="shared" si="0"/>
        <v>122.76785714285714</v>
      </c>
      <c r="AU7" s="8" t="str">
        <f t="shared" si="1"/>
        <v/>
      </c>
      <c r="AV7" s="9">
        <f t="shared" si="2"/>
        <v>185.9</v>
      </c>
      <c r="AW7" s="31">
        <f t="shared" si="3"/>
        <v>77.430107526881727</v>
      </c>
      <c r="AX7" s="9">
        <f t="shared" si="4"/>
        <v>144.9387755102041</v>
      </c>
      <c r="AY7" s="8">
        <f t="shared" si="5"/>
        <v>323.73333333333335</v>
      </c>
      <c r="AZ7" s="8"/>
      <c r="BA7" s="6" t="e">
        <f t="shared" si="6"/>
        <v>#REF!</v>
      </c>
      <c r="BB7" s="6" t="e">
        <f t="shared" ca="1" si="7"/>
        <v>#NAME?</v>
      </c>
      <c r="BC7" s="6" t="e">
        <f t="shared" si="8"/>
        <v>#REF!</v>
      </c>
      <c r="BE7" s="9" t="e">
        <f t="shared" ca="1" si="9"/>
        <v>#NAME?</v>
      </c>
    </row>
    <row r="8" spans="1:57" x14ac:dyDescent="0.25">
      <c r="A8" s="6" t="s">
        <v>1585</v>
      </c>
      <c r="B8" s="6" t="s">
        <v>3276</v>
      </c>
      <c r="C8" s="6">
        <v>2</v>
      </c>
      <c r="D8" s="6">
        <v>4</v>
      </c>
      <c r="E8" s="6">
        <v>64</v>
      </c>
      <c r="F8" s="6">
        <v>4109</v>
      </c>
      <c r="G8" s="6">
        <v>4.0000000000000001E-3</v>
      </c>
      <c r="H8" s="6">
        <v>2.7799999999999998E-2</v>
      </c>
      <c r="I8" s="6">
        <v>1.32E-2</v>
      </c>
      <c r="Q8" s="6">
        <v>65</v>
      </c>
      <c r="R8" s="6">
        <v>299</v>
      </c>
      <c r="S8" s="6">
        <v>1807</v>
      </c>
      <c r="T8" s="6">
        <v>106946</v>
      </c>
      <c r="U8" s="6">
        <v>0.29549999999999998</v>
      </c>
      <c r="V8" s="6">
        <v>0.7843</v>
      </c>
      <c r="W8" s="6">
        <v>0.34420000000000001</v>
      </c>
      <c r="X8" s="6">
        <v>1</v>
      </c>
      <c r="Y8" s="6">
        <v>8</v>
      </c>
      <c r="Z8" s="6">
        <v>95</v>
      </c>
      <c r="AA8" s="6">
        <v>1949</v>
      </c>
      <c r="AB8" s="6">
        <v>7.9000000000000008E-3</v>
      </c>
      <c r="AC8" s="6">
        <v>4.1200000000000001E-2</v>
      </c>
      <c r="AD8" s="6">
        <v>6.3E-3</v>
      </c>
      <c r="AT8" s="9">
        <f t="shared" si="0"/>
        <v>1027.25</v>
      </c>
      <c r="AU8" s="8" t="str">
        <f t="shared" si="1"/>
        <v/>
      </c>
      <c r="AV8" s="9">
        <f t="shared" si="2"/>
        <v>357.67892976588627</v>
      </c>
      <c r="AW8" s="31">
        <f t="shared" si="3"/>
        <v>243.625</v>
      </c>
      <c r="AX8" s="9" t="str">
        <f t="shared" si="4"/>
        <v/>
      </c>
      <c r="AY8" s="8" t="str">
        <f t="shared" si="5"/>
        <v/>
      </c>
      <c r="AZ8" s="8"/>
      <c r="BA8" s="6" t="e">
        <f t="shared" si="6"/>
        <v>#REF!</v>
      </c>
      <c r="BB8" s="6" t="e">
        <f t="shared" ca="1" si="7"/>
        <v>#NAME?</v>
      </c>
      <c r="BC8" s="6" t="e">
        <f t="shared" si="8"/>
        <v>#REF!</v>
      </c>
      <c r="BE8" s="9" t="e">
        <f t="shared" ca="1" si="9"/>
        <v>#NAME?</v>
      </c>
    </row>
    <row r="9" spans="1:57" x14ac:dyDescent="0.25">
      <c r="A9" s="6" t="s">
        <v>1727</v>
      </c>
      <c r="B9" s="6" t="s">
        <v>3276</v>
      </c>
      <c r="C9" s="6">
        <v>1</v>
      </c>
      <c r="D9" s="6">
        <v>4</v>
      </c>
      <c r="E9" s="6">
        <v>6</v>
      </c>
      <c r="F9" s="6">
        <v>208</v>
      </c>
      <c r="G9" s="6">
        <v>3.2000000000000002E-3</v>
      </c>
      <c r="H9" s="6">
        <v>9.1999999999999998E-3</v>
      </c>
      <c r="I9" s="6">
        <v>5.7000000000000002E-3</v>
      </c>
      <c r="Q9" s="6">
        <v>35</v>
      </c>
      <c r="R9" s="6">
        <v>144</v>
      </c>
      <c r="S9" s="6">
        <v>426</v>
      </c>
      <c r="T9" s="6">
        <v>18174</v>
      </c>
      <c r="U9" s="6">
        <v>0.1142</v>
      </c>
      <c r="V9" s="6">
        <v>0.65339999999999998</v>
      </c>
      <c r="W9" s="6">
        <v>0.4945</v>
      </c>
      <c r="X9" s="6">
        <v>26</v>
      </c>
      <c r="Y9" s="6">
        <v>113</v>
      </c>
      <c r="Z9" s="6">
        <v>119</v>
      </c>
      <c r="AA9" s="6">
        <v>7450</v>
      </c>
      <c r="AB9" s="6">
        <v>8.9599999999999999E-2</v>
      </c>
      <c r="AC9" s="6">
        <v>0.1825</v>
      </c>
      <c r="AD9" s="6">
        <v>0.20269999999999999</v>
      </c>
      <c r="AE9" s="6">
        <v>6</v>
      </c>
      <c r="AF9" s="6">
        <v>383</v>
      </c>
      <c r="AG9" s="6">
        <v>90</v>
      </c>
      <c r="AH9" s="6">
        <v>3293</v>
      </c>
      <c r="AI9" s="6">
        <v>0.30370000000000003</v>
      </c>
      <c r="AJ9" s="6">
        <v>0.13800000000000001</v>
      </c>
      <c r="AK9" s="6">
        <v>8.9599999999999999E-2</v>
      </c>
      <c r="AT9" s="9">
        <f t="shared" si="0"/>
        <v>52</v>
      </c>
      <c r="AU9" s="8" t="str">
        <f t="shared" si="1"/>
        <v/>
      </c>
      <c r="AV9" s="9">
        <f t="shared" si="2"/>
        <v>126.20833333333333</v>
      </c>
      <c r="AW9" s="31">
        <f t="shared" si="3"/>
        <v>65.929203539823007</v>
      </c>
      <c r="AX9" s="9">
        <f t="shared" si="4"/>
        <v>8.5979112271540465</v>
      </c>
      <c r="AY9" s="8" t="str">
        <f t="shared" si="5"/>
        <v/>
      </c>
      <c r="AZ9" s="8"/>
      <c r="BA9" s="6" t="e">
        <f t="shared" si="6"/>
        <v>#REF!</v>
      </c>
      <c r="BB9" s="6" t="e">
        <f t="shared" ca="1" si="7"/>
        <v>#NAME?</v>
      </c>
      <c r="BC9" s="6" t="e">
        <f t="shared" si="8"/>
        <v>#REF!</v>
      </c>
      <c r="BE9" s="9" t="e">
        <f t="shared" ca="1" si="9"/>
        <v>#NAME?</v>
      </c>
    </row>
    <row r="10" spans="1:57" x14ac:dyDescent="0.25">
      <c r="A10" s="6" t="s">
        <v>1525</v>
      </c>
      <c r="B10" s="6" t="s">
        <v>3276</v>
      </c>
      <c r="C10" s="6">
        <v>1</v>
      </c>
      <c r="D10" s="6">
        <v>16</v>
      </c>
      <c r="E10" s="6">
        <v>0</v>
      </c>
      <c r="F10" s="6">
        <v>0</v>
      </c>
      <c r="G10" s="6">
        <v>5.5199999999999999E-2</v>
      </c>
      <c r="H10" s="6">
        <v>0</v>
      </c>
      <c r="I10" s="6">
        <v>0</v>
      </c>
      <c r="Q10" s="6">
        <v>8</v>
      </c>
      <c r="R10" s="6">
        <v>80</v>
      </c>
      <c r="S10" s="6">
        <v>275</v>
      </c>
      <c r="T10" s="6">
        <v>42255</v>
      </c>
      <c r="U10" s="6">
        <v>0.27589999999999998</v>
      </c>
      <c r="V10" s="6">
        <v>0.98570000000000002</v>
      </c>
      <c r="W10" s="6">
        <v>0.78559999999999997</v>
      </c>
      <c r="X10" s="6">
        <v>1</v>
      </c>
      <c r="Y10" s="6">
        <v>121</v>
      </c>
      <c r="Z10" s="6">
        <v>0</v>
      </c>
      <c r="AA10" s="6">
        <v>0</v>
      </c>
      <c r="AB10" s="6">
        <v>0.41720000000000002</v>
      </c>
      <c r="AC10" s="6">
        <v>0</v>
      </c>
      <c r="AD10" s="6">
        <v>0</v>
      </c>
      <c r="AT10" s="9">
        <f t="shared" si="0"/>
        <v>0</v>
      </c>
      <c r="AU10" s="8" t="str">
        <f t="shared" si="1"/>
        <v/>
      </c>
      <c r="AV10" s="9">
        <f t="shared" si="2"/>
        <v>528.1875</v>
      </c>
      <c r="AW10" s="31">
        <f t="shared" si="3"/>
        <v>0</v>
      </c>
      <c r="AX10" s="9" t="str">
        <f t="shared" si="4"/>
        <v/>
      </c>
      <c r="AY10" s="8" t="str">
        <f t="shared" si="5"/>
        <v/>
      </c>
      <c r="AZ10" s="8"/>
      <c r="BA10" s="6" t="e">
        <f t="shared" si="6"/>
        <v>#REF!</v>
      </c>
      <c r="BB10" s="6" t="e">
        <f t="shared" ca="1" si="7"/>
        <v>#NAME?</v>
      </c>
      <c r="BC10" s="6" t="e">
        <f t="shared" si="8"/>
        <v>#REF!</v>
      </c>
      <c r="BE10" s="9" t="e">
        <f t="shared" ca="1" si="9"/>
        <v>#NAME?</v>
      </c>
    </row>
    <row r="11" spans="1:57" x14ac:dyDescent="0.25">
      <c r="A11" s="6" t="s">
        <v>1499</v>
      </c>
      <c r="B11" s="6" t="s">
        <v>3276</v>
      </c>
      <c r="C11" s="6">
        <v>3</v>
      </c>
      <c r="D11" s="6">
        <v>59</v>
      </c>
      <c r="E11" s="6">
        <v>229</v>
      </c>
      <c r="F11" s="6">
        <v>12592</v>
      </c>
      <c r="G11" s="6">
        <v>7.8899999999999998E-2</v>
      </c>
      <c r="H11" s="6">
        <v>0.26500000000000001</v>
      </c>
      <c r="I11" s="6">
        <v>0.16370000000000001</v>
      </c>
      <c r="J11" s="6">
        <v>5</v>
      </c>
      <c r="K11" s="6">
        <v>26</v>
      </c>
      <c r="L11" s="6">
        <v>265</v>
      </c>
      <c r="M11" s="6">
        <v>13461</v>
      </c>
      <c r="N11" s="6">
        <v>3.4799999999999998E-2</v>
      </c>
      <c r="O11" s="6">
        <v>0.30669999999999997</v>
      </c>
      <c r="P11" s="6">
        <v>0.17499999999999999</v>
      </c>
      <c r="Q11" s="6">
        <v>48</v>
      </c>
      <c r="R11" s="6">
        <v>229</v>
      </c>
      <c r="S11" s="6">
        <v>780</v>
      </c>
      <c r="T11" s="6">
        <v>63728</v>
      </c>
      <c r="U11" s="6">
        <v>0.30609999999999998</v>
      </c>
      <c r="V11" s="6">
        <v>0.90280000000000005</v>
      </c>
      <c r="W11" s="6">
        <v>0.82840000000000003</v>
      </c>
      <c r="X11" s="6">
        <v>56</v>
      </c>
      <c r="Y11" s="6">
        <v>158</v>
      </c>
      <c r="Z11" s="6">
        <v>317</v>
      </c>
      <c r="AA11" s="6">
        <v>17510</v>
      </c>
      <c r="AB11" s="6">
        <v>0.2112</v>
      </c>
      <c r="AC11" s="6">
        <v>0.3669</v>
      </c>
      <c r="AD11" s="6">
        <v>0.2276</v>
      </c>
      <c r="AE11" s="6">
        <v>13</v>
      </c>
      <c r="AF11" s="6">
        <v>50</v>
      </c>
      <c r="AG11" s="6">
        <v>212</v>
      </c>
      <c r="AH11" s="6">
        <v>6479</v>
      </c>
      <c r="AI11" s="6">
        <v>6.6799999999999998E-2</v>
      </c>
      <c r="AJ11" s="6">
        <v>0.24540000000000001</v>
      </c>
      <c r="AK11" s="6">
        <v>8.4199999999999997E-2</v>
      </c>
      <c r="AL11" s="6">
        <v>2</v>
      </c>
      <c r="AM11" s="6">
        <v>45</v>
      </c>
      <c r="AN11" s="6">
        <v>390</v>
      </c>
      <c r="AO11" s="6">
        <v>20072</v>
      </c>
      <c r="AP11" s="6">
        <v>6.0199999999999997E-2</v>
      </c>
      <c r="AQ11" s="6">
        <v>0.45140000000000002</v>
      </c>
      <c r="AR11" s="6">
        <v>0.26090000000000002</v>
      </c>
      <c r="AT11" s="9">
        <f t="shared" si="0"/>
        <v>213.42372881355934</v>
      </c>
      <c r="AU11" s="8">
        <f t="shared" si="1"/>
        <v>517.73076923076928</v>
      </c>
      <c r="AV11" s="9">
        <f t="shared" si="2"/>
        <v>278.28820960698692</v>
      </c>
      <c r="AW11" s="31">
        <f t="shared" si="3"/>
        <v>110.82278481012658</v>
      </c>
      <c r="AX11" s="9">
        <f t="shared" si="4"/>
        <v>129.58000000000001</v>
      </c>
      <c r="AY11" s="8">
        <f t="shared" si="5"/>
        <v>446.04444444444442</v>
      </c>
      <c r="AZ11" s="8"/>
      <c r="BA11" s="6" t="e">
        <f t="shared" si="6"/>
        <v>#REF!</v>
      </c>
      <c r="BB11" s="6" t="e">
        <f t="shared" ca="1" si="7"/>
        <v>#NAME?</v>
      </c>
      <c r="BC11" s="6" t="e">
        <f t="shared" si="8"/>
        <v>#REF!</v>
      </c>
      <c r="BE11" s="9" t="e">
        <f t="shared" ca="1" si="9"/>
        <v>#NAME?</v>
      </c>
    </row>
    <row r="12" spans="1:57" x14ac:dyDescent="0.25">
      <c r="A12" s="6" t="s">
        <v>1579</v>
      </c>
      <c r="B12" s="6" t="s">
        <v>3276</v>
      </c>
      <c r="C12" s="6">
        <v>1</v>
      </c>
      <c r="D12" s="6">
        <v>2</v>
      </c>
      <c r="E12" s="6">
        <v>10</v>
      </c>
      <c r="F12" s="6">
        <v>436</v>
      </c>
      <c r="G12" s="6">
        <v>4.1999999999999997E-3</v>
      </c>
      <c r="H12" s="6">
        <v>7.4000000000000003E-3</v>
      </c>
      <c r="I12" s="6">
        <v>5.0000000000000001E-3</v>
      </c>
      <c r="J12" s="6">
        <v>3</v>
      </c>
      <c r="K12" s="6">
        <v>46</v>
      </c>
      <c r="L12" s="6">
        <v>153</v>
      </c>
      <c r="M12" s="6">
        <v>17774</v>
      </c>
      <c r="N12" s="6">
        <v>9.7299999999999998E-2</v>
      </c>
      <c r="O12" s="6">
        <v>0.1138</v>
      </c>
      <c r="P12" s="6">
        <v>0.20399999999999999</v>
      </c>
      <c r="Q12" s="6">
        <v>39</v>
      </c>
      <c r="R12" s="6">
        <v>268</v>
      </c>
      <c r="S12" s="6">
        <v>1282</v>
      </c>
      <c r="T12" s="6">
        <v>80850</v>
      </c>
      <c r="U12" s="6">
        <v>0.56659999999999999</v>
      </c>
      <c r="V12" s="6">
        <v>0.95389999999999997</v>
      </c>
      <c r="W12" s="6">
        <v>0.92779999999999996</v>
      </c>
      <c r="X12" s="6">
        <v>14</v>
      </c>
      <c r="Y12" s="6">
        <v>77</v>
      </c>
      <c r="Z12" s="6">
        <v>311</v>
      </c>
      <c r="AA12" s="6">
        <v>21418</v>
      </c>
      <c r="AB12" s="6">
        <v>0.1628</v>
      </c>
      <c r="AC12" s="6">
        <v>0.23139999999999999</v>
      </c>
      <c r="AD12" s="6">
        <v>0.24579999999999999</v>
      </c>
      <c r="AT12" s="9">
        <f t="shared" si="0"/>
        <v>218</v>
      </c>
      <c r="AU12" s="8">
        <f t="shared" si="1"/>
        <v>386.39130434782606</v>
      </c>
      <c r="AV12" s="9">
        <f t="shared" si="2"/>
        <v>301.67910447761193</v>
      </c>
      <c r="AW12" s="31">
        <f t="shared" si="3"/>
        <v>278.15584415584414</v>
      </c>
      <c r="AX12" s="9" t="str">
        <f t="shared" si="4"/>
        <v/>
      </c>
      <c r="AY12" s="8" t="str">
        <f t="shared" si="5"/>
        <v/>
      </c>
      <c r="AZ12" s="8"/>
      <c r="BA12" s="6" t="e">
        <f t="shared" si="6"/>
        <v>#REF!</v>
      </c>
      <c r="BB12" s="6" t="e">
        <f t="shared" ca="1" si="7"/>
        <v>#NAME?</v>
      </c>
      <c r="BC12" s="6" t="e">
        <f t="shared" si="8"/>
        <v>#REF!</v>
      </c>
      <c r="BE12" s="9" t="e">
        <f t="shared" ca="1" si="9"/>
        <v>#NAME?</v>
      </c>
    </row>
    <row r="13" spans="1:57" x14ac:dyDescent="0.25">
      <c r="A13" s="6" t="s">
        <v>1702</v>
      </c>
      <c r="B13" s="6" t="s">
        <v>3276</v>
      </c>
      <c r="C13" s="6">
        <v>2</v>
      </c>
      <c r="D13" s="6">
        <v>4</v>
      </c>
      <c r="E13" s="6">
        <v>15</v>
      </c>
      <c r="F13" s="6">
        <v>122</v>
      </c>
      <c r="G13" s="6">
        <v>2.9000000000000001E-2</v>
      </c>
      <c r="H13" s="6">
        <v>2.9399999999999999E-2</v>
      </c>
      <c r="I13" s="6">
        <v>4.4000000000000003E-3</v>
      </c>
      <c r="J13" s="6">
        <v>1</v>
      </c>
      <c r="K13" s="6">
        <v>23</v>
      </c>
      <c r="L13" s="6">
        <v>308</v>
      </c>
      <c r="M13" s="6">
        <v>13425</v>
      </c>
      <c r="N13" s="6">
        <v>0.16669999999999999</v>
      </c>
      <c r="O13" s="6">
        <v>0.60270000000000001</v>
      </c>
      <c r="P13" s="6">
        <v>0.4849</v>
      </c>
      <c r="Q13" s="6">
        <v>10</v>
      </c>
      <c r="R13" s="6">
        <v>58</v>
      </c>
      <c r="S13" s="6">
        <v>464</v>
      </c>
      <c r="T13" s="6">
        <v>20954</v>
      </c>
      <c r="U13" s="6">
        <v>0.42030000000000001</v>
      </c>
      <c r="V13" s="6">
        <v>0.90800000000000003</v>
      </c>
      <c r="W13" s="6">
        <v>0.75680000000000003</v>
      </c>
      <c r="X13" s="6">
        <v>6</v>
      </c>
      <c r="Y13" s="6">
        <v>48</v>
      </c>
      <c r="Z13" s="6">
        <v>391</v>
      </c>
      <c r="AA13" s="6">
        <v>16709</v>
      </c>
      <c r="AB13" s="6">
        <v>0.3478</v>
      </c>
      <c r="AC13" s="6">
        <v>0.76519999999999999</v>
      </c>
      <c r="AD13" s="6">
        <v>0.60350000000000004</v>
      </c>
      <c r="AE13" s="6">
        <v>3</v>
      </c>
      <c r="AF13" s="6">
        <v>11</v>
      </c>
      <c r="AG13" s="6">
        <v>179</v>
      </c>
      <c r="AH13" s="6">
        <v>5989</v>
      </c>
      <c r="AI13" s="6">
        <v>7.9699999999999993E-2</v>
      </c>
      <c r="AJ13" s="6">
        <v>0.3503</v>
      </c>
      <c r="AK13" s="6">
        <v>0.21629999999999999</v>
      </c>
      <c r="AL13" s="6">
        <v>2</v>
      </c>
      <c r="AM13" s="6">
        <v>44</v>
      </c>
      <c r="AN13" s="6">
        <v>399</v>
      </c>
      <c r="AO13" s="6">
        <v>19990</v>
      </c>
      <c r="AP13" s="6">
        <v>0.31879999999999997</v>
      </c>
      <c r="AQ13" s="6">
        <v>0.78080000000000005</v>
      </c>
      <c r="AR13" s="6">
        <v>0.72199999999999998</v>
      </c>
      <c r="AT13" s="9">
        <f t="shared" si="0"/>
        <v>30.5</v>
      </c>
      <c r="AU13" s="8">
        <f t="shared" si="1"/>
        <v>583.695652173913</v>
      </c>
      <c r="AV13" s="9">
        <f t="shared" si="2"/>
        <v>361.27586206896552</v>
      </c>
      <c r="AW13" s="31">
        <f t="shared" si="3"/>
        <v>348.10416666666669</v>
      </c>
      <c r="AX13" s="9">
        <f t="shared" si="4"/>
        <v>544.4545454545455</v>
      </c>
      <c r="AY13" s="8">
        <f t="shared" si="5"/>
        <v>454.31818181818181</v>
      </c>
      <c r="AZ13" s="8"/>
      <c r="BA13" s="6" t="e">
        <f t="shared" si="6"/>
        <v>#REF!</v>
      </c>
      <c r="BB13" s="6" t="e">
        <f t="shared" ca="1" si="7"/>
        <v>#NAME?</v>
      </c>
      <c r="BC13" s="6" t="e">
        <f t="shared" si="8"/>
        <v>#REF!</v>
      </c>
      <c r="BE13" s="9" t="e">
        <f t="shared" ca="1" si="9"/>
        <v>#NAME?</v>
      </c>
    </row>
    <row r="14" spans="1:57" x14ac:dyDescent="0.25">
      <c r="A14" s="6" t="s">
        <v>1674</v>
      </c>
      <c r="B14" s="6" t="s">
        <v>3276</v>
      </c>
      <c r="C14" s="6">
        <v>4</v>
      </c>
      <c r="D14" s="6">
        <v>45</v>
      </c>
      <c r="E14" s="6">
        <v>280</v>
      </c>
      <c r="F14" s="6">
        <v>10731</v>
      </c>
      <c r="G14" s="6">
        <v>0.14899999999999999</v>
      </c>
      <c r="H14" s="6">
        <v>0.28110000000000002</v>
      </c>
      <c r="I14" s="6">
        <v>0.15509999999999999</v>
      </c>
      <c r="J14" s="6">
        <v>2</v>
      </c>
      <c r="K14" s="6">
        <v>38</v>
      </c>
      <c r="L14" s="6">
        <v>402</v>
      </c>
      <c r="M14" s="6">
        <v>17665</v>
      </c>
      <c r="N14" s="6">
        <v>0.1258</v>
      </c>
      <c r="O14" s="6">
        <v>0.40360000000000001</v>
      </c>
      <c r="P14" s="6">
        <v>0.25530000000000003</v>
      </c>
      <c r="Q14" s="6">
        <v>24</v>
      </c>
      <c r="R14" s="6">
        <v>169</v>
      </c>
      <c r="S14" s="6">
        <v>954</v>
      </c>
      <c r="T14" s="6">
        <v>65658</v>
      </c>
      <c r="U14" s="6">
        <v>0.55959999999999999</v>
      </c>
      <c r="V14" s="6">
        <v>0.95779999999999998</v>
      </c>
      <c r="W14" s="6">
        <v>0.94869999999999999</v>
      </c>
      <c r="X14" s="6">
        <v>20</v>
      </c>
      <c r="Y14" s="6">
        <v>159</v>
      </c>
      <c r="Z14" s="6">
        <v>590</v>
      </c>
      <c r="AA14" s="6">
        <v>32244</v>
      </c>
      <c r="AB14" s="6">
        <v>0.52649999999999997</v>
      </c>
      <c r="AC14" s="6">
        <v>0.59240000000000004</v>
      </c>
      <c r="AD14" s="6">
        <v>0.46589999999999998</v>
      </c>
      <c r="AE14" s="6">
        <v>8</v>
      </c>
      <c r="AF14" s="6">
        <v>39</v>
      </c>
      <c r="AG14" s="6">
        <v>197</v>
      </c>
      <c r="AH14" s="6">
        <v>8321</v>
      </c>
      <c r="AI14" s="6">
        <v>0.12909999999999999</v>
      </c>
      <c r="AJ14" s="6">
        <v>0.1978</v>
      </c>
      <c r="AK14" s="6">
        <v>0.1202</v>
      </c>
      <c r="AT14" s="9">
        <f t="shared" si="0"/>
        <v>238.46666666666667</v>
      </c>
      <c r="AU14" s="8">
        <f t="shared" si="1"/>
        <v>464.86842105263156</v>
      </c>
      <c r="AV14" s="9">
        <f t="shared" si="2"/>
        <v>388.50887573964496</v>
      </c>
      <c r="AW14" s="31">
        <f t="shared" si="3"/>
        <v>202.79245283018867</v>
      </c>
      <c r="AX14" s="9">
        <f t="shared" si="4"/>
        <v>213.35897435897436</v>
      </c>
      <c r="AY14" s="8" t="str">
        <f t="shared" si="5"/>
        <v/>
      </c>
      <c r="AZ14" s="8"/>
      <c r="BA14" s="6" t="e">
        <f t="shared" si="6"/>
        <v>#REF!</v>
      </c>
      <c r="BB14" s="6" t="e">
        <f t="shared" ca="1" si="7"/>
        <v>#NAME?</v>
      </c>
      <c r="BC14" s="6" t="e">
        <f t="shared" si="8"/>
        <v>#REF!</v>
      </c>
      <c r="BE14" s="9" t="e">
        <f t="shared" ca="1" si="9"/>
        <v>#NAME?</v>
      </c>
    </row>
    <row r="15" spans="1:57" x14ac:dyDescent="0.25">
      <c r="A15" s="6" t="s">
        <v>1496</v>
      </c>
      <c r="B15" s="6" t="s">
        <v>3276</v>
      </c>
      <c r="C15" s="6">
        <v>1</v>
      </c>
      <c r="D15" s="6">
        <v>2</v>
      </c>
      <c r="E15" s="6">
        <v>15</v>
      </c>
      <c r="F15" s="6">
        <v>369</v>
      </c>
      <c r="G15" s="6">
        <v>9.1000000000000004E-3</v>
      </c>
      <c r="H15" s="6">
        <v>0.16669999999999999</v>
      </c>
      <c r="I15" s="6">
        <v>2.52E-2</v>
      </c>
      <c r="Q15" s="6">
        <v>8</v>
      </c>
      <c r="R15" s="6">
        <v>107</v>
      </c>
      <c r="S15" s="6">
        <v>89</v>
      </c>
      <c r="T15" s="6">
        <v>10177</v>
      </c>
      <c r="U15" s="6">
        <v>0.4864</v>
      </c>
      <c r="V15" s="6">
        <v>0.9889</v>
      </c>
      <c r="W15" s="6">
        <v>0.69520000000000004</v>
      </c>
      <c r="X15" s="6">
        <v>1</v>
      </c>
      <c r="Y15" s="6">
        <v>17</v>
      </c>
      <c r="Z15" s="6">
        <v>3</v>
      </c>
      <c r="AA15" s="6">
        <v>101</v>
      </c>
      <c r="AB15" s="6">
        <v>7.7299999999999994E-2</v>
      </c>
      <c r="AC15" s="6">
        <v>3.3300000000000003E-2</v>
      </c>
      <c r="AD15" s="6">
        <v>6.8999999999999999E-3</v>
      </c>
      <c r="AL15" s="6">
        <v>1</v>
      </c>
      <c r="AM15" s="6">
        <v>58</v>
      </c>
      <c r="AN15" s="6">
        <v>80</v>
      </c>
      <c r="AO15" s="6">
        <v>6546</v>
      </c>
      <c r="AP15" s="6">
        <v>0.2636</v>
      </c>
      <c r="AQ15" s="6">
        <v>0.88890000000000002</v>
      </c>
      <c r="AR15" s="6">
        <v>0.44719999999999999</v>
      </c>
      <c r="AT15" s="9">
        <f t="shared" si="0"/>
        <v>184.5</v>
      </c>
      <c r="AU15" s="8" t="str">
        <f t="shared" si="1"/>
        <v/>
      </c>
      <c r="AV15" s="9">
        <f t="shared" si="2"/>
        <v>95.112149532710276</v>
      </c>
      <c r="AW15" s="31">
        <f t="shared" si="3"/>
        <v>5.9411764705882355</v>
      </c>
      <c r="AX15" s="9" t="str">
        <f t="shared" si="4"/>
        <v/>
      </c>
      <c r="AY15" s="8">
        <f t="shared" si="5"/>
        <v>112.86206896551724</v>
      </c>
      <c r="AZ15" s="8"/>
      <c r="BA15" s="6" t="e">
        <f t="shared" si="6"/>
        <v>#REF!</v>
      </c>
      <c r="BB15" s="6" t="e">
        <f t="shared" ca="1" si="7"/>
        <v>#NAME?</v>
      </c>
      <c r="BC15" s="6" t="e">
        <f t="shared" si="8"/>
        <v>#REF!</v>
      </c>
      <c r="BE15" s="9" t="e">
        <f t="shared" ca="1" si="9"/>
        <v>#NAME?</v>
      </c>
    </row>
    <row r="16" spans="1:57" x14ac:dyDescent="0.25">
      <c r="A16" s="6" t="s">
        <v>1562</v>
      </c>
      <c r="B16" s="6" t="s">
        <v>3276</v>
      </c>
      <c r="C16" s="6">
        <v>7</v>
      </c>
      <c r="D16" s="6">
        <v>16</v>
      </c>
      <c r="E16" s="6">
        <v>26</v>
      </c>
      <c r="F16" s="6">
        <v>1755</v>
      </c>
      <c r="G16" s="6">
        <v>2.58E-2</v>
      </c>
      <c r="H16" s="6">
        <v>5.7000000000000002E-2</v>
      </c>
      <c r="I16" s="6">
        <v>3.4500000000000003E-2</v>
      </c>
      <c r="Q16" s="6">
        <v>39</v>
      </c>
      <c r="R16" s="6">
        <v>140</v>
      </c>
      <c r="S16" s="6">
        <v>328</v>
      </c>
      <c r="T16" s="6">
        <v>29564</v>
      </c>
      <c r="U16" s="6">
        <v>0.22539999999999999</v>
      </c>
      <c r="V16" s="6">
        <v>0.71930000000000005</v>
      </c>
      <c r="W16" s="6">
        <v>0.58120000000000005</v>
      </c>
      <c r="X16" s="6">
        <v>132</v>
      </c>
      <c r="Y16" s="6">
        <v>94</v>
      </c>
      <c r="Z16" s="6">
        <v>119</v>
      </c>
      <c r="AA16" s="6">
        <v>11931</v>
      </c>
      <c r="AB16" s="6">
        <v>0.15140000000000001</v>
      </c>
      <c r="AC16" s="6">
        <v>0.26100000000000001</v>
      </c>
      <c r="AD16" s="6">
        <v>0.2346</v>
      </c>
      <c r="AT16" s="9">
        <f t="shared" si="0"/>
        <v>109.6875</v>
      </c>
      <c r="AU16" s="8" t="str">
        <f t="shared" si="1"/>
        <v/>
      </c>
      <c r="AV16" s="9">
        <f t="shared" si="2"/>
        <v>211.17142857142858</v>
      </c>
      <c r="AW16" s="31">
        <f t="shared" si="3"/>
        <v>126.92553191489361</v>
      </c>
      <c r="AX16" s="9" t="str">
        <f t="shared" si="4"/>
        <v/>
      </c>
      <c r="AY16" s="8" t="str">
        <f t="shared" si="5"/>
        <v/>
      </c>
      <c r="AZ16" s="8"/>
      <c r="BA16" s="6" t="e">
        <f t="shared" si="6"/>
        <v>#REF!</v>
      </c>
      <c r="BB16" s="6" t="e">
        <f t="shared" ca="1" si="7"/>
        <v>#NAME?</v>
      </c>
      <c r="BC16" s="6" t="e">
        <f t="shared" si="8"/>
        <v>#REF!</v>
      </c>
      <c r="BE16" s="9" t="e">
        <f t="shared" ca="1" si="9"/>
        <v>#NAME?</v>
      </c>
    </row>
    <row r="17" spans="1:57" x14ac:dyDescent="0.25">
      <c r="A17" s="6" t="s">
        <v>1542</v>
      </c>
      <c r="B17" s="6" t="s">
        <v>3276</v>
      </c>
      <c r="J17" s="6">
        <v>11</v>
      </c>
      <c r="K17" s="6">
        <v>53</v>
      </c>
      <c r="L17" s="6">
        <v>326</v>
      </c>
      <c r="M17" s="6">
        <v>35613</v>
      </c>
      <c r="N17" s="6">
        <v>0.1391</v>
      </c>
      <c r="O17" s="6">
        <v>0.69359999999999999</v>
      </c>
      <c r="P17" s="6">
        <v>0.3735</v>
      </c>
      <c r="Q17" s="6">
        <v>21</v>
      </c>
      <c r="R17" s="6">
        <v>177</v>
      </c>
      <c r="S17" s="6">
        <v>451</v>
      </c>
      <c r="T17" s="6">
        <v>78998</v>
      </c>
      <c r="U17" s="6">
        <v>0.46460000000000001</v>
      </c>
      <c r="V17" s="6">
        <v>0.95960000000000001</v>
      </c>
      <c r="W17" s="6">
        <v>0.82850000000000001</v>
      </c>
      <c r="X17" s="6">
        <v>14</v>
      </c>
      <c r="Y17" s="6">
        <v>234</v>
      </c>
      <c r="Z17" s="6">
        <v>366</v>
      </c>
      <c r="AA17" s="6">
        <v>64258</v>
      </c>
      <c r="AB17" s="6">
        <v>0.61419999999999997</v>
      </c>
      <c r="AC17" s="6">
        <v>0.77869999999999995</v>
      </c>
      <c r="AD17" s="6">
        <v>0.67390000000000005</v>
      </c>
      <c r="AE17" s="6">
        <v>4</v>
      </c>
      <c r="AF17" s="6">
        <v>117</v>
      </c>
      <c r="AG17" s="6">
        <v>292</v>
      </c>
      <c r="AH17" s="6">
        <v>52536</v>
      </c>
      <c r="AI17" s="6">
        <v>0.30709999999999998</v>
      </c>
      <c r="AJ17" s="6">
        <v>0.62129999999999996</v>
      </c>
      <c r="AK17" s="6">
        <v>0.55100000000000005</v>
      </c>
      <c r="AL17" s="6">
        <v>5</v>
      </c>
      <c r="AM17" s="6">
        <v>69</v>
      </c>
      <c r="AN17" s="6">
        <v>392</v>
      </c>
      <c r="AO17" s="6">
        <v>42371</v>
      </c>
      <c r="AP17" s="6">
        <v>0.18110000000000001</v>
      </c>
      <c r="AQ17" s="6">
        <v>0.83399999999999996</v>
      </c>
      <c r="AR17" s="6">
        <v>0.44440000000000002</v>
      </c>
      <c r="AT17" s="9" t="str">
        <f t="shared" si="0"/>
        <v/>
      </c>
      <c r="AU17" s="8">
        <f t="shared" si="1"/>
        <v>671.94339622641508</v>
      </c>
      <c r="AV17" s="9">
        <f t="shared" si="2"/>
        <v>446.31638418079098</v>
      </c>
      <c r="AW17" s="31">
        <f t="shared" si="3"/>
        <v>274.60683760683759</v>
      </c>
      <c r="AX17" s="9">
        <f t="shared" si="4"/>
        <v>449.02564102564105</v>
      </c>
      <c r="AY17" s="8">
        <f t="shared" si="5"/>
        <v>614.07246376811599</v>
      </c>
      <c r="AZ17" s="8"/>
      <c r="BA17" s="6" t="e">
        <f t="shared" si="6"/>
        <v>#REF!</v>
      </c>
      <c r="BB17" s="6" t="e">
        <f t="shared" ca="1" si="7"/>
        <v>#NAME?</v>
      </c>
      <c r="BC17" s="6" t="e">
        <f t="shared" si="8"/>
        <v>#REF!</v>
      </c>
      <c r="BE17" s="9" t="e">
        <f t="shared" ca="1" si="9"/>
        <v>#NAME?</v>
      </c>
    </row>
    <row r="18" spans="1:57" x14ac:dyDescent="0.25">
      <c r="A18" s="6" t="s">
        <v>1502</v>
      </c>
      <c r="B18" s="6" t="s">
        <v>3276</v>
      </c>
      <c r="Q18" s="6">
        <v>18</v>
      </c>
      <c r="R18" s="6">
        <v>117</v>
      </c>
      <c r="S18" s="6">
        <v>130</v>
      </c>
      <c r="T18" s="6">
        <v>19587</v>
      </c>
      <c r="U18" s="6">
        <v>0.2364</v>
      </c>
      <c r="V18" s="6">
        <v>0.92200000000000004</v>
      </c>
      <c r="W18" s="6">
        <v>0.72</v>
      </c>
      <c r="X18" s="6">
        <v>5</v>
      </c>
      <c r="Y18" s="6">
        <v>6</v>
      </c>
      <c r="Z18" s="6">
        <v>0</v>
      </c>
      <c r="AA18" s="6">
        <v>0</v>
      </c>
      <c r="AB18" s="6">
        <v>1.21E-2</v>
      </c>
      <c r="AC18" s="6">
        <v>0</v>
      </c>
      <c r="AD18" s="6">
        <v>0</v>
      </c>
      <c r="AT18" s="9" t="str">
        <f t="shared" si="0"/>
        <v/>
      </c>
      <c r="AU18" s="8" t="str">
        <f t="shared" si="1"/>
        <v/>
      </c>
      <c r="AV18" s="9">
        <f t="shared" si="2"/>
        <v>167.41025641025641</v>
      </c>
      <c r="AW18" s="31">
        <f t="shared" si="3"/>
        <v>0</v>
      </c>
      <c r="AX18" s="9" t="str">
        <f t="shared" si="4"/>
        <v/>
      </c>
      <c r="AY18" s="8" t="str">
        <f t="shared" si="5"/>
        <v/>
      </c>
      <c r="AZ18" s="8"/>
      <c r="BA18" s="6" t="e">
        <f t="shared" si="6"/>
        <v>#REF!</v>
      </c>
      <c r="BB18" s="6" t="e">
        <f t="shared" ca="1" si="7"/>
        <v>#NAME?</v>
      </c>
      <c r="BC18" s="6" t="e">
        <f t="shared" si="8"/>
        <v>#REF!</v>
      </c>
      <c r="BE18" s="9" t="e">
        <f t="shared" ca="1" si="9"/>
        <v>#NAME?</v>
      </c>
    </row>
    <row r="19" spans="1:57" x14ac:dyDescent="0.25">
      <c r="A19" s="6" t="s">
        <v>1705</v>
      </c>
      <c r="B19" s="6" t="s">
        <v>3276</v>
      </c>
      <c r="C19" s="6">
        <v>6</v>
      </c>
      <c r="D19" s="6">
        <v>23</v>
      </c>
      <c r="E19" s="6">
        <v>359</v>
      </c>
      <c r="F19" s="6">
        <v>12859</v>
      </c>
      <c r="G19" s="6">
        <v>3.8699999999999998E-2</v>
      </c>
      <c r="H19" s="6">
        <v>0.33579999999999999</v>
      </c>
      <c r="I19" s="6">
        <v>0.14319999999999999</v>
      </c>
      <c r="J19" s="6">
        <v>7</v>
      </c>
      <c r="K19" s="6">
        <v>63</v>
      </c>
      <c r="L19" s="6">
        <v>600</v>
      </c>
      <c r="M19" s="6">
        <v>30060</v>
      </c>
      <c r="N19" s="6">
        <v>0.10589999999999999</v>
      </c>
      <c r="O19" s="6">
        <v>0.56130000000000002</v>
      </c>
      <c r="P19" s="6">
        <v>0.33479999999999999</v>
      </c>
      <c r="Q19" s="6">
        <v>56</v>
      </c>
      <c r="R19" s="6">
        <v>240</v>
      </c>
      <c r="S19" s="6">
        <v>948</v>
      </c>
      <c r="T19" s="6">
        <v>62920</v>
      </c>
      <c r="U19" s="6">
        <v>0.40339999999999998</v>
      </c>
      <c r="V19" s="6">
        <v>0.88680000000000003</v>
      </c>
      <c r="W19" s="6">
        <v>0.70079999999999998</v>
      </c>
      <c r="X19" s="6">
        <v>61</v>
      </c>
      <c r="Y19" s="6">
        <v>235</v>
      </c>
      <c r="Z19" s="6">
        <v>817</v>
      </c>
      <c r="AA19" s="6">
        <v>48142</v>
      </c>
      <c r="AB19" s="6">
        <v>0.39500000000000002</v>
      </c>
      <c r="AC19" s="6">
        <v>0.76429999999999998</v>
      </c>
      <c r="AD19" s="6">
        <v>0.53620000000000001</v>
      </c>
      <c r="AE19" s="6">
        <v>30</v>
      </c>
      <c r="AF19" s="6">
        <v>153</v>
      </c>
      <c r="AG19" s="6">
        <v>753</v>
      </c>
      <c r="AH19" s="6">
        <v>41964</v>
      </c>
      <c r="AI19" s="6">
        <v>0.2571</v>
      </c>
      <c r="AJ19" s="6">
        <v>0.70440000000000003</v>
      </c>
      <c r="AK19" s="6">
        <v>0.46739999999999998</v>
      </c>
      <c r="AL19" s="6">
        <v>2</v>
      </c>
      <c r="AM19" s="6">
        <v>69</v>
      </c>
      <c r="AN19" s="6">
        <v>688</v>
      </c>
      <c r="AO19" s="6">
        <v>32531</v>
      </c>
      <c r="AP19" s="6">
        <v>0.11600000000000001</v>
      </c>
      <c r="AQ19" s="6">
        <v>0.64359999999999995</v>
      </c>
      <c r="AR19" s="6">
        <v>0.36230000000000001</v>
      </c>
      <c r="AT19" s="9">
        <f t="shared" si="0"/>
        <v>559.08695652173913</v>
      </c>
      <c r="AU19" s="8">
        <f t="shared" si="1"/>
        <v>477.14285714285717</v>
      </c>
      <c r="AV19" s="9">
        <f t="shared" si="2"/>
        <v>262.16666666666669</v>
      </c>
      <c r="AW19" s="31">
        <f t="shared" si="3"/>
        <v>204.8595744680851</v>
      </c>
      <c r="AX19" s="9">
        <f t="shared" si="4"/>
        <v>274.27450980392155</v>
      </c>
      <c r="AY19" s="8">
        <f t="shared" si="5"/>
        <v>471.463768115942</v>
      </c>
      <c r="AZ19" s="8"/>
      <c r="BA19" s="6" t="e">
        <f t="shared" si="6"/>
        <v>#REF!</v>
      </c>
      <c r="BB19" s="6" t="e">
        <f t="shared" ca="1" si="7"/>
        <v>#NAME?</v>
      </c>
      <c r="BC19" s="6" t="e">
        <f t="shared" si="8"/>
        <v>#REF!</v>
      </c>
      <c r="BE19" s="9" t="e">
        <f t="shared" ca="1" si="9"/>
        <v>#NAME?</v>
      </c>
    </row>
    <row r="20" spans="1:57" x14ac:dyDescent="0.25">
      <c r="A20" s="6" t="s">
        <v>1723</v>
      </c>
      <c r="B20" s="6" t="s">
        <v>3276</v>
      </c>
      <c r="C20" s="6">
        <v>2</v>
      </c>
      <c r="D20" s="6">
        <v>5</v>
      </c>
      <c r="E20" s="6">
        <v>17</v>
      </c>
      <c r="F20" s="6">
        <v>3921</v>
      </c>
      <c r="G20" s="6">
        <v>3.9100000000000003E-2</v>
      </c>
      <c r="H20" s="6">
        <v>6.2E-2</v>
      </c>
      <c r="I20" s="6">
        <v>9.7699999999999995E-2</v>
      </c>
      <c r="J20" s="6">
        <v>2</v>
      </c>
      <c r="K20" s="6">
        <v>15</v>
      </c>
      <c r="L20" s="6">
        <v>2</v>
      </c>
      <c r="M20" s="6">
        <v>8114</v>
      </c>
      <c r="N20" s="6">
        <v>0.1172</v>
      </c>
      <c r="O20" s="6">
        <v>7.3000000000000001E-3</v>
      </c>
      <c r="P20" s="6">
        <v>0.20219999999999999</v>
      </c>
      <c r="Q20" s="6">
        <v>3</v>
      </c>
      <c r="R20" s="6">
        <v>33</v>
      </c>
      <c r="S20" s="6">
        <v>118</v>
      </c>
      <c r="T20" s="6">
        <v>15902</v>
      </c>
      <c r="U20" s="6">
        <v>0.25779999999999997</v>
      </c>
      <c r="V20" s="6">
        <v>0.43070000000000003</v>
      </c>
      <c r="W20" s="6">
        <v>0.3962</v>
      </c>
      <c r="X20" s="6">
        <v>1</v>
      </c>
      <c r="Y20" s="6">
        <v>6</v>
      </c>
      <c r="Z20" s="6">
        <v>8</v>
      </c>
      <c r="AA20" s="6">
        <v>1995</v>
      </c>
      <c r="AB20" s="6">
        <v>4.6899999999999997E-2</v>
      </c>
      <c r="AC20" s="6">
        <v>2.92E-2</v>
      </c>
      <c r="AD20" s="6">
        <v>4.9700000000000001E-2</v>
      </c>
      <c r="AE20" s="6">
        <v>2</v>
      </c>
      <c r="AF20" s="6">
        <v>8</v>
      </c>
      <c r="AG20" s="6">
        <v>2</v>
      </c>
      <c r="AH20" s="6">
        <v>3124</v>
      </c>
      <c r="AI20" s="6">
        <v>6.25E-2</v>
      </c>
      <c r="AJ20" s="6">
        <v>7.3000000000000001E-3</v>
      </c>
      <c r="AK20" s="6">
        <v>7.7799999999999994E-2</v>
      </c>
      <c r="AT20" s="9">
        <f t="shared" si="0"/>
        <v>784.2</v>
      </c>
      <c r="AU20" s="8">
        <f t="shared" si="1"/>
        <v>540.93333333333328</v>
      </c>
      <c r="AV20" s="9">
        <f t="shared" si="2"/>
        <v>481.87878787878788</v>
      </c>
      <c r="AW20" s="31">
        <f t="shared" si="3"/>
        <v>332.5</v>
      </c>
      <c r="AX20" s="9">
        <f t="shared" si="4"/>
        <v>390.5</v>
      </c>
      <c r="AY20" s="8" t="str">
        <f t="shared" si="5"/>
        <v/>
      </c>
      <c r="AZ20" s="8"/>
      <c r="BA20" s="6" t="e">
        <f t="shared" si="6"/>
        <v>#REF!</v>
      </c>
      <c r="BB20" s="6" t="e">
        <f t="shared" ca="1" si="7"/>
        <v>#NAME?</v>
      </c>
      <c r="BC20" s="6" t="e">
        <f t="shared" si="8"/>
        <v>#REF!</v>
      </c>
      <c r="BE20" s="9" t="e">
        <f t="shared" ca="1" si="9"/>
        <v>#NAME?</v>
      </c>
    </row>
    <row r="21" spans="1:57" ht="15.75" customHeight="1" x14ac:dyDescent="0.25">
      <c r="A21" s="6" t="s">
        <v>1564</v>
      </c>
      <c r="B21" s="6" t="s">
        <v>3276</v>
      </c>
      <c r="C21" s="6">
        <v>8</v>
      </c>
      <c r="D21" s="6">
        <v>22</v>
      </c>
      <c r="E21" s="6">
        <v>252</v>
      </c>
      <c r="F21" s="6">
        <v>7207</v>
      </c>
      <c r="G21" s="6">
        <v>2.63E-2</v>
      </c>
      <c r="H21" s="6">
        <v>0.19839999999999999</v>
      </c>
      <c r="I21" s="6">
        <v>7.1199999999999999E-2</v>
      </c>
      <c r="J21" s="6">
        <v>2</v>
      </c>
      <c r="K21" s="6">
        <v>22</v>
      </c>
      <c r="L21" s="6">
        <v>319</v>
      </c>
      <c r="M21" s="6">
        <v>9950</v>
      </c>
      <c r="N21" s="6">
        <v>2.63E-2</v>
      </c>
      <c r="O21" s="6">
        <v>0.25119999999999998</v>
      </c>
      <c r="P21" s="6">
        <v>9.8199999999999996E-2</v>
      </c>
      <c r="Q21" s="6">
        <v>98</v>
      </c>
      <c r="R21" s="6">
        <v>452</v>
      </c>
      <c r="S21" s="6">
        <v>1214</v>
      </c>
      <c r="T21" s="6">
        <v>86696</v>
      </c>
      <c r="U21" s="6">
        <v>0.53939999999999999</v>
      </c>
      <c r="V21" s="6">
        <v>0.95589999999999997</v>
      </c>
      <c r="W21" s="6">
        <v>0.85589999999999999</v>
      </c>
      <c r="X21" s="6">
        <v>24</v>
      </c>
      <c r="Y21" s="6">
        <v>111</v>
      </c>
      <c r="Z21" s="6">
        <v>764</v>
      </c>
      <c r="AA21" s="6">
        <v>29079</v>
      </c>
      <c r="AB21" s="6">
        <v>0.13250000000000001</v>
      </c>
      <c r="AC21" s="6">
        <v>0.60160000000000002</v>
      </c>
      <c r="AD21" s="6">
        <v>0.28710000000000002</v>
      </c>
      <c r="AE21" s="6">
        <v>12</v>
      </c>
      <c r="AF21" s="6">
        <v>46</v>
      </c>
      <c r="AG21" s="6">
        <v>348</v>
      </c>
      <c r="AH21" s="6">
        <v>11485</v>
      </c>
      <c r="AI21" s="6">
        <v>5.4899999999999997E-2</v>
      </c>
      <c r="AJ21" s="6">
        <v>0.27400000000000002</v>
      </c>
      <c r="AK21" s="6">
        <v>0.1134</v>
      </c>
      <c r="AL21" s="6">
        <v>2</v>
      </c>
      <c r="AM21" s="6">
        <v>63</v>
      </c>
      <c r="AN21" s="6">
        <v>655</v>
      </c>
      <c r="AO21" s="6">
        <v>23432</v>
      </c>
      <c r="AP21" s="6">
        <v>7.5200000000000003E-2</v>
      </c>
      <c r="AQ21" s="6">
        <v>0.51570000000000005</v>
      </c>
      <c r="AR21" s="6">
        <v>0.23130000000000001</v>
      </c>
      <c r="AT21" s="9">
        <f t="shared" si="0"/>
        <v>327.59090909090907</v>
      </c>
      <c r="AU21" s="8">
        <f t="shared" si="1"/>
        <v>452.27272727272725</v>
      </c>
      <c r="AV21" s="9">
        <f t="shared" si="2"/>
        <v>191.80530973451329</v>
      </c>
      <c r="AW21" s="31">
        <f t="shared" si="3"/>
        <v>261.97297297297297</v>
      </c>
      <c r="AX21" s="9">
        <f t="shared" si="4"/>
        <v>249.67391304347825</v>
      </c>
      <c r="AY21" s="8">
        <f t="shared" si="5"/>
        <v>371.93650793650795</v>
      </c>
      <c r="AZ21" s="8"/>
      <c r="BA21" s="6" t="e">
        <f t="shared" si="6"/>
        <v>#REF!</v>
      </c>
      <c r="BB21" s="6" t="e">
        <f t="shared" ca="1" si="7"/>
        <v>#NAME?</v>
      </c>
      <c r="BC21" s="6" t="e">
        <f t="shared" si="8"/>
        <v>#REF!</v>
      </c>
      <c r="BE21" s="9" t="e">
        <f t="shared" ca="1" si="9"/>
        <v>#NAME?</v>
      </c>
    </row>
    <row r="22" spans="1:57" ht="15.75" customHeight="1" x14ac:dyDescent="0.25">
      <c r="A22" s="6" t="s">
        <v>1716</v>
      </c>
      <c r="B22" s="6" t="s">
        <v>3276</v>
      </c>
      <c r="C22" s="6">
        <v>4</v>
      </c>
      <c r="D22" s="6">
        <v>22</v>
      </c>
      <c r="E22" s="6">
        <v>122</v>
      </c>
      <c r="F22" s="6">
        <v>11785</v>
      </c>
      <c r="G22" s="6">
        <v>3.4299999999999997E-2</v>
      </c>
      <c r="H22" s="6">
        <v>0.19969999999999999</v>
      </c>
      <c r="I22" s="6">
        <v>0.1104</v>
      </c>
      <c r="J22" s="6">
        <v>7</v>
      </c>
      <c r="K22" s="6">
        <v>53</v>
      </c>
      <c r="L22" s="6">
        <v>288</v>
      </c>
      <c r="M22" s="6">
        <v>28537</v>
      </c>
      <c r="N22" s="6">
        <v>8.2600000000000007E-2</v>
      </c>
      <c r="O22" s="6">
        <v>0.47139999999999999</v>
      </c>
      <c r="P22" s="6">
        <v>0.26740000000000003</v>
      </c>
      <c r="Q22" s="6">
        <v>58</v>
      </c>
      <c r="R22" s="6">
        <v>251</v>
      </c>
      <c r="S22" s="6">
        <v>556</v>
      </c>
      <c r="T22" s="6">
        <v>86269</v>
      </c>
      <c r="U22" s="6">
        <v>0.39100000000000001</v>
      </c>
      <c r="V22" s="6">
        <v>0.91</v>
      </c>
      <c r="W22" s="6">
        <v>0.80840000000000001</v>
      </c>
      <c r="X22" s="6">
        <v>49</v>
      </c>
      <c r="Y22" s="6">
        <v>234</v>
      </c>
      <c r="Z22" s="6">
        <v>385</v>
      </c>
      <c r="AA22" s="6">
        <v>54640</v>
      </c>
      <c r="AB22" s="6">
        <v>0.36449999999999999</v>
      </c>
      <c r="AC22" s="6">
        <v>0.63009999999999999</v>
      </c>
      <c r="AD22" s="6">
        <v>0.51200000000000001</v>
      </c>
      <c r="AE22" s="6">
        <v>14</v>
      </c>
      <c r="AF22" s="6">
        <v>88</v>
      </c>
      <c r="AG22" s="6">
        <v>129</v>
      </c>
      <c r="AH22" s="6">
        <v>10431</v>
      </c>
      <c r="AI22" s="6">
        <v>0.1371</v>
      </c>
      <c r="AJ22" s="6">
        <v>0.21110000000000001</v>
      </c>
      <c r="AK22" s="6">
        <v>9.7699999999999995E-2</v>
      </c>
      <c r="AL22" s="6">
        <v>4</v>
      </c>
      <c r="AM22" s="6">
        <v>73</v>
      </c>
      <c r="AN22" s="6">
        <v>391</v>
      </c>
      <c r="AO22" s="6">
        <v>36551</v>
      </c>
      <c r="AP22" s="6">
        <v>0.1137</v>
      </c>
      <c r="AQ22" s="6">
        <v>0.63990000000000002</v>
      </c>
      <c r="AR22" s="6">
        <v>0.34250000000000003</v>
      </c>
      <c r="AT22" s="9">
        <f t="shared" si="0"/>
        <v>535.68181818181813</v>
      </c>
      <c r="AU22" s="8">
        <f t="shared" si="1"/>
        <v>538.43396226415098</v>
      </c>
      <c r="AV22" s="9">
        <f t="shared" si="2"/>
        <v>343.70119521912352</v>
      </c>
      <c r="AW22" s="31">
        <f t="shared" si="3"/>
        <v>233.5042735042735</v>
      </c>
      <c r="AX22" s="9">
        <f t="shared" si="4"/>
        <v>118.53409090909091</v>
      </c>
      <c r="AY22" s="8">
        <f t="shared" si="5"/>
        <v>500.69863013698631</v>
      </c>
      <c r="AZ22" s="8"/>
      <c r="BA22" s="6" t="e">
        <f t="shared" si="6"/>
        <v>#REF!</v>
      </c>
      <c r="BB22" s="6" t="e">
        <f t="shared" ca="1" si="7"/>
        <v>#NAME?</v>
      </c>
      <c r="BC22" s="6" t="e">
        <f t="shared" si="8"/>
        <v>#REF!</v>
      </c>
      <c r="BE22" s="9" t="e">
        <f t="shared" ca="1" si="9"/>
        <v>#NAME?</v>
      </c>
    </row>
    <row r="23" spans="1:57" ht="15.75" customHeight="1" x14ac:dyDescent="0.25">
      <c r="A23" s="6" t="s">
        <v>1584</v>
      </c>
      <c r="B23" s="6" t="s">
        <v>3276</v>
      </c>
      <c r="C23" s="6">
        <v>17</v>
      </c>
      <c r="D23" s="6">
        <v>67</v>
      </c>
      <c r="E23" s="6">
        <v>614</v>
      </c>
      <c r="F23" s="6">
        <v>20771</v>
      </c>
      <c r="G23" s="6">
        <v>5.0500000000000003E-2</v>
      </c>
      <c r="H23" s="6">
        <v>0.37190000000000001</v>
      </c>
      <c r="I23" s="6">
        <v>0.13550000000000001</v>
      </c>
      <c r="J23" s="6">
        <v>22</v>
      </c>
      <c r="K23" s="6">
        <v>131</v>
      </c>
      <c r="L23" s="6">
        <v>1109</v>
      </c>
      <c r="M23" s="6">
        <v>63407</v>
      </c>
      <c r="N23" s="6">
        <v>9.8699999999999996E-2</v>
      </c>
      <c r="O23" s="6">
        <v>0.67169999999999996</v>
      </c>
      <c r="P23" s="6">
        <v>0.41370000000000001</v>
      </c>
      <c r="Q23" s="6">
        <v>71</v>
      </c>
      <c r="R23" s="6">
        <v>397</v>
      </c>
      <c r="S23" s="6">
        <v>1573</v>
      </c>
      <c r="T23" s="6">
        <v>124618</v>
      </c>
      <c r="U23" s="6">
        <v>0.29920000000000002</v>
      </c>
      <c r="V23" s="6">
        <v>0.95279999999999998</v>
      </c>
      <c r="W23" s="6">
        <v>0.81299999999999994</v>
      </c>
      <c r="X23" s="6">
        <v>277</v>
      </c>
      <c r="Y23" s="6">
        <v>523</v>
      </c>
      <c r="Z23" s="6">
        <v>1205</v>
      </c>
      <c r="AA23" s="6">
        <v>88447</v>
      </c>
      <c r="AB23" s="6">
        <v>0.39410000000000001</v>
      </c>
      <c r="AC23" s="6">
        <v>0.72989999999999999</v>
      </c>
      <c r="AD23" s="6">
        <v>0.57699999999999996</v>
      </c>
      <c r="AE23" s="6">
        <v>28</v>
      </c>
      <c r="AF23" s="6">
        <v>112</v>
      </c>
      <c r="AG23" s="6">
        <v>584</v>
      </c>
      <c r="AH23" s="6">
        <v>24656</v>
      </c>
      <c r="AI23" s="6">
        <v>8.4400000000000003E-2</v>
      </c>
      <c r="AJ23" s="6">
        <v>0.35370000000000001</v>
      </c>
      <c r="AK23" s="6">
        <v>0.16089999999999999</v>
      </c>
      <c r="AL23" s="6">
        <v>12</v>
      </c>
      <c r="AM23" s="6">
        <v>196</v>
      </c>
      <c r="AN23" s="6">
        <v>1431</v>
      </c>
      <c r="AO23" s="6">
        <v>94305</v>
      </c>
      <c r="AP23" s="6">
        <v>0.1477</v>
      </c>
      <c r="AQ23" s="6">
        <v>0.86670000000000003</v>
      </c>
      <c r="AR23" s="6">
        <v>0.61519999999999997</v>
      </c>
      <c r="AT23" s="9">
        <f t="shared" si="0"/>
        <v>310.0149253731343</v>
      </c>
      <c r="AU23" s="8">
        <f t="shared" si="1"/>
        <v>484.02290076335879</v>
      </c>
      <c r="AV23" s="9">
        <f t="shared" si="2"/>
        <v>313.89924433249371</v>
      </c>
      <c r="AW23" s="31">
        <f t="shared" si="3"/>
        <v>169.11472275334609</v>
      </c>
      <c r="AX23" s="9">
        <f t="shared" si="4"/>
        <v>220.14285714285714</v>
      </c>
      <c r="AY23" s="8">
        <f t="shared" si="5"/>
        <v>481.14795918367349</v>
      </c>
      <c r="AZ23" s="8"/>
      <c r="BA23" s="6" t="e">
        <f t="shared" si="6"/>
        <v>#REF!</v>
      </c>
      <c r="BB23" s="6" t="e">
        <f t="shared" ca="1" si="7"/>
        <v>#NAME?</v>
      </c>
      <c r="BC23" s="6" t="e">
        <f t="shared" si="8"/>
        <v>#REF!</v>
      </c>
      <c r="BE23" s="9" t="e">
        <f t="shared" ca="1" si="9"/>
        <v>#NAME?</v>
      </c>
    </row>
    <row r="24" spans="1:57" ht="15.75" customHeight="1" x14ac:dyDescent="0.25">
      <c r="A24" s="6" t="s">
        <v>3271</v>
      </c>
      <c r="B24" s="6" t="s">
        <v>3276</v>
      </c>
      <c r="C24" s="6">
        <v>6</v>
      </c>
      <c r="D24" s="6">
        <v>26</v>
      </c>
      <c r="E24" s="6">
        <v>129</v>
      </c>
      <c r="F24" s="6">
        <v>2601</v>
      </c>
      <c r="G24" s="6">
        <v>0.17810000000000001</v>
      </c>
      <c r="H24" s="6">
        <v>0.25390000000000001</v>
      </c>
      <c r="I24" s="6">
        <v>9.8500000000000004E-2</v>
      </c>
      <c r="J24" s="6">
        <v>3</v>
      </c>
      <c r="K24" s="6">
        <v>29</v>
      </c>
      <c r="L24" s="6">
        <v>322</v>
      </c>
      <c r="M24" s="6">
        <v>14279</v>
      </c>
      <c r="N24" s="6">
        <v>0.1986</v>
      </c>
      <c r="O24" s="6">
        <v>0.63390000000000002</v>
      </c>
      <c r="P24" s="6">
        <v>0.54069999999999996</v>
      </c>
      <c r="Q24" s="6">
        <v>18</v>
      </c>
      <c r="R24" s="6">
        <v>68</v>
      </c>
      <c r="S24" s="6">
        <v>417</v>
      </c>
      <c r="T24" s="6">
        <v>19779</v>
      </c>
      <c r="U24" s="6">
        <v>0.46579999999999999</v>
      </c>
      <c r="V24" s="6">
        <v>0.82089999999999996</v>
      </c>
      <c r="W24" s="6">
        <v>0.74890000000000001</v>
      </c>
      <c r="X24" s="6">
        <v>7</v>
      </c>
      <c r="Y24" s="6">
        <v>42</v>
      </c>
      <c r="Z24" s="6">
        <v>355</v>
      </c>
      <c r="AA24" s="6">
        <v>14568</v>
      </c>
      <c r="AB24" s="6">
        <v>0.28770000000000001</v>
      </c>
      <c r="AC24" s="6">
        <v>0.69879999999999998</v>
      </c>
      <c r="AD24" s="6">
        <v>0.55159999999999998</v>
      </c>
      <c r="AL24" s="6">
        <v>1</v>
      </c>
      <c r="AM24" s="6">
        <v>26</v>
      </c>
      <c r="AN24" s="6">
        <v>313</v>
      </c>
      <c r="AO24" s="6">
        <v>12901</v>
      </c>
      <c r="AP24" s="6">
        <v>0.17810000000000001</v>
      </c>
      <c r="AQ24" s="6">
        <v>0.61609999999999998</v>
      </c>
      <c r="AR24" s="6">
        <v>0.48849999999999999</v>
      </c>
      <c r="AT24" s="9">
        <f t="shared" si="0"/>
        <v>100.03846153846153</v>
      </c>
      <c r="AU24" s="8">
        <f t="shared" si="1"/>
        <v>492.37931034482756</v>
      </c>
      <c r="AV24" s="9">
        <f t="shared" si="2"/>
        <v>290.86764705882354</v>
      </c>
      <c r="AW24" s="31">
        <f t="shared" si="3"/>
        <v>346.85714285714283</v>
      </c>
      <c r="AX24" s="9" t="str">
        <f t="shared" si="4"/>
        <v/>
      </c>
      <c r="AY24" s="8">
        <f t="shared" si="5"/>
        <v>496.19230769230768</v>
      </c>
      <c r="AZ24" s="8"/>
      <c r="BA24" s="6" t="e">
        <f t="shared" si="6"/>
        <v>#REF!</v>
      </c>
      <c r="BB24" s="6" t="e">
        <f t="shared" ca="1" si="7"/>
        <v>#NAME?</v>
      </c>
      <c r="BC24" s="6" t="e">
        <f t="shared" si="8"/>
        <v>#REF!</v>
      </c>
      <c r="BE24" s="9" t="e">
        <f t="shared" ca="1" si="9"/>
        <v>#NAME?</v>
      </c>
    </row>
    <row r="25" spans="1:57" ht="15.75" customHeight="1" x14ac:dyDescent="0.25">
      <c r="A25" s="6" t="s">
        <v>1711</v>
      </c>
      <c r="B25" s="6" t="s">
        <v>3276</v>
      </c>
      <c r="C25" s="6">
        <v>7</v>
      </c>
      <c r="D25" s="6">
        <v>126</v>
      </c>
      <c r="E25" s="6">
        <v>201</v>
      </c>
      <c r="F25" s="6">
        <v>6804</v>
      </c>
      <c r="G25" s="6">
        <v>0.1421</v>
      </c>
      <c r="H25" s="6">
        <v>0.1047</v>
      </c>
      <c r="I25" s="6">
        <v>5.2400000000000002E-2</v>
      </c>
      <c r="Q25" s="6">
        <v>44</v>
      </c>
      <c r="R25" s="6">
        <v>351</v>
      </c>
      <c r="S25" s="6">
        <v>1865</v>
      </c>
      <c r="T25" s="6">
        <v>123231</v>
      </c>
      <c r="U25" s="6">
        <v>0.3957</v>
      </c>
      <c r="V25" s="6">
        <v>0.97140000000000004</v>
      </c>
      <c r="W25" s="6">
        <v>0.94910000000000005</v>
      </c>
      <c r="X25" s="6">
        <v>16</v>
      </c>
      <c r="Y25" s="6">
        <v>229</v>
      </c>
      <c r="Z25" s="6">
        <v>434</v>
      </c>
      <c r="AA25" s="6">
        <v>12825</v>
      </c>
      <c r="AB25" s="6">
        <v>0.25819999999999999</v>
      </c>
      <c r="AC25" s="6">
        <v>0.22600000000000001</v>
      </c>
      <c r="AD25" s="6">
        <v>9.8799999999999999E-2</v>
      </c>
      <c r="AE25" s="6">
        <v>11</v>
      </c>
      <c r="AF25" s="6">
        <v>90</v>
      </c>
      <c r="AG25" s="6">
        <v>237</v>
      </c>
      <c r="AH25" s="6">
        <v>7137</v>
      </c>
      <c r="AI25" s="6">
        <v>0.10150000000000001</v>
      </c>
      <c r="AJ25" s="6">
        <v>0.1234</v>
      </c>
      <c r="AK25" s="6">
        <v>5.5E-2</v>
      </c>
      <c r="AT25" s="9">
        <f t="shared" si="0"/>
        <v>54</v>
      </c>
      <c r="AU25" s="8" t="str">
        <f t="shared" si="1"/>
        <v/>
      </c>
      <c r="AV25" s="9">
        <f t="shared" si="2"/>
        <v>351.08547008547009</v>
      </c>
      <c r="AW25" s="31">
        <f t="shared" si="3"/>
        <v>56.004366812227076</v>
      </c>
      <c r="AX25" s="9">
        <f t="shared" si="4"/>
        <v>79.3</v>
      </c>
      <c r="AY25" s="8" t="str">
        <f t="shared" si="5"/>
        <v/>
      </c>
      <c r="AZ25" s="8"/>
      <c r="BA25" s="6" t="e">
        <f t="shared" si="6"/>
        <v>#REF!</v>
      </c>
      <c r="BB25" s="6" t="e">
        <f t="shared" ca="1" si="7"/>
        <v>#NAME?</v>
      </c>
      <c r="BC25" s="6" t="e">
        <f t="shared" si="8"/>
        <v>#REF!</v>
      </c>
      <c r="BE25" s="9" t="e">
        <f t="shared" ca="1" si="9"/>
        <v>#NAME?</v>
      </c>
    </row>
    <row r="26" spans="1:57" ht="15.75" customHeight="1" x14ac:dyDescent="0.25">
      <c r="A26" s="6" t="s">
        <v>1650</v>
      </c>
      <c r="B26" s="6" t="s">
        <v>3276</v>
      </c>
      <c r="C26" s="6">
        <v>3</v>
      </c>
      <c r="D26" s="6">
        <v>40</v>
      </c>
      <c r="E26" s="6">
        <v>0</v>
      </c>
      <c r="F26" s="6">
        <v>0</v>
      </c>
      <c r="G26" s="6">
        <v>5.8200000000000002E-2</v>
      </c>
      <c r="H26" s="6">
        <v>0</v>
      </c>
      <c r="I26" s="6">
        <v>0</v>
      </c>
      <c r="Q26" s="6">
        <v>33</v>
      </c>
      <c r="R26" s="6">
        <v>166</v>
      </c>
      <c r="S26" s="6">
        <v>272</v>
      </c>
      <c r="T26" s="6">
        <v>26854</v>
      </c>
      <c r="U26" s="6">
        <v>0.24160000000000001</v>
      </c>
      <c r="V26" s="6">
        <v>0.8831</v>
      </c>
      <c r="W26" s="6">
        <v>0.73650000000000004</v>
      </c>
      <c r="X26" s="6">
        <v>56</v>
      </c>
      <c r="Y26" s="6">
        <v>192</v>
      </c>
      <c r="Z26" s="6">
        <v>2</v>
      </c>
      <c r="AA26" s="6">
        <v>40</v>
      </c>
      <c r="AB26" s="6">
        <v>0.27950000000000003</v>
      </c>
      <c r="AC26" s="6">
        <v>6.4999999999999997E-3</v>
      </c>
      <c r="AD26" s="6">
        <v>1.1000000000000001E-3</v>
      </c>
      <c r="AE26" s="6">
        <v>16</v>
      </c>
      <c r="AF26" s="6">
        <v>52</v>
      </c>
      <c r="AG26" s="6">
        <v>2</v>
      </c>
      <c r="AH26" s="6">
        <v>72</v>
      </c>
      <c r="AI26" s="6">
        <v>7.5700000000000003E-2</v>
      </c>
      <c r="AJ26" s="6">
        <v>6.4999999999999997E-3</v>
      </c>
      <c r="AK26" s="6">
        <v>2E-3</v>
      </c>
      <c r="AT26" s="9">
        <f t="shared" si="0"/>
        <v>0</v>
      </c>
      <c r="AU26" s="8" t="str">
        <f t="shared" si="1"/>
        <v/>
      </c>
      <c r="AV26" s="9">
        <f t="shared" si="2"/>
        <v>161.77108433734941</v>
      </c>
      <c r="AW26" s="31">
        <f t="shared" si="3"/>
        <v>0.20833333333333334</v>
      </c>
      <c r="AX26" s="9">
        <f t="shared" si="4"/>
        <v>1.3846153846153846</v>
      </c>
      <c r="AY26" s="8" t="str">
        <f t="shared" si="5"/>
        <v/>
      </c>
      <c r="AZ26" s="8"/>
      <c r="BA26" s="6" t="e">
        <f t="shared" si="6"/>
        <v>#REF!</v>
      </c>
      <c r="BB26" s="6" t="e">
        <f t="shared" ca="1" si="7"/>
        <v>#NAME?</v>
      </c>
      <c r="BC26" s="6" t="e">
        <f t="shared" si="8"/>
        <v>#REF!</v>
      </c>
      <c r="BE26" s="9" t="e">
        <f t="shared" ca="1" si="9"/>
        <v>#NAME?</v>
      </c>
    </row>
    <row r="27" spans="1:57" ht="15.75" customHeight="1" x14ac:dyDescent="0.25">
      <c r="A27" s="6" t="s">
        <v>1618</v>
      </c>
      <c r="B27" s="6" t="s">
        <v>3276</v>
      </c>
      <c r="C27" s="6">
        <v>7</v>
      </c>
      <c r="D27" s="6">
        <v>44</v>
      </c>
      <c r="E27" s="6">
        <v>1187</v>
      </c>
      <c r="F27" s="6">
        <v>100182</v>
      </c>
      <c r="G27" s="6">
        <v>7.9100000000000004E-2</v>
      </c>
      <c r="H27" s="6">
        <v>0.38750000000000001</v>
      </c>
      <c r="I27" s="6">
        <v>0.29470000000000002</v>
      </c>
      <c r="J27" s="6">
        <v>22</v>
      </c>
      <c r="K27" s="6">
        <v>72</v>
      </c>
      <c r="L27" s="6">
        <v>1626</v>
      </c>
      <c r="M27" s="6">
        <v>135959</v>
      </c>
      <c r="N27" s="6">
        <v>0.1295</v>
      </c>
      <c r="O27" s="6">
        <v>0.53090000000000004</v>
      </c>
      <c r="P27" s="6">
        <v>0.4</v>
      </c>
      <c r="Q27" s="6">
        <v>57</v>
      </c>
      <c r="R27" s="6">
        <v>314</v>
      </c>
      <c r="S27" s="6">
        <v>2786</v>
      </c>
      <c r="T27" s="6">
        <v>273998</v>
      </c>
      <c r="U27" s="6">
        <v>0.56469999999999998</v>
      </c>
      <c r="V27" s="6">
        <v>0.90959999999999996</v>
      </c>
      <c r="W27" s="6">
        <v>0.80610000000000004</v>
      </c>
      <c r="X27" s="6">
        <v>34</v>
      </c>
      <c r="Y27" s="6">
        <v>207</v>
      </c>
      <c r="Z27" s="6">
        <v>2247</v>
      </c>
      <c r="AA27" s="6">
        <v>213968</v>
      </c>
      <c r="AB27" s="6">
        <v>0.37230000000000002</v>
      </c>
      <c r="AC27" s="6">
        <v>0.73360000000000003</v>
      </c>
      <c r="AD27" s="6">
        <v>0.62949999999999995</v>
      </c>
      <c r="AE27" s="6">
        <v>12</v>
      </c>
      <c r="AF27" s="6">
        <v>128</v>
      </c>
      <c r="AG27" s="6">
        <v>1686</v>
      </c>
      <c r="AH27" s="6">
        <v>147412</v>
      </c>
      <c r="AI27" s="6">
        <v>0.23019999999999999</v>
      </c>
      <c r="AJ27" s="6">
        <v>0.5504</v>
      </c>
      <c r="AK27" s="6">
        <v>0.43369999999999997</v>
      </c>
      <c r="AL27" s="6">
        <v>10</v>
      </c>
      <c r="AM27" s="6">
        <v>88</v>
      </c>
      <c r="AN27" s="6">
        <v>1948</v>
      </c>
      <c r="AO27" s="6">
        <v>170115</v>
      </c>
      <c r="AP27" s="6">
        <v>0.1583</v>
      </c>
      <c r="AQ27" s="6">
        <v>0.63600000000000001</v>
      </c>
      <c r="AR27" s="6">
        <v>0.50049999999999994</v>
      </c>
      <c r="AT27" s="9">
        <f t="shared" si="0"/>
        <v>2276.8636363636365</v>
      </c>
      <c r="AU27" s="8">
        <f t="shared" si="1"/>
        <v>1888.3194444444443</v>
      </c>
      <c r="AV27" s="9">
        <f t="shared" si="2"/>
        <v>872.60509554140128</v>
      </c>
      <c r="AW27" s="31">
        <f t="shared" si="3"/>
        <v>1033.6618357487923</v>
      </c>
      <c r="AX27" s="9">
        <f t="shared" si="4"/>
        <v>1151.65625</v>
      </c>
      <c r="AY27" s="8">
        <f t="shared" si="5"/>
        <v>1933.125</v>
      </c>
      <c r="AZ27" s="8"/>
      <c r="BA27" s="6" t="e">
        <f t="shared" si="6"/>
        <v>#REF!</v>
      </c>
      <c r="BB27" s="6" t="e">
        <f t="shared" ca="1" si="7"/>
        <v>#NAME?</v>
      </c>
      <c r="BC27" s="6" t="e">
        <f t="shared" si="8"/>
        <v>#REF!</v>
      </c>
      <c r="BE27" s="9" t="e">
        <f t="shared" ca="1" si="9"/>
        <v>#NAME?</v>
      </c>
    </row>
    <row r="28" spans="1:57" ht="15.75" customHeight="1" x14ac:dyDescent="0.25">
      <c r="A28" s="6" t="s">
        <v>1693</v>
      </c>
      <c r="B28" s="6" t="s">
        <v>3276</v>
      </c>
      <c r="C28" s="6">
        <v>4</v>
      </c>
      <c r="D28" s="6">
        <v>89</v>
      </c>
      <c r="E28" s="6">
        <v>569</v>
      </c>
      <c r="F28" s="6">
        <v>35753</v>
      </c>
      <c r="G28" s="6">
        <v>9.1899999999999996E-2</v>
      </c>
      <c r="H28" s="6">
        <v>0.48930000000000001</v>
      </c>
      <c r="I28" s="6">
        <v>0.4173</v>
      </c>
      <c r="J28" s="6">
        <v>6</v>
      </c>
      <c r="K28" s="6">
        <v>43</v>
      </c>
      <c r="L28" s="6">
        <v>694</v>
      </c>
      <c r="M28" s="6">
        <v>46596</v>
      </c>
      <c r="N28" s="6">
        <v>4.4400000000000002E-2</v>
      </c>
      <c r="O28" s="6">
        <v>0.59670000000000001</v>
      </c>
      <c r="P28" s="6">
        <v>0.54379999999999995</v>
      </c>
      <c r="Q28" s="6">
        <v>23</v>
      </c>
      <c r="R28" s="6">
        <v>213</v>
      </c>
      <c r="S28" s="6">
        <v>1131</v>
      </c>
      <c r="T28" s="6">
        <v>79351</v>
      </c>
      <c r="U28" s="6">
        <v>0.22</v>
      </c>
      <c r="V28" s="6">
        <v>0.97250000000000003</v>
      </c>
      <c r="W28" s="6">
        <v>0.92610000000000003</v>
      </c>
      <c r="X28" s="6">
        <v>44</v>
      </c>
      <c r="Y28" s="6">
        <v>155</v>
      </c>
      <c r="Z28" s="6">
        <v>702</v>
      </c>
      <c r="AA28" s="6">
        <v>49674</v>
      </c>
      <c r="AB28" s="6">
        <v>0.16009999999999999</v>
      </c>
      <c r="AC28" s="6">
        <v>0.60360000000000003</v>
      </c>
      <c r="AD28" s="6">
        <v>0.57969999999999999</v>
      </c>
      <c r="AE28" s="6">
        <v>11</v>
      </c>
      <c r="AF28" s="6">
        <v>59</v>
      </c>
      <c r="AG28" s="6">
        <v>501</v>
      </c>
      <c r="AH28" s="6">
        <v>28524</v>
      </c>
      <c r="AI28" s="6">
        <v>6.0999999999999999E-2</v>
      </c>
      <c r="AJ28" s="6">
        <v>0.43080000000000002</v>
      </c>
      <c r="AK28" s="6">
        <v>0.33289999999999997</v>
      </c>
      <c r="AL28" s="6">
        <v>5</v>
      </c>
      <c r="AM28" s="6">
        <v>133</v>
      </c>
      <c r="AN28" s="6">
        <v>1077</v>
      </c>
      <c r="AO28" s="6">
        <v>74994</v>
      </c>
      <c r="AP28" s="6">
        <v>0.13739999999999999</v>
      </c>
      <c r="AQ28" s="6">
        <v>0.92610000000000003</v>
      </c>
      <c r="AR28" s="6">
        <v>0.87519999999999998</v>
      </c>
      <c r="AT28" s="9">
        <f t="shared" si="0"/>
        <v>401.71910112359552</v>
      </c>
      <c r="AU28" s="8">
        <f t="shared" si="1"/>
        <v>1083.6279069767443</v>
      </c>
      <c r="AV28" s="9">
        <f t="shared" si="2"/>
        <v>372.5399061032864</v>
      </c>
      <c r="AW28" s="31">
        <f t="shared" si="3"/>
        <v>320.47741935483873</v>
      </c>
      <c r="AX28" s="9">
        <f t="shared" si="4"/>
        <v>483.45762711864404</v>
      </c>
      <c r="AY28" s="8">
        <f t="shared" si="5"/>
        <v>563.86466165413538</v>
      </c>
      <c r="AZ28" s="8"/>
      <c r="BA28" s="6" t="e">
        <f t="shared" si="6"/>
        <v>#REF!</v>
      </c>
      <c r="BB28" s="6" t="e">
        <f t="shared" ca="1" si="7"/>
        <v>#NAME?</v>
      </c>
      <c r="BC28" s="6" t="e">
        <f t="shared" si="8"/>
        <v>#REF!</v>
      </c>
      <c r="BE28" s="9" t="e">
        <f t="shared" ca="1" si="9"/>
        <v>#NAME?</v>
      </c>
    </row>
    <row r="29" spans="1:57" ht="15.75" customHeight="1" x14ac:dyDescent="0.25">
      <c r="A29" s="6" t="s">
        <v>1760</v>
      </c>
      <c r="B29" s="6" t="s">
        <v>3276</v>
      </c>
      <c r="J29" s="6">
        <v>1</v>
      </c>
      <c r="K29" s="6">
        <v>18</v>
      </c>
      <c r="L29" s="6">
        <v>165</v>
      </c>
      <c r="M29" s="6">
        <v>9019</v>
      </c>
      <c r="N29" s="6">
        <v>4.9700000000000001E-2</v>
      </c>
      <c r="O29" s="6">
        <v>0.57689999999999997</v>
      </c>
      <c r="P29" s="6">
        <v>0.155</v>
      </c>
      <c r="Q29" s="6">
        <v>24</v>
      </c>
      <c r="R29" s="6">
        <v>211</v>
      </c>
      <c r="S29" s="6">
        <v>280</v>
      </c>
      <c r="T29" s="6">
        <v>49593</v>
      </c>
      <c r="U29" s="6">
        <v>0.58289999999999997</v>
      </c>
      <c r="V29" s="6">
        <v>0.97899999999999998</v>
      </c>
      <c r="W29" s="6">
        <v>0.85219999999999996</v>
      </c>
      <c r="X29" s="6">
        <v>4</v>
      </c>
      <c r="Y29" s="6">
        <v>19</v>
      </c>
      <c r="Z29" s="6">
        <v>148</v>
      </c>
      <c r="AA29" s="6">
        <v>7911</v>
      </c>
      <c r="AB29" s="6">
        <v>5.2499999999999998E-2</v>
      </c>
      <c r="AC29" s="6">
        <v>0.51749999999999996</v>
      </c>
      <c r="AD29" s="6">
        <v>0.13589999999999999</v>
      </c>
      <c r="AE29" s="6">
        <v>3</v>
      </c>
      <c r="AF29" s="6">
        <v>10</v>
      </c>
      <c r="AG29" s="6">
        <v>38</v>
      </c>
      <c r="AH29" s="6">
        <v>1812</v>
      </c>
      <c r="AI29" s="6">
        <v>2.76E-2</v>
      </c>
      <c r="AJ29" s="6">
        <v>0.13289999999999999</v>
      </c>
      <c r="AK29" s="6">
        <v>3.1099999999999999E-2</v>
      </c>
      <c r="AL29" s="6">
        <v>1</v>
      </c>
      <c r="AM29" s="6">
        <v>95</v>
      </c>
      <c r="AN29" s="6">
        <v>267</v>
      </c>
      <c r="AO29" s="6">
        <v>32195</v>
      </c>
      <c r="AP29" s="6">
        <v>0.26240000000000002</v>
      </c>
      <c r="AQ29" s="6">
        <v>0.93359999999999999</v>
      </c>
      <c r="AR29" s="6">
        <v>0.55320000000000003</v>
      </c>
      <c r="AT29" s="9" t="str">
        <f t="shared" si="0"/>
        <v/>
      </c>
      <c r="AU29" s="8">
        <f t="shared" si="1"/>
        <v>501.05555555555554</v>
      </c>
      <c r="AV29" s="9">
        <f t="shared" si="2"/>
        <v>235.03791469194312</v>
      </c>
      <c r="AW29" s="31">
        <f t="shared" si="3"/>
        <v>416.36842105263156</v>
      </c>
      <c r="AX29" s="9">
        <f t="shared" si="4"/>
        <v>181.2</v>
      </c>
      <c r="AY29" s="8">
        <f t="shared" si="5"/>
        <v>338.89473684210526</v>
      </c>
      <c r="AZ29" s="8"/>
      <c r="BA29" s="6" t="e">
        <f t="shared" si="6"/>
        <v>#REF!</v>
      </c>
      <c r="BB29" s="6" t="e">
        <f t="shared" ca="1" si="7"/>
        <v>#NAME?</v>
      </c>
      <c r="BC29" s="6" t="e">
        <f t="shared" si="8"/>
        <v>#REF!</v>
      </c>
      <c r="BE29" s="9" t="e">
        <f t="shared" ca="1" si="9"/>
        <v>#NAME?</v>
      </c>
    </row>
    <row r="30" spans="1:57" ht="15.75" customHeight="1" x14ac:dyDescent="0.25">
      <c r="A30" s="6" t="s">
        <v>1649</v>
      </c>
      <c r="B30" s="6" t="s">
        <v>3276</v>
      </c>
      <c r="C30" s="6">
        <v>30</v>
      </c>
      <c r="D30" s="6">
        <v>69</v>
      </c>
      <c r="E30" s="6">
        <v>89</v>
      </c>
      <c r="F30" s="6">
        <v>3880</v>
      </c>
      <c r="G30" s="6">
        <v>2.3E-2</v>
      </c>
      <c r="H30" s="6">
        <v>5.1799999999999999E-2</v>
      </c>
      <c r="I30" s="6">
        <v>1.5800000000000002E-2</v>
      </c>
      <c r="Q30" s="6">
        <v>155</v>
      </c>
      <c r="R30" s="6">
        <v>805</v>
      </c>
      <c r="S30" s="6">
        <v>1585</v>
      </c>
      <c r="T30" s="6">
        <v>180770</v>
      </c>
      <c r="U30" s="6">
        <v>0.26869999999999999</v>
      </c>
      <c r="V30" s="6">
        <v>0.92200000000000004</v>
      </c>
      <c r="W30" s="6">
        <v>0.7379</v>
      </c>
      <c r="X30" s="6">
        <v>19</v>
      </c>
      <c r="Y30" s="6">
        <v>149</v>
      </c>
      <c r="Z30" s="6">
        <v>259</v>
      </c>
      <c r="AA30" s="6">
        <v>26851</v>
      </c>
      <c r="AB30" s="6">
        <v>4.9700000000000001E-2</v>
      </c>
      <c r="AC30" s="6">
        <v>0.1507</v>
      </c>
      <c r="AD30" s="6">
        <v>0.1096</v>
      </c>
      <c r="AE30" s="6">
        <v>14</v>
      </c>
      <c r="AF30" s="6">
        <v>71</v>
      </c>
      <c r="AG30" s="6">
        <v>282</v>
      </c>
      <c r="AH30" s="6">
        <v>19548</v>
      </c>
      <c r="AI30" s="6">
        <v>2.3699999999999999E-2</v>
      </c>
      <c r="AJ30" s="6">
        <v>0.16400000000000001</v>
      </c>
      <c r="AK30" s="6">
        <v>7.9799999999999996E-2</v>
      </c>
      <c r="AL30" s="6">
        <v>2</v>
      </c>
      <c r="AM30" s="6">
        <v>52</v>
      </c>
      <c r="AN30" s="6">
        <v>323</v>
      </c>
      <c r="AO30" s="6">
        <v>23765</v>
      </c>
      <c r="AP30" s="6">
        <v>1.7399999999999999E-2</v>
      </c>
      <c r="AQ30" s="6">
        <v>0.18790000000000001</v>
      </c>
      <c r="AR30" s="6">
        <v>9.7000000000000003E-2</v>
      </c>
      <c r="AT30" s="9">
        <f t="shared" si="0"/>
        <v>56.231884057971016</v>
      </c>
      <c r="AU30" s="8" t="str">
        <f t="shared" si="1"/>
        <v/>
      </c>
      <c r="AV30" s="9">
        <f t="shared" si="2"/>
        <v>224.55900621118013</v>
      </c>
      <c r="AW30" s="31">
        <f t="shared" si="3"/>
        <v>180.20805369127515</v>
      </c>
      <c r="AX30" s="9">
        <f t="shared" si="4"/>
        <v>275.32394366197184</v>
      </c>
      <c r="AY30" s="8">
        <f t="shared" si="5"/>
        <v>457.01923076923077</v>
      </c>
      <c r="AZ30" s="8"/>
      <c r="BA30" s="6" t="e">
        <f t="shared" si="6"/>
        <v>#REF!</v>
      </c>
      <c r="BB30" s="6" t="e">
        <f t="shared" ca="1" si="7"/>
        <v>#NAME?</v>
      </c>
      <c r="BC30" s="6" t="e">
        <f t="shared" si="8"/>
        <v>#REF!</v>
      </c>
      <c r="BE30" s="9" t="e">
        <f t="shared" ca="1" si="9"/>
        <v>#NAME?</v>
      </c>
    </row>
    <row r="31" spans="1:57" ht="15.75" customHeight="1" x14ac:dyDescent="0.25">
      <c r="A31" s="6" t="s">
        <v>1587</v>
      </c>
      <c r="B31" s="6" t="s">
        <v>3276</v>
      </c>
      <c r="C31" s="6">
        <v>4</v>
      </c>
      <c r="D31" s="6">
        <v>16</v>
      </c>
      <c r="E31" s="6">
        <v>187</v>
      </c>
      <c r="F31" s="6">
        <v>12141</v>
      </c>
      <c r="G31" s="6">
        <v>8.3000000000000001E-3</v>
      </c>
      <c r="H31" s="6">
        <v>9.6600000000000005E-2</v>
      </c>
      <c r="I31" s="6">
        <v>8.3799999999999999E-2</v>
      </c>
      <c r="J31" s="6">
        <v>3</v>
      </c>
      <c r="K31" s="6">
        <v>31</v>
      </c>
      <c r="L31" s="6">
        <v>347</v>
      </c>
      <c r="M31" s="6">
        <v>22831</v>
      </c>
      <c r="N31" s="6">
        <v>1.6E-2</v>
      </c>
      <c r="O31" s="6">
        <v>0.17929999999999999</v>
      </c>
      <c r="P31" s="6">
        <v>0.1575</v>
      </c>
      <c r="Q31" s="6">
        <v>62</v>
      </c>
      <c r="R31" s="6">
        <v>343</v>
      </c>
      <c r="S31" s="6">
        <v>1764</v>
      </c>
      <c r="T31" s="6">
        <v>82963</v>
      </c>
      <c r="U31" s="6">
        <v>0.1774</v>
      </c>
      <c r="V31" s="6">
        <v>0.91159999999999997</v>
      </c>
      <c r="W31" s="6">
        <v>0.57230000000000003</v>
      </c>
      <c r="X31" s="6">
        <v>7</v>
      </c>
      <c r="Y31" s="6">
        <v>30</v>
      </c>
      <c r="Z31" s="6">
        <v>216</v>
      </c>
      <c r="AA31" s="6">
        <v>13032</v>
      </c>
      <c r="AB31" s="6">
        <v>1.55E-2</v>
      </c>
      <c r="AC31" s="6">
        <v>0.1116</v>
      </c>
      <c r="AD31" s="6">
        <v>8.9899999999999994E-2</v>
      </c>
      <c r="AE31" s="6">
        <v>1</v>
      </c>
      <c r="AF31" s="6">
        <v>4</v>
      </c>
      <c r="AG31" s="6">
        <v>72</v>
      </c>
      <c r="AH31" s="6">
        <v>2250</v>
      </c>
      <c r="AI31" s="6">
        <v>2.0999999999999999E-3</v>
      </c>
      <c r="AJ31" s="6">
        <v>3.7199999999999997E-2</v>
      </c>
      <c r="AK31" s="6">
        <v>1.55E-2</v>
      </c>
      <c r="AL31" s="6">
        <v>1</v>
      </c>
      <c r="AM31" s="6">
        <v>72</v>
      </c>
      <c r="AN31" s="6">
        <v>771</v>
      </c>
      <c r="AO31" s="6">
        <v>34542</v>
      </c>
      <c r="AP31" s="6">
        <v>3.7199999999999997E-2</v>
      </c>
      <c r="AQ31" s="6">
        <v>0.39839999999999998</v>
      </c>
      <c r="AR31" s="6">
        <v>0.23830000000000001</v>
      </c>
      <c r="AT31" s="9">
        <f t="shared" si="0"/>
        <v>758.8125</v>
      </c>
      <c r="AU31" s="8">
        <f t="shared" si="1"/>
        <v>736.48387096774195</v>
      </c>
      <c r="AV31" s="9">
        <f t="shared" si="2"/>
        <v>241.87463556851313</v>
      </c>
      <c r="AW31" s="31">
        <f t="shared" si="3"/>
        <v>434.4</v>
      </c>
      <c r="AX31" s="9">
        <f t="shared" si="4"/>
        <v>562.5</v>
      </c>
      <c r="AY31" s="8">
        <f t="shared" si="5"/>
        <v>479.75</v>
      </c>
      <c r="AZ31" s="8"/>
      <c r="BA31" s="6" t="e">
        <f t="shared" si="6"/>
        <v>#REF!</v>
      </c>
      <c r="BB31" s="6" t="e">
        <f t="shared" ca="1" si="7"/>
        <v>#NAME?</v>
      </c>
      <c r="BC31" s="6" t="e">
        <f t="shared" si="8"/>
        <v>#REF!</v>
      </c>
      <c r="BE31" s="9" t="e">
        <f t="shared" ca="1" si="9"/>
        <v>#NAME?</v>
      </c>
    </row>
    <row r="32" spans="1:57" ht="15.75" customHeight="1" x14ac:dyDescent="0.25">
      <c r="A32" s="6" t="s">
        <v>1637</v>
      </c>
      <c r="B32" s="6" t="s">
        <v>3276</v>
      </c>
      <c r="C32" s="6">
        <v>5</v>
      </c>
      <c r="D32" s="6">
        <v>278</v>
      </c>
      <c r="E32" s="6">
        <v>1580</v>
      </c>
      <c r="F32" s="6">
        <v>72208</v>
      </c>
      <c r="G32" s="6">
        <v>0.16980000000000001</v>
      </c>
      <c r="H32" s="6">
        <v>0.57599999999999996</v>
      </c>
      <c r="I32" s="6">
        <v>0.26369999999999999</v>
      </c>
      <c r="J32" s="6">
        <v>6</v>
      </c>
      <c r="K32" s="6">
        <v>43</v>
      </c>
      <c r="L32" s="6">
        <v>1449</v>
      </c>
      <c r="M32" s="6">
        <v>51889</v>
      </c>
      <c r="N32" s="6">
        <v>2.63E-2</v>
      </c>
      <c r="O32" s="6">
        <v>0.52829999999999999</v>
      </c>
      <c r="P32" s="6">
        <v>0.1895</v>
      </c>
      <c r="Q32" s="6">
        <v>61</v>
      </c>
      <c r="R32" s="6">
        <v>435</v>
      </c>
      <c r="S32" s="6">
        <v>2706</v>
      </c>
      <c r="T32" s="6">
        <v>219631</v>
      </c>
      <c r="U32" s="6">
        <v>0.26569999999999999</v>
      </c>
      <c r="V32" s="6">
        <v>0.98650000000000004</v>
      </c>
      <c r="W32" s="6">
        <v>0.80220000000000002</v>
      </c>
      <c r="X32" s="6">
        <v>143</v>
      </c>
      <c r="Y32" s="6">
        <v>412</v>
      </c>
      <c r="Z32" s="6">
        <v>1779</v>
      </c>
      <c r="AA32" s="6">
        <v>89991</v>
      </c>
      <c r="AB32" s="6">
        <v>0.25169999999999998</v>
      </c>
      <c r="AC32" s="6">
        <v>0.64859999999999995</v>
      </c>
      <c r="AD32" s="6">
        <v>0.32869999999999999</v>
      </c>
      <c r="AE32" s="6">
        <v>35</v>
      </c>
      <c r="AF32" s="6">
        <v>226</v>
      </c>
      <c r="AG32" s="6">
        <v>1088</v>
      </c>
      <c r="AH32" s="6">
        <v>47873</v>
      </c>
      <c r="AI32" s="6">
        <v>0.1381</v>
      </c>
      <c r="AJ32" s="6">
        <v>0.39660000000000001</v>
      </c>
      <c r="AK32" s="6">
        <v>0.17480000000000001</v>
      </c>
      <c r="AL32" s="6">
        <v>5</v>
      </c>
      <c r="AM32" s="6">
        <v>235</v>
      </c>
      <c r="AN32" s="6">
        <v>2620</v>
      </c>
      <c r="AO32" s="6">
        <v>181999</v>
      </c>
      <c r="AP32" s="6">
        <v>0.14360000000000001</v>
      </c>
      <c r="AQ32" s="6">
        <v>0.95520000000000005</v>
      </c>
      <c r="AR32" s="6">
        <v>0.66469999999999996</v>
      </c>
      <c r="AT32" s="9">
        <f t="shared" si="0"/>
        <v>259.74100719424462</v>
      </c>
      <c r="AU32" s="8">
        <f t="shared" si="1"/>
        <v>1206.7209302325582</v>
      </c>
      <c r="AV32" s="9">
        <f t="shared" si="2"/>
        <v>504.89885057471264</v>
      </c>
      <c r="AW32" s="31">
        <f t="shared" si="3"/>
        <v>218.42475728155341</v>
      </c>
      <c r="AX32" s="9">
        <f t="shared" si="4"/>
        <v>211.82743362831857</v>
      </c>
      <c r="AY32" s="8">
        <f t="shared" si="5"/>
        <v>774.46382978723409</v>
      </c>
      <c r="AZ32" s="8"/>
      <c r="BA32" s="6" t="e">
        <f t="shared" si="6"/>
        <v>#REF!</v>
      </c>
      <c r="BB32" s="6" t="e">
        <f t="shared" ca="1" si="7"/>
        <v>#NAME?</v>
      </c>
      <c r="BC32" s="6" t="e">
        <f t="shared" si="8"/>
        <v>#REF!</v>
      </c>
      <c r="BE32" s="9" t="e">
        <f t="shared" ca="1" si="9"/>
        <v>#NAME?</v>
      </c>
    </row>
    <row r="33" spans="1:57" ht="15.75" customHeight="1" x14ac:dyDescent="0.25">
      <c r="A33" s="6" t="s">
        <v>1535</v>
      </c>
      <c r="B33" s="6" t="s">
        <v>3276</v>
      </c>
      <c r="Q33" s="6">
        <v>46</v>
      </c>
      <c r="R33" s="6">
        <v>215</v>
      </c>
      <c r="S33" s="6">
        <v>433</v>
      </c>
      <c r="T33" s="6">
        <v>25303</v>
      </c>
      <c r="U33" s="6">
        <v>0.25440000000000002</v>
      </c>
      <c r="V33" s="6">
        <v>0.63770000000000004</v>
      </c>
      <c r="W33" s="6">
        <v>0.54990000000000006</v>
      </c>
      <c r="AT33" s="9" t="str">
        <f t="shared" si="0"/>
        <v/>
      </c>
      <c r="AU33" s="8" t="str">
        <f t="shared" si="1"/>
        <v/>
      </c>
      <c r="AV33" s="9">
        <f t="shared" si="2"/>
        <v>117.68837209302326</v>
      </c>
      <c r="AW33" s="31" t="str">
        <f t="shared" si="3"/>
        <v/>
      </c>
      <c r="AX33" s="9" t="str">
        <f t="shared" si="4"/>
        <v/>
      </c>
      <c r="AY33" s="8" t="str">
        <f t="shared" si="5"/>
        <v/>
      </c>
      <c r="AZ33" s="8"/>
      <c r="BA33" s="6" t="e">
        <f t="shared" si="6"/>
        <v>#REF!</v>
      </c>
      <c r="BB33" s="6" t="e">
        <f t="shared" ca="1" si="7"/>
        <v>#NAME?</v>
      </c>
      <c r="BC33" s="6" t="e">
        <f t="shared" si="8"/>
        <v>#REF!</v>
      </c>
      <c r="BE33" s="9" t="e">
        <f t="shared" ca="1" si="9"/>
        <v>#NAME?</v>
      </c>
    </row>
    <row r="34" spans="1:57" ht="15.75" customHeight="1" x14ac:dyDescent="0.25">
      <c r="A34" s="6" t="s">
        <v>1545</v>
      </c>
      <c r="B34" s="6" t="s">
        <v>3276</v>
      </c>
      <c r="C34" s="6">
        <v>3</v>
      </c>
      <c r="D34" s="6">
        <v>25</v>
      </c>
      <c r="E34" s="6">
        <v>397</v>
      </c>
      <c r="F34" s="6">
        <v>40150</v>
      </c>
      <c r="G34" s="6">
        <v>0.122</v>
      </c>
      <c r="H34" s="6">
        <v>0.47089999999999999</v>
      </c>
      <c r="I34" s="6">
        <v>0.36720000000000003</v>
      </c>
      <c r="J34" s="6">
        <v>22</v>
      </c>
      <c r="K34" s="6">
        <v>94</v>
      </c>
      <c r="L34" s="6">
        <v>587</v>
      </c>
      <c r="M34" s="6">
        <v>88982</v>
      </c>
      <c r="N34" s="6">
        <v>0.45850000000000002</v>
      </c>
      <c r="O34" s="6">
        <v>0.69630000000000003</v>
      </c>
      <c r="P34" s="6">
        <v>0.81379999999999997</v>
      </c>
      <c r="Q34" s="6">
        <v>15</v>
      </c>
      <c r="R34" s="6">
        <v>145</v>
      </c>
      <c r="S34" s="6">
        <v>825</v>
      </c>
      <c r="T34" s="6">
        <v>105098</v>
      </c>
      <c r="U34" s="6">
        <v>0.70730000000000004</v>
      </c>
      <c r="V34" s="6">
        <v>0.97860000000000003</v>
      </c>
      <c r="W34" s="6">
        <v>0.96120000000000005</v>
      </c>
      <c r="X34" s="6">
        <v>4</v>
      </c>
      <c r="Y34" s="6">
        <v>134</v>
      </c>
      <c r="Z34" s="6">
        <v>662</v>
      </c>
      <c r="AA34" s="6">
        <v>92286</v>
      </c>
      <c r="AB34" s="6">
        <v>0.65369999999999995</v>
      </c>
      <c r="AC34" s="6">
        <v>0.7853</v>
      </c>
      <c r="AD34" s="6">
        <v>0.84399999999999997</v>
      </c>
      <c r="AE34" s="6">
        <v>8</v>
      </c>
      <c r="AF34" s="6">
        <v>55</v>
      </c>
      <c r="AG34" s="6">
        <v>534</v>
      </c>
      <c r="AH34" s="6">
        <v>75811</v>
      </c>
      <c r="AI34" s="6">
        <v>0.26829999999999998</v>
      </c>
      <c r="AJ34" s="6">
        <v>0.63349999999999995</v>
      </c>
      <c r="AK34" s="6">
        <v>0.69330000000000003</v>
      </c>
      <c r="AL34" s="6">
        <v>18</v>
      </c>
      <c r="AM34" s="6">
        <v>133</v>
      </c>
      <c r="AN34" s="6">
        <v>745</v>
      </c>
      <c r="AO34" s="6">
        <v>104169</v>
      </c>
      <c r="AP34" s="6">
        <v>0.64880000000000004</v>
      </c>
      <c r="AQ34" s="6">
        <v>0.88370000000000004</v>
      </c>
      <c r="AR34" s="6">
        <v>0.95269999999999999</v>
      </c>
      <c r="AT34" s="9">
        <f t="shared" si="0"/>
        <v>1606</v>
      </c>
      <c r="AU34" s="8">
        <f t="shared" si="1"/>
        <v>946.61702127659578</v>
      </c>
      <c r="AV34" s="9">
        <f t="shared" si="2"/>
        <v>724.81379310344823</v>
      </c>
      <c r="AW34" s="31">
        <f t="shared" si="3"/>
        <v>688.70149253731347</v>
      </c>
      <c r="AX34" s="9">
        <f t="shared" si="4"/>
        <v>1378.3818181818183</v>
      </c>
      <c r="AY34" s="8">
        <f t="shared" si="5"/>
        <v>783.22556390977445</v>
      </c>
      <c r="AZ34" s="8"/>
      <c r="BA34" s="6" t="e">
        <f t="shared" si="6"/>
        <v>#REF!</v>
      </c>
      <c r="BB34" s="6" t="e">
        <f t="shared" ca="1" si="7"/>
        <v>#NAME?</v>
      </c>
      <c r="BC34" s="6" t="e">
        <f t="shared" si="8"/>
        <v>#REF!</v>
      </c>
      <c r="BE34" s="9" t="e">
        <f t="shared" ca="1" si="9"/>
        <v>#NAME?</v>
      </c>
    </row>
    <row r="35" spans="1:57" ht="15.75" customHeight="1" x14ac:dyDescent="0.25">
      <c r="A35" s="6" t="s">
        <v>1619</v>
      </c>
      <c r="B35" s="6" t="s">
        <v>3276</v>
      </c>
      <c r="C35" s="6">
        <v>17</v>
      </c>
      <c r="D35" s="6">
        <v>45</v>
      </c>
      <c r="E35" s="6">
        <v>14</v>
      </c>
      <c r="F35" s="6">
        <v>1387</v>
      </c>
      <c r="G35" s="6">
        <v>3.1099999999999999E-2</v>
      </c>
      <c r="H35" s="6">
        <v>8.3000000000000001E-3</v>
      </c>
      <c r="I35" s="6">
        <v>4.7999999999999996E-3</v>
      </c>
      <c r="Q35" s="6">
        <v>54</v>
      </c>
      <c r="R35" s="6">
        <v>412</v>
      </c>
      <c r="S35" s="6">
        <v>907</v>
      </c>
      <c r="T35" s="6">
        <v>247871</v>
      </c>
      <c r="U35" s="6">
        <v>0.28470000000000001</v>
      </c>
      <c r="V35" s="6">
        <v>0.53539999999999999</v>
      </c>
      <c r="W35" s="6">
        <v>0.8548</v>
      </c>
      <c r="X35" s="6">
        <v>45</v>
      </c>
      <c r="Y35" s="6">
        <v>187</v>
      </c>
      <c r="Z35" s="6">
        <v>26</v>
      </c>
      <c r="AA35" s="6">
        <v>2224</v>
      </c>
      <c r="AB35" s="6">
        <v>0.12920000000000001</v>
      </c>
      <c r="AC35" s="6">
        <v>1.5299999999999999E-2</v>
      </c>
      <c r="AD35" s="6">
        <v>7.7000000000000002E-3</v>
      </c>
      <c r="AE35" s="6">
        <v>9</v>
      </c>
      <c r="AF35" s="6">
        <v>41</v>
      </c>
      <c r="AG35" s="6">
        <v>1</v>
      </c>
      <c r="AH35" s="6">
        <v>9</v>
      </c>
      <c r="AI35" s="6">
        <v>2.8299999999999999E-2</v>
      </c>
      <c r="AJ35" s="6">
        <v>5.9999999999999995E-4</v>
      </c>
      <c r="AK35" s="6">
        <v>0</v>
      </c>
      <c r="AT35" s="9">
        <f t="shared" si="0"/>
        <v>30.822222222222223</v>
      </c>
      <c r="AU35" s="8" t="str">
        <f t="shared" si="1"/>
        <v/>
      </c>
      <c r="AV35" s="9">
        <f t="shared" si="2"/>
        <v>601.62864077669906</v>
      </c>
      <c r="AW35" s="31">
        <f t="shared" si="3"/>
        <v>11.893048128342246</v>
      </c>
      <c r="AX35" s="9">
        <f t="shared" si="4"/>
        <v>0.21951219512195122</v>
      </c>
      <c r="AY35" s="8" t="str">
        <f t="shared" si="5"/>
        <v/>
      </c>
      <c r="AZ35" s="8"/>
      <c r="BA35" s="6" t="e">
        <f t="shared" si="6"/>
        <v>#REF!</v>
      </c>
      <c r="BB35" s="6" t="e">
        <f t="shared" ca="1" si="7"/>
        <v>#NAME?</v>
      </c>
      <c r="BC35" s="6" t="e">
        <f t="shared" si="8"/>
        <v>#REF!</v>
      </c>
      <c r="BE35" s="9" t="e">
        <f t="shared" ca="1" si="9"/>
        <v>#NAME?</v>
      </c>
    </row>
    <row r="36" spans="1:57" ht="15.75" customHeight="1" x14ac:dyDescent="0.25">
      <c r="A36" s="6" t="s">
        <v>1602</v>
      </c>
      <c r="B36" s="6" t="s">
        <v>3276</v>
      </c>
      <c r="C36" s="6">
        <v>3</v>
      </c>
      <c r="D36" s="6">
        <v>11</v>
      </c>
      <c r="E36" s="6">
        <v>162</v>
      </c>
      <c r="F36" s="6">
        <v>4107</v>
      </c>
      <c r="G36" s="6">
        <v>4.9799999999999997E-2</v>
      </c>
      <c r="H36" s="6">
        <v>0.25590000000000002</v>
      </c>
      <c r="I36" s="6">
        <v>0.16589999999999999</v>
      </c>
      <c r="J36" s="6">
        <v>2</v>
      </c>
      <c r="K36" s="6">
        <v>20</v>
      </c>
      <c r="L36" s="6">
        <v>235</v>
      </c>
      <c r="M36" s="6">
        <v>9209</v>
      </c>
      <c r="N36" s="6">
        <v>9.0499999999999997E-2</v>
      </c>
      <c r="O36" s="6">
        <v>0.37119999999999997</v>
      </c>
      <c r="P36" s="6">
        <v>0.37190000000000001</v>
      </c>
      <c r="Q36" s="6">
        <v>23</v>
      </c>
      <c r="R36" s="6">
        <v>106</v>
      </c>
      <c r="S36" s="6">
        <v>601</v>
      </c>
      <c r="T36" s="6">
        <v>22947</v>
      </c>
      <c r="U36" s="6">
        <v>0.47960000000000003</v>
      </c>
      <c r="V36" s="6">
        <v>0.94940000000000002</v>
      </c>
      <c r="W36" s="6">
        <v>0.92679999999999996</v>
      </c>
      <c r="X36" s="6">
        <v>7</v>
      </c>
      <c r="Y36" s="6">
        <v>39</v>
      </c>
      <c r="Z36" s="6">
        <v>273</v>
      </c>
      <c r="AA36" s="6">
        <v>12063</v>
      </c>
      <c r="AB36" s="6">
        <v>0.17649999999999999</v>
      </c>
      <c r="AC36" s="6">
        <v>0.43130000000000002</v>
      </c>
      <c r="AD36" s="6">
        <v>0.48720000000000002</v>
      </c>
      <c r="AE36" s="6">
        <v>2</v>
      </c>
      <c r="AF36" s="6">
        <v>5</v>
      </c>
      <c r="AG36" s="6">
        <v>128</v>
      </c>
      <c r="AH36" s="6">
        <v>3141</v>
      </c>
      <c r="AI36" s="6">
        <v>2.2599999999999999E-2</v>
      </c>
      <c r="AJ36" s="6">
        <v>0.20219999999999999</v>
      </c>
      <c r="AK36" s="6">
        <v>0.12690000000000001</v>
      </c>
      <c r="AL36" s="6">
        <v>1</v>
      </c>
      <c r="AM36" s="6">
        <v>35</v>
      </c>
      <c r="AN36" s="6">
        <v>375</v>
      </c>
      <c r="AO36" s="6">
        <v>13571</v>
      </c>
      <c r="AP36" s="6">
        <v>0.15840000000000001</v>
      </c>
      <c r="AQ36" s="6">
        <v>0.59240000000000004</v>
      </c>
      <c r="AR36" s="6">
        <v>0.54810000000000003</v>
      </c>
      <c r="AT36" s="9">
        <f t="shared" si="0"/>
        <v>373.36363636363637</v>
      </c>
      <c r="AU36" s="8">
        <f t="shared" si="1"/>
        <v>460.45</v>
      </c>
      <c r="AV36" s="9">
        <f t="shared" si="2"/>
        <v>216.48113207547169</v>
      </c>
      <c r="AW36" s="31">
        <f t="shared" si="3"/>
        <v>309.30769230769232</v>
      </c>
      <c r="AX36" s="9">
        <f t="shared" si="4"/>
        <v>628.20000000000005</v>
      </c>
      <c r="AY36" s="8">
        <f t="shared" si="5"/>
        <v>387.74285714285713</v>
      </c>
      <c r="AZ36" s="8"/>
      <c r="BA36" s="6" t="e">
        <f t="shared" si="6"/>
        <v>#REF!</v>
      </c>
      <c r="BB36" s="6" t="e">
        <f t="shared" ca="1" si="7"/>
        <v>#NAME?</v>
      </c>
      <c r="BC36" s="6" t="e">
        <f t="shared" si="8"/>
        <v>#REF!</v>
      </c>
      <c r="BE36" s="9" t="e">
        <f t="shared" ca="1" si="9"/>
        <v>#NAME?</v>
      </c>
    </row>
    <row r="37" spans="1:57" ht="15.75" customHeight="1" x14ac:dyDescent="0.25">
      <c r="A37" s="6" t="s">
        <v>1736</v>
      </c>
      <c r="B37" s="6" t="s">
        <v>3276</v>
      </c>
      <c r="C37" s="6">
        <v>2</v>
      </c>
      <c r="D37" s="6">
        <v>34</v>
      </c>
      <c r="E37" s="6">
        <v>208</v>
      </c>
      <c r="F37" s="6">
        <v>10082</v>
      </c>
      <c r="G37" s="6">
        <v>5.4300000000000001E-2</v>
      </c>
      <c r="H37" s="6">
        <v>0.21049999999999999</v>
      </c>
      <c r="I37" s="6">
        <v>0.13009999999999999</v>
      </c>
      <c r="J37" s="6">
        <v>4</v>
      </c>
      <c r="K37" s="6">
        <v>39</v>
      </c>
      <c r="L37" s="6">
        <v>319</v>
      </c>
      <c r="M37" s="6">
        <v>17744</v>
      </c>
      <c r="N37" s="6">
        <v>6.2300000000000001E-2</v>
      </c>
      <c r="O37" s="6">
        <v>0.32290000000000002</v>
      </c>
      <c r="P37" s="6">
        <v>0.22889999999999999</v>
      </c>
      <c r="Q37" s="6">
        <v>43</v>
      </c>
      <c r="R37" s="6">
        <v>270</v>
      </c>
      <c r="S37" s="6">
        <v>883</v>
      </c>
      <c r="T37" s="6">
        <v>62008</v>
      </c>
      <c r="U37" s="6">
        <v>0.43130000000000002</v>
      </c>
      <c r="V37" s="6">
        <v>0.89370000000000005</v>
      </c>
      <c r="W37" s="6">
        <v>0.79990000000000006</v>
      </c>
      <c r="X37" s="6">
        <v>10</v>
      </c>
      <c r="Y37" s="6">
        <v>73</v>
      </c>
      <c r="Z37" s="6">
        <v>304</v>
      </c>
      <c r="AA37" s="6">
        <v>18654</v>
      </c>
      <c r="AB37" s="6">
        <v>0.1166</v>
      </c>
      <c r="AC37" s="6">
        <v>0.30769999999999997</v>
      </c>
      <c r="AD37" s="6">
        <v>0.24060000000000001</v>
      </c>
      <c r="AE37" s="6">
        <v>8</v>
      </c>
      <c r="AF37" s="6">
        <v>53</v>
      </c>
      <c r="AG37" s="6">
        <v>255</v>
      </c>
      <c r="AH37" s="6">
        <v>14613</v>
      </c>
      <c r="AI37" s="6">
        <v>8.4699999999999998E-2</v>
      </c>
      <c r="AJ37" s="6">
        <v>0.2581</v>
      </c>
      <c r="AK37" s="6">
        <v>0.1885</v>
      </c>
      <c r="AL37" s="6">
        <v>5</v>
      </c>
      <c r="AM37" s="6">
        <v>130</v>
      </c>
      <c r="AN37" s="6">
        <v>704</v>
      </c>
      <c r="AO37" s="6">
        <v>45886</v>
      </c>
      <c r="AP37" s="6">
        <v>0.2077</v>
      </c>
      <c r="AQ37" s="6">
        <v>0.71260000000000001</v>
      </c>
      <c r="AR37" s="6">
        <v>0.59199999999999997</v>
      </c>
      <c r="AT37" s="9">
        <f t="shared" si="0"/>
        <v>296.52941176470586</v>
      </c>
      <c r="AU37" s="8">
        <f t="shared" si="1"/>
        <v>454.97435897435895</v>
      </c>
      <c r="AV37" s="9">
        <f t="shared" si="2"/>
        <v>229.65925925925927</v>
      </c>
      <c r="AW37" s="31">
        <f t="shared" si="3"/>
        <v>255.53424657534248</v>
      </c>
      <c r="AX37" s="9">
        <f t="shared" si="4"/>
        <v>275.71698113207549</v>
      </c>
      <c r="AY37" s="8">
        <f t="shared" si="5"/>
        <v>352.96923076923076</v>
      </c>
      <c r="AZ37" s="8"/>
      <c r="BA37" s="6" t="e">
        <f t="shared" si="6"/>
        <v>#REF!</v>
      </c>
      <c r="BB37" s="6" t="e">
        <f t="shared" ca="1" si="7"/>
        <v>#NAME?</v>
      </c>
      <c r="BC37" s="6" t="e">
        <f t="shared" si="8"/>
        <v>#REF!</v>
      </c>
      <c r="BE37" s="9" t="e">
        <f t="shared" ca="1" si="9"/>
        <v>#NAME?</v>
      </c>
    </row>
    <row r="38" spans="1:57" ht="15.75" customHeight="1" x14ac:dyDescent="0.25">
      <c r="A38" s="6" t="s">
        <v>1690</v>
      </c>
      <c r="B38" s="6" t="s">
        <v>3276</v>
      </c>
      <c r="C38" s="6">
        <v>3</v>
      </c>
      <c r="D38" s="6">
        <v>65</v>
      </c>
      <c r="E38" s="6">
        <v>358</v>
      </c>
      <c r="F38" s="6">
        <v>9386</v>
      </c>
      <c r="G38" s="6">
        <v>0.14610000000000001</v>
      </c>
      <c r="H38" s="6">
        <v>0.3725</v>
      </c>
      <c r="I38" s="6">
        <v>0.1104</v>
      </c>
      <c r="J38" s="6">
        <v>29</v>
      </c>
      <c r="K38" s="6">
        <v>63</v>
      </c>
      <c r="L38" s="6">
        <v>540</v>
      </c>
      <c r="M38" s="6">
        <v>17268</v>
      </c>
      <c r="N38" s="6">
        <v>0.1416</v>
      </c>
      <c r="O38" s="6">
        <v>0.56189999999999996</v>
      </c>
      <c r="P38" s="6">
        <v>0.2031</v>
      </c>
      <c r="Q38" s="6">
        <v>30</v>
      </c>
      <c r="R38" s="6">
        <v>188</v>
      </c>
      <c r="S38" s="6">
        <v>903</v>
      </c>
      <c r="T38" s="6">
        <v>74805</v>
      </c>
      <c r="U38" s="6">
        <v>0.42249999999999999</v>
      </c>
      <c r="V38" s="6">
        <v>0.93959999999999999</v>
      </c>
      <c r="W38" s="6">
        <v>0.87990000000000002</v>
      </c>
      <c r="X38" s="6">
        <v>14</v>
      </c>
      <c r="Y38" s="6">
        <v>157</v>
      </c>
      <c r="Z38" s="6">
        <v>572</v>
      </c>
      <c r="AA38" s="6">
        <v>19191</v>
      </c>
      <c r="AB38" s="6">
        <v>0.3528</v>
      </c>
      <c r="AC38" s="6">
        <v>0.59519999999999995</v>
      </c>
      <c r="AD38" s="6">
        <v>0.22570000000000001</v>
      </c>
      <c r="AE38" s="6">
        <v>2</v>
      </c>
      <c r="AF38" s="6">
        <v>6</v>
      </c>
      <c r="AG38" s="6">
        <v>38</v>
      </c>
      <c r="AH38" s="6">
        <v>1123</v>
      </c>
      <c r="AI38" s="6">
        <v>1.35E-2</v>
      </c>
      <c r="AJ38" s="6">
        <v>3.95E-2</v>
      </c>
      <c r="AK38" s="6">
        <v>1.32E-2</v>
      </c>
      <c r="AL38" s="6">
        <v>19</v>
      </c>
      <c r="AM38" s="6">
        <v>119</v>
      </c>
      <c r="AN38" s="6">
        <v>854</v>
      </c>
      <c r="AO38" s="6">
        <v>27066</v>
      </c>
      <c r="AP38" s="6">
        <v>0.26740000000000003</v>
      </c>
      <c r="AQ38" s="6">
        <v>0.88870000000000005</v>
      </c>
      <c r="AR38" s="6">
        <v>0.31840000000000002</v>
      </c>
      <c r="AT38" s="9">
        <f t="shared" si="0"/>
        <v>144.4</v>
      </c>
      <c r="AU38" s="8">
        <f t="shared" si="1"/>
        <v>274.09523809523807</v>
      </c>
      <c r="AV38" s="9">
        <f t="shared" si="2"/>
        <v>397.89893617021278</v>
      </c>
      <c r="AW38" s="31">
        <f t="shared" si="3"/>
        <v>122.23566878980891</v>
      </c>
      <c r="AX38" s="9">
        <f t="shared" si="4"/>
        <v>187.16666666666666</v>
      </c>
      <c r="AY38" s="8">
        <f t="shared" si="5"/>
        <v>227.44537815126051</v>
      </c>
      <c r="AZ38" s="8"/>
      <c r="BA38" s="6" t="e">
        <f t="shared" si="6"/>
        <v>#REF!</v>
      </c>
      <c r="BB38" s="6" t="e">
        <f t="shared" ca="1" si="7"/>
        <v>#NAME?</v>
      </c>
      <c r="BC38" s="6" t="e">
        <f t="shared" si="8"/>
        <v>#REF!</v>
      </c>
      <c r="BE38" s="9" t="e">
        <f t="shared" ca="1" si="9"/>
        <v>#NAME?</v>
      </c>
    </row>
    <row r="39" spans="1:57" ht="15.75" customHeight="1" x14ac:dyDescent="0.25">
      <c r="A39" s="6" t="s">
        <v>1533</v>
      </c>
      <c r="B39" s="6" t="s">
        <v>3276</v>
      </c>
      <c r="C39" s="6">
        <v>3</v>
      </c>
      <c r="D39" s="6">
        <v>7</v>
      </c>
      <c r="E39" s="6">
        <v>110</v>
      </c>
      <c r="F39" s="6">
        <v>688</v>
      </c>
      <c r="G39" s="6">
        <v>1.2999999999999999E-2</v>
      </c>
      <c r="H39" s="6">
        <v>0.21190000000000001</v>
      </c>
      <c r="I39" s="6">
        <v>2.9100000000000001E-2</v>
      </c>
      <c r="J39" s="6">
        <v>1</v>
      </c>
      <c r="K39" s="6">
        <v>11</v>
      </c>
      <c r="L39" s="6">
        <v>103</v>
      </c>
      <c r="M39" s="6">
        <v>1893</v>
      </c>
      <c r="N39" s="6">
        <v>2.0500000000000001E-2</v>
      </c>
      <c r="O39" s="6">
        <v>0.19850000000000001</v>
      </c>
      <c r="P39" s="6">
        <v>0.08</v>
      </c>
      <c r="Q39" s="6">
        <v>44</v>
      </c>
      <c r="R39" s="6">
        <v>251</v>
      </c>
      <c r="S39" s="6">
        <v>477</v>
      </c>
      <c r="T39" s="6">
        <v>19498</v>
      </c>
      <c r="U39" s="6">
        <v>0.46739999999999998</v>
      </c>
      <c r="V39" s="6">
        <v>0.91910000000000003</v>
      </c>
      <c r="W39" s="6">
        <v>0.82389999999999997</v>
      </c>
      <c r="X39" s="6">
        <v>4</v>
      </c>
      <c r="Y39" s="6">
        <v>19</v>
      </c>
      <c r="Z39" s="6">
        <v>154</v>
      </c>
      <c r="AA39" s="6">
        <v>2002</v>
      </c>
      <c r="AB39" s="6">
        <v>3.5400000000000001E-2</v>
      </c>
      <c r="AC39" s="6">
        <v>0.29670000000000002</v>
      </c>
      <c r="AD39" s="6">
        <v>8.4599999999999995E-2</v>
      </c>
      <c r="AT39" s="9">
        <f t="shared" si="0"/>
        <v>98.285714285714292</v>
      </c>
      <c r="AU39" s="8">
        <f t="shared" si="1"/>
        <v>172.09090909090909</v>
      </c>
      <c r="AV39" s="9">
        <f t="shared" si="2"/>
        <v>77.681274900398407</v>
      </c>
      <c r="AW39" s="31">
        <f t="shared" si="3"/>
        <v>105.36842105263158</v>
      </c>
      <c r="AX39" s="9" t="str">
        <f t="shared" si="4"/>
        <v/>
      </c>
      <c r="AY39" s="8" t="str">
        <f t="shared" si="5"/>
        <v/>
      </c>
      <c r="AZ39" s="8"/>
      <c r="BA39" s="6" t="e">
        <f t="shared" si="6"/>
        <v>#REF!</v>
      </c>
      <c r="BB39" s="6" t="e">
        <f t="shared" ca="1" si="7"/>
        <v>#NAME?</v>
      </c>
      <c r="BC39" s="6" t="e">
        <f t="shared" si="8"/>
        <v>#REF!</v>
      </c>
      <c r="BE39" s="9" t="e">
        <f t="shared" ca="1" si="9"/>
        <v>#NAME?</v>
      </c>
    </row>
    <row r="40" spans="1:57" ht="15.75" customHeight="1" x14ac:dyDescent="0.25">
      <c r="A40" s="6" t="s">
        <v>1667</v>
      </c>
      <c r="B40" s="6" t="s">
        <v>3276</v>
      </c>
      <c r="C40" s="6">
        <v>5</v>
      </c>
      <c r="D40" s="6">
        <v>23</v>
      </c>
      <c r="E40" s="6">
        <v>312</v>
      </c>
      <c r="F40" s="6">
        <v>13428</v>
      </c>
      <c r="G40" s="6">
        <v>5.1999999999999998E-2</v>
      </c>
      <c r="H40" s="6">
        <v>0.39950000000000002</v>
      </c>
      <c r="I40" s="6">
        <v>0.2351</v>
      </c>
      <c r="J40" s="6">
        <v>13</v>
      </c>
      <c r="K40" s="6">
        <v>60</v>
      </c>
      <c r="L40" s="6">
        <v>446</v>
      </c>
      <c r="M40" s="6">
        <v>27341</v>
      </c>
      <c r="N40" s="6">
        <v>0.13569999999999999</v>
      </c>
      <c r="O40" s="6">
        <v>0.57110000000000005</v>
      </c>
      <c r="P40" s="6">
        <v>0.47870000000000001</v>
      </c>
      <c r="Q40" s="6">
        <v>37</v>
      </c>
      <c r="R40" s="6">
        <v>172</v>
      </c>
      <c r="S40" s="6">
        <v>711</v>
      </c>
      <c r="T40" s="6">
        <v>51101</v>
      </c>
      <c r="U40" s="6">
        <v>0.3891</v>
      </c>
      <c r="V40" s="6">
        <v>0.91039999999999999</v>
      </c>
      <c r="W40" s="6">
        <v>0.89480000000000004</v>
      </c>
      <c r="X40" s="6">
        <v>12</v>
      </c>
      <c r="Y40" s="6">
        <v>110</v>
      </c>
      <c r="Z40" s="6">
        <v>496</v>
      </c>
      <c r="AA40" s="6">
        <v>30161</v>
      </c>
      <c r="AB40" s="6">
        <v>0.24890000000000001</v>
      </c>
      <c r="AC40" s="6">
        <v>0.6351</v>
      </c>
      <c r="AD40" s="6">
        <v>0.52810000000000001</v>
      </c>
      <c r="AE40" s="6">
        <v>4</v>
      </c>
      <c r="AF40" s="6">
        <v>23</v>
      </c>
      <c r="AG40" s="6">
        <v>241</v>
      </c>
      <c r="AH40" s="6">
        <v>10025</v>
      </c>
      <c r="AI40" s="6">
        <v>5.1999999999999998E-2</v>
      </c>
      <c r="AJ40" s="6">
        <v>0.30859999999999999</v>
      </c>
      <c r="AK40" s="6">
        <v>0.17549999999999999</v>
      </c>
      <c r="AL40" s="6">
        <v>7</v>
      </c>
      <c r="AM40" s="6">
        <v>96</v>
      </c>
      <c r="AN40" s="6">
        <v>581</v>
      </c>
      <c r="AO40" s="6">
        <v>39636</v>
      </c>
      <c r="AP40" s="6">
        <v>0.2172</v>
      </c>
      <c r="AQ40" s="6">
        <v>0.74390000000000001</v>
      </c>
      <c r="AR40" s="6">
        <v>0.69399999999999995</v>
      </c>
      <c r="AT40" s="9">
        <f t="shared" si="0"/>
        <v>583.82608695652175</v>
      </c>
      <c r="AU40" s="8">
        <f t="shared" si="1"/>
        <v>455.68333333333334</v>
      </c>
      <c r="AV40" s="9">
        <f t="shared" si="2"/>
        <v>297.0988372093023</v>
      </c>
      <c r="AW40" s="31">
        <f t="shared" si="3"/>
        <v>274.19090909090909</v>
      </c>
      <c r="AX40" s="9">
        <f t="shared" si="4"/>
        <v>435.86956521739131</v>
      </c>
      <c r="AY40" s="8">
        <f t="shared" si="5"/>
        <v>412.875</v>
      </c>
      <c r="AZ40" s="8"/>
      <c r="BA40" s="6" t="e">
        <f t="shared" si="6"/>
        <v>#REF!</v>
      </c>
      <c r="BB40" s="6" t="e">
        <f t="shared" ca="1" si="7"/>
        <v>#NAME?</v>
      </c>
      <c r="BC40" s="6" t="e">
        <f t="shared" si="8"/>
        <v>#REF!</v>
      </c>
      <c r="BE40" s="9" t="e">
        <f t="shared" ca="1" si="9"/>
        <v>#NAME?</v>
      </c>
    </row>
    <row r="41" spans="1:57" ht="15.75" customHeight="1" x14ac:dyDescent="0.25">
      <c r="A41" s="6" t="s">
        <v>1654</v>
      </c>
      <c r="B41" s="6" t="s">
        <v>3276</v>
      </c>
      <c r="C41" s="6">
        <v>33</v>
      </c>
      <c r="D41" s="6">
        <v>131</v>
      </c>
      <c r="E41" s="6">
        <v>1251</v>
      </c>
      <c r="F41" s="6">
        <v>46612</v>
      </c>
      <c r="G41" s="6">
        <v>6.59E-2</v>
      </c>
      <c r="H41" s="6">
        <v>0.246</v>
      </c>
      <c r="I41" s="6">
        <v>5.6000000000000001E-2</v>
      </c>
      <c r="J41" s="6">
        <v>25</v>
      </c>
      <c r="K41" s="6">
        <v>201</v>
      </c>
      <c r="L41" s="6">
        <v>2949</v>
      </c>
      <c r="M41" s="6">
        <v>274233</v>
      </c>
      <c r="N41" s="6">
        <v>0.1011</v>
      </c>
      <c r="O41" s="6">
        <v>0.57989999999999997</v>
      </c>
      <c r="P41" s="6">
        <v>0.3296</v>
      </c>
      <c r="Q41" s="6">
        <v>120</v>
      </c>
      <c r="R41" s="6">
        <v>740</v>
      </c>
      <c r="S41" s="6">
        <v>5019</v>
      </c>
      <c r="T41" s="6">
        <v>650693</v>
      </c>
      <c r="U41" s="6">
        <v>0.37219999999999998</v>
      </c>
      <c r="V41" s="6">
        <v>0.98699999999999999</v>
      </c>
      <c r="W41" s="6">
        <v>0.78220000000000001</v>
      </c>
      <c r="X41" s="6">
        <v>838</v>
      </c>
      <c r="Y41" s="6">
        <v>310</v>
      </c>
      <c r="Z41" s="6">
        <v>3079</v>
      </c>
      <c r="AA41" s="6">
        <v>142714</v>
      </c>
      <c r="AB41" s="6">
        <v>0.15590000000000001</v>
      </c>
      <c r="AC41" s="6">
        <v>0.60550000000000004</v>
      </c>
      <c r="AD41" s="6">
        <v>0.1716</v>
      </c>
      <c r="AE41" s="6">
        <v>31</v>
      </c>
      <c r="AF41" s="6">
        <v>312</v>
      </c>
      <c r="AG41" s="6">
        <v>2019</v>
      </c>
      <c r="AH41" s="6">
        <v>82953</v>
      </c>
      <c r="AI41" s="6">
        <v>0.15690000000000001</v>
      </c>
      <c r="AJ41" s="6">
        <v>0.39710000000000001</v>
      </c>
      <c r="AK41" s="6">
        <v>9.9699999999999997E-2</v>
      </c>
      <c r="AL41" s="6">
        <v>18</v>
      </c>
      <c r="AM41" s="6">
        <v>303</v>
      </c>
      <c r="AN41" s="6">
        <v>4401</v>
      </c>
      <c r="AO41" s="6">
        <v>427601</v>
      </c>
      <c r="AP41" s="6">
        <v>0.15240000000000001</v>
      </c>
      <c r="AQ41" s="6">
        <v>0.86550000000000005</v>
      </c>
      <c r="AR41" s="6">
        <v>0.51400000000000001</v>
      </c>
      <c r="AT41" s="9">
        <f t="shared" si="0"/>
        <v>355.81679389312978</v>
      </c>
      <c r="AU41" s="8">
        <f t="shared" si="1"/>
        <v>1364.3432835820895</v>
      </c>
      <c r="AV41" s="9">
        <f t="shared" si="2"/>
        <v>879.31486486486483</v>
      </c>
      <c r="AW41" s="31">
        <f t="shared" si="3"/>
        <v>460.36774193548388</v>
      </c>
      <c r="AX41" s="9">
        <f t="shared" si="4"/>
        <v>265.875</v>
      </c>
      <c r="AY41" s="8">
        <f t="shared" si="5"/>
        <v>1411.2244224422443</v>
      </c>
      <c r="AZ41" s="8"/>
      <c r="BA41" s="6" t="e">
        <f t="shared" si="6"/>
        <v>#REF!</v>
      </c>
      <c r="BB41" s="6" t="e">
        <f t="shared" ca="1" si="7"/>
        <v>#NAME?</v>
      </c>
      <c r="BC41" s="6" t="e">
        <f t="shared" si="8"/>
        <v>#REF!</v>
      </c>
      <c r="BE41" s="9" t="e">
        <f t="shared" ca="1" si="9"/>
        <v>#NAME?</v>
      </c>
    </row>
    <row r="42" spans="1:57" ht="15.75" customHeight="1" x14ac:dyDescent="0.25">
      <c r="A42" s="6" t="s">
        <v>1506</v>
      </c>
      <c r="B42" s="6" t="s">
        <v>3276</v>
      </c>
      <c r="C42" s="6">
        <v>4</v>
      </c>
      <c r="D42" s="6">
        <v>10</v>
      </c>
      <c r="E42" s="6">
        <v>109</v>
      </c>
      <c r="F42" s="6">
        <v>4356</v>
      </c>
      <c r="G42" s="6">
        <v>3.4200000000000001E-2</v>
      </c>
      <c r="H42" s="6">
        <v>0.1444</v>
      </c>
      <c r="I42" s="6">
        <v>4.4699999999999997E-2</v>
      </c>
      <c r="J42" s="6">
        <v>1</v>
      </c>
      <c r="K42" s="6">
        <v>18</v>
      </c>
      <c r="L42" s="6">
        <v>198</v>
      </c>
      <c r="M42" s="6">
        <v>8251</v>
      </c>
      <c r="N42" s="6">
        <v>6.1600000000000002E-2</v>
      </c>
      <c r="O42" s="6">
        <v>0.26229999999999998</v>
      </c>
      <c r="P42" s="6">
        <v>8.4699999999999998E-2</v>
      </c>
      <c r="Q42" s="6">
        <v>27</v>
      </c>
      <c r="R42" s="6">
        <v>135</v>
      </c>
      <c r="S42" s="6">
        <v>700</v>
      </c>
      <c r="T42" s="6">
        <v>86714</v>
      </c>
      <c r="U42" s="6">
        <v>0.46229999999999999</v>
      </c>
      <c r="V42" s="6">
        <v>0.92720000000000002</v>
      </c>
      <c r="W42" s="6">
        <v>0.88970000000000005</v>
      </c>
      <c r="X42" s="6">
        <v>20</v>
      </c>
      <c r="Y42" s="6">
        <v>38</v>
      </c>
      <c r="Z42" s="6">
        <v>280</v>
      </c>
      <c r="AA42" s="6">
        <v>15506</v>
      </c>
      <c r="AB42" s="6">
        <v>0.13009999999999999</v>
      </c>
      <c r="AC42" s="6">
        <v>0.37090000000000001</v>
      </c>
      <c r="AD42" s="6">
        <v>0.15909999999999999</v>
      </c>
      <c r="AE42" s="6">
        <v>5</v>
      </c>
      <c r="AF42" s="6">
        <v>32</v>
      </c>
      <c r="AG42" s="6">
        <v>375</v>
      </c>
      <c r="AH42" s="6">
        <v>26630</v>
      </c>
      <c r="AI42" s="6">
        <v>0.1096</v>
      </c>
      <c r="AJ42" s="6">
        <v>0.49669999999999997</v>
      </c>
      <c r="AK42" s="6">
        <v>0.2732</v>
      </c>
      <c r="AL42" s="6">
        <v>2</v>
      </c>
      <c r="AM42" s="6">
        <v>57</v>
      </c>
      <c r="AN42" s="6">
        <v>579</v>
      </c>
      <c r="AO42" s="6">
        <v>38913</v>
      </c>
      <c r="AP42" s="6">
        <v>0.19520000000000001</v>
      </c>
      <c r="AQ42" s="6">
        <v>0.76690000000000003</v>
      </c>
      <c r="AR42" s="6">
        <v>0.3992</v>
      </c>
      <c r="AT42" s="9">
        <f t="shared" si="0"/>
        <v>435.6</v>
      </c>
      <c r="AU42" s="8">
        <f t="shared" si="1"/>
        <v>458.38888888888891</v>
      </c>
      <c r="AV42" s="9">
        <f t="shared" si="2"/>
        <v>642.32592592592596</v>
      </c>
      <c r="AW42" s="31">
        <f t="shared" si="3"/>
        <v>408.05263157894734</v>
      </c>
      <c r="AX42" s="9">
        <f t="shared" si="4"/>
        <v>832.1875</v>
      </c>
      <c r="AY42" s="8">
        <f t="shared" si="5"/>
        <v>682.68421052631584</v>
      </c>
      <c r="AZ42" s="8"/>
      <c r="BA42" s="6" t="e">
        <f t="shared" si="6"/>
        <v>#REF!</v>
      </c>
      <c r="BB42" s="6" t="e">
        <f t="shared" ca="1" si="7"/>
        <v>#NAME?</v>
      </c>
      <c r="BC42" s="6" t="e">
        <f t="shared" si="8"/>
        <v>#REF!</v>
      </c>
      <c r="BE42" s="9" t="e">
        <f t="shared" ca="1" si="9"/>
        <v>#NAME?</v>
      </c>
    </row>
    <row r="43" spans="1:57" ht="15.75" customHeight="1" x14ac:dyDescent="0.25">
      <c r="A43" s="6" t="s">
        <v>1758</v>
      </c>
      <c r="B43" s="6" t="s">
        <v>3276</v>
      </c>
      <c r="C43" s="6">
        <v>1</v>
      </c>
      <c r="D43" s="6">
        <v>3</v>
      </c>
      <c r="E43" s="6">
        <v>128</v>
      </c>
      <c r="F43" s="6">
        <v>2153</v>
      </c>
      <c r="G43" s="6">
        <v>6.4999999999999997E-3</v>
      </c>
      <c r="H43" s="6">
        <v>0.1027</v>
      </c>
      <c r="I43" s="6">
        <v>5.8000000000000003E-2</v>
      </c>
      <c r="J43" s="6">
        <v>3</v>
      </c>
      <c r="K43" s="6">
        <v>28</v>
      </c>
      <c r="L43" s="6">
        <v>274</v>
      </c>
      <c r="M43" s="6">
        <v>8320</v>
      </c>
      <c r="N43" s="6">
        <v>6.0199999999999997E-2</v>
      </c>
      <c r="O43" s="6">
        <v>0.21990000000000001</v>
      </c>
      <c r="P43" s="6">
        <v>0.22420000000000001</v>
      </c>
      <c r="Q43" s="6">
        <v>29</v>
      </c>
      <c r="R43" s="6">
        <v>175</v>
      </c>
      <c r="S43" s="6">
        <v>1050</v>
      </c>
      <c r="T43" s="6">
        <v>25784</v>
      </c>
      <c r="U43" s="6">
        <v>0.37630000000000002</v>
      </c>
      <c r="V43" s="6">
        <v>0.8427</v>
      </c>
      <c r="W43" s="6">
        <v>0.69479999999999997</v>
      </c>
      <c r="AE43" s="6">
        <v>2</v>
      </c>
      <c r="AF43" s="6">
        <v>14</v>
      </c>
      <c r="AG43" s="6">
        <v>143</v>
      </c>
      <c r="AH43" s="6">
        <v>3503</v>
      </c>
      <c r="AI43" s="6">
        <v>3.0099999999999998E-2</v>
      </c>
      <c r="AJ43" s="6">
        <v>0.1148</v>
      </c>
      <c r="AK43" s="6">
        <v>9.4399999999999998E-2</v>
      </c>
      <c r="AL43" s="6">
        <v>5</v>
      </c>
      <c r="AM43" s="6">
        <v>94</v>
      </c>
      <c r="AN43" s="6">
        <v>932</v>
      </c>
      <c r="AO43" s="6">
        <v>20204</v>
      </c>
      <c r="AP43" s="6">
        <v>0.20219999999999999</v>
      </c>
      <c r="AQ43" s="6">
        <v>0.748</v>
      </c>
      <c r="AR43" s="6">
        <v>0.5444</v>
      </c>
      <c r="AT43" s="9">
        <f t="shared" si="0"/>
        <v>717.66666666666663</v>
      </c>
      <c r="AU43" s="8">
        <f t="shared" si="1"/>
        <v>297.14285714285717</v>
      </c>
      <c r="AV43" s="9">
        <f t="shared" si="2"/>
        <v>147.33714285714285</v>
      </c>
      <c r="AW43" s="31" t="str">
        <f t="shared" si="3"/>
        <v/>
      </c>
      <c r="AX43" s="9">
        <f t="shared" si="4"/>
        <v>250.21428571428572</v>
      </c>
      <c r="AY43" s="8">
        <f t="shared" si="5"/>
        <v>214.93617021276594</v>
      </c>
      <c r="AZ43" s="8"/>
      <c r="BA43" s="6" t="e">
        <f t="shared" si="6"/>
        <v>#REF!</v>
      </c>
      <c r="BB43" s="6" t="e">
        <f t="shared" ca="1" si="7"/>
        <v>#NAME?</v>
      </c>
      <c r="BC43" s="6" t="e">
        <f t="shared" si="8"/>
        <v>#REF!</v>
      </c>
      <c r="BE43" s="9" t="e">
        <f t="shared" ca="1" si="9"/>
        <v>#NAME?</v>
      </c>
    </row>
    <row r="44" spans="1:57" ht="15.75" customHeight="1" x14ac:dyDescent="0.25">
      <c r="A44" s="6" t="s">
        <v>1577</v>
      </c>
      <c r="B44" s="6" t="s">
        <v>3276</v>
      </c>
      <c r="C44" s="6">
        <v>1</v>
      </c>
      <c r="D44" s="6">
        <v>4</v>
      </c>
      <c r="E44" s="6">
        <v>68</v>
      </c>
      <c r="F44" s="6">
        <v>4647</v>
      </c>
      <c r="G44" s="6">
        <v>4.3E-3</v>
      </c>
      <c r="H44" s="6">
        <v>0.13739999999999999</v>
      </c>
      <c r="I44" s="6">
        <v>3.2000000000000001E-2</v>
      </c>
      <c r="J44" s="6">
        <v>5</v>
      </c>
      <c r="K44" s="6">
        <v>56</v>
      </c>
      <c r="L44" s="6">
        <v>255</v>
      </c>
      <c r="M44" s="6">
        <v>31222</v>
      </c>
      <c r="N44" s="6">
        <v>0.06</v>
      </c>
      <c r="O44" s="6">
        <v>0.51519999999999999</v>
      </c>
      <c r="P44" s="6">
        <v>0.2147</v>
      </c>
      <c r="Q44" s="6">
        <v>65</v>
      </c>
      <c r="R44" s="6">
        <v>380</v>
      </c>
      <c r="S44" s="6">
        <v>481</v>
      </c>
      <c r="T44" s="6">
        <v>107003</v>
      </c>
      <c r="U44" s="6">
        <v>0.40689999999999998</v>
      </c>
      <c r="V44" s="6">
        <v>0.97170000000000001</v>
      </c>
      <c r="W44" s="6">
        <v>0.73599999999999999</v>
      </c>
      <c r="X44" s="6">
        <v>70</v>
      </c>
      <c r="Y44" s="6">
        <v>102</v>
      </c>
      <c r="Z44" s="6">
        <v>235</v>
      </c>
      <c r="AA44" s="6">
        <v>34279</v>
      </c>
      <c r="AB44" s="6">
        <v>0.10920000000000001</v>
      </c>
      <c r="AC44" s="6">
        <v>0.47470000000000001</v>
      </c>
      <c r="AD44" s="6">
        <v>0.23580000000000001</v>
      </c>
      <c r="AE44" s="6">
        <v>2</v>
      </c>
      <c r="AF44" s="6">
        <v>6</v>
      </c>
      <c r="AG44" s="6">
        <v>86</v>
      </c>
      <c r="AH44" s="6">
        <v>8016</v>
      </c>
      <c r="AI44" s="6">
        <v>6.4000000000000003E-3</v>
      </c>
      <c r="AJ44" s="6">
        <v>0.17369999999999999</v>
      </c>
      <c r="AK44" s="6">
        <v>5.5100000000000003E-2</v>
      </c>
      <c r="AL44" s="6">
        <v>3</v>
      </c>
      <c r="AM44" s="6">
        <v>143</v>
      </c>
      <c r="AN44" s="6">
        <v>354</v>
      </c>
      <c r="AO44" s="6">
        <v>56678</v>
      </c>
      <c r="AP44" s="6">
        <v>0.15310000000000001</v>
      </c>
      <c r="AQ44" s="6">
        <v>0.71519999999999995</v>
      </c>
      <c r="AR44" s="6">
        <v>0.38979999999999998</v>
      </c>
      <c r="AT44" s="9">
        <f t="shared" si="0"/>
        <v>1161.75</v>
      </c>
      <c r="AU44" s="8">
        <f t="shared" si="1"/>
        <v>557.53571428571433</v>
      </c>
      <c r="AV44" s="9">
        <f t="shared" si="2"/>
        <v>281.58684210526314</v>
      </c>
      <c r="AW44" s="31">
        <f t="shared" si="3"/>
        <v>336.06862745098039</v>
      </c>
      <c r="AX44" s="9">
        <f t="shared" si="4"/>
        <v>1336</v>
      </c>
      <c r="AY44" s="8">
        <f t="shared" si="5"/>
        <v>396.34965034965035</v>
      </c>
      <c r="AZ44" s="8"/>
      <c r="BA44" s="6" t="e">
        <f t="shared" si="6"/>
        <v>#REF!</v>
      </c>
      <c r="BB44" s="6" t="e">
        <f t="shared" ca="1" si="7"/>
        <v>#NAME?</v>
      </c>
      <c r="BC44" s="6" t="e">
        <f t="shared" si="8"/>
        <v>#REF!</v>
      </c>
      <c r="BE44" s="9" t="e">
        <f t="shared" ca="1" si="9"/>
        <v>#NAME?</v>
      </c>
    </row>
    <row r="45" spans="1:57" ht="15.75" customHeight="1" x14ac:dyDescent="0.25">
      <c r="A45" s="6" t="s">
        <v>1560</v>
      </c>
      <c r="B45" s="6" t="s">
        <v>3276</v>
      </c>
      <c r="C45" s="6">
        <v>5</v>
      </c>
      <c r="D45" s="6">
        <v>49</v>
      </c>
      <c r="E45" s="6">
        <v>563</v>
      </c>
      <c r="F45" s="6">
        <v>35761</v>
      </c>
      <c r="G45" s="6">
        <v>1.7500000000000002E-2</v>
      </c>
      <c r="H45" s="6">
        <v>0.23139999999999999</v>
      </c>
      <c r="I45" s="6">
        <v>7.3300000000000004E-2</v>
      </c>
      <c r="J45" s="6">
        <v>12</v>
      </c>
      <c r="K45" s="6">
        <v>60</v>
      </c>
      <c r="L45" s="6">
        <v>588</v>
      </c>
      <c r="M45" s="6">
        <v>45397</v>
      </c>
      <c r="N45" s="6">
        <v>2.1499999999999998E-2</v>
      </c>
      <c r="O45" s="6">
        <v>0.2417</v>
      </c>
      <c r="P45" s="6">
        <v>9.3100000000000002E-2</v>
      </c>
      <c r="Q45" s="6">
        <v>211</v>
      </c>
      <c r="R45" s="6">
        <v>752</v>
      </c>
      <c r="S45" s="6">
        <v>1748</v>
      </c>
      <c r="T45" s="6">
        <v>254892</v>
      </c>
      <c r="U45" s="6">
        <v>0.26910000000000001</v>
      </c>
      <c r="V45" s="6">
        <v>0.71850000000000003</v>
      </c>
      <c r="W45" s="6">
        <v>0.52280000000000004</v>
      </c>
      <c r="X45" s="6">
        <v>17</v>
      </c>
      <c r="Y45" s="6">
        <v>91</v>
      </c>
      <c r="Z45" s="6">
        <v>602</v>
      </c>
      <c r="AA45" s="6">
        <v>43608</v>
      </c>
      <c r="AB45" s="6">
        <v>3.2599999999999997E-2</v>
      </c>
      <c r="AC45" s="6">
        <v>0.24740000000000001</v>
      </c>
      <c r="AD45" s="6">
        <v>8.9399999999999993E-2</v>
      </c>
      <c r="AE45" s="6">
        <v>4</v>
      </c>
      <c r="AF45" s="6">
        <v>21</v>
      </c>
      <c r="AG45" s="6">
        <v>293</v>
      </c>
      <c r="AH45" s="6">
        <v>14342</v>
      </c>
      <c r="AI45" s="6">
        <v>7.4999999999999997E-3</v>
      </c>
      <c r="AJ45" s="6">
        <v>0.12039999999999999</v>
      </c>
      <c r="AK45" s="6">
        <v>2.9399999999999999E-2</v>
      </c>
      <c r="AL45" s="6">
        <v>5</v>
      </c>
      <c r="AM45" s="6">
        <v>100</v>
      </c>
      <c r="AN45" s="6">
        <v>848</v>
      </c>
      <c r="AO45" s="6">
        <v>64854</v>
      </c>
      <c r="AP45" s="6">
        <v>3.5799999999999998E-2</v>
      </c>
      <c r="AQ45" s="6">
        <v>0.34849999999999998</v>
      </c>
      <c r="AR45" s="6">
        <v>0.13300000000000001</v>
      </c>
      <c r="AT45" s="9">
        <f t="shared" si="0"/>
        <v>729.81632653061229</v>
      </c>
      <c r="AU45" s="8">
        <f t="shared" si="1"/>
        <v>756.61666666666667</v>
      </c>
      <c r="AV45" s="9">
        <f t="shared" si="2"/>
        <v>338.95212765957444</v>
      </c>
      <c r="AW45" s="31">
        <f t="shared" si="3"/>
        <v>479.20879120879118</v>
      </c>
      <c r="AX45" s="9">
        <f t="shared" si="4"/>
        <v>682.95238095238096</v>
      </c>
      <c r="AY45" s="8">
        <f t="shared" si="5"/>
        <v>648.54</v>
      </c>
      <c r="AZ45" s="8"/>
      <c r="BA45" s="6" t="e">
        <f t="shared" si="6"/>
        <v>#REF!</v>
      </c>
      <c r="BB45" s="6" t="e">
        <f t="shared" ca="1" si="7"/>
        <v>#NAME?</v>
      </c>
      <c r="BC45" s="6" t="e">
        <f t="shared" si="8"/>
        <v>#REF!</v>
      </c>
      <c r="BE45" s="9" t="e">
        <f t="shared" ca="1" si="9"/>
        <v>#NAME?</v>
      </c>
    </row>
    <row r="46" spans="1:57" ht="15.75" customHeight="1" x14ac:dyDescent="0.25">
      <c r="A46" s="6" t="s">
        <v>1570</v>
      </c>
      <c r="B46" s="6" t="s">
        <v>3276</v>
      </c>
      <c r="C46" s="6">
        <v>1</v>
      </c>
      <c r="D46" s="6">
        <v>3</v>
      </c>
      <c r="E46" s="6">
        <v>20</v>
      </c>
      <c r="F46" s="6">
        <v>510</v>
      </c>
      <c r="G46" s="6">
        <v>7.4000000000000003E-3</v>
      </c>
      <c r="H46" s="6">
        <v>1.2999999999999999E-2</v>
      </c>
      <c r="I46" s="6">
        <v>5.8999999999999999E-3</v>
      </c>
      <c r="J46" s="6">
        <v>14</v>
      </c>
      <c r="K46" s="6">
        <v>47</v>
      </c>
      <c r="L46" s="6">
        <v>744</v>
      </c>
      <c r="M46" s="6">
        <v>29324</v>
      </c>
      <c r="N46" s="6">
        <v>0.1163</v>
      </c>
      <c r="O46" s="6">
        <v>0.48280000000000001</v>
      </c>
      <c r="P46" s="6">
        <v>0.3367</v>
      </c>
      <c r="Q46" s="6">
        <v>51</v>
      </c>
      <c r="R46" s="6">
        <v>263</v>
      </c>
      <c r="S46" s="6">
        <v>1458</v>
      </c>
      <c r="T46" s="6">
        <v>80268</v>
      </c>
      <c r="U46" s="6">
        <v>0.65100000000000002</v>
      </c>
      <c r="V46" s="6">
        <v>0.94610000000000005</v>
      </c>
      <c r="W46" s="6">
        <v>0.92179999999999995</v>
      </c>
      <c r="X46" s="6">
        <v>36</v>
      </c>
      <c r="Y46" s="6">
        <v>79</v>
      </c>
      <c r="Z46" s="6">
        <v>801</v>
      </c>
      <c r="AA46" s="6">
        <v>31302</v>
      </c>
      <c r="AB46" s="6">
        <v>0.19550000000000001</v>
      </c>
      <c r="AC46" s="6">
        <v>0.51980000000000004</v>
      </c>
      <c r="AD46" s="6">
        <v>0.35949999999999999</v>
      </c>
      <c r="AE46" s="6">
        <v>4</v>
      </c>
      <c r="AF46" s="6">
        <v>23</v>
      </c>
      <c r="AG46" s="6">
        <v>217</v>
      </c>
      <c r="AH46" s="6">
        <v>9085</v>
      </c>
      <c r="AI46" s="6">
        <v>5.6899999999999999E-2</v>
      </c>
      <c r="AJ46" s="6">
        <v>0.14080000000000001</v>
      </c>
      <c r="AK46" s="6">
        <v>0.1043</v>
      </c>
      <c r="AL46" s="6">
        <v>9</v>
      </c>
      <c r="AM46" s="6">
        <v>144</v>
      </c>
      <c r="AN46" s="6">
        <v>1241</v>
      </c>
      <c r="AO46" s="6">
        <v>59287</v>
      </c>
      <c r="AP46" s="6">
        <v>0.35639999999999999</v>
      </c>
      <c r="AQ46" s="6">
        <v>0.80530000000000002</v>
      </c>
      <c r="AR46" s="6">
        <v>0.68079999999999996</v>
      </c>
      <c r="AT46" s="9">
        <f t="shared" si="0"/>
        <v>170</v>
      </c>
      <c r="AU46" s="8">
        <f t="shared" si="1"/>
        <v>623.91489361702122</v>
      </c>
      <c r="AV46" s="9">
        <f t="shared" si="2"/>
        <v>305.20152091254755</v>
      </c>
      <c r="AW46" s="31">
        <f t="shared" si="3"/>
        <v>396.22784810126581</v>
      </c>
      <c r="AX46" s="9">
        <f t="shared" si="4"/>
        <v>395</v>
      </c>
      <c r="AY46" s="8">
        <f t="shared" si="5"/>
        <v>411.71527777777777</v>
      </c>
      <c r="AZ46" s="8"/>
      <c r="BA46" s="6" t="e">
        <f t="shared" si="6"/>
        <v>#REF!</v>
      </c>
      <c r="BB46" s="6" t="e">
        <f t="shared" ca="1" si="7"/>
        <v>#NAME?</v>
      </c>
      <c r="BC46" s="6" t="e">
        <f t="shared" si="8"/>
        <v>#REF!</v>
      </c>
      <c r="BE46" s="9" t="e">
        <f t="shared" ca="1" si="9"/>
        <v>#NAME?</v>
      </c>
    </row>
    <row r="47" spans="1:57" ht="15.75" customHeight="1" x14ac:dyDescent="0.25">
      <c r="A47" s="6" t="s">
        <v>1589</v>
      </c>
      <c r="B47" s="6" t="s">
        <v>3276</v>
      </c>
      <c r="C47" s="6">
        <v>4</v>
      </c>
      <c r="D47" s="6">
        <v>15</v>
      </c>
      <c r="E47" s="6">
        <v>192</v>
      </c>
      <c r="F47" s="6">
        <v>11676</v>
      </c>
      <c r="G47" s="6">
        <v>2.18E-2</v>
      </c>
      <c r="H47" s="6">
        <v>0.20380000000000001</v>
      </c>
      <c r="I47" s="6">
        <v>0.13170000000000001</v>
      </c>
      <c r="J47" s="6">
        <v>9</v>
      </c>
      <c r="K47" s="6">
        <v>50</v>
      </c>
      <c r="L47" s="6">
        <v>397</v>
      </c>
      <c r="M47" s="6">
        <v>29708</v>
      </c>
      <c r="N47" s="6">
        <v>7.2700000000000001E-2</v>
      </c>
      <c r="O47" s="6">
        <v>0.4214</v>
      </c>
      <c r="P47" s="6">
        <v>0.3352</v>
      </c>
      <c r="Q47" s="6">
        <v>24</v>
      </c>
      <c r="R47" s="6">
        <v>261</v>
      </c>
      <c r="S47" s="6">
        <v>937</v>
      </c>
      <c r="T47" s="6">
        <v>76907</v>
      </c>
      <c r="U47" s="6">
        <v>0.37940000000000002</v>
      </c>
      <c r="V47" s="6">
        <v>0.99470000000000003</v>
      </c>
      <c r="W47" s="6">
        <v>0.86780000000000002</v>
      </c>
      <c r="X47" s="6">
        <v>17</v>
      </c>
      <c r="Y47" s="6">
        <v>109</v>
      </c>
      <c r="Z47" s="6">
        <v>392</v>
      </c>
      <c r="AA47" s="6">
        <v>16490</v>
      </c>
      <c r="AB47" s="6">
        <v>0.15840000000000001</v>
      </c>
      <c r="AC47" s="6">
        <v>0.41610000000000003</v>
      </c>
      <c r="AD47" s="6">
        <v>0.18609999999999999</v>
      </c>
      <c r="AE47" s="6">
        <v>1</v>
      </c>
      <c r="AF47" s="6">
        <v>23</v>
      </c>
      <c r="AG47" s="6">
        <v>38</v>
      </c>
      <c r="AH47" s="6">
        <v>1852</v>
      </c>
      <c r="AI47" s="6">
        <v>3.3399999999999999E-2</v>
      </c>
      <c r="AJ47" s="6">
        <v>4.0300000000000002E-2</v>
      </c>
      <c r="AK47" s="6">
        <v>2.0899999999999998E-2</v>
      </c>
      <c r="AL47" s="6">
        <v>3</v>
      </c>
      <c r="AM47" s="6">
        <v>86</v>
      </c>
      <c r="AN47" s="6">
        <v>745</v>
      </c>
      <c r="AO47" s="6">
        <v>45324</v>
      </c>
      <c r="AP47" s="6">
        <v>0.125</v>
      </c>
      <c r="AQ47" s="6">
        <v>0.79090000000000005</v>
      </c>
      <c r="AR47" s="6">
        <v>0.51139999999999997</v>
      </c>
      <c r="AT47" s="9">
        <f t="shared" si="0"/>
        <v>778.4</v>
      </c>
      <c r="AU47" s="8">
        <f t="shared" si="1"/>
        <v>594.16</v>
      </c>
      <c r="AV47" s="9">
        <f t="shared" si="2"/>
        <v>294.66283524904213</v>
      </c>
      <c r="AW47" s="31">
        <f t="shared" si="3"/>
        <v>151.28440366972478</v>
      </c>
      <c r="AX47" s="9">
        <f t="shared" si="4"/>
        <v>80.521739130434781</v>
      </c>
      <c r="AY47" s="8">
        <f t="shared" si="5"/>
        <v>527.02325581395348</v>
      </c>
      <c r="AZ47" s="8"/>
      <c r="BA47" s="6" t="e">
        <f t="shared" si="6"/>
        <v>#REF!</v>
      </c>
      <c r="BB47" s="6" t="e">
        <f t="shared" ca="1" si="7"/>
        <v>#NAME?</v>
      </c>
      <c r="BC47" s="6" t="e">
        <f t="shared" si="8"/>
        <v>#REF!</v>
      </c>
      <c r="BE47" s="9" t="e">
        <f t="shared" ca="1" si="9"/>
        <v>#NAME?</v>
      </c>
    </row>
    <row r="48" spans="1:57" ht="15.75" customHeight="1" x14ac:dyDescent="0.25">
      <c r="A48" s="6" t="s">
        <v>1573</v>
      </c>
      <c r="B48" s="6" t="s">
        <v>3276</v>
      </c>
      <c r="C48" s="6">
        <v>1</v>
      </c>
      <c r="D48" s="6">
        <v>6</v>
      </c>
      <c r="E48" s="6">
        <v>397</v>
      </c>
      <c r="F48" s="6">
        <v>10112</v>
      </c>
      <c r="G48" s="6">
        <v>1.78E-2</v>
      </c>
      <c r="H48" s="6">
        <v>0.36359999999999998</v>
      </c>
      <c r="I48" s="6">
        <v>0.17460000000000001</v>
      </c>
      <c r="J48" s="6">
        <v>4</v>
      </c>
      <c r="K48" s="6">
        <v>38</v>
      </c>
      <c r="L48" s="6">
        <v>612</v>
      </c>
      <c r="M48" s="6">
        <v>30341</v>
      </c>
      <c r="N48" s="6">
        <v>0.1124</v>
      </c>
      <c r="O48" s="6">
        <v>0.56040000000000001</v>
      </c>
      <c r="P48" s="6">
        <v>0.52400000000000002</v>
      </c>
      <c r="Q48" s="6">
        <v>31</v>
      </c>
      <c r="R48" s="6">
        <v>210</v>
      </c>
      <c r="S48" s="6">
        <v>1043</v>
      </c>
      <c r="T48" s="6">
        <v>54607</v>
      </c>
      <c r="U48" s="6">
        <v>0.62129999999999996</v>
      </c>
      <c r="V48" s="6">
        <v>0.95509999999999995</v>
      </c>
      <c r="W48" s="6">
        <v>0.94310000000000005</v>
      </c>
      <c r="X48" s="6">
        <v>4</v>
      </c>
      <c r="Y48" s="6">
        <v>40</v>
      </c>
      <c r="Z48" s="6">
        <v>561</v>
      </c>
      <c r="AA48" s="6">
        <v>29371</v>
      </c>
      <c r="AB48" s="6">
        <v>0.1183</v>
      </c>
      <c r="AC48" s="6">
        <v>0.51370000000000005</v>
      </c>
      <c r="AD48" s="6">
        <v>0.50729999999999997</v>
      </c>
      <c r="AE48" s="6">
        <v>2</v>
      </c>
      <c r="AF48" s="6">
        <v>8</v>
      </c>
      <c r="AG48" s="6">
        <v>373</v>
      </c>
      <c r="AH48" s="6">
        <v>9440</v>
      </c>
      <c r="AI48" s="6">
        <v>2.3699999999999999E-2</v>
      </c>
      <c r="AJ48" s="6">
        <v>0.34160000000000001</v>
      </c>
      <c r="AK48" s="6">
        <v>0.16300000000000001</v>
      </c>
      <c r="AL48" s="6">
        <v>2</v>
      </c>
      <c r="AM48" s="6">
        <v>115</v>
      </c>
      <c r="AN48" s="6">
        <v>979</v>
      </c>
      <c r="AO48" s="6">
        <v>49785</v>
      </c>
      <c r="AP48" s="6">
        <v>0.3402</v>
      </c>
      <c r="AQ48" s="6">
        <v>0.89649999999999996</v>
      </c>
      <c r="AR48" s="6">
        <v>0.85980000000000001</v>
      </c>
      <c r="AT48" s="9">
        <f t="shared" si="0"/>
        <v>1685.3333333333333</v>
      </c>
      <c r="AU48" s="8">
        <f t="shared" si="1"/>
        <v>798.4473684210526</v>
      </c>
      <c r="AV48" s="9">
        <f t="shared" si="2"/>
        <v>260.03333333333336</v>
      </c>
      <c r="AW48" s="31">
        <f t="shared" si="3"/>
        <v>734.27499999999998</v>
      </c>
      <c r="AX48" s="9">
        <f t="shared" si="4"/>
        <v>1180</v>
      </c>
      <c r="AY48" s="8">
        <f t="shared" si="5"/>
        <v>432.91304347826087</v>
      </c>
      <c r="AZ48" s="8"/>
      <c r="BA48" s="6" t="e">
        <f t="shared" si="6"/>
        <v>#REF!</v>
      </c>
      <c r="BB48" s="6" t="e">
        <f t="shared" ca="1" si="7"/>
        <v>#NAME?</v>
      </c>
      <c r="BC48" s="6" t="e">
        <f t="shared" si="8"/>
        <v>#REF!</v>
      </c>
      <c r="BE48" s="9" t="e">
        <f t="shared" ca="1" si="9"/>
        <v>#NAME?</v>
      </c>
    </row>
    <row r="49" spans="1:57" ht="15.75" customHeight="1" x14ac:dyDescent="0.25">
      <c r="A49" s="6" t="s">
        <v>1703</v>
      </c>
      <c r="B49" s="6" t="s">
        <v>3276</v>
      </c>
      <c r="C49" s="6">
        <v>4</v>
      </c>
      <c r="D49" s="6">
        <v>9</v>
      </c>
      <c r="E49" s="6">
        <v>222</v>
      </c>
      <c r="F49" s="6">
        <v>5712</v>
      </c>
      <c r="G49" s="6">
        <v>3.3799999999999997E-2</v>
      </c>
      <c r="H49" s="6">
        <v>0.26679999999999998</v>
      </c>
      <c r="I49" s="6">
        <v>0.12870000000000001</v>
      </c>
      <c r="J49" s="6">
        <v>5</v>
      </c>
      <c r="K49" s="6">
        <v>37</v>
      </c>
      <c r="L49" s="6">
        <v>402</v>
      </c>
      <c r="M49" s="6">
        <v>14302</v>
      </c>
      <c r="N49" s="6">
        <v>0.1391</v>
      </c>
      <c r="O49" s="6">
        <v>0.48320000000000002</v>
      </c>
      <c r="P49" s="6">
        <v>0.32229999999999998</v>
      </c>
      <c r="Q49" s="6">
        <v>29</v>
      </c>
      <c r="R49" s="6">
        <v>199</v>
      </c>
      <c r="S49" s="6">
        <v>805</v>
      </c>
      <c r="T49" s="6">
        <v>41805</v>
      </c>
      <c r="U49" s="6">
        <v>0.74809999999999999</v>
      </c>
      <c r="V49" s="6">
        <v>0.96750000000000003</v>
      </c>
      <c r="W49" s="6">
        <v>0.94220000000000004</v>
      </c>
      <c r="X49" s="6">
        <v>9</v>
      </c>
      <c r="Y49" s="6">
        <v>50</v>
      </c>
      <c r="Z49" s="6">
        <v>403</v>
      </c>
      <c r="AA49" s="6">
        <v>14114</v>
      </c>
      <c r="AB49" s="6">
        <v>0.188</v>
      </c>
      <c r="AC49" s="6">
        <v>0.4844</v>
      </c>
      <c r="AD49" s="6">
        <v>0.31809999999999999</v>
      </c>
      <c r="AE49" s="6">
        <v>3</v>
      </c>
      <c r="AF49" s="6">
        <v>15</v>
      </c>
      <c r="AG49" s="6">
        <v>122</v>
      </c>
      <c r="AH49" s="6">
        <v>2838</v>
      </c>
      <c r="AI49" s="6">
        <v>5.6399999999999999E-2</v>
      </c>
      <c r="AJ49" s="6">
        <v>0.14660000000000001</v>
      </c>
      <c r="AK49" s="6">
        <v>6.4000000000000001E-2</v>
      </c>
      <c r="AL49" s="6">
        <v>1</v>
      </c>
      <c r="AM49" s="6">
        <v>22</v>
      </c>
      <c r="AN49" s="6">
        <v>368</v>
      </c>
      <c r="AO49" s="6">
        <v>12284</v>
      </c>
      <c r="AP49" s="6">
        <v>8.2699999999999996E-2</v>
      </c>
      <c r="AQ49" s="6">
        <v>0.44230000000000003</v>
      </c>
      <c r="AR49" s="6">
        <v>0.27689999999999998</v>
      </c>
      <c r="AT49" s="9">
        <f t="shared" si="0"/>
        <v>634.66666666666663</v>
      </c>
      <c r="AU49" s="8">
        <f t="shared" si="1"/>
        <v>386.54054054054052</v>
      </c>
      <c r="AV49" s="9">
        <f t="shared" si="2"/>
        <v>210.0753768844221</v>
      </c>
      <c r="AW49" s="31">
        <f t="shared" si="3"/>
        <v>282.27999999999997</v>
      </c>
      <c r="AX49" s="9">
        <f t="shared" si="4"/>
        <v>189.2</v>
      </c>
      <c r="AY49" s="8">
        <f t="shared" si="5"/>
        <v>558.36363636363637</v>
      </c>
      <c r="AZ49" s="8"/>
      <c r="BA49" s="6" t="e">
        <f t="shared" si="6"/>
        <v>#REF!</v>
      </c>
      <c r="BB49" s="6" t="e">
        <f t="shared" ca="1" si="7"/>
        <v>#NAME?</v>
      </c>
      <c r="BC49" s="6" t="e">
        <f t="shared" si="8"/>
        <v>#REF!</v>
      </c>
      <c r="BE49" s="9" t="e">
        <f t="shared" ca="1" si="9"/>
        <v>#NAME?</v>
      </c>
    </row>
    <row r="50" spans="1:57" ht="15.75" customHeight="1" x14ac:dyDescent="0.25">
      <c r="A50" s="6" t="s">
        <v>1612</v>
      </c>
      <c r="B50" s="6" t="s">
        <v>3276</v>
      </c>
      <c r="C50" s="6">
        <v>1</v>
      </c>
      <c r="D50" s="6">
        <v>11</v>
      </c>
      <c r="E50" s="6">
        <v>563</v>
      </c>
      <c r="F50" s="6">
        <v>14554</v>
      </c>
      <c r="G50" s="6">
        <v>5.0900000000000001E-2</v>
      </c>
      <c r="H50" s="6">
        <v>0.31630000000000003</v>
      </c>
      <c r="I50" s="6">
        <v>0.39510000000000001</v>
      </c>
      <c r="J50" s="6">
        <v>14</v>
      </c>
      <c r="K50" s="6">
        <v>54</v>
      </c>
      <c r="L50" s="6">
        <v>1031</v>
      </c>
      <c r="M50" s="6">
        <v>26140</v>
      </c>
      <c r="N50" s="6">
        <v>0.25</v>
      </c>
      <c r="O50" s="6">
        <v>0.57920000000000005</v>
      </c>
      <c r="P50" s="6">
        <v>0.70960000000000001</v>
      </c>
      <c r="Q50" s="6">
        <v>21</v>
      </c>
      <c r="R50" s="6">
        <v>87</v>
      </c>
      <c r="S50" s="6">
        <v>1633</v>
      </c>
      <c r="T50" s="6">
        <v>32114</v>
      </c>
      <c r="U50" s="6">
        <v>0.40279999999999999</v>
      </c>
      <c r="V50" s="6">
        <v>0.91739999999999999</v>
      </c>
      <c r="W50" s="6">
        <v>0.87170000000000003</v>
      </c>
      <c r="X50" s="6">
        <v>1</v>
      </c>
      <c r="Y50" s="6">
        <v>61</v>
      </c>
      <c r="Z50" s="6">
        <v>1032</v>
      </c>
      <c r="AA50" s="6">
        <v>26351</v>
      </c>
      <c r="AB50" s="6">
        <v>0.28239999999999998</v>
      </c>
      <c r="AC50" s="6">
        <v>0.57979999999999998</v>
      </c>
      <c r="AD50" s="6">
        <v>0.71530000000000005</v>
      </c>
      <c r="AE50" s="6">
        <v>2</v>
      </c>
      <c r="AF50" s="6">
        <v>28</v>
      </c>
      <c r="AG50" s="6">
        <v>660</v>
      </c>
      <c r="AH50" s="6">
        <v>16783</v>
      </c>
      <c r="AI50" s="6">
        <v>0.12959999999999999</v>
      </c>
      <c r="AJ50" s="6">
        <v>0.37080000000000002</v>
      </c>
      <c r="AK50" s="6">
        <v>0.4556</v>
      </c>
      <c r="AL50" s="6">
        <v>13</v>
      </c>
      <c r="AM50" s="6">
        <v>64</v>
      </c>
      <c r="AN50" s="6">
        <v>1370</v>
      </c>
      <c r="AO50" s="6">
        <v>29788</v>
      </c>
      <c r="AP50" s="6">
        <v>0.29630000000000001</v>
      </c>
      <c r="AQ50" s="6">
        <v>0.76970000000000005</v>
      </c>
      <c r="AR50" s="6">
        <v>0.80859999999999999</v>
      </c>
      <c r="AT50" s="9">
        <f t="shared" si="0"/>
        <v>1323.090909090909</v>
      </c>
      <c r="AU50" s="8">
        <f t="shared" si="1"/>
        <v>484.07407407407408</v>
      </c>
      <c r="AV50" s="9">
        <f t="shared" si="2"/>
        <v>369.12643678160919</v>
      </c>
      <c r="AW50" s="31">
        <f t="shared" si="3"/>
        <v>431.98360655737707</v>
      </c>
      <c r="AX50" s="9">
        <f t="shared" si="4"/>
        <v>599.39285714285711</v>
      </c>
      <c r="AY50" s="8">
        <f t="shared" si="5"/>
        <v>465.4375</v>
      </c>
      <c r="AZ50" s="8"/>
      <c r="BA50" s="6" t="e">
        <f t="shared" si="6"/>
        <v>#REF!</v>
      </c>
      <c r="BB50" s="6" t="e">
        <f t="shared" ca="1" si="7"/>
        <v>#NAME?</v>
      </c>
      <c r="BC50" s="6" t="e">
        <f t="shared" si="8"/>
        <v>#REF!</v>
      </c>
      <c r="BE50" s="9" t="e">
        <f t="shared" ca="1" si="9"/>
        <v>#NAME?</v>
      </c>
    </row>
    <row r="51" spans="1:57" ht="15.75" customHeight="1" x14ac:dyDescent="0.25">
      <c r="A51" s="6" t="s">
        <v>1505</v>
      </c>
      <c r="B51" s="6" t="s">
        <v>3276</v>
      </c>
      <c r="C51" s="6">
        <v>2</v>
      </c>
      <c r="D51" s="6">
        <v>8</v>
      </c>
      <c r="E51" s="6">
        <v>62</v>
      </c>
      <c r="F51" s="6">
        <v>3810</v>
      </c>
      <c r="G51" s="6">
        <v>2.1299999999999999E-2</v>
      </c>
      <c r="H51" s="6">
        <v>0.1026</v>
      </c>
      <c r="I51" s="6">
        <v>4.9500000000000002E-2</v>
      </c>
      <c r="J51" s="6">
        <v>1</v>
      </c>
      <c r="K51" s="6">
        <v>7</v>
      </c>
      <c r="L51" s="6">
        <v>60</v>
      </c>
      <c r="M51" s="6">
        <v>9795</v>
      </c>
      <c r="N51" s="6">
        <v>1.8599999999999998E-2</v>
      </c>
      <c r="O51" s="6">
        <v>9.9299999999999999E-2</v>
      </c>
      <c r="P51" s="6">
        <v>0.1273</v>
      </c>
      <c r="Q51" s="6">
        <v>31</v>
      </c>
      <c r="R51" s="6">
        <v>175</v>
      </c>
      <c r="S51" s="6">
        <v>535</v>
      </c>
      <c r="T51" s="6">
        <v>64912</v>
      </c>
      <c r="U51" s="6">
        <v>0.46539999999999998</v>
      </c>
      <c r="V51" s="6">
        <v>0.88580000000000003</v>
      </c>
      <c r="W51" s="6">
        <v>0.84340000000000004</v>
      </c>
      <c r="X51" s="6">
        <v>27</v>
      </c>
      <c r="Y51" s="6">
        <v>28</v>
      </c>
      <c r="Z51" s="6">
        <v>121</v>
      </c>
      <c r="AA51" s="6">
        <v>12899</v>
      </c>
      <c r="AB51" s="6">
        <v>7.4499999999999997E-2</v>
      </c>
      <c r="AC51" s="6">
        <v>0.20030000000000001</v>
      </c>
      <c r="AD51" s="6">
        <v>0.1676</v>
      </c>
      <c r="AE51" s="6">
        <v>3</v>
      </c>
      <c r="AF51" s="6">
        <v>10</v>
      </c>
      <c r="AG51" s="6">
        <v>7</v>
      </c>
      <c r="AH51" s="6">
        <v>1253</v>
      </c>
      <c r="AI51" s="6">
        <v>2.6599999999999999E-2</v>
      </c>
      <c r="AJ51" s="6">
        <v>1.1599999999999999E-2</v>
      </c>
      <c r="AK51" s="6">
        <v>1.6299999999999999E-2</v>
      </c>
      <c r="AT51" s="9">
        <f t="shared" si="0"/>
        <v>476.25</v>
      </c>
      <c r="AU51" s="8">
        <f t="shared" si="1"/>
        <v>1399.2857142857142</v>
      </c>
      <c r="AV51" s="9">
        <f t="shared" si="2"/>
        <v>370.92571428571426</v>
      </c>
      <c r="AW51" s="31">
        <f t="shared" si="3"/>
        <v>460.67857142857144</v>
      </c>
      <c r="AX51" s="9">
        <f t="shared" si="4"/>
        <v>125.3</v>
      </c>
      <c r="AY51" s="8" t="str">
        <f t="shared" si="5"/>
        <v/>
      </c>
      <c r="AZ51" s="8"/>
      <c r="BA51" s="6" t="e">
        <f t="shared" si="6"/>
        <v>#REF!</v>
      </c>
      <c r="BB51" s="6" t="e">
        <f t="shared" ca="1" si="7"/>
        <v>#NAME?</v>
      </c>
      <c r="BC51" s="6" t="e">
        <f t="shared" si="8"/>
        <v>#REF!</v>
      </c>
      <c r="BE51" s="9" t="e">
        <f t="shared" ca="1" si="9"/>
        <v>#NAME?</v>
      </c>
    </row>
    <row r="52" spans="1:57" ht="15.75" customHeight="1" x14ac:dyDescent="0.25">
      <c r="A52" s="6" t="s">
        <v>1608</v>
      </c>
      <c r="B52" s="6" t="s">
        <v>3276</v>
      </c>
      <c r="C52" s="6">
        <v>244</v>
      </c>
      <c r="D52" s="6">
        <v>793</v>
      </c>
      <c r="E52" s="6">
        <v>8723</v>
      </c>
      <c r="F52" s="6">
        <v>410801</v>
      </c>
      <c r="G52" s="6">
        <v>3.8199999999999998E-2</v>
      </c>
      <c r="H52" s="6">
        <v>0.1963</v>
      </c>
      <c r="I52" s="6">
        <v>9.64E-2</v>
      </c>
      <c r="J52" s="6">
        <v>129</v>
      </c>
      <c r="K52" s="6">
        <v>1018</v>
      </c>
      <c r="L52" s="6">
        <v>13758</v>
      </c>
      <c r="M52" s="6">
        <v>926924</v>
      </c>
      <c r="N52" s="6">
        <v>4.9099999999999998E-2</v>
      </c>
      <c r="O52" s="6">
        <v>0.30959999999999999</v>
      </c>
      <c r="P52" s="6">
        <v>0.21740000000000001</v>
      </c>
      <c r="Q52" s="6">
        <v>1489</v>
      </c>
      <c r="R52" s="6">
        <v>9983</v>
      </c>
      <c r="S52" s="6">
        <v>42959</v>
      </c>
      <c r="T52" s="6">
        <v>3816004</v>
      </c>
      <c r="U52" s="6">
        <v>0.48110000000000003</v>
      </c>
      <c r="V52" s="6">
        <v>0.9667</v>
      </c>
      <c r="W52" s="6">
        <v>0.8952</v>
      </c>
      <c r="X52" s="6">
        <v>505</v>
      </c>
      <c r="Y52" s="6">
        <v>1668</v>
      </c>
      <c r="Z52" s="6">
        <v>14102</v>
      </c>
      <c r="AA52" s="6">
        <v>779411</v>
      </c>
      <c r="AB52" s="6">
        <v>8.0399999999999999E-2</v>
      </c>
      <c r="AC52" s="6">
        <v>0.31730000000000003</v>
      </c>
      <c r="AD52" s="6">
        <v>0.18279999999999999</v>
      </c>
      <c r="AE52" s="6">
        <v>63</v>
      </c>
      <c r="AF52" s="6">
        <v>1487</v>
      </c>
      <c r="AG52" s="6">
        <v>11079</v>
      </c>
      <c r="AH52" s="6">
        <v>627029</v>
      </c>
      <c r="AI52" s="6">
        <v>7.17E-2</v>
      </c>
      <c r="AJ52" s="6">
        <v>0.24929999999999999</v>
      </c>
      <c r="AK52" s="6">
        <v>0.14710000000000001</v>
      </c>
      <c r="AL52" s="6">
        <v>16</v>
      </c>
      <c r="AM52" s="6">
        <v>1021</v>
      </c>
      <c r="AN52" s="6">
        <v>26067</v>
      </c>
      <c r="AO52" s="6">
        <v>1349247</v>
      </c>
      <c r="AP52" s="6">
        <v>4.9200000000000001E-2</v>
      </c>
      <c r="AQ52" s="6">
        <v>0.58660000000000001</v>
      </c>
      <c r="AR52" s="6">
        <v>0.3165</v>
      </c>
      <c r="AT52" s="9">
        <f t="shared" si="0"/>
        <v>518.03404791929381</v>
      </c>
      <c r="AU52" s="8">
        <f t="shared" si="1"/>
        <v>910.53438113948914</v>
      </c>
      <c r="AV52" s="9">
        <f t="shared" si="2"/>
        <v>382.25022538315136</v>
      </c>
      <c r="AW52" s="31">
        <f t="shared" si="3"/>
        <v>467.27278177458032</v>
      </c>
      <c r="AX52" s="9">
        <f t="shared" si="4"/>
        <v>421.67383994620042</v>
      </c>
      <c r="AY52" s="8">
        <f t="shared" si="5"/>
        <v>1321.4955925563174</v>
      </c>
      <c r="AZ52" s="8"/>
      <c r="BA52" s="6" t="e">
        <f t="shared" si="6"/>
        <v>#REF!</v>
      </c>
      <c r="BB52" s="6" t="e">
        <f t="shared" ca="1" si="7"/>
        <v>#NAME?</v>
      </c>
      <c r="BC52" s="6" t="e">
        <f t="shared" si="8"/>
        <v>#REF!</v>
      </c>
      <c r="BE52" s="9" t="e">
        <f t="shared" ca="1" si="9"/>
        <v>#NAME?</v>
      </c>
    </row>
    <row r="53" spans="1:57" ht="15.75" customHeight="1" x14ac:dyDescent="0.25">
      <c r="A53" s="6" t="s">
        <v>1520</v>
      </c>
      <c r="B53" s="6" t="s">
        <v>3276</v>
      </c>
      <c r="C53" s="6">
        <v>4</v>
      </c>
      <c r="D53" s="6">
        <v>15</v>
      </c>
      <c r="E53" s="6">
        <v>518</v>
      </c>
      <c r="F53" s="6">
        <v>13011</v>
      </c>
      <c r="G53" s="6">
        <v>3.1399999999999997E-2</v>
      </c>
      <c r="H53" s="6">
        <v>0.33900000000000002</v>
      </c>
      <c r="I53" s="6">
        <v>0.30359999999999998</v>
      </c>
      <c r="Q53" s="6">
        <v>34</v>
      </c>
      <c r="R53" s="6">
        <v>214</v>
      </c>
      <c r="S53" s="6">
        <v>1365</v>
      </c>
      <c r="T53" s="6">
        <v>35379</v>
      </c>
      <c r="U53" s="6">
        <v>0.44769999999999999</v>
      </c>
      <c r="V53" s="6">
        <v>0.89329999999999998</v>
      </c>
      <c r="W53" s="6">
        <v>0.8256</v>
      </c>
      <c r="AE53" s="6">
        <v>2</v>
      </c>
      <c r="AF53" s="6">
        <v>13</v>
      </c>
      <c r="AG53" s="6">
        <v>184</v>
      </c>
      <c r="AH53" s="6">
        <v>4547</v>
      </c>
      <c r="AI53" s="6">
        <v>2.7199999999999998E-2</v>
      </c>
      <c r="AJ53" s="6">
        <v>0.12039999999999999</v>
      </c>
      <c r="AK53" s="6">
        <v>0.1061</v>
      </c>
      <c r="AT53" s="9">
        <f t="shared" si="0"/>
        <v>867.4</v>
      </c>
      <c r="AU53" s="8" t="str">
        <f t="shared" si="1"/>
        <v/>
      </c>
      <c r="AV53" s="9">
        <f t="shared" si="2"/>
        <v>165.32242990654206</v>
      </c>
      <c r="AW53" s="31" t="str">
        <f t="shared" si="3"/>
        <v/>
      </c>
      <c r="AX53" s="9">
        <f t="shared" si="4"/>
        <v>349.76923076923077</v>
      </c>
      <c r="AY53" s="8" t="str">
        <f t="shared" si="5"/>
        <v/>
      </c>
      <c r="AZ53" s="8"/>
      <c r="BA53" s="6" t="e">
        <f t="shared" si="6"/>
        <v>#REF!</v>
      </c>
      <c r="BB53" s="6" t="e">
        <f t="shared" ca="1" si="7"/>
        <v>#NAME?</v>
      </c>
      <c r="BC53" s="6" t="e">
        <f t="shared" si="8"/>
        <v>#REF!</v>
      </c>
      <c r="BE53" s="9" t="e">
        <f t="shared" ca="1" si="9"/>
        <v>#NAME?</v>
      </c>
    </row>
    <row r="54" spans="1:57" ht="15.75" customHeight="1" x14ac:dyDescent="0.25">
      <c r="A54" s="6" t="s">
        <v>1515</v>
      </c>
      <c r="B54" s="6" t="s">
        <v>3276</v>
      </c>
      <c r="C54" s="6">
        <v>13</v>
      </c>
      <c r="D54" s="6">
        <v>47</v>
      </c>
      <c r="E54" s="6">
        <v>201</v>
      </c>
      <c r="F54" s="6">
        <v>9487</v>
      </c>
      <c r="G54" s="6">
        <v>1.61E-2</v>
      </c>
      <c r="H54" s="6">
        <v>0.11840000000000001</v>
      </c>
      <c r="I54" s="6">
        <v>2.3599999999999999E-2</v>
      </c>
      <c r="J54" s="6">
        <v>4</v>
      </c>
      <c r="K54" s="6">
        <v>31</v>
      </c>
      <c r="L54" s="6">
        <v>299</v>
      </c>
      <c r="M54" s="6">
        <v>14908</v>
      </c>
      <c r="N54" s="6">
        <v>1.06E-2</v>
      </c>
      <c r="O54" s="6">
        <v>0.1762</v>
      </c>
      <c r="P54" s="6">
        <v>3.7100000000000001E-2</v>
      </c>
      <c r="Q54" s="6">
        <v>110</v>
      </c>
      <c r="R54" s="6">
        <v>667</v>
      </c>
      <c r="S54" s="6">
        <v>1530</v>
      </c>
      <c r="T54" s="6">
        <v>272728</v>
      </c>
      <c r="U54" s="6">
        <v>0.2278</v>
      </c>
      <c r="V54" s="6">
        <v>0.90159999999999996</v>
      </c>
      <c r="W54" s="6">
        <v>0.67820000000000003</v>
      </c>
      <c r="X54" s="6">
        <v>110</v>
      </c>
      <c r="Y54" s="6">
        <v>178</v>
      </c>
      <c r="Z54" s="6">
        <v>205</v>
      </c>
      <c r="AA54" s="6">
        <v>13558</v>
      </c>
      <c r="AB54" s="6">
        <v>6.08E-2</v>
      </c>
      <c r="AC54" s="6">
        <v>0.1208</v>
      </c>
      <c r="AD54" s="6">
        <v>3.3700000000000001E-2</v>
      </c>
      <c r="AE54" s="6">
        <v>9</v>
      </c>
      <c r="AF54" s="6">
        <v>26</v>
      </c>
      <c r="AG54" s="6">
        <v>7</v>
      </c>
      <c r="AH54" s="6">
        <v>1119</v>
      </c>
      <c r="AI54" s="6">
        <v>8.8999999999999999E-3</v>
      </c>
      <c r="AJ54" s="6">
        <v>4.1000000000000003E-3</v>
      </c>
      <c r="AK54" s="6">
        <v>2.8E-3</v>
      </c>
      <c r="AL54" s="6">
        <v>2</v>
      </c>
      <c r="AM54" s="6">
        <v>27</v>
      </c>
      <c r="AN54" s="6">
        <v>270</v>
      </c>
      <c r="AO54" s="6">
        <v>14170</v>
      </c>
      <c r="AP54" s="6">
        <v>9.1999999999999998E-3</v>
      </c>
      <c r="AQ54" s="6">
        <v>0.15909999999999999</v>
      </c>
      <c r="AR54" s="6">
        <v>3.5200000000000002E-2</v>
      </c>
      <c r="AT54" s="9">
        <f t="shared" si="0"/>
        <v>201.85106382978722</v>
      </c>
      <c r="AU54" s="8">
        <f t="shared" si="1"/>
        <v>480.90322580645159</v>
      </c>
      <c r="AV54" s="9">
        <f t="shared" si="2"/>
        <v>408.88755622188904</v>
      </c>
      <c r="AW54" s="31">
        <f t="shared" si="3"/>
        <v>76.168539325842701</v>
      </c>
      <c r="AX54" s="9">
        <f t="shared" si="4"/>
        <v>43.03846153846154</v>
      </c>
      <c r="AY54" s="8">
        <f t="shared" si="5"/>
        <v>524.81481481481478</v>
      </c>
      <c r="AZ54" s="8"/>
      <c r="BA54" s="6" t="e">
        <f t="shared" si="6"/>
        <v>#REF!</v>
      </c>
      <c r="BB54" s="6" t="e">
        <f t="shared" ca="1" si="7"/>
        <v>#NAME?</v>
      </c>
      <c r="BC54" s="6" t="e">
        <f t="shared" si="8"/>
        <v>#REF!</v>
      </c>
      <c r="BE54" s="9" t="e">
        <f t="shared" ca="1" si="9"/>
        <v>#NAME?</v>
      </c>
    </row>
    <row r="55" spans="1:57" ht="15.75" customHeight="1" x14ac:dyDescent="0.25">
      <c r="A55" s="6" t="s">
        <v>1629</v>
      </c>
      <c r="B55" s="6" t="s">
        <v>3276</v>
      </c>
      <c r="C55" s="6">
        <v>1</v>
      </c>
      <c r="D55" s="6">
        <v>12</v>
      </c>
      <c r="E55" s="6">
        <v>99</v>
      </c>
      <c r="F55" s="6">
        <v>2037</v>
      </c>
      <c r="G55" s="6">
        <v>0.05</v>
      </c>
      <c r="H55" s="6">
        <v>0.2271</v>
      </c>
      <c r="I55" s="6">
        <v>6.9599999999999995E-2</v>
      </c>
      <c r="J55" s="6">
        <v>3</v>
      </c>
      <c r="K55" s="6">
        <v>25</v>
      </c>
      <c r="L55" s="6">
        <v>200</v>
      </c>
      <c r="M55" s="6">
        <v>4343</v>
      </c>
      <c r="N55" s="6">
        <v>0.1042</v>
      </c>
      <c r="O55" s="6">
        <v>0.4587</v>
      </c>
      <c r="P55" s="6">
        <v>0.1484</v>
      </c>
      <c r="Q55" s="6">
        <v>23</v>
      </c>
      <c r="R55" s="6">
        <v>104</v>
      </c>
      <c r="S55" s="6">
        <v>390</v>
      </c>
      <c r="T55" s="6">
        <v>19985</v>
      </c>
      <c r="U55" s="6">
        <v>0.43330000000000002</v>
      </c>
      <c r="V55" s="6">
        <v>0.89449999999999996</v>
      </c>
      <c r="W55" s="6">
        <v>0.68269999999999997</v>
      </c>
      <c r="X55" s="6">
        <v>9</v>
      </c>
      <c r="Y55" s="6">
        <v>75</v>
      </c>
      <c r="Z55" s="6">
        <v>239</v>
      </c>
      <c r="AA55" s="6">
        <v>6080</v>
      </c>
      <c r="AB55" s="6">
        <v>0.3125</v>
      </c>
      <c r="AC55" s="6">
        <v>0.54820000000000002</v>
      </c>
      <c r="AD55" s="6">
        <v>0.2077</v>
      </c>
      <c r="AE55" s="6">
        <v>1</v>
      </c>
      <c r="AF55" s="6">
        <v>2</v>
      </c>
      <c r="AG55" s="6">
        <v>14</v>
      </c>
      <c r="AH55" s="6">
        <v>208</v>
      </c>
      <c r="AI55" s="6">
        <v>8.3000000000000001E-3</v>
      </c>
      <c r="AJ55" s="6">
        <v>3.2099999999999997E-2</v>
      </c>
      <c r="AK55" s="6">
        <v>7.1000000000000004E-3</v>
      </c>
      <c r="AT55" s="9">
        <f t="shared" si="0"/>
        <v>169.75</v>
      </c>
      <c r="AU55" s="8">
        <f t="shared" si="1"/>
        <v>173.72</v>
      </c>
      <c r="AV55" s="9">
        <f t="shared" si="2"/>
        <v>192.16346153846155</v>
      </c>
      <c r="AW55" s="31">
        <f t="shared" si="3"/>
        <v>81.066666666666663</v>
      </c>
      <c r="AX55" s="9">
        <f t="shared" si="4"/>
        <v>104</v>
      </c>
      <c r="AY55" s="8" t="str">
        <f t="shared" si="5"/>
        <v/>
      </c>
      <c r="AZ55" s="8"/>
      <c r="BA55" s="6" t="e">
        <f t="shared" si="6"/>
        <v>#REF!</v>
      </c>
      <c r="BB55" s="6" t="e">
        <f t="shared" ca="1" si="7"/>
        <v>#NAME?</v>
      </c>
      <c r="BC55" s="6" t="e">
        <f t="shared" si="8"/>
        <v>#REF!</v>
      </c>
      <c r="BE55" s="9" t="e">
        <f t="shared" ca="1" si="9"/>
        <v>#NAME?</v>
      </c>
    </row>
    <row r="56" spans="1:57" ht="15.75" customHeight="1" x14ac:dyDescent="0.25">
      <c r="A56" s="6" t="s">
        <v>1631</v>
      </c>
      <c r="B56" s="6" t="s">
        <v>3276</v>
      </c>
      <c r="C56" s="6">
        <v>3</v>
      </c>
      <c r="D56" s="6">
        <v>9</v>
      </c>
      <c r="E56" s="6">
        <v>15</v>
      </c>
      <c r="F56" s="6">
        <v>316</v>
      </c>
      <c r="G56" s="6">
        <v>9.1999999999999998E-3</v>
      </c>
      <c r="H56" s="6">
        <v>9.5999999999999992E-3</v>
      </c>
      <c r="I56" s="6">
        <v>1.6000000000000001E-3</v>
      </c>
      <c r="J56" s="6">
        <v>3</v>
      </c>
      <c r="K56" s="6">
        <v>33</v>
      </c>
      <c r="L56" s="6">
        <v>355</v>
      </c>
      <c r="M56" s="6">
        <v>23169</v>
      </c>
      <c r="N56" s="6">
        <v>3.3799999999999997E-2</v>
      </c>
      <c r="O56" s="6">
        <v>0.2283</v>
      </c>
      <c r="P56" s="6">
        <v>0.1205</v>
      </c>
      <c r="Q56" s="6">
        <v>63</v>
      </c>
      <c r="R56" s="6">
        <v>481</v>
      </c>
      <c r="S56" s="6">
        <v>1454</v>
      </c>
      <c r="T56" s="6">
        <v>168319</v>
      </c>
      <c r="U56" s="6">
        <v>0.49330000000000002</v>
      </c>
      <c r="V56" s="6">
        <v>0.93500000000000005</v>
      </c>
      <c r="W56" s="6">
        <v>0.87509999999999999</v>
      </c>
      <c r="X56" s="6">
        <v>41</v>
      </c>
      <c r="Y56" s="6">
        <v>193</v>
      </c>
      <c r="Z56" s="6">
        <v>401</v>
      </c>
      <c r="AA56" s="6">
        <v>24304</v>
      </c>
      <c r="AB56" s="6">
        <v>0.19789999999999999</v>
      </c>
      <c r="AC56" s="6">
        <v>0.25790000000000002</v>
      </c>
      <c r="AD56" s="6">
        <v>0.12640000000000001</v>
      </c>
      <c r="AE56" s="6">
        <v>9</v>
      </c>
      <c r="AF56" s="6">
        <v>39</v>
      </c>
      <c r="AG56" s="6">
        <v>147</v>
      </c>
      <c r="AH56" s="6">
        <v>14126</v>
      </c>
      <c r="AI56" s="6">
        <v>0.04</v>
      </c>
      <c r="AJ56" s="6">
        <v>9.4500000000000001E-2</v>
      </c>
      <c r="AK56" s="6">
        <v>7.3400000000000007E-2</v>
      </c>
      <c r="AL56" s="6">
        <v>2</v>
      </c>
      <c r="AM56" s="6">
        <v>70</v>
      </c>
      <c r="AN56" s="6">
        <v>519</v>
      </c>
      <c r="AO56" s="6">
        <v>54371</v>
      </c>
      <c r="AP56" s="6">
        <v>7.1800000000000003E-2</v>
      </c>
      <c r="AQ56" s="6">
        <v>0.33379999999999999</v>
      </c>
      <c r="AR56" s="6">
        <v>0.28270000000000001</v>
      </c>
      <c r="AT56" s="9">
        <f t="shared" si="0"/>
        <v>35.111111111111114</v>
      </c>
      <c r="AU56" s="8">
        <f t="shared" si="1"/>
        <v>702.09090909090912</v>
      </c>
      <c r="AV56" s="9">
        <f t="shared" si="2"/>
        <v>349.93555093555096</v>
      </c>
      <c r="AW56" s="31">
        <f t="shared" si="3"/>
        <v>125.92746113989638</v>
      </c>
      <c r="AX56" s="9">
        <f t="shared" si="4"/>
        <v>362.20512820512823</v>
      </c>
      <c r="AY56" s="8">
        <f t="shared" si="5"/>
        <v>776.7285714285714</v>
      </c>
      <c r="AZ56" s="8"/>
      <c r="BA56" s="6" t="e">
        <f t="shared" si="6"/>
        <v>#REF!</v>
      </c>
      <c r="BB56" s="6" t="e">
        <f t="shared" ca="1" si="7"/>
        <v>#NAME?</v>
      </c>
      <c r="BC56" s="6" t="e">
        <f t="shared" si="8"/>
        <v>#REF!</v>
      </c>
      <c r="BE56" s="9" t="e">
        <f t="shared" ca="1" si="9"/>
        <v>#NAME?</v>
      </c>
    </row>
    <row r="57" spans="1:57" ht="15.75" customHeight="1" x14ac:dyDescent="0.25">
      <c r="A57" s="6" t="s">
        <v>1521</v>
      </c>
      <c r="B57" s="6" t="s">
        <v>3276</v>
      </c>
      <c r="C57" s="6">
        <v>1</v>
      </c>
      <c r="D57" s="6">
        <v>126</v>
      </c>
      <c r="E57" s="6">
        <v>741</v>
      </c>
      <c r="F57" s="6">
        <v>25808</v>
      </c>
      <c r="G57" s="6">
        <v>7.8299999999999995E-2</v>
      </c>
      <c r="H57" s="6">
        <v>0.4597</v>
      </c>
      <c r="I57" s="6">
        <v>0.2233</v>
      </c>
      <c r="J57" s="6">
        <v>13</v>
      </c>
      <c r="K57" s="6">
        <v>70</v>
      </c>
      <c r="L57" s="6">
        <v>743</v>
      </c>
      <c r="M57" s="6">
        <v>22972</v>
      </c>
      <c r="N57" s="6">
        <v>4.3499999999999997E-2</v>
      </c>
      <c r="O57" s="6">
        <v>0.46089999999999998</v>
      </c>
      <c r="P57" s="6">
        <v>0.1988</v>
      </c>
      <c r="Q57" s="6">
        <v>74</v>
      </c>
      <c r="R57" s="6">
        <v>496</v>
      </c>
      <c r="S57" s="6">
        <v>1547</v>
      </c>
      <c r="T57" s="6">
        <v>90865</v>
      </c>
      <c r="U57" s="6">
        <v>0.30809999999999998</v>
      </c>
      <c r="V57" s="6">
        <v>0.9597</v>
      </c>
      <c r="W57" s="6">
        <v>0.78639999999999999</v>
      </c>
      <c r="X57" s="6">
        <v>1</v>
      </c>
      <c r="Y57" s="6">
        <v>186</v>
      </c>
      <c r="Z57" s="6">
        <v>770</v>
      </c>
      <c r="AA57" s="6">
        <v>29355</v>
      </c>
      <c r="AB57" s="6">
        <v>0.11550000000000001</v>
      </c>
      <c r="AC57" s="6">
        <v>0.47770000000000001</v>
      </c>
      <c r="AD57" s="6">
        <v>0.254</v>
      </c>
      <c r="AE57" s="6">
        <v>2</v>
      </c>
      <c r="AF57" s="6">
        <v>27</v>
      </c>
      <c r="AG57" s="6">
        <v>452</v>
      </c>
      <c r="AH57" s="6">
        <v>11991</v>
      </c>
      <c r="AI57" s="6">
        <v>1.6799999999999999E-2</v>
      </c>
      <c r="AJ57" s="6">
        <v>0.28039999999999998</v>
      </c>
      <c r="AK57" s="6">
        <v>0.1038</v>
      </c>
      <c r="AL57" s="6">
        <v>5</v>
      </c>
      <c r="AM57" s="6">
        <v>171</v>
      </c>
      <c r="AN57" s="6">
        <v>1359</v>
      </c>
      <c r="AO57" s="6">
        <v>56449</v>
      </c>
      <c r="AP57" s="6">
        <v>0.1062</v>
      </c>
      <c r="AQ57" s="6">
        <v>0.84309999999999996</v>
      </c>
      <c r="AR57" s="6">
        <v>0.48849999999999999</v>
      </c>
      <c r="AT57" s="9">
        <f t="shared" si="0"/>
        <v>204.82539682539684</v>
      </c>
      <c r="AU57" s="8">
        <f t="shared" si="1"/>
        <v>328.17142857142858</v>
      </c>
      <c r="AV57" s="9">
        <f t="shared" si="2"/>
        <v>183.19556451612902</v>
      </c>
      <c r="AW57" s="31">
        <f t="shared" si="3"/>
        <v>157.82258064516128</v>
      </c>
      <c r="AX57" s="9">
        <f t="shared" si="4"/>
        <v>444.11111111111109</v>
      </c>
      <c r="AY57" s="8">
        <f t="shared" si="5"/>
        <v>330.11111111111109</v>
      </c>
      <c r="AZ57" s="8"/>
      <c r="BA57" s="6" t="e">
        <f t="shared" si="6"/>
        <v>#REF!</v>
      </c>
      <c r="BB57" s="6" t="e">
        <f t="shared" ca="1" si="7"/>
        <v>#NAME?</v>
      </c>
      <c r="BC57" s="6" t="e">
        <f t="shared" si="8"/>
        <v>#REF!</v>
      </c>
      <c r="BE57" s="9" t="e">
        <f t="shared" ca="1" si="9"/>
        <v>#NAME?</v>
      </c>
    </row>
    <row r="58" spans="1:57" ht="15.75" customHeight="1" x14ac:dyDescent="0.25">
      <c r="A58" s="6" t="s">
        <v>1575</v>
      </c>
      <c r="B58" s="6" t="s">
        <v>3276</v>
      </c>
      <c r="J58" s="6">
        <v>6</v>
      </c>
      <c r="K58" s="6">
        <v>49</v>
      </c>
      <c r="L58" s="6">
        <v>1099</v>
      </c>
      <c r="M58" s="6">
        <v>32926</v>
      </c>
      <c r="N58" s="6">
        <v>0.1835</v>
      </c>
      <c r="O58" s="6">
        <v>0.50970000000000004</v>
      </c>
      <c r="P58" s="6">
        <v>0.374</v>
      </c>
      <c r="Q58" s="6">
        <v>29</v>
      </c>
      <c r="R58" s="6">
        <v>191</v>
      </c>
      <c r="S58" s="6">
        <v>2092</v>
      </c>
      <c r="T58" s="6">
        <v>83537</v>
      </c>
      <c r="U58" s="6">
        <v>0.71540000000000004</v>
      </c>
      <c r="V58" s="6">
        <v>0.97030000000000005</v>
      </c>
      <c r="W58" s="6">
        <v>0.94879999999999998</v>
      </c>
      <c r="X58" s="6">
        <v>5</v>
      </c>
      <c r="Y58" s="6">
        <v>57</v>
      </c>
      <c r="Z58" s="6">
        <v>1304</v>
      </c>
      <c r="AA58" s="6">
        <v>38155</v>
      </c>
      <c r="AB58" s="6">
        <v>0.2135</v>
      </c>
      <c r="AC58" s="6">
        <v>0.6048</v>
      </c>
      <c r="AD58" s="6">
        <v>0.43330000000000002</v>
      </c>
      <c r="AE58" s="6">
        <v>3</v>
      </c>
      <c r="AF58" s="6">
        <v>10</v>
      </c>
      <c r="AG58" s="6">
        <v>675</v>
      </c>
      <c r="AH58" s="6">
        <v>13990</v>
      </c>
      <c r="AI58" s="6">
        <v>3.7499999999999999E-2</v>
      </c>
      <c r="AJ58" s="6">
        <v>0.31309999999999999</v>
      </c>
      <c r="AK58" s="6">
        <v>0.15890000000000001</v>
      </c>
      <c r="AL58" s="6">
        <v>4</v>
      </c>
      <c r="AM58" s="6">
        <v>95</v>
      </c>
      <c r="AN58" s="6">
        <v>1768</v>
      </c>
      <c r="AO58" s="6">
        <v>66499</v>
      </c>
      <c r="AP58" s="6">
        <v>0.35580000000000001</v>
      </c>
      <c r="AQ58" s="6">
        <v>0.82</v>
      </c>
      <c r="AR58" s="6">
        <v>0.75519999999999998</v>
      </c>
      <c r="AT58" s="9" t="str">
        <f t="shared" si="0"/>
        <v/>
      </c>
      <c r="AU58" s="8">
        <f t="shared" si="1"/>
        <v>671.9591836734694</v>
      </c>
      <c r="AV58" s="9">
        <f t="shared" si="2"/>
        <v>437.36649214659684</v>
      </c>
      <c r="AW58" s="31">
        <f t="shared" si="3"/>
        <v>669.38596491228066</v>
      </c>
      <c r="AX58" s="9">
        <f t="shared" si="4"/>
        <v>1399</v>
      </c>
      <c r="AY58" s="8">
        <f t="shared" si="5"/>
        <v>699.98947368421057</v>
      </c>
      <c r="AZ58" s="8"/>
      <c r="BA58" s="6" t="e">
        <f t="shared" si="6"/>
        <v>#REF!</v>
      </c>
      <c r="BB58" s="6" t="e">
        <f t="shared" ca="1" si="7"/>
        <v>#NAME?</v>
      </c>
      <c r="BC58" s="6" t="e">
        <f t="shared" si="8"/>
        <v>#REF!</v>
      </c>
      <c r="BE58" s="9" t="e">
        <f t="shared" ca="1" si="9"/>
        <v>#NAME?</v>
      </c>
    </row>
    <row r="59" spans="1:57" ht="15.75" customHeight="1" x14ac:dyDescent="0.25">
      <c r="A59" s="6" t="s">
        <v>1769</v>
      </c>
      <c r="B59" s="6" t="s">
        <v>3276</v>
      </c>
      <c r="C59" s="6">
        <v>4</v>
      </c>
      <c r="D59" s="6">
        <v>12</v>
      </c>
      <c r="E59" s="6">
        <v>43</v>
      </c>
      <c r="F59" s="6">
        <v>1933</v>
      </c>
      <c r="G59" s="6">
        <v>8.3900000000000002E-2</v>
      </c>
      <c r="H59" s="6">
        <v>5.96E-2</v>
      </c>
      <c r="I59" s="6">
        <v>6.1800000000000001E-2</v>
      </c>
      <c r="J59" s="6">
        <v>2</v>
      </c>
      <c r="K59" s="6">
        <v>29</v>
      </c>
      <c r="L59" s="6">
        <v>252</v>
      </c>
      <c r="M59" s="6">
        <v>10325</v>
      </c>
      <c r="N59" s="6">
        <v>0.20280000000000001</v>
      </c>
      <c r="O59" s="6">
        <v>0.34949999999999998</v>
      </c>
      <c r="P59" s="6">
        <v>0.33019999999999999</v>
      </c>
      <c r="Q59" s="6">
        <v>14</v>
      </c>
      <c r="R59" s="6">
        <v>88</v>
      </c>
      <c r="S59" s="6">
        <v>679</v>
      </c>
      <c r="T59" s="6">
        <v>28094</v>
      </c>
      <c r="U59" s="6">
        <v>0.61539999999999995</v>
      </c>
      <c r="V59" s="6">
        <v>0.94169999999999998</v>
      </c>
      <c r="W59" s="6">
        <v>0.89849999999999997</v>
      </c>
      <c r="X59" s="6">
        <v>9</v>
      </c>
      <c r="Y59" s="6">
        <v>36</v>
      </c>
      <c r="Z59" s="6">
        <v>257</v>
      </c>
      <c r="AA59" s="6">
        <v>10056</v>
      </c>
      <c r="AB59" s="6">
        <v>0.25169999999999998</v>
      </c>
      <c r="AC59" s="6">
        <v>0.35639999999999999</v>
      </c>
      <c r="AD59" s="6">
        <v>0.3216</v>
      </c>
      <c r="AE59" s="6">
        <v>2</v>
      </c>
      <c r="AF59" s="6">
        <v>10</v>
      </c>
      <c r="AG59" s="6">
        <v>101</v>
      </c>
      <c r="AH59" s="6">
        <v>2279</v>
      </c>
      <c r="AI59" s="6">
        <v>6.9900000000000004E-2</v>
      </c>
      <c r="AJ59" s="6">
        <v>0.1401</v>
      </c>
      <c r="AK59" s="6">
        <v>7.2900000000000006E-2</v>
      </c>
      <c r="AT59" s="9">
        <f t="shared" si="0"/>
        <v>161.08333333333334</v>
      </c>
      <c r="AU59" s="8">
        <f t="shared" si="1"/>
        <v>356.0344827586207</v>
      </c>
      <c r="AV59" s="9">
        <f t="shared" si="2"/>
        <v>319.25</v>
      </c>
      <c r="AW59" s="31">
        <f t="shared" si="3"/>
        <v>279.33333333333331</v>
      </c>
      <c r="AX59" s="9">
        <f t="shared" si="4"/>
        <v>227.9</v>
      </c>
      <c r="AY59" s="8" t="str">
        <f t="shared" si="5"/>
        <v/>
      </c>
      <c r="AZ59" s="8"/>
      <c r="BA59" s="6" t="e">
        <f t="shared" si="6"/>
        <v>#REF!</v>
      </c>
      <c r="BB59" s="6" t="e">
        <f t="shared" ca="1" si="7"/>
        <v>#NAME?</v>
      </c>
      <c r="BC59" s="6" t="e">
        <f t="shared" si="8"/>
        <v>#REF!</v>
      </c>
      <c r="BE59" s="9" t="e">
        <f t="shared" ca="1" si="9"/>
        <v>#NAME?</v>
      </c>
    </row>
    <row r="60" spans="1:57" ht="15.75" customHeight="1" x14ac:dyDescent="0.25">
      <c r="A60" s="6" t="s">
        <v>1773</v>
      </c>
      <c r="B60" s="6" t="s">
        <v>3276</v>
      </c>
      <c r="J60" s="6">
        <v>2</v>
      </c>
      <c r="K60" s="6">
        <v>25</v>
      </c>
      <c r="L60" s="6">
        <v>1052</v>
      </c>
      <c r="M60" s="6">
        <v>21937</v>
      </c>
      <c r="N60" s="6">
        <v>8.2799999999999999E-2</v>
      </c>
      <c r="O60" s="6">
        <v>0.52600000000000002</v>
      </c>
      <c r="P60" s="6">
        <v>0.45390000000000003</v>
      </c>
      <c r="Q60" s="6">
        <v>14</v>
      </c>
      <c r="R60" s="6">
        <v>75</v>
      </c>
      <c r="S60" s="6">
        <v>1261</v>
      </c>
      <c r="T60" s="6">
        <v>27869</v>
      </c>
      <c r="U60" s="6">
        <v>0.24829999999999999</v>
      </c>
      <c r="V60" s="6">
        <v>0.63049999999999995</v>
      </c>
      <c r="W60" s="6">
        <v>0.57669999999999999</v>
      </c>
      <c r="X60" s="6">
        <v>2</v>
      </c>
      <c r="Y60" s="6">
        <v>13</v>
      </c>
      <c r="Z60" s="6">
        <v>533</v>
      </c>
      <c r="AA60" s="6">
        <v>6905</v>
      </c>
      <c r="AB60" s="6">
        <v>4.2999999999999997E-2</v>
      </c>
      <c r="AC60" s="6">
        <v>0.26650000000000001</v>
      </c>
      <c r="AD60" s="6">
        <v>0.1429</v>
      </c>
      <c r="AE60" s="6">
        <v>1</v>
      </c>
      <c r="AF60" s="6">
        <v>3</v>
      </c>
      <c r="AG60" s="6">
        <v>110</v>
      </c>
      <c r="AH60" s="6">
        <v>1326</v>
      </c>
      <c r="AI60" s="6">
        <v>9.9000000000000008E-3</v>
      </c>
      <c r="AJ60" s="6">
        <v>5.5E-2</v>
      </c>
      <c r="AK60" s="6">
        <v>2.7400000000000001E-2</v>
      </c>
      <c r="AL60" s="6">
        <v>1</v>
      </c>
      <c r="AM60" s="6">
        <v>45</v>
      </c>
      <c r="AN60" s="6">
        <v>1277</v>
      </c>
      <c r="AO60" s="6">
        <v>27597</v>
      </c>
      <c r="AP60" s="6">
        <v>0.14899999999999999</v>
      </c>
      <c r="AQ60" s="6">
        <v>0.63849999999999996</v>
      </c>
      <c r="AR60" s="6">
        <v>0.57110000000000005</v>
      </c>
      <c r="AT60" s="9" t="str">
        <f t="shared" si="0"/>
        <v/>
      </c>
      <c r="AU60" s="8">
        <f t="shared" si="1"/>
        <v>877.48</v>
      </c>
      <c r="AV60" s="9">
        <f t="shared" si="2"/>
        <v>371.58666666666664</v>
      </c>
      <c r="AW60" s="31">
        <f t="shared" si="3"/>
        <v>531.15384615384619</v>
      </c>
      <c r="AX60" s="9">
        <f t="shared" si="4"/>
        <v>442</v>
      </c>
      <c r="AY60" s="8">
        <f t="shared" si="5"/>
        <v>613.26666666666665</v>
      </c>
      <c r="AZ60" s="8"/>
      <c r="BA60" s="6" t="e">
        <f t="shared" si="6"/>
        <v>#REF!</v>
      </c>
      <c r="BB60" s="6" t="e">
        <f t="shared" ca="1" si="7"/>
        <v>#NAME?</v>
      </c>
      <c r="BC60" s="6" t="e">
        <f t="shared" si="8"/>
        <v>#REF!</v>
      </c>
      <c r="BE60" s="9" t="e">
        <f t="shared" ca="1" si="9"/>
        <v>#NAME?</v>
      </c>
    </row>
    <row r="61" spans="1:57" ht="15.75" customHeight="1" x14ac:dyDescent="0.25">
      <c r="A61" s="6" t="s">
        <v>1731</v>
      </c>
      <c r="B61" s="6" t="s">
        <v>3276</v>
      </c>
      <c r="C61" s="6">
        <v>6</v>
      </c>
      <c r="D61" s="6">
        <v>116</v>
      </c>
      <c r="E61" s="6">
        <v>2040</v>
      </c>
      <c r="F61" s="6">
        <v>126239</v>
      </c>
      <c r="G61" s="6">
        <v>0.1487</v>
      </c>
      <c r="H61" s="6">
        <v>0.4723</v>
      </c>
      <c r="I61" s="6">
        <v>0.26369999999999999</v>
      </c>
      <c r="J61" s="6">
        <v>46</v>
      </c>
      <c r="K61" s="6">
        <v>146</v>
      </c>
      <c r="L61" s="6">
        <v>2302</v>
      </c>
      <c r="M61" s="6">
        <v>169895</v>
      </c>
      <c r="N61" s="6">
        <v>0.18720000000000001</v>
      </c>
      <c r="O61" s="6">
        <v>0.53300000000000003</v>
      </c>
      <c r="P61" s="6">
        <v>0.3548</v>
      </c>
      <c r="Q61" s="6">
        <v>104</v>
      </c>
      <c r="R61" s="6">
        <v>488</v>
      </c>
      <c r="S61" s="6">
        <v>3430</v>
      </c>
      <c r="T61" s="6">
        <v>408255</v>
      </c>
      <c r="U61" s="6">
        <v>0.62560000000000004</v>
      </c>
      <c r="V61" s="6">
        <v>0.79420000000000002</v>
      </c>
      <c r="W61" s="6">
        <v>0.85270000000000001</v>
      </c>
      <c r="X61" s="6">
        <v>49</v>
      </c>
      <c r="Y61" s="6">
        <v>304</v>
      </c>
      <c r="Z61" s="6">
        <v>2554</v>
      </c>
      <c r="AA61" s="6">
        <v>216986</v>
      </c>
      <c r="AB61" s="6">
        <v>0.38969999999999999</v>
      </c>
      <c r="AC61" s="6">
        <v>0.59130000000000005</v>
      </c>
      <c r="AD61" s="6">
        <v>0.45319999999999999</v>
      </c>
      <c r="AE61" s="6">
        <v>30</v>
      </c>
      <c r="AF61" s="6">
        <v>204</v>
      </c>
      <c r="AG61" s="6">
        <v>2238</v>
      </c>
      <c r="AH61" s="6">
        <v>175901</v>
      </c>
      <c r="AI61" s="6">
        <v>0.26150000000000001</v>
      </c>
      <c r="AJ61" s="6">
        <v>0.51819999999999999</v>
      </c>
      <c r="AK61" s="6">
        <v>0.3674</v>
      </c>
      <c r="AL61" s="6">
        <v>22</v>
      </c>
      <c r="AM61" s="6">
        <v>238</v>
      </c>
      <c r="AN61" s="6">
        <v>3007</v>
      </c>
      <c r="AO61" s="6">
        <v>283883</v>
      </c>
      <c r="AP61" s="6">
        <v>0.30509999999999998</v>
      </c>
      <c r="AQ61" s="6">
        <v>0.69620000000000004</v>
      </c>
      <c r="AR61" s="6">
        <v>0.59289999999999998</v>
      </c>
      <c r="AT61" s="9">
        <f t="shared" si="0"/>
        <v>1088.2672413793102</v>
      </c>
      <c r="AU61" s="8">
        <f t="shared" si="1"/>
        <v>1163.6643835616439</v>
      </c>
      <c r="AV61" s="9">
        <f t="shared" si="2"/>
        <v>836.58811475409834</v>
      </c>
      <c r="AW61" s="31">
        <f t="shared" si="3"/>
        <v>713.76973684210532</v>
      </c>
      <c r="AX61" s="9">
        <f t="shared" si="4"/>
        <v>862.25980392156862</v>
      </c>
      <c r="AY61" s="8">
        <f t="shared" si="5"/>
        <v>1192.7857142857142</v>
      </c>
      <c r="AZ61" s="8"/>
      <c r="BA61" s="6" t="e">
        <f t="shared" si="6"/>
        <v>#REF!</v>
      </c>
      <c r="BB61" s="6" t="e">
        <f t="shared" ca="1" si="7"/>
        <v>#NAME?</v>
      </c>
      <c r="BC61" s="6" t="e">
        <f t="shared" si="8"/>
        <v>#REF!</v>
      </c>
      <c r="BE61" s="9" t="e">
        <f t="shared" ca="1" si="9"/>
        <v>#NAME?</v>
      </c>
    </row>
    <row r="62" spans="1:57" ht="15.75" customHeight="1" x14ac:dyDescent="0.25">
      <c r="A62" s="6" t="s">
        <v>1549</v>
      </c>
      <c r="B62" s="6" t="s">
        <v>3276</v>
      </c>
      <c r="C62" s="6">
        <v>12</v>
      </c>
      <c r="D62" s="6">
        <v>164</v>
      </c>
      <c r="E62" s="6">
        <v>2727</v>
      </c>
      <c r="F62" s="6">
        <v>130133</v>
      </c>
      <c r="G62" s="6">
        <v>0.1421</v>
      </c>
      <c r="H62" s="6">
        <v>0.50739999999999996</v>
      </c>
      <c r="I62" s="6">
        <v>0.36919999999999997</v>
      </c>
      <c r="J62" s="6">
        <v>29</v>
      </c>
      <c r="K62" s="6">
        <v>185</v>
      </c>
      <c r="L62" s="6">
        <v>3318</v>
      </c>
      <c r="M62" s="6">
        <v>133538</v>
      </c>
      <c r="N62" s="6">
        <v>0.1603</v>
      </c>
      <c r="O62" s="6">
        <v>0.61739999999999995</v>
      </c>
      <c r="P62" s="6">
        <v>0.37890000000000001</v>
      </c>
      <c r="Q62" s="6">
        <v>130</v>
      </c>
      <c r="R62" s="6">
        <v>563</v>
      </c>
      <c r="S62" s="6">
        <v>4840</v>
      </c>
      <c r="T62" s="6">
        <v>259195</v>
      </c>
      <c r="U62" s="6">
        <v>0.4879</v>
      </c>
      <c r="V62" s="6">
        <v>0.90059999999999996</v>
      </c>
      <c r="W62" s="6">
        <v>0.73540000000000005</v>
      </c>
      <c r="X62" s="6">
        <v>98</v>
      </c>
      <c r="Y62" s="6">
        <v>307</v>
      </c>
      <c r="Z62" s="6">
        <v>3581</v>
      </c>
      <c r="AA62" s="6">
        <v>180732</v>
      </c>
      <c r="AB62" s="6">
        <v>0.26600000000000001</v>
      </c>
      <c r="AC62" s="6">
        <v>0.66639999999999999</v>
      </c>
      <c r="AD62" s="6">
        <v>0.51280000000000003</v>
      </c>
      <c r="AE62" s="6">
        <v>12</v>
      </c>
      <c r="AF62" s="6">
        <v>43</v>
      </c>
      <c r="AG62" s="6">
        <v>1435</v>
      </c>
      <c r="AH62" s="6">
        <v>48127</v>
      </c>
      <c r="AI62" s="6">
        <v>3.73E-2</v>
      </c>
      <c r="AJ62" s="6">
        <v>0.26700000000000002</v>
      </c>
      <c r="AK62" s="6">
        <v>0.13650000000000001</v>
      </c>
      <c r="AL62" s="6">
        <v>15</v>
      </c>
      <c r="AM62" s="6">
        <v>253</v>
      </c>
      <c r="AN62" s="6">
        <v>3971</v>
      </c>
      <c r="AO62" s="6">
        <v>167984</v>
      </c>
      <c r="AP62" s="6">
        <v>0.21920000000000001</v>
      </c>
      <c r="AQ62" s="6">
        <v>0.7389</v>
      </c>
      <c r="AR62" s="6">
        <v>0.47660000000000002</v>
      </c>
      <c r="AT62" s="9">
        <f t="shared" si="0"/>
        <v>793.4939024390244</v>
      </c>
      <c r="AU62" s="8">
        <f t="shared" si="1"/>
        <v>721.82702702702704</v>
      </c>
      <c r="AV62" s="9">
        <f t="shared" si="2"/>
        <v>460.38188277087033</v>
      </c>
      <c r="AW62" s="31">
        <f t="shared" si="3"/>
        <v>588.70358306188928</v>
      </c>
      <c r="AX62" s="9">
        <f t="shared" si="4"/>
        <v>1119.2325581395348</v>
      </c>
      <c r="AY62" s="8">
        <f t="shared" si="5"/>
        <v>663.96837944664037</v>
      </c>
      <c r="AZ62" s="8"/>
      <c r="BA62" s="6" t="e">
        <f t="shared" si="6"/>
        <v>#REF!</v>
      </c>
      <c r="BB62" s="6" t="e">
        <f t="shared" ca="1" si="7"/>
        <v>#NAME?</v>
      </c>
      <c r="BC62" s="6" t="e">
        <f t="shared" si="8"/>
        <v>#REF!</v>
      </c>
      <c r="BE62" s="9" t="e">
        <f t="shared" ca="1" si="9"/>
        <v>#NAME?</v>
      </c>
    </row>
    <row r="63" spans="1:57" ht="15.75" customHeight="1" x14ac:dyDescent="0.25">
      <c r="A63" s="6" t="s">
        <v>1551</v>
      </c>
      <c r="B63" s="6" t="s">
        <v>3276</v>
      </c>
      <c r="C63" s="6">
        <v>3</v>
      </c>
      <c r="D63" s="6">
        <v>21</v>
      </c>
      <c r="E63" s="6">
        <v>554</v>
      </c>
      <c r="F63" s="6">
        <v>25791</v>
      </c>
      <c r="G63" s="6">
        <v>5.8500000000000003E-2</v>
      </c>
      <c r="H63" s="6">
        <v>0.13450000000000001</v>
      </c>
      <c r="I63" s="6">
        <v>9.4100000000000003E-2</v>
      </c>
      <c r="J63" s="6">
        <v>4</v>
      </c>
      <c r="K63" s="6">
        <v>69</v>
      </c>
      <c r="L63" s="6">
        <v>2460</v>
      </c>
      <c r="M63" s="6">
        <v>94755</v>
      </c>
      <c r="N63" s="6">
        <v>0.19220000000000001</v>
      </c>
      <c r="O63" s="6">
        <v>0.59719999999999995</v>
      </c>
      <c r="P63" s="6">
        <v>0.34560000000000002</v>
      </c>
      <c r="Q63" s="6">
        <v>37</v>
      </c>
      <c r="R63" s="6">
        <v>202</v>
      </c>
      <c r="S63" s="6">
        <v>3956</v>
      </c>
      <c r="T63" s="6">
        <v>232843</v>
      </c>
      <c r="U63" s="6">
        <v>0.56269999999999998</v>
      </c>
      <c r="V63" s="6">
        <v>0.96040000000000003</v>
      </c>
      <c r="W63" s="6">
        <v>0.84930000000000005</v>
      </c>
      <c r="X63" s="6">
        <v>6</v>
      </c>
      <c r="Y63" s="6">
        <v>120</v>
      </c>
      <c r="Z63" s="6">
        <v>2598</v>
      </c>
      <c r="AA63" s="6">
        <v>106092</v>
      </c>
      <c r="AB63" s="6">
        <v>0.33429999999999999</v>
      </c>
      <c r="AC63" s="6">
        <v>0.63070000000000004</v>
      </c>
      <c r="AD63" s="6">
        <v>0.38700000000000001</v>
      </c>
      <c r="AE63" s="6">
        <v>1</v>
      </c>
      <c r="AF63" s="6">
        <v>13</v>
      </c>
      <c r="AG63" s="6">
        <v>500</v>
      </c>
      <c r="AH63" s="6">
        <v>18129</v>
      </c>
      <c r="AI63" s="6">
        <v>3.6200000000000003E-2</v>
      </c>
      <c r="AJ63" s="6">
        <v>0.12139999999999999</v>
      </c>
      <c r="AK63" s="6">
        <v>6.6100000000000006E-2</v>
      </c>
      <c r="AL63" s="6">
        <v>2</v>
      </c>
      <c r="AM63" s="6">
        <v>87</v>
      </c>
      <c r="AN63" s="6">
        <v>3418</v>
      </c>
      <c r="AO63" s="6">
        <v>144107</v>
      </c>
      <c r="AP63" s="6">
        <v>0.24229999999999999</v>
      </c>
      <c r="AQ63" s="6">
        <v>0.82979999999999998</v>
      </c>
      <c r="AR63" s="6">
        <v>0.52559999999999996</v>
      </c>
      <c r="AT63" s="9">
        <f t="shared" si="0"/>
        <v>1228.1428571428571</v>
      </c>
      <c r="AU63" s="8">
        <f t="shared" si="1"/>
        <v>1373.2608695652175</v>
      </c>
      <c r="AV63" s="9">
        <f t="shared" si="2"/>
        <v>1152.6881188118812</v>
      </c>
      <c r="AW63" s="31">
        <f t="shared" si="3"/>
        <v>884.1</v>
      </c>
      <c r="AX63" s="9">
        <f t="shared" si="4"/>
        <v>1394.5384615384614</v>
      </c>
      <c r="AY63" s="8">
        <f t="shared" si="5"/>
        <v>1656.4022988505747</v>
      </c>
      <c r="AZ63" s="8"/>
      <c r="BA63" s="6" t="e">
        <f t="shared" si="6"/>
        <v>#REF!</v>
      </c>
      <c r="BB63" s="6" t="e">
        <f t="shared" ca="1" si="7"/>
        <v>#NAME?</v>
      </c>
      <c r="BC63" s="6" t="e">
        <f t="shared" si="8"/>
        <v>#REF!</v>
      </c>
      <c r="BE63" s="9" t="e">
        <f t="shared" ca="1" si="9"/>
        <v>#NAME?</v>
      </c>
    </row>
    <row r="64" spans="1:57" ht="15.75" customHeight="1" x14ac:dyDescent="0.25">
      <c r="A64" s="6" t="s">
        <v>1709</v>
      </c>
      <c r="B64" s="6" t="s">
        <v>3276</v>
      </c>
      <c r="C64" s="6">
        <v>10</v>
      </c>
      <c r="D64" s="6">
        <v>41</v>
      </c>
      <c r="E64" s="6">
        <v>41</v>
      </c>
      <c r="F64" s="6">
        <v>677</v>
      </c>
      <c r="G64" s="6">
        <v>6.0100000000000001E-2</v>
      </c>
      <c r="H64" s="6">
        <v>1.5900000000000001E-2</v>
      </c>
      <c r="I64" s="6">
        <v>5.0000000000000001E-3</v>
      </c>
      <c r="Q64" s="6">
        <v>60</v>
      </c>
      <c r="R64" s="6">
        <v>381</v>
      </c>
      <c r="S64" s="6">
        <v>2489</v>
      </c>
      <c r="T64" s="6">
        <v>127797</v>
      </c>
      <c r="U64" s="6">
        <v>0.55869999999999997</v>
      </c>
      <c r="V64" s="6">
        <v>0.96440000000000003</v>
      </c>
      <c r="W64" s="6">
        <v>0.9446</v>
      </c>
      <c r="X64" s="6">
        <v>12</v>
      </c>
      <c r="Y64" s="6">
        <v>47</v>
      </c>
      <c r="Z64" s="6">
        <v>61</v>
      </c>
      <c r="AA64" s="6">
        <v>1194</v>
      </c>
      <c r="AB64" s="6">
        <v>6.8900000000000003E-2</v>
      </c>
      <c r="AC64" s="6">
        <v>2.3599999999999999E-2</v>
      </c>
      <c r="AD64" s="6">
        <v>8.8000000000000005E-3</v>
      </c>
      <c r="AE64" s="6">
        <v>6</v>
      </c>
      <c r="AF64" s="6">
        <v>18</v>
      </c>
      <c r="AG64" s="6">
        <v>0</v>
      </c>
      <c r="AH64" s="6">
        <v>0</v>
      </c>
      <c r="AI64" s="6">
        <v>2.64E-2</v>
      </c>
      <c r="AJ64" s="6">
        <v>0</v>
      </c>
      <c r="AK64" s="6">
        <v>0</v>
      </c>
      <c r="AT64" s="9">
        <f t="shared" si="0"/>
        <v>16.512195121951219</v>
      </c>
      <c r="AU64" s="8" t="str">
        <f t="shared" si="1"/>
        <v/>
      </c>
      <c r="AV64" s="9">
        <f t="shared" si="2"/>
        <v>335.42519685039372</v>
      </c>
      <c r="AW64" s="31">
        <f t="shared" si="3"/>
        <v>25.404255319148938</v>
      </c>
      <c r="AX64" s="9">
        <f t="shared" si="4"/>
        <v>0</v>
      </c>
      <c r="AY64" s="8" t="str">
        <f t="shared" si="5"/>
        <v/>
      </c>
      <c r="AZ64" s="8"/>
      <c r="BA64" s="6" t="e">
        <f t="shared" si="6"/>
        <v>#REF!</v>
      </c>
      <c r="BB64" s="6" t="e">
        <f t="shared" ca="1" si="7"/>
        <v>#NAME?</v>
      </c>
      <c r="BC64" s="6" t="e">
        <f t="shared" si="8"/>
        <v>#REF!</v>
      </c>
      <c r="BE64" s="9" t="e">
        <f t="shared" ca="1" si="9"/>
        <v>#NAME?</v>
      </c>
    </row>
    <row r="65" spans="1:57" ht="15.75" customHeight="1" x14ac:dyDescent="0.25">
      <c r="A65" s="6" t="s">
        <v>1594</v>
      </c>
      <c r="B65" s="6" t="s">
        <v>3276</v>
      </c>
      <c r="C65" s="6">
        <v>4</v>
      </c>
      <c r="D65" s="6">
        <v>18</v>
      </c>
      <c r="E65" s="6">
        <v>711</v>
      </c>
      <c r="F65" s="6">
        <v>18001</v>
      </c>
      <c r="G65" s="6">
        <v>4.9000000000000002E-2</v>
      </c>
      <c r="H65" s="6">
        <v>0.19939999999999999</v>
      </c>
      <c r="I65" s="6">
        <v>0.1164</v>
      </c>
      <c r="J65" s="6">
        <v>6</v>
      </c>
      <c r="K65" s="6">
        <v>92</v>
      </c>
      <c r="L65" s="6">
        <v>2513</v>
      </c>
      <c r="M65" s="6">
        <v>80232</v>
      </c>
      <c r="N65" s="6">
        <v>0.25069999999999998</v>
      </c>
      <c r="O65" s="6">
        <v>0.70469999999999999</v>
      </c>
      <c r="P65" s="6">
        <v>0.51859999999999995</v>
      </c>
      <c r="Q65" s="6">
        <v>30</v>
      </c>
      <c r="R65" s="6">
        <v>276</v>
      </c>
      <c r="S65" s="6">
        <v>3521</v>
      </c>
      <c r="T65" s="6">
        <v>148518</v>
      </c>
      <c r="U65" s="6">
        <v>0.752</v>
      </c>
      <c r="V65" s="6">
        <v>0.98740000000000006</v>
      </c>
      <c r="W65" s="6">
        <v>0.96</v>
      </c>
      <c r="X65" s="6">
        <v>6</v>
      </c>
      <c r="Y65" s="6">
        <v>212</v>
      </c>
      <c r="Z65" s="6">
        <v>3003</v>
      </c>
      <c r="AA65" s="6">
        <v>106595</v>
      </c>
      <c r="AB65" s="6">
        <v>0.57769999999999999</v>
      </c>
      <c r="AC65" s="6">
        <v>0.84209999999999996</v>
      </c>
      <c r="AD65" s="6">
        <v>0.68899999999999995</v>
      </c>
      <c r="AE65" s="6">
        <v>4</v>
      </c>
      <c r="AF65" s="6">
        <v>28</v>
      </c>
      <c r="AG65" s="6">
        <v>831</v>
      </c>
      <c r="AH65" s="6">
        <v>19638</v>
      </c>
      <c r="AI65" s="6">
        <v>7.6300000000000007E-2</v>
      </c>
      <c r="AJ65" s="6">
        <v>0.23300000000000001</v>
      </c>
      <c r="AK65" s="6">
        <v>0.12690000000000001</v>
      </c>
      <c r="AL65" s="6">
        <v>4</v>
      </c>
      <c r="AM65" s="6">
        <v>198</v>
      </c>
      <c r="AN65" s="6">
        <v>3210</v>
      </c>
      <c r="AO65" s="6">
        <v>123790</v>
      </c>
      <c r="AP65" s="6">
        <v>0.53949999999999998</v>
      </c>
      <c r="AQ65" s="6">
        <v>0.9002</v>
      </c>
      <c r="AR65" s="6">
        <v>0.80020000000000002</v>
      </c>
      <c r="AT65" s="9">
        <f t="shared" si="0"/>
        <v>1000.0555555555555</v>
      </c>
      <c r="AU65" s="8">
        <f t="shared" si="1"/>
        <v>872.08695652173913</v>
      </c>
      <c r="AV65" s="9">
        <f t="shared" si="2"/>
        <v>538.10869565217388</v>
      </c>
      <c r="AW65" s="31">
        <f t="shared" si="3"/>
        <v>502.80660377358492</v>
      </c>
      <c r="AX65" s="9">
        <f t="shared" si="4"/>
        <v>701.35714285714289</v>
      </c>
      <c r="AY65" s="8">
        <f t="shared" si="5"/>
        <v>625.20202020202021</v>
      </c>
      <c r="AZ65" s="8"/>
      <c r="BA65" s="6" t="e">
        <f t="shared" si="6"/>
        <v>#REF!</v>
      </c>
      <c r="BB65" s="6" t="e">
        <f t="shared" ca="1" si="7"/>
        <v>#NAME?</v>
      </c>
      <c r="BC65" s="6" t="e">
        <f t="shared" si="8"/>
        <v>#REF!</v>
      </c>
      <c r="BE65" s="9" t="e">
        <f t="shared" ca="1" si="9"/>
        <v>#NAME?</v>
      </c>
    </row>
    <row r="66" spans="1:57" ht="15.75" customHeight="1" x14ac:dyDescent="0.25">
      <c r="A66" s="6" t="s">
        <v>1532</v>
      </c>
      <c r="B66" s="6" t="s">
        <v>3276</v>
      </c>
      <c r="C66" s="6">
        <v>32</v>
      </c>
      <c r="D66" s="6">
        <v>381</v>
      </c>
      <c r="E66" s="6">
        <v>3440</v>
      </c>
      <c r="F66" s="6">
        <v>149007</v>
      </c>
      <c r="G66" s="6">
        <v>4.5900000000000003E-2</v>
      </c>
      <c r="H66" s="6">
        <v>0.24959999999999999</v>
      </c>
      <c r="I66" s="6">
        <v>0.10100000000000001</v>
      </c>
      <c r="J66" s="6">
        <v>37</v>
      </c>
      <c r="K66" s="6">
        <v>267</v>
      </c>
      <c r="L66" s="6">
        <v>4252</v>
      </c>
      <c r="M66" s="6">
        <v>208399</v>
      </c>
      <c r="N66" s="6">
        <v>3.2199999999999999E-2</v>
      </c>
      <c r="O66" s="6">
        <v>0.3085</v>
      </c>
      <c r="P66" s="6">
        <v>0.14130000000000001</v>
      </c>
      <c r="Q66" s="6">
        <v>587</v>
      </c>
      <c r="R66" s="6">
        <v>3555</v>
      </c>
      <c r="S66" s="6">
        <v>13265</v>
      </c>
      <c r="T66" s="6">
        <v>1267000</v>
      </c>
      <c r="U66" s="6">
        <v>0.42859999999999998</v>
      </c>
      <c r="V66" s="6">
        <v>0.96240000000000003</v>
      </c>
      <c r="W66" s="6">
        <v>0.85880000000000001</v>
      </c>
      <c r="X66" s="6">
        <v>451</v>
      </c>
      <c r="Y66" s="6">
        <v>1069</v>
      </c>
      <c r="Z66" s="6">
        <v>4599</v>
      </c>
      <c r="AA66" s="6">
        <v>287801</v>
      </c>
      <c r="AB66" s="6">
        <v>0.12889999999999999</v>
      </c>
      <c r="AC66" s="6">
        <v>0.3337</v>
      </c>
      <c r="AD66" s="6">
        <v>0.1951</v>
      </c>
      <c r="AE66" s="6">
        <v>58</v>
      </c>
      <c r="AF66" s="6">
        <v>678</v>
      </c>
      <c r="AG66" s="6">
        <v>3062</v>
      </c>
      <c r="AH66" s="6">
        <v>195272</v>
      </c>
      <c r="AI66" s="6">
        <v>8.1699999999999995E-2</v>
      </c>
      <c r="AJ66" s="6">
        <v>0.22220000000000001</v>
      </c>
      <c r="AK66" s="6">
        <v>0.13239999999999999</v>
      </c>
      <c r="AL66" s="6">
        <v>12</v>
      </c>
      <c r="AM66" s="6">
        <v>496</v>
      </c>
      <c r="AN66" s="6">
        <v>8237</v>
      </c>
      <c r="AO66" s="6">
        <v>436211</v>
      </c>
      <c r="AP66" s="6">
        <v>5.9799999999999999E-2</v>
      </c>
      <c r="AQ66" s="6">
        <v>0.59760000000000002</v>
      </c>
      <c r="AR66" s="6">
        <v>0.29570000000000002</v>
      </c>
      <c r="AT66" s="9">
        <f t="shared" si="0"/>
        <v>391.09448818897636</v>
      </c>
      <c r="AU66" s="8">
        <f t="shared" si="1"/>
        <v>780.52059925093636</v>
      </c>
      <c r="AV66" s="9">
        <f t="shared" si="2"/>
        <v>356.39943741209566</v>
      </c>
      <c r="AW66" s="31">
        <f t="shared" si="3"/>
        <v>269.2245088868101</v>
      </c>
      <c r="AX66" s="9">
        <f t="shared" si="4"/>
        <v>288.01179941002948</v>
      </c>
      <c r="AY66" s="8">
        <f t="shared" si="5"/>
        <v>879.45766129032256</v>
      </c>
      <c r="AZ66" s="8"/>
      <c r="BA66" s="6" t="e">
        <f t="shared" si="6"/>
        <v>#REF!</v>
      </c>
      <c r="BB66" s="6" t="e">
        <f t="shared" ca="1" si="7"/>
        <v>#NAME?</v>
      </c>
      <c r="BC66" s="6" t="e">
        <f t="shared" si="8"/>
        <v>#REF!</v>
      </c>
      <c r="BE66" s="9" t="e">
        <f t="shared" ca="1" si="9"/>
        <v>#NAME?</v>
      </c>
    </row>
    <row r="67" spans="1:57" ht="15.75" customHeight="1" x14ac:dyDescent="0.25">
      <c r="A67" s="6" t="s">
        <v>1586</v>
      </c>
      <c r="B67" s="6" t="s">
        <v>3276</v>
      </c>
      <c r="C67" s="6">
        <v>6</v>
      </c>
      <c r="D67" s="6">
        <v>24</v>
      </c>
      <c r="E67" s="6">
        <v>500</v>
      </c>
      <c r="F67" s="6">
        <v>20205</v>
      </c>
      <c r="G67" s="6">
        <v>3.61E-2</v>
      </c>
      <c r="H67" s="6">
        <v>0.33110000000000001</v>
      </c>
      <c r="I67" s="6">
        <v>0.15540000000000001</v>
      </c>
      <c r="J67" s="6">
        <v>14</v>
      </c>
      <c r="K67" s="6">
        <v>89</v>
      </c>
      <c r="L67" s="6">
        <v>783</v>
      </c>
      <c r="M67" s="6">
        <v>55875</v>
      </c>
      <c r="N67" s="6">
        <v>0.13400000000000001</v>
      </c>
      <c r="O67" s="6">
        <v>0.51849999999999996</v>
      </c>
      <c r="P67" s="6">
        <v>0.42959999999999998</v>
      </c>
      <c r="Q67" s="6">
        <v>50</v>
      </c>
      <c r="R67" s="6">
        <v>340</v>
      </c>
      <c r="S67" s="6">
        <v>1478</v>
      </c>
      <c r="T67" s="6">
        <v>109382</v>
      </c>
      <c r="U67" s="6">
        <v>0.51200000000000001</v>
      </c>
      <c r="V67" s="6">
        <v>0.9788</v>
      </c>
      <c r="W67" s="6">
        <v>0.84099999999999997</v>
      </c>
      <c r="X67" s="6">
        <v>16</v>
      </c>
      <c r="Y67" s="6">
        <v>142</v>
      </c>
      <c r="Z67" s="6">
        <v>769</v>
      </c>
      <c r="AA67" s="6">
        <v>58161</v>
      </c>
      <c r="AB67" s="6">
        <v>0.21390000000000001</v>
      </c>
      <c r="AC67" s="6">
        <v>0.50929999999999997</v>
      </c>
      <c r="AD67" s="6">
        <v>0.44719999999999999</v>
      </c>
      <c r="AE67" s="6">
        <v>2</v>
      </c>
      <c r="AF67" s="6">
        <v>14</v>
      </c>
      <c r="AG67" s="6">
        <v>430</v>
      </c>
      <c r="AH67" s="6">
        <v>18563</v>
      </c>
      <c r="AI67" s="6">
        <v>2.1100000000000001E-2</v>
      </c>
      <c r="AJ67" s="6">
        <v>0.2848</v>
      </c>
      <c r="AK67" s="6">
        <v>0.14269999999999999</v>
      </c>
      <c r="AL67" s="6">
        <v>15</v>
      </c>
      <c r="AM67" s="6">
        <v>199</v>
      </c>
      <c r="AN67" s="6">
        <v>1388</v>
      </c>
      <c r="AO67" s="6">
        <v>94525</v>
      </c>
      <c r="AP67" s="6">
        <v>0.29970000000000002</v>
      </c>
      <c r="AQ67" s="6">
        <v>0.91920000000000002</v>
      </c>
      <c r="AR67" s="6">
        <v>0.7268</v>
      </c>
      <c r="AT67" s="9">
        <f t="shared" si="0"/>
        <v>841.875</v>
      </c>
      <c r="AU67" s="8">
        <f t="shared" si="1"/>
        <v>627.8089887640449</v>
      </c>
      <c r="AV67" s="9">
        <f t="shared" si="2"/>
        <v>321.71176470588233</v>
      </c>
      <c r="AW67" s="31">
        <f t="shared" si="3"/>
        <v>409.58450704225351</v>
      </c>
      <c r="AX67" s="9">
        <f t="shared" si="4"/>
        <v>1325.9285714285713</v>
      </c>
      <c r="AY67" s="8">
        <f t="shared" si="5"/>
        <v>475</v>
      </c>
      <c r="AZ67" s="8"/>
      <c r="BA67" s="6" t="e">
        <f t="shared" si="6"/>
        <v>#REF!</v>
      </c>
      <c r="BB67" s="6" t="e">
        <f t="shared" ca="1" si="7"/>
        <v>#NAME?</v>
      </c>
      <c r="BC67" s="6" t="e">
        <f t="shared" si="8"/>
        <v>#REF!</v>
      </c>
      <c r="BE67" s="9" t="e">
        <f t="shared" ca="1" si="9"/>
        <v>#NAME?</v>
      </c>
    </row>
    <row r="68" spans="1:57" ht="15.75" customHeight="1" x14ac:dyDescent="0.25">
      <c r="A68" s="6" t="s">
        <v>1610</v>
      </c>
      <c r="B68" s="6" t="s">
        <v>3276</v>
      </c>
      <c r="C68" s="6">
        <v>11</v>
      </c>
      <c r="D68" s="6">
        <v>30</v>
      </c>
      <c r="E68" s="6">
        <v>74</v>
      </c>
      <c r="F68" s="6">
        <v>2213</v>
      </c>
      <c r="G68" s="6">
        <v>4.5499999999999999E-2</v>
      </c>
      <c r="H68" s="6">
        <v>6.5500000000000003E-2</v>
      </c>
      <c r="I68" s="6">
        <v>1.2800000000000001E-2</v>
      </c>
      <c r="J68" s="6">
        <v>3</v>
      </c>
      <c r="K68" s="6">
        <v>28</v>
      </c>
      <c r="L68" s="6">
        <v>152</v>
      </c>
      <c r="M68" s="6">
        <v>10184</v>
      </c>
      <c r="N68" s="6">
        <v>4.24E-2</v>
      </c>
      <c r="O68" s="6">
        <v>0.1346</v>
      </c>
      <c r="P68" s="6">
        <v>5.8999999999999997E-2</v>
      </c>
      <c r="Q68" s="6">
        <v>43</v>
      </c>
      <c r="R68" s="6">
        <v>357</v>
      </c>
      <c r="S68" s="6">
        <v>1090</v>
      </c>
      <c r="T68" s="6">
        <v>158383</v>
      </c>
      <c r="U68" s="6">
        <v>0.54090000000000005</v>
      </c>
      <c r="V68" s="6">
        <v>0.96550000000000002</v>
      </c>
      <c r="W68" s="6">
        <v>0.91720000000000002</v>
      </c>
      <c r="X68" s="6">
        <v>26</v>
      </c>
      <c r="Y68" s="6">
        <v>115</v>
      </c>
      <c r="Z68" s="6">
        <v>331</v>
      </c>
      <c r="AA68" s="6">
        <v>20926</v>
      </c>
      <c r="AB68" s="6">
        <v>0.17419999999999999</v>
      </c>
      <c r="AC68" s="6">
        <v>0.29320000000000002</v>
      </c>
      <c r="AD68" s="6">
        <v>0.1212</v>
      </c>
      <c r="AE68" s="6">
        <v>8</v>
      </c>
      <c r="AF68" s="6">
        <v>35</v>
      </c>
      <c r="AG68" s="6">
        <v>104</v>
      </c>
      <c r="AH68" s="6">
        <v>6347</v>
      </c>
      <c r="AI68" s="6">
        <v>5.2999999999999999E-2</v>
      </c>
      <c r="AJ68" s="6">
        <v>9.2100000000000001E-2</v>
      </c>
      <c r="AK68" s="6">
        <v>3.6799999999999999E-2</v>
      </c>
      <c r="AT68" s="9">
        <f t="shared" si="0"/>
        <v>73.766666666666666</v>
      </c>
      <c r="AU68" s="8">
        <f t="shared" si="1"/>
        <v>363.71428571428572</v>
      </c>
      <c r="AV68" s="9">
        <f t="shared" si="2"/>
        <v>443.64985994397762</v>
      </c>
      <c r="AW68" s="31">
        <f t="shared" si="3"/>
        <v>181.96521739130435</v>
      </c>
      <c r="AX68" s="9">
        <f t="shared" si="4"/>
        <v>181.34285714285716</v>
      </c>
      <c r="AY68" s="8" t="str">
        <f t="shared" si="5"/>
        <v/>
      </c>
      <c r="AZ68" s="8"/>
      <c r="BA68" s="6" t="e">
        <f t="shared" si="6"/>
        <v>#REF!</v>
      </c>
      <c r="BB68" s="6" t="e">
        <f t="shared" ca="1" si="7"/>
        <v>#NAME?</v>
      </c>
      <c r="BC68" s="6" t="e">
        <f t="shared" si="8"/>
        <v>#REF!</v>
      </c>
      <c r="BE68" s="9" t="e">
        <f t="shared" ca="1" si="9"/>
        <v>#NAME?</v>
      </c>
    </row>
    <row r="69" spans="1:57" ht="15.75" customHeight="1" x14ac:dyDescent="0.25">
      <c r="A69" s="6" t="s">
        <v>1588</v>
      </c>
      <c r="B69" s="6" t="s">
        <v>3276</v>
      </c>
      <c r="C69" s="6">
        <v>20</v>
      </c>
      <c r="D69" s="6">
        <v>73</v>
      </c>
      <c r="E69" s="6">
        <v>1473</v>
      </c>
      <c r="F69" s="6">
        <v>46020</v>
      </c>
      <c r="G69" s="6">
        <v>8.0100000000000005E-2</v>
      </c>
      <c r="H69" s="6">
        <v>0.40260000000000001</v>
      </c>
      <c r="I69" s="6">
        <v>0.21909999999999999</v>
      </c>
      <c r="J69" s="6">
        <v>41</v>
      </c>
      <c r="K69" s="6">
        <v>144</v>
      </c>
      <c r="L69" s="6">
        <v>2078</v>
      </c>
      <c r="M69" s="6">
        <v>90595</v>
      </c>
      <c r="N69" s="6">
        <v>0.15809999999999999</v>
      </c>
      <c r="O69" s="6">
        <v>0.56789999999999996</v>
      </c>
      <c r="P69" s="6">
        <v>0.43130000000000002</v>
      </c>
      <c r="Q69" s="6">
        <v>70</v>
      </c>
      <c r="R69" s="6">
        <v>515</v>
      </c>
      <c r="S69" s="6">
        <v>3467</v>
      </c>
      <c r="T69" s="6">
        <v>191271</v>
      </c>
      <c r="U69" s="6">
        <v>0.56530000000000002</v>
      </c>
      <c r="V69" s="6">
        <v>0.94750000000000001</v>
      </c>
      <c r="W69" s="6">
        <v>0.91059999999999997</v>
      </c>
      <c r="X69" s="6">
        <v>64</v>
      </c>
      <c r="Y69" s="6">
        <v>148</v>
      </c>
      <c r="Z69" s="6">
        <v>1989</v>
      </c>
      <c r="AA69" s="6">
        <v>83568</v>
      </c>
      <c r="AB69" s="6">
        <v>0.16250000000000001</v>
      </c>
      <c r="AC69" s="6">
        <v>0.54359999999999997</v>
      </c>
      <c r="AD69" s="6">
        <v>0.39789999999999998</v>
      </c>
      <c r="AE69" s="6">
        <v>29</v>
      </c>
      <c r="AF69" s="6">
        <v>91</v>
      </c>
      <c r="AG69" s="6">
        <v>1614</v>
      </c>
      <c r="AH69" s="6">
        <v>67734</v>
      </c>
      <c r="AI69" s="6">
        <v>9.9900000000000003E-2</v>
      </c>
      <c r="AJ69" s="6">
        <v>0.44109999999999999</v>
      </c>
      <c r="AK69" s="6">
        <v>0.32250000000000001</v>
      </c>
      <c r="AL69" s="6">
        <v>26</v>
      </c>
      <c r="AM69" s="6">
        <v>290</v>
      </c>
      <c r="AN69" s="6">
        <v>3193</v>
      </c>
      <c r="AO69" s="6">
        <v>167534</v>
      </c>
      <c r="AP69" s="6">
        <v>0.31830000000000003</v>
      </c>
      <c r="AQ69" s="6">
        <v>0.87260000000000004</v>
      </c>
      <c r="AR69" s="6">
        <v>0.79759999999999998</v>
      </c>
      <c r="AT69" s="9">
        <f t="shared" si="0"/>
        <v>630.41095890410963</v>
      </c>
      <c r="AU69" s="8">
        <f t="shared" si="1"/>
        <v>629.13194444444446</v>
      </c>
      <c r="AV69" s="9">
        <f t="shared" si="2"/>
        <v>371.4</v>
      </c>
      <c r="AW69" s="31">
        <f t="shared" si="3"/>
        <v>564.64864864864865</v>
      </c>
      <c r="AX69" s="9">
        <f t="shared" si="4"/>
        <v>744.32967032967031</v>
      </c>
      <c r="AY69" s="8">
        <f t="shared" si="5"/>
        <v>577.70344827586212</v>
      </c>
      <c r="AZ69" s="8"/>
      <c r="BA69" s="6" t="e">
        <f t="shared" si="6"/>
        <v>#REF!</v>
      </c>
      <c r="BB69" s="6" t="e">
        <f t="shared" ca="1" si="7"/>
        <v>#NAME?</v>
      </c>
      <c r="BC69" s="6" t="e">
        <f t="shared" si="8"/>
        <v>#REF!</v>
      </c>
      <c r="BE69" s="9" t="e">
        <f t="shared" ca="1" si="9"/>
        <v>#NAME?</v>
      </c>
    </row>
    <row r="70" spans="1:57" ht="15.75" customHeight="1" x14ac:dyDescent="0.25">
      <c r="A70" s="6" t="s">
        <v>1620</v>
      </c>
      <c r="B70" s="6" t="s">
        <v>3276</v>
      </c>
      <c r="C70" s="6">
        <v>3</v>
      </c>
      <c r="D70" s="6">
        <v>29</v>
      </c>
      <c r="E70" s="6">
        <v>1415</v>
      </c>
      <c r="F70" s="6">
        <v>32783</v>
      </c>
      <c r="G70" s="6">
        <v>8.2400000000000001E-2</v>
      </c>
      <c r="H70" s="6">
        <v>0.42780000000000001</v>
      </c>
      <c r="I70" s="6">
        <v>0.3427</v>
      </c>
      <c r="J70" s="6">
        <v>12</v>
      </c>
      <c r="K70" s="6">
        <v>34</v>
      </c>
      <c r="L70" s="6">
        <v>1885</v>
      </c>
      <c r="M70" s="6">
        <v>45157</v>
      </c>
      <c r="N70" s="6">
        <v>9.6600000000000005E-2</v>
      </c>
      <c r="O70" s="6">
        <v>0.56979999999999997</v>
      </c>
      <c r="P70" s="6">
        <v>0.47210000000000002</v>
      </c>
      <c r="Q70" s="6">
        <v>38</v>
      </c>
      <c r="R70" s="6">
        <v>215</v>
      </c>
      <c r="S70" s="6">
        <v>3230</v>
      </c>
      <c r="T70" s="6">
        <v>89755</v>
      </c>
      <c r="U70" s="6">
        <v>0.61080000000000001</v>
      </c>
      <c r="V70" s="6">
        <v>0.97640000000000005</v>
      </c>
      <c r="W70" s="6">
        <v>0.93830000000000002</v>
      </c>
      <c r="X70" s="6">
        <v>6</v>
      </c>
      <c r="Y70" s="6">
        <v>40</v>
      </c>
      <c r="Z70" s="6">
        <v>2137</v>
      </c>
      <c r="AA70" s="6">
        <v>48954</v>
      </c>
      <c r="AB70" s="6">
        <v>0.11360000000000001</v>
      </c>
      <c r="AC70" s="6">
        <v>0.64600000000000002</v>
      </c>
      <c r="AD70" s="6">
        <v>0.51180000000000003</v>
      </c>
      <c r="AE70" s="6">
        <v>9</v>
      </c>
      <c r="AF70" s="6">
        <v>25</v>
      </c>
      <c r="AG70" s="6">
        <v>1661</v>
      </c>
      <c r="AH70" s="6">
        <v>39694</v>
      </c>
      <c r="AI70" s="6">
        <v>7.0999999999999994E-2</v>
      </c>
      <c r="AJ70" s="6">
        <v>0.50209999999999999</v>
      </c>
      <c r="AK70" s="6">
        <v>0.41499999999999998</v>
      </c>
      <c r="AL70" s="6">
        <v>4</v>
      </c>
      <c r="AM70" s="6">
        <v>60</v>
      </c>
      <c r="AN70" s="6">
        <v>2718</v>
      </c>
      <c r="AO70" s="6">
        <v>63190</v>
      </c>
      <c r="AP70" s="6">
        <v>0.17050000000000001</v>
      </c>
      <c r="AQ70" s="6">
        <v>0.8216</v>
      </c>
      <c r="AR70" s="6">
        <v>0.66059999999999997</v>
      </c>
      <c r="AT70" s="9">
        <f t="shared" si="0"/>
        <v>1130.4482758620691</v>
      </c>
      <c r="AU70" s="8">
        <f t="shared" si="1"/>
        <v>1328.1470588235295</v>
      </c>
      <c r="AV70" s="9">
        <f t="shared" si="2"/>
        <v>417.46511627906978</v>
      </c>
      <c r="AW70" s="31">
        <f t="shared" si="3"/>
        <v>1223.8499999999999</v>
      </c>
      <c r="AX70" s="9">
        <f t="shared" si="4"/>
        <v>1587.76</v>
      </c>
      <c r="AY70" s="8">
        <f t="shared" si="5"/>
        <v>1053.1666666666667</v>
      </c>
      <c r="AZ70" s="8"/>
      <c r="BA70" s="6" t="e">
        <f t="shared" si="6"/>
        <v>#REF!</v>
      </c>
      <c r="BB70" s="6" t="e">
        <f t="shared" ca="1" si="7"/>
        <v>#NAME?</v>
      </c>
      <c r="BC70" s="6" t="e">
        <f t="shared" si="8"/>
        <v>#REF!</v>
      </c>
      <c r="BE70" s="9" t="e">
        <f t="shared" ca="1" si="9"/>
        <v>#NAME?</v>
      </c>
    </row>
    <row r="71" spans="1:57" ht="15.75" customHeight="1" x14ac:dyDescent="0.25">
      <c r="A71" s="6" t="s">
        <v>1710</v>
      </c>
      <c r="B71" s="6" t="s">
        <v>3276</v>
      </c>
      <c r="C71" s="6">
        <v>1</v>
      </c>
      <c r="D71" s="6">
        <v>2</v>
      </c>
      <c r="E71" s="6">
        <v>44</v>
      </c>
      <c r="F71" s="6">
        <v>5109</v>
      </c>
      <c r="G71" s="6">
        <v>2.5999999999999999E-3</v>
      </c>
      <c r="H71" s="6">
        <v>4.7699999999999999E-2</v>
      </c>
      <c r="I71" s="6">
        <v>2.23E-2</v>
      </c>
      <c r="J71" s="6">
        <v>1</v>
      </c>
      <c r="K71" s="6">
        <v>12</v>
      </c>
      <c r="L71" s="6">
        <v>60</v>
      </c>
      <c r="M71" s="6">
        <v>15581</v>
      </c>
      <c r="N71" s="6">
        <v>1.5299999999999999E-2</v>
      </c>
      <c r="O71" s="6">
        <v>6.5100000000000005E-2</v>
      </c>
      <c r="P71" s="6">
        <v>6.8099999999999994E-2</v>
      </c>
      <c r="Q71" s="6">
        <v>60</v>
      </c>
      <c r="R71" s="6">
        <v>356</v>
      </c>
      <c r="S71" s="6">
        <v>873</v>
      </c>
      <c r="T71" s="6">
        <v>160848</v>
      </c>
      <c r="U71" s="6">
        <v>0.45519999999999999</v>
      </c>
      <c r="V71" s="6">
        <v>0.94689999999999996</v>
      </c>
      <c r="W71" s="6">
        <v>0.70279999999999998</v>
      </c>
      <c r="X71" s="6">
        <v>21</v>
      </c>
      <c r="Y71" s="6">
        <v>80</v>
      </c>
      <c r="Z71" s="6">
        <v>171</v>
      </c>
      <c r="AA71" s="6">
        <v>25315</v>
      </c>
      <c r="AB71" s="6">
        <v>0.1023</v>
      </c>
      <c r="AC71" s="6">
        <v>0.1855</v>
      </c>
      <c r="AD71" s="6">
        <v>0.1106</v>
      </c>
      <c r="AE71" s="6">
        <v>9</v>
      </c>
      <c r="AF71" s="6">
        <v>41</v>
      </c>
      <c r="AG71" s="6">
        <v>72</v>
      </c>
      <c r="AH71" s="6">
        <v>16971</v>
      </c>
      <c r="AI71" s="6">
        <v>5.2400000000000002E-2</v>
      </c>
      <c r="AJ71" s="6">
        <v>7.8100000000000003E-2</v>
      </c>
      <c r="AK71" s="6">
        <v>7.4200000000000002E-2</v>
      </c>
      <c r="AT71" s="9">
        <f t="shared" si="0"/>
        <v>2554.5</v>
      </c>
      <c r="AU71" s="8">
        <f t="shared" si="1"/>
        <v>1298.4166666666667</v>
      </c>
      <c r="AV71" s="9">
        <f t="shared" si="2"/>
        <v>451.82022471910113</v>
      </c>
      <c r="AW71" s="31">
        <f t="shared" si="3"/>
        <v>316.4375</v>
      </c>
      <c r="AX71" s="9">
        <f t="shared" si="4"/>
        <v>413.92682926829269</v>
      </c>
      <c r="AY71" s="8" t="str">
        <f t="shared" si="5"/>
        <v/>
      </c>
      <c r="AZ71" s="8"/>
      <c r="BA71" s="6" t="e">
        <f t="shared" si="6"/>
        <v>#REF!</v>
      </c>
      <c r="BB71" s="6" t="e">
        <f t="shared" ca="1" si="7"/>
        <v>#NAME?</v>
      </c>
      <c r="BC71" s="6" t="e">
        <f t="shared" si="8"/>
        <v>#REF!</v>
      </c>
      <c r="BE71" s="9" t="e">
        <f t="shared" ca="1" si="9"/>
        <v>#NAME?</v>
      </c>
    </row>
    <row r="72" spans="1:57" ht="15.75" customHeight="1" x14ac:dyDescent="0.25">
      <c r="A72" s="6" t="s">
        <v>1666</v>
      </c>
      <c r="B72" s="6" t="s">
        <v>3276</v>
      </c>
      <c r="C72" s="6">
        <v>27</v>
      </c>
      <c r="D72" s="6">
        <v>80</v>
      </c>
      <c r="E72" s="6">
        <v>41</v>
      </c>
      <c r="F72" s="6">
        <v>2310</v>
      </c>
      <c r="G72" s="6">
        <v>2.3E-2</v>
      </c>
      <c r="H72" s="6">
        <v>1.9E-2</v>
      </c>
      <c r="I72" s="6">
        <v>5.8999999999999999E-3</v>
      </c>
      <c r="Q72" s="6">
        <v>221</v>
      </c>
      <c r="R72" s="6">
        <v>1363</v>
      </c>
      <c r="S72" s="6">
        <v>1954</v>
      </c>
      <c r="T72" s="6">
        <v>289795</v>
      </c>
      <c r="U72" s="6">
        <v>0.39179999999999998</v>
      </c>
      <c r="V72" s="6">
        <v>0.90549999999999997</v>
      </c>
      <c r="W72" s="6">
        <v>0.73580000000000001</v>
      </c>
      <c r="X72" s="6">
        <v>75</v>
      </c>
      <c r="Y72" s="6">
        <v>190</v>
      </c>
      <c r="Z72" s="6">
        <v>129</v>
      </c>
      <c r="AA72" s="6">
        <v>6893</v>
      </c>
      <c r="AB72" s="6">
        <v>5.4600000000000003E-2</v>
      </c>
      <c r="AC72" s="6">
        <v>5.9799999999999999E-2</v>
      </c>
      <c r="AD72" s="6">
        <v>1.7500000000000002E-2</v>
      </c>
      <c r="AE72" s="6">
        <v>24</v>
      </c>
      <c r="AF72" s="6">
        <v>103</v>
      </c>
      <c r="AG72" s="6">
        <v>59</v>
      </c>
      <c r="AH72" s="6">
        <v>2118</v>
      </c>
      <c r="AI72" s="6">
        <v>2.9600000000000001E-2</v>
      </c>
      <c r="AJ72" s="6">
        <v>2.7300000000000001E-2</v>
      </c>
      <c r="AK72" s="6">
        <v>5.4000000000000003E-3</v>
      </c>
      <c r="AT72" s="9">
        <f t="shared" si="0"/>
        <v>28.875</v>
      </c>
      <c r="AU72" s="8" t="str">
        <f t="shared" si="1"/>
        <v/>
      </c>
      <c r="AV72" s="9">
        <f t="shared" si="2"/>
        <v>212.61555392516507</v>
      </c>
      <c r="AW72" s="31">
        <f t="shared" si="3"/>
        <v>36.278947368421051</v>
      </c>
      <c r="AX72" s="9">
        <f t="shared" si="4"/>
        <v>20.563106796116504</v>
      </c>
      <c r="AY72" s="8" t="str">
        <f t="shared" si="5"/>
        <v/>
      </c>
      <c r="AZ72" s="8"/>
      <c r="BA72" s="6" t="e">
        <f t="shared" si="6"/>
        <v>#REF!</v>
      </c>
      <c r="BB72" s="6" t="e">
        <f t="shared" ca="1" si="7"/>
        <v>#NAME?</v>
      </c>
      <c r="BC72" s="6" t="e">
        <f t="shared" si="8"/>
        <v>#REF!</v>
      </c>
      <c r="BE72" s="9" t="e">
        <f t="shared" ca="1" si="9"/>
        <v>#NAME?</v>
      </c>
    </row>
    <row r="73" spans="1:57" ht="15.75" customHeight="1" x14ac:dyDescent="0.25">
      <c r="A73" s="6" t="s">
        <v>1636</v>
      </c>
      <c r="B73" s="6" t="s">
        <v>3276</v>
      </c>
      <c r="C73" s="6">
        <v>5</v>
      </c>
      <c r="D73" s="6">
        <v>14</v>
      </c>
      <c r="E73" s="6">
        <v>238</v>
      </c>
      <c r="F73" s="6">
        <v>12274</v>
      </c>
      <c r="G73" s="6">
        <v>5.91E-2</v>
      </c>
      <c r="H73" s="6">
        <v>0.20380000000000001</v>
      </c>
      <c r="I73" s="6">
        <v>0.1804</v>
      </c>
      <c r="Q73" s="6">
        <v>20</v>
      </c>
      <c r="R73" s="6">
        <v>103</v>
      </c>
      <c r="S73" s="6">
        <v>912</v>
      </c>
      <c r="T73" s="6">
        <v>53748</v>
      </c>
      <c r="U73" s="6">
        <v>0.43459999999999999</v>
      </c>
      <c r="V73" s="6">
        <v>0.78080000000000005</v>
      </c>
      <c r="W73" s="6">
        <v>0.79</v>
      </c>
      <c r="X73" s="6">
        <v>7</v>
      </c>
      <c r="Y73" s="6">
        <v>50</v>
      </c>
      <c r="Z73" s="6">
        <v>534</v>
      </c>
      <c r="AA73" s="6">
        <v>22831</v>
      </c>
      <c r="AB73" s="6">
        <v>0.21099999999999999</v>
      </c>
      <c r="AC73" s="6">
        <v>0.4572</v>
      </c>
      <c r="AD73" s="6">
        <v>0.33560000000000001</v>
      </c>
      <c r="AE73" s="6">
        <v>2</v>
      </c>
      <c r="AF73" s="6">
        <v>16</v>
      </c>
      <c r="AG73" s="6">
        <v>154</v>
      </c>
      <c r="AH73" s="6">
        <v>9954</v>
      </c>
      <c r="AI73" s="6">
        <v>6.7500000000000004E-2</v>
      </c>
      <c r="AJ73" s="6">
        <v>0.1318</v>
      </c>
      <c r="AK73" s="6">
        <v>0.14630000000000001</v>
      </c>
      <c r="AT73" s="9">
        <f t="shared" si="0"/>
        <v>876.71428571428567</v>
      </c>
      <c r="AU73" s="8" t="str">
        <f t="shared" si="1"/>
        <v/>
      </c>
      <c r="AV73" s="9">
        <f t="shared" si="2"/>
        <v>521.82524271844659</v>
      </c>
      <c r="AW73" s="31">
        <f t="shared" si="3"/>
        <v>456.62</v>
      </c>
      <c r="AX73" s="9">
        <f t="shared" si="4"/>
        <v>622.125</v>
      </c>
      <c r="AY73" s="8" t="str">
        <f t="shared" si="5"/>
        <v/>
      </c>
      <c r="AZ73" s="8"/>
      <c r="BA73" s="6" t="e">
        <f t="shared" si="6"/>
        <v>#REF!</v>
      </c>
      <c r="BB73" s="6" t="e">
        <f t="shared" ca="1" si="7"/>
        <v>#NAME?</v>
      </c>
      <c r="BC73" s="6" t="e">
        <f t="shared" si="8"/>
        <v>#REF!</v>
      </c>
      <c r="BE73" s="9" t="e">
        <f t="shared" ca="1" si="9"/>
        <v>#NAME?</v>
      </c>
    </row>
    <row r="74" spans="1:57" ht="15.75" customHeight="1" x14ac:dyDescent="0.25">
      <c r="A74" s="6" t="s">
        <v>1514</v>
      </c>
      <c r="B74" s="6" t="s">
        <v>3276</v>
      </c>
      <c r="C74" s="6">
        <v>9</v>
      </c>
      <c r="D74" s="6">
        <v>27</v>
      </c>
      <c r="E74" s="6">
        <v>168</v>
      </c>
      <c r="F74" s="6">
        <v>9239</v>
      </c>
      <c r="G74" s="6">
        <v>1.46E-2</v>
      </c>
      <c r="H74" s="6">
        <v>0.13159999999999999</v>
      </c>
      <c r="I74" s="6">
        <v>2.23E-2</v>
      </c>
      <c r="J74" s="6">
        <v>2</v>
      </c>
      <c r="K74" s="6">
        <v>23</v>
      </c>
      <c r="L74" s="6">
        <v>265</v>
      </c>
      <c r="M74" s="6">
        <v>11718</v>
      </c>
      <c r="N74" s="6">
        <v>1.24E-2</v>
      </c>
      <c r="O74" s="6">
        <v>0.20749999999999999</v>
      </c>
      <c r="P74" s="6">
        <v>2.8199999999999999E-2</v>
      </c>
      <c r="Q74" s="6">
        <v>159</v>
      </c>
      <c r="R74" s="6">
        <v>882</v>
      </c>
      <c r="S74" s="6">
        <v>1192</v>
      </c>
      <c r="T74" s="6">
        <v>182574</v>
      </c>
      <c r="U74" s="6">
        <v>0.47570000000000001</v>
      </c>
      <c r="V74" s="6">
        <v>0.93340000000000001</v>
      </c>
      <c r="W74" s="6">
        <v>0.44009999999999999</v>
      </c>
      <c r="X74" s="6">
        <v>34</v>
      </c>
      <c r="Y74" s="6">
        <v>257</v>
      </c>
      <c r="Z74" s="6">
        <v>446</v>
      </c>
      <c r="AA74" s="6">
        <v>56428</v>
      </c>
      <c r="AB74" s="6">
        <v>0.1386</v>
      </c>
      <c r="AC74" s="6">
        <v>0.3493</v>
      </c>
      <c r="AD74" s="6">
        <v>0.13600000000000001</v>
      </c>
      <c r="AE74" s="6">
        <v>8</v>
      </c>
      <c r="AF74" s="6">
        <v>25</v>
      </c>
      <c r="AG74" s="6">
        <v>222</v>
      </c>
      <c r="AH74" s="6">
        <v>14592</v>
      </c>
      <c r="AI74" s="6">
        <v>1.35E-2</v>
      </c>
      <c r="AJ74" s="6">
        <v>0.17380000000000001</v>
      </c>
      <c r="AK74" s="6">
        <v>3.5200000000000002E-2</v>
      </c>
      <c r="AL74" s="6">
        <v>1</v>
      </c>
      <c r="AM74" s="6">
        <v>34</v>
      </c>
      <c r="AN74" s="6">
        <v>237</v>
      </c>
      <c r="AO74" s="6">
        <v>13903</v>
      </c>
      <c r="AP74" s="6">
        <v>1.83E-2</v>
      </c>
      <c r="AQ74" s="6">
        <v>0.18559999999999999</v>
      </c>
      <c r="AR74" s="6">
        <v>3.3500000000000002E-2</v>
      </c>
      <c r="AT74" s="9">
        <f t="shared" si="0"/>
        <v>342.18518518518516</v>
      </c>
      <c r="AU74" s="8">
        <f t="shared" si="1"/>
        <v>509.47826086956519</v>
      </c>
      <c r="AV74" s="9">
        <f t="shared" si="2"/>
        <v>207</v>
      </c>
      <c r="AW74" s="31">
        <f t="shared" si="3"/>
        <v>219.56420233463035</v>
      </c>
      <c r="AX74" s="9">
        <f t="shared" si="4"/>
        <v>583.67999999999995</v>
      </c>
      <c r="AY74" s="8">
        <f t="shared" si="5"/>
        <v>408.91176470588238</v>
      </c>
      <c r="AZ74" s="8"/>
      <c r="BA74" s="6" t="e">
        <f t="shared" si="6"/>
        <v>#REF!</v>
      </c>
      <c r="BB74" s="6" t="e">
        <f t="shared" ca="1" si="7"/>
        <v>#NAME?</v>
      </c>
      <c r="BC74" s="6" t="e">
        <f t="shared" si="8"/>
        <v>#REF!</v>
      </c>
      <c r="BE74" s="9" t="e">
        <f t="shared" ca="1" si="9"/>
        <v>#NAME?</v>
      </c>
    </row>
    <row r="75" spans="1:57" ht="15.75" customHeight="1" x14ac:dyDescent="0.25">
      <c r="A75" s="6" t="s">
        <v>1662</v>
      </c>
      <c r="B75" s="6" t="s">
        <v>3276</v>
      </c>
      <c r="C75" s="6">
        <v>12</v>
      </c>
      <c r="D75" s="6">
        <v>44</v>
      </c>
      <c r="E75" s="6">
        <v>354</v>
      </c>
      <c r="F75" s="6">
        <v>38071</v>
      </c>
      <c r="G75" s="6">
        <v>6.5299999999999997E-2</v>
      </c>
      <c r="H75" s="6">
        <v>0.35510000000000003</v>
      </c>
      <c r="I75" s="6">
        <v>0.2024</v>
      </c>
      <c r="J75" s="6">
        <v>20</v>
      </c>
      <c r="K75" s="6">
        <v>93</v>
      </c>
      <c r="L75" s="6">
        <v>513</v>
      </c>
      <c r="M75" s="6">
        <v>60474</v>
      </c>
      <c r="N75" s="6">
        <v>0.13800000000000001</v>
      </c>
      <c r="O75" s="6">
        <v>0.51449999999999996</v>
      </c>
      <c r="P75" s="6">
        <v>0.32140000000000002</v>
      </c>
      <c r="Q75" s="6">
        <v>68</v>
      </c>
      <c r="R75" s="6">
        <v>428</v>
      </c>
      <c r="S75" s="6">
        <v>945</v>
      </c>
      <c r="T75" s="6">
        <v>157054</v>
      </c>
      <c r="U75" s="6">
        <v>0.63500000000000001</v>
      </c>
      <c r="V75" s="6">
        <v>0.94779999999999998</v>
      </c>
      <c r="W75" s="6">
        <v>0.83479999999999999</v>
      </c>
      <c r="X75" s="6">
        <v>49</v>
      </c>
      <c r="Y75" s="6">
        <v>158</v>
      </c>
      <c r="Z75" s="6">
        <v>538</v>
      </c>
      <c r="AA75" s="6">
        <v>69472</v>
      </c>
      <c r="AB75" s="6">
        <v>0.2344</v>
      </c>
      <c r="AC75" s="6">
        <v>0.53959999999999997</v>
      </c>
      <c r="AD75" s="6">
        <v>0.36930000000000002</v>
      </c>
      <c r="AE75" s="6">
        <v>8</v>
      </c>
      <c r="AF75" s="6">
        <v>62</v>
      </c>
      <c r="AG75" s="6">
        <v>430</v>
      </c>
      <c r="AH75" s="6">
        <v>44215</v>
      </c>
      <c r="AI75" s="6">
        <v>9.1999999999999998E-2</v>
      </c>
      <c r="AJ75" s="6">
        <v>0.43130000000000002</v>
      </c>
      <c r="AK75" s="6">
        <v>0.23499999999999999</v>
      </c>
      <c r="AL75" s="6">
        <v>13</v>
      </c>
      <c r="AM75" s="6">
        <v>218</v>
      </c>
      <c r="AN75" s="6">
        <v>778</v>
      </c>
      <c r="AO75" s="6">
        <v>109009</v>
      </c>
      <c r="AP75" s="6">
        <v>0.32340000000000002</v>
      </c>
      <c r="AQ75" s="6">
        <v>0.78029999999999999</v>
      </c>
      <c r="AR75" s="6">
        <v>0.57940000000000003</v>
      </c>
      <c r="AT75" s="9">
        <f t="shared" si="0"/>
        <v>865.25</v>
      </c>
      <c r="AU75" s="8">
        <f t="shared" si="1"/>
        <v>650.25806451612902</v>
      </c>
      <c r="AV75" s="9">
        <f t="shared" si="2"/>
        <v>366.94859813084111</v>
      </c>
      <c r="AW75" s="31">
        <f t="shared" si="3"/>
        <v>439.69620253164555</v>
      </c>
      <c r="AX75" s="9">
        <f t="shared" si="4"/>
        <v>713.14516129032256</v>
      </c>
      <c r="AY75" s="8">
        <f t="shared" si="5"/>
        <v>500.04128440366975</v>
      </c>
      <c r="AZ75" s="8"/>
      <c r="BA75" s="6" t="e">
        <f t="shared" si="6"/>
        <v>#REF!</v>
      </c>
      <c r="BB75" s="6" t="e">
        <f t="shared" ca="1" si="7"/>
        <v>#NAME?</v>
      </c>
      <c r="BC75" s="6" t="e">
        <f t="shared" si="8"/>
        <v>#REF!</v>
      </c>
      <c r="BE75" s="9" t="e">
        <f t="shared" ca="1" si="9"/>
        <v>#NAME?</v>
      </c>
    </row>
    <row r="76" spans="1:57" ht="15.75" customHeight="1" x14ac:dyDescent="0.25">
      <c r="A76" s="6" t="s">
        <v>1553</v>
      </c>
      <c r="B76" s="6" t="s">
        <v>3276</v>
      </c>
      <c r="C76" s="6">
        <v>2</v>
      </c>
      <c r="D76" s="6">
        <v>8</v>
      </c>
      <c r="E76" s="6">
        <v>228</v>
      </c>
      <c r="F76" s="6">
        <v>4197</v>
      </c>
      <c r="G76" s="6">
        <v>3.3599999999999998E-2</v>
      </c>
      <c r="H76" s="6">
        <v>0.13519999999999999</v>
      </c>
      <c r="I76" s="6">
        <v>9.2799999999999994E-2</v>
      </c>
      <c r="J76" s="6">
        <v>1</v>
      </c>
      <c r="K76" s="6">
        <v>12</v>
      </c>
      <c r="L76" s="6">
        <v>320</v>
      </c>
      <c r="M76" s="6">
        <v>5457</v>
      </c>
      <c r="N76" s="6">
        <v>5.04E-2</v>
      </c>
      <c r="O76" s="6">
        <v>0.18970000000000001</v>
      </c>
      <c r="P76" s="6">
        <v>0.1207</v>
      </c>
      <c r="Q76" s="6">
        <v>32</v>
      </c>
      <c r="R76" s="6">
        <v>126</v>
      </c>
      <c r="S76" s="6">
        <v>1445</v>
      </c>
      <c r="T76" s="6">
        <v>37923</v>
      </c>
      <c r="U76" s="6">
        <v>0.52939999999999998</v>
      </c>
      <c r="V76" s="6">
        <v>0.85660000000000003</v>
      </c>
      <c r="W76" s="6">
        <v>0.8387</v>
      </c>
      <c r="X76" s="6">
        <v>10</v>
      </c>
      <c r="Y76" s="6">
        <v>55</v>
      </c>
      <c r="Z76" s="6">
        <v>886</v>
      </c>
      <c r="AA76" s="6">
        <v>20087</v>
      </c>
      <c r="AB76" s="6">
        <v>0.2311</v>
      </c>
      <c r="AC76" s="6">
        <v>0.5252</v>
      </c>
      <c r="AD76" s="6">
        <v>0.44419999999999998</v>
      </c>
      <c r="AL76" s="6">
        <v>1</v>
      </c>
      <c r="AM76" s="6">
        <v>18</v>
      </c>
      <c r="AN76" s="6">
        <v>628</v>
      </c>
      <c r="AO76" s="6">
        <v>14474</v>
      </c>
      <c r="AP76" s="6">
        <v>7.5600000000000001E-2</v>
      </c>
      <c r="AQ76" s="6">
        <v>0.37230000000000002</v>
      </c>
      <c r="AR76" s="6">
        <v>0.3201</v>
      </c>
      <c r="AT76" s="9">
        <f t="shared" si="0"/>
        <v>524.625</v>
      </c>
      <c r="AU76" s="8">
        <f t="shared" si="1"/>
        <v>454.75</v>
      </c>
      <c r="AV76" s="9">
        <f t="shared" si="2"/>
        <v>300.97619047619048</v>
      </c>
      <c r="AW76" s="31">
        <f t="shared" si="3"/>
        <v>365.21818181818179</v>
      </c>
      <c r="AX76" s="9" t="str">
        <f t="shared" si="4"/>
        <v/>
      </c>
      <c r="AY76" s="8">
        <f t="shared" si="5"/>
        <v>804.11111111111109</v>
      </c>
      <c r="AZ76" s="8"/>
      <c r="BA76" s="6" t="e">
        <f t="shared" si="6"/>
        <v>#REF!</v>
      </c>
      <c r="BB76" s="6" t="e">
        <f t="shared" ca="1" si="7"/>
        <v>#NAME?</v>
      </c>
      <c r="BC76" s="6" t="e">
        <f t="shared" si="8"/>
        <v>#REF!</v>
      </c>
      <c r="BE76" s="9" t="e">
        <f t="shared" ca="1" si="9"/>
        <v>#NAME?</v>
      </c>
    </row>
    <row r="77" spans="1:57" ht="15.75" customHeight="1" x14ac:dyDescent="0.25">
      <c r="A77" s="6" t="s">
        <v>1682</v>
      </c>
      <c r="B77" s="6" t="s">
        <v>3276</v>
      </c>
      <c r="C77" s="6">
        <v>3</v>
      </c>
      <c r="D77" s="6">
        <v>37</v>
      </c>
      <c r="E77" s="6">
        <v>147</v>
      </c>
      <c r="F77" s="6">
        <v>8529</v>
      </c>
      <c r="G77" s="6">
        <v>8.0799999999999997E-2</v>
      </c>
      <c r="H77" s="6">
        <v>0.31140000000000001</v>
      </c>
      <c r="I77" s="6">
        <v>4.8899999999999999E-2</v>
      </c>
      <c r="J77" s="6">
        <v>15</v>
      </c>
      <c r="K77" s="6">
        <v>82</v>
      </c>
      <c r="L77" s="6">
        <v>218</v>
      </c>
      <c r="M77" s="6">
        <v>64805</v>
      </c>
      <c r="N77" s="6">
        <v>0.17899999999999999</v>
      </c>
      <c r="O77" s="6">
        <v>0.46189999999999998</v>
      </c>
      <c r="P77" s="6">
        <v>0.37130000000000002</v>
      </c>
      <c r="Q77" s="6">
        <v>22</v>
      </c>
      <c r="R77" s="6">
        <v>249</v>
      </c>
      <c r="S77" s="6">
        <v>460</v>
      </c>
      <c r="T77" s="6">
        <v>168838</v>
      </c>
      <c r="U77" s="6">
        <v>0.54369999999999996</v>
      </c>
      <c r="V77" s="6">
        <v>0.97460000000000002</v>
      </c>
      <c r="W77" s="6">
        <v>0.96740000000000004</v>
      </c>
      <c r="X77" s="6">
        <v>4</v>
      </c>
      <c r="Y77" s="6">
        <v>56</v>
      </c>
      <c r="Z77" s="6">
        <v>182</v>
      </c>
      <c r="AA77" s="6">
        <v>55422</v>
      </c>
      <c r="AB77" s="6">
        <v>0.12230000000000001</v>
      </c>
      <c r="AC77" s="6">
        <v>0.3856</v>
      </c>
      <c r="AD77" s="6">
        <v>0.3175</v>
      </c>
      <c r="AE77" s="6">
        <v>3</v>
      </c>
      <c r="AF77" s="6">
        <v>21</v>
      </c>
      <c r="AG77" s="6">
        <v>120</v>
      </c>
      <c r="AH77" s="6">
        <v>49231</v>
      </c>
      <c r="AI77" s="6">
        <v>4.5900000000000003E-2</v>
      </c>
      <c r="AJ77" s="6">
        <v>0.25419999999999998</v>
      </c>
      <c r="AK77" s="6">
        <v>0.28210000000000002</v>
      </c>
      <c r="AL77" s="6">
        <v>15</v>
      </c>
      <c r="AM77" s="6">
        <v>121</v>
      </c>
      <c r="AN77" s="6">
        <v>402</v>
      </c>
      <c r="AO77" s="6">
        <v>108443</v>
      </c>
      <c r="AP77" s="6">
        <v>0.26419999999999999</v>
      </c>
      <c r="AQ77" s="6">
        <v>0.85170000000000001</v>
      </c>
      <c r="AR77" s="6">
        <v>0.62129999999999996</v>
      </c>
      <c r="AT77" s="9">
        <f t="shared" si="0"/>
        <v>230.51351351351352</v>
      </c>
      <c r="AU77" s="8">
        <f t="shared" si="1"/>
        <v>790.30487804878044</v>
      </c>
      <c r="AV77" s="9">
        <f t="shared" si="2"/>
        <v>678.06425702811248</v>
      </c>
      <c r="AW77" s="31">
        <f t="shared" si="3"/>
        <v>989.67857142857144</v>
      </c>
      <c r="AX77" s="9">
        <f t="shared" si="4"/>
        <v>2344.3333333333335</v>
      </c>
      <c r="AY77" s="8">
        <f t="shared" si="5"/>
        <v>896.22314049586782</v>
      </c>
      <c r="AZ77" s="8"/>
      <c r="BA77" s="6" t="e">
        <f t="shared" si="6"/>
        <v>#REF!</v>
      </c>
      <c r="BB77" s="6" t="e">
        <f t="shared" ca="1" si="7"/>
        <v>#NAME?</v>
      </c>
      <c r="BC77" s="6" t="e">
        <f t="shared" si="8"/>
        <v>#REF!</v>
      </c>
      <c r="BE77" s="9" t="e">
        <f t="shared" ca="1" si="9"/>
        <v>#NAME?</v>
      </c>
    </row>
    <row r="78" spans="1:57" ht="15.75" customHeight="1" x14ac:dyDescent="0.25">
      <c r="A78" s="6" t="s">
        <v>1655</v>
      </c>
      <c r="B78" s="6" t="s">
        <v>3276</v>
      </c>
      <c r="C78" s="6">
        <v>3</v>
      </c>
      <c r="D78" s="6">
        <v>8</v>
      </c>
      <c r="E78" s="6">
        <v>200</v>
      </c>
      <c r="F78" s="6">
        <v>7977</v>
      </c>
      <c r="G78" s="6">
        <v>3.0700000000000002E-2</v>
      </c>
      <c r="H78" s="6">
        <v>0.29199999999999998</v>
      </c>
      <c r="I78" s="6">
        <v>0.2301</v>
      </c>
      <c r="J78" s="6">
        <v>2</v>
      </c>
      <c r="K78" s="6">
        <v>55</v>
      </c>
      <c r="L78" s="6">
        <v>396</v>
      </c>
      <c r="M78" s="6">
        <v>18349</v>
      </c>
      <c r="N78" s="6">
        <v>0.2107</v>
      </c>
      <c r="O78" s="6">
        <v>0.57809999999999995</v>
      </c>
      <c r="P78" s="6">
        <v>0.52929999999999999</v>
      </c>
      <c r="Q78" s="6">
        <v>20</v>
      </c>
      <c r="R78" s="6">
        <v>163</v>
      </c>
      <c r="S78" s="6">
        <v>658</v>
      </c>
      <c r="T78" s="6">
        <v>31947</v>
      </c>
      <c r="U78" s="6">
        <v>0.62450000000000006</v>
      </c>
      <c r="V78" s="6">
        <v>0.96060000000000001</v>
      </c>
      <c r="W78" s="6">
        <v>0.92159999999999997</v>
      </c>
      <c r="X78" s="6">
        <v>17</v>
      </c>
      <c r="Y78" s="6">
        <v>70</v>
      </c>
      <c r="Z78" s="6">
        <v>378</v>
      </c>
      <c r="AA78" s="6">
        <v>16832</v>
      </c>
      <c r="AB78" s="6">
        <v>0.26819999999999999</v>
      </c>
      <c r="AC78" s="6">
        <v>0.55179999999999996</v>
      </c>
      <c r="AD78" s="6">
        <v>0.48559999999999998</v>
      </c>
      <c r="AE78" s="6">
        <v>3</v>
      </c>
      <c r="AF78" s="6">
        <v>37</v>
      </c>
      <c r="AG78" s="6">
        <v>306</v>
      </c>
      <c r="AH78" s="6">
        <v>12119</v>
      </c>
      <c r="AI78" s="6">
        <v>0.14180000000000001</v>
      </c>
      <c r="AJ78" s="6">
        <v>0.44669999999999999</v>
      </c>
      <c r="AK78" s="6">
        <v>0.34960000000000002</v>
      </c>
      <c r="AL78" s="6">
        <v>5</v>
      </c>
      <c r="AM78" s="6">
        <v>111</v>
      </c>
      <c r="AN78" s="6">
        <v>622</v>
      </c>
      <c r="AO78" s="6">
        <v>28663</v>
      </c>
      <c r="AP78" s="6">
        <v>0.42530000000000001</v>
      </c>
      <c r="AQ78" s="6">
        <v>0.90800000000000003</v>
      </c>
      <c r="AR78" s="6">
        <v>0.82689999999999997</v>
      </c>
      <c r="AT78" s="9">
        <f t="shared" si="0"/>
        <v>997.125</v>
      </c>
      <c r="AU78" s="8">
        <f t="shared" si="1"/>
        <v>333.61818181818182</v>
      </c>
      <c r="AV78" s="9">
        <f t="shared" si="2"/>
        <v>195.99386503067484</v>
      </c>
      <c r="AW78" s="31">
        <f t="shared" si="3"/>
        <v>240.45714285714286</v>
      </c>
      <c r="AX78" s="9">
        <f t="shared" si="4"/>
        <v>327.54054054054052</v>
      </c>
      <c r="AY78" s="8">
        <f t="shared" si="5"/>
        <v>258.22522522522524</v>
      </c>
      <c r="AZ78" s="8"/>
      <c r="BA78" s="6" t="e">
        <f t="shared" si="6"/>
        <v>#REF!</v>
      </c>
      <c r="BB78" s="6" t="e">
        <f t="shared" ca="1" si="7"/>
        <v>#NAME?</v>
      </c>
      <c r="BC78" s="6" t="e">
        <f t="shared" si="8"/>
        <v>#REF!</v>
      </c>
      <c r="BE78" s="9" t="e">
        <f t="shared" ca="1" si="9"/>
        <v>#NAME?</v>
      </c>
    </row>
    <row r="79" spans="1:57" ht="15.75" customHeight="1" x14ac:dyDescent="0.25">
      <c r="A79" s="6" t="s">
        <v>1615</v>
      </c>
      <c r="B79" s="6" t="s">
        <v>3276</v>
      </c>
      <c r="C79" s="6">
        <v>1</v>
      </c>
      <c r="D79" s="6">
        <v>9</v>
      </c>
      <c r="E79" s="6">
        <v>34</v>
      </c>
      <c r="F79" s="6">
        <v>612</v>
      </c>
      <c r="G79" s="6">
        <v>2.9499999999999998E-2</v>
      </c>
      <c r="H79" s="6">
        <v>1.7399999999999999E-2</v>
      </c>
      <c r="I79" s="6">
        <v>0.01</v>
      </c>
      <c r="J79" s="6">
        <v>1</v>
      </c>
      <c r="K79" s="6">
        <v>38</v>
      </c>
      <c r="L79" s="6">
        <v>714</v>
      </c>
      <c r="M79" s="6">
        <v>15849</v>
      </c>
      <c r="N79" s="6">
        <v>0.1246</v>
      </c>
      <c r="O79" s="6">
        <v>0.36630000000000001</v>
      </c>
      <c r="P79" s="6">
        <v>0.25929999999999997</v>
      </c>
      <c r="Q79" s="6">
        <v>34</v>
      </c>
      <c r="R79" s="6">
        <v>189</v>
      </c>
      <c r="S79" s="6">
        <v>1764</v>
      </c>
      <c r="T79" s="6">
        <v>55103</v>
      </c>
      <c r="U79" s="6">
        <v>0.61970000000000003</v>
      </c>
      <c r="V79" s="6">
        <v>0.90510000000000002</v>
      </c>
      <c r="W79" s="6">
        <v>0.90139999999999998</v>
      </c>
      <c r="AL79" s="6">
        <v>1</v>
      </c>
      <c r="AM79" s="6">
        <v>69</v>
      </c>
      <c r="AN79" s="6">
        <v>1460</v>
      </c>
      <c r="AO79" s="6">
        <v>35844</v>
      </c>
      <c r="AP79" s="6">
        <v>0.22620000000000001</v>
      </c>
      <c r="AQ79" s="6">
        <v>0.74909999999999999</v>
      </c>
      <c r="AR79" s="6">
        <v>0.58630000000000004</v>
      </c>
      <c r="AT79" s="9">
        <f t="shared" si="0"/>
        <v>68</v>
      </c>
      <c r="AU79" s="8">
        <f t="shared" si="1"/>
        <v>417.07894736842104</v>
      </c>
      <c r="AV79" s="9">
        <f t="shared" si="2"/>
        <v>291.55026455026456</v>
      </c>
      <c r="AW79" s="31" t="str">
        <f t="shared" si="3"/>
        <v/>
      </c>
      <c r="AX79" s="9" t="str">
        <f t="shared" si="4"/>
        <v/>
      </c>
      <c r="AY79" s="8">
        <f t="shared" si="5"/>
        <v>519.47826086956525</v>
      </c>
      <c r="AZ79" s="8"/>
      <c r="BA79" s="6" t="e">
        <f t="shared" si="6"/>
        <v>#REF!</v>
      </c>
      <c r="BB79" s="6" t="e">
        <f t="shared" ca="1" si="7"/>
        <v>#NAME?</v>
      </c>
      <c r="BC79" s="6" t="e">
        <f t="shared" si="8"/>
        <v>#REF!</v>
      </c>
      <c r="BE79" s="9" t="e">
        <f t="shared" ca="1" si="9"/>
        <v>#NAME?</v>
      </c>
    </row>
    <row r="80" spans="1:57" ht="15.75" customHeight="1" x14ac:dyDescent="0.25">
      <c r="A80" s="6" t="s">
        <v>1661</v>
      </c>
      <c r="B80" s="6" t="s">
        <v>3276</v>
      </c>
      <c r="C80" s="6">
        <v>2</v>
      </c>
      <c r="D80" s="6">
        <v>4</v>
      </c>
      <c r="E80" s="6">
        <v>17</v>
      </c>
      <c r="F80" s="6">
        <v>322</v>
      </c>
      <c r="G80" s="6">
        <v>1.83E-2</v>
      </c>
      <c r="H80" s="6">
        <v>6.0499999999999998E-2</v>
      </c>
      <c r="I80" s="6">
        <v>6.8999999999999999E-3</v>
      </c>
      <c r="Q80" s="6">
        <v>15</v>
      </c>
      <c r="R80" s="6">
        <v>68</v>
      </c>
      <c r="S80" s="6">
        <v>212</v>
      </c>
      <c r="T80" s="6">
        <v>39659</v>
      </c>
      <c r="U80" s="6">
        <v>0.31190000000000001</v>
      </c>
      <c r="V80" s="6">
        <v>0.75439999999999996</v>
      </c>
      <c r="W80" s="6">
        <v>0.85350000000000004</v>
      </c>
      <c r="AE80" s="6">
        <v>5</v>
      </c>
      <c r="AF80" s="6">
        <v>14</v>
      </c>
      <c r="AG80" s="6">
        <v>30</v>
      </c>
      <c r="AH80" s="6">
        <v>1621</v>
      </c>
      <c r="AI80" s="6">
        <v>6.4199999999999993E-2</v>
      </c>
      <c r="AJ80" s="6">
        <v>0.10680000000000001</v>
      </c>
      <c r="AK80" s="6">
        <v>3.49E-2</v>
      </c>
      <c r="AT80" s="9">
        <f t="shared" si="0"/>
        <v>80.5</v>
      </c>
      <c r="AU80" s="8" t="str">
        <f t="shared" si="1"/>
        <v/>
      </c>
      <c r="AV80" s="9">
        <f t="shared" si="2"/>
        <v>583.22058823529414</v>
      </c>
      <c r="AW80" s="31" t="str">
        <f t="shared" si="3"/>
        <v/>
      </c>
      <c r="AX80" s="9">
        <f t="shared" si="4"/>
        <v>115.78571428571429</v>
      </c>
      <c r="AY80" s="8" t="str">
        <f t="shared" si="5"/>
        <v/>
      </c>
      <c r="AZ80" s="8"/>
      <c r="BA80" s="6" t="e">
        <f t="shared" si="6"/>
        <v>#REF!</v>
      </c>
      <c r="BB80" s="6" t="e">
        <f t="shared" ca="1" si="7"/>
        <v>#NAME?</v>
      </c>
      <c r="BC80" s="6" t="e">
        <f t="shared" si="8"/>
        <v>#REF!</v>
      </c>
      <c r="BE80" s="9" t="e">
        <f t="shared" ca="1" si="9"/>
        <v>#NAME?</v>
      </c>
    </row>
    <row r="81" spans="1:57" ht="15.75" customHeight="1" x14ac:dyDescent="0.25">
      <c r="A81" s="6" t="s">
        <v>1729</v>
      </c>
      <c r="B81" s="6" t="s">
        <v>3276</v>
      </c>
      <c r="C81" s="6">
        <v>7</v>
      </c>
      <c r="D81" s="6">
        <v>19</v>
      </c>
      <c r="E81" s="6">
        <v>461</v>
      </c>
      <c r="F81" s="6">
        <v>15450</v>
      </c>
      <c r="G81" s="6">
        <v>8.3299999999999999E-2</v>
      </c>
      <c r="H81" s="6">
        <v>0.41460000000000002</v>
      </c>
      <c r="I81" s="6">
        <v>0.23849999999999999</v>
      </c>
      <c r="J81" s="6">
        <v>8</v>
      </c>
      <c r="K81" s="6">
        <v>42</v>
      </c>
      <c r="L81" s="6">
        <v>726</v>
      </c>
      <c r="M81" s="6">
        <v>31874</v>
      </c>
      <c r="N81" s="6">
        <v>0.1842</v>
      </c>
      <c r="O81" s="6">
        <v>0.65290000000000004</v>
      </c>
      <c r="P81" s="6">
        <v>0.49209999999999998</v>
      </c>
      <c r="Q81" s="6">
        <v>28</v>
      </c>
      <c r="R81" s="6">
        <v>180</v>
      </c>
      <c r="S81" s="6">
        <v>1096</v>
      </c>
      <c r="T81" s="6">
        <v>61133</v>
      </c>
      <c r="U81" s="6">
        <v>0.78949999999999998</v>
      </c>
      <c r="V81" s="6">
        <v>0.98560000000000003</v>
      </c>
      <c r="W81" s="6">
        <v>0.94379999999999997</v>
      </c>
      <c r="X81" s="6">
        <v>3</v>
      </c>
      <c r="Y81" s="6">
        <v>29</v>
      </c>
      <c r="Z81" s="6">
        <v>659</v>
      </c>
      <c r="AA81" s="6">
        <v>21715</v>
      </c>
      <c r="AB81" s="6">
        <v>0.12720000000000001</v>
      </c>
      <c r="AC81" s="6">
        <v>0.59260000000000002</v>
      </c>
      <c r="AD81" s="6">
        <v>0.3352</v>
      </c>
      <c r="AE81" s="6">
        <v>2</v>
      </c>
      <c r="AF81" s="6">
        <v>15</v>
      </c>
      <c r="AG81" s="6">
        <v>506</v>
      </c>
      <c r="AH81" s="6">
        <v>16740</v>
      </c>
      <c r="AI81" s="6">
        <v>6.5799999999999997E-2</v>
      </c>
      <c r="AJ81" s="6">
        <v>0.45500000000000002</v>
      </c>
      <c r="AK81" s="6">
        <v>0.25840000000000002</v>
      </c>
      <c r="AL81" s="6">
        <v>1</v>
      </c>
      <c r="AM81" s="6">
        <v>78</v>
      </c>
      <c r="AN81" s="6">
        <v>931</v>
      </c>
      <c r="AO81" s="6">
        <v>41611</v>
      </c>
      <c r="AP81" s="6">
        <v>0.34210000000000002</v>
      </c>
      <c r="AQ81" s="6">
        <v>0.83720000000000006</v>
      </c>
      <c r="AR81" s="6">
        <v>0.64239999999999997</v>
      </c>
      <c r="AT81" s="9">
        <f t="shared" si="0"/>
        <v>813.15789473684208</v>
      </c>
      <c r="AU81" s="8">
        <f t="shared" si="1"/>
        <v>758.90476190476193</v>
      </c>
      <c r="AV81" s="9">
        <f t="shared" si="2"/>
        <v>339.62777777777779</v>
      </c>
      <c r="AW81" s="31">
        <f t="shared" si="3"/>
        <v>748.79310344827582</v>
      </c>
      <c r="AX81" s="9">
        <f t="shared" si="4"/>
        <v>1116</v>
      </c>
      <c r="AY81" s="8">
        <f t="shared" si="5"/>
        <v>533.47435897435901</v>
      </c>
      <c r="AZ81" s="8"/>
      <c r="BA81" s="6" t="e">
        <f t="shared" si="6"/>
        <v>#REF!</v>
      </c>
      <c r="BB81" s="6" t="e">
        <f t="shared" ca="1" si="7"/>
        <v>#NAME?</v>
      </c>
      <c r="BC81" s="6" t="e">
        <f t="shared" si="8"/>
        <v>#REF!</v>
      </c>
      <c r="BE81" s="9" t="e">
        <f t="shared" ca="1" si="9"/>
        <v>#NAME?</v>
      </c>
    </row>
    <row r="82" spans="1:57" ht="15.75" customHeight="1" x14ac:dyDescent="0.25">
      <c r="A82" s="6" t="s">
        <v>1737</v>
      </c>
      <c r="B82" s="6" t="s">
        <v>3276</v>
      </c>
      <c r="C82" s="6">
        <v>12</v>
      </c>
      <c r="D82" s="6">
        <v>35</v>
      </c>
      <c r="E82" s="6">
        <v>52</v>
      </c>
      <c r="F82" s="6">
        <v>2661</v>
      </c>
      <c r="G82" s="6">
        <v>0.09</v>
      </c>
      <c r="H82" s="6">
        <v>5.96E-2</v>
      </c>
      <c r="I82" s="6">
        <v>4.7699999999999999E-2</v>
      </c>
      <c r="J82" s="6">
        <v>1</v>
      </c>
      <c r="K82" s="6">
        <v>20</v>
      </c>
      <c r="L82" s="6">
        <v>279</v>
      </c>
      <c r="M82" s="6">
        <v>6654</v>
      </c>
      <c r="N82" s="6">
        <v>5.1400000000000001E-2</v>
      </c>
      <c r="O82" s="6">
        <v>0.32</v>
      </c>
      <c r="P82" s="6">
        <v>0.11940000000000001</v>
      </c>
      <c r="Q82" s="6">
        <v>49</v>
      </c>
      <c r="R82" s="6">
        <v>254</v>
      </c>
      <c r="S82" s="6">
        <v>768</v>
      </c>
      <c r="T82" s="6">
        <v>41932</v>
      </c>
      <c r="U82" s="6">
        <v>0.65300000000000002</v>
      </c>
      <c r="V82" s="6">
        <v>0.88070000000000004</v>
      </c>
      <c r="W82" s="6">
        <v>0.75229999999999997</v>
      </c>
      <c r="X82" s="6">
        <v>5</v>
      </c>
      <c r="Y82" s="6">
        <v>43</v>
      </c>
      <c r="Z82" s="6">
        <v>347</v>
      </c>
      <c r="AA82" s="6">
        <v>12132</v>
      </c>
      <c r="AB82" s="6">
        <v>0.1105</v>
      </c>
      <c r="AC82" s="6">
        <v>0.39789999999999998</v>
      </c>
      <c r="AD82" s="6">
        <v>0.2177</v>
      </c>
      <c r="AE82" s="6">
        <v>1</v>
      </c>
      <c r="AF82" s="6">
        <v>3</v>
      </c>
      <c r="AG82" s="6">
        <v>9</v>
      </c>
      <c r="AH82" s="6">
        <v>321</v>
      </c>
      <c r="AI82" s="6">
        <v>7.7000000000000002E-3</v>
      </c>
      <c r="AJ82" s="6">
        <v>1.03E-2</v>
      </c>
      <c r="AK82" s="6">
        <v>5.7999999999999996E-3</v>
      </c>
      <c r="AT82" s="9">
        <f t="shared" si="0"/>
        <v>76.028571428571425</v>
      </c>
      <c r="AU82" s="8">
        <f t="shared" si="1"/>
        <v>332.7</v>
      </c>
      <c r="AV82" s="9">
        <f t="shared" si="2"/>
        <v>165.08661417322836</v>
      </c>
      <c r="AW82" s="31">
        <f t="shared" si="3"/>
        <v>282.13953488372096</v>
      </c>
      <c r="AX82" s="9">
        <f t="shared" si="4"/>
        <v>107</v>
      </c>
      <c r="AY82" s="8" t="str">
        <f t="shared" si="5"/>
        <v/>
      </c>
      <c r="AZ82" s="8"/>
      <c r="BA82" s="6" t="e">
        <f t="shared" si="6"/>
        <v>#REF!</v>
      </c>
      <c r="BB82" s="6" t="e">
        <f t="shared" ca="1" si="7"/>
        <v>#NAME?</v>
      </c>
      <c r="BC82" s="6" t="e">
        <f t="shared" si="8"/>
        <v>#REF!</v>
      </c>
      <c r="BE82" s="9" t="e">
        <f t="shared" ca="1" si="9"/>
        <v>#NAME?</v>
      </c>
    </row>
    <row r="83" spans="1:57" ht="15.75" customHeight="1" x14ac:dyDescent="0.25">
      <c r="A83" s="6" t="s">
        <v>1708</v>
      </c>
      <c r="B83" s="6" t="s">
        <v>3276</v>
      </c>
      <c r="J83" s="6">
        <v>1</v>
      </c>
      <c r="K83" s="6">
        <v>12</v>
      </c>
      <c r="L83" s="6">
        <v>484</v>
      </c>
      <c r="M83" s="6">
        <v>10408</v>
      </c>
      <c r="N83" s="6">
        <v>1.0200000000000001E-2</v>
      </c>
      <c r="O83" s="6">
        <v>0.38840000000000002</v>
      </c>
      <c r="P83" s="6">
        <v>6.0000000000000001E-3</v>
      </c>
      <c r="Q83" s="6">
        <v>50</v>
      </c>
      <c r="R83" s="6">
        <v>566</v>
      </c>
      <c r="S83" s="6">
        <v>1212</v>
      </c>
      <c r="T83" s="6">
        <v>1705137</v>
      </c>
      <c r="U83" s="6">
        <v>0.47970000000000002</v>
      </c>
      <c r="V83" s="6">
        <v>0.97270000000000001</v>
      </c>
      <c r="W83" s="6">
        <v>0.98799999999999999</v>
      </c>
      <c r="X83" s="6">
        <v>1</v>
      </c>
      <c r="Y83" s="6">
        <v>33</v>
      </c>
      <c r="Z83" s="6">
        <v>147</v>
      </c>
      <c r="AA83" s="6">
        <v>747185</v>
      </c>
      <c r="AB83" s="6">
        <v>2.8000000000000001E-2</v>
      </c>
      <c r="AC83" s="6">
        <v>0.11799999999999999</v>
      </c>
      <c r="AD83" s="6">
        <v>0.43290000000000001</v>
      </c>
      <c r="AE83" s="6">
        <v>1</v>
      </c>
      <c r="AF83" s="6">
        <v>12</v>
      </c>
      <c r="AG83" s="6">
        <v>265</v>
      </c>
      <c r="AH83" s="6">
        <v>8525</v>
      </c>
      <c r="AI83" s="6">
        <v>1.0200000000000001E-2</v>
      </c>
      <c r="AJ83" s="6">
        <v>0.2127</v>
      </c>
      <c r="AK83" s="6">
        <v>4.8999999999999998E-3</v>
      </c>
      <c r="AT83" s="9" t="str">
        <f t="shared" si="0"/>
        <v/>
      </c>
      <c r="AU83" s="8">
        <f t="shared" si="1"/>
        <v>867.33333333333337</v>
      </c>
      <c r="AV83" s="9">
        <f t="shared" si="2"/>
        <v>3012.6095406360423</v>
      </c>
      <c r="AW83" s="31">
        <f t="shared" si="3"/>
        <v>22641.969696969696</v>
      </c>
      <c r="AX83" s="9">
        <f t="shared" si="4"/>
        <v>710.41666666666663</v>
      </c>
      <c r="AY83" s="8" t="str">
        <f t="shared" si="5"/>
        <v/>
      </c>
      <c r="AZ83" s="8"/>
      <c r="BA83" s="6" t="e">
        <f t="shared" si="6"/>
        <v>#REF!</v>
      </c>
      <c r="BB83" s="6" t="e">
        <f t="shared" ca="1" si="7"/>
        <v>#NAME?</v>
      </c>
      <c r="BC83" s="6" t="e">
        <f t="shared" si="8"/>
        <v>#REF!</v>
      </c>
      <c r="BE83" s="9" t="e">
        <f t="shared" ca="1" si="9"/>
        <v>#NAME?</v>
      </c>
    </row>
    <row r="84" spans="1:57" ht="15.75" customHeight="1" x14ac:dyDescent="0.25">
      <c r="A84" s="6" t="s">
        <v>1638</v>
      </c>
      <c r="B84" s="6" t="s">
        <v>3276</v>
      </c>
      <c r="J84" s="6">
        <v>2</v>
      </c>
      <c r="K84" s="6">
        <v>36</v>
      </c>
      <c r="L84" s="6">
        <v>405</v>
      </c>
      <c r="M84" s="6">
        <v>29712</v>
      </c>
      <c r="N84" s="6">
        <v>0.12239999999999999</v>
      </c>
      <c r="O84" s="6">
        <v>0.70309999999999995</v>
      </c>
      <c r="P84" s="6">
        <v>0.53520000000000001</v>
      </c>
      <c r="Q84" s="6">
        <v>17</v>
      </c>
      <c r="R84" s="6">
        <v>159</v>
      </c>
      <c r="S84" s="6">
        <v>567</v>
      </c>
      <c r="T84" s="6">
        <v>53159</v>
      </c>
      <c r="U84" s="6">
        <v>0.54079999999999995</v>
      </c>
      <c r="V84" s="6">
        <v>0.98440000000000005</v>
      </c>
      <c r="W84" s="6">
        <v>0.95750000000000002</v>
      </c>
      <c r="X84" s="6">
        <v>1</v>
      </c>
      <c r="Y84" s="6">
        <v>41</v>
      </c>
      <c r="Z84" s="6">
        <v>402</v>
      </c>
      <c r="AA84" s="6">
        <v>27543</v>
      </c>
      <c r="AB84" s="6">
        <v>0.13950000000000001</v>
      </c>
      <c r="AC84" s="6">
        <v>0.69789999999999996</v>
      </c>
      <c r="AD84" s="6">
        <v>0.49609999999999999</v>
      </c>
      <c r="AL84" s="6">
        <v>2</v>
      </c>
      <c r="AM84" s="6">
        <v>100</v>
      </c>
      <c r="AN84" s="6">
        <v>559</v>
      </c>
      <c r="AO84" s="6">
        <v>48323</v>
      </c>
      <c r="AP84" s="6">
        <v>0.34010000000000001</v>
      </c>
      <c r="AQ84" s="6">
        <v>0.97050000000000003</v>
      </c>
      <c r="AR84" s="6">
        <v>0.87039999999999995</v>
      </c>
      <c r="AT84" s="9" t="str">
        <f t="shared" si="0"/>
        <v/>
      </c>
      <c r="AU84" s="8">
        <f t="shared" si="1"/>
        <v>825.33333333333337</v>
      </c>
      <c r="AV84" s="9">
        <f t="shared" si="2"/>
        <v>334.33333333333331</v>
      </c>
      <c r="AW84" s="31">
        <f t="shared" si="3"/>
        <v>671.78048780487802</v>
      </c>
      <c r="AX84" s="9" t="str">
        <f t="shared" si="4"/>
        <v/>
      </c>
      <c r="AY84" s="8">
        <f t="shared" si="5"/>
        <v>483.23</v>
      </c>
      <c r="AZ84" s="8"/>
      <c r="BA84" s="6" t="e">
        <f t="shared" si="6"/>
        <v>#REF!</v>
      </c>
      <c r="BB84" s="6" t="e">
        <f t="shared" ca="1" si="7"/>
        <v>#NAME?</v>
      </c>
      <c r="BC84" s="6" t="e">
        <f t="shared" si="8"/>
        <v>#REF!</v>
      </c>
      <c r="BE84" s="9" t="e">
        <f t="shared" ca="1" si="9"/>
        <v>#NAME?</v>
      </c>
    </row>
    <row r="85" spans="1:57" ht="15.75" customHeight="1" x14ac:dyDescent="0.25">
      <c r="A85" s="6" t="s">
        <v>1630</v>
      </c>
      <c r="B85" s="6" t="s">
        <v>3276</v>
      </c>
      <c r="C85" s="6">
        <v>2</v>
      </c>
      <c r="D85" s="6">
        <v>27</v>
      </c>
      <c r="E85" s="6">
        <v>991</v>
      </c>
      <c r="F85" s="6">
        <v>88217</v>
      </c>
      <c r="G85" s="6">
        <v>0.1084</v>
      </c>
      <c r="H85" s="6">
        <v>0.64480000000000004</v>
      </c>
      <c r="I85" s="6">
        <v>0.43149999999999999</v>
      </c>
      <c r="J85" s="6">
        <v>18</v>
      </c>
      <c r="K85" s="6">
        <v>64</v>
      </c>
      <c r="L85" s="6">
        <v>1103</v>
      </c>
      <c r="M85" s="6">
        <v>124148</v>
      </c>
      <c r="N85" s="6">
        <v>0.25700000000000001</v>
      </c>
      <c r="O85" s="6">
        <v>0.71760000000000002</v>
      </c>
      <c r="P85" s="6">
        <v>0.60729999999999995</v>
      </c>
      <c r="Q85" s="6">
        <v>25</v>
      </c>
      <c r="R85" s="6">
        <v>199</v>
      </c>
      <c r="S85" s="6">
        <v>1520</v>
      </c>
      <c r="T85" s="6">
        <v>185660</v>
      </c>
      <c r="U85" s="6">
        <v>0.79920000000000002</v>
      </c>
      <c r="V85" s="6">
        <v>0.9889</v>
      </c>
      <c r="W85" s="6">
        <v>0.90820000000000001</v>
      </c>
      <c r="X85" s="6">
        <v>6</v>
      </c>
      <c r="Y85" s="6">
        <v>71</v>
      </c>
      <c r="Z85" s="6">
        <v>1100</v>
      </c>
      <c r="AA85" s="6">
        <v>124142</v>
      </c>
      <c r="AB85" s="6">
        <v>0.28510000000000002</v>
      </c>
      <c r="AC85" s="6">
        <v>0.7157</v>
      </c>
      <c r="AD85" s="6">
        <v>0.60729999999999995</v>
      </c>
      <c r="AE85" s="6">
        <v>3</v>
      </c>
      <c r="AF85" s="6">
        <v>16</v>
      </c>
      <c r="AG85" s="6">
        <v>791</v>
      </c>
      <c r="AH85" s="6">
        <v>56622</v>
      </c>
      <c r="AI85" s="6">
        <v>6.4299999999999996E-2</v>
      </c>
      <c r="AJ85" s="6">
        <v>0.51459999999999995</v>
      </c>
      <c r="AK85" s="6">
        <v>0.27700000000000002</v>
      </c>
      <c r="AL85" s="6">
        <v>12</v>
      </c>
      <c r="AM85" s="6">
        <v>108</v>
      </c>
      <c r="AN85" s="6">
        <v>1405</v>
      </c>
      <c r="AO85" s="6">
        <v>153429</v>
      </c>
      <c r="AP85" s="6">
        <v>0.43369999999999997</v>
      </c>
      <c r="AQ85" s="6">
        <v>0.91410000000000002</v>
      </c>
      <c r="AR85" s="6">
        <v>0.75049999999999994</v>
      </c>
      <c r="AT85" s="9">
        <f t="shared" si="0"/>
        <v>3267.2962962962961</v>
      </c>
      <c r="AU85" s="8">
        <f t="shared" si="1"/>
        <v>1939.8125</v>
      </c>
      <c r="AV85" s="9">
        <f t="shared" si="2"/>
        <v>932.964824120603</v>
      </c>
      <c r="AW85" s="31">
        <f t="shared" si="3"/>
        <v>1748.4788732394366</v>
      </c>
      <c r="AX85" s="9">
        <f t="shared" si="4"/>
        <v>3538.875</v>
      </c>
      <c r="AY85" s="8">
        <f t="shared" si="5"/>
        <v>1420.6388888888889</v>
      </c>
      <c r="AZ85" s="8"/>
      <c r="BA85" s="6" t="e">
        <f t="shared" si="6"/>
        <v>#REF!</v>
      </c>
      <c r="BB85" s="6" t="e">
        <f t="shared" ca="1" si="7"/>
        <v>#NAME?</v>
      </c>
      <c r="BC85" s="6" t="e">
        <f t="shared" si="8"/>
        <v>#REF!</v>
      </c>
      <c r="BE85" s="9" t="e">
        <f t="shared" ca="1" si="9"/>
        <v>#NAME?</v>
      </c>
    </row>
    <row r="86" spans="1:57" ht="15.75" customHeight="1" x14ac:dyDescent="0.25">
      <c r="A86" s="6" t="s">
        <v>1683</v>
      </c>
      <c r="B86" s="6" t="s">
        <v>3276</v>
      </c>
      <c r="C86" s="6">
        <v>6</v>
      </c>
      <c r="D86" s="6">
        <v>27</v>
      </c>
      <c r="E86" s="6">
        <v>73</v>
      </c>
      <c r="F86" s="6">
        <v>1819</v>
      </c>
      <c r="G86" s="6">
        <v>2.4799999999999999E-2</v>
      </c>
      <c r="H86" s="6">
        <v>3.9199999999999999E-2</v>
      </c>
      <c r="I86" s="6">
        <v>1.24E-2</v>
      </c>
      <c r="Q86" s="6">
        <v>59</v>
      </c>
      <c r="R86" s="6">
        <v>437</v>
      </c>
      <c r="S86" s="6">
        <v>1824</v>
      </c>
      <c r="T86" s="6">
        <v>127330</v>
      </c>
      <c r="U86" s="6">
        <v>0.40129999999999999</v>
      </c>
      <c r="V86" s="6">
        <v>0.98009999999999997</v>
      </c>
      <c r="W86" s="6">
        <v>0.86950000000000005</v>
      </c>
      <c r="X86" s="6">
        <v>8</v>
      </c>
      <c r="Y86" s="6">
        <v>26</v>
      </c>
      <c r="Z86" s="6">
        <v>138</v>
      </c>
      <c r="AA86" s="6">
        <v>5331</v>
      </c>
      <c r="AB86" s="6">
        <v>2.3900000000000001E-2</v>
      </c>
      <c r="AC86" s="6">
        <v>7.4200000000000002E-2</v>
      </c>
      <c r="AD86" s="6">
        <v>3.6400000000000002E-2</v>
      </c>
      <c r="AE86" s="6">
        <v>11</v>
      </c>
      <c r="AF86" s="6">
        <v>35</v>
      </c>
      <c r="AG86" s="6">
        <v>24</v>
      </c>
      <c r="AH86" s="6">
        <v>621</v>
      </c>
      <c r="AI86" s="6">
        <v>3.2099999999999997E-2</v>
      </c>
      <c r="AJ86" s="6">
        <v>1.29E-2</v>
      </c>
      <c r="AK86" s="6">
        <v>4.1999999999999997E-3</v>
      </c>
      <c r="AL86" s="6">
        <v>1</v>
      </c>
      <c r="AM86" s="6">
        <v>58</v>
      </c>
      <c r="AN86" s="6">
        <v>1055</v>
      </c>
      <c r="AO86" s="6">
        <v>46337</v>
      </c>
      <c r="AP86" s="6">
        <v>5.33E-2</v>
      </c>
      <c r="AQ86" s="6">
        <v>0.56689999999999996</v>
      </c>
      <c r="AR86" s="6">
        <v>0.31640000000000001</v>
      </c>
      <c r="AT86" s="9">
        <f t="shared" si="0"/>
        <v>67.370370370370367</v>
      </c>
      <c r="AU86" s="8" t="str">
        <f t="shared" si="1"/>
        <v/>
      </c>
      <c r="AV86" s="9">
        <f t="shared" si="2"/>
        <v>291.37299771167051</v>
      </c>
      <c r="AW86" s="31">
        <f t="shared" si="3"/>
        <v>205.03846153846155</v>
      </c>
      <c r="AX86" s="9">
        <f t="shared" si="4"/>
        <v>17.742857142857144</v>
      </c>
      <c r="AY86" s="8">
        <f t="shared" si="5"/>
        <v>798.91379310344826</v>
      </c>
      <c r="AZ86" s="8"/>
      <c r="BA86" s="6" t="e">
        <f t="shared" si="6"/>
        <v>#REF!</v>
      </c>
      <c r="BB86" s="6" t="e">
        <f t="shared" ca="1" si="7"/>
        <v>#NAME?</v>
      </c>
      <c r="BC86" s="6" t="e">
        <f t="shared" si="8"/>
        <v>#REF!</v>
      </c>
      <c r="BE86" s="9" t="e">
        <f t="shared" ca="1" si="9"/>
        <v>#NAME?</v>
      </c>
    </row>
    <row r="87" spans="1:57" ht="15.75" customHeight="1" x14ac:dyDescent="0.25">
      <c r="A87" s="6" t="s">
        <v>1685</v>
      </c>
      <c r="B87" s="6" t="s">
        <v>3276</v>
      </c>
      <c r="C87" s="6">
        <v>3</v>
      </c>
      <c r="D87" s="6">
        <v>7</v>
      </c>
      <c r="E87" s="6">
        <v>129</v>
      </c>
      <c r="F87" s="6">
        <v>7688</v>
      </c>
      <c r="G87" s="6">
        <v>1.1599999999999999E-2</v>
      </c>
      <c r="H87" s="6">
        <v>5.7099999999999998E-2</v>
      </c>
      <c r="I87" s="6">
        <v>7.0499999999999993E-2</v>
      </c>
      <c r="J87" s="6">
        <v>3</v>
      </c>
      <c r="K87" s="6">
        <v>26</v>
      </c>
      <c r="L87" s="6">
        <v>565</v>
      </c>
      <c r="M87" s="6">
        <v>21158</v>
      </c>
      <c r="N87" s="6">
        <v>4.2999999999999997E-2</v>
      </c>
      <c r="O87" s="6">
        <v>0.25019999999999998</v>
      </c>
      <c r="P87" s="6">
        <v>0.19389999999999999</v>
      </c>
      <c r="Q87" s="6">
        <v>76</v>
      </c>
      <c r="R87" s="6">
        <v>467</v>
      </c>
      <c r="S87" s="6">
        <v>2190</v>
      </c>
      <c r="T87" s="6">
        <v>103256</v>
      </c>
      <c r="U87" s="6">
        <v>0.7732</v>
      </c>
      <c r="V87" s="6">
        <v>0.96989999999999998</v>
      </c>
      <c r="W87" s="6">
        <v>0.94630000000000003</v>
      </c>
      <c r="X87" s="6">
        <v>13</v>
      </c>
      <c r="Y87" s="6">
        <v>68</v>
      </c>
      <c r="Z87" s="6">
        <v>641</v>
      </c>
      <c r="AA87" s="6">
        <v>28307</v>
      </c>
      <c r="AB87" s="6">
        <v>0.11260000000000001</v>
      </c>
      <c r="AC87" s="6">
        <v>0.28389999999999999</v>
      </c>
      <c r="AD87" s="6">
        <v>0.25940000000000002</v>
      </c>
      <c r="AE87" s="6">
        <v>6</v>
      </c>
      <c r="AF87" s="6">
        <v>36</v>
      </c>
      <c r="AG87" s="6">
        <v>461</v>
      </c>
      <c r="AH87" s="6">
        <v>18655</v>
      </c>
      <c r="AI87" s="6">
        <v>5.96E-2</v>
      </c>
      <c r="AJ87" s="6">
        <v>0.20419999999999999</v>
      </c>
      <c r="AK87" s="6">
        <v>0.17100000000000001</v>
      </c>
      <c r="AL87" s="6">
        <v>3</v>
      </c>
      <c r="AM87" s="6">
        <v>114</v>
      </c>
      <c r="AN87" s="6">
        <v>1374</v>
      </c>
      <c r="AO87" s="6">
        <v>63458</v>
      </c>
      <c r="AP87" s="6">
        <v>0.18870000000000001</v>
      </c>
      <c r="AQ87" s="6">
        <v>0.60850000000000004</v>
      </c>
      <c r="AR87" s="6">
        <v>0.58150000000000002</v>
      </c>
      <c r="AT87" s="9">
        <f t="shared" si="0"/>
        <v>1098.2857142857142</v>
      </c>
      <c r="AU87" s="8">
        <f t="shared" si="1"/>
        <v>813.76923076923072</v>
      </c>
      <c r="AV87" s="9">
        <f t="shared" si="2"/>
        <v>221.10492505353318</v>
      </c>
      <c r="AW87" s="31">
        <f t="shared" si="3"/>
        <v>416.27941176470586</v>
      </c>
      <c r="AX87" s="9">
        <f t="shared" si="4"/>
        <v>518.19444444444446</v>
      </c>
      <c r="AY87" s="8">
        <f t="shared" si="5"/>
        <v>556.64912280701753</v>
      </c>
      <c r="AZ87" s="8"/>
      <c r="BA87" s="6" t="e">
        <f t="shared" si="6"/>
        <v>#REF!</v>
      </c>
      <c r="BB87" s="6" t="e">
        <f t="shared" ca="1" si="7"/>
        <v>#NAME?</v>
      </c>
      <c r="BC87" s="6" t="e">
        <f t="shared" si="8"/>
        <v>#REF!</v>
      </c>
      <c r="BE87" s="9" t="e">
        <f t="shared" ca="1" si="9"/>
        <v>#NAME?</v>
      </c>
    </row>
    <row r="88" spans="1:57" ht="15.75" customHeight="1" x14ac:dyDescent="0.25">
      <c r="A88" s="6" t="s">
        <v>1569</v>
      </c>
      <c r="B88" s="6" t="s">
        <v>3276</v>
      </c>
      <c r="C88" s="6">
        <v>1</v>
      </c>
      <c r="D88" s="6">
        <v>2</v>
      </c>
      <c r="E88" s="6">
        <v>50</v>
      </c>
      <c r="F88" s="6">
        <v>652</v>
      </c>
      <c r="G88" s="6">
        <v>4.0000000000000001E-3</v>
      </c>
      <c r="H88" s="6">
        <v>1.9E-2</v>
      </c>
      <c r="I88" s="6">
        <v>7.9000000000000008E-3</v>
      </c>
      <c r="Q88" s="6">
        <v>61</v>
      </c>
      <c r="R88" s="6">
        <v>261</v>
      </c>
      <c r="S88" s="6">
        <v>2436</v>
      </c>
      <c r="T88" s="6">
        <v>72497</v>
      </c>
      <c r="U88" s="6">
        <v>0.52300000000000002</v>
      </c>
      <c r="V88" s="6">
        <v>0.92520000000000002</v>
      </c>
      <c r="W88" s="6">
        <v>0.87760000000000005</v>
      </c>
      <c r="X88" s="6">
        <v>1</v>
      </c>
      <c r="Y88" s="6">
        <v>2</v>
      </c>
      <c r="Z88" s="6">
        <v>9</v>
      </c>
      <c r="AA88" s="6">
        <v>399</v>
      </c>
      <c r="AB88" s="6">
        <v>4.0000000000000001E-3</v>
      </c>
      <c r="AC88" s="6">
        <v>3.3999999999999998E-3</v>
      </c>
      <c r="AD88" s="6">
        <v>4.7999999999999996E-3</v>
      </c>
      <c r="AE88" s="6">
        <v>2</v>
      </c>
      <c r="AF88" s="6">
        <v>7</v>
      </c>
      <c r="AG88" s="6">
        <v>76</v>
      </c>
      <c r="AH88" s="6">
        <v>1111</v>
      </c>
      <c r="AI88" s="6">
        <v>1.4E-2</v>
      </c>
      <c r="AJ88" s="6">
        <v>2.8899999999999999E-2</v>
      </c>
      <c r="AK88" s="6">
        <v>1.34E-2</v>
      </c>
      <c r="AT88" s="9">
        <f t="shared" si="0"/>
        <v>326</v>
      </c>
      <c r="AU88" s="8" t="str">
        <f t="shared" si="1"/>
        <v/>
      </c>
      <c r="AV88" s="9">
        <f t="shared" si="2"/>
        <v>277.76628352490422</v>
      </c>
      <c r="AW88" s="31">
        <f t="shared" si="3"/>
        <v>199.5</v>
      </c>
      <c r="AX88" s="9">
        <f t="shared" si="4"/>
        <v>158.71428571428572</v>
      </c>
      <c r="AY88" s="8" t="str">
        <f t="shared" si="5"/>
        <v/>
      </c>
      <c r="AZ88" s="8"/>
      <c r="BA88" s="6" t="e">
        <f t="shared" si="6"/>
        <v>#REF!</v>
      </c>
      <c r="BB88" s="6" t="e">
        <f t="shared" ca="1" si="7"/>
        <v>#NAME?</v>
      </c>
      <c r="BC88" s="6" t="e">
        <f t="shared" si="8"/>
        <v>#REF!</v>
      </c>
      <c r="BE88" s="9" t="e">
        <f t="shared" ca="1" si="9"/>
        <v>#NAME?</v>
      </c>
    </row>
    <row r="89" spans="1:57" ht="15.75" customHeight="1" x14ac:dyDescent="0.25">
      <c r="A89" s="6" t="s">
        <v>1625</v>
      </c>
      <c r="B89" s="6" t="s">
        <v>3276</v>
      </c>
      <c r="C89" s="6">
        <v>3</v>
      </c>
      <c r="D89" s="6">
        <v>7</v>
      </c>
      <c r="E89" s="6">
        <v>336</v>
      </c>
      <c r="F89" s="6">
        <v>8971</v>
      </c>
      <c r="G89" s="6">
        <v>2.01E-2</v>
      </c>
      <c r="H89" s="6">
        <v>0.1784</v>
      </c>
      <c r="I89" s="6">
        <v>7.6799999999999993E-2</v>
      </c>
      <c r="J89" s="6">
        <v>5</v>
      </c>
      <c r="K89" s="6">
        <v>42</v>
      </c>
      <c r="L89" s="6">
        <v>966</v>
      </c>
      <c r="M89" s="6">
        <v>39829</v>
      </c>
      <c r="N89" s="6">
        <v>0.1207</v>
      </c>
      <c r="O89" s="6">
        <v>0.51300000000000001</v>
      </c>
      <c r="P89" s="6">
        <v>0.3412</v>
      </c>
      <c r="Q89" s="6">
        <v>39</v>
      </c>
      <c r="R89" s="6">
        <v>188</v>
      </c>
      <c r="S89" s="6">
        <v>1828</v>
      </c>
      <c r="T89" s="6">
        <v>106437</v>
      </c>
      <c r="U89" s="6">
        <v>0.54020000000000001</v>
      </c>
      <c r="V89" s="6">
        <v>0.9708</v>
      </c>
      <c r="W89" s="6">
        <v>0.91169999999999995</v>
      </c>
      <c r="X89" s="6">
        <v>21</v>
      </c>
      <c r="Y89" s="6">
        <v>69</v>
      </c>
      <c r="Z89" s="6">
        <v>1054</v>
      </c>
      <c r="AA89" s="6">
        <v>45018</v>
      </c>
      <c r="AB89" s="6">
        <v>0.1983</v>
      </c>
      <c r="AC89" s="6">
        <v>0.55969999999999998</v>
      </c>
      <c r="AD89" s="6">
        <v>0.3856</v>
      </c>
      <c r="AE89" s="6">
        <v>5</v>
      </c>
      <c r="AF89" s="6">
        <v>25</v>
      </c>
      <c r="AG89" s="6">
        <v>532</v>
      </c>
      <c r="AH89" s="6">
        <v>26383</v>
      </c>
      <c r="AI89" s="6">
        <v>7.1800000000000003E-2</v>
      </c>
      <c r="AJ89" s="6">
        <v>0.28249999999999997</v>
      </c>
      <c r="AK89" s="6">
        <v>0.22600000000000001</v>
      </c>
      <c r="AL89" s="6">
        <v>2</v>
      </c>
      <c r="AM89" s="6">
        <v>75</v>
      </c>
      <c r="AN89" s="6">
        <v>1563</v>
      </c>
      <c r="AO89" s="6">
        <v>80957</v>
      </c>
      <c r="AP89" s="6">
        <v>0.2155</v>
      </c>
      <c r="AQ89" s="6">
        <v>0.83009999999999995</v>
      </c>
      <c r="AR89" s="6">
        <v>0.69340000000000002</v>
      </c>
      <c r="AT89" s="9">
        <f t="shared" si="0"/>
        <v>1281.5714285714287</v>
      </c>
      <c r="AU89" s="8">
        <f t="shared" si="1"/>
        <v>948.30952380952385</v>
      </c>
      <c r="AV89" s="9">
        <f t="shared" si="2"/>
        <v>566.15425531914889</v>
      </c>
      <c r="AW89" s="31">
        <f t="shared" si="3"/>
        <v>652.43478260869563</v>
      </c>
      <c r="AX89" s="9">
        <f t="shared" si="4"/>
        <v>1055.32</v>
      </c>
      <c r="AY89" s="8">
        <f t="shared" si="5"/>
        <v>1079.4266666666667</v>
      </c>
      <c r="AZ89" s="8"/>
      <c r="BA89" s="6" t="e">
        <f t="shared" si="6"/>
        <v>#REF!</v>
      </c>
      <c r="BB89" s="6" t="e">
        <f t="shared" ca="1" si="7"/>
        <v>#NAME?</v>
      </c>
      <c r="BC89" s="6" t="e">
        <f t="shared" si="8"/>
        <v>#REF!</v>
      </c>
      <c r="BE89" s="9" t="e">
        <f t="shared" ca="1" si="9"/>
        <v>#NAME?</v>
      </c>
    </row>
    <row r="90" spans="1:57" ht="15.75" customHeight="1" x14ac:dyDescent="0.25">
      <c r="A90" s="6" t="s">
        <v>1717</v>
      </c>
      <c r="B90" s="6" t="s">
        <v>3276</v>
      </c>
      <c r="C90" s="6">
        <v>18</v>
      </c>
      <c r="D90" s="6">
        <v>82</v>
      </c>
      <c r="E90" s="6">
        <v>554</v>
      </c>
      <c r="F90" s="6">
        <v>15538</v>
      </c>
      <c r="G90" s="6">
        <v>4.3900000000000002E-2</v>
      </c>
      <c r="H90" s="6">
        <v>0.1125</v>
      </c>
      <c r="I90" s="6">
        <v>6.13E-2</v>
      </c>
      <c r="J90" s="6">
        <v>5</v>
      </c>
      <c r="K90" s="6">
        <v>69</v>
      </c>
      <c r="L90" s="6">
        <v>1244</v>
      </c>
      <c r="M90" s="6">
        <v>36741</v>
      </c>
      <c r="N90" s="6">
        <v>3.6900000000000002E-2</v>
      </c>
      <c r="O90" s="6">
        <v>0.25259999999999999</v>
      </c>
      <c r="P90" s="6">
        <v>0.1449</v>
      </c>
      <c r="Q90" s="6">
        <v>234</v>
      </c>
      <c r="R90" s="6">
        <v>1013</v>
      </c>
      <c r="S90" s="6">
        <v>4577</v>
      </c>
      <c r="T90" s="6">
        <v>219528</v>
      </c>
      <c r="U90" s="6">
        <v>0.5423</v>
      </c>
      <c r="V90" s="6">
        <v>0.92949999999999999</v>
      </c>
      <c r="W90" s="6">
        <v>0.8659</v>
      </c>
      <c r="X90" s="6">
        <v>52</v>
      </c>
      <c r="Y90" s="6">
        <v>560</v>
      </c>
      <c r="Z90" s="6">
        <v>2575</v>
      </c>
      <c r="AA90" s="6">
        <v>94950</v>
      </c>
      <c r="AB90" s="6">
        <v>0.29980000000000001</v>
      </c>
      <c r="AC90" s="6">
        <v>0.52290000000000003</v>
      </c>
      <c r="AD90" s="6">
        <v>0.3745</v>
      </c>
      <c r="AE90" s="6">
        <v>8</v>
      </c>
      <c r="AF90" s="6">
        <v>26</v>
      </c>
      <c r="AG90" s="6">
        <v>255</v>
      </c>
      <c r="AH90" s="6">
        <v>7161</v>
      </c>
      <c r="AI90" s="6">
        <v>1.3899999999999999E-2</v>
      </c>
      <c r="AJ90" s="6">
        <v>5.1799999999999999E-2</v>
      </c>
      <c r="AK90" s="6">
        <v>2.8199999999999999E-2</v>
      </c>
      <c r="AL90" s="6">
        <v>6</v>
      </c>
      <c r="AM90" s="6">
        <v>208</v>
      </c>
      <c r="AN90" s="6">
        <v>2624</v>
      </c>
      <c r="AO90" s="6">
        <v>72996</v>
      </c>
      <c r="AP90" s="6">
        <v>0.1113</v>
      </c>
      <c r="AQ90" s="6">
        <v>0.53290000000000004</v>
      </c>
      <c r="AR90" s="6">
        <v>0.28789999999999999</v>
      </c>
      <c r="AT90" s="9">
        <f t="shared" si="0"/>
        <v>189.48780487804879</v>
      </c>
      <c r="AU90" s="8">
        <f t="shared" si="1"/>
        <v>532.47826086956525</v>
      </c>
      <c r="AV90" s="9">
        <f t="shared" si="2"/>
        <v>216.71076011846003</v>
      </c>
      <c r="AW90" s="31">
        <f t="shared" si="3"/>
        <v>169.55357142857142</v>
      </c>
      <c r="AX90" s="9">
        <f t="shared" si="4"/>
        <v>275.42307692307691</v>
      </c>
      <c r="AY90" s="8">
        <f t="shared" si="5"/>
        <v>350.94230769230768</v>
      </c>
      <c r="AZ90" s="8"/>
      <c r="BA90" s="6" t="e">
        <f t="shared" si="6"/>
        <v>#REF!</v>
      </c>
      <c r="BB90" s="6" t="e">
        <f t="shared" ca="1" si="7"/>
        <v>#NAME?</v>
      </c>
      <c r="BC90" s="6" t="e">
        <f t="shared" si="8"/>
        <v>#REF!</v>
      </c>
      <c r="BE90" s="9" t="e">
        <f t="shared" ca="1" si="9"/>
        <v>#NAME?</v>
      </c>
    </row>
    <row r="91" spans="1:57" ht="15.75" customHeight="1" x14ac:dyDescent="0.25">
      <c r="A91" s="6" t="s">
        <v>1613</v>
      </c>
      <c r="B91" s="6" t="s">
        <v>3276</v>
      </c>
      <c r="C91" s="6">
        <v>6</v>
      </c>
      <c r="D91" s="6">
        <v>40</v>
      </c>
      <c r="E91" s="6">
        <v>373</v>
      </c>
      <c r="F91" s="6">
        <v>18833</v>
      </c>
      <c r="G91" s="6">
        <v>2.01E-2</v>
      </c>
      <c r="H91" s="6">
        <v>0.255</v>
      </c>
      <c r="I91" s="6">
        <v>0.11849999999999999</v>
      </c>
      <c r="J91" s="6">
        <v>6</v>
      </c>
      <c r="K91" s="6">
        <v>46</v>
      </c>
      <c r="L91" s="6">
        <v>522</v>
      </c>
      <c r="M91" s="6">
        <v>32052</v>
      </c>
      <c r="N91" s="6">
        <v>2.3099999999999999E-2</v>
      </c>
      <c r="O91" s="6">
        <v>0.35680000000000001</v>
      </c>
      <c r="P91" s="6">
        <v>0.20169999999999999</v>
      </c>
      <c r="Q91" s="6">
        <v>123</v>
      </c>
      <c r="R91" s="6">
        <v>712</v>
      </c>
      <c r="S91" s="6">
        <v>1321</v>
      </c>
      <c r="T91" s="6">
        <v>134543</v>
      </c>
      <c r="U91" s="6">
        <v>0.3569</v>
      </c>
      <c r="V91" s="6">
        <v>0.90290000000000004</v>
      </c>
      <c r="W91" s="6">
        <v>0.8468</v>
      </c>
      <c r="X91" s="6">
        <v>28</v>
      </c>
      <c r="Y91" s="6">
        <v>97</v>
      </c>
      <c r="Z91" s="6">
        <v>538</v>
      </c>
      <c r="AA91" s="6">
        <v>36040</v>
      </c>
      <c r="AB91" s="6">
        <v>4.8599999999999997E-2</v>
      </c>
      <c r="AC91" s="6">
        <v>0.36770000000000003</v>
      </c>
      <c r="AD91" s="6">
        <v>0.2268</v>
      </c>
      <c r="AE91" s="6">
        <v>6</v>
      </c>
      <c r="AF91" s="6">
        <v>24</v>
      </c>
      <c r="AG91" s="6">
        <v>241</v>
      </c>
      <c r="AH91" s="6">
        <v>10629</v>
      </c>
      <c r="AI91" s="6">
        <v>1.2E-2</v>
      </c>
      <c r="AJ91" s="6">
        <v>0.16470000000000001</v>
      </c>
      <c r="AK91" s="6">
        <v>6.6900000000000001E-2</v>
      </c>
      <c r="AL91" s="6">
        <v>4</v>
      </c>
      <c r="AM91" s="6">
        <v>108</v>
      </c>
      <c r="AN91" s="6">
        <v>790</v>
      </c>
      <c r="AO91" s="6">
        <v>50566</v>
      </c>
      <c r="AP91" s="6">
        <v>5.4100000000000002E-2</v>
      </c>
      <c r="AQ91" s="6">
        <v>0.54</v>
      </c>
      <c r="AR91" s="6">
        <v>0.31830000000000003</v>
      </c>
      <c r="AT91" s="9">
        <f t="shared" si="0"/>
        <v>470.82499999999999</v>
      </c>
      <c r="AU91" s="8">
        <f t="shared" si="1"/>
        <v>696.78260869565213</v>
      </c>
      <c r="AV91" s="9">
        <f t="shared" si="2"/>
        <v>188.96488764044943</v>
      </c>
      <c r="AW91" s="31">
        <f t="shared" si="3"/>
        <v>371.54639175257734</v>
      </c>
      <c r="AX91" s="9">
        <f t="shared" si="4"/>
        <v>442.875</v>
      </c>
      <c r="AY91" s="8">
        <f t="shared" si="5"/>
        <v>468.2037037037037</v>
      </c>
      <c r="AZ91" s="8"/>
      <c r="BA91" s="6" t="e">
        <f t="shared" si="6"/>
        <v>#REF!</v>
      </c>
      <c r="BB91" s="6" t="e">
        <f t="shared" ca="1" si="7"/>
        <v>#NAME?</v>
      </c>
      <c r="BC91" s="6" t="e">
        <f t="shared" si="8"/>
        <v>#REF!</v>
      </c>
      <c r="BE91" s="9" t="e">
        <f t="shared" ca="1" si="9"/>
        <v>#NAME?</v>
      </c>
    </row>
    <row r="92" spans="1:57" ht="15.75" customHeight="1" x14ac:dyDescent="0.25">
      <c r="A92" s="6" t="s">
        <v>1697</v>
      </c>
      <c r="B92" s="6" t="s">
        <v>3276</v>
      </c>
      <c r="C92" s="6">
        <v>9</v>
      </c>
      <c r="D92" s="6">
        <v>69</v>
      </c>
      <c r="E92" s="6">
        <v>782</v>
      </c>
      <c r="F92" s="6">
        <v>24814</v>
      </c>
      <c r="G92" s="6">
        <v>1.3100000000000001E-2</v>
      </c>
      <c r="H92" s="6">
        <v>0.13800000000000001</v>
      </c>
      <c r="I92" s="6">
        <v>8.2400000000000001E-2</v>
      </c>
      <c r="J92" s="6">
        <v>4</v>
      </c>
      <c r="K92" s="6">
        <v>49</v>
      </c>
      <c r="L92" s="6">
        <v>1263</v>
      </c>
      <c r="M92" s="6">
        <v>41822</v>
      </c>
      <c r="N92" s="6">
        <v>9.2999999999999992E-3</v>
      </c>
      <c r="O92" s="6">
        <v>0.2228</v>
      </c>
      <c r="P92" s="6">
        <v>0.13880000000000001</v>
      </c>
      <c r="Q92" s="6">
        <v>234</v>
      </c>
      <c r="R92" s="6">
        <v>1443</v>
      </c>
      <c r="S92" s="6">
        <v>5323</v>
      </c>
      <c r="T92" s="6">
        <v>271513</v>
      </c>
      <c r="U92" s="6">
        <v>0.27400000000000002</v>
      </c>
      <c r="V92" s="6">
        <v>0.93910000000000005</v>
      </c>
      <c r="W92" s="6">
        <v>0.90110000000000001</v>
      </c>
      <c r="X92" s="6">
        <v>19</v>
      </c>
      <c r="Y92" s="6">
        <v>104</v>
      </c>
      <c r="Z92" s="6">
        <v>1311</v>
      </c>
      <c r="AA92" s="6">
        <v>42133</v>
      </c>
      <c r="AB92" s="6">
        <v>1.9699999999999999E-2</v>
      </c>
      <c r="AC92" s="6">
        <v>0.23130000000000001</v>
      </c>
      <c r="AD92" s="6">
        <v>0.13980000000000001</v>
      </c>
      <c r="AE92" s="6">
        <v>9</v>
      </c>
      <c r="AF92" s="6">
        <v>43</v>
      </c>
      <c r="AG92" s="6">
        <v>527</v>
      </c>
      <c r="AH92" s="6">
        <v>13707</v>
      </c>
      <c r="AI92" s="6">
        <v>8.2000000000000007E-3</v>
      </c>
      <c r="AJ92" s="6">
        <v>9.2999999999999999E-2</v>
      </c>
      <c r="AK92" s="6">
        <v>4.5499999999999999E-2</v>
      </c>
      <c r="AL92" s="6">
        <v>3</v>
      </c>
      <c r="AM92" s="6">
        <v>153</v>
      </c>
      <c r="AN92" s="6">
        <v>3365</v>
      </c>
      <c r="AO92" s="6">
        <v>103171</v>
      </c>
      <c r="AP92" s="6">
        <v>2.9100000000000001E-2</v>
      </c>
      <c r="AQ92" s="6">
        <v>0.59370000000000001</v>
      </c>
      <c r="AR92" s="6">
        <v>0.34239999999999998</v>
      </c>
      <c r="AT92" s="9">
        <f t="shared" si="0"/>
        <v>359.62318840579712</v>
      </c>
      <c r="AU92" s="8">
        <f t="shared" si="1"/>
        <v>853.51020408163265</v>
      </c>
      <c r="AV92" s="9">
        <f t="shared" si="2"/>
        <v>188.15869715869715</v>
      </c>
      <c r="AW92" s="31">
        <f t="shared" si="3"/>
        <v>405.125</v>
      </c>
      <c r="AX92" s="9">
        <f t="shared" si="4"/>
        <v>318.76744186046511</v>
      </c>
      <c r="AY92" s="8">
        <f t="shared" si="5"/>
        <v>674.32026143790847</v>
      </c>
      <c r="AZ92" s="8"/>
      <c r="BA92" s="6" t="e">
        <f t="shared" si="6"/>
        <v>#REF!</v>
      </c>
      <c r="BB92" s="6" t="e">
        <f t="shared" ca="1" si="7"/>
        <v>#NAME?</v>
      </c>
      <c r="BC92" s="6" t="e">
        <f t="shared" si="8"/>
        <v>#REF!</v>
      </c>
      <c r="BE92" s="9" t="e">
        <f t="shared" ca="1" si="9"/>
        <v>#NAME?</v>
      </c>
    </row>
    <row r="93" spans="1:57" ht="15.75" customHeight="1" x14ac:dyDescent="0.25">
      <c r="A93" s="6" t="s">
        <v>1622</v>
      </c>
      <c r="B93" s="6" t="s">
        <v>3276</v>
      </c>
      <c r="C93" s="6">
        <v>1</v>
      </c>
      <c r="D93" s="6">
        <v>17</v>
      </c>
      <c r="E93" s="6">
        <v>877</v>
      </c>
      <c r="F93" s="6">
        <v>18540</v>
      </c>
      <c r="G93" s="6">
        <v>6.3399999999999998E-2</v>
      </c>
      <c r="H93" s="6">
        <v>0.30509999999999998</v>
      </c>
      <c r="I93" s="6">
        <v>0.1726</v>
      </c>
      <c r="J93" s="6">
        <v>6</v>
      </c>
      <c r="K93" s="6">
        <v>37</v>
      </c>
      <c r="L93" s="6">
        <v>1277</v>
      </c>
      <c r="M93" s="6">
        <v>32823</v>
      </c>
      <c r="N93" s="6">
        <v>0.1381</v>
      </c>
      <c r="O93" s="6">
        <v>0.44429999999999997</v>
      </c>
      <c r="P93" s="6">
        <v>0.30559999999999998</v>
      </c>
      <c r="Q93" s="6">
        <v>27</v>
      </c>
      <c r="R93" s="6">
        <v>156</v>
      </c>
      <c r="S93" s="6">
        <v>2790</v>
      </c>
      <c r="T93" s="6">
        <v>103172</v>
      </c>
      <c r="U93" s="6">
        <v>0.58209999999999995</v>
      </c>
      <c r="V93" s="6">
        <v>0.9708</v>
      </c>
      <c r="W93" s="6">
        <v>0.96060000000000001</v>
      </c>
      <c r="X93" s="6">
        <v>1</v>
      </c>
      <c r="Y93" s="6">
        <v>5</v>
      </c>
      <c r="Z93" s="6">
        <v>475</v>
      </c>
      <c r="AA93" s="6">
        <v>7258</v>
      </c>
      <c r="AB93" s="6">
        <v>1.8700000000000001E-2</v>
      </c>
      <c r="AC93" s="6">
        <v>0.1653</v>
      </c>
      <c r="AD93" s="6">
        <v>6.7599999999999993E-2</v>
      </c>
      <c r="AL93" s="6">
        <v>1</v>
      </c>
      <c r="AM93" s="6">
        <v>88</v>
      </c>
      <c r="AN93" s="6">
        <v>2476</v>
      </c>
      <c r="AO93" s="6">
        <v>90166</v>
      </c>
      <c r="AP93" s="6">
        <v>0.32840000000000003</v>
      </c>
      <c r="AQ93" s="6">
        <v>0.86150000000000004</v>
      </c>
      <c r="AR93" s="6">
        <v>0.83950000000000002</v>
      </c>
      <c r="AT93" s="9">
        <f t="shared" si="0"/>
        <v>1090.5882352941176</v>
      </c>
      <c r="AU93" s="8">
        <f t="shared" si="1"/>
        <v>887.10810810810813</v>
      </c>
      <c r="AV93" s="9">
        <f t="shared" si="2"/>
        <v>661.35897435897436</v>
      </c>
      <c r="AW93" s="31">
        <f t="shared" si="3"/>
        <v>1451.6</v>
      </c>
      <c r="AX93" s="9" t="str">
        <f t="shared" si="4"/>
        <v/>
      </c>
      <c r="AY93" s="8">
        <f t="shared" si="5"/>
        <v>1024.6136363636363</v>
      </c>
      <c r="AZ93" s="8"/>
      <c r="BA93" s="6" t="e">
        <f t="shared" si="6"/>
        <v>#REF!</v>
      </c>
      <c r="BB93" s="6" t="e">
        <f t="shared" ca="1" si="7"/>
        <v>#NAME?</v>
      </c>
      <c r="BC93" s="6" t="e">
        <f t="shared" si="8"/>
        <v>#REF!</v>
      </c>
      <c r="BE93" s="9" t="e">
        <f t="shared" ca="1" si="9"/>
        <v>#NAME?</v>
      </c>
    </row>
    <row r="94" spans="1:57" ht="15.75" customHeight="1" x14ac:dyDescent="0.25">
      <c r="A94" s="6" t="s">
        <v>1517</v>
      </c>
      <c r="B94" s="6" t="s">
        <v>3276</v>
      </c>
      <c r="C94" s="6">
        <v>9</v>
      </c>
      <c r="D94" s="6">
        <v>61</v>
      </c>
      <c r="E94" s="6">
        <v>1064</v>
      </c>
      <c r="F94" s="6">
        <v>46714</v>
      </c>
      <c r="G94" s="6">
        <v>2.3E-2</v>
      </c>
      <c r="H94" s="6">
        <v>0.31169999999999998</v>
      </c>
      <c r="I94" s="6">
        <v>8.7300000000000003E-2</v>
      </c>
      <c r="J94" s="6">
        <v>21</v>
      </c>
      <c r="K94" s="6">
        <v>124</v>
      </c>
      <c r="L94" s="6">
        <v>1590</v>
      </c>
      <c r="M94" s="6">
        <v>94502</v>
      </c>
      <c r="N94" s="6">
        <v>4.6800000000000001E-2</v>
      </c>
      <c r="O94" s="6">
        <v>0.4657</v>
      </c>
      <c r="P94" s="6">
        <v>0.17660000000000001</v>
      </c>
      <c r="Q94" s="6">
        <v>170</v>
      </c>
      <c r="R94" s="6">
        <v>952</v>
      </c>
      <c r="S94" s="6">
        <v>3173</v>
      </c>
      <c r="T94" s="6">
        <v>371995</v>
      </c>
      <c r="U94" s="6">
        <v>0.35899999999999999</v>
      </c>
      <c r="V94" s="6">
        <v>0.9294</v>
      </c>
      <c r="W94" s="6">
        <v>0.69520000000000004</v>
      </c>
      <c r="X94" s="6">
        <v>267</v>
      </c>
      <c r="Y94" s="6">
        <v>540</v>
      </c>
      <c r="Z94" s="6">
        <v>1860</v>
      </c>
      <c r="AA94" s="6">
        <v>139077</v>
      </c>
      <c r="AB94" s="6">
        <v>0.2036</v>
      </c>
      <c r="AC94" s="6">
        <v>0.54479999999999995</v>
      </c>
      <c r="AD94" s="6">
        <v>0.25990000000000002</v>
      </c>
      <c r="AE94" s="6">
        <v>36</v>
      </c>
      <c r="AF94" s="6">
        <v>220</v>
      </c>
      <c r="AG94" s="6">
        <v>1470</v>
      </c>
      <c r="AH94" s="6">
        <v>93686</v>
      </c>
      <c r="AI94" s="6">
        <v>8.3000000000000004E-2</v>
      </c>
      <c r="AJ94" s="6">
        <v>0.43059999999999998</v>
      </c>
      <c r="AK94" s="6">
        <v>0.17510000000000001</v>
      </c>
      <c r="AL94" s="6">
        <v>12</v>
      </c>
      <c r="AM94" s="6">
        <v>322</v>
      </c>
      <c r="AN94" s="6">
        <v>2630</v>
      </c>
      <c r="AO94" s="6">
        <v>181980</v>
      </c>
      <c r="AP94" s="6">
        <v>0.12139999999999999</v>
      </c>
      <c r="AQ94" s="6">
        <v>0.77039999999999997</v>
      </c>
      <c r="AR94" s="6">
        <v>0.34010000000000001</v>
      </c>
      <c r="AT94" s="9">
        <f t="shared" si="0"/>
        <v>765.80327868852464</v>
      </c>
      <c r="AU94" s="8">
        <f t="shared" si="1"/>
        <v>762.11290322580646</v>
      </c>
      <c r="AV94" s="9">
        <f t="shared" si="2"/>
        <v>390.75105042016804</v>
      </c>
      <c r="AW94" s="31">
        <f t="shared" si="3"/>
        <v>257.55</v>
      </c>
      <c r="AX94" s="9">
        <f t="shared" si="4"/>
        <v>425.84545454545457</v>
      </c>
      <c r="AY94" s="8">
        <f t="shared" si="5"/>
        <v>565.15527950310559</v>
      </c>
      <c r="AZ94" s="8"/>
      <c r="BA94" s="6" t="e">
        <f t="shared" si="6"/>
        <v>#REF!</v>
      </c>
      <c r="BB94" s="6" t="e">
        <f t="shared" ca="1" si="7"/>
        <v>#NAME?</v>
      </c>
      <c r="BC94" s="6" t="e">
        <f t="shared" si="8"/>
        <v>#REF!</v>
      </c>
      <c r="BE94" s="9" t="e">
        <f t="shared" ca="1" si="9"/>
        <v>#NAME?</v>
      </c>
    </row>
    <row r="95" spans="1:57" ht="15.75" customHeight="1" x14ac:dyDescent="0.25">
      <c r="A95" s="6" t="s">
        <v>1541</v>
      </c>
      <c r="B95" s="6" t="s">
        <v>3276</v>
      </c>
      <c r="C95" s="6">
        <v>5</v>
      </c>
      <c r="D95" s="6">
        <v>11</v>
      </c>
      <c r="E95" s="6">
        <v>83</v>
      </c>
      <c r="F95" s="6">
        <v>2454</v>
      </c>
      <c r="G95" s="6">
        <v>2.0199999999999999E-2</v>
      </c>
      <c r="H95" s="6">
        <v>0.10589999999999999</v>
      </c>
      <c r="I95" s="6">
        <v>1.4200000000000001E-2</v>
      </c>
      <c r="J95" s="6">
        <v>1</v>
      </c>
      <c r="K95" s="6">
        <v>9</v>
      </c>
      <c r="L95" s="6">
        <v>95</v>
      </c>
      <c r="M95" s="6">
        <v>3119</v>
      </c>
      <c r="N95" s="6">
        <v>1.6500000000000001E-2</v>
      </c>
      <c r="O95" s="6">
        <v>0.1212</v>
      </c>
      <c r="P95" s="6">
        <v>1.7999999999999999E-2</v>
      </c>
      <c r="Q95" s="6">
        <v>41</v>
      </c>
      <c r="R95" s="6">
        <v>274</v>
      </c>
      <c r="S95" s="6">
        <v>728</v>
      </c>
      <c r="T95" s="6">
        <v>108180</v>
      </c>
      <c r="U95" s="6">
        <v>0.50370000000000004</v>
      </c>
      <c r="V95" s="6">
        <v>0.92859999999999998</v>
      </c>
      <c r="W95" s="6">
        <v>0.626</v>
      </c>
      <c r="X95" s="6">
        <v>15</v>
      </c>
      <c r="Y95" s="6">
        <v>55</v>
      </c>
      <c r="Z95" s="6">
        <v>280</v>
      </c>
      <c r="AA95" s="6">
        <v>12841</v>
      </c>
      <c r="AB95" s="6">
        <v>0.1011</v>
      </c>
      <c r="AC95" s="6">
        <v>0.35709999999999997</v>
      </c>
      <c r="AD95" s="6">
        <v>7.4300000000000005E-2</v>
      </c>
      <c r="AE95" s="6">
        <v>1</v>
      </c>
      <c r="AF95" s="6">
        <v>3</v>
      </c>
      <c r="AG95" s="6">
        <v>2</v>
      </c>
      <c r="AH95" s="6">
        <v>4</v>
      </c>
      <c r="AI95" s="6">
        <v>5.4999999999999997E-3</v>
      </c>
      <c r="AJ95" s="6">
        <v>2.5999999999999999E-3</v>
      </c>
      <c r="AK95" s="6">
        <v>0</v>
      </c>
      <c r="AT95" s="9">
        <f t="shared" si="0"/>
        <v>223.09090909090909</v>
      </c>
      <c r="AU95" s="8">
        <f t="shared" si="1"/>
        <v>346.55555555555554</v>
      </c>
      <c r="AV95" s="9">
        <f t="shared" si="2"/>
        <v>394.81751824817519</v>
      </c>
      <c r="AW95" s="31">
        <f t="shared" si="3"/>
        <v>233.47272727272727</v>
      </c>
      <c r="AX95" s="9">
        <f t="shared" si="4"/>
        <v>1.3333333333333333</v>
      </c>
      <c r="AY95" s="8" t="str">
        <f t="shared" si="5"/>
        <v/>
      </c>
      <c r="AZ95" s="8"/>
      <c r="BA95" s="6" t="e">
        <f t="shared" si="6"/>
        <v>#REF!</v>
      </c>
      <c r="BB95" s="6" t="e">
        <f t="shared" ca="1" si="7"/>
        <v>#NAME?</v>
      </c>
      <c r="BC95" s="6" t="e">
        <f t="shared" si="8"/>
        <v>#REF!</v>
      </c>
      <c r="BE95" s="9" t="e">
        <f t="shared" ca="1" si="9"/>
        <v>#NAME?</v>
      </c>
    </row>
    <row r="96" spans="1:57" ht="15.75" customHeight="1" x14ac:dyDescent="0.25">
      <c r="A96" s="6" t="s">
        <v>1754</v>
      </c>
      <c r="B96" s="6" t="s">
        <v>3276</v>
      </c>
      <c r="C96" s="6">
        <v>2</v>
      </c>
      <c r="D96" s="6">
        <v>29</v>
      </c>
      <c r="E96" s="6">
        <v>1253</v>
      </c>
      <c r="F96" s="6">
        <v>71869</v>
      </c>
      <c r="G96" s="6">
        <v>3.0200000000000001E-2</v>
      </c>
      <c r="H96" s="6">
        <v>0.3105</v>
      </c>
      <c r="I96" s="6">
        <v>0.13769999999999999</v>
      </c>
      <c r="J96" s="6">
        <v>29</v>
      </c>
      <c r="K96" s="6">
        <v>212</v>
      </c>
      <c r="L96" s="6">
        <v>2554</v>
      </c>
      <c r="M96" s="6">
        <v>193332</v>
      </c>
      <c r="N96" s="6">
        <v>0.22109999999999999</v>
      </c>
      <c r="O96" s="6">
        <v>0.63280000000000003</v>
      </c>
      <c r="P96" s="6">
        <v>0.3705</v>
      </c>
      <c r="Q96" s="6">
        <v>96</v>
      </c>
      <c r="R96" s="6">
        <v>713</v>
      </c>
      <c r="S96" s="6">
        <v>3915</v>
      </c>
      <c r="T96" s="6">
        <v>445656</v>
      </c>
      <c r="U96" s="6">
        <v>0.74350000000000005</v>
      </c>
      <c r="V96" s="6">
        <v>0.97</v>
      </c>
      <c r="W96" s="6">
        <v>0.85409999999999997</v>
      </c>
      <c r="X96" s="6">
        <v>33</v>
      </c>
      <c r="Y96" s="6">
        <v>333</v>
      </c>
      <c r="Z96" s="6">
        <v>2739</v>
      </c>
      <c r="AA96" s="6">
        <v>237784</v>
      </c>
      <c r="AB96" s="6">
        <v>0.34720000000000001</v>
      </c>
      <c r="AC96" s="6">
        <v>0.67859999999999998</v>
      </c>
      <c r="AD96" s="6">
        <v>0.45569999999999999</v>
      </c>
      <c r="AE96" s="6">
        <v>13</v>
      </c>
      <c r="AF96" s="6">
        <v>132</v>
      </c>
      <c r="AG96" s="6">
        <v>1587</v>
      </c>
      <c r="AH96" s="6">
        <v>90846</v>
      </c>
      <c r="AI96" s="6">
        <v>0.1376</v>
      </c>
      <c r="AJ96" s="6">
        <v>0.39319999999999999</v>
      </c>
      <c r="AK96" s="6">
        <v>0.1741</v>
      </c>
      <c r="AL96" s="6">
        <v>16</v>
      </c>
      <c r="AM96" s="6">
        <v>327</v>
      </c>
      <c r="AN96" s="6">
        <v>3265</v>
      </c>
      <c r="AO96" s="6">
        <v>308955</v>
      </c>
      <c r="AP96" s="6">
        <v>0.34100000000000003</v>
      </c>
      <c r="AQ96" s="6">
        <v>0.80900000000000005</v>
      </c>
      <c r="AR96" s="6">
        <v>0.59209999999999996</v>
      </c>
      <c r="AT96" s="9">
        <f t="shared" si="0"/>
        <v>2478.2413793103447</v>
      </c>
      <c r="AU96" s="8">
        <f t="shared" si="1"/>
        <v>911.94339622641508</v>
      </c>
      <c r="AV96" s="9">
        <f t="shared" si="2"/>
        <v>625.04347826086962</v>
      </c>
      <c r="AW96" s="31">
        <f t="shared" si="3"/>
        <v>714.06606606606601</v>
      </c>
      <c r="AX96" s="9">
        <f t="shared" si="4"/>
        <v>688.22727272727275</v>
      </c>
      <c r="AY96" s="8">
        <f t="shared" si="5"/>
        <v>944.81651376146795</v>
      </c>
      <c r="AZ96" s="8"/>
      <c r="BA96" s="6" t="e">
        <f t="shared" si="6"/>
        <v>#REF!</v>
      </c>
      <c r="BB96" s="6" t="e">
        <f t="shared" ca="1" si="7"/>
        <v>#NAME?</v>
      </c>
      <c r="BC96" s="6" t="e">
        <f t="shared" si="8"/>
        <v>#REF!</v>
      </c>
      <c r="BE96" s="9" t="e">
        <f t="shared" ca="1" si="9"/>
        <v>#NAME?</v>
      </c>
    </row>
    <row r="97" spans="1:57" ht="15.75" customHeight="1" x14ac:dyDescent="0.25">
      <c r="A97" s="6" t="s">
        <v>1617</v>
      </c>
      <c r="B97" s="6" t="s">
        <v>3276</v>
      </c>
      <c r="C97" s="6">
        <v>6</v>
      </c>
      <c r="D97" s="6">
        <v>15</v>
      </c>
      <c r="E97" s="6">
        <v>122</v>
      </c>
      <c r="F97" s="6">
        <v>7038</v>
      </c>
      <c r="G97" s="6">
        <v>3.1899999999999998E-2</v>
      </c>
      <c r="H97" s="6">
        <v>0.18179999999999999</v>
      </c>
      <c r="I97" s="6">
        <v>8.8200000000000001E-2</v>
      </c>
      <c r="J97" s="6">
        <v>1</v>
      </c>
      <c r="K97" s="6">
        <v>8</v>
      </c>
      <c r="L97" s="6">
        <v>77</v>
      </c>
      <c r="M97" s="6">
        <v>3547</v>
      </c>
      <c r="N97" s="6">
        <v>1.7000000000000001E-2</v>
      </c>
      <c r="O97" s="6">
        <v>0.1148</v>
      </c>
      <c r="P97" s="6">
        <v>4.4400000000000002E-2</v>
      </c>
      <c r="Q97" s="6">
        <v>51</v>
      </c>
      <c r="R97" s="6">
        <v>312</v>
      </c>
      <c r="S97" s="6">
        <v>635</v>
      </c>
      <c r="T97" s="6">
        <v>71878</v>
      </c>
      <c r="U97" s="6">
        <v>0.66379999999999995</v>
      </c>
      <c r="V97" s="6">
        <v>0.94630000000000003</v>
      </c>
      <c r="W97" s="6">
        <v>0.90039999999999998</v>
      </c>
      <c r="X97" s="6">
        <v>16</v>
      </c>
      <c r="Y97" s="6">
        <v>55</v>
      </c>
      <c r="Z97" s="6">
        <v>159</v>
      </c>
      <c r="AA97" s="6">
        <v>10536</v>
      </c>
      <c r="AB97" s="6">
        <v>0.11700000000000001</v>
      </c>
      <c r="AC97" s="6">
        <v>0.23699999999999999</v>
      </c>
      <c r="AD97" s="6">
        <v>0.13200000000000001</v>
      </c>
      <c r="AE97" s="6">
        <v>2</v>
      </c>
      <c r="AF97" s="6">
        <v>18</v>
      </c>
      <c r="AG97" s="6">
        <v>67</v>
      </c>
      <c r="AH97" s="6">
        <v>4351</v>
      </c>
      <c r="AI97" s="6">
        <v>3.8300000000000001E-2</v>
      </c>
      <c r="AJ97" s="6">
        <v>9.9900000000000003E-2</v>
      </c>
      <c r="AK97" s="6">
        <v>5.45E-2</v>
      </c>
      <c r="AL97" s="6">
        <v>1</v>
      </c>
      <c r="AM97" s="6">
        <v>85</v>
      </c>
      <c r="AN97" s="6">
        <v>307</v>
      </c>
      <c r="AO97" s="6">
        <v>25646</v>
      </c>
      <c r="AP97" s="6">
        <v>0.18090000000000001</v>
      </c>
      <c r="AQ97" s="6">
        <v>0.45750000000000002</v>
      </c>
      <c r="AR97" s="6">
        <v>0.32129999999999997</v>
      </c>
      <c r="AT97" s="9">
        <f t="shared" si="0"/>
        <v>469.2</v>
      </c>
      <c r="AU97" s="8">
        <f t="shared" si="1"/>
        <v>443.375</v>
      </c>
      <c r="AV97" s="9">
        <f t="shared" si="2"/>
        <v>230.37820512820514</v>
      </c>
      <c r="AW97" s="31">
        <f t="shared" si="3"/>
        <v>191.56363636363636</v>
      </c>
      <c r="AX97" s="9">
        <f t="shared" si="4"/>
        <v>241.72222222222223</v>
      </c>
      <c r="AY97" s="8">
        <f t="shared" si="5"/>
        <v>301.7176470588235</v>
      </c>
      <c r="AZ97" s="8"/>
      <c r="BA97" s="6" t="e">
        <f t="shared" si="6"/>
        <v>#REF!</v>
      </c>
      <c r="BB97" s="6" t="e">
        <f t="shared" ca="1" si="7"/>
        <v>#NAME?</v>
      </c>
      <c r="BC97" s="6" t="e">
        <f t="shared" si="8"/>
        <v>#REF!</v>
      </c>
      <c r="BE97" s="9" t="e">
        <f t="shared" ca="1" si="9"/>
        <v>#NAME?</v>
      </c>
    </row>
    <row r="98" spans="1:57" ht="15.75" customHeight="1" x14ac:dyDescent="0.25">
      <c r="A98" s="6" t="s">
        <v>1771</v>
      </c>
      <c r="B98" s="6" t="s">
        <v>3276</v>
      </c>
      <c r="C98" s="6">
        <v>1</v>
      </c>
      <c r="D98" s="6">
        <v>90</v>
      </c>
      <c r="E98" s="6">
        <v>3844</v>
      </c>
      <c r="F98" s="6">
        <v>129101</v>
      </c>
      <c r="G98" s="6">
        <v>5.3100000000000001E-2</v>
      </c>
      <c r="H98" s="6">
        <v>0.50719999999999998</v>
      </c>
      <c r="I98" s="6">
        <v>0.41260000000000002</v>
      </c>
      <c r="J98" s="6">
        <v>16</v>
      </c>
      <c r="K98" s="6">
        <v>93</v>
      </c>
      <c r="L98" s="6">
        <v>4539</v>
      </c>
      <c r="M98" s="6">
        <v>156694</v>
      </c>
      <c r="N98" s="6">
        <v>5.4899999999999997E-2</v>
      </c>
      <c r="O98" s="6">
        <v>0.59889999999999999</v>
      </c>
      <c r="P98" s="6">
        <v>0.50080000000000002</v>
      </c>
      <c r="Q98" s="6">
        <v>95</v>
      </c>
      <c r="R98" s="6">
        <v>467</v>
      </c>
      <c r="S98" s="6">
        <v>6916</v>
      </c>
      <c r="T98" s="6">
        <v>260294</v>
      </c>
      <c r="U98" s="6">
        <v>0.27550000000000002</v>
      </c>
      <c r="V98" s="6">
        <v>0.91249999999999998</v>
      </c>
      <c r="W98" s="6">
        <v>0.83179999999999998</v>
      </c>
      <c r="X98" s="6">
        <v>13</v>
      </c>
      <c r="Y98" s="6">
        <v>111</v>
      </c>
      <c r="Z98" s="6">
        <v>4266</v>
      </c>
      <c r="AA98" s="6">
        <v>141332</v>
      </c>
      <c r="AB98" s="6">
        <v>6.5500000000000003E-2</v>
      </c>
      <c r="AC98" s="6">
        <v>0.56289999999999996</v>
      </c>
      <c r="AD98" s="6">
        <v>0.45169999999999999</v>
      </c>
      <c r="AE98" s="6">
        <v>5</v>
      </c>
      <c r="AF98" s="6">
        <v>23</v>
      </c>
      <c r="AG98" s="6">
        <v>773</v>
      </c>
      <c r="AH98" s="6">
        <v>23380</v>
      </c>
      <c r="AI98" s="6">
        <v>1.3599999999999999E-2</v>
      </c>
      <c r="AJ98" s="6">
        <v>0.10199999999999999</v>
      </c>
      <c r="AK98" s="6">
        <v>7.4700000000000003E-2</v>
      </c>
      <c r="AL98" s="6">
        <v>6</v>
      </c>
      <c r="AM98" s="6">
        <v>175</v>
      </c>
      <c r="AN98" s="6">
        <v>6010</v>
      </c>
      <c r="AO98" s="6">
        <v>204687</v>
      </c>
      <c r="AP98" s="6">
        <v>0.1032</v>
      </c>
      <c r="AQ98" s="6">
        <v>0.79300000000000004</v>
      </c>
      <c r="AR98" s="6">
        <v>0.65410000000000001</v>
      </c>
      <c r="AT98" s="9">
        <f t="shared" si="0"/>
        <v>1434.4555555555555</v>
      </c>
      <c r="AU98" s="8">
        <f t="shared" si="1"/>
        <v>1684.8817204301076</v>
      </c>
      <c r="AV98" s="9">
        <f t="shared" si="2"/>
        <v>557.37473233404705</v>
      </c>
      <c r="AW98" s="31">
        <f t="shared" si="3"/>
        <v>1273.2612612612613</v>
      </c>
      <c r="AX98" s="9">
        <f t="shared" si="4"/>
        <v>1016.5217391304348</v>
      </c>
      <c r="AY98" s="8">
        <f t="shared" si="5"/>
        <v>1169.6400000000001</v>
      </c>
      <c r="AZ98" s="8"/>
      <c r="BA98" s="6" t="e">
        <f t="shared" si="6"/>
        <v>#REF!</v>
      </c>
      <c r="BB98" s="6" t="e">
        <f t="shared" ca="1" si="7"/>
        <v>#NAME?</v>
      </c>
      <c r="BC98" s="6" t="e">
        <f t="shared" si="8"/>
        <v>#REF!</v>
      </c>
      <c r="BE98" s="9" t="e">
        <f t="shared" ca="1" si="9"/>
        <v>#NAME?</v>
      </c>
    </row>
    <row r="99" spans="1:57" ht="15.75" customHeight="1" x14ac:dyDescent="0.25">
      <c r="A99" s="6" t="s">
        <v>1776</v>
      </c>
      <c r="B99" s="6" t="s">
        <v>3276</v>
      </c>
      <c r="C99" s="6">
        <v>7</v>
      </c>
      <c r="D99" s="6">
        <v>20</v>
      </c>
      <c r="E99" s="6">
        <v>1</v>
      </c>
      <c r="F99" s="6">
        <v>74</v>
      </c>
      <c r="G99" s="6">
        <v>2.4899999999999999E-2</v>
      </c>
      <c r="H99" s="6">
        <v>2.0999999999999999E-3</v>
      </c>
      <c r="I99" s="6">
        <v>1E-3</v>
      </c>
      <c r="Q99" s="6">
        <v>45</v>
      </c>
      <c r="R99" s="6">
        <v>273</v>
      </c>
      <c r="S99" s="6">
        <v>400</v>
      </c>
      <c r="T99" s="6">
        <v>65474</v>
      </c>
      <c r="U99" s="6">
        <v>0.33960000000000001</v>
      </c>
      <c r="V99" s="6">
        <v>0.85840000000000005</v>
      </c>
      <c r="W99" s="6">
        <v>0.91200000000000003</v>
      </c>
      <c r="X99" s="6">
        <v>2</v>
      </c>
      <c r="Y99" s="6">
        <v>4</v>
      </c>
      <c r="Z99" s="6">
        <v>0</v>
      </c>
      <c r="AA99" s="6">
        <v>0</v>
      </c>
      <c r="AB99" s="6">
        <v>5.0000000000000001E-3</v>
      </c>
      <c r="AC99" s="6">
        <v>0</v>
      </c>
      <c r="AD99" s="6">
        <v>0</v>
      </c>
      <c r="AE99" s="6">
        <v>2</v>
      </c>
      <c r="AF99" s="6">
        <v>7</v>
      </c>
      <c r="AG99" s="6">
        <v>0</v>
      </c>
      <c r="AH99" s="6">
        <v>0</v>
      </c>
      <c r="AI99" s="6">
        <v>8.6999999999999994E-3</v>
      </c>
      <c r="AJ99" s="6">
        <v>0</v>
      </c>
      <c r="AK99" s="6">
        <v>0</v>
      </c>
      <c r="AT99" s="9">
        <f t="shared" si="0"/>
        <v>3.7</v>
      </c>
      <c r="AU99" s="8" t="str">
        <f t="shared" si="1"/>
        <v/>
      </c>
      <c r="AV99" s="9">
        <f t="shared" si="2"/>
        <v>239.83150183150184</v>
      </c>
      <c r="AW99" s="31">
        <f t="shared" si="3"/>
        <v>0</v>
      </c>
      <c r="AX99" s="9">
        <f t="shared" si="4"/>
        <v>0</v>
      </c>
      <c r="AY99" s="8" t="str">
        <f t="shared" si="5"/>
        <v/>
      </c>
      <c r="AZ99" s="8"/>
      <c r="BA99" s="6" t="e">
        <f t="shared" si="6"/>
        <v>#REF!</v>
      </c>
      <c r="BB99" s="6" t="e">
        <f t="shared" ca="1" si="7"/>
        <v>#NAME?</v>
      </c>
      <c r="BC99" s="6" t="e">
        <f t="shared" si="8"/>
        <v>#REF!</v>
      </c>
      <c r="BE99" s="9" t="e">
        <f t="shared" ca="1" si="9"/>
        <v>#NAME?</v>
      </c>
    </row>
    <row r="100" spans="1:57" ht="15.75" customHeight="1" x14ac:dyDescent="0.25">
      <c r="A100" s="6" t="s">
        <v>1639</v>
      </c>
      <c r="B100" s="6" t="s">
        <v>3276</v>
      </c>
      <c r="C100" s="6">
        <v>4</v>
      </c>
      <c r="D100" s="6">
        <v>43</v>
      </c>
      <c r="E100" s="6">
        <v>1117</v>
      </c>
      <c r="F100" s="6">
        <v>38085</v>
      </c>
      <c r="G100" s="6">
        <v>8.8700000000000001E-2</v>
      </c>
      <c r="H100" s="6">
        <v>0.4027</v>
      </c>
      <c r="I100" s="6">
        <v>0.1694</v>
      </c>
      <c r="J100" s="6">
        <v>16</v>
      </c>
      <c r="K100" s="6">
        <v>105</v>
      </c>
      <c r="L100" s="6">
        <v>1479</v>
      </c>
      <c r="M100" s="6">
        <v>69459</v>
      </c>
      <c r="N100" s="6">
        <v>0.2165</v>
      </c>
      <c r="O100" s="6">
        <v>0.53320000000000001</v>
      </c>
      <c r="P100" s="6">
        <v>0.30890000000000001</v>
      </c>
      <c r="Q100" s="6">
        <v>56</v>
      </c>
      <c r="R100" s="6">
        <v>333</v>
      </c>
      <c r="S100" s="6">
        <v>2684</v>
      </c>
      <c r="T100" s="6">
        <v>209557</v>
      </c>
      <c r="U100" s="6">
        <v>0.68659999999999999</v>
      </c>
      <c r="V100" s="6">
        <v>0.96760000000000002</v>
      </c>
      <c r="W100" s="6">
        <v>0.93189999999999995</v>
      </c>
      <c r="X100" s="6">
        <v>17</v>
      </c>
      <c r="Y100" s="6">
        <v>230</v>
      </c>
      <c r="Z100" s="6">
        <v>1772</v>
      </c>
      <c r="AA100" s="6">
        <v>98628</v>
      </c>
      <c r="AB100" s="6">
        <v>0.47420000000000001</v>
      </c>
      <c r="AC100" s="6">
        <v>0.63880000000000003</v>
      </c>
      <c r="AD100" s="6">
        <v>0.43859999999999999</v>
      </c>
      <c r="AE100" s="6">
        <v>9</v>
      </c>
      <c r="AF100" s="6">
        <v>77</v>
      </c>
      <c r="AG100" s="6">
        <v>1249</v>
      </c>
      <c r="AH100" s="6">
        <v>52619</v>
      </c>
      <c r="AI100" s="6">
        <v>0.1588</v>
      </c>
      <c r="AJ100" s="6">
        <v>0.45029999999999998</v>
      </c>
      <c r="AK100" s="6">
        <v>0.23400000000000001</v>
      </c>
      <c r="AL100" s="6">
        <v>14</v>
      </c>
      <c r="AM100" s="6">
        <v>200</v>
      </c>
      <c r="AN100" s="6">
        <v>2361</v>
      </c>
      <c r="AO100" s="6">
        <v>155225</v>
      </c>
      <c r="AP100" s="6">
        <v>0.41239999999999999</v>
      </c>
      <c r="AQ100" s="6">
        <v>0.85109999999999997</v>
      </c>
      <c r="AR100" s="6">
        <v>0.69030000000000002</v>
      </c>
      <c r="AT100" s="9">
        <f t="shared" si="0"/>
        <v>885.69767441860461</v>
      </c>
      <c r="AU100" s="8">
        <f t="shared" si="1"/>
        <v>661.51428571428573</v>
      </c>
      <c r="AV100" s="9">
        <f t="shared" si="2"/>
        <v>629.30030030030025</v>
      </c>
      <c r="AW100" s="31">
        <f t="shared" si="3"/>
        <v>428.81739130434784</v>
      </c>
      <c r="AX100" s="9">
        <f t="shared" si="4"/>
        <v>683.36363636363637</v>
      </c>
      <c r="AY100" s="8">
        <f t="shared" si="5"/>
        <v>776.125</v>
      </c>
      <c r="AZ100" s="8"/>
      <c r="BA100" s="6" t="e">
        <f t="shared" si="6"/>
        <v>#REF!</v>
      </c>
      <c r="BB100" s="6" t="e">
        <f t="shared" ca="1" si="7"/>
        <v>#NAME?</v>
      </c>
      <c r="BC100" s="6" t="e">
        <f t="shared" si="8"/>
        <v>#REF!</v>
      </c>
      <c r="BE100" s="9" t="e">
        <f t="shared" ca="1" si="9"/>
        <v>#NAME?</v>
      </c>
    </row>
    <row r="101" spans="1:57" ht="15.75" customHeight="1" x14ac:dyDescent="0.25">
      <c r="A101" s="6" t="s">
        <v>1524</v>
      </c>
      <c r="B101" s="6" t="s">
        <v>3276</v>
      </c>
      <c r="C101" s="6">
        <v>7</v>
      </c>
      <c r="D101" s="6">
        <v>64</v>
      </c>
      <c r="E101" s="6">
        <v>20</v>
      </c>
      <c r="F101" s="6">
        <v>1320</v>
      </c>
      <c r="G101" s="6">
        <v>4.5600000000000002E-2</v>
      </c>
      <c r="H101" s="6">
        <v>1.11E-2</v>
      </c>
      <c r="I101" s="6">
        <v>5.4999999999999997E-3</v>
      </c>
      <c r="Q101" s="6">
        <v>122</v>
      </c>
      <c r="R101" s="6">
        <v>755</v>
      </c>
      <c r="S101" s="6">
        <v>1657</v>
      </c>
      <c r="T101" s="6">
        <v>208795</v>
      </c>
      <c r="U101" s="6">
        <v>0.53769999999999996</v>
      </c>
      <c r="V101" s="6">
        <v>0.91600000000000004</v>
      </c>
      <c r="W101" s="6">
        <v>0.87570000000000003</v>
      </c>
      <c r="X101" s="6">
        <v>60</v>
      </c>
      <c r="Y101" s="6">
        <v>351</v>
      </c>
      <c r="Z101" s="6">
        <v>358</v>
      </c>
      <c r="AA101" s="6">
        <v>46021</v>
      </c>
      <c r="AB101" s="6">
        <v>0.25</v>
      </c>
      <c r="AC101" s="6">
        <v>0.19789999999999999</v>
      </c>
      <c r="AD101" s="6">
        <v>0.193</v>
      </c>
      <c r="AE101" s="6">
        <v>1</v>
      </c>
      <c r="AF101" s="6">
        <v>18</v>
      </c>
      <c r="AG101" s="6">
        <v>2</v>
      </c>
      <c r="AH101" s="6">
        <v>26</v>
      </c>
      <c r="AI101" s="6">
        <v>1.2800000000000001E-2</v>
      </c>
      <c r="AJ101" s="6">
        <v>1.1000000000000001E-3</v>
      </c>
      <c r="AK101" s="6">
        <v>1E-4</v>
      </c>
      <c r="AT101" s="9">
        <f t="shared" si="0"/>
        <v>20.625</v>
      </c>
      <c r="AU101" s="8" t="str">
        <f t="shared" si="1"/>
        <v/>
      </c>
      <c r="AV101" s="9">
        <f t="shared" si="2"/>
        <v>276.5496688741722</v>
      </c>
      <c r="AW101" s="31">
        <f t="shared" si="3"/>
        <v>131.1139601139601</v>
      </c>
      <c r="AX101" s="9">
        <f t="shared" si="4"/>
        <v>1.4444444444444444</v>
      </c>
      <c r="AY101" s="8" t="str">
        <f t="shared" si="5"/>
        <v/>
      </c>
      <c r="AZ101" s="8"/>
      <c r="BA101" s="6" t="e">
        <f t="shared" si="6"/>
        <v>#REF!</v>
      </c>
      <c r="BB101" s="6" t="e">
        <f t="shared" ca="1" si="7"/>
        <v>#NAME?</v>
      </c>
      <c r="BC101" s="6" t="e">
        <f t="shared" si="8"/>
        <v>#REF!</v>
      </c>
      <c r="BE101" s="9" t="e">
        <f t="shared" ca="1" si="9"/>
        <v>#NAME?</v>
      </c>
    </row>
    <row r="102" spans="1:57" ht="15.75" customHeight="1" x14ac:dyDescent="0.25">
      <c r="A102" s="6" t="s">
        <v>1576</v>
      </c>
      <c r="B102" s="6" t="s">
        <v>3276</v>
      </c>
      <c r="C102" s="6">
        <v>8</v>
      </c>
      <c r="D102" s="6">
        <v>155</v>
      </c>
      <c r="E102" s="6">
        <v>1506</v>
      </c>
      <c r="F102" s="6">
        <v>53007</v>
      </c>
      <c r="G102" s="6">
        <v>0.1099</v>
      </c>
      <c r="H102" s="6">
        <v>0.253</v>
      </c>
      <c r="I102" s="6">
        <v>0.1469</v>
      </c>
      <c r="J102" s="6">
        <v>9</v>
      </c>
      <c r="K102" s="6">
        <v>111</v>
      </c>
      <c r="L102" s="6">
        <v>1713</v>
      </c>
      <c r="M102" s="6">
        <v>71172</v>
      </c>
      <c r="N102" s="6">
        <v>7.8700000000000006E-2</v>
      </c>
      <c r="O102" s="6">
        <v>0.2878</v>
      </c>
      <c r="P102" s="6">
        <v>0.19719999999999999</v>
      </c>
      <c r="Q102" s="6">
        <v>118</v>
      </c>
      <c r="R102" s="6">
        <v>902</v>
      </c>
      <c r="S102" s="6">
        <v>5828</v>
      </c>
      <c r="T102" s="6">
        <v>345221</v>
      </c>
      <c r="U102" s="6">
        <v>0.63929999999999998</v>
      </c>
      <c r="V102" s="6">
        <v>0.97899999999999998</v>
      </c>
      <c r="W102" s="6">
        <v>0.95660000000000001</v>
      </c>
      <c r="X102" s="6">
        <v>25</v>
      </c>
      <c r="Y102" s="6">
        <v>194</v>
      </c>
      <c r="Z102" s="6">
        <v>1860</v>
      </c>
      <c r="AA102" s="6">
        <v>54263</v>
      </c>
      <c r="AB102" s="6">
        <v>0.13750000000000001</v>
      </c>
      <c r="AC102" s="6">
        <v>0.31240000000000001</v>
      </c>
      <c r="AD102" s="6">
        <v>0.15040000000000001</v>
      </c>
      <c r="AE102" s="6">
        <v>11</v>
      </c>
      <c r="AF102" s="6">
        <v>141</v>
      </c>
      <c r="AG102" s="6">
        <v>1366</v>
      </c>
      <c r="AH102" s="6">
        <v>50171</v>
      </c>
      <c r="AI102" s="6">
        <v>9.9900000000000003E-2</v>
      </c>
      <c r="AJ102" s="6">
        <v>0.22950000000000001</v>
      </c>
      <c r="AK102" s="6">
        <v>0.13900000000000001</v>
      </c>
      <c r="AL102" s="6">
        <v>7</v>
      </c>
      <c r="AM102" s="6">
        <v>397</v>
      </c>
      <c r="AN102" s="6">
        <v>4557</v>
      </c>
      <c r="AO102" s="6">
        <v>259706</v>
      </c>
      <c r="AP102" s="6">
        <v>0.28139999999999998</v>
      </c>
      <c r="AQ102" s="6">
        <v>0.76549999999999996</v>
      </c>
      <c r="AR102" s="6">
        <v>0.71960000000000002</v>
      </c>
      <c r="AT102" s="9">
        <f t="shared" si="0"/>
        <v>341.98064516129034</v>
      </c>
      <c r="AU102" s="8">
        <f t="shared" si="1"/>
        <v>641.18918918918916</v>
      </c>
      <c r="AV102" s="9">
        <f t="shared" si="2"/>
        <v>382.72838137472286</v>
      </c>
      <c r="AW102" s="31">
        <f t="shared" si="3"/>
        <v>279.70618556701032</v>
      </c>
      <c r="AX102" s="9">
        <f t="shared" si="4"/>
        <v>355.82269503546098</v>
      </c>
      <c r="AY102" s="8">
        <f t="shared" si="5"/>
        <v>654.1712846347607</v>
      </c>
      <c r="AZ102" s="8"/>
      <c r="BA102" s="6" t="e">
        <f t="shared" si="6"/>
        <v>#REF!</v>
      </c>
      <c r="BB102" s="6" t="e">
        <f t="shared" ca="1" si="7"/>
        <v>#NAME?</v>
      </c>
      <c r="BC102" s="6" t="e">
        <f t="shared" si="8"/>
        <v>#REF!</v>
      </c>
      <c r="BE102" s="9" t="e">
        <f t="shared" ca="1" si="9"/>
        <v>#NAME?</v>
      </c>
    </row>
    <row r="103" spans="1:57" ht="15.75" customHeight="1" x14ac:dyDescent="0.25">
      <c r="A103" s="6" t="s">
        <v>1751</v>
      </c>
      <c r="B103" s="6" t="s">
        <v>3276</v>
      </c>
      <c r="C103" s="6">
        <v>2</v>
      </c>
      <c r="D103" s="6">
        <v>298</v>
      </c>
      <c r="E103" s="6">
        <v>7247</v>
      </c>
      <c r="F103" s="6">
        <v>317852</v>
      </c>
      <c r="G103" s="6">
        <v>4.3799999999999999E-2</v>
      </c>
      <c r="H103" s="6">
        <v>0.45390000000000003</v>
      </c>
      <c r="I103" s="6">
        <v>0.31319999999999998</v>
      </c>
      <c r="J103" s="6">
        <v>69</v>
      </c>
      <c r="K103" s="6">
        <v>388</v>
      </c>
      <c r="L103" s="6">
        <v>8111</v>
      </c>
      <c r="M103" s="6">
        <v>438186</v>
      </c>
      <c r="N103" s="6">
        <v>5.7099999999999998E-2</v>
      </c>
      <c r="O103" s="6">
        <v>0.50800000000000001</v>
      </c>
      <c r="P103" s="6">
        <v>0.43169999999999997</v>
      </c>
      <c r="Q103" s="6">
        <v>294</v>
      </c>
      <c r="R103" s="6">
        <v>1644</v>
      </c>
      <c r="S103" s="6">
        <v>14795</v>
      </c>
      <c r="T103" s="6">
        <v>920946</v>
      </c>
      <c r="U103" s="6">
        <v>0.24179999999999999</v>
      </c>
      <c r="V103" s="6">
        <v>0.92659999999999998</v>
      </c>
      <c r="W103" s="6">
        <v>0.90739999999999998</v>
      </c>
      <c r="X103" s="6">
        <v>141</v>
      </c>
      <c r="Y103" s="6">
        <v>556</v>
      </c>
      <c r="Z103" s="6">
        <v>8337</v>
      </c>
      <c r="AA103" s="6">
        <v>414209</v>
      </c>
      <c r="AB103" s="6">
        <v>8.1799999999999998E-2</v>
      </c>
      <c r="AC103" s="6">
        <v>0.52210000000000001</v>
      </c>
      <c r="AD103" s="6">
        <v>0.40810000000000002</v>
      </c>
      <c r="AE103" s="6">
        <v>27</v>
      </c>
      <c r="AF103" s="6">
        <v>236</v>
      </c>
      <c r="AG103" s="6">
        <v>4965</v>
      </c>
      <c r="AH103" s="6">
        <v>213568</v>
      </c>
      <c r="AI103" s="6">
        <v>3.4700000000000002E-2</v>
      </c>
      <c r="AJ103" s="6">
        <v>0.311</v>
      </c>
      <c r="AK103" s="6">
        <v>0.2104</v>
      </c>
      <c r="AL103" s="6">
        <v>15</v>
      </c>
      <c r="AM103" s="6">
        <v>562</v>
      </c>
      <c r="AN103" s="6">
        <v>11608</v>
      </c>
      <c r="AO103" s="6">
        <v>662656</v>
      </c>
      <c r="AP103" s="6">
        <v>8.2699999999999996E-2</v>
      </c>
      <c r="AQ103" s="6">
        <v>0.72699999999999998</v>
      </c>
      <c r="AR103" s="6">
        <v>0.65290000000000004</v>
      </c>
      <c r="AT103" s="9">
        <f t="shared" si="0"/>
        <v>1066.6174496644296</v>
      </c>
      <c r="AU103" s="8">
        <f t="shared" si="1"/>
        <v>1129.3453608247423</v>
      </c>
      <c r="AV103" s="9">
        <f t="shared" si="2"/>
        <v>560.18613138686135</v>
      </c>
      <c r="AW103" s="31">
        <f t="shared" si="3"/>
        <v>744.98021582733816</v>
      </c>
      <c r="AX103" s="9">
        <f t="shared" si="4"/>
        <v>904.94915254237287</v>
      </c>
      <c r="AY103" s="8">
        <f t="shared" si="5"/>
        <v>1179.1032028469751</v>
      </c>
      <c r="AZ103" s="8"/>
      <c r="BA103" s="6" t="e">
        <f t="shared" si="6"/>
        <v>#REF!</v>
      </c>
      <c r="BB103" s="6" t="e">
        <f t="shared" ca="1" si="7"/>
        <v>#NAME?</v>
      </c>
      <c r="BC103" s="6" t="e">
        <f t="shared" si="8"/>
        <v>#REF!</v>
      </c>
      <c r="BE103" s="9" t="e">
        <f t="shared" ca="1" si="9"/>
        <v>#NAME?</v>
      </c>
    </row>
    <row r="104" spans="1:57" ht="15.75" customHeight="1" x14ac:dyDescent="0.25">
      <c r="A104" s="6" t="s">
        <v>1761</v>
      </c>
      <c r="B104" s="6" t="s">
        <v>3276</v>
      </c>
      <c r="C104" s="6">
        <v>2</v>
      </c>
      <c r="D104" s="6">
        <v>34</v>
      </c>
      <c r="E104" s="6">
        <v>2298</v>
      </c>
      <c r="F104" s="6">
        <v>77580</v>
      </c>
      <c r="G104" s="6">
        <v>7.5399999999999995E-2</v>
      </c>
      <c r="H104" s="6">
        <v>0.67020000000000002</v>
      </c>
      <c r="I104" s="6">
        <v>0.4531</v>
      </c>
      <c r="J104" s="6">
        <v>31</v>
      </c>
      <c r="K104" s="6">
        <v>75</v>
      </c>
      <c r="L104" s="6">
        <v>2771</v>
      </c>
      <c r="M104" s="6">
        <v>111392</v>
      </c>
      <c r="N104" s="6">
        <v>0.1663</v>
      </c>
      <c r="O104" s="6">
        <v>0.80810000000000004</v>
      </c>
      <c r="P104" s="6">
        <v>0.65059999999999996</v>
      </c>
      <c r="Q104" s="6">
        <v>50</v>
      </c>
      <c r="R104" s="6">
        <v>302</v>
      </c>
      <c r="S104" s="6">
        <v>3369</v>
      </c>
      <c r="T104" s="6">
        <v>147287</v>
      </c>
      <c r="U104" s="6">
        <v>0.66959999999999997</v>
      </c>
      <c r="V104" s="6">
        <v>0.98250000000000004</v>
      </c>
      <c r="W104" s="6">
        <v>0.86029999999999995</v>
      </c>
      <c r="X104" s="6">
        <v>5</v>
      </c>
      <c r="Y104" s="6">
        <v>71</v>
      </c>
      <c r="Z104" s="6">
        <v>2735</v>
      </c>
      <c r="AA104" s="6">
        <v>111003</v>
      </c>
      <c r="AB104" s="6">
        <v>0.15740000000000001</v>
      </c>
      <c r="AC104" s="6">
        <v>0.79759999999999998</v>
      </c>
      <c r="AD104" s="6">
        <v>0.64839999999999998</v>
      </c>
      <c r="AE104" s="6">
        <v>9</v>
      </c>
      <c r="AF104" s="6">
        <v>41</v>
      </c>
      <c r="AG104" s="6">
        <v>2296</v>
      </c>
      <c r="AH104" s="6">
        <v>84922</v>
      </c>
      <c r="AI104" s="6">
        <v>9.0899999999999995E-2</v>
      </c>
      <c r="AJ104" s="6">
        <v>0.66959999999999997</v>
      </c>
      <c r="AK104" s="6">
        <v>0.496</v>
      </c>
      <c r="AL104" s="6">
        <v>23</v>
      </c>
      <c r="AM104" s="6">
        <v>159</v>
      </c>
      <c r="AN104" s="6">
        <v>3215</v>
      </c>
      <c r="AO104" s="6">
        <v>136134</v>
      </c>
      <c r="AP104" s="6">
        <v>0.35249999999999998</v>
      </c>
      <c r="AQ104" s="6">
        <v>0.93759999999999999</v>
      </c>
      <c r="AR104" s="6">
        <v>0.79520000000000002</v>
      </c>
      <c r="AT104" s="9">
        <f t="shared" si="0"/>
        <v>2281.7647058823532</v>
      </c>
      <c r="AU104" s="8">
        <f t="shared" si="1"/>
        <v>1485.2266666666667</v>
      </c>
      <c r="AV104" s="9">
        <f t="shared" si="2"/>
        <v>487.70529801324506</v>
      </c>
      <c r="AW104" s="31">
        <f t="shared" si="3"/>
        <v>1563.4225352112676</v>
      </c>
      <c r="AX104" s="9">
        <f t="shared" si="4"/>
        <v>2071.268292682927</v>
      </c>
      <c r="AY104" s="8">
        <f t="shared" si="5"/>
        <v>856.18867924528297</v>
      </c>
      <c r="AZ104" s="8"/>
      <c r="BA104" s="6" t="e">
        <f t="shared" si="6"/>
        <v>#REF!</v>
      </c>
      <c r="BB104" s="6" t="e">
        <f t="shared" ca="1" si="7"/>
        <v>#NAME?</v>
      </c>
      <c r="BC104" s="6" t="e">
        <f t="shared" si="8"/>
        <v>#REF!</v>
      </c>
      <c r="BE104" s="9" t="e">
        <f t="shared" ca="1" si="9"/>
        <v>#NAME?</v>
      </c>
    </row>
    <row r="105" spans="1:57" ht="15.75" customHeight="1" x14ac:dyDescent="0.25">
      <c r="A105" s="6" t="s">
        <v>1676</v>
      </c>
      <c r="B105" s="6" t="s">
        <v>3276</v>
      </c>
      <c r="C105" s="6">
        <v>1</v>
      </c>
      <c r="D105" s="6">
        <v>12</v>
      </c>
      <c r="E105" s="6">
        <v>156</v>
      </c>
      <c r="F105" s="6">
        <v>8321</v>
      </c>
      <c r="G105" s="6">
        <v>2.41E-2</v>
      </c>
      <c r="H105" s="6">
        <v>0.25409999999999999</v>
      </c>
      <c r="I105" s="6">
        <v>8.5300000000000001E-2</v>
      </c>
      <c r="J105" s="6">
        <v>5</v>
      </c>
      <c r="K105" s="6">
        <v>22</v>
      </c>
      <c r="L105" s="6">
        <v>183</v>
      </c>
      <c r="M105" s="6">
        <v>12322</v>
      </c>
      <c r="N105" s="6">
        <v>4.4200000000000003E-2</v>
      </c>
      <c r="O105" s="6">
        <v>0.29799999999999999</v>
      </c>
      <c r="P105" s="6">
        <v>0.1263</v>
      </c>
      <c r="Q105" s="6">
        <v>27</v>
      </c>
      <c r="R105" s="6">
        <v>242</v>
      </c>
      <c r="S105" s="6">
        <v>590</v>
      </c>
      <c r="T105" s="6">
        <v>92112</v>
      </c>
      <c r="U105" s="6">
        <v>0.4859</v>
      </c>
      <c r="V105" s="6">
        <v>0.96089999999999998</v>
      </c>
      <c r="W105" s="6">
        <v>0.94379999999999997</v>
      </c>
      <c r="X105" s="6">
        <v>4</v>
      </c>
      <c r="Y105" s="6">
        <v>17</v>
      </c>
      <c r="Z105" s="6">
        <v>188</v>
      </c>
      <c r="AA105" s="6">
        <v>9760</v>
      </c>
      <c r="AB105" s="6">
        <v>3.4099999999999998E-2</v>
      </c>
      <c r="AC105" s="6">
        <v>0.30620000000000003</v>
      </c>
      <c r="AD105" s="6">
        <v>0.1</v>
      </c>
      <c r="AE105" s="6">
        <v>3</v>
      </c>
      <c r="AF105" s="6">
        <v>16</v>
      </c>
      <c r="AG105" s="6">
        <v>161</v>
      </c>
      <c r="AH105" s="6">
        <v>7999</v>
      </c>
      <c r="AI105" s="6">
        <v>3.2099999999999997E-2</v>
      </c>
      <c r="AJ105" s="6">
        <v>0.26219999999999999</v>
      </c>
      <c r="AK105" s="6">
        <v>8.2000000000000003E-2</v>
      </c>
      <c r="AL105" s="6">
        <v>2</v>
      </c>
      <c r="AM105" s="6">
        <v>96</v>
      </c>
      <c r="AN105" s="6">
        <v>504</v>
      </c>
      <c r="AO105" s="6">
        <v>50515</v>
      </c>
      <c r="AP105" s="6">
        <v>0.1928</v>
      </c>
      <c r="AQ105" s="6">
        <v>0.82079999999999997</v>
      </c>
      <c r="AR105" s="6">
        <v>0.51759999999999995</v>
      </c>
      <c r="AT105" s="9">
        <f t="shared" si="0"/>
        <v>693.41666666666663</v>
      </c>
      <c r="AU105" s="8">
        <f t="shared" si="1"/>
        <v>560.09090909090912</v>
      </c>
      <c r="AV105" s="9">
        <f t="shared" si="2"/>
        <v>380.62809917355372</v>
      </c>
      <c r="AW105" s="31">
        <f t="shared" si="3"/>
        <v>574.11764705882354</v>
      </c>
      <c r="AX105" s="9">
        <f t="shared" si="4"/>
        <v>499.9375</v>
      </c>
      <c r="AY105" s="8">
        <f t="shared" si="5"/>
        <v>526.19791666666663</v>
      </c>
      <c r="AZ105" s="8"/>
      <c r="BA105" s="6" t="e">
        <f t="shared" si="6"/>
        <v>#REF!</v>
      </c>
      <c r="BB105" s="6" t="e">
        <f t="shared" ca="1" si="7"/>
        <v>#NAME?</v>
      </c>
      <c r="BC105" s="6" t="e">
        <f t="shared" si="8"/>
        <v>#REF!</v>
      </c>
      <c r="BE105" s="9" t="e">
        <f t="shared" ca="1" si="9"/>
        <v>#NAME?</v>
      </c>
    </row>
    <row r="106" spans="1:57" ht="15.75" customHeight="1" x14ac:dyDescent="0.25">
      <c r="A106" s="6" t="s">
        <v>1623</v>
      </c>
      <c r="B106" s="6" t="s">
        <v>3276</v>
      </c>
      <c r="C106" s="6">
        <v>3</v>
      </c>
      <c r="D106" s="6">
        <v>145</v>
      </c>
      <c r="E106" s="6">
        <v>2600</v>
      </c>
      <c r="F106" s="6">
        <v>163416</v>
      </c>
      <c r="G106" s="6">
        <v>0.14660000000000001</v>
      </c>
      <c r="H106" s="6">
        <v>0.34460000000000002</v>
      </c>
      <c r="I106" s="6">
        <v>0.22420000000000001</v>
      </c>
      <c r="J106" s="6">
        <v>25</v>
      </c>
      <c r="K106" s="6">
        <v>135</v>
      </c>
      <c r="L106" s="6">
        <v>4698</v>
      </c>
      <c r="M106" s="6">
        <v>314595</v>
      </c>
      <c r="N106" s="6">
        <v>0.13650000000000001</v>
      </c>
      <c r="O106" s="6">
        <v>0.62270000000000003</v>
      </c>
      <c r="P106" s="6">
        <v>0.43169999999999997</v>
      </c>
      <c r="Q106" s="6">
        <v>91</v>
      </c>
      <c r="R106" s="6">
        <v>596</v>
      </c>
      <c r="S106" s="6">
        <v>7415</v>
      </c>
      <c r="T106" s="6">
        <v>710096</v>
      </c>
      <c r="U106" s="6">
        <v>0.60260000000000002</v>
      </c>
      <c r="V106" s="6">
        <v>0.98280000000000001</v>
      </c>
      <c r="W106" s="6">
        <v>0.97440000000000004</v>
      </c>
      <c r="X106" s="6">
        <v>55</v>
      </c>
      <c r="Y106" s="6">
        <v>335</v>
      </c>
      <c r="Z106" s="6">
        <v>4796</v>
      </c>
      <c r="AA106" s="6">
        <v>338032</v>
      </c>
      <c r="AB106" s="6">
        <v>0.3387</v>
      </c>
      <c r="AC106" s="6">
        <v>0.63570000000000004</v>
      </c>
      <c r="AD106" s="6">
        <v>0.46389999999999998</v>
      </c>
      <c r="AE106" s="6">
        <v>13</v>
      </c>
      <c r="AF106" s="6">
        <v>138</v>
      </c>
      <c r="AG106" s="6">
        <v>3172</v>
      </c>
      <c r="AH106" s="6">
        <v>201423</v>
      </c>
      <c r="AI106" s="6">
        <v>0.13950000000000001</v>
      </c>
      <c r="AJ106" s="6">
        <v>0.4204</v>
      </c>
      <c r="AK106" s="6">
        <v>0.27639999999999998</v>
      </c>
      <c r="AL106" s="6">
        <v>21</v>
      </c>
      <c r="AM106" s="6">
        <v>296</v>
      </c>
      <c r="AN106" s="6">
        <v>6778</v>
      </c>
      <c r="AO106" s="6">
        <v>516405</v>
      </c>
      <c r="AP106" s="6">
        <v>0.29930000000000001</v>
      </c>
      <c r="AQ106" s="6">
        <v>0.89829999999999999</v>
      </c>
      <c r="AR106" s="6">
        <v>0.70860000000000001</v>
      </c>
      <c r="AT106" s="9">
        <f t="shared" si="0"/>
        <v>1127.0068965517241</v>
      </c>
      <c r="AU106" s="8">
        <f t="shared" si="1"/>
        <v>2330.3333333333335</v>
      </c>
      <c r="AV106" s="9">
        <f t="shared" si="2"/>
        <v>1191.4362416107383</v>
      </c>
      <c r="AW106" s="31">
        <f t="shared" si="3"/>
        <v>1009.0507462686567</v>
      </c>
      <c r="AX106" s="9">
        <f t="shared" si="4"/>
        <v>1459.5869565217392</v>
      </c>
      <c r="AY106" s="8">
        <f t="shared" si="5"/>
        <v>1744.6114864864865</v>
      </c>
      <c r="AZ106" s="8"/>
      <c r="BA106" s="6" t="e">
        <f t="shared" si="6"/>
        <v>#REF!</v>
      </c>
      <c r="BB106" s="6" t="e">
        <f t="shared" ca="1" si="7"/>
        <v>#NAME?</v>
      </c>
      <c r="BC106" s="6" t="e">
        <f t="shared" si="8"/>
        <v>#REF!</v>
      </c>
      <c r="BE106" s="9" t="e">
        <f t="shared" ca="1" si="9"/>
        <v>#NAME?</v>
      </c>
    </row>
    <row r="107" spans="1:57" ht="15.75" customHeight="1" x14ac:dyDescent="0.25">
      <c r="A107" s="6" t="s">
        <v>1713</v>
      </c>
      <c r="B107" s="6" t="s">
        <v>3276</v>
      </c>
      <c r="J107" s="6">
        <v>2</v>
      </c>
      <c r="K107" s="6">
        <v>29</v>
      </c>
      <c r="L107" s="6">
        <v>347</v>
      </c>
      <c r="M107" s="6">
        <v>32372</v>
      </c>
      <c r="N107" s="6">
        <v>6.2799999999999995E-2</v>
      </c>
      <c r="O107" s="6">
        <v>0.32369999999999999</v>
      </c>
      <c r="P107" s="6">
        <v>0.16020000000000001</v>
      </c>
      <c r="Q107" s="6">
        <v>27</v>
      </c>
      <c r="R107" s="6">
        <v>250</v>
      </c>
      <c r="S107" s="6">
        <v>1020</v>
      </c>
      <c r="T107" s="6">
        <v>164255</v>
      </c>
      <c r="U107" s="6">
        <v>0.54110000000000003</v>
      </c>
      <c r="V107" s="6">
        <v>0.95150000000000001</v>
      </c>
      <c r="W107" s="6">
        <v>0.81269999999999998</v>
      </c>
      <c r="X107" s="6">
        <v>1</v>
      </c>
      <c r="Y107" s="6">
        <v>92</v>
      </c>
      <c r="Z107" s="6">
        <v>403</v>
      </c>
      <c r="AA107" s="6">
        <v>44194</v>
      </c>
      <c r="AB107" s="6">
        <v>0.1991</v>
      </c>
      <c r="AC107" s="6">
        <v>0.37590000000000001</v>
      </c>
      <c r="AD107" s="6">
        <v>0.21870000000000001</v>
      </c>
      <c r="AE107" s="6">
        <v>1</v>
      </c>
      <c r="AF107" s="6">
        <v>7</v>
      </c>
      <c r="AG107" s="6">
        <v>0</v>
      </c>
      <c r="AH107" s="6">
        <v>0</v>
      </c>
      <c r="AI107" s="6">
        <v>1.52E-2</v>
      </c>
      <c r="AJ107" s="6">
        <v>0</v>
      </c>
      <c r="AK107" s="6">
        <v>0</v>
      </c>
      <c r="AL107" s="6">
        <v>3</v>
      </c>
      <c r="AM107" s="6">
        <v>81</v>
      </c>
      <c r="AN107" s="6">
        <v>781</v>
      </c>
      <c r="AO107" s="6">
        <v>67122</v>
      </c>
      <c r="AP107" s="6">
        <v>0.17530000000000001</v>
      </c>
      <c r="AQ107" s="6">
        <v>0.72850000000000004</v>
      </c>
      <c r="AR107" s="6">
        <v>0.33210000000000001</v>
      </c>
      <c r="AT107" s="9" t="str">
        <f t="shared" si="0"/>
        <v/>
      </c>
      <c r="AU107" s="8">
        <f t="shared" si="1"/>
        <v>1116.2758620689656</v>
      </c>
      <c r="AV107" s="9">
        <f t="shared" si="2"/>
        <v>657.02</v>
      </c>
      <c r="AW107" s="31">
        <f t="shared" si="3"/>
        <v>480.36956521739131</v>
      </c>
      <c r="AX107" s="9">
        <f t="shared" si="4"/>
        <v>0</v>
      </c>
      <c r="AY107" s="8">
        <f t="shared" si="5"/>
        <v>828.66666666666663</v>
      </c>
      <c r="AZ107" s="8"/>
      <c r="BA107" s="6" t="e">
        <f t="shared" si="6"/>
        <v>#REF!</v>
      </c>
      <c r="BB107" s="6" t="e">
        <f t="shared" ca="1" si="7"/>
        <v>#NAME?</v>
      </c>
      <c r="BC107" s="6" t="e">
        <f t="shared" si="8"/>
        <v>#REF!</v>
      </c>
      <c r="BE107" s="9" t="e">
        <f t="shared" ca="1" si="9"/>
        <v>#NAME?</v>
      </c>
    </row>
    <row r="108" spans="1:57" ht="15.75" customHeight="1" x14ac:dyDescent="0.25">
      <c r="A108" s="6" t="s">
        <v>1766</v>
      </c>
      <c r="B108" s="6" t="s">
        <v>3276</v>
      </c>
      <c r="C108" s="6">
        <v>9</v>
      </c>
      <c r="D108" s="6">
        <v>30</v>
      </c>
      <c r="E108" s="6">
        <v>254</v>
      </c>
      <c r="F108" s="6">
        <v>13073</v>
      </c>
      <c r="G108" s="6">
        <v>3.1699999999999999E-2</v>
      </c>
      <c r="H108" s="6">
        <v>0.10349999999999999</v>
      </c>
      <c r="I108" s="6">
        <v>5.1200000000000002E-2</v>
      </c>
      <c r="J108" s="6">
        <v>10</v>
      </c>
      <c r="K108" s="6">
        <v>60</v>
      </c>
      <c r="L108" s="6">
        <v>1072</v>
      </c>
      <c r="M108" s="6">
        <v>69182</v>
      </c>
      <c r="N108" s="6">
        <v>6.3500000000000001E-2</v>
      </c>
      <c r="O108" s="6">
        <v>0.43669999999999998</v>
      </c>
      <c r="P108" s="6">
        <v>0.27100000000000002</v>
      </c>
      <c r="Q108" s="6">
        <v>83</v>
      </c>
      <c r="R108" s="6">
        <v>584</v>
      </c>
      <c r="S108" s="6">
        <v>2385</v>
      </c>
      <c r="T108" s="6">
        <v>224640</v>
      </c>
      <c r="U108" s="6">
        <v>0.61799999999999999</v>
      </c>
      <c r="V108" s="6">
        <v>0.97150000000000003</v>
      </c>
      <c r="W108" s="6">
        <v>0.87990000000000002</v>
      </c>
      <c r="X108" s="6">
        <v>43</v>
      </c>
      <c r="Y108" s="6">
        <v>179</v>
      </c>
      <c r="Z108" s="6">
        <v>1244</v>
      </c>
      <c r="AA108" s="6">
        <v>73470</v>
      </c>
      <c r="AB108" s="6">
        <v>0.18940000000000001</v>
      </c>
      <c r="AC108" s="6">
        <v>0.50670000000000004</v>
      </c>
      <c r="AD108" s="6">
        <v>0.2878</v>
      </c>
      <c r="AE108" s="6">
        <v>5</v>
      </c>
      <c r="AF108" s="6">
        <v>25</v>
      </c>
      <c r="AG108" s="6">
        <v>262</v>
      </c>
      <c r="AH108" s="6">
        <v>7585</v>
      </c>
      <c r="AI108" s="6">
        <v>2.6499999999999999E-2</v>
      </c>
      <c r="AJ108" s="6">
        <v>0.1067</v>
      </c>
      <c r="AK108" s="6">
        <v>2.9700000000000001E-2</v>
      </c>
      <c r="AL108" s="6">
        <v>7</v>
      </c>
      <c r="AM108" s="6">
        <v>137</v>
      </c>
      <c r="AN108" s="6">
        <v>1799</v>
      </c>
      <c r="AO108" s="6">
        <v>125569</v>
      </c>
      <c r="AP108" s="6">
        <v>0.14499999999999999</v>
      </c>
      <c r="AQ108" s="6">
        <v>0.73280000000000001</v>
      </c>
      <c r="AR108" s="6">
        <v>0.49180000000000001</v>
      </c>
      <c r="AT108" s="9">
        <f t="shared" si="0"/>
        <v>435.76666666666665</v>
      </c>
      <c r="AU108" s="8">
        <f t="shared" si="1"/>
        <v>1153.0333333333333</v>
      </c>
      <c r="AV108" s="9">
        <f t="shared" si="2"/>
        <v>384.65753424657532</v>
      </c>
      <c r="AW108" s="31">
        <f t="shared" si="3"/>
        <v>410.44692737430165</v>
      </c>
      <c r="AX108" s="9">
        <f t="shared" si="4"/>
        <v>303.39999999999998</v>
      </c>
      <c r="AY108" s="8">
        <f t="shared" si="5"/>
        <v>916.56204379562041</v>
      </c>
      <c r="AZ108" s="8"/>
      <c r="BA108" s="6" t="e">
        <f t="shared" si="6"/>
        <v>#REF!</v>
      </c>
      <c r="BB108" s="6" t="e">
        <f t="shared" ca="1" si="7"/>
        <v>#NAME?</v>
      </c>
      <c r="BC108" s="6" t="e">
        <f t="shared" si="8"/>
        <v>#REF!</v>
      </c>
      <c r="BE108" s="9" t="e">
        <f t="shared" ca="1" si="9"/>
        <v>#NAME?</v>
      </c>
    </row>
    <row r="109" spans="1:57" ht="15.75" customHeight="1" x14ac:dyDescent="0.25">
      <c r="A109" s="6" t="s">
        <v>1536</v>
      </c>
      <c r="B109" s="6" t="s">
        <v>3276</v>
      </c>
      <c r="C109" s="6">
        <v>7</v>
      </c>
      <c r="D109" s="6">
        <v>41</v>
      </c>
      <c r="E109" s="6">
        <v>673</v>
      </c>
      <c r="F109" s="6">
        <v>30093</v>
      </c>
      <c r="G109" s="6">
        <v>1.8200000000000001E-2</v>
      </c>
      <c r="H109" s="6">
        <v>0.26229999999999998</v>
      </c>
      <c r="I109" s="6">
        <v>8.0199999999999994E-2</v>
      </c>
      <c r="J109" s="6">
        <v>10</v>
      </c>
      <c r="K109" s="6">
        <v>97</v>
      </c>
      <c r="L109" s="6">
        <v>991</v>
      </c>
      <c r="M109" s="6">
        <v>51444</v>
      </c>
      <c r="N109" s="6">
        <v>4.3099999999999999E-2</v>
      </c>
      <c r="O109" s="6">
        <v>0.38619999999999999</v>
      </c>
      <c r="P109" s="6">
        <v>0.13719999999999999</v>
      </c>
      <c r="Q109" s="6">
        <v>189</v>
      </c>
      <c r="R109" s="6">
        <v>1213</v>
      </c>
      <c r="S109" s="6">
        <v>2478</v>
      </c>
      <c r="T109" s="6">
        <v>297032</v>
      </c>
      <c r="U109" s="6">
        <v>0.53939999999999999</v>
      </c>
      <c r="V109" s="6">
        <v>0.9657</v>
      </c>
      <c r="W109" s="6">
        <v>0.79190000000000005</v>
      </c>
      <c r="X109" s="6">
        <v>25</v>
      </c>
      <c r="Y109" s="6">
        <v>141</v>
      </c>
      <c r="Z109" s="6">
        <v>978</v>
      </c>
      <c r="AA109" s="6">
        <v>52370</v>
      </c>
      <c r="AB109" s="6">
        <v>6.2700000000000006E-2</v>
      </c>
      <c r="AC109" s="6">
        <v>0.38109999999999999</v>
      </c>
      <c r="AD109" s="6">
        <v>0.1396</v>
      </c>
      <c r="AE109" s="6">
        <v>18</v>
      </c>
      <c r="AF109" s="6">
        <v>75</v>
      </c>
      <c r="AG109" s="6">
        <v>497</v>
      </c>
      <c r="AH109" s="6">
        <v>21552</v>
      </c>
      <c r="AI109" s="6">
        <v>3.3300000000000003E-2</v>
      </c>
      <c r="AJ109" s="6">
        <v>0.19370000000000001</v>
      </c>
      <c r="AK109" s="6">
        <v>5.7500000000000002E-2</v>
      </c>
      <c r="AL109" s="6">
        <v>7</v>
      </c>
      <c r="AM109" s="6">
        <v>260</v>
      </c>
      <c r="AN109" s="6">
        <v>1743</v>
      </c>
      <c r="AO109" s="6">
        <v>106737</v>
      </c>
      <c r="AP109" s="6">
        <v>0.11559999999999999</v>
      </c>
      <c r="AQ109" s="6">
        <v>0.67930000000000001</v>
      </c>
      <c r="AR109" s="6">
        <v>0.28460000000000002</v>
      </c>
      <c r="AT109" s="9">
        <f t="shared" si="0"/>
        <v>733.97560975609758</v>
      </c>
      <c r="AU109" s="8">
        <f t="shared" si="1"/>
        <v>530.35051546391753</v>
      </c>
      <c r="AV109" s="9">
        <f t="shared" si="2"/>
        <v>244.87386644682604</v>
      </c>
      <c r="AW109" s="31">
        <f t="shared" si="3"/>
        <v>371.41843971631204</v>
      </c>
      <c r="AX109" s="9">
        <f t="shared" si="4"/>
        <v>287.36</v>
      </c>
      <c r="AY109" s="8">
        <f t="shared" si="5"/>
        <v>410.52692307692308</v>
      </c>
      <c r="AZ109" s="8"/>
      <c r="BA109" s="6" t="e">
        <f t="shared" si="6"/>
        <v>#REF!</v>
      </c>
      <c r="BB109" s="6" t="e">
        <f t="shared" ca="1" si="7"/>
        <v>#NAME?</v>
      </c>
      <c r="BC109" s="6" t="e">
        <f t="shared" si="8"/>
        <v>#REF!</v>
      </c>
      <c r="BE109" s="9" t="e">
        <f t="shared" ca="1" si="9"/>
        <v>#NAME?</v>
      </c>
    </row>
    <row r="110" spans="1:57" ht="15.75" customHeight="1" x14ac:dyDescent="0.25">
      <c r="A110" s="6" t="s">
        <v>1606</v>
      </c>
      <c r="B110" s="6" t="s">
        <v>3276</v>
      </c>
      <c r="C110" s="6">
        <v>1</v>
      </c>
      <c r="D110" s="6">
        <v>8</v>
      </c>
      <c r="E110" s="6">
        <v>615</v>
      </c>
      <c r="F110" s="6">
        <v>11626</v>
      </c>
      <c r="G110" s="6">
        <v>8.2000000000000007E-3</v>
      </c>
      <c r="H110" s="6">
        <v>0.34610000000000002</v>
      </c>
      <c r="I110" s="6">
        <v>9.0200000000000002E-2</v>
      </c>
      <c r="J110" s="6">
        <v>3</v>
      </c>
      <c r="K110" s="6">
        <v>80</v>
      </c>
      <c r="L110" s="6">
        <v>1003</v>
      </c>
      <c r="M110" s="6">
        <v>36791</v>
      </c>
      <c r="N110" s="6">
        <v>8.2400000000000001E-2</v>
      </c>
      <c r="O110" s="6">
        <v>0.56440000000000001</v>
      </c>
      <c r="P110" s="6">
        <v>0.28549999999999998</v>
      </c>
      <c r="Q110" s="6">
        <v>50</v>
      </c>
      <c r="R110" s="6">
        <v>565</v>
      </c>
      <c r="S110" s="6">
        <v>1734</v>
      </c>
      <c r="T110" s="6">
        <v>117507</v>
      </c>
      <c r="U110" s="6">
        <v>0.58189999999999997</v>
      </c>
      <c r="V110" s="6">
        <v>0.9758</v>
      </c>
      <c r="W110" s="6">
        <v>0.91200000000000003</v>
      </c>
      <c r="X110" s="6">
        <v>4</v>
      </c>
      <c r="Y110" s="6">
        <v>31</v>
      </c>
      <c r="Z110" s="6">
        <v>685</v>
      </c>
      <c r="AA110" s="6">
        <v>13950</v>
      </c>
      <c r="AB110" s="6">
        <v>3.1899999999999998E-2</v>
      </c>
      <c r="AC110" s="6">
        <v>0.38550000000000001</v>
      </c>
      <c r="AD110" s="6">
        <v>0.10829999999999999</v>
      </c>
      <c r="AL110" s="6">
        <v>4</v>
      </c>
      <c r="AM110" s="6">
        <v>279</v>
      </c>
      <c r="AN110" s="6">
        <v>1557</v>
      </c>
      <c r="AO110" s="6">
        <v>87169</v>
      </c>
      <c r="AP110" s="6">
        <v>0.2873</v>
      </c>
      <c r="AQ110" s="6">
        <v>0.87619999999999998</v>
      </c>
      <c r="AR110" s="6">
        <v>0.67649999999999999</v>
      </c>
      <c r="AT110" s="9">
        <f t="shared" si="0"/>
        <v>1453.25</v>
      </c>
      <c r="AU110" s="8">
        <f t="shared" si="1"/>
        <v>459.88749999999999</v>
      </c>
      <c r="AV110" s="9">
        <f t="shared" si="2"/>
        <v>207.97699115044247</v>
      </c>
      <c r="AW110" s="31">
        <f t="shared" si="3"/>
        <v>450</v>
      </c>
      <c r="AX110" s="9" t="str">
        <f t="shared" si="4"/>
        <v/>
      </c>
      <c r="AY110" s="8">
        <f t="shared" si="5"/>
        <v>312.43369175627242</v>
      </c>
      <c r="AZ110" s="8"/>
      <c r="BA110" s="6" t="e">
        <f t="shared" si="6"/>
        <v>#REF!</v>
      </c>
      <c r="BB110" s="6" t="e">
        <f t="shared" ca="1" si="7"/>
        <v>#NAME?</v>
      </c>
      <c r="BC110" s="6" t="e">
        <f t="shared" si="8"/>
        <v>#REF!</v>
      </c>
      <c r="BE110" s="9" t="e">
        <f t="shared" ca="1" si="9"/>
        <v>#NAME?</v>
      </c>
    </row>
    <row r="111" spans="1:57" ht="15.75" customHeight="1" x14ac:dyDescent="0.25">
      <c r="A111" s="6" t="s">
        <v>1578</v>
      </c>
      <c r="B111" s="6" t="s">
        <v>3276</v>
      </c>
      <c r="C111" s="6">
        <v>18</v>
      </c>
      <c r="D111" s="6">
        <v>140</v>
      </c>
      <c r="E111" s="6">
        <v>1734</v>
      </c>
      <c r="F111" s="6">
        <v>165861</v>
      </c>
      <c r="G111" s="6">
        <v>5.5100000000000003E-2</v>
      </c>
      <c r="H111" s="6">
        <v>0.27800000000000002</v>
      </c>
      <c r="I111" s="6">
        <v>0.16550000000000001</v>
      </c>
      <c r="J111" s="6">
        <v>62</v>
      </c>
      <c r="K111" s="6">
        <v>216</v>
      </c>
      <c r="L111" s="6">
        <v>2440</v>
      </c>
      <c r="M111" s="6">
        <v>326108</v>
      </c>
      <c r="N111" s="6">
        <v>8.5000000000000006E-2</v>
      </c>
      <c r="O111" s="6">
        <v>0.39119999999999999</v>
      </c>
      <c r="P111" s="6">
        <v>0.32550000000000001</v>
      </c>
      <c r="Q111" s="6">
        <v>218</v>
      </c>
      <c r="R111" s="6">
        <v>1685</v>
      </c>
      <c r="S111" s="6">
        <v>6061</v>
      </c>
      <c r="T111" s="6">
        <v>955780</v>
      </c>
      <c r="U111" s="6">
        <v>0.66290000000000004</v>
      </c>
      <c r="V111" s="6">
        <v>0.97160000000000002</v>
      </c>
      <c r="W111" s="6">
        <v>0.95389999999999997</v>
      </c>
      <c r="X111" s="6">
        <v>57</v>
      </c>
      <c r="Y111" s="6">
        <v>334</v>
      </c>
      <c r="Z111" s="6">
        <v>2535</v>
      </c>
      <c r="AA111" s="6">
        <v>353902</v>
      </c>
      <c r="AB111" s="6">
        <v>0.13139999999999999</v>
      </c>
      <c r="AC111" s="6">
        <v>0.40639999999999998</v>
      </c>
      <c r="AD111" s="6">
        <v>0.35320000000000001</v>
      </c>
      <c r="AE111" s="6">
        <v>22</v>
      </c>
      <c r="AF111" s="6">
        <v>115</v>
      </c>
      <c r="AG111" s="6">
        <v>1497</v>
      </c>
      <c r="AH111" s="6">
        <v>153108</v>
      </c>
      <c r="AI111" s="6">
        <v>4.5199999999999997E-2</v>
      </c>
      <c r="AJ111" s="6">
        <v>0.24</v>
      </c>
      <c r="AK111" s="6">
        <v>0.15279999999999999</v>
      </c>
      <c r="AL111" s="6">
        <v>24</v>
      </c>
      <c r="AM111" s="6">
        <v>347</v>
      </c>
      <c r="AN111" s="6">
        <v>2956</v>
      </c>
      <c r="AO111" s="6">
        <v>427254</v>
      </c>
      <c r="AP111" s="6">
        <v>0.13650000000000001</v>
      </c>
      <c r="AQ111" s="6">
        <v>0.47389999999999999</v>
      </c>
      <c r="AR111" s="6">
        <v>0.4264</v>
      </c>
      <c r="AT111" s="9">
        <f t="shared" si="0"/>
        <v>1184.7214285714285</v>
      </c>
      <c r="AU111" s="8">
        <f t="shared" si="1"/>
        <v>1509.7592592592594</v>
      </c>
      <c r="AV111" s="9">
        <f t="shared" si="2"/>
        <v>567.22848664688422</v>
      </c>
      <c r="AW111" s="31">
        <f t="shared" si="3"/>
        <v>1059.5868263473053</v>
      </c>
      <c r="AX111" s="9">
        <f t="shared" si="4"/>
        <v>1331.3739130434783</v>
      </c>
      <c r="AY111" s="8">
        <f t="shared" si="5"/>
        <v>1231.279538904899</v>
      </c>
      <c r="AZ111" s="8"/>
      <c r="BA111" s="6" t="e">
        <f t="shared" si="6"/>
        <v>#REF!</v>
      </c>
      <c r="BB111" s="6" t="e">
        <f t="shared" ca="1" si="7"/>
        <v>#NAME?</v>
      </c>
      <c r="BC111" s="6" t="e">
        <f t="shared" si="8"/>
        <v>#REF!</v>
      </c>
      <c r="BE111" s="9" t="e">
        <f t="shared" ca="1" si="9"/>
        <v>#NAME?</v>
      </c>
    </row>
    <row r="112" spans="1:57" ht="15.75" customHeight="1" x14ac:dyDescent="0.25">
      <c r="A112" s="6" t="s">
        <v>1611</v>
      </c>
      <c r="B112" s="6" t="s">
        <v>3276</v>
      </c>
      <c r="C112" s="6">
        <v>1</v>
      </c>
      <c r="D112" s="6">
        <v>35</v>
      </c>
      <c r="E112" s="6">
        <v>402</v>
      </c>
      <c r="F112" s="6">
        <v>16841</v>
      </c>
      <c r="G112" s="6">
        <v>0.1159</v>
      </c>
      <c r="H112" s="6">
        <v>0.26119999999999999</v>
      </c>
      <c r="I112" s="6">
        <v>0.20830000000000001</v>
      </c>
      <c r="J112" s="6">
        <v>6</v>
      </c>
      <c r="K112" s="6">
        <v>44</v>
      </c>
      <c r="L112" s="6">
        <v>580</v>
      </c>
      <c r="M112" s="6">
        <v>27024</v>
      </c>
      <c r="N112" s="6">
        <v>0.1457</v>
      </c>
      <c r="O112" s="6">
        <v>0.37690000000000001</v>
      </c>
      <c r="P112" s="6">
        <v>0.3342</v>
      </c>
      <c r="Q112" s="6">
        <v>25</v>
      </c>
      <c r="R112" s="6">
        <v>190</v>
      </c>
      <c r="S112" s="6">
        <v>1474</v>
      </c>
      <c r="T112" s="6">
        <v>76819</v>
      </c>
      <c r="U112" s="6">
        <v>0.62909999999999999</v>
      </c>
      <c r="V112" s="6">
        <v>0.95779999999999998</v>
      </c>
      <c r="W112" s="6">
        <v>0.95009999999999994</v>
      </c>
      <c r="X112" s="6">
        <v>13</v>
      </c>
      <c r="Y112" s="6">
        <v>78</v>
      </c>
      <c r="Z112" s="6">
        <v>618</v>
      </c>
      <c r="AA112" s="6">
        <v>31088</v>
      </c>
      <c r="AB112" s="6">
        <v>0.25829999999999997</v>
      </c>
      <c r="AC112" s="6">
        <v>0.40160000000000001</v>
      </c>
      <c r="AD112" s="6">
        <v>0.38450000000000001</v>
      </c>
      <c r="AE112" s="6">
        <v>2</v>
      </c>
      <c r="AF112" s="6">
        <v>8</v>
      </c>
      <c r="AG112" s="6">
        <v>198</v>
      </c>
      <c r="AH112" s="6">
        <v>5824</v>
      </c>
      <c r="AI112" s="6">
        <v>2.6499999999999999E-2</v>
      </c>
      <c r="AJ112" s="6">
        <v>0.12870000000000001</v>
      </c>
      <c r="AK112" s="6">
        <v>7.1999999999999995E-2</v>
      </c>
      <c r="AL112" s="6">
        <v>4</v>
      </c>
      <c r="AM112" s="6">
        <v>82</v>
      </c>
      <c r="AN112" s="6">
        <v>1244</v>
      </c>
      <c r="AO112" s="6">
        <v>64479</v>
      </c>
      <c r="AP112" s="6">
        <v>0.27150000000000002</v>
      </c>
      <c r="AQ112" s="6">
        <v>0.80830000000000002</v>
      </c>
      <c r="AR112" s="6">
        <v>0.7974</v>
      </c>
      <c r="AT112" s="9">
        <f t="shared" si="0"/>
        <v>481.17142857142858</v>
      </c>
      <c r="AU112" s="8">
        <f t="shared" si="1"/>
        <v>614.18181818181813</v>
      </c>
      <c r="AV112" s="9">
        <f t="shared" si="2"/>
        <v>404.31052631578945</v>
      </c>
      <c r="AW112" s="31">
        <f t="shared" si="3"/>
        <v>398.56410256410254</v>
      </c>
      <c r="AX112" s="9">
        <f t="shared" si="4"/>
        <v>728</v>
      </c>
      <c r="AY112" s="8">
        <f t="shared" si="5"/>
        <v>786.32926829268297</v>
      </c>
      <c r="AZ112" s="8"/>
      <c r="BA112" s="6" t="e">
        <f t="shared" si="6"/>
        <v>#REF!</v>
      </c>
      <c r="BB112" s="6" t="e">
        <f t="shared" ca="1" si="7"/>
        <v>#NAME?</v>
      </c>
      <c r="BC112" s="6" t="e">
        <f t="shared" si="8"/>
        <v>#REF!</v>
      </c>
      <c r="BE112" s="9" t="e">
        <f t="shared" ca="1" si="9"/>
        <v>#NAME?</v>
      </c>
    </row>
    <row r="113" spans="1:57" ht="15.75" customHeight="1" x14ac:dyDescent="0.25">
      <c r="A113" s="6" t="s">
        <v>1603</v>
      </c>
      <c r="B113" s="6" t="s">
        <v>3276</v>
      </c>
      <c r="C113" s="6">
        <v>22</v>
      </c>
      <c r="D113" s="6">
        <v>239</v>
      </c>
      <c r="E113" s="6">
        <v>1472</v>
      </c>
      <c r="F113" s="6">
        <v>89800</v>
      </c>
      <c r="G113" s="6">
        <v>6.59E-2</v>
      </c>
      <c r="H113" s="6">
        <v>0.224</v>
      </c>
      <c r="I113" s="6">
        <v>5.8799999999999998E-2</v>
      </c>
      <c r="J113" s="6">
        <v>24</v>
      </c>
      <c r="K113" s="6">
        <v>201</v>
      </c>
      <c r="L113" s="6">
        <v>2889</v>
      </c>
      <c r="M113" s="6">
        <v>204395</v>
      </c>
      <c r="N113" s="6">
        <v>5.5399999999999998E-2</v>
      </c>
      <c r="O113" s="6">
        <v>0.43969999999999998</v>
      </c>
      <c r="P113" s="6">
        <v>0.13389999999999999</v>
      </c>
      <c r="Q113" s="6">
        <v>229</v>
      </c>
      <c r="R113" s="6">
        <v>1592</v>
      </c>
      <c r="S113" s="6">
        <v>6220</v>
      </c>
      <c r="T113" s="6">
        <v>1084948</v>
      </c>
      <c r="U113" s="6">
        <v>0.43890000000000001</v>
      </c>
      <c r="V113" s="6">
        <v>0.9466</v>
      </c>
      <c r="W113" s="6">
        <v>0.7107</v>
      </c>
      <c r="X113" s="6">
        <v>204</v>
      </c>
      <c r="Y113" s="6">
        <v>656</v>
      </c>
      <c r="Z113" s="6">
        <v>2638</v>
      </c>
      <c r="AA113" s="6">
        <v>169704</v>
      </c>
      <c r="AB113" s="6">
        <v>0.18090000000000001</v>
      </c>
      <c r="AC113" s="6">
        <v>0.40150000000000002</v>
      </c>
      <c r="AD113" s="6">
        <v>0.11119999999999999</v>
      </c>
      <c r="AE113" s="6">
        <v>50</v>
      </c>
      <c r="AF113" s="6">
        <v>307</v>
      </c>
      <c r="AG113" s="6">
        <v>2019</v>
      </c>
      <c r="AH113" s="6">
        <v>146171</v>
      </c>
      <c r="AI113" s="6">
        <v>8.4599999999999995E-2</v>
      </c>
      <c r="AJ113" s="6">
        <v>0.30730000000000002</v>
      </c>
      <c r="AK113" s="6">
        <v>9.5699999999999993E-2</v>
      </c>
      <c r="AL113" s="6">
        <v>13</v>
      </c>
      <c r="AM113" s="6">
        <v>413</v>
      </c>
      <c r="AN113" s="6">
        <v>4650</v>
      </c>
      <c r="AO113" s="6">
        <v>387879</v>
      </c>
      <c r="AP113" s="6">
        <v>0.1139</v>
      </c>
      <c r="AQ113" s="6">
        <v>0.7077</v>
      </c>
      <c r="AR113" s="6">
        <v>0.25409999999999999</v>
      </c>
      <c r="AT113" s="9">
        <f t="shared" si="0"/>
        <v>375.73221757322176</v>
      </c>
      <c r="AU113" s="8">
        <f t="shared" si="1"/>
        <v>1016.8905472636816</v>
      </c>
      <c r="AV113" s="9">
        <f t="shared" si="2"/>
        <v>681.5</v>
      </c>
      <c r="AW113" s="31">
        <f t="shared" si="3"/>
        <v>258.69512195121951</v>
      </c>
      <c r="AX113" s="9">
        <f t="shared" si="4"/>
        <v>476.12703583061887</v>
      </c>
      <c r="AY113" s="8">
        <f t="shared" si="5"/>
        <v>939.1743341404358</v>
      </c>
      <c r="AZ113" s="8"/>
      <c r="BA113" s="6" t="e">
        <f t="shared" si="6"/>
        <v>#REF!</v>
      </c>
      <c r="BB113" s="6" t="e">
        <f t="shared" ca="1" si="7"/>
        <v>#NAME?</v>
      </c>
      <c r="BC113" s="6" t="e">
        <f t="shared" si="8"/>
        <v>#REF!</v>
      </c>
      <c r="BE113" s="9" t="e">
        <f t="shared" ca="1" si="9"/>
        <v>#NAME?</v>
      </c>
    </row>
    <row r="114" spans="1:57" ht="15.75" customHeight="1" x14ac:dyDescent="0.25">
      <c r="A114" s="6" t="s">
        <v>1503</v>
      </c>
      <c r="B114" s="6" t="s">
        <v>3276</v>
      </c>
      <c r="C114" s="6">
        <v>2</v>
      </c>
      <c r="D114" s="6">
        <v>5</v>
      </c>
      <c r="E114" s="6">
        <v>74</v>
      </c>
      <c r="F114" s="6">
        <v>2125</v>
      </c>
      <c r="G114" s="6">
        <v>1.0999999999999999E-2</v>
      </c>
      <c r="H114" s="6">
        <v>0.1135</v>
      </c>
      <c r="I114" s="6">
        <v>3.8399999999999997E-2</v>
      </c>
      <c r="Q114" s="6">
        <v>42</v>
      </c>
      <c r="R114" s="6">
        <v>233</v>
      </c>
      <c r="S114" s="6">
        <v>579</v>
      </c>
      <c r="T114" s="6">
        <v>43190</v>
      </c>
      <c r="U114" s="6">
        <v>0.5121</v>
      </c>
      <c r="V114" s="6">
        <v>0.88800000000000001</v>
      </c>
      <c r="W114" s="6">
        <v>0.78129999999999999</v>
      </c>
      <c r="X114" s="6">
        <v>6</v>
      </c>
      <c r="Y114" s="6">
        <v>43</v>
      </c>
      <c r="Z114" s="6">
        <v>142</v>
      </c>
      <c r="AA114" s="6">
        <v>4922</v>
      </c>
      <c r="AB114" s="6">
        <v>9.4500000000000001E-2</v>
      </c>
      <c r="AC114" s="6">
        <v>0.21779999999999999</v>
      </c>
      <c r="AD114" s="6">
        <v>8.8999999999999996E-2</v>
      </c>
      <c r="AE114" s="6">
        <v>3</v>
      </c>
      <c r="AF114" s="6">
        <v>17</v>
      </c>
      <c r="AG114" s="6">
        <v>50</v>
      </c>
      <c r="AH114" s="6">
        <v>1755</v>
      </c>
      <c r="AI114" s="6">
        <v>3.7400000000000003E-2</v>
      </c>
      <c r="AJ114" s="6">
        <v>7.6700000000000004E-2</v>
      </c>
      <c r="AK114" s="6">
        <v>3.1699999999999999E-2</v>
      </c>
      <c r="AT114" s="9">
        <f t="shared" si="0"/>
        <v>425</v>
      </c>
      <c r="AU114" s="8" t="str">
        <f t="shared" si="1"/>
        <v/>
      </c>
      <c r="AV114" s="9">
        <f t="shared" si="2"/>
        <v>185.36480686695279</v>
      </c>
      <c r="AW114" s="31">
        <f t="shared" si="3"/>
        <v>114.46511627906976</v>
      </c>
      <c r="AX114" s="9">
        <f t="shared" si="4"/>
        <v>103.23529411764706</v>
      </c>
      <c r="AY114" s="8" t="str">
        <f t="shared" si="5"/>
        <v/>
      </c>
      <c r="AZ114" s="8"/>
      <c r="BA114" s="6" t="e">
        <f t="shared" si="6"/>
        <v>#REF!</v>
      </c>
      <c r="BB114" s="6" t="e">
        <f t="shared" ca="1" si="7"/>
        <v>#NAME?</v>
      </c>
      <c r="BC114" s="6" t="e">
        <f t="shared" si="8"/>
        <v>#REF!</v>
      </c>
      <c r="BE114" s="9" t="e">
        <f t="shared" ca="1" si="9"/>
        <v>#NAME?</v>
      </c>
    </row>
    <row r="115" spans="1:57" ht="15.75" customHeight="1" x14ac:dyDescent="0.25">
      <c r="A115" s="6" t="s">
        <v>1691</v>
      </c>
      <c r="B115" s="6" t="s">
        <v>3276</v>
      </c>
      <c r="C115" s="6">
        <v>3</v>
      </c>
      <c r="D115" s="6">
        <v>49</v>
      </c>
      <c r="E115" s="6">
        <v>1517</v>
      </c>
      <c r="F115" s="6">
        <v>51776</v>
      </c>
      <c r="G115" s="6">
        <v>4.8500000000000001E-2</v>
      </c>
      <c r="H115" s="6">
        <v>0.46839999999999998</v>
      </c>
      <c r="I115" s="6">
        <v>0.16289999999999999</v>
      </c>
      <c r="J115" s="6">
        <v>16</v>
      </c>
      <c r="K115" s="6">
        <v>68</v>
      </c>
      <c r="L115" s="6">
        <v>1725</v>
      </c>
      <c r="M115" s="6">
        <v>64443</v>
      </c>
      <c r="N115" s="6">
        <v>6.7299999999999999E-2</v>
      </c>
      <c r="O115" s="6">
        <v>0.53259999999999996</v>
      </c>
      <c r="P115" s="6">
        <v>0.20269999999999999</v>
      </c>
      <c r="Q115" s="6">
        <v>106</v>
      </c>
      <c r="R115" s="6">
        <v>491</v>
      </c>
      <c r="S115" s="6">
        <v>2967</v>
      </c>
      <c r="T115" s="6">
        <v>298270</v>
      </c>
      <c r="U115" s="6">
        <v>0.48609999999999998</v>
      </c>
      <c r="V115" s="6">
        <v>0.91600000000000004</v>
      </c>
      <c r="W115" s="6">
        <v>0.93820000000000003</v>
      </c>
      <c r="X115" s="6">
        <v>18</v>
      </c>
      <c r="Y115" s="6">
        <v>117</v>
      </c>
      <c r="Z115" s="6">
        <v>1782</v>
      </c>
      <c r="AA115" s="6">
        <v>68798</v>
      </c>
      <c r="AB115" s="6">
        <v>0.1158</v>
      </c>
      <c r="AC115" s="6">
        <v>0.55020000000000002</v>
      </c>
      <c r="AD115" s="6">
        <v>0.21640000000000001</v>
      </c>
      <c r="AE115" s="6">
        <v>5</v>
      </c>
      <c r="AF115" s="6">
        <v>23</v>
      </c>
      <c r="AG115" s="6">
        <v>974</v>
      </c>
      <c r="AH115" s="6">
        <v>30843</v>
      </c>
      <c r="AI115" s="6">
        <v>2.2800000000000001E-2</v>
      </c>
      <c r="AJ115" s="6">
        <v>0.30070000000000002</v>
      </c>
      <c r="AK115" s="6">
        <v>9.7000000000000003E-2</v>
      </c>
      <c r="AL115" s="6">
        <v>9</v>
      </c>
      <c r="AM115" s="6">
        <v>174</v>
      </c>
      <c r="AN115" s="6">
        <v>2539</v>
      </c>
      <c r="AO115" s="6">
        <v>173103</v>
      </c>
      <c r="AP115" s="6">
        <v>0.17230000000000001</v>
      </c>
      <c r="AQ115" s="6">
        <v>0.78390000000000004</v>
      </c>
      <c r="AR115" s="6">
        <v>0.54449999999999998</v>
      </c>
      <c r="AT115" s="9">
        <f t="shared" si="0"/>
        <v>1056.6530612244899</v>
      </c>
      <c r="AU115" s="8">
        <f t="shared" si="1"/>
        <v>947.69117647058829</v>
      </c>
      <c r="AV115" s="9">
        <f t="shared" si="2"/>
        <v>607.47454175152745</v>
      </c>
      <c r="AW115" s="31">
        <f t="shared" si="3"/>
        <v>588.017094017094</v>
      </c>
      <c r="AX115" s="9">
        <f t="shared" si="4"/>
        <v>1341</v>
      </c>
      <c r="AY115" s="8">
        <f t="shared" si="5"/>
        <v>994.84482758620686</v>
      </c>
      <c r="AZ115" s="8"/>
      <c r="BA115" s="6" t="e">
        <f t="shared" si="6"/>
        <v>#REF!</v>
      </c>
      <c r="BB115" s="6" t="e">
        <f t="shared" ca="1" si="7"/>
        <v>#NAME?</v>
      </c>
      <c r="BC115" s="6" t="e">
        <f t="shared" si="8"/>
        <v>#REF!</v>
      </c>
      <c r="BE115" s="9" t="e">
        <f t="shared" ca="1" si="9"/>
        <v>#NAME?</v>
      </c>
    </row>
    <row r="116" spans="1:57" ht="15.75" customHeight="1" x14ac:dyDescent="0.25">
      <c r="A116" s="6" t="s">
        <v>1695</v>
      </c>
      <c r="B116" s="6" t="s">
        <v>3276</v>
      </c>
      <c r="C116" s="6">
        <v>3</v>
      </c>
      <c r="D116" s="6">
        <v>8</v>
      </c>
      <c r="E116" s="6">
        <v>283</v>
      </c>
      <c r="F116" s="6">
        <v>9221</v>
      </c>
      <c r="G116" s="6">
        <v>8.8000000000000005E-3</v>
      </c>
      <c r="H116" s="6">
        <v>7.6300000000000007E-2</v>
      </c>
      <c r="I116" s="6">
        <v>1.84E-2</v>
      </c>
      <c r="J116" s="6">
        <v>5</v>
      </c>
      <c r="K116" s="6">
        <v>48</v>
      </c>
      <c r="L116" s="6">
        <v>1632</v>
      </c>
      <c r="M116" s="6">
        <v>59678</v>
      </c>
      <c r="N116" s="6">
        <v>5.2900000000000003E-2</v>
      </c>
      <c r="O116" s="6">
        <v>0.43990000000000001</v>
      </c>
      <c r="P116" s="6">
        <v>0.11899999999999999</v>
      </c>
      <c r="Q116" s="6">
        <v>74</v>
      </c>
      <c r="R116" s="6">
        <v>392</v>
      </c>
      <c r="S116" s="6">
        <v>3492</v>
      </c>
      <c r="T116" s="6">
        <v>337811</v>
      </c>
      <c r="U116" s="6">
        <v>0.43169999999999997</v>
      </c>
      <c r="V116" s="6">
        <v>0.94120000000000004</v>
      </c>
      <c r="W116" s="6">
        <v>0.67379999999999995</v>
      </c>
      <c r="X116" s="6">
        <v>5</v>
      </c>
      <c r="Y116" s="6">
        <v>155</v>
      </c>
      <c r="Z116" s="6">
        <v>1719</v>
      </c>
      <c r="AA116" s="6">
        <v>78846</v>
      </c>
      <c r="AB116" s="6">
        <v>0.17069999999999999</v>
      </c>
      <c r="AC116" s="6">
        <v>0.46329999999999999</v>
      </c>
      <c r="AD116" s="6">
        <v>0.1573</v>
      </c>
      <c r="AE116" s="6">
        <v>2</v>
      </c>
      <c r="AF116" s="6">
        <v>39</v>
      </c>
      <c r="AG116" s="6">
        <v>818</v>
      </c>
      <c r="AH116" s="6">
        <v>30769</v>
      </c>
      <c r="AI116" s="6">
        <v>4.2999999999999997E-2</v>
      </c>
      <c r="AJ116" s="6">
        <v>0.2205</v>
      </c>
      <c r="AK116" s="6">
        <v>6.1400000000000003E-2</v>
      </c>
      <c r="AL116" s="6">
        <v>5</v>
      </c>
      <c r="AM116" s="6">
        <v>75</v>
      </c>
      <c r="AN116" s="6">
        <v>2698</v>
      </c>
      <c r="AO116" s="6">
        <v>122923</v>
      </c>
      <c r="AP116" s="6">
        <v>8.2600000000000007E-2</v>
      </c>
      <c r="AQ116" s="6">
        <v>0.72719999999999996</v>
      </c>
      <c r="AR116" s="6">
        <v>0.2452</v>
      </c>
      <c r="AT116" s="9">
        <f t="shared" si="0"/>
        <v>1152.625</v>
      </c>
      <c r="AU116" s="8">
        <f t="shared" si="1"/>
        <v>1243.2916666666667</v>
      </c>
      <c r="AV116" s="9">
        <f t="shared" si="2"/>
        <v>861.76275510204084</v>
      </c>
      <c r="AW116" s="31">
        <f t="shared" si="3"/>
        <v>508.68387096774194</v>
      </c>
      <c r="AX116" s="9">
        <f t="shared" si="4"/>
        <v>788.9487179487179</v>
      </c>
      <c r="AY116" s="8">
        <f t="shared" si="5"/>
        <v>1638.9733333333334</v>
      </c>
      <c r="AZ116" s="8"/>
      <c r="BA116" s="6" t="e">
        <f t="shared" si="6"/>
        <v>#REF!</v>
      </c>
      <c r="BB116" s="6" t="e">
        <f t="shared" ca="1" si="7"/>
        <v>#NAME?</v>
      </c>
      <c r="BC116" s="6" t="e">
        <f t="shared" si="8"/>
        <v>#REF!</v>
      </c>
      <c r="BE116" s="9" t="e">
        <f t="shared" ca="1" si="9"/>
        <v>#NAME?</v>
      </c>
    </row>
    <row r="117" spans="1:57" ht="15.75" customHeight="1" x14ac:dyDescent="0.25">
      <c r="A117" s="6" t="s">
        <v>1598</v>
      </c>
      <c r="B117" s="6" t="s">
        <v>3276</v>
      </c>
      <c r="C117" s="6">
        <v>18</v>
      </c>
      <c r="D117" s="6">
        <v>47</v>
      </c>
      <c r="E117" s="6">
        <v>149</v>
      </c>
      <c r="F117" s="6">
        <v>11224</v>
      </c>
      <c r="G117" s="6">
        <v>4.5499999999999999E-2</v>
      </c>
      <c r="H117" s="6">
        <v>0.1817</v>
      </c>
      <c r="I117" s="6">
        <v>2.47E-2</v>
      </c>
      <c r="J117" s="6">
        <v>7</v>
      </c>
      <c r="K117" s="6">
        <v>80</v>
      </c>
      <c r="L117" s="6">
        <v>309</v>
      </c>
      <c r="M117" s="6">
        <v>35333</v>
      </c>
      <c r="N117" s="6">
        <v>7.7499999999999999E-2</v>
      </c>
      <c r="O117" s="6">
        <v>0.37680000000000002</v>
      </c>
      <c r="P117" s="6">
        <v>7.7799999999999994E-2</v>
      </c>
      <c r="Q117" s="6">
        <v>77</v>
      </c>
      <c r="R117" s="6">
        <v>468</v>
      </c>
      <c r="S117" s="6">
        <v>760</v>
      </c>
      <c r="T117" s="6">
        <v>114702</v>
      </c>
      <c r="U117" s="6">
        <v>0.45350000000000001</v>
      </c>
      <c r="V117" s="6">
        <v>0.92679999999999996</v>
      </c>
      <c r="W117" s="6">
        <v>0.25259999999999999</v>
      </c>
      <c r="X117" s="6">
        <v>37</v>
      </c>
      <c r="Y117" s="6">
        <v>169</v>
      </c>
      <c r="Z117" s="6">
        <v>289</v>
      </c>
      <c r="AA117" s="6">
        <v>33498</v>
      </c>
      <c r="AB117" s="6">
        <v>0.1638</v>
      </c>
      <c r="AC117" s="6">
        <v>0.35239999999999999</v>
      </c>
      <c r="AD117" s="6">
        <v>7.3800000000000004E-2</v>
      </c>
      <c r="AE117" s="6">
        <v>3</v>
      </c>
      <c r="AF117" s="6">
        <v>16</v>
      </c>
      <c r="AG117" s="6">
        <v>153</v>
      </c>
      <c r="AH117" s="6">
        <v>7160</v>
      </c>
      <c r="AI117" s="6">
        <v>1.55E-2</v>
      </c>
      <c r="AJ117" s="6">
        <v>0.18659999999999999</v>
      </c>
      <c r="AK117" s="6">
        <v>1.5800000000000002E-2</v>
      </c>
      <c r="AL117" s="6">
        <v>5</v>
      </c>
      <c r="AM117" s="6">
        <v>173</v>
      </c>
      <c r="AN117" s="6">
        <v>612</v>
      </c>
      <c r="AO117" s="6">
        <v>69636</v>
      </c>
      <c r="AP117" s="6">
        <v>0.1676</v>
      </c>
      <c r="AQ117" s="6">
        <v>0.74629999999999996</v>
      </c>
      <c r="AR117" s="6">
        <v>0.15329999999999999</v>
      </c>
      <c r="AT117" s="9">
        <f t="shared" si="0"/>
        <v>238.80851063829786</v>
      </c>
      <c r="AU117" s="8">
        <f t="shared" si="1"/>
        <v>441.66250000000002</v>
      </c>
      <c r="AV117" s="9">
        <f t="shared" si="2"/>
        <v>245.08974358974359</v>
      </c>
      <c r="AW117" s="31">
        <f t="shared" si="3"/>
        <v>198.2130177514793</v>
      </c>
      <c r="AX117" s="9">
        <f t="shared" si="4"/>
        <v>447.5</v>
      </c>
      <c r="AY117" s="8">
        <f t="shared" si="5"/>
        <v>402.52023121387282</v>
      </c>
      <c r="AZ117" s="8"/>
      <c r="BA117" s="6" t="e">
        <f t="shared" si="6"/>
        <v>#REF!</v>
      </c>
      <c r="BB117" s="6" t="e">
        <f t="shared" ca="1" si="7"/>
        <v>#NAME?</v>
      </c>
      <c r="BC117" s="6" t="e">
        <f t="shared" si="8"/>
        <v>#REF!</v>
      </c>
      <c r="BE117" s="9" t="e">
        <f t="shared" ca="1" si="9"/>
        <v>#NAME?</v>
      </c>
    </row>
    <row r="118" spans="1:57" ht="15.75" customHeight="1" x14ac:dyDescent="0.25">
      <c r="A118" s="6" t="s">
        <v>1660</v>
      </c>
      <c r="B118" s="6" t="s">
        <v>3276</v>
      </c>
      <c r="C118" s="6">
        <v>2</v>
      </c>
      <c r="D118" s="6">
        <v>5</v>
      </c>
      <c r="E118" s="6">
        <v>221</v>
      </c>
      <c r="F118" s="6">
        <v>6026</v>
      </c>
      <c r="G118" s="6">
        <v>1.35E-2</v>
      </c>
      <c r="H118" s="6">
        <v>0.10440000000000001</v>
      </c>
      <c r="I118" s="6">
        <v>6.0299999999999999E-2</v>
      </c>
      <c r="J118" s="6">
        <v>13</v>
      </c>
      <c r="K118" s="6">
        <v>50</v>
      </c>
      <c r="L118" s="6">
        <v>1212</v>
      </c>
      <c r="M118" s="6">
        <v>58659</v>
      </c>
      <c r="N118" s="6">
        <v>0.1351</v>
      </c>
      <c r="O118" s="6">
        <v>0.57250000000000001</v>
      </c>
      <c r="P118" s="6">
        <v>0.58730000000000004</v>
      </c>
      <c r="Q118" s="6">
        <v>44</v>
      </c>
      <c r="R118" s="6">
        <v>278</v>
      </c>
      <c r="S118" s="6">
        <v>2079</v>
      </c>
      <c r="T118" s="6">
        <v>96640</v>
      </c>
      <c r="U118" s="6">
        <v>0.75139999999999996</v>
      </c>
      <c r="V118" s="6">
        <v>0.98209999999999997</v>
      </c>
      <c r="W118" s="6">
        <v>0.96760000000000002</v>
      </c>
      <c r="X118" s="6">
        <v>18</v>
      </c>
      <c r="Y118" s="6">
        <v>88</v>
      </c>
      <c r="Z118" s="6">
        <v>1278</v>
      </c>
      <c r="AA118" s="6">
        <v>60753</v>
      </c>
      <c r="AB118" s="6">
        <v>0.23780000000000001</v>
      </c>
      <c r="AC118" s="6">
        <v>0.60370000000000001</v>
      </c>
      <c r="AD118" s="6">
        <v>0.60829999999999995</v>
      </c>
      <c r="AE118" s="6">
        <v>5</v>
      </c>
      <c r="AF118" s="6">
        <v>21</v>
      </c>
      <c r="AG118" s="6">
        <v>826</v>
      </c>
      <c r="AH118" s="6">
        <v>38652</v>
      </c>
      <c r="AI118" s="6">
        <v>5.6800000000000003E-2</v>
      </c>
      <c r="AJ118" s="6">
        <v>0.39019999999999999</v>
      </c>
      <c r="AK118" s="6">
        <v>0.38700000000000001</v>
      </c>
      <c r="AL118" s="6">
        <v>14</v>
      </c>
      <c r="AM118" s="6">
        <v>108</v>
      </c>
      <c r="AN118" s="6">
        <v>1828</v>
      </c>
      <c r="AO118" s="6">
        <v>79101</v>
      </c>
      <c r="AP118" s="6">
        <v>0.29189999999999999</v>
      </c>
      <c r="AQ118" s="6">
        <v>0.86350000000000005</v>
      </c>
      <c r="AR118" s="6">
        <v>0.79200000000000004</v>
      </c>
      <c r="AT118" s="9">
        <f t="shared" si="0"/>
        <v>1205.2</v>
      </c>
      <c r="AU118" s="8">
        <f t="shared" si="1"/>
        <v>1173.18</v>
      </c>
      <c r="AV118" s="9">
        <f t="shared" si="2"/>
        <v>347.62589928057554</v>
      </c>
      <c r="AW118" s="31">
        <f t="shared" si="3"/>
        <v>690.375</v>
      </c>
      <c r="AX118" s="9">
        <f t="shared" si="4"/>
        <v>1840.5714285714287</v>
      </c>
      <c r="AY118" s="8">
        <f t="shared" si="5"/>
        <v>732.41666666666663</v>
      </c>
      <c r="AZ118" s="8"/>
      <c r="BA118" s="6" t="e">
        <f t="shared" si="6"/>
        <v>#REF!</v>
      </c>
      <c r="BB118" s="6" t="e">
        <f t="shared" ca="1" si="7"/>
        <v>#NAME?</v>
      </c>
      <c r="BC118" s="6" t="e">
        <f t="shared" si="8"/>
        <v>#REF!</v>
      </c>
      <c r="BE118" s="9" t="e">
        <f t="shared" ca="1" si="9"/>
        <v>#NAME?</v>
      </c>
    </row>
    <row r="119" spans="1:57" ht="15.75" customHeight="1" x14ac:dyDescent="0.25">
      <c r="A119" s="6" t="s">
        <v>1492</v>
      </c>
      <c r="B119" s="6" t="s">
        <v>3276</v>
      </c>
      <c r="C119" s="6">
        <v>4</v>
      </c>
      <c r="D119" s="6">
        <v>12</v>
      </c>
      <c r="E119" s="6">
        <v>74</v>
      </c>
      <c r="F119" s="6">
        <v>1732</v>
      </c>
      <c r="G119" s="6">
        <v>5.0799999999999998E-2</v>
      </c>
      <c r="H119" s="6">
        <v>0.151</v>
      </c>
      <c r="I119" s="6">
        <v>2.81E-2</v>
      </c>
      <c r="J119" s="6">
        <v>1</v>
      </c>
      <c r="K119" s="6">
        <v>11</v>
      </c>
      <c r="L119" s="6">
        <v>105</v>
      </c>
      <c r="M119" s="6">
        <v>2104</v>
      </c>
      <c r="N119" s="6">
        <v>4.6600000000000003E-2</v>
      </c>
      <c r="O119" s="6">
        <v>0.21429999999999999</v>
      </c>
      <c r="P119" s="6">
        <v>3.4200000000000001E-2</v>
      </c>
      <c r="Q119" s="6">
        <v>18</v>
      </c>
      <c r="R119" s="6">
        <v>78</v>
      </c>
      <c r="S119" s="6">
        <v>458</v>
      </c>
      <c r="T119" s="6">
        <v>37153</v>
      </c>
      <c r="U119" s="6">
        <v>0.33050000000000002</v>
      </c>
      <c r="V119" s="6">
        <v>0.93469999999999998</v>
      </c>
      <c r="W119" s="6">
        <v>0.6038</v>
      </c>
      <c r="X119" s="6">
        <v>7</v>
      </c>
      <c r="Y119" s="6">
        <v>31</v>
      </c>
      <c r="Z119" s="6">
        <v>275</v>
      </c>
      <c r="AA119" s="6">
        <v>6114</v>
      </c>
      <c r="AB119" s="6">
        <v>0.13139999999999999</v>
      </c>
      <c r="AC119" s="6">
        <v>0.56120000000000003</v>
      </c>
      <c r="AD119" s="6">
        <v>9.9400000000000002E-2</v>
      </c>
      <c r="AE119" s="6">
        <v>2</v>
      </c>
      <c r="AF119" s="6">
        <v>8</v>
      </c>
      <c r="AG119" s="6">
        <v>63</v>
      </c>
      <c r="AH119" s="6">
        <v>1457</v>
      </c>
      <c r="AI119" s="6">
        <v>3.39E-2</v>
      </c>
      <c r="AJ119" s="6">
        <v>0.12859999999999999</v>
      </c>
      <c r="AK119" s="6">
        <v>2.3699999999999999E-2</v>
      </c>
      <c r="AT119" s="9">
        <f t="shared" si="0"/>
        <v>144.33333333333334</v>
      </c>
      <c r="AU119" s="8">
        <f t="shared" si="1"/>
        <v>191.27272727272728</v>
      </c>
      <c r="AV119" s="9">
        <f t="shared" si="2"/>
        <v>476.32051282051282</v>
      </c>
      <c r="AW119" s="31">
        <f t="shared" si="3"/>
        <v>197.2258064516129</v>
      </c>
      <c r="AX119" s="9">
        <f t="shared" si="4"/>
        <v>182.125</v>
      </c>
      <c r="AY119" s="8" t="str">
        <f t="shared" si="5"/>
        <v/>
      </c>
      <c r="AZ119" s="8"/>
      <c r="BA119" s="6" t="e">
        <f t="shared" si="6"/>
        <v>#REF!</v>
      </c>
      <c r="BB119" s="6" t="e">
        <f t="shared" ca="1" si="7"/>
        <v>#NAME?</v>
      </c>
      <c r="BC119" s="6" t="e">
        <f t="shared" si="8"/>
        <v>#REF!</v>
      </c>
      <c r="BE119" s="9" t="e">
        <f t="shared" ca="1" si="9"/>
        <v>#NAME?</v>
      </c>
    </row>
    <row r="120" spans="1:57" ht="15.75" customHeight="1" x14ac:dyDescent="0.25">
      <c r="A120" s="6" t="s">
        <v>1726</v>
      </c>
      <c r="B120" s="6" t="s">
        <v>3276</v>
      </c>
      <c r="C120" s="6">
        <v>2</v>
      </c>
      <c r="D120" s="6">
        <v>29</v>
      </c>
      <c r="E120" s="6">
        <v>687</v>
      </c>
      <c r="F120" s="6">
        <v>20395</v>
      </c>
      <c r="G120" s="6">
        <v>7.4899999999999994E-2</v>
      </c>
      <c r="H120" s="6">
        <v>0.30430000000000001</v>
      </c>
      <c r="I120" s="6">
        <v>0.1115</v>
      </c>
      <c r="J120" s="6">
        <v>9</v>
      </c>
      <c r="K120" s="6">
        <v>58</v>
      </c>
      <c r="L120" s="6">
        <v>1200</v>
      </c>
      <c r="M120" s="6">
        <v>52395</v>
      </c>
      <c r="N120" s="6">
        <v>0.14990000000000001</v>
      </c>
      <c r="O120" s="6">
        <v>0.53139999999999998</v>
      </c>
      <c r="P120" s="6">
        <v>0.28639999999999999</v>
      </c>
      <c r="Q120" s="6">
        <v>28</v>
      </c>
      <c r="R120" s="6">
        <v>256</v>
      </c>
      <c r="S120" s="6">
        <v>2107</v>
      </c>
      <c r="T120" s="6">
        <v>167660</v>
      </c>
      <c r="U120" s="6">
        <v>0.66149999999999998</v>
      </c>
      <c r="V120" s="6">
        <v>0.93310000000000004</v>
      </c>
      <c r="W120" s="6">
        <v>0.91649999999999998</v>
      </c>
      <c r="AL120" s="6">
        <v>6</v>
      </c>
      <c r="AM120" s="6">
        <v>166</v>
      </c>
      <c r="AN120" s="6">
        <v>1951</v>
      </c>
      <c r="AO120" s="6">
        <v>100076</v>
      </c>
      <c r="AP120" s="6">
        <v>0.4289</v>
      </c>
      <c r="AQ120" s="6">
        <v>0.86399999999999999</v>
      </c>
      <c r="AR120" s="6">
        <v>0.54710000000000003</v>
      </c>
      <c r="AT120" s="9">
        <f t="shared" si="0"/>
        <v>703.27586206896547</v>
      </c>
      <c r="AU120" s="8">
        <f t="shared" si="1"/>
        <v>903.36206896551721</v>
      </c>
      <c r="AV120" s="9">
        <f t="shared" si="2"/>
        <v>654.921875</v>
      </c>
      <c r="AW120" s="31" t="str">
        <f t="shared" si="3"/>
        <v/>
      </c>
      <c r="AX120" s="9" t="str">
        <f t="shared" si="4"/>
        <v/>
      </c>
      <c r="AY120" s="8">
        <f t="shared" si="5"/>
        <v>602.86746987951813</v>
      </c>
      <c r="AZ120" s="8"/>
      <c r="BA120" s="6" t="e">
        <f t="shared" si="6"/>
        <v>#REF!</v>
      </c>
      <c r="BB120" s="6" t="e">
        <f t="shared" ca="1" si="7"/>
        <v>#NAME?</v>
      </c>
      <c r="BC120" s="6" t="e">
        <f t="shared" si="8"/>
        <v>#REF!</v>
      </c>
      <c r="BE120" s="9" t="e">
        <f t="shared" ca="1" si="9"/>
        <v>#NAME?</v>
      </c>
    </row>
    <row r="121" spans="1:57" ht="15.75" customHeight="1" x14ac:dyDescent="0.25">
      <c r="A121" s="6" t="s">
        <v>1756</v>
      </c>
      <c r="B121" s="6" t="s">
        <v>3276</v>
      </c>
      <c r="C121" s="6">
        <v>20</v>
      </c>
      <c r="D121" s="6">
        <v>83</v>
      </c>
      <c r="E121" s="6">
        <v>1567</v>
      </c>
      <c r="F121" s="6">
        <v>46338</v>
      </c>
      <c r="G121" s="6">
        <v>0.1376</v>
      </c>
      <c r="H121" s="6">
        <v>0.54390000000000005</v>
      </c>
      <c r="I121" s="6">
        <v>0.2545</v>
      </c>
      <c r="J121" s="6">
        <v>22</v>
      </c>
      <c r="K121" s="6">
        <v>131</v>
      </c>
      <c r="L121" s="6">
        <v>2123</v>
      </c>
      <c r="M121" s="6">
        <v>79096</v>
      </c>
      <c r="N121" s="6">
        <v>0.2172</v>
      </c>
      <c r="O121" s="6">
        <v>0.7369</v>
      </c>
      <c r="P121" s="6">
        <v>0.43440000000000001</v>
      </c>
      <c r="Q121" s="6">
        <v>67</v>
      </c>
      <c r="R121" s="6">
        <v>530</v>
      </c>
      <c r="S121" s="6">
        <v>2855</v>
      </c>
      <c r="T121" s="6">
        <v>179518</v>
      </c>
      <c r="U121" s="6">
        <v>0.87890000000000001</v>
      </c>
      <c r="V121" s="6">
        <v>0.99099999999999999</v>
      </c>
      <c r="W121" s="6">
        <v>0.98580000000000001</v>
      </c>
      <c r="X121" s="6">
        <v>42</v>
      </c>
      <c r="Y121" s="6">
        <v>132</v>
      </c>
      <c r="Z121" s="6">
        <v>2048</v>
      </c>
      <c r="AA121" s="6">
        <v>74740</v>
      </c>
      <c r="AB121" s="6">
        <v>0.21890000000000001</v>
      </c>
      <c r="AC121" s="6">
        <v>0.71089999999999998</v>
      </c>
      <c r="AD121" s="6">
        <v>0.41039999999999999</v>
      </c>
      <c r="AE121" s="6">
        <v>14</v>
      </c>
      <c r="AF121" s="6">
        <v>63</v>
      </c>
      <c r="AG121" s="6">
        <v>1377</v>
      </c>
      <c r="AH121" s="6">
        <v>40431</v>
      </c>
      <c r="AI121" s="6">
        <v>0.1045</v>
      </c>
      <c r="AJ121" s="6">
        <v>0.47799999999999998</v>
      </c>
      <c r="AK121" s="6">
        <v>0.222</v>
      </c>
      <c r="AL121" s="6">
        <v>19</v>
      </c>
      <c r="AM121" s="6">
        <v>308</v>
      </c>
      <c r="AN121" s="6">
        <v>2730</v>
      </c>
      <c r="AO121" s="6">
        <v>146570</v>
      </c>
      <c r="AP121" s="6">
        <v>0.51080000000000003</v>
      </c>
      <c r="AQ121" s="6">
        <v>0.9476</v>
      </c>
      <c r="AR121" s="6">
        <v>0.80489999999999995</v>
      </c>
      <c r="AT121" s="9">
        <f t="shared" si="0"/>
        <v>558.28915662650604</v>
      </c>
      <c r="AU121" s="8">
        <f t="shared" si="1"/>
        <v>603.78625954198469</v>
      </c>
      <c r="AV121" s="9">
        <f t="shared" si="2"/>
        <v>338.71320754716982</v>
      </c>
      <c r="AW121" s="31">
        <f t="shared" si="3"/>
        <v>566.21212121212125</v>
      </c>
      <c r="AX121" s="9">
        <f t="shared" si="4"/>
        <v>641.76190476190482</v>
      </c>
      <c r="AY121" s="8">
        <f t="shared" si="5"/>
        <v>475.8766233766234</v>
      </c>
      <c r="AZ121" s="8"/>
      <c r="BA121" s="6" t="e">
        <f t="shared" si="6"/>
        <v>#REF!</v>
      </c>
      <c r="BB121" s="6" t="e">
        <f t="shared" ca="1" si="7"/>
        <v>#NAME?</v>
      </c>
      <c r="BC121" s="6" t="e">
        <f t="shared" si="8"/>
        <v>#REF!</v>
      </c>
      <c r="BE121" s="9" t="e">
        <f t="shared" ca="1" si="9"/>
        <v>#NAME?</v>
      </c>
    </row>
    <row r="122" spans="1:57" ht="15.75" customHeight="1" x14ac:dyDescent="0.25">
      <c r="A122" s="6" t="s">
        <v>1730</v>
      </c>
      <c r="B122" s="6" t="s">
        <v>3276</v>
      </c>
      <c r="C122" s="6">
        <v>6</v>
      </c>
      <c r="D122" s="6">
        <v>61</v>
      </c>
      <c r="E122" s="6">
        <v>593</v>
      </c>
      <c r="F122" s="6">
        <v>28224</v>
      </c>
      <c r="G122" s="6">
        <v>0.1191</v>
      </c>
      <c r="H122" s="6">
        <v>0.33389999999999997</v>
      </c>
      <c r="I122" s="6">
        <v>0.25790000000000002</v>
      </c>
      <c r="J122" s="6">
        <v>5</v>
      </c>
      <c r="K122" s="6">
        <v>68</v>
      </c>
      <c r="L122" s="6">
        <v>814</v>
      </c>
      <c r="M122" s="6">
        <v>52689</v>
      </c>
      <c r="N122" s="6">
        <v>0.1328</v>
      </c>
      <c r="O122" s="6">
        <v>0.45829999999999999</v>
      </c>
      <c r="P122" s="6">
        <v>0.48149999999999998</v>
      </c>
      <c r="Q122" s="6">
        <v>49</v>
      </c>
      <c r="R122" s="6">
        <v>262</v>
      </c>
      <c r="S122" s="6">
        <v>1684</v>
      </c>
      <c r="T122" s="6">
        <v>101288</v>
      </c>
      <c r="U122" s="6">
        <v>0.51170000000000004</v>
      </c>
      <c r="V122" s="6">
        <v>0.94820000000000004</v>
      </c>
      <c r="W122" s="6">
        <v>0.92559999999999998</v>
      </c>
      <c r="X122" s="6">
        <v>33</v>
      </c>
      <c r="Y122" s="6">
        <v>169</v>
      </c>
      <c r="Z122" s="6">
        <v>858</v>
      </c>
      <c r="AA122" s="6">
        <v>58848</v>
      </c>
      <c r="AB122" s="6">
        <v>0.3301</v>
      </c>
      <c r="AC122" s="6">
        <v>0.48309999999999997</v>
      </c>
      <c r="AD122" s="6">
        <v>0.53769999999999996</v>
      </c>
      <c r="AE122" s="6">
        <v>18</v>
      </c>
      <c r="AF122" s="6">
        <v>59</v>
      </c>
      <c r="AG122" s="6">
        <v>593</v>
      </c>
      <c r="AH122" s="6">
        <v>33429</v>
      </c>
      <c r="AI122" s="6">
        <v>0.1152</v>
      </c>
      <c r="AJ122" s="6">
        <v>0.33389999999999997</v>
      </c>
      <c r="AK122" s="6">
        <v>0.30549999999999999</v>
      </c>
      <c r="AL122" s="6">
        <v>5</v>
      </c>
      <c r="AM122" s="6">
        <v>142</v>
      </c>
      <c r="AN122" s="6">
        <v>1441</v>
      </c>
      <c r="AO122" s="6">
        <v>88347</v>
      </c>
      <c r="AP122" s="6">
        <v>0.27729999999999999</v>
      </c>
      <c r="AQ122" s="6">
        <v>0.81140000000000001</v>
      </c>
      <c r="AR122" s="6">
        <v>0.80730000000000002</v>
      </c>
      <c r="AT122" s="9">
        <f t="shared" si="0"/>
        <v>462.68852459016392</v>
      </c>
      <c r="AU122" s="8">
        <f t="shared" si="1"/>
        <v>774.83823529411768</v>
      </c>
      <c r="AV122" s="9">
        <f t="shared" si="2"/>
        <v>386.59541984732823</v>
      </c>
      <c r="AW122" s="31">
        <f t="shared" si="3"/>
        <v>348.2130177514793</v>
      </c>
      <c r="AX122" s="9">
        <f t="shared" si="4"/>
        <v>566.59322033898309</v>
      </c>
      <c r="AY122" s="8">
        <f t="shared" si="5"/>
        <v>622.16197183098586</v>
      </c>
      <c r="AZ122" s="8"/>
      <c r="BA122" s="6" t="e">
        <f t="shared" si="6"/>
        <v>#REF!</v>
      </c>
      <c r="BB122" s="6" t="e">
        <f t="shared" ca="1" si="7"/>
        <v>#NAME?</v>
      </c>
      <c r="BC122" s="6" t="e">
        <f t="shared" si="8"/>
        <v>#REF!</v>
      </c>
      <c r="BE122" s="9" t="e">
        <f t="shared" ca="1" si="9"/>
        <v>#NAME?</v>
      </c>
    </row>
    <row r="123" spans="1:57" ht="15.75" customHeight="1" x14ac:dyDescent="0.25">
      <c r="A123" s="6" t="s">
        <v>1686</v>
      </c>
      <c r="B123" s="6" t="s">
        <v>3276</v>
      </c>
      <c r="C123" s="6">
        <v>6</v>
      </c>
      <c r="D123" s="6">
        <v>34</v>
      </c>
      <c r="E123" s="6">
        <v>563</v>
      </c>
      <c r="F123" s="6">
        <v>16113</v>
      </c>
      <c r="G123" s="6">
        <v>1.8700000000000001E-2</v>
      </c>
      <c r="H123" s="6">
        <v>0.1087</v>
      </c>
      <c r="I123" s="6">
        <v>2.98E-2</v>
      </c>
      <c r="J123" s="6">
        <v>2</v>
      </c>
      <c r="K123" s="6">
        <v>15</v>
      </c>
      <c r="L123" s="6">
        <v>643</v>
      </c>
      <c r="M123" s="6">
        <v>19556</v>
      </c>
      <c r="N123" s="6">
        <v>8.3000000000000001E-3</v>
      </c>
      <c r="O123" s="6">
        <v>0.1241</v>
      </c>
      <c r="P123" s="6">
        <v>3.6200000000000003E-2</v>
      </c>
      <c r="Q123" s="6">
        <v>136</v>
      </c>
      <c r="R123" s="6">
        <v>882</v>
      </c>
      <c r="S123" s="6">
        <v>4923</v>
      </c>
      <c r="T123" s="6">
        <v>526369</v>
      </c>
      <c r="U123" s="6">
        <v>0.4854</v>
      </c>
      <c r="V123" s="6">
        <v>0.95040000000000002</v>
      </c>
      <c r="W123" s="6">
        <v>0.97330000000000005</v>
      </c>
      <c r="X123" s="6">
        <v>44</v>
      </c>
      <c r="Y123" s="6">
        <v>124</v>
      </c>
      <c r="Z123" s="6">
        <v>804</v>
      </c>
      <c r="AA123" s="6">
        <v>24794</v>
      </c>
      <c r="AB123" s="6">
        <v>6.8199999999999997E-2</v>
      </c>
      <c r="AC123" s="6">
        <v>0.1552</v>
      </c>
      <c r="AD123" s="6">
        <v>4.58E-2</v>
      </c>
      <c r="AE123" s="6">
        <v>2</v>
      </c>
      <c r="AF123" s="6">
        <v>7</v>
      </c>
      <c r="AG123" s="6">
        <v>39</v>
      </c>
      <c r="AH123" s="6">
        <v>557</v>
      </c>
      <c r="AI123" s="6">
        <v>3.8999999999999998E-3</v>
      </c>
      <c r="AJ123" s="6">
        <v>7.4999999999999997E-3</v>
      </c>
      <c r="AK123" s="6">
        <v>1E-3</v>
      </c>
      <c r="AT123" s="9">
        <f t="shared" si="0"/>
        <v>473.91176470588238</v>
      </c>
      <c r="AU123" s="8">
        <f t="shared" si="1"/>
        <v>1303.7333333333333</v>
      </c>
      <c r="AV123" s="9">
        <f t="shared" si="2"/>
        <v>596.79024943310662</v>
      </c>
      <c r="AW123" s="31">
        <f t="shared" si="3"/>
        <v>199.95161290322579</v>
      </c>
      <c r="AX123" s="9">
        <f t="shared" si="4"/>
        <v>79.571428571428569</v>
      </c>
      <c r="AY123" s="8" t="str">
        <f t="shared" si="5"/>
        <v/>
      </c>
      <c r="AZ123" s="8"/>
      <c r="BA123" s="6" t="e">
        <f t="shared" si="6"/>
        <v>#REF!</v>
      </c>
      <c r="BB123" s="6" t="e">
        <f t="shared" ca="1" si="7"/>
        <v>#NAME?</v>
      </c>
      <c r="BC123" s="6" t="e">
        <f t="shared" si="8"/>
        <v>#REF!</v>
      </c>
      <c r="BE123" s="9" t="e">
        <f t="shared" ca="1" si="9"/>
        <v>#NAME?</v>
      </c>
    </row>
    <row r="124" spans="1:57" ht="15.75" customHeight="1" x14ac:dyDescent="0.25">
      <c r="A124" s="6" t="s">
        <v>1718</v>
      </c>
      <c r="B124" s="6" t="s">
        <v>3276</v>
      </c>
      <c r="C124" s="6">
        <v>3</v>
      </c>
      <c r="D124" s="6">
        <v>112</v>
      </c>
      <c r="E124" s="6">
        <v>2288</v>
      </c>
      <c r="F124" s="6">
        <v>97424</v>
      </c>
      <c r="G124" s="6">
        <v>9.6100000000000005E-2</v>
      </c>
      <c r="H124" s="6">
        <v>0.505</v>
      </c>
      <c r="I124" s="6">
        <v>0.22539999999999999</v>
      </c>
      <c r="J124" s="6">
        <v>27</v>
      </c>
      <c r="K124" s="6">
        <v>138</v>
      </c>
      <c r="L124" s="6">
        <v>2664</v>
      </c>
      <c r="M124" s="6">
        <v>131692</v>
      </c>
      <c r="N124" s="6">
        <v>0.11840000000000001</v>
      </c>
      <c r="O124" s="6">
        <v>0.58789999999999998</v>
      </c>
      <c r="P124" s="6">
        <v>0.30470000000000003</v>
      </c>
      <c r="Q124" s="6">
        <v>96</v>
      </c>
      <c r="R124" s="6">
        <v>679</v>
      </c>
      <c r="S124" s="6">
        <v>4456</v>
      </c>
      <c r="T124" s="6">
        <v>404718</v>
      </c>
      <c r="U124" s="6">
        <v>0.58230000000000004</v>
      </c>
      <c r="V124" s="6">
        <v>0.98340000000000005</v>
      </c>
      <c r="W124" s="6">
        <v>0.93630000000000002</v>
      </c>
      <c r="X124" s="6">
        <v>37</v>
      </c>
      <c r="Y124" s="6">
        <v>269</v>
      </c>
      <c r="Z124" s="6">
        <v>2772</v>
      </c>
      <c r="AA124" s="6">
        <v>146546</v>
      </c>
      <c r="AB124" s="6">
        <v>0.23069999999999999</v>
      </c>
      <c r="AC124" s="6">
        <v>0.61180000000000001</v>
      </c>
      <c r="AD124" s="6">
        <v>0.33900000000000002</v>
      </c>
      <c r="AE124" s="6">
        <v>24</v>
      </c>
      <c r="AF124" s="6">
        <v>97</v>
      </c>
      <c r="AG124" s="6">
        <v>2227</v>
      </c>
      <c r="AH124" s="6">
        <v>92223</v>
      </c>
      <c r="AI124" s="6">
        <v>8.3199999999999996E-2</v>
      </c>
      <c r="AJ124" s="6">
        <v>0.49149999999999999</v>
      </c>
      <c r="AK124" s="6">
        <v>0.21340000000000001</v>
      </c>
      <c r="AL124" s="6">
        <v>17</v>
      </c>
      <c r="AM124" s="6">
        <v>343</v>
      </c>
      <c r="AN124" s="6">
        <v>3969</v>
      </c>
      <c r="AO124" s="6">
        <v>345041</v>
      </c>
      <c r="AP124" s="6">
        <v>0.29420000000000002</v>
      </c>
      <c r="AQ124" s="6">
        <v>0.876</v>
      </c>
      <c r="AR124" s="6">
        <v>0.79820000000000002</v>
      </c>
      <c r="AT124" s="9">
        <f t="shared" si="0"/>
        <v>869.85714285714289</v>
      </c>
      <c r="AU124" s="8">
        <f t="shared" si="1"/>
        <v>954.28985507246375</v>
      </c>
      <c r="AV124" s="9">
        <f t="shared" si="2"/>
        <v>596.05007363770255</v>
      </c>
      <c r="AW124" s="31">
        <f t="shared" si="3"/>
        <v>544.7806691449814</v>
      </c>
      <c r="AX124" s="9">
        <f t="shared" si="4"/>
        <v>950.75257731958766</v>
      </c>
      <c r="AY124" s="8">
        <f t="shared" si="5"/>
        <v>1005.9504373177842</v>
      </c>
      <c r="AZ124" s="8"/>
      <c r="BA124" s="6" t="e">
        <f t="shared" si="6"/>
        <v>#REF!</v>
      </c>
      <c r="BB124" s="6" t="e">
        <f t="shared" ca="1" si="7"/>
        <v>#NAME?</v>
      </c>
      <c r="BC124" s="6" t="e">
        <f t="shared" si="8"/>
        <v>#REF!</v>
      </c>
      <c r="BE124" s="9" t="e">
        <f t="shared" ca="1" si="9"/>
        <v>#NAME?</v>
      </c>
    </row>
    <row r="125" spans="1:57" ht="15.75" customHeight="1" x14ac:dyDescent="0.25">
      <c r="A125" s="6" t="s">
        <v>1719</v>
      </c>
      <c r="B125" s="6" t="s">
        <v>3276</v>
      </c>
      <c r="C125" s="6">
        <v>5</v>
      </c>
      <c r="D125" s="6">
        <v>53</v>
      </c>
      <c r="E125" s="6">
        <v>2710</v>
      </c>
      <c r="F125" s="6">
        <v>114649</v>
      </c>
      <c r="G125" s="6">
        <v>7.9799999999999996E-2</v>
      </c>
      <c r="H125" s="6">
        <v>0.2752</v>
      </c>
      <c r="I125" s="6">
        <v>0.20349999999999999</v>
      </c>
      <c r="J125" s="6">
        <v>32</v>
      </c>
      <c r="K125" s="6">
        <v>185</v>
      </c>
      <c r="L125" s="6">
        <v>6637</v>
      </c>
      <c r="M125" s="6">
        <v>328357</v>
      </c>
      <c r="N125" s="6">
        <v>0.27860000000000001</v>
      </c>
      <c r="O125" s="6">
        <v>0.67390000000000005</v>
      </c>
      <c r="P125" s="6">
        <v>0.58289999999999997</v>
      </c>
      <c r="Q125" s="6">
        <v>53</v>
      </c>
      <c r="R125" s="6">
        <v>465</v>
      </c>
      <c r="S125" s="6">
        <v>9735</v>
      </c>
      <c r="T125" s="6">
        <v>554793</v>
      </c>
      <c r="U125" s="6">
        <v>0.70030000000000003</v>
      </c>
      <c r="V125" s="6">
        <v>0.98839999999999995</v>
      </c>
      <c r="W125" s="6">
        <v>0.9849</v>
      </c>
      <c r="X125" s="6">
        <v>24</v>
      </c>
      <c r="Y125" s="6">
        <v>225</v>
      </c>
      <c r="Z125" s="6">
        <v>5892</v>
      </c>
      <c r="AA125" s="6">
        <v>299315</v>
      </c>
      <c r="AB125" s="6">
        <v>0.33889999999999998</v>
      </c>
      <c r="AC125" s="6">
        <v>0.59819999999999995</v>
      </c>
      <c r="AD125" s="6">
        <v>0.53139999999999998</v>
      </c>
      <c r="AE125" s="6">
        <v>9</v>
      </c>
      <c r="AF125" s="6">
        <v>62</v>
      </c>
      <c r="AG125" s="6">
        <v>2545</v>
      </c>
      <c r="AH125" s="6">
        <v>111909</v>
      </c>
      <c r="AI125" s="6">
        <v>9.3399999999999997E-2</v>
      </c>
      <c r="AJ125" s="6">
        <v>0.25840000000000002</v>
      </c>
      <c r="AK125" s="6">
        <v>0.19869999999999999</v>
      </c>
      <c r="AL125" s="6">
        <v>36</v>
      </c>
      <c r="AM125" s="6">
        <v>339</v>
      </c>
      <c r="AN125" s="6">
        <v>9527</v>
      </c>
      <c r="AO125" s="6">
        <v>514379</v>
      </c>
      <c r="AP125" s="6">
        <v>0.51049999999999995</v>
      </c>
      <c r="AQ125" s="6">
        <v>0.96730000000000005</v>
      </c>
      <c r="AR125" s="6">
        <v>0.91320000000000001</v>
      </c>
      <c r="AT125" s="9">
        <f t="shared" si="0"/>
        <v>2163.1886792452829</v>
      </c>
      <c r="AU125" s="8">
        <f t="shared" si="1"/>
        <v>1774.9027027027028</v>
      </c>
      <c r="AV125" s="9">
        <f t="shared" si="2"/>
        <v>1193.1032258064515</v>
      </c>
      <c r="AW125" s="31">
        <f t="shared" si="3"/>
        <v>1330.2888888888888</v>
      </c>
      <c r="AX125" s="9">
        <f t="shared" si="4"/>
        <v>1804.983870967742</v>
      </c>
      <c r="AY125" s="8">
        <f t="shared" si="5"/>
        <v>1517.3421828908554</v>
      </c>
      <c r="AZ125" s="8"/>
      <c r="BA125" s="6" t="e">
        <f t="shared" si="6"/>
        <v>#REF!</v>
      </c>
      <c r="BB125" s="6" t="e">
        <f t="shared" ca="1" si="7"/>
        <v>#NAME?</v>
      </c>
      <c r="BC125" s="6" t="e">
        <f t="shared" si="8"/>
        <v>#REF!</v>
      </c>
      <c r="BE125" s="9" t="e">
        <f t="shared" ca="1" si="9"/>
        <v>#NAME?</v>
      </c>
    </row>
    <row r="126" spans="1:57" ht="15.75" customHeight="1" x14ac:dyDescent="0.25">
      <c r="A126" s="6" t="s">
        <v>1748</v>
      </c>
      <c r="B126" s="6" t="s">
        <v>3276</v>
      </c>
      <c r="C126" s="6">
        <v>4</v>
      </c>
      <c r="D126" s="6">
        <v>23</v>
      </c>
      <c r="E126" s="6">
        <v>261</v>
      </c>
      <c r="F126" s="6">
        <v>7911</v>
      </c>
      <c r="G126" s="6">
        <v>1.8700000000000001E-2</v>
      </c>
      <c r="H126" s="6">
        <v>8.2799999999999999E-2</v>
      </c>
      <c r="I126" s="6">
        <v>3.7900000000000003E-2</v>
      </c>
      <c r="J126" s="6">
        <v>2</v>
      </c>
      <c r="K126" s="6">
        <v>15</v>
      </c>
      <c r="L126" s="6">
        <v>300</v>
      </c>
      <c r="M126" s="6">
        <v>11434</v>
      </c>
      <c r="N126" s="6">
        <v>1.2200000000000001E-2</v>
      </c>
      <c r="O126" s="6">
        <v>9.5100000000000004E-2</v>
      </c>
      <c r="P126" s="6">
        <v>5.4699999999999999E-2</v>
      </c>
      <c r="Q126" s="6">
        <v>99</v>
      </c>
      <c r="R126" s="6">
        <v>570</v>
      </c>
      <c r="S126" s="6">
        <v>2644</v>
      </c>
      <c r="T126" s="6">
        <v>174976</v>
      </c>
      <c r="U126" s="6">
        <v>0.46229999999999999</v>
      </c>
      <c r="V126" s="6">
        <v>0.83860000000000001</v>
      </c>
      <c r="W126" s="6">
        <v>0.8377</v>
      </c>
      <c r="X126" s="6">
        <v>20</v>
      </c>
      <c r="Y126" s="6">
        <v>231</v>
      </c>
      <c r="Z126" s="6">
        <v>604</v>
      </c>
      <c r="AA126" s="6">
        <v>26485</v>
      </c>
      <c r="AB126" s="6">
        <v>0.18729999999999999</v>
      </c>
      <c r="AC126" s="6">
        <v>0.19159999999999999</v>
      </c>
      <c r="AD126" s="6">
        <v>0.1268</v>
      </c>
      <c r="AE126" s="6">
        <v>4</v>
      </c>
      <c r="AF126" s="6">
        <v>10</v>
      </c>
      <c r="AG126" s="6">
        <v>39</v>
      </c>
      <c r="AH126" s="6">
        <v>1101</v>
      </c>
      <c r="AI126" s="6">
        <v>8.0999999999999996E-3</v>
      </c>
      <c r="AJ126" s="6">
        <v>1.24E-2</v>
      </c>
      <c r="AK126" s="6">
        <v>5.3E-3</v>
      </c>
      <c r="AT126" s="9">
        <f t="shared" si="0"/>
        <v>343.95652173913044</v>
      </c>
      <c r="AU126" s="8">
        <f t="shared" si="1"/>
        <v>762.26666666666665</v>
      </c>
      <c r="AV126" s="9">
        <f t="shared" si="2"/>
        <v>306.97543859649124</v>
      </c>
      <c r="AW126" s="31">
        <f t="shared" si="3"/>
        <v>114.65367965367966</v>
      </c>
      <c r="AX126" s="9">
        <f t="shared" si="4"/>
        <v>110.1</v>
      </c>
      <c r="AY126" s="8" t="str">
        <f t="shared" si="5"/>
        <v/>
      </c>
      <c r="AZ126" s="8"/>
      <c r="BA126" s="6" t="e">
        <f t="shared" si="6"/>
        <v>#REF!</v>
      </c>
      <c r="BB126" s="6" t="e">
        <f t="shared" ca="1" si="7"/>
        <v>#NAME?</v>
      </c>
      <c r="BC126" s="6" t="e">
        <f t="shared" si="8"/>
        <v>#REF!</v>
      </c>
      <c r="BE126" s="9" t="e">
        <f t="shared" ca="1" si="9"/>
        <v>#NAME?</v>
      </c>
    </row>
    <row r="127" spans="1:57" ht="15.75" customHeight="1" x14ac:dyDescent="0.25">
      <c r="A127" s="6" t="s">
        <v>1689</v>
      </c>
      <c r="B127" s="6" t="s">
        <v>3276</v>
      </c>
      <c r="C127" s="6">
        <v>1</v>
      </c>
      <c r="D127" s="6">
        <v>2</v>
      </c>
      <c r="E127" s="6">
        <v>167</v>
      </c>
      <c r="F127" s="6">
        <v>2182</v>
      </c>
      <c r="G127" s="6">
        <v>4.7000000000000002E-3</v>
      </c>
      <c r="H127" s="6">
        <v>0.1552</v>
      </c>
      <c r="I127" s="6">
        <v>8.2600000000000007E-2</v>
      </c>
      <c r="Q127" s="6">
        <v>16</v>
      </c>
      <c r="R127" s="6">
        <v>105</v>
      </c>
      <c r="S127" s="6">
        <v>644</v>
      </c>
      <c r="T127" s="6">
        <v>16212</v>
      </c>
      <c r="U127" s="6">
        <v>0.24590000000000001</v>
      </c>
      <c r="V127" s="6">
        <v>0.59850000000000003</v>
      </c>
      <c r="W127" s="6">
        <v>0.61360000000000003</v>
      </c>
      <c r="X127" s="6">
        <v>1</v>
      </c>
      <c r="Y127" s="6">
        <v>6</v>
      </c>
      <c r="Z127" s="6">
        <v>253</v>
      </c>
      <c r="AA127" s="6">
        <v>5973</v>
      </c>
      <c r="AB127" s="6">
        <v>1.41E-2</v>
      </c>
      <c r="AC127" s="6">
        <v>0.2351</v>
      </c>
      <c r="AD127" s="6">
        <v>0.2261</v>
      </c>
      <c r="AT127" s="9">
        <f t="shared" si="0"/>
        <v>1091</v>
      </c>
      <c r="AU127" s="8" t="str">
        <f t="shared" si="1"/>
        <v/>
      </c>
      <c r="AV127" s="9">
        <f t="shared" si="2"/>
        <v>154.4</v>
      </c>
      <c r="AW127" s="31">
        <f t="shared" si="3"/>
        <v>995.5</v>
      </c>
      <c r="AX127" s="9" t="str">
        <f t="shared" si="4"/>
        <v/>
      </c>
      <c r="AY127" s="8" t="str">
        <f t="shared" si="5"/>
        <v/>
      </c>
      <c r="AZ127" s="8"/>
      <c r="BA127" s="6" t="e">
        <f t="shared" si="6"/>
        <v>#REF!</v>
      </c>
      <c r="BB127" s="6" t="e">
        <f t="shared" ca="1" si="7"/>
        <v>#NAME?</v>
      </c>
      <c r="BC127" s="6" t="e">
        <f t="shared" si="8"/>
        <v>#REF!</v>
      </c>
      <c r="BE127" s="9" t="e">
        <f t="shared" ca="1" si="9"/>
        <v>#NAME?</v>
      </c>
    </row>
    <row r="128" spans="1:57" ht="15.75" customHeight="1" x14ac:dyDescent="0.25">
      <c r="A128" s="6" t="s">
        <v>1567</v>
      </c>
      <c r="B128" s="6" t="s">
        <v>3276</v>
      </c>
      <c r="C128" s="6">
        <v>2</v>
      </c>
      <c r="D128" s="6">
        <v>20</v>
      </c>
      <c r="E128" s="6">
        <v>547</v>
      </c>
      <c r="F128" s="6">
        <v>12935</v>
      </c>
      <c r="G128" s="6">
        <v>1.7399999999999999E-2</v>
      </c>
      <c r="H128" s="6">
        <v>0.2767</v>
      </c>
      <c r="I128" s="6">
        <v>9.5799999999999996E-2</v>
      </c>
      <c r="J128" s="6">
        <v>13</v>
      </c>
      <c r="K128" s="6">
        <v>46</v>
      </c>
      <c r="L128" s="6">
        <v>682</v>
      </c>
      <c r="M128" s="6">
        <v>17307</v>
      </c>
      <c r="N128" s="6">
        <v>4.0099999999999997E-2</v>
      </c>
      <c r="O128" s="6">
        <v>0.34499999999999997</v>
      </c>
      <c r="P128" s="6">
        <v>0.12820000000000001</v>
      </c>
      <c r="Q128" s="6">
        <v>66</v>
      </c>
      <c r="R128" s="6">
        <v>361</v>
      </c>
      <c r="S128" s="6">
        <v>1798</v>
      </c>
      <c r="T128" s="6">
        <v>96818</v>
      </c>
      <c r="U128" s="6">
        <v>0.3145</v>
      </c>
      <c r="V128" s="6">
        <v>0.90949999999999998</v>
      </c>
      <c r="W128" s="6">
        <v>0.71730000000000005</v>
      </c>
      <c r="X128" s="6">
        <v>81</v>
      </c>
      <c r="Y128" s="6">
        <v>158</v>
      </c>
      <c r="Z128" s="6">
        <v>850</v>
      </c>
      <c r="AA128" s="6">
        <v>24623</v>
      </c>
      <c r="AB128" s="6">
        <v>0.1376</v>
      </c>
      <c r="AC128" s="6">
        <v>0.4299</v>
      </c>
      <c r="AD128" s="6">
        <v>0.18240000000000001</v>
      </c>
      <c r="AE128" s="6">
        <v>4</v>
      </c>
      <c r="AF128" s="6">
        <v>17</v>
      </c>
      <c r="AG128" s="6">
        <v>221</v>
      </c>
      <c r="AH128" s="6">
        <v>4217</v>
      </c>
      <c r="AI128" s="6">
        <v>1.4800000000000001E-2</v>
      </c>
      <c r="AJ128" s="6">
        <v>0.1118</v>
      </c>
      <c r="AK128" s="6">
        <v>3.1199999999999999E-2</v>
      </c>
      <c r="AL128" s="6">
        <v>7</v>
      </c>
      <c r="AM128" s="6">
        <v>105</v>
      </c>
      <c r="AN128" s="6">
        <v>1415</v>
      </c>
      <c r="AO128" s="6">
        <v>45412</v>
      </c>
      <c r="AP128" s="6">
        <v>9.1499999999999998E-2</v>
      </c>
      <c r="AQ128" s="6">
        <v>0.7157</v>
      </c>
      <c r="AR128" s="6">
        <v>0.33650000000000002</v>
      </c>
      <c r="AT128" s="9">
        <f t="shared" si="0"/>
        <v>646.75</v>
      </c>
      <c r="AU128" s="8">
        <f t="shared" si="1"/>
        <v>376.23913043478262</v>
      </c>
      <c r="AV128" s="9">
        <f t="shared" si="2"/>
        <v>268.19390581717454</v>
      </c>
      <c r="AW128" s="31">
        <f t="shared" si="3"/>
        <v>155.84177215189874</v>
      </c>
      <c r="AX128" s="9">
        <f t="shared" si="4"/>
        <v>248.05882352941177</v>
      </c>
      <c r="AY128" s="8">
        <f t="shared" si="5"/>
        <v>432.49523809523811</v>
      </c>
      <c r="AZ128" s="8"/>
      <c r="BA128" s="6" t="e">
        <f t="shared" si="6"/>
        <v>#REF!</v>
      </c>
      <c r="BB128" s="6" t="e">
        <f t="shared" ca="1" si="7"/>
        <v>#NAME?</v>
      </c>
      <c r="BC128" s="6" t="e">
        <f t="shared" si="8"/>
        <v>#REF!</v>
      </c>
      <c r="BE128" s="9" t="e">
        <f t="shared" ca="1" si="9"/>
        <v>#NAME?</v>
      </c>
    </row>
    <row r="129" spans="1:57" ht="15.75" customHeight="1" x14ac:dyDescent="0.25">
      <c r="A129" s="6" t="s">
        <v>1768</v>
      </c>
      <c r="B129" s="6" t="s">
        <v>3276</v>
      </c>
      <c r="C129" s="6">
        <v>3</v>
      </c>
      <c r="D129" s="6">
        <v>38</v>
      </c>
      <c r="E129" s="6">
        <v>260</v>
      </c>
      <c r="F129" s="6">
        <v>4845</v>
      </c>
      <c r="G129" s="6">
        <v>4.7100000000000003E-2</v>
      </c>
      <c r="H129" s="6">
        <v>7.1199999999999999E-2</v>
      </c>
      <c r="I129" s="6">
        <v>2.4299999999999999E-2</v>
      </c>
      <c r="Q129" s="6">
        <v>87</v>
      </c>
      <c r="R129" s="6">
        <v>520</v>
      </c>
      <c r="S129" s="6">
        <v>3473</v>
      </c>
      <c r="T129" s="6">
        <v>183000</v>
      </c>
      <c r="U129" s="6">
        <v>0.6452</v>
      </c>
      <c r="V129" s="6">
        <v>0.95099999999999996</v>
      </c>
      <c r="W129" s="6">
        <v>0.91769999999999996</v>
      </c>
      <c r="X129" s="6">
        <v>17</v>
      </c>
      <c r="Y129" s="6">
        <v>64</v>
      </c>
      <c r="Z129" s="6">
        <v>355</v>
      </c>
      <c r="AA129" s="6">
        <v>8495</v>
      </c>
      <c r="AB129" s="6">
        <v>7.9399999999999998E-2</v>
      </c>
      <c r="AC129" s="6">
        <v>9.7199999999999995E-2</v>
      </c>
      <c r="AD129" s="6">
        <v>4.2599999999999999E-2</v>
      </c>
      <c r="AE129" s="6">
        <v>1</v>
      </c>
      <c r="AF129" s="6">
        <v>7</v>
      </c>
      <c r="AG129" s="6">
        <v>0</v>
      </c>
      <c r="AH129" s="6">
        <v>0</v>
      </c>
      <c r="AI129" s="6">
        <v>8.6999999999999994E-3</v>
      </c>
      <c r="AJ129" s="6">
        <v>0</v>
      </c>
      <c r="AK129" s="6">
        <v>0</v>
      </c>
      <c r="AT129" s="9">
        <f t="shared" si="0"/>
        <v>127.5</v>
      </c>
      <c r="AU129" s="8" t="str">
        <f t="shared" si="1"/>
        <v/>
      </c>
      <c r="AV129" s="9">
        <f t="shared" si="2"/>
        <v>351.92307692307691</v>
      </c>
      <c r="AW129" s="31">
        <f t="shared" si="3"/>
        <v>132.734375</v>
      </c>
      <c r="AX129" s="9">
        <f t="shared" si="4"/>
        <v>0</v>
      </c>
      <c r="AY129" s="8" t="str">
        <f t="shared" si="5"/>
        <v/>
      </c>
      <c r="AZ129" s="8"/>
      <c r="BA129" s="6" t="e">
        <f t="shared" si="6"/>
        <v>#REF!</v>
      </c>
      <c r="BB129" s="6" t="e">
        <f t="shared" ca="1" si="7"/>
        <v>#NAME?</v>
      </c>
      <c r="BC129" s="6" t="e">
        <f t="shared" si="8"/>
        <v>#REF!</v>
      </c>
      <c r="BE129" s="9" t="e">
        <f t="shared" ca="1" si="9"/>
        <v>#NAME?</v>
      </c>
    </row>
    <row r="130" spans="1:57" ht="15.75" customHeight="1" x14ac:dyDescent="0.25">
      <c r="A130" s="6" t="s">
        <v>1747</v>
      </c>
      <c r="B130" s="6" t="s">
        <v>3276</v>
      </c>
      <c r="C130" s="6">
        <v>22</v>
      </c>
      <c r="D130" s="6">
        <v>241</v>
      </c>
      <c r="E130" s="6">
        <v>3801</v>
      </c>
      <c r="F130" s="6">
        <v>203602</v>
      </c>
      <c r="G130" s="6">
        <v>6.7000000000000004E-2</v>
      </c>
      <c r="H130" s="6">
        <v>0.33379999999999999</v>
      </c>
      <c r="I130" s="6">
        <v>0.11650000000000001</v>
      </c>
      <c r="J130" s="6">
        <v>42</v>
      </c>
      <c r="K130" s="6">
        <v>258</v>
      </c>
      <c r="L130" s="6">
        <v>5153</v>
      </c>
      <c r="M130" s="6">
        <v>327444</v>
      </c>
      <c r="N130" s="6">
        <v>7.17E-2</v>
      </c>
      <c r="O130" s="6">
        <v>0.45250000000000001</v>
      </c>
      <c r="P130" s="6">
        <v>0.18740000000000001</v>
      </c>
      <c r="Q130" s="6">
        <v>361</v>
      </c>
      <c r="R130" s="6">
        <v>1828</v>
      </c>
      <c r="S130" s="6">
        <v>10557</v>
      </c>
      <c r="T130" s="6">
        <v>1293980</v>
      </c>
      <c r="U130" s="6">
        <v>0.50790000000000002</v>
      </c>
      <c r="V130" s="6">
        <v>0.92700000000000005</v>
      </c>
      <c r="W130" s="6">
        <v>0.74060000000000004</v>
      </c>
      <c r="X130" s="6">
        <v>316</v>
      </c>
      <c r="Y130" s="6">
        <v>617</v>
      </c>
      <c r="Z130" s="6">
        <v>5917</v>
      </c>
      <c r="AA130" s="6">
        <v>382355</v>
      </c>
      <c r="AB130" s="6">
        <v>0.1714</v>
      </c>
      <c r="AC130" s="6">
        <v>0.51959999999999995</v>
      </c>
      <c r="AD130" s="6">
        <v>0.21890000000000001</v>
      </c>
      <c r="AE130" s="6">
        <v>26</v>
      </c>
      <c r="AF130" s="6">
        <v>200</v>
      </c>
      <c r="AG130" s="6">
        <v>4041</v>
      </c>
      <c r="AH130" s="6">
        <v>246472</v>
      </c>
      <c r="AI130" s="6">
        <v>5.5599999999999997E-2</v>
      </c>
      <c r="AJ130" s="6">
        <v>0.3548</v>
      </c>
      <c r="AK130" s="6">
        <v>0.1411</v>
      </c>
      <c r="AL130" s="6">
        <v>22</v>
      </c>
      <c r="AM130" s="6">
        <v>403</v>
      </c>
      <c r="AN130" s="6">
        <v>6736</v>
      </c>
      <c r="AO130" s="6">
        <v>500335</v>
      </c>
      <c r="AP130" s="6">
        <v>0.112</v>
      </c>
      <c r="AQ130" s="6">
        <v>0.59150000000000003</v>
      </c>
      <c r="AR130" s="6">
        <v>0.28639999999999999</v>
      </c>
      <c r="AT130" s="9">
        <f t="shared" si="0"/>
        <v>844.8215767634855</v>
      </c>
      <c r="AU130" s="8">
        <f t="shared" si="1"/>
        <v>1269.1627906976744</v>
      </c>
      <c r="AV130" s="9">
        <f t="shared" si="2"/>
        <v>707.86652078774614</v>
      </c>
      <c r="AW130" s="31">
        <f t="shared" si="3"/>
        <v>619.70016207455433</v>
      </c>
      <c r="AX130" s="9">
        <f t="shared" si="4"/>
        <v>1232.3599999999999</v>
      </c>
      <c r="AY130" s="8">
        <f t="shared" si="5"/>
        <v>1241.5260545905708</v>
      </c>
      <c r="AZ130" s="8"/>
      <c r="BA130" s="6" t="e">
        <f t="shared" si="6"/>
        <v>#REF!</v>
      </c>
      <c r="BB130" s="6" t="e">
        <f t="shared" ca="1" si="7"/>
        <v>#NAME?</v>
      </c>
      <c r="BC130" s="6" t="e">
        <f t="shared" si="8"/>
        <v>#REF!</v>
      </c>
      <c r="BE130" s="9" t="e">
        <f t="shared" ca="1" si="9"/>
        <v>#NAME?</v>
      </c>
    </row>
    <row r="131" spans="1:57" ht="15.75" customHeight="1" x14ac:dyDescent="0.25">
      <c r="A131" s="6" t="s">
        <v>1526</v>
      </c>
      <c r="B131" s="6" t="s">
        <v>3276</v>
      </c>
      <c r="C131" s="6">
        <v>4</v>
      </c>
      <c r="D131" s="6">
        <v>19</v>
      </c>
      <c r="E131" s="6">
        <v>93</v>
      </c>
      <c r="F131" s="6">
        <v>5514</v>
      </c>
      <c r="G131" s="6">
        <v>8.6400000000000005E-2</v>
      </c>
      <c r="H131" s="6">
        <v>0.47210000000000002</v>
      </c>
      <c r="I131" s="6">
        <v>8.8400000000000006E-2</v>
      </c>
      <c r="J131" s="6">
        <v>2</v>
      </c>
      <c r="K131" s="6">
        <v>14</v>
      </c>
      <c r="L131" s="6">
        <v>87</v>
      </c>
      <c r="M131" s="6">
        <v>5246</v>
      </c>
      <c r="N131" s="6">
        <v>6.3600000000000004E-2</v>
      </c>
      <c r="O131" s="6">
        <v>0.44159999999999999</v>
      </c>
      <c r="P131" s="6">
        <v>8.4099999999999994E-2</v>
      </c>
      <c r="Q131" s="6">
        <v>14</v>
      </c>
      <c r="R131" s="6">
        <v>91</v>
      </c>
      <c r="S131" s="6">
        <v>175</v>
      </c>
      <c r="T131" s="6">
        <v>56769</v>
      </c>
      <c r="U131" s="6">
        <v>0.41360000000000002</v>
      </c>
      <c r="V131" s="6">
        <v>0.88829999999999998</v>
      </c>
      <c r="W131" s="6">
        <v>0.91</v>
      </c>
      <c r="X131" s="6">
        <v>9</v>
      </c>
      <c r="Y131" s="6">
        <v>29</v>
      </c>
      <c r="Z131" s="6">
        <v>98</v>
      </c>
      <c r="AA131" s="6">
        <v>5732</v>
      </c>
      <c r="AB131" s="6">
        <v>0.1318</v>
      </c>
      <c r="AC131" s="6">
        <v>0.4975</v>
      </c>
      <c r="AD131" s="6">
        <v>9.1899999999999996E-2</v>
      </c>
      <c r="AE131" s="6">
        <v>5</v>
      </c>
      <c r="AF131" s="6">
        <v>16</v>
      </c>
      <c r="AG131" s="6">
        <v>44</v>
      </c>
      <c r="AH131" s="6">
        <v>3380</v>
      </c>
      <c r="AI131" s="6">
        <v>7.2700000000000001E-2</v>
      </c>
      <c r="AJ131" s="6">
        <v>0.22339999999999999</v>
      </c>
      <c r="AK131" s="6">
        <v>5.4199999999999998E-2</v>
      </c>
      <c r="AT131" s="9">
        <f t="shared" si="0"/>
        <v>290.21052631578948</v>
      </c>
      <c r="AU131" s="8">
        <f t="shared" si="1"/>
        <v>374.71428571428572</v>
      </c>
      <c r="AV131" s="9">
        <f t="shared" si="2"/>
        <v>623.83516483516485</v>
      </c>
      <c r="AW131" s="31">
        <f t="shared" si="3"/>
        <v>197.65517241379311</v>
      </c>
      <c r="AX131" s="9">
        <f t="shared" si="4"/>
        <v>211.25</v>
      </c>
      <c r="AY131" s="8" t="str">
        <f t="shared" si="5"/>
        <v/>
      </c>
      <c r="AZ131" s="8"/>
      <c r="BA131" s="6" t="e">
        <f t="shared" si="6"/>
        <v>#REF!</v>
      </c>
      <c r="BB131" s="6" t="e">
        <f t="shared" ca="1" si="7"/>
        <v>#NAME?</v>
      </c>
      <c r="BC131" s="6" t="e">
        <f t="shared" si="8"/>
        <v>#REF!</v>
      </c>
      <c r="BE131" s="9" t="e">
        <f t="shared" ca="1" si="9"/>
        <v>#NAME?</v>
      </c>
    </row>
    <row r="132" spans="1:57" ht="15.75" customHeight="1" x14ac:dyDescent="0.25">
      <c r="A132" s="6" t="s">
        <v>1513</v>
      </c>
      <c r="B132" s="6" t="s">
        <v>3276</v>
      </c>
      <c r="C132" s="6">
        <v>34</v>
      </c>
      <c r="D132" s="6">
        <v>215</v>
      </c>
      <c r="E132" s="6">
        <v>3145</v>
      </c>
      <c r="F132" s="6">
        <v>159434</v>
      </c>
      <c r="G132" s="6">
        <v>1.0800000000000001E-2</v>
      </c>
      <c r="H132" s="6">
        <v>0.1119</v>
      </c>
      <c r="I132" s="6">
        <v>3.8300000000000001E-2</v>
      </c>
      <c r="J132" s="6">
        <v>15</v>
      </c>
      <c r="K132" s="6">
        <v>93</v>
      </c>
      <c r="L132" s="6">
        <v>4048</v>
      </c>
      <c r="M132" s="6">
        <v>232775</v>
      </c>
      <c r="N132" s="6">
        <v>4.7000000000000002E-3</v>
      </c>
      <c r="O132" s="6">
        <v>0.14410000000000001</v>
      </c>
      <c r="P132" s="6">
        <v>5.5899999999999998E-2</v>
      </c>
      <c r="Q132" s="6">
        <v>1631</v>
      </c>
      <c r="R132" s="6">
        <v>10575</v>
      </c>
      <c r="S132" s="6">
        <v>26701</v>
      </c>
      <c r="T132" s="6">
        <v>3593970</v>
      </c>
      <c r="U132" s="6">
        <v>0.53</v>
      </c>
      <c r="V132" s="6">
        <v>0.95020000000000004</v>
      </c>
      <c r="W132" s="6">
        <v>0.86350000000000005</v>
      </c>
      <c r="X132" s="6">
        <v>434</v>
      </c>
      <c r="Y132" s="6">
        <v>2206</v>
      </c>
      <c r="Z132" s="6">
        <v>4387</v>
      </c>
      <c r="AA132" s="6">
        <v>291925</v>
      </c>
      <c r="AB132" s="6">
        <v>0.1106</v>
      </c>
      <c r="AC132" s="6">
        <v>0.15609999999999999</v>
      </c>
      <c r="AD132" s="6">
        <v>7.0099999999999996E-2</v>
      </c>
      <c r="AE132" s="6">
        <v>26</v>
      </c>
      <c r="AF132" s="6">
        <v>198</v>
      </c>
      <c r="AG132" s="6">
        <v>2301</v>
      </c>
      <c r="AH132" s="6">
        <v>147523</v>
      </c>
      <c r="AI132" s="6">
        <v>9.9000000000000008E-3</v>
      </c>
      <c r="AJ132" s="6">
        <v>8.1900000000000001E-2</v>
      </c>
      <c r="AK132" s="6">
        <v>3.5400000000000001E-2</v>
      </c>
      <c r="AL132" s="6">
        <v>2</v>
      </c>
      <c r="AM132" s="6">
        <v>374</v>
      </c>
      <c r="AN132" s="6">
        <v>8917</v>
      </c>
      <c r="AO132" s="6">
        <v>506126</v>
      </c>
      <c r="AP132" s="6">
        <v>1.8700000000000001E-2</v>
      </c>
      <c r="AQ132" s="6">
        <v>0.31730000000000003</v>
      </c>
      <c r="AR132" s="6">
        <v>0.1216</v>
      </c>
      <c r="AT132" s="9">
        <f t="shared" si="0"/>
        <v>741.55348837209306</v>
      </c>
      <c r="AU132" s="8">
        <f t="shared" si="1"/>
        <v>2502.9569892473119</v>
      </c>
      <c r="AV132" s="9">
        <f t="shared" si="2"/>
        <v>339.85531914893619</v>
      </c>
      <c r="AW132" s="31">
        <f t="shared" si="3"/>
        <v>132.33227561196736</v>
      </c>
      <c r="AX132" s="9">
        <f t="shared" si="4"/>
        <v>745.06565656565658</v>
      </c>
      <c r="AY132" s="8">
        <f t="shared" si="5"/>
        <v>1353.2780748663101</v>
      </c>
      <c r="AZ132" s="8"/>
      <c r="BA132" s="6" t="e">
        <f t="shared" si="6"/>
        <v>#REF!</v>
      </c>
      <c r="BB132" s="6" t="e">
        <f t="shared" ca="1" si="7"/>
        <v>#NAME?</v>
      </c>
      <c r="BC132" s="6" t="e">
        <f t="shared" si="8"/>
        <v>#REF!</v>
      </c>
      <c r="BE132" s="9" t="e">
        <f t="shared" ca="1" si="9"/>
        <v>#NAME?</v>
      </c>
    </row>
    <row r="133" spans="1:57" ht="15.75" customHeight="1" x14ac:dyDescent="0.25">
      <c r="A133" s="6" t="s">
        <v>1534</v>
      </c>
      <c r="B133" s="6" t="s">
        <v>3276</v>
      </c>
      <c r="Q133" s="6">
        <v>33</v>
      </c>
      <c r="R133" s="6">
        <v>519</v>
      </c>
      <c r="S133" s="6">
        <v>2604</v>
      </c>
      <c r="T133" s="6">
        <v>368280</v>
      </c>
      <c r="U133" s="6">
        <v>0.69479999999999997</v>
      </c>
      <c r="V133" s="6">
        <v>0.98970000000000002</v>
      </c>
      <c r="W133" s="6">
        <v>0.89429999999999998</v>
      </c>
      <c r="X133" s="6">
        <v>7</v>
      </c>
      <c r="Y133" s="6">
        <v>144</v>
      </c>
      <c r="Z133" s="6">
        <v>1480</v>
      </c>
      <c r="AA133" s="6">
        <v>45267</v>
      </c>
      <c r="AB133" s="6">
        <v>0.1928</v>
      </c>
      <c r="AC133" s="6">
        <v>0.5625</v>
      </c>
      <c r="AD133" s="6">
        <v>0.1099</v>
      </c>
      <c r="AT133" s="9" t="str">
        <f t="shared" si="0"/>
        <v/>
      </c>
      <c r="AU133" s="8" t="str">
        <f t="shared" si="1"/>
        <v/>
      </c>
      <c r="AV133" s="9">
        <f t="shared" si="2"/>
        <v>709.59537572254339</v>
      </c>
      <c r="AW133" s="31">
        <f t="shared" si="3"/>
        <v>314.35416666666669</v>
      </c>
      <c r="AX133" s="9" t="str">
        <f t="shared" si="4"/>
        <v/>
      </c>
      <c r="AY133" s="8" t="str">
        <f t="shared" si="5"/>
        <v/>
      </c>
      <c r="AZ133" s="8"/>
      <c r="BA133" s="6" t="e">
        <f t="shared" si="6"/>
        <v>#REF!</v>
      </c>
      <c r="BB133" s="6" t="e">
        <f t="shared" ca="1" si="7"/>
        <v>#NAME?</v>
      </c>
      <c r="BC133" s="6" t="e">
        <f t="shared" si="8"/>
        <v>#REF!</v>
      </c>
      <c r="BE133" s="9" t="e">
        <f t="shared" ca="1" si="9"/>
        <v>#NAME?</v>
      </c>
    </row>
    <row r="134" spans="1:57" ht="15.75" customHeight="1" x14ac:dyDescent="0.25">
      <c r="A134" s="6" t="s">
        <v>1580</v>
      </c>
      <c r="B134" s="6" t="s">
        <v>3276</v>
      </c>
      <c r="C134" s="6">
        <v>6</v>
      </c>
      <c r="D134" s="6">
        <v>154</v>
      </c>
      <c r="E134" s="6">
        <v>3176</v>
      </c>
      <c r="F134" s="6">
        <v>121694</v>
      </c>
      <c r="G134" s="6">
        <v>0.13400000000000001</v>
      </c>
      <c r="H134" s="6">
        <v>0.25650000000000001</v>
      </c>
      <c r="I134" s="6">
        <v>0.21579999999999999</v>
      </c>
      <c r="J134" s="6">
        <v>48</v>
      </c>
      <c r="K134" s="6">
        <v>162</v>
      </c>
      <c r="L134" s="6">
        <v>3435</v>
      </c>
      <c r="M134" s="6">
        <v>144567</v>
      </c>
      <c r="N134" s="6">
        <v>0.14099999999999999</v>
      </c>
      <c r="O134" s="6">
        <v>0.27739999999999998</v>
      </c>
      <c r="P134" s="6">
        <v>0.25640000000000002</v>
      </c>
      <c r="Q134" s="6">
        <v>112</v>
      </c>
      <c r="R134" s="6">
        <v>728</v>
      </c>
      <c r="S134" s="6">
        <v>12169</v>
      </c>
      <c r="T134" s="6">
        <v>524597</v>
      </c>
      <c r="U134" s="6">
        <v>0.63360000000000005</v>
      </c>
      <c r="V134" s="6">
        <v>0.9829</v>
      </c>
      <c r="W134" s="6">
        <v>0.9304</v>
      </c>
      <c r="X134" s="6">
        <v>60</v>
      </c>
      <c r="Y134" s="6">
        <v>275</v>
      </c>
      <c r="Z134" s="6">
        <v>3495</v>
      </c>
      <c r="AA134" s="6">
        <v>148460</v>
      </c>
      <c r="AB134" s="6">
        <v>0.23930000000000001</v>
      </c>
      <c r="AC134" s="6">
        <v>0.2823</v>
      </c>
      <c r="AD134" s="6">
        <v>0.26329999999999998</v>
      </c>
      <c r="AE134" s="6">
        <v>14</v>
      </c>
      <c r="AF134" s="6">
        <v>127</v>
      </c>
      <c r="AG134" s="6">
        <v>3095</v>
      </c>
      <c r="AH134" s="6">
        <v>114244</v>
      </c>
      <c r="AI134" s="6">
        <v>0.1105</v>
      </c>
      <c r="AJ134" s="6">
        <v>0.25</v>
      </c>
      <c r="AK134" s="6">
        <v>0.2026</v>
      </c>
      <c r="AL134" s="6">
        <v>33</v>
      </c>
      <c r="AM134" s="6">
        <v>231</v>
      </c>
      <c r="AN134" s="6">
        <v>4427</v>
      </c>
      <c r="AO134" s="6">
        <v>184976</v>
      </c>
      <c r="AP134" s="6">
        <v>0.20100000000000001</v>
      </c>
      <c r="AQ134" s="6">
        <v>0.35759999999999997</v>
      </c>
      <c r="AR134" s="6">
        <v>0.3281</v>
      </c>
      <c r="AT134" s="9">
        <f t="shared" si="0"/>
        <v>790.22077922077926</v>
      </c>
      <c r="AU134" s="8">
        <f t="shared" si="1"/>
        <v>892.38888888888891</v>
      </c>
      <c r="AV134" s="9">
        <f t="shared" si="2"/>
        <v>720.60027472527474</v>
      </c>
      <c r="AW134" s="31">
        <f t="shared" si="3"/>
        <v>539.85454545454547</v>
      </c>
      <c r="AX134" s="9">
        <f t="shared" si="4"/>
        <v>899.55905511811022</v>
      </c>
      <c r="AY134" s="8">
        <f t="shared" si="5"/>
        <v>800.76190476190482</v>
      </c>
      <c r="AZ134" s="8"/>
      <c r="BA134" s="6" t="e">
        <f t="shared" si="6"/>
        <v>#REF!</v>
      </c>
      <c r="BB134" s="6" t="e">
        <f t="shared" ca="1" si="7"/>
        <v>#NAME?</v>
      </c>
      <c r="BC134" s="6" t="e">
        <f t="shared" si="8"/>
        <v>#REF!</v>
      </c>
      <c r="BE134" s="9" t="e">
        <f t="shared" ca="1" si="9"/>
        <v>#NAME?</v>
      </c>
    </row>
    <row r="135" spans="1:57" ht="15.75" customHeight="1" x14ac:dyDescent="0.25">
      <c r="A135" s="6" t="s">
        <v>1633</v>
      </c>
      <c r="B135" s="6" t="s">
        <v>3276</v>
      </c>
      <c r="C135" s="6">
        <v>7</v>
      </c>
      <c r="D135" s="6">
        <v>38</v>
      </c>
      <c r="E135" s="6">
        <v>538</v>
      </c>
      <c r="F135" s="6">
        <v>12287</v>
      </c>
      <c r="G135" s="6">
        <v>2.1399999999999999E-2</v>
      </c>
      <c r="H135" s="6">
        <v>7.0599999999999996E-2</v>
      </c>
      <c r="I135" s="6">
        <v>2.41E-2</v>
      </c>
      <c r="J135" s="6">
        <v>8</v>
      </c>
      <c r="K135" s="6">
        <v>56</v>
      </c>
      <c r="L135" s="6">
        <v>781</v>
      </c>
      <c r="M135" s="6">
        <v>24259</v>
      </c>
      <c r="N135" s="6">
        <v>3.15E-2</v>
      </c>
      <c r="O135" s="6">
        <v>0.10249999999999999</v>
      </c>
      <c r="P135" s="6">
        <v>4.7500000000000001E-2</v>
      </c>
      <c r="Q135" s="6">
        <v>191</v>
      </c>
      <c r="R135" s="6">
        <v>1111</v>
      </c>
      <c r="S135" s="6">
        <v>7260</v>
      </c>
      <c r="T135" s="6">
        <v>441224</v>
      </c>
      <c r="U135" s="6">
        <v>0.62490000000000001</v>
      </c>
      <c r="V135" s="6">
        <v>0.95289999999999997</v>
      </c>
      <c r="W135" s="6">
        <v>0.86370000000000002</v>
      </c>
      <c r="X135" s="6">
        <v>40</v>
      </c>
      <c r="Y135" s="6">
        <v>126</v>
      </c>
      <c r="Z135" s="6">
        <v>970</v>
      </c>
      <c r="AA135" s="6">
        <v>26273</v>
      </c>
      <c r="AB135" s="6">
        <v>7.0900000000000005E-2</v>
      </c>
      <c r="AC135" s="6">
        <v>0.1273</v>
      </c>
      <c r="AD135" s="6">
        <v>5.1400000000000001E-2</v>
      </c>
      <c r="AE135" s="6">
        <v>7</v>
      </c>
      <c r="AF135" s="6">
        <v>26</v>
      </c>
      <c r="AG135" s="6">
        <v>468</v>
      </c>
      <c r="AH135" s="6">
        <v>11192</v>
      </c>
      <c r="AI135" s="6">
        <v>1.46E-2</v>
      </c>
      <c r="AJ135" s="6">
        <v>6.1400000000000003E-2</v>
      </c>
      <c r="AK135" s="6">
        <v>2.1899999999999999E-2</v>
      </c>
      <c r="AL135" s="6">
        <v>4</v>
      </c>
      <c r="AM135" s="6">
        <v>87</v>
      </c>
      <c r="AN135" s="6">
        <v>1644</v>
      </c>
      <c r="AO135" s="6">
        <v>87758</v>
      </c>
      <c r="AP135" s="6">
        <v>4.8899999999999999E-2</v>
      </c>
      <c r="AQ135" s="6">
        <v>0.21579999999999999</v>
      </c>
      <c r="AR135" s="6">
        <v>0.17180000000000001</v>
      </c>
      <c r="AT135" s="9">
        <f t="shared" si="0"/>
        <v>323.34210526315792</v>
      </c>
      <c r="AU135" s="8">
        <f t="shared" si="1"/>
        <v>433.19642857142856</v>
      </c>
      <c r="AV135" s="9">
        <f t="shared" si="2"/>
        <v>397.14131413141314</v>
      </c>
      <c r="AW135" s="31">
        <f t="shared" si="3"/>
        <v>208.51587301587301</v>
      </c>
      <c r="AX135" s="9">
        <f t="shared" si="4"/>
        <v>430.46153846153845</v>
      </c>
      <c r="AY135" s="8">
        <f t="shared" si="5"/>
        <v>1008.7126436781609</v>
      </c>
      <c r="AZ135" s="8"/>
      <c r="BA135" s="6" t="e">
        <f t="shared" si="6"/>
        <v>#REF!</v>
      </c>
      <c r="BB135" s="6" t="e">
        <f t="shared" ca="1" si="7"/>
        <v>#NAME?</v>
      </c>
      <c r="BC135" s="6" t="e">
        <f t="shared" si="8"/>
        <v>#REF!</v>
      </c>
      <c r="BE135" s="9" t="e">
        <f t="shared" ca="1" si="9"/>
        <v>#NAME?</v>
      </c>
    </row>
    <row r="136" spans="1:57" ht="15.75" customHeight="1" x14ac:dyDescent="0.25">
      <c r="A136" s="6" t="s">
        <v>1664</v>
      </c>
      <c r="B136" s="6" t="s">
        <v>3276</v>
      </c>
      <c r="C136" s="6">
        <v>6</v>
      </c>
      <c r="D136" s="6">
        <v>24</v>
      </c>
      <c r="E136" s="6">
        <v>413</v>
      </c>
      <c r="F136" s="6">
        <v>23811</v>
      </c>
      <c r="G136" s="6">
        <v>1.3899999999999999E-2</v>
      </c>
      <c r="H136" s="6">
        <v>7.2499999999999995E-2</v>
      </c>
      <c r="I136" s="6">
        <v>3.6600000000000001E-2</v>
      </c>
      <c r="J136" s="6">
        <v>22</v>
      </c>
      <c r="K136" s="6">
        <v>155</v>
      </c>
      <c r="L136" s="6">
        <v>2795</v>
      </c>
      <c r="M136" s="6">
        <v>166996</v>
      </c>
      <c r="N136" s="6">
        <v>0.09</v>
      </c>
      <c r="O136" s="6">
        <v>0.49049999999999999</v>
      </c>
      <c r="P136" s="6">
        <v>0.25700000000000001</v>
      </c>
      <c r="Q136" s="6">
        <v>243</v>
      </c>
      <c r="R136" s="6">
        <v>1074</v>
      </c>
      <c r="S136" s="6">
        <v>5402</v>
      </c>
      <c r="T136" s="6">
        <v>514081</v>
      </c>
      <c r="U136" s="6">
        <v>0.62370000000000003</v>
      </c>
      <c r="V136" s="6">
        <v>0.94810000000000005</v>
      </c>
      <c r="W136" s="6">
        <v>0.79120000000000001</v>
      </c>
      <c r="X136" s="6">
        <v>44</v>
      </c>
      <c r="Y136" s="6">
        <v>284</v>
      </c>
      <c r="Z136" s="6">
        <v>3110</v>
      </c>
      <c r="AA136" s="6">
        <v>220430</v>
      </c>
      <c r="AB136" s="6">
        <v>0.16489999999999999</v>
      </c>
      <c r="AC136" s="6">
        <v>0.54579999999999995</v>
      </c>
      <c r="AD136" s="6">
        <v>0.33929999999999999</v>
      </c>
      <c r="AE136" s="6">
        <v>4</v>
      </c>
      <c r="AF136" s="6">
        <v>189</v>
      </c>
      <c r="AG136" s="6">
        <v>2143</v>
      </c>
      <c r="AH136" s="6">
        <v>143845</v>
      </c>
      <c r="AI136" s="6">
        <v>0.10979999999999999</v>
      </c>
      <c r="AJ136" s="6">
        <v>0.37609999999999999</v>
      </c>
      <c r="AK136" s="6">
        <v>0.22140000000000001</v>
      </c>
      <c r="AL136" s="6">
        <v>12</v>
      </c>
      <c r="AM136" s="6">
        <v>262</v>
      </c>
      <c r="AN136" s="6">
        <v>3760</v>
      </c>
      <c r="AO136" s="6">
        <v>252921</v>
      </c>
      <c r="AP136" s="6">
        <v>0.15210000000000001</v>
      </c>
      <c r="AQ136" s="6">
        <v>0.65990000000000004</v>
      </c>
      <c r="AR136" s="6">
        <v>0.38929999999999998</v>
      </c>
      <c r="AT136" s="9">
        <f t="shared" si="0"/>
        <v>992.125</v>
      </c>
      <c r="AU136" s="8">
        <f t="shared" si="1"/>
        <v>1077.3935483870969</v>
      </c>
      <c r="AV136" s="9">
        <f t="shared" si="2"/>
        <v>478.66014897579146</v>
      </c>
      <c r="AW136" s="31">
        <f t="shared" si="3"/>
        <v>776.16197183098586</v>
      </c>
      <c r="AX136" s="9">
        <f t="shared" si="4"/>
        <v>761.0846560846561</v>
      </c>
      <c r="AY136" s="8">
        <f t="shared" si="5"/>
        <v>965.34732824427476</v>
      </c>
      <c r="AZ136" s="8"/>
      <c r="BA136" s="6" t="e">
        <f t="shared" si="6"/>
        <v>#REF!</v>
      </c>
      <c r="BB136" s="6" t="e">
        <f t="shared" ca="1" si="7"/>
        <v>#NAME?</v>
      </c>
      <c r="BC136" s="6" t="e">
        <f t="shared" si="8"/>
        <v>#REF!</v>
      </c>
      <c r="BE136" s="9" t="e">
        <f t="shared" ca="1" si="9"/>
        <v>#NAME?</v>
      </c>
    </row>
    <row r="137" spans="1:57" ht="15.75" customHeight="1" x14ac:dyDescent="0.25">
      <c r="A137" s="6" t="s">
        <v>1518</v>
      </c>
      <c r="B137" s="6" t="s">
        <v>3276</v>
      </c>
      <c r="C137" s="6">
        <v>2</v>
      </c>
      <c r="D137" s="6">
        <v>37</v>
      </c>
      <c r="E137" s="6">
        <v>971</v>
      </c>
      <c r="F137" s="6">
        <v>16184</v>
      </c>
      <c r="G137" s="6">
        <v>3.5200000000000002E-2</v>
      </c>
      <c r="H137" s="6">
        <v>0.1081</v>
      </c>
      <c r="I137" s="6">
        <v>5.3400000000000003E-2</v>
      </c>
      <c r="J137" s="6">
        <v>13</v>
      </c>
      <c r="K137" s="6">
        <v>89</v>
      </c>
      <c r="L137" s="6">
        <v>2511</v>
      </c>
      <c r="M137" s="6">
        <v>61734</v>
      </c>
      <c r="N137" s="6">
        <v>8.4699999999999998E-2</v>
      </c>
      <c r="O137" s="6">
        <v>0.27960000000000002</v>
      </c>
      <c r="P137" s="6">
        <v>0.20369999999999999</v>
      </c>
      <c r="Q137" s="6">
        <v>110</v>
      </c>
      <c r="R137" s="6">
        <v>671</v>
      </c>
      <c r="S137" s="6">
        <v>8548</v>
      </c>
      <c r="T137" s="6">
        <v>275704</v>
      </c>
      <c r="U137" s="6">
        <v>0.63839999999999997</v>
      </c>
      <c r="V137" s="6">
        <v>0.95189999999999997</v>
      </c>
      <c r="W137" s="6">
        <v>0.90949999999999998</v>
      </c>
      <c r="X137" s="6">
        <v>2</v>
      </c>
      <c r="Y137" s="6">
        <v>154</v>
      </c>
      <c r="Z137" s="6">
        <v>2584</v>
      </c>
      <c r="AA137" s="6">
        <v>73729</v>
      </c>
      <c r="AB137" s="6">
        <v>0.14649999999999999</v>
      </c>
      <c r="AC137" s="6">
        <v>0.2878</v>
      </c>
      <c r="AD137" s="6">
        <v>0.2432</v>
      </c>
      <c r="AE137" s="6">
        <v>3</v>
      </c>
      <c r="AF137" s="6">
        <v>50</v>
      </c>
      <c r="AG137" s="6">
        <v>797</v>
      </c>
      <c r="AH137" s="6">
        <v>12942</v>
      </c>
      <c r="AI137" s="6">
        <v>4.7600000000000003E-2</v>
      </c>
      <c r="AJ137" s="6">
        <v>8.8800000000000004E-2</v>
      </c>
      <c r="AK137" s="6">
        <v>4.2700000000000002E-2</v>
      </c>
      <c r="AL137" s="6">
        <v>7</v>
      </c>
      <c r="AM137" s="6">
        <v>172</v>
      </c>
      <c r="AN137" s="6">
        <v>4079</v>
      </c>
      <c r="AO137" s="6">
        <v>114044</v>
      </c>
      <c r="AP137" s="6">
        <v>0.16370000000000001</v>
      </c>
      <c r="AQ137" s="6">
        <v>0.45419999999999999</v>
      </c>
      <c r="AR137" s="6">
        <v>0.37619999999999998</v>
      </c>
      <c r="AT137" s="9">
        <f t="shared" si="0"/>
        <v>437.40540540540542</v>
      </c>
      <c r="AU137" s="8">
        <f t="shared" si="1"/>
        <v>693.64044943820227</v>
      </c>
      <c r="AV137" s="9">
        <f t="shared" si="2"/>
        <v>410.88524590163934</v>
      </c>
      <c r="AW137" s="31">
        <f t="shared" si="3"/>
        <v>478.75974025974028</v>
      </c>
      <c r="AX137" s="9">
        <f t="shared" si="4"/>
        <v>258.83999999999997</v>
      </c>
      <c r="AY137" s="8">
        <f t="shared" si="5"/>
        <v>663.04651162790697</v>
      </c>
      <c r="AZ137" s="8"/>
      <c r="BA137" s="6" t="e">
        <f t="shared" si="6"/>
        <v>#REF!</v>
      </c>
      <c r="BB137" s="6" t="e">
        <f t="shared" ca="1" si="7"/>
        <v>#NAME?</v>
      </c>
      <c r="BC137" s="6" t="e">
        <f t="shared" si="8"/>
        <v>#REF!</v>
      </c>
      <c r="BE137" s="9" t="e">
        <f t="shared" ca="1" si="9"/>
        <v>#NAME?</v>
      </c>
    </row>
    <row r="138" spans="1:57" ht="15.75" customHeight="1" x14ac:dyDescent="0.25">
      <c r="A138" s="6" t="s">
        <v>1566</v>
      </c>
      <c r="B138" s="6" t="s">
        <v>3276</v>
      </c>
      <c r="C138" s="6">
        <v>30</v>
      </c>
      <c r="D138" s="6">
        <v>244</v>
      </c>
      <c r="E138" s="6">
        <v>9460</v>
      </c>
      <c r="F138" s="6">
        <v>250110</v>
      </c>
      <c r="G138" s="6">
        <v>3.4700000000000002E-2</v>
      </c>
      <c r="H138" s="6">
        <v>0.32190000000000002</v>
      </c>
      <c r="I138" s="6">
        <v>9.5699999999999993E-2</v>
      </c>
      <c r="J138" s="6">
        <v>104</v>
      </c>
      <c r="K138" s="6">
        <v>586</v>
      </c>
      <c r="L138" s="6">
        <v>13531</v>
      </c>
      <c r="M138" s="6">
        <v>461873</v>
      </c>
      <c r="N138" s="6">
        <v>8.3299999999999999E-2</v>
      </c>
      <c r="O138" s="6">
        <v>0.46039999999999998</v>
      </c>
      <c r="P138" s="6">
        <v>0.17680000000000001</v>
      </c>
      <c r="Q138" s="6">
        <v>647</v>
      </c>
      <c r="R138" s="6">
        <v>3652</v>
      </c>
      <c r="S138" s="6">
        <v>28721</v>
      </c>
      <c r="T138" s="6">
        <v>2368907</v>
      </c>
      <c r="U138" s="6">
        <v>0.51900000000000002</v>
      </c>
      <c r="V138" s="6">
        <v>0.97719999999999996</v>
      </c>
      <c r="W138" s="6">
        <v>0.90680000000000005</v>
      </c>
      <c r="X138" s="6">
        <v>389</v>
      </c>
      <c r="Y138" s="6">
        <v>801</v>
      </c>
      <c r="Z138" s="6">
        <v>13520</v>
      </c>
      <c r="AA138" s="6">
        <v>460576</v>
      </c>
      <c r="AB138" s="6">
        <v>0.1138</v>
      </c>
      <c r="AC138" s="6">
        <v>0.46</v>
      </c>
      <c r="AD138" s="6">
        <v>0.17630000000000001</v>
      </c>
      <c r="AE138" s="6">
        <v>68</v>
      </c>
      <c r="AF138" s="6">
        <v>332</v>
      </c>
      <c r="AG138" s="6">
        <v>9618</v>
      </c>
      <c r="AH138" s="6">
        <v>279106</v>
      </c>
      <c r="AI138" s="6">
        <v>4.7199999999999999E-2</v>
      </c>
      <c r="AJ138" s="6">
        <v>0.32719999999999999</v>
      </c>
      <c r="AK138" s="6">
        <v>0.10680000000000001</v>
      </c>
      <c r="AL138" s="6">
        <v>24</v>
      </c>
      <c r="AM138" s="6">
        <v>1013</v>
      </c>
      <c r="AN138" s="6">
        <v>21580</v>
      </c>
      <c r="AO138" s="6">
        <v>875048</v>
      </c>
      <c r="AP138" s="6">
        <v>0.14399999999999999</v>
      </c>
      <c r="AQ138" s="6">
        <v>0.73419999999999996</v>
      </c>
      <c r="AR138" s="6">
        <v>0.33500000000000002</v>
      </c>
      <c r="AT138" s="9">
        <f t="shared" si="0"/>
        <v>1025.0409836065573</v>
      </c>
      <c r="AU138" s="8">
        <f t="shared" si="1"/>
        <v>788.17918088737201</v>
      </c>
      <c r="AV138" s="9">
        <f t="shared" si="2"/>
        <v>648.66018619934277</v>
      </c>
      <c r="AW138" s="31">
        <f t="shared" si="3"/>
        <v>575.00124843945071</v>
      </c>
      <c r="AX138" s="9">
        <f t="shared" si="4"/>
        <v>840.68072289156623</v>
      </c>
      <c r="AY138" s="8">
        <f t="shared" si="5"/>
        <v>863.81836130306021</v>
      </c>
      <c r="AZ138" s="8"/>
      <c r="BA138" s="6" t="e">
        <f t="shared" si="6"/>
        <v>#REF!</v>
      </c>
      <c r="BB138" s="6" t="e">
        <f t="shared" ca="1" si="7"/>
        <v>#NAME?</v>
      </c>
      <c r="BC138" s="6" t="e">
        <f t="shared" si="8"/>
        <v>#REF!</v>
      </c>
      <c r="BE138" s="9" t="e">
        <f t="shared" ca="1" si="9"/>
        <v>#NAME?</v>
      </c>
    </row>
    <row r="139" spans="1:57" ht="15.75" customHeight="1" x14ac:dyDescent="0.25">
      <c r="A139" s="6" t="s">
        <v>1634</v>
      </c>
      <c r="B139" s="6" t="s">
        <v>3276</v>
      </c>
      <c r="C139" s="6">
        <v>13</v>
      </c>
      <c r="D139" s="6">
        <v>44</v>
      </c>
      <c r="E139" s="6">
        <v>1593</v>
      </c>
      <c r="F139" s="6">
        <v>66578</v>
      </c>
      <c r="G139" s="6">
        <v>1.2800000000000001E-2</v>
      </c>
      <c r="H139" s="6">
        <v>0.20119999999999999</v>
      </c>
      <c r="I139" s="6">
        <v>4.65E-2</v>
      </c>
      <c r="J139" s="6">
        <v>18</v>
      </c>
      <c r="K139" s="6">
        <v>122</v>
      </c>
      <c r="L139" s="6">
        <v>3569</v>
      </c>
      <c r="M139" s="6">
        <v>214357</v>
      </c>
      <c r="N139" s="6">
        <v>3.5400000000000001E-2</v>
      </c>
      <c r="O139" s="6">
        <v>0.45069999999999999</v>
      </c>
      <c r="P139" s="6">
        <v>0.1497</v>
      </c>
      <c r="Q139" s="6">
        <v>171</v>
      </c>
      <c r="R139" s="6">
        <v>1077</v>
      </c>
      <c r="S139" s="6">
        <v>7383</v>
      </c>
      <c r="T139" s="6">
        <v>1303116</v>
      </c>
      <c r="U139" s="6">
        <v>0.31219999999999998</v>
      </c>
      <c r="V139" s="6">
        <v>0.93230000000000002</v>
      </c>
      <c r="W139" s="6">
        <v>0.91020000000000001</v>
      </c>
      <c r="X139" s="6">
        <v>38</v>
      </c>
      <c r="Y139" s="6">
        <v>244</v>
      </c>
      <c r="Z139" s="6">
        <v>4411</v>
      </c>
      <c r="AA139" s="6">
        <v>264661</v>
      </c>
      <c r="AB139" s="6">
        <v>7.0699999999999999E-2</v>
      </c>
      <c r="AC139" s="6">
        <v>0.55700000000000005</v>
      </c>
      <c r="AD139" s="6">
        <v>0.18490000000000001</v>
      </c>
      <c r="AE139" s="6">
        <v>23</v>
      </c>
      <c r="AF139" s="6">
        <v>239</v>
      </c>
      <c r="AG139" s="6">
        <v>4011</v>
      </c>
      <c r="AH139" s="6">
        <v>269497</v>
      </c>
      <c r="AI139" s="6">
        <v>6.93E-2</v>
      </c>
      <c r="AJ139" s="6">
        <v>0.50649999999999995</v>
      </c>
      <c r="AK139" s="6">
        <v>0.18820000000000001</v>
      </c>
      <c r="AL139" s="6">
        <v>5</v>
      </c>
      <c r="AM139" s="6">
        <v>236</v>
      </c>
      <c r="AN139" s="6">
        <v>5717</v>
      </c>
      <c r="AO139" s="6">
        <v>901701</v>
      </c>
      <c r="AP139" s="6">
        <v>6.8400000000000002E-2</v>
      </c>
      <c r="AQ139" s="6">
        <v>0.72189999999999999</v>
      </c>
      <c r="AR139" s="6">
        <v>0.62980000000000003</v>
      </c>
      <c r="AT139" s="9">
        <f t="shared" si="0"/>
        <v>1513.1363636363637</v>
      </c>
      <c r="AU139" s="8">
        <f t="shared" si="1"/>
        <v>1757.0245901639344</v>
      </c>
      <c r="AV139" s="9">
        <f t="shared" si="2"/>
        <v>1209.949860724234</v>
      </c>
      <c r="AW139" s="31">
        <f t="shared" si="3"/>
        <v>1084.6762295081967</v>
      </c>
      <c r="AX139" s="9">
        <f t="shared" si="4"/>
        <v>1127.6025104602511</v>
      </c>
      <c r="AY139" s="8">
        <f t="shared" si="5"/>
        <v>3820.7669491525426</v>
      </c>
      <c r="AZ139" s="8"/>
      <c r="BA139" s="6" t="e">
        <f t="shared" si="6"/>
        <v>#REF!</v>
      </c>
      <c r="BB139" s="6" t="e">
        <f t="shared" ca="1" si="7"/>
        <v>#NAME?</v>
      </c>
      <c r="BC139" s="6" t="e">
        <f t="shared" si="8"/>
        <v>#REF!</v>
      </c>
      <c r="BE139" s="9" t="e">
        <f t="shared" ca="1" si="9"/>
        <v>#NAME?</v>
      </c>
    </row>
    <row r="140" spans="1:57" ht="15.75" customHeight="1" x14ac:dyDescent="0.25">
      <c r="A140" s="6" t="s">
        <v>1663</v>
      </c>
      <c r="B140" s="6" t="s">
        <v>3276</v>
      </c>
      <c r="C140" s="6">
        <v>21</v>
      </c>
      <c r="D140" s="6">
        <v>58</v>
      </c>
      <c r="E140" s="6">
        <v>1086</v>
      </c>
      <c r="F140" s="6">
        <v>28371</v>
      </c>
      <c r="G140" s="6">
        <v>2.3300000000000001E-2</v>
      </c>
      <c r="H140" s="6">
        <v>0.1368</v>
      </c>
      <c r="I140" s="6">
        <v>4.6800000000000001E-2</v>
      </c>
      <c r="J140" s="6">
        <v>6</v>
      </c>
      <c r="K140" s="6">
        <v>51</v>
      </c>
      <c r="L140" s="6">
        <v>2452</v>
      </c>
      <c r="M140" s="6">
        <v>90897</v>
      </c>
      <c r="N140" s="6">
        <v>2.0500000000000001E-2</v>
      </c>
      <c r="O140" s="6">
        <v>0.30890000000000001</v>
      </c>
      <c r="P140" s="6">
        <v>0.14990000000000001</v>
      </c>
      <c r="Q140" s="6">
        <v>184</v>
      </c>
      <c r="R140" s="6">
        <v>1448</v>
      </c>
      <c r="S140" s="6">
        <v>7745</v>
      </c>
      <c r="T140" s="6">
        <v>566930</v>
      </c>
      <c r="U140" s="6">
        <v>0.58250000000000002</v>
      </c>
      <c r="V140" s="6">
        <v>0.9758</v>
      </c>
      <c r="W140" s="6">
        <v>0.93489999999999995</v>
      </c>
      <c r="X140" s="6">
        <v>22</v>
      </c>
      <c r="Y140" s="6">
        <v>81</v>
      </c>
      <c r="Z140" s="6">
        <v>1607</v>
      </c>
      <c r="AA140" s="6">
        <v>51939</v>
      </c>
      <c r="AB140" s="6">
        <v>3.2599999999999997E-2</v>
      </c>
      <c r="AC140" s="6">
        <v>0.20250000000000001</v>
      </c>
      <c r="AD140" s="6">
        <v>8.5599999999999996E-2</v>
      </c>
      <c r="AE140" s="6">
        <v>6</v>
      </c>
      <c r="AF140" s="6">
        <v>17</v>
      </c>
      <c r="AG140" s="6">
        <v>728</v>
      </c>
      <c r="AH140" s="6">
        <v>24392</v>
      </c>
      <c r="AI140" s="6">
        <v>6.7999999999999996E-3</v>
      </c>
      <c r="AJ140" s="6">
        <v>9.1700000000000004E-2</v>
      </c>
      <c r="AK140" s="6">
        <v>4.02E-2</v>
      </c>
      <c r="AL140" s="6">
        <v>5</v>
      </c>
      <c r="AM140" s="6">
        <v>230</v>
      </c>
      <c r="AN140" s="6">
        <v>5328</v>
      </c>
      <c r="AO140" s="6">
        <v>279651</v>
      </c>
      <c r="AP140" s="6">
        <v>9.2499999999999999E-2</v>
      </c>
      <c r="AQ140" s="6">
        <v>0.67130000000000001</v>
      </c>
      <c r="AR140" s="6">
        <v>0.46110000000000001</v>
      </c>
      <c r="AT140" s="9">
        <f t="shared" si="0"/>
        <v>489.15517241379308</v>
      </c>
      <c r="AU140" s="8">
        <f t="shared" si="1"/>
        <v>1782.2941176470588</v>
      </c>
      <c r="AV140" s="9">
        <f t="shared" si="2"/>
        <v>391.52624309392263</v>
      </c>
      <c r="AW140" s="31">
        <f t="shared" si="3"/>
        <v>641.22222222222217</v>
      </c>
      <c r="AX140" s="9">
        <f t="shared" si="4"/>
        <v>1434.8235294117646</v>
      </c>
      <c r="AY140" s="8">
        <f t="shared" si="5"/>
        <v>1215.8739130434783</v>
      </c>
      <c r="AZ140" s="8"/>
      <c r="BA140" s="6" t="e">
        <f t="shared" si="6"/>
        <v>#REF!</v>
      </c>
      <c r="BB140" s="6" t="e">
        <f t="shared" ca="1" si="7"/>
        <v>#NAME?</v>
      </c>
      <c r="BC140" s="6" t="e">
        <f t="shared" si="8"/>
        <v>#REF!</v>
      </c>
      <c r="BE140" s="9" t="e">
        <f t="shared" ca="1" si="9"/>
        <v>#NAME?</v>
      </c>
    </row>
    <row r="141" spans="1:57" ht="15.75" customHeight="1" x14ac:dyDescent="0.25">
      <c r="A141" s="6" t="s">
        <v>1725</v>
      </c>
      <c r="B141" s="6" t="s">
        <v>3276</v>
      </c>
      <c r="C141" s="6">
        <v>8</v>
      </c>
      <c r="D141" s="6">
        <v>189</v>
      </c>
      <c r="E141" s="6">
        <v>2474</v>
      </c>
      <c r="F141" s="6">
        <v>122339</v>
      </c>
      <c r="G141" s="6">
        <v>5.4100000000000002E-2</v>
      </c>
      <c r="H141" s="6">
        <v>0.30580000000000002</v>
      </c>
      <c r="I141" s="6">
        <v>0.1036</v>
      </c>
      <c r="J141" s="6">
        <v>60</v>
      </c>
      <c r="K141" s="6">
        <v>300</v>
      </c>
      <c r="L141" s="6">
        <v>2766</v>
      </c>
      <c r="M141" s="6">
        <v>232932</v>
      </c>
      <c r="N141" s="6">
        <v>8.5900000000000004E-2</v>
      </c>
      <c r="O141" s="6">
        <v>0.34189999999999998</v>
      </c>
      <c r="P141" s="6">
        <v>0.1973</v>
      </c>
      <c r="Q141" s="6">
        <v>304</v>
      </c>
      <c r="R141" s="6">
        <v>1957</v>
      </c>
      <c r="S141" s="6">
        <v>7786</v>
      </c>
      <c r="T141" s="6">
        <v>975028</v>
      </c>
      <c r="U141" s="6">
        <v>0.56010000000000004</v>
      </c>
      <c r="V141" s="6">
        <v>0.96250000000000002</v>
      </c>
      <c r="W141" s="6">
        <v>0.82599999999999996</v>
      </c>
      <c r="X141" s="6">
        <v>151</v>
      </c>
      <c r="Y141" s="6">
        <v>448</v>
      </c>
      <c r="Z141" s="6">
        <v>3319</v>
      </c>
      <c r="AA141" s="6">
        <v>282011</v>
      </c>
      <c r="AB141" s="6">
        <v>0.12820000000000001</v>
      </c>
      <c r="AC141" s="6">
        <v>0.4103</v>
      </c>
      <c r="AD141" s="6">
        <v>0.2389</v>
      </c>
      <c r="AE141" s="6">
        <v>31</v>
      </c>
      <c r="AF141" s="6">
        <v>190</v>
      </c>
      <c r="AG141" s="6">
        <v>1344</v>
      </c>
      <c r="AH141" s="6">
        <v>126869</v>
      </c>
      <c r="AI141" s="6">
        <v>5.4399999999999997E-2</v>
      </c>
      <c r="AJ141" s="6">
        <v>0.16619999999999999</v>
      </c>
      <c r="AK141" s="6">
        <v>0.1075</v>
      </c>
      <c r="AL141" s="6">
        <v>22</v>
      </c>
      <c r="AM141" s="6">
        <v>470</v>
      </c>
      <c r="AN141" s="6">
        <v>4965</v>
      </c>
      <c r="AO141" s="6">
        <v>504902</v>
      </c>
      <c r="AP141" s="6">
        <v>0.13450000000000001</v>
      </c>
      <c r="AQ141" s="6">
        <v>0.61380000000000001</v>
      </c>
      <c r="AR141" s="6">
        <v>0.42770000000000002</v>
      </c>
      <c r="AT141" s="9">
        <f t="shared" si="0"/>
        <v>647.2962962962963</v>
      </c>
      <c r="AU141" s="8">
        <f t="shared" si="1"/>
        <v>776.44</v>
      </c>
      <c r="AV141" s="9">
        <f t="shared" si="2"/>
        <v>498.22585590189067</v>
      </c>
      <c r="AW141" s="31">
        <f t="shared" si="3"/>
        <v>629.48883928571433</v>
      </c>
      <c r="AX141" s="9">
        <f t="shared" si="4"/>
        <v>667.73157894736846</v>
      </c>
      <c r="AY141" s="8">
        <f t="shared" si="5"/>
        <v>1074.259574468085</v>
      </c>
      <c r="AZ141" s="8"/>
      <c r="BA141" s="6" t="e">
        <f t="shared" si="6"/>
        <v>#REF!</v>
      </c>
      <c r="BB141" s="6" t="e">
        <f t="shared" ca="1" si="7"/>
        <v>#NAME?</v>
      </c>
      <c r="BC141" s="6" t="e">
        <f t="shared" si="8"/>
        <v>#REF!</v>
      </c>
      <c r="BE141" s="9" t="e">
        <f t="shared" ca="1" si="9"/>
        <v>#NAME?</v>
      </c>
    </row>
    <row r="142" spans="1:57" ht="15.75" customHeight="1" x14ac:dyDescent="0.25">
      <c r="A142" s="6" t="s">
        <v>1537</v>
      </c>
      <c r="B142" s="6" t="s">
        <v>3276</v>
      </c>
      <c r="C142" s="6">
        <v>13</v>
      </c>
      <c r="D142" s="6">
        <v>64</v>
      </c>
      <c r="E142" s="6">
        <v>3154</v>
      </c>
      <c r="F142" s="6">
        <v>62431</v>
      </c>
      <c r="G142" s="6">
        <v>2.2700000000000001E-2</v>
      </c>
      <c r="H142" s="6">
        <v>0.32750000000000001</v>
      </c>
      <c r="I142" s="6">
        <v>9.2399999999999996E-2</v>
      </c>
      <c r="J142" s="6">
        <v>42</v>
      </c>
      <c r="K142" s="6">
        <v>173</v>
      </c>
      <c r="L142" s="6">
        <v>5523</v>
      </c>
      <c r="M142" s="6">
        <v>167679</v>
      </c>
      <c r="N142" s="6">
        <v>6.13E-2</v>
      </c>
      <c r="O142" s="6">
        <v>0.57350000000000001</v>
      </c>
      <c r="P142" s="6">
        <v>0.24809999999999999</v>
      </c>
      <c r="Q142" s="6">
        <v>254</v>
      </c>
      <c r="R142" s="6">
        <v>1757</v>
      </c>
      <c r="S142" s="6">
        <v>9254</v>
      </c>
      <c r="T142" s="6">
        <v>570710</v>
      </c>
      <c r="U142" s="6">
        <v>0.62260000000000004</v>
      </c>
      <c r="V142" s="6">
        <v>0.96099999999999997</v>
      </c>
      <c r="W142" s="6">
        <v>0.84430000000000005</v>
      </c>
      <c r="X142" s="6">
        <v>90</v>
      </c>
      <c r="Y142" s="6">
        <v>135</v>
      </c>
      <c r="Z142" s="6">
        <v>5040</v>
      </c>
      <c r="AA142" s="6">
        <v>135682</v>
      </c>
      <c r="AB142" s="6">
        <v>4.7800000000000002E-2</v>
      </c>
      <c r="AC142" s="6">
        <v>0.52339999999999998</v>
      </c>
      <c r="AD142" s="6">
        <v>0.20069999999999999</v>
      </c>
      <c r="AE142" s="6">
        <v>11</v>
      </c>
      <c r="AF142" s="6">
        <v>38</v>
      </c>
      <c r="AG142" s="6">
        <v>2069</v>
      </c>
      <c r="AH142" s="6">
        <v>37519</v>
      </c>
      <c r="AI142" s="6">
        <v>1.35E-2</v>
      </c>
      <c r="AJ142" s="6">
        <v>0.21479999999999999</v>
      </c>
      <c r="AK142" s="6">
        <v>5.5500000000000001E-2</v>
      </c>
      <c r="AL142" s="6">
        <v>19</v>
      </c>
      <c r="AM142" s="6">
        <v>689</v>
      </c>
      <c r="AN142" s="6">
        <v>8072</v>
      </c>
      <c r="AO142" s="6">
        <v>333569</v>
      </c>
      <c r="AP142" s="6">
        <v>0.2442</v>
      </c>
      <c r="AQ142" s="6">
        <v>0.83819999999999995</v>
      </c>
      <c r="AR142" s="6">
        <v>0.49349999999999999</v>
      </c>
      <c r="AT142" s="9">
        <f t="shared" si="0"/>
        <v>975.484375</v>
      </c>
      <c r="AU142" s="8">
        <f t="shared" si="1"/>
        <v>969.24277456647394</v>
      </c>
      <c r="AV142" s="9">
        <f t="shared" si="2"/>
        <v>324.82071713147411</v>
      </c>
      <c r="AW142" s="31">
        <f t="shared" si="3"/>
        <v>1005.0518518518519</v>
      </c>
      <c r="AX142" s="9">
        <f t="shared" si="4"/>
        <v>987.34210526315792</v>
      </c>
      <c r="AY142" s="8">
        <f t="shared" si="5"/>
        <v>484.13497822931782</v>
      </c>
      <c r="AZ142" s="8"/>
      <c r="BA142" s="6" t="e">
        <f t="shared" si="6"/>
        <v>#REF!</v>
      </c>
      <c r="BB142" s="6" t="e">
        <f t="shared" ca="1" si="7"/>
        <v>#NAME?</v>
      </c>
      <c r="BC142" s="6" t="e">
        <f t="shared" si="8"/>
        <v>#REF!</v>
      </c>
      <c r="BE142" s="9" t="e">
        <f t="shared" ca="1" si="9"/>
        <v>#NAME?</v>
      </c>
    </row>
    <row r="143" spans="1:57" ht="15.75" customHeight="1" x14ac:dyDescent="0.25">
      <c r="A143" s="6" t="s">
        <v>1678</v>
      </c>
      <c r="B143" s="6" t="s">
        <v>3276</v>
      </c>
      <c r="C143" s="6">
        <v>15</v>
      </c>
      <c r="D143" s="6">
        <v>124</v>
      </c>
      <c r="E143" s="6">
        <v>1274</v>
      </c>
      <c r="F143" s="6">
        <v>48178</v>
      </c>
      <c r="G143" s="6">
        <v>4.2900000000000001E-2</v>
      </c>
      <c r="H143" s="6">
        <v>0.1353</v>
      </c>
      <c r="I143" s="6">
        <v>3.3500000000000002E-2</v>
      </c>
      <c r="J143" s="6">
        <v>10</v>
      </c>
      <c r="K143" s="6">
        <v>97</v>
      </c>
      <c r="L143" s="6">
        <v>2643</v>
      </c>
      <c r="M143" s="6">
        <v>91644</v>
      </c>
      <c r="N143" s="6">
        <v>3.3599999999999998E-2</v>
      </c>
      <c r="O143" s="6">
        <v>0.28060000000000002</v>
      </c>
      <c r="P143" s="6">
        <v>6.3799999999999996E-2</v>
      </c>
      <c r="Q143" s="6">
        <v>151</v>
      </c>
      <c r="R143" s="6">
        <v>1137</v>
      </c>
      <c r="S143" s="6">
        <v>8806</v>
      </c>
      <c r="T143" s="6">
        <v>1347927</v>
      </c>
      <c r="U143" s="6">
        <v>0.39360000000000001</v>
      </c>
      <c r="V143" s="6">
        <v>0.93489999999999995</v>
      </c>
      <c r="W143" s="6">
        <v>0.93869999999999998</v>
      </c>
      <c r="X143" s="6">
        <v>66</v>
      </c>
      <c r="Y143" s="6">
        <v>204</v>
      </c>
      <c r="Z143" s="6">
        <v>2462</v>
      </c>
      <c r="AA143" s="6">
        <v>95631</v>
      </c>
      <c r="AB143" s="6">
        <v>7.0599999999999996E-2</v>
      </c>
      <c r="AC143" s="6">
        <v>0.26140000000000002</v>
      </c>
      <c r="AD143" s="6">
        <v>6.6600000000000006E-2</v>
      </c>
      <c r="AE143" s="6">
        <v>20</v>
      </c>
      <c r="AF143" s="6">
        <v>80</v>
      </c>
      <c r="AG143" s="6">
        <v>387</v>
      </c>
      <c r="AH143" s="6">
        <v>26606</v>
      </c>
      <c r="AI143" s="6">
        <v>2.7699999999999999E-2</v>
      </c>
      <c r="AJ143" s="6">
        <v>4.1099999999999998E-2</v>
      </c>
      <c r="AK143" s="6">
        <v>1.8499999999999999E-2</v>
      </c>
      <c r="AL143" s="6">
        <v>5</v>
      </c>
      <c r="AM143" s="6">
        <v>170</v>
      </c>
      <c r="AN143" s="6">
        <v>5187</v>
      </c>
      <c r="AO143" s="6">
        <v>176870</v>
      </c>
      <c r="AP143" s="6">
        <v>5.8799999999999998E-2</v>
      </c>
      <c r="AQ143" s="6">
        <v>0.55069999999999997</v>
      </c>
      <c r="AR143" s="6">
        <v>0.1232</v>
      </c>
      <c r="AT143" s="9">
        <f t="shared" si="0"/>
        <v>388.53225806451616</v>
      </c>
      <c r="AU143" s="8">
        <f t="shared" si="1"/>
        <v>944.78350515463922</v>
      </c>
      <c r="AV143" s="9">
        <f t="shared" si="2"/>
        <v>1185.5118733509235</v>
      </c>
      <c r="AW143" s="31">
        <f t="shared" si="3"/>
        <v>468.77941176470586</v>
      </c>
      <c r="AX143" s="9">
        <f t="shared" si="4"/>
        <v>332.57499999999999</v>
      </c>
      <c r="AY143" s="8">
        <f t="shared" si="5"/>
        <v>1040.4117647058824</v>
      </c>
      <c r="AZ143" s="8"/>
      <c r="BA143" s="6" t="e">
        <f t="shared" si="6"/>
        <v>#REF!</v>
      </c>
      <c r="BB143" s="6" t="e">
        <f t="shared" ca="1" si="7"/>
        <v>#NAME?</v>
      </c>
      <c r="BC143" s="6" t="e">
        <f t="shared" si="8"/>
        <v>#REF!</v>
      </c>
      <c r="BE143" s="9" t="e">
        <f t="shared" ca="1" si="9"/>
        <v>#NAME?</v>
      </c>
    </row>
    <row r="144" spans="1:57" ht="15.75" customHeight="1" x14ac:dyDescent="0.25">
      <c r="A144" s="6" t="s">
        <v>1657</v>
      </c>
      <c r="B144" s="6" t="s">
        <v>3276</v>
      </c>
      <c r="C144" s="6">
        <v>4</v>
      </c>
      <c r="D144" s="6">
        <v>38</v>
      </c>
      <c r="E144" s="6">
        <v>949</v>
      </c>
      <c r="F144" s="6">
        <v>31993</v>
      </c>
      <c r="G144" s="6">
        <v>3.4200000000000001E-2</v>
      </c>
      <c r="H144" s="6">
        <v>0.25929999999999997</v>
      </c>
      <c r="I144" s="6">
        <v>0.15709999999999999</v>
      </c>
      <c r="J144" s="6">
        <v>4</v>
      </c>
      <c r="K144" s="6">
        <v>33</v>
      </c>
      <c r="L144" s="6">
        <v>671</v>
      </c>
      <c r="M144" s="6">
        <v>25694</v>
      </c>
      <c r="N144" s="6">
        <v>2.9700000000000001E-2</v>
      </c>
      <c r="O144" s="6">
        <v>0.18329999999999999</v>
      </c>
      <c r="P144" s="6">
        <v>0.12620000000000001</v>
      </c>
      <c r="Q144" s="6">
        <v>82</v>
      </c>
      <c r="R144" s="6">
        <v>481</v>
      </c>
      <c r="S144" s="6">
        <v>3432</v>
      </c>
      <c r="T144" s="6">
        <v>182736</v>
      </c>
      <c r="U144" s="6">
        <v>0.43330000000000002</v>
      </c>
      <c r="V144" s="6">
        <v>0.93769999999999998</v>
      </c>
      <c r="W144" s="6">
        <v>0.8972</v>
      </c>
      <c r="X144" s="6">
        <v>34</v>
      </c>
      <c r="Y144" s="6">
        <v>104</v>
      </c>
      <c r="Z144" s="6">
        <v>1548</v>
      </c>
      <c r="AA144" s="6">
        <v>67017</v>
      </c>
      <c r="AB144" s="6">
        <v>9.3700000000000006E-2</v>
      </c>
      <c r="AC144" s="6">
        <v>0.42299999999999999</v>
      </c>
      <c r="AD144" s="6">
        <v>0.3291</v>
      </c>
      <c r="AE144" s="6">
        <v>3</v>
      </c>
      <c r="AF144" s="6">
        <v>24</v>
      </c>
      <c r="AG144" s="6">
        <v>519</v>
      </c>
      <c r="AH144" s="6">
        <v>15058</v>
      </c>
      <c r="AI144" s="6">
        <v>2.1600000000000001E-2</v>
      </c>
      <c r="AJ144" s="6">
        <v>0.14180000000000001</v>
      </c>
      <c r="AK144" s="6">
        <v>7.3899999999999993E-2</v>
      </c>
      <c r="AL144" s="6">
        <v>1</v>
      </c>
      <c r="AM144" s="6">
        <v>20</v>
      </c>
      <c r="AN144" s="6">
        <v>286</v>
      </c>
      <c r="AO144" s="6">
        <v>12006</v>
      </c>
      <c r="AP144" s="6">
        <v>1.7999999999999999E-2</v>
      </c>
      <c r="AQ144" s="6">
        <v>7.8100000000000003E-2</v>
      </c>
      <c r="AR144" s="6">
        <v>5.8900000000000001E-2</v>
      </c>
      <c r="AT144" s="9">
        <f t="shared" si="0"/>
        <v>841.92105263157896</v>
      </c>
      <c r="AU144" s="8">
        <f t="shared" si="1"/>
        <v>778.60606060606062</v>
      </c>
      <c r="AV144" s="9">
        <f t="shared" si="2"/>
        <v>379.90852390852393</v>
      </c>
      <c r="AW144" s="31">
        <f t="shared" si="3"/>
        <v>644.39423076923072</v>
      </c>
      <c r="AX144" s="9">
        <f t="shared" si="4"/>
        <v>627.41666666666663</v>
      </c>
      <c r="AY144" s="8">
        <f t="shared" si="5"/>
        <v>600.29999999999995</v>
      </c>
      <c r="AZ144" s="8"/>
      <c r="BA144" s="6" t="e">
        <f t="shared" si="6"/>
        <v>#REF!</v>
      </c>
      <c r="BB144" s="6" t="e">
        <f t="shared" ca="1" si="7"/>
        <v>#NAME?</v>
      </c>
      <c r="BC144" s="6" t="e">
        <f t="shared" si="8"/>
        <v>#REF!</v>
      </c>
      <c r="BE144" s="9" t="e">
        <f t="shared" ca="1" si="9"/>
        <v>#NAME?</v>
      </c>
    </row>
    <row r="145" spans="1:57" ht="15.75" customHeight="1" x14ac:dyDescent="0.25">
      <c r="A145" s="6" t="s">
        <v>1752</v>
      </c>
      <c r="B145" s="6" t="s">
        <v>3276</v>
      </c>
      <c r="C145" s="6">
        <v>1</v>
      </c>
      <c r="D145" s="6">
        <v>63</v>
      </c>
      <c r="E145" s="6">
        <v>1454</v>
      </c>
      <c r="F145" s="6">
        <v>59845</v>
      </c>
      <c r="G145" s="6">
        <v>3.5700000000000003E-2</v>
      </c>
      <c r="H145" s="6">
        <v>0.33839999999999998</v>
      </c>
      <c r="I145" s="6">
        <v>0.13850000000000001</v>
      </c>
      <c r="J145" s="6">
        <v>28</v>
      </c>
      <c r="K145" s="6">
        <v>148</v>
      </c>
      <c r="L145" s="6">
        <v>1832</v>
      </c>
      <c r="M145" s="6">
        <v>103394</v>
      </c>
      <c r="N145" s="6">
        <v>8.3900000000000002E-2</v>
      </c>
      <c r="O145" s="6">
        <v>0.42630000000000001</v>
      </c>
      <c r="P145" s="6">
        <v>0.23930000000000001</v>
      </c>
      <c r="Q145" s="6">
        <v>130</v>
      </c>
      <c r="R145" s="6">
        <v>976</v>
      </c>
      <c r="S145" s="6">
        <v>4095</v>
      </c>
      <c r="T145" s="6">
        <v>375952</v>
      </c>
      <c r="U145" s="6">
        <v>0.55300000000000005</v>
      </c>
      <c r="V145" s="6">
        <v>0.95299999999999996</v>
      </c>
      <c r="W145" s="6">
        <v>0.86990000000000001</v>
      </c>
      <c r="X145" s="6">
        <v>48</v>
      </c>
      <c r="Y145" s="6">
        <v>167</v>
      </c>
      <c r="Z145" s="6">
        <v>1679</v>
      </c>
      <c r="AA145" s="6">
        <v>84919</v>
      </c>
      <c r="AB145" s="6">
        <v>9.4600000000000004E-2</v>
      </c>
      <c r="AC145" s="6">
        <v>0.39069999999999999</v>
      </c>
      <c r="AD145" s="6">
        <v>0.19650000000000001</v>
      </c>
      <c r="AE145" s="6">
        <v>12</v>
      </c>
      <c r="AF145" s="6">
        <v>76</v>
      </c>
      <c r="AG145" s="6">
        <v>1164</v>
      </c>
      <c r="AH145" s="6">
        <v>43473</v>
      </c>
      <c r="AI145" s="6">
        <v>4.3099999999999999E-2</v>
      </c>
      <c r="AJ145" s="6">
        <v>0.27089999999999997</v>
      </c>
      <c r="AK145" s="6">
        <v>0.10059999999999999</v>
      </c>
      <c r="AL145" s="6">
        <v>15</v>
      </c>
      <c r="AM145" s="6">
        <v>414</v>
      </c>
      <c r="AN145" s="6">
        <v>3006</v>
      </c>
      <c r="AO145" s="6">
        <v>187912</v>
      </c>
      <c r="AP145" s="6">
        <v>0.2346</v>
      </c>
      <c r="AQ145" s="6">
        <v>0.6996</v>
      </c>
      <c r="AR145" s="6">
        <v>0.43480000000000002</v>
      </c>
      <c r="AT145" s="9">
        <f t="shared" si="0"/>
        <v>949.92063492063494</v>
      </c>
      <c r="AU145" s="8">
        <f t="shared" si="1"/>
        <v>698.60810810810813</v>
      </c>
      <c r="AV145" s="9">
        <f t="shared" si="2"/>
        <v>385.19672131147541</v>
      </c>
      <c r="AW145" s="31">
        <f t="shared" si="3"/>
        <v>508.49700598802394</v>
      </c>
      <c r="AX145" s="9">
        <f t="shared" si="4"/>
        <v>572.01315789473688</v>
      </c>
      <c r="AY145" s="8">
        <f t="shared" si="5"/>
        <v>453.89371980676327</v>
      </c>
      <c r="AZ145" s="8"/>
      <c r="BA145" s="6" t="e">
        <f t="shared" si="6"/>
        <v>#REF!</v>
      </c>
      <c r="BB145" s="6" t="e">
        <f t="shared" ca="1" si="7"/>
        <v>#NAME?</v>
      </c>
      <c r="BC145" s="6" t="e">
        <f t="shared" si="8"/>
        <v>#REF!</v>
      </c>
      <c r="BE145" s="9" t="e">
        <f t="shared" ca="1" si="9"/>
        <v>#NAME?</v>
      </c>
    </row>
    <row r="146" spans="1:57" ht="15.75" customHeight="1" x14ac:dyDescent="0.25">
      <c r="A146" s="6" t="s">
        <v>1673</v>
      </c>
      <c r="B146" s="6" t="s">
        <v>3276</v>
      </c>
      <c r="C146" s="6">
        <v>8</v>
      </c>
      <c r="D146" s="6">
        <v>28</v>
      </c>
      <c r="E146" s="6">
        <v>911</v>
      </c>
      <c r="F146" s="6">
        <v>22604</v>
      </c>
      <c r="G146" s="6">
        <v>2.81E-2</v>
      </c>
      <c r="H146" s="6">
        <v>0.10290000000000001</v>
      </c>
      <c r="I146" s="6">
        <v>6.8199999999999997E-2</v>
      </c>
      <c r="J146" s="6">
        <v>8</v>
      </c>
      <c r="K146" s="6">
        <v>45</v>
      </c>
      <c r="L146" s="6">
        <v>2057</v>
      </c>
      <c r="M146" s="6">
        <v>56221</v>
      </c>
      <c r="N146" s="6">
        <v>4.5100000000000001E-2</v>
      </c>
      <c r="O146" s="6">
        <v>0.2324</v>
      </c>
      <c r="P146" s="6">
        <v>0.16969999999999999</v>
      </c>
      <c r="Q146" s="6">
        <v>131</v>
      </c>
      <c r="R146" s="6">
        <v>734</v>
      </c>
      <c r="S146" s="6">
        <v>8344</v>
      </c>
      <c r="T146" s="6">
        <v>314236</v>
      </c>
      <c r="U146" s="6">
        <v>0.73619999999999997</v>
      </c>
      <c r="V146" s="6">
        <v>0.94259999999999999</v>
      </c>
      <c r="W146" s="6">
        <v>0.94840000000000002</v>
      </c>
      <c r="X146" s="6">
        <v>42</v>
      </c>
      <c r="Y146" s="6">
        <v>144</v>
      </c>
      <c r="Z146" s="6">
        <v>2895</v>
      </c>
      <c r="AA146" s="6">
        <v>64667</v>
      </c>
      <c r="AB146" s="6">
        <v>0.1444</v>
      </c>
      <c r="AC146" s="6">
        <v>0.32700000000000001</v>
      </c>
      <c r="AD146" s="6">
        <v>0.19520000000000001</v>
      </c>
      <c r="AE146" s="6">
        <v>7</v>
      </c>
      <c r="AF146" s="6">
        <v>25</v>
      </c>
      <c r="AG146" s="6">
        <v>532</v>
      </c>
      <c r="AH146" s="6">
        <v>14277</v>
      </c>
      <c r="AI146" s="6">
        <v>2.5100000000000001E-2</v>
      </c>
      <c r="AJ146" s="6">
        <v>6.0100000000000001E-2</v>
      </c>
      <c r="AK146" s="6">
        <v>4.3099999999999999E-2</v>
      </c>
      <c r="AL146" s="6">
        <v>3</v>
      </c>
      <c r="AM146" s="6">
        <v>89</v>
      </c>
      <c r="AN146" s="6">
        <v>3871</v>
      </c>
      <c r="AO146" s="6">
        <v>105373</v>
      </c>
      <c r="AP146" s="6">
        <v>8.9300000000000004E-2</v>
      </c>
      <c r="AQ146" s="6">
        <v>0.43730000000000002</v>
      </c>
      <c r="AR146" s="6">
        <v>0.318</v>
      </c>
      <c r="AT146" s="9">
        <f t="shared" si="0"/>
        <v>807.28571428571433</v>
      </c>
      <c r="AU146" s="8">
        <f t="shared" si="1"/>
        <v>1249.3555555555556</v>
      </c>
      <c r="AV146" s="9">
        <f t="shared" si="2"/>
        <v>428.11444141689373</v>
      </c>
      <c r="AW146" s="31">
        <f t="shared" si="3"/>
        <v>449.07638888888891</v>
      </c>
      <c r="AX146" s="9">
        <f t="shared" si="4"/>
        <v>571.08000000000004</v>
      </c>
      <c r="AY146" s="8">
        <f t="shared" si="5"/>
        <v>1183.9662921348315</v>
      </c>
      <c r="AZ146" s="8"/>
      <c r="BA146" s="6" t="e">
        <f t="shared" si="6"/>
        <v>#REF!</v>
      </c>
      <c r="BB146" s="6" t="e">
        <f t="shared" ca="1" si="7"/>
        <v>#NAME?</v>
      </c>
      <c r="BC146" s="6" t="e">
        <f t="shared" si="8"/>
        <v>#REF!</v>
      </c>
      <c r="BE146" s="9" t="e">
        <f t="shared" ca="1" si="9"/>
        <v>#NAME?</v>
      </c>
    </row>
    <row r="147" spans="1:57" ht="15.75" customHeight="1" x14ac:dyDescent="0.25">
      <c r="A147" s="6" t="s">
        <v>1681</v>
      </c>
      <c r="B147" s="6" t="s">
        <v>3276</v>
      </c>
      <c r="C147" s="6">
        <v>1</v>
      </c>
      <c r="D147" s="6">
        <v>61</v>
      </c>
      <c r="E147" s="6">
        <v>696</v>
      </c>
      <c r="F147" s="6">
        <v>16532</v>
      </c>
      <c r="G147" s="6">
        <v>6.0499999999999998E-2</v>
      </c>
      <c r="H147" s="6">
        <v>0.1351</v>
      </c>
      <c r="I147" s="6">
        <v>7.9600000000000004E-2</v>
      </c>
      <c r="J147" s="6">
        <v>3</v>
      </c>
      <c r="K147" s="6">
        <v>23</v>
      </c>
      <c r="L147" s="6">
        <v>1494</v>
      </c>
      <c r="M147" s="6">
        <v>17515</v>
      </c>
      <c r="N147" s="6">
        <v>2.2800000000000001E-2</v>
      </c>
      <c r="O147" s="6">
        <v>0.28999999999999998</v>
      </c>
      <c r="P147" s="6">
        <v>8.4400000000000003E-2</v>
      </c>
      <c r="Q147" s="6">
        <v>72</v>
      </c>
      <c r="R147" s="6">
        <v>592</v>
      </c>
      <c r="S147" s="6">
        <v>5104</v>
      </c>
      <c r="T147" s="6">
        <v>194832</v>
      </c>
      <c r="U147" s="6">
        <v>0.58730000000000004</v>
      </c>
      <c r="V147" s="6">
        <v>0.9909</v>
      </c>
      <c r="W147" s="6">
        <v>0.93840000000000001</v>
      </c>
      <c r="X147" s="6">
        <v>37</v>
      </c>
      <c r="Y147" s="6">
        <v>141</v>
      </c>
      <c r="Z147" s="6">
        <v>1179</v>
      </c>
      <c r="AA147" s="6">
        <v>32035</v>
      </c>
      <c r="AB147" s="6">
        <v>0.1399</v>
      </c>
      <c r="AC147" s="6">
        <v>0.22889999999999999</v>
      </c>
      <c r="AD147" s="6">
        <v>0.15429999999999999</v>
      </c>
      <c r="AE147" s="6">
        <v>14</v>
      </c>
      <c r="AF147" s="6">
        <v>68</v>
      </c>
      <c r="AG147" s="6">
        <v>972</v>
      </c>
      <c r="AH147" s="6">
        <v>23734</v>
      </c>
      <c r="AI147" s="6">
        <v>6.7500000000000004E-2</v>
      </c>
      <c r="AJ147" s="6">
        <v>0.18870000000000001</v>
      </c>
      <c r="AK147" s="6">
        <v>0.1143</v>
      </c>
      <c r="AL147" s="6">
        <v>2</v>
      </c>
      <c r="AM147" s="6">
        <v>117</v>
      </c>
      <c r="AN147" s="6">
        <v>4115</v>
      </c>
      <c r="AO147" s="6">
        <v>101785</v>
      </c>
      <c r="AP147" s="6">
        <v>0.11609999999999999</v>
      </c>
      <c r="AQ147" s="6">
        <v>0.79890000000000005</v>
      </c>
      <c r="AR147" s="6">
        <v>0.49020000000000002</v>
      </c>
      <c r="AT147" s="9">
        <f t="shared" si="0"/>
        <v>271.01639344262293</v>
      </c>
      <c r="AU147" s="8">
        <f t="shared" si="1"/>
        <v>761.52173913043475</v>
      </c>
      <c r="AV147" s="9">
        <f t="shared" si="2"/>
        <v>329.10810810810813</v>
      </c>
      <c r="AW147" s="31">
        <f t="shared" si="3"/>
        <v>227.19858156028369</v>
      </c>
      <c r="AX147" s="9">
        <f t="shared" si="4"/>
        <v>349.02941176470586</v>
      </c>
      <c r="AY147" s="8">
        <f t="shared" si="5"/>
        <v>869.95726495726501</v>
      </c>
      <c r="AZ147" s="8"/>
      <c r="BA147" s="6" t="e">
        <f t="shared" si="6"/>
        <v>#REF!</v>
      </c>
      <c r="BB147" s="6" t="e">
        <f t="shared" ca="1" si="7"/>
        <v>#NAME?</v>
      </c>
      <c r="BC147" s="6" t="e">
        <f t="shared" si="8"/>
        <v>#REF!</v>
      </c>
      <c r="BE147" s="9" t="e">
        <f t="shared" ca="1" si="9"/>
        <v>#NAME?</v>
      </c>
    </row>
    <row r="148" spans="1:57" ht="15.75" customHeight="1" x14ac:dyDescent="0.25">
      <c r="A148" s="6" t="s">
        <v>1605</v>
      </c>
      <c r="B148" s="6" t="s">
        <v>3276</v>
      </c>
      <c r="C148" s="6">
        <v>2</v>
      </c>
      <c r="D148" s="6">
        <v>18</v>
      </c>
      <c r="E148" s="6">
        <v>223</v>
      </c>
      <c r="F148" s="6">
        <v>4526</v>
      </c>
      <c r="G148" s="6">
        <v>3.44E-2</v>
      </c>
      <c r="H148" s="6">
        <v>0.15240000000000001</v>
      </c>
      <c r="I148" s="6">
        <v>3.9399999999999998E-2</v>
      </c>
      <c r="J148" s="6">
        <v>1</v>
      </c>
      <c r="K148" s="6">
        <v>15</v>
      </c>
      <c r="L148" s="6">
        <v>277</v>
      </c>
      <c r="M148" s="6">
        <v>10817</v>
      </c>
      <c r="N148" s="6">
        <v>2.87E-2</v>
      </c>
      <c r="O148" s="6">
        <v>0.1893</v>
      </c>
      <c r="P148" s="6">
        <v>9.4299999999999995E-2</v>
      </c>
      <c r="Q148" s="6">
        <v>53</v>
      </c>
      <c r="R148" s="6">
        <v>309</v>
      </c>
      <c r="S148" s="6">
        <v>1397</v>
      </c>
      <c r="T148" s="6">
        <v>107777</v>
      </c>
      <c r="U148" s="6">
        <v>0.59079999999999999</v>
      </c>
      <c r="V148" s="6">
        <v>0.95489999999999997</v>
      </c>
      <c r="W148" s="6">
        <v>0.93930000000000002</v>
      </c>
      <c r="X148" s="6">
        <v>30</v>
      </c>
      <c r="Y148" s="6">
        <v>137</v>
      </c>
      <c r="Z148" s="6">
        <v>610</v>
      </c>
      <c r="AA148" s="6">
        <v>23458</v>
      </c>
      <c r="AB148" s="6">
        <v>0.26200000000000001</v>
      </c>
      <c r="AC148" s="6">
        <v>0.41699999999999998</v>
      </c>
      <c r="AD148" s="6">
        <v>0.2044</v>
      </c>
      <c r="AE148" s="6">
        <v>3</v>
      </c>
      <c r="AF148" s="6">
        <v>43</v>
      </c>
      <c r="AG148" s="6">
        <v>285</v>
      </c>
      <c r="AH148" s="6">
        <v>9496</v>
      </c>
      <c r="AI148" s="6">
        <v>8.2199999999999995E-2</v>
      </c>
      <c r="AJ148" s="6">
        <v>0.1948</v>
      </c>
      <c r="AK148" s="6">
        <v>8.2799999999999999E-2</v>
      </c>
      <c r="AL148" s="6">
        <v>2</v>
      </c>
      <c r="AM148" s="6">
        <v>69</v>
      </c>
      <c r="AN148" s="6">
        <v>926</v>
      </c>
      <c r="AO148" s="6">
        <v>28136</v>
      </c>
      <c r="AP148" s="6">
        <v>0.13189999999999999</v>
      </c>
      <c r="AQ148" s="6">
        <v>0.63290000000000002</v>
      </c>
      <c r="AR148" s="6">
        <v>0.2452</v>
      </c>
      <c r="AT148" s="9">
        <f t="shared" si="0"/>
        <v>251.44444444444446</v>
      </c>
      <c r="AU148" s="8">
        <f t="shared" si="1"/>
        <v>721.13333333333333</v>
      </c>
      <c r="AV148" s="9">
        <f t="shared" si="2"/>
        <v>348.79288025889969</v>
      </c>
      <c r="AW148" s="31">
        <f t="shared" si="3"/>
        <v>171.22627737226279</v>
      </c>
      <c r="AX148" s="9">
        <f t="shared" si="4"/>
        <v>220.83720930232559</v>
      </c>
      <c r="AY148" s="8">
        <f t="shared" si="5"/>
        <v>407.768115942029</v>
      </c>
      <c r="AZ148" s="8"/>
      <c r="BA148" s="6" t="e">
        <f t="shared" si="6"/>
        <v>#REF!</v>
      </c>
      <c r="BB148" s="6" t="e">
        <f t="shared" ca="1" si="7"/>
        <v>#NAME?</v>
      </c>
      <c r="BC148" s="6" t="e">
        <f t="shared" si="8"/>
        <v>#REF!</v>
      </c>
      <c r="BE148" s="9" t="e">
        <f t="shared" ca="1" si="9"/>
        <v>#NAME?</v>
      </c>
    </row>
    <row r="149" spans="1:57" ht="15.75" customHeight="1" x14ac:dyDescent="0.25">
      <c r="A149" s="6" t="s">
        <v>1753</v>
      </c>
      <c r="B149" s="6" t="s">
        <v>3276</v>
      </c>
      <c r="C149" s="6">
        <v>11</v>
      </c>
      <c r="D149" s="6">
        <v>100</v>
      </c>
      <c r="E149" s="6">
        <v>1024</v>
      </c>
      <c r="F149" s="6">
        <v>40110</v>
      </c>
      <c r="G149" s="6">
        <v>5.6599999999999998E-2</v>
      </c>
      <c r="H149" s="6">
        <v>0.29170000000000001</v>
      </c>
      <c r="I149" s="6">
        <v>6.08E-2</v>
      </c>
      <c r="J149" s="6">
        <v>11</v>
      </c>
      <c r="K149" s="6">
        <v>113</v>
      </c>
      <c r="L149" s="6">
        <v>1407</v>
      </c>
      <c r="M149" s="6">
        <v>71413</v>
      </c>
      <c r="N149" s="6">
        <v>6.4000000000000001E-2</v>
      </c>
      <c r="O149" s="6">
        <v>0.40089999999999998</v>
      </c>
      <c r="P149" s="6">
        <v>0.1082</v>
      </c>
      <c r="Q149" s="6">
        <v>146</v>
      </c>
      <c r="R149" s="6">
        <v>879</v>
      </c>
      <c r="S149" s="6">
        <v>3305</v>
      </c>
      <c r="T149" s="6">
        <v>594848</v>
      </c>
      <c r="U149" s="6">
        <v>0.49769999999999998</v>
      </c>
      <c r="V149" s="6">
        <v>0.94159999999999999</v>
      </c>
      <c r="W149" s="6">
        <v>0.90139999999999998</v>
      </c>
      <c r="X149" s="6">
        <v>110</v>
      </c>
      <c r="Y149" s="6">
        <v>271</v>
      </c>
      <c r="Z149" s="6">
        <v>1688</v>
      </c>
      <c r="AA149" s="6">
        <v>87863</v>
      </c>
      <c r="AB149" s="6">
        <v>0.1535</v>
      </c>
      <c r="AC149" s="6">
        <v>0.48089999999999999</v>
      </c>
      <c r="AD149" s="6">
        <v>0.1331</v>
      </c>
      <c r="AE149" s="6">
        <v>10</v>
      </c>
      <c r="AF149" s="6">
        <v>52</v>
      </c>
      <c r="AG149" s="6">
        <v>757</v>
      </c>
      <c r="AH149" s="6">
        <v>23848</v>
      </c>
      <c r="AI149" s="6">
        <v>2.9399999999999999E-2</v>
      </c>
      <c r="AJ149" s="6">
        <v>0.2157</v>
      </c>
      <c r="AK149" s="6">
        <v>3.61E-2</v>
      </c>
      <c r="AL149" s="6">
        <v>11</v>
      </c>
      <c r="AM149" s="6">
        <v>295</v>
      </c>
      <c r="AN149" s="6">
        <v>2308</v>
      </c>
      <c r="AO149" s="6">
        <v>384928</v>
      </c>
      <c r="AP149" s="6">
        <v>0.16700000000000001</v>
      </c>
      <c r="AQ149" s="6">
        <v>0.65749999999999997</v>
      </c>
      <c r="AR149" s="6">
        <v>0.58330000000000004</v>
      </c>
      <c r="AT149" s="9">
        <f t="shared" si="0"/>
        <v>401.1</v>
      </c>
      <c r="AU149" s="8">
        <f t="shared" si="1"/>
        <v>631.97345132743362</v>
      </c>
      <c r="AV149" s="9">
        <f t="shared" si="2"/>
        <v>676.73265073947664</v>
      </c>
      <c r="AW149" s="31">
        <f t="shared" si="3"/>
        <v>324.21771217712177</v>
      </c>
      <c r="AX149" s="9">
        <f t="shared" si="4"/>
        <v>458.61538461538464</v>
      </c>
      <c r="AY149" s="8">
        <f t="shared" si="5"/>
        <v>1304.8406779661018</v>
      </c>
      <c r="AZ149" s="8"/>
      <c r="BA149" s="6" t="e">
        <f t="shared" si="6"/>
        <v>#REF!</v>
      </c>
      <c r="BB149" s="6" t="e">
        <f t="shared" ca="1" si="7"/>
        <v>#NAME?</v>
      </c>
      <c r="BC149" s="6" t="e">
        <f t="shared" si="8"/>
        <v>#REF!</v>
      </c>
      <c r="BE149" s="9" t="e">
        <f t="shared" ca="1" si="9"/>
        <v>#NAME?</v>
      </c>
    </row>
    <row r="150" spans="1:57" ht="15.75" customHeight="1" x14ac:dyDescent="0.25">
      <c r="A150" s="6" t="s">
        <v>1583</v>
      </c>
      <c r="B150" s="6" t="s">
        <v>3276</v>
      </c>
      <c r="C150" s="6">
        <v>13</v>
      </c>
      <c r="D150" s="6">
        <v>48</v>
      </c>
      <c r="E150" s="6">
        <v>263</v>
      </c>
      <c r="F150" s="6">
        <v>23348</v>
      </c>
      <c r="G150" s="6">
        <v>0.1043</v>
      </c>
      <c r="H150" s="6">
        <v>0.27829999999999999</v>
      </c>
      <c r="I150" s="6">
        <v>8.1000000000000003E-2</v>
      </c>
      <c r="J150" s="6">
        <v>1</v>
      </c>
      <c r="K150" s="6">
        <v>8</v>
      </c>
      <c r="L150" s="6">
        <v>190</v>
      </c>
      <c r="M150" s="6">
        <v>8915</v>
      </c>
      <c r="N150" s="6">
        <v>1.7399999999999999E-2</v>
      </c>
      <c r="O150" s="6">
        <v>0.2011</v>
      </c>
      <c r="P150" s="6">
        <v>3.09E-2</v>
      </c>
      <c r="Q150" s="6">
        <v>25</v>
      </c>
      <c r="R150" s="6">
        <v>209</v>
      </c>
      <c r="S150" s="6">
        <v>907</v>
      </c>
      <c r="T150" s="6">
        <v>206299</v>
      </c>
      <c r="U150" s="6">
        <v>0.45429999999999998</v>
      </c>
      <c r="V150" s="6">
        <v>0.95979999999999999</v>
      </c>
      <c r="W150" s="6">
        <v>0.71599999999999997</v>
      </c>
      <c r="X150" s="6">
        <v>29</v>
      </c>
      <c r="Y150" s="6">
        <v>79</v>
      </c>
      <c r="Z150" s="6">
        <v>435</v>
      </c>
      <c r="AA150" s="6">
        <v>40755</v>
      </c>
      <c r="AB150" s="6">
        <v>0.17169999999999999</v>
      </c>
      <c r="AC150" s="6">
        <v>0.46029999999999999</v>
      </c>
      <c r="AD150" s="6">
        <v>0.1414</v>
      </c>
      <c r="AE150" s="6">
        <v>5</v>
      </c>
      <c r="AF150" s="6">
        <v>21</v>
      </c>
      <c r="AG150" s="6">
        <v>120</v>
      </c>
      <c r="AH150" s="6">
        <v>3544</v>
      </c>
      <c r="AI150" s="6">
        <v>4.5699999999999998E-2</v>
      </c>
      <c r="AJ150" s="6">
        <v>0.127</v>
      </c>
      <c r="AK150" s="6">
        <v>1.23E-2</v>
      </c>
      <c r="AL150" s="6">
        <v>2</v>
      </c>
      <c r="AM150" s="6">
        <v>52</v>
      </c>
      <c r="AN150" s="6">
        <v>517</v>
      </c>
      <c r="AO150" s="6">
        <v>50334</v>
      </c>
      <c r="AP150" s="6">
        <v>0.113</v>
      </c>
      <c r="AQ150" s="6">
        <v>0.54710000000000003</v>
      </c>
      <c r="AR150" s="6">
        <v>0.17469999999999999</v>
      </c>
      <c r="AT150" s="9">
        <f t="shared" si="0"/>
        <v>486.41666666666669</v>
      </c>
      <c r="AU150" s="8">
        <f t="shared" si="1"/>
        <v>1114.375</v>
      </c>
      <c r="AV150" s="9">
        <f t="shared" si="2"/>
        <v>987.07655502392345</v>
      </c>
      <c r="AW150" s="31">
        <f t="shared" si="3"/>
        <v>515.88607594936707</v>
      </c>
      <c r="AX150" s="9">
        <f t="shared" si="4"/>
        <v>168.76190476190476</v>
      </c>
      <c r="AY150" s="8">
        <f t="shared" si="5"/>
        <v>967.96153846153845</v>
      </c>
      <c r="AZ150" s="8"/>
      <c r="BA150" s="6" t="e">
        <f t="shared" si="6"/>
        <v>#REF!</v>
      </c>
      <c r="BB150" s="6" t="e">
        <f t="shared" ca="1" si="7"/>
        <v>#NAME?</v>
      </c>
      <c r="BC150" s="6" t="e">
        <f t="shared" si="8"/>
        <v>#REF!</v>
      </c>
      <c r="BE150" s="9" t="e">
        <f t="shared" ca="1" si="9"/>
        <v>#NAME?</v>
      </c>
    </row>
    <row r="151" spans="1:57" ht="15.75" customHeight="1" x14ac:dyDescent="0.25">
      <c r="A151" s="6" t="s">
        <v>1614</v>
      </c>
      <c r="B151" s="6" t="s">
        <v>3276</v>
      </c>
      <c r="C151" s="6">
        <v>8</v>
      </c>
      <c r="D151" s="6">
        <v>35</v>
      </c>
      <c r="E151" s="6">
        <v>1221</v>
      </c>
      <c r="F151" s="6">
        <v>41812</v>
      </c>
      <c r="G151" s="6">
        <v>2.1899999999999999E-2</v>
      </c>
      <c r="H151" s="6">
        <v>0.1229</v>
      </c>
      <c r="I151" s="6">
        <v>0.1075</v>
      </c>
      <c r="J151" s="6">
        <v>6</v>
      </c>
      <c r="K151" s="6">
        <v>61</v>
      </c>
      <c r="L151" s="6">
        <v>2009</v>
      </c>
      <c r="M151" s="6">
        <v>51214</v>
      </c>
      <c r="N151" s="6">
        <v>3.8100000000000002E-2</v>
      </c>
      <c r="O151" s="6">
        <v>0.20219999999999999</v>
      </c>
      <c r="P151" s="6">
        <v>0.13170000000000001</v>
      </c>
      <c r="Q151" s="6">
        <v>166</v>
      </c>
      <c r="R151" s="6">
        <v>1098</v>
      </c>
      <c r="S151" s="6">
        <v>9518</v>
      </c>
      <c r="T151" s="6">
        <v>353310</v>
      </c>
      <c r="U151" s="6">
        <v>0.68579999999999997</v>
      </c>
      <c r="V151" s="6">
        <v>0.95789999999999997</v>
      </c>
      <c r="W151" s="6">
        <v>0.90820000000000001</v>
      </c>
      <c r="X151" s="6">
        <v>16</v>
      </c>
      <c r="Y151" s="6">
        <v>107</v>
      </c>
      <c r="Z151" s="6">
        <v>1384</v>
      </c>
      <c r="AA151" s="6">
        <v>51436</v>
      </c>
      <c r="AB151" s="6">
        <v>6.6799999999999998E-2</v>
      </c>
      <c r="AC151" s="6">
        <v>0.13930000000000001</v>
      </c>
      <c r="AD151" s="6">
        <v>0.13220000000000001</v>
      </c>
      <c r="AE151" s="6">
        <v>3</v>
      </c>
      <c r="AF151" s="6">
        <v>17</v>
      </c>
      <c r="AG151" s="6">
        <v>627</v>
      </c>
      <c r="AH151" s="6">
        <v>24552</v>
      </c>
      <c r="AI151" s="6">
        <v>1.06E-2</v>
      </c>
      <c r="AJ151" s="6">
        <v>6.3100000000000003E-2</v>
      </c>
      <c r="AK151" s="6">
        <v>6.3100000000000003E-2</v>
      </c>
      <c r="AL151" s="6">
        <v>3</v>
      </c>
      <c r="AM151" s="6">
        <v>98</v>
      </c>
      <c r="AN151" s="6">
        <v>3354</v>
      </c>
      <c r="AO151" s="6">
        <v>79533</v>
      </c>
      <c r="AP151" s="6">
        <v>6.1199999999999997E-2</v>
      </c>
      <c r="AQ151" s="6">
        <v>0.33760000000000001</v>
      </c>
      <c r="AR151" s="6">
        <v>0.20449999999999999</v>
      </c>
      <c r="AT151" s="9">
        <f t="shared" si="0"/>
        <v>1194.6285714285714</v>
      </c>
      <c r="AU151" s="8">
        <f t="shared" si="1"/>
        <v>839.57377049180332</v>
      </c>
      <c r="AV151" s="9">
        <f t="shared" si="2"/>
        <v>321.77595628415298</v>
      </c>
      <c r="AW151" s="31">
        <f t="shared" si="3"/>
        <v>480.71028037383178</v>
      </c>
      <c r="AX151" s="9">
        <f t="shared" si="4"/>
        <v>1444.2352941176471</v>
      </c>
      <c r="AY151" s="8">
        <f t="shared" si="5"/>
        <v>811.5612244897959</v>
      </c>
      <c r="AZ151" s="8"/>
      <c r="BA151" s="6" t="e">
        <f t="shared" si="6"/>
        <v>#REF!</v>
      </c>
      <c r="BB151" s="6" t="e">
        <f t="shared" ca="1" si="7"/>
        <v>#NAME?</v>
      </c>
      <c r="BC151" s="6" t="e">
        <f t="shared" si="8"/>
        <v>#REF!</v>
      </c>
      <c r="BE151" s="9" t="e">
        <f t="shared" ca="1" si="9"/>
        <v>#NAME?</v>
      </c>
    </row>
    <row r="152" spans="1:57" ht="15.75" customHeight="1" x14ac:dyDescent="0.25">
      <c r="A152" s="6" t="s">
        <v>1675</v>
      </c>
      <c r="B152" s="6" t="s">
        <v>3276</v>
      </c>
      <c r="C152" s="6">
        <v>1</v>
      </c>
      <c r="D152" s="6">
        <v>2</v>
      </c>
      <c r="E152" s="6">
        <v>61</v>
      </c>
      <c r="F152" s="6">
        <v>1135</v>
      </c>
      <c r="G152" s="6">
        <v>8.5000000000000006E-3</v>
      </c>
      <c r="H152" s="6">
        <v>7.0800000000000002E-2</v>
      </c>
      <c r="I152" s="6">
        <v>2.58E-2</v>
      </c>
      <c r="Q152" s="6">
        <v>19</v>
      </c>
      <c r="R152" s="6">
        <v>102</v>
      </c>
      <c r="S152" s="6">
        <v>786</v>
      </c>
      <c r="T152" s="6">
        <v>27464</v>
      </c>
      <c r="U152" s="6">
        <v>0.434</v>
      </c>
      <c r="V152" s="6">
        <v>0.91290000000000004</v>
      </c>
      <c r="W152" s="6">
        <v>0.62549999999999994</v>
      </c>
      <c r="X152" s="6">
        <v>2</v>
      </c>
      <c r="Y152" s="6">
        <v>9</v>
      </c>
      <c r="Z152" s="6">
        <v>123</v>
      </c>
      <c r="AA152" s="6">
        <v>3678</v>
      </c>
      <c r="AB152" s="6">
        <v>3.8300000000000001E-2</v>
      </c>
      <c r="AC152" s="6">
        <v>0.1429</v>
      </c>
      <c r="AD152" s="6">
        <v>8.3799999999999999E-2</v>
      </c>
      <c r="AL152" s="6">
        <v>1</v>
      </c>
      <c r="AM152" s="6">
        <v>26</v>
      </c>
      <c r="AN152" s="6">
        <v>468</v>
      </c>
      <c r="AO152" s="6">
        <v>11653</v>
      </c>
      <c r="AP152" s="6">
        <v>0.1106</v>
      </c>
      <c r="AQ152" s="6">
        <v>0.54359999999999997</v>
      </c>
      <c r="AR152" s="6">
        <v>0.26540000000000002</v>
      </c>
      <c r="AT152" s="9">
        <f t="shared" si="0"/>
        <v>567.5</v>
      </c>
      <c r="AU152" s="8" t="str">
        <f t="shared" si="1"/>
        <v/>
      </c>
      <c r="AV152" s="9">
        <f t="shared" si="2"/>
        <v>269.25490196078431</v>
      </c>
      <c r="AW152" s="31">
        <f t="shared" si="3"/>
        <v>408.66666666666669</v>
      </c>
      <c r="AX152" s="9" t="str">
        <f t="shared" si="4"/>
        <v/>
      </c>
      <c r="AY152" s="8">
        <f t="shared" si="5"/>
        <v>448.19230769230768</v>
      </c>
      <c r="AZ152" s="8"/>
      <c r="BA152" s="6" t="e">
        <f t="shared" si="6"/>
        <v>#REF!</v>
      </c>
      <c r="BB152" s="6" t="e">
        <f t="shared" ca="1" si="7"/>
        <v>#NAME?</v>
      </c>
      <c r="BC152" s="6" t="e">
        <f t="shared" si="8"/>
        <v>#REF!</v>
      </c>
      <c r="BE152" s="9" t="e">
        <f t="shared" ca="1" si="9"/>
        <v>#NAME?</v>
      </c>
    </row>
    <row r="153" spans="1:57" ht="15.75" customHeight="1" x14ac:dyDescent="0.25">
      <c r="A153" s="6" t="s">
        <v>1714</v>
      </c>
      <c r="B153" s="6" t="s">
        <v>3276</v>
      </c>
      <c r="C153" s="6">
        <v>18</v>
      </c>
      <c r="D153" s="6">
        <v>61</v>
      </c>
      <c r="E153" s="6">
        <v>0</v>
      </c>
      <c r="F153" s="6">
        <v>0</v>
      </c>
      <c r="G153" s="6">
        <v>2.3300000000000001E-2</v>
      </c>
      <c r="H153" s="6">
        <v>0</v>
      </c>
      <c r="I153" s="6">
        <v>0</v>
      </c>
      <c r="Q153" s="6">
        <v>101</v>
      </c>
      <c r="R153" s="6">
        <v>1227</v>
      </c>
      <c r="S153" s="6">
        <v>6168</v>
      </c>
      <c r="T153" s="6">
        <v>540158</v>
      </c>
      <c r="U153" s="6">
        <v>0.46800000000000003</v>
      </c>
      <c r="V153" s="6">
        <v>0.98529999999999995</v>
      </c>
      <c r="W153" s="6">
        <v>0.95030000000000003</v>
      </c>
      <c r="X153" s="6">
        <v>307</v>
      </c>
      <c r="Y153" s="6">
        <v>432</v>
      </c>
      <c r="Z153" s="6">
        <v>0</v>
      </c>
      <c r="AA153" s="6">
        <v>0</v>
      </c>
      <c r="AB153" s="6">
        <v>0.1648</v>
      </c>
      <c r="AC153" s="6">
        <v>0</v>
      </c>
      <c r="AD153" s="6">
        <v>0</v>
      </c>
      <c r="AE153" s="6">
        <v>8</v>
      </c>
      <c r="AF153" s="6">
        <v>26</v>
      </c>
      <c r="AG153" s="6">
        <v>0</v>
      </c>
      <c r="AH153" s="6">
        <v>0</v>
      </c>
      <c r="AI153" s="6">
        <v>9.9000000000000008E-3</v>
      </c>
      <c r="AJ153" s="6">
        <v>0</v>
      </c>
      <c r="AK153" s="6">
        <v>0</v>
      </c>
      <c r="AT153" s="9">
        <f t="shared" si="0"/>
        <v>0</v>
      </c>
      <c r="AU153" s="8" t="str">
        <f t="shared" si="1"/>
        <v/>
      </c>
      <c r="AV153" s="9">
        <f t="shared" si="2"/>
        <v>440.22656886715566</v>
      </c>
      <c r="AW153" s="31">
        <f t="shared" si="3"/>
        <v>0</v>
      </c>
      <c r="AX153" s="9">
        <f t="shared" si="4"/>
        <v>0</v>
      </c>
      <c r="AY153" s="8" t="str">
        <f t="shared" si="5"/>
        <v/>
      </c>
      <c r="AZ153" s="8"/>
      <c r="BA153" s="6" t="e">
        <f t="shared" si="6"/>
        <v>#REF!</v>
      </c>
      <c r="BB153" s="6" t="e">
        <f t="shared" ca="1" si="7"/>
        <v>#NAME?</v>
      </c>
      <c r="BC153" s="6" t="e">
        <f t="shared" si="8"/>
        <v>#REF!</v>
      </c>
      <c r="BE153" s="9" t="e">
        <f t="shared" ca="1" si="9"/>
        <v>#NAME?</v>
      </c>
    </row>
    <row r="154" spans="1:57" ht="15.75" customHeight="1" x14ac:dyDescent="0.25">
      <c r="A154" s="6" t="s">
        <v>1628</v>
      </c>
      <c r="B154" s="6" t="s">
        <v>3276</v>
      </c>
      <c r="C154" s="6">
        <v>15</v>
      </c>
      <c r="D154" s="6">
        <v>88</v>
      </c>
      <c r="E154" s="6">
        <v>3784</v>
      </c>
      <c r="F154" s="6">
        <v>113413</v>
      </c>
      <c r="G154" s="6">
        <v>7.0900000000000005E-2</v>
      </c>
      <c r="H154" s="6">
        <v>0.39560000000000001</v>
      </c>
      <c r="I154" s="6">
        <v>0.21709999999999999</v>
      </c>
      <c r="J154" s="6">
        <v>26</v>
      </c>
      <c r="K154" s="6">
        <v>126</v>
      </c>
      <c r="L154" s="6">
        <v>4568</v>
      </c>
      <c r="M154" s="6">
        <v>127827</v>
      </c>
      <c r="N154" s="6">
        <v>0.10150000000000001</v>
      </c>
      <c r="O154" s="6">
        <v>0.47760000000000002</v>
      </c>
      <c r="P154" s="6">
        <v>0.24460000000000001</v>
      </c>
      <c r="Q154" s="6">
        <v>143</v>
      </c>
      <c r="R154" s="6">
        <v>789</v>
      </c>
      <c r="S154" s="6">
        <v>8886</v>
      </c>
      <c r="T154" s="6">
        <v>443106</v>
      </c>
      <c r="U154" s="6">
        <v>0.63580000000000003</v>
      </c>
      <c r="V154" s="6">
        <v>0.92900000000000005</v>
      </c>
      <c r="W154" s="6">
        <v>0.84809999999999997</v>
      </c>
      <c r="X154" s="6">
        <v>64</v>
      </c>
      <c r="Y154" s="6">
        <v>320</v>
      </c>
      <c r="Z154" s="6">
        <v>5234</v>
      </c>
      <c r="AA154" s="6">
        <v>180512</v>
      </c>
      <c r="AB154" s="6">
        <v>0.25790000000000002</v>
      </c>
      <c r="AC154" s="6">
        <v>0.54720000000000002</v>
      </c>
      <c r="AD154" s="6">
        <v>0.34549999999999997</v>
      </c>
      <c r="AE154" s="6">
        <v>30</v>
      </c>
      <c r="AF154" s="6">
        <v>146</v>
      </c>
      <c r="AG154" s="6">
        <v>3685</v>
      </c>
      <c r="AH154" s="6">
        <v>124017</v>
      </c>
      <c r="AI154" s="6">
        <v>0.1176</v>
      </c>
      <c r="AJ154" s="6">
        <v>0.38529999999999998</v>
      </c>
      <c r="AK154" s="6">
        <v>0.2374</v>
      </c>
      <c r="AL154" s="6">
        <v>18</v>
      </c>
      <c r="AM154" s="6">
        <v>262</v>
      </c>
      <c r="AN154" s="6">
        <v>7148</v>
      </c>
      <c r="AO154" s="6">
        <v>253152</v>
      </c>
      <c r="AP154" s="6">
        <v>0.21110000000000001</v>
      </c>
      <c r="AQ154" s="6">
        <v>0.74729999999999996</v>
      </c>
      <c r="AR154" s="6">
        <v>0.48449999999999999</v>
      </c>
      <c r="AT154" s="9">
        <f t="shared" si="0"/>
        <v>1288.784090909091</v>
      </c>
      <c r="AU154" s="8">
        <f t="shared" si="1"/>
        <v>1014.5</v>
      </c>
      <c r="AV154" s="9">
        <f t="shared" si="2"/>
        <v>561.6045627376426</v>
      </c>
      <c r="AW154" s="31">
        <f t="shared" si="3"/>
        <v>564.1</v>
      </c>
      <c r="AX154" s="9">
        <f t="shared" si="4"/>
        <v>849.43150684931504</v>
      </c>
      <c r="AY154" s="8">
        <f t="shared" si="5"/>
        <v>966.2290076335878</v>
      </c>
      <c r="AZ154" s="8"/>
      <c r="BA154" s="6" t="e">
        <f t="shared" si="6"/>
        <v>#REF!</v>
      </c>
      <c r="BB154" s="6" t="e">
        <f t="shared" ca="1" si="7"/>
        <v>#NAME?</v>
      </c>
      <c r="BC154" s="6" t="e">
        <f t="shared" si="8"/>
        <v>#REF!</v>
      </c>
      <c r="BE154" s="9" t="e">
        <f t="shared" ca="1" si="9"/>
        <v>#NAME?</v>
      </c>
    </row>
    <row r="155" spans="1:57" ht="15.75" customHeight="1" x14ac:dyDescent="0.25">
      <c r="A155" s="6" t="s">
        <v>1763</v>
      </c>
      <c r="B155" s="6" t="s">
        <v>3276</v>
      </c>
      <c r="C155" s="6">
        <v>27</v>
      </c>
      <c r="D155" s="6">
        <v>163</v>
      </c>
      <c r="E155" s="6">
        <v>1978</v>
      </c>
      <c r="F155" s="6">
        <v>74052</v>
      </c>
      <c r="G155" s="6">
        <v>1.8599999999999998E-2</v>
      </c>
      <c r="H155" s="6">
        <v>8.09E-2</v>
      </c>
      <c r="I155" s="6">
        <v>3.6600000000000001E-2</v>
      </c>
      <c r="J155" s="6">
        <v>35</v>
      </c>
      <c r="K155" s="6">
        <v>137</v>
      </c>
      <c r="L155" s="6">
        <v>2234</v>
      </c>
      <c r="M155" s="6">
        <v>93680</v>
      </c>
      <c r="N155" s="6">
        <v>1.5599999999999999E-2</v>
      </c>
      <c r="O155" s="6">
        <v>9.1300000000000006E-2</v>
      </c>
      <c r="P155" s="6">
        <v>4.6199999999999998E-2</v>
      </c>
      <c r="Q155" s="6">
        <v>633</v>
      </c>
      <c r="R155" s="6">
        <v>3411</v>
      </c>
      <c r="S155" s="6">
        <v>21438</v>
      </c>
      <c r="T155" s="6">
        <v>1792821</v>
      </c>
      <c r="U155" s="6">
        <v>0.38879999999999998</v>
      </c>
      <c r="V155" s="6">
        <v>0.87629999999999997</v>
      </c>
      <c r="W155" s="6">
        <v>0.88500000000000001</v>
      </c>
      <c r="X155" s="6">
        <v>620</v>
      </c>
      <c r="Y155" s="6">
        <v>737</v>
      </c>
      <c r="Z155" s="6">
        <v>3561</v>
      </c>
      <c r="AA155" s="6">
        <v>136573</v>
      </c>
      <c r="AB155" s="6">
        <v>8.4000000000000005E-2</v>
      </c>
      <c r="AC155" s="6">
        <v>0.14560000000000001</v>
      </c>
      <c r="AD155" s="6">
        <v>6.7400000000000002E-2</v>
      </c>
      <c r="AE155" s="6">
        <v>38</v>
      </c>
      <c r="AF155" s="6">
        <v>105</v>
      </c>
      <c r="AG155" s="6">
        <v>1307</v>
      </c>
      <c r="AH155" s="6">
        <v>37156</v>
      </c>
      <c r="AI155" s="6">
        <v>1.2E-2</v>
      </c>
      <c r="AJ155" s="6">
        <v>5.3400000000000003E-2</v>
      </c>
      <c r="AK155" s="6">
        <v>1.83E-2</v>
      </c>
      <c r="AL155" s="6">
        <v>7</v>
      </c>
      <c r="AM155" s="6">
        <v>128</v>
      </c>
      <c r="AN155" s="6">
        <v>2345</v>
      </c>
      <c r="AO155" s="6">
        <v>86010</v>
      </c>
      <c r="AP155" s="6">
        <v>1.46E-2</v>
      </c>
      <c r="AQ155" s="6">
        <v>9.5899999999999999E-2</v>
      </c>
      <c r="AR155" s="6">
        <v>4.2500000000000003E-2</v>
      </c>
      <c r="AT155" s="9">
        <f t="shared" si="0"/>
        <v>454.30674846625766</v>
      </c>
      <c r="AU155" s="8">
        <f t="shared" si="1"/>
        <v>683.79562043795625</v>
      </c>
      <c r="AV155" s="9">
        <f t="shared" si="2"/>
        <v>525.59982409850488</v>
      </c>
      <c r="AW155" s="31">
        <f t="shared" si="3"/>
        <v>185.30936227951153</v>
      </c>
      <c r="AX155" s="9">
        <f t="shared" si="4"/>
        <v>353.86666666666667</v>
      </c>
      <c r="AY155" s="8">
        <f t="shared" si="5"/>
        <v>671.953125</v>
      </c>
      <c r="AZ155" s="8"/>
      <c r="BA155" s="6" t="e">
        <f t="shared" si="6"/>
        <v>#REF!</v>
      </c>
      <c r="BB155" s="6" t="e">
        <f t="shared" ca="1" si="7"/>
        <v>#NAME?</v>
      </c>
      <c r="BC155" s="6" t="e">
        <f t="shared" si="8"/>
        <v>#REF!</v>
      </c>
      <c r="BE155" s="9" t="e">
        <f t="shared" ca="1" si="9"/>
        <v>#NAME?</v>
      </c>
    </row>
    <row r="156" spans="1:57" ht="15.75" customHeight="1" x14ac:dyDescent="0.25">
      <c r="A156" s="6" t="s">
        <v>1592</v>
      </c>
      <c r="B156" s="6" t="s">
        <v>3276</v>
      </c>
      <c r="C156" s="6">
        <v>9</v>
      </c>
      <c r="D156" s="6">
        <v>38</v>
      </c>
      <c r="E156" s="6">
        <v>2285</v>
      </c>
      <c r="F156" s="6">
        <v>61046</v>
      </c>
      <c r="G156" s="6">
        <v>4.1000000000000002E-2</v>
      </c>
      <c r="H156" s="6">
        <v>0.19670000000000001</v>
      </c>
      <c r="I156" s="6">
        <v>0.14269999999999999</v>
      </c>
      <c r="J156" s="6">
        <v>11</v>
      </c>
      <c r="K156" s="6">
        <v>98</v>
      </c>
      <c r="L156" s="6">
        <v>5545</v>
      </c>
      <c r="M156" s="6">
        <v>163552</v>
      </c>
      <c r="N156" s="6">
        <v>0.10580000000000001</v>
      </c>
      <c r="O156" s="6">
        <v>0.47739999999999999</v>
      </c>
      <c r="P156" s="6">
        <v>0.38240000000000002</v>
      </c>
      <c r="Q156" s="6">
        <v>87</v>
      </c>
      <c r="R156" s="6">
        <v>563</v>
      </c>
      <c r="S156" s="6">
        <v>11439</v>
      </c>
      <c r="T156" s="6">
        <v>412650</v>
      </c>
      <c r="U156" s="6">
        <v>0.60799999999999998</v>
      </c>
      <c r="V156" s="6">
        <v>0.98480000000000001</v>
      </c>
      <c r="W156" s="6">
        <v>0.9647</v>
      </c>
      <c r="X156" s="6">
        <v>26</v>
      </c>
      <c r="Y156" s="6">
        <v>130</v>
      </c>
      <c r="Z156" s="6">
        <v>4686</v>
      </c>
      <c r="AA156" s="6">
        <v>101111</v>
      </c>
      <c r="AB156" s="6">
        <v>0.1404</v>
      </c>
      <c r="AC156" s="6">
        <v>0.40339999999999998</v>
      </c>
      <c r="AD156" s="6">
        <v>0.2364</v>
      </c>
      <c r="AE156" s="6">
        <v>10</v>
      </c>
      <c r="AF156" s="6">
        <v>62</v>
      </c>
      <c r="AG156" s="6">
        <v>1653</v>
      </c>
      <c r="AH156" s="6">
        <v>35666</v>
      </c>
      <c r="AI156" s="6">
        <v>6.7000000000000004E-2</v>
      </c>
      <c r="AJ156" s="6">
        <v>0.14230000000000001</v>
      </c>
      <c r="AK156" s="6">
        <v>8.3400000000000002E-2</v>
      </c>
      <c r="AL156" s="6">
        <v>9</v>
      </c>
      <c r="AM156" s="6">
        <v>306</v>
      </c>
      <c r="AN156" s="6">
        <v>9979</v>
      </c>
      <c r="AO156" s="6">
        <v>362405</v>
      </c>
      <c r="AP156" s="6">
        <v>0.33050000000000002</v>
      </c>
      <c r="AQ156" s="6">
        <v>0.85909999999999997</v>
      </c>
      <c r="AR156" s="6">
        <v>0.84719999999999995</v>
      </c>
      <c r="AT156" s="9">
        <f t="shared" si="0"/>
        <v>1606.4736842105262</v>
      </c>
      <c r="AU156" s="8">
        <f t="shared" si="1"/>
        <v>1668.8979591836735</v>
      </c>
      <c r="AV156" s="9">
        <f t="shared" si="2"/>
        <v>732.94849023090592</v>
      </c>
      <c r="AW156" s="31">
        <f t="shared" si="3"/>
        <v>777.77692307692303</v>
      </c>
      <c r="AX156" s="9">
        <f t="shared" si="4"/>
        <v>575.25806451612902</v>
      </c>
      <c r="AY156" s="8">
        <f t="shared" si="5"/>
        <v>1184.3300653594772</v>
      </c>
      <c r="AZ156" s="8"/>
      <c r="BA156" s="6" t="e">
        <f t="shared" si="6"/>
        <v>#REF!</v>
      </c>
      <c r="BB156" s="6" t="e">
        <f t="shared" ca="1" si="7"/>
        <v>#NAME?</v>
      </c>
      <c r="BC156" s="6" t="e">
        <f t="shared" si="8"/>
        <v>#REF!</v>
      </c>
      <c r="BE156" s="9" t="e">
        <f t="shared" ca="1" si="9"/>
        <v>#NAME?</v>
      </c>
    </row>
    <row r="157" spans="1:57" ht="15.75" customHeight="1" x14ac:dyDescent="0.25">
      <c r="A157" s="6" t="s">
        <v>1770</v>
      </c>
      <c r="B157" s="6" t="s">
        <v>3276</v>
      </c>
      <c r="C157" s="6">
        <v>8</v>
      </c>
      <c r="D157" s="6">
        <v>41</v>
      </c>
      <c r="E157" s="6">
        <v>213</v>
      </c>
      <c r="F157" s="6">
        <v>14694</v>
      </c>
      <c r="G157" s="6">
        <v>6.6699999999999995E-2</v>
      </c>
      <c r="H157" s="6">
        <v>5.6599999999999998E-2</v>
      </c>
      <c r="I157" s="6">
        <v>6.59E-2</v>
      </c>
      <c r="J157" s="6">
        <v>6</v>
      </c>
      <c r="K157" s="6">
        <v>25</v>
      </c>
      <c r="L157" s="6">
        <v>429</v>
      </c>
      <c r="M157" s="6">
        <v>24505</v>
      </c>
      <c r="N157" s="6">
        <v>4.07E-2</v>
      </c>
      <c r="O157" s="6">
        <v>0.114</v>
      </c>
      <c r="P157" s="6">
        <v>0.10979999999999999</v>
      </c>
      <c r="Q157" s="6">
        <v>50</v>
      </c>
      <c r="R157" s="6">
        <v>419</v>
      </c>
      <c r="S157" s="6">
        <v>3686</v>
      </c>
      <c r="T157" s="6">
        <v>194874</v>
      </c>
      <c r="U157" s="6">
        <v>0.68130000000000002</v>
      </c>
      <c r="V157" s="6">
        <v>0.97950000000000004</v>
      </c>
      <c r="W157" s="6">
        <v>0.87329999999999997</v>
      </c>
      <c r="X157" s="6">
        <v>10</v>
      </c>
      <c r="Y157" s="6">
        <v>55</v>
      </c>
      <c r="Z157" s="6">
        <v>692</v>
      </c>
      <c r="AA157" s="6">
        <v>36288</v>
      </c>
      <c r="AB157" s="6">
        <v>8.9399999999999993E-2</v>
      </c>
      <c r="AC157" s="6">
        <v>0.18390000000000001</v>
      </c>
      <c r="AD157" s="6">
        <v>0.16259999999999999</v>
      </c>
      <c r="AE157" s="6">
        <v>8</v>
      </c>
      <c r="AF157" s="6">
        <v>21</v>
      </c>
      <c r="AG157" s="6">
        <v>320</v>
      </c>
      <c r="AH157" s="6">
        <v>16613</v>
      </c>
      <c r="AI157" s="6">
        <v>3.4099999999999998E-2</v>
      </c>
      <c r="AJ157" s="6">
        <v>8.5000000000000006E-2</v>
      </c>
      <c r="AK157" s="6">
        <v>7.4499999999999997E-2</v>
      </c>
      <c r="AL157" s="6">
        <v>3</v>
      </c>
      <c r="AM157" s="6">
        <v>52</v>
      </c>
      <c r="AN157" s="6">
        <v>712</v>
      </c>
      <c r="AO157" s="6">
        <v>34646</v>
      </c>
      <c r="AP157" s="6">
        <v>8.4599999999999995E-2</v>
      </c>
      <c r="AQ157" s="6">
        <v>0.18920000000000001</v>
      </c>
      <c r="AR157" s="6">
        <v>0.15529999999999999</v>
      </c>
      <c r="AT157" s="9">
        <f t="shared" si="0"/>
        <v>358.39024390243901</v>
      </c>
      <c r="AU157" s="8">
        <f t="shared" si="1"/>
        <v>980.2</v>
      </c>
      <c r="AV157" s="9">
        <f t="shared" si="2"/>
        <v>465.0930787589499</v>
      </c>
      <c r="AW157" s="31">
        <f t="shared" si="3"/>
        <v>659.78181818181815</v>
      </c>
      <c r="AX157" s="9">
        <f t="shared" si="4"/>
        <v>791.09523809523807</v>
      </c>
      <c r="AY157" s="8">
        <f t="shared" si="5"/>
        <v>666.26923076923072</v>
      </c>
      <c r="AZ157" s="8"/>
      <c r="BA157" s="6" t="e">
        <f t="shared" si="6"/>
        <v>#REF!</v>
      </c>
      <c r="BB157" s="6" t="e">
        <f t="shared" ca="1" si="7"/>
        <v>#NAME?</v>
      </c>
      <c r="BC157" s="6" t="e">
        <f t="shared" si="8"/>
        <v>#REF!</v>
      </c>
      <c r="BE157" s="9" t="e">
        <f t="shared" ca="1" si="9"/>
        <v>#NAME?</v>
      </c>
    </row>
    <row r="158" spans="1:57" ht="15.75" customHeight="1" x14ac:dyDescent="0.25">
      <c r="A158" s="6" t="s">
        <v>1498</v>
      </c>
      <c r="B158" s="6" t="s">
        <v>3276</v>
      </c>
      <c r="C158" s="6">
        <v>3</v>
      </c>
      <c r="D158" s="6">
        <v>10</v>
      </c>
      <c r="E158" s="6">
        <v>164</v>
      </c>
      <c r="F158" s="6">
        <v>4554</v>
      </c>
      <c r="G158" s="6">
        <v>6.8999999999999999E-3</v>
      </c>
      <c r="H158" s="6">
        <v>7.3800000000000004E-2</v>
      </c>
      <c r="I158" s="6">
        <v>1.6799999999999999E-2</v>
      </c>
      <c r="J158" s="6">
        <v>2</v>
      </c>
      <c r="K158" s="6">
        <v>12</v>
      </c>
      <c r="L158" s="6">
        <v>306</v>
      </c>
      <c r="M158" s="6">
        <v>6655</v>
      </c>
      <c r="N158" s="6">
        <v>8.3000000000000001E-3</v>
      </c>
      <c r="O158" s="6">
        <v>0.13780000000000001</v>
      </c>
      <c r="P158" s="6">
        <v>2.4500000000000001E-2</v>
      </c>
      <c r="Q158" s="6">
        <v>107</v>
      </c>
      <c r="R158" s="6">
        <v>796</v>
      </c>
      <c r="S158" s="6">
        <v>2012</v>
      </c>
      <c r="T158" s="6">
        <v>225353</v>
      </c>
      <c r="U158" s="6">
        <v>0.55320000000000003</v>
      </c>
      <c r="V158" s="6">
        <v>0.90590000000000004</v>
      </c>
      <c r="W158" s="6">
        <v>0.83099999999999996</v>
      </c>
      <c r="X158" s="6">
        <v>18</v>
      </c>
      <c r="Y158" s="6">
        <v>78</v>
      </c>
      <c r="Z158" s="6">
        <v>398</v>
      </c>
      <c r="AA158" s="6">
        <v>12515</v>
      </c>
      <c r="AB158" s="6">
        <v>5.4199999999999998E-2</v>
      </c>
      <c r="AC158" s="6">
        <v>0.1792</v>
      </c>
      <c r="AD158" s="6">
        <v>4.6199999999999998E-2</v>
      </c>
      <c r="AE158" s="6">
        <v>4</v>
      </c>
      <c r="AF158" s="6">
        <v>19</v>
      </c>
      <c r="AG158" s="6">
        <v>74</v>
      </c>
      <c r="AH158" s="6">
        <v>1977</v>
      </c>
      <c r="AI158" s="6">
        <v>1.32E-2</v>
      </c>
      <c r="AJ158" s="6">
        <v>3.3300000000000003E-2</v>
      </c>
      <c r="AK158" s="6">
        <v>7.3000000000000001E-3</v>
      </c>
      <c r="AT158" s="9">
        <f t="shared" si="0"/>
        <v>455.4</v>
      </c>
      <c r="AU158" s="8">
        <f t="shared" si="1"/>
        <v>554.58333333333337</v>
      </c>
      <c r="AV158" s="9">
        <f t="shared" si="2"/>
        <v>283.106783919598</v>
      </c>
      <c r="AW158" s="31">
        <f t="shared" si="3"/>
        <v>160.44871794871796</v>
      </c>
      <c r="AX158" s="9">
        <f t="shared" si="4"/>
        <v>104.05263157894737</v>
      </c>
      <c r="AY158" s="8" t="str">
        <f t="shared" si="5"/>
        <v/>
      </c>
      <c r="AZ158" s="8"/>
      <c r="BA158" s="6" t="e">
        <f t="shared" si="6"/>
        <v>#REF!</v>
      </c>
      <c r="BB158" s="6" t="e">
        <f t="shared" ca="1" si="7"/>
        <v>#NAME?</v>
      </c>
      <c r="BC158" s="6" t="e">
        <f t="shared" si="8"/>
        <v>#REF!</v>
      </c>
      <c r="BE158" s="9" t="e">
        <f t="shared" ca="1" si="9"/>
        <v>#NAME?</v>
      </c>
    </row>
    <row r="159" spans="1:57" ht="15.75" customHeight="1" x14ac:dyDescent="0.25">
      <c r="A159" s="6" t="s">
        <v>1616</v>
      </c>
      <c r="B159" s="6" t="s">
        <v>3276</v>
      </c>
      <c r="C159" s="6">
        <v>6</v>
      </c>
      <c r="D159" s="6">
        <v>17</v>
      </c>
      <c r="E159" s="6">
        <v>288</v>
      </c>
      <c r="F159" s="6">
        <v>12407</v>
      </c>
      <c r="G159" s="6">
        <v>3.09E-2</v>
      </c>
      <c r="H159" s="6">
        <v>0.22539999999999999</v>
      </c>
      <c r="I159" s="6">
        <v>3.2599999999999997E-2</v>
      </c>
      <c r="J159" s="6">
        <v>7</v>
      </c>
      <c r="K159" s="6">
        <v>70</v>
      </c>
      <c r="L159" s="6">
        <v>505</v>
      </c>
      <c r="M159" s="6">
        <v>36039</v>
      </c>
      <c r="N159" s="6">
        <v>0.1273</v>
      </c>
      <c r="O159" s="6">
        <v>0.39510000000000001</v>
      </c>
      <c r="P159" s="6">
        <v>9.4600000000000004E-2</v>
      </c>
      <c r="Q159" s="6">
        <v>61</v>
      </c>
      <c r="R159" s="6">
        <v>389</v>
      </c>
      <c r="S159" s="6">
        <v>1229</v>
      </c>
      <c r="T159" s="6">
        <v>368177</v>
      </c>
      <c r="U159" s="6">
        <v>0.70730000000000004</v>
      </c>
      <c r="V159" s="6">
        <v>0.9617</v>
      </c>
      <c r="W159" s="6">
        <v>0.96640000000000004</v>
      </c>
      <c r="X159" s="6">
        <v>10</v>
      </c>
      <c r="Y159" s="6">
        <v>97</v>
      </c>
      <c r="Z159" s="6">
        <v>533</v>
      </c>
      <c r="AA159" s="6">
        <v>44996</v>
      </c>
      <c r="AB159" s="6">
        <v>0.1764</v>
      </c>
      <c r="AC159" s="6">
        <v>0.41710000000000003</v>
      </c>
      <c r="AD159" s="6">
        <v>0.1181</v>
      </c>
      <c r="AE159" s="6">
        <v>7</v>
      </c>
      <c r="AF159" s="6">
        <v>49</v>
      </c>
      <c r="AG159" s="6">
        <v>349</v>
      </c>
      <c r="AH159" s="6">
        <v>30057</v>
      </c>
      <c r="AI159" s="6">
        <v>8.9099999999999999E-2</v>
      </c>
      <c r="AJ159" s="6">
        <v>0.27310000000000001</v>
      </c>
      <c r="AK159" s="6">
        <v>7.8899999999999998E-2</v>
      </c>
      <c r="AL159" s="6">
        <v>10</v>
      </c>
      <c r="AM159" s="6">
        <v>179</v>
      </c>
      <c r="AN159" s="6">
        <v>891</v>
      </c>
      <c r="AO159" s="6">
        <v>85440</v>
      </c>
      <c r="AP159" s="6">
        <v>0.32550000000000001</v>
      </c>
      <c r="AQ159" s="6">
        <v>0.69720000000000004</v>
      </c>
      <c r="AR159" s="6">
        <v>0.2243</v>
      </c>
      <c r="AT159" s="9">
        <f t="shared" si="0"/>
        <v>729.82352941176475</v>
      </c>
      <c r="AU159" s="8">
        <f t="shared" si="1"/>
        <v>514.84285714285716</v>
      </c>
      <c r="AV159" s="9">
        <f t="shared" si="2"/>
        <v>946.47043701799487</v>
      </c>
      <c r="AW159" s="31">
        <f t="shared" si="3"/>
        <v>463.87628865979383</v>
      </c>
      <c r="AX159" s="9">
        <f t="shared" si="4"/>
        <v>613.40816326530614</v>
      </c>
      <c r="AY159" s="8">
        <f t="shared" si="5"/>
        <v>477.31843575418992</v>
      </c>
      <c r="AZ159" s="8"/>
      <c r="BA159" s="6" t="e">
        <f t="shared" si="6"/>
        <v>#REF!</v>
      </c>
      <c r="BB159" s="6" t="e">
        <f t="shared" ca="1" si="7"/>
        <v>#NAME?</v>
      </c>
      <c r="BC159" s="6" t="e">
        <f t="shared" si="8"/>
        <v>#REF!</v>
      </c>
      <c r="BE159" s="9" t="e">
        <f t="shared" ca="1" si="9"/>
        <v>#NAME?</v>
      </c>
    </row>
    <row r="160" spans="1:57" ht="15.75" customHeight="1" x14ac:dyDescent="0.25">
      <c r="A160" s="6" t="s">
        <v>1641</v>
      </c>
      <c r="B160" s="6" t="s">
        <v>3276</v>
      </c>
      <c r="C160" s="6">
        <v>4</v>
      </c>
      <c r="D160" s="6">
        <v>8</v>
      </c>
      <c r="E160" s="6">
        <v>71</v>
      </c>
      <c r="F160" s="6">
        <v>8113</v>
      </c>
      <c r="G160" s="6">
        <v>9.7999999999999997E-3</v>
      </c>
      <c r="H160" s="6">
        <v>5.67E-2</v>
      </c>
      <c r="I160" s="6">
        <v>1.8499999999999999E-2</v>
      </c>
      <c r="J160" s="6">
        <v>1</v>
      </c>
      <c r="K160" s="6">
        <v>8</v>
      </c>
      <c r="L160" s="6">
        <v>68</v>
      </c>
      <c r="M160" s="6">
        <v>7148</v>
      </c>
      <c r="N160" s="6">
        <v>9.7999999999999997E-3</v>
      </c>
      <c r="O160" s="6">
        <v>5.4300000000000001E-2</v>
      </c>
      <c r="P160" s="6">
        <v>1.6299999999999999E-2</v>
      </c>
      <c r="Q160" s="6">
        <v>83</v>
      </c>
      <c r="R160" s="6">
        <v>534</v>
      </c>
      <c r="S160" s="6">
        <v>1200</v>
      </c>
      <c r="T160" s="6">
        <v>241858</v>
      </c>
      <c r="U160" s="6">
        <v>0.65680000000000005</v>
      </c>
      <c r="V160" s="6">
        <v>0.95850000000000002</v>
      </c>
      <c r="W160" s="6">
        <v>0.55179999999999996</v>
      </c>
      <c r="X160" s="6">
        <v>15</v>
      </c>
      <c r="Y160" s="6">
        <v>86</v>
      </c>
      <c r="Z160" s="6">
        <v>351</v>
      </c>
      <c r="AA160" s="6">
        <v>39814</v>
      </c>
      <c r="AB160" s="6">
        <v>0.10580000000000001</v>
      </c>
      <c r="AC160" s="6">
        <v>0.28039999999999998</v>
      </c>
      <c r="AD160" s="6">
        <v>9.0800000000000006E-2</v>
      </c>
      <c r="AE160" s="6">
        <v>7</v>
      </c>
      <c r="AF160" s="6">
        <v>40</v>
      </c>
      <c r="AG160" s="6">
        <v>205</v>
      </c>
      <c r="AH160" s="6">
        <v>20300</v>
      </c>
      <c r="AI160" s="6">
        <v>4.9200000000000001E-2</v>
      </c>
      <c r="AJ160" s="6">
        <v>0.16370000000000001</v>
      </c>
      <c r="AK160" s="6">
        <v>4.6300000000000001E-2</v>
      </c>
      <c r="AT160" s="9">
        <f t="shared" si="0"/>
        <v>1014.125</v>
      </c>
      <c r="AU160" s="8">
        <f t="shared" si="1"/>
        <v>893.5</v>
      </c>
      <c r="AV160" s="9">
        <f t="shared" si="2"/>
        <v>452.91760299625469</v>
      </c>
      <c r="AW160" s="31">
        <f t="shared" si="3"/>
        <v>462.95348837209303</v>
      </c>
      <c r="AX160" s="9">
        <f t="shared" si="4"/>
        <v>507.5</v>
      </c>
      <c r="AY160" s="8" t="str">
        <f t="shared" si="5"/>
        <v/>
      </c>
      <c r="AZ160" s="8"/>
      <c r="BA160" s="6" t="e">
        <f t="shared" si="6"/>
        <v>#REF!</v>
      </c>
      <c r="BB160" s="6" t="e">
        <f t="shared" ca="1" si="7"/>
        <v>#NAME?</v>
      </c>
      <c r="BC160" s="6" t="e">
        <f t="shared" si="8"/>
        <v>#REF!</v>
      </c>
      <c r="BE160" s="9" t="e">
        <f t="shared" ca="1" si="9"/>
        <v>#NAME?</v>
      </c>
    </row>
    <row r="161" spans="1:57" ht="15.75" customHeight="1" x14ac:dyDescent="0.25">
      <c r="A161" s="6" t="s">
        <v>1528</v>
      </c>
      <c r="B161" s="6" t="s">
        <v>3276</v>
      </c>
      <c r="C161" s="6">
        <v>1</v>
      </c>
      <c r="D161" s="6">
        <v>29</v>
      </c>
      <c r="E161" s="6">
        <v>854</v>
      </c>
      <c r="F161" s="6">
        <v>30265</v>
      </c>
      <c r="G161" s="6">
        <v>6.2799999999999995E-2</v>
      </c>
      <c r="H161" s="6">
        <v>0.3165</v>
      </c>
      <c r="I161" s="6">
        <v>0.20100000000000001</v>
      </c>
      <c r="J161" s="6">
        <v>8</v>
      </c>
      <c r="K161" s="6">
        <v>60</v>
      </c>
      <c r="L161" s="6">
        <v>1336</v>
      </c>
      <c r="M161" s="6">
        <v>48321</v>
      </c>
      <c r="N161" s="6">
        <v>0.12989999999999999</v>
      </c>
      <c r="O161" s="6">
        <v>0.49519999999999997</v>
      </c>
      <c r="P161" s="6">
        <v>0.32090000000000002</v>
      </c>
      <c r="Q161" s="6">
        <v>53</v>
      </c>
      <c r="R161" s="6">
        <v>341</v>
      </c>
      <c r="S161" s="6">
        <v>2629</v>
      </c>
      <c r="T161" s="6">
        <v>144448</v>
      </c>
      <c r="U161" s="6">
        <v>0.73809999999999998</v>
      </c>
      <c r="V161" s="6">
        <v>0.97440000000000004</v>
      </c>
      <c r="W161" s="6">
        <v>0.95930000000000004</v>
      </c>
      <c r="X161" s="6">
        <v>15</v>
      </c>
      <c r="Y161" s="6">
        <v>75</v>
      </c>
      <c r="Z161" s="6">
        <v>1418</v>
      </c>
      <c r="AA161" s="6">
        <v>54353</v>
      </c>
      <c r="AB161" s="6">
        <v>0.1623</v>
      </c>
      <c r="AC161" s="6">
        <v>0.52559999999999996</v>
      </c>
      <c r="AD161" s="6">
        <v>0.36099999999999999</v>
      </c>
      <c r="AE161" s="6">
        <v>13</v>
      </c>
      <c r="AF161" s="6">
        <v>33</v>
      </c>
      <c r="AG161" s="6">
        <v>927</v>
      </c>
      <c r="AH161" s="6">
        <v>35660</v>
      </c>
      <c r="AI161" s="6">
        <v>7.1400000000000005E-2</v>
      </c>
      <c r="AJ161" s="6">
        <v>0.34360000000000002</v>
      </c>
      <c r="AK161" s="6">
        <v>0.23680000000000001</v>
      </c>
      <c r="AL161" s="6">
        <v>4</v>
      </c>
      <c r="AM161" s="6">
        <v>115</v>
      </c>
      <c r="AN161" s="6">
        <v>2306</v>
      </c>
      <c r="AO161" s="6">
        <v>100572</v>
      </c>
      <c r="AP161" s="6">
        <v>0.24890000000000001</v>
      </c>
      <c r="AQ161" s="6">
        <v>0.85470000000000002</v>
      </c>
      <c r="AR161" s="6">
        <v>0.66790000000000005</v>
      </c>
      <c r="AT161" s="9">
        <f t="shared" si="0"/>
        <v>1043.6206896551723</v>
      </c>
      <c r="AU161" s="8">
        <f t="shared" si="1"/>
        <v>805.35</v>
      </c>
      <c r="AV161" s="9">
        <f t="shared" si="2"/>
        <v>423.60117302052788</v>
      </c>
      <c r="AW161" s="31">
        <f t="shared" si="3"/>
        <v>724.70666666666671</v>
      </c>
      <c r="AX161" s="9">
        <f t="shared" si="4"/>
        <v>1080.6060606060605</v>
      </c>
      <c r="AY161" s="8">
        <f t="shared" si="5"/>
        <v>874.53913043478258</v>
      </c>
      <c r="AZ161" s="8"/>
      <c r="BA161" s="6" t="e">
        <f t="shared" si="6"/>
        <v>#REF!</v>
      </c>
      <c r="BB161" s="6" t="e">
        <f t="shared" ca="1" si="7"/>
        <v>#NAME?</v>
      </c>
      <c r="BC161" s="6" t="e">
        <f t="shared" si="8"/>
        <v>#REF!</v>
      </c>
      <c r="BE161" s="9" t="e">
        <f t="shared" ca="1" si="9"/>
        <v>#NAME?</v>
      </c>
    </row>
    <row r="162" spans="1:57" ht="15.75" customHeight="1" x14ac:dyDescent="0.25">
      <c r="A162" s="6" t="s">
        <v>1530</v>
      </c>
      <c r="B162" s="6" t="s">
        <v>3276</v>
      </c>
      <c r="C162" s="6">
        <v>2</v>
      </c>
      <c r="D162" s="6">
        <v>44</v>
      </c>
      <c r="E162" s="6">
        <v>2771</v>
      </c>
      <c r="F162" s="6">
        <v>90725</v>
      </c>
      <c r="G162" s="6">
        <v>3.7900000000000003E-2</v>
      </c>
      <c r="H162" s="6">
        <v>0.37330000000000002</v>
      </c>
      <c r="I162" s="6">
        <v>0.21529999999999999</v>
      </c>
      <c r="J162" s="6">
        <v>37</v>
      </c>
      <c r="K162" s="6">
        <v>99</v>
      </c>
      <c r="L162" s="6">
        <v>3476</v>
      </c>
      <c r="M162" s="6">
        <v>189948</v>
      </c>
      <c r="N162" s="6">
        <v>8.5199999999999998E-2</v>
      </c>
      <c r="O162" s="6">
        <v>0.46829999999999999</v>
      </c>
      <c r="P162" s="6">
        <v>0.45069999999999999</v>
      </c>
      <c r="Q162" s="6">
        <v>92</v>
      </c>
      <c r="R162" s="6">
        <v>714</v>
      </c>
      <c r="S162" s="6">
        <v>7311</v>
      </c>
      <c r="T162" s="6">
        <v>416370</v>
      </c>
      <c r="U162" s="6">
        <v>0.61450000000000005</v>
      </c>
      <c r="V162" s="6">
        <v>0.9849</v>
      </c>
      <c r="W162" s="6">
        <v>0.98799999999999999</v>
      </c>
      <c r="X162" s="6">
        <v>3</v>
      </c>
      <c r="Y162" s="6">
        <v>121</v>
      </c>
      <c r="Z162" s="6">
        <v>3513</v>
      </c>
      <c r="AA162" s="6">
        <v>193583</v>
      </c>
      <c r="AB162" s="6">
        <v>0.1041</v>
      </c>
      <c r="AC162" s="6">
        <v>0.4733</v>
      </c>
      <c r="AD162" s="6">
        <v>0.45939999999999998</v>
      </c>
      <c r="AE162" s="6">
        <v>8</v>
      </c>
      <c r="AF162" s="6">
        <v>56</v>
      </c>
      <c r="AG162" s="6">
        <v>2853</v>
      </c>
      <c r="AH162" s="6">
        <v>150490</v>
      </c>
      <c r="AI162" s="6">
        <v>4.82E-2</v>
      </c>
      <c r="AJ162" s="6">
        <v>0.38429999999999997</v>
      </c>
      <c r="AK162" s="6">
        <v>0.35709999999999997</v>
      </c>
      <c r="AL162" s="6">
        <v>35</v>
      </c>
      <c r="AM162" s="6">
        <v>450</v>
      </c>
      <c r="AN162" s="6">
        <v>6901</v>
      </c>
      <c r="AO162" s="6">
        <v>377752</v>
      </c>
      <c r="AP162" s="6">
        <v>0.38729999999999998</v>
      </c>
      <c r="AQ162" s="6">
        <v>0.92969999999999997</v>
      </c>
      <c r="AR162" s="6">
        <v>0.89639999999999997</v>
      </c>
      <c r="AT162" s="9">
        <f t="shared" si="0"/>
        <v>2061.931818181818</v>
      </c>
      <c r="AU162" s="8">
        <f t="shared" si="1"/>
        <v>1918.6666666666667</v>
      </c>
      <c r="AV162" s="9">
        <f t="shared" si="2"/>
        <v>583.15126050420167</v>
      </c>
      <c r="AW162" s="31">
        <f t="shared" si="3"/>
        <v>1599.8595041322315</v>
      </c>
      <c r="AX162" s="9">
        <f t="shared" si="4"/>
        <v>2687.3214285714284</v>
      </c>
      <c r="AY162" s="8">
        <f t="shared" si="5"/>
        <v>839.44888888888886</v>
      </c>
      <c r="AZ162" s="8"/>
      <c r="BA162" s="6" t="e">
        <f t="shared" si="6"/>
        <v>#REF!</v>
      </c>
      <c r="BB162" s="6" t="e">
        <f t="shared" ca="1" si="7"/>
        <v>#NAME?</v>
      </c>
      <c r="BC162" s="6" t="e">
        <f t="shared" si="8"/>
        <v>#REF!</v>
      </c>
      <c r="BE162" s="9" t="e">
        <f t="shared" ca="1" si="9"/>
        <v>#NAME?</v>
      </c>
    </row>
    <row r="163" spans="1:57" ht="15.75" customHeight="1" x14ac:dyDescent="0.25">
      <c r="A163" s="6" t="s">
        <v>1740</v>
      </c>
      <c r="B163" s="6" t="s">
        <v>3276</v>
      </c>
      <c r="C163" s="6">
        <v>5</v>
      </c>
      <c r="D163" s="6">
        <v>14</v>
      </c>
      <c r="E163" s="6">
        <v>210</v>
      </c>
      <c r="F163" s="6">
        <v>11587</v>
      </c>
      <c r="G163" s="6">
        <v>5.3800000000000001E-2</v>
      </c>
      <c r="H163" s="6">
        <v>0.29089999999999999</v>
      </c>
      <c r="I163" s="6">
        <v>0.1042</v>
      </c>
      <c r="J163" s="6">
        <v>1</v>
      </c>
      <c r="K163" s="6">
        <v>8</v>
      </c>
      <c r="L163" s="6">
        <v>144</v>
      </c>
      <c r="M163" s="6">
        <v>6441</v>
      </c>
      <c r="N163" s="6">
        <v>3.0800000000000001E-2</v>
      </c>
      <c r="O163" s="6">
        <v>0.19939999999999999</v>
      </c>
      <c r="P163" s="6">
        <v>5.79E-2</v>
      </c>
      <c r="Q163" s="6">
        <v>14</v>
      </c>
      <c r="R163" s="6">
        <v>105</v>
      </c>
      <c r="S163" s="6">
        <v>670</v>
      </c>
      <c r="T163" s="6">
        <v>62376</v>
      </c>
      <c r="U163" s="6">
        <v>0.40379999999999999</v>
      </c>
      <c r="V163" s="6">
        <v>0.92800000000000005</v>
      </c>
      <c r="W163" s="6">
        <v>0.56079999999999997</v>
      </c>
      <c r="X163" s="6">
        <v>3</v>
      </c>
      <c r="Y163" s="6">
        <v>11</v>
      </c>
      <c r="Z163" s="6">
        <v>148</v>
      </c>
      <c r="AA163" s="6">
        <v>9259</v>
      </c>
      <c r="AB163" s="6">
        <v>4.2299999999999997E-2</v>
      </c>
      <c r="AC163" s="6">
        <v>0.20499999999999999</v>
      </c>
      <c r="AD163" s="6">
        <v>8.3199999999999996E-2</v>
      </c>
      <c r="AT163" s="9">
        <f t="shared" si="0"/>
        <v>827.64285714285711</v>
      </c>
      <c r="AU163" s="8">
        <f t="shared" si="1"/>
        <v>805.125</v>
      </c>
      <c r="AV163" s="9">
        <f t="shared" si="2"/>
        <v>594.05714285714282</v>
      </c>
      <c r="AW163" s="31">
        <f t="shared" si="3"/>
        <v>841.72727272727275</v>
      </c>
      <c r="AX163" s="9" t="str">
        <f t="shared" si="4"/>
        <v/>
      </c>
      <c r="AY163" s="8" t="str">
        <f t="shared" si="5"/>
        <v/>
      </c>
      <c r="AZ163" s="8"/>
      <c r="BA163" s="6" t="e">
        <f t="shared" si="6"/>
        <v>#REF!</v>
      </c>
      <c r="BB163" s="6" t="e">
        <f t="shared" ca="1" si="7"/>
        <v>#NAME?</v>
      </c>
      <c r="BC163" s="6" t="e">
        <f t="shared" si="8"/>
        <v>#REF!</v>
      </c>
      <c r="BE163" s="9" t="e">
        <f t="shared" ca="1" si="9"/>
        <v>#NAME?</v>
      </c>
    </row>
    <row r="164" spans="1:57" ht="15.75" customHeight="1" x14ac:dyDescent="0.25">
      <c r="A164" s="6" t="s">
        <v>1572</v>
      </c>
      <c r="B164" s="6" t="s">
        <v>3276</v>
      </c>
      <c r="C164" s="6">
        <v>4</v>
      </c>
      <c r="D164" s="6">
        <v>46</v>
      </c>
      <c r="E164" s="6">
        <v>2093</v>
      </c>
      <c r="F164" s="6">
        <v>67247</v>
      </c>
      <c r="G164" s="6">
        <v>4.6699999999999998E-2</v>
      </c>
      <c r="H164" s="6">
        <v>0.32179999999999997</v>
      </c>
      <c r="I164" s="6">
        <v>0.2324</v>
      </c>
      <c r="J164" s="6">
        <v>18</v>
      </c>
      <c r="K164" s="6">
        <v>86</v>
      </c>
      <c r="L164" s="6">
        <v>2661</v>
      </c>
      <c r="M164" s="6">
        <v>94390</v>
      </c>
      <c r="N164" s="6">
        <v>8.7400000000000005E-2</v>
      </c>
      <c r="O164" s="6">
        <v>0.40910000000000002</v>
      </c>
      <c r="P164" s="6">
        <v>0.32619999999999999</v>
      </c>
      <c r="Q164" s="6">
        <v>91</v>
      </c>
      <c r="R164" s="6">
        <v>628</v>
      </c>
      <c r="S164" s="6">
        <v>6309</v>
      </c>
      <c r="T164" s="6">
        <v>272999</v>
      </c>
      <c r="U164" s="6">
        <v>0.63819999999999999</v>
      </c>
      <c r="V164" s="6">
        <v>0.97</v>
      </c>
      <c r="W164" s="6">
        <v>0.94330000000000003</v>
      </c>
      <c r="X164" s="6">
        <v>18</v>
      </c>
      <c r="Y164" s="6">
        <v>127</v>
      </c>
      <c r="Z164" s="6">
        <v>2754</v>
      </c>
      <c r="AA164" s="6">
        <v>100047</v>
      </c>
      <c r="AB164" s="6">
        <v>0.12909999999999999</v>
      </c>
      <c r="AC164" s="6">
        <v>0.4234</v>
      </c>
      <c r="AD164" s="6">
        <v>0.34570000000000001</v>
      </c>
      <c r="AE164" s="6">
        <v>13</v>
      </c>
      <c r="AF164" s="6">
        <v>54</v>
      </c>
      <c r="AG164" s="6">
        <v>2010</v>
      </c>
      <c r="AH164" s="6">
        <v>67694</v>
      </c>
      <c r="AI164" s="6">
        <v>5.4899999999999997E-2</v>
      </c>
      <c r="AJ164" s="6">
        <v>0.309</v>
      </c>
      <c r="AK164" s="6">
        <v>0.2339</v>
      </c>
      <c r="AL164" s="6">
        <v>7</v>
      </c>
      <c r="AM164" s="6">
        <v>233</v>
      </c>
      <c r="AN164" s="6">
        <v>4990</v>
      </c>
      <c r="AO164" s="6">
        <v>168969</v>
      </c>
      <c r="AP164" s="6">
        <v>0.23680000000000001</v>
      </c>
      <c r="AQ164" s="6">
        <v>0.76719999999999999</v>
      </c>
      <c r="AR164" s="6">
        <v>0.58389999999999997</v>
      </c>
      <c r="AT164" s="9">
        <f t="shared" si="0"/>
        <v>1461.891304347826</v>
      </c>
      <c r="AU164" s="8">
        <f t="shared" si="1"/>
        <v>1097.5581395348838</v>
      </c>
      <c r="AV164" s="9">
        <f t="shared" si="2"/>
        <v>434.71178343949043</v>
      </c>
      <c r="AW164" s="31">
        <f t="shared" si="3"/>
        <v>787.77165354330714</v>
      </c>
      <c r="AX164" s="9">
        <f t="shared" si="4"/>
        <v>1253.5925925925926</v>
      </c>
      <c r="AY164" s="8">
        <f t="shared" si="5"/>
        <v>725.18884120171674</v>
      </c>
      <c r="AZ164" s="8"/>
      <c r="BA164" s="6" t="e">
        <f t="shared" si="6"/>
        <v>#REF!</v>
      </c>
      <c r="BB164" s="6" t="e">
        <f t="shared" ca="1" si="7"/>
        <v>#NAME?</v>
      </c>
      <c r="BC164" s="6" t="e">
        <f t="shared" si="8"/>
        <v>#REF!</v>
      </c>
      <c r="BE164" s="9" t="e">
        <f t="shared" ca="1" si="9"/>
        <v>#NAME?</v>
      </c>
    </row>
    <row r="165" spans="1:57" ht="15.75" customHeight="1" x14ac:dyDescent="0.25">
      <c r="A165" s="6" t="s">
        <v>1591</v>
      </c>
      <c r="B165" s="6" t="s">
        <v>3276</v>
      </c>
      <c r="C165" s="6">
        <v>9</v>
      </c>
      <c r="D165" s="6">
        <v>36</v>
      </c>
      <c r="E165" s="6">
        <v>2857</v>
      </c>
      <c r="F165" s="6">
        <v>73430</v>
      </c>
      <c r="G165" s="6">
        <v>2.7400000000000001E-2</v>
      </c>
      <c r="H165" s="6">
        <v>0.18210000000000001</v>
      </c>
      <c r="I165" s="6">
        <v>0.1046</v>
      </c>
      <c r="J165" s="6">
        <v>15</v>
      </c>
      <c r="K165" s="6">
        <v>96</v>
      </c>
      <c r="L165" s="6">
        <v>6738</v>
      </c>
      <c r="M165" s="6">
        <v>221611</v>
      </c>
      <c r="N165" s="6">
        <v>7.2999999999999995E-2</v>
      </c>
      <c r="O165" s="6">
        <v>0.42949999999999999</v>
      </c>
      <c r="P165" s="6">
        <v>0.31569999999999998</v>
      </c>
      <c r="Q165" s="6">
        <v>198</v>
      </c>
      <c r="R165" s="6">
        <v>854</v>
      </c>
      <c r="S165" s="6">
        <v>15015</v>
      </c>
      <c r="T165" s="6">
        <v>664710</v>
      </c>
      <c r="U165" s="6">
        <v>0.64939999999999998</v>
      </c>
      <c r="V165" s="6">
        <v>0.95720000000000005</v>
      </c>
      <c r="W165" s="6">
        <v>0.94679999999999997</v>
      </c>
      <c r="X165" s="6">
        <v>64</v>
      </c>
      <c r="Y165" s="6">
        <v>188</v>
      </c>
      <c r="Z165" s="6">
        <v>7526</v>
      </c>
      <c r="AA165" s="6">
        <v>239561</v>
      </c>
      <c r="AB165" s="6">
        <v>0.14299999999999999</v>
      </c>
      <c r="AC165" s="6">
        <v>0.4798</v>
      </c>
      <c r="AD165" s="6">
        <v>0.3412</v>
      </c>
      <c r="AE165" s="6">
        <v>3</v>
      </c>
      <c r="AF165" s="6">
        <v>8</v>
      </c>
      <c r="AG165" s="6">
        <v>482</v>
      </c>
      <c r="AH165" s="6">
        <v>10487</v>
      </c>
      <c r="AI165" s="6">
        <v>6.1000000000000004E-3</v>
      </c>
      <c r="AJ165" s="6">
        <v>3.0700000000000002E-2</v>
      </c>
      <c r="AK165" s="6">
        <v>1.49E-2</v>
      </c>
      <c r="AL165" s="6">
        <v>3</v>
      </c>
      <c r="AM165" s="6">
        <v>67</v>
      </c>
      <c r="AN165" s="6">
        <v>5748</v>
      </c>
      <c r="AO165" s="6">
        <v>198560</v>
      </c>
      <c r="AP165" s="6">
        <v>5.0999999999999997E-2</v>
      </c>
      <c r="AQ165" s="6">
        <v>0.3664</v>
      </c>
      <c r="AR165" s="6">
        <v>0.2828</v>
      </c>
      <c r="AT165" s="9">
        <f t="shared" si="0"/>
        <v>2039.7222222222222</v>
      </c>
      <c r="AU165" s="8">
        <f t="shared" si="1"/>
        <v>2308.4479166666665</v>
      </c>
      <c r="AV165" s="9">
        <f t="shared" si="2"/>
        <v>778.3489461358314</v>
      </c>
      <c r="AW165" s="31">
        <f t="shared" si="3"/>
        <v>1274.2606382978724</v>
      </c>
      <c r="AX165" s="9">
        <f t="shared" si="4"/>
        <v>1310.875</v>
      </c>
      <c r="AY165" s="8">
        <f t="shared" si="5"/>
        <v>2963.5820895522388</v>
      </c>
      <c r="AZ165" s="8"/>
      <c r="BA165" s="6" t="e">
        <f t="shared" si="6"/>
        <v>#REF!</v>
      </c>
      <c r="BB165" s="6" t="e">
        <f t="shared" ca="1" si="7"/>
        <v>#NAME?</v>
      </c>
      <c r="BC165" s="6" t="e">
        <f t="shared" si="8"/>
        <v>#REF!</v>
      </c>
      <c r="BE165" s="9" t="e">
        <f t="shared" ca="1" si="9"/>
        <v>#NAME?</v>
      </c>
    </row>
    <row r="166" spans="1:57" ht="15.75" customHeight="1" x14ac:dyDescent="0.25">
      <c r="A166" s="6" t="s">
        <v>1772</v>
      </c>
      <c r="B166" s="6" t="s">
        <v>3276</v>
      </c>
      <c r="C166" s="6">
        <v>2</v>
      </c>
      <c r="D166" s="6">
        <v>6</v>
      </c>
      <c r="E166" s="6">
        <v>61</v>
      </c>
      <c r="F166" s="6">
        <v>5142</v>
      </c>
      <c r="G166" s="6">
        <v>1.1299999999999999E-2</v>
      </c>
      <c r="H166" s="6">
        <v>8.43E-2</v>
      </c>
      <c r="I166" s="6">
        <v>2.1499999999999998E-2</v>
      </c>
      <c r="J166" s="6">
        <v>3</v>
      </c>
      <c r="K166" s="6">
        <v>28</v>
      </c>
      <c r="L166" s="6">
        <v>210</v>
      </c>
      <c r="M166" s="6">
        <v>20552</v>
      </c>
      <c r="N166" s="6">
        <v>5.2499999999999998E-2</v>
      </c>
      <c r="O166" s="6">
        <v>0.29010000000000002</v>
      </c>
      <c r="P166" s="6">
        <v>8.5800000000000001E-2</v>
      </c>
      <c r="Q166" s="6">
        <v>76</v>
      </c>
      <c r="R166" s="6">
        <v>316</v>
      </c>
      <c r="S166" s="6">
        <v>665</v>
      </c>
      <c r="T166" s="6">
        <v>117494</v>
      </c>
      <c r="U166" s="6">
        <v>0.59289999999999998</v>
      </c>
      <c r="V166" s="6">
        <v>0.91849999999999998</v>
      </c>
      <c r="W166" s="6">
        <v>0.49070000000000003</v>
      </c>
      <c r="X166" s="6">
        <v>28</v>
      </c>
      <c r="Y166" s="6">
        <v>113</v>
      </c>
      <c r="Z166" s="6">
        <v>366</v>
      </c>
      <c r="AA166" s="6">
        <v>54479</v>
      </c>
      <c r="AB166" s="6">
        <v>0.21199999999999999</v>
      </c>
      <c r="AC166" s="6">
        <v>0.50549999999999995</v>
      </c>
      <c r="AD166" s="6">
        <v>0.22750000000000001</v>
      </c>
      <c r="AE166" s="6">
        <v>6</v>
      </c>
      <c r="AF166" s="6">
        <v>63</v>
      </c>
      <c r="AG166" s="6">
        <v>293</v>
      </c>
      <c r="AH166" s="6">
        <v>38681</v>
      </c>
      <c r="AI166" s="6">
        <v>0.1182</v>
      </c>
      <c r="AJ166" s="6">
        <v>0.4047</v>
      </c>
      <c r="AK166" s="6">
        <v>0.1615</v>
      </c>
      <c r="AL166" s="6">
        <v>4</v>
      </c>
      <c r="AM166" s="6">
        <v>73</v>
      </c>
      <c r="AN166" s="6">
        <v>443</v>
      </c>
      <c r="AO166" s="6">
        <v>49545</v>
      </c>
      <c r="AP166" s="6">
        <v>0.13700000000000001</v>
      </c>
      <c r="AQ166" s="6">
        <v>0.6119</v>
      </c>
      <c r="AR166" s="6">
        <v>0.2069</v>
      </c>
      <c r="AT166" s="9">
        <f t="shared" si="0"/>
        <v>857</v>
      </c>
      <c r="AU166" s="8">
        <f t="shared" si="1"/>
        <v>734</v>
      </c>
      <c r="AV166" s="9">
        <f t="shared" si="2"/>
        <v>371.81645569620252</v>
      </c>
      <c r="AW166" s="31">
        <f t="shared" si="3"/>
        <v>482.11504424778764</v>
      </c>
      <c r="AX166" s="9">
        <f t="shared" si="4"/>
        <v>613.98412698412699</v>
      </c>
      <c r="AY166" s="8">
        <f t="shared" si="5"/>
        <v>678.69863013698625</v>
      </c>
      <c r="AZ166" s="8"/>
      <c r="BA166" s="6" t="e">
        <f t="shared" si="6"/>
        <v>#REF!</v>
      </c>
      <c r="BB166" s="6" t="e">
        <f t="shared" ca="1" si="7"/>
        <v>#NAME?</v>
      </c>
      <c r="BC166" s="6" t="e">
        <f t="shared" si="8"/>
        <v>#REF!</v>
      </c>
      <c r="BE166" s="9" t="e">
        <f t="shared" ca="1" si="9"/>
        <v>#NAME?</v>
      </c>
    </row>
    <row r="167" spans="1:57" ht="15.75" customHeight="1" x14ac:dyDescent="0.25">
      <c r="A167" s="6" t="s">
        <v>1651</v>
      </c>
      <c r="B167" s="6" t="s">
        <v>3276</v>
      </c>
      <c r="C167" s="6">
        <v>2</v>
      </c>
      <c r="D167" s="6">
        <v>68</v>
      </c>
      <c r="E167" s="6">
        <v>2253</v>
      </c>
      <c r="F167" s="6">
        <v>117934</v>
      </c>
      <c r="G167" s="6">
        <v>5.3699999999999998E-2</v>
      </c>
      <c r="H167" s="6">
        <v>0.46920000000000001</v>
      </c>
      <c r="I167" s="6">
        <v>0.2369</v>
      </c>
      <c r="J167" s="6">
        <v>37</v>
      </c>
      <c r="K167" s="6">
        <v>127</v>
      </c>
      <c r="L167" s="6">
        <v>3207</v>
      </c>
      <c r="M167" s="6">
        <v>186257</v>
      </c>
      <c r="N167" s="6">
        <v>0.1003</v>
      </c>
      <c r="O167" s="6">
        <v>0.66779999999999995</v>
      </c>
      <c r="P167" s="6">
        <v>0.37409999999999999</v>
      </c>
      <c r="Q167" s="6">
        <v>81</v>
      </c>
      <c r="R167" s="6">
        <v>672</v>
      </c>
      <c r="S167" s="6">
        <v>4715</v>
      </c>
      <c r="T167" s="6">
        <v>437014</v>
      </c>
      <c r="U167" s="6">
        <v>0.53080000000000005</v>
      </c>
      <c r="V167" s="6">
        <v>0.9819</v>
      </c>
      <c r="W167" s="6">
        <v>0.87780000000000002</v>
      </c>
      <c r="X167" s="6">
        <v>3</v>
      </c>
      <c r="Y167" s="6">
        <v>155</v>
      </c>
      <c r="Z167" s="6">
        <v>3055</v>
      </c>
      <c r="AA167" s="6">
        <v>177818</v>
      </c>
      <c r="AB167" s="6">
        <v>0.12239999999999999</v>
      </c>
      <c r="AC167" s="6">
        <v>0.63619999999999999</v>
      </c>
      <c r="AD167" s="6">
        <v>0.35720000000000002</v>
      </c>
      <c r="AE167" s="6">
        <v>12</v>
      </c>
      <c r="AF167" s="6">
        <v>79</v>
      </c>
      <c r="AG167" s="6">
        <v>2673</v>
      </c>
      <c r="AH167" s="6">
        <v>157176</v>
      </c>
      <c r="AI167" s="6">
        <v>6.2399999999999997E-2</v>
      </c>
      <c r="AJ167" s="6">
        <v>0.55659999999999998</v>
      </c>
      <c r="AK167" s="6">
        <v>0.31569999999999998</v>
      </c>
      <c r="AL167" s="6">
        <v>28</v>
      </c>
      <c r="AM167" s="6">
        <v>376</v>
      </c>
      <c r="AN167" s="6">
        <v>4468</v>
      </c>
      <c r="AO167" s="6">
        <v>344900</v>
      </c>
      <c r="AP167" s="6">
        <v>0.29699999999999999</v>
      </c>
      <c r="AQ167" s="6">
        <v>0.9304</v>
      </c>
      <c r="AR167" s="6">
        <v>0.69269999999999998</v>
      </c>
      <c r="AT167" s="9">
        <f t="shared" si="0"/>
        <v>1734.3235294117646</v>
      </c>
      <c r="AU167" s="8">
        <f t="shared" si="1"/>
        <v>1466.5905511811025</v>
      </c>
      <c r="AV167" s="9">
        <f t="shared" si="2"/>
        <v>650.31845238095241</v>
      </c>
      <c r="AW167" s="31">
        <f t="shared" si="3"/>
        <v>1147.2129032258065</v>
      </c>
      <c r="AX167" s="9">
        <f t="shared" si="4"/>
        <v>1989.5696202531647</v>
      </c>
      <c r="AY167" s="8">
        <f t="shared" si="5"/>
        <v>917.28723404255322</v>
      </c>
      <c r="AZ167" s="8"/>
      <c r="BA167" s="6" t="e">
        <f t="shared" si="6"/>
        <v>#REF!</v>
      </c>
      <c r="BB167" s="6" t="e">
        <f t="shared" ca="1" si="7"/>
        <v>#NAME?</v>
      </c>
      <c r="BC167" s="6" t="e">
        <f t="shared" si="8"/>
        <v>#REF!</v>
      </c>
      <c r="BE167" s="9" t="e">
        <f t="shared" ca="1" si="9"/>
        <v>#NAME?</v>
      </c>
    </row>
    <row r="168" spans="1:57" ht="15.75" customHeight="1" x14ac:dyDescent="0.25">
      <c r="A168" s="6" t="s">
        <v>1555</v>
      </c>
      <c r="B168" s="6" t="s">
        <v>3276</v>
      </c>
      <c r="C168" s="6">
        <v>7</v>
      </c>
      <c r="D168" s="6">
        <v>33</v>
      </c>
      <c r="E168" s="6">
        <v>413</v>
      </c>
      <c r="F168" s="6">
        <v>13421</v>
      </c>
      <c r="G168" s="6">
        <v>1.24E-2</v>
      </c>
      <c r="H168" s="6">
        <v>5.0799999999999998E-2</v>
      </c>
      <c r="I168" s="6">
        <v>2.6599999999999999E-2</v>
      </c>
      <c r="J168" s="6">
        <v>5</v>
      </c>
      <c r="K168" s="6">
        <v>44</v>
      </c>
      <c r="L168" s="6">
        <v>436</v>
      </c>
      <c r="M168" s="6">
        <v>14982</v>
      </c>
      <c r="N168" s="6">
        <v>1.66E-2</v>
      </c>
      <c r="O168" s="6">
        <v>5.3600000000000002E-2</v>
      </c>
      <c r="P168" s="6">
        <v>2.9700000000000001E-2</v>
      </c>
      <c r="Q168" s="6">
        <v>208</v>
      </c>
      <c r="R168" s="6">
        <v>1485</v>
      </c>
      <c r="S168" s="6">
        <v>7809</v>
      </c>
      <c r="T168" s="6">
        <v>441661</v>
      </c>
      <c r="U168" s="6">
        <v>0.56000000000000005</v>
      </c>
      <c r="V168" s="6">
        <v>0.95989999999999998</v>
      </c>
      <c r="W168" s="6">
        <v>0.876</v>
      </c>
      <c r="X168" s="6">
        <v>10</v>
      </c>
      <c r="Y168" s="6">
        <v>32</v>
      </c>
      <c r="Z168" s="6">
        <v>304</v>
      </c>
      <c r="AA168" s="6">
        <v>9421</v>
      </c>
      <c r="AB168" s="6">
        <v>1.21E-2</v>
      </c>
      <c r="AC168" s="6">
        <v>3.7400000000000003E-2</v>
      </c>
      <c r="AD168" s="6">
        <v>1.8700000000000001E-2</v>
      </c>
      <c r="AE168" s="6">
        <v>4</v>
      </c>
      <c r="AF168" s="6">
        <v>20</v>
      </c>
      <c r="AG168" s="6">
        <v>199</v>
      </c>
      <c r="AH168" s="6">
        <v>5895</v>
      </c>
      <c r="AI168" s="6">
        <v>7.4999999999999997E-3</v>
      </c>
      <c r="AJ168" s="6">
        <v>2.4500000000000001E-2</v>
      </c>
      <c r="AK168" s="6">
        <v>1.17E-2</v>
      </c>
      <c r="AT168" s="9">
        <f t="shared" si="0"/>
        <v>406.69696969696969</v>
      </c>
      <c r="AU168" s="8">
        <f t="shared" si="1"/>
        <v>340.5</v>
      </c>
      <c r="AV168" s="9">
        <f t="shared" si="2"/>
        <v>297.4148148148148</v>
      </c>
      <c r="AW168" s="31">
        <f t="shared" si="3"/>
        <v>294.40625</v>
      </c>
      <c r="AX168" s="9">
        <f t="shared" si="4"/>
        <v>294.75</v>
      </c>
      <c r="AY168" s="8" t="str">
        <f t="shared" si="5"/>
        <v/>
      </c>
      <c r="AZ168" s="8"/>
      <c r="BA168" s="6" t="e">
        <f t="shared" si="6"/>
        <v>#REF!</v>
      </c>
      <c r="BB168" s="6" t="e">
        <f t="shared" ca="1" si="7"/>
        <v>#NAME?</v>
      </c>
      <c r="BC168" s="6" t="e">
        <f t="shared" si="8"/>
        <v>#REF!</v>
      </c>
      <c r="BE168" s="9" t="e">
        <f t="shared" ca="1" si="9"/>
        <v>#NAME?</v>
      </c>
    </row>
    <row r="169" spans="1:57" ht="15.75" customHeight="1" x14ac:dyDescent="0.25">
      <c r="A169" s="6" t="s">
        <v>1601</v>
      </c>
      <c r="B169" s="6" t="s">
        <v>3276</v>
      </c>
      <c r="C169" s="6">
        <v>9</v>
      </c>
      <c r="D169" s="6">
        <v>24</v>
      </c>
      <c r="E169" s="6">
        <v>222</v>
      </c>
      <c r="F169" s="6">
        <v>6310</v>
      </c>
      <c r="G169" s="6">
        <v>3.6400000000000002E-2</v>
      </c>
      <c r="H169" s="6">
        <v>0.15989999999999999</v>
      </c>
      <c r="I169" s="6">
        <v>7.8200000000000006E-2</v>
      </c>
      <c r="J169" s="6">
        <v>7</v>
      </c>
      <c r="K169" s="6">
        <v>46</v>
      </c>
      <c r="L169" s="6">
        <v>374</v>
      </c>
      <c r="M169" s="6">
        <v>16760</v>
      </c>
      <c r="N169" s="6">
        <v>6.9800000000000001E-2</v>
      </c>
      <c r="O169" s="6">
        <v>0.26950000000000002</v>
      </c>
      <c r="P169" s="6">
        <v>0.20780000000000001</v>
      </c>
      <c r="Q169" s="6">
        <v>67</v>
      </c>
      <c r="R169" s="6">
        <v>432</v>
      </c>
      <c r="S169" s="6">
        <v>1289</v>
      </c>
      <c r="T169" s="6">
        <v>71950</v>
      </c>
      <c r="U169" s="6">
        <v>0.65549999999999997</v>
      </c>
      <c r="V169" s="6">
        <v>0.92869999999999997</v>
      </c>
      <c r="W169" s="6">
        <v>0.89219999999999999</v>
      </c>
      <c r="X169" s="6">
        <v>6</v>
      </c>
      <c r="Y169" s="6">
        <v>92</v>
      </c>
      <c r="Z169" s="6">
        <v>432</v>
      </c>
      <c r="AA169" s="6">
        <v>17868</v>
      </c>
      <c r="AB169" s="6">
        <v>0.1396</v>
      </c>
      <c r="AC169" s="6">
        <v>0.31119999999999998</v>
      </c>
      <c r="AD169" s="6">
        <v>0.22159999999999999</v>
      </c>
      <c r="AE169" s="6">
        <v>10</v>
      </c>
      <c r="AF169" s="6">
        <v>41</v>
      </c>
      <c r="AG169" s="6">
        <v>324</v>
      </c>
      <c r="AH169" s="6">
        <v>11083</v>
      </c>
      <c r="AI169" s="6">
        <v>6.2199999999999998E-2</v>
      </c>
      <c r="AJ169" s="6">
        <v>0.2334</v>
      </c>
      <c r="AK169" s="6">
        <v>0.13739999999999999</v>
      </c>
      <c r="AL169" s="6">
        <v>2</v>
      </c>
      <c r="AM169" s="6">
        <v>77</v>
      </c>
      <c r="AN169" s="6">
        <v>587</v>
      </c>
      <c r="AO169" s="6">
        <v>24206</v>
      </c>
      <c r="AP169" s="6">
        <v>0.1168</v>
      </c>
      <c r="AQ169" s="6">
        <v>0.4229</v>
      </c>
      <c r="AR169" s="6">
        <v>0.30020000000000002</v>
      </c>
      <c r="AT169" s="9">
        <f t="shared" si="0"/>
        <v>262.91666666666669</v>
      </c>
      <c r="AU169" s="8">
        <f t="shared" si="1"/>
        <v>364.3478260869565</v>
      </c>
      <c r="AV169" s="9">
        <f t="shared" si="2"/>
        <v>166.55092592592592</v>
      </c>
      <c r="AW169" s="31">
        <f t="shared" si="3"/>
        <v>194.21739130434781</v>
      </c>
      <c r="AX169" s="9">
        <f t="shared" si="4"/>
        <v>270.3170731707317</v>
      </c>
      <c r="AY169" s="8">
        <f t="shared" si="5"/>
        <v>314.36363636363637</v>
      </c>
      <c r="AZ169" s="8"/>
      <c r="BA169" s="6" t="e">
        <f t="shared" si="6"/>
        <v>#REF!</v>
      </c>
      <c r="BB169" s="6" t="e">
        <f t="shared" ca="1" si="7"/>
        <v>#NAME?</v>
      </c>
      <c r="BC169" s="6" t="e">
        <f t="shared" si="8"/>
        <v>#REF!</v>
      </c>
      <c r="BE169" s="9" t="e">
        <f t="shared" ca="1" si="9"/>
        <v>#NAME?</v>
      </c>
    </row>
    <row r="170" spans="1:57" ht="15.75" customHeight="1" x14ac:dyDescent="0.25">
      <c r="A170" s="6" t="s">
        <v>1721</v>
      </c>
      <c r="B170" s="6" t="s">
        <v>3276</v>
      </c>
      <c r="C170" s="6">
        <v>2</v>
      </c>
      <c r="D170" s="6">
        <v>37</v>
      </c>
      <c r="E170" s="6">
        <v>1707</v>
      </c>
      <c r="F170" s="6">
        <v>36580</v>
      </c>
      <c r="G170" s="6">
        <v>7.9899999999999999E-2</v>
      </c>
      <c r="H170" s="6">
        <v>0.44619999999999999</v>
      </c>
      <c r="I170" s="6">
        <v>0.25719999999999998</v>
      </c>
      <c r="J170" s="6">
        <v>10</v>
      </c>
      <c r="K170" s="6">
        <v>56</v>
      </c>
      <c r="L170" s="6">
        <v>1980</v>
      </c>
      <c r="M170" s="6">
        <v>44088</v>
      </c>
      <c r="N170" s="6">
        <v>0.121</v>
      </c>
      <c r="O170" s="6">
        <v>0.51749999999999996</v>
      </c>
      <c r="P170" s="6">
        <v>0.31</v>
      </c>
      <c r="Q170" s="6">
        <v>45</v>
      </c>
      <c r="R170" s="6">
        <v>356</v>
      </c>
      <c r="S170" s="6">
        <v>3721</v>
      </c>
      <c r="T170" s="6">
        <v>135454</v>
      </c>
      <c r="U170" s="6">
        <v>0.76890000000000003</v>
      </c>
      <c r="V170" s="6">
        <v>0.97260000000000002</v>
      </c>
      <c r="W170" s="6">
        <v>0.95250000000000001</v>
      </c>
      <c r="X170" s="6">
        <v>12</v>
      </c>
      <c r="Y170" s="6">
        <v>64</v>
      </c>
      <c r="Z170" s="6">
        <v>1963</v>
      </c>
      <c r="AA170" s="6">
        <v>39339</v>
      </c>
      <c r="AB170" s="6">
        <v>0.13819999999999999</v>
      </c>
      <c r="AC170" s="6">
        <v>0.5131</v>
      </c>
      <c r="AD170" s="6">
        <v>0.27660000000000001</v>
      </c>
      <c r="AE170" s="6">
        <v>14</v>
      </c>
      <c r="AF170" s="6">
        <v>29</v>
      </c>
      <c r="AG170" s="6">
        <v>1384</v>
      </c>
      <c r="AH170" s="6">
        <v>28213</v>
      </c>
      <c r="AI170" s="6">
        <v>6.2600000000000003E-2</v>
      </c>
      <c r="AJ170" s="6">
        <v>0.36170000000000002</v>
      </c>
      <c r="AK170" s="6">
        <v>0.19839999999999999</v>
      </c>
      <c r="AL170" s="6">
        <v>2</v>
      </c>
      <c r="AM170" s="6">
        <v>47</v>
      </c>
      <c r="AN170" s="6">
        <v>2064</v>
      </c>
      <c r="AO170" s="6">
        <v>49737</v>
      </c>
      <c r="AP170" s="6">
        <v>0.10150000000000001</v>
      </c>
      <c r="AQ170" s="6">
        <v>0.53949999999999998</v>
      </c>
      <c r="AR170" s="6">
        <v>0.34970000000000001</v>
      </c>
      <c r="AT170" s="9">
        <f t="shared" si="0"/>
        <v>988.64864864864865</v>
      </c>
      <c r="AU170" s="8">
        <f t="shared" si="1"/>
        <v>787.28571428571433</v>
      </c>
      <c r="AV170" s="9">
        <f t="shared" si="2"/>
        <v>380.48876404494382</v>
      </c>
      <c r="AW170" s="31">
        <f t="shared" si="3"/>
        <v>614.671875</v>
      </c>
      <c r="AX170" s="9">
        <f t="shared" si="4"/>
        <v>972.86206896551721</v>
      </c>
      <c r="AY170" s="8">
        <f t="shared" si="5"/>
        <v>1058.2340425531916</v>
      </c>
      <c r="AZ170" s="8"/>
      <c r="BA170" s="6" t="e">
        <f t="shared" si="6"/>
        <v>#REF!</v>
      </c>
      <c r="BB170" s="6" t="e">
        <f t="shared" ca="1" si="7"/>
        <v>#NAME?</v>
      </c>
      <c r="BC170" s="6" t="e">
        <f t="shared" si="8"/>
        <v>#REF!</v>
      </c>
      <c r="BE170" s="9" t="e">
        <f t="shared" ca="1" si="9"/>
        <v>#NAME?</v>
      </c>
    </row>
    <row r="171" spans="1:57" ht="15.75" customHeight="1" x14ac:dyDescent="0.25">
      <c r="A171" s="6" t="s">
        <v>1504</v>
      </c>
      <c r="B171" s="6" t="s">
        <v>3276</v>
      </c>
      <c r="C171" s="6">
        <v>2</v>
      </c>
      <c r="D171" s="6">
        <v>4</v>
      </c>
      <c r="E171" s="6">
        <v>21</v>
      </c>
      <c r="F171" s="6">
        <v>302</v>
      </c>
      <c r="G171" s="6">
        <v>9.1999999999999998E-3</v>
      </c>
      <c r="H171" s="6">
        <v>1.4E-2</v>
      </c>
      <c r="I171" s="6">
        <v>4.3E-3</v>
      </c>
      <c r="Q171" s="6">
        <v>47</v>
      </c>
      <c r="R171" s="6">
        <v>296</v>
      </c>
      <c r="S171" s="6">
        <v>1446</v>
      </c>
      <c r="T171" s="6">
        <v>64482</v>
      </c>
      <c r="U171" s="6">
        <v>0.68359999999999999</v>
      </c>
      <c r="V171" s="6">
        <v>0.96460000000000001</v>
      </c>
      <c r="W171" s="6">
        <v>0.92400000000000004</v>
      </c>
      <c r="AE171" s="6">
        <v>1</v>
      </c>
      <c r="AF171" s="6">
        <v>5</v>
      </c>
      <c r="AG171" s="6">
        <v>125</v>
      </c>
      <c r="AH171" s="6">
        <v>2947</v>
      </c>
      <c r="AI171" s="6">
        <v>1.15E-2</v>
      </c>
      <c r="AJ171" s="6">
        <v>8.3400000000000002E-2</v>
      </c>
      <c r="AK171" s="6">
        <v>4.2200000000000001E-2</v>
      </c>
      <c r="AT171" s="9">
        <f t="shared" si="0"/>
        <v>75.5</v>
      </c>
      <c r="AU171" s="8" t="str">
        <f t="shared" si="1"/>
        <v/>
      </c>
      <c r="AV171" s="9">
        <f t="shared" si="2"/>
        <v>217.84459459459458</v>
      </c>
      <c r="AW171" s="31" t="str">
        <f t="shared" si="3"/>
        <v/>
      </c>
      <c r="AX171" s="9">
        <f t="shared" si="4"/>
        <v>589.4</v>
      </c>
      <c r="AY171" s="8" t="str">
        <f t="shared" si="5"/>
        <v/>
      </c>
      <c r="AZ171" s="8"/>
      <c r="BA171" s="6" t="e">
        <f t="shared" si="6"/>
        <v>#REF!</v>
      </c>
      <c r="BB171" s="6" t="e">
        <f t="shared" ca="1" si="7"/>
        <v>#NAME?</v>
      </c>
      <c r="BC171" s="6" t="e">
        <f t="shared" si="8"/>
        <v>#REF!</v>
      </c>
      <c r="BE171" s="9" t="e">
        <f t="shared" ca="1" si="9"/>
        <v>#NAME?</v>
      </c>
    </row>
    <row r="172" spans="1:57" ht="15.75" customHeight="1" x14ac:dyDescent="0.25">
      <c r="A172" s="6" t="s">
        <v>1543</v>
      </c>
      <c r="B172" s="6" t="s">
        <v>3276</v>
      </c>
      <c r="C172" s="6">
        <v>22</v>
      </c>
      <c r="D172" s="6">
        <v>222</v>
      </c>
      <c r="E172" s="6">
        <v>9240</v>
      </c>
      <c r="F172" s="6">
        <v>353676</v>
      </c>
      <c r="G172" s="6">
        <v>7.6700000000000004E-2</v>
      </c>
      <c r="H172" s="6">
        <v>0.38329999999999997</v>
      </c>
      <c r="I172" s="6">
        <v>0.1933</v>
      </c>
      <c r="J172" s="6">
        <v>98</v>
      </c>
      <c r="K172" s="6">
        <v>376</v>
      </c>
      <c r="L172" s="6">
        <v>12223</v>
      </c>
      <c r="M172" s="6">
        <v>517982</v>
      </c>
      <c r="N172" s="6">
        <v>0.12989999999999999</v>
      </c>
      <c r="O172" s="6">
        <v>0.50700000000000001</v>
      </c>
      <c r="P172" s="6">
        <v>0.28310000000000002</v>
      </c>
      <c r="Q172" s="6">
        <v>301</v>
      </c>
      <c r="R172" s="6">
        <v>1938</v>
      </c>
      <c r="S172" s="6">
        <v>23530</v>
      </c>
      <c r="T172" s="6">
        <v>1673435</v>
      </c>
      <c r="U172" s="6">
        <v>0.66969999999999996</v>
      </c>
      <c r="V172" s="6">
        <v>0.97609999999999997</v>
      </c>
      <c r="W172" s="6">
        <v>0.91469999999999996</v>
      </c>
      <c r="X172" s="6">
        <v>128</v>
      </c>
      <c r="Y172" s="6">
        <v>514</v>
      </c>
      <c r="Z172" s="6">
        <v>12104</v>
      </c>
      <c r="AA172" s="6">
        <v>527674</v>
      </c>
      <c r="AB172" s="6">
        <v>0.17760000000000001</v>
      </c>
      <c r="AC172" s="6">
        <v>0.50209999999999999</v>
      </c>
      <c r="AD172" s="6">
        <v>0.28839999999999999</v>
      </c>
      <c r="AE172" s="6">
        <v>55</v>
      </c>
      <c r="AF172" s="6">
        <v>273</v>
      </c>
      <c r="AG172" s="6">
        <v>10110</v>
      </c>
      <c r="AH172" s="6">
        <v>400198</v>
      </c>
      <c r="AI172" s="6">
        <v>9.4299999999999995E-2</v>
      </c>
      <c r="AJ172" s="6">
        <v>0.4194</v>
      </c>
      <c r="AK172" s="6">
        <v>0.21879999999999999</v>
      </c>
      <c r="AL172" s="6">
        <v>32</v>
      </c>
      <c r="AM172" s="6">
        <v>647</v>
      </c>
      <c r="AN172" s="6">
        <v>19214</v>
      </c>
      <c r="AO172" s="6">
        <v>837743</v>
      </c>
      <c r="AP172" s="6">
        <v>0.22359999999999999</v>
      </c>
      <c r="AQ172" s="6">
        <v>0.79700000000000004</v>
      </c>
      <c r="AR172" s="6">
        <v>0.45789999999999997</v>
      </c>
      <c r="AT172" s="9">
        <f t="shared" si="0"/>
        <v>1593.1351351351352</v>
      </c>
      <c r="AU172" s="8">
        <f t="shared" si="1"/>
        <v>1377.6117021276596</v>
      </c>
      <c r="AV172" s="9">
        <f t="shared" si="2"/>
        <v>863.48555211558312</v>
      </c>
      <c r="AW172" s="31">
        <f t="shared" si="3"/>
        <v>1026.603112840467</v>
      </c>
      <c r="AX172" s="9">
        <f t="shared" si="4"/>
        <v>1465.9267399267399</v>
      </c>
      <c r="AY172" s="8">
        <f t="shared" si="5"/>
        <v>1294.8114374034003</v>
      </c>
      <c r="AZ172" s="8"/>
      <c r="BA172" s="6" t="e">
        <f t="shared" si="6"/>
        <v>#REF!</v>
      </c>
      <c r="BB172" s="6" t="e">
        <f t="shared" ca="1" si="7"/>
        <v>#NAME?</v>
      </c>
      <c r="BC172" s="6" t="e">
        <f t="shared" si="8"/>
        <v>#REF!</v>
      </c>
      <c r="BE172" s="9" t="e">
        <f t="shared" ca="1" si="9"/>
        <v>#NAME?</v>
      </c>
    </row>
    <row r="173" spans="1:57" ht="15.75" customHeight="1" x14ac:dyDescent="0.25">
      <c r="A173" s="6" t="s">
        <v>1552</v>
      </c>
      <c r="B173" s="6" t="s">
        <v>3276</v>
      </c>
      <c r="C173" s="6">
        <v>7</v>
      </c>
      <c r="D173" s="6">
        <v>103</v>
      </c>
      <c r="E173" s="6">
        <v>3579</v>
      </c>
      <c r="F173" s="6">
        <v>87119</v>
      </c>
      <c r="G173" s="6">
        <v>5.7799999999999997E-2</v>
      </c>
      <c r="H173" s="6">
        <v>0.33429999999999999</v>
      </c>
      <c r="I173" s="6">
        <v>0.1426</v>
      </c>
      <c r="J173" s="6">
        <v>27</v>
      </c>
      <c r="K173" s="6">
        <v>149</v>
      </c>
      <c r="L173" s="6">
        <v>4298</v>
      </c>
      <c r="M173" s="6">
        <v>119407</v>
      </c>
      <c r="N173" s="6">
        <v>8.3599999999999994E-2</v>
      </c>
      <c r="O173" s="6">
        <v>0.40150000000000002</v>
      </c>
      <c r="P173" s="6">
        <v>0.19550000000000001</v>
      </c>
      <c r="Q173" s="6">
        <v>170</v>
      </c>
      <c r="R173" s="6">
        <v>1179</v>
      </c>
      <c r="S173" s="6">
        <v>10489</v>
      </c>
      <c r="T173" s="6">
        <v>516156</v>
      </c>
      <c r="U173" s="6">
        <v>0.66159999999999997</v>
      </c>
      <c r="V173" s="6">
        <v>0.97970000000000002</v>
      </c>
      <c r="W173" s="6">
        <v>0.84519999999999995</v>
      </c>
      <c r="X173" s="6">
        <v>96</v>
      </c>
      <c r="Y173" s="6">
        <v>226</v>
      </c>
      <c r="Z173" s="6">
        <v>4203</v>
      </c>
      <c r="AA173" s="6">
        <v>123597</v>
      </c>
      <c r="AB173" s="6">
        <v>0.1268</v>
      </c>
      <c r="AC173" s="6">
        <v>0.3926</v>
      </c>
      <c r="AD173" s="6">
        <v>0.2024</v>
      </c>
      <c r="AE173" s="6">
        <v>12</v>
      </c>
      <c r="AF173" s="6">
        <v>70</v>
      </c>
      <c r="AG173" s="6">
        <v>1897</v>
      </c>
      <c r="AH173" s="6">
        <v>47690</v>
      </c>
      <c r="AI173" s="6">
        <v>3.9300000000000002E-2</v>
      </c>
      <c r="AJ173" s="6">
        <v>0.1772</v>
      </c>
      <c r="AK173" s="6">
        <v>7.8100000000000003E-2</v>
      </c>
      <c r="AL173" s="6">
        <v>20</v>
      </c>
      <c r="AM173" s="6">
        <v>485</v>
      </c>
      <c r="AN173" s="6">
        <v>9317</v>
      </c>
      <c r="AO173" s="6">
        <v>403971</v>
      </c>
      <c r="AP173" s="6">
        <v>0.2722</v>
      </c>
      <c r="AQ173" s="6">
        <v>0.87029999999999996</v>
      </c>
      <c r="AR173" s="6">
        <v>0.66149999999999998</v>
      </c>
      <c r="AT173" s="9">
        <f t="shared" si="0"/>
        <v>845.81553398058247</v>
      </c>
      <c r="AU173" s="8">
        <f t="shared" si="1"/>
        <v>801.38926174496646</v>
      </c>
      <c r="AV173" s="9">
        <f t="shared" si="2"/>
        <v>437.79134860050891</v>
      </c>
      <c r="AW173" s="31">
        <f t="shared" si="3"/>
        <v>546.88938053097343</v>
      </c>
      <c r="AX173" s="9">
        <f t="shared" si="4"/>
        <v>681.28571428571433</v>
      </c>
      <c r="AY173" s="8">
        <f t="shared" si="5"/>
        <v>832.92989690721652</v>
      </c>
      <c r="AZ173" s="8"/>
      <c r="BA173" s="6" t="e">
        <f t="shared" si="6"/>
        <v>#REF!</v>
      </c>
      <c r="BB173" s="6" t="e">
        <f t="shared" ca="1" si="7"/>
        <v>#NAME?</v>
      </c>
      <c r="BC173" s="6" t="e">
        <f t="shared" si="8"/>
        <v>#REF!</v>
      </c>
      <c r="BE173" s="9" t="e">
        <f t="shared" ca="1" si="9"/>
        <v>#NAME?</v>
      </c>
    </row>
    <row r="174" spans="1:57" ht="15.75" customHeight="1" x14ac:dyDescent="0.25">
      <c r="A174" s="6" t="s">
        <v>1550</v>
      </c>
      <c r="B174" s="6" t="s">
        <v>3276</v>
      </c>
      <c r="C174" s="6">
        <v>12</v>
      </c>
      <c r="D174" s="6">
        <v>47</v>
      </c>
      <c r="E174" s="6">
        <v>1525</v>
      </c>
      <c r="F174" s="6">
        <v>37925</v>
      </c>
      <c r="G174" s="6">
        <v>0.01</v>
      </c>
      <c r="H174" s="6">
        <v>9.0399999999999994E-2</v>
      </c>
      <c r="I174" s="6">
        <v>2.5499999999999998E-2</v>
      </c>
      <c r="J174" s="6">
        <v>13</v>
      </c>
      <c r="K174" s="6">
        <v>95</v>
      </c>
      <c r="L174" s="6">
        <v>3066</v>
      </c>
      <c r="M174" s="6">
        <v>77982</v>
      </c>
      <c r="N174" s="6">
        <v>2.0199999999999999E-2</v>
      </c>
      <c r="O174" s="6">
        <v>0.1817</v>
      </c>
      <c r="P174" s="6">
        <v>5.2499999999999998E-2</v>
      </c>
      <c r="Q174" s="6">
        <v>456</v>
      </c>
      <c r="R174" s="6">
        <v>2657</v>
      </c>
      <c r="S174" s="6">
        <v>16082</v>
      </c>
      <c r="T174" s="6">
        <v>1349009</v>
      </c>
      <c r="U174" s="6">
        <v>0.56379999999999997</v>
      </c>
      <c r="V174" s="6">
        <v>0.95320000000000005</v>
      </c>
      <c r="W174" s="6">
        <v>0.90739999999999998</v>
      </c>
      <c r="X174" s="6">
        <v>199</v>
      </c>
      <c r="Y174" s="6">
        <v>427</v>
      </c>
      <c r="Z174" s="6">
        <v>4769</v>
      </c>
      <c r="AA174" s="6">
        <v>155676</v>
      </c>
      <c r="AB174" s="6">
        <v>9.06E-2</v>
      </c>
      <c r="AC174" s="6">
        <v>0.28270000000000001</v>
      </c>
      <c r="AD174" s="6">
        <v>0.1047</v>
      </c>
      <c r="AE174" s="6">
        <v>16</v>
      </c>
      <c r="AF174" s="6">
        <v>63</v>
      </c>
      <c r="AG174" s="6">
        <v>1444</v>
      </c>
      <c r="AH174" s="6">
        <v>32476</v>
      </c>
      <c r="AI174" s="6">
        <v>1.34E-2</v>
      </c>
      <c r="AJ174" s="6">
        <v>8.5599999999999996E-2</v>
      </c>
      <c r="AK174" s="6">
        <v>2.18E-2</v>
      </c>
      <c r="AL174" s="6">
        <v>4</v>
      </c>
      <c r="AM174" s="6">
        <v>339</v>
      </c>
      <c r="AN174" s="6">
        <v>7521</v>
      </c>
      <c r="AO174" s="6">
        <v>328702</v>
      </c>
      <c r="AP174" s="6">
        <v>7.1900000000000006E-2</v>
      </c>
      <c r="AQ174" s="6">
        <v>0.44579999999999997</v>
      </c>
      <c r="AR174" s="6">
        <v>0.22109999999999999</v>
      </c>
      <c r="AT174" s="9">
        <f t="shared" si="0"/>
        <v>806.91489361702122</v>
      </c>
      <c r="AU174" s="8">
        <f t="shared" si="1"/>
        <v>820.86315789473679</v>
      </c>
      <c r="AV174" s="9">
        <f t="shared" si="2"/>
        <v>507.7188558524652</v>
      </c>
      <c r="AW174" s="31">
        <f t="shared" si="3"/>
        <v>364.58079625292743</v>
      </c>
      <c r="AX174" s="9">
        <f t="shared" si="4"/>
        <v>515.49206349206349</v>
      </c>
      <c r="AY174" s="8">
        <f t="shared" si="5"/>
        <v>969.622418879056</v>
      </c>
      <c r="AZ174" s="8"/>
      <c r="BA174" s="6" t="e">
        <f t="shared" si="6"/>
        <v>#REF!</v>
      </c>
      <c r="BB174" s="6" t="e">
        <f t="shared" ca="1" si="7"/>
        <v>#NAME?</v>
      </c>
      <c r="BC174" s="6" t="e">
        <f t="shared" si="8"/>
        <v>#REF!</v>
      </c>
      <c r="BE174" s="9" t="e">
        <f t="shared" ca="1" si="9"/>
        <v>#NAME?</v>
      </c>
    </row>
    <row r="175" spans="1:57" ht="15.75" customHeight="1" x14ac:dyDescent="0.25">
      <c r="A175" s="6" t="s">
        <v>1590</v>
      </c>
      <c r="B175" s="6" t="s">
        <v>3276</v>
      </c>
      <c r="C175" s="6">
        <v>6</v>
      </c>
      <c r="D175" s="6">
        <v>22</v>
      </c>
      <c r="E175" s="6">
        <v>589</v>
      </c>
      <c r="F175" s="6">
        <v>13327</v>
      </c>
      <c r="G175" s="6">
        <v>2.7699999999999999E-2</v>
      </c>
      <c r="H175" s="6">
        <v>0.29070000000000001</v>
      </c>
      <c r="I175" s="6">
        <v>7.2099999999999997E-2</v>
      </c>
      <c r="J175" s="6">
        <v>8</v>
      </c>
      <c r="K175" s="6">
        <v>43</v>
      </c>
      <c r="L175" s="6">
        <v>830</v>
      </c>
      <c r="M175" s="6">
        <v>29550</v>
      </c>
      <c r="N175" s="6">
        <v>5.4199999999999998E-2</v>
      </c>
      <c r="O175" s="6">
        <v>0.40970000000000001</v>
      </c>
      <c r="P175" s="6">
        <v>0.1598</v>
      </c>
      <c r="Q175" s="6">
        <v>75</v>
      </c>
      <c r="R175" s="6">
        <v>497</v>
      </c>
      <c r="S175" s="6">
        <v>1905</v>
      </c>
      <c r="T175" s="6">
        <v>154535</v>
      </c>
      <c r="U175" s="6">
        <v>0.62590000000000001</v>
      </c>
      <c r="V175" s="6">
        <v>0.94030000000000002</v>
      </c>
      <c r="W175" s="6">
        <v>0.83589999999999998</v>
      </c>
      <c r="X175" s="6">
        <v>14</v>
      </c>
      <c r="Y175" s="6">
        <v>52</v>
      </c>
      <c r="Z175" s="6">
        <v>865</v>
      </c>
      <c r="AA175" s="6">
        <v>27326</v>
      </c>
      <c r="AB175" s="6">
        <v>6.5500000000000003E-2</v>
      </c>
      <c r="AC175" s="6">
        <v>0.4269</v>
      </c>
      <c r="AD175" s="6">
        <v>0.14779999999999999</v>
      </c>
      <c r="AE175" s="6">
        <v>2</v>
      </c>
      <c r="AF175" s="6">
        <v>11</v>
      </c>
      <c r="AG175" s="6">
        <v>340</v>
      </c>
      <c r="AH175" s="6">
        <v>7037</v>
      </c>
      <c r="AI175" s="6">
        <v>1.3899999999999999E-2</v>
      </c>
      <c r="AJ175" s="6">
        <v>0.1678</v>
      </c>
      <c r="AK175" s="6">
        <v>3.8100000000000002E-2</v>
      </c>
      <c r="AT175" s="9">
        <f t="shared" si="0"/>
        <v>605.77272727272725</v>
      </c>
      <c r="AU175" s="8">
        <f t="shared" si="1"/>
        <v>687.20930232558135</v>
      </c>
      <c r="AV175" s="9">
        <f t="shared" si="2"/>
        <v>310.93561368209254</v>
      </c>
      <c r="AW175" s="31">
        <f t="shared" si="3"/>
        <v>525.5</v>
      </c>
      <c r="AX175" s="9">
        <f t="shared" si="4"/>
        <v>639.72727272727275</v>
      </c>
      <c r="AY175" s="8" t="str">
        <f t="shared" si="5"/>
        <v/>
      </c>
      <c r="AZ175" s="8"/>
      <c r="BA175" s="6" t="e">
        <f t="shared" si="6"/>
        <v>#REF!</v>
      </c>
      <c r="BB175" s="6" t="e">
        <f t="shared" ca="1" si="7"/>
        <v>#NAME?</v>
      </c>
      <c r="BC175" s="6" t="e">
        <f t="shared" si="8"/>
        <v>#REF!</v>
      </c>
      <c r="BE175" s="9" t="e">
        <f t="shared" ca="1" si="9"/>
        <v>#NAME?</v>
      </c>
    </row>
    <row r="176" spans="1:57" ht="15.75" customHeight="1" x14ac:dyDescent="0.25">
      <c r="A176" s="6" t="s">
        <v>1687</v>
      </c>
      <c r="B176" s="6" t="s">
        <v>3276</v>
      </c>
      <c r="C176" s="6">
        <v>8</v>
      </c>
      <c r="D176" s="6">
        <v>45</v>
      </c>
      <c r="E176" s="6">
        <v>2864</v>
      </c>
      <c r="F176" s="6">
        <v>53335</v>
      </c>
      <c r="G176" s="6">
        <v>3.0499999999999999E-2</v>
      </c>
      <c r="H176" s="6">
        <v>0.21279999999999999</v>
      </c>
      <c r="I176" s="6">
        <v>0.12</v>
      </c>
      <c r="J176" s="6">
        <v>4</v>
      </c>
      <c r="K176" s="6">
        <v>39</v>
      </c>
      <c r="L176" s="6">
        <v>3176</v>
      </c>
      <c r="M176" s="6">
        <v>58826</v>
      </c>
      <c r="N176" s="6">
        <v>2.64E-2</v>
      </c>
      <c r="O176" s="6">
        <v>0.23599999999999999</v>
      </c>
      <c r="P176" s="6">
        <v>0.1323</v>
      </c>
      <c r="Q176" s="6">
        <v>127</v>
      </c>
      <c r="R176" s="6">
        <v>883</v>
      </c>
      <c r="S176" s="6">
        <v>10968</v>
      </c>
      <c r="T176" s="6">
        <v>286470</v>
      </c>
      <c r="U176" s="6">
        <v>0.59860000000000002</v>
      </c>
      <c r="V176" s="6">
        <v>0.81499999999999995</v>
      </c>
      <c r="W176" s="6">
        <v>0.64449999999999996</v>
      </c>
      <c r="X176" s="6">
        <v>55</v>
      </c>
      <c r="Y176" s="6">
        <v>119</v>
      </c>
      <c r="Z176" s="6">
        <v>4685</v>
      </c>
      <c r="AA176" s="6">
        <v>74003</v>
      </c>
      <c r="AB176" s="6">
        <v>8.0699999999999994E-2</v>
      </c>
      <c r="AC176" s="6">
        <v>0.34810000000000002</v>
      </c>
      <c r="AD176" s="6">
        <v>0.16650000000000001</v>
      </c>
      <c r="AE176" s="6">
        <v>3</v>
      </c>
      <c r="AF176" s="6">
        <v>9</v>
      </c>
      <c r="AG176" s="6">
        <v>434</v>
      </c>
      <c r="AH176" s="6">
        <v>6703</v>
      </c>
      <c r="AI176" s="6">
        <v>6.1000000000000004E-3</v>
      </c>
      <c r="AJ176" s="6">
        <v>3.2199999999999999E-2</v>
      </c>
      <c r="AK176" s="6">
        <v>1.5100000000000001E-2</v>
      </c>
      <c r="AL176" s="6">
        <v>2</v>
      </c>
      <c r="AM176" s="6">
        <v>67</v>
      </c>
      <c r="AN176" s="6">
        <v>4535</v>
      </c>
      <c r="AO176" s="6">
        <v>75914</v>
      </c>
      <c r="AP176" s="6">
        <v>4.5400000000000003E-2</v>
      </c>
      <c r="AQ176" s="6">
        <v>0.33700000000000002</v>
      </c>
      <c r="AR176" s="6">
        <v>0.17080000000000001</v>
      </c>
      <c r="AT176" s="9">
        <f t="shared" si="0"/>
        <v>1185.2222222222222</v>
      </c>
      <c r="AU176" s="8">
        <f t="shared" si="1"/>
        <v>1508.3589743589744</v>
      </c>
      <c r="AV176" s="9">
        <f t="shared" si="2"/>
        <v>324.42808607021516</v>
      </c>
      <c r="AW176" s="31">
        <f t="shared" si="3"/>
        <v>621.8739495798319</v>
      </c>
      <c r="AX176" s="9">
        <f t="shared" si="4"/>
        <v>744.77777777777783</v>
      </c>
      <c r="AY176" s="8">
        <f t="shared" si="5"/>
        <v>1133.044776119403</v>
      </c>
      <c r="AZ176" s="8"/>
      <c r="BA176" s="6" t="e">
        <f t="shared" si="6"/>
        <v>#REF!</v>
      </c>
      <c r="BB176" s="6" t="e">
        <f t="shared" ca="1" si="7"/>
        <v>#NAME?</v>
      </c>
      <c r="BC176" s="6" t="e">
        <f t="shared" si="8"/>
        <v>#REF!</v>
      </c>
      <c r="BE176" s="9" t="e">
        <f t="shared" ca="1" si="9"/>
        <v>#NAME?</v>
      </c>
    </row>
    <row r="177" spans="1:57" ht="15.75" customHeight="1" x14ac:dyDescent="0.25">
      <c r="A177" s="6" t="s">
        <v>1715</v>
      </c>
      <c r="B177" s="6" t="s">
        <v>3276</v>
      </c>
      <c r="J177" s="6">
        <v>2</v>
      </c>
      <c r="K177" s="6">
        <v>15</v>
      </c>
      <c r="L177" s="6">
        <v>134</v>
      </c>
      <c r="M177" s="6">
        <v>2808</v>
      </c>
      <c r="N177" s="6">
        <v>4.3400000000000001E-2</v>
      </c>
      <c r="O177" s="6">
        <v>0.17380000000000001</v>
      </c>
      <c r="P177" s="6">
        <v>1.89E-2</v>
      </c>
      <c r="Q177" s="6">
        <v>30</v>
      </c>
      <c r="R177" s="6">
        <v>281</v>
      </c>
      <c r="S177" s="6">
        <v>760</v>
      </c>
      <c r="T177" s="6">
        <v>143728</v>
      </c>
      <c r="U177" s="6">
        <v>0.81210000000000004</v>
      </c>
      <c r="V177" s="6">
        <v>0.98570000000000002</v>
      </c>
      <c r="W177" s="6">
        <v>0.96499999999999997</v>
      </c>
      <c r="X177" s="6">
        <v>2</v>
      </c>
      <c r="Y177" s="6">
        <v>15</v>
      </c>
      <c r="Z177" s="6">
        <v>161</v>
      </c>
      <c r="AA177" s="6">
        <v>4173</v>
      </c>
      <c r="AB177" s="6">
        <v>4.3400000000000001E-2</v>
      </c>
      <c r="AC177" s="6">
        <v>0.20880000000000001</v>
      </c>
      <c r="AD177" s="6">
        <v>2.8000000000000001E-2</v>
      </c>
      <c r="AE177" s="6">
        <v>6</v>
      </c>
      <c r="AF177" s="6">
        <v>36</v>
      </c>
      <c r="AG177" s="6">
        <v>138</v>
      </c>
      <c r="AH177" s="6">
        <v>3428</v>
      </c>
      <c r="AI177" s="6">
        <v>0.104</v>
      </c>
      <c r="AJ177" s="6">
        <v>0.17899999999999999</v>
      </c>
      <c r="AK177" s="6">
        <v>2.3E-2</v>
      </c>
      <c r="AL177" s="6">
        <v>4</v>
      </c>
      <c r="AM177" s="6">
        <v>124</v>
      </c>
      <c r="AN177" s="6">
        <v>580</v>
      </c>
      <c r="AO177" s="6">
        <v>28335</v>
      </c>
      <c r="AP177" s="6">
        <v>0.3584</v>
      </c>
      <c r="AQ177" s="6">
        <v>0.75229999999999997</v>
      </c>
      <c r="AR177" s="6">
        <v>0.19020000000000001</v>
      </c>
      <c r="AT177" s="9" t="str">
        <f t="shared" si="0"/>
        <v/>
      </c>
      <c r="AU177" s="8">
        <f t="shared" si="1"/>
        <v>187.2</v>
      </c>
      <c r="AV177" s="9">
        <f t="shared" si="2"/>
        <v>511.48754448398574</v>
      </c>
      <c r="AW177" s="31">
        <f t="shared" si="3"/>
        <v>278.2</v>
      </c>
      <c r="AX177" s="9">
        <f t="shared" si="4"/>
        <v>95.222222222222229</v>
      </c>
      <c r="AY177" s="8">
        <f t="shared" si="5"/>
        <v>228.50806451612902</v>
      </c>
      <c r="AZ177" s="8"/>
      <c r="BA177" s="6" t="e">
        <f t="shared" si="6"/>
        <v>#REF!</v>
      </c>
      <c r="BB177" s="6" t="e">
        <f t="shared" ca="1" si="7"/>
        <v>#NAME?</v>
      </c>
      <c r="BC177" s="6" t="e">
        <f t="shared" si="8"/>
        <v>#REF!</v>
      </c>
      <c r="BE177" s="9" t="e">
        <f t="shared" ca="1" si="9"/>
        <v>#NAME?</v>
      </c>
    </row>
    <row r="178" spans="1:57" ht="15.75" customHeight="1" x14ac:dyDescent="0.25">
      <c r="A178" s="6" t="s">
        <v>1743</v>
      </c>
      <c r="B178" s="6" t="s">
        <v>3276</v>
      </c>
      <c r="C178" s="6">
        <v>6</v>
      </c>
      <c r="D178" s="6">
        <v>97</v>
      </c>
      <c r="E178" s="6">
        <v>5113</v>
      </c>
      <c r="F178" s="6">
        <v>163669</v>
      </c>
      <c r="G178" s="6">
        <v>4.2000000000000003E-2</v>
      </c>
      <c r="H178" s="6">
        <v>0.39229999999999998</v>
      </c>
      <c r="I178" s="6">
        <v>0.19570000000000001</v>
      </c>
      <c r="J178" s="6">
        <v>36</v>
      </c>
      <c r="K178" s="6">
        <v>158</v>
      </c>
      <c r="L178" s="6">
        <v>6872</v>
      </c>
      <c r="M178" s="6">
        <v>227465</v>
      </c>
      <c r="N178" s="6">
        <v>6.8400000000000002E-2</v>
      </c>
      <c r="O178" s="6">
        <v>0.5272</v>
      </c>
      <c r="P178" s="6">
        <v>0.27200000000000002</v>
      </c>
      <c r="Q178" s="6">
        <v>177</v>
      </c>
      <c r="R178" s="6">
        <v>1267</v>
      </c>
      <c r="S178" s="6">
        <v>12878</v>
      </c>
      <c r="T178" s="6">
        <v>729134</v>
      </c>
      <c r="U178" s="6">
        <v>0.54820000000000002</v>
      </c>
      <c r="V178" s="6">
        <v>0.98799999999999999</v>
      </c>
      <c r="W178" s="6">
        <v>0.87180000000000002</v>
      </c>
      <c r="X178" s="6">
        <v>49</v>
      </c>
      <c r="Y178" s="6">
        <v>227</v>
      </c>
      <c r="Z178" s="6">
        <v>6938</v>
      </c>
      <c r="AA178" s="6">
        <v>242924</v>
      </c>
      <c r="AB178" s="6">
        <v>9.8199999999999996E-2</v>
      </c>
      <c r="AC178" s="6">
        <v>0.5323</v>
      </c>
      <c r="AD178" s="6">
        <v>0.29049999999999998</v>
      </c>
      <c r="AE178" s="6">
        <v>12</v>
      </c>
      <c r="AF178" s="6">
        <v>48</v>
      </c>
      <c r="AG178" s="6">
        <v>3471</v>
      </c>
      <c r="AH178" s="6">
        <v>117112</v>
      </c>
      <c r="AI178" s="6">
        <v>2.0799999999999999E-2</v>
      </c>
      <c r="AJ178" s="6">
        <v>0.26629999999999998</v>
      </c>
      <c r="AK178" s="6">
        <v>0.14000000000000001</v>
      </c>
      <c r="AL178" s="6">
        <v>18</v>
      </c>
      <c r="AM178" s="6">
        <v>430</v>
      </c>
      <c r="AN178" s="6">
        <v>11314</v>
      </c>
      <c r="AO178" s="6">
        <v>430636</v>
      </c>
      <c r="AP178" s="6">
        <v>0.18609999999999999</v>
      </c>
      <c r="AQ178" s="6">
        <v>0.86799999999999999</v>
      </c>
      <c r="AR178" s="6">
        <v>0.51490000000000002</v>
      </c>
      <c r="AT178" s="9">
        <f t="shared" si="0"/>
        <v>1687.3092783505156</v>
      </c>
      <c r="AU178" s="8">
        <f t="shared" si="1"/>
        <v>1439.6518987341772</v>
      </c>
      <c r="AV178" s="9">
        <f t="shared" si="2"/>
        <v>575.48066298342542</v>
      </c>
      <c r="AW178" s="31">
        <f t="shared" si="3"/>
        <v>1070.1497797356828</v>
      </c>
      <c r="AX178" s="9">
        <f t="shared" si="4"/>
        <v>2439.8333333333335</v>
      </c>
      <c r="AY178" s="8">
        <f t="shared" si="5"/>
        <v>1001.4790697674418</v>
      </c>
      <c r="AZ178" s="8"/>
      <c r="BA178" s="6" t="e">
        <f t="shared" si="6"/>
        <v>#REF!</v>
      </c>
      <c r="BB178" s="6" t="e">
        <f t="shared" ca="1" si="7"/>
        <v>#NAME?</v>
      </c>
      <c r="BC178" s="6" t="e">
        <f t="shared" si="8"/>
        <v>#REF!</v>
      </c>
      <c r="BE178" s="9" t="e">
        <f t="shared" ca="1" si="9"/>
        <v>#NAME?</v>
      </c>
    </row>
    <row r="179" spans="1:57" ht="15.75" customHeight="1" x14ac:dyDescent="0.25">
      <c r="A179" s="6" t="s">
        <v>1659</v>
      </c>
      <c r="B179" s="6" t="s">
        <v>3276</v>
      </c>
      <c r="C179" s="6">
        <v>2</v>
      </c>
      <c r="D179" s="6">
        <v>169</v>
      </c>
      <c r="E179" s="6">
        <v>4334</v>
      </c>
      <c r="F179" s="6">
        <v>209823</v>
      </c>
      <c r="G179" s="6">
        <v>8.2199999999999995E-2</v>
      </c>
      <c r="H179" s="6">
        <v>0.45379999999999998</v>
      </c>
      <c r="I179" s="6">
        <v>0.2419</v>
      </c>
      <c r="J179" s="6">
        <v>57</v>
      </c>
      <c r="K179" s="6">
        <v>189</v>
      </c>
      <c r="L179" s="6">
        <v>4483</v>
      </c>
      <c r="M179" s="6">
        <v>223858</v>
      </c>
      <c r="N179" s="6">
        <v>9.1999999999999998E-2</v>
      </c>
      <c r="O179" s="6">
        <v>0.46939999999999998</v>
      </c>
      <c r="P179" s="6">
        <v>0.2581</v>
      </c>
      <c r="Q179" s="6">
        <v>160</v>
      </c>
      <c r="R179" s="6">
        <v>1184</v>
      </c>
      <c r="S179" s="6">
        <v>8742</v>
      </c>
      <c r="T179" s="6">
        <v>787490</v>
      </c>
      <c r="U179" s="6">
        <v>0.57620000000000005</v>
      </c>
      <c r="V179" s="6">
        <v>0.9153</v>
      </c>
      <c r="W179" s="6">
        <v>0.90800000000000003</v>
      </c>
      <c r="X179" s="6">
        <v>17</v>
      </c>
      <c r="Y179" s="6">
        <v>213</v>
      </c>
      <c r="Z179" s="6">
        <v>4494</v>
      </c>
      <c r="AA179" s="6">
        <v>220526</v>
      </c>
      <c r="AB179" s="6">
        <v>0.1036</v>
      </c>
      <c r="AC179" s="6">
        <v>0.47049999999999997</v>
      </c>
      <c r="AD179" s="6">
        <v>0.25430000000000003</v>
      </c>
      <c r="AE179" s="6">
        <v>11</v>
      </c>
      <c r="AF179" s="6">
        <v>114</v>
      </c>
      <c r="AG179" s="6">
        <v>3842</v>
      </c>
      <c r="AH179" s="6">
        <v>173462</v>
      </c>
      <c r="AI179" s="6">
        <v>5.5500000000000001E-2</v>
      </c>
      <c r="AJ179" s="6">
        <v>0.40229999999999999</v>
      </c>
      <c r="AK179" s="6">
        <v>0.2</v>
      </c>
      <c r="AL179" s="6">
        <v>31</v>
      </c>
      <c r="AM179" s="6">
        <v>603</v>
      </c>
      <c r="AN179" s="6">
        <v>7255</v>
      </c>
      <c r="AO179" s="6">
        <v>609148</v>
      </c>
      <c r="AP179" s="6">
        <v>0.29339999999999999</v>
      </c>
      <c r="AQ179" s="6">
        <v>0.75960000000000005</v>
      </c>
      <c r="AR179" s="6">
        <v>0.70240000000000002</v>
      </c>
      <c r="AT179" s="9">
        <f t="shared" si="0"/>
        <v>1241.5562130177516</v>
      </c>
      <c r="AU179" s="8">
        <f t="shared" si="1"/>
        <v>1184.4338624338625</v>
      </c>
      <c r="AV179" s="9">
        <f t="shared" si="2"/>
        <v>665.10979729729729</v>
      </c>
      <c r="AW179" s="31">
        <f t="shared" si="3"/>
        <v>1035.3333333333333</v>
      </c>
      <c r="AX179" s="9">
        <f t="shared" si="4"/>
        <v>1521.5964912280701</v>
      </c>
      <c r="AY179" s="8">
        <f t="shared" si="5"/>
        <v>1010.195688225539</v>
      </c>
      <c r="AZ179" s="8"/>
      <c r="BA179" s="6" t="e">
        <f t="shared" si="6"/>
        <v>#REF!</v>
      </c>
      <c r="BB179" s="6" t="e">
        <f t="shared" ca="1" si="7"/>
        <v>#NAME?</v>
      </c>
      <c r="BC179" s="6" t="e">
        <f t="shared" si="8"/>
        <v>#REF!</v>
      </c>
      <c r="BE179" s="9" t="e">
        <f t="shared" ca="1" si="9"/>
        <v>#NAME?</v>
      </c>
    </row>
    <row r="180" spans="1:57" ht="15.75" customHeight="1" x14ac:dyDescent="0.25">
      <c r="A180" s="6" t="s">
        <v>1554</v>
      </c>
      <c r="B180" s="6" t="s">
        <v>3276</v>
      </c>
      <c r="C180" s="6">
        <v>3</v>
      </c>
      <c r="D180" s="6">
        <v>23</v>
      </c>
      <c r="E180" s="6">
        <v>517</v>
      </c>
      <c r="F180" s="6">
        <v>9945</v>
      </c>
      <c r="G180" s="6">
        <v>2.6700000000000002E-2</v>
      </c>
      <c r="H180" s="6">
        <v>0.17150000000000001</v>
      </c>
      <c r="I180" s="6">
        <v>7.9299999999999995E-2</v>
      </c>
      <c r="J180" s="6">
        <v>4</v>
      </c>
      <c r="K180" s="6">
        <v>30</v>
      </c>
      <c r="L180" s="6">
        <v>703</v>
      </c>
      <c r="M180" s="6">
        <v>11849</v>
      </c>
      <c r="N180" s="6">
        <v>3.49E-2</v>
      </c>
      <c r="O180" s="6">
        <v>0.23319999999999999</v>
      </c>
      <c r="P180" s="6">
        <v>9.4500000000000001E-2</v>
      </c>
      <c r="Q180" s="6">
        <v>104</v>
      </c>
      <c r="R180" s="6">
        <v>512</v>
      </c>
      <c r="S180" s="6">
        <v>2721</v>
      </c>
      <c r="T180" s="6">
        <v>101366</v>
      </c>
      <c r="U180" s="6">
        <v>0.59530000000000005</v>
      </c>
      <c r="V180" s="6">
        <v>0.90280000000000005</v>
      </c>
      <c r="W180" s="6">
        <v>0.80869999999999997</v>
      </c>
      <c r="X180" s="6">
        <v>11</v>
      </c>
      <c r="Y180" s="6">
        <v>75</v>
      </c>
      <c r="Z180" s="6">
        <v>998</v>
      </c>
      <c r="AA180" s="6">
        <v>18367</v>
      </c>
      <c r="AB180" s="6">
        <v>8.72E-2</v>
      </c>
      <c r="AC180" s="6">
        <v>0.33110000000000001</v>
      </c>
      <c r="AD180" s="6">
        <v>0.14649999999999999</v>
      </c>
      <c r="AE180" s="6">
        <v>4</v>
      </c>
      <c r="AF180" s="6">
        <v>19</v>
      </c>
      <c r="AG180" s="6">
        <v>292</v>
      </c>
      <c r="AH180" s="6">
        <v>6156</v>
      </c>
      <c r="AI180" s="6">
        <v>2.2100000000000002E-2</v>
      </c>
      <c r="AJ180" s="6">
        <v>9.69E-2</v>
      </c>
      <c r="AK180" s="6">
        <v>4.9099999999999998E-2</v>
      </c>
      <c r="AL180" s="6">
        <v>3</v>
      </c>
      <c r="AM180" s="6">
        <v>52</v>
      </c>
      <c r="AN180" s="6">
        <v>1197</v>
      </c>
      <c r="AO180" s="6">
        <v>18425</v>
      </c>
      <c r="AP180" s="6">
        <v>6.0499999999999998E-2</v>
      </c>
      <c r="AQ180" s="6">
        <v>0.39710000000000001</v>
      </c>
      <c r="AR180" s="6">
        <v>0.14699999999999999</v>
      </c>
      <c r="AT180" s="9">
        <f t="shared" si="0"/>
        <v>432.39130434782606</v>
      </c>
      <c r="AU180" s="8">
        <f t="shared" si="1"/>
        <v>394.96666666666664</v>
      </c>
      <c r="AV180" s="9">
        <f t="shared" si="2"/>
        <v>197.98046875</v>
      </c>
      <c r="AW180" s="31">
        <f t="shared" si="3"/>
        <v>244.89333333333335</v>
      </c>
      <c r="AX180" s="9">
        <f t="shared" si="4"/>
        <v>324</v>
      </c>
      <c r="AY180" s="8">
        <f t="shared" si="5"/>
        <v>354.32692307692309</v>
      </c>
      <c r="AZ180" s="8"/>
      <c r="BA180" s="6" t="e">
        <f t="shared" si="6"/>
        <v>#REF!</v>
      </c>
      <c r="BB180" s="6" t="e">
        <f t="shared" ca="1" si="7"/>
        <v>#NAME?</v>
      </c>
      <c r="BC180" s="6" t="e">
        <f t="shared" si="8"/>
        <v>#REF!</v>
      </c>
      <c r="BE180" s="9" t="e">
        <f t="shared" ca="1" si="9"/>
        <v>#NAME?</v>
      </c>
    </row>
    <row r="181" spans="1:57" ht="15.75" customHeight="1" x14ac:dyDescent="0.25">
      <c r="A181" s="6" t="s">
        <v>1672</v>
      </c>
      <c r="B181" s="6" t="s">
        <v>3276</v>
      </c>
      <c r="C181" s="6">
        <v>5</v>
      </c>
      <c r="D181" s="6">
        <v>167</v>
      </c>
      <c r="E181" s="6">
        <v>2520</v>
      </c>
      <c r="F181" s="6">
        <v>224722</v>
      </c>
      <c r="G181" s="6">
        <v>1.77E-2</v>
      </c>
      <c r="H181" s="6">
        <v>0.21210000000000001</v>
      </c>
      <c r="I181" s="6">
        <v>7.9799999999999996E-2</v>
      </c>
      <c r="J181" s="6">
        <v>61</v>
      </c>
      <c r="K181" s="6">
        <v>304</v>
      </c>
      <c r="L181" s="6">
        <v>3434</v>
      </c>
      <c r="M181" s="6">
        <v>493545</v>
      </c>
      <c r="N181" s="6">
        <v>3.2199999999999999E-2</v>
      </c>
      <c r="O181" s="6">
        <v>0.28899999999999998</v>
      </c>
      <c r="P181" s="6">
        <v>0.17530000000000001</v>
      </c>
      <c r="Q181" s="6">
        <v>731</v>
      </c>
      <c r="R181" s="6">
        <v>5180</v>
      </c>
      <c r="S181" s="6">
        <v>11564</v>
      </c>
      <c r="T181" s="6">
        <v>2351639</v>
      </c>
      <c r="U181" s="6">
        <v>0.5494</v>
      </c>
      <c r="V181" s="6">
        <v>0.97319999999999995</v>
      </c>
      <c r="W181" s="6">
        <v>0.83530000000000004</v>
      </c>
      <c r="X181" s="6">
        <v>204</v>
      </c>
      <c r="Y181" s="6">
        <v>633</v>
      </c>
      <c r="Z181" s="6">
        <v>3507</v>
      </c>
      <c r="AA181" s="6">
        <v>543663</v>
      </c>
      <c r="AB181" s="6">
        <v>6.7100000000000007E-2</v>
      </c>
      <c r="AC181" s="6">
        <v>0.29509999999999997</v>
      </c>
      <c r="AD181" s="6">
        <v>0.19309999999999999</v>
      </c>
      <c r="AE181" s="6">
        <v>9</v>
      </c>
      <c r="AF181" s="6">
        <v>242</v>
      </c>
      <c r="AG181" s="6">
        <v>2288</v>
      </c>
      <c r="AH181" s="6">
        <v>350813</v>
      </c>
      <c r="AI181" s="6">
        <v>2.5700000000000001E-2</v>
      </c>
      <c r="AJ181" s="6">
        <v>0.1925</v>
      </c>
      <c r="AK181" s="6">
        <v>0.1246</v>
      </c>
      <c r="AL181" s="6">
        <v>18</v>
      </c>
      <c r="AM181" s="6">
        <v>894</v>
      </c>
      <c r="AN181" s="6">
        <v>8089</v>
      </c>
      <c r="AO181" s="6">
        <v>1163788</v>
      </c>
      <c r="AP181" s="6">
        <v>9.4799999999999995E-2</v>
      </c>
      <c r="AQ181" s="6">
        <v>0.68069999999999997</v>
      </c>
      <c r="AR181" s="6">
        <v>0.41339999999999999</v>
      </c>
      <c r="AT181" s="9">
        <f t="shared" si="0"/>
        <v>1345.6407185628743</v>
      </c>
      <c r="AU181" s="8">
        <f t="shared" si="1"/>
        <v>1623.5032894736842</v>
      </c>
      <c r="AV181" s="9">
        <f t="shared" si="2"/>
        <v>453.98436293436293</v>
      </c>
      <c r="AW181" s="31">
        <f t="shared" si="3"/>
        <v>858.8672985781991</v>
      </c>
      <c r="AX181" s="9">
        <f t="shared" si="4"/>
        <v>1449.6404958677685</v>
      </c>
      <c r="AY181" s="8">
        <f t="shared" si="5"/>
        <v>1301.7762863534676</v>
      </c>
      <c r="AZ181" s="8"/>
      <c r="BA181" s="6" t="e">
        <f t="shared" si="6"/>
        <v>#REF!</v>
      </c>
      <c r="BB181" s="6" t="e">
        <f t="shared" ca="1" si="7"/>
        <v>#NAME?</v>
      </c>
      <c r="BC181" s="6" t="e">
        <f t="shared" si="8"/>
        <v>#REF!</v>
      </c>
      <c r="BE181" s="9" t="e">
        <f t="shared" ca="1" si="9"/>
        <v>#NAME?</v>
      </c>
    </row>
    <row r="182" spans="1:57" ht="15.75" customHeight="1" x14ac:dyDescent="0.25">
      <c r="A182" s="6" t="s">
        <v>1767</v>
      </c>
      <c r="B182" s="6" t="s">
        <v>3276</v>
      </c>
      <c r="Q182" s="6">
        <v>194</v>
      </c>
      <c r="R182" s="6">
        <v>929</v>
      </c>
      <c r="S182" s="6">
        <v>2964</v>
      </c>
      <c r="T182" s="6">
        <v>500395</v>
      </c>
      <c r="U182" s="6">
        <v>0.27500000000000002</v>
      </c>
      <c r="V182" s="6">
        <v>0.66700000000000004</v>
      </c>
      <c r="W182" s="6">
        <v>0.20499999999999999</v>
      </c>
      <c r="X182" s="6">
        <v>1</v>
      </c>
      <c r="Y182" s="6">
        <v>11</v>
      </c>
      <c r="Z182" s="6">
        <v>240</v>
      </c>
      <c r="AA182" s="6">
        <v>7912</v>
      </c>
      <c r="AB182" s="6">
        <v>3.3E-3</v>
      </c>
      <c r="AC182" s="6">
        <v>5.3999999999999999E-2</v>
      </c>
      <c r="AD182" s="6">
        <v>3.2000000000000002E-3</v>
      </c>
      <c r="AE182" s="6">
        <v>1</v>
      </c>
      <c r="AF182" s="6">
        <v>4</v>
      </c>
      <c r="AG182" s="6">
        <v>164</v>
      </c>
      <c r="AH182" s="6">
        <v>6116</v>
      </c>
      <c r="AI182" s="6">
        <v>1.1999999999999999E-3</v>
      </c>
      <c r="AJ182" s="6">
        <v>3.6900000000000002E-2</v>
      </c>
      <c r="AK182" s="6">
        <v>2.5000000000000001E-3</v>
      </c>
      <c r="AT182" s="9" t="str">
        <f t="shared" si="0"/>
        <v/>
      </c>
      <c r="AU182" s="8" t="str">
        <f t="shared" si="1"/>
        <v/>
      </c>
      <c r="AV182" s="9">
        <f t="shared" si="2"/>
        <v>538.63832077502695</v>
      </c>
      <c r="AW182" s="31">
        <f t="shared" si="3"/>
        <v>719.27272727272725</v>
      </c>
      <c r="AX182" s="9">
        <f t="shared" si="4"/>
        <v>1529</v>
      </c>
      <c r="AY182" s="8" t="str">
        <f t="shared" si="5"/>
        <v/>
      </c>
      <c r="AZ182" s="8"/>
      <c r="BA182" s="6" t="e">
        <f t="shared" si="6"/>
        <v>#REF!</v>
      </c>
      <c r="BB182" s="6" t="e">
        <f t="shared" ca="1" si="7"/>
        <v>#NAME?</v>
      </c>
      <c r="BC182" s="6" t="e">
        <f t="shared" si="8"/>
        <v>#REF!</v>
      </c>
      <c r="BE182" s="9" t="e">
        <f t="shared" ca="1" si="9"/>
        <v>#NAME?</v>
      </c>
    </row>
    <row r="183" spans="1:57" ht="15.75" customHeight="1" x14ac:dyDescent="0.25">
      <c r="A183" s="6" t="s">
        <v>1565</v>
      </c>
      <c r="B183" s="6" t="s">
        <v>3276</v>
      </c>
      <c r="C183" s="6">
        <v>2</v>
      </c>
      <c r="D183" s="6">
        <v>4</v>
      </c>
      <c r="E183" s="6">
        <v>2</v>
      </c>
      <c r="F183" s="6">
        <v>138</v>
      </c>
      <c r="G183" s="6">
        <v>1.43E-2</v>
      </c>
      <c r="H183" s="6">
        <v>5.1000000000000004E-3</v>
      </c>
      <c r="I183" s="6">
        <v>2E-3</v>
      </c>
      <c r="Q183" s="6">
        <v>15</v>
      </c>
      <c r="R183" s="6">
        <v>99</v>
      </c>
      <c r="S183" s="6">
        <v>345</v>
      </c>
      <c r="T183" s="6">
        <v>62277</v>
      </c>
      <c r="U183" s="6">
        <v>0.3548</v>
      </c>
      <c r="V183" s="6">
        <v>0.88239999999999996</v>
      </c>
      <c r="W183" s="6">
        <v>0.92330000000000001</v>
      </c>
      <c r="AE183" s="6">
        <v>4</v>
      </c>
      <c r="AF183" s="6">
        <v>4</v>
      </c>
      <c r="AG183" s="6">
        <v>2</v>
      </c>
      <c r="AH183" s="6">
        <v>138</v>
      </c>
      <c r="AI183" s="6">
        <v>1.43E-2</v>
      </c>
      <c r="AJ183" s="6">
        <v>5.1000000000000004E-3</v>
      </c>
      <c r="AK183" s="6">
        <v>2E-3</v>
      </c>
      <c r="AT183" s="9">
        <f t="shared" si="0"/>
        <v>34.5</v>
      </c>
      <c r="AU183" s="8" t="str">
        <f t="shared" si="1"/>
        <v/>
      </c>
      <c r="AV183" s="9">
        <f t="shared" si="2"/>
        <v>629.06060606060601</v>
      </c>
      <c r="AW183" s="31" t="str">
        <f t="shared" si="3"/>
        <v/>
      </c>
      <c r="AX183" s="9">
        <f t="shared" si="4"/>
        <v>34.5</v>
      </c>
      <c r="AY183" s="8" t="str">
        <f t="shared" si="5"/>
        <v/>
      </c>
      <c r="AZ183" s="8"/>
      <c r="BA183" s="6" t="e">
        <f t="shared" si="6"/>
        <v>#REF!</v>
      </c>
      <c r="BB183" s="6" t="e">
        <f t="shared" ca="1" si="7"/>
        <v>#NAME?</v>
      </c>
      <c r="BC183" s="6" t="e">
        <f t="shared" si="8"/>
        <v>#REF!</v>
      </c>
      <c r="BE183" s="9" t="e">
        <f t="shared" ca="1" si="9"/>
        <v>#NAME?</v>
      </c>
    </row>
    <row r="184" spans="1:57" ht="15.75" customHeight="1" x14ac:dyDescent="0.25">
      <c r="A184" s="6" t="s">
        <v>1741</v>
      </c>
      <c r="B184" s="6" t="s">
        <v>3276</v>
      </c>
      <c r="Q184" s="6">
        <v>39</v>
      </c>
      <c r="R184" s="6">
        <v>186</v>
      </c>
      <c r="S184" s="6">
        <v>703</v>
      </c>
      <c r="T184" s="6">
        <v>105311</v>
      </c>
      <c r="U184" s="6">
        <v>0.5181</v>
      </c>
      <c r="V184" s="6">
        <v>0.89670000000000005</v>
      </c>
      <c r="W184" s="6">
        <v>0.65100000000000002</v>
      </c>
      <c r="X184" s="6">
        <v>7</v>
      </c>
      <c r="Y184" s="6">
        <v>88</v>
      </c>
      <c r="Z184" s="6">
        <v>237</v>
      </c>
      <c r="AA184" s="6">
        <v>11082</v>
      </c>
      <c r="AB184" s="6">
        <v>0.24510000000000001</v>
      </c>
      <c r="AC184" s="6">
        <v>0.30230000000000001</v>
      </c>
      <c r="AD184" s="6">
        <v>6.8500000000000005E-2</v>
      </c>
      <c r="AE184" s="6">
        <v>4</v>
      </c>
      <c r="AF184" s="6">
        <v>33</v>
      </c>
      <c r="AG184" s="6">
        <v>119</v>
      </c>
      <c r="AH184" s="6">
        <v>6810</v>
      </c>
      <c r="AI184" s="6">
        <v>9.1899999999999996E-2</v>
      </c>
      <c r="AJ184" s="6">
        <v>0.15179999999999999</v>
      </c>
      <c r="AK184" s="6">
        <v>4.2099999999999999E-2</v>
      </c>
      <c r="AT184" s="9" t="str">
        <f t="shared" si="0"/>
        <v/>
      </c>
      <c r="AU184" s="8" t="str">
        <f t="shared" si="1"/>
        <v/>
      </c>
      <c r="AV184" s="9">
        <f t="shared" si="2"/>
        <v>566.18817204301081</v>
      </c>
      <c r="AW184" s="31">
        <f t="shared" si="3"/>
        <v>125.93181818181819</v>
      </c>
      <c r="AX184" s="9">
        <f t="shared" si="4"/>
        <v>206.36363636363637</v>
      </c>
      <c r="AY184" s="8" t="str">
        <f t="shared" si="5"/>
        <v/>
      </c>
      <c r="AZ184" s="8"/>
      <c r="BA184" s="6" t="e">
        <f t="shared" si="6"/>
        <v>#REF!</v>
      </c>
      <c r="BB184" s="6" t="e">
        <f t="shared" ca="1" si="7"/>
        <v>#NAME?</v>
      </c>
      <c r="BC184" s="6" t="e">
        <f t="shared" si="8"/>
        <v>#REF!</v>
      </c>
      <c r="BE184" s="9" t="e">
        <f t="shared" ca="1" si="9"/>
        <v>#NAME?</v>
      </c>
    </row>
    <row r="185" spans="1:57" ht="15.75" customHeight="1" x14ac:dyDescent="0.25">
      <c r="A185" s="6" t="s">
        <v>1704</v>
      </c>
      <c r="B185" s="6" t="s">
        <v>3276</v>
      </c>
      <c r="C185" s="6">
        <v>1</v>
      </c>
      <c r="D185" s="6">
        <v>36</v>
      </c>
      <c r="E185" s="6">
        <v>1941</v>
      </c>
      <c r="F185" s="6">
        <v>50956</v>
      </c>
      <c r="G185" s="6">
        <v>1.0699999999999999E-2</v>
      </c>
      <c r="H185" s="6">
        <v>0.18629999999999999</v>
      </c>
      <c r="I185" s="6">
        <v>8.1500000000000003E-2</v>
      </c>
      <c r="J185" s="6">
        <v>22</v>
      </c>
      <c r="K185" s="6">
        <v>94</v>
      </c>
      <c r="L185" s="6">
        <v>3752</v>
      </c>
      <c r="M185" s="6">
        <v>135200</v>
      </c>
      <c r="N185" s="6">
        <v>2.7900000000000001E-2</v>
      </c>
      <c r="O185" s="6">
        <v>0.36009999999999998</v>
      </c>
      <c r="P185" s="6">
        <v>0.21609999999999999</v>
      </c>
      <c r="Q185" s="6">
        <v>234</v>
      </c>
      <c r="R185" s="6">
        <v>1432</v>
      </c>
      <c r="S185" s="6">
        <v>9769</v>
      </c>
      <c r="T185" s="6">
        <v>577673</v>
      </c>
      <c r="U185" s="6">
        <v>0.42559999999999998</v>
      </c>
      <c r="V185" s="6">
        <v>0.9375</v>
      </c>
      <c r="W185" s="6">
        <v>0.92349999999999999</v>
      </c>
      <c r="X185" s="6">
        <v>15</v>
      </c>
      <c r="Y185" s="6">
        <v>107</v>
      </c>
      <c r="Z185" s="6">
        <v>3719</v>
      </c>
      <c r="AA185" s="6">
        <v>132995</v>
      </c>
      <c r="AB185" s="6">
        <v>3.1800000000000002E-2</v>
      </c>
      <c r="AC185" s="6">
        <v>0.3569</v>
      </c>
      <c r="AD185" s="6">
        <v>0.21260000000000001</v>
      </c>
      <c r="AE185" s="6">
        <v>2</v>
      </c>
      <c r="AF185" s="6">
        <v>14</v>
      </c>
      <c r="AG185" s="6">
        <v>1056</v>
      </c>
      <c r="AH185" s="6">
        <v>23608</v>
      </c>
      <c r="AI185" s="6">
        <v>4.1999999999999997E-3</v>
      </c>
      <c r="AJ185" s="6">
        <v>0.1013</v>
      </c>
      <c r="AK185" s="6">
        <v>3.7699999999999997E-2</v>
      </c>
      <c r="AL185" s="6">
        <v>4</v>
      </c>
      <c r="AM185" s="6">
        <v>159</v>
      </c>
      <c r="AN185" s="6">
        <v>5303</v>
      </c>
      <c r="AO185" s="6">
        <v>166815</v>
      </c>
      <c r="AP185" s="6">
        <v>4.7300000000000002E-2</v>
      </c>
      <c r="AQ185" s="6">
        <v>0.50890000000000002</v>
      </c>
      <c r="AR185" s="6">
        <v>0.26669999999999999</v>
      </c>
      <c r="AT185" s="9">
        <f t="shared" si="0"/>
        <v>1415.4444444444443</v>
      </c>
      <c r="AU185" s="8">
        <f t="shared" si="1"/>
        <v>1438.2978723404256</v>
      </c>
      <c r="AV185" s="9">
        <f t="shared" si="2"/>
        <v>403.40293296089385</v>
      </c>
      <c r="AW185" s="31">
        <f t="shared" si="3"/>
        <v>1242.9439252336449</v>
      </c>
      <c r="AX185" s="9">
        <f t="shared" si="4"/>
        <v>1686.2857142857142</v>
      </c>
      <c r="AY185" s="8">
        <f t="shared" si="5"/>
        <v>1049.1509433962265</v>
      </c>
      <c r="AZ185" s="8"/>
      <c r="BA185" s="6" t="e">
        <f t="shared" si="6"/>
        <v>#REF!</v>
      </c>
      <c r="BB185" s="6" t="e">
        <f t="shared" ca="1" si="7"/>
        <v>#NAME?</v>
      </c>
      <c r="BC185" s="6" t="e">
        <f t="shared" si="8"/>
        <v>#REF!</v>
      </c>
      <c r="BE185" s="9" t="e">
        <f t="shared" ca="1" si="9"/>
        <v>#NAME?</v>
      </c>
    </row>
    <row r="186" spans="1:57" ht="15.75" customHeight="1" x14ac:dyDescent="0.25">
      <c r="A186" s="6" t="s">
        <v>1558</v>
      </c>
      <c r="B186" s="6" t="s">
        <v>3276</v>
      </c>
      <c r="C186" s="6">
        <v>30</v>
      </c>
      <c r="D186" s="6">
        <v>248</v>
      </c>
      <c r="E186" s="6">
        <v>665</v>
      </c>
      <c r="F186" s="6">
        <v>22765</v>
      </c>
      <c r="G186" s="6">
        <v>2.2599999999999999E-2</v>
      </c>
      <c r="H186" s="6">
        <v>7.2599999999999998E-2</v>
      </c>
      <c r="I186" s="6">
        <v>7.9000000000000008E-3</v>
      </c>
      <c r="J186" s="6">
        <v>5</v>
      </c>
      <c r="K186" s="6">
        <v>23</v>
      </c>
      <c r="L186" s="6">
        <v>377</v>
      </c>
      <c r="M186" s="6">
        <v>11741</v>
      </c>
      <c r="N186" s="6">
        <v>2.0999999999999999E-3</v>
      </c>
      <c r="O186" s="6">
        <v>4.1200000000000001E-2</v>
      </c>
      <c r="P186" s="6">
        <v>4.1000000000000003E-3</v>
      </c>
      <c r="Q186" s="6">
        <v>728</v>
      </c>
      <c r="R186" s="6">
        <v>5149</v>
      </c>
      <c r="S186" s="6">
        <v>8885</v>
      </c>
      <c r="T186" s="6">
        <v>2685060</v>
      </c>
      <c r="U186" s="6">
        <v>0.46899999999999997</v>
      </c>
      <c r="V186" s="6">
        <v>0.97009999999999996</v>
      </c>
      <c r="W186" s="6">
        <v>0.93530000000000002</v>
      </c>
      <c r="X186" s="6">
        <v>236</v>
      </c>
      <c r="Y186" s="6">
        <v>568</v>
      </c>
      <c r="Z186" s="6">
        <v>1431</v>
      </c>
      <c r="AA186" s="6">
        <v>63300</v>
      </c>
      <c r="AB186" s="6">
        <v>5.1700000000000003E-2</v>
      </c>
      <c r="AC186" s="6">
        <v>0.15620000000000001</v>
      </c>
      <c r="AD186" s="6">
        <v>2.1999999999999999E-2</v>
      </c>
      <c r="AE186" s="6">
        <v>20</v>
      </c>
      <c r="AF186" s="6">
        <v>94</v>
      </c>
      <c r="AG186" s="6">
        <v>67</v>
      </c>
      <c r="AH186" s="6">
        <v>1400</v>
      </c>
      <c r="AI186" s="6">
        <v>8.6E-3</v>
      </c>
      <c r="AJ186" s="6">
        <v>7.3000000000000001E-3</v>
      </c>
      <c r="AK186" s="6">
        <v>5.0000000000000001E-4</v>
      </c>
      <c r="AT186" s="9">
        <f t="shared" si="0"/>
        <v>91.79435483870968</v>
      </c>
      <c r="AU186" s="8">
        <f t="shared" si="1"/>
        <v>510.47826086956519</v>
      </c>
      <c r="AV186" s="9">
        <f t="shared" si="2"/>
        <v>521.47213051077881</v>
      </c>
      <c r="AW186" s="31">
        <f t="shared" si="3"/>
        <v>111.44366197183099</v>
      </c>
      <c r="AX186" s="9">
        <f t="shared" si="4"/>
        <v>14.893617021276595</v>
      </c>
      <c r="AY186" s="8" t="str">
        <f t="shared" si="5"/>
        <v/>
      </c>
      <c r="AZ186" s="8"/>
      <c r="BA186" s="6" t="e">
        <f t="shared" si="6"/>
        <v>#REF!</v>
      </c>
      <c r="BB186" s="6" t="e">
        <f t="shared" ca="1" si="7"/>
        <v>#NAME?</v>
      </c>
      <c r="BC186" s="6" t="e">
        <f t="shared" si="8"/>
        <v>#REF!</v>
      </c>
      <c r="BE186" s="9" t="e">
        <f t="shared" ca="1" si="9"/>
        <v>#NAME?</v>
      </c>
    </row>
    <row r="187" spans="1:57" ht="15.75" customHeight="1" x14ac:dyDescent="0.25">
      <c r="A187" s="6" t="s">
        <v>1706</v>
      </c>
      <c r="B187" s="6" t="s">
        <v>3276</v>
      </c>
      <c r="C187" s="6">
        <v>5</v>
      </c>
      <c r="D187" s="6">
        <v>14</v>
      </c>
      <c r="E187" s="6">
        <v>513</v>
      </c>
      <c r="F187" s="6">
        <v>19001</v>
      </c>
      <c r="G187" s="6">
        <v>1.06E-2</v>
      </c>
      <c r="H187" s="6">
        <v>0.2084</v>
      </c>
      <c r="I187" s="6">
        <v>9.9299999999999999E-2</v>
      </c>
      <c r="J187" s="6">
        <v>5</v>
      </c>
      <c r="K187" s="6">
        <v>39</v>
      </c>
      <c r="L187" s="6">
        <v>750</v>
      </c>
      <c r="M187" s="6">
        <v>28125</v>
      </c>
      <c r="N187" s="6">
        <v>2.9700000000000001E-2</v>
      </c>
      <c r="O187" s="6">
        <v>0.30459999999999998</v>
      </c>
      <c r="P187" s="6">
        <v>0.14699999999999999</v>
      </c>
      <c r="Q187" s="6">
        <v>116</v>
      </c>
      <c r="R187" s="6">
        <v>517</v>
      </c>
      <c r="S187" s="6">
        <v>2169</v>
      </c>
      <c r="T187" s="6">
        <v>133547</v>
      </c>
      <c r="U187" s="6">
        <v>0.39319999999999999</v>
      </c>
      <c r="V187" s="6">
        <v>0.88100000000000001</v>
      </c>
      <c r="W187" s="6">
        <v>0.69820000000000004</v>
      </c>
      <c r="X187" s="6">
        <v>2</v>
      </c>
      <c r="Y187" s="6">
        <v>7</v>
      </c>
      <c r="Z187" s="6">
        <v>221</v>
      </c>
      <c r="AA187" s="6">
        <v>4103</v>
      </c>
      <c r="AB187" s="6">
        <v>5.3E-3</v>
      </c>
      <c r="AC187" s="6">
        <v>8.9800000000000005E-2</v>
      </c>
      <c r="AD187" s="6">
        <v>2.1499999999999998E-2</v>
      </c>
      <c r="AE187" s="6">
        <v>1</v>
      </c>
      <c r="AF187" s="6">
        <v>7</v>
      </c>
      <c r="AG187" s="6">
        <v>6</v>
      </c>
      <c r="AH187" s="6">
        <v>450</v>
      </c>
      <c r="AI187" s="6">
        <v>5.3E-3</v>
      </c>
      <c r="AJ187" s="6">
        <v>2.3999999999999998E-3</v>
      </c>
      <c r="AK187" s="6">
        <v>2.3999999999999998E-3</v>
      </c>
      <c r="AL187" s="6">
        <v>4</v>
      </c>
      <c r="AM187" s="6">
        <v>85</v>
      </c>
      <c r="AN187" s="6">
        <v>1174</v>
      </c>
      <c r="AO187" s="6">
        <v>42351</v>
      </c>
      <c r="AP187" s="6">
        <v>6.4600000000000005E-2</v>
      </c>
      <c r="AQ187" s="6">
        <v>0.4768</v>
      </c>
      <c r="AR187" s="6">
        <v>0.22140000000000001</v>
      </c>
      <c r="AT187" s="9">
        <f t="shared" si="0"/>
        <v>1357.2142857142858</v>
      </c>
      <c r="AU187" s="8">
        <f t="shared" si="1"/>
        <v>721.15384615384619</v>
      </c>
      <c r="AV187" s="9">
        <f t="shared" si="2"/>
        <v>258.31141199226306</v>
      </c>
      <c r="AW187" s="31">
        <f t="shared" si="3"/>
        <v>586.14285714285711</v>
      </c>
      <c r="AX187" s="9">
        <f t="shared" si="4"/>
        <v>64.285714285714292</v>
      </c>
      <c r="AY187" s="8">
        <f t="shared" si="5"/>
        <v>498.24705882352941</v>
      </c>
      <c r="AZ187" s="8"/>
      <c r="BA187" s="6" t="e">
        <f t="shared" si="6"/>
        <v>#REF!</v>
      </c>
      <c r="BB187" s="6" t="e">
        <f t="shared" ca="1" si="7"/>
        <v>#NAME?</v>
      </c>
      <c r="BC187" s="6" t="e">
        <f t="shared" si="8"/>
        <v>#REF!</v>
      </c>
      <c r="BE187" s="9" t="e">
        <f t="shared" ca="1" si="9"/>
        <v>#NAME?</v>
      </c>
    </row>
    <row r="188" spans="1:57" ht="15.75" customHeight="1" x14ac:dyDescent="0.25">
      <c r="A188" s="6" t="s">
        <v>1684</v>
      </c>
      <c r="B188" s="6" t="s">
        <v>3276</v>
      </c>
      <c r="C188" s="6">
        <v>7</v>
      </c>
      <c r="D188" s="6">
        <v>254</v>
      </c>
      <c r="E188" s="6">
        <v>1100</v>
      </c>
      <c r="F188" s="6">
        <v>38793</v>
      </c>
      <c r="G188" s="6">
        <v>6.0900000000000003E-2</v>
      </c>
      <c r="H188" s="6">
        <v>0.1648</v>
      </c>
      <c r="I188" s="6">
        <v>3.9899999999999998E-2</v>
      </c>
      <c r="J188" s="6">
        <v>12</v>
      </c>
      <c r="K188" s="6">
        <v>73</v>
      </c>
      <c r="L188" s="6">
        <v>1053</v>
      </c>
      <c r="M188" s="6">
        <v>36468</v>
      </c>
      <c r="N188" s="6">
        <v>1.7500000000000002E-2</v>
      </c>
      <c r="O188" s="6">
        <v>0.1578</v>
      </c>
      <c r="P188" s="6">
        <v>3.7499999999999999E-2</v>
      </c>
      <c r="Q188" s="6">
        <v>280</v>
      </c>
      <c r="R188" s="6">
        <v>2215</v>
      </c>
      <c r="S188" s="6">
        <v>6515</v>
      </c>
      <c r="T188" s="6">
        <v>890776</v>
      </c>
      <c r="U188" s="6">
        <v>0.53090000000000004</v>
      </c>
      <c r="V188" s="6">
        <v>0.97619999999999996</v>
      </c>
      <c r="W188" s="6">
        <v>0.91539999999999999</v>
      </c>
      <c r="X188" s="6">
        <v>103</v>
      </c>
      <c r="Y188" s="6">
        <v>498</v>
      </c>
      <c r="Z188" s="6">
        <v>1379</v>
      </c>
      <c r="AA188" s="6">
        <v>79277</v>
      </c>
      <c r="AB188" s="6">
        <v>0.11940000000000001</v>
      </c>
      <c r="AC188" s="6">
        <v>0.20660000000000001</v>
      </c>
      <c r="AD188" s="6">
        <v>8.1500000000000003E-2</v>
      </c>
      <c r="AE188" s="6">
        <v>42</v>
      </c>
      <c r="AF188" s="6">
        <v>279</v>
      </c>
      <c r="AG188" s="6">
        <v>1057</v>
      </c>
      <c r="AH188" s="6">
        <v>64680</v>
      </c>
      <c r="AI188" s="6">
        <v>6.6900000000000001E-2</v>
      </c>
      <c r="AJ188" s="6">
        <v>0.15840000000000001</v>
      </c>
      <c r="AK188" s="6">
        <v>6.6500000000000004E-2</v>
      </c>
      <c r="AL188" s="6">
        <v>4</v>
      </c>
      <c r="AM188" s="6">
        <v>300</v>
      </c>
      <c r="AN188" s="6">
        <v>3784</v>
      </c>
      <c r="AO188" s="6">
        <v>292711</v>
      </c>
      <c r="AP188" s="6">
        <v>7.1900000000000006E-2</v>
      </c>
      <c r="AQ188" s="6">
        <v>0.56699999999999995</v>
      </c>
      <c r="AR188" s="6">
        <v>0.30080000000000001</v>
      </c>
      <c r="AT188" s="9">
        <f t="shared" si="0"/>
        <v>152.72834645669292</v>
      </c>
      <c r="AU188" s="8">
        <f t="shared" si="1"/>
        <v>499.56164383561645</v>
      </c>
      <c r="AV188" s="9">
        <f t="shared" si="2"/>
        <v>402.15620767494357</v>
      </c>
      <c r="AW188" s="31">
        <f t="shared" si="3"/>
        <v>159.19076305220884</v>
      </c>
      <c r="AX188" s="9">
        <f t="shared" si="4"/>
        <v>231.8279569892473</v>
      </c>
      <c r="AY188" s="8">
        <f t="shared" si="5"/>
        <v>975.70333333333338</v>
      </c>
      <c r="AZ188" s="8"/>
      <c r="BA188" s="6" t="e">
        <f t="shared" si="6"/>
        <v>#REF!</v>
      </c>
      <c r="BB188" s="6" t="e">
        <f t="shared" ca="1" si="7"/>
        <v>#NAME?</v>
      </c>
      <c r="BC188" s="6" t="e">
        <f t="shared" si="8"/>
        <v>#REF!</v>
      </c>
      <c r="BE188" s="9" t="e">
        <f t="shared" ca="1" si="9"/>
        <v>#NAME?</v>
      </c>
    </row>
    <row r="189" spans="1:57" ht="15.75" customHeight="1" x14ac:dyDescent="0.25">
      <c r="A189" s="6" t="s">
        <v>1712</v>
      </c>
      <c r="B189" s="6" t="s">
        <v>3276</v>
      </c>
      <c r="C189" s="6">
        <v>45</v>
      </c>
      <c r="D189" s="6">
        <v>788</v>
      </c>
      <c r="E189" s="6">
        <v>12310</v>
      </c>
      <c r="F189" s="6">
        <v>720541</v>
      </c>
      <c r="G189" s="6">
        <v>4.6899999999999997E-2</v>
      </c>
      <c r="H189" s="6">
        <v>0.26300000000000001</v>
      </c>
      <c r="I189" s="6">
        <v>9.7799999999999998E-2</v>
      </c>
      <c r="J189" s="6">
        <v>150</v>
      </c>
      <c r="K189" s="6">
        <v>734</v>
      </c>
      <c r="L189" s="6">
        <v>18419</v>
      </c>
      <c r="M189" s="6">
        <v>1362619</v>
      </c>
      <c r="N189" s="6">
        <v>4.3700000000000003E-2</v>
      </c>
      <c r="O189" s="6">
        <v>0.39350000000000002</v>
      </c>
      <c r="P189" s="6">
        <v>0.18490000000000001</v>
      </c>
      <c r="Q189" s="6">
        <v>1306</v>
      </c>
      <c r="R189" s="6">
        <v>11026</v>
      </c>
      <c r="S189" s="6">
        <v>45612</v>
      </c>
      <c r="T189" s="6">
        <v>6971926</v>
      </c>
      <c r="U189" s="6">
        <v>0.65669999999999995</v>
      </c>
      <c r="V189" s="6">
        <v>0.97440000000000004</v>
      </c>
      <c r="W189" s="6">
        <v>0.94610000000000005</v>
      </c>
      <c r="X189" s="6">
        <v>1492</v>
      </c>
      <c r="Y189" s="6">
        <v>2397</v>
      </c>
      <c r="Z189" s="6">
        <v>20142</v>
      </c>
      <c r="AA189" s="6">
        <v>1548866</v>
      </c>
      <c r="AB189" s="6">
        <v>0.14280000000000001</v>
      </c>
      <c r="AC189" s="6">
        <v>0.43030000000000002</v>
      </c>
      <c r="AD189" s="6">
        <v>0.2102</v>
      </c>
      <c r="AE189" s="6">
        <v>73</v>
      </c>
      <c r="AF189" s="6">
        <v>649</v>
      </c>
      <c r="AG189" s="6">
        <v>13197</v>
      </c>
      <c r="AH189" s="6">
        <v>847014</v>
      </c>
      <c r="AI189" s="6">
        <v>3.8699999999999998E-2</v>
      </c>
      <c r="AJ189" s="6">
        <v>0.28189999999999998</v>
      </c>
      <c r="AK189" s="6">
        <v>0.1149</v>
      </c>
      <c r="AL189" s="6">
        <v>36</v>
      </c>
      <c r="AM189" s="6">
        <v>1791</v>
      </c>
      <c r="AN189" s="6">
        <v>30965</v>
      </c>
      <c r="AO189" s="6">
        <v>3003625</v>
      </c>
      <c r="AP189" s="6">
        <v>0.1067</v>
      </c>
      <c r="AQ189" s="6">
        <v>0.66149999999999998</v>
      </c>
      <c r="AR189" s="6">
        <v>0.40760000000000002</v>
      </c>
      <c r="AT189" s="9">
        <f t="shared" si="0"/>
        <v>914.39213197969548</v>
      </c>
      <c r="AU189" s="8">
        <f t="shared" si="1"/>
        <v>1856.4291553133514</v>
      </c>
      <c r="AV189" s="9">
        <f t="shared" si="2"/>
        <v>632.31688735715579</v>
      </c>
      <c r="AW189" s="31">
        <f t="shared" si="3"/>
        <v>646.16854401335002</v>
      </c>
      <c r="AX189" s="9">
        <f t="shared" si="4"/>
        <v>1305.1063174114022</v>
      </c>
      <c r="AY189" s="8">
        <f t="shared" si="5"/>
        <v>1677.0658849804579</v>
      </c>
      <c r="AZ189" s="8"/>
      <c r="BA189" s="6" t="e">
        <f t="shared" si="6"/>
        <v>#REF!</v>
      </c>
      <c r="BB189" s="6" t="e">
        <f t="shared" ca="1" si="7"/>
        <v>#NAME?</v>
      </c>
      <c r="BC189" s="6" t="e">
        <f t="shared" si="8"/>
        <v>#REF!</v>
      </c>
      <c r="BE189" s="9" t="e">
        <f t="shared" ca="1" si="9"/>
        <v>#NAME?</v>
      </c>
    </row>
    <row r="190" spans="1:57" ht="15.75" customHeight="1" x14ac:dyDescent="0.25">
      <c r="A190" s="6" t="s">
        <v>1510</v>
      </c>
      <c r="B190" s="6" t="s">
        <v>3276</v>
      </c>
      <c r="C190" s="6">
        <v>1</v>
      </c>
      <c r="D190" s="6">
        <v>2</v>
      </c>
      <c r="E190" s="6">
        <v>227</v>
      </c>
      <c r="F190" s="6">
        <v>3984</v>
      </c>
      <c r="G190" s="6">
        <v>3.8999999999999998E-3</v>
      </c>
      <c r="H190" s="6">
        <v>0.1133</v>
      </c>
      <c r="I190" s="6">
        <v>2.7699999999999999E-2</v>
      </c>
      <c r="J190" s="6">
        <v>4</v>
      </c>
      <c r="K190" s="6">
        <v>37</v>
      </c>
      <c r="L190" s="6">
        <v>744</v>
      </c>
      <c r="M190" s="6">
        <v>24539</v>
      </c>
      <c r="N190" s="6">
        <v>7.1800000000000003E-2</v>
      </c>
      <c r="O190" s="6">
        <v>0.37130000000000002</v>
      </c>
      <c r="P190" s="6">
        <v>0.17069999999999999</v>
      </c>
      <c r="Q190" s="6">
        <v>46</v>
      </c>
      <c r="R190" s="6">
        <v>297</v>
      </c>
      <c r="S190" s="6">
        <v>1852</v>
      </c>
      <c r="T190" s="6">
        <v>118899</v>
      </c>
      <c r="U190" s="6">
        <v>0.57669999999999999</v>
      </c>
      <c r="V190" s="6">
        <v>0.92420000000000002</v>
      </c>
      <c r="W190" s="6">
        <v>0.82699999999999996</v>
      </c>
      <c r="X190" s="6">
        <v>9</v>
      </c>
      <c r="Y190" s="6">
        <v>69</v>
      </c>
      <c r="Z190" s="6">
        <v>665</v>
      </c>
      <c r="AA190" s="6">
        <v>25722</v>
      </c>
      <c r="AB190" s="6">
        <v>0.13400000000000001</v>
      </c>
      <c r="AC190" s="6">
        <v>0.33179999999999998</v>
      </c>
      <c r="AD190" s="6">
        <v>0.1789</v>
      </c>
      <c r="AE190" s="6">
        <v>1</v>
      </c>
      <c r="AF190" s="6">
        <v>14</v>
      </c>
      <c r="AG190" s="6">
        <v>347</v>
      </c>
      <c r="AH190" s="6">
        <v>7911</v>
      </c>
      <c r="AI190" s="6">
        <v>2.7199999999999998E-2</v>
      </c>
      <c r="AJ190" s="6">
        <v>0.17319999999999999</v>
      </c>
      <c r="AK190" s="6">
        <v>5.5E-2</v>
      </c>
      <c r="AL190" s="6">
        <v>3</v>
      </c>
      <c r="AM190" s="6">
        <v>85</v>
      </c>
      <c r="AN190" s="6">
        <v>1379</v>
      </c>
      <c r="AO190" s="6">
        <v>60483</v>
      </c>
      <c r="AP190" s="6">
        <v>0.16500000000000001</v>
      </c>
      <c r="AQ190" s="6">
        <v>0.68810000000000004</v>
      </c>
      <c r="AR190" s="6">
        <v>0.42070000000000002</v>
      </c>
      <c r="AT190" s="9">
        <f t="shared" si="0"/>
        <v>1992</v>
      </c>
      <c r="AU190" s="8">
        <f t="shared" si="1"/>
        <v>663.21621621621625</v>
      </c>
      <c r="AV190" s="9">
        <f t="shared" si="2"/>
        <v>400.33333333333331</v>
      </c>
      <c r="AW190" s="31">
        <f t="shared" si="3"/>
        <v>372.78260869565219</v>
      </c>
      <c r="AX190" s="9">
        <f t="shared" si="4"/>
        <v>565.07142857142856</v>
      </c>
      <c r="AY190" s="8">
        <f t="shared" si="5"/>
        <v>711.564705882353</v>
      </c>
      <c r="AZ190" s="8"/>
      <c r="BA190" s="6" t="e">
        <f t="shared" si="6"/>
        <v>#REF!</v>
      </c>
      <c r="BB190" s="6" t="e">
        <f t="shared" ca="1" si="7"/>
        <v>#NAME?</v>
      </c>
      <c r="BC190" s="6" t="e">
        <f t="shared" si="8"/>
        <v>#REF!</v>
      </c>
      <c r="BE190" s="9" t="e">
        <f t="shared" ca="1" si="9"/>
        <v>#NAME?</v>
      </c>
    </row>
    <row r="191" spans="1:57" ht="15.75" customHeight="1" x14ac:dyDescent="0.25">
      <c r="A191" s="6" t="s">
        <v>1624</v>
      </c>
      <c r="B191" s="6" t="s">
        <v>3276</v>
      </c>
      <c r="C191" s="6">
        <v>12</v>
      </c>
      <c r="D191" s="6">
        <v>36</v>
      </c>
      <c r="E191" s="6">
        <v>339</v>
      </c>
      <c r="F191" s="6">
        <v>6559</v>
      </c>
      <c r="G191" s="6">
        <v>1.11E-2</v>
      </c>
      <c r="H191" s="6">
        <v>6.4500000000000002E-2</v>
      </c>
      <c r="I191" s="6">
        <v>1.09E-2</v>
      </c>
      <c r="J191" s="6">
        <v>2</v>
      </c>
      <c r="K191" s="6">
        <v>27</v>
      </c>
      <c r="L191" s="6">
        <v>593</v>
      </c>
      <c r="M191" s="6">
        <v>11975</v>
      </c>
      <c r="N191" s="6">
        <v>8.3000000000000001E-3</v>
      </c>
      <c r="O191" s="6">
        <v>0.1128</v>
      </c>
      <c r="P191" s="6">
        <v>1.9900000000000001E-2</v>
      </c>
      <c r="Q191" s="6">
        <v>188</v>
      </c>
      <c r="R191" s="6">
        <v>1424</v>
      </c>
      <c r="S191" s="6">
        <v>5051</v>
      </c>
      <c r="T191" s="6">
        <v>498383</v>
      </c>
      <c r="U191" s="6">
        <v>0.43790000000000001</v>
      </c>
      <c r="V191" s="6">
        <v>0.96040000000000003</v>
      </c>
      <c r="W191" s="6">
        <v>0.82840000000000003</v>
      </c>
      <c r="X191" s="6">
        <v>104</v>
      </c>
      <c r="Y191" s="6">
        <v>239</v>
      </c>
      <c r="Z191" s="6">
        <v>994</v>
      </c>
      <c r="AA191" s="6">
        <v>20495</v>
      </c>
      <c r="AB191" s="6">
        <v>7.3499999999999996E-2</v>
      </c>
      <c r="AC191" s="6">
        <v>0.189</v>
      </c>
      <c r="AD191" s="6">
        <v>3.4099999999999998E-2</v>
      </c>
      <c r="AE191" s="6">
        <v>9</v>
      </c>
      <c r="AF191" s="6">
        <v>25</v>
      </c>
      <c r="AG191" s="6">
        <v>13</v>
      </c>
      <c r="AH191" s="6">
        <v>151</v>
      </c>
      <c r="AI191" s="6">
        <v>7.7000000000000002E-3</v>
      </c>
      <c r="AJ191" s="6">
        <v>2.5000000000000001E-3</v>
      </c>
      <c r="AK191" s="6">
        <v>2.9999999999999997E-4</v>
      </c>
      <c r="AL191" s="6">
        <v>1</v>
      </c>
      <c r="AM191" s="6">
        <v>227</v>
      </c>
      <c r="AN191" s="6">
        <v>2618</v>
      </c>
      <c r="AO191" s="6">
        <v>216394</v>
      </c>
      <c r="AP191" s="6">
        <v>6.9800000000000001E-2</v>
      </c>
      <c r="AQ191" s="6">
        <v>0.49780000000000002</v>
      </c>
      <c r="AR191" s="6">
        <v>0.35970000000000002</v>
      </c>
      <c r="AT191" s="9">
        <f t="shared" si="0"/>
        <v>182.19444444444446</v>
      </c>
      <c r="AU191" s="8">
        <f t="shared" si="1"/>
        <v>443.51851851851853</v>
      </c>
      <c r="AV191" s="9">
        <f t="shared" si="2"/>
        <v>349.98806179775283</v>
      </c>
      <c r="AW191" s="31">
        <f t="shared" si="3"/>
        <v>85.753138075313814</v>
      </c>
      <c r="AX191" s="9">
        <f t="shared" si="4"/>
        <v>6.04</v>
      </c>
      <c r="AY191" s="8">
        <f t="shared" si="5"/>
        <v>953.27753303964755</v>
      </c>
      <c r="AZ191" s="8"/>
      <c r="BA191" s="6" t="e">
        <f t="shared" si="6"/>
        <v>#REF!</v>
      </c>
      <c r="BB191" s="6" t="e">
        <f t="shared" ca="1" si="7"/>
        <v>#NAME?</v>
      </c>
      <c r="BC191" s="6" t="e">
        <f t="shared" si="8"/>
        <v>#REF!</v>
      </c>
      <c r="BE191" s="9" t="e">
        <f t="shared" ca="1" si="9"/>
        <v>#NAME?</v>
      </c>
    </row>
    <row r="192" spans="1:57" ht="15.75" customHeight="1" x14ac:dyDescent="0.25">
      <c r="A192" s="6" t="s">
        <v>1722</v>
      </c>
      <c r="B192" s="6" t="s">
        <v>3276</v>
      </c>
      <c r="C192" s="6">
        <v>3</v>
      </c>
      <c r="D192" s="6">
        <v>177</v>
      </c>
      <c r="E192" s="6">
        <v>5269</v>
      </c>
      <c r="F192" s="6">
        <v>156741</v>
      </c>
      <c r="G192" s="6">
        <v>4.4900000000000002E-2</v>
      </c>
      <c r="H192" s="6">
        <v>0.25850000000000001</v>
      </c>
      <c r="I192" s="6">
        <v>0.11700000000000001</v>
      </c>
      <c r="J192" s="6">
        <v>68</v>
      </c>
      <c r="K192" s="6">
        <v>304</v>
      </c>
      <c r="L192" s="6">
        <v>7136</v>
      </c>
      <c r="M192" s="6">
        <v>318659</v>
      </c>
      <c r="N192" s="6">
        <v>7.7100000000000002E-2</v>
      </c>
      <c r="O192" s="6">
        <v>0.35</v>
      </c>
      <c r="P192" s="6">
        <v>0.2379</v>
      </c>
      <c r="Q192" s="6">
        <v>357</v>
      </c>
      <c r="R192" s="6">
        <v>2337</v>
      </c>
      <c r="S192" s="6">
        <v>19489</v>
      </c>
      <c r="T192" s="6">
        <v>1164240</v>
      </c>
      <c r="U192" s="6">
        <v>0.5927</v>
      </c>
      <c r="V192" s="6">
        <v>0.95599999999999996</v>
      </c>
      <c r="W192" s="6">
        <v>0.86919999999999997</v>
      </c>
      <c r="X192" s="6">
        <v>143</v>
      </c>
      <c r="Y192" s="6">
        <v>264</v>
      </c>
      <c r="Z192" s="6">
        <v>6875</v>
      </c>
      <c r="AA192" s="6">
        <v>240629</v>
      </c>
      <c r="AB192" s="6">
        <v>6.7000000000000004E-2</v>
      </c>
      <c r="AC192" s="6">
        <v>0.3372</v>
      </c>
      <c r="AD192" s="6">
        <v>0.17960000000000001</v>
      </c>
      <c r="AE192" s="6">
        <v>28</v>
      </c>
      <c r="AF192" s="6">
        <v>227</v>
      </c>
      <c r="AG192" s="6">
        <v>5400</v>
      </c>
      <c r="AH192" s="6">
        <v>224309</v>
      </c>
      <c r="AI192" s="6">
        <v>5.7599999999999998E-2</v>
      </c>
      <c r="AJ192" s="6">
        <v>0.26490000000000002</v>
      </c>
      <c r="AK192" s="6">
        <v>0.16750000000000001</v>
      </c>
      <c r="AL192" s="6">
        <v>32</v>
      </c>
      <c r="AM192" s="6">
        <v>597</v>
      </c>
      <c r="AN192" s="6">
        <v>12003</v>
      </c>
      <c r="AO192" s="6">
        <v>641010</v>
      </c>
      <c r="AP192" s="6">
        <v>0.15140000000000001</v>
      </c>
      <c r="AQ192" s="6">
        <v>0.58879999999999999</v>
      </c>
      <c r="AR192" s="6">
        <v>0.47860000000000003</v>
      </c>
      <c r="AT192" s="9">
        <f t="shared" si="0"/>
        <v>885.54237288135596</v>
      </c>
      <c r="AU192" s="8">
        <f t="shared" si="1"/>
        <v>1048.2203947368421</v>
      </c>
      <c r="AV192" s="9">
        <f t="shared" si="2"/>
        <v>498.17715019255456</v>
      </c>
      <c r="AW192" s="31">
        <f t="shared" si="3"/>
        <v>911.47348484848487</v>
      </c>
      <c r="AX192" s="9">
        <f t="shared" si="4"/>
        <v>988.14537444933922</v>
      </c>
      <c r="AY192" s="8">
        <f t="shared" si="5"/>
        <v>1073.7185929648242</v>
      </c>
      <c r="AZ192" s="8"/>
      <c r="BA192" s="6" t="e">
        <f t="shared" si="6"/>
        <v>#REF!</v>
      </c>
      <c r="BB192" s="6" t="e">
        <f t="shared" ca="1" si="7"/>
        <v>#NAME?</v>
      </c>
      <c r="BC192" s="6" t="e">
        <f t="shared" si="8"/>
        <v>#REF!</v>
      </c>
      <c r="BE192" s="9" t="e">
        <f t="shared" ca="1" si="9"/>
        <v>#NAME?</v>
      </c>
    </row>
    <row r="193" spans="1:57" ht="15.75" customHeight="1" x14ac:dyDescent="0.25">
      <c r="A193" s="6" t="s">
        <v>1668</v>
      </c>
      <c r="B193" s="6" t="s">
        <v>3276</v>
      </c>
      <c r="C193" s="6">
        <v>12</v>
      </c>
      <c r="D193" s="6">
        <v>291</v>
      </c>
      <c r="E193" s="6">
        <v>11880</v>
      </c>
      <c r="F193" s="6">
        <v>526375</v>
      </c>
      <c r="G193" s="6">
        <v>2.7E-2</v>
      </c>
      <c r="H193" s="6">
        <v>0.37159999999999999</v>
      </c>
      <c r="I193" s="6">
        <v>0.1017</v>
      </c>
      <c r="J193" s="6">
        <v>102</v>
      </c>
      <c r="K193" s="6">
        <v>629</v>
      </c>
      <c r="L193" s="6">
        <v>15033</v>
      </c>
      <c r="M193" s="6">
        <v>869663</v>
      </c>
      <c r="N193" s="6">
        <v>5.8400000000000001E-2</v>
      </c>
      <c r="O193" s="6">
        <v>0.4703</v>
      </c>
      <c r="P193" s="6">
        <v>0.1681</v>
      </c>
      <c r="Q193" s="6">
        <v>740</v>
      </c>
      <c r="R193" s="6">
        <v>5305</v>
      </c>
      <c r="S193" s="6">
        <v>31017</v>
      </c>
      <c r="T193" s="6">
        <v>4916291</v>
      </c>
      <c r="U193" s="6">
        <v>0.49270000000000003</v>
      </c>
      <c r="V193" s="6">
        <v>0.97030000000000005</v>
      </c>
      <c r="W193" s="6">
        <v>0.95009999999999994</v>
      </c>
      <c r="X193" s="6">
        <v>277</v>
      </c>
      <c r="Y193" s="6">
        <v>873</v>
      </c>
      <c r="Z193" s="6">
        <v>15275</v>
      </c>
      <c r="AA193" s="6">
        <v>873241</v>
      </c>
      <c r="AB193" s="6">
        <v>8.1100000000000005E-2</v>
      </c>
      <c r="AC193" s="6">
        <v>0.4778</v>
      </c>
      <c r="AD193" s="6">
        <v>0.16880000000000001</v>
      </c>
      <c r="AE193" s="6">
        <v>32</v>
      </c>
      <c r="AF193" s="6">
        <v>419</v>
      </c>
      <c r="AG193" s="6">
        <v>10870</v>
      </c>
      <c r="AH193" s="6">
        <v>568546</v>
      </c>
      <c r="AI193" s="6">
        <v>3.8899999999999997E-2</v>
      </c>
      <c r="AJ193" s="6">
        <v>0.34</v>
      </c>
      <c r="AK193" s="6">
        <v>0.1099</v>
      </c>
      <c r="AL193" s="6">
        <v>34</v>
      </c>
      <c r="AM193" s="6">
        <v>1622</v>
      </c>
      <c r="AN193" s="6">
        <v>27639</v>
      </c>
      <c r="AO193" s="6">
        <v>1975747</v>
      </c>
      <c r="AP193" s="6">
        <v>0.15060000000000001</v>
      </c>
      <c r="AQ193" s="6">
        <v>0.86460000000000004</v>
      </c>
      <c r="AR193" s="6">
        <v>0.38179999999999997</v>
      </c>
      <c r="AT193" s="9">
        <f t="shared" si="0"/>
        <v>1808.8487972508592</v>
      </c>
      <c r="AU193" s="8">
        <f t="shared" si="1"/>
        <v>1382.6120826709061</v>
      </c>
      <c r="AV193" s="9">
        <f t="shared" si="2"/>
        <v>926.72780395852965</v>
      </c>
      <c r="AW193" s="31">
        <f t="shared" si="3"/>
        <v>1000.2760595647194</v>
      </c>
      <c r="AX193" s="9">
        <f t="shared" si="4"/>
        <v>1356.9116945107398</v>
      </c>
      <c r="AY193" s="8">
        <f t="shared" si="5"/>
        <v>1218.093094944513</v>
      </c>
      <c r="AZ193" s="8"/>
      <c r="BA193" s="6" t="e">
        <f t="shared" si="6"/>
        <v>#REF!</v>
      </c>
      <c r="BB193" s="6" t="e">
        <f t="shared" ca="1" si="7"/>
        <v>#NAME?</v>
      </c>
      <c r="BC193" s="6" t="e">
        <f t="shared" si="8"/>
        <v>#REF!</v>
      </c>
      <c r="BE193" s="9" t="e">
        <f t="shared" ca="1" si="9"/>
        <v>#NAME?</v>
      </c>
    </row>
    <row r="194" spans="1:57" ht="15.75" customHeight="1" x14ac:dyDescent="0.25">
      <c r="A194" s="6" t="s">
        <v>1495</v>
      </c>
      <c r="B194" s="6" t="s">
        <v>3276</v>
      </c>
      <c r="C194" s="6">
        <v>2</v>
      </c>
      <c r="D194" s="6">
        <v>4</v>
      </c>
      <c r="E194" s="6">
        <v>53</v>
      </c>
      <c r="F194" s="6">
        <v>1353</v>
      </c>
      <c r="G194" s="6">
        <v>5.4000000000000003E-3</v>
      </c>
      <c r="H194" s="6">
        <v>3.1600000000000003E-2</v>
      </c>
      <c r="I194" s="6">
        <v>1.1299999999999999E-2</v>
      </c>
      <c r="J194" s="6">
        <v>1</v>
      </c>
      <c r="K194" s="6">
        <v>14</v>
      </c>
      <c r="L194" s="6">
        <v>303</v>
      </c>
      <c r="M194" s="6">
        <v>6385</v>
      </c>
      <c r="N194" s="6">
        <v>1.89E-2</v>
      </c>
      <c r="O194" s="6">
        <v>0.18079999999999999</v>
      </c>
      <c r="P194" s="6">
        <v>5.3400000000000003E-2</v>
      </c>
      <c r="Q194" s="6">
        <v>75</v>
      </c>
      <c r="R194" s="6">
        <v>507</v>
      </c>
      <c r="S194" s="6">
        <v>1536</v>
      </c>
      <c r="T194" s="6">
        <v>95457</v>
      </c>
      <c r="U194" s="6">
        <v>0.68510000000000004</v>
      </c>
      <c r="V194" s="6">
        <v>0.91649999999999998</v>
      </c>
      <c r="W194" s="6">
        <v>0.79810000000000003</v>
      </c>
      <c r="X194" s="6">
        <v>4</v>
      </c>
      <c r="Y194" s="6">
        <v>30</v>
      </c>
      <c r="Z194" s="6">
        <v>485</v>
      </c>
      <c r="AA194" s="6">
        <v>13932</v>
      </c>
      <c r="AB194" s="6">
        <v>4.0500000000000001E-2</v>
      </c>
      <c r="AC194" s="6">
        <v>0.28939999999999999</v>
      </c>
      <c r="AD194" s="6">
        <v>0.11650000000000001</v>
      </c>
      <c r="AE194" s="6">
        <v>2</v>
      </c>
      <c r="AF194" s="6">
        <v>6</v>
      </c>
      <c r="AG194" s="6">
        <v>163</v>
      </c>
      <c r="AH194" s="6">
        <v>4831</v>
      </c>
      <c r="AI194" s="6">
        <v>8.0999999999999996E-3</v>
      </c>
      <c r="AJ194" s="6">
        <v>9.7299999999999998E-2</v>
      </c>
      <c r="AK194" s="6">
        <v>4.0399999999999998E-2</v>
      </c>
      <c r="AT194" s="9">
        <f t="shared" si="0"/>
        <v>338.25</v>
      </c>
      <c r="AU194" s="8">
        <f t="shared" si="1"/>
        <v>456.07142857142856</v>
      </c>
      <c r="AV194" s="9">
        <f t="shared" si="2"/>
        <v>188.27810650887574</v>
      </c>
      <c r="AW194" s="31">
        <f t="shared" si="3"/>
        <v>464.4</v>
      </c>
      <c r="AX194" s="9">
        <f t="shared" si="4"/>
        <v>805.16666666666663</v>
      </c>
      <c r="AY194" s="8" t="str">
        <f t="shared" si="5"/>
        <v/>
      </c>
      <c r="AZ194" s="8"/>
      <c r="BA194" s="6" t="e">
        <f t="shared" si="6"/>
        <v>#REF!</v>
      </c>
      <c r="BB194" s="6" t="e">
        <f t="shared" ca="1" si="7"/>
        <v>#NAME?</v>
      </c>
      <c r="BC194" s="6" t="e">
        <f t="shared" si="8"/>
        <v>#REF!</v>
      </c>
      <c r="BE194" s="9" t="e">
        <f t="shared" ca="1" si="9"/>
        <v>#NAME?</v>
      </c>
    </row>
    <row r="195" spans="1:57" ht="15.75" customHeight="1" x14ac:dyDescent="0.25">
      <c r="A195" s="6" t="s">
        <v>1670</v>
      </c>
      <c r="B195" s="6" t="s">
        <v>3276</v>
      </c>
      <c r="C195" s="6">
        <v>3</v>
      </c>
      <c r="D195" s="6">
        <v>9</v>
      </c>
      <c r="E195" s="6">
        <v>176</v>
      </c>
      <c r="F195" s="6">
        <v>2045</v>
      </c>
      <c r="G195" s="6">
        <v>2.3900000000000001E-2</v>
      </c>
      <c r="H195" s="6">
        <v>0.23880000000000001</v>
      </c>
      <c r="I195" s="6">
        <v>2.18E-2</v>
      </c>
      <c r="Q195" s="6">
        <v>37</v>
      </c>
      <c r="R195" s="6">
        <v>202</v>
      </c>
      <c r="S195" s="6">
        <v>610</v>
      </c>
      <c r="T195" s="6">
        <v>86644</v>
      </c>
      <c r="U195" s="6">
        <v>0.53580000000000005</v>
      </c>
      <c r="V195" s="6">
        <v>0.82769999999999999</v>
      </c>
      <c r="W195" s="6">
        <v>0.92400000000000004</v>
      </c>
      <c r="X195" s="6">
        <v>2</v>
      </c>
      <c r="Y195" s="6">
        <v>19</v>
      </c>
      <c r="Z195" s="6">
        <v>238</v>
      </c>
      <c r="AA195" s="6">
        <v>5669</v>
      </c>
      <c r="AB195" s="6">
        <v>5.04E-2</v>
      </c>
      <c r="AC195" s="6">
        <v>0.32290000000000002</v>
      </c>
      <c r="AD195" s="6">
        <v>6.0499999999999998E-2</v>
      </c>
      <c r="AE195" s="6">
        <v>1</v>
      </c>
      <c r="AF195" s="6">
        <v>4</v>
      </c>
      <c r="AG195" s="6">
        <v>75</v>
      </c>
      <c r="AH195" s="6">
        <v>3101</v>
      </c>
      <c r="AI195" s="6">
        <v>1.06E-2</v>
      </c>
      <c r="AJ195" s="6">
        <v>0.1018</v>
      </c>
      <c r="AK195" s="6">
        <v>3.3099999999999997E-2</v>
      </c>
      <c r="AT195" s="9">
        <f t="shared" si="0"/>
        <v>227.22222222222223</v>
      </c>
      <c r="AU195" s="8" t="str">
        <f t="shared" si="1"/>
        <v/>
      </c>
      <c r="AV195" s="9">
        <f t="shared" si="2"/>
        <v>428.93069306930693</v>
      </c>
      <c r="AW195" s="31">
        <f t="shared" si="3"/>
        <v>298.36842105263156</v>
      </c>
      <c r="AX195" s="9">
        <f t="shared" si="4"/>
        <v>775.25</v>
      </c>
      <c r="AY195" s="8" t="str">
        <f t="shared" si="5"/>
        <v/>
      </c>
      <c r="AZ195" s="8"/>
      <c r="BA195" s="6" t="e">
        <f t="shared" si="6"/>
        <v>#REF!</v>
      </c>
      <c r="BB195" s="6" t="e">
        <f t="shared" ca="1" si="7"/>
        <v>#NAME?</v>
      </c>
      <c r="BC195" s="6" t="e">
        <f t="shared" si="8"/>
        <v>#REF!</v>
      </c>
      <c r="BE195" s="9" t="e">
        <f t="shared" ca="1" si="9"/>
        <v>#NAME?</v>
      </c>
    </row>
    <row r="196" spans="1:57" ht="15.75" customHeight="1" x14ac:dyDescent="0.25">
      <c r="A196" s="6" t="s">
        <v>1516</v>
      </c>
      <c r="B196" s="6" t="s">
        <v>3276</v>
      </c>
      <c r="C196" s="6">
        <v>5</v>
      </c>
      <c r="D196" s="6">
        <v>20</v>
      </c>
      <c r="E196" s="6">
        <v>189</v>
      </c>
      <c r="F196" s="6">
        <v>3921</v>
      </c>
      <c r="G196" s="6">
        <v>2.4400000000000002E-2</v>
      </c>
      <c r="H196" s="6">
        <v>0.1273</v>
      </c>
      <c r="I196" s="6">
        <v>1.4E-2</v>
      </c>
      <c r="J196" s="6">
        <v>1</v>
      </c>
      <c r="K196" s="6">
        <v>7</v>
      </c>
      <c r="L196" s="6">
        <v>176</v>
      </c>
      <c r="M196" s="6">
        <v>4971</v>
      </c>
      <c r="N196" s="6">
        <v>8.6E-3</v>
      </c>
      <c r="O196" s="6">
        <v>0.11849999999999999</v>
      </c>
      <c r="P196" s="6">
        <v>1.78E-2</v>
      </c>
      <c r="Q196" s="6">
        <v>63</v>
      </c>
      <c r="R196" s="6">
        <v>357</v>
      </c>
      <c r="S196" s="6">
        <v>1382</v>
      </c>
      <c r="T196" s="6">
        <v>232279</v>
      </c>
      <c r="U196" s="6">
        <v>0.43640000000000001</v>
      </c>
      <c r="V196" s="6">
        <v>0.93059999999999998</v>
      </c>
      <c r="W196" s="6">
        <v>0.83040000000000003</v>
      </c>
      <c r="X196" s="6">
        <v>11</v>
      </c>
      <c r="Y196" s="6">
        <v>26</v>
      </c>
      <c r="Z196" s="6">
        <v>177</v>
      </c>
      <c r="AA196" s="6">
        <v>4521</v>
      </c>
      <c r="AB196" s="6">
        <v>3.1800000000000002E-2</v>
      </c>
      <c r="AC196" s="6">
        <v>0.1192</v>
      </c>
      <c r="AD196" s="6">
        <v>1.6199999999999999E-2</v>
      </c>
      <c r="AE196" s="6">
        <v>1</v>
      </c>
      <c r="AF196" s="6">
        <v>14</v>
      </c>
      <c r="AG196" s="6">
        <v>134</v>
      </c>
      <c r="AH196" s="6">
        <v>2062</v>
      </c>
      <c r="AI196" s="6">
        <v>1.7100000000000001E-2</v>
      </c>
      <c r="AJ196" s="6">
        <v>9.0200000000000002E-2</v>
      </c>
      <c r="AK196" s="6">
        <v>7.4000000000000003E-3</v>
      </c>
      <c r="AT196" s="9">
        <f t="shared" si="0"/>
        <v>196.05</v>
      </c>
      <c r="AU196" s="8">
        <f t="shared" si="1"/>
        <v>710.14285714285711</v>
      </c>
      <c r="AV196" s="9">
        <f t="shared" si="2"/>
        <v>650.64145658263305</v>
      </c>
      <c r="AW196" s="31">
        <f t="shared" si="3"/>
        <v>173.88461538461539</v>
      </c>
      <c r="AX196" s="9">
        <f t="shared" si="4"/>
        <v>147.28571428571428</v>
      </c>
      <c r="AY196" s="8" t="str">
        <f t="shared" si="5"/>
        <v/>
      </c>
      <c r="AZ196" s="8"/>
      <c r="BA196" s="6" t="e">
        <f t="shared" si="6"/>
        <v>#REF!</v>
      </c>
      <c r="BB196" s="6" t="e">
        <f t="shared" ca="1" si="7"/>
        <v>#NAME?</v>
      </c>
      <c r="BC196" s="6" t="e">
        <f t="shared" si="8"/>
        <v>#REF!</v>
      </c>
      <c r="BE196" s="9" t="e">
        <f t="shared" ca="1" si="9"/>
        <v>#NAME?</v>
      </c>
    </row>
    <row r="197" spans="1:57" ht="15.75" customHeight="1" x14ac:dyDescent="0.25">
      <c r="A197" s="6" t="s">
        <v>1775</v>
      </c>
      <c r="B197" s="6" t="s">
        <v>3276</v>
      </c>
      <c r="C197" s="6">
        <v>6</v>
      </c>
      <c r="D197" s="6">
        <v>222</v>
      </c>
      <c r="E197" s="6">
        <v>8015</v>
      </c>
      <c r="F197" s="6">
        <v>164507</v>
      </c>
      <c r="G197" s="6">
        <v>2.7099999999999999E-2</v>
      </c>
      <c r="H197" s="6">
        <v>0.17399999999999999</v>
      </c>
      <c r="I197" s="6">
        <v>6.6900000000000001E-2</v>
      </c>
      <c r="J197" s="6">
        <v>34</v>
      </c>
      <c r="K197" s="6">
        <v>292</v>
      </c>
      <c r="L197" s="6">
        <v>12017</v>
      </c>
      <c r="M197" s="6">
        <v>371424</v>
      </c>
      <c r="N197" s="6">
        <v>3.5700000000000003E-2</v>
      </c>
      <c r="O197" s="6">
        <v>0.26090000000000002</v>
      </c>
      <c r="P197" s="6">
        <v>0.1512</v>
      </c>
      <c r="Q197" s="6">
        <v>669</v>
      </c>
      <c r="R197" s="6">
        <v>4372</v>
      </c>
      <c r="S197" s="6">
        <v>44683</v>
      </c>
      <c r="T197" s="6">
        <v>2126987</v>
      </c>
      <c r="U197" s="6">
        <v>0.5343</v>
      </c>
      <c r="V197" s="6">
        <v>0.97</v>
      </c>
      <c r="W197" s="6">
        <v>0.86560000000000004</v>
      </c>
      <c r="X197" s="6">
        <v>41</v>
      </c>
      <c r="Y197" s="6">
        <v>416</v>
      </c>
      <c r="Z197" s="6">
        <v>11101</v>
      </c>
      <c r="AA197" s="6">
        <v>369486</v>
      </c>
      <c r="AB197" s="6">
        <v>5.0799999999999998E-2</v>
      </c>
      <c r="AC197" s="6">
        <v>0.24099999999999999</v>
      </c>
      <c r="AD197" s="6">
        <v>0.15040000000000001</v>
      </c>
      <c r="AE197" s="6">
        <v>5</v>
      </c>
      <c r="AF197" s="6">
        <v>134</v>
      </c>
      <c r="AG197" s="6">
        <v>6780</v>
      </c>
      <c r="AH197" s="6">
        <v>179777</v>
      </c>
      <c r="AI197" s="6">
        <v>1.6400000000000001E-2</v>
      </c>
      <c r="AJ197" s="6">
        <v>0.1472</v>
      </c>
      <c r="AK197" s="6">
        <v>7.3200000000000001E-2</v>
      </c>
      <c r="AL197" s="6">
        <v>8</v>
      </c>
      <c r="AM197" s="6">
        <v>602</v>
      </c>
      <c r="AN197" s="6">
        <v>24950</v>
      </c>
      <c r="AO197" s="6">
        <v>871172</v>
      </c>
      <c r="AP197" s="6">
        <v>7.3599999999999999E-2</v>
      </c>
      <c r="AQ197" s="6">
        <v>0.54159999999999997</v>
      </c>
      <c r="AR197" s="6">
        <v>0.35449999999999998</v>
      </c>
      <c r="AT197" s="9">
        <f t="shared" si="0"/>
        <v>741.02252252252254</v>
      </c>
      <c r="AU197" s="8">
        <f t="shared" si="1"/>
        <v>1272</v>
      </c>
      <c r="AV197" s="9">
        <f t="shared" si="2"/>
        <v>486.50205855443733</v>
      </c>
      <c r="AW197" s="31">
        <f t="shared" si="3"/>
        <v>888.1875</v>
      </c>
      <c r="AX197" s="9">
        <f t="shared" si="4"/>
        <v>1341.6194029850747</v>
      </c>
      <c r="AY197" s="8">
        <f t="shared" si="5"/>
        <v>1447.1295681063123</v>
      </c>
      <c r="AZ197" s="8"/>
      <c r="BA197" s="6" t="e">
        <f t="shared" si="6"/>
        <v>#REF!</v>
      </c>
      <c r="BB197" s="6" t="e">
        <f t="shared" ca="1" si="7"/>
        <v>#NAME?</v>
      </c>
      <c r="BC197" s="6" t="e">
        <f t="shared" si="8"/>
        <v>#REF!</v>
      </c>
      <c r="BE197" s="9" t="e">
        <f t="shared" ca="1" si="9"/>
        <v>#NAME?</v>
      </c>
    </row>
    <row r="198" spans="1:57" ht="15.75" customHeight="1" x14ac:dyDescent="0.25">
      <c r="A198" s="6" t="s">
        <v>1701</v>
      </c>
      <c r="B198" s="6" t="s">
        <v>3276</v>
      </c>
      <c r="C198" s="6">
        <v>4</v>
      </c>
      <c r="D198" s="6">
        <v>37</v>
      </c>
      <c r="E198" s="6">
        <v>144</v>
      </c>
      <c r="F198" s="6">
        <v>8049</v>
      </c>
      <c r="G198" s="6">
        <v>1.54E-2</v>
      </c>
      <c r="H198" s="6">
        <v>1.55E-2</v>
      </c>
      <c r="I198" s="6">
        <v>1.14E-2</v>
      </c>
      <c r="J198" s="6">
        <v>7</v>
      </c>
      <c r="K198" s="6">
        <v>35</v>
      </c>
      <c r="L198" s="6">
        <v>155</v>
      </c>
      <c r="M198" s="6">
        <v>15741</v>
      </c>
      <c r="N198" s="6">
        <v>1.46E-2</v>
      </c>
      <c r="O198" s="6">
        <v>1.67E-2</v>
      </c>
      <c r="P198" s="6">
        <v>2.23E-2</v>
      </c>
      <c r="Q198" s="6">
        <v>168</v>
      </c>
      <c r="R198" s="6">
        <v>1428</v>
      </c>
      <c r="S198" s="6">
        <v>9115</v>
      </c>
      <c r="T198" s="6">
        <v>670768</v>
      </c>
      <c r="U198" s="6">
        <v>0.59450000000000003</v>
      </c>
      <c r="V198" s="6">
        <v>0.98199999999999998</v>
      </c>
      <c r="W198" s="6">
        <v>0.95179999999999998</v>
      </c>
      <c r="X198" s="6">
        <v>18</v>
      </c>
      <c r="Y198" s="6">
        <v>119</v>
      </c>
      <c r="Z198" s="6">
        <v>233</v>
      </c>
      <c r="AA198" s="6">
        <v>20552</v>
      </c>
      <c r="AB198" s="6">
        <v>4.9500000000000002E-2</v>
      </c>
      <c r="AC198" s="6">
        <v>2.5100000000000001E-2</v>
      </c>
      <c r="AD198" s="6">
        <v>2.92E-2</v>
      </c>
      <c r="AE198" s="6">
        <v>12</v>
      </c>
      <c r="AF198" s="6">
        <v>29</v>
      </c>
      <c r="AG198" s="6">
        <v>118</v>
      </c>
      <c r="AH198" s="6">
        <v>4155</v>
      </c>
      <c r="AI198" s="6">
        <v>1.21E-2</v>
      </c>
      <c r="AJ198" s="6">
        <v>1.2699999999999999E-2</v>
      </c>
      <c r="AK198" s="6">
        <v>5.8999999999999999E-3</v>
      </c>
      <c r="AL198" s="6">
        <v>2</v>
      </c>
      <c r="AM198" s="6">
        <v>50</v>
      </c>
      <c r="AN198" s="6">
        <v>828</v>
      </c>
      <c r="AO198" s="6">
        <v>32989</v>
      </c>
      <c r="AP198" s="6">
        <v>2.0799999999999999E-2</v>
      </c>
      <c r="AQ198" s="6">
        <v>8.9200000000000002E-2</v>
      </c>
      <c r="AR198" s="6">
        <v>4.6800000000000001E-2</v>
      </c>
      <c r="AT198" s="9">
        <f t="shared" si="0"/>
        <v>217.54054054054055</v>
      </c>
      <c r="AU198" s="8">
        <f t="shared" si="1"/>
        <v>449.74285714285713</v>
      </c>
      <c r="AV198" s="9">
        <f t="shared" si="2"/>
        <v>469.72549019607845</v>
      </c>
      <c r="AW198" s="31">
        <f t="shared" si="3"/>
        <v>172.70588235294119</v>
      </c>
      <c r="AX198" s="9">
        <f t="shared" si="4"/>
        <v>143.27586206896552</v>
      </c>
      <c r="AY198" s="8">
        <f t="shared" si="5"/>
        <v>659.78</v>
      </c>
      <c r="AZ198" s="8"/>
      <c r="BA198" s="6" t="e">
        <f t="shared" si="6"/>
        <v>#REF!</v>
      </c>
      <c r="BB198" s="6" t="e">
        <f t="shared" ca="1" si="7"/>
        <v>#NAME?</v>
      </c>
      <c r="BC198" s="6" t="e">
        <f t="shared" si="8"/>
        <v>#REF!</v>
      </c>
      <c r="BE198" s="9" t="e">
        <f t="shared" ca="1" si="9"/>
        <v>#NAME?</v>
      </c>
    </row>
    <row r="199" spans="1:57" ht="15.75" customHeight="1" x14ac:dyDescent="0.25">
      <c r="A199" s="6" t="s">
        <v>1561</v>
      </c>
      <c r="B199" s="6" t="s">
        <v>3276</v>
      </c>
      <c r="C199" s="6">
        <v>5</v>
      </c>
      <c r="D199" s="6">
        <v>14</v>
      </c>
      <c r="E199" s="6">
        <v>18</v>
      </c>
      <c r="F199" s="6">
        <v>760</v>
      </c>
      <c r="G199" s="6">
        <v>2.6700000000000002E-2</v>
      </c>
      <c r="H199" s="6">
        <v>1.0699999999999999E-2</v>
      </c>
      <c r="I199" s="6">
        <v>6.0000000000000001E-3</v>
      </c>
      <c r="Q199" s="6">
        <v>59</v>
      </c>
      <c r="R199" s="6">
        <v>311</v>
      </c>
      <c r="S199" s="6">
        <v>1447</v>
      </c>
      <c r="T199" s="6">
        <v>100177</v>
      </c>
      <c r="U199" s="6">
        <v>0.59240000000000004</v>
      </c>
      <c r="V199" s="6">
        <v>0.85819999999999996</v>
      </c>
      <c r="W199" s="6">
        <v>0.79530000000000001</v>
      </c>
      <c r="X199" s="6">
        <v>6</v>
      </c>
      <c r="Y199" s="6">
        <v>43</v>
      </c>
      <c r="Z199" s="6">
        <v>376</v>
      </c>
      <c r="AA199" s="6">
        <v>14627</v>
      </c>
      <c r="AB199" s="6">
        <v>8.1900000000000001E-2</v>
      </c>
      <c r="AC199" s="6">
        <v>0.223</v>
      </c>
      <c r="AD199" s="6">
        <v>0.11609999999999999</v>
      </c>
      <c r="AL199" s="6">
        <v>1</v>
      </c>
      <c r="AM199" s="6">
        <v>12</v>
      </c>
      <c r="AN199" s="6">
        <v>5</v>
      </c>
      <c r="AO199" s="6">
        <v>186</v>
      </c>
      <c r="AP199" s="6">
        <v>2.29E-2</v>
      </c>
      <c r="AQ199" s="6">
        <v>3.0000000000000001E-3</v>
      </c>
      <c r="AR199" s="6">
        <v>1.5E-3</v>
      </c>
      <c r="AT199" s="9">
        <f t="shared" si="0"/>
        <v>54.285714285714285</v>
      </c>
      <c r="AU199" s="8" t="str">
        <f t="shared" si="1"/>
        <v/>
      </c>
      <c r="AV199" s="9">
        <f t="shared" si="2"/>
        <v>322.11254019292602</v>
      </c>
      <c r="AW199" s="31">
        <f t="shared" si="3"/>
        <v>340.16279069767444</v>
      </c>
      <c r="AX199" s="9" t="str">
        <f t="shared" si="4"/>
        <v/>
      </c>
      <c r="AY199" s="8">
        <f t="shared" si="5"/>
        <v>15.5</v>
      </c>
      <c r="AZ199" s="8"/>
      <c r="BA199" s="6" t="e">
        <f t="shared" si="6"/>
        <v>#REF!</v>
      </c>
      <c r="BB199" s="6" t="e">
        <f t="shared" ca="1" si="7"/>
        <v>#NAME?</v>
      </c>
      <c r="BC199" s="6" t="e">
        <f t="shared" si="8"/>
        <v>#REF!</v>
      </c>
      <c r="BE199" s="9" t="e">
        <f t="shared" ca="1" si="9"/>
        <v>#NAME?</v>
      </c>
    </row>
    <row r="200" spans="1:57" ht="15.75" customHeight="1" x14ac:dyDescent="0.25">
      <c r="A200" s="6" t="s">
        <v>1735</v>
      </c>
      <c r="B200" s="6" t="s">
        <v>3276</v>
      </c>
      <c r="C200" s="6">
        <v>4</v>
      </c>
      <c r="D200" s="6">
        <v>15</v>
      </c>
      <c r="E200" s="6">
        <v>523</v>
      </c>
      <c r="F200" s="6">
        <v>11575</v>
      </c>
      <c r="G200" s="6">
        <v>1.11E-2</v>
      </c>
      <c r="H200" s="6">
        <v>8.3299999999999999E-2</v>
      </c>
      <c r="I200" s="6">
        <v>2.8500000000000001E-2</v>
      </c>
      <c r="J200" s="6">
        <v>12</v>
      </c>
      <c r="K200" s="6">
        <v>110</v>
      </c>
      <c r="L200" s="6">
        <v>2347</v>
      </c>
      <c r="M200" s="6">
        <v>59346</v>
      </c>
      <c r="N200" s="6">
        <v>8.1500000000000003E-2</v>
      </c>
      <c r="O200" s="6">
        <v>0.37369999999999998</v>
      </c>
      <c r="P200" s="6">
        <v>0.1459</v>
      </c>
      <c r="Q200" s="6">
        <v>162</v>
      </c>
      <c r="R200" s="6">
        <v>947</v>
      </c>
      <c r="S200" s="6">
        <v>6075</v>
      </c>
      <c r="T200" s="6">
        <v>379163</v>
      </c>
      <c r="U200" s="6">
        <v>0.70150000000000001</v>
      </c>
      <c r="V200" s="6">
        <v>0.96719999999999995</v>
      </c>
      <c r="W200" s="6">
        <v>0.93220000000000003</v>
      </c>
      <c r="X200" s="6">
        <v>29</v>
      </c>
      <c r="Y200" s="6">
        <v>245</v>
      </c>
      <c r="Z200" s="6">
        <v>2853</v>
      </c>
      <c r="AA200" s="6">
        <v>88186</v>
      </c>
      <c r="AB200" s="6">
        <v>0.18149999999999999</v>
      </c>
      <c r="AC200" s="6">
        <v>0.45419999999999999</v>
      </c>
      <c r="AD200" s="6">
        <v>0.21679999999999999</v>
      </c>
      <c r="AE200" s="6">
        <v>10</v>
      </c>
      <c r="AF200" s="6">
        <v>34</v>
      </c>
      <c r="AG200" s="6">
        <v>929</v>
      </c>
      <c r="AH200" s="6">
        <v>20790</v>
      </c>
      <c r="AI200" s="6">
        <v>2.52E-2</v>
      </c>
      <c r="AJ200" s="6">
        <v>0.1479</v>
      </c>
      <c r="AK200" s="6">
        <v>5.11E-2</v>
      </c>
      <c r="AL200" s="6">
        <v>7</v>
      </c>
      <c r="AM200" s="6">
        <v>186</v>
      </c>
      <c r="AN200" s="6">
        <v>3723</v>
      </c>
      <c r="AO200" s="6">
        <v>104401</v>
      </c>
      <c r="AP200" s="6">
        <v>0.13780000000000001</v>
      </c>
      <c r="AQ200" s="6">
        <v>0.5927</v>
      </c>
      <c r="AR200" s="6">
        <v>0.25669999999999998</v>
      </c>
      <c r="AT200" s="9">
        <f t="shared" si="0"/>
        <v>771.66666666666663</v>
      </c>
      <c r="AU200" s="8">
        <f t="shared" si="1"/>
        <v>539.5090909090909</v>
      </c>
      <c r="AV200" s="9">
        <f t="shared" si="2"/>
        <v>400.3833157338965</v>
      </c>
      <c r="AW200" s="31">
        <f t="shared" si="3"/>
        <v>359.94285714285712</v>
      </c>
      <c r="AX200" s="9">
        <f t="shared" si="4"/>
        <v>611.47058823529414</v>
      </c>
      <c r="AY200" s="8">
        <f t="shared" si="5"/>
        <v>561.29569892473114</v>
      </c>
      <c r="AZ200" s="8"/>
      <c r="BA200" s="6" t="e">
        <f t="shared" si="6"/>
        <v>#REF!</v>
      </c>
      <c r="BB200" s="6" t="e">
        <f t="shared" ca="1" si="7"/>
        <v>#NAME?</v>
      </c>
      <c r="BC200" s="6" t="e">
        <f t="shared" si="8"/>
        <v>#REF!</v>
      </c>
      <c r="BE200" s="9" t="e">
        <f t="shared" ca="1" si="9"/>
        <v>#NAME?</v>
      </c>
    </row>
    <row r="201" spans="1:57" ht="15.75" customHeight="1" x14ac:dyDescent="0.25">
      <c r="A201" s="6" t="s">
        <v>1720</v>
      </c>
      <c r="B201" s="6" t="s">
        <v>3276</v>
      </c>
      <c r="C201" s="6">
        <v>2</v>
      </c>
      <c r="D201" s="6">
        <v>144</v>
      </c>
      <c r="E201" s="6">
        <v>8390</v>
      </c>
      <c r="F201" s="6">
        <v>192185</v>
      </c>
      <c r="G201" s="6">
        <v>8.8700000000000001E-2</v>
      </c>
      <c r="H201" s="6">
        <v>0.40250000000000002</v>
      </c>
      <c r="I201" s="6">
        <v>0.18870000000000001</v>
      </c>
      <c r="J201" s="6">
        <v>52</v>
      </c>
      <c r="K201" s="6">
        <v>220</v>
      </c>
      <c r="L201" s="6">
        <v>10589</v>
      </c>
      <c r="M201" s="6">
        <v>280676</v>
      </c>
      <c r="N201" s="6">
        <v>0.13550000000000001</v>
      </c>
      <c r="O201" s="6">
        <v>0.50800000000000001</v>
      </c>
      <c r="P201" s="6">
        <v>0.27560000000000001</v>
      </c>
      <c r="Q201" s="6">
        <v>164</v>
      </c>
      <c r="R201" s="6">
        <v>1058</v>
      </c>
      <c r="S201" s="6">
        <v>20384</v>
      </c>
      <c r="T201" s="6">
        <v>832336</v>
      </c>
      <c r="U201" s="6">
        <v>0.65149999999999997</v>
      </c>
      <c r="V201" s="6">
        <v>0.9778</v>
      </c>
      <c r="W201" s="6">
        <v>0.81720000000000004</v>
      </c>
      <c r="X201" s="6">
        <v>112</v>
      </c>
      <c r="Y201" s="6">
        <v>257</v>
      </c>
      <c r="Z201" s="6">
        <v>10576</v>
      </c>
      <c r="AA201" s="6">
        <v>277534</v>
      </c>
      <c r="AB201" s="6">
        <v>0.1583</v>
      </c>
      <c r="AC201" s="6">
        <v>0.50729999999999997</v>
      </c>
      <c r="AD201" s="6">
        <v>0.27250000000000002</v>
      </c>
      <c r="AE201" s="6">
        <v>9</v>
      </c>
      <c r="AF201" s="6">
        <v>41</v>
      </c>
      <c r="AG201" s="6">
        <v>4063</v>
      </c>
      <c r="AH201" s="6">
        <v>78587</v>
      </c>
      <c r="AI201" s="6">
        <v>2.52E-2</v>
      </c>
      <c r="AJ201" s="6">
        <v>0.19489999999999999</v>
      </c>
      <c r="AK201" s="6">
        <v>7.7200000000000005E-2</v>
      </c>
      <c r="AL201" s="6">
        <v>34</v>
      </c>
      <c r="AM201" s="6">
        <v>583</v>
      </c>
      <c r="AN201" s="6">
        <v>17920</v>
      </c>
      <c r="AO201" s="6">
        <v>519289</v>
      </c>
      <c r="AP201" s="6">
        <v>0.35899999999999999</v>
      </c>
      <c r="AQ201" s="6">
        <v>0.85960000000000003</v>
      </c>
      <c r="AR201" s="6">
        <v>0.50980000000000003</v>
      </c>
      <c r="AT201" s="9">
        <f t="shared" si="0"/>
        <v>1334.6180555555557</v>
      </c>
      <c r="AU201" s="8">
        <f t="shared" si="1"/>
        <v>1275.8</v>
      </c>
      <c r="AV201" s="9">
        <f t="shared" si="2"/>
        <v>786.70699432892252</v>
      </c>
      <c r="AW201" s="31">
        <f t="shared" si="3"/>
        <v>1079.8988326848248</v>
      </c>
      <c r="AX201" s="9">
        <f t="shared" si="4"/>
        <v>1916.7560975609756</v>
      </c>
      <c r="AY201" s="8">
        <f t="shared" si="5"/>
        <v>890.7186963979417</v>
      </c>
      <c r="AZ201" s="8"/>
      <c r="BA201" s="6" t="e">
        <f t="shared" si="6"/>
        <v>#REF!</v>
      </c>
      <c r="BB201" s="6" t="e">
        <f t="shared" ca="1" si="7"/>
        <v>#NAME?</v>
      </c>
      <c r="BC201" s="6" t="e">
        <f t="shared" si="8"/>
        <v>#REF!</v>
      </c>
      <c r="BE201" s="9" t="e">
        <f t="shared" ca="1" si="9"/>
        <v>#NAME?</v>
      </c>
    </row>
    <row r="202" spans="1:57" ht="15.75" customHeight="1" x14ac:dyDescent="0.25">
      <c r="A202" s="6" t="s">
        <v>1699</v>
      </c>
      <c r="B202" s="6" t="s">
        <v>3276</v>
      </c>
      <c r="C202" s="6">
        <v>1</v>
      </c>
      <c r="D202" s="6">
        <v>4</v>
      </c>
      <c r="E202" s="6">
        <v>52</v>
      </c>
      <c r="F202" s="6">
        <v>1607</v>
      </c>
      <c r="G202" s="6">
        <v>1.3299999999999999E-2</v>
      </c>
      <c r="H202" s="6">
        <v>4.2000000000000003E-2</v>
      </c>
      <c r="I202" s="6">
        <v>1.0200000000000001E-2</v>
      </c>
      <c r="Q202" s="6">
        <v>31</v>
      </c>
      <c r="R202" s="6">
        <v>192</v>
      </c>
      <c r="S202" s="6">
        <v>1193</v>
      </c>
      <c r="T202" s="6">
        <v>131243</v>
      </c>
      <c r="U202" s="6">
        <v>0.64</v>
      </c>
      <c r="V202" s="6">
        <v>0.9637</v>
      </c>
      <c r="W202" s="6">
        <v>0.83440000000000003</v>
      </c>
      <c r="X202" s="6">
        <v>2</v>
      </c>
      <c r="Y202" s="6">
        <v>137</v>
      </c>
      <c r="Z202" s="6">
        <v>570</v>
      </c>
      <c r="AA202" s="6">
        <v>53802</v>
      </c>
      <c r="AB202" s="6">
        <v>0.45669999999999999</v>
      </c>
      <c r="AC202" s="6">
        <v>0.46039999999999998</v>
      </c>
      <c r="AD202" s="6">
        <v>0.34210000000000002</v>
      </c>
      <c r="AE202" s="6">
        <v>1</v>
      </c>
      <c r="AF202" s="6">
        <v>3</v>
      </c>
      <c r="AG202" s="6">
        <v>93</v>
      </c>
      <c r="AH202" s="6">
        <v>3025</v>
      </c>
      <c r="AI202" s="6">
        <v>0.01</v>
      </c>
      <c r="AJ202" s="6">
        <v>7.51E-2</v>
      </c>
      <c r="AK202" s="6">
        <v>1.9199999999999998E-2</v>
      </c>
      <c r="AL202" s="6">
        <v>4</v>
      </c>
      <c r="AM202" s="6">
        <v>83</v>
      </c>
      <c r="AN202" s="6">
        <v>952</v>
      </c>
      <c r="AO202" s="6">
        <v>58954</v>
      </c>
      <c r="AP202" s="6">
        <v>0.2767</v>
      </c>
      <c r="AQ202" s="6">
        <v>0.76900000000000002</v>
      </c>
      <c r="AR202" s="6">
        <v>0.37480000000000002</v>
      </c>
      <c r="AT202" s="9">
        <f t="shared" si="0"/>
        <v>401.75</v>
      </c>
      <c r="AU202" s="8" t="str">
        <f t="shared" si="1"/>
        <v/>
      </c>
      <c r="AV202" s="9">
        <f t="shared" si="2"/>
        <v>683.55729166666663</v>
      </c>
      <c r="AW202" s="31">
        <f t="shared" si="3"/>
        <v>392.71532846715331</v>
      </c>
      <c r="AX202" s="9">
        <f t="shared" si="4"/>
        <v>1008.3333333333334</v>
      </c>
      <c r="AY202" s="8">
        <f t="shared" si="5"/>
        <v>710.28915662650604</v>
      </c>
      <c r="AZ202" s="8"/>
      <c r="BA202" s="6" t="e">
        <f t="shared" si="6"/>
        <v>#REF!</v>
      </c>
      <c r="BB202" s="6" t="e">
        <f t="shared" ca="1" si="7"/>
        <v>#NAME?</v>
      </c>
      <c r="BC202" s="6" t="e">
        <f t="shared" si="8"/>
        <v>#REF!</v>
      </c>
      <c r="BE202" s="9" t="e">
        <f t="shared" ca="1" si="9"/>
        <v>#NAME?</v>
      </c>
    </row>
    <row r="203" spans="1:57" ht="15.75" customHeight="1" x14ac:dyDescent="0.25">
      <c r="A203" s="6" t="s">
        <v>1640</v>
      </c>
      <c r="B203" s="6" t="s">
        <v>3276</v>
      </c>
      <c r="C203" s="6">
        <v>5</v>
      </c>
      <c r="D203" s="6">
        <v>51</v>
      </c>
      <c r="E203" s="6">
        <v>2983</v>
      </c>
      <c r="F203" s="6">
        <v>60866</v>
      </c>
      <c r="G203" s="6">
        <v>6.4199999999999993E-2</v>
      </c>
      <c r="H203" s="6">
        <v>0.43090000000000001</v>
      </c>
      <c r="I203" s="6">
        <v>0.14069999999999999</v>
      </c>
      <c r="J203" s="6">
        <v>16</v>
      </c>
      <c r="K203" s="6">
        <v>109</v>
      </c>
      <c r="L203" s="6">
        <v>4343</v>
      </c>
      <c r="M203" s="6">
        <v>101435</v>
      </c>
      <c r="N203" s="6">
        <v>0.1371</v>
      </c>
      <c r="O203" s="6">
        <v>0.62729999999999997</v>
      </c>
      <c r="P203" s="6">
        <v>0.23449999999999999</v>
      </c>
      <c r="Q203" s="6">
        <v>76</v>
      </c>
      <c r="R203" s="6">
        <v>512</v>
      </c>
      <c r="S203" s="6">
        <v>6717</v>
      </c>
      <c r="T203" s="6">
        <v>360163</v>
      </c>
      <c r="U203" s="6">
        <v>0.64400000000000002</v>
      </c>
      <c r="V203" s="6">
        <v>0.97019999999999995</v>
      </c>
      <c r="W203" s="6">
        <v>0.83260000000000001</v>
      </c>
      <c r="X203" s="6">
        <v>35</v>
      </c>
      <c r="Y203" s="6">
        <v>181</v>
      </c>
      <c r="Z203" s="6">
        <v>4520</v>
      </c>
      <c r="AA203" s="6">
        <v>111641</v>
      </c>
      <c r="AB203" s="6">
        <v>0.22770000000000001</v>
      </c>
      <c r="AC203" s="6">
        <v>0.65290000000000004</v>
      </c>
      <c r="AD203" s="6">
        <v>0.2581</v>
      </c>
      <c r="AE203" s="6">
        <v>12</v>
      </c>
      <c r="AF203" s="6">
        <v>40</v>
      </c>
      <c r="AG203" s="6">
        <v>2463</v>
      </c>
      <c r="AH203" s="6">
        <v>45743</v>
      </c>
      <c r="AI203" s="6">
        <v>5.0299999999999997E-2</v>
      </c>
      <c r="AJ203" s="6">
        <v>0.35580000000000001</v>
      </c>
      <c r="AK203" s="6">
        <v>0.1057</v>
      </c>
      <c r="AL203" s="6">
        <v>8</v>
      </c>
      <c r="AM203" s="6">
        <v>274</v>
      </c>
      <c r="AN203" s="6">
        <v>6251</v>
      </c>
      <c r="AO203" s="6">
        <v>202228</v>
      </c>
      <c r="AP203" s="6">
        <v>0.34470000000000001</v>
      </c>
      <c r="AQ203" s="6">
        <v>0.90290000000000004</v>
      </c>
      <c r="AR203" s="6">
        <v>0.46750000000000003</v>
      </c>
      <c r="AT203" s="9">
        <f t="shared" si="0"/>
        <v>1193.4509803921569</v>
      </c>
      <c r="AU203" s="8">
        <f t="shared" si="1"/>
        <v>930.59633027522932</v>
      </c>
      <c r="AV203" s="9">
        <f t="shared" si="2"/>
        <v>703.443359375</v>
      </c>
      <c r="AW203" s="31">
        <f t="shared" si="3"/>
        <v>616.8011049723757</v>
      </c>
      <c r="AX203" s="9">
        <f t="shared" si="4"/>
        <v>1143.575</v>
      </c>
      <c r="AY203" s="8">
        <f t="shared" si="5"/>
        <v>738.05839416058393</v>
      </c>
      <c r="AZ203" s="8"/>
      <c r="BA203" s="6" t="e">
        <f t="shared" si="6"/>
        <v>#REF!</v>
      </c>
      <c r="BB203" s="6" t="e">
        <f t="shared" ca="1" si="7"/>
        <v>#NAME?</v>
      </c>
      <c r="BC203" s="6" t="e">
        <f t="shared" si="8"/>
        <v>#REF!</v>
      </c>
      <c r="BE203" s="9" t="e">
        <f t="shared" ca="1" si="9"/>
        <v>#NAME?</v>
      </c>
    </row>
    <row r="204" spans="1:57" ht="15.75" customHeight="1" x14ac:dyDescent="0.25">
      <c r="A204" s="6" t="s">
        <v>1546</v>
      </c>
      <c r="B204" s="6" t="s">
        <v>3276</v>
      </c>
      <c r="C204" s="6">
        <v>12</v>
      </c>
      <c r="D204" s="6">
        <v>57</v>
      </c>
      <c r="E204" s="6">
        <v>3467</v>
      </c>
      <c r="F204" s="6">
        <v>99287</v>
      </c>
      <c r="G204" s="6">
        <v>6.3600000000000004E-2</v>
      </c>
      <c r="H204" s="6">
        <v>0.43059999999999998</v>
      </c>
      <c r="I204" s="6">
        <v>0.122</v>
      </c>
      <c r="J204" s="6">
        <v>8</v>
      </c>
      <c r="K204" s="6">
        <v>69</v>
      </c>
      <c r="L204" s="6">
        <v>4111</v>
      </c>
      <c r="M204" s="6">
        <v>127592</v>
      </c>
      <c r="N204" s="6">
        <v>7.6999999999999999E-2</v>
      </c>
      <c r="O204" s="6">
        <v>0.51060000000000005</v>
      </c>
      <c r="P204" s="6">
        <v>0.15679999999999999</v>
      </c>
      <c r="Q204" s="6">
        <v>84</v>
      </c>
      <c r="R204" s="6">
        <v>553</v>
      </c>
      <c r="S204" s="6">
        <v>7723</v>
      </c>
      <c r="T204" s="6">
        <v>731950</v>
      </c>
      <c r="U204" s="6">
        <v>0.61719999999999997</v>
      </c>
      <c r="V204" s="6">
        <v>0.95909999999999995</v>
      </c>
      <c r="W204" s="6">
        <v>0.8992</v>
      </c>
      <c r="X204" s="6">
        <v>20</v>
      </c>
      <c r="Y204" s="6">
        <v>97</v>
      </c>
      <c r="Z204" s="6">
        <v>4383</v>
      </c>
      <c r="AA204" s="6">
        <v>139669</v>
      </c>
      <c r="AB204" s="6">
        <v>0.10829999999999999</v>
      </c>
      <c r="AC204" s="6">
        <v>0.54430000000000001</v>
      </c>
      <c r="AD204" s="6">
        <v>0.1716</v>
      </c>
      <c r="AE204" s="6">
        <v>13</v>
      </c>
      <c r="AF204" s="6">
        <v>67</v>
      </c>
      <c r="AG204" s="6">
        <v>2207</v>
      </c>
      <c r="AH204" s="6">
        <v>62244</v>
      </c>
      <c r="AI204" s="6">
        <v>7.4800000000000005E-2</v>
      </c>
      <c r="AJ204" s="6">
        <v>0.27410000000000001</v>
      </c>
      <c r="AK204" s="6">
        <v>7.6499999999999999E-2</v>
      </c>
      <c r="AL204" s="6">
        <v>4</v>
      </c>
      <c r="AM204" s="6">
        <v>84</v>
      </c>
      <c r="AN204" s="6">
        <v>5015</v>
      </c>
      <c r="AO204" s="6">
        <v>155451</v>
      </c>
      <c r="AP204" s="6">
        <v>9.3799999999999994E-2</v>
      </c>
      <c r="AQ204" s="6">
        <v>0.62280000000000002</v>
      </c>
      <c r="AR204" s="6">
        <v>0.191</v>
      </c>
      <c r="AT204" s="9">
        <f t="shared" si="0"/>
        <v>1741.8771929824561</v>
      </c>
      <c r="AU204" s="8">
        <f t="shared" si="1"/>
        <v>1849.159420289855</v>
      </c>
      <c r="AV204" s="9">
        <f t="shared" si="2"/>
        <v>1323.5985533453888</v>
      </c>
      <c r="AW204" s="31">
        <f t="shared" si="3"/>
        <v>1439.8865979381444</v>
      </c>
      <c r="AX204" s="9">
        <f t="shared" si="4"/>
        <v>929.01492537313436</v>
      </c>
      <c r="AY204" s="8">
        <f t="shared" si="5"/>
        <v>1850.6071428571429</v>
      </c>
      <c r="AZ204" s="8"/>
      <c r="BA204" s="6" t="e">
        <f t="shared" si="6"/>
        <v>#REF!</v>
      </c>
      <c r="BB204" s="6" t="e">
        <f t="shared" ca="1" si="7"/>
        <v>#NAME?</v>
      </c>
      <c r="BC204" s="6" t="e">
        <f t="shared" si="8"/>
        <v>#REF!</v>
      </c>
      <c r="BE204" s="9" t="e">
        <f t="shared" ca="1" si="9"/>
        <v>#NAME?</v>
      </c>
    </row>
    <row r="205" spans="1:57" ht="15.75" customHeight="1" x14ac:dyDescent="0.25">
      <c r="A205" s="6" t="s">
        <v>1556</v>
      </c>
      <c r="B205" s="6" t="s">
        <v>3276</v>
      </c>
      <c r="C205" s="6">
        <v>2</v>
      </c>
      <c r="D205" s="6">
        <v>32</v>
      </c>
      <c r="E205" s="6">
        <v>1451</v>
      </c>
      <c r="F205" s="6">
        <v>45442</v>
      </c>
      <c r="G205" s="6">
        <v>4.0899999999999999E-2</v>
      </c>
      <c r="H205" s="6">
        <v>0.35580000000000001</v>
      </c>
      <c r="I205" s="6">
        <v>0.17480000000000001</v>
      </c>
      <c r="J205" s="6">
        <v>27</v>
      </c>
      <c r="K205" s="6">
        <v>93</v>
      </c>
      <c r="L205" s="6">
        <v>2226</v>
      </c>
      <c r="M205" s="6">
        <v>79910</v>
      </c>
      <c r="N205" s="6">
        <v>0.11890000000000001</v>
      </c>
      <c r="O205" s="6">
        <v>0.54590000000000005</v>
      </c>
      <c r="P205" s="6">
        <v>0.30740000000000001</v>
      </c>
      <c r="Q205" s="6">
        <v>75</v>
      </c>
      <c r="R205" s="6">
        <v>504</v>
      </c>
      <c r="S205" s="6">
        <v>3837</v>
      </c>
      <c r="T205" s="6">
        <v>232834</v>
      </c>
      <c r="U205" s="6">
        <v>0.64449999999999996</v>
      </c>
      <c r="V205" s="6">
        <v>0.94089999999999996</v>
      </c>
      <c r="W205" s="6">
        <v>0.89559999999999995</v>
      </c>
      <c r="X205" s="6">
        <v>6</v>
      </c>
      <c r="Y205" s="6">
        <v>89</v>
      </c>
      <c r="Z205" s="6">
        <v>2206</v>
      </c>
      <c r="AA205" s="6">
        <v>77894</v>
      </c>
      <c r="AB205" s="6">
        <v>0.1138</v>
      </c>
      <c r="AC205" s="6">
        <v>0.54100000000000004</v>
      </c>
      <c r="AD205" s="6">
        <v>0.29959999999999998</v>
      </c>
      <c r="AE205" s="6">
        <v>4</v>
      </c>
      <c r="AF205" s="6">
        <v>17</v>
      </c>
      <c r="AG205" s="6">
        <v>1009</v>
      </c>
      <c r="AH205" s="6">
        <v>28014</v>
      </c>
      <c r="AI205" s="6">
        <v>2.1700000000000001E-2</v>
      </c>
      <c r="AJ205" s="6">
        <v>0.24740000000000001</v>
      </c>
      <c r="AK205" s="6">
        <v>0.10780000000000001</v>
      </c>
      <c r="AL205" s="6">
        <v>18</v>
      </c>
      <c r="AM205" s="6">
        <v>241</v>
      </c>
      <c r="AN205" s="6">
        <v>3318</v>
      </c>
      <c r="AO205" s="6">
        <v>188420</v>
      </c>
      <c r="AP205" s="6">
        <v>0.30819999999999997</v>
      </c>
      <c r="AQ205" s="6">
        <v>0.81359999999999999</v>
      </c>
      <c r="AR205" s="6">
        <v>0.72470000000000001</v>
      </c>
      <c r="AT205" s="9">
        <f t="shared" si="0"/>
        <v>1420.0625</v>
      </c>
      <c r="AU205" s="8">
        <f t="shared" si="1"/>
        <v>859.24731182795699</v>
      </c>
      <c r="AV205" s="9">
        <f t="shared" si="2"/>
        <v>461.97222222222223</v>
      </c>
      <c r="AW205" s="31">
        <f t="shared" si="3"/>
        <v>875.21348314606746</v>
      </c>
      <c r="AX205" s="9">
        <f t="shared" si="4"/>
        <v>1647.8823529411766</v>
      </c>
      <c r="AY205" s="8">
        <f t="shared" si="5"/>
        <v>781.8257261410788</v>
      </c>
      <c r="AZ205" s="8"/>
      <c r="BA205" s="6" t="e">
        <f t="shared" si="6"/>
        <v>#REF!</v>
      </c>
      <c r="BB205" s="6" t="e">
        <f t="shared" ca="1" si="7"/>
        <v>#NAME?</v>
      </c>
      <c r="BC205" s="6" t="e">
        <f t="shared" si="8"/>
        <v>#REF!</v>
      </c>
      <c r="BE205" s="9" t="e">
        <f t="shared" ca="1" si="9"/>
        <v>#NAME?</v>
      </c>
    </row>
    <row r="206" spans="1:57" ht="15.75" customHeight="1" x14ac:dyDescent="0.25">
      <c r="A206" s="6" t="s">
        <v>1544</v>
      </c>
      <c r="B206" s="6" t="s">
        <v>3276</v>
      </c>
      <c r="C206" s="6">
        <v>48</v>
      </c>
      <c r="D206" s="6">
        <v>99</v>
      </c>
      <c r="E206" s="6">
        <v>1623</v>
      </c>
      <c r="F206" s="6">
        <v>60803</v>
      </c>
      <c r="G206" s="6">
        <v>6.6500000000000004E-2</v>
      </c>
      <c r="H206" s="6">
        <v>0.27310000000000001</v>
      </c>
      <c r="I206" s="6">
        <v>9.1499999999999998E-2</v>
      </c>
      <c r="J206" s="6">
        <v>2</v>
      </c>
      <c r="K206" s="6">
        <v>16</v>
      </c>
      <c r="L206" s="6">
        <v>672</v>
      </c>
      <c r="M206" s="6">
        <v>18856</v>
      </c>
      <c r="N206" s="6">
        <v>1.0699999999999999E-2</v>
      </c>
      <c r="O206" s="6">
        <v>0.11310000000000001</v>
      </c>
      <c r="P206" s="6">
        <v>2.8400000000000002E-2</v>
      </c>
      <c r="Q206" s="6">
        <v>167</v>
      </c>
      <c r="R206" s="6">
        <v>863</v>
      </c>
      <c r="S206" s="6">
        <v>5632</v>
      </c>
      <c r="T206" s="6">
        <v>453700</v>
      </c>
      <c r="U206" s="6">
        <v>0.5796</v>
      </c>
      <c r="V206" s="6">
        <v>0.94779999999999998</v>
      </c>
      <c r="W206" s="6">
        <v>0.68240000000000001</v>
      </c>
      <c r="X206" s="6">
        <v>43</v>
      </c>
      <c r="Y206" s="6">
        <v>85</v>
      </c>
      <c r="Z206" s="6">
        <v>1437</v>
      </c>
      <c r="AA206" s="6">
        <v>68377</v>
      </c>
      <c r="AB206" s="6">
        <v>5.7099999999999998E-2</v>
      </c>
      <c r="AC206" s="6">
        <v>0.24179999999999999</v>
      </c>
      <c r="AD206" s="6">
        <v>0.1028</v>
      </c>
      <c r="AE206" s="6">
        <v>2</v>
      </c>
      <c r="AF206" s="6">
        <v>14</v>
      </c>
      <c r="AG206" s="6">
        <v>603</v>
      </c>
      <c r="AH206" s="6">
        <v>23225</v>
      </c>
      <c r="AI206" s="6">
        <v>9.4000000000000004E-3</v>
      </c>
      <c r="AJ206" s="6">
        <v>0.10150000000000001</v>
      </c>
      <c r="AK206" s="6">
        <v>3.49E-2</v>
      </c>
      <c r="AL206" s="6">
        <v>2</v>
      </c>
      <c r="AM206" s="6">
        <v>64</v>
      </c>
      <c r="AN206" s="6">
        <v>2288</v>
      </c>
      <c r="AO206" s="6">
        <v>80444</v>
      </c>
      <c r="AP206" s="6">
        <v>4.2999999999999997E-2</v>
      </c>
      <c r="AQ206" s="6">
        <v>0.3851</v>
      </c>
      <c r="AR206" s="6">
        <v>0.121</v>
      </c>
      <c r="AT206" s="9">
        <f t="shared" si="0"/>
        <v>614.17171717171721</v>
      </c>
      <c r="AU206" s="8">
        <f t="shared" si="1"/>
        <v>1178.5</v>
      </c>
      <c r="AV206" s="9">
        <f t="shared" si="2"/>
        <v>525.72421784472772</v>
      </c>
      <c r="AW206" s="31">
        <f t="shared" si="3"/>
        <v>804.435294117647</v>
      </c>
      <c r="AX206" s="9">
        <f t="shared" si="4"/>
        <v>1658.9285714285713</v>
      </c>
      <c r="AY206" s="8">
        <f t="shared" si="5"/>
        <v>1256.9375</v>
      </c>
      <c r="AZ206" s="8"/>
      <c r="BA206" s="6" t="e">
        <f t="shared" si="6"/>
        <v>#REF!</v>
      </c>
      <c r="BB206" s="6" t="e">
        <f t="shared" ca="1" si="7"/>
        <v>#NAME?</v>
      </c>
      <c r="BC206" s="6" t="e">
        <f t="shared" si="8"/>
        <v>#REF!</v>
      </c>
      <c r="BE206" s="9" t="e">
        <f t="shared" ca="1" si="9"/>
        <v>#NAME?</v>
      </c>
    </row>
    <row r="207" spans="1:57" ht="15.75" customHeight="1" x14ac:dyDescent="0.25">
      <c r="A207" s="6" t="s">
        <v>1677</v>
      </c>
      <c r="B207" s="6" t="s">
        <v>3276</v>
      </c>
      <c r="C207" s="6">
        <v>3</v>
      </c>
      <c r="D207" s="6">
        <v>75</v>
      </c>
      <c r="E207" s="6">
        <v>3714</v>
      </c>
      <c r="F207" s="6">
        <v>90358</v>
      </c>
      <c r="G207" s="6">
        <v>7.9399999999999998E-2</v>
      </c>
      <c r="H207" s="6">
        <v>0.50549999999999995</v>
      </c>
      <c r="I207" s="6">
        <v>0.12659999999999999</v>
      </c>
      <c r="J207" s="6">
        <v>17</v>
      </c>
      <c r="K207" s="6">
        <v>132</v>
      </c>
      <c r="L207" s="6">
        <v>4841</v>
      </c>
      <c r="M207" s="6">
        <v>127042</v>
      </c>
      <c r="N207" s="6">
        <v>0.13980000000000001</v>
      </c>
      <c r="O207" s="6">
        <v>0.65890000000000004</v>
      </c>
      <c r="P207" s="6">
        <v>0.17799999999999999</v>
      </c>
      <c r="Q207" s="6">
        <v>100</v>
      </c>
      <c r="R207" s="6">
        <v>677</v>
      </c>
      <c r="S207" s="6">
        <v>7157</v>
      </c>
      <c r="T207" s="6">
        <v>661752</v>
      </c>
      <c r="U207" s="6">
        <v>0.71719999999999995</v>
      </c>
      <c r="V207" s="6">
        <v>0.97409999999999997</v>
      </c>
      <c r="W207" s="6">
        <v>0.92700000000000005</v>
      </c>
      <c r="X207" s="6">
        <v>37</v>
      </c>
      <c r="Y207" s="6">
        <v>259</v>
      </c>
      <c r="Z207" s="6">
        <v>5009</v>
      </c>
      <c r="AA207" s="6">
        <v>159193</v>
      </c>
      <c r="AB207" s="6">
        <v>0.27439999999999998</v>
      </c>
      <c r="AC207" s="6">
        <v>0.68179999999999996</v>
      </c>
      <c r="AD207" s="6">
        <v>0.223</v>
      </c>
      <c r="AE207" s="6">
        <v>11</v>
      </c>
      <c r="AF207" s="6">
        <v>39</v>
      </c>
      <c r="AG207" s="6">
        <v>2801</v>
      </c>
      <c r="AH207" s="6">
        <v>62496</v>
      </c>
      <c r="AI207" s="6">
        <v>4.1300000000000003E-2</v>
      </c>
      <c r="AJ207" s="6">
        <v>0.38119999999999998</v>
      </c>
      <c r="AK207" s="6">
        <v>8.7499999999999994E-2</v>
      </c>
      <c r="AL207" s="6">
        <v>13</v>
      </c>
      <c r="AM207" s="6">
        <v>256</v>
      </c>
      <c r="AN207" s="6">
        <v>6162</v>
      </c>
      <c r="AO207" s="6">
        <v>283132</v>
      </c>
      <c r="AP207" s="6">
        <v>0.2712</v>
      </c>
      <c r="AQ207" s="6">
        <v>0.8387</v>
      </c>
      <c r="AR207" s="6">
        <v>0.39660000000000001</v>
      </c>
      <c r="AT207" s="9">
        <f t="shared" si="0"/>
        <v>1204.7733333333333</v>
      </c>
      <c r="AU207" s="8">
        <f t="shared" si="1"/>
        <v>962.43939393939399</v>
      </c>
      <c r="AV207" s="9">
        <f t="shared" si="2"/>
        <v>977.47710487444613</v>
      </c>
      <c r="AW207" s="31">
        <f t="shared" si="3"/>
        <v>614.6447876447877</v>
      </c>
      <c r="AX207" s="9">
        <f t="shared" si="4"/>
        <v>1602.4615384615386</v>
      </c>
      <c r="AY207" s="8">
        <f t="shared" si="5"/>
        <v>1105.984375</v>
      </c>
      <c r="AZ207" s="8"/>
      <c r="BA207" s="6" t="e">
        <f t="shared" si="6"/>
        <v>#REF!</v>
      </c>
      <c r="BB207" s="6" t="e">
        <f t="shared" ca="1" si="7"/>
        <v>#NAME?</v>
      </c>
      <c r="BC207" s="6" t="e">
        <f t="shared" si="8"/>
        <v>#REF!</v>
      </c>
      <c r="BE207" s="9" t="e">
        <f t="shared" ca="1" si="9"/>
        <v>#NAME?</v>
      </c>
    </row>
    <row r="208" spans="1:57" ht="15.75" customHeight="1" x14ac:dyDescent="0.25">
      <c r="A208" s="6" t="s">
        <v>1626</v>
      </c>
      <c r="B208" s="6" t="s">
        <v>3276</v>
      </c>
      <c r="C208" s="6">
        <v>1</v>
      </c>
      <c r="D208" s="6">
        <v>32</v>
      </c>
      <c r="E208" s="6">
        <v>625</v>
      </c>
      <c r="F208" s="6">
        <v>16890</v>
      </c>
      <c r="G208" s="6">
        <v>3.5999999999999997E-2</v>
      </c>
      <c r="H208" s="6">
        <v>0.10290000000000001</v>
      </c>
      <c r="I208" s="6">
        <v>4.2799999999999998E-2</v>
      </c>
      <c r="J208" s="6">
        <v>6</v>
      </c>
      <c r="K208" s="6">
        <v>61</v>
      </c>
      <c r="L208" s="6">
        <v>1055</v>
      </c>
      <c r="M208" s="6">
        <v>28131</v>
      </c>
      <c r="N208" s="6">
        <v>6.8699999999999997E-2</v>
      </c>
      <c r="O208" s="6">
        <v>0.17369999999999999</v>
      </c>
      <c r="P208" s="6">
        <v>7.1300000000000002E-2</v>
      </c>
      <c r="Q208" s="6">
        <v>80</v>
      </c>
      <c r="R208" s="6">
        <v>680</v>
      </c>
      <c r="S208" s="6">
        <v>5988</v>
      </c>
      <c r="T208" s="6">
        <v>380199</v>
      </c>
      <c r="U208" s="6">
        <v>0.76580000000000004</v>
      </c>
      <c r="V208" s="6">
        <v>0.98570000000000002</v>
      </c>
      <c r="W208" s="6">
        <v>0.96379999999999999</v>
      </c>
      <c r="X208" s="6">
        <v>15</v>
      </c>
      <c r="Y208" s="6">
        <v>103</v>
      </c>
      <c r="Z208" s="6">
        <v>1059</v>
      </c>
      <c r="AA208" s="6">
        <v>31835</v>
      </c>
      <c r="AB208" s="6">
        <v>0.11600000000000001</v>
      </c>
      <c r="AC208" s="6">
        <v>0.17430000000000001</v>
      </c>
      <c r="AD208" s="6">
        <v>8.0699999999999994E-2</v>
      </c>
      <c r="AE208" s="6">
        <v>7</v>
      </c>
      <c r="AF208" s="6">
        <v>48</v>
      </c>
      <c r="AG208" s="6">
        <v>713</v>
      </c>
      <c r="AH208" s="6">
        <v>20372</v>
      </c>
      <c r="AI208" s="6">
        <v>5.4100000000000002E-2</v>
      </c>
      <c r="AJ208" s="6">
        <v>0.1174</v>
      </c>
      <c r="AK208" s="6">
        <v>5.16E-2</v>
      </c>
      <c r="AL208" s="6">
        <v>5</v>
      </c>
      <c r="AM208" s="6">
        <v>119</v>
      </c>
      <c r="AN208" s="6">
        <v>3607</v>
      </c>
      <c r="AO208" s="6">
        <v>59639</v>
      </c>
      <c r="AP208" s="6">
        <v>0.13400000000000001</v>
      </c>
      <c r="AQ208" s="6">
        <v>0.59370000000000001</v>
      </c>
      <c r="AR208" s="6">
        <v>0.1512</v>
      </c>
      <c r="AT208" s="9">
        <f t="shared" si="0"/>
        <v>527.8125</v>
      </c>
      <c r="AU208" s="8">
        <f t="shared" si="1"/>
        <v>461.1639344262295</v>
      </c>
      <c r="AV208" s="9">
        <f t="shared" si="2"/>
        <v>559.11617647058824</v>
      </c>
      <c r="AW208" s="31">
        <f t="shared" si="3"/>
        <v>309.07766990291265</v>
      </c>
      <c r="AX208" s="9">
        <f t="shared" si="4"/>
        <v>424.41666666666669</v>
      </c>
      <c r="AY208" s="8">
        <f t="shared" si="5"/>
        <v>501.16806722689074</v>
      </c>
      <c r="AZ208" s="8"/>
      <c r="BA208" s="6" t="e">
        <f t="shared" si="6"/>
        <v>#REF!</v>
      </c>
      <c r="BB208" s="6" t="e">
        <f t="shared" ca="1" si="7"/>
        <v>#NAME?</v>
      </c>
      <c r="BC208" s="6" t="e">
        <f t="shared" si="8"/>
        <v>#REF!</v>
      </c>
      <c r="BE208" s="9" t="e">
        <f t="shared" ca="1" si="9"/>
        <v>#NAME?</v>
      </c>
    </row>
    <row r="209" spans="1:57" ht="15.75" customHeight="1" x14ac:dyDescent="0.25">
      <c r="A209" s="6" t="s">
        <v>1728</v>
      </c>
      <c r="B209" s="6" t="s">
        <v>3276</v>
      </c>
      <c r="C209" s="6">
        <v>3</v>
      </c>
      <c r="D209" s="6">
        <v>6</v>
      </c>
      <c r="E209" s="6">
        <v>202</v>
      </c>
      <c r="F209" s="6">
        <v>2465</v>
      </c>
      <c r="G209" s="6">
        <v>9.2999999999999992E-3</v>
      </c>
      <c r="H209" s="6">
        <v>7.4399999999999994E-2</v>
      </c>
      <c r="I209" s="6">
        <v>1.0200000000000001E-2</v>
      </c>
      <c r="J209" s="6">
        <v>6</v>
      </c>
      <c r="K209" s="6">
        <v>48</v>
      </c>
      <c r="L209" s="6">
        <v>1057</v>
      </c>
      <c r="M209" s="6">
        <v>27727</v>
      </c>
      <c r="N209" s="6">
        <v>7.4099999999999999E-2</v>
      </c>
      <c r="O209" s="6">
        <v>0.38919999999999999</v>
      </c>
      <c r="P209" s="6">
        <v>0.11459999999999999</v>
      </c>
      <c r="Q209" s="6">
        <v>62</v>
      </c>
      <c r="R209" s="6">
        <v>489</v>
      </c>
      <c r="S209" s="6">
        <v>2658</v>
      </c>
      <c r="T209" s="6">
        <v>223555</v>
      </c>
      <c r="U209" s="6">
        <v>0.75460000000000005</v>
      </c>
      <c r="V209" s="6">
        <v>0.97860000000000003</v>
      </c>
      <c r="W209" s="6">
        <v>0.92369999999999997</v>
      </c>
      <c r="X209" s="6">
        <v>22</v>
      </c>
      <c r="Y209" s="6">
        <v>76</v>
      </c>
      <c r="Z209" s="6">
        <v>1239</v>
      </c>
      <c r="AA209" s="6">
        <v>32638</v>
      </c>
      <c r="AB209" s="6">
        <v>0.1173</v>
      </c>
      <c r="AC209" s="6">
        <v>0.45619999999999999</v>
      </c>
      <c r="AD209" s="6">
        <v>0.13489999999999999</v>
      </c>
      <c r="AE209" s="6">
        <v>2</v>
      </c>
      <c r="AF209" s="6">
        <v>7</v>
      </c>
      <c r="AG209" s="6">
        <v>280</v>
      </c>
      <c r="AH209" s="6">
        <v>4712</v>
      </c>
      <c r="AI209" s="6">
        <v>1.0800000000000001E-2</v>
      </c>
      <c r="AJ209" s="6">
        <v>0.1031</v>
      </c>
      <c r="AK209" s="6">
        <v>1.95E-2</v>
      </c>
      <c r="AL209" s="6">
        <v>3</v>
      </c>
      <c r="AM209" s="6">
        <v>145</v>
      </c>
      <c r="AN209" s="6">
        <v>1804</v>
      </c>
      <c r="AO209" s="6">
        <v>73386</v>
      </c>
      <c r="AP209" s="6">
        <v>0.2238</v>
      </c>
      <c r="AQ209" s="6">
        <v>0.66420000000000001</v>
      </c>
      <c r="AR209" s="6">
        <v>0.30320000000000003</v>
      </c>
      <c r="AT209" s="9">
        <f t="shared" si="0"/>
        <v>410.83333333333331</v>
      </c>
      <c r="AU209" s="8">
        <f t="shared" si="1"/>
        <v>577.64583333333337</v>
      </c>
      <c r="AV209" s="9">
        <f t="shared" si="2"/>
        <v>457.16768916155416</v>
      </c>
      <c r="AW209" s="31">
        <f t="shared" si="3"/>
        <v>429.44736842105266</v>
      </c>
      <c r="AX209" s="9">
        <f t="shared" si="4"/>
        <v>673.14285714285711</v>
      </c>
      <c r="AY209" s="8">
        <f t="shared" si="5"/>
        <v>506.11034482758623</v>
      </c>
      <c r="AZ209" s="8"/>
      <c r="BA209" s="6" t="e">
        <f t="shared" si="6"/>
        <v>#REF!</v>
      </c>
      <c r="BB209" s="6" t="e">
        <f t="shared" ca="1" si="7"/>
        <v>#NAME?</v>
      </c>
      <c r="BC209" s="6" t="e">
        <f t="shared" si="8"/>
        <v>#REF!</v>
      </c>
      <c r="BE209" s="9" t="e">
        <f t="shared" ca="1" si="9"/>
        <v>#NAME?</v>
      </c>
    </row>
    <row r="210" spans="1:57" ht="15.75" customHeight="1" x14ac:dyDescent="0.25">
      <c r="A210" s="6" t="s">
        <v>1519</v>
      </c>
      <c r="B210" s="6" t="s">
        <v>3276</v>
      </c>
      <c r="C210" s="6">
        <v>1</v>
      </c>
      <c r="D210" s="6">
        <v>3</v>
      </c>
      <c r="E210" s="6">
        <v>403</v>
      </c>
      <c r="F210" s="6">
        <v>7321</v>
      </c>
      <c r="G210" s="6">
        <v>9.7999999999999997E-3</v>
      </c>
      <c r="H210" s="6">
        <v>0.17510000000000001</v>
      </c>
      <c r="I210" s="6">
        <v>2.92E-2</v>
      </c>
      <c r="J210" s="6">
        <v>2</v>
      </c>
      <c r="K210" s="6">
        <v>25</v>
      </c>
      <c r="L210" s="6">
        <v>915</v>
      </c>
      <c r="M210" s="6">
        <v>28915</v>
      </c>
      <c r="N210" s="6">
        <v>8.1699999999999995E-2</v>
      </c>
      <c r="O210" s="6">
        <v>0.39750000000000002</v>
      </c>
      <c r="P210" s="6">
        <v>0.1154</v>
      </c>
      <c r="Q210" s="6">
        <v>34</v>
      </c>
      <c r="R210" s="6">
        <v>236</v>
      </c>
      <c r="S210" s="6">
        <v>2258</v>
      </c>
      <c r="T210" s="6">
        <v>226346</v>
      </c>
      <c r="U210" s="6">
        <v>0.7712</v>
      </c>
      <c r="V210" s="6">
        <v>0.98089999999999999</v>
      </c>
      <c r="W210" s="6">
        <v>0.90329999999999999</v>
      </c>
      <c r="X210" s="6">
        <v>4</v>
      </c>
      <c r="Y210" s="6">
        <v>53</v>
      </c>
      <c r="Z210" s="6">
        <v>1119</v>
      </c>
      <c r="AA210" s="6">
        <v>41773</v>
      </c>
      <c r="AB210" s="6">
        <v>0.17319999999999999</v>
      </c>
      <c r="AC210" s="6">
        <v>0.48609999999999998</v>
      </c>
      <c r="AD210" s="6">
        <v>0.16669999999999999</v>
      </c>
      <c r="AE210" s="6">
        <v>3</v>
      </c>
      <c r="AF210" s="6">
        <v>11</v>
      </c>
      <c r="AG210" s="6">
        <v>110</v>
      </c>
      <c r="AH210" s="6">
        <v>3378</v>
      </c>
      <c r="AI210" s="6">
        <v>3.5900000000000001E-2</v>
      </c>
      <c r="AJ210" s="6">
        <v>4.7800000000000002E-2</v>
      </c>
      <c r="AK210" s="6">
        <v>1.35E-2</v>
      </c>
      <c r="AL210" s="6">
        <v>2</v>
      </c>
      <c r="AM210" s="6">
        <v>52</v>
      </c>
      <c r="AN210" s="6">
        <v>1471</v>
      </c>
      <c r="AO210" s="6">
        <v>125856</v>
      </c>
      <c r="AP210" s="6">
        <v>0.1699</v>
      </c>
      <c r="AQ210" s="6">
        <v>0.63900000000000001</v>
      </c>
      <c r="AR210" s="6">
        <v>0.50229999999999997</v>
      </c>
      <c r="AT210" s="9">
        <f t="shared" si="0"/>
        <v>2440.3333333333335</v>
      </c>
      <c r="AU210" s="8">
        <f t="shared" si="1"/>
        <v>1156.5999999999999</v>
      </c>
      <c r="AV210" s="9">
        <f t="shared" si="2"/>
        <v>959.09322033898309</v>
      </c>
      <c r="AW210" s="31">
        <f t="shared" si="3"/>
        <v>788.16981132075466</v>
      </c>
      <c r="AX210" s="9">
        <f t="shared" si="4"/>
        <v>307.09090909090907</v>
      </c>
      <c r="AY210" s="8">
        <f t="shared" si="5"/>
        <v>2420.3076923076924</v>
      </c>
      <c r="AZ210" s="8"/>
      <c r="BA210" s="6" t="e">
        <f t="shared" si="6"/>
        <v>#REF!</v>
      </c>
      <c r="BB210" s="6" t="e">
        <f t="shared" ca="1" si="7"/>
        <v>#NAME?</v>
      </c>
      <c r="BC210" s="6" t="e">
        <f t="shared" si="8"/>
        <v>#REF!</v>
      </c>
      <c r="BE210" s="9" t="e">
        <f t="shared" ca="1" si="9"/>
        <v>#NAME?</v>
      </c>
    </row>
    <row r="211" spans="1:57" ht="15.75" customHeight="1" x14ac:dyDescent="0.25">
      <c r="A211" s="6" t="s">
        <v>1656</v>
      </c>
      <c r="B211" s="6" t="s">
        <v>3276</v>
      </c>
      <c r="C211" s="6">
        <v>2</v>
      </c>
      <c r="D211" s="6">
        <v>40</v>
      </c>
      <c r="E211" s="6">
        <v>1374</v>
      </c>
      <c r="F211" s="6">
        <v>34126</v>
      </c>
      <c r="G211" s="6">
        <v>0.11269999999999999</v>
      </c>
      <c r="H211" s="6">
        <v>0.36859999999999998</v>
      </c>
      <c r="I211" s="6">
        <v>0.1235</v>
      </c>
      <c r="J211" s="6">
        <v>5</v>
      </c>
      <c r="K211" s="6">
        <v>33</v>
      </c>
      <c r="L211" s="6">
        <v>1341</v>
      </c>
      <c r="M211" s="6">
        <v>27168</v>
      </c>
      <c r="N211" s="6">
        <v>9.2999999999999999E-2</v>
      </c>
      <c r="O211" s="6">
        <v>0.35970000000000002</v>
      </c>
      <c r="P211" s="6">
        <v>9.8299999999999998E-2</v>
      </c>
      <c r="Q211" s="6">
        <v>47</v>
      </c>
      <c r="R211" s="6">
        <v>194</v>
      </c>
      <c r="S211" s="6">
        <v>3423</v>
      </c>
      <c r="T211" s="6">
        <v>216782</v>
      </c>
      <c r="U211" s="6">
        <v>0.54649999999999999</v>
      </c>
      <c r="V211" s="6">
        <v>0.91820000000000002</v>
      </c>
      <c r="W211" s="6">
        <v>0.78459999999999996</v>
      </c>
      <c r="X211" s="6">
        <v>4</v>
      </c>
      <c r="Y211" s="6">
        <v>46</v>
      </c>
      <c r="Z211" s="6">
        <v>1257</v>
      </c>
      <c r="AA211" s="6">
        <v>32227</v>
      </c>
      <c r="AB211" s="6">
        <v>0.12959999999999999</v>
      </c>
      <c r="AC211" s="6">
        <v>0.3372</v>
      </c>
      <c r="AD211" s="6">
        <v>0.1166</v>
      </c>
      <c r="AE211" s="6">
        <v>2</v>
      </c>
      <c r="AF211" s="6">
        <v>8</v>
      </c>
      <c r="AG211" s="6">
        <v>209</v>
      </c>
      <c r="AH211" s="6">
        <v>3898</v>
      </c>
      <c r="AI211" s="6">
        <v>2.2499999999999999E-2</v>
      </c>
      <c r="AJ211" s="6">
        <v>5.6099999999999997E-2</v>
      </c>
      <c r="AK211" s="6">
        <v>1.41E-2</v>
      </c>
      <c r="AT211" s="9">
        <f t="shared" si="0"/>
        <v>853.15</v>
      </c>
      <c r="AU211" s="8">
        <f t="shared" si="1"/>
        <v>823.27272727272725</v>
      </c>
      <c r="AV211" s="9">
        <f t="shared" si="2"/>
        <v>1117.4329896907216</v>
      </c>
      <c r="AW211" s="31">
        <f t="shared" si="3"/>
        <v>700.58695652173913</v>
      </c>
      <c r="AX211" s="9">
        <f t="shared" si="4"/>
        <v>487.25</v>
      </c>
      <c r="AY211" s="8" t="str">
        <f t="shared" si="5"/>
        <v/>
      </c>
      <c r="AZ211" s="8"/>
      <c r="BA211" s="6" t="e">
        <f t="shared" si="6"/>
        <v>#REF!</v>
      </c>
      <c r="BB211" s="6" t="e">
        <f t="shared" ca="1" si="7"/>
        <v>#NAME?</v>
      </c>
      <c r="BC211" s="6" t="e">
        <f t="shared" si="8"/>
        <v>#REF!</v>
      </c>
      <c r="BE211" s="9" t="e">
        <f t="shared" ca="1" si="9"/>
        <v>#NAME?</v>
      </c>
    </row>
    <row r="212" spans="1:57" ht="15.75" customHeight="1" x14ac:dyDescent="0.25">
      <c r="A212" s="6" t="s">
        <v>1732</v>
      </c>
      <c r="B212" s="6" t="s">
        <v>3276</v>
      </c>
      <c r="C212" s="6">
        <v>14</v>
      </c>
      <c r="D212" s="6">
        <v>73</v>
      </c>
      <c r="E212" s="6">
        <v>884</v>
      </c>
      <c r="F212" s="6">
        <v>23369</v>
      </c>
      <c r="G212" s="6">
        <v>4.0599999999999997E-2</v>
      </c>
      <c r="H212" s="6">
        <v>8.1799999999999998E-2</v>
      </c>
      <c r="I212" s="6">
        <v>2.6800000000000001E-2</v>
      </c>
      <c r="Q212" s="6">
        <v>258</v>
      </c>
      <c r="R212" s="6">
        <v>1385</v>
      </c>
      <c r="S212" s="6">
        <v>10352</v>
      </c>
      <c r="T212" s="6">
        <v>822175</v>
      </c>
      <c r="U212" s="6">
        <v>0.76990000000000003</v>
      </c>
      <c r="V212" s="6">
        <v>0.95760000000000001</v>
      </c>
      <c r="W212" s="6">
        <v>0.94410000000000005</v>
      </c>
      <c r="X212" s="6">
        <v>11</v>
      </c>
      <c r="Y212" s="6">
        <v>39</v>
      </c>
      <c r="Z212" s="6">
        <v>1605</v>
      </c>
      <c r="AA212" s="6">
        <v>39304</v>
      </c>
      <c r="AB212" s="6">
        <v>2.1700000000000001E-2</v>
      </c>
      <c r="AC212" s="6">
        <v>0.14849999999999999</v>
      </c>
      <c r="AD212" s="6">
        <v>4.5100000000000001E-2</v>
      </c>
      <c r="AL212" s="6">
        <v>3</v>
      </c>
      <c r="AM212" s="6">
        <v>158</v>
      </c>
      <c r="AN212" s="6">
        <v>4464</v>
      </c>
      <c r="AO212" s="6">
        <v>131488</v>
      </c>
      <c r="AP212" s="6">
        <v>8.7800000000000003E-2</v>
      </c>
      <c r="AQ212" s="6">
        <v>0.41299999999999998</v>
      </c>
      <c r="AR212" s="6">
        <v>0.151</v>
      </c>
      <c r="AT212" s="9">
        <f t="shared" si="0"/>
        <v>320.1232876712329</v>
      </c>
      <c r="AU212" s="8" t="str">
        <f t="shared" si="1"/>
        <v/>
      </c>
      <c r="AV212" s="9">
        <f t="shared" si="2"/>
        <v>593.62815884476538</v>
      </c>
      <c r="AW212" s="31">
        <f t="shared" si="3"/>
        <v>1007.7948717948718</v>
      </c>
      <c r="AX212" s="9" t="str">
        <f t="shared" si="4"/>
        <v/>
      </c>
      <c r="AY212" s="8">
        <f t="shared" si="5"/>
        <v>832.20253164556959</v>
      </c>
      <c r="AZ212" s="8"/>
      <c r="BA212" s="6" t="e">
        <f t="shared" si="6"/>
        <v>#REF!</v>
      </c>
      <c r="BB212" s="6" t="e">
        <f t="shared" ca="1" si="7"/>
        <v>#NAME?</v>
      </c>
      <c r="BC212" s="6" t="e">
        <f t="shared" si="8"/>
        <v>#REF!</v>
      </c>
      <c r="BE212" s="9" t="e">
        <f t="shared" ca="1" si="9"/>
        <v>#NAME?</v>
      </c>
    </row>
    <row r="213" spans="1:57" ht="15.75" customHeight="1" x14ac:dyDescent="0.25">
      <c r="A213" s="6" t="s">
        <v>1511</v>
      </c>
      <c r="B213" s="6" t="s">
        <v>3276</v>
      </c>
      <c r="C213" s="6">
        <v>10</v>
      </c>
      <c r="D213" s="6">
        <v>28</v>
      </c>
      <c r="E213" s="6">
        <v>1702</v>
      </c>
      <c r="F213" s="6">
        <v>58514</v>
      </c>
      <c r="G213" s="6">
        <v>1.83E-2</v>
      </c>
      <c r="H213" s="6">
        <v>0.24360000000000001</v>
      </c>
      <c r="I213" s="6">
        <v>5.8500000000000003E-2</v>
      </c>
      <c r="J213" s="6">
        <v>9</v>
      </c>
      <c r="K213" s="6">
        <v>66</v>
      </c>
      <c r="L213" s="6">
        <v>2832</v>
      </c>
      <c r="M213" s="6">
        <v>110499</v>
      </c>
      <c r="N213" s="6">
        <v>4.3299999999999998E-2</v>
      </c>
      <c r="O213" s="6">
        <v>0.40529999999999999</v>
      </c>
      <c r="P213" s="6">
        <v>0.1105</v>
      </c>
      <c r="Q213" s="6">
        <v>145</v>
      </c>
      <c r="R213" s="6">
        <v>933</v>
      </c>
      <c r="S213" s="6">
        <v>6777</v>
      </c>
      <c r="T213" s="6">
        <v>790007</v>
      </c>
      <c r="U213" s="6">
        <v>0.61140000000000005</v>
      </c>
      <c r="V213" s="6">
        <v>0.96989999999999998</v>
      </c>
      <c r="W213" s="6">
        <v>0.79</v>
      </c>
      <c r="X213" s="6">
        <v>20</v>
      </c>
      <c r="Y213" s="6">
        <v>63</v>
      </c>
      <c r="Z213" s="6">
        <v>2101</v>
      </c>
      <c r="AA213" s="6">
        <v>83676</v>
      </c>
      <c r="AB213" s="6">
        <v>4.1300000000000003E-2</v>
      </c>
      <c r="AC213" s="6">
        <v>0.30070000000000002</v>
      </c>
      <c r="AD213" s="6">
        <v>8.3699999999999997E-2</v>
      </c>
      <c r="AE213" s="6">
        <v>5</v>
      </c>
      <c r="AF213" s="6">
        <v>29</v>
      </c>
      <c r="AG213" s="6">
        <v>1380</v>
      </c>
      <c r="AH213" s="6">
        <v>44602</v>
      </c>
      <c r="AI213" s="6">
        <v>1.9E-2</v>
      </c>
      <c r="AJ213" s="6">
        <v>0.19750000000000001</v>
      </c>
      <c r="AK213" s="6">
        <v>4.4600000000000001E-2</v>
      </c>
      <c r="AL213" s="6">
        <v>2</v>
      </c>
      <c r="AM213" s="6">
        <v>124</v>
      </c>
      <c r="AN213" s="6">
        <v>4211</v>
      </c>
      <c r="AO213" s="6">
        <v>218001</v>
      </c>
      <c r="AP213" s="6">
        <v>8.1299999999999997E-2</v>
      </c>
      <c r="AQ213" s="6">
        <v>0.60270000000000001</v>
      </c>
      <c r="AR213" s="6">
        <v>0.218</v>
      </c>
      <c r="AT213" s="9">
        <f t="shared" si="0"/>
        <v>2089.7857142857142</v>
      </c>
      <c r="AU213" s="8">
        <f t="shared" si="1"/>
        <v>1674.2272727272727</v>
      </c>
      <c r="AV213" s="9">
        <f t="shared" si="2"/>
        <v>846.73847802786713</v>
      </c>
      <c r="AW213" s="31">
        <f t="shared" si="3"/>
        <v>1328.1904761904761</v>
      </c>
      <c r="AX213" s="9">
        <f t="shared" si="4"/>
        <v>1538</v>
      </c>
      <c r="AY213" s="8">
        <f t="shared" si="5"/>
        <v>1758.0725806451612</v>
      </c>
      <c r="AZ213" s="8"/>
      <c r="BA213" s="6" t="e">
        <f t="shared" si="6"/>
        <v>#REF!</v>
      </c>
      <c r="BB213" s="6" t="e">
        <f t="shared" ca="1" si="7"/>
        <v>#NAME?</v>
      </c>
      <c r="BC213" s="6" t="e">
        <f t="shared" si="8"/>
        <v>#REF!</v>
      </c>
      <c r="BE213" s="9" t="e">
        <f t="shared" ca="1" si="9"/>
        <v>#NAME?</v>
      </c>
    </row>
    <row r="214" spans="1:57" ht="15.75" customHeight="1" x14ac:dyDescent="0.25">
      <c r="A214" s="6" t="s">
        <v>1604</v>
      </c>
      <c r="B214" s="6" t="s">
        <v>3276</v>
      </c>
      <c r="C214" s="6">
        <v>2</v>
      </c>
      <c r="D214" s="6">
        <v>5</v>
      </c>
      <c r="E214" s="6">
        <v>149</v>
      </c>
      <c r="F214" s="6">
        <v>3342</v>
      </c>
      <c r="G214" s="6">
        <v>9.7999999999999997E-3</v>
      </c>
      <c r="H214" s="6">
        <v>5.9799999999999999E-2</v>
      </c>
      <c r="I214" s="6">
        <v>2.3E-2</v>
      </c>
      <c r="J214" s="6">
        <v>3</v>
      </c>
      <c r="K214" s="6">
        <v>27</v>
      </c>
      <c r="L214" s="6">
        <v>1177</v>
      </c>
      <c r="M214" s="6">
        <v>24702</v>
      </c>
      <c r="N214" s="6">
        <v>5.2999999999999999E-2</v>
      </c>
      <c r="O214" s="6">
        <v>0.47270000000000001</v>
      </c>
      <c r="P214" s="6">
        <v>0.16969999999999999</v>
      </c>
      <c r="Q214" s="6">
        <v>43</v>
      </c>
      <c r="R214" s="6">
        <v>268</v>
      </c>
      <c r="S214" s="6">
        <v>2420</v>
      </c>
      <c r="T214" s="6">
        <v>92652</v>
      </c>
      <c r="U214" s="6">
        <v>0.52649999999999997</v>
      </c>
      <c r="V214" s="6">
        <v>0.97189999999999999</v>
      </c>
      <c r="W214" s="6">
        <v>0.63639999999999997</v>
      </c>
      <c r="X214" s="6">
        <v>7</v>
      </c>
      <c r="Y214" s="6">
        <v>44</v>
      </c>
      <c r="Z214" s="6">
        <v>1311</v>
      </c>
      <c r="AA214" s="6">
        <v>27982</v>
      </c>
      <c r="AB214" s="6">
        <v>8.6400000000000005E-2</v>
      </c>
      <c r="AC214" s="6">
        <v>0.52649999999999997</v>
      </c>
      <c r="AD214" s="6">
        <v>0.19220000000000001</v>
      </c>
      <c r="AE214" s="6">
        <v>2</v>
      </c>
      <c r="AF214" s="6">
        <v>7</v>
      </c>
      <c r="AG214" s="6">
        <v>312</v>
      </c>
      <c r="AH214" s="6">
        <v>4874</v>
      </c>
      <c r="AI214" s="6">
        <v>1.38E-2</v>
      </c>
      <c r="AJ214" s="6">
        <v>0.12529999999999999</v>
      </c>
      <c r="AK214" s="6">
        <v>3.3500000000000002E-2</v>
      </c>
      <c r="AL214" s="6">
        <v>2</v>
      </c>
      <c r="AM214" s="6">
        <v>118</v>
      </c>
      <c r="AN214" s="6">
        <v>2125</v>
      </c>
      <c r="AO214" s="6">
        <v>67336</v>
      </c>
      <c r="AP214" s="6">
        <v>0.23180000000000001</v>
      </c>
      <c r="AQ214" s="6">
        <v>0.85340000000000005</v>
      </c>
      <c r="AR214" s="6">
        <v>0.46250000000000002</v>
      </c>
      <c r="AT214" s="9">
        <f t="shared" si="0"/>
        <v>668.4</v>
      </c>
      <c r="AU214" s="8">
        <f t="shared" si="1"/>
        <v>914.88888888888891</v>
      </c>
      <c r="AV214" s="9">
        <f t="shared" si="2"/>
        <v>345.71641791044777</v>
      </c>
      <c r="AW214" s="31">
        <f t="shared" si="3"/>
        <v>635.9545454545455</v>
      </c>
      <c r="AX214" s="9">
        <f t="shared" si="4"/>
        <v>696.28571428571433</v>
      </c>
      <c r="AY214" s="8">
        <f t="shared" si="5"/>
        <v>570.64406779661022</v>
      </c>
      <c r="AZ214" s="8"/>
      <c r="BA214" s="6" t="e">
        <f t="shared" si="6"/>
        <v>#REF!</v>
      </c>
      <c r="BB214" s="6" t="e">
        <f t="shared" ca="1" si="7"/>
        <v>#NAME?</v>
      </c>
      <c r="BC214" s="6" t="e">
        <f t="shared" si="8"/>
        <v>#REF!</v>
      </c>
      <c r="BE214" s="9" t="e">
        <f t="shared" ca="1" si="9"/>
        <v>#NAME?</v>
      </c>
    </row>
    <row r="215" spans="1:57" ht="15.75" customHeight="1" x14ac:dyDescent="0.25">
      <c r="A215" s="6" t="s">
        <v>1507</v>
      </c>
      <c r="B215" s="6" t="s">
        <v>3276</v>
      </c>
      <c r="C215" s="6">
        <v>5</v>
      </c>
      <c r="D215" s="6">
        <v>47</v>
      </c>
      <c r="E215" s="6">
        <v>1508</v>
      </c>
      <c r="F215" s="6">
        <v>65922</v>
      </c>
      <c r="G215" s="6">
        <v>2.9399999999999999E-2</v>
      </c>
      <c r="H215" s="6">
        <v>0.27100000000000002</v>
      </c>
      <c r="I215" s="6">
        <v>8.8800000000000004E-2</v>
      </c>
      <c r="J215" s="6">
        <v>16</v>
      </c>
      <c r="K215" s="6">
        <v>70</v>
      </c>
      <c r="L215" s="6">
        <v>2231</v>
      </c>
      <c r="M215" s="6">
        <v>103482</v>
      </c>
      <c r="N215" s="6">
        <v>4.3700000000000003E-2</v>
      </c>
      <c r="O215" s="6">
        <v>0.40100000000000002</v>
      </c>
      <c r="P215" s="6">
        <v>0.1394</v>
      </c>
      <c r="Q215" s="6">
        <v>157</v>
      </c>
      <c r="R215" s="6">
        <v>919</v>
      </c>
      <c r="S215" s="6">
        <v>5320</v>
      </c>
      <c r="T215" s="6">
        <v>612317</v>
      </c>
      <c r="U215" s="6">
        <v>0.57440000000000002</v>
      </c>
      <c r="V215" s="6">
        <v>0.95609999999999995</v>
      </c>
      <c r="W215" s="6">
        <v>0.8246</v>
      </c>
      <c r="X215" s="6">
        <v>15</v>
      </c>
      <c r="Y215" s="6">
        <v>95</v>
      </c>
      <c r="Z215" s="6">
        <v>2325</v>
      </c>
      <c r="AA215" s="6">
        <v>113967</v>
      </c>
      <c r="AB215" s="6">
        <v>5.9400000000000001E-2</v>
      </c>
      <c r="AC215" s="6">
        <v>0.41789999999999999</v>
      </c>
      <c r="AD215" s="6">
        <v>0.1535</v>
      </c>
      <c r="AE215" s="6">
        <v>8</v>
      </c>
      <c r="AF215" s="6">
        <v>29</v>
      </c>
      <c r="AG215" s="6">
        <v>1103</v>
      </c>
      <c r="AH215" s="6">
        <v>41873</v>
      </c>
      <c r="AI215" s="6">
        <v>1.8100000000000002E-2</v>
      </c>
      <c r="AJ215" s="6">
        <v>0.19819999999999999</v>
      </c>
      <c r="AK215" s="6">
        <v>5.6399999999999999E-2</v>
      </c>
      <c r="AL215" s="6">
        <v>7</v>
      </c>
      <c r="AM215" s="6">
        <v>196</v>
      </c>
      <c r="AN215" s="6">
        <v>3532</v>
      </c>
      <c r="AO215" s="6">
        <v>173177</v>
      </c>
      <c r="AP215" s="6">
        <v>0.1225</v>
      </c>
      <c r="AQ215" s="6">
        <v>0.63480000000000003</v>
      </c>
      <c r="AR215" s="6">
        <v>0.23319999999999999</v>
      </c>
      <c r="AT215" s="9">
        <f t="shared" si="0"/>
        <v>1402.5957446808511</v>
      </c>
      <c r="AU215" s="8">
        <f t="shared" si="1"/>
        <v>1478.3142857142857</v>
      </c>
      <c r="AV215" s="9">
        <f t="shared" si="2"/>
        <v>666.28618063112083</v>
      </c>
      <c r="AW215" s="31">
        <f t="shared" si="3"/>
        <v>1199.6526315789474</v>
      </c>
      <c r="AX215" s="9">
        <f t="shared" si="4"/>
        <v>1443.8965517241379</v>
      </c>
      <c r="AY215" s="8">
        <f t="shared" si="5"/>
        <v>883.55612244897964</v>
      </c>
      <c r="AZ215" s="8"/>
      <c r="BA215" s="6" t="e">
        <f t="shared" si="6"/>
        <v>#REF!</v>
      </c>
      <c r="BB215" s="6" t="e">
        <f t="shared" ca="1" si="7"/>
        <v>#NAME?</v>
      </c>
      <c r="BC215" s="6" t="e">
        <f t="shared" si="8"/>
        <v>#REF!</v>
      </c>
      <c r="BE215" s="9" t="e">
        <f t="shared" ca="1" si="9"/>
        <v>#NAME?</v>
      </c>
    </row>
    <row r="216" spans="1:57" ht="15.75" customHeight="1" x14ac:dyDescent="0.25">
      <c r="A216" s="6" t="s">
        <v>1529</v>
      </c>
      <c r="B216" s="6" t="s">
        <v>3276</v>
      </c>
      <c r="C216" s="6">
        <v>2</v>
      </c>
      <c r="D216" s="6">
        <v>40</v>
      </c>
      <c r="E216" s="6">
        <v>1584</v>
      </c>
      <c r="F216" s="6">
        <v>57479</v>
      </c>
      <c r="G216" s="6">
        <v>8.2100000000000006E-2</v>
      </c>
      <c r="H216" s="6">
        <v>0.39129999999999998</v>
      </c>
      <c r="I216" s="6">
        <v>0.1053</v>
      </c>
      <c r="J216" s="6">
        <v>18</v>
      </c>
      <c r="K216" s="6">
        <v>53</v>
      </c>
      <c r="L216" s="6">
        <v>1750</v>
      </c>
      <c r="M216" s="6">
        <v>65188</v>
      </c>
      <c r="N216" s="6">
        <v>0.10879999999999999</v>
      </c>
      <c r="O216" s="6">
        <v>0.43230000000000002</v>
      </c>
      <c r="P216" s="6">
        <v>0.1195</v>
      </c>
      <c r="Q216" s="6">
        <v>57</v>
      </c>
      <c r="R216" s="6">
        <v>351</v>
      </c>
      <c r="S216" s="6">
        <v>3943</v>
      </c>
      <c r="T216" s="6">
        <v>533275</v>
      </c>
      <c r="U216" s="6">
        <v>0.72070000000000001</v>
      </c>
      <c r="V216" s="6">
        <v>0.97409999999999997</v>
      </c>
      <c r="W216" s="6">
        <v>0.97740000000000005</v>
      </c>
      <c r="X216" s="6">
        <v>11</v>
      </c>
      <c r="Y216" s="6">
        <v>82</v>
      </c>
      <c r="Z216" s="6">
        <v>1662</v>
      </c>
      <c r="AA216" s="6">
        <v>61332</v>
      </c>
      <c r="AB216" s="6">
        <v>0.16839999999999999</v>
      </c>
      <c r="AC216" s="6">
        <v>0.41060000000000002</v>
      </c>
      <c r="AD216" s="6">
        <v>0.1124</v>
      </c>
      <c r="AE216" s="6">
        <v>1</v>
      </c>
      <c r="AF216" s="6">
        <v>9</v>
      </c>
      <c r="AG216" s="6">
        <v>243</v>
      </c>
      <c r="AH216" s="6">
        <v>3862</v>
      </c>
      <c r="AI216" s="6">
        <v>1.8499999999999999E-2</v>
      </c>
      <c r="AJ216" s="6">
        <v>0.06</v>
      </c>
      <c r="AK216" s="6">
        <v>7.1000000000000004E-3</v>
      </c>
      <c r="AL216" s="6">
        <v>1</v>
      </c>
      <c r="AM216" s="6">
        <v>43</v>
      </c>
      <c r="AN216" s="6">
        <v>2099</v>
      </c>
      <c r="AO216" s="6">
        <v>118236</v>
      </c>
      <c r="AP216" s="6">
        <v>8.8300000000000003E-2</v>
      </c>
      <c r="AQ216" s="6">
        <v>0.51849999999999996</v>
      </c>
      <c r="AR216" s="6">
        <v>0.2167</v>
      </c>
      <c r="AT216" s="9">
        <f t="shared" si="0"/>
        <v>1436.9749999999999</v>
      </c>
      <c r="AU216" s="8">
        <f t="shared" si="1"/>
        <v>1229.9622641509434</v>
      </c>
      <c r="AV216" s="9">
        <f t="shared" si="2"/>
        <v>1519.3019943019942</v>
      </c>
      <c r="AW216" s="31">
        <f t="shared" si="3"/>
        <v>747.95121951219517</v>
      </c>
      <c r="AX216" s="9">
        <f t="shared" si="4"/>
        <v>429.11111111111109</v>
      </c>
      <c r="AY216" s="8">
        <f t="shared" si="5"/>
        <v>2749.6744186046512</v>
      </c>
      <c r="AZ216" s="8"/>
      <c r="BA216" s="6" t="e">
        <f t="shared" si="6"/>
        <v>#REF!</v>
      </c>
      <c r="BB216" s="6" t="e">
        <f t="shared" ca="1" si="7"/>
        <v>#NAME?</v>
      </c>
      <c r="BC216" s="6" t="e">
        <f t="shared" si="8"/>
        <v>#REF!</v>
      </c>
      <c r="BE216" s="9" t="e">
        <f t="shared" ca="1" si="9"/>
        <v>#NAME?</v>
      </c>
    </row>
    <row r="217" spans="1:57" ht="15.75" customHeight="1" x14ac:dyDescent="0.25">
      <c r="A217" s="6" t="s">
        <v>1643</v>
      </c>
      <c r="B217" s="6" t="s">
        <v>3276</v>
      </c>
      <c r="C217" s="6">
        <v>33</v>
      </c>
      <c r="D217" s="6">
        <v>238</v>
      </c>
      <c r="E217" s="6">
        <v>12066</v>
      </c>
      <c r="F217" s="6">
        <v>481068</v>
      </c>
      <c r="G217" s="6">
        <v>4.5499999999999999E-2</v>
      </c>
      <c r="H217" s="6">
        <v>0.41460000000000002</v>
      </c>
      <c r="I217" s="6">
        <v>0.2054</v>
      </c>
      <c r="J217" s="6">
        <v>58</v>
      </c>
      <c r="K217" s="6">
        <v>173</v>
      </c>
      <c r="L217" s="6">
        <v>16791</v>
      </c>
      <c r="M217" s="6">
        <v>760041</v>
      </c>
      <c r="N217" s="6">
        <v>3.3099999999999997E-2</v>
      </c>
      <c r="O217" s="6">
        <v>0.57689999999999997</v>
      </c>
      <c r="P217" s="6">
        <v>0.32450000000000001</v>
      </c>
      <c r="Q217" s="6">
        <v>370</v>
      </c>
      <c r="R217" s="6">
        <v>2776</v>
      </c>
      <c r="S217" s="6">
        <v>28150</v>
      </c>
      <c r="T217" s="6">
        <v>2195779</v>
      </c>
      <c r="U217" s="6">
        <v>0.53090000000000004</v>
      </c>
      <c r="V217" s="6">
        <v>0.96719999999999995</v>
      </c>
      <c r="W217" s="6">
        <v>0.93740000000000001</v>
      </c>
      <c r="X217" s="6">
        <v>45</v>
      </c>
      <c r="Y217" s="6">
        <v>260</v>
      </c>
      <c r="Z217" s="6">
        <v>16211</v>
      </c>
      <c r="AA217" s="6">
        <v>708092</v>
      </c>
      <c r="AB217" s="6">
        <v>4.9700000000000001E-2</v>
      </c>
      <c r="AC217" s="6">
        <v>0.55700000000000005</v>
      </c>
      <c r="AD217" s="6">
        <v>0.30230000000000001</v>
      </c>
      <c r="AE217" s="6">
        <v>12</v>
      </c>
      <c r="AF217" s="6">
        <v>46</v>
      </c>
      <c r="AG217" s="6">
        <v>10461</v>
      </c>
      <c r="AH217" s="6">
        <v>414468</v>
      </c>
      <c r="AI217" s="6">
        <v>8.8000000000000005E-3</v>
      </c>
      <c r="AJ217" s="6">
        <v>0.3594</v>
      </c>
      <c r="AK217" s="6">
        <v>0.1769</v>
      </c>
      <c r="AL217" s="6">
        <v>16</v>
      </c>
      <c r="AM217" s="6">
        <v>809</v>
      </c>
      <c r="AN217" s="6">
        <v>24783</v>
      </c>
      <c r="AO217" s="6">
        <v>1385255</v>
      </c>
      <c r="AP217" s="6">
        <v>0.1547</v>
      </c>
      <c r="AQ217" s="6">
        <v>0.85150000000000003</v>
      </c>
      <c r="AR217" s="6">
        <v>0.59130000000000005</v>
      </c>
      <c r="AT217" s="9">
        <f t="shared" si="0"/>
        <v>2021.2941176470588</v>
      </c>
      <c r="AU217" s="8">
        <f t="shared" si="1"/>
        <v>4393.3005780346821</v>
      </c>
      <c r="AV217" s="9">
        <f t="shared" si="2"/>
        <v>790.9866714697406</v>
      </c>
      <c r="AW217" s="31">
        <f t="shared" si="3"/>
        <v>2723.4307692307693</v>
      </c>
      <c r="AX217" s="9">
        <f t="shared" si="4"/>
        <v>9010.173913043478</v>
      </c>
      <c r="AY217" s="8">
        <f t="shared" si="5"/>
        <v>1712.3053152039554</v>
      </c>
      <c r="AZ217" s="8"/>
      <c r="BA217" s="6" t="e">
        <f t="shared" si="6"/>
        <v>#REF!</v>
      </c>
      <c r="BB217" s="6" t="e">
        <f t="shared" ca="1" si="7"/>
        <v>#NAME?</v>
      </c>
      <c r="BC217" s="6" t="e">
        <f t="shared" si="8"/>
        <v>#REF!</v>
      </c>
      <c r="BE217" s="9" t="e">
        <f t="shared" ca="1" si="9"/>
        <v>#NAME?</v>
      </c>
    </row>
    <row r="218" spans="1:57" ht="15.75" customHeight="1" x14ac:dyDescent="0.25">
      <c r="A218" s="6" t="s">
        <v>1527</v>
      </c>
      <c r="B218" s="6" t="s">
        <v>3276</v>
      </c>
      <c r="C218" s="6">
        <v>3</v>
      </c>
      <c r="D218" s="6">
        <v>6</v>
      </c>
      <c r="E218" s="6">
        <v>12</v>
      </c>
      <c r="F218" s="6">
        <v>95</v>
      </c>
      <c r="G218" s="6">
        <v>1.2500000000000001E-2</v>
      </c>
      <c r="H218" s="6">
        <v>9.5999999999999992E-3</v>
      </c>
      <c r="I218" s="6">
        <v>1E-3</v>
      </c>
      <c r="Q218" s="6">
        <v>39</v>
      </c>
      <c r="R218" s="6">
        <v>249</v>
      </c>
      <c r="S218" s="6">
        <v>1174</v>
      </c>
      <c r="T218" s="6">
        <v>70814</v>
      </c>
      <c r="U218" s="6">
        <v>0.51880000000000004</v>
      </c>
      <c r="V218" s="6">
        <v>0.94369999999999998</v>
      </c>
      <c r="W218" s="6">
        <v>0.76829999999999998</v>
      </c>
      <c r="X218" s="6">
        <v>14</v>
      </c>
      <c r="Y218" s="6">
        <v>32</v>
      </c>
      <c r="Z218" s="6">
        <v>57</v>
      </c>
      <c r="AA218" s="6">
        <v>1205</v>
      </c>
      <c r="AB218" s="6">
        <v>6.6699999999999995E-2</v>
      </c>
      <c r="AC218" s="6">
        <v>4.58E-2</v>
      </c>
      <c r="AD218" s="6">
        <v>1.3100000000000001E-2</v>
      </c>
      <c r="AE218" s="6">
        <v>5</v>
      </c>
      <c r="AF218" s="6">
        <v>24</v>
      </c>
      <c r="AG218" s="6">
        <v>41</v>
      </c>
      <c r="AH218" s="6">
        <v>903</v>
      </c>
      <c r="AI218" s="6">
        <v>0.05</v>
      </c>
      <c r="AJ218" s="6">
        <v>3.3000000000000002E-2</v>
      </c>
      <c r="AK218" s="6">
        <v>9.7999999999999997E-3</v>
      </c>
      <c r="AT218" s="9">
        <f t="shared" si="0"/>
        <v>15.833333333333334</v>
      </c>
      <c r="AU218" s="8" t="str">
        <f t="shared" si="1"/>
        <v/>
      </c>
      <c r="AV218" s="9">
        <f t="shared" si="2"/>
        <v>284.39357429718876</v>
      </c>
      <c r="AW218" s="31">
        <f t="shared" si="3"/>
        <v>37.65625</v>
      </c>
      <c r="AX218" s="9">
        <f t="shared" si="4"/>
        <v>37.625</v>
      </c>
      <c r="AY218" s="8" t="str">
        <f t="shared" si="5"/>
        <v/>
      </c>
      <c r="AZ218" s="8"/>
      <c r="BA218" s="6" t="e">
        <f t="shared" si="6"/>
        <v>#REF!</v>
      </c>
      <c r="BB218" s="6" t="e">
        <f t="shared" ca="1" si="7"/>
        <v>#NAME?</v>
      </c>
      <c r="BC218" s="6" t="e">
        <f t="shared" si="8"/>
        <v>#REF!</v>
      </c>
      <c r="BE218" s="9" t="e">
        <f t="shared" ca="1" si="9"/>
        <v>#NAME?</v>
      </c>
    </row>
    <row r="219" spans="1:57" ht="15.75" customHeight="1" x14ac:dyDescent="0.25">
      <c r="A219" s="6" t="s">
        <v>1653</v>
      </c>
      <c r="B219" s="6" t="s">
        <v>3276</v>
      </c>
      <c r="C219" s="6">
        <v>5</v>
      </c>
      <c r="D219" s="6">
        <v>16</v>
      </c>
      <c r="E219" s="6">
        <v>694</v>
      </c>
      <c r="F219" s="6">
        <v>15475</v>
      </c>
      <c r="G219" s="6">
        <v>1.7399999999999999E-2</v>
      </c>
      <c r="H219" s="6">
        <v>9.7500000000000003E-2</v>
      </c>
      <c r="I219" s="6">
        <v>5.28E-2</v>
      </c>
      <c r="J219" s="6">
        <v>3</v>
      </c>
      <c r="K219" s="6">
        <v>26</v>
      </c>
      <c r="L219" s="6">
        <v>1002</v>
      </c>
      <c r="M219" s="6">
        <v>24774</v>
      </c>
      <c r="N219" s="6">
        <v>2.8400000000000002E-2</v>
      </c>
      <c r="O219" s="6">
        <v>0.14080000000000001</v>
      </c>
      <c r="P219" s="6">
        <v>8.4500000000000006E-2</v>
      </c>
      <c r="Q219" s="6">
        <v>120</v>
      </c>
      <c r="R219" s="6">
        <v>715</v>
      </c>
      <c r="S219" s="6">
        <v>7000</v>
      </c>
      <c r="T219" s="6">
        <v>282849</v>
      </c>
      <c r="U219" s="6">
        <v>0.77969999999999995</v>
      </c>
      <c r="V219" s="6">
        <v>0.98360000000000003</v>
      </c>
      <c r="W219" s="6">
        <v>0.96479999999999999</v>
      </c>
      <c r="X219" s="6">
        <v>11</v>
      </c>
      <c r="Y219" s="6">
        <v>57</v>
      </c>
      <c r="Z219" s="6">
        <v>1573</v>
      </c>
      <c r="AA219" s="6">
        <v>31707</v>
      </c>
      <c r="AB219" s="6">
        <v>6.2199999999999998E-2</v>
      </c>
      <c r="AC219" s="6">
        <v>0.221</v>
      </c>
      <c r="AD219" s="6">
        <v>0.1082</v>
      </c>
      <c r="AE219" s="6">
        <v>4</v>
      </c>
      <c r="AF219" s="6">
        <v>29</v>
      </c>
      <c r="AG219" s="6">
        <v>638</v>
      </c>
      <c r="AH219" s="6">
        <v>18239</v>
      </c>
      <c r="AI219" s="6">
        <v>3.1600000000000003E-2</v>
      </c>
      <c r="AJ219" s="6">
        <v>8.9599999999999999E-2</v>
      </c>
      <c r="AK219" s="6">
        <v>6.2199999999999998E-2</v>
      </c>
      <c r="AT219" s="9">
        <f t="shared" si="0"/>
        <v>967.1875</v>
      </c>
      <c r="AU219" s="8">
        <f t="shared" si="1"/>
        <v>952.84615384615381</v>
      </c>
      <c r="AV219" s="9">
        <f t="shared" si="2"/>
        <v>395.59300699300701</v>
      </c>
      <c r="AW219" s="31">
        <f t="shared" si="3"/>
        <v>556.26315789473688</v>
      </c>
      <c r="AX219" s="9">
        <f t="shared" si="4"/>
        <v>628.93103448275861</v>
      </c>
      <c r="AY219" s="8" t="str">
        <f t="shared" si="5"/>
        <v/>
      </c>
      <c r="AZ219" s="8"/>
      <c r="BA219" s="6" t="e">
        <f t="shared" si="6"/>
        <v>#REF!</v>
      </c>
      <c r="BB219" s="6" t="e">
        <f t="shared" ca="1" si="7"/>
        <v>#NAME?</v>
      </c>
      <c r="BC219" s="6" t="e">
        <f t="shared" si="8"/>
        <v>#REF!</v>
      </c>
      <c r="BE219" s="9" t="e">
        <f t="shared" ca="1" si="9"/>
        <v>#NAME?</v>
      </c>
    </row>
    <row r="220" spans="1:57" ht="15.75" customHeight="1" x14ac:dyDescent="0.25">
      <c r="A220" s="6" t="s">
        <v>1509</v>
      </c>
      <c r="B220" s="6" t="s">
        <v>3276</v>
      </c>
      <c r="C220" s="6">
        <v>1</v>
      </c>
      <c r="D220" s="6">
        <v>2</v>
      </c>
      <c r="E220" s="6">
        <v>38</v>
      </c>
      <c r="F220" s="6">
        <v>1189</v>
      </c>
      <c r="G220" s="6">
        <v>6.1999999999999998E-3</v>
      </c>
      <c r="H220" s="6">
        <v>0.1027</v>
      </c>
      <c r="I220" s="6">
        <v>7.3000000000000001E-3</v>
      </c>
      <c r="J220" s="6">
        <v>2</v>
      </c>
      <c r="K220" s="6">
        <v>13</v>
      </c>
      <c r="L220" s="6">
        <v>107</v>
      </c>
      <c r="M220" s="6">
        <v>9450</v>
      </c>
      <c r="N220" s="6">
        <v>4.0500000000000001E-2</v>
      </c>
      <c r="O220" s="6">
        <v>0.28920000000000001</v>
      </c>
      <c r="P220" s="6">
        <v>5.8299999999999998E-2</v>
      </c>
      <c r="Q220" s="6">
        <v>18</v>
      </c>
      <c r="R220" s="6">
        <v>143</v>
      </c>
      <c r="S220" s="6">
        <v>347</v>
      </c>
      <c r="T220" s="6">
        <v>123440</v>
      </c>
      <c r="U220" s="6">
        <v>0.44550000000000001</v>
      </c>
      <c r="V220" s="6">
        <v>0.93779999999999997</v>
      </c>
      <c r="W220" s="6">
        <v>0.7611</v>
      </c>
      <c r="X220" s="6">
        <v>3</v>
      </c>
      <c r="Y220" s="6">
        <v>16</v>
      </c>
      <c r="Z220" s="6">
        <v>113</v>
      </c>
      <c r="AA220" s="6">
        <v>8254</v>
      </c>
      <c r="AB220" s="6">
        <v>4.9799999999999997E-2</v>
      </c>
      <c r="AC220" s="6">
        <v>0.3054</v>
      </c>
      <c r="AD220" s="6">
        <v>5.0900000000000001E-2</v>
      </c>
      <c r="AT220" s="9">
        <f t="shared" si="0"/>
        <v>594.5</v>
      </c>
      <c r="AU220" s="8">
        <f t="shared" si="1"/>
        <v>726.92307692307691</v>
      </c>
      <c r="AV220" s="9">
        <f t="shared" si="2"/>
        <v>863.21678321678326</v>
      </c>
      <c r="AW220" s="31">
        <f t="shared" si="3"/>
        <v>515.875</v>
      </c>
      <c r="AX220" s="9" t="str">
        <f t="shared" si="4"/>
        <v/>
      </c>
      <c r="AY220" s="8" t="str">
        <f t="shared" si="5"/>
        <v/>
      </c>
      <c r="AZ220" s="8"/>
      <c r="BA220" s="6" t="e">
        <f t="shared" si="6"/>
        <v>#REF!</v>
      </c>
      <c r="BB220" s="6" t="e">
        <f t="shared" ca="1" si="7"/>
        <v>#NAME?</v>
      </c>
      <c r="BC220" s="6" t="e">
        <f t="shared" si="8"/>
        <v>#REF!</v>
      </c>
      <c r="BE220" s="9" t="e">
        <f t="shared" ca="1" si="9"/>
        <v>#NAME?</v>
      </c>
    </row>
    <row r="221" spans="1:57" ht="15.75" customHeight="1" x14ac:dyDescent="0.25">
      <c r="A221" s="6" t="s">
        <v>1648</v>
      </c>
      <c r="B221" s="6" t="s">
        <v>3276</v>
      </c>
      <c r="C221" s="6">
        <v>2</v>
      </c>
      <c r="D221" s="6">
        <v>4</v>
      </c>
      <c r="E221" s="6">
        <v>27</v>
      </c>
      <c r="F221" s="6">
        <v>611</v>
      </c>
      <c r="G221" s="6">
        <v>5.8999999999999999E-3</v>
      </c>
      <c r="H221" s="6">
        <v>2.8500000000000001E-2</v>
      </c>
      <c r="I221" s="6">
        <v>2E-3</v>
      </c>
      <c r="Q221" s="6">
        <v>43</v>
      </c>
      <c r="R221" s="6">
        <v>359</v>
      </c>
      <c r="S221" s="6">
        <v>908</v>
      </c>
      <c r="T221" s="6">
        <v>196631</v>
      </c>
      <c r="U221" s="6">
        <v>0.53029999999999999</v>
      </c>
      <c r="V221" s="6">
        <v>0.95679999999999998</v>
      </c>
      <c r="W221" s="6">
        <v>0.65369999999999995</v>
      </c>
      <c r="AE221" s="6">
        <v>1</v>
      </c>
      <c r="AF221" s="6">
        <v>3</v>
      </c>
      <c r="AG221" s="6">
        <v>5</v>
      </c>
      <c r="AH221" s="6">
        <v>624</v>
      </c>
      <c r="AI221" s="6">
        <v>4.4000000000000003E-3</v>
      </c>
      <c r="AJ221" s="6">
        <v>5.3E-3</v>
      </c>
      <c r="AK221" s="6">
        <v>2.0999999999999999E-3</v>
      </c>
      <c r="AL221" s="6">
        <v>3</v>
      </c>
      <c r="AM221" s="6">
        <v>40</v>
      </c>
      <c r="AN221" s="6">
        <v>475</v>
      </c>
      <c r="AO221" s="6">
        <v>32921</v>
      </c>
      <c r="AP221" s="6">
        <v>5.91E-2</v>
      </c>
      <c r="AQ221" s="6">
        <v>0.50049999999999994</v>
      </c>
      <c r="AR221" s="6">
        <v>0.1094</v>
      </c>
      <c r="AT221" s="9">
        <f t="shared" si="0"/>
        <v>152.75</v>
      </c>
      <c r="AU221" s="8" t="str">
        <f t="shared" si="1"/>
        <v/>
      </c>
      <c r="AV221" s="9">
        <f t="shared" si="2"/>
        <v>547.71866295264624</v>
      </c>
      <c r="AW221" s="31" t="str">
        <f t="shared" si="3"/>
        <v/>
      </c>
      <c r="AX221" s="9">
        <f t="shared" si="4"/>
        <v>208</v>
      </c>
      <c r="AY221" s="8">
        <f t="shared" si="5"/>
        <v>823.02499999999998</v>
      </c>
      <c r="AZ221" s="8"/>
      <c r="BA221" s="6" t="e">
        <f t="shared" si="6"/>
        <v>#REF!</v>
      </c>
      <c r="BB221" s="6" t="e">
        <f t="shared" ca="1" si="7"/>
        <v>#NAME?</v>
      </c>
      <c r="BC221" s="6" t="e">
        <f t="shared" si="8"/>
        <v>#REF!</v>
      </c>
      <c r="BE221" s="9" t="e">
        <f t="shared" ca="1" si="9"/>
        <v>#NAME?</v>
      </c>
    </row>
    <row r="222" spans="1:57" ht="15.75" customHeight="1" x14ac:dyDescent="0.25">
      <c r="A222" s="6" t="s">
        <v>1522</v>
      </c>
      <c r="B222" s="6" t="s">
        <v>3276</v>
      </c>
      <c r="C222" s="6">
        <v>11</v>
      </c>
      <c r="D222" s="6">
        <v>87</v>
      </c>
      <c r="E222" s="6">
        <v>169</v>
      </c>
      <c r="F222" s="6">
        <v>12838</v>
      </c>
      <c r="G222" s="6">
        <v>9.5699999999999993E-2</v>
      </c>
      <c r="H222" s="6">
        <v>5.21E-2</v>
      </c>
      <c r="I222" s="6">
        <v>1.06E-2</v>
      </c>
      <c r="Q222" s="6">
        <v>41</v>
      </c>
      <c r="R222" s="6">
        <v>259</v>
      </c>
      <c r="S222" s="6">
        <v>2452</v>
      </c>
      <c r="T222" s="6">
        <v>963446</v>
      </c>
      <c r="U222" s="6">
        <v>0.28489999999999999</v>
      </c>
      <c r="V222" s="6">
        <v>0.75539999999999996</v>
      </c>
      <c r="W222" s="6">
        <v>0.79700000000000004</v>
      </c>
      <c r="X222" s="6">
        <v>11</v>
      </c>
      <c r="Y222" s="6">
        <v>367</v>
      </c>
      <c r="Z222" s="6">
        <v>2156</v>
      </c>
      <c r="AA222" s="6">
        <v>190743</v>
      </c>
      <c r="AB222" s="6">
        <v>0.4037</v>
      </c>
      <c r="AC222" s="6">
        <v>0.66420000000000001</v>
      </c>
      <c r="AD222" s="6">
        <v>0.1578</v>
      </c>
      <c r="AT222" s="9">
        <f t="shared" si="0"/>
        <v>147.56321839080459</v>
      </c>
      <c r="AU222" s="8" t="str">
        <f t="shared" si="1"/>
        <v/>
      </c>
      <c r="AV222" s="9">
        <f t="shared" si="2"/>
        <v>3719.868725868726</v>
      </c>
      <c r="AW222" s="31">
        <f t="shared" si="3"/>
        <v>519.73569482288826</v>
      </c>
      <c r="AX222" s="9" t="str">
        <f t="shared" si="4"/>
        <v/>
      </c>
      <c r="AY222" s="8" t="str">
        <f t="shared" si="5"/>
        <v/>
      </c>
      <c r="AZ222" s="8"/>
      <c r="BA222" s="6" t="e">
        <f t="shared" si="6"/>
        <v>#REF!</v>
      </c>
      <c r="BB222" s="6" t="e">
        <f t="shared" ca="1" si="7"/>
        <v>#NAME?</v>
      </c>
      <c r="BC222" s="6" t="e">
        <f t="shared" si="8"/>
        <v>#REF!</v>
      </c>
      <c r="BE222" s="9" t="e">
        <f t="shared" ca="1" si="9"/>
        <v>#NAME?</v>
      </c>
    </row>
    <row r="223" spans="1:57" ht="15.75" customHeight="1" x14ac:dyDescent="0.25">
      <c r="A223" s="6" t="s">
        <v>1557</v>
      </c>
      <c r="B223" s="6" t="s">
        <v>3276</v>
      </c>
      <c r="C223" s="6">
        <v>2</v>
      </c>
      <c r="D223" s="6">
        <v>39</v>
      </c>
      <c r="E223" s="6">
        <v>1075</v>
      </c>
      <c r="F223" s="6">
        <v>38051</v>
      </c>
      <c r="G223" s="6">
        <v>2.07E-2</v>
      </c>
      <c r="H223" s="6">
        <v>0.15640000000000001</v>
      </c>
      <c r="I223" s="6">
        <v>7.3499999999999996E-2</v>
      </c>
      <c r="J223" s="6">
        <v>11</v>
      </c>
      <c r="K223" s="6">
        <v>79</v>
      </c>
      <c r="L223" s="6">
        <v>1757</v>
      </c>
      <c r="M223" s="6">
        <v>53918</v>
      </c>
      <c r="N223" s="6">
        <v>4.2000000000000003E-2</v>
      </c>
      <c r="O223" s="6">
        <v>0.25559999999999999</v>
      </c>
      <c r="P223" s="6">
        <v>0.1041</v>
      </c>
      <c r="Q223" s="6">
        <v>147</v>
      </c>
      <c r="R223" s="6">
        <v>1139</v>
      </c>
      <c r="S223" s="6">
        <v>6571</v>
      </c>
      <c r="T223" s="6">
        <v>445333</v>
      </c>
      <c r="U223" s="6">
        <v>0.60589999999999999</v>
      </c>
      <c r="V223" s="6">
        <v>0.95609999999999995</v>
      </c>
      <c r="W223" s="6">
        <v>0.8599</v>
      </c>
      <c r="X223" s="6">
        <v>17</v>
      </c>
      <c r="Y223" s="6">
        <v>91</v>
      </c>
      <c r="Z223" s="6">
        <v>1283</v>
      </c>
      <c r="AA223" s="6">
        <v>47511</v>
      </c>
      <c r="AB223" s="6">
        <v>4.8399999999999999E-2</v>
      </c>
      <c r="AC223" s="6">
        <v>0.1867</v>
      </c>
      <c r="AD223" s="6">
        <v>9.1700000000000004E-2</v>
      </c>
      <c r="AE223" s="6">
        <v>1</v>
      </c>
      <c r="AF223" s="6">
        <v>25</v>
      </c>
      <c r="AG223" s="6">
        <v>778</v>
      </c>
      <c r="AH223" s="6">
        <v>27820</v>
      </c>
      <c r="AI223" s="6">
        <v>1.3299999999999999E-2</v>
      </c>
      <c r="AJ223" s="6">
        <v>0.1132</v>
      </c>
      <c r="AK223" s="6">
        <v>5.3699999999999998E-2</v>
      </c>
      <c r="AL223" s="6">
        <v>10</v>
      </c>
      <c r="AM223" s="6">
        <v>328</v>
      </c>
      <c r="AN223" s="6">
        <v>5452</v>
      </c>
      <c r="AO223" s="6">
        <v>258110</v>
      </c>
      <c r="AP223" s="6">
        <v>0.17449999999999999</v>
      </c>
      <c r="AQ223" s="6">
        <v>0.79320000000000002</v>
      </c>
      <c r="AR223" s="6">
        <v>0.49840000000000001</v>
      </c>
      <c r="AT223" s="9">
        <f t="shared" si="0"/>
        <v>975.66666666666663</v>
      </c>
      <c r="AU223" s="8">
        <f t="shared" si="1"/>
        <v>682.50632911392404</v>
      </c>
      <c r="AV223" s="9">
        <f t="shared" si="2"/>
        <v>390.9859525899912</v>
      </c>
      <c r="AW223" s="31">
        <f t="shared" si="3"/>
        <v>522.09890109890114</v>
      </c>
      <c r="AX223" s="9">
        <f t="shared" si="4"/>
        <v>1112.8</v>
      </c>
      <c r="AY223" s="8">
        <f t="shared" si="5"/>
        <v>786.92073170731703</v>
      </c>
      <c r="AZ223" s="8"/>
      <c r="BA223" s="6" t="e">
        <f t="shared" si="6"/>
        <v>#REF!</v>
      </c>
      <c r="BB223" s="6" t="e">
        <f t="shared" ca="1" si="7"/>
        <v>#NAME?</v>
      </c>
      <c r="BC223" s="6" t="e">
        <f t="shared" si="8"/>
        <v>#REF!</v>
      </c>
      <c r="BE223" s="9" t="e">
        <f t="shared" ca="1" si="9"/>
        <v>#NAME?</v>
      </c>
    </row>
    <row r="224" spans="1:57" ht="15.75" customHeight="1" x14ac:dyDescent="0.25">
      <c r="A224" s="6" t="s">
        <v>1652</v>
      </c>
      <c r="B224" s="6" t="s">
        <v>3276</v>
      </c>
      <c r="C224" s="6">
        <v>5</v>
      </c>
      <c r="D224" s="6">
        <v>12</v>
      </c>
      <c r="E224" s="6">
        <v>174</v>
      </c>
      <c r="F224" s="6">
        <v>1822</v>
      </c>
      <c r="G224" s="6">
        <v>3.8E-3</v>
      </c>
      <c r="H224" s="6">
        <v>2.98E-2</v>
      </c>
      <c r="I224" s="6">
        <v>2.8999999999999998E-3</v>
      </c>
      <c r="Q224" s="6">
        <v>309</v>
      </c>
      <c r="R224" s="6">
        <v>1721</v>
      </c>
      <c r="S224" s="6">
        <v>5394</v>
      </c>
      <c r="T224" s="6">
        <v>600234</v>
      </c>
      <c r="U224" s="6">
        <v>0.54810000000000003</v>
      </c>
      <c r="V224" s="6">
        <v>0.92300000000000004</v>
      </c>
      <c r="W224" s="6">
        <v>0.95520000000000005</v>
      </c>
      <c r="X224" s="6">
        <v>46</v>
      </c>
      <c r="Y224" s="6">
        <v>71</v>
      </c>
      <c r="Z224" s="6">
        <v>179</v>
      </c>
      <c r="AA224" s="6">
        <v>3440</v>
      </c>
      <c r="AB224" s="6">
        <v>2.2599999999999999E-2</v>
      </c>
      <c r="AC224" s="6">
        <v>3.0599999999999999E-2</v>
      </c>
      <c r="AD224" s="6">
        <v>5.4999999999999997E-3</v>
      </c>
      <c r="AE224" s="6">
        <v>15</v>
      </c>
      <c r="AF224" s="6">
        <v>52</v>
      </c>
      <c r="AG224" s="6">
        <v>89</v>
      </c>
      <c r="AH224" s="6">
        <v>1796</v>
      </c>
      <c r="AI224" s="6">
        <v>1.66E-2</v>
      </c>
      <c r="AJ224" s="6">
        <v>1.52E-2</v>
      </c>
      <c r="AK224" s="6">
        <v>2.8999999999999998E-3</v>
      </c>
      <c r="AT224" s="9">
        <f t="shared" si="0"/>
        <v>151.83333333333334</v>
      </c>
      <c r="AU224" s="8" t="str">
        <f t="shared" si="1"/>
        <v/>
      </c>
      <c r="AV224" s="9">
        <f t="shared" si="2"/>
        <v>348.77048227774549</v>
      </c>
      <c r="AW224" s="31">
        <f t="shared" si="3"/>
        <v>48.450704225352112</v>
      </c>
      <c r="AX224" s="9">
        <f t="shared" si="4"/>
        <v>34.53846153846154</v>
      </c>
      <c r="AY224" s="8" t="str">
        <f t="shared" si="5"/>
        <v/>
      </c>
      <c r="AZ224" s="8"/>
      <c r="BA224" s="6" t="e">
        <f t="shared" si="6"/>
        <v>#REF!</v>
      </c>
      <c r="BB224" s="6" t="e">
        <f t="shared" ca="1" si="7"/>
        <v>#NAME?</v>
      </c>
      <c r="BC224" s="6" t="e">
        <f t="shared" si="8"/>
        <v>#REF!</v>
      </c>
      <c r="BE224" s="9" t="e">
        <f t="shared" ca="1" si="9"/>
        <v>#NAME?</v>
      </c>
    </row>
    <row r="225" spans="1:57" ht="15.75" customHeight="1" x14ac:dyDescent="0.25">
      <c r="A225" s="6" t="s">
        <v>1755</v>
      </c>
      <c r="B225" s="6" t="s">
        <v>3276</v>
      </c>
      <c r="C225" s="6">
        <v>7</v>
      </c>
      <c r="D225" s="6">
        <v>28</v>
      </c>
      <c r="E225" s="6">
        <v>378</v>
      </c>
      <c r="F225" s="6">
        <v>24131</v>
      </c>
      <c r="G225" s="6">
        <v>3.2500000000000001E-2</v>
      </c>
      <c r="H225" s="6">
        <v>0.1346</v>
      </c>
      <c r="I225" s="6">
        <v>4.0599999999999997E-2</v>
      </c>
      <c r="J225" s="6">
        <v>11</v>
      </c>
      <c r="K225" s="6">
        <v>80</v>
      </c>
      <c r="L225" s="6">
        <v>1076</v>
      </c>
      <c r="M225" s="6">
        <v>86948</v>
      </c>
      <c r="N225" s="6">
        <v>9.2799999999999994E-2</v>
      </c>
      <c r="O225" s="6">
        <v>0.38319999999999999</v>
      </c>
      <c r="P225" s="6">
        <v>0.1462</v>
      </c>
      <c r="Q225" s="6">
        <v>65</v>
      </c>
      <c r="R225" s="6">
        <v>543</v>
      </c>
      <c r="S225" s="6">
        <v>2689</v>
      </c>
      <c r="T225" s="6">
        <v>484449</v>
      </c>
      <c r="U225" s="6">
        <v>0.62990000000000002</v>
      </c>
      <c r="V225" s="6">
        <v>0.95760000000000001</v>
      </c>
      <c r="W225" s="6">
        <v>0.81469999999999998</v>
      </c>
      <c r="X225" s="6">
        <v>11</v>
      </c>
      <c r="Y225" s="6">
        <v>91</v>
      </c>
      <c r="Z225" s="6">
        <v>1077</v>
      </c>
      <c r="AA225" s="6">
        <v>82483</v>
      </c>
      <c r="AB225" s="6">
        <v>0.1056</v>
      </c>
      <c r="AC225" s="6">
        <v>0.38350000000000001</v>
      </c>
      <c r="AD225" s="6">
        <v>0.13869999999999999</v>
      </c>
      <c r="AE225" s="6">
        <v>2</v>
      </c>
      <c r="AF225" s="6">
        <v>18</v>
      </c>
      <c r="AG225" s="6">
        <v>372</v>
      </c>
      <c r="AH225" s="6">
        <v>20820</v>
      </c>
      <c r="AI225" s="6">
        <v>2.0899999999999998E-2</v>
      </c>
      <c r="AJ225" s="6">
        <v>0.13250000000000001</v>
      </c>
      <c r="AK225" s="6">
        <v>3.5000000000000003E-2</v>
      </c>
      <c r="AL225" s="6">
        <v>12</v>
      </c>
      <c r="AM225" s="6">
        <v>209</v>
      </c>
      <c r="AN225" s="6">
        <v>2478</v>
      </c>
      <c r="AO225" s="6">
        <v>204890</v>
      </c>
      <c r="AP225" s="6">
        <v>0.24249999999999999</v>
      </c>
      <c r="AQ225" s="6">
        <v>0.88249999999999995</v>
      </c>
      <c r="AR225" s="6">
        <v>0.34460000000000002</v>
      </c>
      <c r="AT225" s="9">
        <f t="shared" si="0"/>
        <v>861.82142857142856</v>
      </c>
      <c r="AU225" s="8">
        <f t="shared" si="1"/>
        <v>1086.8499999999999</v>
      </c>
      <c r="AV225" s="9">
        <f t="shared" si="2"/>
        <v>892.17127071823199</v>
      </c>
      <c r="AW225" s="31">
        <f t="shared" si="3"/>
        <v>906.4065934065934</v>
      </c>
      <c r="AX225" s="9">
        <f t="shared" si="4"/>
        <v>1156.6666666666667</v>
      </c>
      <c r="AY225" s="8">
        <f t="shared" si="5"/>
        <v>980.33492822966502</v>
      </c>
      <c r="AZ225" s="8"/>
      <c r="BA225" s="6" t="e">
        <f t="shared" si="6"/>
        <v>#REF!</v>
      </c>
      <c r="BB225" s="6" t="e">
        <f t="shared" ca="1" si="7"/>
        <v>#NAME?</v>
      </c>
      <c r="BC225" s="6" t="e">
        <f t="shared" si="8"/>
        <v>#REF!</v>
      </c>
      <c r="BE225" s="9" t="e">
        <f t="shared" ca="1" si="9"/>
        <v>#NAME?</v>
      </c>
    </row>
    <row r="226" spans="1:57" ht="15.75" customHeight="1" x14ac:dyDescent="0.25">
      <c r="A226" s="6" t="s">
        <v>1547</v>
      </c>
      <c r="B226" s="6" t="s">
        <v>3276</v>
      </c>
      <c r="C226" s="6">
        <v>2</v>
      </c>
      <c r="D226" s="6">
        <v>10</v>
      </c>
      <c r="E226" s="6">
        <v>386</v>
      </c>
      <c r="F226" s="6">
        <v>10821</v>
      </c>
      <c r="G226" s="6">
        <v>1.5800000000000002E-2</v>
      </c>
      <c r="H226" s="6">
        <v>0.15740000000000001</v>
      </c>
      <c r="I226" s="6">
        <v>4.7100000000000003E-2</v>
      </c>
      <c r="J226" s="6">
        <v>12</v>
      </c>
      <c r="K226" s="6">
        <v>58</v>
      </c>
      <c r="L226" s="6">
        <v>1192</v>
      </c>
      <c r="M226" s="6">
        <v>45442</v>
      </c>
      <c r="N226" s="6">
        <v>9.1899999999999996E-2</v>
      </c>
      <c r="O226" s="6">
        <v>0.48609999999999998</v>
      </c>
      <c r="P226" s="6">
        <v>0.19800000000000001</v>
      </c>
      <c r="Q226" s="6">
        <v>49</v>
      </c>
      <c r="R226" s="6">
        <v>373</v>
      </c>
      <c r="S226" s="6">
        <v>2366</v>
      </c>
      <c r="T226" s="6">
        <v>188175</v>
      </c>
      <c r="U226" s="6">
        <v>0.59109999999999996</v>
      </c>
      <c r="V226" s="6">
        <v>0.96489999999999998</v>
      </c>
      <c r="W226" s="6">
        <v>0.81979999999999997</v>
      </c>
      <c r="X226" s="6">
        <v>19</v>
      </c>
      <c r="Y226" s="6">
        <v>96</v>
      </c>
      <c r="Z226" s="6">
        <v>1317</v>
      </c>
      <c r="AA226" s="6">
        <v>51393</v>
      </c>
      <c r="AB226" s="6">
        <v>0.15210000000000001</v>
      </c>
      <c r="AC226" s="6">
        <v>0.53710000000000002</v>
      </c>
      <c r="AD226" s="6">
        <v>0.22389999999999999</v>
      </c>
      <c r="AE226" s="6">
        <v>10</v>
      </c>
      <c r="AF226" s="6">
        <v>48</v>
      </c>
      <c r="AG226" s="6">
        <v>842</v>
      </c>
      <c r="AH226" s="6">
        <v>29167</v>
      </c>
      <c r="AI226" s="6">
        <v>7.6100000000000001E-2</v>
      </c>
      <c r="AJ226" s="6">
        <v>0.34339999999999998</v>
      </c>
      <c r="AK226" s="6">
        <v>0.12709999999999999</v>
      </c>
      <c r="AL226" s="6">
        <v>6</v>
      </c>
      <c r="AM226" s="6">
        <v>133</v>
      </c>
      <c r="AN226" s="6">
        <v>1877</v>
      </c>
      <c r="AO226" s="6">
        <v>80816</v>
      </c>
      <c r="AP226" s="6">
        <v>0.21079999999999999</v>
      </c>
      <c r="AQ226" s="6">
        <v>0.76549999999999996</v>
      </c>
      <c r="AR226" s="6">
        <v>0.35210000000000002</v>
      </c>
      <c r="AT226" s="9">
        <f t="shared" si="0"/>
        <v>1082.0999999999999</v>
      </c>
      <c r="AU226" s="8">
        <f t="shared" si="1"/>
        <v>783.48275862068965</v>
      </c>
      <c r="AV226" s="9">
        <f t="shared" si="2"/>
        <v>504.49061662198392</v>
      </c>
      <c r="AW226" s="31">
        <f t="shared" si="3"/>
        <v>535.34375</v>
      </c>
      <c r="AX226" s="9">
        <f t="shared" si="4"/>
        <v>607.64583333333337</v>
      </c>
      <c r="AY226" s="8">
        <f t="shared" si="5"/>
        <v>607.63909774436092</v>
      </c>
      <c r="AZ226" s="8"/>
      <c r="BA226" s="6" t="e">
        <f t="shared" si="6"/>
        <v>#REF!</v>
      </c>
      <c r="BB226" s="6" t="e">
        <f t="shared" ca="1" si="7"/>
        <v>#NAME?</v>
      </c>
      <c r="BC226" s="6" t="e">
        <f t="shared" si="8"/>
        <v>#REF!</v>
      </c>
      <c r="BE226" s="9" t="e">
        <f t="shared" ca="1" si="9"/>
        <v>#NAME?</v>
      </c>
    </row>
    <row r="227" spans="1:57" ht="15.75" customHeight="1" x14ac:dyDescent="0.25">
      <c r="A227" s="6" t="s">
        <v>1765</v>
      </c>
      <c r="B227" s="6" t="s">
        <v>3276</v>
      </c>
      <c r="C227" s="6">
        <v>4</v>
      </c>
      <c r="D227" s="6">
        <v>10</v>
      </c>
      <c r="E227" s="6">
        <v>379</v>
      </c>
      <c r="F227" s="6">
        <v>7271</v>
      </c>
      <c r="G227" s="6">
        <v>7.0000000000000001E-3</v>
      </c>
      <c r="H227" s="6">
        <v>7.2800000000000004E-2</v>
      </c>
      <c r="I227" s="6">
        <v>2.18E-2</v>
      </c>
      <c r="J227" s="6">
        <v>4</v>
      </c>
      <c r="K227" s="6">
        <v>44</v>
      </c>
      <c r="L227" s="6">
        <v>1538</v>
      </c>
      <c r="M227" s="6">
        <v>31551</v>
      </c>
      <c r="N227" s="6">
        <v>3.0700000000000002E-2</v>
      </c>
      <c r="O227" s="6">
        <v>0.2954</v>
      </c>
      <c r="P227" s="6">
        <v>9.4500000000000001E-2</v>
      </c>
      <c r="Q227" s="6">
        <v>127</v>
      </c>
      <c r="R227" s="6">
        <v>770</v>
      </c>
      <c r="S227" s="6">
        <v>4931</v>
      </c>
      <c r="T227" s="6">
        <v>239276</v>
      </c>
      <c r="U227" s="6">
        <v>0.53810000000000002</v>
      </c>
      <c r="V227" s="6">
        <v>0.94699999999999995</v>
      </c>
      <c r="W227" s="6">
        <v>0.7167</v>
      </c>
      <c r="X227" s="6">
        <v>7</v>
      </c>
      <c r="Y227" s="6">
        <v>151</v>
      </c>
      <c r="Z227" s="6">
        <v>2280</v>
      </c>
      <c r="AA227" s="6">
        <v>50666</v>
      </c>
      <c r="AB227" s="6">
        <v>0.1055</v>
      </c>
      <c r="AC227" s="6">
        <v>0.43790000000000001</v>
      </c>
      <c r="AD227" s="6">
        <v>0.15179999999999999</v>
      </c>
      <c r="AE227" s="6">
        <v>1</v>
      </c>
      <c r="AF227" s="6">
        <v>3</v>
      </c>
      <c r="AG227" s="6">
        <v>79</v>
      </c>
      <c r="AH227" s="6">
        <v>830</v>
      </c>
      <c r="AI227" s="6">
        <v>2.0999999999999999E-3</v>
      </c>
      <c r="AJ227" s="6">
        <v>1.52E-2</v>
      </c>
      <c r="AK227" s="6">
        <v>2.5000000000000001E-3</v>
      </c>
      <c r="AL227" s="6">
        <v>2</v>
      </c>
      <c r="AM227" s="6">
        <v>199</v>
      </c>
      <c r="AN227" s="6">
        <v>3940</v>
      </c>
      <c r="AO227" s="6">
        <v>125399</v>
      </c>
      <c r="AP227" s="6">
        <v>0.1391</v>
      </c>
      <c r="AQ227" s="6">
        <v>0.75670000000000004</v>
      </c>
      <c r="AR227" s="6">
        <v>0.37559999999999999</v>
      </c>
      <c r="AT227" s="9">
        <f t="shared" si="0"/>
        <v>727.1</v>
      </c>
      <c r="AU227" s="8">
        <f t="shared" si="1"/>
        <v>717.06818181818187</v>
      </c>
      <c r="AV227" s="9">
        <f t="shared" si="2"/>
        <v>310.74805194805197</v>
      </c>
      <c r="AW227" s="31">
        <f t="shared" si="3"/>
        <v>335.53642384105962</v>
      </c>
      <c r="AX227" s="9">
        <f t="shared" si="4"/>
        <v>276.66666666666669</v>
      </c>
      <c r="AY227" s="8">
        <f t="shared" si="5"/>
        <v>630.1457286432161</v>
      </c>
      <c r="AZ227" s="8"/>
      <c r="BA227" s="6" t="e">
        <f t="shared" si="6"/>
        <v>#REF!</v>
      </c>
      <c r="BB227" s="6" t="e">
        <f t="shared" ca="1" si="7"/>
        <v>#NAME?</v>
      </c>
      <c r="BC227" s="6" t="e">
        <f t="shared" si="8"/>
        <v>#REF!</v>
      </c>
      <c r="BE227" s="9" t="e">
        <f t="shared" ca="1" si="9"/>
        <v>#NAME?</v>
      </c>
    </row>
    <row r="228" spans="1:57" ht="15.75" customHeight="1" x14ac:dyDescent="0.25">
      <c r="A228" s="6" t="s">
        <v>1669</v>
      </c>
      <c r="B228" s="6" t="s">
        <v>3276</v>
      </c>
      <c r="C228" s="6">
        <v>9</v>
      </c>
      <c r="D228" s="6">
        <v>115</v>
      </c>
      <c r="E228" s="6">
        <v>6757</v>
      </c>
      <c r="F228" s="6">
        <v>254193</v>
      </c>
      <c r="G228" s="6">
        <v>2.6800000000000001E-2</v>
      </c>
      <c r="H228" s="6">
        <v>0.30230000000000001</v>
      </c>
      <c r="I228" s="6">
        <v>7.4999999999999997E-2</v>
      </c>
      <c r="J228" s="6">
        <v>48</v>
      </c>
      <c r="K228" s="6">
        <v>227</v>
      </c>
      <c r="L228" s="6">
        <v>9382</v>
      </c>
      <c r="M228" s="6">
        <v>412136</v>
      </c>
      <c r="N228" s="6">
        <v>5.2900000000000003E-2</v>
      </c>
      <c r="O228" s="6">
        <v>0.41970000000000002</v>
      </c>
      <c r="P228" s="6">
        <v>0.1216</v>
      </c>
      <c r="Q228" s="6">
        <v>394</v>
      </c>
      <c r="R228" s="6">
        <v>2467</v>
      </c>
      <c r="S228" s="6">
        <v>21361</v>
      </c>
      <c r="T228" s="6">
        <v>3167964</v>
      </c>
      <c r="U228" s="6">
        <v>0.57509999999999994</v>
      </c>
      <c r="V228" s="6">
        <v>0.95550000000000002</v>
      </c>
      <c r="W228" s="6">
        <v>0.93459999999999999</v>
      </c>
      <c r="X228" s="6">
        <v>56</v>
      </c>
      <c r="Y228" s="6">
        <v>306</v>
      </c>
      <c r="Z228" s="6">
        <v>9492</v>
      </c>
      <c r="AA228" s="6">
        <v>417138</v>
      </c>
      <c r="AB228" s="6">
        <v>7.1300000000000002E-2</v>
      </c>
      <c r="AC228" s="6">
        <v>0.42459999999999998</v>
      </c>
      <c r="AD228" s="6">
        <v>0.1231</v>
      </c>
      <c r="AE228" s="6">
        <v>5</v>
      </c>
      <c r="AF228" s="6">
        <v>30</v>
      </c>
      <c r="AG228" s="6">
        <v>1344</v>
      </c>
      <c r="AH228" s="6">
        <v>82177</v>
      </c>
      <c r="AI228" s="6">
        <v>7.0000000000000001E-3</v>
      </c>
      <c r="AJ228" s="6">
        <v>6.0100000000000001E-2</v>
      </c>
      <c r="AK228" s="6">
        <v>2.4199999999999999E-2</v>
      </c>
      <c r="AL228" s="6">
        <v>10</v>
      </c>
      <c r="AM228" s="6">
        <v>305</v>
      </c>
      <c r="AN228" s="6">
        <v>13419</v>
      </c>
      <c r="AO228" s="6">
        <v>849519</v>
      </c>
      <c r="AP228" s="6">
        <v>7.1099999999999997E-2</v>
      </c>
      <c r="AQ228" s="6">
        <v>0.60029999999999994</v>
      </c>
      <c r="AR228" s="6">
        <v>0.25059999999999999</v>
      </c>
      <c r="AT228" s="9">
        <f t="shared" si="0"/>
        <v>2210.3739130434783</v>
      </c>
      <c r="AU228" s="8">
        <f t="shared" si="1"/>
        <v>1815.5770925110132</v>
      </c>
      <c r="AV228" s="9">
        <f t="shared" si="2"/>
        <v>1284.1361978111065</v>
      </c>
      <c r="AW228" s="31">
        <f t="shared" si="3"/>
        <v>1363.1960784313726</v>
      </c>
      <c r="AX228" s="9">
        <f t="shared" si="4"/>
        <v>2739.2333333333331</v>
      </c>
      <c r="AY228" s="8">
        <f t="shared" si="5"/>
        <v>2785.3081967213116</v>
      </c>
      <c r="AZ228" s="8"/>
      <c r="BA228" s="6" t="e">
        <f t="shared" si="6"/>
        <v>#REF!</v>
      </c>
      <c r="BB228" s="6" t="e">
        <f t="shared" ca="1" si="7"/>
        <v>#NAME?</v>
      </c>
      <c r="BC228" s="6" t="e">
        <f t="shared" si="8"/>
        <v>#REF!</v>
      </c>
      <c r="BE228" s="9" t="e">
        <f t="shared" ca="1" si="9"/>
        <v>#NAME?</v>
      </c>
    </row>
    <row r="229" spans="1:57" ht="15.75" customHeight="1" x14ac:dyDescent="0.25">
      <c r="A229" s="6" t="s">
        <v>1497</v>
      </c>
      <c r="B229" s="6" t="s">
        <v>3276</v>
      </c>
      <c r="C229" s="6">
        <v>1</v>
      </c>
      <c r="D229" s="6">
        <v>2</v>
      </c>
      <c r="E229" s="6">
        <v>21</v>
      </c>
      <c r="F229" s="6">
        <v>677</v>
      </c>
      <c r="G229" s="6">
        <v>6.7999999999999996E-3</v>
      </c>
      <c r="H229" s="6">
        <v>2.3400000000000001E-2</v>
      </c>
      <c r="I229" s="6">
        <v>2.0999999999999999E-3</v>
      </c>
      <c r="J229" s="6">
        <v>4</v>
      </c>
      <c r="K229" s="6">
        <v>18</v>
      </c>
      <c r="L229" s="6">
        <v>182</v>
      </c>
      <c r="M229" s="6">
        <v>11189</v>
      </c>
      <c r="N229" s="6">
        <v>6.08E-2</v>
      </c>
      <c r="O229" s="6">
        <v>0.2031</v>
      </c>
      <c r="P229" s="6">
        <v>3.4700000000000002E-2</v>
      </c>
      <c r="Q229" s="6">
        <v>24</v>
      </c>
      <c r="R229" s="6">
        <v>164</v>
      </c>
      <c r="S229" s="6">
        <v>869</v>
      </c>
      <c r="T229" s="6">
        <v>317301</v>
      </c>
      <c r="U229" s="6">
        <v>0.55410000000000004</v>
      </c>
      <c r="V229" s="6">
        <v>0.96989999999999998</v>
      </c>
      <c r="W229" s="6">
        <v>0.98399999999999999</v>
      </c>
      <c r="X229" s="6">
        <v>9</v>
      </c>
      <c r="Y229" s="6">
        <v>40</v>
      </c>
      <c r="Z229" s="6">
        <v>48</v>
      </c>
      <c r="AA229" s="6">
        <v>1251</v>
      </c>
      <c r="AB229" s="6">
        <v>0.1351</v>
      </c>
      <c r="AC229" s="6">
        <v>5.3600000000000002E-2</v>
      </c>
      <c r="AD229" s="6">
        <v>3.8999999999999998E-3</v>
      </c>
      <c r="AL229" s="6">
        <v>3</v>
      </c>
      <c r="AM229" s="6">
        <v>76</v>
      </c>
      <c r="AN229" s="6">
        <v>618</v>
      </c>
      <c r="AO229" s="6">
        <v>50339</v>
      </c>
      <c r="AP229" s="6">
        <v>0.25679999999999997</v>
      </c>
      <c r="AQ229" s="6">
        <v>0.68969999999999998</v>
      </c>
      <c r="AR229" s="6">
        <v>0.15609999999999999</v>
      </c>
      <c r="AT229" s="9">
        <f t="shared" si="0"/>
        <v>338.5</v>
      </c>
      <c r="AU229" s="8">
        <f t="shared" si="1"/>
        <v>621.61111111111109</v>
      </c>
      <c r="AV229" s="9">
        <f t="shared" si="2"/>
        <v>1934.7621951219512</v>
      </c>
      <c r="AW229" s="31">
        <f t="shared" si="3"/>
        <v>31.274999999999999</v>
      </c>
      <c r="AX229" s="9" t="str">
        <f t="shared" si="4"/>
        <v/>
      </c>
      <c r="AY229" s="8">
        <f t="shared" si="5"/>
        <v>662.35526315789468</v>
      </c>
      <c r="AZ229" s="8"/>
      <c r="BA229" s="6" t="e">
        <f t="shared" si="6"/>
        <v>#REF!</v>
      </c>
      <c r="BB229" s="6" t="e">
        <f t="shared" ca="1" si="7"/>
        <v>#NAME?</v>
      </c>
      <c r="BC229" s="6" t="e">
        <f t="shared" si="8"/>
        <v>#REF!</v>
      </c>
      <c r="BE229" s="9" t="e">
        <f t="shared" ca="1" si="9"/>
        <v>#NAME?</v>
      </c>
    </row>
    <row r="230" spans="1:57" ht="15.75" customHeight="1" x14ac:dyDescent="0.25">
      <c r="A230" s="6" t="s">
        <v>1609</v>
      </c>
      <c r="B230" s="6" t="s">
        <v>3276</v>
      </c>
      <c r="C230" s="6">
        <v>19</v>
      </c>
      <c r="D230" s="6">
        <v>63</v>
      </c>
      <c r="E230" s="6">
        <v>1362</v>
      </c>
      <c r="F230" s="6">
        <v>45708</v>
      </c>
      <c r="G230" s="6">
        <v>1.0500000000000001E-2</v>
      </c>
      <c r="H230" s="6">
        <v>0.15690000000000001</v>
      </c>
      <c r="I230" s="6">
        <v>2.0299999999999999E-2</v>
      </c>
      <c r="J230" s="6">
        <v>17</v>
      </c>
      <c r="K230" s="6">
        <v>185</v>
      </c>
      <c r="L230" s="6">
        <v>2316</v>
      </c>
      <c r="M230" s="6">
        <v>134472</v>
      </c>
      <c r="N230" s="6">
        <v>3.1E-2</v>
      </c>
      <c r="O230" s="6">
        <v>0.26669999999999999</v>
      </c>
      <c r="P230" s="6">
        <v>5.96E-2</v>
      </c>
      <c r="Q230" s="6">
        <v>547</v>
      </c>
      <c r="R230" s="6">
        <v>3155</v>
      </c>
      <c r="S230" s="6">
        <v>8268</v>
      </c>
      <c r="T230" s="6">
        <v>2127579</v>
      </c>
      <c r="U230" s="6">
        <v>0.52800000000000002</v>
      </c>
      <c r="V230" s="6">
        <v>0.95220000000000005</v>
      </c>
      <c r="W230" s="6">
        <v>0.94369999999999998</v>
      </c>
      <c r="X230" s="6">
        <v>187</v>
      </c>
      <c r="Y230" s="6">
        <v>386</v>
      </c>
      <c r="Z230" s="6">
        <v>2647</v>
      </c>
      <c r="AA230" s="6">
        <v>152264</v>
      </c>
      <c r="AB230" s="6">
        <v>6.4600000000000005E-2</v>
      </c>
      <c r="AC230" s="6">
        <v>0.30480000000000002</v>
      </c>
      <c r="AD230" s="6">
        <v>6.7500000000000004E-2</v>
      </c>
      <c r="AE230" s="6">
        <v>21</v>
      </c>
      <c r="AF230" s="6">
        <v>140</v>
      </c>
      <c r="AG230" s="6">
        <v>1698</v>
      </c>
      <c r="AH230" s="6">
        <v>97239</v>
      </c>
      <c r="AI230" s="6">
        <v>2.3400000000000001E-2</v>
      </c>
      <c r="AJ230" s="6">
        <v>0.1956</v>
      </c>
      <c r="AK230" s="6">
        <v>4.3099999999999999E-2</v>
      </c>
      <c r="AL230" s="6">
        <v>5</v>
      </c>
      <c r="AM230" s="6">
        <v>361</v>
      </c>
      <c r="AN230" s="6">
        <v>4086</v>
      </c>
      <c r="AO230" s="6">
        <v>235178</v>
      </c>
      <c r="AP230" s="6">
        <v>6.0400000000000002E-2</v>
      </c>
      <c r="AQ230" s="6">
        <v>0.47060000000000002</v>
      </c>
      <c r="AR230" s="6">
        <v>0.1043</v>
      </c>
      <c r="AT230" s="9">
        <f t="shared" si="0"/>
        <v>725.52380952380952</v>
      </c>
      <c r="AU230" s="8">
        <f t="shared" si="1"/>
        <v>726.87567567567567</v>
      </c>
      <c r="AV230" s="9">
        <f t="shared" si="2"/>
        <v>674.35150554675124</v>
      </c>
      <c r="AW230" s="31">
        <f t="shared" si="3"/>
        <v>394.46632124352334</v>
      </c>
      <c r="AX230" s="9">
        <f t="shared" si="4"/>
        <v>694.56428571428569</v>
      </c>
      <c r="AY230" s="8">
        <f t="shared" si="5"/>
        <v>651.4626038781164</v>
      </c>
      <c r="AZ230" s="8"/>
      <c r="BA230" s="6" t="e">
        <f t="shared" si="6"/>
        <v>#REF!</v>
      </c>
      <c r="BB230" s="6" t="e">
        <f t="shared" ca="1" si="7"/>
        <v>#NAME?</v>
      </c>
      <c r="BC230" s="6" t="e">
        <f t="shared" si="8"/>
        <v>#REF!</v>
      </c>
      <c r="BE230" s="9" t="e">
        <f t="shared" ca="1" si="9"/>
        <v>#NAME?</v>
      </c>
    </row>
    <row r="231" spans="1:57" ht="15.75" customHeight="1" x14ac:dyDescent="0.25">
      <c r="A231" s="6" t="s">
        <v>1734</v>
      </c>
      <c r="B231" s="6" t="s">
        <v>3276</v>
      </c>
      <c r="C231" s="6">
        <v>20</v>
      </c>
      <c r="D231" s="6">
        <v>95</v>
      </c>
      <c r="E231" s="6">
        <v>3506</v>
      </c>
      <c r="F231" s="6">
        <v>181423</v>
      </c>
      <c r="G231" s="6">
        <v>1.5800000000000002E-2</v>
      </c>
      <c r="H231" s="6">
        <v>0.15970000000000001</v>
      </c>
      <c r="I231" s="6">
        <v>3.6400000000000002E-2</v>
      </c>
      <c r="J231" s="6">
        <v>33</v>
      </c>
      <c r="K231" s="6">
        <v>193</v>
      </c>
      <c r="L231" s="6">
        <v>8898</v>
      </c>
      <c r="M231" s="6">
        <v>532082</v>
      </c>
      <c r="N231" s="6">
        <v>3.2000000000000001E-2</v>
      </c>
      <c r="O231" s="6">
        <v>0.40539999999999998</v>
      </c>
      <c r="P231" s="6">
        <v>0.10680000000000001</v>
      </c>
      <c r="Q231" s="6">
        <v>562</v>
      </c>
      <c r="R231" s="6">
        <v>3255</v>
      </c>
      <c r="S231" s="6">
        <v>20964</v>
      </c>
      <c r="T231" s="6">
        <v>4295947</v>
      </c>
      <c r="U231" s="6">
        <v>0.54049999999999998</v>
      </c>
      <c r="V231" s="6">
        <v>0.95509999999999995</v>
      </c>
      <c r="W231" s="6">
        <v>0.86229999999999996</v>
      </c>
      <c r="X231" s="6">
        <v>45</v>
      </c>
      <c r="Y231" s="6">
        <v>408</v>
      </c>
      <c r="Z231" s="6">
        <v>8365</v>
      </c>
      <c r="AA231" s="6">
        <v>519326</v>
      </c>
      <c r="AB231" s="6">
        <v>6.7799999999999999E-2</v>
      </c>
      <c r="AC231" s="6">
        <v>0.38109999999999999</v>
      </c>
      <c r="AD231" s="6">
        <v>0.1042</v>
      </c>
      <c r="AE231" s="6">
        <v>13</v>
      </c>
      <c r="AF231" s="6">
        <v>99</v>
      </c>
      <c r="AG231" s="6">
        <v>3424</v>
      </c>
      <c r="AH231" s="6">
        <v>160240</v>
      </c>
      <c r="AI231" s="6">
        <v>1.6400000000000001E-2</v>
      </c>
      <c r="AJ231" s="6">
        <v>0.156</v>
      </c>
      <c r="AK231" s="6">
        <v>3.2199999999999999E-2</v>
      </c>
      <c r="AL231" s="6">
        <v>8</v>
      </c>
      <c r="AM231" s="6">
        <v>225</v>
      </c>
      <c r="AN231" s="6">
        <v>8668</v>
      </c>
      <c r="AO231" s="6">
        <v>964780</v>
      </c>
      <c r="AP231" s="6">
        <v>3.7400000000000003E-2</v>
      </c>
      <c r="AQ231" s="6">
        <v>0.39489999999999997</v>
      </c>
      <c r="AR231" s="6">
        <v>0.19359999999999999</v>
      </c>
      <c r="AT231" s="9">
        <f t="shared" si="0"/>
        <v>1909.7157894736843</v>
      </c>
      <c r="AU231" s="8">
        <f t="shared" si="1"/>
        <v>2756.9015544041449</v>
      </c>
      <c r="AV231" s="9">
        <f t="shared" si="2"/>
        <v>1319.7993855606758</v>
      </c>
      <c r="AW231" s="31">
        <f t="shared" si="3"/>
        <v>1272.8578431372548</v>
      </c>
      <c r="AX231" s="9">
        <f t="shared" si="4"/>
        <v>1618.5858585858587</v>
      </c>
      <c r="AY231" s="8">
        <f t="shared" si="5"/>
        <v>4287.9111111111115</v>
      </c>
      <c r="AZ231" s="8"/>
      <c r="BA231" s="6" t="e">
        <f t="shared" si="6"/>
        <v>#REF!</v>
      </c>
      <c r="BB231" s="6" t="e">
        <f t="shared" ca="1" si="7"/>
        <v>#NAME?</v>
      </c>
      <c r="BC231" s="6" t="e">
        <f t="shared" si="8"/>
        <v>#REF!</v>
      </c>
      <c r="BE231" s="9" t="e">
        <f t="shared" ca="1" si="9"/>
        <v>#NAME?</v>
      </c>
    </row>
    <row r="232" spans="1:57" ht="15.75" customHeight="1" x14ac:dyDescent="0.25">
      <c r="A232" s="6" t="s">
        <v>1774</v>
      </c>
      <c r="B232" s="6" t="s">
        <v>3276</v>
      </c>
      <c r="C232" s="6">
        <v>7</v>
      </c>
      <c r="D232" s="6">
        <v>19</v>
      </c>
      <c r="E232" s="6">
        <v>887</v>
      </c>
      <c r="F232" s="6">
        <v>32979</v>
      </c>
      <c r="G232" s="6">
        <v>1.89E-2</v>
      </c>
      <c r="H232" s="6">
        <v>0.17419999999999999</v>
      </c>
      <c r="I232" s="6">
        <v>1.78E-2</v>
      </c>
      <c r="J232" s="6">
        <v>20</v>
      </c>
      <c r="K232" s="6">
        <v>141</v>
      </c>
      <c r="L232" s="6">
        <v>2593</v>
      </c>
      <c r="M232" s="6">
        <v>165788</v>
      </c>
      <c r="N232" s="6">
        <v>0.1406</v>
      </c>
      <c r="O232" s="6">
        <v>0.5091</v>
      </c>
      <c r="P232" s="6">
        <v>8.9499999999999996E-2</v>
      </c>
      <c r="Q232" s="6">
        <v>114</v>
      </c>
      <c r="R232" s="6">
        <v>730</v>
      </c>
      <c r="S232" s="6">
        <v>4928</v>
      </c>
      <c r="T232" s="6">
        <v>1704308</v>
      </c>
      <c r="U232" s="6">
        <v>0.7278</v>
      </c>
      <c r="V232" s="6">
        <v>0.96760000000000002</v>
      </c>
      <c r="W232" s="6">
        <v>0.91959999999999997</v>
      </c>
      <c r="X232" s="6">
        <v>34</v>
      </c>
      <c r="Y232" s="6">
        <v>187</v>
      </c>
      <c r="Z232" s="6">
        <v>2678</v>
      </c>
      <c r="AA232" s="6">
        <v>175194</v>
      </c>
      <c r="AB232" s="6">
        <v>0.18640000000000001</v>
      </c>
      <c r="AC232" s="6">
        <v>0.52580000000000005</v>
      </c>
      <c r="AD232" s="6">
        <v>9.4500000000000001E-2</v>
      </c>
      <c r="AE232" s="6">
        <v>14</v>
      </c>
      <c r="AF232" s="6">
        <v>50</v>
      </c>
      <c r="AG232" s="6">
        <v>1430</v>
      </c>
      <c r="AH232" s="6">
        <v>72097</v>
      </c>
      <c r="AI232" s="6">
        <v>4.99E-2</v>
      </c>
      <c r="AJ232" s="6">
        <v>0.28079999999999999</v>
      </c>
      <c r="AK232" s="6">
        <v>3.8899999999999997E-2</v>
      </c>
      <c r="AL232" s="6">
        <v>7</v>
      </c>
      <c r="AM232" s="6">
        <v>274</v>
      </c>
      <c r="AN232" s="6">
        <v>4078</v>
      </c>
      <c r="AO232" s="6">
        <v>273506</v>
      </c>
      <c r="AP232" s="6">
        <v>0.2732</v>
      </c>
      <c r="AQ232" s="6">
        <v>0.80069999999999997</v>
      </c>
      <c r="AR232" s="6">
        <v>0.14760000000000001</v>
      </c>
      <c r="AT232" s="9">
        <f t="shared" si="0"/>
        <v>1735.7368421052631</v>
      </c>
      <c r="AU232" s="8">
        <f t="shared" si="1"/>
        <v>1175.8014184397164</v>
      </c>
      <c r="AV232" s="9">
        <f t="shared" si="2"/>
        <v>2334.6684931506848</v>
      </c>
      <c r="AW232" s="31">
        <f t="shared" si="3"/>
        <v>936.86631016042782</v>
      </c>
      <c r="AX232" s="9">
        <f t="shared" si="4"/>
        <v>1441.94</v>
      </c>
      <c r="AY232" s="8">
        <f t="shared" si="5"/>
        <v>998.19708029197079</v>
      </c>
      <c r="AZ232" s="8"/>
      <c r="BA232" s="6" t="e">
        <f t="shared" si="6"/>
        <v>#REF!</v>
      </c>
      <c r="BB232" s="6" t="e">
        <f t="shared" ca="1" si="7"/>
        <v>#NAME?</v>
      </c>
      <c r="BC232" s="6" t="e">
        <f t="shared" si="8"/>
        <v>#REF!</v>
      </c>
      <c r="BE232" s="9" t="e">
        <f t="shared" ca="1" si="9"/>
        <v>#NAME?</v>
      </c>
    </row>
    <row r="233" spans="1:57" ht="15.75" customHeight="1" x14ac:dyDescent="0.25">
      <c r="A233" s="6" t="s">
        <v>1694</v>
      </c>
      <c r="B233" s="6" t="s">
        <v>3276</v>
      </c>
      <c r="C233" s="6">
        <v>2</v>
      </c>
      <c r="D233" s="6">
        <v>5</v>
      </c>
      <c r="E233" s="6">
        <v>91</v>
      </c>
      <c r="F233" s="6">
        <v>1431</v>
      </c>
      <c r="G233" s="6">
        <v>8.0999999999999996E-3</v>
      </c>
      <c r="H233" s="6">
        <v>7.6499999999999999E-2</v>
      </c>
      <c r="I233" s="6">
        <v>6.1000000000000004E-3</v>
      </c>
      <c r="J233" s="6">
        <v>3</v>
      </c>
      <c r="K233" s="6">
        <v>41</v>
      </c>
      <c r="L233" s="6">
        <v>267</v>
      </c>
      <c r="M233" s="6">
        <v>12190</v>
      </c>
      <c r="N233" s="6">
        <v>6.6000000000000003E-2</v>
      </c>
      <c r="O233" s="6">
        <v>0.22459999999999999</v>
      </c>
      <c r="P233" s="6">
        <v>5.2299999999999999E-2</v>
      </c>
      <c r="Q233" s="6">
        <v>53</v>
      </c>
      <c r="R233" s="6">
        <v>431</v>
      </c>
      <c r="S233" s="6">
        <v>1158</v>
      </c>
      <c r="T233" s="6">
        <v>181684</v>
      </c>
      <c r="U233" s="6">
        <v>0.69399999999999995</v>
      </c>
      <c r="V233" s="6">
        <v>0.97389999999999999</v>
      </c>
      <c r="W233" s="6">
        <v>0.77910000000000001</v>
      </c>
      <c r="X233" s="6">
        <v>12</v>
      </c>
      <c r="Y233" s="6">
        <v>60</v>
      </c>
      <c r="Z233" s="6">
        <v>258</v>
      </c>
      <c r="AA233" s="6">
        <v>12264</v>
      </c>
      <c r="AB233" s="6">
        <v>9.6600000000000005E-2</v>
      </c>
      <c r="AC233" s="6">
        <v>0.217</v>
      </c>
      <c r="AD233" s="6">
        <v>5.2600000000000001E-2</v>
      </c>
      <c r="AE233" s="6">
        <v>4</v>
      </c>
      <c r="AF233" s="6">
        <v>9</v>
      </c>
      <c r="AG233" s="6">
        <v>166</v>
      </c>
      <c r="AH233" s="6">
        <v>5207</v>
      </c>
      <c r="AI233" s="6">
        <v>1.4500000000000001E-2</v>
      </c>
      <c r="AJ233" s="6">
        <v>0.1396</v>
      </c>
      <c r="AK233" s="6">
        <v>2.23E-2</v>
      </c>
      <c r="AL233" s="6">
        <v>5</v>
      </c>
      <c r="AM233" s="6">
        <v>106</v>
      </c>
      <c r="AN233" s="6">
        <v>537</v>
      </c>
      <c r="AO233" s="6">
        <v>27744</v>
      </c>
      <c r="AP233" s="6">
        <v>0.17069999999999999</v>
      </c>
      <c r="AQ233" s="6">
        <v>0.4516</v>
      </c>
      <c r="AR233" s="6">
        <v>0.11899999999999999</v>
      </c>
      <c r="AT233" s="9">
        <f t="shared" si="0"/>
        <v>286.2</v>
      </c>
      <c r="AU233" s="8">
        <f t="shared" si="1"/>
        <v>297.3170731707317</v>
      </c>
      <c r="AV233" s="9">
        <f t="shared" si="2"/>
        <v>421.54060324825986</v>
      </c>
      <c r="AW233" s="31">
        <f t="shared" si="3"/>
        <v>204.4</v>
      </c>
      <c r="AX233" s="9">
        <f t="shared" si="4"/>
        <v>578.55555555555554</v>
      </c>
      <c r="AY233" s="8">
        <f t="shared" si="5"/>
        <v>261.7358490566038</v>
      </c>
      <c r="AZ233" s="8"/>
      <c r="BA233" s="6" t="e">
        <f t="shared" si="6"/>
        <v>#REF!</v>
      </c>
      <c r="BB233" s="6" t="e">
        <f t="shared" ca="1" si="7"/>
        <v>#NAME?</v>
      </c>
      <c r="BC233" s="6" t="e">
        <f t="shared" si="8"/>
        <v>#REF!</v>
      </c>
      <c r="BE233" s="9" t="e">
        <f t="shared" ca="1" si="9"/>
        <v>#NAME?</v>
      </c>
    </row>
    <row r="234" spans="1:57" ht="15.75" customHeight="1" x14ac:dyDescent="0.25">
      <c r="A234" s="6" t="s">
        <v>1745</v>
      </c>
      <c r="B234" s="6" t="s">
        <v>3276</v>
      </c>
      <c r="C234" s="6">
        <v>27</v>
      </c>
      <c r="D234" s="6">
        <v>101</v>
      </c>
      <c r="E234" s="6">
        <v>3067</v>
      </c>
      <c r="F234" s="6">
        <v>101884</v>
      </c>
      <c r="G234" s="6">
        <v>4.0800000000000003E-2</v>
      </c>
      <c r="H234" s="6">
        <v>0.16980000000000001</v>
      </c>
      <c r="I234" s="6">
        <v>3.3300000000000003E-2</v>
      </c>
      <c r="J234" s="6">
        <v>30</v>
      </c>
      <c r="K234" s="6">
        <v>187</v>
      </c>
      <c r="L234" s="6">
        <v>5457</v>
      </c>
      <c r="M234" s="6">
        <v>187317</v>
      </c>
      <c r="N234" s="6">
        <v>7.5600000000000001E-2</v>
      </c>
      <c r="O234" s="6">
        <v>0.30209999999999998</v>
      </c>
      <c r="P234" s="6">
        <v>6.1199999999999997E-2</v>
      </c>
      <c r="Q234" s="6">
        <v>231</v>
      </c>
      <c r="R234" s="6">
        <v>1620</v>
      </c>
      <c r="S234" s="6">
        <v>17556</v>
      </c>
      <c r="T234" s="6">
        <v>2987079</v>
      </c>
      <c r="U234" s="6">
        <v>0.65510000000000002</v>
      </c>
      <c r="V234" s="6">
        <v>0.97189999999999999</v>
      </c>
      <c r="W234" s="6">
        <v>0.97619999999999996</v>
      </c>
      <c r="X234" s="6">
        <v>238</v>
      </c>
      <c r="Y234" s="6">
        <v>325</v>
      </c>
      <c r="Z234" s="6">
        <v>5768</v>
      </c>
      <c r="AA234" s="6">
        <v>203495</v>
      </c>
      <c r="AB234" s="6">
        <v>0.13139999999999999</v>
      </c>
      <c r="AC234" s="6">
        <v>0.31929999999999997</v>
      </c>
      <c r="AD234" s="6">
        <v>6.6500000000000004E-2</v>
      </c>
      <c r="AE234" s="6">
        <v>26</v>
      </c>
      <c r="AF234" s="6">
        <v>145</v>
      </c>
      <c r="AG234" s="6">
        <v>2625</v>
      </c>
      <c r="AH234" s="6">
        <v>96036</v>
      </c>
      <c r="AI234" s="6">
        <v>5.8599999999999999E-2</v>
      </c>
      <c r="AJ234" s="6">
        <v>0.14530000000000001</v>
      </c>
      <c r="AK234" s="6">
        <v>3.1399999999999997E-2</v>
      </c>
      <c r="AL234" s="6">
        <v>10</v>
      </c>
      <c r="AM234" s="6">
        <v>269</v>
      </c>
      <c r="AN234" s="6">
        <v>8120</v>
      </c>
      <c r="AO234" s="6">
        <v>383454</v>
      </c>
      <c r="AP234" s="6">
        <v>0.10879999999999999</v>
      </c>
      <c r="AQ234" s="6">
        <v>0.44950000000000001</v>
      </c>
      <c r="AR234" s="6">
        <v>0.12529999999999999</v>
      </c>
      <c r="AT234" s="9">
        <f t="shared" si="0"/>
        <v>1008.7524752475248</v>
      </c>
      <c r="AU234" s="8">
        <f t="shared" si="1"/>
        <v>1001.6951871657755</v>
      </c>
      <c r="AV234" s="9">
        <f t="shared" si="2"/>
        <v>1843.8759259259259</v>
      </c>
      <c r="AW234" s="31">
        <f t="shared" si="3"/>
        <v>626.13846153846157</v>
      </c>
      <c r="AX234" s="9">
        <f t="shared" si="4"/>
        <v>662.3172413793103</v>
      </c>
      <c r="AY234" s="8">
        <f t="shared" si="5"/>
        <v>1425.4795539033457</v>
      </c>
      <c r="AZ234" s="8"/>
      <c r="BA234" s="6" t="e">
        <f t="shared" si="6"/>
        <v>#REF!</v>
      </c>
      <c r="BB234" s="6" t="e">
        <f t="shared" ca="1" si="7"/>
        <v>#NAME?</v>
      </c>
      <c r="BC234" s="6" t="e">
        <f t="shared" si="8"/>
        <v>#REF!</v>
      </c>
      <c r="BE234" s="9" t="e">
        <f t="shared" ca="1" si="9"/>
        <v>#NAME?</v>
      </c>
    </row>
    <row r="235" spans="1:57" ht="15.75" customHeight="1" x14ac:dyDescent="0.25">
      <c r="A235" s="6" t="s">
        <v>1574</v>
      </c>
      <c r="B235" s="6" t="s">
        <v>3276</v>
      </c>
      <c r="C235" s="6">
        <v>1</v>
      </c>
      <c r="D235" s="6">
        <v>2</v>
      </c>
      <c r="E235" s="6">
        <v>2</v>
      </c>
      <c r="F235" s="6">
        <v>9</v>
      </c>
      <c r="G235" s="6">
        <v>1.1999999999999999E-3</v>
      </c>
      <c r="H235" s="6">
        <v>8.0000000000000004E-4</v>
      </c>
      <c r="I235" s="6">
        <v>0</v>
      </c>
      <c r="Q235" s="6">
        <v>166</v>
      </c>
      <c r="R235" s="6">
        <v>853</v>
      </c>
      <c r="S235" s="6">
        <v>2060</v>
      </c>
      <c r="T235" s="6">
        <v>212137</v>
      </c>
      <c r="U235" s="6">
        <v>0.49480000000000002</v>
      </c>
      <c r="V235" s="6">
        <v>0.87470000000000003</v>
      </c>
      <c r="W235" s="6">
        <v>0.8427</v>
      </c>
      <c r="X235" s="6">
        <v>1</v>
      </c>
      <c r="Y235" s="6">
        <v>4</v>
      </c>
      <c r="Z235" s="6">
        <v>21</v>
      </c>
      <c r="AA235" s="6">
        <v>192</v>
      </c>
      <c r="AB235" s="6">
        <v>2.3E-3</v>
      </c>
      <c r="AC235" s="6">
        <v>8.8999999999999999E-3</v>
      </c>
      <c r="AD235" s="6">
        <v>8.0000000000000004E-4</v>
      </c>
      <c r="AT235" s="9">
        <f t="shared" si="0"/>
        <v>4.5</v>
      </c>
      <c r="AU235" s="8" t="str">
        <f t="shared" si="1"/>
        <v/>
      </c>
      <c r="AV235" s="9">
        <f t="shared" si="2"/>
        <v>248.69519343493553</v>
      </c>
      <c r="AW235" s="31">
        <f t="shared" si="3"/>
        <v>48</v>
      </c>
      <c r="AX235" s="9" t="str">
        <f t="shared" si="4"/>
        <v/>
      </c>
      <c r="AY235" s="8" t="str">
        <f t="shared" si="5"/>
        <v/>
      </c>
      <c r="AZ235" s="8"/>
      <c r="BA235" s="6" t="e">
        <f t="shared" si="6"/>
        <v>#REF!</v>
      </c>
      <c r="BB235" s="6" t="e">
        <f t="shared" ca="1" si="7"/>
        <v>#NAME?</v>
      </c>
      <c r="BC235" s="6" t="e">
        <f t="shared" si="8"/>
        <v>#REF!</v>
      </c>
      <c r="BE235" s="9" t="e">
        <f t="shared" ca="1" si="9"/>
        <v>#NAME?</v>
      </c>
    </row>
    <row r="236" spans="1:57" ht="15.75" customHeight="1" x14ac:dyDescent="0.25">
      <c r="A236" s="6" t="s">
        <v>1696</v>
      </c>
      <c r="B236" s="6" t="s">
        <v>3276</v>
      </c>
      <c r="C236" s="6">
        <v>5</v>
      </c>
      <c r="D236" s="6">
        <v>49</v>
      </c>
      <c r="E236" s="6">
        <v>1091</v>
      </c>
      <c r="F236" s="6">
        <v>27196</v>
      </c>
      <c r="G236" s="6">
        <v>1.29E-2</v>
      </c>
      <c r="H236" s="6">
        <v>0.14879999999999999</v>
      </c>
      <c r="I236" s="6">
        <v>4.5900000000000003E-2</v>
      </c>
      <c r="J236" s="6">
        <v>3</v>
      </c>
      <c r="K236" s="6">
        <v>24</v>
      </c>
      <c r="L236" s="6">
        <v>1134</v>
      </c>
      <c r="M236" s="6">
        <v>34357</v>
      </c>
      <c r="N236" s="6">
        <v>6.3E-3</v>
      </c>
      <c r="O236" s="6">
        <v>0.1547</v>
      </c>
      <c r="P236" s="6">
        <v>5.8000000000000003E-2</v>
      </c>
      <c r="Q236" s="6">
        <v>195</v>
      </c>
      <c r="R236" s="6">
        <v>1108</v>
      </c>
      <c r="S236" s="6">
        <v>6485</v>
      </c>
      <c r="T236" s="6">
        <v>513980</v>
      </c>
      <c r="U236" s="6">
        <v>0.29189999999999999</v>
      </c>
      <c r="V236" s="6">
        <v>0.88449999999999995</v>
      </c>
      <c r="W236" s="6">
        <v>0.86719999999999997</v>
      </c>
      <c r="X236" s="6">
        <v>14</v>
      </c>
      <c r="Y236" s="6">
        <v>98</v>
      </c>
      <c r="Z236" s="6">
        <v>1340</v>
      </c>
      <c r="AA236" s="6">
        <v>41692</v>
      </c>
      <c r="AB236" s="6">
        <v>2.58E-2</v>
      </c>
      <c r="AC236" s="6">
        <v>0.18279999999999999</v>
      </c>
      <c r="AD236" s="6">
        <v>7.0300000000000001E-2</v>
      </c>
      <c r="AE236" s="6">
        <v>5</v>
      </c>
      <c r="AF236" s="6">
        <v>22</v>
      </c>
      <c r="AG236" s="6">
        <v>218</v>
      </c>
      <c r="AH236" s="6">
        <v>13030</v>
      </c>
      <c r="AI236" s="6">
        <v>5.7999999999999996E-3</v>
      </c>
      <c r="AJ236" s="6">
        <v>2.9700000000000001E-2</v>
      </c>
      <c r="AK236" s="6">
        <v>2.1999999999999999E-2</v>
      </c>
      <c r="AL236" s="6">
        <v>1</v>
      </c>
      <c r="AM236" s="6">
        <v>69</v>
      </c>
      <c r="AN236" s="6">
        <v>3499</v>
      </c>
      <c r="AO236" s="6">
        <v>90121</v>
      </c>
      <c r="AP236" s="6">
        <v>1.8200000000000001E-2</v>
      </c>
      <c r="AQ236" s="6">
        <v>0.47720000000000001</v>
      </c>
      <c r="AR236" s="6">
        <v>0.152</v>
      </c>
      <c r="AT236" s="9">
        <f t="shared" si="0"/>
        <v>555.0204081632653</v>
      </c>
      <c r="AU236" s="8">
        <f t="shared" si="1"/>
        <v>1431.5416666666667</v>
      </c>
      <c r="AV236" s="9">
        <f t="shared" si="2"/>
        <v>463.88086642599279</v>
      </c>
      <c r="AW236" s="31">
        <f t="shared" si="3"/>
        <v>425.42857142857144</v>
      </c>
      <c r="AX236" s="9">
        <f t="shared" si="4"/>
        <v>592.27272727272725</v>
      </c>
      <c r="AY236" s="8">
        <f t="shared" si="5"/>
        <v>1306.1014492753623</v>
      </c>
      <c r="AZ236" s="8"/>
      <c r="BA236" s="6" t="e">
        <f t="shared" si="6"/>
        <v>#REF!</v>
      </c>
      <c r="BB236" s="6" t="e">
        <f t="shared" ca="1" si="7"/>
        <v>#NAME?</v>
      </c>
      <c r="BC236" s="6" t="e">
        <f t="shared" si="8"/>
        <v>#REF!</v>
      </c>
      <c r="BE236" s="9" t="e">
        <f t="shared" ca="1" si="9"/>
        <v>#NAME?</v>
      </c>
    </row>
    <row r="237" spans="1:57" ht="15.75" customHeight="1" x14ac:dyDescent="0.25">
      <c r="A237" s="6" t="s">
        <v>1607</v>
      </c>
      <c r="B237" s="6" t="s">
        <v>3276</v>
      </c>
      <c r="C237" s="6">
        <v>2</v>
      </c>
      <c r="D237" s="6">
        <v>7</v>
      </c>
      <c r="E237" s="6">
        <v>25</v>
      </c>
      <c r="F237" s="6">
        <v>1314</v>
      </c>
      <c r="G237" s="6">
        <v>4.4000000000000003E-3</v>
      </c>
      <c r="H237" s="6">
        <v>2.1600000000000001E-2</v>
      </c>
      <c r="I237" s="6">
        <v>3.7000000000000002E-3</v>
      </c>
      <c r="Q237" s="6">
        <v>131</v>
      </c>
      <c r="R237" s="6">
        <v>858</v>
      </c>
      <c r="S237" s="6">
        <v>1104</v>
      </c>
      <c r="T237" s="6">
        <v>250528</v>
      </c>
      <c r="U237" s="6">
        <v>0.54239999999999999</v>
      </c>
      <c r="V237" s="6">
        <v>0.95250000000000001</v>
      </c>
      <c r="W237" s="6">
        <v>0.70179999999999998</v>
      </c>
      <c r="X237" s="6">
        <v>2</v>
      </c>
      <c r="Y237" s="6">
        <v>22</v>
      </c>
      <c r="Z237" s="6">
        <v>93</v>
      </c>
      <c r="AA237" s="6">
        <v>6596</v>
      </c>
      <c r="AB237" s="6">
        <v>1.3899999999999999E-2</v>
      </c>
      <c r="AC237" s="6">
        <v>8.0199999999999994E-2</v>
      </c>
      <c r="AD237" s="6">
        <v>1.8499999999999999E-2</v>
      </c>
      <c r="AT237" s="9">
        <f t="shared" si="0"/>
        <v>187.71428571428572</v>
      </c>
      <c r="AU237" s="8" t="str">
        <f t="shared" si="1"/>
        <v/>
      </c>
      <c r="AV237" s="9">
        <f t="shared" si="2"/>
        <v>291.99067599067598</v>
      </c>
      <c r="AW237" s="31">
        <f t="shared" si="3"/>
        <v>299.81818181818181</v>
      </c>
      <c r="AX237" s="9" t="str">
        <f t="shared" si="4"/>
        <v/>
      </c>
      <c r="AY237" s="8" t="str">
        <f t="shared" si="5"/>
        <v/>
      </c>
      <c r="AZ237" s="8"/>
      <c r="BA237" s="6" t="e">
        <f t="shared" si="6"/>
        <v>#REF!</v>
      </c>
      <c r="BB237" s="6" t="e">
        <f t="shared" ca="1" si="7"/>
        <v>#NAME?</v>
      </c>
      <c r="BC237" s="6" t="e">
        <f t="shared" si="8"/>
        <v>#REF!</v>
      </c>
      <c r="BE237" s="9" t="e">
        <f t="shared" ca="1" si="9"/>
        <v>#NAME?</v>
      </c>
    </row>
    <row r="238" spans="1:57" ht="15.75" customHeight="1" x14ac:dyDescent="0.25">
      <c r="A238" s="6" t="s">
        <v>1658</v>
      </c>
      <c r="B238" s="6" t="s">
        <v>3276</v>
      </c>
      <c r="C238" s="6">
        <v>5</v>
      </c>
      <c r="D238" s="6">
        <v>68</v>
      </c>
      <c r="E238" s="6">
        <v>2027</v>
      </c>
      <c r="F238" s="6">
        <v>119532</v>
      </c>
      <c r="G238" s="6">
        <v>5.9299999999999999E-2</v>
      </c>
      <c r="H238" s="6">
        <v>0.37919999999999998</v>
      </c>
      <c r="I238" s="6">
        <v>9.3700000000000006E-2</v>
      </c>
      <c r="J238" s="6">
        <v>27</v>
      </c>
      <c r="K238" s="6">
        <v>105</v>
      </c>
      <c r="L238" s="6">
        <v>2655</v>
      </c>
      <c r="M238" s="6">
        <v>166657</v>
      </c>
      <c r="N238" s="6">
        <v>9.1600000000000001E-2</v>
      </c>
      <c r="O238" s="6">
        <v>0.49659999999999999</v>
      </c>
      <c r="P238" s="6">
        <v>0.13070000000000001</v>
      </c>
      <c r="Q238" s="6">
        <v>87</v>
      </c>
      <c r="R238" s="6">
        <v>590</v>
      </c>
      <c r="S238" s="6">
        <v>4841</v>
      </c>
      <c r="T238" s="6">
        <v>814632</v>
      </c>
      <c r="U238" s="6">
        <v>0.51480000000000004</v>
      </c>
      <c r="V238" s="6">
        <v>0.90549999999999997</v>
      </c>
      <c r="W238" s="6">
        <v>0.63890000000000002</v>
      </c>
      <c r="X238" s="6">
        <v>8</v>
      </c>
      <c r="Y238" s="6">
        <v>141</v>
      </c>
      <c r="Z238" s="6">
        <v>2783</v>
      </c>
      <c r="AA238" s="6">
        <v>176678</v>
      </c>
      <c r="AB238" s="6">
        <v>0.123</v>
      </c>
      <c r="AC238" s="6">
        <v>0.52059999999999995</v>
      </c>
      <c r="AD238" s="6">
        <v>0.1386</v>
      </c>
      <c r="AE238" s="6">
        <v>15</v>
      </c>
      <c r="AF238" s="6">
        <v>40</v>
      </c>
      <c r="AG238" s="6">
        <v>1569</v>
      </c>
      <c r="AH238" s="6">
        <v>89307</v>
      </c>
      <c r="AI238" s="6">
        <v>3.49E-2</v>
      </c>
      <c r="AJ238" s="6">
        <v>0.29349999999999998</v>
      </c>
      <c r="AK238" s="6">
        <v>7.0000000000000007E-2</v>
      </c>
      <c r="AL238" s="6">
        <v>17</v>
      </c>
      <c r="AM238" s="6">
        <v>212</v>
      </c>
      <c r="AN238" s="6">
        <v>3550</v>
      </c>
      <c r="AO238" s="6">
        <v>269857</v>
      </c>
      <c r="AP238" s="6">
        <v>0.185</v>
      </c>
      <c r="AQ238" s="6">
        <v>0.66400000000000003</v>
      </c>
      <c r="AR238" s="6">
        <v>0.21160000000000001</v>
      </c>
      <c r="AT238" s="9">
        <f t="shared" si="0"/>
        <v>1757.8235294117646</v>
      </c>
      <c r="AU238" s="8">
        <f t="shared" si="1"/>
        <v>1587.2095238095237</v>
      </c>
      <c r="AV238" s="9">
        <f t="shared" si="2"/>
        <v>1380.7322033898306</v>
      </c>
      <c r="AW238" s="31">
        <f t="shared" si="3"/>
        <v>1253.0354609929077</v>
      </c>
      <c r="AX238" s="9">
        <f t="shared" si="4"/>
        <v>2232.6750000000002</v>
      </c>
      <c r="AY238" s="8">
        <f t="shared" si="5"/>
        <v>1272.9103773584907</v>
      </c>
      <c r="AZ238" s="8"/>
      <c r="BA238" s="6" t="e">
        <f t="shared" si="6"/>
        <v>#REF!</v>
      </c>
      <c r="BB238" s="6" t="e">
        <f t="shared" ca="1" si="7"/>
        <v>#NAME?</v>
      </c>
      <c r="BC238" s="6" t="e">
        <f t="shared" si="8"/>
        <v>#REF!</v>
      </c>
      <c r="BE238" s="9" t="e">
        <f t="shared" ca="1" si="9"/>
        <v>#NAME?</v>
      </c>
    </row>
    <row r="239" spans="1:57" ht="15.75" customHeight="1" x14ac:dyDescent="0.25">
      <c r="A239" s="6" t="s">
        <v>1627</v>
      </c>
      <c r="B239" s="6" t="s">
        <v>3276</v>
      </c>
      <c r="C239" s="6">
        <v>1</v>
      </c>
      <c r="D239" s="6">
        <v>75</v>
      </c>
      <c r="E239" s="6">
        <v>3000</v>
      </c>
      <c r="F239" s="6">
        <v>91334</v>
      </c>
      <c r="G239" s="6">
        <v>0.11890000000000001</v>
      </c>
      <c r="H239" s="6">
        <v>0.34379999999999999</v>
      </c>
      <c r="I239" s="6">
        <v>7.22E-2</v>
      </c>
      <c r="J239" s="6">
        <v>19</v>
      </c>
      <c r="K239" s="6">
        <v>92</v>
      </c>
      <c r="L239" s="6">
        <v>3592</v>
      </c>
      <c r="M239" s="6">
        <v>106321</v>
      </c>
      <c r="N239" s="6">
        <v>0.14580000000000001</v>
      </c>
      <c r="O239" s="6">
        <v>0.41170000000000001</v>
      </c>
      <c r="P239" s="6">
        <v>8.4000000000000005E-2</v>
      </c>
      <c r="Q239" s="6">
        <v>68</v>
      </c>
      <c r="R239" s="6">
        <v>472</v>
      </c>
      <c r="S239" s="6">
        <v>8582</v>
      </c>
      <c r="T239" s="6">
        <v>1245587</v>
      </c>
      <c r="U239" s="6">
        <v>0.748</v>
      </c>
      <c r="V239" s="6">
        <v>0.98360000000000003</v>
      </c>
      <c r="W239" s="6">
        <v>0.98409999999999997</v>
      </c>
      <c r="X239" s="6">
        <v>29</v>
      </c>
      <c r="Y239" s="6">
        <v>148</v>
      </c>
      <c r="Z239" s="6">
        <v>3732</v>
      </c>
      <c r="AA239" s="6">
        <v>115414</v>
      </c>
      <c r="AB239" s="6">
        <v>0.23449999999999999</v>
      </c>
      <c r="AC239" s="6">
        <v>0.42770000000000002</v>
      </c>
      <c r="AD239" s="6">
        <v>9.1200000000000003E-2</v>
      </c>
      <c r="AE239" s="6">
        <v>6</v>
      </c>
      <c r="AF239" s="6">
        <v>24</v>
      </c>
      <c r="AG239" s="6">
        <v>1413</v>
      </c>
      <c r="AH239" s="6">
        <v>34535</v>
      </c>
      <c r="AI239" s="6">
        <v>3.7999999999999999E-2</v>
      </c>
      <c r="AJ239" s="6">
        <v>0.16189999999999999</v>
      </c>
      <c r="AK239" s="6">
        <v>2.7300000000000001E-2</v>
      </c>
      <c r="AL239" s="6">
        <v>12</v>
      </c>
      <c r="AM239" s="6">
        <v>234</v>
      </c>
      <c r="AN239" s="6">
        <v>7691</v>
      </c>
      <c r="AO239" s="6">
        <v>520650</v>
      </c>
      <c r="AP239" s="6">
        <v>0.37080000000000002</v>
      </c>
      <c r="AQ239" s="6">
        <v>0.88149999999999995</v>
      </c>
      <c r="AR239" s="6">
        <v>0.41139999999999999</v>
      </c>
      <c r="AT239" s="9">
        <f t="shared" si="0"/>
        <v>1217.7866666666666</v>
      </c>
      <c r="AU239" s="8">
        <f t="shared" si="1"/>
        <v>1155.6630434782608</v>
      </c>
      <c r="AV239" s="9">
        <f t="shared" si="2"/>
        <v>2638.9555084745762</v>
      </c>
      <c r="AW239" s="31">
        <f t="shared" si="3"/>
        <v>779.82432432432438</v>
      </c>
      <c r="AX239" s="9">
        <f t="shared" si="4"/>
        <v>1438.9583333333333</v>
      </c>
      <c r="AY239" s="8">
        <f t="shared" si="5"/>
        <v>2225</v>
      </c>
      <c r="AZ239" s="8"/>
      <c r="BA239" s="6" t="e">
        <f t="shared" si="6"/>
        <v>#REF!</v>
      </c>
      <c r="BB239" s="6" t="e">
        <f t="shared" ca="1" si="7"/>
        <v>#NAME?</v>
      </c>
      <c r="BC239" s="6" t="e">
        <f t="shared" si="8"/>
        <v>#REF!</v>
      </c>
      <c r="BE239" s="9" t="e">
        <f t="shared" ca="1" si="9"/>
        <v>#NAME?</v>
      </c>
    </row>
    <row r="240" spans="1:57" ht="15.75" customHeight="1" x14ac:dyDescent="0.25">
      <c r="A240" s="6" t="s">
        <v>1733</v>
      </c>
      <c r="B240" s="6" t="s">
        <v>3276</v>
      </c>
      <c r="C240" s="6">
        <v>43</v>
      </c>
      <c r="D240" s="6">
        <v>302</v>
      </c>
      <c r="E240" s="6">
        <v>5002</v>
      </c>
      <c r="F240" s="6">
        <v>193584</v>
      </c>
      <c r="G240" s="6">
        <v>8.3000000000000004E-2</v>
      </c>
      <c r="H240" s="6">
        <v>0.20599999999999999</v>
      </c>
      <c r="I240" s="6">
        <v>3.7400000000000003E-2</v>
      </c>
      <c r="J240" s="6">
        <v>77</v>
      </c>
      <c r="K240" s="6">
        <v>285</v>
      </c>
      <c r="L240" s="6">
        <v>7201</v>
      </c>
      <c r="M240" s="6">
        <v>316698</v>
      </c>
      <c r="N240" s="6">
        <v>7.8299999999999995E-2</v>
      </c>
      <c r="O240" s="6">
        <v>0.29649999999999999</v>
      </c>
      <c r="P240" s="6">
        <v>6.1199999999999997E-2</v>
      </c>
      <c r="Q240" s="6">
        <v>396</v>
      </c>
      <c r="R240" s="6">
        <v>2553</v>
      </c>
      <c r="S240" s="6">
        <v>23687</v>
      </c>
      <c r="T240" s="6">
        <v>4952038</v>
      </c>
      <c r="U240" s="6">
        <v>0.70140000000000002</v>
      </c>
      <c r="V240" s="6">
        <v>0.97540000000000004</v>
      </c>
      <c r="W240" s="6">
        <v>0.95699999999999996</v>
      </c>
      <c r="X240" s="6">
        <v>548</v>
      </c>
      <c r="Y240" s="6">
        <v>482</v>
      </c>
      <c r="Z240" s="6">
        <v>7117</v>
      </c>
      <c r="AA240" s="6">
        <v>318985</v>
      </c>
      <c r="AB240" s="6">
        <v>0.13239999999999999</v>
      </c>
      <c r="AC240" s="6">
        <v>0.29310000000000003</v>
      </c>
      <c r="AD240" s="6">
        <v>6.1600000000000002E-2</v>
      </c>
      <c r="AE240" s="6">
        <v>12</v>
      </c>
      <c r="AF240" s="6">
        <v>128</v>
      </c>
      <c r="AG240" s="6">
        <v>4425</v>
      </c>
      <c r="AH240" s="6">
        <v>187860</v>
      </c>
      <c r="AI240" s="6">
        <v>3.5200000000000002E-2</v>
      </c>
      <c r="AJ240" s="6">
        <v>0.1822</v>
      </c>
      <c r="AK240" s="6">
        <v>3.6299999999999999E-2</v>
      </c>
      <c r="AL240" s="6">
        <v>55</v>
      </c>
      <c r="AM240" s="6">
        <v>622</v>
      </c>
      <c r="AN240" s="6">
        <v>16597</v>
      </c>
      <c r="AO240" s="6">
        <v>2141182</v>
      </c>
      <c r="AP240" s="6">
        <v>0.1709</v>
      </c>
      <c r="AQ240" s="6">
        <v>0.68340000000000001</v>
      </c>
      <c r="AR240" s="6">
        <v>0.4138</v>
      </c>
      <c r="AT240" s="9">
        <f t="shared" si="0"/>
        <v>641.00662251655626</v>
      </c>
      <c r="AU240" s="8">
        <f t="shared" si="1"/>
        <v>1111.2210526315789</v>
      </c>
      <c r="AV240" s="9">
        <f t="shared" si="2"/>
        <v>1939.6936936936936</v>
      </c>
      <c r="AW240" s="31">
        <f t="shared" si="3"/>
        <v>661.7946058091286</v>
      </c>
      <c r="AX240" s="9">
        <f t="shared" si="4"/>
        <v>1467.65625</v>
      </c>
      <c r="AY240" s="8">
        <f t="shared" si="5"/>
        <v>3442.4147909967846</v>
      </c>
      <c r="AZ240" s="8"/>
      <c r="BA240" s="6" t="e">
        <f t="shared" si="6"/>
        <v>#REF!</v>
      </c>
      <c r="BB240" s="6" t="e">
        <f t="shared" ca="1" si="7"/>
        <v>#NAME?</v>
      </c>
      <c r="BC240" s="6" t="e">
        <f t="shared" si="8"/>
        <v>#REF!</v>
      </c>
      <c r="BE240" s="9" t="e">
        <f t="shared" ca="1" si="9"/>
        <v>#NAME?</v>
      </c>
    </row>
    <row r="241" spans="1:57" ht="15.75" customHeight="1" x14ac:dyDescent="0.25">
      <c r="A241" s="6" t="s">
        <v>1540</v>
      </c>
      <c r="B241" s="6" t="s">
        <v>3276</v>
      </c>
      <c r="C241" s="6">
        <v>30</v>
      </c>
      <c r="D241" s="6">
        <v>116</v>
      </c>
      <c r="E241" s="6">
        <v>2921</v>
      </c>
      <c r="F241" s="6">
        <v>63654</v>
      </c>
      <c r="G241" s="6">
        <v>4.3E-3</v>
      </c>
      <c r="H241" s="6">
        <v>6.3200000000000006E-2</v>
      </c>
      <c r="I241" s="6">
        <v>1.4E-2</v>
      </c>
      <c r="J241" s="6">
        <v>15</v>
      </c>
      <c r="K241" s="6">
        <v>128</v>
      </c>
      <c r="L241" s="6">
        <v>4212</v>
      </c>
      <c r="M241" s="6">
        <v>103758</v>
      </c>
      <c r="N241" s="6">
        <v>4.7999999999999996E-3</v>
      </c>
      <c r="O241" s="6">
        <v>9.11E-2</v>
      </c>
      <c r="P241" s="6">
        <v>2.2700000000000001E-2</v>
      </c>
      <c r="Q241" s="6">
        <v>1961</v>
      </c>
      <c r="R241" s="6">
        <v>9181</v>
      </c>
      <c r="S241" s="6">
        <v>39734</v>
      </c>
      <c r="T241" s="6">
        <v>3136162</v>
      </c>
      <c r="U241" s="6">
        <v>0.34139999999999998</v>
      </c>
      <c r="V241" s="6">
        <v>0.85919999999999996</v>
      </c>
      <c r="W241" s="6">
        <v>0.6875</v>
      </c>
      <c r="X241" s="6">
        <v>132</v>
      </c>
      <c r="Y241" s="6">
        <v>305</v>
      </c>
      <c r="Z241" s="6">
        <v>5235</v>
      </c>
      <c r="AA241" s="6">
        <v>140218</v>
      </c>
      <c r="AB241" s="6">
        <v>1.1299999999999999E-2</v>
      </c>
      <c r="AC241" s="6">
        <v>0.1132</v>
      </c>
      <c r="AD241" s="6">
        <v>3.0700000000000002E-2</v>
      </c>
      <c r="AE241" s="6">
        <v>25</v>
      </c>
      <c r="AF241" s="6">
        <v>105</v>
      </c>
      <c r="AG241" s="6">
        <v>2289</v>
      </c>
      <c r="AH241" s="6">
        <v>44784</v>
      </c>
      <c r="AI241" s="6">
        <v>3.8999999999999998E-3</v>
      </c>
      <c r="AJ241" s="6">
        <v>4.9500000000000002E-2</v>
      </c>
      <c r="AK241" s="6">
        <v>9.7999999999999997E-3</v>
      </c>
      <c r="AT241" s="9">
        <f t="shared" si="0"/>
        <v>548.74137931034488</v>
      </c>
      <c r="AU241" s="8">
        <f t="shared" si="1"/>
        <v>810.609375</v>
      </c>
      <c r="AV241" s="9">
        <f t="shared" si="2"/>
        <v>341.59263696765061</v>
      </c>
      <c r="AW241" s="31">
        <f t="shared" si="3"/>
        <v>459.73114754098361</v>
      </c>
      <c r="AX241" s="9">
        <f t="shared" si="4"/>
        <v>426.51428571428573</v>
      </c>
      <c r="AY241" s="8" t="str">
        <f t="shared" si="5"/>
        <v/>
      </c>
      <c r="AZ241" s="8"/>
      <c r="BA241" s="6" t="e">
        <f t="shared" si="6"/>
        <v>#REF!</v>
      </c>
      <c r="BB241" s="6" t="e">
        <f t="shared" ca="1" si="7"/>
        <v>#NAME?</v>
      </c>
      <c r="BC241" s="6" t="e">
        <f t="shared" si="8"/>
        <v>#REF!</v>
      </c>
      <c r="BE241" s="9" t="e">
        <f t="shared" ca="1" si="9"/>
        <v>#NAME?</v>
      </c>
    </row>
    <row r="242" spans="1:57" ht="15.75" customHeight="1" x14ac:dyDescent="0.25">
      <c r="A242" s="6" t="s">
        <v>1568</v>
      </c>
      <c r="B242" s="6" t="s">
        <v>3276</v>
      </c>
      <c r="C242" s="6">
        <v>3</v>
      </c>
      <c r="D242" s="6">
        <v>72</v>
      </c>
      <c r="E242" s="6">
        <v>3004</v>
      </c>
      <c r="F242" s="6">
        <v>83882</v>
      </c>
      <c r="G242" s="6">
        <v>2.5700000000000001E-2</v>
      </c>
      <c r="H242" s="6">
        <v>0.25109999999999999</v>
      </c>
      <c r="I242" s="6">
        <v>6.1600000000000002E-2</v>
      </c>
      <c r="J242" s="6">
        <v>29</v>
      </c>
      <c r="K242" s="6">
        <v>122</v>
      </c>
      <c r="L242" s="6">
        <v>3594</v>
      </c>
      <c r="M242" s="6">
        <v>120490</v>
      </c>
      <c r="N242" s="6">
        <v>4.3499999999999997E-2</v>
      </c>
      <c r="O242" s="6">
        <v>0.3004</v>
      </c>
      <c r="P242" s="6">
        <v>8.8499999999999995E-2</v>
      </c>
      <c r="Q242" s="6">
        <v>242</v>
      </c>
      <c r="R242" s="6">
        <v>1737</v>
      </c>
      <c r="S242" s="6">
        <v>11600</v>
      </c>
      <c r="T242" s="6">
        <v>1260876</v>
      </c>
      <c r="U242" s="6">
        <v>0.61990000000000001</v>
      </c>
      <c r="V242" s="6">
        <v>0.96950000000000003</v>
      </c>
      <c r="W242" s="6">
        <v>0.92589999999999995</v>
      </c>
      <c r="X242" s="6">
        <v>50</v>
      </c>
      <c r="Y242" s="6">
        <v>180</v>
      </c>
      <c r="Z242" s="6">
        <v>3732</v>
      </c>
      <c r="AA242" s="6">
        <v>121864</v>
      </c>
      <c r="AB242" s="6">
        <v>6.4199999999999993E-2</v>
      </c>
      <c r="AC242" s="6">
        <v>0.31190000000000001</v>
      </c>
      <c r="AD242" s="6">
        <v>8.9499999999999996E-2</v>
      </c>
      <c r="AE242" s="6">
        <v>8</v>
      </c>
      <c r="AF242" s="6">
        <v>37</v>
      </c>
      <c r="AG242" s="6">
        <v>1624</v>
      </c>
      <c r="AH242" s="6">
        <v>47079</v>
      </c>
      <c r="AI242" s="6">
        <v>1.32E-2</v>
      </c>
      <c r="AJ242" s="6">
        <v>0.13569999999999999</v>
      </c>
      <c r="AK242" s="6">
        <v>3.4599999999999999E-2</v>
      </c>
      <c r="AL242" s="6">
        <v>11</v>
      </c>
      <c r="AM242" s="6">
        <v>386</v>
      </c>
      <c r="AN242" s="6">
        <v>7052</v>
      </c>
      <c r="AO242" s="6">
        <v>292534</v>
      </c>
      <c r="AP242" s="6">
        <v>0.13780000000000001</v>
      </c>
      <c r="AQ242" s="6">
        <v>0.58940000000000003</v>
      </c>
      <c r="AR242" s="6">
        <v>0.21479999999999999</v>
      </c>
      <c r="AT242" s="9">
        <f t="shared" si="0"/>
        <v>1165.0277777777778</v>
      </c>
      <c r="AU242" s="8">
        <f t="shared" si="1"/>
        <v>987.62295081967216</v>
      </c>
      <c r="AV242" s="9">
        <f t="shared" si="2"/>
        <v>725.89291882556131</v>
      </c>
      <c r="AW242" s="31">
        <f t="shared" si="3"/>
        <v>677.02222222222224</v>
      </c>
      <c r="AX242" s="9">
        <f t="shared" si="4"/>
        <v>1272.4054054054054</v>
      </c>
      <c r="AY242" s="8">
        <f t="shared" si="5"/>
        <v>757.86010362694299</v>
      </c>
      <c r="AZ242" s="8"/>
      <c r="BA242" s="6" t="e">
        <f t="shared" si="6"/>
        <v>#REF!</v>
      </c>
      <c r="BB242" s="6" t="e">
        <f t="shared" ca="1" si="7"/>
        <v>#NAME?</v>
      </c>
      <c r="BC242" s="6" t="e">
        <f t="shared" si="8"/>
        <v>#REF!</v>
      </c>
      <c r="BE242" s="9" t="e">
        <f t="shared" ca="1" si="9"/>
        <v>#NAME?</v>
      </c>
    </row>
    <row r="243" spans="1:57" ht="15.75" customHeight="1" x14ac:dyDescent="0.25">
      <c r="A243" s="6" t="s">
        <v>1647</v>
      </c>
      <c r="B243" s="6" t="s">
        <v>3276</v>
      </c>
      <c r="C243" s="6">
        <v>23</v>
      </c>
      <c r="D243" s="6">
        <v>152</v>
      </c>
      <c r="E243" s="6">
        <v>833</v>
      </c>
      <c r="F243" s="6">
        <v>57221</v>
      </c>
      <c r="G243" s="6">
        <v>7.3200000000000001E-2</v>
      </c>
      <c r="H243" s="6">
        <v>0.33860000000000001</v>
      </c>
      <c r="I243" s="6">
        <v>1.9599999999999999E-2</v>
      </c>
      <c r="J243" s="6">
        <v>47</v>
      </c>
      <c r="K243" s="6">
        <v>200</v>
      </c>
      <c r="L243" s="6">
        <v>1235</v>
      </c>
      <c r="M243" s="6">
        <v>115222</v>
      </c>
      <c r="N243" s="6">
        <v>9.6299999999999997E-2</v>
      </c>
      <c r="O243" s="6">
        <v>0.502</v>
      </c>
      <c r="P243" s="6">
        <v>3.95E-2</v>
      </c>
      <c r="Q243" s="6">
        <v>142</v>
      </c>
      <c r="R243" s="6">
        <v>923</v>
      </c>
      <c r="S243" s="6">
        <v>2363</v>
      </c>
      <c r="T243" s="6">
        <v>471252</v>
      </c>
      <c r="U243" s="6">
        <v>0.4446</v>
      </c>
      <c r="V243" s="6">
        <v>0.96060000000000001</v>
      </c>
      <c r="W243" s="6">
        <v>0.16139999999999999</v>
      </c>
      <c r="X243" s="6">
        <v>216</v>
      </c>
      <c r="Y243" s="6">
        <v>426</v>
      </c>
      <c r="Z243" s="6">
        <v>1182</v>
      </c>
      <c r="AA243" s="6">
        <v>104609</v>
      </c>
      <c r="AB243" s="6">
        <v>0.20519999999999999</v>
      </c>
      <c r="AC243" s="6">
        <v>0.48049999999999998</v>
      </c>
      <c r="AD243" s="6">
        <v>3.5799999999999998E-2</v>
      </c>
      <c r="AE243" s="6">
        <v>17</v>
      </c>
      <c r="AF243" s="6">
        <v>126</v>
      </c>
      <c r="AG243" s="6">
        <v>589</v>
      </c>
      <c r="AH243" s="6">
        <v>36573</v>
      </c>
      <c r="AI243" s="6">
        <v>6.0699999999999997E-2</v>
      </c>
      <c r="AJ243" s="6">
        <v>0.2394</v>
      </c>
      <c r="AK243" s="6">
        <v>1.2500000000000001E-2</v>
      </c>
      <c r="AL243" s="6">
        <v>32</v>
      </c>
      <c r="AM243" s="6">
        <v>357</v>
      </c>
      <c r="AN243" s="6">
        <v>1844</v>
      </c>
      <c r="AO243" s="6">
        <v>274067</v>
      </c>
      <c r="AP243" s="6">
        <v>0.17199999999999999</v>
      </c>
      <c r="AQ243" s="6">
        <v>0.74960000000000004</v>
      </c>
      <c r="AR243" s="6">
        <v>9.3899999999999997E-2</v>
      </c>
      <c r="AT243" s="9">
        <f t="shared" si="0"/>
        <v>376.45394736842104</v>
      </c>
      <c r="AU243" s="8">
        <f t="shared" si="1"/>
        <v>576.11</v>
      </c>
      <c r="AV243" s="9">
        <f t="shared" si="2"/>
        <v>510.56554712892739</v>
      </c>
      <c r="AW243" s="31">
        <f t="shared" si="3"/>
        <v>245.56103286384976</v>
      </c>
      <c r="AX243" s="9">
        <f t="shared" si="4"/>
        <v>290.26190476190476</v>
      </c>
      <c r="AY243" s="8">
        <f t="shared" si="5"/>
        <v>767.69467787114843</v>
      </c>
      <c r="AZ243" s="8"/>
      <c r="BA243" s="6" t="e">
        <f t="shared" si="6"/>
        <v>#REF!</v>
      </c>
      <c r="BB243" s="6" t="e">
        <f t="shared" ca="1" si="7"/>
        <v>#NAME?</v>
      </c>
      <c r="BC243" s="6" t="e">
        <f t="shared" si="8"/>
        <v>#REF!</v>
      </c>
      <c r="BE243" s="9" t="e">
        <f t="shared" ca="1" si="9"/>
        <v>#NAME?</v>
      </c>
    </row>
    <row r="244" spans="1:57" ht="15.75" customHeight="1" x14ac:dyDescent="0.25">
      <c r="A244" s="6" t="s">
        <v>1671</v>
      </c>
      <c r="B244" s="6" t="s">
        <v>3276</v>
      </c>
      <c r="C244" s="6">
        <v>6</v>
      </c>
      <c r="D244" s="6">
        <v>26</v>
      </c>
      <c r="E244" s="6">
        <v>33</v>
      </c>
      <c r="F244" s="6">
        <v>3192</v>
      </c>
      <c r="G244" s="6">
        <v>1.26E-2</v>
      </c>
      <c r="H244" s="6">
        <v>1.14E-2</v>
      </c>
      <c r="I244" s="6">
        <v>8.9999999999999993E-3</v>
      </c>
      <c r="Q244" s="6">
        <v>177</v>
      </c>
      <c r="R244" s="6">
        <v>1096</v>
      </c>
      <c r="S244" s="6">
        <v>2624</v>
      </c>
      <c r="T244" s="6">
        <v>309631</v>
      </c>
      <c r="U244" s="6">
        <v>0.53259999999999996</v>
      </c>
      <c r="V244" s="6">
        <v>0.90920000000000001</v>
      </c>
      <c r="W244" s="6">
        <v>0.87070000000000003</v>
      </c>
      <c r="X244" s="6">
        <v>36</v>
      </c>
      <c r="Y244" s="6">
        <v>110</v>
      </c>
      <c r="Z244" s="6">
        <v>86</v>
      </c>
      <c r="AA244" s="6">
        <v>4607</v>
      </c>
      <c r="AB244" s="6">
        <v>5.3400000000000003E-2</v>
      </c>
      <c r="AC244" s="6">
        <v>2.98E-2</v>
      </c>
      <c r="AD244" s="6">
        <v>1.2999999999999999E-2</v>
      </c>
      <c r="AE244" s="6">
        <v>10</v>
      </c>
      <c r="AF244" s="6">
        <v>88</v>
      </c>
      <c r="AG244" s="6">
        <v>100</v>
      </c>
      <c r="AH244" s="6">
        <v>3441</v>
      </c>
      <c r="AI244" s="6">
        <v>4.2799999999999998E-2</v>
      </c>
      <c r="AJ244" s="6">
        <v>3.4700000000000002E-2</v>
      </c>
      <c r="AK244" s="6">
        <v>9.7000000000000003E-3</v>
      </c>
      <c r="AT244" s="9">
        <f t="shared" si="0"/>
        <v>122.76923076923077</v>
      </c>
      <c r="AU244" s="8" t="str">
        <f t="shared" si="1"/>
        <v/>
      </c>
      <c r="AV244" s="9">
        <f t="shared" si="2"/>
        <v>282.51003649635038</v>
      </c>
      <c r="AW244" s="31">
        <f t="shared" si="3"/>
        <v>41.881818181818183</v>
      </c>
      <c r="AX244" s="9">
        <f t="shared" si="4"/>
        <v>39.102272727272727</v>
      </c>
      <c r="AY244" s="8" t="str">
        <f t="shared" si="5"/>
        <v/>
      </c>
      <c r="AZ244" s="8"/>
      <c r="BA244" s="6" t="e">
        <f t="shared" si="6"/>
        <v>#REF!</v>
      </c>
      <c r="BB244" s="6" t="e">
        <f t="shared" ca="1" si="7"/>
        <v>#NAME?</v>
      </c>
      <c r="BC244" s="6" t="e">
        <f t="shared" si="8"/>
        <v>#REF!</v>
      </c>
      <c r="BE244" s="9" t="e">
        <f t="shared" ca="1" si="9"/>
        <v>#NAME?</v>
      </c>
    </row>
    <row r="245" spans="1:57" ht="15.75" customHeight="1" x14ac:dyDescent="0.25">
      <c r="A245" s="6" t="s">
        <v>1744</v>
      </c>
      <c r="B245" s="6" t="s">
        <v>3276</v>
      </c>
      <c r="C245" s="6">
        <v>1</v>
      </c>
      <c r="D245" s="6">
        <v>2</v>
      </c>
      <c r="E245" s="6">
        <v>267</v>
      </c>
      <c r="F245" s="6">
        <v>8154</v>
      </c>
      <c r="G245" s="6">
        <v>1.9E-3</v>
      </c>
      <c r="H245" s="6">
        <v>9.9000000000000005E-2</v>
      </c>
      <c r="I245" s="6">
        <v>4.7999999999999996E-3</v>
      </c>
      <c r="J245" s="6">
        <v>1</v>
      </c>
      <c r="K245" s="6">
        <v>8</v>
      </c>
      <c r="L245" s="6">
        <v>573</v>
      </c>
      <c r="M245" s="6">
        <v>23524</v>
      </c>
      <c r="N245" s="6">
        <v>7.6E-3</v>
      </c>
      <c r="O245" s="6">
        <v>0.21249999999999999</v>
      </c>
      <c r="P245" s="6">
        <v>1.38E-2</v>
      </c>
      <c r="Q245" s="6">
        <v>56</v>
      </c>
      <c r="R245" s="6">
        <v>409</v>
      </c>
      <c r="S245" s="6">
        <v>2458</v>
      </c>
      <c r="T245" s="6">
        <v>1504081</v>
      </c>
      <c r="U245" s="6">
        <v>0.38769999999999999</v>
      </c>
      <c r="V245" s="6">
        <v>0.91139999999999999</v>
      </c>
      <c r="W245" s="6">
        <v>0.88549999999999995</v>
      </c>
      <c r="X245" s="6">
        <v>5</v>
      </c>
      <c r="Y245" s="6">
        <v>23</v>
      </c>
      <c r="Z245" s="6">
        <v>609</v>
      </c>
      <c r="AA245" s="6">
        <v>25393</v>
      </c>
      <c r="AB245" s="6">
        <v>2.18E-2</v>
      </c>
      <c r="AC245" s="6">
        <v>0.2258</v>
      </c>
      <c r="AD245" s="6">
        <v>1.49E-2</v>
      </c>
      <c r="AT245" s="9">
        <f t="shared" si="0"/>
        <v>4077</v>
      </c>
      <c r="AU245" s="8">
        <f t="shared" si="1"/>
        <v>2940.5</v>
      </c>
      <c r="AV245" s="9">
        <f t="shared" si="2"/>
        <v>3677.4596577017114</v>
      </c>
      <c r="AW245" s="31">
        <f t="shared" si="3"/>
        <v>1104.0434782608695</v>
      </c>
      <c r="AX245" s="9" t="str">
        <f t="shared" si="4"/>
        <v/>
      </c>
      <c r="AY245" s="8" t="str">
        <f t="shared" si="5"/>
        <v/>
      </c>
      <c r="AZ245" s="8"/>
      <c r="BA245" s="6" t="e">
        <f t="shared" si="6"/>
        <v>#REF!</v>
      </c>
      <c r="BB245" s="6" t="e">
        <f t="shared" ca="1" si="7"/>
        <v>#NAME?</v>
      </c>
      <c r="BC245" s="6" t="e">
        <f t="shared" si="8"/>
        <v>#REF!</v>
      </c>
      <c r="BE245" s="9" t="e">
        <f t="shared" ca="1" si="9"/>
        <v>#NAME?</v>
      </c>
    </row>
    <row r="246" spans="1:57" ht="15.75" customHeight="1" x14ac:dyDescent="0.25">
      <c r="A246" s="6" t="s">
        <v>1508</v>
      </c>
      <c r="B246" s="6" t="s">
        <v>3276</v>
      </c>
      <c r="Q246" s="6">
        <v>37</v>
      </c>
      <c r="R246" s="6">
        <v>286</v>
      </c>
      <c r="S246" s="6">
        <v>1283</v>
      </c>
      <c r="T246" s="6">
        <v>444131</v>
      </c>
      <c r="U246" s="6">
        <v>0.48720000000000002</v>
      </c>
      <c r="V246" s="6">
        <v>0.89410000000000001</v>
      </c>
      <c r="W246" s="6">
        <v>0.94169999999999998</v>
      </c>
      <c r="X246" s="6">
        <v>12</v>
      </c>
      <c r="Y246" s="6">
        <v>55</v>
      </c>
      <c r="Z246" s="6">
        <v>39</v>
      </c>
      <c r="AA246" s="6">
        <v>2030</v>
      </c>
      <c r="AB246" s="6">
        <v>9.3700000000000006E-2</v>
      </c>
      <c r="AC246" s="6">
        <v>2.7199999999999998E-2</v>
      </c>
      <c r="AD246" s="6">
        <v>4.3E-3</v>
      </c>
      <c r="AT246" s="9" t="str">
        <f t="shared" si="0"/>
        <v/>
      </c>
      <c r="AU246" s="8" t="str">
        <f t="shared" si="1"/>
        <v/>
      </c>
      <c r="AV246" s="9">
        <f t="shared" si="2"/>
        <v>1552.9055944055945</v>
      </c>
      <c r="AW246" s="31">
        <f t="shared" si="3"/>
        <v>36.909090909090907</v>
      </c>
      <c r="AX246" s="9" t="str">
        <f t="shared" si="4"/>
        <v/>
      </c>
      <c r="AY246" s="8" t="str">
        <f t="shared" si="5"/>
        <v/>
      </c>
      <c r="AZ246" s="8"/>
      <c r="BA246" s="6" t="e">
        <f t="shared" si="6"/>
        <v>#REF!</v>
      </c>
      <c r="BB246" s="6" t="e">
        <f t="shared" ca="1" si="7"/>
        <v>#NAME?</v>
      </c>
      <c r="BC246" s="6" t="e">
        <f t="shared" si="8"/>
        <v>#REF!</v>
      </c>
      <c r="BE246" s="9" t="e">
        <f t="shared" ca="1" si="9"/>
        <v>#NAME?</v>
      </c>
    </row>
    <row r="247" spans="1:57" ht="15.75" customHeight="1" x14ac:dyDescent="0.25">
      <c r="A247" s="6" t="s">
        <v>1738</v>
      </c>
      <c r="B247" s="6" t="s">
        <v>3276</v>
      </c>
      <c r="C247" s="6">
        <v>2</v>
      </c>
      <c r="D247" s="6">
        <v>13</v>
      </c>
      <c r="E247" s="6">
        <v>216</v>
      </c>
      <c r="F247" s="6">
        <v>5897</v>
      </c>
      <c r="G247" s="6">
        <v>3.27E-2</v>
      </c>
      <c r="H247" s="6">
        <v>0.13650000000000001</v>
      </c>
      <c r="I247" s="6">
        <v>9.4999999999999998E-3</v>
      </c>
      <c r="J247" s="6">
        <v>18</v>
      </c>
      <c r="K247" s="6">
        <v>69</v>
      </c>
      <c r="L247" s="6">
        <v>704</v>
      </c>
      <c r="M247" s="6">
        <v>52854</v>
      </c>
      <c r="N247" s="6">
        <v>0.17380000000000001</v>
      </c>
      <c r="O247" s="6">
        <v>0.44500000000000001</v>
      </c>
      <c r="P247" s="6">
        <v>8.5599999999999996E-2</v>
      </c>
      <c r="Q247" s="6">
        <v>44</v>
      </c>
      <c r="R247" s="6">
        <v>316</v>
      </c>
      <c r="S247" s="6">
        <v>1542</v>
      </c>
      <c r="T247" s="6">
        <v>611591</v>
      </c>
      <c r="U247" s="6">
        <v>0.79600000000000004</v>
      </c>
      <c r="V247" s="6">
        <v>0.97470000000000001</v>
      </c>
      <c r="W247" s="6">
        <v>0.99</v>
      </c>
      <c r="X247" s="6">
        <v>21</v>
      </c>
      <c r="Y247" s="6">
        <v>84</v>
      </c>
      <c r="Z247" s="6">
        <v>746</v>
      </c>
      <c r="AA247" s="6">
        <v>59136</v>
      </c>
      <c r="AB247" s="6">
        <v>0.21160000000000001</v>
      </c>
      <c r="AC247" s="6">
        <v>0.47160000000000002</v>
      </c>
      <c r="AD247" s="6">
        <v>9.5699999999999993E-2</v>
      </c>
      <c r="AE247" s="6">
        <v>5</v>
      </c>
      <c r="AF247" s="6">
        <v>16</v>
      </c>
      <c r="AG247" s="6">
        <v>265</v>
      </c>
      <c r="AH247" s="6">
        <v>10589</v>
      </c>
      <c r="AI247" s="6">
        <v>4.0300000000000002E-2</v>
      </c>
      <c r="AJ247" s="6">
        <v>0.16750000000000001</v>
      </c>
      <c r="AK247" s="6">
        <v>1.7100000000000001E-2</v>
      </c>
      <c r="AL247" s="6">
        <v>19</v>
      </c>
      <c r="AM247" s="6">
        <v>179</v>
      </c>
      <c r="AN247" s="6">
        <v>1321</v>
      </c>
      <c r="AO247" s="6">
        <v>137073</v>
      </c>
      <c r="AP247" s="6">
        <v>0.45090000000000002</v>
      </c>
      <c r="AQ247" s="6">
        <v>0.83499999999999996</v>
      </c>
      <c r="AR247" s="6">
        <v>0.22189999999999999</v>
      </c>
      <c r="AT247" s="9">
        <f t="shared" si="0"/>
        <v>453.61538461538464</v>
      </c>
      <c r="AU247" s="8">
        <f t="shared" si="1"/>
        <v>766</v>
      </c>
      <c r="AV247" s="9">
        <f t="shared" si="2"/>
        <v>1935.4145569620252</v>
      </c>
      <c r="AW247" s="31">
        <f t="shared" si="3"/>
        <v>704</v>
      </c>
      <c r="AX247" s="9">
        <f t="shared" si="4"/>
        <v>661.8125</v>
      </c>
      <c r="AY247" s="8">
        <f t="shared" si="5"/>
        <v>765.77094972067039</v>
      </c>
      <c r="AZ247" s="8"/>
      <c r="BA247" s="6" t="e">
        <f t="shared" si="6"/>
        <v>#REF!</v>
      </c>
      <c r="BB247" s="6" t="e">
        <f t="shared" ca="1" si="7"/>
        <v>#NAME?</v>
      </c>
      <c r="BC247" s="6" t="e">
        <f t="shared" si="8"/>
        <v>#REF!</v>
      </c>
      <c r="BE247" s="9" t="e">
        <f t="shared" ca="1" si="9"/>
        <v>#NAME?</v>
      </c>
    </row>
    <row r="248" spans="1:57" ht="15.75" customHeight="1" x14ac:dyDescent="0.25">
      <c r="A248" s="6" t="s">
        <v>1571</v>
      </c>
      <c r="B248" s="6" t="s">
        <v>3276</v>
      </c>
      <c r="C248" s="6">
        <v>15</v>
      </c>
      <c r="D248" s="6">
        <v>41</v>
      </c>
      <c r="E248" s="6">
        <v>263</v>
      </c>
      <c r="F248" s="6">
        <v>8769</v>
      </c>
      <c r="G248" s="6">
        <v>1.0800000000000001E-2</v>
      </c>
      <c r="H248" s="6">
        <v>3.7699999999999997E-2</v>
      </c>
      <c r="I248" s="6">
        <v>6.1999999999999998E-3</v>
      </c>
      <c r="J248" s="6">
        <v>5</v>
      </c>
      <c r="K248" s="6">
        <v>44</v>
      </c>
      <c r="L248" s="6">
        <v>372</v>
      </c>
      <c r="M248" s="6">
        <v>11420</v>
      </c>
      <c r="N248" s="6">
        <v>1.1599999999999999E-2</v>
      </c>
      <c r="O248" s="6">
        <v>5.33E-2</v>
      </c>
      <c r="P248" s="6">
        <v>8.0999999999999996E-3</v>
      </c>
      <c r="Q248" s="6">
        <v>302</v>
      </c>
      <c r="R248" s="6">
        <v>1848</v>
      </c>
      <c r="S248" s="6">
        <v>6569</v>
      </c>
      <c r="T248" s="6">
        <v>1197581</v>
      </c>
      <c r="U248" s="6">
        <v>0.48620000000000002</v>
      </c>
      <c r="V248" s="6">
        <v>0.94079999999999997</v>
      </c>
      <c r="W248" s="6">
        <v>0.85289999999999999</v>
      </c>
      <c r="X248" s="6">
        <v>52</v>
      </c>
      <c r="Y248" s="6">
        <v>100</v>
      </c>
      <c r="Z248" s="6">
        <v>424</v>
      </c>
      <c r="AA248" s="6">
        <v>13222</v>
      </c>
      <c r="AB248" s="6">
        <v>2.63E-2</v>
      </c>
      <c r="AC248" s="6">
        <v>6.0699999999999997E-2</v>
      </c>
      <c r="AD248" s="6">
        <v>9.4000000000000004E-3</v>
      </c>
      <c r="AE248" s="6">
        <v>15</v>
      </c>
      <c r="AF248" s="6">
        <v>33</v>
      </c>
      <c r="AG248" s="6">
        <v>243</v>
      </c>
      <c r="AH248" s="6">
        <v>7233</v>
      </c>
      <c r="AI248" s="6">
        <v>8.6999999999999994E-3</v>
      </c>
      <c r="AJ248" s="6">
        <v>3.4799999999999998E-2</v>
      </c>
      <c r="AK248" s="6">
        <v>5.1999999999999998E-3</v>
      </c>
      <c r="AL248" s="6">
        <v>4</v>
      </c>
      <c r="AM248" s="6">
        <v>103</v>
      </c>
      <c r="AN248" s="6">
        <v>980</v>
      </c>
      <c r="AO248" s="6">
        <v>23474</v>
      </c>
      <c r="AP248" s="6">
        <v>2.7099999999999999E-2</v>
      </c>
      <c r="AQ248" s="6">
        <v>0.1404</v>
      </c>
      <c r="AR248" s="6">
        <v>1.67E-2</v>
      </c>
      <c r="AT248" s="9">
        <f t="shared" si="0"/>
        <v>213.8780487804878</v>
      </c>
      <c r="AU248" s="8">
        <f t="shared" si="1"/>
        <v>259.54545454545456</v>
      </c>
      <c r="AV248" s="9">
        <f t="shared" si="2"/>
        <v>648.04166666666663</v>
      </c>
      <c r="AW248" s="31">
        <f t="shared" si="3"/>
        <v>132.22</v>
      </c>
      <c r="AX248" s="9">
        <f t="shared" si="4"/>
        <v>219.18181818181819</v>
      </c>
      <c r="AY248" s="8">
        <f t="shared" si="5"/>
        <v>227.90291262135923</v>
      </c>
      <c r="AZ248" s="8"/>
      <c r="BA248" s="6" t="e">
        <f t="shared" si="6"/>
        <v>#REF!</v>
      </c>
      <c r="BB248" s="6" t="e">
        <f t="shared" ca="1" si="7"/>
        <v>#NAME?</v>
      </c>
      <c r="BC248" s="6" t="e">
        <f t="shared" si="8"/>
        <v>#REF!</v>
      </c>
      <c r="BE248" s="9" t="e">
        <f t="shared" ca="1" si="9"/>
        <v>#NAME?</v>
      </c>
    </row>
    <row r="249" spans="1:57" ht="15.75" customHeight="1" x14ac:dyDescent="0.25">
      <c r="A249" s="6" t="s">
        <v>1538</v>
      </c>
      <c r="B249" s="6" t="s">
        <v>3276</v>
      </c>
      <c r="C249" s="6">
        <v>5</v>
      </c>
      <c r="D249" s="6">
        <v>28</v>
      </c>
      <c r="E249" s="6">
        <v>80</v>
      </c>
      <c r="F249" s="6">
        <v>1926</v>
      </c>
      <c r="G249" s="6">
        <v>2.2700000000000001E-2</v>
      </c>
      <c r="H249" s="6">
        <v>3.6999999999999998E-2</v>
      </c>
      <c r="I249" s="6">
        <v>2.3E-3</v>
      </c>
      <c r="Q249" s="6">
        <v>88</v>
      </c>
      <c r="R249" s="6">
        <v>529</v>
      </c>
      <c r="S249" s="6">
        <v>1914</v>
      </c>
      <c r="T249" s="6">
        <v>749249</v>
      </c>
      <c r="U249" s="6">
        <v>0.42870000000000003</v>
      </c>
      <c r="V249" s="6">
        <v>0.8841</v>
      </c>
      <c r="W249" s="6">
        <v>0.88149999999999995</v>
      </c>
      <c r="X249" s="6">
        <v>8</v>
      </c>
      <c r="Y249" s="6">
        <v>29</v>
      </c>
      <c r="Z249" s="6">
        <v>265</v>
      </c>
      <c r="AA249" s="6">
        <v>43592</v>
      </c>
      <c r="AB249" s="6">
        <v>2.35E-2</v>
      </c>
      <c r="AC249" s="6">
        <v>0.12239999999999999</v>
      </c>
      <c r="AD249" s="6">
        <v>5.1299999999999998E-2</v>
      </c>
      <c r="AE249" s="6">
        <v>4</v>
      </c>
      <c r="AF249" s="6">
        <v>240</v>
      </c>
      <c r="AG249" s="6">
        <v>57</v>
      </c>
      <c r="AH249" s="6">
        <v>38295</v>
      </c>
      <c r="AI249" s="6">
        <v>0.19450000000000001</v>
      </c>
      <c r="AJ249" s="6">
        <v>2.63E-2</v>
      </c>
      <c r="AK249" s="6">
        <v>4.5100000000000001E-2</v>
      </c>
      <c r="AT249" s="9">
        <f t="shared" si="0"/>
        <v>68.785714285714292</v>
      </c>
      <c r="AU249" s="8" t="str">
        <f t="shared" si="1"/>
        <v/>
      </c>
      <c r="AV249" s="9">
        <f t="shared" si="2"/>
        <v>1416.3497164461248</v>
      </c>
      <c r="AW249" s="31">
        <f t="shared" si="3"/>
        <v>1503.1724137931035</v>
      </c>
      <c r="AX249" s="9">
        <f t="shared" si="4"/>
        <v>159.5625</v>
      </c>
      <c r="AY249" s="8" t="str">
        <f t="shared" si="5"/>
        <v/>
      </c>
      <c r="AZ249" s="8"/>
      <c r="BA249" s="6" t="e">
        <f t="shared" si="6"/>
        <v>#REF!</v>
      </c>
      <c r="BB249" s="6" t="e">
        <f t="shared" ca="1" si="7"/>
        <v>#NAME?</v>
      </c>
      <c r="BC249" s="6" t="e">
        <f t="shared" si="8"/>
        <v>#REF!</v>
      </c>
      <c r="BE249" s="9" t="e">
        <f t="shared" ca="1" si="9"/>
        <v>#NAME?</v>
      </c>
    </row>
    <row r="250" spans="1:57" ht="15.75" customHeight="1" x14ac:dyDescent="0.25">
      <c r="A250" s="6" t="s">
        <v>1749</v>
      </c>
      <c r="B250" s="6" t="s">
        <v>3276</v>
      </c>
      <c r="C250" s="6">
        <v>9</v>
      </c>
      <c r="D250" s="6">
        <v>40</v>
      </c>
      <c r="E250" s="6">
        <v>543</v>
      </c>
      <c r="F250" s="6">
        <v>16050</v>
      </c>
      <c r="G250" s="6">
        <v>1.5699999999999999E-2</v>
      </c>
      <c r="H250" s="6">
        <v>0.1348</v>
      </c>
      <c r="I250" s="6">
        <v>1.3299999999999999E-2</v>
      </c>
      <c r="J250" s="6">
        <v>1</v>
      </c>
      <c r="K250" s="6">
        <v>10</v>
      </c>
      <c r="L250" s="6">
        <v>547</v>
      </c>
      <c r="M250" s="6">
        <v>19389</v>
      </c>
      <c r="N250" s="6">
        <v>3.8999999999999998E-3</v>
      </c>
      <c r="O250" s="6">
        <v>0.1358</v>
      </c>
      <c r="P250" s="6">
        <v>1.61E-2</v>
      </c>
      <c r="Q250" s="6">
        <v>180</v>
      </c>
      <c r="R250" s="6">
        <v>1333</v>
      </c>
      <c r="S250" s="6">
        <v>3879</v>
      </c>
      <c r="T250" s="6">
        <v>1144845</v>
      </c>
      <c r="U250" s="6">
        <v>0.52170000000000005</v>
      </c>
      <c r="V250" s="6">
        <v>0.96319999999999995</v>
      </c>
      <c r="W250" s="6">
        <v>0.95209999999999995</v>
      </c>
      <c r="X250" s="6">
        <v>5</v>
      </c>
      <c r="Y250" s="6">
        <v>62</v>
      </c>
      <c r="Z250" s="6">
        <v>528</v>
      </c>
      <c r="AA250" s="6">
        <v>25337</v>
      </c>
      <c r="AB250" s="6">
        <v>2.4299999999999999E-2</v>
      </c>
      <c r="AC250" s="6">
        <v>0.13109999999999999</v>
      </c>
      <c r="AD250" s="6">
        <v>2.1100000000000001E-2</v>
      </c>
      <c r="AE250" s="6">
        <v>2</v>
      </c>
      <c r="AF250" s="6">
        <v>7</v>
      </c>
      <c r="AG250" s="6">
        <v>0</v>
      </c>
      <c r="AH250" s="6">
        <v>0</v>
      </c>
      <c r="AI250" s="6">
        <v>2.7000000000000001E-3</v>
      </c>
      <c r="AJ250" s="6">
        <v>0</v>
      </c>
      <c r="AK250" s="6">
        <v>0</v>
      </c>
      <c r="AT250" s="9">
        <f t="shared" si="0"/>
        <v>401.25</v>
      </c>
      <c r="AU250" s="8">
        <f t="shared" si="1"/>
        <v>1938.9</v>
      </c>
      <c r="AV250" s="9">
        <f t="shared" si="2"/>
        <v>858.84846211552883</v>
      </c>
      <c r="AW250" s="31">
        <f t="shared" si="3"/>
        <v>408.66129032258067</v>
      </c>
      <c r="AX250" s="9">
        <f t="shared" si="4"/>
        <v>0</v>
      </c>
      <c r="AY250" s="8" t="str">
        <f t="shared" si="5"/>
        <v/>
      </c>
      <c r="AZ250" s="8"/>
      <c r="BA250" s="6" t="e">
        <f t="shared" si="6"/>
        <v>#REF!</v>
      </c>
      <c r="BB250" s="6" t="e">
        <f t="shared" ca="1" si="7"/>
        <v>#NAME?</v>
      </c>
      <c r="BC250" s="6" t="e">
        <f t="shared" si="8"/>
        <v>#REF!</v>
      </c>
      <c r="BE250" s="9" t="e">
        <f t="shared" ca="1" si="9"/>
        <v>#NAME?</v>
      </c>
    </row>
    <row r="251" spans="1:57" ht="15.75" customHeight="1" x14ac:dyDescent="0.25">
      <c r="A251" s="6" t="s">
        <v>1563</v>
      </c>
      <c r="B251" s="6" t="s">
        <v>3276</v>
      </c>
      <c r="C251" s="6">
        <v>7</v>
      </c>
      <c r="D251" s="6">
        <v>98</v>
      </c>
      <c r="E251" s="6">
        <v>2127</v>
      </c>
      <c r="F251" s="6">
        <v>62880</v>
      </c>
      <c r="G251" s="6">
        <v>4.0599999999999997E-2</v>
      </c>
      <c r="H251" s="6">
        <v>0.24890000000000001</v>
      </c>
      <c r="I251" s="6">
        <v>3.61E-2</v>
      </c>
      <c r="J251" s="6">
        <v>8</v>
      </c>
      <c r="K251" s="6">
        <v>58</v>
      </c>
      <c r="L251" s="6">
        <v>2135</v>
      </c>
      <c r="M251" s="6">
        <v>67461</v>
      </c>
      <c r="N251" s="6">
        <v>2.4E-2</v>
      </c>
      <c r="O251" s="6">
        <v>0.24979999999999999</v>
      </c>
      <c r="P251" s="6">
        <v>3.8800000000000001E-2</v>
      </c>
      <c r="Q251" s="6">
        <v>211</v>
      </c>
      <c r="R251" s="6">
        <v>1414</v>
      </c>
      <c r="S251" s="6">
        <v>8199</v>
      </c>
      <c r="T251" s="6">
        <v>1472360</v>
      </c>
      <c r="U251" s="6">
        <v>0.5857</v>
      </c>
      <c r="V251" s="6">
        <v>0.95940000000000003</v>
      </c>
      <c r="W251" s="6">
        <v>0.84640000000000004</v>
      </c>
      <c r="X251" s="6">
        <v>21</v>
      </c>
      <c r="Y251" s="6">
        <v>158</v>
      </c>
      <c r="Z251" s="6">
        <v>2306</v>
      </c>
      <c r="AA251" s="6">
        <v>74604</v>
      </c>
      <c r="AB251" s="6">
        <v>6.5500000000000003E-2</v>
      </c>
      <c r="AC251" s="6">
        <v>0.26979999999999998</v>
      </c>
      <c r="AD251" s="6">
        <v>4.2900000000000001E-2</v>
      </c>
      <c r="AE251" s="6">
        <v>10</v>
      </c>
      <c r="AF251" s="6">
        <v>87</v>
      </c>
      <c r="AG251" s="6">
        <v>1805</v>
      </c>
      <c r="AH251" s="6">
        <v>51734</v>
      </c>
      <c r="AI251" s="6">
        <v>3.5999999999999997E-2</v>
      </c>
      <c r="AJ251" s="6">
        <v>0.2112</v>
      </c>
      <c r="AK251" s="6">
        <v>2.9700000000000001E-2</v>
      </c>
      <c r="AL251" s="6">
        <v>4</v>
      </c>
      <c r="AM251" s="6">
        <v>183</v>
      </c>
      <c r="AN251" s="6">
        <v>4443</v>
      </c>
      <c r="AO251" s="6">
        <v>283157</v>
      </c>
      <c r="AP251" s="6">
        <v>7.5800000000000006E-2</v>
      </c>
      <c r="AQ251" s="6">
        <v>0.51990000000000003</v>
      </c>
      <c r="AR251" s="6">
        <v>0.1628</v>
      </c>
      <c r="AT251" s="9">
        <f t="shared" si="0"/>
        <v>641.63265306122446</v>
      </c>
      <c r="AU251" s="8">
        <f t="shared" si="1"/>
        <v>1163.1206896551723</v>
      </c>
      <c r="AV251" s="9">
        <f t="shared" si="2"/>
        <v>1041.2729844413013</v>
      </c>
      <c r="AW251" s="31">
        <f t="shared" si="3"/>
        <v>472.17721518987344</v>
      </c>
      <c r="AX251" s="9">
        <f t="shared" si="4"/>
        <v>594.64367816091954</v>
      </c>
      <c r="AY251" s="8">
        <f t="shared" si="5"/>
        <v>1547.3060109289618</v>
      </c>
      <c r="AZ251" s="8"/>
      <c r="BA251" s="6" t="e">
        <f t="shared" si="6"/>
        <v>#REF!</v>
      </c>
      <c r="BB251" s="6" t="e">
        <f t="shared" ca="1" si="7"/>
        <v>#NAME?</v>
      </c>
      <c r="BC251" s="6" t="e">
        <f t="shared" si="8"/>
        <v>#REF!</v>
      </c>
      <c r="BE251" s="9" t="e">
        <f t="shared" ca="1" si="9"/>
        <v>#NAME?</v>
      </c>
    </row>
    <row r="252" spans="1:57" ht="15.75" customHeight="1" x14ac:dyDescent="0.25">
      <c r="A252" s="6" t="s">
        <v>1642</v>
      </c>
      <c r="B252" s="6" t="s">
        <v>3276</v>
      </c>
      <c r="C252" s="6">
        <v>1</v>
      </c>
      <c r="D252" s="6">
        <v>38</v>
      </c>
      <c r="E252" s="6">
        <v>970</v>
      </c>
      <c r="F252" s="6">
        <v>38014</v>
      </c>
      <c r="G252" s="6">
        <v>3.9399999999999998E-2</v>
      </c>
      <c r="H252" s="6">
        <v>0.26079999999999998</v>
      </c>
      <c r="I252" s="6">
        <v>5.7500000000000002E-2</v>
      </c>
      <c r="J252" s="6">
        <v>6</v>
      </c>
      <c r="K252" s="6">
        <v>49</v>
      </c>
      <c r="L252" s="6">
        <v>1248</v>
      </c>
      <c r="M252" s="6">
        <v>49094</v>
      </c>
      <c r="N252" s="6">
        <v>5.0799999999999998E-2</v>
      </c>
      <c r="O252" s="6">
        <v>0.33560000000000001</v>
      </c>
      <c r="P252" s="6">
        <v>7.4200000000000002E-2</v>
      </c>
      <c r="Q252" s="6">
        <v>93</v>
      </c>
      <c r="R252" s="6">
        <v>645</v>
      </c>
      <c r="S252" s="6">
        <v>3363</v>
      </c>
      <c r="T252" s="6">
        <v>537294</v>
      </c>
      <c r="U252" s="6">
        <v>0.66839999999999999</v>
      </c>
      <c r="V252" s="6">
        <v>0.90429999999999999</v>
      </c>
      <c r="W252" s="6">
        <v>0.8125</v>
      </c>
      <c r="X252" s="6">
        <v>16</v>
      </c>
      <c r="Y252" s="6">
        <v>78</v>
      </c>
      <c r="Z252" s="6">
        <v>1279</v>
      </c>
      <c r="AA252" s="6">
        <v>50074</v>
      </c>
      <c r="AB252" s="6">
        <v>8.0799999999999997E-2</v>
      </c>
      <c r="AC252" s="6">
        <v>0.34389999999999998</v>
      </c>
      <c r="AD252" s="6">
        <v>7.5700000000000003E-2</v>
      </c>
      <c r="AE252" s="6">
        <v>13</v>
      </c>
      <c r="AF252" s="6">
        <v>44</v>
      </c>
      <c r="AG252" s="6">
        <v>1094</v>
      </c>
      <c r="AH252" s="6">
        <v>43471</v>
      </c>
      <c r="AI252" s="6">
        <v>4.5600000000000002E-2</v>
      </c>
      <c r="AJ252" s="6">
        <v>0.29420000000000002</v>
      </c>
      <c r="AK252" s="6">
        <v>6.5699999999999995E-2</v>
      </c>
      <c r="AL252" s="6">
        <v>3</v>
      </c>
      <c r="AM252" s="6">
        <v>103</v>
      </c>
      <c r="AN252" s="6">
        <v>1365</v>
      </c>
      <c r="AO252" s="6">
        <v>62505</v>
      </c>
      <c r="AP252" s="6">
        <v>0.1067</v>
      </c>
      <c r="AQ252" s="6">
        <v>0.36699999999999999</v>
      </c>
      <c r="AR252" s="6">
        <v>9.4500000000000001E-2</v>
      </c>
      <c r="AT252" s="9">
        <f t="shared" si="0"/>
        <v>1000.3684210526316</v>
      </c>
      <c r="AU252" s="8">
        <f t="shared" si="1"/>
        <v>1001.9183673469388</v>
      </c>
      <c r="AV252" s="9">
        <f t="shared" si="2"/>
        <v>833.01395348837207</v>
      </c>
      <c r="AW252" s="31">
        <f t="shared" si="3"/>
        <v>641.97435897435901</v>
      </c>
      <c r="AX252" s="9">
        <f t="shared" si="4"/>
        <v>987.97727272727275</v>
      </c>
      <c r="AY252" s="8">
        <f t="shared" si="5"/>
        <v>606.84466019417471</v>
      </c>
      <c r="AZ252" s="8"/>
      <c r="BA252" s="6" t="e">
        <f t="shared" si="6"/>
        <v>#REF!</v>
      </c>
      <c r="BB252" s="6" t="e">
        <f t="shared" ca="1" si="7"/>
        <v>#NAME?</v>
      </c>
      <c r="BC252" s="6" t="e">
        <f t="shared" si="8"/>
        <v>#REF!</v>
      </c>
      <c r="BE252" s="9" t="e">
        <f t="shared" ca="1" si="9"/>
        <v>#NAME?</v>
      </c>
    </row>
    <row r="253" spans="1:57" ht="15.75" customHeight="1" x14ac:dyDescent="0.25">
      <c r="A253" s="6" t="s">
        <v>1762</v>
      </c>
      <c r="B253" s="6" t="s">
        <v>3276</v>
      </c>
      <c r="C253" s="6">
        <v>13</v>
      </c>
      <c r="D253" s="6">
        <v>42</v>
      </c>
      <c r="E253" s="6">
        <v>3</v>
      </c>
      <c r="F253" s="6">
        <v>7</v>
      </c>
      <c r="G253" s="6">
        <v>0.01</v>
      </c>
      <c r="H253" s="6">
        <v>2.0000000000000001E-4</v>
      </c>
      <c r="I253" s="6">
        <v>0</v>
      </c>
      <c r="Q253" s="6">
        <v>313</v>
      </c>
      <c r="R253" s="6">
        <v>2261</v>
      </c>
      <c r="S253" s="6">
        <v>13905</v>
      </c>
      <c r="T253" s="6">
        <v>1421907</v>
      </c>
      <c r="U253" s="6">
        <v>0.5383</v>
      </c>
      <c r="V253" s="6">
        <v>0.96889999999999998</v>
      </c>
      <c r="W253" s="6">
        <v>0.89159999999999995</v>
      </c>
      <c r="X253" s="6">
        <v>31</v>
      </c>
      <c r="Y253" s="6">
        <v>48</v>
      </c>
      <c r="Z253" s="6">
        <v>3</v>
      </c>
      <c r="AA253" s="6">
        <v>11</v>
      </c>
      <c r="AB253" s="6">
        <v>1.14E-2</v>
      </c>
      <c r="AC253" s="6">
        <v>2.0000000000000001E-4</v>
      </c>
      <c r="AD253" s="6">
        <v>0</v>
      </c>
      <c r="AE253" s="6">
        <v>3</v>
      </c>
      <c r="AF253" s="6">
        <v>12</v>
      </c>
      <c r="AG253" s="6">
        <v>0</v>
      </c>
      <c r="AH253" s="6">
        <v>0</v>
      </c>
      <c r="AI253" s="6">
        <v>2.8999999999999998E-3</v>
      </c>
      <c r="AJ253" s="6">
        <v>0</v>
      </c>
      <c r="AK253" s="6">
        <v>0</v>
      </c>
      <c r="AT253" s="9">
        <f t="shared" si="0"/>
        <v>0.16666666666666666</v>
      </c>
      <c r="AU253" s="8" t="str">
        <f t="shared" si="1"/>
        <v/>
      </c>
      <c r="AV253" s="9">
        <f t="shared" si="2"/>
        <v>628.88412206988062</v>
      </c>
      <c r="AW253" s="31">
        <f t="shared" si="3"/>
        <v>0.22916666666666666</v>
      </c>
      <c r="AX253" s="9">
        <f t="shared" si="4"/>
        <v>0</v>
      </c>
      <c r="AY253" s="8" t="str">
        <f t="shared" si="5"/>
        <v/>
      </c>
      <c r="AZ253" s="8"/>
      <c r="BA253" s="6" t="e">
        <f t="shared" si="6"/>
        <v>#REF!</v>
      </c>
      <c r="BB253" s="6" t="e">
        <f t="shared" ca="1" si="7"/>
        <v>#NAME?</v>
      </c>
      <c r="BC253" s="6" t="e">
        <f t="shared" si="8"/>
        <v>#REF!</v>
      </c>
      <c r="BE253" s="9" t="e">
        <f t="shared" ca="1" si="9"/>
        <v>#NAME?</v>
      </c>
    </row>
    <row r="254" spans="1:57" ht="15.75" customHeight="1" x14ac:dyDescent="0.25">
      <c r="A254" s="6" t="s">
        <v>1501</v>
      </c>
      <c r="B254" s="6" t="s">
        <v>3276</v>
      </c>
      <c r="C254" s="6">
        <v>2</v>
      </c>
      <c r="D254" s="6">
        <v>4</v>
      </c>
      <c r="E254" s="6">
        <v>5</v>
      </c>
      <c r="F254" s="6">
        <v>112</v>
      </c>
      <c r="G254" s="6">
        <v>3.7000000000000002E-3</v>
      </c>
      <c r="H254" s="6">
        <v>1.5E-3</v>
      </c>
      <c r="I254" s="6">
        <v>1E-4</v>
      </c>
      <c r="J254" s="6">
        <v>9</v>
      </c>
      <c r="K254" s="6">
        <v>57</v>
      </c>
      <c r="L254" s="6">
        <v>1531</v>
      </c>
      <c r="M254" s="6">
        <v>49824</v>
      </c>
      <c r="N254" s="6">
        <v>5.3100000000000001E-2</v>
      </c>
      <c r="O254" s="6">
        <v>0.44529999999999997</v>
      </c>
      <c r="P254" s="6">
        <v>4.7199999999999999E-2</v>
      </c>
      <c r="Q254" s="6">
        <v>77</v>
      </c>
      <c r="R254" s="6">
        <v>524</v>
      </c>
      <c r="S254" s="6">
        <v>3344</v>
      </c>
      <c r="T254" s="6">
        <v>459509</v>
      </c>
      <c r="U254" s="6">
        <v>0.4884</v>
      </c>
      <c r="V254" s="6">
        <v>0.97270000000000001</v>
      </c>
      <c r="W254" s="6">
        <v>0.4355</v>
      </c>
      <c r="X254" s="6">
        <v>14</v>
      </c>
      <c r="Y254" s="6">
        <v>56</v>
      </c>
      <c r="Z254" s="6">
        <v>1404</v>
      </c>
      <c r="AA254" s="6">
        <v>44290</v>
      </c>
      <c r="AB254" s="6">
        <v>5.2200000000000003E-2</v>
      </c>
      <c r="AC254" s="6">
        <v>0.40839999999999999</v>
      </c>
      <c r="AD254" s="6">
        <v>4.2000000000000003E-2</v>
      </c>
      <c r="AE254" s="6">
        <v>8</v>
      </c>
      <c r="AF254" s="6">
        <v>28</v>
      </c>
      <c r="AG254" s="6">
        <v>1099</v>
      </c>
      <c r="AH254" s="6">
        <v>32997</v>
      </c>
      <c r="AI254" s="6">
        <v>2.6100000000000002E-2</v>
      </c>
      <c r="AJ254" s="6">
        <v>0.31969999999999998</v>
      </c>
      <c r="AK254" s="6">
        <v>3.1300000000000001E-2</v>
      </c>
      <c r="AL254" s="6">
        <v>3</v>
      </c>
      <c r="AM254" s="6">
        <v>79</v>
      </c>
      <c r="AN254" s="6">
        <v>2605</v>
      </c>
      <c r="AO254" s="6">
        <v>82492</v>
      </c>
      <c r="AP254" s="6">
        <v>7.3599999999999999E-2</v>
      </c>
      <c r="AQ254" s="6">
        <v>0.75770000000000004</v>
      </c>
      <c r="AR254" s="6">
        <v>7.8200000000000006E-2</v>
      </c>
      <c r="AT254" s="9">
        <f t="shared" si="0"/>
        <v>28</v>
      </c>
      <c r="AU254" s="8">
        <f t="shared" si="1"/>
        <v>874.10526315789468</v>
      </c>
      <c r="AV254" s="9">
        <f t="shared" si="2"/>
        <v>876.92557251908397</v>
      </c>
      <c r="AW254" s="31">
        <f t="shared" si="3"/>
        <v>790.89285714285711</v>
      </c>
      <c r="AX254" s="9">
        <f t="shared" si="4"/>
        <v>1178.4642857142858</v>
      </c>
      <c r="AY254" s="8">
        <f t="shared" si="5"/>
        <v>1044.2025316455697</v>
      </c>
      <c r="AZ254" s="8"/>
      <c r="BA254" s="6" t="e">
        <f t="shared" si="6"/>
        <v>#REF!</v>
      </c>
      <c r="BB254" s="6" t="e">
        <f t="shared" ca="1" si="7"/>
        <v>#NAME?</v>
      </c>
      <c r="BC254" s="6" t="e">
        <f t="shared" si="8"/>
        <v>#REF!</v>
      </c>
      <c r="BE254" s="9" t="e">
        <f t="shared" ca="1" si="9"/>
        <v>#NAME?</v>
      </c>
    </row>
    <row r="255" spans="1:57" ht="15.75" customHeight="1" x14ac:dyDescent="0.25">
      <c r="A255" s="6" t="s">
        <v>1512</v>
      </c>
      <c r="B255" s="6" t="s">
        <v>3276</v>
      </c>
      <c r="C255" s="6">
        <v>3</v>
      </c>
      <c r="D255" s="6">
        <v>16</v>
      </c>
      <c r="E255" s="6">
        <v>70</v>
      </c>
      <c r="F255" s="6">
        <v>1523</v>
      </c>
      <c r="G255" s="6">
        <v>3.0499999999999999E-2</v>
      </c>
      <c r="H255" s="6">
        <v>3.4799999999999998E-2</v>
      </c>
      <c r="I255" s="6">
        <v>2.5999999999999999E-3</v>
      </c>
      <c r="J255" s="6">
        <v>5</v>
      </c>
      <c r="K255" s="6">
        <v>39</v>
      </c>
      <c r="L255" s="6">
        <v>527</v>
      </c>
      <c r="M255" s="6">
        <v>22264</v>
      </c>
      <c r="N255" s="6">
        <v>7.4399999999999994E-2</v>
      </c>
      <c r="O255" s="6">
        <v>0.2621</v>
      </c>
      <c r="P255" s="6">
        <v>3.8699999999999998E-2</v>
      </c>
      <c r="Q255" s="6">
        <v>45</v>
      </c>
      <c r="R255" s="6">
        <v>294</v>
      </c>
      <c r="S255" s="6">
        <v>1937</v>
      </c>
      <c r="T255" s="6">
        <v>468579</v>
      </c>
      <c r="U255" s="6">
        <v>0.56110000000000004</v>
      </c>
      <c r="V255" s="6">
        <v>0.96319999999999995</v>
      </c>
      <c r="W255" s="6">
        <v>0.81469999999999998</v>
      </c>
      <c r="X255" s="6">
        <v>15</v>
      </c>
      <c r="Y255" s="6">
        <v>77</v>
      </c>
      <c r="Z255" s="6">
        <v>526</v>
      </c>
      <c r="AA255" s="6">
        <v>27108</v>
      </c>
      <c r="AB255" s="6">
        <v>0.1469</v>
      </c>
      <c r="AC255" s="6">
        <v>0.2616</v>
      </c>
      <c r="AD255" s="6">
        <v>4.7100000000000003E-2</v>
      </c>
      <c r="AE255" s="6">
        <v>3</v>
      </c>
      <c r="AF255" s="6">
        <v>15</v>
      </c>
      <c r="AG255" s="6">
        <v>160</v>
      </c>
      <c r="AH255" s="6">
        <v>8032</v>
      </c>
      <c r="AI255" s="6">
        <v>2.86E-2</v>
      </c>
      <c r="AJ255" s="6">
        <v>7.9600000000000004E-2</v>
      </c>
      <c r="AK255" s="6">
        <v>1.4E-2</v>
      </c>
      <c r="AT255" s="9">
        <f t="shared" si="0"/>
        <v>95.1875</v>
      </c>
      <c r="AU255" s="8">
        <f t="shared" si="1"/>
        <v>570.87179487179492</v>
      </c>
      <c r="AV255" s="9">
        <f t="shared" si="2"/>
        <v>1593.8061224489795</v>
      </c>
      <c r="AW255" s="31">
        <f t="shared" si="3"/>
        <v>352.05194805194805</v>
      </c>
      <c r="AX255" s="9">
        <f t="shared" si="4"/>
        <v>535.4666666666667</v>
      </c>
      <c r="AY255" s="8" t="str">
        <f t="shared" si="5"/>
        <v/>
      </c>
      <c r="AZ255" s="8"/>
      <c r="BA255" s="6" t="e">
        <f t="shared" si="6"/>
        <v>#REF!</v>
      </c>
      <c r="BB255" s="6" t="e">
        <f t="shared" ca="1" si="7"/>
        <v>#NAME?</v>
      </c>
      <c r="BC255" s="6" t="e">
        <f t="shared" si="8"/>
        <v>#REF!</v>
      </c>
      <c r="BE255" s="9" t="e">
        <f t="shared" ca="1" si="9"/>
        <v>#NAME?</v>
      </c>
    </row>
    <row r="256" spans="1:57" ht="15.75" customHeight="1" x14ac:dyDescent="0.25">
      <c r="A256" s="6" t="s">
        <v>1645</v>
      </c>
      <c r="B256" s="6" t="s">
        <v>3276</v>
      </c>
      <c r="J256" s="6">
        <v>2</v>
      </c>
      <c r="K256" s="6">
        <v>21</v>
      </c>
      <c r="L256" s="6">
        <v>226</v>
      </c>
      <c r="M256" s="6">
        <v>5216</v>
      </c>
      <c r="N256" s="6">
        <v>1.9599999999999999E-2</v>
      </c>
      <c r="O256" s="6">
        <v>0.1177</v>
      </c>
      <c r="P256" s="6">
        <v>3.0999999999999999E-3</v>
      </c>
      <c r="Q256" s="6">
        <v>61</v>
      </c>
      <c r="R256" s="6">
        <v>481</v>
      </c>
      <c r="S256" s="6">
        <v>1766</v>
      </c>
      <c r="T256" s="6">
        <v>1131409</v>
      </c>
      <c r="U256" s="6">
        <v>0.44869999999999999</v>
      </c>
      <c r="V256" s="6">
        <v>0.91979999999999995</v>
      </c>
      <c r="W256" s="6">
        <v>0.67659999999999998</v>
      </c>
      <c r="X256" s="6">
        <v>1</v>
      </c>
      <c r="Y256" s="6">
        <v>24</v>
      </c>
      <c r="Z256" s="6">
        <v>219</v>
      </c>
      <c r="AA256" s="6">
        <v>4215</v>
      </c>
      <c r="AB256" s="6">
        <v>2.24E-2</v>
      </c>
      <c r="AC256" s="6">
        <v>0.11409999999999999</v>
      </c>
      <c r="AD256" s="6">
        <v>2.5000000000000001E-3</v>
      </c>
      <c r="AE256" s="6">
        <v>1</v>
      </c>
      <c r="AF256" s="6">
        <v>3</v>
      </c>
      <c r="AG256" s="6">
        <v>78</v>
      </c>
      <c r="AH256" s="6">
        <v>1098</v>
      </c>
      <c r="AI256" s="6">
        <v>2.8E-3</v>
      </c>
      <c r="AJ256" s="6">
        <v>4.0599999999999997E-2</v>
      </c>
      <c r="AK256" s="6">
        <v>6.9999999999999999E-4</v>
      </c>
      <c r="AT256" s="9" t="str">
        <f t="shared" si="0"/>
        <v/>
      </c>
      <c r="AU256" s="8">
        <f t="shared" si="1"/>
        <v>248.38095238095238</v>
      </c>
      <c r="AV256" s="9">
        <f t="shared" si="2"/>
        <v>2352.201663201663</v>
      </c>
      <c r="AW256" s="31">
        <f t="shared" si="3"/>
        <v>175.625</v>
      </c>
      <c r="AX256" s="9">
        <f t="shared" si="4"/>
        <v>366</v>
      </c>
      <c r="AY256" s="8" t="str">
        <f t="shared" si="5"/>
        <v/>
      </c>
      <c r="AZ256" s="8"/>
      <c r="BA256" s="6" t="e">
        <f t="shared" si="6"/>
        <v>#REF!</v>
      </c>
      <c r="BB256" s="6" t="e">
        <f t="shared" ca="1" si="7"/>
        <v>#NAME?</v>
      </c>
      <c r="BC256" s="6" t="e">
        <f t="shared" si="8"/>
        <v>#REF!</v>
      </c>
      <c r="BE256" s="9" t="e">
        <f t="shared" ca="1" si="9"/>
        <v>#NAME?</v>
      </c>
    </row>
    <row r="257" spans="1:57" ht="15.75" customHeight="1" x14ac:dyDescent="0.25">
      <c r="A257" s="6" t="s">
        <v>1597</v>
      </c>
      <c r="B257" s="6" t="s">
        <v>3276</v>
      </c>
      <c r="C257" s="6">
        <v>2</v>
      </c>
      <c r="D257" s="6">
        <v>24</v>
      </c>
      <c r="E257" s="6">
        <v>746</v>
      </c>
      <c r="F257" s="6">
        <v>17519</v>
      </c>
      <c r="G257" s="6">
        <v>3.49E-2</v>
      </c>
      <c r="H257" s="6">
        <v>0.22220000000000001</v>
      </c>
      <c r="I257" s="6">
        <v>2.8899999999999999E-2</v>
      </c>
      <c r="J257" s="6">
        <v>2</v>
      </c>
      <c r="K257" s="6">
        <v>15</v>
      </c>
      <c r="L257" s="6">
        <v>657</v>
      </c>
      <c r="M257" s="6">
        <v>14203</v>
      </c>
      <c r="N257" s="6">
        <v>2.18E-2</v>
      </c>
      <c r="O257" s="6">
        <v>0.19570000000000001</v>
      </c>
      <c r="P257" s="6">
        <v>2.3400000000000001E-2</v>
      </c>
      <c r="Q257" s="6">
        <v>62</v>
      </c>
      <c r="R257" s="6">
        <v>448</v>
      </c>
      <c r="S257" s="6">
        <v>3274</v>
      </c>
      <c r="T257" s="6">
        <v>592228</v>
      </c>
      <c r="U257" s="6">
        <v>0.65210000000000001</v>
      </c>
      <c r="V257" s="6">
        <v>0.97499999999999998</v>
      </c>
      <c r="W257" s="6">
        <v>0.97619999999999996</v>
      </c>
      <c r="X257" s="6">
        <v>4</v>
      </c>
      <c r="Y257" s="6">
        <v>57</v>
      </c>
      <c r="Z257" s="6">
        <v>847</v>
      </c>
      <c r="AA257" s="6">
        <v>21877</v>
      </c>
      <c r="AB257" s="6">
        <v>8.3000000000000004E-2</v>
      </c>
      <c r="AC257" s="6">
        <v>0.25219999999999998</v>
      </c>
      <c r="AD257" s="6">
        <v>3.61E-2</v>
      </c>
      <c r="AE257" s="6">
        <v>2</v>
      </c>
      <c r="AF257" s="6">
        <v>9</v>
      </c>
      <c r="AG257" s="6">
        <v>61</v>
      </c>
      <c r="AH257" s="6">
        <v>1545</v>
      </c>
      <c r="AI257" s="6">
        <v>1.3100000000000001E-2</v>
      </c>
      <c r="AJ257" s="6">
        <v>1.8200000000000001E-2</v>
      </c>
      <c r="AK257" s="6">
        <v>2.5000000000000001E-3</v>
      </c>
      <c r="AT257" s="9">
        <f t="shared" ref="AT257:AT289" si="10">IF(D257 = 0, "", F257 / D257)</f>
        <v>729.95833333333337</v>
      </c>
      <c r="AU257" s="8">
        <f t="shared" ref="AU257:AU289" si="11">IF(K257 = 0, "", M257 / K257)</f>
        <v>946.86666666666667</v>
      </c>
      <c r="AV257" s="9">
        <f t="shared" ref="AV257:AV289" si="12">IF(R257 = 0, "", T257 / R257)</f>
        <v>1321.9375</v>
      </c>
      <c r="AW257" s="31">
        <f t="shared" ref="AW257:AW289" si="13">IF(Y257 = 0, "", AA257 / Y257)</f>
        <v>383.80701754385967</v>
      </c>
      <c r="AX257" s="9">
        <f t="shared" ref="AX257:AX289" si="14">IF(AF257 = 0, "", AH257 / AF257)</f>
        <v>171.66666666666666</v>
      </c>
      <c r="AY257" s="8" t="str">
        <f t="shared" ref="AY257:AY289" si="15">IF(AM257 = 0, "", AO257 / AM257)</f>
        <v/>
      </c>
      <c r="AZ257" s="8"/>
      <c r="BA257" s="6" t="e">
        <f t="shared" ref="BA257:BA289" si="16">VLOOKUP(A257,#REF!, 3, FALSE)</f>
        <v>#REF!</v>
      </c>
      <c r="BB257" s="6" t="e">
        <f t="shared" ref="BB257:BB289" ca="1" si="17">_xludf.IFS(I257&lt;&gt;0, F257/I257, P257&lt;&gt;0, M257/P257, W257&lt;&gt;0, T257/W257, AD257&lt;&gt;0, AA257/AD257, AK257&lt;&gt;0, AH257/AK257, AR257&lt;&gt;0, AO257/AR257, TRUE, 0)</f>
        <v>#NAME?</v>
      </c>
      <c r="BC257" s="6" t="e">
        <f t="shared" ref="BC257:BC289" si="18">VLOOKUP(A257,#REF!, 4, FALSE)</f>
        <v>#REF!</v>
      </c>
      <c r="BE257" s="9" t="e">
        <f t="shared" ref="BE257:BE289" ca="1" si="19">BB257/BC257</f>
        <v>#NAME?</v>
      </c>
    </row>
    <row r="258" spans="1:57" ht="15.75" customHeight="1" x14ac:dyDescent="0.25">
      <c r="A258" s="6" t="s">
        <v>1581</v>
      </c>
      <c r="B258" s="6" t="s">
        <v>3276</v>
      </c>
      <c r="C258" s="6">
        <v>2</v>
      </c>
      <c r="D258" s="6">
        <v>31</v>
      </c>
      <c r="E258" s="6">
        <v>348</v>
      </c>
      <c r="F258" s="6">
        <v>9677</v>
      </c>
      <c r="G258" s="6">
        <v>6.7999999999999996E-3</v>
      </c>
      <c r="H258" s="6">
        <v>2.8799999999999999E-2</v>
      </c>
      <c r="I258" s="6">
        <v>7.4999999999999997E-3</v>
      </c>
      <c r="J258" s="6">
        <v>2</v>
      </c>
      <c r="K258" s="6">
        <v>38</v>
      </c>
      <c r="L258" s="6">
        <v>510</v>
      </c>
      <c r="M258" s="6">
        <v>17568</v>
      </c>
      <c r="N258" s="6">
        <v>8.3000000000000001E-3</v>
      </c>
      <c r="O258" s="6">
        <v>4.2200000000000001E-2</v>
      </c>
      <c r="P258" s="6">
        <v>1.37E-2</v>
      </c>
      <c r="Q258" s="6">
        <v>351</v>
      </c>
      <c r="R258" s="6">
        <v>2532</v>
      </c>
      <c r="S258" s="6">
        <v>11469</v>
      </c>
      <c r="T258" s="6">
        <v>1016273</v>
      </c>
      <c r="U258" s="6">
        <v>0.55359999999999998</v>
      </c>
      <c r="V258" s="6">
        <v>0.94830000000000003</v>
      </c>
      <c r="W258" s="6">
        <v>0.79259999999999997</v>
      </c>
      <c r="X258" s="6">
        <v>19</v>
      </c>
      <c r="Y258" s="6">
        <v>111</v>
      </c>
      <c r="Z258" s="6">
        <v>557</v>
      </c>
      <c r="AA258" s="6">
        <v>21778</v>
      </c>
      <c r="AB258" s="6">
        <v>2.4299999999999999E-2</v>
      </c>
      <c r="AC258" s="6">
        <v>4.6100000000000002E-2</v>
      </c>
      <c r="AD258" s="6">
        <v>1.7000000000000001E-2</v>
      </c>
      <c r="AE258" s="6">
        <v>7</v>
      </c>
      <c r="AF258" s="6">
        <v>44</v>
      </c>
      <c r="AG258" s="6">
        <v>382</v>
      </c>
      <c r="AH258" s="6">
        <v>13274</v>
      </c>
      <c r="AI258" s="6">
        <v>9.5999999999999992E-3</v>
      </c>
      <c r="AJ258" s="6">
        <v>3.1600000000000003E-2</v>
      </c>
      <c r="AK258" s="6">
        <v>1.04E-2</v>
      </c>
      <c r="AL258" s="6">
        <v>1</v>
      </c>
      <c r="AM258" s="6">
        <v>73</v>
      </c>
      <c r="AN258" s="6">
        <v>2261</v>
      </c>
      <c r="AO258" s="6">
        <v>84056</v>
      </c>
      <c r="AP258" s="6">
        <v>1.6E-2</v>
      </c>
      <c r="AQ258" s="6">
        <v>0.187</v>
      </c>
      <c r="AR258" s="6">
        <v>6.5600000000000006E-2</v>
      </c>
      <c r="AT258" s="9">
        <f t="shared" si="10"/>
        <v>312.16129032258067</v>
      </c>
      <c r="AU258" s="8">
        <f t="shared" si="11"/>
        <v>462.31578947368422</v>
      </c>
      <c r="AV258" s="9">
        <f t="shared" si="12"/>
        <v>401.37164296998418</v>
      </c>
      <c r="AW258" s="31">
        <f t="shared" si="13"/>
        <v>196.19819819819818</v>
      </c>
      <c r="AX258" s="9">
        <f t="shared" si="14"/>
        <v>301.68181818181819</v>
      </c>
      <c r="AY258" s="8">
        <f t="shared" si="15"/>
        <v>1151.4520547945206</v>
      </c>
      <c r="AZ258" s="8"/>
      <c r="BA258" s="6" t="e">
        <f t="shared" si="16"/>
        <v>#REF!</v>
      </c>
      <c r="BB258" s="6" t="e">
        <f t="shared" ca="1" si="17"/>
        <v>#NAME?</v>
      </c>
      <c r="BC258" s="6" t="e">
        <f t="shared" si="18"/>
        <v>#REF!</v>
      </c>
      <c r="BE258" s="9" t="e">
        <f t="shared" ca="1" si="19"/>
        <v>#NAME?</v>
      </c>
    </row>
    <row r="259" spans="1:57" ht="15.75" customHeight="1" x14ac:dyDescent="0.25">
      <c r="A259" s="6" t="s">
        <v>1593</v>
      </c>
      <c r="B259" s="6" t="s">
        <v>3276</v>
      </c>
      <c r="C259" s="6">
        <v>3</v>
      </c>
      <c r="D259" s="6">
        <v>184</v>
      </c>
      <c r="E259" s="6">
        <v>1557</v>
      </c>
      <c r="F259" s="6">
        <v>68196</v>
      </c>
      <c r="G259" s="6">
        <v>0.1179</v>
      </c>
      <c r="H259" s="6">
        <v>8.9200000000000002E-2</v>
      </c>
      <c r="I259" s="6">
        <v>1.5900000000000001E-2</v>
      </c>
      <c r="J259" s="6">
        <v>12</v>
      </c>
      <c r="K259" s="6">
        <v>82</v>
      </c>
      <c r="L259" s="6">
        <v>1569</v>
      </c>
      <c r="M259" s="6">
        <v>64470</v>
      </c>
      <c r="N259" s="6">
        <v>5.2600000000000001E-2</v>
      </c>
      <c r="O259" s="6">
        <v>8.9899999999999994E-2</v>
      </c>
      <c r="P259" s="6">
        <v>1.5100000000000001E-2</v>
      </c>
      <c r="Q259" s="6">
        <v>139</v>
      </c>
      <c r="R259" s="6">
        <v>968</v>
      </c>
      <c r="S259" s="6">
        <v>17141</v>
      </c>
      <c r="T259" s="6">
        <v>4029288</v>
      </c>
      <c r="U259" s="6">
        <v>0.62050000000000005</v>
      </c>
      <c r="V259" s="6">
        <v>0.98180000000000001</v>
      </c>
      <c r="W259" s="6">
        <v>0.94099999999999995</v>
      </c>
      <c r="X259" s="6">
        <v>20</v>
      </c>
      <c r="Y259" s="6">
        <v>243</v>
      </c>
      <c r="Z259" s="6">
        <v>1762</v>
      </c>
      <c r="AA259" s="6">
        <v>81941</v>
      </c>
      <c r="AB259" s="6">
        <v>0.15579999999999999</v>
      </c>
      <c r="AC259" s="6">
        <v>0.1009</v>
      </c>
      <c r="AD259" s="6">
        <v>1.9099999999999999E-2</v>
      </c>
      <c r="AE259" s="6">
        <v>13</v>
      </c>
      <c r="AF259" s="6">
        <v>128</v>
      </c>
      <c r="AG259" s="6">
        <v>1300</v>
      </c>
      <c r="AH259" s="6">
        <v>54732</v>
      </c>
      <c r="AI259" s="6">
        <v>8.2100000000000006E-2</v>
      </c>
      <c r="AJ259" s="6">
        <v>7.4499999999999997E-2</v>
      </c>
      <c r="AK259" s="6">
        <v>1.2800000000000001E-2</v>
      </c>
      <c r="AL259" s="6">
        <v>5</v>
      </c>
      <c r="AM259" s="6">
        <v>175</v>
      </c>
      <c r="AN259" s="6">
        <v>2819</v>
      </c>
      <c r="AO259" s="6">
        <v>218289</v>
      </c>
      <c r="AP259" s="6">
        <v>0.11219999999999999</v>
      </c>
      <c r="AQ259" s="6">
        <v>0.1615</v>
      </c>
      <c r="AR259" s="6">
        <v>5.0999999999999997E-2</v>
      </c>
      <c r="AT259" s="9">
        <f t="shared" si="10"/>
        <v>370.63043478260869</v>
      </c>
      <c r="AU259" s="8">
        <f t="shared" si="11"/>
        <v>786.21951219512198</v>
      </c>
      <c r="AV259" s="9">
        <f t="shared" si="12"/>
        <v>4162.4876033057853</v>
      </c>
      <c r="AW259" s="31">
        <f t="shared" si="13"/>
        <v>337.20576131687244</v>
      </c>
      <c r="AX259" s="9">
        <f t="shared" si="14"/>
        <v>427.59375</v>
      </c>
      <c r="AY259" s="8">
        <f t="shared" si="15"/>
        <v>1247.3657142857144</v>
      </c>
      <c r="AZ259" s="8"/>
      <c r="BA259" s="6" t="e">
        <f t="shared" si="16"/>
        <v>#REF!</v>
      </c>
      <c r="BB259" s="6" t="e">
        <f t="shared" ca="1" si="17"/>
        <v>#NAME?</v>
      </c>
      <c r="BC259" s="6" t="e">
        <f t="shared" si="18"/>
        <v>#REF!</v>
      </c>
      <c r="BE259" s="9" t="e">
        <f t="shared" ca="1" si="19"/>
        <v>#NAME?</v>
      </c>
    </row>
    <row r="260" spans="1:57" ht="15.75" customHeight="1" x14ac:dyDescent="0.25">
      <c r="A260" s="6" t="s">
        <v>1698</v>
      </c>
      <c r="B260" s="6" t="s">
        <v>3276</v>
      </c>
      <c r="C260" s="6">
        <v>4</v>
      </c>
      <c r="D260" s="6">
        <v>36</v>
      </c>
      <c r="E260" s="6">
        <v>302</v>
      </c>
      <c r="F260" s="6">
        <v>12951</v>
      </c>
      <c r="G260" s="6">
        <v>1.7600000000000001E-2</v>
      </c>
      <c r="H260" s="6">
        <v>3.9899999999999998E-2</v>
      </c>
      <c r="I260" s="6">
        <v>7.4999999999999997E-3</v>
      </c>
      <c r="J260" s="6">
        <v>4</v>
      </c>
      <c r="K260" s="6">
        <v>26</v>
      </c>
      <c r="L260" s="6">
        <v>476</v>
      </c>
      <c r="M260" s="6">
        <v>14583</v>
      </c>
      <c r="N260" s="6">
        <v>1.2699999999999999E-2</v>
      </c>
      <c r="O260" s="6">
        <v>6.2799999999999995E-2</v>
      </c>
      <c r="P260" s="6">
        <v>8.5000000000000006E-3</v>
      </c>
      <c r="Q260" s="6">
        <v>192</v>
      </c>
      <c r="R260" s="6">
        <v>1337</v>
      </c>
      <c r="S260" s="6">
        <v>7305</v>
      </c>
      <c r="T260" s="6">
        <v>1457454</v>
      </c>
      <c r="U260" s="6">
        <v>0.65510000000000002</v>
      </c>
      <c r="V260" s="6">
        <v>0.96409999999999996</v>
      </c>
      <c r="W260" s="6">
        <v>0.84699999999999998</v>
      </c>
      <c r="X260" s="6">
        <v>33</v>
      </c>
      <c r="Y260" s="6">
        <v>138</v>
      </c>
      <c r="Z260" s="6">
        <v>544</v>
      </c>
      <c r="AA260" s="6">
        <v>19230</v>
      </c>
      <c r="AB260" s="6">
        <v>6.7599999999999993E-2</v>
      </c>
      <c r="AC260" s="6">
        <v>7.1800000000000003E-2</v>
      </c>
      <c r="AD260" s="6">
        <v>1.12E-2</v>
      </c>
      <c r="AE260" s="6">
        <v>11</v>
      </c>
      <c r="AF260" s="6">
        <v>74</v>
      </c>
      <c r="AG260" s="6">
        <v>419</v>
      </c>
      <c r="AH260" s="6">
        <v>16296</v>
      </c>
      <c r="AI260" s="6">
        <v>3.6299999999999999E-2</v>
      </c>
      <c r="AJ260" s="6">
        <v>5.5300000000000002E-2</v>
      </c>
      <c r="AK260" s="6">
        <v>9.4999999999999998E-3</v>
      </c>
      <c r="AL260" s="6">
        <v>1</v>
      </c>
      <c r="AM260" s="6">
        <v>90</v>
      </c>
      <c r="AN260" s="6">
        <v>998</v>
      </c>
      <c r="AO260" s="6">
        <v>51323</v>
      </c>
      <c r="AP260" s="6">
        <v>4.41E-2</v>
      </c>
      <c r="AQ260" s="6">
        <v>0.13170000000000001</v>
      </c>
      <c r="AR260" s="6">
        <v>2.98E-2</v>
      </c>
      <c r="AT260" s="9">
        <f t="shared" si="10"/>
        <v>359.75</v>
      </c>
      <c r="AU260" s="8">
        <f t="shared" si="11"/>
        <v>560.88461538461536</v>
      </c>
      <c r="AV260" s="9">
        <f t="shared" si="12"/>
        <v>1090.0927449513838</v>
      </c>
      <c r="AW260" s="31">
        <f t="shared" si="13"/>
        <v>139.34782608695653</v>
      </c>
      <c r="AX260" s="9">
        <f t="shared" si="14"/>
        <v>220.21621621621622</v>
      </c>
      <c r="AY260" s="8">
        <f t="shared" si="15"/>
        <v>570.25555555555559</v>
      </c>
      <c r="AZ260" s="8"/>
      <c r="BA260" s="6" t="e">
        <f t="shared" si="16"/>
        <v>#REF!</v>
      </c>
      <c r="BB260" s="6" t="e">
        <f t="shared" ca="1" si="17"/>
        <v>#NAME?</v>
      </c>
      <c r="BC260" s="6" t="e">
        <f t="shared" si="18"/>
        <v>#REF!</v>
      </c>
      <c r="BE260" s="9" t="e">
        <f t="shared" ca="1" si="19"/>
        <v>#NAME?</v>
      </c>
    </row>
    <row r="261" spans="1:57" ht="15.75" customHeight="1" x14ac:dyDescent="0.25">
      <c r="A261" s="6" t="s">
        <v>1523</v>
      </c>
      <c r="B261" s="6" t="s">
        <v>3276</v>
      </c>
      <c r="C261" s="6">
        <v>4</v>
      </c>
      <c r="D261" s="6">
        <v>18</v>
      </c>
      <c r="E261" s="6">
        <v>879</v>
      </c>
      <c r="F261" s="6">
        <v>51162</v>
      </c>
      <c r="G261" s="6">
        <v>7.7999999999999996E-3</v>
      </c>
      <c r="H261" s="6">
        <v>0.16159999999999999</v>
      </c>
      <c r="I261" s="6">
        <v>2.4199999999999999E-2</v>
      </c>
      <c r="J261" s="6">
        <v>8</v>
      </c>
      <c r="K261" s="6">
        <v>64</v>
      </c>
      <c r="L261" s="6">
        <v>1959</v>
      </c>
      <c r="M261" s="6">
        <v>119453</v>
      </c>
      <c r="N261" s="6">
        <v>2.7799999999999998E-2</v>
      </c>
      <c r="O261" s="6">
        <v>0.36020000000000002</v>
      </c>
      <c r="P261" s="6">
        <v>5.6399999999999999E-2</v>
      </c>
      <c r="Q261" s="6">
        <v>201</v>
      </c>
      <c r="R261" s="6">
        <v>1199</v>
      </c>
      <c r="S261" s="6">
        <v>5028</v>
      </c>
      <c r="T261" s="6">
        <v>1189652</v>
      </c>
      <c r="U261" s="6">
        <v>0.51990000000000003</v>
      </c>
      <c r="V261" s="6">
        <v>0.92459999999999998</v>
      </c>
      <c r="W261" s="6">
        <v>0.56159999999999999</v>
      </c>
      <c r="X261" s="6">
        <v>20</v>
      </c>
      <c r="Y261" s="6">
        <v>87</v>
      </c>
      <c r="Z261" s="6">
        <v>1970</v>
      </c>
      <c r="AA261" s="6">
        <v>123005</v>
      </c>
      <c r="AB261" s="6">
        <v>3.7699999999999997E-2</v>
      </c>
      <c r="AC261" s="6">
        <v>0.36230000000000001</v>
      </c>
      <c r="AD261" s="6">
        <v>5.8099999999999999E-2</v>
      </c>
      <c r="AE261" s="6">
        <v>1</v>
      </c>
      <c r="AF261" s="6">
        <v>3</v>
      </c>
      <c r="AG261" s="6">
        <v>295</v>
      </c>
      <c r="AH261" s="6">
        <v>12626</v>
      </c>
      <c r="AI261" s="6">
        <v>1.2999999999999999E-3</v>
      </c>
      <c r="AJ261" s="6">
        <v>5.4199999999999998E-2</v>
      </c>
      <c r="AK261" s="6">
        <v>6.0000000000000001E-3</v>
      </c>
      <c r="AL261" s="6">
        <v>1</v>
      </c>
      <c r="AM261" s="6">
        <v>48</v>
      </c>
      <c r="AN261" s="6">
        <v>2437</v>
      </c>
      <c r="AO261" s="6">
        <v>115467</v>
      </c>
      <c r="AP261" s="6">
        <v>2.0799999999999999E-2</v>
      </c>
      <c r="AQ261" s="6">
        <v>0.4481</v>
      </c>
      <c r="AR261" s="6">
        <v>5.45E-2</v>
      </c>
      <c r="AT261" s="9">
        <f t="shared" si="10"/>
        <v>2842.3333333333335</v>
      </c>
      <c r="AU261" s="8">
        <f t="shared" si="11"/>
        <v>1866.453125</v>
      </c>
      <c r="AV261" s="9">
        <f t="shared" si="12"/>
        <v>992.20350291909926</v>
      </c>
      <c r="AW261" s="31">
        <f t="shared" si="13"/>
        <v>1413.8505747126437</v>
      </c>
      <c r="AX261" s="9">
        <f t="shared" si="14"/>
        <v>4208.666666666667</v>
      </c>
      <c r="AY261" s="8">
        <f t="shared" si="15"/>
        <v>2405.5625</v>
      </c>
      <c r="AZ261" s="8"/>
      <c r="BA261" s="6" t="e">
        <f t="shared" si="16"/>
        <v>#REF!</v>
      </c>
      <c r="BB261" s="6" t="e">
        <f t="shared" ca="1" si="17"/>
        <v>#NAME?</v>
      </c>
      <c r="BC261" s="6" t="e">
        <f t="shared" si="18"/>
        <v>#REF!</v>
      </c>
      <c r="BE261" s="9" t="e">
        <f t="shared" ca="1" si="19"/>
        <v>#NAME?</v>
      </c>
    </row>
    <row r="262" spans="1:57" ht="15.75" customHeight="1" x14ac:dyDescent="0.25">
      <c r="A262" s="6" t="s">
        <v>1595</v>
      </c>
      <c r="B262" s="6" t="s">
        <v>3276</v>
      </c>
      <c r="C262" s="6">
        <v>11</v>
      </c>
      <c r="D262" s="6">
        <v>37</v>
      </c>
      <c r="E262" s="6">
        <v>967</v>
      </c>
      <c r="F262" s="6">
        <v>45281</v>
      </c>
      <c r="G262" s="6">
        <v>3.6499999999999998E-2</v>
      </c>
      <c r="H262" s="6">
        <v>0.27529999999999999</v>
      </c>
      <c r="I262" s="6">
        <v>3.0099999999999998E-2</v>
      </c>
      <c r="J262" s="6">
        <v>16</v>
      </c>
      <c r="K262" s="6">
        <v>72</v>
      </c>
      <c r="L262" s="6">
        <v>1572</v>
      </c>
      <c r="M262" s="6">
        <v>94901</v>
      </c>
      <c r="N262" s="6">
        <v>7.0999999999999994E-2</v>
      </c>
      <c r="O262" s="6">
        <v>0.4476</v>
      </c>
      <c r="P262" s="6">
        <v>6.3100000000000003E-2</v>
      </c>
      <c r="Q262" s="6">
        <v>83</v>
      </c>
      <c r="R262" s="6">
        <v>614</v>
      </c>
      <c r="S262" s="6">
        <v>3405</v>
      </c>
      <c r="T262" s="6">
        <v>1082691</v>
      </c>
      <c r="U262" s="6">
        <v>0.60550000000000004</v>
      </c>
      <c r="V262" s="6">
        <v>0.96950000000000003</v>
      </c>
      <c r="W262" s="6">
        <v>0.72019999999999995</v>
      </c>
      <c r="X262" s="6">
        <v>10</v>
      </c>
      <c r="Y262" s="6">
        <v>104</v>
      </c>
      <c r="Z262" s="6">
        <v>1625</v>
      </c>
      <c r="AA262" s="6">
        <v>106607</v>
      </c>
      <c r="AB262" s="6">
        <v>0.1026</v>
      </c>
      <c r="AC262" s="6">
        <v>0.4627</v>
      </c>
      <c r="AD262" s="6">
        <v>7.0900000000000005E-2</v>
      </c>
      <c r="AE262" s="6">
        <v>10</v>
      </c>
      <c r="AF262" s="6">
        <v>72</v>
      </c>
      <c r="AG262" s="6">
        <v>1499</v>
      </c>
      <c r="AH262" s="6">
        <v>90244</v>
      </c>
      <c r="AI262" s="6">
        <v>7.0999999999999994E-2</v>
      </c>
      <c r="AJ262" s="6">
        <v>0.42680000000000001</v>
      </c>
      <c r="AK262" s="6">
        <v>0.06</v>
      </c>
      <c r="AL262" s="6">
        <v>10</v>
      </c>
      <c r="AM262" s="6">
        <v>173</v>
      </c>
      <c r="AN262" s="6">
        <v>2378</v>
      </c>
      <c r="AO262" s="6">
        <v>673868</v>
      </c>
      <c r="AP262" s="6">
        <v>0.1706</v>
      </c>
      <c r="AQ262" s="6">
        <v>0.67710000000000004</v>
      </c>
      <c r="AR262" s="6">
        <v>0.44819999999999999</v>
      </c>
      <c r="AT262" s="9">
        <f t="shared" si="10"/>
        <v>1223.8108108108108</v>
      </c>
      <c r="AU262" s="8">
        <f t="shared" si="11"/>
        <v>1318.0694444444443</v>
      </c>
      <c r="AV262" s="9">
        <f t="shared" si="12"/>
        <v>1763.3403908794787</v>
      </c>
      <c r="AW262" s="31">
        <f t="shared" si="13"/>
        <v>1025.0673076923076</v>
      </c>
      <c r="AX262" s="9">
        <f t="shared" si="14"/>
        <v>1253.3888888888889</v>
      </c>
      <c r="AY262" s="8">
        <f t="shared" si="15"/>
        <v>3895.1907514450868</v>
      </c>
      <c r="AZ262" s="8"/>
      <c r="BA262" s="6" t="e">
        <f t="shared" si="16"/>
        <v>#REF!</v>
      </c>
      <c r="BB262" s="6" t="e">
        <f t="shared" ca="1" si="17"/>
        <v>#NAME?</v>
      </c>
      <c r="BC262" s="6" t="e">
        <f t="shared" si="18"/>
        <v>#REF!</v>
      </c>
      <c r="BE262" s="9" t="e">
        <f t="shared" ca="1" si="19"/>
        <v>#NAME?</v>
      </c>
    </row>
    <row r="263" spans="1:57" ht="15.75" customHeight="1" x14ac:dyDescent="0.25">
      <c r="A263" s="6" t="s">
        <v>1700</v>
      </c>
      <c r="B263" s="6" t="s">
        <v>3276</v>
      </c>
      <c r="C263" s="6">
        <v>5</v>
      </c>
      <c r="D263" s="6">
        <v>286</v>
      </c>
      <c r="E263" s="6">
        <v>0</v>
      </c>
      <c r="F263" s="6">
        <v>0</v>
      </c>
      <c r="G263" s="6">
        <v>0.10580000000000001</v>
      </c>
      <c r="H263" s="6">
        <v>0</v>
      </c>
      <c r="I263" s="6">
        <v>0</v>
      </c>
      <c r="Q263" s="6">
        <v>140</v>
      </c>
      <c r="R263" s="6">
        <v>671</v>
      </c>
      <c r="S263" s="6">
        <v>696</v>
      </c>
      <c r="T263" s="6">
        <v>758498</v>
      </c>
      <c r="U263" s="6">
        <v>0.2482</v>
      </c>
      <c r="V263" s="6">
        <v>0.32300000000000001</v>
      </c>
      <c r="W263" s="6">
        <v>0.40649999999999997</v>
      </c>
      <c r="X263" s="6">
        <v>3</v>
      </c>
      <c r="Y263" s="6">
        <v>44</v>
      </c>
      <c r="Z263" s="6">
        <v>0</v>
      </c>
      <c r="AA263" s="6">
        <v>0</v>
      </c>
      <c r="AB263" s="6">
        <v>1.6299999999999999E-2</v>
      </c>
      <c r="AC263" s="6">
        <v>0</v>
      </c>
      <c r="AD263" s="6">
        <v>0</v>
      </c>
      <c r="AT263" s="9">
        <f t="shared" si="10"/>
        <v>0</v>
      </c>
      <c r="AU263" s="8" t="str">
        <f t="shared" si="11"/>
        <v/>
      </c>
      <c r="AV263" s="9">
        <f t="shared" si="12"/>
        <v>1130.3994038748137</v>
      </c>
      <c r="AW263" s="31">
        <f t="shared" si="13"/>
        <v>0</v>
      </c>
      <c r="AX263" s="9" t="str">
        <f t="shared" si="14"/>
        <v/>
      </c>
      <c r="AY263" s="8" t="str">
        <f t="shared" si="15"/>
        <v/>
      </c>
      <c r="AZ263" s="8"/>
      <c r="BA263" s="6" t="e">
        <f t="shared" si="16"/>
        <v>#REF!</v>
      </c>
      <c r="BB263" s="6" t="e">
        <f t="shared" ca="1" si="17"/>
        <v>#NAME?</v>
      </c>
      <c r="BC263" s="6" t="e">
        <f t="shared" si="18"/>
        <v>#REF!</v>
      </c>
      <c r="BE263" s="9" t="e">
        <f t="shared" ca="1" si="19"/>
        <v>#NAME?</v>
      </c>
    </row>
    <row r="264" spans="1:57" ht="15.75" customHeight="1" x14ac:dyDescent="0.25">
      <c r="A264" s="6" t="s">
        <v>1500</v>
      </c>
      <c r="B264" s="6" t="s">
        <v>3276</v>
      </c>
      <c r="C264" s="6">
        <v>11</v>
      </c>
      <c r="D264" s="6">
        <v>23</v>
      </c>
      <c r="E264" s="6">
        <v>189</v>
      </c>
      <c r="F264" s="6">
        <v>10583</v>
      </c>
      <c r="G264" s="6">
        <v>3.3999999999999998E-3</v>
      </c>
      <c r="H264" s="6">
        <v>2.8299999999999999E-2</v>
      </c>
      <c r="I264" s="6">
        <v>2.3E-3</v>
      </c>
      <c r="Q264" s="6">
        <v>602</v>
      </c>
      <c r="R264" s="6">
        <v>3412</v>
      </c>
      <c r="S264" s="6">
        <v>6010</v>
      </c>
      <c r="T264" s="6">
        <v>2766341</v>
      </c>
      <c r="U264" s="6">
        <v>0.50039999999999996</v>
      </c>
      <c r="V264" s="6">
        <v>0.90129999999999999</v>
      </c>
      <c r="W264" s="6">
        <v>0.59330000000000005</v>
      </c>
      <c r="X264" s="6">
        <v>44</v>
      </c>
      <c r="Y264" s="6">
        <v>203</v>
      </c>
      <c r="Z264" s="6">
        <v>664</v>
      </c>
      <c r="AA264" s="6">
        <v>34679</v>
      </c>
      <c r="AB264" s="6">
        <v>2.98E-2</v>
      </c>
      <c r="AC264" s="6">
        <v>9.9599999999999994E-2</v>
      </c>
      <c r="AD264" s="6">
        <v>7.4000000000000003E-3</v>
      </c>
      <c r="AE264" s="6">
        <v>7</v>
      </c>
      <c r="AF264" s="6">
        <v>47</v>
      </c>
      <c r="AG264" s="6">
        <v>93</v>
      </c>
      <c r="AH264" s="6">
        <v>3952</v>
      </c>
      <c r="AI264" s="6">
        <v>6.8999999999999999E-3</v>
      </c>
      <c r="AJ264" s="6">
        <v>1.3899999999999999E-2</v>
      </c>
      <c r="AK264" s="6">
        <v>8.0000000000000004E-4</v>
      </c>
      <c r="AT264" s="9">
        <f t="shared" si="10"/>
        <v>460.13043478260869</v>
      </c>
      <c r="AU264" s="8" t="str">
        <f t="shared" si="11"/>
        <v/>
      </c>
      <c r="AV264" s="9">
        <f t="shared" si="12"/>
        <v>810.76817116060965</v>
      </c>
      <c r="AW264" s="31">
        <f t="shared" si="13"/>
        <v>170.83251231527095</v>
      </c>
      <c r="AX264" s="9">
        <f t="shared" si="14"/>
        <v>84.085106382978722</v>
      </c>
      <c r="AY264" s="8" t="str">
        <f t="shared" si="15"/>
        <v/>
      </c>
      <c r="AZ264" s="8"/>
      <c r="BA264" s="6" t="e">
        <f t="shared" si="16"/>
        <v>#REF!</v>
      </c>
      <c r="BB264" s="6" t="e">
        <f t="shared" ca="1" si="17"/>
        <v>#NAME?</v>
      </c>
      <c r="BC264" s="6" t="e">
        <f t="shared" si="18"/>
        <v>#REF!</v>
      </c>
      <c r="BE264" s="9" t="e">
        <f t="shared" ca="1" si="19"/>
        <v>#NAME?</v>
      </c>
    </row>
    <row r="265" spans="1:57" ht="15.75" customHeight="1" x14ac:dyDescent="0.25">
      <c r="A265" s="6" t="s">
        <v>1635</v>
      </c>
      <c r="B265" s="6" t="s">
        <v>3276</v>
      </c>
      <c r="C265" s="6">
        <v>7</v>
      </c>
      <c r="D265" s="6">
        <v>30</v>
      </c>
      <c r="E265" s="6">
        <v>1092</v>
      </c>
      <c r="F265" s="6">
        <v>21489</v>
      </c>
      <c r="G265" s="6">
        <v>2.3599999999999999E-2</v>
      </c>
      <c r="H265" s="6">
        <v>0.17119999999999999</v>
      </c>
      <c r="I265" s="6">
        <v>2.6100000000000002E-2</v>
      </c>
      <c r="J265" s="6">
        <v>7</v>
      </c>
      <c r="K265" s="6">
        <v>67</v>
      </c>
      <c r="L265" s="6">
        <v>1652</v>
      </c>
      <c r="M265" s="6">
        <v>39257</v>
      </c>
      <c r="N265" s="6">
        <v>5.28E-2</v>
      </c>
      <c r="O265" s="6">
        <v>0.2591</v>
      </c>
      <c r="P265" s="6">
        <v>4.7699999999999999E-2</v>
      </c>
      <c r="Q265" s="6">
        <v>106</v>
      </c>
      <c r="R265" s="6">
        <v>842</v>
      </c>
      <c r="S265" s="6">
        <v>6196</v>
      </c>
      <c r="T265" s="6">
        <v>790143</v>
      </c>
      <c r="U265" s="6">
        <v>0.66349999999999998</v>
      </c>
      <c r="V265" s="6">
        <v>0.97160000000000002</v>
      </c>
      <c r="W265" s="6">
        <v>0.96020000000000005</v>
      </c>
      <c r="X265" s="6">
        <v>6</v>
      </c>
      <c r="Y265" s="6">
        <v>61</v>
      </c>
      <c r="Z265" s="6">
        <v>1550</v>
      </c>
      <c r="AA265" s="6">
        <v>35479</v>
      </c>
      <c r="AB265" s="6">
        <v>4.8099999999999997E-2</v>
      </c>
      <c r="AC265" s="6">
        <v>0.24310000000000001</v>
      </c>
      <c r="AD265" s="6">
        <v>4.3099999999999999E-2</v>
      </c>
      <c r="AE265" s="6">
        <v>8</v>
      </c>
      <c r="AF265" s="6">
        <v>43</v>
      </c>
      <c r="AG265" s="6">
        <v>1017</v>
      </c>
      <c r="AH265" s="6">
        <v>21871</v>
      </c>
      <c r="AI265" s="6">
        <v>3.39E-2</v>
      </c>
      <c r="AJ265" s="6">
        <v>0.1595</v>
      </c>
      <c r="AK265" s="6">
        <v>2.6599999999999999E-2</v>
      </c>
      <c r="AL265" s="6">
        <v>4</v>
      </c>
      <c r="AM265" s="6">
        <v>187</v>
      </c>
      <c r="AN265" s="6">
        <v>4604</v>
      </c>
      <c r="AO265" s="6">
        <v>363405</v>
      </c>
      <c r="AP265" s="6">
        <v>0.1474</v>
      </c>
      <c r="AQ265" s="6">
        <v>0.72199999999999998</v>
      </c>
      <c r="AR265" s="6">
        <v>0.44159999999999999</v>
      </c>
      <c r="AT265" s="9">
        <f t="shared" si="10"/>
        <v>716.3</v>
      </c>
      <c r="AU265" s="8">
        <f t="shared" si="11"/>
        <v>585.92537313432831</v>
      </c>
      <c r="AV265" s="9">
        <f t="shared" si="12"/>
        <v>938.41211401425176</v>
      </c>
      <c r="AW265" s="31">
        <f t="shared" si="13"/>
        <v>581.62295081967216</v>
      </c>
      <c r="AX265" s="9">
        <f t="shared" si="14"/>
        <v>508.62790697674421</v>
      </c>
      <c r="AY265" s="8">
        <f t="shared" si="15"/>
        <v>1943.3422459893047</v>
      </c>
      <c r="AZ265" s="8"/>
      <c r="BA265" s="6" t="e">
        <f t="shared" si="16"/>
        <v>#REF!</v>
      </c>
      <c r="BB265" s="6" t="e">
        <f t="shared" ca="1" si="17"/>
        <v>#NAME?</v>
      </c>
      <c r="BC265" s="6" t="e">
        <f t="shared" si="18"/>
        <v>#REF!</v>
      </c>
      <c r="BE265" s="9" t="e">
        <f t="shared" ca="1" si="19"/>
        <v>#NAME?</v>
      </c>
    </row>
    <row r="266" spans="1:57" ht="15.75" customHeight="1" x14ac:dyDescent="0.25">
      <c r="A266" s="6" t="s">
        <v>1621</v>
      </c>
      <c r="B266" s="6" t="s">
        <v>3276</v>
      </c>
      <c r="C266" s="6">
        <v>2</v>
      </c>
      <c r="D266" s="6">
        <v>68</v>
      </c>
      <c r="E266" s="6">
        <v>3496</v>
      </c>
      <c r="F266" s="6">
        <v>111081</v>
      </c>
      <c r="G266" s="6">
        <v>1.55E-2</v>
      </c>
      <c r="H266" s="6">
        <v>0.17460000000000001</v>
      </c>
      <c r="I266" s="6">
        <v>4.8300000000000003E-2</v>
      </c>
      <c r="J266" s="6">
        <v>17</v>
      </c>
      <c r="K266" s="6">
        <v>104</v>
      </c>
      <c r="L266" s="6">
        <v>4286</v>
      </c>
      <c r="M266" s="6">
        <v>139561</v>
      </c>
      <c r="N266" s="6">
        <v>2.3699999999999999E-2</v>
      </c>
      <c r="O266" s="6">
        <v>0.214</v>
      </c>
      <c r="P266" s="6">
        <v>6.0699999999999997E-2</v>
      </c>
      <c r="Q266" s="6">
        <v>488</v>
      </c>
      <c r="R266" s="6">
        <v>2691</v>
      </c>
      <c r="S266" s="6">
        <v>18894</v>
      </c>
      <c r="T266" s="6">
        <v>2038538</v>
      </c>
      <c r="U266" s="6">
        <v>0.61209999999999998</v>
      </c>
      <c r="V266" s="6">
        <v>0.94350000000000001</v>
      </c>
      <c r="W266" s="6">
        <v>0.88670000000000004</v>
      </c>
      <c r="X266" s="6">
        <v>17</v>
      </c>
      <c r="Y266" s="6">
        <v>152</v>
      </c>
      <c r="Z266" s="6">
        <v>4775</v>
      </c>
      <c r="AA266" s="6">
        <v>157467</v>
      </c>
      <c r="AB266" s="6">
        <v>3.4599999999999999E-2</v>
      </c>
      <c r="AC266" s="6">
        <v>0.23849999999999999</v>
      </c>
      <c r="AD266" s="6">
        <v>6.8500000000000005E-2</v>
      </c>
      <c r="AE266" s="6">
        <v>6</v>
      </c>
      <c r="AF266" s="6">
        <v>17</v>
      </c>
      <c r="AG266" s="6">
        <v>1903</v>
      </c>
      <c r="AH266" s="6">
        <v>51317</v>
      </c>
      <c r="AI266" s="6">
        <v>3.8999999999999998E-3</v>
      </c>
      <c r="AJ266" s="6">
        <v>9.5000000000000001E-2</v>
      </c>
      <c r="AK266" s="6">
        <v>2.23E-2</v>
      </c>
      <c r="AT266" s="9">
        <f t="shared" si="10"/>
        <v>1633.5441176470588</v>
      </c>
      <c r="AU266" s="8">
        <f t="shared" si="11"/>
        <v>1341.9326923076924</v>
      </c>
      <c r="AV266" s="9">
        <f t="shared" si="12"/>
        <v>757.53920475659606</v>
      </c>
      <c r="AW266" s="31">
        <f t="shared" si="13"/>
        <v>1035.9671052631579</v>
      </c>
      <c r="AX266" s="9">
        <f t="shared" si="14"/>
        <v>3018.6470588235293</v>
      </c>
      <c r="AY266" s="8" t="str">
        <f t="shared" si="15"/>
        <v/>
      </c>
      <c r="AZ266" s="8"/>
      <c r="BA266" s="6" t="e">
        <f t="shared" si="16"/>
        <v>#REF!</v>
      </c>
      <c r="BB266" s="6" t="e">
        <f t="shared" ca="1" si="17"/>
        <v>#NAME?</v>
      </c>
      <c r="BC266" s="6" t="e">
        <f t="shared" si="18"/>
        <v>#REF!</v>
      </c>
      <c r="BE266" s="9" t="e">
        <f t="shared" ca="1" si="19"/>
        <v>#NAME?</v>
      </c>
    </row>
    <row r="267" spans="1:57" ht="15.75" customHeight="1" x14ac:dyDescent="0.25">
      <c r="A267" s="6" t="s">
        <v>1665</v>
      </c>
      <c r="B267" s="6" t="s">
        <v>3276</v>
      </c>
      <c r="C267" s="6">
        <v>3</v>
      </c>
      <c r="D267" s="6">
        <v>33</v>
      </c>
      <c r="E267" s="6">
        <v>1193</v>
      </c>
      <c r="F267" s="6">
        <v>59041</v>
      </c>
      <c r="G267" s="6">
        <v>1.46E-2</v>
      </c>
      <c r="H267" s="6">
        <v>0.1237</v>
      </c>
      <c r="I267" s="6">
        <v>1.15E-2</v>
      </c>
      <c r="J267" s="6">
        <v>42</v>
      </c>
      <c r="K267" s="6">
        <v>154</v>
      </c>
      <c r="L267" s="6">
        <v>3047</v>
      </c>
      <c r="M267" s="6">
        <v>179639</v>
      </c>
      <c r="N267" s="6">
        <v>6.7900000000000002E-2</v>
      </c>
      <c r="O267" s="6">
        <v>0.31590000000000001</v>
      </c>
      <c r="P267" s="6">
        <v>3.5000000000000003E-2</v>
      </c>
      <c r="Q267" s="6">
        <v>229</v>
      </c>
      <c r="R267" s="6">
        <v>1237</v>
      </c>
      <c r="S267" s="6">
        <v>8449</v>
      </c>
      <c r="T267" s="6">
        <v>2600369</v>
      </c>
      <c r="U267" s="6">
        <v>0.54569999999999996</v>
      </c>
      <c r="V267" s="6">
        <v>0.87590000000000001</v>
      </c>
      <c r="W267" s="6">
        <v>0.50700000000000001</v>
      </c>
      <c r="X267" s="6">
        <v>50</v>
      </c>
      <c r="Y267" s="6">
        <v>258</v>
      </c>
      <c r="Z267" s="6">
        <v>4027</v>
      </c>
      <c r="AA267" s="6">
        <v>241194</v>
      </c>
      <c r="AB267" s="6">
        <v>0.1138</v>
      </c>
      <c r="AC267" s="6">
        <v>0.41749999999999998</v>
      </c>
      <c r="AD267" s="6">
        <v>4.7E-2</v>
      </c>
      <c r="AE267" s="6">
        <v>19</v>
      </c>
      <c r="AF267" s="6">
        <v>98</v>
      </c>
      <c r="AG267" s="6">
        <v>1883</v>
      </c>
      <c r="AH267" s="6">
        <v>122715</v>
      </c>
      <c r="AI267" s="6">
        <v>4.3200000000000002E-2</v>
      </c>
      <c r="AJ267" s="6">
        <v>0.19520000000000001</v>
      </c>
      <c r="AK267" s="6">
        <v>2.3900000000000001E-2</v>
      </c>
      <c r="AL267" s="6">
        <v>12</v>
      </c>
      <c r="AM267" s="6">
        <v>262</v>
      </c>
      <c r="AN267" s="6">
        <v>4652</v>
      </c>
      <c r="AO267" s="6">
        <v>543970</v>
      </c>
      <c r="AP267" s="6">
        <v>0.11559999999999999</v>
      </c>
      <c r="AQ267" s="6">
        <v>0.48230000000000001</v>
      </c>
      <c r="AR267" s="6">
        <v>0.1061</v>
      </c>
      <c r="AT267" s="9">
        <f t="shared" si="10"/>
        <v>1789.121212121212</v>
      </c>
      <c r="AU267" s="8">
        <f t="shared" si="11"/>
        <v>1166.487012987013</v>
      </c>
      <c r="AV267" s="9">
        <f t="shared" si="12"/>
        <v>2102.1576394502831</v>
      </c>
      <c r="AW267" s="31">
        <f t="shared" si="13"/>
        <v>934.8604651162791</v>
      </c>
      <c r="AX267" s="9">
        <f t="shared" si="14"/>
        <v>1252.1938775510205</v>
      </c>
      <c r="AY267" s="8">
        <f t="shared" si="15"/>
        <v>2076.2213740458014</v>
      </c>
      <c r="AZ267" s="8"/>
      <c r="BA267" s="6" t="e">
        <f t="shared" si="16"/>
        <v>#REF!</v>
      </c>
      <c r="BB267" s="6" t="e">
        <f t="shared" ca="1" si="17"/>
        <v>#NAME?</v>
      </c>
      <c r="BC267" s="6" t="e">
        <f t="shared" si="18"/>
        <v>#REF!</v>
      </c>
      <c r="BE267" s="9" t="e">
        <f t="shared" ca="1" si="19"/>
        <v>#NAME?</v>
      </c>
    </row>
    <row r="268" spans="1:57" ht="15.75" customHeight="1" x14ac:dyDescent="0.25">
      <c r="A268" s="6" t="s">
        <v>1724</v>
      </c>
      <c r="B268" s="6" t="s">
        <v>3276</v>
      </c>
      <c r="C268" s="6">
        <v>1</v>
      </c>
      <c r="D268" s="6">
        <v>2</v>
      </c>
      <c r="E268" s="6">
        <v>0</v>
      </c>
      <c r="F268" s="6">
        <v>0</v>
      </c>
      <c r="G268" s="6">
        <v>1.8E-3</v>
      </c>
      <c r="H268" s="6">
        <v>0</v>
      </c>
      <c r="I268" s="6">
        <v>0</v>
      </c>
      <c r="Q268" s="6">
        <v>112</v>
      </c>
      <c r="R268" s="6">
        <v>761</v>
      </c>
      <c r="S268" s="6">
        <v>5318</v>
      </c>
      <c r="T268" s="6">
        <v>1728747</v>
      </c>
      <c r="U268" s="6">
        <v>0.66639999999999999</v>
      </c>
      <c r="V268" s="6">
        <v>0.94589999999999996</v>
      </c>
      <c r="W268" s="6">
        <v>0.9829</v>
      </c>
      <c r="X268" s="6">
        <v>4</v>
      </c>
      <c r="Y268" s="6">
        <v>23</v>
      </c>
      <c r="Z268" s="6">
        <v>51</v>
      </c>
      <c r="AA268" s="6">
        <v>1138</v>
      </c>
      <c r="AB268" s="6">
        <v>2.01E-2</v>
      </c>
      <c r="AC268" s="6">
        <v>9.1000000000000004E-3</v>
      </c>
      <c r="AD268" s="6">
        <v>5.9999999999999995E-4</v>
      </c>
      <c r="AE268" s="6">
        <v>8</v>
      </c>
      <c r="AF268" s="6">
        <v>25</v>
      </c>
      <c r="AG268" s="6">
        <v>22</v>
      </c>
      <c r="AH268" s="6">
        <v>1494</v>
      </c>
      <c r="AI268" s="6">
        <v>2.1899999999999999E-2</v>
      </c>
      <c r="AJ268" s="6">
        <v>3.8999999999999998E-3</v>
      </c>
      <c r="AK268" s="6">
        <v>8.0000000000000004E-4</v>
      </c>
      <c r="AT268" s="9">
        <f t="shared" si="10"/>
        <v>0</v>
      </c>
      <c r="AU268" s="8" t="str">
        <f t="shared" si="11"/>
        <v/>
      </c>
      <c r="AV268" s="9">
        <f t="shared" si="12"/>
        <v>2271.6780551905385</v>
      </c>
      <c r="AW268" s="31">
        <f t="shared" si="13"/>
        <v>49.478260869565219</v>
      </c>
      <c r="AX268" s="9">
        <f t="shared" si="14"/>
        <v>59.76</v>
      </c>
      <c r="AY268" s="8" t="str">
        <f t="shared" si="15"/>
        <v/>
      </c>
      <c r="AZ268" s="8"/>
      <c r="BA268" s="6" t="e">
        <f t="shared" si="16"/>
        <v>#REF!</v>
      </c>
      <c r="BB268" s="6" t="e">
        <f t="shared" ca="1" si="17"/>
        <v>#NAME?</v>
      </c>
      <c r="BC268" s="6" t="e">
        <f t="shared" si="18"/>
        <v>#REF!</v>
      </c>
      <c r="BE268" s="9" t="e">
        <f t="shared" ca="1" si="19"/>
        <v>#NAME?</v>
      </c>
    </row>
    <row r="269" spans="1:57" ht="15.75" customHeight="1" x14ac:dyDescent="0.25">
      <c r="A269" s="6" t="s">
        <v>1531</v>
      </c>
      <c r="B269" s="6" t="s">
        <v>3276</v>
      </c>
      <c r="C269" s="6">
        <v>2</v>
      </c>
      <c r="D269" s="6">
        <v>6</v>
      </c>
      <c r="E269" s="6">
        <v>46</v>
      </c>
      <c r="F269" s="6">
        <v>1134</v>
      </c>
      <c r="G269" s="6">
        <v>5.4000000000000003E-3</v>
      </c>
      <c r="H269" s="6">
        <v>2.7099999999999999E-2</v>
      </c>
      <c r="I269" s="6">
        <v>1.5E-3</v>
      </c>
      <c r="Q269" s="6">
        <v>97</v>
      </c>
      <c r="R269" s="6">
        <v>628</v>
      </c>
      <c r="S269" s="6">
        <v>1606</v>
      </c>
      <c r="T269" s="6">
        <v>654129</v>
      </c>
      <c r="U269" s="6">
        <v>0.56579999999999997</v>
      </c>
      <c r="V269" s="6">
        <v>0.94750000000000001</v>
      </c>
      <c r="W269" s="6">
        <v>0.85829999999999995</v>
      </c>
      <c r="X269" s="6">
        <v>1</v>
      </c>
      <c r="Y269" s="6">
        <v>10</v>
      </c>
      <c r="Z269" s="6">
        <v>354</v>
      </c>
      <c r="AA269" s="6">
        <v>8156</v>
      </c>
      <c r="AB269" s="6">
        <v>8.9999999999999993E-3</v>
      </c>
      <c r="AC269" s="6">
        <v>0.20880000000000001</v>
      </c>
      <c r="AD269" s="6">
        <v>1.0699999999999999E-2</v>
      </c>
      <c r="AT269" s="9">
        <f t="shared" si="10"/>
        <v>189</v>
      </c>
      <c r="AU269" s="8" t="str">
        <f t="shared" si="11"/>
        <v/>
      </c>
      <c r="AV269" s="9">
        <f t="shared" si="12"/>
        <v>1041.6066878980891</v>
      </c>
      <c r="AW269" s="31">
        <f t="shared" si="13"/>
        <v>815.6</v>
      </c>
      <c r="AX269" s="9" t="str">
        <f t="shared" si="14"/>
        <v/>
      </c>
      <c r="AY269" s="8" t="str">
        <f t="shared" si="15"/>
        <v/>
      </c>
      <c r="AZ269" s="8"/>
      <c r="BA269" s="6" t="e">
        <f t="shared" si="16"/>
        <v>#REF!</v>
      </c>
      <c r="BB269" s="6" t="e">
        <f t="shared" ca="1" si="17"/>
        <v>#NAME?</v>
      </c>
      <c r="BC269" s="6" t="e">
        <f t="shared" si="18"/>
        <v>#REF!</v>
      </c>
      <c r="BE269" s="9" t="e">
        <f t="shared" ca="1" si="19"/>
        <v>#NAME?</v>
      </c>
    </row>
    <row r="270" spans="1:57" ht="15.75" customHeight="1" x14ac:dyDescent="0.25">
      <c r="A270" s="6" t="s">
        <v>1688</v>
      </c>
      <c r="B270" s="6" t="s">
        <v>3276</v>
      </c>
      <c r="Q270" s="6">
        <v>49</v>
      </c>
      <c r="R270" s="6">
        <v>254</v>
      </c>
      <c r="S270" s="6">
        <v>934</v>
      </c>
      <c r="T270" s="6">
        <v>565471</v>
      </c>
      <c r="U270" s="6">
        <v>0.41439999999999999</v>
      </c>
      <c r="V270" s="6">
        <v>0.86560000000000004</v>
      </c>
      <c r="W270" s="6">
        <v>0.98219999999999996</v>
      </c>
      <c r="AL270" s="6">
        <v>1</v>
      </c>
      <c r="AM270" s="6">
        <v>40</v>
      </c>
      <c r="AN270" s="6">
        <v>370</v>
      </c>
      <c r="AO270" s="6">
        <v>10691</v>
      </c>
      <c r="AP270" s="6">
        <v>6.5299999999999997E-2</v>
      </c>
      <c r="AQ270" s="6">
        <v>0.34289999999999998</v>
      </c>
      <c r="AR270" s="6">
        <v>1.8599999999999998E-2</v>
      </c>
      <c r="AT270" s="9" t="str">
        <f t="shared" si="10"/>
        <v/>
      </c>
      <c r="AU270" s="8" t="str">
        <f t="shared" si="11"/>
        <v/>
      </c>
      <c r="AV270" s="9">
        <f t="shared" si="12"/>
        <v>2226.2637795275591</v>
      </c>
      <c r="AW270" s="31" t="str">
        <f t="shared" si="13"/>
        <v/>
      </c>
      <c r="AX270" s="9" t="str">
        <f t="shared" si="14"/>
        <v/>
      </c>
      <c r="AY270" s="8">
        <f t="shared" si="15"/>
        <v>267.27499999999998</v>
      </c>
      <c r="AZ270" s="8"/>
      <c r="BA270" s="6" t="e">
        <f t="shared" si="16"/>
        <v>#REF!</v>
      </c>
      <c r="BB270" s="6" t="e">
        <f t="shared" ca="1" si="17"/>
        <v>#NAME?</v>
      </c>
      <c r="BC270" s="6" t="e">
        <f t="shared" si="18"/>
        <v>#REF!</v>
      </c>
      <c r="BE270" s="9" t="e">
        <f t="shared" ca="1" si="19"/>
        <v>#NAME?</v>
      </c>
    </row>
    <row r="271" spans="1:57" ht="15.75" customHeight="1" x14ac:dyDescent="0.25">
      <c r="A271" s="6" t="s">
        <v>1746</v>
      </c>
      <c r="B271" s="6" t="s">
        <v>3276</v>
      </c>
      <c r="C271" s="6">
        <v>1</v>
      </c>
      <c r="D271" s="6">
        <v>64</v>
      </c>
      <c r="E271" s="6">
        <v>6928</v>
      </c>
      <c r="F271" s="6">
        <v>101000</v>
      </c>
      <c r="G271" s="6">
        <v>6.1899999999999997E-2</v>
      </c>
      <c r="H271" s="6">
        <v>0.72319999999999995</v>
      </c>
      <c r="I271" s="6">
        <v>2.5399999999999999E-2</v>
      </c>
      <c r="J271" s="6">
        <v>17</v>
      </c>
      <c r="K271" s="6">
        <v>171</v>
      </c>
      <c r="L271" s="6">
        <v>8093</v>
      </c>
      <c r="M271" s="6">
        <v>163406</v>
      </c>
      <c r="N271" s="6">
        <v>0.16539999999999999</v>
      </c>
      <c r="O271" s="6">
        <v>0.8448</v>
      </c>
      <c r="P271" s="6">
        <v>4.1099999999999998E-2</v>
      </c>
      <c r="Q271" s="6">
        <v>67</v>
      </c>
      <c r="R271" s="6">
        <v>623</v>
      </c>
      <c r="S271" s="6">
        <v>9483</v>
      </c>
      <c r="T271" s="6">
        <v>3947626</v>
      </c>
      <c r="U271" s="6">
        <v>0.60250000000000004</v>
      </c>
      <c r="V271" s="6">
        <v>0.9899</v>
      </c>
      <c r="W271" s="6">
        <v>0.99309999999999998</v>
      </c>
      <c r="X271" s="6">
        <v>50</v>
      </c>
      <c r="Y271" s="6">
        <v>281</v>
      </c>
      <c r="Z271" s="6">
        <v>7986</v>
      </c>
      <c r="AA271" s="6">
        <v>164386</v>
      </c>
      <c r="AB271" s="6">
        <v>0.27179999999999999</v>
      </c>
      <c r="AC271" s="6">
        <v>0.83360000000000001</v>
      </c>
      <c r="AD271" s="6">
        <v>4.1399999999999999E-2</v>
      </c>
      <c r="AE271" s="6">
        <v>6</v>
      </c>
      <c r="AF271" s="6">
        <v>22</v>
      </c>
      <c r="AG271" s="6">
        <v>1817</v>
      </c>
      <c r="AH271" s="6">
        <v>34733</v>
      </c>
      <c r="AI271" s="6">
        <v>2.1299999999999999E-2</v>
      </c>
      <c r="AJ271" s="6">
        <v>0.18970000000000001</v>
      </c>
      <c r="AK271" s="6">
        <v>8.6999999999999994E-3</v>
      </c>
      <c r="AL271" s="6">
        <v>17</v>
      </c>
      <c r="AM271" s="6">
        <v>494</v>
      </c>
      <c r="AN271" s="6">
        <v>9373</v>
      </c>
      <c r="AO271" s="6">
        <v>3911287</v>
      </c>
      <c r="AP271" s="6">
        <v>0.4778</v>
      </c>
      <c r="AQ271" s="6">
        <v>0.97840000000000005</v>
      </c>
      <c r="AR271" s="6">
        <v>0.98399999999999999</v>
      </c>
      <c r="AT271" s="9">
        <f t="shared" si="10"/>
        <v>1578.125</v>
      </c>
      <c r="AU271" s="8">
        <f t="shared" si="11"/>
        <v>955.59064327485385</v>
      </c>
      <c r="AV271" s="9">
        <f t="shared" si="12"/>
        <v>6336.4783306581057</v>
      </c>
      <c r="AW271" s="31">
        <f t="shared" si="13"/>
        <v>585.0035587188612</v>
      </c>
      <c r="AX271" s="9">
        <f t="shared" si="14"/>
        <v>1578.7727272727273</v>
      </c>
      <c r="AY271" s="8">
        <f t="shared" si="15"/>
        <v>7917.5850202429147</v>
      </c>
      <c r="AZ271" s="8"/>
      <c r="BA271" s="6" t="e">
        <f t="shared" si="16"/>
        <v>#REF!</v>
      </c>
      <c r="BB271" s="6" t="e">
        <f t="shared" ca="1" si="17"/>
        <v>#NAME?</v>
      </c>
      <c r="BC271" s="6" t="e">
        <f t="shared" si="18"/>
        <v>#REF!</v>
      </c>
      <c r="BE271" s="9" t="e">
        <f t="shared" ca="1" si="19"/>
        <v>#NAME?</v>
      </c>
    </row>
    <row r="272" spans="1:57" ht="15.75" customHeight="1" x14ac:dyDescent="0.25">
      <c r="A272" s="6" t="s">
        <v>1759</v>
      </c>
      <c r="B272" s="6" t="s">
        <v>3276</v>
      </c>
      <c r="C272" s="6">
        <v>2</v>
      </c>
      <c r="D272" s="6">
        <v>5</v>
      </c>
      <c r="E272" s="6">
        <v>268</v>
      </c>
      <c r="F272" s="6">
        <v>4500</v>
      </c>
      <c r="G272" s="6">
        <v>8.5000000000000006E-3</v>
      </c>
      <c r="H272" s="6">
        <v>0.1384</v>
      </c>
      <c r="I272" s="6">
        <v>3.0999999999999999E-3</v>
      </c>
      <c r="J272" s="6">
        <v>4</v>
      </c>
      <c r="K272" s="6">
        <v>45</v>
      </c>
      <c r="L272" s="6">
        <v>754</v>
      </c>
      <c r="M272" s="6">
        <v>22114</v>
      </c>
      <c r="N272" s="6">
        <v>7.6499999999999999E-2</v>
      </c>
      <c r="O272" s="6">
        <v>0.38950000000000001</v>
      </c>
      <c r="P272" s="6">
        <v>1.5100000000000001E-2</v>
      </c>
      <c r="Q272" s="6">
        <v>51</v>
      </c>
      <c r="R272" s="6">
        <v>348</v>
      </c>
      <c r="S272" s="6">
        <v>1837</v>
      </c>
      <c r="T272" s="6">
        <v>1383380</v>
      </c>
      <c r="U272" s="6">
        <v>0.59179999999999999</v>
      </c>
      <c r="V272" s="6">
        <v>0.94889999999999997</v>
      </c>
      <c r="W272" s="6">
        <v>0.94669999999999999</v>
      </c>
      <c r="X272" s="6">
        <v>16</v>
      </c>
      <c r="Y272" s="6">
        <v>51</v>
      </c>
      <c r="Z272" s="6">
        <v>715</v>
      </c>
      <c r="AA272" s="6">
        <v>16754</v>
      </c>
      <c r="AB272" s="6">
        <v>8.6699999999999999E-2</v>
      </c>
      <c r="AC272" s="6">
        <v>0.36930000000000002</v>
      </c>
      <c r="AD272" s="6">
        <v>1.15E-2</v>
      </c>
      <c r="AE272" s="6">
        <v>8</v>
      </c>
      <c r="AF272" s="6">
        <v>58</v>
      </c>
      <c r="AG272" s="6">
        <v>546</v>
      </c>
      <c r="AH272" s="6">
        <v>15986</v>
      </c>
      <c r="AI272" s="6">
        <v>9.8599999999999993E-2</v>
      </c>
      <c r="AJ272" s="6">
        <v>0.28199999999999997</v>
      </c>
      <c r="AK272" s="6">
        <v>1.09E-2</v>
      </c>
      <c r="AL272" s="6">
        <v>1</v>
      </c>
      <c r="AM272" s="6">
        <v>99</v>
      </c>
      <c r="AN272" s="6">
        <v>1151</v>
      </c>
      <c r="AO272" s="6">
        <v>45316</v>
      </c>
      <c r="AP272" s="6">
        <v>0.16839999999999999</v>
      </c>
      <c r="AQ272" s="6">
        <v>0.59450000000000003</v>
      </c>
      <c r="AR272" s="6">
        <v>3.1E-2</v>
      </c>
      <c r="AT272" s="9">
        <f t="shared" si="10"/>
        <v>900</v>
      </c>
      <c r="AU272" s="8">
        <f t="shared" si="11"/>
        <v>491.42222222222222</v>
      </c>
      <c r="AV272" s="9">
        <f t="shared" si="12"/>
        <v>3975.2298850574712</v>
      </c>
      <c r="AW272" s="31">
        <f t="shared" si="13"/>
        <v>328.50980392156862</v>
      </c>
      <c r="AX272" s="9">
        <f t="shared" si="14"/>
        <v>275.62068965517244</v>
      </c>
      <c r="AY272" s="8">
        <f t="shared" si="15"/>
        <v>457.73737373737373</v>
      </c>
      <c r="AZ272" s="8"/>
      <c r="BA272" s="6" t="e">
        <f t="shared" si="16"/>
        <v>#REF!</v>
      </c>
      <c r="BB272" s="6" t="e">
        <f t="shared" ca="1" si="17"/>
        <v>#NAME?</v>
      </c>
      <c r="BC272" s="6" t="e">
        <f t="shared" si="18"/>
        <v>#REF!</v>
      </c>
      <c r="BE272" s="9" t="e">
        <f t="shared" ca="1" si="19"/>
        <v>#NAME?</v>
      </c>
    </row>
    <row r="273" spans="1:57" ht="15.75" customHeight="1" x14ac:dyDescent="0.25">
      <c r="A273" s="6" t="s">
        <v>1559</v>
      </c>
      <c r="B273" s="6" t="s">
        <v>3276</v>
      </c>
      <c r="C273" s="6">
        <v>4</v>
      </c>
      <c r="D273" s="6">
        <v>25</v>
      </c>
      <c r="E273" s="6">
        <v>702</v>
      </c>
      <c r="F273" s="6">
        <v>20381</v>
      </c>
      <c r="G273" s="6">
        <v>1.21E-2</v>
      </c>
      <c r="H273" s="6">
        <v>0.14319999999999999</v>
      </c>
      <c r="I273" s="6">
        <v>5.7999999999999996E-3</v>
      </c>
      <c r="J273" s="6">
        <v>4</v>
      </c>
      <c r="K273" s="6">
        <v>36</v>
      </c>
      <c r="L273" s="6">
        <v>879</v>
      </c>
      <c r="M273" s="6">
        <v>33421</v>
      </c>
      <c r="N273" s="6">
        <v>1.7500000000000002E-2</v>
      </c>
      <c r="O273" s="6">
        <v>0.17929999999999999</v>
      </c>
      <c r="P273" s="6">
        <v>9.5999999999999992E-3</v>
      </c>
      <c r="Q273" s="6">
        <v>148</v>
      </c>
      <c r="R273" s="6">
        <v>1057</v>
      </c>
      <c r="S273" s="6">
        <v>4656</v>
      </c>
      <c r="T273" s="6">
        <v>3431856</v>
      </c>
      <c r="U273" s="6">
        <v>0.51339999999999997</v>
      </c>
      <c r="V273" s="6">
        <v>0.9496</v>
      </c>
      <c r="W273" s="6">
        <v>0.98150000000000004</v>
      </c>
      <c r="X273" s="6">
        <v>5</v>
      </c>
      <c r="Y273" s="6">
        <v>44</v>
      </c>
      <c r="Z273" s="6">
        <v>905</v>
      </c>
      <c r="AA273" s="6">
        <v>24767</v>
      </c>
      <c r="AB273" s="6">
        <v>2.1399999999999999E-2</v>
      </c>
      <c r="AC273" s="6">
        <v>0.18459999999999999</v>
      </c>
      <c r="AD273" s="6">
        <v>7.1000000000000004E-3</v>
      </c>
      <c r="AE273" s="6">
        <v>3</v>
      </c>
      <c r="AF273" s="6">
        <v>13</v>
      </c>
      <c r="AG273" s="6">
        <v>598</v>
      </c>
      <c r="AH273" s="6">
        <v>17990</v>
      </c>
      <c r="AI273" s="6">
        <v>6.3E-3</v>
      </c>
      <c r="AJ273" s="6">
        <v>0.122</v>
      </c>
      <c r="AK273" s="6">
        <v>5.1000000000000004E-3</v>
      </c>
      <c r="AL273" s="6">
        <v>1</v>
      </c>
      <c r="AM273" s="6">
        <v>82</v>
      </c>
      <c r="AN273" s="6">
        <v>2163</v>
      </c>
      <c r="AO273" s="6">
        <v>123317</v>
      </c>
      <c r="AP273" s="6">
        <v>3.9800000000000002E-2</v>
      </c>
      <c r="AQ273" s="6">
        <v>0.44119999999999998</v>
      </c>
      <c r="AR273" s="6">
        <v>3.5299999999999998E-2</v>
      </c>
      <c r="AT273" s="9">
        <f t="shared" si="10"/>
        <v>815.24</v>
      </c>
      <c r="AU273" s="8">
        <f t="shared" si="11"/>
        <v>928.36111111111109</v>
      </c>
      <c r="AV273" s="9">
        <f t="shared" si="12"/>
        <v>3246.7890255439925</v>
      </c>
      <c r="AW273" s="31">
        <f t="shared" si="13"/>
        <v>562.88636363636363</v>
      </c>
      <c r="AX273" s="9">
        <f t="shared" si="14"/>
        <v>1383.8461538461538</v>
      </c>
      <c r="AY273" s="8">
        <f t="shared" si="15"/>
        <v>1503.8658536585365</v>
      </c>
      <c r="AZ273" s="8"/>
      <c r="BA273" s="6" t="e">
        <f t="shared" si="16"/>
        <v>#REF!</v>
      </c>
      <c r="BB273" s="6" t="e">
        <f t="shared" ca="1" si="17"/>
        <v>#NAME?</v>
      </c>
      <c r="BC273" s="6" t="e">
        <f t="shared" si="18"/>
        <v>#REF!</v>
      </c>
      <c r="BE273" s="9" t="e">
        <f t="shared" ca="1" si="19"/>
        <v>#NAME?</v>
      </c>
    </row>
    <row r="274" spans="1:57" ht="15.75" customHeight="1" x14ac:dyDescent="0.25">
      <c r="A274" s="6" t="s">
        <v>1707</v>
      </c>
      <c r="B274" s="6" t="s">
        <v>3276</v>
      </c>
      <c r="Q274" s="6">
        <v>32</v>
      </c>
      <c r="R274" s="6">
        <v>93</v>
      </c>
      <c r="S274" s="6">
        <v>115</v>
      </c>
      <c r="T274" s="6">
        <v>583894</v>
      </c>
      <c r="U274" s="6">
        <v>0.15820000000000001</v>
      </c>
      <c r="V274" s="6">
        <v>0.17560000000000001</v>
      </c>
      <c r="W274" s="6">
        <v>0.9365</v>
      </c>
      <c r="X274" s="6">
        <v>1</v>
      </c>
      <c r="Y274" s="6">
        <v>2</v>
      </c>
      <c r="Z274" s="6">
        <v>1</v>
      </c>
      <c r="AA274" s="6">
        <v>547</v>
      </c>
      <c r="AB274" s="6">
        <v>3.3999999999999998E-3</v>
      </c>
      <c r="AC274" s="6">
        <v>1.5E-3</v>
      </c>
      <c r="AD274" s="6">
        <v>8.9999999999999998E-4</v>
      </c>
      <c r="AT274" s="9" t="str">
        <f t="shared" si="10"/>
        <v/>
      </c>
      <c r="AU274" s="8" t="str">
        <f t="shared" si="11"/>
        <v/>
      </c>
      <c r="AV274" s="9">
        <f t="shared" si="12"/>
        <v>6278.4301075268813</v>
      </c>
      <c r="AW274" s="31">
        <f t="shared" si="13"/>
        <v>273.5</v>
      </c>
      <c r="AX274" s="9" t="str">
        <f t="shared" si="14"/>
        <v/>
      </c>
      <c r="AY274" s="8" t="str">
        <f t="shared" si="15"/>
        <v/>
      </c>
      <c r="AZ274" s="8"/>
      <c r="BA274" s="6" t="e">
        <f t="shared" si="16"/>
        <v>#REF!</v>
      </c>
      <c r="BB274" s="6" t="e">
        <f t="shared" ca="1" si="17"/>
        <v>#NAME?</v>
      </c>
      <c r="BC274" s="6" t="e">
        <f t="shared" si="18"/>
        <v>#REF!</v>
      </c>
      <c r="BE274" s="9" t="e">
        <f t="shared" ca="1" si="19"/>
        <v>#NAME?</v>
      </c>
    </row>
    <row r="275" spans="1:57" ht="15.75" customHeight="1" x14ac:dyDescent="0.25">
      <c r="A275" s="6" t="s">
        <v>1599</v>
      </c>
      <c r="B275" s="6" t="s">
        <v>3276</v>
      </c>
      <c r="C275" s="6">
        <v>5</v>
      </c>
      <c r="D275" s="6">
        <v>16</v>
      </c>
      <c r="E275" s="6">
        <v>993</v>
      </c>
      <c r="F275" s="6">
        <v>25250</v>
      </c>
      <c r="G275" s="6">
        <v>2.4E-2</v>
      </c>
      <c r="H275" s="6">
        <v>0.23649999999999999</v>
      </c>
      <c r="I275" s="6">
        <v>1.43E-2</v>
      </c>
      <c r="J275" s="6">
        <v>6</v>
      </c>
      <c r="K275" s="6">
        <v>46</v>
      </c>
      <c r="L275" s="6">
        <v>1707</v>
      </c>
      <c r="M275" s="6">
        <v>57910</v>
      </c>
      <c r="N275" s="6">
        <v>6.9099999999999995E-2</v>
      </c>
      <c r="O275" s="6">
        <v>0.40649999999999997</v>
      </c>
      <c r="P275" s="6">
        <v>3.2800000000000003E-2</v>
      </c>
      <c r="Q275" s="6">
        <v>58</v>
      </c>
      <c r="R275" s="6">
        <v>489</v>
      </c>
      <c r="S275" s="6">
        <v>4065</v>
      </c>
      <c r="T275" s="6">
        <v>1714175</v>
      </c>
      <c r="U275" s="6">
        <v>0.73419999999999996</v>
      </c>
      <c r="V275" s="6">
        <v>0.96809999999999996</v>
      </c>
      <c r="W275" s="6">
        <v>0.96960000000000002</v>
      </c>
      <c r="X275" s="6">
        <v>3</v>
      </c>
      <c r="Y275" s="6">
        <v>49</v>
      </c>
      <c r="Z275" s="6">
        <v>1515</v>
      </c>
      <c r="AA275" s="6">
        <v>52592</v>
      </c>
      <c r="AB275" s="6">
        <v>7.3599999999999999E-2</v>
      </c>
      <c r="AC275" s="6">
        <v>0.36080000000000001</v>
      </c>
      <c r="AD275" s="6">
        <v>2.9700000000000001E-2</v>
      </c>
      <c r="AE275" s="6">
        <v>1</v>
      </c>
      <c r="AF275" s="6">
        <v>2</v>
      </c>
      <c r="AG275" s="6">
        <v>89</v>
      </c>
      <c r="AH275" s="6">
        <v>1580</v>
      </c>
      <c r="AI275" s="6">
        <v>3.0000000000000001E-3</v>
      </c>
      <c r="AJ275" s="6">
        <v>2.12E-2</v>
      </c>
      <c r="AK275" s="6">
        <v>8.9999999999999998E-4</v>
      </c>
      <c r="AL275" s="6">
        <v>3</v>
      </c>
      <c r="AM275" s="6">
        <v>162</v>
      </c>
      <c r="AN275" s="6">
        <v>3180</v>
      </c>
      <c r="AO275" s="6">
        <v>196650</v>
      </c>
      <c r="AP275" s="6">
        <v>0.2432</v>
      </c>
      <c r="AQ275" s="6">
        <v>0.75729999999999997</v>
      </c>
      <c r="AR275" s="6">
        <v>0.11119999999999999</v>
      </c>
      <c r="AT275" s="9">
        <f t="shared" si="10"/>
        <v>1578.125</v>
      </c>
      <c r="AU275" s="8">
        <f t="shared" si="11"/>
        <v>1258.9130434782608</v>
      </c>
      <c r="AV275" s="9">
        <f t="shared" si="12"/>
        <v>3505.4703476482618</v>
      </c>
      <c r="AW275" s="31">
        <f t="shared" si="13"/>
        <v>1073.3061224489795</v>
      </c>
      <c r="AX275" s="9">
        <f t="shared" si="14"/>
        <v>790</v>
      </c>
      <c r="AY275" s="8">
        <f t="shared" si="15"/>
        <v>1213.8888888888889</v>
      </c>
      <c r="AZ275" s="8"/>
      <c r="BA275" s="6" t="e">
        <f t="shared" si="16"/>
        <v>#REF!</v>
      </c>
      <c r="BB275" s="6" t="e">
        <f t="shared" ca="1" si="17"/>
        <v>#NAME?</v>
      </c>
      <c r="BC275" s="6" t="e">
        <f t="shared" si="18"/>
        <v>#REF!</v>
      </c>
      <c r="BE275" s="9" t="e">
        <f t="shared" ca="1" si="19"/>
        <v>#NAME?</v>
      </c>
    </row>
    <row r="276" spans="1:57" ht="15.75" customHeight="1" x14ac:dyDescent="0.25">
      <c r="A276" s="6" t="s">
        <v>1750</v>
      </c>
      <c r="B276" s="6" t="s">
        <v>3276</v>
      </c>
      <c r="C276" s="6">
        <v>2</v>
      </c>
      <c r="D276" s="6">
        <v>115</v>
      </c>
      <c r="E276" s="6">
        <v>2035</v>
      </c>
      <c r="F276" s="6">
        <v>70064</v>
      </c>
      <c r="G276" s="6">
        <v>1.34E-2</v>
      </c>
      <c r="H276" s="6">
        <v>0.19420000000000001</v>
      </c>
      <c r="I276" s="6">
        <v>6.4999999999999997E-3</v>
      </c>
      <c r="J276" s="6">
        <v>21</v>
      </c>
      <c r="K276" s="6">
        <v>145</v>
      </c>
      <c r="L276" s="6">
        <v>2303</v>
      </c>
      <c r="M276" s="6">
        <v>99270</v>
      </c>
      <c r="N276" s="6">
        <v>1.6799999999999999E-2</v>
      </c>
      <c r="O276" s="6">
        <v>0.2198</v>
      </c>
      <c r="P276" s="6">
        <v>9.2999999999999992E-3</v>
      </c>
      <c r="Q276" s="6">
        <v>633</v>
      </c>
      <c r="R276" s="6">
        <v>3987</v>
      </c>
      <c r="S276" s="6">
        <v>9962</v>
      </c>
      <c r="T276" s="6">
        <v>8027874</v>
      </c>
      <c r="U276" s="6">
        <v>0.46289999999999998</v>
      </c>
      <c r="V276" s="6">
        <v>0.95079999999999998</v>
      </c>
      <c r="W276" s="6">
        <v>0.74929999999999997</v>
      </c>
      <c r="X276" s="6">
        <v>136</v>
      </c>
      <c r="Y276" s="6">
        <v>388</v>
      </c>
      <c r="Z276" s="6">
        <v>2349</v>
      </c>
      <c r="AA276" s="6">
        <v>102533</v>
      </c>
      <c r="AB276" s="6">
        <v>4.4999999999999998E-2</v>
      </c>
      <c r="AC276" s="6">
        <v>0.22420000000000001</v>
      </c>
      <c r="AD276" s="6">
        <v>9.5999999999999992E-3</v>
      </c>
      <c r="AE276" s="6">
        <v>24</v>
      </c>
      <c r="AF276" s="6">
        <v>180</v>
      </c>
      <c r="AG276" s="6">
        <v>1476</v>
      </c>
      <c r="AH276" s="6">
        <v>57664</v>
      </c>
      <c r="AI276" s="6">
        <v>2.0899999999999998E-2</v>
      </c>
      <c r="AJ276" s="6">
        <v>0.1409</v>
      </c>
      <c r="AK276" s="6">
        <v>5.4000000000000003E-3</v>
      </c>
      <c r="AL276" s="6">
        <v>9</v>
      </c>
      <c r="AM276" s="6">
        <v>489</v>
      </c>
      <c r="AN276" s="6">
        <v>5375</v>
      </c>
      <c r="AO276" s="6">
        <v>2057769</v>
      </c>
      <c r="AP276" s="6">
        <v>5.6800000000000003E-2</v>
      </c>
      <c r="AQ276" s="6">
        <v>0.51300000000000001</v>
      </c>
      <c r="AR276" s="6">
        <v>0.19209999999999999</v>
      </c>
      <c r="AT276" s="9">
        <f t="shared" si="10"/>
        <v>609.25217391304352</v>
      </c>
      <c r="AU276" s="8">
        <f t="shared" si="11"/>
        <v>684.62068965517244</v>
      </c>
      <c r="AV276" s="9">
        <f t="shared" si="12"/>
        <v>2013.5124153498871</v>
      </c>
      <c r="AW276" s="31">
        <f t="shared" si="13"/>
        <v>264.26030927835052</v>
      </c>
      <c r="AX276" s="9">
        <f t="shared" si="14"/>
        <v>320.35555555555555</v>
      </c>
      <c r="AY276" s="8">
        <f t="shared" si="15"/>
        <v>4208.1165644171779</v>
      </c>
      <c r="AZ276" s="8"/>
      <c r="BA276" s="6" t="e">
        <f t="shared" si="16"/>
        <v>#REF!</v>
      </c>
      <c r="BB276" s="6" t="e">
        <f t="shared" ca="1" si="17"/>
        <v>#NAME?</v>
      </c>
      <c r="BC276" s="6" t="e">
        <f t="shared" si="18"/>
        <v>#REF!</v>
      </c>
      <c r="BE276" s="9" t="e">
        <f t="shared" ca="1" si="19"/>
        <v>#NAME?</v>
      </c>
    </row>
    <row r="277" spans="1:57" ht="15.75" customHeight="1" x14ac:dyDescent="0.25">
      <c r="A277" s="6" t="s">
        <v>1646</v>
      </c>
      <c r="B277" s="6" t="s">
        <v>3276</v>
      </c>
      <c r="C277" s="6">
        <v>19</v>
      </c>
      <c r="D277" s="6">
        <v>54</v>
      </c>
      <c r="E277" s="6">
        <v>543</v>
      </c>
      <c r="F277" s="6">
        <v>10600</v>
      </c>
      <c r="G277" s="6">
        <v>2.9899999999999999E-2</v>
      </c>
      <c r="H277" s="6">
        <v>0.13639999999999999</v>
      </c>
      <c r="I277" s="6">
        <v>6.1000000000000004E-3</v>
      </c>
      <c r="Q277" s="6">
        <v>83</v>
      </c>
      <c r="R277" s="6">
        <v>533</v>
      </c>
      <c r="S277" s="6">
        <v>3730</v>
      </c>
      <c r="T277" s="6">
        <v>1684879</v>
      </c>
      <c r="U277" s="6">
        <v>0.29459999999999997</v>
      </c>
      <c r="V277" s="6">
        <v>0.93669999999999998</v>
      </c>
      <c r="W277" s="6">
        <v>0.96870000000000001</v>
      </c>
      <c r="X277" s="6">
        <v>98</v>
      </c>
      <c r="Y277" s="6">
        <v>124</v>
      </c>
      <c r="Z277" s="6">
        <v>1087</v>
      </c>
      <c r="AA277" s="6">
        <v>21763</v>
      </c>
      <c r="AB277" s="6">
        <v>6.8500000000000005E-2</v>
      </c>
      <c r="AC277" s="6">
        <v>0.27300000000000002</v>
      </c>
      <c r="AD277" s="6">
        <v>1.2500000000000001E-2</v>
      </c>
      <c r="AE277" s="6">
        <v>3</v>
      </c>
      <c r="AF277" s="6">
        <v>10</v>
      </c>
      <c r="AG277" s="6">
        <v>24</v>
      </c>
      <c r="AH277" s="6">
        <v>660</v>
      </c>
      <c r="AI277" s="6">
        <v>5.4999999999999997E-3</v>
      </c>
      <c r="AJ277" s="6">
        <v>6.0000000000000001E-3</v>
      </c>
      <c r="AK277" s="6">
        <v>4.0000000000000002E-4</v>
      </c>
      <c r="AL277" s="6">
        <v>2</v>
      </c>
      <c r="AM277" s="6">
        <v>55</v>
      </c>
      <c r="AN277" s="6">
        <v>1947</v>
      </c>
      <c r="AO277" s="6">
        <v>42351</v>
      </c>
      <c r="AP277" s="6">
        <v>3.04E-2</v>
      </c>
      <c r="AQ277" s="6">
        <v>0.48899999999999999</v>
      </c>
      <c r="AR277" s="6">
        <v>2.4400000000000002E-2</v>
      </c>
      <c r="AT277" s="9">
        <f t="shared" si="10"/>
        <v>196.2962962962963</v>
      </c>
      <c r="AU277" s="8" t="str">
        <f t="shared" si="11"/>
        <v/>
      </c>
      <c r="AV277" s="9">
        <f t="shared" si="12"/>
        <v>3161.1238273921199</v>
      </c>
      <c r="AW277" s="31">
        <f t="shared" si="13"/>
        <v>175.50806451612902</v>
      </c>
      <c r="AX277" s="9">
        <f t="shared" si="14"/>
        <v>66</v>
      </c>
      <c r="AY277" s="8">
        <f t="shared" si="15"/>
        <v>770.0181818181818</v>
      </c>
      <c r="AZ277" s="8"/>
      <c r="BA277" s="6" t="e">
        <f t="shared" si="16"/>
        <v>#REF!</v>
      </c>
      <c r="BB277" s="6" t="e">
        <f t="shared" ca="1" si="17"/>
        <v>#NAME?</v>
      </c>
      <c r="BC277" s="6" t="e">
        <f t="shared" si="18"/>
        <v>#REF!</v>
      </c>
      <c r="BE277" s="9" t="e">
        <f t="shared" ca="1" si="19"/>
        <v>#NAME?</v>
      </c>
    </row>
    <row r="278" spans="1:57" ht="15.75" customHeight="1" x14ac:dyDescent="0.25">
      <c r="A278" s="6" t="s">
        <v>1692</v>
      </c>
      <c r="B278" s="6" t="s">
        <v>3276</v>
      </c>
      <c r="C278" s="6">
        <v>3</v>
      </c>
      <c r="D278" s="6">
        <v>9</v>
      </c>
      <c r="E278" s="6">
        <v>126</v>
      </c>
      <c r="F278" s="6">
        <v>5941</v>
      </c>
      <c r="G278" s="6">
        <v>1.6899999999999998E-2</v>
      </c>
      <c r="H278" s="6">
        <v>0.1167</v>
      </c>
      <c r="I278" s="6">
        <v>2.8E-3</v>
      </c>
      <c r="J278" s="6">
        <v>6</v>
      </c>
      <c r="K278" s="6">
        <v>53</v>
      </c>
      <c r="L278" s="6">
        <v>457</v>
      </c>
      <c r="M278" s="6">
        <v>30797</v>
      </c>
      <c r="N278" s="6">
        <v>9.98E-2</v>
      </c>
      <c r="O278" s="6">
        <v>0.42309999999999998</v>
      </c>
      <c r="P278" s="6">
        <v>1.46E-2</v>
      </c>
      <c r="Q278" s="6">
        <v>49</v>
      </c>
      <c r="R278" s="6">
        <v>342</v>
      </c>
      <c r="S278" s="6">
        <v>1026</v>
      </c>
      <c r="T278" s="6">
        <v>1507281</v>
      </c>
      <c r="U278" s="6">
        <v>0.64410000000000001</v>
      </c>
      <c r="V278" s="6">
        <v>0.95</v>
      </c>
      <c r="W278" s="6">
        <v>0.7157</v>
      </c>
      <c r="X278" s="6">
        <v>20</v>
      </c>
      <c r="Y278" s="6">
        <v>93</v>
      </c>
      <c r="Z278" s="6">
        <v>581</v>
      </c>
      <c r="AA278" s="6">
        <v>43167</v>
      </c>
      <c r="AB278" s="6">
        <v>0.17510000000000001</v>
      </c>
      <c r="AC278" s="6">
        <v>0.53800000000000003</v>
      </c>
      <c r="AD278" s="6">
        <v>2.0500000000000001E-2</v>
      </c>
      <c r="AE278" s="6">
        <v>7</v>
      </c>
      <c r="AF278" s="6">
        <v>25</v>
      </c>
      <c r="AG278" s="6">
        <v>288</v>
      </c>
      <c r="AH278" s="6">
        <v>18900</v>
      </c>
      <c r="AI278" s="6">
        <v>4.7100000000000003E-2</v>
      </c>
      <c r="AJ278" s="6">
        <v>0.26669999999999999</v>
      </c>
      <c r="AK278" s="6">
        <v>8.9999999999999993E-3</v>
      </c>
      <c r="AL278" s="6">
        <v>6</v>
      </c>
      <c r="AM278" s="6">
        <v>122</v>
      </c>
      <c r="AN278" s="6">
        <v>733</v>
      </c>
      <c r="AO278" s="6">
        <v>54731</v>
      </c>
      <c r="AP278" s="6">
        <v>0.2298</v>
      </c>
      <c r="AQ278" s="6">
        <v>0.67869999999999997</v>
      </c>
      <c r="AR278" s="6">
        <v>2.5999999999999999E-2</v>
      </c>
      <c r="AT278" s="9">
        <f t="shared" si="10"/>
        <v>660.11111111111109</v>
      </c>
      <c r="AU278" s="8">
        <f t="shared" si="11"/>
        <v>581.07547169811323</v>
      </c>
      <c r="AV278" s="9">
        <f t="shared" si="12"/>
        <v>4407.2543859649122</v>
      </c>
      <c r="AW278" s="31">
        <f t="shared" si="13"/>
        <v>464.16129032258067</v>
      </c>
      <c r="AX278" s="9">
        <f t="shared" si="14"/>
        <v>756</v>
      </c>
      <c r="AY278" s="8">
        <f t="shared" si="15"/>
        <v>448.61475409836066</v>
      </c>
      <c r="AZ278" s="8"/>
      <c r="BA278" s="6" t="e">
        <f t="shared" si="16"/>
        <v>#REF!</v>
      </c>
      <c r="BB278" s="6" t="e">
        <f t="shared" ca="1" si="17"/>
        <v>#NAME?</v>
      </c>
      <c r="BC278" s="6" t="e">
        <f t="shared" si="18"/>
        <v>#REF!</v>
      </c>
      <c r="BE278" s="9" t="e">
        <f t="shared" ca="1" si="19"/>
        <v>#NAME?</v>
      </c>
    </row>
    <row r="279" spans="1:57" ht="15.75" customHeight="1" x14ac:dyDescent="0.25">
      <c r="A279" s="6" t="s">
        <v>1600</v>
      </c>
      <c r="B279" s="6" t="s">
        <v>3276</v>
      </c>
      <c r="C279" s="6">
        <v>19</v>
      </c>
      <c r="D279" s="6">
        <v>200</v>
      </c>
      <c r="E279" s="6">
        <v>1863</v>
      </c>
      <c r="F279" s="6">
        <v>97064</v>
      </c>
      <c r="G279" s="6">
        <v>3.2300000000000002E-2</v>
      </c>
      <c r="H279" s="6">
        <v>7.0999999999999994E-2</v>
      </c>
      <c r="I279" s="6">
        <v>3.7000000000000002E-3</v>
      </c>
      <c r="J279" s="6">
        <v>59</v>
      </c>
      <c r="K279" s="6">
        <v>275</v>
      </c>
      <c r="L279" s="6">
        <v>3033</v>
      </c>
      <c r="M279" s="6">
        <v>181202</v>
      </c>
      <c r="N279" s="6">
        <v>4.4400000000000002E-2</v>
      </c>
      <c r="O279" s="6">
        <v>0.1157</v>
      </c>
      <c r="P279" s="6">
        <v>6.8999999999999999E-3</v>
      </c>
      <c r="Q279" s="6">
        <v>428</v>
      </c>
      <c r="R279" s="6">
        <v>4058</v>
      </c>
      <c r="S279" s="6">
        <v>25449</v>
      </c>
      <c r="T279" s="6">
        <v>25414453</v>
      </c>
      <c r="U279" s="6">
        <v>0.65590000000000004</v>
      </c>
      <c r="V279" s="6">
        <v>0.97050000000000003</v>
      </c>
      <c r="W279" s="6">
        <v>0.96450000000000002</v>
      </c>
      <c r="X279" s="6">
        <v>285</v>
      </c>
      <c r="Y279" s="6">
        <v>870</v>
      </c>
      <c r="Z279" s="6">
        <v>3769</v>
      </c>
      <c r="AA279" s="6">
        <v>246146</v>
      </c>
      <c r="AB279" s="6">
        <v>0.1406</v>
      </c>
      <c r="AC279" s="6">
        <v>0.14369999999999999</v>
      </c>
      <c r="AD279" s="6">
        <v>9.2999999999999992E-3</v>
      </c>
      <c r="AE279" s="6">
        <v>53</v>
      </c>
      <c r="AF279" s="6">
        <v>243</v>
      </c>
      <c r="AG279" s="6">
        <v>1929</v>
      </c>
      <c r="AH279" s="6">
        <v>141026</v>
      </c>
      <c r="AI279" s="6">
        <v>3.9300000000000002E-2</v>
      </c>
      <c r="AJ279" s="6">
        <v>7.3599999999999999E-2</v>
      </c>
      <c r="AK279" s="6">
        <v>5.4000000000000003E-3</v>
      </c>
      <c r="AL279" s="6">
        <v>10</v>
      </c>
      <c r="AM279" s="6">
        <v>259</v>
      </c>
      <c r="AN279" s="6">
        <v>8305</v>
      </c>
      <c r="AO279" s="6">
        <v>1281067</v>
      </c>
      <c r="AP279" s="6">
        <v>4.19E-2</v>
      </c>
      <c r="AQ279" s="6">
        <v>0.31669999999999998</v>
      </c>
      <c r="AR279" s="6">
        <v>4.8599999999999997E-2</v>
      </c>
      <c r="AT279" s="9">
        <f t="shared" si="10"/>
        <v>485.32</v>
      </c>
      <c r="AU279" s="8">
        <f t="shared" si="11"/>
        <v>658.9163636363636</v>
      </c>
      <c r="AV279" s="9">
        <f t="shared" si="12"/>
        <v>6262.8026121241992</v>
      </c>
      <c r="AW279" s="31">
        <f t="shared" si="13"/>
        <v>282.9264367816092</v>
      </c>
      <c r="AX279" s="9">
        <f t="shared" si="14"/>
        <v>580.35390946502059</v>
      </c>
      <c r="AY279" s="8">
        <f t="shared" si="15"/>
        <v>4946.204633204633</v>
      </c>
      <c r="AZ279" s="8"/>
      <c r="BA279" s="6" t="e">
        <f t="shared" si="16"/>
        <v>#REF!</v>
      </c>
      <c r="BB279" s="6" t="e">
        <f t="shared" ca="1" si="17"/>
        <v>#NAME?</v>
      </c>
      <c r="BC279" s="6" t="e">
        <f t="shared" si="18"/>
        <v>#REF!</v>
      </c>
      <c r="BE279" s="9" t="e">
        <f t="shared" ca="1" si="19"/>
        <v>#NAME?</v>
      </c>
    </row>
    <row r="280" spans="1:57" ht="15.75" customHeight="1" x14ac:dyDescent="0.25">
      <c r="A280" s="6" t="s">
        <v>1764</v>
      </c>
      <c r="B280" s="6" t="s">
        <v>3276</v>
      </c>
      <c r="C280" s="6">
        <v>1</v>
      </c>
      <c r="D280" s="6">
        <v>2</v>
      </c>
      <c r="E280" s="6">
        <v>113</v>
      </c>
      <c r="F280" s="6">
        <v>2552</v>
      </c>
      <c r="G280" s="6">
        <v>2.5999999999999999E-3</v>
      </c>
      <c r="H280" s="6">
        <v>4.1200000000000001E-2</v>
      </c>
      <c r="I280" s="6">
        <v>4.0000000000000002E-4</v>
      </c>
      <c r="J280" s="6">
        <v>2</v>
      </c>
      <c r="K280" s="6">
        <v>19</v>
      </c>
      <c r="L280" s="6">
        <v>532</v>
      </c>
      <c r="M280" s="6">
        <v>13628</v>
      </c>
      <c r="N280" s="6">
        <v>2.4299999999999999E-2</v>
      </c>
      <c r="O280" s="6">
        <v>0.19389999999999999</v>
      </c>
      <c r="P280" s="6">
        <v>1.9E-3</v>
      </c>
      <c r="Q280" s="6">
        <v>76</v>
      </c>
      <c r="R280" s="6">
        <v>445</v>
      </c>
      <c r="S280" s="6">
        <v>2648</v>
      </c>
      <c r="T280" s="6">
        <v>7099464</v>
      </c>
      <c r="U280" s="6">
        <v>0.56979999999999997</v>
      </c>
      <c r="V280" s="6">
        <v>0.96499999999999997</v>
      </c>
      <c r="W280" s="6">
        <v>0.99629999999999996</v>
      </c>
      <c r="X280" s="6">
        <v>17</v>
      </c>
      <c r="Y280" s="6">
        <v>66</v>
      </c>
      <c r="Z280" s="6">
        <v>819</v>
      </c>
      <c r="AA280" s="6">
        <v>15391</v>
      </c>
      <c r="AB280" s="6">
        <v>8.4500000000000006E-2</v>
      </c>
      <c r="AC280" s="6">
        <v>0.29849999999999999</v>
      </c>
      <c r="AD280" s="6">
        <v>2.2000000000000001E-3</v>
      </c>
      <c r="AE280" s="6">
        <v>3</v>
      </c>
      <c r="AF280" s="6">
        <v>17</v>
      </c>
      <c r="AG280" s="6">
        <v>72</v>
      </c>
      <c r="AH280" s="6">
        <v>960</v>
      </c>
      <c r="AI280" s="6">
        <v>2.18E-2</v>
      </c>
      <c r="AJ280" s="6">
        <v>2.6200000000000001E-2</v>
      </c>
      <c r="AK280" s="6">
        <v>1E-4</v>
      </c>
      <c r="AL280" s="6">
        <v>2</v>
      </c>
      <c r="AM280" s="6">
        <v>37</v>
      </c>
      <c r="AN280" s="6">
        <v>782</v>
      </c>
      <c r="AO280" s="6">
        <v>18613</v>
      </c>
      <c r="AP280" s="6">
        <v>4.7399999999999998E-2</v>
      </c>
      <c r="AQ280" s="6">
        <v>0.28499999999999998</v>
      </c>
      <c r="AR280" s="6">
        <v>2.5999999999999999E-3</v>
      </c>
      <c r="AT280" s="9">
        <f t="shared" si="10"/>
        <v>1276</v>
      </c>
      <c r="AU280" s="8">
        <f t="shared" si="11"/>
        <v>717.26315789473688</v>
      </c>
      <c r="AV280" s="9">
        <f t="shared" si="12"/>
        <v>15953.851685393258</v>
      </c>
      <c r="AW280" s="31">
        <f t="shared" si="13"/>
        <v>233.19696969696969</v>
      </c>
      <c r="AX280" s="9">
        <f t="shared" si="14"/>
        <v>56.470588235294116</v>
      </c>
      <c r="AY280" s="8">
        <f t="shared" si="15"/>
        <v>503.05405405405406</v>
      </c>
      <c r="AZ280" s="8"/>
      <c r="BA280" s="6" t="e">
        <f t="shared" si="16"/>
        <v>#REF!</v>
      </c>
      <c r="BB280" s="6" t="e">
        <f t="shared" ca="1" si="17"/>
        <v>#NAME?</v>
      </c>
      <c r="BC280" s="6" t="e">
        <f t="shared" si="18"/>
        <v>#REF!</v>
      </c>
      <c r="BE280" s="9" t="e">
        <f t="shared" ca="1" si="19"/>
        <v>#NAME?</v>
      </c>
    </row>
    <row r="281" spans="1:57" ht="15.75" customHeight="1" x14ac:dyDescent="0.25">
      <c r="A281" s="6" t="s">
        <v>1632</v>
      </c>
      <c r="B281" s="6" t="s">
        <v>3276</v>
      </c>
      <c r="C281" s="6">
        <v>7</v>
      </c>
      <c r="D281" s="6">
        <v>22</v>
      </c>
      <c r="E281" s="6">
        <v>147</v>
      </c>
      <c r="F281" s="6">
        <v>4424</v>
      </c>
      <c r="G281" s="6">
        <v>1.7999999999999999E-2</v>
      </c>
      <c r="H281" s="6">
        <v>0.1366</v>
      </c>
      <c r="I281" s="6">
        <v>1.5E-3</v>
      </c>
      <c r="J281" s="6">
        <v>6</v>
      </c>
      <c r="K281" s="6">
        <v>31</v>
      </c>
      <c r="L281" s="6">
        <v>298</v>
      </c>
      <c r="M281" s="6">
        <v>11820</v>
      </c>
      <c r="N281" s="6">
        <v>2.53E-2</v>
      </c>
      <c r="O281" s="6">
        <v>0.27700000000000002</v>
      </c>
      <c r="P281" s="6">
        <v>4.1000000000000003E-3</v>
      </c>
      <c r="Q281" s="6">
        <v>63</v>
      </c>
      <c r="R281" s="6">
        <v>451</v>
      </c>
      <c r="S281" s="6">
        <v>991</v>
      </c>
      <c r="T281" s="6">
        <v>2213159</v>
      </c>
      <c r="U281" s="6">
        <v>0.36849999999999999</v>
      </c>
      <c r="V281" s="6">
        <v>0.92100000000000004</v>
      </c>
      <c r="W281" s="6">
        <v>0.76380000000000003</v>
      </c>
      <c r="X281" s="6">
        <v>44</v>
      </c>
      <c r="Y281" s="6">
        <v>80</v>
      </c>
      <c r="Z281" s="6">
        <v>348</v>
      </c>
      <c r="AA281" s="6">
        <v>15261</v>
      </c>
      <c r="AB281" s="6">
        <v>6.54E-2</v>
      </c>
      <c r="AC281" s="6">
        <v>0.32340000000000002</v>
      </c>
      <c r="AD281" s="6">
        <v>5.3E-3</v>
      </c>
      <c r="AE281" s="6">
        <v>1</v>
      </c>
      <c r="AF281" s="6">
        <v>2</v>
      </c>
      <c r="AG281" s="6">
        <v>34</v>
      </c>
      <c r="AH281" s="6">
        <v>592</v>
      </c>
      <c r="AI281" s="6">
        <v>1.6000000000000001E-3</v>
      </c>
      <c r="AJ281" s="6">
        <v>3.1600000000000003E-2</v>
      </c>
      <c r="AK281" s="6">
        <v>2.0000000000000001E-4</v>
      </c>
      <c r="AL281" s="6">
        <v>2</v>
      </c>
      <c r="AM281" s="6">
        <v>57</v>
      </c>
      <c r="AN281" s="6">
        <v>399</v>
      </c>
      <c r="AO281" s="6">
        <v>205580</v>
      </c>
      <c r="AP281" s="6">
        <v>4.6600000000000003E-2</v>
      </c>
      <c r="AQ281" s="6">
        <v>0.37080000000000002</v>
      </c>
      <c r="AR281" s="6">
        <v>7.0900000000000005E-2</v>
      </c>
      <c r="AT281" s="9">
        <f t="shared" si="10"/>
        <v>201.09090909090909</v>
      </c>
      <c r="AU281" s="8">
        <f t="shared" si="11"/>
        <v>381.29032258064518</v>
      </c>
      <c r="AV281" s="9">
        <f t="shared" si="12"/>
        <v>4907.2261640798224</v>
      </c>
      <c r="AW281" s="31">
        <f t="shared" si="13"/>
        <v>190.76249999999999</v>
      </c>
      <c r="AX281" s="9">
        <f t="shared" si="14"/>
        <v>296</v>
      </c>
      <c r="AY281" s="8">
        <f t="shared" si="15"/>
        <v>3606.6666666666665</v>
      </c>
      <c r="AZ281" s="8"/>
      <c r="BA281" s="6" t="e">
        <f t="shared" si="16"/>
        <v>#REF!</v>
      </c>
      <c r="BB281" s="6" t="e">
        <f t="shared" ca="1" si="17"/>
        <v>#NAME?</v>
      </c>
      <c r="BC281" s="6" t="e">
        <f t="shared" si="18"/>
        <v>#REF!</v>
      </c>
      <c r="BE281" s="9" t="e">
        <f t="shared" ca="1" si="19"/>
        <v>#NAME?</v>
      </c>
    </row>
    <row r="282" spans="1:57" ht="15.75" customHeight="1" x14ac:dyDescent="0.25">
      <c r="A282" s="6" t="s">
        <v>1742</v>
      </c>
      <c r="B282" s="6" t="s">
        <v>3276</v>
      </c>
      <c r="C282" s="6">
        <v>4</v>
      </c>
      <c r="D282" s="6">
        <v>24</v>
      </c>
      <c r="E282" s="6">
        <v>1282</v>
      </c>
      <c r="F282" s="6">
        <v>30666</v>
      </c>
      <c r="G282" s="6">
        <v>6.7999999999999996E-3</v>
      </c>
      <c r="H282" s="6">
        <v>9.74E-2</v>
      </c>
      <c r="I282" s="6">
        <v>1.6000000000000001E-3</v>
      </c>
      <c r="J282" s="6">
        <v>11</v>
      </c>
      <c r="K282" s="6">
        <v>108</v>
      </c>
      <c r="L282" s="6">
        <v>3031</v>
      </c>
      <c r="M282" s="6">
        <v>77762</v>
      </c>
      <c r="N282" s="6">
        <v>3.0499999999999999E-2</v>
      </c>
      <c r="O282" s="6">
        <v>0.23019999999999999</v>
      </c>
      <c r="P282" s="6">
        <v>4.0000000000000001E-3</v>
      </c>
      <c r="Q282" s="6">
        <v>303</v>
      </c>
      <c r="R282" s="6">
        <v>1690</v>
      </c>
      <c r="S282" s="6">
        <v>11781</v>
      </c>
      <c r="T282" s="6">
        <v>8473378</v>
      </c>
      <c r="U282" s="6">
        <v>0.47770000000000001</v>
      </c>
      <c r="V282" s="6">
        <v>0.89470000000000005</v>
      </c>
      <c r="W282" s="6">
        <v>0.43780000000000002</v>
      </c>
      <c r="X282" s="6">
        <v>21</v>
      </c>
      <c r="Y282" s="6">
        <v>127</v>
      </c>
      <c r="Z282" s="6">
        <v>2878</v>
      </c>
      <c r="AA282" s="6">
        <v>71835</v>
      </c>
      <c r="AB282" s="6">
        <v>3.5900000000000001E-2</v>
      </c>
      <c r="AC282" s="6">
        <v>0.21859999999999999</v>
      </c>
      <c r="AD282" s="6">
        <v>3.7000000000000002E-3</v>
      </c>
      <c r="AE282" s="6">
        <v>1</v>
      </c>
      <c r="AF282" s="6">
        <v>3</v>
      </c>
      <c r="AG282" s="6">
        <v>73</v>
      </c>
      <c r="AH282" s="6">
        <v>1547</v>
      </c>
      <c r="AI282" s="6">
        <v>8.0000000000000004E-4</v>
      </c>
      <c r="AJ282" s="6">
        <v>5.4999999999999997E-3</v>
      </c>
      <c r="AK282" s="6">
        <v>1E-4</v>
      </c>
      <c r="AL282" s="6">
        <v>6</v>
      </c>
      <c r="AM282" s="6">
        <v>402</v>
      </c>
      <c r="AN282" s="6">
        <v>8200</v>
      </c>
      <c r="AO282" s="6">
        <v>794475</v>
      </c>
      <c r="AP282" s="6">
        <v>0.11360000000000001</v>
      </c>
      <c r="AQ282" s="6">
        <v>0.62270000000000003</v>
      </c>
      <c r="AR282" s="6">
        <v>4.1099999999999998E-2</v>
      </c>
      <c r="AT282" s="9">
        <f t="shared" si="10"/>
        <v>1277.75</v>
      </c>
      <c r="AU282" s="8">
        <f t="shared" si="11"/>
        <v>720.01851851851848</v>
      </c>
      <c r="AV282" s="9">
        <f t="shared" si="12"/>
        <v>5013.833136094675</v>
      </c>
      <c r="AW282" s="31">
        <f t="shared" si="13"/>
        <v>565.62992125984249</v>
      </c>
      <c r="AX282" s="9">
        <f t="shared" si="14"/>
        <v>515.66666666666663</v>
      </c>
      <c r="AY282" s="8">
        <f t="shared" si="15"/>
        <v>1976.3059701492537</v>
      </c>
      <c r="AZ282" s="8"/>
      <c r="BA282" s="6" t="e">
        <f t="shared" si="16"/>
        <v>#REF!</v>
      </c>
      <c r="BB282" s="6" t="e">
        <f t="shared" ca="1" si="17"/>
        <v>#NAME?</v>
      </c>
      <c r="BC282" s="6" t="e">
        <f t="shared" si="18"/>
        <v>#REF!</v>
      </c>
      <c r="BE282" s="9" t="e">
        <f t="shared" ca="1" si="19"/>
        <v>#NAME?</v>
      </c>
    </row>
    <row r="283" spans="1:57" ht="15.75" customHeight="1" x14ac:dyDescent="0.25">
      <c r="A283" s="6" t="s">
        <v>1490</v>
      </c>
      <c r="B283" s="6" t="s">
        <v>3276</v>
      </c>
      <c r="C283" s="6">
        <v>2</v>
      </c>
      <c r="D283" s="6">
        <v>4</v>
      </c>
      <c r="E283" s="6">
        <v>3</v>
      </c>
      <c r="F283" s="6">
        <v>609</v>
      </c>
      <c r="G283" s="6">
        <v>1.32E-2</v>
      </c>
      <c r="H283" s="6">
        <v>2.0799999999999999E-2</v>
      </c>
      <c r="I283" s="6">
        <v>1E-4</v>
      </c>
      <c r="Q283" s="6">
        <v>10</v>
      </c>
      <c r="R283" s="6">
        <v>80</v>
      </c>
      <c r="S283" s="6">
        <v>126</v>
      </c>
      <c r="T283" s="6">
        <v>4283222</v>
      </c>
      <c r="U283" s="6">
        <v>0.26490000000000002</v>
      </c>
      <c r="V283" s="6">
        <v>0.875</v>
      </c>
      <c r="W283" s="6">
        <v>0.56040000000000001</v>
      </c>
      <c r="X283" s="6">
        <v>3</v>
      </c>
      <c r="Y283" s="6">
        <v>9</v>
      </c>
      <c r="Z283" s="6">
        <v>5</v>
      </c>
      <c r="AA283" s="6">
        <v>2055</v>
      </c>
      <c r="AB283" s="6">
        <v>2.98E-2</v>
      </c>
      <c r="AC283" s="6">
        <v>3.4700000000000002E-2</v>
      </c>
      <c r="AD283" s="6">
        <v>2.9999999999999997E-4</v>
      </c>
      <c r="AT283" s="9">
        <f t="shared" si="10"/>
        <v>152.25</v>
      </c>
      <c r="AU283" s="8" t="str">
        <f t="shared" si="11"/>
        <v/>
      </c>
      <c r="AV283" s="9">
        <f t="shared" si="12"/>
        <v>53540.275000000001</v>
      </c>
      <c r="AW283" s="31">
        <f t="shared" si="13"/>
        <v>228.33333333333334</v>
      </c>
      <c r="AX283" s="9" t="str">
        <f t="shared" si="14"/>
        <v/>
      </c>
      <c r="AY283" s="8" t="str">
        <f t="shared" si="15"/>
        <v/>
      </c>
      <c r="AZ283" s="8"/>
      <c r="BA283" s="6" t="e">
        <f t="shared" si="16"/>
        <v>#REF!</v>
      </c>
      <c r="BB283" s="6" t="e">
        <f t="shared" ca="1" si="17"/>
        <v>#NAME?</v>
      </c>
      <c r="BC283" s="6" t="e">
        <f t="shared" si="18"/>
        <v>#REF!</v>
      </c>
      <c r="BE283" s="9" t="e">
        <f t="shared" ca="1" si="19"/>
        <v>#NAME?</v>
      </c>
    </row>
    <row r="284" spans="1:57" ht="15.75" customHeight="1" x14ac:dyDescent="0.25">
      <c r="A284" s="6" t="s">
        <v>1757</v>
      </c>
      <c r="B284" s="6" t="s">
        <v>3276</v>
      </c>
      <c r="C284" s="6">
        <v>4</v>
      </c>
      <c r="D284" s="6">
        <v>9</v>
      </c>
      <c r="E284" s="6">
        <v>24</v>
      </c>
      <c r="F284" s="6">
        <v>1516</v>
      </c>
      <c r="G284" s="6">
        <v>1.26E-2</v>
      </c>
      <c r="H284" s="6">
        <v>3.5700000000000003E-2</v>
      </c>
      <c r="I284" s="6">
        <v>4.0000000000000002E-4</v>
      </c>
      <c r="Q284" s="6">
        <v>62</v>
      </c>
      <c r="R284" s="6">
        <v>350</v>
      </c>
      <c r="S284" s="6">
        <v>616</v>
      </c>
      <c r="T284" s="6">
        <v>3754021</v>
      </c>
      <c r="U284" s="6">
        <v>0.49020000000000002</v>
      </c>
      <c r="V284" s="6">
        <v>0.9153</v>
      </c>
      <c r="W284" s="6">
        <v>0.98839999999999995</v>
      </c>
      <c r="X284" s="6">
        <v>8</v>
      </c>
      <c r="Y284" s="6">
        <v>35</v>
      </c>
      <c r="Z284" s="6">
        <v>51</v>
      </c>
      <c r="AA284" s="6">
        <v>5072</v>
      </c>
      <c r="AB284" s="6">
        <v>4.9000000000000002E-2</v>
      </c>
      <c r="AC284" s="6">
        <v>7.5800000000000006E-2</v>
      </c>
      <c r="AD284" s="6">
        <v>1.2999999999999999E-3</v>
      </c>
      <c r="AE284" s="6">
        <v>1</v>
      </c>
      <c r="AF284" s="6">
        <v>3</v>
      </c>
      <c r="AG284" s="6">
        <v>2</v>
      </c>
      <c r="AH284" s="6">
        <v>4</v>
      </c>
      <c r="AI284" s="6">
        <v>4.1999999999999997E-3</v>
      </c>
      <c r="AJ284" s="6">
        <v>3.0000000000000001E-3</v>
      </c>
      <c r="AK284" s="6">
        <v>0</v>
      </c>
      <c r="AT284" s="9">
        <f t="shared" si="10"/>
        <v>168.44444444444446</v>
      </c>
      <c r="AU284" s="8" t="str">
        <f t="shared" si="11"/>
        <v/>
      </c>
      <c r="AV284" s="9">
        <f t="shared" si="12"/>
        <v>10725.774285714286</v>
      </c>
      <c r="AW284" s="31">
        <f t="shared" si="13"/>
        <v>144.91428571428571</v>
      </c>
      <c r="AX284" s="9">
        <f t="shared" si="14"/>
        <v>1.3333333333333333</v>
      </c>
      <c r="AY284" s="8" t="str">
        <f t="shared" si="15"/>
        <v/>
      </c>
      <c r="AZ284" s="8"/>
      <c r="BA284" s="6" t="e">
        <f t="shared" si="16"/>
        <v>#REF!</v>
      </c>
      <c r="BB284" s="6" t="e">
        <f t="shared" ca="1" si="17"/>
        <v>#NAME?</v>
      </c>
      <c r="BC284" s="6" t="e">
        <f t="shared" si="18"/>
        <v>#REF!</v>
      </c>
      <c r="BE284" s="9" t="e">
        <f t="shared" ca="1" si="19"/>
        <v>#NAME?</v>
      </c>
    </row>
    <row r="285" spans="1:57" ht="15.75" customHeight="1" x14ac:dyDescent="0.25">
      <c r="A285" s="6" t="s">
        <v>1548</v>
      </c>
      <c r="B285" s="6" t="s">
        <v>3276</v>
      </c>
      <c r="C285" s="6">
        <v>4</v>
      </c>
      <c r="D285" s="6">
        <v>18</v>
      </c>
      <c r="E285" s="6">
        <v>0</v>
      </c>
      <c r="F285" s="6">
        <v>0</v>
      </c>
      <c r="G285" s="6">
        <v>1.2999999999999999E-2</v>
      </c>
      <c r="H285" s="6">
        <v>0</v>
      </c>
      <c r="I285" s="6">
        <v>0</v>
      </c>
      <c r="Q285" s="6">
        <v>90</v>
      </c>
      <c r="R285" s="6">
        <v>571</v>
      </c>
      <c r="S285" s="6">
        <v>6732</v>
      </c>
      <c r="T285" s="6">
        <v>287649</v>
      </c>
      <c r="U285" s="6">
        <v>0.41260000000000002</v>
      </c>
      <c r="V285" s="6">
        <v>0.95979999999999999</v>
      </c>
      <c r="W285" s="6">
        <v>1.3899999999999999E-2</v>
      </c>
      <c r="X285" s="6">
        <v>6</v>
      </c>
      <c r="Y285" s="6">
        <v>28</v>
      </c>
      <c r="Z285" s="6">
        <v>3</v>
      </c>
      <c r="AA285" s="6">
        <v>72</v>
      </c>
      <c r="AB285" s="6">
        <v>2.0199999999999999E-2</v>
      </c>
      <c r="AC285" s="6">
        <v>4.0000000000000002E-4</v>
      </c>
      <c r="AD285" s="6">
        <v>0</v>
      </c>
      <c r="AE285" s="6">
        <v>3</v>
      </c>
      <c r="AF285" s="6">
        <v>12</v>
      </c>
      <c r="AG285" s="6">
        <v>0</v>
      </c>
      <c r="AH285" s="6">
        <v>0</v>
      </c>
      <c r="AI285" s="6">
        <v>8.6999999999999994E-3</v>
      </c>
      <c r="AJ285" s="6">
        <v>0</v>
      </c>
      <c r="AK285" s="6">
        <v>0</v>
      </c>
      <c r="AT285" s="9">
        <f t="shared" si="10"/>
        <v>0</v>
      </c>
      <c r="AU285" s="8" t="str">
        <f t="shared" si="11"/>
        <v/>
      </c>
      <c r="AV285" s="9">
        <f t="shared" si="12"/>
        <v>503.76357267950965</v>
      </c>
      <c r="AW285" s="31">
        <f t="shared" si="13"/>
        <v>2.5714285714285716</v>
      </c>
      <c r="AX285" s="9">
        <f t="shared" si="14"/>
        <v>0</v>
      </c>
      <c r="AY285" s="8" t="str">
        <f t="shared" si="15"/>
        <v/>
      </c>
      <c r="AZ285" s="8"/>
      <c r="BA285" s="6" t="e">
        <f t="shared" si="16"/>
        <v>#REF!</v>
      </c>
      <c r="BB285" s="6" t="e">
        <f t="shared" ca="1" si="17"/>
        <v>#NAME?</v>
      </c>
      <c r="BC285" s="6" t="e">
        <f t="shared" si="18"/>
        <v>#REF!</v>
      </c>
      <c r="BE285" s="9" t="e">
        <f t="shared" ca="1" si="19"/>
        <v>#NAME?</v>
      </c>
    </row>
    <row r="286" spans="1:57" ht="15.75" customHeight="1" x14ac:dyDescent="0.25">
      <c r="A286" s="6" t="s">
        <v>1739</v>
      </c>
      <c r="B286" s="6" t="s">
        <v>3276</v>
      </c>
      <c r="Q286" s="6">
        <v>91</v>
      </c>
      <c r="R286" s="6">
        <v>555</v>
      </c>
      <c r="S286" s="6">
        <v>2100</v>
      </c>
      <c r="T286" s="6">
        <v>11069957</v>
      </c>
      <c r="U286" s="6">
        <v>0.70520000000000005</v>
      </c>
      <c r="V286" s="6">
        <v>0.9637</v>
      </c>
      <c r="W286" s="6">
        <v>0.96499999999999997</v>
      </c>
      <c r="X286" s="6">
        <v>3</v>
      </c>
      <c r="Y286" s="6">
        <v>10</v>
      </c>
      <c r="Z286" s="6">
        <v>47</v>
      </c>
      <c r="AA286" s="6">
        <v>2175</v>
      </c>
      <c r="AB286" s="6">
        <v>1.2699999999999999E-2</v>
      </c>
      <c r="AC286" s="6">
        <v>2.1600000000000001E-2</v>
      </c>
      <c r="AD286" s="6">
        <v>2.0000000000000001E-4</v>
      </c>
      <c r="AE286" s="6">
        <v>2</v>
      </c>
      <c r="AF286" s="6">
        <v>6</v>
      </c>
      <c r="AG286" s="6">
        <v>25</v>
      </c>
      <c r="AH286" s="6">
        <v>1352</v>
      </c>
      <c r="AI286" s="6">
        <v>7.6E-3</v>
      </c>
      <c r="AJ286" s="6">
        <v>1.15E-2</v>
      </c>
      <c r="AK286" s="6">
        <v>1E-4</v>
      </c>
      <c r="AT286" s="9" t="str">
        <f t="shared" si="10"/>
        <v/>
      </c>
      <c r="AU286" s="8" t="str">
        <f t="shared" si="11"/>
        <v/>
      </c>
      <c r="AV286" s="9">
        <f t="shared" si="12"/>
        <v>19945.868468468467</v>
      </c>
      <c r="AW286" s="31">
        <f t="shared" si="13"/>
        <v>217.5</v>
      </c>
      <c r="AX286" s="9">
        <f t="shared" si="14"/>
        <v>225.33333333333334</v>
      </c>
      <c r="AY286" s="8" t="str">
        <f t="shared" si="15"/>
        <v/>
      </c>
      <c r="AZ286" s="8"/>
      <c r="BA286" s="6" t="e">
        <f t="shared" si="16"/>
        <v>#REF!</v>
      </c>
      <c r="BB286" s="6" t="e">
        <f t="shared" ca="1" si="17"/>
        <v>#NAME?</v>
      </c>
      <c r="BC286" s="6" t="e">
        <f t="shared" si="18"/>
        <v>#REF!</v>
      </c>
      <c r="BE286" s="9" t="e">
        <f t="shared" ca="1" si="19"/>
        <v>#NAME?</v>
      </c>
    </row>
    <row r="287" spans="1:57" ht="15.75" customHeight="1" x14ac:dyDescent="0.25">
      <c r="A287" s="6" t="s">
        <v>1582</v>
      </c>
      <c r="B287" s="6" t="s">
        <v>3276</v>
      </c>
      <c r="C287" s="6">
        <v>17</v>
      </c>
      <c r="D287" s="6">
        <v>56</v>
      </c>
      <c r="E287" s="6">
        <v>841</v>
      </c>
      <c r="F287" s="6">
        <v>27149</v>
      </c>
      <c r="G287" s="6">
        <v>6.6E-3</v>
      </c>
      <c r="H287" s="6">
        <v>7.9899999999999999E-2</v>
      </c>
      <c r="I287" s="6">
        <v>1.5599999999999999E-2</v>
      </c>
      <c r="J287" s="6">
        <v>17</v>
      </c>
      <c r="K287" s="6">
        <v>166</v>
      </c>
      <c r="L287" s="6">
        <v>2541</v>
      </c>
      <c r="M287" s="6">
        <v>119078</v>
      </c>
      <c r="N287" s="6">
        <v>1.95E-2</v>
      </c>
      <c r="O287" s="6">
        <v>0.24149999999999999</v>
      </c>
      <c r="P287" s="6">
        <v>6.8400000000000002E-2</v>
      </c>
      <c r="Q287" s="6">
        <v>580</v>
      </c>
      <c r="R287" s="6">
        <v>3169</v>
      </c>
      <c r="S287" s="6">
        <v>9163</v>
      </c>
      <c r="T287" s="6">
        <v>1068814</v>
      </c>
      <c r="U287" s="6">
        <v>0.372</v>
      </c>
      <c r="V287" s="6">
        <v>0.87090000000000001</v>
      </c>
      <c r="W287" s="6">
        <v>0.61429999999999996</v>
      </c>
      <c r="X287" s="6">
        <v>48</v>
      </c>
      <c r="Y287" s="6">
        <v>249</v>
      </c>
      <c r="Z287" s="6">
        <v>2338</v>
      </c>
      <c r="AA287" s="6">
        <v>122971</v>
      </c>
      <c r="AB287" s="6">
        <v>2.92E-2</v>
      </c>
      <c r="AC287" s="6">
        <v>0.22220000000000001</v>
      </c>
      <c r="AD287" s="6">
        <v>7.0699999999999999E-2</v>
      </c>
      <c r="AE287" s="6">
        <v>48</v>
      </c>
      <c r="AF287" s="6">
        <v>289</v>
      </c>
      <c r="AG287" s="6">
        <v>1694</v>
      </c>
      <c r="AH287" s="6">
        <v>78940</v>
      </c>
      <c r="AI287" s="6">
        <v>3.39E-2</v>
      </c>
      <c r="AJ287" s="6">
        <v>0.161</v>
      </c>
      <c r="AK287" s="6">
        <v>4.5400000000000003E-2</v>
      </c>
      <c r="AL287" s="6">
        <v>1</v>
      </c>
      <c r="AM287" s="6">
        <v>18</v>
      </c>
      <c r="AN287" s="6">
        <v>828</v>
      </c>
      <c r="AO287" s="6">
        <v>27156</v>
      </c>
      <c r="AP287" s="6">
        <v>2.0999999999999999E-3</v>
      </c>
      <c r="AQ287" s="6">
        <v>7.8700000000000006E-2</v>
      </c>
      <c r="AR287" s="6">
        <v>1.5599999999999999E-2</v>
      </c>
      <c r="AT287" s="9">
        <f t="shared" si="10"/>
        <v>484.80357142857144</v>
      </c>
      <c r="AU287" s="8">
        <f t="shared" si="11"/>
        <v>717.3373493975904</v>
      </c>
      <c r="AV287" s="9">
        <f t="shared" si="12"/>
        <v>337.27169454086464</v>
      </c>
      <c r="AW287" s="31">
        <f t="shared" si="13"/>
        <v>493.85943775100401</v>
      </c>
      <c r="AX287" s="9">
        <f t="shared" si="14"/>
        <v>273.14878892733566</v>
      </c>
      <c r="AY287" s="8">
        <f t="shared" si="15"/>
        <v>1508.6666666666667</v>
      </c>
      <c r="AZ287" s="8"/>
      <c r="BA287" s="6" t="e">
        <f t="shared" si="16"/>
        <v>#REF!</v>
      </c>
      <c r="BB287" s="6" t="e">
        <f t="shared" ca="1" si="17"/>
        <v>#NAME?</v>
      </c>
      <c r="BC287" s="6" t="e">
        <f t="shared" si="18"/>
        <v>#REF!</v>
      </c>
      <c r="BE287" s="9" t="e">
        <f t="shared" ca="1" si="19"/>
        <v>#NAME?</v>
      </c>
    </row>
    <row r="288" spans="1:57" ht="15.75" customHeight="1" x14ac:dyDescent="0.25">
      <c r="A288" s="6" t="s">
        <v>1539</v>
      </c>
      <c r="B288" s="6" t="s">
        <v>3276</v>
      </c>
      <c r="C288" s="6">
        <v>5</v>
      </c>
      <c r="D288" s="6">
        <v>27</v>
      </c>
      <c r="E288" s="6">
        <v>806</v>
      </c>
      <c r="F288" s="6">
        <v>18725</v>
      </c>
      <c r="G288" s="6">
        <v>1.17E-2</v>
      </c>
      <c r="H288" s="6">
        <v>0.1042</v>
      </c>
      <c r="I288" s="6">
        <v>3.9E-2</v>
      </c>
      <c r="J288" s="6">
        <v>11</v>
      </c>
      <c r="K288" s="6">
        <v>65</v>
      </c>
      <c r="L288" s="6">
        <v>1441</v>
      </c>
      <c r="M288" s="6">
        <v>50268</v>
      </c>
      <c r="N288" s="6">
        <v>2.8199999999999999E-2</v>
      </c>
      <c r="O288" s="6">
        <v>0.18629999999999999</v>
      </c>
      <c r="P288" s="6">
        <v>0.1048</v>
      </c>
      <c r="Q288" s="6">
        <v>206</v>
      </c>
      <c r="R288" s="6">
        <v>1334</v>
      </c>
      <c r="S288" s="6">
        <v>7518</v>
      </c>
      <c r="T288" s="6">
        <v>416583</v>
      </c>
      <c r="U288" s="6">
        <v>0.57899999999999996</v>
      </c>
      <c r="V288" s="6">
        <v>0.97219999999999995</v>
      </c>
      <c r="W288" s="6">
        <v>0.86870000000000003</v>
      </c>
      <c r="X288" s="6">
        <v>10</v>
      </c>
      <c r="Y288" s="6">
        <v>59</v>
      </c>
      <c r="Z288" s="6">
        <v>1158</v>
      </c>
      <c r="AA288" s="6">
        <v>35563</v>
      </c>
      <c r="AB288" s="6">
        <v>2.5600000000000001E-2</v>
      </c>
      <c r="AC288" s="6">
        <v>0.1497</v>
      </c>
      <c r="AD288" s="6">
        <v>7.4200000000000002E-2</v>
      </c>
      <c r="AE288" s="6">
        <v>2</v>
      </c>
      <c r="AF288" s="6">
        <v>8</v>
      </c>
      <c r="AG288" s="6">
        <v>82</v>
      </c>
      <c r="AH288" s="6">
        <v>1353</v>
      </c>
      <c r="AI288" s="6">
        <v>3.5000000000000001E-3</v>
      </c>
      <c r="AJ288" s="6">
        <v>1.06E-2</v>
      </c>
      <c r="AK288" s="6">
        <v>2.8E-3</v>
      </c>
      <c r="AL288" s="6">
        <v>4</v>
      </c>
      <c r="AM288" s="6">
        <v>142</v>
      </c>
      <c r="AN288" s="6">
        <v>2720</v>
      </c>
      <c r="AO288" s="6">
        <v>134404</v>
      </c>
      <c r="AP288" s="6">
        <v>6.1600000000000002E-2</v>
      </c>
      <c r="AQ288" s="6">
        <v>0.35170000000000001</v>
      </c>
      <c r="AR288" s="6">
        <v>0.28029999999999999</v>
      </c>
      <c r="AT288" s="9">
        <f t="shared" si="10"/>
        <v>693.51851851851848</v>
      </c>
      <c r="AU288" s="8">
        <f t="shared" si="11"/>
        <v>773.35384615384612</v>
      </c>
      <c r="AV288" s="9">
        <f t="shared" si="12"/>
        <v>312.28110944527737</v>
      </c>
      <c r="AW288" s="31">
        <f t="shared" si="13"/>
        <v>602.76271186440681</v>
      </c>
      <c r="AX288" s="9">
        <f t="shared" si="14"/>
        <v>169.125</v>
      </c>
      <c r="AY288" s="8">
        <f t="shared" si="15"/>
        <v>946.50704225352115</v>
      </c>
      <c r="AZ288" s="8"/>
      <c r="BA288" s="6" t="e">
        <f t="shared" si="16"/>
        <v>#REF!</v>
      </c>
      <c r="BB288" s="6" t="e">
        <f t="shared" ca="1" si="17"/>
        <v>#NAME?</v>
      </c>
      <c r="BC288" s="6" t="e">
        <f t="shared" si="18"/>
        <v>#REF!</v>
      </c>
      <c r="BE288" s="9" t="e">
        <f t="shared" ca="1" si="19"/>
        <v>#NAME?</v>
      </c>
    </row>
    <row r="289" spans="1:57" ht="15.75" customHeight="1" x14ac:dyDescent="0.25">
      <c r="A289" s="6" t="s">
        <v>1494</v>
      </c>
      <c r="B289" s="6" t="s">
        <v>3276</v>
      </c>
      <c r="C289" s="6">
        <v>2</v>
      </c>
      <c r="D289" s="6">
        <v>23</v>
      </c>
      <c r="E289" s="6">
        <v>581</v>
      </c>
      <c r="F289" s="6">
        <v>13257</v>
      </c>
      <c r="G289" s="6">
        <v>5.7500000000000002E-2</v>
      </c>
      <c r="H289" s="6">
        <v>0.2432</v>
      </c>
      <c r="I289" s="6">
        <v>0.1545</v>
      </c>
      <c r="J289" s="6">
        <v>6</v>
      </c>
      <c r="K289" s="6">
        <v>48</v>
      </c>
      <c r="L289" s="6">
        <v>755</v>
      </c>
      <c r="M289" s="6">
        <v>18543</v>
      </c>
      <c r="N289" s="6">
        <v>0.12</v>
      </c>
      <c r="O289" s="6">
        <v>0.316</v>
      </c>
      <c r="P289" s="6">
        <v>0.21609999999999999</v>
      </c>
      <c r="Q289" s="6">
        <v>46</v>
      </c>
      <c r="R289" s="6">
        <v>249</v>
      </c>
      <c r="S289" s="6">
        <v>2252</v>
      </c>
      <c r="T289" s="6">
        <v>77998</v>
      </c>
      <c r="U289" s="6">
        <v>0.62250000000000005</v>
      </c>
      <c r="V289" s="6">
        <v>0.94269999999999998</v>
      </c>
      <c r="W289" s="6">
        <v>0.90890000000000004</v>
      </c>
      <c r="X289" s="6">
        <v>4</v>
      </c>
      <c r="Y289" s="6">
        <v>33</v>
      </c>
      <c r="Z289" s="6">
        <v>691</v>
      </c>
      <c r="AA289" s="6">
        <v>15490</v>
      </c>
      <c r="AB289" s="6">
        <v>8.2500000000000004E-2</v>
      </c>
      <c r="AC289" s="6">
        <v>0.28920000000000001</v>
      </c>
      <c r="AD289" s="6">
        <v>0.18049999999999999</v>
      </c>
      <c r="AL289" s="6">
        <v>9</v>
      </c>
      <c r="AM289" s="6">
        <v>106</v>
      </c>
      <c r="AN289" s="6">
        <v>1838</v>
      </c>
      <c r="AO289" s="6">
        <v>47058</v>
      </c>
      <c r="AP289" s="6">
        <v>0.26500000000000001</v>
      </c>
      <c r="AQ289" s="6">
        <v>0.76939999999999997</v>
      </c>
      <c r="AR289" s="6">
        <v>0.5484</v>
      </c>
      <c r="AT289" s="9">
        <f t="shared" si="10"/>
        <v>576.39130434782612</v>
      </c>
      <c r="AU289" s="8">
        <f t="shared" si="11"/>
        <v>386.3125</v>
      </c>
      <c r="AV289" s="9">
        <f t="shared" si="12"/>
        <v>313.24497991967871</v>
      </c>
      <c r="AW289" s="31">
        <f t="shared" si="13"/>
        <v>469.39393939393938</v>
      </c>
      <c r="AX289" s="9" t="str">
        <f t="shared" si="14"/>
        <v/>
      </c>
      <c r="AY289" s="8">
        <f t="shared" si="15"/>
        <v>443.94339622641508</v>
      </c>
      <c r="AZ289" s="8"/>
      <c r="BA289" s="6" t="e">
        <f t="shared" si="16"/>
        <v>#REF!</v>
      </c>
      <c r="BB289" s="6" t="e">
        <f t="shared" ca="1" si="17"/>
        <v>#NAME?</v>
      </c>
      <c r="BC289" s="6" t="e">
        <f t="shared" si="18"/>
        <v>#REF!</v>
      </c>
      <c r="BE289" s="9" t="e">
        <f t="shared" ca="1" si="19"/>
        <v>#NAME?</v>
      </c>
    </row>
    <row r="290" spans="1:57" ht="15.75" customHeight="1" x14ac:dyDescent="0.25">
      <c r="AT290" s="9"/>
      <c r="AU290" s="8"/>
      <c r="AV290" s="9"/>
      <c r="AW290" s="31"/>
      <c r="AX290" s="9"/>
      <c r="AY290" s="8"/>
      <c r="AZ290" s="8"/>
      <c r="BE290" s="9"/>
    </row>
    <row r="291" spans="1:57" ht="15.75" customHeight="1" x14ac:dyDescent="0.25">
      <c r="B291" s="6" t="s">
        <v>1778</v>
      </c>
      <c r="C291" s="6" t="s">
        <v>1779</v>
      </c>
      <c r="D291" s="6" t="s">
        <v>1780</v>
      </c>
      <c r="E291" s="6" t="s">
        <v>1781</v>
      </c>
      <c r="F291" s="6" t="s">
        <v>1782</v>
      </c>
      <c r="G291" s="6" t="s">
        <v>1783</v>
      </c>
      <c r="H291" s="6" t="s">
        <v>1784</v>
      </c>
      <c r="I291" s="6" t="s">
        <v>1785</v>
      </c>
      <c r="AT291" s="9"/>
      <c r="AU291" s="8"/>
      <c r="AV291" s="9"/>
      <c r="AW291" s="31"/>
      <c r="AX291" s="9"/>
      <c r="AY291" s="8"/>
      <c r="AZ291" s="8"/>
      <c r="BE291" s="9"/>
    </row>
    <row r="292" spans="1:57" ht="15.75" customHeight="1" x14ac:dyDescent="0.25">
      <c r="B292" s="6" t="s">
        <v>1786</v>
      </c>
      <c r="C292" s="10">
        <v>0.82</v>
      </c>
      <c r="D292" s="10">
        <v>0.39</v>
      </c>
      <c r="E292" s="10">
        <v>0.83540000000000003</v>
      </c>
      <c r="F292" s="10">
        <v>0.84789999999999999</v>
      </c>
      <c r="G292" s="10">
        <v>0.91620000000000001</v>
      </c>
      <c r="H292" s="10">
        <v>0.34260000000000002</v>
      </c>
      <c r="I292" s="10">
        <v>0.99550000000000005</v>
      </c>
      <c r="AT292" s="9"/>
      <c r="AU292" s="8"/>
      <c r="AV292" s="9"/>
      <c r="AW292" s="31"/>
      <c r="AX292" s="9"/>
      <c r="AY292" s="8"/>
      <c r="AZ292" s="8"/>
      <c r="BE292" s="9"/>
    </row>
    <row r="293" spans="1:57" ht="15.75" customHeight="1" x14ac:dyDescent="0.25">
      <c r="B293" s="6" t="s">
        <v>1787</v>
      </c>
      <c r="C293" s="10">
        <v>0.49280000000000002</v>
      </c>
      <c r="D293" s="10">
        <v>0.43120000000000003</v>
      </c>
      <c r="E293" s="10">
        <v>0.83160000000000001</v>
      </c>
      <c r="F293" s="10">
        <v>0.93020000000000003</v>
      </c>
      <c r="G293" s="10">
        <v>0.91169999999999995</v>
      </c>
      <c r="H293" s="10">
        <v>0.39839999999999998</v>
      </c>
      <c r="I293" s="10">
        <v>0.98770000000000002</v>
      </c>
      <c r="AT293" s="9"/>
      <c r="AU293" s="8"/>
      <c r="AV293" s="9"/>
      <c r="AW293" s="31"/>
      <c r="AX293" s="9"/>
      <c r="AY293" s="8"/>
      <c r="AZ293" s="8"/>
      <c r="BE293" s="9"/>
    </row>
    <row r="294" spans="1:57" ht="15.75" customHeight="1" x14ac:dyDescent="0.25">
      <c r="B294" s="6" t="s">
        <v>1788</v>
      </c>
      <c r="C294" s="10">
        <v>0.92459999999999998</v>
      </c>
      <c r="D294" s="10">
        <v>0.21659999999999999</v>
      </c>
      <c r="E294" s="10">
        <v>0.73670000000000002</v>
      </c>
      <c r="F294" s="10">
        <v>0.94059999999999999</v>
      </c>
      <c r="G294" s="10">
        <v>0.98089999999999999</v>
      </c>
      <c r="H294" s="10">
        <v>0.19639999999999999</v>
      </c>
      <c r="I294" s="10">
        <v>0.99680000000000002</v>
      </c>
      <c r="AT294" s="9"/>
      <c r="AU294" s="8"/>
      <c r="AV294" s="9"/>
      <c r="AW294" s="31"/>
      <c r="AX294" s="9"/>
      <c r="AY294" s="8"/>
      <c r="AZ294" s="8"/>
      <c r="BE294" s="9"/>
    </row>
    <row r="295" spans="1:57" ht="15.75" customHeight="1" x14ac:dyDescent="0.25">
      <c r="B295" s="6" t="s">
        <v>1789</v>
      </c>
      <c r="C295" s="10">
        <v>0.92010000000000003</v>
      </c>
      <c r="D295" s="10">
        <v>0.48959999999999998</v>
      </c>
      <c r="E295" s="11">
        <v>1</v>
      </c>
      <c r="F295" s="10">
        <v>0.29509999999999997</v>
      </c>
      <c r="G295" s="10">
        <v>0.75690000000000002</v>
      </c>
      <c r="H295" s="10">
        <v>0.35759999999999997</v>
      </c>
      <c r="I295" s="11">
        <v>1</v>
      </c>
      <c r="AT295" s="9"/>
      <c r="AU295" s="8"/>
      <c r="AV295" s="9"/>
      <c r="AW295" s="31"/>
      <c r="AX295" s="9"/>
      <c r="AY295" s="8"/>
      <c r="AZ295" s="8"/>
      <c r="BE295" s="9"/>
    </row>
    <row r="296" spans="1:57" ht="15.75" customHeight="1" x14ac:dyDescent="0.25">
      <c r="AT296" s="9"/>
      <c r="AU296" s="8"/>
      <c r="AV296" s="9"/>
      <c r="AW296" s="31"/>
      <c r="AX296" s="9"/>
      <c r="AY296" s="8"/>
      <c r="AZ296" s="8"/>
      <c r="BE296" s="9"/>
    </row>
    <row r="297" spans="1:57" ht="15.75" customHeight="1" x14ac:dyDescent="0.25">
      <c r="B297" s="6" t="s">
        <v>1790</v>
      </c>
      <c r="C297" s="10">
        <v>0.93059999999999998</v>
      </c>
      <c r="D297" s="10">
        <v>0.78720000000000001</v>
      </c>
      <c r="E297" s="11">
        <v>1</v>
      </c>
      <c r="F297" s="10">
        <v>0.95830000000000004</v>
      </c>
      <c r="G297" s="10">
        <v>0.87150000000000005</v>
      </c>
      <c r="H297" s="10">
        <v>0.71179999999999999</v>
      </c>
      <c r="I297" s="11">
        <v>1</v>
      </c>
      <c r="AT297" s="9"/>
      <c r="AU297" s="8"/>
      <c r="AV297" s="9"/>
      <c r="AW297" s="31"/>
      <c r="AX297" s="9"/>
      <c r="AY297" s="8"/>
      <c r="AZ297" s="8"/>
      <c r="BE297" s="9"/>
    </row>
    <row r="298" spans="1:57" ht="15.75" customHeight="1" x14ac:dyDescent="0.25">
      <c r="AT298" s="9"/>
      <c r="AU298" s="8"/>
      <c r="AV298" s="9"/>
      <c r="AW298" s="31"/>
      <c r="AX298" s="9"/>
      <c r="AY298" s="8"/>
      <c r="AZ298" s="8"/>
      <c r="BE298" s="9"/>
    </row>
    <row r="299" spans="1:57" ht="15.75" customHeight="1" x14ac:dyDescent="0.25">
      <c r="B299" s="12" t="s">
        <v>1792</v>
      </c>
      <c r="C299" s="13">
        <f t="shared" ref="C299:AR299" si="20">AVERAGE(C3:C289)</f>
        <v>8.02247191011236</v>
      </c>
      <c r="D299" s="13">
        <f t="shared" si="20"/>
        <v>60.108614232209739</v>
      </c>
      <c r="E299" s="13">
        <f t="shared" si="20"/>
        <v>1216.4906367041199</v>
      </c>
      <c r="F299" s="13">
        <f t="shared" si="20"/>
        <v>45635.794007490636</v>
      </c>
      <c r="G299" s="13">
        <f t="shared" si="20"/>
        <v>4.1382771535580544E-2</v>
      </c>
      <c r="H299" s="13">
        <f t="shared" si="20"/>
        <v>0.19490374531835217</v>
      </c>
      <c r="I299" s="13">
        <f t="shared" si="20"/>
        <v>8.3813483146067361E-2</v>
      </c>
      <c r="J299" s="13">
        <f t="shared" si="20"/>
        <v>15.977973568281937</v>
      </c>
      <c r="K299" s="13">
        <f t="shared" si="20"/>
        <v>91.519823788546262</v>
      </c>
      <c r="L299" s="13">
        <f t="shared" si="20"/>
        <v>2133.7973568281936</v>
      </c>
      <c r="M299" s="13">
        <f t="shared" si="20"/>
        <v>97790.792951541851</v>
      </c>
      <c r="N299" s="13">
        <f t="shared" si="20"/>
        <v>7.6479735682819405E-2</v>
      </c>
      <c r="O299" s="13">
        <f t="shared" si="20"/>
        <v>0.36635506607929508</v>
      </c>
      <c r="P299" s="13">
        <f t="shared" si="20"/>
        <v>0.19074625550660779</v>
      </c>
      <c r="Q299" s="13">
        <f t="shared" si="20"/>
        <v>143.51567944250871</v>
      </c>
      <c r="R299" s="13">
        <f t="shared" si="20"/>
        <v>910.48780487804879</v>
      </c>
      <c r="S299" s="13">
        <f t="shared" si="20"/>
        <v>5118.4494773519164</v>
      </c>
      <c r="T299" s="13">
        <f t="shared" si="20"/>
        <v>836636.21951219509</v>
      </c>
      <c r="U299" s="13">
        <f t="shared" si="20"/>
        <v>0.51946306620209082</v>
      </c>
      <c r="V299" s="13">
        <f t="shared" si="20"/>
        <v>0.91786480836236906</v>
      </c>
      <c r="W299" s="13">
        <f t="shared" si="20"/>
        <v>0.82122160278745659</v>
      </c>
      <c r="X299" s="13">
        <f t="shared" si="20"/>
        <v>55.621818181818185</v>
      </c>
      <c r="Y299" s="13">
        <f t="shared" si="20"/>
        <v>176.86909090909091</v>
      </c>
      <c r="Z299" s="13">
        <f t="shared" si="20"/>
        <v>1893.1345454545456</v>
      </c>
      <c r="AA299" s="13">
        <f t="shared" si="20"/>
        <v>91723.8</v>
      </c>
      <c r="AB299" s="13">
        <f t="shared" si="20"/>
        <v>0.1355574545454544</v>
      </c>
      <c r="AC299" s="13">
        <f t="shared" si="20"/>
        <v>0.35248545454545466</v>
      </c>
      <c r="AD299" s="13">
        <f t="shared" si="20"/>
        <v>0.18709090909090911</v>
      </c>
      <c r="AE299" s="13">
        <f t="shared" si="20"/>
        <v>10.087649402390438</v>
      </c>
      <c r="AF299" s="13">
        <f t="shared" si="20"/>
        <v>68.24701195219123</v>
      </c>
      <c r="AG299" s="13">
        <f t="shared" si="20"/>
        <v>1073.8286852589642</v>
      </c>
      <c r="AH299" s="13">
        <f t="shared" si="20"/>
        <v>48604.661354581673</v>
      </c>
      <c r="AI299" s="13">
        <f t="shared" si="20"/>
        <v>4.7210756972111585E-2</v>
      </c>
      <c r="AJ299" s="13">
        <f t="shared" si="20"/>
        <v>0.1820836653386454</v>
      </c>
      <c r="AK299" s="13">
        <f t="shared" si="20"/>
        <v>8.9312749003984102E-2</v>
      </c>
      <c r="AL299" s="13">
        <f t="shared" si="20"/>
        <v>8.5588235294117645</v>
      </c>
      <c r="AM299" s="13">
        <f t="shared" si="20"/>
        <v>212.14705882352942</v>
      </c>
      <c r="AN299" s="13">
        <f t="shared" si="20"/>
        <v>3852.2450980392155</v>
      </c>
      <c r="AO299" s="13">
        <f t="shared" si="20"/>
        <v>260021.76470588235</v>
      </c>
      <c r="AP299" s="13">
        <f t="shared" si="20"/>
        <v>0.17309656862745085</v>
      </c>
      <c r="AQ299" s="13">
        <f t="shared" si="20"/>
        <v>0.64144166666666658</v>
      </c>
      <c r="AR299" s="13">
        <f t="shared" si="20"/>
        <v>0.39375735294117636</v>
      </c>
      <c r="AS299" s="13"/>
      <c r="AT299" s="9"/>
      <c r="AU299" s="8"/>
      <c r="AV299" s="9"/>
      <c r="AW299" s="31"/>
      <c r="AX299" s="9"/>
      <c r="AY299" s="8"/>
      <c r="AZ299" s="8"/>
      <c r="BE299" s="9"/>
    </row>
    <row r="300" spans="1:57" ht="15.75" customHeight="1" x14ac:dyDescent="0.25">
      <c r="B300" s="12" t="s">
        <v>1793</v>
      </c>
      <c r="C300" s="13">
        <f t="shared" ref="C300:AR300" si="21">MIN(C3:C289)</f>
        <v>1</v>
      </c>
      <c r="D300" s="13">
        <f t="shared" si="21"/>
        <v>2</v>
      </c>
      <c r="E300" s="13">
        <f t="shared" si="21"/>
        <v>0</v>
      </c>
      <c r="F300" s="13">
        <f t="shared" si="21"/>
        <v>0</v>
      </c>
      <c r="G300" s="13">
        <f t="shared" si="21"/>
        <v>1.1999999999999999E-3</v>
      </c>
      <c r="H300" s="13">
        <f t="shared" si="21"/>
        <v>0</v>
      </c>
      <c r="I300" s="13">
        <f t="shared" si="21"/>
        <v>0</v>
      </c>
      <c r="J300" s="13">
        <f t="shared" si="21"/>
        <v>1</v>
      </c>
      <c r="K300" s="13">
        <f t="shared" si="21"/>
        <v>7</v>
      </c>
      <c r="L300" s="13">
        <f t="shared" si="21"/>
        <v>2</v>
      </c>
      <c r="M300" s="13">
        <f t="shared" si="21"/>
        <v>1893</v>
      </c>
      <c r="N300" s="13">
        <f t="shared" si="21"/>
        <v>2.0999999999999999E-3</v>
      </c>
      <c r="O300" s="13">
        <f t="shared" si="21"/>
        <v>7.3000000000000001E-3</v>
      </c>
      <c r="P300" s="13">
        <f t="shared" si="21"/>
        <v>1.9E-3</v>
      </c>
      <c r="Q300" s="13">
        <f t="shared" si="21"/>
        <v>3</v>
      </c>
      <c r="R300" s="13">
        <f t="shared" si="21"/>
        <v>0</v>
      </c>
      <c r="S300" s="13">
        <f t="shared" si="21"/>
        <v>0</v>
      </c>
      <c r="T300" s="13">
        <f t="shared" si="21"/>
        <v>0</v>
      </c>
      <c r="U300" s="13">
        <f t="shared" si="21"/>
        <v>0</v>
      </c>
      <c r="V300" s="13">
        <f t="shared" si="21"/>
        <v>0</v>
      </c>
      <c r="W300" s="13">
        <f t="shared" si="21"/>
        <v>0</v>
      </c>
      <c r="X300" s="13">
        <f t="shared" si="21"/>
        <v>1</v>
      </c>
      <c r="Y300" s="13">
        <f t="shared" si="21"/>
        <v>2</v>
      </c>
      <c r="Z300" s="13">
        <f t="shared" si="21"/>
        <v>0</v>
      </c>
      <c r="AA300" s="13">
        <f t="shared" si="21"/>
        <v>0</v>
      </c>
      <c r="AB300" s="13">
        <f t="shared" si="21"/>
        <v>2.3E-3</v>
      </c>
      <c r="AC300" s="13">
        <f t="shared" si="21"/>
        <v>0</v>
      </c>
      <c r="AD300" s="13">
        <f t="shared" si="21"/>
        <v>0</v>
      </c>
      <c r="AE300" s="13">
        <f t="shared" si="21"/>
        <v>1</v>
      </c>
      <c r="AF300" s="13">
        <f t="shared" si="21"/>
        <v>2</v>
      </c>
      <c r="AG300" s="13">
        <f t="shared" si="21"/>
        <v>0</v>
      </c>
      <c r="AH300" s="13">
        <f t="shared" si="21"/>
        <v>0</v>
      </c>
      <c r="AI300" s="13">
        <f t="shared" si="21"/>
        <v>8.0000000000000004E-4</v>
      </c>
      <c r="AJ300" s="13">
        <f t="shared" si="21"/>
        <v>0</v>
      </c>
      <c r="AK300" s="13">
        <f t="shared" si="21"/>
        <v>0</v>
      </c>
      <c r="AL300" s="13">
        <f t="shared" si="21"/>
        <v>1</v>
      </c>
      <c r="AM300" s="13">
        <f t="shared" si="21"/>
        <v>12</v>
      </c>
      <c r="AN300" s="13">
        <f t="shared" si="21"/>
        <v>5</v>
      </c>
      <c r="AO300" s="13">
        <f t="shared" si="21"/>
        <v>186</v>
      </c>
      <c r="AP300" s="13">
        <f t="shared" si="21"/>
        <v>2.0999999999999999E-3</v>
      </c>
      <c r="AQ300" s="13">
        <f t="shared" si="21"/>
        <v>3.0000000000000001E-3</v>
      </c>
      <c r="AR300" s="13">
        <f t="shared" si="21"/>
        <v>1.5E-3</v>
      </c>
      <c r="AS300" s="13"/>
      <c r="AT300" s="9"/>
      <c r="AU300" s="8"/>
      <c r="AV300" s="9"/>
      <c r="AW300" s="31"/>
      <c r="AX300" s="9"/>
      <c r="AY300" s="8"/>
      <c r="AZ300" s="8"/>
      <c r="BE300" s="9"/>
    </row>
    <row r="301" spans="1:57" ht="15.75" customHeight="1" x14ac:dyDescent="0.25">
      <c r="B301" s="12" t="s">
        <v>1794</v>
      </c>
      <c r="C301" s="13">
        <f t="shared" ref="C301:AR301" si="22">MAX(C3:C289)</f>
        <v>244</v>
      </c>
      <c r="D301" s="13">
        <f t="shared" si="22"/>
        <v>793</v>
      </c>
      <c r="E301" s="13">
        <f t="shared" si="22"/>
        <v>12310</v>
      </c>
      <c r="F301" s="13">
        <f t="shared" si="22"/>
        <v>720541</v>
      </c>
      <c r="G301" s="13">
        <f t="shared" si="22"/>
        <v>0.25829999999999997</v>
      </c>
      <c r="H301" s="13">
        <f t="shared" si="22"/>
        <v>0.72319999999999995</v>
      </c>
      <c r="I301" s="13">
        <f t="shared" si="22"/>
        <v>0.4531</v>
      </c>
      <c r="J301" s="13">
        <f t="shared" si="22"/>
        <v>150</v>
      </c>
      <c r="K301" s="13">
        <f t="shared" si="22"/>
        <v>1018</v>
      </c>
      <c r="L301" s="13">
        <f t="shared" si="22"/>
        <v>18419</v>
      </c>
      <c r="M301" s="13">
        <f t="shared" si="22"/>
        <v>1362619</v>
      </c>
      <c r="N301" s="13">
        <f t="shared" si="22"/>
        <v>0.45850000000000002</v>
      </c>
      <c r="O301" s="13">
        <f t="shared" si="22"/>
        <v>0.8448</v>
      </c>
      <c r="P301" s="13">
        <f t="shared" si="22"/>
        <v>0.81379999999999997</v>
      </c>
      <c r="Q301" s="13">
        <f t="shared" si="22"/>
        <v>1961</v>
      </c>
      <c r="R301" s="13">
        <f t="shared" si="22"/>
        <v>11026</v>
      </c>
      <c r="S301" s="13">
        <f t="shared" si="22"/>
        <v>45612</v>
      </c>
      <c r="T301" s="13">
        <f t="shared" si="22"/>
        <v>25414453</v>
      </c>
      <c r="U301" s="13">
        <f t="shared" si="22"/>
        <v>0.87890000000000001</v>
      </c>
      <c r="V301" s="13">
        <f t="shared" si="22"/>
        <v>0.99470000000000003</v>
      </c>
      <c r="W301" s="13">
        <f t="shared" si="22"/>
        <v>0.99629999999999996</v>
      </c>
      <c r="X301" s="13">
        <f t="shared" si="22"/>
        <v>1492</v>
      </c>
      <c r="Y301" s="13">
        <f t="shared" si="22"/>
        <v>2397</v>
      </c>
      <c r="Z301" s="13">
        <f t="shared" si="22"/>
        <v>20142</v>
      </c>
      <c r="AA301" s="13">
        <f t="shared" si="22"/>
        <v>1548866</v>
      </c>
      <c r="AB301" s="13">
        <f t="shared" si="22"/>
        <v>0.65369999999999995</v>
      </c>
      <c r="AC301" s="13">
        <f t="shared" si="22"/>
        <v>0.84209999999999996</v>
      </c>
      <c r="AD301" s="13">
        <f t="shared" si="22"/>
        <v>0.84399999999999997</v>
      </c>
      <c r="AE301" s="13">
        <f t="shared" si="22"/>
        <v>73</v>
      </c>
      <c r="AF301" s="13">
        <f t="shared" si="22"/>
        <v>1487</v>
      </c>
      <c r="AG301" s="13">
        <f t="shared" si="22"/>
        <v>13197</v>
      </c>
      <c r="AH301" s="13">
        <f t="shared" si="22"/>
        <v>847014</v>
      </c>
      <c r="AI301" s="13">
        <f t="shared" si="22"/>
        <v>0.30709999999999998</v>
      </c>
      <c r="AJ301" s="13">
        <f t="shared" si="22"/>
        <v>0.70440000000000003</v>
      </c>
      <c r="AK301" s="13">
        <f t="shared" si="22"/>
        <v>0.69330000000000003</v>
      </c>
      <c r="AL301" s="13">
        <f t="shared" si="22"/>
        <v>55</v>
      </c>
      <c r="AM301" s="13">
        <f t="shared" si="22"/>
        <v>1791</v>
      </c>
      <c r="AN301" s="13">
        <f t="shared" si="22"/>
        <v>30965</v>
      </c>
      <c r="AO301" s="13">
        <f t="shared" si="22"/>
        <v>3911287</v>
      </c>
      <c r="AP301" s="13">
        <f t="shared" si="22"/>
        <v>0.64880000000000004</v>
      </c>
      <c r="AQ301" s="13">
        <f t="shared" si="22"/>
        <v>0.97840000000000005</v>
      </c>
      <c r="AR301" s="13">
        <f t="shared" si="22"/>
        <v>0.98399999999999999</v>
      </c>
      <c r="AS301" s="13"/>
      <c r="AT301" s="9"/>
      <c r="AU301" s="8"/>
      <c r="AV301" s="9"/>
      <c r="AW301" s="31"/>
      <c r="AX301" s="9"/>
      <c r="AY301" s="8"/>
      <c r="AZ301" s="8"/>
      <c r="BE301" s="9"/>
    </row>
    <row r="302" spans="1:57" ht="15.75" customHeight="1" x14ac:dyDescent="0.25">
      <c r="B302" s="12" t="s">
        <v>1795</v>
      </c>
      <c r="C302" s="13">
        <f t="shared" ref="C302:AR302" si="23">QUARTILE(C3:C289,1)</f>
        <v>2</v>
      </c>
      <c r="D302" s="13">
        <f t="shared" si="23"/>
        <v>12</v>
      </c>
      <c r="E302" s="13">
        <f t="shared" si="23"/>
        <v>127</v>
      </c>
      <c r="F302" s="13">
        <f t="shared" si="23"/>
        <v>4108</v>
      </c>
      <c r="G302" s="13">
        <f t="shared" si="23"/>
        <v>1.325E-2</v>
      </c>
      <c r="H302" s="13">
        <f t="shared" si="23"/>
        <v>7.1849999999999997E-2</v>
      </c>
      <c r="I302" s="13">
        <f t="shared" si="23"/>
        <v>1.4100000000000001E-2</v>
      </c>
      <c r="J302" s="13">
        <f t="shared" si="23"/>
        <v>3</v>
      </c>
      <c r="K302" s="13">
        <f t="shared" si="23"/>
        <v>31</v>
      </c>
      <c r="L302" s="13">
        <f t="shared" si="23"/>
        <v>403.5</v>
      </c>
      <c r="M302" s="13">
        <f t="shared" si="23"/>
        <v>17759</v>
      </c>
      <c r="N302" s="13">
        <f t="shared" si="23"/>
        <v>3.0600000000000002E-2</v>
      </c>
      <c r="O302" s="13">
        <f t="shared" si="23"/>
        <v>0.22370000000000001</v>
      </c>
      <c r="P302" s="13">
        <f t="shared" si="23"/>
        <v>6.0149999999999995E-2</v>
      </c>
      <c r="Q302" s="13">
        <f t="shared" si="23"/>
        <v>41.5</v>
      </c>
      <c r="R302" s="13">
        <f t="shared" si="23"/>
        <v>251</v>
      </c>
      <c r="S302" s="13">
        <f t="shared" si="23"/>
        <v>1046.5</v>
      </c>
      <c r="T302" s="13">
        <f t="shared" si="23"/>
        <v>96048.5</v>
      </c>
      <c r="U302" s="13">
        <f t="shared" si="23"/>
        <v>0.4325</v>
      </c>
      <c r="V302" s="13">
        <f t="shared" si="23"/>
        <v>0.91270000000000007</v>
      </c>
      <c r="W302" s="13">
        <f t="shared" si="23"/>
        <v>0.7802</v>
      </c>
      <c r="X302" s="13">
        <f t="shared" si="23"/>
        <v>7</v>
      </c>
      <c r="Y302" s="13">
        <f t="shared" si="23"/>
        <v>52.5</v>
      </c>
      <c r="Z302" s="13">
        <f t="shared" si="23"/>
        <v>307.5</v>
      </c>
      <c r="AA302" s="13">
        <f t="shared" si="23"/>
        <v>14032</v>
      </c>
      <c r="AB302" s="13">
        <f t="shared" si="23"/>
        <v>5.2949999999999997E-2</v>
      </c>
      <c r="AC302" s="13">
        <f t="shared" si="23"/>
        <v>0.1991</v>
      </c>
      <c r="AD302" s="13">
        <f t="shared" si="23"/>
        <v>5.0299999999999997E-2</v>
      </c>
      <c r="AE302" s="13">
        <f t="shared" si="23"/>
        <v>3</v>
      </c>
      <c r="AF302" s="13">
        <f t="shared" si="23"/>
        <v>14</v>
      </c>
      <c r="AG302" s="13">
        <f t="shared" si="23"/>
        <v>107</v>
      </c>
      <c r="AH302" s="13">
        <f t="shared" si="23"/>
        <v>3434.5</v>
      </c>
      <c r="AI302" s="13">
        <f t="shared" si="23"/>
        <v>1.3350000000000001E-2</v>
      </c>
      <c r="AJ302" s="13">
        <f t="shared" si="23"/>
        <v>5.3800000000000001E-2</v>
      </c>
      <c r="AK302" s="13">
        <f t="shared" si="23"/>
        <v>1.3299999999999999E-2</v>
      </c>
      <c r="AL302" s="13">
        <f t="shared" si="23"/>
        <v>2</v>
      </c>
      <c r="AM302" s="13">
        <f t="shared" si="23"/>
        <v>77.75</v>
      </c>
      <c r="AN302" s="13">
        <f t="shared" si="23"/>
        <v>852.5</v>
      </c>
      <c r="AO302" s="13">
        <f t="shared" si="23"/>
        <v>49239.5</v>
      </c>
      <c r="AP302" s="13">
        <f t="shared" si="23"/>
        <v>7.5499999999999998E-2</v>
      </c>
      <c r="AQ302" s="13">
        <f t="shared" si="23"/>
        <v>0.49982499999999996</v>
      </c>
      <c r="AR302" s="13">
        <f t="shared" si="23"/>
        <v>0.20177499999999998</v>
      </c>
      <c r="AS302" s="13"/>
      <c r="AT302" s="9"/>
      <c r="AU302" s="8"/>
      <c r="AV302" s="9"/>
      <c r="AW302" s="31"/>
      <c r="AX302" s="9"/>
      <c r="AY302" s="8"/>
      <c r="AZ302" s="8"/>
      <c r="BE302" s="9"/>
    </row>
    <row r="303" spans="1:57" ht="15.75" customHeight="1" x14ac:dyDescent="0.25">
      <c r="B303" s="12" t="s">
        <v>1796</v>
      </c>
      <c r="C303" s="13">
        <f t="shared" ref="C303:AR303" si="24">MEDIAN(C3:C289)</f>
        <v>4</v>
      </c>
      <c r="D303" s="13">
        <f t="shared" si="24"/>
        <v>33</v>
      </c>
      <c r="E303" s="13">
        <f t="shared" si="24"/>
        <v>461</v>
      </c>
      <c r="F303" s="13">
        <f t="shared" si="24"/>
        <v>13428</v>
      </c>
      <c r="G303" s="13">
        <f t="shared" si="24"/>
        <v>3.0200000000000001E-2</v>
      </c>
      <c r="H303" s="13">
        <f t="shared" si="24"/>
        <v>0.1648</v>
      </c>
      <c r="I303" s="13">
        <f t="shared" si="24"/>
        <v>5.2400000000000002E-2</v>
      </c>
      <c r="J303" s="13">
        <f t="shared" si="24"/>
        <v>8</v>
      </c>
      <c r="K303" s="13">
        <f t="shared" si="24"/>
        <v>57</v>
      </c>
      <c r="L303" s="13">
        <f t="shared" si="24"/>
        <v>1099</v>
      </c>
      <c r="M303" s="13">
        <f t="shared" si="24"/>
        <v>45157</v>
      </c>
      <c r="N303" s="13">
        <f t="shared" si="24"/>
        <v>6.1600000000000002E-2</v>
      </c>
      <c r="O303" s="13">
        <f t="shared" si="24"/>
        <v>0.37680000000000002</v>
      </c>
      <c r="P303" s="13">
        <f t="shared" si="24"/>
        <v>0.14699999999999999</v>
      </c>
      <c r="Q303" s="13">
        <f t="shared" si="24"/>
        <v>74</v>
      </c>
      <c r="R303" s="13">
        <f t="shared" si="24"/>
        <v>489</v>
      </c>
      <c r="S303" s="13">
        <f t="shared" si="24"/>
        <v>2458</v>
      </c>
      <c r="T303" s="13">
        <f t="shared" si="24"/>
        <v>254892</v>
      </c>
      <c r="U303" s="13">
        <f t="shared" si="24"/>
        <v>0.54020000000000001</v>
      </c>
      <c r="V303" s="13">
        <f t="shared" si="24"/>
        <v>0.95099999999999996</v>
      </c>
      <c r="W303" s="13">
        <f t="shared" si="24"/>
        <v>0.86870000000000003</v>
      </c>
      <c r="X303" s="13">
        <f t="shared" si="24"/>
        <v>17</v>
      </c>
      <c r="Y303" s="13">
        <f t="shared" si="24"/>
        <v>104</v>
      </c>
      <c r="Z303" s="13">
        <f t="shared" si="24"/>
        <v>847</v>
      </c>
      <c r="AA303" s="13">
        <f t="shared" si="24"/>
        <v>39814</v>
      </c>
      <c r="AB303" s="13">
        <f t="shared" si="24"/>
        <v>0.11360000000000001</v>
      </c>
      <c r="AC303" s="13">
        <f t="shared" si="24"/>
        <v>0.35639999999999999</v>
      </c>
      <c r="AD303" s="13">
        <f t="shared" si="24"/>
        <v>0.1396</v>
      </c>
      <c r="AE303" s="13">
        <f t="shared" si="24"/>
        <v>6</v>
      </c>
      <c r="AF303" s="13">
        <f t="shared" si="24"/>
        <v>29</v>
      </c>
      <c r="AG303" s="13">
        <f t="shared" si="24"/>
        <v>373</v>
      </c>
      <c r="AH303" s="13">
        <f t="shared" si="24"/>
        <v>15986</v>
      </c>
      <c r="AI303" s="13">
        <f t="shared" si="24"/>
        <v>3.3399999999999999E-2</v>
      </c>
      <c r="AJ303" s="13">
        <f t="shared" si="24"/>
        <v>0.14660000000000001</v>
      </c>
      <c r="AK303" s="13">
        <f t="shared" si="24"/>
        <v>4.6300000000000001E-2</v>
      </c>
      <c r="AL303" s="13">
        <f t="shared" si="24"/>
        <v>5</v>
      </c>
      <c r="AM303" s="13">
        <f t="shared" si="24"/>
        <v>135</v>
      </c>
      <c r="AN303" s="13">
        <f t="shared" si="24"/>
        <v>2307</v>
      </c>
      <c r="AO303" s="13">
        <f t="shared" si="24"/>
        <v>104887</v>
      </c>
      <c r="AP303" s="13">
        <f t="shared" si="24"/>
        <v>0.14834999999999998</v>
      </c>
      <c r="AQ303" s="13">
        <f t="shared" si="24"/>
        <v>0.68205000000000005</v>
      </c>
      <c r="AR303" s="13">
        <f t="shared" si="24"/>
        <v>0.36099999999999999</v>
      </c>
      <c r="AS303" s="13"/>
      <c r="AT303" s="9"/>
      <c r="AU303" s="8"/>
      <c r="AV303" s="9"/>
      <c r="AW303" s="31"/>
      <c r="AX303" s="9"/>
      <c r="AY303" s="8"/>
      <c r="AZ303" s="8"/>
      <c r="BE303" s="9"/>
    </row>
    <row r="304" spans="1:57" ht="15.75" customHeight="1" x14ac:dyDescent="0.25">
      <c r="B304" s="12" t="s">
        <v>1797</v>
      </c>
      <c r="C304" s="13">
        <f t="shared" ref="C304:AR304" si="25">QUARTILE(C3:C289,3)</f>
        <v>8.5</v>
      </c>
      <c r="D304" s="13">
        <f t="shared" si="25"/>
        <v>64.5</v>
      </c>
      <c r="E304" s="13">
        <f t="shared" si="25"/>
        <v>1463</v>
      </c>
      <c r="F304" s="13">
        <f t="shared" si="25"/>
        <v>52391.5</v>
      </c>
      <c r="G304" s="13">
        <f t="shared" si="25"/>
        <v>5.765E-2</v>
      </c>
      <c r="H304" s="13">
        <f t="shared" si="25"/>
        <v>0.29185</v>
      </c>
      <c r="I304" s="13">
        <f t="shared" si="25"/>
        <v>0.11774999999999999</v>
      </c>
      <c r="J304" s="13">
        <f t="shared" si="25"/>
        <v>18.5</v>
      </c>
      <c r="K304" s="13">
        <f t="shared" si="25"/>
        <v>108.5</v>
      </c>
      <c r="L304" s="13">
        <f t="shared" si="25"/>
        <v>2618</v>
      </c>
      <c r="M304" s="13">
        <f t="shared" si="25"/>
        <v>113307</v>
      </c>
      <c r="N304" s="13">
        <f t="shared" si="25"/>
        <v>0.10585</v>
      </c>
      <c r="O304" s="13">
        <f t="shared" si="25"/>
        <v>0.50449999999999995</v>
      </c>
      <c r="P304" s="13">
        <f t="shared" si="25"/>
        <v>0.28594999999999998</v>
      </c>
      <c r="Q304" s="13">
        <f t="shared" si="25"/>
        <v>158</v>
      </c>
      <c r="R304" s="13">
        <f t="shared" si="25"/>
        <v>940</v>
      </c>
      <c r="S304" s="13">
        <f t="shared" si="25"/>
        <v>6500</v>
      </c>
      <c r="T304" s="13">
        <f t="shared" si="25"/>
        <v>730542</v>
      </c>
      <c r="U304" s="13">
        <f t="shared" si="25"/>
        <v>0.62525000000000008</v>
      </c>
      <c r="V304" s="13">
        <f t="shared" si="25"/>
        <v>0.97030000000000005</v>
      </c>
      <c r="W304" s="13">
        <f t="shared" si="25"/>
        <v>0.93510000000000004</v>
      </c>
      <c r="X304" s="13">
        <f t="shared" si="25"/>
        <v>44.5</v>
      </c>
      <c r="Y304" s="13">
        <f t="shared" si="25"/>
        <v>203.5</v>
      </c>
      <c r="Z304" s="13">
        <f t="shared" si="25"/>
        <v>2343.5</v>
      </c>
      <c r="AA304" s="13">
        <f t="shared" si="25"/>
        <v>103571</v>
      </c>
      <c r="AB304" s="13">
        <f t="shared" si="25"/>
        <v>0.17704999999999999</v>
      </c>
      <c r="AC304" s="13">
        <f t="shared" si="25"/>
        <v>0.51560000000000006</v>
      </c>
      <c r="AD304" s="13">
        <f t="shared" si="25"/>
        <v>0.26790000000000003</v>
      </c>
      <c r="AE304" s="13">
        <f t="shared" si="25"/>
        <v>12</v>
      </c>
      <c r="AF304" s="13">
        <f t="shared" si="25"/>
        <v>69</v>
      </c>
      <c r="AG304" s="13">
        <f t="shared" si="25"/>
        <v>1378.5</v>
      </c>
      <c r="AH304" s="13">
        <f t="shared" si="25"/>
        <v>47384.5</v>
      </c>
      <c r="AI304" s="13">
        <f t="shared" si="25"/>
        <v>6.4250000000000002E-2</v>
      </c>
      <c r="AJ304" s="13">
        <f t="shared" si="25"/>
        <v>0.27405000000000002</v>
      </c>
      <c r="AK304" s="13">
        <f t="shared" si="25"/>
        <v>0.12575</v>
      </c>
      <c r="AL304" s="13">
        <f t="shared" si="25"/>
        <v>12</v>
      </c>
      <c r="AM304" s="13">
        <f t="shared" si="25"/>
        <v>262</v>
      </c>
      <c r="AN304" s="13">
        <f t="shared" si="25"/>
        <v>4484.75</v>
      </c>
      <c r="AO304" s="13">
        <f t="shared" si="25"/>
        <v>273646.25</v>
      </c>
      <c r="AP304" s="13">
        <f t="shared" si="25"/>
        <v>0.25087500000000001</v>
      </c>
      <c r="AQ304" s="13">
        <f t="shared" si="25"/>
        <v>0.81519999999999992</v>
      </c>
      <c r="AR304" s="13">
        <f t="shared" si="25"/>
        <v>0.57992500000000002</v>
      </c>
      <c r="AS304" s="13"/>
      <c r="AT304" s="9"/>
      <c r="AU304" s="8"/>
      <c r="AV304" s="9"/>
      <c r="AW304" s="31"/>
      <c r="AX304" s="9"/>
      <c r="AY304" s="8"/>
      <c r="AZ304" s="8"/>
      <c r="BE304" s="9"/>
    </row>
    <row r="305" spans="2:57" ht="15.75" customHeight="1" x14ac:dyDescent="0.25">
      <c r="B305" s="12" t="s">
        <v>1798</v>
      </c>
      <c r="C305" s="13">
        <f t="shared" ref="C305:AR305" si="26">C304-C302</f>
        <v>6.5</v>
      </c>
      <c r="D305" s="13">
        <f t="shared" si="26"/>
        <v>52.5</v>
      </c>
      <c r="E305" s="13">
        <f t="shared" si="26"/>
        <v>1336</v>
      </c>
      <c r="F305" s="13">
        <f t="shared" si="26"/>
        <v>48283.5</v>
      </c>
      <c r="G305" s="13">
        <f t="shared" si="26"/>
        <v>4.4400000000000002E-2</v>
      </c>
      <c r="H305" s="13">
        <f t="shared" si="26"/>
        <v>0.22</v>
      </c>
      <c r="I305" s="13">
        <f t="shared" si="26"/>
        <v>0.10364999999999999</v>
      </c>
      <c r="J305" s="13">
        <f t="shared" si="26"/>
        <v>15.5</v>
      </c>
      <c r="K305" s="13">
        <f t="shared" si="26"/>
        <v>77.5</v>
      </c>
      <c r="L305" s="13">
        <f t="shared" si="26"/>
        <v>2214.5</v>
      </c>
      <c r="M305" s="13">
        <f t="shared" si="26"/>
        <v>95548</v>
      </c>
      <c r="N305" s="13">
        <f t="shared" si="26"/>
        <v>7.5249999999999997E-2</v>
      </c>
      <c r="O305" s="13">
        <f t="shared" si="26"/>
        <v>0.28079999999999994</v>
      </c>
      <c r="P305" s="13">
        <f t="shared" si="26"/>
        <v>0.2258</v>
      </c>
      <c r="Q305" s="13">
        <f t="shared" si="26"/>
        <v>116.5</v>
      </c>
      <c r="R305" s="13">
        <f t="shared" si="26"/>
        <v>689</v>
      </c>
      <c r="S305" s="13">
        <f t="shared" si="26"/>
        <v>5453.5</v>
      </c>
      <c r="T305" s="13">
        <f t="shared" si="26"/>
        <v>634493.5</v>
      </c>
      <c r="U305" s="13">
        <f t="shared" si="26"/>
        <v>0.19275000000000009</v>
      </c>
      <c r="V305" s="13">
        <f t="shared" si="26"/>
        <v>5.7599999999999985E-2</v>
      </c>
      <c r="W305" s="13">
        <f t="shared" si="26"/>
        <v>0.15490000000000004</v>
      </c>
      <c r="X305" s="13">
        <f t="shared" si="26"/>
        <v>37.5</v>
      </c>
      <c r="Y305" s="13">
        <f t="shared" si="26"/>
        <v>151</v>
      </c>
      <c r="Z305" s="13">
        <f t="shared" si="26"/>
        <v>2036</v>
      </c>
      <c r="AA305" s="13">
        <f t="shared" si="26"/>
        <v>89539</v>
      </c>
      <c r="AB305" s="13">
        <f t="shared" si="26"/>
        <v>0.12409999999999999</v>
      </c>
      <c r="AC305" s="13">
        <f t="shared" si="26"/>
        <v>0.31650000000000006</v>
      </c>
      <c r="AD305" s="13">
        <f t="shared" si="26"/>
        <v>0.21760000000000002</v>
      </c>
      <c r="AE305" s="13">
        <f t="shared" si="26"/>
        <v>9</v>
      </c>
      <c r="AF305" s="13">
        <f t="shared" si="26"/>
        <v>55</v>
      </c>
      <c r="AG305" s="13">
        <f t="shared" si="26"/>
        <v>1271.5</v>
      </c>
      <c r="AH305" s="13">
        <f t="shared" si="26"/>
        <v>43950</v>
      </c>
      <c r="AI305" s="13">
        <f t="shared" si="26"/>
        <v>5.0900000000000001E-2</v>
      </c>
      <c r="AJ305" s="13">
        <f t="shared" si="26"/>
        <v>0.22025</v>
      </c>
      <c r="AK305" s="13">
        <f t="shared" si="26"/>
        <v>0.11244999999999999</v>
      </c>
      <c r="AL305" s="13">
        <f t="shared" si="26"/>
        <v>10</v>
      </c>
      <c r="AM305" s="13">
        <f t="shared" si="26"/>
        <v>184.25</v>
      </c>
      <c r="AN305" s="13">
        <f t="shared" si="26"/>
        <v>3632.25</v>
      </c>
      <c r="AO305" s="13">
        <f t="shared" si="26"/>
        <v>224406.75</v>
      </c>
      <c r="AP305" s="13">
        <f t="shared" si="26"/>
        <v>0.175375</v>
      </c>
      <c r="AQ305" s="13">
        <f t="shared" si="26"/>
        <v>0.31537499999999996</v>
      </c>
      <c r="AR305" s="13">
        <f t="shared" si="26"/>
        <v>0.37815000000000004</v>
      </c>
      <c r="AS305" s="13"/>
      <c r="AT305" s="9"/>
      <c r="AU305" s="8"/>
      <c r="AV305" s="9"/>
      <c r="AW305" s="31"/>
      <c r="AX305" s="9"/>
      <c r="AY305" s="8"/>
      <c r="AZ305" s="8"/>
      <c r="BE305" s="9"/>
    </row>
    <row r="306" spans="2:57" ht="15.75" customHeight="1" x14ac:dyDescent="0.25">
      <c r="B306" s="12" t="s">
        <v>1799</v>
      </c>
      <c r="C306" s="13">
        <f t="shared" ref="C306:AR306" si="27">STDEV(C3:C289)</f>
        <v>16.596478606540781</v>
      </c>
      <c r="D306" s="13">
        <f t="shared" si="27"/>
        <v>91.767109817804709</v>
      </c>
      <c r="E306" s="13">
        <f t="shared" si="27"/>
        <v>2009.0882239098792</v>
      </c>
      <c r="F306" s="13">
        <f t="shared" si="27"/>
        <v>83291.528138583308</v>
      </c>
      <c r="G306" s="13">
        <f t="shared" si="27"/>
        <v>3.7956095568247687E-2</v>
      </c>
      <c r="H306" s="13">
        <f t="shared" si="27"/>
        <v>0.14876556361688889</v>
      </c>
      <c r="I306" s="13">
        <f t="shared" si="27"/>
        <v>9.1881105576077191E-2</v>
      </c>
      <c r="J306" s="13">
        <f t="shared" si="27"/>
        <v>21.593067744914485</v>
      </c>
      <c r="K306" s="13">
        <f t="shared" si="27"/>
        <v>114.62734273559551</v>
      </c>
      <c r="L306" s="13">
        <f t="shared" si="27"/>
        <v>2928.0886095978549</v>
      </c>
      <c r="M306" s="13">
        <f t="shared" si="27"/>
        <v>157674.14207757535</v>
      </c>
      <c r="N306" s="13">
        <f t="shared" si="27"/>
        <v>6.2194279066505757E-2</v>
      </c>
      <c r="O306" s="13">
        <f t="shared" si="27"/>
        <v>0.17676056278502775</v>
      </c>
      <c r="P306" s="13">
        <f t="shared" si="27"/>
        <v>0.16032533136566302</v>
      </c>
      <c r="Q306" s="13">
        <f t="shared" si="27"/>
        <v>223.91070959687616</v>
      </c>
      <c r="R306" s="13">
        <f t="shared" si="27"/>
        <v>1425.5260661980894</v>
      </c>
      <c r="S306" s="13">
        <f t="shared" si="27"/>
        <v>7154.2135428113152</v>
      </c>
      <c r="T306" s="13">
        <f t="shared" si="27"/>
        <v>1998576.8900276532</v>
      </c>
      <c r="U306" s="13">
        <f t="shared" si="27"/>
        <v>0.15379883155982249</v>
      </c>
      <c r="V306" s="13">
        <f t="shared" si="27"/>
        <v>0.12151764519148547</v>
      </c>
      <c r="W306" s="13">
        <f t="shared" si="27"/>
        <v>0.16758049090001093</v>
      </c>
      <c r="X306" s="13">
        <f t="shared" si="27"/>
        <v>132.34340242175037</v>
      </c>
      <c r="Y306" s="13">
        <f t="shared" si="27"/>
        <v>260.98153643947541</v>
      </c>
      <c r="Z306" s="13">
        <f t="shared" si="27"/>
        <v>2800.7536681344682</v>
      </c>
      <c r="AA306" s="13">
        <f t="shared" si="27"/>
        <v>156602.92338132337</v>
      </c>
      <c r="AB306" s="13">
        <f t="shared" si="27"/>
        <v>0.11181586258167459</v>
      </c>
      <c r="AC306" s="13">
        <f t="shared" si="27"/>
        <v>0.20395102193836023</v>
      </c>
      <c r="AD306" s="13">
        <f t="shared" si="27"/>
        <v>0.17228812638628382</v>
      </c>
      <c r="AE306" s="13">
        <f t="shared" si="27"/>
        <v>12.01533548647684</v>
      </c>
      <c r="AF306" s="13">
        <f t="shared" si="27"/>
        <v>127.60518304926276</v>
      </c>
      <c r="AG306" s="13">
        <f t="shared" si="27"/>
        <v>1887.3615081732128</v>
      </c>
      <c r="AH306" s="13">
        <f t="shared" si="27"/>
        <v>96324.602250935146</v>
      </c>
      <c r="AI306" s="13">
        <f t="shared" si="27"/>
        <v>5.0446215356800536E-2</v>
      </c>
      <c r="AJ306" s="13">
        <f t="shared" si="27"/>
        <v>0.15341940350591748</v>
      </c>
      <c r="AK306" s="13">
        <f t="shared" si="27"/>
        <v>0.11062514721713482</v>
      </c>
      <c r="AL306" s="13">
        <f t="shared" si="27"/>
        <v>9.0233124775343398</v>
      </c>
      <c r="AM306" s="13">
        <f t="shared" si="27"/>
        <v>231.770542085268</v>
      </c>
      <c r="AN306" s="13">
        <f t="shared" si="27"/>
        <v>5050.892333855717</v>
      </c>
      <c r="AO306" s="13">
        <f t="shared" si="27"/>
        <v>465271.09307030984</v>
      </c>
      <c r="AP306" s="13">
        <f t="shared" si="27"/>
        <v>0.12049566080935031</v>
      </c>
      <c r="AQ306" s="13">
        <f t="shared" si="27"/>
        <v>0.21875499460401795</v>
      </c>
      <c r="AR306" s="13">
        <f t="shared" si="27"/>
        <v>0.24444813546208463</v>
      </c>
      <c r="AS306" s="13"/>
      <c r="AT306" s="9"/>
      <c r="AU306" s="8"/>
      <c r="AV306" s="9"/>
      <c r="AW306" s="31"/>
      <c r="AX306" s="9"/>
      <c r="AY306" s="8"/>
      <c r="AZ306" s="8"/>
      <c r="BE306" s="9"/>
    </row>
    <row r="307" spans="2:57" ht="15.75" customHeight="1" x14ac:dyDescent="0.25">
      <c r="AT307" s="9"/>
      <c r="AU307" s="8"/>
      <c r="AV307" s="9"/>
      <c r="AW307" s="31"/>
      <c r="AX307" s="9"/>
      <c r="AY307" s="8"/>
      <c r="AZ307" s="8"/>
      <c r="BE307" s="9"/>
    </row>
    <row r="308" spans="2:57" ht="15.75" customHeight="1" x14ac:dyDescent="0.25">
      <c r="B308" s="12" t="s">
        <v>1800</v>
      </c>
      <c r="J308" s="6" t="s">
        <v>1839</v>
      </c>
      <c r="AT308" s="9"/>
      <c r="AU308" s="8"/>
      <c r="AV308" s="9"/>
      <c r="AW308" s="31"/>
      <c r="AX308" s="9"/>
      <c r="AY308" s="8"/>
      <c r="AZ308" s="8"/>
      <c r="BE308" s="9"/>
    </row>
    <row r="309" spans="2:57" ht="15.75" customHeight="1" x14ac:dyDescent="0.25">
      <c r="B309" s="12" t="s">
        <v>1792</v>
      </c>
      <c r="C309" s="13">
        <v>45495.13432835821</v>
      </c>
      <c r="D309" s="13">
        <v>97790.792951541851</v>
      </c>
      <c r="E309" s="13">
        <v>834053.9930555555</v>
      </c>
      <c r="F309" s="13">
        <v>91423.793478260865</v>
      </c>
      <c r="G309" s="13">
        <v>48604.661354581673</v>
      </c>
      <c r="H309" s="13">
        <v>258804.3512195122</v>
      </c>
      <c r="J309" s="12" t="s">
        <v>1792</v>
      </c>
      <c r="K309" s="14">
        <f t="shared" ref="K309:P309" si="28">AVERAGE(AT3:AT289)</f>
        <v>738.55034123579981</v>
      </c>
      <c r="L309" s="14">
        <f t="shared" si="28"/>
        <v>904.94833138167064</v>
      </c>
      <c r="M309" s="14">
        <f t="shared" si="28"/>
        <v>1114.2862043780206</v>
      </c>
      <c r="N309" s="14">
        <f t="shared" si="28"/>
        <v>575.05091436080795</v>
      </c>
      <c r="O309" s="14">
        <f t="shared" si="28"/>
        <v>715.00095562670265</v>
      </c>
      <c r="P309" s="14">
        <f t="shared" si="28"/>
        <v>1012.2281630508473</v>
      </c>
      <c r="AT309" s="9"/>
      <c r="AU309" s="8"/>
      <c r="AV309" s="9"/>
      <c r="AW309" s="31"/>
      <c r="AX309" s="9"/>
      <c r="AY309" s="8"/>
      <c r="AZ309" s="8"/>
      <c r="BE309" s="9"/>
    </row>
    <row r="310" spans="2:57" ht="15.75" customHeight="1" x14ac:dyDescent="0.25">
      <c r="B310" s="12" t="s">
        <v>1793</v>
      </c>
      <c r="C310" s="13">
        <v>0</v>
      </c>
      <c r="D310" s="13">
        <v>1893</v>
      </c>
      <c r="E310" s="13">
        <v>0</v>
      </c>
      <c r="F310" s="13">
        <v>0</v>
      </c>
      <c r="G310" s="13">
        <v>0</v>
      </c>
      <c r="H310" s="13">
        <v>186</v>
      </c>
      <c r="J310" s="12" t="s">
        <v>1793</v>
      </c>
      <c r="K310" s="14">
        <f t="shared" ref="K310:P310" si="29">MIN(AT3:AT289)</f>
        <v>0</v>
      </c>
      <c r="L310" s="14">
        <f t="shared" si="29"/>
        <v>172.09090909090909</v>
      </c>
      <c r="M310" s="14">
        <f t="shared" si="29"/>
        <v>77.681274900398407</v>
      </c>
      <c r="N310" s="14">
        <f t="shared" si="29"/>
        <v>0</v>
      </c>
      <c r="O310" s="14">
        <f t="shared" si="29"/>
        <v>0</v>
      </c>
      <c r="P310" s="14">
        <f t="shared" si="29"/>
        <v>15.5</v>
      </c>
      <c r="AT310" s="9"/>
      <c r="AU310" s="8"/>
      <c r="AV310" s="9"/>
      <c r="AW310" s="31"/>
      <c r="AX310" s="9"/>
      <c r="AY310" s="8"/>
      <c r="AZ310" s="8"/>
      <c r="BE310" s="9"/>
    </row>
    <row r="311" spans="2:57" ht="15.75" customHeight="1" x14ac:dyDescent="0.25">
      <c r="B311" s="12" t="s">
        <v>1794</v>
      </c>
      <c r="C311" s="13">
        <v>720541</v>
      </c>
      <c r="D311" s="13">
        <v>1362619</v>
      </c>
      <c r="E311" s="13">
        <v>25414453</v>
      </c>
      <c r="F311" s="13">
        <v>1548866</v>
      </c>
      <c r="G311" s="13">
        <v>847014</v>
      </c>
      <c r="H311" s="13">
        <v>3911287</v>
      </c>
      <c r="J311" s="12" t="s">
        <v>1794</v>
      </c>
      <c r="K311" s="14">
        <f t="shared" ref="K311:P311" si="30">MAX(AT3:AT289)</f>
        <v>4077</v>
      </c>
      <c r="L311" s="14">
        <f t="shared" si="30"/>
        <v>4393.3005780346821</v>
      </c>
      <c r="M311" s="14">
        <f t="shared" si="30"/>
        <v>53540.275000000001</v>
      </c>
      <c r="N311" s="14">
        <f t="shared" si="30"/>
        <v>22641.969696969696</v>
      </c>
      <c r="O311" s="14">
        <f t="shared" si="30"/>
        <v>9010.173913043478</v>
      </c>
      <c r="P311" s="14">
        <f t="shared" si="30"/>
        <v>7917.5850202429147</v>
      </c>
      <c r="AT311" s="9"/>
      <c r="AU311" s="8"/>
      <c r="AV311" s="9"/>
      <c r="AW311" s="31"/>
      <c r="AX311" s="9"/>
      <c r="AY311" s="8"/>
      <c r="AZ311" s="8"/>
      <c r="BE311" s="9"/>
    </row>
    <row r="312" spans="2:57" ht="15.75" customHeight="1" x14ac:dyDescent="0.25">
      <c r="B312" s="12" t="s">
        <v>1795</v>
      </c>
      <c r="C312" s="13">
        <v>4108.5</v>
      </c>
      <c r="D312" s="13">
        <v>17759</v>
      </c>
      <c r="E312" s="13">
        <v>94831.5</v>
      </c>
      <c r="F312" s="13">
        <v>13945.5</v>
      </c>
      <c r="G312" s="13">
        <v>3434.5</v>
      </c>
      <c r="H312" s="13">
        <v>48323</v>
      </c>
      <c r="J312" s="12" t="s">
        <v>1795</v>
      </c>
      <c r="K312" s="14">
        <f t="shared" ref="K312:P312" si="31">QUARTILE(AT3:AT289,1)</f>
        <v>234.49009009009009</v>
      </c>
      <c r="L312" s="14">
        <f t="shared" si="31"/>
        <v>540.22121212121215</v>
      </c>
      <c r="M312" s="14">
        <f t="shared" si="31"/>
        <v>322.11254019292602</v>
      </c>
      <c r="N312" s="14">
        <f t="shared" si="31"/>
        <v>204.62978723404257</v>
      </c>
      <c r="O312" s="14">
        <f t="shared" si="31"/>
        <v>220.17953667953668</v>
      </c>
      <c r="P312" s="14">
        <f t="shared" si="31"/>
        <v>501.05070795441463</v>
      </c>
      <c r="AT312" s="9"/>
      <c r="AU312" s="8"/>
      <c r="AV312" s="9"/>
      <c r="AW312" s="31"/>
      <c r="AX312" s="9"/>
      <c r="AY312" s="8"/>
      <c r="AZ312" s="8"/>
      <c r="BE312" s="9"/>
    </row>
    <row r="313" spans="2:57" ht="15.75" customHeight="1" x14ac:dyDescent="0.25">
      <c r="B313" s="12" t="s">
        <v>1796</v>
      </c>
      <c r="C313" s="13">
        <v>13424.5</v>
      </c>
      <c r="D313" s="13">
        <v>45157</v>
      </c>
      <c r="E313" s="13">
        <v>252710</v>
      </c>
      <c r="F313" s="13">
        <v>39576.5</v>
      </c>
      <c r="G313" s="13">
        <v>15986</v>
      </c>
      <c r="H313" s="13">
        <v>104401</v>
      </c>
      <c r="J313" s="12" t="s">
        <v>1796</v>
      </c>
      <c r="K313" s="14">
        <f t="shared" ref="K313:P313" si="32">MEDIAN(AT3:AT289)</f>
        <v>594.5</v>
      </c>
      <c r="L313" s="14">
        <f t="shared" si="32"/>
        <v>780.52059925093636</v>
      </c>
      <c r="M313" s="14">
        <f t="shared" si="32"/>
        <v>461.97222222222223</v>
      </c>
      <c r="N313" s="14">
        <f t="shared" si="32"/>
        <v>416.36842105263156</v>
      </c>
      <c r="O313" s="14">
        <f t="shared" si="32"/>
        <v>515.66666666666663</v>
      </c>
      <c r="P313" s="14">
        <f t="shared" si="32"/>
        <v>782.52564502542668</v>
      </c>
      <c r="AT313" s="9"/>
      <c r="AU313" s="8"/>
      <c r="AV313" s="9"/>
      <c r="AW313" s="31"/>
      <c r="AX313" s="9"/>
      <c r="AY313" s="8"/>
      <c r="AZ313" s="8"/>
      <c r="BE313" s="9"/>
    </row>
    <row r="314" spans="2:57" ht="15.75" customHeight="1" x14ac:dyDescent="0.25">
      <c r="B314" s="12" t="s">
        <v>1797</v>
      </c>
      <c r="C314" s="13">
        <v>52083.75</v>
      </c>
      <c r="D314" s="13">
        <v>113307</v>
      </c>
      <c r="E314" s="13">
        <v>729838</v>
      </c>
      <c r="F314" s="13">
        <v>103052</v>
      </c>
      <c r="G314" s="13">
        <v>47384.5</v>
      </c>
      <c r="H314" s="13">
        <v>273506</v>
      </c>
      <c r="J314" s="12" t="s">
        <v>1797</v>
      </c>
      <c r="K314" s="14">
        <f t="shared" ref="K314:P314" si="33">QUARTILE(AT3:AT289,3)</f>
        <v>1061.6352554444597</v>
      </c>
      <c r="L314" s="14">
        <f t="shared" si="33"/>
        <v>1154.3481884057969</v>
      </c>
      <c r="M314" s="14">
        <f t="shared" si="33"/>
        <v>778.3489461358314</v>
      </c>
      <c r="N314" s="14">
        <f t="shared" si="33"/>
        <v>665.59028536070468</v>
      </c>
      <c r="O314" s="14">
        <f t="shared" si="33"/>
        <v>998.23935389133635</v>
      </c>
      <c r="P314" s="14">
        <f t="shared" si="33"/>
        <v>1172.0058007117439</v>
      </c>
      <c r="AT314" s="9"/>
      <c r="AU314" s="8"/>
      <c r="AV314" s="9"/>
      <c r="AW314" s="31"/>
      <c r="AX314" s="9"/>
      <c r="AY314" s="8"/>
      <c r="AZ314" s="8"/>
      <c r="BE314" s="9"/>
    </row>
    <row r="315" spans="2:57" ht="15.75" customHeight="1" x14ac:dyDescent="0.25">
      <c r="B315" s="12" t="s">
        <v>1798</v>
      </c>
      <c r="C315" s="13">
        <v>47975.25</v>
      </c>
      <c r="D315" s="13">
        <v>95548</v>
      </c>
      <c r="E315" s="13">
        <v>635006.5</v>
      </c>
      <c r="F315" s="13">
        <v>89106.5</v>
      </c>
      <c r="G315" s="13">
        <v>43950</v>
      </c>
      <c r="H315" s="13">
        <v>225183</v>
      </c>
      <c r="J315" s="12" t="s">
        <v>1798</v>
      </c>
      <c r="K315" s="14">
        <f t="shared" ref="K315:P315" si="34">K314-K312</f>
        <v>827.14516535436962</v>
      </c>
      <c r="L315" s="14">
        <f t="shared" si="34"/>
        <v>614.12697628458477</v>
      </c>
      <c r="M315" s="14">
        <f t="shared" si="34"/>
        <v>456.23640594290538</v>
      </c>
      <c r="N315" s="14">
        <f t="shared" si="34"/>
        <v>460.96049812666212</v>
      </c>
      <c r="O315" s="14">
        <f t="shared" si="34"/>
        <v>778.05981721179967</v>
      </c>
      <c r="P315" s="14">
        <f t="shared" si="34"/>
        <v>670.95509275732923</v>
      </c>
      <c r="AT315" s="9"/>
      <c r="AU315" s="8"/>
      <c r="AV315" s="9"/>
      <c r="AW315" s="31"/>
      <c r="AX315" s="9"/>
      <c r="AY315" s="8"/>
      <c r="AZ315" s="8"/>
      <c r="BE315" s="9"/>
    </row>
    <row r="316" spans="2:57" ht="15.75" customHeight="1" x14ac:dyDescent="0.25">
      <c r="B316" s="12" t="s">
        <v>1799</v>
      </c>
      <c r="C316" s="13">
        <v>83167.28931778876</v>
      </c>
      <c r="D316" s="13">
        <v>157674.14207757535</v>
      </c>
      <c r="E316" s="13">
        <v>1995573.2218266779</v>
      </c>
      <c r="F316" s="13">
        <v>156397.36820123784</v>
      </c>
      <c r="G316" s="13">
        <v>96324.602250935146</v>
      </c>
      <c r="H316" s="13">
        <v>464456.51782257942</v>
      </c>
      <c r="J316" s="12" t="s">
        <v>1799</v>
      </c>
      <c r="K316" s="14">
        <f t="shared" ref="K316:P316" si="35">STDEV(AT3:AT289)</f>
        <v>641.04122601354879</v>
      </c>
      <c r="L316" s="14">
        <f t="shared" si="35"/>
        <v>530.49672581730795</v>
      </c>
      <c r="M316" s="14">
        <f t="shared" si="35"/>
        <v>3615.9369572374248</v>
      </c>
      <c r="N316" s="14">
        <f t="shared" si="35"/>
        <v>1389.7621604467811</v>
      </c>
      <c r="O316" s="14">
        <f t="shared" si="35"/>
        <v>832.54220169647306</v>
      </c>
      <c r="P316" s="14">
        <f t="shared" si="35"/>
        <v>907.62180093927532</v>
      </c>
      <c r="AT316" s="9"/>
      <c r="AU316" s="8"/>
      <c r="AV316" s="9"/>
      <c r="AW316" s="31"/>
      <c r="AX316" s="9"/>
      <c r="AY316" s="8"/>
      <c r="AZ316" s="8"/>
      <c r="BE316" s="9"/>
    </row>
    <row r="317" spans="2:57" ht="15.75" customHeight="1" x14ac:dyDescent="0.25">
      <c r="AT317" s="9"/>
      <c r="AU317" s="8"/>
      <c r="AV317" s="9"/>
      <c r="AW317" s="31"/>
      <c r="AX317" s="9"/>
      <c r="AY317" s="8"/>
      <c r="AZ317" s="8"/>
      <c r="BE317" s="9"/>
    </row>
    <row r="318" spans="2:57" ht="15.75" customHeight="1" x14ac:dyDescent="0.25">
      <c r="B318" s="12" t="s">
        <v>1802</v>
      </c>
      <c r="AT318" s="9"/>
      <c r="AU318" s="8"/>
      <c r="AV318" s="9"/>
      <c r="AW318" s="31"/>
      <c r="AX318" s="9"/>
      <c r="AY318" s="8"/>
      <c r="AZ318" s="8"/>
      <c r="BE318" s="9"/>
    </row>
    <row r="319" spans="2:57" ht="15.75" customHeight="1" x14ac:dyDescent="0.25">
      <c r="B319" s="10" t="s">
        <v>1792</v>
      </c>
      <c r="C319" s="13">
        <v>8.3808582089552192E-2</v>
      </c>
      <c r="D319" s="13">
        <v>0.19074625550660784</v>
      </c>
      <c r="E319" s="13">
        <v>0.82172361111111103</v>
      </c>
      <c r="F319" s="13">
        <v>0.18674891304347821</v>
      </c>
      <c r="G319" s="13">
        <v>8.9312749003984129E-2</v>
      </c>
      <c r="H319" s="13">
        <v>0.39236634146341454</v>
      </c>
      <c r="AT319" s="9"/>
      <c r="AU319" s="8"/>
      <c r="AV319" s="9"/>
      <c r="AW319" s="31"/>
      <c r="AX319" s="9"/>
      <c r="AY319" s="8"/>
      <c r="AZ319" s="8"/>
      <c r="BE319" s="9"/>
    </row>
    <row r="320" spans="2:57" ht="15.75" customHeight="1" x14ac:dyDescent="0.25">
      <c r="B320" s="10" t="s">
        <v>1793</v>
      </c>
      <c r="C320" s="13">
        <v>0</v>
      </c>
      <c r="D320" s="13">
        <v>1.9E-3</v>
      </c>
      <c r="E320" s="13">
        <v>0</v>
      </c>
      <c r="F320" s="13">
        <v>0</v>
      </c>
      <c r="G320" s="13">
        <v>0</v>
      </c>
      <c r="H320" s="13">
        <v>1.5E-3</v>
      </c>
      <c r="AT320" s="9"/>
      <c r="AU320" s="8"/>
      <c r="AV320" s="9"/>
      <c r="AW320" s="31"/>
      <c r="AX320" s="9"/>
      <c r="AY320" s="8"/>
      <c r="AZ320" s="8"/>
      <c r="BE320" s="9"/>
    </row>
    <row r="321" spans="2:57" ht="15.75" customHeight="1" x14ac:dyDescent="0.25">
      <c r="B321" s="10" t="s">
        <v>1794</v>
      </c>
      <c r="C321" s="13">
        <v>0.4531</v>
      </c>
      <c r="D321" s="13">
        <v>0.81379999999999997</v>
      </c>
      <c r="E321" s="13">
        <v>0.99629999999999996</v>
      </c>
      <c r="F321" s="13">
        <v>0.84399999999999997</v>
      </c>
      <c r="G321" s="13">
        <v>0.69330000000000003</v>
      </c>
      <c r="H321" s="13">
        <v>0.98399999999999999</v>
      </c>
      <c r="AT321" s="9"/>
      <c r="AU321" s="8"/>
      <c r="AV321" s="9"/>
      <c r="AW321" s="31"/>
      <c r="AX321" s="9"/>
      <c r="AY321" s="8"/>
      <c r="AZ321" s="8"/>
      <c r="BE321" s="9"/>
    </row>
    <row r="322" spans="2:57" ht="15.75" customHeight="1" x14ac:dyDescent="0.25">
      <c r="B322" s="10" t="s">
        <v>1795</v>
      </c>
      <c r="C322" s="13">
        <v>1.4150000000000001E-2</v>
      </c>
      <c r="D322" s="13">
        <v>6.0149999999999995E-2</v>
      </c>
      <c r="E322" s="13">
        <v>0.78075000000000006</v>
      </c>
      <c r="F322" s="13">
        <v>5.0599999999999999E-2</v>
      </c>
      <c r="G322" s="13">
        <v>1.3299999999999999E-2</v>
      </c>
      <c r="H322" s="13">
        <v>0.19359999999999999</v>
      </c>
      <c r="AT322" s="9"/>
      <c r="AU322" s="8"/>
      <c r="AV322" s="9"/>
      <c r="AW322" s="31"/>
      <c r="AX322" s="9"/>
      <c r="AY322" s="8"/>
      <c r="AZ322" s="8"/>
      <c r="BE322" s="9"/>
    </row>
    <row r="323" spans="2:57" ht="15.75" customHeight="1" x14ac:dyDescent="0.25">
      <c r="B323" s="10" t="s">
        <v>1796</v>
      </c>
      <c r="C323" s="13">
        <v>5.2600000000000001E-2</v>
      </c>
      <c r="D323" s="13">
        <v>0.14699999999999999</v>
      </c>
      <c r="E323" s="13">
        <v>0.86895</v>
      </c>
      <c r="F323" s="13">
        <v>0.13915</v>
      </c>
      <c r="G323" s="13">
        <v>4.6300000000000001E-2</v>
      </c>
      <c r="H323" s="13">
        <v>0.35970000000000002</v>
      </c>
      <c r="AT323" s="9"/>
      <c r="AU323" s="8"/>
      <c r="AV323" s="9"/>
      <c r="AW323" s="31"/>
      <c r="AX323" s="9"/>
      <c r="AY323" s="8"/>
      <c r="AZ323" s="8"/>
      <c r="BE323" s="9"/>
    </row>
    <row r="324" spans="2:57" ht="15.75" customHeight="1" x14ac:dyDescent="0.25">
      <c r="B324" s="10" t="s">
        <v>1797</v>
      </c>
      <c r="C324" s="13">
        <v>0.11737500000000001</v>
      </c>
      <c r="D324" s="13">
        <v>0.28594999999999998</v>
      </c>
      <c r="E324" s="13">
        <v>0.93554999999999999</v>
      </c>
      <c r="F324" s="13">
        <v>0.2656</v>
      </c>
      <c r="G324" s="13">
        <v>0.12575</v>
      </c>
      <c r="H324" s="13">
        <v>0.57940000000000003</v>
      </c>
      <c r="AT324" s="9"/>
      <c r="AU324" s="8"/>
      <c r="AV324" s="9"/>
      <c r="AW324" s="31"/>
      <c r="AX324" s="9"/>
      <c r="AY324" s="8"/>
      <c r="AZ324" s="8"/>
      <c r="BE324" s="9"/>
    </row>
    <row r="325" spans="2:57" ht="15.75" customHeight="1" x14ac:dyDescent="0.25">
      <c r="B325" s="10" t="s">
        <v>1798</v>
      </c>
      <c r="C325" s="13">
        <v>0.10322500000000001</v>
      </c>
      <c r="D325" s="13">
        <v>0.2258</v>
      </c>
      <c r="E325" s="13">
        <v>0.15479999999999994</v>
      </c>
      <c r="F325" s="13">
        <v>0.215</v>
      </c>
      <c r="G325" s="13">
        <v>0.11244999999999999</v>
      </c>
      <c r="H325" s="13">
        <v>0.38580000000000003</v>
      </c>
      <c r="AT325" s="9"/>
      <c r="AU325" s="8"/>
      <c r="AV325" s="9"/>
      <c r="AW325" s="31"/>
      <c r="AX325" s="9"/>
      <c r="AY325" s="8"/>
      <c r="AZ325" s="8"/>
      <c r="BE325" s="9"/>
    </row>
    <row r="326" spans="2:57" ht="15.75" customHeight="1" x14ac:dyDescent="0.25">
      <c r="B326" s="10" t="s">
        <v>1799</v>
      </c>
      <c r="C326" s="13">
        <v>9.1708917268694401E-2</v>
      </c>
      <c r="D326" s="13">
        <v>0.16032533136566304</v>
      </c>
      <c r="E326" s="13">
        <v>0.16750507319213381</v>
      </c>
      <c r="F326" s="13">
        <v>0.17206841926369038</v>
      </c>
      <c r="G326" s="13">
        <v>0.11062514721713476</v>
      </c>
      <c r="H326" s="13">
        <v>0.2446602377784034</v>
      </c>
      <c r="AT326" s="9"/>
      <c r="AU326" s="8"/>
      <c r="AV326" s="9"/>
      <c r="AW326" s="31"/>
      <c r="AX326" s="9"/>
      <c r="AY326" s="8"/>
      <c r="AZ326" s="8"/>
      <c r="BE326" s="9"/>
    </row>
    <row r="327" spans="2:57" ht="15.75" customHeight="1" x14ac:dyDescent="0.25">
      <c r="AT327" s="9"/>
      <c r="AU327" s="8"/>
      <c r="AV327" s="9"/>
      <c r="AW327" s="31"/>
      <c r="AX327" s="9"/>
      <c r="AY327" s="8"/>
      <c r="AZ327" s="8"/>
      <c r="BE327" s="9"/>
    </row>
    <row r="328" spans="2:57" ht="15.75" customHeight="1" x14ac:dyDescent="0.25">
      <c r="B328" s="10" t="s">
        <v>1811</v>
      </c>
      <c r="AT328" s="9"/>
      <c r="AU328" s="8"/>
      <c r="AV328" s="9"/>
      <c r="AW328" s="31"/>
      <c r="AX328" s="9"/>
      <c r="AY328" s="8"/>
      <c r="AZ328" s="8"/>
      <c r="BE328" s="9"/>
    </row>
    <row r="329" spans="2:57" ht="15.75" customHeight="1" x14ac:dyDescent="0.25">
      <c r="B329" s="10" t="s">
        <v>3272</v>
      </c>
      <c r="C329" s="6" t="str">
        <f t="shared" ref="C329:H329" si="36">IF(C309&gt;=1000, TEXT(C309/1000, "0") &amp; "K", C309) &amp; " (" &amp; TEXT(C319, "0.00%") &amp; ")"</f>
        <v>45K (8.38%)</v>
      </c>
      <c r="D329" s="6" t="str">
        <f t="shared" si="36"/>
        <v>98K (19.07%)</v>
      </c>
      <c r="E329" s="6" t="str">
        <f t="shared" si="36"/>
        <v>834K (82.17%)</v>
      </c>
      <c r="F329" s="6" t="str">
        <f t="shared" si="36"/>
        <v>91K (18.67%)</v>
      </c>
      <c r="G329" s="6" t="str">
        <f t="shared" si="36"/>
        <v>49K (8.93%)</v>
      </c>
      <c r="H329" s="6" t="str">
        <f t="shared" si="36"/>
        <v>259K (39.24%)</v>
      </c>
      <c r="AT329" s="9"/>
      <c r="AU329" s="8"/>
      <c r="AV329" s="9"/>
      <c r="AW329" s="31"/>
      <c r="AX329" s="9"/>
      <c r="AY329" s="8"/>
      <c r="AZ329" s="8"/>
      <c r="BE329" s="9"/>
    </row>
    <row r="330" spans="2:57" ht="15.75" customHeight="1" x14ac:dyDescent="0.25">
      <c r="B330" s="10" t="s">
        <v>3273</v>
      </c>
      <c r="C330" s="6" t="str">
        <f t="shared" ref="C330:H330" si="37">IF(C310&gt;=1000, TEXT(C310/1000, "0") &amp; "K", C310) &amp; " (" &amp; TEXT(C320, "0.00%") &amp; ")"</f>
        <v>0 (0.00%)</v>
      </c>
      <c r="D330" s="6" t="str">
        <f t="shared" si="37"/>
        <v>2K (0.19%)</v>
      </c>
      <c r="E330" s="6" t="str">
        <f t="shared" si="37"/>
        <v>0 (0.00%)</v>
      </c>
      <c r="F330" s="6" t="str">
        <f t="shared" si="37"/>
        <v>0 (0.00%)</v>
      </c>
      <c r="G330" s="6" t="str">
        <f t="shared" si="37"/>
        <v>0 (0.00%)</v>
      </c>
      <c r="H330" s="6" t="str">
        <f t="shared" si="37"/>
        <v>186 (0.15%)</v>
      </c>
      <c r="AT330" s="9"/>
      <c r="AU330" s="8"/>
      <c r="AV330" s="9"/>
      <c r="AW330" s="31"/>
      <c r="AX330" s="9"/>
      <c r="AY330" s="8"/>
      <c r="AZ330" s="8"/>
      <c r="BE330" s="9"/>
    </row>
    <row r="331" spans="2:57" ht="15.75" customHeight="1" x14ac:dyDescent="0.25">
      <c r="B331" s="10" t="s">
        <v>3274</v>
      </c>
      <c r="C331" s="6" t="str">
        <f t="shared" ref="C331:H331" si="38">IF(C311&gt;=1000, TEXT(C311/1000, "0") &amp; "K", C311) &amp; " (" &amp; TEXT(C321, "0.00%") &amp; ")"</f>
        <v>721K (45.31%)</v>
      </c>
      <c r="D331" s="6" t="str">
        <f t="shared" si="38"/>
        <v>1363K (81.38%)</v>
      </c>
      <c r="E331" s="6" t="str">
        <f t="shared" si="38"/>
        <v>25414K (99.63%)</v>
      </c>
      <c r="F331" s="6" t="str">
        <f t="shared" si="38"/>
        <v>1549K (84.40%)</v>
      </c>
      <c r="G331" s="6" t="str">
        <f t="shared" si="38"/>
        <v>847K (69.33%)</v>
      </c>
      <c r="H331" s="6" t="str">
        <f t="shared" si="38"/>
        <v>3911K (98.40%)</v>
      </c>
      <c r="AT331" s="9"/>
      <c r="AU331" s="8"/>
      <c r="AV331" s="9"/>
      <c r="AW331" s="31"/>
      <c r="AX331" s="9"/>
      <c r="AY331" s="8"/>
      <c r="AZ331" s="8"/>
      <c r="BE331" s="9"/>
    </row>
    <row r="332" spans="2:57" ht="15.75" customHeight="1" x14ac:dyDescent="0.25">
      <c r="B332" s="10" t="s">
        <v>1795</v>
      </c>
      <c r="C332" s="6" t="str">
        <f t="shared" ref="C332:H332" si="39">IF(C312&gt;=1000, TEXT(C312/1000, "0") &amp; "K", C312) &amp; " (" &amp; TEXT(C322, "0.00%") &amp; ")"</f>
        <v>4K (1.42%)</v>
      </c>
      <c r="D332" s="6" t="str">
        <f t="shared" si="39"/>
        <v>18K (6.02%)</v>
      </c>
      <c r="E332" s="6" t="str">
        <f t="shared" si="39"/>
        <v>95K (78.08%)</v>
      </c>
      <c r="F332" s="6" t="str">
        <f t="shared" si="39"/>
        <v>14K (5.06%)</v>
      </c>
      <c r="G332" s="6" t="str">
        <f t="shared" si="39"/>
        <v>3K (1.33%)</v>
      </c>
      <c r="H332" s="6" t="str">
        <f t="shared" si="39"/>
        <v>48K (19.36%)</v>
      </c>
      <c r="AT332" s="9"/>
      <c r="AU332" s="8"/>
      <c r="AV332" s="9"/>
      <c r="AW332" s="31"/>
      <c r="AX332" s="9"/>
      <c r="AY332" s="8"/>
      <c r="AZ332" s="8"/>
      <c r="BE332" s="9"/>
    </row>
    <row r="333" spans="2:57" ht="15.75" customHeight="1" x14ac:dyDescent="0.25">
      <c r="B333" s="10" t="s">
        <v>3275</v>
      </c>
      <c r="C333" s="6" t="str">
        <f t="shared" ref="C333:H333" si="40">IF(C313&gt;=1000, TEXT(C313/1000, "0") &amp; "K", C313) &amp; " (" &amp; TEXT(C323, "0.00%") &amp; ")"</f>
        <v>13K (5.26%)</v>
      </c>
      <c r="D333" s="6" t="str">
        <f t="shared" si="40"/>
        <v>45K (14.70%)</v>
      </c>
      <c r="E333" s="6" t="str">
        <f t="shared" si="40"/>
        <v>253K (86.90%)</v>
      </c>
      <c r="F333" s="6" t="str">
        <f t="shared" si="40"/>
        <v>40K (13.92%)</v>
      </c>
      <c r="G333" s="6" t="str">
        <f t="shared" si="40"/>
        <v>16K (4.63%)</v>
      </c>
      <c r="H333" s="6" t="str">
        <f t="shared" si="40"/>
        <v>104K (35.97%)</v>
      </c>
      <c r="AT333" s="9"/>
      <c r="AU333" s="8"/>
      <c r="AV333" s="9"/>
      <c r="AW333" s="31"/>
      <c r="AX333" s="9"/>
      <c r="AY333" s="8"/>
      <c r="AZ333" s="8"/>
      <c r="BE333" s="9"/>
    </row>
    <row r="334" spans="2:57" ht="15.75" customHeight="1" x14ac:dyDescent="0.25">
      <c r="B334" s="10" t="s">
        <v>1797</v>
      </c>
      <c r="C334" s="6" t="str">
        <f t="shared" ref="C334:H334" si="41">IF(C314&gt;=1000, TEXT(C314/1000, "0") &amp; "K", C314) &amp; " (" &amp; TEXT(C324, "0.00%") &amp; ")"</f>
        <v>52K (11.74%)</v>
      </c>
      <c r="D334" s="6" t="str">
        <f t="shared" si="41"/>
        <v>113K (28.60%)</v>
      </c>
      <c r="E334" s="6" t="str">
        <f t="shared" si="41"/>
        <v>730K (93.56%)</v>
      </c>
      <c r="F334" s="6" t="str">
        <f t="shared" si="41"/>
        <v>103K (26.56%)</v>
      </c>
      <c r="G334" s="6" t="str">
        <f t="shared" si="41"/>
        <v>47K (12.58%)</v>
      </c>
      <c r="H334" s="6" t="str">
        <f t="shared" si="41"/>
        <v>274K (57.94%)</v>
      </c>
      <c r="AT334" s="9"/>
      <c r="AU334" s="8"/>
      <c r="AV334" s="9"/>
      <c r="AW334" s="31"/>
      <c r="AX334" s="9"/>
      <c r="AY334" s="8"/>
      <c r="AZ334" s="8"/>
      <c r="BE334" s="9"/>
    </row>
    <row r="335" spans="2:57" ht="15.75" customHeight="1" x14ac:dyDescent="0.25">
      <c r="B335" s="10" t="s">
        <v>1798</v>
      </c>
      <c r="C335" s="6" t="str">
        <f t="shared" ref="C335:H335" si="42">IF(C315&gt;=1000, TEXT(C315/1000, "0") &amp; "K", C315) &amp; " (" &amp; TEXT(C325, "0.00%") &amp; ")"</f>
        <v>48K (10.32%)</v>
      </c>
      <c r="D335" s="6" t="str">
        <f t="shared" si="42"/>
        <v>96K (22.58%)</v>
      </c>
      <c r="E335" s="6" t="str">
        <f t="shared" si="42"/>
        <v>635K (15.48%)</v>
      </c>
      <c r="F335" s="6" t="str">
        <f t="shared" si="42"/>
        <v>89K (21.50%)</v>
      </c>
      <c r="G335" s="6" t="str">
        <f t="shared" si="42"/>
        <v>44K (11.25%)</v>
      </c>
      <c r="H335" s="6" t="str">
        <f t="shared" si="42"/>
        <v>225K (38.58%)</v>
      </c>
      <c r="AT335" s="9"/>
      <c r="AU335" s="8"/>
      <c r="AV335" s="9"/>
      <c r="AW335" s="31"/>
      <c r="AX335" s="9"/>
      <c r="AY335" s="8"/>
      <c r="AZ335" s="8"/>
      <c r="BE335" s="9"/>
    </row>
    <row r="336" spans="2:57" ht="15.75" customHeight="1" x14ac:dyDescent="0.25">
      <c r="B336" s="10" t="s">
        <v>1799</v>
      </c>
      <c r="C336" s="6" t="str">
        <f t="shared" ref="C336:H336" si="43">IF(C316&gt;=1000, TEXT(C316/1000, "0") &amp; "K", C316) &amp; " (" &amp; TEXT(C326, "0.00%") &amp; ")"</f>
        <v>83K (9.17%)</v>
      </c>
      <c r="D336" s="6" t="str">
        <f t="shared" si="43"/>
        <v>158K (16.03%)</v>
      </c>
      <c r="E336" s="6" t="str">
        <f t="shared" si="43"/>
        <v>1996K (16.75%)</v>
      </c>
      <c r="F336" s="6" t="str">
        <f t="shared" si="43"/>
        <v>156K (17.21%)</v>
      </c>
      <c r="G336" s="6" t="str">
        <f t="shared" si="43"/>
        <v>96K (11.06%)</v>
      </c>
      <c r="H336" s="6" t="str">
        <f t="shared" si="43"/>
        <v>464K (24.47%)</v>
      </c>
      <c r="AT336" s="9"/>
      <c r="AU336" s="8"/>
      <c r="AV336" s="9"/>
      <c r="AW336" s="31"/>
      <c r="AX336" s="9"/>
      <c r="AY336" s="8"/>
      <c r="AZ336" s="8"/>
      <c r="BE336" s="9"/>
    </row>
    <row r="337" spans="46:57" ht="15.75" customHeight="1" x14ac:dyDescent="0.25">
      <c r="AT337" s="9"/>
      <c r="AU337" s="8"/>
      <c r="AV337" s="9"/>
      <c r="AW337" s="31"/>
      <c r="AX337" s="9"/>
      <c r="AY337" s="8"/>
      <c r="AZ337" s="8"/>
      <c r="BE337" s="9"/>
    </row>
    <row r="338" spans="46:57" ht="15.75" customHeight="1" x14ac:dyDescent="0.25">
      <c r="AT338" s="9"/>
      <c r="AU338" s="8"/>
      <c r="AV338" s="9"/>
      <c r="AW338" s="31"/>
      <c r="AX338" s="9"/>
      <c r="AY338" s="8"/>
      <c r="AZ338" s="8"/>
      <c r="BE338" s="9"/>
    </row>
    <row r="339" spans="46:57" ht="15.75" customHeight="1" x14ac:dyDescent="0.25">
      <c r="AT339" s="9"/>
      <c r="AU339" s="8"/>
      <c r="AV339" s="9"/>
      <c r="AW339" s="31"/>
      <c r="AX339" s="9"/>
      <c r="AY339" s="8"/>
      <c r="AZ339" s="8"/>
      <c r="BE339" s="9"/>
    </row>
    <row r="340" spans="46:57" ht="15.75" customHeight="1" x14ac:dyDescent="0.25">
      <c r="AT340" s="9"/>
      <c r="AU340" s="8"/>
      <c r="AV340" s="9"/>
      <c r="AW340" s="31"/>
      <c r="AX340" s="9"/>
      <c r="AY340" s="8"/>
      <c r="AZ340" s="8"/>
      <c r="BE340" s="9"/>
    </row>
    <row r="341" spans="46:57" ht="15.75" customHeight="1" x14ac:dyDescent="0.25">
      <c r="AT341" s="9"/>
      <c r="AU341" s="8"/>
      <c r="AV341" s="9"/>
      <c r="AW341" s="31"/>
      <c r="AX341" s="9"/>
      <c r="AY341" s="8"/>
      <c r="AZ341" s="8"/>
      <c r="BE341" s="9"/>
    </row>
    <row r="342" spans="46:57" ht="15.75" customHeight="1" x14ac:dyDescent="0.25">
      <c r="AT342" s="9"/>
      <c r="AU342" s="8"/>
      <c r="AV342" s="9"/>
      <c r="AW342" s="31"/>
      <c r="AX342" s="9"/>
      <c r="AY342" s="8"/>
      <c r="AZ342" s="8"/>
      <c r="BE342" s="9"/>
    </row>
    <row r="343" spans="46:57" ht="15.75" customHeight="1" x14ac:dyDescent="0.25">
      <c r="AT343" s="9"/>
      <c r="AU343" s="8"/>
      <c r="AV343" s="9"/>
      <c r="AW343" s="31"/>
      <c r="AX343" s="9"/>
      <c r="AY343" s="8"/>
      <c r="AZ343" s="8"/>
      <c r="BE343" s="9"/>
    </row>
    <row r="344" spans="46:57" ht="15.75" customHeight="1" x14ac:dyDescent="0.25">
      <c r="AT344" s="9"/>
      <c r="AU344" s="8"/>
      <c r="AV344" s="9"/>
      <c r="AW344" s="31"/>
      <c r="AX344" s="9"/>
      <c r="AY344" s="8"/>
      <c r="AZ344" s="8"/>
      <c r="BE344" s="9"/>
    </row>
    <row r="345" spans="46:57" ht="15.75" customHeight="1" x14ac:dyDescent="0.25">
      <c r="AT345" s="9"/>
      <c r="AU345" s="8"/>
      <c r="AV345" s="9"/>
      <c r="AW345" s="31"/>
      <c r="AX345" s="9"/>
      <c r="AY345" s="8"/>
      <c r="AZ345" s="8"/>
      <c r="BE345" s="9"/>
    </row>
    <row r="346" spans="46:57" ht="15.75" customHeight="1" x14ac:dyDescent="0.25">
      <c r="AT346" s="9"/>
      <c r="AU346" s="8"/>
      <c r="AV346" s="9"/>
      <c r="AW346" s="31"/>
      <c r="AX346" s="9"/>
      <c r="AY346" s="8"/>
      <c r="AZ346" s="8"/>
      <c r="BE346" s="9"/>
    </row>
    <row r="347" spans="46:57" ht="15.75" customHeight="1" x14ac:dyDescent="0.25">
      <c r="AT347" s="9"/>
      <c r="AU347" s="8"/>
      <c r="AV347" s="9"/>
      <c r="AW347" s="31"/>
      <c r="AX347" s="9"/>
      <c r="AY347" s="8"/>
      <c r="AZ347" s="8"/>
      <c r="BE347" s="9"/>
    </row>
    <row r="348" spans="46:57" ht="15.75" customHeight="1" x14ac:dyDescent="0.25">
      <c r="AT348" s="9" t="str">
        <f t="shared" ref="AT348:AT602" si="44">IF(D348 = 0, "", F348 / D348)</f>
        <v/>
      </c>
      <c r="AU348" s="8" t="str">
        <f t="shared" ref="AU348:AU602" si="45">IF(K348 = 0, "", M348 / K348)</f>
        <v/>
      </c>
      <c r="AV348" s="9" t="str">
        <f t="shared" ref="AV348:AV602" si="46">IF(R348 = 0, "", T348 / R348)</f>
        <v/>
      </c>
      <c r="AW348" s="31" t="str">
        <f t="shared" ref="AW348:AW602" si="47">IF(Y348 = 0, "", AA348 / Y348)</f>
        <v/>
      </c>
      <c r="AX348" s="9" t="str">
        <f t="shared" ref="AX348:AX602" si="48">IF(AF348 = 0, "", AH348 / AF348)</f>
        <v/>
      </c>
      <c r="AY348" s="8" t="str">
        <f t="shared" ref="AY348:AY602" si="49">IF(AM348 = 0, "", AO348 / AM348)</f>
        <v/>
      </c>
      <c r="AZ348" s="8"/>
      <c r="BE348" s="9"/>
    </row>
    <row r="349" spans="46:57" ht="15.75" customHeight="1" x14ac:dyDescent="0.25">
      <c r="AT349" s="9" t="str">
        <f t="shared" si="44"/>
        <v/>
      </c>
      <c r="AU349" s="8" t="str">
        <f t="shared" si="45"/>
        <v/>
      </c>
      <c r="AV349" s="9" t="str">
        <f t="shared" si="46"/>
        <v/>
      </c>
      <c r="AW349" s="31" t="str">
        <f t="shared" si="47"/>
        <v/>
      </c>
      <c r="AX349" s="9" t="str">
        <f t="shared" si="48"/>
        <v/>
      </c>
      <c r="AY349" s="8" t="str">
        <f t="shared" si="49"/>
        <v/>
      </c>
      <c r="AZ349" s="8"/>
      <c r="BE349" s="9"/>
    </row>
    <row r="350" spans="46:57" ht="15.75" customHeight="1" x14ac:dyDescent="0.25">
      <c r="AT350" s="9" t="str">
        <f t="shared" si="44"/>
        <v/>
      </c>
      <c r="AU350" s="8" t="str">
        <f t="shared" si="45"/>
        <v/>
      </c>
      <c r="AV350" s="9" t="str">
        <f t="shared" si="46"/>
        <v/>
      </c>
      <c r="AW350" s="31" t="str">
        <f t="shared" si="47"/>
        <v/>
      </c>
      <c r="AX350" s="9" t="str">
        <f t="shared" si="48"/>
        <v/>
      </c>
      <c r="AY350" s="8" t="str">
        <f t="shared" si="49"/>
        <v/>
      </c>
      <c r="AZ350" s="8"/>
      <c r="BE350" s="9"/>
    </row>
    <row r="351" spans="46:57" ht="15.75" customHeight="1" x14ac:dyDescent="0.25">
      <c r="AT351" s="9" t="str">
        <f t="shared" si="44"/>
        <v/>
      </c>
      <c r="AU351" s="8" t="str">
        <f t="shared" si="45"/>
        <v/>
      </c>
      <c r="AV351" s="9" t="str">
        <f t="shared" si="46"/>
        <v/>
      </c>
      <c r="AW351" s="31" t="str">
        <f t="shared" si="47"/>
        <v/>
      </c>
      <c r="AX351" s="9" t="str">
        <f t="shared" si="48"/>
        <v/>
      </c>
      <c r="AY351" s="8" t="str">
        <f t="shared" si="49"/>
        <v/>
      </c>
      <c r="AZ351" s="8"/>
      <c r="BE351" s="9"/>
    </row>
    <row r="352" spans="46:57" ht="15.75" customHeight="1" x14ac:dyDescent="0.25">
      <c r="AT352" s="9" t="str">
        <f t="shared" si="44"/>
        <v/>
      </c>
      <c r="AU352" s="8" t="str">
        <f t="shared" si="45"/>
        <v/>
      </c>
      <c r="AV352" s="9" t="str">
        <f t="shared" si="46"/>
        <v/>
      </c>
      <c r="AW352" s="31" t="str">
        <f t="shared" si="47"/>
        <v/>
      </c>
      <c r="AX352" s="9" t="str">
        <f t="shared" si="48"/>
        <v/>
      </c>
      <c r="AY352" s="8" t="str">
        <f t="shared" si="49"/>
        <v/>
      </c>
      <c r="AZ352" s="8"/>
      <c r="BE352" s="9"/>
    </row>
    <row r="353" spans="46:57" ht="15.75" customHeight="1" x14ac:dyDescent="0.25">
      <c r="AT353" s="9" t="str">
        <f t="shared" si="44"/>
        <v/>
      </c>
      <c r="AU353" s="8" t="str">
        <f t="shared" si="45"/>
        <v/>
      </c>
      <c r="AV353" s="9" t="str">
        <f t="shared" si="46"/>
        <v/>
      </c>
      <c r="AW353" s="31" t="str">
        <f t="shared" si="47"/>
        <v/>
      </c>
      <c r="AX353" s="9" t="str">
        <f t="shared" si="48"/>
        <v/>
      </c>
      <c r="AY353" s="8" t="str">
        <f t="shared" si="49"/>
        <v/>
      </c>
      <c r="AZ353" s="8"/>
      <c r="BE353" s="9"/>
    </row>
    <row r="354" spans="46:57" ht="15.75" customHeight="1" x14ac:dyDescent="0.25">
      <c r="AT354" s="9" t="str">
        <f t="shared" si="44"/>
        <v/>
      </c>
      <c r="AU354" s="8" t="str">
        <f t="shared" si="45"/>
        <v/>
      </c>
      <c r="AV354" s="9" t="str">
        <f t="shared" si="46"/>
        <v/>
      </c>
      <c r="AW354" s="31" t="str">
        <f t="shared" si="47"/>
        <v/>
      </c>
      <c r="AX354" s="9" t="str">
        <f t="shared" si="48"/>
        <v/>
      </c>
      <c r="AY354" s="8" t="str">
        <f t="shared" si="49"/>
        <v/>
      </c>
      <c r="AZ354" s="8"/>
      <c r="BE354" s="9"/>
    </row>
    <row r="355" spans="46:57" ht="15.75" customHeight="1" x14ac:dyDescent="0.25">
      <c r="AT355" s="9" t="str">
        <f t="shared" si="44"/>
        <v/>
      </c>
      <c r="AU355" s="8" t="str">
        <f t="shared" si="45"/>
        <v/>
      </c>
      <c r="AV355" s="9" t="str">
        <f t="shared" si="46"/>
        <v/>
      </c>
      <c r="AW355" s="31" t="str">
        <f t="shared" si="47"/>
        <v/>
      </c>
      <c r="AX355" s="9" t="str">
        <f t="shared" si="48"/>
        <v/>
      </c>
      <c r="AY355" s="8" t="str">
        <f t="shared" si="49"/>
        <v/>
      </c>
      <c r="AZ355" s="8"/>
      <c r="BE355" s="9"/>
    </row>
    <row r="356" spans="46:57" ht="15.75" customHeight="1" x14ac:dyDescent="0.25">
      <c r="AT356" s="9" t="str">
        <f t="shared" si="44"/>
        <v/>
      </c>
      <c r="AU356" s="8" t="str">
        <f t="shared" si="45"/>
        <v/>
      </c>
      <c r="AV356" s="9" t="str">
        <f t="shared" si="46"/>
        <v/>
      </c>
      <c r="AW356" s="31" t="str">
        <f t="shared" si="47"/>
        <v/>
      </c>
      <c r="AX356" s="9" t="str">
        <f t="shared" si="48"/>
        <v/>
      </c>
      <c r="AY356" s="8" t="str">
        <f t="shared" si="49"/>
        <v/>
      </c>
      <c r="AZ356" s="8"/>
      <c r="BE356" s="9"/>
    </row>
    <row r="357" spans="46:57" ht="15.75" customHeight="1" x14ac:dyDescent="0.25">
      <c r="AT357" s="9" t="str">
        <f t="shared" si="44"/>
        <v/>
      </c>
      <c r="AU357" s="8" t="str">
        <f t="shared" si="45"/>
        <v/>
      </c>
      <c r="AV357" s="9" t="str">
        <f t="shared" si="46"/>
        <v/>
      </c>
      <c r="AW357" s="31" t="str">
        <f t="shared" si="47"/>
        <v/>
      </c>
      <c r="AX357" s="9" t="str">
        <f t="shared" si="48"/>
        <v/>
      </c>
      <c r="AY357" s="8" t="str">
        <f t="shared" si="49"/>
        <v/>
      </c>
      <c r="AZ357" s="8"/>
      <c r="BE357" s="9"/>
    </row>
    <row r="358" spans="46:57" ht="15.75" customHeight="1" x14ac:dyDescent="0.25">
      <c r="AT358" s="9" t="str">
        <f t="shared" si="44"/>
        <v/>
      </c>
      <c r="AU358" s="8" t="str">
        <f t="shared" si="45"/>
        <v/>
      </c>
      <c r="AV358" s="9" t="str">
        <f t="shared" si="46"/>
        <v/>
      </c>
      <c r="AW358" s="31" t="str">
        <f t="shared" si="47"/>
        <v/>
      </c>
      <c r="AX358" s="9" t="str">
        <f t="shared" si="48"/>
        <v/>
      </c>
      <c r="AY358" s="8" t="str">
        <f t="shared" si="49"/>
        <v/>
      </c>
      <c r="AZ358" s="8"/>
      <c r="BE358" s="9"/>
    </row>
    <row r="359" spans="46:57" ht="15.75" customHeight="1" x14ac:dyDescent="0.25">
      <c r="AT359" s="9" t="str">
        <f t="shared" si="44"/>
        <v/>
      </c>
      <c r="AU359" s="8" t="str">
        <f t="shared" si="45"/>
        <v/>
      </c>
      <c r="AV359" s="9" t="str">
        <f t="shared" si="46"/>
        <v/>
      </c>
      <c r="AW359" s="31" t="str">
        <f t="shared" si="47"/>
        <v/>
      </c>
      <c r="AX359" s="9" t="str">
        <f t="shared" si="48"/>
        <v/>
      </c>
      <c r="AY359" s="8" t="str">
        <f t="shared" si="49"/>
        <v/>
      </c>
      <c r="AZ359" s="8"/>
      <c r="BE359" s="9"/>
    </row>
    <row r="360" spans="46:57" ht="15.75" customHeight="1" x14ac:dyDescent="0.25">
      <c r="AT360" s="9" t="str">
        <f t="shared" si="44"/>
        <v/>
      </c>
      <c r="AU360" s="8" t="str">
        <f t="shared" si="45"/>
        <v/>
      </c>
      <c r="AV360" s="9" t="str">
        <f t="shared" si="46"/>
        <v/>
      </c>
      <c r="AW360" s="31" t="str">
        <f t="shared" si="47"/>
        <v/>
      </c>
      <c r="AX360" s="9" t="str">
        <f t="shared" si="48"/>
        <v/>
      </c>
      <c r="AY360" s="8" t="str">
        <f t="shared" si="49"/>
        <v/>
      </c>
      <c r="AZ360" s="8"/>
      <c r="BE360" s="9"/>
    </row>
    <row r="361" spans="46:57" ht="15.75" customHeight="1" x14ac:dyDescent="0.25">
      <c r="AT361" s="9" t="str">
        <f t="shared" si="44"/>
        <v/>
      </c>
      <c r="AU361" s="8" t="str">
        <f t="shared" si="45"/>
        <v/>
      </c>
      <c r="AV361" s="9" t="str">
        <f t="shared" si="46"/>
        <v/>
      </c>
      <c r="AW361" s="31" t="str">
        <f t="shared" si="47"/>
        <v/>
      </c>
      <c r="AX361" s="9" t="str">
        <f t="shared" si="48"/>
        <v/>
      </c>
      <c r="AY361" s="8" t="str">
        <f t="shared" si="49"/>
        <v/>
      </c>
      <c r="AZ361" s="8"/>
      <c r="BE361" s="9"/>
    </row>
    <row r="362" spans="46:57" ht="15.75" customHeight="1" x14ac:dyDescent="0.25">
      <c r="AT362" s="9" t="str">
        <f t="shared" si="44"/>
        <v/>
      </c>
      <c r="AU362" s="8" t="str">
        <f t="shared" si="45"/>
        <v/>
      </c>
      <c r="AV362" s="9" t="str">
        <f t="shared" si="46"/>
        <v/>
      </c>
      <c r="AW362" s="31" t="str">
        <f t="shared" si="47"/>
        <v/>
      </c>
      <c r="AX362" s="9" t="str">
        <f t="shared" si="48"/>
        <v/>
      </c>
      <c r="AY362" s="8" t="str">
        <f t="shared" si="49"/>
        <v/>
      </c>
      <c r="AZ362" s="8"/>
      <c r="BE362" s="9"/>
    </row>
    <row r="363" spans="46:57" ht="15.75" customHeight="1" x14ac:dyDescent="0.25">
      <c r="AT363" s="9" t="str">
        <f t="shared" si="44"/>
        <v/>
      </c>
      <c r="AU363" s="8" t="str">
        <f t="shared" si="45"/>
        <v/>
      </c>
      <c r="AV363" s="9" t="str">
        <f t="shared" si="46"/>
        <v/>
      </c>
      <c r="AW363" s="31" t="str">
        <f t="shared" si="47"/>
        <v/>
      </c>
      <c r="AX363" s="9" t="str">
        <f t="shared" si="48"/>
        <v/>
      </c>
      <c r="AY363" s="8" t="str">
        <f t="shared" si="49"/>
        <v/>
      </c>
      <c r="AZ363" s="8"/>
      <c r="BE363" s="9"/>
    </row>
    <row r="364" spans="46:57" ht="15.75" customHeight="1" x14ac:dyDescent="0.25">
      <c r="AT364" s="9" t="str">
        <f t="shared" si="44"/>
        <v/>
      </c>
      <c r="AU364" s="8" t="str">
        <f t="shared" si="45"/>
        <v/>
      </c>
      <c r="AV364" s="9" t="str">
        <f t="shared" si="46"/>
        <v/>
      </c>
      <c r="AW364" s="31" t="str">
        <f t="shared" si="47"/>
        <v/>
      </c>
      <c r="AX364" s="9" t="str">
        <f t="shared" si="48"/>
        <v/>
      </c>
      <c r="AY364" s="8" t="str">
        <f t="shared" si="49"/>
        <v/>
      </c>
      <c r="AZ364" s="8"/>
      <c r="BE364" s="9"/>
    </row>
    <row r="365" spans="46:57" ht="15.75" customHeight="1" x14ac:dyDescent="0.25">
      <c r="AT365" s="9" t="str">
        <f t="shared" si="44"/>
        <v/>
      </c>
      <c r="AU365" s="8" t="str">
        <f t="shared" si="45"/>
        <v/>
      </c>
      <c r="AV365" s="9" t="str">
        <f t="shared" si="46"/>
        <v/>
      </c>
      <c r="AW365" s="31" t="str">
        <f t="shared" si="47"/>
        <v/>
      </c>
      <c r="AX365" s="9" t="str">
        <f t="shared" si="48"/>
        <v/>
      </c>
      <c r="AY365" s="8" t="str">
        <f t="shared" si="49"/>
        <v/>
      </c>
      <c r="AZ365" s="8"/>
      <c r="BE365" s="9"/>
    </row>
    <row r="366" spans="46:57" ht="15.75" customHeight="1" x14ac:dyDescent="0.25">
      <c r="AT366" s="9" t="str">
        <f t="shared" si="44"/>
        <v/>
      </c>
      <c r="AU366" s="8" t="str">
        <f t="shared" si="45"/>
        <v/>
      </c>
      <c r="AV366" s="9" t="str">
        <f t="shared" si="46"/>
        <v/>
      </c>
      <c r="AW366" s="31" t="str">
        <f t="shared" si="47"/>
        <v/>
      </c>
      <c r="AX366" s="9" t="str">
        <f t="shared" si="48"/>
        <v/>
      </c>
      <c r="AY366" s="8" t="str">
        <f t="shared" si="49"/>
        <v/>
      </c>
      <c r="AZ366" s="8"/>
      <c r="BE366" s="9"/>
    </row>
    <row r="367" spans="46:57" ht="15.75" customHeight="1" x14ac:dyDescent="0.25">
      <c r="AT367" s="9" t="str">
        <f t="shared" si="44"/>
        <v/>
      </c>
      <c r="AU367" s="8" t="str">
        <f t="shared" si="45"/>
        <v/>
      </c>
      <c r="AV367" s="9" t="str">
        <f t="shared" si="46"/>
        <v/>
      </c>
      <c r="AW367" s="31" t="str">
        <f t="shared" si="47"/>
        <v/>
      </c>
      <c r="AX367" s="9" t="str">
        <f t="shared" si="48"/>
        <v/>
      </c>
      <c r="AY367" s="8" t="str">
        <f t="shared" si="49"/>
        <v/>
      </c>
      <c r="AZ367" s="8"/>
      <c r="BE367" s="9"/>
    </row>
    <row r="368" spans="46:57" ht="15.75" customHeight="1" x14ac:dyDescent="0.25">
      <c r="AT368" s="9" t="str">
        <f t="shared" si="44"/>
        <v/>
      </c>
      <c r="AU368" s="8" t="str">
        <f t="shared" si="45"/>
        <v/>
      </c>
      <c r="AV368" s="9" t="str">
        <f t="shared" si="46"/>
        <v/>
      </c>
      <c r="AW368" s="31" t="str">
        <f t="shared" si="47"/>
        <v/>
      </c>
      <c r="AX368" s="9" t="str">
        <f t="shared" si="48"/>
        <v/>
      </c>
      <c r="AY368" s="8" t="str">
        <f t="shared" si="49"/>
        <v/>
      </c>
      <c r="AZ368" s="8"/>
      <c r="BE368" s="9"/>
    </row>
    <row r="369" spans="46:57" ht="15.75" customHeight="1" x14ac:dyDescent="0.25">
      <c r="AT369" s="9" t="str">
        <f t="shared" si="44"/>
        <v/>
      </c>
      <c r="AU369" s="8" t="str">
        <f t="shared" si="45"/>
        <v/>
      </c>
      <c r="AV369" s="9" t="str">
        <f t="shared" si="46"/>
        <v/>
      </c>
      <c r="AW369" s="31" t="str">
        <f t="shared" si="47"/>
        <v/>
      </c>
      <c r="AX369" s="9" t="str">
        <f t="shared" si="48"/>
        <v/>
      </c>
      <c r="AY369" s="8" t="str">
        <f t="shared" si="49"/>
        <v/>
      </c>
      <c r="AZ369" s="8"/>
      <c r="BE369" s="9"/>
    </row>
    <row r="370" spans="46:57" ht="15.75" customHeight="1" x14ac:dyDescent="0.25">
      <c r="AT370" s="9" t="str">
        <f t="shared" si="44"/>
        <v/>
      </c>
      <c r="AU370" s="8" t="str">
        <f t="shared" si="45"/>
        <v/>
      </c>
      <c r="AV370" s="9" t="str">
        <f t="shared" si="46"/>
        <v/>
      </c>
      <c r="AW370" s="31" t="str">
        <f t="shared" si="47"/>
        <v/>
      </c>
      <c r="AX370" s="9" t="str">
        <f t="shared" si="48"/>
        <v/>
      </c>
      <c r="AY370" s="8" t="str">
        <f t="shared" si="49"/>
        <v/>
      </c>
      <c r="AZ370" s="8"/>
      <c r="BE370" s="9"/>
    </row>
    <row r="371" spans="46:57" ht="15.75" customHeight="1" x14ac:dyDescent="0.25">
      <c r="AT371" s="9" t="str">
        <f t="shared" si="44"/>
        <v/>
      </c>
      <c r="AU371" s="8" t="str">
        <f t="shared" si="45"/>
        <v/>
      </c>
      <c r="AV371" s="9" t="str">
        <f t="shared" si="46"/>
        <v/>
      </c>
      <c r="AW371" s="31" t="str">
        <f t="shared" si="47"/>
        <v/>
      </c>
      <c r="AX371" s="9" t="str">
        <f t="shared" si="48"/>
        <v/>
      </c>
      <c r="AY371" s="8" t="str">
        <f t="shared" si="49"/>
        <v/>
      </c>
      <c r="AZ371" s="8"/>
      <c r="BE371" s="9"/>
    </row>
    <row r="372" spans="46:57" ht="15.75" customHeight="1" x14ac:dyDescent="0.25">
      <c r="AT372" s="9" t="str">
        <f t="shared" si="44"/>
        <v/>
      </c>
      <c r="AU372" s="8" t="str">
        <f t="shared" si="45"/>
        <v/>
      </c>
      <c r="AV372" s="9" t="str">
        <f t="shared" si="46"/>
        <v/>
      </c>
      <c r="AW372" s="31" t="str">
        <f t="shared" si="47"/>
        <v/>
      </c>
      <c r="AX372" s="9" t="str">
        <f t="shared" si="48"/>
        <v/>
      </c>
      <c r="AY372" s="8" t="str">
        <f t="shared" si="49"/>
        <v/>
      </c>
      <c r="AZ372" s="8"/>
      <c r="BE372" s="9"/>
    </row>
    <row r="373" spans="46:57" ht="15.75" customHeight="1" x14ac:dyDescent="0.25">
      <c r="AT373" s="9" t="str">
        <f t="shared" si="44"/>
        <v/>
      </c>
      <c r="AU373" s="8" t="str">
        <f t="shared" si="45"/>
        <v/>
      </c>
      <c r="AV373" s="9" t="str">
        <f t="shared" si="46"/>
        <v/>
      </c>
      <c r="AW373" s="31" t="str">
        <f t="shared" si="47"/>
        <v/>
      </c>
      <c r="AX373" s="9" t="str">
        <f t="shared" si="48"/>
        <v/>
      </c>
      <c r="AY373" s="8" t="str">
        <f t="shared" si="49"/>
        <v/>
      </c>
      <c r="AZ373" s="8"/>
      <c r="BE373" s="9"/>
    </row>
    <row r="374" spans="46:57" ht="15.75" customHeight="1" x14ac:dyDescent="0.25">
      <c r="AT374" s="9" t="str">
        <f t="shared" si="44"/>
        <v/>
      </c>
      <c r="AU374" s="8" t="str">
        <f t="shared" si="45"/>
        <v/>
      </c>
      <c r="AV374" s="9" t="str">
        <f t="shared" si="46"/>
        <v/>
      </c>
      <c r="AW374" s="31" t="str">
        <f t="shared" si="47"/>
        <v/>
      </c>
      <c r="AX374" s="9" t="str">
        <f t="shared" si="48"/>
        <v/>
      </c>
      <c r="AY374" s="8" t="str">
        <f t="shared" si="49"/>
        <v/>
      </c>
      <c r="AZ374" s="8"/>
      <c r="BE374" s="9"/>
    </row>
    <row r="375" spans="46:57" ht="15.75" customHeight="1" x14ac:dyDescent="0.25">
      <c r="AT375" s="9" t="str">
        <f t="shared" si="44"/>
        <v/>
      </c>
      <c r="AU375" s="8" t="str">
        <f t="shared" si="45"/>
        <v/>
      </c>
      <c r="AV375" s="9" t="str">
        <f t="shared" si="46"/>
        <v/>
      </c>
      <c r="AW375" s="31" t="str">
        <f t="shared" si="47"/>
        <v/>
      </c>
      <c r="AX375" s="9" t="str">
        <f t="shared" si="48"/>
        <v/>
      </c>
      <c r="AY375" s="8" t="str">
        <f t="shared" si="49"/>
        <v/>
      </c>
      <c r="AZ375" s="8"/>
      <c r="BE375" s="9"/>
    </row>
    <row r="376" spans="46:57" ht="15.75" customHeight="1" x14ac:dyDescent="0.25">
      <c r="AT376" s="9" t="str">
        <f t="shared" si="44"/>
        <v/>
      </c>
      <c r="AU376" s="8" t="str">
        <f t="shared" si="45"/>
        <v/>
      </c>
      <c r="AV376" s="9" t="str">
        <f t="shared" si="46"/>
        <v/>
      </c>
      <c r="AW376" s="31" t="str">
        <f t="shared" si="47"/>
        <v/>
      </c>
      <c r="AX376" s="9" t="str">
        <f t="shared" si="48"/>
        <v/>
      </c>
      <c r="AY376" s="8" t="str">
        <f t="shared" si="49"/>
        <v/>
      </c>
      <c r="AZ376" s="8"/>
      <c r="BE376" s="9"/>
    </row>
    <row r="377" spans="46:57" ht="15.75" customHeight="1" x14ac:dyDescent="0.25">
      <c r="AT377" s="9" t="str">
        <f t="shared" si="44"/>
        <v/>
      </c>
      <c r="AU377" s="8" t="str">
        <f t="shared" si="45"/>
        <v/>
      </c>
      <c r="AV377" s="9" t="str">
        <f t="shared" si="46"/>
        <v/>
      </c>
      <c r="AW377" s="31" t="str">
        <f t="shared" si="47"/>
        <v/>
      </c>
      <c r="AX377" s="9" t="str">
        <f t="shared" si="48"/>
        <v/>
      </c>
      <c r="AY377" s="8" t="str">
        <f t="shared" si="49"/>
        <v/>
      </c>
      <c r="AZ377" s="8"/>
      <c r="BE377" s="9"/>
    </row>
    <row r="378" spans="46:57" ht="15.75" customHeight="1" x14ac:dyDescent="0.25">
      <c r="AT378" s="9" t="str">
        <f t="shared" si="44"/>
        <v/>
      </c>
      <c r="AU378" s="8" t="str">
        <f t="shared" si="45"/>
        <v/>
      </c>
      <c r="AV378" s="9" t="str">
        <f t="shared" si="46"/>
        <v/>
      </c>
      <c r="AW378" s="31" t="str">
        <f t="shared" si="47"/>
        <v/>
      </c>
      <c r="AX378" s="9" t="str">
        <f t="shared" si="48"/>
        <v/>
      </c>
      <c r="AY378" s="8" t="str">
        <f t="shared" si="49"/>
        <v/>
      </c>
      <c r="AZ378" s="8"/>
      <c r="BE378" s="9"/>
    </row>
    <row r="379" spans="46:57" ht="15.75" customHeight="1" x14ac:dyDescent="0.25">
      <c r="AT379" s="9" t="str">
        <f t="shared" si="44"/>
        <v/>
      </c>
      <c r="AU379" s="8" t="str">
        <f t="shared" si="45"/>
        <v/>
      </c>
      <c r="AV379" s="9" t="str">
        <f t="shared" si="46"/>
        <v/>
      </c>
      <c r="AW379" s="31" t="str">
        <f t="shared" si="47"/>
        <v/>
      </c>
      <c r="AX379" s="9" t="str">
        <f t="shared" si="48"/>
        <v/>
      </c>
      <c r="AY379" s="8" t="str">
        <f t="shared" si="49"/>
        <v/>
      </c>
      <c r="AZ379" s="8"/>
      <c r="BE379" s="9"/>
    </row>
    <row r="380" spans="46:57" ht="15.75" customHeight="1" x14ac:dyDescent="0.25">
      <c r="AT380" s="9" t="str">
        <f t="shared" si="44"/>
        <v/>
      </c>
      <c r="AU380" s="8" t="str">
        <f t="shared" si="45"/>
        <v/>
      </c>
      <c r="AV380" s="9" t="str">
        <f t="shared" si="46"/>
        <v/>
      </c>
      <c r="AW380" s="31" t="str">
        <f t="shared" si="47"/>
        <v/>
      </c>
      <c r="AX380" s="9" t="str">
        <f t="shared" si="48"/>
        <v/>
      </c>
      <c r="AY380" s="8" t="str">
        <f t="shared" si="49"/>
        <v/>
      </c>
      <c r="AZ380" s="8"/>
      <c r="BE380" s="9"/>
    </row>
    <row r="381" spans="46:57" ht="15.75" customHeight="1" x14ac:dyDescent="0.25">
      <c r="AT381" s="9" t="str">
        <f t="shared" si="44"/>
        <v/>
      </c>
      <c r="AU381" s="8" t="str">
        <f t="shared" si="45"/>
        <v/>
      </c>
      <c r="AV381" s="9" t="str">
        <f t="shared" si="46"/>
        <v/>
      </c>
      <c r="AW381" s="31" t="str">
        <f t="shared" si="47"/>
        <v/>
      </c>
      <c r="AX381" s="9" t="str">
        <f t="shared" si="48"/>
        <v/>
      </c>
      <c r="AY381" s="8" t="str">
        <f t="shared" si="49"/>
        <v/>
      </c>
      <c r="AZ381" s="8"/>
      <c r="BE381" s="9"/>
    </row>
    <row r="382" spans="46:57" ht="15.75" customHeight="1" x14ac:dyDescent="0.25">
      <c r="AT382" s="9" t="str">
        <f t="shared" si="44"/>
        <v/>
      </c>
      <c r="AU382" s="8" t="str">
        <f t="shared" si="45"/>
        <v/>
      </c>
      <c r="AV382" s="9" t="str">
        <f t="shared" si="46"/>
        <v/>
      </c>
      <c r="AW382" s="31" t="str">
        <f t="shared" si="47"/>
        <v/>
      </c>
      <c r="AX382" s="9" t="str">
        <f t="shared" si="48"/>
        <v/>
      </c>
      <c r="AY382" s="8" t="str">
        <f t="shared" si="49"/>
        <v/>
      </c>
      <c r="AZ382" s="8"/>
      <c r="BE382" s="9"/>
    </row>
    <row r="383" spans="46:57" ht="15.75" customHeight="1" x14ac:dyDescent="0.25">
      <c r="AT383" s="9" t="str">
        <f t="shared" si="44"/>
        <v/>
      </c>
      <c r="AU383" s="8" t="str">
        <f t="shared" si="45"/>
        <v/>
      </c>
      <c r="AV383" s="9" t="str">
        <f t="shared" si="46"/>
        <v/>
      </c>
      <c r="AW383" s="31" t="str">
        <f t="shared" si="47"/>
        <v/>
      </c>
      <c r="AX383" s="9" t="str">
        <f t="shared" si="48"/>
        <v/>
      </c>
      <c r="AY383" s="8" t="str">
        <f t="shared" si="49"/>
        <v/>
      </c>
      <c r="AZ383" s="8"/>
      <c r="BE383" s="9"/>
    </row>
    <row r="384" spans="46:57" ht="15.75" customHeight="1" x14ac:dyDescent="0.25">
      <c r="AT384" s="9" t="str">
        <f t="shared" si="44"/>
        <v/>
      </c>
      <c r="AU384" s="8" t="str">
        <f t="shared" si="45"/>
        <v/>
      </c>
      <c r="AV384" s="9" t="str">
        <f t="shared" si="46"/>
        <v/>
      </c>
      <c r="AW384" s="31" t="str">
        <f t="shared" si="47"/>
        <v/>
      </c>
      <c r="AX384" s="9" t="str">
        <f t="shared" si="48"/>
        <v/>
      </c>
      <c r="AY384" s="8" t="str">
        <f t="shared" si="49"/>
        <v/>
      </c>
      <c r="AZ384" s="8"/>
      <c r="BE384" s="9"/>
    </row>
    <row r="385" spans="46:57" ht="15.75" customHeight="1" x14ac:dyDescent="0.25">
      <c r="AT385" s="9" t="str">
        <f t="shared" si="44"/>
        <v/>
      </c>
      <c r="AU385" s="8" t="str">
        <f t="shared" si="45"/>
        <v/>
      </c>
      <c r="AV385" s="9" t="str">
        <f t="shared" si="46"/>
        <v/>
      </c>
      <c r="AW385" s="31" t="str">
        <f t="shared" si="47"/>
        <v/>
      </c>
      <c r="AX385" s="9" t="str">
        <f t="shared" si="48"/>
        <v/>
      </c>
      <c r="AY385" s="8" t="str">
        <f t="shared" si="49"/>
        <v/>
      </c>
      <c r="AZ385" s="8"/>
      <c r="BE385" s="9"/>
    </row>
    <row r="386" spans="46:57" ht="15.75" customHeight="1" x14ac:dyDescent="0.25">
      <c r="AT386" s="9" t="str">
        <f t="shared" si="44"/>
        <v/>
      </c>
      <c r="AU386" s="8" t="str">
        <f t="shared" si="45"/>
        <v/>
      </c>
      <c r="AV386" s="9" t="str">
        <f t="shared" si="46"/>
        <v/>
      </c>
      <c r="AW386" s="31" t="str">
        <f t="shared" si="47"/>
        <v/>
      </c>
      <c r="AX386" s="9" t="str">
        <f t="shared" si="48"/>
        <v/>
      </c>
      <c r="AY386" s="8" t="str">
        <f t="shared" si="49"/>
        <v/>
      </c>
      <c r="AZ386" s="8"/>
      <c r="BE386" s="9"/>
    </row>
    <row r="387" spans="46:57" ht="15.75" customHeight="1" x14ac:dyDescent="0.25">
      <c r="AT387" s="9" t="str">
        <f t="shared" si="44"/>
        <v/>
      </c>
      <c r="AU387" s="8" t="str">
        <f t="shared" si="45"/>
        <v/>
      </c>
      <c r="AV387" s="9" t="str">
        <f t="shared" si="46"/>
        <v/>
      </c>
      <c r="AW387" s="31" t="str">
        <f t="shared" si="47"/>
        <v/>
      </c>
      <c r="AX387" s="9" t="str">
        <f t="shared" si="48"/>
        <v/>
      </c>
      <c r="AY387" s="8" t="str">
        <f t="shared" si="49"/>
        <v/>
      </c>
      <c r="AZ387" s="8"/>
      <c r="BE387" s="9"/>
    </row>
    <row r="388" spans="46:57" ht="15.75" customHeight="1" x14ac:dyDescent="0.25">
      <c r="AT388" s="9" t="str">
        <f t="shared" si="44"/>
        <v/>
      </c>
      <c r="AU388" s="8" t="str">
        <f t="shared" si="45"/>
        <v/>
      </c>
      <c r="AV388" s="9" t="str">
        <f t="shared" si="46"/>
        <v/>
      </c>
      <c r="AW388" s="31" t="str">
        <f t="shared" si="47"/>
        <v/>
      </c>
      <c r="AX388" s="9" t="str">
        <f t="shared" si="48"/>
        <v/>
      </c>
      <c r="AY388" s="8" t="str">
        <f t="shared" si="49"/>
        <v/>
      </c>
      <c r="AZ388" s="8"/>
      <c r="BE388" s="9"/>
    </row>
    <row r="389" spans="46:57" ht="15.75" customHeight="1" x14ac:dyDescent="0.25">
      <c r="AT389" s="9" t="str">
        <f t="shared" si="44"/>
        <v/>
      </c>
      <c r="AU389" s="8" t="str">
        <f t="shared" si="45"/>
        <v/>
      </c>
      <c r="AV389" s="9" t="str">
        <f t="shared" si="46"/>
        <v/>
      </c>
      <c r="AW389" s="31" t="str">
        <f t="shared" si="47"/>
        <v/>
      </c>
      <c r="AX389" s="9" t="str">
        <f t="shared" si="48"/>
        <v/>
      </c>
      <c r="AY389" s="8" t="str">
        <f t="shared" si="49"/>
        <v/>
      </c>
      <c r="AZ389" s="8"/>
      <c r="BE389" s="9"/>
    </row>
    <row r="390" spans="46:57" ht="15.75" customHeight="1" x14ac:dyDescent="0.25">
      <c r="AT390" s="9" t="str">
        <f t="shared" si="44"/>
        <v/>
      </c>
      <c r="AU390" s="8" t="str">
        <f t="shared" si="45"/>
        <v/>
      </c>
      <c r="AV390" s="9" t="str">
        <f t="shared" si="46"/>
        <v/>
      </c>
      <c r="AW390" s="31" t="str">
        <f t="shared" si="47"/>
        <v/>
      </c>
      <c r="AX390" s="9" t="str">
        <f t="shared" si="48"/>
        <v/>
      </c>
      <c r="AY390" s="8" t="str">
        <f t="shared" si="49"/>
        <v/>
      </c>
      <c r="AZ390" s="8"/>
      <c r="BE390" s="9"/>
    </row>
    <row r="391" spans="46:57" ht="15.75" customHeight="1" x14ac:dyDescent="0.25">
      <c r="AT391" s="9" t="str">
        <f t="shared" si="44"/>
        <v/>
      </c>
      <c r="AU391" s="8" t="str">
        <f t="shared" si="45"/>
        <v/>
      </c>
      <c r="AV391" s="9" t="str">
        <f t="shared" si="46"/>
        <v/>
      </c>
      <c r="AW391" s="31" t="str">
        <f t="shared" si="47"/>
        <v/>
      </c>
      <c r="AX391" s="9" t="str">
        <f t="shared" si="48"/>
        <v/>
      </c>
      <c r="AY391" s="8" t="str">
        <f t="shared" si="49"/>
        <v/>
      </c>
      <c r="AZ391" s="8"/>
      <c r="BE391" s="9"/>
    </row>
    <row r="392" spans="46:57" ht="15.75" customHeight="1" x14ac:dyDescent="0.25">
      <c r="AT392" s="9" t="str">
        <f t="shared" si="44"/>
        <v/>
      </c>
      <c r="AU392" s="8" t="str">
        <f t="shared" si="45"/>
        <v/>
      </c>
      <c r="AV392" s="9" t="str">
        <f t="shared" si="46"/>
        <v/>
      </c>
      <c r="AW392" s="31" t="str">
        <f t="shared" si="47"/>
        <v/>
      </c>
      <c r="AX392" s="9" t="str">
        <f t="shared" si="48"/>
        <v/>
      </c>
      <c r="AY392" s="8" t="str">
        <f t="shared" si="49"/>
        <v/>
      </c>
      <c r="AZ392" s="8"/>
      <c r="BE392" s="9"/>
    </row>
    <row r="393" spans="46:57" ht="15.75" customHeight="1" x14ac:dyDescent="0.25">
      <c r="AT393" s="9" t="str">
        <f t="shared" si="44"/>
        <v/>
      </c>
      <c r="AU393" s="8" t="str">
        <f t="shared" si="45"/>
        <v/>
      </c>
      <c r="AV393" s="9" t="str">
        <f t="shared" si="46"/>
        <v/>
      </c>
      <c r="AW393" s="31" t="str">
        <f t="shared" si="47"/>
        <v/>
      </c>
      <c r="AX393" s="9" t="str">
        <f t="shared" si="48"/>
        <v/>
      </c>
      <c r="AY393" s="8" t="str">
        <f t="shared" si="49"/>
        <v/>
      </c>
      <c r="AZ393" s="8"/>
      <c r="BE393" s="9"/>
    </row>
    <row r="394" spans="46:57" ht="15.75" customHeight="1" x14ac:dyDescent="0.25">
      <c r="AT394" s="9" t="str">
        <f t="shared" si="44"/>
        <v/>
      </c>
      <c r="AU394" s="8" t="str">
        <f t="shared" si="45"/>
        <v/>
      </c>
      <c r="AV394" s="9" t="str">
        <f t="shared" si="46"/>
        <v/>
      </c>
      <c r="AW394" s="31" t="str">
        <f t="shared" si="47"/>
        <v/>
      </c>
      <c r="AX394" s="9" t="str">
        <f t="shared" si="48"/>
        <v/>
      </c>
      <c r="AY394" s="8" t="str">
        <f t="shared" si="49"/>
        <v/>
      </c>
      <c r="AZ394" s="8"/>
      <c r="BE394" s="9"/>
    </row>
    <row r="395" spans="46:57" ht="15.75" customHeight="1" x14ac:dyDescent="0.25">
      <c r="AT395" s="9" t="str">
        <f t="shared" si="44"/>
        <v/>
      </c>
      <c r="AU395" s="8" t="str">
        <f t="shared" si="45"/>
        <v/>
      </c>
      <c r="AV395" s="9" t="str">
        <f t="shared" si="46"/>
        <v/>
      </c>
      <c r="AW395" s="31" t="str">
        <f t="shared" si="47"/>
        <v/>
      </c>
      <c r="AX395" s="9" t="str">
        <f t="shared" si="48"/>
        <v/>
      </c>
      <c r="AY395" s="8" t="str">
        <f t="shared" si="49"/>
        <v/>
      </c>
      <c r="AZ395" s="8"/>
      <c r="BE395" s="9"/>
    </row>
    <row r="396" spans="46:57" ht="15.75" customHeight="1" x14ac:dyDescent="0.25">
      <c r="AT396" s="9" t="str">
        <f t="shared" si="44"/>
        <v/>
      </c>
      <c r="AU396" s="8" t="str">
        <f t="shared" si="45"/>
        <v/>
      </c>
      <c r="AV396" s="9" t="str">
        <f t="shared" si="46"/>
        <v/>
      </c>
      <c r="AW396" s="31" t="str">
        <f t="shared" si="47"/>
        <v/>
      </c>
      <c r="AX396" s="9" t="str">
        <f t="shared" si="48"/>
        <v/>
      </c>
      <c r="AY396" s="8" t="str">
        <f t="shared" si="49"/>
        <v/>
      </c>
      <c r="AZ396" s="8"/>
      <c r="BE396" s="9"/>
    </row>
    <row r="397" spans="46:57" ht="15.75" customHeight="1" x14ac:dyDescent="0.25">
      <c r="AT397" s="9" t="str">
        <f t="shared" si="44"/>
        <v/>
      </c>
      <c r="AU397" s="8" t="str">
        <f t="shared" si="45"/>
        <v/>
      </c>
      <c r="AV397" s="9" t="str">
        <f t="shared" si="46"/>
        <v/>
      </c>
      <c r="AW397" s="31" t="str">
        <f t="shared" si="47"/>
        <v/>
      </c>
      <c r="AX397" s="9" t="str">
        <f t="shared" si="48"/>
        <v/>
      </c>
      <c r="AY397" s="8" t="str">
        <f t="shared" si="49"/>
        <v/>
      </c>
      <c r="AZ397" s="8"/>
      <c r="BE397" s="9"/>
    </row>
    <row r="398" spans="46:57" ht="15.75" customHeight="1" x14ac:dyDescent="0.25">
      <c r="AT398" s="9" t="str">
        <f t="shared" si="44"/>
        <v/>
      </c>
      <c r="AU398" s="8" t="str">
        <f t="shared" si="45"/>
        <v/>
      </c>
      <c r="AV398" s="9" t="str">
        <f t="shared" si="46"/>
        <v/>
      </c>
      <c r="AW398" s="31" t="str">
        <f t="shared" si="47"/>
        <v/>
      </c>
      <c r="AX398" s="9" t="str">
        <f t="shared" si="48"/>
        <v/>
      </c>
      <c r="AY398" s="8" t="str">
        <f t="shared" si="49"/>
        <v/>
      </c>
      <c r="AZ398" s="8"/>
      <c r="BE398" s="9"/>
    </row>
    <row r="399" spans="46:57" ht="15.75" customHeight="1" x14ac:dyDescent="0.25">
      <c r="AT399" s="9" t="str">
        <f t="shared" si="44"/>
        <v/>
      </c>
      <c r="AU399" s="8" t="str">
        <f t="shared" si="45"/>
        <v/>
      </c>
      <c r="AV399" s="9" t="str">
        <f t="shared" si="46"/>
        <v/>
      </c>
      <c r="AW399" s="31" t="str">
        <f t="shared" si="47"/>
        <v/>
      </c>
      <c r="AX399" s="9" t="str">
        <f t="shared" si="48"/>
        <v/>
      </c>
      <c r="AY399" s="8" t="str">
        <f t="shared" si="49"/>
        <v/>
      </c>
      <c r="AZ399" s="8"/>
      <c r="BE399" s="9"/>
    </row>
    <row r="400" spans="46:57" ht="15.75" customHeight="1" x14ac:dyDescent="0.25">
      <c r="AT400" s="9" t="str">
        <f t="shared" si="44"/>
        <v/>
      </c>
      <c r="AU400" s="8" t="str">
        <f t="shared" si="45"/>
        <v/>
      </c>
      <c r="AV400" s="9" t="str">
        <f t="shared" si="46"/>
        <v/>
      </c>
      <c r="AW400" s="31" t="str">
        <f t="shared" si="47"/>
        <v/>
      </c>
      <c r="AX400" s="9" t="str">
        <f t="shared" si="48"/>
        <v/>
      </c>
      <c r="AY400" s="8" t="str">
        <f t="shared" si="49"/>
        <v/>
      </c>
      <c r="AZ400" s="8"/>
      <c r="BE400" s="9"/>
    </row>
    <row r="401" spans="46:57" ht="15.75" customHeight="1" x14ac:dyDescent="0.25">
      <c r="AT401" s="9" t="str">
        <f t="shared" si="44"/>
        <v/>
      </c>
      <c r="AU401" s="8" t="str">
        <f t="shared" si="45"/>
        <v/>
      </c>
      <c r="AV401" s="9" t="str">
        <f t="shared" si="46"/>
        <v/>
      </c>
      <c r="AW401" s="31" t="str">
        <f t="shared" si="47"/>
        <v/>
      </c>
      <c r="AX401" s="9" t="str">
        <f t="shared" si="48"/>
        <v/>
      </c>
      <c r="AY401" s="8" t="str">
        <f t="shared" si="49"/>
        <v/>
      </c>
      <c r="AZ401" s="8"/>
      <c r="BE401" s="9"/>
    </row>
    <row r="402" spans="46:57" ht="15.75" customHeight="1" x14ac:dyDescent="0.25">
      <c r="AT402" s="9" t="str">
        <f t="shared" si="44"/>
        <v/>
      </c>
      <c r="AU402" s="8" t="str">
        <f t="shared" si="45"/>
        <v/>
      </c>
      <c r="AV402" s="9" t="str">
        <f t="shared" si="46"/>
        <v/>
      </c>
      <c r="AW402" s="31" t="str">
        <f t="shared" si="47"/>
        <v/>
      </c>
      <c r="AX402" s="9" t="str">
        <f t="shared" si="48"/>
        <v/>
      </c>
      <c r="AY402" s="8" t="str">
        <f t="shared" si="49"/>
        <v/>
      </c>
      <c r="AZ402" s="8"/>
      <c r="BE402" s="9"/>
    </row>
    <row r="403" spans="46:57" ht="15.75" customHeight="1" x14ac:dyDescent="0.25">
      <c r="AT403" s="9" t="str">
        <f t="shared" si="44"/>
        <v/>
      </c>
      <c r="AU403" s="8" t="str">
        <f t="shared" si="45"/>
        <v/>
      </c>
      <c r="AV403" s="9" t="str">
        <f t="shared" si="46"/>
        <v/>
      </c>
      <c r="AW403" s="31" t="str">
        <f t="shared" si="47"/>
        <v/>
      </c>
      <c r="AX403" s="9" t="str">
        <f t="shared" si="48"/>
        <v/>
      </c>
      <c r="AY403" s="8" t="str">
        <f t="shared" si="49"/>
        <v/>
      </c>
      <c r="AZ403" s="8"/>
      <c r="BE403" s="9"/>
    </row>
    <row r="404" spans="46:57" ht="15.75" customHeight="1" x14ac:dyDescent="0.25">
      <c r="AT404" s="9" t="str">
        <f t="shared" si="44"/>
        <v/>
      </c>
      <c r="AU404" s="8" t="str">
        <f t="shared" si="45"/>
        <v/>
      </c>
      <c r="AV404" s="9" t="str">
        <f t="shared" si="46"/>
        <v/>
      </c>
      <c r="AW404" s="31" t="str">
        <f t="shared" si="47"/>
        <v/>
      </c>
      <c r="AX404" s="9" t="str">
        <f t="shared" si="48"/>
        <v/>
      </c>
      <c r="AY404" s="8" t="str">
        <f t="shared" si="49"/>
        <v/>
      </c>
      <c r="AZ404" s="8"/>
      <c r="BE404" s="9"/>
    </row>
    <row r="405" spans="46:57" ht="15.75" customHeight="1" x14ac:dyDescent="0.25">
      <c r="AT405" s="9" t="str">
        <f t="shared" si="44"/>
        <v/>
      </c>
      <c r="AU405" s="8" t="str">
        <f t="shared" si="45"/>
        <v/>
      </c>
      <c r="AV405" s="9" t="str">
        <f t="shared" si="46"/>
        <v/>
      </c>
      <c r="AW405" s="31" t="str">
        <f t="shared" si="47"/>
        <v/>
      </c>
      <c r="AX405" s="9" t="str">
        <f t="shared" si="48"/>
        <v/>
      </c>
      <c r="AY405" s="8" t="str">
        <f t="shared" si="49"/>
        <v/>
      </c>
      <c r="AZ405" s="8"/>
      <c r="BE405" s="9"/>
    </row>
    <row r="406" spans="46:57" ht="15.75" customHeight="1" x14ac:dyDescent="0.25">
      <c r="AT406" s="9" t="str">
        <f t="shared" si="44"/>
        <v/>
      </c>
      <c r="AU406" s="8" t="str">
        <f t="shared" si="45"/>
        <v/>
      </c>
      <c r="AV406" s="9" t="str">
        <f t="shared" si="46"/>
        <v/>
      </c>
      <c r="AW406" s="31" t="str">
        <f t="shared" si="47"/>
        <v/>
      </c>
      <c r="AX406" s="9" t="str">
        <f t="shared" si="48"/>
        <v/>
      </c>
      <c r="AY406" s="8" t="str">
        <f t="shared" si="49"/>
        <v/>
      </c>
      <c r="AZ406" s="8"/>
      <c r="BE406" s="9"/>
    </row>
    <row r="407" spans="46:57" ht="15.75" customHeight="1" x14ac:dyDescent="0.25">
      <c r="AT407" s="9" t="str">
        <f t="shared" si="44"/>
        <v/>
      </c>
      <c r="AU407" s="8" t="str">
        <f t="shared" si="45"/>
        <v/>
      </c>
      <c r="AV407" s="9" t="str">
        <f t="shared" si="46"/>
        <v/>
      </c>
      <c r="AW407" s="31" t="str">
        <f t="shared" si="47"/>
        <v/>
      </c>
      <c r="AX407" s="9" t="str">
        <f t="shared" si="48"/>
        <v/>
      </c>
      <c r="AY407" s="8" t="str">
        <f t="shared" si="49"/>
        <v/>
      </c>
      <c r="AZ407" s="8"/>
      <c r="BE407" s="9"/>
    </row>
    <row r="408" spans="46:57" ht="15.75" customHeight="1" x14ac:dyDescent="0.25">
      <c r="AT408" s="9" t="str">
        <f t="shared" si="44"/>
        <v/>
      </c>
      <c r="AU408" s="8" t="str">
        <f t="shared" si="45"/>
        <v/>
      </c>
      <c r="AV408" s="9" t="str">
        <f t="shared" si="46"/>
        <v/>
      </c>
      <c r="AW408" s="31" t="str">
        <f t="shared" si="47"/>
        <v/>
      </c>
      <c r="AX408" s="9" t="str">
        <f t="shared" si="48"/>
        <v/>
      </c>
      <c r="AY408" s="8" t="str">
        <f t="shared" si="49"/>
        <v/>
      </c>
      <c r="AZ408" s="8"/>
      <c r="BE408" s="9"/>
    </row>
    <row r="409" spans="46:57" ht="15.75" customHeight="1" x14ac:dyDescent="0.25">
      <c r="AT409" s="9" t="str">
        <f t="shared" si="44"/>
        <v/>
      </c>
      <c r="AU409" s="8" t="str">
        <f t="shared" si="45"/>
        <v/>
      </c>
      <c r="AV409" s="9" t="str">
        <f t="shared" si="46"/>
        <v/>
      </c>
      <c r="AW409" s="31" t="str">
        <f t="shared" si="47"/>
        <v/>
      </c>
      <c r="AX409" s="9" t="str">
        <f t="shared" si="48"/>
        <v/>
      </c>
      <c r="AY409" s="8" t="str">
        <f t="shared" si="49"/>
        <v/>
      </c>
      <c r="AZ409" s="8"/>
      <c r="BE409" s="9"/>
    </row>
    <row r="410" spans="46:57" ht="15.75" customHeight="1" x14ac:dyDescent="0.25">
      <c r="AT410" s="9" t="str">
        <f t="shared" si="44"/>
        <v/>
      </c>
      <c r="AU410" s="8" t="str">
        <f t="shared" si="45"/>
        <v/>
      </c>
      <c r="AV410" s="9" t="str">
        <f t="shared" si="46"/>
        <v/>
      </c>
      <c r="AW410" s="31" t="str">
        <f t="shared" si="47"/>
        <v/>
      </c>
      <c r="AX410" s="9" t="str">
        <f t="shared" si="48"/>
        <v/>
      </c>
      <c r="AY410" s="8" t="str">
        <f t="shared" si="49"/>
        <v/>
      </c>
      <c r="AZ410" s="8"/>
      <c r="BE410" s="9"/>
    </row>
    <row r="411" spans="46:57" ht="15.75" customHeight="1" x14ac:dyDescent="0.25">
      <c r="AT411" s="9" t="str">
        <f t="shared" si="44"/>
        <v/>
      </c>
      <c r="AU411" s="8" t="str">
        <f t="shared" si="45"/>
        <v/>
      </c>
      <c r="AV411" s="9" t="str">
        <f t="shared" si="46"/>
        <v/>
      </c>
      <c r="AW411" s="31" t="str">
        <f t="shared" si="47"/>
        <v/>
      </c>
      <c r="AX411" s="9" t="str">
        <f t="shared" si="48"/>
        <v/>
      </c>
      <c r="AY411" s="8" t="str">
        <f t="shared" si="49"/>
        <v/>
      </c>
      <c r="AZ411" s="8"/>
      <c r="BE411" s="9"/>
    </row>
    <row r="412" spans="46:57" ht="15.75" customHeight="1" x14ac:dyDescent="0.25">
      <c r="AT412" s="9" t="str">
        <f t="shared" si="44"/>
        <v/>
      </c>
      <c r="AU412" s="8" t="str">
        <f t="shared" si="45"/>
        <v/>
      </c>
      <c r="AV412" s="9" t="str">
        <f t="shared" si="46"/>
        <v/>
      </c>
      <c r="AW412" s="31" t="str">
        <f t="shared" si="47"/>
        <v/>
      </c>
      <c r="AX412" s="9" t="str">
        <f t="shared" si="48"/>
        <v/>
      </c>
      <c r="AY412" s="8" t="str">
        <f t="shared" si="49"/>
        <v/>
      </c>
      <c r="AZ412" s="8"/>
      <c r="BE412" s="9"/>
    </row>
    <row r="413" spans="46:57" ht="15.75" customHeight="1" x14ac:dyDescent="0.25">
      <c r="AT413" s="9" t="str">
        <f t="shared" si="44"/>
        <v/>
      </c>
      <c r="AU413" s="8" t="str">
        <f t="shared" si="45"/>
        <v/>
      </c>
      <c r="AV413" s="9" t="str">
        <f t="shared" si="46"/>
        <v/>
      </c>
      <c r="AW413" s="31" t="str">
        <f t="shared" si="47"/>
        <v/>
      </c>
      <c r="AX413" s="9" t="str">
        <f t="shared" si="48"/>
        <v/>
      </c>
      <c r="AY413" s="8" t="str">
        <f t="shared" si="49"/>
        <v/>
      </c>
      <c r="AZ413" s="8"/>
      <c r="BE413" s="9"/>
    </row>
    <row r="414" spans="46:57" ht="15.75" customHeight="1" x14ac:dyDescent="0.25">
      <c r="AT414" s="9" t="str">
        <f t="shared" si="44"/>
        <v/>
      </c>
      <c r="AU414" s="8" t="str">
        <f t="shared" si="45"/>
        <v/>
      </c>
      <c r="AV414" s="9" t="str">
        <f t="shared" si="46"/>
        <v/>
      </c>
      <c r="AW414" s="31" t="str">
        <f t="shared" si="47"/>
        <v/>
      </c>
      <c r="AX414" s="9" t="str">
        <f t="shared" si="48"/>
        <v/>
      </c>
      <c r="AY414" s="8" t="str">
        <f t="shared" si="49"/>
        <v/>
      </c>
      <c r="AZ414" s="8"/>
      <c r="BE414" s="9"/>
    </row>
    <row r="415" spans="46:57" ht="15.75" customHeight="1" x14ac:dyDescent="0.25">
      <c r="AT415" s="9" t="str">
        <f t="shared" si="44"/>
        <v/>
      </c>
      <c r="AU415" s="8" t="str">
        <f t="shared" si="45"/>
        <v/>
      </c>
      <c r="AV415" s="9" t="str">
        <f t="shared" si="46"/>
        <v/>
      </c>
      <c r="AW415" s="31" t="str">
        <f t="shared" si="47"/>
        <v/>
      </c>
      <c r="AX415" s="9" t="str">
        <f t="shared" si="48"/>
        <v/>
      </c>
      <c r="AY415" s="8" t="str">
        <f t="shared" si="49"/>
        <v/>
      </c>
      <c r="AZ415" s="8"/>
      <c r="BE415" s="9"/>
    </row>
    <row r="416" spans="46:57" ht="15.75" customHeight="1" x14ac:dyDescent="0.25">
      <c r="AT416" s="9" t="str">
        <f t="shared" si="44"/>
        <v/>
      </c>
      <c r="AU416" s="8" t="str">
        <f t="shared" si="45"/>
        <v/>
      </c>
      <c r="AV416" s="9" t="str">
        <f t="shared" si="46"/>
        <v/>
      </c>
      <c r="AW416" s="31" t="str">
        <f t="shared" si="47"/>
        <v/>
      </c>
      <c r="AX416" s="9" t="str">
        <f t="shared" si="48"/>
        <v/>
      </c>
      <c r="AY416" s="8" t="str">
        <f t="shared" si="49"/>
        <v/>
      </c>
      <c r="AZ416" s="8"/>
      <c r="BE416" s="9"/>
    </row>
    <row r="417" spans="46:57" ht="15.75" customHeight="1" x14ac:dyDescent="0.25">
      <c r="AT417" s="9" t="str">
        <f t="shared" si="44"/>
        <v/>
      </c>
      <c r="AU417" s="8" t="str">
        <f t="shared" si="45"/>
        <v/>
      </c>
      <c r="AV417" s="9" t="str">
        <f t="shared" si="46"/>
        <v/>
      </c>
      <c r="AW417" s="31" t="str">
        <f t="shared" si="47"/>
        <v/>
      </c>
      <c r="AX417" s="9" t="str">
        <f t="shared" si="48"/>
        <v/>
      </c>
      <c r="AY417" s="8" t="str">
        <f t="shared" si="49"/>
        <v/>
      </c>
      <c r="AZ417" s="8"/>
      <c r="BE417" s="9"/>
    </row>
    <row r="418" spans="46:57" ht="15.75" customHeight="1" x14ac:dyDescent="0.25">
      <c r="AT418" s="9" t="str">
        <f t="shared" si="44"/>
        <v/>
      </c>
      <c r="AU418" s="8" t="str">
        <f t="shared" si="45"/>
        <v/>
      </c>
      <c r="AV418" s="9" t="str">
        <f t="shared" si="46"/>
        <v/>
      </c>
      <c r="AW418" s="31" t="str">
        <f t="shared" si="47"/>
        <v/>
      </c>
      <c r="AX418" s="9" t="str">
        <f t="shared" si="48"/>
        <v/>
      </c>
      <c r="AY418" s="8" t="str">
        <f t="shared" si="49"/>
        <v/>
      </c>
      <c r="AZ418" s="8"/>
      <c r="BE418" s="9"/>
    </row>
    <row r="419" spans="46:57" ht="15.75" customHeight="1" x14ac:dyDescent="0.25">
      <c r="AT419" s="9" t="str">
        <f t="shared" si="44"/>
        <v/>
      </c>
      <c r="AU419" s="8" t="str">
        <f t="shared" si="45"/>
        <v/>
      </c>
      <c r="AV419" s="9" t="str">
        <f t="shared" si="46"/>
        <v/>
      </c>
      <c r="AW419" s="31" t="str">
        <f t="shared" si="47"/>
        <v/>
      </c>
      <c r="AX419" s="9" t="str">
        <f t="shared" si="48"/>
        <v/>
      </c>
      <c r="AY419" s="8" t="str">
        <f t="shared" si="49"/>
        <v/>
      </c>
      <c r="AZ419" s="8"/>
      <c r="BE419" s="9"/>
    </row>
    <row r="420" spans="46:57" ht="15.75" customHeight="1" x14ac:dyDescent="0.25">
      <c r="AT420" s="9" t="str">
        <f t="shared" si="44"/>
        <v/>
      </c>
      <c r="AU420" s="8" t="str">
        <f t="shared" si="45"/>
        <v/>
      </c>
      <c r="AV420" s="9" t="str">
        <f t="shared" si="46"/>
        <v/>
      </c>
      <c r="AW420" s="31" t="str">
        <f t="shared" si="47"/>
        <v/>
      </c>
      <c r="AX420" s="9" t="str">
        <f t="shared" si="48"/>
        <v/>
      </c>
      <c r="AY420" s="8" t="str">
        <f t="shared" si="49"/>
        <v/>
      </c>
      <c r="AZ420" s="8"/>
      <c r="BE420" s="9"/>
    </row>
    <row r="421" spans="46:57" ht="15.75" customHeight="1" x14ac:dyDescent="0.25">
      <c r="AT421" s="9" t="str">
        <f t="shared" si="44"/>
        <v/>
      </c>
      <c r="AU421" s="8" t="str">
        <f t="shared" si="45"/>
        <v/>
      </c>
      <c r="AV421" s="9" t="str">
        <f t="shared" si="46"/>
        <v/>
      </c>
      <c r="AW421" s="31" t="str">
        <f t="shared" si="47"/>
        <v/>
      </c>
      <c r="AX421" s="9" t="str">
        <f t="shared" si="48"/>
        <v/>
      </c>
      <c r="AY421" s="8" t="str">
        <f t="shared" si="49"/>
        <v/>
      </c>
      <c r="AZ421" s="8"/>
      <c r="BE421" s="9"/>
    </row>
    <row r="422" spans="46:57" ht="15.75" customHeight="1" x14ac:dyDescent="0.25">
      <c r="AT422" s="9" t="str">
        <f t="shared" si="44"/>
        <v/>
      </c>
      <c r="AU422" s="8" t="str">
        <f t="shared" si="45"/>
        <v/>
      </c>
      <c r="AV422" s="9" t="str">
        <f t="shared" si="46"/>
        <v/>
      </c>
      <c r="AW422" s="31" t="str">
        <f t="shared" si="47"/>
        <v/>
      </c>
      <c r="AX422" s="9" t="str">
        <f t="shared" si="48"/>
        <v/>
      </c>
      <c r="AY422" s="8" t="str">
        <f t="shared" si="49"/>
        <v/>
      </c>
      <c r="AZ422" s="8"/>
      <c r="BE422" s="9"/>
    </row>
    <row r="423" spans="46:57" ht="15.75" customHeight="1" x14ac:dyDescent="0.25">
      <c r="AT423" s="9" t="str">
        <f t="shared" si="44"/>
        <v/>
      </c>
      <c r="AU423" s="8" t="str">
        <f t="shared" si="45"/>
        <v/>
      </c>
      <c r="AV423" s="9" t="str">
        <f t="shared" si="46"/>
        <v/>
      </c>
      <c r="AW423" s="31" t="str">
        <f t="shared" si="47"/>
        <v/>
      </c>
      <c r="AX423" s="9" t="str">
        <f t="shared" si="48"/>
        <v/>
      </c>
      <c r="AY423" s="8" t="str">
        <f t="shared" si="49"/>
        <v/>
      </c>
      <c r="AZ423" s="8"/>
      <c r="BE423" s="9"/>
    </row>
    <row r="424" spans="46:57" ht="15.75" customHeight="1" x14ac:dyDescent="0.25">
      <c r="AT424" s="9" t="str">
        <f t="shared" si="44"/>
        <v/>
      </c>
      <c r="AU424" s="8" t="str">
        <f t="shared" si="45"/>
        <v/>
      </c>
      <c r="AV424" s="9" t="str">
        <f t="shared" si="46"/>
        <v/>
      </c>
      <c r="AW424" s="31" t="str">
        <f t="shared" si="47"/>
        <v/>
      </c>
      <c r="AX424" s="9" t="str">
        <f t="shared" si="48"/>
        <v/>
      </c>
      <c r="AY424" s="8" t="str">
        <f t="shared" si="49"/>
        <v/>
      </c>
      <c r="AZ424" s="8"/>
      <c r="BE424" s="9"/>
    </row>
    <row r="425" spans="46:57" ht="15.75" customHeight="1" x14ac:dyDescent="0.25">
      <c r="AT425" s="9" t="str">
        <f t="shared" si="44"/>
        <v/>
      </c>
      <c r="AU425" s="8" t="str">
        <f t="shared" si="45"/>
        <v/>
      </c>
      <c r="AV425" s="9" t="str">
        <f t="shared" si="46"/>
        <v/>
      </c>
      <c r="AW425" s="31" t="str">
        <f t="shared" si="47"/>
        <v/>
      </c>
      <c r="AX425" s="9" t="str">
        <f t="shared" si="48"/>
        <v/>
      </c>
      <c r="AY425" s="8" t="str">
        <f t="shared" si="49"/>
        <v/>
      </c>
      <c r="AZ425" s="8"/>
      <c r="BE425" s="9"/>
    </row>
    <row r="426" spans="46:57" ht="15.75" customHeight="1" x14ac:dyDescent="0.25">
      <c r="AT426" s="9" t="str">
        <f t="shared" si="44"/>
        <v/>
      </c>
      <c r="AU426" s="8" t="str">
        <f t="shared" si="45"/>
        <v/>
      </c>
      <c r="AV426" s="9" t="str">
        <f t="shared" si="46"/>
        <v/>
      </c>
      <c r="AW426" s="31" t="str">
        <f t="shared" si="47"/>
        <v/>
      </c>
      <c r="AX426" s="9" t="str">
        <f t="shared" si="48"/>
        <v/>
      </c>
      <c r="AY426" s="8" t="str">
        <f t="shared" si="49"/>
        <v/>
      </c>
      <c r="AZ426" s="8"/>
      <c r="BE426" s="9"/>
    </row>
    <row r="427" spans="46:57" ht="15.75" customHeight="1" x14ac:dyDescent="0.25">
      <c r="AT427" s="9" t="str">
        <f t="shared" si="44"/>
        <v/>
      </c>
      <c r="AU427" s="8" t="str">
        <f t="shared" si="45"/>
        <v/>
      </c>
      <c r="AV427" s="9" t="str">
        <f t="shared" si="46"/>
        <v/>
      </c>
      <c r="AW427" s="31" t="str">
        <f t="shared" si="47"/>
        <v/>
      </c>
      <c r="AX427" s="9" t="str">
        <f t="shared" si="48"/>
        <v/>
      </c>
      <c r="AY427" s="8" t="str">
        <f t="shared" si="49"/>
        <v/>
      </c>
      <c r="AZ427" s="8"/>
      <c r="BE427" s="9"/>
    </row>
    <row r="428" spans="46:57" ht="15.75" customHeight="1" x14ac:dyDescent="0.25">
      <c r="AT428" s="9" t="str">
        <f t="shared" si="44"/>
        <v/>
      </c>
      <c r="AU428" s="8" t="str">
        <f t="shared" si="45"/>
        <v/>
      </c>
      <c r="AV428" s="9" t="str">
        <f t="shared" si="46"/>
        <v/>
      </c>
      <c r="AW428" s="31" t="str">
        <f t="shared" si="47"/>
        <v/>
      </c>
      <c r="AX428" s="9" t="str">
        <f t="shared" si="48"/>
        <v/>
      </c>
      <c r="AY428" s="8" t="str">
        <f t="shared" si="49"/>
        <v/>
      </c>
      <c r="AZ428" s="8"/>
      <c r="BE428" s="9"/>
    </row>
    <row r="429" spans="46:57" ht="15.75" customHeight="1" x14ac:dyDescent="0.25">
      <c r="AT429" s="9" t="str">
        <f t="shared" si="44"/>
        <v/>
      </c>
      <c r="AU429" s="8" t="str">
        <f t="shared" si="45"/>
        <v/>
      </c>
      <c r="AV429" s="9" t="str">
        <f t="shared" si="46"/>
        <v/>
      </c>
      <c r="AW429" s="31" t="str">
        <f t="shared" si="47"/>
        <v/>
      </c>
      <c r="AX429" s="9" t="str">
        <f t="shared" si="48"/>
        <v/>
      </c>
      <c r="AY429" s="8" t="str">
        <f t="shared" si="49"/>
        <v/>
      </c>
      <c r="AZ429" s="8"/>
      <c r="BE429" s="9"/>
    </row>
    <row r="430" spans="46:57" ht="15.75" customHeight="1" x14ac:dyDescent="0.25">
      <c r="AT430" s="9" t="str">
        <f t="shared" si="44"/>
        <v/>
      </c>
      <c r="AU430" s="8" t="str">
        <f t="shared" si="45"/>
        <v/>
      </c>
      <c r="AV430" s="9" t="str">
        <f t="shared" si="46"/>
        <v/>
      </c>
      <c r="AW430" s="31" t="str">
        <f t="shared" si="47"/>
        <v/>
      </c>
      <c r="AX430" s="9" t="str">
        <f t="shared" si="48"/>
        <v/>
      </c>
      <c r="AY430" s="8" t="str">
        <f t="shared" si="49"/>
        <v/>
      </c>
      <c r="AZ430" s="8"/>
      <c r="BE430" s="9"/>
    </row>
    <row r="431" spans="46:57" ht="15.75" customHeight="1" x14ac:dyDescent="0.25">
      <c r="AT431" s="9" t="str">
        <f t="shared" si="44"/>
        <v/>
      </c>
      <c r="AU431" s="8" t="str">
        <f t="shared" si="45"/>
        <v/>
      </c>
      <c r="AV431" s="9" t="str">
        <f t="shared" si="46"/>
        <v/>
      </c>
      <c r="AW431" s="31" t="str">
        <f t="shared" si="47"/>
        <v/>
      </c>
      <c r="AX431" s="9" t="str">
        <f t="shared" si="48"/>
        <v/>
      </c>
      <c r="AY431" s="8" t="str">
        <f t="shared" si="49"/>
        <v/>
      </c>
      <c r="AZ431" s="8"/>
      <c r="BE431" s="9"/>
    </row>
    <row r="432" spans="46:57" ht="15.75" customHeight="1" x14ac:dyDescent="0.25">
      <c r="AT432" s="9" t="str">
        <f t="shared" si="44"/>
        <v/>
      </c>
      <c r="AU432" s="8" t="str">
        <f t="shared" si="45"/>
        <v/>
      </c>
      <c r="AV432" s="9" t="str">
        <f t="shared" si="46"/>
        <v/>
      </c>
      <c r="AW432" s="31" t="str">
        <f t="shared" si="47"/>
        <v/>
      </c>
      <c r="AX432" s="9" t="str">
        <f t="shared" si="48"/>
        <v/>
      </c>
      <c r="AY432" s="8" t="str">
        <f t="shared" si="49"/>
        <v/>
      </c>
      <c r="AZ432" s="8"/>
      <c r="BE432" s="9"/>
    </row>
    <row r="433" spans="46:57" ht="15.75" customHeight="1" x14ac:dyDescent="0.25">
      <c r="AT433" s="9" t="str">
        <f t="shared" si="44"/>
        <v/>
      </c>
      <c r="AU433" s="8" t="str">
        <f t="shared" si="45"/>
        <v/>
      </c>
      <c r="AV433" s="9" t="str">
        <f t="shared" si="46"/>
        <v/>
      </c>
      <c r="AW433" s="31" t="str">
        <f t="shared" si="47"/>
        <v/>
      </c>
      <c r="AX433" s="9" t="str">
        <f t="shared" si="48"/>
        <v/>
      </c>
      <c r="AY433" s="8" t="str">
        <f t="shared" si="49"/>
        <v/>
      </c>
      <c r="AZ433" s="8"/>
      <c r="BE433" s="9"/>
    </row>
    <row r="434" spans="46:57" ht="15.75" customHeight="1" x14ac:dyDescent="0.25">
      <c r="AT434" s="9" t="str">
        <f t="shared" si="44"/>
        <v/>
      </c>
      <c r="AU434" s="8" t="str">
        <f t="shared" si="45"/>
        <v/>
      </c>
      <c r="AV434" s="9" t="str">
        <f t="shared" si="46"/>
        <v/>
      </c>
      <c r="AW434" s="31" t="str">
        <f t="shared" si="47"/>
        <v/>
      </c>
      <c r="AX434" s="9" t="str">
        <f t="shared" si="48"/>
        <v/>
      </c>
      <c r="AY434" s="8" t="str">
        <f t="shared" si="49"/>
        <v/>
      </c>
      <c r="AZ434" s="8"/>
      <c r="BE434" s="9"/>
    </row>
    <row r="435" spans="46:57" ht="15.75" customHeight="1" x14ac:dyDescent="0.25">
      <c r="AT435" s="9" t="str">
        <f t="shared" si="44"/>
        <v/>
      </c>
      <c r="AU435" s="8" t="str">
        <f t="shared" si="45"/>
        <v/>
      </c>
      <c r="AV435" s="9" t="str">
        <f t="shared" si="46"/>
        <v/>
      </c>
      <c r="AW435" s="31" t="str">
        <f t="shared" si="47"/>
        <v/>
      </c>
      <c r="AX435" s="9" t="str">
        <f t="shared" si="48"/>
        <v/>
      </c>
      <c r="AY435" s="8" t="str">
        <f t="shared" si="49"/>
        <v/>
      </c>
      <c r="AZ435" s="8"/>
      <c r="BE435" s="9"/>
    </row>
    <row r="436" spans="46:57" ht="15.75" customHeight="1" x14ac:dyDescent="0.25">
      <c r="AT436" s="9" t="str">
        <f t="shared" si="44"/>
        <v/>
      </c>
      <c r="AU436" s="8" t="str">
        <f t="shared" si="45"/>
        <v/>
      </c>
      <c r="AV436" s="9" t="str">
        <f t="shared" si="46"/>
        <v/>
      </c>
      <c r="AW436" s="31" t="str">
        <f t="shared" si="47"/>
        <v/>
      </c>
      <c r="AX436" s="9" t="str">
        <f t="shared" si="48"/>
        <v/>
      </c>
      <c r="AY436" s="8" t="str">
        <f t="shared" si="49"/>
        <v/>
      </c>
      <c r="AZ436" s="8"/>
      <c r="BE436" s="9"/>
    </row>
    <row r="437" spans="46:57" ht="15.75" customHeight="1" x14ac:dyDescent="0.25">
      <c r="AT437" s="9" t="str">
        <f t="shared" si="44"/>
        <v/>
      </c>
      <c r="AU437" s="8" t="str">
        <f t="shared" si="45"/>
        <v/>
      </c>
      <c r="AV437" s="9" t="str">
        <f t="shared" si="46"/>
        <v/>
      </c>
      <c r="AW437" s="31" t="str">
        <f t="shared" si="47"/>
        <v/>
      </c>
      <c r="AX437" s="9" t="str">
        <f t="shared" si="48"/>
        <v/>
      </c>
      <c r="AY437" s="8" t="str">
        <f t="shared" si="49"/>
        <v/>
      </c>
      <c r="AZ437" s="8"/>
      <c r="BE437" s="9"/>
    </row>
    <row r="438" spans="46:57" ht="15.75" customHeight="1" x14ac:dyDescent="0.25">
      <c r="AT438" s="9" t="str">
        <f t="shared" si="44"/>
        <v/>
      </c>
      <c r="AU438" s="8" t="str">
        <f t="shared" si="45"/>
        <v/>
      </c>
      <c r="AV438" s="9" t="str">
        <f t="shared" si="46"/>
        <v/>
      </c>
      <c r="AW438" s="31" t="str">
        <f t="shared" si="47"/>
        <v/>
      </c>
      <c r="AX438" s="9" t="str">
        <f t="shared" si="48"/>
        <v/>
      </c>
      <c r="AY438" s="8" t="str">
        <f t="shared" si="49"/>
        <v/>
      </c>
      <c r="AZ438" s="8"/>
      <c r="BE438" s="9"/>
    </row>
    <row r="439" spans="46:57" ht="15.75" customHeight="1" x14ac:dyDescent="0.25">
      <c r="AT439" s="9" t="str">
        <f t="shared" si="44"/>
        <v/>
      </c>
      <c r="AU439" s="8" t="str">
        <f t="shared" si="45"/>
        <v/>
      </c>
      <c r="AV439" s="9" t="str">
        <f t="shared" si="46"/>
        <v/>
      </c>
      <c r="AW439" s="31" t="str">
        <f t="shared" si="47"/>
        <v/>
      </c>
      <c r="AX439" s="9" t="str">
        <f t="shared" si="48"/>
        <v/>
      </c>
      <c r="AY439" s="8" t="str">
        <f t="shared" si="49"/>
        <v/>
      </c>
      <c r="AZ439" s="8"/>
      <c r="BE439" s="9"/>
    </row>
    <row r="440" spans="46:57" ht="15.75" customHeight="1" x14ac:dyDescent="0.25">
      <c r="AT440" s="9" t="str">
        <f t="shared" si="44"/>
        <v/>
      </c>
      <c r="AU440" s="8" t="str">
        <f t="shared" si="45"/>
        <v/>
      </c>
      <c r="AV440" s="9" t="str">
        <f t="shared" si="46"/>
        <v/>
      </c>
      <c r="AW440" s="31" t="str">
        <f t="shared" si="47"/>
        <v/>
      </c>
      <c r="AX440" s="9" t="str">
        <f t="shared" si="48"/>
        <v/>
      </c>
      <c r="AY440" s="8" t="str">
        <f t="shared" si="49"/>
        <v/>
      </c>
      <c r="AZ440" s="8"/>
      <c r="BE440" s="9"/>
    </row>
    <row r="441" spans="46:57" ht="15.75" customHeight="1" x14ac:dyDescent="0.25">
      <c r="AT441" s="9" t="str">
        <f t="shared" si="44"/>
        <v/>
      </c>
      <c r="AU441" s="8" t="str">
        <f t="shared" si="45"/>
        <v/>
      </c>
      <c r="AV441" s="9" t="str">
        <f t="shared" si="46"/>
        <v/>
      </c>
      <c r="AW441" s="31" t="str">
        <f t="shared" si="47"/>
        <v/>
      </c>
      <c r="AX441" s="9" t="str">
        <f t="shared" si="48"/>
        <v/>
      </c>
      <c r="AY441" s="8" t="str">
        <f t="shared" si="49"/>
        <v/>
      </c>
      <c r="AZ441" s="8"/>
      <c r="BE441" s="9"/>
    </row>
    <row r="442" spans="46:57" ht="15.75" customHeight="1" x14ac:dyDescent="0.25">
      <c r="AT442" s="9" t="str">
        <f t="shared" si="44"/>
        <v/>
      </c>
      <c r="AU442" s="8" t="str">
        <f t="shared" si="45"/>
        <v/>
      </c>
      <c r="AV442" s="9" t="str">
        <f t="shared" si="46"/>
        <v/>
      </c>
      <c r="AW442" s="31" t="str">
        <f t="shared" si="47"/>
        <v/>
      </c>
      <c r="AX442" s="9" t="str">
        <f t="shared" si="48"/>
        <v/>
      </c>
      <c r="AY442" s="8" t="str">
        <f t="shared" si="49"/>
        <v/>
      </c>
      <c r="AZ442" s="8"/>
      <c r="BE442" s="9"/>
    </row>
    <row r="443" spans="46:57" ht="15.75" customHeight="1" x14ac:dyDescent="0.25">
      <c r="AT443" s="9" t="str">
        <f t="shared" si="44"/>
        <v/>
      </c>
      <c r="AU443" s="8" t="str">
        <f t="shared" si="45"/>
        <v/>
      </c>
      <c r="AV443" s="9" t="str">
        <f t="shared" si="46"/>
        <v/>
      </c>
      <c r="AW443" s="31" t="str">
        <f t="shared" si="47"/>
        <v/>
      </c>
      <c r="AX443" s="9" t="str">
        <f t="shared" si="48"/>
        <v/>
      </c>
      <c r="AY443" s="8" t="str">
        <f t="shared" si="49"/>
        <v/>
      </c>
      <c r="AZ443" s="8"/>
      <c r="BE443" s="9"/>
    </row>
    <row r="444" spans="46:57" ht="15.75" customHeight="1" x14ac:dyDescent="0.25">
      <c r="AT444" s="9" t="str">
        <f t="shared" si="44"/>
        <v/>
      </c>
      <c r="AU444" s="8" t="str">
        <f t="shared" si="45"/>
        <v/>
      </c>
      <c r="AV444" s="9" t="str">
        <f t="shared" si="46"/>
        <v/>
      </c>
      <c r="AW444" s="31" t="str">
        <f t="shared" si="47"/>
        <v/>
      </c>
      <c r="AX444" s="9" t="str">
        <f t="shared" si="48"/>
        <v/>
      </c>
      <c r="AY444" s="8" t="str">
        <f t="shared" si="49"/>
        <v/>
      </c>
      <c r="AZ444" s="8"/>
      <c r="BE444" s="9"/>
    </row>
    <row r="445" spans="46:57" ht="15.75" customHeight="1" x14ac:dyDescent="0.25">
      <c r="AT445" s="9" t="str">
        <f t="shared" si="44"/>
        <v/>
      </c>
      <c r="AU445" s="8" t="str">
        <f t="shared" si="45"/>
        <v/>
      </c>
      <c r="AV445" s="9" t="str">
        <f t="shared" si="46"/>
        <v/>
      </c>
      <c r="AW445" s="31" t="str">
        <f t="shared" si="47"/>
        <v/>
      </c>
      <c r="AX445" s="9" t="str">
        <f t="shared" si="48"/>
        <v/>
      </c>
      <c r="AY445" s="8" t="str">
        <f t="shared" si="49"/>
        <v/>
      </c>
      <c r="AZ445" s="8"/>
      <c r="BE445" s="9"/>
    </row>
    <row r="446" spans="46:57" ht="15.75" customHeight="1" x14ac:dyDescent="0.25">
      <c r="AT446" s="9" t="str">
        <f t="shared" si="44"/>
        <v/>
      </c>
      <c r="AU446" s="8" t="str">
        <f t="shared" si="45"/>
        <v/>
      </c>
      <c r="AV446" s="9" t="str">
        <f t="shared" si="46"/>
        <v/>
      </c>
      <c r="AW446" s="31" t="str">
        <f t="shared" si="47"/>
        <v/>
      </c>
      <c r="AX446" s="9" t="str">
        <f t="shared" si="48"/>
        <v/>
      </c>
      <c r="AY446" s="8" t="str">
        <f t="shared" si="49"/>
        <v/>
      </c>
      <c r="AZ446" s="8"/>
      <c r="BE446" s="9"/>
    </row>
    <row r="447" spans="46:57" ht="15.75" customHeight="1" x14ac:dyDescent="0.25">
      <c r="AT447" s="9" t="str">
        <f t="shared" si="44"/>
        <v/>
      </c>
      <c r="AU447" s="8" t="str">
        <f t="shared" si="45"/>
        <v/>
      </c>
      <c r="AV447" s="9" t="str">
        <f t="shared" si="46"/>
        <v/>
      </c>
      <c r="AW447" s="31" t="str">
        <f t="shared" si="47"/>
        <v/>
      </c>
      <c r="AX447" s="9" t="str">
        <f t="shared" si="48"/>
        <v/>
      </c>
      <c r="AY447" s="8" t="str">
        <f t="shared" si="49"/>
        <v/>
      </c>
      <c r="AZ447" s="8"/>
      <c r="BE447" s="9"/>
    </row>
    <row r="448" spans="46:57" ht="15.75" customHeight="1" x14ac:dyDescent="0.25">
      <c r="AT448" s="9" t="str">
        <f t="shared" si="44"/>
        <v/>
      </c>
      <c r="AU448" s="8" t="str">
        <f t="shared" si="45"/>
        <v/>
      </c>
      <c r="AV448" s="9" t="str">
        <f t="shared" si="46"/>
        <v/>
      </c>
      <c r="AW448" s="31" t="str">
        <f t="shared" si="47"/>
        <v/>
      </c>
      <c r="AX448" s="9" t="str">
        <f t="shared" si="48"/>
        <v/>
      </c>
      <c r="AY448" s="8" t="str">
        <f t="shared" si="49"/>
        <v/>
      </c>
      <c r="AZ448" s="8"/>
      <c r="BE448" s="9"/>
    </row>
    <row r="449" spans="46:57" ht="15.75" customHeight="1" x14ac:dyDescent="0.25">
      <c r="AT449" s="9" t="str">
        <f t="shared" si="44"/>
        <v/>
      </c>
      <c r="AU449" s="8" t="str">
        <f t="shared" si="45"/>
        <v/>
      </c>
      <c r="AV449" s="9" t="str">
        <f t="shared" si="46"/>
        <v/>
      </c>
      <c r="AW449" s="31" t="str">
        <f t="shared" si="47"/>
        <v/>
      </c>
      <c r="AX449" s="9" t="str">
        <f t="shared" si="48"/>
        <v/>
      </c>
      <c r="AY449" s="8" t="str">
        <f t="shared" si="49"/>
        <v/>
      </c>
      <c r="AZ449" s="8"/>
      <c r="BE449" s="9"/>
    </row>
    <row r="450" spans="46:57" ht="15.75" customHeight="1" x14ac:dyDescent="0.25">
      <c r="AT450" s="9" t="str">
        <f t="shared" si="44"/>
        <v/>
      </c>
      <c r="AU450" s="8" t="str">
        <f t="shared" si="45"/>
        <v/>
      </c>
      <c r="AV450" s="9" t="str">
        <f t="shared" si="46"/>
        <v/>
      </c>
      <c r="AW450" s="31" t="str">
        <f t="shared" si="47"/>
        <v/>
      </c>
      <c r="AX450" s="9" t="str">
        <f t="shared" si="48"/>
        <v/>
      </c>
      <c r="AY450" s="8" t="str">
        <f t="shared" si="49"/>
        <v/>
      </c>
      <c r="AZ450" s="8"/>
      <c r="BE450" s="9"/>
    </row>
    <row r="451" spans="46:57" ht="15.75" customHeight="1" x14ac:dyDescent="0.25">
      <c r="AT451" s="9" t="str">
        <f t="shared" si="44"/>
        <v/>
      </c>
      <c r="AU451" s="8" t="str">
        <f t="shared" si="45"/>
        <v/>
      </c>
      <c r="AV451" s="9" t="str">
        <f t="shared" si="46"/>
        <v/>
      </c>
      <c r="AW451" s="31" t="str">
        <f t="shared" si="47"/>
        <v/>
      </c>
      <c r="AX451" s="9" t="str">
        <f t="shared" si="48"/>
        <v/>
      </c>
      <c r="AY451" s="8" t="str">
        <f t="shared" si="49"/>
        <v/>
      </c>
      <c r="AZ451" s="8"/>
      <c r="BE451" s="9"/>
    </row>
    <row r="452" spans="46:57" ht="15.75" customHeight="1" x14ac:dyDescent="0.25">
      <c r="AT452" s="9" t="str">
        <f t="shared" si="44"/>
        <v/>
      </c>
      <c r="AU452" s="8" t="str">
        <f t="shared" si="45"/>
        <v/>
      </c>
      <c r="AV452" s="9" t="str">
        <f t="shared" si="46"/>
        <v/>
      </c>
      <c r="AW452" s="31" t="str">
        <f t="shared" si="47"/>
        <v/>
      </c>
      <c r="AX452" s="9" t="str">
        <f t="shared" si="48"/>
        <v/>
      </c>
      <c r="AY452" s="8" t="str">
        <f t="shared" si="49"/>
        <v/>
      </c>
      <c r="AZ452" s="8"/>
      <c r="BE452" s="9"/>
    </row>
    <row r="453" spans="46:57" ht="15.75" customHeight="1" x14ac:dyDescent="0.25">
      <c r="AT453" s="9" t="str">
        <f t="shared" si="44"/>
        <v/>
      </c>
      <c r="AU453" s="8" t="str">
        <f t="shared" si="45"/>
        <v/>
      </c>
      <c r="AV453" s="9" t="str">
        <f t="shared" si="46"/>
        <v/>
      </c>
      <c r="AW453" s="31" t="str">
        <f t="shared" si="47"/>
        <v/>
      </c>
      <c r="AX453" s="9" t="str">
        <f t="shared" si="48"/>
        <v/>
      </c>
      <c r="AY453" s="8" t="str">
        <f t="shared" si="49"/>
        <v/>
      </c>
      <c r="AZ453" s="8"/>
      <c r="BE453" s="9"/>
    </row>
    <row r="454" spans="46:57" ht="15.75" customHeight="1" x14ac:dyDescent="0.25">
      <c r="AT454" s="9" t="str">
        <f t="shared" si="44"/>
        <v/>
      </c>
      <c r="AU454" s="8" t="str">
        <f t="shared" si="45"/>
        <v/>
      </c>
      <c r="AV454" s="9" t="str">
        <f t="shared" si="46"/>
        <v/>
      </c>
      <c r="AW454" s="31" t="str">
        <f t="shared" si="47"/>
        <v/>
      </c>
      <c r="AX454" s="9" t="str">
        <f t="shared" si="48"/>
        <v/>
      </c>
      <c r="AY454" s="8" t="str">
        <f t="shared" si="49"/>
        <v/>
      </c>
      <c r="AZ454" s="8"/>
      <c r="BE454" s="9"/>
    </row>
    <row r="455" spans="46:57" ht="15.75" customHeight="1" x14ac:dyDescent="0.25">
      <c r="AT455" s="9" t="str">
        <f t="shared" si="44"/>
        <v/>
      </c>
      <c r="AU455" s="8" t="str">
        <f t="shared" si="45"/>
        <v/>
      </c>
      <c r="AV455" s="9" t="str">
        <f t="shared" si="46"/>
        <v/>
      </c>
      <c r="AW455" s="31" t="str">
        <f t="shared" si="47"/>
        <v/>
      </c>
      <c r="AX455" s="9" t="str">
        <f t="shared" si="48"/>
        <v/>
      </c>
      <c r="AY455" s="8" t="str">
        <f t="shared" si="49"/>
        <v/>
      </c>
      <c r="AZ455" s="8"/>
      <c r="BE455" s="9"/>
    </row>
    <row r="456" spans="46:57" ht="15.75" customHeight="1" x14ac:dyDescent="0.25">
      <c r="AT456" s="9" t="str">
        <f t="shared" si="44"/>
        <v/>
      </c>
      <c r="AU456" s="8" t="str">
        <f t="shared" si="45"/>
        <v/>
      </c>
      <c r="AV456" s="9" t="str">
        <f t="shared" si="46"/>
        <v/>
      </c>
      <c r="AW456" s="31" t="str">
        <f t="shared" si="47"/>
        <v/>
      </c>
      <c r="AX456" s="9" t="str">
        <f t="shared" si="48"/>
        <v/>
      </c>
      <c r="AY456" s="8" t="str">
        <f t="shared" si="49"/>
        <v/>
      </c>
      <c r="AZ456" s="8"/>
      <c r="BE456" s="9"/>
    </row>
    <row r="457" spans="46:57" ht="15.75" customHeight="1" x14ac:dyDescent="0.25">
      <c r="AT457" s="9" t="str">
        <f t="shared" si="44"/>
        <v/>
      </c>
      <c r="AU457" s="8" t="str">
        <f t="shared" si="45"/>
        <v/>
      </c>
      <c r="AV457" s="9" t="str">
        <f t="shared" si="46"/>
        <v/>
      </c>
      <c r="AW457" s="31" t="str">
        <f t="shared" si="47"/>
        <v/>
      </c>
      <c r="AX457" s="9" t="str">
        <f t="shared" si="48"/>
        <v/>
      </c>
      <c r="AY457" s="8" t="str">
        <f t="shared" si="49"/>
        <v/>
      </c>
      <c r="AZ457" s="8"/>
      <c r="BE457" s="9"/>
    </row>
    <row r="458" spans="46:57" ht="15.75" customHeight="1" x14ac:dyDescent="0.25">
      <c r="AT458" s="9" t="str">
        <f t="shared" si="44"/>
        <v/>
      </c>
      <c r="AU458" s="8" t="str">
        <f t="shared" si="45"/>
        <v/>
      </c>
      <c r="AV458" s="9" t="str">
        <f t="shared" si="46"/>
        <v/>
      </c>
      <c r="AW458" s="31" t="str">
        <f t="shared" si="47"/>
        <v/>
      </c>
      <c r="AX458" s="9" t="str">
        <f t="shared" si="48"/>
        <v/>
      </c>
      <c r="AY458" s="8" t="str">
        <f t="shared" si="49"/>
        <v/>
      </c>
      <c r="AZ458" s="8"/>
      <c r="BE458" s="9"/>
    </row>
    <row r="459" spans="46:57" ht="15.75" customHeight="1" x14ac:dyDescent="0.25">
      <c r="AT459" s="9" t="str">
        <f t="shared" si="44"/>
        <v/>
      </c>
      <c r="AU459" s="8" t="str">
        <f t="shared" si="45"/>
        <v/>
      </c>
      <c r="AV459" s="9" t="str">
        <f t="shared" si="46"/>
        <v/>
      </c>
      <c r="AW459" s="31" t="str">
        <f t="shared" si="47"/>
        <v/>
      </c>
      <c r="AX459" s="9" t="str">
        <f t="shared" si="48"/>
        <v/>
      </c>
      <c r="AY459" s="8" t="str">
        <f t="shared" si="49"/>
        <v/>
      </c>
      <c r="AZ459" s="8"/>
      <c r="BE459" s="9"/>
    </row>
    <row r="460" spans="46:57" ht="15.75" customHeight="1" x14ac:dyDescent="0.25">
      <c r="AT460" s="9" t="str">
        <f t="shared" si="44"/>
        <v/>
      </c>
      <c r="AU460" s="8" t="str">
        <f t="shared" si="45"/>
        <v/>
      </c>
      <c r="AV460" s="9" t="str">
        <f t="shared" si="46"/>
        <v/>
      </c>
      <c r="AW460" s="31" t="str">
        <f t="shared" si="47"/>
        <v/>
      </c>
      <c r="AX460" s="9" t="str">
        <f t="shared" si="48"/>
        <v/>
      </c>
      <c r="AY460" s="8" t="str">
        <f t="shared" si="49"/>
        <v/>
      </c>
      <c r="AZ460" s="8"/>
      <c r="BE460" s="9"/>
    </row>
    <row r="461" spans="46:57" ht="15.75" customHeight="1" x14ac:dyDescent="0.25">
      <c r="AT461" s="9" t="str">
        <f t="shared" si="44"/>
        <v/>
      </c>
      <c r="AU461" s="8" t="str">
        <f t="shared" si="45"/>
        <v/>
      </c>
      <c r="AV461" s="9" t="str">
        <f t="shared" si="46"/>
        <v/>
      </c>
      <c r="AW461" s="31" t="str">
        <f t="shared" si="47"/>
        <v/>
      </c>
      <c r="AX461" s="9" t="str">
        <f t="shared" si="48"/>
        <v/>
      </c>
      <c r="AY461" s="8" t="str">
        <f t="shared" si="49"/>
        <v/>
      </c>
      <c r="AZ461" s="8"/>
      <c r="BE461" s="9"/>
    </row>
    <row r="462" spans="46:57" ht="15.75" customHeight="1" x14ac:dyDescent="0.25">
      <c r="AT462" s="9" t="str">
        <f t="shared" si="44"/>
        <v/>
      </c>
      <c r="AU462" s="8" t="str">
        <f t="shared" si="45"/>
        <v/>
      </c>
      <c r="AV462" s="9" t="str">
        <f t="shared" si="46"/>
        <v/>
      </c>
      <c r="AW462" s="31" t="str">
        <f t="shared" si="47"/>
        <v/>
      </c>
      <c r="AX462" s="9" t="str">
        <f t="shared" si="48"/>
        <v/>
      </c>
      <c r="AY462" s="8" t="str">
        <f t="shared" si="49"/>
        <v/>
      </c>
      <c r="AZ462" s="8"/>
      <c r="BE462" s="9"/>
    </row>
    <row r="463" spans="46:57" ht="15.75" customHeight="1" x14ac:dyDescent="0.25">
      <c r="AT463" s="9" t="str">
        <f t="shared" si="44"/>
        <v/>
      </c>
      <c r="AU463" s="8" t="str">
        <f t="shared" si="45"/>
        <v/>
      </c>
      <c r="AV463" s="9" t="str">
        <f t="shared" si="46"/>
        <v/>
      </c>
      <c r="AW463" s="31" t="str">
        <f t="shared" si="47"/>
        <v/>
      </c>
      <c r="AX463" s="9" t="str">
        <f t="shared" si="48"/>
        <v/>
      </c>
      <c r="AY463" s="8" t="str">
        <f t="shared" si="49"/>
        <v/>
      </c>
      <c r="AZ463" s="8"/>
      <c r="BE463" s="9"/>
    </row>
    <row r="464" spans="46:57" ht="15.75" customHeight="1" x14ac:dyDescent="0.25">
      <c r="AT464" s="9" t="str">
        <f t="shared" si="44"/>
        <v/>
      </c>
      <c r="AU464" s="8" t="str">
        <f t="shared" si="45"/>
        <v/>
      </c>
      <c r="AV464" s="9" t="str">
        <f t="shared" si="46"/>
        <v/>
      </c>
      <c r="AW464" s="31" t="str">
        <f t="shared" si="47"/>
        <v/>
      </c>
      <c r="AX464" s="9" t="str">
        <f t="shared" si="48"/>
        <v/>
      </c>
      <c r="AY464" s="8" t="str">
        <f t="shared" si="49"/>
        <v/>
      </c>
      <c r="AZ464" s="8"/>
      <c r="BE464" s="9"/>
    </row>
    <row r="465" spans="46:57" ht="15.75" customHeight="1" x14ac:dyDescent="0.25">
      <c r="AT465" s="9" t="str">
        <f t="shared" si="44"/>
        <v/>
      </c>
      <c r="AU465" s="8" t="str">
        <f t="shared" si="45"/>
        <v/>
      </c>
      <c r="AV465" s="9" t="str">
        <f t="shared" si="46"/>
        <v/>
      </c>
      <c r="AW465" s="31" t="str">
        <f t="shared" si="47"/>
        <v/>
      </c>
      <c r="AX465" s="9" t="str">
        <f t="shared" si="48"/>
        <v/>
      </c>
      <c r="AY465" s="8" t="str">
        <f t="shared" si="49"/>
        <v/>
      </c>
      <c r="AZ465" s="8"/>
      <c r="BE465" s="9"/>
    </row>
    <row r="466" spans="46:57" ht="15.75" customHeight="1" x14ac:dyDescent="0.25">
      <c r="AT466" s="9" t="str">
        <f t="shared" si="44"/>
        <v/>
      </c>
      <c r="AU466" s="8" t="str">
        <f t="shared" si="45"/>
        <v/>
      </c>
      <c r="AV466" s="9" t="str">
        <f t="shared" si="46"/>
        <v/>
      </c>
      <c r="AW466" s="31" t="str">
        <f t="shared" si="47"/>
        <v/>
      </c>
      <c r="AX466" s="9" t="str">
        <f t="shared" si="48"/>
        <v/>
      </c>
      <c r="AY466" s="8" t="str">
        <f t="shared" si="49"/>
        <v/>
      </c>
      <c r="AZ466" s="8"/>
      <c r="BE466" s="9"/>
    </row>
    <row r="467" spans="46:57" ht="15.75" customHeight="1" x14ac:dyDescent="0.25">
      <c r="AT467" s="9" t="str">
        <f t="shared" si="44"/>
        <v/>
      </c>
      <c r="AU467" s="8" t="str">
        <f t="shared" si="45"/>
        <v/>
      </c>
      <c r="AV467" s="9" t="str">
        <f t="shared" si="46"/>
        <v/>
      </c>
      <c r="AW467" s="31" t="str">
        <f t="shared" si="47"/>
        <v/>
      </c>
      <c r="AX467" s="9" t="str">
        <f t="shared" si="48"/>
        <v/>
      </c>
      <c r="AY467" s="8" t="str">
        <f t="shared" si="49"/>
        <v/>
      </c>
      <c r="AZ467" s="8"/>
      <c r="BE467" s="9"/>
    </row>
    <row r="468" spans="46:57" ht="15.75" customHeight="1" x14ac:dyDescent="0.25">
      <c r="AT468" s="9" t="str">
        <f t="shared" si="44"/>
        <v/>
      </c>
      <c r="AU468" s="8" t="str">
        <f t="shared" si="45"/>
        <v/>
      </c>
      <c r="AV468" s="9" t="str">
        <f t="shared" si="46"/>
        <v/>
      </c>
      <c r="AW468" s="31" t="str">
        <f t="shared" si="47"/>
        <v/>
      </c>
      <c r="AX468" s="9" t="str">
        <f t="shared" si="48"/>
        <v/>
      </c>
      <c r="AY468" s="8" t="str">
        <f t="shared" si="49"/>
        <v/>
      </c>
      <c r="AZ468" s="8"/>
      <c r="BE468" s="9"/>
    </row>
    <row r="469" spans="46:57" ht="15.75" customHeight="1" x14ac:dyDescent="0.25">
      <c r="AT469" s="9" t="str">
        <f t="shared" si="44"/>
        <v/>
      </c>
      <c r="AU469" s="8" t="str">
        <f t="shared" si="45"/>
        <v/>
      </c>
      <c r="AV469" s="9" t="str">
        <f t="shared" si="46"/>
        <v/>
      </c>
      <c r="AW469" s="31" t="str">
        <f t="shared" si="47"/>
        <v/>
      </c>
      <c r="AX469" s="9" t="str">
        <f t="shared" si="48"/>
        <v/>
      </c>
      <c r="AY469" s="8" t="str">
        <f t="shared" si="49"/>
        <v/>
      </c>
      <c r="AZ469" s="8"/>
      <c r="BE469" s="9"/>
    </row>
    <row r="470" spans="46:57" ht="15.75" customHeight="1" x14ac:dyDescent="0.25">
      <c r="AT470" s="9" t="str">
        <f t="shared" si="44"/>
        <v/>
      </c>
      <c r="AU470" s="8" t="str">
        <f t="shared" si="45"/>
        <v/>
      </c>
      <c r="AV470" s="9" t="str">
        <f t="shared" si="46"/>
        <v/>
      </c>
      <c r="AW470" s="31" t="str">
        <f t="shared" si="47"/>
        <v/>
      </c>
      <c r="AX470" s="9" t="str">
        <f t="shared" si="48"/>
        <v/>
      </c>
      <c r="AY470" s="8" t="str">
        <f t="shared" si="49"/>
        <v/>
      </c>
      <c r="AZ470" s="8"/>
      <c r="BE470" s="9"/>
    </row>
    <row r="471" spans="46:57" ht="15.75" customHeight="1" x14ac:dyDescent="0.25">
      <c r="AT471" s="9" t="str">
        <f t="shared" si="44"/>
        <v/>
      </c>
      <c r="AU471" s="8" t="str">
        <f t="shared" si="45"/>
        <v/>
      </c>
      <c r="AV471" s="9" t="str">
        <f t="shared" si="46"/>
        <v/>
      </c>
      <c r="AW471" s="31" t="str">
        <f t="shared" si="47"/>
        <v/>
      </c>
      <c r="AX471" s="9" t="str">
        <f t="shared" si="48"/>
        <v/>
      </c>
      <c r="AY471" s="8" t="str">
        <f t="shared" si="49"/>
        <v/>
      </c>
      <c r="AZ471" s="8"/>
      <c r="BE471" s="9"/>
    </row>
    <row r="472" spans="46:57" ht="15.75" customHeight="1" x14ac:dyDescent="0.25">
      <c r="AT472" s="9" t="str">
        <f t="shared" si="44"/>
        <v/>
      </c>
      <c r="AU472" s="8" t="str">
        <f t="shared" si="45"/>
        <v/>
      </c>
      <c r="AV472" s="9" t="str">
        <f t="shared" si="46"/>
        <v/>
      </c>
      <c r="AW472" s="31" t="str">
        <f t="shared" si="47"/>
        <v/>
      </c>
      <c r="AX472" s="9" t="str">
        <f t="shared" si="48"/>
        <v/>
      </c>
      <c r="AY472" s="8" t="str">
        <f t="shared" si="49"/>
        <v/>
      </c>
      <c r="AZ472" s="8"/>
      <c r="BE472" s="9"/>
    </row>
    <row r="473" spans="46:57" ht="15.75" customHeight="1" x14ac:dyDescent="0.25">
      <c r="AT473" s="9" t="str">
        <f t="shared" si="44"/>
        <v/>
      </c>
      <c r="AU473" s="8" t="str">
        <f t="shared" si="45"/>
        <v/>
      </c>
      <c r="AV473" s="9" t="str">
        <f t="shared" si="46"/>
        <v/>
      </c>
      <c r="AW473" s="31" t="str">
        <f t="shared" si="47"/>
        <v/>
      </c>
      <c r="AX473" s="9" t="str">
        <f t="shared" si="48"/>
        <v/>
      </c>
      <c r="AY473" s="8" t="str">
        <f t="shared" si="49"/>
        <v/>
      </c>
      <c r="AZ473" s="8"/>
      <c r="BE473" s="9"/>
    </row>
    <row r="474" spans="46:57" ht="15.75" customHeight="1" x14ac:dyDescent="0.25">
      <c r="AT474" s="9" t="str">
        <f t="shared" si="44"/>
        <v/>
      </c>
      <c r="AU474" s="8" t="str">
        <f t="shared" si="45"/>
        <v/>
      </c>
      <c r="AV474" s="9" t="str">
        <f t="shared" si="46"/>
        <v/>
      </c>
      <c r="AW474" s="31" t="str">
        <f t="shared" si="47"/>
        <v/>
      </c>
      <c r="AX474" s="9" t="str">
        <f t="shared" si="48"/>
        <v/>
      </c>
      <c r="AY474" s="8" t="str">
        <f t="shared" si="49"/>
        <v/>
      </c>
      <c r="AZ474" s="8"/>
      <c r="BE474" s="9"/>
    </row>
    <row r="475" spans="46:57" ht="15.75" customHeight="1" x14ac:dyDescent="0.25">
      <c r="AT475" s="9" t="str">
        <f t="shared" si="44"/>
        <v/>
      </c>
      <c r="AU475" s="8" t="str">
        <f t="shared" si="45"/>
        <v/>
      </c>
      <c r="AV475" s="9" t="str">
        <f t="shared" si="46"/>
        <v/>
      </c>
      <c r="AW475" s="31" t="str">
        <f t="shared" si="47"/>
        <v/>
      </c>
      <c r="AX475" s="9" t="str">
        <f t="shared" si="48"/>
        <v/>
      </c>
      <c r="AY475" s="8" t="str">
        <f t="shared" si="49"/>
        <v/>
      </c>
      <c r="AZ475" s="8"/>
      <c r="BE475" s="9"/>
    </row>
    <row r="476" spans="46:57" ht="15.75" customHeight="1" x14ac:dyDescent="0.25">
      <c r="AT476" s="9" t="str">
        <f t="shared" si="44"/>
        <v/>
      </c>
      <c r="AU476" s="8" t="str">
        <f t="shared" si="45"/>
        <v/>
      </c>
      <c r="AV476" s="9" t="str">
        <f t="shared" si="46"/>
        <v/>
      </c>
      <c r="AW476" s="31" t="str">
        <f t="shared" si="47"/>
        <v/>
      </c>
      <c r="AX476" s="9" t="str">
        <f t="shared" si="48"/>
        <v/>
      </c>
      <c r="AY476" s="8" t="str">
        <f t="shared" si="49"/>
        <v/>
      </c>
      <c r="AZ476" s="8"/>
      <c r="BE476" s="9"/>
    </row>
    <row r="477" spans="46:57" ht="15.75" customHeight="1" x14ac:dyDescent="0.25">
      <c r="AT477" s="9" t="str">
        <f t="shared" si="44"/>
        <v/>
      </c>
      <c r="AU477" s="8" t="str">
        <f t="shared" si="45"/>
        <v/>
      </c>
      <c r="AV477" s="9" t="str">
        <f t="shared" si="46"/>
        <v/>
      </c>
      <c r="AW477" s="31" t="str">
        <f t="shared" si="47"/>
        <v/>
      </c>
      <c r="AX477" s="9" t="str">
        <f t="shared" si="48"/>
        <v/>
      </c>
      <c r="AY477" s="8" t="str">
        <f t="shared" si="49"/>
        <v/>
      </c>
      <c r="AZ477" s="8"/>
      <c r="BE477" s="9"/>
    </row>
    <row r="478" spans="46:57" ht="15.75" customHeight="1" x14ac:dyDescent="0.25">
      <c r="AT478" s="9" t="str">
        <f t="shared" si="44"/>
        <v/>
      </c>
      <c r="AU478" s="8" t="str">
        <f t="shared" si="45"/>
        <v/>
      </c>
      <c r="AV478" s="9" t="str">
        <f t="shared" si="46"/>
        <v/>
      </c>
      <c r="AW478" s="31" t="str">
        <f t="shared" si="47"/>
        <v/>
      </c>
      <c r="AX478" s="9" t="str">
        <f t="shared" si="48"/>
        <v/>
      </c>
      <c r="AY478" s="8" t="str">
        <f t="shared" si="49"/>
        <v/>
      </c>
      <c r="AZ478" s="8"/>
      <c r="BE478" s="9"/>
    </row>
    <row r="479" spans="46:57" ht="15.75" customHeight="1" x14ac:dyDescent="0.25">
      <c r="AT479" s="9" t="str">
        <f t="shared" si="44"/>
        <v/>
      </c>
      <c r="AU479" s="8" t="str">
        <f t="shared" si="45"/>
        <v/>
      </c>
      <c r="AV479" s="9" t="str">
        <f t="shared" si="46"/>
        <v/>
      </c>
      <c r="AW479" s="31" t="str">
        <f t="shared" si="47"/>
        <v/>
      </c>
      <c r="AX479" s="9" t="str">
        <f t="shared" si="48"/>
        <v/>
      </c>
      <c r="AY479" s="8" t="str">
        <f t="shared" si="49"/>
        <v/>
      </c>
      <c r="AZ479" s="8"/>
      <c r="BE479" s="9"/>
    </row>
    <row r="480" spans="46:57" ht="15.75" customHeight="1" x14ac:dyDescent="0.25">
      <c r="AT480" s="9" t="str">
        <f t="shared" si="44"/>
        <v/>
      </c>
      <c r="AU480" s="8" t="str">
        <f t="shared" si="45"/>
        <v/>
      </c>
      <c r="AV480" s="9" t="str">
        <f t="shared" si="46"/>
        <v/>
      </c>
      <c r="AW480" s="31" t="str">
        <f t="shared" si="47"/>
        <v/>
      </c>
      <c r="AX480" s="9" t="str">
        <f t="shared" si="48"/>
        <v/>
      </c>
      <c r="AY480" s="8" t="str">
        <f t="shared" si="49"/>
        <v/>
      </c>
      <c r="AZ480" s="8"/>
      <c r="BE480" s="9"/>
    </row>
    <row r="481" spans="46:57" ht="15.75" customHeight="1" x14ac:dyDescent="0.25">
      <c r="AT481" s="9" t="str">
        <f t="shared" si="44"/>
        <v/>
      </c>
      <c r="AU481" s="8" t="str">
        <f t="shared" si="45"/>
        <v/>
      </c>
      <c r="AV481" s="9" t="str">
        <f t="shared" si="46"/>
        <v/>
      </c>
      <c r="AW481" s="31" t="str">
        <f t="shared" si="47"/>
        <v/>
      </c>
      <c r="AX481" s="9" t="str">
        <f t="shared" si="48"/>
        <v/>
      </c>
      <c r="AY481" s="8" t="str">
        <f t="shared" si="49"/>
        <v/>
      </c>
      <c r="AZ481" s="8"/>
      <c r="BE481" s="9"/>
    </row>
    <row r="482" spans="46:57" ht="15.75" customHeight="1" x14ac:dyDescent="0.25">
      <c r="AT482" s="9" t="str">
        <f t="shared" si="44"/>
        <v/>
      </c>
      <c r="AU482" s="8" t="str">
        <f t="shared" si="45"/>
        <v/>
      </c>
      <c r="AV482" s="9" t="str">
        <f t="shared" si="46"/>
        <v/>
      </c>
      <c r="AW482" s="31" t="str">
        <f t="shared" si="47"/>
        <v/>
      </c>
      <c r="AX482" s="9" t="str">
        <f t="shared" si="48"/>
        <v/>
      </c>
      <c r="AY482" s="8" t="str">
        <f t="shared" si="49"/>
        <v/>
      </c>
      <c r="AZ482" s="8"/>
      <c r="BE482" s="9"/>
    </row>
    <row r="483" spans="46:57" ht="15.75" customHeight="1" x14ac:dyDescent="0.25">
      <c r="AT483" s="9" t="str">
        <f t="shared" si="44"/>
        <v/>
      </c>
      <c r="AU483" s="8" t="str">
        <f t="shared" si="45"/>
        <v/>
      </c>
      <c r="AV483" s="9" t="str">
        <f t="shared" si="46"/>
        <v/>
      </c>
      <c r="AW483" s="31" t="str">
        <f t="shared" si="47"/>
        <v/>
      </c>
      <c r="AX483" s="9" t="str">
        <f t="shared" si="48"/>
        <v/>
      </c>
      <c r="AY483" s="8" t="str">
        <f t="shared" si="49"/>
        <v/>
      </c>
      <c r="AZ483" s="8"/>
      <c r="BE483" s="9"/>
    </row>
    <row r="484" spans="46:57" ht="15.75" customHeight="1" x14ac:dyDescent="0.25">
      <c r="AT484" s="9" t="str">
        <f t="shared" si="44"/>
        <v/>
      </c>
      <c r="AU484" s="8" t="str">
        <f t="shared" si="45"/>
        <v/>
      </c>
      <c r="AV484" s="9" t="str">
        <f t="shared" si="46"/>
        <v/>
      </c>
      <c r="AW484" s="31" t="str">
        <f t="shared" si="47"/>
        <v/>
      </c>
      <c r="AX484" s="9" t="str">
        <f t="shared" si="48"/>
        <v/>
      </c>
      <c r="AY484" s="8" t="str">
        <f t="shared" si="49"/>
        <v/>
      </c>
      <c r="AZ484" s="8"/>
      <c r="BE484" s="9"/>
    </row>
    <row r="485" spans="46:57" ht="15.75" customHeight="1" x14ac:dyDescent="0.25">
      <c r="AT485" s="9" t="str">
        <f t="shared" si="44"/>
        <v/>
      </c>
      <c r="AU485" s="8" t="str">
        <f t="shared" si="45"/>
        <v/>
      </c>
      <c r="AV485" s="9" t="str">
        <f t="shared" si="46"/>
        <v/>
      </c>
      <c r="AW485" s="31" t="str">
        <f t="shared" si="47"/>
        <v/>
      </c>
      <c r="AX485" s="9" t="str">
        <f t="shared" si="48"/>
        <v/>
      </c>
      <c r="AY485" s="8" t="str">
        <f t="shared" si="49"/>
        <v/>
      </c>
      <c r="AZ485" s="8"/>
      <c r="BE485" s="9"/>
    </row>
    <row r="486" spans="46:57" ht="15.75" customHeight="1" x14ac:dyDescent="0.25">
      <c r="AT486" s="9" t="str">
        <f t="shared" si="44"/>
        <v/>
      </c>
      <c r="AU486" s="8" t="str">
        <f t="shared" si="45"/>
        <v/>
      </c>
      <c r="AV486" s="9" t="str">
        <f t="shared" si="46"/>
        <v/>
      </c>
      <c r="AW486" s="31" t="str">
        <f t="shared" si="47"/>
        <v/>
      </c>
      <c r="AX486" s="9" t="str">
        <f t="shared" si="48"/>
        <v/>
      </c>
      <c r="AY486" s="8" t="str">
        <f t="shared" si="49"/>
        <v/>
      </c>
      <c r="AZ486" s="8"/>
      <c r="BE486" s="9"/>
    </row>
    <row r="487" spans="46:57" ht="15.75" customHeight="1" x14ac:dyDescent="0.25">
      <c r="AT487" s="9" t="str">
        <f t="shared" si="44"/>
        <v/>
      </c>
      <c r="AU487" s="8" t="str">
        <f t="shared" si="45"/>
        <v/>
      </c>
      <c r="AV487" s="9" t="str">
        <f t="shared" si="46"/>
        <v/>
      </c>
      <c r="AW487" s="31" t="str">
        <f t="shared" si="47"/>
        <v/>
      </c>
      <c r="AX487" s="9" t="str">
        <f t="shared" si="48"/>
        <v/>
      </c>
      <c r="AY487" s="8" t="str">
        <f t="shared" si="49"/>
        <v/>
      </c>
      <c r="AZ487" s="8"/>
      <c r="BE487" s="9"/>
    </row>
    <row r="488" spans="46:57" ht="15.75" customHeight="1" x14ac:dyDescent="0.25">
      <c r="AT488" s="9" t="str">
        <f t="shared" si="44"/>
        <v/>
      </c>
      <c r="AU488" s="8" t="str">
        <f t="shared" si="45"/>
        <v/>
      </c>
      <c r="AV488" s="9" t="str">
        <f t="shared" si="46"/>
        <v/>
      </c>
      <c r="AW488" s="31" t="str">
        <f t="shared" si="47"/>
        <v/>
      </c>
      <c r="AX488" s="9" t="str">
        <f t="shared" si="48"/>
        <v/>
      </c>
      <c r="AY488" s="8" t="str">
        <f t="shared" si="49"/>
        <v/>
      </c>
      <c r="AZ488" s="8"/>
      <c r="BE488" s="9"/>
    </row>
    <row r="489" spans="46:57" ht="15.75" customHeight="1" x14ac:dyDescent="0.25">
      <c r="AT489" s="9" t="str">
        <f t="shared" si="44"/>
        <v/>
      </c>
      <c r="AU489" s="8" t="str">
        <f t="shared" si="45"/>
        <v/>
      </c>
      <c r="AV489" s="9" t="str">
        <f t="shared" si="46"/>
        <v/>
      </c>
      <c r="AW489" s="31" t="str">
        <f t="shared" si="47"/>
        <v/>
      </c>
      <c r="AX489" s="9" t="str">
        <f t="shared" si="48"/>
        <v/>
      </c>
      <c r="AY489" s="8" t="str">
        <f t="shared" si="49"/>
        <v/>
      </c>
      <c r="AZ489" s="8"/>
      <c r="BE489" s="9"/>
    </row>
    <row r="490" spans="46:57" ht="15.75" customHeight="1" x14ac:dyDescent="0.25">
      <c r="AT490" s="9" t="str">
        <f t="shared" si="44"/>
        <v/>
      </c>
      <c r="AU490" s="8" t="str">
        <f t="shared" si="45"/>
        <v/>
      </c>
      <c r="AV490" s="9" t="str">
        <f t="shared" si="46"/>
        <v/>
      </c>
      <c r="AW490" s="31" t="str">
        <f t="shared" si="47"/>
        <v/>
      </c>
      <c r="AX490" s="9" t="str">
        <f t="shared" si="48"/>
        <v/>
      </c>
      <c r="AY490" s="8" t="str">
        <f t="shared" si="49"/>
        <v/>
      </c>
      <c r="AZ490" s="8"/>
      <c r="BE490" s="9"/>
    </row>
    <row r="491" spans="46:57" ht="15.75" customHeight="1" x14ac:dyDescent="0.25">
      <c r="AT491" s="9" t="str">
        <f t="shared" si="44"/>
        <v/>
      </c>
      <c r="AU491" s="8" t="str">
        <f t="shared" si="45"/>
        <v/>
      </c>
      <c r="AV491" s="9" t="str">
        <f t="shared" si="46"/>
        <v/>
      </c>
      <c r="AW491" s="31" t="str">
        <f t="shared" si="47"/>
        <v/>
      </c>
      <c r="AX491" s="9" t="str">
        <f t="shared" si="48"/>
        <v/>
      </c>
      <c r="AY491" s="8" t="str">
        <f t="shared" si="49"/>
        <v/>
      </c>
      <c r="AZ491" s="8"/>
      <c r="BE491" s="9"/>
    </row>
    <row r="492" spans="46:57" ht="15.75" customHeight="1" x14ac:dyDescent="0.25">
      <c r="AT492" s="9" t="str">
        <f t="shared" si="44"/>
        <v/>
      </c>
      <c r="AU492" s="8" t="str">
        <f t="shared" si="45"/>
        <v/>
      </c>
      <c r="AV492" s="9" t="str">
        <f t="shared" si="46"/>
        <v/>
      </c>
      <c r="AW492" s="31" t="str">
        <f t="shared" si="47"/>
        <v/>
      </c>
      <c r="AX492" s="9" t="str">
        <f t="shared" si="48"/>
        <v/>
      </c>
      <c r="AY492" s="8" t="str">
        <f t="shared" si="49"/>
        <v/>
      </c>
      <c r="AZ492" s="8"/>
      <c r="BE492" s="9"/>
    </row>
    <row r="493" spans="46:57" ht="15.75" customHeight="1" x14ac:dyDescent="0.25">
      <c r="AT493" s="9" t="str">
        <f t="shared" si="44"/>
        <v/>
      </c>
      <c r="AU493" s="8" t="str">
        <f t="shared" si="45"/>
        <v/>
      </c>
      <c r="AV493" s="9" t="str">
        <f t="shared" si="46"/>
        <v/>
      </c>
      <c r="AW493" s="31" t="str">
        <f t="shared" si="47"/>
        <v/>
      </c>
      <c r="AX493" s="9" t="str">
        <f t="shared" si="48"/>
        <v/>
      </c>
      <c r="AY493" s="8" t="str">
        <f t="shared" si="49"/>
        <v/>
      </c>
      <c r="AZ493" s="8"/>
      <c r="BE493" s="9"/>
    </row>
    <row r="494" spans="46:57" ht="15.75" customHeight="1" x14ac:dyDescent="0.25">
      <c r="AT494" s="9" t="str">
        <f t="shared" si="44"/>
        <v/>
      </c>
      <c r="AU494" s="8" t="str">
        <f t="shared" si="45"/>
        <v/>
      </c>
      <c r="AV494" s="9" t="str">
        <f t="shared" si="46"/>
        <v/>
      </c>
      <c r="AW494" s="31" t="str">
        <f t="shared" si="47"/>
        <v/>
      </c>
      <c r="AX494" s="9" t="str">
        <f t="shared" si="48"/>
        <v/>
      </c>
      <c r="AY494" s="8" t="str">
        <f t="shared" si="49"/>
        <v/>
      </c>
      <c r="AZ494" s="8"/>
      <c r="BE494" s="9"/>
    </row>
    <row r="495" spans="46:57" ht="15.75" customHeight="1" x14ac:dyDescent="0.25">
      <c r="AT495" s="9" t="str">
        <f t="shared" si="44"/>
        <v/>
      </c>
      <c r="AU495" s="8" t="str">
        <f t="shared" si="45"/>
        <v/>
      </c>
      <c r="AV495" s="9" t="str">
        <f t="shared" si="46"/>
        <v/>
      </c>
      <c r="AW495" s="31" t="str">
        <f t="shared" si="47"/>
        <v/>
      </c>
      <c r="AX495" s="9" t="str">
        <f t="shared" si="48"/>
        <v/>
      </c>
      <c r="AY495" s="8" t="str">
        <f t="shared" si="49"/>
        <v/>
      </c>
      <c r="AZ495" s="8"/>
      <c r="BE495" s="9"/>
    </row>
    <row r="496" spans="46:57" ht="15.75" customHeight="1" x14ac:dyDescent="0.25">
      <c r="AT496" s="9" t="str">
        <f t="shared" si="44"/>
        <v/>
      </c>
      <c r="AU496" s="8" t="str">
        <f t="shared" si="45"/>
        <v/>
      </c>
      <c r="AV496" s="9" t="str">
        <f t="shared" si="46"/>
        <v/>
      </c>
      <c r="AW496" s="31" t="str">
        <f t="shared" si="47"/>
        <v/>
      </c>
      <c r="AX496" s="9" t="str">
        <f t="shared" si="48"/>
        <v/>
      </c>
      <c r="AY496" s="8" t="str">
        <f t="shared" si="49"/>
        <v/>
      </c>
      <c r="AZ496" s="8"/>
      <c r="BE496" s="9"/>
    </row>
    <row r="497" spans="46:57" ht="15.75" customHeight="1" x14ac:dyDescent="0.25">
      <c r="AT497" s="9" t="str">
        <f t="shared" si="44"/>
        <v/>
      </c>
      <c r="AU497" s="8" t="str">
        <f t="shared" si="45"/>
        <v/>
      </c>
      <c r="AV497" s="9" t="str">
        <f t="shared" si="46"/>
        <v/>
      </c>
      <c r="AW497" s="31" t="str">
        <f t="shared" si="47"/>
        <v/>
      </c>
      <c r="AX497" s="9" t="str">
        <f t="shared" si="48"/>
        <v/>
      </c>
      <c r="AY497" s="8" t="str">
        <f t="shared" si="49"/>
        <v/>
      </c>
      <c r="AZ497" s="8"/>
      <c r="BE497" s="9"/>
    </row>
    <row r="498" spans="46:57" ht="15.75" customHeight="1" x14ac:dyDescent="0.25">
      <c r="AT498" s="9" t="str">
        <f t="shared" si="44"/>
        <v/>
      </c>
      <c r="AU498" s="8" t="str">
        <f t="shared" si="45"/>
        <v/>
      </c>
      <c r="AV498" s="9" t="str">
        <f t="shared" si="46"/>
        <v/>
      </c>
      <c r="AW498" s="31" t="str">
        <f t="shared" si="47"/>
        <v/>
      </c>
      <c r="AX498" s="9" t="str">
        <f t="shared" si="48"/>
        <v/>
      </c>
      <c r="AY498" s="8" t="str">
        <f t="shared" si="49"/>
        <v/>
      </c>
      <c r="AZ498" s="8"/>
      <c r="BE498" s="9"/>
    </row>
    <row r="499" spans="46:57" ht="15.75" customHeight="1" x14ac:dyDescent="0.25">
      <c r="AT499" s="9" t="str">
        <f t="shared" si="44"/>
        <v/>
      </c>
      <c r="AU499" s="8" t="str">
        <f t="shared" si="45"/>
        <v/>
      </c>
      <c r="AV499" s="9" t="str">
        <f t="shared" si="46"/>
        <v/>
      </c>
      <c r="AW499" s="31" t="str">
        <f t="shared" si="47"/>
        <v/>
      </c>
      <c r="AX499" s="9" t="str">
        <f t="shared" si="48"/>
        <v/>
      </c>
      <c r="AY499" s="8" t="str">
        <f t="shared" si="49"/>
        <v/>
      </c>
      <c r="AZ499" s="8"/>
      <c r="BE499" s="9"/>
    </row>
    <row r="500" spans="46:57" ht="15.75" customHeight="1" x14ac:dyDescent="0.25">
      <c r="AT500" s="9" t="str">
        <f t="shared" si="44"/>
        <v/>
      </c>
      <c r="AU500" s="8" t="str">
        <f t="shared" si="45"/>
        <v/>
      </c>
      <c r="AV500" s="9" t="str">
        <f t="shared" si="46"/>
        <v/>
      </c>
      <c r="AW500" s="31" t="str">
        <f t="shared" si="47"/>
        <v/>
      </c>
      <c r="AX500" s="9" t="str">
        <f t="shared" si="48"/>
        <v/>
      </c>
      <c r="AY500" s="8" t="str">
        <f t="shared" si="49"/>
        <v/>
      </c>
      <c r="AZ500" s="8"/>
      <c r="BE500" s="9"/>
    </row>
    <row r="501" spans="46:57" ht="15.75" customHeight="1" x14ac:dyDescent="0.25">
      <c r="AT501" s="9" t="str">
        <f t="shared" si="44"/>
        <v/>
      </c>
      <c r="AU501" s="8" t="str">
        <f t="shared" si="45"/>
        <v/>
      </c>
      <c r="AV501" s="9" t="str">
        <f t="shared" si="46"/>
        <v/>
      </c>
      <c r="AW501" s="31" t="str">
        <f t="shared" si="47"/>
        <v/>
      </c>
      <c r="AX501" s="9" t="str">
        <f t="shared" si="48"/>
        <v/>
      </c>
      <c r="AY501" s="8" t="str">
        <f t="shared" si="49"/>
        <v/>
      </c>
      <c r="AZ501" s="8"/>
      <c r="BE501" s="9"/>
    </row>
    <row r="502" spans="46:57" ht="15.75" customHeight="1" x14ac:dyDescent="0.25">
      <c r="AT502" s="9" t="str">
        <f t="shared" si="44"/>
        <v/>
      </c>
      <c r="AU502" s="8" t="str">
        <f t="shared" si="45"/>
        <v/>
      </c>
      <c r="AV502" s="9" t="str">
        <f t="shared" si="46"/>
        <v/>
      </c>
      <c r="AW502" s="31" t="str">
        <f t="shared" si="47"/>
        <v/>
      </c>
      <c r="AX502" s="9" t="str">
        <f t="shared" si="48"/>
        <v/>
      </c>
      <c r="AY502" s="8" t="str">
        <f t="shared" si="49"/>
        <v/>
      </c>
      <c r="AZ502" s="8"/>
      <c r="BE502" s="9"/>
    </row>
    <row r="503" spans="46:57" ht="15.75" customHeight="1" x14ac:dyDescent="0.25">
      <c r="AT503" s="9" t="str">
        <f t="shared" si="44"/>
        <v/>
      </c>
      <c r="AU503" s="8" t="str">
        <f t="shared" si="45"/>
        <v/>
      </c>
      <c r="AV503" s="9" t="str">
        <f t="shared" si="46"/>
        <v/>
      </c>
      <c r="AW503" s="31" t="str">
        <f t="shared" si="47"/>
        <v/>
      </c>
      <c r="AX503" s="9" t="str">
        <f t="shared" si="48"/>
        <v/>
      </c>
      <c r="AY503" s="8" t="str">
        <f t="shared" si="49"/>
        <v/>
      </c>
      <c r="AZ503" s="8"/>
      <c r="BE503" s="9"/>
    </row>
    <row r="504" spans="46:57" ht="15.75" customHeight="1" x14ac:dyDescent="0.25">
      <c r="AT504" s="9" t="str">
        <f t="shared" si="44"/>
        <v/>
      </c>
      <c r="AU504" s="8" t="str">
        <f t="shared" si="45"/>
        <v/>
      </c>
      <c r="AV504" s="9" t="str">
        <f t="shared" si="46"/>
        <v/>
      </c>
      <c r="AW504" s="31" t="str">
        <f t="shared" si="47"/>
        <v/>
      </c>
      <c r="AX504" s="9" t="str">
        <f t="shared" si="48"/>
        <v/>
      </c>
      <c r="AY504" s="8" t="str">
        <f t="shared" si="49"/>
        <v/>
      </c>
      <c r="AZ504" s="8"/>
      <c r="BE504" s="9"/>
    </row>
    <row r="505" spans="46:57" ht="15.75" customHeight="1" x14ac:dyDescent="0.25">
      <c r="AT505" s="9" t="str">
        <f t="shared" si="44"/>
        <v/>
      </c>
      <c r="AU505" s="8" t="str">
        <f t="shared" si="45"/>
        <v/>
      </c>
      <c r="AV505" s="9" t="str">
        <f t="shared" si="46"/>
        <v/>
      </c>
      <c r="AW505" s="31" t="str">
        <f t="shared" si="47"/>
        <v/>
      </c>
      <c r="AX505" s="9" t="str">
        <f t="shared" si="48"/>
        <v/>
      </c>
      <c r="AY505" s="8" t="str">
        <f t="shared" si="49"/>
        <v/>
      </c>
      <c r="AZ505" s="8"/>
      <c r="BE505" s="9"/>
    </row>
    <row r="506" spans="46:57" ht="15.75" customHeight="1" x14ac:dyDescent="0.25">
      <c r="AT506" s="9" t="str">
        <f t="shared" si="44"/>
        <v/>
      </c>
      <c r="AU506" s="8" t="str">
        <f t="shared" si="45"/>
        <v/>
      </c>
      <c r="AV506" s="9" t="str">
        <f t="shared" si="46"/>
        <v/>
      </c>
      <c r="AW506" s="31" t="str">
        <f t="shared" si="47"/>
        <v/>
      </c>
      <c r="AX506" s="9" t="str">
        <f t="shared" si="48"/>
        <v/>
      </c>
      <c r="AY506" s="8" t="str">
        <f t="shared" si="49"/>
        <v/>
      </c>
      <c r="AZ506" s="8"/>
      <c r="BE506" s="9"/>
    </row>
    <row r="507" spans="46:57" ht="15.75" customHeight="1" x14ac:dyDescent="0.25">
      <c r="AT507" s="9" t="str">
        <f t="shared" si="44"/>
        <v/>
      </c>
      <c r="AU507" s="8" t="str">
        <f t="shared" si="45"/>
        <v/>
      </c>
      <c r="AV507" s="9" t="str">
        <f t="shared" si="46"/>
        <v/>
      </c>
      <c r="AW507" s="31" t="str">
        <f t="shared" si="47"/>
        <v/>
      </c>
      <c r="AX507" s="9" t="str">
        <f t="shared" si="48"/>
        <v/>
      </c>
      <c r="AY507" s="8" t="str">
        <f t="shared" si="49"/>
        <v/>
      </c>
      <c r="AZ507" s="8"/>
      <c r="BE507" s="9"/>
    </row>
    <row r="508" spans="46:57" ht="15.75" customHeight="1" x14ac:dyDescent="0.25">
      <c r="AT508" s="9" t="str">
        <f t="shared" si="44"/>
        <v/>
      </c>
      <c r="AU508" s="8" t="str">
        <f t="shared" si="45"/>
        <v/>
      </c>
      <c r="AV508" s="9" t="str">
        <f t="shared" si="46"/>
        <v/>
      </c>
      <c r="AW508" s="31" t="str">
        <f t="shared" si="47"/>
        <v/>
      </c>
      <c r="AX508" s="9" t="str">
        <f t="shared" si="48"/>
        <v/>
      </c>
      <c r="AY508" s="8" t="str">
        <f t="shared" si="49"/>
        <v/>
      </c>
      <c r="AZ508" s="8"/>
      <c r="BE508" s="9"/>
    </row>
    <row r="509" spans="46:57" ht="15.75" customHeight="1" x14ac:dyDescent="0.25">
      <c r="AT509" s="9" t="str">
        <f t="shared" si="44"/>
        <v/>
      </c>
      <c r="AU509" s="8" t="str">
        <f t="shared" si="45"/>
        <v/>
      </c>
      <c r="AV509" s="9" t="str">
        <f t="shared" si="46"/>
        <v/>
      </c>
      <c r="AW509" s="31" t="str">
        <f t="shared" si="47"/>
        <v/>
      </c>
      <c r="AX509" s="9" t="str">
        <f t="shared" si="48"/>
        <v/>
      </c>
      <c r="AY509" s="8" t="str">
        <f t="shared" si="49"/>
        <v/>
      </c>
      <c r="AZ509" s="8"/>
      <c r="BE509" s="9"/>
    </row>
    <row r="510" spans="46:57" ht="15.75" customHeight="1" x14ac:dyDescent="0.25">
      <c r="AT510" s="9" t="str">
        <f t="shared" si="44"/>
        <v/>
      </c>
      <c r="AU510" s="8" t="str">
        <f t="shared" si="45"/>
        <v/>
      </c>
      <c r="AV510" s="9" t="str">
        <f t="shared" si="46"/>
        <v/>
      </c>
      <c r="AW510" s="31" t="str">
        <f t="shared" si="47"/>
        <v/>
      </c>
      <c r="AX510" s="9" t="str">
        <f t="shared" si="48"/>
        <v/>
      </c>
      <c r="AY510" s="8" t="str">
        <f t="shared" si="49"/>
        <v/>
      </c>
      <c r="AZ510" s="8"/>
      <c r="BE510" s="9"/>
    </row>
    <row r="511" spans="46:57" ht="15.75" customHeight="1" x14ac:dyDescent="0.25">
      <c r="AT511" s="9" t="str">
        <f t="shared" si="44"/>
        <v/>
      </c>
      <c r="AU511" s="8" t="str">
        <f t="shared" si="45"/>
        <v/>
      </c>
      <c r="AV511" s="9" t="str">
        <f t="shared" si="46"/>
        <v/>
      </c>
      <c r="AW511" s="31" t="str">
        <f t="shared" si="47"/>
        <v/>
      </c>
      <c r="AX511" s="9" t="str">
        <f t="shared" si="48"/>
        <v/>
      </c>
      <c r="AY511" s="8" t="str">
        <f t="shared" si="49"/>
        <v/>
      </c>
      <c r="AZ511" s="8"/>
      <c r="BE511" s="9"/>
    </row>
    <row r="512" spans="46:57" ht="15.75" customHeight="1" x14ac:dyDescent="0.25">
      <c r="AT512" s="9" t="str">
        <f t="shared" si="44"/>
        <v/>
      </c>
      <c r="AU512" s="8" t="str">
        <f t="shared" si="45"/>
        <v/>
      </c>
      <c r="AV512" s="9" t="str">
        <f t="shared" si="46"/>
        <v/>
      </c>
      <c r="AW512" s="31" t="str">
        <f t="shared" si="47"/>
        <v/>
      </c>
      <c r="AX512" s="9" t="str">
        <f t="shared" si="48"/>
        <v/>
      </c>
      <c r="AY512" s="8" t="str">
        <f t="shared" si="49"/>
        <v/>
      </c>
      <c r="AZ512" s="8"/>
      <c r="BE512" s="9"/>
    </row>
    <row r="513" spans="46:57" ht="15.75" customHeight="1" x14ac:dyDescent="0.25">
      <c r="AT513" s="9" t="str">
        <f t="shared" si="44"/>
        <v/>
      </c>
      <c r="AU513" s="8" t="str">
        <f t="shared" si="45"/>
        <v/>
      </c>
      <c r="AV513" s="9" t="str">
        <f t="shared" si="46"/>
        <v/>
      </c>
      <c r="AW513" s="31" t="str">
        <f t="shared" si="47"/>
        <v/>
      </c>
      <c r="AX513" s="9" t="str">
        <f t="shared" si="48"/>
        <v/>
      </c>
      <c r="AY513" s="8" t="str">
        <f t="shared" si="49"/>
        <v/>
      </c>
      <c r="AZ513" s="8"/>
      <c r="BE513" s="9"/>
    </row>
    <row r="514" spans="46:57" ht="15.75" customHeight="1" x14ac:dyDescent="0.25">
      <c r="AT514" s="9" t="str">
        <f t="shared" si="44"/>
        <v/>
      </c>
      <c r="AU514" s="8" t="str">
        <f t="shared" si="45"/>
        <v/>
      </c>
      <c r="AV514" s="9" t="str">
        <f t="shared" si="46"/>
        <v/>
      </c>
      <c r="AW514" s="31" t="str">
        <f t="shared" si="47"/>
        <v/>
      </c>
      <c r="AX514" s="9" t="str">
        <f t="shared" si="48"/>
        <v/>
      </c>
      <c r="AY514" s="8" t="str">
        <f t="shared" si="49"/>
        <v/>
      </c>
      <c r="AZ514" s="8"/>
      <c r="BE514" s="9"/>
    </row>
    <row r="515" spans="46:57" ht="15.75" customHeight="1" x14ac:dyDescent="0.25">
      <c r="AT515" s="9" t="str">
        <f t="shared" si="44"/>
        <v/>
      </c>
      <c r="AU515" s="8" t="str">
        <f t="shared" si="45"/>
        <v/>
      </c>
      <c r="AV515" s="9" t="str">
        <f t="shared" si="46"/>
        <v/>
      </c>
      <c r="AW515" s="31" t="str">
        <f t="shared" si="47"/>
        <v/>
      </c>
      <c r="AX515" s="9" t="str">
        <f t="shared" si="48"/>
        <v/>
      </c>
      <c r="AY515" s="8" t="str">
        <f t="shared" si="49"/>
        <v/>
      </c>
      <c r="AZ515" s="8"/>
      <c r="BE515" s="9"/>
    </row>
    <row r="516" spans="46:57" ht="15.75" customHeight="1" x14ac:dyDescent="0.25">
      <c r="AT516" s="9" t="str">
        <f t="shared" si="44"/>
        <v/>
      </c>
      <c r="AU516" s="8" t="str">
        <f t="shared" si="45"/>
        <v/>
      </c>
      <c r="AV516" s="9" t="str">
        <f t="shared" si="46"/>
        <v/>
      </c>
      <c r="AW516" s="31" t="str">
        <f t="shared" si="47"/>
        <v/>
      </c>
      <c r="AX516" s="9" t="str">
        <f t="shared" si="48"/>
        <v/>
      </c>
      <c r="AY516" s="8" t="str">
        <f t="shared" si="49"/>
        <v/>
      </c>
      <c r="AZ516" s="8"/>
      <c r="BE516" s="9"/>
    </row>
    <row r="517" spans="46:57" ht="15.75" customHeight="1" x14ac:dyDescent="0.25">
      <c r="AT517" s="9" t="str">
        <f t="shared" si="44"/>
        <v/>
      </c>
      <c r="AU517" s="8" t="str">
        <f t="shared" si="45"/>
        <v/>
      </c>
      <c r="AV517" s="9" t="str">
        <f t="shared" si="46"/>
        <v/>
      </c>
      <c r="AW517" s="31" t="str">
        <f t="shared" si="47"/>
        <v/>
      </c>
      <c r="AX517" s="9" t="str">
        <f t="shared" si="48"/>
        <v/>
      </c>
      <c r="AY517" s="8" t="str">
        <f t="shared" si="49"/>
        <v/>
      </c>
      <c r="AZ517" s="8"/>
      <c r="BE517" s="9"/>
    </row>
    <row r="518" spans="46:57" ht="15.75" customHeight="1" x14ac:dyDescent="0.25">
      <c r="AT518" s="9" t="str">
        <f t="shared" si="44"/>
        <v/>
      </c>
      <c r="AU518" s="8" t="str">
        <f t="shared" si="45"/>
        <v/>
      </c>
      <c r="AV518" s="9" t="str">
        <f t="shared" si="46"/>
        <v/>
      </c>
      <c r="AW518" s="31" t="str">
        <f t="shared" si="47"/>
        <v/>
      </c>
      <c r="AX518" s="9" t="str">
        <f t="shared" si="48"/>
        <v/>
      </c>
      <c r="AY518" s="8" t="str">
        <f t="shared" si="49"/>
        <v/>
      </c>
      <c r="AZ518" s="8"/>
      <c r="BE518" s="9"/>
    </row>
    <row r="519" spans="46:57" ht="15.75" customHeight="1" x14ac:dyDescent="0.25">
      <c r="AT519" s="9" t="str">
        <f t="shared" si="44"/>
        <v/>
      </c>
      <c r="AU519" s="8" t="str">
        <f t="shared" si="45"/>
        <v/>
      </c>
      <c r="AV519" s="9" t="str">
        <f t="shared" si="46"/>
        <v/>
      </c>
      <c r="AW519" s="31" t="str">
        <f t="shared" si="47"/>
        <v/>
      </c>
      <c r="AX519" s="9" t="str">
        <f t="shared" si="48"/>
        <v/>
      </c>
      <c r="AY519" s="8" t="str">
        <f t="shared" si="49"/>
        <v/>
      </c>
      <c r="AZ519" s="8"/>
      <c r="BE519" s="9"/>
    </row>
    <row r="520" spans="46:57" ht="15.75" customHeight="1" x14ac:dyDescent="0.25">
      <c r="AT520" s="9" t="str">
        <f t="shared" si="44"/>
        <v/>
      </c>
      <c r="AU520" s="8" t="str">
        <f t="shared" si="45"/>
        <v/>
      </c>
      <c r="AV520" s="9" t="str">
        <f t="shared" si="46"/>
        <v/>
      </c>
      <c r="AW520" s="31" t="str">
        <f t="shared" si="47"/>
        <v/>
      </c>
      <c r="AX520" s="9" t="str">
        <f t="shared" si="48"/>
        <v/>
      </c>
      <c r="AY520" s="8" t="str">
        <f t="shared" si="49"/>
        <v/>
      </c>
      <c r="AZ520" s="8"/>
      <c r="BE520" s="9"/>
    </row>
    <row r="521" spans="46:57" ht="15.75" customHeight="1" x14ac:dyDescent="0.25">
      <c r="AT521" s="9" t="str">
        <f t="shared" si="44"/>
        <v/>
      </c>
      <c r="AU521" s="8" t="str">
        <f t="shared" si="45"/>
        <v/>
      </c>
      <c r="AV521" s="9" t="str">
        <f t="shared" si="46"/>
        <v/>
      </c>
      <c r="AW521" s="31" t="str">
        <f t="shared" si="47"/>
        <v/>
      </c>
      <c r="AX521" s="9" t="str">
        <f t="shared" si="48"/>
        <v/>
      </c>
      <c r="AY521" s="8" t="str">
        <f t="shared" si="49"/>
        <v/>
      </c>
      <c r="AZ521" s="8"/>
      <c r="BE521" s="9"/>
    </row>
    <row r="522" spans="46:57" ht="15.75" customHeight="1" x14ac:dyDescent="0.25">
      <c r="AT522" s="9" t="str">
        <f t="shared" si="44"/>
        <v/>
      </c>
      <c r="AU522" s="8" t="str">
        <f t="shared" si="45"/>
        <v/>
      </c>
      <c r="AV522" s="9" t="str">
        <f t="shared" si="46"/>
        <v/>
      </c>
      <c r="AW522" s="31" t="str">
        <f t="shared" si="47"/>
        <v/>
      </c>
      <c r="AX522" s="9" t="str">
        <f t="shared" si="48"/>
        <v/>
      </c>
      <c r="AY522" s="8" t="str">
        <f t="shared" si="49"/>
        <v/>
      </c>
      <c r="AZ522" s="8"/>
      <c r="BE522" s="9"/>
    </row>
    <row r="523" spans="46:57" ht="15.75" customHeight="1" x14ac:dyDescent="0.25">
      <c r="AT523" s="9" t="str">
        <f t="shared" si="44"/>
        <v/>
      </c>
      <c r="AU523" s="8" t="str">
        <f t="shared" si="45"/>
        <v/>
      </c>
      <c r="AV523" s="9" t="str">
        <f t="shared" si="46"/>
        <v/>
      </c>
      <c r="AW523" s="31" t="str">
        <f t="shared" si="47"/>
        <v/>
      </c>
      <c r="AX523" s="9" t="str">
        <f t="shared" si="48"/>
        <v/>
      </c>
      <c r="AY523" s="8" t="str">
        <f t="shared" si="49"/>
        <v/>
      </c>
      <c r="AZ523" s="8"/>
      <c r="BE523" s="9"/>
    </row>
    <row r="524" spans="46:57" ht="15.75" customHeight="1" x14ac:dyDescent="0.25">
      <c r="AT524" s="9" t="str">
        <f t="shared" si="44"/>
        <v/>
      </c>
      <c r="AU524" s="8" t="str">
        <f t="shared" si="45"/>
        <v/>
      </c>
      <c r="AV524" s="9" t="str">
        <f t="shared" si="46"/>
        <v/>
      </c>
      <c r="AW524" s="31" t="str">
        <f t="shared" si="47"/>
        <v/>
      </c>
      <c r="AX524" s="9" t="str">
        <f t="shared" si="48"/>
        <v/>
      </c>
      <c r="AY524" s="8" t="str">
        <f t="shared" si="49"/>
        <v/>
      </c>
      <c r="AZ524" s="8"/>
      <c r="BE524" s="9"/>
    </row>
    <row r="525" spans="46:57" ht="15.75" customHeight="1" x14ac:dyDescent="0.25">
      <c r="AT525" s="9" t="str">
        <f t="shared" si="44"/>
        <v/>
      </c>
      <c r="AU525" s="8" t="str">
        <f t="shared" si="45"/>
        <v/>
      </c>
      <c r="AV525" s="9" t="str">
        <f t="shared" si="46"/>
        <v/>
      </c>
      <c r="AW525" s="31" t="str">
        <f t="shared" si="47"/>
        <v/>
      </c>
      <c r="AX525" s="9" t="str">
        <f t="shared" si="48"/>
        <v/>
      </c>
      <c r="AY525" s="8" t="str">
        <f t="shared" si="49"/>
        <v/>
      </c>
      <c r="AZ525" s="8"/>
      <c r="BE525" s="9"/>
    </row>
    <row r="526" spans="46:57" ht="15.75" customHeight="1" x14ac:dyDescent="0.25">
      <c r="AT526" s="9" t="str">
        <f t="shared" si="44"/>
        <v/>
      </c>
      <c r="AU526" s="8" t="str">
        <f t="shared" si="45"/>
        <v/>
      </c>
      <c r="AV526" s="9" t="str">
        <f t="shared" si="46"/>
        <v/>
      </c>
      <c r="AW526" s="31" t="str">
        <f t="shared" si="47"/>
        <v/>
      </c>
      <c r="AX526" s="9" t="str">
        <f t="shared" si="48"/>
        <v/>
      </c>
      <c r="AY526" s="8" t="str">
        <f t="shared" si="49"/>
        <v/>
      </c>
      <c r="AZ526" s="8"/>
      <c r="BE526" s="9"/>
    </row>
    <row r="527" spans="46:57" ht="15.75" customHeight="1" x14ac:dyDescent="0.25">
      <c r="AT527" s="9" t="str">
        <f t="shared" si="44"/>
        <v/>
      </c>
      <c r="AU527" s="8" t="str">
        <f t="shared" si="45"/>
        <v/>
      </c>
      <c r="AV527" s="9" t="str">
        <f t="shared" si="46"/>
        <v/>
      </c>
      <c r="AW527" s="31" t="str">
        <f t="shared" si="47"/>
        <v/>
      </c>
      <c r="AX527" s="9" t="str">
        <f t="shared" si="48"/>
        <v/>
      </c>
      <c r="AY527" s="8" t="str">
        <f t="shared" si="49"/>
        <v/>
      </c>
      <c r="AZ527" s="8"/>
      <c r="BE527" s="9"/>
    </row>
    <row r="528" spans="46:57" ht="15.75" customHeight="1" x14ac:dyDescent="0.25">
      <c r="AT528" s="9" t="str">
        <f t="shared" si="44"/>
        <v/>
      </c>
      <c r="AU528" s="8" t="str">
        <f t="shared" si="45"/>
        <v/>
      </c>
      <c r="AV528" s="9" t="str">
        <f t="shared" si="46"/>
        <v/>
      </c>
      <c r="AW528" s="31" t="str">
        <f t="shared" si="47"/>
        <v/>
      </c>
      <c r="AX528" s="9" t="str">
        <f t="shared" si="48"/>
        <v/>
      </c>
      <c r="AY528" s="8" t="str">
        <f t="shared" si="49"/>
        <v/>
      </c>
      <c r="AZ528" s="8"/>
      <c r="BE528" s="9"/>
    </row>
    <row r="529" spans="46:57" ht="15.75" customHeight="1" x14ac:dyDescent="0.25">
      <c r="AT529" s="9" t="str">
        <f t="shared" si="44"/>
        <v/>
      </c>
      <c r="AU529" s="8" t="str">
        <f t="shared" si="45"/>
        <v/>
      </c>
      <c r="AV529" s="9" t="str">
        <f t="shared" si="46"/>
        <v/>
      </c>
      <c r="AW529" s="31" t="str">
        <f t="shared" si="47"/>
        <v/>
      </c>
      <c r="AX529" s="9" t="str">
        <f t="shared" si="48"/>
        <v/>
      </c>
      <c r="AY529" s="8" t="str">
        <f t="shared" si="49"/>
        <v/>
      </c>
      <c r="AZ529" s="8"/>
      <c r="BE529" s="9"/>
    </row>
    <row r="530" spans="46:57" ht="15.75" customHeight="1" x14ac:dyDescent="0.25">
      <c r="AT530" s="9" t="str">
        <f t="shared" si="44"/>
        <v/>
      </c>
      <c r="AU530" s="8" t="str">
        <f t="shared" si="45"/>
        <v/>
      </c>
      <c r="AV530" s="9" t="str">
        <f t="shared" si="46"/>
        <v/>
      </c>
      <c r="AW530" s="31" t="str">
        <f t="shared" si="47"/>
        <v/>
      </c>
      <c r="AX530" s="9" t="str">
        <f t="shared" si="48"/>
        <v/>
      </c>
      <c r="AY530" s="8" t="str">
        <f t="shared" si="49"/>
        <v/>
      </c>
      <c r="AZ530" s="8"/>
      <c r="BE530" s="9"/>
    </row>
    <row r="531" spans="46:57" ht="15.75" customHeight="1" x14ac:dyDescent="0.25">
      <c r="AT531" s="9" t="str">
        <f t="shared" si="44"/>
        <v/>
      </c>
      <c r="AU531" s="8" t="str">
        <f t="shared" si="45"/>
        <v/>
      </c>
      <c r="AV531" s="9" t="str">
        <f t="shared" si="46"/>
        <v/>
      </c>
      <c r="AW531" s="31" t="str">
        <f t="shared" si="47"/>
        <v/>
      </c>
      <c r="AX531" s="9" t="str">
        <f t="shared" si="48"/>
        <v/>
      </c>
      <c r="AY531" s="8" t="str">
        <f t="shared" si="49"/>
        <v/>
      </c>
      <c r="AZ531" s="8"/>
      <c r="BE531" s="9"/>
    </row>
    <row r="532" spans="46:57" ht="15.75" customHeight="1" x14ac:dyDescent="0.25">
      <c r="AT532" s="9" t="str">
        <f t="shared" si="44"/>
        <v/>
      </c>
      <c r="AU532" s="8" t="str">
        <f t="shared" si="45"/>
        <v/>
      </c>
      <c r="AV532" s="9" t="str">
        <f t="shared" si="46"/>
        <v/>
      </c>
      <c r="AW532" s="31" t="str">
        <f t="shared" si="47"/>
        <v/>
      </c>
      <c r="AX532" s="9" t="str">
        <f t="shared" si="48"/>
        <v/>
      </c>
      <c r="AY532" s="8" t="str">
        <f t="shared" si="49"/>
        <v/>
      </c>
      <c r="AZ532" s="8"/>
      <c r="BE532" s="9"/>
    </row>
    <row r="533" spans="46:57" ht="15.75" customHeight="1" x14ac:dyDescent="0.25">
      <c r="AT533" s="9" t="str">
        <f t="shared" si="44"/>
        <v/>
      </c>
      <c r="AU533" s="8" t="str">
        <f t="shared" si="45"/>
        <v/>
      </c>
      <c r="AV533" s="9" t="str">
        <f t="shared" si="46"/>
        <v/>
      </c>
      <c r="AW533" s="31" t="str">
        <f t="shared" si="47"/>
        <v/>
      </c>
      <c r="AX533" s="9" t="str">
        <f t="shared" si="48"/>
        <v/>
      </c>
      <c r="AY533" s="8" t="str">
        <f t="shared" si="49"/>
        <v/>
      </c>
      <c r="AZ533" s="8"/>
      <c r="BE533" s="9"/>
    </row>
    <row r="534" spans="46:57" ht="15.75" customHeight="1" x14ac:dyDescent="0.25">
      <c r="AT534" s="9" t="str">
        <f t="shared" si="44"/>
        <v/>
      </c>
      <c r="AU534" s="8" t="str">
        <f t="shared" si="45"/>
        <v/>
      </c>
      <c r="AV534" s="9" t="str">
        <f t="shared" si="46"/>
        <v/>
      </c>
      <c r="AW534" s="31" t="str">
        <f t="shared" si="47"/>
        <v/>
      </c>
      <c r="AX534" s="9" t="str">
        <f t="shared" si="48"/>
        <v/>
      </c>
      <c r="AY534" s="8" t="str">
        <f t="shared" si="49"/>
        <v/>
      </c>
      <c r="AZ534" s="8"/>
      <c r="BE534" s="9"/>
    </row>
    <row r="535" spans="46:57" ht="15.75" customHeight="1" x14ac:dyDescent="0.25">
      <c r="AT535" s="9" t="str">
        <f t="shared" si="44"/>
        <v/>
      </c>
      <c r="AU535" s="8" t="str">
        <f t="shared" si="45"/>
        <v/>
      </c>
      <c r="AV535" s="9" t="str">
        <f t="shared" si="46"/>
        <v/>
      </c>
      <c r="AW535" s="31" t="str">
        <f t="shared" si="47"/>
        <v/>
      </c>
      <c r="AX535" s="9" t="str">
        <f t="shared" si="48"/>
        <v/>
      </c>
      <c r="AY535" s="8" t="str">
        <f t="shared" si="49"/>
        <v/>
      </c>
      <c r="AZ535" s="8"/>
      <c r="BE535" s="9"/>
    </row>
    <row r="536" spans="46:57" ht="15.75" customHeight="1" x14ac:dyDescent="0.25">
      <c r="AT536" s="9" t="str">
        <f t="shared" si="44"/>
        <v/>
      </c>
      <c r="AU536" s="8" t="str">
        <f t="shared" si="45"/>
        <v/>
      </c>
      <c r="AV536" s="9" t="str">
        <f t="shared" si="46"/>
        <v/>
      </c>
      <c r="AW536" s="31" t="str">
        <f t="shared" si="47"/>
        <v/>
      </c>
      <c r="AX536" s="9" t="str">
        <f t="shared" si="48"/>
        <v/>
      </c>
      <c r="AY536" s="8" t="str">
        <f t="shared" si="49"/>
        <v/>
      </c>
      <c r="AZ536" s="8"/>
      <c r="BE536" s="9"/>
    </row>
    <row r="537" spans="46:57" ht="15.75" customHeight="1" x14ac:dyDescent="0.25">
      <c r="AT537" s="9" t="str">
        <f t="shared" si="44"/>
        <v/>
      </c>
      <c r="AU537" s="8" t="str">
        <f t="shared" si="45"/>
        <v/>
      </c>
      <c r="AV537" s="9" t="str">
        <f t="shared" si="46"/>
        <v/>
      </c>
      <c r="AW537" s="31" t="str">
        <f t="shared" si="47"/>
        <v/>
      </c>
      <c r="AX537" s="9" t="str">
        <f t="shared" si="48"/>
        <v/>
      </c>
      <c r="AY537" s="8" t="str">
        <f t="shared" si="49"/>
        <v/>
      </c>
      <c r="AZ537" s="8"/>
      <c r="BE537" s="9"/>
    </row>
    <row r="538" spans="46:57" ht="15.75" customHeight="1" x14ac:dyDescent="0.25">
      <c r="AT538" s="9" t="str">
        <f t="shared" si="44"/>
        <v/>
      </c>
      <c r="AU538" s="8" t="str">
        <f t="shared" si="45"/>
        <v/>
      </c>
      <c r="AV538" s="9" t="str">
        <f t="shared" si="46"/>
        <v/>
      </c>
      <c r="AW538" s="31" t="str">
        <f t="shared" si="47"/>
        <v/>
      </c>
      <c r="AX538" s="9" t="str">
        <f t="shared" si="48"/>
        <v/>
      </c>
      <c r="AY538" s="8" t="str">
        <f t="shared" si="49"/>
        <v/>
      </c>
      <c r="AZ538" s="8"/>
      <c r="BE538" s="9"/>
    </row>
    <row r="539" spans="46:57" ht="15.75" customHeight="1" x14ac:dyDescent="0.25">
      <c r="AT539" s="9" t="str">
        <f t="shared" si="44"/>
        <v/>
      </c>
      <c r="AU539" s="8" t="str">
        <f t="shared" si="45"/>
        <v/>
      </c>
      <c r="AV539" s="9" t="str">
        <f t="shared" si="46"/>
        <v/>
      </c>
      <c r="AW539" s="31" t="str">
        <f t="shared" si="47"/>
        <v/>
      </c>
      <c r="AX539" s="9" t="str">
        <f t="shared" si="48"/>
        <v/>
      </c>
      <c r="AY539" s="8" t="str">
        <f t="shared" si="49"/>
        <v/>
      </c>
      <c r="AZ539" s="8"/>
      <c r="BE539" s="9"/>
    </row>
    <row r="540" spans="46:57" ht="15.75" customHeight="1" x14ac:dyDescent="0.25">
      <c r="AT540" s="9" t="str">
        <f t="shared" si="44"/>
        <v/>
      </c>
      <c r="AU540" s="8" t="str">
        <f t="shared" si="45"/>
        <v/>
      </c>
      <c r="AV540" s="9" t="str">
        <f t="shared" si="46"/>
        <v/>
      </c>
      <c r="AW540" s="31" t="str">
        <f t="shared" si="47"/>
        <v/>
      </c>
      <c r="AX540" s="9" t="str">
        <f t="shared" si="48"/>
        <v/>
      </c>
      <c r="AY540" s="8" t="str">
        <f t="shared" si="49"/>
        <v/>
      </c>
      <c r="AZ540" s="8"/>
      <c r="BE540" s="9"/>
    </row>
    <row r="541" spans="46:57" ht="15.75" customHeight="1" x14ac:dyDescent="0.25">
      <c r="AT541" s="9" t="str">
        <f t="shared" si="44"/>
        <v/>
      </c>
      <c r="AU541" s="8" t="str">
        <f t="shared" si="45"/>
        <v/>
      </c>
      <c r="AV541" s="9" t="str">
        <f t="shared" si="46"/>
        <v/>
      </c>
      <c r="AW541" s="31" t="str">
        <f t="shared" si="47"/>
        <v/>
      </c>
      <c r="AX541" s="9" t="str">
        <f t="shared" si="48"/>
        <v/>
      </c>
      <c r="AY541" s="8" t="str">
        <f t="shared" si="49"/>
        <v/>
      </c>
      <c r="AZ541" s="8"/>
      <c r="BE541" s="9"/>
    </row>
    <row r="542" spans="46:57" ht="15.75" customHeight="1" x14ac:dyDescent="0.25">
      <c r="AT542" s="9" t="str">
        <f t="shared" si="44"/>
        <v/>
      </c>
      <c r="AU542" s="8" t="str">
        <f t="shared" si="45"/>
        <v/>
      </c>
      <c r="AV542" s="9" t="str">
        <f t="shared" si="46"/>
        <v/>
      </c>
      <c r="AW542" s="31" t="str">
        <f t="shared" si="47"/>
        <v/>
      </c>
      <c r="AX542" s="9" t="str">
        <f t="shared" si="48"/>
        <v/>
      </c>
      <c r="AY542" s="8" t="str">
        <f t="shared" si="49"/>
        <v/>
      </c>
      <c r="AZ542" s="8"/>
      <c r="BE542" s="9"/>
    </row>
    <row r="543" spans="46:57" ht="15.75" customHeight="1" x14ac:dyDescent="0.25">
      <c r="AT543" s="9" t="str">
        <f t="shared" si="44"/>
        <v/>
      </c>
      <c r="AU543" s="8" t="str">
        <f t="shared" si="45"/>
        <v/>
      </c>
      <c r="AV543" s="9" t="str">
        <f t="shared" si="46"/>
        <v/>
      </c>
      <c r="AW543" s="31" t="str">
        <f t="shared" si="47"/>
        <v/>
      </c>
      <c r="AX543" s="9" t="str">
        <f t="shared" si="48"/>
        <v/>
      </c>
      <c r="AY543" s="8" t="str">
        <f t="shared" si="49"/>
        <v/>
      </c>
      <c r="AZ543" s="8"/>
      <c r="BE543" s="9"/>
    </row>
    <row r="544" spans="46:57" ht="15.75" customHeight="1" x14ac:dyDescent="0.25">
      <c r="AT544" s="9" t="str">
        <f t="shared" si="44"/>
        <v/>
      </c>
      <c r="AU544" s="8" t="str">
        <f t="shared" si="45"/>
        <v/>
      </c>
      <c r="AV544" s="9" t="str">
        <f t="shared" si="46"/>
        <v/>
      </c>
      <c r="AW544" s="31" t="str">
        <f t="shared" si="47"/>
        <v/>
      </c>
      <c r="AX544" s="9" t="str">
        <f t="shared" si="48"/>
        <v/>
      </c>
      <c r="AY544" s="8" t="str">
        <f t="shared" si="49"/>
        <v/>
      </c>
      <c r="AZ544" s="8"/>
      <c r="BE544" s="9"/>
    </row>
    <row r="545" spans="46:57" ht="15.75" customHeight="1" x14ac:dyDescent="0.25">
      <c r="AT545" s="9" t="str">
        <f t="shared" si="44"/>
        <v/>
      </c>
      <c r="AU545" s="8" t="str">
        <f t="shared" si="45"/>
        <v/>
      </c>
      <c r="AV545" s="9" t="str">
        <f t="shared" si="46"/>
        <v/>
      </c>
      <c r="AW545" s="31" t="str">
        <f t="shared" si="47"/>
        <v/>
      </c>
      <c r="AX545" s="9" t="str">
        <f t="shared" si="48"/>
        <v/>
      </c>
      <c r="AY545" s="8" t="str">
        <f t="shared" si="49"/>
        <v/>
      </c>
      <c r="AZ545" s="8"/>
      <c r="BE545" s="9"/>
    </row>
    <row r="546" spans="46:57" ht="15.75" customHeight="1" x14ac:dyDescent="0.25">
      <c r="AT546" s="9" t="str">
        <f t="shared" si="44"/>
        <v/>
      </c>
      <c r="AU546" s="8" t="str">
        <f t="shared" si="45"/>
        <v/>
      </c>
      <c r="AV546" s="9" t="str">
        <f t="shared" si="46"/>
        <v/>
      </c>
      <c r="AW546" s="31" t="str">
        <f t="shared" si="47"/>
        <v/>
      </c>
      <c r="AX546" s="9" t="str">
        <f t="shared" si="48"/>
        <v/>
      </c>
      <c r="AY546" s="8" t="str">
        <f t="shared" si="49"/>
        <v/>
      </c>
      <c r="AZ546" s="8"/>
      <c r="BE546" s="9"/>
    </row>
    <row r="547" spans="46:57" ht="15.75" customHeight="1" x14ac:dyDescent="0.25">
      <c r="AT547" s="9" t="str">
        <f t="shared" si="44"/>
        <v/>
      </c>
      <c r="AU547" s="8" t="str">
        <f t="shared" si="45"/>
        <v/>
      </c>
      <c r="AV547" s="9" t="str">
        <f t="shared" si="46"/>
        <v/>
      </c>
      <c r="AW547" s="31" t="str">
        <f t="shared" si="47"/>
        <v/>
      </c>
      <c r="AX547" s="9" t="str">
        <f t="shared" si="48"/>
        <v/>
      </c>
      <c r="AY547" s="8" t="str">
        <f t="shared" si="49"/>
        <v/>
      </c>
      <c r="AZ547" s="8"/>
      <c r="BE547" s="9"/>
    </row>
    <row r="548" spans="46:57" ht="15.75" customHeight="1" x14ac:dyDescent="0.25">
      <c r="AT548" s="9" t="str">
        <f t="shared" si="44"/>
        <v/>
      </c>
      <c r="AU548" s="8" t="str">
        <f t="shared" si="45"/>
        <v/>
      </c>
      <c r="AV548" s="9" t="str">
        <f t="shared" si="46"/>
        <v/>
      </c>
      <c r="AW548" s="31" t="str">
        <f t="shared" si="47"/>
        <v/>
      </c>
      <c r="AX548" s="9" t="str">
        <f t="shared" si="48"/>
        <v/>
      </c>
      <c r="AY548" s="8" t="str">
        <f t="shared" si="49"/>
        <v/>
      </c>
      <c r="AZ548" s="8"/>
      <c r="BE548" s="9"/>
    </row>
    <row r="549" spans="46:57" ht="15.75" customHeight="1" x14ac:dyDescent="0.25">
      <c r="AT549" s="9" t="str">
        <f t="shared" si="44"/>
        <v/>
      </c>
      <c r="AU549" s="8" t="str">
        <f t="shared" si="45"/>
        <v/>
      </c>
      <c r="AV549" s="9" t="str">
        <f t="shared" si="46"/>
        <v/>
      </c>
      <c r="AW549" s="31" t="str">
        <f t="shared" si="47"/>
        <v/>
      </c>
      <c r="AX549" s="9" t="str">
        <f t="shared" si="48"/>
        <v/>
      </c>
      <c r="AY549" s="8" t="str">
        <f t="shared" si="49"/>
        <v/>
      </c>
      <c r="AZ549" s="8"/>
      <c r="BE549" s="9"/>
    </row>
    <row r="550" spans="46:57" ht="15.75" customHeight="1" x14ac:dyDescent="0.25">
      <c r="AT550" s="9" t="str">
        <f t="shared" si="44"/>
        <v/>
      </c>
      <c r="AU550" s="8" t="str">
        <f t="shared" si="45"/>
        <v/>
      </c>
      <c r="AV550" s="9" t="str">
        <f t="shared" si="46"/>
        <v/>
      </c>
      <c r="AW550" s="31" t="str">
        <f t="shared" si="47"/>
        <v/>
      </c>
      <c r="AX550" s="9" t="str">
        <f t="shared" si="48"/>
        <v/>
      </c>
      <c r="AY550" s="8" t="str">
        <f t="shared" si="49"/>
        <v/>
      </c>
      <c r="AZ550" s="8"/>
      <c r="BE550" s="9"/>
    </row>
    <row r="551" spans="46:57" ht="15.75" customHeight="1" x14ac:dyDescent="0.25">
      <c r="AT551" s="9" t="str">
        <f t="shared" si="44"/>
        <v/>
      </c>
      <c r="AU551" s="8" t="str">
        <f t="shared" si="45"/>
        <v/>
      </c>
      <c r="AV551" s="9" t="str">
        <f t="shared" si="46"/>
        <v/>
      </c>
      <c r="AW551" s="31" t="str">
        <f t="shared" si="47"/>
        <v/>
      </c>
      <c r="AX551" s="9" t="str">
        <f t="shared" si="48"/>
        <v/>
      </c>
      <c r="AY551" s="8" t="str">
        <f t="shared" si="49"/>
        <v/>
      </c>
      <c r="AZ551" s="8"/>
      <c r="BE551" s="9"/>
    </row>
    <row r="552" spans="46:57" ht="15.75" customHeight="1" x14ac:dyDescent="0.25">
      <c r="AT552" s="9" t="str">
        <f t="shared" si="44"/>
        <v/>
      </c>
      <c r="AU552" s="8" t="str">
        <f t="shared" si="45"/>
        <v/>
      </c>
      <c r="AV552" s="9" t="str">
        <f t="shared" si="46"/>
        <v/>
      </c>
      <c r="AW552" s="31" t="str">
        <f t="shared" si="47"/>
        <v/>
      </c>
      <c r="AX552" s="9" t="str">
        <f t="shared" si="48"/>
        <v/>
      </c>
      <c r="AY552" s="8" t="str">
        <f t="shared" si="49"/>
        <v/>
      </c>
      <c r="AZ552" s="8"/>
      <c r="BE552" s="9"/>
    </row>
    <row r="553" spans="46:57" ht="15.75" customHeight="1" x14ac:dyDescent="0.25">
      <c r="AT553" s="9" t="str">
        <f t="shared" si="44"/>
        <v/>
      </c>
      <c r="AU553" s="8" t="str">
        <f t="shared" si="45"/>
        <v/>
      </c>
      <c r="AV553" s="9" t="str">
        <f t="shared" si="46"/>
        <v/>
      </c>
      <c r="AW553" s="31" t="str">
        <f t="shared" si="47"/>
        <v/>
      </c>
      <c r="AX553" s="9" t="str">
        <f t="shared" si="48"/>
        <v/>
      </c>
      <c r="AY553" s="8" t="str">
        <f t="shared" si="49"/>
        <v/>
      </c>
      <c r="AZ553" s="8"/>
      <c r="BE553" s="9"/>
    </row>
    <row r="554" spans="46:57" ht="15.75" customHeight="1" x14ac:dyDescent="0.25">
      <c r="AT554" s="9" t="str">
        <f t="shared" si="44"/>
        <v/>
      </c>
      <c r="AU554" s="8" t="str">
        <f t="shared" si="45"/>
        <v/>
      </c>
      <c r="AV554" s="9" t="str">
        <f t="shared" si="46"/>
        <v/>
      </c>
      <c r="AW554" s="31" t="str">
        <f t="shared" si="47"/>
        <v/>
      </c>
      <c r="AX554" s="9" t="str">
        <f t="shared" si="48"/>
        <v/>
      </c>
      <c r="AY554" s="8" t="str">
        <f t="shared" si="49"/>
        <v/>
      </c>
      <c r="AZ554" s="8"/>
      <c r="BE554" s="9"/>
    </row>
    <row r="555" spans="46:57" ht="15.75" customHeight="1" x14ac:dyDescent="0.25">
      <c r="AT555" s="9" t="str">
        <f t="shared" si="44"/>
        <v/>
      </c>
      <c r="AU555" s="8" t="str">
        <f t="shared" si="45"/>
        <v/>
      </c>
      <c r="AV555" s="9" t="str">
        <f t="shared" si="46"/>
        <v/>
      </c>
      <c r="AW555" s="31" t="str">
        <f t="shared" si="47"/>
        <v/>
      </c>
      <c r="AX555" s="9" t="str">
        <f t="shared" si="48"/>
        <v/>
      </c>
      <c r="AY555" s="8" t="str">
        <f t="shared" si="49"/>
        <v/>
      </c>
      <c r="AZ555" s="8"/>
      <c r="BE555" s="9"/>
    </row>
    <row r="556" spans="46:57" ht="15.75" customHeight="1" x14ac:dyDescent="0.25">
      <c r="AT556" s="9" t="str">
        <f t="shared" si="44"/>
        <v/>
      </c>
      <c r="AU556" s="8" t="str">
        <f t="shared" si="45"/>
        <v/>
      </c>
      <c r="AV556" s="9" t="str">
        <f t="shared" si="46"/>
        <v/>
      </c>
      <c r="AW556" s="31" t="str">
        <f t="shared" si="47"/>
        <v/>
      </c>
      <c r="AX556" s="9" t="str">
        <f t="shared" si="48"/>
        <v/>
      </c>
      <c r="AY556" s="8" t="str">
        <f t="shared" si="49"/>
        <v/>
      </c>
      <c r="AZ556" s="8"/>
      <c r="BE556" s="9"/>
    </row>
    <row r="557" spans="46:57" ht="15.75" customHeight="1" x14ac:dyDescent="0.25">
      <c r="AT557" s="9" t="str">
        <f t="shared" si="44"/>
        <v/>
      </c>
      <c r="AU557" s="8" t="str">
        <f t="shared" si="45"/>
        <v/>
      </c>
      <c r="AV557" s="9" t="str">
        <f t="shared" si="46"/>
        <v/>
      </c>
      <c r="AW557" s="31" t="str">
        <f t="shared" si="47"/>
        <v/>
      </c>
      <c r="AX557" s="9" t="str">
        <f t="shared" si="48"/>
        <v/>
      </c>
      <c r="AY557" s="8" t="str">
        <f t="shared" si="49"/>
        <v/>
      </c>
      <c r="AZ557" s="8"/>
      <c r="BE557" s="9"/>
    </row>
    <row r="558" spans="46:57" ht="15.75" customHeight="1" x14ac:dyDescent="0.25">
      <c r="AT558" s="9" t="str">
        <f t="shared" si="44"/>
        <v/>
      </c>
      <c r="AU558" s="8" t="str">
        <f t="shared" si="45"/>
        <v/>
      </c>
      <c r="AV558" s="9" t="str">
        <f t="shared" si="46"/>
        <v/>
      </c>
      <c r="AW558" s="31" t="str">
        <f t="shared" si="47"/>
        <v/>
      </c>
      <c r="AX558" s="9" t="str">
        <f t="shared" si="48"/>
        <v/>
      </c>
      <c r="AY558" s="8" t="str">
        <f t="shared" si="49"/>
        <v/>
      </c>
      <c r="AZ558" s="8"/>
      <c r="BE558" s="9"/>
    </row>
    <row r="559" spans="46:57" ht="15.75" customHeight="1" x14ac:dyDescent="0.25">
      <c r="AT559" s="9" t="str">
        <f t="shared" si="44"/>
        <v/>
      </c>
      <c r="AU559" s="8" t="str">
        <f t="shared" si="45"/>
        <v/>
      </c>
      <c r="AV559" s="9" t="str">
        <f t="shared" si="46"/>
        <v/>
      </c>
      <c r="AW559" s="31" t="str">
        <f t="shared" si="47"/>
        <v/>
      </c>
      <c r="AX559" s="9" t="str">
        <f t="shared" si="48"/>
        <v/>
      </c>
      <c r="AY559" s="8" t="str">
        <f t="shared" si="49"/>
        <v/>
      </c>
      <c r="AZ559" s="8"/>
      <c r="BE559" s="9"/>
    </row>
    <row r="560" spans="46:57" ht="15.75" customHeight="1" x14ac:dyDescent="0.25">
      <c r="AT560" s="9" t="str">
        <f t="shared" si="44"/>
        <v/>
      </c>
      <c r="AU560" s="8" t="str">
        <f t="shared" si="45"/>
        <v/>
      </c>
      <c r="AV560" s="9" t="str">
        <f t="shared" si="46"/>
        <v/>
      </c>
      <c r="AW560" s="31" t="str">
        <f t="shared" si="47"/>
        <v/>
      </c>
      <c r="AX560" s="9" t="str">
        <f t="shared" si="48"/>
        <v/>
      </c>
      <c r="AY560" s="8" t="str">
        <f t="shared" si="49"/>
        <v/>
      </c>
      <c r="AZ560" s="8"/>
      <c r="BE560" s="9"/>
    </row>
    <row r="561" spans="46:57" ht="15.75" customHeight="1" x14ac:dyDescent="0.25">
      <c r="AT561" s="9" t="str">
        <f t="shared" si="44"/>
        <v/>
      </c>
      <c r="AU561" s="8" t="str">
        <f t="shared" si="45"/>
        <v/>
      </c>
      <c r="AV561" s="9" t="str">
        <f t="shared" si="46"/>
        <v/>
      </c>
      <c r="AW561" s="31" t="str">
        <f t="shared" si="47"/>
        <v/>
      </c>
      <c r="AX561" s="9" t="str">
        <f t="shared" si="48"/>
        <v/>
      </c>
      <c r="AY561" s="8" t="str">
        <f t="shared" si="49"/>
        <v/>
      </c>
      <c r="AZ561" s="8"/>
      <c r="BE561" s="9"/>
    </row>
    <row r="562" spans="46:57" ht="15.75" customHeight="1" x14ac:dyDescent="0.25">
      <c r="AT562" s="9" t="str">
        <f t="shared" si="44"/>
        <v/>
      </c>
      <c r="AU562" s="8" t="str">
        <f t="shared" si="45"/>
        <v/>
      </c>
      <c r="AV562" s="9" t="str">
        <f t="shared" si="46"/>
        <v/>
      </c>
      <c r="AW562" s="31" t="str">
        <f t="shared" si="47"/>
        <v/>
      </c>
      <c r="AX562" s="9" t="str">
        <f t="shared" si="48"/>
        <v/>
      </c>
      <c r="AY562" s="8" t="str">
        <f t="shared" si="49"/>
        <v/>
      </c>
      <c r="AZ562" s="8"/>
      <c r="BE562" s="9"/>
    </row>
    <row r="563" spans="46:57" ht="15.75" customHeight="1" x14ac:dyDescent="0.25">
      <c r="AT563" s="9" t="str">
        <f t="shared" si="44"/>
        <v/>
      </c>
      <c r="AU563" s="8" t="str">
        <f t="shared" si="45"/>
        <v/>
      </c>
      <c r="AV563" s="9" t="str">
        <f t="shared" si="46"/>
        <v/>
      </c>
      <c r="AW563" s="31" t="str">
        <f t="shared" si="47"/>
        <v/>
      </c>
      <c r="AX563" s="9" t="str">
        <f t="shared" si="48"/>
        <v/>
      </c>
      <c r="AY563" s="8" t="str">
        <f t="shared" si="49"/>
        <v/>
      </c>
      <c r="AZ563" s="8"/>
      <c r="BE563" s="9"/>
    </row>
    <row r="564" spans="46:57" ht="15.75" customHeight="1" x14ac:dyDescent="0.25">
      <c r="AT564" s="9" t="str">
        <f t="shared" si="44"/>
        <v/>
      </c>
      <c r="AU564" s="8" t="str">
        <f t="shared" si="45"/>
        <v/>
      </c>
      <c r="AV564" s="9" t="str">
        <f t="shared" si="46"/>
        <v/>
      </c>
      <c r="AW564" s="31" t="str">
        <f t="shared" si="47"/>
        <v/>
      </c>
      <c r="AX564" s="9" t="str">
        <f t="shared" si="48"/>
        <v/>
      </c>
      <c r="AY564" s="8" t="str">
        <f t="shared" si="49"/>
        <v/>
      </c>
      <c r="AZ564" s="8"/>
      <c r="BE564" s="9"/>
    </row>
    <row r="565" spans="46:57" ht="15.75" customHeight="1" x14ac:dyDescent="0.25">
      <c r="AT565" s="9" t="str">
        <f t="shared" si="44"/>
        <v/>
      </c>
      <c r="AU565" s="8" t="str">
        <f t="shared" si="45"/>
        <v/>
      </c>
      <c r="AV565" s="9" t="str">
        <f t="shared" si="46"/>
        <v/>
      </c>
      <c r="AW565" s="31" t="str">
        <f t="shared" si="47"/>
        <v/>
      </c>
      <c r="AX565" s="9" t="str">
        <f t="shared" si="48"/>
        <v/>
      </c>
      <c r="AY565" s="8" t="str">
        <f t="shared" si="49"/>
        <v/>
      </c>
      <c r="AZ565" s="8"/>
      <c r="BE565" s="9"/>
    </row>
    <row r="566" spans="46:57" ht="15.75" customHeight="1" x14ac:dyDescent="0.25">
      <c r="AT566" s="9" t="str">
        <f t="shared" si="44"/>
        <v/>
      </c>
      <c r="AU566" s="8" t="str">
        <f t="shared" si="45"/>
        <v/>
      </c>
      <c r="AV566" s="9" t="str">
        <f t="shared" si="46"/>
        <v/>
      </c>
      <c r="AW566" s="31" t="str">
        <f t="shared" si="47"/>
        <v/>
      </c>
      <c r="AX566" s="9" t="str">
        <f t="shared" si="48"/>
        <v/>
      </c>
      <c r="AY566" s="8" t="str">
        <f t="shared" si="49"/>
        <v/>
      </c>
      <c r="AZ566" s="8"/>
      <c r="BE566" s="9"/>
    </row>
    <row r="567" spans="46:57" ht="15.75" customHeight="1" x14ac:dyDescent="0.25">
      <c r="AT567" s="9" t="str">
        <f t="shared" si="44"/>
        <v/>
      </c>
      <c r="AU567" s="8" t="str">
        <f t="shared" si="45"/>
        <v/>
      </c>
      <c r="AV567" s="9" t="str">
        <f t="shared" si="46"/>
        <v/>
      </c>
      <c r="AW567" s="31" t="str">
        <f t="shared" si="47"/>
        <v/>
      </c>
      <c r="AX567" s="9" t="str">
        <f t="shared" si="48"/>
        <v/>
      </c>
      <c r="AY567" s="8" t="str">
        <f t="shared" si="49"/>
        <v/>
      </c>
      <c r="AZ567" s="8"/>
      <c r="BE567" s="9"/>
    </row>
    <row r="568" spans="46:57" ht="15.75" customHeight="1" x14ac:dyDescent="0.25">
      <c r="AT568" s="9" t="str">
        <f t="shared" si="44"/>
        <v/>
      </c>
      <c r="AU568" s="8" t="str">
        <f t="shared" si="45"/>
        <v/>
      </c>
      <c r="AV568" s="9" t="str">
        <f t="shared" si="46"/>
        <v/>
      </c>
      <c r="AW568" s="31" t="str">
        <f t="shared" si="47"/>
        <v/>
      </c>
      <c r="AX568" s="9" t="str">
        <f t="shared" si="48"/>
        <v/>
      </c>
      <c r="AY568" s="8" t="str">
        <f t="shared" si="49"/>
        <v/>
      </c>
      <c r="AZ568" s="8"/>
      <c r="BE568" s="9"/>
    </row>
    <row r="569" spans="46:57" ht="15.75" customHeight="1" x14ac:dyDescent="0.25">
      <c r="AT569" s="9" t="str">
        <f t="shared" si="44"/>
        <v/>
      </c>
      <c r="AU569" s="8" t="str">
        <f t="shared" si="45"/>
        <v/>
      </c>
      <c r="AV569" s="9" t="str">
        <f t="shared" si="46"/>
        <v/>
      </c>
      <c r="AW569" s="31" t="str">
        <f t="shared" si="47"/>
        <v/>
      </c>
      <c r="AX569" s="9" t="str">
        <f t="shared" si="48"/>
        <v/>
      </c>
      <c r="AY569" s="8" t="str">
        <f t="shared" si="49"/>
        <v/>
      </c>
      <c r="AZ569" s="8"/>
      <c r="BE569" s="9"/>
    </row>
    <row r="570" spans="46:57" ht="15.75" customHeight="1" x14ac:dyDescent="0.25">
      <c r="AT570" s="9" t="str">
        <f t="shared" si="44"/>
        <v/>
      </c>
      <c r="AU570" s="8" t="str">
        <f t="shared" si="45"/>
        <v/>
      </c>
      <c r="AV570" s="9" t="str">
        <f t="shared" si="46"/>
        <v/>
      </c>
      <c r="AW570" s="31" t="str">
        <f t="shared" si="47"/>
        <v/>
      </c>
      <c r="AX570" s="9" t="str">
        <f t="shared" si="48"/>
        <v/>
      </c>
      <c r="AY570" s="8" t="str">
        <f t="shared" si="49"/>
        <v/>
      </c>
      <c r="AZ570" s="8"/>
      <c r="BE570" s="9"/>
    </row>
    <row r="571" spans="46:57" ht="15.75" customHeight="1" x14ac:dyDescent="0.25">
      <c r="AT571" s="9" t="str">
        <f t="shared" si="44"/>
        <v/>
      </c>
      <c r="AU571" s="8" t="str">
        <f t="shared" si="45"/>
        <v/>
      </c>
      <c r="AV571" s="9" t="str">
        <f t="shared" si="46"/>
        <v/>
      </c>
      <c r="AW571" s="31" t="str">
        <f t="shared" si="47"/>
        <v/>
      </c>
      <c r="AX571" s="9" t="str">
        <f t="shared" si="48"/>
        <v/>
      </c>
      <c r="AY571" s="8" t="str">
        <f t="shared" si="49"/>
        <v/>
      </c>
      <c r="AZ571" s="8"/>
      <c r="BE571" s="9"/>
    </row>
    <row r="572" spans="46:57" ht="15.75" customHeight="1" x14ac:dyDescent="0.25">
      <c r="AT572" s="9" t="str">
        <f t="shared" si="44"/>
        <v/>
      </c>
      <c r="AU572" s="8" t="str">
        <f t="shared" si="45"/>
        <v/>
      </c>
      <c r="AV572" s="9" t="str">
        <f t="shared" si="46"/>
        <v/>
      </c>
      <c r="AW572" s="31" t="str">
        <f t="shared" si="47"/>
        <v/>
      </c>
      <c r="AX572" s="9" t="str">
        <f t="shared" si="48"/>
        <v/>
      </c>
      <c r="AY572" s="8" t="str">
        <f t="shared" si="49"/>
        <v/>
      </c>
      <c r="AZ572" s="8"/>
      <c r="BE572" s="9"/>
    </row>
    <row r="573" spans="46:57" ht="15.75" customHeight="1" x14ac:dyDescent="0.25">
      <c r="AT573" s="9" t="str">
        <f t="shared" si="44"/>
        <v/>
      </c>
      <c r="AU573" s="8" t="str">
        <f t="shared" si="45"/>
        <v/>
      </c>
      <c r="AV573" s="9" t="str">
        <f t="shared" si="46"/>
        <v/>
      </c>
      <c r="AW573" s="31" t="str">
        <f t="shared" si="47"/>
        <v/>
      </c>
      <c r="AX573" s="9" t="str">
        <f t="shared" si="48"/>
        <v/>
      </c>
      <c r="AY573" s="8" t="str">
        <f t="shared" si="49"/>
        <v/>
      </c>
      <c r="AZ573" s="8"/>
      <c r="BE573" s="9"/>
    </row>
    <row r="574" spans="46:57" ht="15.75" customHeight="1" x14ac:dyDescent="0.25">
      <c r="AT574" s="9" t="str">
        <f t="shared" si="44"/>
        <v/>
      </c>
      <c r="AU574" s="8" t="str">
        <f t="shared" si="45"/>
        <v/>
      </c>
      <c r="AV574" s="9" t="str">
        <f t="shared" si="46"/>
        <v/>
      </c>
      <c r="AW574" s="31" t="str">
        <f t="shared" si="47"/>
        <v/>
      </c>
      <c r="AX574" s="9" t="str">
        <f t="shared" si="48"/>
        <v/>
      </c>
      <c r="AY574" s="8" t="str">
        <f t="shared" si="49"/>
        <v/>
      </c>
      <c r="AZ574" s="8"/>
      <c r="BE574" s="9"/>
    </row>
    <row r="575" spans="46:57" ht="15.75" customHeight="1" x14ac:dyDescent="0.25">
      <c r="AT575" s="9" t="str">
        <f t="shared" si="44"/>
        <v/>
      </c>
      <c r="AU575" s="8" t="str">
        <f t="shared" si="45"/>
        <v/>
      </c>
      <c r="AV575" s="9" t="str">
        <f t="shared" si="46"/>
        <v/>
      </c>
      <c r="AW575" s="31" t="str">
        <f t="shared" si="47"/>
        <v/>
      </c>
      <c r="AX575" s="9" t="str">
        <f t="shared" si="48"/>
        <v/>
      </c>
      <c r="AY575" s="8" t="str">
        <f t="shared" si="49"/>
        <v/>
      </c>
      <c r="AZ575" s="8"/>
      <c r="BE575" s="9"/>
    </row>
    <row r="576" spans="46:57" ht="15.75" customHeight="1" x14ac:dyDescent="0.25">
      <c r="AT576" s="9" t="str">
        <f t="shared" si="44"/>
        <v/>
      </c>
      <c r="AU576" s="8" t="str">
        <f t="shared" si="45"/>
        <v/>
      </c>
      <c r="AV576" s="9" t="str">
        <f t="shared" si="46"/>
        <v/>
      </c>
      <c r="AW576" s="31" t="str">
        <f t="shared" si="47"/>
        <v/>
      </c>
      <c r="AX576" s="9" t="str">
        <f t="shared" si="48"/>
        <v/>
      </c>
      <c r="AY576" s="8" t="str">
        <f t="shared" si="49"/>
        <v/>
      </c>
      <c r="AZ576" s="8"/>
      <c r="BE576" s="9"/>
    </row>
    <row r="577" spans="46:57" ht="15.75" customHeight="1" x14ac:dyDescent="0.25">
      <c r="AT577" s="9" t="str">
        <f t="shared" si="44"/>
        <v/>
      </c>
      <c r="AU577" s="8" t="str">
        <f t="shared" si="45"/>
        <v/>
      </c>
      <c r="AV577" s="9" t="str">
        <f t="shared" si="46"/>
        <v/>
      </c>
      <c r="AW577" s="31" t="str">
        <f t="shared" si="47"/>
        <v/>
      </c>
      <c r="AX577" s="9" t="str">
        <f t="shared" si="48"/>
        <v/>
      </c>
      <c r="AY577" s="8" t="str">
        <f t="shared" si="49"/>
        <v/>
      </c>
      <c r="AZ577" s="8"/>
      <c r="BE577" s="9"/>
    </row>
    <row r="578" spans="46:57" ht="15.75" customHeight="1" x14ac:dyDescent="0.25">
      <c r="AT578" s="9" t="str">
        <f t="shared" si="44"/>
        <v/>
      </c>
      <c r="AU578" s="8" t="str">
        <f t="shared" si="45"/>
        <v/>
      </c>
      <c r="AV578" s="9" t="str">
        <f t="shared" si="46"/>
        <v/>
      </c>
      <c r="AW578" s="31" t="str">
        <f t="shared" si="47"/>
        <v/>
      </c>
      <c r="AX578" s="9" t="str">
        <f t="shared" si="48"/>
        <v/>
      </c>
      <c r="AY578" s="8" t="str">
        <f t="shared" si="49"/>
        <v/>
      </c>
      <c r="AZ578" s="8"/>
      <c r="BE578" s="9"/>
    </row>
    <row r="579" spans="46:57" ht="15.75" customHeight="1" x14ac:dyDescent="0.25">
      <c r="AT579" s="9" t="str">
        <f t="shared" si="44"/>
        <v/>
      </c>
      <c r="AU579" s="8" t="str">
        <f t="shared" si="45"/>
        <v/>
      </c>
      <c r="AV579" s="9" t="str">
        <f t="shared" si="46"/>
        <v/>
      </c>
      <c r="AW579" s="31" t="str">
        <f t="shared" si="47"/>
        <v/>
      </c>
      <c r="AX579" s="9" t="str">
        <f t="shared" si="48"/>
        <v/>
      </c>
      <c r="AY579" s="8" t="str">
        <f t="shared" si="49"/>
        <v/>
      </c>
      <c r="AZ579" s="8"/>
      <c r="BE579" s="9"/>
    </row>
    <row r="580" spans="46:57" ht="15.75" customHeight="1" x14ac:dyDescent="0.25">
      <c r="AT580" s="9" t="str">
        <f t="shared" si="44"/>
        <v/>
      </c>
      <c r="AU580" s="8" t="str">
        <f t="shared" si="45"/>
        <v/>
      </c>
      <c r="AV580" s="9" t="str">
        <f t="shared" si="46"/>
        <v/>
      </c>
      <c r="AW580" s="31" t="str">
        <f t="shared" si="47"/>
        <v/>
      </c>
      <c r="AX580" s="9" t="str">
        <f t="shared" si="48"/>
        <v/>
      </c>
      <c r="AY580" s="8" t="str">
        <f t="shared" si="49"/>
        <v/>
      </c>
      <c r="AZ580" s="8"/>
      <c r="BE580" s="9"/>
    </row>
    <row r="581" spans="46:57" ht="15.75" customHeight="1" x14ac:dyDescent="0.25">
      <c r="AT581" s="9" t="str">
        <f t="shared" si="44"/>
        <v/>
      </c>
      <c r="AU581" s="8" t="str">
        <f t="shared" si="45"/>
        <v/>
      </c>
      <c r="AV581" s="9" t="str">
        <f t="shared" si="46"/>
        <v/>
      </c>
      <c r="AW581" s="31" t="str">
        <f t="shared" si="47"/>
        <v/>
      </c>
      <c r="AX581" s="9" t="str">
        <f t="shared" si="48"/>
        <v/>
      </c>
      <c r="AY581" s="8" t="str">
        <f t="shared" si="49"/>
        <v/>
      </c>
      <c r="AZ581" s="8"/>
      <c r="BE581" s="9"/>
    </row>
    <row r="582" spans="46:57" ht="15.75" customHeight="1" x14ac:dyDescent="0.25">
      <c r="AT582" s="9" t="str">
        <f t="shared" si="44"/>
        <v/>
      </c>
      <c r="AU582" s="8" t="str">
        <f t="shared" si="45"/>
        <v/>
      </c>
      <c r="AV582" s="9" t="str">
        <f t="shared" si="46"/>
        <v/>
      </c>
      <c r="AW582" s="31" t="str">
        <f t="shared" si="47"/>
        <v/>
      </c>
      <c r="AX582" s="9" t="str">
        <f t="shared" si="48"/>
        <v/>
      </c>
      <c r="AY582" s="8" t="str">
        <f t="shared" si="49"/>
        <v/>
      </c>
      <c r="AZ582" s="8"/>
      <c r="BE582" s="9"/>
    </row>
    <row r="583" spans="46:57" ht="15.75" customHeight="1" x14ac:dyDescent="0.25">
      <c r="AT583" s="9" t="str">
        <f t="shared" si="44"/>
        <v/>
      </c>
      <c r="AU583" s="8" t="str">
        <f t="shared" si="45"/>
        <v/>
      </c>
      <c r="AV583" s="9" t="str">
        <f t="shared" si="46"/>
        <v/>
      </c>
      <c r="AW583" s="31" t="str">
        <f t="shared" si="47"/>
        <v/>
      </c>
      <c r="AX583" s="9" t="str">
        <f t="shared" si="48"/>
        <v/>
      </c>
      <c r="AY583" s="8" t="str">
        <f t="shared" si="49"/>
        <v/>
      </c>
      <c r="AZ583" s="8"/>
      <c r="BE583" s="9"/>
    </row>
    <row r="584" spans="46:57" ht="15.75" customHeight="1" x14ac:dyDescent="0.25">
      <c r="AT584" s="9" t="str">
        <f t="shared" si="44"/>
        <v/>
      </c>
      <c r="AU584" s="8" t="str">
        <f t="shared" si="45"/>
        <v/>
      </c>
      <c r="AV584" s="9" t="str">
        <f t="shared" si="46"/>
        <v/>
      </c>
      <c r="AW584" s="31" t="str">
        <f t="shared" si="47"/>
        <v/>
      </c>
      <c r="AX584" s="9" t="str">
        <f t="shared" si="48"/>
        <v/>
      </c>
      <c r="AY584" s="8" t="str">
        <f t="shared" si="49"/>
        <v/>
      </c>
      <c r="AZ584" s="8"/>
      <c r="BE584" s="9"/>
    </row>
    <row r="585" spans="46:57" ht="15.75" customHeight="1" x14ac:dyDescent="0.25">
      <c r="AT585" s="9" t="str">
        <f t="shared" si="44"/>
        <v/>
      </c>
      <c r="AU585" s="8" t="str">
        <f t="shared" si="45"/>
        <v/>
      </c>
      <c r="AV585" s="9" t="str">
        <f t="shared" si="46"/>
        <v/>
      </c>
      <c r="AW585" s="31" t="str">
        <f t="shared" si="47"/>
        <v/>
      </c>
      <c r="AX585" s="9" t="str">
        <f t="shared" si="48"/>
        <v/>
      </c>
      <c r="AY585" s="8" t="str">
        <f t="shared" si="49"/>
        <v/>
      </c>
      <c r="AZ585" s="8"/>
      <c r="BE585" s="9"/>
    </row>
    <row r="586" spans="46:57" ht="15.75" customHeight="1" x14ac:dyDescent="0.25">
      <c r="AT586" s="9" t="str">
        <f t="shared" si="44"/>
        <v/>
      </c>
      <c r="AU586" s="8" t="str">
        <f t="shared" si="45"/>
        <v/>
      </c>
      <c r="AV586" s="9" t="str">
        <f t="shared" si="46"/>
        <v/>
      </c>
      <c r="AW586" s="31" t="str">
        <f t="shared" si="47"/>
        <v/>
      </c>
      <c r="AX586" s="9" t="str">
        <f t="shared" si="48"/>
        <v/>
      </c>
      <c r="AY586" s="8" t="str">
        <f t="shared" si="49"/>
        <v/>
      </c>
      <c r="AZ586" s="8"/>
      <c r="BE586" s="9"/>
    </row>
    <row r="587" spans="46:57" ht="15.75" customHeight="1" x14ac:dyDescent="0.25">
      <c r="AT587" s="9" t="str">
        <f t="shared" si="44"/>
        <v/>
      </c>
      <c r="AU587" s="8" t="str">
        <f t="shared" si="45"/>
        <v/>
      </c>
      <c r="AV587" s="9" t="str">
        <f t="shared" si="46"/>
        <v/>
      </c>
      <c r="AW587" s="31" t="str">
        <f t="shared" si="47"/>
        <v/>
      </c>
      <c r="AX587" s="9" t="str">
        <f t="shared" si="48"/>
        <v/>
      </c>
      <c r="AY587" s="8" t="str">
        <f t="shared" si="49"/>
        <v/>
      </c>
      <c r="AZ587" s="8"/>
      <c r="BE587" s="9"/>
    </row>
    <row r="588" spans="46:57" ht="15.75" customHeight="1" x14ac:dyDescent="0.25">
      <c r="AT588" s="9" t="str">
        <f t="shared" si="44"/>
        <v/>
      </c>
      <c r="AU588" s="8" t="str">
        <f t="shared" si="45"/>
        <v/>
      </c>
      <c r="AV588" s="9" t="str">
        <f t="shared" si="46"/>
        <v/>
      </c>
      <c r="AW588" s="31" t="str">
        <f t="shared" si="47"/>
        <v/>
      </c>
      <c r="AX588" s="9" t="str">
        <f t="shared" si="48"/>
        <v/>
      </c>
      <c r="AY588" s="8" t="str">
        <f t="shared" si="49"/>
        <v/>
      </c>
      <c r="AZ588" s="8"/>
      <c r="BE588" s="9"/>
    </row>
    <row r="589" spans="46:57" ht="15.75" customHeight="1" x14ac:dyDescent="0.25">
      <c r="AT589" s="9" t="str">
        <f t="shared" si="44"/>
        <v/>
      </c>
      <c r="AU589" s="8" t="str">
        <f t="shared" si="45"/>
        <v/>
      </c>
      <c r="AV589" s="9" t="str">
        <f t="shared" si="46"/>
        <v/>
      </c>
      <c r="AW589" s="31" t="str">
        <f t="shared" si="47"/>
        <v/>
      </c>
      <c r="AX589" s="9" t="str">
        <f t="shared" si="48"/>
        <v/>
      </c>
      <c r="AY589" s="8" t="str">
        <f t="shared" si="49"/>
        <v/>
      </c>
      <c r="AZ589" s="8"/>
      <c r="BE589" s="9"/>
    </row>
    <row r="590" spans="46:57" ht="15.75" customHeight="1" x14ac:dyDescent="0.25">
      <c r="AT590" s="9" t="str">
        <f t="shared" si="44"/>
        <v/>
      </c>
      <c r="AU590" s="8" t="str">
        <f t="shared" si="45"/>
        <v/>
      </c>
      <c r="AV590" s="9" t="str">
        <f t="shared" si="46"/>
        <v/>
      </c>
      <c r="AW590" s="31" t="str">
        <f t="shared" si="47"/>
        <v/>
      </c>
      <c r="AX590" s="9" t="str">
        <f t="shared" si="48"/>
        <v/>
      </c>
      <c r="AY590" s="8" t="str">
        <f t="shared" si="49"/>
        <v/>
      </c>
      <c r="AZ590" s="8"/>
      <c r="BE590" s="9"/>
    </row>
    <row r="591" spans="46:57" ht="15.75" customHeight="1" x14ac:dyDescent="0.25">
      <c r="AT591" s="9" t="str">
        <f t="shared" si="44"/>
        <v/>
      </c>
      <c r="AU591" s="8" t="str">
        <f t="shared" si="45"/>
        <v/>
      </c>
      <c r="AV591" s="9" t="str">
        <f t="shared" si="46"/>
        <v/>
      </c>
      <c r="AW591" s="31" t="str">
        <f t="shared" si="47"/>
        <v/>
      </c>
      <c r="AX591" s="9" t="str">
        <f t="shared" si="48"/>
        <v/>
      </c>
      <c r="AY591" s="8" t="str">
        <f t="shared" si="49"/>
        <v/>
      </c>
      <c r="AZ591" s="8"/>
      <c r="BE591" s="9"/>
    </row>
    <row r="592" spans="46:57" ht="15.75" customHeight="1" x14ac:dyDescent="0.25">
      <c r="AT592" s="9" t="str">
        <f t="shared" si="44"/>
        <v/>
      </c>
      <c r="AU592" s="8" t="str">
        <f t="shared" si="45"/>
        <v/>
      </c>
      <c r="AV592" s="9" t="str">
        <f t="shared" si="46"/>
        <v/>
      </c>
      <c r="AW592" s="31" t="str">
        <f t="shared" si="47"/>
        <v/>
      </c>
      <c r="AX592" s="9" t="str">
        <f t="shared" si="48"/>
        <v/>
      </c>
      <c r="AY592" s="8" t="str">
        <f t="shared" si="49"/>
        <v/>
      </c>
      <c r="AZ592" s="8"/>
      <c r="BE592" s="9"/>
    </row>
    <row r="593" spans="46:57" ht="15.75" customHeight="1" x14ac:dyDescent="0.25">
      <c r="AT593" s="9" t="str">
        <f t="shared" si="44"/>
        <v/>
      </c>
      <c r="AU593" s="8" t="str">
        <f t="shared" si="45"/>
        <v/>
      </c>
      <c r="AV593" s="9" t="str">
        <f t="shared" si="46"/>
        <v/>
      </c>
      <c r="AW593" s="31" t="str">
        <f t="shared" si="47"/>
        <v/>
      </c>
      <c r="AX593" s="9" t="str">
        <f t="shared" si="48"/>
        <v/>
      </c>
      <c r="AY593" s="8" t="str">
        <f t="shared" si="49"/>
        <v/>
      </c>
      <c r="AZ593" s="8"/>
      <c r="BE593" s="9"/>
    </row>
    <row r="594" spans="46:57" ht="15.75" customHeight="1" x14ac:dyDescent="0.25">
      <c r="AT594" s="9" t="str">
        <f t="shared" si="44"/>
        <v/>
      </c>
      <c r="AU594" s="8" t="str">
        <f t="shared" si="45"/>
        <v/>
      </c>
      <c r="AV594" s="9" t="str">
        <f t="shared" si="46"/>
        <v/>
      </c>
      <c r="AW594" s="31" t="str">
        <f t="shared" si="47"/>
        <v/>
      </c>
      <c r="AX594" s="9" t="str">
        <f t="shared" si="48"/>
        <v/>
      </c>
      <c r="AY594" s="8" t="str">
        <f t="shared" si="49"/>
        <v/>
      </c>
      <c r="AZ594" s="8"/>
      <c r="BE594" s="9"/>
    </row>
    <row r="595" spans="46:57" ht="15.75" customHeight="1" x14ac:dyDescent="0.25">
      <c r="AT595" s="9" t="str">
        <f t="shared" si="44"/>
        <v/>
      </c>
      <c r="AU595" s="8" t="str">
        <f t="shared" si="45"/>
        <v/>
      </c>
      <c r="AV595" s="9" t="str">
        <f t="shared" si="46"/>
        <v/>
      </c>
      <c r="AW595" s="31" t="str">
        <f t="shared" si="47"/>
        <v/>
      </c>
      <c r="AX595" s="9" t="str">
        <f t="shared" si="48"/>
        <v/>
      </c>
      <c r="AY595" s="8" t="str">
        <f t="shared" si="49"/>
        <v/>
      </c>
      <c r="AZ595" s="8"/>
      <c r="BE595" s="9"/>
    </row>
    <row r="596" spans="46:57" ht="15.75" customHeight="1" x14ac:dyDescent="0.25">
      <c r="AT596" s="9" t="str">
        <f t="shared" si="44"/>
        <v/>
      </c>
      <c r="AU596" s="8" t="str">
        <f t="shared" si="45"/>
        <v/>
      </c>
      <c r="AV596" s="9" t="str">
        <f t="shared" si="46"/>
        <v/>
      </c>
      <c r="AW596" s="31" t="str">
        <f t="shared" si="47"/>
        <v/>
      </c>
      <c r="AX596" s="9" t="str">
        <f t="shared" si="48"/>
        <v/>
      </c>
      <c r="AY596" s="8" t="str">
        <f t="shared" si="49"/>
        <v/>
      </c>
      <c r="AZ596" s="8"/>
      <c r="BE596" s="9"/>
    </row>
    <row r="597" spans="46:57" ht="15.75" customHeight="1" x14ac:dyDescent="0.25">
      <c r="AT597" s="9" t="str">
        <f t="shared" si="44"/>
        <v/>
      </c>
      <c r="AU597" s="8" t="str">
        <f t="shared" si="45"/>
        <v/>
      </c>
      <c r="AV597" s="9" t="str">
        <f t="shared" si="46"/>
        <v/>
      </c>
      <c r="AW597" s="31" t="str">
        <f t="shared" si="47"/>
        <v/>
      </c>
      <c r="AX597" s="9" t="str">
        <f t="shared" si="48"/>
        <v/>
      </c>
      <c r="AY597" s="8" t="str">
        <f t="shared" si="49"/>
        <v/>
      </c>
      <c r="AZ597" s="8"/>
      <c r="BE597" s="9"/>
    </row>
    <row r="598" spans="46:57" ht="15.75" customHeight="1" x14ac:dyDescent="0.25">
      <c r="AT598" s="9" t="str">
        <f t="shared" si="44"/>
        <v/>
      </c>
      <c r="AU598" s="8" t="str">
        <f t="shared" si="45"/>
        <v/>
      </c>
      <c r="AV598" s="9" t="str">
        <f t="shared" si="46"/>
        <v/>
      </c>
      <c r="AW598" s="31" t="str">
        <f t="shared" si="47"/>
        <v/>
      </c>
      <c r="AX598" s="9" t="str">
        <f t="shared" si="48"/>
        <v/>
      </c>
      <c r="AY598" s="8" t="str">
        <f t="shared" si="49"/>
        <v/>
      </c>
      <c r="AZ598" s="8"/>
      <c r="BE598" s="9"/>
    </row>
    <row r="599" spans="46:57" ht="15.75" customHeight="1" x14ac:dyDescent="0.25">
      <c r="AT599" s="9" t="str">
        <f t="shared" si="44"/>
        <v/>
      </c>
      <c r="AU599" s="8" t="str">
        <f t="shared" si="45"/>
        <v/>
      </c>
      <c r="AV599" s="9" t="str">
        <f t="shared" si="46"/>
        <v/>
      </c>
      <c r="AW599" s="31" t="str">
        <f t="shared" si="47"/>
        <v/>
      </c>
      <c r="AX599" s="9" t="str">
        <f t="shared" si="48"/>
        <v/>
      </c>
      <c r="AY599" s="8" t="str">
        <f t="shared" si="49"/>
        <v/>
      </c>
      <c r="AZ599" s="8"/>
      <c r="BE599" s="9"/>
    </row>
    <row r="600" spans="46:57" ht="15.75" customHeight="1" x14ac:dyDescent="0.25">
      <c r="AT600" s="9" t="str">
        <f t="shared" si="44"/>
        <v/>
      </c>
      <c r="AU600" s="8" t="str">
        <f t="shared" si="45"/>
        <v/>
      </c>
      <c r="AV600" s="9" t="str">
        <f t="shared" si="46"/>
        <v/>
      </c>
      <c r="AW600" s="31" t="str">
        <f t="shared" si="47"/>
        <v/>
      </c>
      <c r="AX600" s="9" t="str">
        <f t="shared" si="48"/>
        <v/>
      </c>
      <c r="AY600" s="8" t="str">
        <f t="shared" si="49"/>
        <v/>
      </c>
      <c r="AZ600" s="8"/>
      <c r="BE600" s="9"/>
    </row>
    <row r="601" spans="46:57" ht="15.75" customHeight="1" x14ac:dyDescent="0.25">
      <c r="AT601" s="9" t="str">
        <f t="shared" si="44"/>
        <v/>
      </c>
      <c r="AU601" s="8" t="str">
        <f t="shared" si="45"/>
        <v/>
      </c>
      <c r="AV601" s="9" t="str">
        <f t="shared" si="46"/>
        <v/>
      </c>
      <c r="AW601" s="31" t="str">
        <f t="shared" si="47"/>
        <v/>
      </c>
      <c r="AX601" s="9" t="str">
        <f t="shared" si="48"/>
        <v/>
      </c>
      <c r="AY601" s="8" t="str">
        <f t="shared" si="49"/>
        <v/>
      </c>
      <c r="AZ601" s="8"/>
      <c r="BE601" s="9"/>
    </row>
    <row r="602" spans="46:57" ht="15.75" customHeight="1" x14ac:dyDescent="0.25">
      <c r="AT602" s="9" t="str">
        <f t="shared" si="44"/>
        <v/>
      </c>
      <c r="AU602" s="8" t="str">
        <f t="shared" si="45"/>
        <v/>
      </c>
      <c r="AV602" s="9" t="str">
        <f t="shared" si="46"/>
        <v/>
      </c>
      <c r="AW602" s="31" t="str">
        <f t="shared" si="47"/>
        <v/>
      </c>
      <c r="AX602" s="9" t="str">
        <f t="shared" si="48"/>
        <v/>
      </c>
      <c r="AY602" s="8" t="str">
        <f t="shared" si="49"/>
        <v/>
      </c>
      <c r="AZ602" s="8"/>
      <c r="BE602" s="9"/>
    </row>
    <row r="603" spans="46:57" ht="15.75" customHeight="1" x14ac:dyDescent="0.25">
      <c r="AT603" s="9" t="str">
        <f t="shared" ref="AT603:AT857" si="50">IF(D603 = 0, "", F603 / D603)</f>
        <v/>
      </c>
      <c r="AU603" s="8" t="str">
        <f t="shared" ref="AU603:AU857" si="51">IF(K603 = 0, "", M603 / K603)</f>
        <v/>
      </c>
      <c r="AV603" s="9" t="str">
        <f t="shared" ref="AV603:AV857" si="52">IF(R603 = 0, "", T603 / R603)</f>
        <v/>
      </c>
      <c r="AW603" s="31" t="str">
        <f t="shared" ref="AW603:AW857" si="53">IF(Y603 = 0, "", AA603 / Y603)</f>
        <v/>
      </c>
      <c r="AX603" s="9" t="str">
        <f t="shared" ref="AX603:AX857" si="54">IF(AF603 = 0, "", AH603 / AF603)</f>
        <v/>
      </c>
      <c r="AY603" s="8" t="str">
        <f t="shared" ref="AY603:AY857" si="55">IF(AM603 = 0, "", AO603 / AM603)</f>
        <v/>
      </c>
      <c r="AZ603" s="8"/>
      <c r="BE603" s="9"/>
    </row>
    <row r="604" spans="46:57" ht="15.75" customHeight="1" x14ac:dyDescent="0.25">
      <c r="AT604" s="9" t="str">
        <f t="shared" si="50"/>
        <v/>
      </c>
      <c r="AU604" s="8" t="str">
        <f t="shared" si="51"/>
        <v/>
      </c>
      <c r="AV604" s="9" t="str">
        <f t="shared" si="52"/>
        <v/>
      </c>
      <c r="AW604" s="31" t="str">
        <f t="shared" si="53"/>
        <v/>
      </c>
      <c r="AX604" s="9" t="str">
        <f t="shared" si="54"/>
        <v/>
      </c>
      <c r="AY604" s="8" t="str">
        <f t="shared" si="55"/>
        <v/>
      </c>
      <c r="AZ604" s="8"/>
      <c r="BE604" s="9"/>
    </row>
    <row r="605" spans="46:57" ht="15.75" customHeight="1" x14ac:dyDescent="0.25">
      <c r="AT605" s="9" t="str">
        <f t="shared" si="50"/>
        <v/>
      </c>
      <c r="AU605" s="8" t="str">
        <f t="shared" si="51"/>
        <v/>
      </c>
      <c r="AV605" s="9" t="str">
        <f t="shared" si="52"/>
        <v/>
      </c>
      <c r="AW605" s="31" t="str">
        <f t="shared" si="53"/>
        <v/>
      </c>
      <c r="AX605" s="9" t="str">
        <f t="shared" si="54"/>
        <v/>
      </c>
      <c r="AY605" s="8" t="str">
        <f t="shared" si="55"/>
        <v/>
      </c>
      <c r="AZ605" s="8"/>
      <c r="BE605" s="9"/>
    </row>
    <row r="606" spans="46:57" ht="15.75" customHeight="1" x14ac:dyDescent="0.25">
      <c r="AT606" s="9" t="str">
        <f t="shared" si="50"/>
        <v/>
      </c>
      <c r="AU606" s="8" t="str">
        <f t="shared" si="51"/>
        <v/>
      </c>
      <c r="AV606" s="9" t="str">
        <f t="shared" si="52"/>
        <v/>
      </c>
      <c r="AW606" s="31" t="str">
        <f t="shared" si="53"/>
        <v/>
      </c>
      <c r="AX606" s="9" t="str">
        <f t="shared" si="54"/>
        <v/>
      </c>
      <c r="AY606" s="8" t="str">
        <f t="shared" si="55"/>
        <v/>
      </c>
      <c r="AZ606" s="8"/>
      <c r="BE606" s="9"/>
    </row>
    <row r="607" spans="46:57" ht="15.75" customHeight="1" x14ac:dyDescent="0.25">
      <c r="AT607" s="9" t="str">
        <f t="shared" si="50"/>
        <v/>
      </c>
      <c r="AU607" s="8" t="str">
        <f t="shared" si="51"/>
        <v/>
      </c>
      <c r="AV607" s="9" t="str">
        <f t="shared" si="52"/>
        <v/>
      </c>
      <c r="AW607" s="31" t="str">
        <f t="shared" si="53"/>
        <v/>
      </c>
      <c r="AX607" s="9" t="str">
        <f t="shared" si="54"/>
        <v/>
      </c>
      <c r="AY607" s="8" t="str">
        <f t="shared" si="55"/>
        <v/>
      </c>
      <c r="AZ607" s="8"/>
      <c r="BE607" s="9"/>
    </row>
    <row r="608" spans="46:57" ht="15.75" customHeight="1" x14ac:dyDescent="0.25">
      <c r="AT608" s="9" t="str">
        <f t="shared" si="50"/>
        <v/>
      </c>
      <c r="AU608" s="8" t="str">
        <f t="shared" si="51"/>
        <v/>
      </c>
      <c r="AV608" s="9" t="str">
        <f t="shared" si="52"/>
        <v/>
      </c>
      <c r="AW608" s="31" t="str">
        <f t="shared" si="53"/>
        <v/>
      </c>
      <c r="AX608" s="9" t="str">
        <f t="shared" si="54"/>
        <v/>
      </c>
      <c r="AY608" s="8" t="str">
        <f t="shared" si="55"/>
        <v/>
      </c>
      <c r="AZ608" s="8"/>
      <c r="BE608" s="9"/>
    </row>
    <row r="609" spans="46:57" ht="15.75" customHeight="1" x14ac:dyDescent="0.25">
      <c r="AT609" s="9" t="str">
        <f t="shared" si="50"/>
        <v/>
      </c>
      <c r="AU609" s="8" t="str">
        <f t="shared" si="51"/>
        <v/>
      </c>
      <c r="AV609" s="9" t="str">
        <f t="shared" si="52"/>
        <v/>
      </c>
      <c r="AW609" s="31" t="str">
        <f t="shared" si="53"/>
        <v/>
      </c>
      <c r="AX609" s="9" t="str">
        <f t="shared" si="54"/>
        <v/>
      </c>
      <c r="AY609" s="8" t="str">
        <f t="shared" si="55"/>
        <v/>
      </c>
      <c r="AZ609" s="8"/>
      <c r="BE609" s="9"/>
    </row>
    <row r="610" spans="46:57" ht="15.75" customHeight="1" x14ac:dyDescent="0.25">
      <c r="AT610" s="9" t="str">
        <f t="shared" si="50"/>
        <v/>
      </c>
      <c r="AU610" s="8" t="str">
        <f t="shared" si="51"/>
        <v/>
      </c>
      <c r="AV610" s="9" t="str">
        <f t="shared" si="52"/>
        <v/>
      </c>
      <c r="AW610" s="31" t="str">
        <f t="shared" si="53"/>
        <v/>
      </c>
      <c r="AX610" s="9" t="str">
        <f t="shared" si="54"/>
        <v/>
      </c>
      <c r="AY610" s="8" t="str">
        <f t="shared" si="55"/>
        <v/>
      </c>
      <c r="AZ610" s="8"/>
      <c r="BE610" s="9"/>
    </row>
    <row r="611" spans="46:57" ht="15.75" customHeight="1" x14ac:dyDescent="0.25">
      <c r="AT611" s="9" t="str">
        <f t="shared" si="50"/>
        <v/>
      </c>
      <c r="AU611" s="8" t="str">
        <f t="shared" si="51"/>
        <v/>
      </c>
      <c r="AV611" s="9" t="str">
        <f t="shared" si="52"/>
        <v/>
      </c>
      <c r="AW611" s="31" t="str">
        <f t="shared" si="53"/>
        <v/>
      </c>
      <c r="AX611" s="9" t="str">
        <f t="shared" si="54"/>
        <v/>
      </c>
      <c r="AY611" s="8" t="str">
        <f t="shared" si="55"/>
        <v/>
      </c>
      <c r="AZ611" s="8"/>
      <c r="BE611" s="9"/>
    </row>
    <row r="612" spans="46:57" ht="15.75" customHeight="1" x14ac:dyDescent="0.25">
      <c r="AT612" s="9" t="str">
        <f t="shared" si="50"/>
        <v/>
      </c>
      <c r="AU612" s="8" t="str">
        <f t="shared" si="51"/>
        <v/>
      </c>
      <c r="AV612" s="9" t="str">
        <f t="shared" si="52"/>
        <v/>
      </c>
      <c r="AW612" s="31" t="str">
        <f t="shared" si="53"/>
        <v/>
      </c>
      <c r="AX612" s="9" t="str">
        <f t="shared" si="54"/>
        <v/>
      </c>
      <c r="AY612" s="8" t="str">
        <f t="shared" si="55"/>
        <v/>
      </c>
      <c r="AZ612" s="8"/>
      <c r="BE612" s="9"/>
    </row>
    <row r="613" spans="46:57" ht="15.75" customHeight="1" x14ac:dyDescent="0.25">
      <c r="AT613" s="9" t="str">
        <f t="shared" si="50"/>
        <v/>
      </c>
      <c r="AU613" s="8" t="str">
        <f t="shared" si="51"/>
        <v/>
      </c>
      <c r="AV613" s="9" t="str">
        <f t="shared" si="52"/>
        <v/>
      </c>
      <c r="AW613" s="31" t="str">
        <f t="shared" si="53"/>
        <v/>
      </c>
      <c r="AX613" s="9" t="str">
        <f t="shared" si="54"/>
        <v/>
      </c>
      <c r="AY613" s="8" t="str">
        <f t="shared" si="55"/>
        <v/>
      </c>
      <c r="AZ613" s="8"/>
      <c r="BE613" s="9"/>
    </row>
    <row r="614" spans="46:57" ht="15.75" customHeight="1" x14ac:dyDescent="0.25">
      <c r="AT614" s="9" t="str">
        <f t="shared" si="50"/>
        <v/>
      </c>
      <c r="AU614" s="8" t="str">
        <f t="shared" si="51"/>
        <v/>
      </c>
      <c r="AV614" s="9" t="str">
        <f t="shared" si="52"/>
        <v/>
      </c>
      <c r="AW614" s="31" t="str">
        <f t="shared" si="53"/>
        <v/>
      </c>
      <c r="AX614" s="9" t="str">
        <f t="shared" si="54"/>
        <v/>
      </c>
      <c r="AY614" s="8" t="str">
        <f t="shared" si="55"/>
        <v/>
      </c>
      <c r="AZ614" s="8"/>
      <c r="BE614" s="9"/>
    </row>
    <row r="615" spans="46:57" ht="15.75" customHeight="1" x14ac:dyDescent="0.25">
      <c r="AT615" s="9" t="str">
        <f t="shared" si="50"/>
        <v/>
      </c>
      <c r="AU615" s="8" t="str">
        <f t="shared" si="51"/>
        <v/>
      </c>
      <c r="AV615" s="9" t="str">
        <f t="shared" si="52"/>
        <v/>
      </c>
      <c r="AW615" s="31" t="str">
        <f t="shared" si="53"/>
        <v/>
      </c>
      <c r="AX615" s="9" t="str">
        <f t="shared" si="54"/>
        <v/>
      </c>
      <c r="AY615" s="8" t="str">
        <f t="shared" si="55"/>
        <v/>
      </c>
      <c r="AZ615" s="8"/>
      <c r="BE615" s="9"/>
    </row>
    <row r="616" spans="46:57" ht="15.75" customHeight="1" x14ac:dyDescent="0.25">
      <c r="AT616" s="9" t="str">
        <f t="shared" si="50"/>
        <v/>
      </c>
      <c r="AU616" s="8" t="str">
        <f t="shared" si="51"/>
        <v/>
      </c>
      <c r="AV616" s="9" t="str">
        <f t="shared" si="52"/>
        <v/>
      </c>
      <c r="AW616" s="31" t="str">
        <f t="shared" si="53"/>
        <v/>
      </c>
      <c r="AX616" s="9" t="str">
        <f t="shared" si="54"/>
        <v/>
      </c>
      <c r="AY616" s="8" t="str">
        <f t="shared" si="55"/>
        <v/>
      </c>
      <c r="AZ616" s="8"/>
      <c r="BE616" s="9"/>
    </row>
    <row r="617" spans="46:57" ht="15.75" customHeight="1" x14ac:dyDescent="0.25">
      <c r="AT617" s="9" t="str">
        <f t="shared" si="50"/>
        <v/>
      </c>
      <c r="AU617" s="8" t="str">
        <f t="shared" si="51"/>
        <v/>
      </c>
      <c r="AV617" s="9" t="str">
        <f t="shared" si="52"/>
        <v/>
      </c>
      <c r="AW617" s="31" t="str">
        <f t="shared" si="53"/>
        <v/>
      </c>
      <c r="AX617" s="9" t="str">
        <f t="shared" si="54"/>
        <v/>
      </c>
      <c r="AY617" s="8" t="str">
        <f t="shared" si="55"/>
        <v/>
      </c>
      <c r="AZ617" s="8"/>
      <c r="BE617" s="9"/>
    </row>
    <row r="618" spans="46:57" ht="15.75" customHeight="1" x14ac:dyDescent="0.25">
      <c r="AT618" s="9" t="str">
        <f t="shared" si="50"/>
        <v/>
      </c>
      <c r="AU618" s="8" t="str">
        <f t="shared" si="51"/>
        <v/>
      </c>
      <c r="AV618" s="9" t="str">
        <f t="shared" si="52"/>
        <v/>
      </c>
      <c r="AW618" s="31" t="str">
        <f t="shared" si="53"/>
        <v/>
      </c>
      <c r="AX618" s="9" t="str">
        <f t="shared" si="54"/>
        <v/>
      </c>
      <c r="AY618" s="8" t="str">
        <f t="shared" si="55"/>
        <v/>
      </c>
      <c r="AZ618" s="8"/>
      <c r="BE618" s="9"/>
    </row>
    <row r="619" spans="46:57" ht="15.75" customHeight="1" x14ac:dyDescent="0.25">
      <c r="AT619" s="9" t="str">
        <f t="shared" si="50"/>
        <v/>
      </c>
      <c r="AU619" s="8" t="str">
        <f t="shared" si="51"/>
        <v/>
      </c>
      <c r="AV619" s="9" t="str">
        <f t="shared" si="52"/>
        <v/>
      </c>
      <c r="AW619" s="31" t="str">
        <f t="shared" si="53"/>
        <v/>
      </c>
      <c r="AX619" s="9" t="str">
        <f t="shared" si="54"/>
        <v/>
      </c>
      <c r="AY619" s="8" t="str">
        <f t="shared" si="55"/>
        <v/>
      </c>
      <c r="AZ619" s="8"/>
      <c r="BE619" s="9"/>
    </row>
    <row r="620" spans="46:57" ht="15.75" customHeight="1" x14ac:dyDescent="0.25">
      <c r="AT620" s="9" t="str">
        <f t="shared" si="50"/>
        <v/>
      </c>
      <c r="AU620" s="8" t="str">
        <f t="shared" si="51"/>
        <v/>
      </c>
      <c r="AV620" s="9" t="str">
        <f t="shared" si="52"/>
        <v/>
      </c>
      <c r="AW620" s="31" t="str">
        <f t="shared" si="53"/>
        <v/>
      </c>
      <c r="AX620" s="9" t="str">
        <f t="shared" si="54"/>
        <v/>
      </c>
      <c r="AY620" s="8" t="str">
        <f t="shared" si="55"/>
        <v/>
      </c>
      <c r="AZ620" s="8"/>
      <c r="BE620" s="9"/>
    </row>
    <row r="621" spans="46:57" ht="15.75" customHeight="1" x14ac:dyDescent="0.25">
      <c r="AT621" s="9" t="str">
        <f t="shared" si="50"/>
        <v/>
      </c>
      <c r="AU621" s="8" t="str">
        <f t="shared" si="51"/>
        <v/>
      </c>
      <c r="AV621" s="9" t="str">
        <f t="shared" si="52"/>
        <v/>
      </c>
      <c r="AW621" s="31" t="str">
        <f t="shared" si="53"/>
        <v/>
      </c>
      <c r="AX621" s="9" t="str">
        <f t="shared" si="54"/>
        <v/>
      </c>
      <c r="AY621" s="8" t="str">
        <f t="shared" si="55"/>
        <v/>
      </c>
      <c r="AZ621" s="8"/>
      <c r="BE621" s="9"/>
    </row>
    <row r="622" spans="46:57" ht="15.75" customHeight="1" x14ac:dyDescent="0.25">
      <c r="AT622" s="9" t="str">
        <f t="shared" si="50"/>
        <v/>
      </c>
      <c r="AU622" s="8" t="str">
        <f t="shared" si="51"/>
        <v/>
      </c>
      <c r="AV622" s="9" t="str">
        <f t="shared" si="52"/>
        <v/>
      </c>
      <c r="AW622" s="31" t="str">
        <f t="shared" si="53"/>
        <v/>
      </c>
      <c r="AX622" s="9" t="str">
        <f t="shared" si="54"/>
        <v/>
      </c>
      <c r="AY622" s="8" t="str">
        <f t="shared" si="55"/>
        <v/>
      </c>
      <c r="AZ622" s="8"/>
      <c r="BE622" s="9"/>
    </row>
    <row r="623" spans="46:57" ht="15.75" customHeight="1" x14ac:dyDescent="0.25">
      <c r="AT623" s="9" t="str">
        <f t="shared" si="50"/>
        <v/>
      </c>
      <c r="AU623" s="8" t="str">
        <f t="shared" si="51"/>
        <v/>
      </c>
      <c r="AV623" s="9" t="str">
        <f t="shared" si="52"/>
        <v/>
      </c>
      <c r="AW623" s="31" t="str">
        <f t="shared" si="53"/>
        <v/>
      </c>
      <c r="AX623" s="9" t="str">
        <f t="shared" si="54"/>
        <v/>
      </c>
      <c r="AY623" s="8" t="str">
        <f t="shared" si="55"/>
        <v/>
      </c>
      <c r="AZ623" s="8"/>
      <c r="BE623" s="9"/>
    </row>
    <row r="624" spans="46:57" ht="15.75" customHeight="1" x14ac:dyDescent="0.25">
      <c r="AT624" s="9" t="str">
        <f t="shared" si="50"/>
        <v/>
      </c>
      <c r="AU624" s="8" t="str">
        <f t="shared" si="51"/>
        <v/>
      </c>
      <c r="AV624" s="9" t="str">
        <f t="shared" si="52"/>
        <v/>
      </c>
      <c r="AW624" s="31" t="str">
        <f t="shared" si="53"/>
        <v/>
      </c>
      <c r="AX624" s="9" t="str">
        <f t="shared" si="54"/>
        <v/>
      </c>
      <c r="AY624" s="8" t="str">
        <f t="shared" si="55"/>
        <v/>
      </c>
      <c r="AZ624" s="8"/>
      <c r="BE624" s="9"/>
    </row>
    <row r="625" spans="46:57" ht="15.75" customHeight="1" x14ac:dyDescent="0.25">
      <c r="AT625" s="9" t="str">
        <f t="shared" si="50"/>
        <v/>
      </c>
      <c r="AU625" s="8" t="str">
        <f t="shared" si="51"/>
        <v/>
      </c>
      <c r="AV625" s="9" t="str">
        <f t="shared" si="52"/>
        <v/>
      </c>
      <c r="AW625" s="31" t="str">
        <f t="shared" si="53"/>
        <v/>
      </c>
      <c r="AX625" s="9" t="str">
        <f t="shared" si="54"/>
        <v/>
      </c>
      <c r="AY625" s="8" t="str">
        <f t="shared" si="55"/>
        <v/>
      </c>
      <c r="AZ625" s="8"/>
      <c r="BE625" s="9"/>
    </row>
    <row r="626" spans="46:57" ht="15.75" customHeight="1" x14ac:dyDescent="0.25">
      <c r="AT626" s="9" t="str">
        <f t="shared" si="50"/>
        <v/>
      </c>
      <c r="AU626" s="8" t="str">
        <f t="shared" si="51"/>
        <v/>
      </c>
      <c r="AV626" s="9" t="str">
        <f t="shared" si="52"/>
        <v/>
      </c>
      <c r="AW626" s="31" t="str">
        <f t="shared" si="53"/>
        <v/>
      </c>
      <c r="AX626" s="9" t="str">
        <f t="shared" si="54"/>
        <v/>
      </c>
      <c r="AY626" s="8" t="str">
        <f t="shared" si="55"/>
        <v/>
      </c>
      <c r="AZ626" s="8"/>
      <c r="BE626" s="9"/>
    </row>
    <row r="627" spans="46:57" ht="15.75" customHeight="1" x14ac:dyDescent="0.25">
      <c r="AT627" s="9" t="str">
        <f t="shared" si="50"/>
        <v/>
      </c>
      <c r="AU627" s="8" t="str">
        <f t="shared" si="51"/>
        <v/>
      </c>
      <c r="AV627" s="9" t="str">
        <f t="shared" si="52"/>
        <v/>
      </c>
      <c r="AW627" s="31" t="str">
        <f t="shared" si="53"/>
        <v/>
      </c>
      <c r="AX627" s="9" t="str">
        <f t="shared" si="54"/>
        <v/>
      </c>
      <c r="AY627" s="8" t="str">
        <f t="shared" si="55"/>
        <v/>
      </c>
      <c r="AZ627" s="8"/>
      <c r="BE627" s="9"/>
    </row>
    <row r="628" spans="46:57" ht="15.75" customHeight="1" x14ac:dyDescent="0.25">
      <c r="AT628" s="9" t="str">
        <f t="shared" si="50"/>
        <v/>
      </c>
      <c r="AU628" s="8" t="str">
        <f t="shared" si="51"/>
        <v/>
      </c>
      <c r="AV628" s="9" t="str">
        <f t="shared" si="52"/>
        <v/>
      </c>
      <c r="AW628" s="31" t="str">
        <f t="shared" si="53"/>
        <v/>
      </c>
      <c r="AX628" s="9" t="str">
        <f t="shared" si="54"/>
        <v/>
      </c>
      <c r="AY628" s="8" t="str">
        <f t="shared" si="55"/>
        <v/>
      </c>
      <c r="AZ628" s="8"/>
      <c r="BE628" s="9"/>
    </row>
    <row r="629" spans="46:57" ht="15.75" customHeight="1" x14ac:dyDescent="0.25">
      <c r="AT629" s="9" t="str">
        <f t="shared" si="50"/>
        <v/>
      </c>
      <c r="AU629" s="8" t="str">
        <f t="shared" si="51"/>
        <v/>
      </c>
      <c r="AV629" s="9" t="str">
        <f t="shared" si="52"/>
        <v/>
      </c>
      <c r="AW629" s="31" t="str">
        <f t="shared" si="53"/>
        <v/>
      </c>
      <c r="AX629" s="9" t="str">
        <f t="shared" si="54"/>
        <v/>
      </c>
      <c r="AY629" s="8" t="str">
        <f t="shared" si="55"/>
        <v/>
      </c>
      <c r="AZ629" s="8"/>
      <c r="BE629" s="9"/>
    </row>
    <row r="630" spans="46:57" ht="15.75" customHeight="1" x14ac:dyDescent="0.25">
      <c r="AT630" s="9" t="str">
        <f t="shared" si="50"/>
        <v/>
      </c>
      <c r="AU630" s="8" t="str">
        <f t="shared" si="51"/>
        <v/>
      </c>
      <c r="AV630" s="9" t="str">
        <f t="shared" si="52"/>
        <v/>
      </c>
      <c r="AW630" s="31" t="str">
        <f t="shared" si="53"/>
        <v/>
      </c>
      <c r="AX630" s="9" t="str">
        <f t="shared" si="54"/>
        <v/>
      </c>
      <c r="AY630" s="8" t="str">
        <f t="shared" si="55"/>
        <v/>
      </c>
      <c r="AZ630" s="8"/>
      <c r="BE630" s="9"/>
    </row>
    <row r="631" spans="46:57" ht="15.75" customHeight="1" x14ac:dyDescent="0.25">
      <c r="AT631" s="9" t="str">
        <f t="shared" si="50"/>
        <v/>
      </c>
      <c r="AU631" s="8" t="str">
        <f t="shared" si="51"/>
        <v/>
      </c>
      <c r="AV631" s="9" t="str">
        <f t="shared" si="52"/>
        <v/>
      </c>
      <c r="AW631" s="31" t="str">
        <f t="shared" si="53"/>
        <v/>
      </c>
      <c r="AX631" s="9" t="str">
        <f t="shared" si="54"/>
        <v/>
      </c>
      <c r="AY631" s="8" t="str">
        <f t="shared" si="55"/>
        <v/>
      </c>
      <c r="AZ631" s="8"/>
      <c r="BE631" s="9"/>
    </row>
    <row r="632" spans="46:57" ht="15.75" customHeight="1" x14ac:dyDescent="0.25">
      <c r="AT632" s="9" t="str">
        <f t="shared" si="50"/>
        <v/>
      </c>
      <c r="AU632" s="8" t="str">
        <f t="shared" si="51"/>
        <v/>
      </c>
      <c r="AV632" s="9" t="str">
        <f t="shared" si="52"/>
        <v/>
      </c>
      <c r="AW632" s="31" t="str">
        <f t="shared" si="53"/>
        <v/>
      </c>
      <c r="AX632" s="9" t="str">
        <f t="shared" si="54"/>
        <v/>
      </c>
      <c r="AY632" s="8" t="str">
        <f t="shared" si="55"/>
        <v/>
      </c>
      <c r="AZ632" s="8"/>
      <c r="BE632" s="9"/>
    </row>
    <row r="633" spans="46:57" ht="15.75" customHeight="1" x14ac:dyDescent="0.25">
      <c r="AT633" s="9" t="str">
        <f t="shared" si="50"/>
        <v/>
      </c>
      <c r="AU633" s="8" t="str">
        <f t="shared" si="51"/>
        <v/>
      </c>
      <c r="AV633" s="9" t="str">
        <f t="shared" si="52"/>
        <v/>
      </c>
      <c r="AW633" s="31" t="str">
        <f t="shared" si="53"/>
        <v/>
      </c>
      <c r="AX633" s="9" t="str">
        <f t="shared" si="54"/>
        <v/>
      </c>
      <c r="AY633" s="8" t="str">
        <f t="shared" si="55"/>
        <v/>
      </c>
      <c r="AZ633" s="8"/>
      <c r="BE633" s="9"/>
    </row>
    <row r="634" spans="46:57" ht="15.75" customHeight="1" x14ac:dyDescent="0.25">
      <c r="AT634" s="9" t="str">
        <f t="shared" si="50"/>
        <v/>
      </c>
      <c r="AU634" s="8" t="str">
        <f t="shared" si="51"/>
        <v/>
      </c>
      <c r="AV634" s="9" t="str">
        <f t="shared" si="52"/>
        <v/>
      </c>
      <c r="AW634" s="31" t="str">
        <f t="shared" si="53"/>
        <v/>
      </c>
      <c r="AX634" s="9" t="str">
        <f t="shared" si="54"/>
        <v/>
      </c>
      <c r="AY634" s="8" t="str">
        <f t="shared" si="55"/>
        <v/>
      </c>
      <c r="AZ634" s="8"/>
      <c r="BE634" s="9"/>
    </row>
    <row r="635" spans="46:57" ht="15.75" customHeight="1" x14ac:dyDescent="0.25">
      <c r="AT635" s="9" t="str">
        <f t="shared" si="50"/>
        <v/>
      </c>
      <c r="AU635" s="8" t="str">
        <f t="shared" si="51"/>
        <v/>
      </c>
      <c r="AV635" s="9" t="str">
        <f t="shared" si="52"/>
        <v/>
      </c>
      <c r="AW635" s="31" t="str">
        <f t="shared" si="53"/>
        <v/>
      </c>
      <c r="AX635" s="9" t="str">
        <f t="shared" si="54"/>
        <v/>
      </c>
      <c r="AY635" s="8" t="str">
        <f t="shared" si="55"/>
        <v/>
      </c>
      <c r="AZ635" s="8"/>
      <c r="BE635" s="9"/>
    </row>
    <row r="636" spans="46:57" ht="15.75" customHeight="1" x14ac:dyDescent="0.25">
      <c r="AT636" s="9" t="str">
        <f t="shared" si="50"/>
        <v/>
      </c>
      <c r="AU636" s="8" t="str">
        <f t="shared" si="51"/>
        <v/>
      </c>
      <c r="AV636" s="9" t="str">
        <f t="shared" si="52"/>
        <v/>
      </c>
      <c r="AW636" s="31" t="str">
        <f t="shared" si="53"/>
        <v/>
      </c>
      <c r="AX636" s="9" t="str">
        <f t="shared" si="54"/>
        <v/>
      </c>
      <c r="AY636" s="8" t="str">
        <f t="shared" si="55"/>
        <v/>
      </c>
      <c r="AZ636" s="8"/>
      <c r="BE636" s="9"/>
    </row>
    <row r="637" spans="46:57" ht="15.75" customHeight="1" x14ac:dyDescent="0.25">
      <c r="AT637" s="9" t="str">
        <f t="shared" si="50"/>
        <v/>
      </c>
      <c r="AU637" s="8" t="str">
        <f t="shared" si="51"/>
        <v/>
      </c>
      <c r="AV637" s="9" t="str">
        <f t="shared" si="52"/>
        <v/>
      </c>
      <c r="AW637" s="31" t="str">
        <f t="shared" si="53"/>
        <v/>
      </c>
      <c r="AX637" s="9" t="str">
        <f t="shared" si="54"/>
        <v/>
      </c>
      <c r="AY637" s="8" t="str">
        <f t="shared" si="55"/>
        <v/>
      </c>
      <c r="AZ637" s="8"/>
      <c r="BE637" s="9"/>
    </row>
    <row r="638" spans="46:57" ht="15.75" customHeight="1" x14ac:dyDescent="0.25">
      <c r="AT638" s="9" t="str">
        <f t="shared" si="50"/>
        <v/>
      </c>
      <c r="AU638" s="8" t="str">
        <f t="shared" si="51"/>
        <v/>
      </c>
      <c r="AV638" s="9" t="str">
        <f t="shared" si="52"/>
        <v/>
      </c>
      <c r="AW638" s="31" t="str">
        <f t="shared" si="53"/>
        <v/>
      </c>
      <c r="AX638" s="9" t="str">
        <f t="shared" si="54"/>
        <v/>
      </c>
      <c r="AY638" s="8" t="str">
        <f t="shared" si="55"/>
        <v/>
      </c>
      <c r="AZ638" s="8"/>
      <c r="BE638" s="9"/>
    </row>
    <row r="639" spans="46:57" ht="15.75" customHeight="1" x14ac:dyDescent="0.25">
      <c r="AT639" s="9" t="str">
        <f t="shared" si="50"/>
        <v/>
      </c>
      <c r="AU639" s="8" t="str">
        <f t="shared" si="51"/>
        <v/>
      </c>
      <c r="AV639" s="9" t="str">
        <f t="shared" si="52"/>
        <v/>
      </c>
      <c r="AW639" s="31" t="str">
        <f t="shared" si="53"/>
        <v/>
      </c>
      <c r="AX639" s="9" t="str">
        <f t="shared" si="54"/>
        <v/>
      </c>
      <c r="AY639" s="8" t="str">
        <f t="shared" si="55"/>
        <v/>
      </c>
      <c r="AZ639" s="8"/>
      <c r="BE639" s="9"/>
    </row>
    <row r="640" spans="46:57" ht="15.75" customHeight="1" x14ac:dyDescent="0.25">
      <c r="AT640" s="9" t="str">
        <f t="shared" si="50"/>
        <v/>
      </c>
      <c r="AU640" s="8" t="str">
        <f t="shared" si="51"/>
        <v/>
      </c>
      <c r="AV640" s="9" t="str">
        <f t="shared" si="52"/>
        <v/>
      </c>
      <c r="AW640" s="31" t="str">
        <f t="shared" si="53"/>
        <v/>
      </c>
      <c r="AX640" s="9" t="str">
        <f t="shared" si="54"/>
        <v/>
      </c>
      <c r="AY640" s="8" t="str">
        <f t="shared" si="55"/>
        <v/>
      </c>
      <c r="AZ640" s="8"/>
      <c r="BE640" s="9"/>
    </row>
    <row r="641" spans="46:57" ht="15.75" customHeight="1" x14ac:dyDescent="0.25">
      <c r="AT641" s="9" t="str">
        <f t="shared" si="50"/>
        <v/>
      </c>
      <c r="AU641" s="8" t="str">
        <f t="shared" si="51"/>
        <v/>
      </c>
      <c r="AV641" s="9" t="str">
        <f t="shared" si="52"/>
        <v/>
      </c>
      <c r="AW641" s="31" t="str">
        <f t="shared" si="53"/>
        <v/>
      </c>
      <c r="AX641" s="9" t="str">
        <f t="shared" si="54"/>
        <v/>
      </c>
      <c r="AY641" s="8" t="str">
        <f t="shared" si="55"/>
        <v/>
      </c>
      <c r="AZ641" s="8"/>
      <c r="BE641" s="9"/>
    </row>
    <row r="642" spans="46:57" ht="15.75" customHeight="1" x14ac:dyDescent="0.25">
      <c r="AT642" s="9" t="str">
        <f t="shared" si="50"/>
        <v/>
      </c>
      <c r="AU642" s="8" t="str">
        <f t="shared" si="51"/>
        <v/>
      </c>
      <c r="AV642" s="9" t="str">
        <f t="shared" si="52"/>
        <v/>
      </c>
      <c r="AW642" s="31" t="str">
        <f t="shared" si="53"/>
        <v/>
      </c>
      <c r="AX642" s="9" t="str">
        <f t="shared" si="54"/>
        <v/>
      </c>
      <c r="AY642" s="8" t="str">
        <f t="shared" si="55"/>
        <v/>
      </c>
      <c r="AZ642" s="8"/>
      <c r="BE642" s="9"/>
    </row>
    <row r="643" spans="46:57" ht="15.75" customHeight="1" x14ac:dyDescent="0.25">
      <c r="AT643" s="9" t="str">
        <f t="shared" si="50"/>
        <v/>
      </c>
      <c r="AU643" s="8" t="str">
        <f t="shared" si="51"/>
        <v/>
      </c>
      <c r="AV643" s="9" t="str">
        <f t="shared" si="52"/>
        <v/>
      </c>
      <c r="AW643" s="31" t="str">
        <f t="shared" si="53"/>
        <v/>
      </c>
      <c r="AX643" s="9" t="str">
        <f t="shared" si="54"/>
        <v/>
      </c>
      <c r="AY643" s="8" t="str">
        <f t="shared" si="55"/>
        <v/>
      </c>
      <c r="AZ643" s="8"/>
      <c r="BE643" s="9"/>
    </row>
    <row r="644" spans="46:57" ht="15.75" customHeight="1" x14ac:dyDescent="0.25">
      <c r="AT644" s="9" t="str">
        <f t="shared" si="50"/>
        <v/>
      </c>
      <c r="AU644" s="8" t="str">
        <f t="shared" si="51"/>
        <v/>
      </c>
      <c r="AV644" s="9" t="str">
        <f t="shared" si="52"/>
        <v/>
      </c>
      <c r="AW644" s="31" t="str">
        <f t="shared" si="53"/>
        <v/>
      </c>
      <c r="AX644" s="9" t="str">
        <f t="shared" si="54"/>
        <v/>
      </c>
      <c r="AY644" s="8" t="str">
        <f t="shared" si="55"/>
        <v/>
      </c>
      <c r="AZ644" s="8"/>
      <c r="BE644" s="9"/>
    </row>
    <row r="645" spans="46:57" ht="15.75" customHeight="1" x14ac:dyDescent="0.25">
      <c r="AT645" s="9" t="str">
        <f t="shared" si="50"/>
        <v/>
      </c>
      <c r="AU645" s="8" t="str">
        <f t="shared" si="51"/>
        <v/>
      </c>
      <c r="AV645" s="9" t="str">
        <f t="shared" si="52"/>
        <v/>
      </c>
      <c r="AW645" s="31" t="str">
        <f t="shared" si="53"/>
        <v/>
      </c>
      <c r="AX645" s="9" t="str">
        <f t="shared" si="54"/>
        <v/>
      </c>
      <c r="AY645" s="8" t="str">
        <f t="shared" si="55"/>
        <v/>
      </c>
      <c r="AZ645" s="8"/>
      <c r="BE645" s="9"/>
    </row>
    <row r="646" spans="46:57" ht="15.75" customHeight="1" x14ac:dyDescent="0.25">
      <c r="AT646" s="9" t="str">
        <f t="shared" si="50"/>
        <v/>
      </c>
      <c r="AU646" s="8" t="str">
        <f t="shared" si="51"/>
        <v/>
      </c>
      <c r="AV646" s="9" t="str">
        <f t="shared" si="52"/>
        <v/>
      </c>
      <c r="AW646" s="31" t="str">
        <f t="shared" si="53"/>
        <v/>
      </c>
      <c r="AX646" s="9" t="str">
        <f t="shared" si="54"/>
        <v/>
      </c>
      <c r="AY646" s="8" t="str">
        <f t="shared" si="55"/>
        <v/>
      </c>
      <c r="AZ646" s="8"/>
      <c r="BE646" s="9"/>
    </row>
    <row r="647" spans="46:57" ht="15.75" customHeight="1" x14ac:dyDescent="0.25">
      <c r="AT647" s="9" t="str">
        <f t="shared" si="50"/>
        <v/>
      </c>
      <c r="AU647" s="8" t="str">
        <f t="shared" si="51"/>
        <v/>
      </c>
      <c r="AV647" s="9" t="str">
        <f t="shared" si="52"/>
        <v/>
      </c>
      <c r="AW647" s="31" t="str">
        <f t="shared" si="53"/>
        <v/>
      </c>
      <c r="AX647" s="9" t="str">
        <f t="shared" si="54"/>
        <v/>
      </c>
      <c r="AY647" s="8" t="str">
        <f t="shared" si="55"/>
        <v/>
      </c>
      <c r="AZ647" s="8"/>
      <c r="BE647" s="9"/>
    </row>
    <row r="648" spans="46:57" ht="15.75" customHeight="1" x14ac:dyDescent="0.25">
      <c r="AT648" s="9" t="str">
        <f t="shared" si="50"/>
        <v/>
      </c>
      <c r="AU648" s="8" t="str">
        <f t="shared" si="51"/>
        <v/>
      </c>
      <c r="AV648" s="9" t="str">
        <f t="shared" si="52"/>
        <v/>
      </c>
      <c r="AW648" s="31" t="str">
        <f t="shared" si="53"/>
        <v/>
      </c>
      <c r="AX648" s="9" t="str">
        <f t="shared" si="54"/>
        <v/>
      </c>
      <c r="AY648" s="8" t="str">
        <f t="shared" si="55"/>
        <v/>
      </c>
      <c r="AZ648" s="8"/>
      <c r="BE648" s="9"/>
    </row>
    <row r="649" spans="46:57" ht="15.75" customHeight="1" x14ac:dyDescent="0.25">
      <c r="AT649" s="9" t="str">
        <f t="shared" si="50"/>
        <v/>
      </c>
      <c r="AU649" s="8" t="str">
        <f t="shared" si="51"/>
        <v/>
      </c>
      <c r="AV649" s="9" t="str">
        <f t="shared" si="52"/>
        <v/>
      </c>
      <c r="AW649" s="31" t="str">
        <f t="shared" si="53"/>
        <v/>
      </c>
      <c r="AX649" s="9" t="str">
        <f t="shared" si="54"/>
        <v/>
      </c>
      <c r="AY649" s="8" t="str">
        <f t="shared" si="55"/>
        <v/>
      </c>
      <c r="AZ649" s="8"/>
      <c r="BE649" s="9"/>
    </row>
    <row r="650" spans="46:57" ht="15.75" customHeight="1" x14ac:dyDescent="0.25">
      <c r="AT650" s="9" t="str">
        <f t="shared" si="50"/>
        <v/>
      </c>
      <c r="AU650" s="8" t="str">
        <f t="shared" si="51"/>
        <v/>
      </c>
      <c r="AV650" s="9" t="str">
        <f t="shared" si="52"/>
        <v/>
      </c>
      <c r="AW650" s="31" t="str">
        <f t="shared" si="53"/>
        <v/>
      </c>
      <c r="AX650" s="9" t="str">
        <f t="shared" si="54"/>
        <v/>
      </c>
      <c r="AY650" s="8" t="str">
        <f t="shared" si="55"/>
        <v/>
      </c>
      <c r="AZ650" s="8"/>
      <c r="BE650" s="9"/>
    </row>
    <row r="651" spans="46:57" ht="15.75" customHeight="1" x14ac:dyDescent="0.25">
      <c r="AT651" s="9" t="str">
        <f t="shared" si="50"/>
        <v/>
      </c>
      <c r="AU651" s="8" t="str">
        <f t="shared" si="51"/>
        <v/>
      </c>
      <c r="AV651" s="9" t="str">
        <f t="shared" si="52"/>
        <v/>
      </c>
      <c r="AW651" s="31" t="str">
        <f t="shared" si="53"/>
        <v/>
      </c>
      <c r="AX651" s="9" t="str">
        <f t="shared" si="54"/>
        <v/>
      </c>
      <c r="AY651" s="8" t="str">
        <f t="shared" si="55"/>
        <v/>
      </c>
      <c r="AZ651" s="8"/>
      <c r="BE651" s="9"/>
    </row>
    <row r="652" spans="46:57" ht="15.75" customHeight="1" x14ac:dyDescent="0.25">
      <c r="AT652" s="9" t="str">
        <f t="shared" si="50"/>
        <v/>
      </c>
      <c r="AU652" s="8" t="str">
        <f t="shared" si="51"/>
        <v/>
      </c>
      <c r="AV652" s="9" t="str">
        <f t="shared" si="52"/>
        <v/>
      </c>
      <c r="AW652" s="31" t="str">
        <f t="shared" si="53"/>
        <v/>
      </c>
      <c r="AX652" s="9" t="str">
        <f t="shared" si="54"/>
        <v/>
      </c>
      <c r="AY652" s="8" t="str">
        <f t="shared" si="55"/>
        <v/>
      </c>
      <c r="AZ652" s="8"/>
      <c r="BE652" s="9"/>
    </row>
    <row r="653" spans="46:57" ht="15.75" customHeight="1" x14ac:dyDescent="0.25">
      <c r="AT653" s="9" t="str">
        <f t="shared" si="50"/>
        <v/>
      </c>
      <c r="AU653" s="8" t="str">
        <f t="shared" si="51"/>
        <v/>
      </c>
      <c r="AV653" s="9" t="str">
        <f t="shared" si="52"/>
        <v/>
      </c>
      <c r="AW653" s="31" t="str">
        <f t="shared" si="53"/>
        <v/>
      </c>
      <c r="AX653" s="9" t="str">
        <f t="shared" si="54"/>
        <v/>
      </c>
      <c r="AY653" s="8" t="str">
        <f t="shared" si="55"/>
        <v/>
      </c>
      <c r="AZ653" s="8"/>
      <c r="BE653" s="9"/>
    </row>
    <row r="654" spans="46:57" ht="15.75" customHeight="1" x14ac:dyDescent="0.25">
      <c r="AT654" s="9" t="str">
        <f t="shared" si="50"/>
        <v/>
      </c>
      <c r="AU654" s="8" t="str">
        <f t="shared" si="51"/>
        <v/>
      </c>
      <c r="AV654" s="9" t="str">
        <f t="shared" si="52"/>
        <v/>
      </c>
      <c r="AW654" s="31" t="str">
        <f t="shared" si="53"/>
        <v/>
      </c>
      <c r="AX654" s="9" t="str">
        <f t="shared" si="54"/>
        <v/>
      </c>
      <c r="AY654" s="8" t="str">
        <f t="shared" si="55"/>
        <v/>
      </c>
      <c r="AZ654" s="8"/>
      <c r="BE654" s="9"/>
    </row>
    <row r="655" spans="46:57" ht="15.75" customHeight="1" x14ac:dyDescent="0.25">
      <c r="AT655" s="9" t="str">
        <f t="shared" si="50"/>
        <v/>
      </c>
      <c r="AU655" s="8" t="str">
        <f t="shared" si="51"/>
        <v/>
      </c>
      <c r="AV655" s="9" t="str">
        <f t="shared" si="52"/>
        <v/>
      </c>
      <c r="AW655" s="31" t="str">
        <f t="shared" si="53"/>
        <v/>
      </c>
      <c r="AX655" s="9" t="str">
        <f t="shared" si="54"/>
        <v/>
      </c>
      <c r="AY655" s="8" t="str">
        <f t="shared" si="55"/>
        <v/>
      </c>
      <c r="AZ655" s="8"/>
      <c r="BE655" s="9"/>
    </row>
    <row r="656" spans="46:57" ht="15.75" customHeight="1" x14ac:dyDescent="0.25">
      <c r="AT656" s="9" t="str">
        <f t="shared" si="50"/>
        <v/>
      </c>
      <c r="AU656" s="8" t="str">
        <f t="shared" si="51"/>
        <v/>
      </c>
      <c r="AV656" s="9" t="str">
        <f t="shared" si="52"/>
        <v/>
      </c>
      <c r="AW656" s="31" t="str">
        <f t="shared" si="53"/>
        <v/>
      </c>
      <c r="AX656" s="9" t="str">
        <f t="shared" si="54"/>
        <v/>
      </c>
      <c r="AY656" s="8" t="str">
        <f t="shared" si="55"/>
        <v/>
      </c>
      <c r="AZ656" s="8"/>
      <c r="BE656" s="9"/>
    </row>
    <row r="657" spans="46:57" ht="15.75" customHeight="1" x14ac:dyDescent="0.25">
      <c r="AT657" s="9" t="str">
        <f t="shared" si="50"/>
        <v/>
      </c>
      <c r="AU657" s="8" t="str">
        <f t="shared" si="51"/>
        <v/>
      </c>
      <c r="AV657" s="9" t="str">
        <f t="shared" si="52"/>
        <v/>
      </c>
      <c r="AW657" s="31" t="str">
        <f t="shared" si="53"/>
        <v/>
      </c>
      <c r="AX657" s="9" t="str">
        <f t="shared" si="54"/>
        <v/>
      </c>
      <c r="AY657" s="8" t="str">
        <f t="shared" si="55"/>
        <v/>
      </c>
      <c r="AZ657" s="8"/>
      <c r="BE657" s="9"/>
    </row>
    <row r="658" spans="46:57" ht="15.75" customHeight="1" x14ac:dyDescent="0.25">
      <c r="AT658" s="9" t="str">
        <f t="shared" si="50"/>
        <v/>
      </c>
      <c r="AU658" s="8" t="str">
        <f t="shared" si="51"/>
        <v/>
      </c>
      <c r="AV658" s="9" t="str">
        <f t="shared" si="52"/>
        <v/>
      </c>
      <c r="AW658" s="31" t="str">
        <f t="shared" si="53"/>
        <v/>
      </c>
      <c r="AX658" s="9" t="str">
        <f t="shared" si="54"/>
        <v/>
      </c>
      <c r="AY658" s="8" t="str">
        <f t="shared" si="55"/>
        <v/>
      </c>
      <c r="AZ658" s="8"/>
      <c r="BE658" s="9"/>
    </row>
    <row r="659" spans="46:57" ht="15.75" customHeight="1" x14ac:dyDescent="0.25">
      <c r="AT659" s="9" t="str">
        <f t="shared" si="50"/>
        <v/>
      </c>
      <c r="AU659" s="8" t="str">
        <f t="shared" si="51"/>
        <v/>
      </c>
      <c r="AV659" s="9" t="str">
        <f t="shared" si="52"/>
        <v/>
      </c>
      <c r="AW659" s="31" t="str">
        <f t="shared" si="53"/>
        <v/>
      </c>
      <c r="AX659" s="9" t="str">
        <f t="shared" si="54"/>
        <v/>
      </c>
      <c r="AY659" s="8" t="str">
        <f t="shared" si="55"/>
        <v/>
      </c>
      <c r="AZ659" s="8"/>
      <c r="BE659" s="9"/>
    </row>
    <row r="660" spans="46:57" ht="15.75" customHeight="1" x14ac:dyDescent="0.25">
      <c r="AT660" s="9" t="str">
        <f t="shared" si="50"/>
        <v/>
      </c>
      <c r="AU660" s="8" t="str">
        <f t="shared" si="51"/>
        <v/>
      </c>
      <c r="AV660" s="9" t="str">
        <f t="shared" si="52"/>
        <v/>
      </c>
      <c r="AW660" s="31" t="str">
        <f t="shared" si="53"/>
        <v/>
      </c>
      <c r="AX660" s="9" t="str">
        <f t="shared" si="54"/>
        <v/>
      </c>
      <c r="AY660" s="8" t="str">
        <f t="shared" si="55"/>
        <v/>
      </c>
      <c r="AZ660" s="8"/>
      <c r="BE660" s="9"/>
    </row>
    <row r="661" spans="46:57" ht="15.75" customHeight="1" x14ac:dyDescent="0.25">
      <c r="AT661" s="9" t="str">
        <f t="shared" si="50"/>
        <v/>
      </c>
      <c r="AU661" s="8" t="str">
        <f t="shared" si="51"/>
        <v/>
      </c>
      <c r="AV661" s="9" t="str">
        <f t="shared" si="52"/>
        <v/>
      </c>
      <c r="AW661" s="31" t="str">
        <f t="shared" si="53"/>
        <v/>
      </c>
      <c r="AX661" s="9" t="str">
        <f t="shared" si="54"/>
        <v/>
      </c>
      <c r="AY661" s="8" t="str">
        <f t="shared" si="55"/>
        <v/>
      </c>
      <c r="AZ661" s="8"/>
      <c r="BE661" s="9"/>
    </row>
    <row r="662" spans="46:57" ht="15.75" customHeight="1" x14ac:dyDescent="0.25">
      <c r="AT662" s="9" t="str">
        <f t="shared" si="50"/>
        <v/>
      </c>
      <c r="AU662" s="8" t="str">
        <f t="shared" si="51"/>
        <v/>
      </c>
      <c r="AV662" s="9" t="str">
        <f t="shared" si="52"/>
        <v/>
      </c>
      <c r="AW662" s="31" t="str">
        <f t="shared" si="53"/>
        <v/>
      </c>
      <c r="AX662" s="9" t="str">
        <f t="shared" si="54"/>
        <v/>
      </c>
      <c r="AY662" s="8" t="str">
        <f t="shared" si="55"/>
        <v/>
      </c>
      <c r="AZ662" s="8"/>
      <c r="BE662" s="9"/>
    </row>
    <row r="663" spans="46:57" ht="15.75" customHeight="1" x14ac:dyDescent="0.25">
      <c r="AT663" s="9" t="str">
        <f t="shared" si="50"/>
        <v/>
      </c>
      <c r="AU663" s="8" t="str">
        <f t="shared" si="51"/>
        <v/>
      </c>
      <c r="AV663" s="9" t="str">
        <f t="shared" si="52"/>
        <v/>
      </c>
      <c r="AW663" s="31" t="str">
        <f t="shared" si="53"/>
        <v/>
      </c>
      <c r="AX663" s="9" t="str">
        <f t="shared" si="54"/>
        <v/>
      </c>
      <c r="AY663" s="8" t="str">
        <f t="shared" si="55"/>
        <v/>
      </c>
      <c r="AZ663" s="8"/>
      <c r="BE663" s="9"/>
    </row>
    <row r="664" spans="46:57" ht="15.75" customHeight="1" x14ac:dyDescent="0.25">
      <c r="AT664" s="9" t="str">
        <f t="shared" si="50"/>
        <v/>
      </c>
      <c r="AU664" s="8" t="str">
        <f t="shared" si="51"/>
        <v/>
      </c>
      <c r="AV664" s="9" t="str">
        <f t="shared" si="52"/>
        <v/>
      </c>
      <c r="AW664" s="31" t="str">
        <f t="shared" si="53"/>
        <v/>
      </c>
      <c r="AX664" s="9" t="str">
        <f t="shared" si="54"/>
        <v/>
      </c>
      <c r="AY664" s="8" t="str">
        <f t="shared" si="55"/>
        <v/>
      </c>
      <c r="AZ664" s="8"/>
      <c r="BE664" s="9"/>
    </row>
    <row r="665" spans="46:57" ht="15.75" customHeight="1" x14ac:dyDescent="0.25">
      <c r="AT665" s="9" t="str">
        <f t="shared" si="50"/>
        <v/>
      </c>
      <c r="AU665" s="8" t="str">
        <f t="shared" si="51"/>
        <v/>
      </c>
      <c r="AV665" s="9" t="str">
        <f t="shared" si="52"/>
        <v/>
      </c>
      <c r="AW665" s="31" t="str">
        <f t="shared" si="53"/>
        <v/>
      </c>
      <c r="AX665" s="9" t="str">
        <f t="shared" si="54"/>
        <v/>
      </c>
      <c r="AY665" s="8" t="str">
        <f t="shared" si="55"/>
        <v/>
      </c>
      <c r="AZ665" s="8"/>
      <c r="BE665" s="9"/>
    </row>
    <row r="666" spans="46:57" ht="15.75" customHeight="1" x14ac:dyDescent="0.25">
      <c r="AT666" s="9" t="str">
        <f t="shared" si="50"/>
        <v/>
      </c>
      <c r="AU666" s="8" t="str">
        <f t="shared" si="51"/>
        <v/>
      </c>
      <c r="AV666" s="9" t="str">
        <f t="shared" si="52"/>
        <v/>
      </c>
      <c r="AW666" s="31" t="str">
        <f t="shared" si="53"/>
        <v/>
      </c>
      <c r="AX666" s="9" t="str">
        <f t="shared" si="54"/>
        <v/>
      </c>
      <c r="AY666" s="8" t="str">
        <f t="shared" si="55"/>
        <v/>
      </c>
      <c r="AZ666" s="8"/>
      <c r="BE666" s="9"/>
    </row>
    <row r="667" spans="46:57" ht="15.75" customHeight="1" x14ac:dyDescent="0.25">
      <c r="AT667" s="9" t="str">
        <f t="shared" si="50"/>
        <v/>
      </c>
      <c r="AU667" s="8" t="str">
        <f t="shared" si="51"/>
        <v/>
      </c>
      <c r="AV667" s="9" t="str">
        <f t="shared" si="52"/>
        <v/>
      </c>
      <c r="AW667" s="31" t="str">
        <f t="shared" si="53"/>
        <v/>
      </c>
      <c r="AX667" s="9" t="str">
        <f t="shared" si="54"/>
        <v/>
      </c>
      <c r="AY667" s="8" t="str">
        <f t="shared" si="55"/>
        <v/>
      </c>
      <c r="AZ667" s="8"/>
      <c r="BE667" s="9"/>
    </row>
    <row r="668" spans="46:57" ht="15.75" customHeight="1" x14ac:dyDescent="0.25">
      <c r="AT668" s="9" t="str">
        <f t="shared" si="50"/>
        <v/>
      </c>
      <c r="AU668" s="8" t="str">
        <f t="shared" si="51"/>
        <v/>
      </c>
      <c r="AV668" s="9" t="str">
        <f t="shared" si="52"/>
        <v/>
      </c>
      <c r="AW668" s="31" t="str">
        <f t="shared" si="53"/>
        <v/>
      </c>
      <c r="AX668" s="9" t="str">
        <f t="shared" si="54"/>
        <v/>
      </c>
      <c r="AY668" s="8" t="str">
        <f t="shared" si="55"/>
        <v/>
      </c>
      <c r="AZ668" s="8"/>
      <c r="BE668" s="9"/>
    </row>
    <row r="669" spans="46:57" ht="15.75" customHeight="1" x14ac:dyDescent="0.25">
      <c r="AT669" s="9" t="str">
        <f t="shared" si="50"/>
        <v/>
      </c>
      <c r="AU669" s="8" t="str">
        <f t="shared" si="51"/>
        <v/>
      </c>
      <c r="AV669" s="9" t="str">
        <f t="shared" si="52"/>
        <v/>
      </c>
      <c r="AW669" s="31" t="str">
        <f t="shared" si="53"/>
        <v/>
      </c>
      <c r="AX669" s="9" t="str">
        <f t="shared" si="54"/>
        <v/>
      </c>
      <c r="AY669" s="8" t="str">
        <f t="shared" si="55"/>
        <v/>
      </c>
      <c r="AZ669" s="8"/>
      <c r="BE669" s="9"/>
    </row>
    <row r="670" spans="46:57" ht="15.75" customHeight="1" x14ac:dyDescent="0.25">
      <c r="AT670" s="9" t="str">
        <f t="shared" si="50"/>
        <v/>
      </c>
      <c r="AU670" s="8" t="str">
        <f t="shared" si="51"/>
        <v/>
      </c>
      <c r="AV670" s="9" t="str">
        <f t="shared" si="52"/>
        <v/>
      </c>
      <c r="AW670" s="31" t="str">
        <f t="shared" si="53"/>
        <v/>
      </c>
      <c r="AX670" s="9" t="str">
        <f t="shared" si="54"/>
        <v/>
      </c>
      <c r="AY670" s="8" t="str">
        <f t="shared" si="55"/>
        <v/>
      </c>
      <c r="AZ670" s="8"/>
      <c r="BE670" s="9"/>
    </row>
    <row r="671" spans="46:57" ht="15.75" customHeight="1" x14ac:dyDescent="0.25">
      <c r="AT671" s="9" t="str">
        <f t="shared" si="50"/>
        <v/>
      </c>
      <c r="AU671" s="8" t="str">
        <f t="shared" si="51"/>
        <v/>
      </c>
      <c r="AV671" s="9" t="str">
        <f t="shared" si="52"/>
        <v/>
      </c>
      <c r="AW671" s="31" t="str">
        <f t="shared" si="53"/>
        <v/>
      </c>
      <c r="AX671" s="9" t="str">
        <f t="shared" si="54"/>
        <v/>
      </c>
      <c r="AY671" s="8" t="str">
        <f t="shared" si="55"/>
        <v/>
      </c>
      <c r="AZ671" s="8"/>
      <c r="BE671" s="9"/>
    </row>
    <row r="672" spans="46:57" ht="15.75" customHeight="1" x14ac:dyDescent="0.25">
      <c r="AT672" s="9" t="str">
        <f t="shared" si="50"/>
        <v/>
      </c>
      <c r="AU672" s="8" t="str">
        <f t="shared" si="51"/>
        <v/>
      </c>
      <c r="AV672" s="9" t="str">
        <f t="shared" si="52"/>
        <v/>
      </c>
      <c r="AW672" s="31" t="str">
        <f t="shared" si="53"/>
        <v/>
      </c>
      <c r="AX672" s="9" t="str">
        <f t="shared" si="54"/>
        <v/>
      </c>
      <c r="AY672" s="8" t="str">
        <f t="shared" si="55"/>
        <v/>
      </c>
      <c r="AZ672" s="8"/>
      <c r="BE672" s="9"/>
    </row>
    <row r="673" spans="46:57" ht="15.75" customHeight="1" x14ac:dyDescent="0.25">
      <c r="AT673" s="9" t="str">
        <f t="shared" si="50"/>
        <v/>
      </c>
      <c r="AU673" s="8" t="str">
        <f t="shared" si="51"/>
        <v/>
      </c>
      <c r="AV673" s="9" t="str">
        <f t="shared" si="52"/>
        <v/>
      </c>
      <c r="AW673" s="31" t="str">
        <f t="shared" si="53"/>
        <v/>
      </c>
      <c r="AX673" s="9" t="str">
        <f t="shared" si="54"/>
        <v/>
      </c>
      <c r="AY673" s="8" t="str">
        <f t="shared" si="55"/>
        <v/>
      </c>
      <c r="AZ673" s="8"/>
      <c r="BE673" s="9"/>
    </row>
    <row r="674" spans="46:57" ht="15.75" customHeight="1" x14ac:dyDescent="0.25">
      <c r="AT674" s="9" t="str">
        <f t="shared" si="50"/>
        <v/>
      </c>
      <c r="AU674" s="8" t="str">
        <f t="shared" si="51"/>
        <v/>
      </c>
      <c r="AV674" s="9" t="str">
        <f t="shared" si="52"/>
        <v/>
      </c>
      <c r="AW674" s="31" t="str">
        <f t="shared" si="53"/>
        <v/>
      </c>
      <c r="AX674" s="9" t="str">
        <f t="shared" si="54"/>
        <v/>
      </c>
      <c r="AY674" s="8" t="str">
        <f t="shared" si="55"/>
        <v/>
      </c>
      <c r="AZ674" s="8"/>
      <c r="BE674" s="9"/>
    </row>
    <row r="675" spans="46:57" ht="15.75" customHeight="1" x14ac:dyDescent="0.25">
      <c r="AT675" s="9" t="str">
        <f t="shared" si="50"/>
        <v/>
      </c>
      <c r="AU675" s="8" t="str">
        <f t="shared" si="51"/>
        <v/>
      </c>
      <c r="AV675" s="9" t="str">
        <f t="shared" si="52"/>
        <v/>
      </c>
      <c r="AW675" s="31" t="str">
        <f t="shared" si="53"/>
        <v/>
      </c>
      <c r="AX675" s="9" t="str">
        <f t="shared" si="54"/>
        <v/>
      </c>
      <c r="AY675" s="8" t="str">
        <f t="shared" si="55"/>
        <v/>
      </c>
      <c r="AZ675" s="8"/>
      <c r="BE675" s="9"/>
    </row>
    <row r="676" spans="46:57" ht="15.75" customHeight="1" x14ac:dyDescent="0.25">
      <c r="AT676" s="9" t="str">
        <f t="shared" si="50"/>
        <v/>
      </c>
      <c r="AU676" s="8" t="str">
        <f t="shared" si="51"/>
        <v/>
      </c>
      <c r="AV676" s="9" t="str">
        <f t="shared" si="52"/>
        <v/>
      </c>
      <c r="AW676" s="31" t="str">
        <f t="shared" si="53"/>
        <v/>
      </c>
      <c r="AX676" s="9" t="str">
        <f t="shared" si="54"/>
        <v/>
      </c>
      <c r="AY676" s="8" t="str">
        <f t="shared" si="55"/>
        <v/>
      </c>
      <c r="AZ676" s="8"/>
      <c r="BE676" s="9"/>
    </row>
    <row r="677" spans="46:57" ht="15.75" customHeight="1" x14ac:dyDescent="0.25">
      <c r="AT677" s="9" t="str">
        <f t="shared" si="50"/>
        <v/>
      </c>
      <c r="AU677" s="8" t="str">
        <f t="shared" si="51"/>
        <v/>
      </c>
      <c r="AV677" s="9" t="str">
        <f t="shared" si="52"/>
        <v/>
      </c>
      <c r="AW677" s="31" t="str">
        <f t="shared" si="53"/>
        <v/>
      </c>
      <c r="AX677" s="9" t="str">
        <f t="shared" si="54"/>
        <v/>
      </c>
      <c r="AY677" s="8" t="str">
        <f t="shared" si="55"/>
        <v/>
      </c>
      <c r="AZ677" s="8"/>
      <c r="BE677" s="9"/>
    </row>
    <row r="678" spans="46:57" ht="15.75" customHeight="1" x14ac:dyDescent="0.25">
      <c r="AT678" s="9" t="str">
        <f t="shared" si="50"/>
        <v/>
      </c>
      <c r="AU678" s="8" t="str">
        <f t="shared" si="51"/>
        <v/>
      </c>
      <c r="AV678" s="9" t="str">
        <f t="shared" si="52"/>
        <v/>
      </c>
      <c r="AW678" s="31" t="str">
        <f t="shared" si="53"/>
        <v/>
      </c>
      <c r="AX678" s="9" t="str">
        <f t="shared" si="54"/>
        <v/>
      </c>
      <c r="AY678" s="8" t="str">
        <f t="shared" si="55"/>
        <v/>
      </c>
      <c r="AZ678" s="8"/>
      <c r="BE678" s="9"/>
    </row>
    <row r="679" spans="46:57" ht="15.75" customHeight="1" x14ac:dyDescent="0.25">
      <c r="AT679" s="9" t="str">
        <f t="shared" si="50"/>
        <v/>
      </c>
      <c r="AU679" s="8" t="str">
        <f t="shared" si="51"/>
        <v/>
      </c>
      <c r="AV679" s="9" t="str">
        <f t="shared" si="52"/>
        <v/>
      </c>
      <c r="AW679" s="31" t="str">
        <f t="shared" si="53"/>
        <v/>
      </c>
      <c r="AX679" s="9" t="str">
        <f t="shared" si="54"/>
        <v/>
      </c>
      <c r="AY679" s="8" t="str">
        <f t="shared" si="55"/>
        <v/>
      </c>
      <c r="AZ679" s="8"/>
      <c r="BE679" s="9"/>
    </row>
    <row r="680" spans="46:57" ht="15.75" customHeight="1" x14ac:dyDescent="0.25">
      <c r="AT680" s="9" t="str">
        <f t="shared" si="50"/>
        <v/>
      </c>
      <c r="AU680" s="8" t="str">
        <f t="shared" si="51"/>
        <v/>
      </c>
      <c r="AV680" s="9" t="str">
        <f t="shared" si="52"/>
        <v/>
      </c>
      <c r="AW680" s="31" t="str">
        <f t="shared" si="53"/>
        <v/>
      </c>
      <c r="AX680" s="9" t="str">
        <f t="shared" si="54"/>
        <v/>
      </c>
      <c r="AY680" s="8" t="str">
        <f t="shared" si="55"/>
        <v/>
      </c>
      <c r="AZ680" s="8"/>
      <c r="BE680" s="9"/>
    </row>
    <row r="681" spans="46:57" ht="15.75" customHeight="1" x14ac:dyDescent="0.25">
      <c r="AT681" s="9" t="str">
        <f t="shared" si="50"/>
        <v/>
      </c>
      <c r="AU681" s="8" t="str">
        <f t="shared" si="51"/>
        <v/>
      </c>
      <c r="AV681" s="9" t="str">
        <f t="shared" si="52"/>
        <v/>
      </c>
      <c r="AW681" s="31" t="str">
        <f t="shared" si="53"/>
        <v/>
      </c>
      <c r="AX681" s="9" t="str">
        <f t="shared" si="54"/>
        <v/>
      </c>
      <c r="AY681" s="8" t="str">
        <f t="shared" si="55"/>
        <v/>
      </c>
      <c r="AZ681" s="8"/>
      <c r="BE681" s="9"/>
    </row>
    <row r="682" spans="46:57" ht="15.75" customHeight="1" x14ac:dyDescent="0.25">
      <c r="AT682" s="9" t="str">
        <f t="shared" si="50"/>
        <v/>
      </c>
      <c r="AU682" s="8" t="str">
        <f t="shared" si="51"/>
        <v/>
      </c>
      <c r="AV682" s="9" t="str">
        <f t="shared" si="52"/>
        <v/>
      </c>
      <c r="AW682" s="31" t="str">
        <f t="shared" si="53"/>
        <v/>
      </c>
      <c r="AX682" s="9" t="str">
        <f t="shared" si="54"/>
        <v/>
      </c>
      <c r="AY682" s="8" t="str">
        <f t="shared" si="55"/>
        <v/>
      </c>
      <c r="AZ682" s="8"/>
      <c r="BE682" s="9"/>
    </row>
    <row r="683" spans="46:57" ht="15.75" customHeight="1" x14ac:dyDescent="0.25">
      <c r="AT683" s="9" t="str">
        <f t="shared" si="50"/>
        <v/>
      </c>
      <c r="AU683" s="8" t="str">
        <f t="shared" si="51"/>
        <v/>
      </c>
      <c r="AV683" s="9" t="str">
        <f t="shared" si="52"/>
        <v/>
      </c>
      <c r="AW683" s="31" t="str">
        <f t="shared" si="53"/>
        <v/>
      </c>
      <c r="AX683" s="9" t="str">
        <f t="shared" si="54"/>
        <v/>
      </c>
      <c r="AY683" s="8" t="str">
        <f t="shared" si="55"/>
        <v/>
      </c>
      <c r="AZ683" s="8"/>
      <c r="BE683" s="9"/>
    </row>
    <row r="684" spans="46:57" ht="15.75" customHeight="1" x14ac:dyDescent="0.25">
      <c r="AT684" s="9" t="str">
        <f t="shared" si="50"/>
        <v/>
      </c>
      <c r="AU684" s="8" t="str">
        <f t="shared" si="51"/>
        <v/>
      </c>
      <c r="AV684" s="9" t="str">
        <f t="shared" si="52"/>
        <v/>
      </c>
      <c r="AW684" s="31" t="str">
        <f t="shared" si="53"/>
        <v/>
      </c>
      <c r="AX684" s="9" t="str">
        <f t="shared" si="54"/>
        <v/>
      </c>
      <c r="AY684" s="8" t="str">
        <f t="shared" si="55"/>
        <v/>
      </c>
      <c r="AZ684" s="8"/>
      <c r="BE684" s="9"/>
    </row>
    <row r="685" spans="46:57" ht="15.75" customHeight="1" x14ac:dyDescent="0.25">
      <c r="AT685" s="9" t="str">
        <f t="shared" si="50"/>
        <v/>
      </c>
      <c r="AU685" s="8" t="str">
        <f t="shared" si="51"/>
        <v/>
      </c>
      <c r="AV685" s="9" t="str">
        <f t="shared" si="52"/>
        <v/>
      </c>
      <c r="AW685" s="31" t="str">
        <f t="shared" si="53"/>
        <v/>
      </c>
      <c r="AX685" s="9" t="str">
        <f t="shared" si="54"/>
        <v/>
      </c>
      <c r="AY685" s="8" t="str">
        <f t="shared" si="55"/>
        <v/>
      </c>
      <c r="AZ685" s="8"/>
      <c r="BE685" s="9"/>
    </row>
    <row r="686" spans="46:57" ht="15.75" customHeight="1" x14ac:dyDescent="0.25">
      <c r="AT686" s="9" t="str">
        <f t="shared" si="50"/>
        <v/>
      </c>
      <c r="AU686" s="8" t="str">
        <f t="shared" si="51"/>
        <v/>
      </c>
      <c r="AV686" s="9" t="str">
        <f t="shared" si="52"/>
        <v/>
      </c>
      <c r="AW686" s="31" t="str">
        <f t="shared" si="53"/>
        <v/>
      </c>
      <c r="AX686" s="9" t="str">
        <f t="shared" si="54"/>
        <v/>
      </c>
      <c r="AY686" s="8" t="str">
        <f t="shared" si="55"/>
        <v/>
      </c>
      <c r="AZ686" s="8"/>
      <c r="BE686" s="9"/>
    </row>
    <row r="687" spans="46:57" ht="15.75" customHeight="1" x14ac:dyDescent="0.25">
      <c r="AT687" s="9" t="str">
        <f t="shared" si="50"/>
        <v/>
      </c>
      <c r="AU687" s="8" t="str">
        <f t="shared" si="51"/>
        <v/>
      </c>
      <c r="AV687" s="9" t="str">
        <f t="shared" si="52"/>
        <v/>
      </c>
      <c r="AW687" s="31" t="str">
        <f t="shared" si="53"/>
        <v/>
      </c>
      <c r="AX687" s="9" t="str">
        <f t="shared" si="54"/>
        <v/>
      </c>
      <c r="AY687" s="8" t="str">
        <f t="shared" si="55"/>
        <v/>
      </c>
      <c r="AZ687" s="8"/>
      <c r="BE687" s="9"/>
    </row>
    <row r="688" spans="46:57" ht="15.75" customHeight="1" x14ac:dyDescent="0.25">
      <c r="AT688" s="9" t="str">
        <f t="shared" si="50"/>
        <v/>
      </c>
      <c r="AU688" s="8" t="str">
        <f t="shared" si="51"/>
        <v/>
      </c>
      <c r="AV688" s="9" t="str">
        <f t="shared" si="52"/>
        <v/>
      </c>
      <c r="AW688" s="31" t="str">
        <f t="shared" si="53"/>
        <v/>
      </c>
      <c r="AX688" s="9" t="str">
        <f t="shared" si="54"/>
        <v/>
      </c>
      <c r="AY688" s="8" t="str">
        <f t="shared" si="55"/>
        <v/>
      </c>
      <c r="AZ688" s="8"/>
      <c r="BE688" s="9"/>
    </row>
    <row r="689" spans="46:57" ht="15.75" customHeight="1" x14ac:dyDescent="0.25">
      <c r="AT689" s="9" t="str">
        <f t="shared" si="50"/>
        <v/>
      </c>
      <c r="AU689" s="8" t="str">
        <f t="shared" si="51"/>
        <v/>
      </c>
      <c r="AV689" s="9" t="str">
        <f t="shared" si="52"/>
        <v/>
      </c>
      <c r="AW689" s="31" t="str">
        <f t="shared" si="53"/>
        <v/>
      </c>
      <c r="AX689" s="9" t="str">
        <f t="shared" si="54"/>
        <v/>
      </c>
      <c r="AY689" s="8" t="str">
        <f t="shared" si="55"/>
        <v/>
      </c>
      <c r="AZ689" s="8"/>
      <c r="BE689" s="9"/>
    </row>
    <row r="690" spans="46:57" ht="15.75" customHeight="1" x14ac:dyDescent="0.25">
      <c r="AT690" s="9" t="str">
        <f t="shared" si="50"/>
        <v/>
      </c>
      <c r="AU690" s="8" t="str">
        <f t="shared" si="51"/>
        <v/>
      </c>
      <c r="AV690" s="9" t="str">
        <f t="shared" si="52"/>
        <v/>
      </c>
      <c r="AW690" s="31" t="str">
        <f t="shared" si="53"/>
        <v/>
      </c>
      <c r="AX690" s="9" t="str">
        <f t="shared" si="54"/>
        <v/>
      </c>
      <c r="AY690" s="8" t="str">
        <f t="shared" si="55"/>
        <v/>
      </c>
      <c r="AZ690" s="8"/>
      <c r="BE690" s="9"/>
    </row>
    <row r="691" spans="46:57" ht="15.75" customHeight="1" x14ac:dyDescent="0.25">
      <c r="AT691" s="9" t="str">
        <f t="shared" si="50"/>
        <v/>
      </c>
      <c r="AU691" s="8" t="str">
        <f t="shared" si="51"/>
        <v/>
      </c>
      <c r="AV691" s="9" t="str">
        <f t="shared" si="52"/>
        <v/>
      </c>
      <c r="AW691" s="31" t="str">
        <f t="shared" si="53"/>
        <v/>
      </c>
      <c r="AX691" s="9" t="str">
        <f t="shared" si="54"/>
        <v/>
      </c>
      <c r="AY691" s="8" t="str">
        <f t="shared" si="55"/>
        <v/>
      </c>
      <c r="AZ691" s="8"/>
      <c r="BE691" s="9"/>
    </row>
    <row r="692" spans="46:57" ht="15.75" customHeight="1" x14ac:dyDescent="0.25">
      <c r="AT692" s="9" t="str">
        <f t="shared" si="50"/>
        <v/>
      </c>
      <c r="AU692" s="8" t="str">
        <f t="shared" si="51"/>
        <v/>
      </c>
      <c r="AV692" s="9" t="str">
        <f t="shared" si="52"/>
        <v/>
      </c>
      <c r="AW692" s="31" t="str">
        <f t="shared" si="53"/>
        <v/>
      </c>
      <c r="AX692" s="9" t="str">
        <f t="shared" si="54"/>
        <v/>
      </c>
      <c r="AY692" s="8" t="str">
        <f t="shared" si="55"/>
        <v/>
      </c>
      <c r="AZ692" s="8"/>
      <c r="BE692" s="9"/>
    </row>
    <row r="693" spans="46:57" ht="15.75" customHeight="1" x14ac:dyDescent="0.25">
      <c r="AT693" s="9" t="str">
        <f t="shared" si="50"/>
        <v/>
      </c>
      <c r="AU693" s="8" t="str">
        <f t="shared" si="51"/>
        <v/>
      </c>
      <c r="AV693" s="9" t="str">
        <f t="shared" si="52"/>
        <v/>
      </c>
      <c r="AW693" s="31" t="str">
        <f t="shared" si="53"/>
        <v/>
      </c>
      <c r="AX693" s="9" t="str">
        <f t="shared" si="54"/>
        <v/>
      </c>
      <c r="AY693" s="8" t="str">
        <f t="shared" si="55"/>
        <v/>
      </c>
      <c r="AZ693" s="8"/>
      <c r="BE693" s="9"/>
    </row>
    <row r="694" spans="46:57" ht="15.75" customHeight="1" x14ac:dyDescent="0.25">
      <c r="AT694" s="9" t="str">
        <f t="shared" si="50"/>
        <v/>
      </c>
      <c r="AU694" s="8" t="str">
        <f t="shared" si="51"/>
        <v/>
      </c>
      <c r="AV694" s="9" t="str">
        <f t="shared" si="52"/>
        <v/>
      </c>
      <c r="AW694" s="31" t="str">
        <f t="shared" si="53"/>
        <v/>
      </c>
      <c r="AX694" s="9" t="str">
        <f t="shared" si="54"/>
        <v/>
      </c>
      <c r="AY694" s="8" t="str">
        <f t="shared" si="55"/>
        <v/>
      </c>
      <c r="AZ694" s="8"/>
      <c r="BE694" s="9"/>
    </row>
    <row r="695" spans="46:57" ht="15.75" customHeight="1" x14ac:dyDescent="0.25">
      <c r="AT695" s="9" t="str">
        <f t="shared" si="50"/>
        <v/>
      </c>
      <c r="AU695" s="8" t="str">
        <f t="shared" si="51"/>
        <v/>
      </c>
      <c r="AV695" s="9" t="str">
        <f t="shared" si="52"/>
        <v/>
      </c>
      <c r="AW695" s="31" t="str">
        <f t="shared" si="53"/>
        <v/>
      </c>
      <c r="AX695" s="9" t="str">
        <f t="shared" si="54"/>
        <v/>
      </c>
      <c r="AY695" s="8" t="str">
        <f t="shared" si="55"/>
        <v/>
      </c>
      <c r="AZ695" s="8"/>
      <c r="BE695" s="9"/>
    </row>
    <row r="696" spans="46:57" ht="15.75" customHeight="1" x14ac:dyDescent="0.25">
      <c r="AT696" s="9" t="str">
        <f t="shared" si="50"/>
        <v/>
      </c>
      <c r="AU696" s="8" t="str">
        <f t="shared" si="51"/>
        <v/>
      </c>
      <c r="AV696" s="9" t="str">
        <f t="shared" si="52"/>
        <v/>
      </c>
      <c r="AW696" s="31" t="str">
        <f t="shared" si="53"/>
        <v/>
      </c>
      <c r="AX696" s="9" t="str">
        <f t="shared" si="54"/>
        <v/>
      </c>
      <c r="AY696" s="8" t="str">
        <f t="shared" si="55"/>
        <v/>
      </c>
      <c r="AZ696" s="8"/>
      <c r="BE696" s="9"/>
    </row>
    <row r="697" spans="46:57" ht="15.75" customHeight="1" x14ac:dyDescent="0.25">
      <c r="AT697" s="9" t="str">
        <f t="shared" si="50"/>
        <v/>
      </c>
      <c r="AU697" s="8" t="str">
        <f t="shared" si="51"/>
        <v/>
      </c>
      <c r="AV697" s="9" t="str">
        <f t="shared" si="52"/>
        <v/>
      </c>
      <c r="AW697" s="31" t="str">
        <f t="shared" si="53"/>
        <v/>
      </c>
      <c r="AX697" s="9" t="str">
        <f t="shared" si="54"/>
        <v/>
      </c>
      <c r="AY697" s="8" t="str">
        <f t="shared" si="55"/>
        <v/>
      </c>
      <c r="AZ697" s="8"/>
      <c r="BE697" s="9"/>
    </row>
    <row r="698" spans="46:57" ht="15.75" customHeight="1" x14ac:dyDescent="0.25">
      <c r="AT698" s="9" t="str">
        <f t="shared" si="50"/>
        <v/>
      </c>
      <c r="AU698" s="8" t="str">
        <f t="shared" si="51"/>
        <v/>
      </c>
      <c r="AV698" s="9" t="str">
        <f t="shared" si="52"/>
        <v/>
      </c>
      <c r="AW698" s="31" t="str">
        <f t="shared" si="53"/>
        <v/>
      </c>
      <c r="AX698" s="9" t="str">
        <f t="shared" si="54"/>
        <v/>
      </c>
      <c r="AY698" s="8" t="str">
        <f t="shared" si="55"/>
        <v/>
      </c>
      <c r="AZ698" s="8"/>
      <c r="BE698" s="9"/>
    </row>
    <row r="699" spans="46:57" ht="15.75" customHeight="1" x14ac:dyDescent="0.25">
      <c r="AT699" s="9" t="str">
        <f t="shared" si="50"/>
        <v/>
      </c>
      <c r="AU699" s="8" t="str">
        <f t="shared" si="51"/>
        <v/>
      </c>
      <c r="AV699" s="9" t="str">
        <f t="shared" si="52"/>
        <v/>
      </c>
      <c r="AW699" s="31" t="str">
        <f t="shared" si="53"/>
        <v/>
      </c>
      <c r="AX699" s="9" t="str">
        <f t="shared" si="54"/>
        <v/>
      </c>
      <c r="AY699" s="8" t="str">
        <f t="shared" si="55"/>
        <v/>
      </c>
      <c r="AZ699" s="8"/>
      <c r="BE699" s="9"/>
    </row>
    <row r="700" spans="46:57" ht="15.75" customHeight="1" x14ac:dyDescent="0.25">
      <c r="AT700" s="9" t="str">
        <f t="shared" si="50"/>
        <v/>
      </c>
      <c r="AU700" s="8" t="str">
        <f t="shared" si="51"/>
        <v/>
      </c>
      <c r="AV700" s="9" t="str">
        <f t="shared" si="52"/>
        <v/>
      </c>
      <c r="AW700" s="31" t="str">
        <f t="shared" si="53"/>
        <v/>
      </c>
      <c r="AX700" s="9" t="str">
        <f t="shared" si="54"/>
        <v/>
      </c>
      <c r="AY700" s="8" t="str">
        <f t="shared" si="55"/>
        <v/>
      </c>
      <c r="AZ700" s="8"/>
      <c r="BE700" s="9"/>
    </row>
    <row r="701" spans="46:57" ht="15.75" customHeight="1" x14ac:dyDescent="0.25">
      <c r="AT701" s="9" t="str">
        <f t="shared" si="50"/>
        <v/>
      </c>
      <c r="AU701" s="8" t="str">
        <f t="shared" si="51"/>
        <v/>
      </c>
      <c r="AV701" s="9" t="str">
        <f t="shared" si="52"/>
        <v/>
      </c>
      <c r="AW701" s="31" t="str">
        <f t="shared" si="53"/>
        <v/>
      </c>
      <c r="AX701" s="9" t="str">
        <f t="shared" si="54"/>
        <v/>
      </c>
      <c r="AY701" s="8" t="str">
        <f t="shared" si="55"/>
        <v/>
      </c>
      <c r="AZ701" s="8"/>
      <c r="BE701" s="9"/>
    </row>
    <row r="702" spans="46:57" ht="15.75" customHeight="1" x14ac:dyDescent="0.25">
      <c r="AT702" s="9" t="str">
        <f t="shared" si="50"/>
        <v/>
      </c>
      <c r="AU702" s="8" t="str">
        <f t="shared" si="51"/>
        <v/>
      </c>
      <c r="AV702" s="9" t="str">
        <f t="shared" si="52"/>
        <v/>
      </c>
      <c r="AW702" s="31" t="str">
        <f t="shared" si="53"/>
        <v/>
      </c>
      <c r="AX702" s="9" t="str">
        <f t="shared" si="54"/>
        <v/>
      </c>
      <c r="AY702" s="8" t="str">
        <f t="shared" si="55"/>
        <v/>
      </c>
      <c r="AZ702" s="8"/>
      <c r="BE702" s="9"/>
    </row>
    <row r="703" spans="46:57" ht="15.75" customHeight="1" x14ac:dyDescent="0.25">
      <c r="AT703" s="9" t="str">
        <f t="shared" si="50"/>
        <v/>
      </c>
      <c r="AU703" s="8" t="str">
        <f t="shared" si="51"/>
        <v/>
      </c>
      <c r="AV703" s="9" t="str">
        <f t="shared" si="52"/>
        <v/>
      </c>
      <c r="AW703" s="31" t="str">
        <f t="shared" si="53"/>
        <v/>
      </c>
      <c r="AX703" s="9" t="str">
        <f t="shared" si="54"/>
        <v/>
      </c>
      <c r="AY703" s="8" t="str">
        <f t="shared" si="55"/>
        <v/>
      </c>
      <c r="AZ703" s="8"/>
      <c r="BE703" s="9"/>
    </row>
    <row r="704" spans="46:57" ht="15.75" customHeight="1" x14ac:dyDescent="0.25">
      <c r="AT704" s="9" t="str">
        <f t="shared" si="50"/>
        <v/>
      </c>
      <c r="AU704" s="8" t="str">
        <f t="shared" si="51"/>
        <v/>
      </c>
      <c r="AV704" s="9" t="str">
        <f t="shared" si="52"/>
        <v/>
      </c>
      <c r="AW704" s="31" t="str">
        <f t="shared" si="53"/>
        <v/>
      </c>
      <c r="AX704" s="9" t="str">
        <f t="shared" si="54"/>
        <v/>
      </c>
      <c r="AY704" s="8" t="str">
        <f t="shared" si="55"/>
        <v/>
      </c>
      <c r="AZ704" s="8"/>
      <c r="BE704" s="9"/>
    </row>
    <row r="705" spans="46:57" ht="15.75" customHeight="1" x14ac:dyDescent="0.25">
      <c r="AT705" s="9" t="str">
        <f t="shared" si="50"/>
        <v/>
      </c>
      <c r="AU705" s="8" t="str">
        <f t="shared" si="51"/>
        <v/>
      </c>
      <c r="AV705" s="9" t="str">
        <f t="shared" si="52"/>
        <v/>
      </c>
      <c r="AW705" s="31" t="str">
        <f t="shared" si="53"/>
        <v/>
      </c>
      <c r="AX705" s="9" t="str">
        <f t="shared" si="54"/>
        <v/>
      </c>
      <c r="AY705" s="8" t="str">
        <f t="shared" si="55"/>
        <v/>
      </c>
      <c r="AZ705" s="8"/>
      <c r="BE705" s="9"/>
    </row>
    <row r="706" spans="46:57" ht="15.75" customHeight="1" x14ac:dyDescent="0.25">
      <c r="AT706" s="9" t="str">
        <f t="shared" si="50"/>
        <v/>
      </c>
      <c r="AU706" s="8" t="str">
        <f t="shared" si="51"/>
        <v/>
      </c>
      <c r="AV706" s="9" t="str">
        <f t="shared" si="52"/>
        <v/>
      </c>
      <c r="AW706" s="31" t="str">
        <f t="shared" si="53"/>
        <v/>
      </c>
      <c r="AX706" s="9" t="str">
        <f t="shared" si="54"/>
        <v/>
      </c>
      <c r="AY706" s="8" t="str">
        <f t="shared" si="55"/>
        <v/>
      </c>
      <c r="AZ706" s="8"/>
      <c r="BE706" s="9"/>
    </row>
    <row r="707" spans="46:57" ht="15.75" customHeight="1" x14ac:dyDescent="0.25">
      <c r="AT707" s="9" t="str">
        <f t="shared" si="50"/>
        <v/>
      </c>
      <c r="AU707" s="8" t="str">
        <f t="shared" si="51"/>
        <v/>
      </c>
      <c r="AV707" s="9" t="str">
        <f t="shared" si="52"/>
        <v/>
      </c>
      <c r="AW707" s="31" t="str">
        <f t="shared" si="53"/>
        <v/>
      </c>
      <c r="AX707" s="9" t="str">
        <f t="shared" si="54"/>
        <v/>
      </c>
      <c r="AY707" s="8" t="str">
        <f t="shared" si="55"/>
        <v/>
      </c>
      <c r="AZ707" s="8"/>
      <c r="BE707" s="9"/>
    </row>
    <row r="708" spans="46:57" ht="15.75" customHeight="1" x14ac:dyDescent="0.25">
      <c r="AT708" s="9" t="str">
        <f t="shared" si="50"/>
        <v/>
      </c>
      <c r="AU708" s="8" t="str">
        <f t="shared" si="51"/>
        <v/>
      </c>
      <c r="AV708" s="9" t="str">
        <f t="shared" si="52"/>
        <v/>
      </c>
      <c r="AW708" s="31" t="str">
        <f t="shared" si="53"/>
        <v/>
      </c>
      <c r="AX708" s="9" t="str">
        <f t="shared" si="54"/>
        <v/>
      </c>
      <c r="AY708" s="8" t="str">
        <f t="shared" si="55"/>
        <v/>
      </c>
      <c r="AZ708" s="8"/>
      <c r="BE708" s="9"/>
    </row>
    <row r="709" spans="46:57" ht="15.75" customHeight="1" x14ac:dyDescent="0.25">
      <c r="AT709" s="9" t="str">
        <f t="shared" si="50"/>
        <v/>
      </c>
      <c r="AU709" s="8" t="str">
        <f t="shared" si="51"/>
        <v/>
      </c>
      <c r="AV709" s="9" t="str">
        <f t="shared" si="52"/>
        <v/>
      </c>
      <c r="AW709" s="31" t="str">
        <f t="shared" si="53"/>
        <v/>
      </c>
      <c r="AX709" s="9" t="str">
        <f t="shared" si="54"/>
        <v/>
      </c>
      <c r="AY709" s="8" t="str">
        <f t="shared" si="55"/>
        <v/>
      </c>
      <c r="AZ709" s="8"/>
      <c r="BE709" s="9"/>
    </row>
    <row r="710" spans="46:57" ht="15.75" customHeight="1" x14ac:dyDescent="0.25">
      <c r="AT710" s="9" t="str">
        <f t="shared" si="50"/>
        <v/>
      </c>
      <c r="AU710" s="8" t="str">
        <f t="shared" si="51"/>
        <v/>
      </c>
      <c r="AV710" s="9" t="str">
        <f t="shared" si="52"/>
        <v/>
      </c>
      <c r="AW710" s="31" t="str">
        <f t="shared" si="53"/>
        <v/>
      </c>
      <c r="AX710" s="9" t="str">
        <f t="shared" si="54"/>
        <v/>
      </c>
      <c r="AY710" s="8" t="str">
        <f t="shared" si="55"/>
        <v/>
      </c>
      <c r="AZ710" s="8"/>
      <c r="BE710" s="9"/>
    </row>
    <row r="711" spans="46:57" ht="15.75" customHeight="1" x14ac:dyDescent="0.25">
      <c r="AT711" s="9" t="str">
        <f t="shared" si="50"/>
        <v/>
      </c>
      <c r="AU711" s="8" t="str">
        <f t="shared" si="51"/>
        <v/>
      </c>
      <c r="AV711" s="9" t="str">
        <f t="shared" si="52"/>
        <v/>
      </c>
      <c r="AW711" s="31" t="str">
        <f t="shared" si="53"/>
        <v/>
      </c>
      <c r="AX711" s="9" t="str">
        <f t="shared" si="54"/>
        <v/>
      </c>
      <c r="AY711" s="8" t="str">
        <f t="shared" si="55"/>
        <v/>
      </c>
      <c r="AZ711" s="8"/>
      <c r="BE711" s="9"/>
    </row>
    <row r="712" spans="46:57" ht="15.75" customHeight="1" x14ac:dyDescent="0.25">
      <c r="AT712" s="9" t="str">
        <f t="shared" si="50"/>
        <v/>
      </c>
      <c r="AU712" s="8" t="str">
        <f t="shared" si="51"/>
        <v/>
      </c>
      <c r="AV712" s="9" t="str">
        <f t="shared" si="52"/>
        <v/>
      </c>
      <c r="AW712" s="31" t="str">
        <f t="shared" si="53"/>
        <v/>
      </c>
      <c r="AX712" s="9" t="str">
        <f t="shared" si="54"/>
        <v/>
      </c>
      <c r="AY712" s="8" t="str">
        <f t="shared" si="55"/>
        <v/>
      </c>
      <c r="AZ712" s="8"/>
      <c r="BE712" s="9"/>
    </row>
    <row r="713" spans="46:57" ht="15.75" customHeight="1" x14ac:dyDescent="0.25">
      <c r="AT713" s="9" t="str">
        <f t="shared" si="50"/>
        <v/>
      </c>
      <c r="AU713" s="8" t="str">
        <f t="shared" si="51"/>
        <v/>
      </c>
      <c r="AV713" s="9" t="str">
        <f t="shared" si="52"/>
        <v/>
      </c>
      <c r="AW713" s="31" t="str">
        <f t="shared" si="53"/>
        <v/>
      </c>
      <c r="AX713" s="9" t="str">
        <f t="shared" si="54"/>
        <v/>
      </c>
      <c r="AY713" s="8" t="str">
        <f t="shared" si="55"/>
        <v/>
      </c>
      <c r="AZ713" s="8"/>
      <c r="BE713" s="9"/>
    </row>
    <row r="714" spans="46:57" ht="15.75" customHeight="1" x14ac:dyDescent="0.25">
      <c r="AT714" s="9" t="str">
        <f t="shared" si="50"/>
        <v/>
      </c>
      <c r="AU714" s="8" t="str">
        <f t="shared" si="51"/>
        <v/>
      </c>
      <c r="AV714" s="9" t="str">
        <f t="shared" si="52"/>
        <v/>
      </c>
      <c r="AW714" s="31" t="str">
        <f t="shared" si="53"/>
        <v/>
      </c>
      <c r="AX714" s="9" t="str">
        <f t="shared" si="54"/>
        <v/>
      </c>
      <c r="AY714" s="8" t="str">
        <f t="shared" si="55"/>
        <v/>
      </c>
      <c r="AZ714" s="8"/>
      <c r="BE714" s="9"/>
    </row>
    <row r="715" spans="46:57" ht="15.75" customHeight="1" x14ac:dyDescent="0.25">
      <c r="AT715" s="9" t="str">
        <f t="shared" si="50"/>
        <v/>
      </c>
      <c r="AU715" s="8" t="str">
        <f t="shared" si="51"/>
        <v/>
      </c>
      <c r="AV715" s="9" t="str">
        <f t="shared" si="52"/>
        <v/>
      </c>
      <c r="AW715" s="31" t="str">
        <f t="shared" si="53"/>
        <v/>
      </c>
      <c r="AX715" s="9" t="str">
        <f t="shared" si="54"/>
        <v/>
      </c>
      <c r="AY715" s="8" t="str">
        <f t="shared" si="55"/>
        <v/>
      </c>
      <c r="AZ715" s="8"/>
      <c r="BE715" s="9"/>
    </row>
    <row r="716" spans="46:57" ht="15.75" customHeight="1" x14ac:dyDescent="0.25">
      <c r="AT716" s="9" t="str">
        <f t="shared" si="50"/>
        <v/>
      </c>
      <c r="AU716" s="8" t="str">
        <f t="shared" si="51"/>
        <v/>
      </c>
      <c r="AV716" s="9" t="str">
        <f t="shared" si="52"/>
        <v/>
      </c>
      <c r="AW716" s="31" t="str">
        <f t="shared" si="53"/>
        <v/>
      </c>
      <c r="AX716" s="9" t="str">
        <f t="shared" si="54"/>
        <v/>
      </c>
      <c r="AY716" s="8" t="str">
        <f t="shared" si="55"/>
        <v/>
      </c>
      <c r="AZ716" s="8"/>
      <c r="BE716" s="9"/>
    </row>
    <row r="717" spans="46:57" ht="15.75" customHeight="1" x14ac:dyDescent="0.25">
      <c r="AT717" s="9" t="str">
        <f t="shared" si="50"/>
        <v/>
      </c>
      <c r="AU717" s="8" t="str">
        <f t="shared" si="51"/>
        <v/>
      </c>
      <c r="AV717" s="9" t="str">
        <f t="shared" si="52"/>
        <v/>
      </c>
      <c r="AW717" s="31" t="str">
        <f t="shared" si="53"/>
        <v/>
      </c>
      <c r="AX717" s="9" t="str">
        <f t="shared" si="54"/>
        <v/>
      </c>
      <c r="AY717" s="8" t="str">
        <f t="shared" si="55"/>
        <v/>
      </c>
      <c r="AZ717" s="8"/>
      <c r="BE717" s="9"/>
    </row>
    <row r="718" spans="46:57" ht="15.75" customHeight="1" x14ac:dyDescent="0.25">
      <c r="AT718" s="9" t="str">
        <f t="shared" si="50"/>
        <v/>
      </c>
      <c r="AU718" s="8" t="str">
        <f t="shared" si="51"/>
        <v/>
      </c>
      <c r="AV718" s="9" t="str">
        <f t="shared" si="52"/>
        <v/>
      </c>
      <c r="AW718" s="31" t="str">
        <f t="shared" si="53"/>
        <v/>
      </c>
      <c r="AX718" s="9" t="str">
        <f t="shared" si="54"/>
        <v/>
      </c>
      <c r="AY718" s="8" t="str">
        <f t="shared" si="55"/>
        <v/>
      </c>
      <c r="AZ718" s="8"/>
      <c r="BE718" s="9"/>
    </row>
    <row r="719" spans="46:57" ht="15.75" customHeight="1" x14ac:dyDescent="0.25">
      <c r="AT719" s="9" t="str">
        <f t="shared" si="50"/>
        <v/>
      </c>
      <c r="AU719" s="8" t="str">
        <f t="shared" si="51"/>
        <v/>
      </c>
      <c r="AV719" s="9" t="str">
        <f t="shared" si="52"/>
        <v/>
      </c>
      <c r="AW719" s="31" t="str">
        <f t="shared" si="53"/>
        <v/>
      </c>
      <c r="AX719" s="9" t="str">
        <f t="shared" si="54"/>
        <v/>
      </c>
      <c r="AY719" s="8" t="str">
        <f t="shared" si="55"/>
        <v/>
      </c>
      <c r="AZ719" s="8"/>
      <c r="BE719" s="9"/>
    </row>
    <row r="720" spans="46:57" ht="15.75" customHeight="1" x14ac:dyDescent="0.25">
      <c r="AT720" s="9" t="str">
        <f t="shared" si="50"/>
        <v/>
      </c>
      <c r="AU720" s="8" t="str">
        <f t="shared" si="51"/>
        <v/>
      </c>
      <c r="AV720" s="9" t="str">
        <f t="shared" si="52"/>
        <v/>
      </c>
      <c r="AW720" s="31" t="str">
        <f t="shared" si="53"/>
        <v/>
      </c>
      <c r="AX720" s="9" t="str">
        <f t="shared" si="54"/>
        <v/>
      </c>
      <c r="AY720" s="8" t="str">
        <f t="shared" si="55"/>
        <v/>
      </c>
      <c r="AZ720" s="8"/>
      <c r="BE720" s="9"/>
    </row>
    <row r="721" spans="46:57" ht="15.75" customHeight="1" x14ac:dyDescent="0.25">
      <c r="AT721" s="9" t="str">
        <f t="shared" si="50"/>
        <v/>
      </c>
      <c r="AU721" s="8" t="str">
        <f t="shared" si="51"/>
        <v/>
      </c>
      <c r="AV721" s="9" t="str">
        <f t="shared" si="52"/>
        <v/>
      </c>
      <c r="AW721" s="31" t="str">
        <f t="shared" si="53"/>
        <v/>
      </c>
      <c r="AX721" s="9" t="str">
        <f t="shared" si="54"/>
        <v/>
      </c>
      <c r="AY721" s="8" t="str">
        <f t="shared" si="55"/>
        <v/>
      </c>
      <c r="AZ721" s="8"/>
      <c r="BE721" s="9"/>
    </row>
    <row r="722" spans="46:57" ht="15.75" customHeight="1" x14ac:dyDescent="0.25">
      <c r="AT722" s="9" t="str">
        <f t="shared" si="50"/>
        <v/>
      </c>
      <c r="AU722" s="8" t="str">
        <f t="shared" si="51"/>
        <v/>
      </c>
      <c r="AV722" s="9" t="str">
        <f t="shared" si="52"/>
        <v/>
      </c>
      <c r="AW722" s="31" t="str">
        <f t="shared" si="53"/>
        <v/>
      </c>
      <c r="AX722" s="9" t="str">
        <f t="shared" si="54"/>
        <v/>
      </c>
      <c r="AY722" s="8" t="str">
        <f t="shared" si="55"/>
        <v/>
      </c>
      <c r="AZ722" s="8"/>
      <c r="BE722" s="9"/>
    </row>
    <row r="723" spans="46:57" ht="15.75" customHeight="1" x14ac:dyDescent="0.25">
      <c r="AT723" s="9" t="str">
        <f t="shared" si="50"/>
        <v/>
      </c>
      <c r="AU723" s="8" t="str">
        <f t="shared" si="51"/>
        <v/>
      </c>
      <c r="AV723" s="9" t="str">
        <f t="shared" si="52"/>
        <v/>
      </c>
      <c r="AW723" s="31" t="str">
        <f t="shared" si="53"/>
        <v/>
      </c>
      <c r="AX723" s="9" t="str">
        <f t="shared" si="54"/>
        <v/>
      </c>
      <c r="AY723" s="8" t="str">
        <f t="shared" si="55"/>
        <v/>
      </c>
      <c r="AZ723" s="8"/>
      <c r="BE723" s="9"/>
    </row>
    <row r="724" spans="46:57" ht="15.75" customHeight="1" x14ac:dyDescent="0.25">
      <c r="AT724" s="9" t="str">
        <f t="shared" si="50"/>
        <v/>
      </c>
      <c r="AU724" s="8" t="str">
        <f t="shared" si="51"/>
        <v/>
      </c>
      <c r="AV724" s="9" t="str">
        <f t="shared" si="52"/>
        <v/>
      </c>
      <c r="AW724" s="31" t="str">
        <f t="shared" si="53"/>
        <v/>
      </c>
      <c r="AX724" s="9" t="str">
        <f t="shared" si="54"/>
        <v/>
      </c>
      <c r="AY724" s="8" t="str">
        <f t="shared" si="55"/>
        <v/>
      </c>
      <c r="AZ724" s="8"/>
      <c r="BE724" s="9"/>
    </row>
    <row r="725" spans="46:57" ht="15.75" customHeight="1" x14ac:dyDescent="0.25">
      <c r="AT725" s="9" t="str">
        <f t="shared" si="50"/>
        <v/>
      </c>
      <c r="AU725" s="8" t="str">
        <f t="shared" si="51"/>
        <v/>
      </c>
      <c r="AV725" s="9" t="str">
        <f t="shared" si="52"/>
        <v/>
      </c>
      <c r="AW725" s="31" t="str">
        <f t="shared" si="53"/>
        <v/>
      </c>
      <c r="AX725" s="9" t="str">
        <f t="shared" si="54"/>
        <v/>
      </c>
      <c r="AY725" s="8" t="str">
        <f t="shared" si="55"/>
        <v/>
      </c>
      <c r="AZ725" s="8"/>
      <c r="BE725" s="9"/>
    </row>
    <row r="726" spans="46:57" ht="15.75" customHeight="1" x14ac:dyDescent="0.25">
      <c r="AT726" s="9" t="str">
        <f t="shared" si="50"/>
        <v/>
      </c>
      <c r="AU726" s="8" t="str">
        <f t="shared" si="51"/>
        <v/>
      </c>
      <c r="AV726" s="9" t="str">
        <f t="shared" si="52"/>
        <v/>
      </c>
      <c r="AW726" s="31" t="str">
        <f t="shared" si="53"/>
        <v/>
      </c>
      <c r="AX726" s="9" t="str">
        <f t="shared" si="54"/>
        <v/>
      </c>
      <c r="AY726" s="8" t="str">
        <f t="shared" si="55"/>
        <v/>
      </c>
      <c r="AZ726" s="8"/>
      <c r="BE726" s="9"/>
    </row>
    <row r="727" spans="46:57" ht="15.75" customHeight="1" x14ac:dyDescent="0.25">
      <c r="AT727" s="9" t="str">
        <f t="shared" si="50"/>
        <v/>
      </c>
      <c r="AU727" s="8" t="str">
        <f t="shared" si="51"/>
        <v/>
      </c>
      <c r="AV727" s="9" t="str">
        <f t="shared" si="52"/>
        <v/>
      </c>
      <c r="AW727" s="31" t="str">
        <f t="shared" si="53"/>
        <v/>
      </c>
      <c r="AX727" s="9" t="str">
        <f t="shared" si="54"/>
        <v/>
      </c>
      <c r="AY727" s="8" t="str">
        <f t="shared" si="55"/>
        <v/>
      </c>
      <c r="AZ727" s="8"/>
      <c r="BE727" s="9"/>
    </row>
    <row r="728" spans="46:57" ht="15.75" customHeight="1" x14ac:dyDescent="0.25">
      <c r="AT728" s="9" t="str">
        <f t="shared" si="50"/>
        <v/>
      </c>
      <c r="AU728" s="8" t="str">
        <f t="shared" si="51"/>
        <v/>
      </c>
      <c r="AV728" s="9" t="str">
        <f t="shared" si="52"/>
        <v/>
      </c>
      <c r="AW728" s="31" t="str">
        <f t="shared" si="53"/>
        <v/>
      </c>
      <c r="AX728" s="9" t="str">
        <f t="shared" si="54"/>
        <v/>
      </c>
      <c r="AY728" s="8" t="str">
        <f t="shared" si="55"/>
        <v/>
      </c>
      <c r="AZ728" s="8"/>
      <c r="BE728" s="9"/>
    </row>
    <row r="729" spans="46:57" ht="15.75" customHeight="1" x14ac:dyDescent="0.25">
      <c r="AT729" s="9" t="str">
        <f t="shared" si="50"/>
        <v/>
      </c>
      <c r="AU729" s="8" t="str">
        <f t="shared" si="51"/>
        <v/>
      </c>
      <c r="AV729" s="9" t="str">
        <f t="shared" si="52"/>
        <v/>
      </c>
      <c r="AW729" s="31" t="str">
        <f t="shared" si="53"/>
        <v/>
      </c>
      <c r="AX729" s="9" t="str">
        <f t="shared" si="54"/>
        <v/>
      </c>
      <c r="AY729" s="8" t="str">
        <f t="shared" si="55"/>
        <v/>
      </c>
      <c r="AZ729" s="8"/>
      <c r="BE729" s="9"/>
    </row>
    <row r="730" spans="46:57" ht="15.75" customHeight="1" x14ac:dyDescent="0.25">
      <c r="AT730" s="9" t="str">
        <f t="shared" si="50"/>
        <v/>
      </c>
      <c r="AU730" s="8" t="str">
        <f t="shared" si="51"/>
        <v/>
      </c>
      <c r="AV730" s="9" t="str">
        <f t="shared" si="52"/>
        <v/>
      </c>
      <c r="AW730" s="31" t="str">
        <f t="shared" si="53"/>
        <v/>
      </c>
      <c r="AX730" s="9" t="str">
        <f t="shared" si="54"/>
        <v/>
      </c>
      <c r="AY730" s="8" t="str">
        <f t="shared" si="55"/>
        <v/>
      </c>
      <c r="AZ730" s="8"/>
      <c r="BE730" s="9"/>
    </row>
    <row r="731" spans="46:57" ht="15.75" customHeight="1" x14ac:dyDescent="0.25">
      <c r="AT731" s="9" t="str">
        <f t="shared" si="50"/>
        <v/>
      </c>
      <c r="AU731" s="8" t="str">
        <f t="shared" si="51"/>
        <v/>
      </c>
      <c r="AV731" s="9" t="str">
        <f t="shared" si="52"/>
        <v/>
      </c>
      <c r="AW731" s="31" t="str">
        <f t="shared" si="53"/>
        <v/>
      </c>
      <c r="AX731" s="9" t="str">
        <f t="shared" si="54"/>
        <v/>
      </c>
      <c r="AY731" s="8" t="str">
        <f t="shared" si="55"/>
        <v/>
      </c>
      <c r="AZ731" s="8"/>
      <c r="BE731" s="9"/>
    </row>
    <row r="732" spans="46:57" ht="15.75" customHeight="1" x14ac:dyDescent="0.25">
      <c r="AT732" s="9" t="str">
        <f t="shared" si="50"/>
        <v/>
      </c>
      <c r="AU732" s="8" t="str">
        <f t="shared" si="51"/>
        <v/>
      </c>
      <c r="AV732" s="9" t="str">
        <f t="shared" si="52"/>
        <v/>
      </c>
      <c r="AW732" s="31" t="str">
        <f t="shared" si="53"/>
        <v/>
      </c>
      <c r="AX732" s="9" t="str">
        <f t="shared" si="54"/>
        <v/>
      </c>
      <c r="AY732" s="8" t="str">
        <f t="shared" si="55"/>
        <v/>
      </c>
      <c r="AZ732" s="8"/>
      <c r="BE732" s="9"/>
    </row>
    <row r="733" spans="46:57" ht="15.75" customHeight="1" x14ac:dyDescent="0.25">
      <c r="AT733" s="9" t="str">
        <f t="shared" si="50"/>
        <v/>
      </c>
      <c r="AU733" s="8" t="str">
        <f t="shared" si="51"/>
        <v/>
      </c>
      <c r="AV733" s="9" t="str">
        <f t="shared" si="52"/>
        <v/>
      </c>
      <c r="AW733" s="31" t="str">
        <f t="shared" si="53"/>
        <v/>
      </c>
      <c r="AX733" s="9" t="str">
        <f t="shared" si="54"/>
        <v/>
      </c>
      <c r="AY733" s="8" t="str">
        <f t="shared" si="55"/>
        <v/>
      </c>
      <c r="AZ733" s="8"/>
      <c r="BE733" s="9"/>
    </row>
    <row r="734" spans="46:57" ht="15.75" customHeight="1" x14ac:dyDescent="0.25">
      <c r="AT734" s="9" t="str">
        <f t="shared" si="50"/>
        <v/>
      </c>
      <c r="AU734" s="8" t="str">
        <f t="shared" si="51"/>
        <v/>
      </c>
      <c r="AV734" s="9" t="str">
        <f t="shared" si="52"/>
        <v/>
      </c>
      <c r="AW734" s="31" t="str">
        <f t="shared" si="53"/>
        <v/>
      </c>
      <c r="AX734" s="9" t="str">
        <f t="shared" si="54"/>
        <v/>
      </c>
      <c r="AY734" s="8" t="str">
        <f t="shared" si="55"/>
        <v/>
      </c>
      <c r="AZ734" s="8"/>
      <c r="BE734" s="9"/>
    </row>
    <row r="735" spans="46:57" ht="15.75" customHeight="1" x14ac:dyDescent="0.25">
      <c r="AT735" s="9" t="str">
        <f t="shared" si="50"/>
        <v/>
      </c>
      <c r="AU735" s="8" t="str">
        <f t="shared" si="51"/>
        <v/>
      </c>
      <c r="AV735" s="9" t="str">
        <f t="shared" si="52"/>
        <v/>
      </c>
      <c r="AW735" s="31" t="str">
        <f t="shared" si="53"/>
        <v/>
      </c>
      <c r="AX735" s="9" t="str">
        <f t="shared" si="54"/>
        <v/>
      </c>
      <c r="AY735" s="8" t="str">
        <f t="shared" si="55"/>
        <v/>
      </c>
      <c r="AZ735" s="8"/>
      <c r="BE735" s="9"/>
    </row>
    <row r="736" spans="46:57" ht="15.75" customHeight="1" x14ac:dyDescent="0.25">
      <c r="AT736" s="9" t="str">
        <f t="shared" si="50"/>
        <v/>
      </c>
      <c r="AU736" s="8" t="str">
        <f t="shared" si="51"/>
        <v/>
      </c>
      <c r="AV736" s="9" t="str">
        <f t="shared" si="52"/>
        <v/>
      </c>
      <c r="AW736" s="31" t="str">
        <f t="shared" si="53"/>
        <v/>
      </c>
      <c r="AX736" s="9" t="str">
        <f t="shared" si="54"/>
        <v/>
      </c>
      <c r="AY736" s="8" t="str">
        <f t="shared" si="55"/>
        <v/>
      </c>
      <c r="AZ736" s="8"/>
      <c r="BE736" s="9"/>
    </row>
    <row r="737" spans="46:57" ht="15.75" customHeight="1" x14ac:dyDescent="0.25">
      <c r="AT737" s="9" t="str">
        <f t="shared" si="50"/>
        <v/>
      </c>
      <c r="AU737" s="8" t="str">
        <f t="shared" si="51"/>
        <v/>
      </c>
      <c r="AV737" s="9" t="str">
        <f t="shared" si="52"/>
        <v/>
      </c>
      <c r="AW737" s="31" t="str">
        <f t="shared" si="53"/>
        <v/>
      </c>
      <c r="AX737" s="9" t="str">
        <f t="shared" si="54"/>
        <v/>
      </c>
      <c r="AY737" s="8" t="str">
        <f t="shared" si="55"/>
        <v/>
      </c>
      <c r="AZ737" s="8"/>
      <c r="BE737" s="9"/>
    </row>
    <row r="738" spans="46:57" ht="15.75" customHeight="1" x14ac:dyDescent="0.25">
      <c r="AT738" s="9" t="str">
        <f t="shared" si="50"/>
        <v/>
      </c>
      <c r="AU738" s="8" t="str">
        <f t="shared" si="51"/>
        <v/>
      </c>
      <c r="AV738" s="9" t="str">
        <f t="shared" si="52"/>
        <v/>
      </c>
      <c r="AW738" s="31" t="str">
        <f t="shared" si="53"/>
        <v/>
      </c>
      <c r="AX738" s="9" t="str">
        <f t="shared" si="54"/>
        <v/>
      </c>
      <c r="AY738" s="8" t="str">
        <f t="shared" si="55"/>
        <v/>
      </c>
      <c r="AZ738" s="8"/>
      <c r="BE738" s="9"/>
    </row>
    <row r="739" spans="46:57" ht="15.75" customHeight="1" x14ac:dyDescent="0.25">
      <c r="AT739" s="9" t="str">
        <f t="shared" si="50"/>
        <v/>
      </c>
      <c r="AU739" s="8" t="str">
        <f t="shared" si="51"/>
        <v/>
      </c>
      <c r="AV739" s="9" t="str">
        <f t="shared" si="52"/>
        <v/>
      </c>
      <c r="AW739" s="31" t="str">
        <f t="shared" si="53"/>
        <v/>
      </c>
      <c r="AX739" s="9" t="str">
        <f t="shared" si="54"/>
        <v/>
      </c>
      <c r="AY739" s="8" t="str">
        <f t="shared" si="55"/>
        <v/>
      </c>
      <c r="AZ739" s="8"/>
      <c r="BE739" s="9"/>
    </row>
    <row r="740" spans="46:57" ht="15.75" customHeight="1" x14ac:dyDescent="0.25">
      <c r="AT740" s="9" t="str">
        <f t="shared" si="50"/>
        <v/>
      </c>
      <c r="AU740" s="8" t="str">
        <f t="shared" si="51"/>
        <v/>
      </c>
      <c r="AV740" s="9" t="str">
        <f t="shared" si="52"/>
        <v/>
      </c>
      <c r="AW740" s="31" t="str">
        <f t="shared" si="53"/>
        <v/>
      </c>
      <c r="AX740" s="9" t="str">
        <f t="shared" si="54"/>
        <v/>
      </c>
      <c r="AY740" s="8" t="str">
        <f t="shared" si="55"/>
        <v/>
      </c>
      <c r="AZ740" s="8"/>
      <c r="BE740" s="9"/>
    </row>
    <row r="741" spans="46:57" ht="15.75" customHeight="1" x14ac:dyDescent="0.25">
      <c r="AT741" s="9" t="str">
        <f t="shared" si="50"/>
        <v/>
      </c>
      <c r="AU741" s="8" t="str">
        <f t="shared" si="51"/>
        <v/>
      </c>
      <c r="AV741" s="9" t="str">
        <f t="shared" si="52"/>
        <v/>
      </c>
      <c r="AW741" s="31" t="str">
        <f t="shared" si="53"/>
        <v/>
      </c>
      <c r="AX741" s="9" t="str">
        <f t="shared" si="54"/>
        <v/>
      </c>
      <c r="AY741" s="8" t="str">
        <f t="shared" si="55"/>
        <v/>
      </c>
      <c r="AZ741" s="8"/>
      <c r="BE741" s="9"/>
    </row>
    <row r="742" spans="46:57" ht="15.75" customHeight="1" x14ac:dyDescent="0.25">
      <c r="AT742" s="9" t="str">
        <f t="shared" si="50"/>
        <v/>
      </c>
      <c r="AU742" s="8" t="str">
        <f t="shared" si="51"/>
        <v/>
      </c>
      <c r="AV742" s="9" t="str">
        <f t="shared" si="52"/>
        <v/>
      </c>
      <c r="AW742" s="31" t="str">
        <f t="shared" si="53"/>
        <v/>
      </c>
      <c r="AX742" s="9" t="str">
        <f t="shared" si="54"/>
        <v/>
      </c>
      <c r="AY742" s="8" t="str">
        <f t="shared" si="55"/>
        <v/>
      </c>
      <c r="AZ742" s="8"/>
      <c r="BE742" s="9"/>
    </row>
    <row r="743" spans="46:57" ht="15.75" customHeight="1" x14ac:dyDescent="0.25">
      <c r="AT743" s="9" t="str">
        <f t="shared" si="50"/>
        <v/>
      </c>
      <c r="AU743" s="8" t="str">
        <f t="shared" si="51"/>
        <v/>
      </c>
      <c r="AV743" s="9" t="str">
        <f t="shared" si="52"/>
        <v/>
      </c>
      <c r="AW743" s="31" t="str">
        <f t="shared" si="53"/>
        <v/>
      </c>
      <c r="AX743" s="9" t="str">
        <f t="shared" si="54"/>
        <v/>
      </c>
      <c r="AY743" s="8" t="str">
        <f t="shared" si="55"/>
        <v/>
      </c>
      <c r="AZ743" s="8"/>
      <c r="BE743" s="9"/>
    </row>
    <row r="744" spans="46:57" ht="15.75" customHeight="1" x14ac:dyDescent="0.25">
      <c r="AT744" s="9" t="str">
        <f t="shared" si="50"/>
        <v/>
      </c>
      <c r="AU744" s="8" t="str">
        <f t="shared" si="51"/>
        <v/>
      </c>
      <c r="AV744" s="9" t="str">
        <f t="shared" si="52"/>
        <v/>
      </c>
      <c r="AW744" s="31" t="str">
        <f t="shared" si="53"/>
        <v/>
      </c>
      <c r="AX744" s="9" t="str">
        <f t="shared" si="54"/>
        <v/>
      </c>
      <c r="AY744" s="8" t="str">
        <f t="shared" si="55"/>
        <v/>
      </c>
      <c r="AZ744" s="8"/>
      <c r="BE744" s="9"/>
    </row>
    <row r="745" spans="46:57" ht="15.75" customHeight="1" x14ac:dyDescent="0.25">
      <c r="AT745" s="9" t="str">
        <f t="shared" si="50"/>
        <v/>
      </c>
      <c r="AU745" s="8" t="str">
        <f t="shared" si="51"/>
        <v/>
      </c>
      <c r="AV745" s="9" t="str">
        <f t="shared" si="52"/>
        <v/>
      </c>
      <c r="AW745" s="31" t="str">
        <f t="shared" si="53"/>
        <v/>
      </c>
      <c r="AX745" s="9" t="str">
        <f t="shared" si="54"/>
        <v/>
      </c>
      <c r="AY745" s="8" t="str">
        <f t="shared" si="55"/>
        <v/>
      </c>
      <c r="AZ745" s="8"/>
      <c r="BE745" s="9"/>
    </row>
    <row r="746" spans="46:57" ht="15.75" customHeight="1" x14ac:dyDescent="0.25">
      <c r="AT746" s="9" t="str">
        <f t="shared" si="50"/>
        <v/>
      </c>
      <c r="AU746" s="8" t="str">
        <f t="shared" si="51"/>
        <v/>
      </c>
      <c r="AV746" s="9" t="str">
        <f t="shared" si="52"/>
        <v/>
      </c>
      <c r="AW746" s="31" t="str">
        <f t="shared" si="53"/>
        <v/>
      </c>
      <c r="AX746" s="9" t="str">
        <f t="shared" si="54"/>
        <v/>
      </c>
      <c r="AY746" s="8" t="str">
        <f t="shared" si="55"/>
        <v/>
      </c>
      <c r="AZ746" s="8"/>
      <c r="BE746" s="9"/>
    </row>
    <row r="747" spans="46:57" ht="15.75" customHeight="1" x14ac:dyDescent="0.25">
      <c r="AT747" s="9" t="str">
        <f t="shared" si="50"/>
        <v/>
      </c>
      <c r="AU747" s="8" t="str">
        <f t="shared" si="51"/>
        <v/>
      </c>
      <c r="AV747" s="9" t="str">
        <f t="shared" si="52"/>
        <v/>
      </c>
      <c r="AW747" s="31" t="str">
        <f t="shared" si="53"/>
        <v/>
      </c>
      <c r="AX747" s="9" t="str">
        <f t="shared" si="54"/>
        <v/>
      </c>
      <c r="AY747" s="8" t="str">
        <f t="shared" si="55"/>
        <v/>
      </c>
      <c r="AZ747" s="8"/>
      <c r="BE747" s="9"/>
    </row>
    <row r="748" spans="46:57" ht="15.75" customHeight="1" x14ac:dyDescent="0.25">
      <c r="AT748" s="9" t="str">
        <f t="shared" si="50"/>
        <v/>
      </c>
      <c r="AU748" s="8" t="str">
        <f t="shared" si="51"/>
        <v/>
      </c>
      <c r="AV748" s="9" t="str">
        <f t="shared" si="52"/>
        <v/>
      </c>
      <c r="AW748" s="31" t="str">
        <f t="shared" si="53"/>
        <v/>
      </c>
      <c r="AX748" s="9" t="str">
        <f t="shared" si="54"/>
        <v/>
      </c>
      <c r="AY748" s="8" t="str">
        <f t="shared" si="55"/>
        <v/>
      </c>
      <c r="AZ748" s="8"/>
      <c r="BE748" s="9"/>
    </row>
    <row r="749" spans="46:57" ht="15.75" customHeight="1" x14ac:dyDescent="0.25">
      <c r="AT749" s="9" t="str">
        <f t="shared" si="50"/>
        <v/>
      </c>
      <c r="AU749" s="8" t="str">
        <f t="shared" si="51"/>
        <v/>
      </c>
      <c r="AV749" s="9" t="str">
        <f t="shared" si="52"/>
        <v/>
      </c>
      <c r="AW749" s="31" t="str">
        <f t="shared" si="53"/>
        <v/>
      </c>
      <c r="AX749" s="9" t="str">
        <f t="shared" si="54"/>
        <v/>
      </c>
      <c r="AY749" s="8" t="str">
        <f t="shared" si="55"/>
        <v/>
      </c>
      <c r="AZ749" s="8"/>
      <c r="BE749" s="9"/>
    </row>
    <row r="750" spans="46:57" ht="15.75" customHeight="1" x14ac:dyDescent="0.25">
      <c r="AT750" s="9" t="str">
        <f t="shared" si="50"/>
        <v/>
      </c>
      <c r="AU750" s="8" t="str">
        <f t="shared" si="51"/>
        <v/>
      </c>
      <c r="AV750" s="9" t="str">
        <f t="shared" si="52"/>
        <v/>
      </c>
      <c r="AW750" s="31" t="str">
        <f t="shared" si="53"/>
        <v/>
      </c>
      <c r="AX750" s="9" t="str">
        <f t="shared" si="54"/>
        <v/>
      </c>
      <c r="AY750" s="8" t="str">
        <f t="shared" si="55"/>
        <v/>
      </c>
      <c r="AZ750" s="8"/>
      <c r="BE750" s="9"/>
    </row>
    <row r="751" spans="46:57" ht="15.75" customHeight="1" x14ac:dyDescent="0.25">
      <c r="AT751" s="9" t="str">
        <f t="shared" si="50"/>
        <v/>
      </c>
      <c r="AU751" s="8" t="str">
        <f t="shared" si="51"/>
        <v/>
      </c>
      <c r="AV751" s="9" t="str">
        <f t="shared" si="52"/>
        <v/>
      </c>
      <c r="AW751" s="31" t="str">
        <f t="shared" si="53"/>
        <v/>
      </c>
      <c r="AX751" s="9" t="str">
        <f t="shared" si="54"/>
        <v/>
      </c>
      <c r="AY751" s="8" t="str">
        <f t="shared" si="55"/>
        <v/>
      </c>
      <c r="AZ751" s="8"/>
      <c r="BE751" s="9"/>
    </row>
    <row r="752" spans="46:57" ht="15.75" customHeight="1" x14ac:dyDescent="0.25">
      <c r="AT752" s="9" t="str">
        <f t="shared" si="50"/>
        <v/>
      </c>
      <c r="AU752" s="8" t="str">
        <f t="shared" si="51"/>
        <v/>
      </c>
      <c r="AV752" s="9" t="str">
        <f t="shared" si="52"/>
        <v/>
      </c>
      <c r="AW752" s="31" t="str">
        <f t="shared" si="53"/>
        <v/>
      </c>
      <c r="AX752" s="9" t="str">
        <f t="shared" si="54"/>
        <v/>
      </c>
      <c r="AY752" s="8" t="str">
        <f t="shared" si="55"/>
        <v/>
      </c>
      <c r="AZ752" s="8"/>
      <c r="BE752" s="9"/>
    </row>
    <row r="753" spans="46:57" ht="15.75" customHeight="1" x14ac:dyDescent="0.25">
      <c r="AT753" s="9" t="str">
        <f t="shared" si="50"/>
        <v/>
      </c>
      <c r="AU753" s="8" t="str">
        <f t="shared" si="51"/>
        <v/>
      </c>
      <c r="AV753" s="9" t="str">
        <f t="shared" si="52"/>
        <v/>
      </c>
      <c r="AW753" s="31" t="str">
        <f t="shared" si="53"/>
        <v/>
      </c>
      <c r="AX753" s="9" t="str">
        <f t="shared" si="54"/>
        <v/>
      </c>
      <c r="AY753" s="8" t="str">
        <f t="shared" si="55"/>
        <v/>
      </c>
      <c r="AZ753" s="8"/>
      <c r="BE753" s="9"/>
    </row>
    <row r="754" spans="46:57" ht="15.75" customHeight="1" x14ac:dyDescent="0.25">
      <c r="AT754" s="9" t="str">
        <f t="shared" si="50"/>
        <v/>
      </c>
      <c r="AU754" s="8" t="str">
        <f t="shared" si="51"/>
        <v/>
      </c>
      <c r="AV754" s="9" t="str">
        <f t="shared" si="52"/>
        <v/>
      </c>
      <c r="AW754" s="31" t="str">
        <f t="shared" si="53"/>
        <v/>
      </c>
      <c r="AX754" s="9" t="str">
        <f t="shared" si="54"/>
        <v/>
      </c>
      <c r="AY754" s="8" t="str">
        <f t="shared" si="55"/>
        <v/>
      </c>
      <c r="AZ754" s="8"/>
      <c r="BE754" s="9"/>
    </row>
    <row r="755" spans="46:57" ht="15.75" customHeight="1" x14ac:dyDescent="0.25">
      <c r="AT755" s="9" t="str">
        <f t="shared" si="50"/>
        <v/>
      </c>
      <c r="AU755" s="8" t="str">
        <f t="shared" si="51"/>
        <v/>
      </c>
      <c r="AV755" s="9" t="str">
        <f t="shared" si="52"/>
        <v/>
      </c>
      <c r="AW755" s="31" t="str">
        <f t="shared" si="53"/>
        <v/>
      </c>
      <c r="AX755" s="9" t="str">
        <f t="shared" si="54"/>
        <v/>
      </c>
      <c r="AY755" s="8" t="str">
        <f t="shared" si="55"/>
        <v/>
      </c>
      <c r="AZ755" s="8"/>
      <c r="BE755" s="9"/>
    </row>
    <row r="756" spans="46:57" ht="15.75" customHeight="1" x14ac:dyDescent="0.25">
      <c r="AT756" s="9" t="str">
        <f t="shared" si="50"/>
        <v/>
      </c>
      <c r="AU756" s="8" t="str">
        <f t="shared" si="51"/>
        <v/>
      </c>
      <c r="AV756" s="9" t="str">
        <f t="shared" si="52"/>
        <v/>
      </c>
      <c r="AW756" s="31" t="str">
        <f t="shared" si="53"/>
        <v/>
      </c>
      <c r="AX756" s="9" t="str">
        <f t="shared" si="54"/>
        <v/>
      </c>
      <c r="AY756" s="8" t="str">
        <f t="shared" si="55"/>
        <v/>
      </c>
      <c r="AZ756" s="8"/>
      <c r="BE756" s="9"/>
    </row>
    <row r="757" spans="46:57" ht="15.75" customHeight="1" x14ac:dyDescent="0.25">
      <c r="AT757" s="9" t="str">
        <f t="shared" si="50"/>
        <v/>
      </c>
      <c r="AU757" s="8" t="str">
        <f t="shared" si="51"/>
        <v/>
      </c>
      <c r="AV757" s="9" t="str">
        <f t="shared" si="52"/>
        <v/>
      </c>
      <c r="AW757" s="31" t="str">
        <f t="shared" si="53"/>
        <v/>
      </c>
      <c r="AX757" s="9" t="str">
        <f t="shared" si="54"/>
        <v/>
      </c>
      <c r="AY757" s="8" t="str">
        <f t="shared" si="55"/>
        <v/>
      </c>
      <c r="AZ757" s="8"/>
      <c r="BE757" s="9"/>
    </row>
    <row r="758" spans="46:57" ht="15.75" customHeight="1" x14ac:dyDescent="0.25">
      <c r="AT758" s="9" t="str">
        <f t="shared" si="50"/>
        <v/>
      </c>
      <c r="AU758" s="8" t="str">
        <f t="shared" si="51"/>
        <v/>
      </c>
      <c r="AV758" s="9" t="str">
        <f t="shared" si="52"/>
        <v/>
      </c>
      <c r="AW758" s="31" t="str">
        <f t="shared" si="53"/>
        <v/>
      </c>
      <c r="AX758" s="9" t="str">
        <f t="shared" si="54"/>
        <v/>
      </c>
      <c r="AY758" s="8" t="str">
        <f t="shared" si="55"/>
        <v/>
      </c>
      <c r="AZ758" s="8"/>
      <c r="BE758" s="9"/>
    </row>
    <row r="759" spans="46:57" ht="15.75" customHeight="1" x14ac:dyDescent="0.25">
      <c r="AT759" s="9" t="str">
        <f t="shared" si="50"/>
        <v/>
      </c>
      <c r="AU759" s="8" t="str">
        <f t="shared" si="51"/>
        <v/>
      </c>
      <c r="AV759" s="9" t="str">
        <f t="shared" si="52"/>
        <v/>
      </c>
      <c r="AW759" s="31" t="str">
        <f t="shared" si="53"/>
        <v/>
      </c>
      <c r="AX759" s="9" t="str">
        <f t="shared" si="54"/>
        <v/>
      </c>
      <c r="AY759" s="8" t="str">
        <f t="shared" si="55"/>
        <v/>
      </c>
      <c r="AZ759" s="8"/>
      <c r="BE759" s="9"/>
    </row>
    <row r="760" spans="46:57" ht="15.75" customHeight="1" x14ac:dyDescent="0.25">
      <c r="AT760" s="9" t="str">
        <f t="shared" si="50"/>
        <v/>
      </c>
      <c r="AU760" s="8" t="str">
        <f t="shared" si="51"/>
        <v/>
      </c>
      <c r="AV760" s="9" t="str">
        <f t="shared" si="52"/>
        <v/>
      </c>
      <c r="AW760" s="31" t="str">
        <f t="shared" si="53"/>
        <v/>
      </c>
      <c r="AX760" s="9" t="str">
        <f t="shared" si="54"/>
        <v/>
      </c>
      <c r="AY760" s="8" t="str">
        <f t="shared" si="55"/>
        <v/>
      </c>
      <c r="AZ760" s="8"/>
      <c r="BE760" s="9"/>
    </row>
    <row r="761" spans="46:57" ht="15.75" customHeight="1" x14ac:dyDescent="0.25">
      <c r="AT761" s="9" t="str">
        <f t="shared" si="50"/>
        <v/>
      </c>
      <c r="AU761" s="8" t="str">
        <f t="shared" si="51"/>
        <v/>
      </c>
      <c r="AV761" s="9" t="str">
        <f t="shared" si="52"/>
        <v/>
      </c>
      <c r="AW761" s="31" t="str">
        <f t="shared" si="53"/>
        <v/>
      </c>
      <c r="AX761" s="9" t="str">
        <f t="shared" si="54"/>
        <v/>
      </c>
      <c r="AY761" s="8" t="str">
        <f t="shared" si="55"/>
        <v/>
      </c>
      <c r="AZ761" s="8"/>
      <c r="BE761" s="9"/>
    </row>
    <row r="762" spans="46:57" ht="15.75" customHeight="1" x14ac:dyDescent="0.25">
      <c r="AT762" s="9" t="str">
        <f t="shared" si="50"/>
        <v/>
      </c>
      <c r="AU762" s="8" t="str">
        <f t="shared" si="51"/>
        <v/>
      </c>
      <c r="AV762" s="9" t="str">
        <f t="shared" si="52"/>
        <v/>
      </c>
      <c r="AW762" s="31" t="str">
        <f t="shared" si="53"/>
        <v/>
      </c>
      <c r="AX762" s="9" t="str">
        <f t="shared" si="54"/>
        <v/>
      </c>
      <c r="AY762" s="8" t="str">
        <f t="shared" si="55"/>
        <v/>
      </c>
      <c r="AZ762" s="8"/>
      <c r="BE762" s="9"/>
    </row>
    <row r="763" spans="46:57" ht="15.75" customHeight="1" x14ac:dyDescent="0.25">
      <c r="AT763" s="9" t="str">
        <f t="shared" si="50"/>
        <v/>
      </c>
      <c r="AU763" s="8" t="str">
        <f t="shared" si="51"/>
        <v/>
      </c>
      <c r="AV763" s="9" t="str">
        <f t="shared" si="52"/>
        <v/>
      </c>
      <c r="AW763" s="31" t="str">
        <f t="shared" si="53"/>
        <v/>
      </c>
      <c r="AX763" s="9" t="str">
        <f t="shared" si="54"/>
        <v/>
      </c>
      <c r="AY763" s="8" t="str">
        <f t="shared" si="55"/>
        <v/>
      </c>
      <c r="AZ763" s="8"/>
      <c r="BE763" s="9"/>
    </row>
    <row r="764" spans="46:57" ht="15.75" customHeight="1" x14ac:dyDescent="0.25">
      <c r="AT764" s="9" t="str">
        <f t="shared" si="50"/>
        <v/>
      </c>
      <c r="AU764" s="8" t="str">
        <f t="shared" si="51"/>
        <v/>
      </c>
      <c r="AV764" s="9" t="str">
        <f t="shared" si="52"/>
        <v/>
      </c>
      <c r="AW764" s="31" t="str">
        <f t="shared" si="53"/>
        <v/>
      </c>
      <c r="AX764" s="9" t="str">
        <f t="shared" si="54"/>
        <v/>
      </c>
      <c r="AY764" s="8" t="str">
        <f t="shared" si="55"/>
        <v/>
      </c>
      <c r="AZ764" s="8"/>
      <c r="BE764" s="9"/>
    </row>
    <row r="765" spans="46:57" ht="15.75" customHeight="1" x14ac:dyDescent="0.25">
      <c r="AT765" s="9" t="str">
        <f t="shared" si="50"/>
        <v/>
      </c>
      <c r="AU765" s="8" t="str">
        <f t="shared" si="51"/>
        <v/>
      </c>
      <c r="AV765" s="9" t="str">
        <f t="shared" si="52"/>
        <v/>
      </c>
      <c r="AW765" s="31" t="str">
        <f t="shared" si="53"/>
        <v/>
      </c>
      <c r="AX765" s="9" t="str">
        <f t="shared" si="54"/>
        <v/>
      </c>
      <c r="AY765" s="8" t="str">
        <f t="shared" si="55"/>
        <v/>
      </c>
      <c r="AZ765" s="8"/>
      <c r="BE765" s="9"/>
    </row>
    <row r="766" spans="46:57" ht="15.75" customHeight="1" x14ac:dyDescent="0.25">
      <c r="AT766" s="9" t="str">
        <f t="shared" si="50"/>
        <v/>
      </c>
      <c r="AU766" s="8" t="str">
        <f t="shared" si="51"/>
        <v/>
      </c>
      <c r="AV766" s="9" t="str">
        <f t="shared" si="52"/>
        <v/>
      </c>
      <c r="AW766" s="31" t="str">
        <f t="shared" si="53"/>
        <v/>
      </c>
      <c r="AX766" s="9" t="str">
        <f t="shared" si="54"/>
        <v/>
      </c>
      <c r="AY766" s="8" t="str">
        <f t="shared" si="55"/>
        <v/>
      </c>
      <c r="AZ766" s="8"/>
      <c r="BE766" s="9"/>
    </row>
    <row r="767" spans="46:57" ht="15.75" customHeight="1" x14ac:dyDescent="0.25">
      <c r="AT767" s="9" t="str">
        <f t="shared" si="50"/>
        <v/>
      </c>
      <c r="AU767" s="8" t="str">
        <f t="shared" si="51"/>
        <v/>
      </c>
      <c r="AV767" s="9" t="str">
        <f t="shared" si="52"/>
        <v/>
      </c>
      <c r="AW767" s="31" t="str">
        <f t="shared" si="53"/>
        <v/>
      </c>
      <c r="AX767" s="9" t="str">
        <f t="shared" si="54"/>
        <v/>
      </c>
      <c r="AY767" s="8" t="str">
        <f t="shared" si="55"/>
        <v/>
      </c>
      <c r="AZ767" s="8"/>
      <c r="BE767" s="9"/>
    </row>
    <row r="768" spans="46:57" ht="15.75" customHeight="1" x14ac:dyDescent="0.25">
      <c r="AT768" s="9" t="str">
        <f t="shared" si="50"/>
        <v/>
      </c>
      <c r="AU768" s="8" t="str">
        <f t="shared" si="51"/>
        <v/>
      </c>
      <c r="AV768" s="9" t="str">
        <f t="shared" si="52"/>
        <v/>
      </c>
      <c r="AW768" s="31" t="str">
        <f t="shared" si="53"/>
        <v/>
      </c>
      <c r="AX768" s="9" t="str">
        <f t="shared" si="54"/>
        <v/>
      </c>
      <c r="AY768" s="8" t="str">
        <f t="shared" si="55"/>
        <v/>
      </c>
      <c r="AZ768" s="8"/>
      <c r="BE768" s="9"/>
    </row>
    <row r="769" spans="46:57" ht="15.75" customHeight="1" x14ac:dyDescent="0.25">
      <c r="AT769" s="9" t="str">
        <f t="shared" si="50"/>
        <v/>
      </c>
      <c r="AU769" s="8" t="str">
        <f t="shared" si="51"/>
        <v/>
      </c>
      <c r="AV769" s="9" t="str">
        <f t="shared" si="52"/>
        <v/>
      </c>
      <c r="AW769" s="31" t="str">
        <f t="shared" si="53"/>
        <v/>
      </c>
      <c r="AX769" s="9" t="str">
        <f t="shared" si="54"/>
        <v/>
      </c>
      <c r="AY769" s="8" t="str">
        <f t="shared" si="55"/>
        <v/>
      </c>
      <c r="AZ769" s="8"/>
      <c r="BE769" s="9"/>
    </row>
    <row r="770" spans="46:57" ht="15.75" customHeight="1" x14ac:dyDescent="0.25">
      <c r="AT770" s="9" t="str">
        <f t="shared" si="50"/>
        <v/>
      </c>
      <c r="AU770" s="8" t="str">
        <f t="shared" si="51"/>
        <v/>
      </c>
      <c r="AV770" s="9" t="str">
        <f t="shared" si="52"/>
        <v/>
      </c>
      <c r="AW770" s="31" t="str">
        <f t="shared" si="53"/>
        <v/>
      </c>
      <c r="AX770" s="9" t="str">
        <f t="shared" si="54"/>
        <v/>
      </c>
      <c r="AY770" s="8" t="str">
        <f t="shared" si="55"/>
        <v/>
      </c>
      <c r="AZ770" s="8"/>
      <c r="BE770" s="9"/>
    </row>
    <row r="771" spans="46:57" ht="15.75" customHeight="1" x14ac:dyDescent="0.25">
      <c r="AT771" s="9" t="str">
        <f t="shared" si="50"/>
        <v/>
      </c>
      <c r="AU771" s="8" t="str">
        <f t="shared" si="51"/>
        <v/>
      </c>
      <c r="AV771" s="9" t="str">
        <f t="shared" si="52"/>
        <v/>
      </c>
      <c r="AW771" s="31" t="str">
        <f t="shared" si="53"/>
        <v/>
      </c>
      <c r="AX771" s="9" t="str">
        <f t="shared" si="54"/>
        <v/>
      </c>
      <c r="AY771" s="8" t="str">
        <f t="shared" si="55"/>
        <v/>
      </c>
      <c r="AZ771" s="8"/>
      <c r="BE771" s="9"/>
    </row>
    <row r="772" spans="46:57" ht="15.75" customHeight="1" x14ac:dyDescent="0.25">
      <c r="AT772" s="9" t="str">
        <f t="shared" si="50"/>
        <v/>
      </c>
      <c r="AU772" s="8" t="str">
        <f t="shared" si="51"/>
        <v/>
      </c>
      <c r="AV772" s="9" t="str">
        <f t="shared" si="52"/>
        <v/>
      </c>
      <c r="AW772" s="31" t="str">
        <f t="shared" si="53"/>
        <v/>
      </c>
      <c r="AX772" s="9" t="str">
        <f t="shared" si="54"/>
        <v/>
      </c>
      <c r="AY772" s="8" t="str">
        <f t="shared" si="55"/>
        <v/>
      </c>
      <c r="AZ772" s="8"/>
      <c r="BE772" s="9"/>
    </row>
    <row r="773" spans="46:57" ht="15.75" customHeight="1" x14ac:dyDescent="0.25">
      <c r="AT773" s="9" t="str">
        <f t="shared" si="50"/>
        <v/>
      </c>
      <c r="AU773" s="8" t="str">
        <f t="shared" si="51"/>
        <v/>
      </c>
      <c r="AV773" s="9" t="str">
        <f t="shared" si="52"/>
        <v/>
      </c>
      <c r="AW773" s="31" t="str">
        <f t="shared" si="53"/>
        <v/>
      </c>
      <c r="AX773" s="9" t="str">
        <f t="shared" si="54"/>
        <v/>
      </c>
      <c r="AY773" s="8" t="str">
        <f t="shared" si="55"/>
        <v/>
      </c>
      <c r="AZ773" s="8"/>
      <c r="BE773" s="9"/>
    </row>
    <row r="774" spans="46:57" ht="15.75" customHeight="1" x14ac:dyDescent="0.25">
      <c r="AT774" s="9" t="str">
        <f t="shared" si="50"/>
        <v/>
      </c>
      <c r="AU774" s="8" t="str">
        <f t="shared" si="51"/>
        <v/>
      </c>
      <c r="AV774" s="9" t="str">
        <f t="shared" si="52"/>
        <v/>
      </c>
      <c r="AW774" s="31" t="str">
        <f t="shared" si="53"/>
        <v/>
      </c>
      <c r="AX774" s="9" t="str">
        <f t="shared" si="54"/>
        <v/>
      </c>
      <c r="AY774" s="8" t="str">
        <f t="shared" si="55"/>
        <v/>
      </c>
      <c r="AZ774" s="8"/>
      <c r="BE774" s="9"/>
    </row>
    <row r="775" spans="46:57" ht="15.75" customHeight="1" x14ac:dyDescent="0.25">
      <c r="AT775" s="9" t="str">
        <f t="shared" si="50"/>
        <v/>
      </c>
      <c r="AU775" s="8" t="str">
        <f t="shared" si="51"/>
        <v/>
      </c>
      <c r="AV775" s="9" t="str">
        <f t="shared" si="52"/>
        <v/>
      </c>
      <c r="AW775" s="31" t="str">
        <f t="shared" si="53"/>
        <v/>
      </c>
      <c r="AX775" s="9" t="str">
        <f t="shared" si="54"/>
        <v/>
      </c>
      <c r="AY775" s="8" t="str">
        <f t="shared" si="55"/>
        <v/>
      </c>
      <c r="AZ775" s="8"/>
      <c r="BE775" s="9"/>
    </row>
    <row r="776" spans="46:57" ht="15.75" customHeight="1" x14ac:dyDescent="0.25">
      <c r="AT776" s="9" t="str">
        <f t="shared" si="50"/>
        <v/>
      </c>
      <c r="AU776" s="8" t="str">
        <f t="shared" si="51"/>
        <v/>
      </c>
      <c r="AV776" s="9" t="str">
        <f t="shared" si="52"/>
        <v/>
      </c>
      <c r="AW776" s="31" t="str">
        <f t="shared" si="53"/>
        <v/>
      </c>
      <c r="AX776" s="9" t="str">
        <f t="shared" si="54"/>
        <v/>
      </c>
      <c r="AY776" s="8" t="str">
        <f t="shared" si="55"/>
        <v/>
      </c>
      <c r="AZ776" s="8"/>
      <c r="BE776" s="9"/>
    </row>
    <row r="777" spans="46:57" ht="15.75" customHeight="1" x14ac:dyDescent="0.25">
      <c r="AT777" s="9" t="str">
        <f t="shared" si="50"/>
        <v/>
      </c>
      <c r="AU777" s="8" t="str">
        <f t="shared" si="51"/>
        <v/>
      </c>
      <c r="AV777" s="9" t="str">
        <f t="shared" si="52"/>
        <v/>
      </c>
      <c r="AW777" s="31" t="str">
        <f t="shared" si="53"/>
        <v/>
      </c>
      <c r="AX777" s="9" t="str">
        <f t="shared" si="54"/>
        <v/>
      </c>
      <c r="AY777" s="8" t="str">
        <f t="shared" si="55"/>
        <v/>
      </c>
      <c r="AZ777" s="8"/>
      <c r="BE777" s="9"/>
    </row>
    <row r="778" spans="46:57" ht="15.75" customHeight="1" x14ac:dyDescent="0.25">
      <c r="AT778" s="9" t="str">
        <f t="shared" si="50"/>
        <v/>
      </c>
      <c r="AU778" s="8" t="str">
        <f t="shared" si="51"/>
        <v/>
      </c>
      <c r="AV778" s="9" t="str">
        <f t="shared" si="52"/>
        <v/>
      </c>
      <c r="AW778" s="31" t="str">
        <f t="shared" si="53"/>
        <v/>
      </c>
      <c r="AX778" s="9" t="str">
        <f t="shared" si="54"/>
        <v/>
      </c>
      <c r="AY778" s="8" t="str">
        <f t="shared" si="55"/>
        <v/>
      </c>
      <c r="AZ778" s="8"/>
      <c r="BE778" s="9"/>
    </row>
    <row r="779" spans="46:57" ht="15.75" customHeight="1" x14ac:dyDescent="0.25">
      <c r="AT779" s="9" t="str">
        <f t="shared" si="50"/>
        <v/>
      </c>
      <c r="AU779" s="8" t="str">
        <f t="shared" si="51"/>
        <v/>
      </c>
      <c r="AV779" s="9" t="str">
        <f t="shared" si="52"/>
        <v/>
      </c>
      <c r="AW779" s="31" t="str">
        <f t="shared" si="53"/>
        <v/>
      </c>
      <c r="AX779" s="9" t="str">
        <f t="shared" si="54"/>
        <v/>
      </c>
      <c r="AY779" s="8" t="str">
        <f t="shared" si="55"/>
        <v/>
      </c>
      <c r="AZ779" s="8"/>
      <c r="BE779" s="9"/>
    </row>
    <row r="780" spans="46:57" ht="15.75" customHeight="1" x14ac:dyDescent="0.25">
      <c r="AT780" s="9" t="str">
        <f t="shared" si="50"/>
        <v/>
      </c>
      <c r="AU780" s="8" t="str">
        <f t="shared" si="51"/>
        <v/>
      </c>
      <c r="AV780" s="9" t="str">
        <f t="shared" si="52"/>
        <v/>
      </c>
      <c r="AW780" s="31" t="str">
        <f t="shared" si="53"/>
        <v/>
      </c>
      <c r="AX780" s="9" t="str">
        <f t="shared" si="54"/>
        <v/>
      </c>
      <c r="AY780" s="8" t="str">
        <f t="shared" si="55"/>
        <v/>
      </c>
      <c r="AZ780" s="8"/>
      <c r="BE780" s="9"/>
    </row>
    <row r="781" spans="46:57" ht="15.75" customHeight="1" x14ac:dyDescent="0.25">
      <c r="AT781" s="9" t="str">
        <f t="shared" si="50"/>
        <v/>
      </c>
      <c r="AU781" s="8" t="str">
        <f t="shared" si="51"/>
        <v/>
      </c>
      <c r="AV781" s="9" t="str">
        <f t="shared" si="52"/>
        <v/>
      </c>
      <c r="AW781" s="31" t="str">
        <f t="shared" si="53"/>
        <v/>
      </c>
      <c r="AX781" s="9" t="str">
        <f t="shared" si="54"/>
        <v/>
      </c>
      <c r="AY781" s="8" t="str">
        <f t="shared" si="55"/>
        <v/>
      </c>
      <c r="AZ781" s="8"/>
      <c r="BE781" s="9"/>
    </row>
    <row r="782" spans="46:57" ht="15.75" customHeight="1" x14ac:dyDescent="0.25">
      <c r="AT782" s="9" t="str">
        <f t="shared" si="50"/>
        <v/>
      </c>
      <c r="AU782" s="8" t="str">
        <f t="shared" si="51"/>
        <v/>
      </c>
      <c r="AV782" s="9" t="str">
        <f t="shared" si="52"/>
        <v/>
      </c>
      <c r="AW782" s="31" t="str">
        <f t="shared" si="53"/>
        <v/>
      </c>
      <c r="AX782" s="9" t="str">
        <f t="shared" si="54"/>
        <v/>
      </c>
      <c r="AY782" s="8" t="str">
        <f t="shared" si="55"/>
        <v/>
      </c>
      <c r="AZ782" s="8"/>
      <c r="BE782" s="9"/>
    </row>
    <row r="783" spans="46:57" ht="15.75" customHeight="1" x14ac:dyDescent="0.25">
      <c r="AT783" s="9" t="str">
        <f t="shared" si="50"/>
        <v/>
      </c>
      <c r="AU783" s="8" t="str">
        <f t="shared" si="51"/>
        <v/>
      </c>
      <c r="AV783" s="9" t="str">
        <f t="shared" si="52"/>
        <v/>
      </c>
      <c r="AW783" s="31" t="str">
        <f t="shared" si="53"/>
        <v/>
      </c>
      <c r="AX783" s="9" t="str">
        <f t="shared" si="54"/>
        <v/>
      </c>
      <c r="AY783" s="8" t="str">
        <f t="shared" si="55"/>
        <v/>
      </c>
      <c r="AZ783" s="8"/>
      <c r="BE783" s="9"/>
    </row>
    <row r="784" spans="46:57" ht="15.75" customHeight="1" x14ac:dyDescent="0.25">
      <c r="AT784" s="9" t="str">
        <f t="shared" si="50"/>
        <v/>
      </c>
      <c r="AU784" s="8" t="str">
        <f t="shared" si="51"/>
        <v/>
      </c>
      <c r="AV784" s="9" t="str">
        <f t="shared" si="52"/>
        <v/>
      </c>
      <c r="AW784" s="31" t="str">
        <f t="shared" si="53"/>
        <v/>
      </c>
      <c r="AX784" s="9" t="str">
        <f t="shared" si="54"/>
        <v/>
      </c>
      <c r="AY784" s="8" t="str">
        <f t="shared" si="55"/>
        <v/>
      </c>
      <c r="AZ784" s="8"/>
      <c r="BE784" s="9"/>
    </row>
    <row r="785" spans="46:57" ht="15.75" customHeight="1" x14ac:dyDescent="0.25">
      <c r="AT785" s="9" t="str">
        <f t="shared" si="50"/>
        <v/>
      </c>
      <c r="AU785" s="8" t="str">
        <f t="shared" si="51"/>
        <v/>
      </c>
      <c r="AV785" s="9" t="str">
        <f t="shared" si="52"/>
        <v/>
      </c>
      <c r="AW785" s="31" t="str">
        <f t="shared" si="53"/>
        <v/>
      </c>
      <c r="AX785" s="9" t="str">
        <f t="shared" si="54"/>
        <v/>
      </c>
      <c r="AY785" s="8" t="str">
        <f t="shared" si="55"/>
        <v/>
      </c>
      <c r="AZ785" s="8"/>
      <c r="BE785" s="9"/>
    </row>
    <row r="786" spans="46:57" ht="15.75" customHeight="1" x14ac:dyDescent="0.25">
      <c r="AT786" s="9" t="str">
        <f t="shared" si="50"/>
        <v/>
      </c>
      <c r="AU786" s="8" t="str">
        <f t="shared" si="51"/>
        <v/>
      </c>
      <c r="AV786" s="9" t="str">
        <f t="shared" si="52"/>
        <v/>
      </c>
      <c r="AW786" s="31" t="str">
        <f t="shared" si="53"/>
        <v/>
      </c>
      <c r="AX786" s="9" t="str">
        <f t="shared" si="54"/>
        <v/>
      </c>
      <c r="AY786" s="8" t="str">
        <f t="shared" si="55"/>
        <v/>
      </c>
      <c r="AZ786" s="8"/>
      <c r="BE786" s="9"/>
    </row>
    <row r="787" spans="46:57" ht="15.75" customHeight="1" x14ac:dyDescent="0.25">
      <c r="AT787" s="9" t="str">
        <f t="shared" si="50"/>
        <v/>
      </c>
      <c r="AU787" s="8" t="str">
        <f t="shared" si="51"/>
        <v/>
      </c>
      <c r="AV787" s="9" t="str">
        <f t="shared" si="52"/>
        <v/>
      </c>
      <c r="AW787" s="31" t="str">
        <f t="shared" si="53"/>
        <v/>
      </c>
      <c r="AX787" s="9" t="str">
        <f t="shared" si="54"/>
        <v/>
      </c>
      <c r="AY787" s="8" t="str">
        <f t="shared" si="55"/>
        <v/>
      </c>
      <c r="AZ787" s="8"/>
      <c r="BE787" s="9"/>
    </row>
    <row r="788" spans="46:57" ht="15.75" customHeight="1" x14ac:dyDescent="0.25">
      <c r="AT788" s="9" t="str">
        <f t="shared" si="50"/>
        <v/>
      </c>
      <c r="AU788" s="8" t="str">
        <f t="shared" si="51"/>
        <v/>
      </c>
      <c r="AV788" s="9" t="str">
        <f t="shared" si="52"/>
        <v/>
      </c>
      <c r="AW788" s="31" t="str">
        <f t="shared" si="53"/>
        <v/>
      </c>
      <c r="AX788" s="9" t="str">
        <f t="shared" si="54"/>
        <v/>
      </c>
      <c r="AY788" s="8" t="str">
        <f t="shared" si="55"/>
        <v/>
      </c>
      <c r="AZ788" s="8"/>
      <c r="BE788" s="9"/>
    </row>
    <row r="789" spans="46:57" ht="15.75" customHeight="1" x14ac:dyDescent="0.25">
      <c r="AT789" s="9" t="str">
        <f t="shared" si="50"/>
        <v/>
      </c>
      <c r="AU789" s="8" t="str">
        <f t="shared" si="51"/>
        <v/>
      </c>
      <c r="AV789" s="9" t="str">
        <f t="shared" si="52"/>
        <v/>
      </c>
      <c r="AW789" s="31" t="str">
        <f t="shared" si="53"/>
        <v/>
      </c>
      <c r="AX789" s="9" t="str">
        <f t="shared" si="54"/>
        <v/>
      </c>
      <c r="AY789" s="8" t="str">
        <f t="shared" si="55"/>
        <v/>
      </c>
      <c r="AZ789" s="8"/>
      <c r="BE789" s="9"/>
    </row>
    <row r="790" spans="46:57" ht="15.75" customHeight="1" x14ac:dyDescent="0.25">
      <c r="AT790" s="9" t="str">
        <f t="shared" si="50"/>
        <v/>
      </c>
      <c r="AU790" s="8" t="str">
        <f t="shared" si="51"/>
        <v/>
      </c>
      <c r="AV790" s="9" t="str">
        <f t="shared" si="52"/>
        <v/>
      </c>
      <c r="AW790" s="31" t="str">
        <f t="shared" si="53"/>
        <v/>
      </c>
      <c r="AX790" s="9" t="str">
        <f t="shared" si="54"/>
        <v/>
      </c>
      <c r="AY790" s="8" t="str">
        <f t="shared" si="55"/>
        <v/>
      </c>
      <c r="AZ790" s="8"/>
      <c r="BE790" s="9"/>
    </row>
    <row r="791" spans="46:57" ht="15.75" customHeight="1" x14ac:dyDescent="0.25">
      <c r="AT791" s="9" t="str">
        <f t="shared" si="50"/>
        <v/>
      </c>
      <c r="AU791" s="8" t="str">
        <f t="shared" si="51"/>
        <v/>
      </c>
      <c r="AV791" s="9" t="str">
        <f t="shared" si="52"/>
        <v/>
      </c>
      <c r="AW791" s="31" t="str">
        <f t="shared" si="53"/>
        <v/>
      </c>
      <c r="AX791" s="9" t="str">
        <f t="shared" si="54"/>
        <v/>
      </c>
      <c r="AY791" s="8" t="str">
        <f t="shared" si="55"/>
        <v/>
      </c>
      <c r="AZ791" s="8"/>
      <c r="BE791" s="9"/>
    </row>
    <row r="792" spans="46:57" ht="15.75" customHeight="1" x14ac:dyDescent="0.25">
      <c r="AT792" s="9" t="str">
        <f t="shared" si="50"/>
        <v/>
      </c>
      <c r="AU792" s="8" t="str">
        <f t="shared" si="51"/>
        <v/>
      </c>
      <c r="AV792" s="9" t="str">
        <f t="shared" si="52"/>
        <v/>
      </c>
      <c r="AW792" s="31" t="str">
        <f t="shared" si="53"/>
        <v/>
      </c>
      <c r="AX792" s="9" t="str">
        <f t="shared" si="54"/>
        <v/>
      </c>
      <c r="AY792" s="8" t="str">
        <f t="shared" si="55"/>
        <v/>
      </c>
      <c r="AZ792" s="8"/>
      <c r="BE792" s="9"/>
    </row>
    <row r="793" spans="46:57" ht="15.75" customHeight="1" x14ac:dyDescent="0.25">
      <c r="AT793" s="9" t="str">
        <f t="shared" si="50"/>
        <v/>
      </c>
      <c r="AU793" s="8" t="str">
        <f t="shared" si="51"/>
        <v/>
      </c>
      <c r="AV793" s="9" t="str">
        <f t="shared" si="52"/>
        <v/>
      </c>
      <c r="AW793" s="31" t="str">
        <f t="shared" si="53"/>
        <v/>
      </c>
      <c r="AX793" s="9" t="str">
        <f t="shared" si="54"/>
        <v/>
      </c>
      <c r="AY793" s="8" t="str">
        <f t="shared" si="55"/>
        <v/>
      </c>
      <c r="AZ793" s="8"/>
      <c r="BE793" s="9"/>
    </row>
    <row r="794" spans="46:57" ht="15.75" customHeight="1" x14ac:dyDescent="0.25">
      <c r="AT794" s="9" t="str">
        <f t="shared" si="50"/>
        <v/>
      </c>
      <c r="AU794" s="8" t="str">
        <f t="shared" si="51"/>
        <v/>
      </c>
      <c r="AV794" s="9" t="str">
        <f t="shared" si="52"/>
        <v/>
      </c>
      <c r="AW794" s="31" t="str">
        <f t="shared" si="53"/>
        <v/>
      </c>
      <c r="AX794" s="9" t="str">
        <f t="shared" si="54"/>
        <v/>
      </c>
      <c r="AY794" s="8" t="str">
        <f t="shared" si="55"/>
        <v/>
      </c>
      <c r="AZ794" s="8"/>
      <c r="BE794" s="9"/>
    </row>
    <row r="795" spans="46:57" ht="15.75" customHeight="1" x14ac:dyDescent="0.25">
      <c r="AT795" s="9" t="str">
        <f t="shared" si="50"/>
        <v/>
      </c>
      <c r="AU795" s="8" t="str">
        <f t="shared" si="51"/>
        <v/>
      </c>
      <c r="AV795" s="9" t="str">
        <f t="shared" si="52"/>
        <v/>
      </c>
      <c r="AW795" s="31" t="str">
        <f t="shared" si="53"/>
        <v/>
      </c>
      <c r="AX795" s="9" t="str">
        <f t="shared" si="54"/>
        <v/>
      </c>
      <c r="AY795" s="8" t="str">
        <f t="shared" si="55"/>
        <v/>
      </c>
      <c r="AZ795" s="8"/>
      <c r="BE795" s="9"/>
    </row>
    <row r="796" spans="46:57" ht="15.75" customHeight="1" x14ac:dyDescent="0.25">
      <c r="AT796" s="9" t="str">
        <f t="shared" si="50"/>
        <v/>
      </c>
      <c r="AU796" s="8" t="str">
        <f t="shared" si="51"/>
        <v/>
      </c>
      <c r="AV796" s="9" t="str">
        <f t="shared" si="52"/>
        <v/>
      </c>
      <c r="AW796" s="31" t="str">
        <f t="shared" si="53"/>
        <v/>
      </c>
      <c r="AX796" s="9" t="str">
        <f t="shared" si="54"/>
        <v/>
      </c>
      <c r="AY796" s="8" t="str">
        <f t="shared" si="55"/>
        <v/>
      </c>
      <c r="AZ796" s="8"/>
      <c r="BE796" s="9"/>
    </row>
    <row r="797" spans="46:57" ht="15.75" customHeight="1" x14ac:dyDescent="0.25">
      <c r="AT797" s="9" t="str">
        <f t="shared" si="50"/>
        <v/>
      </c>
      <c r="AU797" s="8" t="str">
        <f t="shared" si="51"/>
        <v/>
      </c>
      <c r="AV797" s="9" t="str">
        <f t="shared" si="52"/>
        <v/>
      </c>
      <c r="AW797" s="31" t="str">
        <f t="shared" si="53"/>
        <v/>
      </c>
      <c r="AX797" s="9" t="str">
        <f t="shared" si="54"/>
        <v/>
      </c>
      <c r="AY797" s="8" t="str">
        <f t="shared" si="55"/>
        <v/>
      </c>
      <c r="AZ797" s="8"/>
      <c r="BE797" s="9"/>
    </row>
    <row r="798" spans="46:57" ht="15.75" customHeight="1" x14ac:dyDescent="0.25">
      <c r="AT798" s="9" t="str">
        <f t="shared" si="50"/>
        <v/>
      </c>
      <c r="AU798" s="8" t="str">
        <f t="shared" si="51"/>
        <v/>
      </c>
      <c r="AV798" s="9" t="str">
        <f t="shared" si="52"/>
        <v/>
      </c>
      <c r="AW798" s="31" t="str">
        <f t="shared" si="53"/>
        <v/>
      </c>
      <c r="AX798" s="9" t="str">
        <f t="shared" si="54"/>
        <v/>
      </c>
      <c r="AY798" s="8" t="str">
        <f t="shared" si="55"/>
        <v/>
      </c>
      <c r="AZ798" s="8"/>
      <c r="BE798" s="9"/>
    </row>
    <row r="799" spans="46:57" ht="15.75" customHeight="1" x14ac:dyDescent="0.25">
      <c r="AT799" s="9" t="str">
        <f t="shared" si="50"/>
        <v/>
      </c>
      <c r="AU799" s="8" t="str">
        <f t="shared" si="51"/>
        <v/>
      </c>
      <c r="AV799" s="9" t="str">
        <f t="shared" si="52"/>
        <v/>
      </c>
      <c r="AW799" s="31" t="str">
        <f t="shared" si="53"/>
        <v/>
      </c>
      <c r="AX799" s="9" t="str">
        <f t="shared" si="54"/>
        <v/>
      </c>
      <c r="AY799" s="8" t="str">
        <f t="shared" si="55"/>
        <v/>
      </c>
      <c r="AZ799" s="8"/>
      <c r="BE799" s="9"/>
    </row>
    <row r="800" spans="46:57" ht="15.75" customHeight="1" x14ac:dyDescent="0.25">
      <c r="AT800" s="9" t="str">
        <f t="shared" si="50"/>
        <v/>
      </c>
      <c r="AU800" s="8" t="str">
        <f t="shared" si="51"/>
        <v/>
      </c>
      <c r="AV800" s="9" t="str">
        <f t="shared" si="52"/>
        <v/>
      </c>
      <c r="AW800" s="31" t="str">
        <f t="shared" si="53"/>
        <v/>
      </c>
      <c r="AX800" s="9" t="str">
        <f t="shared" si="54"/>
        <v/>
      </c>
      <c r="AY800" s="8" t="str">
        <f t="shared" si="55"/>
        <v/>
      </c>
      <c r="AZ800" s="8"/>
      <c r="BE800" s="9"/>
    </row>
    <row r="801" spans="46:57" ht="15.75" customHeight="1" x14ac:dyDescent="0.25">
      <c r="AT801" s="9" t="str">
        <f t="shared" si="50"/>
        <v/>
      </c>
      <c r="AU801" s="8" t="str">
        <f t="shared" si="51"/>
        <v/>
      </c>
      <c r="AV801" s="9" t="str">
        <f t="shared" si="52"/>
        <v/>
      </c>
      <c r="AW801" s="31" t="str">
        <f t="shared" si="53"/>
        <v/>
      </c>
      <c r="AX801" s="9" t="str">
        <f t="shared" si="54"/>
        <v/>
      </c>
      <c r="AY801" s="8" t="str">
        <f t="shared" si="55"/>
        <v/>
      </c>
      <c r="AZ801" s="8"/>
      <c r="BE801" s="9"/>
    </row>
    <row r="802" spans="46:57" ht="15.75" customHeight="1" x14ac:dyDescent="0.25">
      <c r="AT802" s="9" t="str">
        <f t="shared" si="50"/>
        <v/>
      </c>
      <c r="AU802" s="8" t="str">
        <f t="shared" si="51"/>
        <v/>
      </c>
      <c r="AV802" s="9" t="str">
        <f t="shared" si="52"/>
        <v/>
      </c>
      <c r="AW802" s="31" t="str">
        <f t="shared" si="53"/>
        <v/>
      </c>
      <c r="AX802" s="9" t="str">
        <f t="shared" si="54"/>
        <v/>
      </c>
      <c r="AY802" s="8" t="str">
        <f t="shared" si="55"/>
        <v/>
      </c>
      <c r="AZ802" s="8"/>
      <c r="BE802" s="9"/>
    </row>
    <row r="803" spans="46:57" ht="15.75" customHeight="1" x14ac:dyDescent="0.25">
      <c r="AT803" s="9" t="str">
        <f t="shared" si="50"/>
        <v/>
      </c>
      <c r="AU803" s="8" t="str">
        <f t="shared" si="51"/>
        <v/>
      </c>
      <c r="AV803" s="9" t="str">
        <f t="shared" si="52"/>
        <v/>
      </c>
      <c r="AW803" s="31" t="str">
        <f t="shared" si="53"/>
        <v/>
      </c>
      <c r="AX803" s="9" t="str">
        <f t="shared" si="54"/>
        <v/>
      </c>
      <c r="AY803" s="8" t="str">
        <f t="shared" si="55"/>
        <v/>
      </c>
      <c r="AZ803" s="8"/>
      <c r="BE803" s="9"/>
    </row>
    <row r="804" spans="46:57" ht="15.75" customHeight="1" x14ac:dyDescent="0.25">
      <c r="AT804" s="9" t="str">
        <f t="shared" si="50"/>
        <v/>
      </c>
      <c r="AU804" s="8" t="str">
        <f t="shared" si="51"/>
        <v/>
      </c>
      <c r="AV804" s="9" t="str">
        <f t="shared" si="52"/>
        <v/>
      </c>
      <c r="AW804" s="31" t="str">
        <f t="shared" si="53"/>
        <v/>
      </c>
      <c r="AX804" s="9" t="str">
        <f t="shared" si="54"/>
        <v/>
      </c>
      <c r="AY804" s="8" t="str">
        <f t="shared" si="55"/>
        <v/>
      </c>
      <c r="AZ804" s="8"/>
      <c r="BE804" s="9"/>
    </row>
    <row r="805" spans="46:57" ht="15.75" customHeight="1" x14ac:dyDescent="0.25">
      <c r="AT805" s="9" t="str">
        <f t="shared" si="50"/>
        <v/>
      </c>
      <c r="AU805" s="8" t="str">
        <f t="shared" si="51"/>
        <v/>
      </c>
      <c r="AV805" s="9" t="str">
        <f t="shared" si="52"/>
        <v/>
      </c>
      <c r="AW805" s="31" t="str">
        <f t="shared" si="53"/>
        <v/>
      </c>
      <c r="AX805" s="9" t="str">
        <f t="shared" si="54"/>
        <v/>
      </c>
      <c r="AY805" s="8" t="str">
        <f t="shared" si="55"/>
        <v/>
      </c>
      <c r="AZ805" s="8"/>
      <c r="BE805" s="9"/>
    </row>
    <row r="806" spans="46:57" ht="15.75" customHeight="1" x14ac:dyDescent="0.25">
      <c r="AT806" s="9" t="str">
        <f t="shared" si="50"/>
        <v/>
      </c>
      <c r="AU806" s="8" t="str">
        <f t="shared" si="51"/>
        <v/>
      </c>
      <c r="AV806" s="9" t="str">
        <f t="shared" si="52"/>
        <v/>
      </c>
      <c r="AW806" s="31" t="str">
        <f t="shared" si="53"/>
        <v/>
      </c>
      <c r="AX806" s="9" t="str">
        <f t="shared" si="54"/>
        <v/>
      </c>
      <c r="AY806" s="8" t="str">
        <f t="shared" si="55"/>
        <v/>
      </c>
      <c r="AZ806" s="8"/>
      <c r="BE806" s="9"/>
    </row>
    <row r="807" spans="46:57" ht="15.75" customHeight="1" x14ac:dyDescent="0.25">
      <c r="AT807" s="9" t="str">
        <f t="shared" si="50"/>
        <v/>
      </c>
      <c r="AU807" s="8" t="str">
        <f t="shared" si="51"/>
        <v/>
      </c>
      <c r="AV807" s="9" t="str">
        <f t="shared" si="52"/>
        <v/>
      </c>
      <c r="AW807" s="31" t="str">
        <f t="shared" si="53"/>
        <v/>
      </c>
      <c r="AX807" s="9" t="str">
        <f t="shared" si="54"/>
        <v/>
      </c>
      <c r="AY807" s="8" t="str">
        <f t="shared" si="55"/>
        <v/>
      </c>
      <c r="AZ807" s="8"/>
      <c r="BE807" s="9"/>
    </row>
    <row r="808" spans="46:57" ht="15.75" customHeight="1" x14ac:dyDescent="0.25">
      <c r="AT808" s="9" t="str">
        <f t="shared" si="50"/>
        <v/>
      </c>
      <c r="AU808" s="8" t="str">
        <f t="shared" si="51"/>
        <v/>
      </c>
      <c r="AV808" s="9" t="str">
        <f t="shared" si="52"/>
        <v/>
      </c>
      <c r="AW808" s="31" t="str">
        <f t="shared" si="53"/>
        <v/>
      </c>
      <c r="AX808" s="9" t="str">
        <f t="shared" si="54"/>
        <v/>
      </c>
      <c r="AY808" s="8" t="str">
        <f t="shared" si="55"/>
        <v/>
      </c>
      <c r="AZ808" s="8"/>
      <c r="BE808" s="9"/>
    </row>
    <row r="809" spans="46:57" ht="15.75" customHeight="1" x14ac:dyDescent="0.25">
      <c r="AT809" s="9" t="str">
        <f t="shared" si="50"/>
        <v/>
      </c>
      <c r="AU809" s="8" t="str">
        <f t="shared" si="51"/>
        <v/>
      </c>
      <c r="AV809" s="9" t="str">
        <f t="shared" si="52"/>
        <v/>
      </c>
      <c r="AW809" s="31" t="str">
        <f t="shared" si="53"/>
        <v/>
      </c>
      <c r="AX809" s="9" t="str">
        <f t="shared" si="54"/>
        <v/>
      </c>
      <c r="AY809" s="8" t="str">
        <f t="shared" si="55"/>
        <v/>
      </c>
      <c r="AZ809" s="8"/>
      <c r="BE809" s="9"/>
    </row>
    <row r="810" spans="46:57" ht="15.75" customHeight="1" x14ac:dyDescent="0.25">
      <c r="AT810" s="9" t="str">
        <f t="shared" si="50"/>
        <v/>
      </c>
      <c r="AU810" s="8" t="str">
        <f t="shared" si="51"/>
        <v/>
      </c>
      <c r="AV810" s="9" t="str">
        <f t="shared" si="52"/>
        <v/>
      </c>
      <c r="AW810" s="31" t="str">
        <f t="shared" si="53"/>
        <v/>
      </c>
      <c r="AX810" s="9" t="str">
        <f t="shared" si="54"/>
        <v/>
      </c>
      <c r="AY810" s="8" t="str">
        <f t="shared" si="55"/>
        <v/>
      </c>
      <c r="AZ810" s="8"/>
      <c r="BE810" s="9"/>
    </row>
    <row r="811" spans="46:57" ht="15.75" customHeight="1" x14ac:dyDescent="0.25">
      <c r="AT811" s="9" t="str">
        <f t="shared" si="50"/>
        <v/>
      </c>
      <c r="AU811" s="8" t="str">
        <f t="shared" si="51"/>
        <v/>
      </c>
      <c r="AV811" s="9" t="str">
        <f t="shared" si="52"/>
        <v/>
      </c>
      <c r="AW811" s="31" t="str">
        <f t="shared" si="53"/>
        <v/>
      </c>
      <c r="AX811" s="9" t="str">
        <f t="shared" si="54"/>
        <v/>
      </c>
      <c r="AY811" s="8" t="str">
        <f t="shared" si="55"/>
        <v/>
      </c>
      <c r="AZ811" s="8"/>
      <c r="BE811" s="9"/>
    </row>
    <row r="812" spans="46:57" ht="15.75" customHeight="1" x14ac:dyDescent="0.25">
      <c r="AT812" s="9" t="str">
        <f t="shared" si="50"/>
        <v/>
      </c>
      <c r="AU812" s="8" t="str">
        <f t="shared" si="51"/>
        <v/>
      </c>
      <c r="AV812" s="9" t="str">
        <f t="shared" si="52"/>
        <v/>
      </c>
      <c r="AW812" s="31" t="str">
        <f t="shared" si="53"/>
        <v/>
      </c>
      <c r="AX812" s="9" t="str">
        <f t="shared" si="54"/>
        <v/>
      </c>
      <c r="AY812" s="8" t="str">
        <f t="shared" si="55"/>
        <v/>
      </c>
      <c r="AZ812" s="8"/>
      <c r="BE812" s="9"/>
    </row>
    <row r="813" spans="46:57" ht="15.75" customHeight="1" x14ac:dyDescent="0.25">
      <c r="AT813" s="9" t="str">
        <f t="shared" si="50"/>
        <v/>
      </c>
      <c r="AU813" s="8" t="str">
        <f t="shared" si="51"/>
        <v/>
      </c>
      <c r="AV813" s="9" t="str">
        <f t="shared" si="52"/>
        <v/>
      </c>
      <c r="AW813" s="31" t="str">
        <f t="shared" si="53"/>
        <v/>
      </c>
      <c r="AX813" s="9" t="str">
        <f t="shared" si="54"/>
        <v/>
      </c>
      <c r="AY813" s="8" t="str">
        <f t="shared" si="55"/>
        <v/>
      </c>
      <c r="AZ813" s="8"/>
      <c r="BE813" s="9"/>
    </row>
    <row r="814" spans="46:57" ht="15.75" customHeight="1" x14ac:dyDescent="0.25">
      <c r="AT814" s="9" t="str">
        <f t="shared" si="50"/>
        <v/>
      </c>
      <c r="AU814" s="8" t="str">
        <f t="shared" si="51"/>
        <v/>
      </c>
      <c r="AV814" s="9" t="str">
        <f t="shared" si="52"/>
        <v/>
      </c>
      <c r="AW814" s="31" t="str">
        <f t="shared" si="53"/>
        <v/>
      </c>
      <c r="AX814" s="9" t="str">
        <f t="shared" si="54"/>
        <v/>
      </c>
      <c r="AY814" s="8" t="str">
        <f t="shared" si="55"/>
        <v/>
      </c>
      <c r="AZ814" s="8"/>
      <c r="BE814" s="9"/>
    </row>
    <row r="815" spans="46:57" ht="15.75" customHeight="1" x14ac:dyDescent="0.25">
      <c r="AT815" s="9" t="str">
        <f t="shared" si="50"/>
        <v/>
      </c>
      <c r="AU815" s="8" t="str">
        <f t="shared" si="51"/>
        <v/>
      </c>
      <c r="AV815" s="9" t="str">
        <f t="shared" si="52"/>
        <v/>
      </c>
      <c r="AW815" s="31" t="str">
        <f t="shared" si="53"/>
        <v/>
      </c>
      <c r="AX815" s="9" t="str">
        <f t="shared" si="54"/>
        <v/>
      </c>
      <c r="AY815" s="8" t="str">
        <f t="shared" si="55"/>
        <v/>
      </c>
      <c r="AZ815" s="8"/>
      <c r="BE815" s="9"/>
    </row>
    <row r="816" spans="46:57" ht="15.75" customHeight="1" x14ac:dyDescent="0.25">
      <c r="AT816" s="9" t="str">
        <f t="shared" si="50"/>
        <v/>
      </c>
      <c r="AU816" s="8" t="str">
        <f t="shared" si="51"/>
        <v/>
      </c>
      <c r="AV816" s="9" t="str">
        <f t="shared" si="52"/>
        <v/>
      </c>
      <c r="AW816" s="31" t="str">
        <f t="shared" si="53"/>
        <v/>
      </c>
      <c r="AX816" s="9" t="str">
        <f t="shared" si="54"/>
        <v/>
      </c>
      <c r="AY816" s="8" t="str">
        <f t="shared" si="55"/>
        <v/>
      </c>
      <c r="AZ816" s="8"/>
      <c r="BE816" s="9"/>
    </row>
    <row r="817" spans="46:57" ht="15.75" customHeight="1" x14ac:dyDescent="0.25">
      <c r="AT817" s="9" t="str">
        <f t="shared" si="50"/>
        <v/>
      </c>
      <c r="AU817" s="8" t="str">
        <f t="shared" si="51"/>
        <v/>
      </c>
      <c r="AV817" s="9" t="str">
        <f t="shared" si="52"/>
        <v/>
      </c>
      <c r="AW817" s="31" t="str">
        <f t="shared" si="53"/>
        <v/>
      </c>
      <c r="AX817" s="9" t="str">
        <f t="shared" si="54"/>
        <v/>
      </c>
      <c r="AY817" s="8" t="str">
        <f t="shared" si="55"/>
        <v/>
      </c>
      <c r="AZ817" s="8"/>
      <c r="BE817" s="9"/>
    </row>
    <row r="818" spans="46:57" ht="15.75" customHeight="1" x14ac:dyDescent="0.25">
      <c r="AT818" s="9" t="str">
        <f t="shared" si="50"/>
        <v/>
      </c>
      <c r="AU818" s="8" t="str">
        <f t="shared" si="51"/>
        <v/>
      </c>
      <c r="AV818" s="9" t="str">
        <f t="shared" si="52"/>
        <v/>
      </c>
      <c r="AW818" s="31" t="str">
        <f t="shared" si="53"/>
        <v/>
      </c>
      <c r="AX818" s="9" t="str">
        <f t="shared" si="54"/>
        <v/>
      </c>
      <c r="AY818" s="8" t="str">
        <f t="shared" si="55"/>
        <v/>
      </c>
      <c r="AZ818" s="8"/>
      <c r="BE818" s="9"/>
    </row>
    <row r="819" spans="46:57" ht="15.75" customHeight="1" x14ac:dyDescent="0.25">
      <c r="AT819" s="9" t="str">
        <f t="shared" si="50"/>
        <v/>
      </c>
      <c r="AU819" s="8" t="str">
        <f t="shared" si="51"/>
        <v/>
      </c>
      <c r="AV819" s="9" t="str">
        <f t="shared" si="52"/>
        <v/>
      </c>
      <c r="AW819" s="31" t="str">
        <f t="shared" si="53"/>
        <v/>
      </c>
      <c r="AX819" s="9" t="str">
        <f t="shared" si="54"/>
        <v/>
      </c>
      <c r="AY819" s="8" t="str">
        <f t="shared" si="55"/>
        <v/>
      </c>
      <c r="AZ819" s="8"/>
      <c r="BE819" s="9"/>
    </row>
    <row r="820" spans="46:57" ht="15.75" customHeight="1" x14ac:dyDescent="0.25">
      <c r="AT820" s="9" t="str">
        <f t="shared" si="50"/>
        <v/>
      </c>
      <c r="AU820" s="8" t="str">
        <f t="shared" si="51"/>
        <v/>
      </c>
      <c r="AV820" s="9" t="str">
        <f t="shared" si="52"/>
        <v/>
      </c>
      <c r="AW820" s="31" t="str">
        <f t="shared" si="53"/>
        <v/>
      </c>
      <c r="AX820" s="9" t="str">
        <f t="shared" si="54"/>
        <v/>
      </c>
      <c r="AY820" s="8" t="str">
        <f t="shared" si="55"/>
        <v/>
      </c>
      <c r="AZ820" s="8"/>
      <c r="BE820" s="9"/>
    </row>
    <row r="821" spans="46:57" ht="15.75" customHeight="1" x14ac:dyDescent="0.25">
      <c r="AT821" s="9" t="str">
        <f t="shared" si="50"/>
        <v/>
      </c>
      <c r="AU821" s="8" t="str">
        <f t="shared" si="51"/>
        <v/>
      </c>
      <c r="AV821" s="9" t="str">
        <f t="shared" si="52"/>
        <v/>
      </c>
      <c r="AW821" s="31" t="str">
        <f t="shared" si="53"/>
        <v/>
      </c>
      <c r="AX821" s="9" t="str">
        <f t="shared" si="54"/>
        <v/>
      </c>
      <c r="AY821" s="8" t="str">
        <f t="shared" si="55"/>
        <v/>
      </c>
      <c r="AZ821" s="8"/>
      <c r="BE821" s="9"/>
    </row>
    <row r="822" spans="46:57" ht="15.75" customHeight="1" x14ac:dyDescent="0.25">
      <c r="AT822" s="9" t="str">
        <f t="shared" si="50"/>
        <v/>
      </c>
      <c r="AU822" s="8" t="str">
        <f t="shared" si="51"/>
        <v/>
      </c>
      <c r="AV822" s="9" t="str">
        <f t="shared" si="52"/>
        <v/>
      </c>
      <c r="AW822" s="31" t="str">
        <f t="shared" si="53"/>
        <v/>
      </c>
      <c r="AX822" s="9" t="str">
        <f t="shared" si="54"/>
        <v/>
      </c>
      <c r="AY822" s="8" t="str">
        <f t="shared" si="55"/>
        <v/>
      </c>
      <c r="AZ822" s="8"/>
      <c r="BE822" s="9"/>
    </row>
    <row r="823" spans="46:57" ht="15.75" customHeight="1" x14ac:dyDescent="0.25">
      <c r="AT823" s="9" t="str">
        <f t="shared" si="50"/>
        <v/>
      </c>
      <c r="AU823" s="8" t="str">
        <f t="shared" si="51"/>
        <v/>
      </c>
      <c r="AV823" s="9" t="str">
        <f t="shared" si="52"/>
        <v/>
      </c>
      <c r="AW823" s="31" t="str">
        <f t="shared" si="53"/>
        <v/>
      </c>
      <c r="AX823" s="9" t="str">
        <f t="shared" si="54"/>
        <v/>
      </c>
      <c r="AY823" s="8" t="str">
        <f t="shared" si="55"/>
        <v/>
      </c>
      <c r="AZ823" s="8"/>
      <c r="BE823" s="9"/>
    </row>
    <row r="824" spans="46:57" ht="15.75" customHeight="1" x14ac:dyDescent="0.25">
      <c r="AT824" s="9" t="str">
        <f t="shared" si="50"/>
        <v/>
      </c>
      <c r="AU824" s="8" t="str">
        <f t="shared" si="51"/>
        <v/>
      </c>
      <c r="AV824" s="9" t="str">
        <f t="shared" si="52"/>
        <v/>
      </c>
      <c r="AW824" s="31" t="str">
        <f t="shared" si="53"/>
        <v/>
      </c>
      <c r="AX824" s="9" t="str">
        <f t="shared" si="54"/>
        <v/>
      </c>
      <c r="AY824" s="8" t="str">
        <f t="shared" si="55"/>
        <v/>
      </c>
      <c r="AZ824" s="8"/>
      <c r="BE824" s="9"/>
    </row>
    <row r="825" spans="46:57" ht="15.75" customHeight="1" x14ac:dyDescent="0.25">
      <c r="AT825" s="9" t="str">
        <f t="shared" si="50"/>
        <v/>
      </c>
      <c r="AU825" s="8" t="str">
        <f t="shared" si="51"/>
        <v/>
      </c>
      <c r="AV825" s="9" t="str">
        <f t="shared" si="52"/>
        <v/>
      </c>
      <c r="AW825" s="31" t="str">
        <f t="shared" si="53"/>
        <v/>
      </c>
      <c r="AX825" s="9" t="str">
        <f t="shared" si="54"/>
        <v/>
      </c>
      <c r="AY825" s="8" t="str">
        <f t="shared" si="55"/>
        <v/>
      </c>
      <c r="AZ825" s="8"/>
      <c r="BE825" s="9"/>
    </row>
    <row r="826" spans="46:57" ht="15.75" customHeight="1" x14ac:dyDescent="0.25">
      <c r="AT826" s="9" t="str">
        <f t="shared" si="50"/>
        <v/>
      </c>
      <c r="AU826" s="8" t="str">
        <f t="shared" si="51"/>
        <v/>
      </c>
      <c r="AV826" s="9" t="str">
        <f t="shared" si="52"/>
        <v/>
      </c>
      <c r="AW826" s="31" t="str">
        <f t="shared" si="53"/>
        <v/>
      </c>
      <c r="AX826" s="9" t="str">
        <f t="shared" si="54"/>
        <v/>
      </c>
      <c r="AY826" s="8" t="str">
        <f t="shared" si="55"/>
        <v/>
      </c>
      <c r="AZ826" s="8"/>
      <c r="BE826" s="9"/>
    </row>
    <row r="827" spans="46:57" ht="15.75" customHeight="1" x14ac:dyDescent="0.25">
      <c r="AT827" s="9" t="str">
        <f t="shared" si="50"/>
        <v/>
      </c>
      <c r="AU827" s="8" t="str">
        <f t="shared" si="51"/>
        <v/>
      </c>
      <c r="AV827" s="9" t="str">
        <f t="shared" si="52"/>
        <v/>
      </c>
      <c r="AW827" s="31" t="str">
        <f t="shared" si="53"/>
        <v/>
      </c>
      <c r="AX827" s="9" t="str">
        <f t="shared" si="54"/>
        <v/>
      </c>
      <c r="AY827" s="8" t="str">
        <f t="shared" si="55"/>
        <v/>
      </c>
      <c r="AZ827" s="8"/>
      <c r="BE827" s="9"/>
    </row>
    <row r="828" spans="46:57" ht="15.75" customHeight="1" x14ac:dyDescent="0.25">
      <c r="AT828" s="9" t="str">
        <f t="shared" si="50"/>
        <v/>
      </c>
      <c r="AU828" s="8" t="str">
        <f t="shared" si="51"/>
        <v/>
      </c>
      <c r="AV828" s="9" t="str">
        <f t="shared" si="52"/>
        <v/>
      </c>
      <c r="AW828" s="31" t="str">
        <f t="shared" si="53"/>
        <v/>
      </c>
      <c r="AX828" s="9" t="str">
        <f t="shared" si="54"/>
        <v/>
      </c>
      <c r="AY828" s="8" t="str">
        <f t="shared" si="55"/>
        <v/>
      </c>
      <c r="AZ828" s="8"/>
      <c r="BE828" s="9"/>
    </row>
    <row r="829" spans="46:57" ht="15.75" customHeight="1" x14ac:dyDescent="0.25">
      <c r="AT829" s="9" t="str">
        <f t="shared" si="50"/>
        <v/>
      </c>
      <c r="AU829" s="8" t="str">
        <f t="shared" si="51"/>
        <v/>
      </c>
      <c r="AV829" s="9" t="str">
        <f t="shared" si="52"/>
        <v/>
      </c>
      <c r="AW829" s="31" t="str">
        <f t="shared" si="53"/>
        <v/>
      </c>
      <c r="AX829" s="9" t="str">
        <f t="shared" si="54"/>
        <v/>
      </c>
      <c r="AY829" s="8" t="str">
        <f t="shared" si="55"/>
        <v/>
      </c>
      <c r="AZ829" s="8"/>
      <c r="BE829" s="9"/>
    </row>
    <row r="830" spans="46:57" ht="15.75" customHeight="1" x14ac:dyDescent="0.25">
      <c r="AT830" s="9" t="str">
        <f t="shared" si="50"/>
        <v/>
      </c>
      <c r="AU830" s="8" t="str">
        <f t="shared" si="51"/>
        <v/>
      </c>
      <c r="AV830" s="9" t="str">
        <f t="shared" si="52"/>
        <v/>
      </c>
      <c r="AW830" s="31" t="str">
        <f t="shared" si="53"/>
        <v/>
      </c>
      <c r="AX830" s="9" t="str">
        <f t="shared" si="54"/>
        <v/>
      </c>
      <c r="AY830" s="8" t="str">
        <f t="shared" si="55"/>
        <v/>
      </c>
      <c r="AZ830" s="8"/>
      <c r="BE830" s="9"/>
    </row>
    <row r="831" spans="46:57" ht="15.75" customHeight="1" x14ac:dyDescent="0.25">
      <c r="AT831" s="9" t="str">
        <f t="shared" si="50"/>
        <v/>
      </c>
      <c r="AU831" s="8" t="str">
        <f t="shared" si="51"/>
        <v/>
      </c>
      <c r="AV831" s="9" t="str">
        <f t="shared" si="52"/>
        <v/>
      </c>
      <c r="AW831" s="31" t="str">
        <f t="shared" si="53"/>
        <v/>
      </c>
      <c r="AX831" s="9" t="str">
        <f t="shared" si="54"/>
        <v/>
      </c>
      <c r="AY831" s="8" t="str">
        <f t="shared" si="55"/>
        <v/>
      </c>
      <c r="AZ831" s="8"/>
      <c r="BE831" s="9"/>
    </row>
    <row r="832" spans="46:57" ht="15.75" customHeight="1" x14ac:dyDescent="0.25">
      <c r="AT832" s="9" t="str">
        <f t="shared" si="50"/>
        <v/>
      </c>
      <c r="AU832" s="8" t="str">
        <f t="shared" si="51"/>
        <v/>
      </c>
      <c r="AV832" s="9" t="str">
        <f t="shared" si="52"/>
        <v/>
      </c>
      <c r="AW832" s="31" t="str">
        <f t="shared" si="53"/>
        <v/>
      </c>
      <c r="AX832" s="9" t="str">
        <f t="shared" si="54"/>
        <v/>
      </c>
      <c r="AY832" s="8" t="str">
        <f t="shared" si="55"/>
        <v/>
      </c>
      <c r="AZ832" s="8"/>
      <c r="BE832" s="9"/>
    </row>
    <row r="833" spans="46:57" ht="15.75" customHeight="1" x14ac:dyDescent="0.25">
      <c r="AT833" s="9" t="str">
        <f t="shared" si="50"/>
        <v/>
      </c>
      <c r="AU833" s="8" t="str">
        <f t="shared" si="51"/>
        <v/>
      </c>
      <c r="AV833" s="9" t="str">
        <f t="shared" si="52"/>
        <v/>
      </c>
      <c r="AW833" s="31" t="str">
        <f t="shared" si="53"/>
        <v/>
      </c>
      <c r="AX833" s="9" t="str">
        <f t="shared" si="54"/>
        <v/>
      </c>
      <c r="AY833" s="8" t="str">
        <f t="shared" si="55"/>
        <v/>
      </c>
      <c r="AZ833" s="8"/>
      <c r="BE833" s="9"/>
    </row>
    <row r="834" spans="46:57" ht="15.75" customHeight="1" x14ac:dyDescent="0.25">
      <c r="AT834" s="9" t="str">
        <f t="shared" si="50"/>
        <v/>
      </c>
      <c r="AU834" s="8" t="str">
        <f t="shared" si="51"/>
        <v/>
      </c>
      <c r="AV834" s="9" t="str">
        <f t="shared" si="52"/>
        <v/>
      </c>
      <c r="AW834" s="31" t="str">
        <f t="shared" si="53"/>
        <v/>
      </c>
      <c r="AX834" s="9" t="str">
        <f t="shared" si="54"/>
        <v/>
      </c>
      <c r="AY834" s="8" t="str">
        <f t="shared" si="55"/>
        <v/>
      </c>
      <c r="AZ834" s="8"/>
      <c r="BE834" s="9"/>
    </row>
    <row r="835" spans="46:57" ht="15.75" customHeight="1" x14ac:dyDescent="0.25">
      <c r="AT835" s="9" t="str">
        <f t="shared" si="50"/>
        <v/>
      </c>
      <c r="AU835" s="8" t="str">
        <f t="shared" si="51"/>
        <v/>
      </c>
      <c r="AV835" s="9" t="str">
        <f t="shared" si="52"/>
        <v/>
      </c>
      <c r="AW835" s="31" t="str">
        <f t="shared" si="53"/>
        <v/>
      </c>
      <c r="AX835" s="9" t="str">
        <f t="shared" si="54"/>
        <v/>
      </c>
      <c r="AY835" s="8" t="str">
        <f t="shared" si="55"/>
        <v/>
      </c>
      <c r="AZ835" s="8"/>
      <c r="BE835" s="9"/>
    </row>
    <row r="836" spans="46:57" ht="15.75" customHeight="1" x14ac:dyDescent="0.25">
      <c r="AT836" s="9" t="str">
        <f t="shared" si="50"/>
        <v/>
      </c>
      <c r="AU836" s="8" t="str">
        <f t="shared" si="51"/>
        <v/>
      </c>
      <c r="AV836" s="9" t="str">
        <f t="shared" si="52"/>
        <v/>
      </c>
      <c r="AW836" s="31" t="str">
        <f t="shared" si="53"/>
        <v/>
      </c>
      <c r="AX836" s="9" t="str">
        <f t="shared" si="54"/>
        <v/>
      </c>
      <c r="AY836" s="8" t="str">
        <f t="shared" si="55"/>
        <v/>
      </c>
      <c r="AZ836" s="8"/>
      <c r="BE836" s="9"/>
    </row>
    <row r="837" spans="46:57" ht="15.75" customHeight="1" x14ac:dyDescent="0.25">
      <c r="AT837" s="9" t="str">
        <f t="shared" si="50"/>
        <v/>
      </c>
      <c r="AU837" s="8" t="str">
        <f t="shared" si="51"/>
        <v/>
      </c>
      <c r="AV837" s="9" t="str">
        <f t="shared" si="52"/>
        <v/>
      </c>
      <c r="AW837" s="31" t="str">
        <f t="shared" si="53"/>
        <v/>
      </c>
      <c r="AX837" s="9" t="str">
        <f t="shared" si="54"/>
        <v/>
      </c>
      <c r="AY837" s="8" t="str">
        <f t="shared" si="55"/>
        <v/>
      </c>
      <c r="AZ837" s="8"/>
      <c r="BE837" s="9"/>
    </row>
    <row r="838" spans="46:57" ht="15.75" customHeight="1" x14ac:dyDescent="0.25">
      <c r="AT838" s="9" t="str">
        <f t="shared" si="50"/>
        <v/>
      </c>
      <c r="AU838" s="8" t="str">
        <f t="shared" si="51"/>
        <v/>
      </c>
      <c r="AV838" s="9" t="str">
        <f t="shared" si="52"/>
        <v/>
      </c>
      <c r="AW838" s="31" t="str">
        <f t="shared" si="53"/>
        <v/>
      </c>
      <c r="AX838" s="9" t="str">
        <f t="shared" si="54"/>
        <v/>
      </c>
      <c r="AY838" s="8" t="str">
        <f t="shared" si="55"/>
        <v/>
      </c>
      <c r="AZ838" s="8"/>
      <c r="BE838" s="9"/>
    </row>
    <row r="839" spans="46:57" ht="15.75" customHeight="1" x14ac:dyDescent="0.25">
      <c r="AT839" s="9" t="str">
        <f t="shared" si="50"/>
        <v/>
      </c>
      <c r="AU839" s="8" t="str">
        <f t="shared" si="51"/>
        <v/>
      </c>
      <c r="AV839" s="9" t="str">
        <f t="shared" si="52"/>
        <v/>
      </c>
      <c r="AW839" s="31" t="str">
        <f t="shared" si="53"/>
        <v/>
      </c>
      <c r="AX839" s="9" t="str">
        <f t="shared" si="54"/>
        <v/>
      </c>
      <c r="AY839" s="8" t="str">
        <f t="shared" si="55"/>
        <v/>
      </c>
      <c r="AZ839" s="8"/>
      <c r="BE839" s="9"/>
    </row>
    <row r="840" spans="46:57" ht="15.75" customHeight="1" x14ac:dyDescent="0.25">
      <c r="AT840" s="9" t="str">
        <f t="shared" si="50"/>
        <v/>
      </c>
      <c r="AU840" s="8" t="str">
        <f t="shared" si="51"/>
        <v/>
      </c>
      <c r="AV840" s="9" t="str">
        <f t="shared" si="52"/>
        <v/>
      </c>
      <c r="AW840" s="31" t="str">
        <f t="shared" si="53"/>
        <v/>
      </c>
      <c r="AX840" s="9" t="str">
        <f t="shared" si="54"/>
        <v/>
      </c>
      <c r="AY840" s="8" t="str">
        <f t="shared" si="55"/>
        <v/>
      </c>
      <c r="AZ840" s="8"/>
      <c r="BE840" s="9"/>
    </row>
    <row r="841" spans="46:57" ht="15.75" customHeight="1" x14ac:dyDescent="0.25">
      <c r="AT841" s="9" t="str">
        <f t="shared" si="50"/>
        <v/>
      </c>
      <c r="AU841" s="8" t="str">
        <f t="shared" si="51"/>
        <v/>
      </c>
      <c r="AV841" s="9" t="str">
        <f t="shared" si="52"/>
        <v/>
      </c>
      <c r="AW841" s="31" t="str">
        <f t="shared" si="53"/>
        <v/>
      </c>
      <c r="AX841" s="9" t="str">
        <f t="shared" si="54"/>
        <v/>
      </c>
      <c r="AY841" s="8" t="str">
        <f t="shared" si="55"/>
        <v/>
      </c>
      <c r="AZ841" s="8"/>
      <c r="BE841" s="9"/>
    </row>
    <row r="842" spans="46:57" ht="15.75" customHeight="1" x14ac:dyDescent="0.25">
      <c r="AT842" s="9" t="str">
        <f t="shared" si="50"/>
        <v/>
      </c>
      <c r="AU842" s="8" t="str">
        <f t="shared" si="51"/>
        <v/>
      </c>
      <c r="AV842" s="9" t="str">
        <f t="shared" si="52"/>
        <v/>
      </c>
      <c r="AW842" s="31" t="str">
        <f t="shared" si="53"/>
        <v/>
      </c>
      <c r="AX842" s="9" t="str">
        <f t="shared" si="54"/>
        <v/>
      </c>
      <c r="AY842" s="8" t="str">
        <f t="shared" si="55"/>
        <v/>
      </c>
      <c r="AZ842" s="8"/>
      <c r="BE842" s="9"/>
    </row>
    <row r="843" spans="46:57" ht="15.75" customHeight="1" x14ac:dyDescent="0.25">
      <c r="AT843" s="9" t="str">
        <f t="shared" si="50"/>
        <v/>
      </c>
      <c r="AU843" s="8" t="str">
        <f t="shared" si="51"/>
        <v/>
      </c>
      <c r="AV843" s="9" t="str">
        <f t="shared" si="52"/>
        <v/>
      </c>
      <c r="AW843" s="31" t="str">
        <f t="shared" si="53"/>
        <v/>
      </c>
      <c r="AX843" s="9" t="str">
        <f t="shared" si="54"/>
        <v/>
      </c>
      <c r="AY843" s="8" t="str">
        <f t="shared" si="55"/>
        <v/>
      </c>
      <c r="AZ843" s="8"/>
      <c r="BE843" s="9"/>
    </row>
    <row r="844" spans="46:57" ht="15.75" customHeight="1" x14ac:dyDescent="0.25">
      <c r="AT844" s="9" t="str">
        <f t="shared" si="50"/>
        <v/>
      </c>
      <c r="AU844" s="8" t="str">
        <f t="shared" si="51"/>
        <v/>
      </c>
      <c r="AV844" s="9" t="str">
        <f t="shared" si="52"/>
        <v/>
      </c>
      <c r="AW844" s="31" t="str">
        <f t="shared" si="53"/>
        <v/>
      </c>
      <c r="AX844" s="9" t="str">
        <f t="shared" si="54"/>
        <v/>
      </c>
      <c r="AY844" s="8" t="str">
        <f t="shared" si="55"/>
        <v/>
      </c>
      <c r="AZ844" s="8"/>
      <c r="BE844" s="9"/>
    </row>
    <row r="845" spans="46:57" ht="15.75" customHeight="1" x14ac:dyDescent="0.25">
      <c r="AT845" s="9" t="str">
        <f t="shared" si="50"/>
        <v/>
      </c>
      <c r="AU845" s="8" t="str">
        <f t="shared" si="51"/>
        <v/>
      </c>
      <c r="AV845" s="9" t="str">
        <f t="shared" si="52"/>
        <v/>
      </c>
      <c r="AW845" s="31" t="str">
        <f t="shared" si="53"/>
        <v/>
      </c>
      <c r="AX845" s="9" t="str">
        <f t="shared" si="54"/>
        <v/>
      </c>
      <c r="AY845" s="8" t="str">
        <f t="shared" si="55"/>
        <v/>
      </c>
      <c r="AZ845" s="8"/>
      <c r="BE845" s="9"/>
    </row>
    <row r="846" spans="46:57" ht="15.75" customHeight="1" x14ac:dyDescent="0.25">
      <c r="AT846" s="9" t="str">
        <f t="shared" si="50"/>
        <v/>
      </c>
      <c r="AU846" s="8" t="str">
        <f t="shared" si="51"/>
        <v/>
      </c>
      <c r="AV846" s="9" t="str">
        <f t="shared" si="52"/>
        <v/>
      </c>
      <c r="AW846" s="31" t="str">
        <f t="shared" si="53"/>
        <v/>
      </c>
      <c r="AX846" s="9" t="str">
        <f t="shared" si="54"/>
        <v/>
      </c>
      <c r="AY846" s="8" t="str">
        <f t="shared" si="55"/>
        <v/>
      </c>
      <c r="AZ846" s="8"/>
      <c r="BE846" s="9"/>
    </row>
    <row r="847" spans="46:57" ht="15.75" customHeight="1" x14ac:dyDescent="0.25">
      <c r="AT847" s="9" t="str">
        <f t="shared" si="50"/>
        <v/>
      </c>
      <c r="AU847" s="8" t="str">
        <f t="shared" si="51"/>
        <v/>
      </c>
      <c r="AV847" s="9" t="str">
        <f t="shared" si="52"/>
        <v/>
      </c>
      <c r="AW847" s="31" t="str">
        <f t="shared" si="53"/>
        <v/>
      </c>
      <c r="AX847" s="9" t="str">
        <f t="shared" si="54"/>
        <v/>
      </c>
      <c r="AY847" s="8" t="str">
        <f t="shared" si="55"/>
        <v/>
      </c>
      <c r="AZ847" s="8"/>
      <c r="BE847" s="9"/>
    </row>
    <row r="848" spans="46:57" ht="15.75" customHeight="1" x14ac:dyDescent="0.25">
      <c r="AT848" s="9" t="str">
        <f t="shared" si="50"/>
        <v/>
      </c>
      <c r="AU848" s="8" t="str">
        <f t="shared" si="51"/>
        <v/>
      </c>
      <c r="AV848" s="9" t="str">
        <f t="shared" si="52"/>
        <v/>
      </c>
      <c r="AW848" s="31" t="str">
        <f t="shared" si="53"/>
        <v/>
      </c>
      <c r="AX848" s="9" t="str">
        <f t="shared" si="54"/>
        <v/>
      </c>
      <c r="AY848" s="8" t="str">
        <f t="shared" si="55"/>
        <v/>
      </c>
      <c r="AZ848" s="8"/>
      <c r="BE848" s="9"/>
    </row>
    <row r="849" spans="46:57" ht="15.75" customHeight="1" x14ac:dyDescent="0.25">
      <c r="AT849" s="9" t="str">
        <f t="shared" si="50"/>
        <v/>
      </c>
      <c r="AU849" s="8" t="str">
        <f t="shared" si="51"/>
        <v/>
      </c>
      <c r="AV849" s="9" t="str">
        <f t="shared" si="52"/>
        <v/>
      </c>
      <c r="AW849" s="31" t="str">
        <f t="shared" si="53"/>
        <v/>
      </c>
      <c r="AX849" s="9" t="str">
        <f t="shared" si="54"/>
        <v/>
      </c>
      <c r="AY849" s="8" t="str">
        <f t="shared" si="55"/>
        <v/>
      </c>
      <c r="AZ849" s="8"/>
      <c r="BE849" s="9"/>
    </row>
    <row r="850" spans="46:57" ht="15.75" customHeight="1" x14ac:dyDescent="0.25">
      <c r="AT850" s="9" t="str">
        <f t="shared" si="50"/>
        <v/>
      </c>
      <c r="AU850" s="8" t="str">
        <f t="shared" si="51"/>
        <v/>
      </c>
      <c r="AV850" s="9" t="str">
        <f t="shared" si="52"/>
        <v/>
      </c>
      <c r="AW850" s="31" t="str">
        <f t="shared" si="53"/>
        <v/>
      </c>
      <c r="AX850" s="9" t="str">
        <f t="shared" si="54"/>
        <v/>
      </c>
      <c r="AY850" s="8" t="str">
        <f t="shared" si="55"/>
        <v/>
      </c>
      <c r="AZ850" s="8"/>
      <c r="BE850" s="9"/>
    </row>
    <row r="851" spans="46:57" ht="15.75" customHeight="1" x14ac:dyDescent="0.25">
      <c r="AT851" s="9" t="str">
        <f t="shared" si="50"/>
        <v/>
      </c>
      <c r="AU851" s="8" t="str">
        <f t="shared" si="51"/>
        <v/>
      </c>
      <c r="AV851" s="9" t="str">
        <f t="shared" si="52"/>
        <v/>
      </c>
      <c r="AW851" s="31" t="str">
        <f t="shared" si="53"/>
        <v/>
      </c>
      <c r="AX851" s="9" t="str">
        <f t="shared" si="54"/>
        <v/>
      </c>
      <c r="AY851" s="8" t="str">
        <f t="shared" si="55"/>
        <v/>
      </c>
      <c r="AZ851" s="8"/>
      <c r="BE851" s="9"/>
    </row>
    <row r="852" spans="46:57" ht="15.75" customHeight="1" x14ac:dyDescent="0.25">
      <c r="AT852" s="9" t="str">
        <f t="shared" si="50"/>
        <v/>
      </c>
      <c r="AU852" s="8" t="str">
        <f t="shared" si="51"/>
        <v/>
      </c>
      <c r="AV852" s="9" t="str">
        <f t="shared" si="52"/>
        <v/>
      </c>
      <c r="AW852" s="31" t="str">
        <f t="shared" si="53"/>
        <v/>
      </c>
      <c r="AX852" s="9" t="str">
        <f t="shared" si="54"/>
        <v/>
      </c>
      <c r="AY852" s="8" t="str">
        <f t="shared" si="55"/>
        <v/>
      </c>
      <c r="AZ852" s="8"/>
      <c r="BE852" s="9"/>
    </row>
    <row r="853" spans="46:57" ht="15.75" customHeight="1" x14ac:dyDescent="0.25">
      <c r="AT853" s="9" t="str">
        <f t="shared" si="50"/>
        <v/>
      </c>
      <c r="AU853" s="8" t="str">
        <f t="shared" si="51"/>
        <v/>
      </c>
      <c r="AV853" s="9" t="str">
        <f t="shared" si="52"/>
        <v/>
      </c>
      <c r="AW853" s="31" t="str">
        <f t="shared" si="53"/>
        <v/>
      </c>
      <c r="AX853" s="9" t="str">
        <f t="shared" si="54"/>
        <v/>
      </c>
      <c r="AY853" s="8" t="str">
        <f t="shared" si="55"/>
        <v/>
      </c>
      <c r="AZ853" s="8"/>
      <c r="BE853" s="9"/>
    </row>
    <row r="854" spans="46:57" ht="15.75" customHeight="1" x14ac:dyDescent="0.25">
      <c r="AT854" s="9" t="str">
        <f t="shared" si="50"/>
        <v/>
      </c>
      <c r="AU854" s="8" t="str">
        <f t="shared" si="51"/>
        <v/>
      </c>
      <c r="AV854" s="9" t="str">
        <f t="shared" si="52"/>
        <v/>
      </c>
      <c r="AW854" s="31" t="str">
        <f t="shared" si="53"/>
        <v/>
      </c>
      <c r="AX854" s="9" t="str">
        <f t="shared" si="54"/>
        <v/>
      </c>
      <c r="AY854" s="8" t="str">
        <f t="shared" si="55"/>
        <v/>
      </c>
      <c r="AZ854" s="8"/>
      <c r="BE854" s="9"/>
    </row>
    <row r="855" spans="46:57" ht="15.75" customHeight="1" x14ac:dyDescent="0.25">
      <c r="AT855" s="9" t="str">
        <f t="shared" si="50"/>
        <v/>
      </c>
      <c r="AU855" s="8" t="str">
        <f t="shared" si="51"/>
        <v/>
      </c>
      <c r="AV855" s="9" t="str">
        <f t="shared" si="52"/>
        <v/>
      </c>
      <c r="AW855" s="31" t="str">
        <f t="shared" si="53"/>
        <v/>
      </c>
      <c r="AX855" s="9" t="str">
        <f t="shared" si="54"/>
        <v/>
      </c>
      <c r="AY855" s="8" t="str">
        <f t="shared" si="55"/>
        <v/>
      </c>
      <c r="AZ855" s="8"/>
      <c r="BE855" s="9"/>
    </row>
    <row r="856" spans="46:57" ht="15.75" customHeight="1" x14ac:dyDescent="0.25">
      <c r="AT856" s="9" t="str">
        <f t="shared" si="50"/>
        <v/>
      </c>
      <c r="AU856" s="8" t="str">
        <f t="shared" si="51"/>
        <v/>
      </c>
      <c r="AV856" s="9" t="str">
        <f t="shared" si="52"/>
        <v/>
      </c>
      <c r="AW856" s="31" t="str">
        <f t="shared" si="53"/>
        <v/>
      </c>
      <c r="AX856" s="9" t="str">
        <f t="shared" si="54"/>
        <v/>
      </c>
      <c r="AY856" s="8" t="str">
        <f t="shared" si="55"/>
        <v/>
      </c>
      <c r="AZ856" s="8"/>
      <c r="BE856" s="9"/>
    </row>
    <row r="857" spans="46:57" ht="15.75" customHeight="1" x14ac:dyDescent="0.25">
      <c r="AT857" s="9" t="str">
        <f t="shared" si="50"/>
        <v/>
      </c>
      <c r="AU857" s="8" t="str">
        <f t="shared" si="51"/>
        <v/>
      </c>
      <c r="AV857" s="9" t="str">
        <f t="shared" si="52"/>
        <v/>
      </c>
      <c r="AW857" s="31" t="str">
        <f t="shared" si="53"/>
        <v/>
      </c>
      <c r="AX857" s="9" t="str">
        <f t="shared" si="54"/>
        <v/>
      </c>
      <c r="AY857" s="8" t="str">
        <f t="shared" si="55"/>
        <v/>
      </c>
      <c r="AZ857" s="8"/>
      <c r="BE857" s="9"/>
    </row>
    <row r="858" spans="46:57" ht="15.75" customHeight="1" x14ac:dyDescent="0.25">
      <c r="AT858" s="9" t="str">
        <f t="shared" ref="AT858:AT1000" si="56">IF(D858 = 0, "", F858 / D858)</f>
        <v/>
      </c>
      <c r="AU858" s="8" t="str">
        <f t="shared" ref="AU858:AU1000" si="57">IF(K858 = 0, "", M858 / K858)</f>
        <v/>
      </c>
      <c r="AV858" s="9" t="str">
        <f t="shared" ref="AV858:AV1000" si="58">IF(R858 = 0, "", T858 / R858)</f>
        <v/>
      </c>
      <c r="AW858" s="31" t="str">
        <f t="shared" ref="AW858:AW1000" si="59">IF(Y858 = 0, "", AA858 / Y858)</f>
        <v/>
      </c>
      <c r="AX858" s="9" t="str">
        <f t="shared" ref="AX858:AX1000" si="60">IF(AF858 = 0, "", AH858 / AF858)</f>
        <v/>
      </c>
      <c r="AY858" s="8" t="str">
        <f t="shared" ref="AY858:AY1000" si="61">IF(AM858 = 0, "", AO858 / AM858)</f>
        <v/>
      </c>
      <c r="AZ858" s="8"/>
      <c r="BE858" s="9"/>
    </row>
    <row r="859" spans="46:57" ht="15.75" customHeight="1" x14ac:dyDescent="0.25">
      <c r="AT859" s="9" t="str">
        <f t="shared" si="56"/>
        <v/>
      </c>
      <c r="AU859" s="8" t="str">
        <f t="shared" si="57"/>
        <v/>
      </c>
      <c r="AV859" s="9" t="str">
        <f t="shared" si="58"/>
        <v/>
      </c>
      <c r="AW859" s="31" t="str">
        <f t="shared" si="59"/>
        <v/>
      </c>
      <c r="AX859" s="9" t="str">
        <f t="shared" si="60"/>
        <v/>
      </c>
      <c r="AY859" s="8" t="str">
        <f t="shared" si="61"/>
        <v/>
      </c>
      <c r="AZ859" s="8"/>
      <c r="BE859" s="9"/>
    </row>
    <row r="860" spans="46:57" ht="15.75" customHeight="1" x14ac:dyDescent="0.25">
      <c r="AT860" s="9" t="str">
        <f t="shared" si="56"/>
        <v/>
      </c>
      <c r="AU860" s="8" t="str">
        <f t="shared" si="57"/>
        <v/>
      </c>
      <c r="AV860" s="9" t="str">
        <f t="shared" si="58"/>
        <v/>
      </c>
      <c r="AW860" s="31" t="str">
        <f t="shared" si="59"/>
        <v/>
      </c>
      <c r="AX860" s="9" t="str">
        <f t="shared" si="60"/>
        <v/>
      </c>
      <c r="AY860" s="8" t="str">
        <f t="shared" si="61"/>
        <v/>
      </c>
      <c r="AZ860" s="8"/>
      <c r="BE860" s="9"/>
    </row>
    <row r="861" spans="46:57" ht="15.75" customHeight="1" x14ac:dyDescent="0.25">
      <c r="AT861" s="9" t="str">
        <f t="shared" si="56"/>
        <v/>
      </c>
      <c r="AU861" s="8" t="str">
        <f t="shared" si="57"/>
        <v/>
      </c>
      <c r="AV861" s="9" t="str">
        <f t="shared" si="58"/>
        <v/>
      </c>
      <c r="AW861" s="31" t="str">
        <f t="shared" si="59"/>
        <v/>
      </c>
      <c r="AX861" s="9" t="str">
        <f t="shared" si="60"/>
        <v/>
      </c>
      <c r="AY861" s="8" t="str">
        <f t="shared" si="61"/>
        <v/>
      </c>
      <c r="AZ861" s="8"/>
      <c r="BE861" s="9"/>
    </row>
    <row r="862" spans="46:57" ht="15.75" customHeight="1" x14ac:dyDescent="0.25">
      <c r="AT862" s="9" t="str">
        <f t="shared" si="56"/>
        <v/>
      </c>
      <c r="AU862" s="8" t="str">
        <f t="shared" si="57"/>
        <v/>
      </c>
      <c r="AV862" s="9" t="str">
        <f t="shared" si="58"/>
        <v/>
      </c>
      <c r="AW862" s="31" t="str">
        <f t="shared" si="59"/>
        <v/>
      </c>
      <c r="AX862" s="9" t="str">
        <f t="shared" si="60"/>
        <v/>
      </c>
      <c r="AY862" s="8" t="str">
        <f t="shared" si="61"/>
        <v/>
      </c>
      <c r="AZ862" s="8"/>
      <c r="BE862" s="9"/>
    </row>
    <row r="863" spans="46:57" ht="15.75" customHeight="1" x14ac:dyDescent="0.25">
      <c r="AT863" s="9" t="str">
        <f t="shared" si="56"/>
        <v/>
      </c>
      <c r="AU863" s="8" t="str">
        <f t="shared" si="57"/>
        <v/>
      </c>
      <c r="AV863" s="9" t="str">
        <f t="shared" si="58"/>
        <v/>
      </c>
      <c r="AW863" s="31" t="str">
        <f t="shared" si="59"/>
        <v/>
      </c>
      <c r="AX863" s="9" t="str">
        <f t="shared" si="60"/>
        <v/>
      </c>
      <c r="AY863" s="8" t="str">
        <f t="shared" si="61"/>
        <v/>
      </c>
      <c r="AZ863" s="8"/>
      <c r="BE863" s="9"/>
    </row>
    <row r="864" spans="46:57" ht="15.75" customHeight="1" x14ac:dyDescent="0.25">
      <c r="AT864" s="9" t="str">
        <f t="shared" si="56"/>
        <v/>
      </c>
      <c r="AU864" s="8" t="str">
        <f t="shared" si="57"/>
        <v/>
      </c>
      <c r="AV864" s="9" t="str">
        <f t="shared" si="58"/>
        <v/>
      </c>
      <c r="AW864" s="31" t="str">
        <f t="shared" si="59"/>
        <v/>
      </c>
      <c r="AX864" s="9" t="str">
        <f t="shared" si="60"/>
        <v/>
      </c>
      <c r="AY864" s="8" t="str">
        <f t="shared" si="61"/>
        <v/>
      </c>
      <c r="AZ864" s="8"/>
      <c r="BE864" s="9"/>
    </row>
    <row r="865" spans="46:57" ht="15.75" customHeight="1" x14ac:dyDescent="0.25">
      <c r="AT865" s="9" t="str">
        <f t="shared" si="56"/>
        <v/>
      </c>
      <c r="AU865" s="8" t="str">
        <f t="shared" si="57"/>
        <v/>
      </c>
      <c r="AV865" s="9" t="str">
        <f t="shared" si="58"/>
        <v/>
      </c>
      <c r="AW865" s="31" t="str">
        <f t="shared" si="59"/>
        <v/>
      </c>
      <c r="AX865" s="9" t="str">
        <f t="shared" si="60"/>
        <v/>
      </c>
      <c r="AY865" s="8" t="str">
        <f t="shared" si="61"/>
        <v/>
      </c>
      <c r="AZ865" s="8"/>
      <c r="BE865" s="9"/>
    </row>
    <row r="866" spans="46:57" ht="15.75" customHeight="1" x14ac:dyDescent="0.25">
      <c r="AT866" s="9" t="str">
        <f t="shared" si="56"/>
        <v/>
      </c>
      <c r="AU866" s="8" t="str">
        <f t="shared" si="57"/>
        <v/>
      </c>
      <c r="AV866" s="9" t="str">
        <f t="shared" si="58"/>
        <v/>
      </c>
      <c r="AW866" s="31" t="str">
        <f t="shared" si="59"/>
        <v/>
      </c>
      <c r="AX866" s="9" t="str">
        <f t="shared" si="60"/>
        <v/>
      </c>
      <c r="AY866" s="8" t="str">
        <f t="shared" si="61"/>
        <v/>
      </c>
      <c r="AZ866" s="8"/>
      <c r="BE866" s="9"/>
    </row>
    <row r="867" spans="46:57" ht="15.75" customHeight="1" x14ac:dyDescent="0.25">
      <c r="AT867" s="9" t="str">
        <f t="shared" si="56"/>
        <v/>
      </c>
      <c r="AU867" s="8" t="str">
        <f t="shared" si="57"/>
        <v/>
      </c>
      <c r="AV867" s="9" t="str">
        <f t="shared" si="58"/>
        <v/>
      </c>
      <c r="AW867" s="31" t="str">
        <f t="shared" si="59"/>
        <v/>
      </c>
      <c r="AX867" s="9" t="str">
        <f t="shared" si="60"/>
        <v/>
      </c>
      <c r="AY867" s="8" t="str">
        <f t="shared" si="61"/>
        <v/>
      </c>
      <c r="AZ867" s="8"/>
      <c r="BE867" s="9"/>
    </row>
    <row r="868" spans="46:57" ht="15.75" customHeight="1" x14ac:dyDescent="0.25">
      <c r="AT868" s="9" t="str">
        <f t="shared" si="56"/>
        <v/>
      </c>
      <c r="AU868" s="8" t="str">
        <f t="shared" si="57"/>
        <v/>
      </c>
      <c r="AV868" s="9" t="str">
        <f t="shared" si="58"/>
        <v/>
      </c>
      <c r="AW868" s="31" t="str">
        <f t="shared" si="59"/>
        <v/>
      </c>
      <c r="AX868" s="9" t="str">
        <f t="shared" si="60"/>
        <v/>
      </c>
      <c r="AY868" s="8" t="str">
        <f t="shared" si="61"/>
        <v/>
      </c>
      <c r="AZ868" s="8"/>
      <c r="BE868" s="9"/>
    </row>
    <row r="869" spans="46:57" ht="15.75" customHeight="1" x14ac:dyDescent="0.25">
      <c r="AT869" s="9" t="str">
        <f t="shared" si="56"/>
        <v/>
      </c>
      <c r="AU869" s="8" t="str">
        <f t="shared" si="57"/>
        <v/>
      </c>
      <c r="AV869" s="9" t="str">
        <f t="shared" si="58"/>
        <v/>
      </c>
      <c r="AW869" s="31" t="str">
        <f t="shared" si="59"/>
        <v/>
      </c>
      <c r="AX869" s="9" t="str">
        <f t="shared" si="60"/>
        <v/>
      </c>
      <c r="AY869" s="8" t="str">
        <f t="shared" si="61"/>
        <v/>
      </c>
      <c r="AZ869" s="8"/>
      <c r="BE869" s="9"/>
    </row>
    <row r="870" spans="46:57" ht="15.75" customHeight="1" x14ac:dyDescent="0.25">
      <c r="AT870" s="9" t="str">
        <f t="shared" si="56"/>
        <v/>
      </c>
      <c r="AU870" s="8" t="str">
        <f t="shared" si="57"/>
        <v/>
      </c>
      <c r="AV870" s="9" t="str">
        <f t="shared" si="58"/>
        <v/>
      </c>
      <c r="AW870" s="31" t="str">
        <f t="shared" si="59"/>
        <v/>
      </c>
      <c r="AX870" s="9" t="str">
        <f t="shared" si="60"/>
        <v/>
      </c>
      <c r="AY870" s="8" t="str">
        <f t="shared" si="61"/>
        <v/>
      </c>
      <c r="AZ870" s="8"/>
      <c r="BE870" s="9"/>
    </row>
    <row r="871" spans="46:57" ht="15.75" customHeight="1" x14ac:dyDescent="0.25">
      <c r="AT871" s="9" t="str">
        <f t="shared" si="56"/>
        <v/>
      </c>
      <c r="AU871" s="8" t="str">
        <f t="shared" si="57"/>
        <v/>
      </c>
      <c r="AV871" s="9" t="str">
        <f t="shared" si="58"/>
        <v/>
      </c>
      <c r="AW871" s="31" t="str">
        <f t="shared" si="59"/>
        <v/>
      </c>
      <c r="AX871" s="9" t="str">
        <f t="shared" si="60"/>
        <v/>
      </c>
      <c r="AY871" s="8" t="str">
        <f t="shared" si="61"/>
        <v/>
      </c>
      <c r="AZ871" s="8"/>
      <c r="BE871" s="9"/>
    </row>
    <row r="872" spans="46:57" ht="15.75" customHeight="1" x14ac:dyDescent="0.25">
      <c r="AT872" s="9" t="str">
        <f t="shared" si="56"/>
        <v/>
      </c>
      <c r="AU872" s="8" t="str">
        <f t="shared" si="57"/>
        <v/>
      </c>
      <c r="AV872" s="9" t="str">
        <f t="shared" si="58"/>
        <v/>
      </c>
      <c r="AW872" s="31" t="str">
        <f t="shared" si="59"/>
        <v/>
      </c>
      <c r="AX872" s="9" t="str">
        <f t="shared" si="60"/>
        <v/>
      </c>
      <c r="AY872" s="8" t="str">
        <f t="shared" si="61"/>
        <v/>
      </c>
      <c r="AZ872" s="8"/>
      <c r="BE872" s="9"/>
    </row>
    <row r="873" spans="46:57" ht="15.75" customHeight="1" x14ac:dyDescent="0.25">
      <c r="AT873" s="9" t="str">
        <f t="shared" si="56"/>
        <v/>
      </c>
      <c r="AU873" s="8" t="str">
        <f t="shared" si="57"/>
        <v/>
      </c>
      <c r="AV873" s="9" t="str">
        <f t="shared" si="58"/>
        <v/>
      </c>
      <c r="AW873" s="31" t="str">
        <f t="shared" si="59"/>
        <v/>
      </c>
      <c r="AX873" s="9" t="str">
        <f t="shared" si="60"/>
        <v/>
      </c>
      <c r="AY873" s="8" t="str">
        <f t="shared" si="61"/>
        <v/>
      </c>
      <c r="AZ873" s="8"/>
      <c r="BE873" s="9"/>
    </row>
    <row r="874" spans="46:57" ht="15.75" customHeight="1" x14ac:dyDescent="0.25">
      <c r="AT874" s="9" t="str">
        <f t="shared" si="56"/>
        <v/>
      </c>
      <c r="AU874" s="8" t="str">
        <f t="shared" si="57"/>
        <v/>
      </c>
      <c r="AV874" s="9" t="str">
        <f t="shared" si="58"/>
        <v/>
      </c>
      <c r="AW874" s="31" t="str">
        <f t="shared" si="59"/>
        <v/>
      </c>
      <c r="AX874" s="9" t="str">
        <f t="shared" si="60"/>
        <v/>
      </c>
      <c r="AY874" s="8" t="str">
        <f t="shared" si="61"/>
        <v/>
      </c>
      <c r="AZ874" s="8"/>
      <c r="BE874" s="9"/>
    </row>
    <row r="875" spans="46:57" ht="15.75" customHeight="1" x14ac:dyDescent="0.25">
      <c r="AT875" s="9" t="str">
        <f t="shared" si="56"/>
        <v/>
      </c>
      <c r="AU875" s="8" t="str">
        <f t="shared" si="57"/>
        <v/>
      </c>
      <c r="AV875" s="9" t="str">
        <f t="shared" si="58"/>
        <v/>
      </c>
      <c r="AW875" s="31" t="str">
        <f t="shared" si="59"/>
        <v/>
      </c>
      <c r="AX875" s="9" t="str">
        <f t="shared" si="60"/>
        <v/>
      </c>
      <c r="AY875" s="8" t="str">
        <f t="shared" si="61"/>
        <v/>
      </c>
      <c r="AZ875" s="8"/>
      <c r="BE875" s="9"/>
    </row>
    <row r="876" spans="46:57" ht="15.75" customHeight="1" x14ac:dyDescent="0.25">
      <c r="AT876" s="9" t="str">
        <f t="shared" si="56"/>
        <v/>
      </c>
      <c r="AU876" s="8" t="str">
        <f t="shared" si="57"/>
        <v/>
      </c>
      <c r="AV876" s="9" t="str">
        <f t="shared" si="58"/>
        <v/>
      </c>
      <c r="AW876" s="31" t="str">
        <f t="shared" si="59"/>
        <v/>
      </c>
      <c r="AX876" s="9" t="str">
        <f t="shared" si="60"/>
        <v/>
      </c>
      <c r="AY876" s="8" t="str">
        <f t="shared" si="61"/>
        <v/>
      </c>
      <c r="AZ876" s="8"/>
      <c r="BE876" s="9"/>
    </row>
    <row r="877" spans="46:57" ht="15.75" customHeight="1" x14ac:dyDescent="0.25">
      <c r="AT877" s="9" t="str">
        <f t="shared" si="56"/>
        <v/>
      </c>
      <c r="AU877" s="8" t="str">
        <f t="shared" si="57"/>
        <v/>
      </c>
      <c r="AV877" s="9" t="str">
        <f t="shared" si="58"/>
        <v/>
      </c>
      <c r="AW877" s="31" t="str">
        <f t="shared" si="59"/>
        <v/>
      </c>
      <c r="AX877" s="9" t="str">
        <f t="shared" si="60"/>
        <v/>
      </c>
      <c r="AY877" s="8" t="str">
        <f t="shared" si="61"/>
        <v/>
      </c>
      <c r="AZ877" s="8"/>
      <c r="BE877" s="9"/>
    </row>
    <row r="878" spans="46:57" ht="15.75" customHeight="1" x14ac:dyDescent="0.25">
      <c r="AT878" s="9" t="str">
        <f t="shared" si="56"/>
        <v/>
      </c>
      <c r="AU878" s="8" t="str">
        <f t="shared" si="57"/>
        <v/>
      </c>
      <c r="AV878" s="9" t="str">
        <f t="shared" si="58"/>
        <v/>
      </c>
      <c r="AW878" s="31" t="str">
        <f t="shared" si="59"/>
        <v/>
      </c>
      <c r="AX878" s="9" t="str">
        <f t="shared" si="60"/>
        <v/>
      </c>
      <c r="AY878" s="8" t="str">
        <f t="shared" si="61"/>
        <v/>
      </c>
      <c r="AZ878" s="8"/>
      <c r="BE878" s="9"/>
    </row>
    <row r="879" spans="46:57" ht="15.75" customHeight="1" x14ac:dyDescent="0.25">
      <c r="AT879" s="9" t="str">
        <f t="shared" si="56"/>
        <v/>
      </c>
      <c r="AU879" s="8" t="str">
        <f t="shared" si="57"/>
        <v/>
      </c>
      <c r="AV879" s="9" t="str">
        <f t="shared" si="58"/>
        <v/>
      </c>
      <c r="AW879" s="31" t="str">
        <f t="shared" si="59"/>
        <v/>
      </c>
      <c r="AX879" s="9" t="str">
        <f t="shared" si="60"/>
        <v/>
      </c>
      <c r="AY879" s="8" t="str">
        <f t="shared" si="61"/>
        <v/>
      </c>
      <c r="AZ879" s="8"/>
      <c r="BE879" s="9"/>
    </row>
    <row r="880" spans="46:57" ht="15.75" customHeight="1" x14ac:dyDescent="0.25">
      <c r="AT880" s="9" t="str">
        <f t="shared" si="56"/>
        <v/>
      </c>
      <c r="AU880" s="8" t="str">
        <f t="shared" si="57"/>
        <v/>
      </c>
      <c r="AV880" s="9" t="str">
        <f t="shared" si="58"/>
        <v/>
      </c>
      <c r="AW880" s="31" t="str">
        <f t="shared" si="59"/>
        <v/>
      </c>
      <c r="AX880" s="9" t="str">
        <f t="shared" si="60"/>
        <v/>
      </c>
      <c r="AY880" s="8" t="str">
        <f t="shared" si="61"/>
        <v/>
      </c>
      <c r="AZ880" s="8"/>
      <c r="BE880" s="9"/>
    </row>
    <row r="881" spans="46:57" ht="15.75" customHeight="1" x14ac:dyDescent="0.25">
      <c r="AT881" s="9" t="str">
        <f t="shared" si="56"/>
        <v/>
      </c>
      <c r="AU881" s="8" t="str">
        <f t="shared" si="57"/>
        <v/>
      </c>
      <c r="AV881" s="9" t="str">
        <f t="shared" si="58"/>
        <v/>
      </c>
      <c r="AW881" s="31" t="str">
        <f t="shared" si="59"/>
        <v/>
      </c>
      <c r="AX881" s="9" t="str">
        <f t="shared" si="60"/>
        <v/>
      </c>
      <c r="AY881" s="8" t="str">
        <f t="shared" si="61"/>
        <v/>
      </c>
      <c r="AZ881" s="8"/>
      <c r="BE881" s="9"/>
    </row>
    <row r="882" spans="46:57" ht="15.75" customHeight="1" x14ac:dyDescent="0.25">
      <c r="AT882" s="9" t="str">
        <f t="shared" si="56"/>
        <v/>
      </c>
      <c r="AU882" s="8" t="str">
        <f t="shared" si="57"/>
        <v/>
      </c>
      <c r="AV882" s="9" t="str">
        <f t="shared" si="58"/>
        <v/>
      </c>
      <c r="AW882" s="31" t="str">
        <f t="shared" si="59"/>
        <v/>
      </c>
      <c r="AX882" s="9" t="str">
        <f t="shared" si="60"/>
        <v/>
      </c>
      <c r="AY882" s="8" t="str">
        <f t="shared" si="61"/>
        <v/>
      </c>
      <c r="AZ882" s="8"/>
      <c r="BE882" s="9"/>
    </row>
    <row r="883" spans="46:57" ht="15.75" customHeight="1" x14ac:dyDescent="0.25">
      <c r="AT883" s="9" t="str">
        <f t="shared" si="56"/>
        <v/>
      </c>
      <c r="AU883" s="8" t="str">
        <f t="shared" si="57"/>
        <v/>
      </c>
      <c r="AV883" s="9" t="str">
        <f t="shared" si="58"/>
        <v/>
      </c>
      <c r="AW883" s="31" t="str">
        <f t="shared" si="59"/>
        <v/>
      </c>
      <c r="AX883" s="9" t="str">
        <f t="shared" si="60"/>
        <v/>
      </c>
      <c r="AY883" s="8" t="str">
        <f t="shared" si="61"/>
        <v/>
      </c>
      <c r="AZ883" s="8"/>
      <c r="BE883" s="9"/>
    </row>
    <row r="884" spans="46:57" ht="15.75" customHeight="1" x14ac:dyDescent="0.25">
      <c r="AT884" s="9" t="str">
        <f t="shared" si="56"/>
        <v/>
      </c>
      <c r="AU884" s="8" t="str">
        <f t="shared" si="57"/>
        <v/>
      </c>
      <c r="AV884" s="9" t="str">
        <f t="shared" si="58"/>
        <v/>
      </c>
      <c r="AW884" s="31" t="str">
        <f t="shared" si="59"/>
        <v/>
      </c>
      <c r="AX884" s="9" t="str">
        <f t="shared" si="60"/>
        <v/>
      </c>
      <c r="AY884" s="8" t="str">
        <f t="shared" si="61"/>
        <v/>
      </c>
      <c r="AZ884" s="8"/>
      <c r="BE884" s="9"/>
    </row>
    <row r="885" spans="46:57" ht="15.75" customHeight="1" x14ac:dyDescent="0.25">
      <c r="AT885" s="9" t="str">
        <f t="shared" si="56"/>
        <v/>
      </c>
      <c r="AU885" s="8" t="str">
        <f t="shared" si="57"/>
        <v/>
      </c>
      <c r="AV885" s="9" t="str">
        <f t="shared" si="58"/>
        <v/>
      </c>
      <c r="AW885" s="31" t="str">
        <f t="shared" si="59"/>
        <v/>
      </c>
      <c r="AX885" s="9" t="str">
        <f t="shared" si="60"/>
        <v/>
      </c>
      <c r="AY885" s="8" t="str">
        <f t="shared" si="61"/>
        <v/>
      </c>
      <c r="AZ885" s="8"/>
      <c r="BE885" s="9"/>
    </row>
    <row r="886" spans="46:57" ht="15.75" customHeight="1" x14ac:dyDescent="0.25">
      <c r="AT886" s="9" t="str">
        <f t="shared" si="56"/>
        <v/>
      </c>
      <c r="AU886" s="8" t="str">
        <f t="shared" si="57"/>
        <v/>
      </c>
      <c r="AV886" s="9" t="str">
        <f t="shared" si="58"/>
        <v/>
      </c>
      <c r="AW886" s="31" t="str">
        <f t="shared" si="59"/>
        <v/>
      </c>
      <c r="AX886" s="9" t="str">
        <f t="shared" si="60"/>
        <v/>
      </c>
      <c r="AY886" s="8" t="str">
        <f t="shared" si="61"/>
        <v/>
      </c>
      <c r="AZ886" s="8"/>
      <c r="BE886" s="9"/>
    </row>
    <row r="887" spans="46:57" ht="15.75" customHeight="1" x14ac:dyDescent="0.25">
      <c r="AT887" s="9" t="str">
        <f t="shared" si="56"/>
        <v/>
      </c>
      <c r="AU887" s="8" t="str">
        <f t="shared" si="57"/>
        <v/>
      </c>
      <c r="AV887" s="9" t="str">
        <f t="shared" si="58"/>
        <v/>
      </c>
      <c r="AW887" s="31" t="str">
        <f t="shared" si="59"/>
        <v/>
      </c>
      <c r="AX887" s="9" t="str">
        <f t="shared" si="60"/>
        <v/>
      </c>
      <c r="AY887" s="8" t="str">
        <f t="shared" si="61"/>
        <v/>
      </c>
      <c r="AZ887" s="8"/>
      <c r="BE887" s="9"/>
    </row>
    <row r="888" spans="46:57" ht="15.75" customHeight="1" x14ac:dyDescent="0.25">
      <c r="AT888" s="9" t="str">
        <f t="shared" si="56"/>
        <v/>
      </c>
      <c r="AU888" s="8" t="str">
        <f t="shared" si="57"/>
        <v/>
      </c>
      <c r="AV888" s="9" t="str">
        <f t="shared" si="58"/>
        <v/>
      </c>
      <c r="AW888" s="31" t="str">
        <f t="shared" si="59"/>
        <v/>
      </c>
      <c r="AX888" s="9" t="str">
        <f t="shared" si="60"/>
        <v/>
      </c>
      <c r="AY888" s="8" t="str">
        <f t="shared" si="61"/>
        <v/>
      </c>
      <c r="AZ888" s="8"/>
      <c r="BE888" s="9"/>
    </row>
    <row r="889" spans="46:57" ht="15.75" customHeight="1" x14ac:dyDescent="0.25">
      <c r="AT889" s="9" t="str">
        <f t="shared" si="56"/>
        <v/>
      </c>
      <c r="AU889" s="8" t="str">
        <f t="shared" si="57"/>
        <v/>
      </c>
      <c r="AV889" s="9" t="str">
        <f t="shared" si="58"/>
        <v/>
      </c>
      <c r="AW889" s="31" t="str">
        <f t="shared" si="59"/>
        <v/>
      </c>
      <c r="AX889" s="9" t="str">
        <f t="shared" si="60"/>
        <v/>
      </c>
      <c r="AY889" s="8" t="str">
        <f t="shared" si="61"/>
        <v/>
      </c>
      <c r="AZ889" s="8"/>
      <c r="BE889" s="9"/>
    </row>
    <row r="890" spans="46:57" ht="15.75" customHeight="1" x14ac:dyDescent="0.25">
      <c r="AT890" s="9" t="str">
        <f t="shared" si="56"/>
        <v/>
      </c>
      <c r="AU890" s="8" t="str">
        <f t="shared" si="57"/>
        <v/>
      </c>
      <c r="AV890" s="9" t="str">
        <f t="shared" si="58"/>
        <v/>
      </c>
      <c r="AW890" s="31" t="str">
        <f t="shared" si="59"/>
        <v/>
      </c>
      <c r="AX890" s="9" t="str">
        <f t="shared" si="60"/>
        <v/>
      </c>
      <c r="AY890" s="8" t="str">
        <f t="shared" si="61"/>
        <v/>
      </c>
      <c r="AZ890" s="8"/>
      <c r="BE890" s="9"/>
    </row>
    <row r="891" spans="46:57" ht="15.75" customHeight="1" x14ac:dyDescent="0.25">
      <c r="AT891" s="9" t="str">
        <f t="shared" si="56"/>
        <v/>
      </c>
      <c r="AU891" s="8" t="str">
        <f t="shared" si="57"/>
        <v/>
      </c>
      <c r="AV891" s="9" t="str">
        <f t="shared" si="58"/>
        <v/>
      </c>
      <c r="AW891" s="31" t="str">
        <f t="shared" si="59"/>
        <v/>
      </c>
      <c r="AX891" s="9" t="str">
        <f t="shared" si="60"/>
        <v/>
      </c>
      <c r="AY891" s="8" t="str">
        <f t="shared" si="61"/>
        <v/>
      </c>
      <c r="AZ891" s="8"/>
      <c r="BE891" s="9"/>
    </row>
    <row r="892" spans="46:57" ht="15.75" customHeight="1" x14ac:dyDescent="0.25">
      <c r="AT892" s="9" t="str">
        <f t="shared" si="56"/>
        <v/>
      </c>
      <c r="AU892" s="8" t="str">
        <f t="shared" si="57"/>
        <v/>
      </c>
      <c r="AV892" s="9" t="str">
        <f t="shared" si="58"/>
        <v/>
      </c>
      <c r="AW892" s="31" t="str">
        <f t="shared" si="59"/>
        <v/>
      </c>
      <c r="AX892" s="9" t="str">
        <f t="shared" si="60"/>
        <v/>
      </c>
      <c r="AY892" s="8" t="str">
        <f t="shared" si="61"/>
        <v/>
      </c>
      <c r="AZ892" s="8"/>
      <c r="BE892" s="9"/>
    </row>
    <row r="893" spans="46:57" ht="15.75" customHeight="1" x14ac:dyDescent="0.25">
      <c r="AT893" s="9" t="str">
        <f t="shared" si="56"/>
        <v/>
      </c>
      <c r="AU893" s="8" t="str">
        <f t="shared" si="57"/>
        <v/>
      </c>
      <c r="AV893" s="9" t="str">
        <f t="shared" si="58"/>
        <v/>
      </c>
      <c r="AW893" s="31" t="str">
        <f t="shared" si="59"/>
        <v/>
      </c>
      <c r="AX893" s="9" t="str">
        <f t="shared" si="60"/>
        <v/>
      </c>
      <c r="AY893" s="8" t="str">
        <f t="shared" si="61"/>
        <v/>
      </c>
      <c r="AZ893" s="8"/>
      <c r="BE893" s="9"/>
    </row>
    <row r="894" spans="46:57" ht="15.75" customHeight="1" x14ac:dyDescent="0.25">
      <c r="AT894" s="9" t="str">
        <f t="shared" si="56"/>
        <v/>
      </c>
      <c r="AU894" s="8" t="str">
        <f t="shared" si="57"/>
        <v/>
      </c>
      <c r="AV894" s="9" t="str">
        <f t="shared" si="58"/>
        <v/>
      </c>
      <c r="AW894" s="31" t="str">
        <f t="shared" si="59"/>
        <v/>
      </c>
      <c r="AX894" s="9" t="str">
        <f t="shared" si="60"/>
        <v/>
      </c>
      <c r="AY894" s="8" t="str">
        <f t="shared" si="61"/>
        <v/>
      </c>
      <c r="AZ894" s="8"/>
      <c r="BE894" s="9"/>
    </row>
    <row r="895" spans="46:57" ht="15.75" customHeight="1" x14ac:dyDescent="0.25">
      <c r="AT895" s="9" t="str">
        <f t="shared" si="56"/>
        <v/>
      </c>
      <c r="AU895" s="8" t="str">
        <f t="shared" si="57"/>
        <v/>
      </c>
      <c r="AV895" s="9" t="str">
        <f t="shared" si="58"/>
        <v/>
      </c>
      <c r="AW895" s="31" t="str">
        <f t="shared" si="59"/>
        <v/>
      </c>
      <c r="AX895" s="9" t="str">
        <f t="shared" si="60"/>
        <v/>
      </c>
      <c r="AY895" s="8" t="str">
        <f t="shared" si="61"/>
        <v/>
      </c>
      <c r="AZ895" s="8"/>
      <c r="BE895" s="9"/>
    </row>
    <row r="896" spans="46:57" ht="15.75" customHeight="1" x14ac:dyDescent="0.25">
      <c r="AT896" s="9" t="str">
        <f t="shared" si="56"/>
        <v/>
      </c>
      <c r="AU896" s="8" t="str">
        <f t="shared" si="57"/>
        <v/>
      </c>
      <c r="AV896" s="9" t="str">
        <f t="shared" si="58"/>
        <v/>
      </c>
      <c r="AW896" s="31" t="str">
        <f t="shared" si="59"/>
        <v/>
      </c>
      <c r="AX896" s="9" t="str">
        <f t="shared" si="60"/>
        <v/>
      </c>
      <c r="AY896" s="8" t="str">
        <f t="shared" si="61"/>
        <v/>
      </c>
      <c r="AZ896" s="8"/>
      <c r="BE896" s="9"/>
    </row>
    <row r="897" spans="46:57" ht="15.75" customHeight="1" x14ac:dyDescent="0.25">
      <c r="AT897" s="9" t="str">
        <f t="shared" si="56"/>
        <v/>
      </c>
      <c r="AU897" s="8" t="str">
        <f t="shared" si="57"/>
        <v/>
      </c>
      <c r="AV897" s="9" t="str">
        <f t="shared" si="58"/>
        <v/>
      </c>
      <c r="AW897" s="31" t="str">
        <f t="shared" si="59"/>
        <v/>
      </c>
      <c r="AX897" s="9" t="str">
        <f t="shared" si="60"/>
        <v/>
      </c>
      <c r="AY897" s="8" t="str">
        <f t="shared" si="61"/>
        <v/>
      </c>
      <c r="AZ897" s="8"/>
      <c r="BE897" s="9"/>
    </row>
    <row r="898" spans="46:57" ht="15.75" customHeight="1" x14ac:dyDescent="0.25">
      <c r="AT898" s="9" t="str">
        <f t="shared" si="56"/>
        <v/>
      </c>
      <c r="AU898" s="8" t="str">
        <f t="shared" si="57"/>
        <v/>
      </c>
      <c r="AV898" s="9" t="str">
        <f t="shared" si="58"/>
        <v/>
      </c>
      <c r="AW898" s="31" t="str">
        <f t="shared" si="59"/>
        <v/>
      </c>
      <c r="AX898" s="9" t="str">
        <f t="shared" si="60"/>
        <v/>
      </c>
      <c r="AY898" s="8" t="str">
        <f t="shared" si="61"/>
        <v/>
      </c>
      <c r="AZ898" s="8"/>
      <c r="BE898" s="9"/>
    </row>
    <row r="899" spans="46:57" ht="15.75" customHeight="1" x14ac:dyDescent="0.25">
      <c r="AT899" s="9" t="str">
        <f t="shared" si="56"/>
        <v/>
      </c>
      <c r="AU899" s="8" t="str">
        <f t="shared" si="57"/>
        <v/>
      </c>
      <c r="AV899" s="9" t="str">
        <f t="shared" si="58"/>
        <v/>
      </c>
      <c r="AW899" s="31" t="str">
        <f t="shared" si="59"/>
        <v/>
      </c>
      <c r="AX899" s="9" t="str">
        <f t="shared" si="60"/>
        <v/>
      </c>
      <c r="AY899" s="8" t="str">
        <f t="shared" si="61"/>
        <v/>
      </c>
      <c r="AZ899" s="8"/>
      <c r="BE899" s="9"/>
    </row>
    <row r="900" spans="46:57" ht="15.75" customHeight="1" x14ac:dyDescent="0.25">
      <c r="AT900" s="9" t="str">
        <f t="shared" si="56"/>
        <v/>
      </c>
      <c r="AU900" s="8" t="str">
        <f t="shared" si="57"/>
        <v/>
      </c>
      <c r="AV900" s="9" t="str">
        <f t="shared" si="58"/>
        <v/>
      </c>
      <c r="AW900" s="31" t="str">
        <f t="shared" si="59"/>
        <v/>
      </c>
      <c r="AX900" s="9" t="str">
        <f t="shared" si="60"/>
        <v/>
      </c>
      <c r="AY900" s="8" t="str">
        <f t="shared" si="61"/>
        <v/>
      </c>
      <c r="AZ900" s="8"/>
      <c r="BE900" s="9"/>
    </row>
    <row r="901" spans="46:57" ht="15.75" customHeight="1" x14ac:dyDescent="0.25">
      <c r="AT901" s="9" t="str">
        <f t="shared" si="56"/>
        <v/>
      </c>
      <c r="AU901" s="8" t="str">
        <f t="shared" si="57"/>
        <v/>
      </c>
      <c r="AV901" s="9" t="str">
        <f t="shared" si="58"/>
        <v/>
      </c>
      <c r="AW901" s="31" t="str">
        <f t="shared" si="59"/>
        <v/>
      </c>
      <c r="AX901" s="9" t="str">
        <f t="shared" si="60"/>
        <v/>
      </c>
      <c r="AY901" s="8" t="str">
        <f t="shared" si="61"/>
        <v/>
      </c>
      <c r="AZ901" s="8"/>
      <c r="BE901" s="9"/>
    </row>
    <row r="902" spans="46:57" ht="15.75" customHeight="1" x14ac:dyDescent="0.25">
      <c r="AT902" s="9" t="str">
        <f t="shared" si="56"/>
        <v/>
      </c>
      <c r="AU902" s="8" t="str">
        <f t="shared" si="57"/>
        <v/>
      </c>
      <c r="AV902" s="9" t="str">
        <f t="shared" si="58"/>
        <v/>
      </c>
      <c r="AW902" s="31" t="str">
        <f t="shared" si="59"/>
        <v/>
      </c>
      <c r="AX902" s="9" t="str">
        <f t="shared" si="60"/>
        <v/>
      </c>
      <c r="AY902" s="8" t="str">
        <f t="shared" si="61"/>
        <v/>
      </c>
      <c r="AZ902" s="8"/>
      <c r="BE902" s="9"/>
    </row>
    <row r="903" spans="46:57" ht="15.75" customHeight="1" x14ac:dyDescent="0.25">
      <c r="AT903" s="9" t="str">
        <f t="shared" si="56"/>
        <v/>
      </c>
      <c r="AU903" s="8" t="str">
        <f t="shared" si="57"/>
        <v/>
      </c>
      <c r="AV903" s="9" t="str">
        <f t="shared" si="58"/>
        <v/>
      </c>
      <c r="AW903" s="31" t="str">
        <f t="shared" si="59"/>
        <v/>
      </c>
      <c r="AX903" s="9" t="str">
        <f t="shared" si="60"/>
        <v/>
      </c>
      <c r="AY903" s="8" t="str">
        <f t="shared" si="61"/>
        <v/>
      </c>
      <c r="AZ903" s="8"/>
      <c r="BE903" s="9"/>
    </row>
    <row r="904" spans="46:57" ht="15.75" customHeight="1" x14ac:dyDescent="0.25">
      <c r="AT904" s="9" t="str">
        <f t="shared" si="56"/>
        <v/>
      </c>
      <c r="AU904" s="8" t="str">
        <f t="shared" si="57"/>
        <v/>
      </c>
      <c r="AV904" s="9" t="str">
        <f t="shared" si="58"/>
        <v/>
      </c>
      <c r="AW904" s="31" t="str">
        <f t="shared" si="59"/>
        <v/>
      </c>
      <c r="AX904" s="9" t="str">
        <f t="shared" si="60"/>
        <v/>
      </c>
      <c r="AY904" s="8" t="str">
        <f t="shared" si="61"/>
        <v/>
      </c>
      <c r="AZ904" s="8"/>
      <c r="BE904" s="9"/>
    </row>
    <row r="905" spans="46:57" ht="15.75" customHeight="1" x14ac:dyDescent="0.25">
      <c r="AT905" s="9" t="str">
        <f t="shared" si="56"/>
        <v/>
      </c>
      <c r="AU905" s="8" t="str">
        <f t="shared" si="57"/>
        <v/>
      </c>
      <c r="AV905" s="9" t="str">
        <f t="shared" si="58"/>
        <v/>
      </c>
      <c r="AW905" s="31" t="str">
        <f t="shared" si="59"/>
        <v/>
      </c>
      <c r="AX905" s="9" t="str">
        <f t="shared" si="60"/>
        <v/>
      </c>
      <c r="AY905" s="8" t="str">
        <f t="shared" si="61"/>
        <v/>
      </c>
      <c r="AZ905" s="8"/>
      <c r="BE905" s="9"/>
    </row>
    <row r="906" spans="46:57" ht="15.75" customHeight="1" x14ac:dyDescent="0.25">
      <c r="AT906" s="9" t="str">
        <f t="shared" si="56"/>
        <v/>
      </c>
      <c r="AU906" s="8" t="str">
        <f t="shared" si="57"/>
        <v/>
      </c>
      <c r="AV906" s="9" t="str">
        <f t="shared" si="58"/>
        <v/>
      </c>
      <c r="AW906" s="31" t="str">
        <f t="shared" si="59"/>
        <v/>
      </c>
      <c r="AX906" s="9" t="str">
        <f t="shared" si="60"/>
        <v/>
      </c>
      <c r="AY906" s="8" t="str">
        <f t="shared" si="61"/>
        <v/>
      </c>
      <c r="AZ906" s="8"/>
      <c r="BE906" s="9"/>
    </row>
    <row r="907" spans="46:57" ht="15.75" customHeight="1" x14ac:dyDescent="0.25">
      <c r="AT907" s="9" t="str">
        <f t="shared" si="56"/>
        <v/>
      </c>
      <c r="AU907" s="8" t="str">
        <f t="shared" si="57"/>
        <v/>
      </c>
      <c r="AV907" s="9" t="str">
        <f t="shared" si="58"/>
        <v/>
      </c>
      <c r="AW907" s="31" t="str">
        <f t="shared" si="59"/>
        <v/>
      </c>
      <c r="AX907" s="9" t="str">
        <f t="shared" si="60"/>
        <v/>
      </c>
      <c r="AY907" s="8" t="str">
        <f t="shared" si="61"/>
        <v/>
      </c>
      <c r="AZ907" s="8"/>
      <c r="BE907" s="9"/>
    </row>
    <row r="908" spans="46:57" ht="15.75" customHeight="1" x14ac:dyDescent="0.25">
      <c r="AT908" s="9" t="str">
        <f t="shared" si="56"/>
        <v/>
      </c>
      <c r="AU908" s="8" t="str">
        <f t="shared" si="57"/>
        <v/>
      </c>
      <c r="AV908" s="9" t="str">
        <f t="shared" si="58"/>
        <v/>
      </c>
      <c r="AW908" s="31" t="str">
        <f t="shared" si="59"/>
        <v/>
      </c>
      <c r="AX908" s="9" t="str">
        <f t="shared" si="60"/>
        <v/>
      </c>
      <c r="AY908" s="8" t="str">
        <f t="shared" si="61"/>
        <v/>
      </c>
      <c r="AZ908" s="8"/>
      <c r="BE908" s="9"/>
    </row>
    <row r="909" spans="46:57" ht="15.75" customHeight="1" x14ac:dyDescent="0.25">
      <c r="AT909" s="9" t="str">
        <f t="shared" si="56"/>
        <v/>
      </c>
      <c r="AU909" s="8" t="str">
        <f t="shared" si="57"/>
        <v/>
      </c>
      <c r="AV909" s="9" t="str">
        <f t="shared" si="58"/>
        <v/>
      </c>
      <c r="AW909" s="31" t="str">
        <f t="shared" si="59"/>
        <v/>
      </c>
      <c r="AX909" s="9" t="str">
        <f t="shared" si="60"/>
        <v/>
      </c>
      <c r="AY909" s="8" t="str">
        <f t="shared" si="61"/>
        <v/>
      </c>
      <c r="AZ909" s="8"/>
      <c r="BE909" s="9"/>
    </row>
    <row r="910" spans="46:57" ht="15.75" customHeight="1" x14ac:dyDescent="0.25">
      <c r="AT910" s="9" t="str">
        <f t="shared" si="56"/>
        <v/>
      </c>
      <c r="AU910" s="8" t="str">
        <f t="shared" si="57"/>
        <v/>
      </c>
      <c r="AV910" s="9" t="str">
        <f t="shared" si="58"/>
        <v/>
      </c>
      <c r="AW910" s="31" t="str">
        <f t="shared" si="59"/>
        <v/>
      </c>
      <c r="AX910" s="9" t="str">
        <f t="shared" si="60"/>
        <v/>
      </c>
      <c r="AY910" s="8" t="str">
        <f t="shared" si="61"/>
        <v/>
      </c>
      <c r="AZ910" s="8"/>
      <c r="BE910" s="9"/>
    </row>
    <row r="911" spans="46:57" ht="15.75" customHeight="1" x14ac:dyDescent="0.25">
      <c r="AT911" s="9" t="str">
        <f t="shared" si="56"/>
        <v/>
      </c>
      <c r="AU911" s="8" t="str">
        <f t="shared" si="57"/>
        <v/>
      </c>
      <c r="AV911" s="9" t="str">
        <f t="shared" si="58"/>
        <v/>
      </c>
      <c r="AW911" s="31" t="str">
        <f t="shared" si="59"/>
        <v/>
      </c>
      <c r="AX911" s="9" t="str">
        <f t="shared" si="60"/>
        <v/>
      </c>
      <c r="AY911" s="8" t="str">
        <f t="shared" si="61"/>
        <v/>
      </c>
      <c r="AZ911" s="8"/>
      <c r="BE911" s="9"/>
    </row>
    <row r="912" spans="46:57" ht="15.75" customHeight="1" x14ac:dyDescent="0.25">
      <c r="AT912" s="9" t="str">
        <f t="shared" si="56"/>
        <v/>
      </c>
      <c r="AU912" s="8" t="str">
        <f t="shared" si="57"/>
        <v/>
      </c>
      <c r="AV912" s="9" t="str">
        <f t="shared" si="58"/>
        <v/>
      </c>
      <c r="AW912" s="31" t="str">
        <f t="shared" si="59"/>
        <v/>
      </c>
      <c r="AX912" s="9" t="str">
        <f t="shared" si="60"/>
        <v/>
      </c>
      <c r="AY912" s="8" t="str">
        <f t="shared" si="61"/>
        <v/>
      </c>
      <c r="AZ912" s="8"/>
      <c r="BE912" s="9"/>
    </row>
    <row r="913" spans="46:57" ht="15.75" customHeight="1" x14ac:dyDescent="0.25">
      <c r="AT913" s="9" t="str">
        <f t="shared" si="56"/>
        <v/>
      </c>
      <c r="AU913" s="8" t="str">
        <f t="shared" si="57"/>
        <v/>
      </c>
      <c r="AV913" s="9" t="str">
        <f t="shared" si="58"/>
        <v/>
      </c>
      <c r="AW913" s="31" t="str">
        <f t="shared" si="59"/>
        <v/>
      </c>
      <c r="AX913" s="9" t="str">
        <f t="shared" si="60"/>
        <v/>
      </c>
      <c r="AY913" s="8" t="str">
        <f t="shared" si="61"/>
        <v/>
      </c>
      <c r="AZ913" s="8"/>
      <c r="BE913" s="9"/>
    </row>
    <row r="914" spans="46:57" ht="15.75" customHeight="1" x14ac:dyDescent="0.25">
      <c r="AT914" s="9" t="str">
        <f t="shared" si="56"/>
        <v/>
      </c>
      <c r="AU914" s="8" t="str">
        <f t="shared" si="57"/>
        <v/>
      </c>
      <c r="AV914" s="9" t="str">
        <f t="shared" si="58"/>
        <v/>
      </c>
      <c r="AW914" s="31" t="str">
        <f t="shared" si="59"/>
        <v/>
      </c>
      <c r="AX914" s="9" t="str">
        <f t="shared" si="60"/>
        <v/>
      </c>
      <c r="AY914" s="8" t="str">
        <f t="shared" si="61"/>
        <v/>
      </c>
      <c r="AZ914" s="8"/>
      <c r="BE914" s="9"/>
    </row>
    <row r="915" spans="46:57" ht="15.75" customHeight="1" x14ac:dyDescent="0.25">
      <c r="AT915" s="9" t="str">
        <f t="shared" si="56"/>
        <v/>
      </c>
      <c r="AU915" s="8" t="str">
        <f t="shared" si="57"/>
        <v/>
      </c>
      <c r="AV915" s="9" t="str">
        <f t="shared" si="58"/>
        <v/>
      </c>
      <c r="AW915" s="31" t="str">
        <f t="shared" si="59"/>
        <v/>
      </c>
      <c r="AX915" s="9" t="str">
        <f t="shared" si="60"/>
        <v/>
      </c>
      <c r="AY915" s="8" t="str">
        <f t="shared" si="61"/>
        <v/>
      </c>
      <c r="AZ915" s="8"/>
      <c r="BE915" s="9"/>
    </row>
    <row r="916" spans="46:57" ht="15.75" customHeight="1" x14ac:dyDescent="0.25">
      <c r="AT916" s="9" t="str">
        <f t="shared" si="56"/>
        <v/>
      </c>
      <c r="AU916" s="8" t="str">
        <f t="shared" si="57"/>
        <v/>
      </c>
      <c r="AV916" s="9" t="str">
        <f t="shared" si="58"/>
        <v/>
      </c>
      <c r="AW916" s="31" t="str">
        <f t="shared" si="59"/>
        <v/>
      </c>
      <c r="AX916" s="9" t="str">
        <f t="shared" si="60"/>
        <v/>
      </c>
      <c r="AY916" s="8" t="str">
        <f t="shared" si="61"/>
        <v/>
      </c>
      <c r="AZ916" s="8"/>
      <c r="BE916" s="9"/>
    </row>
    <row r="917" spans="46:57" ht="15.75" customHeight="1" x14ac:dyDescent="0.25">
      <c r="AT917" s="9" t="str">
        <f t="shared" si="56"/>
        <v/>
      </c>
      <c r="AU917" s="8" t="str">
        <f t="shared" si="57"/>
        <v/>
      </c>
      <c r="AV917" s="9" t="str">
        <f t="shared" si="58"/>
        <v/>
      </c>
      <c r="AW917" s="31" t="str">
        <f t="shared" si="59"/>
        <v/>
      </c>
      <c r="AX917" s="9" t="str">
        <f t="shared" si="60"/>
        <v/>
      </c>
      <c r="AY917" s="8" t="str">
        <f t="shared" si="61"/>
        <v/>
      </c>
      <c r="AZ917" s="8"/>
      <c r="BE917" s="9"/>
    </row>
    <row r="918" spans="46:57" ht="15.75" customHeight="1" x14ac:dyDescent="0.25">
      <c r="AT918" s="9" t="str">
        <f t="shared" si="56"/>
        <v/>
      </c>
      <c r="AU918" s="8" t="str">
        <f t="shared" si="57"/>
        <v/>
      </c>
      <c r="AV918" s="9" t="str">
        <f t="shared" si="58"/>
        <v/>
      </c>
      <c r="AW918" s="31" t="str">
        <f t="shared" si="59"/>
        <v/>
      </c>
      <c r="AX918" s="9" t="str">
        <f t="shared" si="60"/>
        <v/>
      </c>
      <c r="AY918" s="8" t="str">
        <f t="shared" si="61"/>
        <v/>
      </c>
      <c r="AZ918" s="8"/>
      <c r="BE918" s="9"/>
    </row>
    <row r="919" spans="46:57" ht="15.75" customHeight="1" x14ac:dyDescent="0.25">
      <c r="AT919" s="9" t="str">
        <f t="shared" si="56"/>
        <v/>
      </c>
      <c r="AU919" s="8" t="str">
        <f t="shared" si="57"/>
        <v/>
      </c>
      <c r="AV919" s="9" t="str">
        <f t="shared" si="58"/>
        <v/>
      </c>
      <c r="AW919" s="31" t="str">
        <f t="shared" si="59"/>
        <v/>
      </c>
      <c r="AX919" s="9" t="str">
        <f t="shared" si="60"/>
        <v/>
      </c>
      <c r="AY919" s="8" t="str">
        <f t="shared" si="61"/>
        <v/>
      </c>
      <c r="AZ919" s="8"/>
      <c r="BE919" s="9"/>
    </row>
    <row r="920" spans="46:57" ht="15.75" customHeight="1" x14ac:dyDescent="0.25">
      <c r="AT920" s="9" t="str">
        <f t="shared" si="56"/>
        <v/>
      </c>
      <c r="AU920" s="8" t="str">
        <f t="shared" si="57"/>
        <v/>
      </c>
      <c r="AV920" s="9" t="str">
        <f t="shared" si="58"/>
        <v/>
      </c>
      <c r="AW920" s="31" t="str">
        <f t="shared" si="59"/>
        <v/>
      </c>
      <c r="AX920" s="9" t="str">
        <f t="shared" si="60"/>
        <v/>
      </c>
      <c r="AY920" s="8" t="str">
        <f t="shared" si="61"/>
        <v/>
      </c>
      <c r="AZ920" s="8"/>
      <c r="BE920" s="9"/>
    </row>
    <row r="921" spans="46:57" ht="15.75" customHeight="1" x14ac:dyDescent="0.25">
      <c r="AT921" s="9" t="str">
        <f t="shared" si="56"/>
        <v/>
      </c>
      <c r="AU921" s="8" t="str">
        <f t="shared" si="57"/>
        <v/>
      </c>
      <c r="AV921" s="9" t="str">
        <f t="shared" si="58"/>
        <v/>
      </c>
      <c r="AW921" s="31" t="str">
        <f t="shared" si="59"/>
        <v/>
      </c>
      <c r="AX921" s="9" t="str">
        <f t="shared" si="60"/>
        <v/>
      </c>
      <c r="AY921" s="8" t="str">
        <f t="shared" si="61"/>
        <v/>
      </c>
      <c r="AZ921" s="8"/>
      <c r="BE921" s="9"/>
    </row>
    <row r="922" spans="46:57" ht="15.75" customHeight="1" x14ac:dyDescent="0.25">
      <c r="AT922" s="9" t="str">
        <f t="shared" si="56"/>
        <v/>
      </c>
      <c r="AU922" s="8" t="str">
        <f t="shared" si="57"/>
        <v/>
      </c>
      <c r="AV922" s="9" t="str">
        <f t="shared" si="58"/>
        <v/>
      </c>
      <c r="AW922" s="31" t="str">
        <f t="shared" si="59"/>
        <v/>
      </c>
      <c r="AX922" s="9" t="str">
        <f t="shared" si="60"/>
        <v/>
      </c>
      <c r="AY922" s="8" t="str">
        <f t="shared" si="61"/>
        <v/>
      </c>
      <c r="AZ922" s="8"/>
      <c r="BE922" s="9"/>
    </row>
    <row r="923" spans="46:57" ht="15.75" customHeight="1" x14ac:dyDescent="0.25">
      <c r="AT923" s="9" t="str">
        <f t="shared" si="56"/>
        <v/>
      </c>
      <c r="AU923" s="8" t="str">
        <f t="shared" si="57"/>
        <v/>
      </c>
      <c r="AV923" s="9" t="str">
        <f t="shared" si="58"/>
        <v/>
      </c>
      <c r="AW923" s="31" t="str">
        <f t="shared" si="59"/>
        <v/>
      </c>
      <c r="AX923" s="9" t="str">
        <f t="shared" si="60"/>
        <v/>
      </c>
      <c r="AY923" s="8" t="str">
        <f t="shared" si="61"/>
        <v/>
      </c>
      <c r="AZ923" s="8"/>
      <c r="BE923" s="9"/>
    </row>
    <row r="924" spans="46:57" ht="15.75" customHeight="1" x14ac:dyDescent="0.25">
      <c r="AT924" s="9" t="str">
        <f t="shared" si="56"/>
        <v/>
      </c>
      <c r="AU924" s="8" t="str">
        <f t="shared" si="57"/>
        <v/>
      </c>
      <c r="AV924" s="9" t="str">
        <f t="shared" si="58"/>
        <v/>
      </c>
      <c r="AW924" s="31" t="str">
        <f t="shared" si="59"/>
        <v/>
      </c>
      <c r="AX924" s="9" t="str">
        <f t="shared" si="60"/>
        <v/>
      </c>
      <c r="AY924" s="8" t="str">
        <f t="shared" si="61"/>
        <v/>
      </c>
      <c r="AZ924" s="8"/>
      <c r="BE924" s="9"/>
    </row>
    <row r="925" spans="46:57" ht="15.75" customHeight="1" x14ac:dyDescent="0.25">
      <c r="AT925" s="9" t="str">
        <f t="shared" si="56"/>
        <v/>
      </c>
      <c r="AU925" s="8" t="str">
        <f t="shared" si="57"/>
        <v/>
      </c>
      <c r="AV925" s="9" t="str">
        <f t="shared" si="58"/>
        <v/>
      </c>
      <c r="AW925" s="31" t="str">
        <f t="shared" si="59"/>
        <v/>
      </c>
      <c r="AX925" s="9" t="str">
        <f t="shared" si="60"/>
        <v/>
      </c>
      <c r="AY925" s="8" t="str">
        <f t="shared" si="61"/>
        <v/>
      </c>
      <c r="AZ925" s="8"/>
      <c r="BE925" s="9"/>
    </row>
    <row r="926" spans="46:57" ht="15.75" customHeight="1" x14ac:dyDescent="0.25">
      <c r="AT926" s="9" t="str">
        <f t="shared" si="56"/>
        <v/>
      </c>
      <c r="AU926" s="8" t="str">
        <f t="shared" si="57"/>
        <v/>
      </c>
      <c r="AV926" s="9" t="str">
        <f t="shared" si="58"/>
        <v/>
      </c>
      <c r="AW926" s="31" t="str">
        <f t="shared" si="59"/>
        <v/>
      </c>
      <c r="AX926" s="9" t="str">
        <f t="shared" si="60"/>
        <v/>
      </c>
      <c r="AY926" s="8" t="str">
        <f t="shared" si="61"/>
        <v/>
      </c>
      <c r="AZ926" s="8"/>
      <c r="BE926" s="9"/>
    </row>
    <row r="927" spans="46:57" ht="15.75" customHeight="1" x14ac:dyDescent="0.25">
      <c r="AT927" s="9" t="str">
        <f t="shared" si="56"/>
        <v/>
      </c>
      <c r="AU927" s="8" t="str">
        <f t="shared" si="57"/>
        <v/>
      </c>
      <c r="AV927" s="9" t="str">
        <f t="shared" si="58"/>
        <v/>
      </c>
      <c r="AW927" s="31" t="str">
        <f t="shared" si="59"/>
        <v/>
      </c>
      <c r="AX927" s="9" t="str">
        <f t="shared" si="60"/>
        <v/>
      </c>
      <c r="AY927" s="8" t="str">
        <f t="shared" si="61"/>
        <v/>
      </c>
      <c r="AZ927" s="8"/>
      <c r="BE927" s="9"/>
    </row>
    <row r="928" spans="46:57" ht="15.75" customHeight="1" x14ac:dyDescent="0.25">
      <c r="AT928" s="9" t="str">
        <f t="shared" si="56"/>
        <v/>
      </c>
      <c r="AU928" s="8" t="str">
        <f t="shared" si="57"/>
        <v/>
      </c>
      <c r="AV928" s="9" t="str">
        <f t="shared" si="58"/>
        <v/>
      </c>
      <c r="AW928" s="31" t="str">
        <f t="shared" si="59"/>
        <v/>
      </c>
      <c r="AX928" s="9" t="str">
        <f t="shared" si="60"/>
        <v/>
      </c>
      <c r="AY928" s="8" t="str">
        <f t="shared" si="61"/>
        <v/>
      </c>
      <c r="AZ928" s="8"/>
      <c r="BE928" s="9"/>
    </row>
    <row r="929" spans="46:57" ht="15.75" customHeight="1" x14ac:dyDescent="0.25">
      <c r="AT929" s="9" t="str">
        <f t="shared" si="56"/>
        <v/>
      </c>
      <c r="AU929" s="8" t="str">
        <f t="shared" si="57"/>
        <v/>
      </c>
      <c r="AV929" s="9" t="str">
        <f t="shared" si="58"/>
        <v/>
      </c>
      <c r="AW929" s="31" t="str">
        <f t="shared" si="59"/>
        <v/>
      </c>
      <c r="AX929" s="9" t="str">
        <f t="shared" si="60"/>
        <v/>
      </c>
      <c r="AY929" s="8" t="str">
        <f t="shared" si="61"/>
        <v/>
      </c>
      <c r="AZ929" s="8"/>
      <c r="BE929" s="9"/>
    </row>
    <row r="930" spans="46:57" ht="15.75" customHeight="1" x14ac:dyDescent="0.25">
      <c r="AT930" s="9" t="str">
        <f t="shared" si="56"/>
        <v/>
      </c>
      <c r="AU930" s="8" t="str">
        <f t="shared" si="57"/>
        <v/>
      </c>
      <c r="AV930" s="9" t="str">
        <f t="shared" si="58"/>
        <v/>
      </c>
      <c r="AW930" s="31" t="str">
        <f t="shared" si="59"/>
        <v/>
      </c>
      <c r="AX930" s="9" t="str">
        <f t="shared" si="60"/>
        <v/>
      </c>
      <c r="AY930" s="8" t="str">
        <f t="shared" si="61"/>
        <v/>
      </c>
      <c r="AZ930" s="8"/>
      <c r="BE930" s="9"/>
    </row>
    <row r="931" spans="46:57" ht="15.75" customHeight="1" x14ac:dyDescent="0.25">
      <c r="AT931" s="9" t="str">
        <f t="shared" si="56"/>
        <v/>
      </c>
      <c r="AU931" s="8" t="str">
        <f t="shared" si="57"/>
        <v/>
      </c>
      <c r="AV931" s="9" t="str">
        <f t="shared" si="58"/>
        <v/>
      </c>
      <c r="AW931" s="31" t="str">
        <f t="shared" si="59"/>
        <v/>
      </c>
      <c r="AX931" s="9" t="str">
        <f t="shared" si="60"/>
        <v/>
      </c>
      <c r="AY931" s="8" t="str">
        <f t="shared" si="61"/>
        <v/>
      </c>
      <c r="AZ931" s="8"/>
      <c r="BE931" s="9"/>
    </row>
    <row r="932" spans="46:57" ht="15.75" customHeight="1" x14ac:dyDescent="0.25">
      <c r="AT932" s="9" t="str">
        <f t="shared" si="56"/>
        <v/>
      </c>
      <c r="AU932" s="8" t="str">
        <f t="shared" si="57"/>
        <v/>
      </c>
      <c r="AV932" s="9" t="str">
        <f t="shared" si="58"/>
        <v/>
      </c>
      <c r="AW932" s="31" t="str">
        <f t="shared" si="59"/>
        <v/>
      </c>
      <c r="AX932" s="9" t="str">
        <f t="shared" si="60"/>
        <v/>
      </c>
      <c r="AY932" s="8" t="str">
        <f t="shared" si="61"/>
        <v/>
      </c>
      <c r="AZ932" s="8"/>
      <c r="BE932" s="9"/>
    </row>
    <row r="933" spans="46:57" ht="15.75" customHeight="1" x14ac:dyDescent="0.25">
      <c r="AT933" s="9" t="str">
        <f t="shared" si="56"/>
        <v/>
      </c>
      <c r="AU933" s="8" t="str">
        <f t="shared" si="57"/>
        <v/>
      </c>
      <c r="AV933" s="9" t="str">
        <f t="shared" si="58"/>
        <v/>
      </c>
      <c r="AW933" s="31" t="str">
        <f t="shared" si="59"/>
        <v/>
      </c>
      <c r="AX933" s="9" t="str">
        <f t="shared" si="60"/>
        <v/>
      </c>
      <c r="AY933" s="8" t="str">
        <f t="shared" si="61"/>
        <v/>
      </c>
      <c r="AZ933" s="8"/>
      <c r="BE933" s="9"/>
    </row>
    <row r="934" spans="46:57" ht="15.75" customHeight="1" x14ac:dyDescent="0.25">
      <c r="AT934" s="9" t="str">
        <f t="shared" si="56"/>
        <v/>
      </c>
      <c r="AU934" s="8" t="str">
        <f t="shared" si="57"/>
        <v/>
      </c>
      <c r="AV934" s="9" t="str">
        <f t="shared" si="58"/>
        <v/>
      </c>
      <c r="AW934" s="31" t="str">
        <f t="shared" si="59"/>
        <v/>
      </c>
      <c r="AX934" s="9" t="str">
        <f t="shared" si="60"/>
        <v/>
      </c>
      <c r="AY934" s="8" t="str">
        <f t="shared" si="61"/>
        <v/>
      </c>
      <c r="AZ934" s="8"/>
      <c r="BE934" s="9"/>
    </row>
    <row r="935" spans="46:57" ht="15.75" customHeight="1" x14ac:dyDescent="0.25">
      <c r="AT935" s="9" t="str">
        <f t="shared" si="56"/>
        <v/>
      </c>
      <c r="AU935" s="8" t="str">
        <f t="shared" si="57"/>
        <v/>
      </c>
      <c r="AV935" s="9" t="str">
        <f t="shared" si="58"/>
        <v/>
      </c>
      <c r="AW935" s="31" t="str">
        <f t="shared" si="59"/>
        <v/>
      </c>
      <c r="AX935" s="9" t="str">
        <f t="shared" si="60"/>
        <v/>
      </c>
      <c r="AY935" s="8" t="str">
        <f t="shared" si="61"/>
        <v/>
      </c>
      <c r="AZ935" s="8"/>
      <c r="BE935" s="9"/>
    </row>
    <row r="936" spans="46:57" ht="15.75" customHeight="1" x14ac:dyDescent="0.25">
      <c r="AT936" s="9" t="str">
        <f t="shared" si="56"/>
        <v/>
      </c>
      <c r="AU936" s="8" t="str">
        <f t="shared" si="57"/>
        <v/>
      </c>
      <c r="AV936" s="9" t="str">
        <f t="shared" si="58"/>
        <v/>
      </c>
      <c r="AW936" s="31" t="str">
        <f t="shared" si="59"/>
        <v/>
      </c>
      <c r="AX936" s="9" t="str">
        <f t="shared" si="60"/>
        <v/>
      </c>
      <c r="AY936" s="8" t="str">
        <f t="shared" si="61"/>
        <v/>
      </c>
      <c r="AZ936" s="8"/>
      <c r="BE936" s="9"/>
    </row>
    <row r="937" spans="46:57" ht="15.75" customHeight="1" x14ac:dyDescent="0.25">
      <c r="AT937" s="9" t="str">
        <f t="shared" si="56"/>
        <v/>
      </c>
      <c r="AU937" s="8" t="str">
        <f t="shared" si="57"/>
        <v/>
      </c>
      <c r="AV937" s="9" t="str">
        <f t="shared" si="58"/>
        <v/>
      </c>
      <c r="AW937" s="31" t="str">
        <f t="shared" si="59"/>
        <v/>
      </c>
      <c r="AX937" s="9" t="str">
        <f t="shared" si="60"/>
        <v/>
      </c>
      <c r="AY937" s="8" t="str">
        <f t="shared" si="61"/>
        <v/>
      </c>
      <c r="AZ937" s="8"/>
      <c r="BE937" s="9"/>
    </row>
    <row r="938" spans="46:57" ht="15.75" customHeight="1" x14ac:dyDescent="0.25">
      <c r="AT938" s="9" t="str">
        <f t="shared" si="56"/>
        <v/>
      </c>
      <c r="AU938" s="8" t="str">
        <f t="shared" si="57"/>
        <v/>
      </c>
      <c r="AV938" s="9" t="str">
        <f t="shared" si="58"/>
        <v/>
      </c>
      <c r="AW938" s="31" t="str">
        <f t="shared" si="59"/>
        <v/>
      </c>
      <c r="AX938" s="9" t="str">
        <f t="shared" si="60"/>
        <v/>
      </c>
      <c r="AY938" s="8" t="str">
        <f t="shared" si="61"/>
        <v/>
      </c>
      <c r="AZ938" s="8"/>
      <c r="BE938" s="9"/>
    </row>
    <row r="939" spans="46:57" ht="15.75" customHeight="1" x14ac:dyDescent="0.25">
      <c r="AT939" s="9" t="str">
        <f t="shared" si="56"/>
        <v/>
      </c>
      <c r="AU939" s="8" t="str">
        <f t="shared" si="57"/>
        <v/>
      </c>
      <c r="AV939" s="9" t="str">
        <f t="shared" si="58"/>
        <v/>
      </c>
      <c r="AW939" s="31" t="str">
        <f t="shared" si="59"/>
        <v/>
      </c>
      <c r="AX939" s="9" t="str">
        <f t="shared" si="60"/>
        <v/>
      </c>
      <c r="AY939" s="8" t="str">
        <f t="shared" si="61"/>
        <v/>
      </c>
      <c r="AZ939" s="8"/>
      <c r="BE939" s="9"/>
    </row>
    <row r="940" spans="46:57" ht="15.75" customHeight="1" x14ac:dyDescent="0.25">
      <c r="AT940" s="9" t="str">
        <f t="shared" si="56"/>
        <v/>
      </c>
      <c r="AU940" s="8" t="str">
        <f t="shared" si="57"/>
        <v/>
      </c>
      <c r="AV940" s="9" t="str">
        <f t="shared" si="58"/>
        <v/>
      </c>
      <c r="AW940" s="31" t="str">
        <f t="shared" si="59"/>
        <v/>
      </c>
      <c r="AX940" s="9" t="str">
        <f t="shared" si="60"/>
        <v/>
      </c>
      <c r="AY940" s="8" t="str">
        <f t="shared" si="61"/>
        <v/>
      </c>
      <c r="AZ940" s="8"/>
      <c r="BE940" s="9"/>
    </row>
    <row r="941" spans="46:57" ht="15.75" customHeight="1" x14ac:dyDescent="0.25">
      <c r="AT941" s="9" t="str">
        <f t="shared" si="56"/>
        <v/>
      </c>
      <c r="AU941" s="8" t="str">
        <f t="shared" si="57"/>
        <v/>
      </c>
      <c r="AV941" s="9" t="str">
        <f t="shared" si="58"/>
        <v/>
      </c>
      <c r="AW941" s="31" t="str">
        <f t="shared" si="59"/>
        <v/>
      </c>
      <c r="AX941" s="9" t="str">
        <f t="shared" si="60"/>
        <v/>
      </c>
      <c r="AY941" s="8" t="str">
        <f t="shared" si="61"/>
        <v/>
      </c>
      <c r="AZ941" s="8"/>
      <c r="BE941" s="9"/>
    </row>
    <row r="942" spans="46:57" ht="15.75" customHeight="1" x14ac:dyDescent="0.25">
      <c r="AT942" s="9" t="str">
        <f t="shared" si="56"/>
        <v/>
      </c>
      <c r="AU942" s="8" t="str">
        <f t="shared" si="57"/>
        <v/>
      </c>
      <c r="AV942" s="9" t="str">
        <f t="shared" si="58"/>
        <v/>
      </c>
      <c r="AW942" s="31" t="str">
        <f t="shared" si="59"/>
        <v/>
      </c>
      <c r="AX942" s="9" t="str">
        <f t="shared" si="60"/>
        <v/>
      </c>
      <c r="AY942" s="8" t="str">
        <f t="shared" si="61"/>
        <v/>
      </c>
      <c r="AZ942" s="8"/>
      <c r="BE942" s="9"/>
    </row>
    <row r="943" spans="46:57" ht="15.75" customHeight="1" x14ac:dyDescent="0.25">
      <c r="AT943" s="9" t="str">
        <f t="shared" si="56"/>
        <v/>
      </c>
      <c r="AU943" s="8" t="str">
        <f t="shared" si="57"/>
        <v/>
      </c>
      <c r="AV943" s="9" t="str">
        <f t="shared" si="58"/>
        <v/>
      </c>
      <c r="AW943" s="31" t="str">
        <f t="shared" si="59"/>
        <v/>
      </c>
      <c r="AX943" s="9" t="str">
        <f t="shared" si="60"/>
        <v/>
      </c>
      <c r="AY943" s="8" t="str">
        <f t="shared" si="61"/>
        <v/>
      </c>
      <c r="AZ943" s="8"/>
      <c r="BE943" s="9"/>
    </row>
    <row r="944" spans="46:57" ht="15.75" customHeight="1" x14ac:dyDescent="0.25">
      <c r="AT944" s="9" t="str">
        <f t="shared" si="56"/>
        <v/>
      </c>
      <c r="AU944" s="8" t="str">
        <f t="shared" si="57"/>
        <v/>
      </c>
      <c r="AV944" s="9" t="str">
        <f t="shared" si="58"/>
        <v/>
      </c>
      <c r="AW944" s="31" t="str">
        <f t="shared" si="59"/>
        <v/>
      </c>
      <c r="AX944" s="9" t="str">
        <f t="shared" si="60"/>
        <v/>
      </c>
      <c r="AY944" s="8" t="str">
        <f t="shared" si="61"/>
        <v/>
      </c>
      <c r="AZ944" s="8"/>
      <c r="BE944" s="9"/>
    </row>
    <row r="945" spans="46:57" ht="15.75" customHeight="1" x14ac:dyDescent="0.25">
      <c r="AT945" s="9" t="str">
        <f t="shared" si="56"/>
        <v/>
      </c>
      <c r="AU945" s="8" t="str">
        <f t="shared" si="57"/>
        <v/>
      </c>
      <c r="AV945" s="9" t="str">
        <f t="shared" si="58"/>
        <v/>
      </c>
      <c r="AW945" s="31" t="str">
        <f t="shared" si="59"/>
        <v/>
      </c>
      <c r="AX945" s="9" t="str">
        <f t="shared" si="60"/>
        <v/>
      </c>
      <c r="AY945" s="8" t="str">
        <f t="shared" si="61"/>
        <v/>
      </c>
      <c r="AZ945" s="8"/>
      <c r="BE945" s="9"/>
    </row>
    <row r="946" spans="46:57" ht="15.75" customHeight="1" x14ac:dyDescent="0.25">
      <c r="AT946" s="9" t="str">
        <f t="shared" si="56"/>
        <v/>
      </c>
      <c r="AU946" s="8" t="str">
        <f t="shared" si="57"/>
        <v/>
      </c>
      <c r="AV946" s="9" t="str">
        <f t="shared" si="58"/>
        <v/>
      </c>
      <c r="AW946" s="31" t="str">
        <f t="shared" si="59"/>
        <v/>
      </c>
      <c r="AX946" s="9" t="str">
        <f t="shared" si="60"/>
        <v/>
      </c>
      <c r="AY946" s="8" t="str">
        <f t="shared" si="61"/>
        <v/>
      </c>
      <c r="AZ946" s="8"/>
      <c r="BE946" s="9"/>
    </row>
    <row r="947" spans="46:57" ht="15.75" customHeight="1" x14ac:dyDescent="0.25">
      <c r="AT947" s="9" t="str">
        <f t="shared" si="56"/>
        <v/>
      </c>
      <c r="AU947" s="8" t="str">
        <f t="shared" si="57"/>
        <v/>
      </c>
      <c r="AV947" s="9" t="str">
        <f t="shared" si="58"/>
        <v/>
      </c>
      <c r="AW947" s="31" t="str">
        <f t="shared" si="59"/>
        <v/>
      </c>
      <c r="AX947" s="9" t="str">
        <f t="shared" si="60"/>
        <v/>
      </c>
      <c r="AY947" s="8" t="str">
        <f t="shared" si="61"/>
        <v/>
      </c>
      <c r="AZ947" s="8"/>
      <c r="BE947" s="9"/>
    </row>
    <row r="948" spans="46:57" ht="15.75" customHeight="1" x14ac:dyDescent="0.25">
      <c r="AT948" s="9" t="str">
        <f t="shared" si="56"/>
        <v/>
      </c>
      <c r="AU948" s="8" t="str">
        <f t="shared" si="57"/>
        <v/>
      </c>
      <c r="AV948" s="9" t="str">
        <f t="shared" si="58"/>
        <v/>
      </c>
      <c r="AW948" s="31" t="str">
        <f t="shared" si="59"/>
        <v/>
      </c>
      <c r="AX948" s="9" t="str">
        <f t="shared" si="60"/>
        <v/>
      </c>
      <c r="AY948" s="8" t="str">
        <f t="shared" si="61"/>
        <v/>
      </c>
      <c r="AZ948" s="8"/>
      <c r="BE948" s="9"/>
    </row>
    <row r="949" spans="46:57" ht="15.75" customHeight="1" x14ac:dyDescent="0.25">
      <c r="AT949" s="9" t="str">
        <f t="shared" si="56"/>
        <v/>
      </c>
      <c r="AU949" s="8" t="str">
        <f t="shared" si="57"/>
        <v/>
      </c>
      <c r="AV949" s="9" t="str">
        <f t="shared" si="58"/>
        <v/>
      </c>
      <c r="AW949" s="31" t="str">
        <f t="shared" si="59"/>
        <v/>
      </c>
      <c r="AX949" s="9" t="str">
        <f t="shared" si="60"/>
        <v/>
      </c>
      <c r="AY949" s="8" t="str">
        <f t="shared" si="61"/>
        <v/>
      </c>
      <c r="AZ949" s="8"/>
      <c r="BE949" s="9"/>
    </row>
    <row r="950" spans="46:57" ht="15.75" customHeight="1" x14ac:dyDescent="0.25">
      <c r="AT950" s="9" t="str">
        <f t="shared" si="56"/>
        <v/>
      </c>
      <c r="AU950" s="8" t="str">
        <f t="shared" si="57"/>
        <v/>
      </c>
      <c r="AV950" s="9" t="str">
        <f t="shared" si="58"/>
        <v/>
      </c>
      <c r="AW950" s="31" t="str">
        <f t="shared" si="59"/>
        <v/>
      </c>
      <c r="AX950" s="9" t="str">
        <f t="shared" si="60"/>
        <v/>
      </c>
      <c r="AY950" s="8" t="str">
        <f t="shared" si="61"/>
        <v/>
      </c>
      <c r="AZ950" s="8"/>
      <c r="BE950" s="9"/>
    </row>
    <row r="951" spans="46:57" ht="15.75" customHeight="1" x14ac:dyDescent="0.25">
      <c r="AT951" s="9" t="str">
        <f t="shared" si="56"/>
        <v/>
      </c>
      <c r="AU951" s="8" t="str">
        <f t="shared" si="57"/>
        <v/>
      </c>
      <c r="AV951" s="9" t="str">
        <f t="shared" si="58"/>
        <v/>
      </c>
      <c r="AW951" s="31" t="str">
        <f t="shared" si="59"/>
        <v/>
      </c>
      <c r="AX951" s="9" t="str">
        <f t="shared" si="60"/>
        <v/>
      </c>
      <c r="AY951" s="8" t="str">
        <f t="shared" si="61"/>
        <v/>
      </c>
      <c r="AZ951" s="8"/>
      <c r="BE951" s="9"/>
    </row>
    <row r="952" spans="46:57" ht="15.75" customHeight="1" x14ac:dyDescent="0.25">
      <c r="AT952" s="9" t="str">
        <f t="shared" si="56"/>
        <v/>
      </c>
      <c r="AU952" s="8" t="str">
        <f t="shared" si="57"/>
        <v/>
      </c>
      <c r="AV952" s="9" t="str">
        <f t="shared" si="58"/>
        <v/>
      </c>
      <c r="AW952" s="31" t="str">
        <f t="shared" si="59"/>
        <v/>
      </c>
      <c r="AX952" s="9" t="str">
        <f t="shared" si="60"/>
        <v/>
      </c>
      <c r="AY952" s="8" t="str">
        <f t="shared" si="61"/>
        <v/>
      </c>
      <c r="AZ952" s="8"/>
      <c r="BE952" s="9"/>
    </row>
    <row r="953" spans="46:57" ht="15.75" customHeight="1" x14ac:dyDescent="0.25">
      <c r="AT953" s="9" t="str">
        <f t="shared" si="56"/>
        <v/>
      </c>
      <c r="AU953" s="8" t="str">
        <f t="shared" si="57"/>
        <v/>
      </c>
      <c r="AV953" s="9" t="str">
        <f t="shared" si="58"/>
        <v/>
      </c>
      <c r="AW953" s="31" t="str">
        <f t="shared" si="59"/>
        <v/>
      </c>
      <c r="AX953" s="9" t="str">
        <f t="shared" si="60"/>
        <v/>
      </c>
      <c r="AY953" s="8" t="str">
        <f t="shared" si="61"/>
        <v/>
      </c>
      <c r="AZ953" s="8"/>
      <c r="BE953" s="9"/>
    </row>
    <row r="954" spans="46:57" ht="15.75" customHeight="1" x14ac:dyDescent="0.25">
      <c r="AT954" s="9" t="str">
        <f t="shared" si="56"/>
        <v/>
      </c>
      <c r="AU954" s="8" t="str">
        <f t="shared" si="57"/>
        <v/>
      </c>
      <c r="AV954" s="9" t="str">
        <f t="shared" si="58"/>
        <v/>
      </c>
      <c r="AW954" s="31" t="str">
        <f t="shared" si="59"/>
        <v/>
      </c>
      <c r="AX954" s="9" t="str">
        <f t="shared" si="60"/>
        <v/>
      </c>
      <c r="AY954" s="8" t="str">
        <f t="shared" si="61"/>
        <v/>
      </c>
      <c r="AZ954" s="8"/>
      <c r="BE954" s="9"/>
    </row>
    <row r="955" spans="46:57" ht="15.75" customHeight="1" x14ac:dyDescent="0.25">
      <c r="AT955" s="9" t="str">
        <f t="shared" si="56"/>
        <v/>
      </c>
      <c r="AU955" s="8" t="str">
        <f t="shared" si="57"/>
        <v/>
      </c>
      <c r="AV955" s="9" t="str">
        <f t="shared" si="58"/>
        <v/>
      </c>
      <c r="AW955" s="31" t="str">
        <f t="shared" si="59"/>
        <v/>
      </c>
      <c r="AX955" s="9" t="str">
        <f t="shared" si="60"/>
        <v/>
      </c>
      <c r="AY955" s="8" t="str">
        <f t="shared" si="61"/>
        <v/>
      </c>
      <c r="AZ955" s="8"/>
      <c r="BE955" s="9"/>
    </row>
    <row r="956" spans="46:57" ht="15.75" customHeight="1" x14ac:dyDescent="0.25">
      <c r="AT956" s="9" t="str">
        <f t="shared" si="56"/>
        <v/>
      </c>
      <c r="AU956" s="8" t="str">
        <f t="shared" si="57"/>
        <v/>
      </c>
      <c r="AV956" s="9" t="str">
        <f t="shared" si="58"/>
        <v/>
      </c>
      <c r="AW956" s="31" t="str">
        <f t="shared" si="59"/>
        <v/>
      </c>
      <c r="AX956" s="9" t="str">
        <f t="shared" si="60"/>
        <v/>
      </c>
      <c r="AY956" s="8" t="str">
        <f t="shared" si="61"/>
        <v/>
      </c>
      <c r="AZ956" s="8"/>
      <c r="BE956" s="9"/>
    </row>
    <row r="957" spans="46:57" ht="15.75" customHeight="1" x14ac:dyDescent="0.25">
      <c r="AT957" s="9" t="str">
        <f t="shared" si="56"/>
        <v/>
      </c>
      <c r="AU957" s="8" t="str">
        <f t="shared" si="57"/>
        <v/>
      </c>
      <c r="AV957" s="9" t="str">
        <f t="shared" si="58"/>
        <v/>
      </c>
      <c r="AW957" s="31" t="str">
        <f t="shared" si="59"/>
        <v/>
      </c>
      <c r="AX957" s="9" t="str">
        <f t="shared" si="60"/>
        <v/>
      </c>
      <c r="AY957" s="8" t="str">
        <f t="shared" si="61"/>
        <v/>
      </c>
      <c r="AZ957" s="8"/>
      <c r="BE957" s="9"/>
    </row>
    <row r="958" spans="46:57" ht="15.75" customHeight="1" x14ac:dyDescent="0.25">
      <c r="AT958" s="9" t="str">
        <f t="shared" si="56"/>
        <v/>
      </c>
      <c r="AU958" s="8" t="str">
        <f t="shared" si="57"/>
        <v/>
      </c>
      <c r="AV958" s="9" t="str">
        <f t="shared" si="58"/>
        <v/>
      </c>
      <c r="AW958" s="31" t="str">
        <f t="shared" si="59"/>
        <v/>
      </c>
      <c r="AX958" s="9" t="str">
        <f t="shared" si="60"/>
        <v/>
      </c>
      <c r="AY958" s="8" t="str">
        <f t="shared" si="61"/>
        <v/>
      </c>
      <c r="AZ958" s="8"/>
      <c r="BE958" s="9"/>
    </row>
    <row r="959" spans="46:57" ht="15.75" customHeight="1" x14ac:dyDescent="0.25">
      <c r="AT959" s="9" t="str">
        <f t="shared" si="56"/>
        <v/>
      </c>
      <c r="AU959" s="8" t="str">
        <f t="shared" si="57"/>
        <v/>
      </c>
      <c r="AV959" s="9" t="str">
        <f t="shared" si="58"/>
        <v/>
      </c>
      <c r="AW959" s="31" t="str">
        <f t="shared" si="59"/>
        <v/>
      </c>
      <c r="AX959" s="9" t="str">
        <f t="shared" si="60"/>
        <v/>
      </c>
      <c r="AY959" s="8" t="str">
        <f t="shared" si="61"/>
        <v/>
      </c>
      <c r="AZ959" s="8"/>
      <c r="BE959" s="9"/>
    </row>
    <row r="960" spans="46:57" ht="15.75" customHeight="1" x14ac:dyDescent="0.25">
      <c r="AT960" s="9" t="str">
        <f t="shared" si="56"/>
        <v/>
      </c>
      <c r="AU960" s="8" t="str">
        <f t="shared" si="57"/>
        <v/>
      </c>
      <c r="AV960" s="9" t="str">
        <f t="shared" si="58"/>
        <v/>
      </c>
      <c r="AW960" s="31" t="str">
        <f t="shared" si="59"/>
        <v/>
      </c>
      <c r="AX960" s="9" t="str">
        <f t="shared" si="60"/>
        <v/>
      </c>
      <c r="AY960" s="8" t="str">
        <f t="shared" si="61"/>
        <v/>
      </c>
      <c r="AZ960" s="8"/>
      <c r="BE960" s="9"/>
    </row>
    <row r="961" spans="46:57" ht="15.75" customHeight="1" x14ac:dyDescent="0.25">
      <c r="AT961" s="9" t="str">
        <f t="shared" si="56"/>
        <v/>
      </c>
      <c r="AU961" s="8" t="str">
        <f t="shared" si="57"/>
        <v/>
      </c>
      <c r="AV961" s="9" t="str">
        <f t="shared" si="58"/>
        <v/>
      </c>
      <c r="AW961" s="31" t="str">
        <f t="shared" si="59"/>
        <v/>
      </c>
      <c r="AX961" s="9" t="str">
        <f t="shared" si="60"/>
        <v/>
      </c>
      <c r="AY961" s="8" t="str">
        <f t="shared" si="61"/>
        <v/>
      </c>
      <c r="AZ961" s="8"/>
      <c r="BE961" s="9"/>
    </row>
    <row r="962" spans="46:57" ht="15.75" customHeight="1" x14ac:dyDescent="0.25">
      <c r="AT962" s="9" t="str">
        <f t="shared" si="56"/>
        <v/>
      </c>
      <c r="AU962" s="8" t="str">
        <f t="shared" si="57"/>
        <v/>
      </c>
      <c r="AV962" s="9" t="str">
        <f t="shared" si="58"/>
        <v/>
      </c>
      <c r="AW962" s="31" t="str">
        <f t="shared" si="59"/>
        <v/>
      </c>
      <c r="AX962" s="9" t="str">
        <f t="shared" si="60"/>
        <v/>
      </c>
      <c r="AY962" s="8" t="str">
        <f t="shared" si="61"/>
        <v/>
      </c>
      <c r="AZ962" s="8"/>
      <c r="BE962" s="9"/>
    </row>
    <row r="963" spans="46:57" ht="15.75" customHeight="1" x14ac:dyDescent="0.25">
      <c r="AT963" s="9" t="str">
        <f t="shared" si="56"/>
        <v/>
      </c>
      <c r="AU963" s="8" t="str">
        <f t="shared" si="57"/>
        <v/>
      </c>
      <c r="AV963" s="9" t="str">
        <f t="shared" si="58"/>
        <v/>
      </c>
      <c r="AW963" s="31" t="str">
        <f t="shared" si="59"/>
        <v/>
      </c>
      <c r="AX963" s="9" t="str">
        <f t="shared" si="60"/>
        <v/>
      </c>
      <c r="AY963" s="8" t="str">
        <f t="shared" si="61"/>
        <v/>
      </c>
      <c r="AZ963" s="8"/>
      <c r="BE963" s="9"/>
    </row>
    <row r="964" spans="46:57" ht="15.75" customHeight="1" x14ac:dyDescent="0.25">
      <c r="AT964" s="9" t="str">
        <f t="shared" si="56"/>
        <v/>
      </c>
      <c r="AU964" s="8" t="str">
        <f t="shared" si="57"/>
        <v/>
      </c>
      <c r="AV964" s="9" t="str">
        <f t="shared" si="58"/>
        <v/>
      </c>
      <c r="AW964" s="31" t="str">
        <f t="shared" si="59"/>
        <v/>
      </c>
      <c r="AX964" s="9" t="str">
        <f t="shared" si="60"/>
        <v/>
      </c>
      <c r="AY964" s="8" t="str">
        <f t="shared" si="61"/>
        <v/>
      </c>
      <c r="AZ964" s="8"/>
      <c r="BE964" s="9"/>
    </row>
    <row r="965" spans="46:57" ht="15.75" customHeight="1" x14ac:dyDescent="0.25">
      <c r="AT965" s="9" t="str">
        <f t="shared" si="56"/>
        <v/>
      </c>
      <c r="AU965" s="8" t="str">
        <f t="shared" si="57"/>
        <v/>
      </c>
      <c r="AV965" s="9" t="str">
        <f t="shared" si="58"/>
        <v/>
      </c>
      <c r="AW965" s="31" t="str">
        <f t="shared" si="59"/>
        <v/>
      </c>
      <c r="AX965" s="9" t="str">
        <f t="shared" si="60"/>
        <v/>
      </c>
      <c r="AY965" s="8" t="str">
        <f t="shared" si="61"/>
        <v/>
      </c>
      <c r="AZ965" s="8"/>
      <c r="BE965" s="9"/>
    </row>
    <row r="966" spans="46:57" ht="15.75" customHeight="1" x14ac:dyDescent="0.25">
      <c r="AT966" s="9" t="str">
        <f t="shared" si="56"/>
        <v/>
      </c>
      <c r="AU966" s="8" t="str">
        <f t="shared" si="57"/>
        <v/>
      </c>
      <c r="AV966" s="9" t="str">
        <f t="shared" si="58"/>
        <v/>
      </c>
      <c r="AW966" s="31" t="str">
        <f t="shared" si="59"/>
        <v/>
      </c>
      <c r="AX966" s="9" t="str">
        <f t="shared" si="60"/>
        <v/>
      </c>
      <c r="AY966" s="8" t="str">
        <f t="shared" si="61"/>
        <v/>
      </c>
      <c r="AZ966" s="8"/>
      <c r="BE966" s="9"/>
    </row>
    <row r="967" spans="46:57" ht="15.75" customHeight="1" x14ac:dyDescent="0.25">
      <c r="AT967" s="9" t="str">
        <f t="shared" si="56"/>
        <v/>
      </c>
      <c r="AU967" s="8" t="str">
        <f t="shared" si="57"/>
        <v/>
      </c>
      <c r="AV967" s="9" t="str">
        <f t="shared" si="58"/>
        <v/>
      </c>
      <c r="AW967" s="31" t="str">
        <f t="shared" si="59"/>
        <v/>
      </c>
      <c r="AX967" s="9" t="str">
        <f t="shared" si="60"/>
        <v/>
      </c>
      <c r="AY967" s="8" t="str">
        <f t="shared" si="61"/>
        <v/>
      </c>
      <c r="AZ967" s="8"/>
      <c r="BE967" s="9"/>
    </row>
    <row r="968" spans="46:57" ht="15.75" customHeight="1" x14ac:dyDescent="0.25">
      <c r="AT968" s="9" t="str">
        <f t="shared" si="56"/>
        <v/>
      </c>
      <c r="AU968" s="8" t="str">
        <f t="shared" si="57"/>
        <v/>
      </c>
      <c r="AV968" s="9" t="str">
        <f t="shared" si="58"/>
        <v/>
      </c>
      <c r="AW968" s="31" t="str">
        <f t="shared" si="59"/>
        <v/>
      </c>
      <c r="AX968" s="9" t="str">
        <f t="shared" si="60"/>
        <v/>
      </c>
      <c r="AY968" s="8" t="str">
        <f t="shared" si="61"/>
        <v/>
      </c>
      <c r="AZ968" s="8"/>
      <c r="BE968" s="9"/>
    </row>
    <row r="969" spans="46:57" ht="15.75" customHeight="1" x14ac:dyDescent="0.25">
      <c r="AT969" s="9" t="str">
        <f t="shared" si="56"/>
        <v/>
      </c>
      <c r="AU969" s="8" t="str">
        <f t="shared" si="57"/>
        <v/>
      </c>
      <c r="AV969" s="9" t="str">
        <f t="shared" si="58"/>
        <v/>
      </c>
      <c r="AW969" s="31" t="str">
        <f t="shared" si="59"/>
        <v/>
      </c>
      <c r="AX969" s="9" t="str">
        <f t="shared" si="60"/>
        <v/>
      </c>
      <c r="AY969" s="8" t="str">
        <f t="shared" si="61"/>
        <v/>
      </c>
      <c r="AZ969" s="8"/>
      <c r="BE969" s="9"/>
    </row>
    <row r="970" spans="46:57" ht="15.75" customHeight="1" x14ac:dyDescent="0.25">
      <c r="AT970" s="9" t="str">
        <f t="shared" si="56"/>
        <v/>
      </c>
      <c r="AU970" s="8" t="str">
        <f t="shared" si="57"/>
        <v/>
      </c>
      <c r="AV970" s="9" t="str">
        <f t="shared" si="58"/>
        <v/>
      </c>
      <c r="AW970" s="31" t="str">
        <f t="shared" si="59"/>
        <v/>
      </c>
      <c r="AX970" s="9" t="str">
        <f t="shared" si="60"/>
        <v/>
      </c>
      <c r="AY970" s="8" t="str">
        <f t="shared" si="61"/>
        <v/>
      </c>
      <c r="AZ970" s="8"/>
      <c r="BE970" s="9"/>
    </row>
    <row r="971" spans="46:57" ht="15.75" customHeight="1" x14ac:dyDescent="0.25">
      <c r="AT971" s="9" t="str">
        <f t="shared" si="56"/>
        <v/>
      </c>
      <c r="AU971" s="8" t="str">
        <f t="shared" si="57"/>
        <v/>
      </c>
      <c r="AV971" s="9" t="str">
        <f t="shared" si="58"/>
        <v/>
      </c>
      <c r="AW971" s="31" t="str">
        <f t="shared" si="59"/>
        <v/>
      </c>
      <c r="AX971" s="9" t="str">
        <f t="shared" si="60"/>
        <v/>
      </c>
      <c r="AY971" s="8" t="str">
        <f t="shared" si="61"/>
        <v/>
      </c>
      <c r="AZ971" s="8"/>
      <c r="BE971" s="9"/>
    </row>
    <row r="972" spans="46:57" ht="15.75" customHeight="1" x14ac:dyDescent="0.25">
      <c r="AT972" s="9" t="str">
        <f t="shared" si="56"/>
        <v/>
      </c>
      <c r="AU972" s="8" t="str">
        <f t="shared" si="57"/>
        <v/>
      </c>
      <c r="AV972" s="9" t="str">
        <f t="shared" si="58"/>
        <v/>
      </c>
      <c r="AW972" s="31" t="str">
        <f t="shared" si="59"/>
        <v/>
      </c>
      <c r="AX972" s="9" t="str">
        <f t="shared" si="60"/>
        <v/>
      </c>
      <c r="AY972" s="8" t="str">
        <f t="shared" si="61"/>
        <v/>
      </c>
      <c r="AZ972" s="8"/>
      <c r="BE972" s="9"/>
    </row>
    <row r="973" spans="46:57" ht="15.75" customHeight="1" x14ac:dyDescent="0.25">
      <c r="AT973" s="9" t="str">
        <f t="shared" si="56"/>
        <v/>
      </c>
      <c r="AU973" s="8" t="str">
        <f t="shared" si="57"/>
        <v/>
      </c>
      <c r="AV973" s="9" t="str">
        <f t="shared" si="58"/>
        <v/>
      </c>
      <c r="AW973" s="31" t="str">
        <f t="shared" si="59"/>
        <v/>
      </c>
      <c r="AX973" s="9" t="str">
        <f t="shared" si="60"/>
        <v/>
      </c>
      <c r="AY973" s="8" t="str">
        <f t="shared" si="61"/>
        <v/>
      </c>
      <c r="AZ973" s="8"/>
      <c r="BE973" s="9"/>
    </row>
    <row r="974" spans="46:57" ht="15.75" customHeight="1" x14ac:dyDescent="0.25">
      <c r="AT974" s="9" t="str">
        <f t="shared" si="56"/>
        <v/>
      </c>
      <c r="AU974" s="8" t="str">
        <f t="shared" si="57"/>
        <v/>
      </c>
      <c r="AV974" s="9" t="str">
        <f t="shared" si="58"/>
        <v/>
      </c>
      <c r="AW974" s="31" t="str">
        <f t="shared" si="59"/>
        <v/>
      </c>
      <c r="AX974" s="9" t="str">
        <f t="shared" si="60"/>
        <v/>
      </c>
      <c r="AY974" s="8" t="str">
        <f t="shared" si="61"/>
        <v/>
      </c>
      <c r="AZ974" s="8"/>
      <c r="BE974" s="9"/>
    </row>
    <row r="975" spans="46:57" ht="15.75" customHeight="1" x14ac:dyDescent="0.25">
      <c r="AT975" s="9" t="str">
        <f t="shared" si="56"/>
        <v/>
      </c>
      <c r="AU975" s="8" t="str">
        <f t="shared" si="57"/>
        <v/>
      </c>
      <c r="AV975" s="9" t="str">
        <f t="shared" si="58"/>
        <v/>
      </c>
      <c r="AW975" s="31" t="str">
        <f t="shared" si="59"/>
        <v/>
      </c>
      <c r="AX975" s="9" t="str">
        <f t="shared" si="60"/>
        <v/>
      </c>
      <c r="AY975" s="8" t="str">
        <f t="shared" si="61"/>
        <v/>
      </c>
      <c r="AZ975" s="8"/>
      <c r="BE975" s="9"/>
    </row>
    <row r="976" spans="46:57" ht="15.75" customHeight="1" x14ac:dyDescent="0.25">
      <c r="AT976" s="9" t="str">
        <f t="shared" si="56"/>
        <v/>
      </c>
      <c r="AU976" s="8" t="str">
        <f t="shared" si="57"/>
        <v/>
      </c>
      <c r="AV976" s="9" t="str">
        <f t="shared" si="58"/>
        <v/>
      </c>
      <c r="AW976" s="31" t="str">
        <f t="shared" si="59"/>
        <v/>
      </c>
      <c r="AX976" s="9" t="str">
        <f t="shared" si="60"/>
        <v/>
      </c>
      <c r="AY976" s="8" t="str">
        <f t="shared" si="61"/>
        <v/>
      </c>
      <c r="AZ976" s="8"/>
      <c r="BE976" s="9"/>
    </row>
    <row r="977" spans="46:57" ht="15.75" customHeight="1" x14ac:dyDescent="0.25">
      <c r="AT977" s="9" t="str">
        <f t="shared" si="56"/>
        <v/>
      </c>
      <c r="AU977" s="8" t="str">
        <f t="shared" si="57"/>
        <v/>
      </c>
      <c r="AV977" s="9" t="str">
        <f t="shared" si="58"/>
        <v/>
      </c>
      <c r="AW977" s="31" t="str">
        <f t="shared" si="59"/>
        <v/>
      </c>
      <c r="AX977" s="9" t="str">
        <f t="shared" si="60"/>
        <v/>
      </c>
      <c r="AY977" s="8" t="str">
        <f t="shared" si="61"/>
        <v/>
      </c>
      <c r="AZ977" s="8"/>
      <c r="BE977" s="9"/>
    </row>
    <row r="978" spans="46:57" ht="15.75" customHeight="1" x14ac:dyDescent="0.25">
      <c r="AT978" s="9" t="str">
        <f t="shared" si="56"/>
        <v/>
      </c>
      <c r="AU978" s="8" t="str">
        <f t="shared" si="57"/>
        <v/>
      </c>
      <c r="AV978" s="9" t="str">
        <f t="shared" si="58"/>
        <v/>
      </c>
      <c r="AW978" s="31" t="str">
        <f t="shared" si="59"/>
        <v/>
      </c>
      <c r="AX978" s="9" t="str">
        <f t="shared" si="60"/>
        <v/>
      </c>
      <c r="AY978" s="8" t="str">
        <f t="shared" si="61"/>
        <v/>
      </c>
      <c r="AZ978" s="8"/>
      <c r="BE978" s="9"/>
    </row>
    <row r="979" spans="46:57" ht="15.75" customHeight="1" x14ac:dyDescent="0.25">
      <c r="AT979" s="9" t="str">
        <f t="shared" si="56"/>
        <v/>
      </c>
      <c r="AU979" s="8" t="str">
        <f t="shared" si="57"/>
        <v/>
      </c>
      <c r="AV979" s="9" t="str">
        <f t="shared" si="58"/>
        <v/>
      </c>
      <c r="AW979" s="31" t="str">
        <f t="shared" si="59"/>
        <v/>
      </c>
      <c r="AX979" s="9" t="str">
        <f t="shared" si="60"/>
        <v/>
      </c>
      <c r="AY979" s="8" t="str">
        <f t="shared" si="61"/>
        <v/>
      </c>
      <c r="AZ979" s="8"/>
      <c r="BE979" s="9"/>
    </row>
    <row r="980" spans="46:57" ht="15.75" customHeight="1" x14ac:dyDescent="0.25">
      <c r="AT980" s="9" t="str">
        <f t="shared" si="56"/>
        <v/>
      </c>
      <c r="AU980" s="8" t="str">
        <f t="shared" si="57"/>
        <v/>
      </c>
      <c r="AV980" s="9" t="str">
        <f t="shared" si="58"/>
        <v/>
      </c>
      <c r="AW980" s="31" t="str">
        <f t="shared" si="59"/>
        <v/>
      </c>
      <c r="AX980" s="9" t="str">
        <f t="shared" si="60"/>
        <v/>
      </c>
      <c r="AY980" s="8" t="str">
        <f t="shared" si="61"/>
        <v/>
      </c>
      <c r="AZ980" s="8"/>
      <c r="BE980" s="9"/>
    </row>
    <row r="981" spans="46:57" ht="15.75" customHeight="1" x14ac:dyDescent="0.25">
      <c r="AT981" s="9" t="str">
        <f t="shared" si="56"/>
        <v/>
      </c>
      <c r="AU981" s="8" t="str">
        <f t="shared" si="57"/>
        <v/>
      </c>
      <c r="AV981" s="9" t="str">
        <f t="shared" si="58"/>
        <v/>
      </c>
      <c r="AW981" s="31" t="str">
        <f t="shared" si="59"/>
        <v/>
      </c>
      <c r="AX981" s="9" t="str">
        <f t="shared" si="60"/>
        <v/>
      </c>
      <c r="AY981" s="8" t="str">
        <f t="shared" si="61"/>
        <v/>
      </c>
      <c r="AZ981" s="8"/>
      <c r="BE981" s="9"/>
    </row>
    <row r="982" spans="46:57" ht="15.75" customHeight="1" x14ac:dyDescent="0.25">
      <c r="AT982" s="9" t="str">
        <f t="shared" si="56"/>
        <v/>
      </c>
      <c r="AU982" s="8" t="str">
        <f t="shared" si="57"/>
        <v/>
      </c>
      <c r="AV982" s="9" t="str">
        <f t="shared" si="58"/>
        <v/>
      </c>
      <c r="AW982" s="31" t="str">
        <f t="shared" si="59"/>
        <v/>
      </c>
      <c r="AX982" s="9" t="str">
        <f t="shared" si="60"/>
        <v/>
      </c>
      <c r="AY982" s="8" t="str">
        <f t="shared" si="61"/>
        <v/>
      </c>
      <c r="AZ982" s="8"/>
      <c r="BE982" s="9"/>
    </row>
    <row r="983" spans="46:57" ht="15.75" customHeight="1" x14ac:dyDescent="0.25">
      <c r="AT983" s="9" t="str">
        <f t="shared" si="56"/>
        <v/>
      </c>
      <c r="AU983" s="8" t="str">
        <f t="shared" si="57"/>
        <v/>
      </c>
      <c r="AV983" s="9" t="str">
        <f t="shared" si="58"/>
        <v/>
      </c>
      <c r="AW983" s="31" t="str">
        <f t="shared" si="59"/>
        <v/>
      </c>
      <c r="AX983" s="9" t="str">
        <f t="shared" si="60"/>
        <v/>
      </c>
      <c r="AY983" s="8" t="str">
        <f t="shared" si="61"/>
        <v/>
      </c>
      <c r="AZ983" s="8"/>
      <c r="BE983" s="9"/>
    </row>
    <row r="984" spans="46:57" ht="15.75" customHeight="1" x14ac:dyDescent="0.25">
      <c r="AT984" s="9" t="str">
        <f t="shared" si="56"/>
        <v/>
      </c>
      <c r="AU984" s="8" t="str">
        <f t="shared" si="57"/>
        <v/>
      </c>
      <c r="AV984" s="9" t="str">
        <f t="shared" si="58"/>
        <v/>
      </c>
      <c r="AW984" s="31" t="str">
        <f t="shared" si="59"/>
        <v/>
      </c>
      <c r="AX984" s="9" t="str">
        <f t="shared" si="60"/>
        <v/>
      </c>
      <c r="AY984" s="8" t="str">
        <f t="shared" si="61"/>
        <v/>
      </c>
      <c r="AZ984" s="8"/>
      <c r="BE984" s="9"/>
    </row>
    <row r="985" spans="46:57" ht="15.75" customHeight="1" x14ac:dyDescent="0.25">
      <c r="AT985" s="9" t="str">
        <f t="shared" si="56"/>
        <v/>
      </c>
      <c r="AU985" s="8" t="str">
        <f t="shared" si="57"/>
        <v/>
      </c>
      <c r="AV985" s="9" t="str">
        <f t="shared" si="58"/>
        <v/>
      </c>
      <c r="AW985" s="31" t="str">
        <f t="shared" si="59"/>
        <v/>
      </c>
      <c r="AX985" s="9" t="str">
        <f t="shared" si="60"/>
        <v/>
      </c>
      <c r="AY985" s="8" t="str">
        <f t="shared" si="61"/>
        <v/>
      </c>
      <c r="AZ985" s="8"/>
      <c r="BE985" s="9"/>
    </row>
    <row r="986" spans="46:57" ht="15.75" customHeight="1" x14ac:dyDescent="0.25">
      <c r="AT986" s="9" t="str">
        <f t="shared" si="56"/>
        <v/>
      </c>
      <c r="AU986" s="8" t="str">
        <f t="shared" si="57"/>
        <v/>
      </c>
      <c r="AV986" s="9" t="str">
        <f t="shared" si="58"/>
        <v/>
      </c>
      <c r="AW986" s="31" t="str">
        <f t="shared" si="59"/>
        <v/>
      </c>
      <c r="AX986" s="9" t="str">
        <f t="shared" si="60"/>
        <v/>
      </c>
      <c r="AY986" s="8" t="str">
        <f t="shared" si="61"/>
        <v/>
      </c>
      <c r="AZ986" s="8"/>
      <c r="BE986" s="9"/>
    </row>
    <row r="987" spans="46:57" ht="15.75" customHeight="1" x14ac:dyDescent="0.25">
      <c r="AT987" s="9" t="str">
        <f t="shared" si="56"/>
        <v/>
      </c>
      <c r="AU987" s="8" t="str">
        <f t="shared" si="57"/>
        <v/>
      </c>
      <c r="AV987" s="9" t="str">
        <f t="shared" si="58"/>
        <v/>
      </c>
      <c r="AW987" s="31" t="str">
        <f t="shared" si="59"/>
        <v/>
      </c>
      <c r="AX987" s="9" t="str">
        <f t="shared" si="60"/>
        <v/>
      </c>
      <c r="AY987" s="8" t="str">
        <f t="shared" si="61"/>
        <v/>
      </c>
      <c r="AZ987" s="8"/>
      <c r="BE987" s="9"/>
    </row>
    <row r="988" spans="46:57" ht="15.75" customHeight="1" x14ac:dyDescent="0.25">
      <c r="AT988" s="9" t="str">
        <f t="shared" si="56"/>
        <v/>
      </c>
      <c r="AU988" s="8" t="str">
        <f t="shared" si="57"/>
        <v/>
      </c>
      <c r="AV988" s="9" t="str">
        <f t="shared" si="58"/>
        <v/>
      </c>
      <c r="AW988" s="31" t="str">
        <f t="shared" si="59"/>
        <v/>
      </c>
      <c r="AX988" s="9" t="str">
        <f t="shared" si="60"/>
        <v/>
      </c>
      <c r="AY988" s="8" t="str">
        <f t="shared" si="61"/>
        <v/>
      </c>
      <c r="AZ988" s="8"/>
      <c r="BE988" s="9"/>
    </row>
    <row r="989" spans="46:57" ht="15.75" customHeight="1" x14ac:dyDescent="0.25">
      <c r="AT989" s="9" t="str">
        <f t="shared" si="56"/>
        <v/>
      </c>
      <c r="AU989" s="8" t="str">
        <f t="shared" si="57"/>
        <v/>
      </c>
      <c r="AV989" s="9" t="str">
        <f t="shared" si="58"/>
        <v/>
      </c>
      <c r="AW989" s="31" t="str">
        <f t="shared" si="59"/>
        <v/>
      </c>
      <c r="AX989" s="9" t="str">
        <f t="shared" si="60"/>
        <v/>
      </c>
      <c r="AY989" s="8" t="str">
        <f t="shared" si="61"/>
        <v/>
      </c>
      <c r="AZ989" s="8"/>
      <c r="BE989" s="9"/>
    </row>
    <row r="990" spans="46:57" ht="15.75" customHeight="1" x14ac:dyDescent="0.25">
      <c r="AT990" s="9" t="str">
        <f t="shared" si="56"/>
        <v/>
      </c>
      <c r="AU990" s="8" t="str">
        <f t="shared" si="57"/>
        <v/>
      </c>
      <c r="AV990" s="9" t="str">
        <f t="shared" si="58"/>
        <v/>
      </c>
      <c r="AW990" s="31" t="str">
        <f t="shared" si="59"/>
        <v/>
      </c>
      <c r="AX990" s="9" t="str">
        <f t="shared" si="60"/>
        <v/>
      </c>
      <c r="AY990" s="8" t="str">
        <f t="shared" si="61"/>
        <v/>
      </c>
      <c r="AZ990" s="8"/>
      <c r="BE990" s="9"/>
    </row>
    <row r="991" spans="46:57" ht="15.75" customHeight="1" x14ac:dyDescent="0.25">
      <c r="AT991" s="9" t="str">
        <f t="shared" si="56"/>
        <v/>
      </c>
      <c r="AU991" s="8" t="str">
        <f t="shared" si="57"/>
        <v/>
      </c>
      <c r="AV991" s="9" t="str">
        <f t="shared" si="58"/>
        <v/>
      </c>
      <c r="AW991" s="31" t="str">
        <f t="shared" si="59"/>
        <v/>
      </c>
      <c r="AX991" s="9" t="str">
        <f t="shared" si="60"/>
        <v/>
      </c>
      <c r="AY991" s="8" t="str">
        <f t="shared" si="61"/>
        <v/>
      </c>
      <c r="AZ991" s="8"/>
      <c r="BE991" s="9"/>
    </row>
    <row r="992" spans="46:57" ht="15.75" customHeight="1" x14ac:dyDescent="0.25">
      <c r="AT992" s="9" t="str">
        <f t="shared" si="56"/>
        <v/>
      </c>
      <c r="AU992" s="8" t="str">
        <f t="shared" si="57"/>
        <v/>
      </c>
      <c r="AV992" s="9" t="str">
        <f t="shared" si="58"/>
        <v/>
      </c>
      <c r="AW992" s="31" t="str">
        <f t="shared" si="59"/>
        <v/>
      </c>
      <c r="AX992" s="9" t="str">
        <f t="shared" si="60"/>
        <v/>
      </c>
      <c r="AY992" s="8" t="str">
        <f t="shared" si="61"/>
        <v/>
      </c>
      <c r="AZ992" s="8"/>
      <c r="BE992" s="9"/>
    </row>
    <row r="993" spans="46:57" ht="15.75" customHeight="1" x14ac:dyDescent="0.25">
      <c r="AT993" s="9" t="str">
        <f t="shared" si="56"/>
        <v/>
      </c>
      <c r="AU993" s="8" t="str">
        <f t="shared" si="57"/>
        <v/>
      </c>
      <c r="AV993" s="9" t="str">
        <f t="shared" si="58"/>
        <v/>
      </c>
      <c r="AW993" s="31" t="str">
        <f t="shared" si="59"/>
        <v/>
      </c>
      <c r="AX993" s="9" t="str">
        <f t="shared" si="60"/>
        <v/>
      </c>
      <c r="AY993" s="8" t="str">
        <f t="shared" si="61"/>
        <v/>
      </c>
      <c r="AZ993" s="8"/>
      <c r="BE993" s="9"/>
    </row>
    <row r="994" spans="46:57" ht="15.75" customHeight="1" x14ac:dyDescent="0.25">
      <c r="AT994" s="9" t="str">
        <f t="shared" si="56"/>
        <v/>
      </c>
      <c r="AU994" s="8" t="str">
        <f t="shared" si="57"/>
        <v/>
      </c>
      <c r="AV994" s="9" t="str">
        <f t="shared" si="58"/>
        <v/>
      </c>
      <c r="AW994" s="31" t="str">
        <f t="shared" si="59"/>
        <v/>
      </c>
      <c r="AX994" s="9" t="str">
        <f t="shared" si="60"/>
        <v/>
      </c>
      <c r="AY994" s="8" t="str">
        <f t="shared" si="61"/>
        <v/>
      </c>
      <c r="AZ994" s="8"/>
      <c r="BE994" s="9"/>
    </row>
    <row r="995" spans="46:57" ht="15.75" customHeight="1" x14ac:dyDescent="0.25">
      <c r="AT995" s="9" t="str">
        <f t="shared" si="56"/>
        <v/>
      </c>
      <c r="AU995" s="8" t="str">
        <f t="shared" si="57"/>
        <v/>
      </c>
      <c r="AV995" s="9" t="str">
        <f t="shared" si="58"/>
        <v/>
      </c>
      <c r="AW995" s="31" t="str">
        <f t="shared" si="59"/>
        <v/>
      </c>
      <c r="AX995" s="9" t="str">
        <f t="shared" si="60"/>
        <v/>
      </c>
      <c r="AY995" s="8" t="str">
        <f t="shared" si="61"/>
        <v/>
      </c>
      <c r="AZ995" s="8"/>
      <c r="BE995" s="9"/>
    </row>
    <row r="996" spans="46:57" ht="15.75" customHeight="1" x14ac:dyDescent="0.25">
      <c r="AT996" s="9" t="str">
        <f t="shared" si="56"/>
        <v/>
      </c>
      <c r="AU996" s="8" t="str">
        <f t="shared" si="57"/>
        <v/>
      </c>
      <c r="AV996" s="9" t="str">
        <f t="shared" si="58"/>
        <v/>
      </c>
      <c r="AW996" s="31" t="str">
        <f t="shared" si="59"/>
        <v/>
      </c>
      <c r="AX996" s="9" t="str">
        <f t="shared" si="60"/>
        <v/>
      </c>
      <c r="AY996" s="8" t="str">
        <f t="shared" si="61"/>
        <v/>
      </c>
      <c r="AZ996" s="8"/>
      <c r="BE996" s="9"/>
    </row>
    <row r="997" spans="46:57" ht="15.75" customHeight="1" x14ac:dyDescent="0.25">
      <c r="AT997" s="9" t="str">
        <f t="shared" si="56"/>
        <v/>
      </c>
      <c r="AU997" s="8" t="str">
        <f t="shared" si="57"/>
        <v/>
      </c>
      <c r="AV997" s="9" t="str">
        <f t="shared" si="58"/>
        <v/>
      </c>
      <c r="AW997" s="31" t="str">
        <f t="shared" si="59"/>
        <v/>
      </c>
      <c r="AX997" s="9" t="str">
        <f t="shared" si="60"/>
        <v/>
      </c>
      <c r="AY997" s="8" t="str">
        <f t="shared" si="61"/>
        <v/>
      </c>
      <c r="AZ997" s="8"/>
      <c r="BE997" s="9"/>
    </row>
    <row r="998" spans="46:57" ht="15.75" customHeight="1" x14ac:dyDescent="0.25">
      <c r="AT998" s="9" t="str">
        <f t="shared" si="56"/>
        <v/>
      </c>
      <c r="AU998" s="8" t="str">
        <f t="shared" si="57"/>
        <v/>
      </c>
      <c r="AV998" s="9" t="str">
        <f t="shared" si="58"/>
        <v/>
      </c>
      <c r="AW998" s="31" t="str">
        <f t="shared" si="59"/>
        <v/>
      </c>
      <c r="AX998" s="9" t="str">
        <f t="shared" si="60"/>
        <v/>
      </c>
      <c r="AY998" s="8" t="str">
        <f t="shared" si="61"/>
        <v/>
      </c>
      <c r="AZ998" s="8"/>
      <c r="BE998" s="9"/>
    </row>
    <row r="999" spans="46:57" ht="15.75" customHeight="1" x14ac:dyDescent="0.25">
      <c r="AT999" s="9" t="str">
        <f t="shared" si="56"/>
        <v/>
      </c>
      <c r="AU999" s="8" t="str">
        <f t="shared" si="57"/>
        <v/>
      </c>
      <c r="AV999" s="9" t="str">
        <f t="shared" si="58"/>
        <v/>
      </c>
      <c r="AW999" s="31" t="str">
        <f t="shared" si="59"/>
        <v/>
      </c>
      <c r="AX999" s="9" t="str">
        <f t="shared" si="60"/>
        <v/>
      </c>
      <c r="AY999" s="8" t="str">
        <f t="shared" si="61"/>
        <v/>
      </c>
      <c r="AZ999" s="8"/>
      <c r="BE999" s="9"/>
    </row>
    <row r="1000" spans="46:57" ht="15.75" customHeight="1" x14ac:dyDescent="0.25">
      <c r="AT1000" s="9" t="str">
        <f t="shared" si="56"/>
        <v/>
      </c>
      <c r="AU1000" s="8" t="str">
        <f t="shared" si="57"/>
        <v/>
      </c>
      <c r="AV1000" s="9" t="str">
        <f t="shared" si="58"/>
        <v/>
      </c>
      <c r="AW1000" s="31" t="str">
        <f t="shared" si="59"/>
        <v/>
      </c>
      <c r="AX1000" s="9" t="str">
        <f t="shared" si="60"/>
        <v/>
      </c>
      <c r="AY1000" s="8" t="str">
        <f t="shared" si="61"/>
        <v/>
      </c>
      <c r="AZ1000" s="8"/>
      <c r="BE1000" s="9"/>
    </row>
  </sheetData>
  <pageMargins left="0.75" right="0.75" top="1" bottom="1" header="0" footer="0"/>
  <pageSetup orientation="landscape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2029"/>
  <sheetViews>
    <sheetView workbookViewId="0"/>
  </sheetViews>
  <sheetFormatPr defaultColWidth="12.625" defaultRowHeight="15" customHeight="1" x14ac:dyDescent="0.2"/>
  <cols>
    <col min="1" max="8" width="9" customWidth="1"/>
    <col min="9" max="26" width="8.625" customWidth="1"/>
  </cols>
  <sheetData>
    <row r="1" spans="1:26" ht="14.25" customHeight="1" x14ac:dyDescent="0.2">
      <c r="A1" s="6" t="s">
        <v>0</v>
      </c>
      <c r="B1" s="6" t="s">
        <v>3277</v>
      </c>
      <c r="C1" s="6" t="s">
        <v>3278</v>
      </c>
      <c r="D1" s="6" t="s">
        <v>3279</v>
      </c>
      <c r="E1" s="6" t="s">
        <v>3280</v>
      </c>
      <c r="F1" s="6" t="s">
        <v>3281</v>
      </c>
      <c r="G1" s="6" t="s">
        <v>3282</v>
      </c>
      <c r="H1" s="6" t="s">
        <v>3283</v>
      </c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4.25" customHeight="1" x14ac:dyDescent="0.2">
      <c r="A2" s="6" t="s">
        <v>1040</v>
      </c>
      <c r="B2" s="6" t="s">
        <v>64</v>
      </c>
      <c r="C2" s="6">
        <v>22198</v>
      </c>
      <c r="D2" s="6">
        <v>3850674</v>
      </c>
      <c r="E2" s="35">
        <v>42720</v>
      </c>
      <c r="F2" s="35">
        <v>44768</v>
      </c>
      <c r="G2" s="6">
        <v>2048</v>
      </c>
      <c r="H2" s="6">
        <v>7295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4.25" customHeight="1" x14ac:dyDescent="0.2">
      <c r="A3" s="6" t="s">
        <v>3284</v>
      </c>
      <c r="B3" s="6" t="s">
        <v>3285</v>
      </c>
      <c r="C3" s="6">
        <v>3448</v>
      </c>
      <c r="D3" s="6">
        <v>3616870</v>
      </c>
      <c r="E3" s="35">
        <v>36054</v>
      </c>
      <c r="F3" s="35">
        <v>44391</v>
      </c>
      <c r="G3" s="6">
        <v>8337</v>
      </c>
      <c r="H3" s="6">
        <v>2695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4.25" customHeight="1" x14ac:dyDescent="0.2">
      <c r="A4" s="6" t="s">
        <v>321</v>
      </c>
      <c r="B4" s="6" t="s">
        <v>64</v>
      </c>
      <c r="C4" s="6">
        <v>50318</v>
      </c>
      <c r="D4" s="6">
        <v>2816629</v>
      </c>
      <c r="E4" s="35">
        <v>42208</v>
      </c>
      <c r="F4" s="35">
        <v>44776</v>
      </c>
      <c r="G4" s="6">
        <v>2568</v>
      </c>
      <c r="H4" s="6">
        <v>49786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4.25" customHeight="1" x14ac:dyDescent="0.2">
      <c r="A5" s="6" t="s">
        <v>3286</v>
      </c>
      <c r="B5" s="6" t="s">
        <v>3285</v>
      </c>
      <c r="C5" s="6">
        <v>6681</v>
      </c>
      <c r="D5" s="6">
        <v>2756245</v>
      </c>
      <c r="E5" s="35">
        <v>41063</v>
      </c>
      <c r="F5" s="35">
        <v>44395</v>
      </c>
      <c r="G5" s="6">
        <v>3332</v>
      </c>
      <c r="H5" s="6">
        <v>2894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4.25" customHeight="1" x14ac:dyDescent="0.2">
      <c r="A6" s="6" t="s">
        <v>73</v>
      </c>
      <c r="B6" s="6" t="s">
        <v>3285</v>
      </c>
      <c r="C6" s="6">
        <v>6470</v>
      </c>
      <c r="D6" s="6">
        <v>2289195</v>
      </c>
      <c r="E6" s="35">
        <v>36738</v>
      </c>
      <c r="F6" s="35">
        <v>43221</v>
      </c>
      <c r="G6" s="6">
        <v>6483</v>
      </c>
      <c r="H6" s="6">
        <v>2809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4.25" customHeight="1" x14ac:dyDescent="0.2">
      <c r="A7" s="6" t="s">
        <v>3287</v>
      </c>
      <c r="B7" s="6" t="s">
        <v>64</v>
      </c>
      <c r="C7" s="6">
        <v>15616</v>
      </c>
      <c r="D7" s="6">
        <v>2270889</v>
      </c>
      <c r="E7" s="35">
        <v>40217</v>
      </c>
      <c r="F7" s="35">
        <v>44764</v>
      </c>
      <c r="G7" s="6">
        <v>4547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4.25" customHeight="1" x14ac:dyDescent="0.2">
      <c r="A8" s="6" t="s">
        <v>3287</v>
      </c>
      <c r="B8" s="6" t="s">
        <v>64</v>
      </c>
      <c r="C8" s="6">
        <v>15459</v>
      </c>
      <c r="D8" s="6">
        <v>2014586</v>
      </c>
      <c r="E8" s="35">
        <v>40217</v>
      </c>
      <c r="F8" s="35">
        <v>44378</v>
      </c>
      <c r="G8" s="6">
        <v>4161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4.25" customHeight="1" x14ac:dyDescent="0.2">
      <c r="A9" s="6" t="s">
        <v>1268</v>
      </c>
      <c r="B9" s="6" t="s">
        <v>3285</v>
      </c>
      <c r="C9" s="6">
        <v>6210</v>
      </c>
      <c r="D9" s="6">
        <v>1879673</v>
      </c>
      <c r="E9" s="35">
        <v>41451</v>
      </c>
      <c r="F9" s="35">
        <v>42257</v>
      </c>
      <c r="G9" s="6">
        <v>806</v>
      </c>
      <c r="H9" s="6">
        <v>4746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4.25" customHeight="1" x14ac:dyDescent="0.2">
      <c r="A10" s="6" t="s">
        <v>1220</v>
      </c>
      <c r="B10" s="6" t="s">
        <v>3285</v>
      </c>
      <c r="C10" s="6">
        <v>2931</v>
      </c>
      <c r="D10" s="6">
        <v>1730650</v>
      </c>
      <c r="E10" s="35">
        <v>36738</v>
      </c>
      <c r="F10" s="35">
        <v>44700</v>
      </c>
      <c r="G10" s="6">
        <v>7962</v>
      </c>
      <c r="H10" s="6">
        <v>1711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4.25" customHeight="1" x14ac:dyDescent="0.2">
      <c r="A11" s="6" t="s">
        <v>575</v>
      </c>
      <c r="B11" s="6" t="s">
        <v>64</v>
      </c>
      <c r="C11" s="6">
        <v>17468</v>
      </c>
      <c r="D11" s="6">
        <v>1674258</v>
      </c>
      <c r="E11" s="35">
        <v>39308</v>
      </c>
      <c r="F11" s="35">
        <v>44777</v>
      </c>
      <c r="G11" s="6">
        <v>5469</v>
      </c>
      <c r="H11" s="6">
        <v>11689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4.25" customHeight="1" x14ac:dyDescent="0.2">
      <c r="A12" s="6" t="s">
        <v>962</v>
      </c>
      <c r="B12" s="6" t="s">
        <v>64</v>
      </c>
      <c r="C12" s="6">
        <v>16018</v>
      </c>
      <c r="D12" s="6">
        <v>1668184</v>
      </c>
      <c r="E12" s="35">
        <v>42283</v>
      </c>
      <c r="F12" s="35">
        <v>44752</v>
      </c>
      <c r="G12" s="6">
        <v>2469</v>
      </c>
      <c r="H12" s="6">
        <v>9307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4.25" customHeight="1" x14ac:dyDescent="0.2">
      <c r="A13" s="6" t="s">
        <v>3288</v>
      </c>
      <c r="B13" s="6" t="s">
        <v>64</v>
      </c>
      <c r="C13" s="6">
        <v>12893</v>
      </c>
      <c r="D13" s="6">
        <v>1604675</v>
      </c>
      <c r="E13" s="35">
        <v>43525</v>
      </c>
      <c r="F13" s="35">
        <v>44364</v>
      </c>
      <c r="G13" s="6">
        <v>839</v>
      </c>
      <c r="H13" s="6">
        <v>9618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4.25" customHeight="1" x14ac:dyDescent="0.2">
      <c r="A14" s="6" t="s">
        <v>1371</v>
      </c>
      <c r="B14" s="6" t="s">
        <v>64</v>
      </c>
      <c r="C14" s="6">
        <v>21991</v>
      </c>
      <c r="D14" s="6">
        <v>1584147</v>
      </c>
      <c r="E14" s="35">
        <v>43215</v>
      </c>
      <c r="F14" s="35">
        <v>44777</v>
      </c>
      <c r="G14" s="6">
        <v>1562</v>
      </c>
      <c r="H14" s="6">
        <v>117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4.25" customHeight="1" x14ac:dyDescent="0.2">
      <c r="A15" s="6" t="s">
        <v>655</v>
      </c>
      <c r="B15" s="6" t="s">
        <v>3285</v>
      </c>
      <c r="C15" s="6">
        <v>5066</v>
      </c>
      <c r="D15" s="6">
        <v>1579660</v>
      </c>
      <c r="E15" s="35">
        <v>41374</v>
      </c>
      <c r="F15" s="35">
        <v>44642</v>
      </c>
      <c r="G15" s="6">
        <v>3268</v>
      </c>
      <c r="H15" s="6">
        <v>2833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4.25" customHeight="1" x14ac:dyDescent="0.2">
      <c r="A16" s="6" t="s">
        <v>1441</v>
      </c>
      <c r="B16" s="6" t="s">
        <v>3285</v>
      </c>
      <c r="C16" s="6">
        <v>3073</v>
      </c>
      <c r="D16" s="6">
        <v>1554849</v>
      </c>
      <c r="E16" s="35">
        <v>36738</v>
      </c>
      <c r="F16" s="35">
        <v>42391</v>
      </c>
      <c r="G16" s="6">
        <v>5653</v>
      </c>
      <c r="H16" s="6">
        <v>1580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4.25" customHeight="1" x14ac:dyDescent="0.2">
      <c r="A17" s="6" t="s">
        <v>655</v>
      </c>
      <c r="B17" s="6" t="s">
        <v>2481</v>
      </c>
      <c r="C17" s="6">
        <v>4968</v>
      </c>
      <c r="D17" s="6">
        <v>1532377</v>
      </c>
      <c r="E17" s="35">
        <v>41374</v>
      </c>
      <c r="F17" s="35">
        <v>44340</v>
      </c>
      <c r="G17" s="6">
        <v>2966</v>
      </c>
      <c r="H17" s="6">
        <v>2833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4.25" customHeight="1" x14ac:dyDescent="0.2">
      <c r="A18" s="6" t="s">
        <v>439</v>
      </c>
      <c r="B18" s="6" t="s">
        <v>64</v>
      </c>
      <c r="C18" s="6">
        <v>20081</v>
      </c>
      <c r="D18" s="6">
        <v>1529575</v>
      </c>
      <c r="E18" s="35">
        <v>39160</v>
      </c>
      <c r="F18" s="35">
        <v>44260</v>
      </c>
      <c r="G18" s="6">
        <v>5100</v>
      </c>
      <c r="H18" s="6">
        <v>10465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4.25" customHeight="1" x14ac:dyDescent="0.2">
      <c r="A19" s="6" t="s">
        <v>3289</v>
      </c>
      <c r="B19" s="6" t="s">
        <v>3285</v>
      </c>
      <c r="C19" s="6">
        <v>4165</v>
      </c>
      <c r="D19" s="6">
        <v>1524354</v>
      </c>
      <c r="E19" s="35">
        <v>35189</v>
      </c>
      <c r="F19" s="35">
        <v>44417</v>
      </c>
      <c r="G19" s="6">
        <v>9228</v>
      </c>
      <c r="H19" s="6">
        <v>1706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4.25" customHeight="1" x14ac:dyDescent="0.2">
      <c r="A20" s="6" t="s">
        <v>624</v>
      </c>
      <c r="B20" s="6" t="s">
        <v>64</v>
      </c>
      <c r="C20" s="6">
        <v>13171</v>
      </c>
      <c r="D20" s="6">
        <v>1494954</v>
      </c>
      <c r="E20" s="35">
        <v>40527</v>
      </c>
      <c r="F20" s="35">
        <v>44732</v>
      </c>
      <c r="G20" s="6">
        <v>4205</v>
      </c>
      <c r="H20" s="6">
        <v>9136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4.25" customHeight="1" x14ac:dyDescent="0.2">
      <c r="A21" s="6" t="s">
        <v>3290</v>
      </c>
      <c r="B21" s="6" t="s">
        <v>3285</v>
      </c>
      <c r="C21" s="6">
        <v>4969</v>
      </c>
      <c r="D21" s="6">
        <v>1455896</v>
      </c>
      <c r="E21" s="35">
        <v>37670</v>
      </c>
      <c r="F21" s="35">
        <v>44412</v>
      </c>
      <c r="G21" s="6">
        <v>6742</v>
      </c>
      <c r="H21" s="6">
        <v>2350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4.25" customHeight="1" x14ac:dyDescent="0.2">
      <c r="A22" s="6" t="s">
        <v>88</v>
      </c>
      <c r="B22" s="6" t="s">
        <v>3285</v>
      </c>
      <c r="C22" s="6">
        <v>5468</v>
      </c>
      <c r="D22" s="6">
        <v>1433346</v>
      </c>
      <c r="E22" s="35">
        <v>42028</v>
      </c>
      <c r="F22" s="35">
        <v>42711</v>
      </c>
      <c r="G22" s="6">
        <v>683</v>
      </c>
      <c r="H22" s="6">
        <v>2646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4.25" customHeight="1" x14ac:dyDescent="0.2">
      <c r="A23" s="6" t="s">
        <v>670</v>
      </c>
      <c r="B23" s="6" t="s">
        <v>64</v>
      </c>
      <c r="C23" s="6">
        <v>12064</v>
      </c>
      <c r="D23" s="6">
        <v>1408103</v>
      </c>
      <c r="E23" s="35">
        <v>41690</v>
      </c>
      <c r="F23" s="35">
        <v>44777</v>
      </c>
      <c r="G23" s="6">
        <v>3087</v>
      </c>
      <c r="H23" s="6">
        <v>9126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4.25" customHeight="1" x14ac:dyDescent="0.2">
      <c r="A24" s="6" t="s">
        <v>613</v>
      </c>
      <c r="B24" s="6" t="s">
        <v>3285</v>
      </c>
      <c r="C24" s="6">
        <v>4821</v>
      </c>
      <c r="D24" s="6">
        <v>1400606</v>
      </c>
      <c r="E24" s="35">
        <v>43315</v>
      </c>
      <c r="F24" s="35">
        <v>44749</v>
      </c>
      <c r="G24" s="6">
        <v>1434</v>
      </c>
      <c r="H24" s="6">
        <v>2382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4.25" customHeight="1" x14ac:dyDescent="0.2">
      <c r="A25" s="6" t="s">
        <v>425</v>
      </c>
      <c r="B25" s="6" t="s">
        <v>3285</v>
      </c>
      <c r="C25" s="6">
        <v>2124</v>
      </c>
      <c r="D25" s="6">
        <v>1351242</v>
      </c>
      <c r="E25" s="35">
        <v>38862</v>
      </c>
      <c r="F25" s="35">
        <v>44677</v>
      </c>
      <c r="G25" s="6">
        <v>5815</v>
      </c>
      <c r="H25" s="6">
        <v>958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4.25" customHeight="1" x14ac:dyDescent="0.2">
      <c r="A26" s="6" t="s">
        <v>642</v>
      </c>
      <c r="B26" s="6" t="s">
        <v>64</v>
      </c>
      <c r="C26" s="6">
        <v>8552</v>
      </c>
      <c r="D26" s="6">
        <v>1345521</v>
      </c>
      <c r="E26" s="35">
        <v>42122</v>
      </c>
      <c r="F26" s="35">
        <v>44727</v>
      </c>
      <c r="G26" s="6">
        <v>2605</v>
      </c>
      <c r="H26" s="6">
        <v>5919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4.25" customHeight="1" x14ac:dyDescent="0.2">
      <c r="A27" s="6" t="s">
        <v>233</v>
      </c>
      <c r="B27" s="6" t="s">
        <v>3285</v>
      </c>
      <c r="C27" s="6">
        <v>6022</v>
      </c>
      <c r="D27" s="6">
        <v>1337038</v>
      </c>
      <c r="E27" s="35">
        <v>37443</v>
      </c>
      <c r="F27" s="35">
        <v>44729</v>
      </c>
      <c r="G27" s="6">
        <v>7286</v>
      </c>
      <c r="H27" s="6">
        <v>3052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4.25" customHeight="1" x14ac:dyDescent="0.2">
      <c r="A28" s="6" t="s">
        <v>1152</v>
      </c>
      <c r="B28" s="6" t="s">
        <v>3285</v>
      </c>
      <c r="C28" s="6">
        <v>6936</v>
      </c>
      <c r="D28" s="6">
        <v>1319148</v>
      </c>
      <c r="E28" s="35">
        <v>39784</v>
      </c>
      <c r="F28" s="35">
        <v>44747</v>
      </c>
      <c r="G28" s="6">
        <v>4963</v>
      </c>
      <c r="H28" s="6">
        <v>3539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4.25" customHeight="1" x14ac:dyDescent="0.2">
      <c r="A29" s="6" t="s">
        <v>3291</v>
      </c>
      <c r="B29" s="6" t="s">
        <v>64</v>
      </c>
      <c r="C29" s="6">
        <v>6958</v>
      </c>
      <c r="D29" s="6">
        <v>1293761</v>
      </c>
      <c r="E29" s="35">
        <v>38044</v>
      </c>
      <c r="F29" s="35">
        <v>44769</v>
      </c>
      <c r="G29" s="6">
        <v>6725</v>
      </c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4.25" customHeight="1" x14ac:dyDescent="0.2">
      <c r="A30" s="6" t="s">
        <v>222</v>
      </c>
      <c r="B30" s="6" t="s">
        <v>3285</v>
      </c>
      <c r="C30" s="6">
        <v>3930</v>
      </c>
      <c r="D30" s="6">
        <v>1253640</v>
      </c>
      <c r="E30" s="35">
        <v>42668</v>
      </c>
      <c r="F30" s="35">
        <v>43436</v>
      </c>
      <c r="G30" s="6">
        <v>768</v>
      </c>
      <c r="H30" s="6">
        <v>2346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4.25" customHeight="1" x14ac:dyDescent="0.2">
      <c r="A31" s="6" t="s">
        <v>619</v>
      </c>
      <c r="B31" s="6" t="s">
        <v>3285</v>
      </c>
      <c r="C31" s="6">
        <v>4369</v>
      </c>
      <c r="D31" s="6">
        <v>1251675</v>
      </c>
      <c r="E31" s="35">
        <v>42837</v>
      </c>
      <c r="F31" s="35">
        <v>44756</v>
      </c>
      <c r="G31" s="6">
        <v>1919</v>
      </c>
      <c r="H31" s="6">
        <v>2651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4.25" customHeight="1" x14ac:dyDescent="0.2">
      <c r="A32" s="6" t="s">
        <v>624</v>
      </c>
      <c r="B32" s="6" t="s">
        <v>64</v>
      </c>
      <c r="C32" s="6">
        <v>11075</v>
      </c>
      <c r="D32" s="6">
        <v>1245162</v>
      </c>
      <c r="E32" s="35">
        <v>40527</v>
      </c>
      <c r="F32" s="35">
        <v>44378</v>
      </c>
      <c r="G32" s="6">
        <v>3851</v>
      </c>
      <c r="H32" s="6">
        <v>9136</v>
      </c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4.25" customHeight="1" x14ac:dyDescent="0.2">
      <c r="A33" s="6" t="s">
        <v>3292</v>
      </c>
      <c r="B33" s="6" t="s">
        <v>3293</v>
      </c>
      <c r="C33" s="6">
        <v>2045</v>
      </c>
      <c r="D33" s="6">
        <v>1200482</v>
      </c>
      <c r="E33" s="35">
        <v>42984</v>
      </c>
      <c r="F33" s="35">
        <v>44089</v>
      </c>
      <c r="G33" s="6">
        <v>1105</v>
      </c>
      <c r="H33" s="6">
        <v>484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4.25" customHeight="1" x14ac:dyDescent="0.2">
      <c r="A34" s="6" t="s">
        <v>3294</v>
      </c>
      <c r="B34" s="6" t="s">
        <v>2481</v>
      </c>
      <c r="C34" s="6">
        <v>3284</v>
      </c>
      <c r="D34" s="6">
        <v>1194564</v>
      </c>
      <c r="E34" s="35">
        <v>40309</v>
      </c>
      <c r="F34" s="35">
        <v>44288</v>
      </c>
      <c r="G34" s="6">
        <v>3979</v>
      </c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4.25" customHeight="1" x14ac:dyDescent="0.2">
      <c r="A35" s="6" t="s">
        <v>1105</v>
      </c>
      <c r="B35" s="6" t="s">
        <v>3285</v>
      </c>
      <c r="C35" s="6">
        <v>3156</v>
      </c>
      <c r="D35" s="6">
        <v>1178249</v>
      </c>
      <c r="E35" s="35">
        <v>39758</v>
      </c>
      <c r="F35" s="35">
        <v>44753</v>
      </c>
      <c r="G35" s="6">
        <v>4995</v>
      </c>
      <c r="H35" s="6">
        <v>2294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4.25" customHeight="1" x14ac:dyDescent="0.2">
      <c r="A36" s="6" t="s">
        <v>3295</v>
      </c>
      <c r="B36" s="6" t="s">
        <v>3293</v>
      </c>
      <c r="C36" s="6">
        <v>2968</v>
      </c>
      <c r="D36" s="6">
        <v>1152695</v>
      </c>
      <c r="E36" s="35">
        <v>42890</v>
      </c>
      <c r="F36" s="35">
        <v>44383</v>
      </c>
      <c r="G36" s="6">
        <v>1493</v>
      </c>
      <c r="H36" s="6">
        <v>1984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4.25" customHeight="1" x14ac:dyDescent="0.2">
      <c r="A37" s="6" t="s">
        <v>666</v>
      </c>
      <c r="B37" s="6" t="s">
        <v>64</v>
      </c>
      <c r="C37" s="6">
        <v>9541</v>
      </c>
      <c r="D37" s="6">
        <v>1146506</v>
      </c>
      <c r="E37" s="35">
        <v>40655</v>
      </c>
      <c r="F37" s="35">
        <v>44763</v>
      </c>
      <c r="G37" s="6">
        <v>4108</v>
      </c>
      <c r="H37" s="6">
        <v>6320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4.25" customHeight="1" x14ac:dyDescent="0.2">
      <c r="A38" s="6" t="s">
        <v>274</v>
      </c>
      <c r="B38" s="6" t="s">
        <v>3285</v>
      </c>
      <c r="C38" s="6">
        <v>331</v>
      </c>
      <c r="D38" s="6">
        <v>1141863</v>
      </c>
      <c r="E38" s="35">
        <v>43630</v>
      </c>
      <c r="F38" s="35">
        <v>44726</v>
      </c>
      <c r="G38" s="6">
        <v>1096</v>
      </c>
      <c r="H38" s="6">
        <v>147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4.25" customHeight="1" x14ac:dyDescent="0.2">
      <c r="A39" s="6" t="s">
        <v>64</v>
      </c>
      <c r="B39" s="6" t="s">
        <v>64</v>
      </c>
      <c r="C39" s="6">
        <v>3106</v>
      </c>
      <c r="D39" s="6">
        <v>1138292</v>
      </c>
      <c r="E39" s="35">
        <v>42863</v>
      </c>
      <c r="F39" s="35">
        <v>44740</v>
      </c>
      <c r="G39" s="6">
        <v>1877</v>
      </c>
      <c r="H39" s="6">
        <v>2027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4.25" customHeight="1" x14ac:dyDescent="0.2">
      <c r="A40" s="6" t="s">
        <v>3296</v>
      </c>
      <c r="B40" s="6" t="s">
        <v>3293</v>
      </c>
      <c r="C40" s="6">
        <v>3738</v>
      </c>
      <c r="D40" s="6">
        <v>1134138</v>
      </c>
      <c r="E40" s="35">
        <v>36880</v>
      </c>
      <c r="F40" s="35">
        <v>44294</v>
      </c>
      <c r="G40" s="6">
        <v>7414</v>
      </c>
      <c r="H40" s="6">
        <v>2770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4.25" customHeight="1" x14ac:dyDescent="0.2">
      <c r="A41" s="6" t="s">
        <v>689</v>
      </c>
      <c r="B41" s="6" t="s">
        <v>64</v>
      </c>
      <c r="C41" s="6">
        <v>10366</v>
      </c>
      <c r="D41" s="6">
        <v>1127147</v>
      </c>
      <c r="E41" s="35">
        <v>39797</v>
      </c>
      <c r="F41" s="35">
        <v>44774</v>
      </c>
      <c r="G41" s="6">
        <v>4977</v>
      </c>
      <c r="H41" s="6">
        <v>7873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4.25" customHeight="1" x14ac:dyDescent="0.2">
      <c r="A42" s="6" t="s">
        <v>649</v>
      </c>
      <c r="B42" s="6" t="s">
        <v>64</v>
      </c>
      <c r="C42" s="6">
        <v>14255</v>
      </c>
      <c r="D42" s="6">
        <v>1090205</v>
      </c>
      <c r="E42" s="35">
        <v>43361</v>
      </c>
      <c r="F42" s="35">
        <v>44752</v>
      </c>
      <c r="G42" s="6">
        <v>1391</v>
      </c>
      <c r="H42" s="6">
        <v>4670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4.25" customHeight="1" x14ac:dyDescent="0.2">
      <c r="A43" s="6" t="s">
        <v>586</v>
      </c>
      <c r="B43" s="6" t="s">
        <v>3285</v>
      </c>
      <c r="C43" s="6">
        <v>5455</v>
      </c>
      <c r="D43" s="6">
        <v>1080832</v>
      </c>
      <c r="E43" s="35">
        <v>41383</v>
      </c>
      <c r="F43" s="35">
        <v>42241</v>
      </c>
      <c r="G43" s="6">
        <v>858</v>
      </c>
      <c r="H43" s="6">
        <v>3254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4.25" customHeight="1" x14ac:dyDescent="0.2">
      <c r="A44" s="6" t="s">
        <v>1176</v>
      </c>
      <c r="B44" s="6" t="s">
        <v>3285</v>
      </c>
      <c r="C44" s="6">
        <v>2174</v>
      </c>
      <c r="D44" s="6">
        <v>1070336</v>
      </c>
      <c r="E44" s="35">
        <v>41697</v>
      </c>
      <c r="F44" s="35">
        <v>44708</v>
      </c>
      <c r="G44" s="6">
        <v>3011</v>
      </c>
      <c r="H44" s="6">
        <v>1170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4.25" customHeight="1" x14ac:dyDescent="0.2">
      <c r="A45" s="6" t="s">
        <v>1608</v>
      </c>
      <c r="B45" s="6" t="s">
        <v>3297</v>
      </c>
      <c r="C45" s="6">
        <v>7811</v>
      </c>
      <c r="D45" s="6">
        <v>1062453</v>
      </c>
      <c r="E45" s="35">
        <v>41534</v>
      </c>
      <c r="F45" s="35">
        <v>44635</v>
      </c>
      <c r="G45" s="6">
        <v>3101</v>
      </c>
      <c r="H45" s="6">
        <v>4404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4.25" customHeight="1" x14ac:dyDescent="0.2">
      <c r="A46" s="6" t="s">
        <v>569</v>
      </c>
      <c r="B46" s="6" t="s">
        <v>3285</v>
      </c>
      <c r="C46" s="6">
        <v>5954</v>
      </c>
      <c r="D46" s="6">
        <v>1035174</v>
      </c>
      <c r="E46" s="35">
        <v>42719</v>
      </c>
      <c r="F46" s="35">
        <v>43933</v>
      </c>
      <c r="G46" s="6">
        <v>1214</v>
      </c>
      <c r="H46" s="6">
        <v>2005</v>
      </c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4.25" customHeight="1" x14ac:dyDescent="0.2">
      <c r="A47" s="6" t="s">
        <v>3298</v>
      </c>
      <c r="B47" s="6" t="s">
        <v>3293</v>
      </c>
      <c r="C47" s="6">
        <v>3107</v>
      </c>
      <c r="D47" s="6">
        <v>1023652</v>
      </c>
      <c r="E47" s="35">
        <v>42818</v>
      </c>
      <c r="F47" s="35">
        <v>44195</v>
      </c>
      <c r="G47" s="6">
        <v>1377</v>
      </c>
      <c r="H47" s="6">
        <v>1329</v>
      </c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4.25" customHeight="1" x14ac:dyDescent="0.2">
      <c r="A48" s="6" t="s">
        <v>552</v>
      </c>
      <c r="B48" s="6" t="s">
        <v>3285</v>
      </c>
      <c r="C48" s="6">
        <v>3973</v>
      </c>
      <c r="D48" s="6">
        <v>1022906</v>
      </c>
      <c r="E48" s="35">
        <v>39641</v>
      </c>
      <c r="F48" s="35">
        <v>42545</v>
      </c>
      <c r="G48" s="6">
        <v>2904</v>
      </c>
      <c r="H48" s="6">
        <v>2785</v>
      </c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4.25" customHeight="1" x14ac:dyDescent="0.2">
      <c r="A49" s="6" t="s">
        <v>499</v>
      </c>
      <c r="B49" s="6" t="s">
        <v>3285</v>
      </c>
      <c r="C49" s="6">
        <v>3418</v>
      </c>
      <c r="D49" s="6">
        <v>968392</v>
      </c>
      <c r="E49" s="35">
        <v>43467</v>
      </c>
      <c r="F49" s="35">
        <v>44733</v>
      </c>
      <c r="G49" s="6">
        <v>1266</v>
      </c>
      <c r="H49" s="6">
        <v>1526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4.25" customHeight="1" x14ac:dyDescent="0.2">
      <c r="A50" s="6" t="s">
        <v>737</v>
      </c>
      <c r="B50" s="6" t="s">
        <v>64</v>
      </c>
      <c r="C50" s="6">
        <v>5044</v>
      </c>
      <c r="D50" s="6">
        <v>951777</v>
      </c>
      <c r="E50" s="35">
        <v>41157</v>
      </c>
      <c r="F50" s="35">
        <v>44292</v>
      </c>
      <c r="G50" s="6">
        <v>3135</v>
      </c>
      <c r="H50" s="6">
        <v>3182</v>
      </c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4.25" customHeight="1" x14ac:dyDescent="0.2">
      <c r="A51" s="6" t="s">
        <v>1454</v>
      </c>
      <c r="B51" s="6" t="s">
        <v>3285</v>
      </c>
      <c r="C51" s="6">
        <v>3672</v>
      </c>
      <c r="D51" s="6">
        <v>946778</v>
      </c>
      <c r="E51" s="35">
        <v>35935</v>
      </c>
      <c r="F51" s="35">
        <v>44747</v>
      </c>
      <c r="G51" s="6">
        <v>8812</v>
      </c>
      <c r="H51" s="6">
        <v>2554</v>
      </c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4.25" customHeight="1" x14ac:dyDescent="0.2">
      <c r="A52" s="6" t="s">
        <v>3299</v>
      </c>
      <c r="B52" s="6" t="s">
        <v>3293</v>
      </c>
      <c r="C52" s="6">
        <v>5304</v>
      </c>
      <c r="D52" s="6">
        <v>928277</v>
      </c>
      <c r="E52" s="35">
        <v>40416</v>
      </c>
      <c r="F52" s="35">
        <v>44377</v>
      </c>
      <c r="G52" s="6">
        <v>3961</v>
      </c>
      <c r="H52" s="6">
        <v>2003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4.25" customHeight="1" x14ac:dyDescent="0.2">
      <c r="A53" s="6" t="s">
        <v>3300</v>
      </c>
      <c r="B53" s="6" t="s">
        <v>3285</v>
      </c>
      <c r="C53" s="6">
        <v>2263</v>
      </c>
      <c r="D53" s="6">
        <v>926962</v>
      </c>
      <c r="E53" s="35">
        <v>35255</v>
      </c>
      <c r="F53" s="35">
        <v>44368</v>
      </c>
      <c r="G53" s="6">
        <v>9113</v>
      </c>
      <c r="H53" s="6">
        <v>1217</v>
      </c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4.25" customHeight="1" x14ac:dyDescent="0.2">
      <c r="A54" s="6" t="s">
        <v>633</v>
      </c>
      <c r="B54" s="6" t="s">
        <v>3285</v>
      </c>
      <c r="C54" s="6">
        <v>2918</v>
      </c>
      <c r="D54" s="6">
        <v>916733</v>
      </c>
      <c r="E54" s="35">
        <v>41402</v>
      </c>
      <c r="F54" s="35">
        <v>43896</v>
      </c>
      <c r="G54" s="6">
        <v>2494</v>
      </c>
      <c r="H54" s="6">
        <v>880</v>
      </c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4.25" customHeight="1" x14ac:dyDescent="0.2">
      <c r="A55" s="6" t="s">
        <v>1358</v>
      </c>
      <c r="B55" s="6" t="s">
        <v>3285</v>
      </c>
      <c r="C55" s="6">
        <v>2366</v>
      </c>
      <c r="D55" s="6">
        <v>914915</v>
      </c>
      <c r="E55" s="35">
        <v>40376</v>
      </c>
      <c r="F55" s="35">
        <v>44748</v>
      </c>
      <c r="G55" s="6">
        <v>4372</v>
      </c>
      <c r="H55" s="6">
        <v>1857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4.25" customHeight="1" x14ac:dyDescent="0.2">
      <c r="A56" s="6" t="s">
        <v>335</v>
      </c>
      <c r="B56" s="6" t="s">
        <v>3285</v>
      </c>
      <c r="C56" s="6">
        <v>2422</v>
      </c>
      <c r="D56" s="6">
        <v>888806</v>
      </c>
      <c r="E56" s="35">
        <v>40240</v>
      </c>
      <c r="F56" s="35">
        <v>44757</v>
      </c>
      <c r="G56" s="6">
        <v>4517</v>
      </c>
      <c r="H56" s="6">
        <v>1475</v>
      </c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4.25" customHeight="1" x14ac:dyDescent="0.2">
      <c r="A57" s="6" t="s">
        <v>1470</v>
      </c>
      <c r="B57" s="6" t="s">
        <v>64</v>
      </c>
      <c r="C57" s="6">
        <v>5970</v>
      </c>
      <c r="D57" s="6">
        <v>864371</v>
      </c>
      <c r="E57" s="35">
        <v>39577</v>
      </c>
      <c r="F57" s="35">
        <v>44774</v>
      </c>
      <c r="G57" s="6">
        <v>5197</v>
      </c>
      <c r="H57" s="6">
        <v>3195</v>
      </c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4.25" customHeight="1" x14ac:dyDescent="0.2">
      <c r="A58" s="6" t="s">
        <v>295</v>
      </c>
      <c r="B58" s="6" t="s">
        <v>64</v>
      </c>
      <c r="C58" s="6">
        <v>5833</v>
      </c>
      <c r="D58" s="6">
        <v>851489</v>
      </c>
      <c r="E58" s="35">
        <v>41029</v>
      </c>
      <c r="F58" s="35">
        <v>42419</v>
      </c>
      <c r="G58" s="6">
        <v>1390</v>
      </c>
      <c r="H58" s="6">
        <v>4082</v>
      </c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4.25" customHeight="1" x14ac:dyDescent="0.2">
      <c r="A59" s="6" t="s">
        <v>1202</v>
      </c>
      <c r="B59" s="6" t="s">
        <v>64</v>
      </c>
      <c r="C59" s="6">
        <v>6041</v>
      </c>
      <c r="D59" s="6">
        <v>829372</v>
      </c>
      <c r="E59" s="35">
        <v>38517</v>
      </c>
      <c r="F59" s="35">
        <v>44760</v>
      </c>
      <c r="G59" s="6">
        <v>6243</v>
      </c>
      <c r="H59" s="6">
        <v>2958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4.25" customHeight="1" x14ac:dyDescent="0.2">
      <c r="A60" s="6" t="s">
        <v>3301</v>
      </c>
      <c r="B60" s="6" t="s">
        <v>64</v>
      </c>
      <c r="C60" s="6">
        <v>6004</v>
      </c>
      <c r="D60" s="6">
        <v>827302</v>
      </c>
      <c r="E60" s="35">
        <v>42060</v>
      </c>
      <c r="F60" s="35">
        <v>44379</v>
      </c>
      <c r="G60" s="6">
        <v>2319</v>
      </c>
      <c r="H60" s="6">
        <v>3919</v>
      </c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4.25" customHeight="1" x14ac:dyDescent="0.2">
      <c r="A61" s="6" t="s">
        <v>666</v>
      </c>
      <c r="B61" s="6" t="s">
        <v>64</v>
      </c>
      <c r="C61" s="6">
        <v>7305</v>
      </c>
      <c r="D61" s="6">
        <v>820506</v>
      </c>
      <c r="E61" s="35">
        <v>40655</v>
      </c>
      <c r="F61" s="35">
        <v>44302</v>
      </c>
      <c r="G61" s="6">
        <v>3647</v>
      </c>
      <c r="H61" s="6">
        <v>6320</v>
      </c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4.25" customHeight="1" x14ac:dyDescent="0.2">
      <c r="A62" s="6" t="s">
        <v>1370</v>
      </c>
      <c r="B62" s="6" t="s">
        <v>3285</v>
      </c>
      <c r="C62" s="6">
        <v>2883</v>
      </c>
      <c r="D62" s="6">
        <v>815729</v>
      </c>
      <c r="E62" s="35">
        <v>40201</v>
      </c>
      <c r="F62" s="35">
        <v>44377</v>
      </c>
      <c r="G62" s="6">
        <v>4176</v>
      </c>
      <c r="H62" s="6">
        <v>1211</v>
      </c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4.25" customHeight="1" x14ac:dyDescent="0.2">
      <c r="A63" s="6" t="s">
        <v>646</v>
      </c>
      <c r="B63" s="6" t="s">
        <v>64</v>
      </c>
      <c r="C63" s="6">
        <v>7086</v>
      </c>
      <c r="D63" s="6">
        <v>814363</v>
      </c>
      <c r="E63" s="35">
        <v>40712</v>
      </c>
      <c r="F63" s="35">
        <v>44742</v>
      </c>
      <c r="G63" s="6">
        <v>4030</v>
      </c>
      <c r="H63" s="6">
        <v>4249</v>
      </c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4.25" customHeight="1" x14ac:dyDescent="0.2">
      <c r="A64" s="6" t="s">
        <v>385</v>
      </c>
      <c r="B64" s="6" t="s">
        <v>3285</v>
      </c>
      <c r="C64" s="6">
        <v>2115</v>
      </c>
      <c r="D64" s="6">
        <v>813037</v>
      </c>
      <c r="E64" s="35">
        <v>42547</v>
      </c>
      <c r="F64" s="35">
        <v>44489</v>
      </c>
      <c r="G64" s="6">
        <v>1942</v>
      </c>
      <c r="H64" s="6">
        <v>1358</v>
      </c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4.25" customHeight="1" x14ac:dyDescent="0.2">
      <c r="A65" s="6" t="s">
        <v>700</v>
      </c>
      <c r="B65" s="6" t="s">
        <v>64</v>
      </c>
      <c r="C65" s="6">
        <v>10570</v>
      </c>
      <c r="D65" s="6">
        <v>804495</v>
      </c>
      <c r="E65" s="35">
        <v>39262</v>
      </c>
      <c r="F65" s="35">
        <v>44749</v>
      </c>
      <c r="G65" s="6">
        <v>5487</v>
      </c>
      <c r="H65" s="6">
        <v>5935</v>
      </c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4.25" customHeight="1" x14ac:dyDescent="0.2">
      <c r="A66" s="6" t="s">
        <v>562</v>
      </c>
      <c r="B66" s="6" t="s">
        <v>64</v>
      </c>
      <c r="C66" s="6">
        <v>8091</v>
      </c>
      <c r="D66" s="6">
        <v>792734</v>
      </c>
      <c r="E66" s="35">
        <v>38691</v>
      </c>
      <c r="F66" s="35">
        <v>44769</v>
      </c>
      <c r="G66" s="6">
        <v>6078</v>
      </c>
      <c r="H66" s="6">
        <v>4823</v>
      </c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4.25" customHeight="1" x14ac:dyDescent="0.2">
      <c r="A67" s="6" t="s">
        <v>3302</v>
      </c>
      <c r="B67" s="6" t="s">
        <v>3285</v>
      </c>
      <c r="C67" s="6">
        <v>10220</v>
      </c>
      <c r="D67" s="6">
        <v>790792</v>
      </c>
      <c r="E67" s="35">
        <v>32614</v>
      </c>
      <c r="F67" s="35">
        <v>43336</v>
      </c>
      <c r="G67" s="6">
        <v>10722</v>
      </c>
      <c r="H67" s="6">
        <v>4480</v>
      </c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4.25" customHeight="1" x14ac:dyDescent="0.2">
      <c r="A68" s="6" t="s">
        <v>390</v>
      </c>
      <c r="B68" s="6" t="s">
        <v>64</v>
      </c>
      <c r="C68" s="6">
        <v>5563</v>
      </c>
      <c r="D68" s="6">
        <v>788132</v>
      </c>
      <c r="E68" s="35">
        <v>41313</v>
      </c>
      <c r="F68" s="35">
        <v>44652</v>
      </c>
      <c r="G68" s="6">
        <v>3339</v>
      </c>
      <c r="H68" s="6">
        <v>3857</v>
      </c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4.25" customHeight="1" x14ac:dyDescent="0.2">
      <c r="A69" s="6" t="s">
        <v>1358</v>
      </c>
      <c r="B69" s="6" t="s">
        <v>2481</v>
      </c>
      <c r="C69" s="6">
        <v>2043</v>
      </c>
      <c r="D69" s="6">
        <v>780137</v>
      </c>
      <c r="E69" s="35">
        <v>40376</v>
      </c>
      <c r="F69" s="35">
        <v>44383</v>
      </c>
      <c r="G69" s="6">
        <v>4007</v>
      </c>
      <c r="H69" s="6">
        <v>1857</v>
      </c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4.25" customHeight="1" x14ac:dyDescent="0.2">
      <c r="A70" s="6" t="s">
        <v>272</v>
      </c>
      <c r="B70" s="6" t="s">
        <v>64</v>
      </c>
      <c r="C70" s="6">
        <v>1853</v>
      </c>
      <c r="D70" s="6">
        <v>776811</v>
      </c>
      <c r="E70" s="35">
        <v>41572</v>
      </c>
      <c r="F70" s="35">
        <v>44761</v>
      </c>
      <c r="G70" s="6">
        <v>3189</v>
      </c>
      <c r="H70" s="6">
        <v>1502</v>
      </c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4.25" customHeight="1" x14ac:dyDescent="0.2">
      <c r="A71" s="6" t="s">
        <v>891</v>
      </c>
      <c r="B71" s="6" t="s">
        <v>64</v>
      </c>
      <c r="C71" s="6">
        <v>2663</v>
      </c>
      <c r="D71" s="6">
        <v>776568</v>
      </c>
      <c r="E71" s="35">
        <v>40056</v>
      </c>
      <c r="F71" s="35">
        <v>44677</v>
      </c>
      <c r="G71" s="6">
        <v>4621</v>
      </c>
      <c r="H71" s="6">
        <v>1994</v>
      </c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4.25" customHeight="1" x14ac:dyDescent="0.2">
      <c r="A72" s="6" t="s">
        <v>462</v>
      </c>
      <c r="B72" s="6" t="s">
        <v>3285</v>
      </c>
      <c r="C72" s="6">
        <v>1785</v>
      </c>
      <c r="D72" s="6">
        <v>754214</v>
      </c>
      <c r="E72" s="35">
        <v>42374</v>
      </c>
      <c r="F72" s="35">
        <v>44173</v>
      </c>
      <c r="G72" s="6">
        <v>1799</v>
      </c>
      <c r="H72" s="6">
        <v>1200</v>
      </c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4.25" customHeight="1" x14ac:dyDescent="0.2">
      <c r="A73" s="6" t="s">
        <v>578</v>
      </c>
      <c r="B73" s="6" t="s">
        <v>64</v>
      </c>
      <c r="C73" s="6">
        <v>5579</v>
      </c>
      <c r="D73" s="6">
        <v>749707</v>
      </c>
      <c r="E73" s="35">
        <v>43251</v>
      </c>
      <c r="F73" s="35">
        <v>44753</v>
      </c>
      <c r="G73" s="6">
        <v>1502</v>
      </c>
      <c r="H73" s="6">
        <v>3542</v>
      </c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4.25" customHeight="1" x14ac:dyDescent="0.2">
      <c r="A74" s="6" t="s">
        <v>424</v>
      </c>
      <c r="B74" s="6" t="s">
        <v>64</v>
      </c>
      <c r="C74" s="6">
        <v>6996</v>
      </c>
      <c r="D74" s="6">
        <v>746987</v>
      </c>
      <c r="E74" s="35">
        <v>41382</v>
      </c>
      <c r="F74" s="35">
        <v>44686</v>
      </c>
      <c r="G74" s="6">
        <v>3304</v>
      </c>
      <c r="H74" s="6">
        <v>3533</v>
      </c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4.25" customHeight="1" x14ac:dyDescent="0.2">
      <c r="A75" s="6" t="s">
        <v>1339</v>
      </c>
      <c r="B75" s="6" t="s">
        <v>3285</v>
      </c>
      <c r="C75" s="6">
        <v>1497</v>
      </c>
      <c r="D75" s="6">
        <v>743017</v>
      </c>
      <c r="E75" s="35">
        <v>41667</v>
      </c>
      <c r="F75" s="35">
        <v>44685</v>
      </c>
      <c r="G75" s="6">
        <v>3018</v>
      </c>
      <c r="H75" s="6">
        <v>912</v>
      </c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4.25" customHeight="1" x14ac:dyDescent="0.2">
      <c r="A76" s="6" t="s">
        <v>774</v>
      </c>
      <c r="B76" s="6" t="s">
        <v>64</v>
      </c>
      <c r="C76" s="6">
        <v>9866</v>
      </c>
      <c r="D76" s="6">
        <v>738762</v>
      </c>
      <c r="E76" s="35">
        <v>41532</v>
      </c>
      <c r="F76" s="35">
        <v>44601</v>
      </c>
      <c r="G76" s="6">
        <v>3069</v>
      </c>
      <c r="H76" s="6">
        <v>9200</v>
      </c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4.25" customHeight="1" x14ac:dyDescent="0.2">
      <c r="A77" s="6" t="s">
        <v>699</v>
      </c>
      <c r="B77" s="6" t="s">
        <v>2481</v>
      </c>
      <c r="C77" s="6">
        <v>2464</v>
      </c>
      <c r="D77" s="6">
        <v>736574</v>
      </c>
      <c r="E77" s="35">
        <v>40212</v>
      </c>
      <c r="F77" s="35">
        <v>44385</v>
      </c>
      <c r="G77" s="6">
        <v>4173</v>
      </c>
      <c r="H77" s="6">
        <v>1911</v>
      </c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4.25" customHeight="1" x14ac:dyDescent="0.2">
      <c r="A78" s="6" t="s">
        <v>3303</v>
      </c>
      <c r="B78" s="6" t="s">
        <v>3293</v>
      </c>
      <c r="C78" s="6">
        <v>3388</v>
      </c>
      <c r="D78" s="6">
        <v>728236</v>
      </c>
      <c r="E78" s="35">
        <v>43152</v>
      </c>
      <c r="F78" s="35">
        <v>44301</v>
      </c>
      <c r="G78" s="6">
        <v>1149</v>
      </c>
      <c r="H78" s="6">
        <v>1101</v>
      </c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4.25" customHeight="1" x14ac:dyDescent="0.2">
      <c r="A79" s="6" t="s">
        <v>1424</v>
      </c>
      <c r="B79" s="6" t="s">
        <v>64</v>
      </c>
      <c r="C79" s="6">
        <v>8827</v>
      </c>
      <c r="D79" s="6">
        <v>726577</v>
      </c>
      <c r="E79" s="35">
        <v>42536</v>
      </c>
      <c r="F79" s="35">
        <v>44761</v>
      </c>
      <c r="G79" s="6">
        <v>2225</v>
      </c>
      <c r="H79" s="6">
        <v>5265</v>
      </c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4.25" customHeight="1" x14ac:dyDescent="0.2">
      <c r="A80" s="6" t="s">
        <v>1458</v>
      </c>
      <c r="B80" s="6" t="s">
        <v>3285</v>
      </c>
      <c r="C80" s="6">
        <v>4275</v>
      </c>
      <c r="D80" s="6">
        <v>722111</v>
      </c>
      <c r="E80" s="35">
        <v>40079</v>
      </c>
      <c r="F80" s="35">
        <v>44750</v>
      </c>
      <c r="G80" s="6">
        <v>4671</v>
      </c>
      <c r="H80" s="6">
        <v>2869</v>
      </c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4.25" customHeight="1" x14ac:dyDescent="0.2">
      <c r="A81" s="6" t="s">
        <v>1153</v>
      </c>
      <c r="B81" s="6" t="s">
        <v>64</v>
      </c>
      <c r="C81" s="6">
        <v>12588</v>
      </c>
      <c r="D81" s="6">
        <v>715840</v>
      </c>
      <c r="E81" s="35">
        <v>43273</v>
      </c>
      <c r="F81" s="35">
        <v>44777</v>
      </c>
      <c r="G81" s="6">
        <v>1504</v>
      </c>
      <c r="H81" s="6">
        <v>4079</v>
      </c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4.25" customHeight="1" x14ac:dyDescent="0.2">
      <c r="A82" s="6" t="s">
        <v>440</v>
      </c>
      <c r="B82" s="6" t="s">
        <v>64</v>
      </c>
      <c r="C82" s="6">
        <v>8231</v>
      </c>
      <c r="D82" s="6">
        <v>715802</v>
      </c>
      <c r="E82" s="35">
        <v>40347</v>
      </c>
      <c r="F82" s="35">
        <v>44753</v>
      </c>
      <c r="G82" s="6">
        <v>4406</v>
      </c>
      <c r="H82" s="6">
        <v>5772</v>
      </c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4.25" customHeight="1" x14ac:dyDescent="0.2">
      <c r="A83" s="6" t="s">
        <v>1307</v>
      </c>
      <c r="B83" s="6" t="s">
        <v>64</v>
      </c>
      <c r="C83" s="6">
        <v>7569</v>
      </c>
      <c r="D83" s="6">
        <v>707066</v>
      </c>
      <c r="E83" s="35">
        <v>39639</v>
      </c>
      <c r="F83" s="35">
        <v>44756</v>
      </c>
      <c r="G83" s="6">
        <v>5117</v>
      </c>
      <c r="H83" s="6">
        <v>4287</v>
      </c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4.25" customHeight="1" x14ac:dyDescent="0.2">
      <c r="A84" s="6" t="s">
        <v>476</v>
      </c>
      <c r="B84" s="6" t="s">
        <v>64</v>
      </c>
      <c r="C84" s="6">
        <v>5952</v>
      </c>
      <c r="D84" s="6">
        <v>706344</v>
      </c>
      <c r="E84" s="35">
        <v>40401</v>
      </c>
      <c r="F84" s="35">
        <v>44757</v>
      </c>
      <c r="G84" s="6">
        <v>4356</v>
      </c>
      <c r="H84" s="6">
        <v>4307</v>
      </c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4.25" customHeight="1" x14ac:dyDescent="0.2">
      <c r="A85" s="6" t="s">
        <v>392</v>
      </c>
      <c r="B85" s="6" t="s">
        <v>64</v>
      </c>
      <c r="C85" s="6">
        <v>5300</v>
      </c>
      <c r="D85" s="6">
        <v>705942</v>
      </c>
      <c r="E85" s="35">
        <v>41986</v>
      </c>
      <c r="F85" s="35">
        <v>44735</v>
      </c>
      <c r="G85" s="6">
        <v>2749</v>
      </c>
      <c r="H85" s="6">
        <v>3242</v>
      </c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4.25" customHeight="1" x14ac:dyDescent="0.2">
      <c r="A86" s="6" t="s">
        <v>3304</v>
      </c>
      <c r="B86" s="6" t="s">
        <v>3293</v>
      </c>
      <c r="C86" s="6">
        <v>1759</v>
      </c>
      <c r="D86" s="6">
        <v>701305</v>
      </c>
      <c r="E86" s="35">
        <v>39849</v>
      </c>
      <c r="F86" s="35">
        <v>44384</v>
      </c>
      <c r="G86" s="6">
        <v>4535</v>
      </c>
      <c r="H86" s="6">
        <v>492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4.25" customHeight="1" x14ac:dyDescent="0.2">
      <c r="A87" s="6" t="s">
        <v>1307</v>
      </c>
      <c r="B87" s="6" t="s">
        <v>64</v>
      </c>
      <c r="C87" s="6">
        <v>7533</v>
      </c>
      <c r="D87" s="6">
        <v>701056</v>
      </c>
      <c r="E87" s="35">
        <v>39639</v>
      </c>
      <c r="F87" s="35">
        <v>44356</v>
      </c>
      <c r="G87" s="6">
        <v>4717</v>
      </c>
      <c r="H87" s="6">
        <v>4287</v>
      </c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4.25" customHeight="1" x14ac:dyDescent="0.2">
      <c r="A88" s="6" t="s">
        <v>1015</v>
      </c>
      <c r="B88" s="6" t="s">
        <v>64</v>
      </c>
      <c r="C88" s="6">
        <v>6170</v>
      </c>
      <c r="D88" s="6">
        <v>688818</v>
      </c>
      <c r="E88" s="35">
        <v>39226</v>
      </c>
      <c r="F88" s="35">
        <v>44748</v>
      </c>
      <c r="G88" s="6">
        <v>5522</v>
      </c>
      <c r="H88" s="6">
        <v>3828</v>
      </c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4.25" customHeight="1" x14ac:dyDescent="0.2">
      <c r="A89" s="6" t="s">
        <v>626</v>
      </c>
      <c r="B89" s="6" t="s">
        <v>64</v>
      </c>
      <c r="C89" s="6">
        <v>8372</v>
      </c>
      <c r="D89" s="6">
        <v>678371</v>
      </c>
      <c r="E89" s="35">
        <v>40347</v>
      </c>
      <c r="F89" s="35">
        <v>44558</v>
      </c>
      <c r="G89" s="6">
        <v>4211</v>
      </c>
      <c r="H89" s="6">
        <v>5927</v>
      </c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4.25" customHeight="1" x14ac:dyDescent="0.2">
      <c r="A90" s="6" t="s">
        <v>95</v>
      </c>
      <c r="B90" s="6" t="s">
        <v>3285</v>
      </c>
      <c r="C90" s="6">
        <v>1735</v>
      </c>
      <c r="D90" s="6">
        <v>674943</v>
      </c>
      <c r="E90" s="35">
        <v>43697</v>
      </c>
      <c r="F90" s="35">
        <v>44731</v>
      </c>
      <c r="G90" s="6">
        <v>1034</v>
      </c>
      <c r="H90" s="6">
        <v>568</v>
      </c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4.25" customHeight="1" x14ac:dyDescent="0.2">
      <c r="A91" s="6" t="s">
        <v>3305</v>
      </c>
      <c r="B91" s="6" t="s">
        <v>64</v>
      </c>
      <c r="C91" s="6">
        <v>1690</v>
      </c>
      <c r="D91" s="6">
        <v>663182</v>
      </c>
      <c r="E91" s="35">
        <v>41572</v>
      </c>
      <c r="F91" s="35">
        <v>44303</v>
      </c>
      <c r="G91" s="6">
        <v>2731</v>
      </c>
      <c r="H91" s="6">
        <v>1340</v>
      </c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4.25" customHeight="1" x14ac:dyDescent="0.2">
      <c r="A92" s="6" t="s">
        <v>353</v>
      </c>
      <c r="B92" s="6" t="s">
        <v>3285</v>
      </c>
      <c r="C92" s="6">
        <v>2852</v>
      </c>
      <c r="D92" s="6">
        <v>662663</v>
      </c>
      <c r="E92" s="35">
        <v>38485</v>
      </c>
      <c r="F92" s="35">
        <v>44421</v>
      </c>
      <c r="G92" s="6">
        <v>5936</v>
      </c>
      <c r="H92" s="6">
        <v>1680</v>
      </c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4.25" customHeight="1" x14ac:dyDescent="0.2">
      <c r="A93" s="6" t="s">
        <v>278</v>
      </c>
      <c r="B93" s="6" t="s">
        <v>3285</v>
      </c>
      <c r="C93" s="6">
        <v>2033</v>
      </c>
      <c r="D93" s="6">
        <v>653984</v>
      </c>
      <c r="E93" s="35">
        <v>39723</v>
      </c>
      <c r="F93" s="35">
        <v>44713</v>
      </c>
      <c r="G93" s="6">
        <v>4990</v>
      </c>
      <c r="H93" s="6">
        <v>1448</v>
      </c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4.25" customHeight="1" x14ac:dyDescent="0.2">
      <c r="A94" s="6" t="s">
        <v>3306</v>
      </c>
      <c r="B94" s="6" t="s">
        <v>2481</v>
      </c>
      <c r="C94" s="6">
        <v>2698</v>
      </c>
      <c r="D94" s="6">
        <v>639957</v>
      </c>
      <c r="E94" s="35">
        <v>43118</v>
      </c>
      <c r="F94" s="35">
        <v>44376</v>
      </c>
      <c r="G94" s="6">
        <v>1258</v>
      </c>
      <c r="H94" s="6">
        <v>629</v>
      </c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4.25" customHeight="1" x14ac:dyDescent="0.2">
      <c r="A95" s="6" t="s">
        <v>699</v>
      </c>
      <c r="B95" s="6" t="s">
        <v>3285</v>
      </c>
      <c r="C95" s="6">
        <v>2397</v>
      </c>
      <c r="D95" s="6">
        <v>633358</v>
      </c>
      <c r="E95" s="35">
        <v>40212</v>
      </c>
      <c r="F95" s="35">
        <v>44751</v>
      </c>
      <c r="G95" s="6">
        <v>4539</v>
      </c>
      <c r="H95" s="6">
        <v>1911</v>
      </c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4.25" customHeight="1" x14ac:dyDescent="0.2">
      <c r="A96" s="6" t="s">
        <v>726</v>
      </c>
      <c r="B96" s="6" t="s">
        <v>64</v>
      </c>
      <c r="C96" s="6">
        <v>7985</v>
      </c>
      <c r="D96" s="6">
        <v>631911</v>
      </c>
      <c r="E96" s="35">
        <v>39890</v>
      </c>
      <c r="F96" s="35">
        <v>44755</v>
      </c>
      <c r="G96" s="6">
        <v>4865</v>
      </c>
      <c r="H96" s="6">
        <v>5445</v>
      </c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4.25" customHeight="1" x14ac:dyDescent="0.2">
      <c r="A97" s="6" t="s">
        <v>192</v>
      </c>
      <c r="B97" s="6" t="s">
        <v>3285</v>
      </c>
      <c r="C97" s="6">
        <v>3342</v>
      </c>
      <c r="D97" s="6">
        <v>625839</v>
      </c>
      <c r="E97" s="35">
        <v>43914</v>
      </c>
      <c r="F97" s="35">
        <v>44700</v>
      </c>
      <c r="G97" s="6">
        <v>786</v>
      </c>
      <c r="H97" s="6">
        <v>1867</v>
      </c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4.25" customHeight="1" x14ac:dyDescent="0.2">
      <c r="A98" s="6" t="s">
        <v>1446</v>
      </c>
      <c r="B98" s="6" t="s">
        <v>64</v>
      </c>
      <c r="C98" s="6">
        <v>10517</v>
      </c>
      <c r="D98" s="6">
        <v>622718</v>
      </c>
      <c r="E98" s="35">
        <v>40326</v>
      </c>
      <c r="F98" s="35">
        <v>44764</v>
      </c>
      <c r="G98" s="6">
        <v>4438</v>
      </c>
      <c r="H98" s="6">
        <v>5210</v>
      </c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4.25" customHeight="1" x14ac:dyDescent="0.2">
      <c r="A99" s="6" t="s">
        <v>107</v>
      </c>
      <c r="B99" s="6" t="s">
        <v>3285</v>
      </c>
      <c r="C99" s="6">
        <v>2398</v>
      </c>
      <c r="D99" s="6">
        <v>620888</v>
      </c>
      <c r="E99" s="35">
        <v>40289</v>
      </c>
      <c r="F99" s="35">
        <v>43877</v>
      </c>
      <c r="G99" s="6">
        <v>3588</v>
      </c>
      <c r="H99" s="6">
        <v>1162</v>
      </c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4.25" customHeight="1" x14ac:dyDescent="0.2">
      <c r="A100" s="6" t="s">
        <v>1338</v>
      </c>
      <c r="B100" s="6" t="s">
        <v>3285</v>
      </c>
      <c r="C100" s="6">
        <v>2499</v>
      </c>
      <c r="D100" s="6">
        <v>616008</v>
      </c>
      <c r="E100" s="35">
        <v>41564</v>
      </c>
      <c r="F100" s="35">
        <v>44741</v>
      </c>
      <c r="G100" s="6">
        <v>3177</v>
      </c>
      <c r="H100" s="6">
        <v>1257</v>
      </c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4.25" customHeight="1" x14ac:dyDescent="0.2">
      <c r="A101" s="6" t="s">
        <v>231</v>
      </c>
      <c r="B101" s="6" t="s">
        <v>3285</v>
      </c>
      <c r="C101" s="6">
        <v>2386</v>
      </c>
      <c r="D101" s="6">
        <v>615202</v>
      </c>
      <c r="E101" s="35">
        <v>40787</v>
      </c>
      <c r="F101" s="35">
        <v>44740</v>
      </c>
      <c r="G101" s="6">
        <v>3953</v>
      </c>
      <c r="H101" s="6">
        <v>720</v>
      </c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4.25" customHeight="1" x14ac:dyDescent="0.2">
      <c r="A102" s="6" t="s">
        <v>1275</v>
      </c>
      <c r="B102" s="6" t="s">
        <v>64</v>
      </c>
      <c r="C102" s="6">
        <v>4409</v>
      </c>
      <c r="D102" s="6">
        <v>614468</v>
      </c>
      <c r="E102" s="35">
        <v>41313</v>
      </c>
      <c r="F102" s="35">
        <v>42977</v>
      </c>
      <c r="G102" s="6">
        <v>1664</v>
      </c>
      <c r="H102" s="6">
        <v>2981</v>
      </c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4.25" customHeight="1" x14ac:dyDescent="0.2">
      <c r="A103" s="6" t="s">
        <v>561</v>
      </c>
      <c r="B103" s="6" t="s">
        <v>64</v>
      </c>
      <c r="C103" s="6">
        <v>4512</v>
      </c>
      <c r="D103" s="6">
        <v>602951</v>
      </c>
      <c r="E103" s="35">
        <v>41155</v>
      </c>
      <c r="F103" s="35">
        <v>44774</v>
      </c>
      <c r="G103" s="6">
        <v>3619</v>
      </c>
      <c r="H103" s="6">
        <v>3036</v>
      </c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4.25" customHeight="1" x14ac:dyDescent="0.2">
      <c r="A104" s="6" t="s">
        <v>168</v>
      </c>
      <c r="B104" s="6" t="s">
        <v>3285</v>
      </c>
      <c r="C104" s="6">
        <v>2548</v>
      </c>
      <c r="D104" s="6">
        <v>600147</v>
      </c>
      <c r="E104" s="35">
        <v>39246</v>
      </c>
      <c r="F104" s="35">
        <v>44746</v>
      </c>
      <c r="G104" s="6">
        <v>5500</v>
      </c>
      <c r="H104" s="6">
        <v>810</v>
      </c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4.25" customHeight="1" x14ac:dyDescent="0.2">
      <c r="A105" s="6" t="s">
        <v>1471</v>
      </c>
      <c r="B105" s="6" t="s">
        <v>64</v>
      </c>
      <c r="C105" s="6">
        <v>2090</v>
      </c>
      <c r="D105" s="6">
        <v>588685</v>
      </c>
      <c r="E105" s="35">
        <v>39577</v>
      </c>
      <c r="F105" s="35">
        <v>44774</v>
      </c>
      <c r="G105" s="6">
        <v>5197</v>
      </c>
      <c r="H105" s="6">
        <v>1098</v>
      </c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4.25" customHeight="1" x14ac:dyDescent="0.2">
      <c r="A106" s="6" t="s">
        <v>1712</v>
      </c>
      <c r="B106" s="6" t="s">
        <v>3297</v>
      </c>
      <c r="C106" s="6">
        <v>2699</v>
      </c>
      <c r="D106" s="6">
        <v>585526</v>
      </c>
      <c r="E106" s="35">
        <v>40933</v>
      </c>
      <c r="F106" s="35">
        <v>44749</v>
      </c>
      <c r="G106" s="6">
        <v>3816</v>
      </c>
      <c r="H106" s="6">
        <v>1984</v>
      </c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4.25" customHeight="1" x14ac:dyDescent="0.2">
      <c r="A107" s="6" t="s">
        <v>901</v>
      </c>
      <c r="B107" s="6" t="s">
        <v>3285</v>
      </c>
      <c r="C107" s="6">
        <v>8244</v>
      </c>
      <c r="D107" s="6">
        <v>584216</v>
      </c>
      <c r="E107" s="35">
        <v>43343</v>
      </c>
      <c r="F107" s="35">
        <v>44714</v>
      </c>
      <c r="G107" s="6">
        <v>1371</v>
      </c>
      <c r="H107" s="6">
        <v>501</v>
      </c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4.25" customHeight="1" x14ac:dyDescent="0.2">
      <c r="A108" s="6" t="s">
        <v>304</v>
      </c>
      <c r="B108" s="6" t="s">
        <v>64</v>
      </c>
      <c r="C108" s="6">
        <v>4445</v>
      </c>
      <c r="D108" s="6">
        <v>581774</v>
      </c>
      <c r="E108" s="35">
        <v>41941</v>
      </c>
      <c r="F108" s="35">
        <v>44768</v>
      </c>
      <c r="G108" s="6">
        <v>2827</v>
      </c>
      <c r="H108" s="6">
        <v>2747</v>
      </c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4.25" customHeight="1" x14ac:dyDescent="0.2">
      <c r="A109" s="6" t="s">
        <v>1219</v>
      </c>
      <c r="B109" s="6" t="s">
        <v>3285</v>
      </c>
      <c r="C109" s="6">
        <v>4867</v>
      </c>
      <c r="D109" s="6">
        <v>579916</v>
      </c>
      <c r="E109" s="35">
        <v>43383</v>
      </c>
      <c r="F109" s="35">
        <v>44750</v>
      </c>
      <c r="G109" s="6">
        <v>1367</v>
      </c>
      <c r="H109" s="6">
        <v>3731</v>
      </c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4.25" customHeight="1" x14ac:dyDescent="0.2">
      <c r="A110" s="6" t="s">
        <v>197</v>
      </c>
      <c r="B110" s="6" t="s">
        <v>3285</v>
      </c>
      <c r="C110" s="6">
        <v>2004</v>
      </c>
      <c r="D110" s="6">
        <v>577073</v>
      </c>
      <c r="E110" s="35">
        <v>41053</v>
      </c>
      <c r="F110" s="35">
        <v>44235</v>
      </c>
      <c r="G110" s="6">
        <v>3182</v>
      </c>
      <c r="H110" s="6">
        <v>1027</v>
      </c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4.25" customHeight="1" x14ac:dyDescent="0.2">
      <c r="A111" s="6" t="s">
        <v>875</v>
      </c>
      <c r="B111" s="6" t="s">
        <v>64</v>
      </c>
      <c r="C111" s="6">
        <v>6535</v>
      </c>
      <c r="D111" s="6">
        <v>572027</v>
      </c>
      <c r="E111" s="35">
        <v>41457</v>
      </c>
      <c r="F111" s="35">
        <v>44771</v>
      </c>
      <c r="G111" s="6">
        <v>3314</v>
      </c>
      <c r="H111" s="6">
        <v>3823</v>
      </c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4.25" customHeight="1" x14ac:dyDescent="0.2">
      <c r="A112" s="6" t="s">
        <v>556</v>
      </c>
      <c r="B112" s="6" t="s">
        <v>3285</v>
      </c>
      <c r="C112" s="6">
        <v>1349</v>
      </c>
      <c r="D112" s="6">
        <v>545936</v>
      </c>
      <c r="E112" s="35">
        <v>40869</v>
      </c>
      <c r="F112" s="35">
        <v>42450</v>
      </c>
      <c r="G112" s="6">
        <v>1581</v>
      </c>
      <c r="H112" s="6">
        <v>758</v>
      </c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4.25" customHeight="1" x14ac:dyDescent="0.2">
      <c r="A113" s="6" t="s">
        <v>1338</v>
      </c>
      <c r="B113" s="6" t="s">
        <v>2481</v>
      </c>
      <c r="C113" s="6">
        <v>2042</v>
      </c>
      <c r="D113" s="6">
        <v>544960</v>
      </c>
      <c r="E113" s="35">
        <v>41564</v>
      </c>
      <c r="F113" s="35">
        <v>44264</v>
      </c>
      <c r="G113" s="6">
        <v>2700</v>
      </c>
      <c r="H113" s="6">
        <v>1257</v>
      </c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4.25" customHeight="1" x14ac:dyDescent="0.2">
      <c r="A114" s="6" t="s">
        <v>3307</v>
      </c>
      <c r="B114" s="6" t="s">
        <v>3285</v>
      </c>
      <c r="C114" s="6">
        <v>2069</v>
      </c>
      <c r="D114" s="6">
        <v>541591</v>
      </c>
      <c r="E114" s="35">
        <v>36380</v>
      </c>
      <c r="F114" s="35">
        <v>44365</v>
      </c>
      <c r="G114" s="6">
        <v>7985</v>
      </c>
      <c r="H114" s="6">
        <v>970</v>
      </c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4.25" customHeight="1" x14ac:dyDescent="0.2">
      <c r="A115" s="6" t="s">
        <v>1513</v>
      </c>
      <c r="B115" s="6" t="s">
        <v>3297</v>
      </c>
      <c r="C115" s="6">
        <v>3176</v>
      </c>
      <c r="D115" s="6">
        <v>537713</v>
      </c>
      <c r="E115" s="35">
        <v>42611</v>
      </c>
      <c r="F115" s="35">
        <v>44743</v>
      </c>
      <c r="G115" s="6">
        <v>2132</v>
      </c>
      <c r="H115" s="6">
        <v>2581</v>
      </c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4.25" customHeight="1" x14ac:dyDescent="0.2">
      <c r="A116" s="6" t="s">
        <v>133</v>
      </c>
      <c r="B116" s="6" t="s">
        <v>3285</v>
      </c>
      <c r="C116" s="6">
        <v>3783</v>
      </c>
      <c r="D116" s="6">
        <v>535730</v>
      </c>
      <c r="E116" s="35">
        <v>42693</v>
      </c>
      <c r="F116" s="35">
        <v>44686</v>
      </c>
      <c r="G116" s="6">
        <v>1993</v>
      </c>
      <c r="H116" s="6">
        <v>1760</v>
      </c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4.25" customHeight="1" x14ac:dyDescent="0.2">
      <c r="A117" s="6" t="s">
        <v>530</v>
      </c>
      <c r="B117" s="6" t="s">
        <v>64</v>
      </c>
      <c r="C117" s="6">
        <v>4643</v>
      </c>
      <c r="D117" s="6">
        <v>534687</v>
      </c>
      <c r="E117" s="35">
        <v>43622</v>
      </c>
      <c r="F117" s="35">
        <v>44617</v>
      </c>
      <c r="G117" s="6">
        <v>995</v>
      </c>
      <c r="H117" s="6">
        <v>3046</v>
      </c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4.25" customHeight="1" x14ac:dyDescent="0.2">
      <c r="A118" s="6" t="s">
        <v>3308</v>
      </c>
      <c r="B118" s="6" t="s">
        <v>3293</v>
      </c>
      <c r="C118" s="6">
        <v>9891</v>
      </c>
      <c r="D118" s="6">
        <v>533600</v>
      </c>
      <c r="E118" s="35">
        <v>40400</v>
      </c>
      <c r="F118" s="35">
        <v>44383</v>
      </c>
      <c r="G118" s="6">
        <v>3983</v>
      </c>
      <c r="H118" s="6">
        <v>1658</v>
      </c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4.25" customHeight="1" x14ac:dyDescent="0.2">
      <c r="A119" s="6" t="s">
        <v>1067</v>
      </c>
      <c r="B119" s="6" t="s">
        <v>3285</v>
      </c>
      <c r="C119" s="6">
        <v>1889</v>
      </c>
      <c r="D119" s="6">
        <v>524752</v>
      </c>
      <c r="E119" s="35">
        <v>42501</v>
      </c>
      <c r="F119" s="35">
        <v>44061</v>
      </c>
      <c r="G119" s="6">
        <v>1560</v>
      </c>
      <c r="H119" s="6">
        <v>956</v>
      </c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4.25" customHeight="1" x14ac:dyDescent="0.2">
      <c r="A120" s="6" t="s">
        <v>1449</v>
      </c>
      <c r="B120" s="6" t="s">
        <v>64</v>
      </c>
      <c r="C120" s="6">
        <v>4170</v>
      </c>
      <c r="D120" s="6">
        <v>522852</v>
      </c>
      <c r="E120" s="35">
        <v>40326</v>
      </c>
      <c r="F120" s="35">
        <v>44774</v>
      </c>
      <c r="G120" s="6">
        <v>4448</v>
      </c>
      <c r="H120" s="6">
        <v>2862</v>
      </c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4.25" customHeight="1" x14ac:dyDescent="0.2">
      <c r="A121" s="6" t="s">
        <v>1103</v>
      </c>
      <c r="B121" s="6" t="s">
        <v>3285</v>
      </c>
      <c r="C121" s="6">
        <v>2405</v>
      </c>
      <c r="D121" s="6">
        <v>522371</v>
      </c>
      <c r="E121" s="35">
        <v>40604</v>
      </c>
      <c r="F121" s="35">
        <v>44551</v>
      </c>
      <c r="G121" s="6">
        <v>3947</v>
      </c>
      <c r="H121" s="6">
        <v>1067</v>
      </c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4.25" customHeight="1" x14ac:dyDescent="0.2">
      <c r="A122" s="6" t="s">
        <v>1266</v>
      </c>
      <c r="B122" s="6" t="s">
        <v>64</v>
      </c>
      <c r="C122" s="6">
        <v>7399</v>
      </c>
      <c r="D122" s="6">
        <v>521259</v>
      </c>
      <c r="E122" s="35">
        <v>40427</v>
      </c>
      <c r="F122" s="35">
        <v>44728</v>
      </c>
      <c r="G122" s="6">
        <v>4301</v>
      </c>
      <c r="H122" s="6">
        <v>3280</v>
      </c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4.25" customHeight="1" x14ac:dyDescent="0.2">
      <c r="A123" s="6" t="s">
        <v>480</v>
      </c>
      <c r="B123" s="6" t="s">
        <v>3285</v>
      </c>
      <c r="C123" s="6">
        <v>1852</v>
      </c>
      <c r="D123" s="6">
        <v>520358</v>
      </c>
      <c r="E123" s="35">
        <v>40365</v>
      </c>
      <c r="F123" s="35">
        <v>43798</v>
      </c>
      <c r="G123" s="6">
        <v>3433</v>
      </c>
      <c r="H123" s="6">
        <v>1206</v>
      </c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4.25" customHeight="1" x14ac:dyDescent="0.2">
      <c r="A124" s="6" t="s">
        <v>691</v>
      </c>
      <c r="B124" s="6" t="s">
        <v>3285</v>
      </c>
      <c r="C124" s="6">
        <v>1195</v>
      </c>
      <c r="D124" s="6">
        <v>520006</v>
      </c>
      <c r="E124" s="35">
        <v>41808</v>
      </c>
      <c r="F124" s="35">
        <v>44754</v>
      </c>
      <c r="G124" s="6">
        <v>2946</v>
      </c>
      <c r="H124" s="6">
        <v>856</v>
      </c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4.25" customHeight="1" x14ac:dyDescent="0.2">
      <c r="A125" s="6" t="s">
        <v>1405</v>
      </c>
      <c r="B125" s="6" t="s">
        <v>64</v>
      </c>
      <c r="C125" s="6">
        <v>15064</v>
      </c>
      <c r="D125" s="6">
        <v>513335</v>
      </c>
      <c r="E125" s="35">
        <v>41393</v>
      </c>
      <c r="F125" s="35">
        <v>44763</v>
      </c>
      <c r="G125" s="6">
        <v>3370</v>
      </c>
      <c r="H125" s="6">
        <v>1291</v>
      </c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4.25" customHeight="1" x14ac:dyDescent="0.2">
      <c r="A126" s="6" t="s">
        <v>1355</v>
      </c>
      <c r="B126" s="6" t="s">
        <v>3285</v>
      </c>
      <c r="C126" s="6">
        <v>3132</v>
      </c>
      <c r="D126" s="6">
        <v>513218</v>
      </c>
      <c r="E126" s="35">
        <v>37505</v>
      </c>
      <c r="F126" s="35">
        <v>44570</v>
      </c>
      <c r="G126" s="6">
        <v>7065</v>
      </c>
      <c r="H126" s="6">
        <v>1843</v>
      </c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4.25" customHeight="1" x14ac:dyDescent="0.2">
      <c r="A127" s="6" t="s">
        <v>678</v>
      </c>
      <c r="B127" s="6" t="s">
        <v>64</v>
      </c>
      <c r="C127" s="6">
        <v>3039</v>
      </c>
      <c r="D127" s="6">
        <v>508062</v>
      </c>
      <c r="E127" s="35">
        <v>39982</v>
      </c>
      <c r="F127" s="35">
        <v>44620</v>
      </c>
      <c r="G127" s="6">
        <v>4638</v>
      </c>
      <c r="H127" s="6">
        <v>2174</v>
      </c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4.25" customHeight="1" x14ac:dyDescent="0.2">
      <c r="A128" s="6" t="s">
        <v>218</v>
      </c>
      <c r="B128" s="6" t="s">
        <v>3285</v>
      </c>
      <c r="C128" s="6">
        <v>3713</v>
      </c>
      <c r="D128" s="6">
        <v>507261</v>
      </c>
      <c r="E128" s="35">
        <v>43236</v>
      </c>
      <c r="F128" s="35">
        <v>44691</v>
      </c>
      <c r="G128" s="6">
        <v>1455</v>
      </c>
      <c r="H128" s="6">
        <v>1561</v>
      </c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4.25" customHeight="1" x14ac:dyDescent="0.2">
      <c r="A129" s="6" t="s">
        <v>3309</v>
      </c>
      <c r="B129" s="6" t="s">
        <v>64</v>
      </c>
      <c r="C129" s="6">
        <v>6661</v>
      </c>
      <c r="D129" s="6">
        <v>506849</v>
      </c>
      <c r="E129" s="35">
        <v>42780</v>
      </c>
      <c r="F129" s="35">
        <v>44292</v>
      </c>
      <c r="G129" s="6">
        <v>1512</v>
      </c>
      <c r="H129" s="6">
        <v>2061</v>
      </c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4.25" customHeight="1" x14ac:dyDescent="0.2">
      <c r="A130" s="6" t="s">
        <v>3310</v>
      </c>
      <c r="B130" s="6" t="s">
        <v>3285</v>
      </c>
      <c r="C130" s="6">
        <v>1083</v>
      </c>
      <c r="D130" s="6">
        <v>501886</v>
      </c>
      <c r="E130" s="35">
        <v>38658</v>
      </c>
      <c r="F130" s="35">
        <v>44410</v>
      </c>
      <c r="G130" s="6">
        <v>5752</v>
      </c>
      <c r="H130" s="6">
        <v>633</v>
      </c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4.25" customHeight="1" x14ac:dyDescent="0.2">
      <c r="A131" s="6" t="s">
        <v>696</v>
      </c>
      <c r="B131" s="6" t="s">
        <v>3285</v>
      </c>
      <c r="C131" s="6">
        <v>2779</v>
      </c>
      <c r="D131" s="6">
        <v>501406</v>
      </c>
      <c r="E131" s="35">
        <v>41495</v>
      </c>
      <c r="F131" s="35">
        <v>42924</v>
      </c>
      <c r="G131" s="6">
        <v>1429</v>
      </c>
      <c r="H131" s="6">
        <v>622</v>
      </c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4.25" customHeight="1" x14ac:dyDescent="0.2">
      <c r="A132" s="6" t="s">
        <v>687</v>
      </c>
      <c r="B132" s="6" t="s">
        <v>64</v>
      </c>
      <c r="C132" s="6">
        <v>3542</v>
      </c>
      <c r="D132" s="6">
        <v>497249</v>
      </c>
      <c r="E132" s="35">
        <v>41687</v>
      </c>
      <c r="F132" s="35">
        <v>44767</v>
      </c>
      <c r="G132" s="6">
        <v>3080</v>
      </c>
      <c r="H132" s="6">
        <v>2163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4.25" customHeight="1" x14ac:dyDescent="0.2">
      <c r="A133" s="6" t="s">
        <v>678</v>
      </c>
      <c r="B133" s="6" t="s">
        <v>64</v>
      </c>
      <c r="C133" s="6">
        <v>2954</v>
      </c>
      <c r="D133" s="6">
        <v>496778</v>
      </c>
      <c r="E133" s="35">
        <v>39982</v>
      </c>
      <c r="F133" s="35">
        <v>44274</v>
      </c>
      <c r="G133" s="6">
        <v>4292</v>
      </c>
      <c r="H133" s="6">
        <v>2174</v>
      </c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4.25" customHeight="1" x14ac:dyDescent="0.2">
      <c r="A134" s="6" t="s">
        <v>609</v>
      </c>
      <c r="B134" s="6" t="s">
        <v>3285</v>
      </c>
      <c r="C134" s="6">
        <v>2338</v>
      </c>
      <c r="D134" s="6">
        <v>496612</v>
      </c>
      <c r="E134" s="35">
        <v>41690</v>
      </c>
      <c r="F134" s="35">
        <v>44752</v>
      </c>
      <c r="G134" s="6">
        <v>3062</v>
      </c>
      <c r="H134" s="6">
        <v>1113</v>
      </c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4.25" customHeight="1" x14ac:dyDescent="0.2">
      <c r="A135" s="6" t="s">
        <v>143</v>
      </c>
      <c r="B135" s="6" t="s">
        <v>3285</v>
      </c>
      <c r="C135" s="6">
        <v>423</v>
      </c>
      <c r="D135" s="6">
        <v>495588</v>
      </c>
      <c r="E135" s="35">
        <v>42095</v>
      </c>
      <c r="F135" s="35">
        <v>44745</v>
      </c>
      <c r="G135" s="6">
        <v>2650</v>
      </c>
      <c r="H135" s="6">
        <v>364</v>
      </c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4.25" customHeight="1" x14ac:dyDescent="0.2">
      <c r="A136" s="6" t="s">
        <v>302</v>
      </c>
      <c r="B136" s="6" t="s">
        <v>3285</v>
      </c>
      <c r="C136" s="6">
        <v>2397</v>
      </c>
      <c r="D136" s="6">
        <v>495141</v>
      </c>
      <c r="E136" s="35">
        <v>35992</v>
      </c>
      <c r="F136" s="35">
        <v>43796</v>
      </c>
      <c r="G136" s="6">
        <v>7804</v>
      </c>
      <c r="H136" s="6">
        <v>1647</v>
      </c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4.25" customHeight="1" x14ac:dyDescent="0.2">
      <c r="A137" s="6" t="s">
        <v>3311</v>
      </c>
      <c r="B137" s="6" t="s">
        <v>3293</v>
      </c>
      <c r="C137" s="6">
        <v>1980</v>
      </c>
      <c r="D137" s="6">
        <v>489048</v>
      </c>
      <c r="E137" s="35">
        <v>38469</v>
      </c>
      <c r="F137" s="35">
        <v>44384</v>
      </c>
      <c r="G137" s="6">
        <v>5915</v>
      </c>
      <c r="H137" s="6">
        <v>1124</v>
      </c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4.25" customHeight="1" x14ac:dyDescent="0.2">
      <c r="A138" s="6" t="s">
        <v>3312</v>
      </c>
      <c r="B138" s="6" t="s">
        <v>3297</v>
      </c>
      <c r="C138" s="6">
        <v>2535</v>
      </c>
      <c r="D138" s="6">
        <v>488921</v>
      </c>
      <c r="E138" s="35">
        <v>38759</v>
      </c>
      <c r="F138" s="35">
        <v>44632</v>
      </c>
      <c r="G138" s="6">
        <v>5873</v>
      </c>
      <c r="H138" s="6">
        <v>1851</v>
      </c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4.25" customHeight="1" x14ac:dyDescent="0.2">
      <c r="A139" s="6" t="s">
        <v>669</v>
      </c>
      <c r="B139" s="6" t="s">
        <v>3285</v>
      </c>
      <c r="C139" s="6">
        <v>697</v>
      </c>
      <c r="D139" s="6">
        <v>486094</v>
      </c>
      <c r="E139" s="35">
        <v>42424</v>
      </c>
      <c r="F139" s="35">
        <v>44671</v>
      </c>
      <c r="G139" s="6">
        <v>2247</v>
      </c>
      <c r="H139" s="6">
        <v>361</v>
      </c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4.25" customHeight="1" x14ac:dyDescent="0.2">
      <c r="A140" s="6" t="s">
        <v>1479</v>
      </c>
      <c r="B140" s="6" t="s">
        <v>3285</v>
      </c>
      <c r="C140" s="6">
        <v>1849</v>
      </c>
      <c r="D140" s="6">
        <v>485524</v>
      </c>
      <c r="E140" s="35">
        <v>41184</v>
      </c>
      <c r="F140" s="35">
        <v>44748</v>
      </c>
      <c r="G140" s="6">
        <v>3564</v>
      </c>
      <c r="H140" s="6">
        <v>1300</v>
      </c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4.25" customHeight="1" x14ac:dyDescent="0.2">
      <c r="A141" s="6" t="s">
        <v>1133</v>
      </c>
      <c r="B141" s="6" t="s">
        <v>3285</v>
      </c>
      <c r="C141" s="6">
        <v>1412</v>
      </c>
      <c r="D141" s="6">
        <v>485121</v>
      </c>
      <c r="E141" s="35">
        <v>40992</v>
      </c>
      <c r="F141" s="35">
        <v>44487</v>
      </c>
      <c r="G141" s="6">
        <v>3495</v>
      </c>
      <c r="H141" s="6">
        <v>902</v>
      </c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4.25" customHeight="1" x14ac:dyDescent="0.2">
      <c r="A142" s="6" t="s">
        <v>817</v>
      </c>
      <c r="B142" s="6" t="s">
        <v>64</v>
      </c>
      <c r="C142" s="6">
        <v>3329</v>
      </c>
      <c r="D142" s="6">
        <v>483727</v>
      </c>
      <c r="E142" s="35">
        <v>39888</v>
      </c>
      <c r="F142" s="35">
        <v>44733</v>
      </c>
      <c r="G142" s="6">
        <v>4845</v>
      </c>
      <c r="H142" s="6">
        <v>2069</v>
      </c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4.25" customHeight="1" x14ac:dyDescent="0.2">
      <c r="A143" s="6" t="s">
        <v>469</v>
      </c>
      <c r="B143" s="6" t="s">
        <v>3285</v>
      </c>
      <c r="C143" s="6">
        <v>1812</v>
      </c>
      <c r="D143" s="6">
        <v>479748</v>
      </c>
      <c r="E143" s="35">
        <v>37830</v>
      </c>
      <c r="F143" s="35">
        <v>44227</v>
      </c>
      <c r="G143" s="6">
        <v>6397</v>
      </c>
      <c r="H143" s="6">
        <v>926</v>
      </c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4.25" customHeight="1" x14ac:dyDescent="0.2">
      <c r="A144" s="6" t="s">
        <v>201</v>
      </c>
      <c r="B144" s="6" t="s">
        <v>3285</v>
      </c>
      <c r="C144" s="6">
        <v>1769</v>
      </c>
      <c r="D144" s="6">
        <v>478530</v>
      </c>
      <c r="E144" s="35">
        <v>41400</v>
      </c>
      <c r="F144" s="35">
        <v>44611</v>
      </c>
      <c r="G144" s="6">
        <v>3211</v>
      </c>
      <c r="H144" s="6">
        <v>657</v>
      </c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4.25" customHeight="1" x14ac:dyDescent="0.2">
      <c r="A145" s="6" t="s">
        <v>1460</v>
      </c>
      <c r="B145" s="6" t="s">
        <v>3285</v>
      </c>
      <c r="C145" s="6">
        <v>957</v>
      </c>
      <c r="D145" s="6">
        <v>478205</v>
      </c>
      <c r="E145" s="35">
        <v>41284</v>
      </c>
      <c r="F145" s="35">
        <v>44753</v>
      </c>
      <c r="G145" s="6">
        <v>3469</v>
      </c>
      <c r="H145" s="6">
        <v>547</v>
      </c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4.25" customHeight="1" x14ac:dyDescent="0.2">
      <c r="A146" s="6" t="s">
        <v>905</v>
      </c>
      <c r="B146" s="6" t="s">
        <v>3285</v>
      </c>
      <c r="C146" s="6">
        <v>1421</v>
      </c>
      <c r="D146" s="6">
        <v>471612</v>
      </c>
      <c r="E146" s="35">
        <v>42204</v>
      </c>
      <c r="F146" s="35">
        <v>44740</v>
      </c>
      <c r="G146" s="6">
        <v>2536</v>
      </c>
      <c r="H146" s="6">
        <v>693</v>
      </c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4.25" customHeight="1" x14ac:dyDescent="0.2">
      <c r="A147" s="6" t="s">
        <v>275</v>
      </c>
      <c r="B147" s="6" t="s">
        <v>3285</v>
      </c>
      <c r="C147" s="6">
        <v>1010</v>
      </c>
      <c r="D147" s="6">
        <v>471466</v>
      </c>
      <c r="E147" s="35">
        <v>43011</v>
      </c>
      <c r="F147" s="35">
        <v>44483</v>
      </c>
      <c r="G147" s="6">
        <v>1472</v>
      </c>
      <c r="H147" s="6">
        <v>366</v>
      </c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4.25" customHeight="1" x14ac:dyDescent="0.2">
      <c r="A148" s="6" t="s">
        <v>3313</v>
      </c>
      <c r="B148" s="6" t="s">
        <v>3285</v>
      </c>
      <c r="C148" s="6">
        <v>1444</v>
      </c>
      <c r="D148" s="6">
        <v>467579</v>
      </c>
      <c r="E148" s="35">
        <v>25569</v>
      </c>
      <c r="F148" s="35">
        <v>44313</v>
      </c>
      <c r="G148" s="6">
        <v>18744</v>
      </c>
      <c r="H148" s="6">
        <v>718</v>
      </c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4.25" customHeight="1" x14ac:dyDescent="0.2">
      <c r="A149" s="6" t="s">
        <v>1383</v>
      </c>
      <c r="B149" s="6" t="s">
        <v>64</v>
      </c>
      <c r="C149" s="6">
        <v>2811</v>
      </c>
      <c r="D149" s="6">
        <v>467438</v>
      </c>
      <c r="E149" s="35">
        <v>38897</v>
      </c>
      <c r="F149" s="35">
        <v>44742</v>
      </c>
      <c r="G149" s="6">
        <v>5845</v>
      </c>
      <c r="H149" s="6">
        <v>1902</v>
      </c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4.25" customHeight="1" x14ac:dyDescent="0.2">
      <c r="A150" s="6" t="s">
        <v>3314</v>
      </c>
      <c r="B150" s="6" t="s">
        <v>2481</v>
      </c>
      <c r="C150" s="6">
        <v>3365</v>
      </c>
      <c r="D150" s="6">
        <v>464116</v>
      </c>
      <c r="E150" s="35">
        <v>42590</v>
      </c>
      <c r="F150" s="35">
        <v>44327</v>
      </c>
      <c r="G150" s="6">
        <v>1737</v>
      </c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4.25" customHeight="1" x14ac:dyDescent="0.2">
      <c r="A151" s="6" t="s">
        <v>191</v>
      </c>
      <c r="B151" s="6" t="s">
        <v>3285</v>
      </c>
      <c r="C151" s="6">
        <v>775</v>
      </c>
      <c r="D151" s="6">
        <v>463058</v>
      </c>
      <c r="E151" s="35">
        <v>40767</v>
      </c>
      <c r="F151" s="35">
        <v>44719</v>
      </c>
      <c r="G151" s="6">
        <v>3952</v>
      </c>
      <c r="H151" s="6">
        <v>441</v>
      </c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4.25" customHeight="1" x14ac:dyDescent="0.2">
      <c r="A152" s="6" t="s">
        <v>706</v>
      </c>
      <c r="B152" s="6" t="s">
        <v>3285</v>
      </c>
      <c r="C152" s="6">
        <v>3242</v>
      </c>
      <c r="D152" s="6">
        <v>462397</v>
      </c>
      <c r="E152" s="35">
        <v>39531</v>
      </c>
      <c r="F152" s="35">
        <v>44723</v>
      </c>
      <c r="G152" s="6">
        <v>5192</v>
      </c>
      <c r="H152" s="6">
        <v>1313</v>
      </c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4.25" customHeight="1" x14ac:dyDescent="0.2">
      <c r="A153" s="6" t="s">
        <v>3315</v>
      </c>
      <c r="B153" s="6" t="s">
        <v>3293</v>
      </c>
      <c r="C153" s="6">
        <v>1734</v>
      </c>
      <c r="D153" s="6">
        <v>459767</v>
      </c>
      <c r="E153" s="35">
        <v>36150</v>
      </c>
      <c r="F153" s="35">
        <v>44364</v>
      </c>
      <c r="G153" s="6">
        <v>8214</v>
      </c>
      <c r="H153" s="6">
        <v>885</v>
      </c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4.25" customHeight="1" x14ac:dyDescent="0.2">
      <c r="A154" s="6" t="s">
        <v>3316</v>
      </c>
      <c r="B154" s="6" t="s">
        <v>64</v>
      </c>
      <c r="C154" s="6">
        <v>7894</v>
      </c>
      <c r="D154" s="6">
        <v>457303</v>
      </c>
      <c r="E154" s="35">
        <v>42098</v>
      </c>
      <c r="F154" s="35">
        <v>43451</v>
      </c>
      <c r="G154" s="6">
        <v>1353</v>
      </c>
      <c r="H154" s="6">
        <v>3343</v>
      </c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4.25" customHeight="1" x14ac:dyDescent="0.2">
      <c r="A155" s="6" t="s">
        <v>1079</v>
      </c>
      <c r="B155" s="6" t="s">
        <v>64</v>
      </c>
      <c r="C155" s="6">
        <v>7133</v>
      </c>
      <c r="D155" s="6">
        <v>453742</v>
      </c>
      <c r="E155" s="35">
        <v>37606</v>
      </c>
      <c r="F155" s="35">
        <v>44651</v>
      </c>
      <c r="G155" s="6">
        <v>7045</v>
      </c>
      <c r="H155" s="6">
        <v>1789</v>
      </c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4.25" customHeight="1" x14ac:dyDescent="0.2">
      <c r="A156" s="6" t="s">
        <v>3317</v>
      </c>
      <c r="B156" s="6" t="s">
        <v>2481</v>
      </c>
      <c r="C156" s="6">
        <v>2212</v>
      </c>
      <c r="D156" s="6">
        <v>451874</v>
      </c>
      <c r="E156" s="35">
        <v>42633</v>
      </c>
      <c r="F156" s="35">
        <v>44029</v>
      </c>
      <c r="G156" s="6">
        <v>1396</v>
      </c>
      <c r="H156" s="6">
        <v>1136</v>
      </c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4.25" customHeight="1" x14ac:dyDescent="0.2">
      <c r="A157" s="6" t="s">
        <v>673</v>
      </c>
      <c r="B157" s="6" t="s">
        <v>3285</v>
      </c>
      <c r="C157" s="6">
        <v>2731</v>
      </c>
      <c r="D157" s="6">
        <v>451174</v>
      </c>
      <c r="E157" s="35">
        <v>41965</v>
      </c>
      <c r="F157" s="35">
        <v>44748</v>
      </c>
      <c r="G157" s="6">
        <v>2783</v>
      </c>
      <c r="H157" s="6">
        <v>1548</v>
      </c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4.25" customHeight="1" x14ac:dyDescent="0.2">
      <c r="A158" s="6" t="s">
        <v>1145</v>
      </c>
      <c r="B158" s="6" t="s">
        <v>64</v>
      </c>
      <c r="C158" s="6">
        <v>3247</v>
      </c>
      <c r="D158" s="6">
        <v>445494</v>
      </c>
      <c r="E158" s="35">
        <v>42620</v>
      </c>
      <c r="F158" s="35">
        <v>44729</v>
      </c>
      <c r="G158" s="6">
        <v>2109</v>
      </c>
      <c r="H158" s="6">
        <v>2057</v>
      </c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4.25" customHeight="1" x14ac:dyDescent="0.2">
      <c r="A159" s="6" t="s">
        <v>475</v>
      </c>
      <c r="B159" s="6" t="s">
        <v>64</v>
      </c>
      <c r="C159" s="6">
        <v>1303</v>
      </c>
      <c r="D159" s="6">
        <v>442869</v>
      </c>
      <c r="E159" s="35">
        <v>40120</v>
      </c>
      <c r="F159" s="35">
        <v>44762</v>
      </c>
      <c r="G159" s="6">
        <v>4642</v>
      </c>
      <c r="H159" s="6">
        <v>820</v>
      </c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4.25" customHeight="1" x14ac:dyDescent="0.2">
      <c r="A160" s="6" t="s">
        <v>123</v>
      </c>
      <c r="B160" s="6" t="s">
        <v>3285</v>
      </c>
      <c r="C160" s="6">
        <v>1481</v>
      </c>
      <c r="D160" s="6">
        <v>442360</v>
      </c>
      <c r="E160" s="35">
        <v>42158</v>
      </c>
      <c r="F160" s="35">
        <v>44376</v>
      </c>
      <c r="G160" s="6">
        <v>2218</v>
      </c>
      <c r="H160" s="6">
        <v>749</v>
      </c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4.25" customHeight="1" x14ac:dyDescent="0.2">
      <c r="A161" s="6" t="s">
        <v>1047</v>
      </c>
      <c r="B161" s="6" t="s">
        <v>3285</v>
      </c>
      <c r="C161" s="6">
        <v>3013</v>
      </c>
      <c r="D161" s="6">
        <v>439285</v>
      </c>
      <c r="E161" s="35">
        <v>43424</v>
      </c>
      <c r="F161" s="35">
        <v>44673</v>
      </c>
      <c r="G161" s="6">
        <v>1249</v>
      </c>
      <c r="H161" s="6">
        <v>1484</v>
      </c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4.25" customHeight="1" x14ac:dyDescent="0.2">
      <c r="A162" s="6" t="s">
        <v>632</v>
      </c>
      <c r="B162" s="6" t="s">
        <v>64</v>
      </c>
      <c r="C162" s="6">
        <v>5995</v>
      </c>
      <c r="D162" s="6">
        <v>439226</v>
      </c>
      <c r="E162" s="35">
        <v>39001</v>
      </c>
      <c r="F162" s="35">
        <v>44774</v>
      </c>
      <c r="G162" s="6">
        <v>5773</v>
      </c>
      <c r="H162" s="6">
        <v>3646</v>
      </c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4.25" customHeight="1" x14ac:dyDescent="0.2">
      <c r="A163" s="6" t="s">
        <v>3318</v>
      </c>
      <c r="B163" s="6" t="s">
        <v>3293</v>
      </c>
      <c r="C163" s="6">
        <v>1309</v>
      </c>
      <c r="D163" s="6">
        <v>430313</v>
      </c>
      <c r="E163" s="35">
        <v>43686</v>
      </c>
      <c r="F163" s="35">
        <v>44355</v>
      </c>
      <c r="G163" s="6">
        <v>669</v>
      </c>
      <c r="H163" s="6">
        <v>520</v>
      </c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4.25" customHeight="1" x14ac:dyDescent="0.2">
      <c r="A164" s="6" t="s">
        <v>453</v>
      </c>
      <c r="B164" s="6" t="s">
        <v>64</v>
      </c>
      <c r="C164" s="6">
        <v>2337</v>
      </c>
      <c r="D164" s="6">
        <v>429658</v>
      </c>
      <c r="E164" s="35">
        <v>39874</v>
      </c>
      <c r="F164" s="35">
        <v>44225</v>
      </c>
      <c r="G164" s="6">
        <v>4351</v>
      </c>
      <c r="H164" s="6">
        <v>1870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4.25" customHeight="1" x14ac:dyDescent="0.2">
      <c r="A165" s="6" t="s">
        <v>303</v>
      </c>
      <c r="B165" s="6" t="s">
        <v>64</v>
      </c>
      <c r="C165" s="6">
        <v>4444</v>
      </c>
      <c r="D165" s="6">
        <v>428687</v>
      </c>
      <c r="E165" s="35">
        <v>38698</v>
      </c>
      <c r="F165" s="35">
        <v>44680</v>
      </c>
      <c r="G165" s="6">
        <v>5982</v>
      </c>
      <c r="H165" s="6">
        <v>2577</v>
      </c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4.25" customHeight="1" x14ac:dyDescent="0.2">
      <c r="A166" s="6" t="s">
        <v>1219</v>
      </c>
      <c r="B166" s="6" t="s">
        <v>2481</v>
      </c>
      <c r="C166" s="6">
        <v>3527</v>
      </c>
      <c r="D166" s="6">
        <v>422987</v>
      </c>
      <c r="E166" s="35">
        <v>43383</v>
      </c>
      <c r="F166" s="35">
        <v>44385</v>
      </c>
      <c r="G166" s="6">
        <v>1002</v>
      </c>
      <c r="H166" s="6">
        <v>3731</v>
      </c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4.25" customHeight="1" x14ac:dyDescent="0.2">
      <c r="A167" s="6" t="s">
        <v>1012</v>
      </c>
      <c r="B167" s="6" t="s">
        <v>3285</v>
      </c>
      <c r="C167" s="6">
        <v>1747</v>
      </c>
      <c r="D167" s="6">
        <v>418055</v>
      </c>
      <c r="E167" s="35">
        <v>42916</v>
      </c>
      <c r="F167" s="35">
        <v>44743</v>
      </c>
      <c r="G167" s="6">
        <v>1827</v>
      </c>
      <c r="H167" s="6">
        <v>620</v>
      </c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4.25" customHeight="1" x14ac:dyDescent="0.2">
      <c r="A168" s="6" t="s">
        <v>93</v>
      </c>
      <c r="B168" s="6" t="s">
        <v>64</v>
      </c>
      <c r="C168" s="6">
        <v>5647</v>
      </c>
      <c r="D168" s="6">
        <v>417591</v>
      </c>
      <c r="E168" s="35">
        <v>40324</v>
      </c>
      <c r="F168" s="35">
        <v>43861</v>
      </c>
      <c r="G168" s="6">
        <v>3537</v>
      </c>
      <c r="H168" s="6">
        <v>2695</v>
      </c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4.25" customHeight="1" x14ac:dyDescent="0.2">
      <c r="A169" s="6" t="s">
        <v>3319</v>
      </c>
      <c r="B169" s="6" t="s">
        <v>64</v>
      </c>
      <c r="C169" s="6">
        <v>3008</v>
      </c>
      <c r="D169" s="6">
        <v>415811</v>
      </c>
      <c r="E169" s="35">
        <v>40756</v>
      </c>
      <c r="F169" s="35">
        <v>44300</v>
      </c>
      <c r="G169" s="6">
        <v>3544</v>
      </c>
      <c r="H169" s="6">
        <v>2162</v>
      </c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4.25" customHeight="1" x14ac:dyDescent="0.2">
      <c r="A170" s="6" t="s">
        <v>3320</v>
      </c>
      <c r="B170" s="6" t="s">
        <v>64</v>
      </c>
      <c r="C170" s="6">
        <v>4232</v>
      </c>
      <c r="D170" s="6">
        <v>414796</v>
      </c>
      <c r="E170" s="35">
        <v>41185</v>
      </c>
      <c r="F170" s="35">
        <v>44379</v>
      </c>
      <c r="G170" s="6">
        <v>3194</v>
      </c>
      <c r="H170" s="6">
        <v>2975</v>
      </c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4.25" customHeight="1" x14ac:dyDescent="0.2">
      <c r="A171" s="6" t="s">
        <v>340</v>
      </c>
      <c r="B171" s="6" t="s">
        <v>3285</v>
      </c>
      <c r="C171" s="6">
        <v>1816</v>
      </c>
      <c r="D171" s="6">
        <v>399427</v>
      </c>
      <c r="E171" s="35">
        <v>42608</v>
      </c>
      <c r="F171" s="35">
        <v>43850</v>
      </c>
      <c r="G171" s="6">
        <v>1242</v>
      </c>
      <c r="H171" s="6">
        <v>711</v>
      </c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4.25" customHeight="1" x14ac:dyDescent="0.2">
      <c r="A172" s="6" t="s">
        <v>807</v>
      </c>
      <c r="B172" s="6" t="s">
        <v>64</v>
      </c>
      <c r="C172" s="6">
        <v>5752</v>
      </c>
      <c r="D172" s="6">
        <v>394909</v>
      </c>
      <c r="E172" s="35">
        <v>39914</v>
      </c>
      <c r="F172" s="35">
        <v>43751</v>
      </c>
      <c r="G172" s="6">
        <v>3837</v>
      </c>
      <c r="H172" s="6">
        <v>2710</v>
      </c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4.25" customHeight="1" x14ac:dyDescent="0.2">
      <c r="A173" s="6" t="s">
        <v>349</v>
      </c>
      <c r="B173" s="6" t="s">
        <v>3285</v>
      </c>
      <c r="C173" s="6">
        <v>1848</v>
      </c>
      <c r="D173" s="6">
        <v>394815</v>
      </c>
      <c r="E173" s="35">
        <v>40362</v>
      </c>
      <c r="F173" s="35">
        <v>43708</v>
      </c>
      <c r="G173" s="6">
        <v>3346</v>
      </c>
      <c r="H173" s="6">
        <v>1043</v>
      </c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4.25" customHeight="1" x14ac:dyDescent="0.2">
      <c r="A174" s="6" t="s">
        <v>707</v>
      </c>
      <c r="B174" s="6" t="s">
        <v>64</v>
      </c>
      <c r="C174" s="6">
        <v>2020</v>
      </c>
      <c r="D174" s="6">
        <v>389595</v>
      </c>
      <c r="E174" s="35">
        <v>37500</v>
      </c>
      <c r="F174" s="35">
        <v>44752</v>
      </c>
      <c r="G174" s="6">
        <v>7252</v>
      </c>
      <c r="H174" s="6">
        <v>1676</v>
      </c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4.25" customHeight="1" x14ac:dyDescent="0.2">
      <c r="A175" s="6" t="s">
        <v>1051</v>
      </c>
      <c r="B175" s="6" t="s">
        <v>3285</v>
      </c>
      <c r="C175" s="6">
        <v>1652</v>
      </c>
      <c r="D175" s="6">
        <v>389553</v>
      </c>
      <c r="E175" s="35">
        <v>41313</v>
      </c>
      <c r="F175" s="35">
        <v>44489</v>
      </c>
      <c r="G175" s="6">
        <v>3176</v>
      </c>
      <c r="H175" s="6">
        <v>544</v>
      </c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4.25" customHeight="1" x14ac:dyDescent="0.2">
      <c r="A176" s="6" t="s">
        <v>354</v>
      </c>
      <c r="B176" s="6" t="s">
        <v>3285</v>
      </c>
      <c r="C176" s="6">
        <v>2519</v>
      </c>
      <c r="D176" s="6">
        <v>388118</v>
      </c>
      <c r="E176" s="35">
        <v>40312</v>
      </c>
      <c r="F176" s="35">
        <v>44746</v>
      </c>
      <c r="G176" s="6">
        <v>4434</v>
      </c>
      <c r="H176" s="6">
        <v>1624</v>
      </c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4.25" customHeight="1" x14ac:dyDescent="0.2">
      <c r="A177" s="6" t="s">
        <v>673</v>
      </c>
      <c r="B177" s="6" t="s">
        <v>2481</v>
      </c>
      <c r="C177" s="6">
        <v>2399</v>
      </c>
      <c r="D177" s="6">
        <v>387955</v>
      </c>
      <c r="E177" s="35">
        <v>41965</v>
      </c>
      <c r="F177" s="35">
        <v>44379</v>
      </c>
      <c r="G177" s="6">
        <v>2414</v>
      </c>
      <c r="H177" s="6">
        <v>1548</v>
      </c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4.25" customHeight="1" x14ac:dyDescent="0.2">
      <c r="A178" s="6" t="s">
        <v>1110</v>
      </c>
      <c r="B178" s="6" t="s">
        <v>3285</v>
      </c>
      <c r="C178" s="6">
        <v>1685</v>
      </c>
      <c r="D178" s="6">
        <v>387309</v>
      </c>
      <c r="E178" s="35">
        <v>41991</v>
      </c>
      <c r="F178" s="35">
        <v>43541</v>
      </c>
      <c r="G178" s="6">
        <v>1550</v>
      </c>
      <c r="H178" s="6">
        <v>1069</v>
      </c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4.25" customHeight="1" x14ac:dyDescent="0.2">
      <c r="A179" s="6" t="s">
        <v>1668</v>
      </c>
      <c r="B179" s="6" t="s">
        <v>3297</v>
      </c>
      <c r="C179" s="6">
        <v>1517</v>
      </c>
      <c r="D179" s="6">
        <v>386378</v>
      </c>
      <c r="E179" s="35">
        <v>40326</v>
      </c>
      <c r="F179" s="35">
        <v>44630</v>
      </c>
      <c r="G179" s="6">
        <v>4304</v>
      </c>
      <c r="H179" s="6">
        <v>936</v>
      </c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4.25" customHeight="1" x14ac:dyDescent="0.2">
      <c r="A180" s="6" t="s">
        <v>566</v>
      </c>
      <c r="B180" s="6" t="s">
        <v>64</v>
      </c>
      <c r="C180" s="6">
        <v>5021</v>
      </c>
      <c r="D180" s="6">
        <v>384747</v>
      </c>
      <c r="E180" s="35">
        <v>40674</v>
      </c>
      <c r="F180" s="35">
        <v>44724</v>
      </c>
      <c r="G180" s="6">
        <v>4050</v>
      </c>
      <c r="H180" s="6">
        <v>3827</v>
      </c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4.25" customHeight="1" x14ac:dyDescent="0.2">
      <c r="A181" s="6" t="s">
        <v>347</v>
      </c>
      <c r="B181" s="6" t="s">
        <v>3285</v>
      </c>
      <c r="C181" s="6">
        <v>3706</v>
      </c>
      <c r="D181" s="6">
        <v>384481</v>
      </c>
      <c r="E181" s="35">
        <v>42920</v>
      </c>
      <c r="F181" s="35">
        <v>44558</v>
      </c>
      <c r="G181" s="6">
        <v>1638</v>
      </c>
      <c r="H181" s="6">
        <v>930</v>
      </c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4.25" customHeight="1" x14ac:dyDescent="0.2">
      <c r="A182" s="6" t="s">
        <v>1216</v>
      </c>
      <c r="B182" s="6" t="s">
        <v>3285</v>
      </c>
      <c r="C182" s="6">
        <v>2785</v>
      </c>
      <c r="D182" s="6">
        <v>384129</v>
      </c>
      <c r="E182" s="35">
        <v>42729</v>
      </c>
      <c r="F182" s="35">
        <v>44117</v>
      </c>
      <c r="G182" s="6">
        <v>1388</v>
      </c>
      <c r="H182" s="6">
        <v>558</v>
      </c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4.25" customHeight="1" x14ac:dyDescent="0.2">
      <c r="A183" s="6" t="s">
        <v>434</v>
      </c>
      <c r="B183" s="6" t="s">
        <v>64</v>
      </c>
      <c r="C183" s="6">
        <v>2246</v>
      </c>
      <c r="D183" s="6">
        <v>384055</v>
      </c>
      <c r="E183" s="35">
        <v>41019</v>
      </c>
      <c r="F183" s="35">
        <v>44771</v>
      </c>
      <c r="G183" s="6">
        <v>3752</v>
      </c>
      <c r="H183" s="6">
        <v>1720</v>
      </c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4.25" customHeight="1" x14ac:dyDescent="0.2">
      <c r="A184" s="6" t="s">
        <v>3321</v>
      </c>
      <c r="B184" s="6" t="s">
        <v>64</v>
      </c>
      <c r="C184" s="6">
        <v>4233</v>
      </c>
      <c r="D184" s="6">
        <v>383379</v>
      </c>
      <c r="E184" s="35">
        <v>39750</v>
      </c>
      <c r="F184" s="35">
        <v>44273</v>
      </c>
      <c r="G184" s="6">
        <v>4523</v>
      </c>
      <c r="H184" s="6">
        <v>2578</v>
      </c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4.25" customHeight="1" x14ac:dyDescent="0.2">
      <c r="A185" s="6" t="s">
        <v>3322</v>
      </c>
      <c r="B185" s="6" t="s">
        <v>3285</v>
      </c>
      <c r="C185" s="6">
        <v>692</v>
      </c>
      <c r="D185" s="6">
        <v>381599</v>
      </c>
      <c r="E185" s="35">
        <v>40061</v>
      </c>
      <c r="F185" s="35">
        <v>44395</v>
      </c>
      <c r="G185" s="6">
        <v>4334</v>
      </c>
      <c r="H185" s="6">
        <v>325</v>
      </c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4.25" customHeight="1" x14ac:dyDescent="0.2">
      <c r="A186" s="6" t="s">
        <v>1369</v>
      </c>
      <c r="B186" s="6" t="s">
        <v>64</v>
      </c>
      <c r="C186" s="6">
        <v>2322</v>
      </c>
      <c r="D186" s="6">
        <v>381346</v>
      </c>
      <c r="E186" s="35">
        <v>39766</v>
      </c>
      <c r="F186" s="35">
        <v>44323</v>
      </c>
      <c r="G186" s="6">
        <v>4557</v>
      </c>
      <c r="H186" s="6">
        <v>1662</v>
      </c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4.25" customHeight="1" x14ac:dyDescent="0.2">
      <c r="A187" s="6" t="s">
        <v>959</v>
      </c>
      <c r="B187" s="6" t="s">
        <v>3285</v>
      </c>
      <c r="C187" s="6">
        <v>1411</v>
      </c>
      <c r="D187" s="6">
        <v>378110</v>
      </c>
      <c r="E187" s="35">
        <v>40660</v>
      </c>
      <c r="F187" s="35">
        <v>44151</v>
      </c>
      <c r="G187" s="6">
        <v>3491</v>
      </c>
      <c r="H187" s="6">
        <v>905</v>
      </c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4.25" customHeight="1" x14ac:dyDescent="0.2">
      <c r="A188" s="6" t="s">
        <v>566</v>
      </c>
      <c r="B188" s="6" t="s">
        <v>64</v>
      </c>
      <c r="C188" s="6">
        <v>4980</v>
      </c>
      <c r="D188" s="6">
        <v>377801</v>
      </c>
      <c r="E188" s="35">
        <v>40674</v>
      </c>
      <c r="F188" s="35">
        <v>44305</v>
      </c>
      <c r="G188" s="6">
        <v>3631</v>
      </c>
      <c r="H188" s="6">
        <v>3827</v>
      </c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4.25" customHeight="1" x14ac:dyDescent="0.2">
      <c r="A189" s="6" t="s">
        <v>3323</v>
      </c>
      <c r="B189" s="6" t="s">
        <v>2481</v>
      </c>
      <c r="C189" s="6">
        <v>3097</v>
      </c>
      <c r="D189" s="6">
        <v>374989</v>
      </c>
      <c r="E189" s="35">
        <v>41189</v>
      </c>
      <c r="F189" s="35">
        <v>44207</v>
      </c>
      <c r="G189" s="6">
        <v>3018</v>
      </c>
      <c r="H189" s="6">
        <v>1289</v>
      </c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4.25" customHeight="1" x14ac:dyDescent="0.2">
      <c r="A190" s="6" t="s">
        <v>347</v>
      </c>
      <c r="B190" s="6" t="s">
        <v>2481</v>
      </c>
      <c r="C190" s="6">
        <v>3614</v>
      </c>
      <c r="D190" s="6">
        <v>373471</v>
      </c>
      <c r="E190" s="35">
        <v>42920</v>
      </c>
      <c r="F190" s="35">
        <v>44095</v>
      </c>
      <c r="G190" s="6">
        <v>1175</v>
      </c>
      <c r="H190" s="6">
        <v>930</v>
      </c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4.25" customHeight="1" x14ac:dyDescent="0.2">
      <c r="A191" s="6" t="s">
        <v>544</v>
      </c>
      <c r="B191" s="6" t="s">
        <v>64</v>
      </c>
      <c r="C191" s="6">
        <v>4730</v>
      </c>
      <c r="D191" s="6">
        <v>371702</v>
      </c>
      <c r="E191" s="35">
        <v>42835</v>
      </c>
      <c r="F191" s="35">
        <v>44665</v>
      </c>
      <c r="G191" s="6">
        <v>1830</v>
      </c>
      <c r="H191" s="6">
        <v>3439</v>
      </c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4.25" customHeight="1" x14ac:dyDescent="0.2">
      <c r="A192" s="6" t="s">
        <v>715</v>
      </c>
      <c r="B192" s="6" t="s">
        <v>3285</v>
      </c>
      <c r="C192" s="6">
        <v>1270</v>
      </c>
      <c r="D192" s="6">
        <v>371661</v>
      </c>
      <c r="E192" s="35">
        <v>37015</v>
      </c>
      <c r="F192" s="35">
        <v>44760</v>
      </c>
      <c r="G192" s="6">
        <v>7745</v>
      </c>
      <c r="H192" s="6">
        <v>728</v>
      </c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4.25" customHeight="1" x14ac:dyDescent="0.2">
      <c r="A193" s="6" t="s">
        <v>1366</v>
      </c>
      <c r="B193" s="6" t="s">
        <v>3285</v>
      </c>
      <c r="C193" s="6">
        <v>2072</v>
      </c>
      <c r="D193" s="6">
        <v>370421</v>
      </c>
      <c r="E193" s="35">
        <v>43208</v>
      </c>
      <c r="F193" s="35">
        <v>44704</v>
      </c>
      <c r="G193" s="6">
        <v>1496</v>
      </c>
      <c r="H193" s="6">
        <v>692</v>
      </c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4.25" customHeight="1" x14ac:dyDescent="0.2">
      <c r="A194" s="6" t="s">
        <v>1401</v>
      </c>
      <c r="B194" s="6" t="s">
        <v>3285</v>
      </c>
      <c r="C194" s="6">
        <v>260</v>
      </c>
      <c r="D194" s="6">
        <v>369429</v>
      </c>
      <c r="E194" s="35">
        <v>42988</v>
      </c>
      <c r="F194" s="35">
        <v>44740</v>
      </c>
      <c r="G194" s="6">
        <v>1752</v>
      </c>
      <c r="H194" s="6">
        <v>92</v>
      </c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4.25" customHeight="1" x14ac:dyDescent="0.2">
      <c r="A195" s="6" t="s">
        <v>2520</v>
      </c>
      <c r="B195" s="6" t="s">
        <v>3285</v>
      </c>
      <c r="C195" s="6">
        <v>592</v>
      </c>
      <c r="D195" s="6">
        <v>368795</v>
      </c>
      <c r="E195" s="35">
        <v>35811</v>
      </c>
      <c r="F195" s="35">
        <v>44384</v>
      </c>
      <c r="G195" s="6">
        <v>8573</v>
      </c>
      <c r="H195" s="6">
        <v>274</v>
      </c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4.25" customHeight="1" x14ac:dyDescent="0.2">
      <c r="A196" s="6" t="s">
        <v>855</v>
      </c>
      <c r="B196" s="6" t="s">
        <v>64</v>
      </c>
      <c r="C196" s="6">
        <v>4161</v>
      </c>
      <c r="D196" s="6">
        <v>365633</v>
      </c>
      <c r="E196" s="35">
        <v>40186</v>
      </c>
      <c r="F196" s="35">
        <v>43925</v>
      </c>
      <c r="G196" s="6">
        <v>3739</v>
      </c>
      <c r="H196" s="6">
        <v>3309</v>
      </c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4.25" customHeight="1" x14ac:dyDescent="0.2">
      <c r="A197" s="6" t="s">
        <v>3324</v>
      </c>
      <c r="B197" s="6" t="s">
        <v>3297</v>
      </c>
      <c r="C197" s="6">
        <v>3691</v>
      </c>
      <c r="D197" s="6">
        <v>365036</v>
      </c>
      <c r="E197" s="35">
        <v>39580</v>
      </c>
      <c r="F197" s="35">
        <v>44635</v>
      </c>
      <c r="G197" s="6">
        <v>5055</v>
      </c>
      <c r="H197" s="6">
        <v>2270</v>
      </c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4.25" customHeight="1" x14ac:dyDescent="0.2">
      <c r="A198" s="6" t="s">
        <v>999</v>
      </c>
      <c r="B198" s="6" t="s">
        <v>3285</v>
      </c>
      <c r="C198" s="6">
        <v>1361</v>
      </c>
      <c r="D198" s="6">
        <v>364979</v>
      </c>
      <c r="E198" s="35">
        <v>39525</v>
      </c>
      <c r="F198" s="35">
        <v>44745</v>
      </c>
      <c r="G198" s="6">
        <v>5220</v>
      </c>
      <c r="H198" s="6">
        <v>687</v>
      </c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4.25" customHeight="1" x14ac:dyDescent="0.2">
      <c r="A199" s="6" t="s">
        <v>509</v>
      </c>
      <c r="B199" s="6" t="s">
        <v>3285</v>
      </c>
      <c r="C199" s="6">
        <v>785</v>
      </c>
      <c r="D199" s="6">
        <v>361880</v>
      </c>
      <c r="E199" s="35">
        <v>38942</v>
      </c>
      <c r="F199" s="35">
        <v>44595</v>
      </c>
      <c r="G199" s="6">
        <v>5653</v>
      </c>
      <c r="H199" s="6">
        <v>354</v>
      </c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4.25" customHeight="1" x14ac:dyDescent="0.2">
      <c r="A200" s="6" t="s">
        <v>116</v>
      </c>
      <c r="B200" s="6" t="s">
        <v>3285</v>
      </c>
      <c r="C200" s="6">
        <v>965</v>
      </c>
      <c r="D200" s="6">
        <v>361467</v>
      </c>
      <c r="E200" s="35">
        <v>41239</v>
      </c>
      <c r="F200" s="35">
        <v>42231</v>
      </c>
      <c r="G200" s="6">
        <v>992</v>
      </c>
      <c r="H200" s="6">
        <v>705</v>
      </c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4.25" customHeight="1" x14ac:dyDescent="0.2">
      <c r="A201" s="6" t="s">
        <v>1281</v>
      </c>
      <c r="B201" s="6" t="s">
        <v>64</v>
      </c>
      <c r="C201" s="6">
        <v>6248</v>
      </c>
      <c r="D201" s="6">
        <v>360309</v>
      </c>
      <c r="E201" s="35">
        <v>41203</v>
      </c>
      <c r="F201" s="35">
        <v>44763</v>
      </c>
      <c r="G201" s="6">
        <v>3560</v>
      </c>
      <c r="H201" s="6">
        <v>2013</v>
      </c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4.25" customHeight="1" x14ac:dyDescent="0.2">
      <c r="A202" s="6" t="s">
        <v>1399</v>
      </c>
      <c r="B202" s="6" t="s">
        <v>64</v>
      </c>
      <c r="C202" s="6">
        <v>2580</v>
      </c>
      <c r="D202" s="6">
        <v>357127</v>
      </c>
      <c r="E202" s="35">
        <v>38803</v>
      </c>
      <c r="F202" s="35">
        <v>44756</v>
      </c>
      <c r="G202" s="6">
        <v>5953</v>
      </c>
      <c r="H202" s="6">
        <v>1566</v>
      </c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4.25" customHeight="1" x14ac:dyDescent="0.2">
      <c r="A203" s="6" t="s">
        <v>341</v>
      </c>
      <c r="B203" s="6" t="s">
        <v>64</v>
      </c>
      <c r="C203" s="6">
        <v>2719</v>
      </c>
      <c r="D203" s="6">
        <v>355819</v>
      </c>
      <c r="E203" s="35">
        <v>38979</v>
      </c>
      <c r="F203" s="35">
        <v>44242</v>
      </c>
      <c r="G203" s="6">
        <v>5263</v>
      </c>
      <c r="H203" s="6">
        <v>1964</v>
      </c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4.25" customHeight="1" x14ac:dyDescent="0.2">
      <c r="A204" s="6" t="s">
        <v>1010</v>
      </c>
      <c r="B204" s="6" t="s">
        <v>64</v>
      </c>
      <c r="C204" s="6">
        <v>4182</v>
      </c>
      <c r="D204" s="6">
        <v>355776</v>
      </c>
      <c r="E204" s="35">
        <v>40896</v>
      </c>
      <c r="F204" s="35">
        <v>44765</v>
      </c>
      <c r="G204" s="6">
        <v>3869</v>
      </c>
      <c r="H204" s="6">
        <v>1274</v>
      </c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4.25" customHeight="1" x14ac:dyDescent="0.2">
      <c r="A205" s="6" t="s">
        <v>1124</v>
      </c>
      <c r="B205" s="6" t="s">
        <v>64</v>
      </c>
      <c r="C205" s="6">
        <v>6146</v>
      </c>
      <c r="D205" s="6">
        <v>352608</v>
      </c>
      <c r="E205" s="35">
        <v>41079</v>
      </c>
      <c r="F205" s="35">
        <v>44711</v>
      </c>
      <c r="G205" s="6">
        <v>3632</v>
      </c>
      <c r="H205" s="6">
        <v>3071</v>
      </c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4.25" customHeight="1" x14ac:dyDescent="0.2">
      <c r="A206" s="6" t="s">
        <v>550</v>
      </c>
      <c r="B206" s="6" t="s">
        <v>64</v>
      </c>
      <c r="C206" s="6">
        <v>4042</v>
      </c>
      <c r="D206" s="6">
        <v>352228</v>
      </c>
      <c r="E206" s="35">
        <v>39384</v>
      </c>
      <c r="F206" s="35">
        <v>44747</v>
      </c>
      <c r="G206" s="6">
        <v>5363</v>
      </c>
      <c r="H206" s="6">
        <v>1286</v>
      </c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4.25" customHeight="1" x14ac:dyDescent="0.2">
      <c r="A207" s="6" t="s">
        <v>1978</v>
      </c>
      <c r="B207" s="6" t="s">
        <v>3297</v>
      </c>
      <c r="C207" s="6">
        <v>1391</v>
      </c>
      <c r="D207" s="6">
        <v>352215</v>
      </c>
      <c r="E207" s="35">
        <v>40025</v>
      </c>
      <c r="F207" s="35">
        <v>44604</v>
      </c>
      <c r="G207" s="6">
        <v>4579</v>
      </c>
      <c r="H207" s="6">
        <v>769</v>
      </c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4.25" customHeight="1" x14ac:dyDescent="0.2">
      <c r="A208" s="6" t="s">
        <v>1281</v>
      </c>
      <c r="B208" s="6" t="s">
        <v>64</v>
      </c>
      <c r="C208" s="6">
        <v>6119</v>
      </c>
      <c r="D208" s="6">
        <v>349267</v>
      </c>
      <c r="E208" s="35">
        <v>41203</v>
      </c>
      <c r="F208" s="35">
        <v>44371</v>
      </c>
      <c r="G208" s="6">
        <v>3168</v>
      </c>
      <c r="H208" s="6">
        <v>2013</v>
      </c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4.25" customHeight="1" x14ac:dyDescent="0.2">
      <c r="A209" s="6" t="s">
        <v>698</v>
      </c>
      <c r="B209" s="6" t="s">
        <v>3285</v>
      </c>
      <c r="C209" s="6">
        <v>1528</v>
      </c>
      <c r="D209" s="6">
        <v>349177</v>
      </c>
      <c r="E209" s="35">
        <v>43656</v>
      </c>
      <c r="F209" s="35">
        <v>44701</v>
      </c>
      <c r="G209" s="6">
        <v>1045</v>
      </c>
      <c r="H209" s="6">
        <v>854</v>
      </c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4.25" customHeight="1" x14ac:dyDescent="0.2">
      <c r="A210" s="6" t="s">
        <v>3325</v>
      </c>
      <c r="B210" s="6" t="s">
        <v>3285</v>
      </c>
      <c r="C210" s="6">
        <v>1327</v>
      </c>
      <c r="D210" s="6">
        <v>348409</v>
      </c>
      <c r="E210" s="35">
        <v>40724</v>
      </c>
      <c r="F210" s="35">
        <v>44404</v>
      </c>
      <c r="G210" s="6">
        <v>3680</v>
      </c>
      <c r="H210" s="6">
        <v>331</v>
      </c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4.25" customHeight="1" x14ac:dyDescent="0.2">
      <c r="A211" s="6" t="s">
        <v>1207</v>
      </c>
      <c r="B211" s="6" t="s">
        <v>64</v>
      </c>
      <c r="C211" s="6">
        <v>2086</v>
      </c>
      <c r="D211" s="6">
        <v>346637</v>
      </c>
      <c r="E211" s="35">
        <v>43451</v>
      </c>
      <c r="F211" s="35">
        <v>44050</v>
      </c>
      <c r="G211" s="6">
        <v>599</v>
      </c>
      <c r="H211" s="6">
        <v>1895</v>
      </c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4.25" customHeight="1" x14ac:dyDescent="0.2">
      <c r="A212" s="6" t="s">
        <v>996</v>
      </c>
      <c r="B212" s="6" t="s">
        <v>64</v>
      </c>
      <c r="C212" s="6">
        <v>4837</v>
      </c>
      <c r="D212" s="6">
        <v>346273</v>
      </c>
      <c r="E212" s="35">
        <v>38398</v>
      </c>
      <c r="F212" s="35">
        <v>44768</v>
      </c>
      <c r="G212" s="6">
        <v>6370</v>
      </c>
      <c r="H212" s="6">
        <v>2955</v>
      </c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4.25" customHeight="1" x14ac:dyDescent="0.2">
      <c r="A213" s="6" t="s">
        <v>630</v>
      </c>
      <c r="B213" s="6" t="s">
        <v>3285</v>
      </c>
      <c r="C213" s="6">
        <v>1765</v>
      </c>
      <c r="D213" s="6">
        <v>345123</v>
      </c>
      <c r="E213" s="35">
        <v>41061</v>
      </c>
      <c r="F213" s="35">
        <v>44744</v>
      </c>
      <c r="G213" s="6">
        <v>3683</v>
      </c>
      <c r="H213" s="6">
        <v>1253</v>
      </c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4.25" customHeight="1" x14ac:dyDescent="0.2">
      <c r="A214" s="6" t="s">
        <v>452</v>
      </c>
      <c r="B214" s="6" t="s">
        <v>64</v>
      </c>
      <c r="C214" s="6">
        <v>6205</v>
      </c>
      <c r="D214" s="6">
        <v>343221</v>
      </c>
      <c r="E214" s="35">
        <v>40381</v>
      </c>
      <c r="F214" s="35">
        <v>44771</v>
      </c>
      <c r="G214" s="6">
        <v>4390</v>
      </c>
      <c r="H214" s="6">
        <v>2409</v>
      </c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4.25" customHeight="1" x14ac:dyDescent="0.2">
      <c r="A215" s="6" t="s">
        <v>885</v>
      </c>
      <c r="B215" s="6" t="s">
        <v>3285</v>
      </c>
      <c r="C215" s="6">
        <v>738</v>
      </c>
      <c r="D215" s="6">
        <v>338736</v>
      </c>
      <c r="E215" s="35">
        <v>43054</v>
      </c>
      <c r="F215" s="35">
        <v>43825</v>
      </c>
      <c r="G215" s="6">
        <v>771</v>
      </c>
      <c r="H215" s="6">
        <v>315</v>
      </c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4.25" customHeight="1" x14ac:dyDescent="0.2">
      <c r="A216" s="6" t="s">
        <v>1708</v>
      </c>
      <c r="B216" s="6" t="s">
        <v>3297</v>
      </c>
      <c r="C216" s="6">
        <v>658</v>
      </c>
      <c r="D216" s="6">
        <v>333094</v>
      </c>
      <c r="E216" s="35">
        <v>40654</v>
      </c>
      <c r="F216" s="35">
        <v>44631</v>
      </c>
      <c r="G216" s="6">
        <v>3977</v>
      </c>
      <c r="H216" s="6">
        <v>601</v>
      </c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4.25" customHeight="1" x14ac:dyDescent="0.2">
      <c r="A217" s="6" t="s">
        <v>1183</v>
      </c>
      <c r="B217" s="6" t="s">
        <v>2481</v>
      </c>
      <c r="C217" s="6">
        <v>1210</v>
      </c>
      <c r="D217" s="6">
        <v>332371</v>
      </c>
      <c r="E217" s="35">
        <v>40089</v>
      </c>
      <c r="F217" s="35">
        <v>44056</v>
      </c>
      <c r="G217" s="6">
        <v>3967</v>
      </c>
      <c r="H217" s="6">
        <v>979</v>
      </c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4.25" customHeight="1" x14ac:dyDescent="0.2">
      <c r="A218" s="6" t="s">
        <v>1183</v>
      </c>
      <c r="B218" s="6" t="s">
        <v>3285</v>
      </c>
      <c r="C218" s="6">
        <v>1210</v>
      </c>
      <c r="D218" s="6">
        <v>332017</v>
      </c>
      <c r="E218" s="35">
        <v>40089</v>
      </c>
      <c r="F218" s="35">
        <v>44675</v>
      </c>
      <c r="G218" s="6">
        <v>4586</v>
      </c>
      <c r="H218" s="6">
        <v>979</v>
      </c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4.25" customHeight="1" x14ac:dyDescent="0.2">
      <c r="A219" s="6" t="s">
        <v>1041</v>
      </c>
      <c r="B219" s="6" t="s">
        <v>3285</v>
      </c>
      <c r="C219" s="6">
        <v>1513</v>
      </c>
      <c r="D219" s="6">
        <v>328876</v>
      </c>
      <c r="E219" s="35">
        <v>40606</v>
      </c>
      <c r="F219" s="35">
        <v>42296</v>
      </c>
      <c r="G219" s="6">
        <v>1690</v>
      </c>
      <c r="H219" s="6">
        <v>786</v>
      </c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4.25" customHeight="1" x14ac:dyDescent="0.2">
      <c r="A220" s="6" t="s">
        <v>1532</v>
      </c>
      <c r="B220" s="6" t="s">
        <v>3297</v>
      </c>
      <c r="C220" s="6">
        <v>3374</v>
      </c>
      <c r="D220" s="6">
        <v>328373</v>
      </c>
      <c r="E220" s="35">
        <v>41918</v>
      </c>
      <c r="F220" s="35">
        <v>44634</v>
      </c>
      <c r="G220" s="6">
        <v>2716</v>
      </c>
      <c r="H220" s="6">
        <v>1240</v>
      </c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4.25" customHeight="1" x14ac:dyDescent="0.2">
      <c r="A221" s="6" t="s">
        <v>3326</v>
      </c>
      <c r="B221" s="6" t="s">
        <v>3285</v>
      </c>
      <c r="C221" s="6">
        <v>930</v>
      </c>
      <c r="D221" s="6">
        <v>327838</v>
      </c>
      <c r="E221" s="35">
        <v>36024</v>
      </c>
      <c r="F221" s="35">
        <v>44389</v>
      </c>
      <c r="G221" s="6">
        <v>8365</v>
      </c>
      <c r="H221" s="6">
        <v>397</v>
      </c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4.25" customHeight="1" x14ac:dyDescent="0.2">
      <c r="A222" s="6" t="s">
        <v>883</v>
      </c>
      <c r="B222" s="6" t="s">
        <v>64</v>
      </c>
      <c r="C222" s="6">
        <v>2948</v>
      </c>
      <c r="D222" s="6">
        <v>327014</v>
      </c>
      <c r="E222" s="35">
        <v>42963</v>
      </c>
      <c r="F222" s="35">
        <v>44763</v>
      </c>
      <c r="G222" s="6">
        <v>1800</v>
      </c>
      <c r="H222" s="6">
        <v>1639</v>
      </c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4.25" customHeight="1" x14ac:dyDescent="0.2">
      <c r="A223" s="6" t="s">
        <v>1566</v>
      </c>
      <c r="B223" s="6" t="s">
        <v>3297</v>
      </c>
      <c r="C223" s="6">
        <v>2715</v>
      </c>
      <c r="D223" s="6">
        <v>325685</v>
      </c>
      <c r="E223" s="35">
        <v>38546</v>
      </c>
      <c r="F223" s="35">
        <v>44621</v>
      </c>
      <c r="G223" s="6">
        <v>6075</v>
      </c>
      <c r="H223" s="6">
        <v>831</v>
      </c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4.25" customHeight="1" x14ac:dyDescent="0.2">
      <c r="A224" s="6" t="s">
        <v>692</v>
      </c>
      <c r="B224" s="6" t="s">
        <v>64</v>
      </c>
      <c r="C224" s="6">
        <v>4579</v>
      </c>
      <c r="D224" s="6">
        <v>323324</v>
      </c>
      <c r="E224" s="35">
        <v>43340</v>
      </c>
      <c r="F224" s="35">
        <v>44774</v>
      </c>
      <c r="G224" s="6">
        <v>1434</v>
      </c>
      <c r="H224" s="6">
        <v>1797</v>
      </c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4.25" customHeight="1" x14ac:dyDescent="0.2">
      <c r="A225" s="6" t="s">
        <v>1070</v>
      </c>
      <c r="B225" s="6" t="s">
        <v>3285</v>
      </c>
      <c r="C225" s="6">
        <v>1210</v>
      </c>
      <c r="D225" s="6">
        <v>322886</v>
      </c>
      <c r="E225" s="35">
        <v>40793</v>
      </c>
      <c r="F225" s="35">
        <v>44755</v>
      </c>
      <c r="G225" s="6">
        <v>3962</v>
      </c>
      <c r="H225" s="6">
        <v>779</v>
      </c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4.25" customHeight="1" x14ac:dyDescent="0.2">
      <c r="A226" s="6" t="s">
        <v>884</v>
      </c>
      <c r="B226" s="6" t="s">
        <v>64</v>
      </c>
      <c r="C226" s="6">
        <v>3478</v>
      </c>
      <c r="D226" s="6">
        <v>322829</v>
      </c>
      <c r="E226" s="35">
        <v>42194</v>
      </c>
      <c r="F226" s="35">
        <v>44769</v>
      </c>
      <c r="G226" s="6">
        <v>2575</v>
      </c>
      <c r="H226" s="6">
        <v>1098</v>
      </c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4.25" customHeight="1" x14ac:dyDescent="0.2">
      <c r="A227" s="6" t="s">
        <v>939</v>
      </c>
      <c r="B227" s="6" t="s">
        <v>3285</v>
      </c>
      <c r="C227" s="6">
        <v>1923</v>
      </c>
      <c r="D227" s="6">
        <v>321050</v>
      </c>
      <c r="E227" s="35">
        <v>42729</v>
      </c>
      <c r="F227" s="35">
        <v>43532</v>
      </c>
      <c r="G227" s="6">
        <v>803</v>
      </c>
      <c r="H227" s="6">
        <v>1082</v>
      </c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4.25" customHeight="1" x14ac:dyDescent="0.2">
      <c r="A228" s="6" t="s">
        <v>939</v>
      </c>
      <c r="B228" s="6" t="s">
        <v>2481</v>
      </c>
      <c r="C228" s="6">
        <v>1926</v>
      </c>
      <c r="D228" s="6">
        <v>320786</v>
      </c>
      <c r="E228" s="35">
        <v>42729</v>
      </c>
      <c r="F228" s="35">
        <v>43532</v>
      </c>
      <c r="G228" s="6">
        <v>803</v>
      </c>
      <c r="H228" s="6">
        <v>1082</v>
      </c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4.25" customHeight="1" x14ac:dyDescent="0.2">
      <c r="A229" s="6" t="s">
        <v>1478</v>
      </c>
      <c r="B229" s="6" t="s">
        <v>3285</v>
      </c>
      <c r="C229" s="6">
        <v>1532</v>
      </c>
      <c r="D229" s="6">
        <v>320225</v>
      </c>
      <c r="E229" s="35">
        <v>41516</v>
      </c>
      <c r="F229" s="35">
        <v>44750</v>
      </c>
      <c r="G229" s="6">
        <v>3234</v>
      </c>
      <c r="H229" s="6">
        <v>1152</v>
      </c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4.25" customHeight="1" x14ac:dyDescent="0.2">
      <c r="A230" s="6" t="s">
        <v>757</v>
      </c>
      <c r="B230" s="6" t="s">
        <v>64</v>
      </c>
      <c r="C230" s="6">
        <v>3291</v>
      </c>
      <c r="D230" s="6">
        <v>319408</v>
      </c>
      <c r="E230" s="35">
        <v>37159</v>
      </c>
      <c r="F230" s="35">
        <v>44756</v>
      </c>
      <c r="G230" s="6">
        <v>7597</v>
      </c>
      <c r="H230" s="6">
        <v>2568</v>
      </c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4.25" customHeight="1" x14ac:dyDescent="0.2">
      <c r="A231" s="6" t="s">
        <v>1432</v>
      </c>
      <c r="B231" s="6" t="s">
        <v>3285</v>
      </c>
      <c r="C231" s="6">
        <v>618</v>
      </c>
      <c r="D231" s="6">
        <v>319366</v>
      </c>
      <c r="E231" s="35">
        <v>38370</v>
      </c>
      <c r="F231" s="35">
        <v>44627</v>
      </c>
      <c r="G231" s="6">
        <v>6257</v>
      </c>
      <c r="H231" s="6">
        <v>412</v>
      </c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4.25" customHeight="1" x14ac:dyDescent="0.2">
      <c r="A232" s="6" t="s">
        <v>1182</v>
      </c>
      <c r="B232" s="6" t="s">
        <v>3285</v>
      </c>
      <c r="C232" s="6">
        <v>2013</v>
      </c>
      <c r="D232" s="6">
        <v>317398</v>
      </c>
      <c r="E232" s="35">
        <v>43081</v>
      </c>
      <c r="F232" s="35">
        <v>43928</v>
      </c>
      <c r="G232" s="6">
        <v>847</v>
      </c>
      <c r="H232" s="6">
        <v>1000</v>
      </c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4.25" customHeight="1" x14ac:dyDescent="0.2">
      <c r="A233" s="6" t="s">
        <v>630</v>
      </c>
      <c r="B233" s="6" t="s">
        <v>2481</v>
      </c>
      <c r="C233" s="6">
        <v>1669</v>
      </c>
      <c r="D233" s="6">
        <v>316400</v>
      </c>
      <c r="E233" s="35">
        <v>41061</v>
      </c>
      <c r="F233" s="35">
        <v>44374</v>
      </c>
      <c r="G233" s="6">
        <v>3313</v>
      </c>
      <c r="H233" s="6">
        <v>1253</v>
      </c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4.25" customHeight="1" x14ac:dyDescent="0.2">
      <c r="A234" s="6" t="s">
        <v>574</v>
      </c>
      <c r="B234" s="6" t="s">
        <v>64</v>
      </c>
      <c r="C234" s="6">
        <v>2660</v>
      </c>
      <c r="D234" s="6">
        <v>316220</v>
      </c>
      <c r="E234" s="35">
        <v>42332</v>
      </c>
      <c r="F234" s="35">
        <v>44747</v>
      </c>
      <c r="G234" s="6">
        <v>2415</v>
      </c>
      <c r="H234" s="6">
        <v>1215</v>
      </c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4.25" customHeight="1" x14ac:dyDescent="0.2">
      <c r="A235" s="6" t="s">
        <v>249</v>
      </c>
      <c r="B235" s="6" t="s">
        <v>64</v>
      </c>
      <c r="C235" s="6">
        <v>1883</v>
      </c>
      <c r="D235" s="6">
        <v>313833</v>
      </c>
      <c r="E235" s="35">
        <v>40986</v>
      </c>
      <c r="F235" s="35">
        <v>44711</v>
      </c>
      <c r="G235" s="6">
        <v>3725</v>
      </c>
      <c r="H235" s="6">
        <v>1422</v>
      </c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4.25" customHeight="1" x14ac:dyDescent="0.2">
      <c r="A236" s="6" t="s">
        <v>249</v>
      </c>
      <c r="B236" s="6" t="s">
        <v>64</v>
      </c>
      <c r="C236" s="6">
        <v>1870</v>
      </c>
      <c r="D236" s="6">
        <v>312499</v>
      </c>
      <c r="E236" s="35">
        <v>40986</v>
      </c>
      <c r="F236" s="35">
        <v>44347</v>
      </c>
      <c r="G236" s="6">
        <v>3361</v>
      </c>
      <c r="H236" s="6">
        <v>1422</v>
      </c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4.25" customHeight="1" x14ac:dyDescent="0.2">
      <c r="A237" s="6" t="s">
        <v>3327</v>
      </c>
      <c r="B237" s="6" t="s">
        <v>3293</v>
      </c>
      <c r="C237" s="6">
        <v>1422</v>
      </c>
      <c r="D237" s="6">
        <v>311834</v>
      </c>
      <c r="E237" s="35">
        <v>41548</v>
      </c>
      <c r="F237" s="35">
        <v>44358</v>
      </c>
      <c r="G237" s="6">
        <v>2810</v>
      </c>
      <c r="H237" s="6">
        <v>462</v>
      </c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4.25" customHeight="1" x14ac:dyDescent="0.2">
      <c r="A238" s="6" t="s">
        <v>3328</v>
      </c>
      <c r="B238" s="6" t="s">
        <v>3285</v>
      </c>
      <c r="C238" s="6">
        <v>1453</v>
      </c>
      <c r="D238" s="6">
        <v>311791</v>
      </c>
      <c r="E238" s="35">
        <v>32073</v>
      </c>
      <c r="F238" s="35">
        <v>44399</v>
      </c>
      <c r="G238" s="6">
        <v>12326</v>
      </c>
      <c r="H238" s="6">
        <v>363</v>
      </c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4.25" customHeight="1" x14ac:dyDescent="0.2">
      <c r="A239" s="6" t="s">
        <v>701</v>
      </c>
      <c r="B239" s="6" t="s">
        <v>64</v>
      </c>
      <c r="C239" s="6">
        <v>4600</v>
      </c>
      <c r="D239" s="6">
        <v>308146</v>
      </c>
      <c r="E239" s="35">
        <v>39309</v>
      </c>
      <c r="F239" s="35">
        <v>44777</v>
      </c>
      <c r="G239" s="6">
        <v>5468</v>
      </c>
      <c r="H239" s="6">
        <v>2612</v>
      </c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4.25" customHeight="1" x14ac:dyDescent="0.2">
      <c r="A240" s="6" t="s">
        <v>557</v>
      </c>
      <c r="B240" s="6" t="s">
        <v>3285</v>
      </c>
      <c r="C240" s="6">
        <v>2001</v>
      </c>
      <c r="D240" s="6">
        <v>307216</v>
      </c>
      <c r="E240" s="35">
        <v>42958</v>
      </c>
      <c r="F240" s="35">
        <v>44752</v>
      </c>
      <c r="G240" s="6">
        <v>1794</v>
      </c>
      <c r="H240" s="6">
        <v>1609</v>
      </c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4.25" customHeight="1" x14ac:dyDescent="0.2">
      <c r="A241" s="6" t="s">
        <v>639</v>
      </c>
      <c r="B241" s="6" t="s">
        <v>64</v>
      </c>
      <c r="C241" s="6">
        <v>2295</v>
      </c>
      <c r="D241" s="6">
        <v>305887</v>
      </c>
      <c r="E241" s="35">
        <v>41975</v>
      </c>
      <c r="F241" s="35">
        <v>44663</v>
      </c>
      <c r="G241" s="6">
        <v>2688</v>
      </c>
      <c r="H241" s="6">
        <v>1583</v>
      </c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4.25" customHeight="1" x14ac:dyDescent="0.2">
      <c r="A242" s="6" t="s">
        <v>1019</v>
      </c>
      <c r="B242" s="6" t="s">
        <v>64</v>
      </c>
      <c r="C242" s="6">
        <v>2714</v>
      </c>
      <c r="D242" s="6">
        <v>302912</v>
      </c>
      <c r="E242" s="35">
        <v>39668</v>
      </c>
      <c r="F242" s="35">
        <v>44335</v>
      </c>
      <c r="G242" s="6">
        <v>4667</v>
      </c>
      <c r="H242" s="6">
        <v>1194</v>
      </c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4.25" customHeight="1" x14ac:dyDescent="0.2">
      <c r="A243" s="6" t="s">
        <v>1163</v>
      </c>
      <c r="B243" s="6" t="s">
        <v>64</v>
      </c>
      <c r="C243" s="6">
        <v>3515</v>
      </c>
      <c r="D243" s="6">
        <v>301528</v>
      </c>
      <c r="E243" s="35">
        <v>42383</v>
      </c>
      <c r="F243" s="35">
        <v>44773</v>
      </c>
      <c r="G243" s="6">
        <v>2390</v>
      </c>
      <c r="H243" s="6">
        <v>2164</v>
      </c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4.25" customHeight="1" x14ac:dyDescent="0.2">
      <c r="A244" s="6" t="s">
        <v>770</v>
      </c>
      <c r="B244" s="6" t="s">
        <v>64</v>
      </c>
      <c r="C244" s="6">
        <v>1660</v>
      </c>
      <c r="D244" s="6">
        <v>301059</v>
      </c>
      <c r="E244" s="35">
        <v>43088</v>
      </c>
      <c r="F244" s="35">
        <v>44731</v>
      </c>
      <c r="G244" s="6">
        <v>1643</v>
      </c>
      <c r="H244" s="6">
        <v>630</v>
      </c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4.25" customHeight="1" x14ac:dyDescent="0.2">
      <c r="A245" s="6" t="s">
        <v>186</v>
      </c>
      <c r="B245" s="6" t="s">
        <v>3285</v>
      </c>
      <c r="C245" s="6">
        <v>1353</v>
      </c>
      <c r="D245" s="6">
        <v>300654</v>
      </c>
      <c r="E245" s="35">
        <v>39570</v>
      </c>
      <c r="F245" s="35">
        <v>43506</v>
      </c>
      <c r="G245" s="6">
        <v>3936</v>
      </c>
      <c r="H245" s="6">
        <v>982</v>
      </c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4.25" customHeight="1" x14ac:dyDescent="0.2">
      <c r="A246" s="6" t="s">
        <v>1513</v>
      </c>
      <c r="B246" s="6" t="s">
        <v>3297</v>
      </c>
      <c r="C246" s="6">
        <v>1833</v>
      </c>
      <c r="D246" s="6">
        <v>300196</v>
      </c>
      <c r="E246" s="35">
        <v>42611</v>
      </c>
      <c r="F246" s="35">
        <v>44257</v>
      </c>
      <c r="G246" s="6">
        <v>1646</v>
      </c>
      <c r="H246" s="6">
        <v>2581</v>
      </c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4.25" customHeight="1" x14ac:dyDescent="0.2">
      <c r="A247" s="6" t="s">
        <v>739</v>
      </c>
      <c r="B247" s="6" t="s">
        <v>64</v>
      </c>
      <c r="C247" s="6">
        <v>2569</v>
      </c>
      <c r="D247" s="6">
        <v>299067</v>
      </c>
      <c r="E247" s="35">
        <v>40748</v>
      </c>
      <c r="F247" s="35">
        <v>44749</v>
      </c>
      <c r="G247" s="6">
        <v>4001</v>
      </c>
      <c r="H247" s="6">
        <v>2169</v>
      </c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4.25" customHeight="1" x14ac:dyDescent="0.2">
      <c r="A248" s="6" t="s">
        <v>1426</v>
      </c>
      <c r="B248" s="6" t="s">
        <v>64</v>
      </c>
      <c r="C248" s="6">
        <v>2412</v>
      </c>
      <c r="D248" s="6">
        <v>298638</v>
      </c>
      <c r="E248" s="35">
        <v>39240</v>
      </c>
      <c r="F248" s="35">
        <v>44729</v>
      </c>
      <c r="G248" s="6">
        <v>5489</v>
      </c>
      <c r="H248" s="6">
        <v>1567</v>
      </c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4.25" customHeight="1" x14ac:dyDescent="0.2">
      <c r="A249" s="6" t="s">
        <v>1440</v>
      </c>
      <c r="B249" s="6" t="s">
        <v>3285</v>
      </c>
      <c r="C249" s="6">
        <v>2494</v>
      </c>
      <c r="D249" s="6">
        <v>298089</v>
      </c>
      <c r="E249" s="35">
        <v>43409</v>
      </c>
      <c r="F249" s="35">
        <v>44757</v>
      </c>
      <c r="G249" s="6">
        <v>1348</v>
      </c>
      <c r="H249" s="6">
        <v>948</v>
      </c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4.25" customHeight="1" x14ac:dyDescent="0.2">
      <c r="A250" s="6" t="s">
        <v>503</v>
      </c>
      <c r="B250" s="6" t="s">
        <v>3285</v>
      </c>
      <c r="C250" s="6">
        <v>459</v>
      </c>
      <c r="D250" s="6">
        <v>297921</v>
      </c>
      <c r="E250" s="35">
        <v>39209</v>
      </c>
      <c r="F250" s="35">
        <v>44754</v>
      </c>
      <c r="G250" s="6">
        <v>5545</v>
      </c>
      <c r="H250" s="6">
        <v>258</v>
      </c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4.25" customHeight="1" x14ac:dyDescent="0.2">
      <c r="A251" s="6" t="s">
        <v>560</v>
      </c>
      <c r="B251" s="6" t="s">
        <v>3285</v>
      </c>
      <c r="C251" s="6">
        <v>1609</v>
      </c>
      <c r="D251" s="6">
        <v>297139</v>
      </c>
      <c r="E251" s="35">
        <v>40393</v>
      </c>
      <c r="F251" s="35">
        <v>44756</v>
      </c>
      <c r="G251" s="6">
        <v>4363</v>
      </c>
      <c r="H251" s="6">
        <v>360</v>
      </c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4.25" customHeight="1" x14ac:dyDescent="0.2">
      <c r="A252" s="6" t="s">
        <v>571</v>
      </c>
      <c r="B252" s="6" t="s">
        <v>3285</v>
      </c>
      <c r="C252" s="6">
        <v>1618</v>
      </c>
      <c r="D252" s="6">
        <v>296046</v>
      </c>
      <c r="E252" s="35">
        <v>42815</v>
      </c>
      <c r="F252" s="35">
        <v>44312</v>
      </c>
      <c r="G252" s="6">
        <v>1497</v>
      </c>
      <c r="H252" s="6">
        <v>952</v>
      </c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4.25" customHeight="1" x14ac:dyDescent="0.2">
      <c r="A253" s="6" t="s">
        <v>814</v>
      </c>
      <c r="B253" s="6" t="s">
        <v>64</v>
      </c>
      <c r="C253" s="6">
        <v>3990</v>
      </c>
      <c r="D253" s="6">
        <v>292254</v>
      </c>
      <c r="E253" s="35">
        <v>43215</v>
      </c>
      <c r="F253" s="35">
        <v>44777</v>
      </c>
      <c r="G253" s="6">
        <v>1562</v>
      </c>
      <c r="H253" s="6">
        <v>1469</v>
      </c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4.25" customHeight="1" x14ac:dyDescent="0.2">
      <c r="A254" s="6" t="s">
        <v>1012</v>
      </c>
      <c r="B254" s="6" t="s">
        <v>3293</v>
      </c>
      <c r="C254" s="6">
        <v>758</v>
      </c>
      <c r="D254" s="6">
        <v>291756</v>
      </c>
      <c r="E254" s="35">
        <v>42916</v>
      </c>
      <c r="F254" s="35">
        <v>44341</v>
      </c>
      <c r="G254" s="6">
        <v>1425</v>
      </c>
      <c r="H254" s="6">
        <v>620</v>
      </c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4.25" customHeight="1" x14ac:dyDescent="0.2">
      <c r="A255" s="6" t="s">
        <v>455</v>
      </c>
      <c r="B255" s="6" t="s">
        <v>64</v>
      </c>
      <c r="C255" s="6">
        <v>4136</v>
      </c>
      <c r="D255" s="6">
        <v>289997</v>
      </c>
      <c r="E255" s="35">
        <v>39103</v>
      </c>
      <c r="F255" s="35">
        <v>44110</v>
      </c>
      <c r="G255" s="6">
        <v>5007</v>
      </c>
      <c r="H255" s="6">
        <v>3345</v>
      </c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4.25" customHeight="1" x14ac:dyDescent="0.2">
      <c r="A256" s="6" t="s">
        <v>805</v>
      </c>
      <c r="B256" s="6" t="s">
        <v>64</v>
      </c>
      <c r="C256" s="6">
        <v>2602</v>
      </c>
      <c r="D256" s="6">
        <v>289728</v>
      </c>
      <c r="E256" s="35">
        <v>40444</v>
      </c>
      <c r="F256" s="35">
        <v>44760</v>
      </c>
      <c r="G256" s="6">
        <v>4316</v>
      </c>
      <c r="H256" s="6">
        <v>1377</v>
      </c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4.25" customHeight="1" x14ac:dyDescent="0.2">
      <c r="A257" s="6" t="s">
        <v>1483</v>
      </c>
      <c r="B257" s="6" t="s">
        <v>3285</v>
      </c>
      <c r="C257" s="6">
        <v>755</v>
      </c>
      <c r="D257" s="6">
        <v>288384</v>
      </c>
      <c r="E257" s="35">
        <v>43574</v>
      </c>
      <c r="F257" s="35">
        <v>44608</v>
      </c>
      <c r="G257" s="6">
        <v>1034</v>
      </c>
      <c r="H257" s="6">
        <v>588</v>
      </c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4.25" customHeight="1" x14ac:dyDescent="0.2">
      <c r="A258" s="6" t="s">
        <v>467</v>
      </c>
      <c r="B258" s="6" t="s">
        <v>3285</v>
      </c>
      <c r="C258" s="6">
        <v>937</v>
      </c>
      <c r="D258" s="6">
        <v>288174</v>
      </c>
      <c r="E258" s="35">
        <v>41516</v>
      </c>
      <c r="F258" s="35">
        <v>44749</v>
      </c>
      <c r="G258" s="6">
        <v>3233</v>
      </c>
      <c r="H258" s="6">
        <v>527</v>
      </c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4.25" customHeight="1" x14ac:dyDescent="0.2">
      <c r="A259" s="6" t="s">
        <v>1196</v>
      </c>
      <c r="B259" s="6" t="s">
        <v>64</v>
      </c>
      <c r="C259" s="6">
        <v>2612</v>
      </c>
      <c r="D259" s="6">
        <v>286319</v>
      </c>
      <c r="E259" s="35">
        <v>40519</v>
      </c>
      <c r="F259" s="35">
        <v>44748</v>
      </c>
      <c r="G259" s="6">
        <v>4229</v>
      </c>
      <c r="H259" s="6">
        <v>1933</v>
      </c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4.25" customHeight="1" x14ac:dyDescent="0.2">
      <c r="A260" s="6" t="s">
        <v>365</v>
      </c>
      <c r="B260" s="6" t="s">
        <v>3285</v>
      </c>
      <c r="C260" s="6">
        <v>1323</v>
      </c>
      <c r="D260" s="6">
        <v>285418</v>
      </c>
      <c r="E260" s="35">
        <v>39573</v>
      </c>
      <c r="F260" s="35">
        <v>44695</v>
      </c>
      <c r="G260" s="6">
        <v>5122</v>
      </c>
      <c r="H260" s="6">
        <v>634</v>
      </c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4.25" customHeight="1" x14ac:dyDescent="0.2">
      <c r="A261" s="6" t="s">
        <v>1585</v>
      </c>
      <c r="B261" s="6" t="s">
        <v>3297</v>
      </c>
      <c r="C261" s="6">
        <v>608</v>
      </c>
      <c r="D261" s="6">
        <v>283639</v>
      </c>
      <c r="E261" s="35">
        <v>41225</v>
      </c>
      <c r="F261" s="35">
        <v>44634</v>
      </c>
      <c r="G261" s="6">
        <v>3409</v>
      </c>
      <c r="H261" s="6">
        <v>180</v>
      </c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4.25" customHeight="1" x14ac:dyDescent="0.2">
      <c r="A262" s="6" t="s">
        <v>1087</v>
      </c>
      <c r="B262" s="6" t="s">
        <v>64</v>
      </c>
      <c r="C262" s="6">
        <v>3228</v>
      </c>
      <c r="D262" s="6">
        <v>281217</v>
      </c>
      <c r="E262" s="35">
        <v>38169</v>
      </c>
      <c r="F262" s="35">
        <v>44600</v>
      </c>
      <c r="G262" s="6">
        <v>6431</v>
      </c>
      <c r="H262" s="6">
        <v>1358</v>
      </c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4.25" customHeight="1" x14ac:dyDescent="0.2">
      <c r="A263" s="6" t="s">
        <v>902</v>
      </c>
      <c r="B263" s="6" t="s">
        <v>64</v>
      </c>
      <c r="C263" s="6">
        <v>2317</v>
      </c>
      <c r="D263" s="6">
        <v>277818</v>
      </c>
      <c r="E263" s="35">
        <v>40243</v>
      </c>
      <c r="F263" s="35">
        <v>44692</v>
      </c>
      <c r="G263" s="6">
        <v>4449</v>
      </c>
      <c r="H263" s="6">
        <v>1668</v>
      </c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4.25" customHeight="1" x14ac:dyDescent="0.2">
      <c r="A264" s="6" t="s">
        <v>1478</v>
      </c>
      <c r="B264" s="6" t="s">
        <v>2481</v>
      </c>
      <c r="C264" s="6">
        <v>1241</v>
      </c>
      <c r="D264" s="6">
        <v>276948</v>
      </c>
      <c r="E264" s="35">
        <v>41516</v>
      </c>
      <c r="F264" s="35">
        <v>44384</v>
      </c>
      <c r="G264" s="6">
        <v>2868</v>
      </c>
      <c r="H264" s="6">
        <v>1152</v>
      </c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4.25" customHeight="1" x14ac:dyDescent="0.2">
      <c r="A265" s="6" t="s">
        <v>1255</v>
      </c>
      <c r="B265" s="6" t="s">
        <v>3285</v>
      </c>
      <c r="C265" s="6">
        <v>792</v>
      </c>
      <c r="D265" s="6">
        <v>276904</v>
      </c>
      <c r="E265" s="35">
        <v>40510</v>
      </c>
      <c r="F265" s="35">
        <v>44290</v>
      </c>
      <c r="G265" s="6">
        <v>3780</v>
      </c>
      <c r="H265" s="6">
        <v>78</v>
      </c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4.25" customHeight="1" x14ac:dyDescent="0.2">
      <c r="A266" s="6" t="s">
        <v>1310</v>
      </c>
      <c r="B266" s="6" t="s">
        <v>64</v>
      </c>
      <c r="C266" s="6">
        <v>3175</v>
      </c>
      <c r="D266" s="6">
        <v>276500</v>
      </c>
      <c r="E266" s="35">
        <v>39400</v>
      </c>
      <c r="F266" s="35">
        <v>44762</v>
      </c>
      <c r="G266" s="6">
        <v>5362</v>
      </c>
      <c r="H266" s="6">
        <v>1357</v>
      </c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4.25" customHeight="1" x14ac:dyDescent="0.2">
      <c r="A267" s="6" t="s">
        <v>3329</v>
      </c>
      <c r="B267" s="6" t="s">
        <v>3293</v>
      </c>
      <c r="C267" s="6">
        <v>1016</v>
      </c>
      <c r="D267" s="6">
        <v>274896</v>
      </c>
      <c r="E267" s="35">
        <v>43657</v>
      </c>
      <c r="F267" s="35">
        <v>44377</v>
      </c>
      <c r="G267" s="6">
        <v>720</v>
      </c>
      <c r="H267" s="6">
        <v>454</v>
      </c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4.25" customHeight="1" x14ac:dyDescent="0.2">
      <c r="A268" s="6" t="s">
        <v>3330</v>
      </c>
      <c r="B268" s="6" t="s">
        <v>2481</v>
      </c>
      <c r="C268" s="6">
        <v>451</v>
      </c>
      <c r="D268" s="6">
        <v>274118</v>
      </c>
      <c r="E268" s="35">
        <v>42065</v>
      </c>
      <c r="F268" s="35">
        <v>44368</v>
      </c>
      <c r="G268" s="6">
        <v>2303</v>
      </c>
      <c r="H268" s="6">
        <v>17</v>
      </c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4.25" customHeight="1" x14ac:dyDescent="0.2">
      <c r="A269" s="6" t="s">
        <v>383</v>
      </c>
      <c r="B269" s="6" t="s">
        <v>64</v>
      </c>
      <c r="C269" s="6">
        <v>3207</v>
      </c>
      <c r="D269" s="6">
        <v>273341</v>
      </c>
      <c r="E269" s="35">
        <v>42914</v>
      </c>
      <c r="F269" s="35">
        <v>44775</v>
      </c>
      <c r="G269" s="6">
        <v>1861</v>
      </c>
      <c r="H269" s="6">
        <v>1764</v>
      </c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4.25" customHeight="1" x14ac:dyDescent="0.2">
      <c r="A270" s="6" t="s">
        <v>981</v>
      </c>
      <c r="B270" s="6" t="s">
        <v>3285</v>
      </c>
      <c r="C270" s="6">
        <v>1752</v>
      </c>
      <c r="D270" s="6">
        <v>273214</v>
      </c>
      <c r="E270" s="35">
        <v>42251</v>
      </c>
      <c r="F270" s="35">
        <v>44733</v>
      </c>
      <c r="G270" s="6">
        <v>2482</v>
      </c>
      <c r="H270" s="6">
        <v>1235</v>
      </c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4.25" customHeight="1" x14ac:dyDescent="0.2">
      <c r="A271" s="6" t="s">
        <v>1187</v>
      </c>
      <c r="B271" s="6" t="s">
        <v>3285</v>
      </c>
      <c r="C271" s="6">
        <v>1298</v>
      </c>
      <c r="D271" s="6">
        <v>273197</v>
      </c>
      <c r="E271" s="35">
        <v>40830</v>
      </c>
      <c r="F271" s="35">
        <v>44703</v>
      </c>
      <c r="G271" s="6">
        <v>3873</v>
      </c>
      <c r="H271" s="6">
        <v>885</v>
      </c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4.25" customHeight="1" x14ac:dyDescent="0.2">
      <c r="A272" s="6" t="s">
        <v>902</v>
      </c>
      <c r="B272" s="6" t="s">
        <v>64</v>
      </c>
      <c r="C272" s="6">
        <v>2300</v>
      </c>
      <c r="D272" s="6">
        <v>272605</v>
      </c>
      <c r="E272" s="35">
        <v>40243</v>
      </c>
      <c r="F272" s="35">
        <v>44304</v>
      </c>
      <c r="G272" s="6">
        <v>4061</v>
      </c>
      <c r="H272" s="6">
        <v>1668</v>
      </c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4.25" customHeight="1" x14ac:dyDescent="0.2">
      <c r="A273" s="6" t="s">
        <v>478</v>
      </c>
      <c r="B273" s="6" t="s">
        <v>3285</v>
      </c>
      <c r="C273" s="6">
        <v>1526</v>
      </c>
      <c r="D273" s="6">
        <v>272184</v>
      </c>
      <c r="E273" s="35">
        <v>42343</v>
      </c>
      <c r="F273" s="35">
        <v>44735</v>
      </c>
      <c r="G273" s="6">
        <v>2392</v>
      </c>
      <c r="H273" s="6">
        <v>882</v>
      </c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4.25" customHeight="1" x14ac:dyDescent="0.2">
      <c r="A274" s="6" t="s">
        <v>1034</v>
      </c>
      <c r="B274" s="6" t="s">
        <v>3285</v>
      </c>
      <c r="C274" s="6">
        <v>638</v>
      </c>
      <c r="D274" s="6">
        <v>271425</v>
      </c>
      <c r="E274" s="35">
        <v>39301</v>
      </c>
      <c r="F274" s="35">
        <v>44750</v>
      </c>
      <c r="G274" s="6">
        <v>5449</v>
      </c>
      <c r="H274" s="6">
        <v>293</v>
      </c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4.25" customHeight="1" x14ac:dyDescent="0.2">
      <c r="A275" s="6" t="s">
        <v>1200</v>
      </c>
      <c r="B275" s="6" t="s">
        <v>64</v>
      </c>
      <c r="C275" s="6">
        <v>1802</v>
      </c>
      <c r="D275" s="6">
        <v>269985</v>
      </c>
      <c r="E275" s="35">
        <v>41974</v>
      </c>
      <c r="F275" s="35">
        <v>44762</v>
      </c>
      <c r="G275" s="6">
        <v>2788</v>
      </c>
      <c r="H275" s="6">
        <v>730</v>
      </c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4.25" customHeight="1" x14ac:dyDescent="0.2">
      <c r="A276" s="6" t="s">
        <v>1189</v>
      </c>
      <c r="B276" s="6" t="s">
        <v>3285</v>
      </c>
      <c r="C276" s="6">
        <v>1015</v>
      </c>
      <c r="D276" s="6">
        <v>269838</v>
      </c>
      <c r="E276" s="35">
        <v>41220</v>
      </c>
      <c r="F276" s="35">
        <v>44405</v>
      </c>
      <c r="G276" s="6">
        <v>3185</v>
      </c>
      <c r="H276" s="6">
        <v>502</v>
      </c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4.25" customHeight="1" x14ac:dyDescent="0.2">
      <c r="A277" s="6" t="s">
        <v>934</v>
      </c>
      <c r="B277" s="6" t="s">
        <v>3285</v>
      </c>
      <c r="C277" s="6">
        <v>1257</v>
      </c>
      <c r="D277" s="6">
        <v>269190</v>
      </c>
      <c r="E277" s="35">
        <v>41646</v>
      </c>
      <c r="F277" s="35">
        <v>43951</v>
      </c>
      <c r="G277" s="6">
        <v>2305</v>
      </c>
      <c r="H277" s="6">
        <v>879</v>
      </c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4.25" customHeight="1" x14ac:dyDescent="0.2">
      <c r="A278" s="6" t="s">
        <v>1231</v>
      </c>
      <c r="B278" s="6" t="s">
        <v>3285</v>
      </c>
      <c r="C278" s="6">
        <v>925</v>
      </c>
      <c r="D278" s="6">
        <v>267407</v>
      </c>
      <c r="E278" s="35">
        <v>38559</v>
      </c>
      <c r="F278" s="35">
        <v>43807</v>
      </c>
      <c r="G278" s="6">
        <v>5248</v>
      </c>
      <c r="H278" s="6">
        <v>603</v>
      </c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4.25" customHeight="1" x14ac:dyDescent="0.2">
      <c r="A279" s="6" t="s">
        <v>257</v>
      </c>
      <c r="B279" s="6" t="s">
        <v>3285</v>
      </c>
      <c r="C279" s="6">
        <v>744</v>
      </c>
      <c r="D279" s="6">
        <v>266719</v>
      </c>
      <c r="E279" s="35">
        <v>40026</v>
      </c>
      <c r="F279" s="35">
        <v>44699</v>
      </c>
      <c r="G279" s="6">
        <v>4673</v>
      </c>
      <c r="H279" s="6">
        <v>385</v>
      </c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4.25" customHeight="1" x14ac:dyDescent="0.2">
      <c r="A280" s="6" t="s">
        <v>1101</v>
      </c>
      <c r="B280" s="6" t="s">
        <v>3285</v>
      </c>
      <c r="C280" s="6">
        <v>1548</v>
      </c>
      <c r="D280" s="6">
        <v>265750</v>
      </c>
      <c r="E280" s="35">
        <v>39472</v>
      </c>
      <c r="F280" s="35">
        <v>44688</v>
      </c>
      <c r="G280" s="6">
        <v>5216</v>
      </c>
      <c r="H280" s="6">
        <v>881</v>
      </c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4.25" customHeight="1" x14ac:dyDescent="0.2">
      <c r="A281" s="6" t="s">
        <v>292</v>
      </c>
      <c r="B281" s="6" t="s">
        <v>64</v>
      </c>
      <c r="C281" s="6">
        <v>4727</v>
      </c>
      <c r="D281" s="6">
        <v>265074</v>
      </c>
      <c r="E281" s="35">
        <v>40941</v>
      </c>
      <c r="F281" s="35">
        <v>44585</v>
      </c>
      <c r="G281" s="6">
        <v>3644</v>
      </c>
      <c r="H281" s="6">
        <v>2359</v>
      </c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4.25" customHeight="1" x14ac:dyDescent="0.2">
      <c r="A282" s="6" t="s">
        <v>357</v>
      </c>
      <c r="B282" s="6" t="s">
        <v>64</v>
      </c>
      <c r="C282" s="6">
        <v>2687</v>
      </c>
      <c r="D282" s="6">
        <v>265016</v>
      </c>
      <c r="E282" s="35">
        <v>42324</v>
      </c>
      <c r="F282" s="35">
        <v>44753</v>
      </c>
      <c r="G282" s="6">
        <v>2429</v>
      </c>
      <c r="H282" s="6">
        <v>1674</v>
      </c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4.25" customHeight="1" x14ac:dyDescent="0.2">
      <c r="A283" s="6" t="s">
        <v>676</v>
      </c>
      <c r="B283" s="6" t="s">
        <v>64</v>
      </c>
      <c r="C283" s="6">
        <v>2454</v>
      </c>
      <c r="D283" s="6">
        <v>264823</v>
      </c>
      <c r="E283" s="35">
        <v>40913</v>
      </c>
      <c r="F283" s="35">
        <v>42419</v>
      </c>
      <c r="G283" s="6">
        <v>1506</v>
      </c>
      <c r="H283" s="6">
        <v>1118</v>
      </c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4.25" customHeight="1" x14ac:dyDescent="0.2">
      <c r="A284" s="6" t="s">
        <v>209</v>
      </c>
      <c r="B284" s="6" t="s">
        <v>3285</v>
      </c>
      <c r="C284" s="6">
        <v>1254</v>
      </c>
      <c r="D284" s="6">
        <v>264425</v>
      </c>
      <c r="E284" s="35">
        <v>42213</v>
      </c>
      <c r="F284" s="35">
        <v>44611</v>
      </c>
      <c r="G284" s="6">
        <v>2398</v>
      </c>
      <c r="H284" s="6">
        <v>660</v>
      </c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4.25" customHeight="1" x14ac:dyDescent="0.2">
      <c r="A285" s="6" t="s">
        <v>202</v>
      </c>
      <c r="B285" s="6" t="s">
        <v>3285</v>
      </c>
      <c r="C285" s="6">
        <v>871</v>
      </c>
      <c r="D285" s="6">
        <v>263234</v>
      </c>
      <c r="E285" s="35">
        <v>42321</v>
      </c>
      <c r="F285" s="35">
        <v>44529</v>
      </c>
      <c r="G285" s="6">
        <v>2208</v>
      </c>
      <c r="H285" s="6">
        <v>356</v>
      </c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4.25" customHeight="1" x14ac:dyDescent="0.2">
      <c r="A286" s="6" t="s">
        <v>1363</v>
      </c>
      <c r="B286" s="6" t="s">
        <v>64</v>
      </c>
      <c r="C286" s="6">
        <v>2435</v>
      </c>
      <c r="D286" s="6">
        <v>262335</v>
      </c>
      <c r="E286" s="35">
        <v>41264</v>
      </c>
      <c r="F286" s="35">
        <v>44698</v>
      </c>
      <c r="G286" s="6">
        <v>3434</v>
      </c>
      <c r="H286" s="6">
        <v>1481</v>
      </c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4.25" customHeight="1" x14ac:dyDescent="0.2">
      <c r="A287" s="6" t="s">
        <v>1363</v>
      </c>
      <c r="B287" s="6" t="s">
        <v>64</v>
      </c>
      <c r="C287" s="6">
        <v>2435</v>
      </c>
      <c r="D287" s="6">
        <v>262335</v>
      </c>
      <c r="E287" s="35">
        <v>41264</v>
      </c>
      <c r="F287" s="35">
        <v>44698</v>
      </c>
      <c r="G287" s="6">
        <v>3434</v>
      </c>
      <c r="H287" s="6">
        <v>1481</v>
      </c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4.25" customHeight="1" x14ac:dyDescent="0.2">
      <c r="A288" s="6" t="s">
        <v>1024</v>
      </c>
      <c r="B288" s="6" t="s">
        <v>64</v>
      </c>
      <c r="C288" s="6">
        <v>4264</v>
      </c>
      <c r="D288" s="6">
        <v>261141</v>
      </c>
      <c r="E288" s="35">
        <v>42216</v>
      </c>
      <c r="F288" s="35">
        <v>44739</v>
      </c>
      <c r="G288" s="6">
        <v>2523</v>
      </c>
      <c r="H288" s="6">
        <v>1977</v>
      </c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4.25" customHeight="1" x14ac:dyDescent="0.2">
      <c r="A289" s="6" t="s">
        <v>412</v>
      </c>
      <c r="B289" s="6" t="s">
        <v>64</v>
      </c>
      <c r="C289" s="6">
        <v>2258</v>
      </c>
      <c r="D289" s="6">
        <v>258129</v>
      </c>
      <c r="E289" s="35">
        <v>40632</v>
      </c>
      <c r="F289" s="35">
        <v>44777</v>
      </c>
      <c r="G289" s="6">
        <v>4145</v>
      </c>
      <c r="H289" s="6">
        <v>1351</v>
      </c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4.25" customHeight="1" x14ac:dyDescent="0.2">
      <c r="A290" s="6" t="s">
        <v>1076</v>
      </c>
      <c r="B290" s="6" t="s">
        <v>3285</v>
      </c>
      <c r="C290" s="6">
        <v>836</v>
      </c>
      <c r="D290" s="6">
        <v>257764</v>
      </c>
      <c r="E290" s="35">
        <v>40436</v>
      </c>
      <c r="F290" s="35">
        <v>44635</v>
      </c>
      <c r="G290" s="6">
        <v>4199</v>
      </c>
      <c r="H290" s="6">
        <v>457</v>
      </c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4.25" customHeight="1" x14ac:dyDescent="0.2">
      <c r="A291" s="6" t="s">
        <v>684</v>
      </c>
      <c r="B291" s="6" t="s">
        <v>3285</v>
      </c>
      <c r="C291" s="6">
        <v>860</v>
      </c>
      <c r="D291" s="6">
        <v>256285</v>
      </c>
      <c r="E291" s="35">
        <v>41319</v>
      </c>
      <c r="F291" s="35">
        <v>43622</v>
      </c>
      <c r="G291" s="6">
        <v>2303</v>
      </c>
      <c r="H291" s="6">
        <v>543</v>
      </c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4.25" customHeight="1" x14ac:dyDescent="0.2">
      <c r="A292" s="6" t="s">
        <v>3331</v>
      </c>
      <c r="B292" s="6" t="s">
        <v>3293</v>
      </c>
      <c r="C292" s="6">
        <v>406</v>
      </c>
      <c r="D292" s="6">
        <v>253903</v>
      </c>
      <c r="E292" s="35">
        <v>41442</v>
      </c>
      <c r="F292" s="35">
        <v>44335</v>
      </c>
      <c r="G292" s="6">
        <v>2893</v>
      </c>
      <c r="H292" s="6">
        <v>347</v>
      </c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4.25" customHeight="1" x14ac:dyDescent="0.2">
      <c r="A293" s="6" t="s">
        <v>109</v>
      </c>
      <c r="B293" s="6" t="s">
        <v>3285</v>
      </c>
      <c r="C293" s="6">
        <v>710</v>
      </c>
      <c r="D293" s="6">
        <v>253776</v>
      </c>
      <c r="E293" s="35">
        <v>41588</v>
      </c>
      <c r="F293" s="35">
        <v>44669</v>
      </c>
      <c r="G293" s="6">
        <v>3081</v>
      </c>
      <c r="H293" s="6">
        <v>563</v>
      </c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4.25" customHeight="1" x14ac:dyDescent="0.2">
      <c r="A294" s="6" t="s">
        <v>1077</v>
      </c>
      <c r="B294" s="6" t="s">
        <v>64</v>
      </c>
      <c r="C294" s="6">
        <v>2934</v>
      </c>
      <c r="D294" s="6">
        <v>253541</v>
      </c>
      <c r="E294" s="35">
        <v>43348</v>
      </c>
      <c r="F294" s="35">
        <v>44241</v>
      </c>
      <c r="G294" s="6">
        <v>893</v>
      </c>
      <c r="H294" s="6">
        <v>1604</v>
      </c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4.25" customHeight="1" x14ac:dyDescent="0.2">
      <c r="A295" s="6" t="s">
        <v>214</v>
      </c>
      <c r="B295" s="6" t="s">
        <v>3285</v>
      </c>
      <c r="C295" s="6">
        <v>1122</v>
      </c>
      <c r="D295" s="6">
        <v>252450</v>
      </c>
      <c r="E295" s="35">
        <v>38208</v>
      </c>
      <c r="F295" s="35">
        <v>44653</v>
      </c>
      <c r="G295" s="6">
        <v>6445</v>
      </c>
      <c r="H295" s="6">
        <v>966</v>
      </c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4.25" customHeight="1" x14ac:dyDescent="0.2">
      <c r="A296" s="6" t="s">
        <v>252</v>
      </c>
      <c r="B296" s="6" t="s">
        <v>3285</v>
      </c>
      <c r="C296" s="6">
        <v>1267</v>
      </c>
      <c r="D296" s="6">
        <v>252188</v>
      </c>
      <c r="E296" s="35">
        <v>43712</v>
      </c>
      <c r="F296" s="35">
        <v>44750</v>
      </c>
      <c r="G296" s="6">
        <v>1038</v>
      </c>
      <c r="H296" s="6">
        <v>111</v>
      </c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4.25" customHeight="1" x14ac:dyDescent="0.2">
      <c r="A297" s="6" t="s">
        <v>3329</v>
      </c>
      <c r="B297" s="6" t="s">
        <v>3293</v>
      </c>
      <c r="C297" s="6">
        <v>987</v>
      </c>
      <c r="D297" s="6">
        <v>252072</v>
      </c>
      <c r="E297" s="35">
        <v>43657</v>
      </c>
      <c r="F297" s="35">
        <v>44276</v>
      </c>
      <c r="G297" s="6">
        <v>619</v>
      </c>
      <c r="H297" s="6">
        <v>454</v>
      </c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4.25" customHeight="1" x14ac:dyDescent="0.2">
      <c r="A298" s="6" t="s">
        <v>1226</v>
      </c>
      <c r="B298" s="6" t="s">
        <v>3285</v>
      </c>
      <c r="C298" s="6">
        <v>1942</v>
      </c>
      <c r="D298" s="6">
        <v>251173</v>
      </c>
      <c r="E298" s="35">
        <v>38873</v>
      </c>
      <c r="F298" s="35">
        <v>43651</v>
      </c>
      <c r="G298" s="6">
        <v>4778</v>
      </c>
      <c r="H298" s="6">
        <v>991</v>
      </c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4.25" customHeight="1" x14ac:dyDescent="0.2">
      <c r="A299" s="6" t="s">
        <v>903</v>
      </c>
      <c r="B299" s="6" t="s">
        <v>3285</v>
      </c>
      <c r="C299" s="6">
        <v>2327</v>
      </c>
      <c r="D299" s="6">
        <v>250306</v>
      </c>
      <c r="E299" s="35">
        <v>42362</v>
      </c>
      <c r="F299" s="35">
        <v>43515</v>
      </c>
      <c r="G299" s="6">
        <v>1153</v>
      </c>
      <c r="H299" s="6">
        <v>882</v>
      </c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4.25" customHeight="1" x14ac:dyDescent="0.2">
      <c r="A300" s="6" t="s">
        <v>1055</v>
      </c>
      <c r="B300" s="6" t="s">
        <v>64</v>
      </c>
      <c r="C300" s="6">
        <v>2045</v>
      </c>
      <c r="D300" s="6">
        <v>250052</v>
      </c>
      <c r="E300" s="35">
        <v>40812</v>
      </c>
      <c r="F300" s="35">
        <v>44762</v>
      </c>
      <c r="G300" s="6">
        <v>3950</v>
      </c>
      <c r="H300" s="6">
        <v>1145</v>
      </c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4.25" customHeight="1" x14ac:dyDescent="0.2">
      <c r="A301" s="6" t="s">
        <v>66</v>
      </c>
      <c r="B301" s="6" t="s">
        <v>3285</v>
      </c>
      <c r="C301" s="6">
        <v>949</v>
      </c>
      <c r="D301" s="6">
        <v>249767</v>
      </c>
      <c r="E301" s="35">
        <v>38733</v>
      </c>
      <c r="F301" s="35">
        <v>41981</v>
      </c>
      <c r="G301" s="6">
        <v>3248</v>
      </c>
      <c r="H301" s="6">
        <v>324</v>
      </c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4.25" customHeight="1" x14ac:dyDescent="0.2">
      <c r="A302" s="6" t="s">
        <v>1139</v>
      </c>
      <c r="B302" s="6" t="s">
        <v>3285</v>
      </c>
      <c r="C302" s="6">
        <v>578</v>
      </c>
      <c r="D302" s="6">
        <v>249557</v>
      </c>
      <c r="E302" s="35">
        <v>39639</v>
      </c>
      <c r="F302" s="35">
        <v>44735</v>
      </c>
      <c r="G302" s="6">
        <v>5096</v>
      </c>
      <c r="H302" s="6">
        <v>469</v>
      </c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4.25" customHeight="1" x14ac:dyDescent="0.2">
      <c r="A303" s="6" t="s">
        <v>1224</v>
      </c>
      <c r="B303" s="6" t="s">
        <v>64</v>
      </c>
      <c r="C303" s="6">
        <v>6446</v>
      </c>
      <c r="D303" s="6">
        <v>248999</v>
      </c>
      <c r="E303" s="35">
        <v>42387</v>
      </c>
      <c r="F303" s="35">
        <v>44725</v>
      </c>
      <c r="G303" s="6">
        <v>2338</v>
      </c>
      <c r="H303" s="6">
        <v>3309</v>
      </c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4.25" customHeight="1" x14ac:dyDescent="0.2">
      <c r="A304" s="6" t="s">
        <v>987</v>
      </c>
      <c r="B304" s="6" t="s">
        <v>3285</v>
      </c>
      <c r="C304" s="6">
        <v>880</v>
      </c>
      <c r="D304" s="6">
        <v>247835</v>
      </c>
      <c r="E304" s="35">
        <v>41592</v>
      </c>
      <c r="F304" s="35">
        <v>44676</v>
      </c>
      <c r="G304" s="6">
        <v>3084</v>
      </c>
      <c r="H304" s="6">
        <v>528</v>
      </c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4.25" customHeight="1" x14ac:dyDescent="0.2">
      <c r="A305" s="6" t="s">
        <v>3332</v>
      </c>
      <c r="B305" s="6" t="s">
        <v>64</v>
      </c>
      <c r="C305" s="6">
        <v>2459</v>
      </c>
      <c r="D305" s="6">
        <v>247292</v>
      </c>
      <c r="E305" s="35">
        <v>40897</v>
      </c>
      <c r="F305" s="35">
        <v>44384</v>
      </c>
      <c r="G305" s="6">
        <v>3487</v>
      </c>
      <c r="H305" s="6">
        <v>1640</v>
      </c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4.25" customHeight="1" x14ac:dyDescent="0.2">
      <c r="A306" s="6" t="s">
        <v>3333</v>
      </c>
      <c r="B306" s="6" t="s">
        <v>64</v>
      </c>
      <c r="C306" s="6">
        <v>4548</v>
      </c>
      <c r="D306" s="6">
        <v>247233</v>
      </c>
      <c r="E306" s="35">
        <v>41691</v>
      </c>
      <c r="F306" s="35">
        <v>43316</v>
      </c>
      <c r="G306" s="6">
        <v>1625</v>
      </c>
      <c r="H306" s="6">
        <v>2088</v>
      </c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4.25" customHeight="1" x14ac:dyDescent="0.2">
      <c r="A307" s="6" t="s">
        <v>3334</v>
      </c>
      <c r="B307" s="6" t="s">
        <v>3293</v>
      </c>
      <c r="C307" s="6">
        <v>730</v>
      </c>
      <c r="D307" s="6">
        <v>246877</v>
      </c>
      <c r="E307" s="35">
        <v>38449</v>
      </c>
      <c r="F307" s="35">
        <v>44353</v>
      </c>
      <c r="G307" s="6">
        <v>5904</v>
      </c>
      <c r="H307" s="6">
        <v>650</v>
      </c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4.25" customHeight="1" x14ac:dyDescent="0.2">
      <c r="A308" s="6" t="s">
        <v>207</v>
      </c>
      <c r="B308" s="6" t="s">
        <v>64</v>
      </c>
      <c r="C308" s="6">
        <v>3611</v>
      </c>
      <c r="D308" s="6">
        <v>245626</v>
      </c>
      <c r="E308" s="35">
        <v>39343</v>
      </c>
      <c r="F308" s="35">
        <v>44418</v>
      </c>
      <c r="G308" s="6">
        <v>5075</v>
      </c>
      <c r="H308" s="6">
        <v>2216</v>
      </c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4.25" customHeight="1" x14ac:dyDescent="0.2">
      <c r="A309" s="6" t="s">
        <v>409</v>
      </c>
      <c r="B309" s="6" t="s">
        <v>3285</v>
      </c>
      <c r="C309" s="6">
        <v>573</v>
      </c>
      <c r="D309" s="6">
        <v>243468</v>
      </c>
      <c r="E309" s="35">
        <v>37323</v>
      </c>
      <c r="F309" s="35">
        <v>41821</v>
      </c>
      <c r="G309" s="6">
        <v>4498</v>
      </c>
      <c r="H309" s="6">
        <v>283</v>
      </c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4.25" customHeight="1" x14ac:dyDescent="0.2">
      <c r="A310" s="6" t="s">
        <v>160</v>
      </c>
      <c r="B310" s="6" t="s">
        <v>3285</v>
      </c>
      <c r="C310" s="6">
        <v>218</v>
      </c>
      <c r="D310" s="6">
        <v>243276</v>
      </c>
      <c r="E310" s="35">
        <v>44145</v>
      </c>
      <c r="F310" s="35">
        <v>44749</v>
      </c>
      <c r="G310" s="6">
        <v>604</v>
      </c>
      <c r="H310" s="6">
        <v>144</v>
      </c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4.25" customHeight="1" x14ac:dyDescent="0.2">
      <c r="A311" s="6" t="s">
        <v>1139</v>
      </c>
      <c r="B311" s="6" t="s">
        <v>2481</v>
      </c>
      <c r="C311" s="6">
        <v>558</v>
      </c>
      <c r="D311" s="6">
        <v>240980</v>
      </c>
      <c r="E311" s="35">
        <v>39639</v>
      </c>
      <c r="F311" s="35">
        <v>44351</v>
      </c>
      <c r="G311" s="6">
        <v>4712</v>
      </c>
      <c r="H311" s="6">
        <v>469</v>
      </c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4.25" customHeight="1" x14ac:dyDescent="0.2">
      <c r="A312" s="6" t="s">
        <v>1161</v>
      </c>
      <c r="B312" s="6" t="s">
        <v>3285</v>
      </c>
      <c r="C312" s="6">
        <v>384</v>
      </c>
      <c r="D312" s="6">
        <v>240422</v>
      </c>
      <c r="E312" s="35">
        <v>38295</v>
      </c>
      <c r="F312" s="35">
        <v>44758</v>
      </c>
      <c r="G312" s="6">
        <v>6463</v>
      </c>
      <c r="H312" s="6">
        <v>238</v>
      </c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4.25" customHeight="1" x14ac:dyDescent="0.2">
      <c r="A313" s="6" t="s">
        <v>1654</v>
      </c>
      <c r="B313" s="6" t="s">
        <v>3297</v>
      </c>
      <c r="C313" s="6">
        <v>1236</v>
      </c>
      <c r="D313" s="6">
        <v>240379</v>
      </c>
      <c r="E313" s="35">
        <v>41321</v>
      </c>
      <c r="F313" s="35">
        <v>44632</v>
      </c>
      <c r="G313" s="6">
        <v>3311</v>
      </c>
      <c r="H313" s="6">
        <v>547</v>
      </c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4.25" customHeight="1" x14ac:dyDescent="0.2">
      <c r="A314" s="6" t="s">
        <v>3335</v>
      </c>
      <c r="B314" s="6" t="s">
        <v>3285</v>
      </c>
      <c r="C314" s="6">
        <v>911</v>
      </c>
      <c r="D314" s="6">
        <v>239899</v>
      </c>
      <c r="E314" s="35">
        <v>36306</v>
      </c>
      <c r="F314" s="35">
        <v>42393</v>
      </c>
      <c r="G314" s="6">
        <v>6087</v>
      </c>
      <c r="H314" s="6">
        <v>511</v>
      </c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4.25" customHeight="1" x14ac:dyDescent="0.2">
      <c r="A315" s="6" t="s">
        <v>240</v>
      </c>
      <c r="B315" s="6" t="s">
        <v>64</v>
      </c>
      <c r="C315" s="6">
        <v>3876</v>
      </c>
      <c r="D315" s="6">
        <v>239039</v>
      </c>
      <c r="E315" s="35">
        <v>39138</v>
      </c>
      <c r="F315" s="35">
        <v>44763</v>
      </c>
      <c r="G315" s="6">
        <v>5625</v>
      </c>
      <c r="H315" s="6">
        <v>2223</v>
      </c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4.25" customHeight="1" x14ac:dyDescent="0.2">
      <c r="A316" s="6" t="s">
        <v>1090</v>
      </c>
      <c r="B316" s="6" t="s">
        <v>3285</v>
      </c>
      <c r="C316" s="6">
        <v>1469</v>
      </c>
      <c r="D316" s="6">
        <v>238271</v>
      </c>
      <c r="E316" s="35">
        <v>40368</v>
      </c>
      <c r="F316" s="35">
        <v>44460</v>
      </c>
      <c r="G316" s="6">
        <v>4092</v>
      </c>
      <c r="H316" s="6">
        <v>614</v>
      </c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4.25" customHeight="1" x14ac:dyDescent="0.2">
      <c r="A317" s="6" t="s">
        <v>683</v>
      </c>
      <c r="B317" s="6" t="s">
        <v>64</v>
      </c>
      <c r="C317" s="6">
        <v>1139</v>
      </c>
      <c r="D317" s="6">
        <v>238173</v>
      </c>
      <c r="E317" s="35">
        <v>39066</v>
      </c>
      <c r="F317" s="35">
        <v>44726</v>
      </c>
      <c r="G317" s="6">
        <v>5660</v>
      </c>
      <c r="H317" s="6">
        <v>964</v>
      </c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4.25" customHeight="1" x14ac:dyDescent="0.2">
      <c r="A318" s="6" t="s">
        <v>535</v>
      </c>
      <c r="B318" s="6" t="s">
        <v>3285</v>
      </c>
      <c r="C318" s="6">
        <v>525</v>
      </c>
      <c r="D318" s="6">
        <v>236978</v>
      </c>
      <c r="E318" s="35">
        <v>39505</v>
      </c>
      <c r="F318" s="35">
        <v>44743</v>
      </c>
      <c r="G318" s="6">
        <v>5238</v>
      </c>
      <c r="H318" s="6">
        <v>320</v>
      </c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4.25" customHeight="1" x14ac:dyDescent="0.2">
      <c r="A319" s="6" t="s">
        <v>668</v>
      </c>
      <c r="B319" s="6" t="s">
        <v>64</v>
      </c>
      <c r="C319" s="6">
        <v>3445</v>
      </c>
      <c r="D319" s="6">
        <v>236099</v>
      </c>
      <c r="E319" s="35">
        <v>40315</v>
      </c>
      <c r="F319" s="35">
        <v>44748</v>
      </c>
      <c r="G319" s="6">
        <v>4433</v>
      </c>
      <c r="H319" s="6">
        <v>1845</v>
      </c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4.25" customHeight="1" x14ac:dyDescent="0.2">
      <c r="A320" s="6" t="s">
        <v>541</v>
      </c>
      <c r="B320" s="6" t="s">
        <v>64</v>
      </c>
      <c r="C320" s="6">
        <v>1910</v>
      </c>
      <c r="D320" s="6">
        <v>236035</v>
      </c>
      <c r="E320" s="35">
        <v>38017</v>
      </c>
      <c r="F320" s="35">
        <v>43888</v>
      </c>
      <c r="G320" s="6">
        <v>5871</v>
      </c>
      <c r="H320" s="6">
        <v>1083</v>
      </c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4.25" customHeight="1" x14ac:dyDescent="0.2">
      <c r="A321" s="6" t="s">
        <v>3336</v>
      </c>
      <c r="B321" s="6" t="s">
        <v>64</v>
      </c>
      <c r="C321" s="6">
        <v>1314</v>
      </c>
      <c r="D321" s="6">
        <v>235355</v>
      </c>
      <c r="E321" s="35">
        <v>41806</v>
      </c>
      <c r="F321" s="35">
        <v>44361</v>
      </c>
      <c r="G321" s="6">
        <v>2555</v>
      </c>
      <c r="H321" s="6">
        <v>931</v>
      </c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4.25" customHeight="1" x14ac:dyDescent="0.2">
      <c r="A322" s="6" t="s">
        <v>1376</v>
      </c>
      <c r="B322" s="6" t="s">
        <v>3285</v>
      </c>
      <c r="C322" s="6">
        <v>1227</v>
      </c>
      <c r="D322" s="6">
        <v>235118</v>
      </c>
      <c r="E322" s="35">
        <v>42958</v>
      </c>
      <c r="F322" s="35">
        <v>44747</v>
      </c>
      <c r="G322" s="6">
        <v>1789</v>
      </c>
      <c r="H322" s="6">
        <v>607</v>
      </c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4.25" customHeight="1" x14ac:dyDescent="0.2">
      <c r="A323" s="6" t="s">
        <v>1319</v>
      </c>
      <c r="B323" s="6" t="s">
        <v>64</v>
      </c>
      <c r="C323" s="6">
        <v>2866</v>
      </c>
      <c r="D323" s="6">
        <v>234892</v>
      </c>
      <c r="E323" s="35">
        <v>38062</v>
      </c>
      <c r="F323" s="35">
        <v>44760</v>
      </c>
      <c r="G323" s="6">
        <v>6698</v>
      </c>
      <c r="H323" s="6">
        <v>1697</v>
      </c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4.25" customHeight="1" x14ac:dyDescent="0.2">
      <c r="A324" s="6" t="s">
        <v>1672</v>
      </c>
      <c r="B324" s="6" t="s">
        <v>3297</v>
      </c>
      <c r="C324" s="6">
        <v>773</v>
      </c>
      <c r="D324" s="6">
        <v>234134</v>
      </c>
      <c r="E324" s="35">
        <v>41234</v>
      </c>
      <c r="F324" s="35">
        <v>44602</v>
      </c>
      <c r="G324" s="6">
        <v>3368</v>
      </c>
      <c r="H324" s="6">
        <v>633</v>
      </c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4.25" customHeight="1" x14ac:dyDescent="0.2">
      <c r="A325" s="6" t="s">
        <v>177</v>
      </c>
      <c r="B325" s="6" t="s">
        <v>3285</v>
      </c>
      <c r="C325" s="6">
        <v>804</v>
      </c>
      <c r="D325" s="6">
        <v>233399</v>
      </c>
      <c r="E325" s="35">
        <v>39894</v>
      </c>
      <c r="F325" s="35">
        <v>44705</v>
      </c>
      <c r="G325" s="6">
        <v>4811</v>
      </c>
      <c r="H325" s="6">
        <v>396</v>
      </c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4.25" customHeight="1" x14ac:dyDescent="0.2">
      <c r="A326" s="6" t="s">
        <v>685</v>
      </c>
      <c r="B326" s="6" t="s">
        <v>3285</v>
      </c>
      <c r="C326" s="6">
        <v>1395</v>
      </c>
      <c r="D326" s="6">
        <v>232545</v>
      </c>
      <c r="E326" s="35">
        <v>42392</v>
      </c>
      <c r="F326" s="35">
        <v>44756</v>
      </c>
      <c r="G326" s="6">
        <v>2364</v>
      </c>
      <c r="H326" s="6">
        <v>810</v>
      </c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4.25" customHeight="1" x14ac:dyDescent="0.2">
      <c r="A327" s="6" t="s">
        <v>1558</v>
      </c>
      <c r="B327" s="6" t="s">
        <v>3297</v>
      </c>
      <c r="C327" s="6">
        <v>2410</v>
      </c>
      <c r="D327" s="6">
        <v>231936</v>
      </c>
      <c r="E327" s="35">
        <v>43220</v>
      </c>
      <c r="F327" s="35">
        <v>44624</v>
      </c>
      <c r="G327" s="6">
        <v>1404</v>
      </c>
      <c r="H327" s="6">
        <v>1141</v>
      </c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4.25" customHeight="1" x14ac:dyDescent="0.2">
      <c r="A328" s="6" t="s">
        <v>616</v>
      </c>
      <c r="B328" s="6" t="s">
        <v>64</v>
      </c>
      <c r="C328" s="6">
        <v>1986</v>
      </c>
      <c r="D328" s="6">
        <v>231915</v>
      </c>
      <c r="E328" s="35">
        <v>43348</v>
      </c>
      <c r="F328" s="35">
        <v>44763</v>
      </c>
      <c r="G328" s="6">
        <v>1415</v>
      </c>
      <c r="H328" s="6">
        <v>988</v>
      </c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4.25" customHeight="1" x14ac:dyDescent="0.2">
      <c r="A329" s="6" t="s">
        <v>3337</v>
      </c>
      <c r="B329" s="6" t="s">
        <v>3285</v>
      </c>
      <c r="C329" s="6">
        <v>189</v>
      </c>
      <c r="D329" s="6">
        <v>231911</v>
      </c>
      <c r="E329" s="35">
        <v>36000</v>
      </c>
      <c r="F329" s="35">
        <v>44329</v>
      </c>
      <c r="G329" s="6">
        <v>8329</v>
      </c>
      <c r="H329" s="6">
        <v>12</v>
      </c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4.25" customHeight="1" x14ac:dyDescent="0.2">
      <c r="A330" s="6" t="s">
        <v>1034</v>
      </c>
      <c r="B330" s="6" t="s">
        <v>2481</v>
      </c>
      <c r="C330" s="6">
        <v>612</v>
      </c>
      <c r="D330" s="6">
        <v>230781</v>
      </c>
      <c r="E330" s="35">
        <v>39301</v>
      </c>
      <c r="F330" s="35">
        <v>44381</v>
      </c>
      <c r="G330" s="6">
        <v>5080</v>
      </c>
      <c r="H330" s="6">
        <v>293</v>
      </c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4.25" customHeight="1" x14ac:dyDescent="0.2">
      <c r="A331" s="6" t="s">
        <v>199</v>
      </c>
      <c r="B331" s="6" t="s">
        <v>64</v>
      </c>
      <c r="C331" s="6">
        <v>2142</v>
      </c>
      <c r="D331" s="6">
        <v>229955</v>
      </c>
      <c r="E331" s="35">
        <v>43583</v>
      </c>
      <c r="F331" s="35">
        <v>44727</v>
      </c>
      <c r="G331" s="6">
        <v>1144</v>
      </c>
      <c r="H331" s="6">
        <v>1137</v>
      </c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4.25" customHeight="1" x14ac:dyDescent="0.2">
      <c r="A332" s="6" t="s">
        <v>558</v>
      </c>
      <c r="B332" s="6" t="s">
        <v>3285</v>
      </c>
      <c r="C332" s="6">
        <v>430</v>
      </c>
      <c r="D332" s="6">
        <v>229930</v>
      </c>
      <c r="E332" s="35">
        <v>36507</v>
      </c>
      <c r="F332" s="35">
        <v>44686</v>
      </c>
      <c r="G332" s="6">
        <v>8179</v>
      </c>
      <c r="H332" s="6">
        <v>172</v>
      </c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4.25" customHeight="1" x14ac:dyDescent="0.2">
      <c r="A333" s="6" t="s">
        <v>1747</v>
      </c>
      <c r="B333" s="6" t="s">
        <v>3297</v>
      </c>
      <c r="C333" s="6">
        <v>1154</v>
      </c>
      <c r="D333" s="6">
        <v>227837</v>
      </c>
      <c r="E333" s="35">
        <v>38779</v>
      </c>
      <c r="F333" s="35">
        <v>44600</v>
      </c>
      <c r="G333" s="6">
        <v>5821</v>
      </c>
      <c r="H333" s="6">
        <v>584</v>
      </c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4.25" customHeight="1" x14ac:dyDescent="0.2">
      <c r="A334" s="6" t="s">
        <v>652</v>
      </c>
      <c r="B334" s="6" t="s">
        <v>3285</v>
      </c>
      <c r="C334" s="6">
        <v>584</v>
      </c>
      <c r="D334" s="6">
        <v>227607</v>
      </c>
      <c r="E334" s="35">
        <v>42917</v>
      </c>
      <c r="F334" s="35">
        <v>44755</v>
      </c>
      <c r="G334" s="6">
        <v>1838</v>
      </c>
      <c r="H334" s="6">
        <v>370</v>
      </c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4.25" customHeight="1" x14ac:dyDescent="0.2">
      <c r="A335" s="6" t="s">
        <v>1603</v>
      </c>
      <c r="B335" s="6" t="s">
        <v>3297</v>
      </c>
      <c r="C335" s="6">
        <v>940</v>
      </c>
      <c r="D335" s="6">
        <v>227419</v>
      </c>
      <c r="E335" s="35">
        <v>42892</v>
      </c>
      <c r="F335" s="35">
        <v>44630</v>
      </c>
      <c r="G335" s="6">
        <v>1738</v>
      </c>
      <c r="H335" s="6">
        <v>642</v>
      </c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4.25" customHeight="1" x14ac:dyDescent="0.2">
      <c r="A336" s="6" t="s">
        <v>1411</v>
      </c>
      <c r="B336" s="6" t="s">
        <v>64</v>
      </c>
      <c r="C336" s="6">
        <v>1856</v>
      </c>
      <c r="D336" s="6">
        <v>226340</v>
      </c>
      <c r="E336" s="35">
        <v>39023</v>
      </c>
      <c r="F336" s="35">
        <v>44680</v>
      </c>
      <c r="G336" s="6">
        <v>5657</v>
      </c>
      <c r="H336" s="6">
        <v>1286</v>
      </c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4.25" customHeight="1" x14ac:dyDescent="0.2">
      <c r="A337" s="6" t="s">
        <v>1019</v>
      </c>
      <c r="B337" s="6" t="s">
        <v>64</v>
      </c>
      <c r="C337" s="6">
        <v>1870</v>
      </c>
      <c r="D337" s="6">
        <v>226027</v>
      </c>
      <c r="E337" s="35">
        <v>39668</v>
      </c>
      <c r="F337" s="35">
        <v>44764</v>
      </c>
      <c r="G337" s="6">
        <v>5096</v>
      </c>
      <c r="H337" s="6">
        <v>1194</v>
      </c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4.25" customHeight="1" x14ac:dyDescent="0.2">
      <c r="A338" s="6" t="s">
        <v>3338</v>
      </c>
      <c r="B338" s="6" t="s">
        <v>3293</v>
      </c>
      <c r="C338" s="6">
        <v>541</v>
      </c>
      <c r="D338" s="6">
        <v>225914</v>
      </c>
      <c r="E338" s="35">
        <v>40875</v>
      </c>
      <c r="F338" s="35">
        <v>44284</v>
      </c>
      <c r="G338" s="6">
        <v>3409</v>
      </c>
      <c r="H338" s="6">
        <v>259</v>
      </c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4.25" customHeight="1" x14ac:dyDescent="0.2">
      <c r="A339" s="6" t="s">
        <v>923</v>
      </c>
      <c r="B339" s="6" t="s">
        <v>3285</v>
      </c>
      <c r="C339" s="6">
        <v>808</v>
      </c>
      <c r="D339" s="6">
        <v>225423</v>
      </c>
      <c r="E339" s="35">
        <v>40020</v>
      </c>
      <c r="F339" s="35">
        <v>44563</v>
      </c>
      <c r="G339" s="6">
        <v>4543</v>
      </c>
      <c r="H339" s="6">
        <v>447</v>
      </c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4.25" customHeight="1" x14ac:dyDescent="0.2">
      <c r="A340" s="6" t="s">
        <v>361</v>
      </c>
      <c r="B340" s="6" t="s">
        <v>2481</v>
      </c>
      <c r="C340" s="6">
        <v>1552</v>
      </c>
      <c r="D340" s="6">
        <v>223011</v>
      </c>
      <c r="E340" s="35">
        <v>39343</v>
      </c>
      <c r="F340" s="35">
        <v>44302</v>
      </c>
      <c r="G340" s="6">
        <v>4959</v>
      </c>
      <c r="H340" s="6">
        <v>1065</v>
      </c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4.25" customHeight="1" x14ac:dyDescent="0.2">
      <c r="A341" s="6" t="s">
        <v>674</v>
      </c>
      <c r="B341" s="6" t="s">
        <v>64</v>
      </c>
      <c r="C341" s="6">
        <v>1252</v>
      </c>
      <c r="D341" s="6">
        <v>222377</v>
      </c>
      <c r="E341" s="35">
        <v>42012</v>
      </c>
      <c r="F341" s="35">
        <v>44774</v>
      </c>
      <c r="G341" s="6">
        <v>2762</v>
      </c>
      <c r="H341" s="6">
        <v>810</v>
      </c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4.25" customHeight="1" x14ac:dyDescent="0.2">
      <c r="A342" s="6" t="s">
        <v>398</v>
      </c>
      <c r="B342" s="6" t="s">
        <v>3285</v>
      </c>
      <c r="C342" s="6">
        <v>1135</v>
      </c>
      <c r="D342" s="6">
        <v>221538</v>
      </c>
      <c r="E342" s="35">
        <v>40055</v>
      </c>
      <c r="F342" s="35">
        <v>44672</v>
      </c>
      <c r="G342" s="6">
        <v>4617</v>
      </c>
      <c r="H342" s="6">
        <v>842</v>
      </c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4.25" customHeight="1" x14ac:dyDescent="0.2">
      <c r="A343" s="6" t="s">
        <v>410</v>
      </c>
      <c r="B343" s="6" t="s">
        <v>64</v>
      </c>
      <c r="C343" s="6">
        <v>2338</v>
      </c>
      <c r="D343" s="6">
        <v>220869</v>
      </c>
      <c r="E343" s="35">
        <v>39266</v>
      </c>
      <c r="F343" s="35">
        <v>44725</v>
      </c>
      <c r="G343" s="6">
        <v>5459</v>
      </c>
      <c r="H343" s="6">
        <v>847</v>
      </c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4.25" customHeight="1" x14ac:dyDescent="0.2">
      <c r="A344" s="6" t="s">
        <v>1014</v>
      </c>
      <c r="B344" s="6" t="s">
        <v>3285</v>
      </c>
      <c r="C344" s="6">
        <v>1524</v>
      </c>
      <c r="D344" s="6">
        <v>220858</v>
      </c>
      <c r="E344" s="35">
        <v>43327</v>
      </c>
      <c r="F344" s="35">
        <v>44674</v>
      </c>
      <c r="G344" s="6">
        <v>1347</v>
      </c>
      <c r="H344" s="6">
        <v>979</v>
      </c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4.25" customHeight="1" x14ac:dyDescent="0.2">
      <c r="A345" s="6" t="s">
        <v>615</v>
      </c>
      <c r="B345" s="6" t="s">
        <v>64</v>
      </c>
      <c r="C345" s="6">
        <v>2770</v>
      </c>
      <c r="D345" s="6">
        <v>220472</v>
      </c>
      <c r="E345" s="35">
        <v>37704</v>
      </c>
      <c r="F345" s="35">
        <v>42540</v>
      </c>
      <c r="G345" s="6">
        <v>4836</v>
      </c>
      <c r="H345" s="6">
        <v>1039</v>
      </c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4.25" customHeight="1" x14ac:dyDescent="0.2">
      <c r="A346" s="6" t="s">
        <v>457</v>
      </c>
      <c r="B346" s="6" t="s">
        <v>3285</v>
      </c>
      <c r="C346" s="6">
        <v>1739</v>
      </c>
      <c r="D346" s="6">
        <v>219304</v>
      </c>
      <c r="E346" s="35">
        <v>39778</v>
      </c>
      <c r="F346" s="35">
        <v>44757</v>
      </c>
      <c r="G346" s="6">
        <v>4979</v>
      </c>
      <c r="H346" s="6">
        <v>1333</v>
      </c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4.25" customHeight="1" x14ac:dyDescent="0.2">
      <c r="A347" s="6" t="s">
        <v>3339</v>
      </c>
      <c r="B347" s="6" t="s">
        <v>3293</v>
      </c>
      <c r="C347" s="6">
        <v>978</v>
      </c>
      <c r="D347" s="6">
        <v>219107</v>
      </c>
      <c r="E347" s="35">
        <v>39752</v>
      </c>
      <c r="F347" s="35">
        <v>44377</v>
      </c>
      <c r="G347" s="6">
        <v>4625</v>
      </c>
      <c r="H347" s="6">
        <v>193</v>
      </c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4.25" customHeight="1" x14ac:dyDescent="0.2">
      <c r="A348" s="6" t="s">
        <v>1173</v>
      </c>
      <c r="B348" s="6" t="s">
        <v>64</v>
      </c>
      <c r="C348" s="6">
        <v>2061</v>
      </c>
      <c r="D348" s="6">
        <v>217765</v>
      </c>
      <c r="E348" s="35">
        <v>41630</v>
      </c>
      <c r="F348" s="35">
        <v>44764</v>
      </c>
      <c r="G348" s="6">
        <v>3134</v>
      </c>
      <c r="H348" s="6">
        <v>1444</v>
      </c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4.25" customHeight="1" x14ac:dyDescent="0.2">
      <c r="A349" s="6" t="s">
        <v>262</v>
      </c>
      <c r="B349" s="6" t="s">
        <v>2481</v>
      </c>
      <c r="C349" s="6">
        <v>1309</v>
      </c>
      <c r="D349" s="6">
        <v>217492</v>
      </c>
      <c r="E349" s="35">
        <v>41673</v>
      </c>
      <c r="F349" s="35">
        <v>44269</v>
      </c>
      <c r="G349" s="6">
        <v>2596</v>
      </c>
      <c r="H349" s="6">
        <v>702</v>
      </c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4.25" customHeight="1" x14ac:dyDescent="0.2">
      <c r="A350" s="6" t="s">
        <v>1126</v>
      </c>
      <c r="B350" s="6" t="s">
        <v>64</v>
      </c>
      <c r="C350" s="6">
        <v>2872</v>
      </c>
      <c r="D350" s="6">
        <v>217263</v>
      </c>
      <c r="E350" s="35">
        <v>40497</v>
      </c>
      <c r="F350" s="35">
        <v>44763</v>
      </c>
      <c r="G350" s="6">
        <v>4266</v>
      </c>
      <c r="H350" s="6">
        <v>2410</v>
      </c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4.25" customHeight="1" x14ac:dyDescent="0.2">
      <c r="A351" s="6" t="s">
        <v>262</v>
      </c>
      <c r="B351" s="6" t="s">
        <v>3285</v>
      </c>
      <c r="C351" s="6">
        <v>1297</v>
      </c>
      <c r="D351" s="6">
        <v>216739</v>
      </c>
      <c r="E351" s="35">
        <v>41673</v>
      </c>
      <c r="F351" s="35">
        <v>44530</v>
      </c>
      <c r="G351" s="6">
        <v>2857</v>
      </c>
      <c r="H351" s="6">
        <v>702</v>
      </c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4.25" customHeight="1" x14ac:dyDescent="0.2">
      <c r="A352" s="6" t="s">
        <v>1763</v>
      </c>
      <c r="B352" s="6" t="s">
        <v>3297</v>
      </c>
      <c r="C352" s="6">
        <v>1100</v>
      </c>
      <c r="D352" s="6">
        <v>216035</v>
      </c>
      <c r="E352" s="35">
        <v>37081</v>
      </c>
      <c r="F352" s="35">
        <v>44621</v>
      </c>
      <c r="G352" s="6">
        <v>7540</v>
      </c>
      <c r="H352" s="6">
        <v>963</v>
      </c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4.25" customHeight="1" x14ac:dyDescent="0.2">
      <c r="A353" s="6" t="s">
        <v>590</v>
      </c>
      <c r="B353" s="6" t="s">
        <v>64</v>
      </c>
      <c r="C353" s="6">
        <v>2156</v>
      </c>
      <c r="D353" s="6">
        <v>215929</v>
      </c>
      <c r="E353" s="35">
        <v>40801</v>
      </c>
      <c r="F353" s="35">
        <v>44776</v>
      </c>
      <c r="G353" s="6">
        <v>3975</v>
      </c>
      <c r="H353" s="6">
        <v>864</v>
      </c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4.25" customHeight="1" x14ac:dyDescent="0.2">
      <c r="A354" s="6" t="s">
        <v>1376</v>
      </c>
      <c r="B354" s="6" t="s">
        <v>2481</v>
      </c>
      <c r="C354" s="6">
        <v>1150</v>
      </c>
      <c r="D354" s="6">
        <v>215034</v>
      </c>
      <c r="E354" s="35">
        <v>42958</v>
      </c>
      <c r="F354" s="35">
        <v>44348</v>
      </c>
      <c r="G354" s="6">
        <v>1390</v>
      </c>
      <c r="H354" s="6">
        <v>607</v>
      </c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4.25" customHeight="1" x14ac:dyDescent="0.2">
      <c r="A355" s="6" t="s">
        <v>322</v>
      </c>
      <c r="B355" s="6" t="s">
        <v>2481</v>
      </c>
      <c r="C355" s="6">
        <v>1868</v>
      </c>
      <c r="D355" s="6">
        <v>215002</v>
      </c>
      <c r="E355" s="35">
        <v>37871</v>
      </c>
      <c r="F355" s="35">
        <v>44227</v>
      </c>
      <c r="G355" s="6">
        <v>6356</v>
      </c>
      <c r="H355" s="6">
        <v>695</v>
      </c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4.25" customHeight="1" x14ac:dyDescent="0.2">
      <c r="A356" s="6" t="s">
        <v>232</v>
      </c>
      <c r="B356" s="6" t="s">
        <v>3285</v>
      </c>
      <c r="C356" s="6">
        <v>927</v>
      </c>
      <c r="D356" s="6">
        <v>213140</v>
      </c>
      <c r="E356" s="35">
        <v>42083</v>
      </c>
      <c r="F356" s="35">
        <v>43244</v>
      </c>
      <c r="G356" s="6">
        <v>1161</v>
      </c>
      <c r="H356" s="6">
        <v>420</v>
      </c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4.25" customHeight="1" x14ac:dyDescent="0.2">
      <c r="A357" s="6" t="s">
        <v>3340</v>
      </c>
      <c r="B357" s="6" t="s">
        <v>64</v>
      </c>
      <c r="C357" s="6">
        <v>3935</v>
      </c>
      <c r="D357" s="6">
        <v>212704</v>
      </c>
      <c r="E357" s="35">
        <v>42829</v>
      </c>
      <c r="F357" s="35">
        <v>44211</v>
      </c>
      <c r="G357" s="6">
        <v>1382</v>
      </c>
      <c r="H357" s="6">
        <v>1205</v>
      </c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4.25" customHeight="1" x14ac:dyDescent="0.2">
      <c r="A358" s="6" t="s">
        <v>3341</v>
      </c>
      <c r="B358" s="6" t="s">
        <v>3293</v>
      </c>
      <c r="C358" s="6">
        <v>938</v>
      </c>
      <c r="D358" s="6">
        <v>211876</v>
      </c>
      <c r="E358" s="35">
        <v>42342</v>
      </c>
      <c r="F358" s="35">
        <v>44360</v>
      </c>
      <c r="G358" s="6">
        <v>2018</v>
      </c>
      <c r="H358" s="6">
        <v>516</v>
      </c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4.25" customHeight="1" x14ac:dyDescent="0.2">
      <c r="A359" s="6" t="s">
        <v>555</v>
      </c>
      <c r="B359" s="6" t="s">
        <v>3285</v>
      </c>
      <c r="C359" s="6">
        <v>625</v>
      </c>
      <c r="D359" s="6">
        <v>210483</v>
      </c>
      <c r="E359" s="35">
        <v>41945</v>
      </c>
      <c r="F359" s="35">
        <v>44592</v>
      </c>
      <c r="G359" s="6">
        <v>2647</v>
      </c>
      <c r="H359" s="6">
        <v>469</v>
      </c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4.25" customHeight="1" x14ac:dyDescent="0.2">
      <c r="A360" s="6" t="s">
        <v>563</v>
      </c>
      <c r="B360" s="6" t="s">
        <v>64</v>
      </c>
      <c r="C360" s="6">
        <v>2402</v>
      </c>
      <c r="D360" s="6">
        <v>210234</v>
      </c>
      <c r="E360" s="35">
        <v>38691</v>
      </c>
      <c r="F360" s="35">
        <v>44760</v>
      </c>
      <c r="G360" s="6">
        <v>6069</v>
      </c>
      <c r="H360" s="6">
        <v>1104</v>
      </c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4.25" customHeight="1" x14ac:dyDescent="0.2">
      <c r="A361" s="6" t="s">
        <v>964</v>
      </c>
      <c r="B361" s="6" t="s">
        <v>64</v>
      </c>
      <c r="C361" s="6">
        <v>3439</v>
      </c>
      <c r="D361" s="6">
        <v>209431</v>
      </c>
      <c r="E361" s="35">
        <v>43378</v>
      </c>
      <c r="F361" s="35">
        <v>44730</v>
      </c>
      <c r="G361" s="6">
        <v>1352</v>
      </c>
      <c r="H361" s="6">
        <v>1046</v>
      </c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4.25" customHeight="1" x14ac:dyDescent="0.2">
      <c r="A362" s="6" t="s">
        <v>3342</v>
      </c>
      <c r="B362" s="6" t="s">
        <v>2481</v>
      </c>
      <c r="C362" s="6">
        <v>991</v>
      </c>
      <c r="D362" s="6">
        <v>209369</v>
      </c>
      <c r="E362" s="35">
        <v>43542</v>
      </c>
      <c r="F362" s="35">
        <v>44202</v>
      </c>
      <c r="G362" s="6">
        <v>660</v>
      </c>
      <c r="H362" s="6">
        <v>698</v>
      </c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4.25" customHeight="1" x14ac:dyDescent="0.2">
      <c r="A363" s="6" t="s">
        <v>237</v>
      </c>
      <c r="B363" s="6" t="s">
        <v>3285</v>
      </c>
      <c r="C363" s="6">
        <v>543</v>
      </c>
      <c r="D363" s="6">
        <v>209029</v>
      </c>
      <c r="E363" s="35">
        <v>40179</v>
      </c>
      <c r="F363" s="35">
        <v>43865</v>
      </c>
      <c r="G363" s="6">
        <v>3686</v>
      </c>
      <c r="H363" s="6">
        <v>441</v>
      </c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4.25" customHeight="1" x14ac:dyDescent="0.2">
      <c r="A364" s="6" t="s">
        <v>517</v>
      </c>
      <c r="B364" s="6" t="s">
        <v>64</v>
      </c>
      <c r="C364" s="6">
        <v>1617</v>
      </c>
      <c r="D364" s="6">
        <v>208871</v>
      </c>
      <c r="E364" s="35">
        <v>41975</v>
      </c>
      <c r="F364" s="35">
        <v>44694</v>
      </c>
      <c r="G364" s="6">
        <v>2719</v>
      </c>
      <c r="H364" s="6">
        <v>944</v>
      </c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4.25" customHeight="1" x14ac:dyDescent="0.2">
      <c r="A365" s="6" t="s">
        <v>3343</v>
      </c>
      <c r="B365" s="6" t="s">
        <v>3293</v>
      </c>
      <c r="C365" s="6">
        <v>753</v>
      </c>
      <c r="D365" s="6">
        <v>207594</v>
      </c>
      <c r="E365" s="35">
        <v>43375</v>
      </c>
      <c r="F365" s="35">
        <v>44379</v>
      </c>
      <c r="G365" s="6">
        <v>1004</v>
      </c>
      <c r="H365" s="6">
        <v>207</v>
      </c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4.25" customHeight="1" x14ac:dyDescent="0.2">
      <c r="A366" s="6" t="s">
        <v>1734</v>
      </c>
      <c r="B366" s="6" t="s">
        <v>3297</v>
      </c>
      <c r="C366" s="6">
        <v>944</v>
      </c>
      <c r="D366" s="6">
        <v>207369</v>
      </c>
      <c r="E366" s="35">
        <v>36923</v>
      </c>
      <c r="F366" s="35">
        <v>44596</v>
      </c>
      <c r="G366" s="6">
        <v>7673</v>
      </c>
      <c r="H366" s="6">
        <v>488</v>
      </c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4.25" customHeight="1" x14ac:dyDescent="0.2">
      <c r="A367" s="6" t="s">
        <v>364</v>
      </c>
      <c r="B367" s="6" t="s">
        <v>64</v>
      </c>
      <c r="C367" s="6">
        <v>4743</v>
      </c>
      <c r="D367" s="6">
        <v>207339</v>
      </c>
      <c r="E367" s="35">
        <v>40428</v>
      </c>
      <c r="F367" s="35">
        <v>44712</v>
      </c>
      <c r="G367" s="6">
        <v>4284</v>
      </c>
      <c r="H367" s="6">
        <v>2542</v>
      </c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4.25" customHeight="1" x14ac:dyDescent="0.2">
      <c r="A368" s="6" t="s">
        <v>1452</v>
      </c>
      <c r="B368" s="6" t="s">
        <v>3285</v>
      </c>
      <c r="C368" s="6">
        <v>898</v>
      </c>
      <c r="D368" s="6">
        <v>207156</v>
      </c>
      <c r="E368" s="35">
        <v>43662</v>
      </c>
      <c r="F368" s="35">
        <v>44736</v>
      </c>
      <c r="G368" s="6">
        <v>1074</v>
      </c>
      <c r="H368" s="6">
        <v>521</v>
      </c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4.25" customHeight="1" x14ac:dyDescent="0.2">
      <c r="A369" s="6" t="s">
        <v>286</v>
      </c>
      <c r="B369" s="6" t="s">
        <v>3285</v>
      </c>
      <c r="C369" s="6">
        <v>137</v>
      </c>
      <c r="D369" s="6">
        <v>206737</v>
      </c>
      <c r="E369" s="35">
        <v>42416</v>
      </c>
      <c r="F369" s="35">
        <v>44753</v>
      </c>
      <c r="G369" s="6">
        <v>2337</v>
      </c>
      <c r="H369" s="6">
        <v>39</v>
      </c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4.25" customHeight="1" x14ac:dyDescent="0.2">
      <c r="A370" s="6" t="s">
        <v>1006</v>
      </c>
      <c r="B370" s="6" t="s">
        <v>64</v>
      </c>
      <c r="C370" s="6">
        <v>681</v>
      </c>
      <c r="D370" s="6">
        <v>205841</v>
      </c>
      <c r="E370" s="35">
        <v>37328</v>
      </c>
      <c r="F370" s="35">
        <v>44721</v>
      </c>
      <c r="G370" s="6">
        <v>7393</v>
      </c>
      <c r="H370" s="6">
        <v>507</v>
      </c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4.25" customHeight="1" x14ac:dyDescent="0.2">
      <c r="A371" s="6" t="s">
        <v>3344</v>
      </c>
      <c r="B371" s="6" t="s">
        <v>64</v>
      </c>
      <c r="C371" s="6">
        <v>1304</v>
      </c>
      <c r="D371" s="6">
        <v>204833</v>
      </c>
      <c r="E371" s="35">
        <v>43178</v>
      </c>
      <c r="F371" s="35">
        <v>44267</v>
      </c>
      <c r="G371" s="6">
        <v>1089</v>
      </c>
      <c r="H371" s="6">
        <v>877</v>
      </c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4.25" customHeight="1" x14ac:dyDescent="0.2">
      <c r="A372" s="6" t="s">
        <v>1767</v>
      </c>
      <c r="B372" s="6" t="s">
        <v>3297</v>
      </c>
      <c r="C372" s="6">
        <v>464</v>
      </c>
      <c r="D372" s="6">
        <v>202710</v>
      </c>
      <c r="E372" s="35">
        <v>42065</v>
      </c>
      <c r="F372" s="35">
        <v>44280</v>
      </c>
      <c r="G372" s="6">
        <v>2215</v>
      </c>
      <c r="H372" s="6">
        <v>182</v>
      </c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4.25" customHeight="1" x14ac:dyDescent="0.2">
      <c r="A373" s="6" t="s">
        <v>672</v>
      </c>
      <c r="B373" s="6" t="s">
        <v>64</v>
      </c>
      <c r="C373" s="6">
        <v>1792</v>
      </c>
      <c r="D373" s="6">
        <v>199974</v>
      </c>
      <c r="E373" s="35">
        <v>37861</v>
      </c>
      <c r="F373" s="35">
        <v>44762</v>
      </c>
      <c r="G373" s="6">
        <v>6901</v>
      </c>
      <c r="H373" s="6">
        <v>1155</v>
      </c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4.25" customHeight="1" x14ac:dyDescent="0.2">
      <c r="A374" s="6" t="s">
        <v>1380</v>
      </c>
      <c r="B374" s="6" t="s">
        <v>64</v>
      </c>
      <c r="C374" s="6">
        <v>2645</v>
      </c>
      <c r="D374" s="6">
        <v>199880</v>
      </c>
      <c r="E374" s="35">
        <v>42705</v>
      </c>
      <c r="F374" s="35">
        <v>44762</v>
      </c>
      <c r="G374" s="6">
        <v>2057</v>
      </c>
      <c r="H374" s="6">
        <v>1470</v>
      </c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4.25" customHeight="1" x14ac:dyDescent="0.2">
      <c r="A375" s="6" t="s">
        <v>1075</v>
      </c>
      <c r="B375" s="6" t="s">
        <v>64</v>
      </c>
      <c r="C375" s="6">
        <v>2728</v>
      </c>
      <c r="D375" s="6">
        <v>199361</v>
      </c>
      <c r="E375" s="35">
        <v>38691</v>
      </c>
      <c r="F375" s="35">
        <v>44767</v>
      </c>
      <c r="G375" s="6">
        <v>6076</v>
      </c>
      <c r="H375" s="6">
        <v>1700</v>
      </c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4.25" customHeight="1" x14ac:dyDescent="0.2">
      <c r="A376" s="6" t="s">
        <v>3345</v>
      </c>
      <c r="B376" s="6" t="s">
        <v>3293</v>
      </c>
      <c r="C376" s="6">
        <v>288</v>
      </c>
      <c r="D376" s="6">
        <v>199238</v>
      </c>
      <c r="E376" s="35">
        <v>41735</v>
      </c>
      <c r="F376" s="35">
        <v>44384</v>
      </c>
      <c r="G376" s="6">
        <v>2649</v>
      </c>
      <c r="H376" s="6">
        <v>160</v>
      </c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4.25" customHeight="1" x14ac:dyDescent="0.2">
      <c r="A377" s="6" t="s">
        <v>567</v>
      </c>
      <c r="B377" s="6" t="s">
        <v>64</v>
      </c>
      <c r="C377" s="6">
        <v>2851</v>
      </c>
      <c r="D377" s="6">
        <v>199169</v>
      </c>
      <c r="E377" s="35">
        <v>40836</v>
      </c>
      <c r="F377" s="35">
        <v>44757</v>
      </c>
      <c r="G377" s="6">
        <v>3921</v>
      </c>
      <c r="H377" s="6">
        <v>1612</v>
      </c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4.25" customHeight="1" x14ac:dyDescent="0.2">
      <c r="A378" s="6" t="s">
        <v>1600</v>
      </c>
      <c r="B378" s="6" t="s">
        <v>3297</v>
      </c>
      <c r="C378" s="6">
        <v>1151</v>
      </c>
      <c r="D378" s="6">
        <v>199077</v>
      </c>
      <c r="E378" s="35">
        <v>37002</v>
      </c>
      <c r="F378" s="35">
        <v>44597</v>
      </c>
      <c r="G378" s="6">
        <v>7595</v>
      </c>
      <c r="H378" s="6">
        <v>989</v>
      </c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4.25" customHeight="1" x14ac:dyDescent="0.2">
      <c r="A379" s="6" t="s">
        <v>3346</v>
      </c>
      <c r="B379" s="6" t="s">
        <v>3285</v>
      </c>
      <c r="C379" s="6">
        <v>430</v>
      </c>
      <c r="D379" s="6">
        <v>199063</v>
      </c>
      <c r="E379" s="35">
        <v>37952</v>
      </c>
      <c r="F379" s="35">
        <v>44193</v>
      </c>
      <c r="G379" s="6">
        <v>6241</v>
      </c>
      <c r="H379" s="6">
        <v>115</v>
      </c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4.25" customHeight="1" x14ac:dyDescent="0.2">
      <c r="A380" s="6" t="s">
        <v>1137</v>
      </c>
      <c r="B380" s="6" t="s">
        <v>3285</v>
      </c>
      <c r="C380" s="6">
        <v>595</v>
      </c>
      <c r="D380" s="6">
        <v>198961</v>
      </c>
      <c r="E380" s="35">
        <v>39130</v>
      </c>
      <c r="F380" s="35">
        <v>44247</v>
      </c>
      <c r="G380" s="6">
        <v>5117</v>
      </c>
      <c r="H380" s="6">
        <v>291</v>
      </c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4.25" customHeight="1" x14ac:dyDescent="0.2">
      <c r="A381" s="6" t="s">
        <v>389</v>
      </c>
      <c r="B381" s="6" t="s">
        <v>3285</v>
      </c>
      <c r="C381" s="6">
        <v>1075</v>
      </c>
      <c r="D381" s="6">
        <v>198296</v>
      </c>
      <c r="E381" s="35">
        <v>37879</v>
      </c>
      <c r="F381" s="35">
        <v>41357</v>
      </c>
      <c r="G381" s="6">
        <v>3478</v>
      </c>
      <c r="H381" s="6">
        <v>926</v>
      </c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4.25" customHeight="1" x14ac:dyDescent="0.2">
      <c r="A382" s="6" t="s">
        <v>463</v>
      </c>
      <c r="B382" s="6" t="s">
        <v>3285</v>
      </c>
      <c r="C382" s="6">
        <v>346</v>
      </c>
      <c r="D382" s="6">
        <v>197344</v>
      </c>
      <c r="E382" s="35">
        <v>39107</v>
      </c>
      <c r="F382" s="35">
        <v>43708</v>
      </c>
      <c r="G382" s="6">
        <v>4601</v>
      </c>
      <c r="H382" s="6">
        <v>65</v>
      </c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4.25" customHeight="1" x14ac:dyDescent="0.2">
      <c r="A383" s="6" t="s">
        <v>597</v>
      </c>
      <c r="B383" s="6" t="s">
        <v>3285</v>
      </c>
      <c r="C383" s="6">
        <v>712</v>
      </c>
      <c r="D383" s="6">
        <v>196944</v>
      </c>
      <c r="E383" s="35">
        <v>41512</v>
      </c>
      <c r="F383" s="35">
        <v>44678</v>
      </c>
      <c r="G383" s="6">
        <v>3166</v>
      </c>
      <c r="H383" s="6">
        <v>284</v>
      </c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4.25" customHeight="1" x14ac:dyDescent="0.2">
      <c r="A384" s="6" t="s">
        <v>724</v>
      </c>
      <c r="B384" s="6" t="s">
        <v>2481</v>
      </c>
      <c r="C384" s="6">
        <v>1234</v>
      </c>
      <c r="D384" s="6">
        <v>196202</v>
      </c>
      <c r="E384" s="35">
        <v>42440</v>
      </c>
      <c r="F384" s="35">
        <v>44133</v>
      </c>
      <c r="G384" s="6">
        <v>1693</v>
      </c>
      <c r="H384" s="6">
        <v>725</v>
      </c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4.25" customHeight="1" x14ac:dyDescent="0.2">
      <c r="A385" s="6" t="s">
        <v>1443</v>
      </c>
      <c r="B385" s="6" t="s">
        <v>2481</v>
      </c>
      <c r="C385" s="6">
        <v>1234</v>
      </c>
      <c r="D385" s="6">
        <v>196116</v>
      </c>
      <c r="E385" s="35">
        <v>42440</v>
      </c>
      <c r="F385" s="35">
        <v>44329</v>
      </c>
      <c r="G385" s="6">
        <v>1889</v>
      </c>
      <c r="H385" s="6">
        <v>727</v>
      </c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4.25" customHeight="1" x14ac:dyDescent="0.2">
      <c r="A386" s="6" t="s">
        <v>1443</v>
      </c>
      <c r="B386" s="6" t="s">
        <v>3285</v>
      </c>
      <c r="C386" s="6">
        <v>1233</v>
      </c>
      <c r="D386" s="6">
        <v>196115</v>
      </c>
      <c r="E386" s="35">
        <v>42440</v>
      </c>
      <c r="F386" s="35">
        <v>44329</v>
      </c>
      <c r="G386" s="6">
        <v>1889</v>
      </c>
      <c r="H386" s="6">
        <v>727</v>
      </c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4.25" customHeight="1" x14ac:dyDescent="0.2">
      <c r="A387" s="6" t="s">
        <v>724</v>
      </c>
      <c r="B387" s="6" t="s">
        <v>3285</v>
      </c>
      <c r="C387" s="6">
        <v>1233</v>
      </c>
      <c r="D387" s="6">
        <v>196032</v>
      </c>
      <c r="E387" s="35">
        <v>42440</v>
      </c>
      <c r="F387" s="35">
        <v>44133</v>
      </c>
      <c r="G387" s="6">
        <v>1693</v>
      </c>
      <c r="H387" s="6">
        <v>725</v>
      </c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4.25" customHeight="1" x14ac:dyDescent="0.2">
      <c r="A388" s="6" t="s">
        <v>1277</v>
      </c>
      <c r="B388" s="6" t="s">
        <v>64</v>
      </c>
      <c r="C388" s="6">
        <v>2878</v>
      </c>
      <c r="D388" s="6">
        <v>195523</v>
      </c>
      <c r="E388" s="35">
        <v>37704</v>
      </c>
      <c r="F388" s="35">
        <v>44739</v>
      </c>
      <c r="G388" s="6">
        <v>7035</v>
      </c>
      <c r="H388" s="6">
        <v>1010</v>
      </c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4.25" customHeight="1" x14ac:dyDescent="0.2">
      <c r="A389" s="6" t="s">
        <v>540</v>
      </c>
      <c r="B389" s="6" t="s">
        <v>64</v>
      </c>
      <c r="C389" s="6">
        <v>1504</v>
      </c>
      <c r="D389" s="6">
        <v>194855</v>
      </c>
      <c r="E389" s="35">
        <v>38730</v>
      </c>
      <c r="F389" s="35">
        <v>44770</v>
      </c>
      <c r="G389" s="6">
        <v>6040</v>
      </c>
      <c r="H389" s="6">
        <v>997</v>
      </c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4.25" customHeight="1" x14ac:dyDescent="0.2">
      <c r="A390" s="6" t="s">
        <v>881</v>
      </c>
      <c r="B390" s="6" t="s">
        <v>64</v>
      </c>
      <c r="C390" s="6">
        <v>2866</v>
      </c>
      <c r="D390" s="6">
        <v>194183</v>
      </c>
      <c r="E390" s="35">
        <v>38691</v>
      </c>
      <c r="F390" s="35">
        <v>44769</v>
      </c>
      <c r="G390" s="6">
        <v>6078</v>
      </c>
      <c r="H390" s="6">
        <v>1337</v>
      </c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4.25" customHeight="1" x14ac:dyDescent="0.2">
      <c r="A391" s="6" t="s">
        <v>448</v>
      </c>
      <c r="B391" s="6" t="s">
        <v>64</v>
      </c>
      <c r="C391" s="6">
        <v>1725</v>
      </c>
      <c r="D391" s="6">
        <v>194129</v>
      </c>
      <c r="E391" s="35">
        <v>42423</v>
      </c>
      <c r="F391" s="35">
        <v>44775</v>
      </c>
      <c r="G391" s="6">
        <v>2352</v>
      </c>
      <c r="H391" s="6">
        <v>955</v>
      </c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4.25" customHeight="1" x14ac:dyDescent="0.2">
      <c r="A392" s="6" t="s">
        <v>1452</v>
      </c>
      <c r="B392" s="6" t="s">
        <v>2481</v>
      </c>
      <c r="C392" s="6">
        <v>714</v>
      </c>
      <c r="D392" s="6">
        <v>191991</v>
      </c>
      <c r="E392" s="35">
        <v>43662</v>
      </c>
      <c r="F392" s="35">
        <v>44361</v>
      </c>
      <c r="G392" s="6">
        <v>699</v>
      </c>
      <c r="H392" s="6">
        <v>521</v>
      </c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4.25" customHeight="1" x14ac:dyDescent="0.2">
      <c r="A393" s="6" t="s">
        <v>1115</v>
      </c>
      <c r="B393" s="6" t="s">
        <v>64</v>
      </c>
      <c r="C393" s="6">
        <v>2063</v>
      </c>
      <c r="D393" s="6">
        <v>191475</v>
      </c>
      <c r="E393" s="35">
        <v>41869</v>
      </c>
      <c r="F393" s="35">
        <v>44755</v>
      </c>
      <c r="G393" s="6">
        <v>2886</v>
      </c>
      <c r="H393" s="6">
        <v>948</v>
      </c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4.25" customHeight="1" x14ac:dyDescent="0.2">
      <c r="A394" s="6" t="s">
        <v>100</v>
      </c>
      <c r="B394" s="6" t="s">
        <v>3285</v>
      </c>
      <c r="C394" s="6">
        <v>691</v>
      </c>
      <c r="D394" s="6">
        <v>191369</v>
      </c>
      <c r="E394" s="35">
        <v>41849</v>
      </c>
      <c r="F394" s="35">
        <v>43578</v>
      </c>
      <c r="G394" s="6">
        <v>1729</v>
      </c>
      <c r="H394" s="6">
        <v>378</v>
      </c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4.25" customHeight="1" x14ac:dyDescent="0.2">
      <c r="A395" s="6" t="s">
        <v>100</v>
      </c>
      <c r="B395" s="6" t="s">
        <v>2481</v>
      </c>
      <c r="C395" s="6">
        <v>691</v>
      </c>
      <c r="D395" s="6">
        <v>191369</v>
      </c>
      <c r="E395" s="35">
        <v>41849</v>
      </c>
      <c r="F395" s="35">
        <v>43578</v>
      </c>
      <c r="G395" s="6">
        <v>1729</v>
      </c>
      <c r="H395" s="6">
        <v>378</v>
      </c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4.25" customHeight="1" x14ac:dyDescent="0.2">
      <c r="A396" s="6" t="s">
        <v>1218</v>
      </c>
      <c r="B396" s="6" t="s">
        <v>3285</v>
      </c>
      <c r="C396" s="6">
        <v>178</v>
      </c>
      <c r="D396" s="6">
        <v>191084</v>
      </c>
      <c r="E396" s="35">
        <v>42801</v>
      </c>
      <c r="F396" s="35">
        <v>44364</v>
      </c>
      <c r="G396" s="6">
        <v>1563</v>
      </c>
      <c r="H396" s="6">
        <v>134</v>
      </c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4.25" customHeight="1" x14ac:dyDescent="0.2">
      <c r="A397" s="6" t="s">
        <v>886</v>
      </c>
      <c r="B397" s="6" t="s">
        <v>64</v>
      </c>
      <c r="C397" s="6">
        <v>1906</v>
      </c>
      <c r="D397" s="6">
        <v>190528</v>
      </c>
      <c r="E397" s="35">
        <v>37760</v>
      </c>
      <c r="F397" s="35">
        <v>44744</v>
      </c>
      <c r="G397" s="6">
        <v>6984</v>
      </c>
      <c r="H397" s="6">
        <v>1022</v>
      </c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4.25" customHeight="1" x14ac:dyDescent="0.2">
      <c r="A398" s="6" t="s">
        <v>779</v>
      </c>
      <c r="B398" s="6" t="s">
        <v>64</v>
      </c>
      <c r="C398" s="6">
        <v>1754</v>
      </c>
      <c r="D398" s="6">
        <v>188417</v>
      </c>
      <c r="E398" s="35">
        <v>40846</v>
      </c>
      <c r="F398" s="35">
        <v>44776</v>
      </c>
      <c r="G398" s="6">
        <v>3930</v>
      </c>
      <c r="H398" s="6">
        <v>1119</v>
      </c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4.25" customHeight="1" x14ac:dyDescent="0.2">
      <c r="A399" s="6" t="s">
        <v>982</v>
      </c>
      <c r="B399" s="6" t="s">
        <v>3285</v>
      </c>
      <c r="C399" s="6">
        <v>1322</v>
      </c>
      <c r="D399" s="6">
        <v>188244</v>
      </c>
      <c r="E399" s="35">
        <v>39154</v>
      </c>
      <c r="F399" s="35">
        <v>44132</v>
      </c>
      <c r="G399" s="6">
        <v>4978</v>
      </c>
      <c r="H399" s="6">
        <v>732</v>
      </c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4.25" customHeight="1" x14ac:dyDescent="0.2">
      <c r="A400" s="6" t="s">
        <v>464</v>
      </c>
      <c r="B400" s="6" t="s">
        <v>64</v>
      </c>
      <c r="C400" s="6">
        <v>4186</v>
      </c>
      <c r="D400" s="6">
        <v>188067</v>
      </c>
      <c r="E400" s="35">
        <v>40000</v>
      </c>
      <c r="F400" s="35">
        <v>44776</v>
      </c>
      <c r="G400" s="6">
        <v>4776</v>
      </c>
      <c r="H400" s="6">
        <v>551</v>
      </c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4.25" customHeight="1" x14ac:dyDescent="0.2">
      <c r="A401" s="6" t="s">
        <v>361</v>
      </c>
      <c r="B401" s="6" t="s">
        <v>3285</v>
      </c>
      <c r="C401" s="6">
        <v>1441</v>
      </c>
      <c r="D401" s="6">
        <v>186854</v>
      </c>
      <c r="E401" s="35">
        <v>39343</v>
      </c>
      <c r="F401" s="35">
        <v>44714</v>
      </c>
      <c r="G401" s="6">
        <v>5371</v>
      </c>
      <c r="H401" s="6">
        <v>1065</v>
      </c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4.25" customHeight="1" x14ac:dyDescent="0.2">
      <c r="A402" s="6" t="s">
        <v>917</v>
      </c>
      <c r="B402" s="6" t="s">
        <v>3285</v>
      </c>
      <c r="C402" s="6">
        <v>374</v>
      </c>
      <c r="D402" s="6">
        <v>186755</v>
      </c>
      <c r="E402" s="35">
        <v>40070</v>
      </c>
      <c r="F402" s="35">
        <v>44495</v>
      </c>
      <c r="G402" s="6">
        <v>4425</v>
      </c>
      <c r="H402" s="6">
        <v>290</v>
      </c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4.25" customHeight="1" x14ac:dyDescent="0.2">
      <c r="A403" s="6" t="s">
        <v>1350</v>
      </c>
      <c r="B403" s="6" t="s">
        <v>64</v>
      </c>
      <c r="C403" s="6">
        <v>2082</v>
      </c>
      <c r="D403" s="6">
        <v>186592</v>
      </c>
      <c r="E403" s="35">
        <v>38770</v>
      </c>
      <c r="F403" s="35">
        <v>44714</v>
      </c>
      <c r="G403" s="6">
        <v>5944</v>
      </c>
      <c r="H403" s="6">
        <v>1139</v>
      </c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4.25" customHeight="1" x14ac:dyDescent="0.2">
      <c r="A404" s="6" t="s">
        <v>1165</v>
      </c>
      <c r="B404" s="6" t="s">
        <v>64</v>
      </c>
      <c r="C404" s="6">
        <v>932</v>
      </c>
      <c r="D404" s="6">
        <v>186343</v>
      </c>
      <c r="E404" s="35">
        <v>42318</v>
      </c>
      <c r="F404" s="35">
        <v>44754</v>
      </c>
      <c r="G404" s="6">
        <v>2436</v>
      </c>
      <c r="H404" s="6">
        <v>782</v>
      </c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4.25" customHeight="1" x14ac:dyDescent="0.2">
      <c r="A405" s="6" t="s">
        <v>479</v>
      </c>
      <c r="B405" s="6" t="s">
        <v>3285</v>
      </c>
      <c r="C405" s="6">
        <v>254</v>
      </c>
      <c r="D405" s="6">
        <v>183999</v>
      </c>
      <c r="E405" s="35">
        <v>41691</v>
      </c>
      <c r="F405" s="35">
        <v>42138</v>
      </c>
      <c r="G405" s="6">
        <v>447</v>
      </c>
      <c r="H405" s="6">
        <v>111</v>
      </c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4.25" customHeight="1" x14ac:dyDescent="0.2">
      <c r="A406" s="6" t="s">
        <v>1046</v>
      </c>
      <c r="B406" s="6" t="s">
        <v>3285</v>
      </c>
      <c r="C406" s="6">
        <v>1146</v>
      </c>
      <c r="D406" s="6">
        <v>182256</v>
      </c>
      <c r="E406" s="35">
        <v>39912</v>
      </c>
      <c r="F406" s="35">
        <v>44721</v>
      </c>
      <c r="G406" s="6">
        <v>4809</v>
      </c>
      <c r="H406" s="6">
        <v>727</v>
      </c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4.25" customHeight="1" x14ac:dyDescent="0.2">
      <c r="A407" s="6" t="s">
        <v>65</v>
      </c>
      <c r="B407" s="6" t="s">
        <v>64</v>
      </c>
      <c r="C407" s="6">
        <v>2874</v>
      </c>
      <c r="D407" s="6">
        <v>182246</v>
      </c>
      <c r="E407" s="35">
        <v>40347</v>
      </c>
      <c r="F407" s="35">
        <v>44769</v>
      </c>
      <c r="G407" s="6">
        <v>4422</v>
      </c>
      <c r="H407" s="6">
        <v>1905</v>
      </c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4.25" customHeight="1" x14ac:dyDescent="0.2">
      <c r="A408" s="6" t="s">
        <v>720</v>
      </c>
      <c r="B408" s="6" t="s">
        <v>3285</v>
      </c>
      <c r="C408" s="6">
        <v>986</v>
      </c>
      <c r="D408" s="6">
        <v>180312</v>
      </c>
      <c r="E408" s="35">
        <v>42935</v>
      </c>
      <c r="F408" s="35">
        <v>44649</v>
      </c>
      <c r="G408" s="6">
        <v>1714</v>
      </c>
      <c r="H408" s="6">
        <v>791</v>
      </c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4.25" customHeight="1" x14ac:dyDescent="0.2">
      <c r="A409" s="6" t="s">
        <v>1775</v>
      </c>
      <c r="B409" s="6" t="s">
        <v>3297</v>
      </c>
      <c r="C409" s="6">
        <v>1276</v>
      </c>
      <c r="D409" s="6">
        <v>180076</v>
      </c>
      <c r="E409" s="35">
        <v>41149</v>
      </c>
      <c r="F409" s="35">
        <v>44636</v>
      </c>
      <c r="G409" s="6">
        <v>3487</v>
      </c>
      <c r="H409" s="6">
        <v>460</v>
      </c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4.25" customHeight="1" x14ac:dyDescent="0.2">
      <c r="A410" s="6" t="s">
        <v>3347</v>
      </c>
      <c r="B410" s="6" t="s">
        <v>64</v>
      </c>
      <c r="C410" s="6">
        <v>2997</v>
      </c>
      <c r="D410" s="6">
        <v>179996</v>
      </c>
      <c r="E410" s="35">
        <v>40755</v>
      </c>
      <c r="F410" s="35">
        <v>44291</v>
      </c>
      <c r="G410" s="6">
        <v>3536</v>
      </c>
      <c r="H410" s="6">
        <v>620</v>
      </c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4.25" customHeight="1" x14ac:dyDescent="0.2">
      <c r="A411" s="6" t="s">
        <v>1273</v>
      </c>
      <c r="B411" s="6" t="s">
        <v>64</v>
      </c>
      <c r="C411" s="6">
        <v>3055</v>
      </c>
      <c r="D411" s="6">
        <v>178225</v>
      </c>
      <c r="E411" s="35">
        <v>42023</v>
      </c>
      <c r="F411" s="35">
        <v>44071</v>
      </c>
      <c r="G411" s="6">
        <v>2048</v>
      </c>
      <c r="H411" s="6">
        <v>1856</v>
      </c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4.25" customHeight="1" x14ac:dyDescent="0.2">
      <c r="A412" s="6" t="s">
        <v>1733</v>
      </c>
      <c r="B412" s="6" t="s">
        <v>3297</v>
      </c>
      <c r="C412" s="6">
        <v>889</v>
      </c>
      <c r="D412" s="6">
        <v>178008</v>
      </c>
      <c r="E412" s="35">
        <v>40183</v>
      </c>
      <c r="F412" s="35">
        <v>44555</v>
      </c>
      <c r="G412" s="6">
        <v>4372</v>
      </c>
      <c r="H412" s="6">
        <v>437</v>
      </c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4.25" customHeight="1" x14ac:dyDescent="0.2">
      <c r="A413" s="6" t="s">
        <v>3348</v>
      </c>
      <c r="B413" s="6" t="s">
        <v>64</v>
      </c>
      <c r="C413" s="6">
        <v>1692</v>
      </c>
      <c r="D413" s="6">
        <v>177845</v>
      </c>
      <c r="E413" s="35">
        <v>39026</v>
      </c>
      <c r="F413" s="35">
        <v>44383</v>
      </c>
      <c r="G413" s="6">
        <v>5357</v>
      </c>
      <c r="H413" s="6">
        <v>1289</v>
      </c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4.25" customHeight="1" x14ac:dyDescent="0.2">
      <c r="A414" s="6" t="s">
        <v>2041</v>
      </c>
      <c r="B414" s="6" t="s">
        <v>3297</v>
      </c>
      <c r="C414" s="6">
        <v>676</v>
      </c>
      <c r="D414" s="6">
        <v>176716</v>
      </c>
      <c r="E414" s="35">
        <v>40976</v>
      </c>
      <c r="F414" s="35">
        <v>44588</v>
      </c>
      <c r="G414" s="6">
        <v>3612</v>
      </c>
      <c r="H414" s="6">
        <v>522</v>
      </c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4.25" customHeight="1" x14ac:dyDescent="0.2">
      <c r="A415" s="6" t="s">
        <v>1634</v>
      </c>
      <c r="B415" s="6" t="s">
        <v>3297</v>
      </c>
      <c r="C415" s="6">
        <v>774</v>
      </c>
      <c r="D415" s="6">
        <v>176226</v>
      </c>
      <c r="E415" s="35">
        <v>40149</v>
      </c>
      <c r="F415" s="35">
        <v>44628</v>
      </c>
      <c r="G415" s="6">
        <v>4479</v>
      </c>
      <c r="H415" s="6">
        <v>445</v>
      </c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4.25" customHeight="1" x14ac:dyDescent="0.2">
      <c r="A416" s="6" t="s">
        <v>204</v>
      </c>
      <c r="B416" s="6" t="s">
        <v>3285</v>
      </c>
      <c r="C416" s="6">
        <v>621</v>
      </c>
      <c r="D416" s="6">
        <v>176128</v>
      </c>
      <c r="E416" s="35">
        <v>43504</v>
      </c>
      <c r="F416" s="35">
        <v>44673</v>
      </c>
      <c r="G416" s="6">
        <v>1169</v>
      </c>
      <c r="H416" s="6">
        <v>304</v>
      </c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4.25" customHeight="1" x14ac:dyDescent="0.2">
      <c r="A417" s="6" t="s">
        <v>185</v>
      </c>
      <c r="B417" s="6" t="s">
        <v>3285</v>
      </c>
      <c r="C417" s="6">
        <v>421</v>
      </c>
      <c r="D417" s="6">
        <v>175994</v>
      </c>
      <c r="E417" s="35">
        <v>41599</v>
      </c>
      <c r="F417" s="35">
        <v>44333</v>
      </c>
      <c r="G417" s="6">
        <v>2734</v>
      </c>
      <c r="H417" s="6">
        <v>250</v>
      </c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4.25" customHeight="1" x14ac:dyDescent="0.2">
      <c r="A418" s="6" t="s">
        <v>3349</v>
      </c>
      <c r="B418" s="6" t="s">
        <v>64</v>
      </c>
      <c r="C418" s="6">
        <v>3737</v>
      </c>
      <c r="D418" s="6">
        <v>175225</v>
      </c>
      <c r="E418" s="35">
        <v>42315</v>
      </c>
      <c r="F418" s="35">
        <v>44354</v>
      </c>
      <c r="G418" s="6">
        <v>2039</v>
      </c>
      <c r="H418" s="6">
        <v>1126</v>
      </c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4.25" customHeight="1" x14ac:dyDescent="0.2">
      <c r="A419" s="6" t="s">
        <v>1406</v>
      </c>
      <c r="B419" s="6" t="s">
        <v>64</v>
      </c>
      <c r="C419" s="6">
        <v>1812</v>
      </c>
      <c r="D419" s="6">
        <v>173657</v>
      </c>
      <c r="E419" s="35">
        <v>40071</v>
      </c>
      <c r="F419" s="35">
        <v>44769</v>
      </c>
      <c r="G419" s="6">
        <v>4698</v>
      </c>
      <c r="H419" s="6">
        <v>1550</v>
      </c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4.25" customHeight="1" x14ac:dyDescent="0.2">
      <c r="A420" s="6" t="s">
        <v>589</v>
      </c>
      <c r="B420" s="6" t="s">
        <v>64</v>
      </c>
      <c r="C420" s="6">
        <v>3703</v>
      </c>
      <c r="D420" s="6">
        <v>173546</v>
      </c>
      <c r="E420" s="35">
        <v>39842</v>
      </c>
      <c r="F420" s="35">
        <v>44420</v>
      </c>
      <c r="G420" s="6">
        <v>4578</v>
      </c>
      <c r="H420" s="6">
        <v>1543</v>
      </c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4.25" customHeight="1" x14ac:dyDescent="0.2">
      <c r="A421" s="6" t="s">
        <v>1093</v>
      </c>
      <c r="B421" s="6" t="s">
        <v>64</v>
      </c>
      <c r="C421" s="6">
        <v>1646</v>
      </c>
      <c r="D421" s="6">
        <v>172802</v>
      </c>
      <c r="E421" s="35">
        <v>39826</v>
      </c>
      <c r="F421" s="35">
        <v>44688</v>
      </c>
      <c r="G421" s="6">
        <v>4862</v>
      </c>
      <c r="H421" s="6">
        <v>1078</v>
      </c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4.25" customHeight="1" x14ac:dyDescent="0.2">
      <c r="A422" s="6" t="s">
        <v>426</v>
      </c>
      <c r="B422" s="6" t="s">
        <v>64</v>
      </c>
      <c r="C422" s="6">
        <v>1205</v>
      </c>
      <c r="D422" s="6">
        <v>172578</v>
      </c>
      <c r="E422" s="35">
        <v>41603</v>
      </c>
      <c r="F422" s="35">
        <v>44774</v>
      </c>
      <c r="G422" s="6">
        <v>3171</v>
      </c>
      <c r="H422" s="6">
        <v>676</v>
      </c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4.25" customHeight="1" x14ac:dyDescent="0.2">
      <c r="A423" s="6" t="s">
        <v>3350</v>
      </c>
      <c r="B423" s="6" t="s">
        <v>3293</v>
      </c>
      <c r="C423" s="6">
        <v>673</v>
      </c>
      <c r="D423" s="6">
        <v>171505</v>
      </c>
      <c r="E423" s="35">
        <v>41886</v>
      </c>
      <c r="F423" s="35">
        <v>43689</v>
      </c>
      <c r="G423" s="6">
        <v>1803</v>
      </c>
      <c r="H423" s="6">
        <v>178</v>
      </c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4.25" customHeight="1" x14ac:dyDescent="0.2">
      <c r="A424" s="6" t="s">
        <v>973</v>
      </c>
      <c r="B424" s="6" t="s">
        <v>64</v>
      </c>
      <c r="C424" s="6">
        <v>1561</v>
      </c>
      <c r="D424" s="6">
        <v>170544</v>
      </c>
      <c r="E424" s="35">
        <v>42496</v>
      </c>
      <c r="F424" s="35">
        <v>44740</v>
      </c>
      <c r="G424" s="6">
        <v>2244</v>
      </c>
      <c r="H424" s="6">
        <v>961</v>
      </c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4.25" customHeight="1" x14ac:dyDescent="0.2">
      <c r="A425" s="6" t="s">
        <v>400</v>
      </c>
      <c r="B425" s="6" t="s">
        <v>3285</v>
      </c>
      <c r="C425" s="6">
        <v>983</v>
      </c>
      <c r="D425" s="6">
        <v>170460</v>
      </c>
      <c r="E425" s="35">
        <v>40055</v>
      </c>
      <c r="F425" s="35">
        <v>44209</v>
      </c>
      <c r="G425" s="6">
        <v>4154</v>
      </c>
      <c r="H425" s="6">
        <v>710</v>
      </c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4.25" customHeight="1" x14ac:dyDescent="0.2">
      <c r="A426" s="6" t="s">
        <v>239</v>
      </c>
      <c r="B426" s="6" t="s">
        <v>3285</v>
      </c>
      <c r="C426" s="6">
        <v>1011</v>
      </c>
      <c r="D426" s="6">
        <v>170003</v>
      </c>
      <c r="E426" s="35">
        <v>43072</v>
      </c>
      <c r="F426" s="35">
        <v>44083</v>
      </c>
      <c r="G426" s="6">
        <v>1011</v>
      </c>
      <c r="H426" s="6">
        <v>54</v>
      </c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4.25" customHeight="1" x14ac:dyDescent="0.2">
      <c r="A427" s="6" t="s">
        <v>1678</v>
      </c>
      <c r="B427" s="6" t="s">
        <v>3297</v>
      </c>
      <c r="C427" s="6">
        <v>729</v>
      </c>
      <c r="D427" s="6">
        <v>169177</v>
      </c>
      <c r="E427" s="35">
        <v>39736</v>
      </c>
      <c r="F427" s="35">
        <v>44626</v>
      </c>
      <c r="G427" s="6">
        <v>4890</v>
      </c>
      <c r="H427" s="6">
        <v>429</v>
      </c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4.25" customHeight="1" x14ac:dyDescent="0.2">
      <c r="A428" s="6" t="s">
        <v>1208</v>
      </c>
      <c r="B428" s="6" t="s">
        <v>64</v>
      </c>
      <c r="C428" s="6">
        <v>1489</v>
      </c>
      <c r="D428" s="6">
        <v>169127</v>
      </c>
      <c r="E428" s="35">
        <v>42159</v>
      </c>
      <c r="F428" s="35">
        <v>44646</v>
      </c>
      <c r="G428" s="6">
        <v>2487</v>
      </c>
      <c r="H428" s="6">
        <v>952</v>
      </c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4.25" customHeight="1" x14ac:dyDescent="0.2">
      <c r="A429" s="6" t="s">
        <v>926</v>
      </c>
      <c r="B429" s="6" t="s">
        <v>3285</v>
      </c>
      <c r="C429" s="6">
        <v>943</v>
      </c>
      <c r="D429" s="6">
        <v>167228</v>
      </c>
      <c r="E429" s="35">
        <v>42973</v>
      </c>
      <c r="F429" s="35">
        <v>44574</v>
      </c>
      <c r="G429" s="6">
        <v>1601</v>
      </c>
      <c r="H429" s="6">
        <v>331</v>
      </c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4.25" customHeight="1" x14ac:dyDescent="0.2">
      <c r="A430" s="6" t="s">
        <v>216</v>
      </c>
      <c r="B430" s="6" t="s">
        <v>3285</v>
      </c>
      <c r="C430" s="6">
        <v>458</v>
      </c>
      <c r="D430" s="6">
        <v>167219</v>
      </c>
      <c r="E430" s="35">
        <v>43371</v>
      </c>
      <c r="F430" s="35">
        <v>44385</v>
      </c>
      <c r="G430" s="6">
        <v>1014</v>
      </c>
      <c r="H430" s="6">
        <v>150</v>
      </c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4.25" customHeight="1" x14ac:dyDescent="0.2">
      <c r="A431" s="6" t="s">
        <v>986</v>
      </c>
      <c r="B431" s="6" t="s">
        <v>3285</v>
      </c>
      <c r="C431" s="6">
        <v>649</v>
      </c>
      <c r="D431" s="6">
        <v>166437</v>
      </c>
      <c r="E431" s="35">
        <v>44124</v>
      </c>
      <c r="F431" s="35">
        <v>44743</v>
      </c>
      <c r="G431" s="6">
        <v>619</v>
      </c>
      <c r="H431" s="6">
        <v>333</v>
      </c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4.25" customHeight="1" x14ac:dyDescent="0.2">
      <c r="A432" s="6" t="s">
        <v>1394</v>
      </c>
      <c r="B432" s="6" t="s">
        <v>64</v>
      </c>
      <c r="C432" s="6">
        <v>1665</v>
      </c>
      <c r="D432" s="6">
        <v>166277</v>
      </c>
      <c r="E432" s="35">
        <v>41519</v>
      </c>
      <c r="F432" s="35">
        <v>44763</v>
      </c>
      <c r="G432" s="6">
        <v>3244</v>
      </c>
      <c r="H432" s="6">
        <v>1210</v>
      </c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4.25" customHeight="1" x14ac:dyDescent="0.2">
      <c r="A433" s="6" t="s">
        <v>1543</v>
      </c>
      <c r="B433" s="6" t="s">
        <v>3297</v>
      </c>
      <c r="C433" s="6">
        <v>824</v>
      </c>
      <c r="D433" s="6">
        <v>166142</v>
      </c>
      <c r="E433" s="35">
        <v>40749</v>
      </c>
      <c r="F433" s="35">
        <v>44160</v>
      </c>
      <c r="G433" s="6">
        <v>3411</v>
      </c>
      <c r="H433" s="6">
        <v>520</v>
      </c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4.25" customHeight="1" x14ac:dyDescent="0.2">
      <c r="A434" s="6" t="s">
        <v>234</v>
      </c>
      <c r="B434" s="6" t="s">
        <v>3285</v>
      </c>
      <c r="C434" s="6">
        <v>472</v>
      </c>
      <c r="D434" s="6">
        <v>165770</v>
      </c>
      <c r="E434" s="35">
        <v>41972</v>
      </c>
      <c r="F434" s="35">
        <v>44756</v>
      </c>
      <c r="G434" s="6">
        <v>2784</v>
      </c>
      <c r="H434" s="6">
        <v>225</v>
      </c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4.25" customHeight="1" x14ac:dyDescent="0.2">
      <c r="A435" s="6" t="s">
        <v>3351</v>
      </c>
      <c r="B435" s="6" t="s">
        <v>64</v>
      </c>
      <c r="C435" s="6">
        <v>1334</v>
      </c>
      <c r="D435" s="6">
        <v>165344</v>
      </c>
      <c r="E435" s="35">
        <v>43463</v>
      </c>
      <c r="F435" s="35">
        <v>43938</v>
      </c>
      <c r="G435" s="6">
        <v>475</v>
      </c>
      <c r="H435" s="6">
        <v>674</v>
      </c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4.25" customHeight="1" x14ac:dyDescent="0.2">
      <c r="A436" s="6" t="s">
        <v>528</v>
      </c>
      <c r="B436" s="6" t="s">
        <v>64</v>
      </c>
      <c r="C436" s="6">
        <v>1305</v>
      </c>
      <c r="D436" s="6">
        <v>165332</v>
      </c>
      <c r="E436" s="35">
        <v>42326</v>
      </c>
      <c r="F436" s="35">
        <v>44768</v>
      </c>
      <c r="G436" s="6">
        <v>2442</v>
      </c>
      <c r="H436" s="6">
        <v>813</v>
      </c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4.25" customHeight="1" x14ac:dyDescent="0.2">
      <c r="A437" s="6" t="s">
        <v>1751</v>
      </c>
      <c r="B437" s="6" t="s">
        <v>3297</v>
      </c>
      <c r="C437" s="6">
        <v>806</v>
      </c>
      <c r="D437" s="6">
        <v>165141</v>
      </c>
      <c r="E437" s="35">
        <v>41863</v>
      </c>
      <c r="F437" s="35">
        <v>44634</v>
      </c>
      <c r="G437" s="6">
        <v>2771</v>
      </c>
      <c r="H437" s="6">
        <v>572</v>
      </c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4.25" customHeight="1" x14ac:dyDescent="0.2">
      <c r="A438" s="6" t="s">
        <v>1106</v>
      </c>
      <c r="B438" s="6" t="s">
        <v>64</v>
      </c>
      <c r="C438" s="6">
        <v>1281</v>
      </c>
      <c r="D438" s="6">
        <v>164664</v>
      </c>
      <c r="E438" s="35">
        <v>39488</v>
      </c>
      <c r="F438" s="35">
        <v>44181</v>
      </c>
      <c r="G438" s="6">
        <v>4693</v>
      </c>
      <c r="H438" s="6">
        <v>1047</v>
      </c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4.25" customHeight="1" x14ac:dyDescent="0.2">
      <c r="A439" s="6" t="s">
        <v>967</v>
      </c>
      <c r="B439" s="6" t="s">
        <v>64</v>
      </c>
      <c r="C439" s="6">
        <v>3302</v>
      </c>
      <c r="D439" s="6">
        <v>162978</v>
      </c>
      <c r="E439" s="35">
        <v>42800</v>
      </c>
      <c r="F439" s="35">
        <v>44771</v>
      </c>
      <c r="G439" s="6">
        <v>1971</v>
      </c>
      <c r="H439" s="6">
        <v>1174</v>
      </c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4.25" customHeight="1" x14ac:dyDescent="0.2">
      <c r="A440" s="6" t="s">
        <v>567</v>
      </c>
      <c r="B440" s="6" t="s">
        <v>64</v>
      </c>
      <c r="C440" s="6">
        <v>2323</v>
      </c>
      <c r="D440" s="6">
        <v>162574</v>
      </c>
      <c r="E440" s="35">
        <v>40836</v>
      </c>
      <c r="F440" s="35">
        <v>44376</v>
      </c>
      <c r="G440" s="6">
        <v>3540</v>
      </c>
      <c r="H440" s="6">
        <v>1612</v>
      </c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4.25" customHeight="1" x14ac:dyDescent="0.2">
      <c r="A441" s="6" t="s">
        <v>215</v>
      </c>
      <c r="B441" s="6" t="s">
        <v>64</v>
      </c>
      <c r="C441" s="6">
        <v>1869</v>
      </c>
      <c r="D441" s="6">
        <v>162445</v>
      </c>
      <c r="E441" s="35">
        <v>40066</v>
      </c>
      <c r="F441" s="35">
        <v>44637</v>
      </c>
      <c r="G441" s="6">
        <v>4571</v>
      </c>
      <c r="H441" s="6">
        <v>1270</v>
      </c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4.25" customHeight="1" x14ac:dyDescent="0.2">
      <c r="A442" s="6" t="s">
        <v>927</v>
      </c>
      <c r="B442" s="6" t="s">
        <v>3285</v>
      </c>
      <c r="C442" s="6">
        <v>832</v>
      </c>
      <c r="D442" s="6">
        <v>162432</v>
      </c>
      <c r="E442" s="35">
        <v>40531</v>
      </c>
      <c r="F442" s="35">
        <v>44009</v>
      </c>
      <c r="G442" s="6">
        <v>3478</v>
      </c>
      <c r="H442" s="6">
        <v>631</v>
      </c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4.25" customHeight="1" x14ac:dyDescent="0.2">
      <c r="A443" s="6" t="s">
        <v>121</v>
      </c>
      <c r="B443" s="6" t="s">
        <v>3285</v>
      </c>
      <c r="C443" s="6">
        <v>817</v>
      </c>
      <c r="D443" s="6">
        <v>161487</v>
      </c>
      <c r="E443" s="35">
        <v>42422</v>
      </c>
      <c r="F443" s="35">
        <v>44184</v>
      </c>
      <c r="G443" s="6">
        <v>1762</v>
      </c>
      <c r="H443" s="6">
        <v>485</v>
      </c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4.25" customHeight="1" x14ac:dyDescent="0.2">
      <c r="A444" s="6" t="s">
        <v>3349</v>
      </c>
      <c r="B444" s="6" t="s">
        <v>64</v>
      </c>
      <c r="C444" s="6">
        <v>3495</v>
      </c>
      <c r="D444" s="6">
        <v>161433</v>
      </c>
      <c r="E444" s="35">
        <v>42315</v>
      </c>
      <c r="F444" s="35">
        <v>44228</v>
      </c>
      <c r="G444" s="6">
        <v>1913</v>
      </c>
      <c r="H444" s="6">
        <v>1126</v>
      </c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4.25" customHeight="1" x14ac:dyDescent="0.2">
      <c r="A445" s="6" t="s">
        <v>498</v>
      </c>
      <c r="B445" s="6" t="s">
        <v>64</v>
      </c>
      <c r="C445" s="6">
        <v>5159</v>
      </c>
      <c r="D445" s="6">
        <v>161026</v>
      </c>
      <c r="E445" s="35">
        <v>39574</v>
      </c>
      <c r="F445" s="35">
        <v>44736</v>
      </c>
      <c r="G445" s="6">
        <v>5162</v>
      </c>
      <c r="H445" s="6">
        <v>1503</v>
      </c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4.25" customHeight="1" x14ac:dyDescent="0.2">
      <c r="A446" s="6" t="s">
        <v>595</v>
      </c>
      <c r="B446" s="6" t="s">
        <v>64</v>
      </c>
      <c r="C446" s="6">
        <v>582</v>
      </c>
      <c r="D446" s="6">
        <v>160473</v>
      </c>
      <c r="E446" s="35">
        <v>42791</v>
      </c>
      <c r="F446" s="35">
        <v>44742</v>
      </c>
      <c r="G446" s="6">
        <v>1951</v>
      </c>
      <c r="H446" s="6">
        <v>538</v>
      </c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4.25" customHeight="1" x14ac:dyDescent="0.2">
      <c r="A447" s="6" t="s">
        <v>1473</v>
      </c>
      <c r="B447" s="6" t="s">
        <v>64</v>
      </c>
      <c r="C447" s="6">
        <v>1011</v>
      </c>
      <c r="D447" s="6">
        <v>160370</v>
      </c>
      <c r="E447" s="35">
        <v>38449</v>
      </c>
      <c r="F447" s="35">
        <v>42730</v>
      </c>
      <c r="G447" s="6">
        <v>4281</v>
      </c>
      <c r="H447" s="6">
        <v>693</v>
      </c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4.25" customHeight="1" x14ac:dyDescent="0.2">
      <c r="A448" s="6" t="s">
        <v>733</v>
      </c>
      <c r="B448" s="6" t="s">
        <v>64</v>
      </c>
      <c r="C448" s="6">
        <v>1607</v>
      </c>
      <c r="D448" s="6">
        <v>159654</v>
      </c>
      <c r="E448" s="35">
        <v>39277</v>
      </c>
      <c r="F448" s="35">
        <v>44734</v>
      </c>
      <c r="G448" s="6">
        <v>5457</v>
      </c>
      <c r="H448" s="6">
        <v>778</v>
      </c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4.25" customHeight="1" x14ac:dyDescent="0.2">
      <c r="A449" s="6" t="s">
        <v>182</v>
      </c>
      <c r="B449" s="6" t="s">
        <v>3285</v>
      </c>
      <c r="C449" s="6">
        <v>1404</v>
      </c>
      <c r="D449" s="6">
        <v>158752</v>
      </c>
      <c r="E449" s="35">
        <v>39343</v>
      </c>
      <c r="F449" s="35">
        <v>44516</v>
      </c>
      <c r="G449" s="6">
        <v>5173</v>
      </c>
      <c r="H449" s="6">
        <v>896</v>
      </c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4.25" customHeight="1" x14ac:dyDescent="0.2">
      <c r="A450" s="6" t="s">
        <v>1224</v>
      </c>
      <c r="B450" s="6" t="s">
        <v>64</v>
      </c>
      <c r="C450" s="6">
        <v>3881</v>
      </c>
      <c r="D450" s="6">
        <v>158349</v>
      </c>
      <c r="E450" s="35">
        <v>42387</v>
      </c>
      <c r="F450" s="35">
        <v>44360</v>
      </c>
      <c r="G450" s="6">
        <v>1973</v>
      </c>
      <c r="H450" s="6">
        <v>3309</v>
      </c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4.25" customHeight="1" x14ac:dyDescent="0.2">
      <c r="A451" s="6" t="s">
        <v>3352</v>
      </c>
      <c r="B451" s="6" t="s">
        <v>3293</v>
      </c>
      <c r="C451" s="6">
        <v>522</v>
      </c>
      <c r="D451" s="6">
        <v>158092</v>
      </c>
      <c r="E451" s="35">
        <v>43900</v>
      </c>
      <c r="F451" s="35">
        <v>44360</v>
      </c>
      <c r="G451" s="6">
        <v>460</v>
      </c>
      <c r="H451" s="6">
        <v>165</v>
      </c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4.25" customHeight="1" x14ac:dyDescent="0.2">
      <c r="A452" s="6" t="s">
        <v>1377</v>
      </c>
      <c r="B452" s="6" t="s">
        <v>3285</v>
      </c>
      <c r="C452" s="6">
        <v>591</v>
      </c>
      <c r="D452" s="6">
        <v>157707</v>
      </c>
      <c r="E452" s="35">
        <v>39147</v>
      </c>
      <c r="F452" s="35">
        <v>44748</v>
      </c>
      <c r="G452" s="6">
        <v>5601</v>
      </c>
      <c r="H452" s="6">
        <v>240</v>
      </c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4.25" customHeight="1" x14ac:dyDescent="0.2">
      <c r="A453" s="6" t="s">
        <v>96</v>
      </c>
      <c r="B453" s="6" t="s">
        <v>3285</v>
      </c>
      <c r="C453" s="6">
        <v>758</v>
      </c>
      <c r="D453" s="6">
        <v>157346</v>
      </c>
      <c r="E453" s="35">
        <v>42596</v>
      </c>
      <c r="F453" s="35">
        <v>44535</v>
      </c>
      <c r="G453" s="6">
        <v>1939</v>
      </c>
      <c r="H453" s="6">
        <v>400</v>
      </c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4.25" customHeight="1" x14ac:dyDescent="0.2">
      <c r="A454" s="6" t="s">
        <v>1377</v>
      </c>
      <c r="B454" s="6" t="s">
        <v>2481</v>
      </c>
      <c r="C454" s="6">
        <v>592</v>
      </c>
      <c r="D454" s="6">
        <v>157223</v>
      </c>
      <c r="E454" s="35">
        <v>39147</v>
      </c>
      <c r="F454" s="35">
        <v>44287</v>
      </c>
      <c r="G454" s="6">
        <v>5140</v>
      </c>
      <c r="H454" s="6">
        <v>240</v>
      </c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4.25" customHeight="1" x14ac:dyDescent="0.2">
      <c r="A455" s="6" t="s">
        <v>1391</v>
      </c>
      <c r="B455" s="6" t="s">
        <v>64</v>
      </c>
      <c r="C455" s="6">
        <v>1605</v>
      </c>
      <c r="D455" s="6">
        <v>156029</v>
      </c>
      <c r="E455" s="35">
        <v>39172</v>
      </c>
      <c r="F455" s="35">
        <v>44726</v>
      </c>
      <c r="G455" s="6">
        <v>5554</v>
      </c>
      <c r="H455" s="6">
        <v>898</v>
      </c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4.25" customHeight="1" x14ac:dyDescent="0.2">
      <c r="A456" s="6" t="s">
        <v>1229</v>
      </c>
      <c r="B456" s="6" t="s">
        <v>64</v>
      </c>
      <c r="C456" s="6">
        <v>1023</v>
      </c>
      <c r="D456" s="6">
        <v>154056</v>
      </c>
      <c r="E456" s="35">
        <v>41750</v>
      </c>
      <c r="F456" s="35">
        <v>44648</v>
      </c>
      <c r="G456" s="6">
        <v>2898</v>
      </c>
      <c r="H456" s="6">
        <v>568</v>
      </c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4.25" customHeight="1" x14ac:dyDescent="0.2">
      <c r="A457" s="6" t="s">
        <v>398</v>
      </c>
      <c r="B457" s="6" t="s">
        <v>2481</v>
      </c>
      <c r="C457" s="6">
        <v>909</v>
      </c>
      <c r="D457" s="6">
        <v>153976</v>
      </c>
      <c r="E457" s="35">
        <v>40055</v>
      </c>
      <c r="F457" s="35">
        <v>44350</v>
      </c>
      <c r="G457" s="6">
        <v>4295</v>
      </c>
      <c r="H457" s="6">
        <v>842</v>
      </c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4.25" customHeight="1" x14ac:dyDescent="0.2">
      <c r="A458" s="6" t="s">
        <v>1540</v>
      </c>
      <c r="B458" s="6" t="s">
        <v>3297</v>
      </c>
      <c r="C458" s="6">
        <v>1544</v>
      </c>
      <c r="D458" s="6">
        <v>153900</v>
      </c>
      <c r="E458" s="35">
        <v>40962</v>
      </c>
      <c r="F458" s="35">
        <v>44620</v>
      </c>
      <c r="G458" s="6">
        <v>3658</v>
      </c>
      <c r="H458" s="6">
        <v>709</v>
      </c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4.25" customHeight="1" x14ac:dyDescent="0.2">
      <c r="A459" s="6" t="s">
        <v>1276</v>
      </c>
      <c r="B459" s="6" t="s">
        <v>64</v>
      </c>
      <c r="C459" s="6">
        <v>2055</v>
      </c>
      <c r="D459" s="6">
        <v>153587</v>
      </c>
      <c r="E459" s="35">
        <v>39109</v>
      </c>
      <c r="F459" s="35">
        <v>44664</v>
      </c>
      <c r="G459" s="6">
        <v>5555</v>
      </c>
      <c r="H459" s="6">
        <v>1017</v>
      </c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4.25" customHeight="1" x14ac:dyDescent="0.2">
      <c r="A460" s="6" t="s">
        <v>3353</v>
      </c>
      <c r="B460" s="6" t="s">
        <v>3293</v>
      </c>
      <c r="C460" s="6">
        <v>171</v>
      </c>
      <c r="D460" s="6">
        <v>153348</v>
      </c>
      <c r="E460" s="35">
        <v>42874</v>
      </c>
      <c r="F460" s="35">
        <v>43550</v>
      </c>
      <c r="G460" s="6">
        <v>676</v>
      </c>
      <c r="H460" s="6">
        <v>5</v>
      </c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4.25" customHeight="1" x14ac:dyDescent="0.2">
      <c r="A461" s="6" t="s">
        <v>989</v>
      </c>
      <c r="B461" s="6" t="s">
        <v>64</v>
      </c>
      <c r="C461" s="6">
        <v>1891</v>
      </c>
      <c r="D461" s="6">
        <v>152713</v>
      </c>
      <c r="E461" s="35">
        <v>39819</v>
      </c>
      <c r="F461" s="35">
        <v>44772</v>
      </c>
      <c r="G461" s="6">
        <v>4953</v>
      </c>
      <c r="H461" s="6">
        <v>1265</v>
      </c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4.25" customHeight="1" x14ac:dyDescent="0.2">
      <c r="A462" s="6" t="s">
        <v>3354</v>
      </c>
      <c r="B462" s="6" t="s">
        <v>64</v>
      </c>
      <c r="C462" s="6">
        <v>1292</v>
      </c>
      <c r="D462" s="6">
        <v>151988</v>
      </c>
      <c r="E462" s="35">
        <v>43474</v>
      </c>
      <c r="F462" s="35">
        <v>44311</v>
      </c>
      <c r="G462" s="6">
        <v>837</v>
      </c>
      <c r="H462" s="6">
        <v>692</v>
      </c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4.25" customHeight="1" x14ac:dyDescent="0.2">
      <c r="A463" s="6" t="s">
        <v>735</v>
      </c>
      <c r="B463" s="6" t="s">
        <v>64</v>
      </c>
      <c r="C463" s="6">
        <v>1513</v>
      </c>
      <c r="D463" s="6">
        <v>151536</v>
      </c>
      <c r="E463" s="35">
        <v>36858</v>
      </c>
      <c r="F463" s="35">
        <v>44616</v>
      </c>
      <c r="G463" s="6">
        <v>7758</v>
      </c>
      <c r="H463" s="6">
        <v>737</v>
      </c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4.25" customHeight="1" x14ac:dyDescent="0.2">
      <c r="A464" s="6" t="s">
        <v>736</v>
      </c>
      <c r="B464" s="6" t="s">
        <v>3285</v>
      </c>
      <c r="C464" s="6">
        <v>446</v>
      </c>
      <c r="D464" s="6">
        <v>151462</v>
      </c>
      <c r="E464" s="35">
        <v>36102</v>
      </c>
      <c r="F464" s="35">
        <v>44100</v>
      </c>
      <c r="G464" s="6">
        <v>7998</v>
      </c>
      <c r="H464" s="6">
        <v>83</v>
      </c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4.25" customHeight="1" x14ac:dyDescent="0.2">
      <c r="A465" s="6" t="s">
        <v>977</v>
      </c>
      <c r="B465" s="6" t="s">
        <v>3285</v>
      </c>
      <c r="C465" s="6">
        <v>654</v>
      </c>
      <c r="D465" s="6">
        <v>151146</v>
      </c>
      <c r="E465" s="35">
        <v>40508</v>
      </c>
      <c r="F465" s="35">
        <v>44696</v>
      </c>
      <c r="G465" s="6">
        <v>4188</v>
      </c>
      <c r="H465" s="6">
        <v>553</v>
      </c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4.25" customHeight="1" x14ac:dyDescent="0.2">
      <c r="A466" s="6" t="s">
        <v>1578</v>
      </c>
      <c r="B466" s="6" t="s">
        <v>3297</v>
      </c>
      <c r="C466" s="6">
        <v>418</v>
      </c>
      <c r="D466" s="6">
        <v>150921</v>
      </c>
      <c r="E466" s="35">
        <v>39722</v>
      </c>
      <c r="F466" s="35">
        <v>44615</v>
      </c>
      <c r="G466" s="6">
        <v>4893</v>
      </c>
      <c r="H466" s="6">
        <v>217</v>
      </c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4.25" customHeight="1" x14ac:dyDescent="0.2">
      <c r="A467" s="6" t="s">
        <v>740</v>
      </c>
      <c r="B467" s="6" t="s">
        <v>64</v>
      </c>
      <c r="C467" s="6">
        <v>1862</v>
      </c>
      <c r="D467" s="6">
        <v>149871</v>
      </c>
      <c r="E467" s="35">
        <v>37908</v>
      </c>
      <c r="F467" s="35">
        <v>44676</v>
      </c>
      <c r="G467" s="6">
        <v>6768</v>
      </c>
      <c r="H467" s="6">
        <v>1229</v>
      </c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4.25" customHeight="1" x14ac:dyDescent="0.2">
      <c r="A468" s="6" t="s">
        <v>914</v>
      </c>
      <c r="B468" s="6" t="s">
        <v>3285</v>
      </c>
      <c r="C468" s="6">
        <v>946</v>
      </c>
      <c r="D468" s="6">
        <v>149675</v>
      </c>
      <c r="E468" s="35">
        <v>41232</v>
      </c>
      <c r="F468" s="35">
        <v>44703</v>
      </c>
      <c r="G468" s="6">
        <v>3471</v>
      </c>
      <c r="H468" s="6">
        <v>210</v>
      </c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4.25" customHeight="1" x14ac:dyDescent="0.2">
      <c r="A469" s="6" t="s">
        <v>1412</v>
      </c>
      <c r="B469" s="6" t="s">
        <v>64</v>
      </c>
      <c r="C469" s="6">
        <v>1398</v>
      </c>
      <c r="D469" s="6">
        <v>149392</v>
      </c>
      <c r="E469" s="35">
        <v>41109</v>
      </c>
      <c r="F469" s="35">
        <v>44726</v>
      </c>
      <c r="G469" s="6">
        <v>3617</v>
      </c>
      <c r="H469" s="6">
        <v>839</v>
      </c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4.25" customHeight="1" x14ac:dyDescent="0.2">
      <c r="A470" s="6" t="s">
        <v>984</v>
      </c>
      <c r="B470" s="6" t="s">
        <v>64</v>
      </c>
      <c r="C470" s="6">
        <v>1007</v>
      </c>
      <c r="D470" s="6">
        <v>149344</v>
      </c>
      <c r="E470" s="35">
        <v>41331</v>
      </c>
      <c r="F470" s="35">
        <v>44656</v>
      </c>
      <c r="G470" s="6">
        <v>3325</v>
      </c>
      <c r="H470" s="6">
        <v>635</v>
      </c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4.25" customHeight="1" x14ac:dyDescent="0.2">
      <c r="A471" s="6" t="s">
        <v>940</v>
      </c>
      <c r="B471" s="6" t="s">
        <v>64</v>
      </c>
      <c r="C471" s="6">
        <v>996</v>
      </c>
      <c r="D471" s="6">
        <v>149165</v>
      </c>
      <c r="E471" s="35">
        <v>38747</v>
      </c>
      <c r="F471" s="35">
        <v>44702</v>
      </c>
      <c r="G471" s="6">
        <v>5955</v>
      </c>
      <c r="H471" s="6">
        <v>637</v>
      </c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4.25" customHeight="1" x14ac:dyDescent="0.2">
      <c r="A472" s="6" t="s">
        <v>1102</v>
      </c>
      <c r="B472" s="6" t="s">
        <v>3285</v>
      </c>
      <c r="C472" s="6">
        <v>261</v>
      </c>
      <c r="D472" s="6">
        <v>148759</v>
      </c>
      <c r="E472" s="35">
        <v>42170</v>
      </c>
      <c r="F472" s="35">
        <v>44008</v>
      </c>
      <c r="G472" s="6">
        <v>1838</v>
      </c>
      <c r="H472" s="6">
        <v>223</v>
      </c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4.25" customHeight="1" x14ac:dyDescent="0.2">
      <c r="A473" s="6" t="s">
        <v>1946</v>
      </c>
      <c r="B473" s="6" t="s">
        <v>3297</v>
      </c>
      <c r="C473" s="6">
        <v>541</v>
      </c>
      <c r="D473" s="6">
        <v>148752</v>
      </c>
      <c r="E473" s="35">
        <v>42091</v>
      </c>
      <c r="F473" s="35">
        <v>44567</v>
      </c>
      <c r="G473" s="6">
        <v>2476</v>
      </c>
      <c r="H473" s="6">
        <v>412</v>
      </c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4.25" customHeight="1" x14ac:dyDescent="0.2">
      <c r="A474" s="6" t="s">
        <v>1480</v>
      </c>
      <c r="B474" s="6" t="s">
        <v>3285</v>
      </c>
      <c r="C474" s="6">
        <v>678</v>
      </c>
      <c r="D474" s="6">
        <v>148667</v>
      </c>
      <c r="E474" s="35">
        <v>40055</v>
      </c>
      <c r="F474" s="35">
        <v>44750</v>
      </c>
      <c r="G474" s="6">
        <v>4695</v>
      </c>
      <c r="H474" s="6">
        <v>465</v>
      </c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4.25" customHeight="1" x14ac:dyDescent="0.2">
      <c r="A475" s="6" t="s">
        <v>3355</v>
      </c>
      <c r="B475" s="6" t="s">
        <v>2481</v>
      </c>
      <c r="C475" s="6">
        <v>568</v>
      </c>
      <c r="D475" s="6">
        <v>148125</v>
      </c>
      <c r="E475" s="35">
        <v>42830</v>
      </c>
      <c r="F475" s="35">
        <v>44336</v>
      </c>
      <c r="G475" s="6">
        <v>1506</v>
      </c>
      <c r="H475" s="6">
        <v>386</v>
      </c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4.25" customHeight="1" x14ac:dyDescent="0.2">
      <c r="A476" s="6" t="s">
        <v>3356</v>
      </c>
      <c r="B476" s="6" t="s">
        <v>3293</v>
      </c>
      <c r="C476" s="6">
        <v>748</v>
      </c>
      <c r="D476" s="6">
        <v>148074</v>
      </c>
      <c r="E476" s="35">
        <v>36523</v>
      </c>
      <c r="F476" s="35">
        <v>44342</v>
      </c>
      <c r="G476" s="6">
        <v>7819</v>
      </c>
      <c r="H476" s="6">
        <v>416</v>
      </c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4.25" customHeight="1" x14ac:dyDescent="0.2">
      <c r="A477" s="6" t="s">
        <v>367</v>
      </c>
      <c r="B477" s="6" t="s">
        <v>64</v>
      </c>
      <c r="C477" s="6">
        <v>1259</v>
      </c>
      <c r="D477" s="6">
        <v>147725</v>
      </c>
      <c r="E477" s="35">
        <v>40304</v>
      </c>
      <c r="F477" s="35">
        <v>41387</v>
      </c>
      <c r="G477" s="6">
        <v>1083</v>
      </c>
      <c r="H477" s="6">
        <v>833</v>
      </c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4.25" customHeight="1" x14ac:dyDescent="0.2">
      <c r="A478" s="6" t="s">
        <v>828</v>
      </c>
      <c r="B478" s="6" t="s">
        <v>64</v>
      </c>
      <c r="C478" s="6">
        <v>1393</v>
      </c>
      <c r="D478" s="6">
        <v>147449</v>
      </c>
      <c r="E478" s="35">
        <v>36041</v>
      </c>
      <c r="F478" s="35">
        <v>44718</v>
      </c>
      <c r="G478" s="6">
        <v>8677</v>
      </c>
      <c r="H478" s="6">
        <v>798</v>
      </c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4.25" customHeight="1" x14ac:dyDescent="0.2">
      <c r="A479" s="6" t="s">
        <v>1073</v>
      </c>
      <c r="B479" s="6" t="s">
        <v>64</v>
      </c>
      <c r="C479" s="6">
        <v>261</v>
      </c>
      <c r="D479" s="6">
        <v>146020</v>
      </c>
      <c r="E479" s="35">
        <v>40204</v>
      </c>
      <c r="F479" s="35">
        <v>41509</v>
      </c>
      <c r="G479" s="6">
        <v>1305</v>
      </c>
      <c r="H479" s="6">
        <v>158</v>
      </c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4.25" customHeight="1" x14ac:dyDescent="0.2">
      <c r="A480" s="6" t="s">
        <v>270</v>
      </c>
      <c r="B480" s="6" t="s">
        <v>3285</v>
      </c>
      <c r="C480" s="6">
        <v>805</v>
      </c>
      <c r="D480" s="6">
        <v>145783</v>
      </c>
      <c r="E480" s="35">
        <v>42861</v>
      </c>
      <c r="F480" s="35">
        <v>44758</v>
      </c>
      <c r="G480" s="6">
        <v>1897</v>
      </c>
      <c r="H480" s="6">
        <v>528</v>
      </c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4.25" customHeight="1" x14ac:dyDescent="0.2">
      <c r="A481" s="6" t="s">
        <v>1089</v>
      </c>
      <c r="B481" s="6" t="s">
        <v>3285</v>
      </c>
      <c r="C481" s="6">
        <v>1236</v>
      </c>
      <c r="D481" s="6">
        <v>145675</v>
      </c>
      <c r="E481" s="35">
        <v>41851</v>
      </c>
      <c r="F481" s="35">
        <v>44748</v>
      </c>
      <c r="G481" s="6">
        <v>2897</v>
      </c>
      <c r="H481" s="6">
        <v>314</v>
      </c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4.25" customHeight="1" x14ac:dyDescent="0.2">
      <c r="A482" s="6" t="s">
        <v>1669</v>
      </c>
      <c r="B482" s="6" t="s">
        <v>3297</v>
      </c>
      <c r="C482" s="6">
        <v>544</v>
      </c>
      <c r="D482" s="6">
        <v>143831</v>
      </c>
      <c r="E482" s="35">
        <v>37243</v>
      </c>
      <c r="F482" s="35">
        <v>44627</v>
      </c>
      <c r="G482" s="6">
        <v>7384</v>
      </c>
      <c r="H482" s="6">
        <v>260</v>
      </c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4.25" customHeight="1" x14ac:dyDescent="0.2">
      <c r="A483" s="6" t="s">
        <v>1206</v>
      </c>
      <c r="B483" s="6" t="s">
        <v>3285</v>
      </c>
      <c r="C483" s="6">
        <v>254</v>
      </c>
      <c r="D483" s="6">
        <v>143466</v>
      </c>
      <c r="E483" s="35">
        <v>42325</v>
      </c>
      <c r="F483" s="35">
        <v>44757</v>
      </c>
      <c r="G483" s="6">
        <v>2432</v>
      </c>
      <c r="H483" s="6">
        <v>56</v>
      </c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4.25" customHeight="1" x14ac:dyDescent="0.2">
      <c r="A484" s="6" t="s">
        <v>1054</v>
      </c>
      <c r="B484" s="6" t="s">
        <v>3285</v>
      </c>
      <c r="C484" s="6">
        <v>1794</v>
      </c>
      <c r="D484" s="6">
        <v>143160</v>
      </c>
      <c r="E484" s="35">
        <v>41263</v>
      </c>
      <c r="F484" s="35">
        <v>42284</v>
      </c>
      <c r="G484" s="6">
        <v>1021</v>
      </c>
      <c r="H484" s="6">
        <v>367</v>
      </c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4.25" customHeight="1" x14ac:dyDescent="0.2">
      <c r="A485" s="6" t="s">
        <v>889</v>
      </c>
      <c r="B485" s="6" t="s">
        <v>3285</v>
      </c>
      <c r="C485" s="6">
        <v>713</v>
      </c>
      <c r="D485" s="6">
        <v>143136</v>
      </c>
      <c r="E485" s="35">
        <v>40055</v>
      </c>
      <c r="F485" s="35">
        <v>44302</v>
      </c>
      <c r="G485" s="6">
        <v>4247</v>
      </c>
      <c r="H485" s="6">
        <v>412</v>
      </c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4.25" customHeight="1" x14ac:dyDescent="0.2">
      <c r="A486" s="6" t="s">
        <v>128</v>
      </c>
      <c r="B486" s="6" t="s">
        <v>3285</v>
      </c>
      <c r="C486" s="6">
        <v>980</v>
      </c>
      <c r="D486" s="6">
        <v>142955</v>
      </c>
      <c r="E486" s="35">
        <v>42320</v>
      </c>
      <c r="F486" s="35">
        <v>43992</v>
      </c>
      <c r="G486" s="6">
        <v>1672</v>
      </c>
      <c r="H486" s="6">
        <v>574</v>
      </c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4.25" customHeight="1" x14ac:dyDescent="0.2">
      <c r="A487" s="6" t="s">
        <v>1725</v>
      </c>
      <c r="B487" s="6" t="s">
        <v>3297</v>
      </c>
      <c r="C487" s="6">
        <v>845</v>
      </c>
      <c r="D487" s="6">
        <v>141161</v>
      </c>
      <c r="E487" s="35">
        <v>38987</v>
      </c>
      <c r="F487" s="35">
        <v>44622</v>
      </c>
      <c r="G487" s="6">
        <v>5635</v>
      </c>
      <c r="H487" s="6">
        <v>532</v>
      </c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4.25" customHeight="1" x14ac:dyDescent="0.2">
      <c r="A488" s="6" t="s">
        <v>1254</v>
      </c>
      <c r="B488" s="6" t="s">
        <v>64</v>
      </c>
      <c r="C488" s="6">
        <v>1156</v>
      </c>
      <c r="D488" s="6">
        <v>140279</v>
      </c>
      <c r="E488" s="35">
        <v>40540</v>
      </c>
      <c r="F488" s="35">
        <v>44605</v>
      </c>
      <c r="G488" s="6">
        <v>4065</v>
      </c>
      <c r="H488" s="6">
        <v>729</v>
      </c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4.25" customHeight="1" x14ac:dyDescent="0.2">
      <c r="A489" s="6" t="s">
        <v>442</v>
      </c>
      <c r="B489" s="6" t="s">
        <v>3285</v>
      </c>
      <c r="C489" s="6">
        <v>288</v>
      </c>
      <c r="D489" s="6">
        <v>139703</v>
      </c>
      <c r="E489" s="35">
        <v>41317</v>
      </c>
      <c r="F489" s="35">
        <v>44741</v>
      </c>
      <c r="G489" s="6">
        <v>3424</v>
      </c>
      <c r="H489" s="6">
        <v>221</v>
      </c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4.25" customHeight="1" x14ac:dyDescent="0.2">
      <c r="A490" s="6" t="s">
        <v>3357</v>
      </c>
      <c r="B490" s="6" t="s">
        <v>3285</v>
      </c>
      <c r="C490" s="6">
        <v>492</v>
      </c>
      <c r="D490" s="6">
        <v>139247</v>
      </c>
      <c r="E490" s="35">
        <v>33908</v>
      </c>
      <c r="F490" s="35">
        <v>44399</v>
      </c>
      <c r="G490" s="6">
        <v>10491</v>
      </c>
      <c r="H490" s="6">
        <v>144</v>
      </c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4.25" customHeight="1" x14ac:dyDescent="0.2">
      <c r="A491" s="6" t="s">
        <v>916</v>
      </c>
      <c r="B491" s="6" t="s">
        <v>3285</v>
      </c>
      <c r="C491" s="6">
        <v>803</v>
      </c>
      <c r="D491" s="6">
        <v>139078</v>
      </c>
      <c r="E491" s="35">
        <v>38617</v>
      </c>
      <c r="F491" s="35">
        <v>44143</v>
      </c>
      <c r="G491" s="6">
        <v>5526</v>
      </c>
      <c r="H491" s="6">
        <v>390</v>
      </c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4.25" customHeight="1" x14ac:dyDescent="0.2">
      <c r="A492" s="6" t="s">
        <v>1418</v>
      </c>
      <c r="B492" s="6" t="s">
        <v>3285</v>
      </c>
      <c r="C492" s="6">
        <v>606</v>
      </c>
      <c r="D492" s="6">
        <v>138924</v>
      </c>
      <c r="E492" s="35">
        <v>39230</v>
      </c>
      <c r="F492" s="35">
        <v>42675</v>
      </c>
      <c r="G492" s="6">
        <v>3445</v>
      </c>
      <c r="H492" s="6">
        <v>490</v>
      </c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4.25" customHeight="1" x14ac:dyDescent="0.2">
      <c r="A493" s="6" t="s">
        <v>387</v>
      </c>
      <c r="B493" s="6" t="s">
        <v>64</v>
      </c>
      <c r="C493" s="6">
        <v>939</v>
      </c>
      <c r="D493" s="6">
        <v>136789</v>
      </c>
      <c r="E493" s="35">
        <v>41253</v>
      </c>
      <c r="F493" s="35">
        <v>43140</v>
      </c>
      <c r="G493" s="6">
        <v>1887</v>
      </c>
      <c r="H493" s="6">
        <v>520</v>
      </c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4.25" customHeight="1" x14ac:dyDescent="0.2">
      <c r="A494" s="6" t="s">
        <v>819</v>
      </c>
      <c r="B494" s="6" t="s">
        <v>64</v>
      </c>
      <c r="C494" s="6">
        <v>1009</v>
      </c>
      <c r="D494" s="6">
        <v>136786</v>
      </c>
      <c r="E494" s="35">
        <v>39262</v>
      </c>
      <c r="F494" s="35">
        <v>44248</v>
      </c>
      <c r="G494" s="6">
        <v>4986</v>
      </c>
      <c r="H494" s="6">
        <v>770</v>
      </c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4.25" customHeight="1" x14ac:dyDescent="0.2">
      <c r="A495" s="6" t="s">
        <v>1560</v>
      </c>
      <c r="B495" s="6" t="s">
        <v>3297</v>
      </c>
      <c r="C495" s="6">
        <v>979</v>
      </c>
      <c r="D495" s="6">
        <v>136701</v>
      </c>
      <c r="E495" s="35">
        <v>43935</v>
      </c>
      <c r="F495" s="35">
        <v>44635</v>
      </c>
      <c r="G495" s="6">
        <v>700</v>
      </c>
      <c r="H495" s="6">
        <v>767</v>
      </c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4.25" customHeight="1" x14ac:dyDescent="0.2">
      <c r="A496" s="6" t="s">
        <v>1476</v>
      </c>
      <c r="B496" s="6" t="s">
        <v>3285</v>
      </c>
      <c r="C496" s="6">
        <v>362</v>
      </c>
      <c r="D496" s="6">
        <v>135983</v>
      </c>
      <c r="E496" s="35">
        <v>41279</v>
      </c>
      <c r="F496" s="35">
        <v>44746</v>
      </c>
      <c r="G496" s="6">
        <v>3467</v>
      </c>
      <c r="H496" s="6">
        <v>207</v>
      </c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4.25" customHeight="1" x14ac:dyDescent="0.2">
      <c r="A497" s="6" t="s">
        <v>1419</v>
      </c>
      <c r="B497" s="6" t="s">
        <v>64</v>
      </c>
      <c r="C497" s="6">
        <v>917</v>
      </c>
      <c r="D497" s="6">
        <v>135662</v>
      </c>
      <c r="E497" s="35">
        <v>41487</v>
      </c>
      <c r="F497" s="35">
        <v>44748</v>
      </c>
      <c r="G497" s="6">
        <v>3261</v>
      </c>
      <c r="H497" s="6">
        <v>665</v>
      </c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4.25" customHeight="1" x14ac:dyDescent="0.2">
      <c r="A498" s="6" t="s">
        <v>521</v>
      </c>
      <c r="B498" s="6" t="s">
        <v>64</v>
      </c>
      <c r="C498" s="6">
        <v>926</v>
      </c>
      <c r="D498" s="6">
        <v>135532</v>
      </c>
      <c r="E498" s="35">
        <v>41617</v>
      </c>
      <c r="F498" s="35">
        <v>44739</v>
      </c>
      <c r="G498" s="6">
        <v>3122</v>
      </c>
      <c r="H498" s="6">
        <v>818</v>
      </c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4.25" customHeight="1" x14ac:dyDescent="0.2">
      <c r="A499" s="6" t="s">
        <v>521</v>
      </c>
      <c r="B499" s="6" t="s">
        <v>64</v>
      </c>
      <c r="C499" s="6">
        <v>926</v>
      </c>
      <c r="D499" s="6">
        <v>135532</v>
      </c>
      <c r="E499" s="35">
        <v>41617</v>
      </c>
      <c r="F499" s="35">
        <v>44739</v>
      </c>
      <c r="G499" s="6">
        <v>3122</v>
      </c>
      <c r="H499" s="6">
        <v>818</v>
      </c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4.25" customHeight="1" x14ac:dyDescent="0.2">
      <c r="A500" s="6" t="s">
        <v>820</v>
      </c>
      <c r="B500" s="6" t="s">
        <v>64</v>
      </c>
      <c r="C500" s="6">
        <v>936</v>
      </c>
      <c r="D500" s="6">
        <v>134597</v>
      </c>
      <c r="E500" s="35">
        <v>37826</v>
      </c>
      <c r="F500" s="35">
        <v>44274</v>
      </c>
      <c r="G500" s="6">
        <v>6448</v>
      </c>
      <c r="H500" s="6">
        <v>572</v>
      </c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4.25" customHeight="1" x14ac:dyDescent="0.2">
      <c r="A501" s="6" t="s">
        <v>3358</v>
      </c>
      <c r="B501" s="6" t="s">
        <v>3293</v>
      </c>
      <c r="C501" s="6">
        <v>389</v>
      </c>
      <c r="D501" s="6">
        <v>134492</v>
      </c>
      <c r="E501" s="35">
        <v>42028</v>
      </c>
      <c r="F501" s="35">
        <v>43687</v>
      </c>
      <c r="G501" s="6">
        <v>1659</v>
      </c>
      <c r="H501" s="6">
        <v>159</v>
      </c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4.25" customHeight="1" x14ac:dyDescent="0.2">
      <c r="A502" s="6" t="s">
        <v>1550</v>
      </c>
      <c r="B502" s="6" t="s">
        <v>3297</v>
      </c>
      <c r="C502" s="6">
        <v>849</v>
      </c>
      <c r="D502" s="6">
        <v>134366</v>
      </c>
      <c r="E502" s="35">
        <v>38682</v>
      </c>
      <c r="F502" s="35">
        <v>44263</v>
      </c>
      <c r="G502" s="6">
        <v>5581</v>
      </c>
      <c r="H502" s="6">
        <v>672</v>
      </c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4.25" customHeight="1" x14ac:dyDescent="0.2">
      <c r="A503" s="6" t="s">
        <v>422</v>
      </c>
      <c r="B503" s="6" t="s">
        <v>3285</v>
      </c>
      <c r="C503" s="6">
        <v>661</v>
      </c>
      <c r="D503" s="6">
        <v>134265</v>
      </c>
      <c r="E503" s="35">
        <v>41669</v>
      </c>
      <c r="F503" s="35">
        <v>44224</v>
      </c>
      <c r="G503" s="6">
        <v>2555</v>
      </c>
      <c r="H503" s="6">
        <v>144</v>
      </c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4.25" customHeight="1" x14ac:dyDescent="0.2">
      <c r="A504" s="6" t="s">
        <v>936</v>
      </c>
      <c r="B504" s="6" t="s">
        <v>3285</v>
      </c>
      <c r="C504" s="6">
        <v>859</v>
      </c>
      <c r="D504" s="6">
        <v>133570</v>
      </c>
      <c r="E504" s="35">
        <v>38401</v>
      </c>
      <c r="F504" s="35">
        <v>44204</v>
      </c>
      <c r="G504" s="6">
        <v>5803</v>
      </c>
      <c r="H504" s="6">
        <v>534</v>
      </c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4.25" customHeight="1" x14ac:dyDescent="0.2">
      <c r="A505" s="6" t="s">
        <v>671</v>
      </c>
      <c r="B505" s="6" t="s">
        <v>64</v>
      </c>
      <c r="C505" s="6">
        <v>967</v>
      </c>
      <c r="D505" s="6">
        <v>133484</v>
      </c>
      <c r="E505" s="35">
        <v>43139</v>
      </c>
      <c r="F505" s="35">
        <v>44726</v>
      </c>
      <c r="G505" s="6">
        <v>1587</v>
      </c>
      <c r="H505" s="6">
        <v>673</v>
      </c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4.25" customHeight="1" x14ac:dyDescent="0.2">
      <c r="A506" s="6" t="s">
        <v>3359</v>
      </c>
      <c r="B506" s="6" t="s">
        <v>3293</v>
      </c>
      <c r="C506" s="6">
        <v>507</v>
      </c>
      <c r="D506" s="6">
        <v>133216</v>
      </c>
      <c r="E506" s="35">
        <v>36946</v>
      </c>
      <c r="F506" s="35">
        <v>44291</v>
      </c>
      <c r="G506" s="6">
        <v>7345</v>
      </c>
      <c r="H506" s="6">
        <v>340</v>
      </c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4.25" customHeight="1" x14ac:dyDescent="0.2">
      <c r="A507" s="6" t="s">
        <v>3360</v>
      </c>
      <c r="B507" s="6" t="s">
        <v>3293</v>
      </c>
      <c r="C507" s="6">
        <v>586</v>
      </c>
      <c r="D507" s="6">
        <v>133161</v>
      </c>
      <c r="E507" s="35">
        <v>43738</v>
      </c>
      <c r="F507" s="35">
        <v>44196</v>
      </c>
      <c r="G507" s="6">
        <v>458</v>
      </c>
      <c r="H507" s="6">
        <v>379</v>
      </c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4.25" customHeight="1" x14ac:dyDescent="0.2">
      <c r="A508" s="6" t="s">
        <v>743</v>
      </c>
      <c r="B508" s="6" t="s">
        <v>64</v>
      </c>
      <c r="C508" s="6">
        <v>1040</v>
      </c>
      <c r="D508" s="6">
        <v>133060</v>
      </c>
      <c r="E508" s="35">
        <v>40900</v>
      </c>
      <c r="F508" s="35">
        <v>44707</v>
      </c>
      <c r="G508" s="6">
        <v>3807</v>
      </c>
      <c r="H508" s="6">
        <v>759</v>
      </c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4.25" customHeight="1" x14ac:dyDescent="0.2">
      <c r="A509" s="6" t="s">
        <v>1257</v>
      </c>
      <c r="B509" s="6" t="s">
        <v>3285</v>
      </c>
      <c r="C509" s="6">
        <v>327</v>
      </c>
      <c r="D509" s="6">
        <v>132565</v>
      </c>
      <c r="E509" s="35">
        <v>40446</v>
      </c>
      <c r="F509" s="35">
        <v>44623</v>
      </c>
      <c r="G509" s="6">
        <v>4177</v>
      </c>
      <c r="H509" s="6">
        <v>147</v>
      </c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4.25" customHeight="1" x14ac:dyDescent="0.2">
      <c r="A510" s="6" t="s">
        <v>888</v>
      </c>
      <c r="B510" s="6" t="s">
        <v>64</v>
      </c>
      <c r="C510" s="6">
        <v>897</v>
      </c>
      <c r="D510" s="6">
        <v>132431</v>
      </c>
      <c r="E510" s="35">
        <v>39742</v>
      </c>
      <c r="F510" s="35">
        <v>44700</v>
      </c>
      <c r="G510" s="6">
        <v>4958</v>
      </c>
      <c r="H510" s="6">
        <v>692</v>
      </c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4.25" customHeight="1" x14ac:dyDescent="0.2">
      <c r="A511" s="6" t="s">
        <v>1416</v>
      </c>
      <c r="B511" s="6" t="s">
        <v>3285</v>
      </c>
      <c r="C511" s="6">
        <v>629</v>
      </c>
      <c r="D511" s="6">
        <v>131975</v>
      </c>
      <c r="E511" s="35">
        <v>41961</v>
      </c>
      <c r="F511" s="35">
        <v>44476</v>
      </c>
      <c r="G511" s="6">
        <v>2515</v>
      </c>
      <c r="H511" s="6">
        <v>537</v>
      </c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4.25" customHeight="1" x14ac:dyDescent="0.2">
      <c r="A512" s="6" t="s">
        <v>579</v>
      </c>
      <c r="B512" s="6" t="s">
        <v>64</v>
      </c>
      <c r="C512" s="6">
        <v>1533</v>
      </c>
      <c r="D512" s="6">
        <v>130318</v>
      </c>
      <c r="E512" s="35">
        <v>41696</v>
      </c>
      <c r="F512" s="35">
        <v>44771</v>
      </c>
      <c r="G512" s="6">
        <v>3075</v>
      </c>
      <c r="H512" s="6">
        <v>755</v>
      </c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4.25" customHeight="1" x14ac:dyDescent="0.2">
      <c r="A513" s="6" t="s">
        <v>3361</v>
      </c>
      <c r="B513" s="6" t="s">
        <v>64</v>
      </c>
      <c r="C513" s="6">
        <v>946</v>
      </c>
      <c r="D513" s="6">
        <v>129889</v>
      </c>
      <c r="E513" s="35">
        <v>43359</v>
      </c>
      <c r="F513" s="35">
        <v>43879</v>
      </c>
      <c r="G513" s="6">
        <v>520</v>
      </c>
      <c r="H513" s="6">
        <v>400</v>
      </c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4.25" customHeight="1" x14ac:dyDescent="0.2">
      <c r="A514" s="6" t="s">
        <v>975</v>
      </c>
      <c r="B514" s="6" t="s">
        <v>64</v>
      </c>
      <c r="C514" s="6">
        <v>1315</v>
      </c>
      <c r="D514" s="6">
        <v>129692</v>
      </c>
      <c r="E514" s="35">
        <v>39786</v>
      </c>
      <c r="F514" s="35">
        <v>44760</v>
      </c>
      <c r="G514" s="6">
        <v>4974</v>
      </c>
      <c r="H514" s="6">
        <v>937</v>
      </c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4.25" customHeight="1" x14ac:dyDescent="0.2">
      <c r="A515" s="6" t="s">
        <v>650</v>
      </c>
      <c r="B515" s="6" t="s">
        <v>64</v>
      </c>
      <c r="C515" s="6">
        <v>2686</v>
      </c>
      <c r="D515" s="6">
        <v>129449</v>
      </c>
      <c r="E515" s="35">
        <v>43342</v>
      </c>
      <c r="F515" s="35">
        <v>44624</v>
      </c>
      <c r="G515" s="6">
        <v>1282</v>
      </c>
      <c r="H515" s="6">
        <v>1167</v>
      </c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4.25" customHeight="1" x14ac:dyDescent="0.2">
      <c r="A516" s="6" t="s">
        <v>1336</v>
      </c>
      <c r="B516" s="6" t="s">
        <v>3285</v>
      </c>
      <c r="C516" s="6">
        <v>294</v>
      </c>
      <c r="D516" s="6">
        <v>129441</v>
      </c>
      <c r="E516" s="35">
        <v>37847</v>
      </c>
      <c r="F516" s="35">
        <v>44750</v>
      </c>
      <c r="G516" s="6">
        <v>6903</v>
      </c>
      <c r="H516" s="6">
        <v>112</v>
      </c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4.25" customHeight="1" x14ac:dyDescent="0.2">
      <c r="A517" s="6" t="s">
        <v>1643</v>
      </c>
      <c r="B517" s="6" t="s">
        <v>3297</v>
      </c>
      <c r="C517" s="6">
        <v>898</v>
      </c>
      <c r="D517" s="6">
        <v>128924</v>
      </c>
      <c r="E517" s="35">
        <v>37753</v>
      </c>
      <c r="F517" s="35">
        <v>44541</v>
      </c>
      <c r="G517" s="6">
        <v>6788</v>
      </c>
      <c r="H517" s="6">
        <v>523</v>
      </c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4.25" customHeight="1" x14ac:dyDescent="0.2">
      <c r="A518" s="6" t="s">
        <v>1136</v>
      </c>
      <c r="B518" s="6" t="s">
        <v>64</v>
      </c>
      <c r="C518" s="6">
        <v>752</v>
      </c>
      <c r="D518" s="6">
        <v>128696</v>
      </c>
      <c r="E518" s="35">
        <v>41031</v>
      </c>
      <c r="F518" s="35">
        <v>44613</v>
      </c>
      <c r="G518" s="6">
        <v>3582</v>
      </c>
      <c r="H518" s="6">
        <v>576</v>
      </c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4.25" customHeight="1" x14ac:dyDescent="0.2">
      <c r="A519" s="6" t="s">
        <v>711</v>
      </c>
      <c r="B519" s="6" t="s">
        <v>64</v>
      </c>
      <c r="C519" s="6">
        <v>1899</v>
      </c>
      <c r="D519" s="6">
        <v>126363</v>
      </c>
      <c r="E519" s="35">
        <v>43691</v>
      </c>
      <c r="F519" s="35">
        <v>44771</v>
      </c>
      <c r="G519" s="6">
        <v>1080</v>
      </c>
      <c r="H519" s="6">
        <v>1125</v>
      </c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4.25" customHeight="1" x14ac:dyDescent="0.2">
      <c r="A520" s="6" t="s">
        <v>438</v>
      </c>
      <c r="B520" s="6" t="s">
        <v>64</v>
      </c>
      <c r="C520" s="6">
        <v>901</v>
      </c>
      <c r="D520" s="6">
        <v>125802</v>
      </c>
      <c r="E520" s="35">
        <v>41745</v>
      </c>
      <c r="F520" s="35">
        <v>44756</v>
      </c>
      <c r="G520" s="6">
        <v>3011</v>
      </c>
      <c r="H520" s="6">
        <v>697</v>
      </c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4.25" customHeight="1" x14ac:dyDescent="0.2">
      <c r="A521" s="6" t="s">
        <v>3362</v>
      </c>
      <c r="B521" s="6" t="s">
        <v>64</v>
      </c>
      <c r="C521" s="6">
        <v>3108</v>
      </c>
      <c r="D521" s="6">
        <v>125732</v>
      </c>
      <c r="E521" s="35">
        <v>42387</v>
      </c>
      <c r="F521" s="35">
        <v>44137</v>
      </c>
      <c r="G521" s="6">
        <v>1750</v>
      </c>
      <c r="H521" s="6">
        <v>1486</v>
      </c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4.25" customHeight="1" x14ac:dyDescent="0.2">
      <c r="A522" s="6" t="s">
        <v>1066</v>
      </c>
      <c r="B522" s="6" t="s">
        <v>64</v>
      </c>
      <c r="C522" s="6">
        <v>2500</v>
      </c>
      <c r="D522" s="6">
        <v>125308</v>
      </c>
      <c r="E522" s="35">
        <v>42849</v>
      </c>
      <c r="F522" s="35">
        <v>44761</v>
      </c>
      <c r="G522" s="6">
        <v>1912</v>
      </c>
      <c r="H522" s="6">
        <v>771</v>
      </c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4.25" customHeight="1" x14ac:dyDescent="0.2">
      <c r="A523" s="6" t="s">
        <v>900</v>
      </c>
      <c r="B523" s="6" t="s">
        <v>3285</v>
      </c>
      <c r="C523" s="6">
        <v>855</v>
      </c>
      <c r="D523" s="6">
        <v>125291</v>
      </c>
      <c r="E523" s="35">
        <v>41900</v>
      </c>
      <c r="F523" s="35">
        <v>44069</v>
      </c>
      <c r="G523" s="6">
        <v>2169</v>
      </c>
      <c r="H523" s="6">
        <v>212</v>
      </c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4.25" customHeight="1" x14ac:dyDescent="0.2">
      <c r="A524" s="6" t="s">
        <v>3363</v>
      </c>
      <c r="B524" s="6" t="s">
        <v>3285</v>
      </c>
      <c r="C524" s="6">
        <v>468</v>
      </c>
      <c r="D524" s="6">
        <v>124981</v>
      </c>
      <c r="E524" s="35">
        <v>36510</v>
      </c>
      <c r="F524" s="35">
        <v>44396</v>
      </c>
      <c r="G524" s="6">
        <v>7886</v>
      </c>
      <c r="H524" s="6">
        <v>77</v>
      </c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4.25" customHeight="1" x14ac:dyDescent="0.2">
      <c r="A525" s="6" t="s">
        <v>1450</v>
      </c>
      <c r="B525" s="6" t="s">
        <v>64</v>
      </c>
      <c r="C525" s="6">
        <v>1175</v>
      </c>
      <c r="D525" s="6">
        <v>124427</v>
      </c>
      <c r="E525" s="35">
        <v>40714</v>
      </c>
      <c r="F525" s="35">
        <v>44770</v>
      </c>
      <c r="G525" s="6">
        <v>4056</v>
      </c>
      <c r="H525" s="6">
        <v>540</v>
      </c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4.25" customHeight="1" x14ac:dyDescent="0.2">
      <c r="A526" s="6" t="s">
        <v>348</v>
      </c>
      <c r="B526" s="6" t="s">
        <v>64</v>
      </c>
      <c r="C526" s="6">
        <v>1008</v>
      </c>
      <c r="D526" s="6">
        <v>124391</v>
      </c>
      <c r="E526" s="35">
        <v>40864</v>
      </c>
      <c r="F526" s="35">
        <v>44538</v>
      </c>
      <c r="G526" s="6">
        <v>3674</v>
      </c>
      <c r="H526" s="6">
        <v>641</v>
      </c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4.25" customHeight="1" x14ac:dyDescent="0.2">
      <c r="A527" s="6" t="s">
        <v>188</v>
      </c>
      <c r="B527" s="6" t="s">
        <v>64</v>
      </c>
      <c r="C527" s="6">
        <v>483</v>
      </c>
      <c r="D527" s="6">
        <v>123938</v>
      </c>
      <c r="E527" s="35">
        <v>42702</v>
      </c>
      <c r="F527" s="35">
        <v>43762</v>
      </c>
      <c r="G527" s="6">
        <v>1060</v>
      </c>
      <c r="H527" s="6">
        <v>208</v>
      </c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4.25" customHeight="1" x14ac:dyDescent="0.2">
      <c r="A528" s="6" t="s">
        <v>356</v>
      </c>
      <c r="B528" s="6" t="s">
        <v>3285</v>
      </c>
      <c r="C528" s="6">
        <v>1182</v>
      </c>
      <c r="D528" s="6">
        <v>123745</v>
      </c>
      <c r="E528" s="35">
        <v>38765</v>
      </c>
      <c r="F528" s="35">
        <v>44429</v>
      </c>
      <c r="G528" s="6">
        <v>5664</v>
      </c>
      <c r="H528" s="6">
        <v>745</v>
      </c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4.25" customHeight="1" x14ac:dyDescent="0.2">
      <c r="A529" s="6" t="s">
        <v>213</v>
      </c>
      <c r="B529" s="6" t="s">
        <v>3285</v>
      </c>
      <c r="C529" s="6">
        <v>391</v>
      </c>
      <c r="D529" s="6">
        <v>123703</v>
      </c>
      <c r="E529" s="35">
        <v>41023</v>
      </c>
      <c r="F529" s="35">
        <v>44233</v>
      </c>
      <c r="G529" s="6">
        <v>3210</v>
      </c>
      <c r="H529" s="6">
        <v>105</v>
      </c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4.25" customHeight="1" x14ac:dyDescent="0.2">
      <c r="A530" s="6" t="s">
        <v>3364</v>
      </c>
      <c r="B530" s="6" t="s">
        <v>3285</v>
      </c>
      <c r="C530" s="6">
        <v>367</v>
      </c>
      <c r="D530" s="6">
        <v>123513</v>
      </c>
      <c r="E530" s="35">
        <v>43712</v>
      </c>
      <c r="F530" s="35">
        <v>44217</v>
      </c>
      <c r="G530" s="6">
        <v>505</v>
      </c>
      <c r="H530" s="6">
        <v>224</v>
      </c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4.25" customHeight="1" x14ac:dyDescent="0.2">
      <c r="A531" s="6" t="s">
        <v>1050</v>
      </c>
      <c r="B531" s="6" t="s">
        <v>3285</v>
      </c>
      <c r="C531" s="6">
        <v>979</v>
      </c>
      <c r="D531" s="6">
        <v>123426</v>
      </c>
      <c r="E531" s="35">
        <v>39551</v>
      </c>
      <c r="F531" s="35">
        <v>44610</v>
      </c>
      <c r="G531" s="6">
        <v>5059</v>
      </c>
      <c r="H531" s="6">
        <v>250</v>
      </c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4.25" customHeight="1" x14ac:dyDescent="0.2">
      <c r="A532" s="6" t="s">
        <v>356</v>
      </c>
      <c r="B532" s="6" t="s">
        <v>2481</v>
      </c>
      <c r="C532" s="6">
        <v>1181</v>
      </c>
      <c r="D532" s="6">
        <v>123416</v>
      </c>
      <c r="E532" s="35">
        <v>38765</v>
      </c>
      <c r="F532" s="35">
        <v>43744</v>
      </c>
      <c r="G532" s="6">
        <v>4979</v>
      </c>
      <c r="H532" s="6">
        <v>745</v>
      </c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4.25" customHeight="1" x14ac:dyDescent="0.2">
      <c r="A533" s="6" t="s">
        <v>307</v>
      </c>
      <c r="B533" s="6" t="s">
        <v>64</v>
      </c>
      <c r="C533" s="6">
        <v>714</v>
      </c>
      <c r="D533" s="6">
        <v>123252</v>
      </c>
      <c r="E533" s="35">
        <v>41677</v>
      </c>
      <c r="F533" s="35">
        <v>44756</v>
      </c>
      <c r="G533" s="6">
        <v>3079</v>
      </c>
      <c r="H533" s="6">
        <v>427</v>
      </c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4.25" customHeight="1" x14ac:dyDescent="0.2">
      <c r="A534" s="6" t="s">
        <v>703</v>
      </c>
      <c r="B534" s="6" t="s">
        <v>64</v>
      </c>
      <c r="C534" s="6">
        <v>2641</v>
      </c>
      <c r="D534" s="6">
        <v>123108</v>
      </c>
      <c r="E534" s="35">
        <v>39143</v>
      </c>
      <c r="F534" s="35">
        <v>43315</v>
      </c>
      <c r="G534" s="6">
        <v>4172</v>
      </c>
      <c r="H534" s="6">
        <v>1172</v>
      </c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4.25" customHeight="1" x14ac:dyDescent="0.2">
      <c r="A535" s="6" t="s">
        <v>1007</v>
      </c>
      <c r="B535" s="6" t="s">
        <v>64</v>
      </c>
      <c r="C535" s="6">
        <v>1715</v>
      </c>
      <c r="D535" s="6">
        <v>122887</v>
      </c>
      <c r="E535" s="35">
        <v>43301</v>
      </c>
      <c r="F535" s="35">
        <v>44680</v>
      </c>
      <c r="G535" s="6">
        <v>1379</v>
      </c>
      <c r="H535" s="6">
        <v>792</v>
      </c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4.25" customHeight="1" x14ac:dyDescent="0.2">
      <c r="A536" s="6" t="s">
        <v>514</v>
      </c>
      <c r="B536" s="6" t="s">
        <v>3285</v>
      </c>
      <c r="C536" s="6">
        <v>621</v>
      </c>
      <c r="D536" s="6">
        <v>122273</v>
      </c>
      <c r="E536" s="35">
        <v>42824</v>
      </c>
      <c r="F536" s="35">
        <v>44748</v>
      </c>
      <c r="G536" s="6">
        <v>1924</v>
      </c>
      <c r="H536" s="6">
        <v>248</v>
      </c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4.25" customHeight="1" x14ac:dyDescent="0.2">
      <c r="A537" s="6" t="s">
        <v>893</v>
      </c>
      <c r="B537" s="6" t="s">
        <v>3285</v>
      </c>
      <c r="C537" s="6">
        <v>822</v>
      </c>
      <c r="D537" s="6">
        <v>122158</v>
      </c>
      <c r="E537" s="35">
        <v>41471</v>
      </c>
      <c r="F537" s="35">
        <v>43483</v>
      </c>
      <c r="G537" s="6">
        <v>2012</v>
      </c>
      <c r="H537" s="6">
        <v>674</v>
      </c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4.25" customHeight="1" x14ac:dyDescent="0.2">
      <c r="A538" s="6" t="s">
        <v>1360</v>
      </c>
      <c r="B538" s="6" t="s">
        <v>3285</v>
      </c>
      <c r="C538" s="6">
        <v>320</v>
      </c>
      <c r="D538" s="6">
        <v>121942</v>
      </c>
      <c r="E538" s="35">
        <v>41111</v>
      </c>
      <c r="F538" s="35">
        <v>44750</v>
      </c>
      <c r="G538" s="6">
        <v>3639</v>
      </c>
      <c r="H538" s="6">
        <v>186</v>
      </c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4.25" customHeight="1" x14ac:dyDescent="0.2">
      <c r="A539" s="6" t="s">
        <v>260</v>
      </c>
      <c r="B539" s="6" t="s">
        <v>64</v>
      </c>
      <c r="C539" s="6">
        <v>2064</v>
      </c>
      <c r="D539" s="6">
        <v>121606</v>
      </c>
      <c r="E539" s="35">
        <v>37634</v>
      </c>
      <c r="F539" s="35">
        <v>44741</v>
      </c>
      <c r="G539" s="6">
        <v>7107</v>
      </c>
      <c r="H539" s="6">
        <v>1014</v>
      </c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4.25" customHeight="1" x14ac:dyDescent="0.2">
      <c r="A540" s="6" t="s">
        <v>1164</v>
      </c>
      <c r="B540" s="6" t="s">
        <v>3285</v>
      </c>
      <c r="C540" s="6">
        <v>965</v>
      </c>
      <c r="D540" s="6">
        <v>121350</v>
      </c>
      <c r="E540" s="35">
        <v>42506</v>
      </c>
      <c r="F540" s="35">
        <v>44746</v>
      </c>
      <c r="G540" s="6">
        <v>2240</v>
      </c>
      <c r="H540" s="6">
        <v>422</v>
      </c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4.25" customHeight="1" x14ac:dyDescent="0.2">
      <c r="A541" s="6" t="s">
        <v>284</v>
      </c>
      <c r="B541" s="6" t="s">
        <v>3285</v>
      </c>
      <c r="C541" s="6">
        <v>780</v>
      </c>
      <c r="D541" s="6">
        <v>121287</v>
      </c>
      <c r="E541" s="35">
        <v>43128</v>
      </c>
      <c r="F541" s="35">
        <v>44756</v>
      </c>
      <c r="G541" s="6">
        <v>1628</v>
      </c>
      <c r="H541" s="6">
        <v>191</v>
      </c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4.25" customHeight="1" x14ac:dyDescent="0.2">
      <c r="A542" s="6" t="s">
        <v>570</v>
      </c>
      <c r="B542" s="6" t="s">
        <v>3285</v>
      </c>
      <c r="C542" s="6">
        <v>471</v>
      </c>
      <c r="D542" s="6">
        <v>121104</v>
      </c>
      <c r="E542" s="35">
        <v>43018</v>
      </c>
      <c r="F542" s="35">
        <v>44646</v>
      </c>
      <c r="G542" s="6">
        <v>1628</v>
      </c>
      <c r="H542" s="6">
        <v>265</v>
      </c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4.25" customHeight="1" x14ac:dyDescent="0.2">
      <c r="A543" s="6" t="s">
        <v>1089</v>
      </c>
      <c r="B543" s="6" t="s">
        <v>2481</v>
      </c>
      <c r="C543" s="6">
        <v>1176</v>
      </c>
      <c r="D543" s="6">
        <v>121082</v>
      </c>
      <c r="E543" s="35">
        <v>41851</v>
      </c>
      <c r="F543" s="35">
        <v>44361</v>
      </c>
      <c r="G543" s="6">
        <v>2510</v>
      </c>
      <c r="H543" s="6">
        <v>314</v>
      </c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4.25" customHeight="1" x14ac:dyDescent="0.2">
      <c r="A544" s="6" t="s">
        <v>536</v>
      </c>
      <c r="B544" s="6" t="s">
        <v>3285</v>
      </c>
      <c r="C544" s="6">
        <v>610</v>
      </c>
      <c r="D544" s="6">
        <v>120550</v>
      </c>
      <c r="E544" s="35">
        <v>43257</v>
      </c>
      <c r="F544" s="35">
        <v>43899</v>
      </c>
      <c r="G544" s="6">
        <v>642</v>
      </c>
      <c r="H544" s="6">
        <v>484</v>
      </c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4.25" customHeight="1" x14ac:dyDescent="0.2">
      <c r="A545" s="6" t="s">
        <v>1618</v>
      </c>
      <c r="B545" s="6" t="s">
        <v>3297</v>
      </c>
      <c r="C545" s="6">
        <v>275</v>
      </c>
      <c r="D545" s="6">
        <v>120318</v>
      </c>
      <c r="E545" s="35">
        <v>37903</v>
      </c>
      <c r="F545" s="35">
        <v>44496</v>
      </c>
      <c r="G545" s="6">
        <v>6593</v>
      </c>
      <c r="H545" s="6">
        <v>236</v>
      </c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4.25" customHeight="1" x14ac:dyDescent="0.2">
      <c r="A546" s="6" t="s">
        <v>144</v>
      </c>
      <c r="B546" s="6" t="s">
        <v>64</v>
      </c>
      <c r="C546" s="6">
        <v>1092</v>
      </c>
      <c r="D546" s="6">
        <v>120271</v>
      </c>
      <c r="E546" s="35">
        <v>42009</v>
      </c>
      <c r="F546" s="35">
        <v>44711</v>
      </c>
      <c r="G546" s="6">
        <v>2702</v>
      </c>
      <c r="H546" s="6">
        <v>919</v>
      </c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4.25" customHeight="1" x14ac:dyDescent="0.2">
      <c r="A547" s="6" t="s">
        <v>459</v>
      </c>
      <c r="B547" s="6" t="s">
        <v>3285</v>
      </c>
      <c r="C547" s="6">
        <v>519</v>
      </c>
      <c r="D547" s="6">
        <v>120255</v>
      </c>
      <c r="E547" s="35">
        <v>39451</v>
      </c>
      <c r="F547" s="35">
        <v>44153</v>
      </c>
      <c r="G547" s="6">
        <v>4702</v>
      </c>
      <c r="H547" s="6">
        <v>295</v>
      </c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4.25" customHeight="1" x14ac:dyDescent="0.2">
      <c r="A548" s="6" t="s">
        <v>551</v>
      </c>
      <c r="B548" s="6" t="s">
        <v>3285</v>
      </c>
      <c r="C548" s="6">
        <v>633</v>
      </c>
      <c r="D548" s="6">
        <v>119897</v>
      </c>
      <c r="E548" s="35">
        <v>40055</v>
      </c>
      <c r="F548" s="35">
        <v>44507</v>
      </c>
      <c r="G548" s="6">
        <v>4452</v>
      </c>
      <c r="H548" s="6">
        <v>342</v>
      </c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4.25" customHeight="1" x14ac:dyDescent="0.2">
      <c r="A549" s="6" t="s">
        <v>1365</v>
      </c>
      <c r="B549" s="6" t="s">
        <v>3285</v>
      </c>
      <c r="C549" s="6">
        <v>640</v>
      </c>
      <c r="D549" s="6">
        <v>119859</v>
      </c>
      <c r="E549" s="35">
        <v>40499</v>
      </c>
      <c r="F549" s="35">
        <v>43115</v>
      </c>
      <c r="G549" s="6">
        <v>2616</v>
      </c>
      <c r="H549" s="6">
        <v>289</v>
      </c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4.25" customHeight="1" x14ac:dyDescent="0.2">
      <c r="A550" s="6" t="s">
        <v>189</v>
      </c>
      <c r="B550" s="6" t="s">
        <v>3285</v>
      </c>
      <c r="C550" s="6">
        <v>557</v>
      </c>
      <c r="D550" s="6">
        <v>119655</v>
      </c>
      <c r="E550" s="35">
        <v>43002</v>
      </c>
      <c r="F550" s="35">
        <v>44178</v>
      </c>
      <c r="G550" s="6">
        <v>1176</v>
      </c>
      <c r="H550" s="6">
        <v>10</v>
      </c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4.25" customHeight="1" x14ac:dyDescent="0.2">
      <c r="A551" s="6" t="s">
        <v>1374</v>
      </c>
      <c r="B551" s="6" t="s">
        <v>3285</v>
      </c>
      <c r="C551" s="6">
        <v>764</v>
      </c>
      <c r="D551" s="6">
        <v>119653</v>
      </c>
      <c r="E551" s="35">
        <v>41724</v>
      </c>
      <c r="F551" s="35">
        <v>43482</v>
      </c>
      <c r="G551" s="6">
        <v>1758</v>
      </c>
      <c r="H551" s="6">
        <v>385</v>
      </c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4.25" customHeight="1" x14ac:dyDescent="0.2">
      <c r="A552" s="6" t="s">
        <v>1156</v>
      </c>
      <c r="B552" s="6" t="s">
        <v>64</v>
      </c>
      <c r="C552" s="6">
        <v>2128</v>
      </c>
      <c r="D552" s="6">
        <v>119120</v>
      </c>
      <c r="E552" s="35">
        <v>39497</v>
      </c>
      <c r="F552" s="35">
        <v>44396</v>
      </c>
      <c r="G552" s="6">
        <v>4899</v>
      </c>
      <c r="H552" s="6">
        <v>1056</v>
      </c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4.25" customHeight="1" x14ac:dyDescent="0.2">
      <c r="A553" s="6" t="s">
        <v>166</v>
      </c>
      <c r="B553" s="6" t="s">
        <v>64</v>
      </c>
      <c r="C553" s="6">
        <v>707</v>
      </c>
      <c r="D553" s="6">
        <v>118980</v>
      </c>
      <c r="E553" s="35">
        <v>37873</v>
      </c>
      <c r="F553" s="35">
        <v>44768</v>
      </c>
      <c r="G553" s="6">
        <v>6895</v>
      </c>
      <c r="H553" s="6">
        <v>458</v>
      </c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4.25" customHeight="1" x14ac:dyDescent="0.2">
      <c r="A554" s="6" t="s">
        <v>370</v>
      </c>
      <c r="B554" s="6" t="s">
        <v>64</v>
      </c>
      <c r="C554" s="6">
        <v>1202</v>
      </c>
      <c r="D554" s="6">
        <v>118776</v>
      </c>
      <c r="E554" s="35">
        <v>42801</v>
      </c>
      <c r="F554" s="35">
        <v>44209</v>
      </c>
      <c r="G554" s="6">
        <v>1408</v>
      </c>
      <c r="H554" s="6">
        <v>724</v>
      </c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4.25" customHeight="1" x14ac:dyDescent="0.2">
      <c r="A555" s="6" t="s">
        <v>931</v>
      </c>
      <c r="B555" s="6" t="s">
        <v>64</v>
      </c>
      <c r="C555" s="6">
        <v>1588</v>
      </c>
      <c r="D555" s="6">
        <v>118517</v>
      </c>
      <c r="E555" s="35">
        <v>43567</v>
      </c>
      <c r="F555" s="35">
        <v>44761</v>
      </c>
      <c r="G555" s="6">
        <v>1194</v>
      </c>
      <c r="H555" s="6">
        <v>6</v>
      </c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4.25" customHeight="1" x14ac:dyDescent="0.2">
      <c r="A556" s="6" t="s">
        <v>551</v>
      </c>
      <c r="B556" s="6" t="s">
        <v>2481</v>
      </c>
      <c r="C556" s="6">
        <v>623</v>
      </c>
      <c r="D556" s="6">
        <v>118491</v>
      </c>
      <c r="E556" s="35">
        <v>40055</v>
      </c>
      <c r="F556" s="35">
        <v>44255</v>
      </c>
      <c r="G556" s="6">
        <v>4200</v>
      </c>
      <c r="H556" s="6">
        <v>342</v>
      </c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4.25" customHeight="1" x14ac:dyDescent="0.2">
      <c r="A557" s="6" t="s">
        <v>414</v>
      </c>
      <c r="B557" s="6" t="s">
        <v>3285</v>
      </c>
      <c r="C557" s="6">
        <v>612</v>
      </c>
      <c r="D557" s="6">
        <v>118396</v>
      </c>
      <c r="E557" s="35">
        <v>38855</v>
      </c>
      <c r="F557" s="35">
        <v>44715</v>
      </c>
      <c r="G557" s="6">
        <v>5860</v>
      </c>
      <c r="H557" s="6">
        <v>41</v>
      </c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4.25" customHeight="1" x14ac:dyDescent="0.2">
      <c r="A558" s="6" t="s">
        <v>1386</v>
      </c>
      <c r="B558" s="6" t="s">
        <v>3285</v>
      </c>
      <c r="C558" s="6">
        <v>442</v>
      </c>
      <c r="D558" s="6">
        <v>118213</v>
      </c>
      <c r="E558" s="35">
        <v>39584</v>
      </c>
      <c r="F558" s="35">
        <v>44601</v>
      </c>
      <c r="G558" s="6">
        <v>5017</v>
      </c>
      <c r="H558" s="6">
        <v>239</v>
      </c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4.25" customHeight="1" x14ac:dyDescent="0.2">
      <c r="A559" s="6" t="s">
        <v>858</v>
      </c>
      <c r="B559" s="6" t="s">
        <v>64</v>
      </c>
      <c r="C559" s="6">
        <v>1300</v>
      </c>
      <c r="D559" s="6">
        <v>118058</v>
      </c>
      <c r="E559" s="35">
        <v>42677</v>
      </c>
      <c r="F559" s="35">
        <v>44733</v>
      </c>
      <c r="G559" s="6">
        <v>2056</v>
      </c>
      <c r="H559" s="6">
        <v>740</v>
      </c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4.25" customHeight="1" x14ac:dyDescent="0.2">
      <c r="A560" s="6" t="s">
        <v>708</v>
      </c>
      <c r="B560" s="6" t="s">
        <v>64</v>
      </c>
      <c r="C560" s="6">
        <v>1145</v>
      </c>
      <c r="D560" s="6">
        <v>117383</v>
      </c>
      <c r="E560" s="35">
        <v>39947</v>
      </c>
      <c r="F560" s="35">
        <v>44715</v>
      </c>
      <c r="G560" s="6">
        <v>4768</v>
      </c>
      <c r="H560" s="6">
        <v>778</v>
      </c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4.25" customHeight="1" x14ac:dyDescent="0.2">
      <c r="A561" s="6" t="s">
        <v>1392</v>
      </c>
      <c r="B561" s="6" t="s">
        <v>3285</v>
      </c>
      <c r="C561" s="6">
        <v>722</v>
      </c>
      <c r="D561" s="6">
        <v>117254</v>
      </c>
      <c r="E561" s="35">
        <v>39573</v>
      </c>
      <c r="F561" s="35">
        <v>44737</v>
      </c>
      <c r="G561" s="6">
        <v>5164</v>
      </c>
      <c r="H561" s="6">
        <v>202</v>
      </c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4.25" customHeight="1" x14ac:dyDescent="0.2">
      <c r="A562" s="6" t="s">
        <v>3365</v>
      </c>
      <c r="B562" s="6" t="s">
        <v>3293</v>
      </c>
      <c r="C562" s="6">
        <v>384</v>
      </c>
      <c r="D562" s="6">
        <v>117118</v>
      </c>
      <c r="E562" s="35">
        <v>41996</v>
      </c>
      <c r="F562" s="35">
        <v>44291</v>
      </c>
      <c r="G562" s="6">
        <v>2295</v>
      </c>
      <c r="H562" s="6">
        <v>49</v>
      </c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4.25" customHeight="1" x14ac:dyDescent="0.2">
      <c r="A563" s="6" t="s">
        <v>3366</v>
      </c>
      <c r="B563" s="6" t="s">
        <v>3293</v>
      </c>
      <c r="C563" s="6">
        <v>232</v>
      </c>
      <c r="D563" s="6">
        <v>116640</v>
      </c>
      <c r="E563" s="35">
        <v>36665</v>
      </c>
      <c r="F563" s="35">
        <v>43852</v>
      </c>
      <c r="G563" s="6">
        <v>7187</v>
      </c>
      <c r="H563" s="6">
        <v>21</v>
      </c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4.25" customHeight="1" x14ac:dyDescent="0.2">
      <c r="A564" s="6" t="s">
        <v>1745</v>
      </c>
      <c r="B564" s="6" t="s">
        <v>3297</v>
      </c>
      <c r="C564" s="6">
        <v>783</v>
      </c>
      <c r="D564" s="6">
        <v>116032</v>
      </c>
      <c r="E564" s="35">
        <v>40034</v>
      </c>
      <c r="F564" s="35">
        <v>44582</v>
      </c>
      <c r="G564" s="6">
        <v>4548</v>
      </c>
      <c r="H564" s="6">
        <v>448</v>
      </c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4.25" customHeight="1" x14ac:dyDescent="0.2">
      <c r="A565" s="6" t="s">
        <v>522</v>
      </c>
      <c r="B565" s="6" t="s">
        <v>64</v>
      </c>
      <c r="C565" s="6">
        <v>696</v>
      </c>
      <c r="D565" s="6">
        <v>115798</v>
      </c>
      <c r="E565" s="35">
        <v>41617</v>
      </c>
      <c r="F565" s="35">
        <v>44739</v>
      </c>
      <c r="G565" s="6">
        <v>3122</v>
      </c>
      <c r="H565" s="6">
        <v>641</v>
      </c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4.25" customHeight="1" x14ac:dyDescent="0.2">
      <c r="A566" s="6" t="s">
        <v>1398</v>
      </c>
      <c r="B566" s="6" t="s">
        <v>3285</v>
      </c>
      <c r="C566" s="6">
        <v>993</v>
      </c>
      <c r="D566" s="6">
        <v>114724</v>
      </c>
      <c r="E566" s="35">
        <v>40468</v>
      </c>
      <c r="F566" s="35">
        <v>42109</v>
      </c>
      <c r="G566" s="6">
        <v>1641</v>
      </c>
      <c r="H566" s="6">
        <v>626</v>
      </c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4.25" customHeight="1" x14ac:dyDescent="0.2">
      <c r="A567" s="6" t="s">
        <v>1215</v>
      </c>
      <c r="B567" s="6" t="s">
        <v>64</v>
      </c>
      <c r="C567" s="6">
        <v>1582</v>
      </c>
      <c r="D567" s="6">
        <v>114686</v>
      </c>
      <c r="E567" s="35">
        <v>38294</v>
      </c>
      <c r="F567" s="35">
        <v>44749</v>
      </c>
      <c r="G567" s="6">
        <v>6455</v>
      </c>
      <c r="H567" s="6">
        <v>1029</v>
      </c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4.25" customHeight="1" x14ac:dyDescent="0.2">
      <c r="A568" s="6" t="s">
        <v>623</v>
      </c>
      <c r="B568" s="6" t="s">
        <v>64</v>
      </c>
      <c r="C568" s="6">
        <v>1416</v>
      </c>
      <c r="D568" s="6">
        <v>114638</v>
      </c>
      <c r="E568" s="35">
        <v>42167</v>
      </c>
      <c r="F568" s="35">
        <v>44600</v>
      </c>
      <c r="G568" s="6">
        <v>2433</v>
      </c>
      <c r="H568" s="6">
        <v>951</v>
      </c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4.25" customHeight="1" x14ac:dyDescent="0.2">
      <c r="A569" s="6" t="s">
        <v>1280</v>
      </c>
      <c r="B569" s="6" t="s">
        <v>64</v>
      </c>
      <c r="C569" s="6">
        <v>1797</v>
      </c>
      <c r="D569" s="6">
        <v>114585</v>
      </c>
      <c r="E569" s="35">
        <v>39169</v>
      </c>
      <c r="F569" s="35">
        <v>44763</v>
      </c>
      <c r="G569" s="6">
        <v>5594</v>
      </c>
      <c r="H569" s="6">
        <v>722</v>
      </c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4.25" customHeight="1" x14ac:dyDescent="0.2">
      <c r="A570" s="6" t="s">
        <v>1623</v>
      </c>
      <c r="B570" s="6" t="s">
        <v>3297</v>
      </c>
      <c r="C570" s="6">
        <v>378</v>
      </c>
      <c r="D570" s="6">
        <v>114420</v>
      </c>
      <c r="E570" s="35">
        <v>43422</v>
      </c>
      <c r="F570" s="35">
        <v>44635</v>
      </c>
      <c r="G570" s="6">
        <v>1213</v>
      </c>
      <c r="H570" s="6">
        <v>270</v>
      </c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4.25" customHeight="1" x14ac:dyDescent="0.2">
      <c r="A571" s="6" t="s">
        <v>3367</v>
      </c>
      <c r="B571" s="6" t="s">
        <v>2481</v>
      </c>
      <c r="C571" s="6">
        <v>528</v>
      </c>
      <c r="D571" s="6">
        <v>114243</v>
      </c>
      <c r="E571" s="35">
        <v>43847</v>
      </c>
      <c r="F571" s="35">
        <v>44336</v>
      </c>
      <c r="G571" s="6">
        <v>489</v>
      </c>
      <c r="H571" s="6">
        <v>212</v>
      </c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4.25" customHeight="1" x14ac:dyDescent="0.2">
      <c r="A572" s="6" t="s">
        <v>913</v>
      </c>
      <c r="B572" s="6" t="s">
        <v>3285</v>
      </c>
      <c r="C572" s="6">
        <v>575</v>
      </c>
      <c r="D572" s="6">
        <v>113865</v>
      </c>
      <c r="E572" s="35">
        <v>37099</v>
      </c>
      <c r="F572" s="35">
        <v>41836</v>
      </c>
      <c r="G572" s="6">
        <v>4737</v>
      </c>
      <c r="H572" s="6">
        <v>297</v>
      </c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4.25" customHeight="1" x14ac:dyDescent="0.2">
      <c r="A573" s="6" t="s">
        <v>114</v>
      </c>
      <c r="B573" s="6" t="s">
        <v>3285</v>
      </c>
      <c r="C573" s="6">
        <v>392</v>
      </c>
      <c r="D573" s="6">
        <v>113787</v>
      </c>
      <c r="E573" s="35">
        <v>37647</v>
      </c>
      <c r="F573" s="35">
        <v>44755</v>
      </c>
      <c r="G573" s="6">
        <v>7108</v>
      </c>
      <c r="H573" s="6">
        <v>200</v>
      </c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4.25" customHeight="1" x14ac:dyDescent="0.2">
      <c r="A574" s="6" t="s">
        <v>1260</v>
      </c>
      <c r="B574" s="6" t="s">
        <v>64</v>
      </c>
      <c r="C574" s="6">
        <v>923</v>
      </c>
      <c r="D574" s="6">
        <v>113768</v>
      </c>
      <c r="E574" s="35">
        <v>43528</v>
      </c>
      <c r="F574" s="35">
        <v>44732</v>
      </c>
      <c r="G574" s="6">
        <v>1204</v>
      </c>
      <c r="H574" s="6">
        <v>572</v>
      </c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4.25" customHeight="1" x14ac:dyDescent="0.2">
      <c r="A575" s="6" t="s">
        <v>1069</v>
      </c>
      <c r="B575" s="6" t="s">
        <v>64</v>
      </c>
      <c r="C575" s="6">
        <v>405</v>
      </c>
      <c r="D575" s="6">
        <v>113274</v>
      </c>
      <c r="E575" s="35">
        <v>40279</v>
      </c>
      <c r="F575" s="35">
        <v>44441</v>
      </c>
      <c r="G575" s="6">
        <v>4162</v>
      </c>
      <c r="H575" s="6">
        <v>282</v>
      </c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4.25" customHeight="1" x14ac:dyDescent="0.2">
      <c r="A576" s="6" t="s">
        <v>1119</v>
      </c>
      <c r="B576" s="6" t="s">
        <v>64</v>
      </c>
      <c r="C576" s="6">
        <v>1727</v>
      </c>
      <c r="D576" s="6">
        <v>112982</v>
      </c>
      <c r="E576" s="35">
        <v>40135</v>
      </c>
      <c r="F576" s="35">
        <v>42355</v>
      </c>
      <c r="G576" s="6">
        <v>2220</v>
      </c>
      <c r="H576" s="6">
        <v>836</v>
      </c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4.25" customHeight="1" x14ac:dyDescent="0.2">
      <c r="A577" s="6" t="s">
        <v>785</v>
      </c>
      <c r="B577" s="6" t="s">
        <v>64</v>
      </c>
      <c r="C577" s="6">
        <v>1560</v>
      </c>
      <c r="D577" s="6">
        <v>112178</v>
      </c>
      <c r="E577" s="35">
        <v>43367</v>
      </c>
      <c r="F577" s="35">
        <v>44700</v>
      </c>
      <c r="G577" s="6">
        <v>1333</v>
      </c>
      <c r="H577" s="6">
        <v>951</v>
      </c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4.25" customHeight="1" x14ac:dyDescent="0.2">
      <c r="A578" s="6" t="s">
        <v>594</v>
      </c>
      <c r="B578" s="6" t="s">
        <v>3285</v>
      </c>
      <c r="C578" s="6">
        <v>1156</v>
      </c>
      <c r="D578" s="6">
        <v>112154</v>
      </c>
      <c r="E578" s="35">
        <v>43196</v>
      </c>
      <c r="F578" s="35">
        <v>44734</v>
      </c>
      <c r="G578" s="6">
        <v>1538</v>
      </c>
      <c r="H578" s="6">
        <v>448</v>
      </c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4.25" customHeight="1" x14ac:dyDescent="0.2">
      <c r="A579" s="6" t="s">
        <v>1215</v>
      </c>
      <c r="B579" s="6" t="s">
        <v>64</v>
      </c>
      <c r="C579" s="6">
        <v>1605</v>
      </c>
      <c r="D579" s="6">
        <v>111874</v>
      </c>
      <c r="E579" s="35">
        <v>38294</v>
      </c>
      <c r="F579" s="35">
        <v>44351</v>
      </c>
      <c r="G579" s="6">
        <v>6057</v>
      </c>
      <c r="H579" s="6">
        <v>1029</v>
      </c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4.25" customHeight="1" x14ac:dyDescent="0.2">
      <c r="A580" s="6" t="s">
        <v>998</v>
      </c>
      <c r="B580" s="6" t="s">
        <v>3285</v>
      </c>
      <c r="C580" s="6">
        <v>574</v>
      </c>
      <c r="D580" s="6">
        <v>111615</v>
      </c>
      <c r="E580" s="35">
        <v>38595</v>
      </c>
      <c r="F580" s="35">
        <v>44563</v>
      </c>
      <c r="G580" s="6">
        <v>5968</v>
      </c>
      <c r="H580" s="6">
        <v>290</v>
      </c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4.25" customHeight="1" x14ac:dyDescent="0.2">
      <c r="A581" s="6" t="s">
        <v>928</v>
      </c>
      <c r="B581" s="6" t="s">
        <v>64</v>
      </c>
      <c r="C581" s="6">
        <v>1245</v>
      </c>
      <c r="D581" s="6">
        <v>111432</v>
      </c>
      <c r="E581" s="35">
        <v>39462</v>
      </c>
      <c r="F581" s="35">
        <v>44085</v>
      </c>
      <c r="G581" s="6">
        <v>4623</v>
      </c>
      <c r="H581" s="6">
        <v>678</v>
      </c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4.25" customHeight="1" x14ac:dyDescent="0.2">
      <c r="A582" s="6" t="s">
        <v>205</v>
      </c>
      <c r="B582" s="6" t="s">
        <v>3285</v>
      </c>
      <c r="C582" s="6">
        <v>267</v>
      </c>
      <c r="D582" s="6">
        <v>111295</v>
      </c>
      <c r="E582" s="35">
        <v>42484</v>
      </c>
      <c r="F582" s="35">
        <v>44481</v>
      </c>
      <c r="G582" s="6">
        <v>1997</v>
      </c>
      <c r="H582" s="6">
        <v>173</v>
      </c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4.25" customHeight="1" x14ac:dyDescent="0.2">
      <c r="A583" s="6" t="s">
        <v>1164</v>
      </c>
      <c r="B583" s="6" t="s">
        <v>2481</v>
      </c>
      <c r="C583" s="6">
        <v>898</v>
      </c>
      <c r="D583" s="6">
        <v>111237</v>
      </c>
      <c r="E583" s="35">
        <v>42506</v>
      </c>
      <c r="F583" s="35">
        <v>44382</v>
      </c>
      <c r="G583" s="6">
        <v>1876</v>
      </c>
      <c r="H583" s="6">
        <v>422</v>
      </c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4.25" customHeight="1" x14ac:dyDescent="0.2">
      <c r="A584" s="6" t="s">
        <v>421</v>
      </c>
      <c r="B584" s="6" t="s">
        <v>3285</v>
      </c>
      <c r="C584" s="6">
        <v>560</v>
      </c>
      <c r="D584" s="6">
        <v>111229</v>
      </c>
      <c r="E584" s="35">
        <v>38951</v>
      </c>
      <c r="F584" s="35">
        <v>44417</v>
      </c>
      <c r="G584" s="6">
        <v>5466</v>
      </c>
      <c r="H584" s="6">
        <v>236</v>
      </c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4.25" customHeight="1" x14ac:dyDescent="0.2">
      <c r="A585" s="6" t="s">
        <v>1731</v>
      </c>
      <c r="B585" s="6" t="s">
        <v>3297</v>
      </c>
      <c r="C585" s="6">
        <v>307</v>
      </c>
      <c r="D585" s="6">
        <v>111188</v>
      </c>
      <c r="E585" s="35">
        <v>37706</v>
      </c>
      <c r="F585" s="35">
        <v>44304</v>
      </c>
      <c r="G585" s="6">
        <v>6598</v>
      </c>
      <c r="H585" s="6">
        <v>274</v>
      </c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4.25" customHeight="1" x14ac:dyDescent="0.2">
      <c r="A586" s="6" t="s">
        <v>465</v>
      </c>
      <c r="B586" s="6" t="s">
        <v>3285</v>
      </c>
      <c r="C586" s="6">
        <v>555</v>
      </c>
      <c r="D586" s="6">
        <v>111105</v>
      </c>
      <c r="E586" s="35">
        <v>40500</v>
      </c>
      <c r="F586" s="35">
        <v>44740</v>
      </c>
      <c r="G586" s="6">
        <v>4240</v>
      </c>
      <c r="H586" s="6">
        <v>275</v>
      </c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4.25" customHeight="1" x14ac:dyDescent="0.2">
      <c r="A587" s="6" t="s">
        <v>872</v>
      </c>
      <c r="B587" s="6" t="s">
        <v>3285</v>
      </c>
      <c r="C587" s="6">
        <v>682</v>
      </c>
      <c r="D587" s="6">
        <v>111033</v>
      </c>
      <c r="E587" s="35">
        <v>40397</v>
      </c>
      <c r="F587" s="35">
        <v>44657</v>
      </c>
      <c r="G587" s="6">
        <v>4260</v>
      </c>
      <c r="H587" s="6">
        <v>355</v>
      </c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4.25" customHeight="1" x14ac:dyDescent="0.2">
      <c r="A588" s="6" t="s">
        <v>1364</v>
      </c>
      <c r="B588" s="6" t="s">
        <v>3285</v>
      </c>
      <c r="C588" s="6">
        <v>587</v>
      </c>
      <c r="D588" s="6">
        <v>110640</v>
      </c>
      <c r="E588" s="35">
        <v>42698</v>
      </c>
      <c r="F588" s="35">
        <v>44725</v>
      </c>
      <c r="G588" s="6">
        <v>2027</v>
      </c>
      <c r="H588" s="6">
        <v>465</v>
      </c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4.25" customHeight="1" x14ac:dyDescent="0.2">
      <c r="A589" s="6" t="s">
        <v>1750</v>
      </c>
      <c r="B589" s="6" t="s">
        <v>3297</v>
      </c>
      <c r="C589" s="6">
        <v>976</v>
      </c>
      <c r="D589" s="6">
        <v>110505</v>
      </c>
      <c r="E589" s="35">
        <v>42187</v>
      </c>
      <c r="F589" s="35">
        <v>44615</v>
      </c>
      <c r="G589" s="6">
        <v>2428</v>
      </c>
      <c r="H589" s="6">
        <v>455</v>
      </c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4.25" customHeight="1" x14ac:dyDescent="0.2">
      <c r="A590" s="6" t="s">
        <v>92</v>
      </c>
      <c r="B590" s="6" t="s">
        <v>64</v>
      </c>
      <c r="C590" s="6">
        <v>1507</v>
      </c>
      <c r="D590" s="6">
        <v>110225</v>
      </c>
      <c r="E590" s="35">
        <v>40197</v>
      </c>
      <c r="F590" s="35">
        <v>44756</v>
      </c>
      <c r="G590" s="6">
        <v>4559</v>
      </c>
      <c r="H590" s="6">
        <v>901</v>
      </c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4.25" customHeight="1" x14ac:dyDescent="0.2">
      <c r="A591" s="6" t="s">
        <v>1425</v>
      </c>
      <c r="B591" s="6" t="s">
        <v>3285</v>
      </c>
      <c r="C591" s="6">
        <v>257</v>
      </c>
      <c r="D591" s="6">
        <v>110052</v>
      </c>
      <c r="E591" s="35">
        <v>39385</v>
      </c>
      <c r="F591" s="35">
        <v>43740</v>
      </c>
      <c r="G591" s="6">
        <v>4355</v>
      </c>
      <c r="H591" s="6">
        <v>145</v>
      </c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4.25" customHeight="1" x14ac:dyDescent="0.2">
      <c r="A592" s="6" t="s">
        <v>60</v>
      </c>
      <c r="B592" s="6" t="s">
        <v>3285</v>
      </c>
      <c r="C592" s="6">
        <v>540</v>
      </c>
      <c r="D592" s="6">
        <v>109906</v>
      </c>
      <c r="E592" s="35">
        <v>44040</v>
      </c>
      <c r="F592" s="35">
        <v>44759</v>
      </c>
      <c r="G592" s="6">
        <v>719</v>
      </c>
      <c r="H592" s="6">
        <v>310</v>
      </c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4.25" customHeight="1" x14ac:dyDescent="0.2">
      <c r="A593" s="6" t="s">
        <v>1025</v>
      </c>
      <c r="B593" s="6" t="s">
        <v>3285</v>
      </c>
      <c r="C593" s="6">
        <v>313</v>
      </c>
      <c r="D593" s="6">
        <v>109811</v>
      </c>
      <c r="E593" s="35">
        <v>40925</v>
      </c>
      <c r="F593" s="35">
        <v>44735</v>
      </c>
      <c r="G593" s="6">
        <v>3810</v>
      </c>
      <c r="H593" s="6">
        <v>114</v>
      </c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4.25" customHeight="1" x14ac:dyDescent="0.2">
      <c r="A594" s="6" t="s">
        <v>225</v>
      </c>
      <c r="B594" s="6" t="s">
        <v>3285</v>
      </c>
      <c r="C594" s="6">
        <v>2902</v>
      </c>
      <c r="D594" s="6">
        <v>109149</v>
      </c>
      <c r="E594" s="35">
        <v>42705</v>
      </c>
      <c r="F594" s="35">
        <v>44756</v>
      </c>
      <c r="G594" s="6">
        <v>2051</v>
      </c>
      <c r="H594" s="6">
        <v>0</v>
      </c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4.25" customHeight="1" x14ac:dyDescent="0.2">
      <c r="A595" s="6" t="s">
        <v>663</v>
      </c>
      <c r="B595" s="6" t="s">
        <v>3285</v>
      </c>
      <c r="C595" s="6">
        <v>236</v>
      </c>
      <c r="D595" s="6">
        <v>109085</v>
      </c>
      <c r="E595" s="35">
        <v>39095</v>
      </c>
      <c r="F595" s="35">
        <v>44647</v>
      </c>
      <c r="G595" s="6">
        <v>5552</v>
      </c>
      <c r="H595" s="6">
        <v>105</v>
      </c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4.25" customHeight="1" x14ac:dyDescent="0.2">
      <c r="A596" s="6" t="s">
        <v>3368</v>
      </c>
      <c r="B596" s="6" t="s">
        <v>2481</v>
      </c>
      <c r="C596" s="6">
        <v>305</v>
      </c>
      <c r="D596" s="6">
        <v>108774</v>
      </c>
      <c r="E596" s="35">
        <v>42165</v>
      </c>
      <c r="F596" s="35">
        <v>44039</v>
      </c>
      <c r="G596" s="6">
        <v>1874</v>
      </c>
      <c r="H596" s="6">
        <v>37</v>
      </c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4.25" customHeight="1" x14ac:dyDescent="0.2">
      <c r="A597" s="6" t="s">
        <v>1167</v>
      </c>
      <c r="B597" s="6" t="s">
        <v>64</v>
      </c>
      <c r="C597" s="6">
        <v>667</v>
      </c>
      <c r="D597" s="6">
        <v>107437</v>
      </c>
      <c r="E597" s="35">
        <v>41019</v>
      </c>
      <c r="F597" s="35">
        <v>44756</v>
      </c>
      <c r="G597" s="6">
        <v>3737</v>
      </c>
      <c r="H597" s="6">
        <v>398</v>
      </c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4.25" customHeight="1" x14ac:dyDescent="0.2">
      <c r="A598" s="6" t="s">
        <v>1143</v>
      </c>
      <c r="B598" s="6" t="s">
        <v>3285</v>
      </c>
      <c r="C598" s="6">
        <v>222</v>
      </c>
      <c r="D598" s="6">
        <v>107000</v>
      </c>
      <c r="E598" s="35">
        <v>41974</v>
      </c>
      <c r="F598" s="35">
        <v>44739</v>
      </c>
      <c r="G598" s="6">
        <v>2765</v>
      </c>
      <c r="H598" s="6">
        <v>114</v>
      </c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4.25" customHeight="1" x14ac:dyDescent="0.2">
      <c r="A599" s="6" t="s">
        <v>547</v>
      </c>
      <c r="B599" s="6" t="s">
        <v>64</v>
      </c>
      <c r="C599" s="6">
        <v>1077</v>
      </c>
      <c r="D599" s="6">
        <v>106414</v>
      </c>
      <c r="E599" s="35">
        <v>40543</v>
      </c>
      <c r="F599" s="35">
        <v>44214</v>
      </c>
      <c r="G599" s="6">
        <v>3671</v>
      </c>
      <c r="H599" s="6">
        <v>388</v>
      </c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4.25" customHeight="1" x14ac:dyDescent="0.2">
      <c r="A600" s="6" t="s">
        <v>937</v>
      </c>
      <c r="B600" s="6" t="s">
        <v>64</v>
      </c>
      <c r="C600" s="6">
        <v>3248</v>
      </c>
      <c r="D600" s="6">
        <v>105764</v>
      </c>
      <c r="E600" s="35">
        <v>41057</v>
      </c>
      <c r="F600" s="35">
        <v>44730</v>
      </c>
      <c r="G600" s="6">
        <v>3673</v>
      </c>
      <c r="H600" s="6">
        <v>561</v>
      </c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4.25" customHeight="1" x14ac:dyDescent="0.2">
      <c r="A601" s="6" t="s">
        <v>126</v>
      </c>
      <c r="B601" s="6" t="s">
        <v>3285</v>
      </c>
      <c r="C601" s="6">
        <v>354</v>
      </c>
      <c r="D601" s="6">
        <v>104700</v>
      </c>
      <c r="E601" s="35">
        <v>42410</v>
      </c>
      <c r="F601" s="35">
        <v>44489</v>
      </c>
      <c r="G601" s="6">
        <v>2079</v>
      </c>
      <c r="H601" s="6">
        <v>173</v>
      </c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4.25" customHeight="1" x14ac:dyDescent="0.2">
      <c r="A602" s="6" t="s">
        <v>1481</v>
      </c>
      <c r="B602" s="6" t="s">
        <v>3285</v>
      </c>
      <c r="C602" s="6">
        <v>474</v>
      </c>
      <c r="D602" s="6">
        <v>104560</v>
      </c>
      <c r="E602" s="35">
        <v>40449</v>
      </c>
      <c r="F602" s="35">
        <v>44747</v>
      </c>
      <c r="G602" s="6">
        <v>4298</v>
      </c>
      <c r="H602" s="6">
        <v>125</v>
      </c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4.25" customHeight="1" x14ac:dyDescent="0.2">
      <c r="A603" s="6" t="s">
        <v>229</v>
      </c>
      <c r="B603" s="6" t="s">
        <v>3285</v>
      </c>
      <c r="C603" s="6">
        <v>445</v>
      </c>
      <c r="D603" s="6">
        <v>104229</v>
      </c>
      <c r="E603" s="35">
        <v>40520</v>
      </c>
      <c r="F603" s="35">
        <v>42152</v>
      </c>
      <c r="G603" s="6">
        <v>1632</v>
      </c>
      <c r="H603" s="6">
        <v>274</v>
      </c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4.25" customHeight="1" x14ac:dyDescent="0.2">
      <c r="A604" s="6" t="s">
        <v>1193</v>
      </c>
      <c r="B604" s="6" t="s">
        <v>3285</v>
      </c>
      <c r="C604" s="6">
        <v>855</v>
      </c>
      <c r="D604" s="6">
        <v>104155</v>
      </c>
      <c r="E604" s="35">
        <v>40780</v>
      </c>
      <c r="F604" s="35">
        <v>44459</v>
      </c>
      <c r="G604" s="6">
        <v>3679</v>
      </c>
      <c r="H604" s="6">
        <v>617</v>
      </c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4.25" customHeight="1" x14ac:dyDescent="0.2">
      <c r="A605" s="6" t="s">
        <v>711</v>
      </c>
      <c r="B605" s="6" t="s">
        <v>64</v>
      </c>
      <c r="C605" s="6">
        <v>1576</v>
      </c>
      <c r="D605" s="6">
        <v>104093</v>
      </c>
      <c r="E605" s="35">
        <v>43691</v>
      </c>
      <c r="F605" s="35">
        <v>44376</v>
      </c>
      <c r="G605" s="6">
        <v>685</v>
      </c>
      <c r="H605" s="6">
        <v>1125</v>
      </c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4.25" customHeight="1" x14ac:dyDescent="0.2">
      <c r="A606" s="6" t="s">
        <v>518</v>
      </c>
      <c r="B606" s="6" t="s">
        <v>64</v>
      </c>
      <c r="C606" s="6">
        <v>1382</v>
      </c>
      <c r="D606" s="6">
        <v>103716</v>
      </c>
      <c r="E606" s="35">
        <v>41085</v>
      </c>
      <c r="F606" s="35">
        <v>44776</v>
      </c>
      <c r="G606" s="6">
        <v>3691</v>
      </c>
      <c r="H606" s="6">
        <v>420</v>
      </c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4.25" customHeight="1" x14ac:dyDescent="0.2">
      <c r="A607" s="6" t="s">
        <v>688</v>
      </c>
      <c r="B607" s="6" t="s">
        <v>3285</v>
      </c>
      <c r="C607" s="6">
        <v>426</v>
      </c>
      <c r="D607" s="6">
        <v>103374</v>
      </c>
      <c r="E607" s="35">
        <v>36880</v>
      </c>
      <c r="F607" s="35">
        <v>44741</v>
      </c>
      <c r="G607" s="6">
        <v>7861</v>
      </c>
      <c r="H607" s="6">
        <v>281</v>
      </c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4.25" customHeight="1" x14ac:dyDescent="0.2">
      <c r="A608" s="6" t="s">
        <v>912</v>
      </c>
      <c r="B608" s="6" t="s">
        <v>64</v>
      </c>
      <c r="C608" s="6">
        <v>1315</v>
      </c>
      <c r="D608" s="6">
        <v>103374</v>
      </c>
      <c r="E608" s="35">
        <v>39930</v>
      </c>
      <c r="F608" s="35">
        <v>44764</v>
      </c>
      <c r="G608" s="6">
        <v>4834</v>
      </c>
      <c r="H608" s="6">
        <v>815</v>
      </c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4.25" customHeight="1" x14ac:dyDescent="0.2">
      <c r="A609" s="6" t="s">
        <v>768</v>
      </c>
      <c r="B609" s="6" t="s">
        <v>64</v>
      </c>
      <c r="C609" s="6">
        <v>354</v>
      </c>
      <c r="D609" s="6">
        <v>103266</v>
      </c>
      <c r="E609" s="35">
        <v>42052</v>
      </c>
      <c r="F609" s="35">
        <v>44756</v>
      </c>
      <c r="G609" s="6">
        <v>2704</v>
      </c>
      <c r="H609" s="6">
        <v>183</v>
      </c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4.25" customHeight="1" x14ac:dyDescent="0.2">
      <c r="A610" s="6" t="s">
        <v>1360</v>
      </c>
      <c r="B610" s="6" t="s">
        <v>3293</v>
      </c>
      <c r="C610" s="6">
        <v>273</v>
      </c>
      <c r="D610" s="6">
        <v>102909</v>
      </c>
      <c r="E610" s="35">
        <v>41111</v>
      </c>
      <c r="F610" s="35">
        <v>44295</v>
      </c>
      <c r="G610" s="6">
        <v>3184</v>
      </c>
      <c r="H610" s="6">
        <v>186</v>
      </c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4.25" customHeight="1" x14ac:dyDescent="0.2">
      <c r="A611" s="6" t="s">
        <v>760</v>
      </c>
      <c r="B611" s="6" t="s">
        <v>64</v>
      </c>
      <c r="C611" s="6">
        <v>265</v>
      </c>
      <c r="D611" s="6">
        <v>102750</v>
      </c>
      <c r="E611" s="35">
        <v>42619</v>
      </c>
      <c r="F611" s="35">
        <v>44756</v>
      </c>
      <c r="G611" s="6">
        <v>2137</v>
      </c>
      <c r="H611" s="6">
        <v>106</v>
      </c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4.25" customHeight="1" x14ac:dyDescent="0.2">
      <c r="A612" s="6" t="s">
        <v>1099</v>
      </c>
      <c r="B612" s="6" t="s">
        <v>64</v>
      </c>
      <c r="C612" s="6">
        <v>780</v>
      </c>
      <c r="D612" s="6">
        <v>102723</v>
      </c>
      <c r="E612" s="35">
        <v>41152</v>
      </c>
      <c r="F612" s="35">
        <v>44701</v>
      </c>
      <c r="G612" s="6">
        <v>3549</v>
      </c>
      <c r="H612" s="6">
        <v>516</v>
      </c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4.25" customHeight="1" x14ac:dyDescent="0.2">
      <c r="A613" s="6" t="s">
        <v>3369</v>
      </c>
      <c r="B613" s="6" t="s">
        <v>3293</v>
      </c>
      <c r="C613" s="6">
        <v>158</v>
      </c>
      <c r="D613" s="6">
        <v>102281</v>
      </c>
      <c r="E613" s="35">
        <v>38731</v>
      </c>
      <c r="F613" s="35">
        <v>44145</v>
      </c>
      <c r="G613" s="6">
        <v>5414</v>
      </c>
      <c r="H613" s="6">
        <v>28</v>
      </c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4.25" customHeight="1" x14ac:dyDescent="0.2">
      <c r="A614" s="6" t="s">
        <v>175</v>
      </c>
      <c r="B614" s="6" t="s">
        <v>3285</v>
      </c>
      <c r="C614" s="6">
        <v>473</v>
      </c>
      <c r="D614" s="6">
        <v>102066</v>
      </c>
      <c r="E614" s="35">
        <v>44053</v>
      </c>
      <c r="F614" s="35">
        <v>44698</v>
      </c>
      <c r="G614" s="6">
        <v>645</v>
      </c>
      <c r="H614" s="6">
        <v>150</v>
      </c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4.25" customHeight="1" x14ac:dyDescent="0.2">
      <c r="A615" s="6" t="s">
        <v>433</v>
      </c>
      <c r="B615" s="6" t="s">
        <v>64</v>
      </c>
      <c r="C615" s="6">
        <v>653</v>
      </c>
      <c r="D615" s="6">
        <v>101590</v>
      </c>
      <c r="E615" s="35">
        <v>39359</v>
      </c>
      <c r="F615" s="35">
        <v>44167</v>
      </c>
      <c r="G615" s="6">
        <v>4808</v>
      </c>
      <c r="H615" s="6">
        <v>431</v>
      </c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4.25" customHeight="1" x14ac:dyDescent="0.2">
      <c r="A616" s="6" t="s">
        <v>1402</v>
      </c>
      <c r="B616" s="6" t="s">
        <v>3285</v>
      </c>
      <c r="C616" s="6">
        <v>361</v>
      </c>
      <c r="D616" s="6">
        <v>100828</v>
      </c>
      <c r="E616" s="35">
        <v>38729</v>
      </c>
      <c r="F616" s="35">
        <v>43967</v>
      </c>
      <c r="G616" s="6">
        <v>5238</v>
      </c>
      <c r="H616" s="6">
        <v>81</v>
      </c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4.25" customHeight="1" x14ac:dyDescent="0.2">
      <c r="A617" s="6" t="s">
        <v>711</v>
      </c>
      <c r="B617" s="6" t="s">
        <v>64</v>
      </c>
      <c r="C617" s="6">
        <v>1525</v>
      </c>
      <c r="D617" s="6">
        <v>100595</v>
      </c>
      <c r="E617" s="35">
        <v>43691</v>
      </c>
      <c r="F617" s="35">
        <v>44296</v>
      </c>
      <c r="G617" s="6">
        <v>605</v>
      </c>
      <c r="H617" s="6">
        <v>1125</v>
      </c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4.25" customHeight="1" x14ac:dyDescent="0.2">
      <c r="A618" s="6" t="s">
        <v>1722</v>
      </c>
      <c r="B618" s="6" t="s">
        <v>3297</v>
      </c>
      <c r="C618" s="6">
        <v>495</v>
      </c>
      <c r="D618" s="6">
        <v>100392</v>
      </c>
      <c r="E618" s="35">
        <v>42657</v>
      </c>
      <c r="F618" s="35">
        <v>44635</v>
      </c>
      <c r="G618" s="6">
        <v>1978</v>
      </c>
      <c r="H618" s="6">
        <v>387</v>
      </c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4.25" customHeight="1" x14ac:dyDescent="0.2">
      <c r="A619" s="6" t="s">
        <v>1036</v>
      </c>
      <c r="B619" s="6" t="s">
        <v>64</v>
      </c>
      <c r="C619" s="6">
        <v>1741</v>
      </c>
      <c r="D619" s="6">
        <v>99765</v>
      </c>
      <c r="E619" s="35">
        <v>39829</v>
      </c>
      <c r="F619" s="35">
        <v>44745</v>
      </c>
      <c r="G619" s="6">
        <v>4916</v>
      </c>
      <c r="H619" s="6">
        <v>990</v>
      </c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4.25" customHeight="1" x14ac:dyDescent="0.2">
      <c r="A620" s="6" t="s">
        <v>198</v>
      </c>
      <c r="B620" s="6" t="s">
        <v>3285</v>
      </c>
      <c r="C620" s="6">
        <v>471</v>
      </c>
      <c r="D620" s="6">
        <v>99671</v>
      </c>
      <c r="E620" s="35">
        <v>42956</v>
      </c>
      <c r="F620" s="35">
        <v>44715</v>
      </c>
      <c r="G620" s="6">
        <v>1759</v>
      </c>
      <c r="H620" s="6">
        <v>142</v>
      </c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4.25" customHeight="1" x14ac:dyDescent="0.2">
      <c r="A621" s="6" t="s">
        <v>3370</v>
      </c>
      <c r="B621" s="6" t="s">
        <v>64</v>
      </c>
      <c r="C621" s="6">
        <v>1001</v>
      </c>
      <c r="D621" s="6">
        <v>99671</v>
      </c>
      <c r="E621" s="35">
        <v>42724</v>
      </c>
      <c r="F621" s="35">
        <v>44357</v>
      </c>
      <c r="G621" s="6">
        <v>1633</v>
      </c>
      <c r="H621" s="6">
        <v>570</v>
      </c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4.25" customHeight="1" x14ac:dyDescent="0.2">
      <c r="A622" s="6" t="s">
        <v>1515</v>
      </c>
      <c r="B622" s="6" t="s">
        <v>3297</v>
      </c>
      <c r="C622" s="6">
        <v>1048</v>
      </c>
      <c r="D622" s="6">
        <v>99661</v>
      </c>
      <c r="E622" s="35">
        <v>43455</v>
      </c>
      <c r="F622" s="35">
        <v>44302</v>
      </c>
      <c r="G622" s="6">
        <v>847</v>
      </c>
      <c r="H622" s="6">
        <v>209</v>
      </c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4.25" customHeight="1" x14ac:dyDescent="0.2">
      <c r="A623" s="6" t="s">
        <v>1135</v>
      </c>
      <c r="B623" s="6" t="s">
        <v>64</v>
      </c>
      <c r="C623" s="6">
        <v>261</v>
      </c>
      <c r="D623" s="6">
        <v>99435</v>
      </c>
      <c r="E623" s="35">
        <v>37098</v>
      </c>
      <c r="F623" s="35">
        <v>43847</v>
      </c>
      <c r="G623" s="6">
        <v>6749</v>
      </c>
      <c r="H623" s="6">
        <v>189</v>
      </c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4.25" customHeight="1" x14ac:dyDescent="0.2">
      <c r="A624" s="6" t="s">
        <v>373</v>
      </c>
      <c r="B624" s="6" t="s">
        <v>64</v>
      </c>
      <c r="C624" s="6">
        <v>1484</v>
      </c>
      <c r="D624" s="6">
        <v>98521</v>
      </c>
      <c r="E624" s="35">
        <v>41666</v>
      </c>
      <c r="F624" s="35">
        <v>44599</v>
      </c>
      <c r="G624" s="6">
        <v>2933</v>
      </c>
      <c r="H624" s="6">
        <v>1064</v>
      </c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4.25" customHeight="1" x14ac:dyDescent="0.2">
      <c r="A625" s="6" t="s">
        <v>1395</v>
      </c>
      <c r="B625" s="6" t="s">
        <v>3285</v>
      </c>
      <c r="C625" s="6">
        <v>209</v>
      </c>
      <c r="D625" s="6">
        <v>98515</v>
      </c>
      <c r="E625" s="35">
        <v>41260</v>
      </c>
      <c r="F625" s="35">
        <v>42702</v>
      </c>
      <c r="G625" s="6">
        <v>1442</v>
      </c>
      <c r="H625" s="6">
        <v>143</v>
      </c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4.25" customHeight="1" x14ac:dyDescent="0.2">
      <c r="A626" s="6" t="s">
        <v>1036</v>
      </c>
      <c r="B626" s="6" t="s">
        <v>64</v>
      </c>
      <c r="C626" s="6">
        <v>1727</v>
      </c>
      <c r="D626" s="6">
        <v>98441</v>
      </c>
      <c r="E626" s="35">
        <v>39829</v>
      </c>
      <c r="F626" s="35">
        <v>44115</v>
      </c>
      <c r="G626" s="6">
        <v>4286</v>
      </c>
      <c r="H626" s="6">
        <v>990</v>
      </c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4.25" customHeight="1" x14ac:dyDescent="0.2">
      <c r="A627" s="6" t="s">
        <v>876</v>
      </c>
      <c r="B627" s="6" t="s">
        <v>3285</v>
      </c>
      <c r="C627" s="6">
        <v>507</v>
      </c>
      <c r="D627" s="6">
        <v>98399</v>
      </c>
      <c r="E627" s="35">
        <v>42488</v>
      </c>
      <c r="F627" s="35">
        <v>44003</v>
      </c>
      <c r="G627" s="6">
        <v>1515</v>
      </c>
      <c r="H627" s="6">
        <v>283</v>
      </c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4.25" customHeight="1" x14ac:dyDescent="0.2">
      <c r="A628" s="6" t="s">
        <v>82</v>
      </c>
      <c r="B628" s="6" t="s">
        <v>64</v>
      </c>
      <c r="C628" s="6">
        <v>1352</v>
      </c>
      <c r="D628" s="6">
        <v>98334</v>
      </c>
      <c r="E628" s="35">
        <v>41635</v>
      </c>
      <c r="F628" s="35">
        <v>44747</v>
      </c>
      <c r="G628" s="6">
        <v>3112</v>
      </c>
      <c r="H628" s="6">
        <v>1025</v>
      </c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4.25" customHeight="1" x14ac:dyDescent="0.2">
      <c r="A629" s="6" t="s">
        <v>291</v>
      </c>
      <c r="B629" s="6" t="s">
        <v>3285</v>
      </c>
      <c r="C629" s="6">
        <v>588</v>
      </c>
      <c r="D629" s="6">
        <v>97904</v>
      </c>
      <c r="E629" s="35">
        <v>43936</v>
      </c>
      <c r="F629" s="35">
        <v>44740</v>
      </c>
      <c r="G629" s="6">
        <v>804</v>
      </c>
      <c r="H629" s="6">
        <v>218</v>
      </c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4.25" customHeight="1" x14ac:dyDescent="0.2">
      <c r="A630" s="6" t="s">
        <v>149</v>
      </c>
      <c r="B630" s="6" t="s">
        <v>3285</v>
      </c>
      <c r="C630" s="6">
        <v>647</v>
      </c>
      <c r="D630" s="6">
        <v>97684</v>
      </c>
      <c r="E630" s="35">
        <v>42376</v>
      </c>
      <c r="F630" s="35">
        <v>44718</v>
      </c>
      <c r="G630" s="6">
        <v>2342</v>
      </c>
      <c r="H630" s="6">
        <v>116</v>
      </c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4.25" customHeight="1" x14ac:dyDescent="0.2">
      <c r="A631" s="6" t="s">
        <v>702</v>
      </c>
      <c r="B631" s="6" t="s">
        <v>64</v>
      </c>
      <c r="C631" s="6">
        <v>1902</v>
      </c>
      <c r="D631" s="6">
        <v>97656</v>
      </c>
      <c r="E631" s="35">
        <v>39309</v>
      </c>
      <c r="F631" s="35">
        <v>44776</v>
      </c>
      <c r="G631" s="6">
        <v>5467</v>
      </c>
      <c r="H631" s="6">
        <v>628</v>
      </c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4.25" customHeight="1" x14ac:dyDescent="0.2">
      <c r="A632" s="6" t="s">
        <v>413</v>
      </c>
      <c r="B632" s="6" t="s">
        <v>64</v>
      </c>
      <c r="C632" s="6">
        <v>801</v>
      </c>
      <c r="D632" s="6">
        <v>97149</v>
      </c>
      <c r="E632" s="35">
        <v>41562</v>
      </c>
      <c r="F632" s="35">
        <v>42613</v>
      </c>
      <c r="G632" s="6">
        <v>1051</v>
      </c>
      <c r="H632" s="6">
        <v>445</v>
      </c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4.25" customHeight="1" x14ac:dyDescent="0.2">
      <c r="A633" s="6" t="s">
        <v>1409</v>
      </c>
      <c r="B633" s="6" t="s">
        <v>64</v>
      </c>
      <c r="C633" s="6">
        <v>1026</v>
      </c>
      <c r="D633" s="6">
        <v>96803</v>
      </c>
      <c r="E633" s="35">
        <v>42684</v>
      </c>
      <c r="F633" s="35">
        <v>44490</v>
      </c>
      <c r="G633" s="6">
        <v>1806</v>
      </c>
      <c r="H633" s="6">
        <v>54</v>
      </c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4.25" customHeight="1" x14ac:dyDescent="0.2">
      <c r="A634" s="6" t="s">
        <v>1065</v>
      </c>
      <c r="B634" s="6" t="s">
        <v>64</v>
      </c>
      <c r="C634" s="6">
        <v>1231</v>
      </c>
      <c r="D634" s="6">
        <v>96778</v>
      </c>
      <c r="E634" s="35">
        <v>43522</v>
      </c>
      <c r="F634" s="35">
        <v>44755</v>
      </c>
      <c r="G634" s="6">
        <v>1233</v>
      </c>
      <c r="H634" s="6">
        <v>708</v>
      </c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4.25" customHeight="1" x14ac:dyDescent="0.2">
      <c r="A635" s="6" t="s">
        <v>502</v>
      </c>
      <c r="B635" s="6" t="s">
        <v>64</v>
      </c>
      <c r="C635" s="6">
        <v>1430</v>
      </c>
      <c r="D635" s="6">
        <v>96331</v>
      </c>
      <c r="E635" s="35">
        <v>43371</v>
      </c>
      <c r="F635" s="35">
        <v>44775</v>
      </c>
      <c r="G635" s="6">
        <v>1404</v>
      </c>
      <c r="H635" s="6">
        <v>1052</v>
      </c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4.25" customHeight="1" x14ac:dyDescent="0.2">
      <c r="A636" s="6" t="s">
        <v>995</v>
      </c>
      <c r="B636" s="6" t="s">
        <v>64</v>
      </c>
      <c r="C636" s="6">
        <v>371</v>
      </c>
      <c r="D636" s="6">
        <v>96121</v>
      </c>
      <c r="E636" s="35">
        <v>42604</v>
      </c>
      <c r="F636" s="35">
        <v>44734</v>
      </c>
      <c r="G636" s="6">
        <v>2130</v>
      </c>
      <c r="H636" s="6">
        <v>247</v>
      </c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4.25" customHeight="1" x14ac:dyDescent="0.2">
      <c r="A637" s="6" t="s">
        <v>717</v>
      </c>
      <c r="B637" s="6" t="s">
        <v>64</v>
      </c>
      <c r="C637" s="6">
        <v>725</v>
      </c>
      <c r="D637" s="6">
        <v>95886</v>
      </c>
      <c r="E637" s="35">
        <v>42429</v>
      </c>
      <c r="F637" s="35">
        <v>44778</v>
      </c>
      <c r="G637" s="6">
        <v>2349</v>
      </c>
      <c r="H637" s="6">
        <v>351</v>
      </c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4.25" customHeight="1" x14ac:dyDescent="0.2">
      <c r="A638" s="6" t="s">
        <v>1379</v>
      </c>
      <c r="B638" s="6" t="s">
        <v>64</v>
      </c>
      <c r="C638" s="6">
        <v>2125</v>
      </c>
      <c r="D638" s="6">
        <v>95772</v>
      </c>
      <c r="E638" s="35">
        <v>38928</v>
      </c>
      <c r="F638" s="35">
        <v>44733</v>
      </c>
      <c r="G638" s="6">
        <v>5805</v>
      </c>
      <c r="H638" s="6">
        <v>583</v>
      </c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4.25" customHeight="1" x14ac:dyDescent="0.2">
      <c r="A639" s="6" t="s">
        <v>617</v>
      </c>
      <c r="B639" s="6" t="s">
        <v>3285</v>
      </c>
      <c r="C639" s="6">
        <v>245</v>
      </c>
      <c r="D639" s="6">
        <v>95747</v>
      </c>
      <c r="E639" s="35">
        <v>38615</v>
      </c>
      <c r="F639" s="35">
        <v>44728</v>
      </c>
      <c r="G639" s="6">
        <v>6113</v>
      </c>
      <c r="H639" s="6">
        <v>195</v>
      </c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4.25" customHeight="1" x14ac:dyDescent="0.2">
      <c r="A640" s="6" t="s">
        <v>1043</v>
      </c>
      <c r="B640" s="6" t="s">
        <v>64</v>
      </c>
      <c r="C640" s="6">
        <v>812</v>
      </c>
      <c r="D640" s="6">
        <v>95623</v>
      </c>
      <c r="E640" s="35">
        <v>41653</v>
      </c>
      <c r="F640" s="35">
        <v>44696</v>
      </c>
      <c r="G640" s="6">
        <v>3043</v>
      </c>
      <c r="H640" s="6">
        <v>644</v>
      </c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4.25" customHeight="1" x14ac:dyDescent="0.2">
      <c r="A641" s="6" t="s">
        <v>634</v>
      </c>
      <c r="B641" s="6" t="s">
        <v>64</v>
      </c>
      <c r="C641" s="6">
        <v>1046</v>
      </c>
      <c r="D641" s="6">
        <v>95578</v>
      </c>
      <c r="E641" s="35">
        <v>42089</v>
      </c>
      <c r="F641" s="35">
        <v>44480</v>
      </c>
      <c r="G641" s="6">
        <v>2391</v>
      </c>
      <c r="H641" s="6">
        <v>546</v>
      </c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4.25" customHeight="1" x14ac:dyDescent="0.2">
      <c r="A642" s="6" t="s">
        <v>437</v>
      </c>
      <c r="B642" s="6" t="s">
        <v>3285</v>
      </c>
      <c r="C642" s="6">
        <v>106</v>
      </c>
      <c r="D642" s="6">
        <v>95422</v>
      </c>
      <c r="E642" s="35">
        <v>39021</v>
      </c>
      <c r="F642" s="35">
        <v>44624</v>
      </c>
      <c r="G642" s="6">
        <v>5603</v>
      </c>
      <c r="H642" s="6">
        <v>10</v>
      </c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4.25" customHeight="1" x14ac:dyDescent="0.2">
      <c r="A643" s="6" t="s">
        <v>653</v>
      </c>
      <c r="B643" s="6" t="s">
        <v>3285</v>
      </c>
      <c r="C643" s="6">
        <v>142</v>
      </c>
      <c r="D643" s="6">
        <v>95324</v>
      </c>
      <c r="E643" s="35">
        <v>41255</v>
      </c>
      <c r="F643" s="35">
        <v>44757</v>
      </c>
      <c r="G643" s="6">
        <v>3502</v>
      </c>
      <c r="H643" s="6">
        <v>89</v>
      </c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4.25" customHeight="1" x14ac:dyDescent="0.2">
      <c r="A644" s="6" t="s">
        <v>634</v>
      </c>
      <c r="B644" s="6" t="s">
        <v>64</v>
      </c>
      <c r="C644" s="6">
        <v>1045</v>
      </c>
      <c r="D644" s="6">
        <v>95209</v>
      </c>
      <c r="E644" s="35">
        <v>42089</v>
      </c>
      <c r="F644" s="35">
        <v>44354</v>
      </c>
      <c r="G644" s="6">
        <v>2265</v>
      </c>
      <c r="H644" s="6">
        <v>546</v>
      </c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4.25" customHeight="1" x14ac:dyDescent="0.2">
      <c r="A645" s="6" t="s">
        <v>1059</v>
      </c>
      <c r="B645" s="6" t="s">
        <v>64</v>
      </c>
      <c r="C645" s="6">
        <v>1037</v>
      </c>
      <c r="D645" s="6">
        <v>95064</v>
      </c>
      <c r="E645" s="35">
        <v>39417</v>
      </c>
      <c r="F645" s="35">
        <v>44540</v>
      </c>
      <c r="G645" s="6">
        <v>5123</v>
      </c>
      <c r="H645" s="6">
        <v>756</v>
      </c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4.25" customHeight="1" x14ac:dyDescent="0.2">
      <c r="A646" s="6" t="s">
        <v>212</v>
      </c>
      <c r="B646" s="6" t="s">
        <v>64</v>
      </c>
      <c r="C646" s="6">
        <v>757</v>
      </c>
      <c r="D646" s="6">
        <v>94877</v>
      </c>
      <c r="E646" s="35">
        <v>40420</v>
      </c>
      <c r="F646" s="35">
        <v>44751</v>
      </c>
      <c r="G646" s="6">
        <v>4331</v>
      </c>
      <c r="H646" s="6">
        <v>445</v>
      </c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4.25" customHeight="1" x14ac:dyDescent="0.2">
      <c r="A647" s="6" t="s">
        <v>628</v>
      </c>
      <c r="B647" s="6" t="s">
        <v>64</v>
      </c>
      <c r="C647" s="6">
        <v>709</v>
      </c>
      <c r="D647" s="6">
        <v>93978</v>
      </c>
      <c r="E647" s="35">
        <v>40764</v>
      </c>
      <c r="F647" s="35">
        <v>44715</v>
      </c>
      <c r="G647" s="6">
        <v>3951</v>
      </c>
      <c r="H647" s="6">
        <v>413</v>
      </c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4.25" customHeight="1" x14ac:dyDescent="0.2">
      <c r="A648" s="6" t="s">
        <v>1609</v>
      </c>
      <c r="B648" s="6" t="s">
        <v>3297</v>
      </c>
      <c r="C648" s="6">
        <v>1017</v>
      </c>
      <c r="D648" s="6">
        <v>93961</v>
      </c>
      <c r="E648" s="35">
        <v>40555</v>
      </c>
      <c r="F648" s="35">
        <v>44588</v>
      </c>
      <c r="G648" s="6">
        <v>4033</v>
      </c>
      <c r="H648" s="6">
        <v>7</v>
      </c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4.25" customHeight="1" x14ac:dyDescent="0.2">
      <c r="A649" s="6" t="s">
        <v>1142</v>
      </c>
      <c r="B649" s="6" t="s">
        <v>3285</v>
      </c>
      <c r="C649" s="6">
        <v>515</v>
      </c>
      <c r="D649" s="6">
        <v>93683</v>
      </c>
      <c r="E649" s="35">
        <v>41928</v>
      </c>
      <c r="F649" s="35">
        <v>44744</v>
      </c>
      <c r="G649" s="6">
        <v>2816</v>
      </c>
      <c r="H649" s="6">
        <v>279</v>
      </c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4.25" customHeight="1" x14ac:dyDescent="0.2">
      <c r="A650" s="6" t="s">
        <v>1058</v>
      </c>
      <c r="B650" s="6" t="s">
        <v>3285</v>
      </c>
      <c r="C650" s="6">
        <v>313</v>
      </c>
      <c r="D650" s="6">
        <v>93674</v>
      </c>
      <c r="E650" s="35">
        <v>41574</v>
      </c>
      <c r="F650" s="35">
        <v>44589</v>
      </c>
      <c r="G650" s="6">
        <v>3015</v>
      </c>
      <c r="H650" s="6">
        <v>98</v>
      </c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4.25" customHeight="1" x14ac:dyDescent="0.2">
      <c r="A651" s="6" t="s">
        <v>294</v>
      </c>
      <c r="B651" s="6" t="s">
        <v>64</v>
      </c>
      <c r="C651" s="6">
        <v>841</v>
      </c>
      <c r="D651" s="6">
        <v>93671</v>
      </c>
      <c r="E651" s="35">
        <v>43419</v>
      </c>
      <c r="F651" s="35">
        <v>44620</v>
      </c>
      <c r="G651" s="6">
        <v>1201</v>
      </c>
      <c r="H651" s="6">
        <v>299</v>
      </c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4.25" customHeight="1" x14ac:dyDescent="0.2">
      <c r="A652" s="6" t="s">
        <v>952</v>
      </c>
      <c r="B652" s="6" t="s">
        <v>64</v>
      </c>
      <c r="C652" s="6">
        <v>1448</v>
      </c>
      <c r="D652" s="6">
        <v>93650</v>
      </c>
      <c r="E652" s="35">
        <v>38016</v>
      </c>
      <c r="F652" s="35">
        <v>44715</v>
      </c>
      <c r="G652" s="6">
        <v>6699</v>
      </c>
      <c r="H652" s="6">
        <v>302</v>
      </c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4.25" customHeight="1" x14ac:dyDescent="0.2">
      <c r="A653" s="6" t="s">
        <v>362</v>
      </c>
      <c r="B653" s="6" t="s">
        <v>3285</v>
      </c>
      <c r="C653" s="6">
        <v>169</v>
      </c>
      <c r="D653" s="6">
        <v>93393</v>
      </c>
      <c r="E653" s="35">
        <v>41672</v>
      </c>
      <c r="F653" s="35">
        <v>44744</v>
      </c>
      <c r="G653" s="6">
        <v>3072</v>
      </c>
      <c r="H653" s="6">
        <v>129</v>
      </c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4.25" customHeight="1" x14ac:dyDescent="0.2">
      <c r="A654" s="6" t="s">
        <v>1517</v>
      </c>
      <c r="B654" s="6" t="s">
        <v>3297</v>
      </c>
      <c r="C654" s="6">
        <v>1064</v>
      </c>
      <c r="D654" s="6">
        <v>93117</v>
      </c>
      <c r="E654" s="35">
        <v>42856</v>
      </c>
      <c r="F654" s="35">
        <v>44481</v>
      </c>
      <c r="G654" s="6">
        <v>1625</v>
      </c>
      <c r="H654" s="6">
        <v>498</v>
      </c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4.25" customHeight="1" x14ac:dyDescent="0.2">
      <c r="A655" s="6" t="s">
        <v>90</v>
      </c>
      <c r="B655" s="6" t="s">
        <v>3285</v>
      </c>
      <c r="C655" s="6">
        <v>109</v>
      </c>
      <c r="D655" s="6">
        <v>92977</v>
      </c>
      <c r="E655" s="35">
        <v>39516</v>
      </c>
      <c r="F655" s="35">
        <v>44743</v>
      </c>
      <c r="G655" s="6">
        <v>5227</v>
      </c>
      <c r="H655" s="6">
        <v>31</v>
      </c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4.25" customHeight="1" x14ac:dyDescent="0.2">
      <c r="A656" s="6" t="s">
        <v>68</v>
      </c>
      <c r="B656" s="6" t="s">
        <v>3285</v>
      </c>
      <c r="C656" s="6">
        <v>416</v>
      </c>
      <c r="D656" s="6">
        <v>92870</v>
      </c>
      <c r="E656" s="35">
        <v>42780</v>
      </c>
      <c r="F656" s="35">
        <v>44713</v>
      </c>
      <c r="G656" s="6">
        <v>1933</v>
      </c>
      <c r="H656" s="6">
        <v>180</v>
      </c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4.25" customHeight="1" x14ac:dyDescent="0.2">
      <c r="A657" s="6" t="s">
        <v>1360</v>
      </c>
      <c r="B657" s="6" t="s">
        <v>2481</v>
      </c>
      <c r="C657" s="6">
        <v>252</v>
      </c>
      <c r="D657" s="6">
        <v>92719</v>
      </c>
      <c r="E657" s="35">
        <v>41111</v>
      </c>
      <c r="F657" s="35">
        <v>44331</v>
      </c>
      <c r="G657" s="6">
        <v>3220</v>
      </c>
      <c r="H657" s="6">
        <v>186</v>
      </c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4.25" customHeight="1" x14ac:dyDescent="0.2">
      <c r="A658" s="6" t="s">
        <v>721</v>
      </c>
      <c r="B658" s="6" t="s">
        <v>64</v>
      </c>
      <c r="C658" s="6">
        <v>1351</v>
      </c>
      <c r="D658" s="6">
        <v>92675</v>
      </c>
      <c r="E658" s="35">
        <v>42357</v>
      </c>
      <c r="F658" s="35">
        <v>44751</v>
      </c>
      <c r="G658" s="6">
        <v>2394</v>
      </c>
      <c r="H658" s="6">
        <v>580</v>
      </c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4.25" customHeight="1" x14ac:dyDescent="0.2">
      <c r="A659" s="6" t="s">
        <v>1647</v>
      </c>
      <c r="B659" s="6" t="s">
        <v>3297</v>
      </c>
      <c r="C659" s="6">
        <v>569</v>
      </c>
      <c r="D659" s="6">
        <v>92209</v>
      </c>
      <c r="E659" s="35">
        <v>43256</v>
      </c>
      <c r="F659" s="35">
        <v>44620</v>
      </c>
      <c r="G659" s="6">
        <v>1364</v>
      </c>
      <c r="H659" s="6">
        <v>288</v>
      </c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4.25" customHeight="1" x14ac:dyDescent="0.2">
      <c r="A660" s="6" t="s">
        <v>862</v>
      </c>
      <c r="B660" s="6" t="s">
        <v>64</v>
      </c>
      <c r="C660" s="6">
        <v>1321</v>
      </c>
      <c r="D660" s="6">
        <v>91878</v>
      </c>
      <c r="E660" s="35">
        <v>42159</v>
      </c>
      <c r="F660" s="35">
        <v>44768</v>
      </c>
      <c r="G660" s="6">
        <v>2609</v>
      </c>
      <c r="H660" s="6">
        <v>496</v>
      </c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4.25" customHeight="1" x14ac:dyDescent="0.2">
      <c r="A661" s="6" t="s">
        <v>761</v>
      </c>
      <c r="B661" s="6" t="s">
        <v>64</v>
      </c>
      <c r="C661" s="6">
        <v>706</v>
      </c>
      <c r="D661" s="6">
        <v>91753</v>
      </c>
      <c r="E661" s="35">
        <v>42823</v>
      </c>
      <c r="F661" s="35">
        <v>44679</v>
      </c>
      <c r="G661" s="6">
        <v>1856</v>
      </c>
      <c r="H661" s="6">
        <v>550</v>
      </c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4.25" customHeight="1" x14ac:dyDescent="0.2">
      <c r="A662" s="6" t="s">
        <v>553</v>
      </c>
      <c r="B662" s="6" t="s">
        <v>64</v>
      </c>
      <c r="C662" s="6">
        <v>1192</v>
      </c>
      <c r="D662" s="6">
        <v>91594</v>
      </c>
      <c r="E662" s="35">
        <v>43525</v>
      </c>
      <c r="F662" s="35">
        <v>44746</v>
      </c>
      <c r="G662" s="6">
        <v>1221</v>
      </c>
      <c r="H662" s="6">
        <v>525</v>
      </c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4.25" customHeight="1" x14ac:dyDescent="0.2">
      <c r="A663" s="6" t="s">
        <v>925</v>
      </c>
      <c r="B663" s="6" t="s">
        <v>3285</v>
      </c>
      <c r="C663" s="6">
        <v>296</v>
      </c>
      <c r="D663" s="6">
        <v>91255</v>
      </c>
      <c r="E663" s="35">
        <v>43992</v>
      </c>
      <c r="F663" s="35">
        <v>44756</v>
      </c>
      <c r="G663" s="6">
        <v>764</v>
      </c>
      <c r="H663" s="6">
        <v>176</v>
      </c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4.25" customHeight="1" x14ac:dyDescent="0.2">
      <c r="A664" s="6" t="s">
        <v>1114</v>
      </c>
      <c r="B664" s="6" t="s">
        <v>3285</v>
      </c>
      <c r="C664" s="6">
        <v>489</v>
      </c>
      <c r="D664" s="6">
        <v>91194</v>
      </c>
      <c r="E664" s="35">
        <v>41144</v>
      </c>
      <c r="F664" s="35">
        <v>44733</v>
      </c>
      <c r="G664" s="6">
        <v>3589</v>
      </c>
      <c r="H664" s="6">
        <v>366</v>
      </c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4.25" customHeight="1" x14ac:dyDescent="0.2">
      <c r="A665" s="6" t="s">
        <v>3371</v>
      </c>
      <c r="B665" s="6" t="s">
        <v>3285</v>
      </c>
      <c r="C665" s="6">
        <v>389</v>
      </c>
      <c r="D665" s="6">
        <v>90955</v>
      </c>
      <c r="E665" s="35">
        <v>38770</v>
      </c>
      <c r="F665" s="35">
        <v>44382</v>
      </c>
      <c r="G665" s="6">
        <v>5612</v>
      </c>
      <c r="H665" s="6">
        <v>170</v>
      </c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4.25" customHeight="1" x14ac:dyDescent="0.2">
      <c r="A666" s="6" t="s">
        <v>955</v>
      </c>
      <c r="B666" s="6" t="s">
        <v>3285</v>
      </c>
      <c r="C666" s="6">
        <v>720</v>
      </c>
      <c r="D666" s="6">
        <v>90759</v>
      </c>
      <c r="E666" s="35">
        <v>41822</v>
      </c>
      <c r="F666" s="35">
        <v>44749</v>
      </c>
      <c r="G666" s="6">
        <v>2927</v>
      </c>
      <c r="H666" s="6">
        <v>422</v>
      </c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4.25" customHeight="1" x14ac:dyDescent="0.2">
      <c r="A667" s="6" t="s">
        <v>976</v>
      </c>
      <c r="B667" s="6" t="s">
        <v>3285</v>
      </c>
      <c r="C667" s="6">
        <v>499</v>
      </c>
      <c r="D667" s="6">
        <v>90535</v>
      </c>
      <c r="E667" s="35">
        <v>43094</v>
      </c>
      <c r="F667" s="35">
        <v>44570</v>
      </c>
      <c r="G667" s="6">
        <v>1476</v>
      </c>
      <c r="H667" s="6">
        <v>243</v>
      </c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4.25" customHeight="1" x14ac:dyDescent="0.2">
      <c r="A668" s="6" t="s">
        <v>585</v>
      </c>
      <c r="B668" s="6" t="s">
        <v>3285</v>
      </c>
      <c r="C668" s="6">
        <v>442</v>
      </c>
      <c r="D668" s="6">
        <v>90462</v>
      </c>
      <c r="E668" s="35">
        <v>39454</v>
      </c>
      <c r="F668" s="35">
        <v>43217</v>
      </c>
      <c r="G668" s="6">
        <v>3763</v>
      </c>
      <c r="H668" s="6">
        <v>140</v>
      </c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4.25" customHeight="1" x14ac:dyDescent="0.2">
      <c r="A669" s="6" t="s">
        <v>1359</v>
      </c>
      <c r="B669" s="6" t="s">
        <v>3285</v>
      </c>
      <c r="C669" s="6">
        <v>404</v>
      </c>
      <c r="D669" s="6">
        <v>90436</v>
      </c>
      <c r="E669" s="35">
        <v>36375</v>
      </c>
      <c r="F669" s="35">
        <v>43990</v>
      </c>
      <c r="G669" s="6">
        <v>7615</v>
      </c>
      <c r="H669" s="6">
        <v>77</v>
      </c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4.25" customHeight="1" x14ac:dyDescent="0.2">
      <c r="A670" s="6" t="s">
        <v>1619</v>
      </c>
      <c r="B670" s="6" t="s">
        <v>3297</v>
      </c>
      <c r="C670" s="6">
        <v>695</v>
      </c>
      <c r="D670" s="6">
        <v>89946</v>
      </c>
      <c r="E670" s="35">
        <v>42979</v>
      </c>
      <c r="F670" s="35">
        <v>44636</v>
      </c>
      <c r="G670" s="6">
        <v>1657</v>
      </c>
      <c r="H670" s="6">
        <v>200</v>
      </c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4.25" customHeight="1" x14ac:dyDescent="0.2">
      <c r="A671" s="6" t="s">
        <v>1754</v>
      </c>
      <c r="B671" s="6" t="s">
        <v>3297</v>
      </c>
      <c r="C671" s="6">
        <v>449</v>
      </c>
      <c r="D671" s="6">
        <v>89940</v>
      </c>
      <c r="E671" s="35">
        <v>42901</v>
      </c>
      <c r="F671" s="35">
        <v>43999</v>
      </c>
      <c r="G671" s="6">
        <v>1098</v>
      </c>
      <c r="H671" s="6">
        <v>356</v>
      </c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4.25" customHeight="1" x14ac:dyDescent="0.2">
      <c r="A672" s="6" t="s">
        <v>898</v>
      </c>
      <c r="B672" s="6" t="s">
        <v>64</v>
      </c>
      <c r="C672" s="6">
        <v>1132</v>
      </c>
      <c r="D672" s="6">
        <v>89303</v>
      </c>
      <c r="E672" s="35">
        <v>40624</v>
      </c>
      <c r="F672" s="35">
        <v>44754</v>
      </c>
      <c r="G672" s="6">
        <v>4130</v>
      </c>
      <c r="H672" s="6">
        <v>783</v>
      </c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4.25" customHeight="1" x14ac:dyDescent="0.2">
      <c r="A673" s="6" t="s">
        <v>897</v>
      </c>
      <c r="B673" s="6" t="s">
        <v>64</v>
      </c>
      <c r="C673" s="6">
        <v>1132</v>
      </c>
      <c r="D673" s="6">
        <v>89303</v>
      </c>
      <c r="E673" s="35">
        <v>40624</v>
      </c>
      <c r="F673" s="35">
        <v>44754</v>
      </c>
      <c r="G673" s="6">
        <v>4130</v>
      </c>
      <c r="H673" s="6">
        <v>783</v>
      </c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4.25" customHeight="1" x14ac:dyDescent="0.2">
      <c r="A674" s="6" t="s">
        <v>831</v>
      </c>
      <c r="B674" s="6" t="s">
        <v>64</v>
      </c>
      <c r="C674" s="6">
        <v>570</v>
      </c>
      <c r="D674" s="6">
        <v>88839</v>
      </c>
      <c r="E674" s="35">
        <v>36069</v>
      </c>
      <c r="F674" s="35">
        <v>44741</v>
      </c>
      <c r="G674" s="6">
        <v>8672</v>
      </c>
      <c r="H674" s="6">
        <v>329</v>
      </c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4.25" customHeight="1" x14ac:dyDescent="0.2">
      <c r="A675" s="6" t="s">
        <v>279</v>
      </c>
      <c r="B675" s="6" t="s">
        <v>64</v>
      </c>
      <c r="C675" s="6">
        <v>754</v>
      </c>
      <c r="D675" s="6">
        <v>88821</v>
      </c>
      <c r="E675" s="35">
        <v>40059</v>
      </c>
      <c r="F675" s="35">
        <v>44614</v>
      </c>
      <c r="G675" s="6">
        <v>4555</v>
      </c>
      <c r="H675" s="6">
        <v>332</v>
      </c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4.25" customHeight="1" x14ac:dyDescent="0.2">
      <c r="A676" s="6" t="s">
        <v>1902</v>
      </c>
      <c r="B676" s="6" t="s">
        <v>3297</v>
      </c>
      <c r="C676" s="6">
        <v>240</v>
      </c>
      <c r="D676" s="6">
        <v>88762</v>
      </c>
      <c r="E676" s="35">
        <v>41994</v>
      </c>
      <c r="F676" s="35">
        <v>44617</v>
      </c>
      <c r="G676" s="6">
        <v>2623</v>
      </c>
      <c r="H676" s="6">
        <v>148</v>
      </c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4.25" customHeight="1" x14ac:dyDescent="0.2">
      <c r="A677" s="6" t="s">
        <v>921</v>
      </c>
      <c r="B677" s="6" t="s">
        <v>64</v>
      </c>
      <c r="C677" s="6">
        <v>1631</v>
      </c>
      <c r="D677" s="6">
        <v>88759</v>
      </c>
      <c r="E677" s="35">
        <v>39972</v>
      </c>
      <c r="F677" s="35">
        <v>44669</v>
      </c>
      <c r="G677" s="6">
        <v>4697</v>
      </c>
      <c r="H677" s="6">
        <v>536</v>
      </c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4.25" customHeight="1" x14ac:dyDescent="0.2">
      <c r="A678" s="6" t="s">
        <v>1637</v>
      </c>
      <c r="B678" s="6" t="s">
        <v>3297</v>
      </c>
      <c r="C678" s="6">
        <v>422</v>
      </c>
      <c r="D678" s="6">
        <v>88403</v>
      </c>
      <c r="E678" s="35">
        <v>42598</v>
      </c>
      <c r="F678" s="35">
        <v>44631</v>
      </c>
      <c r="G678" s="6">
        <v>2033</v>
      </c>
      <c r="H678" s="6">
        <v>291</v>
      </c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4.25" customHeight="1" x14ac:dyDescent="0.2">
      <c r="A679" s="6" t="s">
        <v>835</v>
      </c>
      <c r="B679" s="6" t="s">
        <v>64</v>
      </c>
      <c r="C679" s="6">
        <v>330</v>
      </c>
      <c r="D679" s="6">
        <v>88232</v>
      </c>
      <c r="E679" s="35">
        <v>37971</v>
      </c>
      <c r="F679" s="35">
        <v>44772</v>
      </c>
      <c r="G679" s="6">
        <v>6801</v>
      </c>
      <c r="H679" s="6">
        <v>273</v>
      </c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4.25" customHeight="1" x14ac:dyDescent="0.2">
      <c r="A680" s="6" t="s">
        <v>1593</v>
      </c>
      <c r="B680" s="6" t="s">
        <v>3297</v>
      </c>
      <c r="C680" s="6">
        <v>251</v>
      </c>
      <c r="D680" s="6">
        <v>88020</v>
      </c>
      <c r="E680" s="35">
        <v>37916</v>
      </c>
      <c r="F680" s="35">
        <v>44478</v>
      </c>
      <c r="G680" s="6">
        <v>6562</v>
      </c>
      <c r="H680" s="6">
        <v>206</v>
      </c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4.25" customHeight="1" x14ac:dyDescent="0.2">
      <c r="A681" s="6" t="s">
        <v>1500</v>
      </c>
      <c r="B681" s="6" t="s">
        <v>3297</v>
      </c>
      <c r="C681" s="6">
        <v>1230</v>
      </c>
      <c r="D681" s="6">
        <v>87683</v>
      </c>
      <c r="E681" s="35">
        <v>43692</v>
      </c>
      <c r="F681" s="35">
        <v>44634</v>
      </c>
      <c r="G681" s="6">
        <v>942</v>
      </c>
      <c r="H681" s="6">
        <v>596</v>
      </c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4.25" customHeight="1" x14ac:dyDescent="0.2">
      <c r="A682" s="6" t="s">
        <v>1171</v>
      </c>
      <c r="B682" s="6" t="s">
        <v>3285</v>
      </c>
      <c r="C682" s="6">
        <v>439</v>
      </c>
      <c r="D682" s="6">
        <v>86918</v>
      </c>
      <c r="E682" s="35">
        <v>42454</v>
      </c>
      <c r="F682" s="35">
        <v>43039</v>
      </c>
      <c r="G682" s="6">
        <v>585</v>
      </c>
      <c r="H682" s="6">
        <v>342</v>
      </c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4.25" customHeight="1" x14ac:dyDescent="0.2">
      <c r="A683" s="6" t="s">
        <v>1514</v>
      </c>
      <c r="B683" s="6" t="s">
        <v>3297</v>
      </c>
      <c r="C683" s="6">
        <v>455</v>
      </c>
      <c r="D683" s="6">
        <v>86915</v>
      </c>
      <c r="E683" s="35">
        <v>43644</v>
      </c>
      <c r="F683" s="35">
        <v>44525</v>
      </c>
      <c r="G683" s="6">
        <v>881</v>
      </c>
      <c r="H683" s="6">
        <v>277</v>
      </c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4.25" customHeight="1" x14ac:dyDescent="0.2">
      <c r="A684" s="6" t="s">
        <v>441</v>
      </c>
      <c r="B684" s="6" t="s">
        <v>64</v>
      </c>
      <c r="C684" s="6">
        <v>688</v>
      </c>
      <c r="D684" s="6">
        <v>86873</v>
      </c>
      <c r="E684" s="35">
        <v>41905</v>
      </c>
      <c r="F684" s="35">
        <v>44705</v>
      </c>
      <c r="G684" s="6">
        <v>2800</v>
      </c>
      <c r="H684" s="6">
        <v>327</v>
      </c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4.25" customHeight="1" x14ac:dyDescent="0.2">
      <c r="A685" s="6" t="s">
        <v>115</v>
      </c>
      <c r="B685" s="6" t="s">
        <v>64</v>
      </c>
      <c r="C685" s="6">
        <v>995</v>
      </c>
      <c r="D685" s="6">
        <v>86241</v>
      </c>
      <c r="E685" s="35">
        <v>42969</v>
      </c>
      <c r="F685" s="35">
        <v>43944</v>
      </c>
      <c r="G685" s="6">
        <v>975</v>
      </c>
      <c r="H685" s="6">
        <v>376</v>
      </c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4.25" customHeight="1" x14ac:dyDescent="0.2">
      <c r="A686" s="6" t="s">
        <v>648</v>
      </c>
      <c r="B686" s="6" t="s">
        <v>64</v>
      </c>
      <c r="C686" s="6">
        <v>547</v>
      </c>
      <c r="D686" s="6">
        <v>85809</v>
      </c>
      <c r="E686" s="35">
        <v>40637</v>
      </c>
      <c r="F686" s="35">
        <v>44660</v>
      </c>
      <c r="G686" s="6">
        <v>4023</v>
      </c>
      <c r="H686" s="6">
        <v>400</v>
      </c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4.25" customHeight="1" x14ac:dyDescent="0.2">
      <c r="A687" s="6" t="s">
        <v>1125</v>
      </c>
      <c r="B687" s="6" t="s">
        <v>3285</v>
      </c>
      <c r="C687" s="6">
        <v>623</v>
      </c>
      <c r="D687" s="6">
        <v>85670</v>
      </c>
      <c r="E687" s="35">
        <v>42962</v>
      </c>
      <c r="F687" s="35">
        <v>43845</v>
      </c>
      <c r="G687" s="6">
        <v>883</v>
      </c>
      <c r="H687" s="6">
        <v>393</v>
      </c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4.25" customHeight="1" x14ac:dyDescent="0.2">
      <c r="A688" s="6" t="s">
        <v>730</v>
      </c>
      <c r="B688" s="6" t="s">
        <v>64</v>
      </c>
      <c r="C688" s="6">
        <v>418</v>
      </c>
      <c r="D688" s="6">
        <v>85652</v>
      </c>
      <c r="E688" s="35">
        <v>42479</v>
      </c>
      <c r="F688" s="35">
        <v>44656</v>
      </c>
      <c r="G688" s="6">
        <v>2177</v>
      </c>
      <c r="H688" s="6">
        <v>344</v>
      </c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4.25" customHeight="1" x14ac:dyDescent="0.2">
      <c r="A689" s="6" t="s">
        <v>942</v>
      </c>
      <c r="B689" s="6" t="s">
        <v>64</v>
      </c>
      <c r="C689" s="6">
        <v>989</v>
      </c>
      <c r="D689" s="6">
        <v>85582</v>
      </c>
      <c r="E689" s="35">
        <v>37865</v>
      </c>
      <c r="F689" s="35">
        <v>44718</v>
      </c>
      <c r="G689" s="6">
        <v>6853</v>
      </c>
      <c r="H689" s="6">
        <v>457</v>
      </c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4.25" customHeight="1" x14ac:dyDescent="0.2">
      <c r="A690" s="6" t="s">
        <v>461</v>
      </c>
      <c r="B690" s="6" t="s">
        <v>3285</v>
      </c>
      <c r="C690" s="6">
        <v>189</v>
      </c>
      <c r="D690" s="6">
        <v>85379</v>
      </c>
      <c r="E690" s="35">
        <v>40506</v>
      </c>
      <c r="F690" s="35">
        <v>43328</v>
      </c>
      <c r="G690" s="6">
        <v>2822</v>
      </c>
      <c r="H690" s="6">
        <v>19</v>
      </c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4.25" customHeight="1" x14ac:dyDescent="0.2">
      <c r="A691" s="6" t="s">
        <v>84</v>
      </c>
      <c r="B691" s="6" t="s">
        <v>64</v>
      </c>
      <c r="C691" s="6">
        <v>1196</v>
      </c>
      <c r="D691" s="6">
        <v>85302</v>
      </c>
      <c r="E691" s="35">
        <v>42512</v>
      </c>
      <c r="F691" s="35">
        <v>44755</v>
      </c>
      <c r="G691" s="6">
        <v>2243</v>
      </c>
      <c r="H691" s="6">
        <v>649</v>
      </c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4.25" customHeight="1" x14ac:dyDescent="0.2">
      <c r="A692" s="6" t="s">
        <v>1305</v>
      </c>
      <c r="B692" s="6" t="s">
        <v>64</v>
      </c>
      <c r="C692" s="6">
        <v>6685</v>
      </c>
      <c r="D692" s="6">
        <v>85158</v>
      </c>
      <c r="E692" s="35">
        <v>41669</v>
      </c>
      <c r="F692" s="35">
        <v>44700</v>
      </c>
      <c r="G692" s="6">
        <v>3031</v>
      </c>
      <c r="H692" s="6">
        <v>53</v>
      </c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4.25" customHeight="1" x14ac:dyDescent="0.2">
      <c r="A693" s="6" t="s">
        <v>449</v>
      </c>
      <c r="B693" s="6" t="s">
        <v>64</v>
      </c>
      <c r="C693" s="6">
        <v>907</v>
      </c>
      <c r="D693" s="6">
        <v>85133</v>
      </c>
      <c r="E693" s="35">
        <v>41660</v>
      </c>
      <c r="F693" s="35">
        <v>44764</v>
      </c>
      <c r="G693" s="6">
        <v>3104</v>
      </c>
      <c r="H693" s="6">
        <v>289</v>
      </c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4.25" customHeight="1" x14ac:dyDescent="0.2">
      <c r="A694" s="6" t="s">
        <v>1899</v>
      </c>
      <c r="B694" s="6" t="s">
        <v>3297</v>
      </c>
      <c r="C694" s="6">
        <v>647</v>
      </c>
      <c r="D694" s="6">
        <v>84538</v>
      </c>
      <c r="E694" s="35">
        <v>39100</v>
      </c>
      <c r="F694" s="35">
        <v>44236</v>
      </c>
      <c r="G694" s="6">
        <v>5136</v>
      </c>
      <c r="H694" s="6">
        <v>250</v>
      </c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4.25" customHeight="1" x14ac:dyDescent="0.2">
      <c r="A695" s="6" t="s">
        <v>3372</v>
      </c>
      <c r="B695" s="6" t="s">
        <v>3285</v>
      </c>
      <c r="C695" s="6">
        <v>248</v>
      </c>
      <c r="D695" s="6">
        <v>84102</v>
      </c>
      <c r="E695" s="35">
        <v>36440</v>
      </c>
      <c r="F695" s="35">
        <v>44356</v>
      </c>
      <c r="G695" s="6">
        <v>7916</v>
      </c>
      <c r="H695" s="6">
        <v>82</v>
      </c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4.25" customHeight="1" x14ac:dyDescent="0.2">
      <c r="A696" s="6" t="s">
        <v>85</v>
      </c>
      <c r="B696" s="6" t="s">
        <v>3285</v>
      </c>
      <c r="C696" s="6">
        <v>509</v>
      </c>
      <c r="D696" s="6">
        <v>84032</v>
      </c>
      <c r="E696" s="35">
        <v>41958</v>
      </c>
      <c r="F696" s="35">
        <v>44403</v>
      </c>
      <c r="G696" s="6">
        <v>2445</v>
      </c>
      <c r="H696" s="6">
        <v>274</v>
      </c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4.25" customHeight="1" x14ac:dyDescent="0.2">
      <c r="A697" s="6" t="s">
        <v>1022</v>
      </c>
      <c r="B697" s="6" t="s">
        <v>3285</v>
      </c>
      <c r="C697" s="6">
        <v>531</v>
      </c>
      <c r="D697" s="6">
        <v>83935</v>
      </c>
      <c r="E697" s="35">
        <v>43274</v>
      </c>
      <c r="F697" s="35">
        <v>44751</v>
      </c>
      <c r="G697" s="6">
        <v>1477</v>
      </c>
      <c r="H697" s="6">
        <v>375</v>
      </c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4.25" customHeight="1" x14ac:dyDescent="0.2">
      <c r="A698" s="6" t="s">
        <v>780</v>
      </c>
      <c r="B698" s="6" t="s">
        <v>64</v>
      </c>
      <c r="C698" s="6">
        <v>551</v>
      </c>
      <c r="D698" s="6">
        <v>83837</v>
      </c>
      <c r="E698" s="35">
        <v>37733</v>
      </c>
      <c r="F698" s="35">
        <v>44694</v>
      </c>
      <c r="G698" s="6">
        <v>6961</v>
      </c>
      <c r="H698" s="6">
        <v>207</v>
      </c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4.25" customHeight="1" x14ac:dyDescent="0.2">
      <c r="A699" s="6" t="s">
        <v>85</v>
      </c>
      <c r="B699" s="6" t="s">
        <v>2481</v>
      </c>
      <c r="C699" s="6">
        <v>508</v>
      </c>
      <c r="D699" s="6">
        <v>83826</v>
      </c>
      <c r="E699" s="35">
        <v>41958</v>
      </c>
      <c r="F699" s="35">
        <v>44373</v>
      </c>
      <c r="G699" s="6">
        <v>2415</v>
      </c>
      <c r="H699" s="6">
        <v>274</v>
      </c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4.25" customHeight="1" x14ac:dyDescent="0.2">
      <c r="A700" s="6" t="s">
        <v>458</v>
      </c>
      <c r="B700" s="6" t="s">
        <v>3285</v>
      </c>
      <c r="C700" s="6">
        <v>579</v>
      </c>
      <c r="D700" s="6">
        <v>83764</v>
      </c>
      <c r="E700" s="35">
        <v>41030</v>
      </c>
      <c r="F700" s="35">
        <v>44648</v>
      </c>
      <c r="G700" s="6">
        <v>3618</v>
      </c>
      <c r="H700" s="6">
        <v>204</v>
      </c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4.25" customHeight="1" x14ac:dyDescent="0.2">
      <c r="A701" s="6" t="s">
        <v>148</v>
      </c>
      <c r="B701" s="6" t="s">
        <v>3285</v>
      </c>
      <c r="C701" s="6">
        <v>248</v>
      </c>
      <c r="D701" s="6">
        <v>83525</v>
      </c>
      <c r="E701" s="35">
        <v>41369</v>
      </c>
      <c r="F701" s="35">
        <v>44470</v>
      </c>
      <c r="G701" s="6">
        <v>3101</v>
      </c>
      <c r="H701" s="6">
        <v>198</v>
      </c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4.25" customHeight="1" x14ac:dyDescent="0.2">
      <c r="A702" s="6" t="s">
        <v>259</v>
      </c>
      <c r="B702" s="6" t="s">
        <v>3285</v>
      </c>
      <c r="C702" s="6">
        <v>176</v>
      </c>
      <c r="D702" s="6">
        <v>83461</v>
      </c>
      <c r="E702" s="35">
        <v>40787</v>
      </c>
      <c r="F702" s="35">
        <v>43228</v>
      </c>
      <c r="G702" s="6">
        <v>2441</v>
      </c>
      <c r="H702" s="6">
        <v>98</v>
      </c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4.25" customHeight="1" x14ac:dyDescent="0.2">
      <c r="A703" s="6" t="s">
        <v>163</v>
      </c>
      <c r="B703" s="6" t="s">
        <v>64</v>
      </c>
      <c r="C703" s="6">
        <v>609</v>
      </c>
      <c r="D703" s="6">
        <v>83391</v>
      </c>
      <c r="E703" s="35">
        <v>44126</v>
      </c>
      <c r="F703" s="35">
        <v>44719</v>
      </c>
      <c r="G703" s="6">
        <v>593</v>
      </c>
      <c r="H703" s="6">
        <v>420</v>
      </c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4.25" customHeight="1" x14ac:dyDescent="0.2">
      <c r="A704" s="6" t="s">
        <v>1666</v>
      </c>
      <c r="B704" s="6" t="s">
        <v>3297</v>
      </c>
      <c r="C704" s="6">
        <v>835</v>
      </c>
      <c r="D704" s="6">
        <v>83045</v>
      </c>
      <c r="E704" s="35">
        <v>43252</v>
      </c>
      <c r="F704" s="35">
        <v>44610</v>
      </c>
      <c r="G704" s="6">
        <v>1358</v>
      </c>
      <c r="H704" s="6">
        <v>398</v>
      </c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4.25" customHeight="1" x14ac:dyDescent="0.2">
      <c r="A705" s="6" t="s">
        <v>722</v>
      </c>
      <c r="B705" s="6" t="s">
        <v>64</v>
      </c>
      <c r="C705" s="6">
        <v>1511</v>
      </c>
      <c r="D705" s="6">
        <v>83023</v>
      </c>
      <c r="E705" s="35">
        <v>43669</v>
      </c>
      <c r="F705" s="35">
        <v>44758</v>
      </c>
      <c r="G705" s="6">
        <v>1089</v>
      </c>
      <c r="H705" s="6">
        <v>593</v>
      </c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4.25" customHeight="1" x14ac:dyDescent="0.2">
      <c r="A706" s="6" t="s">
        <v>305</v>
      </c>
      <c r="B706" s="6" t="s">
        <v>3285</v>
      </c>
      <c r="C706" s="6">
        <v>847</v>
      </c>
      <c r="D706" s="6">
        <v>83021</v>
      </c>
      <c r="E706" s="35">
        <v>40606</v>
      </c>
      <c r="F706" s="35">
        <v>44644</v>
      </c>
      <c r="G706" s="6">
        <v>4038</v>
      </c>
      <c r="H706" s="6">
        <v>711</v>
      </c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4.25" customHeight="1" x14ac:dyDescent="0.2">
      <c r="A707" s="6" t="s">
        <v>1649</v>
      </c>
      <c r="B707" s="6" t="s">
        <v>3297</v>
      </c>
      <c r="C707" s="6">
        <v>1090</v>
      </c>
      <c r="D707" s="6">
        <v>83001</v>
      </c>
      <c r="E707" s="35">
        <v>43334</v>
      </c>
      <c r="F707" s="35">
        <v>44618</v>
      </c>
      <c r="G707" s="6">
        <v>1284</v>
      </c>
      <c r="H707" s="6">
        <v>280</v>
      </c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4.25" customHeight="1" x14ac:dyDescent="0.2">
      <c r="A708" s="6" t="s">
        <v>380</v>
      </c>
      <c r="B708" s="6" t="s">
        <v>64</v>
      </c>
      <c r="C708" s="6">
        <v>704</v>
      </c>
      <c r="D708" s="6">
        <v>82896</v>
      </c>
      <c r="E708" s="35">
        <v>39912</v>
      </c>
      <c r="F708" s="35">
        <v>44768</v>
      </c>
      <c r="G708" s="6">
        <v>4856</v>
      </c>
      <c r="H708" s="6">
        <v>481</v>
      </c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4.25" customHeight="1" x14ac:dyDescent="0.2">
      <c r="A709" s="6" t="s">
        <v>580</v>
      </c>
      <c r="B709" s="6" t="s">
        <v>64</v>
      </c>
      <c r="C709" s="6">
        <v>808</v>
      </c>
      <c r="D709" s="6">
        <v>82800</v>
      </c>
      <c r="E709" s="35">
        <v>40052</v>
      </c>
      <c r="F709" s="35">
        <v>44384</v>
      </c>
      <c r="G709" s="6">
        <v>4332</v>
      </c>
      <c r="H709" s="6">
        <v>473</v>
      </c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4.25" customHeight="1" x14ac:dyDescent="0.2">
      <c r="A710" s="6" t="s">
        <v>3373</v>
      </c>
      <c r="B710" s="6" t="s">
        <v>64</v>
      </c>
      <c r="C710" s="6">
        <v>622</v>
      </c>
      <c r="D710" s="6">
        <v>82630</v>
      </c>
      <c r="E710" s="35">
        <v>42714</v>
      </c>
      <c r="F710" s="35">
        <v>44379</v>
      </c>
      <c r="G710" s="6">
        <v>1665</v>
      </c>
      <c r="H710" s="6">
        <v>251</v>
      </c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4.25" customHeight="1" x14ac:dyDescent="0.2">
      <c r="A711" s="6" t="s">
        <v>159</v>
      </c>
      <c r="B711" s="6" t="s">
        <v>3285</v>
      </c>
      <c r="C711" s="6">
        <v>209</v>
      </c>
      <c r="D711" s="6">
        <v>82560</v>
      </c>
      <c r="E711" s="35">
        <v>42162</v>
      </c>
      <c r="F711" s="35">
        <v>44635</v>
      </c>
      <c r="G711" s="6">
        <v>2473</v>
      </c>
      <c r="H711" s="6">
        <v>150</v>
      </c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4.25" customHeight="1" x14ac:dyDescent="0.2">
      <c r="A712" s="6" t="s">
        <v>1072</v>
      </c>
      <c r="B712" s="6" t="s">
        <v>64</v>
      </c>
      <c r="C712" s="6">
        <v>1549</v>
      </c>
      <c r="D712" s="6">
        <v>82550</v>
      </c>
      <c r="E712" s="35">
        <v>39774</v>
      </c>
      <c r="F712" s="35">
        <v>44705</v>
      </c>
      <c r="G712" s="6">
        <v>4931</v>
      </c>
      <c r="H712" s="6">
        <v>595</v>
      </c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4.25" customHeight="1" x14ac:dyDescent="0.2">
      <c r="A713" s="6" t="s">
        <v>618</v>
      </c>
      <c r="B713" s="6" t="s">
        <v>64</v>
      </c>
      <c r="C713" s="6">
        <v>1178</v>
      </c>
      <c r="D713" s="6">
        <v>82499</v>
      </c>
      <c r="E713" s="35">
        <v>38437</v>
      </c>
      <c r="F713" s="35">
        <v>44639</v>
      </c>
      <c r="G713" s="6">
        <v>6202</v>
      </c>
      <c r="H713" s="6">
        <v>671</v>
      </c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4.25" customHeight="1" x14ac:dyDescent="0.2">
      <c r="A714" s="6" t="s">
        <v>441</v>
      </c>
      <c r="B714" s="6" t="s">
        <v>64</v>
      </c>
      <c r="C714" s="6">
        <v>653</v>
      </c>
      <c r="D714" s="6">
        <v>82183</v>
      </c>
      <c r="E714" s="35">
        <v>41905</v>
      </c>
      <c r="F714" s="35">
        <v>44305</v>
      </c>
      <c r="G714" s="6">
        <v>2400</v>
      </c>
      <c r="H714" s="6">
        <v>327</v>
      </c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4.25" customHeight="1" x14ac:dyDescent="0.2">
      <c r="A715" s="6" t="s">
        <v>3374</v>
      </c>
      <c r="B715" s="6" t="s">
        <v>3293</v>
      </c>
      <c r="C715" s="6">
        <v>997</v>
      </c>
      <c r="D715" s="6">
        <v>82143</v>
      </c>
      <c r="E715" s="35">
        <v>40404</v>
      </c>
      <c r="F715" s="35">
        <v>44217</v>
      </c>
      <c r="G715" s="6">
        <v>3813</v>
      </c>
      <c r="H715" s="6">
        <v>513</v>
      </c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4.25" customHeight="1" x14ac:dyDescent="0.2">
      <c r="A716" s="6" t="s">
        <v>1264</v>
      </c>
      <c r="B716" s="6" t="s">
        <v>64</v>
      </c>
      <c r="C716" s="6">
        <v>1786</v>
      </c>
      <c r="D716" s="6">
        <v>81676</v>
      </c>
      <c r="E716" s="35">
        <v>43288</v>
      </c>
      <c r="F716" s="35">
        <v>44772</v>
      </c>
      <c r="G716" s="6">
        <v>1484</v>
      </c>
      <c r="H716" s="6">
        <v>667</v>
      </c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4.25" customHeight="1" x14ac:dyDescent="0.2">
      <c r="A717" s="6" t="s">
        <v>1664</v>
      </c>
      <c r="B717" s="6" t="s">
        <v>3297</v>
      </c>
      <c r="C717" s="6">
        <v>631</v>
      </c>
      <c r="D717" s="6">
        <v>81608</v>
      </c>
      <c r="E717" s="35">
        <v>38545</v>
      </c>
      <c r="F717" s="35">
        <v>44625</v>
      </c>
      <c r="G717" s="6">
        <v>6080</v>
      </c>
      <c r="H717" s="6">
        <v>293</v>
      </c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4.25" customHeight="1" x14ac:dyDescent="0.2">
      <c r="A718" s="6" t="s">
        <v>1251</v>
      </c>
      <c r="B718" s="6" t="s">
        <v>64</v>
      </c>
      <c r="C718" s="6">
        <v>1002</v>
      </c>
      <c r="D718" s="6">
        <v>81544</v>
      </c>
      <c r="E718" s="35">
        <v>43294</v>
      </c>
      <c r="F718" s="35">
        <v>44740</v>
      </c>
      <c r="G718" s="6">
        <v>1446</v>
      </c>
      <c r="H718" s="6">
        <v>430</v>
      </c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4.25" customHeight="1" x14ac:dyDescent="0.2">
      <c r="A719" s="6" t="s">
        <v>345</v>
      </c>
      <c r="B719" s="6" t="s">
        <v>64</v>
      </c>
      <c r="C719" s="6">
        <v>1055</v>
      </c>
      <c r="D719" s="6">
        <v>81278</v>
      </c>
      <c r="E719" s="35">
        <v>43662</v>
      </c>
      <c r="F719" s="35">
        <v>44743</v>
      </c>
      <c r="G719" s="6">
        <v>1081</v>
      </c>
      <c r="H719" s="6">
        <v>502</v>
      </c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4.25" customHeight="1" x14ac:dyDescent="0.2">
      <c r="A720" s="6" t="s">
        <v>1549</v>
      </c>
      <c r="B720" s="6" t="s">
        <v>3297</v>
      </c>
      <c r="C720" s="6">
        <v>723</v>
      </c>
      <c r="D720" s="6">
        <v>81045</v>
      </c>
      <c r="E720" s="35">
        <v>38956</v>
      </c>
      <c r="F720" s="35">
        <v>43292</v>
      </c>
      <c r="G720" s="6">
        <v>4336</v>
      </c>
      <c r="H720" s="6">
        <v>359</v>
      </c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4.25" customHeight="1" x14ac:dyDescent="0.2">
      <c r="A721" s="6" t="s">
        <v>741</v>
      </c>
      <c r="B721" s="6" t="s">
        <v>3285</v>
      </c>
      <c r="C721" s="6">
        <v>463</v>
      </c>
      <c r="D721" s="6">
        <v>80686</v>
      </c>
      <c r="E721" s="35">
        <v>38963</v>
      </c>
      <c r="F721" s="35">
        <v>44666</v>
      </c>
      <c r="G721" s="6">
        <v>5703</v>
      </c>
      <c r="H721" s="6">
        <v>306</v>
      </c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4.25" customHeight="1" x14ac:dyDescent="0.2">
      <c r="A722" s="6" t="s">
        <v>710</v>
      </c>
      <c r="B722" s="6" t="s">
        <v>64</v>
      </c>
      <c r="C722" s="6">
        <v>892</v>
      </c>
      <c r="D722" s="6">
        <v>80076</v>
      </c>
      <c r="E722" s="35">
        <v>38391</v>
      </c>
      <c r="F722" s="35">
        <v>44744</v>
      </c>
      <c r="G722" s="6">
        <v>6353</v>
      </c>
      <c r="H722" s="6">
        <v>555</v>
      </c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4.25" customHeight="1" x14ac:dyDescent="0.2">
      <c r="A723" s="6" t="s">
        <v>1537</v>
      </c>
      <c r="B723" s="6" t="s">
        <v>3297</v>
      </c>
      <c r="C723" s="6">
        <v>540</v>
      </c>
      <c r="D723" s="6">
        <v>79913</v>
      </c>
      <c r="E723" s="35">
        <v>40100</v>
      </c>
      <c r="F723" s="35">
        <v>44328</v>
      </c>
      <c r="G723" s="6">
        <v>4228</v>
      </c>
      <c r="H723" s="6">
        <v>300</v>
      </c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4.25" customHeight="1" x14ac:dyDescent="0.2">
      <c r="A724" s="6" t="s">
        <v>693</v>
      </c>
      <c r="B724" s="6" t="s">
        <v>3285</v>
      </c>
      <c r="C724" s="6">
        <v>657</v>
      </c>
      <c r="D724" s="6">
        <v>79750</v>
      </c>
      <c r="E724" s="35">
        <v>42845</v>
      </c>
      <c r="F724" s="35">
        <v>44618</v>
      </c>
      <c r="G724" s="6">
        <v>1773</v>
      </c>
      <c r="H724" s="6">
        <v>456</v>
      </c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4.25" customHeight="1" x14ac:dyDescent="0.2">
      <c r="A725" s="6" t="s">
        <v>450</v>
      </c>
      <c r="B725" s="6" t="s">
        <v>3285</v>
      </c>
      <c r="C725" s="6">
        <v>723</v>
      </c>
      <c r="D725" s="6">
        <v>79217</v>
      </c>
      <c r="E725" s="35">
        <v>42797</v>
      </c>
      <c r="F725" s="35">
        <v>44515</v>
      </c>
      <c r="G725" s="6">
        <v>1718</v>
      </c>
      <c r="H725" s="6">
        <v>448</v>
      </c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4.25" customHeight="1" x14ac:dyDescent="0.2">
      <c r="A726" s="6" t="s">
        <v>1719</v>
      </c>
      <c r="B726" s="6" t="s">
        <v>3297</v>
      </c>
      <c r="C726" s="6">
        <v>314</v>
      </c>
      <c r="D726" s="6">
        <v>79134</v>
      </c>
      <c r="E726" s="35">
        <v>39390</v>
      </c>
      <c r="F726" s="35">
        <v>44618</v>
      </c>
      <c r="G726" s="6">
        <v>5228</v>
      </c>
      <c r="H726" s="6">
        <v>197</v>
      </c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4.25" customHeight="1" x14ac:dyDescent="0.2">
      <c r="A727" s="6" t="s">
        <v>1665</v>
      </c>
      <c r="B727" s="6" t="s">
        <v>3297</v>
      </c>
      <c r="C727" s="6">
        <v>362</v>
      </c>
      <c r="D727" s="6">
        <v>79102</v>
      </c>
      <c r="E727" s="35">
        <v>36951</v>
      </c>
      <c r="F727" s="35">
        <v>44601</v>
      </c>
      <c r="G727" s="6">
        <v>7650</v>
      </c>
      <c r="H727" s="6">
        <v>272</v>
      </c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4.25" customHeight="1" x14ac:dyDescent="0.2">
      <c r="A728" s="6" t="s">
        <v>1113</v>
      </c>
      <c r="B728" s="6" t="s">
        <v>64</v>
      </c>
      <c r="C728" s="6">
        <v>525</v>
      </c>
      <c r="D728" s="6">
        <v>78986</v>
      </c>
      <c r="E728" s="35">
        <v>35658</v>
      </c>
      <c r="F728" s="35">
        <v>44721</v>
      </c>
      <c r="G728" s="6">
        <v>9063</v>
      </c>
      <c r="H728" s="6">
        <v>264</v>
      </c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4.25" customHeight="1" x14ac:dyDescent="0.2">
      <c r="A729" s="6" t="s">
        <v>3375</v>
      </c>
      <c r="B729" s="6" t="s">
        <v>3293</v>
      </c>
      <c r="C729" s="6">
        <v>243</v>
      </c>
      <c r="D729" s="6">
        <v>78944</v>
      </c>
      <c r="E729" s="35">
        <v>42028</v>
      </c>
      <c r="F729" s="35">
        <v>44330</v>
      </c>
      <c r="G729" s="6">
        <v>2302</v>
      </c>
      <c r="H729" s="6">
        <v>86</v>
      </c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4.25" customHeight="1" x14ac:dyDescent="0.2">
      <c r="A730" s="6" t="s">
        <v>651</v>
      </c>
      <c r="B730" s="6" t="s">
        <v>64</v>
      </c>
      <c r="C730" s="6">
        <v>689</v>
      </c>
      <c r="D730" s="6">
        <v>78621</v>
      </c>
      <c r="E730" s="35">
        <v>41263</v>
      </c>
      <c r="F730" s="35">
        <v>44685</v>
      </c>
      <c r="G730" s="6">
        <v>3422</v>
      </c>
      <c r="H730" s="6">
        <v>414</v>
      </c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4.25" customHeight="1" x14ac:dyDescent="0.2">
      <c r="A731" s="6" t="s">
        <v>1060</v>
      </c>
      <c r="B731" s="6" t="s">
        <v>64</v>
      </c>
      <c r="C731" s="6">
        <v>1005</v>
      </c>
      <c r="D731" s="6">
        <v>78602</v>
      </c>
      <c r="E731" s="35">
        <v>40514</v>
      </c>
      <c r="F731" s="35">
        <v>44689</v>
      </c>
      <c r="G731" s="6">
        <v>4175</v>
      </c>
      <c r="H731" s="6">
        <v>687</v>
      </c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4.25" customHeight="1" x14ac:dyDescent="0.2">
      <c r="A732" s="6" t="s">
        <v>1239</v>
      </c>
      <c r="B732" s="6" t="s">
        <v>64</v>
      </c>
      <c r="C732" s="6">
        <v>476</v>
      </c>
      <c r="D732" s="6">
        <v>78267</v>
      </c>
      <c r="E732" s="35">
        <v>42185</v>
      </c>
      <c r="F732" s="35">
        <v>44708</v>
      </c>
      <c r="G732" s="6">
        <v>2523</v>
      </c>
      <c r="H732" s="6">
        <v>309</v>
      </c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4.25" customHeight="1" x14ac:dyDescent="0.2">
      <c r="A733" s="6" t="s">
        <v>645</v>
      </c>
      <c r="B733" s="6" t="s">
        <v>64</v>
      </c>
      <c r="C733" s="6">
        <v>321</v>
      </c>
      <c r="D733" s="6">
        <v>78108</v>
      </c>
      <c r="E733" s="35">
        <v>41291</v>
      </c>
      <c r="F733" s="35">
        <v>44095</v>
      </c>
      <c r="G733" s="6">
        <v>2804</v>
      </c>
      <c r="H733" s="6">
        <v>240</v>
      </c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4.25" customHeight="1" x14ac:dyDescent="0.2">
      <c r="A734" s="6" t="s">
        <v>1023</v>
      </c>
      <c r="B734" s="6" t="s">
        <v>3285</v>
      </c>
      <c r="C734" s="6">
        <v>283</v>
      </c>
      <c r="D734" s="6">
        <v>78049</v>
      </c>
      <c r="E734" s="35">
        <v>39030</v>
      </c>
      <c r="F734" s="35">
        <v>44738</v>
      </c>
      <c r="G734" s="6">
        <v>5708</v>
      </c>
      <c r="H734" s="6">
        <v>202</v>
      </c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4.25" customHeight="1" x14ac:dyDescent="0.2">
      <c r="A735" s="6" t="s">
        <v>546</v>
      </c>
      <c r="B735" s="6" t="s">
        <v>64</v>
      </c>
      <c r="C735" s="6">
        <v>1043</v>
      </c>
      <c r="D735" s="6">
        <v>77993</v>
      </c>
      <c r="E735" s="35">
        <v>43767</v>
      </c>
      <c r="F735" s="35">
        <v>44751</v>
      </c>
      <c r="G735" s="6">
        <v>984</v>
      </c>
      <c r="H735" s="6">
        <v>563</v>
      </c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4.25" customHeight="1" x14ac:dyDescent="0.2">
      <c r="A736" s="6" t="s">
        <v>416</v>
      </c>
      <c r="B736" s="6" t="s">
        <v>3285</v>
      </c>
      <c r="C736" s="6">
        <v>237</v>
      </c>
      <c r="D736" s="6">
        <v>77684</v>
      </c>
      <c r="E736" s="35">
        <v>40028</v>
      </c>
      <c r="F736" s="35">
        <v>44122</v>
      </c>
      <c r="G736" s="6">
        <v>4094</v>
      </c>
      <c r="H736" s="6">
        <v>90</v>
      </c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4.25" customHeight="1" x14ac:dyDescent="0.2">
      <c r="A737" s="6" t="s">
        <v>1684</v>
      </c>
      <c r="B737" s="6" t="s">
        <v>3297</v>
      </c>
      <c r="C737" s="6">
        <v>780</v>
      </c>
      <c r="D737" s="6">
        <v>77480</v>
      </c>
      <c r="E737" s="35">
        <v>43853</v>
      </c>
      <c r="F737" s="35">
        <v>44620</v>
      </c>
      <c r="G737" s="6">
        <v>767</v>
      </c>
      <c r="H737" s="6">
        <v>438</v>
      </c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4.25" customHeight="1" x14ac:dyDescent="0.2">
      <c r="A738" s="6" t="s">
        <v>1064</v>
      </c>
      <c r="B738" s="6" t="s">
        <v>64</v>
      </c>
      <c r="C738" s="6">
        <v>1684</v>
      </c>
      <c r="D738" s="6">
        <v>77469</v>
      </c>
      <c r="E738" s="35">
        <v>41718</v>
      </c>
      <c r="F738" s="35">
        <v>43520</v>
      </c>
      <c r="G738" s="6">
        <v>1802</v>
      </c>
      <c r="H738" s="6">
        <v>1174</v>
      </c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4.25" customHeight="1" x14ac:dyDescent="0.2">
      <c r="A739" s="6" t="s">
        <v>3376</v>
      </c>
      <c r="B739" s="6" t="s">
        <v>3285</v>
      </c>
      <c r="C739" s="6">
        <v>242</v>
      </c>
      <c r="D739" s="6">
        <v>77266</v>
      </c>
      <c r="E739" s="35">
        <v>38001</v>
      </c>
      <c r="F739" s="35">
        <v>44417</v>
      </c>
      <c r="G739" s="6">
        <v>6416</v>
      </c>
      <c r="H739" s="6">
        <v>197</v>
      </c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4.25" customHeight="1" x14ac:dyDescent="0.2">
      <c r="A740" s="6" t="s">
        <v>1262</v>
      </c>
      <c r="B740" s="6" t="s">
        <v>64</v>
      </c>
      <c r="C740" s="6">
        <v>1116</v>
      </c>
      <c r="D740" s="6">
        <v>77245</v>
      </c>
      <c r="E740" s="35">
        <v>43200</v>
      </c>
      <c r="F740" s="35">
        <v>44701</v>
      </c>
      <c r="G740" s="6">
        <v>1501</v>
      </c>
      <c r="H740" s="6">
        <v>559</v>
      </c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4.25" customHeight="1" x14ac:dyDescent="0.2">
      <c r="A741" s="6" t="s">
        <v>1220</v>
      </c>
      <c r="B741" s="6" t="s">
        <v>64</v>
      </c>
      <c r="C741" s="6">
        <v>422</v>
      </c>
      <c r="D741" s="6">
        <v>77040</v>
      </c>
      <c r="E741" s="35">
        <v>40911</v>
      </c>
      <c r="F741" s="35">
        <v>44293</v>
      </c>
      <c r="G741" s="6">
        <v>3382</v>
      </c>
      <c r="H741" s="6">
        <v>1711</v>
      </c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4.25" customHeight="1" x14ac:dyDescent="0.2">
      <c r="A742" s="6" t="s">
        <v>280</v>
      </c>
      <c r="B742" s="6" t="s">
        <v>3285</v>
      </c>
      <c r="C742" s="6">
        <v>178</v>
      </c>
      <c r="D742" s="6">
        <v>77017</v>
      </c>
      <c r="E742" s="35">
        <v>42253</v>
      </c>
      <c r="F742" s="35">
        <v>44676</v>
      </c>
      <c r="G742" s="6">
        <v>2423</v>
      </c>
      <c r="H742" s="6">
        <v>62</v>
      </c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4.25" customHeight="1" x14ac:dyDescent="0.2">
      <c r="A743" s="6" t="s">
        <v>1248</v>
      </c>
      <c r="B743" s="6" t="s">
        <v>64</v>
      </c>
      <c r="C743" s="6">
        <v>844</v>
      </c>
      <c r="D743" s="6">
        <v>76849</v>
      </c>
      <c r="E743" s="35">
        <v>43668</v>
      </c>
      <c r="F743" s="35">
        <v>44777</v>
      </c>
      <c r="G743" s="6">
        <v>1109</v>
      </c>
      <c r="H743" s="6">
        <v>463</v>
      </c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4.25" customHeight="1" x14ac:dyDescent="0.2">
      <c r="A744" s="6" t="s">
        <v>1686</v>
      </c>
      <c r="B744" s="6" t="s">
        <v>3297</v>
      </c>
      <c r="C744" s="6">
        <v>577</v>
      </c>
      <c r="D744" s="6">
        <v>76792</v>
      </c>
      <c r="E744" s="35">
        <v>42818</v>
      </c>
      <c r="F744" s="35">
        <v>44630</v>
      </c>
      <c r="G744" s="6">
        <v>1812</v>
      </c>
      <c r="H744" s="6">
        <v>255</v>
      </c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4.25" customHeight="1" x14ac:dyDescent="0.2">
      <c r="A745" s="6" t="s">
        <v>1428</v>
      </c>
      <c r="B745" s="6" t="s">
        <v>3285</v>
      </c>
      <c r="C745" s="6">
        <v>537</v>
      </c>
      <c r="D745" s="6">
        <v>76737</v>
      </c>
      <c r="E745" s="35">
        <v>39932</v>
      </c>
      <c r="F745" s="35">
        <v>44657</v>
      </c>
      <c r="G745" s="6">
        <v>4725</v>
      </c>
      <c r="H745" s="6">
        <v>417</v>
      </c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4.25" customHeight="1" x14ac:dyDescent="0.2">
      <c r="A746" s="6" t="s">
        <v>803</v>
      </c>
      <c r="B746" s="6" t="s">
        <v>64</v>
      </c>
      <c r="C746" s="6">
        <v>1685</v>
      </c>
      <c r="D746" s="6">
        <v>76354</v>
      </c>
      <c r="E746" s="35">
        <v>39222</v>
      </c>
      <c r="F746" s="35">
        <v>44774</v>
      </c>
      <c r="G746" s="6">
        <v>5552</v>
      </c>
      <c r="H746" s="6">
        <v>625</v>
      </c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4.25" customHeight="1" x14ac:dyDescent="0.2">
      <c r="A747" s="6" t="s">
        <v>1742</v>
      </c>
      <c r="B747" s="6" t="s">
        <v>3297</v>
      </c>
      <c r="C747" s="6">
        <v>744</v>
      </c>
      <c r="D747" s="6">
        <v>76210</v>
      </c>
      <c r="E747" s="35">
        <v>41823</v>
      </c>
      <c r="F747" s="35">
        <v>44620</v>
      </c>
      <c r="G747" s="6">
        <v>2797</v>
      </c>
      <c r="H747" s="6">
        <v>109</v>
      </c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4.25" customHeight="1" x14ac:dyDescent="0.2">
      <c r="A748" s="6" t="s">
        <v>242</v>
      </c>
      <c r="B748" s="6" t="s">
        <v>64</v>
      </c>
      <c r="C748" s="6">
        <v>355</v>
      </c>
      <c r="D748" s="6">
        <v>76064</v>
      </c>
      <c r="E748" s="35">
        <v>41442</v>
      </c>
      <c r="F748" s="35">
        <v>44735</v>
      </c>
      <c r="G748" s="6">
        <v>3293</v>
      </c>
      <c r="H748" s="6">
        <v>200</v>
      </c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4.25" customHeight="1" x14ac:dyDescent="0.2">
      <c r="A749" s="6" t="s">
        <v>651</v>
      </c>
      <c r="B749" s="6" t="s">
        <v>64</v>
      </c>
      <c r="C749" s="6">
        <v>676</v>
      </c>
      <c r="D749" s="6">
        <v>75911</v>
      </c>
      <c r="E749" s="35">
        <v>41263</v>
      </c>
      <c r="F749" s="35">
        <v>44225</v>
      </c>
      <c r="G749" s="6">
        <v>2962</v>
      </c>
      <c r="H749" s="6">
        <v>414</v>
      </c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4.25" customHeight="1" x14ac:dyDescent="0.2">
      <c r="A750" s="6" t="s">
        <v>1071</v>
      </c>
      <c r="B750" s="6" t="s">
        <v>3285</v>
      </c>
      <c r="C750" s="6">
        <v>116</v>
      </c>
      <c r="D750" s="6">
        <v>75875</v>
      </c>
      <c r="E750" s="35">
        <v>42124</v>
      </c>
      <c r="F750" s="35">
        <v>44252</v>
      </c>
      <c r="G750" s="6">
        <v>2128</v>
      </c>
      <c r="H750" s="6">
        <v>21</v>
      </c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4.25" customHeight="1" x14ac:dyDescent="0.2">
      <c r="A751" s="6" t="s">
        <v>164</v>
      </c>
      <c r="B751" s="6" t="s">
        <v>64</v>
      </c>
      <c r="C751" s="6">
        <v>885</v>
      </c>
      <c r="D751" s="6">
        <v>75645</v>
      </c>
      <c r="E751" s="35">
        <v>42876</v>
      </c>
      <c r="F751" s="35">
        <v>44592</v>
      </c>
      <c r="G751" s="6">
        <v>1716</v>
      </c>
      <c r="H751" s="6">
        <v>548</v>
      </c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4.25" customHeight="1" x14ac:dyDescent="0.2">
      <c r="A752" s="6" t="s">
        <v>444</v>
      </c>
      <c r="B752" s="6" t="s">
        <v>64</v>
      </c>
      <c r="C752" s="6">
        <v>763</v>
      </c>
      <c r="D752" s="6">
        <v>75110</v>
      </c>
      <c r="E752" s="35">
        <v>41675</v>
      </c>
      <c r="F752" s="35">
        <v>44753</v>
      </c>
      <c r="G752" s="6">
        <v>3078</v>
      </c>
      <c r="H752" s="6">
        <v>341</v>
      </c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4.25" customHeight="1" x14ac:dyDescent="0.2">
      <c r="A753" s="6" t="s">
        <v>3377</v>
      </c>
      <c r="B753" s="6" t="s">
        <v>64</v>
      </c>
      <c r="C753" s="6">
        <v>1114</v>
      </c>
      <c r="D753" s="6">
        <v>75103</v>
      </c>
      <c r="E753" s="35">
        <v>43469</v>
      </c>
      <c r="F753" s="35">
        <v>44081</v>
      </c>
      <c r="G753" s="6">
        <v>612</v>
      </c>
      <c r="H753" s="6">
        <v>38</v>
      </c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4.25" customHeight="1" x14ac:dyDescent="0.2">
      <c r="A754" s="6" t="s">
        <v>1753</v>
      </c>
      <c r="B754" s="6" t="s">
        <v>3297</v>
      </c>
      <c r="C754" s="6">
        <v>904</v>
      </c>
      <c r="D754" s="6">
        <v>75098</v>
      </c>
      <c r="E754" s="35">
        <v>41352</v>
      </c>
      <c r="F754" s="35">
        <v>44298</v>
      </c>
      <c r="G754" s="6">
        <v>2946</v>
      </c>
      <c r="H754" s="6">
        <v>243</v>
      </c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4.25" customHeight="1" x14ac:dyDescent="0.2">
      <c r="A755" s="6" t="s">
        <v>176</v>
      </c>
      <c r="B755" s="6" t="s">
        <v>3285</v>
      </c>
      <c r="C755" s="6">
        <v>507</v>
      </c>
      <c r="D755" s="6">
        <v>75077</v>
      </c>
      <c r="E755" s="35">
        <v>42562</v>
      </c>
      <c r="F755" s="35">
        <v>44686</v>
      </c>
      <c r="G755" s="6">
        <v>2124</v>
      </c>
      <c r="H755" s="6">
        <v>164</v>
      </c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4.25" customHeight="1" x14ac:dyDescent="0.2">
      <c r="A756" s="6" t="s">
        <v>1659</v>
      </c>
      <c r="B756" s="6" t="s">
        <v>3297</v>
      </c>
      <c r="C756" s="6">
        <v>360</v>
      </c>
      <c r="D756" s="6">
        <v>75052</v>
      </c>
      <c r="E756" s="35">
        <v>41213</v>
      </c>
      <c r="F756" s="35">
        <v>44634</v>
      </c>
      <c r="G756" s="6">
        <v>3421</v>
      </c>
      <c r="H756" s="6">
        <v>182</v>
      </c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4.25" customHeight="1" x14ac:dyDescent="0.2">
      <c r="A757" s="6" t="s">
        <v>211</v>
      </c>
      <c r="B757" s="6" t="s">
        <v>3285</v>
      </c>
      <c r="C757" s="6">
        <v>421</v>
      </c>
      <c r="D757" s="6">
        <v>74876</v>
      </c>
      <c r="E757" s="35">
        <v>40330</v>
      </c>
      <c r="F757" s="35">
        <v>44716</v>
      </c>
      <c r="G757" s="6">
        <v>4386</v>
      </c>
      <c r="H757" s="6">
        <v>191</v>
      </c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4.25" customHeight="1" x14ac:dyDescent="0.2">
      <c r="A758" s="6" t="s">
        <v>1174</v>
      </c>
      <c r="B758" s="6" t="s">
        <v>3285</v>
      </c>
      <c r="C758" s="6">
        <v>211</v>
      </c>
      <c r="D758" s="6">
        <v>74619</v>
      </c>
      <c r="E758" s="35">
        <v>43016</v>
      </c>
      <c r="F758" s="35">
        <v>44737</v>
      </c>
      <c r="G758" s="6">
        <v>1721</v>
      </c>
      <c r="H758" s="6">
        <v>66</v>
      </c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4.25" customHeight="1" x14ac:dyDescent="0.2">
      <c r="A759" s="6" t="s">
        <v>1396</v>
      </c>
      <c r="B759" s="6" t="s">
        <v>64</v>
      </c>
      <c r="C759" s="6">
        <v>902</v>
      </c>
      <c r="D759" s="6">
        <v>74375</v>
      </c>
      <c r="E759" s="35">
        <v>40965</v>
      </c>
      <c r="F759" s="35">
        <v>42266</v>
      </c>
      <c r="G759" s="6">
        <v>1301</v>
      </c>
      <c r="H759" s="6">
        <v>655</v>
      </c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4.25" customHeight="1" x14ac:dyDescent="0.2">
      <c r="A760" s="6" t="s">
        <v>324</v>
      </c>
      <c r="B760" s="6" t="s">
        <v>3285</v>
      </c>
      <c r="C760" s="6">
        <v>610</v>
      </c>
      <c r="D760" s="6">
        <v>74082</v>
      </c>
      <c r="E760" s="35">
        <v>42535</v>
      </c>
      <c r="F760" s="35">
        <v>44489</v>
      </c>
      <c r="G760" s="6">
        <v>1954</v>
      </c>
      <c r="H760" s="6">
        <v>151</v>
      </c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4.25" customHeight="1" x14ac:dyDescent="0.2">
      <c r="A761" s="6" t="s">
        <v>582</v>
      </c>
      <c r="B761" s="6" t="s">
        <v>3285</v>
      </c>
      <c r="C761" s="6">
        <v>679</v>
      </c>
      <c r="D761" s="6">
        <v>74014</v>
      </c>
      <c r="E761" s="35">
        <v>41346</v>
      </c>
      <c r="F761" s="35">
        <v>44749</v>
      </c>
      <c r="G761" s="6">
        <v>3403</v>
      </c>
      <c r="H761" s="6">
        <v>505</v>
      </c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4.25" customHeight="1" x14ac:dyDescent="0.2">
      <c r="A762" s="6" t="s">
        <v>644</v>
      </c>
      <c r="B762" s="6" t="s">
        <v>64</v>
      </c>
      <c r="C762" s="6">
        <v>1155</v>
      </c>
      <c r="D762" s="6">
        <v>73908</v>
      </c>
      <c r="E762" s="35">
        <v>40204</v>
      </c>
      <c r="F762" s="35">
        <v>42585</v>
      </c>
      <c r="G762" s="6">
        <v>2381</v>
      </c>
      <c r="H762" s="6">
        <v>510</v>
      </c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4.25" customHeight="1" x14ac:dyDescent="0.2">
      <c r="A763" s="6" t="s">
        <v>1663</v>
      </c>
      <c r="B763" s="6" t="s">
        <v>3297</v>
      </c>
      <c r="C763" s="6">
        <v>566</v>
      </c>
      <c r="D763" s="6">
        <v>73885</v>
      </c>
      <c r="E763" s="35">
        <v>42430</v>
      </c>
      <c r="F763" s="35">
        <v>44629</v>
      </c>
      <c r="G763" s="6">
        <v>2199</v>
      </c>
      <c r="H763" s="6">
        <v>338</v>
      </c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4.25" customHeight="1" x14ac:dyDescent="0.2">
      <c r="A764" s="6" t="s">
        <v>369</v>
      </c>
      <c r="B764" s="6" t="s">
        <v>3285</v>
      </c>
      <c r="C764" s="6">
        <v>452</v>
      </c>
      <c r="D764" s="6">
        <v>73697</v>
      </c>
      <c r="E764" s="35">
        <v>38597</v>
      </c>
      <c r="F764" s="35">
        <v>44255</v>
      </c>
      <c r="G764" s="6">
        <v>5658</v>
      </c>
      <c r="H764" s="6">
        <v>80</v>
      </c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4.25" customHeight="1" x14ac:dyDescent="0.2">
      <c r="A765" s="6" t="s">
        <v>161</v>
      </c>
      <c r="B765" s="6" t="s">
        <v>3285</v>
      </c>
      <c r="C765" s="6">
        <v>877</v>
      </c>
      <c r="D765" s="6">
        <v>73481</v>
      </c>
      <c r="E765" s="35">
        <v>41827</v>
      </c>
      <c r="F765" s="35">
        <v>43962</v>
      </c>
      <c r="G765" s="6">
        <v>2135</v>
      </c>
      <c r="H765" s="6">
        <v>432</v>
      </c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4.25" customHeight="1" x14ac:dyDescent="0.2">
      <c r="A766" s="6" t="s">
        <v>1262</v>
      </c>
      <c r="B766" s="6" t="s">
        <v>64</v>
      </c>
      <c r="C766" s="6">
        <v>1078</v>
      </c>
      <c r="D766" s="6">
        <v>73429</v>
      </c>
      <c r="E766" s="35">
        <v>43200</v>
      </c>
      <c r="F766" s="35">
        <v>44232</v>
      </c>
      <c r="G766" s="6">
        <v>1032</v>
      </c>
      <c r="H766" s="6">
        <v>559</v>
      </c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4.25" customHeight="1" x14ac:dyDescent="0.2">
      <c r="A767" s="6" t="s">
        <v>1695</v>
      </c>
      <c r="B767" s="6" t="s">
        <v>3297</v>
      </c>
      <c r="C767" s="6">
        <v>261</v>
      </c>
      <c r="D767" s="6">
        <v>73246</v>
      </c>
      <c r="E767" s="35">
        <v>39009</v>
      </c>
      <c r="F767" s="35">
        <v>42757</v>
      </c>
      <c r="G767" s="6">
        <v>3748</v>
      </c>
      <c r="H767" s="6">
        <v>208</v>
      </c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4.25" customHeight="1" x14ac:dyDescent="0.2">
      <c r="A768" s="6" t="s">
        <v>432</v>
      </c>
      <c r="B768" s="6" t="s">
        <v>64</v>
      </c>
      <c r="C768" s="6">
        <v>475</v>
      </c>
      <c r="D768" s="6">
        <v>73218</v>
      </c>
      <c r="E768" s="35">
        <v>41986</v>
      </c>
      <c r="F768" s="35">
        <v>44707</v>
      </c>
      <c r="G768" s="6">
        <v>2721</v>
      </c>
      <c r="H768" s="6">
        <v>290</v>
      </c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4.25" customHeight="1" x14ac:dyDescent="0.2">
      <c r="A769" s="6" t="s">
        <v>3378</v>
      </c>
      <c r="B769" s="6" t="s">
        <v>3293</v>
      </c>
      <c r="C769" s="6">
        <v>297</v>
      </c>
      <c r="D769" s="6">
        <v>73126</v>
      </c>
      <c r="E769" s="35">
        <v>40860</v>
      </c>
      <c r="F769" s="35">
        <v>44316</v>
      </c>
      <c r="G769" s="6">
        <v>3456</v>
      </c>
      <c r="H769" s="6">
        <v>115</v>
      </c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4.25" customHeight="1" x14ac:dyDescent="0.2">
      <c r="A770" s="6" t="s">
        <v>1438</v>
      </c>
      <c r="B770" s="6" t="s">
        <v>3285</v>
      </c>
      <c r="C770" s="6">
        <v>543</v>
      </c>
      <c r="D770" s="6">
        <v>73018</v>
      </c>
      <c r="E770" s="35">
        <v>40964</v>
      </c>
      <c r="F770" s="35">
        <v>44607</v>
      </c>
      <c r="G770" s="6">
        <v>3643</v>
      </c>
      <c r="H770" s="6">
        <v>37</v>
      </c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4.25" customHeight="1" x14ac:dyDescent="0.2">
      <c r="A771" s="6" t="s">
        <v>656</v>
      </c>
      <c r="B771" s="6" t="s">
        <v>3285</v>
      </c>
      <c r="C771" s="6">
        <v>346</v>
      </c>
      <c r="D771" s="6">
        <v>73001</v>
      </c>
      <c r="E771" s="35">
        <v>39841</v>
      </c>
      <c r="F771" s="35">
        <v>42486</v>
      </c>
      <c r="G771" s="6">
        <v>2645</v>
      </c>
      <c r="H771" s="6">
        <v>90</v>
      </c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4.25" customHeight="1" x14ac:dyDescent="0.2">
      <c r="A772" s="6" t="s">
        <v>254</v>
      </c>
      <c r="B772" s="6" t="s">
        <v>3285</v>
      </c>
      <c r="C772" s="6">
        <v>458</v>
      </c>
      <c r="D772" s="6">
        <v>72800</v>
      </c>
      <c r="E772" s="35">
        <v>44122</v>
      </c>
      <c r="F772" s="35">
        <v>44736</v>
      </c>
      <c r="G772" s="6">
        <v>614</v>
      </c>
      <c r="H772" s="6">
        <v>168</v>
      </c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4.25" customHeight="1" x14ac:dyDescent="0.2">
      <c r="A773" s="6" t="s">
        <v>3379</v>
      </c>
      <c r="B773" s="6" t="s">
        <v>64</v>
      </c>
      <c r="C773" s="6">
        <v>950</v>
      </c>
      <c r="D773" s="6">
        <v>72727</v>
      </c>
      <c r="E773" s="35">
        <v>41351</v>
      </c>
      <c r="F773" s="35">
        <v>44149</v>
      </c>
      <c r="G773" s="6">
        <v>2798</v>
      </c>
      <c r="H773" s="6">
        <v>477</v>
      </c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4.25" customHeight="1" x14ac:dyDescent="0.2">
      <c r="A774" s="6" t="s">
        <v>1580</v>
      </c>
      <c r="B774" s="6" t="s">
        <v>3297</v>
      </c>
      <c r="C774" s="6">
        <v>285</v>
      </c>
      <c r="D774" s="6">
        <v>72421</v>
      </c>
      <c r="E774" s="35">
        <v>40851</v>
      </c>
      <c r="F774" s="35">
        <v>44396</v>
      </c>
      <c r="G774" s="6">
        <v>3545</v>
      </c>
      <c r="H774" s="6">
        <v>114</v>
      </c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4.25" customHeight="1" x14ac:dyDescent="0.2">
      <c r="A775" s="6" t="s">
        <v>1743</v>
      </c>
      <c r="B775" s="6" t="s">
        <v>3297</v>
      </c>
      <c r="C775" s="6">
        <v>554</v>
      </c>
      <c r="D775" s="6">
        <v>72380</v>
      </c>
      <c r="E775" s="35">
        <v>39286</v>
      </c>
      <c r="F775" s="35">
        <v>44577</v>
      </c>
      <c r="G775" s="6">
        <v>5291</v>
      </c>
      <c r="H775" s="6">
        <v>236</v>
      </c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4.25" customHeight="1" x14ac:dyDescent="0.2">
      <c r="A776" s="6" t="s">
        <v>709</v>
      </c>
      <c r="B776" s="6" t="s">
        <v>64</v>
      </c>
      <c r="C776" s="6">
        <v>710</v>
      </c>
      <c r="D776" s="6">
        <v>72369</v>
      </c>
      <c r="E776" s="35">
        <v>38707</v>
      </c>
      <c r="F776" s="35">
        <v>44715</v>
      </c>
      <c r="G776" s="6">
        <v>6008</v>
      </c>
      <c r="H776" s="6">
        <v>320</v>
      </c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4.25" customHeight="1" x14ac:dyDescent="0.2">
      <c r="A777" s="6" t="s">
        <v>1368</v>
      </c>
      <c r="B777" s="6" t="s">
        <v>3285</v>
      </c>
      <c r="C777" s="6">
        <v>302</v>
      </c>
      <c r="D777" s="6">
        <v>72349</v>
      </c>
      <c r="E777" s="35">
        <v>39224</v>
      </c>
      <c r="F777" s="35">
        <v>43940</v>
      </c>
      <c r="G777" s="6">
        <v>4716</v>
      </c>
      <c r="H777" s="6">
        <v>196</v>
      </c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4.25" customHeight="1" x14ac:dyDescent="0.2">
      <c r="A778" s="6" t="s">
        <v>1141</v>
      </c>
      <c r="B778" s="6" t="s">
        <v>64</v>
      </c>
      <c r="C778" s="6">
        <v>405</v>
      </c>
      <c r="D778" s="6">
        <v>72237</v>
      </c>
      <c r="E778" s="35">
        <v>40050</v>
      </c>
      <c r="F778" s="35">
        <v>44631</v>
      </c>
      <c r="G778" s="6">
        <v>4581</v>
      </c>
      <c r="H778" s="6">
        <v>180</v>
      </c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4.25" customHeight="1" x14ac:dyDescent="0.2">
      <c r="A779" s="6" t="s">
        <v>235</v>
      </c>
      <c r="B779" s="6" t="s">
        <v>3285</v>
      </c>
      <c r="C779" s="6">
        <v>427</v>
      </c>
      <c r="D779" s="6">
        <v>72103</v>
      </c>
      <c r="E779" s="35">
        <v>41211</v>
      </c>
      <c r="F779" s="35">
        <v>43657</v>
      </c>
      <c r="G779" s="6">
        <v>2446</v>
      </c>
      <c r="H779" s="6">
        <v>110</v>
      </c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4.25" customHeight="1" x14ac:dyDescent="0.2">
      <c r="A780" s="6" t="s">
        <v>836</v>
      </c>
      <c r="B780" s="6" t="s">
        <v>64</v>
      </c>
      <c r="C780" s="6">
        <v>1265</v>
      </c>
      <c r="D780" s="6">
        <v>72089</v>
      </c>
      <c r="E780" s="35">
        <v>39890</v>
      </c>
      <c r="F780" s="35">
        <v>44117</v>
      </c>
      <c r="G780" s="6">
        <v>4227</v>
      </c>
      <c r="H780" s="6">
        <v>582</v>
      </c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4.25" customHeight="1" x14ac:dyDescent="0.2">
      <c r="A781" s="6" t="s">
        <v>181</v>
      </c>
      <c r="B781" s="6" t="s">
        <v>3285</v>
      </c>
      <c r="C781" s="6">
        <v>413</v>
      </c>
      <c r="D781" s="6">
        <v>71927</v>
      </c>
      <c r="E781" s="35">
        <v>42086</v>
      </c>
      <c r="F781" s="35">
        <v>44715</v>
      </c>
      <c r="G781" s="6">
        <v>2629</v>
      </c>
      <c r="H781" s="6">
        <v>198</v>
      </c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4.25" customHeight="1" x14ac:dyDescent="0.2">
      <c r="A782" s="6" t="s">
        <v>3380</v>
      </c>
      <c r="B782" s="6" t="s">
        <v>64</v>
      </c>
      <c r="C782" s="6">
        <v>1067</v>
      </c>
      <c r="D782" s="6">
        <v>71533</v>
      </c>
      <c r="E782" s="35">
        <v>41986</v>
      </c>
      <c r="F782" s="35">
        <v>43156</v>
      </c>
      <c r="G782" s="6">
        <v>1170</v>
      </c>
      <c r="H782" s="6">
        <v>640</v>
      </c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4.25" customHeight="1" x14ac:dyDescent="0.2">
      <c r="A783" s="6" t="s">
        <v>1008</v>
      </c>
      <c r="B783" s="6" t="s">
        <v>3285</v>
      </c>
      <c r="C783" s="6">
        <v>222</v>
      </c>
      <c r="D783" s="6">
        <v>70934</v>
      </c>
      <c r="E783" s="35">
        <v>41983</v>
      </c>
      <c r="F783" s="35">
        <v>43967</v>
      </c>
      <c r="G783" s="6">
        <v>1984</v>
      </c>
      <c r="H783" s="6">
        <v>164</v>
      </c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4.25" customHeight="1" x14ac:dyDescent="0.2">
      <c r="A784" s="6" t="s">
        <v>1720</v>
      </c>
      <c r="B784" s="6" t="s">
        <v>3297</v>
      </c>
      <c r="C784" s="6">
        <v>421</v>
      </c>
      <c r="D784" s="6">
        <v>70812</v>
      </c>
      <c r="E784" s="35">
        <v>41622</v>
      </c>
      <c r="F784" s="35">
        <v>44490</v>
      </c>
      <c r="G784" s="6">
        <v>2868</v>
      </c>
      <c r="H784" s="6">
        <v>215</v>
      </c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4.25" customHeight="1" x14ac:dyDescent="0.2">
      <c r="A785" s="6" t="s">
        <v>1774</v>
      </c>
      <c r="B785" s="6" t="s">
        <v>3297</v>
      </c>
      <c r="C785" s="6">
        <v>288</v>
      </c>
      <c r="D785" s="6">
        <v>70751</v>
      </c>
      <c r="E785" s="35">
        <v>40917</v>
      </c>
      <c r="F785" s="35">
        <v>44109</v>
      </c>
      <c r="G785" s="6">
        <v>3192</v>
      </c>
      <c r="H785" s="6">
        <v>209</v>
      </c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4.25" customHeight="1" x14ac:dyDescent="0.2">
      <c r="A786" s="6" t="s">
        <v>1423</v>
      </c>
      <c r="B786" s="6" t="s">
        <v>64</v>
      </c>
      <c r="C786" s="6">
        <v>709</v>
      </c>
      <c r="D786" s="6">
        <v>70737</v>
      </c>
      <c r="E786" s="35">
        <v>43587</v>
      </c>
      <c r="F786" s="35">
        <v>44748</v>
      </c>
      <c r="G786" s="6">
        <v>1161</v>
      </c>
      <c r="H786" s="6">
        <v>487</v>
      </c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4.25" customHeight="1" x14ac:dyDescent="0.2">
      <c r="A787" s="6" t="s">
        <v>506</v>
      </c>
      <c r="B787" s="6" t="s">
        <v>3285</v>
      </c>
      <c r="C787" s="6">
        <v>331</v>
      </c>
      <c r="D787" s="6">
        <v>70661</v>
      </c>
      <c r="E787" s="35">
        <v>41318</v>
      </c>
      <c r="F787" s="35">
        <v>44229</v>
      </c>
      <c r="G787" s="6">
        <v>2911</v>
      </c>
      <c r="H787" s="6">
        <v>90</v>
      </c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4.25" customHeight="1" x14ac:dyDescent="0.2">
      <c r="A788" s="6" t="s">
        <v>1052</v>
      </c>
      <c r="B788" s="6" t="s">
        <v>3285</v>
      </c>
      <c r="C788" s="6">
        <v>156</v>
      </c>
      <c r="D788" s="6">
        <v>70593</v>
      </c>
      <c r="E788" s="35">
        <v>42142</v>
      </c>
      <c r="F788" s="35">
        <v>44668</v>
      </c>
      <c r="G788" s="6">
        <v>2526</v>
      </c>
      <c r="H788" s="6">
        <v>52</v>
      </c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4.25" customHeight="1" x14ac:dyDescent="0.2">
      <c r="A789" s="6" t="s">
        <v>134</v>
      </c>
      <c r="B789" s="6" t="s">
        <v>64</v>
      </c>
      <c r="C789" s="6">
        <v>804</v>
      </c>
      <c r="D789" s="6">
        <v>70587</v>
      </c>
      <c r="E789" s="35">
        <v>39362</v>
      </c>
      <c r="F789" s="35">
        <v>42258</v>
      </c>
      <c r="G789" s="6">
        <v>2896</v>
      </c>
      <c r="H789" s="6">
        <v>528</v>
      </c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4.25" customHeight="1" x14ac:dyDescent="0.2">
      <c r="A790" s="6" t="s">
        <v>3381</v>
      </c>
      <c r="B790" s="6" t="s">
        <v>64</v>
      </c>
      <c r="C790" s="6">
        <v>613</v>
      </c>
      <c r="D790" s="6">
        <v>70568</v>
      </c>
      <c r="E790" s="35">
        <v>43770</v>
      </c>
      <c r="F790" s="35">
        <v>44247</v>
      </c>
      <c r="G790" s="6">
        <v>477</v>
      </c>
      <c r="H790" s="6">
        <v>248</v>
      </c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4.25" customHeight="1" x14ac:dyDescent="0.2">
      <c r="A791" s="6" t="s">
        <v>765</v>
      </c>
      <c r="B791" s="6" t="s">
        <v>64</v>
      </c>
      <c r="C791" s="6">
        <v>264</v>
      </c>
      <c r="D791" s="6">
        <v>70559</v>
      </c>
      <c r="E791" s="35">
        <v>42052</v>
      </c>
      <c r="F791" s="35">
        <v>44776</v>
      </c>
      <c r="G791" s="6">
        <v>2724</v>
      </c>
      <c r="H791" s="6">
        <v>93</v>
      </c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4.25" customHeight="1" x14ac:dyDescent="0.2">
      <c r="A792" s="6" t="s">
        <v>1242</v>
      </c>
      <c r="B792" s="6" t="s">
        <v>3285</v>
      </c>
      <c r="C792" s="6">
        <v>273</v>
      </c>
      <c r="D792" s="6">
        <v>70495</v>
      </c>
      <c r="E792" s="35">
        <v>42850</v>
      </c>
      <c r="F792" s="35">
        <v>43224</v>
      </c>
      <c r="G792" s="6">
        <v>374</v>
      </c>
      <c r="H792" s="6">
        <v>141</v>
      </c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4.25" customHeight="1" x14ac:dyDescent="0.2">
      <c r="A793" s="6" t="s">
        <v>824</v>
      </c>
      <c r="B793" s="6" t="s">
        <v>64</v>
      </c>
      <c r="C793" s="6">
        <v>333</v>
      </c>
      <c r="D793" s="6">
        <v>70252</v>
      </c>
      <c r="E793" s="35">
        <v>41506</v>
      </c>
      <c r="F793" s="35">
        <v>44584</v>
      </c>
      <c r="G793" s="6">
        <v>3078</v>
      </c>
      <c r="H793" s="6">
        <v>196</v>
      </c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4.25" customHeight="1" x14ac:dyDescent="0.2">
      <c r="A794" s="6" t="s">
        <v>588</v>
      </c>
      <c r="B794" s="6" t="s">
        <v>64</v>
      </c>
      <c r="C794" s="6">
        <v>1139</v>
      </c>
      <c r="D794" s="6">
        <v>69982</v>
      </c>
      <c r="E794" s="35">
        <v>38852</v>
      </c>
      <c r="F794" s="35">
        <v>44641</v>
      </c>
      <c r="G794" s="6">
        <v>5789</v>
      </c>
      <c r="H794" s="6">
        <v>580</v>
      </c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4.25" customHeight="1" x14ac:dyDescent="0.2">
      <c r="A795" s="6" t="s">
        <v>778</v>
      </c>
      <c r="B795" s="6" t="s">
        <v>64</v>
      </c>
      <c r="C795" s="6">
        <v>502</v>
      </c>
      <c r="D795" s="6">
        <v>69893</v>
      </c>
      <c r="E795" s="35">
        <v>39398</v>
      </c>
      <c r="F795" s="35">
        <v>43341</v>
      </c>
      <c r="G795" s="6">
        <v>3943</v>
      </c>
      <c r="H795" s="6">
        <v>300</v>
      </c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4.25" customHeight="1" x14ac:dyDescent="0.2">
      <c r="A796" s="6" t="s">
        <v>1457</v>
      </c>
      <c r="B796" s="6" t="s">
        <v>64</v>
      </c>
      <c r="C796" s="6">
        <v>640</v>
      </c>
      <c r="D796" s="6">
        <v>69643</v>
      </c>
      <c r="E796" s="35">
        <v>41304</v>
      </c>
      <c r="F796" s="35">
        <v>43707</v>
      </c>
      <c r="G796" s="6">
        <v>2403</v>
      </c>
      <c r="H796" s="6">
        <v>514</v>
      </c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4.25" customHeight="1" x14ac:dyDescent="0.2">
      <c r="A797" s="6" t="s">
        <v>1021</v>
      </c>
      <c r="B797" s="6" t="s">
        <v>64</v>
      </c>
      <c r="C797" s="6">
        <v>867</v>
      </c>
      <c r="D797" s="6">
        <v>69580</v>
      </c>
      <c r="E797" s="35">
        <v>41536</v>
      </c>
      <c r="F797" s="35">
        <v>42692</v>
      </c>
      <c r="G797" s="6">
        <v>1156</v>
      </c>
      <c r="H797" s="6">
        <v>451</v>
      </c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4.25" customHeight="1" x14ac:dyDescent="0.2">
      <c r="A798" s="6" t="s">
        <v>155</v>
      </c>
      <c r="B798" s="6" t="s">
        <v>64</v>
      </c>
      <c r="C798" s="6">
        <v>674</v>
      </c>
      <c r="D798" s="6">
        <v>69497</v>
      </c>
      <c r="E798" s="35">
        <v>41598</v>
      </c>
      <c r="F798" s="35">
        <v>44001</v>
      </c>
      <c r="G798" s="6">
        <v>2403</v>
      </c>
      <c r="H798" s="6">
        <v>374</v>
      </c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4.25" customHeight="1" x14ac:dyDescent="0.2">
      <c r="A799" s="6" t="s">
        <v>582</v>
      </c>
      <c r="B799" s="6" t="s">
        <v>2481</v>
      </c>
      <c r="C799" s="6">
        <v>654</v>
      </c>
      <c r="D799" s="6">
        <v>69388</v>
      </c>
      <c r="E799" s="35">
        <v>41346</v>
      </c>
      <c r="F799" s="35">
        <v>44384</v>
      </c>
      <c r="G799" s="6">
        <v>3038</v>
      </c>
      <c r="H799" s="6">
        <v>505</v>
      </c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4.25" customHeight="1" x14ac:dyDescent="0.2">
      <c r="A800" s="6" t="s">
        <v>3382</v>
      </c>
      <c r="B800" s="6" t="s">
        <v>3285</v>
      </c>
      <c r="C800" s="6">
        <v>130</v>
      </c>
      <c r="D800" s="6">
        <v>69326</v>
      </c>
      <c r="E800" s="35">
        <v>36368</v>
      </c>
      <c r="F800" s="35">
        <v>43057</v>
      </c>
      <c r="G800" s="6">
        <v>6689</v>
      </c>
      <c r="H800" s="6">
        <v>5</v>
      </c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4.25" customHeight="1" x14ac:dyDescent="0.2">
      <c r="A801" s="6" t="s">
        <v>500</v>
      </c>
      <c r="B801" s="6" t="s">
        <v>3285</v>
      </c>
      <c r="C801" s="6">
        <v>983</v>
      </c>
      <c r="D801" s="6">
        <v>69312</v>
      </c>
      <c r="E801" s="35">
        <v>42994</v>
      </c>
      <c r="F801" s="35">
        <v>44501</v>
      </c>
      <c r="G801" s="6">
        <v>1507</v>
      </c>
      <c r="H801" s="6">
        <v>15</v>
      </c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4.25" customHeight="1" x14ac:dyDescent="0.2">
      <c r="A802" s="6" t="s">
        <v>869</v>
      </c>
      <c r="B802" s="6" t="s">
        <v>3285</v>
      </c>
      <c r="C802" s="6">
        <v>1338</v>
      </c>
      <c r="D802" s="6">
        <v>69115</v>
      </c>
      <c r="E802" s="35">
        <v>41808</v>
      </c>
      <c r="F802" s="35">
        <v>44714</v>
      </c>
      <c r="G802" s="6">
        <v>2906</v>
      </c>
      <c r="H802" s="6">
        <v>252</v>
      </c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4.25" customHeight="1" x14ac:dyDescent="0.2">
      <c r="A803" s="6" t="s">
        <v>1417</v>
      </c>
      <c r="B803" s="6" t="s">
        <v>64</v>
      </c>
      <c r="C803" s="6">
        <v>255</v>
      </c>
      <c r="D803" s="6">
        <v>68419</v>
      </c>
      <c r="E803" s="35">
        <v>41669</v>
      </c>
      <c r="F803" s="35">
        <v>44518</v>
      </c>
      <c r="G803" s="6">
        <v>2849</v>
      </c>
      <c r="H803" s="6">
        <v>169</v>
      </c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4.25" customHeight="1" x14ac:dyDescent="0.2">
      <c r="A804" s="6" t="s">
        <v>110</v>
      </c>
      <c r="B804" s="6" t="s">
        <v>64</v>
      </c>
      <c r="C804" s="6">
        <v>389</v>
      </c>
      <c r="D804" s="6">
        <v>68395</v>
      </c>
      <c r="E804" s="35">
        <v>41663</v>
      </c>
      <c r="F804" s="35">
        <v>44683</v>
      </c>
      <c r="G804" s="6">
        <v>3020</v>
      </c>
      <c r="H804" s="6">
        <v>330</v>
      </c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4.25" customHeight="1" x14ac:dyDescent="0.2">
      <c r="A805" s="6" t="s">
        <v>178</v>
      </c>
      <c r="B805" s="6" t="s">
        <v>3285</v>
      </c>
      <c r="C805" s="6">
        <v>278</v>
      </c>
      <c r="D805" s="6">
        <v>68369</v>
      </c>
      <c r="E805" s="35">
        <v>40391</v>
      </c>
      <c r="F805" s="35">
        <v>44620</v>
      </c>
      <c r="G805" s="6">
        <v>4229</v>
      </c>
      <c r="H805" s="6">
        <v>81</v>
      </c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4.25" customHeight="1" x14ac:dyDescent="0.2">
      <c r="A806" s="6" t="s">
        <v>1591</v>
      </c>
      <c r="B806" s="6" t="s">
        <v>3297</v>
      </c>
      <c r="C806" s="6">
        <v>353</v>
      </c>
      <c r="D806" s="6">
        <v>68133</v>
      </c>
      <c r="E806" s="35">
        <v>41757</v>
      </c>
      <c r="F806" s="35">
        <v>42684</v>
      </c>
      <c r="G806" s="6">
        <v>927</v>
      </c>
      <c r="H806" s="6">
        <v>259</v>
      </c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4.25" customHeight="1" x14ac:dyDescent="0.2">
      <c r="A807" s="6" t="s">
        <v>892</v>
      </c>
      <c r="B807" s="6" t="s">
        <v>64</v>
      </c>
      <c r="C807" s="6">
        <v>793</v>
      </c>
      <c r="D807" s="6">
        <v>68014</v>
      </c>
      <c r="E807" s="35">
        <v>41941</v>
      </c>
      <c r="F807" s="35">
        <v>44668</v>
      </c>
      <c r="G807" s="6">
        <v>2727</v>
      </c>
      <c r="H807" s="6">
        <v>501</v>
      </c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4.25" customHeight="1" x14ac:dyDescent="0.2">
      <c r="A808" s="6" t="s">
        <v>195</v>
      </c>
      <c r="B808" s="6" t="s">
        <v>64</v>
      </c>
      <c r="C808" s="6">
        <v>899</v>
      </c>
      <c r="D808" s="6">
        <v>67889</v>
      </c>
      <c r="E808" s="35">
        <v>40736</v>
      </c>
      <c r="F808" s="35">
        <v>44719</v>
      </c>
      <c r="G808" s="6">
        <v>3983</v>
      </c>
      <c r="H808" s="6">
        <v>475</v>
      </c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4.25" customHeight="1" x14ac:dyDescent="0.2">
      <c r="A809" s="6" t="s">
        <v>1121</v>
      </c>
      <c r="B809" s="6" t="s">
        <v>64</v>
      </c>
      <c r="C809" s="6">
        <v>344</v>
      </c>
      <c r="D809" s="6">
        <v>67662</v>
      </c>
      <c r="E809" s="35">
        <v>42764</v>
      </c>
      <c r="F809" s="35">
        <v>44601</v>
      </c>
      <c r="G809" s="6">
        <v>1837</v>
      </c>
      <c r="H809" s="6">
        <v>135</v>
      </c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4.25" customHeight="1" x14ac:dyDescent="0.2">
      <c r="A810" s="6" t="s">
        <v>376</v>
      </c>
      <c r="B810" s="6" t="s">
        <v>64</v>
      </c>
      <c r="C810" s="6">
        <v>634</v>
      </c>
      <c r="D810" s="6">
        <v>67532</v>
      </c>
      <c r="E810" s="35">
        <v>40281</v>
      </c>
      <c r="F810" s="35">
        <v>43812</v>
      </c>
      <c r="G810" s="6">
        <v>3531</v>
      </c>
      <c r="H810" s="6">
        <v>353</v>
      </c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4.25" customHeight="1" x14ac:dyDescent="0.2">
      <c r="A811" s="6" t="s">
        <v>1389</v>
      </c>
      <c r="B811" s="6" t="s">
        <v>64</v>
      </c>
      <c r="C811" s="6">
        <v>901</v>
      </c>
      <c r="D811" s="6">
        <v>67430</v>
      </c>
      <c r="E811" s="35">
        <v>40608</v>
      </c>
      <c r="F811" s="35">
        <v>44697</v>
      </c>
      <c r="G811" s="6">
        <v>4089</v>
      </c>
      <c r="H811" s="6">
        <v>625</v>
      </c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4.25" customHeight="1" x14ac:dyDescent="0.2">
      <c r="A812" s="6" t="s">
        <v>313</v>
      </c>
      <c r="B812" s="6" t="s">
        <v>3285</v>
      </c>
      <c r="C812" s="6">
        <v>153</v>
      </c>
      <c r="D812" s="6">
        <v>67271</v>
      </c>
      <c r="E812" s="35">
        <v>39062</v>
      </c>
      <c r="F812" s="35">
        <v>43855</v>
      </c>
      <c r="G812" s="6">
        <v>4793</v>
      </c>
      <c r="H812" s="6">
        <v>41</v>
      </c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4.25" customHeight="1" x14ac:dyDescent="0.2">
      <c r="A813" s="6" t="s">
        <v>3383</v>
      </c>
      <c r="B813" s="6" t="s">
        <v>3293</v>
      </c>
      <c r="C813" s="6">
        <v>338</v>
      </c>
      <c r="D813" s="6">
        <v>67053</v>
      </c>
      <c r="E813" s="35">
        <v>40625</v>
      </c>
      <c r="F813" s="35">
        <v>44384</v>
      </c>
      <c r="G813" s="6">
        <v>3759</v>
      </c>
      <c r="H813" s="6">
        <v>90</v>
      </c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4.25" customHeight="1" x14ac:dyDescent="0.2">
      <c r="A814" s="6" t="s">
        <v>938</v>
      </c>
      <c r="B814" s="6" t="s">
        <v>64</v>
      </c>
      <c r="C814" s="6">
        <v>305</v>
      </c>
      <c r="D814" s="6">
        <v>66793</v>
      </c>
      <c r="E814" s="35">
        <v>39827</v>
      </c>
      <c r="F814" s="35">
        <v>44768</v>
      </c>
      <c r="G814" s="6">
        <v>4941</v>
      </c>
      <c r="H814" s="6">
        <v>214</v>
      </c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4.25" customHeight="1" x14ac:dyDescent="0.2">
      <c r="A815" s="6" t="s">
        <v>1144</v>
      </c>
      <c r="B815" s="6" t="s">
        <v>3285</v>
      </c>
      <c r="C815" s="6">
        <v>472</v>
      </c>
      <c r="D815" s="6">
        <v>66686</v>
      </c>
      <c r="E815" s="35">
        <v>44058</v>
      </c>
      <c r="F815" s="35">
        <v>44755</v>
      </c>
      <c r="G815" s="6">
        <v>697</v>
      </c>
      <c r="H815" s="6">
        <v>384</v>
      </c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4.25" customHeight="1" x14ac:dyDescent="0.2">
      <c r="A816" s="6" t="s">
        <v>325</v>
      </c>
      <c r="B816" s="6" t="s">
        <v>64</v>
      </c>
      <c r="C816" s="6">
        <v>448</v>
      </c>
      <c r="D816" s="6">
        <v>66601</v>
      </c>
      <c r="E816" s="35">
        <v>40774</v>
      </c>
      <c r="F816" s="35">
        <v>44764</v>
      </c>
      <c r="G816" s="6">
        <v>3990</v>
      </c>
      <c r="H816" s="6">
        <v>302</v>
      </c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4.25" customHeight="1" x14ac:dyDescent="0.2">
      <c r="A817" s="6" t="s">
        <v>1016</v>
      </c>
      <c r="B817" s="6" t="s">
        <v>64</v>
      </c>
      <c r="C817" s="6">
        <v>869</v>
      </c>
      <c r="D817" s="6">
        <v>66532</v>
      </c>
      <c r="E817" s="35">
        <v>42109</v>
      </c>
      <c r="F817" s="35">
        <v>44753</v>
      </c>
      <c r="G817" s="6">
        <v>2644</v>
      </c>
      <c r="H817" s="6">
        <v>651</v>
      </c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4.25" customHeight="1" x14ac:dyDescent="0.2">
      <c r="A818" s="6" t="s">
        <v>1598</v>
      </c>
      <c r="B818" s="6" t="s">
        <v>3297</v>
      </c>
      <c r="C818" s="6">
        <v>538</v>
      </c>
      <c r="D818" s="6">
        <v>66115</v>
      </c>
      <c r="E818" s="35">
        <v>43157</v>
      </c>
      <c r="F818" s="35">
        <v>44257</v>
      </c>
      <c r="G818" s="6">
        <v>1100</v>
      </c>
      <c r="H818" s="6">
        <v>212</v>
      </c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4.25" customHeight="1" x14ac:dyDescent="0.2">
      <c r="A819" s="6" t="s">
        <v>401</v>
      </c>
      <c r="B819" s="6" t="s">
        <v>64</v>
      </c>
      <c r="C819" s="6">
        <v>410</v>
      </c>
      <c r="D819" s="6">
        <v>66067</v>
      </c>
      <c r="E819" s="35">
        <v>40606</v>
      </c>
      <c r="F819" s="35">
        <v>44517</v>
      </c>
      <c r="G819" s="6">
        <v>3911</v>
      </c>
      <c r="H819" s="6">
        <v>288</v>
      </c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4.25" customHeight="1" x14ac:dyDescent="0.2">
      <c r="A820" s="6" t="s">
        <v>1304</v>
      </c>
      <c r="B820" s="6" t="s">
        <v>64</v>
      </c>
      <c r="C820" s="6">
        <v>664</v>
      </c>
      <c r="D820" s="6">
        <v>65932</v>
      </c>
      <c r="E820" s="35">
        <v>41298</v>
      </c>
      <c r="F820" s="35">
        <v>44757</v>
      </c>
      <c r="G820" s="6">
        <v>3459</v>
      </c>
      <c r="H820" s="6">
        <v>316</v>
      </c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4.25" customHeight="1" x14ac:dyDescent="0.2">
      <c r="A821" s="6" t="s">
        <v>3384</v>
      </c>
      <c r="B821" s="6" t="s">
        <v>64</v>
      </c>
      <c r="C821" s="6">
        <v>521</v>
      </c>
      <c r="D821" s="6">
        <v>65771</v>
      </c>
      <c r="E821" s="35">
        <v>43203</v>
      </c>
      <c r="F821" s="35">
        <v>44049</v>
      </c>
      <c r="G821" s="6">
        <v>846</v>
      </c>
      <c r="H821" s="6">
        <v>69</v>
      </c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4.25" customHeight="1" x14ac:dyDescent="0.2">
      <c r="A822" s="6" t="s">
        <v>3385</v>
      </c>
      <c r="B822" s="6" t="s">
        <v>64</v>
      </c>
      <c r="C822" s="6">
        <v>1301</v>
      </c>
      <c r="D822" s="6">
        <v>65507</v>
      </c>
      <c r="E822" s="35">
        <v>41869</v>
      </c>
      <c r="F822" s="35">
        <v>44164</v>
      </c>
      <c r="G822" s="6">
        <v>2295</v>
      </c>
      <c r="H822" s="6">
        <v>764</v>
      </c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4.25" customHeight="1" x14ac:dyDescent="0.2">
      <c r="A823" s="6" t="s">
        <v>870</v>
      </c>
      <c r="B823" s="6" t="s">
        <v>64</v>
      </c>
      <c r="C823" s="6">
        <v>588</v>
      </c>
      <c r="D823" s="6">
        <v>65239</v>
      </c>
      <c r="E823" s="35">
        <v>41328</v>
      </c>
      <c r="F823" s="35">
        <v>44597</v>
      </c>
      <c r="G823" s="6">
        <v>3269</v>
      </c>
      <c r="H823" s="6">
        <v>311</v>
      </c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4.25" customHeight="1" x14ac:dyDescent="0.2">
      <c r="A824" s="6" t="s">
        <v>1074</v>
      </c>
      <c r="B824" s="6" t="s">
        <v>64</v>
      </c>
      <c r="C824" s="6">
        <v>1618</v>
      </c>
      <c r="D824" s="6">
        <v>65161</v>
      </c>
      <c r="E824" s="35">
        <v>44343</v>
      </c>
      <c r="F824" s="35">
        <v>44748</v>
      </c>
      <c r="G824" s="6">
        <v>405</v>
      </c>
      <c r="H824" s="6">
        <v>596</v>
      </c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4.25" customHeight="1" x14ac:dyDescent="0.2">
      <c r="A825" s="6" t="s">
        <v>910</v>
      </c>
      <c r="B825" s="6" t="s">
        <v>3285</v>
      </c>
      <c r="C825" s="6">
        <v>526</v>
      </c>
      <c r="D825" s="6">
        <v>65086</v>
      </c>
      <c r="E825" s="35">
        <v>40982</v>
      </c>
      <c r="F825" s="35">
        <v>44706</v>
      </c>
      <c r="G825" s="6">
        <v>3724</v>
      </c>
      <c r="H825" s="6">
        <v>272</v>
      </c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4.25" customHeight="1" x14ac:dyDescent="0.2">
      <c r="A826" s="6" t="s">
        <v>1237</v>
      </c>
      <c r="B826" s="6" t="s">
        <v>64</v>
      </c>
      <c r="C826" s="6">
        <v>560</v>
      </c>
      <c r="D826" s="6">
        <v>64983</v>
      </c>
      <c r="E826" s="35">
        <v>38951</v>
      </c>
      <c r="F826" s="35">
        <v>43193</v>
      </c>
      <c r="G826" s="6">
        <v>4242</v>
      </c>
      <c r="H826" s="6">
        <v>380</v>
      </c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4.25" customHeight="1" x14ac:dyDescent="0.2">
      <c r="A827" s="6" t="s">
        <v>1238</v>
      </c>
      <c r="B827" s="6" t="s">
        <v>64</v>
      </c>
      <c r="C827" s="6">
        <v>560</v>
      </c>
      <c r="D827" s="6">
        <v>64983</v>
      </c>
      <c r="E827" s="35">
        <v>38951</v>
      </c>
      <c r="F827" s="35">
        <v>43193</v>
      </c>
      <c r="G827" s="6">
        <v>4242</v>
      </c>
      <c r="H827" s="6">
        <v>380</v>
      </c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4.25" customHeight="1" x14ac:dyDescent="0.2">
      <c r="A828" s="6" t="s">
        <v>1522</v>
      </c>
      <c r="B828" s="6" t="s">
        <v>3297</v>
      </c>
      <c r="C828" s="6">
        <v>463</v>
      </c>
      <c r="D828" s="6">
        <v>64882</v>
      </c>
      <c r="E828" s="35">
        <v>43292</v>
      </c>
      <c r="F828" s="35">
        <v>44636</v>
      </c>
      <c r="G828" s="6">
        <v>1344</v>
      </c>
      <c r="H828" s="6">
        <v>352</v>
      </c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4.25" customHeight="1" x14ac:dyDescent="0.2">
      <c r="A829" s="6" t="s">
        <v>3386</v>
      </c>
      <c r="B829" s="6" t="s">
        <v>64</v>
      </c>
      <c r="C829" s="6">
        <v>809</v>
      </c>
      <c r="D829" s="6">
        <v>64880</v>
      </c>
      <c r="E829" s="35">
        <v>43331</v>
      </c>
      <c r="F829" s="35">
        <v>44091</v>
      </c>
      <c r="G829" s="6">
        <v>760</v>
      </c>
      <c r="H829" s="6">
        <v>405</v>
      </c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4.25" customHeight="1" x14ac:dyDescent="0.2">
      <c r="A830" s="6" t="s">
        <v>1062</v>
      </c>
      <c r="B830" s="6" t="s">
        <v>3285</v>
      </c>
      <c r="C830" s="6">
        <v>653</v>
      </c>
      <c r="D830" s="6">
        <v>64871</v>
      </c>
      <c r="E830" s="35">
        <v>42957</v>
      </c>
      <c r="F830" s="35">
        <v>44583</v>
      </c>
      <c r="G830" s="6">
        <v>1626</v>
      </c>
      <c r="H830" s="6">
        <v>403</v>
      </c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4.25" customHeight="1" x14ac:dyDescent="0.2">
      <c r="A831" s="6" t="s">
        <v>141</v>
      </c>
      <c r="B831" s="6" t="s">
        <v>64</v>
      </c>
      <c r="C831" s="6">
        <v>412</v>
      </c>
      <c r="D831" s="6">
        <v>64795</v>
      </c>
      <c r="E831" s="35">
        <v>43696</v>
      </c>
      <c r="F831" s="35">
        <v>44755</v>
      </c>
      <c r="G831" s="6">
        <v>1059</v>
      </c>
      <c r="H831" s="6">
        <v>199</v>
      </c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4.25" customHeight="1" x14ac:dyDescent="0.2">
      <c r="A832" s="6" t="s">
        <v>351</v>
      </c>
      <c r="B832" s="6" t="s">
        <v>3285</v>
      </c>
      <c r="C832" s="6">
        <v>236</v>
      </c>
      <c r="D832" s="6">
        <v>64723</v>
      </c>
      <c r="E832" s="35">
        <v>38434</v>
      </c>
      <c r="F832" s="35">
        <v>44263</v>
      </c>
      <c r="G832" s="6">
        <v>5829</v>
      </c>
      <c r="H832" s="6">
        <v>81</v>
      </c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4.25" customHeight="1" x14ac:dyDescent="0.2">
      <c r="A833" s="6" t="s">
        <v>1451</v>
      </c>
      <c r="B833" s="6" t="s">
        <v>64</v>
      </c>
      <c r="C833" s="6">
        <v>1403</v>
      </c>
      <c r="D833" s="6">
        <v>64480</v>
      </c>
      <c r="E833" s="35">
        <v>42062</v>
      </c>
      <c r="F833" s="35">
        <v>43992</v>
      </c>
      <c r="G833" s="6">
        <v>1930</v>
      </c>
      <c r="H833" s="6">
        <v>309</v>
      </c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4.25" customHeight="1" x14ac:dyDescent="0.2">
      <c r="A834" s="6" t="s">
        <v>1382</v>
      </c>
      <c r="B834" s="6" t="s">
        <v>64</v>
      </c>
      <c r="C834" s="6">
        <v>1403</v>
      </c>
      <c r="D834" s="6">
        <v>64480</v>
      </c>
      <c r="E834" s="35">
        <v>42062</v>
      </c>
      <c r="F834" s="35">
        <v>43992</v>
      </c>
      <c r="G834" s="6">
        <v>1930</v>
      </c>
      <c r="H834" s="6">
        <v>309</v>
      </c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4.25" customHeight="1" x14ac:dyDescent="0.2">
      <c r="A835" s="6" t="s">
        <v>3387</v>
      </c>
      <c r="B835" s="6" t="s">
        <v>3293</v>
      </c>
      <c r="C835" s="6">
        <v>274</v>
      </c>
      <c r="D835" s="6">
        <v>64364</v>
      </c>
      <c r="E835" s="35">
        <v>42223</v>
      </c>
      <c r="F835" s="35">
        <v>44244</v>
      </c>
      <c r="G835" s="6">
        <v>2021</v>
      </c>
      <c r="H835" s="6">
        <v>64</v>
      </c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4.25" customHeight="1" x14ac:dyDescent="0.2">
      <c r="A836" s="6" t="s">
        <v>1455</v>
      </c>
      <c r="B836" s="6" t="s">
        <v>3285</v>
      </c>
      <c r="C836" s="6">
        <v>337</v>
      </c>
      <c r="D836" s="6">
        <v>64358</v>
      </c>
      <c r="E836" s="35">
        <v>41592</v>
      </c>
      <c r="F836" s="35">
        <v>42306</v>
      </c>
      <c r="G836" s="6">
        <v>714</v>
      </c>
      <c r="H836" s="6">
        <v>190</v>
      </c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4.25" customHeight="1" x14ac:dyDescent="0.2">
      <c r="A837" s="6" t="s">
        <v>1455</v>
      </c>
      <c r="B837" s="6" t="s">
        <v>2481</v>
      </c>
      <c r="C837" s="6">
        <v>337</v>
      </c>
      <c r="D837" s="6">
        <v>64358</v>
      </c>
      <c r="E837" s="35">
        <v>41592</v>
      </c>
      <c r="F837" s="35">
        <v>42306</v>
      </c>
      <c r="G837" s="6">
        <v>714</v>
      </c>
      <c r="H837" s="6">
        <v>190</v>
      </c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4.25" customHeight="1" x14ac:dyDescent="0.2">
      <c r="A838" s="6" t="s">
        <v>539</v>
      </c>
      <c r="B838" s="6" t="s">
        <v>64</v>
      </c>
      <c r="C838" s="6">
        <v>1043</v>
      </c>
      <c r="D838" s="6">
        <v>64265</v>
      </c>
      <c r="E838" s="35">
        <v>41691</v>
      </c>
      <c r="F838" s="35">
        <v>44685</v>
      </c>
      <c r="G838" s="6">
        <v>2994</v>
      </c>
      <c r="H838" s="6">
        <v>686</v>
      </c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4.25" customHeight="1" x14ac:dyDescent="0.2">
      <c r="A839" s="6" t="s">
        <v>1633</v>
      </c>
      <c r="B839" s="6" t="s">
        <v>3297</v>
      </c>
      <c r="C839" s="6">
        <v>307</v>
      </c>
      <c r="D839" s="6">
        <v>64103</v>
      </c>
      <c r="E839" s="35">
        <v>42236</v>
      </c>
      <c r="F839" s="35">
        <v>44597</v>
      </c>
      <c r="G839" s="6">
        <v>2361</v>
      </c>
      <c r="H839" s="6">
        <v>159</v>
      </c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4.25" customHeight="1" x14ac:dyDescent="0.2">
      <c r="A840" s="6" t="s">
        <v>428</v>
      </c>
      <c r="B840" s="6" t="s">
        <v>3285</v>
      </c>
      <c r="C840" s="6">
        <v>117</v>
      </c>
      <c r="D840" s="6">
        <v>63980</v>
      </c>
      <c r="E840" s="35">
        <v>37901</v>
      </c>
      <c r="F840" s="35">
        <v>44154</v>
      </c>
      <c r="G840" s="6">
        <v>6253</v>
      </c>
      <c r="H840" s="6">
        <v>4</v>
      </c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4.25" customHeight="1" x14ac:dyDescent="0.2">
      <c r="A841" s="6" t="s">
        <v>3388</v>
      </c>
      <c r="B841" s="6" t="s">
        <v>3285</v>
      </c>
      <c r="C841" s="6">
        <v>419</v>
      </c>
      <c r="D841" s="6">
        <v>63664</v>
      </c>
      <c r="E841" s="35">
        <v>36923</v>
      </c>
      <c r="F841" s="35">
        <v>42832</v>
      </c>
      <c r="G841" s="6">
        <v>5909</v>
      </c>
      <c r="H841" s="6">
        <v>126</v>
      </c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4.25" customHeight="1" x14ac:dyDescent="0.2">
      <c r="A842" s="6" t="s">
        <v>1279</v>
      </c>
      <c r="B842" s="6" t="s">
        <v>64</v>
      </c>
      <c r="C842" s="6">
        <v>539</v>
      </c>
      <c r="D842" s="6">
        <v>63572</v>
      </c>
      <c r="E842" s="35">
        <v>40359</v>
      </c>
      <c r="F842" s="35">
        <v>44733</v>
      </c>
      <c r="G842" s="6">
        <v>4374</v>
      </c>
      <c r="H842" s="6">
        <v>313</v>
      </c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4.25" customHeight="1" x14ac:dyDescent="0.2">
      <c r="A843" s="6" t="s">
        <v>3389</v>
      </c>
      <c r="B843" s="6" t="s">
        <v>3293</v>
      </c>
      <c r="C843" s="6">
        <v>210</v>
      </c>
      <c r="D843" s="6">
        <v>63540</v>
      </c>
      <c r="E843" s="35">
        <v>39894</v>
      </c>
      <c r="F843" s="35">
        <v>42157</v>
      </c>
      <c r="G843" s="6">
        <v>2263</v>
      </c>
      <c r="H843" s="6">
        <v>95</v>
      </c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4.25" customHeight="1" x14ac:dyDescent="0.2">
      <c r="A844" s="6" t="s">
        <v>966</v>
      </c>
      <c r="B844" s="6" t="s">
        <v>64</v>
      </c>
      <c r="C844" s="6">
        <v>931</v>
      </c>
      <c r="D844" s="6">
        <v>63267</v>
      </c>
      <c r="E844" s="35">
        <v>42835</v>
      </c>
      <c r="F844" s="35">
        <v>44753</v>
      </c>
      <c r="G844" s="6">
        <v>1918</v>
      </c>
      <c r="H844" s="6">
        <v>461</v>
      </c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4.25" customHeight="1" x14ac:dyDescent="0.2">
      <c r="A845" s="6" t="s">
        <v>1551</v>
      </c>
      <c r="B845" s="6" t="s">
        <v>3297</v>
      </c>
      <c r="C845" s="6">
        <v>157</v>
      </c>
      <c r="D845" s="6">
        <v>62861</v>
      </c>
      <c r="E845" s="35">
        <v>40815</v>
      </c>
      <c r="F845" s="35">
        <v>44630</v>
      </c>
      <c r="G845" s="6">
        <v>3815</v>
      </c>
      <c r="H845" s="6">
        <v>123</v>
      </c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4.25" customHeight="1" x14ac:dyDescent="0.2">
      <c r="A846" s="6" t="s">
        <v>3390</v>
      </c>
      <c r="B846" s="6" t="s">
        <v>64</v>
      </c>
      <c r="C846" s="6">
        <v>763</v>
      </c>
      <c r="D846" s="6">
        <v>62680</v>
      </c>
      <c r="E846" s="35">
        <v>43525</v>
      </c>
      <c r="F846" s="35">
        <v>44292</v>
      </c>
      <c r="G846" s="6">
        <v>767</v>
      </c>
      <c r="H846" s="6">
        <v>525</v>
      </c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4.25" customHeight="1" x14ac:dyDescent="0.2">
      <c r="A847" s="6" t="s">
        <v>1170</v>
      </c>
      <c r="B847" s="6" t="s">
        <v>64</v>
      </c>
      <c r="C847" s="6">
        <v>696</v>
      </c>
      <c r="D847" s="6">
        <v>62551</v>
      </c>
      <c r="E847" s="35">
        <v>41597</v>
      </c>
      <c r="F847" s="35">
        <v>44740</v>
      </c>
      <c r="G847" s="6">
        <v>3143</v>
      </c>
      <c r="H847" s="6">
        <v>416</v>
      </c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4.25" customHeight="1" x14ac:dyDescent="0.2">
      <c r="A848" s="6" t="s">
        <v>244</v>
      </c>
      <c r="B848" s="6" t="s">
        <v>3285</v>
      </c>
      <c r="C848" s="6">
        <v>691</v>
      </c>
      <c r="D848" s="6">
        <v>62369</v>
      </c>
      <c r="E848" s="35">
        <v>40719</v>
      </c>
      <c r="F848" s="35">
        <v>44669</v>
      </c>
      <c r="G848" s="6">
        <v>3950</v>
      </c>
      <c r="H848" s="6">
        <v>358</v>
      </c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4.25" customHeight="1" x14ac:dyDescent="0.2">
      <c r="A849" s="6" t="s">
        <v>1213</v>
      </c>
      <c r="B849" s="6" t="s">
        <v>3285</v>
      </c>
      <c r="C849" s="6">
        <v>370</v>
      </c>
      <c r="D849" s="6">
        <v>62336</v>
      </c>
      <c r="E849" s="35">
        <v>41861</v>
      </c>
      <c r="F849" s="35">
        <v>43969</v>
      </c>
      <c r="G849" s="6">
        <v>2108</v>
      </c>
      <c r="H849" s="6">
        <v>322</v>
      </c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4.25" customHeight="1" x14ac:dyDescent="0.2">
      <c r="A850" s="6" t="s">
        <v>443</v>
      </c>
      <c r="B850" s="6" t="s">
        <v>3285</v>
      </c>
      <c r="C850" s="6">
        <v>264</v>
      </c>
      <c r="D850" s="6">
        <v>62327</v>
      </c>
      <c r="E850" s="35">
        <v>41605</v>
      </c>
      <c r="F850" s="35">
        <v>43959</v>
      </c>
      <c r="G850" s="6">
        <v>2354</v>
      </c>
      <c r="H850" s="6">
        <v>132</v>
      </c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4.25" customHeight="1" x14ac:dyDescent="0.2">
      <c r="A851" s="6" t="s">
        <v>1361</v>
      </c>
      <c r="B851" s="6" t="s">
        <v>3285</v>
      </c>
      <c r="C851" s="6">
        <v>624</v>
      </c>
      <c r="D851" s="6">
        <v>62267</v>
      </c>
      <c r="E851" s="35">
        <v>37024</v>
      </c>
      <c r="F851" s="35">
        <v>44750</v>
      </c>
      <c r="G851" s="6">
        <v>7726</v>
      </c>
      <c r="H851" s="6">
        <v>299</v>
      </c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4.25" customHeight="1" x14ac:dyDescent="0.2">
      <c r="A852" s="6" t="s">
        <v>3391</v>
      </c>
      <c r="B852" s="6" t="s">
        <v>3293</v>
      </c>
      <c r="C852" s="6">
        <v>118</v>
      </c>
      <c r="D852" s="6">
        <v>62227</v>
      </c>
      <c r="E852" s="35">
        <v>41459</v>
      </c>
      <c r="F852" s="35">
        <v>44196</v>
      </c>
      <c r="G852" s="6">
        <v>2737</v>
      </c>
      <c r="H852" s="6">
        <v>53</v>
      </c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4.25" customHeight="1" x14ac:dyDescent="0.2">
      <c r="A853" s="6" t="s">
        <v>1151</v>
      </c>
      <c r="B853" s="6" t="s">
        <v>3285</v>
      </c>
      <c r="C853" s="6">
        <v>291</v>
      </c>
      <c r="D853" s="6">
        <v>62185</v>
      </c>
      <c r="E853" s="35">
        <v>39567</v>
      </c>
      <c r="F853" s="35">
        <v>44638</v>
      </c>
      <c r="G853" s="6">
        <v>5071</v>
      </c>
      <c r="H853" s="6">
        <v>204</v>
      </c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4.25" customHeight="1" x14ac:dyDescent="0.2">
      <c r="A854" s="6" t="s">
        <v>3392</v>
      </c>
      <c r="B854" s="6" t="s">
        <v>64</v>
      </c>
      <c r="C854" s="6">
        <v>438</v>
      </c>
      <c r="D854" s="6">
        <v>62164</v>
      </c>
      <c r="E854" s="35">
        <v>42846</v>
      </c>
      <c r="F854" s="35">
        <v>44172</v>
      </c>
      <c r="G854" s="6">
        <v>1326</v>
      </c>
      <c r="H854" s="6">
        <v>312</v>
      </c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4.25" customHeight="1" x14ac:dyDescent="0.2">
      <c r="A855" s="6" t="s">
        <v>366</v>
      </c>
      <c r="B855" s="6" t="s">
        <v>64</v>
      </c>
      <c r="C855" s="6">
        <v>844</v>
      </c>
      <c r="D855" s="6">
        <v>62102</v>
      </c>
      <c r="E855" s="35">
        <v>38739</v>
      </c>
      <c r="F855" s="35">
        <v>44761</v>
      </c>
      <c r="G855" s="6">
        <v>6022</v>
      </c>
      <c r="H855" s="6">
        <v>481</v>
      </c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4.25" customHeight="1" x14ac:dyDescent="0.2">
      <c r="A856" s="6" t="s">
        <v>1017</v>
      </c>
      <c r="B856" s="6" t="s">
        <v>64</v>
      </c>
      <c r="C856" s="6">
        <v>1148</v>
      </c>
      <c r="D856" s="6">
        <v>62059</v>
      </c>
      <c r="E856" s="35">
        <v>42150</v>
      </c>
      <c r="F856" s="35">
        <v>44750</v>
      </c>
      <c r="G856" s="6">
        <v>2600</v>
      </c>
      <c r="H856" s="6">
        <v>547</v>
      </c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4.25" customHeight="1" x14ac:dyDescent="0.2">
      <c r="A857" s="6" t="s">
        <v>3393</v>
      </c>
      <c r="B857" s="6" t="s">
        <v>64</v>
      </c>
      <c r="C857" s="6">
        <v>773</v>
      </c>
      <c r="D857" s="6">
        <v>62004</v>
      </c>
      <c r="E857" s="35">
        <v>43690</v>
      </c>
      <c r="F857" s="35">
        <v>44232</v>
      </c>
      <c r="G857" s="6">
        <v>542</v>
      </c>
      <c r="H857" s="6">
        <v>501</v>
      </c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4.25" customHeight="1" x14ac:dyDescent="0.2">
      <c r="A858" s="6" t="s">
        <v>1091</v>
      </c>
      <c r="B858" s="6" t="s">
        <v>64</v>
      </c>
      <c r="C858" s="6">
        <v>887</v>
      </c>
      <c r="D858" s="6">
        <v>62002</v>
      </c>
      <c r="E858" s="35">
        <v>41905</v>
      </c>
      <c r="F858" s="35">
        <v>43710</v>
      </c>
      <c r="G858" s="6">
        <v>1805</v>
      </c>
      <c r="H858" s="6">
        <v>348</v>
      </c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4.25" customHeight="1" x14ac:dyDescent="0.2">
      <c r="A859" s="6" t="s">
        <v>1348</v>
      </c>
      <c r="B859" s="6" t="s">
        <v>64</v>
      </c>
      <c r="C859" s="6">
        <v>1613</v>
      </c>
      <c r="D859" s="6">
        <v>61887</v>
      </c>
      <c r="E859" s="35">
        <v>41002</v>
      </c>
      <c r="F859" s="35">
        <v>43006</v>
      </c>
      <c r="G859" s="6">
        <v>2004</v>
      </c>
      <c r="H859" s="6">
        <v>1000</v>
      </c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4.25" customHeight="1" x14ac:dyDescent="0.2">
      <c r="A860" s="6" t="s">
        <v>845</v>
      </c>
      <c r="B860" s="6" t="s">
        <v>2481</v>
      </c>
      <c r="C860" s="6">
        <v>346</v>
      </c>
      <c r="D860" s="6">
        <v>61880</v>
      </c>
      <c r="E860" s="35">
        <v>41459</v>
      </c>
      <c r="F860" s="35">
        <v>44049</v>
      </c>
      <c r="G860" s="6">
        <v>2590</v>
      </c>
      <c r="H860" s="6">
        <v>47</v>
      </c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4.25" customHeight="1" x14ac:dyDescent="0.2">
      <c r="A861" s="6" t="s">
        <v>1232</v>
      </c>
      <c r="B861" s="6" t="s">
        <v>3285</v>
      </c>
      <c r="C861" s="6">
        <v>253</v>
      </c>
      <c r="D861" s="6">
        <v>61818</v>
      </c>
      <c r="E861" s="35">
        <v>43182</v>
      </c>
      <c r="F861" s="35">
        <v>44747</v>
      </c>
      <c r="G861" s="6">
        <v>1565</v>
      </c>
      <c r="H861" s="6">
        <v>87</v>
      </c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4.25" customHeight="1" x14ac:dyDescent="0.2">
      <c r="A862" s="6" t="s">
        <v>490</v>
      </c>
      <c r="B862" s="6" t="s">
        <v>3285</v>
      </c>
      <c r="C862" s="6">
        <v>353</v>
      </c>
      <c r="D862" s="6">
        <v>61723</v>
      </c>
      <c r="E862" s="35">
        <v>41949</v>
      </c>
      <c r="F862" s="35">
        <v>44174</v>
      </c>
      <c r="G862" s="6">
        <v>2225</v>
      </c>
      <c r="H862" s="6">
        <v>97</v>
      </c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4.25" customHeight="1" x14ac:dyDescent="0.2">
      <c r="A863" s="6" t="s">
        <v>1002</v>
      </c>
      <c r="B863" s="6" t="s">
        <v>64</v>
      </c>
      <c r="C863" s="6">
        <v>1251</v>
      </c>
      <c r="D863" s="6">
        <v>61715</v>
      </c>
      <c r="E863" s="35">
        <v>40315</v>
      </c>
      <c r="F863" s="35">
        <v>44704</v>
      </c>
      <c r="G863" s="6">
        <v>4389</v>
      </c>
      <c r="H863" s="6">
        <v>326</v>
      </c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4.25" customHeight="1" x14ac:dyDescent="0.2">
      <c r="A864" s="6" t="s">
        <v>1584</v>
      </c>
      <c r="B864" s="6" t="s">
        <v>3297</v>
      </c>
      <c r="C864" s="6">
        <v>487</v>
      </c>
      <c r="D864" s="6">
        <v>61493</v>
      </c>
      <c r="E864" s="35">
        <v>42993</v>
      </c>
      <c r="F864" s="35">
        <v>44201</v>
      </c>
      <c r="G864" s="6">
        <v>1208</v>
      </c>
      <c r="H864" s="6">
        <v>411</v>
      </c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4.25" customHeight="1" x14ac:dyDescent="0.2">
      <c r="A865" s="6" t="s">
        <v>1714</v>
      </c>
      <c r="B865" s="6" t="s">
        <v>3297</v>
      </c>
      <c r="C865" s="6">
        <v>455</v>
      </c>
      <c r="D865" s="6">
        <v>61061</v>
      </c>
      <c r="E865" s="35">
        <v>43555</v>
      </c>
      <c r="F865" s="35">
        <v>44601</v>
      </c>
      <c r="G865" s="6">
        <v>1046</v>
      </c>
      <c r="H865" s="6">
        <v>408</v>
      </c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4.25" customHeight="1" x14ac:dyDescent="0.2">
      <c r="A866" s="6" t="s">
        <v>3386</v>
      </c>
      <c r="B866" s="6" t="s">
        <v>64</v>
      </c>
      <c r="C866" s="6">
        <v>752</v>
      </c>
      <c r="D866" s="6">
        <v>60986</v>
      </c>
      <c r="E866" s="35">
        <v>43331</v>
      </c>
      <c r="F866" s="35">
        <v>44382</v>
      </c>
      <c r="G866" s="6">
        <v>1051</v>
      </c>
      <c r="H866" s="6">
        <v>405</v>
      </c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4.25" customHeight="1" x14ac:dyDescent="0.2">
      <c r="A867" s="6" t="s">
        <v>1178</v>
      </c>
      <c r="B867" s="6" t="s">
        <v>64</v>
      </c>
      <c r="C867" s="6">
        <v>931</v>
      </c>
      <c r="D867" s="6">
        <v>60903</v>
      </c>
      <c r="E867" s="35">
        <v>42158</v>
      </c>
      <c r="F867" s="35">
        <v>44372</v>
      </c>
      <c r="G867" s="6">
        <v>2214</v>
      </c>
      <c r="H867" s="6">
        <v>349</v>
      </c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4.25" customHeight="1" x14ac:dyDescent="0.2">
      <c r="A868" s="6" t="s">
        <v>220</v>
      </c>
      <c r="B868" s="6" t="s">
        <v>3285</v>
      </c>
      <c r="C868" s="6">
        <v>305</v>
      </c>
      <c r="D868" s="6">
        <v>60867</v>
      </c>
      <c r="E868" s="35">
        <v>41919</v>
      </c>
      <c r="F868" s="35">
        <v>44686</v>
      </c>
      <c r="G868" s="6">
        <v>2767</v>
      </c>
      <c r="H868" s="6">
        <v>129</v>
      </c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4.25" customHeight="1" x14ac:dyDescent="0.2">
      <c r="A869" s="6" t="s">
        <v>1002</v>
      </c>
      <c r="B869" s="6" t="s">
        <v>64</v>
      </c>
      <c r="C869" s="6">
        <v>1238</v>
      </c>
      <c r="D869" s="6">
        <v>60825</v>
      </c>
      <c r="E869" s="35">
        <v>40315</v>
      </c>
      <c r="F869" s="35">
        <v>44311</v>
      </c>
      <c r="G869" s="6">
        <v>3996</v>
      </c>
      <c r="H869" s="6">
        <v>326</v>
      </c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4.25" customHeight="1" x14ac:dyDescent="0.2">
      <c r="A870" s="6" t="s">
        <v>1718</v>
      </c>
      <c r="B870" s="6" t="s">
        <v>3297</v>
      </c>
      <c r="C870" s="6">
        <v>467</v>
      </c>
      <c r="D870" s="6">
        <v>60815</v>
      </c>
      <c r="E870" s="35">
        <v>42082</v>
      </c>
      <c r="F870" s="35">
        <v>44628</v>
      </c>
      <c r="G870" s="6">
        <v>2546</v>
      </c>
      <c r="H870" s="6">
        <v>230</v>
      </c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4.25" customHeight="1" x14ac:dyDescent="0.2">
      <c r="A871" s="6" t="s">
        <v>801</v>
      </c>
      <c r="B871" s="6" t="s">
        <v>64</v>
      </c>
      <c r="C871" s="6">
        <v>477</v>
      </c>
      <c r="D871" s="6">
        <v>60764</v>
      </c>
      <c r="E871" s="35">
        <v>40675</v>
      </c>
      <c r="F871" s="35">
        <v>43123</v>
      </c>
      <c r="G871" s="6">
        <v>2448</v>
      </c>
      <c r="H871" s="6">
        <v>344</v>
      </c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4.25" customHeight="1" x14ac:dyDescent="0.2">
      <c r="A872" s="6" t="s">
        <v>845</v>
      </c>
      <c r="B872" s="6" t="s">
        <v>3285</v>
      </c>
      <c r="C872" s="6">
        <v>373</v>
      </c>
      <c r="D872" s="6">
        <v>60625</v>
      </c>
      <c r="E872" s="35">
        <v>41459</v>
      </c>
      <c r="F872" s="35">
        <v>44564</v>
      </c>
      <c r="G872" s="6">
        <v>3105</v>
      </c>
      <c r="H872" s="6">
        <v>47</v>
      </c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4.25" customHeight="1" x14ac:dyDescent="0.2">
      <c r="A873" s="6" t="s">
        <v>909</v>
      </c>
      <c r="B873" s="6" t="s">
        <v>3285</v>
      </c>
      <c r="C873" s="6">
        <v>441</v>
      </c>
      <c r="D873" s="6">
        <v>60625</v>
      </c>
      <c r="E873" s="35">
        <v>40023</v>
      </c>
      <c r="F873" s="35">
        <v>44213</v>
      </c>
      <c r="G873" s="6">
        <v>4190</v>
      </c>
      <c r="H873" s="6">
        <v>164</v>
      </c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4.25" customHeight="1" x14ac:dyDescent="0.2">
      <c r="A874" s="6" t="s">
        <v>1331</v>
      </c>
      <c r="B874" s="6" t="s">
        <v>64</v>
      </c>
      <c r="C874" s="6">
        <v>1955</v>
      </c>
      <c r="D874" s="6">
        <v>60617</v>
      </c>
      <c r="E874" s="35">
        <v>43657</v>
      </c>
      <c r="F874" s="35">
        <v>44708</v>
      </c>
      <c r="G874" s="6">
        <v>1051</v>
      </c>
      <c r="H874" s="6">
        <v>108</v>
      </c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4.25" customHeight="1" x14ac:dyDescent="0.2">
      <c r="A875" s="6" t="s">
        <v>3394</v>
      </c>
      <c r="B875" s="6" t="s">
        <v>64</v>
      </c>
      <c r="C875" s="6">
        <v>332</v>
      </c>
      <c r="D875" s="6">
        <v>60454</v>
      </c>
      <c r="E875" s="35">
        <v>43181</v>
      </c>
      <c r="F875" s="35">
        <v>44206</v>
      </c>
      <c r="G875" s="6">
        <v>1025</v>
      </c>
      <c r="H875" s="6">
        <v>24</v>
      </c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4.25" customHeight="1" x14ac:dyDescent="0.2">
      <c r="A876" s="6" t="s">
        <v>1453</v>
      </c>
      <c r="B876" s="6" t="s">
        <v>64</v>
      </c>
      <c r="C876" s="6">
        <v>385</v>
      </c>
      <c r="D876" s="6">
        <v>60382</v>
      </c>
      <c r="E876" s="35">
        <v>41852</v>
      </c>
      <c r="F876" s="35">
        <v>44739</v>
      </c>
      <c r="G876" s="6">
        <v>2887</v>
      </c>
      <c r="H876" s="6">
        <v>218</v>
      </c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4.25" customHeight="1" x14ac:dyDescent="0.2">
      <c r="A877" s="6" t="s">
        <v>253</v>
      </c>
      <c r="B877" s="6" t="s">
        <v>64</v>
      </c>
      <c r="C877" s="6">
        <v>883</v>
      </c>
      <c r="D877" s="6">
        <v>60381</v>
      </c>
      <c r="E877" s="35">
        <v>38872</v>
      </c>
      <c r="F877" s="35">
        <v>44764</v>
      </c>
      <c r="G877" s="6">
        <v>5892</v>
      </c>
      <c r="H877" s="6">
        <v>473</v>
      </c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4.25" customHeight="1" x14ac:dyDescent="0.2">
      <c r="A878" s="6" t="s">
        <v>431</v>
      </c>
      <c r="B878" s="6" t="s">
        <v>3285</v>
      </c>
      <c r="C878" s="6">
        <v>294</v>
      </c>
      <c r="D878" s="6">
        <v>60318</v>
      </c>
      <c r="E878" s="35">
        <v>41529</v>
      </c>
      <c r="F878" s="35">
        <v>42840</v>
      </c>
      <c r="G878" s="6">
        <v>1311</v>
      </c>
      <c r="H878" s="6">
        <v>204</v>
      </c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4.25" customHeight="1" x14ac:dyDescent="0.2">
      <c r="A879" s="6" t="s">
        <v>431</v>
      </c>
      <c r="B879" s="6" t="s">
        <v>2481</v>
      </c>
      <c r="C879" s="6">
        <v>294</v>
      </c>
      <c r="D879" s="6">
        <v>60318</v>
      </c>
      <c r="E879" s="35">
        <v>41529</v>
      </c>
      <c r="F879" s="35">
        <v>42840</v>
      </c>
      <c r="G879" s="6">
        <v>1311</v>
      </c>
      <c r="H879" s="6">
        <v>204</v>
      </c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4.25" customHeight="1" x14ac:dyDescent="0.2">
      <c r="A880" s="6" t="s">
        <v>406</v>
      </c>
      <c r="B880" s="6" t="s">
        <v>64</v>
      </c>
      <c r="C880" s="6">
        <v>1463</v>
      </c>
      <c r="D880" s="6">
        <v>60295</v>
      </c>
      <c r="E880" s="35">
        <v>42834</v>
      </c>
      <c r="F880" s="35">
        <v>44742</v>
      </c>
      <c r="G880" s="6">
        <v>1908</v>
      </c>
      <c r="H880" s="6">
        <v>221</v>
      </c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4.25" customHeight="1" x14ac:dyDescent="0.2">
      <c r="A881" s="6" t="s">
        <v>621</v>
      </c>
      <c r="B881" s="6" t="s">
        <v>3285</v>
      </c>
      <c r="C881" s="6">
        <v>598</v>
      </c>
      <c r="D881" s="6">
        <v>60231</v>
      </c>
      <c r="E881" s="35">
        <v>43455</v>
      </c>
      <c r="F881" s="35">
        <v>44678</v>
      </c>
      <c r="G881" s="6">
        <v>1223</v>
      </c>
      <c r="H881" s="6">
        <v>257</v>
      </c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4.25" customHeight="1" x14ac:dyDescent="0.2">
      <c r="A882" s="6" t="s">
        <v>515</v>
      </c>
      <c r="B882" s="6" t="s">
        <v>64</v>
      </c>
      <c r="C882" s="6">
        <v>692</v>
      </c>
      <c r="D882" s="6">
        <v>60190</v>
      </c>
      <c r="E882" s="35">
        <v>40738</v>
      </c>
      <c r="F882" s="35">
        <v>44742</v>
      </c>
      <c r="G882" s="6">
        <v>4004</v>
      </c>
      <c r="H882" s="6">
        <v>451</v>
      </c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4.25" customHeight="1" x14ac:dyDescent="0.2">
      <c r="A883" s="6" t="s">
        <v>1511</v>
      </c>
      <c r="B883" s="6" t="s">
        <v>3297</v>
      </c>
      <c r="C883" s="6">
        <v>231</v>
      </c>
      <c r="D883" s="6">
        <v>59816</v>
      </c>
      <c r="E883" s="35">
        <v>40890</v>
      </c>
      <c r="F883" s="35">
        <v>44636</v>
      </c>
      <c r="G883" s="6">
        <v>3746</v>
      </c>
      <c r="H883" s="6">
        <v>140</v>
      </c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4.25" customHeight="1" x14ac:dyDescent="0.2">
      <c r="A884" s="6" t="s">
        <v>2678</v>
      </c>
      <c r="B884" s="6" t="s">
        <v>3285</v>
      </c>
      <c r="C884" s="6">
        <v>118</v>
      </c>
      <c r="D884" s="6">
        <v>59746</v>
      </c>
      <c r="E884" s="35">
        <v>41667</v>
      </c>
      <c r="F884" s="35">
        <v>44607</v>
      </c>
      <c r="G884" s="6">
        <v>2940</v>
      </c>
      <c r="H884" s="6">
        <v>76</v>
      </c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4.25" customHeight="1" x14ac:dyDescent="0.2">
      <c r="A885" s="6" t="s">
        <v>1469</v>
      </c>
      <c r="B885" s="6" t="s">
        <v>3285</v>
      </c>
      <c r="C885" s="6">
        <v>171</v>
      </c>
      <c r="D885" s="6">
        <v>59620</v>
      </c>
      <c r="E885" s="35">
        <v>42562</v>
      </c>
      <c r="F885" s="35">
        <v>44687</v>
      </c>
      <c r="G885" s="6">
        <v>2125</v>
      </c>
      <c r="H885" s="6">
        <v>22</v>
      </c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4.25" customHeight="1" x14ac:dyDescent="0.2">
      <c r="A886" s="6" t="s">
        <v>1035</v>
      </c>
      <c r="B886" s="6" t="s">
        <v>64</v>
      </c>
      <c r="C886" s="6">
        <v>618</v>
      </c>
      <c r="D886" s="6">
        <v>59605</v>
      </c>
      <c r="E886" s="35">
        <v>38375</v>
      </c>
      <c r="F886" s="35">
        <v>44215</v>
      </c>
      <c r="G886" s="6">
        <v>5840</v>
      </c>
      <c r="H886" s="6">
        <v>277</v>
      </c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4.25" customHeight="1" x14ac:dyDescent="0.2">
      <c r="A887" s="6" t="s">
        <v>1447</v>
      </c>
      <c r="B887" s="6" t="s">
        <v>64</v>
      </c>
      <c r="C887" s="6">
        <v>805</v>
      </c>
      <c r="D887" s="6">
        <v>59531</v>
      </c>
      <c r="E887" s="35">
        <v>41410</v>
      </c>
      <c r="F887" s="35">
        <v>44034</v>
      </c>
      <c r="G887" s="6">
        <v>2624</v>
      </c>
      <c r="H887" s="6">
        <v>123</v>
      </c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4.25" customHeight="1" x14ac:dyDescent="0.2">
      <c r="A888" s="6" t="s">
        <v>930</v>
      </c>
      <c r="B888" s="6" t="s">
        <v>3285</v>
      </c>
      <c r="C888" s="6">
        <v>569</v>
      </c>
      <c r="D888" s="6">
        <v>59328</v>
      </c>
      <c r="E888" s="35">
        <v>41283</v>
      </c>
      <c r="F888" s="35">
        <v>44043</v>
      </c>
      <c r="G888" s="6">
        <v>2760</v>
      </c>
      <c r="H888" s="6">
        <v>112</v>
      </c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4.25" customHeight="1" x14ac:dyDescent="0.2">
      <c r="A889" s="6" t="s">
        <v>1313</v>
      </c>
      <c r="B889" s="6" t="s">
        <v>64</v>
      </c>
      <c r="C889" s="6">
        <v>502</v>
      </c>
      <c r="D889" s="6">
        <v>59302</v>
      </c>
      <c r="E889" s="35">
        <v>42431</v>
      </c>
      <c r="F889" s="35">
        <v>44767</v>
      </c>
      <c r="G889" s="6">
        <v>2336</v>
      </c>
      <c r="H889" s="6">
        <v>294</v>
      </c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4.25" customHeight="1" x14ac:dyDescent="0.2">
      <c r="A890" s="6" t="s">
        <v>493</v>
      </c>
      <c r="B890" s="6" t="s">
        <v>3285</v>
      </c>
      <c r="C890" s="6">
        <v>186</v>
      </c>
      <c r="D890" s="6">
        <v>59299</v>
      </c>
      <c r="E890" s="35">
        <v>38553</v>
      </c>
      <c r="F890" s="35">
        <v>44311</v>
      </c>
      <c r="G890" s="6">
        <v>5758</v>
      </c>
      <c r="H890" s="6">
        <v>65</v>
      </c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4.25" customHeight="1" x14ac:dyDescent="0.2">
      <c r="A891" s="6" t="s">
        <v>877</v>
      </c>
      <c r="B891" s="6" t="s">
        <v>64</v>
      </c>
      <c r="C891" s="6">
        <v>452</v>
      </c>
      <c r="D891" s="6">
        <v>59116</v>
      </c>
      <c r="E891" s="35">
        <v>41552</v>
      </c>
      <c r="F891" s="35">
        <v>44586</v>
      </c>
      <c r="G891" s="6">
        <v>3034</v>
      </c>
      <c r="H891" s="6">
        <v>261</v>
      </c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4.25" customHeight="1" x14ac:dyDescent="0.2">
      <c r="A892" s="6" t="s">
        <v>918</v>
      </c>
      <c r="B892" s="6" t="s">
        <v>64</v>
      </c>
      <c r="C892" s="6">
        <v>1110</v>
      </c>
      <c r="D892" s="6">
        <v>59070</v>
      </c>
      <c r="E892" s="35">
        <v>38851</v>
      </c>
      <c r="F892" s="35">
        <v>44700</v>
      </c>
      <c r="G892" s="6">
        <v>5849</v>
      </c>
      <c r="H892" s="6">
        <v>727</v>
      </c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4.25" customHeight="1" x14ac:dyDescent="0.2">
      <c r="A893" s="6" t="s">
        <v>420</v>
      </c>
      <c r="B893" s="6" t="s">
        <v>64</v>
      </c>
      <c r="C893" s="6">
        <v>731</v>
      </c>
      <c r="D893" s="6">
        <v>59030</v>
      </c>
      <c r="E893" s="35">
        <v>41371</v>
      </c>
      <c r="F893" s="35">
        <v>44740</v>
      </c>
      <c r="G893" s="6">
        <v>3369</v>
      </c>
      <c r="H893" s="6">
        <v>419</v>
      </c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4.25" customHeight="1" x14ac:dyDescent="0.2">
      <c r="A894" s="6" t="s">
        <v>1408</v>
      </c>
      <c r="B894" s="6" t="s">
        <v>64</v>
      </c>
      <c r="C894" s="6">
        <v>672</v>
      </c>
      <c r="D894" s="6">
        <v>58910</v>
      </c>
      <c r="E894" s="35">
        <v>43112</v>
      </c>
      <c r="F894" s="35">
        <v>44763</v>
      </c>
      <c r="G894" s="6">
        <v>1651</v>
      </c>
      <c r="H894" s="6">
        <v>244</v>
      </c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4.25" customHeight="1" x14ac:dyDescent="0.2">
      <c r="A895" s="6" t="s">
        <v>111</v>
      </c>
      <c r="B895" s="6" t="s">
        <v>3285</v>
      </c>
      <c r="C895" s="6">
        <v>306</v>
      </c>
      <c r="D895" s="6">
        <v>58859</v>
      </c>
      <c r="E895" s="35">
        <v>40107</v>
      </c>
      <c r="F895" s="35">
        <v>44748</v>
      </c>
      <c r="G895" s="6">
        <v>4641</v>
      </c>
      <c r="H895" s="6">
        <v>210</v>
      </c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4.25" customHeight="1" x14ac:dyDescent="0.2">
      <c r="A896" s="6" t="s">
        <v>1302</v>
      </c>
      <c r="B896" s="6" t="s">
        <v>64</v>
      </c>
      <c r="C896" s="6">
        <v>908</v>
      </c>
      <c r="D896" s="6">
        <v>58804</v>
      </c>
      <c r="E896" s="35">
        <v>40339</v>
      </c>
      <c r="F896" s="35">
        <v>44757</v>
      </c>
      <c r="G896" s="6">
        <v>4418</v>
      </c>
      <c r="H896" s="6">
        <v>500</v>
      </c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4.25" customHeight="1" x14ac:dyDescent="0.2">
      <c r="A897" s="6" t="s">
        <v>1576</v>
      </c>
      <c r="B897" s="6" t="s">
        <v>3297</v>
      </c>
      <c r="C897" s="6">
        <v>517</v>
      </c>
      <c r="D897" s="6">
        <v>58728</v>
      </c>
      <c r="E897" s="35">
        <v>42798</v>
      </c>
      <c r="F897" s="35">
        <v>44613</v>
      </c>
      <c r="G897" s="6">
        <v>1815</v>
      </c>
      <c r="H897" s="6">
        <v>268</v>
      </c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4.25" customHeight="1" x14ac:dyDescent="0.2">
      <c r="A898" s="6" t="s">
        <v>3395</v>
      </c>
      <c r="B898" s="6" t="s">
        <v>3293</v>
      </c>
      <c r="C898" s="6">
        <v>181</v>
      </c>
      <c r="D898" s="6">
        <v>58623</v>
      </c>
      <c r="E898" s="35">
        <v>39272</v>
      </c>
      <c r="F898" s="35">
        <v>44357</v>
      </c>
      <c r="G898" s="6">
        <v>5085</v>
      </c>
      <c r="H898" s="6">
        <v>114</v>
      </c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4.25" customHeight="1" x14ac:dyDescent="0.2">
      <c r="A899" s="6" t="s">
        <v>3396</v>
      </c>
      <c r="B899" s="6" t="s">
        <v>64</v>
      </c>
      <c r="C899" s="6">
        <v>575</v>
      </c>
      <c r="D899" s="6">
        <v>58612</v>
      </c>
      <c r="E899" s="35">
        <v>43355</v>
      </c>
      <c r="F899" s="35">
        <v>44264</v>
      </c>
      <c r="G899" s="6">
        <v>909</v>
      </c>
      <c r="H899" s="6">
        <v>385</v>
      </c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4.25" customHeight="1" x14ac:dyDescent="0.2">
      <c r="A900" s="6" t="s">
        <v>494</v>
      </c>
      <c r="B900" s="6" t="s">
        <v>64</v>
      </c>
      <c r="C900" s="6">
        <v>340</v>
      </c>
      <c r="D900" s="6">
        <v>58452</v>
      </c>
      <c r="E900" s="35">
        <v>39742</v>
      </c>
      <c r="F900" s="35">
        <v>44252</v>
      </c>
      <c r="G900" s="6">
        <v>4510</v>
      </c>
      <c r="H900" s="6">
        <v>153</v>
      </c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4.25" customHeight="1" x14ac:dyDescent="0.2">
      <c r="A901" s="6" t="s">
        <v>145</v>
      </c>
      <c r="B901" s="6" t="s">
        <v>3285</v>
      </c>
      <c r="C901" s="6">
        <v>180</v>
      </c>
      <c r="D901" s="6">
        <v>58191</v>
      </c>
      <c r="E901" s="35">
        <v>43180</v>
      </c>
      <c r="F901" s="35">
        <v>44728</v>
      </c>
      <c r="G901" s="6">
        <v>1548</v>
      </c>
      <c r="H901" s="6">
        <v>63</v>
      </c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4.25" customHeight="1" x14ac:dyDescent="0.2">
      <c r="A902" s="6" t="s">
        <v>983</v>
      </c>
      <c r="B902" s="6" t="s">
        <v>64</v>
      </c>
      <c r="C902" s="6">
        <v>945</v>
      </c>
      <c r="D902" s="6">
        <v>58172</v>
      </c>
      <c r="E902" s="35">
        <v>39401</v>
      </c>
      <c r="F902" s="35">
        <v>44714</v>
      </c>
      <c r="G902" s="6">
        <v>5313</v>
      </c>
      <c r="H902" s="6">
        <v>425</v>
      </c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4.25" customHeight="1" x14ac:dyDescent="0.2">
      <c r="A903" s="6" t="s">
        <v>1536</v>
      </c>
      <c r="B903" s="6" t="s">
        <v>3297</v>
      </c>
      <c r="C903" s="6">
        <v>595</v>
      </c>
      <c r="D903" s="6">
        <v>58026</v>
      </c>
      <c r="E903" s="35">
        <v>42870</v>
      </c>
      <c r="F903" s="35">
        <v>44629</v>
      </c>
      <c r="G903" s="6">
        <v>1759</v>
      </c>
      <c r="H903" s="6">
        <v>263</v>
      </c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4.25" customHeight="1" x14ac:dyDescent="0.2">
      <c r="A904" s="6" t="s">
        <v>1056</v>
      </c>
      <c r="B904" s="6" t="s">
        <v>64</v>
      </c>
      <c r="C904" s="6">
        <v>667</v>
      </c>
      <c r="D904" s="6">
        <v>57826</v>
      </c>
      <c r="E904" s="35">
        <v>42510</v>
      </c>
      <c r="F904" s="35">
        <v>44656</v>
      </c>
      <c r="G904" s="6">
        <v>2146</v>
      </c>
      <c r="H904" s="6">
        <v>250</v>
      </c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4.25" customHeight="1" x14ac:dyDescent="0.2">
      <c r="A905" s="6" t="s">
        <v>3397</v>
      </c>
      <c r="B905" s="6" t="s">
        <v>3293</v>
      </c>
      <c r="C905" s="6">
        <v>159</v>
      </c>
      <c r="D905" s="6">
        <v>57666</v>
      </c>
      <c r="E905" s="35">
        <v>43790</v>
      </c>
      <c r="F905" s="35">
        <v>44219</v>
      </c>
      <c r="G905" s="6">
        <v>429</v>
      </c>
      <c r="H905" s="6">
        <v>24</v>
      </c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4.25" customHeight="1" x14ac:dyDescent="0.2">
      <c r="A906" s="6" t="s">
        <v>1063</v>
      </c>
      <c r="B906" s="6" t="s">
        <v>3285</v>
      </c>
      <c r="C906" s="6">
        <v>420</v>
      </c>
      <c r="D906" s="6">
        <v>57508</v>
      </c>
      <c r="E906" s="35">
        <v>39984</v>
      </c>
      <c r="F906" s="35">
        <v>44227</v>
      </c>
      <c r="G906" s="6">
        <v>4243</v>
      </c>
      <c r="H906" s="6">
        <v>225</v>
      </c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4.25" customHeight="1" x14ac:dyDescent="0.2">
      <c r="A907" s="6" t="s">
        <v>826</v>
      </c>
      <c r="B907" s="6" t="s">
        <v>64</v>
      </c>
      <c r="C907" s="6">
        <v>256</v>
      </c>
      <c r="D907" s="6">
        <v>57160</v>
      </c>
      <c r="E907" s="35">
        <v>38920</v>
      </c>
      <c r="F907" s="35">
        <v>44487</v>
      </c>
      <c r="G907" s="6">
        <v>5567</v>
      </c>
      <c r="H907" s="6">
        <v>181</v>
      </c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4.25" customHeight="1" x14ac:dyDescent="0.2">
      <c r="A908" s="6" t="s">
        <v>484</v>
      </c>
      <c r="B908" s="6" t="s">
        <v>64</v>
      </c>
      <c r="C908" s="6">
        <v>451</v>
      </c>
      <c r="D908" s="6">
        <v>57157</v>
      </c>
      <c r="E908" s="35">
        <v>38784</v>
      </c>
      <c r="F908" s="35">
        <v>44770</v>
      </c>
      <c r="G908" s="6">
        <v>5986</v>
      </c>
      <c r="H908" s="6">
        <v>313</v>
      </c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4.25" customHeight="1" x14ac:dyDescent="0.2">
      <c r="A909" s="6" t="s">
        <v>880</v>
      </c>
      <c r="B909" s="6" t="s">
        <v>3285</v>
      </c>
      <c r="C909" s="6">
        <v>533</v>
      </c>
      <c r="D909" s="6">
        <v>57125</v>
      </c>
      <c r="E909" s="35">
        <v>39887</v>
      </c>
      <c r="F909" s="35">
        <v>44655</v>
      </c>
      <c r="G909" s="6">
        <v>4768</v>
      </c>
      <c r="H909" s="6">
        <v>98</v>
      </c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4.25" customHeight="1" x14ac:dyDescent="0.2">
      <c r="A910" s="6" t="s">
        <v>1148</v>
      </c>
      <c r="B910" s="6" t="s">
        <v>3285</v>
      </c>
      <c r="C910" s="6">
        <v>385</v>
      </c>
      <c r="D910" s="6">
        <v>56927</v>
      </c>
      <c r="E910" s="35">
        <v>38990</v>
      </c>
      <c r="F910" s="35">
        <v>44705</v>
      </c>
      <c r="G910" s="6">
        <v>5715</v>
      </c>
      <c r="H910" s="6">
        <v>240</v>
      </c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4.25" customHeight="1" x14ac:dyDescent="0.2">
      <c r="A911" s="6" t="s">
        <v>1427</v>
      </c>
      <c r="B911" s="6" t="s">
        <v>3285</v>
      </c>
      <c r="C911" s="6">
        <v>503</v>
      </c>
      <c r="D911" s="6">
        <v>56705</v>
      </c>
      <c r="E911" s="35">
        <v>42644</v>
      </c>
      <c r="F911" s="35">
        <v>44752</v>
      </c>
      <c r="G911" s="6">
        <v>2108</v>
      </c>
      <c r="H911" s="6">
        <v>330</v>
      </c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4.25" customHeight="1" x14ac:dyDescent="0.2">
      <c r="A912" s="6" t="s">
        <v>314</v>
      </c>
      <c r="B912" s="6" t="s">
        <v>64</v>
      </c>
      <c r="C912" s="6">
        <v>545</v>
      </c>
      <c r="D912" s="6">
        <v>56492</v>
      </c>
      <c r="E912" s="35">
        <v>40400</v>
      </c>
      <c r="F912" s="35">
        <v>44725</v>
      </c>
      <c r="G912" s="6">
        <v>4325</v>
      </c>
      <c r="H912" s="6">
        <v>160</v>
      </c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4.25" customHeight="1" x14ac:dyDescent="0.2">
      <c r="A913" s="6" t="s">
        <v>1357</v>
      </c>
      <c r="B913" s="6" t="s">
        <v>64</v>
      </c>
      <c r="C913" s="6">
        <v>821</v>
      </c>
      <c r="D913" s="6">
        <v>56482</v>
      </c>
      <c r="E913" s="35">
        <v>40753</v>
      </c>
      <c r="F913" s="35">
        <v>44762</v>
      </c>
      <c r="G913" s="6">
        <v>4009</v>
      </c>
      <c r="H913" s="6">
        <v>230</v>
      </c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4.25" customHeight="1" x14ac:dyDescent="0.2">
      <c r="A914" s="6" t="s">
        <v>631</v>
      </c>
      <c r="B914" s="6" t="s">
        <v>3285</v>
      </c>
      <c r="C914" s="6">
        <v>945</v>
      </c>
      <c r="D914" s="6">
        <v>56461</v>
      </c>
      <c r="E914" s="35">
        <v>42838</v>
      </c>
      <c r="F914" s="35">
        <v>44742</v>
      </c>
      <c r="G914" s="6">
        <v>1904</v>
      </c>
      <c r="H914" s="6">
        <v>284</v>
      </c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4.25" customHeight="1" x14ac:dyDescent="0.2">
      <c r="A915" s="6" t="s">
        <v>3398</v>
      </c>
      <c r="B915" s="6" t="s">
        <v>3293</v>
      </c>
      <c r="C915" s="6">
        <v>142</v>
      </c>
      <c r="D915" s="6">
        <v>56215</v>
      </c>
      <c r="E915" s="35">
        <v>37355</v>
      </c>
      <c r="F915" s="35">
        <v>44017</v>
      </c>
      <c r="G915" s="6">
        <v>6662</v>
      </c>
      <c r="H915" s="6">
        <v>14</v>
      </c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4.25" customHeight="1" x14ac:dyDescent="0.2">
      <c r="A916" s="6" t="s">
        <v>1628</v>
      </c>
      <c r="B916" s="6" t="s">
        <v>3297</v>
      </c>
      <c r="C916" s="6">
        <v>463</v>
      </c>
      <c r="D916" s="6">
        <v>56082</v>
      </c>
      <c r="E916" s="35">
        <v>40485</v>
      </c>
      <c r="F916" s="35">
        <v>44626</v>
      </c>
      <c r="G916" s="6">
        <v>4141</v>
      </c>
      <c r="H916" s="6">
        <v>359</v>
      </c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4.25" customHeight="1" x14ac:dyDescent="0.2">
      <c r="A917" s="6" t="s">
        <v>1393</v>
      </c>
      <c r="B917" s="6" t="s">
        <v>3285</v>
      </c>
      <c r="C917" s="6">
        <v>503</v>
      </c>
      <c r="D917" s="6">
        <v>56082</v>
      </c>
      <c r="E917" s="35">
        <v>42816</v>
      </c>
      <c r="F917" s="35">
        <v>44389</v>
      </c>
      <c r="G917" s="6">
        <v>1573</v>
      </c>
      <c r="H917" s="6">
        <v>109</v>
      </c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4.25" customHeight="1" x14ac:dyDescent="0.2">
      <c r="A918" s="6" t="s">
        <v>821</v>
      </c>
      <c r="B918" s="6" t="s">
        <v>64</v>
      </c>
      <c r="C918" s="6">
        <v>218</v>
      </c>
      <c r="D918" s="6">
        <v>56069</v>
      </c>
      <c r="E918" s="35">
        <v>41051</v>
      </c>
      <c r="F918" s="35">
        <v>44132</v>
      </c>
      <c r="G918" s="6">
        <v>3081</v>
      </c>
      <c r="H918" s="6">
        <v>168</v>
      </c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4.25" customHeight="1" x14ac:dyDescent="0.2">
      <c r="A919" s="6" t="s">
        <v>1459</v>
      </c>
      <c r="B919" s="6" t="s">
        <v>3285</v>
      </c>
      <c r="C919" s="6">
        <v>774</v>
      </c>
      <c r="D919" s="6">
        <v>55856</v>
      </c>
      <c r="E919" s="35">
        <v>42313</v>
      </c>
      <c r="F919" s="35">
        <v>42740</v>
      </c>
      <c r="G919" s="6">
        <v>427</v>
      </c>
      <c r="H919" s="6">
        <v>346</v>
      </c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4.25" customHeight="1" x14ac:dyDescent="0.2">
      <c r="A920" s="6" t="s">
        <v>565</v>
      </c>
      <c r="B920" s="6" t="s">
        <v>64</v>
      </c>
      <c r="C920" s="6">
        <v>914</v>
      </c>
      <c r="D920" s="6">
        <v>55855</v>
      </c>
      <c r="E920" s="35">
        <v>40673</v>
      </c>
      <c r="F920" s="35">
        <v>44742</v>
      </c>
      <c r="G920" s="6">
        <v>4069</v>
      </c>
      <c r="H920" s="6">
        <v>392</v>
      </c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4.25" customHeight="1" x14ac:dyDescent="0.2">
      <c r="A921" s="6" t="s">
        <v>922</v>
      </c>
      <c r="B921" s="6" t="s">
        <v>64</v>
      </c>
      <c r="C921" s="6">
        <v>1582</v>
      </c>
      <c r="D921" s="6">
        <v>55845</v>
      </c>
      <c r="E921" s="35">
        <v>40797</v>
      </c>
      <c r="F921" s="35">
        <v>44215</v>
      </c>
      <c r="G921" s="6">
        <v>3418</v>
      </c>
      <c r="H921" s="6">
        <v>312</v>
      </c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4.25" customHeight="1" x14ac:dyDescent="0.2">
      <c r="A922" s="6" t="s">
        <v>1039</v>
      </c>
      <c r="B922" s="6" t="s">
        <v>3285</v>
      </c>
      <c r="C922" s="6">
        <v>229</v>
      </c>
      <c r="D922" s="6">
        <v>55631</v>
      </c>
      <c r="E922" s="35">
        <v>42914</v>
      </c>
      <c r="F922" s="35">
        <v>44725</v>
      </c>
      <c r="G922" s="6">
        <v>1811</v>
      </c>
      <c r="H922" s="6">
        <v>113</v>
      </c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4.25" customHeight="1" x14ac:dyDescent="0.2">
      <c r="A923" s="6" t="s">
        <v>841</v>
      </c>
      <c r="B923" s="6" t="s">
        <v>64</v>
      </c>
      <c r="C923" s="6">
        <v>1828</v>
      </c>
      <c r="D923" s="6">
        <v>55539</v>
      </c>
      <c r="E923" s="35">
        <v>43238</v>
      </c>
      <c r="F923" s="35">
        <v>43742</v>
      </c>
      <c r="G923" s="6">
        <v>504</v>
      </c>
      <c r="H923" s="6">
        <v>188</v>
      </c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4.25" customHeight="1" x14ac:dyDescent="0.2">
      <c r="A924" s="6" t="s">
        <v>1000</v>
      </c>
      <c r="B924" s="6" t="s">
        <v>64</v>
      </c>
      <c r="C924" s="6">
        <v>476</v>
      </c>
      <c r="D924" s="6">
        <v>55511</v>
      </c>
      <c r="E924" s="35">
        <v>39083</v>
      </c>
      <c r="F924" s="35">
        <v>44539</v>
      </c>
      <c r="G924" s="6">
        <v>5456</v>
      </c>
      <c r="H924" s="6">
        <v>343</v>
      </c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4.25" customHeight="1" x14ac:dyDescent="0.2">
      <c r="A925" s="6" t="s">
        <v>127</v>
      </c>
      <c r="B925" s="6" t="s">
        <v>3285</v>
      </c>
      <c r="C925" s="6">
        <v>446</v>
      </c>
      <c r="D925" s="6">
        <v>55383</v>
      </c>
      <c r="E925" s="35">
        <v>42922</v>
      </c>
      <c r="F925" s="35">
        <v>43546</v>
      </c>
      <c r="G925" s="6">
        <v>624</v>
      </c>
      <c r="H925" s="6">
        <v>314</v>
      </c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4.25" customHeight="1" x14ac:dyDescent="0.2">
      <c r="A926" s="6" t="s">
        <v>1166</v>
      </c>
      <c r="B926" s="6" t="s">
        <v>64</v>
      </c>
      <c r="C926" s="6">
        <v>473</v>
      </c>
      <c r="D926" s="6">
        <v>55329</v>
      </c>
      <c r="E926" s="35">
        <v>42601</v>
      </c>
      <c r="F926" s="35">
        <v>44760</v>
      </c>
      <c r="G926" s="6">
        <v>2159</v>
      </c>
      <c r="H926" s="6">
        <v>264</v>
      </c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4.25" customHeight="1" x14ac:dyDescent="0.2">
      <c r="A927" s="6" t="s">
        <v>1552</v>
      </c>
      <c r="B927" s="6" t="s">
        <v>3297</v>
      </c>
      <c r="C927" s="6">
        <v>325</v>
      </c>
      <c r="D927" s="6">
        <v>55318</v>
      </c>
      <c r="E927" s="35">
        <v>39927</v>
      </c>
      <c r="F927" s="35">
        <v>44559</v>
      </c>
      <c r="G927" s="6">
        <v>4632</v>
      </c>
      <c r="H927" s="6">
        <v>248</v>
      </c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4.25" customHeight="1" x14ac:dyDescent="0.2">
      <c r="A928" s="6" t="s">
        <v>1199</v>
      </c>
      <c r="B928" s="6" t="s">
        <v>3285</v>
      </c>
      <c r="C928" s="6">
        <v>275</v>
      </c>
      <c r="D928" s="6">
        <v>55270</v>
      </c>
      <c r="E928" s="35">
        <v>42031</v>
      </c>
      <c r="F928" s="35">
        <v>43185</v>
      </c>
      <c r="G928" s="6">
        <v>1154</v>
      </c>
      <c r="H928" s="6">
        <v>150</v>
      </c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4.25" customHeight="1" x14ac:dyDescent="0.2">
      <c r="A929" s="6" t="s">
        <v>258</v>
      </c>
      <c r="B929" s="6" t="s">
        <v>64</v>
      </c>
      <c r="C929" s="6">
        <v>295</v>
      </c>
      <c r="D929" s="6">
        <v>55200</v>
      </c>
      <c r="E929" s="35">
        <v>43166</v>
      </c>
      <c r="F929" s="35">
        <v>44258</v>
      </c>
      <c r="G929" s="6">
        <v>1092</v>
      </c>
      <c r="H929" s="6">
        <v>216</v>
      </c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4.25" customHeight="1" x14ac:dyDescent="0.2">
      <c r="A930" s="6" t="s">
        <v>184</v>
      </c>
      <c r="B930" s="6" t="s">
        <v>64</v>
      </c>
      <c r="C930" s="6">
        <v>952</v>
      </c>
      <c r="D930" s="6">
        <v>55136</v>
      </c>
      <c r="E930" s="35">
        <v>42119</v>
      </c>
      <c r="F930" s="35">
        <v>44655</v>
      </c>
      <c r="G930" s="6">
        <v>2536</v>
      </c>
      <c r="H930" s="6">
        <v>0</v>
      </c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4.25" customHeight="1" x14ac:dyDescent="0.2">
      <c r="A931" s="6" t="s">
        <v>395</v>
      </c>
      <c r="B931" s="6" t="s">
        <v>3285</v>
      </c>
      <c r="C931" s="6">
        <v>312</v>
      </c>
      <c r="D931" s="6">
        <v>55126</v>
      </c>
      <c r="E931" s="35">
        <v>38666</v>
      </c>
      <c r="F931" s="35">
        <v>43995</v>
      </c>
      <c r="G931" s="6">
        <v>5329</v>
      </c>
      <c r="H931" s="6">
        <v>278</v>
      </c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4.25" customHeight="1" x14ac:dyDescent="0.2">
      <c r="A932" s="6" t="s">
        <v>1340</v>
      </c>
      <c r="B932" s="6" t="s">
        <v>3285</v>
      </c>
      <c r="C932" s="6">
        <v>162</v>
      </c>
      <c r="D932" s="6">
        <v>55068</v>
      </c>
      <c r="E932" s="35">
        <v>42846</v>
      </c>
      <c r="F932" s="35">
        <v>44727</v>
      </c>
      <c r="G932" s="6">
        <v>1881</v>
      </c>
      <c r="H932" s="6">
        <v>73</v>
      </c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4.25" customHeight="1" x14ac:dyDescent="0.2">
      <c r="A933" s="6" t="s">
        <v>810</v>
      </c>
      <c r="B933" s="6" t="s">
        <v>64</v>
      </c>
      <c r="C933" s="6">
        <v>999</v>
      </c>
      <c r="D933" s="6">
        <v>55005</v>
      </c>
      <c r="E933" s="35">
        <v>38374</v>
      </c>
      <c r="F933" s="35">
        <v>44767</v>
      </c>
      <c r="G933" s="6">
        <v>6393</v>
      </c>
      <c r="H933" s="6">
        <v>580</v>
      </c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4.25" customHeight="1" x14ac:dyDescent="0.2">
      <c r="A934" s="6" t="s">
        <v>337</v>
      </c>
      <c r="B934" s="6" t="s">
        <v>3285</v>
      </c>
      <c r="C934" s="6">
        <v>425</v>
      </c>
      <c r="D934" s="6">
        <v>55003</v>
      </c>
      <c r="E934" s="35">
        <v>41623</v>
      </c>
      <c r="F934" s="35">
        <v>42702</v>
      </c>
      <c r="G934" s="6">
        <v>1079</v>
      </c>
      <c r="H934" s="6">
        <v>110</v>
      </c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4.25" customHeight="1" x14ac:dyDescent="0.2">
      <c r="A935" s="6" t="s">
        <v>1546</v>
      </c>
      <c r="B935" s="6" t="s">
        <v>3297</v>
      </c>
      <c r="C935" s="6">
        <v>251</v>
      </c>
      <c r="D935" s="6">
        <v>54998</v>
      </c>
      <c r="E935" s="35">
        <v>37673</v>
      </c>
      <c r="F935" s="35">
        <v>44586</v>
      </c>
      <c r="G935" s="6">
        <v>6913</v>
      </c>
      <c r="H935" s="6">
        <v>140</v>
      </c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4.25" customHeight="1" x14ac:dyDescent="0.2">
      <c r="A936" s="6" t="s">
        <v>1467</v>
      </c>
      <c r="B936" s="6" t="s">
        <v>3285</v>
      </c>
      <c r="C936" s="6">
        <v>691</v>
      </c>
      <c r="D936" s="6">
        <v>54995</v>
      </c>
      <c r="E936" s="35">
        <v>40547</v>
      </c>
      <c r="F936" s="35">
        <v>44753</v>
      </c>
      <c r="G936" s="6">
        <v>4206</v>
      </c>
      <c r="H936" s="6">
        <v>432</v>
      </c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4.25" customHeight="1" x14ac:dyDescent="0.2">
      <c r="A937" s="6" t="s">
        <v>1435</v>
      </c>
      <c r="B937" s="6" t="s">
        <v>64</v>
      </c>
      <c r="C937" s="6">
        <v>680</v>
      </c>
      <c r="D937" s="6">
        <v>54643</v>
      </c>
      <c r="E937" s="35">
        <v>42621</v>
      </c>
      <c r="F937" s="35">
        <v>44763</v>
      </c>
      <c r="G937" s="6">
        <v>2142</v>
      </c>
      <c r="H937" s="6">
        <v>453</v>
      </c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4.25" customHeight="1" x14ac:dyDescent="0.2">
      <c r="A938" s="6" t="s">
        <v>1362</v>
      </c>
      <c r="B938" s="6" t="s">
        <v>64</v>
      </c>
      <c r="C938" s="6">
        <v>492</v>
      </c>
      <c r="D938" s="6">
        <v>54619</v>
      </c>
      <c r="E938" s="35">
        <v>42351</v>
      </c>
      <c r="F938" s="35">
        <v>44653</v>
      </c>
      <c r="G938" s="6">
        <v>2302</v>
      </c>
      <c r="H938" s="6">
        <v>348</v>
      </c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4.25" customHeight="1" x14ac:dyDescent="0.2">
      <c r="A939" s="6" t="s">
        <v>611</v>
      </c>
      <c r="B939" s="6" t="s">
        <v>64</v>
      </c>
      <c r="C939" s="6">
        <v>396</v>
      </c>
      <c r="D939" s="6">
        <v>54289</v>
      </c>
      <c r="E939" s="35">
        <v>41702</v>
      </c>
      <c r="F939" s="35">
        <v>44746</v>
      </c>
      <c r="G939" s="6">
        <v>3044</v>
      </c>
      <c r="H939" s="6">
        <v>207</v>
      </c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4.25" customHeight="1" x14ac:dyDescent="0.2">
      <c r="A940" s="6" t="s">
        <v>1045</v>
      </c>
      <c r="B940" s="6" t="s">
        <v>3285</v>
      </c>
      <c r="C940" s="6">
        <v>615</v>
      </c>
      <c r="D940" s="6">
        <v>54248</v>
      </c>
      <c r="E940" s="35">
        <v>43249</v>
      </c>
      <c r="F940" s="35">
        <v>44096</v>
      </c>
      <c r="G940" s="6">
        <v>847</v>
      </c>
      <c r="H940" s="6">
        <v>481</v>
      </c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4.25" customHeight="1" x14ac:dyDescent="0.2">
      <c r="A941" s="6" t="s">
        <v>3399</v>
      </c>
      <c r="B941" s="6" t="s">
        <v>3285</v>
      </c>
      <c r="C941" s="6">
        <v>450</v>
      </c>
      <c r="D941" s="6">
        <v>54160</v>
      </c>
      <c r="E941" s="35">
        <v>39527</v>
      </c>
      <c r="F941" s="35">
        <v>44082</v>
      </c>
      <c r="G941" s="6">
        <v>4555</v>
      </c>
      <c r="H941" s="6">
        <v>280</v>
      </c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4.25" customHeight="1" x14ac:dyDescent="0.2">
      <c r="A942" s="6" t="s">
        <v>342</v>
      </c>
      <c r="B942" s="6" t="s">
        <v>64</v>
      </c>
      <c r="C942" s="6">
        <v>463</v>
      </c>
      <c r="D942" s="6">
        <v>54134</v>
      </c>
      <c r="E942" s="35">
        <v>40988</v>
      </c>
      <c r="F942" s="35">
        <v>44148</v>
      </c>
      <c r="G942" s="6">
        <v>3160</v>
      </c>
      <c r="H942" s="6">
        <v>321</v>
      </c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4.25" customHeight="1" x14ac:dyDescent="0.2">
      <c r="A943" s="6" t="s">
        <v>1301</v>
      </c>
      <c r="B943" s="6" t="s">
        <v>64</v>
      </c>
      <c r="C943" s="6">
        <v>771</v>
      </c>
      <c r="D943" s="6">
        <v>53619</v>
      </c>
      <c r="E943" s="35">
        <v>40788</v>
      </c>
      <c r="F943" s="35">
        <v>44757</v>
      </c>
      <c r="G943" s="6">
        <v>3969</v>
      </c>
      <c r="H943" s="6">
        <v>349</v>
      </c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4.25" customHeight="1" x14ac:dyDescent="0.2">
      <c r="A944" s="6" t="s">
        <v>1697</v>
      </c>
      <c r="B944" s="6" t="s">
        <v>3297</v>
      </c>
      <c r="C944" s="6">
        <v>983</v>
      </c>
      <c r="D944" s="6">
        <v>53618</v>
      </c>
      <c r="E944" s="35">
        <v>38833</v>
      </c>
      <c r="F944" s="35">
        <v>44533</v>
      </c>
      <c r="G944" s="6">
        <v>5700</v>
      </c>
      <c r="H944" s="6">
        <v>212</v>
      </c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4.25" customHeight="1" x14ac:dyDescent="0.2">
      <c r="A945" s="6" t="s">
        <v>339</v>
      </c>
      <c r="B945" s="6" t="s">
        <v>64</v>
      </c>
      <c r="C945" s="6">
        <v>634</v>
      </c>
      <c r="D945" s="6">
        <v>53610</v>
      </c>
      <c r="E945" s="35">
        <v>40206</v>
      </c>
      <c r="F945" s="35">
        <v>44666</v>
      </c>
      <c r="G945" s="6">
        <v>4460</v>
      </c>
      <c r="H945" s="6">
        <v>410</v>
      </c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4.25" customHeight="1" x14ac:dyDescent="0.2">
      <c r="A946" s="6" t="s">
        <v>263</v>
      </c>
      <c r="B946" s="6" t="s">
        <v>3285</v>
      </c>
      <c r="C946" s="6">
        <v>136</v>
      </c>
      <c r="D946" s="6">
        <v>53580</v>
      </c>
      <c r="E946" s="35">
        <v>44108</v>
      </c>
      <c r="F946" s="35">
        <v>44559</v>
      </c>
      <c r="G946" s="6">
        <v>451</v>
      </c>
      <c r="H946" s="6">
        <v>112</v>
      </c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4.25" customHeight="1" x14ac:dyDescent="0.2">
      <c r="A947" s="6" t="s">
        <v>1732</v>
      </c>
      <c r="B947" s="6" t="s">
        <v>3297</v>
      </c>
      <c r="C947" s="6">
        <v>599</v>
      </c>
      <c r="D947" s="6">
        <v>53410</v>
      </c>
      <c r="E947" s="35">
        <v>40047</v>
      </c>
      <c r="F947" s="35">
        <v>44609</v>
      </c>
      <c r="G947" s="6">
        <v>4562</v>
      </c>
      <c r="H947" s="6">
        <v>235</v>
      </c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4.25" customHeight="1" x14ac:dyDescent="0.2">
      <c r="A948" s="6" t="s">
        <v>1744</v>
      </c>
      <c r="B948" s="6" t="s">
        <v>3297</v>
      </c>
      <c r="C948" s="6">
        <v>491</v>
      </c>
      <c r="D948" s="6">
        <v>53257</v>
      </c>
      <c r="E948" s="35">
        <v>41027</v>
      </c>
      <c r="F948" s="35">
        <v>44510</v>
      </c>
      <c r="G948" s="6">
        <v>3483</v>
      </c>
      <c r="H948" s="6">
        <v>472</v>
      </c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4.25" customHeight="1" x14ac:dyDescent="0.2">
      <c r="A949" s="6" t="s">
        <v>1746</v>
      </c>
      <c r="B949" s="6" t="s">
        <v>3297</v>
      </c>
      <c r="C949" s="6">
        <v>463</v>
      </c>
      <c r="D949" s="6">
        <v>53203</v>
      </c>
      <c r="E949" s="35">
        <v>39736</v>
      </c>
      <c r="F949" s="35">
        <v>44622</v>
      </c>
      <c r="G949" s="6">
        <v>4886</v>
      </c>
      <c r="H949" s="6">
        <v>318</v>
      </c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4.25" customHeight="1" x14ac:dyDescent="0.2">
      <c r="A950" s="6" t="s">
        <v>745</v>
      </c>
      <c r="B950" s="6" t="s">
        <v>64</v>
      </c>
      <c r="C950" s="6">
        <v>417</v>
      </c>
      <c r="D950" s="6">
        <v>53160</v>
      </c>
      <c r="E950" s="35">
        <v>42493</v>
      </c>
      <c r="F950" s="35">
        <v>44707</v>
      </c>
      <c r="G950" s="6">
        <v>2214</v>
      </c>
      <c r="H950" s="6">
        <v>140</v>
      </c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4.25" customHeight="1" x14ac:dyDescent="0.2">
      <c r="A951" s="6" t="s">
        <v>950</v>
      </c>
      <c r="B951" s="6" t="s">
        <v>64</v>
      </c>
      <c r="C951" s="6">
        <v>634</v>
      </c>
      <c r="D951" s="6">
        <v>53112</v>
      </c>
      <c r="E951" s="35">
        <v>40842</v>
      </c>
      <c r="F951" s="35">
        <v>44767</v>
      </c>
      <c r="G951" s="6">
        <v>3925</v>
      </c>
      <c r="H951" s="6">
        <v>331</v>
      </c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4.25" customHeight="1" x14ac:dyDescent="0.2">
      <c r="A952" s="6" t="s">
        <v>997</v>
      </c>
      <c r="B952" s="6" t="s">
        <v>3285</v>
      </c>
      <c r="C952" s="6">
        <v>520</v>
      </c>
      <c r="D952" s="6">
        <v>53061</v>
      </c>
      <c r="E952" s="35">
        <v>43075</v>
      </c>
      <c r="F952" s="35">
        <v>44748</v>
      </c>
      <c r="G952" s="6">
        <v>1673</v>
      </c>
      <c r="H952" s="6">
        <v>347</v>
      </c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4.25" customHeight="1" x14ac:dyDescent="0.2">
      <c r="A953" s="6" t="s">
        <v>2018</v>
      </c>
      <c r="B953" s="6" t="s">
        <v>3297</v>
      </c>
      <c r="C953" s="6">
        <v>528</v>
      </c>
      <c r="D953" s="6">
        <v>52982</v>
      </c>
      <c r="E953" s="35">
        <v>43422</v>
      </c>
      <c r="F953" s="35">
        <v>44612</v>
      </c>
      <c r="G953" s="6">
        <v>1190</v>
      </c>
      <c r="H953" s="6">
        <v>389</v>
      </c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4.25" customHeight="1" x14ac:dyDescent="0.2">
      <c r="A954" s="6" t="s">
        <v>1468</v>
      </c>
      <c r="B954" s="6" t="s">
        <v>64</v>
      </c>
      <c r="C954" s="6">
        <v>706</v>
      </c>
      <c r="D954" s="6">
        <v>52932</v>
      </c>
      <c r="E954" s="35">
        <v>37890</v>
      </c>
      <c r="F954" s="35">
        <v>44590</v>
      </c>
      <c r="G954" s="6">
        <v>6700</v>
      </c>
      <c r="H954" s="6">
        <v>332</v>
      </c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4.25" customHeight="1" x14ac:dyDescent="0.2">
      <c r="A955" s="6" t="s">
        <v>697</v>
      </c>
      <c r="B955" s="6" t="s">
        <v>64</v>
      </c>
      <c r="C955" s="6">
        <v>581</v>
      </c>
      <c r="D955" s="6">
        <v>52917</v>
      </c>
      <c r="E955" s="35">
        <v>39944</v>
      </c>
      <c r="F955" s="35">
        <v>44462</v>
      </c>
      <c r="G955" s="6">
        <v>4518</v>
      </c>
      <c r="H955" s="6">
        <v>312</v>
      </c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4.25" customHeight="1" x14ac:dyDescent="0.2">
      <c r="A956" s="6" t="s">
        <v>1534</v>
      </c>
      <c r="B956" s="6" t="s">
        <v>3297</v>
      </c>
      <c r="C956" s="6">
        <v>306</v>
      </c>
      <c r="D956" s="6">
        <v>52900</v>
      </c>
      <c r="E956" s="35">
        <v>43739</v>
      </c>
      <c r="F956" s="35">
        <v>44636</v>
      </c>
      <c r="G956" s="6">
        <v>897</v>
      </c>
      <c r="H956" s="6">
        <v>38</v>
      </c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4.25" customHeight="1" x14ac:dyDescent="0.2">
      <c r="A957" s="6" t="s">
        <v>154</v>
      </c>
      <c r="B957" s="6" t="s">
        <v>64</v>
      </c>
      <c r="C957" s="6">
        <v>271</v>
      </c>
      <c r="D957" s="6">
        <v>52824</v>
      </c>
      <c r="E957" s="35">
        <v>40973</v>
      </c>
      <c r="F957" s="35">
        <v>41589</v>
      </c>
      <c r="G957" s="6">
        <v>616</v>
      </c>
      <c r="H957" s="6">
        <v>202</v>
      </c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4.25" customHeight="1" x14ac:dyDescent="0.2">
      <c r="A958" s="6" t="s">
        <v>1201</v>
      </c>
      <c r="B958" s="6" t="s">
        <v>64</v>
      </c>
      <c r="C958" s="6">
        <v>1396</v>
      </c>
      <c r="D958" s="6">
        <v>52792</v>
      </c>
      <c r="E958" s="35">
        <v>43746</v>
      </c>
      <c r="F958" s="35">
        <v>44717</v>
      </c>
      <c r="G958" s="6">
        <v>971</v>
      </c>
      <c r="H958" s="6">
        <v>256</v>
      </c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4.25" customHeight="1" x14ac:dyDescent="0.2">
      <c r="A959" s="6" t="s">
        <v>904</v>
      </c>
      <c r="B959" s="6" t="s">
        <v>3285</v>
      </c>
      <c r="C959" s="6">
        <v>109</v>
      </c>
      <c r="D959" s="6">
        <v>52777</v>
      </c>
      <c r="E959" s="35">
        <v>41976</v>
      </c>
      <c r="F959" s="35">
        <v>44740</v>
      </c>
      <c r="G959" s="6">
        <v>2764</v>
      </c>
      <c r="H959" s="6">
        <v>33</v>
      </c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4.25" customHeight="1" x14ac:dyDescent="0.2">
      <c r="A960" s="6" t="s">
        <v>1771</v>
      </c>
      <c r="B960" s="6" t="s">
        <v>3297</v>
      </c>
      <c r="C960" s="6">
        <v>244</v>
      </c>
      <c r="D960" s="6">
        <v>52757</v>
      </c>
      <c r="E960" s="35">
        <v>42025</v>
      </c>
      <c r="F960" s="35">
        <v>44517</v>
      </c>
      <c r="G960" s="6">
        <v>2492</v>
      </c>
      <c r="H960" s="6">
        <v>128</v>
      </c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4.25" customHeight="1" x14ac:dyDescent="0.2">
      <c r="A961" s="6" t="s">
        <v>501</v>
      </c>
      <c r="B961" s="6" t="s">
        <v>64</v>
      </c>
      <c r="C961" s="6">
        <v>658</v>
      </c>
      <c r="D961" s="6">
        <v>52750</v>
      </c>
      <c r="E961" s="35">
        <v>40912</v>
      </c>
      <c r="F961" s="35">
        <v>44592</v>
      </c>
      <c r="G961" s="6">
        <v>3680</v>
      </c>
      <c r="H961" s="6">
        <v>456</v>
      </c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4.25" customHeight="1" x14ac:dyDescent="0.2">
      <c r="A962" s="6" t="s">
        <v>1367</v>
      </c>
      <c r="B962" s="6" t="s">
        <v>3285</v>
      </c>
      <c r="C962" s="6">
        <v>249</v>
      </c>
      <c r="D962" s="6">
        <v>52459</v>
      </c>
      <c r="E962" s="35">
        <v>43868</v>
      </c>
      <c r="F962" s="35">
        <v>44756</v>
      </c>
      <c r="G962" s="6">
        <v>888</v>
      </c>
      <c r="H962" s="6">
        <v>200</v>
      </c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4.25" customHeight="1" x14ac:dyDescent="0.2">
      <c r="A963" s="6" t="s">
        <v>1148</v>
      </c>
      <c r="B963" s="6" t="s">
        <v>2481</v>
      </c>
      <c r="C963" s="6">
        <v>372</v>
      </c>
      <c r="D963" s="6">
        <v>52365</v>
      </c>
      <c r="E963" s="35">
        <v>38990</v>
      </c>
      <c r="F963" s="35">
        <v>44373</v>
      </c>
      <c r="G963" s="6">
        <v>5383</v>
      </c>
      <c r="H963" s="6">
        <v>240</v>
      </c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4.25" customHeight="1" x14ac:dyDescent="0.2">
      <c r="A964" s="6" t="s">
        <v>1084</v>
      </c>
      <c r="B964" s="6" t="s">
        <v>64</v>
      </c>
      <c r="C964" s="6">
        <v>746</v>
      </c>
      <c r="D964" s="6">
        <v>52190</v>
      </c>
      <c r="E964" s="35">
        <v>39226</v>
      </c>
      <c r="F964" s="35">
        <v>44774</v>
      </c>
      <c r="G964" s="6">
        <v>5548</v>
      </c>
      <c r="H964" s="6">
        <v>274</v>
      </c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4.25" customHeight="1" x14ac:dyDescent="0.2">
      <c r="A965" s="6" t="s">
        <v>282</v>
      </c>
      <c r="B965" s="6" t="s">
        <v>3285</v>
      </c>
      <c r="C965" s="6">
        <v>465</v>
      </c>
      <c r="D965" s="6">
        <v>52145</v>
      </c>
      <c r="E965" s="35">
        <v>42589</v>
      </c>
      <c r="F965" s="35">
        <v>43593</v>
      </c>
      <c r="G965" s="6">
        <v>1004</v>
      </c>
      <c r="H965" s="6">
        <v>218</v>
      </c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4.25" customHeight="1" x14ac:dyDescent="0.2">
      <c r="A966" s="6" t="s">
        <v>662</v>
      </c>
      <c r="B966" s="6" t="s">
        <v>3285</v>
      </c>
      <c r="C966" s="6">
        <v>154</v>
      </c>
      <c r="D966" s="6">
        <v>52097</v>
      </c>
      <c r="E966" s="35">
        <v>39632</v>
      </c>
      <c r="F966" s="35">
        <v>44739</v>
      </c>
      <c r="G966" s="6">
        <v>5107</v>
      </c>
      <c r="H966" s="6">
        <v>91</v>
      </c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4.25" customHeight="1" x14ac:dyDescent="0.2">
      <c r="A967" s="6" t="s">
        <v>347</v>
      </c>
      <c r="B967" s="6" t="s">
        <v>64</v>
      </c>
      <c r="C967" s="6">
        <v>730</v>
      </c>
      <c r="D967" s="6">
        <v>51986</v>
      </c>
      <c r="E967" s="35">
        <v>42433</v>
      </c>
      <c r="F967" s="35">
        <v>44345</v>
      </c>
      <c r="G967" s="6">
        <v>1912</v>
      </c>
      <c r="H967" s="6">
        <v>930</v>
      </c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4.25" customHeight="1" x14ac:dyDescent="0.2">
      <c r="A968" s="6" t="s">
        <v>89</v>
      </c>
      <c r="B968" s="6" t="s">
        <v>64</v>
      </c>
      <c r="C968" s="6">
        <v>552</v>
      </c>
      <c r="D968" s="6">
        <v>51886</v>
      </c>
      <c r="E968" s="35">
        <v>42762</v>
      </c>
      <c r="F968" s="35">
        <v>44297</v>
      </c>
      <c r="G968" s="6">
        <v>1535</v>
      </c>
      <c r="H968" s="6">
        <v>248</v>
      </c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4.25" customHeight="1" x14ac:dyDescent="0.2">
      <c r="A969" s="6" t="s">
        <v>667</v>
      </c>
      <c r="B969" s="6" t="s">
        <v>64</v>
      </c>
      <c r="C969" s="6">
        <v>615</v>
      </c>
      <c r="D969" s="6">
        <v>51856</v>
      </c>
      <c r="E969" s="35">
        <v>42191</v>
      </c>
      <c r="F969" s="35">
        <v>44768</v>
      </c>
      <c r="G969" s="6">
        <v>2577</v>
      </c>
      <c r="H969" s="6">
        <v>513</v>
      </c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4.25" customHeight="1" x14ac:dyDescent="0.2">
      <c r="A970" s="6" t="s">
        <v>980</v>
      </c>
      <c r="B970" s="6" t="s">
        <v>3285</v>
      </c>
      <c r="C970" s="6">
        <v>301</v>
      </c>
      <c r="D970" s="6">
        <v>51781</v>
      </c>
      <c r="E970" s="35">
        <v>42485</v>
      </c>
      <c r="F970" s="35">
        <v>44039</v>
      </c>
      <c r="G970" s="6">
        <v>1554</v>
      </c>
      <c r="H970" s="6">
        <v>254</v>
      </c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4.25" customHeight="1" x14ac:dyDescent="0.2">
      <c r="A971" s="6" t="s">
        <v>662</v>
      </c>
      <c r="B971" s="6" t="s">
        <v>2481</v>
      </c>
      <c r="C971" s="6">
        <v>148</v>
      </c>
      <c r="D971" s="6">
        <v>51713</v>
      </c>
      <c r="E971" s="35">
        <v>39632</v>
      </c>
      <c r="F971" s="35">
        <v>44358</v>
      </c>
      <c r="G971" s="6">
        <v>4726</v>
      </c>
      <c r="H971" s="6">
        <v>91</v>
      </c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4.25" customHeight="1" x14ac:dyDescent="0.2">
      <c r="A972" s="6" t="s">
        <v>960</v>
      </c>
      <c r="B972" s="6" t="s">
        <v>64</v>
      </c>
      <c r="C972" s="6">
        <v>889</v>
      </c>
      <c r="D972" s="6">
        <v>51470</v>
      </c>
      <c r="E972" s="35">
        <v>39981</v>
      </c>
      <c r="F972" s="35">
        <v>44749</v>
      </c>
      <c r="G972" s="6">
        <v>4768</v>
      </c>
      <c r="H972" s="6">
        <v>588</v>
      </c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4.25" customHeight="1" x14ac:dyDescent="0.2">
      <c r="A973" s="6" t="s">
        <v>1227</v>
      </c>
      <c r="B973" s="6" t="s">
        <v>3285</v>
      </c>
      <c r="C973" s="6">
        <v>301</v>
      </c>
      <c r="D973" s="6">
        <v>51354</v>
      </c>
      <c r="E973" s="35">
        <v>40838</v>
      </c>
      <c r="F973" s="35">
        <v>44734</v>
      </c>
      <c r="G973" s="6">
        <v>3896</v>
      </c>
      <c r="H973" s="6">
        <v>209</v>
      </c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4.25" customHeight="1" x14ac:dyDescent="0.2">
      <c r="A974" s="6" t="s">
        <v>1385</v>
      </c>
      <c r="B974" s="6" t="s">
        <v>64</v>
      </c>
      <c r="C974" s="6">
        <v>178</v>
      </c>
      <c r="D974" s="6">
        <v>51314</v>
      </c>
      <c r="E974" s="35">
        <v>39164</v>
      </c>
      <c r="F974" s="35">
        <v>44640</v>
      </c>
      <c r="G974" s="6">
        <v>5476</v>
      </c>
      <c r="H974" s="6">
        <v>134</v>
      </c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4.25" customHeight="1" x14ac:dyDescent="0.2">
      <c r="A975" s="6" t="s">
        <v>196</v>
      </c>
      <c r="B975" s="6" t="s">
        <v>3285</v>
      </c>
      <c r="C975" s="6">
        <v>497</v>
      </c>
      <c r="D975" s="6">
        <v>51025</v>
      </c>
      <c r="E975" s="35">
        <v>39119</v>
      </c>
      <c r="F975" s="35">
        <v>44711</v>
      </c>
      <c r="G975" s="6">
        <v>5592</v>
      </c>
      <c r="H975" s="6">
        <v>198</v>
      </c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4.25" customHeight="1" x14ac:dyDescent="0.2">
      <c r="A976" s="6" t="s">
        <v>1332</v>
      </c>
      <c r="B976" s="6" t="s">
        <v>64</v>
      </c>
      <c r="C976" s="6">
        <v>942</v>
      </c>
      <c r="D976" s="6">
        <v>50889</v>
      </c>
      <c r="E976" s="35">
        <v>41035</v>
      </c>
      <c r="F976" s="35">
        <v>44026</v>
      </c>
      <c r="G976" s="6">
        <v>2991</v>
      </c>
      <c r="H976" s="6">
        <v>465</v>
      </c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4.25" customHeight="1" x14ac:dyDescent="0.2">
      <c r="A977" s="6" t="s">
        <v>738</v>
      </c>
      <c r="B977" s="6" t="s">
        <v>64</v>
      </c>
      <c r="C977" s="6">
        <v>311</v>
      </c>
      <c r="D977" s="6">
        <v>50864</v>
      </c>
      <c r="E977" s="35">
        <v>41700</v>
      </c>
      <c r="F977" s="35">
        <v>43263</v>
      </c>
      <c r="G977" s="6">
        <v>1563</v>
      </c>
      <c r="H977" s="6">
        <v>157</v>
      </c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4.25" customHeight="1" x14ac:dyDescent="0.2">
      <c r="A978" s="6" t="s">
        <v>3400</v>
      </c>
      <c r="B978" s="6" t="s">
        <v>3285</v>
      </c>
      <c r="C978" s="6">
        <v>333</v>
      </c>
      <c r="D978" s="6">
        <v>50819</v>
      </c>
      <c r="E978" s="35">
        <v>38812</v>
      </c>
      <c r="F978" s="35">
        <v>44261</v>
      </c>
      <c r="G978" s="6">
        <v>5449</v>
      </c>
      <c r="H978" s="6">
        <v>2</v>
      </c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4.25" customHeight="1" x14ac:dyDescent="0.2">
      <c r="A979" s="6" t="s">
        <v>430</v>
      </c>
      <c r="B979" s="6" t="s">
        <v>64</v>
      </c>
      <c r="C979" s="6">
        <v>541</v>
      </c>
      <c r="D979" s="6">
        <v>50797</v>
      </c>
      <c r="E979" s="35">
        <v>41626</v>
      </c>
      <c r="F979" s="35">
        <v>44599</v>
      </c>
      <c r="G979" s="6">
        <v>2973</v>
      </c>
      <c r="H979" s="6">
        <v>309</v>
      </c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4.25" customHeight="1" x14ac:dyDescent="0.2">
      <c r="A980" s="6" t="s">
        <v>513</v>
      </c>
      <c r="B980" s="6" t="s">
        <v>64</v>
      </c>
      <c r="C980" s="6">
        <v>804</v>
      </c>
      <c r="D980" s="6">
        <v>50625</v>
      </c>
      <c r="E980" s="35">
        <v>39841</v>
      </c>
      <c r="F980" s="35">
        <v>44770</v>
      </c>
      <c r="G980" s="6">
        <v>4929</v>
      </c>
      <c r="H980" s="6">
        <v>259</v>
      </c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4.25" customHeight="1" x14ac:dyDescent="0.2">
      <c r="A981" s="6" t="s">
        <v>867</v>
      </c>
      <c r="B981" s="6" t="s">
        <v>64</v>
      </c>
      <c r="C981" s="6">
        <v>440</v>
      </c>
      <c r="D981" s="6">
        <v>50573</v>
      </c>
      <c r="E981" s="35">
        <v>41954</v>
      </c>
      <c r="F981" s="35">
        <v>44765</v>
      </c>
      <c r="G981" s="6">
        <v>2811</v>
      </c>
      <c r="H981" s="6">
        <v>244</v>
      </c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4.25" customHeight="1" x14ac:dyDescent="0.2">
      <c r="A982" s="6" t="s">
        <v>1704</v>
      </c>
      <c r="B982" s="6" t="s">
        <v>3297</v>
      </c>
      <c r="C982" s="6">
        <v>244</v>
      </c>
      <c r="D982" s="6">
        <v>50550</v>
      </c>
      <c r="E982" s="35">
        <v>39106</v>
      </c>
      <c r="F982" s="35">
        <v>44633</v>
      </c>
      <c r="G982" s="6">
        <v>5527</v>
      </c>
      <c r="H982" s="6">
        <v>122</v>
      </c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4.25" customHeight="1" x14ac:dyDescent="0.2">
      <c r="A983" s="6" t="s">
        <v>1155</v>
      </c>
      <c r="B983" s="6" t="s">
        <v>64</v>
      </c>
      <c r="C983" s="6">
        <v>545</v>
      </c>
      <c r="D983" s="6">
        <v>50514</v>
      </c>
      <c r="E983" s="35">
        <v>41360</v>
      </c>
      <c r="F983" s="35">
        <v>43406</v>
      </c>
      <c r="G983" s="6">
        <v>2046</v>
      </c>
      <c r="H983" s="6">
        <v>295</v>
      </c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4.25" customHeight="1" x14ac:dyDescent="0.2">
      <c r="A984" s="6" t="s">
        <v>811</v>
      </c>
      <c r="B984" s="6" t="s">
        <v>64</v>
      </c>
      <c r="C984" s="6">
        <v>329</v>
      </c>
      <c r="D984" s="6">
        <v>50458</v>
      </c>
      <c r="E984" s="35">
        <v>36673</v>
      </c>
      <c r="F984" s="35">
        <v>44489</v>
      </c>
      <c r="G984" s="6">
        <v>7816</v>
      </c>
      <c r="H984" s="6">
        <v>176</v>
      </c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4.25" customHeight="1" x14ac:dyDescent="0.2">
      <c r="A985" s="6" t="s">
        <v>403</v>
      </c>
      <c r="B985" s="6" t="s">
        <v>64</v>
      </c>
      <c r="C985" s="6">
        <v>449</v>
      </c>
      <c r="D985" s="6">
        <v>50431</v>
      </c>
      <c r="E985" s="35">
        <v>41435</v>
      </c>
      <c r="F985" s="35">
        <v>44206</v>
      </c>
      <c r="G985" s="6">
        <v>2771</v>
      </c>
      <c r="H985" s="6">
        <v>346</v>
      </c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4.25" customHeight="1" x14ac:dyDescent="0.2">
      <c r="A986" s="6" t="s">
        <v>403</v>
      </c>
      <c r="B986" s="6" t="s">
        <v>64</v>
      </c>
      <c r="C986" s="6">
        <v>449</v>
      </c>
      <c r="D986" s="6">
        <v>50431</v>
      </c>
      <c r="E986" s="35">
        <v>41435</v>
      </c>
      <c r="F986" s="35">
        <v>44206</v>
      </c>
      <c r="G986" s="6">
        <v>2771</v>
      </c>
      <c r="H986" s="6">
        <v>346</v>
      </c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4.25" customHeight="1" x14ac:dyDescent="0.2">
      <c r="A987" s="6" t="s">
        <v>713</v>
      </c>
      <c r="B987" s="6" t="s">
        <v>3285</v>
      </c>
      <c r="C987" s="6">
        <v>167</v>
      </c>
      <c r="D987" s="6">
        <v>50250</v>
      </c>
      <c r="E987" s="35">
        <v>41518</v>
      </c>
      <c r="F987" s="35">
        <v>44705</v>
      </c>
      <c r="G987" s="6">
        <v>3187</v>
      </c>
      <c r="H987" s="6">
        <v>68</v>
      </c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4.25" customHeight="1" x14ac:dyDescent="0.2">
      <c r="A988" s="6" t="s">
        <v>407</v>
      </c>
      <c r="B988" s="6" t="s">
        <v>64</v>
      </c>
      <c r="C988" s="6">
        <v>598</v>
      </c>
      <c r="D988" s="6">
        <v>50101</v>
      </c>
      <c r="E988" s="35">
        <v>42392</v>
      </c>
      <c r="F988" s="35">
        <v>44700</v>
      </c>
      <c r="G988" s="6">
        <v>2308</v>
      </c>
      <c r="H988" s="6">
        <v>323</v>
      </c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4.25" customHeight="1" x14ac:dyDescent="0.2">
      <c r="A989" s="6" t="s">
        <v>158</v>
      </c>
      <c r="B989" s="6" t="s">
        <v>64</v>
      </c>
      <c r="C989" s="6">
        <v>414</v>
      </c>
      <c r="D989" s="6">
        <v>50068</v>
      </c>
      <c r="E989" s="35">
        <v>40986</v>
      </c>
      <c r="F989" s="35">
        <v>43420</v>
      </c>
      <c r="G989" s="6">
        <v>2434</v>
      </c>
      <c r="H989" s="6">
        <v>233</v>
      </c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4.25" customHeight="1" x14ac:dyDescent="0.2">
      <c r="A990" s="6" t="s">
        <v>1701</v>
      </c>
      <c r="B990" s="6" t="s">
        <v>3297</v>
      </c>
      <c r="C990" s="6">
        <v>555</v>
      </c>
      <c r="D990" s="6">
        <v>50063</v>
      </c>
      <c r="E990" s="35">
        <v>39633</v>
      </c>
      <c r="F990" s="35">
        <v>44256</v>
      </c>
      <c r="G990" s="6">
        <v>4623</v>
      </c>
      <c r="H990" s="6">
        <v>159</v>
      </c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4.25" customHeight="1" x14ac:dyDescent="0.2">
      <c r="A991" s="6" t="s">
        <v>153</v>
      </c>
      <c r="B991" s="6" t="s">
        <v>3285</v>
      </c>
      <c r="C991" s="6">
        <v>179</v>
      </c>
      <c r="D991" s="6">
        <v>49962</v>
      </c>
      <c r="E991" s="35">
        <v>43819</v>
      </c>
      <c r="F991" s="35">
        <v>44733</v>
      </c>
      <c r="G991" s="6">
        <v>914</v>
      </c>
      <c r="H991" s="6">
        <v>101</v>
      </c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4.25" customHeight="1" x14ac:dyDescent="0.2">
      <c r="A992" s="6" t="s">
        <v>766</v>
      </c>
      <c r="B992" s="6" t="s">
        <v>64</v>
      </c>
      <c r="C992" s="6">
        <v>201</v>
      </c>
      <c r="D992" s="6">
        <v>49796</v>
      </c>
      <c r="E992" s="35">
        <v>43817</v>
      </c>
      <c r="F992" s="35">
        <v>44743</v>
      </c>
      <c r="G992" s="6">
        <v>926</v>
      </c>
      <c r="H992" s="6">
        <v>66</v>
      </c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4.25" customHeight="1" x14ac:dyDescent="0.2">
      <c r="A993" s="6" t="s">
        <v>1752</v>
      </c>
      <c r="B993" s="6" t="s">
        <v>3297</v>
      </c>
      <c r="C993" s="6">
        <v>633</v>
      </c>
      <c r="D993" s="6">
        <v>49705</v>
      </c>
      <c r="E993" s="35">
        <v>41129</v>
      </c>
      <c r="F993" s="35">
        <v>42802</v>
      </c>
      <c r="G993" s="6">
        <v>1673</v>
      </c>
      <c r="H993" s="6">
        <v>267</v>
      </c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4.25" customHeight="1" x14ac:dyDescent="0.2">
      <c r="A994" s="6" t="s">
        <v>338</v>
      </c>
      <c r="B994" s="6" t="s">
        <v>64</v>
      </c>
      <c r="C994" s="6">
        <v>276</v>
      </c>
      <c r="D994" s="6">
        <v>49662</v>
      </c>
      <c r="E994" s="35">
        <v>40612</v>
      </c>
      <c r="F994" s="35">
        <v>44661</v>
      </c>
      <c r="G994" s="6">
        <v>4049</v>
      </c>
      <c r="H994" s="6">
        <v>182</v>
      </c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4.25" customHeight="1" x14ac:dyDescent="0.2">
      <c r="A995" s="6" t="s">
        <v>3401</v>
      </c>
      <c r="B995" s="6" t="s">
        <v>3293</v>
      </c>
      <c r="C995" s="6">
        <v>134</v>
      </c>
      <c r="D995" s="6">
        <v>49518</v>
      </c>
      <c r="E995" s="35">
        <v>43165</v>
      </c>
      <c r="F995" s="35">
        <v>44200</v>
      </c>
      <c r="G995" s="6">
        <v>1035</v>
      </c>
      <c r="H995" s="6">
        <v>33</v>
      </c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4.25" customHeight="1" x14ac:dyDescent="0.2">
      <c r="A996" s="6" t="s">
        <v>1195</v>
      </c>
      <c r="B996" s="6" t="s">
        <v>64</v>
      </c>
      <c r="C996" s="6">
        <v>428</v>
      </c>
      <c r="D996" s="6">
        <v>49504</v>
      </c>
      <c r="E996" s="35">
        <v>42193</v>
      </c>
      <c r="F996" s="35">
        <v>44648</v>
      </c>
      <c r="G996" s="6">
        <v>2455</v>
      </c>
      <c r="H996" s="6">
        <v>190</v>
      </c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4.25" customHeight="1" x14ac:dyDescent="0.2">
      <c r="A997" s="6" t="s">
        <v>1579</v>
      </c>
      <c r="B997" s="6" t="s">
        <v>3297</v>
      </c>
      <c r="C997" s="6">
        <v>132</v>
      </c>
      <c r="D997" s="6">
        <v>49424</v>
      </c>
      <c r="E997" s="35">
        <v>41395</v>
      </c>
      <c r="F997" s="35">
        <v>44620</v>
      </c>
      <c r="G997" s="6">
        <v>3225</v>
      </c>
      <c r="H997" s="6">
        <v>95</v>
      </c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4.25" customHeight="1" x14ac:dyDescent="0.2">
      <c r="A998" s="6" t="s">
        <v>581</v>
      </c>
      <c r="B998" s="6" t="s">
        <v>64</v>
      </c>
      <c r="C998" s="6">
        <v>589</v>
      </c>
      <c r="D998" s="6">
        <v>49422</v>
      </c>
      <c r="E998" s="35">
        <v>41344</v>
      </c>
      <c r="F998" s="35">
        <v>44742</v>
      </c>
      <c r="G998" s="6">
        <v>3398</v>
      </c>
      <c r="H998" s="6">
        <v>326</v>
      </c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4.25" customHeight="1" x14ac:dyDescent="0.2">
      <c r="A999" s="6" t="s">
        <v>248</v>
      </c>
      <c r="B999" s="6" t="s">
        <v>3285</v>
      </c>
      <c r="C999" s="6">
        <v>274</v>
      </c>
      <c r="D999" s="6">
        <v>49351</v>
      </c>
      <c r="E999" s="35">
        <v>41219</v>
      </c>
      <c r="F999" s="35">
        <v>44503</v>
      </c>
      <c r="G999" s="6">
        <v>3284</v>
      </c>
      <c r="H999" s="6">
        <v>96</v>
      </c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4.25" customHeight="1" x14ac:dyDescent="0.2">
      <c r="A1000" s="6" t="s">
        <v>1710</v>
      </c>
      <c r="B1000" s="6" t="s">
        <v>3297</v>
      </c>
      <c r="C1000" s="6">
        <v>422</v>
      </c>
      <c r="D1000" s="6">
        <v>49200</v>
      </c>
      <c r="E1000" s="35">
        <v>41953</v>
      </c>
      <c r="F1000" s="35">
        <v>44623</v>
      </c>
      <c r="G1000" s="6">
        <v>2670</v>
      </c>
      <c r="H1000" s="6">
        <v>106</v>
      </c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26" ht="14.25" customHeight="1" x14ac:dyDescent="0.2">
      <c r="A1001" s="6" t="s">
        <v>712</v>
      </c>
      <c r="B1001" s="6" t="s">
        <v>3285</v>
      </c>
      <c r="C1001" s="6">
        <v>398</v>
      </c>
      <c r="D1001" s="6">
        <v>48973</v>
      </c>
      <c r="E1001" s="35">
        <v>41481</v>
      </c>
      <c r="F1001" s="35">
        <v>44703</v>
      </c>
      <c r="G1001" s="6">
        <v>3222</v>
      </c>
      <c r="H1001" s="6">
        <v>257</v>
      </c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26" ht="14.25" customHeight="1" x14ac:dyDescent="0.2">
      <c r="A1002" s="6" t="s">
        <v>957</v>
      </c>
      <c r="B1002" s="6" t="s">
        <v>3285</v>
      </c>
      <c r="C1002" s="6">
        <v>429</v>
      </c>
      <c r="D1002" s="6">
        <v>48860</v>
      </c>
      <c r="E1002" s="35">
        <v>41985</v>
      </c>
      <c r="F1002" s="35">
        <v>44753</v>
      </c>
      <c r="G1002" s="6">
        <v>2768</v>
      </c>
      <c r="H1002" s="6">
        <v>211</v>
      </c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26" ht="14.25" customHeight="1" x14ac:dyDescent="0.2">
      <c r="A1003" s="6" t="s">
        <v>1466</v>
      </c>
      <c r="B1003" s="6" t="s">
        <v>64</v>
      </c>
      <c r="C1003" s="6">
        <v>266</v>
      </c>
      <c r="D1003" s="6">
        <v>48823</v>
      </c>
      <c r="E1003" s="35">
        <v>37800</v>
      </c>
      <c r="F1003" s="35">
        <v>44283</v>
      </c>
      <c r="G1003" s="6">
        <v>6483</v>
      </c>
      <c r="H1003" s="6">
        <v>115</v>
      </c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26" ht="14.25" customHeight="1" x14ac:dyDescent="0.2">
      <c r="A1004" s="6" t="s">
        <v>250</v>
      </c>
      <c r="B1004" s="6" t="s">
        <v>3285</v>
      </c>
      <c r="C1004" s="6">
        <v>203</v>
      </c>
      <c r="D1004" s="6">
        <v>48802</v>
      </c>
      <c r="E1004" s="35">
        <v>43413</v>
      </c>
      <c r="F1004" s="35">
        <v>44637</v>
      </c>
      <c r="G1004" s="6">
        <v>1224</v>
      </c>
      <c r="H1004" s="6">
        <v>94</v>
      </c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  <row r="1005" spans="1:26" ht="14.25" customHeight="1" x14ac:dyDescent="0.2">
      <c r="A1005" s="6" t="s">
        <v>1587</v>
      </c>
      <c r="B1005" s="6" t="s">
        <v>3297</v>
      </c>
      <c r="C1005" s="6">
        <v>787</v>
      </c>
      <c r="D1005" s="6">
        <v>48759</v>
      </c>
      <c r="E1005" s="35">
        <v>43439</v>
      </c>
      <c r="F1005" s="35">
        <v>44624</v>
      </c>
      <c r="G1005" s="6">
        <v>1185</v>
      </c>
      <c r="H1005" s="6">
        <v>10</v>
      </c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</row>
    <row r="1006" spans="1:26" ht="14.25" customHeight="1" x14ac:dyDescent="0.2">
      <c r="A1006" s="6" t="s">
        <v>1596</v>
      </c>
      <c r="B1006" s="6" t="s">
        <v>3297</v>
      </c>
      <c r="C1006" s="6">
        <v>346</v>
      </c>
      <c r="D1006" s="6">
        <v>48724</v>
      </c>
      <c r="E1006" s="35">
        <v>42308</v>
      </c>
      <c r="F1006" s="35">
        <v>43562</v>
      </c>
      <c r="G1006" s="6">
        <v>1254</v>
      </c>
      <c r="H1006" s="6">
        <v>117</v>
      </c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</row>
    <row r="1007" spans="1:26" ht="14.25" customHeight="1" x14ac:dyDescent="0.2">
      <c r="A1007" s="6" t="s">
        <v>1235</v>
      </c>
      <c r="B1007" s="6" t="s">
        <v>3285</v>
      </c>
      <c r="C1007" s="6">
        <v>202</v>
      </c>
      <c r="D1007" s="6">
        <v>48708</v>
      </c>
      <c r="E1007" s="35">
        <v>42113</v>
      </c>
      <c r="F1007" s="35">
        <v>44713</v>
      </c>
      <c r="G1007" s="6">
        <v>2600</v>
      </c>
      <c r="H1007" s="6">
        <v>46</v>
      </c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</row>
    <row r="1008" spans="1:26" ht="14.25" customHeight="1" x14ac:dyDescent="0.2">
      <c r="A1008" s="6" t="s">
        <v>200</v>
      </c>
      <c r="B1008" s="6" t="s">
        <v>3285</v>
      </c>
      <c r="C1008" s="6">
        <v>433</v>
      </c>
      <c r="D1008" s="6">
        <v>48701</v>
      </c>
      <c r="E1008" s="35">
        <v>43661</v>
      </c>
      <c r="F1008" s="35">
        <v>44720</v>
      </c>
      <c r="G1008" s="6">
        <v>1059</v>
      </c>
      <c r="H1008" s="6">
        <v>198</v>
      </c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</row>
    <row r="1009" spans="1:26" ht="14.25" customHeight="1" x14ac:dyDescent="0.2">
      <c r="A1009" s="6" t="s">
        <v>605</v>
      </c>
      <c r="B1009" s="6" t="s">
        <v>3285</v>
      </c>
      <c r="C1009" s="6">
        <v>289</v>
      </c>
      <c r="D1009" s="6">
        <v>48685</v>
      </c>
      <c r="E1009" s="35">
        <v>42788</v>
      </c>
      <c r="F1009" s="35">
        <v>44546</v>
      </c>
      <c r="G1009" s="6">
        <v>1758</v>
      </c>
      <c r="H1009" s="6">
        <v>221</v>
      </c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</row>
    <row r="1010" spans="1:26" ht="14.25" customHeight="1" x14ac:dyDescent="0.2">
      <c r="A1010" s="6" t="s">
        <v>1555</v>
      </c>
      <c r="B1010" s="6" t="s">
        <v>3297</v>
      </c>
      <c r="C1010" s="6">
        <v>362</v>
      </c>
      <c r="D1010" s="6">
        <v>48672</v>
      </c>
      <c r="E1010" s="35">
        <v>41046</v>
      </c>
      <c r="F1010" s="35">
        <v>44635</v>
      </c>
      <c r="G1010" s="6">
        <v>3589</v>
      </c>
      <c r="H1010" s="6">
        <v>225</v>
      </c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</row>
    <row r="1011" spans="1:26" ht="14.25" customHeight="1" x14ac:dyDescent="0.2">
      <c r="A1011" s="6" t="s">
        <v>423</v>
      </c>
      <c r="B1011" s="6" t="s">
        <v>64</v>
      </c>
      <c r="C1011" s="6">
        <v>685</v>
      </c>
      <c r="D1011" s="6">
        <v>48517</v>
      </c>
      <c r="E1011" s="35">
        <v>42505</v>
      </c>
      <c r="F1011" s="35">
        <v>44535</v>
      </c>
      <c r="G1011" s="6">
        <v>2030</v>
      </c>
      <c r="H1011" s="6">
        <v>455</v>
      </c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</row>
    <row r="1012" spans="1:26" ht="14.25" customHeight="1" x14ac:dyDescent="0.2">
      <c r="A1012" s="6" t="s">
        <v>256</v>
      </c>
      <c r="B1012" s="6" t="s">
        <v>64</v>
      </c>
      <c r="C1012" s="6">
        <v>448</v>
      </c>
      <c r="D1012" s="6">
        <v>48448</v>
      </c>
      <c r="E1012" s="35">
        <v>42787</v>
      </c>
      <c r="F1012" s="35">
        <v>44024</v>
      </c>
      <c r="G1012" s="6">
        <v>1237</v>
      </c>
      <c r="H1012" s="6">
        <v>275</v>
      </c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</row>
    <row r="1013" spans="1:26" ht="14.25" customHeight="1" x14ac:dyDescent="0.2">
      <c r="A1013" s="6" t="s">
        <v>599</v>
      </c>
      <c r="B1013" s="6" t="s">
        <v>64</v>
      </c>
      <c r="C1013" s="6">
        <v>495</v>
      </c>
      <c r="D1013" s="6">
        <v>48381</v>
      </c>
      <c r="E1013" s="35">
        <v>40198</v>
      </c>
      <c r="F1013" s="35">
        <v>44427</v>
      </c>
      <c r="G1013" s="6">
        <v>4229</v>
      </c>
      <c r="H1013" s="6">
        <v>237</v>
      </c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</row>
    <row r="1014" spans="1:26" ht="14.25" customHeight="1" x14ac:dyDescent="0.2">
      <c r="A1014" s="6" t="s">
        <v>1764</v>
      </c>
      <c r="B1014" s="6" t="s">
        <v>3297</v>
      </c>
      <c r="C1014" s="6">
        <v>389</v>
      </c>
      <c r="D1014" s="6">
        <v>48361</v>
      </c>
      <c r="E1014" s="35">
        <v>42461</v>
      </c>
      <c r="F1014" s="35">
        <v>44621</v>
      </c>
      <c r="G1014" s="6">
        <v>2160</v>
      </c>
      <c r="H1014" s="6">
        <v>221</v>
      </c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</row>
    <row r="1015" spans="1:26" ht="14.25" customHeight="1" x14ac:dyDescent="0.2">
      <c r="A1015" s="6" t="s">
        <v>1429</v>
      </c>
      <c r="B1015" s="6" t="s">
        <v>3285</v>
      </c>
      <c r="C1015" s="6">
        <v>146</v>
      </c>
      <c r="D1015" s="6">
        <v>48346</v>
      </c>
      <c r="E1015" s="35">
        <v>42247</v>
      </c>
      <c r="F1015" s="35">
        <v>44685</v>
      </c>
      <c r="G1015" s="6">
        <v>2438</v>
      </c>
      <c r="H1015" s="6">
        <v>70</v>
      </c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</row>
    <row r="1016" spans="1:26" ht="14.25" customHeight="1" x14ac:dyDescent="0.2">
      <c r="A1016" s="6" t="s">
        <v>1232</v>
      </c>
      <c r="B1016" s="6" t="s">
        <v>2481</v>
      </c>
      <c r="C1016" s="6">
        <v>212</v>
      </c>
      <c r="D1016" s="6">
        <v>48301</v>
      </c>
      <c r="E1016" s="35">
        <v>43182</v>
      </c>
      <c r="F1016" s="35">
        <v>44352</v>
      </c>
      <c r="G1016" s="6">
        <v>1170</v>
      </c>
      <c r="H1016" s="6">
        <v>87</v>
      </c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</row>
    <row r="1017" spans="1:26" ht="14.25" customHeight="1" x14ac:dyDescent="0.2">
      <c r="A1017" s="6" t="s">
        <v>576</v>
      </c>
      <c r="B1017" s="6" t="s">
        <v>3285</v>
      </c>
      <c r="C1017" s="6">
        <v>428</v>
      </c>
      <c r="D1017" s="6">
        <v>48223</v>
      </c>
      <c r="E1017" s="35">
        <v>40743</v>
      </c>
      <c r="F1017" s="35">
        <v>44179</v>
      </c>
      <c r="G1017" s="6">
        <v>3436</v>
      </c>
      <c r="H1017" s="6">
        <v>113</v>
      </c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</row>
    <row r="1018" spans="1:26" ht="14.25" customHeight="1" x14ac:dyDescent="0.2">
      <c r="A1018" s="6" t="s">
        <v>3402</v>
      </c>
      <c r="B1018" s="6" t="s">
        <v>2481</v>
      </c>
      <c r="C1018" s="6">
        <v>284</v>
      </c>
      <c r="D1018" s="6">
        <v>48122</v>
      </c>
      <c r="E1018" s="35">
        <v>43217</v>
      </c>
      <c r="F1018" s="35">
        <v>44303</v>
      </c>
      <c r="G1018" s="6">
        <v>1086</v>
      </c>
      <c r="H1018" s="6">
        <v>90</v>
      </c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</row>
    <row r="1019" spans="1:26" ht="14.25" customHeight="1" x14ac:dyDescent="0.2">
      <c r="A1019" s="6" t="s">
        <v>1651</v>
      </c>
      <c r="B1019" s="6" t="s">
        <v>3297</v>
      </c>
      <c r="C1019" s="6">
        <v>195</v>
      </c>
      <c r="D1019" s="6">
        <v>48028</v>
      </c>
      <c r="E1019" s="35">
        <v>39819</v>
      </c>
      <c r="F1019" s="35">
        <v>44623</v>
      </c>
      <c r="G1019" s="6">
        <v>4804</v>
      </c>
      <c r="H1019" s="6">
        <v>166</v>
      </c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</row>
    <row r="1020" spans="1:26" ht="14.25" customHeight="1" x14ac:dyDescent="0.2">
      <c r="A1020" s="6" t="s">
        <v>1711</v>
      </c>
      <c r="B1020" s="6" t="s">
        <v>3297</v>
      </c>
      <c r="C1020" s="6">
        <v>310</v>
      </c>
      <c r="D1020" s="6">
        <v>47960</v>
      </c>
      <c r="E1020" s="35">
        <v>42192</v>
      </c>
      <c r="F1020" s="35">
        <v>44594</v>
      </c>
      <c r="G1020" s="6">
        <v>2402</v>
      </c>
      <c r="H1020" s="6">
        <v>293</v>
      </c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</row>
    <row r="1021" spans="1:26" ht="14.25" customHeight="1" x14ac:dyDescent="0.2">
      <c r="A1021" s="6" t="s">
        <v>3403</v>
      </c>
      <c r="B1021" s="6" t="s">
        <v>64</v>
      </c>
      <c r="C1021" s="6">
        <v>763</v>
      </c>
      <c r="D1021" s="6">
        <v>47755</v>
      </c>
      <c r="E1021" s="35">
        <v>42690</v>
      </c>
      <c r="F1021" s="35">
        <v>44300</v>
      </c>
      <c r="G1021" s="6">
        <v>1610</v>
      </c>
      <c r="H1021" s="6">
        <v>320</v>
      </c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</row>
    <row r="1022" spans="1:26" ht="14.25" customHeight="1" x14ac:dyDescent="0.2">
      <c r="A1022" s="6" t="s">
        <v>1631</v>
      </c>
      <c r="B1022" s="6" t="s">
        <v>3297</v>
      </c>
      <c r="C1022" s="6">
        <v>370</v>
      </c>
      <c r="D1022" s="6">
        <v>47665</v>
      </c>
      <c r="E1022" s="35">
        <v>43334</v>
      </c>
      <c r="F1022" s="35">
        <v>44592</v>
      </c>
      <c r="G1022" s="6">
        <v>1258</v>
      </c>
      <c r="H1022" s="6">
        <v>276</v>
      </c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</row>
    <row r="1023" spans="1:26" ht="14.25" customHeight="1" x14ac:dyDescent="0.2">
      <c r="A1023" s="6" t="s">
        <v>1095</v>
      </c>
      <c r="B1023" s="6" t="s">
        <v>64</v>
      </c>
      <c r="C1023" s="6">
        <v>806</v>
      </c>
      <c r="D1023" s="6">
        <v>47641</v>
      </c>
      <c r="E1023" s="35">
        <v>40936</v>
      </c>
      <c r="F1023" s="35">
        <v>44776</v>
      </c>
      <c r="G1023" s="6">
        <v>3840</v>
      </c>
      <c r="H1023" s="6">
        <v>508</v>
      </c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</row>
    <row r="1024" spans="1:26" ht="14.25" customHeight="1" x14ac:dyDescent="0.2">
      <c r="A1024" s="6" t="s">
        <v>3404</v>
      </c>
      <c r="B1024" s="6" t="s">
        <v>3297</v>
      </c>
      <c r="C1024" s="6">
        <v>485</v>
      </c>
      <c r="D1024" s="6">
        <v>47507</v>
      </c>
      <c r="E1024" s="35">
        <v>40225</v>
      </c>
      <c r="F1024" s="35">
        <v>44467</v>
      </c>
      <c r="G1024" s="6">
        <v>4242</v>
      </c>
      <c r="H1024" s="6">
        <v>219</v>
      </c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</row>
    <row r="1025" spans="1:26" ht="14.25" customHeight="1" x14ac:dyDescent="0.2">
      <c r="A1025" s="6" t="s">
        <v>637</v>
      </c>
      <c r="B1025" s="6" t="s">
        <v>3285</v>
      </c>
      <c r="C1025" s="6">
        <v>522</v>
      </c>
      <c r="D1025" s="6">
        <v>47470</v>
      </c>
      <c r="E1025" s="35">
        <v>40920</v>
      </c>
      <c r="F1025" s="35">
        <v>44188</v>
      </c>
      <c r="G1025" s="6">
        <v>3268</v>
      </c>
      <c r="H1025" s="6">
        <v>183</v>
      </c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</row>
    <row r="1026" spans="1:26" ht="14.25" customHeight="1" x14ac:dyDescent="0.2">
      <c r="A1026" s="6" t="s">
        <v>1256</v>
      </c>
      <c r="B1026" s="6" t="s">
        <v>3285</v>
      </c>
      <c r="C1026" s="6">
        <v>154</v>
      </c>
      <c r="D1026" s="6">
        <v>47407</v>
      </c>
      <c r="E1026" s="35">
        <v>41814</v>
      </c>
      <c r="F1026" s="35">
        <v>44552</v>
      </c>
      <c r="G1026" s="6">
        <v>2738</v>
      </c>
      <c r="H1026" s="6">
        <v>105</v>
      </c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</row>
    <row r="1027" spans="1:26" ht="14.25" customHeight="1" x14ac:dyDescent="0.2">
      <c r="A1027" s="6" t="s">
        <v>742</v>
      </c>
      <c r="B1027" s="6" t="s">
        <v>64</v>
      </c>
      <c r="C1027" s="6">
        <v>271</v>
      </c>
      <c r="D1027" s="6">
        <v>47323</v>
      </c>
      <c r="E1027" s="35">
        <v>40900</v>
      </c>
      <c r="F1027" s="35">
        <v>44707</v>
      </c>
      <c r="G1027" s="6">
        <v>3807</v>
      </c>
      <c r="H1027" s="6">
        <v>138</v>
      </c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</row>
    <row r="1028" spans="1:26" ht="14.25" customHeight="1" x14ac:dyDescent="0.2">
      <c r="A1028" s="6" t="s">
        <v>1149</v>
      </c>
      <c r="B1028" s="6" t="s">
        <v>3285</v>
      </c>
      <c r="C1028" s="6">
        <v>430</v>
      </c>
      <c r="D1028" s="6">
        <v>47300</v>
      </c>
      <c r="E1028" s="35">
        <v>41814</v>
      </c>
      <c r="F1028" s="35">
        <v>44747</v>
      </c>
      <c r="G1028" s="6">
        <v>2933</v>
      </c>
      <c r="H1028" s="6">
        <v>293</v>
      </c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</row>
    <row r="1029" spans="1:26" ht="14.25" customHeight="1" x14ac:dyDescent="0.2">
      <c r="A1029" s="6" t="s">
        <v>813</v>
      </c>
      <c r="B1029" s="6" t="s">
        <v>64</v>
      </c>
      <c r="C1029" s="6">
        <v>385</v>
      </c>
      <c r="D1029" s="6">
        <v>47121</v>
      </c>
      <c r="E1029" s="35">
        <v>41122</v>
      </c>
      <c r="F1029" s="35">
        <v>43862</v>
      </c>
      <c r="G1029" s="6">
        <v>2740</v>
      </c>
      <c r="H1029" s="6">
        <v>173</v>
      </c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</row>
    <row r="1030" spans="1:26" ht="14.25" customHeight="1" x14ac:dyDescent="0.2">
      <c r="A1030" s="6" t="s">
        <v>1691</v>
      </c>
      <c r="B1030" s="6" t="s">
        <v>3297</v>
      </c>
      <c r="C1030" s="6">
        <v>202</v>
      </c>
      <c r="D1030" s="6">
        <v>46795</v>
      </c>
      <c r="E1030" s="35">
        <v>41395</v>
      </c>
      <c r="F1030" s="35">
        <v>44515</v>
      </c>
      <c r="G1030" s="6">
        <v>3120</v>
      </c>
      <c r="H1030" s="6">
        <v>107</v>
      </c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</row>
    <row r="1031" spans="1:26" ht="14.25" customHeight="1" x14ac:dyDescent="0.2">
      <c r="A1031" s="6" t="s">
        <v>1320</v>
      </c>
      <c r="B1031" s="6" t="s">
        <v>64</v>
      </c>
      <c r="C1031" s="6">
        <v>767</v>
      </c>
      <c r="D1031" s="6">
        <v>46776</v>
      </c>
      <c r="E1031" s="35">
        <v>40367</v>
      </c>
      <c r="F1031" s="35">
        <v>44672</v>
      </c>
      <c r="G1031" s="6">
        <v>4305</v>
      </c>
      <c r="H1031" s="6">
        <v>331</v>
      </c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</row>
    <row r="1032" spans="1:26" ht="14.25" customHeight="1" x14ac:dyDescent="0.2">
      <c r="A1032" s="6" t="s">
        <v>605</v>
      </c>
      <c r="B1032" s="6" t="s">
        <v>2481</v>
      </c>
      <c r="C1032" s="6">
        <v>278</v>
      </c>
      <c r="D1032" s="6">
        <v>46696</v>
      </c>
      <c r="E1032" s="35">
        <v>42788</v>
      </c>
      <c r="F1032" s="35">
        <v>44343</v>
      </c>
      <c r="G1032" s="6">
        <v>1555</v>
      </c>
      <c r="H1032" s="6">
        <v>221</v>
      </c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</row>
    <row r="1033" spans="1:26" ht="14.25" customHeight="1" x14ac:dyDescent="0.2">
      <c r="A1033" s="6" t="s">
        <v>1297</v>
      </c>
      <c r="B1033" s="6" t="s">
        <v>64</v>
      </c>
      <c r="C1033" s="6">
        <v>367</v>
      </c>
      <c r="D1033" s="6">
        <v>46678</v>
      </c>
      <c r="E1033" s="35">
        <v>42152</v>
      </c>
      <c r="F1033" s="35">
        <v>44771</v>
      </c>
      <c r="G1033" s="6">
        <v>2619</v>
      </c>
      <c r="H1033" s="6">
        <v>195</v>
      </c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</row>
    <row r="1034" spans="1:26" ht="14.25" customHeight="1" x14ac:dyDescent="0.2">
      <c r="A1034" s="6" t="s">
        <v>1061</v>
      </c>
      <c r="B1034" s="6" t="s">
        <v>3285</v>
      </c>
      <c r="C1034" s="6">
        <v>351</v>
      </c>
      <c r="D1034" s="6">
        <v>46638</v>
      </c>
      <c r="E1034" s="35">
        <v>42849</v>
      </c>
      <c r="F1034" s="35">
        <v>44152</v>
      </c>
      <c r="G1034" s="6">
        <v>1303</v>
      </c>
      <c r="H1034" s="6">
        <v>139</v>
      </c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</row>
    <row r="1035" spans="1:26" ht="14.25" customHeight="1" x14ac:dyDescent="0.2">
      <c r="A1035" s="6" t="s">
        <v>694</v>
      </c>
      <c r="B1035" s="6" t="s">
        <v>64</v>
      </c>
      <c r="C1035" s="6">
        <v>493</v>
      </c>
      <c r="D1035" s="6">
        <v>46616</v>
      </c>
      <c r="E1035" s="35">
        <v>41796</v>
      </c>
      <c r="F1035" s="35">
        <v>44006</v>
      </c>
      <c r="G1035" s="6">
        <v>2210</v>
      </c>
      <c r="H1035" s="6">
        <v>246</v>
      </c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</row>
    <row r="1036" spans="1:26" ht="14.25" customHeight="1" x14ac:dyDescent="0.2">
      <c r="A1036" s="6" t="s">
        <v>236</v>
      </c>
      <c r="B1036" s="6" t="s">
        <v>64</v>
      </c>
      <c r="C1036" s="6">
        <v>431</v>
      </c>
      <c r="D1036" s="6">
        <v>46598</v>
      </c>
      <c r="E1036" s="35">
        <v>40731</v>
      </c>
      <c r="F1036" s="35">
        <v>44228</v>
      </c>
      <c r="G1036" s="6">
        <v>3497</v>
      </c>
      <c r="H1036" s="6">
        <v>362</v>
      </c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</row>
    <row r="1037" spans="1:26" ht="14.25" customHeight="1" x14ac:dyDescent="0.2">
      <c r="A1037" s="6" t="s">
        <v>300</v>
      </c>
      <c r="B1037" s="6" t="s">
        <v>64</v>
      </c>
      <c r="C1037" s="6">
        <v>479</v>
      </c>
      <c r="D1037" s="6">
        <v>46588</v>
      </c>
      <c r="E1037" s="35">
        <v>42601</v>
      </c>
      <c r="F1037" s="35">
        <v>43448</v>
      </c>
      <c r="G1037" s="6">
        <v>847</v>
      </c>
      <c r="H1037" s="6">
        <v>226</v>
      </c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</row>
    <row r="1038" spans="1:26" ht="14.25" customHeight="1" x14ac:dyDescent="0.2">
      <c r="A1038" s="6" t="s">
        <v>436</v>
      </c>
      <c r="B1038" s="6" t="s">
        <v>2481</v>
      </c>
      <c r="C1038" s="6">
        <v>326</v>
      </c>
      <c r="D1038" s="6">
        <v>46585</v>
      </c>
      <c r="E1038" s="35">
        <v>43493</v>
      </c>
      <c r="F1038" s="35">
        <v>44375</v>
      </c>
      <c r="G1038" s="6">
        <v>882</v>
      </c>
      <c r="H1038" s="6">
        <v>101</v>
      </c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</row>
    <row r="1039" spans="1:26" ht="14.25" customHeight="1" x14ac:dyDescent="0.2">
      <c r="A1039" s="6" t="s">
        <v>1154</v>
      </c>
      <c r="B1039" s="6" t="s">
        <v>64</v>
      </c>
      <c r="C1039" s="6">
        <v>463</v>
      </c>
      <c r="D1039" s="6">
        <v>46495</v>
      </c>
      <c r="E1039" s="35">
        <v>40954</v>
      </c>
      <c r="F1039" s="35">
        <v>43761</v>
      </c>
      <c r="G1039" s="6">
        <v>2807</v>
      </c>
      <c r="H1039" s="6">
        <v>283</v>
      </c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</row>
    <row r="1040" spans="1:26" ht="14.25" customHeight="1" x14ac:dyDescent="0.2">
      <c r="A1040" s="6" t="s">
        <v>3405</v>
      </c>
      <c r="B1040" s="6" t="s">
        <v>64</v>
      </c>
      <c r="C1040" s="6">
        <v>981</v>
      </c>
      <c r="D1040" s="6">
        <v>46394</v>
      </c>
      <c r="E1040" s="35">
        <v>43292</v>
      </c>
      <c r="F1040" s="35">
        <v>44288</v>
      </c>
      <c r="G1040" s="6">
        <v>996</v>
      </c>
      <c r="H1040" s="6">
        <v>289</v>
      </c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</row>
    <row r="1041" spans="1:26" ht="14.25" customHeight="1" x14ac:dyDescent="0.2">
      <c r="A1041" s="6" t="s">
        <v>1658</v>
      </c>
      <c r="B1041" s="6" t="s">
        <v>3297</v>
      </c>
      <c r="C1041" s="6">
        <v>151</v>
      </c>
      <c r="D1041" s="6">
        <v>46333</v>
      </c>
      <c r="E1041" s="35">
        <v>38210</v>
      </c>
      <c r="F1041" s="35">
        <v>43980</v>
      </c>
      <c r="G1041" s="6">
        <v>5770</v>
      </c>
      <c r="H1041" s="6">
        <v>140</v>
      </c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</row>
    <row r="1042" spans="1:26" ht="14.25" customHeight="1" x14ac:dyDescent="0.2">
      <c r="A1042" s="6" t="s">
        <v>1347</v>
      </c>
      <c r="B1042" s="6" t="s">
        <v>64</v>
      </c>
      <c r="C1042" s="6">
        <v>449</v>
      </c>
      <c r="D1042" s="6">
        <v>46306</v>
      </c>
      <c r="E1042" s="35">
        <v>40803</v>
      </c>
      <c r="F1042" s="35">
        <v>41613</v>
      </c>
      <c r="G1042" s="6">
        <v>810</v>
      </c>
      <c r="H1042" s="6">
        <v>178</v>
      </c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</row>
    <row r="1043" spans="1:26" ht="14.25" customHeight="1" x14ac:dyDescent="0.2">
      <c r="A1043" s="6" t="s">
        <v>3406</v>
      </c>
      <c r="B1043" s="6" t="s">
        <v>3293</v>
      </c>
      <c r="C1043" s="6">
        <v>237</v>
      </c>
      <c r="D1043" s="6">
        <v>46160</v>
      </c>
      <c r="E1043" s="35">
        <v>41125</v>
      </c>
      <c r="F1043" s="35">
        <v>44017</v>
      </c>
      <c r="G1043" s="6">
        <v>2892</v>
      </c>
      <c r="H1043" s="6">
        <v>108</v>
      </c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</row>
    <row r="1044" spans="1:26" ht="14.25" customHeight="1" x14ac:dyDescent="0.2">
      <c r="A1044" s="6" t="s">
        <v>1641</v>
      </c>
      <c r="B1044" s="6" t="s">
        <v>3297</v>
      </c>
      <c r="C1044" s="6">
        <v>332</v>
      </c>
      <c r="D1044" s="6">
        <v>46086</v>
      </c>
      <c r="E1044" s="35">
        <v>42495</v>
      </c>
      <c r="F1044" s="35">
        <v>44076</v>
      </c>
      <c r="G1044" s="6">
        <v>1581</v>
      </c>
      <c r="H1044" s="6">
        <v>184</v>
      </c>
      <c r="I1044" s="6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</row>
    <row r="1045" spans="1:26" ht="14.25" customHeight="1" x14ac:dyDescent="0.2">
      <c r="A1045" s="6" t="s">
        <v>935</v>
      </c>
      <c r="B1045" s="6" t="s">
        <v>64</v>
      </c>
      <c r="C1045" s="6">
        <v>156</v>
      </c>
      <c r="D1045" s="6">
        <v>46033</v>
      </c>
      <c r="E1045" s="35">
        <v>41138</v>
      </c>
      <c r="F1045" s="35">
        <v>43838</v>
      </c>
      <c r="G1045" s="6">
        <v>2700</v>
      </c>
      <c r="H1045" s="6">
        <v>96</v>
      </c>
      <c r="I1045" s="6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</row>
    <row r="1046" spans="1:26" ht="14.25" customHeight="1" x14ac:dyDescent="0.2">
      <c r="A1046" s="6" t="s">
        <v>1118</v>
      </c>
      <c r="B1046" s="6" t="s">
        <v>64</v>
      </c>
      <c r="C1046" s="6">
        <v>545</v>
      </c>
      <c r="D1046" s="6">
        <v>45879</v>
      </c>
      <c r="E1046" s="35">
        <v>40218</v>
      </c>
      <c r="F1046" s="35">
        <v>43249</v>
      </c>
      <c r="G1046" s="6">
        <v>3031</v>
      </c>
      <c r="H1046" s="6">
        <v>240</v>
      </c>
      <c r="I1046" s="6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</row>
    <row r="1047" spans="1:26" ht="14.25" customHeight="1" x14ac:dyDescent="0.2">
      <c r="A1047" s="6" t="s">
        <v>1717</v>
      </c>
      <c r="B1047" s="6" t="s">
        <v>3297</v>
      </c>
      <c r="C1047" s="6">
        <v>778</v>
      </c>
      <c r="D1047" s="6">
        <v>45753</v>
      </c>
      <c r="E1047" s="35">
        <v>43014</v>
      </c>
      <c r="F1047" s="35">
        <v>44632</v>
      </c>
      <c r="G1047" s="6">
        <v>1618</v>
      </c>
      <c r="H1047" s="6">
        <v>538</v>
      </c>
      <c r="I1047" s="6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</row>
    <row r="1048" spans="1:26" ht="14.25" customHeight="1" x14ac:dyDescent="0.2">
      <c r="A1048" s="6" t="s">
        <v>519</v>
      </c>
      <c r="B1048" s="6" t="s">
        <v>64</v>
      </c>
      <c r="C1048" s="6">
        <v>590</v>
      </c>
      <c r="D1048" s="6">
        <v>45675</v>
      </c>
      <c r="E1048" s="35">
        <v>44229</v>
      </c>
      <c r="F1048" s="35">
        <v>44748</v>
      </c>
      <c r="G1048" s="6">
        <v>519</v>
      </c>
      <c r="H1048" s="6">
        <v>225</v>
      </c>
      <c r="I1048" s="6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</row>
    <row r="1049" spans="1:26" ht="14.25" customHeight="1" x14ac:dyDescent="0.2">
      <c r="A1049" s="6" t="s">
        <v>1588</v>
      </c>
      <c r="B1049" s="6" t="s">
        <v>3297</v>
      </c>
      <c r="C1049" s="6">
        <v>382</v>
      </c>
      <c r="D1049" s="6">
        <v>45662</v>
      </c>
      <c r="E1049" s="35">
        <v>42802</v>
      </c>
      <c r="F1049" s="35">
        <v>43876</v>
      </c>
      <c r="G1049" s="6">
        <v>1074</v>
      </c>
      <c r="H1049" s="6">
        <v>151</v>
      </c>
      <c r="I1049" s="6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</row>
    <row r="1050" spans="1:26" ht="14.25" customHeight="1" x14ac:dyDescent="0.2">
      <c r="A1050" s="6" t="s">
        <v>1592</v>
      </c>
      <c r="B1050" s="6" t="s">
        <v>3297</v>
      </c>
      <c r="C1050" s="6">
        <v>224</v>
      </c>
      <c r="D1050" s="6">
        <v>45651</v>
      </c>
      <c r="E1050" s="35">
        <v>42867</v>
      </c>
      <c r="F1050" s="35">
        <v>44618</v>
      </c>
      <c r="G1050" s="6">
        <v>1751</v>
      </c>
      <c r="H1050" s="6">
        <v>151</v>
      </c>
      <c r="I1050" s="6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</row>
    <row r="1051" spans="1:26" ht="14.25" customHeight="1" x14ac:dyDescent="0.2">
      <c r="A1051" s="6" t="s">
        <v>87</v>
      </c>
      <c r="B1051" s="6" t="s">
        <v>64</v>
      </c>
      <c r="C1051" s="6">
        <v>584</v>
      </c>
      <c r="D1051" s="6">
        <v>45634</v>
      </c>
      <c r="E1051" s="35">
        <v>42419</v>
      </c>
      <c r="F1051" s="35">
        <v>44144</v>
      </c>
      <c r="G1051" s="6">
        <v>1725</v>
      </c>
      <c r="H1051" s="6">
        <v>385</v>
      </c>
      <c r="I1051" s="6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</row>
    <row r="1052" spans="1:26" ht="14.25" customHeight="1" x14ac:dyDescent="0.2">
      <c r="A1052" s="6" t="s">
        <v>1624</v>
      </c>
      <c r="B1052" s="6" t="s">
        <v>3297</v>
      </c>
      <c r="C1052" s="6">
        <v>1029</v>
      </c>
      <c r="D1052" s="6">
        <v>45614</v>
      </c>
      <c r="E1052" s="35">
        <v>41824</v>
      </c>
      <c r="F1052" s="35">
        <v>44622</v>
      </c>
      <c r="G1052" s="6">
        <v>2798</v>
      </c>
      <c r="H1052" s="6">
        <v>360</v>
      </c>
      <c r="I1052" s="6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</row>
    <row r="1053" spans="1:26" ht="14.25" customHeight="1" x14ac:dyDescent="0.2">
      <c r="A1053" s="6" t="s">
        <v>756</v>
      </c>
      <c r="B1053" s="6" t="s">
        <v>64</v>
      </c>
      <c r="C1053" s="6">
        <v>245</v>
      </c>
      <c r="D1053" s="6">
        <v>45484</v>
      </c>
      <c r="E1053" s="35">
        <v>38060</v>
      </c>
      <c r="F1053" s="35">
        <v>44670</v>
      </c>
      <c r="G1053" s="6">
        <v>6610</v>
      </c>
      <c r="H1053" s="6">
        <v>87</v>
      </c>
      <c r="I1053" s="6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</row>
    <row r="1054" spans="1:26" ht="14.25" customHeight="1" x14ac:dyDescent="0.2">
      <c r="A1054" s="6" t="s">
        <v>1013</v>
      </c>
      <c r="B1054" s="6" t="s">
        <v>3285</v>
      </c>
      <c r="C1054" s="6">
        <v>327</v>
      </c>
      <c r="D1054" s="6">
        <v>45405</v>
      </c>
      <c r="E1054" s="35">
        <v>39940</v>
      </c>
      <c r="F1054" s="35">
        <v>44664</v>
      </c>
      <c r="G1054" s="6">
        <v>4724</v>
      </c>
      <c r="H1054" s="6">
        <v>120</v>
      </c>
      <c r="I1054" s="6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</row>
    <row r="1055" spans="1:26" ht="14.25" customHeight="1" x14ac:dyDescent="0.2">
      <c r="A1055" s="6" t="s">
        <v>1548</v>
      </c>
      <c r="B1055" s="6" t="s">
        <v>3297</v>
      </c>
      <c r="C1055" s="6">
        <v>211</v>
      </c>
      <c r="D1055" s="6">
        <v>45353</v>
      </c>
      <c r="E1055" s="35">
        <v>39097</v>
      </c>
      <c r="F1055" s="35">
        <v>44165</v>
      </c>
      <c r="G1055" s="6">
        <v>5068</v>
      </c>
      <c r="H1055" s="6">
        <v>109</v>
      </c>
      <c r="I1055" s="6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</row>
    <row r="1056" spans="1:26" ht="14.25" customHeight="1" x14ac:dyDescent="0.2">
      <c r="A1056" s="6" t="s">
        <v>1461</v>
      </c>
      <c r="B1056" s="6" t="s">
        <v>3285</v>
      </c>
      <c r="C1056" s="6">
        <v>290</v>
      </c>
      <c r="D1056" s="6">
        <v>45326</v>
      </c>
      <c r="E1056" s="35">
        <v>41676</v>
      </c>
      <c r="F1056" s="35">
        <v>44689</v>
      </c>
      <c r="G1056" s="6">
        <v>3013</v>
      </c>
      <c r="H1056" s="6">
        <v>186</v>
      </c>
      <c r="I1056" s="6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</row>
    <row r="1057" spans="1:26" ht="14.25" customHeight="1" x14ac:dyDescent="0.2">
      <c r="A1057" s="6" t="s">
        <v>122</v>
      </c>
      <c r="B1057" s="6" t="s">
        <v>64</v>
      </c>
      <c r="C1057" s="6">
        <v>464</v>
      </c>
      <c r="D1057" s="6">
        <v>45318</v>
      </c>
      <c r="E1057" s="35">
        <v>41159</v>
      </c>
      <c r="F1057" s="35">
        <v>44724</v>
      </c>
      <c r="G1057" s="6">
        <v>3565</v>
      </c>
      <c r="H1057" s="6">
        <v>185</v>
      </c>
      <c r="I1057" s="6"/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</row>
    <row r="1058" spans="1:26" ht="14.25" customHeight="1" x14ac:dyDescent="0.2">
      <c r="A1058" s="6" t="s">
        <v>1627</v>
      </c>
      <c r="B1058" s="6" t="s">
        <v>3297</v>
      </c>
      <c r="C1058" s="6">
        <v>226</v>
      </c>
      <c r="D1058" s="6">
        <v>45291</v>
      </c>
      <c r="E1058" s="35">
        <v>42657</v>
      </c>
      <c r="F1058" s="35">
        <v>44635</v>
      </c>
      <c r="G1058" s="6">
        <v>1978</v>
      </c>
      <c r="H1058" s="6">
        <v>185</v>
      </c>
      <c r="I1058" s="6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</row>
    <row r="1059" spans="1:26" ht="14.25" customHeight="1" x14ac:dyDescent="0.2">
      <c r="A1059" s="6" t="s">
        <v>812</v>
      </c>
      <c r="B1059" s="6" t="s">
        <v>64</v>
      </c>
      <c r="C1059" s="6">
        <v>245</v>
      </c>
      <c r="D1059" s="6">
        <v>45168</v>
      </c>
      <c r="E1059" s="35">
        <v>40340</v>
      </c>
      <c r="F1059" s="35">
        <v>44714</v>
      </c>
      <c r="G1059" s="6">
        <v>4374</v>
      </c>
      <c r="H1059" s="6">
        <v>201</v>
      </c>
      <c r="I1059" s="6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</row>
    <row r="1060" spans="1:26" ht="14.25" customHeight="1" x14ac:dyDescent="0.2">
      <c r="A1060" s="6" t="s">
        <v>559</v>
      </c>
      <c r="B1060" s="6" t="s">
        <v>3285</v>
      </c>
      <c r="C1060" s="6">
        <v>445</v>
      </c>
      <c r="D1060" s="6">
        <v>45118</v>
      </c>
      <c r="E1060" s="35">
        <v>42711</v>
      </c>
      <c r="F1060" s="35">
        <v>44749</v>
      </c>
      <c r="G1060" s="6">
        <v>2038</v>
      </c>
      <c r="H1060" s="6">
        <v>258</v>
      </c>
      <c r="I1060" s="6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</row>
    <row r="1061" spans="1:26" ht="14.25" customHeight="1" x14ac:dyDescent="0.2">
      <c r="A1061" s="6" t="s">
        <v>3407</v>
      </c>
      <c r="B1061" s="6" t="s">
        <v>3293</v>
      </c>
      <c r="C1061" s="6">
        <v>253</v>
      </c>
      <c r="D1061" s="6">
        <v>45081</v>
      </c>
      <c r="E1061" s="35">
        <v>42120</v>
      </c>
      <c r="F1061" s="35">
        <v>44322</v>
      </c>
      <c r="G1061" s="6">
        <v>2202</v>
      </c>
      <c r="H1061" s="6">
        <v>102</v>
      </c>
      <c r="I1061" s="6"/>
      <c r="J1061" s="6"/>
      <c r="K1061" s="6"/>
      <c r="L1061" s="6"/>
      <c r="M1061" s="6"/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</row>
    <row r="1062" spans="1:26" ht="14.25" customHeight="1" x14ac:dyDescent="0.2">
      <c r="A1062" s="6" t="s">
        <v>1677</v>
      </c>
      <c r="B1062" s="6" t="s">
        <v>3297</v>
      </c>
      <c r="C1062" s="6">
        <v>296</v>
      </c>
      <c r="D1062" s="6">
        <v>45023</v>
      </c>
      <c r="E1062" s="35">
        <v>38958</v>
      </c>
      <c r="F1062" s="35">
        <v>44574</v>
      </c>
      <c r="G1062" s="6">
        <v>5616</v>
      </c>
      <c r="H1062" s="6">
        <v>231</v>
      </c>
      <c r="I1062" s="6"/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</row>
    <row r="1063" spans="1:26" ht="14.25" customHeight="1" x14ac:dyDescent="0.2">
      <c r="A1063" s="6" t="s">
        <v>261</v>
      </c>
      <c r="B1063" s="6" t="s">
        <v>64</v>
      </c>
      <c r="C1063" s="6">
        <v>370</v>
      </c>
      <c r="D1063" s="6">
        <v>44982</v>
      </c>
      <c r="E1063" s="35">
        <v>44040</v>
      </c>
      <c r="F1063" s="35">
        <v>44720</v>
      </c>
      <c r="G1063" s="6">
        <v>680</v>
      </c>
      <c r="H1063" s="6">
        <v>243</v>
      </c>
      <c r="I1063" s="6"/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  <c r="U1063" s="6"/>
      <c r="V1063" s="6"/>
      <c r="W1063" s="6"/>
      <c r="X1063" s="6"/>
      <c r="Y1063" s="6"/>
      <c r="Z1063" s="6"/>
    </row>
    <row r="1064" spans="1:26" ht="14.25" customHeight="1" x14ac:dyDescent="0.2">
      <c r="A1064" s="6" t="s">
        <v>1162</v>
      </c>
      <c r="B1064" s="6" t="s">
        <v>64</v>
      </c>
      <c r="C1064" s="6">
        <v>880</v>
      </c>
      <c r="D1064" s="6">
        <v>44862</v>
      </c>
      <c r="E1064" s="35">
        <v>40379</v>
      </c>
      <c r="F1064" s="35">
        <v>44735</v>
      </c>
      <c r="G1064" s="6">
        <v>4356</v>
      </c>
      <c r="H1064" s="6">
        <v>626</v>
      </c>
      <c r="I1064" s="6"/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</row>
    <row r="1065" spans="1:26" ht="14.25" customHeight="1" x14ac:dyDescent="0.2">
      <c r="A1065" s="6" t="s">
        <v>1085</v>
      </c>
      <c r="B1065" s="6" t="s">
        <v>3285</v>
      </c>
      <c r="C1065" s="6">
        <v>432</v>
      </c>
      <c r="D1065" s="6">
        <v>44796</v>
      </c>
      <c r="E1065" s="35">
        <v>41622</v>
      </c>
      <c r="F1065" s="35">
        <v>42817</v>
      </c>
      <c r="G1065" s="6">
        <v>1195</v>
      </c>
      <c r="H1065" s="6">
        <v>258</v>
      </c>
      <c r="I1065" s="6"/>
      <c r="J1065" s="6"/>
      <c r="K1065" s="6"/>
      <c r="L1065" s="6"/>
      <c r="M1065" s="6"/>
      <c r="N1065" s="6"/>
      <c r="O1065" s="6"/>
      <c r="P1065" s="6"/>
      <c r="Q1065" s="6"/>
      <c r="R1065" s="6"/>
      <c r="S1065" s="6"/>
      <c r="T1065" s="6"/>
      <c r="U1065" s="6"/>
      <c r="V1065" s="6"/>
      <c r="W1065" s="6"/>
      <c r="X1065" s="6"/>
      <c r="Y1065" s="6"/>
      <c r="Z1065" s="6"/>
    </row>
    <row r="1066" spans="1:26" ht="14.25" customHeight="1" x14ac:dyDescent="0.2">
      <c r="A1066" s="6" t="s">
        <v>1568</v>
      </c>
      <c r="B1066" s="6" t="s">
        <v>3297</v>
      </c>
      <c r="C1066" s="6">
        <v>354</v>
      </c>
      <c r="D1066" s="6">
        <v>44765</v>
      </c>
      <c r="E1066" s="35">
        <v>39786</v>
      </c>
      <c r="F1066" s="35">
        <v>44625</v>
      </c>
      <c r="G1066" s="6">
        <v>4839</v>
      </c>
      <c r="H1066" s="6">
        <v>207</v>
      </c>
      <c r="I1066" s="6"/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</row>
    <row r="1067" spans="1:26" ht="14.25" customHeight="1" x14ac:dyDescent="0.2">
      <c r="A1067" s="6" t="s">
        <v>620</v>
      </c>
      <c r="B1067" s="6" t="s">
        <v>2481</v>
      </c>
      <c r="C1067" s="6">
        <v>324</v>
      </c>
      <c r="D1067" s="6">
        <v>44680</v>
      </c>
      <c r="E1067" s="35">
        <v>42865</v>
      </c>
      <c r="F1067" s="35">
        <v>44333</v>
      </c>
      <c r="G1067" s="6">
        <v>1468</v>
      </c>
      <c r="H1067" s="6">
        <v>162</v>
      </c>
      <c r="I1067" s="6"/>
      <c r="J1067" s="6"/>
      <c r="K1067" s="6"/>
      <c r="L1067" s="6"/>
      <c r="M1067" s="6"/>
      <c r="N1067" s="6"/>
      <c r="O1067" s="6"/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</row>
    <row r="1068" spans="1:26" ht="14.25" customHeight="1" x14ac:dyDescent="0.2">
      <c r="A1068" s="6" t="s">
        <v>3408</v>
      </c>
      <c r="B1068" s="6" t="s">
        <v>64</v>
      </c>
      <c r="C1068" s="6">
        <v>498</v>
      </c>
      <c r="D1068" s="6">
        <v>44627</v>
      </c>
      <c r="E1068" s="35">
        <v>43385</v>
      </c>
      <c r="F1068" s="35">
        <v>44267</v>
      </c>
      <c r="G1068" s="6">
        <v>882</v>
      </c>
      <c r="H1068" s="6">
        <v>184</v>
      </c>
      <c r="I1068" s="6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</row>
    <row r="1069" spans="1:26" ht="14.25" customHeight="1" x14ac:dyDescent="0.2">
      <c r="A1069" s="6" t="s">
        <v>447</v>
      </c>
      <c r="B1069" s="6" t="s">
        <v>64</v>
      </c>
      <c r="C1069" s="6">
        <v>451</v>
      </c>
      <c r="D1069" s="6">
        <v>44548</v>
      </c>
      <c r="E1069" s="35">
        <v>41660</v>
      </c>
      <c r="F1069" s="35">
        <v>44692</v>
      </c>
      <c r="G1069" s="6">
        <v>3032</v>
      </c>
      <c r="H1069" s="6">
        <v>183</v>
      </c>
      <c r="I1069" s="6"/>
      <c r="J1069" s="6"/>
      <c r="K1069" s="6"/>
      <c r="L1069" s="6"/>
      <c r="M1069" s="6"/>
      <c r="N1069" s="6"/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</row>
    <row r="1070" spans="1:26" ht="14.25" customHeight="1" x14ac:dyDescent="0.2">
      <c r="A1070" s="6" t="s">
        <v>3409</v>
      </c>
      <c r="B1070" s="6" t="s">
        <v>3293</v>
      </c>
      <c r="C1070" s="6">
        <v>191</v>
      </c>
      <c r="D1070" s="6">
        <v>44455</v>
      </c>
      <c r="E1070" s="35">
        <v>41949</v>
      </c>
      <c r="F1070" s="35">
        <v>42371</v>
      </c>
      <c r="G1070" s="6">
        <v>422</v>
      </c>
      <c r="H1070" s="6">
        <v>41</v>
      </c>
      <c r="I1070" s="6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</row>
    <row r="1071" spans="1:26" ht="14.25" customHeight="1" x14ac:dyDescent="0.2">
      <c r="A1071" s="6" t="s">
        <v>1563</v>
      </c>
      <c r="B1071" s="6" t="s">
        <v>3297</v>
      </c>
      <c r="C1071" s="6">
        <v>273</v>
      </c>
      <c r="D1071" s="6">
        <v>44425</v>
      </c>
      <c r="E1071" s="35">
        <v>39049</v>
      </c>
      <c r="F1071" s="35">
        <v>44558</v>
      </c>
      <c r="G1071" s="6">
        <v>5509</v>
      </c>
      <c r="H1071" s="6">
        <v>167</v>
      </c>
      <c r="I1071" s="6"/>
      <c r="J1071" s="6"/>
      <c r="K1071" s="6"/>
      <c r="L1071" s="6"/>
      <c r="M1071" s="6"/>
      <c r="N1071" s="6"/>
      <c r="O1071" s="6"/>
      <c r="P1071" s="6"/>
      <c r="Q1071" s="6"/>
      <c r="R1071" s="6"/>
      <c r="S1071" s="6"/>
      <c r="T1071" s="6"/>
      <c r="U1071" s="6"/>
      <c r="V1071" s="6"/>
      <c r="W1071" s="6"/>
      <c r="X1071" s="6"/>
      <c r="Y1071" s="6"/>
      <c r="Z1071" s="6"/>
    </row>
    <row r="1072" spans="1:26" ht="14.25" customHeight="1" x14ac:dyDescent="0.2">
      <c r="A1072" s="6" t="s">
        <v>734</v>
      </c>
      <c r="B1072" s="6" t="s">
        <v>3285</v>
      </c>
      <c r="C1072" s="6">
        <v>141</v>
      </c>
      <c r="D1072" s="6">
        <v>44362</v>
      </c>
      <c r="E1072" s="35">
        <v>40715</v>
      </c>
      <c r="F1072" s="35">
        <v>44686</v>
      </c>
      <c r="G1072" s="6">
        <v>3971</v>
      </c>
      <c r="H1072" s="6">
        <v>46</v>
      </c>
      <c r="I1072" s="6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</row>
    <row r="1073" spans="1:26" ht="14.25" customHeight="1" x14ac:dyDescent="0.2">
      <c r="A1073" s="6" t="s">
        <v>147</v>
      </c>
      <c r="B1073" s="6" t="s">
        <v>64</v>
      </c>
      <c r="C1073" s="6">
        <v>397</v>
      </c>
      <c r="D1073" s="6">
        <v>44317</v>
      </c>
      <c r="E1073" s="35">
        <v>42715</v>
      </c>
      <c r="F1073" s="35">
        <v>44722</v>
      </c>
      <c r="G1073" s="6">
        <v>2007</v>
      </c>
      <c r="H1073" s="6">
        <v>131</v>
      </c>
      <c r="I1073" s="6"/>
      <c r="J1073" s="6"/>
      <c r="K1073" s="6"/>
      <c r="L1073" s="6"/>
      <c r="M1073" s="6"/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</row>
    <row r="1074" spans="1:26" ht="14.25" customHeight="1" x14ac:dyDescent="0.2">
      <c r="A1074" s="6" t="s">
        <v>1315</v>
      </c>
      <c r="B1074" s="6" t="s">
        <v>64</v>
      </c>
      <c r="C1074" s="6">
        <v>1033</v>
      </c>
      <c r="D1074" s="6">
        <v>44308</v>
      </c>
      <c r="E1074" s="35">
        <v>41249</v>
      </c>
      <c r="F1074" s="35">
        <v>42471</v>
      </c>
      <c r="G1074" s="6">
        <v>1222</v>
      </c>
      <c r="H1074" s="6">
        <v>223</v>
      </c>
      <c r="I1074" s="6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</row>
    <row r="1075" spans="1:26" ht="14.25" customHeight="1" x14ac:dyDescent="0.2">
      <c r="A1075" s="6" t="s">
        <v>359</v>
      </c>
      <c r="B1075" s="6" t="s">
        <v>64</v>
      </c>
      <c r="C1075" s="6">
        <v>588</v>
      </c>
      <c r="D1075" s="6">
        <v>44291</v>
      </c>
      <c r="E1075" s="35">
        <v>43343</v>
      </c>
      <c r="F1075" s="35">
        <v>44725</v>
      </c>
      <c r="G1075" s="6">
        <v>1382</v>
      </c>
      <c r="H1075" s="6">
        <v>340</v>
      </c>
      <c r="I1075" s="6"/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</row>
    <row r="1076" spans="1:26" ht="14.25" customHeight="1" x14ac:dyDescent="0.2">
      <c r="A1076" s="6" t="s">
        <v>830</v>
      </c>
      <c r="B1076" s="6" t="s">
        <v>64</v>
      </c>
      <c r="C1076" s="6">
        <v>537</v>
      </c>
      <c r="D1076" s="6">
        <v>44271</v>
      </c>
      <c r="E1076" s="35">
        <v>41828</v>
      </c>
      <c r="F1076" s="35">
        <v>43934</v>
      </c>
      <c r="G1076" s="6">
        <v>2106</v>
      </c>
      <c r="H1076" s="6">
        <v>295</v>
      </c>
      <c r="I1076" s="6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</row>
    <row r="1077" spans="1:26" ht="14.25" customHeight="1" x14ac:dyDescent="0.2">
      <c r="A1077" s="6" t="s">
        <v>602</v>
      </c>
      <c r="B1077" s="6" t="s">
        <v>64</v>
      </c>
      <c r="C1077" s="6">
        <v>402</v>
      </c>
      <c r="D1077" s="6">
        <v>44198</v>
      </c>
      <c r="E1077" s="35">
        <v>43595</v>
      </c>
      <c r="F1077" s="35">
        <v>44764</v>
      </c>
      <c r="G1077" s="6">
        <v>1169</v>
      </c>
      <c r="H1077" s="6">
        <v>222</v>
      </c>
      <c r="I1077" s="6"/>
      <c r="J1077" s="6"/>
      <c r="K1077" s="6"/>
      <c r="L1077" s="6"/>
      <c r="M1077" s="6"/>
      <c r="N1077" s="6"/>
      <c r="O1077" s="6"/>
      <c r="P1077" s="6"/>
      <c r="Q1077" s="6"/>
      <c r="R1077" s="6"/>
      <c r="S1077" s="6"/>
      <c r="T1077" s="6"/>
      <c r="U1077" s="6"/>
      <c r="V1077" s="6"/>
      <c r="W1077" s="6"/>
      <c r="X1077" s="6"/>
      <c r="Y1077" s="6"/>
      <c r="Z1077" s="6"/>
    </row>
    <row r="1078" spans="1:26" ht="14.25" customHeight="1" x14ac:dyDescent="0.2">
      <c r="A1078" s="6" t="s">
        <v>1265</v>
      </c>
      <c r="B1078" s="6" t="s">
        <v>3285</v>
      </c>
      <c r="C1078" s="6">
        <v>132</v>
      </c>
      <c r="D1078" s="6">
        <v>44104</v>
      </c>
      <c r="E1078" s="35">
        <v>39532</v>
      </c>
      <c r="F1078" s="35">
        <v>44699</v>
      </c>
      <c r="G1078" s="6">
        <v>5167</v>
      </c>
      <c r="H1078" s="6">
        <v>62</v>
      </c>
      <c r="I1078" s="6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</row>
    <row r="1079" spans="1:26" ht="14.25" customHeight="1" x14ac:dyDescent="0.2">
      <c r="A1079" s="6" t="s">
        <v>419</v>
      </c>
      <c r="B1079" s="6" t="s">
        <v>64</v>
      </c>
      <c r="C1079" s="6">
        <v>431</v>
      </c>
      <c r="D1079" s="6">
        <v>44032</v>
      </c>
      <c r="E1079" s="35">
        <v>40232</v>
      </c>
      <c r="F1079" s="35">
        <v>44768</v>
      </c>
      <c r="G1079" s="6">
        <v>4536</v>
      </c>
      <c r="H1079" s="6">
        <v>273</v>
      </c>
      <c r="I1079" s="6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</row>
    <row r="1080" spans="1:26" ht="14.25" customHeight="1" x14ac:dyDescent="0.2">
      <c r="A1080" s="6" t="s">
        <v>1716</v>
      </c>
      <c r="B1080" s="6" t="s">
        <v>3297</v>
      </c>
      <c r="C1080" s="6">
        <v>260</v>
      </c>
      <c r="D1080" s="6">
        <v>43982</v>
      </c>
      <c r="E1080" s="35">
        <v>43853</v>
      </c>
      <c r="F1080" s="35">
        <v>44547</v>
      </c>
      <c r="G1080" s="6">
        <v>694</v>
      </c>
      <c r="H1080" s="6">
        <v>174</v>
      </c>
      <c r="I1080" s="6"/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</row>
    <row r="1081" spans="1:26" ht="14.25" customHeight="1" x14ac:dyDescent="0.2">
      <c r="A1081" s="6" t="s">
        <v>568</v>
      </c>
      <c r="B1081" s="6" t="s">
        <v>3285</v>
      </c>
      <c r="C1081" s="6">
        <v>159</v>
      </c>
      <c r="D1081" s="6">
        <v>43936</v>
      </c>
      <c r="E1081" s="35">
        <v>41635</v>
      </c>
      <c r="F1081" s="35">
        <v>44700</v>
      </c>
      <c r="G1081" s="6">
        <v>3065</v>
      </c>
      <c r="H1081" s="6">
        <v>56</v>
      </c>
      <c r="I1081" s="6"/>
      <c r="J1081" s="6"/>
      <c r="K1081" s="6"/>
      <c r="L1081" s="6"/>
      <c r="M1081" s="6"/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</row>
    <row r="1082" spans="1:26" ht="14.25" customHeight="1" x14ac:dyDescent="0.2">
      <c r="A1082" s="6" t="s">
        <v>1434</v>
      </c>
      <c r="B1082" s="6" t="s">
        <v>3285</v>
      </c>
      <c r="C1082" s="6">
        <v>164</v>
      </c>
      <c r="D1082" s="6">
        <v>43802</v>
      </c>
      <c r="E1082" s="35">
        <v>40787</v>
      </c>
      <c r="F1082" s="35">
        <v>43638</v>
      </c>
      <c r="G1082" s="6">
        <v>2851</v>
      </c>
      <c r="H1082" s="6">
        <v>43</v>
      </c>
      <c r="I1082" s="6"/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</row>
    <row r="1083" spans="1:26" ht="14.25" customHeight="1" x14ac:dyDescent="0.2">
      <c r="A1083" s="6" t="s">
        <v>1477</v>
      </c>
      <c r="B1083" s="6" t="s">
        <v>3285</v>
      </c>
      <c r="C1083" s="6">
        <v>489</v>
      </c>
      <c r="D1083" s="6">
        <v>43724</v>
      </c>
      <c r="E1083" s="35">
        <v>42556</v>
      </c>
      <c r="F1083" s="35">
        <v>44703</v>
      </c>
      <c r="G1083" s="6">
        <v>2147</v>
      </c>
      <c r="H1083" s="6">
        <v>305</v>
      </c>
      <c r="I1083" s="6"/>
      <c r="J1083" s="6"/>
      <c r="K1083" s="6"/>
      <c r="L1083" s="6"/>
      <c r="M1083" s="6"/>
      <c r="N1083" s="6"/>
      <c r="O1083" s="6"/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</row>
    <row r="1084" spans="1:26" ht="14.25" customHeight="1" x14ac:dyDescent="0.2">
      <c r="A1084" s="6" t="s">
        <v>1169</v>
      </c>
      <c r="B1084" s="6" t="s">
        <v>3285</v>
      </c>
      <c r="C1084" s="6">
        <v>102</v>
      </c>
      <c r="D1084" s="6">
        <v>43696</v>
      </c>
      <c r="E1084" s="35">
        <v>39901</v>
      </c>
      <c r="F1084" s="35">
        <v>42422</v>
      </c>
      <c r="G1084" s="6">
        <v>2521</v>
      </c>
      <c r="H1084" s="6">
        <v>32</v>
      </c>
      <c r="I1084" s="6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</row>
    <row r="1085" spans="1:26" ht="14.25" customHeight="1" x14ac:dyDescent="0.2">
      <c r="A1085" s="6" t="s">
        <v>1499</v>
      </c>
      <c r="B1085" s="6" t="s">
        <v>3297</v>
      </c>
      <c r="C1085" s="6">
        <v>240</v>
      </c>
      <c r="D1085" s="6">
        <v>43685</v>
      </c>
      <c r="E1085" s="35">
        <v>43853</v>
      </c>
      <c r="F1085" s="35">
        <v>44627</v>
      </c>
      <c r="G1085" s="6">
        <v>774</v>
      </c>
      <c r="H1085" s="6">
        <v>154</v>
      </c>
      <c r="I1085" s="6"/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  <c r="U1085" s="6"/>
      <c r="V1085" s="6"/>
      <c r="W1085" s="6"/>
      <c r="X1085" s="6"/>
      <c r="Y1085" s="6"/>
      <c r="Z1085" s="6"/>
    </row>
    <row r="1086" spans="1:26" ht="14.25" customHeight="1" x14ac:dyDescent="0.2">
      <c r="A1086" s="6" t="s">
        <v>359</v>
      </c>
      <c r="B1086" s="6" t="s">
        <v>64</v>
      </c>
      <c r="C1086" s="6">
        <v>577</v>
      </c>
      <c r="D1086" s="6">
        <v>43674</v>
      </c>
      <c r="E1086" s="35">
        <v>43343</v>
      </c>
      <c r="F1086" s="35">
        <v>44357</v>
      </c>
      <c r="G1086" s="6">
        <v>1014</v>
      </c>
      <c r="H1086" s="6">
        <v>340</v>
      </c>
      <c r="I1086" s="6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</row>
    <row r="1087" spans="1:26" ht="14.25" customHeight="1" x14ac:dyDescent="0.2">
      <c r="A1087" s="6" t="s">
        <v>3263</v>
      </c>
      <c r="B1087" s="6" t="s">
        <v>64</v>
      </c>
      <c r="C1087" s="6">
        <v>499</v>
      </c>
      <c r="D1087" s="6">
        <v>43640</v>
      </c>
      <c r="E1087" s="35">
        <v>39377</v>
      </c>
      <c r="F1087" s="35">
        <v>44104</v>
      </c>
      <c r="G1087" s="6">
        <v>4727</v>
      </c>
      <c r="H1087" s="6">
        <v>10</v>
      </c>
      <c r="I1087" s="6"/>
      <c r="J1087" s="6"/>
      <c r="K1087" s="6"/>
      <c r="L1087" s="6"/>
      <c r="M1087" s="6"/>
      <c r="N1087" s="6"/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6"/>
      <c r="Z1087" s="6"/>
    </row>
    <row r="1088" spans="1:26" ht="14.25" customHeight="1" x14ac:dyDescent="0.2">
      <c r="A1088" s="6" t="s">
        <v>603</v>
      </c>
      <c r="B1088" s="6" t="s">
        <v>64</v>
      </c>
      <c r="C1088" s="6">
        <v>370</v>
      </c>
      <c r="D1088" s="6">
        <v>43626</v>
      </c>
      <c r="E1088" s="35">
        <v>41151</v>
      </c>
      <c r="F1088" s="35">
        <v>43469</v>
      </c>
      <c r="G1088" s="6">
        <v>2318</v>
      </c>
      <c r="H1088" s="6">
        <v>325</v>
      </c>
      <c r="I1088" s="6"/>
      <c r="J1088" s="6"/>
      <c r="K1088" s="6"/>
      <c r="L1088" s="6"/>
      <c r="M1088" s="6"/>
      <c r="N1088" s="6"/>
      <c r="O1088" s="6"/>
      <c r="P1088" s="6"/>
      <c r="Q1088" s="6"/>
      <c r="R1088" s="6"/>
      <c r="S1088" s="6"/>
      <c r="T1088" s="6"/>
      <c r="U1088" s="6"/>
      <c r="V1088" s="6"/>
      <c r="W1088" s="6"/>
      <c r="X1088" s="6"/>
      <c r="Y1088" s="6"/>
      <c r="Z1088" s="6"/>
    </row>
    <row r="1089" spans="1:26" ht="14.25" customHeight="1" x14ac:dyDescent="0.2">
      <c r="A1089" s="6" t="s">
        <v>1192</v>
      </c>
      <c r="B1089" s="6" t="s">
        <v>64</v>
      </c>
      <c r="C1089" s="6">
        <v>627</v>
      </c>
      <c r="D1089" s="6">
        <v>43530</v>
      </c>
      <c r="E1089" s="35">
        <v>40598</v>
      </c>
      <c r="F1089" s="35">
        <v>44558</v>
      </c>
      <c r="G1089" s="6">
        <v>3960</v>
      </c>
      <c r="H1089" s="6">
        <v>315</v>
      </c>
      <c r="I1089" s="6"/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/>
    </row>
    <row r="1090" spans="1:26" ht="14.25" customHeight="1" x14ac:dyDescent="0.2">
      <c r="A1090" s="6" t="s">
        <v>1614</v>
      </c>
      <c r="B1090" s="6" t="s">
        <v>3297</v>
      </c>
      <c r="C1090" s="6">
        <v>401</v>
      </c>
      <c r="D1090" s="6">
        <v>43475</v>
      </c>
      <c r="E1090" s="35">
        <v>41343</v>
      </c>
      <c r="F1090" s="35">
        <v>44627</v>
      </c>
      <c r="G1090" s="6">
        <v>3284</v>
      </c>
      <c r="H1090" s="6">
        <v>204</v>
      </c>
      <c r="I1090" s="6"/>
      <c r="J1090" s="6"/>
      <c r="K1090" s="6"/>
      <c r="L1090" s="6"/>
      <c r="M1090" s="6"/>
      <c r="N1090" s="6"/>
      <c r="O1090" s="6"/>
      <c r="P1090" s="6"/>
      <c r="Q1090" s="6"/>
      <c r="R1090" s="6"/>
      <c r="S1090" s="6"/>
      <c r="T1090" s="6"/>
      <c r="U1090" s="6"/>
      <c r="V1090" s="6"/>
      <c r="W1090" s="6"/>
      <c r="X1090" s="6"/>
      <c r="Y1090" s="6"/>
      <c r="Z1090" s="6"/>
    </row>
    <row r="1091" spans="1:26" ht="14.25" customHeight="1" x14ac:dyDescent="0.2">
      <c r="A1091" s="6" t="s">
        <v>1027</v>
      </c>
      <c r="B1091" s="6" t="s">
        <v>64</v>
      </c>
      <c r="C1091" s="6">
        <v>406</v>
      </c>
      <c r="D1091" s="6">
        <v>43471</v>
      </c>
      <c r="E1091" s="35">
        <v>42844</v>
      </c>
      <c r="F1091" s="35">
        <v>44643</v>
      </c>
      <c r="G1091" s="6">
        <v>1799</v>
      </c>
      <c r="H1091" s="6">
        <v>226</v>
      </c>
      <c r="I1091" s="6"/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  <c r="U1091" s="6"/>
      <c r="V1091" s="6"/>
      <c r="W1091" s="6"/>
      <c r="X1091" s="6"/>
      <c r="Y1091" s="6"/>
      <c r="Z1091" s="6"/>
    </row>
    <row r="1092" spans="1:26" ht="14.25" customHeight="1" x14ac:dyDescent="0.2">
      <c r="A1092" s="6" t="s">
        <v>1507</v>
      </c>
      <c r="B1092" s="6" t="s">
        <v>3297</v>
      </c>
      <c r="C1092" s="6">
        <v>184</v>
      </c>
      <c r="D1092" s="6">
        <v>43346</v>
      </c>
      <c r="E1092" s="35">
        <v>40843</v>
      </c>
      <c r="F1092" s="35">
        <v>43711</v>
      </c>
      <c r="G1092" s="6">
        <v>2868</v>
      </c>
      <c r="H1092" s="6">
        <v>114</v>
      </c>
      <c r="I1092" s="6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  <c r="Z1092" s="6"/>
    </row>
    <row r="1093" spans="1:26" ht="14.25" customHeight="1" x14ac:dyDescent="0.2">
      <c r="A1093" s="6" t="s">
        <v>132</v>
      </c>
      <c r="B1093" s="6" t="s">
        <v>64</v>
      </c>
      <c r="C1093" s="6">
        <v>289</v>
      </c>
      <c r="D1093" s="6">
        <v>43260</v>
      </c>
      <c r="E1093" s="35">
        <v>41709</v>
      </c>
      <c r="F1093" s="35">
        <v>43672</v>
      </c>
      <c r="G1093" s="6">
        <v>1963</v>
      </c>
      <c r="H1093" s="6">
        <v>163</v>
      </c>
      <c r="I1093" s="6"/>
      <c r="J1093" s="6"/>
      <c r="K1093" s="6"/>
      <c r="L1093" s="6"/>
      <c r="M1093" s="6"/>
      <c r="N1093" s="6"/>
      <c r="O1093" s="6"/>
      <c r="P1093" s="6"/>
      <c r="Q1093" s="6"/>
      <c r="R1093" s="6"/>
      <c r="S1093" s="6"/>
      <c r="T1093" s="6"/>
      <c r="U1093" s="6"/>
      <c r="V1093" s="6"/>
      <c r="W1093" s="6"/>
      <c r="X1093" s="6"/>
      <c r="Y1093" s="6"/>
      <c r="Z1093" s="6"/>
    </row>
    <row r="1094" spans="1:26" ht="14.25" customHeight="1" x14ac:dyDescent="0.2">
      <c r="A1094" s="6" t="s">
        <v>287</v>
      </c>
      <c r="B1094" s="6" t="s">
        <v>3285</v>
      </c>
      <c r="C1094" s="6">
        <v>160</v>
      </c>
      <c r="D1094" s="6">
        <v>43147</v>
      </c>
      <c r="E1094" s="35">
        <v>42624</v>
      </c>
      <c r="F1094" s="35">
        <v>44635</v>
      </c>
      <c r="G1094" s="6">
        <v>2011</v>
      </c>
      <c r="H1094" s="6">
        <v>92</v>
      </c>
      <c r="I1094" s="6"/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  <c r="U1094" s="6"/>
      <c r="V1094" s="6"/>
      <c r="W1094" s="6"/>
      <c r="X1094" s="6"/>
      <c r="Y1094" s="6"/>
      <c r="Z1094" s="6"/>
    </row>
    <row r="1095" spans="1:26" ht="14.25" customHeight="1" x14ac:dyDescent="0.2">
      <c r="A1095" s="6" t="s">
        <v>359</v>
      </c>
      <c r="B1095" s="6" t="s">
        <v>64</v>
      </c>
      <c r="C1095" s="6">
        <v>571</v>
      </c>
      <c r="D1095" s="6">
        <v>43065</v>
      </c>
      <c r="E1095" s="35">
        <v>43343</v>
      </c>
      <c r="F1095" s="35">
        <v>44264</v>
      </c>
      <c r="G1095" s="6">
        <v>921</v>
      </c>
      <c r="H1095" s="6">
        <v>340</v>
      </c>
      <c r="I1095" s="6"/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  <c r="U1095" s="6"/>
      <c r="V1095" s="6"/>
      <c r="W1095" s="6"/>
      <c r="X1095" s="6"/>
      <c r="Y1095" s="6"/>
      <c r="Z1095" s="6"/>
    </row>
    <row r="1096" spans="1:26" ht="14.25" customHeight="1" x14ac:dyDescent="0.2">
      <c r="A1096" s="6" t="s">
        <v>1564</v>
      </c>
      <c r="B1096" s="6" t="s">
        <v>3297</v>
      </c>
      <c r="C1096" s="6">
        <v>438</v>
      </c>
      <c r="D1096" s="6">
        <v>42976</v>
      </c>
      <c r="E1096" s="35">
        <v>43748</v>
      </c>
      <c r="F1096" s="35">
        <v>44495</v>
      </c>
      <c r="G1096" s="6">
        <v>747</v>
      </c>
      <c r="H1096" s="6">
        <v>207</v>
      </c>
      <c r="I1096" s="6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6"/>
      <c r="V1096" s="6"/>
      <c r="W1096" s="6"/>
      <c r="X1096" s="6"/>
      <c r="Y1096" s="6"/>
      <c r="Z1096" s="6"/>
    </row>
    <row r="1097" spans="1:26" ht="14.25" customHeight="1" x14ac:dyDescent="0.2">
      <c r="A1097" s="6" t="s">
        <v>1542</v>
      </c>
      <c r="B1097" s="6" t="s">
        <v>3297</v>
      </c>
      <c r="C1097" s="6">
        <v>210</v>
      </c>
      <c r="D1097" s="6">
        <v>42879</v>
      </c>
      <c r="E1097" s="35">
        <v>43064</v>
      </c>
      <c r="F1097" s="35">
        <v>44594</v>
      </c>
      <c r="G1097" s="6">
        <v>1530</v>
      </c>
      <c r="H1097" s="6">
        <v>207</v>
      </c>
      <c r="I1097" s="6"/>
      <c r="J1097" s="6"/>
      <c r="K1097" s="6"/>
      <c r="L1097" s="6"/>
      <c r="M1097" s="6"/>
      <c r="N1097" s="6"/>
      <c r="O1097" s="6"/>
      <c r="P1097" s="6"/>
      <c r="Q1097" s="6"/>
      <c r="R1097" s="6"/>
      <c r="S1097" s="6"/>
      <c r="T1097" s="6"/>
      <c r="U1097" s="6"/>
      <c r="V1097" s="6"/>
      <c r="W1097" s="6"/>
      <c r="X1097" s="6"/>
      <c r="Y1097" s="6"/>
      <c r="Z1097" s="6"/>
    </row>
    <row r="1098" spans="1:26" ht="14.25" customHeight="1" x14ac:dyDescent="0.2">
      <c r="A1098" s="6" t="s">
        <v>823</v>
      </c>
      <c r="B1098" s="6" t="s">
        <v>64</v>
      </c>
      <c r="C1098" s="6">
        <v>546</v>
      </c>
      <c r="D1098" s="6">
        <v>42803</v>
      </c>
      <c r="E1098" s="35">
        <v>41925</v>
      </c>
      <c r="F1098" s="35">
        <v>44498</v>
      </c>
      <c r="G1098" s="6">
        <v>2573</v>
      </c>
      <c r="H1098" s="6">
        <v>393</v>
      </c>
      <c r="I1098" s="6"/>
      <c r="J1098" s="6"/>
      <c r="K1098" s="6"/>
      <c r="L1098" s="6"/>
      <c r="M1098" s="6"/>
      <c r="N1098" s="6"/>
      <c r="O1098" s="6"/>
      <c r="P1098" s="6"/>
      <c r="Q1098" s="6"/>
      <c r="R1098" s="6"/>
      <c r="S1098" s="6"/>
      <c r="T1098" s="6"/>
      <c r="U1098" s="6"/>
      <c r="V1098" s="6"/>
      <c r="W1098" s="6"/>
      <c r="X1098" s="6"/>
      <c r="Y1098" s="6"/>
      <c r="Z1098" s="6"/>
    </row>
    <row r="1099" spans="1:26" ht="14.25" customHeight="1" x14ac:dyDescent="0.2">
      <c r="A1099" s="6" t="s">
        <v>223</v>
      </c>
      <c r="B1099" s="6" t="s">
        <v>64</v>
      </c>
      <c r="C1099" s="6">
        <v>249</v>
      </c>
      <c r="D1099" s="6">
        <v>42693</v>
      </c>
      <c r="E1099" s="35">
        <v>42619</v>
      </c>
      <c r="F1099" s="35">
        <v>43110</v>
      </c>
      <c r="G1099" s="6">
        <v>491</v>
      </c>
      <c r="H1099" s="6">
        <v>124</v>
      </c>
      <c r="I1099" s="6"/>
      <c r="J1099" s="6"/>
      <c r="K1099" s="6"/>
      <c r="L1099" s="6"/>
      <c r="M1099" s="6"/>
      <c r="N1099" s="6"/>
      <c r="O1099" s="6"/>
      <c r="P1099" s="6"/>
      <c r="Q1099" s="6"/>
      <c r="R1099" s="6"/>
      <c r="S1099" s="6"/>
      <c r="T1099" s="6"/>
      <c r="U1099" s="6"/>
      <c r="V1099" s="6"/>
      <c r="W1099" s="6"/>
      <c r="X1099" s="6"/>
      <c r="Y1099" s="6"/>
      <c r="Z1099" s="6"/>
    </row>
    <row r="1100" spans="1:26" ht="14.25" customHeight="1" x14ac:dyDescent="0.2">
      <c r="A1100" s="6" t="s">
        <v>1212</v>
      </c>
      <c r="B1100" s="6" t="s">
        <v>3285</v>
      </c>
      <c r="C1100" s="6">
        <v>260</v>
      </c>
      <c r="D1100" s="6">
        <v>42517</v>
      </c>
      <c r="E1100" s="35">
        <v>40950</v>
      </c>
      <c r="F1100" s="35">
        <v>42555</v>
      </c>
      <c r="G1100" s="6">
        <v>1605</v>
      </c>
      <c r="H1100" s="6">
        <v>123</v>
      </c>
      <c r="I1100" s="6"/>
      <c r="J1100" s="6"/>
      <c r="K1100" s="6"/>
      <c r="L1100" s="6"/>
      <c r="M1100" s="6"/>
      <c r="N1100" s="6"/>
      <c r="O1100" s="6"/>
      <c r="P1100" s="6"/>
      <c r="Q1100" s="6"/>
      <c r="R1100" s="6"/>
      <c r="S1100" s="6"/>
      <c r="T1100" s="6"/>
      <c r="U1100" s="6"/>
      <c r="V1100" s="6"/>
      <c r="W1100" s="6"/>
      <c r="X1100" s="6"/>
      <c r="Y1100" s="6"/>
      <c r="Z1100" s="6"/>
    </row>
    <row r="1101" spans="1:26" ht="14.25" customHeight="1" x14ac:dyDescent="0.2">
      <c r="A1101" s="6" t="s">
        <v>600</v>
      </c>
      <c r="B1101" s="6" t="s">
        <v>3285</v>
      </c>
      <c r="C1101" s="6">
        <v>302</v>
      </c>
      <c r="D1101" s="6">
        <v>42462</v>
      </c>
      <c r="E1101" s="35">
        <v>42528</v>
      </c>
      <c r="F1101" s="35">
        <v>42929</v>
      </c>
      <c r="G1101" s="6">
        <v>401</v>
      </c>
      <c r="H1101" s="6">
        <v>217</v>
      </c>
      <c r="I1101" s="6"/>
      <c r="J1101" s="6"/>
      <c r="K1101" s="6"/>
      <c r="L1101" s="6"/>
      <c r="M1101" s="6"/>
      <c r="N1101" s="6"/>
      <c r="O1101" s="6"/>
      <c r="P1101" s="6"/>
      <c r="Q1101" s="6"/>
      <c r="R1101" s="6"/>
      <c r="S1101" s="6"/>
      <c r="T1101" s="6"/>
      <c r="U1101" s="6"/>
      <c r="V1101" s="6"/>
      <c r="W1101" s="6"/>
      <c r="X1101" s="6"/>
      <c r="Y1101" s="6"/>
      <c r="Z1101" s="6"/>
    </row>
    <row r="1102" spans="1:26" ht="14.25" customHeight="1" x14ac:dyDescent="0.2">
      <c r="A1102" s="6" t="s">
        <v>3410</v>
      </c>
      <c r="B1102" s="6" t="s">
        <v>3285</v>
      </c>
      <c r="C1102" s="6">
        <v>136</v>
      </c>
      <c r="D1102" s="6">
        <v>42436</v>
      </c>
      <c r="E1102" s="35">
        <v>37104</v>
      </c>
      <c r="F1102" s="35">
        <v>43995</v>
      </c>
      <c r="G1102" s="6">
        <v>6891</v>
      </c>
      <c r="H1102" s="6">
        <v>38</v>
      </c>
      <c r="I1102" s="6"/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  <c r="U1102" s="6"/>
      <c r="V1102" s="6"/>
      <c r="W1102" s="6"/>
      <c r="X1102" s="6"/>
      <c r="Y1102" s="6"/>
      <c r="Z1102" s="6"/>
    </row>
    <row r="1103" spans="1:26" ht="14.25" customHeight="1" x14ac:dyDescent="0.2">
      <c r="A1103" s="6" t="s">
        <v>375</v>
      </c>
      <c r="B1103" s="6" t="s">
        <v>3285</v>
      </c>
      <c r="C1103" s="6">
        <v>180</v>
      </c>
      <c r="D1103" s="6">
        <v>42398</v>
      </c>
      <c r="E1103" s="35">
        <v>36948</v>
      </c>
      <c r="F1103" s="35">
        <v>41340</v>
      </c>
      <c r="G1103" s="6">
        <v>4392</v>
      </c>
      <c r="H1103" s="6">
        <v>77</v>
      </c>
      <c r="I1103" s="6"/>
      <c r="J1103" s="6"/>
      <c r="K1103" s="6"/>
      <c r="L1103" s="6"/>
      <c r="M1103" s="6"/>
      <c r="N1103" s="6"/>
      <c r="O1103" s="6"/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</row>
    <row r="1104" spans="1:26" ht="14.25" customHeight="1" x14ac:dyDescent="0.2">
      <c r="A1104" s="6" t="s">
        <v>3411</v>
      </c>
      <c r="B1104" s="6" t="s">
        <v>3285</v>
      </c>
      <c r="C1104" s="6">
        <v>214</v>
      </c>
      <c r="D1104" s="6">
        <v>42289</v>
      </c>
      <c r="E1104" s="35">
        <v>40813</v>
      </c>
      <c r="F1104" s="35">
        <v>44329</v>
      </c>
      <c r="G1104" s="6">
        <v>3516</v>
      </c>
      <c r="H1104" s="6">
        <v>135</v>
      </c>
      <c r="I1104" s="6"/>
      <c r="J1104" s="6"/>
      <c r="K1104" s="6"/>
      <c r="L1104" s="6"/>
      <c r="M1104" s="6"/>
      <c r="N1104" s="6"/>
      <c r="O1104" s="6"/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</row>
    <row r="1105" spans="1:26" ht="14.25" customHeight="1" x14ac:dyDescent="0.2">
      <c r="A1105" s="6" t="s">
        <v>1296</v>
      </c>
      <c r="B1105" s="6" t="s">
        <v>64</v>
      </c>
      <c r="C1105" s="6">
        <v>613</v>
      </c>
      <c r="D1105" s="6">
        <v>42286</v>
      </c>
      <c r="E1105" s="35">
        <v>42069</v>
      </c>
      <c r="F1105" s="35">
        <v>44741</v>
      </c>
      <c r="G1105" s="6">
        <v>2672</v>
      </c>
      <c r="H1105" s="6">
        <v>119</v>
      </c>
      <c r="I1105" s="6"/>
      <c r="J1105" s="6"/>
      <c r="K1105" s="6"/>
      <c r="L1105" s="6"/>
      <c r="M1105" s="6"/>
      <c r="N1105" s="6"/>
      <c r="O1105" s="6"/>
      <c r="P1105" s="6"/>
      <c r="Q1105" s="6"/>
      <c r="R1105" s="6"/>
      <c r="S1105" s="6"/>
      <c r="T1105" s="6"/>
      <c r="U1105" s="6"/>
      <c r="V1105" s="6"/>
      <c r="W1105" s="6"/>
      <c r="X1105" s="6"/>
      <c r="Y1105" s="6"/>
      <c r="Z1105" s="6"/>
    </row>
    <row r="1106" spans="1:26" ht="14.25" customHeight="1" x14ac:dyDescent="0.2">
      <c r="A1106" s="6" t="s">
        <v>1487</v>
      </c>
      <c r="B1106" s="6" t="s">
        <v>64</v>
      </c>
      <c r="C1106" s="6">
        <v>408</v>
      </c>
      <c r="D1106" s="6">
        <v>42283</v>
      </c>
      <c r="E1106" s="35">
        <v>41066</v>
      </c>
      <c r="F1106" s="35">
        <v>44740</v>
      </c>
      <c r="G1106" s="6">
        <v>3674</v>
      </c>
      <c r="H1106" s="6">
        <v>178</v>
      </c>
      <c r="I1106" s="6"/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  <c r="U1106" s="6"/>
      <c r="V1106" s="6"/>
      <c r="W1106" s="6"/>
      <c r="X1106" s="6"/>
      <c r="Y1106" s="6"/>
      <c r="Z1106" s="6"/>
    </row>
    <row r="1107" spans="1:26" ht="14.25" customHeight="1" x14ac:dyDescent="0.2">
      <c r="A1107" s="6" t="s">
        <v>1487</v>
      </c>
      <c r="B1107" s="6" t="s">
        <v>64</v>
      </c>
      <c r="C1107" s="6">
        <v>408</v>
      </c>
      <c r="D1107" s="6">
        <v>42232</v>
      </c>
      <c r="E1107" s="35">
        <v>41066</v>
      </c>
      <c r="F1107" s="35">
        <v>44190</v>
      </c>
      <c r="G1107" s="6">
        <v>3124</v>
      </c>
      <c r="H1107" s="6">
        <v>178</v>
      </c>
      <c r="I1107" s="6"/>
      <c r="J1107" s="6"/>
      <c r="K1107" s="6"/>
      <c r="L1107" s="6"/>
      <c r="M1107" s="6"/>
      <c r="N1107" s="6"/>
      <c r="O1107" s="6"/>
      <c r="P1107" s="6"/>
      <c r="Q1107" s="6"/>
      <c r="R1107" s="6"/>
      <c r="S1107" s="6"/>
      <c r="T1107" s="6"/>
      <c r="U1107" s="6"/>
      <c r="V1107" s="6"/>
      <c r="W1107" s="6"/>
      <c r="X1107" s="6"/>
      <c r="Y1107" s="6"/>
      <c r="Z1107" s="6"/>
    </row>
    <row r="1108" spans="1:26" ht="14.25" customHeight="1" x14ac:dyDescent="0.2">
      <c r="A1108" s="6" t="s">
        <v>1343</v>
      </c>
      <c r="B1108" s="6" t="s">
        <v>3285</v>
      </c>
      <c r="C1108" s="6">
        <v>349</v>
      </c>
      <c r="D1108" s="6">
        <v>42223</v>
      </c>
      <c r="E1108" s="35">
        <v>40816</v>
      </c>
      <c r="F1108" s="35">
        <v>44743</v>
      </c>
      <c r="G1108" s="6">
        <v>3927</v>
      </c>
      <c r="H1108" s="6">
        <v>76</v>
      </c>
      <c r="I1108" s="6"/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</row>
    <row r="1109" spans="1:26" ht="14.25" customHeight="1" x14ac:dyDescent="0.2">
      <c r="A1109" s="6" t="s">
        <v>103</v>
      </c>
      <c r="B1109" s="6" t="s">
        <v>3285</v>
      </c>
      <c r="C1109" s="6">
        <v>326</v>
      </c>
      <c r="D1109" s="6">
        <v>42151</v>
      </c>
      <c r="E1109" s="35">
        <v>40491</v>
      </c>
      <c r="F1109" s="35">
        <v>44698</v>
      </c>
      <c r="G1109" s="6">
        <v>4207</v>
      </c>
      <c r="H1109" s="6">
        <v>271</v>
      </c>
      <c r="I1109" s="6"/>
      <c r="J1109" s="6"/>
      <c r="K1109" s="6"/>
      <c r="L1109" s="6"/>
      <c r="M1109" s="6"/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</row>
    <row r="1110" spans="1:26" ht="14.25" customHeight="1" x14ac:dyDescent="0.2">
      <c r="A1110" s="6" t="s">
        <v>1328</v>
      </c>
      <c r="B1110" s="6" t="s">
        <v>64</v>
      </c>
      <c r="C1110" s="6">
        <v>748</v>
      </c>
      <c r="D1110" s="6">
        <v>42148</v>
      </c>
      <c r="E1110" s="35">
        <v>39072</v>
      </c>
      <c r="F1110" s="35">
        <v>43355</v>
      </c>
      <c r="G1110" s="6">
        <v>4283</v>
      </c>
      <c r="H1110" s="6">
        <v>351</v>
      </c>
      <c r="I1110" s="6"/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</row>
    <row r="1111" spans="1:26" ht="14.25" customHeight="1" x14ac:dyDescent="0.2">
      <c r="A1111" s="6" t="s">
        <v>1263</v>
      </c>
      <c r="B1111" s="6" t="s">
        <v>3285</v>
      </c>
      <c r="C1111" s="6">
        <v>454</v>
      </c>
      <c r="D1111" s="6">
        <v>42061</v>
      </c>
      <c r="E1111" s="35">
        <v>41564</v>
      </c>
      <c r="F1111" s="35">
        <v>44737</v>
      </c>
      <c r="G1111" s="6">
        <v>3173</v>
      </c>
      <c r="H1111" s="6">
        <v>183</v>
      </c>
      <c r="I1111" s="6"/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</row>
    <row r="1112" spans="1:26" ht="14.25" customHeight="1" x14ac:dyDescent="0.2">
      <c r="A1112" s="6" t="s">
        <v>1544</v>
      </c>
      <c r="B1112" s="6" t="s">
        <v>3297</v>
      </c>
      <c r="C1112" s="6">
        <v>506</v>
      </c>
      <c r="D1112" s="6">
        <v>42060</v>
      </c>
      <c r="E1112" s="35">
        <v>40899</v>
      </c>
      <c r="F1112" s="35">
        <v>44555</v>
      </c>
      <c r="G1112" s="6">
        <v>3656</v>
      </c>
      <c r="H1112" s="6">
        <v>189</v>
      </c>
      <c r="I1112" s="6"/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</row>
    <row r="1113" spans="1:26" ht="14.25" customHeight="1" x14ac:dyDescent="0.2">
      <c r="A1113" s="6" t="s">
        <v>1530</v>
      </c>
      <c r="B1113" s="6" t="s">
        <v>3297</v>
      </c>
      <c r="C1113" s="6">
        <v>130</v>
      </c>
      <c r="D1113" s="6">
        <v>42010</v>
      </c>
      <c r="E1113" s="35">
        <v>41548</v>
      </c>
      <c r="F1113" s="35">
        <v>44514</v>
      </c>
      <c r="G1113" s="6">
        <v>2966</v>
      </c>
      <c r="H1113" s="6">
        <v>111</v>
      </c>
      <c r="I1113" s="6"/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</row>
    <row r="1114" spans="1:26" ht="14.25" customHeight="1" x14ac:dyDescent="0.2">
      <c r="A1114" s="6" t="s">
        <v>120</v>
      </c>
      <c r="B1114" s="6" t="s">
        <v>3285</v>
      </c>
      <c r="C1114" s="6">
        <v>226</v>
      </c>
      <c r="D1114" s="6">
        <v>41846</v>
      </c>
      <c r="E1114" s="35">
        <v>43387</v>
      </c>
      <c r="F1114" s="35">
        <v>44681</v>
      </c>
      <c r="G1114" s="6">
        <v>1294</v>
      </c>
      <c r="H1114" s="6">
        <v>131</v>
      </c>
      <c r="I1114" s="6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</row>
    <row r="1115" spans="1:26" ht="14.25" customHeight="1" x14ac:dyDescent="0.2">
      <c r="A1115" s="6" t="s">
        <v>445</v>
      </c>
      <c r="B1115" s="6" t="s">
        <v>64</v>
      </c>
      <c r="C1115" s="6">
        <v>551</v>
      </c>
      <c r="D1115" s="6">
        <v>41837</v>
      </c>
      <c r="E1115" s="35">
        <v>41674</v>
      </c>
      <c r="F1115" s="35">
        <v>44664</v>
      </c>
      <c r="G1115" s="6">
        <v>2990</v>
      </c>
      <c r="H1115" s="6">
        <v>197</v>
      </c>
      <c r="I1115" s="6"/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</row>
    <row r="1116" spans="1:26" ht="14.25" customHeight="1" x14ac:dyDescent="0.2">
      <c r="A1116" s="6" t="s">
        <v>251</v>
      </c>
      <c r="B1116" s="6" t="s">
        <v>3285</v>
      </c>
      <c r="C1116" s="6">
        <v>375</v>
      </c>
      <c r="D1116" s="6">
        <v>41800</v>
      </c>
      <c r="E1116" s="35">
        <v>39841</v>
      </c>
      <c r="F1116" s="35">
        <v>43388</v>
      </c>
      <c r="G1116" s="6">
        <v>3547</v>
      </c>
      <c r="H1116" s="6">
        <v>285</v>
      </c>
      <c r="I1116" s="6"/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</row>
    <row r="1117" spans="1:26" ht="14.25" customHeight="1" x14ac:dyDescent="0.2">
      <c r="A1117" s="6" t="s">
        <v>1523</v>
      </c>
      <c r="B1117" s="6" t="s">
        <v>3297</v>
      </c>
      <c r="C1117" s="6">
        <v>174</v>
      </c>
      <c r="D1117" s="6">
        <v>41745</v>
      </c>
      <c r="E1117" s="35">
        <v>42491</v>
      </c>
      <c r="F1117" s="35">
        <v>44600</v>
      </c>
      <c r="G1117" s="6">
        <v>2109</v>
      </c>
      <c r="H1117" s="6">
        <v>98</v>
      </c>
      <c r="I1117" s="6"/>
      <c r="J1117" s="6"/>
      <c r="K1117" s="6"/>
      <c r="L1117" s="6"/>
      <c r="M1117" s="6"/>
      <c r="N1117" s="6"/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  <c r="Z1117" s="6"/>
    </row>
    <row r="1118" spans="1:26" ht="14.25" customHeight="1" x14ac:dyDescent="0.2">
      <c r="A1118" s="6" t="s">
        <v>895</v>
      </c>
      <c r="B1118" s="6" t="s">
        <v>3285</v>
      </c>
      <c r="C1118" s="6">
        <v>136</v>
      </c>
      <c r="D1118" s="6">
        <v>41743</v>
      </c>
      <c r="E1118" s="35">
        <v>40793</v>
      </c>
      <c r="F1118" s="35">
        <v>44758</v>
      </c>
      <c r="G1118" s="6">
        <v>3965</v>
      </c>
      <c r="H1118" s="6">
        <v>94</v>
      </c>
      <c r="I1118" s="6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</row>
    <row r="1119" spans="1:26" ht="14.25" customHeight="1" x14ac:dyDescent="0.2">
      <c r="A1119" s="6" t="s">
        <v>3412</v>
      </c>
      <c r="B1119" s="6" t="s">
        <v>64</v>
      </c>
      <c r="C1119" s="6">
        <v>280</v>
      </c>
      <c r="D1119" s="6">
        <v>41721</v>
      </c>
      <c r="E1119" s="35">
        <v>42633</v>
      </c>
      <c r="F1119" s="35">
        <v>44280</v>
      </c>
      <c r="G1119" s="6">
        <v>1647</v>
      </c>
      <c r="H1119" s="6">
        <v>70</v>
      </c>
      <c r="I1119" s="6"/>
      <c r="J1119" s="6"/>
      <c r="K1119" s="6"/>
      <c r="L1119" s="6"/>
      <c r="M1119" s="6"/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</row>
    <row r="1120" spans="1:26" ht="14.25" customHeight="1" x14ac:dyDescent="0.2">
      <c r="A1120" s="6" t="s">
        <v>129</v>
      </c>
      <c r="B1120" s="6" t="s">
        <v>3285</v>
      </c>
      <c r="C1120" s="6">
        <v>500</v>
      </c>
      <c r="D1120" s="6">
        <v>41584</v>
      </c>
      <c r="E1120" s="35">
        <v>43090</v>
      </c>
      <c r="F1120" s="35">
        <v>43841</v>
      </c>
      <c r="G1120" s="6">
        <v>751</v>
      </c>
      <c r="H1120" s="6">
        <v>493</v>
      </c>
      <c r="I1120" s="6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</row>
    <row r="1121" spans="1:26" ht="14.25" customHeight="1" x14ac:dyDescent="0.2">
      <c r="A1121" s="6" t="s">
        <v>718</v>
      </c>
      <c r="B1121" s="6" t="s">
        <v>3285</v>
      </c>
      <c r="C1121" s="6">
        <v>249</v>
      </c>
      <c r="D1121" s="6">
        <v>41327</v>
      </c>
      <c r="E1121" s="35">
        <v>42517</v>
      </c>
      <c r="F1121" s="35">
        <v>44508</v>
      </c>
      <c r="G1121" s="6">
        <v>1991</v>
      </c>
      <c r="H1121" s="6">
        <v>44</v>
      </c>
      <c r="I1121" s="6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</row>
    <row r="1122" spans="1:26" ht="14.25" customHeight="1" x14ac:dyDescent="0.2">
      <c r="A1122" s="6" t="s">
        <v>1222</v>
      </c>
      <c r="B1122" s="6" t="s">
        <v>3285</v>
      </c>
      <c r="C1122" s="6">
        <v>328</v>
      </c>
      <c r="D1122" s="6">
        <v>41318</v>
      </c>
      <c r="E1122" s="35">
        <v>42412</v>
      </c>
      <c r="F1122" s="35">
        <v>44749</v>
      </c>
      <c r="G1122" s="6">
        <v>2337</v>
      </c>
      <c r="H1122" s="6">
        <v>187</v>
      </c>
      <c r="I1122" s="6"/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</row>
    <row r="1123" spans="1:26" ht="14.25" customHeight="1" x14ac:dyDescent="0.2">
      <c r="A1123" s="6" t="s">
        <v>3413</v>
      </c>
      <c r="B1123" s="6" t="s">
        <v>64</v>
      </c>
      <c r="C1123" s="6">
        <v>285</v>
      </c>
      <c r="D1123" s="6">
        <v>41279</v>
      </c>
      <c r="E1123" s="35">
        <v>42251</v>
      </c>
      <c r="F1123" s="35">
        <v>44362</v>
      </c>
      <c r="G1123" s="6">
        <v>2111</v>
      </c>
      <c r="H1123" s="6">
        <v>224</v>
      </c>
      <c r="I1123" s="6"/>
      <c r="J1123" s="6"/>
      <c r="K1123" s="6"/>
      <c r="L1123" s="6"/>
      <c r="M1123" s="6"/>
      <c r="N1123" s="6"/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</row>
    <row r="1124" spans="1:26" ht="14.25" customHeight="1" x14ac:dyDescent="0.2">
      <c r="A1124" s="6" t="s">
        <v>474</v>
      </c>
      <c r="B1124" s="6" t="s">
        <v>64</v>
      </c>
      <c r="C1124" s="6">
        <v>177</v>
      </c>
      <c r="D1124" s="6">
        <v>41215</v>
      </c>
      <c r="E1124" s="35">
        <v>38800</v>
      </c>
      <c r="F1124" s="35">
        <v>44742</v>
      </c>
      <c r="G1124" s="6">
        <v>5942</v>
      </c>
      <c r="H1124" s="6">
        <v>116</v>
      </c>
      <c r="I1124" s="6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</row>
    <row r="1125" spans="1:26" ht="14.25" customHeight="1" x14ac:dyDescent="0.2">
      <c r="A1125" s="6" t="s">
        <v>379</v>
      </c>
      <c r="B1125" s="6" t="s">
        <v>3285</v>
      </c>
      <c r="C1125" s="6">
        <v>251</v>
      </c>
      <c r="D1125" s="6">
        <v>41185</v>
      </c>
      <c r="E1125" s="35">
        <v>38344</v>
      </c>
      <c r="F1125" s="35">
        <v>43879</v>
      </c>
      <c r="G1125" s="6">
        <v>5535</v>
      </c>
      <c r="H1125" s="6">
        <v>5</v>
      </c>
      <c r="I1125" s="6"/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  <c r="U1125" s="6"/>
      <c r="V1125" s="6"/>
      <c r="W1125" s="6"/>
      <c r="X1125" s="6"/>
      <c r="Y1125" s="6"/>
      <c r="Z1125" s="6"/>
    </row>
    <row r="1126" spans="1:26" ht="14.25" customHeight="1" x14ac:dyDescent="0.2">
      <c r="A1126" s="6" t="s">
        <v>1001</v>
      </c>
      <c r="B1126" s="6" t="s">
        <v>64</v>
      </c>
      <c r="C1126" s="6">
        <v>896</v>
      </c>
      <c r="D1126" s="6">
        <v>41165</v>
      </c>
      <c r="E1126" s="35">
        <v>40315</v>
      </c>
      <c r="F1126" s="35">
        <v>41922</v>
      </c>
      <c r="G1126" s="6">
        <v>1607</v>
      </c>
      <c r="H1126" s="6">
        <v>267</v>
      </c>
      <c r="I1126" s="6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</row>
    <row r="1127" spans="1:26" ht="14.25" customHeight="1" x14ac:dyDescent="0.2">
      <c r="A1127" s="6" t="s">
        <v>309</v>
      </c>
      <c r="B1127" s="6" t="s">
        <v>3285</v>
      </c>
      <c r="C1127" s="6">
        <v>217</v>
      </c>
      <c r="D1127" s="6">
        <v>41109</v>
      </c>
      <c r="E1127" s="35">
        <v>40999</v>
      </c>
      <c r="F1127" s="35">
        <v>44019</v>
      </c>
      <c r="G1127" s="6">
        <v>3020</v>
      </c>
      <c r="H1127" s="6">
        <v>58</v>
      </c>
      <c r="I1127" s="6"/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</row>
    <row r="1128" spans="1:26" ht="14.25" customHeight="1" x14ac:dyDescent="0.2">
      <c r="A1128" s="6" t="s">
        <v>1559</v>
      </c>
      <c r="B1128" s="6" t="s">
        <v>3297</v>
      </c>
      <c r="C1128" s="6">
        <v>390</v>
      </c>
      <c r="D1128" s="6">
        <v>41099</v>
      </c>
      <c r="E1128" s="35">
        <v>42104</v>
      </c>
      <c r="F1128" s="35">
        <v>44634</v>
      </c>
      <c r="G1128" s="6">
        <v>2530</v>
      </c>
      <c r="H1128" s="6">
        <v>74</v>
      </c>
      <c r="I1128" s="6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</row>
    <row r="1129" spans="1:26" ht="14.25" customHeight="1" x14ac:dyDescent="0.2">
      <c r="A1129" s="6" t="s">
        <v>1577</v>
      </c>
      <c r="B1129" s="6" t="s">
        <v>3297</v>
      </c>
      <c r="C1129" s="6">
        <v>396</v>
      </c>
      <c r="D1129" s="6">
        <v>41027</v>
      </c>
      <c r="E1129" s="35">
        <v>43144</v>
      </c>
      <c r="F1129" s="35">
        <v>44566</v>
      </c>
      <c r="G1129" s="6">
        <v>1422</v>
      </c>
      <c r="H1129" s="6">
        <v>124</v>
      </c>
      <c r="I1129" s="6"/>
      <c r="J1129" s="6"/>
      <c r="K1129" s="6"/>
      <c r="L1129" s="6"/>
      <c r="M1129" s="6"/>
      <c r="N1129" s="6"/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  <c r="Z1129" s="6"/>
    </row>
    <row r="1130" spans="1:26" ht="14.25" customHeight="1" x14ac:dyDescent="0.2">
      <c r="A1130" s="6" t="s">
        <v>3414</v>
      </c>
      <c r="B1130" s="6" t="s">
        <v>3293</v>
      </c>
      <c r="C1130" s="6">
        <v>280</v>
      </c>
      <c r="D1130" s="6">
        <v>40890</v>
      </c>
      <c r="E1130" s="35">
        <v>42221</v>
      </c>
      <c r="F1130" s="35">
        <v>44371</v>
      </c>
      <c r="G1130" s="6">
        <v>2150</v>
      </c>
      <c r="H1130" s="6">
        <v>150</v>
      </c>
      <c r="I1130" s="6"/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</row>
    <row r="1131" spans="1:26" ht="14.25" customHeight="1" x14ac:dyDescent="0.2">
      <c r="A1131" s="6" t="s">
        <v>625</v>
      </c>
      <c r="B1131" s="6" t="s">
        <v>64</v>
      </c>
      <c r="C1131" s="6">
        <v>322</v>
      </c>
      <c r="D1131" s="6">
        <v>40760</v>
      </c>
      <c r="E1131" s="35">
        <v>44019</v>
      </c>
      <c r="F1131" s="35">
        <v>44677</v>
      </c>
      <c r="G1131" s="6">
        <v>658</v>
      </c>
      <c r="H1131" s="6">
        <v>207</v>
      </c>
      <c r="I1131" s="6"/>
      <c r="J1131" s="6"/>
      <c r="K1131" s="6"/>
      <c r="L1131" s="6"/>
      <c r="M1131" s="6"/>
      <c r="N1131" s="6"/>
      <c r="O1131" s="6"/>
      <c r="P1131" s="6"/>
      <c r="Q1131" s="6"/>
      <c r="R1131" s="6"/>
      <c r="S1131" s="6"/>
      <c r="T1131" s="6"/>
      <c r="U1131" s="6"/>
      <c r="V1131" s="6"/>
      <c r="W1131" s="6"/>
      <c r="X1131" s="6"/>
      <c r="Y1131" s="6"/>
      <c r="Z1131" s="6"/>
    </row>
    <row r="1132" spans="1:26" ht="14.25" customHeight="1" x14ac:dyDescent="0.2">
      <c r="A1132" s="6" t="s">
        <v>1373</v>
      </c>
      <c r="B1132" s="6" t="s">
        <v>64</v>
      </c>
      <c r="C1132" s="6">
        <v>208</v>
      </c>
      <c r="D1132" s="6">
        <v>40705</v>
      </c>
      <c r="E1132" s="35">
        <v>41838</v>
      </c>
      <c r="F1132" s="35">
        <v>42485</v>
      </c>
      <c r="G1132" s="6">
        <v>647</v>
      </c>
      <c r="H1132" s="6">
        <v>131</v>
      </c>
      <c r="I1132" s="6"/>
      <c r="J1132" s="6"/>
      <c r="K1132" s="6"/>
      <c r="L1132" s="6"/>
      <c r="M1132" s="6"/>
      <c r="N1132" s="6"/>
      <c r="O1132" s="6"/>
      <c r="P1132" s="6"/>
      <c r="Q1132" s="6"/>
      <c r="R1132" s="6"/>
      <c r="S1132" s="6"/>
      <c r="T1132" s="6"/>
      <c r="U1132" s="6"/>
      <c r="V1132" s="6"/>
      <c r="W1132" s="6"/>
      <c r="X1132" s="6"/>
      <c r="Y1132" s="6"/>
      <c r="Z1132" s="6"/>
    </row>
    <row r="1133" spans="1:26" ht="14.25" customHeight="1" x14ac:dyDescent="0.2">
      <c r="A1133" s="6" t="s">
        <v>167</v>
      </c>
      <c r="B1133" s="6" t="s">
        <v>64</v>
      </c>
      <c r="C1133" s="6">
        <v>510</v>
      </c>
      <c r="D1133" s="6">
        <v>40540</v>
      </c>
      <c r="E1133" s="35">
        <v>40714</v>
      </c>
      <c r="F1133" s="35">
        <v>44764</v>
      </c>
      <c r="G1133" s="6">
        <v>4050</v>
      </c>
      <c r="H1133" s="6">
        <v>323</v>
      </c>
      <c r="I1133" s="6"/>
      <c r="J1133" s="6"/>
      <c r="K1133" s="6"/>
      <c r="L1133" s="6"/>
      <c r="M1133" s="6"/>
      <c r="N1133" s="6"/>
      <c r="O1133" s="6"/>
      <c r="P1133" s="6"/>
      <c r="Q1133" s="6"/>
      <c r="R1133" s="6"/>
      <c r="S1133" s="6"/>
      <c r="T1133" s="6"/>
      <c r="U1133" s="6"/>
      <c r="V1133" s="6"/>
      <c r="W1133" s="6"/>
      <c r="X1133" s="6"/>
      <c r="Y1133" s="6"/>
      <c r="Z1133" s="6"/>
    </row>
    <row r="1134" spans="1:26" ht="14.25" customHeight="1" x14ac:dyDescent="0.2">
      <c r="A1134" s="6" t="s">
        <v>1571</v>
      </c>
      <c r="B1134" s="6" t="s">
        <v>3297</v>
      </c>
      <c r="C1134" s="6">
        <v>734</v>
      </c>
      <c r="D1134" s="6">
        <v>40531</v>
      </c>
      <c r="E1134" s="35">
        <v>40519</v>
      </c>
      <c r="F1134" s="35">
        <v>44501</v>
      </c>
      <c r="G1134" s="6">
        <v>3982</v>
      </c>
      <c r="H1134" s="6">
        <v>186</v>
      </c>
      <c r="I1134" s="6"/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  <c r="U1134" s="6"/>
      <c r="V1134" s="6"/>
      <c r="W1134" s="6"/>
      <c r="X1134" s="6"/>
      <c r="Y1134" s="6"/>
      <c r="Z1134" s="6"/>
    </row>
    <row r="1135" spans="1:26" ht="14.25" customHeight="1" x14ac:dyDescent="0.2">
      <c r="A1135" s="6" t="s">
        <v>1314</v>
      </c>
      <c r="B1135" s="6" t="s">
        <v>64</v>
      </c>
      <c r="C1135" s="6">
        <v>596</v>
      </c>
      <c r="D1135" s="6">
        <v>40393</v>
      </c>
      <c r="E1135" s="35">
        <v>39069</v>
      </c>
      <c r="F1135" s="35">
        <v>44728</v>
      </c>
      <c r="G1135" s="6">
        <v>5659</v>
      </c>
      <c r="H1135" s="6">
        <v>218</v>
      </c>
      <c r="I1135" s="6"/>
      <c r="J1135" s="6"/>
      <c r="K1135" s="6"/>
      <c r="L1135" s="6"/>
      <c r="M1135" s="6"/>
      <c r="N1135" s="6"/>
      <c r="O1135" s="6"/>
      <c r="P1135" s="6"/>
      <c r="Q1135" s="6"/>
      <c r="R1135" s="6"/>
      <c r="S1135" s="6"/>
      <c r="T1135" s="6"/>
      <c r="U1135" s="6"/>
      <c r="V1135" s="6"/>
      <c r="W1135" s="6"/>
      <c r="X1135" s="6"/>
      <c r="Y1135" s="6"/>
      <c r="Z1135" s="6"/>
    </row>
    <row r="1136" spans="1:26" ht="14.25" customHeight="1" x14ac:dyDescent="0.2">
      <c r="A1136" s="6" t="s">
        <v>1488</v>
      </c>
      <c r="B1136" s="6" t="s">
        <v>3285</v>
      </c>
      <c r="C1136" s="6">
        <v>147</v>
      </c>
      <c r="D1136" s="6">
        <v>40312</v>
      </c>
      <c r="E1136" s="35">
        <v>38223</v>
      </c>
      <c r="F1136" s="35">
        <v>44081</v>
      </c>
      <c r="G1136" s="6">
        <v>5858</v>
      </c>
      <c r="H1136" s="6">
        <v>72</v>
      </c>
      <c r="I1136" s="6"/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  <c r="U1136" s="6"/>
      <c r="V1136" s="6"/>
      <c r="W1136" s="6"/>
      <c r="X1136" s="6"/>
      <c r="Y1136" s="6"/>
      <c r="Z1136" s="6"/>
    </row>
    <row r="1137" spans="1:26" ht="14.25" customHeight="1" x14ac:dyDescent="0.2">
      <c r="A1137" s="6" t="s">
        <v>1271</v>
      </c>
      <c r="B1137" s="6" t="s">
        <v>64</v>
      </c>
      <c r="C1137" s="6">
        <v>477</v>
      </c>
      <c r="D1137" s="6">
        <v>40163</v>
      </c>
      <c r="E1137" s="35">
        <v>41838</v>
      </c>
      <c r="F1137" s="35">
        <v>44775</v>
      </c>
      <c r="G1137" s="6">
        <v>2937</v>
      </c>
      <c r="H1137" s="6">
        <v>211</v>
      </c>
      <c r="I1137" s="6"/>
      <c r="J1137" s="6"/>
      <c r="K1137" s="6"/>
      <c r="L1137" s="6"/>
      <c r="M1137" s="6"/>
      <c r="N1137" s="6"/>
      <c r="O1137" s="6"/>
      <c r="P1137" s="6"/>
      <c r="Q1137" s="6"/>
      <c r="R1137" s="6"/>
      <c r="S1137" s="6"/>
      <c r="T1137" s="6"/>
      <c r="U1137" s="6"/>
      <c r="V1137" s="6"/>
      <c r="W1137" s="6"/>
      <c r="X1137" s="6"/>
      <c r="Y1137" s="6"/>
      <c r="Z1137" s="6"/>
    </row>
    <row r="1138" spans="1:26" ht="14.25" customHeight="1" x14ac:dyDescent="0.2">
      <c r="A1138" s="6" t="s">
        <v>486</v>
      </c>
      <c r="B1138" s="6" t="s">
        <v>64</v>
      </c>
      <c r="C1138" s="6">
        <v>543</v>
      </c>
      <c r="D1138" s="6">
        <v>40111</v>
      </c>
      <c r="E1138" s="35">
        <v>39989</v>
      </c>
      <c r="F1138" s="35">
        <v>41669</v>
      </c>
      <c r="G1138" s="6">
        <v>1680</v>
      </c>
      <c r="H1138" s="6">
        <v>278</v>
      </c>
      <c r="I1138" s="6"/>
      <c r="J1138" s="6"/>
      <c r="K1138" s="6"/>
      <c r="L1138" s="6"/>
      <c r="M1138" s="6"/>
      <c r="N1138" s="6"/>
      <c r="O1138" s="6"/>
      <c r="P1138" s="6"/>
      <c r="Q1138" s="6"/>
      <c r="R1138" s="6"/>
      <c r="S1138" s="6"/>
      <c r="T1138" s="6"/>
      <c r="U1138" s="6"/>
      <c r="V1138" s="6"/>
      <c r="W1138" s="6"/>
      <c r="X1138" s="6"/>
      <c r="Y1138" s="6"/>
      <c r="Z1138" s="6"/>
    </row>
    <row r="1139" spans="1:26" ht="14.25" customHeight="1" x14ac:dyDescent="0.2">
      <c r="A1139" s="6" t="s">
        <v>1762</v>
      </c>
      <c r="B1139" s="6" t="s">
        <v>3297</v>
      </c>
      <c r="C1139" s="6">
        <v>478</v>
      </c>
      <c r="D1139" s="6">
        <v>40103</v>
      </c>
      <c r="E1139" s="35">
        <v>38615</v>
      </c>
      <c r="F1139" s="35">
        <v>44634</v>
      </c>
      <c r="G1139" s="6">
        <v>6019</v>
      </c>
      <c r="H1139" s="6">
        <v>176</v>
      </c>
      <c r="I1139" s="6"/>
      <c r="J1139" s="6"/>
      <c r="K1139" s="6"/>
      <c r="L1139" s="6"/>
      <c r="M1139" s="6"/>
      <c r="N1139" s="6"/>
      <c r="O1139" s="6"/>
      <c r="P1139" s="6"/>
      <c r="Q1139" s="6"/>
      <c r="R1139" s="6"/>
      <c r="S1139" s="6"/>
      <c r="T1139" s="6"/>
      <c r="U1139" s="6"/>
      <c r="V1139" s="6"/>
      <c r="W1139" s="6"/>
      <c r="X1139" s="6"/>
      <c r="Y1139" s="6"/>
      <c r="Z1139" s="6"/>
    </row>
    <row r="1140" spans="1:26" ht="14.25" customHeight="1" x14ac:dyDescent="0.2">
      <c r="A1140" s="6" t="s">
        <v>1616</v>
      </c>
      <c r="B1140" s="6" t="s">
        <v>3297</v>
      </c>
      <c r="C1140" s="6">
        <v>271</v>
      </c>
      <c r="D1140" s="6">
        <v>40064</v>
      </c>
      <c r="E1140" s="35">
        <v>43063</v>
      </c>
      <c r="F1140" s="35">
        <v>44578</v>
      </c>
      <c r="G1140" s="6">
        <v>1515</v>
      </c>
      <c r="H1140" s="6">
        <v>199</v>
      </c>
      <c r="I1140" s="6"/>
      <c r="J1140" s="6"/>
      <c r="K1140" s="6"/>
      <c r="L1140" s="6"/>
      <c r="M1140" s="6"/>
      <c r="N1140" s="6"/>
      <c r="O1140" s="6"/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</row>
    <row r="1141" spans="1:26" ht="14.25" customHeight="1" x14ac:dyDescent="0.2">
      <c r="A1141" s="6" t="s">
        <v>548</v>
      </c>
      <c r="B1141" s="6" t="s">
        <v>64</v>
      </c>
      <c r="C1141" s="6">
        <v>329</v>
      </c>
      <c r="D1141" s="6">
        <v>40004</v>
      </c>
      <c r="E1141" s="35">
        <v>36044</v>
      </c>
      <c r="F1141" s="35">
        <v>44696</v>
      </c>
      <c r="G1141" s="6">
        <v>8652</v>
      </c>
      <c r="H1141" s="6">
        <v>189</v>
      </c>
      <c r="I1141" s="6"/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  <c r="U1141" s="6"/>
      <c r="V1141" s="6"/>
      <c r="W1141" s="6"/>
      <c r="X1141" s="6"/>
      <c r="Y1141" s="6"/>
      <c r="Z1141" s="6"/>
    </row>
    <row r="1142" spans="1:26" ht="14.25" customHeight="1" x14ac:dyDescent="0.2">
      <c r="A1142" s="6" t="s">
        <v>3415</v>
      </c>
      <c r="B1142" s="6" t="s">
        <v>3293</v>
      </c>
      <c r="C1142" s="6">
        <v>146</v>
      </c>
      <c r="D1142" s="6">
        <v>39947</v>
      </c>
      <c r="E1142" s="35">
        <v>41122</v>
      </c>
      <c r="F1142" s="35">
        <v>44173</v>
      </c>
      <c r="G1142" s="6">
        <v>3051</v>
      </c>
      <c r="H1142" s="6">
        <v>19</v>
      </c>
      <c r="I1142" s="6"/>
      <c r="J1142" s="6"/>
      <c r="K1142" s="6"/>
      <c r="L1142" s="6"/>
      <c r="M1142" s="6"/>
      <c r="N1142" s="6"/>
      <c r="O1142" s="6"/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</row>
    <row r="1143" spans="1:26" ht="14.25" customHeight="1" x14ac:dyDescent="0.2">
      <c r="A1143" s="6" t="s">
        <v>992</v>
      </c>
      <c r="B1143" s="6" t="s">
        <v>64</v>
      </c>
      <c r="C1143" s="6">
        <v>572</v>
      </c>
      <c r="D1143" s="6">
        <v>39875</v>
      </c>
      <c r="E1143" s="35">
        <v>40266</v>
      </c>
      <c r="F1143" s="35">
        <v>44333</v>
      </c>
      <c r="G1143" s="6">
        <v>4067</v>
      </c>
      <c r="H1143" s="6">
        <v>251</v>
      </c>
      <c r="I1143" s="6"/>
      <c r="J1143" s="6"/>
      <c r="K1143" s="6"/>
      <c r="L1143" s="6"/>
      <c r="M1143" s="6"/>
      <c r="N1143" s="6"/>
      <c r="O1143" s="6"/>
      <c r="P1143" s="6"/>
      <c r="Q1143" s="6"/>
      <c r="R1143" s="6"/>
      <c r="S1143" s="6"/>
      <c r="T1143" s="6"/>
      <c r="U1143" s="6"/>
      <c r="V1143" s="6"/>
      <c r="W1143" s="6"/>
      <c r="X1143" s="6"/>
      <c r="Y1143" s="6"/>
      <c r="Z1143" s="6"/>
    </row>
    <row r="1144" spans="1:26" ht="14.25" customHeight="1" x14ac:dyDescent="0.2">
      <c r="A1144" s="6" t="s">
        <v>1180</v>
      </c>
      <c r="B1144" s="6" t="s">
        <v>64</v>
      </c>
      <c r="C1144" s="6">
        <v>494</v>
      </c>
      <c r="D1144" s="6">
        <v>39853</v>
      </c>
      <c r="E1144" s="35">
        <v>40472</v>
      </c>
      <c r="F1144" s="35">
        <v>44722</v>
      </c>
      <c r="G1144" s="6">
        <v>4250</v>
      </c>
      <c r="H1144" s="6">
        <v>175</v>
      </c>
      <c r="I1144" s="6"/>
      <c r="J1144" s="6"/>
      <c r="K1144" s="6"/>
      <c r="L1144" s="6"/>
      <c r="M1144" s="6"/>
      <c r="N1144" s="6"/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  <c r="Z1144" s="6"/>
    </row>
    <row r="1145" spans="1:26" ht="14.25" customHeight="1" x14ac:dyDescent="0.2">
      <c r="A1145" s="6" t="s">
        <v>1524</v>
      </c>
      <c r="B1145" s="6" t="s">
        <v>3297</v>
      </c>
      <c r="C1145" s="6">
        <v>413</v>
      </c>
      <c r="D1145" s="6">
        <v>39698</v>
      </c>
      <c r="E1145" s="35">
        <v>41355</v>
      </c>
      <c r="F1145" s="35">
        <v>44632</v>
      </c>
      <c r="G1145" s="6">
        <v>3277</v>
      </c>
      <c r="H1145" s="6">
        <v>302</v>
      </c>
      <c r="I1145" s="6"/>
      <c r="J1145" s="6"/>
      <c r="K1145" s="6"/>
      <c r="L1145" s="6"/>
      <c r="M1145" s="6"/>
      <c r="N1145" s="6"/>
      <c r="O1145" s="6"/>
      <c r="P1145" s="6"/>
      <c r="Q1145" s="6"/>
      <c r="R1145" s="6"/>
      <c r="S1145" s="6"/>
      <c r="T1145" s="6"/>
      <c r="U1145" s="6"/>
      <c r="V1145" s="6"/>
      <c r="W1145" s="6"/>
      <c r="X1145" s="6"/>
      <c r="Y1145" s="6"/>
      <c r="Z1145" s="6"/>
    </row>
    <row r="1146" spans="1:26" ht="14.25" customHeight="1" x14ac:dyDescent="0.2">
      <c r="A1146" s="6" t="s">
        <v>1766</v>
      </c>
      <c r="B1146" s="6" t="s">
        <v>3297</v>
      </c>
      <c r="C1146" s="6">
        <v>223</v>
      </c>
      <c r="D1146" s="6">
        <v>39692</v>
      </c>
      <c r="E1146" s="35">
        <v>42684</v>
      </c>
      <c r="F1146" s="35">
        <v>44629</v>
      </c>
      <c r="G1146" s="6">
        <v>1945</v>
      </c>
      <c r="H1146" s="6">
        <v>195</v>
      </c>
      <c r="I1146" s="6"/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  <c r="U1146" s="6"/>
      <c r="V1146" s="6"/>
      <c r="W1146" s="6"/>
      <c r="X1146" s="6"/>
      <c r="Y1146" s="6"/>
      <c r="Z1146" s="6"/>
    </row>
    <row r="1147" spans="1:26" ht="14.25" customHeight="1" x14ac:dyDescent="0.2">
      <c r="A1147" s="6" t="s">
        <v>1346</v>
      </c>
      <c r="B1147" s="6" t="s">
        <v>64</v>
      </c>
      <c r="C1147" s="6">
        <v>527</v>
      </c>
      <c r="D1147" s="6">
        <v>39659</v>
      </c>
      <c r="E1147" s="35">
        <v>41881</v>
      </c>
      <c r="F1147" s="35">
        <v>43465</v>
      </c>
      <c r="G1147" s="6">
        <v>1584</v>
      </c>
      <c r="H1147" s="6">
        <v>144</v>
      </c>
      <c r="I1147" s="6"/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  <c r="U1147" s="6"/>
      <c r="V1147" s="6"/>
      <c r="W1147" s="6"/>
      <c r="X1147" s="6"/>
      <c r="Y1147" s="6"/>
      <c r="Z1147" s="6"/>
    </row>
    <row r="1148" spans="1:26" ht="14.25" customHeight="1" x14ac:dyDescent="0.2">
      <c r="A1148" s="6" t="s">
        <v>860</v>
      </c>
      <c r="B1148" s="6" t="s">
        <v>64</v>
      </c>
      <c r="C1148" s="6">
        <v>431</v>
      </c>
      <c r="D1148" s="6">
        <v>39595</v>
      </c>
      <c r="E1148" s="35">
        <v>40281</v>
      </c>
      <c r="F1148" s="35">
        <v>42620</v>
      </c>
      <c r="G1148" s="6">
        <v>2339</v>
      </c>
      <c r="H1148" s="6">
        <v>356</v>
      </c>
      <c r="I1148" s="6"/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</row>
    <row r="1149" spans="1:26" ht="14.25" customHeight="1" x14ac:dyDescent="0.2">
      <c r="A1149" s="6" t="s">
        <v>1157</v>
      </c>
      <c r="B1149" s="6" t="s">
        <v>64</v>
      </c>
      <c r="C1149" s="6">
        <v>325</v>
      </c>
      <c r="D1149" s="6">
        <v>39548</v>
      </c>
      <c r="E1149" s="35">
        <v>38411</v>
      </c>
      <c r="F1149" s="35">
        <v>44511</v>
      </c>
      <c r="G1149" s="6">
        <v>6100</v>
      </c>
      <c r="H1149" s="6">
        <v>188</v>
      </c>
      <c r="I1149" s="6"/>
      <c r="J1149" s="6"/>
      <c r="K1149" s="6"/>
      <c r="L1149" s="6"/>
      <c r="M1149" s="6"/>
      <c r="N1149" s="6"/>
      <c r="O1149" s="6"/>
      <c r="P1149" s="6"/>
      <c r="Q1149" s="6"/>
      <c r="R1149" s="6"/>
      <c r="S1149" s="6"/>
      <c r="T1149" s="6"/>
      <c r="U1149" s="6"/>
      <c r="V1149" s="6"/>
      <c r="W1149" s="6"/>
      <c r="X1149" s="6"/>
      <c r="Y1149" s="6"/>
      <c r="Z1149" s="6"/>
    </row>
    <row r="1150" spans="1:26" ht="14.25" customHeight="1" x14ac:dyDescent="0.2">
      <c r="A1150" s="6" t="s">
        <v>1329</v>
      </c>
      <c r="B1150" s="6" t="s">
        <v>64</v>
      </c>
      <c r="C1150" s="6">
        <v>727</v>
      </c>
      <c r="D1150" s="6">
        <v>39473</v>
      </c>
      <c r="E1150" s="35">
        <v>38984</v>
      </c>
      <c r="F1150" s="35">
        <v>44641</v>
      </c>
      <c r="G1150" s="6">
        <v>5657</v>
      </c>
      <c r="H1150" s="6">
        <v>295</v>
      </c>
      <c r="I1150" s="6"/>
      <c r="J1150" s="6"/>
      <c r="K1150" s="6"/>
      <c r="L1150" s="6"/>
      <c r="M1150" s="6"/>
      <c r="N1150" s="6"/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</row>
    <row r="1151" spans="1:26" ht="14.25" customHeight="1" x14ac:dyDescent="0.2">
      <c r="A1151" s="6" t="s">
        <v>350</v>
      </c>
      <c r="B1151" s="6" t="s">
        <v>3285</v>
      </c>
      <c r="C1151" s="6">
        <v>188</v>
      </c>
      <c r="D1151" s="6">
        <v>39255</v>
      </c>
      <c r="E1151" s="35">
        <v>41103</v>
      </c>
      <c r="F1151" s="35">
        <v>44263</v>
      </c>
      <c r="G1151" s="6">
        <v>3160</v>
      </c>
      <c r="H1151" s="6">
        <v>53</v>
      </c>
      <c r="I1151" s="6"/>
      <c r="J1151" s="6"/>
      <c r="K1151" s="6"/>
      <c r="L1151" s="6"/>
      <c r="M1151" s="6"/>
      <c r="N1151" s="6"/>
      <c r="O1151" s="6"/>
      <c r="P1151" s="6"/>
      <c r="Q1151" s="6"/>
      <c r="R1151" s="6"/>
      <c r="S1151" s="6"/>
      <c r="T1151" s="6"/>
      <c r="U1151" s="6"/>
      <c r="V1151" s="6"/>
      <c r="W1151" s="6"/>
      <c r="X1151" s="6"/>
      <c r="Y1151" s="6"/>
      <c r="Z1151" s="6"/>
    </row>
    <row r="1152" spans="1:26" ht="14.25" customHeight="1" x14ac:dyDescent="0.2">
      <c r="A1152" s="6" t="s">
        <v>532</v>
      </c>
      <c r="B1152" s="6" t="s">
        <v>64</v>
      </c>
      <c r="C1152" s="6">
        <v>437</v>
      </c>
      <c r="D1152" s="6">
        <v>39244</v>
      </c>
      <c r="E1152" s="35">
        <v>42657</v>
      </c>
      <c r="F1152" s="35">
        <v>44699</v>
      </c>
      <c r="G1152" s="6">
        <v>2042</v>
      </c>
      <c r="H1152" s="6">
        <v>213</v>
      </c>
      <c r="I1152" s="6"/>
      <c r="J1152" s="6"/>
      <c r="K1152" s="6"/>
      <c r="L1152" s="6"/>
      <c r="M1152" s="6"/>
      <c r="N1152" s="6"/>
      <c r="O1152" s="6"/>
      <c r="P1152" s="6"/>
      <c r="Q1152" s="6"/>
      <c r="R1152" s="6"/>
      <c r="S1152" s="6"/>
      <c r="T1152" s="6"/>
      <c r="U1152" s="6"/>
      <c r="V1152" s="6"/>
      <c r="W1152" s="6"/>
      <c r="X1152" s="6"/>
      <c r="Y1152" s="6"/>
      <c r="Z1152" s="6"/>
    </row>
    <row r="1153" spans="1:26" ht="14.25" customHeight="1" x14ac:dyDescent="0.2">
      <c r="A1153" s="6" t="s">
        <v>640</v>
      </c>
      <c r="B1153" s="6" t="s">
        <v>64</v>
      </c>
      <c r="C1153" s="6">
        <v>467</v>
      </c>
      <c r="D1153" s="6">
        <v>39072</v>
      </c>
      <c r="E1153" s="35">
        <v>42403</v>
      </c>
      <c r="F1153" s="35">
        <v>44774</v>
      </c>
      <c r="G1153" s="6">
        <v>2371</v>
      </c>
      <c r="H1153" s="6">
        <v>285</v>
      </c>
      <c r="I1153" s="6"/>
      <c r="J1153" s="6"/>
      <c r="K1153" s="6"/>
      <c r="L1153" s="6"/>
      <c r="M1153" s="6"/>
      <c r="N1153" s="6"/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6"/>
      <c r="Z1153" s="6"/>
    </row>
    <row r="1154" spans="1:26" ht="14.25" customHeight="1" x14ac:dyDescent="0.2">
      <c r="A1154" s="6" t="s">
        <v>516</v>
      </c>
      <c r="B1154" s="6" t="s">
        <v>64</v>
      </c>
      <c r="C1154" s="6">
        <v>597</v>
      </c>
      <c r="D1154" s="6">
        <v>38966</v>
      </c>
      <c r="E1154" s="35">
        <v>43953</v>
      </c>
      <c r="F1154" s="35">
        <v>44754</v>
      </c>
      <c r="G1154" s="6">
        <v>801</v>
      </c>
      <c r="H1154" s="6">
        <v>279</v>
      </c>
      <c r="I1154" s="6"/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</row>
    <row r="1155" spans="1:26" ht="14.25" customHeight="1" x14ac:dyDescent="0.2">
      <c r="A1155" s="6" t="s">
        <v>1687</v>
      </c>
      <c r="B1155" s="6" t="s">
        <v>3297</v>
      </c>
      <c r="C1155" s="6">
        <v>266</v>
      </c>
      <c r="D1155" s="6">
        <v>38878</v>
      </c>
      <c r="E1155" s="35">
        <v>41530</v>
      </c>
      <c r="F1155" s="35">
        <v>44635</v>
      </c>
      <c r="G1155" s="6">
        <v>3105</v>
      </c>
      <c r="H1155" s="6">
        <v>113</v>
      </c>
      <c r="I1155" s="6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</row>
    <row r="1156" spans="1:26" ht="14.25" customHeight="1" x14ac:dyDescent="0.2">
      <c r="A1156" s="6" t="s">
        <v>1662</v>
      </c>
      <c r="B1156" s="6" t="s">
        <v>3297</v>
      </c>
      <c r="C1156" s="6">
        <v>248</v>
      </c>
      <c r="D1156" s="6">
        <v>38873</v>
      </c>
      <c r="E1156" s="35">
        <v>42128</v>
      </c>
      <c r="F1156" s="35">
        <v>43105</v>
      </c>
      <c r="G1156" s="6">
        <v>977</v>
      </c>
      <c r="H1156" s="6">
        <v>217</v>
      </c>
      <c r="I1156" s="6"/>
      <c r="J1156" s="6"/>
      <c r="K1156" s="6"/>
      <c r="L1156" s="6"/>
      <c r="M1156" s="6"/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</row>
    <row r="1157" spans="1:26" ht="14.25" customHeight="1" x14ac:dyDescent="0.2">
      <c r="A1157" s="6" t="s">
        <v>3416</v>
      </c>
      <c r="B1157" s="6" t="s">
        <v>3293</v>
      </c>
      <c r="C1157" s="6">
        <v>288</v>
      </c>
      <c r="D1157" s="6">
        <v>38835</v>
      </c>
      <c r="E1157" s="35">
        <v>41294</v>
      </c>
      <c r="F1157" s="35">
        <v>43615</v>
      </c>
      <c r="G1157" s="6">
        <v>2321</v>
      </c>
      <c r="H1157" s="6">
        <v>61</v>
      </c>
      <c r="I1157" s="6"/>
      <c r="J1157" s="6"/>
      <c r="K1157" s="6"/>
      <c r="L1157" s="6"/>
      <c r="M1157" s="6"/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</row>
    <row r="1158" spans="1:26" ht="14.25" customHeight="1" x14ac:dyDescent="0.2">
      <c r="A1158" s="6" t="s">
        <v>203</v>
      </c>
      <c r="B1158" s="6" t="s">
        <v>3285</v>
      </c>
      <c r="C1158" s="6">
        <v>479</v>
      </c>
      <c r="D1158" s="6">
        <v>38814</v>
      </c>
      <c r="E1158" s="35">
        <v>43138</v>
      </c>
      <c r="F1158" s="35">
        <v>44566</v>
      </c>
      <c r="G1158" s="6">
        <v>1428</v>
      </c>
      <c r="H1158" s="6">
        <v>431</v>
      </c>
      <c r="I1158" s="6"/>
      <c r="J1158" s="6"/>
      <c r="K1158" s="6"/>
      <c r="L1158" s="6"/>
      <c r="M1158" s="6"/>
      <c r="N1158" s="6"/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</row>
    <row r="1159" spans="1:26" ht="14.25" customHeight="1" x14ac:dyDescent="0.2">
      <c r="A1159" s="6" t="s">
        <v>531</v>
      </c>
      <c r="B1159" s="6" t="s">
        <v>64</v>
      </c>
      <c r="C1159" s="6">
        <v>259</v>
      </c>
      <c r="D1159" s="6">
        <v>38770</v>
      </c>
      <c r="E1159" s="35">
        <v>42399</v>
      </c>
      <c r="F1159" s="35">
        <v>44750</v>
      </c>
      <c r="G1159" s="6">
        <v>2351</v>
      </c>
      <c r="H1159" s="6">
        <v>204</v>
      </c>
      <c r="I1159" s="6"/>
      <c r="J1159" s="6"/>
      <c r="K1159" s="6"/>
      <c r="L1159" s="6"/>
      <c r="M1159" s="6"/>
      <c r="N1159" s="6"/>
      <c r="O1159" s="6"/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</row>
    <row r="1160" spans="1:26" ht="14.25" customHeight="1" x14ac:dyDescent="0.2">
      <c r="A1160" s="6" t="s">
        <v>468</v>
      </c>
      <c r="B1160" s="6" t="s">
        <v>3285</v>
      </c>
      <c r="C1160" s="6">
        <v>243</v>
      </c>
      <c r="D1160" s="6">
        <v>38744</v>
      </c>
      <c r="E1160" s="35">
        <v>41940</v>
      </c>
      <c r="F1160" s="35">
        <v>44708</v>
      </c>
      <c r="G1160" s="6">
        <v>2768</v>
      </c>
      <c r="H1160" s="6">
        <v>43</v>
      </c>
      <c r="I1160" s="6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</row>
    <row r="1161" spans="1:26" ht="14.25" customHeight="1" x14ac:dyDescent="0.2">
      <c r="A1161" s="6" t="s">
        <v>1630</v>
      </c>
      <c r="B1161" s="6" t="s">
        <v>3297</v>
      </c>
      <c r="C1161" s="6">
        <v>103</v>
      </c>
      <c r="D1161" s="6">
        <v>38726</v>
      </c>
      <c r="E1161" s="35">
        <v>43468</v>
      </c>
      <c r="F1161" s="35">
        <v>44488</v>
      </c>
      <c r="G1161" s="6">
        <v>1020</v>
      </c>
      <c r="H1161" s="6">
        <v>54</v>
      </c>
      <c r="I1161" s="6"/>
      <c r="J1161" s="6"/>
      <c r="K1161" s="6"/>
      <c r="L1161" s="6"/>
      <c r="M1161" s="6"/>
      <c r="N1161" s="6"/>
      <c r="O1161" s="6"/>
      <c r="P1161" s="6"/>
      <c r="Q1161" s="6"/>
      <c r="R1161" s="6"/>
      <c r="S1161" s="6"/>
      <c r="T1161" s="6"/>
      <c r="U1161" s="6"/>
      <c r="V1161" s="6"/>
      <c r="W1161" s="6"/>
      <c r="X1161" s="6"/>
      <c r="Y1161" s="6"/>
      <c r="Z1161" s="6"/>
    </row>
    <row r="1162" spans="1:26" ht="14.25" customHeight="1" x14ac:dyDescent="0.2">
      <c r="A1162" s="6" t="s">
        <v>752</v>
      </c>
      <c r="B1162" s="6" t="s">
        <v>64</v>
      </c>
      <c r="C1162" s="6">
        <v>633</v>
      </c>
      <c r="D1162" s="6">
        <v>38721</v>
      </c>
      <c r="E1162" s="35">
        <v>39971</v>
      </c>
      <c r="F1162" s="35">
        <v>44655</v>
      </c>
      <c r="G1162" s="6">
        <v>4684</v>
      </c>
      <c r="H1162" s="6">
        <v>237</v>
      </c>
      <c r="I1162" s="6"/>
      <c r="J1162" s="6"/>
      <c r="K1162" s="6"/>
      <c r="L1162" s="6"/>
      <c r="M1162" s="6"/>
      <c r="N1162" s="6"/>
      <c r="O1162" s="6"/>
      <c r="P1162" s="6"/>
      <c r="Q1162" s="6"/>
      <c r="R1162" s="6"/>
      <c r="S1162" s="6"/>
      <c r="T1162" s="6"/>
      <c r="U1162" s="6"/>
      <c r="V1162" s="6"/>
      <c r="W1162" s="6"/>
      <c r="X1162" s="6"/>
      <c r="Y1162" s="6"/>
      <c r="Z1162" s="6"/>
    </row>
    <row r="1163" spans="1:26" ht="14.25" customHeight="1" x14ac:dyDescent="0.2">
      <c r="A1163" s="6" t="s">
        <v>3417</v>
      </c>
      <c r="B1163" s="6" t="s">
        <v>3293</v>
      </c>
      <c r="C1163" s="6">
        <v>118</v>
      </c>
      <c r="D1163" s="6">
        <v>38676</v>
      </c>
      <c r="E1163" s="35">
        <v>40279</v>
      </c>
      <c r="F1163" s="35">
        <v>44323</v>
      </c>
      <c r="G1163" s="6">
        <v>4044</v>
      </c>
      <c r="H1163" s="6">
        <v>17</v>
      </c>
      <c r="I1163" s="6"/>
      <c r="J1163" s="6"/>
      <c r="K1163" s="6"/>
      <c r="L1163" s="6"/>
      <c r="M1163" s="6"/>
      <c r="N1163" s="6"/>
      <c r="O1163" s="6"/>
      <c r="P1163" s="6"/>
      <c r="Q1163" s="6"/>
      <c r="R1163" s="6"/>
      <c r="S1163" s="6"/>
      <c r="T1163" s="6"/>
      <c r="U1163" s="6"/>
      <c r="V1163" s="6"/>
      <c r="W1163" s="6"/>
      <c r="X1163" s="6"/>
      <c r="Y1163" s="6"/>
      <c r="Z1163" s="6"/>
    </row>
    <row r="1164" spans="1:26" ht="14.25" customHeight="1" x14ac:dyDescent="0.2">
      <c r="A1164" s="6" t="s">
        <v>549</v>
      </c>
      <c r="B1164" s="6" t="s">
        <v>64</v>
      </c>
      <c r="C1164" s="6">
        <v>686</v>
      </c>
      <c r="D1164" s="6">
        <v>38590</v>
      </c>
      <c r="E1164" s="35">
        <v>41454</v>
      </c>
      <c r="F1164" s="35">
        <v>44607</v>
      </c>
      <c r="G1164" s="6">
        <v>3153</v>
      </c>
      <c r="H1164" s="6">
        <v>452</v>
      </c>
      <c r="I1164" s="6"/>
      <c r="J1164" s="6"/>
      <c r="K1164" s="6"/>
      <c r="L1164" s="6"/>
      <c r="M1164" s="6"/>
      <c r="N1164" s="6"/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</row>
    <row r="1165" spans="1:26" ht="14.25" customHeight="1" x14ac:dyDescent="0.2">
      <c r="A1165" s="6" t="s">
        <v>1117</v>
      </c>
      <c r="B1165" s="6" t="s">
        <v>3285</v>
      </c>
      <c r="C1165" s="6">
        <v>204</v>
      </c>
      <c r="D1165" s="6">
        <v>38560</v>
      </c>
      <c r="E1165" s="35">
        <v>42606</v>
      </c>
      <c r="F1165" s="35">
        <v>43258</v>
      </c>
      <c r="G1165" s="6">
        <v>652</v>
      </c>
      <c r="H1165" s="6">
        <v>44</v>
      </c>
      <c r="I1165" s="6"/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  <c r="U1165" s="6"/>
      <c r="V1165" s="6"/>
      <c r="W1165" s="6"/>
      <c r="X1165" s="6"/>
      <c r="Y1165" s="6"/>
      <c r="Z1165" s="6"/>
    </row>
    <row r="1166" spans="1:26" ht="14.25" customHeight="1" x14ac:dyDescent="0.2">
      <c r="A1166" s="6" t="s">
        <v>435</v>
      </c>
      <c r="B1166" s="6" t="s">
        <v>64</v>
      </c>
      <c r="C1166" s="6">
        <v>271</v>
      </c>
      <c r="D1166" s="6">
        <v>38424</v>
      </c>
      <c r="E1166" s="35">
        <v>41019</v>
      </c>
      <c r="F1166" s="35">
        <v>44768</v>
      </c>
      <c r="G1166" s="6">
        <v>3749</v>
      </c>
      <c r="H1166" s="6">
        <v>159</v>
      </c>
      <c r="I1166" s="6"/>
      <c r="J1166" s="6"/>
      <c r="K1166" s="6"/>
      <c r="L1166" s="6"/>
      <c r="M1166" s="6"/>
      <c r="N1166" s="6"/>
      <c r="O1166" s="6"/>
      <c r="P1166" s="6"/>
      <c r="Q1166" s="6"/>
      <c r="R1166" s="6"/>
      <c r="S1166" s="6"/>
      <c r="T1166" s="6"/>
      <c r="U1166" s="6"/>
      <c r="V1166" s="6"/>
      <c r="W1166" s="6"/>
      <c r="X1166" s="6"/>
      <c r="Y1166" s="6"/>
      <c r="Z1166" s="6"/>
    </row>
    <row r="1167" spans="1:26" ht="14.25" customHeight="1" x14ac:dyDescent="0.2">
      <c r="A1167" s="6" t="s">
        <v>1674</v>
      </c>
      <c r="B1167" s="6" t="s">
        <v>3297</v>
      </c>
      <c r="C1167" s="6">
        <v>202</v>
      </c>
      <c r="D1167" s="6">
        <v>38406</v>
      </c>
      <c r="E1167" s="35">
        <v>40756</v>
      </c>
      <c r="F1167" s="35">
        <v>44114</v>
      </c>
      <c r="G1167" s="6">
        <v>3358</v>
      </c>
      <c r="H1167" s="6">
        <v>174</v>
      </c>
      <c r="I1167" s="6"/>
      <c r="J1167" s="6"/>
      <c r="K1167" s="6"/>
      <c r="L1167" s="6"/>
      <c r="M1167" s="6"/>
      <c r="N1167" s="6"/>
      <c r="O1167" s="6"/>
      <c r="P1167" s="6"/>
      <c r="Q1167" s="6"/>
      <c r="R1167" s="6"/>
      <c r="S1167" s="6"/>
      <c r="T1167" s="6"/>
      <c r="U1167" s="6"/>
      <c r="V1167" s="6"/>
      <c r="W1167" s="6"/>
      <c r="X1167" s="6"/>
      <c r="Y1167" s="6"/>
      <c r="Z1167" s="6"/>
    </row>
    <row r="1168" spans="1:26" ht="14.25" customHeight="1" x14ac:dyDescent="0.2">
      <c r="A1168" s="6" t="s">
        <v>80</v>
      </c>
      <c r="B1168" s="6" t="s">
        <v>64</v>
      </c>
      <c r="C1168" s="6">
        <v>275</v>
      </c>
      <c r="D1168" s="6">
        <v>38335</v>
      </c>
      <c r="E1168" s="35">
        <v>42581</v>
      </c>
      <c r="F1168" s="35">
        <v>44128</v>
      </c>
      <c r="G1168" s="6">
        <v>1547</v>
      </c>
      <c r="H1168" s="6">
        <v>143</v>
      </c>
      <c r="I1168" s="6"/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  <c r="Z1168" s="6"/>
    </row>
    <row r="1169" spans="1:26" ht="14.25" customHeight="1" x14ac:dyDescent="0.2">
      <c r="A1169" s="6" t="s">
        <v>80</v>
      </c>
      <c r="B1169" s="6" t="s">
        <v>64</v>
      </c>
      <c r="C1169" s="6">
        <v>275</v>
      </c>
      <c r="D1169" s="6">
        <v>38335</v>
      </c>
      <c r="E1169" s="35">
        <v>42581</v>
      </c>
      <c r="F1169" s="35">
        <v>44128</v>
      </c>
      <c r="G1169" s="6">
        <v>1547</v>
      </c>
      <c r="H1169" s="6">
        <v>143</v>
      </c>
      <c r="I1169" s="6"/>
      <c r="J1169" s="6"/>
      <c r="K1169" s="6"/>
      <c r="L1169" s="6"/>
      <c r="M1169" s="6"/>
      <c r="N1169" s="6"/>
      <c r="O1169" s="6"/>
      <c r="P1169" s="6"/>
      <c r="Q1169" s="6"/>
      <c r="R1169" s="6"/>
      <c r="S1169" s="6"/>
      <c r="T1169" s="6"/>
      <c r="U1169" s="6"/>
      <c r="V1169" s="6"/>
      <c r="W1169" s="6"/>
      <c r="X1169" s="6"/>
      <c r="Y1169" s="6"/>
      <c r="Z1169" s="6"/>
    </row>
    <row r="1170" spans="1:26" ht="14.25" customHeight="1" x14ac:dyDescent="0.2">
      <c r="A1170" s="6" t="s">
        <v>961</v>
      </c>
      <c r="B1170" s="6" t="s">
        <v>64</v>
      </c>
      <c r="C1170" s="6">
        <v>479</v>
      </c>
      <c r="D1170" s="6">
        <v>38328</v>
      </c>
      <c r="E1170" s="35">
        <v>37384</v>
      </c>
      <c r="F1170" s="35">
        <v>44686</v>
      </c>
      <c r="G1170" s="6">
        <v>7302</v>
      </c>
      <c r="H1170" s="6">
        <v>290</v>
      </c>
      <c r="I1170" s="6"/>
      <c r="J1170" s="6"/>
      <c r="K1170" s="6"/>
      <c r="L1170" s="6"/>
      <c r="M1170" s="6"/>
      <c r="N1170" s="6"/>
      <c r="O1170" s="6"/>
      <c r="P1170" s="6"/>
      <c r="Q1170" s="6"/>
      <c r="R1170" s="6"/>
      <c r="S1170" s="6"/>
      <c r="T1170" s="6"/>
      <c r="U1170" s="6"/>
      <c r="V1170" s="6"/>
      <c r="W1170" s="6"/>
      <c r="X1170" s="6"/>
      <c r="Y1170" s="6"/>
      <c r="Z1170" s="6"/>
    </row>
    <row r="1171" spans="1:26" ht="14.25" customHeight="1" x14ac:dyDescent="0.2">
      <c r="A1171" s="6" t="s">
        <v>334</v>
      </c>
      <c r="B1171" s="6" t="s">
        <v>64</v>
      </c>
      <c r="C1171" s="6">
        <v>935</v>
      </c>
      <c r="D1171" s="6">
        <v>38268</v>
      </c>
      <c r="E1171" s="35">
        <v>40534</v>
      </c>
      <c r="F1171" s="35">
        <v>44154</v>
      </c>
      <c r="G1171" s="6">
        <v>3620</v>
      </c>
      <c r="H1171" s="6">
        <v>272</v>
      </c>
      <c r="I1171" s="6"/>
      <c r="J1171" s="6"/>
      <c r="K1171" s="6"/>
      <c r="L1171" s="6"/>
      <c r="M1171" s="6"/>
      <c r="N1171" s="6"/>
      <c r="O1171" s="6"/>
      <c r="P1171" s="6"/>
      <c r="Q1171" s="6"/>
      <c r="R1171" s="6"/>
      <c r="S1171" s="6"/>
      <c r="T1171" s="6"/>
      <c r="U1171" s="6"/>
      <c r="V1171" s="6"/>
      <c r="W1171" s="6"/>
      <c r="X1171" s="6"/>
      <c r="Y1171" s="6"/>
      <c r="Z1171" s="6"/>
    </row>
    <row r="1172" spans="1:26" ht="14.25" customHeight="1" x14ac:dyDescent="0.2">
      <c r="A1172" s="6" t="s">
        <v>301</v>
      </c>
      <c r="B1172" s="6" t="s">
        <v>64</v>
      </c>
      <c r="C1172" s="6">
        <v>167</v>
      </c>
      <c r="D1172" s="6">
        <v>38247</v>
      </c>
      <c r="E1172" s="35">
        <v>40422</v>
      </c>
      <c r="F1172" s="35">
        <v>44676</v>
      </c>
      <c r="G1172" s="6">
        <v>4254</v>
      </c>
      <c r="H1172" s="6">
        <v>98</v>
      </c>
      <c r="I1172" s="6"/>
      <c r="J1172" s="6"/>
      <c r="K1172" s="6"/>
      <c r="L1172" s="6"/>
      <c r="M1172" s="6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</row>
    <row r="1173" spans="1:26" ht="14.25" customHeight="1" x14ac:dyDescent="0.2">
      <c r="A1173" s="6" t="s">
        <v>1705</v>
      </c>
      <c r="B1173" s="6" t="s">
        <v>3297</v>
      </c>
      <c r="C1173" s="6">
        <v>340</v>
      </c>
      <c r="D1173" s="6">
        <v>38239</v>
      </c>
      <c r="E1173" s="35">
        <v>43445</v>
      </c>
      <c r="F1173" s="35">
        <v>43990</v>
      </c>
      <c r="G1173" s="6">
        <v>545</v>
      </c>
      <c r="H1173" s="6">
        <v>244</v>
      </c>
      <c r="I1173" s="6"/>
      <c r="J1173" s="6"/>
      <c r="K1173" s="6"/>
      <c r="L1173" s="6"/>
      <c r="M1173" s="6"/>
      <c r="N1173" s="6"/>
      <c r="O1173" s="6"/>
      <c r="P1173" s="6"/>
      <c r="Q1173" s="6"/>
      <c r="R1173" s="6"/>
      <c r="S1173" s="6"/>
      <c r="T1173" s="6"/>
      <c r="U1173" s="6"/>
      <c r="V1173" s="6"/>
      <c r="W1173" s="6"/>
      <c r="X1173" s="6"/>
      <c r="Y1173" s="6"/>
      <c r="Z1173" s="6"/>
    </row>
    <row r="1174" spans="1:26" ht="14.25" customHeight="1" x14ac:dyDescent="0.2">
      <c r="A1174" s="6" t="s">
        <v>1645</v>
      </c>
      <c r="B1174" s="6" t="s">
        <v>3297</v>
      </c>
      <c r="C1174" s="6">
        <v>108</v>
      </c>
      <c r="D1174" s="6">
        <v>38232</v>
      </c>
      <c r="E1174" s="35">
        <v>42624</v>
      </c>
      <c r="F1174" s="35">
        <v>44586</v>
      </c>
      <c r="G1174" s="6">
        <v>1962</v>
      </c>
      <c r="H1174" s="6">
        <v>49</v>
      </c>
      <c r="I1174" s="6"/>
      <c r="J1174" s="6"/>
      <c r="K1174" s="6"/>
      <c r="L1174" s="6"/>
      <c r="M1174" s="6"/>
      <c r="N1174" s="6"/>
      <c r="O1174" s="6"/>
      <c r="P1174" s="6"/>
      <c r="Q1174" s="6"/>
      <c r="R1174" s="6"/>
      <c r="S1174" s="6"/>
      <c r="T1174" s="6"/>
      <c r="U1174" s="6"/>
      <c r="V1174" s="6"/>
      <c r="W1174" s="6"/>
      <c r="X1174" s="6"/>
      <c r="Y1174" s="6"/>
      <c r="Z1174" s="6"/>
    </row>
    <row r="1175" spans="1:26" ht="14.25" customHeight="1" x14ac:dyDescent="0.2">
      <c r="A1175" s="6" t="s">
        <v>125</v>
      </c>
      <c r="B1175" s="6" t="s">
        <v>64</v>
      </c>
      <c r="C1175" s="6">
        <v>899</v>
      </c>
      <c r="D1175" s="6">
        <v>38208</v>
      </c>
      <c r="E1175" s="35">
        <v>39126</v>
      </c>
      <c r="F1175" s="35">
        <v>44293</v>
      </c>
      <c r="G1175" s="6">
        <v>5167</v>
      </c>
      <c r="H1175" s="6">
        <v>363</v>
      </c>
      <c r="I1175" s="6"/>
      <c r="J1175" s="6"/>
      <c r="K1175" s="6"/>
      <c r="L1175" s="6"/>
      <c r="M1175" s="6"/>
      <c r="N1175" s="6"/>
      <c r="O1175" s="6"/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</row>
    <row r="1176" spans="1:26" ht="14.25" customHeight="1" x14ac:dyDescent="0.2">
      <c r="A1176" s="6" t="s">
        <v>1610</v>
      </c>
      <c r="B1176" s="6" t="s">
        <v>3297</v>
      </c>
      <c r="C1176" s="6">
        <v>238</v>
      </c>
      <c r="D1176" s="6">
        <v>38180</v>
      </c>
      <c r="E1176" s="35">
        <v>42957</v>
      </c>
      <c r="F1176" s="35">
        <v>44630</v>
      </c>
      <c r="G1176" s="6">
        <v>1673</v>
      </c>
      <c r="H1176" s="6">
        <v>169</v>
      </c>
      <c r="I1176" s="6"/>
      <c r="J1176" s="6"/>
      <c r="K1176" s="6"/>
      <c r="L1176" s="6"/>
      <c r="M1176" s="6"/>
      <c r="N1176" s="6"/>
      <c r="O1176" s="6"/>
      <c r="P1176" s="6"/>
      <c r="Q1176" s="6"/>
      <c r="R1176" s="6"/>
      <c r="S1176" s="6"/>
      <c r="T1176" s="6"/>
      <c r="U1176" s="6"/>
      <c r="V1176" s="6"/>
      <c r="W1176" s="6"/>
      <c r="X1176" s="6"/>
      <c r="Y1176" s="6"/>
      <c r="Z1176" s="6"/>
    </row>
    <row r="1177" spans="1:26" ht="14.25" customHeight="1" x14ac:dyDescent="0.2">
      <c r="A1177" s="6" t="s">
        <v>958</v>
      </c>
      <c r="B1177" s="6" t="s">
        <v>3285</v>
      </c>
      <c r="C1177" s="6">
        <v>417</v>
      </c>
      <c r="D1177" s="6">
        <v>38175</v>
      </c>
      <c r="E1177" s="35">
        <v>41722</v>
      </c>
      <c r="F1177" s="35">
        <v>44664</v>
      </c>
      <c r="G1177" s="6">
        <v>2942</v>
      </c>
      <c r="H1177" s="6">
        <v>17</v>
      </c>
      <c r="I1177" s="6"/>
      <c r="J1177" s="6"/>
      <c r="K1177" s="6"/>
      <c r="L1177" s="6"/>
      <c r="M1177" s="6"/>
      <c r="N1177" s="6"/>
      <c r="O1177" s="6"/>
      <c r="P1177" s="6"/>
      <c r="Q1177" s="6"/>
      <c r="R1177" s="6"/>
      <c r="S1177" s="6"/>
      <c r="T1177" s="6"/>
      <c r="U1177" s="6"/>
      <c r="V1177" s="6"/>
      <c r="W1177" s="6"/>
      <c r="X1177" s="6"/>
      <c r="Y1177" s="6"/>
      <c r="Z1177" s="6"/>
    </row>
    <row r="1178" spans="1:26" ht="14.25" customHeight="1" x14ac:dyDescent="0.2">
      <c r="A1178" s="6" t="s">
        <v>1673</v>
      </c>
      <c r="B1178" s="6" t="s">
        <v>3297</v>
      </c>
      <c r="C1178" s="6">
        <v>285</v>
      </c>
      <c r="D1178" s="6">
        <v>38087</v>
      </c>
      <c r="E1178" s="35">
        <v>43111</v>
      </c>
      <c r="F1178" s="35">
        <v>44601</v>
      </c>
      <c r="G1178" s="6">
        <v>1490</v>
      </c>
      <c r="H1178" s="6">
        <v>152</v>
      </c>
      <c r="I1178" s="6"/>
      <c r="J1178" s="6"/>
      <c r="K1178" s="6"/>
      <c r="L1178" s="6"/>
      <c r="M1178" s="6"/>
      <c r="N1178" s="6"/>
      <c r="O1178" s="6"/>
      <c r="P1178" s="6"/>
      <c r="Q1178" s="6"/>
      <c r="R1178" s="6"/>
      <c r="S1178" s="6"/>
      <c r="T1178" s="6"/>
      <c r="U1178" s="6"/>
      <c r="V1178" s="6"/>
      <c r="W1178" s="6"/>
      <c r="X1178" s="6"/>
      <c r="Y1178" s="6"/>
      <c r="Z1178" s="6"/>
    </row>
    <row r="1179" spans="1:26" ht="14.25" customHeight="1" x14ac:dyDescent="0.2">
      <c r="A1179" s="6" t="s">
        <v>1518</v>
      </c>
      <c r="B1179" s="6" t="s">
        <v>3297</v>
      </c>
      <c r="C1179" s="6">
        <v>275</v>
      </c>
      <c r="D1179" s="6">
        <v>37986</v>
      </c>
      <c r="E1179" s="35">
        <v>40390</v>
      </c>
      <c r="F1179" s="35">
        <v>44594</v>
      </c>
      <c r="G1179" s="6">
        <v>4204</v>
      </c>
      <c r="H1179" s="6">
        <v>256</v>
      </c>
      <c r="I1179" s="6"/>
      <c r="J1179" s="6"/>
      <c r="K1179" s="6"/>
      <c r="L1179" s="6"/>
      <c r="M1179" s="6"/>
      <c r="N1179" s="6"/>
      <c r="O1179" s="6"/>
      <c r="P1179" s="6"/>
      <c r="Q1179" s="6"/>
      <c r="R1179" s="6"/>
      <c r="S1179" s="6"/>
      <c r="T1179" s="6"/>
      <c r="U1179" s="6"/>
      <c r="V1179" s="6"/>
      <c r="W1179" s="6"/>
      <c r="X1179" s="6"/>
      <c r="Y1179" s="6"/>
      <c r="Z1179" s="6"/>
    </row>
    <row r="1180" spans="1:26" ht="14.25" customHeight="1" x14ac:dyDescent="0.2">
      <c r="A1180" s="6" t="s">
        <v>1261</v>
      </c>
      <c r="B1180" s="6" t="s">
        <v>3285</v>
      </c>
      <c r="C1180" s="6">
        <v>167</v>
      </c>
      <c r="D1180" s="6">
        <v>37983</v>
      </c>
      <c r="E1180" s="35">
        <v>41724</v>
      </c>
      <c r="F1180" s="35">
        <v>43244</v>
      </c>
      <c r="G1180" s="6">
        <v>1520</v>
      </c>
      <c r="H1180" s="6">
        <v>19</v>
      </c>
      <c r="I1180" s="6"/>
      <c r="J1180" s="6"/>
      <c r="K1180" s="6"/>
      <c r="L1180" s="6"/>
      <c r="M1180" s="6"/>
      <c r="N1180" s="6"/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  <c r="Z1180" s="6"/>
    </row>
    <row r="1181" spans="1:26" ht="14.25" customHeight="1" x14ac:dyDescent="0.2">
      <c r="A1181" s="6" t="s">
        <v>1621</v>
      </c>
      <c r="B1181" s="6" t="s">
        <v>3297</v>
      </c>
      <c r="C1181" s="6">
        <v>304</v>
      </c>
      <c r="D1181" s="6">
        <v>37942</v>
      </c>
      <c r="E1181" s="35">
        <v>38539</v>
      </c>
      <c r="F1181" s="35">
        <v>44623</v>
      </c>
      <c r="G1181" s="6">
        <v>6084</v>
      </c>
      <c r="H1181" s="6">
        <v>154</v>
      </c>
      <c r="I1181" s="6"/>
      <c r="J1181" s="6"/>
      <c r="K1181" s="6"/>
      <c r="L1181" s="6"/>
      <c r="M1181" s="6"/>
      <c r="N1181" s="6"/>
      <c r="O1181" s="6"/>
      <c r="P1181" s="6"/>
      <c r="Q1181" s="6"/>
      <c r="R1181" s="6"/>
      <c r="S1181" s="6"/>
      <c r="T1181" s="6"/>
      <c r="U1181" s="6"/>
      <c r="V1181" s="6"/>
      <c r="W1181" s="6"/>
      <c r="X1181" s="6"/>
      <c r="Y1181" s="6"/>
      <c r="Z1181" s="6"/>
    </row>
    <row r="1182" spans="1:26" ht="14.25" customHeight="1" x14ac:dyDescent="0.2">
      <c r="A1182" s="6" t="s">
        <v>1132</v>
      </c>
      <c r="B1182" s="6" t="s">
        <v>64</v>
      </c>
      <c r="C1182" s="6">
        <v>940</v>
      </c>
      <c r="D1182" s="6">
        <v>37851</v>
      </c>
      <c r="E1182" s="35">
        <v>39558</v>
      </c>
      <c r="F1182" s="35">
        <v>44136</v>
      </c>
      <c r="G1182" s="6">
        <v>4578</v>
      </c>
      <c r="H1182" s="6">
        <v>218</v>
      </c>
      <c r="I1182" s="6"/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6"/>
      <c r="Z1182" s="6"/>
    </row>
    <row r="1183" spans="1:26" ht="14.25" customHeight="1" x14ac:dyDescent="0.2">
      <c r="A1183" s="6" t="s">
        <v>391</v>
      </c>
      <c r="B1183" s="6" t="s">
        <v>3285</v>
      </c>
      <c r="C1183" s="6">
        <v>102</v>
      </c>
      <c r="D1183" s="6">
        <v>37830</v>
      </c>
      <c r="E1183" s="35">
        <v>40750</v>
      </c>
      <c r="F1183" s="35">
        <v>43526</v>
      </c>
      <c r="G1183" s="6">
        <v>2776</v>
      </c>
      <c r="H1183" s="6">
        <v>63</v>
      </c>
      <c r="I1183" s="6"/>
      <c r="J1183" s="6"/>
      <c r="K1183" s="6"/>
      <c r="L1183" s="6"/>
      <c r="M1183" s="6"/>
      <c r="N1183" s="6"/>
      <c r="O1183" s="6"/>
      <c r="P1183" s="6"/>
      <c r="Q1183" s="6"/>
      <c r="R1183" s="6"/>
      <c r="S1183" s="6"/>
      <c r="T1183" s="6"/>
      <c r="U1183" s="6"/>
      <c r="V1183" s="6"/>
      <c r="W1183" s="6"/>
      <c r="X1183" s="6"/>
      <c r="Y1183" s="6"/>
      <c r="Z1183" s="6"/>
    </row>
    <row r="1184" spans="1:26" ht="14.25" customHeight="1" x14ac:dyDescent="0.2">
      <c r="A1184" s="6" t="s">
        <v>890</v>
      </c>
      <c r="B1184" s="6" t="s">
        <v>3285</v>
      </c>
      <c r="C1184" s="6">
        <v>191</v>
      </c>
      <c r="D1184" s="6">
        <v>37708</v>
      </c>
      <c r="E1184" s="35">
        <v>43197</v>
      </c>
      <c r="F1184" s="35">
        <v>44654</v>
      </c>
      <c r="G1184" s="6">
        <v>1457</v>
      </c>
      <c r="H1184" s="6">
        <v>93</v>
      </c>
      <c r="I1184" s="6"/>
      <c r="J1184" s="6"/>
      <c r="K1184" s="6"/>
      <c r="L1184" s="6"/>
      <c r="M1184" s="6"/>
      <c r="N1184" s="6"/>
      <c r="O1184" s="6"/>
      <c r="P1184" s="6"/>
      <c r="Q1184" s="6"/>
      <c r="R1184" s="6"/>
      <c r="S1184" s="6"/>
      <c r="T1184" s="6"/>
      <c r="U1184" s="6"/>
      <c r="V1184" s="6"/>
      <c r="W1184" s="6"/>
      <c r="X1184" s="6"/>
      <c r="Y1184" s="6"/>
      <c r="Z1184" s="6"/>
    </row>
    <row r="1185" spans="1:26" ht="14.25" customHeight="1" x14ac:dyDescent="0.2">
      <c r="A1185" s="6" t="s">
        <v>1639</v>
      </c>
      <c r="B1185" s="6" t="s">
        <v>3297</v>
      </c>
      <c r="C1185" s="6">
        <v>253</v>
      </c>
      <c r="D1185" s="6">
        <v>37681</v>
      </c>
      <c r="E1185" s="35">
        <v>40864</v>
      </c>
      <c r="F1185" s="35">
        <v>44301</v>
      </c>
      <c r="G1185" s="6">
        <v>3437</v>
      </c>
      <c r="H1185" s="6">
        <v>227</v>
      </c>
      <c r="I1185" s="6"/>
      <c r="J1185" s="6"/>
      <c r="K1185" s="6"/>
      <c r="L1185" s="6"/>
      <c r="M1185" s="6"/>
      <c r="N1185" s="6"/>
      <c r="O1185" s="6"/>
      <c r="P1185" s="6"/>
      <c r="Q1185" s="6"/>
      <c r="R1185" s="6"/>
      <c r="S1185" s="6"/>
      <c r="T1185" s="6"/>
      <c r="U1185" s="6"/>
      <c r="V1185" s="6"/>
      <c r="W1185" s="6"/>
      <c r="X1185" s="6"/>
      <c r="Y1185" s="6"/>
      <c r="Z1185" s="6"/>
    </row>
    <row r="1186" spans="1:26" ht="14.25" customHeight="1" x14ac:dyDescent="0.2">
      <c r="A1186" s="6" t="s">
        <v>358</v>
      </c>
      <c r="B1186" s="6" t="s">
        <v>64</v>
      </c>
      <c r="C1186" s="6">
        <v>700</v>
      </c>
      <c r="D1186" s="6">
        <v>37629</v>
      </c>
      <c r="E1186" s="35">
        <v>40086</v>
      </c>
      <c r="F1186" s="35">
        <v>44775</v>
      </c>
      <c r="G1186" s="6">
        <v>4689</v>
      </c>
      <c r="H1186" s="6">
        <v>364</v>
      </c>
      <c r="I1186" s="6"/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  <c r="U1186" s="6"/>
      <c r="V1186" s="6"/>
      <c r="W1186" s="6"/>
      <c r="X1186" s="6"/>
      <c r="Y1186" s="6"/>
      <c r="Z1186" s="6"/>
    </row>
    <row r="1187" spans="1:26" ht="14.25" customHeight="1" x14ac:dyDescent="0.2">
      <c r="A1187" s="6" t="s">
        <v>894</v>
      </c>
      <c r="B1187" s="6" t="s">
        <v>3285</v>
      </c>
      <c r="C1187" s="6">
        <v>137</v>
      </c>
      <c r="D1187" s="6">
        <v>37485</v>
      </c>
      <c r="E1187" s="35">
        <v>37893</v>
      </c>
      <c r="F1187" s="35">
        <v>43969</v>
      </c>
      <c r="G1187" s="6">
        <v>6076</v>
      </c>
      <c r="H1187" s="6">
        <v>87</v>
      </c>
      <c r="I1187" s="6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  <c r="U1187" s="6"/>
      <c r="V1187" s="6"/>
      <c r="W1187" s="6"/>
      <c r="X1187" s="6"/>
      <c r="Y1187" s="6"/>
      <c r="Z1187" s="6"/>
    </row>
    <row r="1188" spans="1:26" ht="14.25" customHeight="1" x14ac:dyDescent="0.2">
      <c r="A1188" s="6" t="s">
        <v>105</v>
      </c>
      <c r="B1188" s="6" t="s">
        <v>64</v>
      </c>
      <c r="C1188" s="6">
        <v>374</v>
      </c>
      <c r="D1188" s="6">
        <v>37448</v>
      </c>
      <c r="E1188" s="35">
        <v>41427</v>
      </c>
      <c r="F1188" s="35">
        <v>44763</v>
      </c>
      <c r="G1188" s="6">
        <v>3336</v>
      </c>
      <c r="H1188" s="6">
        <v>172</v>
      </c>
      <c r="I1188" s="6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6"/>
      <c r="Z1188" s="6"/>
    </row>
    <row r="1189" spans="1:26" ht="14.25" customHeight="1" x14ac:dyDescent="0.2">
      <c r="A1189" s="6" t="s">
        <v>156</v>
      </c>
      <c r="B1189" s="6" t="s">
        <v>3285</v>
      </c>
      <c r="C1189" s="6">
        <v>221</v>
      </c>
      <c r="D1189" s="6">
        <v>37293</v>
      </c>
      <c r="E1189" s="35">
        <v>43002</v>
      </c>
      <c r="F1189" s="35">
        <v>44741</v>
      </c>
      <c r="G1189" s="6">
        <v>1739</v>
      </c>
      <c r="H1189" s="6">
        <v>123</v>
      </c>
      <c r="I1189" s="6"/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  <c r="Z1189" s="6"/>
    </row>
    <row r="1190" spans="1:26" ht="14.25" customHeight="1" x14ac:dyDescent="0.2">
      <c r="A1190" s="6" t="s">
        <v>318</v>
      </c>
      <c r="B1190" s="6" t="s">
        <v>64</v>
      </c>
      <c r="C1190" s="6">
        <v>796</v>
      </c>
      <c r="D1190" s="6">
        <v>37267</v>
      </c>
      <c r="E1190" s="35">
        <v>40563</v>
      </c>
      <c r="F1190" s="35">
        <v>44705</v>
      </c>
      <c r="G1190" s="6">
        <v>4142</v>
      </c>
      <c r="H1190" s="6">
        <v>360</v>
      </c>
      <c r="I1190" s="6"/>
      <c r="J1190" s="6"/>
      <c r="K1190" s="6"/>
      <c r="L1190" s="6"/>
      <c r="M1190" s="6"/>
      <c r="N1190" s="6"/>
      <c r="O1190" s="6"/>
      <c r="P1190" s="6"/>
      <c r="Q1190" s="6"/>
      <c r="R1190" s="6"/>
      <c r="S1190" s="6"/>
      <c r="T1190" s="6"/>
      <c r="U1190" s="6"/>
      <c r="V1190" s="6"/>
      <c r="W1190" s="6"/>
      <c r="X1190" s="6"/>
      <c r="Y1190" s="6"/>
      <c r="Z1190" s="6"/>
    </row>
    <row r="1191" spans="1:26" ht="14.25" customHeight="1" x14ac:dyDescent="0.2">
      <c r="A1191" s="6" t="s">
        <v>1011</v>
      </c>
      <c r="B1191" s="6" t="s">
        <v>64</v>
      </c>
      <c r="C1191" s="6">
        <v>282</v>
      </c>
      <c r="D1191" s="6">
        <v>37264</v>
      </c>
      <c r="E1191" s="35">
        <v>42300</v>
      </c>
      <c r="F1191" s="35">
        <v>44770</v>
      </c>
      <c r="G1191" s="6">
        <v>2470</v>
      </c>
      <c r="H1191" s="6">
        <v>219</v>
      </c>
      <c r="I1191" s="6"/>
      <c r="J1191" s="6"/>
      <c r="K1191" s="6"/>
      <c r="L1191" s="6"/>
      <c r="M1191" s="6"/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</row>
    <row r="1192" spans="1:26" ht="14.25" customHeight="1" x14ac:dyDescent="0.2">
      <c r="A1192" s="6" t="s">
        <v>1250</v>
      </c>
      <c r="B1192" s="6" t="s">
        <v>64</v>
      </c>
      <c r="C1192" s="6">
        <v>686</v>
      </c>
      <c r="D1192" s="6">
        <v>37256</v>
      </c>
      <c r="E1192" s="35">
        <v>43248</v>
      </c>
      <c r="F1192" s="35">
        <v>44762</v>
      </c>
      <c r="G1192" s="6">
        <v>1514</v>
      </c>
      <c r="H1192" s="6">
        <v>260</v>
      </c>
      <c r="I1192" s="6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  <c r="U1192" s="6"/>
      <c r="V1192" s="6"/>
      <c r="W1192" s="6"/>
      <c r="X1192" s="6"/>
      <c r="Y1192" s="6"/>
      <c r="Z1192" s="6"/>
    </row>
    <row r="1193" spans="1:26" ht="14.25" customHeight="1" x14ac:dyDescent="0.2">
      <c r="A1193" s="6" t="s">
        <v>228</v>
      </c>
      <c r="B1193" s="6" t="s">
        <v>64</v>
      </c>
      <c r="C1193" s="6">
        <v>327</v>
      </c>
      <c r="D1193" s="6">
        <v>37140</v>
      </c>
      <c r="E1193" s="35">
        <v>43909</v>
      </c>
      <c r="F1193" s="35">
        <v>44709</v>
      </c>
      <c r="G1193" s="6">
        <v>800</v>
      </c>
      <c r="H1193" s="6">
        <v>207</v>
      </c>
      <c r="I1193" s="6"/>
      <c r="J1193" s="6"/>
      <c r="K1193" s="6"/>
      <c r="L1193" s="6"/>
      <c r="M1193" s="6"/>
      <c r="N1193" s="6"/>
      <c r="O1193" s="6"/>
      <c r="P1193" s="6"/>
      <c r="Q1193" s="6"/>
      <c r="R1193" s="6"/>
      <c r="S1193" s="6"/>
      <c r="T1193" s="6"/>
      <c r="U1193" s="6"/>
      <c r="V1193" s="6"/>
      <c r="W1193" s="6"/>
      <c r="X1193" s="6"/>
      <c r="Y1193" s="6"/>
      <c r="Z1193" s="6"/>
    </row>
    <row r="1194" spans="1:26" ht="14.25" customHeight="1" x14ac:dyDescent="0.2">
      <c r="A1194" s="6" t="s">
        <v>3418</v>
      </c>
      <c r="B1194" s="6" t="s">
        <v>64</v>
      </c>
      <c r="C1194" s="6">
        <v>158</v>
      </c>
      <c r="D1194" s="6">
        <v>37132</v>
      </c>
      <c r="E1194" s="35">
        <v>40688</v>
      </c>
      <c r="F1194" s="35">
        <v>44226</v>
      </c>
      <c r="G1194" s="6">
        <v>3538</v>
      </c>
      <c r="H1194" s="6">
        <v>40</v>
      </c>
      <c r="I1194" s="6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  <c r="U1194" s="6"/>
      <c r="V1194" s="6"/>
      <c r="W1194" s="6"/>
      <c r="X1194" s="6"/>
      <c r="Y1194" s="6"/>
      <c r="Z1194" s="6"/>
    </row>
    <row r="1195" spans="1:26" ht="14.25" customHeight="1" x14ac:dyDescent="0.2">
      <c r="A1195" s="6" t="s">
        <v>3419</v>
      </c>
      <c r="B1195" s="6" t="s">
        <v>3293</v>
      </c>
      <c r="C1195" s="6">
        <v>203</v>
      </c>
      <c r="D1195" s="6">
        <v>37125</v>
      </c>
      <c r="E1195" s="35">
        <v>41483</v>
      </c>
      <c r="F1195" s="35">
        <v>44227</v>
      </c>
      <c r="G1195" s="6">
        <v>2744</v>
      </c>
      <c r="H1195" s="6">
        <v>31</v>
      </c>
      <c r="I1195" s="6"/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  <c r="U1195" s="6"/>
      <c r="V1195" s="6"/>
      <c r="W1195" s="6"/>
      <c r="X1195" s="6"/>
      <c r="Y1195" s="6"/>
      <c r="Z1195" s="6"/>
    </row>
    <row r="1196" spans="1:26" ht="14.25" customHeight="1" x14ac:dyDescent="0.2">
      <c r="A1196" s="6" t="s">
        <v>156</v>
      </c>
      <c r="B1196" s="6" t="s">
        <v>2481</v>
      </c>
      <c r="C1196" s="6">
        <v>214</v>
      </c>
      <c r="D1196" s="6">
        <v>37092</v>
      </c>
      <c r="E1196" s="35">
        <v>43002</v>
      </c>
      <c r="F1196" s="35">
        <v>44123</v>
      </c>
      <c r="G1196" s="6">
        <v>1121</v>
      </c>
      <c r="H1196" s="6">
        <v>123</v>
      </c>
      <c r="I1196" s="6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</row>
    <row r="1197" spans="1:26" ht="14.25" customHeight="1" x14ac:dyDescent="0.2">
      <c r="A1197" s="6" t="s">
        <v>754</v>
      </c>
      <c r="B1197" s="6" t="s">
        <v>64</v>
      </c>
      <c r="C1197" s="6">
        <v>836</v>
      </c>
      <c r="D1197" s="6">
        <v>37075</v>
      </c>
      <c r="E1197" s="35">
        <v>40290</v>
      </c>
      <c r="F1197" s="35">
        <v>43125</v>
      </c>
      <c r="G1197" s="6">
        <v>2835</v>
      </c>
      <c r="H1197" s="6">
        <v>258</v>
      </c>
      <c r="I1197" s="6"/>
      <c r="J1197" s="6"/>
      <c r="K1197" s="6"/>
      <c r="L1197" s="6"/>
      <c r="M1197" s="6"/>
      <c r="N1197" s="6"/>
      <c r="O1197" s="6"/>
      <c r="P1197" s="6"/>
      <c r="Q1197" s="6"/>
      <c r="R1197" s="6"/>
      <c r="S1197" s="6"/>
      <c r="T1197" s="6"/>
      <c r="U1197" s="6"/>
      <c r="V1197" s="6"/>
      <c r="W1197" s="6"/>
      <c r="X1197" s="6"/>
      <c r="Y1197" s="6"/>
      <c r="Z1197" s="6"/>
    </row>
    <row r="1198" spans="1:26" ht="14.25" customHeight="1" x14ac:dyDescent="0.2">
      <c r="A1198" s="6" t="s">
        <v>219</v>
      </c>
      <c r="B1198" s="6" t="s">
        <v>64</v>
      </c>
      <c r="C1198" s="6">
        <v>260</v>
      </c>
      <c r="D1198" s="6">
        <v>36911</v>
      </c>
      <c r="E1198" s="35">
        <v>42229</v>
      </c>
      <c r="F1198" s="35">
        <v>44722</v>
      </c>
      <c r="G1198" s="6">
        <v>2493</v>
      </c>
      <c r="H1198" s="6">
        <v>139</v>
      </c>
      <c r="I1198" s="6"/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</row>
    <row r="1199" spans="1:26" ht="14.25" customHeight="1" x14ac:dyDescent="0.2">
      <c r="A1199" s="6" t="s">
        <v>378</v>
      </c>
      <c r="B1199" s="6" t="s">
        <v>64</v>
      </c>
      <c r="C1199" s="6">
        <v>297</v>
      </c>
      <c r="D1199" s="6">
        <v>36823</v>
      </c>
      <c r="E1199" s="35">
        <v>41416</v>
      </c>
      <c r="F1199" s="35">
        <v>44545</v>
      </c>
      <c r="G1199" s="6">
        <v>3129</v>
      </c>
      <c r="H1199" s="6">
        <v>90</v>
      </c>
      <c r="I1199" s="6"/>
      <c r="J1199" s="6"/>
      <c r="K1199" s="6"/>
      <c r="L1199" s="6"/>
      <c r="M1199" s="6"/>
      <c r="N1199" s="6"/>
      <c r="O1199" s="6"/>
      <c r="P1199" s="6"/>
      <c r="Q1199" s="6"/>
      <c r="R1199" s="6"/>
      <c r="S1199" s="6"/>
      <c r="T1199" s="6"/>
      <c r="U1199" s="6"/>
      <c r="V1199" s="6"/>
      <c r="W1199" s="6"/>
      <c r="X1199" s="6"/>
      <c r="Y1199" s="6"/>
      <c r="Z1199" s="6"/>
    </row>
    <row r="1200" spans="1:26" ht="14.25" customHeight="1" x14ac:dyDescent="0.2">
      <c r="A1200" s="6" t="s">
        <v>417</v>
      </c>
      <c r="B1200" s="6" t="s">
        <v>3285</v>
      </c>
      <c r="C1200" s="6">
        <v>314</v>
      </c>
      <c r="D1200" s="6">
        <v>36724</v>
      </c>
      <c r="E1200" s="35">
        <v>42715</v>
      </c>
      <c r="F1200" s="35">
        <v>44705</v>
      </c>
      <c r="G1200" s="6">
        <v>1990</v>
      </c>
      <c r="H1200" s="6">
        <v>100</v>
      </c>
      <c r="I1200" s="6"/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  <c r="U1200" s="6"/>
      <c r="V1200" s="6"/>
      <c r="W1200" s="6"/>
      <c r="X1200" s="6"/>
      <c r="Y1200" s="6"/>
      <c r="Z1200" s="6"/>
    </row>
    <row r="1201" spans="1:26" ht="14.25" customHeight="1" x14ac:dyDescent="0.2">
      <c r="A1201" s="6" t="s">
        <v>1525</v>
      </c>
      <c r="B1201" s="6" t="s">
        <v>3297</v>
      </c>
      <c r="C1201" s="6">
        <v>155</v>
      </c>
      <c r="D1201" s="6">
        <v>36676</v>
      </c>
      <c r="E1201" s="35">
        <v>41428</v>
      </c>
      <c r="F1201" s="35">
        <v>44598</v>
      </c>
      <c r="G1201" s="6">
        <v>3170</v>
      </c>
      <c r="H1201" s="6">
        <v>137</v>
      </c>
      <c r="I1201" s="6"/>
      <c r="J1201" s="6"/>
      <c r="K1201" s="6"/>
      <c r="L1201" s="6"/>
      <c r="M1201" s="6"/>
      <c r="N1201" s="6"/>
      <c r="O1201" s="6"/>
      <c r="P1201" s="6"/>
      <c r="Q1201" s="6"/>
      <c r="R1201" s="6"/>
      <c r="S1201" s="6"/>
      <c r="T1201" s="6"/>
      <c r="U1201" s="6"/>
      <c r="V1201" s="6"/>
      <c r="W1201" s="6"/>
      <c r="X1201" s="6"/>
      <c r="Y1201" s="6"/>
      <c r="Z1201" s="6"/>
    </row>
    <row r="1202" spans="1:26" ht="14.25" customHeight="1" x14ac:dyDescent="0.2">
      <c r="A1202" s="6" t="s">
        <v>1372</v>
      </c>
      <c r="B1202" s="6" t="s">
        <v>3285</v>
      </c>
      <c r="C1202" s="6">
        <v>159</v>
      </c>
      <c r="D1202" s="6">
        <v>36667</v>
      </c>
      <c r="E1202" s="35">
        <v>43793</v>
      </c>
      <c r="F1202" s="35">
        <v>44482</v>
      </c>
      <c r="G1202" s="6">
        <v>689</v>
      </c>
      <c r="H1202" s="6">
        <v>73</v>
      </c>
      <c r="I1202" s="6"/>
      <c r="J1202" s="6"/>
      <c r="K1202" s="6"/>
      <c r="L1202" s="6"/>
      <c r="M1202" s="6"/>
      <c r="N1202" s="6"/>
      <c r="O1202" s="6"/>
      <c r="P1202" s="6"/>
      <c r="Q1202" s="6"/>
      <c r="R1202" s="6"/>
      <c r="S1202" s="6"/>
      <c r="T1202" s="6"/>
      <c r="U1202" s="6"/>
      <c r="V1202" s="6"/>
      <c r="W1202" s="6"/>
      <c r="X1202" s="6"/>
      <c r="Y1202" s="6"/>
      <c r="Z1202" s="6"/>
    </row>
    <row r="1203" spans="1:26" ht="14.25" customHeight="1" x14ac:dyDescent="0.2">
      <c r="A1203" s="6" t="s">
        <v>451</v>
      </c>
      <c r="B1203" s="6" t="s">
        <v>3285</v>
      </c>
      <c r="C1203" s="6">
        <v>477</v>
      </c>
      <c r="D1203" s="6">
        <v>36527</v>
      </c>
      <c r="E1203" s="35">
        <v>42584</v>
      </c>
      <c r="F1203" s="35">
        <v>44266</v>
      </c>
      <c r="G1203" s="6">
        <v>1682</v>
      </c>
      <c r="H1203" s="6">
        <v>353</v>
      </c>
      <c r="I1203" s="6"/>
      <c r="J1203" s="6"/>
      <c r="K1203" s="6"/>
      <c r="L1203" s="6"/>
      <c r="M1203" s="6"/>
      <c r="N1203" s="6"/>
      <c r="O1203" s="6"/>
      <c r="P1203" s="6"/>
      <c r="Q1203" s="6"/>
      <c r="R1203" s="6"/>
      <c r="S1203" s="6"/>
      <c r="T1203" s="6"/>
      <c r="U1203" s="6"/>
      <c r="V1203" s="6"/>
      <c r="W1203" s="6"/>
      <c r="X1203" s="6"/>
      <c r="Y1203" s="6"/>
      <c r="Z1203" s="6"/>
    </row>
    <row r="1204" spans="1:26" ht="14.25" customHeight="1" x14ac:dyDescent="0.2">
      <c r="A1204" s="6" t="s">
        <v>1088</v>
      </c>
      <c r="B1204" s="6" t="s">
        <v>64</v>
      </c>
      <c r="C1204" s="6">
        <v>482</v>
      </c>
      <c r="D1204" s="6">
        <v>36466</v>
      </c>
      <c r="E1204" s="35">
        <v>40351</v>
      </c>
      <c r="F1204" s="35">
        <v>44763</v>
      </c>
      <c r="G1204" s="6">
        <v>4412</v>
      </c>
      <c r="H1204" s="6">
        <v>248</v>
      </c>
      <c r="I1204" s="6"/>
      <c r="J1204" s="6"/>
      <c r="K1204" s="6"/>
      <c r="L1204" s="6"/>
      <c r="M1204" s="6"/>
      <c r="N1204" s="6"/>
      <c r="O1204" s="6"/>
      <c r="P1204" s="6"/>
      <c r="Q1204" s="6"/>
      <c r="R1204" s="6"/>
      <c r="S1204" s="6"/>
      <c r="T1204" s="6"/>
      <c r="U1204" s="6"/>
      <c r="V1204" s="6"/>
      <c r="W1204" s="6"/>
      <c r="X1204" s="6"/>
      <c r="Y1204" s="6"/>
      <c r="Z1204" s="6"/>
    </row>
    <row r="1205" spans="1:26" ht="14.25" customHeight="1" x14ac:dyDescent="0.2">
      <c r="A1205" s="6" t="s">
        <v>311</v>
      </c>
      <c r="B1205" s="6" t="s">
        <v>64</v>
      </c>
      <c r="C1205" s="6">
        <v>266</v>
      </c>
      <c r="D1205" s="6">
        <v>36465</v>
      </c>
      <c r="E1205" s="35">
        <v>41946</v>
      </c>
      <c r="F1205" s="35">
        <v>44739</v>
      </c>
      <c r="G1205" s="6">
        <v>2793</v>
      </c>
      <c r="H1205" s="6">
        <v>157</v>
      </c>
      <c r="I1205" s="6"/>
      <c r="J1205" s="6"/>
      <c r="K1205" s="6"/>
      <c r="L1205" s="6"/>
      <c r="M1205" s="6"/>
      <c r="N1205" s="6"/>
      <c r="O1205" s="6"/>
      <c r="P1205" s="6"/>
      <c r="Q1205" s="6"/>
      <c r="R1205" s="6"/>
      <c r="S1205" s="6"/>
      <c r="T1205" s="6"/>
      <c r="U1205" s="6"/>
      <c r="V1205" s="6"/>
      <c r="W1205" s="6"/>
      <c r="X1205" s="6"/>
      <c r="Y1205" s="6"/>
      <c r="Z1205" s="6"/>
    </row>
    <row r="1206" spans="1:26" ht="14.25" customHeight="1" x14ac:dyDescent="0.2">
      <c r="A1206" s="6" t="s">
        <v>1267</v>
      </c>
      <c r="B1206" s="6" t="s">
        <v>64</v>
      </c>
      <c r="C1206" s="6">
        <v>402</v>
      </c>
      <c r="D1206" s="6">
        <v>36385</v>
      </c>
      <c r="E1206" s="35">
        <v>40270</v>
      </c>
      <c r="F1206" s="35">
        <v>40876</v>
      </c>
      <c r="G1206" s="6">
        <v>606</v>
      </c>
      <c r="H1206" s="6">
        <v>255</v>
      </c>
      <c r="I1206" s="6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  <c r="U1206" s="6"/>
      <c r="V1206" s="6"/>
      <c r="W1206" s="6"/>
      <c r="X1206" s="6"/>
      <c r="Y1206" s="6"/>
      <c r="Z1206" s="6"/>
    </row>
    <row r="1207" spans="1:26" ht="14.25" customHeight="1" x14ac:dyDescent="0.2">
      <c r="A1207" s="6" t="s">
        <v>614</v>
      </c>
      <c r="B1207" s="6" t="s">
        <v>64</v>
      </c>
      <c r="C1207" s="6">
        <v>1135</v>
      </c>
      <c r="D1207" s="6">
        <v>36319</v>
      </c>
      <c r="E1207" s="35">
        <v>41037</v>
      </c>
      <c r="F1207" s="35">
        <v>44662</v>
      </c>
      <c r="G1207" s="6">
        <v>3625</v>
      </c>
      <c r="H1207" s="6">
        <v>307</v>
      </c>
      <c r="I1207" s="6"/>
      <c r="J1207" s="6"/>
      <c r="K1207" s="6"/>
      <c r="L1207" s="6"/>
      <c r="M1207" s="6"/>
      <c r="N1207" s="6"/>
      <c r="O1207" s="6"/>
      <c r="P1207" s="6"/>
      <c r="Q1207" s="6"/>
      <c r="R1207" s="6"/>
      <c r="S1207" s="6"/>
      <c r="T1207" s="6"/>
      <c r="U1207" s="6"/>
      <c r="V1207" s="6"/>
      <c r="W1207" s="6"/>
      <c r="X1207" s="6"/>
      <c r="Y1207" s="6"/>
      <c r="Z1207" s="6"/>
    </row>
    <row r="1208" spans="1:26" ht="14.25" customHeight="1" x14ac:dyDescent="0.2">
      <c r="A1208" s="6" t="s">
        <v>316</v>
      </c>
      <c r="B1208" s="6" t="s">
        <v>64</v>
      </c>
      <c r="C1208" s="6">
        <v>360</v>
      </c>
      <c r="D1208" s="6">
        <v>36261</v>
      </c>
      <c r="E1208" s="35">
        <v>42491</v>
      </c>
      <c r="F1208" s="35">
        <v>43954</v>
      </c>
      <c r="G1208" s="6">
        <v>1463</v>
      </c>
      <c r="H1208" s="6">
        <v>226</v>
      </c>
      <c r="I1208" s="6"/>
      <c r="J1208" s="6"/>
      <c r="K1208" s="6"/>
      <c r="L1208" s="6"/>
      <c r="M1208" s="6"/>
      <c r="N1208" s="6"/>
      <c r="O1208" s="6"/>
      <c r="P1208" s="6"/>
      <c r="Q1208" s="6"/>
      <c r="R1208" s="6"/>
      <c r="S1208" s="6"/>
      <c r="T1208" s="6"/>
      <c r="U1208" s="6"/>
      <c r="V1208" s="6"/>
      <c r="W1208" s="6"/>
      <c r="X1208" s="6"/>
      <c r="Y1208" s="6"/>
      <c r="Z1208" s="6"/>
    </row>
    <row r="1209" spans="1:26" ht="14.25" customHeight="1" x14ac:dyDescent="0.2">
      <c r="A1209" s="6" t="s">
        <v>879</v>
      </c>
      <c r="B1209" s="6" t="s">
        <v>64</v>
      </c>
      <c r="C1209" s="6">
        <v>478</v>
      </c>
      <c r="D1209" s="6">
        <v>36156</v>
      </c>
      <c r="E1209" s="35">
        <v>42991</v>
      </c>
      <c r="F1209" s="35">
        <v>44760</v>
      </c>
      <c r="G1209" s="6">
        <v>1769</v>
      </c>
      <c r="H1209" s="6">
        <v>271</v>
      </c>
      <c r="I1209" s="6"/>
      <c r="J1209" s="6"/>
      <c r="K1209" s="6"/>
      <c r="L1209" s="6"/>
      <c r="M1209" s="6"/>
      <c r="N1209" s="6"/>
      <c r="O1209" s="6"/>
      <c r="P1209" s="6"/>
      <c r="Q1209" s="6"/>
      <c r="R1209" s="6"/>
      <c r="S1209" s="6"/>
      <c r="T1209" s="6"/>
      <c r="U1209" s="6"/>
      <c r="V1209" s="6"/>
      <c r="W1209" s="6"/>
      <c r="X1209" s="6"/>
      <c r="Y1209" s="6"/>
      <c r="Z1209" s="6"/>
    </row>
    <row r="1210" spans="1:26" ht="14.25" customHeight="1" x14ac:dyDescent="0.2">
      <c r="A1210" s="6" t="s">
        <v>372</v>
      </c>
      <c r="B1210" s="6" t="s">
        <v>64</v>
      </c>
      <c r="C1210" s="6">
        <v>352</v>
      </c>
      <c r="D1210" s="6">
        <v>36143</v>
      </c>
      <c r="E1210" s="35">
        <v>40295</v>
      </c>
      <c r="F1210" s="35">
        <v>44712</v>
      </c>
      <c r="G1210" s="6">
        <v>4417</v>
      </c>
      <c r="H1210" s="6">
        <v>319</v>
      </c>
      <c r="I1210" s="6"/>
      <c r="J1210" s="6"/>
      <c r="K1210" s="6"/>
      <c r="L1210" s="6"/>
      <c r="M1210" s="6"/>
      <c r="N1210" s="6"/>
      <c r="O1210" s="6"/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</row>
    <row r="1211" spans="1:26" ht="14.25" customHeight="1" x14ac:dyDescent="0.2">
      <c r="A1211" s="6" t="s">
        <v>344</v>
      </c>
      <c r="B1211" s="6" t="s">
        <v>64</v>
      </c>
      <c r="C1211" s="6">
        <v>755</v>
      </c>
      <c r="D1211" s="6">
        <v>36112</v>
      </c>
      <c r="E1211" s="35">
        <v>43577</v>
      </c>
      <c r="F1211" s="35">
        <v>44664</v>
      </c>
      <c r="G1211" s="6">
        <v>1087</v>
      </c>
      <c r="H1211" s="6">
        <v>614</v>
      </c>
      <c r="I1211" s="6"/>
      <c r="J1211" s="6"/>
      <c r="K1211" s="6"/>
      <c r="L1211" s="6"/>
      <c r="M1211" s="6"/>
      <c r="N1211" s="6"/>
      <c r="O1211" s="6"/>
      <c r="P1211" s="6"/>
      <c r="Q1211" s="6"/>
      <c r="R1211" s="6"/>
      <c r="S1211" s="6"/>
      <c r="T1211" s="6"/>
      <c r="U1211" s="6"/>
      <c r="V1211" s="6"/>
      <c r="W1211" s="6"/>
      <c r="X1211" s="6"/>
      <c r="Y1211" s="6"/>
      <c r="Z1211" s="6"/>
    </row>
    <row r="1212" spans="1:26" ht="14.25" customHeight="1" x14ac:dyDescent="0.2">
      <c r="A1212" s="6" t="s">
        <v>436</v>
      </c>
      <c r="B1212" s="6" t="s">
        <v>3285</v>
      </c>
      <c r="C1212" s="6">
        <v>214</v>
      </c>
      <c r="D1212" s="6">
        <v>36057</v>
      </c>
      <c r="E1212" s="35">
        <v>43493</v>
      </c>
      <c r="F1212" s="35">
        <v>44739</v>
      </c>
      <c r="G1212" s="6">
        <v>1246</v>
      </c>
      <c r="H1212" s="6">
        <v>101</v>
      </c>
      <c r="I1212" s="6"/>
      <c r="J1212" s="6"/>
      <c r="K1212" s="6"/>
      <c r="L1212" s="6"/>
      <c r="M1212" s="6"/>
      <c r="N1212" s="6"/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</row>
    <row r="1213" spans="1:26" ht="14.25" customHeight="1" x14ac:dyDescent="0.2">
      <c r="A1213" s="6" t="s">
        <v>3420</v>
      </c>
      <c r="B1213" s="6" t="s">
        <v>3297</v>
      </c>
      <c r="C1213" s="6">
        <v>271</v>
      </c>
      <c r="D1213" s="6">
        <v>36011</v>
      </c>
      <c r="E1213" s="35">
        <v>37348</v>
      </c>
      <c r="F1213" s="35">
        <v>41826</v>
      </c>
      <c r="G1213" s="6">
        <v>4478</v>
      </c>
      <c r="H1213" s="6">
        <v>114</v>
      </c>
      <c r="I1213" s="6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6"/>
      <c r="V1213" s="6"/>
      <c r="W1213" s="6"/>
      <c r="X1213" s="6"/>
      <c r="Y1213" s="6"/>
      <c r="Z1213" s="6"/>
    </row>
    <row r="1214" spans="1:26" ht="14.25" customHeight="1" x14ac:dyDescent="0.2">
      <c r="A1214" s="6" t="s">
        <v>1112</v>
      </c>
      <c r="B1214" s="6" t="s">
        <v>3285</v>
      </c>
      <c r="C1214" s="6">
        <v>213</v>
      </c>
      <c r="D1214" s="6">
        <v>35973</v>
      </c>
      <c r="E1214" s="35">
        <v>43041</v>
      </c>
      <c r="F1214" s="35">
        <v>44750</v>
      </c>
      <c r="G1214" s="6">
        <v>1709</v>
      </c>
      <c r="H1214" s="6">
        <v>184</v>
      </c>
      <c r="I1214" s="6"/>
      <c r="J1214" s="6"/>
      <c r="K1214" s="6"/>
      <c r="L1214" s="6"/>
      <c r="M1214" s="6"/>
      <c r="N1214" s="6"/>
      <c r="O1214" s="6"/>
      <c r="P1214" s="6"/>
      <c r="Q1214" s="6"/>
      <c r="R1214" s="6"/>
      <c r="S1214" s="6"/>
      <c r="T1214" s="6"/>
      <c r="U1214" s="6"/>
      <c r="V1214" s="6"/>
      <c r="W1214" s="6"/>
      <c r="X1214" s="6"/>
      <c r="Y1214" s="6"/>
      <c r="Z1214" s="6"/>
    </row>
    <row r="1215" spans="1:26" ht="14.25" customHeight="1" x14ac:dyDescent="0.2">
      <c r="A1215" s="6" t="s">
        <v>1225</v>
      </c>
      <c r="B1215" s="6" t="s">
        <v>64</v>
      </c>
      <c r="C1215" s="6">
        <v>720</v>
      </c>
      <c r="D1215" s="6">
        <v>35957</v>
      </c>
      <c r="E1215" s="35">
        <v>38547</v>
      </c>
      <c r="F1215" s="35">
        <v>44735</v>
      </c>
      <c r="G1215" s="6">
        <v>6188</v>
      </c>
      <c r="H1215" s="6">
        <v>335</v>
      </c>
      <c r="I1215" s="6"/>
      <c r="J1215" s="6"/>
      <c r="K1215" s="6"/>
      <c r="L1215" s="6"/>
      <c r="M1215" s="6"/>
      <c r="N1215" s="6"/>
      <c r="O1215" s="6"/>
      <c r="P1215" s="6"/>
      <c r="Q1215" s="6"/>
      <c r="R1215" s="6"/>
      <c r="S1215" s="6"/>
      <c r="T1215" s="6"/>
      <c r="U1215" s="6"/>
      <c r="V1215" s="6"/>
      <c r="W1215" s="6"/>
      <c r="X1215" s="6"/>
      <c r="Y1215" s="6"/>
      <c r="Z1215" s="6"/>
    </row>
    <row r="1216" spans="1:26" ht="14.25" customHeight="1" x14ac:dyDescent="0.2">
      <c r="A1216" s="6" t="s">
        <v>537</v>
      </c>
      <c r="B1216" s="6" t="s">
        <v>64</v>
      </c>
      <c r="C1216" s="6">
        <v>315</v>
      </c>
      <c r="D1216" s="6">
        <v>35921</v>
      </c>
      <c r="E1216" s="35">
        <v>40259</v>
      </c>
      <c r="F1216" s="35">
        <v>44499</v>
      </c>
      <c r="G1216" s="6">
        <v>4240</v>
      </c>
      <c r="H1216" s="6">
        <v>194</v>
      </c>
      <c r="I1216" s="6"/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  <c r="U1216" s="6"/>
      <c r="V1216" s="6"/>
      <c r="W1216" s="6"/>
      <c r="X1216" s="6"/>
      <c r="Y1216" s="6"/>
      <c r="Z1216" s="6"/>
    </row>
    <row r="1217" spans="1:26" ht="14.25" customHeight="1" x14ac:dyDescent="0.2">
      <c r="A1217" s="6" t="s">
        <v>1462</v>
      </c>
      <c r="B1217" s="6" t="s">
        <v>64</v>
      </c>
      <c r="C1217" s="6">
        <v>250</v>
      </c>
      <c r="D1217" s="6">
        <v>35855</v>
      </c>
      <c r="E1217" s="35">
        <v>42944</v>
      </c>
      <c r="F1217" s="35">
        <v>44405</v>
      </c>
      <c r="G1217" s="6">
        <v>1461</v>
      </c>
      <c r="H1217" s="6">
        <v>0</v>
      </c>
      <c r="I1217" s="6"/>
      <c r="J1217" s="6"/>
      <c r="K1217" s="6"/>
      <c r="L1217" s="6"/>
      <c r="M1217" s="6"/>
      <c r="N1217" s="6"/>
      <c r="O1217" s="6"/>
      <c r="P1217" s="6"/>
      <c r="Q1217" s="6"/>
      <c r="R1217" s="6"/>
      <c r="S1217" s="6"/>
      <c r="T1217" s="6"/>
      <c r="U1217" s="6"/>
      <c r="V1217" s="6"/>
      <c r="W1217" s="6"/>
      <c r="X1217" s="6"/>
      <c r="Y1217" s="6"/>
      <c r="Z1217" s="6"/>
    </row>
    <row r="1218" spans="1:26" ht="14.25" customHeight="1" x14ac:dyDescent="0.2">
      <c r="A1218" s="6" t="s">
        <v>716</v>
      </c>
      <c r="B1218" s="6" t="s">
        <v>64</v>
      </c>
      <c r="C1218" s="6">
        <v>378</v>
      </c>
      <c r="D1218" s="6">
        <v>35797</v>
      </c>
      <c r="E1218" s="35">
        <v>42452</v>
      </c>
      <c r="F1218" s="35">
        <v>44775</v>
      </c>
      <c r="G1218" s="6">
        <v>2323</v>
      </c>
      <c r="H1218" s="6">
        <v>165</v>
      </c>
      <c r="I1218" s="6"/>
      <c r="J1218" s="6"/>
      <c r="K1218" s="6"/>
      <c r="L1218" s="6"/>
      <c r="M1218" s="6"/>
      <c r="N1218" s="6"/>
      <c r="O1218" s="6"/>
      <c r="P1218" s="6"/>
      <c r="Q1218" s="6"/>
      <c r="R1218" s="6"/>
      <c r="S1218" s="6"/>
      <c r="T1218" s="6"/>
      <c r="U1218" s="6"/>
      <c r="V1218" s="6"/>
      <c r="W1218" s="6"/>
      <c r="X1218" s="6"/>
      <c r="Y1218" s="6"/>
      <c r="Z1218" s="6"/>
    </row>
    <row r="1219" spans="1:26" ht="14.25" customHeight="1" x14ac:dyDescent="0.2">
      <c r="A1219" s="6" t="s">
        <v>1700</v>
      </c>
      <c r="B1219" s="6" t="s">
        <v>3297</v>
      </c>
      <c r="C1219" s="6">
        <v>520</v>
      </c>
      <c r="D1219" s="6">
        <v>35762</v>
      </c>
      <c r="E1219" s="35">
        <v>42599</v>
      </c>
      <c r="F1219" s="35">
        <v>44633</v>
      </c>
      <c r="G1219" s="6">
        <v>2034</v>
      </c>
      <c r="H1219" s="6">
        <v>294</v>
      </c>
      <c r="I1219" s="6"/>
      <c r="J1219" s="6"/>
      <c r="K1219" s="6"/>
      <c r="L1219" s="6"/>
      <c r="M1219" s="6"/>
      <c r="N1219" s="6"/>
      <c r="O1219" s="6"/>
      <c r="P1219" s="6"/>
      <c r="Q1219" s="6"/>
      <c r="R1219" s="6"/>
      <c r="S1219" s="6"/>
      <c r="T1219" s="6"/>
      <c r="U1219" s="6"/>
      <c r="V1219" s="6"/>
      <c r="W1219" s="6"/>
      <c r="X1219" s="6"/>
      <c r="Y1219" s="6"/>
      <c r="Z1219" s="6"/>
    </row>
    <row r="1220" spans="1:26" ht="14.25" customHeight="1" x14ac:dyDescent="0.2">
      <c r="A1220" s="6" t="s">
        <v>596</v>
      </c>
      <c r="B1220" s="6" t="s">
        <v>64</v>
      </c>
      <c r="C1220" s="6">
        <v>408</v>
      </c>
      <c r="D1220" s="6">
        <v>35698</v>
      </c>
      <c r="E1220" s="35">
        <v>36894</v>
      </c>
      <c r="F1220" s="35">
        <v>44466</v>
      </c>
      <c r="G1220" s="6">
        <v>7572</v>
      </c>
      <c r="H1220" s="6">
        <v>285</v>
      </c>
      <c r="I1220" s="6"/>
      <c r="J1220" s="6"/>
      <c r="K1220" s="6"/>
      <c r="L1220" s="6"/>
      <c r="M1220" s="6"/>
      <c r="N1220" s="6"/>
      <c r="O1220" s="6"/>
      <c r="P1220" s="6"/>
      <c r="Q1220" s="6"/>
      <c r="R1220" s="6"/>
      <c r="S1220" s="6"/>
      <c r="T1220" s="6"/>
      <c r="U1220" s="6"/>
      <c r="V1220" s="6"/>
      <c r="W1220" s="6"/>
      <c r="X1220" s="6"/>
      <c r="Y1220" s="6"/>
      <c r="Z1220" s="6"/>
    </row>
    <row r="1221" spans="1:26" ht="14.25" customHeight="1" x14ac:dyDescent="0.2">
      <c r="A1221" s="6" t="s">
        <v>264</v>
      </c>
      <c r="B1221" s="6" t="s">
        <v>64</v>
      </c>
      <c r="C1221" s="6">
        <v>1396</v>
      </c>
      <c r="D1221" s="6">
        <v>35698</v>
      </c>
      <c r="E1221" s="35">
        <v>41890</v>
      </c>
      <c r="F1221" s="35">
        <v>44700</v>
      </c>
      <c r="G1221" s="6">
        <v>2810</v>
      </c>
      <c r="H1221" s="6">
        <v>860</v>
      </c>
      <c r="I1221" s="6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6"/>
      <c r="W1221" s="6"/>
      <c r="X1221" s="6"/>
      <c r="Y1221" s="6"/>
      <c r="Z1221" s="6"/>
    </row>
    <row r="1222" spans="1:26" ht="14.25" customHeight="1" x14ac:dyDescent="0.2">
      <c r="A1222" s="6" t="s">
        <v>1026</v>
      </c>
      <c r="B1222" s="6" t="s">
        <v>64</v>
      </c>
      <c r="C1222" s="6">
        <v>545</v>
      </c>
      <c r="D1222" s="6">
        <v>35639</v>
      </c>
      <c r="E1222" s="35">
        <v>41069</v>
      </c>
      <c r="F1222" s="35">
        <v>44582</v>
      </c>
      <c r="G1222" s="6">
        <v>3513</v>
      </c>
      <c r="H1222" s="6">
        <v>209</v>
      </c>
      <c r="I1222" s="6"/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  <c r="U1222" s="6"/>
      <c r="V1222" s="6"/>
      <c r="W1222" s="6"/>
      <c r="X1222" s="6"/>
      <c r="Y1222" s="6"/>
      <c r="Z1222" s="6"/>
    </row>
    <row r="1223" spans="1:26" ht="14.25" customHeight="1" x14ac:dyDescent="0.2">
      <c r="A1223" s="6" t="s">
        <v>3421</v>
      </c>
      <c r="B1223" s="6" t="s">
        <v>64</v>
      </c>
      <c r="C1223" s="6">
        <v>548</v>
      </c>
      <c r="D1223" s="6">
        <v>35512</v>
      </c>
      <c r="E1223" s="35">
        <v>42455</v>
      </c>
      <c r="F1223" s="35">
        <v>44108</v>
      </c>
      <c r="G1223" s="6">
        <v>1653</v>
      </c>
      <c r="H1223" s="6">
        <v>319</v>
      </c>
      <c r="I1223" s="6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  <c r="U1223" s="6"/>
      <c r="V1223" s="6"/>
      <c r="W1223" s="6"/>
      <c r="X1223" s="6"/>
      <c r="Y1223" s="6"/>
      <c r="Z1223" s="6"/>
    </row>
    <row r="1224" spans="1:26" ht="14.25" customHeight="1" x14ac:dyDescent="0.2">
      <c r="A1224" s="6" t="s">
        <v>1146</v>
      </c>
      <c r="B1224" s="6" t="s">
        <v>3285</v>
      </c>
      <c r="C1224" s="6">
        <v>186</v>
      </c>
      <c r="D1224" s="6">
        <v>35486</v>
      </c>
      <c r="E1224" s="35">
        <v>41150</v>
      </c>
      <c r="F1224" s="35">
        <v>44631</v>
      </c>
      <c r="G1224" s="6">
        <v>3481</v>
      </c>
      <c r="H1224" s="6">
        <v>40</v>
      </c>
      <c r="I1224" s="6"/>
      <c r="J1224" s="6"/>
      <c r="K1224" s="6"/>
      <c r="L1224" s="6"/>
      <c r="M1224" s="6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</row>
    <row r="1225" spans="1:26" ht="14.25" customHeight="1" x14ac:dyDescent="0.2">
      <c r="A1225" s="6" t="s">
        <v>165</v>
      </c>
      <c r="B1225" s="6" t="s">
        <v>64</v>
      </c>
      <c r="C1225" s="6">
        <v>329</v>
      </c>
      <c r="D1225" s="6">
        <v>35443</v>
      </c>
      <c r="E1225" s="35">
        <v>41588</v>
      </c>
      <c r="F1225" s="35">
        <v>44259</v>
      </c>
      <c r="G1225" s="6">
        <v>2671</v>
      </c>
      <c r="H1225" s="6">
        <v>173</v>
      </c>
      <c r="I1225" s="6"/>
      <c r="J1225" s="6"/>
      <c r="K1225" s="6"/>
      <c r="L1225" s="6"/>
      <c r="M1225" s="6"/>
      <c r="N1225" s="6"/>
      <c r="O1225" s="6"/>
      <c r="P1225" s="6"/>
      <c r="Q1225" s="6"/>
      <c r="R1225" s="6"/>
      <c r="S1225" s="6"/>
      <c r="T1225" s="6"/>
      <c r="U1225" s="6"/>
      <c r="V1225" s="6"/>
      <c r="W1225" s="6"/>
      <c r="X1225" s="6"/>
      <c r="Y1225" s="6"/>
      <c r="Z1225" s="6"/>
    </row>
    <row r="1226" spans="1:26" ht="14.25" customHeight="1" x14ac:dyDescent="0.2">
      <c r="A1226" s="6" t="s">
        <v>3422</v>
      </c>
      <c r="B1226" s="6" t="s">
        <v>64</v>
      </c>
      <c r="C1226" s="6">
        <v>637</v>
      </c>
      <c r="D1226" s="6">
        <v>35180</v>
      </c>
      <c r="E1226" s="35">
        <v>42876</v>
      </c>
      <c r="F1226" s="35">
        <v>44294</v>
      </c>
      <c r="G1226" s="6">
        <v>1418</v>
      </c>
      <c r="H1226" s="6">
        <v>293</v>
      </c>
      <c r="I1226" s="6"/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  <c r="U1226" s="6"/>
      <c r="V1226" s="6"/>
      <c r="W1226" s="6"/>
      <c r="X1226" s="6"/>
      <c r="Y1226" s="6"/>
      <c r="Z1226" s="6"/>
    </row>
    <row r="1227" spans="1:26" ht="14.25" customHeight="1" x14ac:dyDescent="0.2">
      <c r="A1227" s="6" t="s">
        <v>1403</v>
      </c>
      <c r="B1227" s="6" t="s">
        <v>64</v>
      </c>
      <c r="C1227" s="6">
        <v>460</v>
      </c>
      <c r="D1227" s="6">
        <v>34886</v>
      </c>
      <c r="E1227" s="35">
        <v>42264</v>
      </c>
      <c r="F1227" s="35">
        <v>44694</v>
      </c>
      <c r="G1227" s="6">
        <v>2430</v>
      </c>
      <c r="H1227" s="6">
        <v>339</v>
      </c>
      <c r="I1227" s="6"/>
      <c r="J1227" s="6"/>
      <c r="K1227" s="6"/>
      <c r="L1227" s="6"/>
      <c r="M1227" s="6"/>
      <c r="N1227" s="6"/>
      <c r="O1227" s="6"/>
      <c r="P1227" s="6"/>
      <c r="Q1227" s="6"/>
      <c r="R1227" s="6"/>
      <c r="S1227" s="6"/>
      <c r="T1227" s="6"/>
      <c r="U1227" s="6"/>
      <c r="V1227" s="6"/>
      <c r="W1227" s="6"/>
      <c r="X1227" s="6"/>
      <c r="Y1227" s="6"/>
      <c r="Z1227" s="6"/>
    </row>
    <row r="1228" spans="1:26" ht="14.25" customHeight="1" x14ac:dyDescent="0.2">
      <c r="A1228" s="6" t="s">
        <v>593</v>
      </c>
      <c r="B1228" s="6" t="s">
        <v>64</v>
      </c>
      <c r="C1228" s="6">
        <v>340</v>
      </c>
      <c r="D1228" s="6">
        <v>34801</v>
      </c>
      <c r="E1228" s="35">
        <v>39464</v>
      </c>
      <c r="F1228" s="35">
        <v>44762</v>
      </c>
      <c r="G1228" s="6">
        <v>5298</v>
      </c>
      <c r="H1228" s="6">
        <v>194</v>
      </c>
      <c r="I1228" s="6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6"/>
      <c r="V1228" s="6"/>
      <c r="W1228" s="6"/>
      <c r="X1228" s="6"/>
      <c r="Y1228" s="6"/>
      <c r="Z1228" s="6"/>
    </row>
    <row r="1229" spans="1:26" ht="14.25" customHeight="1" x14ac:dyDescent="0.2">
      <c r="A1229" s="6" t="s">
        <v>1523</v>
      </c>
      <c r="B1229" s="6" t="s">
        <v>3297</v>
      </c>
      <c r="C1229" s="6">
        <v>229</v>
      </c>
      <c r="D1229" s="6">
        <v>34793</v>
      </c>
      <c r="E1229" s="35">
        <v>42491</v>
      </c>
      <c r="F1229" s="35">
        <v>43568</v>
      </c>
      <c r="G1229" s="6">
        <v>1077</v>
      </c>
      <c r="H1229" s="6">
        <v>98</v>
      </c>
      <c r="I1229" s="6"/>
      <c r="J1229" s="6"/>
      <c r="K1229" s="6"/>
      <c r="L1229" s="6"/>
      <c r="M1229" s="6"/>
      <c r="N1229" s="6"/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6"/>
      <c r="Z1229" s="6"/>
    </row>
    <row r="1230" spans="1:26" ht="14.25" customHeight="1" x14ac:dyDescent="0.2">
      <c r="A1230" s="6" t="s">
        <v>1682</v>
      </c>
      <c r="B1230" s="6" t="s">
        <v>3297</v>
      </c>
      <c r="C1230" s="6">
        <v>159</v>
      </c>
      <c r="D1230" s="6">
        <v>34752</v>
      </c>
      <c r="E1230" s="35">
        <v>44013</v>
      </c>
      <c r="F1230" s="35">
        <v>44635</v>
      </c>
      <c r="G1230" s="6">
        <v>622</v>
      </c>
      <c r="H1230" s="6">
        <v>105</v>
      </c>
      <c r="I1230" s="6"/>
      <c r="J1230" s="6"/>
      <c r="K1230" s="6"/>
      <c r="L1230" s="6"/>
      <c r="M1230" s="6"/>
      <c r="N1230" s="6"/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</row>
    <row r="1231" spans="1:26" ht="14.25" customHeight="1" x14ac:dyDescent="0.2">
      <c r="A1231" s="6" t="s">
        <v>1465</v>
      </c>
      <c r="B1231" s="6" t="s">
        <v>64</v>
      </c>
      <c r="C1231" s="6">
        <v>344</v>
      </c>
      <c r="D1231" s="6">
        <v>34609</v>
      </c>
      <c r="E1231" s="35">
        <v>39925</v>
      </c>
      <c r="F1231" s="35">
        <v>44586</v>
      </c>
      <c r="G1231" s="6">
        <v>4661</v>
      </c>
      <c r="H1231" s="6">
        <v>150</v>
      </c>
      <c r="I1231" s="6"/>
      <c r="J1231" s="6"/>
      <c r="K1231" s="6"/>
      <c r="L1231" s="6"/>
      <c r="M1231" s="6"/>
      <c r="N1231" s="6"/>
      <c r="O1231" s="6"/>
      <c r="P1231" s="6"/>
      <c r="Q1231" s="6"/>
      <c r="R1231" s="6"/>
      <c r="S1231" s="6"/>
      <c r="T1231" s="6"/>
      <c r="U1231" s="6"/>
      <c r="V1231" s="6"/>
      <c r="W1231" s="6"/>
      <c r="X1231" s="6"/>
      <c r="Y1231" s="6"/>
      <c r="Z1231" s="6"/>
    </row>
    <row r="1232" spans="1:26" ht="14.25" customHeight="1" x14ac:dyDescent="0.2">
      <c r="A1232" s="6" t="s">
        <v>62</v>
      </c>
      <c r="B1232" s="6" t="s">
        <v>3285</v>
      </c>
      <c r="C1232" s="6">
        <v>141</v>
      </c>
      <c r="D1232" s="6">
        <v>34536</v>
      </c>
      <c r="E1232" s="35">
        <v>42900</v>
      </c>
      <c r="F1232" s="35">
        <v>43616</v>
      </c>
      <c r="G1232" s="6">
        <v>716</v>
      </c>
      <c r="H1232" s="6">
        <v>70</v>
      </c>
      <c r="I1232" s="6"/>
      <c r="J1232" s="6"/>
      <c r="K1232" s="6"/>
      <c r="L1232" s="6"/>
      <c r="M1232" s="6"/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  <c r="Z1232" s="6"/>
    </row>
    <row r="1233" spans="1:26" ht="14.25" customHeight="1" x14ac:dyDescent="0.2">
      <c r="A1233" s="6" t="s">
        <v>1404</v>
      </c>
      <c r="B1233" s="6" t="s">
        <v>64</v>
      </c>
      <c r="C1233" s="6">
        <v>185</v>
      </c>
      <c r="D1233" s="6">
        <v>34461</v>
      </c>
      <c r="E1233" s="35">
        <v>40682</v>
      </c>
      <c r="F1233" s="35">
        <v>44341</v>
      </c>
      <c r="G1233" s="6">
        <v>3659</v>
      </c>
      <c r="H1233" s="6">
        <v>127</v>
      </c>
      <c r="I1233" s="6"/>
      <c r="J1233" s="6"/>
      <c r="K1233" s="6"/>
      <c r="L1233" s="6"/>
      <c r="M1233" s="6"/>
      <c r="N1233" s="6"/>
      <c r="O1233" s="6"/>
      <c r="P1233" s="6"/>
      <c r="Q1233" s="6"/>
      <c r="R1233" s="6"/>
      <c r="S1233" s="6"/>
      <c r="T1233" s="6"/>
      <c r="U1233" s="6"/>
      <c r="V1233" s="6"/>
      <c r="W1233" s="6"/>
      <c r="X1233" s="6"/>
      <c r="Y1233" s="6"/>
      <c r="Z1233" s="6"/>
    </row>
    <row r="1234" spans="1:26" ht="14.25" customHeight="1" x14ac:dyDescent="0.2">
      <c r="A1234" s="6" t="s">
        <v>1594</v>
      </c>
      <c r="B1234" s="6" t="s">
        <v>3297</v>
      </c>
      <c r="C1234" s="6">
        <v>208</v>
      </c>
      <c r="D1234" s="6">
        <v>34427</v>
      </c>
      <c r="E1234" s="35">
        <v>41924</v>
      </c>
      <c r="F1234" s="35">
        <v>44634</v>
      </c>
      <c r="G1234" s="6">
        <v>2710</v>
      </c>
      <c r="H1234" s="6">
        <v>191</v>
      </c>
      <c r="I1234" s="6"/>
      <c r="J1234" s="6"/>
      <c r="K1234" s="6"/>
      <c r="L1234" s="6"/>
      <c r="M1234" s="6"/>
      <c r="N1234" s="6"/>
      <c r="O1234" s="6"/>
      <c r="P1234" s="6"/>
      <c r="Q1234" s="6"/>
      <c r="R1234" s="6"/>
      <c r="S1234" s="6"/>
      <c r="T1234" s="6"/>
      <c r="U1234" s="6"/>
      <c r="V1234" s="6"/>
      <c r="W1234" s="6"/>
      <c r="X1234" s="6"/>
      <c r="Y1234" s="6"/>
      <c r="Z1234" s="6"/>
    </row>
    <row r="1235" spans="1:26" ht="14.25" customHeight="1" x14ac:dyDescent="0.2">
      <c r="A1235" s="6" t="s">
        <v>1096</v>
      </c>
      <c r="B1235" s="6" t="s">
        <v>64</v>
      </c>
      <c r="C1235" s="6">
        <v>319</v>
      </c>
      <c r="D1235" s="6">
        <v>34346</v>
      </c>
      <c r="E1235" s="35">
        <v>40994</v>
      </c>
      <c r="F1235" s="35">
        <v>44027</v>
      </c>
      <c r="G1235" s="6">
        <v>3033</v>
      </c>
      <c r="H1235" s="6">
        <v>218</v>
      </c>
      <c r="I1235" s="6"/>
      <c r="J1235" s="6"/>
      <c r="K1235" s="6"/>
      <c r="L1235" s="6"/>
      <c r="M1235" s="6"/>
      <c r="N1235" s="6"/>
      <c r="O1235" s="6"/>
      <c r="P1235" s="6"/>
      <c r="Q1235" s="6"/>
      <c r="R1235" s="6"/>
      <c r="S1235" s="6"/>
      <c r="T1235" s="6"/>
      <c r="U1235" s="6"/>
      <c r="V1235" s="6"/>
      <c r="W1235" s="6"/>
      <c r="X1235" s="6"/>
      <c r="Y1235" s="6"/>
      <c r="Z1235" s="6"/>
    </row>
    <row r="1236" spans="1:26" ht="14.25" customHeight="1" x14ac:dyDescent="0.2">
      <c r="A1236" s="6" t="s">
        <v>1545</v>
      </c>
      <c r="B1236" s="6" t="s">
        <v>3297</v>
      </c>
      <c r="C1236" s="6">
        <v>143</v>
      </c>
      <c r="D1236" s="6">
        <v>34337</v>
      </c>
      <c r="E1236" s="35">
        <v>41539</v>
      </c>
      <c r="F1236" s="35">
        <v>44188</v>
      </c>
      <c r="G1236" s="6">
        <v>2649</v>
      </c>
      <c r="H1236" s="6">
        <v>130</v>
      </c>
      <c r="I1236" s="6"/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  <c r="U1236" s="6"/>
      <c r="V1236" s="6"/>
      <c r="W1236" s="6"/>
      <c r="X1236" s="6"/>
      <c r="Y1236" s="6"/>
      <c r="Z1236" s="6"/>
    </row>
    <row r="1237" spans="1:26" ht="14.25" customHeight="1" x14ac:dyDescent="0.2">
      <c r="A1237" s="6" t="s">
        <v>1698</v>
      </c>
      <c r="B1237" s="6" t="s">
        <v>3297</v>
      </c>
      <c r="C1237" s="6">
        <v>148</v>
      </c>
      <c r="D1237" s="6">
        <v>34323</v>
      </c>
      <c r="E1237" s="35">
        <v>38936</v>
      </c>
      <c r="F1237" s="35">
        <v>44635</v>
      </c>
      <c r="G1237" s="6">
        <v>5699</v>
      </c>
      <c r="H1237" s="6">
        <v>119</v>
      </c>
      <c r="I1237" s="6"/>
      <c r="J1237" s="6"/>
      <c r="K1237" s="6"/>
      <c r="L1237" s="6"/>
      <c r="M1237" s="6"/>
      <c r="N1237" s="6"/>
      <c r="O1237" s="6"/>
      <c r="P1237" s="6"/>
      <c r="Q1237" s="6"/>
      <c r="R1237" s="6"/>
      <c r="S1237" s="6"/>
      <c r="T1237" s="6"/>
      <c r="U1237" s="6"/>
      <c r="V1237" s="6"/>
      <c r="W1237" s="6"/>
      <c r="X1237" s="6"/>
      <c r="Y1237" s="6"/>
      <c r="Z1237" s="6"/>
    </row>
    <row r="1238" spans="1:26" ht="14.25" customHeight="1" x14ac:dyDescent="0.2">
      <c r="A1238" s="6" t="s">
        <v>3423</v>
      </c>
      <c r="B1238" s="6" t="s">
        <v>3293</v>
      </c>
      <c r="C1238" s="6">
        <v>104</v>
      </c>
      <c r="D1238" s="6">
        <v>34201</v>
      </c>
      <c r="E1238" s="35">
        <v>41558</v>
      </c>
      <c r="F1238" s="35">
        <v>44070</v>
      </c>
      <c r="G1238" s="6">
        <v>2512</v>
      </c>
      <c r="H1238" s="6">
        <v>0</v>
      </c>
      <c r="I1238" s="6"/>
      <c r="J1238" s="6"/>
      <c r="K1238" s="6"/>
      <c r="L1238" s="6"/>
      <c r="M1238" s="6"/>
      <c r="N1238" s="6"/>
      <c r="O1238" s="6"/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</row>
    <row r="1239" spans="1:26" ht="14.25" customHeight="1" x14ac:dyDescent="0.2">
      <c r="A1239" s="6" t="s">
        <v>3424</v>
      </c>
      <c r="B1239" s="6" t="s">
        <v>64</v>
      </c>
      <c r="C1239" s="6">
        <v>594</v>
      </c>
      <c r="D1239" s="6">
        <v>34142</v>
      </c>
      <c r="E1239" s="35">
        <v>43235</v>
      </c>
      <c r="F1239" s="35">
        <v>44298</v>
      </c>
      <c r="G1239" s="6">
        <v>1063</v>
      </c>
      <c r="H1239" s="6">
        <v>189</v>
      </c>
      <c r="I1239" s="6"/>
      <c r="J1239" s="6"/>
      <c r="K1239" s="6"/>
      <c r="L1239" s="6"/>
      <c r="M1239" s="6"/>
      <c r="N1239" s="6"/>
      <c r="O1239" s="6"/>
      <c r="P1239" s="6"/>
      <c r="Q1239" s="6"/>
      <c r="R1239" s="6"/>
      <c r="S1239" s="6"/>
      <c r="T1239" s="6"/>
      <c r="U1239" s="6"/>
      <c r="V1239" s="6"/>
      <c r="W1239" s="6"/>
      <c r="X1239" s="6"/>
      <c r="Y1239" s="6"/>
      <c r="Z1239" s="6"/>
    </row>
    <row r="1240" spans="1:26" ht="14.25" customHeight="1" x14ac:dyDescent="0.2">
      <c r="A1240" s="6" t="s">
        <v>74</v>
      </c>
      <c r="B1240" s="6" t="s">
        <v>64</v>
      </c>
      <c r="C1240" s="6">
        <v>596</v>
      </c>
      <c r="D1240" s="6">
        <v>34114</v>
      </c>
      <c r="E1240" s="35">
        <v>40245</v>
      </c>
      <c r="F1240" s="35">
        <v>41619</v>
      </c>
      <c r="G1240" s="6">
        <v>1374</v>
      </c>
      <c r="H1240" s="6">
        <v>333</v>
      </c>
      <c r="I1240" s="6"/>
      <c r="J1240" s="6"/>
      <c r="K1240" s="6"/>
      <c r="L1240" s="6"/>
      <c r="M1240" s="6"/>
      <c r="N1240" s="6"/>
      <c r="O1240" s="6"/>
      <c r="P1240" s="6"/>
      <c r="Q1240" s="6"/>
      <c r="R1240" s="6"/>
      <c r="S1240" s="6"/>
      <c r="T1240" s="6"/>
      <c r="U1240" s="6"/>
      <c r="V1240" s="6"/>
      <c r="W1240" s="6"/>
      <c r="X1240" s="6"/>
      <c r="Y1240" s="6"/>
      <c r="Z1240" s="6"/>
    </row>
    <row r="1241" spans="1:26" ht="14.25" customHeight="1" x14ac:dyDescent="0.2">
      <c r="A1241" s="6" t="s">
        <v>838</v>
      </c>
      <c r="B1241" s="6" t="s">
        <v>64</v>
      </c>
      <c r="C1241" s="6">
        <v>438</v>
      </c>
      <c r="D1241" s="6">
        <v>34052</v>
      </c>
      <c r="E1241" s="35">
        <v>40374</v>
      </c>
      <c r="F1241" s="35">
        <v>44458</v>
      </c>
      <c r="G1241" s="6">
        <v>4084</v>
      </c>
      <c r="H1241" s="6">
        <v>185</v>
      </c>
      <c r="I1241" s="6"/>
      <c r="J1241" s="6"/>
      <c r="K1241" s="6"/>
      <c r="L1241" s="6"/>
      <c r="M1241" s="6"/>
      <c r="N1241" s="6"/>
      <c r="O1241" s="6"/>
      <c r="P1241" s="6"/>
      <c r="Q1241" s="6"/>
      <c r="R1241" s="6"/>
      <c r="S1241" s="6"/>
      <c r="T1241" s="6"/>
      <c r="U1241" s="6"/>
      <c r="V1241" s="6"/>
      <c r="W1241" s="6"/>
      <c r="X1241" s="6"/>
      <c r="Y1241" s="6"/>
      <c r="Z1241" s="6"/>
    </row>
    <row r="1242" spans="1:26" ht="14.25" customHeight="1" x14ac:dyDescent="0.2">
      <c r="A1242" s="6" t="s">
        <v>397</v>
      </c>
      <c r="B1242" s="6" t="s">
        <v>3285</v>
      </c>
      <c r="C1242" s="6">
        <v>247</v>
      </c>
      <c r="D1242" s="6">
        <v>33913</v>
      </c>
      <c r="E1242" s="35">
        <v>41686</v>
      </c>
      <c r="F1242" s="35">
        <v>43706</v>
      </c>
      <c r="G1242" s="6">
        <v>2020</v>
      </c>
      <c r="H1242" s="6">
        <v>20</v>
      </c>
      <c r="I1242" s="6"/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</row>
    <row r="1243" spans="1:26" ht="14.25" customHeight="1" x14ac:dyDescent="0.2">
      <c r="A1243" s="6" t="s">
        <v>1353</v>
      </c>
      <c r="B1243" s="6" t="s">
        <v>64</v>
      </c>
      <c r="C1243" s="6">
        <v>511</v>
      </c>
      <c r="D1243" s="6">
        <v>33806</v>
      </c>
      <c r="E1243" s="35">
        <v>42079</v>
      </c>
      <c r="F1243" s="35">
        <v>44748</v>
      </c>
      <c r="G1243" s="6">
        <v>2669</v>
      </c>
      <c r="H1243" s="6">
        <v>234</v>
      </c>
      <c r="I1243" s="6"/>
      <c r="J1243" s="6"/>
      <c r="K1243" s="6"/>
      <c r="L1243" s="6"/>
      <c r="M1243" s="6"/>
      <c r="N1243" s="6"/>
      <c r="O1243" s="6"/>
      <c r="P1243" s="6"/>
      <c r="Q1243" s="6"/>
      <c r="R1243" s="6"/>
      <c r="S1243" s="6"/>
      <c r="T1243" s="6"/>
      <c r="U1243" s="6"/>
      <c r="V1243" s="6"/>
      <c r="W1243" s="6"/>
      <c r="X1243" s="6"/>
      <c r="Y1243" s="6"/>
      <c r="Z1243" s="6"/>
    </row>
    <row r="1244" spans="1:26" ht="14.25" customHeight="1" x14ac:dyDescent="0.2">
      <c r="A1244" s="6" t="s">
        <v>415</v>
      </c>
      <c r="B1244" s="6" t="s">
        <v>64</v>
      </c>
      <c r="C1244" s="6">
        <v>253</v>
      </c>
      <c r="D1244" s="6">
        <v>33725</v>
      </c>
      <c r="E1244" s="35">
        <v>41871</v>
      </c>
      <c r="F1244" s="35">
        <v>44743</v>
      </c>
      <c r="G1244" s="6">
        <v>2872</v>
      </c>
      <c r="H1244" s="6">
        <v>174</v>
      </c>
      <c r="I1244" s="6"/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</row>
    <row r="1245" spans="1:26" ht="14.25" customHeight="1" x14ac:dyDescent="0.2">
      <c r="A1245" s="6" t="s">
        <v>273</v>
      </c>
      <c r="B1245" s="6" t="s">
        <v>3285</v>
      </c>
      <c r="C1245" s="6">
        <v>142</v>
      </c>
      <c r="D1245" s="6">
        <v>33659</v>
      </c>
      <c r="E1245" s="35">
        <v>44028</v>
      </c>
      <c r="F1245" s="35">
        <v>44487</v>
      </c>
      <c r="G1245" s="6">
        <v>459</v>
      </c>
      <c r="H1245" s="6">
        <v>79</v>
      </c>
      <c r="I1245" s="6"/>
      <c r="J1245" s="6"/>
      <c r="K1245" s="6"/>
      <c r="L1245" s="6"/>
      <c r="M1245" s="6"/>
      <c r="N1245" s="6"/>
      <c r="O1245" s="6"/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</row>
    <row r="1246" spans="1:26" ht="14.25" customHeight="1" x14ac:dyDescent="0.2">
      <c r="A1246" s="6" t="s">
        <v>306</v>
      </c>
      <c r="B1246" s="6" t="s">
        <v>3285</v>
      </c>
      <c r="C1246" s="6">
        <v>203</v>
      </c>
      <c r="D1246" s="6">
        <v>33343</v>
      </c>
      <c r="E1246" s="35">
        <v>38649</v>
      </c>
      <c r="F1246" s="35">
        <v>44228</v>
      </c>
      <c r="G1246" s="6">
        <v>5579</v>
      </c>
      <c r="H1246" s="6">
        <v>101</v>
      </c>
      <c r="I1246" s="6"/>
      <c r="J1246" s="6"/>
      <c r="K1246" s="6"/>
      <c r="L1246" s="6"/>
      <c r="M1246" s="6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</row>
    <row r="1247" spans="1:26" ht="14.25" customHeight="1" x14ac:dyDescent="0.2">
      <c r="A1247" s="6" t="s">
        <v>1158</v>
      </c>
      <c r="B1247" s="6" t="s">
        <v>64</v>
      </c>
      <c r="C1247" s="6">
        <v>376</v>
      </c>
      <c r="D1247" s="6">
        <v>33306</v>
      </c>
      <c r="E1247" s="35">
        <v>39632</v>
      </c>
      <c r="F1247" s="35">
        <v>44726</v>
      </c>
      <c r="G1247" s="6">
        <v>5094</v>
      </c>
      <c r="H1247" s="6">
        <v>236</v>
      </c>
      <c r="I1247" s="6"/>
      <c r="J1247" s="6"/>
      <c r="K1247" s="6"/>
      <c r="L1247" s="6"/>
      <c r="M1247" s="6"/>
      <c r="N1247" s="6"/>
      <c r="O1247" s="6"/>
      <c r="P1247" s="6"/>
      <c r="Q1247" s="6"/>
      <c r="R1247" s="6"/>
      <c r="S1247" s="6"/>
      <c r="T1247" s="6"/>
      <c r="U1247" s="6"/>
      <c r="V1247" s="6"/>
      <c r="W1247" s="6"/>
      <c r="X1247" s="6"/>
      <c r="Y1247" s="6"/>
      <c r="Z1247" s="6"/>
    </row>
    <row r="1248" spans="1:26" ht="14.25" customHeight="1" x14ac:dyDescent="0.2">
      <c r="A1248" s="6" t="s">
        <v>408</v>
      </c>
      <c r="B1248" s="6" t="s">
        <v>64</v>
      </c>
      <c r="C1248" s="6">
        <v>308</v>
      </c>
      <c r="D1248" s="6">
        <v>33283</v>
      </c>
      <c r="E1248" s="35">
        <v>40217</v>
      </c>
      <c r="F1248" s="35">
        <v>41899</v>
      </c>
      <c r="G1248" s="6">
        <v>1682</v>
      </c>
      <c r="H1248" s="6">
        <v>204</v>
      </c>
      <c r="I1248" s="6"/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  <c r="U1248" s="6"/>
      <c r="V1248" s="6"/>
      <c r="W1248" s="6"/>
      <c r="X1248" s="6"/>
      <c r="Y1248" s="6"/>
      <c r="Z1248" s="6"/>
    </row>
    <row r="1249" spans="1:26" ht="14.25" customHeight="1" x14ac:dyDescent="0.2">
      <c r="A1249" s="6" t="s">
        <v>368</v>
      </c>
      <c r="B1249" s="6" t="s">
        <v>64</v>
      </c>
      <c r="C1249" s="6">
        <v>365</v>
      </c>
      <c r="D1249" s="6">
        <v>33231</v>
      </c>
      <c r="E1249" s="35">
        <v>40225</v>
      </c>
      <c r="F1249" s="35">
        <v>44282</v>
      </c>
      <c r="G1249" s="6">
        <v>4057</v>
      </c>
      <c r="H1249" s="6">
        <v>215</v>
      </c>
      <c r="I1249" s="6"/>
      <c r="J1249" s="6"/>
      <c r="K1249" s="6"/>
      <c r="L1249" s="6"/>
      <c r="M1249" s="6"/>
      <c r="N1249" s="6"/>
      <c r="O1249" s="6"/>
      <c r="P1249" s="6"/>
      <c r="Q1249" s="6"/>
      <c r="R1249" s="6"/>
      <c r="S1249" s="6"/>
      <c r="T1249" s="6"/>
      <c r="U1249" s="6"/>
      <c r="V1249" s="6"/>
      <c r="W1249" s="6"/>
      <c r="X1249" s="6"/>
      <c r="Y1249" s="6"/>
      <c r="Z1249" s="6"/>
    </row>
    <row r="1250" spans="1:26" ht="14.25" customHeight="1" x14ac:dyDescent="0.2">
      <c r="A1250" s="6" t="s">
        <v>1259</v>
      </c>
      <c r="B1250" s="6" t="s">
        <v>64</v>
      </c>
      <c r="C1250" s="6">
        <v>709</v>
      </c>
      <c r="D1250" s="6">
        <v>33201</v>
      </c>
      <c r="E1250" s="35">
        <v>43196</v>
      </c>
      <c r="F1250" s="35">
        <v>44721</v>
      </c>
      <c r="G1250" s="6">
        <v>1525</v>
      </c>
      <c r="H1250" s="6">
        <v>233</v>
      </c>
      <c r="I1250" s="6"/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  <c r="U1250" s="6"/>
      <c r="V1250" s="6"/>
      <c r="W1250" s="6"/>
      <c r="X1250" s="6"/>
      <c r="Y1250" s="6"/>
      <c r="Z1250" s="6"/>
    </row>
    <row r="1251" spans="1:26" ht="14.25" customHeight="1" x14ac:dyDescent="0.2">
      <c r="A1251" s="6" t="s">
        <v>1378</v>
      </c>
      <c r="B1251" s="6" t="s">
        <v>64</v>
      </c>
      <c r="C1251" s="6">
        <v>533</v>
      </c>
      <c r="D1251" s="6">
        <v>33188</v>
      </c>
      <c r="E1251" s="35">
        <v>42106</v>
      </c>
      <c r="F1251" s="35">
        <v>44740</v>
      </c>
      <c r="G1251" s="6">
        <v>2634</v>
      </c>
      <c r="H1251" s="6">
        <v>229</v>
      </c>
      <c r="I1251" s="6"/>
      <c r="J1251" s="6"/>
      <c r="K1251" s="6"/>
      <c r="L1251" s="6"/>
      <c r="M1251" s="6"/>
      <c r="N1251" s="6"/>
      <c r="O1251" s="6"/>
      <c r="P1251" s="6"/>
      <c r="Q1251" s="6"/>
      <c r="R1251" s="6"/>
      <c r="S1251" s="6"/>
      <c r="T1251" s="6"/>
      <c r="U1251" s="6"/>
      <c r="V1251" s="6"/>
      <c r="W1251" s="6"/>
      <c r="X1251" s="6"/>
      <c r="Y1251" s="6"/>
      <c r="Z1251" s="6"/>
    </row>
    <row r="1252" spans="1:26" ht="14.25" customHeight="1" x14ac:dyDescent="0.2">
      <c r="A1252" s="6" t="s">
        <v>1415</v>
      </c>
      <c r="B1252" s="6" t="s">
        <v>64</v>
      </c>
      <c r="C1252" s="6">
        <v>446</v>
      </c>
      <c r="D1252" s="6">
        <v>33159</v>
      </c>
      <c r="E1252" s="35">
        <v>41832</v>
      </c>
      <c r="F1252" s="35">
        <v>44214</v>
      </c>
      <c r="G1252" s="6">
        <v>2382</v>
      </c>
      <c r="H1252" s="6">
        <v>374</v>
      </c>
      <c r="I1252" s="6"/>
      <c r="J1252" s="6"/>
      <c r="K1252" s="6"/>
      <c r="L1252" s="6"/>
      <c r="M1252" s="6"/>
      <c r="N1252" s="6"/>
      <c r="O1252" s="6"/>
      <c r="P1252" s="6"/>
      <c r="Q1252" s="6"/>
      <c r="R1252" s="6"/>
      <c r="S1252" s="6"/>
      <c r="T1252" s="6"/>
      <c r="U1252" s="6"/>
      <c r="V1252" s="6"/>
      <c r="W1252" s="6"/>
      <c r="X1252" s="6"/>
      <c r="Y1252" s="6"/>
      <c r="Z1252" s="6"/>
    </row>
    <row r="1253" spans="1:26" ht="14.25" customHeight="1" x14ac:dyDescent="0.2">
      <c r="A1253" s="6" t="s">
        <v>1644</v>
      </c>
      <c r="B1253" s="6" t="s">
        <v>3297</v>
      </c>
      <c r="C1253" s="6">
        <v>250</v>
      </c>
      <c r="D1253" s="6">
        <v>33147</v>
      </c>
      <c r="E1253" s="35">
        <v>43802</v>
      </c>
      <c r="F1253" s="35">
        <v>44628</v>
      </c>
      <c r="G1253" s="6">
        <v>826</v>
      </c>
      <c r="H1253" s="6">
        <v>191</v>
      </c>
      <c r="I1253" s="6"/>
      <c r="J1253" s="6"/>
      <c r="K1253" s="6"/>
      <c r="L1253" s="6"/>
      <c r="M1253" s="6"/>
      <c r="N1253" s="6"/>
      <c r="O1253" s="6"/>
      <c r="P1253" s="6"/>
      <c r="Q1253" s="6"/>
      <c r="R1253" s="6"/>
      <c r="S1253" s="6"/>
      <c r="T1253" s="6"/>
      <c r="U1253" s="6"/>
      <c r="V1253" s="6"/>
      <c r="W1253" s="6"/>
      <c r="X1253" s="6"/>
      <c r="Y1253" s="6"/>
      <c r="Z1253" s="6"/>
    </row>
    <row r="1254" spans="1:26" ht="14.25" customHeight="1" x14ac:dyDescent="0.2">
      <c r="A1254" s="6" t="s">
        <v>784</v>
      </c>
      <c r="B1254" s="6" t="s">
        <v>64</v>
      </c>
      <c r="C1254" s="6">
        <v>243</v>
      </c>
      <c r="D1254" s="6">
        <v>33107</v>
      </c>
      <c r="E1254" s="35">
        <v>43360</v>
      </c>
      <c r="F1254" s="35">
        <v>44609</v>
      </c>
      <c r="G1254" s="6">
        <v>1249</v>
      </c>
      <c r="H1254" s="6">
        <v>158</v>
      </c>
      <c r="I1254" s="6"/>
      <c r="J1254" s="6"/>
      <c r="K1254" s="6"/>
      <c r="L1254" s="6"/>
      <c r="M1254" s="6"/>
      <c r="N1254" s="6"/>
      <c r="O1254" s="6"/>
      <c r="P1254" s="6"/>
      <c r="Q1254" s="6"/>
      <c r="R1254" s="6"/>
      <c r="S1254" s="6"/>
      <c r="T1254" s="6"/>
      <c r="U1254" s="6"/>
      <c r="V1254" s="6"/>
      <c r="W1254" s="6"/>
      <c r="X1254" s="6"/>
      <c r="Y1254" s="6"/>
      <c r="Z1254" s="6"/>
    </row>
    <row r="1255" spans="1:26" ht="14.25" customHeight="1" x14ac:dyDescent="0.2">
      <c r="A1255" s="6" t="s">
        <v>483</v>
      </c>
      <c r="B1255" s="6" t="s">
        <v>3285</v>
      </c>
      <c r="C1255" s="6">
        <v>328</v>
      </c>
      <c r="D1255" s="6">
        <v>33042</v>
      </c>
      <c r="E1255" s="35">
        <v>43422</v>
      </c>
      <c r="F1255" s="35">
        <v>44738</v>
      </c>
      <c r="G1255" s="6">
        <v>1316</v>
      </c>
      <c r="H1255" s="6">
        <v>0</v>
      </c>
      <c r="I1255" s="6"/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6"/>
      <c r="Z1255" s="6"/>
    </row>
    <row r="1256" spans="1:26" ht="14.25" customHeight="1" x14ac:dyDescent="0.2">
      <c r="A1256" s="6" t="s">
        <v>907</v>
      </c>
      <c r="B1256" s="6" t="s">
        <v>3285</v>
      </c>
      <c r="C1256" s="6">
        <v>249</v>
      </c>
      <c r="D1256" s="6">
        <v>33017</v>
      </c>
      <c r="E1256" s="35">
        <v>40619</v>
      </c>
      <c r="F1256" s="35">
        <v>44238</v>
      </c>
      <c r="G1256" s="6">
        <v>3619</v>
      </c>
      <c r="H1256" s="6">
        <v>138</v>
      </c>
      <c r="I1256" s="6"/>
      <c r="J1256" s="6"/>
      <c r="K1256" s="6"/>
      <c r="L1256" s="6"/>
      <c r="M1256" s="6"/>
      <c r="N1256" s="6"/>
      <c r="O1256" s="6"/>
      <c r="P1256" s="6"/>
      <c r="Q1256" s="6"/>
      <c r="R1256" s="6"/>
      <c r="S1256" s="6"/>
      <c r="T1256" s="6"/>
      <c r="U1256" s="6"/>
      <c r="V1256" s="6"/>
      <c r="W1256" s="6"/>
      <c r="X1256" s="6"/>
      <c r="Y1256" s="6"/>
      <c r="Z1256" s="6"/>
    </row>
    <row r="1257" spans="1:26" ht="14.25" customHeight="1" x14ac:dyDescent="0.2">
      <c r="A1257" s="6" t="s">
        <v>1049</v>
      </c>
      <c r="B1257" s="6" t="s">
        <v>64</v>
      </c>
      <c r="C1257" s="6">
        <v>497</v>
      </c>
      <c r="D1257" s="6">
        <v>32874</v>
      </c>
      <c r="E1257" s="35">
        <v>42595</v>
      </c>
      <c r="F1257" s="35">
        <v>43730</v>
      </c>
      <c r="G1257" s="6">
        <v>1135</v>
      </c>
      <c r="H1257" s="6">
        <v>193</v>
      </c>
      <c r="I1257" s="6"/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  <c r="U1257" s="6"/>
      <c r="V1257" s="6"/>
      <c r="W1257" s="6"/>
      <c r="X1257" s="6"/>
      <c r="Y1257" s="6"/>
      <c r="Z1257" s="6"/>
    </row>
    <row r="1258" spans="1:26" ht="14.25" customHeight="1" x14ac:dyDescent="0.2">
      <c r="A1258" s="6" t="s">
        <v>798</v>
      </c>
      <c r="B1258" s="6" t="s">
        <v>64</v>
      </c>
      <c r="C1258" s="6">
        <v>401</v>
      </c>
      <c r="D1258" s="6">
        <v>32792</v>
      </c>
      <c r="E1258" s="35">
        <v>40374</v>
      </c>
      <c r="F1258" s="35">
        <v>43784</v>
      </c>
      <c r="G1258" s="6">
        <v>3410</v>
      </c>
      <c r="H1258" s="6">
        <v>233</v>
      </c>
      <c r="I1258" s="6"/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  <c r="U1258" s="6"/>
      <c r="V1258" s="6"/>
      <c r="W1258" s="6"/>
      <c r="X1258" s="6"/>
      <c r="Y1258" s="6"/>
      <c r="Z1258" s="6"/>
    </row>
    <row r="1259" spans="1:26" ht="14.25" customHeight="1" x14ac:dyDescent="0.2">
      <c r="A1259" s="6" t="s">
        <v>1104</v>
      </c>
      <c r="B1259" s="6" t="s">
        <v>3285</v>
      </c>
      <c r="C1259" s="6">
        <v>114</v>
      </c>
      <c r="D1259" s="6">
        <v>32776</v>
      </c>
      <c r="E1259" s="35">
        <v>42674</v>
      </c>
      <c r="F1259" s="35">
        <v>44695</v>
      </c>
      <c r="G1259" s="6">
        <v>2021</v>
      </c>
      <c r="H1259" s="6">
        <v>40</v>
      </c>
      <c r="I1259" s="6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  <c r="U1259" s="6"/>
      <c r="V1259" s="6"/>
      <c r="W1259" s="6"/>
      <c r="X1259" s="6"/>
      <c r="Y1259" s="6"/>
      <c r="Z1259" s="6"/>
    </row>
    <row r="1260" spans="1:26" ht="14.25" customHeight="1" x14ac:dyDescent="0.2">
      <c r="A1260" s="6" t="s">
        <v>320</v>
      </c>
      <c r="B1260" s="6" t="s">
        <v>3285</v>
      </c>
      <c r="C1260" s="6">
        <v>204</v>
      </c>
      <c r="D1260" s="6">
        <v>32757</v>
      </c>
      <c r="E1260" s="35">
        <v>42627</v>
      </c>
      <c r="F1260" s="35">
        <v>44755</v>
      </c>
      <c r="G1260" s="6">
        <v>2128</v>
      </c>
      <c r="H1260" s="6">
        <v>154</v>
      </c>
      <c r="I1260" s="6"/>
      <c r="J1260" s="6"/>
      <c r="K1260" s="6"/>
      <c r="L1260" s="6"/>
      <c r="M1260" s="6"/>
      <c r="N1260" s="6"/>
      <c r="O1260" s="6"/>
      <c r="P1260" s="6"/>
      <c r="Q1260" s="6"/>
      <c r="R1260" s="6"/>
      <c r="S1260" s="6"/>
      <c r="T1260" s="6"/>
      <c r="U1260" s="6"/>
      <c r="V1260" s="6"/>
      <c r="W1260" s="6"/>
      <c r="X1260" s="6"/>
      <c r="Y1260" s="6"/>
      <c r="Z1260" s="6"/>
    </row>
    <row r="1261" spans="1:26" ht="14.25" customHeight="1" x14ac:dyDescent="0.2">
      <c r="A1261" s="6" t="s">
        <v>1028</v>
      </c>
      <c r="B1261" s="6" t="s">
        <v>3285</v>
      </c>
      <c r="C1261" s="6">
        <v>239</v>
      </c>
      <c r="D1261" s="6">
        <v>32685</v>
      </c>
      <c r="E1261" s="35">
        <v>43603</v>
      </c>
      <c r="F1261" s="35">
        <v>44751</v>
      </c>
      <c r="G1261" s="6">
        <v>1148</v>
      </c>
      <c r="H1261" s="6">
        <v>157</v>
      </c>
      <c r="I1261" s="6"/>
      <c r="J1261" s="6"/>
      <c r="K1261" s="6"/>
      <c r="L1261" s="6"/>
      <c r="M1261" s="6"/>
      <c r="N1261" s="6"/>
      <c r="O1261" s="6"/>
      <c r="P1261" s="6"/>
      <c r="Q1261" s="6"/>
      <c r="R1261" s="6"/>
      <c r="S1261" s="6"/>
      <c r="T1261" s="6"/>
      <c r="U1261" s="6"/>
      <c r="V1261" s="6"/>
      <c r="W1261" s="6"/>
      <c r="X1261" s="6"/>
      <c r="Y1261" s="6"/>
      <c r="Z1261" s="6"/>
    </row>
    <row r="1262" spans="1:26" ht="14.25" customHeight="1" x14ac:dyDescent="0.2">
      <c r="A1262" s="6" t="s">
        <v>832</v>
      </c>
      <c r="B1262" s="6" t="s">
        <v>64</v>
      </c>
      <c r="C1262" s="6">
        <v>580</v>
      </c>
      <c r="D1262" s="6">
        <v>32679</v>
      </c>
      <c r="E1262" s="35">
        <v>39733</v>
      </c>
      <c r="F1262" s="35">
        <v>44495</v>
      </c>
      <c r="G1262" s="6">
        <v>4762</v>
      </c>
      <c r="H1262" s="6">
        <v>5</v>
      </c>
      <c r="I1262" s="6"/>
      <c r="J1262" s="6"/>
      <c r="K1262" s="6"/>
      <c r="L1262" s="6"/>
      <c r="M1262" s="6"/>
      <c r="N1262" s="6"/>
      <c r="O1262" s="6"/>
      <c r="P1262" s="6"/>
      <c r="Q1262" s="6"/>
      <c r="R1262" s="6"/>
      <c r="S1262" s="6"/>
      <c r="T1262" s="6"/>
      <c r="U1262" s="6"/>
      <c r="V1262" s="6"/>
      <c r="W1262" s="6"/>
      <c r="X1262" s="6"/>
      <c r="Y1262" s="6"/>
      <c r="Z1262" s="6"/>
    </row>
    <row r="1263" spans="1:26" ht="14.25" customHeight="1" x14ac:dyDescent="0.2">
      <c r="A1263" s="6" t="s">
        <v>664</v>
      </c>
      <c r="B1263" s="6" t="s">
        <v>3285</v>
      </c>
      <c r="C1263" s="6">
        <v>185</v>
      </c>
      <c r="D1263" s="6">
        <v>32599</v>
      </c>
      <c r="E1263" s="35">
        <v>38925</v>
      </c>
      <c r="F1263" s="35">
        <v>44712</v>
      </c>
      <c r="G1263" s="6">
        <v>5787</v>
      </c>
      <c r="H1263" s="6">
        <v>139</v>
      </c>
      <c r="I1263" s="6"/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  <c r="Z1263" s="6"/>
    </row>
    <row r="1264" spans="1:26" ht="14.25" customHeight="1" x14ac:dyDescent="0.2">
      <c r="A1264" s="6" t="s">
        <v>1116</v>
      </c>
      <c r="B1264" s="6" t="s">
        <v>64</v>
      </c>
      <c r="C1264" s="6">
        <v>176</v>
      </c>
      <c r="D1264" s="6">
        <v>32571</v>
      </c>
      <c r="E1264" s="35">
        <v>40694</v>
      </c>
      <c r="F1264" s="35">
        <v>42278</v>
      </c>
      <c r="G1264" s="6">
        <v>1584</v>
      </c>
      <c r="H1264" s="6">
        <v>135</v>
      </c>
      <c r="I1264" s="6"/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  <c r="U1264" s="6"/>
      <c r="V1264" s="6"/>
      <c r="W1264" s="6"/>
      <c r="X1264" s="6"/>
      <c r="Y1264" s="6"/>
      <c r="Z1264" s="6"/>
    </row>
    <row r="1265" spans="1:26" ht="14.25" customHeight="1" x14ac:dyDescent="0.2">
      <c r="A1265" s="6" t="s">
        <v>610</v>
      </c>
      <c r="B1265" s="6" t="s">
        <v>64</v>
      </c>
      <c r="C1265" s="6">
        <v>313</v>
      </c>
      <c r="D1265" s="6">
        <v>32521</v>
      </c>
      <c r="E1265" s="35">
        <v>40986</v>
      </c>
      <c r="F1265" s="35">
        <v>44763</v>
      </c>
      <c r="G1265" s="6">
        <v>3777</v>
      </c>
      <c r="H1265" s="6">
        <v>148</v>
      </c>
      <c r="I1265" s="6"/>
      <c r="J1265" s="6"/>
      <c r="K1265" s="6"/>
      <c r="L1265" s="6"/>
      <c r="M1265" s="6"/>
      <c r="N1265" s="6"/>
      <c r="O1265" s="6"/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</row>
    <row r="1266" spans="1:26" ht="14.25" customHeight="1" x14ac:dyDescent="0.2">
      <c r="A1266" s="6" t="s">
        <v>1749</v>
      </c>
      <c r="B1266" s="6" t="s">
        <v>3297</v>
      </c>
      <c r="C1266" s="6">
        <v>401</v>
      </c>
      <c r="D1266" s="6">
        <v>32404</v>
      </c>
      <c r="E1266" s="35">
        <v>43110</v>
      </c>
      <c r="F1266" s="35">
        <v>44636</v>
      </c>
      <c r="G1266" s="6">
        <v>1526</v>
      </c>
      <c r="H1266" s="6">
        <v>161</v>
      </c>
      <c r="I1266" s="6"/>
      <c r="J1266" s="6"/>
      <c r="K1266" s="6"/>
      <c r="L1266" s="6"/>
      <c r="M1266" s="6"/>
      <c r="N1266" s="6"/>
      <c r="O1266" s="6"/>
      <c r="P1266" s="6"/>
      <c r="Q1266" s="6"/>
      <c r="R1266" s="6"/>
      <c r="S1266" s="6"/>
      <c r="T1266" s="6"/>
      <c r="U1266" s="6"/>
      <c r="V1266" s="6"/>
      <c r="W1266" s="6"/>
      <c r="X1266" s="6"/>
      <c r="Y1266" s="6"/>
      <c r="Z1266" s="6"/>
    </row>
    <row r="1267" spans="1:26" ht="14.25" customHeight="1" x14ac:dyDescent="0.2">
      <c r="A1267" s="6" t="s">
        <v>818</v>
      </c>
      <c r="B1267" s="6" t="s">
        <v>64</v>
      </c>
      <c r="C1267" s="6">
        <v>424</v>
      </c>
      <c r="D1267" s="6">
        <v>32386</v>
      </c>
      <c r="E1267" s="35">
        <v>41163</v>
      </c>
      <c r="F1267" s="35">
        <v>44745</v>
      </c>
      <c r="G1267" s="6">
        <v>3582</v>
      </c>
      <c r="H1267" s="6">
        <v>290</v>
      </c>
      <c r="I1267" s="6"/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  <c r="U1267" s="6"/>
      <c r="V1267" s="6"/>
      <c r="W1267" s="6"/>
      <c r="X1267" s="6"/>
      <c r="Y1267" s="6"/>
      <c r="Z1267" s="6"/>
    </row>
    <row r="1268" spans="1:26" ht="14.25" customHeight="1" x14ac:dyDescent="0.2">
      <c r="A1268" s="6" t="s">
        <v>1407</v>
      </c>
      <c r="B1268" s="6" t="s">
        <v>64</v>
      </c>
      <c r="C1268" s="6">
        <v>416</v>
      </c>
      <c r="D1268" s="6">
        <v>32362</v>
      </c>
      <c r="E1268" s="35">
        <v>39253</v>
      </c>
      <c r="F1268" s="35">
        <v>43328</v>
      </c>
      <c r="G1268" s="6">
        <v>4075</v>
      </c>
      <c r="H1268" s="6">
        <v>220</v>
      </c>
      <c r="I1268" s="6"/>
      <c r="J1268" s="6"/>
      <c r="K1268" s="6"/>
      <c r="L1268" s="6"/>
      <c r="M1268" s="6"/>
      <c r="N1268" s="6"/>
      <c r="O1268" s="6"/>
      <c r="P1268" s="6"/>
      <c r="Q1268" s="6"/>
      <c r="R1268" s="6"/>
      <c r="S1268" s="6"/>
      <c r="T1268" s="6"/>
      <c r="U1268" s="6"/>
      <c r="V1268" s="6"/>
      <c r="W1268" s="6"/>
      <c r="X1268" s="6"/>
      <c r="Y1268" s="6"/>
      <c r="Z1268" s="6"/>
    </row>
    <row r="1269" spans="1:26" ht="14.25" customHeight="1" x14ac:dyDescent="0.2">
      <c r="A1269" s="6" t="s">
        <v>1583</v>
      </c>
      <c r="B1269" s="6" t="s">
        <v>3297</v>
      </c>
      <c r="C1269" s="6">
        <v>200</v>
      </c>
      <c r="D1269" s="6">
        <v>32289</v>
      </c>
      <c r="E1269" s="35">
        <v>43084</v>
      </c>
      <c r="F1269" s="35">
        <v>44055</v>
      </c>
      <c r="G1269" s="6">
        <v>971</v>
      </c>
      <c r="H1269" s="6">
        <v>108</v>
      </c>
      <c r="I1269" s="6"/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  <c r="U1269" s="6"/>
      <c r="V1269" s="6"/>
      <c r="W1269" s="6"/>
      <c r="X1269" s="6"/>
      <c r="Y1269" s="6"/>
      <c r="Z1269" s="6"/>
    </row>
    <row r="1270" spans="1:26" ht="14.25" customHeight="1" x14ac:dyDescent="0.2">
      <c r="A1270" s="6" t="s">
        <v>183</v>
      </c>
      <c r="B1270" s="6" t="s">
        <v>3285</v>
      </c>
      <c r="C1270" s="6">
        <v>117</v>
      </c>
      <c r="D1270" s="6">
        <v>32272</v>
      </c>
      <c r="E1270" s="35">
        <v>42587</v>
      </c>
      <c r="F1270" s="35">
        <v>44567</v>
      </c>
      <c r="G1270" s="6">
        <v>1980</v>
      </c>
      <c r="H1270" s="6">
        <v>61</v>
      </c>
      <c r="I1270" s="6"/>
      <c r="J1270" s="6"/>
      <c r="K1270" s="6"/>
      <c r="L1270" s="6"/>
      <c r="M1270" s="6"/>
      <c r="N1270" s="6"/>
      <c r="O1270" s="6"/>
      <c r="P1270" s="6"/>
      <c r="Q1270" s="6"/>
      <c r="R1270" s="6"/>
      <c r="S1270" s="6"/>
      <c r="T1270" s="6"/>
      <c r="U1270" s="6"/>
      <c r="V1270" s="6"/>
      <c r="W1270" s="6"/>
      <c r="X1270" s="6"/>
      <c r="Y1270" s="6"/>
      <c r="Z1270" s="6"/>
    </row>
    <row r="1271" spans="1:26" ht="14.25" customHeight="1" x14ac:dyDescent="0.2">
      <c r="A1271" s="6" t="s">
        <v>690</v>
      </c>
      <c r="B1271" s="6" t="s">
        <v>3285</v>
      </c>
      <c r="C1271" s="6">
        <v>128</v>
      </c>
      <c r="D1271" s="6">
        <v>32162</v>
      </c>
      <c r="E1271" s="35">
        <v>41423</v>
      </c>
      <c r="F1271" s="35">
        <v>44727</v>
      </c>
      <c r="G1271" s="6">
        <v>3304</v>
      </c>
      <c r="H1271" s="6">
        <v>28</v>
      </c>
      <c r="I1271" s="6"/>
      <c r="J1271" s="6"/>
      <c r="K1271" s="6"/>
      <c r="L1271" s="6"/>
      <c r="M1271" s="6"/>
      <c r="N1271" s="6"/>
      <c r="O1271" s="6"/>
      <c r="P1271" s="6"/>
      <c r="Q1271" s="6"/>
      <c r="R1271" s="6"/>
      <c r="S1271" s="6"/>
      <c r="T1271" s="6"/>
      <c r="U1271" s="6"/>
      <c r="V1271" s="6"/>
      <c r="W1271" s="6"/>
      <c r="X1271" s="6"/>
      <c r="Y1271" s="6"/>
      <c r="Z1271" s="6"/>
    </row>
    <row r="1272" spans="1:26" ht="14.25" customHeight="1" x14ac:dyDescent="0.2">
      <c r="A1272" s="6" t="s">
        <v>728</v>
      </c>
      <c r="B1272" s="6" t="s">
        <v>64</v>
      </c>
      <c r="C1272" s="6">
        <v>557</v>
      </c>
      <c r="D1272" s="6">
        <v>32162</v>
      </c>
      <c r="E1272" s="35">
        <v>41431</v>
      </c>
      <c r="F1272" s="35">
        <v>44585</v>
      </c>
      <c r="G1272" s="6">
        <v>3154</v>
      </c>
      <c r="H1272" s="6">
        <v>276</v>
      </c>
      <c r="I1272" s="6"/>
      <c r="J1272" s="6"/>
      <c r="K1272" s="6"/>
      <c r="L1272" s="6"/>
      <c r="M1272" s="6"/>
      <c r="N1272" s="6"/>
      <c r="O1272" s="6"/>
      <c r="P1272" s="6"/>
      <c r="Q1272" s="6"/>
      <c r="R1272" s="6"/>
      <c r="S1272" s="6"/>
      <c r="T1272" s="6"/>
      <c r="U1272" s="6"/>
      <c r="V1272" s="6"/>
      <c r="W1272" s="6"/>
      <c r="X1272" s="6"/>
      <c r="Y1272" s="6"/>
      <c r="Z1272" s="6"/>
    </row>
    <row r="1273" spans="1:26" ht="14.25" customHeight="1" x14ac:dyDescent="0.2">
      <c r="A1273" s="6" t="s">
        <v>1100</v>
      </c>
      <c r="B1273" s="6" t="s">
        <v>64</v>
      </c>
      <c r="C1273" s="6">
        <v>468</v>
      </c>
      <c r="D1273" s="6">
        <v>32151</v>
      </c>
      <c r="E1273" s="35">
        <v>41170</v>
      </c>
      <c r="F1273" s="35">
        <v>44714</v>
      </c>
      <c r="G1273" s="6">
        <v>3544</v>
      </c>
      <c r="H1273" s="6">
        <v>280</v>
      </c>
      <c r="I1273" s="6"/>
      <c r="J1273" s="6"/>
      <c r="K1273" s="6"/>
      <c r="L1273" s="6"/>
      <c r="M1273" s="6"/>
      <c r="N1273" s="6"/>
      <c r="O1273" s="6"/>
      <c r="P1273" s="6"/>
      <c r="Q1273" s="6"/>
      <c r="R1273" s="6"/>
      <c r="S1273" s="6"/>
      <c r="T1273" s="6"/>
      <c r="U1273" s="6"/>
      <c r="V1273" s="6"/>
      <c r="W1273" s="6"/>
      <c r="X1273" s="6"/>
      <c r="Y1273" s="6"/>
      <c r="Z1273" s="6"/>
    </row>
    <row r="1274" spans="1:26" ht="14.25" customHeight="1" x14ac:dyDescent="0.2">
      <c r="A1274" s="6" t="s">
        <v>1475</v>
      </c>
      <c r="B1274" s="6" t="s">
        <v>3285</v>
      </c>
      <c r="C1274" s="6">
        <v>154</v>
      </c>
      <c r="D1274" s="6">
        <v>32062</v>
      </c>
      <c r="E1274" s="35">
        <v>41729</v>
      </c>
      <c r="F1274" s="35">
        <v>44337</v>
      </c>
      <c r="G1274" s="6">
        <v>2608</v>
      </c>
      <c r="H1274" s="6">
        <v>28</v>
      </c>
      <c r="I1274" s="6"/>
      <c r="J1274" s="6"/>
      <c r="K1274" s="6"/>
      <c r="L1274" s="6"/>
      <c r="M1274" s="6"/>
      <c r="N1274" s="6"/>
      <c r="O1274" s="6"/>
      <c r="P1274" s="6"/>
      <c r="Q1274" s="6"/>
      <c r="R1274" s="6"/>
      <c r="S1274" s="6"/>
      <c r="T1274" s="6"/>
      <c r="U1274" s="6"/>
      <c r="V1274" s="6"/>
      <c r="W1274" s="6"/>
      <c r="X1274" s="6"/>
      <c r="Y1274" s="6"/>
      <c r="Z1274" s="6"/>
    </row>
    <row r="1275" spans="1:26" ht="14.25" customHeight="1" x14ac:dyDescent="0.2">
      <c r="A1275" s="6" t="s">
        <v>210</v>
      </c>
      <c r="B1275" s="6" t="s">
        <v>3285</v>
      </c>
      <c r="C1275" s="6">
        <v>141</v>
      </c>
      <c r="D1275" s="6">
        <v>32059</v>
      </c>
      <c r="E1275" s="35">
        <v>43581</v>
      </c>
      <c r="F1275" s="35">
        <v>44525</v>
      </c>
      <c r="G1275" s="6">
        <v>944</v>
      </c>
      <c r="H1275" s="6">
        <v>62</v>
      </c>
      <c r="I1275" s="6"/>
      <c r="J1275" s="6"/>
      <c r="K1275" s="6"/>
      <c r="L1275" s="6"/>
      <c r="M1275" s="6"/>
      <c r="N1275" s="6"/>
      <c r="O1275" s="6"/>
      <c r="P1275" s="6"/>
      <c r="Q1275" s="6"/>
      <c r="R1275" s="6"/>
      <c r="S1275" s="6"/>
      <c r="T1275" s="6"/>
      <c r="U1275" s="6"/>
      <c r="V1275" s="6"/>
      <c r="W1275" s="6"/>
      <c r="X1275" s="6"/>
      <c r="Y1275" s="6"/>
      <c r="Z1275" s="6"/>
    </row>
    <row r="1276" spans="1:26" ht="14.25" customHeight="1" x14ac:dyDescent="0.2">
      <c r="A1276" s="6" t="s">
        <v>887</v>
      </c>
      <c r="B1276" s="6" t="s">
        <v>64</v>
      </c>
      <c r="C1276" s="6">
        <v>330</v>
      </c>
      <c r="D1276" s="6">
        <v>31996</v>
      </c>
      <c r="E1276" s="35">
        <v>40490</v>
      </c>
      <c r="F1276" s="35">
        <v>44199</v>
      </c>
      <c r="G1276" s="6">
        <v>3709</v>
      </c>
      <c r="H1276" s="6">
        <v>268</v>
      </c>
      <c r="I1276" s="6"/>
      <c r="J1276" s="6"/>
      <c r="K1276" s="6"/>
      <c r="L1276" s="6"/>
      <c r="M1276" s="6"/>
      <c r="N1276" s="6"/>
      <c r="O1276" s="6"/>
      <c r="P1276" s="6"/>
      <c r="Q1276" s="6"/>
      <c r="R1276" s="6"/>
      <c r="S1276" s="6"/>
      <c r="T1276" s="6"/>
      <c r="U1276" s="6"/>
      <c r="V1276" s="6"/>
      <c r="W1276" s="6"/>
      <c r="X1276" s="6"/>
      <c r="Y1276" s="6"/>
      <c r="Z1276" s="6"/>
    </row>
    <row r="1277" spans="1:26" ht="14.25" customHeight="1" x14ac:dyDescent="0.2">
      <c r="A1277" s="6" t="s">
        <v>1384</v>
      </c>
      <c r="B1277" s="6" t="s">
        <v>64</v>
      </c>
      <c r="C1277" s="6">
        <v>105</v>
      </c>
      <c r="D1277" s="6">
        <v>31937</v>
      </c>
      <c r="E1277" s="35">
        <v>41231</v>
      </c>
      <c r="F1277" s="35">
        <v>44775</v>
      </c>
      <c r="G1277" s="6">
        <v>3544</v>
      </c>
      <c r="H1277" s="6">
        <v>38</v>
      </c>
      <c r="I1277" s="6"/>
      <c r="J1277" s="6"/>
      <c r="K1277" s="6"/>
      <c r="L1277" s="6"/>
      <c r="M1277" s="6"/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  <c r="Z1277" s="6"/>
    </row>
    <row r="1278" spans="1:26" ht="14.25" customHeight="1" x14ac:dyDescent="0.2">
      <c r="A1278" s="6" t="s">
        <v>1652</v>
      </c>
      <c r="B1278" s="6" t="s">
        <v>3297</v>
      </c>
      <c r="C1278" s="6">
        <v>780</v>
      </c>
      <c r="D1278" s="6">
        <v>31801</v>
      </c>
      <c r="E1278" s="35">
        <v>42246</v>
      </c>
      <c r="F1278" s="35">
        <v>44586</v>
      </c>
      <c r="G1278" s="6">
        <v>2340</v>
      </c>
      <c r="H1278" s="6">
        <v>474</v>
      </c>
      <c r="I1278" s="6"/>
      <c r="J1278" s="6"/>
      <c r="K1278" s="6"/>
      <c r="L1278" s="6"/>
      <c r="M1278" s="6"/>
      <c r="N1278" s="6"/>
      <c r="O1278" s="6"/>
      <c r="P1278" s="6"/>
      <c r="Q1278" s="6"/>
      <c r="R1278" s="6"/>
      <c r="S1278" s="6"/>
      <c r="T1278" s="6"/>
      <c r="U1278" s="6"/>
      <c r="V1278" s="6"/>
      <c r="W1278" s="6"/>
      <c r="X1278" s="6"/>
      <c r="Y1278" s="6"/>
      <c r="Z1278" s="6"/>
    </row>
    <row r="1279" spans="1:26" ht="14.25" customHeight="1" x14ac:dyDescent="0.2">
      <c r="A1279" s="6" t="s">
        <v>777</v>
      </c>
      <c r="B1279" s="6" t="s">
        <v>64</v>
      </c>
      <c r="C1279" s="6">
        <v>1018</v>
      </c>
      <c r="D1279" s="6">
        <v>31800</v>
      </c>
      <c r="E1279" s="35">
        <v>41513</v>
      </c>
      <c r="F1279" s="35">
        <v>44533</v>
      </c>
      <c r="G1279" s="6">
        <v>3020</v>
      </c>
      <c r="H1279" s="6">
        <v>131</v>
      </c>
      <c r="I1279" s="6"/>
      <c r="J1279" s="6"/>
      <c r="K1279" s="6"/>
      <c r="L1279" s="6"/>
      <c r="M1279" s="6"/>
      <c r="N1279" s="6"/>
      <c r="O1279" s="6"/>
      <c r="P1279" s="6"/>
      <c r="Q1279" s="6"/>
      <c r="R1279" s="6"/>
      <c r="S1279" s="6"/>
      <c r="T1279" s="6"/>
      <c r="U1279" s="6"/>
      <c r="V1279" s="6"/>
      <c r="W1279" s="6"/>
      <c r="X1279" s="6"/>
      <c r="Y1279" s="6"/>
      <c r="Z1279" s="6"/>
    </row>
    <row r="1280" spans="1:26" ht="14.25" customHeight="1" x14ac:dyDescent="0.2">
      <c r="A1280" s="6" t="s">
        <v>1713</v>
      </c>
      <c r="B1280" s="6" t="s">
        <v>3297</v>
      </c>
      <c r="C1280" s="6">
        <v>194</v>
      </c>
      <c r="D1280" s="6">
        <v>31670</v>
      </c>
      <c r="E1280" s="35">
        <v>43498</v>
      </c>
      <c r="F1280" s="35">
        <v>44585</v>
      </c>
      <c r="G1280" s="6">
        <v>1087</v>
      </c>
      <c r="H1280" s="6">
        <v>145</v>
      </c>
      <c r="I1280" s="6"/>
      <c r="J1280" s="6"/>
      <c r="K1280" s="6"/>
      <c r="L1280" s="6"/>
      <c r="M1280" s="6"/>
      <c r="N1280" s="6"/>
      <c r="O1280" s="6"/>
      <c r="P1280" s="6"/>
      <c r="Q1280" s="6"/>
      <c r="R1280" s="6"/>
      <c r="S1280" s="6"/>
      <c r="T1280" s="6"/>
      <c r="U1280" s="6"/>
      <c r="V1280" s="6"/>
      <c r="W1280" s="6"/>
      <c r="X1280" s="6"/>
      <c r="Y1280" s="6"/>
      <c r="Z1280" s="6"/>
    </row>
    <row r="1281" spans="1:26" ht="14.25" customHeight="1" x14ac:dyDescent="0.2">
      <c r="A1281" s="6" t="s">
        <v>1078</v>
      </c>
      <c r="B1281" s="6" t="s">
        <v>64</v>
      </c>
      <c r="C1281" s="6">
        <v>359</v>
      </c>
      <c r="D1281" s="6">
        <v>31547</v>
      </c>
      <c r="E1281" s="35">
        <v>43350</v>
      </c>
      <c r="F1281" s="35">
        <v>44240</v>
      </c>
      <c r="G1281" s="6">
        <v>890</v>
      </c>
      <c r="H1281" s="6">
        <v>183</v>
      </c>
      <c r="I1281" s="6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</row>
    <row r="1282" spans="1:26" ht="14.25" customHeight="1" x14ac:dyDescent="0.2">
      <c r="A1282" s="6" t="s">
        <v>1068</v>
      </c>
      <c r="B1282" s="6" t="s">
        <v>3285</v>
      </c>
      <c r="C1282" s="6">
        <v>366</v>
      </c>
      <c r="D1282" s="6">
        <v>31471</v>
      </c>
      <c r="E1282" s="35">
        <v>40323</v>
      </c>
      <c r="F1282" s="35">
        <v>44731</v>
      </c>
      <c r="G1282" s="6">
        <v>4408</v>
      </c>
      <c r="H1282" s="6">
        <v>63</v>
      </c>
      <c r="I1282" s="6"/>
      <c r="J1282" s="6"/>
      <c r="K1282" s="6"/>
      <c r="L1282" s="6"/>
      <c r="M1282" s="6"/>
      <c r="N1282" s="6"/>
      <c r="O1282" s="6"/>
      <c r="P1282" s="6"/>
      <c r="Q1282" s="6"/>
      <c r="R1282" s="6"/>
      <c r="S1282" s="6"/>
      <c r="T1282" s="6"/>
      <c r="U1282" s="6"/>
      <c r="V1282" s="6"/>
      <c r="W1282" s="6"/>
      <c r="X1282" s="6"/>
      <c r="Y1282" s="6"/>
      <c r="Z1282" s="6"/>
    </row>
    <row r="1283" spans="1:26" ht="14.25" customHeight="1" x14ac:dyDescent="0.2">
      <c r="A1283" s="6" t="s">
        <v>794</v>
      </c>
      <c r="B1283" s="6" t="s">
        <v>64</v>
      </c>
      <c r="C1283" s="6">
        <v>398</v>
      </c>
      <c r="D1283" s="6">
        <v>31408</v>
      </c>
      <c r="E1283" s="35">
        <v>43674</v>
      </c>
      <c r="F1283" s="35">
        <v>44719</v>
      </c>
      <c r="G1283" s="6">
        <v>1045</v>
      </c>
      <c r="H1283" s="6">
        <v>258</v>
      </c>
      <c r="I1283" s="6"/>
      <c r="J1283" s="6"/>
      <c r="K1283" s="6"/>
      <c r="L1283" s="6"/>
      <c r="M1283" s="6"/>
      <c r="N1283" s="6"/>
      <c r="O1283" s="6"/>
      <c r="P1283" s="6"/>
      <c r="Q1283" s="6"/>
      <c r="R1283" s="6"/>
      <c r="S1283" s="6"/>
      <c r="T1283" s="6"/>
      <c r="U1283" s="6"/>
      <c r="V1283" s="6"/>
      <c r="W1283" s="6"/>
      <c r="X1283" s="6"/>
      <c r="Y1283" s="6"/>
      <c r="Z1283" s="6"/>
    </row>
    <row r="1284" spans="1:26" ht="14.25" customHeight="1" x14ac:dyDescent="0.2">
      <c r="A1284" s="6" t="s">
        <v>1680</v>
      </c>
      <c r="B1284" s="6" t="s">
        <v>3297</v>
      </c>
      <c r="C1284" s="6">
        <v>120</v>
      </c>
      <c r="D1284" s="6">
        <v>31391</v>
      </c>
      <c r="E1284" s="35">
        <v>38108</v>
      </c>
      <c r="F1284" s="35">
        <v>44346</v>
      </c>
      <c r="G1284" s="6">
        <v>6238</v>
      </c>
      <c r="H1284" s="6">
        <v>103</v>
      </c>
      <c r="I1284" s="6"/>
      <c r="J1284" s="6"/>
      <c r="K1284" s="6"/>
      <c r="L1284" s="6"/>
      <c r="M1284" s="6"/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6"/>
      <c r="Z1284" s="6"/>
    </row>
    <row r="1285" spans="1:26" ht="14.25" customHeight="1" x14ac:dyDescent="0.2">
      <c r="A1285" s="6" t="s">
        <v>1679</v>
      </c>
      <c r="B1285" s="6" t="s">
        <v>3297</v>
      </c>
      <c r="C1285" s="6">
        <v>120</v>
      </c>
      <c r="D1285" s="6">
        <v>31391</v>
      </c>
      <c r="E1285" s="35">
        <v>38108</v>
      </c>
      <c r="F1285" s="35">
        <v>44346</v>
      </c>
      <c r="G1285" s="6">
        <v>6238</v>
      </c>
      <c r="H1285" s="6">
        <v>104</v>
      </c>
      <c r="I1285" s="6"/>
      <c r="J1285" s="6"/>
      <c r="K1285" s="6"/>
      <c r="L1285" s="6"/>
      <c r="M1285" s="6"/>
      <c r="N1285" s="6"/>
      <c r="O1285" s="6"/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</row>
    <row r="1286" spans="1:26" ht="14.25" customHeight="1" x14ac:dyDescent="0.2">
      <c r="A1286" s="6" t="s">
        <v>985</v>
      </c>
      <c r="B1286" s="6" t="s">
        <v>64</v>
      </c>
      <c r="C1286" s="6">
        <v>427</v>
      </c>
      <c r="D1286" s="6">
        <v>31325</v>
      </c>
      <c r="E1286" s="35">
        <v>40715</v>
      </c>
      <c r="F1286" s="35">
        <v>44628</v>
      </c>
      <c r="G1286" s="6">
        <v>3913</v>
      </c>
      <c r="H1286" s="6">
        <v>147</v>
      </c>
      <c r="I1286" s="6"/>
      <c r="J1286" s="6"/>
      <c r="K1286" s="6"/>
      <c r="L1286" s="6"/>
      <c r="M1286" s="6"/>
      <c r="N1286" s="6"/>
      <c r="O1286" s="6"/>
      <c r="P1286" s="6"/>
      <c r="Q1286" s="6"/>
      <c r="R1286" s="6"/>
      <c r="S1286" s="6"/>
      <c r="T1286" s="6"/>
      <c r="U1286" s="6"/>
      <c r="V1286" s="6"/>
      <c r="W1286" s="6"/>
      <c r="X1286" s="6"/>
      <c r="Y1286" s="6"/>
      <c r="Z1286" s="6"/>
    </row>
    <row r="1287" spans="1:26" ht="14.25" customHeight="1" x14ac:dyDescent="0.2">
      <c r="A1287" s="6" t="s">
        <v>1030</v>
      </c>
      <c r="B1287" s="6" t="s">
        <v>3285</v>
      </c>
      <c r="C1287" s="6">
        <v>149</v>
      </c>
      <c r="D1287" s="6">
        <v>31294</v>
      </c>
      <c r="E1287" s="35">
        <v>40939</v>
      </c>
      <c r="F1287" s="35">
        <v>44557</v>
      </c>
      <c r="G1287" s="6">
        <v>3618</v>
      </c>
      <c r="H1287" s="6">
        <v>71</v>
      </c>
      <c r="I1287" s="6"/>
      <c r="J1287" s="6"/>
      <c r="K1287" s="6"/>
      <c r="L1287" s="6"/>
      <c r="M1287" s="6"/>
      <c r="N1287" s="6"/>
      <c r="O1287" s="6"/>
      <c r="P1287" s="6"/>
      <c r="Q1287" s="6"/>
      <c r="R1287" s="6"/>
      <c r="S1287" s="6"/>
      <c r="T1287" s="6"/>
      <c r="U1287" s="6"/>
      <c r="V1287" s="6"/>
      <c r="W1287" s="6"/>
      <c r="X1287" s="6"/>
      <c r="Y1287" s="6"/>
      <c r="Z1287" s="6"/>
    </row>
    <row r="1288" spans="1:26" ht="14.25" customHeight="1" x14ac:dyDescent="0.2">
      <c r="A1288" s="6" t="s">
        <v>861</v>
      </c>
      <c r="B1288" s="6" t="s">
        <v>64</v>
      </c>
      <c r="C1288" s="6">
        <v>471</v>
      </c>
      <c r="D1288" s="6">
        <v>31242</v>
      </c>
      <c r="E1288" s="35">
        <v>36863</v>
      </c>
      <c r="F1288" s="35">
        <v>44240</v>
      </c>
      <c r="G1288" s="6">
        <v>7377</v>
      </c>
      <c r="H1288" s="6">
        <v>223</v>
      </c>
      <c r="I1288" s="6"/>
      <c r="J1288" s="6"/>
      <c r="K1288" s="6"/>
      <c r="L1288" s="6"/>
      <c r="M1288" s="6"/>
      <c r="N1288" s="6"/>
      <c r="O1288" s="6"/>
      <c r="P1288" s="6"/>
      <c r="Q1288" s="6"/>
      <c r="R1288" s="6"/>
      <c r="S1288" s="6"/>
      <c r="T1288" s="6"/>
      <c r="U1288" s="6"/>
      <c r="V1288" s="6"/>
      <c r="W1288" s="6"/>
      <c r="X1288" s="6"/>
      <c r="Y1288" s="6"/>
      <c r="Z1288" s="6"/>
    </row>
    <row r="1289" spans="1:26" ht="14.25" customHeight="1" x14ac:dyDescent="0.2">
      <c r="A1289" s="6" t="s">
        <v>3425</v>
      </c>
      <c r="B1289" s="6" t="s">
        <v>64</v>
      </c>
      <c r="C1289" s="6">
        <v>469</v>
      </c>
      <c r="D1289" s="6">
        <v>31167</v>
      </c>
      <c r="E1289" s="35">
        <v>43028</v>
      </c>
      <c r="F1289" s="35">
        <v>43948</v>
      </c>
      <c r="G1289" s="6">
        <v>920</v>
      </c>
      <c r="H1289" s="6">
        <v>68</v>
      </c>
      <c r="I1289" s="6"/>
      <c r="J1289" s="6"/>
      <c r="K1289" s="6"/>
      <c r="L1289" s="6"/>
      <c r="M1289" s="6"/>
      <c r="N1289" s="6"/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6"/>
      <c r="Z1289" s="6"/>
    </row>
    <row r="1290" spans="1:26" ht="14.25" customHeight="1" x14ac:dyDescent="0.2">
      <c r="A1290" s="6" t="s">
        <v>1233</v>
      </c>
      <c r="B1290" s="6" t="s">
        <v>64</v>
      </c>
      <c r="C1290" s="6">
        <v>139</v>
      </c>
      <c r="D1290" s="6">
        <v>31164</v>
      </c>
      <c r="E1290" s="35">
        <v>41520</v>
      </c>
      <c r="F1290" s="35">
        <v>44753</v>
      </c>
      <c r="G1290" s="6">
        <v>3233</v>
      </c>
      <c r="H1290" s="6">
        <v>61</v>
      </c>
      <c r="I1290" s="6"/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  <c r="U1290" s="6"/>
      <c r="V1290" s="6"/>
      <c r="W1290" s="6"/>
      <c r="X1290" s="6"/>
      <c r="Y1290" s="6"/>
      <c r="Z1290" s="6"/>
    </row>
    <row r="1291" spans="1:26" ht="14.25" customHeight="1" x14ac:dyDescent="0.2">
      <c r="A1291" s="6" t="s">
        <v>481</v>
      </c>
      <c r="B1291" s="6" t="s">
        <v>3285</v>
      </c>
      <c r="C1291" s="6">
        <v>157</v>
      </c>
      <c r="D1291" s="6">
        <v>30983</v>
      </c>
      <c r="E1291" s="35">
        <v>43779</v>
      </c>
      <c r="F1291" s="35">
        <v>44512</v>
      </c>
      <c r="G1291" s="6">
        <v>733</v>
      </c>
      <c r="H1291" s="6">
        <v>104</v>
      </c>
      <c r="I1291" s="6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  <c r="U1291" s="6"/>
      <c r="V1291" s="6"/>
      <c r="W1291" s="6"/>
      <c r="X1291" s="6"/>
      <c r="Y1291" s="6"/>
      <c r="Z1291" s="6"/>
    </row>
    <row r="1292" spans="1:26" ht="14.25" customHeight="1" x14ac:dyDescent="0.2">
      <c r="A1292" s="6" t="s">
        <v>3426</v>
      </c>
      <c r="B1292" s="6" t="s">
        <v>64</v>
      </c>
      <c r="C1292" s="6">
        <v>416</v>
      </c>
      <c r="D1292" s="6">
        <v>30957</v>
      </c>
      <c r="E1292" s="35">
        <v>41580</v>
      </c>
      <c r="F1292" s="35">
        <v>44293</v>
      </c>
      <c r="G1292" s="6">
        <v>2713</v>
      </c>
      <c r="H1292" s="6">
        <v>290</v>
      </c>
      <c r="I1292" s="6"/>
      <c r="J1292" s="6"/>
      <c r="K1292" s="6"/>
      <c r="L1292" s="6"/>
      <c r="M1292" s="6"/>
      <c r="N1292" s="6"/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  <c r="Z1292" s="6"/>
    </row>
    <row r="1293" spans="1:26" ht="14.25" customHeight="1" x14ac:dyDescent="0.2">
      <c r="A1293" s="6" t="s">
        <v>908</v>
      </c>
      <c r="B1293" s="6" t="s">
        <v>3285</v>
      </c>
      <c r="C1293" s="6">
        <v>153</v>
      </c>
      <c r="D1293" s="6">
        <v>30883</v>
      </c>
      <c r="E1293" s="35">
        <v>40939</v>
      </c>
      <c r="F1293" s="35">
        <v>44337</v>
      </c>
      <c r="G1293" s="6">
        <v>3398</v>
      </c>
      <c r="H1293" s="6">
        <v>100</v>
      </c>
      <c r="I1293" s="6"/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  <c r="U1293" s="6"/>
      <c r="V1293" s="6"/>
      <c r="W1293" s="6"/>
      <c r="X1293" s="6"/>
      <c r="Y1293" s="6"/>
      <c r="Z1293" s="6"/>
    </row>
    <row r="1294" spans="1:26" ht="14.25" customHeight="1" x14ac:dyDescent="0.2">
      <c r="A1294" s="6" t="s">
        <v>1709</v>
      </c>
      <c r="B1294" s="6" t="s">
        <v>3297</v>
      </c>
      <c r="C1294" s="6">
        <v>287</v>
      </c>
      <c r="D1294" s="6">
        <v>30743</v>
      </c>
      <c r="E1294" s="35">
        <v>41881</v>
      </c>
      <c r="F1294" s="35">
        <v>44603</v>
      </c>
      <c r="G1294" s="6">
        <v>2722</v>
      </c>
      <c r="H1294" s="6">
        <v>147</v>
      </c>
      <c r="I1294" s="6"/>
      <c r="J1294" s="6"/>
      <c r="K1294" s="6"/>
      <c r="L1294" s="6"/>
      <c r="M1294" s="6"/>
      <c r="N1294" s="6"/>
      <c r="O1294" s="6"/>
      <c r="P1294" s="6"/>
      <c r="Q1294" s="6"/>
      <c r="R1294" s="6"/>
      <c r="S1294" s="6"/>
      <c r="T1294" s="6"/>
      <c r="U1294" s="6"/>
      <c r="V1294" s="6"/>
      <c r="W1294" s="6"/>
      <c r="X1294" s="6"/>
      <c r="Y1294" s="6"/>
      <c r="Z1294" s="6"/>
    </row>
    <row r="1295" spans="1:26" ht="14.25" customHeight="1" x14ac:dyDescent="0.2">
      <c r="A1295" s="6" t="s">
        <v>1033</v>
      </c>
      <c r="B1295" s="6" t="s">
        <v>3285</v>
      </c>
      <c r="C1295" s="6">
        <v>378</v>
      </c>
      <c r="D1295" s="6">
        <v>30720</v>
      </c>
      <c r="E1295" s="35">
        <v>43599</v>
      </c>
      <c r="F1295" s="35">
        <v>44746</v>
      </c>
      <c r="G1295" s="6">
        <v>1147</v>
      </c>
      <c r="H1295" s="6">
        <v>49</v>
      </c>
      <c r="I1295" s="6"/>
      <c r="J1295" s="6"/>
      <c r="K1295" s="6"/>
      <c r="L1295" s="6"/>
      <c r="M1295" s="6"/>
      <c r="N1295" s="6"/>
      <c r="O1295" s="6"/>
      <c r="P1295" s="6"/>
      <c r="Q1295" s="6"/>
      <c r="R1295" s="6"/>
      <c r="S1295" s="6"/>
      <c r="T1295" s="6"/>
      <c r="U1295" s="6"/>
      <c r="V1295" s="6"/>
      <c r="W1295" s="6"/>
      <c r="X1295" s="6"/>
      <c r="Y1295" s="6"/>
      <c r="Z1295" s="6"/>
    </row>
    <row r="1296" spans="1:26" ht="14.25" customHeight="1" x14ac:dyDescent="0.2">
      <c r="A1296" s="6" t="s">
        <v>776</v>
      </c>
      <c r="B1296" s="6" t="s">
        <v>64</v>
      </c>
      <c r="C1296" s="6">
        <v>145</v>
      </c>
      <c r="D1296" s="6">
        <v>30607</v>
      </c>
      <c r="E1296" s="35">
        <v>39384</v>
      </c>
      <c r="F1296" s="35">
        <v>43314</v>
      </c>
      <c r="G1296" s="6">
        <v>3930</v>
      </c>
      <c r="H1296" s="6">
        <v>98</v>
      </c>
      <c r="I1296" s="6"/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  <c r="U1296" s="6"/>
      <c r="V1296" s="6"/>
      <c r="W1296" s="6"/>
      <c r="X1296" s="6"/>
      <c r="Y1296" s="6"/>
      <c r="Z1296" s="6"/>
    </row>
    <row r="1297" spans="1:26" ht="14.25" customHeight="1" x14ac:dyDescent="0.2">
      <c r="A1297" s="6" t="s">
        <v>951</v>
      </c>
      <c r="B1297" s="6" t="s">
        <v>64</v>
      </c>
      <c r="C1297" s="6">
        <v>427</v>
      </c>
      <c r="D1297" s="6">
        <v>30549</v>
      </c>
      <c r="E1297" s="35">
        <v>38097</v>
      </c>
      <c r="F1297" s="35">
        <v>44770</v>
      </c>
      <c r="G1297" s="6">
        <v>6673</v>
      </c>
      <c r="H1297" s="6">
        <v>212</v>
      </c>
      <c r="I1297" s="6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6"/>
      <c r="V1297" s="6"/>
      <c r="W1297" s="6"/>
      <c r="X1297" s="6"/>
      <c r="Y1297" s="6"/>
      <c r="Z1297" s="6"/>
    </row>
    <row r="1298" spans="1:26" ht="14.25" customHeight="1" x14ac:dyDescent="0.2">
      <c r="A1298" s="6" t="s">
        <v>951</v>
      </c>
      <c r="B1298" s="6" t="s">
        <v>64</v>
      </c>
      <c r="C1298" s="6">
        <v>427</v>
      </c>
      <c r="D1298" s="6">
        <v>30549</v>
      </c>
      <c r="E1298" s="35">
        <v>38097</v>
      </c>
      <c r="F1298" s="35">
        <v>44770</v>
      </c>
      <c r="G1298" s="6">
        <v>6673</v>
      </c>
      <c r="H1298" s="6">
        <v>212</v>
      </c>
      <c r="I1298" s="6"/>
      <c r="J1298" s="6"/>
      <c r="K1298" s="6"/>
      <c r="L1298" s="6"/>
      <c r="M1298" s="6"/>
      <c r="N1298" s="6"/>
      <c r="O1298" s="6"/>
      <c r="P1298" s="6"/>
      <c r="Q1298" s="6"/>
      <c r="R1298" s="6"/>
      <c r="S1298" s="6"/>
      <c r="T1298" s="6"/>
      <c r="U1298" s="6"/>
      <c r="V1298" s="6"/>
      <c r="W1298" s="6"/>
      <c r="X1298" s="6"/>
      <c r="Y1298" s="6"/>
      <c r="Z1298" s="6"/>
    </row>
    <row r="1299" spans="1:26" ht="14.25" customHeight="1" x14ac:dyDescent="0.2">
      <c r="A1299" s="6" t="s">
        <v>1303</v>
      </c>
      <c r="B1299" s="6" t="s">
        <v>64</v>
      </c>
      <c r="C1299" s="6">
        <v>423</v>
      </c>
      <c r="D1299" s="6">
        <v>30514</v>
      </c>
      <c r="E1299" s="35">
        <v>41257</v>
      </c>
      <c r="F1299" s="35">
        <v>44757</v>
      </c>
      <c r="G1299" s="6">
        <v>3500</v>
      </c>
      <c r="H1299" s="6">
        <v>306</v>
      </c>
      <c r="I1299" s="6"/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  <c r="U1299" s="6"/>
      <c r="V1299" s="6"/>
      <c r="W1299" s="6"/>
      <c r="X1299" s="6"/>
      <c r="Y1299" s="6"/>
      <c r="Z1299" s="6"/>
    </row>
    <row r="1300" spans="1:26" ht="14.25" customHeight="1" x14ac:dyDescent="0.2">
      <c r="A1300" s="6" t="s">
        <v>868</v>
      </c>
      <c r="B1300" s="6" t="s">
        <v>3285</v>
      </c>
      <c r="C1300" s="6">
        <v>134</v>
      </c>
      <c r="D1300" s="6">
        <v>30491</v>
      </c>
      <c r="E1300" s="35">
        <v>40788</v>
      </c>
      <c r="F1300" s="35">
        <v>44507</v>
      </c>
      <c r="G1300" s="6">
        <v>3719</v>
      </c>
      <c r="H1300" s="6">
        <v>85</v>
      </c>
      <c r="I1300" s="6"/>
      <c r="J1300" s="6"/>
      <c r="K1300" s="6"/>
      <c r="L1300" s="6"/>
      <c r="M1300" s="6"/>
      <c r="N1300" s="6"/>
      <c r="O1300" s="6"/>
      <c r="P1300" s="6"/>
      <c r="Q1300" s="6"/>
      <c r="R1300" s="6"/>
      <c r="S1300" s="6"/>
      <c r="T1300" s="6"/>
      <c r="U1300" s="6"/>
      <c r="V1300" s="6"/>
      <c r="W1300" s="6"/>
      <c r="X1300" s="6"/>
      <c r="Y1300" s="6"/>
      <c r="Z1300" s="6"/>
    </row>
    <row r="1301" spans="1:26" ht="14.25" customHeight="1" x14ac:dyDescent="0.2">
      <c r="A1301" s="6" t="s">
        <v>1037</v>
      </c>
      <c r="B1301" s="6" t="s">
        <v>3285</v>
      </c>
      <c r="C1301" s="6">
        <v>381</v>
      </c>
      <c r="D1301" s="6">
        <v>30378</v>
      </c>
      <c r="E1301" s="35">
        <v>43172</v>
      </c>
      <c r="F1301" s="35">
        <v>44519</v>
      </c>
      <c r="G1301" s="6">
        <v>1347</v>
      </c>
      <c r="H1301" s="6">
        <v>160</v>
      </c>
      <c r="I1301" s="6"/>
      <c r="J1301" s="6"/>
      <c r="K1301" s="6"/>
      <c r="L1301" s="6"/>
      <c r="M1301" s="6"/>
      <c r="N1301" s="6"/>
      <c r="O1301" s="6"/>
      <c r="P1301" s="6"/>
      <c r="Q1301" s="6"/>
      <c r="R1301" s="6"/>
      <c r="S1301" s="6"/>
      <c r="T1301" s="6"/>
      <c r="U1301" s="6"/>
      <c r="V1301" s="6"/>
      <c r="W1301" s="6"/>
      <c r="X1301" s="6"/>
      <c r="Y1301" s="6"/>
      <c r="Z1301" s="6"/>
    </row>
    <row r="1302" spans="1:26" ht="14.25" customHeight="1" x14ac:dyDescent="0.2">
      <c r="A1302" s="6" t="s">
        <v>1485</v>
      </c>
      <c r="B1302" s="6" t="s">
        <v>64</v>
      </c>
      <c r="C1302" s="6">
        <v>379</v>
      </c>
      <c r="D1302" s="6">
        <v>30363</v>
      </c>
      <c r="E1302" s="35">
        <v>42647</v>
      </c>
      <c r="F1302" s="35">
        <v>43607</v>
      </c>
      <c r="G1302" s="6">
        <v>960</v>
      </c>
      <c r="H1302" s="6">
        <v>16</v>
      </c>
      <c r="I1302" s="6"/>
      <c r="J1302" s="6"/>
      <c r="K1302" s="6"/>
      <c r="L1302" s="6"/>
      <c r="M1302" s="6"/>
      <c r="N1302" s="6"/>
      <c r="O1302" s="6"/>
      <c r="P1302" s="6"/>
      <c r="Q1302" s="6"/>
      <c r="R1302" s="6"/>
      <c r="S1302" s="6"/>
      <c r="T1302" s="6"/>
      <c r="U1302" s="6"/>
      <c r="V1302" s="6"/>
      <c r="W1302" s="6"/>
      <c r="X1302" s="6"/>
      <c r="Y1302" s="6"/>
      <c r="Z1302" s="6"/>
    </row>
    <row r="1303" spans="1:26" ht="14.25" customHeight="1" x14ac:dyDescent="0.2">
      <c r="A1303" s="6" t="s">
        <v>1485</v>
      </c>
      <c r="B1303" s="6" t="s">
        <v>64</v>
      </c>
      <c r="C1303" s="6">
        <v>379</v>
      </c>
      <c r="D1303" s="6">
        <v>30363</v>
      </c>
      <c r="E1303" s="35">
        <v>42647</v>
      </c>
      <c r="F1303" s="35">
        <v>43709</v>
      </c>
      <c r="G1303" s="6">
        <v>1062</v>
      </c>
      <c r="H1303" s="6">
        <v>16</v>
      </c>
      <c r="I1303" s="6"/>
      <c r="J1303" s="6"/>
      <c r="K1303" s="6"/>
      <c r="L1303" s="6"/>
      <c r="M1303" s="6"/>
      <c r="N1303" s="6"/>
      <c r="O1303" s="6"/>
      <c r="P1303" s="6"/>
      <c r="Q1303" s="6"/>
      <c r="R1303" s="6"/>
      <c r="S1303" s="6"/>
      <c r="T1303" s="6"/>
      <c r="U1303" s="6"/>
      <c r="V1303" s="6"/>
      <c r="W1303" s="6"/>
      <c r="X1303" s="6"/>
      <c r="Y1303" s="6"/>
      <c r="Z1303" s="6"/>
    </row>
    <row r="1304" spans="1:26" ht="14.25" customHeight="1" x14ac:dyDescent="0.2">
      <c r="A1304" s="6" t="s">
        <v>1529</v>
      </c>
      <c r="B1304" s="6" t="s">
        <v>3297</v>
      </c>
      <c r="C1304" s="6">
        <v>114</v>
      </c>
      <c r="D1304" s="6">
        <v>30129</v>
      </c>
      <c r="E1304" s="35">
        <v>40653</v>
      </c>
      <c r="F1304" s="35">
        <v>44619</v>
      </c>
      <c r="G1304" s="6">
        <v>3966</v>
      </c>
      <c r="H1304" s="6">
        <v>92</v>
      </c>
      <c r="I1304" s="6"/>
      <c r="J1304" s="6"/>
      <c r="K1304" s="6"/>
      <c r="L1304" s="6"/>
      <c r="M1304" s="6"/>
      <c r="N1304" s="6"/>
      <c r="O1304" s="6"/>
      <c r="P1304" s="6"/>
      <c r="Q1304" s="6"/>
      <c r="R1304" s="6"/>
      <c r="S1304" s="6"/>
      <c r="T1304" s="6"/>
      <c r="U1304" s="6"/>
      <c r="V1304" s="6"/>
      <c r="W1304" s="6"/>
      <c r="X1304" s="6"/>
      <c r="Y1304" s="6"/>
      <c r="Z1304" s="6"/>
    </row>
    <row r="1305" spans="1:26" ht="14.25" customHeight="1" x14ac:dyDescent="0.2">
      <c r="A1305" s="6" t="s">
        <v>470</v>
      </c>
      <c r="B1305" s="6" t="s">
        <v>64</v>
      </c>
      <c r="C1305" s="6">
        <v>329</v>
      </c>
      <c r="D1305" s="6">
        <v>30044</v>
      </c>
      <c r="E1305" s="35">
        <v>41868</v>
      </c>
      <c r="F1305" s="35">
        <v>44748</v>
      </c>
      <c r="G1305" s="6">
        <v>2880</v>
      </c>
      <c r="H1305" s="6">
        <v>182</v>
      </c>
      <c r="I1305" s="6"/>
      <c r="J1305" s="6"/>
      <c r="K1305" s="6"/>
      <c r="L1305" s="6"/>
      <c r="M1305" s="6"/>
      <c r="N1305" s="6"/>
      <c r="O1305" s="6"/>
      <c r="P1305" s="6"/>
      <c r="Q1305" s="6"/>
      <c r="R1305" s="6"/>
      <c r="S1305" s="6"/>
      <c r="T1305" s="6"/>
      <c r="U1305" s="6"/>
      <c r="V1305" s="6"/>
      <c r="W1305" s="6"/>
      <c r="X1305" s="6"/>
      <c r="Y1305" s="6"/>
      <c r="Z1305" s="6"/>
    </row>
    <row r="1306" spans="1:26" ht="14.25" customHeight="1" x14ac:dyDescent="0.2">
      <c r="A1306" s="6" t="s">
        <v>1693</v>
      </c>
      <c r="B1306" s="6" t="s">
        <v>3297</v>
      </c>
      <c r="C1306" s="6">
        <v>235</v>
      </c>
      <c r="D1306" s="6">
        <v>29951</v>
      </c>
      <c r="E1306" s="35">
        <v>42858</v>
      </c>
      <c r="F1306" s="35">
        <v>44561</v>
      </c>
      <c r="G1306" s="6">
        <v>1703</v>
      </c>
      <c r="H1306" s="6">
        <v>212</v>
      </c>
      <c r="I1306" s="6"/>
      <c r="J1306" s="6"/>
      <c r="K1306" s="6"/>
      <c r="L1306" s="6"/>
      <c r="M1306" s="6"/>
      <c r="N1306" s="6"/>
      <c r="O1306" s="6"/>
      <c r="P1306" s="6"/>
      <c r="Q1306" s="6"/>
      <c r="R1306" s="6"/>
      <c r="S1306" s="6"/>
      <c r="T1306" s="6"/>
      <c r="U1306" s="6"/>
      <c r="V1306" s="6"/>
      <c r="W1306" s="6"/>
      <c r="X1306" s="6"/>
      <c r="Y1306" s="6"/>
      <c r="Z1306" s="6"/>
    </row>
    <row r="1307" spans="1:26" ht="14.25" customHeight="1" x14ac:dyDescent="0.2">
      <c r="A1307" s="6" t="s">
        <v>1541</v>
      </c>
      <c r="B1307" s="6" t="s">
        <v>3297</v>
      </c>
      <c r="C1307" s="6">
        <v>259</v>
      </c>
      <c r="D1307" s="6">
        <v>29936</v>
      </c>
      <c r="E1307" s="35">
        <v>43215</v>
      </c>
      <c r="F1307" s="35">
        <v>44621</v>
      </c>
      <c r="G1307" s="6">
        <v>1406</v>
      </c>
      <c r="H1307" s="6">
        <v>77</v>
      </c>
      <c r="I1307" s="6"/>
      <c r="J1307" s="6"/>
      <c r="K1307" s="6"/>
      <c r="L1307" s="6"/>
      <c r="M1307" s="6"/>
      <c r="N1307" s="6"/>
      <c r="O1307" s="6"/>
      <c r="P1307" s="6"/>
      <c r="Q1307" s="6"/>
      <c r="R1307" s="6"/>
      <c r="S1307" s="6"/>
      <c r="T1307" s="6"/>
      <c r="U1307" s="6"/>
      <c r="V1307" s="6"/>
      <c r="W1307" s="6"/>
      <c r="X1307" s="6"/>
      <c r="Y1307" s="6"/>
      <c r="Z1307" s="6"/>
    </row>
    <row r="1308" spans="1:26" ht="14.25" customHeight="1" x14ac:dyDescent="0.2">
      <c r="A1308" s="6" t="s">
        <v>3427</v>
      </c>
      <c r="B1308" s="6" t="s">
        <v>64</v>
      </c>
      <c r="C1308" s="6">
        <v>275</v>
      </c>
      <c r="D1308" s="6">
        <v>29886</v>
      </c>
      <c r="E1308" s="35">
        <v>42458</v>
      </c>
      <c r="F1308" s="35">
        <v>43470</v>
      </c>
      <c r="G1308" s="6">
        <v>1012</v>
      </c>
      <c r="H1308" s="6">
        <v>161</v>
      </c>
      <c r="I1308" s="6"/>
      <c r="J1308" s="6"/>
      <c r="K1308" s="6"/>
      <c r="L1308" s="6"/>
      <c r="M1308" s="6"/>
      <c r="N1308" s="6"/>
      <c r="O1308" s="6"/>
      <c r="P1308" s="6"/>
      <c r="Q1308" s="6"/>
      <c r="R1308" s="6"/>
      <c r="S1308" s="6"/>
      <c r="T1308" s="6"/>
      <c r="U1308" s="6"/>
      <c r="V1308" s="6"/>
      <c r="W1308" s="6"/>
      <c r="X1308" s="6"/>
      <c r="Y1308" s="6"/>
      <c r="Z1308" s="6"/>
    </row>
    <row r="1309" spans="1:26" ht="14.25" customHeight="1" x14ac:dyDescent="0.2">
      <c r="A1309" s="6" t="s">
        <v>1259</v>
      </c>
      <c r="B1309" s="6" t="s">
        <v>64</v>
      </c>
      <c r="C1309" s="6">
        <v>667</v>
      </c>
      <c r="D1309" s="6">
        <v>29813</v>
      </c>
      <c r="E1309" s="35">
        <v>43196</v>
      </c>
      <c r="F1309" s="35">
        <v>44225</v>
      </c>
      <c r="G1309" s="6">
        <v>1029</v>
      </c>
      <c r="H1309" s="6">
        <v>233</v>
      </c>
      <c r="I1309" s="6"/>
      <c r="J1309" s="6"/>
      <c r="K1309" s="6"/>
      <c r="L1309" s="6"/>
      <c r="M1309" s="6"/>
      <c r="N1309" s="6"/>
      <c r="O1309" s="6"/>
      <c r="P1309" s="6"/>
      <c r="Q1309" s="6"/>
      <c r="R1309" s="6"/>
      <c r="S1309" s="6"/>
      <c r="T1309" s="6"/>
      <c r="U1309" s="6"/>
      <c r="V1309" s="6"/>
      <c r="W1309" s="6"/>
      <c r="X1309" s="6"/>
      <c r="Y1309" s="6"/>
      <c r="Z1309" s="6"/>
    </row>
    <row r="1310" spans="1:26" ht="14.25" customHeight="1" x14ac:dyDescent="0.2">
      <c r="A1310" s="6" t="s">
        <v>729</v>
      </c>
      <c r="B1310" s="6" t="s">
        <v>3285</v>
      </c>
      <c r="C1310" s="6">
        <v>110</v>
      </c>
      <c r="D1310" s="6">
        <v>29792</v>
      </c>
      <c r="E1310" s="35">
        <v>43588</v>
      </c>
      <c r="F1310" s="35">
        <v>44462</v>
      </c>
      <c r="G1310" s="6">
        <v>874</v>
      </c>
      <c r="H1310" s="6">
        <v>59</v>
      </c>
      <c r="I1310" s="6"/>
      <c r="J1310" s="6"/>
      <c r="K1310" s="6"/>
      <c r="L1310" s="6"/>
      <c r="M1310" s="6"/>
      <c r="N1310" s="6"/>
      <c r="O1310" s="6"/>
      <c r="P1310" s="6"/>
      <c r="Q1310" s="6"/>
      <c r="R1310" s="6"/>
      <c r="S1310" s="6"/>
      <c r="T1310" s="6"/>
      <c r="U1310" s="6"/>
      <c r="V1310" s="6"/>
      <c r="W1310" s="6"/>
      <c r="X1310" s="6"/>
      <c r="Y1310" s="6"/>
      <c r="Z1310" s="6"/>
    </row>
    <row r="1311" spans="1:26" ht="14.25" customHeight="1" x14ac:dyDescent="0.2">
      <c r="A1311" s="6" t="s">
        <v>86</v>
      </c>
      <c r="B1311" s="6" t="s">
        <v>3285</v>
      </c>
      <c r="C1311" s="6">
        <v>311</v>
      </c>
      <c r="D1311" s="6">
        <v>29771</v>
      </c>
      <c r="E1311" s="35">
        <v>41649</v>
      </c>
      <c r="F1311" s="35">
        <v>44656</v>
      </c>
      <c r="G1311" s="6">
        <v>3007</v>
      </c>
      <c r="H1311" s="6">
        <v>85</v>
      </c>
      <c r="I1311" s="6"/>
      <c r="J1311" s="6"/>
      <c r="K1311" s="6"/>
      <c r="L1311" s="6"/>
      <c r="M1311" s="6"/>
      <c r="N1311" s="6"/>
      <c r="O1311" s="6"/>
      <c r="P1311" s="6"/>
      <c r="Q1311" s="6"/>
      <c r="R1311" s="6"/>
      <c r="S1311" s="6"/>
      <c r="T1311" s="6"/>
      <c r="U1311" s="6"/>
      <c r="V1311" s="6"/>
      <c r="W1311" s="6"/>
      <c r="X1311" s="6"/>
      <c r="Y1311" s="6"/>
      <c r="Z1311" s="6"/>
    </row>
    <row r="1312" spans="1:26" ht="14.25" customHeight="1" x14ac:dyDescent="0.2">
      <c r="A1312" s="6" t="s">
        <v>1595</v>
      </c>
      <c r="B1312" s="6" t="s">
        <v>3297</v>
      </c>
      <c r="C1312" s="6">
        <v>178</v>
      </c>
      <c r="D1312" s="6">
        <v>29653</v>
      </c>
      <c r="E1312" s="35">
        <v>40056</v>
      </c>
      <c r="F1312" s="35">
        <v>44455</v>
      </c>
      <c r="G1312" s="6">
        <v>4399</v>
      </c>
      <c r="H1312" s="6">
        <v>110</v>
      </c>
      <c r="I1312" s="6"/>
      <c r="J1312" s="6"/>
      <c r="K1312" s="6"/>
      <c r="L1312" s="6"/>
      <c r="M1312" s="6"/>
      <c r="N1312" s="6"/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  <c r="Z1312" s="6"/>
    </row>
    <row r="1313" spans="1:26" ht="14.25" customHeight="1" x14ac:dyDescent="0.2">
      <c r="A1313" s="6" t="s">
        <v>1640</v>
      </c>
      <c r="B1313" s="6" t="s">
        <v>3297</v>
      </c>
      <c r="C1313" s="6">
        <v>237</v>
      </c>
      <c r="D1313" s="6">
        <v>29601</v>
      </c>
      <c r="E1313" s="35">
        <v>40200</v>
      </c>
      <c r="F1313" s="35">
        <v>44617</v>
      </c>
      <c r="G1313" s="6">
        <v>4417</v>
      </c>
      <c r="H1313" s="6">
        <v>179</v>
      </c>
      <c r="I1313" s="6"/>
      <c r="J1313" s="6"/>
      <c r="K1313" s="6"/>
      <c r="L1313" s="6"/>
      <c r="M1313" s="6"/>
      <c r="N1313" s="6"/>
      <c r="O1313" s="6"/>
      <c r="P1313" s="6"/>
      <c r="Q1313" s="6"/>
      <c r="R1313" s="6"/>
      <c r="S1313" s="6"/>
      <c r="T1313" s="6"/>
      <c r="U1313" s="6"/>
      <c r="V1313" s="6"/>
      <c r="W1313" s="6"/>
      <c r="X1313" s="6"/>
      <c r="Y1313" s="6"/>
      <c r="Z1313" s="6"/>
    </row>
    <row r="1314" spans="1:26" ht="14.25" customHeight="1" x14ac:dyDescent="0.2">
      <c r="A1314" s="6" t="s">
        <v>83</v>
      </c>
      <c r="B1314" s="6" t="s">
        <v>3285</v>
      </c>
      <c r="C1314" s="6">
        <v>351</v>
      </c>
      <c r="D1314" s="6">
        <v>29580</v>
      </c>
      <c r="E1314" s="35">
        <v>41167</v>
      </c>
      <c r="F1314" s="35">
        <v>44669</v>
      </c>
      <c r="G1314" s="6">
        <v>3502</v>
      </c>
      <c r="H1314" s="6">
        <v>251</v>
      </c>
      <c r="I1314" s="6"/>
      <c r="J1314" s="6"/>
      <c r="K1314" s="6"/>
      <c r="L1314" s="6"/>
      <c r="M1314" s="6"/>
      <c r="N1314" s="6"/>
      <c r="O1314" s="6"/>
      <c r="P1314" s="6"/>
      <c r="Q1314" s="6"/>
      <c r="R1314" s="6"/>
      <c r="S1314" s="6"/>
      <c r="T1314" s="6"/>
      <c r="U1314" s="6"/>
      <c r="V1314" s="6"/>
      <c r="W1314" s="6"/>
      <c r="X1314" s="6"/>
      <c r="Y1314" s="6"/>
      <c r="Z1314" s="6"/>
    </row>
    <row r="1315" spans="1:26" ht="14.25" customHeight="1" x14ac:dyDescent="0.2">
      <c r="A1315" s="6" t="s">
        <v>750</v>
      </c>
      <c r="B1315" s="6" t="s">
        <v>64</v>
      </c>
      <c r="C1315" s="6">
        <v>336</v>
      </c>
      <c r="D1315" s="6">
        <v>29563</v>
      </c>
      <c r="E1315" s="35">
        <v>42390</v>
      </c>
      <c r="F1315" s="35">
        <v>44707</v>
      </c>
      <c r="G1315" s="6">
        <v>2317</v>
      </c>
      <c r="H1315" s="6">
        <v>30</v>
      </c>
      <c r="I1315" s="6"/>
      <c r="J1315" s="6"/>
      <c r="K1315" s="6"/>
      <c r="L1315" s="6"/>
      <c r="M1315" s="6"/>
      <c r="N1315" s="6"/>
      <c r="O1315" s="6"/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</row>
    <row r="1316" spans="1:26" ht="14.25" customHeight="1" x14ac:dyDescent="0.2">
      <c r="A1316" s="6" t="s">
        <v>1177</v>
      </c>
      <c r="B1316" s="6" t="s">
        <v>64</v>
      </c>
      <c r="C1316" s="6">
        <v>513</v>
      </c>
      <c r="D1316" s="6">
        <v>29488</v>
      </c>
      <c r="E1316" s="35">
        <v>42396</v>
      </c>
      <c r="F1316" s="35">
        <v>43591</v>
      </c>
      <c r="G1316" s="6">
        <v>1195</v>
      </c>
      <c r="H1316" s="6">
        <v>295</v>
      </c>
      <c r="I1316" s="6"/>
      <c r="J1316" s="6"/>
      <c r="K1316" s="6"/>
      <c r="L1316" s="6"/>
      <c r="M1316" s="6"/>
      <c r="N1316" s="6"/>
      <c r="O1316" s="6"/>
      <c r="P1316" s="6"/>
      <c r="Q1316" s="6"/>
      <c r="R1316" s="6"/>
      <c r="S1316" s="6"/>
      <c r="T1316" s="6"/>
      <c r="U1316" s="6"/>
      <c r="V1316" s="6"/>
      <c r="W1316" s="6"/>
      <c r="X1316" s="6"/>
      <c r="Y1316" s="6"/>
      <c r="Z1316" s="6"/>
    </row>
    <row r="1317" spans="1:26" ht="14.25" customHeight="1" x14ac:dyDescent="0.2">
      <c r="A1317" s="6" t="s">
        <v>3428</v>
      </c>
      <c r="B1317" s="6" t="s">
        <v>64</v>
      </c>
      <c r="C1317" s="6">
        <v>691</v>
      </c>
      <c r="D1317" s="6">
        <v>29469</v>
      </c>
      <c r="E1317" s="35">
        <v>42286</v>
      </c>
      <c r="F1317" s="35">
        <v>44184</v>
      </c>
      <c r="G1317" s="6">
        <v>1898</v>
      </c>
      <c r="H1317" s="6">
        <v>266</v>
      </c>
      <c r="I1317" s="6"/>
      <c r="J1317" s="6"/>
      <c r="K1317" s="6"/>
      <c r="L1317" s="6"/>
      <c r="M1317" s="6"/>
      <c r="N1317" s="6"/>
      <c r="O1317" s="6"/>
      <c r="P1317" s="6"/>
      <c r="Q1317" s="6"/>
      <c r="R1317" s="6"/>
      <c r="S1317" s="6"/>
      <c r="T1317" s="6"/>
      <c r="U1317" s="6"/>
      <c r="V1317" s="6"/>
      <c r="W1317" s="6"/>
      <c r="X1317" s="6"/>
      <c r="Y1317" s="6"/>
      <c r="Z1317" s="6"/>
    </row>
    <row r="1318" spans="1:26" ht="14.25" customHeight="1" x14ac:dyDescent="0.2">
      <c r="A1318" s="6" t="s">
        <v>954</v>
      </c>
      <c r="B1318" s="6" t="s">
        <v>64</v>
      </c>
      <c r="C1318" s="6">
        <v>475</v>
      </c>
      <c r="D1318" s="6">
        <v>29442</v>
      </c>
      <c r="E1318" s="35">
        <v>41042</v>
      </c>
      <c r="F1318" s="35">
        <v>43849</v>
      </c>
      <c r="G1318" s="6">
        <v>2807</v>
      </c>
      <c r="H1318" s="6">
        <v>112</v>
      </c>
      <c r="I1318" s="6"/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  <c r="U1318" s="6"/>
      <c r="V1318" s="6"/>
      <c r="W1318" s="6"/>
      <c r="X1318" s="6"/>
      <c r="Y1318" s="6"/>
      <c r="Z1318" s="6"/>
    </row>
    <row r="1319" spans="1:26" ht="14.25" customHeight="1" x14ac:dyDescent="0.2">
      <c r="A1319" s="6" t="s">
        <v>1082</v>
      </c>
      <c r="B1319" s="6" t="s">
        <v>64</v>
      </c>
      <c r="C1319" s="6">
        <v>295</v>
      </c>
      <c r="D1319" s="6">
        <v>29377</v>
      </c>
      <c r="E1319" s="35">
        <v>38647</v>
      </c>
      <c r="F1319" s="35">
        <v>44748</v>
      </c>
      <c r="G1319" s="6">
        <v>6101</v>
      </c>
      <c r="H1319" s="6">
        <v>156</v>
      </c>
      <c r="I1319" s="6"/>
      <c r="J1319" s="6"/>
      <c r="K1319" s="6"/>
      <c r="L1319" s="6"/>
      <c r="M1319" s="6"/>
      <c r="N1319" s="6"/>
      <c r="O1319" s="6"/>
      <c r="P1319" s="6"/>
      <c r="Q1319" s="6"/>
      <c r="R1319" s="6"/>
      <c r="S1319" s="6"/>
      <c r="T1319" s="6"/>
      <c r="U1319" s="6"/>
      <c r="V1319" s="6"/>
      <c r="W1319" s="6"/>
      <c r="X1319" s="6"/>
      <c r="Y1319" s="6"/>
      <c r="Z1319" s="6"/>
    </row>
    <row r="1320" spans="1:26" ht="14.25" customHeight="1" x14ac:dyDescent="0.2">
      <c r="A1320" s="6" t="s">
        <v>833</v>
      </c>
      <c r="B1320" s="6" t="s">
        <v>64</v>
      </c>
      <c r="C1320" s="6">
        <v>340</v>
      </c>
      <c r="D1320" s="6">
        <v>29361</v>
      </c>
      <c r="E1320" s="35">
        <v>39647</v>
      </c>
      <c r="F1320" s="35">
        <v>44651</v>
      </c>
      <c r="G1320" s="6">
        <v>5004</v>
      </c>
      <c r="H1320" s="6">
        <v>169</v>
      </c>
      <c r="I1320" s="6"/>
      <c r="J1320" s="6"/>
      <c r="K1320" s="6"/>
      <c r="L1320" s="6"/>
      <c r="M1320" s="6"/>
      <c r="N1320" s="6"/>
      <c r="O1320" s="6"/>
      <c r="P1320" s="6"/>
      <c r="Q1320" s="6"/>
      <c r="R1320" s="6"/>
      <c r="S1320" s="6"/>
      <c r="T1320" s="6"/>
      <c r="U1320" s="6"/>
      <c r="V1320" s="6"/>
      <c r="W1320" s="6"/>
      <c r="X1320" s="6"/>
      <c r="Y1320" s="6"/>
      <c r="Z1320" s="6"/>
    </row>
    <row r="1321" spans="1:26" ht="14.25" customHeight="1" x14ac:dyDescent="0.2">
      <c r="A1321" s="6" t="s">
        <v>587</v>
      </c>
      <c r="B1321" s="6" t="s">
        <v>3285</v>
      </c>
      <c r="C1321" s="6">
        <v>162</v>
      </c>
      <c r="D1321" s="6">
        <v>29345</v>
      </c>
      <c r="E1321" s="35">
        <v>42821</v>
      </c>
      <c r="F1321" s="35">
        <v>44679</v>
      </c>
      <c r="G1321" s="6">
        <v>1858</v>
      </c>
      <c r="H1321" s="6">
        <v>102</v>
      </c>
      <c r="I1321" s="6"/>
      <c r="J1321" s="6"/>
      <c r="K1321" s="6"/>
      <c r="L1321" s="6"/>
      <c r="M1321" s="6"/>
      <c r="N1321" s="6"/>
      <c r="O1321" s="6"/>
      <c r="P1321" s="6"/>
      <c r="Q1321" s="6"/>
      <c r="R1321" s="6"/>
      <c r="S1321" s="6"/>
      <c r="T1321" s="6"/>
      <c r="U1321" s="6"/>
      <c r="V1321" s="6"/>
      <c r="W1321" s="6"/>
      <c r="X1321" s="6"/>
      <c r="Y1321" s="6"/>
      <c r="Z1321" s="6"/>
    </row>
    <row r="1322" spans="1:26" ht="14.25" customHeight="1" x14ac:dyDescent="0.2">
      <c r="A1322" s="6" t="s">
        <v>3429</v>
      </c>
      <c r="B1322" s="6" t="s">
        <v>64</v>
      </c>
      <c r="C1322" s="6">
        <v>307</v>
      </c>
      <c r="D1322" s="6">
        <v>29316</v>
      </c>
      <c r="E1322" s="35">
        <v>42912</v>
      </c>
      <c r="F1322" s="35">
        <v>44061</v>
      </c>
      <c r="G1322" s="6">
        <v>1149</v>
      </c>
      <c r="H1322" s="6">
        <v>137</v>
      </c>
      <c r="I1322" s="6"/>
      <c r="J1322" s="6"/>
      <c r="K1322" s="6"/>
      <c r="L1322" s="6"/>
      <c r="M1322" s="6"/>
      <c r="N1322" s="6"/>
      <c r="O1322" s="6"/>
      <c r="P1322" s="6"/>
      <c r="Q1322" s="6"/>
      <c r="R1322" s="6"/>
      <c r="S1322" s="6"/>
      <c r="T1322" s="6"/>
      <c r="U1322" s="6"/>
      <c r="V1322" s="6"/>
      <c r="W1322" s="6"/>
      <c r="X1322" s="6"/>
      <c r="Y1322" s="6"/>
      <c r="Z1322" s="6"/>
    </row>
    <row r="1323" spans="1:26" ht="14.25" customHeight="1" x14ac:dyDescent="0.2">
      <c r="A1323" s="6" t="s">
        <v>97</v>
      </c>
      <c r="B1323" s="6" t="s">
        <v>64</v>
      </c>
      <c r="C1323" s="6">
        <v>289</v>
      </c>
      <c r="D1323" s="6">
        <v>29280</v>
      </c>
      <c r="E1323" s="35">
        <v>42585</v>
      </c>
      <c r="F1323" s="35">
        <v>44076</v>
      </c>
      <c r="G1323" s="6">
        <v>1491</v>
      </c>
      <c r="H1323" s="6">
        <v>159</v>
      </c>
      <c r="I1323" s="6"/>
      <c r="J1323" s="6"/>
      <c r="K1323" s="6"/>
      <c r="L1323" s="6"/>
      <c r="M1323" s="6"/>
      <c r="N1323" s="6"/>
      <c r="O1323" s="6"/>
      <c r="P1323" s="6"/>
      <c r="Q1323" s="6"/>
      <c r="R1323" s="6"/>
      <c r="S1323" s="6"/>
      <c r="T1323" s="6"/>
      <c r="U1323" s="6"/>
      <c r="V1323" s="6"/>
      <c r="W1323" s="6"/>
      <c r="X1323" s="6"/>
      <c r="Y1323" s="6"/>
      <c r="Z1323" s="6"/>
    </row>
    <row r="1324" spans="1:26" ht="14.25" customHeight="1" x14ac:dyDescent="0.2">
      <c r="A1324" s="6" t="s">
        <v>963</v>
      </c>
      <c r="B1324" s="6" t="s">
        <v>64</v>
      </c>
      <c r="C1324" s="6">
        <v>350</v>
      </c>
      <c r="D1324" s="6">
        <v>29150</v>
      </c>
      <c r="E1324" s="35">
        <v>40674</v>
      </c>
      <c r="F1324" s="35">
        <v>44731</v>
      </c>
      <c r="G1324" s="6">
        <v>4057</v>
      </c>
      <c r="H1324" s="6">
        <v>113</v>
      </c>
      <c r="I1324" s="6"/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  <c r="U1324" s="6"/>
      <c r="V1324" s="6"/>
      <c r="W1324" s="6"/>
      <c r="X1324" s="6"/>
      <c r="Y1324" s="6"/>
      <c r="Z1324" s="6"/>
    </row>
    <row r="1325" spans="1:26" ht="14.25" customHeight="1" x14ac:dyDescent="0.2">
      <c r="A1325" s="6" t="s">
        <v>1748</v>
      </c>
      <c r="B1325" s="6" t="s">
        <v>3297</v>
      </c>
      <c r="C1325" s="6">
        <v>430</v>
      </c>
      <c r="D1325" s="6">
        <v>29141</v>
      </c>
      <c r="E1325" s="35">
        <v>40770</v>
      </c>
      <c r="F1325" s="35">
        <v>44625</v>
      </c>
      <c r="G1325" s="6">
        <v>3855</v>
      </c>
      <c r="H1325" s="6">
        <v>244</v>
      </c>
      <c r="I1325" s="6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6"/>
      <c r="V1325" s="6"/>
      <c r="W1325" s="6"/>
      <c r="X1325" s="6"/>
      <c r="Y1325" s="6"/>
      <c r="Z1325" s="6"/>
    </row>
    <row r="1326" spans="1:26" ht="14.25" customHeight="1" x14ac:dyDescent="0.2">
      <c r="A1326" s="6" t="s">
        <v>402</v>
      </c>
      <c r="B1326" s="6" t="s">
        <v>3285</v>
      </c>
      <c r="C1326" s="6">
        <v>126</v>
      </c>
      <c r="D1326" s="6">
        <v>29135</v>
      </c>
      <c r="E1326" s="35">
        <v>38662</v>
      </c>
      <c r="F1326" s="35">
        <v>43526</v>
      </c>
      <c r="G1326" s="6">
        <v>4864</v>
      </c>
      <c r="H1326" s="6">
        <v>88</v>
      </c>
      <c r="I1326" s="6"/>
      <c r="J1326" s="6"/>
      <c r="K1326" s="6"/>
      <c r="L1326" s="6"/>
      <c r="M1326" s="6"/>
      <c r="N1326" s="6"/>
      <c r="O1326" s="6"/>
      <c r="P1326" s="6"/>
      <c r="Q1326" s="6"/>
      <c r="R1326" s="6"/>
      <c r="S1326" s="6"/>
      <c r="T1326" s="6"/>
      <c r="U1326" s="6"/>
      <c r="V1326" s="6"/>
      <c r="W1326" s="6"/>
      <c r="X1326" s="6"/>
      <c r="Y1326" s="6"/>
      <c r="Z1326" s="6"/>
    </row>
    <row r="1327" spans="1:26" ht="14.25" customHeight="1" x14ac:dyDescent="0.2">
      <c r="A1327" s="6" t="s">
        <v>792</v>
      </c>
      <c r="B1327" s="6" t="s">
        <v>64</v>
      </c>
      <c r="C1327" s="6">
        <v>312</v>
      </c>
      <c r="D1327" s="6">
        <v>29115</v>
      </c>
      <c r="E1327" s="35">
        <v>38958</v>
      </c>
      <c r="F1327" s="35">
        <v>42122</v>
      </c>
      <c r="G1327" s="6">
        <v>3164</v>
      </c>
      <c r="H1327" s="6">
        <v>71</v>
      </c>
      <c r="I1327" s="6"/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  <c r="U1327" s="6"/>
      <c r="V1327" s="6"/>
      <c r="W1327" s="6"/>
      <c r="X1327" s="6"/>
      <c r="Y1327" s="6"/>
      <c r="Z1327" s="6"/>
    </row>
    <row r="1328" spans="1:26" ht="14.25" customHeight="1" x14ac:dyDescent="0.2">
      <c r="A1328" s="6" t="s">
        <v>299</v>
      </c>
      <c r="B1328" s="6" t="s">
        <v>3285</v>
      </c>
      <c r="C1328" s="6">
        <v>215</v>
      </c>
      <c r="D1328" s="6">
        <v>29027</v>
      </c>
      <c r="E1328" s="35">
        <v>42826</v>
      </c>
      <c r="F1328" s="35">
        <v>43805</v>
      </c>
      <c r="G1328" s="6">
        <v>979</v>
      </c>
      <c r="H1328" s="6">
        <v>147</v>
      </c>
      <c r="I1328" s="6"/>
      <c r="J1328" s="6"/>
      <c r="K1328" s="6"/>
      <c r="L1328" s="6"/>
      <c r="M1328" s="6"/>
      <c r="N1328" s="6"/>
      <c r="O1328" s="6"/>
      <c r="P1328" s="6"/>
      <c r="Q1328" s="6"/>
      <c r="R1328" s="6"/>
      <c r="S1328" s="6"/>
      <c r="T1328" s="6"/>
      <c r="U1328" s="6"/>
      <c r="V1328" s="6"/>
      <c r="W1328" s="6"/>
      <c r="X1328" s="6"/>
      <c r="Y1328" s="6"/>
      <c r="Z1328" s="6"/>
    </row>
    <row r="1329" spans="1:26" ht="14.25" customHeight="1" x14ac:dyDescent="0.2">
      <c r="A1329" s="6" t="s">
        <v>299</v>
      </c>
      <c r="B1329" s="6" t="s">
        <v>2481</v>
      </c>
      <c r="C1329" s="6">
        <v>215</v>
      </c>
      <c r="D1329" s="6">
        <v>29027</v>
      </c>
      <c r="E1329" s="35">
        <v>42826</v>
      </c>
      <c r="F1329" s="35">
        <v>43805</v>
      </c>
      <c r="G1329" s="6">
        <v>979</v>
      </c>
      <c r="H1329" s="6">
        <v>147</v>
      </c>
      <c r="I1329" s="6"/>
      <c r="J1329" s="6"/>
      <c r="K1329" s="6"/>
      <c r="L1329" s="6"/>
      <c r="M1329" s="6"/>
      <c r="N1329" s="6"/>
      <c r="O1329" s="6"/>
      <c r="P1329" s="6"/>
      <c r="Q1329" s="6"/>
      <c r="R1329" s="6"/>
      <c r="S1329" s="6"/>
      <c r="T1329" s="6"/>
      <c r="U1329" s="6"/>
      <c r="V1329" s="6"/>
      <c r="W1329" s="6"/>
      <c r="X1329" s="6"/>
      <c r="Y1329" s="6"/>
      <c r="Z1329" s="6"/>
    </row>
    <row r="1330" spans="1:26" ht="14.25" customHeight="1" x14ac:dyDescent="0.2">
      <c r="A1330" s="6" t="s">
        <v>1586</v>
      </c>
      <c r="B1330" s="6" t="s">
        <v>3297</v>
      </c>
      <c r="C1330" s="6">
        <v>232</v>
      </c>
      <c r="D1330" s="6">
        <v>28912</v>
      </c>
      <c r="E1330" s="35">
        <v>41249</v>
      </c>
      <c r="F1330" s="35">
        <v>44635</v>
      </c>
      <c r="G1330" s="6">
        <v>3386</v>
      </c>
      <c r="H1330" s="6">
        <v>145</v>
      </c>
      <c r="I1330" s="6"/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  <c r="U1330" s="6"/>
      <c r="V1330" s="6"/>
      <c r="W1330" s="6"/>
      <c r="X1330" s="6"/>
      <c r="Y1330" s="6"/>
      <c r="Z1330" s="6"/>
    </row>
    <row r="1331" spans="1:26" ht="14.25" customHeight="1" x14ac:dyDescent="0.2">
      <c r="A1331" s="6" t="s">
        <v>771</v>
      </c>
      <c r="B1331" s="6" t="s">
        <v>64</v>
      </c>
      <c r="C1331" s="6">
        <v>221</v>
      </c>
      <c r="D1331" s="6">
        <v>28909</v>
      </c>
      <c r="E1331" s="35">
        <v>37777</v>
      </c>
      <c r="F1331" s="35">
        <v>44748</v>
      </c>
      <c r="G1331" s="6">
        <v>6971</v>
      </c>
      <c r="H1331" s="6">
        <v>149</v>
      </c>
      <c r="I1331" s="6"/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  <c r="U1331" s="6"/>
      <c r="V1331" s="6"/>
      <c r="W1331" s="6"/>
      <c r="X1331" s="6"/>
      <c r="Y1331" s="6"/>
      <c r="Z1331" s="6"/>
    </row>
    <row r="1332" spans="1:26" ht="14.25" customHeight="1" x14ac:dyDescent="0.2">
      <c r="A1332" s="6" t="s">
        <v>1270</v>
      </c>
      <c r="B1332" s="6" t="s">
        <v>2481</v>
      </c>
      <c r="C1332" s="6">
        <v>116</v>
      </c>
      <c r="D1332" s="6">
        <v>28842</v>
      </c>
      <c r="E1332" s="35">
        <v>41664</v>
      </c>
      <c r="F1332" s="35">
        <v>44280</v>
      </c>
      <c r="G1332" s="6">
        <v>2616</v>
      </c>
      <c r="H1332" s="6">
        <v>68</v>
      </c>
      <c r="I1332" s="6"/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  <c r="U1332" s="6"/>
      <c r="V1332" s="6"/>
      <c r="W1332" s="6"/>
      <c r="X1332" s="6"/>
      <c r="Y1332" s="6"/>
      <c r="Z1332" s="6"/>
    </row>
    <row r="1333" spans="1:26" ht="14.25" customHeight="1" x14ac:dyDescent="0.2">
      <c r="A1333" s="6" t="s">
        <v>1322</v>
      </c>
      <c r="B1333" s="6" t="s">
        <v>64</v>
      </c>
      <c r="C1333" s="6">
        <v>625</v>
      </c>
      <c r="D1333" s="6">
        <v>28814</v>
      </c>
      <c r="E1333" s="35">
        <v>41810</v>
      </c>
      <c r="F1333" s="35">
        <v>44699</v>
      </c>
      <c r="G1333" s="6">
        <v>2889</v>
      </c>
      <c r="H1333" s="6">
        <v>137</v>
      </c>
      <c r="I1333" s="6"/>
      <c r="J1333" s="6"/>
      <c r="K1333" s="6"/>
      <c r="L1333" s="6"/>
      <c r="M1333" s="6"/>
      <c r="N1333" s="6"/>
      <c r="O1333" s="6"/>
      <c r="P1333" s="6"/>
      <c r="Q1333" s="6"/>
      <c r="R1333" s="6"/>
      <c r="S1333" s="6"/>
      <c r="T1333" s="6"/>
      <c r="U1333" s="6"/>
      <c r="V1333" s="6"/>
      <c r="W1333" s="6"/>
      <c r="X1333" s="6"/>
      <c r="Y1333" s="6"/>
      <c r="Z1333" s="6"/>
    </row>
    <row r="1334" spans="1:26" ht="14.25" customHeight="1" x14ac:dyDescent="0.2">
      <c r="A1334" s="6" t="s">
        <v>1003</v>
      </c>
      <c r="B1334" s="6" t="s">
        <v>64</v>
      </c>
      <c r="C1334" s="6">
        <v>606</v>
      </c>
      <c r="D1334" s="6">
        <v>28812</v>
      </c>
      <c r="E1334" s="35">
        <v>42391</v>
      </c>
      <c r="F1334" s="35">
        <v>44145</v>
      </c>
      <c r="G1334" s="6">
        <v>1754</v>
      </c>
      <c r="H1334" s="6">
        <v>182</v>
      </c>
      <c r="I1334" s="6"/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  <c r="U1334" s="6"/>
      <c r="V1334" s="6"/>
      <c r="W1334" s="6"/>
      <c r="X1334" s="6"/>
      <c r="Y1334" s="6"/>
      <c r="Z1334" s="6"/>
    </row>
    <row r="1335" spans="1:26" ht="14.25" customHeight="1" x14ac:dyDescent="0.2">
      <c r="A1335" s="6" t="s">
        <v>866</v>
      </c>
      <c r="B1335" s="6" t="s">
        <v>64</v>
      </c>
      <c r="C1335" s="6">
        <v>327</v>
      </c>
      <c r="D1335" s="6">
        <v>28804</v>
      </c>
      <c r="E1335" s="35">
        <v>41027</v>
      </c>
      <c r="F1335" s="35">
        <v>44473</v>
      </c>
      <c r="G1335" s="6">
        <v>3446</v>
      </c>
      <c r="H1335" s="6">
        <v>172</v>
      </c>
      <c r="I1335" s="6"/>
      <c r="J1335" s="6"/>
      <c r="K1335" s="6"/>
      <c r="L1335" s="6"/>
      <c r="M1335" s="6"/>
      <c r="N1335" s="6"/>
      <c r="O1335" s="6"/>
      <c r="P1335" s="6"/>
      <c r="Q1335" s="6"/>
      <c r="R1335" s="6"/>
      <c r="S1335" s="6"/>
      <c r="T1335" s="6"/>
      <c r="U1335" s="6"/>
      <c r="V1335" s="6"/>
      <c r="W1335" s="6"/>
      <c r="X1335" s="6"/>
      <c r="Y1335" s="6"/>
      <c r="Z1335" s="6"/>
    </row>
    <row r="1336" spans="1:26" ht="14.25" customHeight="1" x14ac:dyDescent="0.2">
      <c r="A1336" s="6" t="s">
        <v>1755</v>
      </c>
      <c r="B1336" s="6" t="s">
        <v>3297</v>
      </c>
      <c r="C1336" s="6">
        <v>233</v>
      </c>
      <c r="D1336" s="6">
        <v>28770</v>
      </c>
      <c r="E1336" s="35">
        <v>42528</v>
      </c>
      <c r="F1336" s="35">
        <v>44383</v>
      </c>
      <c r="G1336" s="6">
        <v>1855</v>
      </c>
      <c r="H1336" s="6">
        <v>102</v>
      </c>
      <c r="I1336" s="6"/>
      <c r="J1336" s="6"/>
      <c r="K1336" s="6"/>
      <c r="L1336" s="6"/>
      <c r="M1336" s="6"/>
      <c r="N1336" s="6"/>
      <c r="O1336" s="6"/>
      <c r="P1336" s="6"/>
      <c r="Q1336" s="6"/>
      <c r="R1336" s="6"/>
      <c r="S1336" s="6"/>
      <c r="T1336" s="6"/>
      <c r="U1336" s="6"/>
      <c r="V1336" s="6"/>
      <c r="W1336" s="6"/>
      <c r="X1336" s="6"/>
      <c r="Y1336" s="6"/>
      <c r="Z1336" s="6"/>
    </row>
    <row r="1337" spans="1:26" ht="14.25" customHeight="1" x14ac:dyDescent="0.2">
      <c r="A1337" s="6" t="s">
        <v>136</v>
      </c>
      <c r="B1337" s="6" t="s">
        <v>64</v>
      </c>
      <c r="C1337" s="6">
        <v>452</v>
      </c>
      <c r="D1337" s="6">
        <v>28767</v>
      </c>
      <c r="E1337" s="35">
        <v>44018</v>
      </c>
      <c r="F1337" s="35">
        <v>44559</v>
      </c>
      <c r="G1337" s="6">
        <v>541</v>
      </c>
      <c r="H1337" s="6">
        <v>325</v>
      </c>
      <c r="I1337" s="6"/>
      <c r="J1337" s="6"/>
      <c r="K1337" s="6"/>
      <c r="L1337" s="6"/>
      <c r="M1337" s="6"/>
      <c r="N1337" s="6"/>
      <c r="O1337" s="6"/>
      <c r="P1337" s="6"/>
      <c r="Q1337" s="6"/>
      <c r="R1337" s="6"/>
      <c r="S1337" s="6"/>
      <c r="T1337" s="6"/>
      <c r="U1337" s="6"/>
      <c r="V1337" s="6"/>
      <c r="W1337" s="6"/>
      <c r="X1337" s="6"/>
      <c r="Y1337" s="6"/>
      <c r="Z1337" s="6"/>
    </row>
    <row r="1338" spans="1:26" ht="14.25" customHeight="1" x14ac:dyDescent="0.2">
      <c r="A1338" s="6" t="s">
        <v>472</v>
      </c>
      <c r="B1338" s="6" t="s">
        <v>3285</v>
      </c>
      <c r="C1338" s="6">
        <v>392</v>
      </c>
      <c r="D1338" s="6">
        <v>28615</v>
      </c>
      <c r="E1338" s="35">
        <v>41157</v>
      </c>
      <c r="F1338" s="35">
        <v>44757</v>
      </c>
      <c r="G1338" s="6">
        <v>3600</v>
      </c>
      <c r="H1338" s="6">
        <v>29</v>
      </c>
      <c r="I1338" s="6"/>
      <c r="J1338" s="6"/>
      <c r="K1338" s="6"/>
      <c r="L1338" s="6"/>
      <c r="M1338" s="6"/>
      <c r="N1338" s="6"/>
      <c r="O1338" s="6"/>
      <c r="P1338" s="6"/>
      <c r="Q1338" s="6"/>
      <c r="R1338" s="6"/>
      <c r="S1338" s="6"/>
      <c r="T1338" s="6"/>
      <c r="U1338" s="6"/>
      <c r="V1338" s="6"/>
      <c r="W1338" s="6"/>
      <c r="X1338" s="6"/>
      <c r="Y1338" s="6"/>
      <c r="Z1338" s="6"/>
    </row>
    <row r="1339" spans="1:26" ht="14.25" customHeight="1" x14ac:dyDescent="0.2">
      <c r="A1339" s="6" t="s">
        <v>1498</v>
      </c>
      <c r="B1339" s="6" t="s">
        <v>3297</v>
      </c>
      <c r="C1339" s="6">
        <v>343</v>
      </c>
      <c r="D1339" s="6">
        <v>28563</v>
      </c>
      <c r="E1339" s="35">
        <v>43056</v>
      </c>
      <c r="F1339" s="35">
        <v>44546</v>
      </c>
      <c r="G1339" s="6">
        <v>1490</v>
      </c>
      <c r="H1339" s="6">
        <v>191</v>
      </c>
      <c r="I1339" s="6"/>
      <c r="J1339" s="6"/>
      <c r="K1339" s="6"/>
      <c r="L1339" s="6"/>
      <c r="M1339" s="6"/>
      <c r="N1339" s="6"/>
      <c r="O1339" s="6"/>
      <c r="P1339" s="6"/>
      <c r="Q1339" s="6"/>
      <c r="R1339" s="6"/>
      <c r="S1339" s="6"/>
      <c r="T1339" s="6"/>
      <c r="U1339" s="6"/>
      <c r="V1339" s="6"/>
      <c r="W1339" s="6"/>
      <c r="X1339" s="6"/>
      <c r="Y1339" s="6"/>
      <c r="Z1339" s="6"/>
    </row>
    <row r="1340" spans="1:26" ht="14.25" customHeight="1" x14ac:dyDescent="0.2">
      <c r="A1340" s="6" t="s">
        <v>1613</v>
      </c>
      <c r="B1340" s="6" t="s">
        <v>3297</v>
      </c>
      <c r="C1340" s="6">
        <v>388</v>
      </c>
      <c r="D1340" s="6">
        <v>28489</v>
      </c>
      <c r="E1340" s="35">
        <v>43628</v>
      </c>
      <c r="F1340" s="35">
        <v>44427</v>
      </c>
      <c r="G1340" s="6">
        <v>799</v>
      </c>
      <c r="H1340" s="6">
        <v>169</v>
      </c>
      <c r="I1340" s="6"/>
      <c r="J1340" s="6"/>
      <c r="K1340" s="6"/>
      <c r="L1340" s="6"/>
      <c r="M1340" s="6"/>
      <c r="N1340" s="6"/>
      <c r="O1340" s="6"/>
      <c r="P1340" s="6"/>
      <c r="Q1340" s="6"/>
      <c r="R1340" s="6"/>
      <c r="S1340" s="6"/>
      <c r="T1340" s="6"/>
      <c r="U1340" s="6"/>
      <c r="V1340" s="6"/>
      <c r="W1340" s="6"/>
      <c r="X1340" s="6"/>
      <c r="Y1340" s="6"/>
      <c r="Z1340" s="6"/>
    </row>
    <row r="1341" spans="1:26" ht="14.25" customHeight="1" x14ac:dyDescent="0.2">
      <c r="A1341" s="6" t="s">
        <v>3430</v>
      </c>
      <c r="B1341" s="6" t="s">
        <v>3293</v>
      </c>
      <c r="C1341" s="6">
        <v>118</v>
      </c>
      <c r="D1341" s="6">
        <v>28478</v>
      </c>
      <c r="E1341" s="35">
        <v>41582</v>
      </c>
      <c r="F1341" s="35">
        <v>44384</v>
      </c>
      <c r="G1341" s="6">
        <v>2802</v>
      </c>
      <c r="H1341" s="6">
        <v>0</v>
      </c>
      <c r="I1341" s="6"/>
      <c r="J1341" s="6"/>
      <c r="K1341" s="6"/>
      <c r="L1341" s="6"/>
      <c r="M1341" s="6"/>
      <c r="N1341" s="6"/>
      <c r="O1341" s="6"/>
      <c r="P1341" s="6"/>
      <c r="Q1341" s="6"/>
      <c r="R1341" s="6"/>
      <c r="S1341" s="6"/>
      <c r="T1341" s="6"/>
      <c r="U1341" s="6"/>
      <c r="V1341" s="6"/>
      <c r="W1341" s="6"/>
      <c r="X1341" s="6"/>
      <c r="Y1341" s="6"/>
      <c r="Z1341" s="6"/>
    </row>
    <row r="1342" spans="1:26" ht="14.25" customHeight="1" x14ac:dyDescent="0.2">
      <c r="A1342" s="6" t="s">
        <v>1290</v>
      </c>
      <c r="B1342" s="6" t="s">
        <v>64</v>
      </c>
      <c r="C1342" s="6">
        <v>346</v>
      </c>
      <c r="D1342" s="6">
        <v>28449</v>
      </c>
      <c r="E1342" s="35">
        <v>41803</v>
      </c>
      <c r="F1342" s="35">
        <v>44771</v>
      </c>
      <c r="G1342" s="6">
        <v>2968</v>
      </c>
      <c r="H1342" s="6">
        <v>223</v>
      </c>
      <c r="I1342" s="6"/>
      <c r="J1342" s="6"/>
      <c r="K1342" s="6"/>
      <c r="L1342" s="6"/>
      <c r="M1342" s="6"/>
      <c r="N1342" s="6"/>
      <c r="O1342" s="6"/>
      <c r="P1342" s="6"/>
      <c r="Q1342" s="6"/>
      <c r="R1342" s="6"/>
      <c r="S1342" s="6"/>
      <c r="T1342" s="6"/>
      <c r="U1342" s="6"/>
      <c r="V1342" s="6"/>
      <c r="W1342" s="6"/>
      <c r="X1342" s="6"/>
      <c r="Y1342" s="6"/>
      <c r="Z1342" s="6"/>
    </row>
    <row r="1343" spans="1:26" ht="14.25" customHeight="1" x14ac:dyDescent="0.2">
      <c r="A1343" s="6" t="s">
        <v>1129</v>
      </c>
      <c r="B1343" s="6" t="s">
        <v>64</v>
      </c>
      <c r="C1343" s="6">
        <v>142</v>
      </c>
      <c r="D1343" s="6">
        <v>28439</v>
      </c>
      <c r="E1343" s="35">
        <v>37839</v>
      </c>
      <c r="F1343" s="35">
        <v>44698</v>
      </c>
      <c r="G1343" s="6">
        <v>6859</v>
      </c>
      <c r="H1343" s="6">
        <v>65</v>
      </c>
      <c r="I1343" s="6"/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  <c r="U1343" s="6"/>
      <c r="V1343" s="6"/>
      <c r="W1343" s="6"/>
      <c r="X1343" s="6"/>
      <c r="Y1343" s="6"/>
      <c r="Z1343" s="6"/>
    </row>
    <row r="1344" spans="1:26" ht="14.25" customHeight="1" x14ac:dyDescent="0.2">
      <c r="A1344" s="6" t="s">
        <v>1735</v>
      </c>
      <c r="B1344" s="6" t="s">
        <v>3297</v>
      </c>
      <c r="C1344" s="6">
        <v>293</v>
      </c>
      <c r="D1344" s="6">
        <v>28433</v>
      </c>
      <c r="E1344" s="35">
        <v>39937</v>
      </c>
      <c r="F1344" s="35">
        <v>44621</v>
      </c>
      <c r="G1344" s="6">
        <v>4684</v>
      </c>
      <c r="H1344" s="6">
        <v>213</v>
      </c>
      <c r="I1344" s="6"/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  <c r="U1344" s="6"/>
      <c r="V1344" s="6"/>
      <c r="W1344" s="6"/>
      <c r="X1344" s="6"/>
      <c r="Y1344" s="6"/>
      <c r="Z1344" s="6"/>
    </row>
    <row r="1345" spans="1:26" ht="14.25" customHeight="1" x14ac:dyDescent="0.2">
      <c r="A1345" s="6" t="s">
        <v>947</v>
      </c>
      <c r="B1345" s="6" t="s">
        <v>64</v>
      </c>
      <c r="C1345" s="6">
        <v>144</v>
      </c>
      <c r="D1345" s="6">
        <v>28421</v>
      </c>
      <c r="E1345" s="35">
        <v>38657</v>
      </c>
      <c r="F1345" s="35">
        <v>44730</v>
      </c>
      <c r="G1345" s="6">
        <v>6073</v>
      </c>
      <c r="H1345" s="6">
        <v>77</v>
      </c>
      <c r="I1345" s="6"/>
      <c r="J1345" s="6"/>
      <c r="K1345" s="6"/>
      <c r="L1345" s="6"/>
      <c r="M1345" s="6"/>
      <c r="N1345" s="6"/>
      <c r="O1345" s="6"/>
      <c r="P1345" s="6"/>
      <c r="Q1345" s="6"/>
      <c r="R1345" s="6"/>
      <c r="S1345" s="6"/>
      <c r="T1345" s="6"/>
      <c r="U1345" s="6"/>
      <c r="V1345" s="6"/>
      <c r="W1345" s="6"/>
      <c r="X1345" s="6"/>
      <c r="Y1345" s="6"/>
      <c r="Z1345" s="6"/>
    </row>
    <row r="1346" spans="1:26" ht="14.25" customHeight="1" x14ac:dyDescent="0.2">
      <c r="A1346" s="6" t="s">
        <v>1572</v>
      </c>
      <c r="B1346" s="6" t="s">
        <v>3297</v>
      </c>
      <c r="C1346" s="6">
        <v>156</v>
      </c>
      <c r="D1346" s="6">
        <v>28407</v>
      </c>
      <c r="E1346" s="35">
        <v>40541</v>
      </c>
      <c r="F1346" s="35">
        <v>44545</v>
      </c>
      <c r="G1346" s="6">
        <v>4004</v>
      </c>
      <c r="H1346" s="6">
        <v>123</v>
      </c>
      <c r="I1346" s="6"/>
      <c r="J1346" s="6"/>
      <c r="K1346" s="6"/>
      <c r="L1346" s="6"/>
      <c r="M1346" s="6"/>
      <c r="N1346" s="6"/>
      <c r="O1346" s="6"/>
      <c r="P1346" s="6"/>
      <c r="Q1346" s="6"/>
      <c r="R1346" s="6"/>
      <c r="S1346" s="6"/>
      <c r="T1346" s="6"/>
      <c r="U1346" s="6"/>
      <c r="V1346" s="6"/>
      <c r="W1346" s="6"/>
      <c r="X1346" s="6"/>
      <c r="Y1346" s="6"/>
      <c r="Z1346" s="6"/>
    </row>
    <row r="1347" spans="1:26" ht="14.25" customHeight="1" x14ac:dyDescent="0.2">
      <c r="A1347" s="6" t="s">
        <v>3431</v>
      </c>
      <c r="B1347" s="6" t="s">
        <v>64</v>
      </c>
      <c r="C1347" s="6">
        <v>531</v>
      </c>
      <c r="D1347" s="6">
        <v>28407</v>
      </c>
      <c r="E1347" s="35">
        <v>43121</v>
      </c>
      <c r="F1347" s="35">
        <v>44295</v>
      </c>
      <c r="G1347" s="6">
        <v>1174</v>
      </c>
      <c r="H1347" s="6">
        <v>198</v>
      </c>
      <c r="I1347" s="6"/>
      <c r="J1347" s="6"/>
      <c r="K1347" s="6"/>
      <c r="L1347" s="6"/>
      <c r="M1347" s="6"/>
      <c r="N1347" s="6"/>
      <c r="O1347" s="6"/>
      <c r="P1347" s="6"/>
      <c r="Q1347" s="6"/>
      <c r="R1347" s="6"/>
      <c r="S1347" s="6"/>
      <c r="T1347" s="6"/>
      <c r="U1347" s="6"/>
      <c r="V1347" s="6"/>
      <c r="W1347" s="6"/>
      <c r="X1347" s="6"/>
      <c r="Y1347" s="6"/>
      <c r="Z1347" s="6"/>
    </row>
    <row r="1348" spans="1:26" ht="14.25" customHeight="1" x14ac:dyDescent="0.2">
      <c r="A1348" s="6" t="s">
        <v>1175</v>
      </c>
      <c r="B1348" s="6" t="s">
        <v>64</v>
      </c>
      <c r="C1348" s="6">
        <v>321</v>
      </c>
      <c r="D1348" s="6">
        <v>28329</v>
      </c>
      <c r="E1348" s="35">
        <v>36846</v>
      </c>
      <c r="F1348" s="35">
        <v>44763</v>
      </c>
      <c r="G1348" s="6">
        <v>7917</v>
      </c>
      <c r="H1348" s="6">
        <v>216</v>
      </c>
      <c r="I1348" s="6"/>
      <c r="J1348" s="6"/>
      <c r="K1348" s="6"/>
      <c r="L1348" s="6"/>
      <c r="M1348" s="6"/>
      <c r="N1348" s="6"/>
      <c r="O1348" s="6"/>
      <c r="P1348" s="6"/>
      <c r="Q1348" s="6"/>
      <c r="R1348" s="6"/>
      <c r="S1348" s="6"/>
      <c r="T1348" s="6"/>
      <c r="U1348" s="6"/>
      <c r="V1348" s="6"/>
      <c r="W1348" s="6"/>
      <c r="X1348" s="6"/>
      <c r="Y1348" s="6"/>
      <c r="Z1348" s="6"/>
    </row>
    <row r="1349" spans="1:26" ht="14.25" customHeight="1" x14ac:dyDescent="0.2">
      <c r="A1349" s="6" t="s">
        <v>1221</v>
      </c>
      <c r="B1349" s="6" t="s">
        <v>64</v>
      </c>
      <c r="C1349" s="6">
        <v>489</v>
      </c>
      <c r="D1349" s="6">
        <v>28079</v>
      </c>
      <c r="E1349" s="35">
        <v>42934</v>
      </c>
      <c r="F1349" s="35">
        <v>44693</v>
      </c>
      <c r="G1349" s="6">
        <v>1759</v>
      </c>
      <c r="H1349" s="6">
        <v>107</v>
      </c>
      <c r="I1349" s="6"/>
      <c r="J1349" s="6"/>
      <c r="K1349" s="6"/>
      <c r="L1349" s="6"/>
      <c r="M1349" s="6"/>
      <c r="N1349" s="6"/>
      <c r="O1349" s="6"/>
      <c r="P1349" s="6"/>
      <c r="Q1349" s="6"/>
      <c r="R1349" s="6"/>
      <c r="S1349" s="6"/>
      <c r="T1349" s="6"/>
      <c r="U1349" s="6"/>
      <c r="V1349" s="6"/>
      <c r="W1349" s="6"/>
      <c r="X1349" s="6"/>
      <c r="Y1349" s="6"/>
      <c r="Z1349" s="6"/>
    </row>
    <row r="1350" spans="1:26" ht="14.25" customHeight="1" x14ac:dyDescent="0.2">
      <c r="A1350" s="6" t="s">
        <v>1506</v>
      </c>
      <c r="B1350" s="6" t="s">
        <v>3297</v>
      </c>
      <c r="C1350" s="6">
        <v>190</v>
      </c>
      <c r="D1350" s="6">
        <v>28041</v>
      </c>
      <c r="E1350" s="35">
        <v>42963</v>
      </c>
      <c r="F1350" s="35">
        <v>44036</v>
      </c>
      <c r="G1350" s="6">
        <v>1073</v>
      </c>
      <c r="H1350" s="6">
        <v>75</v>
      </c>
      <c r="I1350" s="6"/>
      <c r="J1350" s="6"/>
      <c r="K1350" s="6"/>
      <c r="L1350" s="6"/>
      <c r="M1350" s="6"/>
      <c r="N1350" s="6"/>
      <c r="O1350" s="6"/>
      <c r="P1350" s="6"/>
      <c r="Q1350" s="6"/>
      <c r="R1350" s="6"/>
      <c r="S1350" s="6"/>
      <c r="T1350" s="6"/>
      <c r="U1350" s="6"/>
      <c r="V1350" s="6"/>
      <c r="W1350" s="6"/>
      <c r="X1350" s="6"/>
      <c r="Y1350" s="6"/>
      <c r="Z1350" s="6"/>
    </row>
    <row r="1351" spans="1:26" ht="14.25" customHeight="1" x14ac:dyDescent="0.2">
      <c r="A1351" s="6" t="s">
        <v>418</v>
      </c>
      <c r="B1351" s="6" t="s">
        <v>3285</v>
      </c>
      <c r="C1351" s="6">
        <v>101</v>
      </c>
      <c r="D1351" s="6">
        <v>28033</v>
      </c>
      <c r="E1351" s="35">
        <v>42262</v>
      </c>
      <c r="F1351" s="35">
        <v>44312</v>
      </c>
      <c r="G1351" s="6">
        <v>2050</v>
      </c>
      <c r="H1351" s="6">
        <v>40</v>
      </c>
      <c r="I1351" s="6"/>
      <c r="J1351" s="6"/>
      <c r="K1351" s="6"/>
      <c r="L1351" s="6"/>
      <c r="M1351" s="6"/>
      <c r="N1351" s="6"/>
      <c r="O1351" s="6"/>
      <c r="P1351" s="6"/>
      <c r="Q1351" s="6"/>
      <c r="R1351" s="6"/>
      <c r="S1351" s="6"/>
      <c r="T1351" s="6"/>
      <c r="U1351" s="6"/>
      <c r="V1351" s="6"/>
      <c r="W1351" s="6"/>
      <c r="X1351" s="6"/>
      <c r="Y1351" s="6"/>
      <c r="Z1351" s="6"/>
    </row>
    <row r="1352" spans="1:26" ht="14.25" customHeight="1" x14ac:dyDescent="0.2">
      <c r="A1352" s="6" t="s">
        <v>1309</v>
      </c>
      <c r="B1352" s="6" t="s">
        <v>64</v>
      </c>
      <c r="C1352" s="6">
        <v>351</v>
      </c>
      <c r="D1352" s="6">
        <v>28010</v>
      </c>
      <c r="E1352" s="35">
        <v>41039</v>
      </c>
      <c r="F1352" s="35">
        <v>44757</v>
      </c>
      <c r="G1352" s="6">
        <v>3718</v>
      </c>
      <c r="H1352" s="6">
        <v>149</v>
      </c>
      <c r="I1352" s="6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  <c r="U1352" s="6"/>
      <c r="V1352" s="6"/>
      <c r="W1352" s="6"/>
      <c r="X1352" s="6"/>
      <c r="Y1352" s="6"/>
      <c r="Z1352" s="6"/>
    </row>
    <row r="1353" spans="1:26" ht="14.25" customHeight="1" x14ac:dyDescent="0.2">
      <c r="A1353" s="6" t="s">
        <v>1581</v>
      </c>
      <c r="B1353" s="6" t="s">
        <v>3297</v>
      </c>
      <c r="C1353" s="6">
        <v>209</v>
      </c>
      <c r="D1353" s="6">
        <v>27993</v>
      </c>
      <c r="E1353" s="35">
        <v>42824</v>
      </c>
      <c r="F1353" s="35">
        <v>44617</v>
      </c>
      <c r="G1353" s="6">
        <v>1793</v>
      </c>
      <c r="H1353" s="6">
        <v>152</v>
      </c>
      <c r="I1353" s="6"/>
      <c r="J1353" s="6"/>
      <c r="K1353" s="6"/>
      <c r="L1353" s="6"/>
      <c r="M1353" s="6"/>
      <c r="N1353" s="6"/>
      <c r="O1353" s="6"/>
      <c r="P1353" s="6"/>
      <c r="Q1353" s="6"/>
      <c r="R1353" s="6"/>
      <c r="S1353" s="6"/>
      <c r="T1353" s="6"/>
      <c r="U1353" s="6"/>
      <c r="V1353" s="6"/>
      <c r="W1353" s="6"/>
      <c r="X1353" s="6"/>
      <c r="Y1353" s="6"/>
      <c r="Z1353" s="6"/>
    </row>
    <row r="1354" spans="1:26" ht="14.25" customHeight="1" x14ac:dyDescent="0.2">
      <c r="A1354" s="6" t="s">
        <v>705</v>
      </c>
      <c r="B1354" s="6" t="s">
        <v>64</v>
      </c>
      <c r="C1354" s="6">
        <v>153</v>
      </c>
      <c r="D1354" s="6">
        <v>27973</v>
      </c>
      <c r="E1354" s="35">
        <v>40239</v>
      </c>
      <c r="F1354" s="35">
        <v>42927</v>
      </c>
      <c r="G1354" s="6">
        <v>2688</v>
      </c>
      <c r="H1354" s="6">
        <v>52</v>
      </c>
      <c r="I1354" s="6"/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  <c r="U1354" s="6"/>
      <c r="V1354" s="6"/>
      <c r="W1354" s="6"/>
      <c r="X1354" s="6"/>
      <c r="Y1354" s="6"/>
      <c r="Z1354" s="6"/>
    </row>
    <row r="1355" spans="1:26" ht="14.25" customHeight="1" x14ac:dyDescent="0.2">
      <c r="A1355" s="6" t="s">
        <v>1292</v>
      </c>
      <c r="B1355" s="6" t="s">
        <v>64</v>
      </c>
      <c r="C1355" s="6">
        <v>383</v>
      </c>
      <c r="D1355" s="6">
        <v>27880</v>
      </c>
      <c r="E1355" s="35">
        <v>42690</v>
      </c>
      <c r="F1355" s="35">
        <v>44771</v>
      </c>
      <c r="G1355" s="6">
        <v>2081</v>
      </c>
      <c r="H1355" s="6">
        <v>267</v>
      </c>
      <c r="I1355" s="6"/>
      <c r="J1355" s="6"/>
      <c r="K1355" s="6"/>
      <c r="L1355" s="6"/>
      <c r="M1355" s="6"/>
      <c r="N1355" s="6"/>
      <c r="O1355" s="6"/>
      <c r="P1355" s="6"/>
      <c r="Q1355" s="6"/>
      <c r="R1355" s="6"/>
      <c r="S1355" s="6"/>
      <c r="T1355" s="6"/>
      <c r="U1355" s="6"/>
      <c r="V1355" s="6"/>
      <c r="W1355" s="6"/>
      <c r="X1355" s="6"/>
      <c r="Y1355" s="6"/>
      <c r="Z1355" s="6"/>
    </row>
    <row r="1356" spans="1:26" ht="14.25" customHeight="1" x14ac:dyDescent="0.2">
      <c r="A1356" s="6" t="s">
        <v>1029</v>
      </c>
      <c r="B1356" s="6" t="s">
        <v>3285</v>
      </c>
      <c r="C1356" s="6">
        <v>201</v>
      </c>
      <c r="D1356" s="6">
        <v>27858</v>
      </c>
      <c r="E1356" s="35">
        <v>41465</v>
      </c>
      <c r="F1356" s="35">
        <v>44229</v>
      </c>
      <c r="G1356" s="6">
        <v>2764</v>
      </c>
      <c r="H1356" s="6">
        <v>81</v>
      </c>
      <c r="I1356" s="6"/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  <c r="U1356" s="6"/>
      <c r="V1356" s="6"/>
      <c r="W1356" s="6"/>
      <c r="X1356" s="6"/>
      <c r="Y1356" s="6"/>
      <c r="Z1356" s="6"/>
    </row>
    <row r="1357" spans="1:26" ht="14.25" customHeight="1" x14ac:dyDescent="0.2">
      <c r="A1357" s="6" t="s">
        <v>99</v>
      </c>
      <c r="B1357" s="6" t="s">
        <v>3285</v>
      </c>
      <c r="C1357" s="6">
        <v>328</v>
      </c>
      <c r="D1357" s="6">
        <v>27857</v>
      </c>
      <c r="E1357" s="35">
        <v>42567</v>
      </c>
      <c r="F1357" s="35">
        <v>44721</v>
      </c>
      <c r="G1357" s="6">
        <v>2154</v>
      </c>
      <c r="H1357" s="6">
        <v>3</v>
      </c>
      <c r="I1357" s="6"/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  <c r="U1357" s="6"/>
      <c r="V1357" s="6"/>
      <c r="W1357" s="6"/>
      <c r="X1357" s="6"/>
      <c r="Y1357" s="6"/>
      <c r="Z1357" s="6"/>
    </row>
    <row r="1358" spans="1:26" ht="14.25" customHeight="1" x14ac:dyDescent="0.2">
      <c r="A1358" s="6" t="s">
        <v>583</v>
      </c>
      <c r="B1358" s="6" t="s">
        <v>3285</v>
      </c>
      <c r="C1358" s="6">
        <v>156</v>
      </c>
      <c r="D1358" s="6">
        <v>27846</v>
      </c>
      <c r="E1358" s="35">
        <v>42456</v>
      </c>
      <c r="F1358" s="35">
        <v>44614</v>
      </c>
      <c r="G1358" s="6">
        <v>2158</v>
      </c>
      <c r="H1358" s="6">
        <v>113</v>
      </c>
      <c r="I1358" s="6"/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  <c r="U1358" s="6"/>
      <c r="V1358" s="6"/>
      <c r="W1358" s="6"/>
      <c r="X1358" s="6"/>
      <c r="Y1358" s="6"/>
      <c r="Z1358" s="6"/>
    </row>
    <row r="1359" spans="1:26" ht="14.25" customHeight="1" x14ac:dyDescent="0.2">
      <c r="A1359" s="6" t="s">
        <v>654</v>
      </c>
      <c r="B1359" s="6" t="s">
        <v>64</v>
      </c>
      <c r="C1359" s="6">
        <v>188</v>
      </c>
      <c r="D1359" s="6">
        <v>27837</v>
      </c>
      <c r="E1359" s="35">
        <v>41042</v>
      </c>
      <c r="F1359" s="35">
        <v>43799</v>
      </c>
      <c r="G1359" s="6">
        <v>2757</v>
      </c>
      <c r="H1359" s="6">
        <v>150</v>
      </c>
      <c r="I1359" s="6"/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6"/>
      <c r="Z1359" s="6"/>
    </row>
    <row r="1360" spans="1:26" ht="14.25" customHeight="1" x14ac:dyDescent="0.2">
      <c r="A1360" s="6" t="s">
        <v>1327</v>
      </c>
      <c r="B1360" s="6" t="s">
        <v>64</v>
      </c>
      <c r="C1360" s="6">
        <v>414</v>
      </c>
      <c r="D1360" s="6">
        <v>27836</v>
      </c>
      <c r="E1360" s="35">
        <v>42627</v>
      </c>
      <c r="F1360" s="35">
        <v>44768</v>
      </c>
      <c r="G1360" s="6">
        <v>2141</v>
      </c>
      <c r="H1360" s="6">
        <v>213</v>
      </c>
      <c r="I1360" s="6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  <c r="U1360" s="6"/>
      <c r="V1360" s="6"/>
      <c r="W1360" s="6"/>
      <c r="X1360" s="6"/>
      <c r="Y1360" s="6"/>
      <c r="Z1360" s="6"/>
    </row>
    <row r="1361" spans="1:26" ht="14.25" customHeight="1" x14ac:dyDescent="0.2">
      <c r="A1361" s="6" t="s">
        <v>71</v>
      </c>
      <c r="B1361" s="6" t="s">
        <v>3285</v>
      </c>
      <c r="C1361" s="6">
        <v>564</v>
      </c>
      <c r="D1361" s="6">
        <v>27830</v>
      </c>
      <c r="E1361" s="35">
        <v>42539</v>
      </c>
      <c r="F1361" s="35">
        <v>44513</v>
      </c>
      <c r="G1361" s="6">
        <v>1974</v>
      </c>
      <c r="H1361" s="6">
        <v>0</v>
      </c>
      <c r="I1361" s="6"/>
      <c r="J1361" s="6"/>
      <c r="K1361" s="6"/>
      <c r="L1361" s="6"/>
      <c r="M1361" s="6"/>
      <c r="N1361" s="6"/>
      <c r="O1361" s="6"/>
      <c r="P1361" s="6"/>
      <c r="Q1361" s="6"/>
      <c r="R1361" s="6"/>
      <c r="S1361" s="6"/>
      <c r="T1361" s="6"/>
      <c r="U1361" s="6"/>
      <c r="V1361" s="6"/>
      <c r="W1361" s="6"/>
      <c r="X1361" s="6"/>
      <c r="Y1361" s="6"/>
      <c r="Z1361" s="6"/>
    </row>
    <row r="1362" spans="1:26" ht="14.25" customHeight="1" x14ac:dyDescent="0.2">
      <c r="A1362" s="6" t="s">
        <v>1501</v>
      </c>
      <c r="B1362" s="6" t="s">
        <v>3297</v>
      </c>
      <c r="C1362" s="6">
        <v>307</v>
      </c>
      <c r="D1362" s="6">
        <v>27733</v>
      </c>
      <c r="E1362" s="35">
        <v>41587</v>
      </c>
      <c r="F1362" s="35">
        <v>44635</v>
      </c>
      <c r="G1362" s="6">
        <v>3048</v>
      </c>
      <c r="H1362" s="6">
        <v>75</v>
      </c>
      <c r="I1362" s="6"/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</row>
    <row r="1363" spans="1:26" ht="14.25" customHeight="1" x14ac:dyDescent="0.2">
      <c r="A1363" s="6" t="s">
        <v>1521</v>
      </c>
      <c r="B1363" s="6" t="s">
        <v>3297</v>
      </c>
      <c r="C1363" s="6">
        <v>224</v>
      </c>
      <c r="D1363" s="6">
        <v>27637</v>
      </c>
      <c r="E1363" s="35">
        <v>40951</v>
      </c>
      <c r="F1363" s="35">
        <v>44312</v>
      </c>
      <c r="G1363" s="6">
        <v>3361</v>
      </c>
      <c r="H1363" s="6">
        <v>159</v>
      </c>
      <c r="I1363" s="6"/>
      <c r="J1363" s="6"/>
      <c r="K1363" s="6"/>
      <c r="L1363" s="6"/>
      <c r="M1363" s="6"/>
      <c r="N1363" s="6"/>
      <c r="O1363" s="6"/>
      <c r="P1363" s="6"/>
      <c r="Q1363" s="6"/>
      <c r="R1363" s="6"/>
      <c r="S1363" s="6"/>
      <c r="T1363" s="6"/>
      <c r="U1363" s="6"/>
      <c r="V1363" s="6"/>
      <c r="W1363" s="6"/>
      <c r="X1363" s="6"/>
      <c r="Y1363" s="6"/>
      <c r="Z1363" s="6"/>
    </row>
    <row r="1364" spans="1:26" ht="14.25" customHeight="1" x14ac:dyDescent="0.2">
      <c r="A1364" s="6" t="s">
        <v>896</v>
      </c>
      <c r="B1364" s="6" t="s">
        <v>3285</v>
      </c>
      <c r="C1364" s="6">
        <v>119</v>
      </c>
      <c r="D1364" s="6">
        <v>27621</v>
      </c>
      <c r="E1364" s="35">
        <v>42165</v>
      </c>
      <c r="F1364" s="35">
        <v>42569</v>
      </c>
      <c r="G1364" s="6">
        <v>404</v>
      </c>
      <c r="H1364" s="6">
        <v>85</v>
      </c>
      <c r="I1364" s="6"/>
      <c r="J1364" s="6"/>
      <c r="K1364" s="6"/>
      <c r="L1364" s="6"/>
      <c r="M1364" s="6"/>
      <c r="N1364" s="6"/>
      <c r="O1364" s="6"/>
      <c r="P1364" s="6"/>
      <c r="Q1364" s="6"/>
      <c r="R1364" s="6"/>
      <c r="S1364" s="6"/>
      <c r="T1364" s="6"/>
      <c r="U1364" s="6"/>
      <c r="V1364" s="6"/>
      <c r="W1364" s="6"/>
      <c r="X1364" s="6"/>
      <c r="Y1364" s="6"/>
      <c r="Z1364" s="6"/>
    </row>
    <row r="1365" spans="1:26" ht="14.25" customHeight="1" x14ac:dyDescent="0.2">
      <c r="A1365" s="6" t="s">
        <v>1761</v>
      </c>
      <c r="B1365" s="6" t="s">
        <v>3297</v>
      </c>
      <c r="C1365" s="6">
        <v>108</v>
      </c>
      <c r="D1365" s="6">
        <v>27616</v>
      </c>
      <c r="E1365" s="35">
        <v>40065</v>
      </c>
      <c r="F1365" s="35">
        <v>44134</v>
      </c>
      <c r="G1365" s="6">
        <v>4069</v>
      </c>
      <c r="H1365" s="6">
        <v>76</v>
      </c>
      <c r="I1365" s="6"/>
      <c r="J1365" s="6"/>
      <c r="K1365" s="6"/>
      <c r="L1365" s="6"/>
      <c r="M1365" s="6"/>
      <c r="N1365" s="6"/>
      <c r="O1365" s="6"/>
      <c r="P1365" s="6"/>
      <c r="Q1365" s="6"/>
      <c r="R1365" s="6"/>
      <c r="S1365" s="6"/>
      <c r="T1365" s="6"/>
      <c r="U1365" s="6"/>
      <c r="V1365" s="6"/>
      <c r="W1365" s="6"/>
      <c r="X1365" s="6"/>
      <c r="Y1365" s="6"/>
      <c r="Z1365" s="6"/>
    </row>
    <row r="1366" spans="1:26" ht="14.25" customHeight="1" x14ac:dyDescent="0.2">
      <c r="A1366" s="6" t="s">
        <v>507</v>
      </c>
      <c r="B1366" s="6" t="s">
        <v>64</v>
      </c>
      <c r="C1366" s="6">
        <v>380</v>
      </c>
      <c r="D1366" s="6">
        <v>27605</v>
      </c>
      <c r="E1366" s="35">
        <v>40821</v>
      </c>
      <c r="F1366" s="35">
        <v>44211</v>
      </c>
      <c r="G1366" s="6">
        <v>3390</v>
      </c>
      <c r="H1366" s="6">
        <v>285</v>
      </c>
      <c r="I1366" s="6"/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  <c r="U1366" s="6"/>
      <c r="V1366" s="6"/>
      <c r="W1366" s="6"/>
      <c r="X1366" s="6"/>
      <c r="Y1366" s="6"/>
      <c r="Z1366" s="6"/>
    </row>
    <row r="1367" spans="1:26" ht="14.25" customHeight="1" x14ac:dyDescent="0.2">
      <c r="A1367" s="6" t="s">
        <v>3432</v>
      </c>
      <c r="B1367" s="6" t="s">
        <v>64</v>
      </c>
      <c r="C1367" s="6">
        <v>407</v>
      </c>
      <c r="D1367" s="6">
        <v>27593</v>
      </c>
      <c r="E1367" s="35">
        <v>42554</v>
      </c>
      <c r="F1367" s="35">
        <v>44279</v>
      </c>
      <c r="G1367" s="6">
        <v>1725</v>
      </c>
      <c r="H1367" s="6">
        <v>139</v>
      </c>
      <c r="I1367" s="6"/>
      <c r="J1367" s="6"/>
      <c r="K1367" s="6"/>
      <c r="L1367" s="6"/>
      <c r="M1367" s="6"/>
      <c r="N1367" s="6"/>
      <c r="O1367" s="6"/>
      <c r="P1367" s="6"/>
      <c r="Q1367" s="6"/>
      <c r="R1367" s="6"/>
      <c r="S1367" s="6"/>
      <c r="T1367" s="6"/>
      <c r="U1367" s="6"/>
      <c r="V1367" s="6"/>
      <c r="W1367" s="6"/>
      <c r="X1367" s="6"/>
      <c r="Y1367" s="6"/>
      <c r="Z1367" s="6"/>
    </row>
    <row r="1368" spans="1:26" ht="14.25" customHeight="1" x14ac:dyDescent="0.2">
      <c r="A1368" s="6" t="s">
        <v>1337</v>
      </c>
      <c r="B1368" s="6" t="s">
        <v>3285</v>
      </c>
      <c r="C1368" s="6">
        <v>406</v>
      </c>
      <c r="D1368" s="6">
        <v>27553</v>
      </c>
      <c r="E1368" s="35">
        <v>41499</v>
      </c>
      <c r="F1368" s="35">
        <v>44548</v>
      </c>
      <c r="G1368" s="6">
        <v>3049</v>
      </c>
      <c r="H1368" s="6">
        <v>297</v>
      </c>
      <c r="I1368" s="6"/>
      <c r="J1368" s="6"/>
      <c r="K1368" s="6"/>
      <c r="L1368" s="6"/>
      <c r="M1368" s="6"/>
      <c r="N1368" s="6"/>
      <c r="O1368" s="6"/>
      <c r="P1368" s="6"/>
      <c r="Q1368" s="6"/>
      <c r="R1368" s="6"/>
      <c r="S1368" s="6"/>
      <c r="T1368" s="6"/>
      <c r="U1368" s="6"/>
      <c r="V1368" s="6"/>
      <c r="W1368" s="6"/>
      <c r="X1368" s="6"/>
      <c r="Y1368" s="6"/>
      <c r="Z1368" s="6"/>
    </row>
    <row r="1369" spans="1:26" ht="14.25" customHeight="1" x14ac:dyDescent="0.2">
      <c r="A1369" s="6" t="s">
        <v>1289</v>
      </c>
      <c r="B1369" s="6" t="s">
        <v>64</v>
      </c>
      <c r="C1369" s="6">
        <v>442</v>
      </c>
      <c r="D1369" s="6">
        <v>27551</v>
      </c>
      <c r="E1369" s="35">
        <v>41974</v>
      </c>
      <c r="F1369" s="35">
        <v>44771</v>
      </c>
      <c r="G1369" s="6">
        <v>2797</v>
      </c>
      <c r="H1369" s="6">
        <v>204</v>
      </c>
      <c r="I1369" s="6"/>
      <c r="J1369" s="6"/>
      <c r="K1369" s="6"/>
      <c r="L1369" s="6"/>
      <c r="M1369" s="6"/>
      <c r="N1369" s="6"/>
      <c r="O1369" s="6"/>
      <c r="P1369" s="6"/>
      <c r="Q1369" s="6"/>
      <c r="R1369" s="6"/>
      <c r="S1369" s="6"/>
      <c r="T1369" s="6"/>
      <c r="U1369" s="6"/>
      <c r="V1369" s="6"/>
      <c r="W1369" s="6"/>
      <c r="X1369" s="6"/>
      <c r="Y1369" s="6"/>
      <c r="Z1369" s="6"/>
    </row>
    <row r="1370" spans="1:26" ht="14.25" customHeight="1" x14ac:dyDescent="0.2">
      <c r="A1370" s="6" t="s">
        <v>1683</v>
      </c>
      <c r="B1370" s="6" t="s">
        <v>3297</v>
      </c>
      <c r="C1370" s="6">
        <v>267</v>
      </c>
      <c r="D1370" s="6">
        <v>27547</v>
      </c>
      <c r="E1370" s="35">
        <v>43151</v>
      </c>
      <c r="F1370" s="35">
        <v>44602</v>
      </c>
      <c r="G1370" s="6">
        <v>1451</v>
      </c>
      <c r="H1370" s="6">
        <v>115</v>
      </c>
      <c r="I1370" s="6"/>
      <c r="J1370" s="6"/>
      <c r="K1370" s="6"/>
      <c r="L1370" s="6"/>
      <c r="M1370" s="6"/>
      <c r="N1370" s="6"/>
      <c r="O1370" s="6"/>
      <c r="P1370" s="6"/>
      <c r="Q1370" s="6"/>
      <c r="R1370" s="6"/>
      <c r="S1370" s="6"/>
      <c r="T1370" s="6"/>
      <c r="U1370" s="6"/>
      <c r="V1370" s="6"/>
      <c r="W1370" s="6"/>
      <c r="X1370" s="6"/>
      <c r="Y1370" s="6"/>
      <c r="Z1370" s="6"/>
    </row>
    <row r="1371" spans="1:26" ht="14.25" customHeight="1" x14ac:dyDescent="0.2">
      <c r="A1371" s="6" t="s">
        <v>3433</v>
      </c>
      <c r="B1371" s="6" t="s">
        <v>64</v>
      </c>
      <c r="C1371" s="6">
        <v>450</v>
      </c>
      <c r="D1371" s="6">
        <v>27440</v>
      </c>
      <c r="E1371" s="35">
        <v>43735</v>
      </c>
      <c r="F1371" s="35">
        <v>44301</v>
      </c>
      <c r="G1371" s="6">
        <v>566</v>
      </c>
      <c r="H1371" s="6">
        <v>280</v>
      </c>
      <c r="I1371" s="6"/>
      <c r="J1371" s="6"/>
      <c r="K1371" s="6"/>
      <c r="L1371" s="6"/>
      <c r="M1371" s="6"/>
      <c r="N1371" s="6"/>
      <c r="O1371" s="6"/>
      <c r="P1371" s="6"/>
      <c r="Q1371" s="6"/>
      <c r="R1371" s="6"/>
      <c r="S1371" s="6"/>
      <c r="T1371" s="6"/>
      <c r="U1371" s="6"/>
      <c r="V1371" s="6"/>
      <c r="W1371" s="6"/>
      <c r="X1371" s="6"/>
      <c r="Y1371" s="6"/>
      <c r="Z1371" s="6"/>
    </row>
    <row r="1372" spans="1:26" ht="14.25" customHeight="1" x14ac:dyDescent="0.2">
      <c r="A1372" s="6" t="s">
        <v>1140</v>
      </c>
      <c r="B1372" s="6" t="s">
        <v>64</v>
      </c>
      <c r="C1372" s="6">
        <v>290</v>
      </c>
      <c r="D1372" s="6">
        <v>27404</v>
      </c>
      <c r="E1372" s="35">
        <v>41470</v>
      </c>
      <c r="F1372" s="35">
        <v>44775</v>
      </c>
      <c r="G1372" s="6">
        <v>3305</v>
      </c>
      <c r="H1372" s="6">
        <v>134</v>
      </c>
      <c r="I1372" s="6"/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  <c r="U1372" s="6"/>
      <c r="V1372" s="6"/>
      <c r="W1372" s="6"/>
      <c r="X1372" s="6"/>
      <c r="Y1372" s="6"/>
      <c r="Z1372" s="6"/>
    </row>
    <row r="1373" spans="1:26" ht="14.25" customHeight="1" x14ac:dyDescent="0.2">
      <c r="A1373" s="6" t="s">
        <v>106</v>
      </c>
      <c r="B1373" s="6" t="s">
        <v>64</v>
      </c>
      <c r="C1373" s="6">
        <v>252</v>
      </c>
      <c r="D1373" s="6">
        <v>27331</v>
      </c>
      <c r="E1373" s="35">
        <v>42552</v>
      </c>
      <c r="F1373" s="35">
        <v>44420</v>
      </c>
      <c r="G1373" s="6">
        <v>1868</v>
      </c>
      <c r="H1373" s="6">
        <v>164</v>
      </c>
      <c r="I1373" s="6"/>
      <c r="J1373" s="6"/>
      <c r="K1373" s="6"/>
      <c r="L1373" s="6"/>
      <c r="M1373" s="6"/>
      <c r="N1373" s="6"/>
      <c r="O1373" s="6"/>
      <c r="P1373" s="6"/>
      <c r="Q1373" s="6"/>
      <c r="R1373" s="6"/>
      <c r="S1373" s="6"/>
      <c r="T1373" s="6"/>
      <c r="U1373" s="6"/>
      <c r="V1373" s="6"/>
      <c r="W1373" s="6"/>
      <c r="X1373" s="6"/>
      <c r="Y1373" s="6"/>
      <c r="Z1373" s="6"/>
    </row>
    <row r="1374" spans="1:26" ht="14.25" customHeight="1" x14ac:dyDescent="0.2">
      <c r="A1374" s="6" t="s">
        <v>3434</v>
      </c>
      <c r="B1374" s="6" t="s">
        <v>64</v>
      </c>
      <c r="C1374" s="6">
        <v>321</v>
      </c>
      <c r="D1374" s="6">
        <v>27254</v>
      </c>
      <c r="E1374" s="35">
        <v>41898</v>
      </c>
      <c r="F1374" s="35">
        <v>44120</v>
      </c>
      <c r="G1374" s="6">
        <v>2222</v>
      </c>
      <c r="H1374" s="6">
        <v>136</v>
      </c>
      <c r="I1374" s="6"/>
      <c r="J1374" s="6"/>
      <c r="K1374" s="6"/>
      <c r="L1374" s="6"/>
      <c r="M1374" s="6"/>
      <c r="N1374" s="6"/>
      <c r="O1374" s="6"/>
      <c r="P1374" s="6"/>
      <c r="Q1374" s="6"/>
      <c r="R1374" s="6"/>
      <c r="S1374" s="6"/>
      <c r="T1374" s="6"/>
      <c r="U1374" s="6"/>
      <c r="V1374" s="6"/>
      <c r="W1374" s="6"/>
      <c r="X1374" s="6"/>
      <c r="Y1374" s="6"/>
      <c r="Z1374" s="6"/>
    </row>
    <row r="1375" spans="1:26" ht="14.25" customHeight="1" x14ac:dyDescent="0.2">
      <c r="A1375" s="6" t="s">
        <v>994</v>
      </c>
      <c r="B1375" s="6" t="s">
        <v>64</v>
      </c>
      <c r="C1375" s="6">
        <v>502</v>
      </c>
      <c r="D1375" s="6">
        <v>27168</v>
      </c>
      <c r="E1375" s="35">
        <v>42268</v>
      </c>
      <c r="F1375" s="35">
        <v>44662</v>
      </c>
      <c r="G1375" s="6">
        <v>2394</v>
      </c>
      <c r="H1375" s="6">
        <v>87</v>
      </c>
      <c r="I1375" s="6"/>
      <c r="J1375" s="6"/>
      <c r="K1375" s="6"/>
      <c r="L1375" s="6"/>
      <c r="M1375" s="6"/>
      <c r="N1375" s="6"/>
      <c r="O1375" s="6"/>
      <c r="P1375" s="6"/>
      <c r="Q1375" s="6"/>
      <c r="R1375" s="6"/>
      <c r="S1375" s="6"/>
      <c r="T1375" s="6"/>
      <c r="U1375" s="6"/>
      <c r="V1375" s="6"/>
      <c r="W1375" s="6"/>
      <c r="X1375" s="6"/>
      <c r="Y1375" s="6"/>
      <c r="Z1375" s="6"/>
    </row>
    <row r="1376" spans="1:26" ht="14.25" customHeight="1" x14ac:dyDescent="0.2">
      <c r="A1376" s="6" t="s">
        <v>3435</v>
      </c>
      <c r="B1376" s="6" t="s">
        <v>3293</v>
      </c>
      <c r="C1376" s="6">
        <v>102</v>
      </c>
      <c r="D1376" s="6">
        <v>27029</v>
      </c>
      <c r="E1376" s="35">
        <v>41449</v>
      </c>
      <c r="F1376" s="35">
        <v>42075</v>
      </c>
      <c r="G1376" s="6">
        <v>626</v>
      </c>
      <c r="H1376" s="6">
        <v>83</v>
      </c>
      <c r="I1376" s="6"/>
      <c r="J1376" s="6"/>
      <c r="K1376" s="6"/>
      <c r="L1376" s="6"/>
      <c r="M1376" s="6"/>
      <c r="N1376" s="6"/>
      <c r="O1376" s="6"/>
      <c r="P1376" s="6"/>
      <c r="Q1376" s="6"/>
      <c r="R1376" s="6"/>
      <c r="S1376" s="6"/>
      <c r="T1376" s="6"/>
      <c r="U1376" s="6"/>
      <c r="V1376" s="6"/>
      <c r="W1376" s="6"/>
      <c r="X1376" s="6"/>
      <c r="Y1376" s="6"/>
      <c r="Z1376" s="6"/>
    </row>
    <row r="1377" spans="1:26" ht="14.25" customHeight="1" x14ac:dyDescent="0.2">
      <c r="A1377" s="6" t="s">
        <v>393</v>
      </c>
      <c r="B1377" s="6" t="s">
        <v>64</v>
      </c>
      <c r="C1377" s="6">
        <v>201</v>
      </c>
      <c r="D1377" s="6">
        <v>26993</v>
      </c>
      <c r="E1377" s="35">
        <v>36615</v>
      </c>
      <c r="F1377" s="35">
        <v>44187</v>
      </c>
      <c r="G1377" s="6">
        <v>7572</v>
      </c>
      <c r="H1377" s="6">
        <v>103</v>
      </c>
      <c r="I1377" s="6"/>
      <c r="J1377" s="6"/>
      <c r="K1377" s="6"/>
      <c r="L1377" s="6"/>
      <c r="M1377" s="6"/>
      <c r="N1377" s="6"/>
      <c r="O1377" s="6"/>
      <c r="P1377" s="6"/>
      <c r="Q1377" s="6"/>
      <c r="R1377" s="6"/>
      <c r="S1377" s="6"/>
      <c r="T1377" s="6"/>
      <c r="U1377" s="6"/>
      <c r="V1377" s="6"/>
      <c r="W1377" s="6"/>
      <c r="X1377" s="6"/>
      <c r="Y1377" s="6"/>
      <c r="Z1377" s="6"/>
    </row>
    <row r="1378" spans="1:26" ht="14.25" customHeight="1" x14ac:dyDescent="0.2">
      <c r="A1378" s="6" t="s">
        <v>714</v>
      </c>
      <c r="B1378" s="6" t="s">
        <v>64</v>
      </c>
      <c r="C1378" s="6">
        <v>497</v>
      </c>
      <c r="D1378" s="6">
        <v>26977</v>
      </c>
      <c r="E1378" s="35">
        <v>38291</v>
      </c>
      <c r="F1378" s="35">
        <v>44751</v>
      </c>
      <c r="G1378" s="6">
        <v>6460</v>
      </c>
      <c r="H1378" s="6">
        <v>383</v>
      </c>
      <c r="I1378" s="6"/>
      <c r="J1378" s="6"/>
      <c r="K1378" s="6"/>
      <c r="L1378" s="6"/>
      <c r="M1378" s="6"/>
      <c r="N1378" s="6"/>
      <c r="O1378" s="6"/>
      <c r="P1378" s="6"/>
      <c r="Q1378" s="6"/>
      <c r="R1378" s="6"/>
      <c r="S1378" s="6"/>
      <c r="T1378" s="6"/>
      <c r="U1378" s="6"/>
      <c r="V1378" s="6"/>
      <c r="W1378" s="6"/>
      <c r="X1378" s="6"/>
      <c r="Y1378" s="6"/>
      <c r="Z1378" s="6"/>
    </row>
    <row r="1379" spans="1:26" ht="14.25" customHeight="1" x14ac:dyDescent="0.2">
      <c r="A1379" s="6" t="s">
        <v>1724</v>
      </c>
      <c r="B1379" s="6" t="s">
        <v>3297</v>
      </c>
      <c r="C1379" s="6">
        <v>216</v>
      </c>
      <c r="D1379" s="6">
        <v>26899</v>
      </c>
      <c r="E1379" s="35">
        <v>43362</v>
      </c>
      <c r="F1379" s="35">
        <v>44574</v>
      </c>
      <c r="G1379" s="6">
        <v>1212</v>
      </c>
      <c r="H1379" s="6">
        <v>83</v>
      </c>
      <c r="I1379" s="6"/>
      <c r="J1379" s="6"/>
      <c r="K1379" s="6"/>
      <c r="L1379" s="6"/>
      <c r="M1379" s="6"/>
      <c r="N1379" s="6"/>
      <c r="O1379" s="6"/>
      <c r="P1379" s="6"/>
      <c r="Q1379" s="6"/>
      <c r="R1379" s="6"/>
      <c r="S1379" s="6"/>
      <c r="T1379" s="6"/>
      <c r="U1379" s="6"/>
      <c r="V1379" s="6"/>
      <c r="W1379" s="6"/>
      <c r="X1379" s="6"/>
      <c r="Y1379" s="6"/>
      <c r="Z1379" s="6"/>
    </row>
    <row r="1380" spans="1:26" ht="14.25" customHeight="1" x14ac:dyDescent="0.2">
      <c r="A1380" s="6" t="s">
        <v>1230</v>
      </c>
      <c r="B1380" s="6" t="s">
        <v>64</v>
      </c>
      <c r="C1380" s="6">
        <v>319</v>
      </c>
      <c r="D1380" s="6">
        <v>26897</v>
      </c>
      <c r="E1380" s="35">
        <v>42135</v>
      </c>
      <c r="F1380" s="35">
        <v>44758</v>
      </c>
      <c r="G1380" s="6">
        <v>2623</v>
      </c>
      <c r="H1380" s="6">
        <v>216</v>
      </c>
      <c r="I1380" s="6"/>
      <c r="J1380" s="6"/>
      <c r="K1380" s="6"/>
      <c r="L1380" s="6"/>
      <c r="M1380" s="6"/>
      <c r="N1380" s="6"/>
      <c r="O1380" s="6"/>
      <c r="P1380" s="6"/>
      <c r="Q1380" s="6"/>
      <c r="R1380" s="6"/>
      <c r="S1380" s="6"/>
      <c r="T1380" s="6"/>
      <c r="U1380" s="6"/>
      <c r="V1380" s="6"/>
      <c r="W1380" s="6"/>
      <c r="X1380" s="6"/>
      <c r="Y1380" s="6"/>
      <c r="Z1380" s="6"/>
    </row>
    <row r="1381" spans="1:26" ht="14.25" customHeight="1" x14ac:dyDescent="0.2">
      <c r="A1381" s="6" t="s">
        <v>124</v>
      </c>
      <c r="B1381" s="6" t="s">
        <v>64</v>
      </c>
      <c r="C1381" s="6">
        <v>601</v>
      </c>
      <c r="D1381" s="6">
        <v>26879</v>
      </c>
      <c r="E1381" s="35">
        <v>43272</v>
      </c>
      <c r="F1381" s="35">
        <v>44711</v>
      </c>
      <c r="G1381" s="6">
        <v>1439</v>
      </c>
      <c r="H1381" s="6">
        <v>258</v>
      </c>
      <c r="I1381" s="6"/>
      <c r="J1381" s="6"/>
      <c r="K1381" s="6"/>
      <c r="L1381" s="6"/>
      <c r="M1381" s="6"/>
      <c r="N1381" s="6"/>
      <c r="O1381" s="6"/>
      <c r="P1381" s="6"/>
      <c r="Q1381" s="6"/>
      <c r="R1381" s="6"/>
      <c r="S1381" s="6"/>
      <c r="T1381" s="6"/>
      <c r="U1381" s="6"/>
      <c r="V1381" s="6"/>
      <c r="W1381" s="6"/>
      <c r="X1381" s="6"/>
      <c r="Y1381" s="6"/>
      <c r="Z1381" s="6"/>
    </row>
    <row r="1382" spans="1:26" ht="14.25" customHeight="1" x14ac:dyDescent="0.2">
      <c r="A1382" s="6" t="s">
        <v>1203</v>
      </c>
      <c r="B1382" s="6" t="s">
        <v>64</v>
      </c>
      <c r="C1382" s="6">
        <v>211</v>
      </c>
      <c r="D1382" s="6">
        <v>26845</v>
      </c>
      <c r="E1382" s="35">
        <v>42088</v>
      </c>
      <c r="F1382" s="35">
        <v>43494</v>
      </c>
      <c r="G1382" s="6">
        <v>1406</v>
      </c>
      <c r="H1382" s="6">
        <v>111</v>
      </c>
      <c r="I1382" s="6"/>
      <c r="J1382" s="6"/>
      <c r="K1382" s="6"/>
      <c r="L1382" s="6"/>
      <c r="M1382" s="6"/>
      <c r="N1382" s="6"/>
      <c r="O1382" s="6"/>
      <c r="P1382" s="6"/>
      <c r="Q1382" s="6"/>
      <c r="R1382" s="6"/>
      <c r="S1382" s="6"/>
      <c r="T1382" s="6"/>
      <c r="U1382" s="6"/>
      <c r="V1382" s="6"/>
      <c r="W1382" s="6"/>
      <c r="X1382" s="6"/>
      <c r="Y1382" s="6"/>
      <c r="Z1382" s="6"/>
    </row>
    <row r="1383" spans="1:26" ht="14.25" customHeight="1" x14ac:dyDescent="0.2">
      <c r="A1383" s="6" t="s">
        <v>226</v>
      </c>
      <c r="B1383" s="6" t="s">
        <v>64</v>
      </c>
      <c r="C1383" s="6">
        <v>394</v>
      </c>
      <c r="D1383" s="6">
        <v>26841</v>
      </c>
      <c r="E1383" s="35">
        <v>43182</v>
      </c>
      <c r="F1383" s="35">
        <v>44365</v>
      </c>
      <c r="G1383" s="6">
        <v>1183</v>
      </c>
      <c r="H1383" s="6">
        <v>120</v>
      </c>
      <c r="I1383" s="6"/>
      <c r="J1383" s="6"/>
      <c r="K1383" s="6"/>
      <c r="L1383" s="6"/>
      <c r="M1383" s="6"/>
      <c r="N1383" s="6"/>
      <c r="O1383" s="6"/>
      <c r="P1383" s="6"/>
      <c r="Q1383" s="6"/>
      <c r="R1383" s="6"/>
      <c r="S1383" s="6"/>
      <c r="T1383" s="6"/>
      <c r="U1383" s="6"/>
      <c r="V1383" s="6"/>
      <c r="W1383" s="6"/>
      <c r="X1383" s="6"/>
      <c r="Y1383" s="6"/>
      <c r="Z1383" s="6"/>
    </row>
    <row r="1384" spans="1:26" ht="14.25" customHeight="1" x14ac:dyDescent="0.2">
      <c r="A1384" s="6" t="s">
        <v>525</v>
      </c>
      <c r="B1384" s="6" t="s">
        <v>3285</v>
      </c>
      <c r="C1384" s="6">
        <v>118</v>
      </c>
      <c r="D1384" s="6">
        <v>26836</v>
      </c>
      <c r="E1384" s="35">
        <v>42203</v>
      </c>
      <c r="F1384" s="35">
        <v>44303</v>
      </c>
      <c r="G1384" s="6">
        <v>2100</v>
      </c>
      <c r="H1384" s="6">
        <v>15</v>
      </c>
      <c r="I1384" s="6"/>
      <c r="J1384" s="6"/>
      <c r="K1384" s="6"/>
      <c r="L1384" s="6"/>
      <c r="M1384" s="6"/>
      <c r="N1384" s="6"/>
      <c r="O1384" s="6"/>
      <c r="P1384" s="6"/>
      <c r="Q1384" s="6"/>
      <c r="R1384" s="6"/>
      <c r="S1384" s="6"/>
      <c r="T1384" s="6"/>
      <c r="U1384" s="6"/>
      <c r="V1384" s="6"/>
      <c r="W1384" s="6"/>
      <c r="X1384" s="6"/>
      <c r="Y1384" s="6"/>
      <c r="Z1384" s="6"/>
    </row>
    <row r="1385" spans="1:26" ht="14.25" customHeight="1" x14ac:dyDescent="0.2">
      <c r="A1385" s="6" t="s">
        <v>1107</v>
      </c>
      <c r="B1385" s="6" t="s">
        <v>64</v>
      </c>
      <c r="C1385" s="6">
        <v>588</v>
      </c>
      <c r="D1385" s="6">
        <v>26836</v>
      </c>
      <c r="E1385" s="35">
        <v>40889</v>
      </c>
      <c r="F1385" s="35">
        <v>44754</v>
      </c>
      <c r="G1385" s="6">
        <v>3865</v>
      </c>
      <c r="H1385" s="6">
        <v>232</v>
      </c>
      <c r="I1385" s="6"/>
      <c r="J1385" s="6"/>
      <c r="K1385" s="6"/>
      <c r="L1385" s="6"/>
      <c r="M1385" s="6"/>
      <c r="N1385" s="6"/>
      <c r="O1385" s="6"/>
      <c r="P1385" s="6"/>
      <c r="Q1385" s="6"/>
      <c r="R1385" s="6"/>
      <c r="S1385" s="6"/>
      <c r="T1385" s="6"/>
      <c r="U1385" s="6"/>
      <c r="V1385" s="6"/>
      <c r="W1385" s="6"/>
      <c r="X1385" s="6"/>
      <c r="Y1385" s="6"/>
      <c r="Z1385" s="6"/>
    </row>
    <row r="1386" spans="1:26" ht="14.25" customHeight="1" x14ac:dyDescent="0.2">
      <c r="A1386" s="6" t="s">
        <v>638</v>
      </c>
      <c r="B1386" s="6" t="s">
        <v>64</v>
      </c>
      <c r="C1386" s="6">
        <v>292</v>
      </c>
      <c r="D1386" s="6">
        <v>26797</v>
      </c>
      <c r="E1386" s="35">
        <v>41486</v>
      </c>
      <c r="F1386" s="35">
        <v>44770</v>
      </c>
      <c r="G1386" s="6">
        <v>3284</v>
      </c>
      <c r="H1386" s="6">
        <v>169</v>
      </c>
      <c r="I1386" s="6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  <c r="U1386" s="6"/>
      <c r="V1386" s="6"/>
      <c r="W1386" s="6"/>
      <c r="X1386" s="6"/>
      <c r="Y1386" s="6"/>
      <c r="Z1386" s="6"/>
    </row>
    <row r="1387" spans="1:26" ht="14.25" customHeight="1" x14ac:dyDescent="0.2">
      <c r="A1387" s="6" t="s">
        <v>871</v>
      </c>
      <c r="B1387" s="6" t="s">
        <v>3285</v>
      </c>
      <c r="C1387" s="6">
        <v>266</v>
      </c>
      <c r="D1387" s="6">
        <v>26778</v>
      </c>
      <c r="E1387" s="35">
        <v>40397</v>
      </c>
      <c r="F1387" s="35">
        <v>42617</v>
      </c>
      <c r="G1387" s="6">
        <v>2220</v>
      </c>
      <c r="H1387" s="6">
        <v>93</v>
      </c>
      <c r="I1387" s="6"/>
      <c r="J1387" s="6"/>
      <c r="K1387" s="6"/>
      <c r="L1387" s="6"/>
      <c r="M1387" s="6"/>
      <c r="N1387" s="6"/>
      <c r="O1387" s="6"/>
      <c r="P1387" s="6"/>
      <c r="Q1387" s="6"/>
      <c r="R1387" s="6"/>
      <c r="S1387" s="6"/>
      <c r="T1387" s="6"/>
      <c r="U1387" s="6"/>
      <c r="V1387" s="6"/>
      <c r="W1387" s="6"/>
      <c r="X1387" s="6"/>
      <c r="Y1387" s="6"/>
      <c r="Z1387" s="6"/>
    </row>
    <row r="1388" spans="1:26" ht="14.25" customHeight="1" x14ac:dyDescent="0.2">
      <c r="A1388" s="6" t="s">
        <v>677</v>
      </c>
      <c r="B1388" s="6" t="s">
        <v>64</v>
      </c>
      <c r="C1388" s="6">
        <v>218</v>
      </c>
      <c r="D1388" s="6">
        <v>26686</v>
      </c>
      <c r="E1388" s="35">
        <v>39692</v>
      </c>
      <c r="F1388" s="35">
        <v>44773</v>
      </c>
      <c r="G1388" s="6">
        <v>5081</v>
      </c>
      <c r="H1388" s="6">
        <v>119</v>
      </c>
      <c r="I1388" s="6"/>
      <c r="J1388" s="6"/>
      <c r="K1388" s="6"/>
      <c r="L1388" s="6"/>
      <c r="M1388" s="6"/>
      <c r="N1388" s="6"/>
      <c r="O1388" s="6"/>
      <c r="P1388" s="6"/>
      <c r="Q1388" s="6"/>
      <c r="R1388" s="6"/>
      <c r="S1388" s="6"/>
      <c r="T1388" s="6"/>
      <c r="U1388" s="6"/>
      <c r="V1388" s="6"/>
      <c r="W1388" s="6"/>
      <c r="X1388" s="6"/>
      <c r="Y1388" s="6"/>
      <c r="Z1388" s="6"/>
    </row>
    <row r="1389" spans="1:26" ht="14.25" customHeight="1" x14ac:dyDescent="0.2">
      <c r="A1389" s="6" t="s">
        <v>1272</v>
      </c>
      <c r="B1389" s="6" t="s">
        <v>3285</v>
      </c>
      <c r="C1389" s="6">
        <v>399</v>
      </c>
      <c r="D1389" s="6">
        <v>26676</v>
      </c>
      <c r="E1389" s="35">
        <v>43424</v>
      </c>
      <c r="F1389" s="35">
        <v>44579</v>
      </c>
      <c r="G1389" s="6">
        <v>1155</v>
      </c>
      <c r="H1389" s="6">
        <v>175</v>
      </c>
      <c r="I1389" s="6"/>
      <c r="J1389" s="6"/>
      <c r="K1389" s="6"/>
      <c r="L1389" s="6"/>
      <c r="M1389" s="6"/>
      <c r="N1389" s="6"/>
      <c r="O1389" s="6"/>
      <c r="P1389" s="6"/>
      <c r="Q1389" s="6"/>
      <c r="R1389" s="6"/>
      <c r="S1389" s="6"/>
      <c r="T1389" s="6"/>
      <c r="U1389" s="6"/>
      <c r="V1389" s="6"/>
      <c r="W1389" s="6"/>
      <c r="X1389" s="6"/>
      <c r="Y1389" s="6"/>
      <c r="Z1389" s="6"/>
    </row>
    <row r="1390" spans="1:26" ht="14.25" customHeight="1" x14ac:dyDescent="0.2">
      <c r="A1390" s="6" t="s">
        <v>607</v>
      </c>
      <c r="B1390" s="6" t="s">
        <v>64</v>
      </c>
      <c r="C1390" s="6">
        <v>244</v>
      </c>
      <c r="D1390" s="6">
        <v>26602</v>
      </c>
      <c r="E1390" s="35">
        <v>41613</v>
      </c>
      <c r="F1390" s="35">
        <v>43422</v>
      </c>
      <c r="G1390" s="6">
        <v>1809</v>
      </c>
      <c r="H1390" s="6">
        <v>108</v>
      </c>
      <c r="I1390" s="6"/>
      <c r="J1390" s="6"/>
      <c r="K1390" s="6"/>
      <c r="L1390" s="6"/>
      <c r="M1390" s="6"/>
      <c r="N1390" s="6"/>
      <c r="O1390" s="6"/>
      <c r="P1390" s="6"/>
      <c r="Q1390" s="6"/>
      <c r="R1390" s="6"/>
      <c r="S1390" s="6"/>
      <c r="T1390" s="6"/>
      <c r="U1390" s="6"/>
      <c r="V1390" s="6"/>
      <c r="W1390" s="6"/>
      <c r="X1390" s="6"/>
      <c r="Y1390" s="6"/>
      <c r="Z1390" s="6"/>
    </row>
    <row r="1391" spans="1:26" ht="14.25" customHeight="1" x14ac:dyDescent="0.2">
      <c r="A1391" s="6" t="s">
        <v>3436</v>
      </c>
      <c r="B1391" s="6" t="s">
        <v>64</v>
      </c>
      <c r="C1391" s="6">
        <v>336</v>
      </c>
      <c r="D1391" s="6">
        <v>26512</v>
      </c>
      <c r="E1391" s="35">
        <v>43692</v>
      </c>
      <c r="F1391" s="35">
        <v>44302</v>
      </c>
      <c r="G1391" s="6">
        <v>610</v>
      </c>
      <c r="H1391" s="6">
        <v>77</v>
      </c>
      <c r="I1391" s="6"/>
      <c r="J1391" s="6"/>
      <c r="K1391" s="6"/>
      <c r="L1391" s="6"/>
      <c r="M1391" s="6"/>
      <c r="N1391" s="6"/>
      <c r="O1391" s="6"/>
      <c r="P1391" s="6"/>
      <c r="Q1391" s="6"/>
      <c r="R1391" s="6"/>
      <c r="S1391" s="6"/>
      <c r="T1391" s="6"/>
      <c r="U1391" s="6"/>
      <c r="V1391" s="6"/>
      <c r="W1391" s="6"/>
      <c r="X1391" s="6"/>
      <c r="Y1391" s="6"/>
      <c r="Z1391" s="6"/>
    </row>
    <row r="1392" spans="1:26" ht="14.25" customHeight="1" x14ac:dyDescent="0.2">
      <c r="A1392" s="6" t="s">
        <v>1184</v>
      </c>
      <c r="B1392" s="6" t="s">
        <v>64</v>
      </c>
      <c r="C1392" s="6">
        <v>282</v>
      </c>
      <c r="D1392" s="6">
        <v>26496</v>
      </c>
      <c r="E1392" s="35">
        <v>40427</v>
      </c>
      <c r="F1392" s="35">
        <v>43971</v>
      </c>
      <c r="G1392" s="6">
        <v>3544</v>
      </c>
      <c r="H1392" s="6">
        <v>80</v>
      </c>
      <c r="I1392" s="6"/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  <c r="U1392" s="6"/>
      <c r="V1392" s="6"/>
      <c r="W1392" s="6"/>
      <c r="X1392" s="6"/>
      <c r="Y1392" s="6"/>
      <c r="Z1392" s="6"/>
    </row>
    <row r="1393" spans="1:26" ht="14.25" customHeight="1" x14ac:dyDescent="0.2">
      <c r="A1393" s="6" t="s">
        <v>1184</v>
      </c>
      <c r="B1393" s="6" t="s">
        <v>64</v>
      </c>
      <c r="C1393" s="6">
        <v>282</v>
      </c>
      <c r="D1393" s="6">
        <v>26496</v>
      </c>
      <c r="E1393" s="35">
        <v>40427</v>
      </c>
      <c r="F1393" s="35">
        <v>43971</v>
      </c>
      <c r="G1393" s="6">
        <v>3544</v>
      </c>
      <c r="H1393" s="6">
        <v>80</v>
      </c>
      <c r="I1393" s="6"/>
      <c r="J1393" s="6"/>
      <c r="K1393" s="6"/>
      <c r="L1393" s="6"/>
      <c r="M1393" s="6"/>
      <c r="N1393" s="6"/>
      <c r="O1393" s="6"/>
      <c r="P1393" s="6"/>
      <c r="Q1393" s="6"/>
      <c r="R1393" s="6"/>
      <c r="S1393" s="6"/>
      <c r="T1393" s="6"/>
      <c r="U1393" s="6"/>
      <c r="V1393" s="6"/>
      <c r="W1393" s="6"/>
      <c r="X1393" s="6"/>
      <c r="Y1393" s="6"/>
      <c r="Z1393" s="6"/>
    </row>
    <row r="1394" spans="1:26" ht="14.25" customHeight="1" x14ac:dyDescent="0.2">
      <c r="A1394" s="6" t="s">
        <v>629</v>
      </c>
      <c r="B1394" s="6" t="s">
        <v>64</v>
      </c>
      <c r="C1394" s="6">
        <v>488</v>
      </c>
      <c r="D1394" s="6">
        <v>26435</v>
      </c>
      <c r="E1394" s="35">
        <v>40281</v>
      </c>
      <c r="F1394" s="35">
        <v>44776</v>
      </c>
      <c r="G1394" s="6">
        <v>4495</v>
      </c>
      <c r="H1394" s="6">
        <v>261</v>
      </c>
      <c r="I1394" s="6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</row>
    <row r="1395" spans="1:26" ht="14.25" customHeight="1" x14ac:dyDescent="0.2">
      <c r="A1395" s="6" t="s">
        <v>1287</v>
      </c>
      <c r="B1395" s="6" t="s">
        <v>64</v>
      </c>
      <c r="C1395" s="6">
        <v>357</v>
      </c>
      <c r="D1395" s="6">
        <v>26418</v>
      </c>
      <c r="E1395" s="35">
        <v>40584</v>
      </c>
      <c r="F1395" s="35">
        <v>44238</v>
      </c>
      <c r="G1395" s="6">
        <v>3654</v>
      </c>
      <c r="H1395" s="6">
        <v>178</v>
      </c>
      <c r="I1395" s="6"/>
      <c r="J1395" s="6"/>
      <c r="K1395" s="6"/>
      <c r="L1395" s="6"/>
      <c r="M1395" s="6"/>
      <c r="N1395" s="6"/>
      <c r="O1395" s="6"/>
      <c r="P1395" s="6"/>
      <c r="Q1395" s="6"/>
      <c r="R1395" s="6"/>
      <c r="S1395" s="6"/>
      <c r="T1395" s="6"/>
      <c r="U1395" s="6"/>
      <c r="V1395" s="6"/>
      <c r="W1395" s="6"/>
      <c r="X1395" s="6"/>
      <c r="Y1395" s="6"/>
      <c r="Z1395" s="6"/>
    </row>
    <row r="1396" spans="1:26" ht="14.25" customHeight="1" x14ac:dyDescent="0.2">
      <c r="A1396" s="6" t="s">
        <v>554</v>
      </c>
      <c r="B1396" s="6" t="s">
        <v>64</v>
      </c>
      <c r="C1396" s="6">
        <v>328</v>
      </c>
      <c r="D1396" s="6">
        <v>26350</v>
      </c>
      <c r="E1396" s="35">
        <v>42187</v>
      </c>
      <c r="F1396" s="35">
        <v>43933</v>
      </c>
      <c r="G1396" s="6">
        <v>1746</v>
      </c>
      <c r="H1396" s="6">
        <v>202</v>
      </c>
      <c r="I1396" s="6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</row>
    <row r="1397" spans="1:26" ht="14.25" customHeight="1" x14ac:dyDescent="0.2">
      <c r="A1397" s="6" t="s">
        <v>323</v>
      </c>
      <c r="B1397" s="6" t="s">
        <v>64</v>
      </c>
      <c r="C1397" s="6">
        <v>393</v>
      </c>
      <c r="D1397" s="6">
        <v>26335</v>
      </c>
      <c r="E1397" s="35">
        <v>41363</v>
      </c>
      <c r="F1397" s="35">
        <v>44363</v>
      </c>
      <c r="G1397" s="6">
        <v>3000</v>
      </c>
      <c r="H1397" s="6">
        <v>261</v>
      </c>
      <c r="I1397" s="6"/>
      <c r="J1397" s="6"/>
      <c r="K1397" s="6"/>
      <c r="L1397" s="6"/>
      <c r="M1397" s="6"/>
      <c r="N1397" s="6"/>
      <c r="O1397" s="6"/>
      <c r="P1397" s="6"/>
      <c r="Q1397" s="6"/>
      <c r="R1397" s="6"/>
      <c r="S1397" s="6"/>
      <c r="T1397" s="6"/>
      <c r="U1397" s="6"/>
      <c r="V1397" s="6"/>
      <c r="W1397" s="6"/>
      <c r="X1397" s="6"/>
      <c r="Y1397" s="6"/>
      <c r="Z1397" s="6"/>
    </row>
    <row r="1398" spans="1:26" ht="14.25" customHeight="1" x14ac:dyDescent="0.2">
      <c r="A1398" s="6" t="s">
        <v>620</v>
      </c>
      <c r="B1398" s="6" t="s">
        <v>3285</v>
      </c>
      <c r="C1398" s="6">
        <v>311</v>
      </c>
      <c r="D1398" s="6">
        <v>26323</v>
      </c>
      <c r="E1398" s="35">
        <v>42865</v>
      </c>
      <c r="F1398" s="35">
        <v>44745</v>
      </c>
      <c r="G1398" s="6">
        <v>1880</v>
      </c>
      <c r="H1398" s="6">
        <v>162</v>
      </c>
      <c r="I1398" s="6"/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  <c r="U1398" s="6"/>
      <c r="V1398" s="6"/>
      <c r="W1398" s="6"/>
      <c r="X1398" s="6"/>
      <c r="Y1398" s="6"/>
      <c r="Z1398" s="6"/>
    </row>
    <row r="1399" spans="1:26" ht="14.25" customHeight="1" x14ac:dyDescent="0.2">
      <c r="A1399" s="6" t="s">
        <v>1768</v>
      </c>
      <c r="B1399" s="6" t="s">
        <v>3297</v>
      </c>
      <c r="C1399" s="6">
        <v>349</v>
      </c>
      <c r="D1399" s="6">
        <v>26277</v>
      </c>
      <c r="E1399" s="35">
        <v>42685</v>
      </c>
      <c r="F1399" s="35">
        <v>44531</v>
      </c>
      <c r="G1399" s="6">
        <v>1846</v>
      </c>
      <c r="H1399" s="6">
        <v>132</v>
      </c>
      <c r="I1399" s="6"/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  <c r="U1399" s="6"/>
      <c r="V1399" s="6"/>
      <c r="W1399" s="6"/>
      <c r="X1399" s="6"/>
      <c r="Y1399" s="6"/>
      <c r="Z1399" s="6"/>
    </row>
    <row r="1400" spans="1:26" ht="14.25" customHeight="1" x14ac:dyDescent="0.2">
      <c r="A1400" s="6" t="s">
        <v>1557</v>
      </c>
      <c r="B1400" s="6" t="s">
        <v>3297</v>
      </c>
      <c r="C1400" s="6">
        <v>215</v>
      </c>
      <c r="D1400" s="6">
        <v>26207</v>
      </c>
      <c r="E1400" s="35">
        <v>38811</v>
      </c>
      <c r="F1400" s="35">
        <v>44631</v>
      </c>
      <c r="G1400" s="6">
        <v>5820</v>
      </c>
      <c r="H1400" s="6">
        <v>126</v>
      </c>
      <c r="I1400" s="6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6"/>
      <c r="W1400" s="6"/>
      <c r="X1400" s="6"/>
      <c r="Y1400" s="6"/>
      <c r="Z1400" s="6"/>
    </row>
    <row r="1401" spans="1:26" ht="14.25" customHeight="1" x14ac:dyDescent="0.2">
      <c r="A1401" s="6" t="s">
        <v>3437</v>
      </c>
      <c r="B1401" s="6" t="s">
        <v>3293</v>
      </c>
      <c r="C1401" s="6">
        <v>467</v>
      </c>
      <c r="D1401" s="6">
        <v>26203</v>
      </c>
      <c r="E1401" s="35">
        <v>42870</v>
      </c>
      <c r="F1401" s="35">
        <v>44302</v>
      </c>
      <c r="G1401" s="6">
        <v>1432</v>
      </c>
      <c r="H1401" s="6">
        <v>213</v>
      </c>
      <c r="I1401" s="6"/>
      <c r="J1401" s="6"/>
      <c r="K1401" s="6"/>
      <c r="L1401" s="6"/>
      <c r="M1401" s="6"/>
      <c r="N1401" s="6"/>
      <c r="O1401" s="6"/>
      <c r="P1401" s="6"/>
      <c r="Q1401" s="6"/>
      <c r="R1401" s="6"/>
      <c r="S1401" s="6"/>
      <c r="T1401" s="6"/>
      <c r="U1401" s="6"/>
      <c r="V1401" s="6"/>
      <c r="W1401" s="6"/>
      <c r="X1401" s="6"/>
      <c r="Y1401" s="6"/>
      <c r="Z1401" s="6"/>
    </row>
    <row r="1402" spans="1:26" ht="14.25" customHeight="1" x14ac:dyDescent="0.2">
      <c r="A1402" s="6" t="s">
        <v>3438</v>
      </c>
      <c r="B1402" s="6" t="s">
        <v>64</v>
      </c>
      <c r="C1402" s="6">
        <v>441</v>
      </c>
      <c r="D1402" s="6">
        <v>26188</v>
      </c>
      <c r="E1402" s="35">
        <v>43055</v>
      </c>
      <c r="F1402" s="35">
        <v>44096</v>
      </c>
      <c r="G1402" s="6">
        <v>1041</v>
      </c>
      <c r="H1402" s="6">
        <v>240</v>
      </c>
      <c r="I1402" s="6"/>
      <c r="J1402" s="6"/>
      <c r="K1402" s="6"/>
      <c r="L1402" s="6"/>
      <c r="M1402" s="6"/>
      <c r="N1402" s="6"/>
      <c r="O1402" s="6"/>
      <c r="P1402" s="6"/>
      <c r="Q1402" s="6"/>
      <c r="R1402" s="6"/>
      <c r="S1402" s="6"/>
      <c r="T1402" s="6"/>
      <c r="U1402" s="6"/>
      <c r="V1402" s="6"/>
      <c r="W1402" s="6"/>
      <c r="X1402" s="6"/>
      <c r="Y1402" s="6"/>
      <c r="Z1402" s="6"/>
    </row>
    <row r="1403" spans="1:26" ht="14.25" customHeight="1" x14ac:dyDescent="0.2">
      <c r="A1403" s="6" t="s">
        <v>1726</v>
      </c>
      <c r="B1403" s="6" t="s">
        <v>3297</v>
      </c>
      <c r="C1403" s="6">
        <v>179</v>
      </c>
      <c r="D1403" s="6">
        <v>26058</v>
      </c>
      <c r="E1403" s="35">
        <v>43779</v>
      </c>
      <c r="F1403" s="35">
        <v>44630</v>
      </c>
      <c r="G1403" s="6">
        <v>851</v>
      </c>
      <c r="H1403" s="6">
        <v>83</v>
      </c>
      <c r="I1403" s="6"/>
      <c r="J1403" s="6"/>
      <c r="K1403" s="6"/>
      <c r="L1403" s="6"/>
      <c r="M1403" s="6"/>
      <c r="N1403" s="6"/>
      <c r="O1403" s="6"/>
      <c r="P1403" s="6"/>
      <c r="Q1403" s="6"/>
      <c r="R1403" s="6"/>
      <c r="S1403" s="6"/>
      <c r="T1403" s="6"/>
      <c r="U1403" s="6"/>
      <c r="V1403" s="6"/>
      <c r="W1403" s="6"/>
      <c r="X1403" s="6"/>
      <c r="Y1403" s="6"/>
      <c r="Z1403" s="6"/>
    </row>
    <row r="1404" spans="1:26" ht="14.25" customHeight="1" x14ac:dyDescent="0.2">
      <c r="A1404" s="6" t="s">
        <v>1356</v>
      </c>
      <c r="B1404" s="6" t="s">
        <v>64</v>
      </c>
      <c r="C1404" s="6">
        <v>224</v>
      </c>
      <c r="D1404" s="6">
        <v>26020</v>
      </c>
      <c r="E1404" s="35">
        <v>42067</v>
      </c>
      <c r="F1404" s="35">
        <v>43403</v>
      </c>
      <c r="G1404" s="6">
        <v>1336</v>
      </c>
      <c r="H1404" s="6">
        <v>181</v>
      </c>
      <c r="I1404" s="6"/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  <c r="U1404" s="6"/>
      <c r="V1404" s="6"/>
      <c r="W1404" s="6"/>
      <c r="X1404" s="6"/>
      <c r="Y1404" s="6"/>
      <c r="Z1404" s="6"/>
    </row>
    <row r="1405" spans="1:26" ht="14.25" customHeight="1" x14ac:dyDescent="0.2">
      <c r="A1405" s="6" t="s">
        <v>851</v>
      </c>
      <c r="B1405" s="6" t="s">
        <v>64</v>
      </c>
      <c r="C1405" s="6">
        <v>136</v>
      </c>
      <c r="D1405" s="6">
        <v>25985</v>
      </c>
      <c r="E1405" s="35">
        <v>40195</v>
      </c>
      <c r="F1405" s="35">
        <v>44746</v>
      </c>
      <c r="G1405" s="6">
        <v>4551</v>
      </c>
      <c r="H1405" s="6">
        <v>107</v>
      </c>
      <c r="I1405" s="6"/>
      <c r="J1405" s="6"/>
      <c r="K1405" s="6"/>
      <c r="L1405" s="6"/>
      <c r="M1405" s="6"/>
      <c r="N1405" s="6"/>
      <c r="O1405" s="6"/>
      <c r="P1405" s="6"/>
      <c r="Q1405" s="6"/>
      <c r="R1405" s="6"/>
      <c r="S1405" s="6"/>
      <c r="T1405" s="6"/>
      <c r="U1405" s="6"/>
      <c r="V1405" s="6"/>
      <c r="W1405" s="6"/>
      <c r="X1405" s="6"/>
      <c r="Y1405" s="6"/>
      <c r="Z1405" s="6"/>
    </row>
    <row r="1406" spans="1:26" ht="14.25" customHeight="1" x14ac:dyDescent="0.2">
      <c r="A1406" s="6" t="s">
        <v>296</v>
      </c>
      <c r="B1406" s="6" t="s">
        <v>64</v>
      </c>
      <c r="C1406" s="6">
        <v>249</v>
      </c>
      <c r="D1406" s="6">
        <v>25948</v>
      </c>
      <c r="E1406" s="35">
        <v>40287</v>
      </c>
      <c r="F1406" s="35">
        <v>43746</v>
      </c>
      <c r="G1406" s="6">
        <v>3459</v>
      </c>
      <c r="H1406" s="6">
        <v>139</v>
      </c>
      <c r="I1406" s="6"/>
      <c r="J1406" s="6"/>
      <c r="K1406" s="6"/>
      <c r="L1406" s="6"/>
      <c r="M1406" s="6"/>
      <c r="N1406" s="6"/>
      <c r="O1406" s="6"/>
      <c r="P1406" s="6"/>
      <c r="Q1406" s="6"/>
      <c r="R1406" s="6"/>
      <c r="S1406" s="6"/>
      <c r="T1406" s="6"/>
      <c r="U1406" s="6"/>
      <c r="V1406" s="6"/>
      <c r="W1406" s="6"/>
      <c r="X1406" s="6"/>
      <c r="Y1406" s="6"/>
      <c r="Z1406" s="6"/>
    </row>
    <row r="1407" spans="1:26" ht="14.25" customHeight="1" x14ac:dyDescent="0.2">
      <c r="A1407" s="6" t="s">
        <v>1756</v>
      </c>
      <c r="B1407" s="6" t="s">
        <v>3297</v>
      </c>
      <c r="C1407" s="6">
        <v>237</v>
      </c>
      <c r="D1407" s="6">
        <v>25895</v>
      </c>
      <c r="E1407" s="35">
        <v>42363</v>
      </c>
      <c r="F1407" s="35">
        <v>44218</v>
      </c>
      <c r="G1407" s="6">
        <v>1855</v>
      </c>
      <c r="H1407" s="6">
        <v>166</v>
      </c>
      <c r="I1407" s="6"/>
      <c r="J1407" s="6"/>
      <c r="K1407" s="6"/>
      <c r="L1407" s="6"/>
      <c r="M1407" s="6"/>
      <c r="N1407" s="6"/>
      <c r="O1407" s="6"/>
      <c r="P1407" s="6"/>
      <c r="Q1407" s="6"/>
      <c r="R1407" s="6"/>
      <c r="S1407" s="6"/>
      <c r="T1407" s="6"/>
      <c r="U1407" s="6"/>
      <c r="V1407" s="6"/>
      <c r="W1407" s="6"/>
      <c r="X1407" s="6"/>
      <c r="Y1407" s="6"/>
      <c r="Z1407" s="6"/>
    </row>
    <row r="1408" spans="1:26" ht="14.25" customHeight="1" x14ac:dyDescent="0.2">
      <c r="A1408" s="6" t="s">
        <v>1042</v>
      </c>
      <c r="B1408" s="6" t="s">
        <v>64</v>
      </c>
      <c r="C1408" s="6">
        <v>271</v>
      </c>
      <c r="D1408" s="6">
        <v>25863</v>
      </c>
      <c r="E1408" s="35">
        <v>39117</v>
      </c>
      <c r="F1408" s="35">
        <v>44752</v>
      </c>
      <c r="G1408" s="6">
        <v>5635</v>
      </c>
      <c r="H1408" s="6">
        <v>176</v>
      </c>
      <c r="I1408" s="6"/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  <c r="U1408" s="6"/>
      <c r="V1408" s="6"/>
      <c r="W1408" s="6"/>
      <c r="X1408" s="6"/>
      <c r="Y1408" s="6"/>
      <c r="Z1408" s="6"/>
    </row>
    <row r="1409" spans="1:26" ht="14.25" customHeight="1" x14ac:dyDescent="0.2">
      <c r="A1409" s="6" t="s">
        <v>965</v>
      </c>
      <c r="B1409" s="6" t="s">
        <v>64</v>
      </c>
      <c r="C1409" s="6">
        <v>215</v>
      </c>
      <c r="D1409" s="6">
        <v>25847</v>
      </c>
      <c r="E1409" s="35">
        <v>43367</v>
      </c>
      <c r="F1409" s="35">
        <v>44720</v>
      </c>
      <c r="G1409" s="6">
        <v>1353</v>
      </c>
      <c r="H1409" s="6">
        <v>108</v>
      </c>
      <c r="I1409" s="6"/>
      <c r="J1409" s="6"/>
      <c r="K1409" s="6"/>
      <c r="L1409" s="6"/>
      <c r="M1409" s="6"/>
      <c r="N1409" s="6"/>
      <c r="O1409" s="6"/>
      <c r="P1409" s="6"/>
      <c r="Q1409" s="6"/>
      <c r="R1409" s="6"/>
      <c r="S1409" s="6"/>
      <c r="T1409" s="6"/>
      <c r="U1409" s="6"/>
      <c r="V1409" s="6"/>
      <c r="W1409" s="6"/>
      <c r="X1409" s="6"/>
      <c r="Y1409" s="6"/>
      <c r="Z1409" s="6"/>
    </row>
    <row r="1410" spans="1:26" ht="14.25" customHeight="1" x14ac:dyDescent="0.2">
      <c r="A1410" s="6" t="s">
        <v>1150</v>
      </c>
      <c r="B1410" s="6" t="s">
        <v>64</v>
      </c>
      <c r="C1410" s="6">
        <v>312</v>
      </c>
      <c r="D1410" s="6">
        <v>25810</v>
      </c>
      <c r="E1410" s="35">
        <v>37479</v>
      </c>
      <c r="F1410" s="35">
        <v>44513</v>
      </c>
      <c r="G1410" s="6">
        <v>7034</v>
      </c>
      <c r="H1410" s="6">
        <v>165</v>
      </c>
      <c r="I1410" s="6"/>
      <c r="J1410" s="6"/>
      <c r="K1410" s="6"/>
      <c r="L1410" s="6"/>
      <c r="M1410" s="6"/>
      <c r="N1410" s="6"/>
      <c r="O1410" s="6"/>
      <c r="P1410" s="6"/>
      <c r="Q1410" s="6"/>
      <c r="R1410" s="6"/>
      <c r="S1410" s="6"/>
      <c r="T1410" s="6"/>
      <c r="U1410" s="6"/>
      <c r="V1410" s="6"/>
      <c r="W1410" s="6"/>
      <c r="X1410" s="6"/>
      <c r="Y1410" s="6"/>
      <c r="Z1410" s="6"/>
    </row>
    <row r="1411" spans="1:26" ht="14.25" customHeight="1" x14ac:dyDescent="0.2">
      <c r="A1411" s="6" t="s">
        <v>363</v>
      </c>
      <c r="B1411" s="6" t="s">
        <v>3285</v>
      </c>
      <c r="C1411" s="6">
        <v>153</v>
      </c>
      <c r="D1411" s="6">
        <v>25729</v>
      </c>
      <c r="E1411" s="35">
        <v>40728</v>
      </c>
      <c r="F1411" s="35">
        <v>43750</v>
      </c>
      <c r="G1411" s="6">
        <v>3022</v>
      </c>
      <c r="H1411" s="6">
        <v>53</v>
      </c>
      <c r="I1411" s="6"/>
      <c r="J1411" s="6"/>
      <c r="K1411" s="6"/>
      <c r="L1411" s="6"/>
      <c r="M1411" s="6"/>
      <c r="N1411" s="6"/>
      <c r="O1411" s="6"/>
      <c r="P1411" s="6"/>
      <c r="Q1411" s="6"/>
      <c r="R1411" s="6"/>
      <c r="S1411" s="6"/>
      <c r="T1411" s="6"/>
      <c r="U1411" s="6"/>
      <c r="V1411" s="6"/>
      <c r="W1411" s="6"/>
      <c r="X1411" s="6"/>
      <c r="Y1411" s="6"/>
      <c r="Z1411" s="6"/>
    </row>
    <row r="1412" spans="1:26" ht="14.25" customHeight="1" x14ac:dyDescent="0.2">
      <c r="A1412" s="6" t="s">
        <v>746</v>
      </c>
      <c r="B1412" s="6" t="s">
        <v>64</v>
      </c>
      <c r="C1412" s="6">
        <v>214</v>
      </c>
      <c r="D1412" s="6">
        <v>25728</v>
      </c>
      <c r="E1412" s="35">
        <v>42813</v>
      </c>
      <c r="F1412" s="35">
        <v>44707</v>
      </c>
      <c r="G1412" s="6">
        <v>1894</v>
      </c>
      <c r="H1412" s="6">
        <v>33</v>
      </c>
      <c r="I1412" s="6"/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  <c r="U1412" s="6"/>
      <c r="V1412" s="6"/>
      <c r="W1412" s="6"/>
      <c r="X1412" s="6"/>
      <c r="Y1412" s="6"/>
      <c r="Z1412" s="6"/>
    </row>
    <row r="1413" spans="1:26" ht="14.25" customHeight="1" x14ac:dyDescent="0.2">
      <c r="A1413" s="6" t="s">
        <v>169</v>
      </c>
      <c r="B1413" s="6" t="s">
        <v>64</v>
      </c>
      <c r="C1413" s="6">
        <v>260</v>
      </c>
      <c r="D1413" s="6">
        <v>25725</v>
      </c>
      <c r="E1413" s="35">
        <v>41421</v>
      </c>
      <c r="F1413" s="35">
        <v>43410</v>
      </c>
      <c r="G1413" s="6">
        <v>1989</v>
      </c>
      <c r="H1413" s="6">
        <v>128</v>
      </c>
      <c r="I1413" s="6"/>
      <c r="J1413" s="6"/>
      <c r="K1413" s="6"/>
      <c r="L1413" s="6"/>
      <c r="M1413" s="6"/>
      <c r="N1413" s="6"/>
      <c r="O1413" s="6"/>
      <c r="P1413" s="6"/>
      <c r="Q1413" s="6"/>
      <c r="R1413" s="6"/>
      <c r="S1413" s="6"/>
      <c r="T1413" s="6"/>
      <c r="U1413" s="6"/>
      <c r="V1413" s="6"/>
      <c r="W1413" s="6"/>
      <c r="X1413" s="6"/>
      <c r="Y1413" s="6"/>
      <c r="Z1413" s="6"/>
    </row>
    <row r="1414" spans="1:26" ht="14.25" customHeight="1" x14ac:dyDescent="0.2">
      <c r="A1414" s="6" t="s">
        <v>3439</v>
      </c>
      <c r="B1414" s="6" t="s">
        <v>64</v>
      </c>
      <c r="C1414" s="6">
        <v>513</v>
      </c>
      <c r="D1414" s="6">
        <v>25673</v>
      </c>
      <c r="E1414" s="35">
        <v>43238</v>
      </c>
      <c r="F1414" s="35">
        <v>44216</v>
      </c>
      <c r="G1414" s="6">
        <v>978</v>
      </c>
      <c r="H1414" s="6">
        <v>82</v>
      </c>
      <c r="I1414" s="6"/>
      <c r="J1414" s="6"/>
      <c r="K1414" s="6"/>
      <c r="L1414" s="6"/>
      <c r="M1414" s="6"/>
      <c r="N1414" s="6"/>
      <c r="O1414" s="6"/>
      <c r="P1414" s="6"/>
      <c r="Q1414" s="6"/>
      <c r="R1414" s="6"/>
      <c r="S1414" s="6"/>
      <c r="T1414" s="6"/>
      <c r="U1414" s="6"/>
      <c r="V1414" s="6"/>
      <c r="W1414" s="6"/>
      <c r="X1414" s="6"/>
      <c r="Y1414" s="6"/>
      <c r="Z1414" s="6"/>
    </row>
    <row r="1415" spans="1:26" ht="14.25" customHeight="1" x14ac:dyDescent="0.2">
      <c r="A1415" s="6" t="s">
        <v>1433</v>
      </c>
      <c r="B1415" s="6" t="s">
        <v>3285</v>
      </c>
      <c r="C1415" s="6">
        <v>307</v>
      </c>
      <c r="D1415" s="6">
        <v>25533</v>
      </c>
      <c r="E1415" s="35">
        <v>43455</v>
      </c>
      <c r="F1415" s="35">
        <v>44120</v>
      </c>
      <c r="G1415" s="6">
        <v>665</v>
      </c>
      <c r="H1415" s="6">
        <v>104</v>
      </c>
      <c r="I1415" s="6"/>
      <c r="J1415" s="6"/>
      <c r="K1415" s="6"/>
      <c r="L1415" s="6"/>
      <c r="M1415" s="6"/>
      <c r="N1415" s="6"/>
      <c r="O1415" s="6"/>
      <c r="P1415" s="6"/>
      <c r="Q1415" s="6"/>
      <c r="R1415" s="6"/>
      <c r="S1415" s="6"/>
      <c r="T1415" s="6"/>
      <c r="U1415" s="6"/>
      <c r="V1415" s="6"/>
      <c r="W1415" s="6"/>
      <c r="X1415" s="6"/>
      <c r="Y1415" s="6"/>
      <c r="Z1415" s="6"/>
    </row>
    <row r="1416" spans="1:26" ht="14.25" customHeight="1" x14ac:dyDescent="0.2">
      <c r="A1416" s="6" t="s">
        <v>665</v>
      </c>
      <c r="B1416" s="6" t="s">
        <v>3285</v>
      </c>
      <c r="C1416" s="6">
        <v>130</v>
      </c>
      <c r="D1416" s="6">
        <v>25485</v>
      </c>
      <c r="E1416" s="35">
        <v>40479</v>
      </c>
      <c r="F1416" s="35">
        <v>44660</v>
      </c>
      <c r="G1416" s="6">
        <v>4181</v>
      </c>
      <c r="H1416" s="6">
        <v>16</v>
      </c>
      <c r="I1416" s="6"/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  <c r="U1416" s="6"/>
      <c r="V1416" s="6"/>
      <c r="W1416" s="6"/>
      <c r="X1416" s="6"/>
      <c r="Y1416" s="6"/>
      <c r="Z1416" s="6"/>
    </row>
    <row r="1417" spans="1:26" ht="14.25" customHeight="1" x14ac:dyDescent="0.2">
      <c r="A1417" s="6" t="s">
        <v>63</v>
      </c>
      <c r="B1417" s="6" t="s">
        <v>64</v>
      </c>
      <c r="C1417" s="6">
        <v>158</v>
      </c>
      <c r="D1417" s="6">
        <v>25335</v>
      </c>
      <c r="E1417" s="35">
        <v>40609</v>
      </c>
      <c r="F1417" s="35">
        <v>41484</v>
      </c>
      <c r="G1417" s="6">
        <v>875</v>
      </c>
      <c r="H1417" s="6">
        <v>80</v>
      </c>
      <c r="I1417" s="6"/>
      <c r="J1417" s="6"/>
      <c r="K1417" s="6"/>
      <c r="L1417" s="6"/>
      <c r="M1417" s="6"/>
      <c r="N1417" s="6"/>
      <c r="O1417" s="6"/>
      <c r="P1417" s="6"/>
      <c r="Q1417" s="6"/>
      <c r="R1417" s="6"/>
      <c r="S1417" s="6"/>
      <c r="T1417" s="6"/>
      <c r="U1417" s="6"/>
      <c r="V1417" s="6"/>
      <c r="W1417" s="6"/>
      <c r="X1417" s="6"/>
      <c r="Y1417" s="6"/>
      <c r="Z1417" s="6"/>
    </row>
    <row r="1418" spans="1:26" ht="14.25" customHeight="1" x14ac:dyDescent="0.2">
      <c r="A1418" s="6" t="s">
        <v>677</v>
      </c>
      <c r="B1418" s="6" t="s">
        <v>64</v>
      </c>
      <c r="C1418" s="6">
        <v>207</v>
      </c>
      <c r="D1418" s="6">
        <v>25269</v>
      </c>
      <c r="E1418" s="35">
        <v>39692</v>
      </c>
      <c r="F1418" s="35">
        <v>44340</v>
      </c>
      <c r="G1418" s="6">
        <v>4648</v>
      </c>
      <c r="H1418" s="6">
        <v>119</v>
      </c>
      <c r="I1418" s="6"/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  <c r="U1418" s="6"/>
      <c r="V1418" s="6"/>
      <c r="W1418" s="6"/>
      <c r="X1418" s="6"/>
      <c r="Y1418" s="6"/>
      <c r="Z1418" s="6"/>
    </row>
    <row r="1419" spans="1:26" ht="14.25" customHeight="1" x14ac:dyDescent="0.2">
      <c r="A1419" s="6" t="s">
        <v>1690</v>
      </c>
      <c r="B1419" s="6" t="s">
        <v>3297</v>
      </c>
      <c r="C1419" s="6">
        <v>165</v>
      </c>
      <c r="D1419" s="6">
        <v>25264</v>
      </c>
      <c r="E1419" s="35">
        <v>42045</v>
      </c>
      <c r="F1419" s="35">
        <v>44566</v>
      </c>
      <c r="G1419" s="6">
        <v>2521</v>
      </c>
      <c r="H1419" s="6">
        <v>124</v>
      </c>
      <c r="I1419" s="6"/>
      <c r="J1419" s="6"/>
      <c r="K1419" s="6"/>
      <c r="L1419" s="6"/>
      <c r="M1419" s="6"/>
      <c r="N1419" s="6"/>
      <c r="O1419" s="6"/>
      <c r="P1419" s="6"/>
      <c r="Q1419" s="6"/>
      <c r="R1419" s="6"/>
      <c r="S1419" s="6"/>
      <c r="T1419" s="6"/>
      <c r="U1419" s="6"/>
      <c r="V1419" s="6"/>
      <c r="W1419" s="6"/>
      <c r="X1419" s="6"/>
      <c r="Y1419" s="6"/>
      <c r="Z1419" s="6"/>
    </row>
    <row r="1420" spans="1:26" ht="14.25" customHeight="1" x14ac:dyDescent="0.2">
      <c r="A1420" s="6" t="s">
        <v>1274</v>
      </c>
      <c r="B1420" s="6" t="s">
        <v>64</v>
      </c>
      <c r="C1420" s="6">
        <v>588</v>
      </c>
      <c r="D1420" s="6">
        <v>25254</v>
      </c>
      <c r="E1420" s="35">
        <v>39150</v>
      </c>
      <c r="F1420" s="35">
        <v>44757</v>
      </c>
      <c r="G1420" s="6">
        <v>5607</v>
      </c>
      <c r="H1420" s="6">
        <v>388</v>
      </c>
      <c r="I1420" s="6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  <c r="U1420" s="6"/>
      <c r="V1420" s="6"/>
      <c r="W1420" s="6"/>
      <c r="X1420" s="6"/>
      <c r="Y1420" s="6"/>
      <c r="Z1420" s="6"/>
    </row>
    <row r="1421" spans="1:26" ht="14.25" customHeight="1" x14ac:dyDescent="0.2">
      <c r="A1421" s="6" t="s">
        <v>78</v>
      </c>
      <c r="B1421" s="6" t="s">
        <v>64</v>
      </c>
      <c r="C1421" s="6">
        <v>285</v>
      </c>
      <c r="D1421" s="6">
        <v>25247</v>
      </c>
      <c r="E1421" s="35">
        <v>42639</v>
      </c>
      <c r="F1421" s="35">
        <v>43694</v>
      </c>
      <c r="G1421" s="6">
        <v>1055</v>
      </c>
      <c r="H1421" s="6">
        <v>100</v>
      </c>
      <c r="I1421" s="6"/>
      <c r="J1421" s="6"/>
      <c r="K1421" s="6"/>
      <c r="L1421" s="6"/>
      <c r="M1421" s="6"/>
      <c r="N1421" s="6"/>
      <c r="O1421" s="6"/>
      <c r="P1421" s="6"/>
      <c r="Q1421" s="6"/>
      <c r="R1421" s="6"/>
      <c r="S1421" s="6"/>
      <c r="T1421" s="6"/>
      <c r="U1421" s="6"/>
      <c r="V1421" s="6"/>
      <c r="W1421" s="6"/>
      <c r="X1421" s="6"/>
      <c r="Y1421" s="6"/>
      <c r="Z1421" s="6"/>
    </row>
    <row r="1422" spans="1:26" ht="14.25" customHeight="1" x14ac:dyDescent="0.2">
      <c r="A1422" s="6" t="s">
        <v>592</v>
      </c>
      <c r="B1422" s="6" t="s">
        <v>64</v>
      </c>
      <c r="C1422" s="6">
        <v>396</v>
      </c>
      <c r="D1422" s="6">
        <v>25195</v>
      </c>
      <c r="E1422" s="35">
        <v>41286</v>
      </c>
      <c r="F1422" s="35">
        <v>43195</v>
      </c>
      <c r="G1422" s="6">
        <v>1909</v>
      </c>
      <c r="H1422" s="6">
        <v>150</v>
      </c>
      <c r="I1422" s="6"/>
      <c r="J1422" s="6"/>
      <c r="K1422" s="6"/>
      <c r="L1422" s="6"/>
      <c r="M1422" s="6"/>
      <c r="N1422" s="6"/>
      <c r="O1422" s="6"/>
      <c r="P1422" s="6"/>
      <c r="Q1422" s="6"/>
      <c r="R1422" s="6"/>
      <c r="S1422" s="6"/>
      <c r="T1422" s="6"/>
      <c r="U1422" s="6"/>
      <c r="V1422" s="6"/>
      <c r="W1422" s="6"/>
      <c r="X1422" s="6"/>
      <c r="Y1422" s="6"/>
      <c r="Z1422" s="6"/>
    </row>
    <row r="1423" spans="1:26" ht="14.25" customHeight="1" x14ac:dyDescent="0.2">
      <c r="A1423" s="6" t="s">
        <v>659</v>
      </c>
      <c r="B1423" s="6" t="s">
        <v>64</v>
      </c>
      <c r="C1423" s="6">
        <v>302</v>
      </c>
      <c r="D1423" s="6">
        <v>25189</v>
      </c>
      <c r="E1423" s="35">
        <v>40681</v>
      </c>
      <c r="F1423" s="35">
        <v>44756</v>
      </c>
      <c r="G1423" s="6">
        <v>4075</v>
      </c>
      <c r="H1423" s="6">
        <v>135</v>
      </c>
      <c r="I1423" s="6"/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  <c r="U1423" s="6"/>
      <c r="V1423" s="6"/>
      <c r="W1423" s="6"/>
      <c r="X1423" s="6"/>
      <c r="Y1423" s="6"/>
      <c r="Z1423" s="6"/>
    </row>
    <row r="1424" spans="1:26" ht="14.25" customHeight="1" x14ac:dyDescent="0.2">
      <c r="A1424" s="6" t="s">
        <v>1081</v>
      </c>
      <c r="B1424" s="6" t="s">
        <v>64</v>
      </c>
      <c r="C1424" s="6">
        <v>549</v>
      </c>
      <c r="D1424" s="6">
        <v>25050</v>
      </c>
      <c r="E1424" s="35">
        <v>40159</v>
      </c>
      <c r="F1424" s="35">
        <v>44521</v>
      </c>
      <c r="G1424" s="6">
        <v>4362</v>
      </c>
      <c r="H1424" s="6">
        <v>178</v>
      </c>
      <c r="I1424" s="6"/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  <c r="U1424" s="6"/>
      <c r="V1424" s="6"/>
      <c r="W1424" s="6"/>
      <c r="X1424" s="6"/>
      <c r="Y1424" s="6"/>
      <c r="Z1424" s="6"/>
    </row>
    <row r="1425" spans="1:26" ht="14.25" customHeight="1" x14ac:dyDescent="0.2">
      <c r="A1425" s="6" t="s">
        <v>151</v>
      </c>
      <c r="B1425" s="6" t="s">
        <v>3285</v>
      </c>
      <c r="C1425" s="6">
        <v>112</v>
      </c>
      <c r="D1425" s="6">
        <v>25026</v>
      </c>
      <c r="E1425" s="35">
        <v>43393</v>
      </c>
      <c r="F1425" s="35">
        <v>44746</v>
      </c>
      <c r="G1425" s="6">
        <v>1353</v>
      </c>
      <c r="H1425" s="6">
        <v>84</v>
      </c>
      <c r="I1425" s="6"/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  <c r="U1425" s="6"/>
      <c r="V1425" s="6"/>
      <c r="W1425" s="6"/>
      <c r="X1425" s="6"/>
      <c r="Y1425" s="6"/>
      <c r="Z1425" s="6"/>
    </row>
    <row r="1426" spans="1:26" ht="14.25" customHeight="1" x14ac:dyDescent="0.2">
      <c r="A1426" s="6" t="s">
        <v>3440</v>
      </c>
      <c r="B1426" s="6" t="s">
        <v>3293</v>
      </c>
      <c r="C1426" s="6">
        <v>198</v>
      </c>
      <c r="D1426" s="6">
        <v>25023</v>
      </c>
      <c r="E1426" s="35">
        <v>41428</v>
      </c>
      <c r="F1426" s="35">
        <v>43137</v>
      </c>
      <c r="G1426" s="6">
        <v>1709</v>
      </c>
      <c r="H1426" s="6">
        <v>127</v>
      </c>
      <c r="I1426" s="6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6"/>
      <c r="W1426" s="6"/>
      <c r="X1426" s="6"/>
      <c r="Y1426" s="6"/>
      <c r="Z1426" s="6"/>
    </row>
    <row r="1427" spans="1:26" ht="14.25" customHeight="1" x14ac:dyDescent="0.2">
      <c r="A1427" s="6" t="s">
        <v>1727</v>
      </c>
      <c r="B1427" s="6" t="s">
        <v>3297</v>
      </c>
      <c r="C1427" s="6">
        <v>915</v>
      </c>
      <c r="D1427" s="6">
        <v>24966</v>
      </c>
      <c r="E1427" s="35">
        <v>42459</v>
      </c>
      <c r="F1427" s="35">
        <v>43390</v>
      </c>
      <c r="G1427" s="6">
        <v>931</v>
      </c>
      <c r="H1427" s="6">
        <v>496</v>
      </c>
      <c r="I1427" s="6"/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  <c r="U1427" s="6"/>
      <c r="V1427" s="6"/>
      <c r="W1427" s="6"/>
      <c r="X1427" s="6"/>
      <c r="Y1427" s="6"/>
      <c r="Z1427" s="6"/>
    </row>
    <row r="1428" spans="1:26" ht="14.25" customHeight="1" x14ac:dyDescent="0.2">
      <c r="A1428" s="6" t="s">
        <v>773</v>
      </c>
      <c r="B1428" s="6" t="s">
        <v>64</v>
      </c>
      <c r="C1428" s="6">
        <v>172</v>
      </c>
      <c r="D1428" s="6">
        <v>24922</v>
      </c>
      <c r="E1428" s="35">
        <v>41007</v>
      </c>
      <c r="F1428" s="35">
        <v>44601</v>
      </c>
      <c r="G1428" s="6">
        <v>3594</v>
      </c>
      <c r="H1428" s="6">
        <v>136</v>
      </c>
      <c r="I1428" s="6"/>
      <c r="J1428" s="6"/>
      <c r="K1428" s="6"/>
      <c r="L1428" s="6"/>
      <c r="M1428" s="6"/>
      <c r="N1428" s="6"/>
      <c r="O1428" s="6"/>
      <c r="P1428" s="6"/>
      <c r="Q1428" s="6"/>
      <c r="R1428" s="6"/>
      <c r="S1428" s="6"/>
      <c r="T1428" s="6"/>
      <c r="U1428" s="6"/>
      <c r="V1428" s="6"/>
      <c r="W1428" s="6"/>
      <c r="X1428" s="6"/>
      <c r="Y1428" s="6"/>
      <c r="Z1428" s="6"/>
    </row>
    <row r="1429" spans="1:26" ht="14.25" customHeight="1" x14ac:dyDescent="0.2">
      <c r="A1429" s="6" t="s">
        <v>1474</v>
      </c>
      <c r="B1429" s="6" t="s">
        <v>64</v>
      </c>
      <c r="C1429" s="6">
        <v>545</v>
      </c>
      <c r="D1429" s="6">
        <v>24860</v>
      </c>
      <c r="E1429" s="35">
        <v>42184</v>
      </c>
      <c r="F1429" s="35">
        <v>44771</v>
      </c>
      <c r="G1429" s="6">
        <v>2587</v>
      </c>
      <c r="H1429" s="6">
        <v>205</v>
      </c>
      <c r="I1429" s="6"/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  <c r="U1429" s="6"/>
      <c r="V1429" s="6"/>
      <c r="W1429" s="6"/>
      <c r="X1429" s="6"/>
      <c r="Y1429" s="6"/>
      <c r="Z1429" s="6"/>
    </row>
    <row r="1430" spans="1:26" ht="14.25" customHeight="1" x14ac:dyDescent="0.2">
      <c r="A1430" s="6" t="s">
        <v>1562</v>
      </c>
      <c r="B1430" s="6" t="s">
        <v>3297</v>
      </c>
      <c r="C1430" s="6">
        <v>266</v>
      </c>
      <c r="D1430" s="6">
        <v>24814</v>
      </c>
      <c r="E1430" s="35">
        <v>43809</v>
      </c>
      <c r="F1430" s="35">
        <v>44308</v>
      </c>
      <c r="G1430" s="6">
        <v>499</v>
      </c>
      <c r="H1430" s="6">
        <v>113</v>
      </c>
      <c r="I1430" s="6"/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  <c r="U1430" s="6"/>
      <c r="V1430" s="6"/>
      <c r="W1430" s="6"/>
      <c r="X1430" s="6"/>
      <c r="Y1430" s="6"/>
      <c r="Z1430" s="6"/>
    </row>
    <row r="1431" spans="1:26" ht="14.25" customHeight="1" x14ac:dyDescent="0.2">
      <c r="A1431" s="6" t="s">
        <v>1626</v>
      </c>
      <c r="B1431" s="6" t="s">
        <v>3297</v>
      </c>
      <c r="C1431" s="6">
        <v>174</v>
      </c>
      <c r="D1431" s="6">
        <v>24813</v>
      </c>
      <c r="E1431" s="35">
        <v>41988</v>
      </c>
      <c r="F1431" s="35">
        <v>44595</v>
      </c>
      <c r="G1431" s="6">
        <v>2607</v>
      </c>
      <c r="H1431" s="6">
        <v>128</v>
      </c>
      <c r="I1431" s="6"/>
      <c r="J1431" s="6"/>
      <c r="K1431" s="6"/>
      <c r="L1431" s="6"/>
      <c r="M1431" s="6"/>
      <c r="N1431" s="6"/>
      <c r="O1431" s="6"/>
      <c r="P1431" s="6"/>
      <c r="Q1431" s="6"/>
      <c r="R1431" s="6"/>
      <c r="S1431" s="6"/>
      <c r="T1431" s="6"/>
      <c r="U1431" s="6"/>
      <c r="V1431" s="6"/>
      <c r="W1431" s="6"/>
      <c r="X1431" s="6"/>
      <c r="Y1431" s="6"/>
      <c r="Z1431" s="6"/>
    </row>
    <row r="1432" spans="1:26" ht="14.25" customHeight="1" x14ac:dyDescent="0.2">
      <c r="A1432" s="6" t="s">
        <v>3441</v>
      </c>
      <c r="B1432" s="6" t="s">
        <v>64</v>
      </c>
      <c r="C1432" s="6">
        <v>281</v>
      </c>
      <c r="D1432" s="6">
        <v>24744</v>
      </c>
      <c r="E1432" s="35">
        <v>41292</v>
      </c>
      <c r="F1432" s="35">
        <v>42566</v>
      </c>
      <c r="G1432" s="6">
        <v>1274</v>
      </c>
      <c r="H1432" s="6">
        <v>117</v>
      </c>
      <c r="I1432" s="6"/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  <c r="U1432" s="6"/>
      <c r="V1432" s="6"/>
      <c r="W1432" s="6"/>
      <c r="X1432" s="6"/>
      <c r="Y1432" s="6"/>
      <c r="Z1432" s="6"/>
    </row>
    <row r="1433" spans="1:26" ht="14.25" customHeight="1" x14ac:dyDescent="0.2">
      <c r="A1433" s="6" t="s">
        <v>1306</v>
      </c>
      <c r="B1433" s="6" t="s">
        <v>64</v>
      </c>
      <c r="C1433" s="6">
        <v>296</v>
      </c>
      <c r="D1433" s="6">
        <v>24689</v>
      </c>
      <c r="E1433" s="35">
        <v>41036</v>
      </c>
      <c r="F1433" s="35">
        <v>44512</v>
      </c>
      <c r="G1433" s="6">
        <v>3476</v>
      </c>
      <c r="H1433" s="6">
        <v>147</v>
      </c>
      <c r="I1433" s="6"/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  <c r="U1433" s="6"/>
      <c r="V1433" s="6"/>
      <c r="W1433" s="6"/>
      <c r="X1433" s="6"/>
      <c r="Y1433" s="6"/>
      <c r="Z1433" s="6"/>
    </row>
    <row r="1434" spans="1:26" ht="14.25" customHeight="1" x14ac:dyDescent="0.2">
      <c r="A1434" s="6" t="s">
        <v>1197</v>
      </c>
      <c r="B1434" s="6" t="s">
        <v>3285</v>
      </c>
      <c r="C1434" s="6">
        <v>146</v>
      </c>
      <c r="D1434" s="6">
        <v>24671</v>
      </c>
      <c r="E1434" s="35">
        <v>40743</v>
      </c>
      <c r="F1434" s="35">
        <v>44183</v>
      </c>
      <c r="G1434" s="6">
        <v>3440</v>
      </c>
      <c r="H1434" s="6">
        <v>38</v>
      </c>
      <c r="I1434" s="6"/>
      <c r="J1434" s="6"/>
      <c r="K1434" s="6"/>
      <c r="L1434" s="6"/>
      <c r="M1434" s="6"/>
      <c r="N1434" s="6"/>
      <c r="O1434" s="6"/>
      <c r="P1434" s="6"/>
      <c r="Q1434" s="6"/>
      <c r="R1434" s="6"/>
      <c r="S1434" s="6"/>
      <c r="T1434" s="6"/>
      <c r="U1434" s="6"/>
      <c r="V1434" s="6"/>
      <c r="W1434" s="6"/>
      <c r="X1434" s="6"/>
      <c r="Y1434" s="6"/>
      <c r="Z1434" s="6"/>
    </row>
    <row r="1435" spans="1:26" ht="14.25" customHeight="1" x14ac:dyDescent="0.2">
      <c r="A1435" s="6" t="s">
        <v>856</v>
      </c>
      <c r="B1435" s="6" t="s">
        <v>64</v>
      </c>
      <c r="C1435" s="6">
        <v>266</v>
      </c>
      <c r="D1435" s="6">
        <v>24551</v>
      </c>
      <c r="E1435" s="35">
        <v>43329</v>
      </c>
      <c r="F1435" s="35">
        <v>44659</v>
      </c>
      <c r="G1435" s="6">
        <v>1330</v>
      </c>
      <c r="H1435" s="6">
        <v>97</v>
      </c>
      <c r="I1435" s="6"/>
      <c r="J1435" s="6"/>
      <c r="K1435" s="6"/>
      <c r="L1435" s="6"/>
      <c r="M1435" s="6"/>
      <c r="N1435" s="6"/>
      <c r="O1435" s="6"/>
      <c r="P1435" s="6"/>
      <c r="Q1435" s="6"/>
      <c r="R1435" s="6"/>
      <c r="S1435" s="6"/>
      <c r="T1435" s="6"/>
      <c r="U1435" s="6"/>
      <c r="V1435" s="6"/>
      <c r="W1435" s="6"/>
      <c r="X1435" s="6"/>
      <c r="Y1435" s="6"/>
      <c r="Z1435" s="6"/>
    </row>
    <row r="1436" spans="1:26" ht="14.25" customHeight="1" x14ac:dyDescent="0.2">
      <c r="A1436" s="6" t="s">
        <v>1009</v>
      </c>
      <c r="B1436" s="6" t="s">
        <v>3285</v>
      </c>
      <c r="C1436" s="6">
        <v>169</v>
      </c>
      <c r="D1436" s="6">
        <v>24543</v>
      </c>
      <c r="E1436" s="35">
        <v>42711</v>
      </c>
      <c r="F1436" s="35">
        <v>43244</v>
      </c>
      <c r="G1436" s="6">
        <v>533</v>
      </c>
      <c r="H1436" s="6">
        <v>94</v>
      </c>
      <c r="I1436" s="6"/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  <c r="U1436" s="6"/>
      <c r="V1436" s="6"/>
      <c r="W1436" s="6"/>
      <c r="X1436" s="6"/>
      <c r="Y1436" s="6"/>
      <c r="Z1436" s="6"/>
    </row>
    <row r="1437" spans="1:26" ht="14.25" customHeight="1" x14ac:dyDescent="0.2">
      <c r="A1437" s="6" t="s">
        <v>487</v>
      </c>
      <c r="B1437" s="6" t="s">
        <v>64</v>
      </c>
      <c r="C1437" s="6">
        <v>147</v>
      </c>
      <c r="D1437" s="6">
        <v>24515</v>
      </c>
      <c r="E1437" s="35">
        <v>37736</v>
      </c>
      <c r="F1437" s="35">
        <v>44583</v>
      </c>
      <c r="G1437" s="6">
        <v>6847</v>
      </c>
      <c r="H1437" s="6">
        <v>48</v>
      </c>
      <c r="I1437" s="6"/>
      <c r="J1437" s="6"/>
      <c r="K1437" s="6"/>
      <c r="L1437" s="6"/>
      <c r="M1437" s="6"/>
      <c r="N1437" s="6"/>
      <c r="O1437" s="6"/>
      <c r="P1437" s="6"/>
      <c r="Q1437" s="6"/>
      <c r="R1437" s="6"/>
      <c r="S1437" s="6"/>
      <c r="T1437" s="6"/>
      <c r="U1437" s="6"/>
      <c r="V1437" s="6"/>
      <c r="W1437" s="6"/>
      <c r="X1437" s="6"/>
      <c r="Y1437" s="6"/>
      <c r="Z1437" s="6"/>
    </row>
    <row r="1438" spans="1:26" ht="14.25" customHeight="1" x14ac:dyDescent="0.2">
      <c r="A1438" s="6" t="s">
        <v>293</v>
      </c>
      <c r="B1438" s="6" t="s">
        <v>64</v>
      </c>
      <c r="C1438" s="6">
        <v>310</v>
      </c>
      <c r="D1438" s="6">
        <v>24430</v>
      </c>
      <c r="E1438" s="35">
        <v>40702</v>
      </c>
      <c r="F1438" s="35">
        <v>44417</v>
      </c>
      <c r="G1438" s="6">
        <v>3715</v>
      </c>
      <c r="H1438" s="6">
        <v>252</v>
      </c>
      <c r="I1438" s="6"/>
      <c r="J1438" s="6"/>
      <c r="K1438" s="6"/>
      <c r="L1438" s="6"/>
      <c r="M1438" s="6"/>
      <c r="N1438" s="6"/>
      <c r="O1438" s="6"/>
      <c r="P1438" s="6"/>
      <c r="Q1438" s="6"/>
      <c r="R1438" s="6"/>
      <c r="S1438" s="6"/>
      <c r="T1438" s="6"/>
      <c r="U1438" s="6"/>
      <c r="V1438" s="6"/>
      <c r="W1438" s="6"/>
      <c r="X1438" s="6"/>
      <c r="Y1438" s="6"/>
      <c r="Z1438" s="6"/>
    </row>
    <row r="1439" spans="1:26" ht="14.25" customHeight="1" x14ac:dyDescent="0.2">
      <c r="A1439" s="6" t="s">
        <v>3442</v>
      </c>
      <c r="B1439" s="6" t="s">
        <v>64</v>
      </c>
      <c r="C1439" s="6">
        <v>533</v>
      </c>
      <c r="D1439" s="6">
        <v>24415</v>
      </c>
      <c r="E1439" s="35">
        <v>43245</v>
      </c>
      <c r="F1439" s="35">
        <v>43683</v>
      </c>
      <c r="G1439" s="6">
        <v>438</v>
      </c>
      <c r="H1439" s="6">
        <v>225</v>
      </c>
      <c r="I1439" s="6"/>
      <c r="J1439" s="6"/>
      <c r="K1439" s="6"/>
      <c r="L1439" s="6"/>
      <c r="M1439" s="6"/>
      <c r="N1439" s="6"/>
      <c r="O1439" s="6"/>
      <c r="P1439" s="6"/>
      <c r="Q1439" s="6"/>
      <c r="R1439" s="6"/>
      <c r="S1439" s="6"/>
      <c r="T1439" s="6"/>
      <c r="U1439" s="6"/>
      <c r="V1439" s="6"/>
      <c r="W1439" s="6"/>
      <c r="X1439" s="6"/>
      <c r="Y1439" s="6"/>
      <c r="Z1439" s="6"/>
    </row>
    <row r="1440" spans="1:26" ht="14.25" customHeight="1" x14ac:dyDescent="0.2">
      <c r="A1440" s="6" t="s">
        <v>187</v>
      </c>
      <c r="B1440" s="6" t="s">
        <v>64</v>
      </c>
      <c r="C1440" s="6">
        <v>220</v>
      </c>
      <c r="D1440" s="6">
        <v>24370</v>
      </c>
      <c r="E1440" s="35">
        <v>41754</v>
      </c>
      <c r="F1440" s="35">
        <v>43540</v>
      </c>
      <c r="G1440" s="6">
        <v>1786</v>
      </c>
      <c r="H1440" s="6">
        <v>196</v>
      </c>
      <c r="I1440" s="6"/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  <c r="U1440" s="6"/>
      <c r="V1440" s="6"/>
      <c r="W1440" s="6"/>
      <c r="X1440" s="6"/>
      <c r="Y1440" s="6"/>
      <c r="Z1440" s="6"/>
    </row>
    <row r="1441" spans="1:26" ht="14.25" customHeight="1" x14ac:dyDescent="0.2">
      <c r="A1441" s="6" t="s">
        <v>187</v>
      </c>
      <c r="B1441" s="6" t="s">
        <v>64</v>
      </c>
      <c r="C1441" s="6">
        <v>220</v>
      </c>
      <c r="D1441" s="6">
        <v>24370</v>
      </c>
      <c r="E1441" s="35">
        <v>41754</v>
      </c>
      <c r="F1441" s="35">
        <v>43540</v>
      </c>
      <c r="G1441" s="6">
        <v>1786</v>
      </c>
      <c r="H1441" s="6">
        <v>196</v>
      </c>
      <c r="I1441" s="6"/>
      <c r="J1441" s="6"/>
      <c r="K1441" s="6"/>
      <c r="L1441" s="6"/>
      <c r="M1441" s="6"/>
      <c r="N1441" s="6"/>
      <c r="O1441" s="6"/>
      <c r="P1441" s="6"/>
      <c r="Q1441" s="6"/>
      <c r="R1441" s="6"/>
      <c r="S1441" s="6"/>
      <c r="T1441" s="6"/>
      <c r="U1441" s="6"/>
      <c r="V1441" s="6"/>
      <c r="W1441" s="6"/>
      <c r="X1441" s="6"/>
      <c r="Y1441" s="6"/>
      <c r="Z1441" s="6"/>
    </row>
    <row r="1442" spans="1:26" ht="14.25" customHeight="1" x14ac:dyDescent="0.2">
      <c r="A1442" s="6" t="s">
        <v>298</v>
      </c>
      <c r="B1442" s="6" t="s">
        <v>64</v>
      </c>
      <c r="C1442" s="6">
        <v>197</v>
      </c>
      <c r="D1442" s="6">
        <v>24187</v>
      </c>
      <c r="E1442" s="35">
        <v>43199</v>
      </c>
      <c r="F1442" s="35">
        <v>43979</v>
      </c>
      <c r="G1442" s="6">
        <v>780</v>
      </c>
      <c r="H1442" s="6">
        <v>80</v>
      </c>
      <c r="I1442" s="6"/>
      <c r="J1442" s="6"/>
      <c r="K1442" s="6"/>
      <c r="L1442" s="6"/>
      <c r="M1442" s="6"/>
      <c r="N1442" s="6"/>
      <c r="O1442" s="6"/>
      <c r="P1442" s="6"/>
      <c r="Q1442" s="6"/>
      <c r="R1442" s="6"/>
      <c r="S1442" s="6"/>
      <c r="T1442" s="6"/>
      <c r="U1442" s="6"/>
      <c r="V1442" s="6"/>
      <c r="W1442" s="6"/>
      <c r="X1442" s="6"/>
      <c r="Y1442" s="6"/>
      <c r="Z1442" s="6"/>
    </row>
    <row r="1443" spans="1:26" ht="14.25" customHeight="1" x14ac:dyDescent="0.2">
      <c r="A1443" s="6" t="s">
        <v>1589</v>
      </c>
      <c r="B1443" s="6" t="s">
        <v>3297</v>
      </c>
      <c r="C1443" s="6">
        <v>176</v>
      </c>
      <c r="D1443" s="6">
        <v>24104</v>
      </c>
      <c r="E1443" s="35">
        <v>42987</v>
      </c>
      <c r="F1443" s="35">
        <v>44635</v>
      </c>
      <c r="G1443" s="6">
        <v>1648</v>
      </c>
      <c r="H1443" s="6">
        <v>93</v>
      </c>
      <c r="I1443" s="6"/>
      <c r="J1443" s="6"/>
      <c r="K1443" s="6"/>
      <c r="L1443" s="6"/>
      <c r="M1443" s="6"/>
      <c r="N1443" s="6"/>
      <c r="O1443" s="6"/>
      <c r="P1443" s="6"/>
      <c r="Q1443" s="6"/>
      <c r="R1443" s="6"/>
      <c r="S1443" s="6"/>
      <c r="T1443" s="6"/>
      <c r="U1443" s="6"/>
      <c r="V1443" s="6"/>
      <c r="W1443" s="6"/>
      <c r="X1443" s="6"/>
      <c r="Y1443" s="6"/>
      <c r="Z1443" s="6"/>
    </row>
    <row r="1444" spans="1:26" ht="14.25" customHeight="1" x14ac:dyDescent="0.2">
      <c r="A1444" s="6" t="s">
        <v>3443</v>
      </c>
      <c r="B1444" s="6" t="s">
        <v>64</v>
      </c>
      <c r="C1444" s="6">
        <v>254</v>
      </c>
      <c r="D1444" s="6">
        <v>24096</v>
      </c>
      <c r="E1444" s="35">
        <v>42760</v>
      </c>
      <c r="F1444" s="35">
        <v>44297</v>
      </c>
      <c r="G1444" s="6">
        <v>1537</v>
      </c>
      <c r="H1444" s="6">
        <v>66</v>
      </c>
      <c r="I1444" s="6"/>
      <c r="J1444" s="6"/>
      <c r="K1444" s="6"/>
      <c r="L1444" s="6"/>
      <c r="M1444" s="6"/>
      <c r="N1444" s="6"/>
      <c r="O1444" s="6"/>
      <c r="P1444" s="6"/>
      <c r="Q1444" s="6"/>
      <c r="R1444" s="6"/>
      <c r="S1444" s="6"/>
      <c r="T1444" s="6"/>
      <c r="U1444" s="6"/>
      <c r="V1444" s="6"/>
      <c r="W1444" s="6"/>
      <c r="X1444" s="6"/>
      <c r="Y1444" s="6"/>
      <c r="Z1444" s="6"/>
    </row>
    <row r="1445" spans="1:26" ht="14.25" customHeight="1" x14ac:dyDescent="0.2">
      <c r="A1445" s="6" t="s">
        <v>758</v>
      </c>
      <c r="B1445" s="6" t="s">
        <v>64</v>
      </c>
      <c r="C1445" s="6">
        <v>383</v>
      </c>
      <c r="D1445" s="6">
        <v>24050</v>
      </c>
      <c r="E1445" s="35">
        <v>39050</v>
      </c>
      <c r="F1445" s="35">
        <v>43842</v>
      </c>
      <c r="G1445" s="6">
        <v>4792</v>
      </c>
      <c r="H1445" s="6">
        <v>110</v>
      </c>
      <c r="I1445" s="6"/>
      <c r="J1445" s="6"/>
      <c r="K1445" s="6"/>
      <c r="L1445" s="6"/>
      <c r="M1445" s="6"/>
      <c r="N1445" s="6"/>
      <c r="O1445" s="6"/>
      <c r="P1445" s="6"/>
      <c r="Q1445" s="6"/>
      <c r="R1445" s="6"/>
      <c r="S1445" s="6"/>
      <c r="T1445" s="6"/>
      <c r="U1445" s="6"/>
      <c r="V1445" s="6"/>
      <c r="W1445" s="6"/>
      <c r="X1445" s="6"/>
      <c r="Y1445" s="6"/>
      <c r="Z1445" s="6"/>
    </row>
    <row r="1446" spans="1:26" ht="14.25" customHeight="1" x14ac:dyDescent="0.2">
      <c r="A1446" s="6" t="s">
        <v>520</v>
      </c>
      <c r="B1446" s="6" t="s">
        <v>64</v>
      </c>
      <c r="C1446" s="6">
        <v>144</v>
      </c>
      <c r="D1446" s="6">
        <v>24029</v>
      </c>
      <c r="E1446" s="35">
        <v>41617</v>
      </c>
      <c r="F1446" s="35">
        <v>44737</v>
      </c>
      <c r="G1446" s="6">
        <v>3120</v>
      </c>
      <c r="H1446" s="6">
        <v>97</v>
      </c>
      <c r="I1446" s="6"/>
      <c r="J1446" s="6"/>
      <c r="K1446" s="6"/>
      <c r="L1446" s="6"/>
      <c r="M1446" s="6"/>
      <c r="N1446" s="6"/>
      <c r="O1446" s="6"/>
      <c r="P1446" s="6"/>
      <c r="Q1446" s="6"/>
      <c r="R1446" s="6"/>
      <c r="S1446" s="6"/>
      <c r="T1446" s="6"/>
      <c r="U1446" s="6"/>
      <c r="V1446" s="6"/>
      <c r="W1446" s="6"/>
      <c r="X1446" s="6"/>
      <c r="Y1446" s="6"/>
      <c r="Z1446" s="6"/>
    </row>
    <row r="1447" spans="1:26" ht="14.25" customHeight="1" x14ac:dyDescent="0.2">
      <c r="A1447" s="6" t="s">
        <v>643</v>
      </c>
      <c r="B1447" s="6" t="s">
        <v>64</v>
      </c>
      <c r="C1447" s="6">
        <v>433</v>
      </c>
      <c r="D1447" s="6">
        <v>23988</v>
      </c>
      <c r="E1447" s="35">
        <v>40753</v>
      </c>
      <c r="F1447" s="35">
        <v>44359</v>
      </c>
      <c r="G1447" s="6">
        <v>3606</v>
      </c>
      <c r="H1447" s="6">
        <v>292</v>
      </c>
      <c r="I1447" s="6"/>
      <c r="J1447" s="6"/>
      <c r="K1447" s="6"/>
      <c r="L1447" s="6"/>
      <c r="M1447" s="6"/>
      <c r="N1447" s="6"/>
      <c r="O1447" s="6"/>
      <c r="P1447" s="6"/>
      <c r="Q1447" s="6"/>
      <c r="R1447" s="6"/>
      <c r="S1447" s="6"/>
      <c r="T1447" s="6"/>
      <c r="U1447" s="6"/>
      <c r="V1447" s="6"/>
      <c r="W1447" s="6"/>
      <c r="X1447" s="6"/>
      <c r="Y1447" s="6"/>
      <c r="Z1447" s="6"/>
    </row>
    <row r="1448" spans="1:26" ht="14.25" customHeight="1" x14ac:dyDescent="0.2">
      <c r="A1448" s="6" t="s">
        <v>3444</v>
      </c>
      <c r="B1448" s="6" t="s">
        <v>64</v>
      </c>
      <c r="C1448" s="6">
        <v>343</v>
      </c>
      <c r="D1448" s="6">
        <v>23946</v>
      </c>
      <c r="E1448" s="35">
        <v>42822</v>
      </c>
      <c r="F1448" s="35">
        <v>44095</v>
      </c>
      <c r="G1448" s="6">
        <v>1273</v>
      </c>
      <c r="H1448" s="6">
        <v>88</v>
      </c>
      <c r="I1448" s="6"/>
      <c r="J1448" s="6"/>
      <c r="K1448" s="6"/>
      <c r="L1448" s="6"/>
      <c r="M1448" s="6"/>
      <c r="N1448" s="6"/>
      <c r="O1448" s="6"/>
      <c r="P1448" s="6"/>
      <c r="Q1448" s="6"/>
      <c r="R1448" s="6"/>
      <c r="S1448" s="6"/>
      <c r="T1448" s="6"/>
      <c r="U1448" s="6"/>
      <c r="V1448" s="6"/>
      <c r="W1448" s="6"/>
      <c r="X1448" s="6"/>
      <c r="Y1448" s="6"/>
      <c r="Z1448" s="6"/>
    </row>
    <row r="1449" spans="1:26" ht="14.25" customHeight="1" x14ac:dyDescent="0.2">
      <c r="A1449" s="6" t="s">
        <v>647</v>
      </c>
      <c r="B1449" s="6" t="s">
        <v>64</v>
      </c>
      <c r="C1449" s="6">
        <v>306</v>
      </c>
      <c r="D1449" s="6">
        <v>23934</v>
      </c>
      <c r="E1449" s="35">
        <v>43493</v>
      </c>
      <c r="F1449" s="35">
        <v>44225</v>
      </c>
      <c r="G1449" s="6">
        <v>732</v>
      </c>
      <c r="H1449" s="6">
        <v>203</v>
      </c>
      <c r="I1449" s="6"/>
      <c r="J1449" s="6"/>
      <c r="K1449" s="6"/>
      <c r="L1449" s="6"/>
      <c r="M1449" s="6"/>
      <c r="N1449" s="6"/>
      <c r="O1449" s="6"/>
      <c r="P1449" s="6"/>
      <c r="Q1449" s="6"/>
      <c r="R1449" s="6"/>
      <c r="S1449" s="6"/>
      <c r="T1449" s="6"/>
      <c r="U1449" s="6"/>
      <c r="V1449" s="6"/>
      <c r="W1449" s="6"/>
      <c r="X1449" s="6"/>
      <c r="Y1449" s="6"/>
      <c r="Z1449" s="6"/>
    </row>
    <row r="1450" spans="1:26" ht="14.25" customHeight="1" x14ac:dyDescent="0.2">
      <c r="A1450" s="6" t="s">
        <v>3445</v>
      </c>
      <c r="B1450" s="6" t="s">
        <v>64</v>
      </c>
      <c r="C1450" s="6">
        <v>384</v>
      </c>
      <c r="D1450" s="6">
        <v>23898</v>
      </c>
      <c r="E1450" s="35">
        <v>42572</v>
      </c>
      <c r="F1450" s="35">
        <v>43972</v>
      </c>
      <c r="G1450" s="6">
        <v>1400</v>
      </c>
      <c r="H1450" s="6">
        <v>98</v>
      </c>
      <c r="I1450" s="6"/>
      <c r="J1450" s="6"/>
      <c r="K1450" s="6"/>
      <c r="L1450" s="6"/>
      <c r="M1450" s="6"/>
      <c r="N1450" s="6"/>
      <c r="O1450" s="6"/>
      <c r="P1450" s="6"/>
      <c r="Q1450" s="6"/>
      <c r="R1450" s="6"/>
      <c r="S1450" s="6"/>
      <c r="T1450" s="6"/>
      <c r="U1450" s="6"/>
      <c r="V1450" s="6"/>
      <c r="W1450" s="6"/>
      <c r="X1450" s="6"/>
      <c r="Y1450" s="6"/>
      <c r="Z1450" s="6"/>
    </row>
    <row r="1451" spans="1:26" ht="14.25" customHeight="1" x14ac:dyDescent="0.2">
      <c r="A1451" s="6" t="s">
        <v>538</v>
      </c>
      <c r="B1451" s="6" t="s">
        <v>3285</v>
      </c>
      <c r="C1451" s="6">
        <v>110</v>
      </c>
      <c r="D1451" s="6">
        <v>23873</v>
      </c>
      <c r="E1451" s="35">
        <v>43713</v>
      </c>
      <c r="F1451" s="35">
        <v>44637</v>
      </c>
      <c r="G1451" s="6">
        <v>924</v>
      </c>
      <c r="H1451" s="6">
        <v>59</v>
      </c>
      <c r="I1451" s="6"/>
      <c r="J1451" s="6"/>
      <c r="K1451" s="6"/>
      <c r="L1451" s="6"/>
      <c r="M1451" s="6"/>
      <c r="N1451" s="6"/>
      <c r="O1451" s="6"/>
      <c r="P1451" s="6"/>
      <c r="Q1451" s="6"/>
      <c r="R1451" s="6"/>
      <c r="S1451" s="6"/>
      <c r="T1451" s="6"/>
      <c r="U1451" s="6"/>
      <c r="V1451" s="6"/>
      <c r="W1451" s="6"/>
      <c r="X1451" s="6"/>
      <c r="Y1451" s="6"/>
      <c r="Z1451" s="6"/>
    </row>
    <row r="1452" spans="1:26" ht="14.25" customHeight="1" x14ac:dyDescent="0.2">
      <c r="A1452" s="6" t="s">
        <v>3446</v>
      </c>
      <c r="B1452" s="6" t="s">
        <v>3293</v>
      </c>
      <c r="C1452" s="6">
        <v>169</v>
      </c>
      <c r="D1452" s="6">
        <v>23860</v>
      </c>
      <c r="E1452" s="35">
        <v>42860</v>
      </c>
      <c r="F1452" s="35">
        <v>44384</v>
      </c>
      <c r="G1452" s="6">
        <v>1524</v>
      </c>
      <c r="H1452" s="6">
        <v>130</v>
      </c>
      <c r="I1452" s="6"/>
      <c r="J1452" s="6"/>
      <c r="K1452" s="6"/>
      <c r="L1452" s="6"/>
      <c r="M1452" s="6"/>
      <c r="N1452" s="6"/>
      <c r="O1452" s="6"/>
      <c r="P1452" s="6"/>
      <c r="Q1452" s="6"/>
      <c r="R1452" s="6"/>
      <c r="S1452" s="6"/>
      <c r="T1452" s="6"/>
      <c r="U1452" s="6"/>
      <c r="V1452" s="6"/>
      <c r="W1452" s="6"/>
      <c r="X1452" s="6"/>
      <c r="Y1452" s="6"/>
      <c r="Z1452" s="6"/>
    </row>
    <row r="1453" spans="1:26" ht="14.25" customHeight="1" x14ac:dyDescent="0.2">
      <c r="A1453" s="6" t="s">
        <v>1109</v>
      </c>
      <c r="B1453" s="6" t="s">
        <v>64</v>
      </c>
      <c r="C1453" s="6">
        <v>369</v>
      </c>
      <c r="D1453" s="6">
        <v>23859</v>
      </c>
      <c r="E1453" s="35">
        <v>41270</v>
      </c>
      <c r="F1453" s="35">
        <v>44239</v>
      </c>
      <c r="G1453" s="6">
        <v>2969</v>
      </c>
      <c r="H1453" s="6">
        <v>234</v>
      </c>
      <c r="I1453" s="6"/>
      <c r="J1453" s="6"/>
      <c r="K1453" s="6"/>
      <c r="L1453" s="6"/>
      <c r="M1453" s="6"/>
      <c r="N1453" s="6"/>
      <c r="O1453" s="6"/>
      <c r="P1453" s="6"/>
      <c r="Q1453" s="6"/>
      <c r="R1453" s="6"/>
      <c r="S1453" s="6"/>
      <c r="T1453" s="6"/>
      <c r="U1453" s="6"/>
      <c r="V1453" s="6"/>
      <c r="W1453" s="6"/>
      <c r="X1453" s="6"/>
      <c r="Y1453" s="6"/>
      <c r="Z1453" s="6"/>
    </row>
    <row r="1454" spans="1:26" ht="14.25" customHeight="1" x14ac:dyDescent="0.2">
      <c r="A1454" s="6" t="s">
        <v>1570</v>
      </c>
      <c r="B1454" s="6" t="s">
        <v>3297</v>
      </c>
      <c r="C1454" s="6">
        <v>142</v>
      </c>
      <c r="D1454" s="6">
        <v>23850</v>
      </c>
      <c r="E1454" s="35">
        <v>39831</v>
      </c>
      <c r="F1454" s="35">
        <v>44435</v>
      </c>
      <c r="G1454" s="6">
        <v>4604</v>
      </c>
      <c r="H1454" s="6">
        <v>84</v>
      </c>
      <c r="I1454" s="6"/>
      <c r="J1454" s="6"/>
      <c r="K1454" s="6"/>
      <c r="L1454" s="6"/>
      <c r="M1454" s="6"/>
      <c r="N1454" s="6"/>
      <c r="O1454" s="6"/>
      <c r="P1454" s="6"/>
      <c r="Q1454" s="6"/>
      <c r="R1454" s="6"/>
      <c r="S1454" s="6"/>
      <c r="T1454" s="6"/>
      <c r="U1454" s="6"/>
      <c r="V1454" s="6"/>
      <c r="W1454" s="6"/>
      <c r="X1454" s="6"/>
      <c r="Y1454" s="6"/>
      <c r="Z1454" s="6"/>
    </row>
    <row r="1455" spans="1:26" ht="14.25" customHeight="1" x14ac:dyDescent="0.2">
      <c r="A1455" s="6" t="s">
        <v>271</v>
      </c>
      <c r="B1455" s="6" t="s">
        <v>64</v>
      </c>
      <c r="C1455" s="6">
        <v>306</v>
      </c>
      <c r="D1455" s="6">
        <v>23808</v>
      </c>
      <c r="E1455" s="35">
        <v>42824</v>
      </c>
      <c r="F1455" s="35">
        <v>43536</v>
      </c>
      <c r="G1455" s="6">
        <v>712</v>
      </c>
      <c r="H1455" s="6">
        <v>243</v>
      </c>
      <c r="I1455" s="6"/>
      <c r="J1455" s="6"/>
      <c r="K1455" s="6"/>
      <c r="L1455" s="6"/>
      <c r="M1455" s="6"/>
      <c r="N1455" s="6"/>
      <c r="O1455" s="6"/>
      <c r="P1455" s="6"/>
      <c r="Q1455" s="6"/>
      <c r="R1455" s="6"/>
      <c r="S1455" s="6"/>
      <c r="T1455" s="6"/>
      <c r="U1455" s="6"/>
      <c r="V1455" s="6"/>
      <c r="W1455" s="6"/>
      <c r="X1455" s="6"/>
      <c r="Y1455" s="6"/>
      <c r="Z1455" s="6"/>
    </row>
    <row r="1456" spans="1:26" ht="14.25" customHeight="1" x14ac:dyDescent="0.2">
      <c r="A1456" s="6" t="s">
        <v>1681</v>
      </c>
      <c r="B1456" s="6" t="s">
        <v>3297</v>
      </c>
      <c r="C1456" s="6">
        <v>199</v>
      </c>
      <c r="D1456" s="6">
        <v>23806</v>
      </c>
      <c r="E1456" s="35">
        <v>41768</v>
      </c>
      <c r="F1456" s="35">
        <v>44602</v>
      </c>
      <c r="G1456" s="6">
        <v>2834</v>
      </c>
      <c r="H1456" s="6">
        <v>128</v>
      </c>
      <c r="I1456" s="6"/>
      <c r="J1456" s="6"/>
      <c r="K1456" s="6"/>
      <c r="L1456" s="6"/>
      <c r="M1456" s="6"/>
      <c r="N1456" s="6"/>
      <c r="O1456" s="6"/>
      <c r="P1456" s="6"/>
      <c r="Q1456" s="6"/>
      <c r="R1456" s="6"/>
      <c r="S1456" s="6"/>
      <c r="T1456" s="6"/>
      <c r="U1456" s="6"/>
      <c r="V1456" s="6"/>
      <c r="W1456" s="6"/>
      <c r="X1456" s="6"/>
      <c r="Y1456" s="6"/>
      <c r="Z1456" s="6"/>
    </row>
    <row r="1457" spans="1:26" ht="14.25" customHeight="1" x14ac:dyDescent="0.2">
      <c r="A1457" s="6" t="s">
        <v>1131</v>
      </c>
      <c r="B1457" s="6" t="s">
        <v>64</v>
      </c>
      <c r="C1457" s="6">
        <v>364</v>
      </c>
      <c r="D1457" s="6">
        <v>23791</v>
      </c>
      <c r="E1457" s="35">
        <v>42083</v>
      </c>
      <c r="F1457" s="35">
        <v>44665</v>
      </c>
      <c r="G1457" s="6">
        <v>2582</v>
      </c>
      <c r="H1457" s="6">
        <v>188</v>
      </c>
      <c r="I1457" s="6"/>
      <c r="J1457" s="6"/>
      <c r="K1457" s="6"/>
      <c r="L1457" s="6"/>
      <c r="M1457" s="6"/>
      <c r="N1457" s="6"/>
      <c r="O1457" s="6"/>
      <c r="P1457" s="6"/>
      <c r="Q1457" s="6"/>
      <c r="R1457" s="6"/>
      <c r="S1457" s="6"/>
      <c r="T1457" s="6"/>
      <c r="U1457" s="6"/>
      <c r="V1457" s="6"/>
      <c r="W1457" s="6"/>
      <c r="X1457" s="6"/>
      <c r="Y1457" s="6"/>
      <c r="Z1457" s="6"/>
    </row>
    <row r="1458" spans="1:26" ht="14.25" customHeight="1" x14ac:dyDescent="0.2">
      <c r="A1458" s="6" t="s">
        <v>1770</v>
      </c>
      <c r="B1458" s="6" t="s">
        <v>3297</v>
      </c>
      <c r="C1458" s="6">
        <v>133</v>
      </c>
      <c r="D1458" s="6">
        <v>23780</v>
      </c>
      <c r="E1458" s="35">
        <v>39206</v>
      </c>
      <c r="F1458" s="35">
        <v>44599</v>
      </c>
      <c r="G1458" s="6">
        <v>5393</v>
      </c>
      <c r="H1458" s="6">
        <v>107</v>
      </c>
      <c r="I1458" s="6"/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  <c r="U1458" s="6"/>
      <c r="V1458" s="6"/>
      <c r="W1458" s="6"/>
      <c r="X1458" s="6"/>
      <c r="Y1458" s="6"/>
      <c r="Z1458" s="6"/>
    </row>
    <row r="1459" spans="1:26" ht="14.25" customHeight="1" x14ac:dyDescent="0.2">
      <c r="A1459" s="6" t="s">
        <v>1538</v>
      </c>
      <c r="B1459" s="6" t="s">
        <v>3297</v>
      </c>
      <c r="C1459" s="6">
        <v>262</v>
      </c>
      <c r="D1459" s="6">
        <v>23734</v>
      </c>
      <c r="E1459" s="35">
        <v>42266</v>
      </c>
      <c r="F1459" s="35">
        <v>44559</v>
      </c>
      <c r="G1459" s="6">
        <v>2293</v>
      </c>
      <c r="H1459" s="6">
        <v>88</v>
      </c>
      <c r="I1459" s="6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  <c r="U1459" s="6"/>
      <c r="V1459" s="6"/>
      <c r="W1459" s="6"/>
      <c r="X1459" s="6"/>
      <c r="Y1459" s="6"/>
      <c r="Z1459" s="6"/>
    </row>
    <row r="1460" spans="1:26" ht="14.25" customHeight="1" x14ac:dyDescent="0.2">
      <c r="A1460" s="6" t="s">
        <v>427</v>
      </c>
      <c r="B1460" s="6" t="s">
        <v>64</v>
      </c>
      <c r="C1460" s="6">
        <v>283</v>
      </c>
      <c r="D1460" s="6">
        <v>23732</v>
      </c>
      <c r="E1460" s="35">
        <v>41926</v>
      </c>
      <c r="F1460" s="35">
        <v>44662</v>
      </c>
      <c r="G1460" s="6">
        <v>2736</v>
      </c>
      <c r="H1460" s="6">
        <v>234</v>
      </c>
      <c r="I1460" s="6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6"/>
      <c r="Z1460" s="6"/>
    </row>
    <row r="1461" spans="1:26" ht="14.25" customHeight="1" x14ac:dyDescent="0.2">
      <c r="A1461" s="6" t="s">
        <v>1657</v>
      </c>
      <c r="B1461" s="6" t="s">
        <v>3297</v>
      </c>
      <c r="C1461" s="6">
        <v>233</v>
      </c>
      <c r="D1461" s="6">
        <v>23708</v>
      </c>
      <c r="E1461" s="35">
        <v>42510</v>
      </c>
      <c r="F1461" s="35">
        <v>44540</v>
      </c>
      <c r="G1461" s="6">
        <v>2030</v>
      </c>
      <c r="H1461" s="6">
        <v>143</v>
      </c>
      <c r="I1461" s="6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  <c r="U1461" s="6"/>
      <c r="V1461" s="6"/>
      <c r="W1461" s="6"/>
      <c r="X1461" s="6"/>
      <c r="Y1461" s="6"/>
      <c r="Z1461" s="6"/>
    </row>
    <row r="1462" spans="1:26" ht="14.25" customHeight="1" x14ac:dyDescent="0.2">
      <c r="A1462" s="6" t="s">
        <v>206</v>
      </c>
      <c r="B1462" s="6" t="s">
        <v>3285</v>
      </c>
      <c r="C1462" s="6">
        <v>156</v>
      </c>
      <c r="D1462" s="6">
        <v>23695</v>
      </c>
      <c r="E1462" s="35">
        <v>42392</v>
      </c>
      <c r="F1462" s="35">
        <v>43019</v>
      </c>
      <c r="G1462" s="6">
        <v>627</v>
      </c>
      <c r="H1462" s="6">
        <v>22</v>
      </c>
      <c r="I1462" s="6"/>
      <c r="J1462" s="6"/>
      <c r="K1462" s="6"/>
      <c r="L1462" s="6"/>
      <c r="M1462" s="6"/>
      <c r="N1462" s="6"/>
      <c r="O1462" s="6"/>
      <c r="P1462" s="6"/>
      <c r="Q1462" s="6"/>
      <c r="R1462" s="6"/>
      <c r="S1462" s="6"/>
      <c r="T1462" s="6"/>
      <c r="U1462" s="6"/>
      <c r="V1462" s="6"/>
      <c r="W1462" s="6"/>
      <c r="X1462" s="6"/>
      <c r="Y1462" s="6"/>
      <c r="Z1462" s="6"/>
    </row>
    <row r="1463" spans="1:26" ht="14.25" customHeight="1" x14ac:dyDescent="0.2">
      <c r="A1463" s="6" t="s">
        <v>1003</v>
      </c>
      <c r="B1463" s="6" t="s">
        <v>64</v>
      </c>
      <c r="C1463" s="6">
        <v>499</v>
      </c>
      <c r="D1463" s="6">
        <v>23629</v>
      </c>
      <c r="E1463" s="35">
        <v>42391</v>
      </c>
      <c r="F1463" s="35">
        <v>44606</v>
      </c>
      <c r="G1463" s="6">
        <v>2215</v>
      </c>
      <c r="H1463" s="6">
        <v>182</v>
      </c>
      <c r="I1463" s="6"/>
      <c r="J1463" s="6"/>
      <c r="K1463" s="6"/>
      <c r="L1463" s="6"/>
      <c r="M1463" s="6"/>
      <c r="N1463" s="6"/>
      <c r="O1463" s="6"/>
      <c r="P1463" s="6"/>
      <c r="Q1463" s="6"/>
      <c r="R1463" s="6"/>
      <c r="S1463" s="6"/>
      <c r="T1463" s="6"/>
      <c r="U1463" s="6"/>
      <c r="V1463" s="6"/>
      <c r="W1463" s="6"/>
      <c r="X1463" s="6"/>
      <c r="Y1463" s="6"/>
      <c r="Z1463" s="6"/>
    </row>
    <row r="1464" spans="1:26" ht="14.25" customHeight="1" x14ac:dyDescent="0.2">
      <c r="A1464" s="6" t="s">
        <v>102</v>
      </c>
      <c r="B1464" s="6" t="s">
        <v>64</v>
      </c>
      <c r="C1464" s="6">
        <v>242</v>
      </c>
      <c r="D1464" s="6">
        <v>23607</v>
      </c>
      <c r="E1464" s="35">
        <v>42701</v>
      </c>
      <c r="F1464" s="35">
        <v>44496</v>
      </c>
      <c r="G1464" s="6">
        <v>1795</v>
      </c>
      <c r="H1464" s="6">
        <v>171</v>
      </c>
      <c r="I1464" s="6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  <c r="U1464" s="6"/>
      <c r="V1464" s="6"/>
      <c r="W1464" s="6"/>
      <c r="X1464" s="6"/>
      <c r="Y1464" s="6"/>
      <c r="Z1464" s="6"/>
    </row>
    <row r="1465" spans="1:26" ht="14.25" customHeight="1" x14ac:dyDescent="0.2">
      <c r="A1465" s="6" t="s">
        <v>3447</v>
      </c>
      <c r="B1465" s="6" t="s">
        <v>64</v>
      </c>
      <c r="C1465" s="6">
        <v>206</v>
      </c>
      <c r="D1465" s="6">
        <v>23531</v>
      </c>
      <c r="E1465" s="35">
        <v>42959</v>
      </c>
      <c r="F1465" s="35">
        <v>43794</v>
      </c>
      <c r="G1465" s="6">
        <v>835</v>
      </c>
      <c r="H1465" s="6">
        <v>77</v>
      </c>
      <c r="I1465" s="6"/>
      <c r="J1465" s="6"/>
      <c r="K1465" s="6"/>
      <c r="L1465" s="6"/>
      <c r="M1465" s="6"/>
      <c r="N1465" s="6"/>
      <c r="O1465" s="6"/>
      <c r="P1465" s="6"/>
      <c r="Q1465" s="6"/>
      <c r="R1465" s="6"/>
      <c r="S1465" s="6"/>
      <c r="T1465" s="6"/>
      <c r="U1465" s="6"/>
      <c r="V1465" s="6"/>
      <c r="W1465" s="6"/>
      <c r="X1465" s="6"/>
      <c r="Y1465" s="6"/>
      <c r="Z1465" s="6"/>
    </row>
    <row r="1466" spans="1:26" ht="14.25" customHeight="1" x14ac:dyDescent="0.2">
      <c r="A1466" s="6" t="s">
        <v>3448</v>
      </c>
      <c r="B1466" s="6" t="s">
        <v>64</v>
      </c>
      <c r="C1466" s="6">
        <v>331</v>
      </c>
      <c r="D1466" s="6">
        <v>23508</v>
      </c>
      <c r="E1466" s="35">
        <v>42992</v>
      </c>
      <c r="F1466" s="35">
        <v>44286</v>
      </c>
      <c r="G1466" s="6">
        <v>1294</v>
      </c>
      <c r="H1466" s="6">
        <v>172</v>
      </c>
      <c r="I1466" s="6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6"/>
      <c r="W1466" s="6"/>
      <c r="X1466" s="6"/>
      <c r="Y1466" s="6"/>
      <c r="Z1466" s="6"/>
    </row>
    <row r="1467" spans="1:26" ht="14.25" customHeight="1" x14ac:dyDescent="0.2">
      <c r="A1467" s="6" t="s">
        <v>775</v>
      </c>
      <c r="B1467" s="6" t="s">
        <v>64</v>
      </c>
      <c r="C1467" s="6">
        <v>109</v>
      </c>
      <c r="D1467" s="6">
        <v>23502</v>
      </c>
      <c r="E1467" s="35">
        <v>41007</v>
      </c>
      <c r="F1467" s="35">
        <v>44601</v>
      </c>
      <c r="G1467" s="6">
        <v>3594</v>
      </c>
      <c r="H1467" s="6">
        <v>50</v>
      </c>
      <c r="I1467" s="6"/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  <c r="U1467" s="6"/>
      <c r="V1467" s="6"/>
      <c r="W1467" s="6"/>
      <c r="X1467" s="6"/>
      <c r="Y1467" s="6"/>
      <c r="Z1467" s="6"/>
    </row>
    <row r="1468" spans="1:26" ht="14.25" customHeight="1" x14ac:dyDescent="0.2">
      <c r="A1468" s="6" t="s">
        <v>782</v>
      </c>
      <c r="B1468" s="6" t="s">
        <v>64</v>
      </c>
      <c r="C1468" s="6">
        <v>543</v>
      </c>
      <c r="D1468" s="6">
        <v>23423</v>
      </c>
      <c r="E1468" s="35">
        <v>41476</v>
      </c>
      <c r="F1468" s="35">
        <v>44667</v>
      </c>
      <c r="G1468" s="6">
        <v>3191</v>
      </c>
      <c r="H1468" s="6">
        <v>361</v>
      </c>
      <c r="I1468" s="6"/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  <c r="U1468" s="6"/>
      <c r="V1468" s="6"/>
      <c r="W1468" s="6"/>
      <c r="X1468" s="6"/>
      <c r="Y1468" s="6"/>
      <c r="Z1468" s="6"/>
    </row>
    <row r="1469" spans="1:26" ht="14.25" customHeight="1" x14ac:dyDescent="0.2">
      <c r="A1469" s="6" t="s">
        <v>386</v>
      </c>
      <c r="B1469" s="6" t="s">
        <v>64</v>
      </c>
      <c r="C1469" s="6">
        <v>307</v>
      </c>
      <c r="D1469" s="6">
        <v>23389</v>
      </c>
      <c r="E1469" s="35">
        <v>41696</v>
      </c>
      <c r="F1469" s="35">
        <v>44770</v>
      </c>
      <c r="G1469" s="6">
        <v>3074</v>
      </c>
      <c r="H1469" s="6">
        <v>267</v>
      </c>
      <c r="I1469" s="6"/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  <c r="U1469" s="6"/>
      <c r="V1469" s="6"/>
      <c r="W1469" s="6"/>
      <c r="X1469" s="6"/>
      <c r="Y1469" s="6"/>
      <c r="Z1469" s="6"/>
    </row>
    <row r="1470" spans="1:26" ht="14.25" customHeight="1" x14ac:dyDescent="0.2">
      <c r="A1470" s="6" t="s">
        <v>2042</v>
      </c>
      <c r="B1470" s="6" t="s">
        <v>3297</v>
      </c>
      <c r="C1470" s="6">
        <v>502</v>
      </c>
      <c r="D1470" s="6">
        <v>23376</v>
      </c>
      <c r="E1470" s="35">
        <v>41190</v>
      </c>
      <c r="F1470" s="35">
        <v>44629</v>
      </c>
      <c r="G1470" s="6">
        <v>3439</v>
      </c>
      <c r="H1470" s="6">
        <v>92</v>
      </c>
      <c r="I1470" s="6"/>
      <c r="J1470" s="6"/>
      <c r="K1470" s="6"/>
      <c r="L1470" s="6"/>
      <c r="M1470" s="6"/>
      <c r="N1470" s="6"/>
      <c r="O1470" s="6"/>
      <c r="P1470" s="6"/>
      <c r="Q1470" s="6"/>
      <c r="R1470" s="6"/>
      <c r="S1470" s="6"/>
      <c r="T1470" s="6"/>
      <c r="U1470" s="6"/>
      <c r="V1470" s="6"/>
      <c r="W1470" s="6"/>
      <c r="X1470" s="6"/>
      <c r="Y1470" s="6"/>
      <c r="Z1470" s="6"/>
    </row>
    <row r="1471" spans="1:26" ht="14.25" customHeight="1" x14ac:dyDescent="0.2">
      <c r="A1471" s="6" t="s">
        <v>1186</v>
      </c>
      <c r="B1471" s="6" t="s">
        <v>64</v>
      </c>
      <c r="C1471" s="6">
        <v>287</v>
      </c>
      <c r="D1471" s="6">
        <v>23253</v>
      </c>
      <c r="E1471" s="35">
        <v>41695</v>
      </c>
      <c r="F1471" s="35">
        <v>44320</v>
      </c>
      <c r="G1471" s="6">
        <v>2625</v>
      </c>
      <c r="H1471" s="6">
        <v>156</v>
      </c>
      <c r="I1471" s="6"/>
      <c r="J1471" s="6"/>
      <c r="K1471" s="6"/>
      <c r="L1471" s="6"/>
      <c r="M1471" s="6"/>
      <c r="N1471" s="6"/>
      <c r="O1471" s="6"/>
      <c r="P1471" s="6"/>
      <c r="Q1471" s="6"/>
      <c r="R1471" s="6"/>
      <c r="S1471" s="6"/>
      <c r="T1471" s="6"/>
      <c r="U1471" s="6"/>
      <c r="V1471" s="6"/>
      <c r="W1471" s="6"/>
      <c r="X1471" s="6"/>
      <c r="Y1471" s="6"/>
      <c r="Z1471" s="6"/>
    </row>
    <row r="1472" spans="1:26" ht="14.25" customHeight="1" x14ac:dyDescent="0.2">
      <c r="A1472" s="6" t="s">
        <v>806</v>
      </c>
      <c r="B1472" s="6" t="s">
        <v>64</v>
      </c>
      <c r="C1472" s="6">
        <v>271</v>
      </c>
      <c r="D1472" s="6">
        <v>23191</v>
      </c>
      <c r="E1472" s="35">
        <v>40354</v>
      </c>
      <c r="F1472" s="35">
        <v>42431</v>
      </c>
      <c r="G1472" s="6">
        <v>2077</v>
      </c>
      <c r="H1472" s="6">
        <v>146</v>
      </c>
      <c r="I1472" s="6"/>
      <c r="J1472" s="6"/>
      <c r="K1472" s="6"/>
      <c r="L1472" s="6"/>
      <c r="M1472" s="6"/>
      <c r="N1472" s="6"/>
      <c r="O1472" s="6"/>
      <c r="P1472" s="6"/>
      <c r="Q1472" s="6"/>
      <c r="R1472" s="6"/>
      <c r="S1472" s="6"/>
      <c r="T1472" s="6"/>
      <c r="U1472" s="6"/>
      <c r="V1472" s="6"/>
      <c r="W1472" s="6"/>
      <c r="X1472" s="6"/>
      <c r="Y1472" s="6"/>
      <c r="Z1472" s="6"/>
    </row>
    <row r="1473" spans="1:26" ht="14.25" customHeight="1" x14ac:dyDescent="0.2">
      <c r="A1473" s="6" t="s">
        <v>1736</v>
      </c>
      <c r="B1473" s="6" t="s">
        <v>3297</v>
      </c>
      <c r="C1473" s="6">
        <v>341</v>
      </c>
      <c r="D1473" s="6">
        <v>23184</v>
      </c>
      <c r="E1473" s="35">
        <v>41817</v>
      </c>
      <c r="F1473" s="35">
        <v>43244</v>
      </c>
      <c r="G1473" s="6">
        <v>1427</v>
      </c>
      <c r="H1473" s="6">
        <v>138</v>
      </c>
      <c r="I1473" s="6"/>
      <c r="J1473" s="6"/>
      <c r="K1473" s="6"/>
      <c r="L1473" s="6"/>
      <c r="M1473" s="6"/>
      <c r="N1473" s="6"/>
      <c r="O1473" s="6"/>
      <c r="P1473" s="6"/>
      <c r="Q1473" s="6"/>
      <c r="R1473" s="6"/>
      <c r="S1473" s="6"/>
      <c r="T1473" s="6"/>
      <c r="U1473" s="6"/>
      <c r="V1473" s="6"/>
      <c r="W1473" s="6"/>
      <c r="X1473" s="6"/>
      <c r="Y1473" s="6"/>
      <c r="Z1473" s="6"/>
    </row>
    <row r="1474" spans="1:26" ht="14.25" customHeight="1" x14ac:dyDescent="0.2">
      <c r="A1474" s="6" t="s">
        <v>283</v>
      </c>
      <c r="B1474" s="6" t="s">
        <v>3285</v>
      </c>
      <c r="C1474" s="6">
        <v>120</v>
      </c>
      <c r="D1474" s="6">
        <v>23132</v>
      </c>
      <c r="E1474" s="35">
        <v>43475</v>
      </c>
      <c r="F1474" s="35">
        <v>44403</v>
      </c>
      <c r="G1474" s="6">
        <v>928</v>
      </c>
      <c r="H1474" s="6">
        <v>69</v>
      </c>
      <c r="I1474" s="6"/>
      <c r="J1474" s="6"/>
      <c r="K1474" s="6"/>
      <c r="L1474" s="6"/>
      <c r="M1474" s="6"/>
      <c r="N1474" s="6"/>
      <c r="O1474" s="6"/>
      <c r="P1474" s="6"/>
      <c r="Q1474" s="6"/>
      <c r="R1474" s="6"/>
      <c r="S1474" s="6"/>
      <c r="T1474" s="6"/>
      <c r="U1474" s="6"/>
      <c r="V1474" s="6"/>
      <c r="W1474" s="6"/>
      <c r="X1474" s="6"/>
      <c r="Y1474" s="6"/>
      <c r="Z1474" s="6"/>
    </row>
    <row r="1475" spans="1:26" ht="14.25" customHeight="1" x14ac:dyDescent="0.2">
      <c r="A1475" s="6" t="s">
        <v>1270</v>
      </c>
      <c r="B1475" s="6" t="s">
        <v>3285</v>
      </c>
      <c r="C1475" s="6">
        <v>103</v>
      </c>
      <c r="D1475" s="6">
        <v>23123</v>
      </c>
      <c r="E1475" s="35">
        <v>41664</v>
      </c>
      <c r="F1475" s="35">
        <v>44655</v>
      </c>
      <c r="G1475" s="6">
        <v>2991</v>
      </c>
      <c r="H1475" s="6">
        <v>68</v>
      </c>
      <c r="I1475" s="6"/>
      <c r="J1475" s="6"/>
      <c r="K1475" s="6"/>
      <c r="L1475" s="6"/>
      <c r="M1475" s="6"/>
      <c r="N1475" s="6"/>
      <c r="O1475" s="6"/>
      <c r="P1475" s="6"/>
      <c r="Q1475" s="6"/>
      <c r="R1475" s="6"/>
      <c r="S1475" s="6"/>
      <c r="T1475" s="6"/>
      <c r="U1475" s="6"/>
      <c r="V1475" s="6"/>
      <c r="W1475" s="6"/>
      <c r="X1475" s="6"/>
      <c r="Y1475" s="6"/>
      <c r="Z1475" s="6"/>
    </row>
    <row r="1476" spans="1:26" ht="14.25" customHeight="1" x14ac:dyDescent="0.2">
      <c r="A1476" s="6" t="s">
        <v>1772</v>
      </c>
      <c r="B1476" s="6" t="s">
        <v>3297</v>
      </c>
      <c r="C1476" s="6">
        <v>194</v>
      </c>
      <c r="D1476" s="6">
        <v>23102</v>
      </c>
      <c r="E1476" s="35">
        <v>42508</v>
      </c>
      <c r="F1476" s="35">
        <v>44611</v>
      </c>
      <c r="G1476" s="6">
        <v>2103</v>
      </c>
      <c r="H1476" s="6">
        <v>126</v>
      </c>
      <c r="I1476" s="6"/>
      <c r="J1476" s="6"/>
      <c r="K1476" s="6"/>
      <c r="L1476" s="6"/>
      <c r="M1476" s="6"/>
      <c r="N1476" s="6"/>
      <c r="O1476" s="6"/>
      <c r="P1476" s="6"/>
      <c r="Q1476" s="6"/>
      <c r="R1476" s="6"/>
      <c r="S1476" s="6"/>
      <c r="T1476" s="6"/>
      <c r="U1476" s="6"/>
      <c r="V1476" s="6"/>
      <c r="W1476" s="6"/>
      <c r="X1476" s="6"/>
      <c r="Y1476" s="6"/>
      <c r="Z1476" s="6"/>
    </row>
    <row r="1477" spans="1:26" ht="14.25" customHeight="1" x14ac:dyDescent="0.2">
      <c r="A1477" s="6" t="s">
        <v>1258</v>
      </c>
      <c r="B1477" s="6" t="s">
        <v>64</v>
      </c>
      <c r="C1477" s="6">
        <v>274</v>
      </c>
      <c r="D1477" s="6">
        <v>23097</v>
      </c>
      <c r="E1477" s="35">
        <v>43200</v>
      </c>
      <c r="F1477" s="35">
        <v>44432</v>
      </c>
      <c r="G1477" s="6">
        <v>1232</v>
      </c>
      <c r="H1477" s="6">
        <v>156</v>
      </c>
      <c r="I1477" s="6"/>
      <c r="J1477" s="6"/>
      <c r="K1477" s="6"/>
      <c r="L1477" s="6"/>
      <c r="M1477" s="6"/>
      <c r="N1477" s="6"/>
      <c r="O1477" s="6"/>
      <c r="P1477" s="6"/>
      <c r="Q1477" s="6"/>
      <c r="R1477" s="6"/>
      <c r="S1477" s="6"/>
      <c r="T1477" s="6"/>
      <c r="U1477" s="6"/>
      <c r="V1477" s="6"/>
      <c r="W1477" s="6"/>
      <c r="X1477" s="6"/>
      <c r="Y1477" s="6"/>
      <c r="Z1477" s="6"/>
    </row>
    <row r="1478" spans="1:26" ht="14.25" customHeight="1" x14ac:dyDescent="0.2">
      <c r="A1478" s="6" t="s">
        <v>1123</v>
      </c>
      <c r="B1478" s="6" t="s">
        <v>64</v>
      </c>
      <c r="C1478" s="6">
        <v>434</v>
      </c>
      <c r="D1478" s="6">
        <v>23081</v>
      </c>
      <c r="E1478" s="35">
        <v>43497</v>
      </c>
      <c r="F1478" s="35">
        <v>44732</v>
      </c>
      <c r="G1478" s="6">
        <v>1235</v>
      </c>
      <c r="H1478" s="6">
        <v>120</v>
      </c>
      <c r="I1478" s="6"/>
      <c r="J1478" s="6"/>
      <c r="K1478" s="6"/>
      <c r="L1478" s="6"/>
      <c r="M1478" s="6"/>
      <c r="N1478" s="6"/>
      <c r="O1478" s="6"/>
      <c r="P1478" s="6"/>
      <c r="Q1478" s="6"/>
      <c r="R1478" s="6"/>
      <c r="S1478" s="6"/>
      <c r="T1478" s="6"/>
      <c r="U1478" s="6"/>
      <c r="V1478" s="6"/>
      <c r="W1478" s="6"/>
      <c r="X1478" s="6"/>
      <c r="Y1478" s="6"/>
      <c r="Z1478" s="6"/>
    </row>
    <row r="1479" spans="1:26" ht="14.25" customHeight="1" x14ac:dyDescent="0.2">
      <c r="A1479" s="6" t="s">
        <v>1185</v>
      </c>
      <c r="B1479" s="6" t="s">
        <v>64</v>
      </c>
      <c r="C1479" s="6">
        <v>312</v>
      </c>
      <c r="D1479" s="6">
        <v>22988</v>
      </c>
      <c r="E1479" s="35">
        <v>40986</v>
      </c>
      <c r="F1479" s="35">
        <v>44413</v>
      </c>
      <c r="G1479" s="6">
        <v>3427</v>
      </c>
      <c r="H1479" s="6">
        <v>176</v>
      </c>
      <c r="I1479" s="6"/>
      <c r="J1479" s="6"/>
      <c r="K1479" s="6"/>
      <c r="L1479" s="6"/>
      <c r="M1479" s="6"/>
      <c r="N1479" s="6"/>
      <c r="O1479" s="6"/>
      <c r="P1479" s="6"/>
      <c r="Q1479" s="6"/>
      <c r="R1479" s="6"/>
      <c r="S1479" s="6"/>
      <c r="T1479" s="6"/>
      <c r="U1479" s="6"/>
      <c r="V1479" s="6"/>
      <c r="W1479" s="6"/>
      <c r="X1479" s="6"/>
      <c r="Y1479" s="6"/>
      <c r="Z1479" s="6"/>
    </row>
    <row r="1480" spans="1:26" ht="14.25" customHeight="1" x14ac:dyDescent="0.2">
      <c r="A1480" s="6" t="s">
        <v>844</v>
      </c>
      <c r="B1480" s="6" t="s">
        <v>64</v>
      </c>
      <c r="C1480" s="6">
        <v>331</v>
      </c>
      <c r="D1480" s="6">
        <v>22856</v>
      </c>
      <c r="E1480" s="35">
        <v>39259</v>
      </c>
      <c r="F1480" s="35">
        <v>44748</v>
      </c>
      <c r="G1480" s="6">
        <v>5489</v>
      </c>
      <c r="H1480" s="6">
        <v>215</v>
      </c>
      <c r="I1480" s="6"/>
      <c r="J1480" s="6"/>
      <c r="K1480" s="6"/>
      <c r="L1480" s="6"/>
      <c r="M1480" s="6"/>
      <c r="N1480" s="6"/>
      <c r="O1480" s="6"/>
      <c r="P1480" s="6"/>
      <c r="Q1480" s="6"/>
      <c r="R1480" s="6"/>
      <c r="S1480" s="6"/>
      <c r="T1480" s="6"/>
      <c r="U1480" s="6"/>
      <c r="V1480" s="6"/>
      <c r="W1480" s="6"/>
      <c r="X1480" s="6"/>
      <c r="Y1480" s="6"/>
      <c r="Z1480" s="6"/>
    </row>
    <row r="1481" spans="1:26" ht="14.25" customHeight="1" x14ac:dyDescent="0.2">
      <c r="A1481" s="6" t="s">
        <v>3449</v>
      </c>
      <c r="B1481" s="6" t="s">
        <v>64</v>
      </c>
      <c r="C1481" s="6">
        <v>545</v>
      </c>
      <c r="D1481" s="6">
        <v>22842</v>
      </c>
      <c r="E1481" s="35">
        <v>43201</v>
      </c>
      <c r="F1481" s="35">
        <v>43863</v>
      </c>
      <c r="G1481" s="6">
        <v>662</v>
      </c>
      <c r="H1481" s="6">
        <v>111</v>
      </c>
      <c r="I1481" s="6"/>
      <c r="J1481" s="6"/>
      <c r="K1481" s="6"/>
      <c r="L1481" s="6"/>
      <c r="M1481" s="6"/>
      <c r="N1481" s="6"/>
      <c r="O1481" s="6"/>
      <c r="P1481" s="6"/>
      <c r="Q1481" s="6"/>
      <c r="R1481" s="6"/>
      <c r="S1481" s="6"/>
      <c r="T1481" s="6"/>
      <c r="U1481" s="6"/>
      <c r="V1481" s="6"/>
      <c r="W1481" s="6"/>
      <c r="X1481" s="6"/>
      <c r="Y1481" s="6"/>
      <c r="Z1481" s="6"/>
    </row>
    <row r="1482" spans="1:26" ht="14.25" customHeight="1" x14ac:dyDescent="0.2">
      <c r="A1482" s="6" t="s">
        <v>1244</v>
      </c>
      <c r="B1482" s="6" t="s">
        <v>64</v>
      </c>
      <c r="C1482" s="6">
        <v>232</v>
      </c>
      <c r="D1482" s="6">
        <v>22788</v>
      </c>
      <c r="E1482" s="35">
        <v>43243</v>
      </c>
      <c r="F1482" s="35">
        <v>44775</v>
      </c>
      <c r="G1482" s="6">
        <v>1532</v>
      </c>
      <c r="H1482" s="6">
        <v>116</v>
      </c>
      <c r="I1482" s="6"/>
      <c r="J1482" s="6"/>
      <c r="K1482" s="6"/>
      <c r="L1482" s="6"/>
      <c r="M1482" s="6"/>
      <c r="N1482" s="6"/>
      <c r="O1482" s="6"/>
      <c r="P1482" s="6"/>
      <c r="Q1482" s="6"/>
      <c r="R1482" s="6"/>
      <c r="S1482" s="6"/>
      <c r="T1482" s="6"/>
      <c r="U1482" s="6"/>
      <c r="V1482" s="6"/>
      <c r="W1482" s="6"/>
      <c r="X1482" s="6"/>
      <c r="Y1482" s="6"/>
      <c r="Z1482" s="6"/>
    </row>
    <row r="1483" spans="1:26" ht="14.25" customHeight="1" x14ac:dyDescent="0.2">
      <c r="A1483" s="6" t="s">
        <v>852</v>
      </c>
      <c r="B1483" s="6" t="s">
        <v>64</v>
      </c>
      <c r="C1483" s="6">
        <v>274</v>
      </c>
      <c r="D1483" s="6">
        <v>22719</v>
      </c>
      <c r="E1483" s="35">
        <v>41232</v>
      </c>
      <c r="F1483" s="35">
        <v>44769</v>
      </c>
      <c r="G1483" s="6">
        <v>3537</v>
      </c>
      <c r="H1483" s="6">
        <v>127</v>
      </c>
      <c r="I1483" s="6"/>
      <c r="J1483" s="6"/>
      <c r="K1483" s="6"/>
      <c r="L1483" s="6"/>
      <c r="M1483" s="6"/>
      <c r="N1483" s="6"/>
      <c r="O1483" s="6"/>
      <c r="P1483" s="6"/>
      <c r="Q1483" s="6"/>
      <c r="R1483" s="6"/>
      <c r="S1483" s="6"/>
      <c r="T1483" s="6"/>
      <c r="U1483" s="6"/>
      <c r="V1483" s="6"/>
      <c r="W1483" s="6"/>
      <c r="X1483" s="6"/>
      <c r="Y1483" s="6"/>
      <c r="Z1483" s="6"/>
    </row>
    <row r="1484" spans="1:26" ht="14.25" customHeight="1" x14ac:dyDescent="0.2">
      <c r="A1484" s="6" t="s">
        <v>584</v>
      </c>
      <c r="B1484" s="6" t="s">
        <v>64</v>
      </c>
      <c r="C1484" s="6">
        <v>321</v>
      </c>
      <c r="D1484" s="6">
        <v>22713</v>
      </c>
      <c r="E1484" s="35">
        <v>40262</v>
      </c>
      <c r="F1484" s="35">
        <v>42802</v>
      </c>
      <c r="G1484" s="6">
        <v>2540</v>
      </c>
      <c r="H1484" s="6">
        <v>125</v>
      </c>
      <c r="I1484" s="6"/>
      <c r="J1484" s="6"/>
      <c r="K1484" s="6"/>
      <c r="L1484" s="6"/>
      <c r="M1484" s="6"/>
      <c r="N1484" s="6"/>
      <c r="O1484" s="6"/>
      <c r="P1484" s="6"/>
      <c r="Q1484" s="6"/>
      <c r="R1484" s="6"/>
      <c r="S1484" s="6"/>
      <c r="T1484" s="6"/>
      <c r="U1484" s="6"/>
      <c r="V1484" s="6"/>
      <c r="W1484" s="6"/>
      <c r="X1484" s="6"/>
      <c r="Y1484" s="6"/>
      <c r="Z1484" s="6"/>
    </row>
    <row r="1485" spans="1:26" ht="14.25" customHeight="1" x14ac:dyDescent="0.2">
      <c r="A1485" s="6" t="s">
        <v>1341</v>
      </c>
      <c r="B1485" s="6" t="s">
        <v>64</v>
      </c>
      <c r="C1485" s="6">
        <v>318</v>
      </c>
      <c r="D1485" s="6">
        <v>22709</v>
      </c>
      <c r="E1485" s="35">
        <v>40236</v>
      </c>
      <c r="F1485" s="35">
        <v>44671</v>
      </c>
      <c r="G1485" s="6">
        <v>4435</v>
      </c>
      <c r="H1485" s="6">
        <v>206</v>
      </c>
      <c r="I1485" s="6"/>
      <c r="J1485" s="6"/>
      <c r="K1485" s="6"/>
      <c r="L1485" s="6"/>
      <c r="M1485" s="6"/>
      <c r="N1485" s="6"/>
      <c r="O1485" s="6"/>
      <c r="P1485" s="6"/>
      <c r="Q1485" s="6"/>
      <c r="R1485" s="6"/>
      <c r="S1485" s="6"/>
      <c r="T1485" s="6"/>
      <c r="U1485" s="6"/>
      <c r="V1485" s="6"/>
      <c r="W1485" s="6"/>
      <c r="X1485" s="6"/>
      <c r="Y1485" s="6"/>
      <c r="Z1485" s="6"/>
    </row>
    <row r="1486" spans="1:26" ht="14.25" customHeight="1" x14ac:dyDescent="0.2">
      <c r="A1486" s="6" t="s">
        <v>221</v>
      </c>
      <c r="B1486" s="6" t="s">
        <v>64</v>
      </c>
      <c r="C1486" s="6">
        <v>205</v>
      </c>
      <c r="D1486" s="6">
        <v>22543</v>
      </c>
      <c r="E1486" s="35">
        <v>42029</v>
      </c>
      <c r="F1486" s="35">
        <v>44098</v>
      </c>
      <c r="G1486" s="6">
        <v>2069</v>
      </c>
      <c r="H1486" s="6">
        <v>144</v>
      </c>
      <c r="I1486" s="6"/>
      <c r="J1486" s="6"/>
      <c r="K1486" s="6"/>
      <c r="L1486" s="6"/>
      <c r="M1486" s="6"/>
      <c r="N1486" s="6"/>
      <c r="O1486" s="6"/>
      <c r="P1486" s="6"/>
      <c r="Q1486" s="6"/>
      <c r="R1486" s="6"/>
      <c r="S1486" s="6"/>
      <c r="T1486" s="6"/>
      <c r="U1486" s="6"/>
      <c r="V1486" s="6"/>
      <c r="W1486" s="6"/>
      <c r="X1486" s="6"/>
      <c r="Y1486" s="6"/>
      <c r="Z1486" s="6"/>
    </row>
    <row r="1487" spans="1:26" ht="14.25" customHeight="1" x14ac:dyDescent="0.2">
      <c r="A1487" s="6" t="s">
        <v>1194</v>
      </c>
      <c r="B1487" s="6" t="s">
        <v>64</v>
      </c>
      <c r="C1487" s="6">
        <v>215</v>
      </c>
      <c r="D1487" s="6">
        <v>22533</v>
      </c>
      <c r="E1487" s="35">
        <v>40401</v>
      </c>
      <c r="F1487" s="35">
        <v>44556</v>
      </c>
      <c r="G1487" s="6">
        <v>4155</v>
      </c>
      <c r="H1487" s="6">
        <v>131</v>
      </c>
      <c r="I1487" s="6"/>
      <c r="J1487" s="6"/>
      <c r="K1487" s="6"/>
      <c r="L1487" s="6"/>
      <c r="M1487" s="6"/>
      <c r="N1487" s="6"/>
      <c r="O1487" s="6"/>
      <c r="P1487" s="6"/>
      <c r="Q1487" s="6"/>
      <c r="R1487" s="6"/>
      <c r="S1487" s="6"/>
      <c r="T1487" s="6"/>
      <c r="U1487" s="6"/>
      <c r="V1487" s="6"/>
      <c r="W1487" s="6"/>
      <c r="X1487" s="6"/>
      <c r="Y1487" s="6"/>
      <c r="Z1487" s="6"/>
    </row>
    <row r="1488" spans="1:26" ht="14.25" customHeight="1" x14ac:dyDescent="0.2">
      <c r="A1488" s="6" t="s">
        <v>882</v>
      </c>
      <c r="B1488" s="6" t="s">
        <v>64</v>
      </c>
      <c r="C1488" s="6">
        <v>370</v>
      </c>
      <c r="D1488" s="6">
        <v>22497</v>
      </c>
      <c r="E1488" s="35">
        <v>41774</v>
      </c>
      <c r="F1488" s="35">
        <v>44769</v>
      </c>
      <c r="G1488" s="6">
        <v>2995</v>
      </c>
      <c r="H1488" s="6">
        <v>88</v>
      </c>
      <c r="I1488" s="6"/>
      <c r="J1488" s="6"/>
      <c r="K1488" s="6"/>
      <c r="L1488" s="6"/>
      <c r="M1488" s="6"/>
      <c r="N1488" s="6"/>
      <c r="O1488" s="6"/>
      <c r="P1488" s="6"/>
      <c r="Q1488" s="6"/>
      <c r="R1488" s="6"/>
      <c r="S1488" s="6"/>
      <c r="T1488" s="6"/>
      <c r="U1488" s="6"/>
      <c r="V1488" s="6"/>
      <c r="W1488" s="6"/>
      <c r="X1488" s="6"/>
      <c r="Y1488" s="6"/>
      <c r="Z1488" s="6"/>
    </row>
    <row r="1489" spans="1:26" ht="14.25" customHeight="1" x14ac:dyDescent="0.2">
      <c r="A1489" s="6" t="s">
        <v>255</v>
      </c>
      <c r="B1489" s="6" t="s">
        <v>64</v>
      </c>
      <c r="C1489" s="6">
        <v>422</v>
      </c>
      <c r="D1489" s="6">
        <v>22453</v>
      </c>
      <c r="E1489" s="35">
        <v>43216</v>
      </c>
      <c r="F1489" s="35">
        <v>44688</v>
      </c>
      <c r="G1489" s="6">
        <v>1472</v>
      </c>
      <c r="H1489" s="6">
        <v>91</v>
      </c>
      <c r="I1489" s="6"/>
      <c r="J1489" s="6"/>
      <c r="K1489" s="6"/>
      <c r="L1489" s="6"/>
      <c r="M1489" s="6"/>
      <c r="N1489" s="6"/>
      <c r="O1489" s="6"/>
      <c r="P1489" s="6"/>
      <c r="Q1489" s="6"/>
      <c r="R1489" s="6"/>
      <c r="S1489" s="6"/>
      <c r="T1489" s="6"/>
      <c r="U1489" s="6"/>
      <c r="V1489" s="6"/>
      <c r="W1489" s="6"/>
      <c r="X1489" s="6"/>
      <c r="Y1489" s="6"/>
      <c r="Z1489" s="6"/>
    </row>
    <row r="1490" spans="1:26" ht="14.25" customHeight="1" x14ac:dyDescent="0.2">
      <c r="A1490" s="6" t="s">
        <v>1490</v>
      </c>
      <c r="B1490" s="6" t="s">
        <v>3297</v>
      </c>
      <c r="C1490" s="6">
        <v>115</v>
      </c>
      <c r="D1490" s="6">
        <v>22421</v>
      </c>
      <c r="E1490" s="35">
        <v>43064</v>
      </c>
      <c r="F1490" s="35">
        <v>44392</v>
      </c>
      <c r="G1490" s="6">
        <v>1328</v>
      </c>
      <c r="H1490" s="6">
        <v>11</v>
      </c>
      <c r="I1490" s="6"/>
      <c r="J1490" s="6"/>
      <c r="K1490" s="6"/>
      <c r="L1490" s="6"/>
      <c r="M1490" s="6"/>
      <c r="N1490" s="6"/>
      <c r="O1490" s="6"/>
      <c r="P1490" s="6"/>
      <c r="Q1490" s="6"/>
      <c r="R1490" s="6"/>
      <c r="S1490" s="6"/>
      <c r="T1490" s="6"/>
      <c r="U1490" s="6"/>
      <c r="V1490" s="6"/>
      <c r="W1490" s="6"/>
      <c r="X1490" s="6"/>
      <c r="Y1490" s="6"/>
      <c r="Z1490" s="6"/>
    </row>
    <row r="1491" spans="1:26" ht="14.25" customHeight="1" x14ac:dyDescent="0.2">
      <c r="A1491" s="6" t="s">
        <v>686</v>
      </c>
      <c r="B1491" s="6" t="s">
        <v>64</v>
      </c>
      <c r="C1491" s="6">
        <v>394</v>
      </c>
      <c r="D1491" s="6">
        <v>22409</v>
      </c>
      <c r="E1491" s="35">
        <v>41056</v>
      </c>
      <c r="F1491" s="35">
        <v>44481</v>
      </c>
      <c r="G1491" s="6">
        <v>3425</v>
      </c>
      <c r="H1491" s="6">
        <v>158</v>
      </c>
      <c r="I1491" s="6"/>
      <c r="J1491" s="6"/>
      <c r="K1491" s="6"/>
      <c r="L1491" s="6"/>
      <c r="M1491" s="6"/>
      <c r="N1491" s="6"/>
      <c r="O1491" s="6"/>
      <c r="P1491" s="6"/>
      <c r="Q1491" s="6"/>
      <c r="R1491" s="6"/>
      <c r="S1491" s="6"/>
      <c r="T1491" s="6"/>
      <c r="U1491" s="6"/>
      <c r="V1491" s="6"/>
      <c r="W1491" s="6"/>
      <c r="X1491" s="6"/>
      <c r="Y1491" s="6"/>
      <c r="Z1491" s="6"/>
    </row>
    <row r="1492" spans="1:26" ht="14.25" customHeight="1" x14ac:dyDescent="0.2">
      <c r="A1492" s="6" t="s">
        <v>382</v>
      </c>
      <c r="B1492" s="6" t="s">
        <v>64</v>
      </c>
      <c r="C1492" s="6">
        <v>312</v>
      </c>
      <c r="D1492" s="6">
        <v>22360</v>
      </c>
      <c r="E1492" s="35">
        <v>39168</v>
      </c>
      <c r="F1492" s="35">
        <v>44694</v>
      </c>
      <c r="G1492" s="6">
        <v>5526</v>
      </c>
      <c r="H1492" s="6">
        <v>214</v>
      </c>
      <c r="I1492" s="6"/>
      <c r="J1492" s="6"/>
      <c r="K1492" s="6"/>
      <c r="L1492" s="6"/>
      <c r="M1492" s="6"/>
      <c r="N1492" s="6"/>
      <c r="O1492" s="6"/>
      <c r="P1492" s="6"/>
      <c r="Q1492" s="6"/>
      <c r="R1492" s="6"/>
      <c r="S1492" s="6"/>
      <c r="T1492" s="6"/>
      <c r="U1492" s="6"/>
      <c r="V1492" s="6"/>
      <c r="W1492" s="6"/>
      <c r="X1492" s="6"/>
      <c r="Y1492" s="6"/>
      <c r="Z1492" s="6"/>
    </row>
    <row r="1493" spans="1:26" ht="14.25" customHeight="1" x14ac:dyDescent="0.2">
      <c r="A1493" s="6" t="s">
        <v>1696</v>
      </c>
      <c r="B1493" s="6" t="s">
        <v>3297</v>
      </c>
      <c r="C1493" s="6">
        <v>756</v>
      </c>
      <c r="D1493" s="6">
        <v>22303</v>
      </c>
      <c r="E1493" s="35">
        <v>38597</v>
      </c>
      <c r="F1493" s="35">
        <v>44625</v>
      </c>
      <c r="G1493" s="6">
        <v>6028</v>
      </c>
      <c r="H1493" s="6">
        <v>108</v>
      </c>
      <c r="I1493" s="6"/>
      <c r="J1493" s="6"/>
      <c r="K1493" s="6"/>
      <c r="L1493" s="6"/>
      <c r="M1493" s="6"/>
      <c r="N1493" s="6"/>
      <c r="O1493" s="6"/>
      <c r="P1493" s="6"/>
      <c r="Q1493" s="6"/>
      <c r="R1493" s="6"/>
      <c r="S1493" s="6"/>
      <c r="T1493" s="6"/>
      <c r="U1493" s="6"/>
      <c r="V1493" s="6"/>
      <c r="W1493" s="6"/>
      <c r="X1493" s="6"/>
      <c r="Y1493" s="6"/>
      <c r="Z1493" s="6"/>
    </row>
    <row r="1494" spans="1:26" ht="14.25" customHeight="1" x14ac:dyDescent="0.2">
      <c r="A1494" s="6" t="s">
        <v>70</v>
      </c>
      <c r="B1494" s="6" t="s">
        <v>64</v>
      </c>
      <c r="C1494" s="6">
        <v>621</v>
      </c>
      <c r="D1494" s="6">
        <v>22300</v>
      </c>
      <c r="E1494" s="35">
        <v>42720</v>
      </c>
      <c r="F1494" s="35">
        <v>43847</v>
      </c>
      <c r="G1494" s="6">
        <v>1127</v>
      </c>
      <c r="H1494" s="6">
        <v>3</v>
      </c>
      <c r="I1494" s="6"/>
      <c r="J1494" s="6"/>
      <c r="K1494" s="6"/>
      <c r="L1494" s="6"/>
      <c r="M1494" s="6"/>
      <c r="N1494" s="6"/>
      <c r="O1494" s="6"/>
      <c r="P1494" s="6"/>
      <c r="Q1494" s="6"/>
      <c r="R1494" s="6"/>
      <c r="S1494" s="6"/>
      <c r="T1494" s="6"/>
      <c r="U1494" s="6"/>
      <c r="V1494" s="6"/>
      <c r="W1494" s="6"/>
      <c r="X1494" s="6"/>
      <c r="Y1494" s="6"/>
      <c r="Z1494" s="6"/>
    </row>
    <row r="1495" spans="1:26" ht="14.25" customHeight="1" x14ac:dyDescent="0.2">
      <c r="A1495" s="6" t="s">
        <v>3450</v>
      </c>
      <c r="B1495" s="6" t="s">
        <v>64</v>
      </c>
      <c r="C1495" s="6">
        <v>555</v>
      </c>
      <c r="D1495" s="6">
        <v>22201</v>
      </c>
      <c r="E1495" s="35">
        <v>43006</v>
      </c>
      <c r="F1495" s="35">
        <v>44102</v>
      </c>
      <c r="G1495" s="6">
        <v>1096</v>
      </c>
      <c r="H1495" s="6">
        <v>179</v>
      </c>
      <c r="I1495" s="6"/>
      <c r="J1495" s="6"/>
      <c r="K1495" s="6"/>
      <c r="L1495" s="6"/>
      <c r="M1495" s="6"/>
      <c r="N1495" s="6"/>
      <c r="O1495" s="6"/>
      <c r="P1495" s="6"/>
      <c r="Q1495" s="6"/>
      <c r="R1495" s="6"/>
      <c r="S1495" s="6"/>
      <c r="T1495" s="6"/>
      <c r="U1495" s="6"/>
      <c r="V1495" s="6"/>
      <c r="W1495" s="6"/>
      <c r="X1495" s="6"/>
      <c r="Y1495" s="6"/>
      <c r="Z1495" s="6"/>
    </row>
    <row r="1496" spans="1:26" ht="14.25" customHeight="1" x14ac:dyDescent="0.2">
      <c r="A1496" s="6" t="s">
        <v>1632</v>
      </c>
      <c r="B1496" s="6" t="s">
        <v>3297</v>
      </c>
      <c r="C1496" s="6">
        <v>263</v>
      </c>
      <c r="D1496" s="6">
        <v>22151</v>
      </c>
      <c r="E1496" s="35">
        <v>43635</v>
      </c>
      <c r="F1496" s="35">
        <v>44604</v>
      </c>
      <c r="G1496" s="6">
        <v>969</v>
      </c>
      <c r="H1496" s="6">
        <v>131</v>
      </c>
      <c r="I1496" s="6"/>
      <c r="J1496" s="6"/>
      <c r="K1496" s="6"/>
      <c r="L1496" s="6"/>
      <c r="M1496" s="6"/>
      <c r="N1496" s="6"/>
      <c r="O1496" s="6"/>
      <c r="P1496" s="6"/>
      <c r="Q1496" s="6"/>
      <c r="R1496" s="6"/>
      <c r="S1496" s="6"/>
      <c r="T1496" s="6"/>
      <c r="U1496" s="6"/>
      <c r="V1496" s="6"/>
      <c r="W1496" s="6"/>
      <c r="X1496" s="6"/>
      <c r="Y1496" s="6"/>
      <c r="Z1496" s="6"/>
    </row>
    <row r="1497" spans="1:26" ht="14.25" customHeight="1" x14ac:dyDescent="0.2">
      <c r="A1497" s="6" t="s">
        <v>508</v>
      </c>
      <c r="B1497" s="6" t="s">
        <v>3285</v>
      </c>
      <c r="C1497" s="6">
        <v>288</v>
      </c>
      <c r="D1497" s="6">
        <v>22138</v>
      </c>
      <c r="E1497" s="35">
        <v>42782</v>
      </c>
      <c r="F1497" s="35">
        <v>43291</v>
      </c>
      <c r="G1497" s="6">
        <v>509</v>
      </c>
      <c r="H1497" s="6">
        <v>192</v>
      </c>
      <c r="I1497" s="6"/>
      <c r="J1497" s="6"/>
      <c r="K1497" s="6"/>
      <c r="L1497" s="6"/>
      <c r="M1497" s="6"/>
      <c r="N1497" s="6"/>
      <c r="O1497" s="6"/>
      <c r="P1497" s="6"/>
      <c r="Q1497" s="6"/>
      <c r="R1497" s="6"/>
      <c r="S1497" s="6"/>
      <c r="T1497" s="6"/>
      <c r="U1497" s="6"/>
      <c r="V1497" s="6"/>
      <c r="W1497" s="6"/>
      <c r="X1497" s="6"/>
      <c r="Y1497" s="6"/>
      <c r="Z1497" s="6"/>
    </row>
    <row r="1498" spans="1:26" ht="14.25" customHeight="1" x14ac:dyDescent="0.2">
      <c r="A1498" s="6" t="s">
        <v>1317</v>
      </c>
      <c r="B1498" s="6" t="s">
        <v>64</v>
      </c>
      <c r="C1498" s="6">
        <v>393</v>
      </c>
      <c r="D1498" s="6">
        <v>22083</v>
      </c>
      <c r="E1498" s="35">
        <v>41920</v>
      </c>
      <c r="F1498" s="35">
        <v>44760</v>
      </c>
      <c r="G1498" s="6">
        <v>2840</v>
      </c>
      <c r="H1498" s="6">
        <v>134</v>
      </c>
      <c r="I1498" s="6"/>
      <c r="J1498" s="6"/>
      <c r="K1498" s="6"/>
      <c r="L1498" s="6"/>
      <c r="M1498" s="6"/>
      <c r="N1498" s="6"/>
      <c r="O1498" s="6"/>
      <c r="P1498" s="6"/>
      <c r="Q1498" s="6"/>
      <c r="R1498" s="6"/>
      <c r="S1498" s="6"/>
      <c r="T1498" s="6"/>
      <c r="U1498" s="6"/>
      <c r="V1498" s="6"/>
      <c r="W1498" s="6"/>
      <c r="X1498" s="6"/>
      <c r="Y1498" s="6"/>
      <c r="Z1498" s="6"/>
    </row>
    <row r="1499" spans="1:26" ht="14.25" customHeight="1" x14ac:dyDescent="0.2">
      <c r="A1499" s="6" t="s">
        <v>601</v>
      </c>
      <c r="B1499" s="6" t="s">
        <v>64</v>
      </c>
      <c r="C1499" s="6">
        <v>101</v>
      </c>
      <c r="D1499" s="6">
        <v>22063</v>
      </c>
      <c r="E1499" s="35">
        <v>39772</v>
      </c>
      <c r="F1499" s="35">
        <v>43412</v>
      </c>
      <c r="G1499" s="6">
        <v>3640</v>
      </c>
      <c r="H1499" s="6">
        <v>51</v>
      </c>
      <c r="I1499" s="6"/>
      <c r="J1499" s="6"/>
      <c r="K1499" s="6"/>
      <c r="L1499" s="6"/>
      <c r="M1499" s="6"/>
      <c r="N1499" s="6"/>
      <c r="O1499" s="6"/>
      <c r="P1499" s="6"/>
      <c r="Q1499" s="6"/>
      <c r="R1499" s="6"/>
      <c r="S1499" s="6"/>
      <c r="T1499" s="6"/>
      <c r="U1499" s="6"/>
      <c r="V1499" s="6"/>
      <c r="W1499" s="6"/>
      <c r="X1499" s="6"/>
      <c r="Y1499" s="6"/>
      <c r="Z1499" s="6"/>
    </row>
    <row r="1500" spans="1:26" ht="14.25" customHeight="1" x14ac:dyDescent="0.2">
      <c r="A1500" s="6" t="s">
        <v>1489</v>
      </c>
      <c r="B1500" s="6" t="s">
        <v>64</v>
      </c>
      <c r="C1500" s="6">
        <v>325</v>
      </c>
      <c r="D1500" s="6">
        <v>22055</v>
      </c>
      <c r="E1500" s="35">
        <v>40986</v>
      </c>
      <c r="F1500" s="35">
        <v>44306</v>
      </c>
      <c r="G1500" s="6">
        <v>3320</v>
      </c>
      <c r="H1500" s="6">
        <v>175</v>
      </c>
      <c r="I1500" s="6"/>
      <c r="J1500" s="6"/>
      <c r="K1500" s="6"/>
      <c r="L1500" s="6"/>
      <c r="M1500" s="6"/>
      <c r="N1500" s="6"/>
      <c r="O1500" s="6"/>
      <c r="P1500" s="6"/>
      <c r="Q1500" s="6"/>
      <c r="R1500" s="6"/>
      <c r="S1500" s="6"/>
      <c r="T1500" s="6"/>
      <c r="U1500" s="6"/>
      <c r="V1500" s="6"/>
      <c r="W1500" s="6"/>
      <c r="X1500" s="6"/>
      <c r="Y1500" s="6"/>
      <c r="Z1500" s="6"/>
    </row>
    <row r="1501" spans="1:26" ht="14.25" customHeight="1" x14ac:dyDescent="0.2">
      <c r="A1501" s="6" t="s">
        <v>319</v>
      </c>
      <c r="B1501" s="6" t="s">
        <v>3285</v>
      </c>
      <c r="C1501" s="6">
        <v>211</v>
      </c>
      <c r="D1501" s="6">
        <v>22036</v>
      </c>
      <c r="E1501" s="35">
        <v>41857</v>
      </c>
      <c r="F1501" s="35">
        <v>43741</v>
      </c>
      <c r="G1501" s="6">
        <v>1884</v>
      </c>
      <c r="H1501" s="6">
        <v>3</v>
      </c>
      <c r="I1501" s="6"/>
      <c r="J1501" s="6"/>
      <c r="K1501" s="6"/>
      <c r="L1501" s="6"/>
      <c r="M1501" s="6"/>
      <c r="N1501" s="6"/>
      <c r="O1501" s="6"/>
      <c r="P1501" s="6"/>
      <c r="Q1501" s="6"/>
      <c r="R1501" s="6"/>
      <c r="S1501" s="6"/>
      <c r="T1501" s="6"/>
      <c r="U1501" s="6"/>
      <c r="V1501" s="6"/>
      <c r="W1501" s="6"/>
      <c r="X1501" s="6"/>
      <c r="Y1501" s="6"/>
      <c r="Z1501" s="6"/>
    </row>
    <row r="1502" spans="1:26" ht="14.25" customHeight="1" x14ac:dyDescent="0.2">
      <c r="A1502" s="6" t="s">
        <v>289</v>
      </c>
      <c r="B1502" s="6" t="s">
        <v>64</v>
      </c>
      <c r="C1502" s="6">
        <v>177</v>
      </c>
      <c r="D1502" s="6">
        <v>21819</v>
      </c>
      <c r="E1502" s="35">
        <v>42909</v>
      </c>
      <c r="F1502" s="35">
        <v>44570</v>
      </c>
      <c r="G1502" s="6">
        <v>1661</v>
      </c>
      <c r="H1502" s="6">
        <v>128</v>
      </c>
      <c r="I1502" s="6"/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  <c r="U1502" s="6"/>
      <c r="V1502" s="6"/>
      <c r="W1502" s="6"/>
      <c r="X1502" s="6"/>
      <c r="Y1502" s="6"/>
      <c r="Z1502" s="6"/>
    </row>
    <row r="1503" spans="1:26" ht="14.25" customHeight="1" x14ac:dyDescent="0.2">
      <c r="A1503" s="6" t="s">
        <v>173</v>
      </c>
      <c r="B1503" s="6" t="s">
        <v>64</v>
      </c>
      <c r="C1503" s="6">
        <v>348</v>
      </c>
      <c r="D1503" s="6">
        <v>21810</v>
      </c>
      <c r="E1503" s="35">
        <v>41050</v>
      </c>
      <c r="F1503" s="35">
        <v>43325</v>
      </c>
      <c r="G1503" s="6">
        <v>2275</v>
      </c>
      <c r="H1503" s="6">
        <v>249</v>
      </c>
      <c r="I1503" s="6"/>
      <c r="J1503" s="6"/>
      <c r="K1503" s="6"/>
      <c r="L1503" s="6"/>
      <c r="M1503" s="6"/>
      <c r="N1503" s="6"/>
      <c r="O1503" s="6"/>
      <c r="P1503" s="6"/>
      <c r="Q1503" s="6"/>
      <c r="R1503" s="6"/>
      <c r="S1503" s="6"/>
      <c r="T1503" s="6"/>
      <c r="U1503" s="6"/>
      <c r="V1503" s="6"/>
      <c r="W1503" s="6"/>
      <c r="X1503" s="6"/>
      <c r="Y1503" s="6"/>
      <c r="Z1503" s="6"/>
    </row>
    <row r="1504" spans="1:26" ht="14.25" customHeight="1" x14ac:dyDescent="0.2">
      <c r="A1504" s="6" t="s">
        <v>276</v>
      </c>
      <c r="B1504" s="6" t="s">
        <v>3285</v>
      </c>
      <c r="C1504" s="6">
        <v>155</v>
      </c>
      <c r="D1504" s="6">
        <v>21794</v>
      </c>
      <c r="E1504" s="35">
        <v>42946</v>
      </c>
      <c r="F1504" s="35">
        <v>44595</v>
      </c>
      <c r="G1504" s="6">
        <v>1649</v>
      </c>
      <c r="H1504" s="6">
        <v>80</v>
      </c>
      <c r="I1504" s="6"/>
      <c r="J1504" s="6"/>
      <c r="K1504" s="6"/>
      <c r="L1504" s="6"/>
      <c r="M1504" s="6"/>
      <c r="N1504" s="6"/>
      <c r="O1504" s="6"/>
      <c r="P1504" s="6"/>
      <c r="Q1504" s="6"/>
      <c r="R1504" s="6"/>
      <c r="S1504" s="6"/>
      <c r="T1504" s="6"/>
      <c r="U1504" s="6"/>
      <c r="V1504" s="6"/>
      <c r="W1504" s="6"/>
      <c r="X1504" s="6"/>
      <c r="Y1504" s="6"/>
      <c r="Z1504" s="6"/>
    </row>
    <row r="1505" spans="1:26" ht="14.25" customHeight="1" x14ac:dyDescent="0.2">
      <c r="A1505" s="6" t="s">
        <v>1228</v>
      </c>
      <c r="B1505" s="6" t="s">
        <v>64</v>
      </c>
      <c r="C1505" s="6">
        <v>272</v>
      </c>
      <c r="D1505" s="6">
        <v>21792</v>
      </c>
      <c r="E1505" s="35">
        <v>40030</v>
      </c>
      <c r="F1505" s="35">
        <v>44553</v>
      </c>
      <c r="G1505" s="6">
        <v>4523</v>
      </c>
      <c r="H1505" s="6">
        <v>155</v>
      </c>
      <c r="I1505" s="6"/>
      <c r="J1505" s="6"/>
      <c r="K1505" s="6"/>
      <c r="L1505" s="6"/>
      <c r="M1505" s="6"/>
      <c r="N1505" s="6"/>
      <c r="O1505" s="6"/>
      <c r="P1505" s="6"/>
      <c r="Q1505" s="6"/>
      <c r="R1505" s="6"/>
      <c r="S1505" s="6"/>
      <c r="T1505" s="6"/>
      <c r="U1505" s="6"/>
      <c r="V1505" s="6"/>
      <c r="W1505" s="6"/>
      <c r="X1505" s="6"/>
      <c r="Y1505" s="6"/>
      <c r="Z1505" s="6"/>
    </row>
    <row r="1506" spans="1:26" ht="14.25" customHeight="1" x14ac:dyDescent="0.2">
      <c r="A1506" s="6" t="s">
        <v>979</v>
      </c>
      <c r="B1506" s="6" t="s">
        <v>64</v>
      </c>
      <c r="C1506" s="6">
        <v>310</v>
      </c>
      <c r="D1506" s="6">
        <v>21570</v>
      </c>
      <c r="E1506" s="35">
        <v>42126</v>
      </c>
      <c r="F1506" s="35">
        <v>44751</v>
      </c>
      <c r="G1506" s="6">
        <v>2625</v>
      </c>
      <c r="H1506" s="6">
        <v>175</v>
      </c>
      <c r="I1506" s="6"/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</row>
    <row r="1507" spans="1:26" ht="14.25" customHeight="1" x14ac:dyDescent="0.2">
      <c r="A1507" s="6" t="s">
        <v>3451</v>
      </c>
      <c r="B1507" s="6" t="s">
        <v>3285</v>
      </c>
      <c r="C1507" s="6">
        <v>524</v>
      </c>
      <c r="D1507" s="6">
        <v>21485</v>
      </c>
      <c r="E1507" s="35">
        <v>41932</v>
      </c>
      <c r="F1507" s="35">
        <v>44660</v>
      </c>
      <c r="G1507" s="6">
        <v>2728</v>
      </c>
      <c r="H1507" s="6">
        <v>0</v>
      </c>
      <c r="I1507" s="6"/>
      <c r="J1507" s="6"/>
      <c r="K1507" s="6"/>
      <c r="L1507" s="6"/>
      <c r="M1507" s="6"/>
      <c r="N1507" s="6"/>
      <c r="O1507" s="6"/>
      <c r="P1507" s="6"/>
      <c r="Q1507" s="6"/>
      <c r="R1507" s="6"/>
      <c r="S1507" s="6"/>
      <c r="T1507" s="6"/>
      <c r="U1507" s="6"/>
      <c r="V1507" s="6"/>
      <c r="W1507" s="6"/>
      <c r="X1507" s="6"/>
      <c r="Y1507" s="6"/>
      <c r="Z1507" s="6"/>
    </row>
    <row r="1508" spans="1:26" ht="14.25" customHeight="1" x14ac:dyDescent="0.2">
      <c r="A1508" s="6" t="s">
        <v>1205</v>
      </c>
      <c r="B1508" s="6" t="s">
        <v>64</v>
      </c>
      <c r="C1508" s="6">
        <v>466</v>
      </c>
      <c r="D1508" s="6">
        <v>21471</v>
      </c>
      <c r="E1508" s="35">
        <v>40860</v>
      </c>
      <c r="F1508" s="35">
        <v>43852</v>
      </c>
      <c r="G1508" s="6">
        <v>2992</v>
      </c>
      <c r="H1508" s="6">
        <v>75</v>
      </c>
      <c r="I1508" s="6"/>
      <c r="J1508" s="6"/>
      <c r="K1508" s="6"/>
      <c r="L1508" s="6"/>
      <c r="M1508" s="6"/>
      <c r="N1508" s="6"/>
      <c r="O1508" s="6"/>
      <c r="P1508" s="6"/>
      <c r="Q1508" s="6"/>
      <c r="R1508" s="6"/>
      <c r="S1508" s="6"/>
      <c r="T1508" s="6"/>
      <c r="U1508" s="6"/>
      <c r="V1508" s="6"/>
      <c r="W1508" s="6"/>
      <c r="X1508" s="6"/>
      <c r="Y1508" s="6"/>
      <c r="Z1508" s="6"/>
    </row>
    <row r="1509" spans="1:26" ht="14.25" customHeight="1" x14ac:dyDescent="0.2">
      <c r="A1509" s="6" t="s">
        <v>297</v>
      </c>
      <c r="B1509" s="6" t="s">
        <v>64</v>
      </c>
      <c r="C1509" s="6">
        <v>255</v>
      </c>
      <c r="D1509" s="6">
        <v>21451</v>
      </c>
      <c r="E1509" s="35">
        <v>43097</v>
      </c>
      <c r="F1509" s="35">
        <v>44547</v>
      </c>
      <c r="G1509" s="6">
        <v>1450</v>
      </c>
      <c r="H1509" s="6">
        <v>153</v>
      </c>
      <c r="I1509" s="6"/>
      <c r="J1509" s="6"/>
      <c r="K1509" s="6"/>
      <c r="L1509" s="6"/>
      <c r="M1509" s="6"/>
      <c r="N1509" s="6"/>
      <c r="O1509" s="6"/>
      <c r="P1509" s="6"/>
      <c r="Q1509" s="6"/>
      <c r="R1509" s="6"/>
      <c r="S1509" s="6"/>
      <c r="T1509" s="6"/>
      <c r="U1509" s="6"/>
      <c r="V1509" s="6"/>
      <c r="W1509" s="6"/>
      <c r="X1509" s="6"/>
      <c r="Y1509" s="6"/>
      <c r="Z1509" s="6"/>
    </row>
    <row r="1510" spans="1:26" ht="14.25" customHeight="1" x14ac:dyDescent="0.2">
      <c r="A1510" s="6" t="s">
        <v>906</v>
      </c>
      <c r="B1510" s="6" t="s">
        <v>64</v>
      </c>
      <c r="C1510" s="6">
        <v>268</v>
      </c>
      <c r="D1510" s="6">
        <v>21419</v>
      </c>
      <c r="E1510" s="35">
        <v>41649</v>
      </c>
      <c r="F1510" s="35">
        <v>42843</v>
      </c>
      <c r="G1510" s="6">
        <v>1194</v>
      </c>
      <c r="H1510" s="6">
        <v>204</v>
      </c>
      <c r="I1510" s="6"/>
      <c r="J1510" s="6"/>
      <c r="K1510" s="6"/>
      <c r="L1510" s="6"/>
      <c r="M1510" s="6"/>
      <c r="N1510" s="6"/>
      <c r="O1510" s="6"/>
      <c r="P1510" s="6"/>
      <c r="Q1510" s="6"/>
      <c r="R1510" s="6"/>
      <c r="S1510" s="6"/>
      <c r="T1510" s="6"/>
      <c r="U1510" s="6"/>
      <c r="V1510" s="6"/>
      <c r="W1510" s="6"/>
      <c r="X1510" s="6"/>
      <c r="Y1510" s="6"/>
      <c r="Z1510" s="6"/>
    </row>
    <row r="1511" spans="1:26" ht="14.25" customHeight="1" x14ac:dyDescent="0.2">
      <c r="A1511" s="6" t="s">
        <v>799</v>
      </c>
      <c r="B1511" s="6" t="s">
        <v>64</v>
      </c>
      <c r="C1511" s="6">
        <v>271</v>
      </c>
      <c r="D1511" s="6">
        <v>21378</v>
      </c>
      <c r="E1511" s="35">
        <v>40639</v>
      </c>
      <c r="F1511" s="35">
        <v>43122</v>
      </c>
      <c r="G1511" s="6">
        <v>2483</v>
      </c>
      <c r="H1511" s="6">
        <v>81</v>
      </c>
      <c r="I1511" s="6"/>
      <c r="J1511" s="6"/>
      <c r="K1511" s="6"/>
      <c r="L1511" s="6"/>
      <c r="M1511" s="6"/>
      <c r="N1511" s="6"/>
      <c r="O1511" s="6"/>
      <c r="P1511" s="6"/>
      <c r="Q1511" s="6"/>
      <c r="R1511" s="6"/>
      <c r="S1511" s="6"/>
      <c r="T1511" s="6"/>
      <c r="U1511" s="6"/>
      <c r="V1511" s="6"/>
      <c r="W1511" s="6"/>
      <c r="X1511" s="6"/>
      <c r="Y1511" s="6"/>
      <c r="Z1511" s="6"/>
    </row>
    <row r="1512" spans="1:26" ht="14.25" customHeight="1" x14ac:dyDescent="0.2">
      <c r="A1512" s="6" t="s">
        <v>1198</v>
      </c>
      <c r="B1512" s="6" t="s">
        <v>64</v>
      </c>
      <c r="C1512" s="6">
        <v>168</v>
      </c>
      <c r="D1512" s="6">
        <v>21300</v>
      </c>
      <c r="E1512" s="35">
        <v>42756</v>
      </c>
      <c r="F1512" s="35">
        <v>44706</v>
      </c>
      <c r="G1512" s="6">
        <v>1950</v>
      </c>
      <c r="H1512" s="6">
        <v>114</v>
      </c>
      <c r="I1512" s="6"/>
      <c r="J1512" s="6"/>
      <c r="K1512" s="6"/>
      <c r="L1512" s="6"/>
      <c r="M1512" s="6"/>
      <c r="N1512" s="6"/>
      <c r="O1512" s="6"/>
      <c r="P1512" s="6"/>
      <c r="Q1512" s="6"/>
      <c r="R1512" s="6"/>
      <c r="S1512" s="6"/>
      <c r="T1512" s="6"/>
      <c r="U1512" s="6"/>
      <c r="V1512" s="6"/>
      <c r="W1512" s="6"/>
      <c r="X1512" s="6"/>
      <c r="Y1512" s="6"/>
      <c r="Z1512" s="6"/>
    </row>
    <row r="1513" spans="1:26" ht="14.25" customHeight="1" x14ac:dyDescent="0.2">
      <c r="A1513" s="6" t="s">
        <v>1123</v>
      </c>
      <c r="B1513" s="6" t="s">
        <v>64</v>
      </c>
      <c r="C1513" s="6">
        <v>398</v>
      </c>
      <c r="D1513" s="6">
        <v>21260</v>
      </c>
      <c r="E1513" s="35">
        <v>43497</v>
      </c>
      <c r="F1513" s="35">
        <v>44228</v>
      </c>
      <c r="G1513" s="6">
        <v>731</v>
      </c>
      <c r="H1513" s="6">
        <v>120</v>
      </c>
      <c r="I1513" s="6"/>
      <c r="J1513" s="6"/>
      <c r="K1513" s="6"/>
      <c r="L1513" s="6"/>
      <c r="M1513" s="6"/>
      <c r="N1513" s="6"/>
      <c r="O1513" s="6"/>
      <c r="P1513" s="6"/>
      <c r="Q1513" s="6"/>
      <c r="R1513" s="6"/>
      <c r="S1513" s="6"/>
      <c r="T1513" s="6"/>
      <c r="U1513" s="6"/>
      <c r="V1513" s="6"/>
      <c r="W1513" s="6"/>
      <c r="X1513" s="6"/>
      <c r="Y1513" s="6"/>
      <c r="Z1513" s="6"/>
    </row>
    <row r="1514" spans="1:26" ht="14.25" customHeight="1" x14ac:dyDescent="0.2">
      <c r="A1514" s="6" t="s">
        <v>788</v>
      </c>
      <c r="B1514" s="6" t="s">
        <v>64</v>
      </c>
      <c r="C1514" s="6">
        <v>299</v>
      </c>
      <c r="D1514" s="6">
        <v>21259</v>
      </c>
      <c r="E1514" s="35">
        <v>37096</v>
      </c>
      <c r="F1514" s="35">
        <v>43569</v>
      </c>
      <c r="G1514" s="6">
        <v>6473</v>
      </c>
      <c r="H1514" s="6">
        <v>188</v>
      </c>
      <c r="I1514" s="6"/>
      <c r="J1514" s="6"/>
      <c r="K1514" s="6"/>
      <c r="L1514" s="6"/>
      <c r="M1514" s="6"/>
      <c r="N1514" s="6"/>
      <c r="O1514" s="6"/>
      <c r="P1514" s="6"/>
      <c r="Q1514" s="6"/>
      <c r="R1514" s="6"/>
      <c r="S1514" s="6"/>
      <c r="T1514" s="6"/>
      <c r="U1514" s="6"/>
      <c r="V1514" s="6"/>
      <c r="W1514" s="6"/>
      <c r="X1514" s="6"/>
      <c r="Y1514" s="6"/>
      <c r="Z1514" s="6"/>
    </row>
    <row r="1515" spans="1:26" ht="14.25" customHeight="1" x14ac:dyDescent="0.2">
      <c r="A1515" s="6" t="s">
        <v>1298</v>
      </c>
      <c r="B1515" s="6" t="s">
        <v>64</v>
      </c>
      <c r="C1515" s="6">
        <v>139</v>
      </c>
      <c r="D1515" s="6">
        <v>21252</v>
      </c>
      <c r="E1515" s="35">
        <v>42530</v>
      </c>
      <c r="F1515" s="35">
        <v>44608</v>
      </c>
      <c r="G1515" s="6">
        <v>2078</v>
      </c>
      <c r="H1515" s="6">
        <v>74</v>
      </c>
      <c r="I1515" s="6"/>
      <c r="J1515" s="6"/>
      <c r="K1515" s="6"/>
      <c r="L1515" s="6"/>
      <c r="M1515" s="6"/>
      <c r="N1515" s="6"/>
      <c r="O1515" s="6"/>
      <c r="P1515" s="6"/>
      <c r="Q1515" s="6"/>
      <c r="R1515" s="6"/>
      <c r="S1515" s="6"/>
      <c r="T1515" s="6"/>
      <c r="U1515" s="6"/>
      <c r="V1515" s="6"/>
      <c r="W1515" s="6"/>
      <c r="X1515" s="6"/>
      <c r="Y1515" s="6"/>
      <c r="Z1515" s="6"/>
    </row>
    <row r="1516" spans="1:26" ht="14.25" customHeight="1" x14ac:dyDescent="0.2">
      <c r="A1516" s="6" t="s">
        <v>308</v>
      </c>
      <c r="B1516" s="6" t="s">
        <v>64</v>
      </c>
      <c r="C1516" s="6">
        <v>264</v>
      </c>
      <c r="D1516" s="6">
        <v>21208</v>
      </c>
      <c r="E1516" s="35">
        <v>42360</v>
      </c>
      <c r="F1516" s="35">
        <v>44246</v>
      </c>
      <c r="G1516" s="6">
        <v>1886</v>
      </c>
      <c r="H1516" s="6">
        <v>138</v>
      </c>
      <c r="I1516" s="6"/>
      <c r="J1516" s="6"/>
      <c r="K1516" s="6"/>
      <c r="L1516" s="6"/>
      <c r="M1516" s="6"/>
      <c r="N1516" s="6"/>
      <c r="O1516" s="6"/>
      <c r="P1516" s="6"/>
      <c r="Q1516" s="6"/>
      <c r="R1516" s="6"/>
      <c r="S1516" s="6"/>
      <c r="T1516" s="6"/>
      <c r="U1516" s="6"/>
      <c r="V1516" s="6"/>
      <c r="W1516" s="6"/>
      <c r="X1516" s="6"/>
      <c r="Y1516" s="6"/>
      <c r="Z1516" s="6"/>
    </row>
    <row r="1517" spans="1:26" ht="14.25" customHeight="1" x14ac:dyDescent="0.2">
      <c r="A1517" s="6" t="s">
        <v>289</v>
      </c>
      <c r="B1517" s="6" t="s">
        <v>64</v>
      </c>
      <c r="C1517" s="6">
        <v>172</v>
      </c>
      <c r="D1517" s="6">
        <v>21134</v>
      </c>
      <c r="E1517" s="35">
        <v>42909</v>
      </c>
      <c r="F1517" s="35">
        <v>44248</v>
      </c>
      <c r="G1517" s="6">
        <v>1339</v>
      </c>
      <c r="H1517" s="6">
        <v>128</v>
      </c>
      <c r="I1517" s="6"/>
      <c r="J1517" s="6"/>
      <c r="K1517" s="6"/>
      <c r="L1517" s="6"/>
      <c r="M1517" s="6"/>
      <c r="N1517" s="6"/>
      <c r="O1517" s="6"/>
      <c r="P1517" s="6"/>
      <c r="Q1517" s="6"/>
      <c r="R1517" s="6"/>
      <c r="S1517" s="6"/>
      <c r="T1517" s="6"/>
      <c r="U1517" s="6"/>
      <c r="V1517" s="6"/>
      <c r="W1517" s="6"/>
      <c r="X1517" s="6"/>
      <c r="Y1517" s="6"/>
      <c r="Z1517" s="6"/>
    </row>
    <row r="1518" spans="1:26" ht="14.25" customHeight="1" x14ac:dyDescent="0.2">
      <c r="A1518" s="6" t="s">
        <v>1625</v>
      </c>
      <c r="B1518" s="6" t="s">
        <v>3297</v>
      </c>
      <c r="C1518" s="6">
        <v>140</v>
      </c>
      <c r="D1518" s="6">
        <v>21123</v>
      </c>
      <c r="E1518" s="35">
        <v>41176</v>
      </c>
      <c r="F1518" s="35">
        <v>44104</v>
      </c>
      <c r="G1518" s="6">
        <v>2928</v>
      </c>
      <c r="H1518" s="6">
        <v>98</v>
      </c>
      <c r="I1518" s="6"/>
      <c r="J1518" s="6"/>
      <c r="K1518" s="6"/>
      <c r="L1518" s="6"/>
      <c r="M1518" s="6"/>
      <c r="N1518" s="6"/>
      <c r="O1518" s="6"/>
      <c r="P1518" s="6"/>
      <c r="Q1518" s="6"/>
      <c r="R1518" s="6"/>
      <c r="S1518" s="6"/>
      <c r="T1518" s="6"/>
      <c r="U1518" s="6"/>
      <c r="V1518" s="6"/>
      <c r="W1518" s="6"/>
      <c r="X1518" s="6"/>
      <c r="Y1518" s="6"/>
      <c r="Z1518" s="6"/>
    </row>
    <row r="1519" spans="1:26" ht="14.25" customHeight="1" x14ac:dyDescent="0.2">
      <c r="A1519" s="6" t="s">
        <v>899</v>
      </c>
      <c r="B1519" s="6" t="s">
        <v>3285</v>
      </c>
      <c r="C1519" s="6">
        <v>131</v>
      </c>
      <c r="D1519" s="6">
        <v>21013</v>
      </c>
      <c r="E1519" s="35">
        <v>40604</v>
      </c>
      <c r="F1519" s="35">
        <v>44250</v>
      </c>
      <c r="G1519" s="6">
        <v>3646</v>
      </c>
      <c r="H1519" s="6">
        <v>46</v>
      </c>
      <c r="I1519" s="6"/>
      <c r="J1519" s="6"/>
      <c r="K1519" s="6"/>
      <c r="L1519" s="6"/>
      <c r="M1519" s="6"/>
      <c r="N1519" s="6"/>
      <c r="O1519" s="6"/>
      <c r="P1519" s="6"/>
      <c r="Q1519" s="6"/>
      <c r="R1519" s="6"/>
      <c r="S1519" s="6"/>
      <c r="T1519" s="6"/>
      <c r="U1519" s="6"/>
      <c r="V1519" s="6"/>
      <c r="W1519" s="6"/>
      <c r="X1519" s="6"/>
      <c r="Y1519" s="6"/>
      <c r="Z1519" s="6"/>
    </row>
    <row r="1520" spans="1:26" ht="14.25" customHeight="1" x14ac:dyDescent="0.2">
      <c r="A1520" s="6" t="s">
        <v>899</v>
      </c>
      <c r="B1520" s="6" t="s">
        <v>2481</v>
      </c>
      <c r="C1520" s="6">
        <v>131</v>
      </c>
      <c r="D1520" s="6">
        <v>21013</v>
      </c>
      <c r="E1520" s="35">
        <v>40604</v>
      </c>
      <c r="F1520" s="35">
        <v>44250</v>
      </c>
      <c r="G1520" s="6">
        <v>3646</v>
      </c>
      <c r="H1520" s="6">
        <v>46</v>
      </c>
      <c r="I1520" s="6"/>
      <c r="J1520" s="6"/>
      <c r="K1520" s="6"/>
      <c r="L1520" s="6"/>
      <c r="M1520" s="6"/>
      <c r="N1520" s="6"/>
      <c r="O1520" s="6"/>
      <c r="P1520" s="6"/>
      <c r="Q1520" s="6"/>
      <c r="R1520" s="6"/>
      <c r="S1520" s="6"/>
      <c r="T1520" s="6"/>
      <c r="U1520" s="6"/>
      <c r="V1520" s="6"/>
      <c r="W1520" s="6"/>
      <c r="X1520" s="6"/>
      <c r="Y1520" s="6"/>
      <c r="Z1520" s="6"/>
    </row>
    <row r="1521" spans="1:26" ht="14.25" customHeight="1" x14ac:dyDescent="0.2">
      <c r="A1521" s="6" t="s">
        <v>1234</v>
      </c>
      <c r="B1521" s="6" t="s">
        <v>64</v>
      </c>
      <c r="C1521" s="6">
        <v>227</v>
      </c>
      <c r="D1521" s="6">
        <v>21007</v>
      </c>
      <c r="E1521" s="35">
        <v>41635</v>
      </c>
      <c r="F1521" s="35">
        <v>43919</v>
      </c>
      <c r="G1521" s="6">
        <v>2284</v>
      </c>
      <c r="H1521" s="6">
        <v>156</v>
      </c>
      <c r="I1521" s="6"/>
      <c r="J1521" s="6"/>
      <c r="K1521" s="6"/>
      <c r="L1521" s="6"/>
      <c r="M1521" s="6"/>
      <c r="N1521" s="6"/>
      <c r="O1521" s="6"/>
      <c r="P1521" s="6"/>
      <c r="Q1521" s="6"/>
      <c r="R1521" s="6"/>
      <c r="S1521" s="6"/>
      <c r="T1521" s="6"/>
      <c r="U1521" s="6"/>
      <c r="V1521" s="6"/>
      <c r="W1521" s="6"/>
      <c r="X1521" s="6"/>
      <c r="Y1521" s="6"/>
      <c r="Z1521" s="6"/>
    </row>
    <row r="1522" spans="1:26" ht="14.25" customHeight="1" x14ac:dyDescent="0.2">
      <c r="A1522" s="6" t="s">
        <v>658</v>
      </c>
      <c r="B1522" s="6" t="s">
        <v>64</v>
      </c>
      <c r="C1522" s="6">
        <v>108</v>
      </c>
      <c r="D1522" s="6">
        <v>20892</v>
      </c>
      <c r="E1522" s="35">
        <v>42047</v>
      </c>
      <c r="F1522" s="35">
        <v>44775</v>
      </c>
      <c r="G1522" s="6">
        <v>2728</v>
      </c>
      <c r="H1522" s="6">
        <v>69</v>
      </c>
      <c r="I1522" s="6"/>
      <c r="J1522" s="6"/>
      <c r="K1522" s="6"/>
      <c r="L1522" s="6"/>
      <c r="M1522" s="6"/>
      <c r="N1522" s="6"/>
      <c r="O1522" s="6"/>
      <c r="P1522" s="6"/>
      <c r="Q1522" s="6"/>
      <c r="R1522" s="6"/>
      <c r="S1522" s="6"/>
      <c r="T1522" s="6"/>
      <c r="U1522" s="6"/>
      <c r="V1522" s="6"/>
      <c r="W1522" s="6"/>
      <c r="X1522" s="6"/>
      <c r="Y1522" s="6"/>
      <c r="Z1522" s="6"/>
    </row>
    <row r="1523" spans="1:26" ht="14.25" customHeight="1" x14ac:dyDescent="0.2">
      <c r="A1523" s="6" t="s">
        <v>863</v>
      </c>
      <c r="B1523" s="6" t="s">
        <v>64</v>
      </c>
      <c r="C1523" s="6">
        <v>444</v>
      </c>
      <c r="D1523" s="6">
        <v>20868</v>
      </c>
      <c r="E1523" s="35">
        <v>40053</v>
      </c>
      <c r="F1523" s="35">
        <v>44743</v>
      </c>
      <c r="G1523" s="6">
        <v>4690</v>
      </c>
      <c r="H1523" s="6">
        <v>162</v>
      </c>
      <c r="I1523" s="6"/>
      <c r="J1523" s="6"/>
      <c r="K1523" s="6"/>
      <c r="L1523" s="6"/>
      <c r="M1523" s="6"/>
      <c r="N1523" s="6"/>
      <c r="O1523" s="6"/>
      <c r="P1523" s="6"/>
      <c r="Q1523" s="6"/>
      <c r="R1523" s="6"/>
      <c r="S1523" s="6"/>
      <c r="T1523" s="6"/>
      <c r="U1523" s="6"/>
      <c r="V1523" s="6"/>
      <c r="W1523" s="6"/>
      <c r="X1523" s="6"/>
      <c r="Y1523" s="6"/>
      <c r="Z1523" s="6"/>
    </row>
    <row r="1524" spans="1:26" ht="14.25" customHeight="1" x14ac:dyDescent="0.2">
      <c r="A1524" s="6" t="s">
        <v>1352</v>
      </c>
      <c r="B1524" s="6" t="s">
        <v>64</v>
      </c>
      <c r="C1524" s="6">
        <v>171</v>
      </c>
      <c r="D1524" s="6">
        <v>20866</v>
      </c>
      <c r="E1524" s="35">
        <v>39630</v>
      </c>
      <c r="F1524" s="35">
        <v>44541</v>
      </c>
      <c r="G1524" s="6">
        <v>4911</v>
      </c>
      <c r="H1524" s="6">
        <v>53</v>
      </c>
      <c r="I1524" s="6"/>
      <c r="J1524" s="6"/>
      <c r="K1524" s="6"/>
      <c r="L1524" s="6"/>
      <c r="M1524" s="6"/>
      <c r="N1524" s="6"/>
      <c r="O1524" s="6"/>
      <c r="P1524" s="6"/>
      <c r="Q1524" s="6"/>
      <c r="R1524" s="6"/>
      <c r="S1524" s="6"/>
      <c r="T1524" s="6"/>
      <c r="U1524" s="6"/>
      <c r="V1524" s="6"/>
      <c r="W1524" s="6"/>
      <c r="X1524" s="6"/>
      <c r="Y1524" s="6"/>
      <c r="Z1524" s="6"/>
    </row>
    <row r="1525" spans="1:26" ht="14.25" customHeight="1" x14ac:dyDescent="0.2">
      <c r="A1525" s="6" t="s">
        <v>1258</v>
      </c>
      <c r="B1525" s="6" t="s">
        <v>64</v>
      </c>
      <c r="C1525" s="6">
        <v>245</v>
      </c>
      <c r="D1525" s="6">
        <v>20849</v>
      </c>
      <c r="E1525" s="35">
        <v>43200</v>
      </c>
      <c r="F1525" s="35">
        <v>44223</v>
      </c>
      <c r="G1525" s="6">
        <v>1023</v>
      </c>
      <c r="H1525" s="6">
        <v>156</v>
      </c>
      <c r="I1525" s="6"/>
      <c r="J1525" s="6"/>
      <c r="K1525" s="6"/>
      <c r="L1525" s="6"/>
      <c r="M1525" s="6"/>
      <c r="N1525" s="6"/>
      <c r="O1525" s="6"/>
      <c r="P1525" s="6"/>
      <c r="Q1525" s="6"/>
      <c r="R1525" s="6"/>
      <c r="S1525" s="6"/>
      <c r="T1525" s="6"/>
      <c r="U1525" s="6"/>
      <c r="V1525" s="6"/>
      <c r="W1525" s="6"/>
      <c r="X1525" s="6"/>
      <c r="Y1525" s="6"/>
      <c r="Z1525" s="6"/>
    </row>
    <row r="1526" spans="1:26" ht="14.25" customHeight="1" x14ac:dyDescent="0.2">
      <c r="A1526" s="6" t="s">
        <v>878</v>
      </c>
      <c r="B1526" s="6" t="s">
        <v>64</v>
      </c>
      <c r="C1526" s="6">
        <v>277</v>
      </c>
      <c r="D1526" s="6">
        <v>20793</v>
      </c>
      <c r="E1526" s="35">
        <v>42090</v>
      </c>
      <c r="F1526" s="35">
        <v>44025</v>
      </c>
      <c r="G1526" s="6">
        <v>1935</v>
      </c>
      <c r="H1526" s="6">
        <v>90</v>
      </c>
      <c r="I1526" s="6"/>
      <c r="J1526" s="6"/>
      <c r="K1526" s="6"/>
      <c r="L1526" s="6"/>
      <c r="M1526" s="6"/>
      <c r="N1526" s="6"/>
      <c r="O1526" s="6"/>
      <c r="P1526" s="6"/>
      <c r="Q1526" s="6"/>
      <c r="R1526" s="6"/>
      <c r="S1526" s="6"/>
      <c r="T1526" s="6"/>
      <c r="U1526" s="6"/>
      <c r="V1526" s="6"/>
      <c r="W1526" s="6"/>
      <c r="X1526" s="6"/>
      <c r="Y1526" s="6"/>
      <c r="Z1526" s="6"/>
    </row>
    <row r="1527" spans="1:26" ht="14.25" customHeight="1" x14ac:dyDescent="0.2">
      <c r="A1527" s="6" t="s">
        <v>1388</v>
      </c>
      <c r="B1527" s="6" t="s">
        <v>64</v>
      </c>
      <c r="C1527" s="6">
        <v>121</v>
      </c>
      <c r="D1527" s="6">
        <v>20748</v>
      </c>
      <c r="E1527" s="35">
        <v>40443</v>
      </c>
      <c r="F1527" s="35">
        <v>44603</v>
      </c>
      <c r="G1527" s="6">
        <v>4160</v>
      </c>
      <c r="H1527" s="6">
        <v>61</v>
      </c>
      <c r="I1527" s="6"/>
      <c r="J1527" s="6"/>
      <c r="K1527" s="6"/>
      <c r="L1527" s="6"/>
      <c r="M1527" s="6"/>
      <c r="N1527" s="6"/>
      <c r="O1527" s="6"/>
      <c r="P1527" s="6"/>
      <c r="Q1527" s="6"/>
      <c r="R1527" s="6"/>
      <c r="S1527" s="6"/>
      <c r="T1527" s="6"/>
      <c r="U1527" s="6"/>
      <c r="V1527" s="6"/>
      <c r="W1527" s="6"/>
      <c r="X1527" s="6"/>
      <c r="Y1527" s="6"/>
      <c r="Z1527" s="6"/>
    </row>
    <row r="1528" spans="1:26" ht="14.25" customHeight="1" x14ac:dyDescent="0.2">
      <c r="A1528" s="6" t="s">
        <v>1240</v>
      </c>
      <c r="B1528" s="6" t="s">
        <v>64</v>
      </c>
      <c r="C1528" s="6">
        <v>265</v>
      </c>
      <c r="D1528" s="6">
        <v>20747</v>
      </c>
      <c r="E1528" s="35">
        <v>43916</v>
      </c>
      <c r="F1528" s="35">
        <v>44418</v>
      </c>
      <c r="G1528" s="6">
        <v>502</v>
      </c>
      <c r="H1528" s="6">
        <v>106</v>
      </c>
      <c r="I1528" s="6"/>
      <c r="J1528" s="6"/>
      <c r="K1528" s="6"/>
      <c r="L1528" s="6"/>
      <c r="M1528" s="6"/>
      <c r="N1528" s="6"/>
      <c r="O1528" s="6"/>
      <c r="P1528" s="6"/>
      <c r="Q1528" s="6"/>
      <c r="R1528" s="6"/>
      <c r="S1528" s="6"/>
      <c r="T1528" s="6"/>
      <c r="U1528" s="6"/>
      <c r="V1528" s="6"/>
      <c r="W1528" s="6"/>
      <c r="X1528" s="6"/>
      <c r="Y1528" s="6"/>
      <c r="Z1528" s="6"/>
    </row>
    <row r="1529" spans="1:26" ht="14.25" customHeight="1" x14ac:dyDescent="0.2">
      <c r="A1529" s="6" t="s">
        <v>974</v>
      </c>
      <c r="B1529" s="6" t="s">
        <v>64</v>
      </c>
      <c r="C1529" s="6">
        <v>333</v>
      </c>
      <c r="D1529" s="6">
        <v>20745</v>
      </c>
      <c r="E1529" s="35">
        <v>37711</v>
      </c>
      <c r="F1529" s="35">
        <v>44628</v>
      </c>
      <c r="G1529" s="6">
        <v>6917</v>
      </c>
      <c r="H1529" s="6">
        <v>175</v>
      </c>
      <c r="I1529" s="6"/>
      <c r="J1529" s="6"/>
      <c r="K1529" s="6"/>
      <c r="L1529" s="6"/>
      <c r="M1529" s="6"/>
      <c r="N1529" s="6"/>
      <c r="O1529" s="6"/>
      <c r="P1529" s="6"/>
      <c r="Q1529" s="6"/>
      <c r="R1529" s="6"/>
      <c r="S1529" s="6"/>
      <c r="T1529" s="6"/>
      <c r="U1529" s="6"/>
      <c r="V1529" s="6"/>
      <c r="W1529" s="6"/>
      <c r="X1529" s="6"/>
      <c r="Y1529" s="6"/>
      <c r="Z1529" s="6"/>
    </row>
    <row r="1530" spans="1:26" ht="14.25" customHeight="1" x14ac:dyDescent="0.2">
      <c r="A1530" s="6" t="s">
        <v>1575</v>
      </c>
      <c r="B1530" s="6" t="s">
        <v>3297</v>
      </c>
      <c r="C1530" s="6">
        <v>139</v>
      </c>
      <c r="D1530" s="6">
        <v>20743</v>
      </c>
      <c r="E1530" s="35">
        <v>41408</v>
      </c>
      <c r="F1530" s="35">
        <v>44476</v>
      </c>
      <c r="G1530" s="6">
        <v>3068</v>
      </c>
      <c r="H1530" s="6">
        <v>71</v>
      </c>
      <c r="I1530" s="6"/>
      <c r="J1530" s="6"/>
      <c r="K1530" s="6"/>
      <c r="L1530" s="6"/>
      <c r="M1530" s="6"/>
      <c r="N1530" s="6"/>
      <c r="O1530" s="6"/>
      <c r="P1530" s="6"/>
      <c r="Q1530" s="6"/>
      <c r="R1530" s="6"/>
      <c r="S1530" s="6"/>
      <c r="T1530" s="6"/>
      <c r="U1530" s="6"/>
      <c r="V1530" s="6"/>
      <c r="W1530" s="6"/>
      <c r="X1530" s="6"/>
      <c r="Y1530" s="6"/>
      <c r="Z1530" s="6"/>
    </row>
    <row r="1531" spans="1:26" ht="14.25" customHeight="1" x14ac:dyDescent="0.2">
      <c r="A1531" s="6" t="s">
        <v>504</v>
      </c>
      <c r="B1531" s="6" t="s">
        <v>3285</v>
      </c>
      <c r="C1531" s="6">
        <v>148</v>
      </c>
      <c r="D1531" s="6">
        <v>20693</v>
      </c>
      <c r="E1531" s="35">
        <v>42814</v>
      </c>
      <c r="F1531" s="35">
        <v>44116</v>
      </c>
      <c r="G1531" s="6">
        <v>1302</v>
      </c>
      <c r="H1531" s="6">
        <v>77</v>
      </c>
      <c r="I1531" s="6"/>
      <c r="J1531" s="6"/>
      <c r="K1531" s="6"/>
      <c r="L1531" s="6"/>
      <c r="M1531" s="6"/>
      <c r="N1531" s="6"/>
      <c r="O1531" s="6"/>
      <c r="P1531" s="6"/>
      <c r="Q1531" s="6"/>
      <c r="R1531" s="6"/>
      <c r="S1531" s="6"/>
      <c r="T1531" s="6"/>
      <c r="U1531" s="6"/>
      <c r="V1531" s="6"/>
      <c r="W1531" s="6"/>
      <c r="X1531" s="6"/>
      <c r="Y1531" s="6"/>
      <c r="Z1531" s="6"/>
    </row>
    <row r="1532" spans="1:26" ht="14.25" customHeight="1" x14ac:dyDescent="0.2">
      <c r="A1532" s="6" t="s">
        <v>1620</v>
      </c>
      <c r="B1532" s="6" t="s">
        <v>3297</v>
      </c>
      <c r="C1532" s="6">
        <v>151</v>
      </c>
      <c r="D1532" s="6">
        <v>20681</v>
      </c>
      <c r="E1532" s="35">
        <v>40969</v>
      </c>
      <c r="F1532" s="35">
        <v>44386</v>
      </c>
      <c r="G1532" s="6">
        <v>3417</v>
      </c>
      <c r="H1532" s="6">
        <v>72</v>
      </c>
      <c r="I1532" s="6"/>
      <c r="J1532" s="6"/>
      <c r="K1532" s="6"/>
      <c r="L1532" s="6"/>
      <c r="M1532" s="6"/>
      <c r="N1532" s="6"/>
      <c r="O1532" s="6"/>
      <c r="P1532" s="6"/>
      <c r="Q1532" s="6"/>
      <c r="R1532" s="6"/>
      <c r="S1532" s="6"/>
      <c r="T1532" s="6"/>
      <c r="U1532" s="6"/>
      <c r="V1532" s="6"/>
      <c r="W1532" s="6"/>
      <c r="X1532" s="6"/>
      <c r="Y1532" s="6"/>
      <c r="Z1532" s="6"/>
    </row>
    <row r="1533" spans="1:26" ht="14.25" customHeight="1" x14ac:dyDescent="0.2">
      <c r="A1533" s="6" t="s">
        <v>1516</v>
      </c>
      <c r="B1533" s="6" t="s">
        <v>3297</v>
      </c>
      <c r="C1533" s="6">
        <v>177</v>
      </c>
      <c r="D1533" s="6">
        <v>20571</v>
      </c>
      <c r="E1533" s="35">
        <v>43959</v>
      </c>
      <c r="F1533" s="35">
        <v>44342</v>
      </c>
      <c r="G1533" s="6">
        <v>383</v>
      </c>
      <c r="H1533" s="6">
        <v>84</v>
      </c>
      <c r="I1533" s="6"/>
      <c r="J1533" s="6"/>
      <c r="K1533" s="6"/>
      <c r="L1533" s="6"/>
      <c r="M1533" s="6"/>
      <c r="N1533" s="6"/>
      <c r="O1533" s="6"/>
      <c r="P1533" s="6"/>
      <c r="Q1533" s="6"/>
      <c r="R1533" s="6"/>
      <c r="S1533" s="6"/>
      <c r="T1533" s="6"/>
      <c r="U1533" s="6"/>
      <c r="V1533" s="6"/>
      <c r="W1533" s="6"/>
      <c r="X1533" s="6"/>
      <c r="Y1533" s="6"/>
      <c r="Z1533" s="6"/>
    </row>
    <row r="1534" spans="1:26" ht="14.25" customHeight="1" x14ac:dyDescent="0.2">
      <c r="A1534" s="6" t="s">
        <v>1246</v>
      </c>
      <c r="B1534" s="6" t="s">
        <v>64</v>
      </c>
      <c r="C1534" s="6">
        <v>521</v>
      </c>
      <c r="D1534" s="6">
        <v>20565</v>
      </c>
      <c r="E1534" s="35">
        <v>43265</v>
      </c>
      <c r="F1534" s="35">
        <v>44753</v>
      </c>
      <c r="G1534" s="6">
        <v>1488</v>
      </c>
      <c r="H1534" s="6">
        <v>112</v>
      </c>
      <c r="I1534" s="6"/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  <c r="U1534" s="6"/>
      <c r="V1534" s="6"/>
      <c r="W1534" s="6"/>
      <c r="X1534" s="6"/>
      <c r="Y1534" s="6"/>
      <c r="Z1534" s="6"/>
    </row>
    <row r="1535" spans="1:26" ht="14.25" customHeight="1" x14ac:dyDescent="0.2">
      <c r="A1535" s="6" t="s">
        <v>245</v>
      </c>
      <c r="B1535" s="6" t="s">
        <v>64</v>
      </c>
      <c r="C1535" s="6">
        <v>258</v>
      </c>
      <c r="D1535" s="6">
        <v>20517</v>
      </c>
      <c r="E1535" s="35">
        <v>43212</v>
      </c>
      <c r="F1535" s="35">
        <v>44298</v>
      </c>
      <c r="G1535" s="6">
        <v>1086</v>
      </c>
      <c r="H1535" s="6">
        <v>73</v>
      </c>
      <c r="I1535" s="6"/>
      <c r="J1535" s="6"/>
      <c r="K1535" s="6"/>
      <c r="L1535" s="6"/>
      <c r="M1535" s="6"/>
      <c r="N1535" s="6"/>
      <c r="O1535" s="6"/>
      <c r="P1535" s="6"/>
      <c r="Q1535" s="6"/>
      <c r="R1535" s="6"/>
      <c r="S1535" s="6"/>
      <c r="T1535" s="6"/>
      <c r="U1535" s="6"/>
      <c r="V1535" s="6"/>
      <c r="W1535" s="6"/>
      <c r="X1535" s="6"/>
      <c r="Y1535" s="6"/>
      <c r="Z1535" s="6"/>
    </row>
    <row r="1536" spans="1:26" ht="14.25" customHeight="1" x14ac:dyDescent="0.2">
      <c r="A1536" s="6" t="s">
        <v>953</v>
      </c>
      <c r="B1536" s="6" t="s">
        <v>64</v>
      </c>
      <c r="C1536" s="6">
        <v>189</v>
      </c>
      <c r="D1536" s="6">
        <v>20515</v>
      </c>
      <c r="E1536" s="35">
        <v>38076</v>
      </c>
      <c r="F1536" s="35">
        <v>44735</v>
      </c>
      <c r="G1536" s="6">
        <v>6659</v>
      </c>
      <c r="H1536" s="6">
        <v>78</v>
      </c>
      <c r="I1536" s="6"/>
      <c r="J1536" s="6"/>
      <c r="K1536" s="6"/>
      <c r="L1536" s="6"/>
      <c r="M1536" s="6"/>
      <c r="N1536" s="6"/>
      <c r="O1536" s="6"/>
      <c r="P1536" s="6"/>
      <c r="Q1536" s="6"/>
      <c r="R1536" s="6"/>
      <c r="S1536" s="6"/>
      <c r="T1536" s="6"/>
      <c r="U1536" s="6"/>
      <c r="V1536" s="6"/>
      <c r="W1536" s="6"/>
      <c r="X1536" s="6"/>
      <c r="Y1536" s="6"/>
      <c r="Z1536" s="6"/>
    </row>
    <row r="1537" spans="1:26" ht="14.25" customHeight="1" x14ac:dyDescent="0.2">
      <c r="A1537" s="6" t="s">
        <v>1685</v>
      </c>
      <c r="B1537" s="6" t="s">
        <v>3297</v>
      </c>
      <c r="C1537" s="6">
        <v>179</v>
      </c>
      <c r="D1537" s="6">
        <v>20473</v>
      </c>
      <c r="E1537" s="35">
        <v>41221</v>
      </c>
      <c r="F1537" s="35">
        <v>44256</v>
      </c>
      <c r="G1537" s="6">
        <v>3035</v>
      </c>
      <c r="H1537" s="6">
        <v>125</v>
      </c>
      <c r="I1537" s="6"/>
      <c r="J1537" s="6"/>
      <c r="K1537" s="6"/>
      <c r="L1537" s="6"/>
      <c r="M1537" s="6"/>
      <c r="N1537" s="6"/>
      <c r="O1537" s="6"/>
      <c r="P1537" s="6"/>
      <c r="Q1537" s="6"/>
      <c r="R1537" s="6"/>
      <c r="S1537" s="6"/>
      <c r="T1537" s="6"/>
      <c r="U1537" s="6"/>
      <c r="V1537" s="6"/>
      <c r="W1537" s="6"/>
      <c r="X1537" s="6"/>
      <c r="Y1537" s="6"/>
      <c r="Z1537" s="6"/>
    </row>
    <row r="1538" spans="1:26" ht="14.25" customHeight="1" x14ac:dyDescent="0.2">
      <c r="A1538" s="6" t="s">
        <v>1431</v>
      </c>
      <c r="B1538" s="6" t="s">
        <v>3285</v>
      </c>
      <c r="C1538" s="6">
        <v>187</v>
      </c>
      <c r="D1538" s="6">
        <v>20458</v>
      </c>
      <c r="E1538" s="35">
        <v>42150</v>
      </c>
      <c r="F1538" s="35">
        <v>44751</v>
      </c>
      <c r="G1538" s="6">
        <v>2601</v>
      </c>
      <c r="H1538" s="6">
        <v>65</v>
      </c>
      <c r="I1538" s="6"/>
      <c r="J1538" s="6"/>
      <c r="K1538" s="6"/>
      <c r="L1538" s="6"/>
      <c r="M1538" s="6"/>
      <c r="N1538" s="6"/>
      <c r="O1538" s="6"/>
      <c r="P1538" s="6"/>
      <c r="Q1538" s="6"/>
      <c r="R1538" s="6"/>
      <c r="S1538" s="6"/>
      <c r="T1538" s="6"/>
      <c r="U1538" s="6"/>
      <c r="V1538" s="6"/>
      <c r="W1538" s="6"/>
      <c r="X1538" s="6"/>
      <c r="Y1538" s="6"/>
      <c r="Z1538" s="6"/>
    </row>
    <row r="1539" spans="1:26" ht="14.25" customHeight="1" x14ac:dyDescent="0.2">
      <c r="A1539" s="6" t="s">
        <v>3452</v>
      </c>
      <c r="B1539" s="6" t="s">
        <v>64</v>
      </c>
      <c r="C1539" s="6">
        <v>408</v>
      </c>
      <c r="D1539" s="6">
        <v>20415</v>
      </c>
      <c r="E1539" s="35">
        <v>43137</v>
      </c>
      <c r="F1539" s="35">
        <v>44329</v>
      </c>
      <c r="G1539" s="6">
        <v>1192</v>
      </c>
      <c r="H1539" s="6">
        <v>249</v>
      </c>
      <c r="I1539" s="6"/>
      <c r="J1539" s="6"/>
      <c r="K1539" s="6"/>
      <c r="L1539" s="6"/>
      <c r="M1539" s="6"/>
      <c r="N1539" s="6"/>
      <c r="O1539" s="6"/>
      <c r="P1539" s="6"/>
      <c r="Q1539" s="6"/>
      <c r="R1539" s="6"/>
      <c r="S1539" s="6"/>
      <c r="T1539" s="6"/>
      <c r="U1539" s="6"/>
      <c r="V1539" s="6"/>
      <c r="W1539" s="6"/>
      <c r="X1539" s="6"/>
      <c r="Y1539" s="6"/>
      <c r="Z1539" s="6"/>
    </row>
    <row r="1540" spans="1:26" ht="14.25" customHeight="1" x14ac:dyDescent="0.2">
      <c r="A1540" s="6" t="s">
        <v>1128</v>
      </c>
      <c r="B1540" s="6" t="s">
        <v>64</v>
      </c>
      <c r="C1540" s="6">
        <v>444</v>
      </c>
      <c r="D1540" s="6">
        <v>20411</v>
      </c>
      <c r="E1540" s="35">
        <v>37839</v>
      </c>
      <c r="F1540" s="35">
        <v>44553</v>
      </c>
      <c r="G1540" s="6">
        <v>6714</v>
      </c>
      <c r="H1540" s="6">
        <v>202</v>
      </c>
      <c r="I1540" s="6"/>
      <c r="J1540" s="6"/>
      <c r="K1540" s="6"/>
      <c r="L1540" s="6"/>
      <c r="M1540" s="6"/>
      <c r="N1540" s="6"/>
      <c r="O1540" s="6"/>
      <c r="P1540" s="6"/>
      <c r="Q1540" s="6"/>
      <c r="R1540" s="6"/>
      <c r="S1540" s="6"/>
      <c r="T1540" s="6"/>
      <c r="U1540" s="6"/>
      <c r="V1540" s="6"/>
      <c r="W1540" s="6"/>
      <c r="X1540" s="6"/>
      <c r="Y1540" s="6"/>
      <c r="Z1540" s="6"/>
    </row>
    <row r="1541" spans="1:26" ht="14.25" customHeight="1" x14ac:dyDescent="0.2">
      <c r="A1541" s="6" t="s">
        <v>1188</v>
      </c>
      <c r="B1541" s="6" t="s">
        <v>64</v>
      </c>
      <c r="C1541" s="6">
        <v>234</v>
      </c>
      <c r="D1541" s="6">
        <v>20305</v>
      </c>
      <c r="E1541" s="35">
        <v>41355</v>
      </c>
      <c r="F1541" s="35">
        <v>44753</v>
      </c>
      <c r="G1541" s="6">
        <v>3398</v>
      </c>
      <c r="H1541" s="6">
        <v>158</v>
      </c>
      <c r="I1541" s="6"/>
      <c r="J1541" s="6"/>
      <c r="K1541" s="6"/>
      <c r="L1541" s="6"/>
      <c r="M1541" s="6"/>
      <c r="N1541" s="6"/>
      <c r="O1541" s="6"/>
      <c r="P1541" s="6"/>
      <c r="Q1541" s="6"/>
      <c r="R1541" s="6"/>
      <c r="S1541" s="6"/>
      <c r="T1541" s="6"/>
      <c r="U1541" s="6"/>
      <c r="V1541" s="6"/>
      <c r="W1541" s="6"/>
      <c r="X1541" s="6"/>
      <c r="Y1541" s="6"/>
      <c r="Z1541" s="6"/>
    </row>
    <row r="1542" spans="1:26" ht="14.25" customHeight="1" x14ac:dyDescent="0.2">
      <c r="A1542" s="6" t="s">
        <v>1333</v>
      </c>
      <c r="B1542" s="6" t="s">
        <v>64</v>
      </c>
      <c r="C1542" s="6">
        <v>199</v>
      </c>
      <c r="D1542" s="6">
        <v>20300</v>
      </c>
      <c r="E1542" s="35">
        <v>40962</v>
      </c>
      <c r="F1542" s="35">
        <v>42759</v>
      </c>
      <c r="G1542" s="6">
        <v>1797</v>
      </c>
      <c r="H1542" s="6">
        <v>125</v>
      </c>
      <c r="I1542" s="6"/>
      <c r="J1542" s="6"/>
      <c r="K1542" s="6"/>
      <c r="L1542" s="6"/>
      <c r="M1542" s="6"/>
      <c r="N1542" s="6"/>
      <c r="O1542" s="6"/>
      <c r="P1542" s="6"/>
      <c r="Q1542" s="6"/>
      <c r="R1542" s="6"/>
      <c r="S1542" s="6"/>
      <c r="T1542" s="6"/>
      <c r="U1542" s="6"/>
      <c r="V1542" s="6"/>
      <c r="W1542" s="6"/>
      <c r="X1542" s="6"/>
      <c r="Y1542" s="6"/>
      <c r="Z1542" s="6"/>
    </row>
    <row r="1543" spans="1:26" ht="14.25" customHeight="1" x14ac:dyDescent="0.2">
      <c r="A1543" s="6" t="s">
        <v>496</v>
      </c>
      <c r="B1543" s="6" t="s">
        <v>3285</v>
      </c>
      <c r="C1543" s="6">
        <v>135</v>
      </c>
      <c r="D1543" s="6">
        <v>20247</v>
      </c>
      <c r="E1543" s="35">
        <v>43019</v>
      </c>
      <c r="F1543" s="35">
        <v>43940</v>
      </c>
      <c r="G1543" s="6">
        <v>921</v>
      </c>
      <c r="H1543" s="6">
        <v>44</v>
      </c>
      <c r="I1543" s="6"/>
      <c r="J1543" s="6"/>
      <c r="K1543" s="6"/>
      <c r="L1543" s="6"/>
      <c r="M1543" s="6"/>
      <c r="N1543" s="6"/>
      <c r="O1543" s="6"/>
      <c r="P1543" s="6"/>
      <c r="Q1543" s="6"/>
      <c r="R1543" s="6"/>
      <c r="S1543" s="6"/>
      <c r="T1543" s="6"/>
      <c r="U1543" s="6"/>
      <c r="V1543" s="6"/>
      <c r="W1543" s="6"/>
      <c r="X1543" s="6"/>
      <c r="Y1543" s="6"/>
      <c r="Z1543" s="6"/>
    </row>
    <row r="1544" spans="1:26" ht="14.25" customHeight="1" x14ac:dyDescent="0.2">
      <c r="A1544" s="6" t="s">
        <v>124</v>
      </c>
      <c r="B1544" s="6" t="s">
        <v>64</v>
      </c>
      <c r="C1544" s="6">
        <v>462</v>
      </c>
      <c r="D1544" s="6">
        <v>20225</v>
      </c>
      <c r="E1544" s="35">
        <v>43272</v>
      </c>
      <c r="F1544" s="35">
        <v>44294</v>
      </c>
      <c r="G1544" s="6">
        <v>1022</v>
      </c>
      <c r="H1544" s="6">
        <v>258</v>
      </c>
      <c r="I1544" s="6"/>
      <c r="J1544" s="6"/>
      <c r="K1544" s="6"/>
      <c r="L1544" s="6"/>
      <c r="M1544" s="6"/>
      <c r="N1544" s="6"/>
      <c r="O1544" s="6"/>
      <c r="P1544" s="6"/>
      <c r="Q1544" s="6"/>
      <c r="R1544" s="6"/>
      <c r="S1544" s="6"/>
      <c r="T1544" s="6"/>
      <c r="U1544" s="6"/>
      <c r="V1544" s="6"/>
      <c r="W1544" s="6"/>
      <c r="X1544" s="6"/>
      <c r="Y1544" s="6"/>
      <c r="Z1544" s="6"/>
    </row>
    <row r="1545" spans="1:26" ht="14.25" customHeight="1" x14ac:dyDescent="0.2">
      <c r="A1545" s="6" t="s">
        <v>1086</v>
      </c>
      <c r="B1545" s="6" t="s">
        <v>64</v>
      </c>
      <c r="C1545" s="6">
        <v>431</v>
      </c>
      <c r="D1545" s="6">
        <v>20161</v>
      </c>
      <c r="E1545" s="35">
        <v>41845</v>
      </c>
      <c r="F1545" s="35">
        <v>43429</v>
      </c>
      <c r="G1545" s="6">
        <v>1584</v>
      </c>
      <c r="H1545" s="6">
        <v>147</v>
      </c>
      <c r="I1545" s="6"/>
      <c r="J1545" s="6"/>
      <c r="K1545" s="6"/>
      <c r="L1545" s="6"/>
      <c r="M1545" s="6"/>
      <c r="N1545" s="6"/>
      <c r="O1545" s="6"/>
      <c r="P1545" s="6"/>
      <c r="Q1545" s="6"/>
      <c r="R1545" s="6"/>
      <c r="S1545" s="6"/>
      <c r="T1545" s="6"/>
      <c r="U1545" s="6"/>
      <c r="V1545" s="6"/>
      <c r="W1545" s="6"/>
      <c r="X1545" s="6"/>
      <c r="Y1545" s="6"/>
      <c r="Z1545" s="6"/>
    </row>
    <row r="1546" spans="1:26" ht="14.25" customHeight="1" x14ac:dyDescent="0.2">
      <c r="A1546" s="6" t="s">
        <v>725</v>
      </c>
      <c r="B1546" s="6" t="s">
        <v>64</v>
      </c>
      <c r="C1546" s="6">
        <v>179</v>
      </c>
      <c r="D1546" s="6">
        <v>20160</v>
      </c>
      <c r="E1546" s="35">
        <v>42935</v>
      </c>
      <c r="F1546" s="35">
        <v>44614</v>
      </c>
      <c r="G1546" s="6">
        <v>1679</v>
      </c>
      <c r="H1546" s="6">
        <v>96</v>
      </c>
      <c r="I1546" s="6"/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  <c r="U1546" s="6"/>
      <c r="V1546" s="6"/>
      <c r="W1546" s="6"/>
      <c r="X1546" s="6"/>
      <c r="Y1546" s="6"/>
      <c r="Z1546" s="6"/>
    </row>
    <row r="1547" spans="1:26" ht="14.25" customHeight="1" x14ac:dyDescent="0.2">
      <c r="A1547" s="6" t="s">
        <v>1760</v>
      </c>
      <c r="B1547" s="6" t="s">
        <v>3297</v>
      </c>
      <c r="C1547" s="6">
        <v>163</v>
      </c>
      <c r="D1547" s="6">
        <v>20135</v>
      </c>
      <c r="E1547" s="35">
        <v>43899</v>
      </c>
      <c r="F1547" s="35">
        <v>44617</v>
      </c>
      <c r="G1547" s="6">
        <v>718</v>
      </c>
      <c r="H1547" s="6">
        <v>98</v>
      </c>
      <c r="I1547" s="6"/>
      <c r="J1547" s="6"/>
      <c r="K1547" s="6"/>
      <c r="L1547" s="6"/>
      <c r="M1547" s="6"/>
      <c r="N1547" s="6"/>
      <c r="O1547" s="6"/>
      <c r="P1547" s="6"/>
      <c r="Q1547" s="6"/>
      <c r="R1547" s="6"/>
      <c r="S1547" s="6"/>
      <c r="T1547" s="6"/>
      <c r="U1547" s="6"/>
      <c r="V1547" s="6"/>
      <c r="W1547" s="6"/>
      <c r="X1547" s="6"/>
      <c r="Y1547" s="6"/>
      <c r="Z1547" s="6"/>
    </row>
    <row r="1548" spans="1:26" ht="14.25" customHeight="1" x14ac:dyDescent="0.2">
      <c r="A1548" s="6" t="s">
        <v>190</v>
      </c>
      <c r="B1548" s="6" t="s">
        <v>3285</v>
      </c>
      <c r="C1548" s="6">
        <v>146</v>
      </c>
      <c r="D1548" s="6">
        <v>20096</v>
      </c>
      <c r="E1548" s="35">
        <v>41453</v>
      </c>
      <c r="F1548" s="35">
        <v>44731</v>
      </c>
      <c r="G1548" s="6">
        <v>3278</v>
      </c>
      <c r="H1548" s="6">
        <v>80</v>
      </c>
      <c r="I1548" s="6"/>
      <c r="J1548" s="6"/>
      <c r="K1548" s="6"/>
      <c r="L1548" s="6"/>
      <c r="M1548" s="6"/>
      <c r="N1548" s="6"/>
      <c r="O1548" s="6"/>
      <c r="P1548" s="6"/>
      <c r="Q1548" s="6"/>
      <c r="R1548" s="6"/>
      <c r="S1548" s="6"/>
      <c r="T1548" s="6"/>
      <c r="U1548" s="6"/>
      <c r="V1548" s="6"/>
      <c r="W1548" s="6"/>
      <c r="X1548" s="6"/>
      <c r="Y1548" s="6"/>
      <c r="Z1548" s="6"/>
    </row>
    <row r="1549" spans="1:26" ht="14.25" customHeight="1" x14ac:dyDescent="0.2">
      <c r="A1549" s="6" t="s">
        <v>1505</v>
      </c>
      <c r="B1549" s="6" t="s">
        <v>3297</v>
      </c>
      <c r="C1549" s="6">
        <v>236</v>
      </c>
      <c r="D1549" s="6">
        <v>19877</v>
      </c>
      <c r="E1549" s="35">
        <v>42051</v>
      </c>
      <c r="F1549" s="35">
        <v>44133</v>
      </c>
      <c r="G1549" s="6">
        <v>2082</v>
      </c>
      <c r="H1549" s="6">
        <v>124</v>
      </c>
      <c r="I1549" s="6"/>
      <c r="J1549" s="6"/>
      <c r="K1549" s="6"/>
      <c r="L1549" s="6"/>
      <c r="M1549" s="6"/>
      <c r="N1549" s="6"/>
      <c r="O1549" s="6"/>
      <c r="P1549" s="6"/>
      <c r="Q1549" s="6"/>
      <c r="R1549" s="6"/>
      <c r="S1549" s="6"/>
      <c r="T1549" s="6"/>
      <c r="U1549" s="6"/>
      <c r="V1549" s="6"/>
      <c r="W1549" s="6"/>
      <c r="X1549" s="6"/>
      <c r="Y1549" s="6"/>
      <c r="Z1549" s="6"/>
    </row>
    <row r="1550" spans="1:26" ht="14.25" customHeight="1" x14ac:dyDescent="0.2">
      <c r="A1550" s="6" t="s">
        <v>405</v>
      </c>
      <c r="B1550" s="6" t="s">
        <v>3285</v>
      </c>
      <c r="C1550" s="6">
        <v>183</v>
      </c>
      <c r="D1550" s="6">
        <v>19863</v>
      </c>
      <c r="E1550" s="35">
        <v>43181</v>
      </c>
      <c r="F1550" s="35">
        <v>44607</v>
      </c>
      <c r="G1550" s="6">
        <v>1426</v>
      </c>
      <c r="H1550" s="6">
        <v>61</v>
      </c>
      <c r="I1550" s="6"/>
      <c r="J1550" s="6"/>
      <c r="K1550" s="6"/>
      <c r="L1550" s="6"/>
      <c r="M1550" s="6"/>
      <c r="N1550" s="6"/>
      <c r="O1550" s="6"/>
      <c r="P1550" s="6"/>
      <c r="Q1550" s="6"/>
      <c r="R1550" s="6"/>
      <c r="S1550" s="6"/>
      <c r="T1550" s="6"/>
      <c r="U1550" s="6"/>
      <c r="V1550" s="6"/>
      <c r="W1550" s="6"/>
      <c r="X1550" s="6"/>
      <c r="Y1550" s="6"/>
      <c r="Z1550" s="6"/>
    </row>
    <row r="1551" spans="1:26" ht="14.25" customHeight="1" x14ac:dyDescent="0.2">
      <c r="A1551" s="6" t="s">
        <v>1092</v>
      </c>
      <c r="B1551" s="6" t="s">
        <v>64</v>
      </c>
      <c r="C1551" s="6">
        <v>351</v>
      </c>
      <c r="D1551" s="6">
        <v>19855</v>
      </c>
      <c r="E1551" s="35">
        <v>39542</v>
      </c>
      <c r="F1551" s="35">
        <v>44448</v>
      </c>
      <c r="G1551" s="6">
        <v>4906</v>
      </c>
      <c r="H1551" s="6">
        <v>223</v>
      </c>
      <c r="I1551" s="6"/>
      <c r="J1551" s="6"/>
      <c r="K1551" s="6"/>
      <c r="L1551" s="6"/>
      <c r="M1551" s="6"/>
      <c r="N1551" s="6"/>
      <c r="O1551" s="6"/>
      <c r="P1551" s="6"/>
      <c r="Q1551" s="6"/>
      <c r="R1551" s="6"/>
      <c r="S1551" s="6"/>
      <c r="T1551" s="6"/>
      <c r="U1551" s="6"/>
      <c r="V1551" s="6"/>
      <c r="W1551" s="6"/>
      <c r="X1551" s="6"/>
      <c r="Y1551" s="6"/>
      <c r="Z1551" s="6"/>
    </row>
    <row r="1552" spans="1:26" ht="14.25" customHeight="1" x14ac:dyDescent="0.2">
      <c r="A1552" s="6" t="s">
        <v>857</v>
      </c>
      <c r="B1552" s="6" t="s">
        <v>64</v>
      </c>
      <c r="C1552" s="6">
        <v>242</v>
      </c>
      <c r="D1552" s="6">
        <v>19821</v>
      </c>
      <c r="E1552" s="35">
        <v>39636</v>
      </c>
      <c r="F1552" s="35">
        <v>43285</v>
      </c>
      <c r="G1552" s="6">
        <v>3649</v>
      </c>
      <c r="H1552" s="6">
        <v>78</v>
      </c>
      <c r="I1552" s="6"/>
      <c r="J1552" s="6"/>
      <c r="K1552" s="6"/>
      <c r="L1552" s="6"/>
      <c r="M1552" s="6"/>
      <c r="N1552" s="6"/>
      <c r="O1552" s="6"/>
      <c r="P1552" s="6"/>
      <c r="Q1552" s="6"/>
      <c r="R1552" s="6"/>
      <c r="S1552" s="6"/>
      <c r="T1552" s="6"/>
      <c r="U1552" s="6"/>
      <c r="V1552" s="6"/>
      <c r="W1552" s="6"/>
      <c r="X1552" s="6"/>
      <c r="Y1552" s="6"/>
      <c r="Z1552" s="6"/>
    </row>
    <row r="1553" spans="1:26" ht="14.25" customHeight="1" x14ac:dyDescent="0.2">
      <c r="A1553" s="6" t="s">
        <v>497</v>
      </c>
      <c r="B1553" s="6" t="s">
        <v>64</v>
      </c>
      <c r="C1553" s="6">
        <v>228</v>
      </c>
      <c r="D1553" s="6">
        <v>19801</v>
      </c>
      <c r="E1553" s="35">
        <v>42262</v>
      </c>
      <c r="F1553" s="35">
        <v>42870</v>
      </c>
      <c r="G1553" s="6">
        <v>608</v>
      </c>
      <c r="H1553" s="6">
        <v>160</v>
      </c>
      <c r="I1553" s="6"/>
      <c r="J1553" s="6"/>
      <c r="K1553" s="6"/>
      <c r="L1553" s="6"/>
      <c r="M1553" s="6"/>
      <c r="N1553" s="6"/>
      <c r="O1553" s="6"/>
      <c r="P1553" s="6"/>
      <c r="Q1553" s="6"/>
      <c r="R1553" s="6"/>
      <c r="S1553" s="6"/>
      <c r="T1553" s="6"/>
      <c r="U1553" s="6"/>
      <c r="V1553" s="6"/>
      <c r="W1553" s="6"/>
      <c r="X1553" s="6"/>
      <c r="Y1553" s="6"/>
      <c r="Z1553" s="6"/>
    </row>
    <row r="1554" spans="1:26" ht="14.25" customHeight="1" x14ac:dyDescent="0.2">
      <c r="A1554" s="6" t="s">
        <v>991</v>
      </c>
      <c r="B1554" s="6" t="s">
        <v>64</v>
      </c>
      <c r="C1554" s="6">
        <v>416</v>
      </c>
      <c r="D1554" s="6">
        <v>19746</v>
      </c>
      <c r="E1554" s="35">
        <v>42060</v>
      </c>
      <c r="F1554" s="35">
        <v>43451</v>
      </c>
      <c r="G1554" s="6">
        <v>1391</v>
      </c>
      <c r="H1554" s="6">
        <v>219</v>
      </c>
      <c r="I1554" s="6"/>
      <c r="J1554" s="6"/>
      <c r="K1554" s="6"/>
      <c r="L1554" s="6"/>
      <c r="M1554" s="6"/>
      <c r="N1554" s="6"/>
      <c r="O1554" s="6"/>
      <c r="P1554" s="6"/>
      <c r="Q1554" s="6"/>
      <c r="R1554" s="6"/>
      <c r="S1554" s="6"/>
      <c r="T1554" s="6"/>
      <c r="U1554" s="6"/>
      <c r="V1554" s="6"/>
      <c r="W1554" s="6"/>
      <c r="X1554" s="6"/>
      <c r="Y1554" s="6"/>
      <c r="Z1554" s="6"/>
    </row>
    <row r="1555" spans="1:26" ht="14.25" customHeight="1" x14ac:dyDescent="0.2">
      <c r="A1555" s="6" t="s">
        <v>3453</v>
      </c>
      <c r="B1555" s="6" t="s">
        <v>64</v>
      </c>
      <c r="C1555" s="6">
        <v>245</v>
      </c>
      <c r="D1555" s="6">
        <v>19686</v>
      </c>
      <c r="E1555" s="35">
        <v>40752</v>
      </c>
      <c r="F1555" s="35">
        <v>43950</v>
      </c>
      <c r="G1555" s="6">
        <v>3198</v>
      </c>
      <c r="H1555" s="6">
        <v>122</v>
      </c>
      <c r="I1555" s="6"/>
      <c r="J1555" s="6"/>
      <c r="K1555" s="6"/>
      <c r="L1555" s="6"/>
      <c r="M1555" s="6"/>
      <c r="N1555" s="6"/>
      <c r="O1555" s="6"/>
      <c r="P1555" s="6"/>
      <c r="Q1555" s="6"/>
      <c r="R1555" s="6"/>
      <c r="S1555" s="6"/>
      <c r="T1555" s="6"/>
      <c r="U1555" s="6"/>
      <c r="V1555" s="6"/>
      <c r="W1555" s="6"/>
      <c r="X1555" s="6"/>
      <c r="Y1555" s="6"/>
      <c r="Z1555" s="6"/>
    </row>
    <row r="1556" spans="1:26" ht="14.25" customHeight="1" x14ac:dyDescent="0.2">
      <c r="A1556" s="6" t="s">
        <v>790</v>
      </c>
      <c r="B1556" s="6" t="s">
        <v>64</v>
      </c>
      <c r="C1556" s="6">
        <v>180</v>
      </c>
      <c r="D1556" s="6">
        <v>19516</v>
      </c>
      <c r="E1556" s="35">
        <v>43822</v>
      </c>
      <c r="F1556" s="35">
        <v>44756</v>
      </c>
      <c r="G1556" s="6">
        <v>934</v>
      </c>
      <c r="H1556" s="6">
        <v>126</v>
      </c>
      <c r="I1556" s="6"/>
      <c r="J1556" s="6"/>
      <c r="K1556" s="6"/>
      <c r="L1556" s="6"/>
      <c r="M1556" s="6"/>
      <c r="N1556" s="6"/>
      <c r="O1556" s="6"/>
      <c r="P1556" s="6"/>
      <c r="Q1556" s="6"/>
      <c r="R1556" s="6"/>
      <c r="S1556" s="6"/>
      <c r="T1556" s="6"/>
      <c r="U1556" s="6"/>
      <c r="V1556" s="6"/>
      <c r="W1556" s="6"/>
      <c r="X1556" s="6"/>
      <c r="Y1556" s="6"/>
      <c r="Z1556" s="6"/>
    </row>
    <row r="1557" spans="1:26" ht="14.25" customHeight="1" x14ac:dyDescent="0.2">
      <c r="A1557" s="6" t="s">
        <v>1334</v>
      </c>
      <c r="B1557" s="6" t="s">
        <v>64</v>
      </c>
      <c r="C1557" s="6">
        <v>282</v>
      </c>
      <c r="D1557" s="6">
        <v>19420</v>
      </c>
      <c r="E1557" s="35">
        <v>39168</v>
      </c>
      <c r="F1557" s="35">
        <v>42835</v>
      </c>
      <c r="G1557" s="6">
        <v>3667</v>
      </c>
      <c r="H1557" s="6">
        <v>187</v>
      </c>
      <c r="I1557" s="6"/>
      <c r="J1557" s="6"/>
      <c r="K1557" s="6"/>
      <c r="L1557" s="6"/>
      <c r="M1557" s="6"/>
      <c r="N1557" s="6"/>
      <c r="O1557" s="6"/>
      <c r="P1557" s="6"/>
      <c r="Q1557" s="6"/>
      <c r="R1557" s="6"/>
      <c r="S1557" s="6"/>
      <c r="T1557" s="6"/>
      <c r="U1557" s="6"/>
      <c r="V1557" s="6"/>
      <c r="W1557" s="6"/>
      <c r="X1557" s="6"/>
      <c r="Y1557" s="6"/>
      <c r="Z1557" s="6"/>
    </row>
    <row r="1558" spans="1:26" ht="14.25" customHeight="1" x14ac:dyDescent="0.2">
      <c r="A1558" s="6" t="s">
        <v>1606</v>
      </c>
      <c r="B1558" s="6" t="s">
        <v>3297</v>
      </c>
      <c r="C1558" s="6">
        <v>368</v>
      </c>
      <c r="D1558" s="6">
        <v>19415</v>
      </c>
      <c r="E1558" s="35">
        <v>42166</v>
      </c>
      <c r="F1558" s="35">
        <v>44568</v>
      </c>
      <c r="G1558" s="6">
        <v>2402</v>
      </c>
      <c r="H1558" s="6">
        <v>94</v>
      </c>
      <c r="I1558" s="6"/>
      <c r="J1558" s="6"/>
      <c r="K1558" s="6"/>
      <c r="L1558" s="6"/>
      <c r="M1558" s="6"/>
      <c r="N1558" s="6"/>
      <c r="O1558" s="6"/>
      <c r="P1558" s="6"/>
      <c r="Q1558" s="6"/>
      <c r="R1558" s="6"/>
      <c r="S1558" s="6"/>
      <c r="T1558" s="6"/>
      <c r="U1558" s="6"/>
      <c r="V1558" s="6"/>
      <c r="W1558" s="6"/>
      <c r="X1558" s="6"/>
      <c r="Y1558" s="6"/>
      <c r="Z1558" s="6"/>
    </row>
    <row r="1559" spans="1:26" ht="14.25" customHeight="1" x14ac:dyDescent="0.2">
      <c r="A1559" s="6" t="s">
        <v>3454</v>
      </c>
      <c r="B1559" s="6" t="s">
        <v>64</v>
      </c>
      <c r="C1559" s="6">
        <v>107</v>
      </c>
      <c r="D1559" s="6">
        <v>19367</v>
      </c>
      <c r="E1559" s="35">
        <v>41797</v>
      </c>
      <c r="F1559" s="35">
        <v>44280</v>
      </c>
      <c r="G1559" s="6">
        <v>2483</v>
      </c>
      <c r="H1559" s="6">
        <v>24</v>
      </c>
      <c r="I1559" s="6"/>
      <c r="J1559" s="6"/>
      <c r="K1559" s="6"/>
      <c r="L1559" s="6"/>
      <c r="M1559" s="6"/>
      <c r="N1559" s="6"/>
      <c r="O1559" s="6"/>
      <c r="P1559" s="6"/>
      <c r="Q1559" s="6"/>
      <c r="R1559" s="6"/>
      <c r="S1559" s="6"/>
      <c r="T1559" s="6"/>
      <c r="U1559" s="6"/>
      <c r="V1559" s="6"/>
      <c r="W1559" s="6"/>
      <c r="X1559" s="6"/>
      <c r="Y1559" s="6"/>
      <c r="Z1559" s="6"/>
    </row>
    <row r="1560" spans="1:26" ht="14.25" customHeight="1" x14ac:dyDescent="0.2">
      <c r="A1560" s="6" t="s">
        <v>3455</v>
      </c>
      <c r="B1560" s="6" t="s">
        <v>64</v>
      </c>
      <c r="C1560" s="6">
        <v>210</v>
      </c>
      <c r="D1560" s="6">
        <v>19314</v>
      </c>
      <c r="E1560" s="35">
        <v>41682</v>
      </c>
      <c r="F1560" s="35">
        <v>43826</v>
      </c>
      <c r="G1560" s="6">
        <v>2144</v>
      </c>
      <c r="H1560" s="6">
        <v>114</v>
      </c>
      <c r="I1560" s="6"/>
      <c r="J1560" s="6"/>
      <c r="K1560" s="6"/>
      <c r="L1560" s="6"/>
      <c r="M1560" s="6"/>
      <c r="N1560" s="6"/>
      <c r="O1560" s="6"/>
      <c r="P1560" s="6"/>
      <c r="Q1560" s="6"/>
      <c r="R1560" s="6"/>
      <c r="S1560" s="6"/>
      <c r="T1560" s="6"/>
      <c r="U1560" s="6"/>
      <c r="V1560" s="6"/>
      <c r="W1560" s="6"/>
      <c r="X1560" s="6"/>
      <c r="Y1560" s="6"/>
      <c r="Z1560" s="6"/>
    </row>
    <row r="1561" spans="1:26" ht="14.25" customHeight="1" x14ac:dyDescent="0.2">
      <c r="A1561" s="6" t="s">
        <v>772</v>
      </c>
      <c r="B1561" s="6" t="s">
        <v>64</v>
      </c>
      <c r="C1561" s="6">
        <v>732</v>
      </c>
      <c r="D1561" s="6">
        <v>19176</v>
      </c>
      <c r="E1561" s="35">
        <v>42965</v>
      </c>
      <c r="F1561" s="35">
        <v>44750</v>
      </c>
      <c r="G1561" s="6">
        <v>1785</v>
      </c>
      <c r="H1561" s="6">
        <v>22</v>
      </c>
      <c r="I1561" s="6"/>
      <c r="J1561" s="6"/>
      <c r="K1561" s="6"/>
      <c r="L1561" s="6"/>
      <c r="M1561" s="6"/>
      <c r="N1561" s="6"/>
      <c r="O1561" s="6"/>
      <c r="P1561" s="6"/>
      <c r="Q1561" s="6"/>
      <c r="R1561" s="6"/>
      <c r="S1561" s="6"/>
      <c r="T1561" s="6"/>
      <c r="U1561" s="6"/>
      <c r="V1561" s="6"/>
      <c r="W1561" s="6"/>
      <c r="X1561" s="6"/>
      <c r="Y1561" s="6"/>
      <c r="Z1561" s="6"/>
    </row>
    <row r="1562" spans="1:26" ht="14.25" customHeight="1" x14ac:dyDescent="0.2">
      <c r="A1562" s="6" t="s">
        <v>1442</v>
      </c>
      <c r="B1562" s="6" t="s">
        <v>3285</v>
      </c>
      <c r="C1562" s="6">
        <v>158</v>
      </c>
      <c r="D1562" s="6">
        <v>19163</v>
      </c>
      <c r="E1562" s="35">
        <v>40794</v>
      </c>
      <c r="F1562" s="35">
        <v>43940</v>
      </c>
      <c r="G1562" s="6">
        <v>3146</v>
      </c>
      <c r="H1562" s="6">
        <v>68</v>
      </c>
      <c r="I1562" s="6"/>
      <c r="J1562" s="6"/>
      <c r="K1562" s="6"/>
      <c r="L1562" s="6"/>
      <c r="M1562" s="6"/>
      <c r="N1562" s="6"/>
      <c r="O1562" s="6"/>
      <c r="P1562" s="6"/>
      <c r="Q1562" s="6"/>
      <c r="R1562" s="6"/>
      <c r="S1562" s="6"/>
      <c r="T1562" s="6"/>
      <c r="U1562" s="6"/>
      <c r="V1562" s="6"/>
      <c r="W1562" s="6"/>
      <c r="X1562" s="6"/>
      <c r="Y1562" s="6"/>
      <c r="Z1562" s="6"/>
    </row>
    <row r="1563" spans="1:26" ht="14.25" customHeight="1" x14ac:dyDescent="0.2">
      <c r="A1563" s="6" t="s">
        <v>608</v>
      </c>
      <c r="B1563" s="6" t="s">
        <v>64</v>
      </c>
      <c r="C1563" s="6">
        <v>150</v>
      </c>
      <c r="D1563" s="6">
        <v>19111</v>
      </c>
      <c r="E1563" s="35">
        <v>37401</v>
      </c>
      <c r="F1563" s="35">
        <v>44602</v>
      </c>
      <c r="G1563" s="6">
        <v>7201</v>
      </c>
      <c r="H1563" s="6">
        <v>28</v>
      </c>
      <c r="I1563" s="6"/>
      <c r="J1563" s="6"/>
      <c r="K1563" s="6"/>
      <c r="L1563" s="6"/>
      <c r="M1563" s="6"/>
      <c r="N1563" s="6"/>
      <c r="O1563" s="6"/>
      <c r="P1563" s="6"/>
      <c r="Q1563" s="6"/>
      <c r="R1563" s="6"/>
      <c r="S1563" s="6"/>
      <c r="T1563" s="6"/>
      <c r="U1563" s="6"/>
      <c r="V1563" s="6"/>
      <c r="W1563" s="6"/>
      <c r="X1563" s="6"/>
      <c r="Y1563" s="6"/>
      <c r="Z1563" s="6"/>
    </row>
    <row r="1564" spans="1:26" ht="14.25" customHeight="1" x14ac:dyDescent="0.2">
      <c r="A1564" s="6" t="s">
        <v>1308</v>
      </c>
      <c r="B1564" s="6" t="s">
        <v>64</v>
      </c>
      <c r="C1564" s="6">
        <v>293</v>
      </c>
      <c r="D1564" s="6">
        <v>19029</v>
      </c>
      <c r="E1564" s="35">
        <v>44034</v>
      </c>
      <c r="F1564" s="35">
        <v>44762</v>
      </c>
      <c r="G1564" s="6">
        <v>728</v>
      </c>
      <c r="H1564" s="6">
        <v>168</v>
      </c>
      <c r="I1564" s="6"/>
      <c r="J1564" s="6"/>
      <c r="K1564" s="6"/>
      <c r="L1564" s="6"/>
      <c r="M1564" s="6"/>
      <c r="N1564" s="6"/>
      <c r="O1564" s="6"/>
      <c r="P1564" s="6"/>
      <c r="Q1564" s="6"/>
      <c r="R1564" s="6"/>
      <c r="S1564" s="6"/>
      <c r="T1564" s="6"/>
      <c r="U1564" s="6"/>
      <c r="V1564" s="6"/>
      <c r="W1564" s="6"/>
      <c r="X1564" s="6"/>
      <c r="Y1564" s="6"/>
      <c r="Z1564" s="6"/>
    </row>
    <row r="1565" spans="1:26" ht="14.25" customHeight="1" x14ac:dyDescent="0.2">
      <c r="A1565" s="6" t="s">
        <v>477</v>
      </c>
      <c r="B1565" s="6" t="s">
        <v>64</v>
      </c>
      <c r="C1565" s="6">
        <v>239</v>
      </c>
      <c r="D1565" s="6">
        <v>19024</v>
      </c>
      <c r="E1565" s="35">
        <v>37157</v>
      </c>
      <c r="F1565" s="35">
        <v>42061</v>
      </c>
      <c r="G1565" s="6">
        <v>4904</v>
      </c>
      <c r="H1565" s="6">
        <v>91</v>
      </c>
      <c r="I1565" s="6"/>
      <c r="J1565" s="6"/>
      <c r="K1565" s="6"/>
      <c r="L1565" s="6"/>
      <c r="M1565" s="6"/>
      <c r="N1565" s="6"/>
      <c r="O1565" s="6"/>
      <c r="P1565" s="6"/>
      <c r="Q1565" s="6"/>
      <c r="R1565" s="6"/>
      <c r="S1565" s="6"/>
      <c r="T1565" s="6"/>
      <c r="U1565" s="6"/>
      <c r="V1565" s="6"/>
      <c r="W1565" s="6"/>
      <c r="X1565" s="6"/>
      <c r="Y1565" s="6"/>
      <c r="Z1565" s="6"/>
    </row>
    <row r="1566" spans="1:26" ht="14.25" customHeight="1" x14ac:dyDescent="0.2">
      <c r="A1566" s="6" t="s">
        <v>993</v>
      </c>
      <c r="B1566" s="6" t="s">
        <v>3285</v>
      </c>
      <c r="C1566" s="6">
        <v>101</v>
      </c>
      <c r="D1566" s="6">
        <v>18987</v>
      </c>
      <c r="E1566" s="35">
        <v>42484</v>
      </c>
      <c r="F1566" s="35">
        <v>44514</v>
      </c>
      <c r="G1566" s="6">
        <v>2030</v>
      </c>
      <c r="H1566" s="6">
        <v>54</v>
      </c>
      <c r="I1566" s="6"/>
      <c r="J1566" s="6"/>
      <c r="K1566" s="6"/>
      <c r="L1566" s="6"/>
      <c r="M1566" s="6"/>
      <c r="N1566" s="6"/>
      <c r="O1566" s="6"/>
      <c r="P1566" s="6"/>
      <c r="Q1566" s="6"/>
      <c r="R1566" s="6"/>
      <c r="S1566" s="6"/>
      <c r="T1566" s="6"/>
      <c r="U1566" s="6"/>
      <c r="V1566" s="6"/>
      <c r="W1566" s="6"/>
      <c r="X1566" s="6"/>
      <c r="Y1566" s="6"/>
      <c r="Z1566" s="6"/>
    </row>
    <row r="1567" spans="1:26" ht="14.25" customHeight="1" x14ac:dyDescent="0.2">
      <c r="A1567" s="6" t="s">
        <v>1445</v>
      </c>
      <c r="B1567" s="6" t="s">
        <v>3285</v>
      </c>
      <c r="C1567" s="6">
        <v>128</v>
      </c>
      <c r="D1567" s="6">
        <v>18877</v>
      </c>
      <c r="E1567" s="35">
        <v>44119</v>
      </c>
      <c r="F1567" s="35">
        <v>44732</v>
      </c>
      <c r="G1567" s="6">
        <v>613</v>
      </c>
      <c r="H1567" s="6">
        <v>50</v>
      </c>
      <c r="I1567" s="6"/>
      <c r="J1567" s="6"/>
      <c r="K1567" s="6"/>
      <c r="L1567" s="6"/>
      <c r="M1567" s="6"/>
      <c r="N1567" s="6"/>
      <c r="O1567" s="6"/>
      <c r="P1567" s="6"/>
      <c r="Q1567" s="6"/>
      <c r="R1567" s="6"/>
      <c r="S1567" s="6"/>
      <c r="T1567" s="6"/>
      <c r="U1567" s="6"/>
      <c r="V1567" s="6"/>
      <c r="W1567" s="6"/>
      <c r="X1567" s="6"/>
      <c r="Y1567" s="6"/>
      <c r="Z1567" s="6"/>
    </row>
    <row r="1568" spans="1:26" ht="14.25" customHeight="1" x14ac:dyDescent="0.2">
      <c r="A1568" s="6" t="s">
        <v>1599</v>
      </c>
      <c r="B1568" s="6" t="s">
        <v>3297</v>
      </c>
      <c r="C1568" s="6">
        <v>115</v>
      </c>
      <c r="D1568" s="6">
        <v>18855</v>
      </c>
      <c r="E1568" s="35">
        <v>38677</v>
      </c>
      <c r="F1568" s="35">
        <v>44412</v>
      </c>
      <c r="G1568" s="6">
        <v>5735</v>
      </c>
      <c r="H1568" s="6">
        <v>81</v>
      </c>
      <c r="I1568" s="6"/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  <c r="U1568" s="6"/>
      <c r="V1568" s="6"/>
      <c r="W1568" s="6"/>
      <c r="X1568" s="6"/>
      <c r="Y1568" s="6"/>
      <c r="Z1568" s="6"/>
    </row>
    <row r="1569" spans="1:26" ht="14.25" customHeight="1" x14ac:dyDescent="0.2">
      <c r="A1569" s="6" t="s">
        <v>1622</v>
      </c>
      <c r="B1569" s="6" t="s">
        <v>3297</v>
      </c>
      <c r="C1569" s="6">
        <v>111</v>
      </c>
      <c r="D1569" s="6">
        <v>18829</v>
      </c>
      <c r="E1569" s="35">
        <v>41519</v>
      </c>
      <c r="F1569" s="35">
        <v>44509</v>
      </c>
      <c r="G1569" s="6">
        <v>2990</v>
      </c>
      <c r="H1569" s="6">
        <v>35</v>
      </c>
      <c r="I1569" s="6"/>
      <c r="J1569" s="6"/>
      <c r="K1569" s="6"/>
      <c r="L1569" s="6"/>
      <c r="M1569" s="6"/>
      <c r="N1569" s="6"/>
      <c r="O1569" s="6"/>
      <c r="P1569" s="6"/>
      <c r="Q1569" s="6"/>
      <c r="R1569" s="6"/>
      <c r="S1569" s="6"/>
      <c r="T1569" s="6"/>
      <c r="U1569" s="6"/>
      <c r="V1569" s="6"/>
      <c r="W1569" s="6"/>
      <c r="X1569" s="6"/>
      <c r="Y1569" s="6"/>
      <c r="Z1569" s="6"/>
    </row>
    <row r="1570" spans="1:26" ht="14.25" customHeight="1" x14ac:dyDescent="0.2">
      <c r="A1570" s="6" t="s">
        <v>1493</v>
      </c>
      <c r="B1570" s="6" t="s">
        <v>3297</v>
      </c>
      <c r="C1570" s="6">
        <v>169</v>
      </c>
      <c r="D1570" s="6">
        <v>18810</v>
      </c>
      <c r="E1570" s="35">
        <v>43821</v>
      </c>
      <c r="F1570" s="35">
        <v>44624</v>
      </c>
      <c r="G1570" s="6">
        <v>803</v>
      </c>
      <c r="H1570" s="6">
        <v>42</v>
      </c>
      <c r="I1570" s="6"/>
      <c r="J1570" s="6"/>
      <c r="K1570" s="6"/>
      <c r="L1570" s="6"/>
      <c r="M1570" s="6"/>
      <c r="N1570" s="6"/>
      <c r="O1570" s="6"/>
      <c r="P1570" s="6"/>
      <c r="Q1570" s="6"/>
      <c r="R1570" s="6"/>
      <c r="S1570" s="6"/>
      <c r="T1570" s="6"/>
      <c r="U1570" s="6"/>
      <c r="V1570" s="6"/>
      <c r="W1570" s="6"/>
      <c r="X1570" s="6"/>
      <c r="Y1570" s="6"/>
      <c r="Z1570" s="6"/>
    </row>
    <row r="1571" spans="1:26" ht="14.25" customHeight="1" x14ac:dyDescent="0.2">
      <c r="A1571" s="6" t="s">
        <v>1120</v>
      </c>
      <c r="B1571" s="6" t="s">
        <v>64</v>
      </c>
      <c r="C1571" s="6">
        <v>198</v>
      </c>
      <c r="D1571" s="6">
        <v>18778</v>
      </c>
      <c r="E1571" s="35">
        <v>40135</v>
      </c>
      <c r="F1571" s="35">
        <v>42355</v>
      </c>
      <c r="G1571" s="6">
        <v>2220</v>
      </c>
      <c r="H1571" s="6">
        <v>30</v>
      </c>
      <c r="I1571" s="6"/>
      <c r="J1571" s="6"/>
      <c r="K1571" s="6"/>
      <c r="L1571" s="6"/>
      <c r="M1571" s="6"/>
      <c r="N1571" s="6"/>
      <c r="O1571" s="6"/>
      <c r="P1571" s="6"/>
      <c r="Q1571" s="6"/>
      <c r="R1571" s="6"/>
      <c r="S1571" s="6"/>
      <c r="T1571" s="6"/>
      <c r="U1571" s="6"/>
      <c r="V1571" s="6"/>
      <c r="W1571" s="6"/>
      <c r="X1571" s="6"/>
      <c r="Y1571" s="6"/>
      <c r="Z1571" s="6"/>
    </row>
    <row r="1572" spans="1:26" ht="14.25" customHeight="1" x14ac:dyDescent="0.2">
      <c r="A1572" s="6" t="s">
        <v>787</v>
      </c>
      <c r="B1572" s="6" t="s">
        <v>64</v>
      </c>
      <c r="C1572" s="6">
        <v>470</v>
      </c>
      <c r="D1572" s="6">
        <v>18690</v>
      </c>
      <c r="E1572" s="35">
        <v>39956</v>
      </c>
      <c r="F1572" s="35">
        <v>44677</v>
      </c>
      <c r="G1572" s="6">
        <v>4721</v>
      </c>
      <c r="H1572" s="6">
        <v>118</v>
      </c>
      <c r="I1572" s="6"/>
      <c r="J1572" s="6"/>
      <c r="K1572" s="6"/>
      <c r="L1572" s="6"/>
      <c r="M1572" s="6"/>
      <c r="N1572" s="6"/>
      <c r="O1572" s="6"/>
      <c r="P1572" s="6"/>
      <c r="Q1572" s="6"/>
      <c r="R1572" s="6"/>
      <c r="S1572" s="6"/>
      <c r="T1572" s="6"/>
      <c r="U1572" s="6"/>
      <c r="V1572" s="6"/>
      <c r="W1572" s="6"/>
      <c r="X1572" s="6"/>
      <c r="Y1572" s="6"/>
      <c r="Z1572" s="6"/>
    </row>
    <row r="1573" spans="1:26" ht="14.25" customHeight="1" x14ac:dyDescent="0.2">
      <c r="A1573" s="6" t="s">
        <v>945</v>
      </c>
      <c r="B1573" s="6" t="s">
        <v>64</v>
      </c>
      <c r="C1573" s="6">
        <v>335</v>
      </c>
      <c r="D1573" s="6">
        <v>18641</v>
      </c>
      <c r="E1573" s="35">
        <v>38448</v>
      </c>
      <c r="F1573" s="35">
        <v>44762</v>
      </c>
      <c r="G1573" s="6">
        <v>6314</v>
      </c>
      <c r="H1573" s="6">
        <v>54</v>
      </c>
      <c r="I1573" s="6"/>
      <c r="J1573" s="6"/>
      <c r="K1573" s="6"/>
      <c r="L1573" s="6"/>
      <c r="M1573" s="6"/>
      <c r="N1573" s="6"/>
      <c r="O1573" s="6"/>
      <c r="P1573" s="6"/>
      <c r="Q1573" s="6"/>
      <c r="R1573" s="6"/>
      <c r="S1573" s="6"/>
      <c r="T1573" s="6"/>
      <c r="U1573" s="6"/>
      <c r="V1573" s="6"/>
      <c r="W1573" s="6"/>
      <c r="X1573" s="6"/>
      <c r="Y1573" s="6"/>
      <c r="Z1573" s="6"/>
    </row>
    <row r="1574" spans="1:26" ht="14.25" customHeight="1" x14ac:dyDescent="0.2">
      <c r="A1574" s="6" t="s">
        <v>246</v>
      </c>
      <c r="B1574" s="6" t="s">
        <v>64</v>
      </c>
      <c r="C1574" s="6">
        <v>247</v>
      </c>
      <c r="D1574" s="6">
        <v>18640</v>
      </c>
      <c r="E1574" s="35">
        <v>43746</v>
      </c>
      <c r="F1574" s="35">
        <v>44739</v>
      </c>
      <c r="G1574" s="6">
        <v>993</v>
      </c>
      <c r="H1574" s="6">
        <v>75</v>
      </c>
      <c r="I1574" s="6"/>
      <c r="J1574" s="6"/>
      <c r="K1574" s="6"/>
      <c r="L1574" s="6"/>
      <c r="M1574" s="6"/>
      <c r="N1574" s="6"/>
      <c r="O1574" s="6"/>
      <c r="P1574" s="6"/>
      <c r="Q1574" s="6"/>
      <c r="R1574" s="6"/>
      <c r="S1574" s="6"/>
      <c r="T1574" s="6"/>
      <c r="U1574" s="6"/>
      <c r="V1574" s="6"/>
      <c r="W1574" s="6"/>
      <c r="X1574" s="6"/>
      <c r="Y1574" s="6"/>
      <c r="Z1574" s="6"/>
    </row>
    <row r="1575" spans="1:26" ht="14.25" customHeight="1" x14ac:dyDescent="0.2">
      <c r="A1575" s="6" t="s">
        <v>429</v>
      </c>
      <c r="B1575" s="6" t="s">
        <v>64</v>
      </c>
      <c r="C1575" s="6">
        <v>132</v>
      </c>
      <c r="D1575" s="6">
        <v>18605</v>
      </c>
      <c r="E1575" s="35">
        <v>41174</v>
      </c>
      <c r="F1575" s="35">
        <v>43787</v>
      </c>
      <c r="G1575" s="6">
        <v>2613</v>
      </c>
      <c r="H1575" s="6">
        <v>73</v>
      </c>
      <c r="I1575" s="6"/>
      <c r="J1575" s="6"/>
      <c r="K1575" s="6"/>
      <c r="L1575" s="6"/>
      <c r="M1575" s="6"/>
      <c r="N1575" s="6"/>
      <c r="O1575" s="6"/>
      <c r="P1575" s="6"/>
      <c r="Q1575" s="6"/>
      <c r="R1575" s="6"/>
      <c r="S1575" s="6"/>
      <c r="T1575" s="6"/>
      <c r="U1575" s="6"/>
      <c r="V1575" s="6"/>
      <c r="W1575" s="6"/>
      <c r="X1575" s="6"/>
      <c r="Y1575" s="6"/>
      <c r="Z1575" s="6"/>
    </row>
    <row r="1576" spans="1:26" ht="14.25" customHeight="1" x14ac:dyDescent="0.2">
      <c r="A1576" s="6" t="s">
        <v>854</v>
      </c>
      <c r="B1576" s="6" t="s">
        <v>64</v>
      </c>
      <c r="C1576" s="6">
        <v>225</v>
      </c>
      <c r="D1576" s="6">
        <v>18573</v>
      </c>
      <c r="E1576" s="35">
        <v>41555</v>
      </c>
      <c r="F1576" s="35">
        <v>44039</v>
      </c>
      <c r="G1576" s="6">
        <v>2484</v>
      </c>
      <c r="H1576" s="6">
        <v>73</v>
      </c>
      <c r="I1576" s="6"/>
      <c r="J1576" s="6"/>
      <c r="K1576" s="6"/>
      <c r="L1576" s="6"/>
      <c r="M1576" s="6"/>
      <c r="N1576" s="6"/>
      <c r="O1576" s="6"/>
      <c r="P1576" s="6"/>
      <c r="Q1576" s="6"/>
      <c r="R1576" s="6"/>
      <c r="S1576" s="6"/>
      <c r="T1576" s="6"/>
      <c r="U1576" s="6"/>
      <c r="V1576" s="6"/>
      <c r="W1576" s="6"/>
      <c r="X1576" s="6"/>
      <c r="Y1576" s="6"/>
      <c r="Z1576" s="6"/>
    </row>
    <row r="1577" spans="1:26" ht="14.25" customHeight="1" x14ac:dyDescent="0.2">
      <c r="A1577" s="6" t="s">
        <v>1299</v>
      </c>
      <c r="B1577" s="6" t="s">
        <v>64</v>
      </c>
      <c r="C1577" s="6">
        <v>245</v>
      </c>
      <c r="D1577" s="6">
        <v>18562</v>
      </c>
      <c r="E1577" s="35">
        <v>42249</v>
      </c>
      <c r="F1577" s="35">
        <v>44771</v>
      </c>
      <c r="G1577" s="6">
        <v>2522</v>
      </c>
      <c r="H1577" s="6">
        <v>116</v>
      </c>
      <c r="I1577" s="6"/>
      <c r="J1577" s="6"/>
      <c r="K1577" s="6"/>
      <c r="L1577" s="6"/>
      <c r="M1577" s="6"/>
      <c r="N1577" s="6"/>
      <c r="O1577" s="6"/>
      <c r="P1577" s="6"/>
      <c r="Q1577" s="6"/>
      <c r="R1577" s="6"/>
      <c r="S1577" s="6"/>
      <c r="T1577" s="6"/>
      <c r="U1577" s="6"/>
      <c r="V1577" s="6"/>
      <c r="W1577" s="6"/>
      <c r="X1577" s="6"/>
      <c r="Y1577" s="6"/>
      <c r="Z1577" s="6"/>
    </row>
    <row r="1578" spans="1:26" ht="14.25" customHeight="1" x14ac:dyDescent="0.2">
      <c r="A1578" s="6" t="s">
        <v>1345</v>
      </c>
      <c r="B1578" s="6" t="s">
        <v>64</v>
      </c>
      <c r="C1578" s="6">
        <v>258</v>
      </c>
      <c r="D1578" s="6">
        <v>18440</v>
      </c>
      <c r="E1578" s="35">
        <v>42033</v>
      </c>
      <c r="F1578" s="35">
        <v>44275</v>
      </c>
      <c r="G1578" s="6">
        <v>2242</v>
      </c>
      <c r="H1578" s="6">
        <v>130</v>
      </c>
      <c r="I1578" s="6"/>
      <c r="J1578" s="6"/>
      <c r="K1578" s="6"/>
      <c r="L1578" s="6"/>
      <c r="M1578" s="6"/>
      <c r="N1578" s="6"/>
      <c r="O1578" s="6"/>
      <c r="P1578" s="6"/>
      <c r="Q1578" s="6"/>
      <c r="R1578" s="6"/>
      <c r="S1578" s="6"/>
      <c r="T1578" s="6"/>
      <c r="U1578" s="6"/>
      <c r="V1578" s="6"/>
      <c r="W1578" s="6"/>
      <c r="X1578" s="6"/>
      <c r="Y1578" s="6"/>
      <c r="Z1578" s="6"/>
    </row>
    <row r="1579" spans="1:26" ht="14.25" customHeight="1" x14ac:dyDescent="0.2">
      <c r="A1579" s="6" t="s">
        <v>751</v>
      </c>
      <c r="B1579" s="6" t="s">
        <v>64</v>
      </c>
      <c r="C1579" s="6">
        <v>210</v>
      </c>
      <c r="D1579" s="6">
        <v>18437</v>
      </c>
      <c r="E1579" s="35">
        <v>42677</v>
      </c>
      <c r="F1579" s="35">
        <v>44707</v>
      </c>
      <c r="G1579" s="6">
        <v>2030</v>
      </c>
      <c r="H1579" s="6">
        <v>33</v>
      </c>
      <c r="I1579" s="6"/>
      <c r="J1579" s="6"/>
      <c r="K1579" s="6"/>
      <c r="L1579" s="6"/>
      <c r="M1579" s="6"/>
      <c r="N1579" s="6"/>
      <c r="O1579" s="6"/>
      <c r="P1579" s="6"/>
      <c r="Q1579" s="6"/>
      <c r="R1579" s="6"/>
      <c r="S1579" s="6"/>
      <c r="T1579" s="6"/>
      <c r="U1579" s="6"/>
      <c r="V1579" s="6"/>
      <c r="W1579" s="6"/>
      <c r="X1579" s="6"/>
      <c r="Y1579" s="6"/>
      <c r="Z1579" s="6"/>
    </row>
    <row r="1580" spans="1:26" ht="14.25" customHeight="1" x14ac:dyDescent="0.2">
      <c r="A1580" s="6" t="s">
        <v>1282</v>
      </c>
      <c r="B1580" s="6" t="s">
        <v>64</v>
      </c>
      <c r="C1580" s="6">
        <v>333</v>
      </c>
      <c r="D1580" s="6">
        <v>18388</v>
      </c>
      <c r="E1580" s="35">
        <v>41794</v>
      </c>
      <c r="F1580" s="35">
        <v>44778</v>
      </c>
      <c r="G1580" s="6">
        <v>2984</v>
      </c>
      <c r="H1580" s="6">
        <v>131</v>
      </c>
      <c r="I1580" s="6"/>
      <c r="J1580" s="6"/>
      <c r="K1580" s="6"/>
      <c r="L1580" s="6"/>
      <c r="M1580" s="6"/>
      <c r="N1580" s="6"/>
      <c r="O1580" s="6"/>
      <c r="P1580" s="6"/>
      <c r="Q1580" s="6"/>
      <c r="R1580" s="6"/>
      <c r="S1580" s="6"/>
      <c r="T1580" s="6"/>
      <c r="U1580" s="6"/>
      <c r="V1580" s="6"/>
      <c r="W1580" s="6"/>
      <c r="X1580" s="6"/>
      <c r="Y1580" s="6"/>
      <c r="Z1580" s="6"/>
    </row>
    <row r="1581" spans="1:26" ht="14.25" customHeight="1" x14ac:dyDescent="0.2">
      <c r="A1581" s="6" t="s">
        <v>1282</v>
      </c>
      <c r="B1581" s="6" t="s">
        <v>64</v>
      </c>
      <c r="C1581" s="6">
        <v>333</v>
      </c>
      <c r="D1581" s="6">
        <v>18388</v>
      </c>
      <c r="E1581" s="35">
        <v>41794</v>
      </c>
      <c r="F1581" s="35">
        <v>44778</v>
      </c>
      <c r="G1581" s="6">
        <v>2984</v>
      </c>
      <c r="H1581" s="6">
        <v>131</v>
      </c>
      <c r="I1581" s="6"/>
      <c r="J1581" s="6"/>
      <c r="K1581" s="6"/>
      <c r="L1581" s="6"/>
      <c r="M1581" s="6"/>
      <c r="N1581" s="6"/>
      <c r="O1581" s="6"/>
      <c r="P1581" s="6"/>
      <c r="Q1581" s="6"/>
      <c r="R1581" s="6"/>
      <c r="S1581" s="6"/>
      <c r="T1581" s="6"/>
      <c r="U1581" s="6"/>
      <c r="V1581" s="6"/>
      <c r="W1581" s="6"/>
      <c r="X1581" s="6"/>
      <c r="Y1581" s="6"/>
      <c r="Z1581" s="6"/>
    </row>
    <row r="1582" spans="1:26" ht="14.25" customHeight="1" x14ac:dyDescent="0.2">
      <c r="A1582" s="6" t="s">
        <v>1057</v>
      </c>
      <c r="B1582" s="6" t="s">
        <v>3285</v>
      </c>
      <c r="C1582" s="6">
        <v>235</v>
      </c>
      <c r="D1582" s="6">
        <v>18378</v>
      </c>
      <c r="E1582" s="35">
        <v>42941</v>
      </c>
      <c r="F1582" s="35">
        <v>43964</v>
      </c>
      <c r="G1582" s="6">
        <v>1023</v>
      </c>
      <c r="H1582" s="6">
        <v>192</v>
      </c>
      <c r="I1582" s="6"/>
      <c r="J1582" s="6"/>
      <c r="K1582" s="6"/>
      <c r="L1582" s="6"/>
      <c r="M1582" s="6"/>
      <c r="N1582" s="6"/>
      <c r="O1582" s="6"/>
      <c r="P1582" s="6"/>
      <c r="Q1582" s="6"/>
      <c r="R1582" s="6"/>
      <c r="S1582" s="6"/>
      <c r="T1582" s="6"/>
      <c r="U1582" s="6"/>
      <c r="V1582" s="6"/>
      <c r="W1582" s="6"/>
      <c r="X1582" s="6"/>
      <c r="Y1582" s="6"/>
      <c r="Z1582" s="6"/>
    </row>
    <row r="1583" spans="1:26" ht="14.25" customHeight="1" x14ac:dyDescent="0.2">
      <c r="A1583" s="6" t="s">
        <v>399</v>
      </c>
      <c r="B1583" s="6" t="s">
        <v>64</v>
      </c>
      <c r="C1583" s="6">
        <v>158</v>
      </c>
      <c r="D1583" s="6">
        <v>18372</v>
      </c>
      <c r="E1583" s="35">
        <v>40610</v>
      </c>
      <c r="F1583" s="35">
        <v>44548</v>
      </c>
      <c r="G1583" s="6">
        <v>3938</v>
      </c>
      <c r="H1583" s="6">
        <v>115</v>
      </c>
      <c r="I1583" s="6"/>
      <c r="J1583" s="6"/>
      <c r="K1583" s="6"/>
      <c r="L1583" s="6"/>
      <c r="M1583" s="6"/>
      <c r="N1583" s="6"/>
      <c r="O1583" s="6"/>
      <c r="P1583" s="6"/>
      <c r="Q1583" s="6"/>
      <c r="R1583" s="6"/>
      <c r="S1583" s="6"/>
      <c r="T1583" s="6"/>
      <c r="U1583" s="6"/>
      <c r="V1583" s="6"/>
      <c r="W1583" s="6"/>
      <c r="X1583" s="6"/>
      <c r="Y1583" s="6"/>
      <c r="Z1583" s="6"/>
    </row>
    <row r="1584" spans="1:26" ht="14.25" customHeight="1" x14ac:dyDescent="0.2">
      <c r="A1584" s="6" t="s">
        <v>1293</v>
      </c>
      <c r="B1584" s="6" t="s">
        <v>64</v>
      </c>
      <c r="C1584" s="6">
        <v>317</v>
      </c>
      <c r="D1584" s="6">
        <v>18334</v>
      </c>
      <c r="E1584" s="35">
        <v>42717</v>
      </c>
      <c r="F1584" s="35">
        <v>44742</v>
      </c>
      <c r="G1584" s="6">
        <v>2025</v>
      </c>
      <c r="H1584" s="6">
        <v>87</v>
      </c>
      <c r="I1584" s="6"/>
      <c r="J1584" s="6"/>
      <c r="K1584" s="6"/>
      <c r="L1584" s="6"/>
      <c r="M1584" s="6"/>
      <c r="N1584" s="6"/>
      <c r="O1584" s="6"/>
      <c r="P1584" s="6"/>
      <c r="Q1584" s="6"/>
      <c r="R1584" s="6"/>
      <c r="S1584" s="6"/>
      <c r="T1584" s="6"/>
      <c r="U1584" s="6"/>
      <c r="V1584" s="6"/>
      <c r="W1584" s="6"/>
      <c r="X1584" s="6"/>
      <c r="Y1584" s="6"/>
      <c r="Z1584" s="6"/>
    </row>
    <row r="1585" spans="1:26" ht="14.25" customHeight="1" x14ac:dyDescent="0.2">
      <c r="A1585" s="6" t="s">
        <v>1323</v>
      </c>
      <c r="B1585" s="6" t="s">
        <v>64</v>
      </c>
      <c r="C1585" s="6">
        <v>280</v>
      </c>
      <c r="D1585" s="6">
        <v>18328</v>
      </c>
      <c r="E1585" s="35">
        <v>40955</v>
      </c>
      <c r="F1585" s="35">
        <v>44765</v>
      </c>
      <c r="G1585" s="6">
        <v>3810</v>
      </c>
      <c r="H1585" s="6">
        <v>123</v>
      </c>
      <c r="I1585" s="6"/>
      <c r="J1585" s="6"/>
      <c r="K1585" s="6"/>
      <c r="L1585" s="6"/>
      <c r="M1585" s="6"/>
      <c r="N1585" s="6"/>
      <c r="O1585" s="6"/>
      <c r="P1585" s="6"/>
      <c r="Q1585" s="6"/>
      <c r="R1585" s="6"/>
      <c r="S1585" s="6"/>
      <c r="T1585" s="6"/>
      <c r="U1585" s="6"/>
      <c r="V1585" s="6"/>
      <c r="W1585" s="6"/>
      <c r="X1585" s="6"/>
      <c r="Y1585" s="6"/>
      <c r="Z1585" s="6"/>
    </row>
    <row r="1586" spans="1:26" ht="14.25" customHeight="1" x14ac:dyDescent="0.2">
      <c r="A1586" s="6" t="s">
        <v>3456</v>
      </c>
      <c r="B1586" s="6" t="s">
        <v>64</v>
      </c>
      <c r="C1586" s="6">
        <v>389</v>
      </c>
      <c r="D1586" s="6">
        <v>18327</v>
      </c>
      <c r="E1586" s="35">
        <v>43340</v>
      </c>
      <c r="F1586" s="35">
        <v>44303</v>
      </c>
      <c r="G1586" s="6">
        <v>963</v>
      </c>
      <c r="H1586" s="6">
        <v>165</v>
      </c>
      <c r="I1586" s="6"/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  <c r="U1586" s="6"/>
      <c r="V1586" s="6"/>
      <c r="W1586" s="6"/>
      <c r="X1586" s="6"/>
      <c r="Y1586" s="6"/>
      <c r="Z1586" s="6"/>
    </row>
    <row r="1587" spans="1:26" ht="14.25" customHeight="1" x14ac:dyDescent="0.2">
      <c r="A1587" s="6" t="s">
        <v>277</v>
      </c>
      <c r="B1587" s="6" t="s">
        <v>64</v>
      </c>
      <c r="C1587" s="6">
        <v>156</v>
      </c>
      <c r="D1587" s="6">
        <v>18301</v>
      </c>
      <c r="E1587" s="35">
        <v>42399</v>
      </c>
      <c r="F1587" s="35">
        <v>43757</v>
      </c>
      <c r="G1587" s="6">
        <v>1358</v>
      </c>
      <c r="H1587" s="6">
        <v>68</v>
      </c>
      <c r="I1587" s="6"/>
      <c r="J1587" s="6"/>
      <c r="K1587" s="6"/>
      <c r="L1587" s="6"/>
      <c r="M1587" s="6"/>
      <c r="N1587" s="6"/>
      <c r="O1587" s="6"/>
      <c r="P1587" s="6"/>
      <c r="Q1587" s="6"/>
      <c r="R1587" s="6"/>
      <c r="S1587" s="6"/>
      <c r="T1587" s="6"/>
      <c r="U1587" s="6"/>
      <c r="V1587" s="6"/>
      <c r="W1587" s="6"/>
      <c r="X1587" s="6"/>
      <c r="Y1587" s="6"/>
      <c r="Z1587" s="6"/>
    </row>
    <row r="1588" spans="1:26" ht="14.25" customHeight="1" x14ac:dyDescent="0.2">
      <c r="A1588" s="6" t="s">
        <v>523</v>
      </c>
      <c r="B1588" s="6" t="s">
        <v>64</v>
      </c>
      <c r="C1588" s="6">
        <v>208</v>
      </c>
      <c r="D1588" s="6">
        <v>18283</v>
      </c>
      <c r="E1588" s="35">
        <v>40134</v>
      </c>
      <c r="F1588" s="35">
        <v>44715</v>
      </c>
      <c r="G1588" s="6">
        <v>4581</v>
      </c>
      <c r="H1588" s="6">
        <v>118</v>
      </c>
      <c r="I1588" s="6"/>
      <c r="J1588" s="6"/>
      <c r="K1588" s="6"/>
      <c r="L1588" s="6"/>
      <c r="M1588" s="6"/>
      <c r="N1588" s="6"/>
      <c r="O1588" s="6"/>
      <c r="P1588" s="6"/>
      <c r="Q1588" s="6"/>
      <c r="R1588" s="6"/>
      <c r="S1588" s="6"/>
      <c r="T1588" s="6"/>
      <c r="U1588" s="6"/>
      <c r="V1588" s="6"/>
      <c r="W1588" s="6"/>
      <c r="X1588" s="6"/>
      <c r="Y1588" s="6"/>
      <c r="Z1588" s="6"/>
    </row>
    <row r="1589" spans="1:26" ht="14.25" customHeight="1" x14ac:dyDescent="0.2">
      <c r="A1589" s="6" t="s">
        <v>1738</v>
      </c>
      <c r="B1589" s="6" t="s">
        <v>3297</v>
      </c>
      <c r="C1589" s="6">
        <v>124</v>
      </c>
      <c r="D1589" s="6">
        <v>18282</v>
      </c>
      <c r="E1589" s="35">
        <v>42774</v>
      </c>
      <c r="F1589" s="35">
        <v>43845</v>
      </c>
      <c r="G1589" s="6">
        <v>1071</v>
      </c>
      <c r="H1589" s="6">
        <v>101</v>
      </c>
      <c r="I1589" s="6"/>
      <c r="J1589" s="6"/>
      <c r="K1589" s="6"/>
      <c r="L1589" s="6"/>
      <c r="M1589" s="6"/>
      <c r="N1589" s="6"/>
      <c r="O1589" s="6"/>
      <c r="P1589" s="6"/>
      <c r="Q1589" s="6"/>
      <c r="R1589" s="6"/>
      <c r="S1589" s="6"/>
      <c r="T1589" s="6"/>
      <c r="U1589" s="6"/>
      <c r="V1589" s="6"/>
      <c r="W1589" s="6"/>
      <c r="X1589" s="6"/>
      <c r="Y1589" s="6"/>
      <c r="Z1589" s="6"/>
    </row>
    <row r="1590" spans="1:26" ht="14.25" customHeight="1" x14ac:dyDescent="0.2">
      <c r="A1590" s="6" t="s">
        <v>404</v>
      </c>
      <c r="B1590" s="6" t="s">
        <v>64</v>
      </c>
      <c r="C1590" s="6">
        <v>290</v>
      </c>
      <c r="D1590" s="6">
        <v>18235</v>
      </c>
      <c r="E1590" s="35">
        <v>42194</v>
      </c>
      <c r="F1590" s="35">
        <v>44690</v>
      </c>
      <c r="G1590" s="6">
        <v>2496</v>
      </c>
      <c r="H1590" s="6">
        <v>116</v>
      </c>
      <c r="I1590" s="6"/>
      <c r="J1590" s="6"/>
      <c r="K1590" s="6"/>
      <c r="L1590" s="6"/>
      <c r="M1590" s="6"/>
      <c r="N1590" s="6"/>
      <c r="O1590" s="6"/>
      <c r="P1590" s="6"/>
      <c r="Q1590" s="6"/>
      <c r="R1590" s="6"/>
      <c r="S1590" s="6"/>
      <c r="T1590" s="6"/>
      <c r="U1590" s="6"/>
      <c r="V1590" s="6"/>
      <c r="W1590" s="6"/>
      <c r="X1590" s="6"/>
      <c r="Y1590" s="6"/>
      <c r="Z1590" s="6"/>
    </row>
    <row r="1591" spans="1:26" ht="14.25" customHeight="1" x14ac:dyDescent="0.2">
      <c r="A1591" s="6" t="s">
        <v>1567</v>
      </c>
      <c r="B1591" s="6" t="s">
        <v>3297</v>
      </c>
      <c r="C1591" s="6">
        <v>661</v>
      </c>
      <c r="D1591" s="6">
        <v>18127</v>
      </c>
      <c r="E1591" s="35">
        <v>40464</v>
      </c>
      <c r="F1591" s="35">
        <v>44614</v>
      </c>
      <c r="G1591" s="6">
        <v>4150</v>
      </c>
      <c r="H1591" s="6">
        <v>265</v>
      </c>
      <c r="I1591" s="6"/>
      <c r="J1591" s="6"/>
      <c r="K1591" s="6"/>
      <c r="L1591" s="6"/>
      <c r="M1591" s="6"/>
      <c r="N1591" s="6"/>
      <c r="O1591" s="6"/>
      <c r="P1591" s="6"/>
      <c r="Q1591" s="6"/>
      <c r="R1591" s="6"/>
      <c r="S1591" s="6"/>
      <c r="T1591" s="6"/>
      <c r="U1591" s="6"/>
      <c r="V1591" s="6"/>
      <c r="W1591" s="6"/>
      <c r="X1591" s="6"/>
      <c r="Y1591" s="6"/>
      <c r="Z1591" s="6"/>
    </row>
    <row r="1592" spans="1:26" ht="14.25" customHeight="1" x14ac:dyDescent="0.2">
      <c r="A1592" s="6" t="s">
        <v>1286</v>
      </c>
      <c r="B1592" s="6" t="s">
        <v>64</v>
      </c>
      <c r="C1592" s="6">
        <v>314</v>
      </c>
      <c r="D1592" s="6">
        <v>18053</v>
      </c>
      <c r="E1592" s="35">
        <v>43070</v>
      </c>
      <c r="F1592" s="35">
        <v>44736</v>
      </c>
      <c r="G1592" s="6">
        <v>1666</v>
      </c>
      <c r="H1592" s="6">
        <v>115</v>
      </c>
      <c r="I1592" s="6"/>
      <c r="J1592" s="6"/>
      <c r="K1592" s="6"/>
      <c r="L1592" s="6"/>
      <c r="M1592" s="6"/>
      <c r="N1592" s="6"/>
      <c r="O1592" s="6"/>
      <c r="P1592" s="6"/>
      <c r="Q1592" s="6"/>
      <c r="R1592" s="6"/>
      <c r="S1592" s="6"/>
      <c r="T1592" s="6"/>
      <c r="U1592" s="6"/>
      <c r="V1592" s="6"/>
      <c r="W1592" s="6"/>
      <c r="X1592" s="6"/>
      <c r="Y1592" s="6"/>
      <c r="Z1592" s="6"/>
    </row>
    <row r="1593" spans="1:26" ht="14.25" customHeight="1" x14ac:dyDescent="0.2">
      <c r="A1593" s="6" t="s">
        <v>3457</v>
      </c>
      <c r="B1593" s="6" t="s">
        <v>3293</v>
      </c>
      <c r="C1593" s="6">
        <v>295</v>
      </c>
      <c r="D1593" s="6">
        <v>18051</v>
      </c>
      <c r="E1593" s="35">
        <v>42549</v>
      </c>
      <c r="F1593" s="35">
        <v>44348</v>
      </c>
      <c r="G1593" s="6">
        <v>1799</v>
      </c>
      <c r="H1593" s="6">
        <v>20</v>
      </c>
      <c r="I1593" s="6"/>
      <c r="J1593" s="6"/>
      <c r="K1593" s="6"/>
      <c r="L1593" s="6"/>
      <c r="M1593" s="6"/>
      <c r="N1593" s="6"/>
      <c r="O1593" s="6"/>
      <c r="P1593" s="6"/>
      <c r="Q1593" s="6"/>
      <c r="R1593" s="6"/>
      <c r="S1593" s="6"/>
      <c r="T1593" s="6"/>
      <c r="U1593" s="6"/>
      <c r="V1593" s="6"/>
      <c r="W1593" s="6"/>
      <c r="X1593" s="6"/>
      <c r="Y1593" s="6"/>
      <c r="Z1593" s="6"/>
    </row>
    <row r="1594" spans="1:26" ht="14.25" customHeight="1" x14ac:dyDescent="0.2">
      <c r="A1594" s="6" t="s">
        <v>564</v>
      </c>
      <c r="B1594" s="6" t="s">
        <v>64</v>
      </c>
      <c r="C1594" s="6">
        <v>160</v>
      </c>
      <c r="D1594" s="6">
        <v>18036</v>
      </c>
      <c r="E1594" s="35">
        <v>41463</v>
      </c>
      <c r="F1594" s="35">
        <v>44762</v>
      </c>
      <c r="G1594" s="6">
        <v>3299</v>
      </c>
      <c r="H1594" s="6">
        <v>71</v>
      </c>
      <c r="I1594" s="6"/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  <c r="U1594" s="6"/>
      <c r="V1594" s="6"/>
      <c r="W1594" s="6"/>
      <c r="X1594" s="6"/>
      <c r="Y1594" s="6"/>
      <c r="Z1594" s="6"/>
    </row>
    <row r="1595" spans="1:26" ht="14.25" customHeight="1" x14ac:dyDescent="0.2">
      <c r="A1595" s="6" t="s">
        <v>265</v>
      </c>
      <c r="B1595" s="6" t="s">
        <v>64</v>
      </c>
      <c r="C1595" s="6">
        <v>661</v>
      </c>
      <c r="D1595" s="6">
        <v>18026</v>
      </c>
      <c r="E1595" s="35">
        <v>43222</v>
      </c>
      <c r="F1595" s="35">
        <v>44227</v>
      </c>
      <c r="G1595" s="6">
        <v>1005</v>
      </c>
      <c r="H1595" s="6">
        <v>26</v>
      </c>
      <c r="I1595" s="6"/>
      <c r="J1595" s="6"/>
      <c r="K1595" s="6"/>
      <c r="L1595" s="6"/>
      <c r="M1595" s="6"/>
      <c r="N1595" s="6"/>
      <c r="O1595" s="6"/>
      <c r="P1595" s="6"/>
      <c r="Q1595" s="6"/>
      <c r="R1595" s="6"/>
      <c r="S1595" s="6"/>
      <c r="T1595" s="6"/>
      <c r="U1595" s="6"/>
      <c r="V1595" s="6"/>
      <c r="W1595" s="6"/>
      <c r="X1595" s="6"/>
      <c r="Y1595" s="6"/>
      <c r="Z1595" s="6"/>
    </row>
    <row r="1596" spans="1:26" ht="14.25" customHeight="1" x14ac:dyDescent="0.2">
      <c r="A1596" s="6" t="s">
        <v>230</v>
      </c>
      <c r="B1596" s="6" t="s">
        <v>64</v>
      </c>
      <c r="C1596" s="6">
        <v>339</v>
      </c>
      <c r="D1596" s="6">
        <v>18018</v>
      </c>
      <c r="E1596" s="35">
        <v>43906</v>
      </c>
      <c r="F1596" s="35">
        <v>44291</v>
      </c>
      <c r="G1596" s="6">
        <v>385</v>
      </c>
      <c r="H1596" s="6">
        <v>58</v>
      </c>
      <c r="I1596" s="6"/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  <c r="U1596" s="6"/>
      <c r="V1596" s="6"/>
      <c r="W1596" s="6"/>
      <c r="X1596" s="6"/>
      <c r="Y1596" s="6"/>
      <c r="Z1596" s="6"/>
    </row>
    <row r="1597" spans="1:26" ht="14.25" customHeight="1" x14ac:dyDescent="0.2">
      <c r="A1597" s="6" t="s">
        <v>230</v>
      </c>
      <c r="B1597" s="6" t="s">
        <v>64</v>
      </c>
      <c r="C1597" s="6">
        <v>339</v>
      </c>
      <c r="D1597" s="6">
        <v>18018</v>
      </c>
      <c r="E1597" s="35">
        <v>43906</v>
      </c>
      <c r="F1597" s="35">
        <v>44291</v>
      </c>
      <c r="G1597" s="6">
        <v>385</v>
      </c>
      <c r="H1597" s="6">
        <v>58</v>
      </c>
      <c r="I1597" s="6"/>
      <c r="J1597" s="6"/>
      <c r="K1597" s="6"/>
      <c r="L1597" s="6"/>
      <c r="M1597" s="6"/>
      <c r="N1597" s="6"/>
      <c r="O1597" s="6"/>
      <c r="P1597" s="6"/>
      <c r="Q1597" s="6"/>
      <c r="R1597" s="6"/>
      <c r="S1597" s="6"/>
      <c r="T1597" s="6"/>
      <c r="U1597" s="6"/>
      <c r="V1597" s="6"/>
      <c r="W1597" s="6"/>
      <c r="X1597" s="6"/>
      <c r="Y1597" s="6"/>
      <c r="Z1597" s="6"/>
    </row>
    <row r="1598" spans="1:26" ht="14.25" customHeight="1" x14ac:dyDescent="0.2">
      <c r="A1598" s="6" t="s">
        <v>140</v>
      </c>
      <c r="B1598" s="6" t="s">
        <v>64</v>
      </c>
      <c r="C1598" s="6">
        <v>207</v>
      </c>
      <c r="D1598" s="6">
        <v>18016</v>
      </c>
      <c r="E1598" s="35">
        <v>42199</v>
      </c>
      <c r="F1598" s="35">
        <v>44649</v>
      </c>
      <c r="G1598" s="6">
        <v>2450</v>
      </c>
      <c r="H1598" s="6">
        <v>131</v>
      </c>
      <c r="I1598" s="6"/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  <c r="U1598" s="6"/>
      <c r="V1598" s="6"/>
      <c r="W1598" s="6"/>
      <c r="X1598" s="6"/>
      <c r="Y1598" s="6"/>
      <c r="Z1598" s="6"/>
    </row>
    <row r="1599" spans="1:26" ht="14.25" customHeight="1" x14ac:dyDescent="0.2">
      <c r="A1599" s="6" t="s">
        <v>1692</v>
      </c>
      <c r="B1599" s="6" t="s">
        <v>3297</v>
      </c>
      <c r="C1599" s="6">
        <v>188</v>
      </c>
      <c r="D1599" s="6">
        <v>17992</v>
      </c>
      <c r="E1599" s="35">
        <v>40979</v>
      </c>
      <c r="F1599" s="35">
        <v>43333</v>
      </c>
      <c r="G1599" s="6">
        <v>2354</v>
      </c>
      <c r="H1599" s="6">
        <v>138</v>
      </c>
      <c r="I1599" s="6"/>
      <c r="J1599" s="6"/>
      <c r="K1599" s="6"/>
      <c r="L1599" s="6"/>
      <c r="M1599" s="6"/>
      <c r="N1599" s="6"/>
      <c r="O1599" s="6"/>
      <c r="P1599" s="6"/>
      <c r="Q1599" s="6"/>
      <c r="R1599" s="6"/>
      <c r="S1599" s="6"/>
      <c r="T1599" s="6"/>
      <c r="U1599" s="6"/>
      <c r="V1599" s="6"/>
      <c r="W1599" s="6"/>
      <c r="X1599" s="6"/>
      <c r="Y1599" s="6"/>
      <c r="Z1599" s="6"/>
    </row>
    <row r="1600" spans="1:26" ht="14.25" customHeight="1" x14ac:dyDescent="0.2">
      <c r="A1600" s="6" t="s">
        <v>1375</v>
      </c>
      <c r="B1600" s="6" t="s">
        <v>64</v>
      </c>
      <c r="C1600" s="6">
        <v>193</v>
      </c>
      <c r="D1600" s="6">
        <v>17965</v>
      </c>
      <c r="E1600" s="35">
        <v>41868</v>
      </c>
      <c r="F1600" s="35">
        <v>44232</v>
      </c>
      <c r="G1600" s="6">
        <v>2364</v>
      </c>
      <c r="H1600" s="6">
        <v>50</v>
      </c>
      <c r="I1600" s="6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6"/>
      <c r="W1600" s="6"/>
      <c r="X1600" s="6"/>
      <c r="Y1600" s="6"/>
      <c r="Z1600" s="6"/>
    </row>
    <row r="1601" spans="1:26" ht="14.25" customHeight="1" x14ac:dyDescent="0.2">
      <c r="A1601" s="6" t="s">
        <v>360</v>
      </c>
      <c r="B1601" s="6" t="s">
        <v>64</v>
      </c>
      <c r="C1601" s="6">
        <v>324</v>
      </c>
      <c r="D1601" s="6">
        <v>17964</v>
      </c>
      <c r="E1601" s="35">
        <v>41351</v>
      </c>
      <c r="F1601" s="35">
        <v>44768</v>
      </c>
      <c r="G1601" s="6">
        <v>3417</v>
      </c>
      <c r="H1601" s="6">
        <v>132</v>
      </c>
      <c r="I1601" s="6"/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  <c r="U1601" s="6"/>
      <c r="V1601" s="6"/>
      <c r="W1601" s="6"/>
      <c r="X1601" s="6"/>
      <c r="Y1601" s="6"/>
      <c r="Z1601" s="6"/>
    </row>
    <row r="1602" spans="1:26" ht="14.25" customHeight="1" x14ac:dyDescent="0.2">
      <c r="A1602" s="6" t="s">
        <v>117</v>
      </c>
      <c r="B1602" s="6" t="s">
        <v>64</v>
      </c>
      <c r="C1602" s="6">
        <v>298</v>
      </c>
      <c r="D1602" s="6">
        <v>17963</v>
      </c>
      <c r="E1602" s="35">
        <v>42897</v>
      </c>
      <c r="F1602" s="35">
        <v>44633</v>
      </c>
      <c r="G1602" s="6">
        <v>1736</v>
      </c>
      <c r="H1602" s="6">
        <v>158</v>
      </c>
      <c r="I1602" s="6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6"/>
      <c r="W1602" s="6"/>
      <c r="X1602" s="6"/>
      <c r="Y1602" s="6"/>
      <c r="Z1602" s="6"/>
    </row>
    <row r="1603" spans="1:26" ht="14.25" customHeight="1" x14ac:dyDescent="0.2">
      <c r="A1603" s="6" t="s">
        <v>384</v>
      </c>
      <c r="B1603" s="6" t="s">
        <v>64</v>
      </c>
      <c r="C1603" s="6">
        <v>230</v>
      </c>
      <c r="D1603" s="6">
        <v>17861</v>
      </c>
      <c r="E1603" s="35">
        <v>42709</v>
      </c>
      <c r="F1603" s="35">
        <v>44722</v>
      </c>
      <c r="G1603" s="6">
        <v>2013</v>
      </c>
      <c r="H1603" s="6">
        <v>81</v>
      </c>
      <c r="I1603" s="6"/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  <c r="U1603" s="6"/>
      <c r="V1603" s="6"/>
      <c r="W1603" s="6"/>
      <c r="X1603" s="6"/>
      <c r="Y1603" s="6"/>
      <c r="Z1603" s="6"/>
    </row>
    <row r="1604" spans="1:26" ht="14.25" customHeight="1" x14ac:dyDescent="0.2">
      <c r="A1604" s="6" t="s">
        <v>815</v>
      </c>
      <c r="B1604" s="6" t="s">
        <v>64</v>
      </c>
      <c r="C1604" s="6">
        <v>287</v>
      </c>
      <c r="D1604" s="6">
        <v>17794</v>
      </c>
      <c r="E1604" s="35">
        <v>41527</v>
      </c>
      <c r="F1604" s="35">
        <v>44760</v>
      </c>
      <c r="G1604" s="6">
        <v>3233</v>
      </c>
      <c r="H1604" s="6">
        <v>175</v>
      </c>
      <c r="I1604" s="6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6"/>
      <c r="W1604" s="6"/>
      <c r="X1604" s="6"/>
      <c r="Y1604" s="6"/>
      <c r="Z1604" s="6"/>
    </row>
    <row r="1605" spans="1:26" ht="14.25" customHeight="1" x14ac:dyDescent="0.2">
      <c r="A1605" s="6" t="s">
        <v>850</v>
      </c>
      <c r="B1605" s="6" t="s">
        <v>64</v>
      </c>
      <c r="C1605" s="6">
        <v>215</v>
      </c>
      <c r="D1605" s="6">
        <v>17722</v>
      </c>
      <c r="E1605" s="35">
        <v>40522</v>
      </c>
      <c r="F1605" s="35">
        <v>44684</v>
      </c>
      <c r="G1605" s="6">
        <v>4162</v>
      </c>
      <c r="H1605" s="6">
        <v>74</v>
      </c>
      <c r="I1605" s="6"/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  <c r="U1605" s="6"/>
      <c r="V1605" s="6"/>
      <c r="W1605" s="6"/>
      <c r="X1605" s="6"/>
      <c r="Y1605" s="6"/>
      <c r="Z1605" s="6"/>
    </row>
    <row r="1606" spans="1:26" ht="14.25" customHeight="1" x14ac:dyDescent="0.2">
      <c r="A1606" s="6" t="s">
        <v>174</v>
      </c>
      <c r="B1606" s="6" t="s">
        <v>64</v>
      </c>
      <c r="C1606" s="6">
        <v>192</v>
      </c>
      <c r="D1606" s="6">
        <v>17691</v>
      </c>
      <c r="E1606" s="35">
        <v>40567</v>
      </c>
      <c r="F1606" s="35">
        <v>44591</v>
      </c>
      <c r="G1606" s="6">
        <v>4024</v>
      </c>
      <c r="H1606" s="6">
        <v>105</v>
      </c>
      <c r="I1606" s="6"/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  <c r="U1606" s="6"/>
      <c r="V1606" s="6"/>
      <c r="W1606" s="6"/>
      <c r="X1606" s="6"/>
      <c r="Y1606" s="6"/>
      <c r="Z1606" s="6"/>
    </row>
    <row r="1607" spans="1:26" ht="14.25" customHeight="1" x14ac:dyDescent="0.2">
      <c r="A1607" s="6" t="s">
        <v>920</v>
      </c>
      <c r="B1607" s="6" t="s">
        <v>64</v>
      </c>
      <c r="C1607" s="6">
        <v>254</v>
      </c>
      <c r="D1607" s="6">
        <v>17584</v>
      </c>
      <c r="E1607" s="35">
        <v>41253</v>
      </c>
      <c r="F1607" s="35">
        <v>44700</v>
      </c>
      <c r="G1607" s="6">
        <v>3447</v>
      </c>
      <c r="H1607" s="6">
        <v>182</v>
      </c>
      <c r="I1607" s="6"/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  <c r="U1607" s="6"/>
      <c r="V1607" s="6"/>
      <c r="W1607" s="6"/>
      <c r="X1607" s="6"/>
      <c r="Y1607" s="6"/>
      <c r="Z1607" s="6"/>
    </row>
    <row r="1608" spans="1:26" ht="14.25" customHeight="1" x14ac:dyDescent="0.2">
      <c r="A1608" s="6" t="s">
        <v>543</v>
      </c>
      <c r="B1608" s="6" t="s">
        <v>64</v>
      </c>
      <c r="C1608" s="6">
        <v>235</v>
      </c>
      <c r="D1608" s="6">
        <v>17543</v>
      </c>
      <c r="E1608" s="35">
        <v>40614</v>
      </c>
      <c r="F1608" s="35">
        <v>44561</v>
      </c>
      <c r="G1608" s="6">
        <v>3947</v>
      </c>
      <c r="H1608" s="6">
        <v>91</v>
      </c>
      <c r="I1608" s="6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  <c r="U1608" s="6"/>
      <c r="V1608" s="6"/>
      <c r="W1608" s="6"/>
      <c r="X1608" s="6"/>
      <c r="Y1608" s="6"/>
      <c r="Z1608" s="6"/>
    </row>
    <row r="1609" spans="1:26" ht="14.25" customHeight="1" x14ac:dyDescent="0.2">
      <c r="A1609" s="6" t="s">
        <v>1556</v>
      </c>
      <c r="B1609" s="6" t="s">
        <v>3297</v>
      </c>
      <c r="C1609" s="6">
        <v>109</v>
      </c>
      <c r="D1609" s="6">
        <v>17519</v>
      </c>
      <c r="E1609" s="35">
        <v>38311</v>
      </c>
      <c r="F1609" s="35">
        <v>44380</v>
      </c>
      <c r="G1609" s="6">
        <v>6069</v>
      </c>
      <c r="H1609" s="6">
        <v>89</v>
      </c>
      <c r="I1609" s="6"/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  <c r="U1609" s="6"/>
      <c r="V1609" s="6"/>
      <c r="W1609" s="6"/>
      <c r="X1609" s="6"/>
      <c r="Y1609" s="6"/>
      <c r="Z1609" s="6"/>
    </row>
    <row r="1610" spans="1:26" ht="14.25" customHeight="1" x14ac:dyDescent="0.2">
      <c r="A1610" s="6" t="s">
        <v>793</v>
      </c>
      <c r="B1610" s="6" t="s">
        <v>64</v>
      </c>
      <c r="C1610" s="6">
        <v>176</v>
      </c>
      <c r="D1610" s="6">
        <v>17361</v>
      </c>
      <c r="E1610" s="35">
        <v>40777</v>
      </c>
      <c r="F1610" s="35">
        <v>44508</v>
      </c>
      <c r="G1610" s="6">
        <v>3731</v>
      </c>
      <c r="H1610" s="6">
        <v>109</v>
      </c>
      <c r="I1610" s="6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  <c r="U1610" s="6"/>
      <c r="V1610" s="6"/>
      <c r="W1610" s="6"/>
      <c r="X1610" s="6"/>
      <c r="Y1610" s="6"/>
      <c r="Z1610" s="6"/>
    </row>
    <row r="1611" spans="1:26" ht="14.25" customHeight="1" x14ac:dyDescent="0.2">
      <c r="A1611" s="6" t="s">
        <v>1759</v>
      </c>
      <c r="B1611" s="6" t="s">
        <v>3297</v>
      </c>
      <c r="C1611" s="6">
        <v>235</v>
      </c>
      <c r="D1611" s="6">
        <v>17329</v>
      </c>
      <c r="E1611" s="35">
        <v>40618</v>
      </c>
      <c r="F1611" s="35">
        <v>44636</v>
      </c>
      <c r="G1611" s="6">
        <v>4018</v>
      </c>
      <c r="H1611" s="6">
        <v>110</v>
      </c>
      <c r="I1611" s="6"/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  <c r="U1611" s="6"/>
      <c r="V1611" s="6"/>
      <c r="W1611" s="6"/>
      <c r="X1611" s="6"/>
      <c r="Y1611" s="6"/>
      <c r="Z1611" s="6"/>
    </row>
    <row r="1612" spans="1:26" ht="14.25" customHeight="1" x14ac:dyDescent="0.2">
      <c r="A1612" s="6" t="s">
        <v>1134</v>
      </c>
      <c r="B1612" s="6" t="s">
        <v>64</v>
      </c>
      <c r="C1612" s="6">
        <v>129</v>
      </c>
      <c r="D1612" s="6">
        <v>17298</v>
      </c>
      <c r="E1612" s="35">
        <v>40525</v>
      </c>
      <c r="F1612" s="35">
        <v>44699</v>
      </c>
      <c r="G1612" s="6">
        <v>4174</v>
      </c>
      <c r="H1612" s="6">
        <v>26</v>
      </c>
      <c r="I1612" s="6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  <c r="U1612" s="6"/>
      <c r="V1612" s="6"/>
      <c r="W1612" s="6"/>
      <c r="X1612" s="6"/>
      <c r="Y1612" s="6"/>
      <c r="Z1612" s="6"/>
    </row>
    <row r="1613" spans="1:26" ht="14.25" customHeight="1" x14ac:dyDescent="0.2">
      <c r="A1613" s="6" t="s">
        <v>193</v>
      </c>
      <c r="B1613" s="6" t="s">
        <v>3285</v>
      </c>
      <c r="C1613" s="6">
        <v>341</v>
      </c>
      <c r="D1613" s="6">
        <v>17290</v>
      </c>
      <c r="E1613" s="35">
        <v>42943</v>
      </c>
      <c r="F1613" s="35">
        <v>44393</v>
      </c>
      <c r="G1613" s="6">
        <v>1450</v>
      </c>
      <c r="H1613" s="6">
        <v>223</v>
      </c>
      <c r="I1613" s="6"/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  <c r="U1613" s="6"/>
      <c r="V1613" s="6"/>
      <c r="W1613" s="6"/>
      <c r="X1613" s="6"/>
      <c r="Y1613" s="6"/>
      <c r="Z1613" s="6"/>
    </row>
    <row r="1614" spans="1:26" ht="14.25" customHeight="1" x14ac:dyDescent="0.2">
      <c r="A1614" s="6" t="s">
        <v>1097</v>
      </c>
      <c r="B1614" s="6" t="s">
        <v>64</v>
      </c>
      <c r="C1614" s="6">
        <v>260</v>
      </c>
      <c r="D1614" s="6">
        <v>17247</v>
      </c>
      <c r="E1614" s="35">
        <v>40091</v>
      </c>
      <c r="F1614" s="35">
        <v>44631</v>
      </c>
      <c r="G1614" s="6">
        <v>4540</v>
      </c>
      <c r="H1614" s="6">
        <v>169</v>
      </c>
      <c r="I1614" s="6"/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  <c r="U1614" s="6"/>
      <c r="V1614" s="6"/>
      <c r="W1614" s="6"/>
      <c r="X1614" s="6"/>
      <c r="Y1614" s="6"/>
      <c r="Z1614" s="6"/>
    </row>
    <row r="1615" spans="1:26" ht="14.25" customHeight="1" x14ac:dyDescent="0.2">
      <c r="A1615" s="6" t="s">
        <v>1204</v>
      </c>
      <c r="B1615" s="6" t="s">
        <v>64</v>
      </c>
      <c r="C1615" s="6">
        <v>181</v>
      </c>
      <c r="D1615" s="6">
        <v>17240</v>
      </c>
      <c r="E1615" s="35">
        <v>43228</v>
      </c>
      <c r="F1615" s="35">
        <v>43917</v>
      </c>
      <c r="G1615" s="6">
        <v>689</v>
      </c>
      <c r="H1615" s="6">
        <v>75</v>
      </c>
      <c r="I1615" s="6"/>
      <c r="J1615" s="6"/>
      <c r="K1615" s="6"/>
      <c r="L1615" s="6"/>
      <c r="M1615" s="6"/>
      <c r="N1615" s="6"/>
      <c r="O1615" s="6"/>
      <c r="P1615" s="6"/>
      <c r="Q1615" s="6"/>
      <c r="R1615" s="6"/>
      <c r="S1615" s="6"/>
      <c r="T1615" s="6"/>
      <c r="U1615" s="6"/>
      <c r="V1615" s="6"/>
      <c r="W1615" s="6"/>
      <c r="X1615" s="6"/>
      <c r="Y1615" s="6"/>
      <c r="Z1615" s="6"/>
    </row>
    <row r="1616" spans="1:26" ht="14.25" customHeight="1" x14ac:dyDescent="0.2">
      <c r="A1616" s="6" t="s">
        <v>208</v>
      </c>
      <c r="B1616" s="6" t="s">
        <v>64</v>
      </c>
      <c r="C1616" s="6">
        <v>212</v>
      </c>
      <c r="D1616" s="6">
        <v>17180</v>
      </c>
      <c r="E1616" s="35">
        <v>41575</v>
      </c>
      <c r="F1616" s="35">
        <v>44679</v>
      </c>
      <c r="G1616" s="6">
        <v>3104</v>
      </c>
      <c r="H1616" s="6">
        <v>100</v>
      </c>
      <c r="I1616" s="6"/>
      <c r="J1616" s="6"/>
      <c r="K1616" s="6"/>
      <c r="L1616" s="6"/>
      <c r="M1616" s="6"/>
      <c r="N1616" s="6"/>
      <c r="O1616" s="6"/>
      <c r="P1616" s="6"/>
      <c r="Q1616" s="6"/>
      <c r="R1616" s="6"/>
      <c r="S1616" s="6"/>
      <c r="T1616" s="6"/>
      <c r="U1616" s="6"/>
      <c r="V1616" s="6"/>
      <c r="W1616" s="6"/>
      <c r="X1616" s="6"/>
      <c r="Y1616" s="6"/>
      <c r="Z1616" s="6"/>
    </row>
    <row r="1617" spans="1:26" ht="14.25" customHeight="1" x14ac:dyDescent="0.2">
      <c r="A1617" s="6" t="s">
        <v>374</v>
      </c>
      <c r="B1617" s="6" t="s">
        <v>64</v>
      </c>
      <c r="C1617" s="6">
        <v>123</v>
      </c>
      <c r="D1617" s="6">
        <v>17132</v>
      </c>
      <c r="E1617" s="35">
        <v>41167</v>
      </c>
      <c r="F1617" s="35">
        <v>43189</v>
      </c>
      <c r="G1617" s="6">
        <v>2022</v>
      </c>
      <c r="H1617" s="6">
        <v>73</v>
      </c>
      <c r="I1617" s="6"/>
      <c r="J1617" s="6"/>
      <c r="K1617" s="6"/>
      <c r="L1617" s="6"/>
      <c r="M1617" s="6"/>
      <c r="N1617" s="6"/>
      <c r="O1617" s="6"/>
      <c r="P1617" s="6"/>
      <c r="Q1617" s="6"/>
      <c r="R1617" s="6"/>
      <c r="S1617" s="6"/>
      <c r="T1617" s="6"/>
      <c r="U1617" s="6"/>
      <c r="V1617" s="6"/>
      <c r="W1617" s="6"/>
      <c r="X1617" s="6"/>
      <c r="Y1617" s="6"/>
      <c r="Z1617" s="6"/>
    </row>
    <row r="1618" spans="1:26" ht="14.25" customHeight="1" x14ac:dyDescent="0.2">
      <c r="A1618" s="6" t="s">
        <v>112</v>
      </c>
      <c r="B1618" s="6" t="s">
        <v>3285</v>
      </c>
      <c r="C1618" s="6">
        <v>559</v>
      </c>
      <c r="D1618" s="6">
        <v>17097</v>
      </c>
      <c r="E1618" s="35">
        <v>41768</v>
      </c>
      <c r="F1618" s="35">
        <v>44577</v>
      </c>
      <c r="G1618" s="6">
        <v>2809</v>
      </c>
      <c r="H1618" s="6">
        <v>156</v>
      </c>
      <c r="I1618" s="6"/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  <c r="U1618" s="6"/>
      <c r="V1618" s="6"/>
      <c r="W1618" s="6"/>
      <c r="X1618" s="6"/>
      <c r="Y1618" s="6"/>
      <c r="Z1618" s="6"/>
    </row>
    <row r="1619" spans="1:26" ht="14.25" customHeight="1" x14ac:dyDescent="0.2">
      <c r="A1619" s="6" t="s">
        <v>1437</v>
      </c>
      <c r="B1619" s="6" t="s">
        <v>64</v>
      </c>
      <c r="C1619" s="6">
        <v>239</v>
      </c>
      <c r="D1619" s="6">
        <v>17074</v>
      </c>
      <c r="E1619" s="35">
        <v>41054</v>
      </c>
      <c r="F1619" s="35">
        <v>43117</v>
      </c>
      <c r="G1619" s="6">
        <v>2063</v>
      </c>
      <c r="H1619" s="6">
        <v>76</v>
      </c>
      <c r="I1619" s="6"/>
      <c r="J1619" s="6"/>
      <c r="K1619" s="6"/>
      <c r="L1619" s="6"/>
      <c r="M1619" s="6"/>
      <c r="N1619" s="6"/>
      <c r="O1619" s="6"/>
      <c r="P1619" s="6"/>
      <c r="Q1619" s="6"/>
      <c r="R1619" s="6"/>
      <c r="S1619" s="6"/>
      <c r="T1619" s="6"/>
      <c r="U1619" s="6"/>
      <c r="V1619" s="6"/>
      <c r="W1619" s="6"/>
      <c r="X1619" s="6"/>
      <c r="Y1619" s="6"/>
      <c r="Z1619" s="6"/>
    </row>
    <row r="1620" spans="1:26" ht="14.25" customHeight="1" x14ac:dyDescent="0.2">
      <c r="A1620" s="6" t="s">
        <v>1723</v>
      </c>
      <c r="B1620" s="6" t="s">
        <v>3297</v>
      </c>
      <c r="C1620" s="6">
        <v>101</v>
      </c>
      <c r="D1620" s="6">
        <v>17071</v>
      </c>
      <c r="E1620" s="35">
        <v>43726</v>
      </c>
      <c r="F1620" s="35">
        <v>44521</v>
      </c>
      <c r="G1620" s="6">
        <v>795</v>
      </c>
      <c r="H1620" s="6">
        <v>16</v>
      </c>
      <c r="I1620" s="6"/>
      <c r="J1620" s="6"/>
      <c r="K1620" s="6"/>
      <c r="L1620" s="6"/>
      <c r="M1620" s="6"/>
      <c r="N1620" s="6"/>
      <c r="O1620" s="6"/>
      <c r="P1620" s="6"/>
      <c r="Q1620" s="6"/>
      <c r="R1620" s="6"/>
      <c r="S1620" s="6"/>
      <c r="T1620" s="6"/>
      <c r="U1620" s="6"/>
      <c r="V1620" s="6"/>
      <c r="W1620" s="6"/>
      <c r="X1620" s="6"/>
      <c r="Y1620" s="6"/>
      <c r="Z1620" s="6"/>
    </row>
    <row r="1621" spans="1:26" ht="14.25" customHeight="1" x14ac:dyDescent="0.2">
      <c r="A1621" s="6" t="s">
        <v>542</v>
      </c>
      <c r="B1621" s="6" t="s">
        <v>64</v>
      </c>
      <c r="C1621" s="6">
        <v>401</v>
      </c>
      <c r="D1621" s="6">
        <v>17054</v>
      </c>
      <c r="E1621" s="35">
        <v>41789</v>
      </c>
      <c r="F1621" s="35">
        <v>42624</v>
      </c>
      <c r="G1621" s="6">
        <v>835</v>
      </c>
      <c r="H1621" s="6">
        <v>135</v>
      </c>
      <c r="I1621" s="6"/>
      <c r="J1621" s="6"/>
      <c r="K1621" s="6"/>
      <c r="L1621" s="6"/>
      <c r="M1621" s="6"/>
      <c r="N1621" s="6"/>
      <c r="O1621" s="6"/>
      <c r="P1621" s="6"/>
      <c r="Q1621" s="6"/>
      <c r="R1621" s="6"/>
      <c r="S1621" s="6"/>
      <c r="T1621" s="6"/>
      <c r="U1621" s="6"/>
      <c r="V1621" s="6"/>
      <c r="W1621" s="6"/>
      <c r="X1621" s="6"/>
      <c r="Y1621" s="6"/>
      <c r="Z1621" s="6"/>
    </row>
    <row r="1622" spans="1:26" ht="14.25" customHeight="1" x14ac:dyDescent="0.2">
      <c r="A1622" s="6" t="s">
        <v>1344</v>
      </c>
      <c r="B1622" s="6" t="s">
        <v>64</v>
      </c>
      <c r="C1622" s="6">
        <v>271</v>
      </c>
      <c r="D1622" s="6">
        <v>17038</v>
      </c>
      <c r="E1622" s="35">
        <v>41255</v>
      </c>
      <c r="F1622" s="35">
        <v>44695</v>
      </c>
      <c r="G1622" s="6">
        <v>3440</v>
      </c>
      <c r="H1622" s="6">
        <v>158</v>
      </c>
      <c r="I1622" s="6"/>
      <c r="J1622" s="6"/>
      <c r="K1622" s="6"/>
      <c r="L1622" s="6"/>
      <c r="M1622" s="6"/>
      <c r="N1622" s="6"/>
      <c r="O1622" s="6"/>
      <c r="P1622" s="6"/>
      <c r="Q1622" s="6"/>
      <c r="R1622" s="6"/>
      <c r="S1622" s="6"/>
      <c r="T1622" s="6"/>
      <c r="U1622" s="6"/>
      <c r="V1622" s="6"/>
      <c r="W1622" s="6"/>
      <c r="X1622" s="6"/>
      <c r="Y1622" s="6"/>
      <c r="Z1622" s="6"/>
    </row>
    <row r="1623" spans="1:26" ht="14.25" customHeight="1" x14ac:dyDescent="0.2">
      <c r="A1623" s="6" t="s">
        <v>1656</v>
      </c>
      <c r="B1623" s="6" t="s">
        <v>3297</v>
      </c>
      <c r="C1623" s="6">
        <v>149</v>
      </c>
      <c r="D1623" s="6">
        <v>17001</v>
      </c>
      <c r="E1623" s="35">
        <v>39323</v>
      </c>
      <c r="F1623" s="35">
        <v>43214</v>
      </c>
      <c r="G1623" s="6">
        <v>3891</v>
      </c>
      <c r="H1623" s="6">
        <v>63</v>
      </c>
      <c r="I1623" s="6"/>
      <c r="J1623" s="6"/>
      <c r="K1623" s="6"/>
      <c r="L1623" s="6"/>
      <c r="M1623" s="6"/>
      <c r="N1623" s="6"/>
      <c r="O1623" s="6"/>
      <c r="P1623" s="6"/>
      <c r="Q1623" s="6"/>
      <c r="R1623" s="6"/>
      <c r="S1623" s="6"/>
      <c r="T1623" s="6"/>
      <c r="U1623" s="6"/>
      <c r="V1623" s="6"/>
      <c r="W1623" s="6"/>
      <c r="X1623" s="6"/>
      <c r="Y1623" s="6"/>
      <c r="Z1623" s="6"/>
    </row>
    <row r="1624" spans="1:26" ht="14.25" customHeight="1" x14ac:dyDescent="0.2">
      <c r="A1624" s="6" t="s">
        <v>1354</v>
      </c>
      <c r="B1624" s="6" t="s">
        <v>64</v>
      </c>
      <c r="C1624" s="6">
        <v>272</v>
      </c>
      <c r="D1624" s="6">
        <v>16923</v>
      </c>
      <c r="E1624" s="35">
        <v>39330</v>
      </c>
      <c r="F1624" s="35">
        <v>42306</v>
      </c>
      <c r="G1624" s="6">
        <v>2976</v>
      </c>
      <c r="H1624" s="6">
        <v>164</v>
      </c>
      <c r="I1624" s="6"/>
      <c r="J1624" s="6"/>
      <c r="K1624" s="6"/>
      <c r="L1624" s="6"/>
      <c r="M1624" s="6"/>
      <c r="N1624" s="6"/>
      <c r="O1624" s="6"/>
      <c r="P1624" s="6"/>
      <c r="Q1624" s="6"/>
      <c r="R1624" s="6"/>
      <c r="S1624" s="6"/>
      <c r="T1624" s="6"/>
      <c r="U1624" s="6"/>
      <c r="V1624" s="6"/>
      <c r="W1624" s="6"/>
      <c r="X1624" s="6"/>
      <c r="Y1624" s="6"/>
      <c r="Z1624" s="6"/>
    </row>
    <row r="1625" spans="1:26" ht="14.25" customHeight="1" x14ac:dyDescent="0.2">
      <c r="A1625" s="6" t="s">
        <v>1172</v>
      </c>
      <c r="B1625" s="6" t="s">
        <v>64</v>
      </c>
      <c r="C1625" s="6">
        <v>181</v>
      </c>
      <c r="D1625" s="6">
        <v>16860</v>
      </c>
      <c r="E1625" s="35">
        <v>43238</v>
      </c>
      <c r="F1625" s="35">
        <v>43961</v>
      </c>
      <c r="G1625" s="6">
        <v>723</v>
      </c>
      <c r="H1625" s="6">
        <v>133</v>
      </c>
      <c r="I1625" s="6"/>
      <c r="J1625" s="6"/>
      <c r="K1625" s="6"/>
      <c r="L1625" s="6"/>
      <c r="M1625" s="6"/>
      <c r="N1625" s="6"/>
      <c r="O1625" s="6"/>
      <c r="P1625" s="6"/>
      <c r="Q1625" s="6"/>
      <c r="R1625" s="6"/>
      <c r="S1625" s="6"/>
      <c r="T1625" s="6"/>
      <c r="U1625" s="6"/>
      <c r="V1625" s="6"/>
      <c r="W1625" s="6"/>
      <c r="X1625" s="6"/>
      <c r="Y1625" s="6"/>
      <c r="Z1625" s="6"/>
    </row>
    <row r="1626" spans="1:26" ht="14.25" customHeight="1" x14ac:dyDescent="0.2">
      <c r="A1626" s="6" t="s">
        <v>1642</v>
      </c>
      <c r="B1626" s="6" t="s">
        <v>3297</v>
      </c>
      <c r="C1626" s="6">
        <v>101</v>
      </c>
      <c r="D1626" s="6">
        <v>16847</v>
      </c>
      <c r="E1626" s="35">
        <v>42085</v>
      </c>
      <c r="F1626" s="35">
        <v>44608</v>
      </c>
      <c r="G1626" s="6">
        <v>2523</v>
      </c>
      <c r="H1626" s="6">
        <v>85</v>
      </c>
      <c r="I1626" s="6"/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  <c r="U1626" s="6"/>
      <c r="V1626" s="6"/>
      <c r="W1626" s="6"/>
      <c r="X1626" s="6"/>
      <c r="Y1626" s="6"/>
      <c r="Z1626" s="6"/>
    </row>
    <row r="1627" spans="1:26" ht="14.25" customHeight="1" x14ac:dyDescent="0.2">
      <c r="A1627" s="6" t="s">
        <v>1413</v>
      </c>
      <c r="B1627" s="6" t="s">
        <v>64</v>
      </c>
      <c r="C1627" s="6">
        <v>249</v>
      </c>
      <c r="D1627" s="6">
        <v>16732</v>
      </c>
      <c r="E1627" s="35">
        <v>40644</v>
      </c>
      <c r="F1627" s="35">
        <v>44705</v>
      </c>
      <c r="G1627" s="6">
        <v>4061</v>
      </c>
      <c r="H1627" s="6">
        <v>137</v>
      </c>
      <c r="I1627" s="6"/>
      <c r="J1627" s="6"/>
      <c r="K1627" s="6"/>
      <c r="L1627" s="6"/>
      <c r="M1627" s="6"/>
      <c r="N1627" s="6"/>
      <c r="O1627" s="6"/>
      <c r="P1627" s="6"/>
      <c r="Q1627" s="6"/>
      <c r="R1627" s="6"/>
      <c r="S1627" s="6"/>
      <c r="T1627" s="6"/>
      <c r="U1627" s="6"/>
      <c r="V1627" s="6"/>
      <c r="W1627" s="6"/>
      <c r="X1627" s="6"/>
      <c r="Y1627" s="6"/>
      <c r="Z1627" s="6"/>
    </row>
    <row r="1628" spans="1:26" ht="14.25" customHeight="1" x14ac:dyDescent="0.2">
      <c r="A1628" s="6" t="s">
        <v>142</v>
      </c>
      <c r="B1628" s="6" t="s">
        <v>64</v>
      </c>
      <c r="C1628" s="6">
        <v>147</v>
      </c>
      <c r="D1628" s="6">
        <v>16704</v>
      </c>
      <c r="E1628" s="35">
        <v>42126</v>
      </c>
      <c r="F1628" s="35">
        <v>43359</v>
      </c>
      <c r="G1628" s="6">
        <v>1233</v>
      </c>
      <c r="H1628" s="6">
        <v>116</v>
      </c>
      <c r="I1628" s="6"/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  <c r="U1628" s="6"/>
      <c r="V1628" s="6"/>
      <c r="W1628" s="6"/>
      <c r="X1628" s="6"/>
      <c r="Y1628" s="6"/>
      <c r="Z1628" s="6"/>
    </row>
    <row r="1629" spans="1:26" ht="14.25" customHeight="1" x14ac:dyDescent="0.2">
      <c r="A1629" s="6" t="s">
        <v>1667</v>
      </c>
      <c r="B1629" s="6" t="s">
        <v>3297</v>
      </c>
      <c r="C1629" s="6">
        <v>299</v>
      </c>
      <c r="D1629" s="6">
        <v>16676</v>
      </c>
      <c r="E1629" s="35">
        <v>39070</v>
      </c>
      <c r="F1629" s="35">
        <v>42157</v>
      </c>
      <c r="G1629" s="6">
        <v>3087</v>
      </c>
      <c r="H1629" s="6">
        <v>111</v>
      </c>
      <c r="I1629" s="6"/>
      <c r="J1629" s="6"/>
      <c r="K1629" s="6"/>
      <c r="L1629" s="6"/>
      <c r="M1629" s="6"/>
      <c r="N1629" s="6"/>
      <c r="O1629" s="6"/>
      <c r="P1629" s="6"/>
      <c r="Q1629" s="6"/>
      <c r="R1629" s="6"/>
      <c r="S1629" s="6"/>
      <c r="T1629" s="6"/>
      <c r="U1629" s="6"/>
      <c r="V1629" s="6"/>
      <c r="W1629" s="6"/>
      <c r="X1629" s="6"/>
      <c r="Y1629" s="6"/>
      <c r="Z1629" s="6"/>
    </row>
    <row r="1630" spans="1:26" ht="14.25" customHeight="1" x14ac:dyDescent="0.2">
      <c r="A1630" s="6" t="s">
        <v>1430</v>
      </c>
      <c r="B1630" s="6" t="s">
        <v>64</v>
      </c>
      <c r="C1630" s="6">
        <v>273</v>
      </c>
      <c r="D1630" s="6">
        <v>16669</v>
      </c>
      <c r="E1630" s="35">
        <v>40238</v>
      </c>
      <c r="F1630" s="35">
        <v>44766</v>
      </c>
      <c r="G1630" s="6">
        <v>4528</v>
      </c>
      <c r="H1630" s="6">
        <v>116</v>
      </c>
      <c r="I1630" s="6"/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  <c r="U1630" s="6"/>
      <c r="V1630" s="6"/>
      <c r="W1630" s="6"/>
      <c r="X1630" s="6"/>
      <c r="Y1630" s="6"/>
      <c r="Z1630" s="6"/>
    </row>
    <row r="1631" spans="1:26" ht="14.25" customHeight="1" x14ac:dyDescent="0.2">
      <c r="A1631" s="6" t="s">
        <v>268</v>
      </c>
      <c r="B1631" s="6" t="s">
        <v>64</v>
      </c>
      <c r="C1631" s="6">
        <v>176</v>
      </c>
      <c r="D1631" s="6">
        <v>16633</v>
      </c>
      <c r="E1631" s="35">
        <v>42190</v>
      </c>
      <c r="F1631" s="35">
        <v>44506</v>
      </c>
      <c r="G1631" s="6">
        <v>2316</v>
      </c>
      <c r="H1631" s="6">
        <v>111</v>
      </c>
      <c r="I1631" s="6"/>
      <c r="J1631" s="6"/>
      <c r="K1631" s="6"/>
      <c r="L1631" s="6"/>
      <c r="M1631" s="6"/>
      <c r="N1631" s="6"/>
      <c r="O1631" s="6"/>
      <c r="P1631" s="6"/>
      <c r="Q1631" s="6"/>
      <c r="R1631" s="6"/>
      <c r="S1631" s="6"/>
      <c r="T1631" s="6"/>
      <c r="U1631" s="6"/>
      <c r="V1631" s="6"/>
      <c r="W1631" s="6"/>
      <c r="X1631" s="6"/>
      <c r="Y1631" s="6"/>
      <c r="Z1631" s="6"/>
    </row>
    <row r="1632" spans="1:26" ht="14.25" customHeight="1" x14ac:dyDescent="0.2">
      <c r="A1632" s="6" t="s">
        <v>1486</v>
      </c>
      <c r="B1632" s="6" t="s">
        <v>64</v>
      </c>
      <c r="C1632" s="6">
        <v>133</v>
      </c>
      <c r="D1632" s="6">
        <v>16565</v>
      </c>
      <c r="E1632" s="35">
        <v>43589</v>
      </c>
      <c r="F1632" s="35">
        <v>44735</v>
      </c>
      <c r="G1632" s="6">
        <v>1146</v>
      </c>
      <c r="H1632" s="6">
        <v>79</v>
      </c>
      <c r="I1632" s="6"/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  <c r="U1632" s="6"/>
      <c r="V1632" s="6"/>
      <c r="W1632" s="6"/>
      <c r="X1632" s="6"/>
      <c r="Y1632" s="6"/>
      <c r="Z1632" s="6"/>
    </row>
    <row r="1633" spans="1:26" ht="14.25" customHeight="1" x14ac:dyDescent="0.2">
      <c r="A1633" s="6" t="s">
        <v>1311</v>
      </c>
      <c r="B1633" s="6" t="s">
        <v>64</v>
      </c>
      <c r="C1633" s="6">
        <v>201</v>
      </c>
      <c r="D1633" s="6">
        <v>16552</v>
      </c>
      <c r="E1633" s="35">
        <v>41674</v>
      </c>
      <c r="F1633" s="35">
        <v>42989</v>
      </c>
      <c r="G1633" s="6">
        <v>1315</v>
      </c>
      <c r="H1633" s="6">
        <v>89</v>
      </c>
      <c r="I1633" s="6"/>
      <c r="J1633" s="6"/>
      <c r="K1633" s="6"/>
      <c r="L1633" s="6"/>
      <c r="M1633" s="6"/>
      <c r="N1633" s="6"/>
      <c r="O1633" s="6"/>
      <c r="P1633" s="6"/>
      <c r="Q1633" s="6"/>
      <c r="R1633" s="6"/>
      <c r="S1633" s="6"/>
      <c r="T1633" s="6"/>
      <c r="U1633" s="6"/>
      <c r="V1633" s="6"/>
      <c r="W1633" s="6"/>
      <c r="X1633" s="6"/>
      <c r="Y1633" s="6"/>
      <c r="Z1633" s="6"/>
    </row>
    <row r="1634" spans="1:26" ht="14.25" customHeight="1" x14ac:dyDescent="0.2">
      <c r="A1634" s="6" t="s">
        <v>137</v>
      </c>
      <c r="B1634" s="6" t="s">
        <v>64</v>
      </c>
      <c r="C1634" s="6">
        <v>130</v>
      </c>
      <c r="D1634" s="6">
        <v>16504</v>
      </c>
      <c r="E1634" s="35">
        <v>42450</v>
      </c>
      <c r="F1634" s="35">
        <v>43291</v>
      </c>
      <c r="G1634" s="6">
        <v>841</v>
      </c>
      <c r="H1634" s="6">
        <v>53</v>
      </c>
      <c r="I1634" s="6"/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  <c r="U1634" s="6"/>
      <c r="V1634" s="6"/>
      <c r="W1634" s="6"/>
      <c r="X1634" s="6"/>
      <c r="Y1634" s="6"/>
      <c r="Z1634" s="6"/>
    </row>
    <row r="1635" spans="1:26" ht="14.25" customHeight="1" x14ac:dyDescent="0.2">
      <c r="A1635" s="6" t="s">
        <v>327</v>
      </c>
      <c r="B1635" s="6" t="s">
        <v>64</v>
      </c>
      <c r="C1635" s="6">
        <v>138</v>
      </c>
      <c r="D1635" s="6">
        <v>16464</v>
      </c>
      <c r="E1635" s="35">
        <v>41354</v>
      </c>
      <c r="F1635" s="35">
        <v>42723</v>
      </c>
      <c r="G1635" s="6">
        <v>1369</v>
      </c>
      <c r="H1635" s="6">
        <v>71</v>
      </c>
      <c r="I1635" s="6"/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  <c r="U1635" s="6"/>
      <c r="V1635" s="6"/>
      <c r="W1635" s="6"/>
      <c r="X1635" s="6"/>
      <c r="Y1635" s="6"/>
      <c r="Z1635" s="6"/>
    </row>
    <row r="1636" spans="1:26" ht="14.25" customHeight="1" x14ac:dyDescent="0.2">
      <c r="A1636" s="6" t="s">
        <v>865</v>
      </c>
      <c r="B1636" s="6" t="s">
        <v>64</v>
      </c>
      <c r="C1636" s="6">
        <v>221</v>
      </c>
      <c r="D1636" s="6">
        <v>16463</v>
      </c>
      <c r="E1636" s="35">
        <v>42950</v>
      </c>
      <c r="F1636" s="35">
        <v>44019</v>
      </c>
      <c r="G1636" s="6">
        <v>1069</v>
      </c>
      <c r="H1636" s="6">
        <v>115</v>
      </c>
      <c r="I1636" s="6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  <c r="U1636" s="6"/>
      <c r="V1636" s="6"/>
      <c r="W1636" s="6"/>
      <c r="X1636" s="6"/>
      <c r="Y1636" s="6"/>
      <c r="Z1636" s="6"/>
    </row>
    <row r="1637" spans="1:26" ht="14.25" customHeight="1" x14ac:dyDescent="0.2">
      <c r="A1637" s="6" t="s">
        <v>948</v>
      </c>
      <c r="B1637" s="6" t="s">
        <v>64</v>
      </c>
      <c r="C1637" s="6">
        <v>210</v>
      </c>
      <c r="D1637" s="6">
        <v>16461</v>
      </c>
      <c r="E1637" s="35">
        <v>43729</v>
      </c>
      <c r="F1637" s="35">
        <v>44685</v>
      </c>
      <c r="G1637" s="6">
        <v>956</v>
      </c>
      <c r="H1637" s="6">
        <v>43</v>
      </c>
      <c r="I1637" s="6"/>
      <c r="J1637" s="6"/>
      <c r="K1637" s="6"/>
      <c r="L1637" s="6"/>
      <c r="M1637" s="6"/>
      <c r="N1637" s="6"/>
      <c r="O1637" s="6"/>
      <c r="P1637" s="6"/>
      <c r="Q1637" s="6"/>
      <c r="R1637" s="6"/>
      <c r="S1637" s="6"/>
      <c r="T1637" s="6"/>
      <c r="U1637" s="6"/>
      <c r="V1637" s="6"/>
      <c r="W1637" s="6"/>
      <c r="X1637" s="6"/>
      <c r="Y1637" s="6"/>
      <c r="Z1637" s="6"/>
    </row>
    <row r="1638" spans="1:26" ht="14.25" customHeight="1" x14ac:dyDescent="0.2">
      <c r="A1638" s="6" t="s">
        <v>411</v>
      </c>
      <c r="B1638" s="6" t="s">
        <v>64</v>
      </c>
      <c r="C1638" s="6">
        <v>102</v>
      </c>
      <c r="D1638" s="6">
        <v>16429</v>
      </c>
      <c r="E1638" s="35">
        <v>40139</v>
      </c>
      <c r="F1638" s="35">
        <v>41570</v>
      </c>
      <c r="G1638" s="6">
        <v>1431</v>
      </c>
      <c r="H1638" s="6">
        <v>65</v>
      </c>
      <c r="I1638" s="6"/>
      <c r="J1638" s="6"/>
      <c r="K1638" s="6"/>
      <c r="L1638" s="6"/>
      <c r="M1638" s="6"/>
      <c r="N1638" s="6"/>
      <c r="O1638" s="6"/>
      <c r="P1638" s="6"/>
      <c r="Q1638" s="6"/>
      <c r="R1638" s="6"/>
      <c r="S1638" s="6"/>
      <c r="T1638" s="6"/>
      <c r="U1638" s="6"/>
      <c r="V1638" s="6"/>
      <c r="W1638" s="6"/>
      <c r="X1638" s="6"/>
      <c r="Y1638" s="6"/>
      <c r="Z1638" s="6"/>
    </row>
    <row r="1639" spans="1:26" ht="14.25" customHeight="1" x14ac:dyDescent="0.2">
      <c r="A1639" s="6" t="s">
        <v>377</v>
      </c>
      <c r="B1639" s="6" t="s">
        <v>64</v>
      </c>
      <c r="C1639" s="6">
        <v>146</v>
      </c>
      <c r="D1639" s="6">
        <v>16427</v>
      </c>
      <c r="E1639" s="35">
        <v>42717</v>
      </c>
      <c r="F1639" s="35">
        <v>43525</v>
      </c>
      <c r="G1639" s="6">
        <v>808</v>
      </c>
      <c r="H1639" s="6">
        <v>72</v>
      </c>
      <c r="I1639" s="6"/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  <c r="U1639" s="6"/>
      <c r="V1639" s="6"/>
      <c r="W1639" s="6"/>
      <c r="X1639" s="6"/>
      <c r="Y1639" s="6"/>
      <c r="Z1639" s="6"/>
    </row>
    <row r="1640" spans="1:26" ht="14.25" customHeight="1" x14ac:dyDescent="0.2">
      <c r="A1640" s="6" t="s">
        <v>1648</v>
      </c>
      <c r="B1640" s="6" t="s">
        <v>3297</v>
      </c>
      <c r="C1640" s="6">
        <v>213</v>
      </c>
      <c r="D1640" s="6">
        <v>16417</v>
      </c>
      <c r="E1640" s="35">
        <v>41865</v>
      </c>
      <c r="F1640" s="35">
        <v>44441</v>
      </c>
      <c r="G1640" s="6">
        <v>2576</v>
      </c>
      <c r="H1640" s="6">
        <v>54</v>
      </c>
      <c r="I1640" s="6"/>
      <c r="J1640" s="6"/>
      <c r="K1640" s="6"/>
      <c r="L1640" s="6"/>
      <c r="M1640" s="6"/>
      <c r="N1640" s="6"/>
      <c r="O1640" s="6"/>
      <c r="P1640" s="6"/>
      <c r="Q1640" s="6"/>
      <c r="R1640" s="6"/>
      <c r="S1640" s="6"/>
      <c r="T1640" s="6"/>
      <c r="U1640" s="6"/>
      <c r="V1640" s="6"/>
      <c r="W1640" s="6"/>
      <c r="X1640" s="6"/>
      <c r="Y1640" s="6"/>
      <c r="Z1640" s="6"/>
    </row>
    <row r="1641" spans="1:26" ht="14.25" customHeight="1" x14ac:dyDescent="0.2">
      <c r="A1641" s="6" t="s">
        <v>1590</v>
      </c>
      <c r="B1641" s="6" t="s">
        <v>3297</v>
      </c>
      <c r="C1641" s="6">
        <v>139</v>
      </c>
      <c r="D1641" s="6">
        <v>16413</v>
      </c>
      <c r="E1641" s="35">
        <v>40986</v>
      </c>
      <c r="F1641" s="35">
        <v>44591</v>
      </c>
      <c r="G1641" s="6">
        <v>3605</v>
      </c>
      <c r="H1641" s="6">
        <v>64</v>
      </c>
      <c r="I1641" s="6"/>
      <c r="J1641" s="6"/>
      <c r="K1641" s="6"/>
      <c r="L1641" s="6"/>
      <c r="M1641" s="6"/>
      <c r="N1641" s="6"/>
      <c r="O1641" s="6"/>
      <c r="P1641" s="6"/>
      <c r="Q1641" s="6"/>
      <c r="R1641" s="6"/>
      <c r="S1641" s="6"/>
      <c r="T1641" s="6"/>
      <c r="U1641" s="6"/>
      <c r="V1641" s="6"/>
      <c r="W1641" s="6"/>
      <c r="X1641" s="6"/>
      <c r="Y1641" s="6"/>
      <c r="Z1641" s="6"/>
    </row>
    <row r="1642" spans="1:26" ht="14.25" customHeight="1" x14ac:dyDescent="0.2">
      <c r="A1642" s="6" t="s">
        <v>3458</v>
      </c>
      <c r="B1642" s="6" t="s">
        <v>64</v>
      </c>
      <c r="C1642" s="6">
        <v>296</v>
      </c>
      <c r="D1642" s="6">
        <v>16343</v>
      </c>
      <c r="E1642" s="35">
        <v>43489</v>
      </c>
      <c r="F1642" s="35">
        <v>44222</v>
      </c>
      <c r="G1642" s="6">
        <v>733</v>
      </c>
      <c r="H1642" s="6">
        <v>151</v>
      </c>
      <c r="I1642" s="6"/>
      <c r="J1642" s="6"/>
      <c r="K1642" s="6"/>
      <c r="L1642" s="6"/>
      <c r="M1642" s="6"/>
      <c r="N1642" s="6"/>
      <c r="O1642" s="6"/>
      <c r="P1642" s="6"/>
      <c r="Q1642" s="6"/>
      <c r="R1642" s="6"/>
      <c r="S1642" s="6"/>
      <c r="T1642" s="6"/>
      <c r="U1642" s="6"/>
      <c r="V1642" s="6"/>
      <c r="W1642" s="6"/>
      <c r="X1642" s="6"/>
      <c r="Y1642" s="6"/>
      <c r="Z1642" s="6"/>
    </row>
    <row r="1643" spans="1:26" ht="14.25" customHeight="1" x14ac:dyDescent="0.2">
      <c r="A1643" s="6" t="s">
        <v>466</v>
      </c>
      <c r="B1643" s="6" t="s">
        <v>64</v>
      </c>
      <c r="C1643" s="6">
        <v>107</v>
      </c>
      <c r="D1643" s="6">
        <v>16331</v>
      </c>
      <c r="E1643" s="35">
        <v>40544</v>
      </c>
      <c r="F1643" s="35">
        <v>44562</v>
      </c>
      <c r="G1643" s="6">
        <v>4018</v>
      </c>
      <c r="H1643" s="6">
        <v>84</v>
      </c>
      <c r="I1643" s="6"/>
      <c r="J1643" s="6"/>
      <c r="K1643" s="6"/>
      <c r="L1643" s="6"/>
      <c r="M1643" s="6"/>
      <c r="N1643" s="6"/>
      <c r="O1643" s="6"/>
      <c r="P1643" s="6"/>
      <c r="Q1643" s="6"/>
      <c r="R1643" s="6"/>
      <c r="S1643" s="6"/>
      <c r="T1643" s="6"/>
      <c r="U1643" s="6"/>
      <c r="V1643" s="6"/>
      <c r="W1643" s="6"/>
      <c r="X1643" s="6"/>
      <c r="Y1643" s="6"/>
      <c r="Z1643" s="6"/>
    </row>
    <row r="1644" spans="1:26" ht="14.25" customHeight="1" x14ac:dyDescent="0.2">
      <c r="A1644" s="6" t="s">
        <v>524</v>
      </c>
      <c r="B1644" s="6" t="s">
        <v>64</v>
      </c>
      <c r="C1644" s="6">
        <v>320</v>
      </c>
      <c r="D1644" s="6">
        <v>16321</v>
      </c>
      <c r="E1644" s="35">
        <v>43118</v>
      </c>
      <c r="F1644" s="35">
        <v>44021</v>
      </c>
      <c r="G1644" s="6">
        <v>903</v>
      </c>
      <c r="H1644" s="6">
        <v>175</v>
      </c>
      <c r="I1644" s="6"/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  <c r="U1644" s="6"/>
      <c r="V1644" s="6"/>
      <c r="W1644" s="6"/>
      <c r="X1644" s="6"/>
      <c r="Y1644" s="6"/>
      <c r="Z1644" s="6"/>
    </row>
    <row r="1645" spans="1:26" ht="14.25" customHeight="1" x14ac:dyDescent="0.2">
      <c r="A1645" s="6" t="s">
        <v>276</v>
      </c>
      <c r="B1645" s="6" t="s">
        <v>2481</v>
      </c>
      <c r="C1645" s="6">
        <v>122</v>
      </c>
      <c r="D1645" s="6">
        <v>16315</v>
      </c>
      <c r="E1645" s="35">
        <v>42946</v>
      </c>
      <c r="F1645" s="35">
        <v>44345</v>
      </c>
      <c r="G1645" s="6">
        <v>1399</v>
      </c>
      <c r="H1645" s="6">
        <v>80</v>
      </c>
      <c r="I1645" s="6"/>
      <c r="J1645" s="6"/>
      <c r="K1645" s="6"/>
      <c r="L1645" s="6"/>
      <c r="M1645" s="6"/>
      <c r="N1645" s="6"/>
      <c r="O1645" s="6"/>
      <c r="P1645" s="6"/>
      <c r="Q1645" s="6"/>
      <c r="R1645" s="6"/>
      <c r="S1645" s="6"/>
      <c r="T1645" s="6"/>
      <c r="U1645" s="6"/>
      <c r="V1645" s="6"/>
      <c r="W1645" s="6"/>
      <c r="X1645" s="6"/>
      <c r="Y1645" s="6"/>
      <c r="Z1645" s="6"/>
    </row>
    <row r="1646" spans="1:26" ht="14.25" customHeight="1" x14ac:dyDescent="0.2">
      <c r="A1646" s="6" t="s">
        <v>138</v>
      </c>
      <c r="B1646" s="6" t="s">
        <v>3285</v>
      </c>
      <c r="C1646" s="6">
        <v>115</v>
      </c>
      <c r="D1646" s="6">
        <v>16275</v>
      </c>
      <c r="E1646" s="35">
        <v>40443</v>
      </c>
      <c r="F1646" s="35">
        <v>44563</v>
      </c>
      <c r="G1646" s="6">
        <v>4120</v>
      </c>
      <c r="H1646" s="6">
        <v>23</v>
      </c>
      <c r="I1646" s="6"/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  <c r="U1646" s="6"/>
      <c r="V1646" s="6"/>
      <c r="W1646" s="6"/>
      <c r="X1646" s="6"/>
      <c r="Y1646" s="6"/>
      <c r="Z1646" s="6"/>
    </row>
    <row r="1647" spans="1:26" ht="14.25" customHeight="1" x14ac:dyDescent="0.2">
      <c r="A1647" s="6" t="s">
        <v>3459</v>
      </c>
      <c r="B1647" s="6" t="s">
        <v>64</v>
      </c>
      <c r="C1647" s="6">
        <v>205</v>
      </c>
      <c r="D1647" s="6">
        <v>16275</v>
      </c>
      <c r="E1647" s="35">
        <v>42594</v>
      </c>
      <c r="F1647" s="35">
        <v>44385</v>
      </c>
      <c r="G1647" s="6">
        <v>1791</v>
      </c>
      <c r="H1647" s="6">
        <v>150</v>
      </c>
      <c r="I1647" s="6"/>
      <c r="J1647" s="6"/>
      <c r="K1647" s="6"/>
      <c r="L1647" s="6"/>
      <c r="M1647" s="6"/>
      <c r="N1647" s="6"/>
      <c r="O1647" s="6"/>
      <c r="P1647" s="6"/>
      <c r="Q1647" s="6"/>
      <c r="R1647" s="6"/>
      <c r="S1647" s="6"/>
      <c r="T1647" s="6"/>
      <c r="U1647" s="6"/>
      <c r="V1647" s="6"/>
      <c r="W1647" s="6"/>
      <c r="X1647" s="6"/>
      <c r="Y1647" s="6"/>
      <c r="Z1647" s="6"/>
    </row>
    <row r="1648" spans="1:26" ht="14.25" customHeight="1" x14ac:dyDescent="0.2">
      <c r="A1648" s="6" t="s">
        <v>241</v>
      </c>
      <c r="B1648" s="6" t="s">
        <v>64</v>
      </c>
      <c r="C1648" s="6">
        <v>280</v>
      </c>
      <c r="D1648" s="6">
        <v>16228</v>
      </c>
      <c r="E1648" s="35">
        <v>42002</v>
      </c>
      <c r="F1648" s="35">
        <v>42433</v>
      </c>
      <c r="G1648" s="6">
        <v>431</v>
      </c>
      <c r="H1648" s="6">
        <v>156</v>
      </c>
      <c r="I1648" s="6"/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  <c r="U1648" s="6"/>
      <c r="V1648" s="6"/>
      <c r="W1648" s="6"/>
      <c r="X1648" s="6"/>
      <c r="Y1648" s="6"/>
      <c r="Z1648" s="6"/>
    </row>
    <row r="1649" spans="1:26" ht="14.25" customHeight="1" x14ac:dyDescent="0.2">
      <c r="A1649" s="6" t="s">
        <v>190</v>
      </c>
      <c r="B1649" s="6" t="s">
        <v>2481</v>
      </c>
      <c r="C1649" s="6">
        <v>120</v>
      </c>
      <c r="D1649" s="6">
        <v>16213</v>
      </c>
      <c r="E1649" s="35">
        <v>41453</v>
      </c>
      <c r="F1649" s="35">
        <v>44328</v>
      </c>
      <c r="G1649" s="6">
        <v>2875</v>
      </c>
      <c r="H1649" s="6">
        <v>80</v>
      </c>
      <c r="I1649" s="6"/>
      <c r="J1649" s="6"/>
      <c r="K1649" s="6"/>
      <c r="L1649" s="6"/>
      <c r="M1649" s="6"/>
      <c r="N1649" s="6"/>
      <c r="O1649" s="6"/>
      <c r="P1649" s="6"/>
      <c r="Q1649" s="6"/>
      <c r="R1649" s="6"/>
      <c r="S1649" s="6"/>
      <c r="T1649" s="6"/>
      <c r="U1649" s="6"/>
      <c r="V1649" s="6"/>
      <c r="W1649" s="6"/>
      <c r="X1649" s="6"/>
      <c r="Y1649" s="6"/>
      <c r="Z1649" s="6"/>
    </row>
    <row r="1650" spans="1:26" ht="14.25" customHeight="1" x14ac:dyDescent="0.2">
      <c r="A1650" s="6" t="s">
        <v>179</v>
      </c>
      <c r="B1650" s="6" t="s">
        <v>64</v>
      </c>
      <c r="C1650" s="6">
        <v>191</v>
      </c>
      <c r="D1650" s="6">
        <v>16201</v>
      </c>
      <c r="E1650" s="35">
        <v>42509</v>
      </c>
      <c r="F1650" s="35">
        <v>43537</v>
      </c>
      <c r="G1650" s="6">
        <v>1028</v>
      </c>
      <c r="H1650" s="6">
        <v>107</v>
      </c>
      <c r="I1650" s="6"/>
      <c r="J1650" s="6"/>
      <c r="K1650" s="6"/>
      <c r="L1650" s="6"/>
      <c r="M1650" s="6"/>
      <c r="N1650" s="6"/>
      <c r="O1650" s="6"/>
      <c r="P1650" s="6"/>
      <c r="Q1650" s="6"/>
      <c r="R1650" s="6"/>
      <c r="S1650" s="6"/>
      <c r="T1650" s="6"/>
      <c r="U1650" s="6"/>
      <c r="V1650" s="6"/>
      <c r="W1650" s="6"/>
      <c r="X1650" s="6"/>
      <c r="Y1650" s="6"/>
      <c r="Z1650" s="6"/>
    </row>
    <row r="1651" spans="1:26" ht="14.25" customHeight="1" x14ac:dyDescent="0.2">
      <c r="A1651" s="6" t="s">
        <v>473</v>
      </c>
      <c r="B1651" s="6" t="s">
        <v>3285</v>
      </c>
      <c r="C1651" s="6">
        <v>182</v>
      </c>
      <c r="D1651" s="6">
        <v>16147</v>
      </c>
      <c r="E1651" s="35">
        <v>40772</v>
      </c>
      <c r="F1651" s="35">
        <v>43965</v>
      </c>
      <c r="G1651" s="6">
        <v>3193</v>
      </c>
      <c r="H1651" s="6">
        <v>135</v>
      </c>
      <c r="I1651" s="6"/>
      <c r="J1651" s="6"/>
      <c r="K1651" s="6"/>
      <c r="L1651" s="6"/>
      <c r="M1651" s="6"/>
      <c r="N1651" s="6"/>
      <c r="O1651" s="6"/>
      <c r="P1651" s="6"/>
      <c r="Q1651" s="6"/>
      <c r="R1651" s="6"/>
      <c r="S1651" s="6"/>
      <c r="T1651" s="6"/>
      <c r="U1651" s="6"/>
      <c r="V1651" s="6"/>
      <c r="W1651" s="6"/>
      <c r="X1651" s="6"/>
      <c r="Y1651" s="6"/>
      <c r="Z1651" s="6"/>
    </row>
    <row r="1652" spans="1:26" ht="14.25" customHeight="1" x14ac:dyDescent="0.2">
      <c r="A1652" s="6" t="s">
        <v>3460</v>
      </c>
      <c r="B1652" s="6" t="s">
        <v>64</v>
      </c>
      <c r="C1652" s="6">
        <v>237</v>
      </c>
      <c r="D1652" s="6">
        <v>16139</v>
      </c>
      <c r="E1652" s="35">
        <v>42966</v>
      </c>
      <c r="F1652" s="35">
        <v>44233</v>
      </c>
      <c r="G1652" s="6">
        <v>1267</v>
      </c>
      <c r="H1652" s="6">
        <v>25</v>
      </c>
      <c r="I1652" s="6"/>
      <c r="J1652" s="6"/>
      <c r="K1652" s="6"/>
      <c r="L1652" s="6"/>
      <c r="M1652" s="6"/>
      <c r="N1652" s="6"/>
      <c r="O1652" s="6"/>
      <c r="P1652" s="6"/>
      <c r="Q1652" s="6"/>
      <c r="R1652" s="6"/>
      <c r="S1652" s="6"/>
      <c r="T1652" s="6"/>
      <c r="U1652" s="6"/>
      <c r="V1652" s="6"/>
      <c r="W1652" s="6"/>
      <c r="X1652" s="6"/>
      <c r="Y1652" s="6"/>
      <c r="Z1652" s="6"/>
    </row>
    <row r="1653" spans="1:26" ht="14.25" customHeight="1" x14ac:dyDescent="0.2">
      <c r="A1653" s="6" t="s">
        <v>1190</v>
      </c>
      <c r="B1653" s="6" t="s">
        <v>64</v>
      </c>
      <c r="C1653" s="6">
        <v>261</v>
      </c>
      <c r="D1653" s="6">
        <v>16107</v>
      </c>
      <c r="E1653" s="35">
        <v>41171</v>
      </c>
      <c r="F1653" s="35">
        <v>41888</v>
      </c>
      <c r="G1653" s="6">
        <v>717</v>
      </c>
      <c r="H1653" s="6">
        <v>150</v>
      </c>
      <c r="I1653" s="6"/>
      <c r="J1653" s="6"/>
      <c r="K1653" s="6"/>
      <c r="L1653" s="6"/>
      <c r="M1653" s="6"/>
      <c r="N1653" s="6"/>
      <c r="O1653" s="6"/>
      <c r="P1653" s="6"/>
      <c r="Q1653" s="6"/>
      <c r="R1653" s="6"/>
      <c r="S1653" s="6"/>
      <c r="T1653" s="6"/>
      <c r="U1653" s="6"/>
      <c r="V1653" s="6"/>
      <c r="W1653" s="6"/>
      <c r="X1653" s="6"/>
      <c r="Y1653" s="6"/>
      <c r="Z1653" s="6"/>
    </row>
    <row r="1654" spans="1:26" ht="14.25" customHeight="1" x14ac:dyDescent="0.2">
      <c r="A1654" s="6" t="s">
        <v>822</v>
      </c>
      <c r="B1654" s="6" t="s">
        <v>64</v>
      </c>
      <c r="C1654" s="6">
        <v>119</v>
      </c>
      <c r="D1654" s="6">
        <v>16102</v>
      </c>
      <c r="E1654" s="35">
        <v>42687</v>
      </c>
      <c r="F1654" s="35">
        <v>44007</v>
      </c>
      <c r="G1654" s="6">
        <v>1320</v>
      </c>
      <c r="H1654" s="6">
        <v>44</v>
      </c>
      <c r="I1654" s="6"/>
      <c r="J1654" s="6"/>
      <c r="K1654" s="6"/>
      <c r="L1654" s="6"/>
      <c r="M1654" s="6"/>
      <c r="N1654" s="6"/>
      <c r="O1654" s="6"/>
      <c r="P1654" s="6"/>
      <c r="Q1654" s="6"/>
      <c r="R1654" s="6"/>
      <c r="S1654" s="6"/>
      <c r="T1654" s="6"/>
      <c r="U1654" s="6"/>
      <c r="V1654" s="6"/>
      <c r="W1654" s="6"/>
      <c r="X1654" s="6"/>
      <c r="Y1654" s="6"/>
      <c r="Z1654" s="6"/>
    </row>
    <row r="1655" spans="1:26" ht="14.25" customHeight="1" x14ac:dyDescent="0.2">
      <c r="A1655" s="6" t="s">
        <v>1397</v>
      </c>
      <c r="B1655" s="6" t="s">
        <v>64</v>
      </c>
      <c r="C1655" s="6">
        <v>200</v>
      </c>
      <c r="D1655" s="6">
        <v>16094</v>
      </c>
      <c r="E1655" s="35">
        <v>43963</v>
      </c>
      <c r="F1655" s="35">
        <v>44729</v>
      </c>
      <c r="G1655" s="6">
        <v>766</v>
      </c>
      <c r="H1655" s="6">
        <v>106</v>
      </c>
      <c r="I1655" s="6"/>
      <c r="J1655" s="6"/>
      <c r="K1655" s="6"/>
      <c r="L1655" s="6"/>
      <c r="M1655" s="6"/>
      <c r="N1655" s="6"/>
      <c r="O1655" s="6"/>
      <c r="P1655" s="6"/>
      <c r="Q1655" s="6"/>
      <c r="R1655" s="6"/>
      <c r="S1655" s="6"/>
      <c r="T1655" s="6"/>
      <c r="U1655" s="6"/>
      <c r="V1655" s="6"/>
      <c r="W1655" s="6"/>
      <c r="X1655" s="6"/>
      <c r="Y1655" s="6"/>
      <c r="Z1655" s="6"/>
    </row>
    <row r="1656" spans="1:26" ht="14.25" customHeight="1" x14ac:dyDescent="0.2">
      <c r="A1656" s="6" t="s">
        <v>1122</v>
      </c>
      <c r="B1656" s="6" t="s">
        <v>3285</v>
      </c>
      <c r="C1656" s="6">
        <v>130</v>
      </c>
      <c r="D1656" s="6">
        <v>16090</v>
      </c>
      <c r="E1656" s="35">
        <v>42268</v>
      </c>
      <c r="F1656" s="35">
        <v>44327</v>
      </c>
      <c r="G1656" s="6">
        <v>2059</v>
      </c>
      <c r="H1656" s="6">
        <v>84</v>
      </c>
      <c r="I1656" s="6"/>
      <c r="J1656" s="6"/>
      <c r="K1656" s="6"/>
      <c r="L1656" s="6"/>
      <c r="M1656" s="6"/>
      <c r="N1656" s="6"/>
      <c r="O1656" s="6"/>
      <c r="P1656" s="6"/>
      <c r="Q1656" s="6"/>
      <c r="R1656" s="6"/>
      <c r="S1656" s="6"/>
      <c r="T1656" s="6"/>
      <c r="U1656" s="6"/>
      <c r="V1656" s="6"/>
      <c r="W1656" s="6"/>
      <c r="X1656" s="6"/>
      <c r="Y1656" s="6"/>
      <c r="Z1656" s="6"/>
    </row>
    <row r="1657" spans="1:26" ht="14.25" customHeight="1" x14ac:dyDescent="0.2">
      <c r="A1657" s="6" t="s">
        <v>988</v>
      </c>
      <c r="B1657" s="6" t="s">
        <v>64</v>
      </c>
      <c r="C1657" s="6">
        <v>179</v>
      </c>
      <c r="D1657" s="6">
        <v>16074</v>
      </c>
      <c r="E1657" s="35">
        <v>40413</v>
      </c>
      <c r="F1657" s="35">
        <v>42762</v>
      </c>
      <c r="G1657" s="6">
        <v>2349</v>
      </c>
      <c r="H1657" s="6">
        <v>55</v>
      </c>
      <c r="I1657" s="6"/>
      <c r="J1657" s="6"/>
      <c r="K1657" s="6"/>
      <c r="L1657" s="6"/>
      <c r="M1657" s="6"/>
      <c r="N1657" s="6"/>
      <c r="O1657" s="6"/>
      <c r="P1657" s="6"/>
      <c r="Q1657" s="6"/>
      <c r="R1657" s="6"/>
      <c r="S1657" s="6"/>
      <c r="T1657" s="6"/>
      <c r="U1657" s="6"/>
      <c r="V1657" s="6"/>
      <c r="W1657" s="6"/>
      <c r="X1657" s="6"/>
      <c r="Y1657" s="6"/>
      <c r="Z1657" s="6"/>
    </row>
    <row r="1658" spans="1:26" ht="14.25" customHeight="1" x14ac:dyDescent="0.2">
      <c r="A1658" s="6" t="s">
        <v>1253</v>
      </c>
      <c r="B1658" s="6" t="s">
        <v>64</v>
      </c>
      <c r="C1658" s="6">
        <v>228</v>
      </c>
      <c r="D1658" s="6">
        <v>16071</v>
      </c>
      <c r="E1658" s="35">
        <v>43528</v>
      </c>
      <c r="F1658" s="35">
        <v>44771</v>
      </c>
      <c r="G1658" s="6">
        <v>1243</v>
      </c>
      <c r="H1658" s="6">
        <v>64</v>
      </c>
      <c r="I1658" s="6"/>
      <c r="J1658" s="6"/>
      <c r="K1658" s="6"/>
      <c r="L1658" s="6"/>
      <c r="M1658" s="6"/>
      <c r="N1658" s="6"/>
      <c r="O1658" s="6"/>
      <c r="P1658" s="6"/>
      <c r="Q1658" s="6"/>
      <c r="R1658" s="6"/>
      <c r="S1658" s="6"/>
      <c r="T1658" s="6"/>
      <c r="U1658" s="6"/>
      <c r="V1658" s="6"/>
      <c r="W1658" s="6"/>
      <c r="X1658" s="6"/>
      <c r="Y1658" s="6"/>
      <c r="Z1658" s="6"/>
    </row>
    <row r="1659" spans="1:26" ht="14.25" customHeight="1" x14ac:dyDescent="0.2">
      <c r="A1659" s="6" t="s">
        <v>1249</v>
      </c>
      <c r="B1659" s="6" t="s">
        <v>64</v>
      </c>
      <c r="C1659" s="6">
        <v>228</v>
      </c>
      <c r="D1659" s="6">
        <v>16068</v>
      </c>
      <c r="E1659" s="35">
        <v>43528</v>
      </c>
      <c r="F1659" s="35">
        <v>44777</v>
      </c>
      <c r="G1659" s="6">
        <v>1249</v>
      </c>
      <c r="H1659" s="6">
        <v>64</v>
      </c>
      <c r="I1659" s="6"/>
      <c r="J1659" s="6"/>
      <c r="K1659" s="6"/>
      <c r="L1659" s="6"/>
      <c r="M1659" s="6"/>
      <c r="N1659" s="6"/>
      <c r="O1659" s="6"/>
      <c r="P1659" s="6"/>
      <c r="Q1659" s="6"/>
      <c r="R1659" s="6"/>
      <c r="S1659" s="6"/>
      <c r="T1659" s="6"/>
      <c r="U1659" s="6"/>
      <c r="V1659" s="6"/>
      <c r="W1659" s="6"/>
      <c r="X1659" s="6"/>
      <c r="Y1659" s="6"/>
      <c r="Z1659" s="6"/>
    </row>
    <row r="1660" spans="1:26" ht="14.25" customHeight="1" x14ac:dyDescent="0.2">
      <c r="A1660" s="6" t="s">
        <v>3461</v>
      </c>
      <c r="B1660" s="6" t="s">
        <v>64</v>
      </c>
      <c r="C1660" s="6">
        <v>365</v>
      </c>
      <c r="D1660" s="6">
        <v>15957</v>
      </c>
      <c r="E1660" s="35">
        <v>42999</v>
      </c>
      <c r="F1660" s="35">
        <v>44014</v>
      </c>
      <c r="G1660" s="6">
        <v>1015</v>
      </c>
      <c r="H1660" s="6">
        <v>99</v>
      </c>
      <c r="I1660" s="6"/>
      <c r="J1660" s="6"/>
      <c r="K1660" s="6"/>
      <c r="L1660" s="6"/>
      <c r="M1660" s="6"/>
      <c r="N1660" s="6"/>
      <c r="O1660" s="6"/>
      <c r="P1660" s="6"/>
      <c r="Q1660" s="6"/>
      <c r="R1660" s="6"/>
      <c r="S1660" s="6"/>
      <c r="T1660" s="6"/>
      <c r="U1660" s="6"/>
      <c r="V1660" s="6"/>
      <c r="W1660" s="6"/>
      <c r="X1660" s="6"/>
      <c r="Y1660" s="6"/>
      <c r="Z1660" s="6"/>
    </row>
    <row r="1661" spans="1:26" ht="14.25" customHeight="1" x14ac:dyDescent="0.2">
      <c r="A1661" s="6" t="s">
        <v>1342</v>
      </c>
      <c r="B1661" s="6" t="s">
        <v>3285</v>
      </c>
      <c r="C1661" s="6">
        <v>120</v>
      </c>
      <c r="D1661" s="6">
        <v>15911</v>
      </c>
      <c r="E1661" s="35">
        <v>41261</v>
      </c>
      <c r="F1661" s="35">
        <v>44340</v>
      </c>
      <c r="G1661" s="6">
        <v>3079</v>
      </c>
      <c r="H1661" s="6">
        <v>72</v>
      </c>
      <c r="I1661" s="6"/>
      <c r="J1661" s="6"/>
      <c r="K1661" s="6"/>
      <c r="L1661" s="6"/>
      <c r="M1661" s="6"/>
      <c r="N1661" s="6"/>
      <c r="O1661" s="6"/>
      <c r="P1661" s="6"/>
      <c r="Q1661" s="6"/>
      <c r="R1661" s="6"/>
      <c r="S1661" s="6"/>
      <c r="T1661" s="6"/>
      <c r="U1661" s="6"/>
      <c r="V1661" s="6"/>
      <c r="W1661" s="6"/>
      <c r="X1661" s="6"/>
      <c r="Y1661" s="6"/>
      <c r="Z1661" s="6"/>
    </row>
    <row r="1662" spans="1:26" ht="14.25" customHeight="1" x14ac:dyDescent="0.2">
      <c r="A1662" s="6" t="s">
        <v>170</v>
      </c>
      <c r="B1662" s="6" t="s">
        <v>64</v>
      </c>
      <c r="C1662" s="6">
        <v>175</v>
      </c>
      <c r="D1662" s="6">
        <v>15884</v>
      </c>
      <c r="E1662" s="35">
        <v>40199</v>
      </c>
      <c r="F1662" s="35">
        <v>44660</v>
      </c>
      <c r="G1662" s="6">
        <v>4461</v>
      </c>
      <c r="H1662" s="6">
        <v>92</v>
      </c>
      <c r="I1662" s="6"/>
      <c r="J1662" s="6"/>
      <c r="K1662" s="6"/>
      <c r="L1662" s="6"/>
      <c r="M1662" s="6"/>
      <c r="N1662" s="6"/>
      <c r="O1662" s="6"/>
      <c r="P1662" s="6"/>
      <c r="Q1662" s="6"/>
      <c r="R1662" s="6"/>
      <c r="S1662" s="6"/>
      <c r="T1662" s="6"/>
      <c r="U1662" s="6"/>
      <c r="V1662" s="6"/>
      <c r="W1662" s="6"/>
      <c r="X1662" s="6"/>
      <c r="Y1662" s="6"/>
      <c r="Z1662" s="6"/>
    </row>
    <row r="1663" spans="1:26" ht="14.25" customHeight="1" x14ac:dyDescent="0.2">
      <c r="A1663" s="6" t="s">
        <v>317</v>
      </c>
      <c r="B1663" s="6" t="s">
        <v>64</v>
      </c>
      <c r="C1663" s="6">
        <v>152</v>
      </c>
      <c r="D1663" s="6">
        <v>15830</v>
      </c>
      <c r="E1663" s="35">
        <v>43371</v>
      </c>
      <c r="F1663" s="35">
        <v>44696</v>
      </c>
      <c r="G1663" s="6">
        <v>1325</v>
      </c>
      <c r="H1663" s="6">
        <v>61</v>
      </c>
      <c r="I1663" s="6"/>
      <c r="J1663" s="6"/>
      <c r="K1663" s="6"/>
      <c r="L1663" s="6"/>
      <c r="M1663" s="6"/>
      <c r="N1663" s="6"/>
      <c r="O1663" s="6"/>
      <c r="P1663" s="6"/>
      <c r="Q1663" s="6"/>
      <c r="R1663" s="6"/>
      <c r="S1663" s="6"/>
      <c r="T1663" s="6"/>
      <c r="U1663" s="6"/>
      <c r="V1663" s="6"/>
      <c r="W1663" s="6"/>
      <c r="X1663" s="6"/>
      <c r="Y1663" s="6"/>
      <c r="Z1663" s="6"/>
    </row>
    <row r="1664" spans="1:26" ht="14.25" customHeight="1" x14ac:dyDescent="0.2">
      <c r="A1664" s="6" t="s">
        <v>1528</v>
      </c>
      <c r="B1664" s="6" t="s">
        <v>3297</v>
      </c>
      <c r="C1664" s="6">
        <v>144</v>
      </c>
      <c r="D1664" s="6">
        <v>15823</v>
      </c>
      <c r="E1664" s="35">
        <v>42608</v>
      </c>
      <c r="F1664" s="35">
        <v>44531</v>
      </c>
      <c r="G1664" s="6">
        <v>1923</v>
      </c>
      <c r="H1664" s="6">
        <v>53</v>
      </c>
      <c r="I1664" s="6"/>
      <c r="J1664" s="6"/>
      <c r="K1664" s="6"/>
      <c r="L1664" s="6"/>
      <c r="M1664" s="6"/>
      <c r="N1664" s="6"/>
      <c r="O1664" s="6"/>
      <c r="P1664" s="6"/>
      <c r="Q1664" s="6"/>
      <c r="R1664" s="6"/>
      <c r="S1664" s="6"/>
      <c r="T1664" s="6"/>
      <c r="U1664" s="6"/>
      <c r="V1664" s="6"/>
      <c r="W1664" s="6"/>
      <c r="X1664" s="6"/>
      <c r="Y1664" s="6"/>
      <c r="Z1664" s="6"/>
    </row>
    <row r="1665" spans="1:26" ht="14.25" customHeight="1" x14ac:dyDescent="0.2">
      <c r="A1665" s="6" t="s">
        <v>1653</v>
      </c>
      <c r="B1665" s="6" t="s">
        <v>3297</v>
      </c>
      <c r="C1665" s="6">
        <v>132</v>
      </c>
      <c r="D1665" s="6">
        <v>15801</v>
      </c>
      <c r="E1665" s="35">
        <v>40170</v>
      </c>
      <c r="F1665" s="35">
        <v>44385</v>
      </c>
      <c r="G1665" s="6">
        <v>4215</v>
      </c>
      <c r="H1665" s="6">
        <v>74</v>
      </c>
      <c r="I1665" s="6"/>
      <c r="J1665" s="6"/>
      <c r="K1665" s="6"/>
      <c r="L1665" s="6"/>
      <c r="M1665" s="6"/>
      <c r="N1665" s="6"/>
      <c r="O1665" s="6"/>
      <c r="P1665" s="6"/>
      <c r="Q1665" s="6"/>
      <c r="R1665" s="6"/>
      <c r="S1665" s="6"/>
      <c r="T1665" s="6"/>
      <c r="U1665" s="6"/>
      <c r="V1665" s="6"/>
      <c r="W1665" s="6"/>
      <c r="X1665" s="6"/>
      <c r="Y1665" s="6"/>
      <c r="Z1665" s="6"/>
    </row>
    <row r="1666" spans="1:26" ht="14.25" customHeight="1" x14ac:dyDescent="0.2">
      <c r="A1666" s="6" t="s">
        <v>1209</v>
      </c>
      <c r="B1666" s="6" t="s">
        <v>64</v>
      </c>
      <c r="C1666" s="6">
        <v>315</v>
      </c>
      <c r="D1666" s="6">
        <v>15735</v>
      </c>
      <c r="E1666" s="35">
        <v>40426</v>
      </c>
      <c r="F1666" s="35">
        <v>44327</v>
      </c>
      <c r="G1666" s="6">
        <v>3901</v>
      </c>
      <c r="H1666" s="6">
        <v>151</v>
      </c>
      <c r="I1666" s="6"/>
      <c r="J1666" s="6"/>
      <c r="K1666" s="6"/>
      <c r="L1666" s="6"/>
      <c r="M1666" s="6"/>
      <c r="N1666" s="6"/>
      <c r="O1666" s="6"/>
      <c r="P1666" s="6"/>
      <c r="Q1666" s="6"/>
      <c r="R1666" s="6"/>
      <c r="S1666" s="6"/>
      <c r="T1666" s="6"/>
      <c r="U1666" s="6"/>
      <c r="V1666" s="6"/>
      <c r="W1666" s="6"/>
      <c r="X1666" s="6"/>
      <c r="Y1666" s="6"/>
      <c r="Z1666" s="6"/>
    </row>
    <row r="1667" spans="1:26" ht="14.25" customHeight="1" x14ac:dyDescent="0.2">
      <c r="A1667" s="6" t="s">
        <v>1210</v>
      </c>
      <c r="B1667" s="6" t="s">
        <v>64</v>
      </c>
      <c r="C1667" s="6">
        <v>315</v>
      </c>
      <c r="D1667" s="6">
        <v>15735</v>
      </c>
      <c r="E1667" s="35">
        <v>40426</v>
      </c>
      <c r="F1667" s="35">
        <v>44327</v>
      </c>
      <c r="G1667" s="6">
        <v>3901</v>
      </c>
      <c r="H1667" s="6">
        <v>151</v>
      </c>
      <c r="I1667" s="6"/>
      <c r="J1667" s="6"/>
      <c r="K1667" s="6"/>
      <c r="L1667" s="6"/>
      <c r="M1667" s="6"/>
      <c r="N1667" s="6"/>
      <c r="O1667" s="6"/>
      <c r="P1667" s="6"/>
      <c r="Q1667" s="6"/>
      <c r="R1667" s="6"/>
      <c r="S1667" s="6"/>
      <c r="T1667" s="6"/>
      <c r="U1667" s="6"/>
      <c r="V1667" s="6"/>
      <c r="W1667" s="6"/>
      <c r="X1667" s="6"/>
      <c r="Y1667" s="6"/>
      <c r="Z1667" s="6"/>
    </row>
    <row r="1668" spans="1:26" ht="14.25" customHeight="1" x14ac:dyDescent="0.2">
      <c r="A1668" s="6" t="s">
        <v>1676</v>
      </c>
      <c r="B1668" s="6" t="s">
        <v>3297</v>
      </c>
      <c r="C1668" s="6">
        <v>185</v>
      </c>
      <c r="D1668" s="6">
        <v>15716</v>
      </c>
      <c r="E1668" s="35">
        <v>42548</v>
      </c>
      <c r="F1668" s="35">
        <v>44036</v>
      </c>
      <c r="G1668" s="6">
        <v>1488</v>
      </c>
      <c r="H1668" s="6">
        <v>87</v>
      </c>
      <c r="I1668" s="6"/>
      <c r="J1668" s="6"/>
      <c r="K1668" s="6"/>
      <c r="L1668" s="6"/>
      <c r="M1668" s="6"/>
      <c r="N1668" s="6"/>
      <c r="O1668" s="6"/>
      <c r="P1668" s="6"/>
      <c r="Q1668" s="6"/>
      <c r="R1668" s="6"/>
      <c r="S1668" s="6"/>
      <c r="T1668" s="6"/>
      <c r="U1668" s="6"/>
      <c r="V1668" s="6"/>
      <c r="W1668" s="6"/>
      <c r="X1668" s="6"/>
      <c r="Y1668" s="6"/>
      <c r="Z1668" s="6"/>
    </row>
    <row r="1669" spans="1:26" ht="14.25" customHeight="1" x14ac:dyDescent="0.2">
      <c r="A1669" s="6" t="s">
        <v>330</v>
      </c>
      <c r="B1669" s="6" t="s">
        <v>64</v>
      </c>
      <c r="C1669" s="6">
        <v>204</v>
      </c>
      <c r="D1669" s="6">
        <v>15678</v>
      </c>
      <c r="E1669" s="35">
        <v>43459</v>
      </c>
      <c r="F1669" s="35">
        <v>43913</v>
      </c>
      <c r="G1669" s="6">
        <v>454</v>
      </c>
      <c r="H1669" s="6">
        <v>62</v>
      </c>
      <c r="I1669" s="6"/>
      <c r="J1669" s="6"/>
      <c r="K1669" s="6"/>
      <c r="L1669" s="6"/>
      <c r="M1669" s="6"/>
      <c r="N1669" s="6"/>
      <c r="O1669" s="6"/>
      <c r="P1669" s="6"/>
      <c r="Q1669" s="6"/>
      <c r="R1669" s="6"/>
      <c r="S1669" s="6"/>
      <c r="T1669" s="6"/>
      <c r="U1669" s="6"/>
      <c r="V1669" s="6"/>
      <c r="W1669" s="6"/>
      <c r="X1669" s="6"/>
      <c r="Y1669" s="6"/>
      <c r="Z1669" s="6"/>
    </row>
    <row r="1670" spans="1:26" ht="14.25" customHeight="1" x14ac:dyDescent="0.2">
      <c r="A1670" s="6" t="s">
        <v>1284</v>
      </c>
      <c r="B1670" s="6" t="s">
        <v>64</v>
      </c>
      <c r="C1670" s="6">
        <v>465</v>
      </c>
      <c r="D1670" s="6">
        <v>15653</v>
      </c>
      <c r="E1670" s="35">
        <v>42807</v>
      </c>
      <c r="F1670" s="35">
        <v>44763</v>
      </c>
      <c r="G1670" s="6">
        <v>1956</v>
      </c>
      <c r="H1670" s="6">
        <v>43</v>
      </c>
      <c r="I1670" s="6"/>
      <c r="J1670" s="6"/>
      <c r="K1670" s="6"/>
      <c r="L1670" s="6"/>
      <c r="M1670" s="6"/>
      <c r="N1670" s="6"/>
      <c r="O1670" s="6"/>
      <c r="P1670" s="6"/>
      <c r="Q1670" s="6"/>
      <c r="R1670" s="6"/>
      <c r="S1670" s="6"/>
      <c r="T1670" s="6"/>
      <c r="U1670" s="6"/>
      <c r="V1670" s="6"/>
      <c r="W1670" s="6"/>
      <c r="X1670" s="6"/>
      <c r="Y1670" s="6"/>
      <c r="Z1670" s="6"/>
    </row>
    <row r="1671" spans="1:26" ht="14.25" customHeight="1" x14ac:dyDescent="0.2">
      <c r="A1671" s="6" t="s">
        <v>1646</v>
      </c>
      <c r="B1671" s="6" t="s">
        <v>3297</v>
      </c>
      <c r="C1671" s="6">
        <v>220</v>
      </c>
      <c r="D1671" s="6">
        <v>15574</v>
      </c>
      <c r="E1671" s="35">
        <v>43314</v>
      </c>
      <c r="F1671" s="35">
        <v>44624</v>
      </c>
      <c r="G1671" s="6">
        <v>1310</v>
      </c>
      <c r="H1671" s="6">
        <v>109</v>
      </c>
      <c r="I1671" s="6"/>
      <c r="J1671" s="6"/>
      <c r="K1671" s="6"/>
      <c r="L1671" s="6"/>
      <c r="M1671" s="6"/>
      <c r="N1671" s="6"/>
      <c r="O1671" s="6"/>
      <c r="P1671" s="6"/>
      <c r="Q1671" s="6"/>
      <c r="R1671" s="6"/>
      <c r="S1671" s="6"/>
      <c r="T1671" s="6"/>
      <c r="U1671" s="6"/>
      <c r="V1671" s="6"/>
      <c r="W1671" s="6"/>
      <c r="X1671" s="6"/>
      <c r="Y1671" s="6"/>
      <c r="Z1671" s="6"/>
    </row>
    <row r="1672" spans="1:26" ht="14.25" customHeight="1" x14ac:dyDescent="0.2">
      <c r="A1672" s="6" t="s">
        <v>1730</v>
      </c>
      <c r="B1672" s="6" t="s">
        <v>3297</v>
      </c>
      <c r="C1672" s="6">
        <v>125</v>
      </c>
      <c r="D1672" s="6">
        <v>15563</v>
      </c>
      <c r="E1672" s="35">
        <v>42516</v>
      </c>
      <c r="F1672" s="35">
        <v>44608</v>
      </c>
      <c r="G1672" s="6">
        <v>2092</v>
      </c>
      <c r="H1672" s="6">
        <v>83</v>
      </c>
      <c r="I1672" s="6"/>
      <c r="J1672" s="6"/>
      <c r="K1672" s="6"/>
      <c r="L1672" s="6"/>
      <c r="M1672" s="6"/>
      <c r="N1672" s="6"/>
      <c r="O1672" s="6"/>
      <c r="P1672" s="6"/>
      <c r="Q1672" s="6"/>
      <c r="R1672" s="6"/>
      <c r="S1672" s="6"/>
      <c r="T1672" s="6"/>
      <c r="U1672" s="6"/>
      <c r="V1672" s="6"/>
      <c r="W1672" s="6"/>
      <c r="X1672" s="6"/>
      <c r="Y1672" s="6"/>
      <c r="Z1672" s="6"/>
    </row>
    <row r="1673" spans="1:26" ht="14.25" customHeight="1" x14ac:dyDescent="0.2">
      <c r="A1673" s="6" t="s">
        <v>1349</v>
      </c>
      <c r="B1673" s="6" t="s">
        <v>64</v>
      </c>
      <c r="C1673" s="6">
        <v>109</v>
      </c>
      <c r="D1673" s="6">
        <v>15537</v>
      </c>
      <c r="E1673" s="35">
        <v>40094</v>
      </c>
      <c r="F1673" s="35">
        <v>44664</v>
      </c>
      <c r="G1673" s="6">
        <v>4570</v>
      </c>
      <c r="H1673" s="6">
        <v>83</v>
      </c>
      <c r="I1673" s="6"/>
      <c r="J1673" s="6"/>
      <c r="K1673" s="6"/>
      <c r="L1673" s="6"/>
      <c r="M1673" s="6"/>
      <c r="N1673" s="6"/>
      <c r="O1673" s="6"/>
      <c r="P1673" s="6"/>
      <c r="Q1673" s="6"/>
      <c r="R1673" s="6"/>
      <c r="S1673" s="6"/>
      <c r="T1673" s="6"/>
      <c r="U1673" s="6"/>
      <c r="V1673" s="6"/>
      <c r="W1673" s="6"/>
      <c r="X1673" s="6"/>
      <c r="Y1673" s="6"/>
      <c r="Z1673" s="6"/>
    </row>
    <row r="1674" spans="1:26" ht="14.25" customHeight="1" x14ac:dyDescent="0.2">
      <c r="A1674" s="6" t="s">
        <v>471</v>
      </c>
      <c r="B1674" s="6" t="s">
        <v>64</v>
      </c>
      <c r="C1674" s="6">
        <v>182</v>
      </c>
      <c r="D1674" s="6">
        <v>15526</v>
      </c>
      <c r="E1674" s="35">
        <v>41308</v>
      </c>
      <c r="F1674" s="35">
        <v>44727</v>
      </c>
      <c r="G1674" s="6">
        <v>3419</v>
      </c>
      <c r="H1674" s="6">
        <v>82</v>
      </c>
      <c r="I1674" s="6"/>
      <c r="J1674" s="6"/>
      <c r="K1674" s="6"/>
      <c r="L1674" s="6"/>
      <c r="M1674" s="6"/>
      <c r="N1674" s="6"/>
      <c r="O1674" s="6"/>
      <c r="P1674" s="6"/>
      <c r="Q1674" s="6"/>
      <c r="R1674" s="6"/>
      <c r="S1674" s="6"/>
      <c r="T1674" s="6"/>
      <c r="U1674" s="6"/>
      <c r="V1674" s="6"/>
      <c r="W1674" s="6"/>
      <c r="X1674" s="6"/>
      <c r="Y1674" s="6"/>
      <c r="Z1674" s="6"/>
    </row>
    <row r="1675" spans="1:26" ht="14.25" customHeight="1" x14ac:dyDescent="0.2">
      <c r="A1675" s="6" t="s">
        <v>1573</v>
      </c>
      <c r="B1675" s="6" t="s">
        <v>3297</v>
      </c>
      <c r="C1675" s="6">
        <v>194</v>
      </c>
      <c r="D1675" s="6">
        <v>15490</v>
      </c>
      <c r="E1675" s="35">
        <v>40266</v>
      </c>
      <c r="F1675" s="35">
        <v>44565</v>
      </c>
      <c r="G1675" s="6">
        <v>4299</v>
      </c>
      <c r="H1675" s="6">
        <v>53</v>
      </c>
      <c r="I1675" s="6"/>
      <c r="J1675" s="6"/>
      <c r="K1675" s="6"/>
      <c r="L1675" s="6"/>
      <c r="M1675" s="6"/>
      <c r="N1675" s="6"/>
      <c r="O1675" s="6"/>
      <c r="P1675" s="6"/>
      <c r="Q1675" s="6"/>
      <c r="R1675" s="6"/>
      <c r="S1675" s="6"/>
      <c r="T1675" s="6"/>
      <c r="U1675" s="6"/>
      <c r="V1675" s="6"/>
      <c r="W1675" s="6"/>
      <c r="X1675" s="6"/>
      <c r="Y1675" s="6"/>
      <c r="Z1675" s="6"/>
    </row>
    <row r="1676" spans="1:26" ht="14.25" customHeight="1" x14ac:dyDescent="0.2">
      <c r="A1676" s="6" t="s">
        <v>1702</v>
      </c>
      <c r="B1676" s="6" t="s">
        <v>3297</v>
      </c>
      <c r="C1676" s="6">
        <v>107</v>
      </c>
      <c r="D1676" s="6">
        <v>15463</v>
      </c>
      <c r="E1676" s="35">
        <v>42956</v>
      </c>
      <c r="F1676" s="35">
        <v>43735</v>
      </c>
      <c r="G1676" s="6">
        <v>779</v>
      </c>
      <c r="H1676" s="6">
        <v>69</v>
      </c>
      <c r="I1676" s="6"/>
      <c r="J1676" s="6"/>
      <c r="K1676" s="6"/>
      <c r="L1676" s="6"/>
      <c r="M1676" s="6"/>
      <c r="N1676" s="6"/>
      <c r="O1676" s="6"/>
      <c r="P1676" s="6"/>
      <c r="Q1676" s="6"/>
      <c r="R1676" s="6"/>
      <c r="S1676" s="6"/>
      <c r="T1676" s="6"/>
      <c r="U1676" s="6"/>
      <c r="V1676" s="6"/>
      <c r="W1676" s="6"/>
      <c r="X1676" s="6"/>
      <c r="Y1676" s="6"/>
      <c r="Z1676" s="6"/>
    </row>
    <row r="1677" spans="1:26" ht="14.25" customHeight="1" x14ac:dyDescent="0.2">
      <c r="A1677" s="6" t="s">
        <v>1422</v>
      </c>
      <c r="B1677" s="6" t="s">
        <v>64</v>
      </c>
      <c r="C1677" s="6">
        <v>417</v>
      </c>
      <c r="D1677" s="6">
        <v>15458</v>
      </c>
      <c r="E1677" s="35">
        <v>42059</v>
      </c>
      <c r="F1677" s="35">
        <v>43433</v>
      </c>
      <c r="G1677" s="6">
        <v>1374</v>
      </c>
      <c r="H1677" s="6">
        <v>19</v>
      </c>
      <c r="I1677" s="6"/>
      <c r="J1677" s="6"/>
      <c r="K1677" s="6"/>
      <c r="L1677" s="6"/>
      <c r="M1677" s="6"/>
      <c r="N1677" s="6"/>
      <c r="O1677" s="6"/>
      <c r="P1677" s="6"/>
      <c r="Q1677" s="6"/>
      <c r="R1677" s="6"/>
      <c r="S1677" s="6"/>
      <c r="T1677" s="6"/>
      <c r="U1677" s="6"/>
      <c r="V1677" s="6"/>
      <c r="W1677" s="6"/>
      <c r="X1677" s="6"/>
      <c r="Y1677" s="6"/>
      <c r="Z1677" s="6"/>
    </row>
    <row r="1678" spans="1:26" ht="14.25" customHeight="1" x14ac:dyDescent="0.2">
      <c r="A1678" s="6" t="s">
        <v>1519</v>
      </c>
      <c r="B1678" s="6" t="s">
        <v>3297</v>
      </c>
      <c r="C1678" s="6">
        <v>110</v>
      </c>
      <c r="D1678" s="6">
        <v>15431</v>
      </c>
      <c r="E1678" s="35">
        <v>42564</v>
      </c>
      <c r="F1678" s="35">
        <v>42934</v>
      </c>
      <c r="G1678" s="6">
        <v>370</v>
      </c>
      <c r="H1678" s="6">
        <v>90</v>
      </c>
      <c r="I1678" s="6"/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6"/>
      <c r="Z1678" s="6"/>
    </row>
    <row r="1679" spans="1:26" ht="14.25" customHeight="1" x14ac:dyDescent="0.2">
      <c r="A1679" s="6" t="s">
        <v>130</v>
      </c>
      <c r="B1679" s="6" t="s">
        <v>64</v>
      </c>
      <c r="C1679" s="6">
        <v>105</v>
      </c>
      <c r="D1679" s="6">
        <v>15422</v>
      </c>
      <c r="E1679" s="35">
        <v>40986</v>
      </c>
      <c r="F1679" s="35">
        <v>44763</v>
      </c>
      <c r="G1679" s="6">
        <v>3777</v>
      </c>
      <c r="H1679" s="6">
        <v>61</v>
      </c>
      <c r="I1679" s="6"/>
      <c r="J1679" s="6"/>
      <c r="K1679" s="6"/>
      <c r="L1679" s="6"/>
      <c r="M1679" s="6"/>
      <c r="N1679" s="6"/>
      <c r="O1679" s="6"/>
      <c r="P1679" s="6"/>
      <c r="Q1679" s="6"/>
      <c r="R1679" s="6"/>
      <c r="S1679" s="6"/>
      <c r="T1679" s="6"/>
      <c r="U1679" s="6"/>
      <c r="V1679" s="6"/>
      <c r="W1679" s="6"/>
      <c r="X1679" s="6"/>
      <c r="Y1679" s="6"/>
      <c r="Z1679" s="6"/>
    </row>
    <row r="1680" spans="1:26" ht="14.25" customHeight="1" x14ac:dyDescent="0.2">
      <c r="A1680" s="6" t="s">
        <v>396</v>
      </c>
      <c r="B1680" s="6" t="s">
        <v>3285</v>
      </c>
      <c r="C1680" s="6">
        <v>125</v>
      </c>
      <c r="D1680" s="6">
        <v>15421</v>
      </c>
      <c r="E1680" s="35">
        <v>42692</v>
      </c>
      <c r="F1680" s="35">
        <v>43292</v>
      </c>
      <c r="G1680" s="6">
        <v>600</v>
      </c>
      <c r="H1680" s="6">
        <v>78</v>
      </c>
      <c r="I1680" s="6"/>
      <c r="J1680" s="6"/>
      <c r="K1680" s="6"/>
      <c r="L1680" s="6"/>
      <c r="M1680" s="6"/>
      <c r="N1680" s="6"/>
      <c r="O1680" s="6"/>
      <c r="P1680" s="6"/>
      <c r="Q1680" s="6"/>
      <c r="R1680" s="6"/>
      <c r="S1680" s="6"/>
      <c r="T1680" s="6"/>
      <c r="U1680" s="6"/>
      <c r="V1680" s="6"/>
      <c r="W1680" s="6"/>
      <c r="X1680" s="6"/>
      <c r="Y1680" s="6"/>
      <c r="Z1680" s="6"/>
    </row>
    <row r="1681" spans="1:26" ht="14.25" customHeight="1" x14ac:dyDescent="0.2">
      <c r="A1681" s="6" t="s">
        <v>808</v>
      </c>
      <c r="B1681" s="6" t="s">
        <v>64</v>
      </c>
      <c r="C1681" s="6">
        <v>153</v>
      </c>
      <c r="D1681" s="6">
        <v>15412</v>
      </c>
      <c r="E1681" s="35">
        <v>39751</v>
      </c>
      <c r="F1681" s="35">
        <v>44649</v>
      </c>
      <c r="G1681" s="6">
        <v>4898</v>
      </c>
      <c r="H1681" s="6">
        <v>120</v>
      </c>
      <c r="I1681" s="6"/>
      <c r="J1681" s="6"/>
      <c r="K1681" s="6"/>
      <c r="L1681" s="6"/>
      <c r="M1681" s="6"/>
      <c r="N1681" s="6"/>
      <c r="O1681" s="6"/>
      <c r="P1681" s="6"/>
      <c r="Q1681" s="6"/>
      <c r="R1681" s="6"/>
      <c r="S1681" s="6"/>
      <c r="T1681" s="6"/>
      <c r="U1681" s="6"/>
      <c r="V1681" s="6"/>
      <c r="W1681" s="6"/>
      <c r="X1681" s="6"/>
      <c r="Y1681" s="6"/>
      <c r="Z1681" s="6"/>
    </row>
    <row r="1682" spans="1:26" ht="14.25" customHeight="1" x14ac:dyDescent="0.2">
      <c r="A1682" s="6" t="s">
        <v>679</v>
      </c>
      <c r="B1682" s="6" t="s">
        <v>64</v>
      </c>
      <c r="C1682" s="6">
        <v>348</v>
      </c>
      <c r="D1682" s="6">
        <v>15408</v>
      </c>
      <c r="E1682" s="35">
        <v>40928</v>
      </c>
      <c r="F1682" s="35">
        <v>41778</v>
      </c>
      <c r="G1682" s="6">
        <v>850</v>
      </c>
      <c r="H1682" s="6">
        <v>256</v>
      </c>
      <c r="I1682" s="6"/>
      <c r="J1682" s="6"/>
      <c r="K1682" s="6"/>
      <c r="L1682" s="6"/>
      <c r="M1682" s="6"/>
      <c r="N1682" s="6"/>
      <c r="O1682" s="6"/>
      <c r="P1682" s="6"/>
      <c r="Q1682" s="6"/>
      <c r="R1682" s="6"/>
      <c r="S1682" s="6"/>
      <c r="T1682" s="6"/>
      <c r="U1682" s="6"/>
      <c r="V1682" s="6"/>
      <c r="W1682" s="6"/>
      <c r="X1682" s="6"/>
      <c r="Y1682" s="6"/>
      <c r="Z1682" s="6"/>
    </row>
    <row r="1683" spans="1:26" ht="14.25" customHeight="1" x14ac:dyDescent="0.2">
      <c r="A1683" s="6" t="s">
        <v>1706</v>
      </c>
      <c r="B1683" s="6" t="s">
        <v>3297</v>
      </c>
      <c r="C1683" s="6">
        <v>257</v>
      </c>
      <c r="D1683" s="6">
        <v>15339</v>
      </c>
      <c r="E1683" s="35">
        <v>40875</v>
      </c>
      <c r="F1683" s="35">
        <v>44633</v>
      </c>
      <c r="G1683" s="6">
        <v>3758</v>
      </c>
      <c r="H1683" s="6">
        <v>22</v>
      </c>
      <c r="I1683" s="6"/>
      <c r="J1683" s="6"/>
      <c r="K1683" s="6"/>
      <c r="L1683" s="6"/>
      <c r="M1683" s="6"/>
      <c r="N1683" s="6"/>
      <c r="O1683" s="6"/>
      <c r="P1683" s="6"/>
      <c r="Q1683" s="6"/>
      <c r="R1683" s="6"/>
      <c r="S1683" s="6"/>
      <c r="T1683" s="6"/>
      <c r="U1683" s="6"/>
      <c r="V1683" s="6"/>
      <c r="W1683" s="6"/>
      <c r="X1683" s="6"/>
      <c r="Y1683" s="6"/>
      <c r="Z1683" s="6"/>
    </row>
    <row r="1684" spans="1:26" ht="14.25" customHeight="1" x14ac:dyDescent="0.2">
      <c r="A1684" s="6" t="s">
        <v>1053</v>
      </c>
      <c r="B1684" s="6" t="s">
        <v>64</v>
      </c>
      <c r="C1684" s="6">
        <v>135</v>
      </c>
      <c r="D1684" s="6">
        <v>15268</v>
      </c>
      <c r="E1684" s="35">
        <v>43126</v>
      </c>
      <c r="F1684" s="35">
        <v>44693</v>
      </c>
      <c r="G1684" s="6">
        <v>1567</v>
      </c>
      <c r="H1684" s="6">
        <v>78</v>
      </c>
      <c r="I1684" s="6"/>
      <c r="J1684" s="6"/>
      <c r="K1684" s="6"/>
      <c r="L1684" s="6"/>
      <c r="M1684" s="6"/>
      <c r="N1684" s="6"/>
      <c r="O1684" s="6"/>
      <c r="P1684" s="6"/>
      <c r="Q1684" s="6"/>
      <c r="R1684" s="6"/>
      <c r="S1684" s="6"/>
      <c r="T1684" s="6"/>
      <c r="U1684" s="6"/>
      <c r="V1684" s="6"/>
      <c r="W1684" s="6"/>
      <c r="X1684" s="6"/>
      <c r="Y1684" s="6"/>
      <c r="Z1684" s="6"/>
    </row>
    <row r="1685" spans="1:26" ht="14.25" customHeight="1" x14ac:dyDescent="0.2">
      <c r="A1685" s="6" t="s">
        <v>77</v>
      </c>
      <c r="B1685" s="6" t="s">
        <v>64</v>
      </c>
      <c r="C1685" s="6">
        <v>157</v>
      </c>
      <c r="D1685" s="6">
        <v>15257</v>
      </c>
      <c r="E1685" s="35">
        <v>42236</v>
      </c>
      <c r="F1685" s="35">
        <v>43694</v>
      </c>
      <c r="G1685" s="6">
        <v>1458</v>
      </c>
      <c r="H1685" s="6">
        <v>83</v>
      </c>
      <c r="I1685" s="6"/>
      <c r="J1685" s="6"/>
      <c r="K1685" s="6"/>
      <c r="L1685" s="6"/>
      <c r="M1685" s="6"/>
      <c r="N1685" s="6"/>
      <c r="O1685" s="6"/>
      <c r="P1685" s="6"/>
      <c r="Q1685" s="6"/>
      <c r="R1685" s="6"/>
      <c r="S1685" s="6"/>
      <c r="T1685" s="6"/>
      <c r="U1685" s="6"/>
      <c r="V1685" s="6"/>
      <c r="W1685" s="6"/>
      <c r="X1685" s="6"/>
      <c r="Y1685" s="6"/>
      <c r="Z1685" s="6"/>
    </row>
    <row r="1686" spans="1:26" ht="14.25" customHeight="1" x14ac:dyDescent="0.2">
      <c r="A1686" s="6" t="s">
        <v>719</v>
      </c>
      <c r="B1686" s="6" t="s">
        <v>3285</v>
      </c>
      <c r="C1686" s="6">
        <v>471</v>
      </c>
      <c r="D1686" s="6">
        <v>15209</v>
      </c>
      <c r="E1686" s="35">
        <v>40578</v>
      </c>
      <c r="F1686" s="35">
        <v>44649</v>
      </c>
      <c r="G1686" s="6">
        <v>4071</v>
      </c>
      <c r="H1686" s="6">
        <v>40</v>
      </c>
      <c r="I1686" s="6"/>
      <c r="J1686" s="6"/>
      <c r="K1686" s="6"/>
      <c r="L1686" s="6"/>
      <c r="M1686" s="6"/>
      <c r="N1686" s="6"/>
      <c r="O1686" s="6"/>
      <c r="P1686" s="6"/>
      <c r="Q1686" s="6"/>
      <c r="R1686" s="6"/>
      <c r="S1686" s="6"/>
      <c r="T1686" s="6"/>
      <c r="U1686" s="6"/>
      <c r="V1686" s="6"/>
      <c r="W1686" s="6"/>
      <c r="X1686" s="6"/>
      <c r="Y1686" s="6"/>
      <c r="Z1686" s="6"/>
    </row>
    <row r="1687" spans="1:26" ht="14.25" customHeight="1" x14ac:dyDescent="0.2">
      <c r="A1687" s="6" t="s">
        <v>460</v>
      </c>
      <c r="B1687" s="6" t="s">
        <v>64</v>
      </c>
      <c r="C1687" s="6">
        <v>212</v>
      </c>
      <c r="D1687" s="6">
        <v>15188</v>
      </c>
      <c r="E1687" s="35">
        <v>37440</v>
      </c>
      <c r="F1687" s="35">
        <v>43689</v>
      </c>
      <c r="G1687" s="6">
        <v>6249</v>
      </c>
      <c r="H1687" s="6">
        <v>133</v>
      </c>
      <c r="I1687" s="6"/>
      <c r="J1687" s="6"/>
      <c r="K1687" s="6"/>
      <c r="L1687" s="6"/>
      <c r="M1687" s="6"/>
      <c r="N1687" s="6"/>
      <c r="O1687" s="6"/>
      <c r="P1687" s="6"/>
      <c r="Q1687" s="6"/>
      <c r="R1687" s="6"/>
      <c r="S1687" s="6"/>
      <c r="T1687" s="6"/>
      <c r="U1687" s="6"/>
      <c r="V1687" s="6"/>
      <c r="W1687" s="6"/>
      <c r="X1687" s="6"/>
      <c r="Y1687" s="6"/>
      <c r="Z1687" s="6"/>
    </row>
    <row r="1688" spans="1:26" ht="14.25" customHeight="1" x14ac:dyDescent="0.2">
      <c r="A1688" s="6" t="s">
        <v>943</v>
      </c>
      <c r="B1688" s="6" t="s">
        <v>64</v>
      </c>
      <c r="C1688" s="6">
        <v>167</v>
      </c>
      <c r="D1688" s="6">
        <v>15159</v>
      </c>
      <c r="E1688" s="35">
        <v>38659</v>
      </c>
      <c r="F1688" s="35">
        <v>44557</v>
      </c>
      <c r="G1688" s="6">
        <v>5898</v>
      </c>
      <c r="H1688" s="6">
        <v>44</v>
      </c>
      <c r="I1688" s="6"/>
      <c r="J1688" s="6"/>
      <c r="K1688" s="6"/>
      <c r="L1688" s="6"/>
      <c r="M1688" s="6"/>
      <c r="N1688" s="6"/>
      <c r="O1688" s="6"/>
      <c r="P1688" s="6"/>
      <c r="Q1688" s="6"/>
      <c r="R1688" s="6"/>
      <c r="S1688" s="6"/>
      <c r="T1688" s="6"/>
      <c r="U1688" s="6"/>
      <c r="V1688" s="6"/>
      <c r="W1688" s="6"/>
      <c r="X1688" s="6"/>
      <c r="Y1688" s="6"/>
      <c r="Z1688" s="6"/>
    </row>
    <row r="1689" spans="1:26" ht="14.25" customHeight="1" x14ac:dyDescent="0.2">
      <c r="A1689" s="6" t="s">
        <v>1569</v>
      </c>
      <c r="B1689" s="6" t="s">
        <v>3297</v>
      </c>
      <c r="C1689" s="6">
        <v>240</v>
      </c>
      <c r="D1689" s="6">
        <v>15108</v>
      </c>
      <c r="E1689" s="35">
        <v>39407</v>
      </c>
      <c r="F1689" s="35">
        <v>44507</v>
      </c>
      <c r="G1689" s="6">
        <v>5100</v>
      </c>
      <c r="H1689" s="6">
        <v>20</v>
      </c>
      <c r="I1689" s="6"/>
      <c r="J1689" s="6"/>
      <c r="K1689" s="6"/>
      <c r="L1689" s="6"/>
      <c r="M1689" s="6"/>
      <c r="N1689" s="6"/>
      <c r="O1689" s="6"/>
      <c r="P1689" s="6"/>
      <c r="Q1689" s="6"/>
      <c r="R1689" s="6"/>
      <c r="S1689" s="6"/>
      <c r="T1689" s="6"/>
      <c r="U1689" s="6"/>
      <c r="V1689" s="6"/>
      <c r="W1689" s="6"/>
      <c r="X1689" s="6"/>
      <c r="Y1689" s="6"/>
      <c r="Z1689" s="6"/>
    </row>
    <row r="1690" spans="1:26" ht="14.25" customHeight="1" x14ac:dyDescent="0.2">
      <c r="A1690" s="6" t="s">
        <v>1472</v>
      </c>
      <c r="B1690" s="6" t="s">
        <v>64</v>
      </c>
      <c r="C1690" s="6">
        <v>178</v>
      </c>
      <c r="D1690" s="6">
        <v>15077</v>
      </c>
      <c r="E1690" s="35">
        <v>39577</v>
      </c>
      <c r="F1690" s="35">
        <v>44774</v>
      </c>
      <c r="G1690" s="6">
        <v>5197</v>
      </c>
      <c r="H1690" s="6">
        <v>78</v>
      </c>
      <c r="I1690" s="6"/>
      <c r="J1690" s="6"/>
      <c r="K1690" s="6"/>
      <c r="L1690" s="6"/>
      <c r="M1690" s="6"/>
      <c r="N1690" s="6"/>
      <c r="O1690" s="6"/>
      <c r="P1690" s="6"/>
      <c r="Q1690" s="6"/>
      <c r="R1690" s="6"/>
      <c r="S1690" s="6"/>
      <c r="T1690" s="6"/>
      <c r="U1690" s="6"/>
      <c r="V1690" s="6"/>
      <c r="W1690" s="6"/>
      <c r="X1690" s="6"/>
      <c r="Y1690" s="6"/>
      <c r="Z1690" s="6"/>
    </row>
    <row r="1691" spans="1:26" ht="14.25" customHeight="1" x14ac:dyDescent="0.2">
      <c r="A1691" s="6" t="s">
        <v>98</v>
      </c>
      <c r="B1691" s="6" t="s">
        <v>64</v>
      </c>
      <c r="C1691" s="6">
        <v>123</v>
      </c>
      <c r="D1691" s="6">
        <v>15034</v>
      </c>
      <c r="E1691" s="35">
        <v>42412</v>
      </c>
      <c r="F1691" s="35">
        <v>43594</v>
      </c>
      <c r="G1691" s="6">
        <v>1182</v>
      </c>
      <c r="H1691" s="6">
        <v>64</v>
      </c>
      <c r="I1691" s="6"/>
      <c r="J1691" s="6"/>
      <c r="K1691" s="6"/>
      <c r="L1691" s="6"/>
      <c r="M1691" s="6"/>
      <c r="N1691" s="6"/>
      <c r="O1691" s="6"/>
      <c r="P1691" s="6"/>
      <c r="Q1691" s="6"/>
      <c r="R1691" s="6"/>
      <c r="S1691" s="6"/>
      <c r="T1691" s="6"/>
      <c r="U1691" s="6"/>
      <c r="V1691" s="6"/>
      <c r="W1691" s="6"/>
      <c r="X1691" s="6"/>
      <c r="Y1691" s="6"/>
      <c r="Z1691" s="6"/>
    </row>
    <row r="1692" spans="1:26" ht="14.25" customHeight="1" x14ac:dyDescent="0.2">
      <c r="A1692" s="6" t="s">
        <v>329</v>
      </c>
      <c r="B1692" s="6" t="s">
        <v>64</v>
      </c>
      <c r="C1692" s="6">
        <v>166</v>
      </c>
      <c r="D1692" s="6">
        <v>15013</v>
      </c>
      <c r="E1692" s="35">
        <v>41411</v>
      </c>
      <c r="F1692" s="35">
        <v>44740</v>
      </c>
      <c r="G1692" s="6">
        <v>3329</v>
      </c>
      <c r="H1692" s="6">
        <v>112</v>
      </c>
      <c r="I1692" s="6"/>
      <c r="J1692" s="6"/>
      <c r="K1692" s="6"/>
      <c r="L1692" s="6"/>
      <c r="M1692" s="6"/>
      <c r="N1692" s="6"/>
      <c r="O1692" s="6"/>
      <c r="P1692" s="6"/>
      <c r="Q1692" s="6"/>
      <c r="R1692" s="6"/>
      <c r="S1692" s="6"/>
      <c r="T1692" s="6"/>
      <c r="U1692" s="6"/>
      <c r="V1692" s="6"/>
      <c r="W1692" s="6"/>
      <c r="X1692" s="6"/>
      <c r="Y1692" s="6"/>
      <c r="Z1692" s="6"/>
    </row>
    <row r="1693" spans="1:26" ht="14.25" customHeight="1" x14ac:dyDescent="0.2">
      <c r="A1693" s="6" t="s">
        <v>1127</v>
      </c>
      <c r="B1693" s="6" t="s">
        <v>64</v>
      </c>
      <c r="C1693" s="6">
        <v>173</v>
      </c>
      <c r="D1693" s="6">
        <v>14979</v>
      </c>
      <c r="E1693" s="35">
        <v>38195</v>
      </c>
      <c r="F1693" s="35">
        <v>44735</v>
      </c>
      <c r="G1693" s="6">
        <v>6540</v>
      </c>
      <c r="H1693" s="6">
        <v>75</v>
      </c>
      <c r="I1693" s="6"/>
      <c r="J1693" s="6"/>
      <c r="K1693" s="6"/>
      <c r="L1693" s="6"/>
      <c r="M1693" s="6"/>
      <c r="N1693" s="6"/>
      <c r="O1693" s="6"/>
      <c r="P1693" s="6"/>
      <c r="Q1693" s="6"/>
      <c r="R1693" s="6"/>
      <c r="S1693" s="6"/>
      <c r="T1693" s="6"/>
      <c r="U1693" s="6"/>
      <c r="V1693" s="6"/>
      <c r="W1693" s="6"/>
      <c r="X1693" s="6"/>
      <c r="Y1693" s="6"/>
      <c r="Z1693" s="6"/>
    </row>
    <row r="1694" spans="1:26" ht="14.25" customHeight="1" x14ac:dyDescent="0.2">
      <c r="A1694" s="6" t="s">
        <v>139</v>
      </c>
      <c r="B1694" s="6" t="s">
        <v>64</v>
      </c>
      <c r="C1694" s="6">
        <v>117</v>
      </c>
      <c r="D1694" s="6">
        <v>14937</v>
      </c>
      <c r="E1694" s="35">
        <v>42354</v>
      </c>
      <c r="F1694" s="35">
        <v>43749</v>
      </c>
      <c r="G1694" s="6">
        <v>1395</v>
      </c>
      <c r="H1694" s="6">
        <v>89</v>
      </c>
      <c r="I1694" s="6"/>
      <c r="J1694" s="6"/>
      <c r="K1694" s="6"/>
      <c r="L1694" s="6"/>
      <c r="M1694" s="6"/>
      <c r="N1694" s="6"/>
      <c r="O1694" s="6"/>
      <c r="P1694" s="6"/>
      <c r="Q1694" s="6"/>
      <c r="R1694" s="6"/>
      <c r="S1694" s="6"/>
      <c r="T1694" s="6"/>
      <c r="U1694" s="6"/>
      <c r="V1694" s="6"/>
      <c r="W1694" s="6"/>
      <c r="X1694" s="6"/>
      <c r="Y1694" s="6"/>
      <c r="Z1694" s="6"/>
    </row>
    <row r="1695" spans="1:26" ht="14.25" customHeight="1" x14ac:dyDescent="0.2">
      <c r="A1695" s="6" t="s">
        <v>968</v>
      </c>
      <c r="B1695" s="6" t="s">
        <v>64</v>
      </c>
      <c r="C1695" s="6">
        <v>383</v>
      </c>
      <c r="D1695" s="6">
        <v>14933</v>
      </c>
      <c r="E1695" s="35">
        <v>42859</v>
      </c>
      <c r="F1695" s="35">
        <v>44502</v>
      </c>
      <c r="G1695" s="6">
        <v>1643</v>
      </c>
      <c r="H1695" s="6">
        <v>122</v>
      </c>
      <c r="I1695" s="6"/>
      <c r="J1695" s="6"/>
      <c r="K1695" s="6"/>
      <c r="L1695" s="6"/>
      <c r="M1695" s="6"/>
      <c r="N1695" s="6"/>
      <c r="O1695" s="6"/>
      <c r="P1695" s="6"/>
      <c r="Q1695" s="6"/>
      <c r="R1695" s="6"/>
      <c r="S1695" s="6"/>
      <c r="T1695" s="6"/>
      <c r="U1695" s="6"/>
      <c r="V1695" s="6"/>
      <c r="W1695" s="6"/>
      <c r="X1695" s="6"/>
      <c r="Y1695" s="6"/>
      <c r="Z1695" s="6"/>
    </row>
    <row r="1696" spans="1:26" ht="14.25" customHeight="1" x14ac:dyDescent="0.2">
      <c r="A1696" s="6" t="s">
        <v>1728</v>
      </c>
      <c r="B1696" s="6" t="s">
        <v>3297</v>
      </c>
      <c r="C1696" s="6">
        <v>174</v>
      </c>
      <c r="D1696" s="6">
        <v>14932</v>
      </c>
      <c r="E1696" s="35">
        <v>42552</v>
      </c>
      <c r="F1696" s="35">
        <v>44580</v>
      </c>
      <c r="G1696" s="6">
        <v>2028</v>
      </c>
      <c r="H1696" s="6">
        <v>91</v>
      </c>
      <c r="I1696" s="6"/>
      <c r="J1696" s="6"/>
      <c r="K1696" s="6"/>
      <c r="L1696" s="6"/>
      <c r="M1696" s="6"/>
      <c r="N1696" s="6"/>
      <c r="O1696" s="6"/>
      <c r="P1696" s="6"/>
      <c r="Q1696" s="6"/>
      <c r="R1696" s="6"/>
      <c r="S1696" s="6"/>
      <c r="T1696" s="6"/>
      <c r="U1696" s="6"/>
      <c r="V1696" s="6"/>
      <c r="W1696" s="6"/>
      <c r="X1696" s="6"/>
      <c r="Y1696" s="6"/>
      <c r="Z1696" s="6"/>
    </row>
    <row r="1697" spans="1:26" ht="14.25" customHeight="1" x14ac:dyDescent="0.2">
      <c r="A1697" s="6" t="s">
        <v>3462</v>
      </c>
      <c r="B1697" s="6" t="s">
        <v>64</v>
      </c>
      <c r="C1697" s="6">
        <v>232</v>
      </c>
      <c r="D1697" s="6">
        <v>14904</v>
      </c>
      <c r="E1697" s="35">
        <v>42977</v>
      </c>
      <c r="F1697" s="35">
        <v>43956</v>
      </c>
      <c r="G1697" s="6">
        <v>979</v>
      </c>
      <c r="H1697" s="6">
        <v>133</v>
      </c>
      <c r="I1697" s="6"/>
      <c r="J1697" s="6"/>
      <c r="K1697" s="6"/>
      <c r="L1697" s="6"/>
      <c r="M1697" s="6"/>
      <c r="N1697" s="6"/>
      <c r="O1697" s="6"/>
      <c r="P1697" s="6"/>
      <c r="Q1697" s="6"/>
      <c r="R1697" s="6"/>
      <c r="S1697" s="6"/>
      <c r="T1697" s="6"/>
      <c r="U1697" s="6"/>
      <c r="V1697" s="6"/>
      <c r="W1697" s="6"/>
      <c r="X1697" s="6"/>
      <c r="Y1697" s="6"/>
      <c r="Z1697" s="6"/>
    </row>
    <row r="1698" spans="1:26" ht="14.25" customHeight="1" x14ac:dyDescent="0.2">
      <c r="A1698" s="6" t="s">
        <v>744</v>
      </c>
      <c r="B1698" s="6" t="s">
        <v>64</v>
      </c>
      <c r="C1698" s="6">
        <v>163</v>
      </c>
      <c r="D1698" s="6">
        <v>14824</v>
      </c>
      <c r="E1698" s="35">
        <v>40543</v>
      </c>
      <c r="F1698" s="35">
        <v>44707</v>
      </c>
      <c r="G1698" s="6">
        <v>4164</v>
      </c>
      <c r="H1698" s="6">
        <v>46</v>
      </c>
      <c r="I1698" s="6"/>
      <c r="J1698" s="6"/>
      <c r="K1698" s="6"/>
      <c r="L1698" s="6"/>
      <c r="M1698" s="6"/>
      <c r="N1698" s="6"/>
      <c r="O1698" s="6"/>
      <c r="P1698" s="6"/>
      <c r="Q1698" s="6"/>
      <c r="R1698" s="6"/>
      <c r="S1698" s="6"/>
      <c r="T1698" s="6"/>
      <c r="U1698" s="6"/>
      <c r="V1698" s="6"/>
      <c r="W1698" s="6"/>
      <c r="X1698" s="6"/>
      <c r="Y1698" s="6"/>
      <c r="Z1698" s="6"/>
    </row>
    <row r="1699" spans="1:26" ht="14.25" customHeight="1" x14ac:dyDescent="0.2">
      <c r="A1699" s="6" t="s">
        <v>108</v>
      </c>
      <c r="B1699" s="6" t="s">
        <v>3285</v>
      </c>
      <c r="C1699" s="6">
        <v>213</v>
      </c>
      <c r="D1699" s="6">
        <v>14819</v>
      </c>
      <c r="E1699" s="35">
        <v>42468</v>
      </c>
      <c r="F1699" s="35">
        <v>44247</v>
      </c>
      <c r="G1699" s="6">
        <v>1779</v>
      </c>
      <c r="H1699" s="6">
        <v>0</v>
      </c>
      <c r="I1699" s="6"/>
      <c r="J1699" s="6"/>
      <c r="K1699" s="6"/>
      <c r="L1699" s="6"/>
      <c r="M1699" s="6"/>
      <c r="N1699" s="6"/>
      <c r="O1699" s="6"/>
      <c r="P1699" s="6"/>
      <c r="Q1699" s="6"/>
      <c r="R1699" s="6"/>
      <c r="S1699" s="6"/>
      <c r="T1699" s="6"/>
      <c r="U1699" s="6"/>
      <c r="V1699" s="6"/>
      <c r="W1699" s="6"/>
      <c r="X1699" s="6"/>
      <c r="Y1699" s="6"/>
      <c r="Z1699" s="6"/>
    </row>
    <row r="1700" spans="1:26" ht="14.25" customHeight="1" x14ac:dyDescent="0.2">
      <c r="A1700" s="6" t="s">
        <v>72</v>
      </c>
      <c r="B1700" s="6" t="s">
        <v>64</v>
      </c>
      <c r="C1700" s="6">
        <v>270</v>
      </c>
      <c r="D1700" s="6">
        <v>14753</v>
      </c>
      <c r="E1700" s="35">
        <v>42662</v>
      </c>
      <c r="F1700" s="35">
        <v>44708</v>
      </c>
      <c r="G1700" s="6">
        <v>2046</v>
      </c>
      <c r="H1700" s="6">
        <v>28</v>
      </c>
      <c r="I1700" s="6"/>
      <c r="J1700" s="6"/>
      <c r="K1700" s="6"/>
      <c r="L1700" s="6"/>
      <c r="M1700" s="6"/>
      <c r="N1700" s="6"/>
      <c r="O1700" s="6"/>
      <c r="P1700" s="6"/>
      <c r="Q1700" s="6"/>
      <c r="R1700" s="6"/>
      <c r="S1700" s="6"/>
      <c r="T1700" s="6"/>
      <c r="U1700" s="6"/>
      <c r="V1700" s="6"/>
      <c r="W1700" s="6"/>
      <c r="X1700" s="6"/>
      <c r="Y1700" s="6"/>
      <c r="Z1700" s="6"/>
    </row>
    <row r="1701" spans="1:26" ht="14.25" customHeight="1" x14ac:dyDescent="0.2">
      <c r="A1701" s="6" t="s">
        <v>1390</v>
      </c>
      <c r="B1701" s="6" t="s">
        <v>64</v>
      </c>
      <c r="C1701" s="6">
        <v>204</v>
      </c>
      <c r="D1701" s="6">
        <v>14724</v>
      </c>
      <c r="E1701" s="35">
        <v>40909</v>
      </c>
      <c r="F1701" s="35">
        <v>44592</v>
      </c>
      <c r="G1701" s="6">
        <v>3683</v>
      </c>
      <c r="H1701" s="6">
        <v>119</v>
      </c>
      <c r="I1701" s="6"/>
      <c r="J1701" s="6"/>
      <c r="K1701" s="6"/>
      <c r="L1701" s="6"/>
      <c r="M1701" s="6"/>
      <c r="N1701" s="6"/>
      <c r="O1701" s="6"/>
      <c r="P1701" s="6"/>
      <c r="Q1701" s="6"/>
      <c r="R1701" s="6"/>
      <c r="S1701" s="6"/>
      <c r="T1701" s="6"/>
      <c r="U1701" s="6"/>
      <c r="V1701" s="6"/>
      <c r="W1701" s="6"/>
      <c r="X1701" s="6"/>
      <c r="Y1701" s="6"/>
      <c r="Z1701" s="6"/>
    </row>
    <row r="1702" spans="1:26" ht="14.25" customHeight="1" x14ac:dyDescent="0.2">
      <c r="A1702" s="6" t="s">
        <v>79</v>
      </c>
      <c r="B1702" s="6" t="s">
        <v>64</v>
      </c>
      <c r="C1702" s="6">
        <v>166</v>
      </c>
      <c r="D1702" s="6">
        <v>14688</v>
      </c>
      <c r="E1702" s="35">
        <v>42298</v>
      </c>
      <c r="F1702" s="35">
        <v>44753</v>
      </c>
      <c r="G1702" s="6">
        <v>2455</v>
      </c>
      <c r="H1702" s="6">
        <v>86</v>
      </c>
      <c r="I1702" s="6"/>
      <c r="J1702" s="6"/>
      <c r="K1702" s="6"/>
      <c r="L1702" s="6"/>
      <c r="M1702" s="6"/>
      <c r="N1702" s="6"/>
      <c r="O1702" s="6"/>
      <c r="P1702" s="6"/>
      <c r="Q1702" s="6"/>
      <c r="R1702" s="6"/>
      <c r="S1702" s="6"/>
      <c r="T1702" s="6"/>
      <c r="U1702" s="6"/>
      <c r="V1702" s="6"/>
      <c r="W1702" s="6"/>
      <c r="X1702" s="6"/>
      <c r="Y1702" s="6"/>
      <c r="Z1702" s="6"/>
    </row>
    <row r="1703" spans="1:26" ht="14.25" customHeight="1" x14ac:dyDescent="0.2">
      <c r="A1703" s="6" t="s">
        <v>1181</v>
      </c>
      <c r="B1703" s="6" t="s">
        <v>64</v>
      </c>
      <c r="C1703" s="6">
        <v>268</v>
      </c>
      <c r="D1703" s="6">
        <v>14674</v>
      </c>
      <c r="E1703" s="35">
        <v>43311</v>
      </c>
      <c r="F1703" s="35">
        <v>44670</v>
      </c>
      <c r="G1703" s="6">
        <v>1359</v>
      </c>
      <c r="H1703" s="6">
        <v>98</v>
      </c>
      <c r="I1703" s="6"/>
      <c r="J1703" s="6"/>
      <c r="K1703" s="6"/>
      <c r="L1703" s="6"/>
      <c r="M1703" s="6"/>
      <c r="N1703" s="6"/>
      <c r="O1703" s="6"/>
      <c r="P1703" s="6"/>
      <c r="Q1703" s="6"/>
      <c r="R1703" s="6"/>
      <c r="S1703" s="6"/>
      <c r="T1703" s="6"/>
      <c r="U1703" s="6"/>
      <c r="V1703" s="6"/>
      <c r="W1703" s="6"/>
      <c r="X1703" s="6"/>
      <c r="Y1703" s="6"/>
      <c r="Z1703" s="6"/>
    </row>
    <row r="1704" spans="1:26" ht="14.25" customHeight="1" x14ac:dyDescent="0.2">
      <c r="A1704" s="6" t="s">
        <v>1223</v>
      </c>
      <c r="B1704" s="6" t="s">
        <v>64</v>
      </c>
      <c r="C1704" s="6">
        <v>232</v>
      </c>
      <c r="D1704" s="6">
        <v>14643</v>
      </c>
      <c r="E1704" s="35">
        <v>40893</v>
      </c>
      <c r="F1704" s="35">
        <v>44258</v>
      </c>
      <c r="G1704" s="6">
        <v>3365</v>
      </c>
      <c r="H1704" s="6">
        <v>113</v>
      </c>
      <c r="I1704" s="6"/>
      <c r="J1704" s="6"/>
      <c r="K1704" s="6"/>
      <c r="L1704" s="6"/>
      <c r="M1704" s="6"/>
      <c r="N1704" s="6"/>
      <c r="O1704" s="6"/>
      <c r="P1704" s="6"/>
      <c r="Q1704" s="6"/>
      <c r="R1704" s="6"/>
      <c r="S1704" s="6"/>
      <c r="T1704" s="6"/>
      <c r="U1704" s="6"/>
      <c r="V1704" s="6"/>
      <c r="W1704" s="6"/>
      <c r="X1704" s="6"/>
      <c r="Y1704" s="6"/>
      <c r="Z1704" s="6"/>
    </row>
    <row r="1705" spans="1:26" ht="14.25" customHeight="1" x14ac:dyDescent="0.2">
      <c r="A1705" s="6" t="s">
        <v>747</v>
      </c>
      <c r="B1705" s="6" t="s">
        <v>64</v>
      </c>
      <c r="C1705" s="6">
        <v>141</v>
      </c>
      <c r="D1705" s="6">
        <v>14609</v>
      </c>
      <c r="E1705" s="35">
        <v>42389</v>
      </c>
      <c r="F1705" s="35">
        <v>44707</v>
      </c>
      <c r="G1705" s="6">
        <v>2318</v>
      </c>
      <c r="H1705" s="6">
        <v>14</v>
      </c>
      <c r="I1705" s="6"/>
      <c r="J1705" s="6"/>
      <c r="K1705" s="6"/>
      <c r="L1705" s="6"/>
      <c r="M1705" s="6"/>
      <c r="N1705" s="6"/>
      <c r="O1705" s="6"/>
      <c r="P1705" s="6"/>
      <c r="Q1705" s="6"/>
      <c r="R1705" s="6"/>
      <c r="S1705" s="6"/>
      <c r="T1705" s="6"/>
      <c r="U1705" s="6"/>
      <c r="V1705" s="6"/>
      <c r="W1705" s="6"/>
      <c r="X1705" s="6"/>
      <c r="Y1705" s="6"/>
      <c r="Z1705" s="6"/>
    </row>
    <row r="1706" spans="1:26" ht="14.25" customHeight="1" x14ac:dyDescent="0.2">
      <c r="A1706" s="6" t="s">
        <v>941</v>
      </c>
      <c r="B1706" s="6" t="s">
        <v>64</v>
      </c>
      <c r="C1706" s="6">
        <v>224</v>
      </c>
      <c r="D1706" s="6">
        <v>14602</v>
      </c>
      <c r="E1706" s="35">
        <v>39621</v>
      </c>
      <c r="F1706" s="35">
        <v>42190</v>
      </c>
      <c r="G1706" s="6">
        <v>2569</v>
      </c>
      <c r="H1706" s="6">
        <v>152</v>
      </c>
      <c r="I1706" s="6"/>
      <c r="J1706" s="6"/>
      <c r="K1706" s="6"/>
      <c r="L1706" s="6"/>
      <c r="M1706" s="6"/>
      <c r="N1706" s="6"/>
      <c r="O1706" s="6"/>
      <c r="P1706" s="6"/>
      <c r="Q1706" s="6"/>
      <c r="R1706" s="6"/>
      <c r="S1706" s="6"/>
      <c r="T1706" s="6"/>
      <c r="U1706" s="6"/>
      <c r="V1706" s="6"/>
      <c r="W1706" s="6"/>
      <c r="X1706" s="6"/>
      <c r="Y1706" s="6"/>
      <c r="Z1706" s="6"/>
    </row>
    <row r="1707" spans="1:26" ht="14.25" customHeight="1" x14ac:dyDescent="0.2">
      <c r="A1707" s="6" t="s">
        <v>1295</v>
      </c>
      <c r="B1707" s="6" t="s">
        <v>64</v>
      </c>
      <c r="C1707" s="6">
        <v>180</v>
      </c>
      <c r="D1707" s="6">
        <v>14546</v>
      </c>
      <c r="E1707" s="35">
        <v>41831</v>
      </c>
      <c r="F1707" s="35">
        <v>44771</v>
      </c>
      <c r="G1707" s="6">
        <v>2940</v>
      </c>
      <c r="H1707" s="6">
        <v>54</v>
      </c>
      <c r="I1707" s="6"/>
      <c r="J1707" s="6"/>
      <c r="K1707" s="6"/>
      <c r="L1707" s="6"/>
      <c r="M1707" s="6"/>
      <c r="N1707" s="6"/>
      <c r="O1707" s="6"/>
      <c r="P1707" s="6"/>
      <c r="Q1707" s="6"/>
      <c r="R1707" s="6"/>
      <c r="S1707" s="6"/>
      <c r="T1707" s="6"/>
      <c r="U1707" s="6"/>
      <c r="V1707" s="6"/>
      <c r="W1707" s="6"/>
      <c r="X1707" s="6"/>
      <c r="Y1707" s="6"/>
      <c r="Z1707" s="6"/>
    </row>
    <row r="1708" spans="1:26" ht="14.25" customHeight="1" x14ac:dyDescent="0.2">
      <c r="A1708" s="6" t="s">
        <v>1080</v>
      </c>
      <c r="B1708" s="6" t="s">
        <v>64</v>
      </c>
      <c r="C1708" s="6">
        <v>298</v>
      </c>
      <c r="D1708" s="6">
        <v>14511</v>
      </c>
      <c r="E1708" s="35">
        <v>41104</v>
      </c>
      <c r="F1708" s="35">
        <v>44263</v>
      </c>
      <c r="G1708" s="6">
        <v>3159</v>
      </c>
      <c r="H1708" s="6">
        <v>46</v>
      </c>
      <c r="I1708" s="6"/>
      <c r="J1708" s="6"/>
      <c r="K1708" s="6"/>
      <c r="L1708" s="6"/>
      <c r="M1708" s="6"/>
      <c r="N1708" s="6"/>
      <c r="O1708" s="6"/>
      <c r="P1708" s="6"/>
      <c r="Q1708" s="6"/>
      <c r="R1708" s="6"/>
      <c r="S1708" s="6"/>
      <c r="T1708" s="6"/>
      <c r="U1708" s="6"/>
      <c r="V1708" s="6"/>
      <c r="W1708" s="6"/>
      <c r="X1708" s="6"/>
      <c r="Y1708" s="6"/>
      <c r="Z1708" s="6"/>
    </row>
    <row r="1709" spans="1:26" ht="14.25" customHeight="1" x14ac:dyDescent="0.2">
      <c r="A1709" s="6" t="s">
        <v>1512</v>
      </c>
      <c r="B1709" s="6" t="s">
        <v>3297</v>
      </c>
      <c r="C1709" s="6">
        <v>112</v>
      </c>
      <c r="D1709" s="6">
        <v>14490</v>
      </c>
      <c r="E1709" s="35">
        <v>42606</v>
      </c>
      <c r="F1709" s="35">
        <v>44453</v>
      </c>
      <c r="G1709" s="6">
        <v>1847</v>
      </c>
      <c r="H1709" s="6">
        <v>64</v>
      </c>
      <c r="I1709" s="6"/>
      <c r="J1709" s="6"/>
      <c r="K1709" s="6"/>
      <c r="L1709" s="6"/>
      <c r="M1709" s="6"/>
      <c r="N1709" s="6"/>
      <c r="O1709" s="6"/>
      <c r="P1709" s="6"/>
      <c r="Q1709" s="6"/>
      <c r="R1709" s="6"/>
      <c r="S1709" s="6"/>
      <c r="T1709" s="6"/>
      <c r="U1709" s="6"/>
      <c r="V1709" s="6"/>
      <c r="W1709" s="6"/>
      <c r="X1709" s="6"/>
      <c r="Y1709" s="6"/>
      <c r="Z1709" s="6"/>
    </row>
    <row r="1710" spans="1:26" ht="14.25" customHeight="1" x14ac:dyDescent="0.2">
      <c r="A1710" s="6" t="s">
        <v>505</v>
      </c>
      <c r="B1710" s="6" t="s">
        <v>3285</v>
      </c>
      <c r="C1710" s="6">
        <v>460</v>
      </c>
      <c r="D1710" s="6">
        <v>14473</v>
      </c>
      <c r="E1710" s="35">
        <v>43233</v>
      </c>
      <c r="F1710" s="35">
        <v>44758</v>
      </c>
      <c r="G1710" s="6">
        <v>1525</v>
      </c>
      <c r="H1710" s="6">
        <v>2</v>
      </c>
      <c r="I1710" s="6"/>
      <c r="J1710" s="6"/>
      <c r="K1710" s="6"/>
      <c r="L1710" s="6"/>
      <c r="M1710" s="6"/>
      <c r="N1710" s="6"/>
      <c r="O1710" s="6"/>
      <c r="P1710" s="6"/>
      <c r="Q1710" s="6"/>
      <c r="R1710" s="6"/>
      <c r="S1710" s="6"/>
      <c r="T1710" s="6"/>
      <c r="U1710" s="6"/>
      <c r="V1710" s="6"/>
      <c r="W1710" s="6"/>
      <c r="X1710" s="6"/>
      <c r="Y1710" s="6"/>
      <c r="Z1710" s="6"/>
    </row>
    <row r="1711" spans="1:26" ht="14.25" customHeight="1" x14ac:dyDescent="0.2">
      <c r="A1711" s="6" t="s">
        <v>1660</v>
      </c>
      <c r="B1711" s="6" t="s">
        <v>3297</v>
      </c>
      <c r="C1711" s="6">
        <v>128</v>
      </c>
      <c r="D1711" s="6">
        <v>14436</v>
      </c>
      <c r="E1711" s="35">
        <v>41179</v>
      </c>
      <c r="F1711" s="35">
        <v>44535</v>
      </c>
      <c r="G1711" s="6">
        <v>3356</v>
      </c>
      <c r="H1711" s="6">
        <v>93</v>
      </c>
      <c r="I1711" s="6"/>
      <c r="J1711" s="6"/>
      <c r="K1711" s="6"/>
      <c r="L1711" s="6"/>
      <c r="M1711" s="6"/>
      <c r="N1711" s="6"/>
      <c r="O1711" s="6"/>
      <c r="P1711" s="6"/>
      <c r="Q1711" s="6"/>
      <c r="R1711" s="6"/>
      <c r="S1711" s="6"/>
      <c r="T1711" s="6"/>
      <c r="U1711" s="6"/>
      <c r="V1711" s="6"/>
      <c r="W1711" s="6"/>
      <c r="X1711" s="6"/>
      <c r="Y1711" s="6"/>
      <c r="Z1711" s="6"/>
    </row>
    <row r="1712" spans="1:26" ht="14.25" customHeight="1" x14ac:dyDescent="0.2">
      <c r="A1712" s="6" t="s">
        <v>635</v>
      </c>
      <c r="B1712" s="6" t="s">
        <v>3285</v>
      </c>
      <c r="C1712" s="6">
        <v>227</v>
      </c>
      <c r="D1712" s="6">
        <v>14425</v>
      </c>
      <c r="E1712" s="35">
        <v>44356</v>
      </c>
      <c r="F1712" s="35">
        <v>44754</v>
      </c>
      <c r="G1712" s="6">
        <v>398</v>
      </c>
      <c r="H1712" s="6">
        <v>33</v>
      </c>
      <c r="I1712" s="6"/>
      <c r="J1712" s="6"/>
      <c r="K1712" s="6"/>
      <c r="L1712" s="6"/>
      <c r="M1712" s="6"/>
      <c r="N1712" s="6"/>
      <c r="O1712" s="6"/>
      <c r="P1712" s="6"/>
      <c r="Q1712" s="6"/>
      <c r="R1712" s="6"/>
      <c r="S1712" s="6"/>
      <c r="T1712" s="6"/>
      <c r="U1712" s="6"/>
      <c r="V1712" s="6"/>
      <c r="W1712" s="6"/>
      <c r="X1712" s="6"/>
      <c r="Y1712" s="6"/>
      <c r="Z1712" s="6"/>
    </row>
    <row r="1713" spans="1:26" ht="14.25" customHeight="1" x14ac:dyDescent="0.2">
      <c r="A1713" s="6" t="s">
        <v>3463</v>
      </c>
      <c r="B1713" s="6" t="s">
        <v>64</v>
      </c>
      <c r="C1713" s="6">
        <v>135</v>
      </c>
      <c r="D1713" s="6">
        <v>14423</v>
      </c>
      <c r="E1713" s="35">
        <v>41594</v>
      </c>
      <c r="F1713" s="35">
        <v>43883</v>
      </c>
      <c r="G1713" s="6">
        <v>2289</v>
      </c>
      <c r="H1713" s="6">
        <v>89</v>
      </c>
      <c r="I1713" s="6"/>
      <c r="J1713" s="6"/>
      <c r="K1713" s="6"/>
      <c r="L1713" s="6"/>
      <c r="M1713" s="6"/>
      <c r="N1713" s="6"/>
      <c r="O1713" s="6"/>
      <c r="P1713" s="6"/>
      <c r="Q1713" s="6"/>
      <c r="R1713" s="6"/>
      <c r="S1713" s="6"/>
      <c r="T1713" s="6"/>
      <c r="U1713" s="6"/>
      <c r="V1713" s="6"/>
      <c r="W1713" s="6"/>
      <c r="X1713" s="6"/>
      <c r="Y1713" s="6"/>
      <c r="Z1713" s="6"/>
    </row>
    <row r="1714" spans="1:26" ht="14.25" customHeight="1" x14ac:dyDescent="0.2">
      <c r="A1714" s="6" t="s">
        <v>1179</v>
      </c>
      <c r="B1714" s="6" t="s">
        <v>64</v>
      </c>
      <c r="C1714" s="6">
        <v>272</v>
      </c>
      <c r="D1714" s="6">
        <v>14402</v>
      </c>
      <c r="E1714" s="35">
        <v>40581</v>
      </c>
      <c r="F1714" s="35">
        <v>43866</v>
      </c>
      <c r="G1714" s="6">
        <v>3285</v>
      </c>
      <c r="H1714" s="6">
        <v>84</v>
      </c>
      <c r="I1714" s="6"/>
      <c r="J1714" s="6"/>
      <c r="K1714" s="6"/>
      <c r="L1714" s="6"/>
      <c r="M1714" s="6"/>
      <c r="N1714" s="6"/>
      <c r="O1714" s="6"/>
      <c r="P1714" s="6"/>
      <c r="Q1714" s="6"/>
      <c r="R1714" s="6"/>
      <c r="S1714" s="6"/>
      <c r="T1714" s="6"/>
      <c r="U1714" s="6"/>
      <c r="V1714" s="6"/>
      <c r="W1714" s="6"/>
      <c r="X1714" s="6"/>
      <c r="Y1714" s="6"/>
      <c r="Z1714" s="6"/>
    </row>
    <row r="1715" spans="1:26" ht="14.25" customHeight="1" x14ac:dyDescent="0.2">
      <c r="A1715" s="6" t="s">
        <v>1636</v>
      </c>
      <c r="B1715" s="6" t="s">
        <v>3297</v>
      </c>
      <c r="C1715" s="6">
        <v>152</v>
      </c>
      <c r="D1715" s="6">
        <v>14372</v>
      </c>
      <c r="E1715" s="35">
        <v>40770</v>
      </c>
      <c r="F1715" s="35">
        <v>42126</v>
      </c>
      <c r="G1715" s="6">
        <v>1356</v>
      </c>
      <c r="H1715" s="6">
        <v>115</v>
      </c>
      <c r="I1715" s="6"/>
      <c r="J1715" s="6"/>
      <c r="K1715" s="6"/>
      <c r="L1715" s="6"/>
      <c r="M1715" s="6"/>
      <c r="N1715" s="6"/>
      <c r="O1715" s="6"/>
      <c r="P1715" s="6"/>
      <c r="Q1715" s="6"/>
      <c r="R1715" s="6"/>
      <c r="S1715" s="6"/>
      <c r="T1715" s="6"/>
      <c r="U1715" s="6"/>
      <c r="V1715" s="6"/>
      <c r="W1715" s="6"/>
      <c r="X1715" s="6"/>
      <c r="Y1715" s="6"/>
      <c r="Z1715" s="6"/>
    </row>
    <row r="1716" spans="1:26" ht="14.25" customHeight="1" x14ac:dyDescent="0.2">
      <c r="A1716" s="6" t="s">
        <v>81</v>
      </c>
      <c r="B1716" s="6" t="s">
        <v>64</v>
      </c>
      <c r="C1716" s="6">
        <v>101</v>
      </c>
      <c r="D1716" s="6">
        <v>14353</v>
      </c>
      <c r="E1716" s="35">
        <v>42425</v>
      </c>
      <c r="F1716" s="35">
        <v>44552</v>
      </c>
      <c r="G1716" s="6">
        <v>2127</v>
      </c>
      <c r="H1716" s="6">
        <v>38</v>
      </c>
      <c r="I1716" s="6"/>
      <c r="J1716" s="6"/>
      <c r="K1716" s="6"/>
      <c r="L1716" s="6"/>
      <c r="M1716" s="6"/>
      <c r="N1716" s="6"/>
      <c r="O1716" s="6"/>
      <c r="P1716" s="6"/>
      <c r="Q1716" s="6"/>
      <c r="R1716" s="6"/>
      <c r="S1716" s="6"/>
      <c r="T1716" s="6"/>
      <c r="U1716" s="6"/>
      <c r="V1716" s="6"/>
      <c r="W1716" s="6"/>
      <c r="X1716" s="6"/>
      <c r="Y1716" s="6"/>
      <c r="Z1716" s="6"/>
    </row>
    <row r="1717" spans="1:26" ht="14.25" customHeight="1" x14ac:dyDescent="0.2">
      <c r="A1717" s="6" t="s">
        <v>1444</v>
      </c>
      <c r="B1717" s="6" t="s">
        <v>64</v>
      </c>
      <c r="C1717" s="6">
        <v>244</v>
      </c>
      <c r="D1717" s="6">
        <v>14333</v>
      </c>
      <c r="E1717" s="35">
        <v>41869</v>
      </c>
      <c r="F1717" s="35">
        <v>42363</v>
      </c>
      <c r="G1717" s="6">
        <v>494</v>
      </c>
      <c r="H1717" s="6">
        <v>191</v>
      </c>
      <c r="I1717" s="6"/>
      <c r="J1717" s="6"/>
      <c r="K1717" s="6"/>
      <c r="L1717" s="6"/>
      <c r="M1717" s="6"/>
      <c r="N1717" s="6"/>
      <c r="O1717" s="6"/>
      <c r="P1717" s="6"/>
      <c r="Q1717" s="6"/>
      <c r="R1717" s="6"/>
      <c r="S1717" s="6"/>
      <c r="T1717" s="6"/>
      <c r="U1717" s="6"/>
      <c r="V1717" s="6"/>
      <c r="W1717" s="6"/>
      <c r="X1717" s="6"/>
      <c r="Y1717" s="6"/>
      <c r="Z1717" s="6"/>
    </row>
    <row r="1718" spans="1:26" ht="14.25" customHeight="1" x14ac:dyDescent="0.2">
      <c r="A1718" s="6" t="s">
        <v>1765</v>
      </c>
      <c r="B1718" s="6" t="s">
        <v>3297</v>
      </c>
      <c r="C1718" s="6">
        <v>140</v>
      </c>
      <c r="D1718" s="6">
        <v>14330</v>
      </c>
      <c r="E1718" s="35">
        <v>42680</v>
      </c>
      <c r="F1718" s="35">
        <v>44546</v>
      </c>
      <c r="G1718" s="6">
        <v>1866</v>
      </c>
      <c r="H1718" s="6">
        <v>128</v>
      </c>
      <c r="I1718" s="6"/>
      <c r="J1718" s="6"/>
      <c r="K1718" s="6"/>
      <c r="L1718" s="6"/>
      <c r="M1718" s="6"/>
      <c r="N1718" s="6"/>
      <c r="O1718" s="6"/>
      <c r="P1718" s="6"/>
      <c r="Q1718" s="6"/>
      <c r="R1718" s="6"/>
      <c r="S1718" s="6"/>
      <c r="T1718" s="6"/>
      <c r="U1718" s="6"/>
      <c r="V1718" s="6"/>
      <c r="W1718" s="6"/>
      <c r="X1718" s="6"/>
      <c r="Y1718" s="6"/>
      <c r="Z1718" s="6"/>
    </row>
    <row r="1719" spans="1:26" ht="14.25" customHeight="1" x14ac:dyDescent="0.2">
      <c r="A1719" s="6" t="s">
        <v>681</v>
      </c>
      <c r="B1719" s="6" t="s">
        <v>64</v>
      </c>
      <c r="C1719" s="6">
        <v>379</v>
      </c>
      <c r="D1719" s="6">
        <v>14330</v>
      </c>
      <c r="E1719" s="35">
        <v>41502</v>
      </c>
      <c r="F1719" s="35">
        <v>43783</v>
      </c>
      <c r="G1719" s="6">
        <v>2281</v>
      </c>
      <c r="H1719" s="6">
        <v>301</v>
      </c>
      <c r="I1719" s="6"/>
      <c r="J1719" s="6"/>
      <c r="K1719" s="6"/>
      <c r="L1719" s="6"/>
      <c r="M1719" s="6"/>
      <c r="N1719" s="6"/>
      <c r="O1719" s="6"/>
      <c r="P1719" s="6"/>
      <c r="Q1719" s="6"/>
      <c r="R1719" s="6"/>
      <c r="S1719" s="6"/>
      <c r="T1719" s="6"/>
      <c r="U1719" s="6"/>
      <c r="V1719" s="6"/>
      <c r="W1719" s="6"/>
      <c r="X1719" s="6"/>
      <c r="Y1719" s="6"/>
      <c r="Z1719" s="6"/>
    </row>
    <row r="1720" spans="1:26" ht="14.25" customHeight="1" x14ac:dyDescent="0.2">
      <c r="A1720" s="6" t="s">
        <v>510</v>
      </c>
      <c r="B1720" s="6" t="s">
        <v>64</v>
      </c>
      <c r="C1720" s="6">
        <v>200</v>
      </c>
      <c r="D1720" s="6">
        <v>14283</v>
      </c>
      <c r="E1720" s="35">
        <v>41859</v>
      </c>
      <c r="F1720" s="35">
        <v>44772</v>
      </c>
      <c r="G1720" s="6">
        <v>2913</v>
      </c>
      <c r="H1720" s="6">
        <v>93</v>
      </c>
      <c r="I1720" s="6"/>
      <c r="J1720" s="6"/>
      <c r="K1720" s="6"/>
      <c r="L1720" s="6"/>
      <c r="M1720" s="6"/>
      <c r="N1720" s="6"/>
      <c r="O1720" s="6"/>
      <c r="P1720" s="6"/>
      <c r="Q1720" s="6"/>
      <c r="R1720" s="6"/>
      <c r="S1720" s="6"/>
      <c r="T1720" s="6"/>
      <c r="U1720" s="6"/>
      <c r="V1720" s="6"/>
      <c r="W1720" s="6"/>
      <c r="X1720" s="6"/>
      <c r="Y1720" s="6"/>
      <c r="Z1720" s="6"/>
    </row>
    <row r="1721" spans="1:26" ht="14.25" customHeight="1" x14ac:dyDescent="0.2">
      <c r="A1721" s="6" t="s">
        <v>704</v>
      </c>
      <c r="B1721" s="6" t="s">
        <v>64</v>
      </c>
      <c r="C1721" s="6">
        <v>128</v>
      </c>
      <c r="D1721" s="6">
        <v>14280</v>
      </c>
      <c r="E1721" s="35">
        <v>40239</v>
      </c>
      <c r="F1721" s="35">
        <v>44545</v>
      </c>
      <c r="G1721" s="6">
        <v>4306</v>
      </c>
      <c r="H1721" s="6">
        <v>55</v>
      </c>
      <c r="I1721" s="6"/>
      <c r="J1721" s="6"/>
      <c r="K1721" s="6"/>
      <c r="L1721" s="6"/>
      <c r="M1721" s="6"/>
      <c r="N1721" s="6"/>
      <c r="O1721" s="6"/>
      <c r="P1721" s="6"/>
      <c r="Q1721" s="6"/>
      <c r="R1721" s="6"/>
      <c r="S1721" s="6"/>
      <c r="T1721" s="6"/>
      <c r="U1721" s="6"/>
      <c r="V1721" s="6"/>
      <c r="W1721" s="6"/>
      <c r="X1721" s="6"/>
      <c r="Y1721" s="6"/>
      <c r="Z1721" s="6"/>
    </row>
    <row r="1722" spans="1:26" ht="14.25" customHeight="1" x14ac:dyDescent="0.2">
      <c r="A1722" s="6" t="s">
        <v>180</v>
      </c>
      <c r="B1722" s="6" t="s">
        <v>64</v>
      </c>
      <c r="C1722" s="6">
        <v>140</v>
      </c>
      <c r="D1722" s="6">
        <v>14258</v>
      </c>
      <c r="E1722" s="35">
        <v>42376</v>
      </c>
      <c r="F1722" s="35">
        <v>43255</v>
      </c>
      <c r="G1722" s="6">
        <v>879</v>
      </c>
      <c r="H1722" s="6">
        <v>85</v>
      </c>
      <c r="I1722" s="6"/>
      <c r="J1722" s="6"/>
      <c r="K1722" s="6"/>
      <c r="L1722" s="6"/>
      <c r="M1722" s="6"/>
      <c r="N1722" s="6"/>
      <c r="O1722" s="6"/>
      <c r="P1722" s="6"/>
      <c r="Q1722" s="6"/>
      <c r="R1722" s="6"/>
      <c r="S1722" s="6"/>
      <c r="T1722" s="6"/>
      <c r="U1722" s="6"/>
      <c r="V1722" s="6"/>
      <c r="W1722" s="6"/>
      <c r="X1722" s="6"/>
      <c r="Y1722" s="6"/>
      <c r="Z1722" s="6"/>
    </row>
    <row r="1723" spans="1:26" ht="14.25" customHeight="1" x14ac:dyDescent="0.2">
      <c r="A1723" s="6" t="s">
        <v>482</v>
      </c>
      <c r="B1723" s="6" t="s">
        <v>3285</v>
      </c>
      <c r="C1723" s="6">
        <v>114</v>
      </c>
      <c r="D1723" s="6">
        <v>14241</v>
      </c>
      <c r="E1723" s="35">
        <v>41252</v>
      </c>
      <c r="F1723" s="35">
        <v>42152</v>
      </c>
      <c r="G1723" s="6">
        <v>900</v>
      </c>
      <c r="H1723" s="6">
        <v>12</v>
      </c>
      <c r="I1723" s="6"/>
      <c r="J1723" s="6"/>
      <c r="K1723" s="6"/>
      <c r="L1723" s="6"/>
      <c r="M1723" s="6"/>
      <c r="N1723" s="6"/>
      <c r="O1723" s="6"/>
      <c r="P1723" s="6"/>
      <c r="Q1723" s="6"/>
      <c r="R1723" s="6"/>
      <c r="S1723" s="6"/>
      <c r="T1723" s="6"/>
      <c r="U1723" s="6"/>
      <c r="V1723" s="6"/>
      <c r="W1723" s="6"/>
      <c r="X1723" s="6"/>
      <c r="Y1723" s="6"/>
      <c r="Z1723" s="6"/>
    </row>
    <row r="1724" spans="1:26" ht="14.25" customHeight="1" x14ac:dyDescent="0.2">
      <c r="A1724" s="6" t="s">
        <v>1508</v>
      </c>
      <c r="B1724" s="6" t="s">
        <v>3297</v>
      </c>
      <c r="C1724" s="6">
        <v>115</v>
      </c>
      <c r="D1724" s="6">
        <v>14228</v>
      </c>
      <c r="E1724" s="35">
        <v>42035</v>
      </c>
      <c r="F1724" s="35">
        <v>44584</v>
      </c>
      <c r="G1724" s="6">
        <v>2549</v>
      </c>
      <c r="H1724" s="6">
        <v>68</v>
      </c>
      <c r="I1724" s="6"/>
      <c r="J1724" s="6"/>
      <c r="K1724" s="6"/>
      <c r="L1724" s="6"/>
      <c r="M1724" s="6"/>
      <c r="N1724" s="6"/>
      <c r="O1724" s="6"/>
      <c r="P1724" s="6"/>
      <c r="Q1724" s="6"/>
      <c r="R1724" s="6"/>
      <c r="S1724" s="6"/>
      <c r="T1724" s="6"/>
      <c r="U1724" s="6"/>
      <c r="V1724" s="6"/>
      <c r="W1724" s="6"/>
      <c r="X1724" s="6"/>
      <c r="Y1724" s="6"/>
      <c r="Z1724" s="6"/>
    </row>
    <row r="1725" spans="1:26" ht="14.25" customHeight="1" x14ac:dyDescent="0.2">
      <c r="A1725" s="6" t="s">
        <v>612</v>
      </c>
      <c r="B1725" s="6" t="s">
        <v>64</v>
      </c>
      <c r="C1725" s="6">
        <v>361</v>
      </c>
      <c r="D1725" s="6">
        <v>14218</v>
      </c>
      <c r="E1725" s="35">
        <v>40140</v>
      </c>
      <c r="F1725" s="35">
        <v>40593</v>
      </c>
      <c r="G1725" s="6">
        <v>453</v>
      </c>
      <c r="H1725" s="6">
        <v>186</v>
      </c>
      <c r="I1725" s="6"/>
      <c r="J1725" s="6"/>
      <c r="K1725" s="6"/>
      <c r="L1725" s="6"/>
      <c r="M1725" s="6"/>
      <c r="N1725" s="6"/>
      <c r="O1725" s="6"/>
      <c r="P1725" s="6"/>
      <c r="Q1725" s="6"/>
      <c r="R1725" s="6"/>
      <c r="S1725" s="6"/>
      <c r="T1725" s="6"/>
      <c r="U1725" s="6"/>
      <c r="V1725" s="6"/>
      <c r="W1725" s="6"/>
      <c r="X1725" s="6"/>
      <c r="Y1725" s="6"/>
      <c r="Z1725" s="6"/>
    </row>
    <row r="1726" spans="1:26" ht="14.25" customHeight="1" x14ac:dyDescent="0.2">
      <c r="A1726" s="6" t="s">
        <v>1635</v>
      </c>
      <c r="B1726" s="6" t="s">
        <v>3297</v>
      </c>
      <c r="C1726" s="6">
        <v>170</v>
      </c>
      <c r="D1726" s="6">
        <v>14179</v>
      </c>
      <c r="E1726" s="35">
        <v>36582</v>
      </c>
      <c r="F1726" s="35">
        <v>44552</v>
      </c>
      <c r="G1726" s="6">
        <v>7970</v>
      </c>
      <c r="H1726" s="6">
        <v>88</v>
      </c>
      <c r="I1726" s="6"/>
      <c r="J1726" s="6"/>
      <c r="K1726" s="6"/>
      <c r="L1726" s="6"/>
      <c r="M1726" s="6"/>
      <c r="N1726" s="6"/>
      <c r="O1726" s="6"/>
      <c r="P1726" s="6"/>
      <c r="Q1726" s="6"/>
      <c r="R1726" s="6"/>
      <c r="S1726" s="6"/>
      <c r="T1726" s="6"/>
      <c r="U1726" s="6"/>
      <c r="V1726" s="6"/>
      <c r="W1726" s="6"/>
      <c r="X1726" s="6"/>
      <c r="Y1726" s="6"/>
      <c r="Z1726" s="6"/>
    </row>
    <row r="1727" spans="1:26" ht="14.25" customHeight="1" x14ac:dyDescent="0.2">
      <c r="A1727" s="6" t="s">
        <v>843</v>
      </c>
      <c r="B1727" s="6" t="s">
        <v>64</v>
      </c>
      <c r="C1727" s="6">
        <v>344</v>
      </c>
      <c r="D1727" s="6">
        <v>14090</v>
      </c>
      <c r="E1727" s="35">
        <v>41695</v>
      </c>
      <c r="F1727" s="35">
        <v>44774</v>
      </c>
      <c r="G1727" s="6">
        <v>3079</v>
      </c>
      <c r="H1727" s="6">
        <v>125</v>
      </c>
      <c r="I1727" s="6"/>
      <c r="J1727" s="6"/>
      <c r="K1727" s="6"/>
      <c r="L1727" s="6"/>
      <c r="M1727" s="6"/>
      <c r="N1727" s="6"/>
      <c r="O1727" s="6"/>
      <c r="P1727" s="6"/>
      <c r="Q1727" s="6"/>
      <c r="R1727" s="6"/>
      <c r="S1727" s="6"/>
      <c r="T1727" s="6"/>
      <c r="U1727" s="6"/>
      <c r="V1727" s="6"/>
      <c r="W1727" s="6"/>
      <c r="X1727" s="6"/>
      <c r="Y1727" s="6"/>
      <c r="Z1727" s="6"/>
    </row>
    <row r="1728" spans="1:26" ht="14.25" customHeight="1" x14ac:dyDescent="0.2">
      <c r="A1728" s="6" t="s">
        <v>1044</v>
      </c>
      <c r="B1728" s="6" t="s">
        <v>64</v>
      </c>
      <c r="C1728" s="6">
        <v>192</v>
      </c>
      <c r="D1728" s="6">
        <v>14073</v>
      </c>
      <c r="E1728" s="35">
        <v>42384</v>
      </c>
      <c r="F1728" s="35">
        <v>42933</v>
      </c>
      <c r="G1728" s="6">
        <v>549</v>
      </c>
      <c r="H1728" s="6">
        <v>106</v>
      </c>
      <c r="I1728" s="6"/>
      <c r="J1728" s="6"/>
      <c r="K1728" s="6"/>
      <c r="L1728" s="6"/>
      <c r="M1728" s="6"/>
      <c r="N1728" s="6"/>
      <c r="O1728" s="6"/>
      <c r="P1728" s="6"/>
      <c r="Q1728" s="6"/>
      <c r="R1728" s="6"/>
      <c r="S1728" s="6"/>
      <c r="T1728" s="6"/>
      <c r="U1728" s="6"/>
      <c r="V1728" s="6"/>
      <c r="W1728" s="6"/>
      <c r="X1728" s="6"/>
      <c r="Y1728" s="6"/>
      <c r="Z1728" s="6"/>
    </row>
    <row r="1729" spans="1:26" ht="14.25" customHeight="1" x14ac:dyDescent="0.2">
      <c r="A1729" s="6" t="s">
        <v>533</v>
      </c>
      <c r="B1729" s="6" t="s">
        <v>64</v>
      </c>
      <c r="C1729" s="6">
        <v>271</v>
      </c>
      <c r="D1729" s="6">
        <v>14052</v>
      </c>
      <c r="E1729" s="35">
        <v>43365</v>
      </c>
      <c r="F1729" s="35">
        <v>44100</v>
      </c>
      <c r="G1729" s="6">
        <v>735</v>
      </c>
      <c r="H1729" s="6">
        <v>157</v>
      </c>
      <c r="I1729" s="6"/>
      <c r="J1729" s="6"/>
      <c r="K1729" s="6"/>
      <c r="L1729" s="6"/>
      <c r="M1729" s="6"/>
      <c r="N1729" s="6"/>
      <c r="O1729" s="6"/>
      <c r="P1729" s="6"/>
      <c r="Q1729" s="6"/>
      <c r="R1729" s="6"/>
      <c r="S1729" s="6"/>
      <c r="T1729" s="6"/>
      <c r="U1729" s="6"/>
      <c r="V1729" s="6"/>
      <c r="W1729" s="6"/>
      <c r="X1729" s="6"/>
      <c r="Y1729" s="6"/>
      <c r="Z1729" s="6"/>
    </row>
    <row r="1730" spans="1:26" ht="14.25" customHeight="1" x14ac:dyDescent="0.2">
      <c r="A1730" s="6" t="s">
        <v>3464</v>
      </c>
      <c r="B1730" s="6" t="s">
        <v>64</v>
      </c>
      <c r="C1730" s="6">
        <v>253</v>
      </c>
      <c r="D1730" s="6">
        <v>13731</v>
      </c>
      <c r="E1730" s="35">
        <v>43720</v>
      </c>
      <c r="F1730" s="35">
        <v>44267</v>
      </c>
      <c r="G1730" s="6">
        <v>547</v>
      </c>
      <c r="H1730" s="6">
        <v>52</v>
      </c>
      <c r="I1730" s="6"/>
      <c r="J1730" s="6"/>
      <c r="K1730" s="6"/>
      <c r="L1730" s="6"/>
      <c r="M1730" s="6"/>
      <c r="N1730" s="6"/>
      <c r="O1730" s="6"/>
      <c r="P1730" s="6"/>
      <c r="Q1730" s="6"/>
      <c r="R1730" s="6"/>
      <c r="S1730" s="6"/>
      <c r="T1730" s="6"/>
      <c r="U1730" s="6"/>
      <c r="V1730" s="6"/>
      <c r="W1730" s="6"/>
      <c r="X1730" s="6"/>
      <c r="Y1730" s="6"/>
      <c r="Z1730" s="6"/>
    </row>
    <row r="1731" spans="1:26" ht="14.25" customHeight="1" x14ac:dyDescent="0.2">
      <c r="A1731" s="6" t="s">
        <v>1130</v>
      </c>
      <c r="B1731" s="6" t="s">
        <v>64</v>
      </c>
      <c r="C1731" s="6">
        <v>319</v>
      </c>
      <c r="D1731" s="6">
        <v>13717</v>
      </c>
      <c r="E1731" s="35">
        <v>40664</v>
      </c>
      <c r="F1731" s="35">
        <v>44661</v>
      </c>
      <c r="G1731" s="6">
        <v>3997</v>
      </c>
      <c r="H1731" s="6">
        <v>101</v>
      </c>
      <c r="I1731" s="6"/>
      <c r="J1731" s="6"/>
      <c r="K1731" s="6"/>
      <c r="L1731" s="6"/>
      <c r="M1731" s="6"/>
      <c r="N1731" s="6"/>
      <c r="O1731" s="6"/>
      <c r="P1731" s="6"/>
      <c r="Q1731" s="6"/>
      <c r="R1731" s="6"/>
      <c r="S1731" s="6"/>
      <c r="T1731" s="6"/>
      <c r="U1731" s="6"/>
      <c r="V1731" s="6"/>
      <c r="W1731" s="6"/>
      <c r="X1731" s="6"/>
      <c r="Y1731" s="6"/>
      <c r="Z1731" s="6"/>
    </row>
    <row r="1732" spans="1:26" ht="14.25" customHeight="1" x14ac:dyDescent="0.2">
      <c r="A1732" s="6" t="s">
        <v>924</v>
      </c>
      <c r="B1732" s="6" t="s">
        <v>64</v>
      </c>
      <c r="C1732" s="6">
        <v>173</v>
      </c>
      <c r="D1732" s="6">
        <v>13715</v>
      </c>
      <c r="E1732" s="35">
        <v>42684</v>
      </c>
      <c r="F1732" s="35">
        <v>44707</v>
      </c>
      <c r="G1732" s="6">
        <v>2023</v>
      </c>
      <c r="H1732" s="6">
        <v>85</v>
      </c>
      <c r="I1732" s="6"/>
      <c r="J1732" s="6"/>
      <c r="K1732" s="6"/>
      <c r="L1732" s="6"/>
      <c r="M1732" s="6"/>
      <c r="N1732" s="6"/>
      <c r="O1732" s="6"/>
      <c r="P1732" s="6"/>
      <c r="Q1732" s="6"/>
      <c r="R1732" s="6"/>
      <c r="S1732" s="6"/>
      <c r="T1732" s="6"/>
      <c r="U1732" s="6"/>
      <c r="V1732" s="6"/>
      <c r="W1732" s="6"/>
      <c r="X1732" s="6"/>
      <c r="Y1732" s="6"/>
      <c r="Z1732" s="6"/>
    </row>
    <row r="1733" spans="1:26" ht="14.25" customHeight="1" x14ac:dyDescent="0.2">
      <c r="A1733" s="6" t="s">
        <v>956</v>
      </c>
      <c r="B1733" s="6" t="s">
        <v>3285</v>
      </c>
      <c r="C1733" s="6">
        <v>113</v>
      </c>
      <c r="D1733" s="6">
        <v>13703</v>
      </c>
      <c r="E1733" s="35">
        <v>41849</v>
      </c>
      <c r="F1733" s="35">
        <v>44287</v>
      </c>
      <c r="G1733" s="6">
        <v>2438</v>
      </c>
      <c r="H1733" s="6">
        <v>25</v>
      </c>
      <c r="I1733" s="6"/>
      <c r="J1733" s="6"/>
      <c r="K1733" s="6"/>
      <c r="L1733" s="6"/>
      <c r="M1733" s="6"/>
      <c r="N1733" s="6"/>
      <c r="O1733" s="6"/>
      <c r="P1733" s="6"/>
      <c r="Q1733" s="6"/>
      <c r="R1733" s="6"/>
      <c r="S1733" s="6"/>
      <c r="T1733" s="6"/>
      <c r="U1733" s="6"/>
      <c r="V1733" s="6"/>
      <c r="W1733" s="6"/>
      <c r="X1733" s="6"/>
      <c r="Y1733" s="6"/>
      <c r="Z1733" s="6"/>
    </row>
    <row r="1734" spans="1:26" ht="14.25" customHeight="1" x14ac:dyDescent="0.2">
      <c r="A1734" s="6" t="s">
        <v>591</v>
      </c>
      <c r="B1734" s="6" t="s">
        <v>64</v>
      </c>
      <c r="C1734" s="6">
        <v>350</v>
      </c>
      <c r="D1734" s="6">
        <v>13688</v>
      </c>
      <c r="E1734" s="35">
        <v>43382</v>
      </c>
      <c r="F1734" s="35">
        <v>44758</v>
      </c>
      <c r="G1734" s="6">
        <v>1376</v>
      </c>
      <c r="H1734" s="6">
        <v>152</v>
      </c>
      <c r="I1734" s="6"/>
      <c r="J1734" s="6"/>
      <c r="K1734" s="6"/>
      <c r="L1734" s="6"/>
      <c r="M1734" s="6"/>
      <c r="N1734" s="6"/>
      <c r="O1734" s="6"/>
      <c r="P1734" s="6"/>
      <c r="Q1734" s="6"/>
      <c r="R1734" s="6"/>
      <c r="S1734" s="6"/>
      <c r="T1734" s="6"/>
      <c r="U1734" s="6"/>
      <c r="V1734" s="6"/>
      <c r="W1734" s="6"/>
      <c r="X1734" s="6"/>
      <c r="Y1734" s="6"/>
      <c r="Z1734" s="6"/>
    </row>
    <row r="1735" spans="1:26" ht="14.25" customHeight="1" x14ac:dyDescent="0.2">
      <c r="A1735" s="6" t="s">
        <v>76</v>
      </c>
      <c r="B1735" s="6" t="s">
        <v>64</v>
      </c>
      <c r="C1735" s="6">
        <v>186</v>
      </c>
      <c r="D1735" s="6">
        <v>13682</v>
      </c>
      <c r="E1735" s="35">
        <v>42535</v>
      </c>
      <c r="F1735" s="35">
        <v>44639</v>
      </c>
      <c r="G1735" s="6">
        <v>2104</v>
      </c>
      <c r="H1735" s="6">
        <v>94</v>
      </c>
      <c r="I1735" s="6"/>
      <c r="J1735" s="6"/>
      <c r="K1735" s="6"/>
      <c r="L1735" s="6"/>
      <c r="M1735" s="6"/>
      <c r="N1735" s="6"/>
      <c r="O1735" s="6"/>
      <c r="P1735" s="6"/>
      <c r="Q1735" s="6"/>
      <c r="R1735" s="6"/>
      <c r="S1735" s="6"/>
      <c r="T1735" s="6"/>
      <c r="U1735" s="6"/>
      <c r="V1735" s="6"/>
      <c r="W1735" s="6"/>
      <c r="X1735" s="6"/>
      <c r="Y1735" s="6"/>
      <c r="Z1735" s="6"/>
    </row>
    <row r="1736" spans="1:26" ht="14.25" customHeight="1" x14ac:dyDescent="0.2">
      <c r="A1736" s="6" t="s">
        <v>1410</v>
      </c>
      <c r="B1736" s="6" t="s">
        <v>64</v>
      </c>
      <c r="C1736" s="6">
        <v>122</v>
      </c>
      <c r="D1736" s="6">
        <v>13674</v>
      </c>
      <c r="E1736" s="35">
        <v>39637</v>
      </c>
      <c r="F1736" s="35">
        <v>44116</v>
      </c>
      <c r="G1736" s="6">
        <v>4479</v>
      </c>
      <c r="H1736" s="6">
        <v>81</v>
      </c>
      <c r="I1736" s="6"/>
      <c r="J1736" s="6"/>
      <c r="K1736" s="6"/>
      <c r="L1736" s="6"/>
      <c r="M1736" s="6"/>
      <c r="N1736" s="6"/>
      <c r="O1736" s="6"/>
      <c r="P1736" s="6"/>
      <c r="Q1736" s="6"/>
      <c r="R1736" s="6"/>
      <c r="S1736" s="6"/>
      <c r="T1736" s="6"/>
      <c r="U1736" s="6"/>
      <c r="V1736" s="6"/>
      <c r="W1736" s="6"/>
      <c r="X1736" s="6"/>
      <c r="Y1736" s="6"/>
      <c r="Z1736" s="6"/>
    </row>
    <row r="1737" spans="1:26" ht="14.25" customHeight="1" x14ac:dyDescent="0.2">
      <c r="A1737" s="6" t="s">
        <v>1617</v>
      </c>
      <c r="B1737" s="6" t="s">
        <v>3297</v>
      </c>
      <c r="C1737" s="6">
        <v>135</v>
      </c>
      <c r="D1737" s="6">
        <v>13627</v>
      </c>
      <c r="E1737" s="35">
        <v>41867</v>
      </c>
      <c r="F1737" s="35">
        <v>44572</v>
      </c>
      <c r="G1737" s="6">
        <v>2705</v>
      </c>
      <c r="H1737" s="6">
        <v>60</v>
      </c>
      <c r="I1737" s="6"/>
      <c r="J1737" s="6"/>
      <c r="K1737" s="6"/>
      <c r="L1737" s="6"/>
      <c r="M1737" s="6"/>
      <c r="N1737" s="6"/>
      <c r="O1737" s="6"/>
      <c r="P1737" s="6"/>
      <c r="Q1737" s="6"/>
      <c r="R1737" s="6"/>
      <c r="S1737" s="6"/>
      <c r="T1737" s="6"/>
      <c r="U1737" s="6"/>
      <c r="V1737" s="6"/>
      <c r="W1737" s="6"/>
      <c r="X1737" s="6"/>
      <c r="Y1737" s="6"/>
      <c r="Z1737" s="6"/>
    </row>
    <row r="1738" spans="1:26" ht="14.25" customHeight="1" x14ac:dyDescent="0.2">
      <c r="A1738" s="6" t="s">
        <v>723</v>
      </c>
      <c r="B1738" s="6" t="s">
        <v>64</v>
      </c>
      <c r="C1738" s="6">
        <v>227</v>
      </c>
      <c r="D1738" s="6">
        <v>13575</v>
      </c>
      <c r="E1738" s="35">
        <v>42952</v>
      </c>
      <c r="F1738" s="35">
        <v>44715</v>
      </c>
      <c r="G1738" s="6">
        <v>1763</v>
      </c>
      <c r="H1738" s="6">
        <v>90</v>
      </c>
      <c r="I1738" s="6"/>
      <c r="J1738" s="6"/>
      <c r="K1738" s="6"/>
      <c r="L1738" s="6"/>
      <c r="M1738" s="6"/>
      <c r="N1738" s="6"/>
      <c r="O1738" s="6"/>
      <c r="P1738" s="6"/>
      <c r="Q1738" s="6"/>
      <c r="R1738" s="6"/>
      <c r="S1738" s="6"/>
      <c r="T1738" s="6"/>
      <c r="U1738" s="6"/>
      <c r="V1738" s="6"/>
      <c r="W1738" s="6"/>
      <c r="X1738" s="6"/>
      <c r="Y1738" s="6"/>
      <c r="Z1738" s="6"/>
    </row>
    <row r="1739" spans="1:26" ht="14.25" customHeight="1" x14ac:dyDescent="0.2">
      <c r="A1739" s="6" t="s">
        <v>1497</v>
      </c>
      <c r="B1739" s="6" t="s">
        <v>3297</v>
      </c>
      <c r="C1739" s="6">
        <v>125</v>
      </c>
      <c r="D1739" s="6">
        <v>13552</v>
      </c>
      <c r="E1739" s="35">
        <v>43255</v>
      </c>
      <c r="F1739" s="35">
        <v>43929</v>
      </c>
      <c r="G1739" s="6">
        <v>674</v>
      </c>
      <c r="H1739" s="6">
        <v>80</v>
      </c>
      <c r="I1739" s="6"/>
      <c r="J1739" s="6"/>
      <c r="K1739" s="6"/>
      <c r="L1739" s="6"/>
      <c r="M1739" s="6"/>
      <c r="N1739" s="6"/>
      <c r="O1739" s="6"/>
      <c r="P1739" s="6"/>
      <c r="Q1739" s="6"/>
      <c r="R1739" s="6"/>
      <c r="S1739" s="6"/>
      <c r="T1739" s="6"/>
      <c r="U1739" s="6"/>
      <c r="V1739" s="6"/>
      <c r="W1739" s="6"/>
      <c r="X1739" s="6"/>
      <c r="Y1739" s="6"/>
      <c r="Z1739" s="6"/>
    </row>
    <row r="1740" spans="1:26" ht="14.25" customHeight="1" x14ac:dyDescent="0.2">
      <c r="A1740" s="6" t="s">
        <v>1211</v>
      </c>
      <c r="B1740" s="6" t="s">
        <v>64</v>
      </c>
      <c r="C1740" s="6">
        <v>268</v>
      </c>
      <c r="D1740" s="6">
        <v>13546</v>
      </c>
      <c r="E1740" s="35">
        <v>43363</v>
      </c>
      <c r="F1740" s="35">
        <v>44551</v>
      </c>
      <c r="G1740" s="6">
        <v>1188</v>
      </c>
      <c r="H1740" s="6">
        <v>136</v>
      </c>
      <c r="I1740" s="6"/>
      <c r="J1740" s="6"/>
      <c r="K1740" s="6"/>
      <c r="L1740" s="6"/>
      <c r="M1740" s="6"/>
      <c r="N1740" s="6"/>
      <c r="O1740" s="6"/>
      <c r="P1740" s="6"/>
      <c r="Q1740" s="6"/>
      <c r="R1740" s="6"/>
      <c r="S1740" s="6"/>
      <c r="T1740" s="6"/>
      <c r="U1740" s="6"/>
      <c r="V1740" s="6"/>
      <c r="W1740" s="6"/>
      <c r="X1740" s="6"/>
      <c r="Y1740" s="6"/>
      <c r="Z1740" s="6"/>
    </row>
    <row r="1741" spans="1:26" ht="14.25" customHeight="1" x14ac:dyDescent="0.2">
      <c r="A1741" s="6" t="s">
        <v>1241</v>
      </c>
      <c r="B1741" s="6" t="s">
        <v>64</v>
      </c>
      <c r="C1741" s="6">
        <v>256</v>
      </c>
      <c r="D1741" s="6">
        <v>13543</v>
      </c>
      <c r="E1741" s="35">
        <v>38456</v>
      </c>
      <c r="F1741" s="35">
        <v>44637</v>
      </c>
      <c r="G1741" s="6">
        <v>6181</v>
      </c>
      <c r="H1741" s="6">
        <v>141</v>
      </c>
      <c r="I1741" s="6"/>
      <c r="J1741" s="6"/>
      <c r="K1741" s="6"/>
      <c r="L1741" s="6"/>
      <c r="M1741" s="6"/>
      <c r="N1741" s="6"/>
      <c r="O1741" s="6"/>
      <c r="P1741" s="6"/>
      <c r="Q1741" s="6"/>
      <c r="R1741" s="6"/>
      <c r="S1741" s="6"/>
      <c r="T1741" s="6"/>
      <c r="U1741" s="6"/>
      <c r="V1741" s="6"/>
      <c r="W1741" s="6"/>
      <c r="X1741" s="6"/>
      <c r="Y1741" s="6"/>
      <c r="Z1741" s="6"/>
    </row>
    <row r="1742" spans="1:26" ht="14.25" customHeight="1" x14ac:dyDescent="0.2">
      <c r="A1742" s="6" t="s">
        <v>238</v>
      </c>
      <c r="B1742" s="6" t="s">
        <v>3285</v>
      </c>
      <c r="C1742" s="6">
        <v>164</v>
      </c>
      <c r="D1742" s="6">
        <v>13528</v>
      </c>
      <c r="E1742" s="35">
        <v>41491</v>
      </c>
      <c r="F1742" s="35">
        <v>44727</v>
      </c>
      <c r="G1742" s="6">
        <v>3236</v>
      </c>
      <c r="H1742" s="6">
        <v>88</v>
      </c>
      <c r="I1742" s="6"/>
      <c r="J1742" s="6"/>
      <c r="K1742" s="6"/>
      <c r="L1742" s="6"/>
      <c r="M1742" s="6"/>
      <c r="N1742" s="6"/>
      <c r="O1742" s="6"/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</row>
    <row r="1743" spans="1:26" ht="14.25" customHeight="1" x14ac:dyDescent="0.2">
      <c r="A1743" s="6" t="s">
        <v>978</v>
      </c>
      <c r="B1743" s="6" t="s">
        <v>64</v>
      </c>
      <c r="C1743" s="6">
        <v>172</v>
      </c>
      <c r="D1743" s="6">
        <v>13498</v>
      </c>
      <c r="E1743" s="35">
        <v>41731</v>
      </c>
      <c r="F1743" s="35">
        <v>44614</v>
      </c>
      <c r="G1743" s="6">
        <v>2883</v>
      </c>
      <c r="H1743" s="6">
        <v>114</v>
      </c>
      <c r="I1743" s="6"/>
      <c r="J1743" s="6"/>
      <c r="K1743" s="6"/>
      <c r="L1743" s="6"/>
      <c r="M1743" s="6"/>
      <c r="N1743" s="6"/>
      <c r="O1743" s="6"/>
      <c r="P1743" s="6"/>
      <c r="Q1743" s="6"/>
      <c r="R1743" s="6"/>
      <c r="S1743" s="6"/>
      <c r="T1743" s="6"/>
      <c r="U1743" s="6"/>
      <c r="V1743" s="6"/>
      <c r="W1743" s="6"/>
      <c r="X1743" s="6"/>
      <c r="Y1743" s="6"/>
      <c r="Z1743" s="6"/>
    </row>
    <row r="1744" spans="1:26" ht="14.25" customHeight="1" x14ac:dyDescent="0.2">
      <c r="A1744" s="6" t="s">
        <v>572</v>
      </c>
      <c r="B1744" s="6" t="s">
        <v>64</v>
      </c>
      <c r="C1744" s="6">
        <v>325</v>
      </c>
      <c r="D1744" s="6">
        <v>13448</v>
      </c>
      <c r="E1744" s="35">
        <v>41412</v>
      </c>
      <c r="F1744" s="35">
        <v>44150</v>
      </c>
      <c r="G1744" s="6">
        <v>2738</v>
      </c>
      <c r="H1744" s="6">
        <v>121</v>
      </c>
      <c r="I1744" s="6"/>
      <c r="J1744" s="6"/>
      <c r="K1744" s="6"/>
      <c r="L1744" s="6"/>
      <c r="M1744" s="6"/>
      <c r="N1744" s="6"/>
      <c r="O1744" s="6"/>
      <c r="P1744" s="6"/>
      <c r="Q1744" s="6"/>
      <c r="R1744" s="6"/>
      <c r="S1744" s="6"/>
      <c r="T1744" s="6"/>
      <c r="U1744" s="6"/>
      <c r="V1744" s="6"/>
      <c r="W1744" s="6"/>
      <c r="X1744" s="6"/>
      <c r="Y1744" s="6"/>
      <c r="Z1744" s="6"/>
    </row>
    <row r="1745" spans="1:26" ht="14.25" customHeight="1" x14ac:dyDescent="0.2">
      <c r="A1745" s="6" t="s">
        <v>1288</v>
      </c>
      <c r="B1745" s="6" t="s">
        <v>64</v>
      </c>
      <c r="C1745" s="6">
        <v>684</v>
      </c>
      <c r="D1745" s="6">
        <v>13432</v>
      </c>
      <c r="E1745" s="35">
        <v>43166</v>
      </c>
      <c r="F1745" s="35">
        <v>44571</v>
      </c>
      <c r="G1745" s="6">
        <v>1405</v>
      </c>
      <c r="H1745" s="6">
        <v>20</v>
      </c>
      <c r="I1745" s="6"/>
      <c r="J1745" s="6"/>
      <c r="K1745" s="6"/>
      <c r="L1745" s="6"/>
      <c r="M1745" s="6"/>
      <c r="N1745" s="6"/>
      <c r="O1745" s="6"/>
      <c r="P1745" s="6"/>
      <c r="Q1745" s="6"/>
      <c r="R1745" s="6"/>
      <c r="S1745" s="6"/>
      <c r="T1745" s="6"/>
      <c r="U1745" s="6"/>
      <c r="V1745" s="6"/>
      <c r="W1745" s="6"/>
      <c r="X1745" s="6"/>
      <c r="Y1745" s="6"/>
      <c r="Z1745" s="6"/>
    </row>
    <row r="1746" spans="1:26" ht="14.25" customHeight="1" x14ac:dyDescent="0.2">
      <c r="A1746" s="6" t="s">
        <v>1721</v>
      </c>
      <c r="B1746" s="6" t="s">
        <v>3297</v>
      </c>
      <c r="C1746" s="6">
        <v>107</v>
      </c>
      <c r="D1746" s="6">
        <v>13431</v>
      </c>
      <c r="E1746" s="35">
        <v>40133</v>
      </c>
      <c r="F1746" s="35">
        <v>43830</v>
      </c>
      <c r="G1746" s="6">
        <v>3697</v>
      </c>
      <c r="H1746" s="6">
        <v>75</v>
      </c>
      <c r="I1746" s="6"/>
      <c r="J1746" s="6"/>
      <c r="K1746" s="6"/>
      <c r="L1746" s="6"/>
      <c r="M1746" s="6"/>
      <c r="N1746" s="6"/>
      <c r="O1746" s="6"/>
      <c r="P1746" s="6"/>
      <c r="Q1746" s="6"/>
      <c r="R1746" s="6"/>
      <c r="S1746" s="6"/>
      <c r="T1746" s="6"/>
      <c r="U1746" s="6"/>
      <c r="V1746" s="6"/>
      <c r="W1746" s="6"/>
      <c r="X1746" s="6"/>
      <c r="Y1746" s="6"/>
      <c r="Z1746" s="6"/>
    </row>
    <row r="1747" spans="1:26" ht="14.25" customHeight="1" x14ac:dyDescent="0.2">
      <c r="A1747" s="6" t="s">
        <v>1400</v>
      </c>
      <c r="B1747" s="6" t="s">
        <v>64</v>
      </c>
      <c r="C1747" s="6">
        <v>192</v>
      </c>
      <c r="D1747" s="6">
        <v>13384</v>
      </c>
      <c r="E1747" s="35">
        <v>42457</v>
      </c>
      <c r="F1747" s="35">
        <v>43721</v>
      </c>
      <c r="G1747" s="6">
        <v>1264</v>
      </c>
      <c r="H1747" s="6">
        <v>91</v>
      </c>
      <c r="I1747" s="6"/>
      <c r="J1747" s="6"/>
      <c r="K1747" s="6"/>
      <c r="L1747" s="6"/>
      <c r="M1747" s="6"/>
      <c r="N1747" s="6"/>
      <c r="O1747" s="6"/>
      <c r="P1747" s="6"/>
      <c r="Q1747" s="6"/>
      <c r="R1747" s="6"/>
      <c r="S1747" s="6"/>
      <c r="T1747" s="6"/>
      <c r="U1747" s="6"/>
      <c r="V1747" s="6"/>
      <c r="W1747" s="6"/>
      <c r="X1747" s="6"/>
      <c r="Y1747" s="6"/>
      <c r="Z1747" s="6"/>
    </row>
    <row r="1748" spans="1:26" ht="14.25" customHeight="1" x14ac:dyDescent="0.2">
      <c r="A1748" s="6" t="s">
        <v>1597</v>
      </c>
      <c r="B1748" s="6" t="s">
        <v>3297</v>
      </c>
      <c r="C1748" s="6">
        <v>114</v>
      </c>
      <c r="D1748" s="6">
        <v>13367</v>
      </c>
      <c r="E1748" s="35">
        <v>40881</v>
      </c>
      <c r="F1748" s="35">
        <v>44522</v>
      </c>
      <c r="G1748" s="6">
        <v>3641</v>
      </c>
      <c r="H1748" s="6">
        <v>71</v>
      </c>
      <c r="I1748" s="6"/>
      <c r="J1748" s="6"/>
      <c r="K1748" s="6"/>
      <c r="L1748" s="6"/>
      <c r="M1748" s="6"/>
      <c r="N1748" s="6"/>
      <c r="O1748" s="6"/>
      <c r="P1748" s="6"/>
      <c r="Q1748" s="6"/>
      <c r="R1748" s="6"/>
      <c r="S1748" s="6"/>
      <c r="T1748" s="6"/>
      <c r="U1748" s="6"/>
      <c r="V1748" s="6"/>
      <c r="W1748" s="6"/>
      <c r="X1748" s="6"/>
      <c r="Y1748" s="6"/>
      <c r="Z1748" s="6"/>
    </row>
    <row r="1749" spans="1:26" ht="14.25" customHeight="1" x14ac:dyDescent="0.2">
      <c r="A1749" s="6" t="s">
        <v>3465</v>
      </c>
      <c r="B1749" s="6" t="s">
        <v>64</v>
      </c>
      <c r="C1749" s="6">
        <v>156</v>
      </c>
      <c r="D1749" s="6">
        <v>13336</v>
      </c>
      <c r="E1749" s="35">
        <v>41338</v>
      </c>
      <c r="F1749" s="35">
        <v>44055</v>
      </c>
      <c r="G1749" s="6">
        <v>2717</v>
      </c>
      <c r="H1749" s="6">
        <v>27</v>
      </c>
      <c r="I1749" s="6"/>
      <c r="J1749" s="6"/>
      <c r="K1749" s="6"/>
      <c r="L1749" s="6"/>
      <c r="M1749" s="6"/>
      <c r="N1749" s="6"/>
      <c r="O1749" s="6"/>
      <c r="P1749" s="6"/>
      <c r="Q1749" s="6"/>
      <c r="R1749" s="6"/>
      <c r="S1749" s="6"/>
      <c r="T1749" s="6"/>
      <c r="U1749" s="6"/>
      <c r="V1749" s="6"/>
      <c r="W1749" s="6"/>
      <c r="X1749" s="6"/>
      <c r="Y1749" s="6"/>
      <c r="Z1749" s="6"/>
    </row>
    <row r="1750" spans="1:26" ht="14.25" customHeight="1" x14ac:dyDescent="0.2">
      <c r="A1750" s="6" t="s">
        <v>1607</v>
      </c>
      <c r="B1750" s="6" t="s">
        <v>3297</v>
      </c>
      <c r="C1750" s="6">
        <v>123</v>
      </c>
      <c r="D1750" s="6">
        <v>13274</v>
      </c>
      <c r="E1750" s="35">
        <v>42010</v>
      </c>
      <c r="F1750" s="35">
        <v>44253</v>
      </c>
      <c r="G1750" s="6">
        <v>2243</v>
      </c>
      <c r="H1750" s="6">
        <v>56</v>
      </c>
      <c r="I1750" s="6"/>
      <c r="J1750" s="6"/>
      <c r="K1750" s="6"/>
      <c r="L1750" s="6"/>
      <c r="M1750" s="6"/>
      <c r="N1750" s="6"/>
      <c r="O1750" s="6"/>
      <c r="P1750" s="6"/>
      <c r="Q1750" s="6"/>
      <c r="R1750" s="6"/>
      <c r="S1750" s="6"/>
      <c r="T1750" s="6"/>
      <c r="U1750" s="6"/>
      <c r="V1750" s="6"/>
      <c r="W1750" s="6"/>
      <c r="X1750" s="6"/>
      <c r="Y1750" s="6"/>
      <c r="Z1750" s="6"/>
    </row>
    <row r="1751" spans="1:26" ht="14.25" customHeight="1" x14ac:dyDescent="0.2">
      <c r="A1751" s="6" t="s">
        <v>946</v>
      </c>
      <c r="B1751" s="6" t="s">
        <v>64</v>
      </c>
      <c r="C1751" s="6">
        <v>120</v>
      </c>
      <c r="D1751" s="6">
        <v>13236</v>
      </c>
      <c r="E1751" s="35">
        <v>38817</v>
      </c>
      <c r="F1751" s="35">
        <v>44625</v>
      </c>
      <c r="G1751" s="6">
        <v>5808</v>
      </c>
      <c r="H1751" s="6">
        <v>50</v>
      </c>
      <c r="I1751" s="6"/>
      <c r="J1751" s="6"/>
      <c r="K1751" s="6"/>
      <c r="L1751" s="6"/>
      <c r="M1751" s="6"/>
      <c r="N1751" s="6"/>
      <c r="O1751" s="6"/>
      <c r="P1751" s="6"/>
      <c r="Q1751" s="6"/>
      <c r="R1751" s="6"/>
      <c r="S1751" s="6"/>
      <c r="T1751" s="6"/>
      <c r="U1751" s="6"/>
      <c r="V1751" s="6"/>
      <c r="W1751" s="6"/>
      <c r="X1751" s="6"/>
      <c r="Y1751" s="6"/>
      <c r="Z1751" s="6"/>
    </row>
    <row r="1752" spans="1:26" ht="14.25" customHeight="1" x14ac:dyDescent="0.2">
      <c r="A1752" s="6" t="s">
        <v>1741</v>
      </c>
      <c r="B1752" s="6" t="s">
        <v>3297</v>
      </c>
      <c r="C1752" s="6">
        <v>124</v>
      </c>
      <c r="D1752" s="6">
        <v>13174</v>
      </c>
      <c r="E1752" s="35">
        <v>42831</v>
      </c>
      <c r="F1752" s="35">
        <v>43917</v>
      </c>
      <c r="G1752" s="6">
        <v>1086</v>
      </c>
      <c r="H1752" s="6">
        <v>78</v>
      </c>
      <c r="I1752" s="6"/>
      <c r="J1752" s="6"/>
      <c r="K1752" s="6"/>
      <c r="L1752" s="6"/>
      <c r="M1752" s="6"/>
      <c r="N1752" s="6"/>
      <c r="O1752" s="6"/>
      <c r="P1752" s="6"/>
      <c r="Q1752" s="6"/>
      <c r="R1752" s="6"/>
      <c r="S1752" s="6"/>
      <c r="T1752" s="6"/>
      <c r="U1752" s="6"/>
      <c r="V1752" s="6"/>
      <c r="W1752" s="6"/>
      <c r="X1752" s="6"/>
      <c r="Y1752" s="6"/>
      <c r="Z1752" s="6"/>
    </row>
    <row r="1753" spans="1:26" ht="14.25" customHeight="1" x14ac:dyDescent="0.2">
      <c r="A1753" s="6" t="s">
        <v>1605</v>
      </c>
      <c r="B1753" s="6" t="s">
        <v>3297</v>
      </c>
      <c r="C1753" s="6">
        <v>139</v>
      </c>
      <c r="D1753" s="6">
        <v>13146</v>
      </c>
      <c r="E1753" s="35">
        <v>42487</v>
      </c>
      <c r="F1753" s="35">
        <v>44631</v>
      </c>
      <c r="G1753" s="6">
        <v>2144</v>
      </c>
      <c r="H1753" s="6">
        <v>102</v>
      </c>
      <c r="I1753" s="6"/>
      <c r="J1753" s="6"/>
      <c r="K1753" s="6"/>
      <c r="L1753" s="6"/>
      <c r="M1753" s="6"/>
      <c r="N1753" s="6"/>
      <c r="O1753" s="6"/>
      <c r="P1753" s="6"/>
      <c r="Q1753" s="6"/>
      <c r="R1753" s="6"/>
      <c r="S1753" s="6"/>
      <c r="T1753" s="6"/>
      <c r="U1753" s="6"/>
      <c r="V1753" s="6"/>
      <c r="W1753" s="6"/>
      <c r="X1753" s="6"/>
      <c r="Y1753" s="6"/>
      <c r="Z1753" s="6"/>
    </row>
    <row r="1754" spans="1:26" ht="14.25" customHeight="1" x14ac:dyDescent="0.2">
      <c r="A1754" s="6" t="s">
        <v>3466</v>
      </c>
      <c r="B1754" s="6" t="s">
        <v>64</v>
      </c>
      <c r="C1754" s="6">
        <v>120</v>
      </c>
      <c r="D1754" s="6">
        <v>13117</v>
      </c>
      <c r="E1754" s="35">
        <v>42941</v>
      </c>
      <c r="F1754" s="35">
        <v>44113</v>
      </c>
      <c r="G1754" s="6">
        <v>1172</v>
      </c>
      <c r="H1754" s="6">
        <v>67</v>
      </c>
      <c r="I1754" s="6"/>
      <c r="J1754" s="6"/>
      <c r="K1754" s="6"/>
      <c r="L1754" s="6"/>
      <c r="M1754" s="6"/>
      <c r="N1754" s="6"/>
      <c r="O1754" s="6"/>
      <c r="P1754" s="6"/>
      <c r="Q1754" s="6"/>
      <c r="R1754" s="6"/>
      <c r="S1754" s="6"/>
      <c r="T1754" s="6"/>
      <c r="U1754" s="6"/>
      <c r="V1754" s="6"/>
      <c r="W1754" s="6"/>
      <c r="X1754" s="6"/>
      <c r="Y1754" s="6"/>
      <c r="Z1754" s="6"/>
    </row>
    <row r="1755" spans="1:26" ht="14.25" customHeight="1" x14ac:dyDescent="0.2">
      <c r="A1755" s="6" t="s">
        <v>543</v>
      </c>
      <c r="B1755" s="6" t="s">
        <v>64</v>
      </c>
      <c r="C1755" s="6">
        <v>196</v>
      </c>
      <c r="D1755" s="6">
        <v>13112</v>
      </c>
      <c r="E1755" s="35">
        <v>40614</v>
      </c>
      <c r="F1755" s="35">
        <v>44315</v>
      </c>
      <c r="G1755" s="6">
        <v>3701</v>
      </c>
      <c r="H1755" s="6">
        <v>91</v>
      </c>
      <c r="I1755" s="6"/>
      <c r="J1755" s="6"/>
      <c r="K1755" s="6"/>
      <c r="L1755" s="6"/>
      <c r="M1755" s="6"/>
      <c r="N1755" s="6"/>
      <c r="O1755" s="6"/>
      <c r="P1755" s="6"/>
      <c r="Q1755" s="6"/>
      <c r="R1755" s="6"/>
      <c r="S1755" s="6"/>
      <c r="T1755" s="6"/>
      <c r="U1755" s="6"/>
      <c r="V1755" s="6"/>
      <c r="W1755" s="6"/>
      <c r="X1755" s="6"/>
      <c r="Y1755" s="6"/>
      <c r="Z1755" s="6"/>
    </row>
    <row r="1756" spans="1:26" ht="14.25" customHeight="1" x14ac:dyDescent="0.2">
      <c r="A1756" s="6" t="s">
        <v>1463</v>
      </c>
      <c r="B1756" s="6" t="s">
        <v>64</v>
      </c>
      <c r="C1756" s="6">
        <v>245</v>
      </c>
      <c r="D1756" s="6">
        <v>13096</v>
      </c>
      <c r="E1756" s="35">
        <v>41263</v>
      </c>
      <c r="F1756" s="35">
        <v>44668</v>
      </c>
      <c r="G1756" s="6">
        <v>3405</v>
      </c>
      <c r="H1756" s="6">
        <v>138</v>
      </c>
      <c r="I1756" s="6"/>
      <c r="J1756" s="6"/>
      <c r="K1756" s="6"/>
      <c r="L1756" s="6"/>
      <c r="M1756" s="6"/>
      <c r="N1756" s="6"/>
      <c r="O1756" s="6"/>
      <c r="P1756" s="6"/>
      <c r="Q1756" s="6"/>
      <c r="R1756" s="6"/>
      <c r="S1756" s="6"/>
      <c r="T1756" s="6"/>
      <c r="U1756" s="6"/>
      <c r="V1756" s="6"/>
      <c r="W1756" s="6"/>
      <c r="X1756" s="6"/>
      <c r="Y1756" s="6"/>
      <c r="Z1756" s="6"/>
    </row>
    <row r="1757" spans="1:26" ht="14.25" customHeight="1" x14ac:dyDescent="0.2">
      <c r="A1757" s="6" t="s">
        <v>731</v>
      </c>
      <c r="B1757" s="6" t="s">
        <v>64</v>
      </c>
      <c r="C1757" s="6">
        <v>224</v>
      </c>
      <c r="D1757" s="6">
        <v>13095</v>
      </c>
      <c r="E1757" s="35">
        <v>42649</v>
      </c>
      <c r="F1757" s="35">
        <v>44025</v>
      </c>
      <c r="G1757" s="6">
        <v>1376</v>
      </c>
      <c r="H1757" s="6">
        <v>112</v>
      </c>
      <c r="I1757" s="6"/>
      <c r="J1757" s="6"/>
      <c r="K1757" s="6"/>
      <c r="L1757" s="6"/>
      <c r="M1757" s="6"/>
      <c r="N1757" s="6"/>
      <c r="O1757" s="6"/>
      <c r="P1757" s="6"/>
      <c r="Q1757" s="6"/>
      <c r="R1757" s="6"/>
      <c r="S1757" s="6"/>
      <c r="T1757" s="6"/>
      <c r="U1757" s="6"/>
      <c r="V1757" s="6"/>
      <c r="W1757" s="6"/>
      <c r="X1757" s="6"/>
      <c r="Y1757" s="6"/>
      <c r="Z1757" s="6"/>
    </row>
    <row r="1758" spans="1:26" ht="14.25" customHeight="1" x14ac:dyDescent="0.2">
      <c r="A1758" s="6" t="s">
        <v>227</v>
      </c>
      <c r="B1758" s="6" t="s">
        <v>64</v>
      </c>
      <c r="C1758" s="6">
        <v>151</v>
      </c>
      <c r="D1758" s="6">
        <v>13061</v>
      </c>
      <c r="E1758" s="35">
        <v>42822</v>
      </c>
      <c r="F1758" s="35">
        <v>44216</v>
      </c>
      <c r="G1758" s="6">
        <v>1394</v>
      </c>
      <c r="H1758" s="6">
        <v>98</v>
      </c>
      <c r="I1758" s="6"/>
      <c r="J1758" s="6"/>
      <c r="K1758" s="6"/>
      <c r="L1758" s="6"/>
      <c r="M1758" s="6"/>
      <c r="N1758" s="6"/>
      <c r="O1758" s="6"/>
      <c r="P1758" s="6"/>
      <c r="Q1758" s="6"/>
      <c r="R1758" s="6"/>
      <c r="S1758" s="6"/>
      <c r="T1758" s="6"/>
      <c r="U1758" s="6"/>
      <c r="V1758" s="6"/>
      <c r="W1758" s="6"/>
      <c r="X1758" s="6"/>
      <c r="Y1758" s="6"/>
      <c r="Z1758" s="6"/>
    </row>
    <row r="1759" spans="1:26" ht="14.25" customHeight="1" x14ac:dyDescent="0.2">
      <c r="A1759" s="6" t="s">
        <v>1650</v>
      </c>
      <c r="B1759" s="6" t="s">
        <v>3297</v>
      </c>
      <c r="C1759" s="6">
        <v>172</v>
      </c>
      <c r="D1759" s="6">
        <v>13035</v>
      </c>
      <c r="E1759" s="35">
        <v>43308</v>
      </c>
      <c r="F1759" s="35">
        <v>43699</v>
      </c>
      <c r="G1759" s="6">
        <v>391</v>
      </c>
      <c r="H1759" s="6">
        <v>79</v>
      </c>
      <c r="I1759" s="6"/>
      <c r="J1759" s="6"/>
      <c r="K1759" s="6"/>
      <c r="L1759" s="6"/>
      <c r="M1759" s="6"/>
      <c r="N1759" s="6"/>
      <c r="O1759" s="6"/>
      <c r="P1759" s="6"/>
      <c r="Q1759" s="6"/>
      <c r="R1759" s="6"/>
      <c r="S1759" s="6"/>
      <c r="T1759" s="6"/>
      <c r="U1759" s="6"/>
      <c r="V1759" s="6"/>
      <c r="W1759" s="6"/>
      <c r="X1759" s="6"/>
      <c r="Y1759" s="6"/>
      <c r="Z1759" s="6"/>
    </row>
    <row r="1760" spans="1:26" ht="14.25" customHeight="1" x14ac:dyDescent="0.2">
      <c r="A1760" s="6" t="s">
        <v>732</v>
      </c>
      <c r="B1760" s="6" t="s">
        <v>64</v>
      </c>
      <c r="C1760" s="6">
        <v>234</v>
      </c>
      <c r="D1760" s="6">
        <v>12978</v>
      </c>
      <c r="E1760" s="35">
        <v>38917</v>
      </c>
      <c r="F1760" s="35">
        <v>44583</v>
      </c>
      <c r="G1760" s="6">
        <v>5666</v>
      </c>
      <c r="H1760" s="6">
        <v>156</v>
      </c>
      <c r="I1760" s="6"/>
      <c r="J1760" s="6"/>
      <c r="K1760" s="6"/>
      <c r="L1760" s="6"/>
      <c r="M1760" s="6"/>
      <c r="N1760" s="6"/>
      <c r="O1760" s="6"/>
      <c r="P1760" s="6"/>
      <c r="Q1760" s="6"/>
      <c r="R1760" s="6"/>
      <c r="S1760" s="6"/>
      <c r="T1760" s="6"/>
      <c r="U1760" s="6"/>
      <c r="V1760" s="6"/>
      <c r="W1760" s="6"/>
      <c r="X1760" s="6"/>
      <c r="Y1760" s="6"/>
      <c r="Z1760" s="6"/>
    </row>
    <row r="1761" spans="1:26" ht="14.25" customHeight="1" x14ac:dyDescent="0.2">
      <c r="A1761" s="6" t="s">
        <v>1387</v>
      </c>
      <c r="B1761" s="6" t="s">
        <v>3285</v>
      </c>
      <c r="C1761" s="6">
        <v>146</v>
      </c>
      <c r="D1761" s="6">
        <v>12950</v>
      </c>
      <c r="E1761" s="35">
        <v>41478</v>
      </c>
      <c r="F1761" s="35">
        <v>41975</v>
      </c>
      <c r="G1761" s="6">
        <v>497</v>
      </c>
      <c r="H1761" s="6">
        <v>92</v>
      </c>
      <c r="I1761" s="6"/>
      <c r="J1761" s="6"/>
      <c r="K1761" s="6"/>
      <c r="L1761" s="6"/>
      <c r="M1761" s="6"/>
      <c r="N1761" s="6"/>
      <c r="O1761" s="6"/>
      <c r="P1761" s="6"/>
      <c r="Q1761" s="6"/>
      <c r="R1761" s="6"/>
      <c r="S1761" s="6"/>
      <c r="T1761" s="6"/>
      <c r="U1761" s="6"/>
      <c r="V1761" s="6"/>
      <c r="W1761" s="6"/>
      <c r="X1761" s="6"/>
      <c r="Y1761" s="6"/>
      <c r="Z1761" s="6"/>
    </row>
    <row r="1762" spans="1:26" ht="14.25" customHeight="1" x14ac:dyDescent="0.2">
      <c r="A1762" s="6" t="s">
        <v>1715</v>
      </c>
      <c r="B1762" s="6" t="s">
        <v>3297</v>
      </c>
      <c r="C1762" s="6">
        <v>173</v>
      </c>
      <c r="D1762" s="6">
        <v>12919</v>
      </c>
      <c r="E1762" s="35">
        <v>43761</v>
      </c>
      <c r="F1762" s="35">
        <v>44621</v>
      </c>
      <c r="G1762" s="6">
        <v>860</v>
      </c>
      <c r="H1762" s="6">
        <v>111</v>
      </c>
      <c r="I1762" s="6"/>
      <c r="J1762" s="6"/>
      <c r="K1762" s="6"/>
      <c r="L1762" s="6"/>
      <c r="M1762" s="6"/>
      <c r="N1762" s="6"/>
      <c r="O1762" s="6"/>
      <c r="P1762" s="6"/>
      <c r="Q1762" s="6"/>
      <c r="R1762" s="6"/>
      <c r="S1762" s="6"/>
      <c r="T1762" s="6"/>
      <c r="U1762" s="6"/>
      <c r="V1762" s="6"/>
      <c r="W1762" s="6"/>
      <c r="X1762" s="6"/>
      <c r="Y1762" s="6"/>
      <c r="Z1762" s="6"/>
    </row>
    <row r="1763" spans="1:26" ht="14.25" customHeight="1" x14ac:dyDescent="0.2">
      <c r="A1763" s="6" t="s">
        <v>873</v>
      </c>
      <c r="B1763" s="6" t="s">
        <v>3285</v>
      </c>
      <c r="C1763" s="6">
        <v>104</v>
      </c>
      <c r="D1763" s="6">
        <v>12909</v>
      </c>
      <c r="E1763" s="35">
        <v>39730</v>
      </c>
      <c r="F1763" s="35">
        <v>41217</v>
      </c>
      <c r="G1763" s="6">
        <v>1487</v>
      </c>
      <c r="H1763" s="6">
        <v>50</v>
      </c>
      <c r="I1763" s="6"/>
      <c r="J1763" s="6"/>
      <c r="K1763" s="6"/>
      <c r="L1763" s="6"/>
      <c r="M1763" s="6"/>
      <c r="N1763" s="6"/>
      <c r="O1763" s="6"/>
      <c r="P1763" s="6"/>
      <c r="Q1763" s="6"/>
      <c r="R1763" s="6"/>
      <c r="S1763" s="6"/>
      <c r="T1763" s="6"/>
      <c r="U1763" s="6"/>
      <c r="V1763" s="6"/>
      <c r="W1763" s="6"/>
      <c r="X1763" s="6"/>
      <c r="Y1763" s="6"/>
      <c r="Z1763" s="6"/>
    </row>
    <row r="1764" spans="1:26" ht="14.25" customHeight="1" x14ac:dyDescent="0.2">
      <c r="A1764" s="6" t="s">
        <v>131</v>
      </c>
      <c r="B1764" s="6" t="s">
        <v>64</v>
      </c>
      <c r="C1764" s="6">
        <v>329</v>
      </c>
      <c r="D1764" s="6">
        <v>12883</v>
      </c>
      <c r="E1764" s="35">
        <v>42822</v>
      </c>
      <c r="F1764" s="35">
        <v>43797</v>
      </c>
      <c r="G1764" s="6">
        <v>975</v>
      </c>
      <c r="H1764" s="6">
        <v>167</v>
      </c>
      <c r="I1764" s="6"/>
      <c r="J1764" s="6"/>
      <c r="K1764" s="6"/>
      <c r="L1764" s="6"/>
      <c r="M1764" s="6"/>
      <c r="N1764" s="6"/>
      <c r="O1764" s="6"/>
      <c r="P1764" s="6"/>
      <c r="Q1764" s="6"/>
      <c r="R1764" s="6"/>
      <c r="S1764" s="6"/>
      <c r="T1764" s="6"/>
      <c r="U1764" s="6"/>
      <c r="V1764" s="6"/>
      <c r="W1764" s="6"/>
      <c r="X1764" s="6"/>
      <c r="Y1764" s="6"/>
      <c r="Z1764" s="6"/>
    </row>
    <row r="1765" spans="1:26" ht="14.25" customHeight="1" x14ac:dyDescent="0.2">
      <c r="A1765" s="6" t="s">
        <v>1094</v>
      </c>
      <c r="B1765" s="6" t="s">
        <v>64</v>
      </c>
      <c r="C1765" s="6">
        <v>123</v>
      </c>
      <c r="D1765" s="6">
        <v>12809</v>
      </c>
      <c r="E1765" s="35">
        <v>39885</v>
      </c>
      <c r="F1765" s="35">
        <v>44038</v>
      </c>
      <c r="G1765" s="6">
        <v>4153</v>
      </c>
      <c r="H1765" s="6">
        <v>99</v>
      </c>
      <c r="I1765" s="6"/>
      <c r="J1765" s="6"/>
      <c r="K1765" s="6"/>
      <c r="L1765" s="6"/>
      <c r="M1765" s="6"/>
      <c r="N1765" s="6"/>
      <c r="O1765" s="6"/>
      <c r="P1765" s="6"/>
      <c r="Q1765" s="6"/>
      <c r="R1765" s="6"/>
      <c r="S1765" s="6"/>
      <c r="T1765" s="6"/>
      <c r="U1765" s="6"/>
      <c r="V1765" s="6"/>
      <c r="W1765" s="6"/>
      <c r="X1765" s="6"/>
      <c r="Y1765" s="6"/>
      <c r="Z1765" s="6"/>
    </row>
    <row r="1766" spans="1:26" ht="14.25" customHeight="1" x14ac:dyDescent="0.2">
      <c r="A1766" s="6" t="s">
        <v>834</v>
      </c>
      <c r="B1766" s="6" t="s">
        <v>64</v>
      </c>
      <c r="C1766" s="6">
        <v>150</v>
      </c>
      <c r="D1766" s="6">
        <v>12808</v>
      </c>
      <c r="E1766" s="35">
        <v>39525</v>
      </c>
      <c r="F1766" s="35">
        <v>44567</v>
      </c>
      <c r="G1766" s="6">
        <v>5042</v>
      </c>
      <c r="H1766" s="6">
        <v>98</v>
      </c>
      <c r="I1766" s="6"/>
      <c r="J1766" s="6"/>
      <c r="K1766" s="6"/>
      <c r="L1766" s="6"/>
      <c r="M1766" s="6"/>
      <c r="N1766" s="6"/>
      <c r="O1766" s="6"/>
      <c r="P1766" s="6"/>
      <c r="Q1766" s="6"/>
      <c r="R1766" s="6"/>
      <c r="S1766" s="6"/>
      <c r="T1766" s="6"/>
      <c r="U1766" s="6"/>
      <c r="V1766" s="6"/>
      <c r="W1766" s="6"/>
      <c r="X1766" s="6"/>
      <c r="Y1766" s="6"/>
      <c r="Z1766" s="6"/>
    </row>
    <row r="1767" spans="1:26" ht="14.25" customHeight="1" x14ac:dyDescent="0.2">
      <c r="A1767" s="6" t="s">
        <v>489</v>
      </c>
      <c r="B1767" s="6" t="s">
        <v>64</v>
      </c>
      <c r="C1767" s="6">
        <v>206</v>
      </c>
      <c r="D1767" s="6">
        <v>12763</v>
      </c>
      <c r="E1767" s="35">
        <v>43186</v>
      </c>
      <c r="F1767" s="35">
        <v>44753</v>
      </c>
      <c r="G1767" s="6">
        <v>1567</v>
      </c>
      <c r="H1767" s="6">
        <v>105</v>
      </c>
      <c r="I1767" s="6"/>
      <c r="J1767" s="6"/>
      <c r="K1767" s="6"/>
      <c r="L1767" s="6"/>
      <c r="M1767" s="6"/>
      <c r="N1767" s="6"/>
      <c r="O1767" s="6"/>
      <c r="P1767" s="6"/>
      <c r="Q1767" s="6"/>
      <c r="R1767" s="6"/>
      <c r="S1767" s="6"/>
      <c r="T1767" s="6"/>
      <c r="U1767" s="6"/>
      <c r="V1767" s="6"/>
      <c r="W1767" s="6"/>
      <c r="X1767" s="6"/>
      <c r="Y1767" s="6"/>
      <c r="Z1767" s="6"/>
    </row>
    <row r="1768" spans="1:26" ht="14.25" customHeight="1" x14ac:dyDescent="0.2">
      <c r="A1768" s="6" t="s">
        <v>769</v>
      </c>
      <c r="B1768" s="6" t="s">
        <v>64</v>
      </c>
      <c r="C1768" s="6">
        <v>311</v>
      </c>
      <c r="D1768" s="6">
        <v>12715</v>
      </c>
      <c r="E1768" s="35">
        <v>42220</v>
      </c>
      <c r="F1768" s="35">
        <v>44742</v>
      </c>
      <c r="G1768" s="6">
        <v>2522</v>
      </c>
      <c r="H1768" s="6">
        <v>203</v>
      </c>
      <c r="I1768" s="6"/>
      <c r="J1768" s="6"/>
      <c r="K1768" s="6"/>
      <c r="L1768" s="6"/>
      <c r="M1768" s="6"/>
      <c r="N1768" s="6"/>
      <c r="O1768" s="6"/>
      <c r="P1768" s="6"/>
      <c r="Q1768" s="6"/>
      <c r="R1768" s="6"/>
      <c r="S1768" s="6"/>
      <c r="T1768" s="6"/>
      <c r="U1768" s="6"/>
      <c r="V1768" s="6"/>
      <c r="W1768" s="6"/>
      <c r="X1768" s="6"/>
      <c r="Y1768" s="6"/>
      <c r="Z1768" s="6"/>
    </row>
    <row r="1769" spans="1:26" ht="14.25" customHeight="1" x14ac:dyDescent="0.2">
      <c r="A1769" s="6" t="s">
        <v>1729</v>
      </c>
      <c r="B1769" s="6" t="s">
        <v>3297</v>
      </c>
      <c r="C1769" s="6">
        <v>115</v>
      </c>
      <c r="D1769" s="6">
        <v>12674</v>
      </c>
      <c r="E1769" s="35">
        <v>41729</v>
      </c>
      <c r="F1769" s="35">
        <v>44171</v>
      </c>
      <c r="G1769" s="6">
        <v>2442</v>
      </c>
      <c r="H1769" s="6">
        <v>55</v>
      </c>
      <c r="I1769" s="6"/>
      <c r="J1769" s="6"/>
      <c r="K1769" s="6"/>
      <c r="L1769" s="6"/>
      <c r="M1769" s="6"/>
      <c r="N1769" s="6"/>
      <c r="O1769" s="6"/>
      <c r="P1769" s="6"/>
      <c r="Q1769" s="6"/>
      <c r="R1769" s="6"/>
      <c r="S1769" s="6"/>
      <c r="T1769" s="6"/>
      <c r="U1769" s="6"/>
      <c r="V1769" s="6"/>
      <c r="W1769" s="6"/>
      <c r="X1769" s="6"/>
      <c r="Y1769" s="6"/>
      <c r="Z1769" s="6"/>
    </row>
    <row r="1770" spans="1:26" ht="14.25" customHeight="1" x14ac:dyDescent="0.2">
      <c r="A1770" s="6" t="s">
        <v>3467</v>
      </c>
      <c r="B1770" s="6" t="s">
        <v>64</v>
      </c>
      <c r="C1770" s="6">
        <v>227</v>
      </c>
      <c r="D1770" s="6">
        <v>12662</v>
      </c>
      <c r="E1770" s="35">
        <v>41387</v>
      </c>
      <c r="F1770" s="35">
        <v>42903</v>
      </c>
      <c r="G1770" s="6">
        <v>1516</v>
      </c>
      <c r="H1770" s="6">
        <v>101</v>
      </c>
      <c r="I1770" s="6"/>
      <c r="J1770" s="6"/>
      <c r="K1770" s="6"/>
      <c r="L1770" s="6"/>
      <c r="M1770" s="6"/>
      <c r="N1770" s="6"/>
      <c r="O1770" s="6"/>
      <c r="P1770" s="6"/>
      <c r="Q1770" s="6"/>
      <c r="R1770" s="6"/>
      <c r="S1770" s="6"/>
      <c r="T1770" s="6"/>
      <c r="U1770" s="6"/>
      <c r="V1770" s="6"/>
      <c r="W1770" s="6"/>
      <c r="X1770" s="6"/>
      <c r="Y1770" s="6"/>
      <c r="Z1770" s="6"/>
    </row>
    <row r="1771" spans="1:26" ht="14.25" customHeight="1" x14ac:dyDescent="0.2">
      <c r="A1771" s="6" t="s">
        <v>512</v>
      </c>
      <c r="B1771" s="6" t="s">
        <v>64</v>
      </c>
      <c r="C1771" s="6">
        <v>298</v>
      </c>
      <c r="D1771" s="6">
        <v>12659</v>
      </c>
      <c r="E1771" s="35">
        <v>41354</v>
      </c>
      <c r="F1771" s="35">
        <v>44212</v>
      </c>
      <c r="G1771" s="6">
        <v>2858</v>
      </c>
      <c r="H1771" s="6">
        <v>41</v>
      </c>
      <c r="I1771" s="6"/>
      <c r="J1771" s="6"/>
      <c r="K1771" s="6"/>
      <c r="L1771" s="6"/>
      <c r="M1771" s="6"/>
      <c r="N1771" s="6"/>
      <c r="O1771" s="6"/>
      <c r="P1771" s="6"/>
      <c r="Q1771" s="6"/>
      <c r="R1771" s="6"/>
      <c r="S1771" s="6"/>
      <c r="T1771" s="6"/>
      <c r="U1771" s="6"/>
      <c r="V1771" s="6"/>
      <c r="W1771" s="6"/>
      <c r="X1771" s="6"/>
      <c r="Y1771" s="6"/>
      <c r="Z1771" s="6"/>
    </row>
    <row r="1772" spans="1:26" ht="14.25" customHeight="1" x14ac:dyDescent="0.2">
      <c r="A1772" s="6" t="s">
        <v>763</v>
      </c>
      <c r="B1772" s="6" t="s">
        <v>64</v>
      </c>
      <c r="C1772" s="6">
        <v>215</v>
      </c>
      <c r="D1772" s="6">
        <v>12566</v>
      </c>
      <c r="E1772" s="35">
        <v>40943</v>
      </c>
      <c r="F1772" s="35">
        <v>41592</v>
      </c>
      <c r="G1772" s="6">
        <v>649</v>
      </c>
      <c r="H1772" s="6">
        <v>138</v>
      </c>
      <c r="I1772" s="6"/>
      <c r="J1772" s="6"/>
      <c r="K1772" s="6"/>
      <c r="L1772" s="6"/>
      <c r="M1772" s="6"/>
      <c r="N1772" s="6"/>
      <c r="O1772" s="6"/>
      <c r="P1772" s="6"/>
      <c r="Q1772" s="6"/>
      <c r="R1772" s="6"/>
      <c r="S1772" s="6"/>
      <c r="T1772" s="6"/>
      <c r="U1772" s="6"/>
      <c r="V1772" s="6"/>
      <c r="W1772" s="6"/>
      <c r="X1772" s="6"/>
      <c r="Y1772" s="6"/>
      <c r="Z1772" s="6"/>
    </row>
    <row r="1773" spans="1:26" ht="14.25" customHeight="1" x14ac:dyDescent="0.2">
      <c r="A1773" s="6" t="s">
        <v>1138</v>
      </c>
      <c r="B1773" s="6" t="s">
        <v>64</v>
      </c>
      <c r="C1773" s="6">
        <v>153</v>
      </c>
      <c r="D1773" s="6">
        <v>12533</v>
      </c>
      <c r="E1773" s="35">
        <v>41753</v>
      </c>
      <c r="F1773" s="35">
        <v>43702</v>
      </c>
      <c r="G1773" s="6">
        <v>1949</v>
      </c>
      <c r="H1773" s="6">
        <v>127</v>
      </c>
      <c r="I1773" s="6"/>
      <c r="J1773" s="6"/>
      <c r="K1773" s="6"/>
      <c r="L1773" s="6"/>
      <c r="M1773" s="6"/>
      <c r="N1773" s="6"/>
      <c r="O1773" s="6"/>
      <c r="P1773" s="6"/>
      <c r="Q1773" s="6"/>
      <c r="R1773" s="6"/>
      <c r="S1773" s="6"/>
      <c r="T1773" s="6"/>
      <c r="U1773" s="6"/>
      <c r="V1773" s="6"/>
      <c r="W1773" s="6"/>
      <c r="X1773" s="6"/>
      <c r="Y1773" s="6"/>
      <c r="Z1773" s="6"/>
    </row>
    <row r="1774" spans="1:26" ht="14.25" customHeight="1" x14ac:dyDescent="0.2">
      <c r="A1774" s="6" t="s">
        <v>326</v>
      </c>
      <c r="B1774" s="6" t="s">
        <v>64</v>
      </c>
      <c r="C1774" s="6">
        <v>110</v>
      </c>
      <c r="D1774" s="6">
        <v>12527</v>
      </c>
      <c r="E1774" s="35">
        <v>41543</v>
      </c>
      <c r="F1774" s="35">
        <v>44703</v>
      </c>
      <c r="G1774" s="6">
        <v>3160</v>
      </c>
      <c r="H1774" s="6">
        <v>66</v>
      </c>
      <c r="I1774" s="6"/>
      <c r="J1774" s="6"/>
      <c r="K1774" s="6"/>
      <c r="L1774" s="6"/>
      <c r="M1774" s="6"/>
      <c r="N1774" s="6"/>
      <c r="O1774" s="6"/>
      <c r="P1774" s="6"/>
      <c r="Q1774" s="6"/>
      <c r="R1774" s="6"/>
      <c r="S1774" s="6"/>
      <c r="T1774" s="6"/>
      <c r="U1774" s="6"/>
      <c r="V1774" s="6"/>
      <c r="W1774" s="6"/>
      <c r="X1774" s="6"/>
      <c r="Y1774" s="6"/>
      <c r="Z1774" s="6"/>
    </row>
    <row r="1775" spans="1:26" ht="14.25" customHeight="1" x14ac:dyDescent="0.2">
      <c r="A1775" s="6" t="s">
        <v>3468</v>
      </c>
      <c r="B1775" s="6" t="s">
        <v>2481</v>
      </c>
      <c r="C1775" s="6">
        <v>102</v>
      </c>
      <c r="D1775" s="6">
        <v>12518</v>
      </c>
      <c r="E1775" s="35">
        <v>43382</v>
      </c>
      <c r="F1775" s="35">
        <v>44303</v>
      </c>
      <c r="G1775" s="6">
        <v>921</v>
      </c>
      <c r="H1775" s="6">
        <v>25</v>
      </c>
      <c r="I1775" s="6"/>
      <c r="J1775" s="6"/>
      <c r="K1775" s="6"/>
      <c r="L1775" s="6"/>
      <c r="M1775" s="6"/>
      <c r="N1775" s="6"/>
      <c r="O1775" s="6"/>
      <c r="P1775" s="6"/>
      <c r="Q1775" s="6"/>
      <c r="R1775" s="6"/>
      <c r="S1775" s="6"/>
      <c r="T1775" s="6"/>
      <c r="U1775" s="6"/>
      <c r="V1775" s="6"/>
      <c r="W1775" s="6"/>
      <c r="X1775" s="6"/>
      <c r="Y1775" s="6"/>
      <c r="Z1775" s="6"/>
    </row>
    <row r="1776" spans="1:26" ht="14.25" customHeight="1" x14ac:dyDescent="0.2">
      <c r="A1776" s="6" t="s">
        <v>1456</v>
      </c>
      <c r="B1776" s="6" t="s">
        <v>64</v>
      </c>
      <c r="C1776" s="6">
        <v>145</v>
      </c>
      <c r="D1776" s="6">
        <v>12484</v>
      </c>
      <c r="E1776" s="35">
        <v>42305</v>
      </c>
      <c r="F1776" s="35">
        <v>44040</v>
      </c>
      <c r="G1776" s="6">
        <v>1735</v>
      </c>
      <c r="H1776" s="6">
        <v>116</v>
      </c>
      <c r="I1776" s="6"/>
      <c r="J1776" s="6"/>
      <c r="K1776" s="6"/>
      <c r="L1776" s="6"/>
      <c r="M1776" s="6"/>
      <c r="N1776" s="6"/>
      <c r="O1776" s="6"/>
      <c r="P1776" s="6"/>
      <c r="Q1776" s="6"/>
      <c r="R1776" s="6"/>
      <c r="S1776" s="6"/>
      <c r="T1776" s="6"/>
      <c r="U1776" s="6"/>
      <c r="V1776" s="6"/>
      <c r="W1776" s="6"/>
      <c r="X1776" s="6"/>
      <c r="Y1776" s="6"/>
      <c r="Z1776" s="6"/>
    </row>
    <row r="1777" spans="1:26" ht="14.25" customHeight="1" x14ac:dyDescent="0.2">
      <c r="A1777" s="6" t="s">
        <v>1788</v>
      </c>
      <c r="B1777" s="6" t="s">
        <v>64</v>
      </c>
      <c r="C1777" s="6">
        <v>240</v>
      </c>
      <c r="D1777" s="6">
        <v>12462</v>
      </c>
      <c r="E1777" s="35">
        <v>42567</v>
      </c>
      <c r="F1777" s="35">
        <v>44352</v>
      </c>
      <c r="G1777" s="6">
        <v>1785</v>
      </c>
      <c r="H1777" s="6">
        <v>2027</v>
      </c>
      <c r="I1777" s="6"/>
      <c r="J1777" s="6"/>
      <c r="K1777" s="6"/>
      <c r="L1777" s="6"/>
      <c r="M1777" s="6"/>
      <c r="N1777" s="6"/>
      <c r="O1777" s="6"/>
      <c r="P1777" s="6"/>
      <c r="Q1777" s="6"/>
      <c r="R1777" s="6"/>
      <c r="S1777" s="6"/>
      <c r="T1777" s="6"/>
      <c r="U1777" s="6"/>
      <c r="V1777" s="6"/>
      <c r="W1777" s="6"/>
      <c r="X1777" s="6"/>
      <c r="Y1777" s="6"/>
      <c r="Z1777" s="6"/>
    </row>
    <row r="1778" spans="1:26" ht="14.25" customHeight="1" x14ac:dyDescent="0.2">
      <c r="A1778" s="6" t="s">
        <v>1776</v>
      </c>
      <c r="B1778" s="6" t="s">
        <v>3297</v>
      </c>
      <c r="C1778" s="6">
        <v>231</v>
      </c>
      <c r="D1778" s="6">
        <v>12403</v>
      </c>
      <c r="E1778" s="35">
        <v>43585</v>
      </c>
      <c r="F1778" s="35">
        <v>44256</v>
      </c>
      <c r="G1778" s="6">
        <v>671</v>
      </c>
      <c r="H1778" s="6">
        <v>138</v>
      </c>
      <c r="I1778" s="6"/>
      <c r="J1778" s="6"/>
      <c r="K1778" s="6"/>
      <c r="L1778" s="6"/>
      <c r="M1778" s="6"/>
      <c r="N1778" s="6"/>
      <c r="O1778" s="6"/>
      <c r="P1778" s="6"/>
      <c r="Q1778" s="6"/>
      <c r="R1778" s="6"/>
      <c r="S1778" s="6"/>
      <c r="T1778" s="6"/>
      <c r="U1778" s="6"/>
      <c r="V1778" s="6"/>
      <c r="W1778" s="6"/>
      <c r="X1778" s="6"/>
      <c r="Y1778" s="6"/>
      <c r="Z1778" s="6"/>
    </row>
    <row r="1779" spans="1:26" ht="14.25" customHeight="1" x14ac:dyDescent="0.2">
      <c r="A1779" s="6" t="s">
        <v>755</v>
      </c>
      <c r="B1779" s="6" t="s">
        <v>64</v>
      </c>
      <c r="C1779" s="6">
        <v>176</v>
      </c>
      <c r="D1779" s="6">
        <v>12386</v>
      </c>
      <c r="E1779" s="35">
        <v>42561</v>
      </c>
      <c r="F1779" s="35">
        <v>44743</v>
      </c>
      <c r="G1779" s="6">
        <v>2182</v>
      </c>
      <c r="H1779" s="6">
        <v>79</v>
      </c>
      <c r="I1779" s="6"/>
      <c r="J1779" s="6"/>
      <c r="K1779" s="6"/>
      <c r="L1779" s="6"/>
      <c r="M1779" s="6"/>
      <c r="N1779" s="6"/>
      <c r="O1779" s="6"/>
      <c r="P1779" s="6"/>
      <c r="Q1779" s="6"/>
      <c r="R1779" s="6"/>
      <c r="S1779" s="6"/>
      <c r="T1779" s="6"/>
      <c r="U1779" s="6"/>
      <c r="V1779" s="6"/>
      <c r="W1779" s="6"/>
      <c r="X1779" s="6"/>
      <c r="Y1779" s="6"/>
      <c r="Z1779" s="6"/>
    </row>
    <row r="1780" spans="1:26" ht="14.25" customHeight="1" x14ac:dyDescent="0.2">
      <c r="A1780" s="6" t="s">
        <v>3469</v>
      </c>
      <c r="B1780" s="6" t="s">
        <v>64</v>
      </c>
      <c r="C1780" s="6">
        <v>184</v>
      </c>
      <c r="D1780" s="6">
        <v>12324</v>
      </c>
      <c r="E1780" s="35">
        <v>41844</v>
      </c>
      <c r="F1780" s="35">
        <v>44247</v>
      </c>
      <c r="G1780" s="6">
        <v>2403</v>
      </c>
      <c r="H1780" s="6">
        <v>60</v>
      </c>
      <c r="I1780" s="6"/>
      <c r="J1780" s="6"/>
      <c r="K1780" s="6"/>
      <c r="L1780" s="6"/>
      <c r="M1780" s="6"/>
      <c r="N1780" s="6"/>
      <c r="O1780" s="6"/>
      <c r="P1780" s="6"/>
      <c r="Q1780" s="6"/>
      <c r="R1780" s="6"/>
      <c r="S1780" s="6"/>
      <c r="T1780" s="6"/>
      <c r="U1780" s="6"/>
      <c r="V1780" s="6"/>
      <c r="W1780" s="6"/>
      <c r="X1780" s="6"/>
      <c r="Y1780" s="6"/>
      <c r="Z1780" s="6"/>
    </row>
    <row r="1781" spans="1:26" ht="14.25" customHeight="1" x14ac:dyDescent="0.2">
      <c r="A1781" s="6" t="s">
        <v>929</v>
      </c>
      <c r="B1781" s="6" t="s">
        <v>64</v>
      </c>
      <c r="C1781" s="6">
        <v>133</v>
      </c>
      <c r="D1781" s="6">
        <v>12318</v>
      </c>
      <c r="E1781" s="35">
        <v>43353</v>
      </c>
      <c r="F1781" s="35">
        <v>44503</v>
      </c>
      <c r="G1781" s="6">
        <v>1150</v>
      </c>
      <c r="H1781" s="6">
        <v>80</v>
      </c>
      <c r="I1781" s="6"/>
      <c r="J1781" s="6"/>
      <c r="K1781" s="6"/>
      <c r="L1781" s="6"/>
      <c r="M1781" s="6"/>
      <c r="N1781" s="6"/>
      <c r="O1781" s="6"/>
      <c r="P1781" s="6"/>
      <c r="Q1781" s="6"/>
      <c r="R1781" s="6"/>
      <c r="S1781" s="6"/>
      <c r="T1781" s="6"/>
      <c r="U1781" s="6"/>
      <c r="V1781" s="6"/>
      <c r="W1781" s="6"/>
      <c r="X1781" s="6"/>
      <c r="Y1781" s="6"/>
      <c r="Z1781" s="6"/>
    </row>
    <row r="1782" spans="1:26" ht="14.25" customHeight="1" x14ac:dyDescent="0.2">
      <c r="A1782" s="6" t="s">
        <v>657</v>
      </c>
      <c r="B1782" s="6" t="s">
        <v>64</v>
      </c>
      <c r="C1782" s="6">
        <v>156</v>
      </c>
      <c r="D1782" s="6">
        <v>12239</v>
      </c>
      <c r="E1782" s="35">
        <v>40382</v>
      </c>
      <c r="F1782" s="35">
        <v>44756</v>
      </c>
      <c r="G1782" s="6">
        <v>4374</v>
      </c>
      <c r="H1782" s="6">
        <v>34</v>
      </c>
      <c r="I1782" s="6"/>
      <c r="J1782" s="6"/>
      <c r="K1782" s="6"/>
      <c r="L1782" s="6"/>
      <c r="M1782" s="6"/>
      <c r="N1782" s="6"/>
      <c r="O1782" s="6"/>
      <c r="P1782" s="6"/>
      <c r="Q1782" s="6"/>
      <c r="R1782" s="6"/>
      <c r="S1782" s="6"/>
      <c r="T1782" s="6"/>
      <c r="U1782" s="6"/>
      <c r="V1782" s="6"/>
      <c r="W1782" s="6"/>
      <c r="X1782" s="6"/>
      <c r="Y1782" s="6"/>
      <c r="Z1782" s="6"/>
    </row>
    <row r="1783" spans="1:26" ht="14.25" customHeight="1" x14ac:dyDescent="0.2">
      <c r="A1783" s="6" t="s">
        <v>194</v>
      </c>
      <c r="B1783" s="6" t="s">
        <v>64</v>
      </c>
      <c r="C1783" s="6">
        <v>181</v>
      </c>
      <c r="D1783" s="6">
        <v>12231</v>
      </c>
      <c r="E1783" s="35">
        <v>41979</v>
      </c>
      <c r="F1783" s="35">
        <v>44302</v>
      </c>
      <c r="G1783" s="6">
        <v>2323</v>
      </c>
      <c r="H1783" s="6">
        <v>105</v>
      </c>
      <c r="I1783" s="6"/>
      <c r="J1783" s="6"/>
      <c r="K1783" s="6"/>
      <c r="L1783" s="6"/>
      <c r="M1783" s="6"/>
      <c r="N1783" s="6"/>
      <c r="O1783" s="6"/>
      <c r="P1783" s="6"/>
      <c r="Q1783" s="6"/>
      <c r="R1783" s="6"/>
      <c r="S1783" s="6"/>
      <c r="T1783" s="6"/>
      <c r="U1783" s="6"/>
      <c r="V1783" s="6"/>
      <c r="W1783" s="6"/>
      <c r="X1783" s="6"/>
      <c r="Y1783" s="6"/>
      <c r="Z1783" s="6"/>
    </row>
    <row r="1784" spans="1:26" ht="14.25" customHeight="1" x14ac:dyDescent="0.2">
      <c r="A1784" s="6" t="s">
        <v>932</v>
      </c>
      <c r="B1784" s="6" t="s">
        <v>64</v>
      </c>
      <c r="C1784" s="6">
        <v>403</v>
      </c>
      <c r="D1784" s="6">
        <v>12205</v>
      </c>
      <c r="E1784" s="35">
        <v>43650</v>
      </c>
      <c r="F1784" s="35">
        <v>44686</v>
      </c>
      <c r="G1784" s="6">
        <v>1036</v>
      </c>
      <c r="H1784" s="6">
        <v>3</v>
      </c>
      <c r="I1784" s="6"/>
      <c r="J1784" s="6"/>
      <c r="K1784" s="6"/>
      <c r="L1784" s="6"/>
      <c r="M1784" s="6"/>
      <c r="N1784" s="6"/>
      <c r="O1784" s="6"/>
      <c r="P1784" s="6"/>
      <c r="Q1784" s="6"/>
      <c r="R1784" s="6"/>
      <c r="S1784" s="6"/>
      <c r="T1784" s="6"/>
      <c r="U1784" s="6"/>
      <c r="V1784" s="6"/>
      <c r="W1784" s="6"/>
      <c r="X1784" s="6"/>
      <c r="Y1784" s="6"/>
      <c r="Z1784" s="6"/>
    </row>
    <row r="1785" spans="1:26" ht="14.25" customHeight="1" x14ac:dyDescent="0.2">
      <c r="A1785" s="6" t="s">
        <v>3470</v>
      </c>
      <c r="B1785" s="6" t="s">
        <v>64</v>
      </c>
      <c r="C1785" s="6">
        <v>131</v>
      </c>
      <c r="D1785" s="6">
        <v>12202</v>
      </c>
      <c r="E1785" s="35">
        <v>42857</v>
      </c>
      <c r="F1785" s="35">
        <v>43807</v>
      </c>
      <c r="G1785" s="6">
        <v>950</v>
      </c>
      <c r="H1785" s="6">
        <v>39</v>
      </c>
      <c r="I1785" s="6"/>
      <c r="J1785" s="6"/>
      <c r="K1785" s="6"/>
      <c r="L1785" s="6"/>
      <c r="M1785" s="6"/>
      <c r="N1785" s="6"/>
      <c r="O1785" s="6"/>
      <c r="P1785" s="6"/>
      <c r="Q1785" s="6"/>
      <c r="R1785" s="6"/>
      <c r="S1785" s="6"/>
      <c r="T1785" s="6"/>
      <c r="U1785" s="6"/>
      <c r="V1785" s="6"/>
      <c r="W1785" s="6"/>
      <c r="X1785" s="6"/>
      <c r="Y1785" s="6"/>
      <c r="Z1785" s="6"/>
    </row>
    <row r="1786" spans="1:26" ht="14.25" customHeight="1" x14ac:dyDescent="0.2">
      <c r="A1786" s="6" t="s">
        <v>1464</v>
      </c>
      <c r="B1786" s="6" t="s">
        <v>64</v>
      </c>
      <c r="C1786" s="6">
        <v>119</v>
      </c>
      <c r="D1786" s="6">
        <v>12193</v>
      </c>
      <c r="E1786" s="35">
        <v>40580</v>
      </c>
      <c r="F1786" s="35">
        <v>44757</v>
      </c>
      <c r="G1786" s="6">
        <v>4177</v>
      </c>
      <c r="H1786" s="6">
        <v>98</v>
      </c>
      <c r="I1786" s="6"/>
      <c r="J1786" s="6"/>
      <c r="K1786" s="6"/>
      <c r="L1786" s="6"/>
      <c r="M1786" s="6"/>
      <c r="N1786" s="6"/>
      <c r="O1786" s="6"/>
      <c r="P1786" s="6"/>
      <c r="Q1786" s="6"/>
      <c r="R1786" s="6"/>
      <c r="S1786" s="6"/>
      <c r="T1786" s="6"/>
      <c r="U1786" s="6"/>
      <c r="V1786" s="6"/>
      <c r="W1786" s="6"/>
      <c r="X1786" s="6"/>
      <c r="Y1786" s="6"/>
      <c r="Z1786" s="6"/>
    </row>
    <row r="1787" spans="1:26" ht="14.25" customHeight="1" x14ac:dyDescent="0.2">
      <c r="A1787" s="6" t="s">
        <v>146</v>
      </c>
      <c r="B1787" s="6" t="s">
        <v>64</v>
      </c>
      <c r="C1787" s="6">
        <v>194</v>
      </c>
      <c r="D1787" s="6">
        <v>12167</v>
      </c>
      <c r="E1787" s="35">
        <v>42589</v>
      </c>
      <c r="F1787" s="35">
        <v>43313</v>
      </c>
      <c r="G1787" s="6">
        <v>724</v>
      </c>
      <c r="H1787" s="6">
        <v>73</v>
      </c>
      <c r="I1787" s="6"/>
      <c r="J1787" s="6"/>
      <c r="K1787" s="6"/>
      <c r="L1787" s="6"/>
      <c r="M1787" s="6"/>
      <c r="N1787" s="6"/>
      <c r="O1787" s="6"/>
      <c r="P1787" s="6"/>
      <c r="Q1787" s="6"/>
      <c r="R1787" s="6"/>
      <c r="S1787" s="6"/>
      <c r="T1787" s="6"/>
      <c r="U1787" s="6"/>
      <c r="V1787" s="6"/>
      <c r="W1787" s="6"/>
      <c r="X1787" s="6"/>
      <c r="Y1787" s="6"/>
      <c r="Z1787" s="6"/>
    </row>
    <row r="1788" spans="1:26" ht="14.25" customHeight="1" x14ac:dyDescent="0.2">
      <c r="A1788" s="6" t="s">
        <v>1502</v>
      </c>
      <c r="B1788" s="6" t="s">
        <v>3297</v>
      </c>
      <c r="C1788" s="6">
        <v>196</v>
      </c>
      <c r="D1788" s="6">
        <v>12118</v>
      </c>
      <c r="E1788" s="35">
        <v>43264</v>
      </c>
      <c r="F1788" s="35">
        <v>44569</v>
      </c>
      <c r="G1788" s="6">
        <v>1305</v>
      </c>
      <c r="H1788" s="6">
        <v>19</v>
      </c>
      <c r="I1788" s="6"/>
      <c r="J1788" s="6"/>
      <c r="K1788" s="6"/>
      <c r="L1788" s="6"/>
      <c r="M1788" s="6"/>
      <c r="N1788" s="6"/>
      <c r="O1788" s="6"/>
      <c r="P1788" s="6"/>
      <c r="Q1788" s="6"/>
      <c r="R1788" s="6"/>
      <c r="S1788" s="6"/>
      <c r="T1788" s="6"/>
      <c r="U1788" s="6"/>
      <c r="V1788" s="6"/>
      <c r="W1788" s="6"/>
      <c r="X1788" s="6"/>
      <c r="Y1788" s="6"/>
      <c r="Z1788" s="6"/>
    </row>
    <row r="1789" spans="1:26" ht="14.25" customHeight="1" x14ac:dyDescent="0.2">
      <c r="A1789" s="6" t="s">
        <v>759</v>
      </c>
      <c r="B1789" s="6" t="s">
        <v>64</v>
      </c>
      <c r="C1789" s="6">
        <v>225</v>
      </c>
      <c r="D1789" s="6">
        <v>12118</v>
      </c>
      <c r="E1789" s="35">
        <v>38936</v>
      </c>
      <c r="F1789" s="35">
        <v>44547</v>
      </c>
      <c r="G1789" s="6">
        <v>5611</v>
      </c>
      <c r="H1789" s="6">
        <v>136</v>
      </c>
      <c r="I1789" s="6"/>
      <c r="J1789" s="6"/>
      <c r="K1789" s="6"/>
      <c r="L1789" s="6"/>
      <c r="M1789" s="6"/>
      <c r="N1789" s="6"/>
      <c r="O1789" s="6"/>
      <c r="P1789" s="6"/>
      <c r="Q1789" s="6"/>
      <c r="R1789" s="6"/>
      <c r="S1789" s="6"/>
      <c r="T1789" s="6"/>
      <c r="U1789" s="6"/>
      <c r="V1789" s="6"/>
      <c r="W1789" s="6"/>
      <c r="X1789" s="6"/>
      <c r="Y1789" s="6"/>
      <c r="Z1789" s="6"/>
    </row>
    <row r="1790" spans="1:26" ht="14.25" customHeight="1" x14ac:dyDescent="0.2">
      <c r="A1790" s="6" t="s">
        <v>491</v>
      </c>
      <c r="B1790" s="6" t="s">
        <v>64</v>
      </c>
      <c r="C1790" s="6">
        <v>118</v>
      </c>
      <c r="D1790" s="6">
        <v>12095</v>
      </c>
      <c r="E1790" s="35">
        <v>40852</v>
      </c>
      <c r="F1790" s="35">
        <v>44593</v>
      </c>
      <c r="G1790" s="6">
        <v>3741</v>
      </c>
      <c r="H1790" s="6">
        <v>93</v>
      </c>
      <c r="I1790" s="6"/>
      <c r="J1790" s="6"/>
      <c r="K1790" s="6"/>
      <c r="L1790" s="6"/>
      <c r="M1790" s="6"/>
      <c r="N1790" s="6"/>
      <c r="O1790" s="6"/>
      <c r="P1790" s="6"/>
      <c r="Q1790" s="6"/>
      <c r="R1790" s="6"/>
      <c r="S1790" s="6"/>
      <c r="T1790" s="6"/>
      <c r="U1790" s="6"/>
      <c r="V1790" s="6"/>
      <c r="W1790" s="6"/>
      <c r="X1790" s="6"/>
      <c r="Y1790" s="6"/>
      <c r="Z1790" s="6"/>
    </row>
    <row r="1791" spans="1:26" ht="14.25" customHeight="1" x14ac:dyDescent="0.2">
      <c r="A1791" s="6" t="s">
        <v>1615</v>
      </c>
      <c r="B1791" s="6" t="s">
        <v>3297</v>
      </c>
      <c r="C1791" s="6">
        <v>113</v>
      </c>
      <c r="D1791" s="6">
        <v>12080</v>
      </c>
      <c r="E1791" s="35">
        <v>42748</v>
      </c>
      <c r="F1791" s="35">
        <v>43918</v>
      </c>
      <c r="G1791" s="6">
        <v>1170</v>
      </c>
      <c r="H1791" s="6">
        <v>38</v>
      </c>
      <c r="I1791" s="6"/>
      <c r="J1791" s="6"/>
      <c r="K1791" s="6"/>
      <c r="L1791" s="6"/>
      <c r="M1791" s="6"/>
      <c r="N1791" s="6"/>
      <c r="O1791" s="6"/>
      <c r="P1791" s="6"/>
      <c r="Q1791" s="6"/>
      <c r="R1791" s="6"/>
      <c r="S1791" s="6"/>
      <c r="T1791" s="6"/>
      <c r="U1791" s="6"/>
      <c r="V1791" s="6"/>
      <c r="W1791" s="6"/>
      <c r="X1791" s="6"/>
      <c r="Y1791" s="6"/>
      <c r="Z1791" s="6"/>
    </row>
    <row r="1792" spans="1:26" ht="14.25" customHeight="1" x14ac:dyDescent="0.2">
      <c r="A1792" s="6" t="s">
        <v>1535</v>
      </c>
      <c r="B1792" s="6" t="s">
        <v>3297</v>
      </c>
      <c r="C1792" s="6">
        <v>382</v>
      </c>
      <c r="D1792" s="6">
        <v>12079</v>
      </c>
      <c r="E1792" s="35">
        <v>42691</v>
      </c>
      <c r="F1792" s="35">
        <v>44108</v>
      </c>
      <c r="G1792" s="6">
        <v>1417</v>
      </c>
      <c r="H1792" s="6">
        <v>28</v>
      </c>
      <c r="I1792" s="6"/>
      <c r="J1792" s="6"/>
      <c r="K1792" s="6"/>
      <c r="L1792" s="6"/>
      <c r="M1792" s="6"/>
      <c r="N1792" s="6"/>
      <c r="O1792" s="6"/>
      <c r="P1792" s="6"/>
      <c r="Q1792" s="6"/>
      <c r="R1792" s="6"/>
      <c r="S1792" s="6"/>
      <c r="T1792" s="6"/>
      <c r="U1792" s="6"/>
      <c r="V1792" s="6"/>
      <c r="W1792" s="6"/>
      <c r="X1792" s="6"/>
      <c r="Y1792" s="6"/>
      <c r="Z1792" s="6"/>
    </row>
    <row r="1793" spans="1:26" ht="14.25" customHeight="1" x14ac:dyDescent="0.2">
      <c r="A1793" s="6" t="s">
        <v>1611</v>
      </c>
      <c r="B1793" s="6" t="s">
        <v>3297</v>
      </c>
      <c r="C1793" s="6">
        <v>109</v>
      </c>
      <c r="D1793" s="6">
        <v>12066</v>
      </c>
      <c r="E1793" s="35">
        <v>40964</v>
      </c>
      <c r="F1793" s="35">
        <v>44627</v>
      </c>
      <c r="G1793" s="6">
        <v>3663</v>
      </c>
      <c r="H1793" s="6">
        <v>76</v>
      </c>
      <c r="I1793" s="6"/>
      <c r="J1793" s="6"/>
      <c r="K1793" s="6"/>
      <c r="L1793" s="6"/>
      <c r="M1793" s="6"/>
      <c r="N1793" s="6"/>
      <c r="O1793" s="6"/>
      <c r="P1793" s="6"/>
      <c r="Q1793" s="6"/>
      <c r="R1793" s="6"/>
      <c r="S1793" s="6"/>
      <c r="T1793" s="6"/>
      <c r="U1793" s="6"/>
      <c r="V1793" s="6"/>
      <c r="W1793" s="6"/>
      <c r="X1793" s="6"/>
      <c r="Y1793" s="6"/>
      <c r="Z1793" s="6"/>
    </row>
    <row r="1794" spans="1:26" ht="14.25" customHeight="1" x14ac:dyDescent="0.2">
      <c r="A1794" s="6" t="s">
        <v>485</v>
      </c>
      <c r="B1794" s="6" t="s">
        <v>64</v>
      </c>
      <c r="C1794" s="6">
        <v>212</v>
      </c>
      <c r="D1794" s="6">
        <v>12060</v>
      </c>
      <c r="E1794" s="35">
        <v>42167</v>
      </c>
      <c r="F1794" s="35">
        <v>44714</v>
      </c>
      <c r="G1794" s="6">
        <v>2547</v>
      </c>
      <c r="H1794" s="6">
        <v>149</v>
      </c>
      <c r="I1794" s="6"/>
      <c r="J1794" s="6"/>
      <c r="K1794" s="6"/>
      <c r="L1794" s="6"/>
      <c r="M1794" s="6"/>
      <c r="N1794" s="6"/>
      <c r="O1794" s="6"/>
      <c r="P1794" s="6"/>
      <c r="Q1794" s="6"/>
      <c r="R1794" s="6"/>
      <c r="S1794" s="6"/>
      <c r="T1794" s="6"/>
      <c r="U1794" s="6"/>
      <c r="V1794" s="6"/>
      <c r="W1794" s="6"/>
      <c r="X1794" s="6"/>
      <c r="Y1794" s="6"/>
      <c r="Z1794" s="6"/>
    </row>
    <row r="1795" spans="1:26" ht="14.25" customHeight="1" x14ac:dyDescent="0.2">
      <c r="A1795" s="6" t="s">
        <v>1482</v>
      </c>
      <c r="B1795" s="6" t="s">
        <v>64</v>
      </c>
      <c r="C1795" s="6">
        <v>121</v>
      </c>
      <c r="D1795" s="6">
        <v>12053</v>
      </c>
      <c r="E1795" s="35">
        <v>41368</v>
      </c>
      <c r="F1795" s="35">
        <v>44743</v>
      </c>
      <c r="G1795" s="6">
        <v>3375</v>
      </c>
      <c r="H1795" s="6">
        <v>61</v>
      </c>
      <c r="I1795" s="6"/>
      <c r="J1795" s="6"/>
      <c r="K1795" s="6"/>
      <c r="L1795" s="6"/>
      <c r="M1795" s="6"/>
      <c r="N1795" s="6"/>
      <c r="O1795" s="6"/>
      <c r="P1795" s="6"/>
      <c r="Q1795" s="6"/>
      <c r="R1795" s="6"/>
      <c r="S1795" s="6"/>
      <c r="T1795" s="6"/>
      <c r="U1795" s="6"/>
      <c r="V1795" s="6"/>
      <c r="W1795" s="6"/>
      <c r="X1795" s="6"/>
      <c r="Y1795" s="6"/>
      <c r="Z1795" s="6"/>
    </row>
    <row r="1796" spans="1:26" ht="14.25" customHeight="1" x14ac:dyDescent="0.2">
      <c r="A1796" s="6" t="s">
        <v>446</v>
      </c>
      <c r="B1796" s="6" t="s">
        <v>64</v>
      </c>
      <c r="C1796" s="6">
        <v>118</v>
      </c>
      <c r="D1796" s="6">
        <v>12038</v>
      </c>
      <c r="E1796" s="35">
        <v>43109</v>
      </c>
      <c r="F1796" s="35">
        <v>44764</v>
      </c>
      <c r="G1796" s="6">
        <v>1655</v>
      </c>
      <c r="H1796" s="6">
        <v>44</v>
      </c>
      <c r="I1796" s="6"/>
      <c r="J1796" s="6"/>
      <c r="K1796" s="6"/>
      <c r="L1796" s="6"/>
      <c r="M1796" s="6"/>
      <c r="N1796" s="6"/>
      <c r="O1796" s="6"/>
      <c r="P1796" s="6"/>
      <c r="Q1796" s="6"/>
      <c r="R1796" s="6"/>
      <c r="S1796" s="6"/>
      <c r="T1796" s="6"/>
      <c r="U1796" s="6"/>
      <c r="V1796" s="6"/>
      <c r="W1796" s="6"/>
      <c r="X1796" s="6"/>
      <c r="Y1796" s="6"/>
      <c r="Z1796" s="6"/>
    </row>
    <row r="1797" spans="1:26" ht="14.25" customHeight="1" x14ac:dyDescent="0.2">
      <c r="A1797" s="6" t="s">
        <v>1083</v>
      </c>
      <c r="B1797" s="6" t="s">
        <v>64</v>
      </c>
      <c r="C1797" s="6">
        <v>166</v>
      </c>
      <c r="D1797" s="6">
        <v>11931</v>
      </c>
      <c r="E1797" s="35">
        <v>39460</v>
      </c>
      <c r="F1797" s="35">
        <v>44582</v>
      </c>
      <c r="G1797" s="6">
        <v>5122</v>
      </c>
      <c r="H1797" s="6">
        <v>73</v>
      </c>
      <c r="I1797" s="6"/>
      <c r="J1797" s="6"/>
      <c r="K1797" s="6"/>
      <c r="L1797" s="6"/>
      <c r="M1797" s="6"/>
      <c r="N1797" s="6"/>
      <c r="O1797" s="6"/>
      <c r="P1797" s="6"/>
      <c r="Q1797" s="6"/>
      <c r="R1797" s="6"/>
      <c r="S1797" s="6"/>
      <c r="T1797" s="6"/>
      <c r="U1797" s="6"/>
      <c r="V1797" s="6"/>
      <c r="W1797" s="6"/>
      <c r="X1797" s="6"/>
      <c r="Y1797" s="6"/>
      <c r="Z1797" s="6"/>
    </row>
    <row r="1798" spans="1:26" ht="14.25" customHeight="1" x14ac:dyDescent="0.2">
      <c r="A1798" s="6" t="s">
        <v>492</v>
      </c>
      <c r="B1798" s="6" t="s">
        <v>64</v>
      </c>
      <c r="C1798" s="6">
        <v>199</v>
      </c>
      <c r="D1798" s="6">
        <v>11925</v>
      </c>
      <c r="E1798" s="35">
        <v>43021</v>
      </c>
      <c r="F1798" s="35">
        <v>44763</v>
      </c>
      <c r="G1798" s="6">
        <v>1742</v>
      </c>
      <c r="H1798" s="6">
        <v>80</v>
      </c>
      <c r="I1798" s="6"/>
      <c r="J1798" s="6"/>
      <c r="K1798" s="6"/>
      <c r="L1798" s="6"/>
      <c r="M1798" s="6"/>
      <c r="N1798" s="6"/>
      <c r="O1798" s="6"/>
      <c r="P1798" s="6"/>
      <c r="Q1798" s="6"/>
      <c r="R1798" s="6"/>
      <c r="S1798" s="6"/>
      <c r="T1798" s="6"/>
      <c r="U1798" s="6"/>
      <c r="V1798" s="6"/>
      <c r="W1798" s="6"/>
      <c r="X1798" s="6"/>
      <c r="Y1798" s="6"/>
      <c r="Z1798" s="6"/>
    </row>
    <row r="1799" spans="1:26" ht="14.25" customHeight="1" x14ac:dyDescent="0.2">
      <c r="A1799" s="6" t="s">
        <v>290</v>
      </c>
      <c r="B1799" s="6" t="s">
        <v>3285</v>
      </c>
      <c r="C1799" s="6">
        <v>129</v>
      </c>
      <c r="D1799" s="6">
        <v>11913</v>
      </c>
      <c r="E1799" s="35">
        <v>43133</v>
      </c>
      <c r="F1799" s="35">
        <v>44641</v>
      </c>
      <c r="G1799" s="6">
        <v>1508</v>
      </c>
      <c r="H1799" s="6">
        <v>78</v>
      </c>
      <c r="I1799" s="6"/>
      <c r="J1799" s="6"/>
      <c r="K1799" s="6"/>
      <c r="L1799" s="6"/>
      <c r="M1799" s="6"/>
      <c r="N1799" s="6"/>
      <c r="O1799" s="6"/>
      <c r="P1799" s="6"/>
      <c r="Q1799" s="6"/>
      <c r="R1799" s="6"/>
      <c r="S1799" s="6"/>
      <c r="T1799" s="6"/>
      <c r="U1799" s="6"/>
      <c r="V1799" s="6"/>
      <c r="W1799" s="6"/>
      <c r="X1799" s="6"/>
      <c r="Y1799" s="6"/>
      <c r="Z1799" s="6"/>
    </row>
    <row r="1800" spans="1:26" ht="14.25" customHeight="1" x14ac:dyDescent="0.2">
      <c r="A1800" s="6" t="s">
        <v>727</v>
      </c>
      <c r="B1800" s="6" t="s">
        <v>64</v>
      </c>
      <c r="C1800" s="6">
        <v>119</v>
      </c>
      <c r="D1800" s="6">
        <v>11872</v>
      </c>
      <c r="E1800" s="35">
        <v>41756</v>
      </c>
      <c r="F1800" s="35">
        <v>44749</v>
      </c>
      <c r="G1800" s="6">
        <v>2993</v>
      </c>
      <c r="H1800" s="6">
        <v>77</v>
      </c>
      <c r="I1800" s="6"/>
      <c r="J1800" s="6"/>
      <c r="K1800" s="6"/>
      <c r="L1800" s="6"/>
      <c r="M1800" s="6"/>
      <c r="N1800" s="6"/>
      <c r="O1800" s="6"/>
      <c r="P1800" s="6"/>
      <c r="Q1800" s="6"/>
      <c r="R1800" s="6"/>
      <c r="S1800" s="6"/>
      <c r="T1800" s="6"/>
      <c r="U1800" s="6"/>
      <c r="V1800" s="6"/>
      <c r="W1800" s="6"/>
      <c r="X1800" s="6"/>
      <c r="Y1800" s="6"/>
      <c r="Z1800" s="6"/>
    </row>
    <row r="1801" spans="1:26" ht="14.25" customHeight="1" x14ac:dyDescent="0.2">
      <c r="A1801" s="6" t="s">
        <v>1321</v>
      </c>
      <c r="B1801" s="6" t="s">
        <v>64</v>
      </c>
      <c r="C1801" s="6">
        <v>136</v>
      </c>
      <c r="D1801" s="6">
        <v>11827</v>
      </c>
      <c r="E1801" s="35">
        <v>40050</v>
      </c>
      <c r="F1801" s="35">
        <v>43777</v>
      </c>
      <c r="G1801" s="6">
        <v>3727</v>
      </c>
      <c r="H1801" s="6">
        <v>68</v>
      </c>
      <c r="I1801" s="6"/>
      <c r="J1801" s="6"/>
      <c r="K1801" s="6"/>
      <c r="L1801" s="6"/>
      <c r="M1801" s="6"/>
      <c r="N1801" s="6"/>
      <c r="O1801" s="6"/>
      <c r="P1801" s="6"/>
      <c r="Q1801" s="6"/>
      <c r="R1801" s="6"/>
      <c r="S1801" s="6"/>
      <c r="T1801" s="6"/>
      <c r="U1801" s="6"/>
      <c r="V1801" s="6"/>
      <c r="W1801" s="6"/>
      <c r="X1801" s="6"/>
      <c r="Y1801" s="6"/>
      <c r="Z1801" s="6"/>
    </row>
    <row r="1802" spans="1:26" ht="14.25" customHeight="1" x14ac:dyDescent="0.2">
      <c r="A1802" s="6" t="s">
        <v>1018</v>
      </c>
      <c r="B1802" s="6" t="s">
        <v>64</v>
      </c>
      <c r="C1802" s="6">
        <v>149</v>
      </c>
      <c r="D1802" s="6">
        <v>11823</v>
      </c>
      <c r="E1802" s="35">
        <v>40986</v>
      </c>
      <c r="F1802" s="35">
        <v>42341</v>
      </c>
      <c r="G1802" s="6">
        <v>1355</v>
      </c>
      <c r="H1802" s="6">
        <v>68</v>
      </c>
      <c r="I1802" s="6"/>
      <c r="J1802" s="6"/>
      <c r="K1802" s="6"/>
      <c r="L1802" s="6"/>
      <c r="M1802" s="6"/>
      <c r="N1802" s="6"/>
      <c r="O1802" s="6"/>
      <c r="P1802" s="6"/>
      <c r="Q1802" s="6"/>
      <c r="R1802" s="6"/>
      <c r="S1802" s="6"/>
      <c r="T1802" s="6"/>
      <c r="U1802" s="6"/>
      <c r="V1802" s="6"/>
      <c r="W1802" s="6"/>
      <c r="X1802" s="6"/>
      <c r="Y1802" s="6"/>
      <c r="Z1802" s="6"/>
    </row>
    <row r="1803" spans="1:26" ht="14.25" customHeight="1" x14ac:dyDescent="0.2">
      <c r="A1803" s="6" t="s">
        <v>101</v>
      </c>
      <c r="B1803" s="6" t="s">
        <v>3285</v>
      </c>
      <c r="C1803" s="6">
        <v>438</v>
      </c>
      <c r="D1803" s="6">
        <v>11821</v>
      </c>
      <c r="E1803" s="35">
        <v>43660</v>
      </c>
      <c r="F1803" s="35">
        <v>44661</v>
      </c>
      <c r="G1803" s="6">
        <v>1001</v>
      </c>
      <c r="H1803" s="6">
        <v>19</v>
      </c>
      <c r="I1803" s="6"/>
      <c r="J1803" s="6"/>
      <c r="K1803" s="6"/>
      <c r="L1803" s="6"/>
      <c r="M1803" s="6"/>
      <c r="N1803" s="6"/>
      <c r="O1803" s="6"/>
      <c r="P1803" s="6"/>
      <c r="Q1803" s="6"/>
      <c r="R1803" s="6"/>
      <c r="S1803" s="6"/>
      <c r="T1803" s="6"/>
      <c r="U1803" s="6"/>
      <c r="V1803" s="6"/>
      <c r="W1803" s="6"/>
      <c r="X1803" s="6"/>
      <c r="Y1803" s="6"/>
      <c r="Z1803" s="6"/>
    </row>
    <row r="1804" spans="1:26" ht="14.25" customHeight="1" x14ac:dyDescent="0.2">
      <c r="A1804" s="6" t="s">
        <v>3471</v>
      </c>
      <c r="B1804" s="6" t="s">
        <v>64</v>
      </c>
      <c r="C1804" s="6">
        <v>195</v>
      </c>
      <c r="D1804" s="6">
        <v>11808</v>
      </c>
      <c r="E1804" s="35">
        <v>43102</v>
      </c>
      <c r="F1804" s="35">
        <v>43755</v>
      </c>
      <c r="G1804" s="6">
        <v>653</v>
      </c>
      <c r="H1804" s="6">
        <v>60</v>
      </c>
      <c r="I1804" s="6"/>
      <c r="J1804" s="6"/>
      <c r="K1804" s="6"/>
      <c r="L1804" s="6"/>
      <c r="M1804" s="6"/>
      <c r="N1804" s="6"/>
      <c r="O1804" s="6"/>
      <c r="P1804" s="6"/>
      <c r="Q1804" s="6"/>
      <c r="R1804" s="6"/>
      <c r="S1804" s="6"/>
      <c r="T1804" s="6"/>
      <c r="U1804" s="6"/>
      <c r="V1804" s="6"/>
      <c r="W1804" s="6"/>
      <c r="X1804" s="6"/>
      <c r="Y1804" s="6"/>
      <c r="Z1804" s="6"/>
    </row>
    <row r="1805" spans="1:26" ht="14.25" customHeight="1" x14ac:dyDescent="0.2">
      <c r="A1805" s="6" t="s">
        <v>312</v>
      </c>
      <c r="B1805" s="6" t="s">
        <v>64</v>
      </c>
      <c r="C1805" s="6">
        <v>118</v>
      </c>
      <c r="D1805" s="6">
        <v>11762</v>
      </c>
      <c r="E1805" s="35">
        <v>40801</v>
      </c>
      <c r="F1805" s="35">
        <v>44439</v>
      </c>
      <c r="G1805" s="6">
        <v>3638</v>
      </c>
      <c r="H1805" s="6">
        <v>54</v>
      </c>
      <c r="I1805" s="6"/>
      <c r="J1805" s="6"/>
      <c r="K1805" s="6"/>
      <c r="L1805" s="6"/>
      <c r="M1805" s="6"/>
      <c r="N1805" s="6"/>
      <c r="O1805" s="6"/>
      <c r="P1805" s="6"/>
      <c r="Q1805" s="6"/>
      <c r="R1805" s="6"/>
      <c r="S1805" s="6"/>
      <c r="T1805" s="6"/>
      <c r="U1805" s="6"/>
      <c r="V1805" s="6"/>
      <c r="W1805" s="6"/>
      <c r="X1805" s="6"/>
      <c r="Y1805" s="6"/>
      <c r="Z1805" s="6"/>
    </row>
    <row r="1806" spans="1:26" ht="14.25" customHeight="1" x14ac:dyDescent="0.2">
      <c r="A1806" s="6" t="s">
        <v>1703</v>
      </c>
      <c r="B1806" s="6" t="s">
        <v>3297</v>
      </c>
      <c r="C1806" s="6">
        <v>103</v>
      </c>
      <c r="D1806" s="6">
        <v>11736</v>
      </c>
      <c r="E1806" s="35">
        <v>41677</v>
      </c>
      <c r="F1806" s="35">
        <v>43208</v>
      </c>
      <c r="G1806" s="6">
        <v>1531</v>
      </c>
      <c r="H1806" s="6">
        <v>62</v>
      </c>
      <c r="I1806" s="6"/>
      <c r="J1806" s="6"/>
      <c r="K1806" s="6"/>
      <c r="L1806" s="6"/>
      <c r="M1806" s="6"/>
      <c r="N1806" s="6"/>
      <c r="O1806" s="6"/>
      <c r="P1806" s="6"/>
      <c r="Q1806" s="6"/>
      <c r="R1806" s="6"/>
      <c r="S1806" s="6"/>
      <c r="T1806" s="6"/>
      <c r="U1806" s="6"/>
      <c r="V1806" s="6"/>
      <c r="W1806" s="6"/>
      <c r="X1806" s="6"/>
      <c r="Y1806" s="6"/>
      <c r="Z1806" s="6"/>
    </row>
    <row r="1807" spans="1:26" ht="14.25" customHeight="1" x14ac:dyDescent="0.2">
      <c r="A1807" s="6" t="s">
        <v>3472</v>
      </c>
      <c r="B1807" s="6" t="s">
        <v>64</v>
      </c>
      <c r="C1807" s="6">
        <v>221</v>
      </c>
      <c r="D1807" s="6">
        <v>11659</v>
      </c>
      <c r="E1807" s="35">
        <v>41893</v>
      </c>
      <c r="F1807" s="35">
        <v>44278</v>
      </c>
      <c r="G1807" s="6">
        <v>2385</v>
      </c>
      <c r="H1807" s="6">
        <v>108</v>
      </c>
      <c r="I1807" s="6"/>
      <c r="J1807" s="6"/>
      <c r="K1807" s="6"/>
      <c r="L1807" s="6"/>
      <c r="M1807" s="6"/>
      <c r="N1807" s="6"/>
      <c r="O1807" s="6"/>
      <c r="P1807" s="6"/>
      <c r="Q1807" s="6"/>
      <c r="R1807" s="6"/>
      <c r="S1807" s="6"/>
      <c r="T1807" s="6"/>
      <c r="U1807" s="6"/>
      <c r="V1807" s="6"/>
      <c r="W1807" s="6"/>
      <c r="X1807" s="6"/>
      <c r="Y1807" s="6"/>
      <c r="Z1807" s="6"/>
    </row>
    <row r="1808" spans="1:26" ht="14.25" customHeight="1" x14ac:dyDescent="0.2">
      <c r="A1808" s="6" t="s">
        <v>371</v>
      </c>
      <c r="B1808" s="6" t="s">
        <v>64</v>
      </c>
      <c r="C1808" s="6">
        <v>166</v>
      </c>
      <c r="D1808" s="6">
        <v>11615</v>
      </c>
      <c r="E1808" s="35">
        <v>40156</v>
      </c>
      <c r="F1808" s="35">
        <v>44448</v>
      </c>
      <c r="G1808" s="6">
        <v>4292</v>
      </c>
      <c r="H1808" s="6">
        <v>92</v>
      </c>
      <c r="I1808" s="6"/>
      <c r="J1808" s="6"/>
      <c r="K1808" s="6"/>
      <c r="L1808" s="6"/>
      <c r="M1808" s="6"/>
      <c r="N1808" s="6"/>
      <c r="O1808" s="6"/>
      <c r="P1808" s="6"/>
      <c r="Q1808" s="6"/>
      <c r="R1808" s="6"/>
      <c r="S1808" s="6"/>
      <c r="T1808" s="6"/>
      <c r="U1808" s="6"/>
      <c r="V1808" s="6"/>
      <c r="W1808" s="6"/>
      <c r="X1808" s="6"/>
      <c r="Y1808" s="6"/>
      <c r="Z1808" s="6"/>
    </row>
    <row r="1809" spans="1:26" ht="14.25" customHeight="1" x14ac:dyDescent="0.2">
      <c r="A1809" s="6" t="s">
        <v>848</v>
      </c>
      <c r="B1809" s="6" t="s">
        <v>64</v>
      </c>
      <c r="C1809" s="6">
        <v>330</v>
      </c>
      <c r="D1809" s="6">
        <v>11582</v>
      </c>
      <c r="E1809" s="35">
        <v>43245</v>
      </c>
      <c r="F1809" s="35">
        <v>44620</v>
      </c>
      <c r="G1809" s="6">
        <v>1375</v>
      </c>
      <c r="H1809" s="6">
        <v>75</v>
      </c>
      <c r="I1809" s="6"/>
      <c r="J1809" s="6"/>
      <c r="K1809" s="6"/>
      <c r="L1809" s="6"/>
      <c r="M1809" s="6"/>
      <c r="N1809" s="6"/>
      <c r="O1809" s="6"/>
      <c r="P1809" s="6"/>
      <c r="Q1809" s="6"/>
      <c r="R1809" s="6"/>
      <c r="S1809" s="6"/>
      <c r="T1809" s="6"/>
      <c r="U1809" s="6"/>
      <c r="V1809" s="6"/>
      <c r="W1809" s="6"/>
      <c r="X1809" s="6"/>
      <c r="Y1809" s="6"/>
      <c r="Z1809" s="6"/>
    </row>
    <row r="1810" spans="1:26" ht="14.25" customHeight="1" x14ac:dyDescent="0.2">
      <c r="A1810" s="6" t="s">
        <v>332</v>
      </c>
      <c r="B1810" s="6" t="s">
        <v>64</v>
      </c>
      <c r="C1810" s="6">
        <v>130</v>
      </c>
      <c r="D1810" s="6">
        <v>11580</v>
      </c>
      <c r="E1810" s="35">
        <v>42020</v>
      </c>
      <c r="F1810" s="35">
        <v>44692</v>
      </c>
      <c r="G1810" s="6">
        <v>2672</v>
      </c>
      <c r="H1810" s="6">
        <v>64</v>
      </c>
      <c r="I1810" s="6"/>
      <c r="J1810" s="6"/>
      <c r="K1810" s="6"/>
      <c r="L1810" s="6"/>
      <c r="M1810" s="6"/>
      <c r="N1810" s="6"/>
      <c r="O1810" s="6"/>
      <c r="P1810" s="6"/>
      <c r="Q1810" s="6"/>
      <c r="R1810" s="6"/>
      <c r="S1810" s="6"/>
      <c r="T1810" s="6"/>
      <c r="U1810" s="6"/>
      <c r="V1810" s="6"/>
      <c r="W1810" s="6"/>
      <c r="X1810" s="6"/>
      <c r="Y1810" s="6"/>
      <c r="Z1810" s="6"/>
    </row>
    <row r="1811" spans="1:26" ht="14.25" customHeight="1" x14ac:dyDescent="0.2">
      <c r="A1811" s="6" t="s">
        <v>604</v>
      </c>
      <c r="B1811" s="6" t="s">
        <v>64</v>
      </c>
      <c r="C1811" s="6">
        <v>206</v>
      </c>
      <c r="D1811" s="6">
        <v>11558</v>
      </c>
      <c r="E1811" s="35">
        <v>42185</v>
      </c>
      <c r="F1811" s="35">
        <v>44694</v>
      </c>
      <c r="G1811" s="6">
        <v>2509</v>
      </c>
      <c r="H1811" s="6">
        <v>135</v>
      </c>
      <c r="I1811" s="6"/>
      <c r="J1811" s="6"/>
      <c r="K1811" s="6"/>
      <c r="L1811" s="6"/>
      <c r="M1811" s="6"/>
      <c r="N1811" s="6"/>
      <c r="O1811" s="6"/>
      <c r="P1811" s="6"/>
      <c r="Q1811" s="6"/>
      <c r="R1811" s="6"/>
      <c r="S1811" s="6"/>
      <c r="T1811" s="6"/>
      <c r="U1811" s="6"/>
      <c r="V1811" s="6"/>
      <c r="W1811" s="6"/>
      <c r="X1811" s="6"/>
      <c r="Y1811" s="6"/>
      <c r="Z1811" s="6"/>
    </row>
    <row r="1812" spans="1:26" ht="14.25" customHeight="1" x14ac:dyDescent="0.2">
      <c r="A1812" s="6" t="s">
        <v>839</v>
      </c>
      <c r="B1812" s="6" t="s">
        <v>64</v>
      </c>
      <c r="C1812" s="6">
        <v>195</v>
      </c>
      <c r="D1812" s="6">
        <v>11519</v>
      </c>
      <c r="E1812" s="35">
        <v>41123</v>
      </c>
      <c r="F1812" s="35">
        <v>44649</v>
      </c>
      <c r="G1812" s="6">
        <v>3526</v>
      </c>
      <c r="H1812" s="6">
        <v>120</v>
      </c>
      <c r="I1812" s="6"/>
      <c r="J1812" s="6"/>
      <c r="K1812" s="6"/>
      <c r="L1812" s="6"/>
      <c r="M1812" s="6"/>
      <c r="N1812" s="6"/>
      <c r="O1812" s="6"/>
      <c r="P1812" s="6"/>
      <c r="Q1812" s="6"/>
      <c r="R1812" s="6"/>
      <c r="S1812" s="6"/>
      <c r="T1812" s="6"/>
      <c r="U1812" s="6"/>
      <c r="V1812" s="6"/>
      <c r="W1812" s="6"/>
      <c r="X1812" s="6"/>
      <c r="Y1812" s="6"/>
      <c r="Z1812" s="6"/>
    </row>
    <row r="1813" spans="1:26" ht="14.25" customHeight="1" x14ac:dyDescent="0.2">
      <c r="A1813" s="6" t="s">
        <v>269</v>
      </c>
      <c r="B1813" s="6" t="s">
        <v>64</v>
      </c>
      <c r="C1813" s="6">
        <v>182</v>
      </c>
      <c r="D1813" s="6">
        <v>11467</v>
      </c>
      <c r="E1813" s="35">
        <v>42703</v>
      </c>
      <c r="F1813" s="35">
        <v>43549</v>
      </c>
      <c r="G1813" s="6">
        <v>846</v>
      </c>
      <c r="H1813" s="6">
        <v>87</v>
      </c>
      <c r="I1813" s="6"/>
      <c r="J1813" s="6"/>
      <c r="K1813" s="6"/>
      <c r="L1813" s="6"/>
      <c r="M1813" s="6"/>
      <c r="N1813" s="6"/>
      <c r="O1813" s="6"/>
      <c r="P1813" s="6"/>
      <c r="Q1813" s="6"/>
      <c r="R1813" s="6"/>
      <c r="S1813" s="6"/>
      <c r="T1813" s="6"/>
      <c r="U1813" s="6"/>
      <c r="V1813" s="6"/>
      <c r="W1813" s="6"/>
      <c r="X1813" s="6"/>
      <c r="Y1813" s="6"/>
      <c r="Z1813" s="6"/>
    </row>
    <row r="1814" spans="1:26" ht="14.25" customHeight="1" x14ac:dyDescent="0.2">
      <c r="A1814" s="6" t="s">
        <v>660</v>
      </c>
      <c r="B1814" s="6" t="s">
        <v>64</v>
      </c>
      <c r="C1814" s="6">
        <v>165</v>
      </c>
      <c r="D1814" s="6">
        <v>11440</v>
      </c>
      <c r="E1814" s="35">
        <v>41866</v>
      </c>
      <c r="F1814" s="35">
        <v>44715</v>
      </c>
      <c r="G1814" s="6">
        <v>2849</v>
      </c>
      <c r="H1814" s="6">
        <v>94</v>
      </c>
      <c r="I1814" s="6"/>
      <c r="J1814" s="6"/>
      <c r="K1814" s="6"/>
      <c r="L1814" s="6"/>
      <c r="M1814" s="6"/>
      <c r="N1814" s="6"/>
      <c r="O1814" s="6"/>
      <c r="P1814" s="6"/>
      <c r="Q1814" s="6"/>
      <c r="R1814" s="6"/>
      <c r="S1814" s="6"/>
      <c r="T1814" s="6"/>
      <c r="U1814" s="6"/>
      <c r="V1814" s="6"/>
      <c r="W1814" s="6"/>
      <c r="X1814" s="6"/>
      <c r="Y1814" s="6"/>
      <c r="Z1814" s="6"/>
    </row>
    <row r="1815" spans="1:26" ht="14.25" customHeight="1" x14ac:dyDescent="0.2">
      <c r="A1815" s="6" t="s">
        <v>217</v>
      </c>
      <c r="B1815" s="6" t="s">
        <v>3285</v>
      </c>
      <c r="C1815" s="6">
        <v>357</v>
      </c>
      <c r="D1815" s="6">
        <v>11393</v>
      </c>
      <c r="E1815" s="35">
        <v>42375</v>
      </c>
      <c r="F1815" s="35">
        <v>44477</v>
      </c>
      <c r="G1815" s="6">
        <v>2102</v>
      </c>
      <c r="H1815" s="6">
        <v>0</v>
      </c>
      <c r="I1815" s="6"/>
      <c r="J1815" s="6"/>
      <c r="K1815" s="6"/>
      <c r="L1815" s="6"/>
      <c r="M1815" s="6"/>
      <c r="N1815" s="6"/>
      <c r="O1815" s="6"/>
      <c r="P1815" s="6"/>
      <c r="Q1815" s="6"/>
      <c r="R1815" s="6"/>
      <c r="S1815" s="6"/>
      <c r="T1815" s="6"/>
      <c r="U1815" s="6"/>
      <c r="V1815" s="6"/>
      <c r="W1815" s="6"/>
      <c r="X1815" s="6"/>
      <c r="Y1815" s="6"/>
      <c r="Z1815" s="6"/>
    </row>
    <row r="1816" spans="1:26" ht="14.25" customHeight="1" x14ac:dyDescent="0.2">
      <c r="A1816" s="6" t="s">
        <v>764</v>
      </c>
      <c r="B1816" s="6" t="s">
        <v>64</v>
      </c>
      <c r="C1816" s="6">
        <v>518</v>
      </c>
      <c r="D1816" s="6">
        <v>11323</v>
      </c>
      <c r="E1816" s="35">
        <v>42409</v>
      </c>
      <c r="F1816" s="35">
        <v>44569</v>
      </c>
      <c r="G1816" s="6">
        <v>2160</v>
      </c>
      <c r="H1816" s="6">
        <v>7</v>
      </c>
      <c r="I1816" s="6"/>
      <c r="J1816" s="6"/>
      <c r="K1816" s="6"/>
      <c r="L1816" s="6"/>
      <c r="M1816" s="6"/>
      <c r="N1816" s="6"/>
      <c r="O1816" s="6"/>
      <c r="P1816" s="6"/>
      <c r="Q1816" s="6"/>
      <c r="R1816" s="6"/>
      <c r="S1816" s="6"/>
      <c r="T1816" s="6"/>
      <c r="U1816" s="6"/>
      <c r="V1816" s="6"/>
      <c r="W1816" s="6"/>
      <c r="X1816" s="6"/>
      <c r="Y1816" s="6"/>
      <c r="Z1816" s="6"/>
    </row>
    <row r="1817" spans="1:26" ht="14.25" customHeight="1" x14ac:dyDescent="0.2">
      <c r="A1817" s="6" t="s">
        <v>1510</v>
      </c>
      <c r="B1817" s="6" t="s">
        <v>3297</v>
      </c>
      <c r="C1817" s="6">
        <v>104</v>
      </c>
      <c r="D1817" s="6">
        <v>11289</v>
      </c>
      <c r="E1817" s="35">
        <v>40481</v>
      </c>
      <c r="F1817" s="35">
        <v>44617</v>
      </c>
      <c r="G1817" s="6">
        <v>4136</v>
      </c>
      <c r="H1817" s="6">
        <v>66</v>
      </c>
      <c r="I1817" s="6"/>
      <c r="J1817" s="6"/>
      <c r="K1817" s="6"/>
      <c r="L1817" s="6"/>
      <c r="M1817" s="6"/>
      <c r="N1817" s="6"/>
      <c r="O1817" s="6"/>
      <c r="P1817" s="6"/>
      <c r="Q1817" s="6"/>
      <c r="R1817" s="6"/>
      <c r="S1817" s="6"/>
      <c r="T1817" s="6"/>
      <c r="U1817" s="6"/>
      <c r="V1817" s="6"/>
      <c r="W1817" s="6"/>
      <c r="X1817" s="6"/>
      <c r="Y1817" s="6"/>
      <c r="Z1817" s="6"/>
    </row>
    <row r="1818" spans="1:26" ht="14.25" customHeight="1" x14ac:dyDescent="0.2">
      <c r="A1818" s="6" t="s">
        <v>1773</v>
      </c>
      <c r="B1818" s="6" t="s">
        <v>3297</v>
      </c>
      <c r="C1818" s="6">
        <v>138</v>
      </c>
      <c r="D1818" s="6">
        <v>11286</v>
      </c>
      <c r="E1818" s="35">
        <v>41141</v>
      </c>
      <c r="F1818" s="35">
        <v>44503</v>
      </c>
      <c r="G1818" s="6">
        <v>3362</v>
      </c>
      <c r="H1818" s="6">
        <v>18</v>
      </c>
      <c r="I1818" s="6"/>
      <c r="J1818" s="6"/>
      <c r="K1818" s="6"/>
      <c r="L1818" s="6"/>
      <c r="M1818" s="6"/>
      <c r="N1818" s="6"/>
      <c r="O1818" s="6"/>
      <c r="P1818" s="6"/>
      <c r="Q1818" s="6"/>
      <c r="R1818" s="6"/>
      <c r="S1818" s="6"/>
      <c r="T1818" s="6"/>
      <c r="U1818" s="6"/>
      <c r="V1818" s="6"/>
      <c r="W1818" s="6"/>
      <c r="X1818" s="6"/>
      <c r="Y1818" s="6"/>
      <c r="Z1818" s="6"/>
    </row>
    <row r="1819" spans="1:26" ht="14.25" customHeight="1" x14ac:dyDescent="0.2">
      <c r="A1819" s="6" t="s">
        <v>454</v>
      </c>
      <c r="B1819" s="6" t="s">
        <v>64</v>
      </c>
      <c r="C1819" s="6">
        <v>194</v>
      </c>
      <c r="D1819" s="6">
        <v>11284</v>
      </c>
      <c r="E1819" s="35">
        <v>42262</v>
      </c>
      <c r="F1819" s="35">
        <v>42870</v>
      </c>
      <c r="G1819" s="6">
        <v>608</v>
      </c>
      <c r="H1819" s="6">
        <v>135</v>
      </c>
      <c r="I1819" s="6"/>
      <c r="J1819" s="6"/>
      <c r="K1819" s="6"/>
      <c r="L1819" s="6"/>
      <c r="M1819" s="6"/>
      <c r="N1819" s="6"/>
      <c r="O1819" s="6"/>
      <c r="P1819" s="6"/>
      <c r="Q1819" s="6"/>
      <c r="R1819" s="6"/>
      <c r="S1819" s="6"/>
      <c r="T1819" s="6"/>
      <c r="U1819" s="6"/>
      <c r="V1819" s="6"/>
      <c r="W1819" s="6"/>
      <c r="X1819" s="6"/>
      <c r="Y1819" s="6"/>
      <c r="Z1819" s="6"/>
    </row>
    <row r="1820" spans="1:26" ht="14.25" customHeight="1" x14ac:dyDescent="0.2">
      <c r="A1820" s="6" t="s">
        <v>781</v>
      </c>
      <c r="B1820" s="6" t="s">
        <v>64</v>
      </c>
      <c r="C1820" s="6">
        <v>225</v>
      </c>
      <c r="D1820" s="6">
        <v>11224</v>
      </c>
      <c r="E1820" s="35">
        <v>42142</v>
      </c>
      <c r="F1820" s="35">
        <v>44687</v>
      </c>
      <c r="G1820" s="6">
        <v>2545</v>
      </c>
      <c r="H1820" s="6">
        <v>48</v>
      </c>
      <c r="I1820" s="6"/>
      <c r="J1820" s="6"/>
      <c r="K1820" s="6"/>
      <c r="L1820" s="6"/>
      <c r="M1820" s="6"/>
      <c r="N1820" s="6"/>
      <c r="O1820" s="6"/>
      <c r="P1820" s="6"/>
      <c r="Q1820" s="6"/>
      <c r="R1820" s="6"/>
      <c r="S1820" s="6"/>
      <c r="T1820" s="6"/>
      <c r="U1820" s="6"/>
      <c r="V1820" s="6"/>
      <c r="W1820" s="6"/>
      <c r="X1820" s="6"/>
      <c r="Y1820" s="6"/>
      <c r="Z1820" s="6"/>
    </row>
    <row r="1821" spans="1:26" ht="14.25" customHeight="1" x14ac:dyDescent="0.2">
      <c r="A1821" s="6" t="s">
        <v>802</v>
      </c>
      <c r="B1821" s="6" t="s">
        <v>64</v>
      </c>
      <c r="C1821" s="6">
        <v>124</v>
      </c>
      <c r="D1821" s="6">
        <v>11200</v>
      </c>
      <c r="E1821" s="35">
        <v>39214</v>
      </c>
      <c r="F1821" s="35">
        <v>44517</v>
      </c>
      <c r="G1821" s="6">
        <v>5303</v>
      </c>
      <c r="H1821" s="6">
        <v>16</v>
      </c>
      <c r="I1821" s="6"/>
      <c r="J1821" s="6"/>
      <c r="K1821" s="6"/>
      <c r="L1821" s="6"/>
      <c r="M1821" s="6"/>
      <c r="N1821" s="6"/>
      <c r="O1821" s="6"/>
      <c r="P1821" s="6"/>
      <c r="Q1821" s="6"/>
      <c r="R1821" s="6"/>
      <c r="S1821" s="6"/>
      <c r="T1821" s="6"/>
      <c r="U1821" s="6"/>
      <c r="V1821" s="6"/>
      <c r="W1821" s="6"/>
      <c r="X1821" s="6"/>
      <c r="Y1821" s="6"/>
      <c r="Z1821" s="6"/>
    </row>
    <row r="1822" spans="1:26" ht="14.25" customHeight="1" x14ac:dyDescent="0.2">
      <c r="A1822" s="6" t="s">
        <v>1671</v>
      </c>
      <c r="B1822" s="6" t="s">
        <v>3297</v>
      </c>
      <c r="C1822" s="6">
        <v>133</v>
      </c>
      <c r="D1822" s="6">
        <v>11178</v>
      </c>
      <c r="E1822" s="35">
        <v>41508</v>
      </c>
      <c r="F1822" s="35">
        <v>44058</v>
      </c>
      <c r="G1822" s="6">
        <v>2550</v>
      </c>
      <c r="H1822" s="6">
        <v>68</v>
      </c>
      <c r="I1822" s="6"/>
      <c r="J1822" s="6"/>
      <c r="K1822" s="6"/>
      <c r="L1822" s="6"/>
      <c r="M1822" s="6"/>
      <c r="N1822" s="6"/>
      <c r="O1822" s="6"/>
      <c r="P1822" s="6"/>
      <c r="Q1822" s="6"/>
      <c r="R1822" s="6"/>
      <c r="S1822" s="6"/>
      <c r="T1822" s="6"/>
      <c r="U1822" s="6"/>
      <c r="V1822" s="6"/>
      <c r="W1822" s="6"/>
      <c r="X1822" s="6"/>
      <c r="Y1822" s="6"/>
      <c r="Z1822" s="6"/>
    </row>
    <row r="1823" spans="1:26" ht="14.25" customHeight="1" x14ac:dyDescent="0.2">
      <c r="A1823" s="6" t="s">
        <v>969</v>
      </c>
      <c r="B1823" s="6" t="s">
        <v>64</v>
      </c>
      <c r="C1823" s="6">
        <v>133</v>
      </c>
      <c r="D1823" s="6">
        <v>11164</v>
      </c>
      <c r="E1823" s="35">
        <v>42873</v>
      </c>
      <c r="F1823" s="35">
        <v>44700</v>
      </c>
      <c r="G1823" s="6">
        <v>1827</v>
      </c>
      <c r="H1823" s="6">
        <v>19</v>
      </c>
      <c r="I1823" s="6"/>
      <c r="J1823" s="6"/>
      <c r="K1823" s="6"/>
      <c r="L1823" s="6"/>
      <c r="M1823" s="6"/>
      <c r="N1823" s="6"/>
      <c r="O1823" s="6"/>
      <c r="P1823" s="6"/>
      <c r="Q1823" s="6"/>
      <c r="R1823" s="6"/>
      <c r="S1823" s="6"/>
      <c r="T1823" s="6"/>
      <c r="U1823" s="6"/>
      <c r="V1823" s="6"/>
      <c r="W1823" s="6"/>
      <c r="X1823" s="6"/>
      <c r="Y1823" s="6"/>
      <c r="Z1823" s="6"/>
    </row>
    <row r="1824" spans="1:26" ht="14.25" customHeight="1" x14ac:dyDescent="0.2">
      <c r="A1824" s="6" t="s">
        <v>67</v>
      </c>
      <c r="B1824" s="6" t="s">
        <v>64</v>
      </c>
      <c r="C1824" s="6">
        <v>129</v>
      </c>
      <c r="D1824" s="6">
        <v>11102</v>
      </c>
      <c r="E1824" s="35">
        <v>42867</v>
      </c>
      <c r="F1824" s="35">
        <v>44528</v>
      </c>
      <c r="G1824" s="6">
        <v>1661</v>
      </c>
      <c r="H1824" s="6">
        <v>82</v>
      </c>
      <c r="I1824" s="6"/>
      <c r="J1824" s="6"/>
      <c r="K1824" s="6"/>
      <c r="L1824" s="6"/>
      <c r="M1824" s="6"/>
      <c r="N1824" s="6"/>
      <c r="O1824" s="6"/>
      <c r="P1824" s="6"/>
      <c r="Q1824" s="6"/>
      <c r="R1824" s="6"/>
      <c r="S1824" s="6"/>
      <c r="T1824" s="6"/>
      <c r="U1824" s="6"/>
      <c r="V1824" s="6"/>
      <c r="W1824" s="6"/>
      <c r="X1824" s="6"/>
      <c r="Y1824" s="6"/>
      <c r="Z1824" s="6"/>
    </row>
    <row r="1825" spans="1:26" ht="14.25" customHeight="1" x14ac:dyDescent="0.2">
      <c r="A1825" s="6" t="s">
        <v>1214</v>
      </c>
      <c r="B1825" s="6" t="s">
        <v>64</v>
      </c>
      <c r="C1825" s="6">
        <v>146</v>
      </c>
      <c r="D1825" s="6">
        <v>11072</v>
      </c>
      <c r="E1825" s="35">
        <v>41744</v>
      </c>
      <c r="F1825" s="35">
        <v>44029</v>
      </c>
      <c r="G1825" s="6">
        <v>2285</v>
      </c>
      <c r="H1825" s="6">
        <v>82</v>
      </c>
      <c r="I1825" s="6"/>
      <c r="J1825" s="6"/>
      <c r="K1825" s="6"/>
      <c r="L1825" s="6"/>
      <c r="M1825" s="6"/>
      <c r="N1825" s="6"/>
      <c r="O1825" s="6"/>
      <c r="P1825" s="6"/>
      <c r="Q1825" s="6"/>
      <c r="R1825" s="6"/>
      <c r="S1825" s="6"/>
      <c r="T1825" s="6"/>
      <c r="U1825" s="6"/>
      <c r="V1825" s="6"/>
      <c r="W1825" s="6"/>
      <c r="X1825" s="6"/>
      <c r="Y1825" s="6"/>
      <c r="Z1825" s="6"/>
    </row>
    <row r="1826" spans="1:26" ht="14.25" customHeight="1" x14ac:dyDescent="0.2">
      <c r="A1826" s="6" t="s">
        <v>1740</v>
      </c>
      <c r="B1826" s="6" t="s">
        <v>3297</v>
      </c>
      <c r="C1826" s="6">
        <v>105</v>
      </c>
      <c r="D1826" s="6">
        <v>11018</v>
      </c>
      <c r="E1826" s="35">
        <v>41274</v>
      </c>
      <c r="F1826" s="35">
        <v>43865</v>
      </c>
      <c r="G1826" s="6">
        <v>2591</v>
      </c>
      <c r="H1826" s="6">
        <v>57</v>
      </c>
      <c r="I1826" s="6"/>
      <c r="J1826" s="6"/>
      <c r="K1826" s="6"/>
      <c r="L1826" s="6"/>
      <c r="M1826" s="6"/>
      <c r="N1826" s="6"/>
      <c r="O1826" s="6"/>
      <c r="P1826" s="6"/>
      <c r="Q1826" s="6"/>
      <c r="R1826" s="6"/>
      <c r="S1826" s="6"/>
      <c r="T1826" s="6"/>
      <c r="U1826" s="6"/>
      <c r="V1826" s="6"/>
      <c r="W1826" s="6"/>
      <c r="X1826" s="6"/>
      <c r="Y1826" s="6"/>
      <c r="Z1826" s="6"/>
    </row>
    <row r="1827" spans="1:26" ht="14.25" customHeight="1" x14ac:dyDescent="0.2">
      <c r="A1827" s="6" t="s">
        <v>1699</v>
      </c>
      <c r="B1827" s="6" t="s">
        <v>3297</v>
      </c>
      <c r="C1827" s="6">
        <v>124</v>
      </c>
      <c r="D1827" s="6">
        <v>10940</v>
      </c>
      <c r="E1827" s="35">
        <v>43011</v>
      </c>
      <c r="F1827" s="35">
        <v>44625</v>
      </c>
      <c r="G1827" s="6">
        <v>1614</v>
      </c>
      <c r="H1827" s="6">
        <v>103</v>
      </c>
      <c r="I1827" s="6"/>
      <c r="J1827" s="6"/>
      <c r="K1827" s="6"/>
      <c r="L1827" s="6"/>
      <c r="M1827" s="6"/>
      <c r="N1827" s="6"/>
      <c r="O1827" s="6"/>
      <c r="P1827" s="6"/>
      <c r="Q1827" s="6"/>
      <c r="R1827" s="6"/>
      <c r="S1827" s="6"/>
      <c r="T1827" s="6"/>
      <c r="U1827" s="6"/>
      <c r="V1827" s="6"/>
      <c r="W1827" s="6"/>
      <c r="X1827" s="6"/>
      <c r="Y1827" s="6"/>
      <c r="Z1827" s="6"/>
    </row>
    <row r="1828" spans="1:26" ht="14.25" customHeight="1" x14ac:dyDescent="0.2">
      <c r="A1828" s="6" t="s">
        <v>1269</v>
      </c>
      <c r="B1828" s="6" t="s">
        <v>64</v>
      </c>
      <c r="C1828" s="6">
        <v>114</v>
      </c>
      <c r="D1828" s="6">
        <v>10915</v>
      </c>
      <c r="E1828" s="35">
        <v>42184</v>
      </c>
      <c r="F1828" s="35">
        <v>44160</v>
      </c>
      <c r="G1828" s="6">
        <v>1976</v>
      </c>
      <c r="H1828" s="6">
        <v>89</v>
      </c>
      <c r="I1828" s="6"/>
      <c r="J1828" s="6"/>
      <c r="K1828" s="6"/>
      <c r="L1828" s="6"/>
      <c r="M1828" s="6"/>
      <c r="N1828" s="6"/>
      <c r="O1828" s="6"/>
      <c r="P1828" s="6"/>
      <c r="Q1828" s="6"/>
      <c r="R1828" s="6"/>
      <c r="S1828" s="6"/>
      <c r="T1828" s="6"/>
      <c r="U1828" s="6"/>
      <c r="V1828" s="6"/>
      <c r="W1828" s="6"/>
      <c r="X1828" s="6"/>
      <c r="Y1828" s="6"/>
      <c r="Z1828" s="6"/>
    </row>
    <row r="1829" spans="1:26" ht="14.25" customHeight="1" x14ac:dyDescent="0.2">
      <c r="A1829" s="6" t="s">
        <v>829</v>
      </c>
      <c r="B1829" s="6" t="s">
        <v>64</v>
      </c>
      <c r="C1829" s="6">
        <v>253</v>
      </c>
      <c r="D1829" s="6">
        <v>10898</v>
      </c>
      <c r="E1829" s="35">
        <v>37955</v>
      </c>
      <c r="F1829" s="35">
        <v>43603</v>
      </c>
      <c r="G1829" s="6">
        <v>5648</v>
      </c>
      <c r="H1829" s="6">
        <v>109</v>
      </c>
      <c r="I1829" s="6"/>
      <c r="J1829" s="6"/>
      <c r="K1829" s="6"/>
      <c r="L1829" s="6"/>
      <c r="M1829" s="6"/>
      <c r="N1829" s="6"/>
      <c r="O1829" s="6"/>
      <c r="P1829" s="6"/>
      <c r="Q1829" s="6"/>
      <c r="R1829" s="6"/>
      <c r="S1829" s="6"/>
      <c r="T1829" s="6"/>
      <c r="U1829" s="6"/>
      <c r="V1829" s="6"/>
      <c r="W1829" s="6"/>
      <c r="X1829" s="6"/>
      <c r="Y1829" s="6"/>
      <c r="Z1829" s="6"/>
    </row>
    <row r="1830" spans="1:26" ht="14.25" customHeight="1" x14ac:dyDescent="0.2">
      <c r="A1830" s="6" t="s">
        <v>749</v>
      </c>
      <c r="B1830" s="6" t="s">
        <v>64</v>
      </c>
      <c r="C1830" s="6">
        <v>109</v>
      </c>
      <c r="D1830" s="6">
        <v>10868</v>
      </c>
      <c r="E1830" s="35">
        <v>41524</v>
      </c>
      <c r="F1830" s="35">
        <v>44707</v>
      </c>
      <c r="G1830" s="6">
        <v>3183</v>
      </c>
      <c r="H1830" s="6">
        <v>58</v>
      </c>
      <c r="I1830" s="6"/>
      <c r="J1830" s="6"/>
      <c r="K1830" s="6"/>
      <c r="L1830" s="6"/>
      <c r="M1830" s="6"/>
      <c r="N1830" s="6"/>
      <c r="O1830" s="6"/>
      <c r="P1830" s="6"/>
      <c r="Q1830" s="6"/>
      <c r="R1830" s="6"/>
      <c r="S1830" s="6"/>
      <c r="T1830" s="6"/>
      <c r="U1830" s="6"/>
      <c r="V1830" s="6"/>
      <c r="W1830" s="6"/>
      <c r="X1830" s="6"/>
      <c r="Y1830" s="6"/>
      <c r="Z1830" s="6"/>
    </row>
    <row r="1831" spans="1:26" ht="14.25" customHeight="1" x14ac:dyDescent="0.2">
      <c r="A1831" s="6" t="s">
        <v>1324</v>
      </c>
      <c r="B1831" s="6" t="s">
        <v>64</v>
      </c>
      <c r="C1831" s="6">
        <v>217</v>
      </c>
      <c r="D1831" s="6">
        <v>10828</v>
      </c>
      <c r="E1831" s="35">
        <v>40406</v>
      </c>
      <c r="F1831" s="35">
        <v>43164</v>
      </c>
      <c r="G1831" s="6">
        <v>2758</v>
      </c>
      <c r="H1831" s="6">
        <v>84</v>
      </c>
      <c r="I1831" s="6"/>
      <c r="J1831" s="6"/>
      <c r="K1831" s="6"/>
      <c r="L1831" s="6"/>
      <c r="M1831" s="6"/>
      <c r="N1831" s="6"/>
      <c r="O1831" s="6"/>
      <c r="P1831" s="6"/>
      <c r="Q1831" s="6"/>
      <c r="R1831" s="6"/>
      <c r="S1831" s="6"/>
      <c r="T1831" s="6"/>
      <c r="U1831" s="6"/>
      <c r="V1831" s="6"/>
      <c r="W1831" s="6"/>
      <c r="X1831" s="6"/>
      <c r="Y1831" s="6"/>
      <c r="Z1831" s="6"/>
    </row>
    <row r="1832" spans="1:26" ht="14.25" customHeight="1" x14ac:dyDescent="0.2">
      <c r="A1832" s="6" t="s">
        <v>3473</v>
      </c>
      <c r="B1832" s="6" t="s">
        <v>64</v>
      </c>
      <c r="C1832" s="6">
        <v>282</v>
      </c>
      <c r="D1832" s="6">
        <v>10794</v>
      </c>
      <c r="E1832" s="35">
        <v>43357</v>
      </c>
      <c r="F1832" s="35">
        <v>43779</v>
      </c>
      <c r="G1832" s="6">
        <v>422</v>
      </c>
      <c r="H1832" s="6">
        <v>67</v>
      </c>
      <c r="I1832" s="6"/>
      <c r="J1832" s="6"/>
      <c r="K1832" s="6"/>
      <c r="L1832" s="6"/>
      <c r="M1832" s="6"/>
      <c r="N1832" s="6"/>
      <c r="O1832" s="6"/>
      <c r="P1832" s="6"/>
      <c r="Q1832" s="6"/>
      <c r="R1832" s="6"/>
      <c r="S1832" s="6"/>
      <c r="T1832" s="6"/>
      <c r="U1832" s="6"/>
      <c r="V1832" s="6"/>
      <c r="W1832" s="6"/>
      <c r="X1832" s="6"/>
      <c r="Y1832" s="6"/>
      <c r="Z1832" s="6"/>
    </row>
    <row r="1833" spans="1:26" ht="14.25" customHeight="1" x14ac:dyDescent="0.2">
      <c r="A1833" s="6" t="s">
        <v>1737</v>
      </c>
      <c r="B1833" s="6" t="s">
        <v>3297</v>
      </c>
      <c r="C1833" s="6">
        <v>174</v>
      </c>
      <c r="D1833" s="6">
        <v>10737</v>
      </c>
      <c r="E1833" s="35">
        <v>43671</v>
      </c>
      <c r="F1833" s="35">
        <v>44602</v>
      </c>
      <c r="G1833" s="6">
        <v>931</v>
      </c>
      <c r="H1833" s="6">
        <v>93</v>
      </c>
      <c r="I1833" s="6"/>
      <c r="J1833" s="6"/>
      <c r="K1833" s="6"/>
      <c r="L1833" s="6"/>
      <c r="M1833" s="6"/>
      <c r="N1833" s="6"/>
      <c r="O1833" s="6"/>
      <c r="P1833" s="6"/>
      <c r="Q1833" s="6"/>
      <c r="R1833" s="6"/>
      <c r="S1833" s="6"/>
      <c r="T1833" s="6"/>
      <c r="U1833" s="6"/>
      <c r="V1833" s="6"/>
      <c r="W1833" s="6"/>
      <c r="X1833" s="6"/>
      <c r="Y1833" s="6"/>
      <c r="Z1833" s="6"/>
    </row>
    <row r="1834" spans="1:26" ht="14.25" customHeight="1" x14ac:dyDescent="0.2">
      <c r="A1834" s="6" t="s">
        <v>1520</v>
      </c>
      <c r="B1834" s="6" t="s">
        <v>3297</v>
      </c>
      <c r="C1834" s="6">
        <v>220</v>
      </c>
      <c r="D1834" s="6">
        <v>10674</v>
      </c>
      <c r="E1834" s="35">
        <v>36988</v>
      </c>
      <c r="F1834" s="35">
        <v>41408</v>
      </c>
      <c r="G1834" s="6">
        <v>4420</v>
      </c>
      <c r="H1834" s="6">
        <v>50</v>
      </c>
      <c r="I1834" s="6"/>
      <c r="J1834" s="6"/>
      <c r="K1834" s="6"/>
      <c r="L1834" s="6"/>
      <c r="M1834" s="6"/>
      <c r="N1834" s="6"/>
      <c r="O1834" s="6"/>
      <c r="P1834" s="6"/>
      <c r="Q1834" s="6"/>
      <c r="R1834" s="6"/>
      <c r="S1834" s="6"/>
      <c r="T1834" s="6"/>
      <c r="U1834" s="6"/>
      <c r="V1834" s="6"/>
      <c r="W1834" s="6"/>
      <c r="X1834" s="6"/>
      <c r="Y1834" s="6"/>
      <c r="Z1834" s="6"/>
    </row>
    <row r="1835" spans="1:26" ht="14.25" customHeight="1" x14ac:dyDescent="0.2">
      <c r="A1835" s="6" t="s">
        <v>152</v>
      </c>
      <c r="B1835" s="6" t="s">
        <v>64</v>
      </c>
      <c r="C1835" s="6">
        <v>557</v>
      </c>
      <c r="D1835" s="6">
        <v>10648</v>
      </c>
      <c r="E1835" s="35">
        <v>41757</v>
      </c>
      <c r="F1835" s="35">
        <v>44641</v>
      </c>
      <c r="G1835" s="6">
        <v>2884</v>
      </c>
      <c r="H1835" s="6">
        <v>216</v>
      </c>
      <c r="I1835" s="6"/>
      <c r="J1835" s="6"/>
      <c r="K1835" s="6"/>
      <c r="L1835" s="6"/>
      <c r="M1835" s="6"/>
      <c r="N1835" s="6"/>
      <c r="O1835" s="6"/>
      <c r="P1835" s="6"/>
      <c r="Q1835" s="6"/>
      <c r="R1835" s="6"/>
      <c r="S1835" s="6"/>
      <c r="T1835" s="6"/>
      <c r="U1835" s="6"/>
      <c r="V1835" s="6"/>
      <c r="W1835" s="6"/>
      <c r="X1835" s="6"/>
      <c r="Y1835" s="6"/>
      <c r="Z1835" s="6"/>
    </row>
    <row r="1836" spans="1:26" ht="14.25" customHeight="1" x14ac:dyDescent="0.2">
      <c r="A1836" s="6" t="s">
        <v>1531</v>
      </c>
      <c r="B1836" s="6" t="s">
        <v>3297</v>
      </c>
      <c r="C1836" s="6">
        <v>166</v>
      </c>
      <c r="D1836" s="6">
        <v>10614</v>
      </c>
      <c r="E1836" s="35">
        <v>42783</v>
      </c>
      <c r="F1836" s="35">
        <v>44609</v>
      </c>
      <c r="G1836" s="6">
        <v>1826</v>
      </c>
      <c r="H1836" s="6">
        <v>20</v>
      </c>
      <c r="I1836" s="6"/>
      <c r="J1836" s="6"/>
      <c r="K1836" s="6"/>
      <c r="L1836" s="6"/>
      <c r="M1836" s="6"/>
      <c r="N1836" s="6"/>
      <c r="O1836" s="6"/>
      <c r="P1836" s="6"/>
      <c r="Q1836" s="6"/>
      <c r="R1836" s="6"/>
      <c r="S1836" s="6"/>
      <c r="T1836" s="6"/>
      <c r="U1836" s="6"/>
      <c r="V1836" s="6"/>
      <c r="W1836" s="6"/>
      <c r="X1836" s="6"/>
      <c r="Y1836" s="6"/>
      <c r="Z1836" s="6"/>
    </row>
    <row r="1837" spans="1:26" ht="14.25" customHeight="1" x14ac:dyDescent="0.2">
      <c r="A1837" s="6" t="s">
        <v>971</v>
      </c>
      <c r="B1837" s="6" t="s">
        <v>64</v>
      </c>
      <c r="C1837" s="6">
        <v>202</v>
      </c>
      <c r="D1837" s="6">
        <v>10589</v>
      </c>
      <c r="E1837" s="35">
        <v>42923</v>
      </c>
      <c r="F1837" s="35">
        <v>44739</v>
      </c>
      <c r="G1837" s="6">
        <v>1816</v>
      </c>
      <c r="H1837" s="6">
        <v>74</v>
      </c>
      <c r="I1837" s="6"/>
      <c r="J1837" s="6"/>
      <c r="K1837" s="6"/>
      <c r="L1837" s="6"/>
      <c r="M1837" s="6"/>
      <c r="N1837" s="6"/>
      <c r="O1837" s="6"/>
      <c r="P1837" s="6"/>
      <c r="Q1837" s="6"/>
      <c r="R1837" s="6"/>
      <c r="S1837" s="6"/>
      <c r="T1837" s="6"/>
      <c r="U1837" s="6"/>
      <c r="V1837" s="6"/>
      <c r="W1837" s="6"/>
      <c r="X1837" s="6"/>
      <c r="Y1837" s="6"/>
      <c r="Z1837" s="6"/>
    </row>
    <row r="1838" spans="1:26" ht="14.25" customHeight="1" x14ac:dyDescent="0.2">
      <c r="A1838" s="6" t="s">
        <v>1020</v>
      </c>
      <c r="B1838" s="6" t="s">
        <v>64</v>
      </c>
      <c r="C1838" s="6">
        <v>105</v>
      </c>
      <c r="D1838" s="6">
        <v>10582</v>
      </c>
      <c r="E1838" s="35">
        <v>44141</v>
      </c>
      <c r="F1838" s="35">
        <v>44746</v>
      </c>
      <c r="G1838" s="6">
        <v>605</v>
      </c>
      <c r="H1838" s="6">
        <v>45</v>
      </c>
      <c r="I1838" s="6"/>
      <c r="J1838" s="6"/>
      <c r="K1838" s="6"/>
      <c r="L1838" s="6"/>
      <c r="M1838" s="6"/>
      <c r="N1838" s="6"/>
      <c r="O1838" s="6"/>
      <c r="P1838" s="6"/>
      <c r="Q1838" s="6"/>
      <c r="R1838" s="6"/>
      <c r="S1838" s="6"/>
      <c r="T1838" s="6"/>
      <c r="U1838" s="6"/>
      <c r="V1838" s="6"/>
      <c r="W1838" s="6"/>
      <c r="X1838" s="6"/>
      <c r="Y1838" s="6"/>
      <c r="Z1838" s="6"/>
    </row>
    <row r="1839" spans="1:26" ht="14.25" customHeight="1" x14ac:dyDescent="0.2">
      <c r="A1839" s="6" t="s">
        <v>245</v>
      </c>
      <c r="B1839" s="6" t="s">
        <v>64</v>
      </c>
      <c r="C1839" s="6">
        <v>226</v>
      </c>
      <c r="D1839" s="6">
        <v>10577</v>
      </c>
      <c r="E1839" s="35">
        <v>43212</v>
      </c>
      <c r="F1839" s="35">
        <v>43623</v>
      </c>
      <c r="G1839" s="6">
        <v>411</v>
      </c>
      <c r="H1839" s="6">
        <v>73</v>
      </c>
      <c r="I1839" s="6"/>
      <c r="J1839" s="6"/>
      <c r="K1839" s="6"/>
      <c r="L1839" s="6"/>
      <c r="M1839" s="6"/>
      <c r="N1839" s="6"/>
      <c r="O1839" s="6"/>
      <c r="P1839" s="6"/>
      <c r="Q1839" s="6"/>
      <c r="R1839" s="6"/>
      <c r="S1839" s="6"/>
      <c r="T1839" s="6"/>
      <c r="U1839" s="6"/>
      <c r="V1839" s="6"/>
      <c r="W1839" s="6"/>
      <c r="X1839" s="6"/>
      <c r="Y1839" s="6"/>
      <c r="Z1839" s="6"/>
    </row>
    <row r="1840" spans="1:26" ht="14.25" customHeight="1" x14ac:dyDescent="0.2">
      <c r="A1840" s="6" t="s">
        <v>1638</v>
      </c>
      <c r="B1840" s="6" t="s">
        <v>3297</v>
      </c>
      <c r="C1840" s="6">
        <v>144</v>
      </c>
      <c r="D1840" s="6">
        <v>10573</v>
      </c>
      <c r="E1840" s="35">
        <v>42962</v>
      </c>
      <c r="F1840" s="35">
        <v>44590</v>
      </c>
      <c r="G1840" s="6">
        <v>1628</v>
      </c>
      <c r="H1840" s="6">
        <v>5</v>
      </c>
      <c r="I1840" s="6"/>
      <c r="J1840" s="6"/>
      <c r="K1840" s="6"/>
      <c r="L1840" s="6"/>
      <c r="M1840" s="6"/>
      <c r="N1840" s="6"/>
      <c r="O1840" s="6"/>
      <c r="P1840" s="6"/>
      <c r="Q1840" s="6"/>
      <c r="R1840" s="6"/>
      <c r="S1840" s="6"/>
      <c r="T1840" s="6"/>
      <c r="U1840" s="6"/>
      <c r="V1840" s="6"/>
      <c r="W1840" s="6"/>
      <c r="X1840" s="6"/>
      <c r="Y1840" s="6"/>
      <c r="Z1840" s="6"/>
    </row>
    <row r="1841" spans="1:26" ht="14.25" customHeight="1" x14ac:dyDescent="0.2">
      <c r="A1841" s="6" t="s">
        <v>1758</v>
      </c>
      <c r="B1841" s="6" t="s">
        <v>3297</v>
      </c>
      <c r="C1841" s="6">
        <v>411</v>
      </c>
      <c r="D1841" s="6">
        <v>10538</v>
      </c>
      <c r="E1841" s="35">
        <v>42102</v>
      </c>
      <c r="F1841" s="35">
        <v>44563</v>
      </c>
      <c r="G1841" s="6">
        <v>2461</v>
      </c>
      <c r="H1841" s="6">
        <v>32</v>
      </c>
      <c r="I1841" s="6"/>
      <c r="J1841" s="6"/>
      <c r="K1841" s="6"/>
      <c r="L1841" s="6"/>
      <c r="M1841" s="6"/>
      <c r="N1841" s="6"/>
      <c r="O1841" s="6"/>
      <c r="P1841" s="6"/>
      <c r="Q1841" s="6"/>
      <c r="R1841" s="6"/>
      <c r="S1841" s="6"/>
      <c r="T1841" s="6"/>
      <c r="U1841" s="6"/>
      <c r="V1841" s="6"/>
      <c r="W1841" s="6"/>
      <c r="X1841" s="6"/>
      <c r="Y1841" s="6"/>
      <c r="Z1841" s="6"/>
    </row>
    <row r="1842" spans="1:26" ht="14.25" customHeight="1" x14ac:dyDescent="0.2">
      <c r="A1842" s="6" t="s">
        <v>3271</v>
      </c>
      <c r="B1842" s="6" t="s">
        <v>3297</v>
      </c>
      <c r="C1842" s="6">
        <v>112</v>
      </c>
      <c r="D1842" s="6">
        <v>10530</v>
      </c>
      <c r="E1842" s="35">
        <v>42460</v>
      </c>
      <c r="F1842" s="35">
        <v>44146</v>
      </c>
      <c r="G1842" s="6">
        <v>1686</v>
      </c>
      <c r="H1842" s="6">
        <v>72</v>
      </c>
      <c r="I1842" s="6"/>
      <c r="J1842" s="6"/>
      <c r="K1842" s="6"/>
      <c r="L1842" s="6"/>
      <c r="M1842" s="6"/>
      <c r="N1842" s="6"/>
      <c r="O1842" s="6"/>
      <c r="P1842" s="6"/>
      <c r="Q1842" s="6"/>
      <c r="R1842" s="6"/>
      <c r="S1842" s="6"/>
      <c r="T1842" s="6"/>
      <c r="U1842" s="6"/>
      <c r="V1842" s="6"/>
      <c r="W1842" s="6"/>
      <c r="X1842" s="6"/>
      <c r="Y1842" s="6"/>
      <c r="Z1842" s="6"/>
    </row>
    <row r="1843" spans="1:26" ht="14.25" customHeight="1" x14ac:dyDescent="0.2">
      <c r="A1843" s="6" t="s">
        <v>3474</v>
      </c>
      <c r="B1843" s="6" t="s">
        <v>64</v>
      </c>
      <c r="C1843" s="6">
        <v>161</v>
      </c>
      <c r="D1843" s="6">
        <v>10498</v>
      </c>
      <c r="E1843" s="35">
        <v>41659</v>
      </c>
      <c r="F1843" s="35">
        <v>43421</v>
      </c>
      <c r="G1843" s="6">
        <v>1762</v>
      </c>
      <c r="H1843" s="6">
        <v>112</v>
      </c>
      <c r="I1843" s="6"/>
      <c r="J1843" s="6"/>
      <c r="K1843" s="6"/>
      <c r="L1843" s="6"/>
      <c r="M1843" s="6"/>
      <c r="N1843" s="6"/>
      <c r="O1843" s="6"/>
      <c r="P1843" s="6"/>
      <c r="Q1843" s="6"/>
      <c r="R1843" s="6"/>
      <c r="S1843" s="6"/>
      <c r="T1843" s="6"/>
      <c r="U1843" s="6"/>
      <c r="V1843" s="6"/>
      <c r="W1843" s="6"/>
      <c r="X1843" s="6"/>
      <c r="Y1843" s="6"/>
      <c r="Z1843" s="6"/>
    </row>
    <row r="1844" spans="1:26" ht="14.25" customHeight="1" x14ac:dyDescent="0.2">
      <c r="A1844" s="6" t="s">
        <v>849</v>
      </c>
      <c r="B1844" s="6" t="s">
        <v>64</v>
      </c>
      <c r="C1844" s="6">
        <v>125</v>
      </c>
      <c r="D1844" s="6">
        <v>10490</v>
      </c>
      <c r="E1844" s="35">
        <v>41015</v>
      </c>
      <c r="F1844" s="35">
        <v>43410</v>
      </c>
      <c r="G1844" s="6">
        <v>2395</v>
      </c>
      <c r="H1844" s="6">
        <v>66</v>
      </c>
      <c r="I1844" s="6"/>
      <c r="J1844" s="6"/>
      <c r="K1844" s="6"/>
      <c r="L1844" s="6"/>
      <c r="M1844" s="6"/>
      <c r="N1844" s="6"/>
      <c r="O1844" s="6"/>
      <c r="P1844" s="6"/>
      <c r="Q1844" s="6"/>
      <c r="R1844" s="6"/>
      <c r="S1844" s="6"/>
      <c r="T1844" s="6"/>
      <c r="U1844" s="6"/>
      <c r="V1844" s="6"/>
      <c r="W1844" s="6"/>
      <c r="X1844" s="6"/>
      <c r="Y1844" s="6"/>
      <c r="Z1844" s="6"/>
    </row>
    <row r="1845" spans="1:26" ht="14.25" customHeight="1" x14ac:dyDescent="0.2">
      <c r="A1845" s="6" t="s">
        <v>1554</v>
      </c>
      <c r="B1845" s="6" t="s">
        <v>3297</v>
      </c>
      <c r="C1845" s="6">
        <v>110</v>
      </c>
      <c r="D1845" s="6">
        <v>10461</v>
      </c>
      <c r="E1845" s="35">
        <v>40988</v>
      </c>
      <c r="F1845" s="35">
        <v>42505</v>
      </c>
      <c r="G1845" s="6">
        <v>1517</v>
      </c>
      <c r="H1845" s="6">
        <v>82</v>
      </c>
      <c r="I1845" s="6"/>
      <c r="J1845" s="6"/>
      <c r="K1845" s="6"/>
      <c r="L1845" s="6"/>
      <c r="M1845" s="6"/>
      <c r="N1845" s="6"/>
      <c r="O1845" s="6"/>
      <c r="P1845" s="6"/>
      <c r="Q1845" s="6"/>
      <c r="R1845" s="6"/>
      <c r="S1845" s="6"/>
      <c r="T1845" s="6"/>
      <c r="U1845" s="6"/>
      <c r="V1845" s="6"/>
      <c r="W1845" s="6"/>
      <c r="X1845" s="6"/>
      <c r="Y1845" s="6"/>
      <c r="Z1845" s="6"/>
    </row>
    <row r="1846" spans="1:26" ht="14.25" customHeight="1" x14ac:dyDescent="0.2">
      <c r="A1846" s="6" t="s">
        <v>990</v>
      </c>
      <c r="B1846" s="6" t="s">
        <v>64</v>
      </c>
      <c r="C1846" s="6">
        <v>134</v>
      </c>
      <c r="D1846" s="6">
        <v>10441</v>
      </c>
      <c r="E1846" s="35">
        <v>40911</v>
      </c>
      <c r="F1846" s="35">
        <v>44388</v>
      </c>
      <c r="G1846" s="6">
        <v>3477</v>
      </c>
      <c r="H1846" s="6">
        <v>85</v>
      </c>
      <c r="I1846" s="6"/>
      <c r="J1846" s="6"/>
      <c r="K1846" s="6"/>
      <c r="L1846" s="6"/>
      <c r="M1846" s="6"/>
      <c r="N1846" s="6"/>
      <c r="O1846" s="6"/>
      <c r="P1846" s="6"/>
      <c r="Q1846" s="6"/>
      <c r="R1846" s="6"/>
      <c r="S1846" s="6"/>
      <c r="T1846" s="6"/>
      <c r="U1846" s="6"/>
      <c r="V1846" s="6"/>
      <c r="W1846" s="6"/>
      <c r="X1846" s="6"/>
      <c r="Y1846" s="6"/>
      <c r="Z1846" s="6"/>
    </row>
    <row r="1847" spans="1:26" ht="14.25" customHeight="1" x14ac:dyDescent="0.2">
      <c r="A1847" s="6" t="s">
        <v>1217</v>
      </c>
      <c r="B1847" s="6" t="s">
        <v>64</v>
      </c>
      <c r="C1847" s="6">
        <v>165</v>
      </c>
      <c r="D1847" s="6">
        <v>10375</v>
      </c>
      <c r="E1847" s="35">
        <v>41509</v>
      </c>
      <c r="F1847" s="35">
        <v>44741</v>
      </c>
      <c r="G1847" s="6">
        <v>3232</v>
      </c>
      <c r="H1847" s="6">
        <v>102</v>
      </c>
      <c r="I1847" s="6"/>
      <c r="J1847" s="6"/>
      <c r="K1847" s="6"/>
      <c r="L1847" s="6"/>
      <c r="M1847" s="6"/>
      <c r="N1847" s="6"/>
      <c r="O1847" s="6"/>
      <c r="P1847" s="6"/>
      <c r="Q1847" s="6"/>
      <c r="R1847" s="6"/>
      <c r="S1847" s="6"/>
      <c r="T1847" s="6"/>
      <c r="U1847" s="6"/>
      <c r="V1847" s="6"/>
      <c r="W1847" s="6"/>
      <c r="X1847" s="6"/>
      <c r="Y1847" s="6"/>
      <c r="Z1847" s="6"/>
    </row>
    <row r="1848" spans="1:26" ht="14.25" customHeight="1" x14ac:dyDescent="0.2">
      <c r="A1848" s="6" t="s">
        <v>846</v>
      </c>
      <c r="B1848" s="6" t="s">
        <v>64</v>
      </c>
      <c r="C1848" s="6">
        <v>248</v>
      </c>
      <c r="D1848" s="6">
        <v>10375</v>
      </c>
      <c r="E1848" s="35">
        <v>40733</v>
      </c>
      <c r="F1848" s="35">
        <v>43978</v>
      </c>
      <c r="G1848" s="6">
        <v>3245</v>
      </c>
      <c r="H1848" s="6">
        <v>69</v>
      </c>
      <c r="I1848" s="6"/>
      <c r="J1848" s="6"/>
      <c r="K1848" s="6"/>
      <c r="L1848" s="6"/>
      <c r="M1848" s="6"/>
      <c r="N1848" s="6"/>
      <c r="O1848" s="6"/>
      <c r="P1848" s="6"/>
      <c r="Q1848" s="6"/>
      <c r="R1848" s="6"/>
      <c r="S1848" s="6"/>
      <c r="T1848" s="6"/>
      <c r="U1848" s="6"/>
      <c r="V1848" s="6"/>
      <c r="W1848" s="6"/>
      <c r="X1848" s="6"/>
      <c r="Y1848" s="6"/>
      <c r="Z1848" s="6"/>
    </row>
    <row r="1849" spans="1:26" ht="14.25" customHeight="1" x14ac:dyDescent="0.2">
      <c r="A1849" s="6" t="s">
        <v>1318</v>
      </c>
      <c r="B1849" s="6" t="s">
        <v>64</v>
      </c>
      <c r="C1849" s="6">
        <v>150</v>
      </c>
      <c r="D1849" s="6">
        <v>10347</v>
      </c>
      <c r="E1849" s="35">
        <v>40533</v>
      </c>
      <c r="F1849" s="35">
        <v>44666</v>
      </c>
      <c r="G1849" s="6">
        <v>4133</v>
      </c>
      <c r="H1849" s="6">
        <v>91</v>
      </c>
      <c r="I1849" s="6"/>
      <c r="J1849" s="6"/>
      <c r="K1849" s="6"/>
      <c r="L1849" s="6"/>
      <c r="M1849" s="6"/>
      <c r="N1849" s="6"/>
      <c r="O1849" s="6"/>
      <c r="P1849" s="6"/>
      <c r="Q1849" s="6"/>
      <c r="R1849" s="6"/>
      <c r="S1849" s="6"/>
      <c r="T1849" s="6"/>
      <c r="U1849" s="6"/>
      <c r="V1849" s="6"/>
      <c r="W1849" s="6"/>
      <c r="X1849" s="6"/>
      <c r="Y1849" s="6"/>
      <c r="Z1849" s="6"/>
    </row>
    <row r="1850" spans="1:26" ht="14.25" customHeight="1" x14ac:dyDescent="0.2">
      <c r="A1850" s="6" t="s">
        <v>1439</v>
      </c>
      <c r="B1850" s="6" t="s">
        <v>64</v>
      </c>
      <c r="C1850" s="6">
        <v>120</v>
      </c>
      <c r="D1850" s="6">
        <v>10255</v>
      </c>
      <c r="E1850" s="35">
        <v>42078</v>
      </c>
      <c r="F1850" s="35">
        <v>44776</v>
      </c>
      <c r="G1850" s="6">
        <v>2698</v>
      </c>
      <c r="H1850" s="6">
        <v>36</v>
      </c>
      <c r="I1850" s="6"/>
      <c r="J1850" s="6"/>
      <c r="K1850" s="6"/>
      <c r="L1850" s="6"/>
      <c r="M1850" s="6"/>
      <c r="N1850" s="6"/>
      <c r="O1850" s="6"/>
      <c r="P1850" s="6"/>
      <c r="Q1850" s="6"/>
      <c r="R1850" s="6"/>
      <c r="S1850" s="6"/>
      <c r="T1850" s="6"/>
      <c r="U1850" s="6"/>
      <c r="V1850" s="6"/>
      <c r="W1850" s="6"/>
      <c r="X1850" s="6"/>
      <c r="Y1850" s="6"/>
      <c r="Z1850" s="6"/>
    </row>
    <row r="1851" spans="1:26" ht="14.25" customHeight="1" x14ac:dyDescent="0.2">
      <c r="A1851" s="6" t="s">
        <v>949</v>
      </c>
      <c r="B1851" s="6" t="s">
        <v>64</v>
      </c>
      <c r="C1851" s="6">
        <v>153</v>
      </c>
      <c r="D1851" s="6">
        <v>10234</v>
      </c>
      <c r="E1851" s="35">
        <v>39384</v>
      </c>
      <c r="F1851" s="35">
        <v>44571</v>
      </c>
      <c r="G1851" s="6">
        <v>5187</v>
      </c>
      <c r="H1851" s="6">
        <v>34</v>
      </c>
      <c r="I1851" s="6"/>
      <c r="J1851" s="6"/>
      <c r="K1851" s="6"/>
      <c r="L1851" s="6"/>
      <c r="M1851" s="6"/>
      <c r="N1851" s="6"/>
      <c r="O1851" s="6"/>
      <c r="P1851" s="6"/>
      <c r="Q1851" s="6"/>
      <c r="R1851" s="6"/>
      <c r="S1851" s="6"/>
      <c r="T1851" s="6"/>
      <c r="U1851" s="6"/>
      <c r="V1851" s="6"/>
      <c r="W1851" s="6"/>
      <c r="X1851" s="6"/>
      <c r="Y1851" s="6"/>
      <c r="Z1851" s="6"/>
    </row>
    <row r="1852" spans="1:26" ht="14.25" customHeight="1" x14ac:dyDescent="0.2">
      <c r="A1852" s="6" t="s">
        <v>949</v>
      </c>
      <c r="B1852" s="6" t="s">
        <v>64</v>
      </c>
      <c r="C1852" s="6">
        <v>153</v>
      </c>
      <c r="D1852" s="6">
        <v>10234</v>
      </c>
      <c r="E1852" s="35">
        <v>39384</v>
      </c>
      <c r="F1852" s="35">
        <v>44571</v>
      </c>
      <c r="G1852" s="6">
        <v>5187</v>
      </c>
      <c r="H1852" s="6">
        <v>34</v>
      </c>
      <c r="I1852" s="6"/>
      <c r="J1852" s="6"/>
      <c r="K1852" s="6"/>
      <c r="L1852" s="6"/>
      <c r="M1852" s="6"/>
      <c r="N1852" s="6"/>
      <c r="O1852" s="6"/>
      <c r="P1852" s="6"/>
      <c r="Q1852" s="6"/>
      <c r="R1852" s="6"/>
      <c r="S1852" s="6"/>
      <c r="T1852" s="6"/>
      <c r="U1852" s="6"/>
      <c r="V1852" s="6"/>
      <c r="W1852" s="6"/>
      <c r="X1852" s="6"/>
      <c r="Y1852" s="6"/>
      <c r="Z1852" s="6"/>
    </row>
    <row r="1853" spans="1:26" ht="14.25" customHeight="1" x14ac:dyDescent="0.2">
      <c r="A1853" s="6" t="s">
        <v>3475</v>
      </c>
      <c r="B1853" s="6" t="s">
        <v>2481</v>
      </c>
      <c r="C1853" s="6">
        <v>115</v>
      </c>
      <c r="D1853" s="6">
        <v>10175</v>
      </c>
      <c r="E1853" s="35">
        <v>43464</v>
      </c>
      <c r="F1853" s="35">
        <v>44272</v>
      </c>
      <c r="G1853" s="6">
        <v>808</v>
      </c>
      <c r="H1853" s="6">
        <v>101</v>
      </c>
      <c r="I1853" s="6"/>
      <c r="J1853" s="6"/>
      <c r="K1853" s="6"/>
      <c r="L1853" s="6"/>
      <c r="M1853" s="6"/>
      <c r="N1853" s="6"/>
      <c r="O1853" s="6"/>
      <c r="P1853" s="6"/>
      <c r="Q1853" s="6"/>
      <c r="R1853" s="6"/>
      <c r="S1853" s="6"/>
      <c r="T1853" s="6"/>
      <c r="U1853" s="6"/>
      <c r="V1853" s="6"/>
      <c r="W1853" s="6"/>
      <c r="X1853" s="6"/>
      <c r="Y1853" s="6"/>
      <c r="Z1853" s="6"/>
    </row>
    <row r="1854" spans="1:26" ht="14.25" customHeight="1" x14ac:dyDescent="0.2">
      <c r="A1854" s="6" t="s">
        <v>1111</v>
      </c>
      <c r="B1854" s="6" t="s">
        <v>64</v>
      </c>
      <c r="C1854" s="6">
        <v>112</v>
      </c>
      <c r="D1854" s="6">
        <v>10157</v>
      </c>
      <c r="E1854" s="35">
        <v>38629</v>
      </c>
      <c r="F1854" s="35">
        <v>44578</v>
      </c>
      <c r="G1854" s="6">
        <v>5949</v>
      </c>
      <c r="H1854" s="6">
        <v>47</v>
      </c>
      <c r="I1854" s="6"/>
      <c r="J1854" s="6"/>
      <c r="K1854" s="6"/>
      <c r="L1854" s="6"/>
      <c r="M1854" s="6"/>
      <c r="N1854" s="6"/>
      <c r="O1854" s="6"/>
      <c r="P1854" s="6"/>
      <c r="Q1854" s="6"/>
      <c r="R1854" s="6"/>
      <c r="S1854" s="6"/>
      <c r="T1854" s="6"/>
      <c r="U1854" s="6"/>
      <c r="V1854" s="6"/>
      <c r="W1854" s="6"/>
      <c r="X1854" s="6"/>
      <c r="Y1854" s="6"/>
      <c r="Z1854" s="6"/>
    </row>
    <row r="1855" spans="1:26" ht="14.25" customHeight="1" x14ac:dyDescent="0.2">
      <c r="A1855" s="6" t="s">
        <v>3476</v>
      </c>
      <c r="B1855" s="6" t="s">
        <v>64</v>
      </c>
      <c r="C1855" s="6">
        <v>193</v>
      </c>
      <c r="D1855" s="6">
        <v>10139</v>
      </c>
      <c r="E1855" s="35">
        <v>42844</v>
      </c>
      <c r="F1855" s="35">
        <v>44158</v>
      </c>
      <c r="G1855" s="6">
        <v>1314</v>
      </c>
      <c r="H1855" s="6">
        <v>56</v>
      </c>
      <c r="I1855" s="6"/>
      <c r="J1855" s="6"/>
      <c r="K1855" s="6"/>
      <c r="L1855" s="6"/>
      <c r="M1855" s="6"/>
      <c r="N1855" s="6"/>
      <c r="O1855" s="6"/>
      <c r="P1855" s="6"/>
      <c r="Q1855" s="6"/>
      <c r="R1855" s="6"/>
      <c r="S1855" s="6"/>
      <c r="T1855" s="6"/>
      <c r="U1855" s="6"/>
      <c r="V1855" s="6"/>
      <c r="W1855" s="6"/>
      <c r="X1855" s="6"/>
      <c r="Y1855" s="6"/>
      <c r="Z1855" s="6"/>
    </row>
    <row r="1856" spans="1:26" ht="14.25" customHeight="1" x14ac:dyDescent="0.2">
      <c r="A1856" s="6" t="s">
        <v>333</v>
      </c>
      <c r="B1856" s="6" t="s">
        <v>64</v>
      </c>
      <c r="C1856" s="6">
        <v>176</v>
      </c>
      <c r="D1856" s="6">
        <v>10122</v>
      </c>
      <c r="E1856" s="35">
        <v>41108</v>
      </c>
      <c r="F1856" s="35">
        <v>43736</v>
      </c>
      <c r="G1856" s="6">
        <v>2628</v>
      </c>
      <c r="H1856" s="6">
        <v>9</v>
      </c>
      <c r="I1856" s="6"/>
      <c r="J1856" s="6"/>
      <c r="K1856" s="6"/>
      <c r="L1856" s="6"/>
      <c r="M1856" s="6"/>
      <c r="N1856" s="6"/>
      <c r="O1856" s="6"/>
      <c r="P1856" s="6"/>
      <c r="Q1856" s="6"/>
      <c r="R1856" s="6"/>
      <c r="S1856" s="6"/>
      <c r="T1856" s="6"/>
      <c r="U1856" s="6"/>
      <c r="V1856" s="6"/>
      <c r="W1856" s="6"/>
      <c r="X1856" s="6"/>
      <c r="Y1856" s="6"/>
      <c r="Z1856" s="6"/>
    </row>
    <row r="1857" spans="1:26" ht="14.25" customHeight="1" x14ac:dyDescent="0.2">
      <c r="A1857" s="6" t="s">
        <v>3477</v>
      </c>
      <c r="B1857" s="6" t="s">
        <v>64</v>
      </c>
      <c r="C1857" s="6">
        <v>232</v>
      </c>
      <c r="D1857" s="6">
        <v>10050</v>
      </c>
      <c r="E1857" s="35">
        <v>41891</v>
      </c>
      <c r="F1857" s="35">
        <v>42865</v>
      </c>
      <c r="G1857" s="6">
        <v>974</v>
      </c>
      <c r="H1857" s="6">
        <v>143</v>
      </c>
      <c r="I1857" s="6"/>
      <c r="J1857" s="6"/>
      <c r="K1857" s="6"/>
      <c r="L1857" s="6"/>
      <c r="M1857" s="6"/>
      <c r="N1857" s="6"/>
      <c r="O1857" s="6"/>
      <c r="P1857" s="6"/>
      <c r="Q1857" s="6"/>
      <c r="R1857" s="6"/>
      <c r="S1857" s="6"/>
      <c r="T1857" s="6"/>
      <c r="U1857" s="6"/>
      <c r="V1857" s="6"/>
      <c r="W1857" s="6"/>
      <c r="X1857" s="6"/>
      <c r="Y1857" s="6"/>
      <c r="Z1857" s="6"/>
    </row>
    <row r="1858" spans="1:26" ht="14.25" customHeight="1" x14ac:dyDescent="0.2">
      <c r="A1858" s="6" t="s">
        <v>1547</v>
      </c>
      <c r="B1858" s="6" t="s">
        <v>3297</v>
      </c>
      <c r="C1858" s="6">
        <v>117</v>
      </c>
      <c r="D1858" s="6">
        <v>10030</v>
      </c>
      <c r="E1858" s="35">
        <v>39753</v>
      </c>
      <c r="F1858" s="35">
        <v>44131</v>
      </c>
      <c r="G1858" s="6">
        <v>4378</v>
      </c>
      <c r="H1858" s="6">
        <v>91</v>
      </c>
      <c r="I1858" s="6"/>
      <c r="J1858" s="6"/>
      <c r="K1858" s="6"/>
      <c r="L1858" s="6"/>
      <c r="M1858" s="6"/>
      <c r="N1858" s="6"/>
      <c r="O1858" s="6"/>
      <c r="P1858" s="6"/>
      <c r="Q1858" s="6"/>
      <c r="R1858" s="6"/>
      <c r="S1858" s="6"/>
      <c r="T1858" s="6"/>
      <c r="U1858" s="6"/>
      <c r="V1858" s="6"/>
      <c r="W1858" s="6"/>
      <c r="X1858" s="6"/>
      <c r="Y1858" s="6"/>
      <c r="Z1858" s="6"/>
    </row>
    <row r="1859" spans="1:26" ht="14.25" customHeight="1" x14ac:dyDescent="0.2">
      <c r="A1859" s="6" t="s">
        <v>1159</v>
      </c>
      <c r="B1859" s="6" t="s">
        <v>64</v>
      </c>
      <c r="C1859" s="6">
        <v>261</v>
      </c>
      <c r="D1859" s="6">
        <v>10022</v>
      </c>
      <c r="E1859" s="35">
        <v>42979</v>
      </c>
      <c r="F1859" s="35">
        <v>43574</v>
      </c>
      <c r="G1859" s="6">
        <v>595</v>
      </c>
      <c r="H1859" s="6">
        <v>29</v>
      </c>
      <c r="I1859" s="6"/>
      <c r="J1859" s="6"/>
      <c r="K1859" s="6"/>
      <c r="L1859" s="6"/>
      <c r="M1859" s="6"/>
      <c r="N1859" s="6"/>
      <c r="O1859" s="6"/>
      <c r="P1859" s="6"/>
      <c r="Q1859" s="6"/>
      <c r="R1859" s="6"/>
      <c r="S1859" s="6"/>
      <c r="T1859" s="6"/>
      <c r="U1859" s="6"/>
      <c r="V1859" s="6"/>
      <c r="W1859" s="6"/>
      <c r="X1859" s="6"/>
      <c r="Y1859" s="6"/>
      <c r="Z1859" s="6"/>
    </row>
    <row r="1860" spans="1:26" ht="14.25" customHeight="1" x14ac:dyDescent="0.2">
      <c r="A1860" s="6" t="s">
        <v>3478</v>
      </c>
      <c r="B1860" s="6" t="s">
        <v>64</v>
      </c>
      <c r="C1860" s="6">
        <v>261</v>
      </c>
      <c r="D1860" s="6">
        <v>10022</v>
      </c>
      <c r="E1860" s="35">
        <v>42979</v>
      </c>
      <c r="F1860" s="35">
        <v>43574</v>
      </c>
      <c r="G1860" s="6">
        <v>595</v>
      </c>
      <c r="H1860" s="6">
        <v>29</v>
      </c>
      <c r="I1860" s="6"/>
      <c r="J1860" s="6"/>
      <c r="K1860" s="6"/>
      <c r="L1860" s="6"/>
      <c r="M1860" s="6"/>
      <c r="N1860" s="6"/>
      <c r="O1860" s="6"/>
      <c r="P1860" s="6"/>
      <c r="Q1860" s="6"/>
      <c r="R1860" s="6"/>
      <c r="S1860" s="6"/>
      <c r="T1860" s="6"/>
      <c r="U1860" s="6"/>
      <c r="V1860" s="6"/>
      <c r="W1860" s="6"/>
      <c r="X1860" s="6"/>
      <c r="Y1860" s="6"/>
      <c r="Z1860" s="6"/>
    </row>
    <row r="1861" spans="1:26" ht="14.25" customHeight="1" x14ac:dyDescent="0.2">
      <c r="A1861" s="6" t="s">
        <v>1294</v>
      </c>
      <c r="B1861" s="6" t="s">
        <v>64</v>
      </c>
      <c r="C1861" s="6">
        <v>120</v>
      </c>
      <c r="D1861" s="6">
        <v>9897</v>
      </c>
      <c r="E1861" s="35">
        <v>41831</v>
      </c>
      <c r="F1861" s="35">
        <v>44741</v>
      </c>
      <c r="G1861" s="6">
        <v>2910</v>
      </c>
      <c r="H1861" s="6">
        <v>43</v>
      </c>
      <c r="I1861" s="6"/>
      <c r="J1861" s="6"/>
      <c r="K1861" s="6"/>
      <c r="L1861" s="6"/>
      <c r="M1861" s="6"/>
      <c r="N1861" s="6"/>
      <c r="O1861" s="6"/>
      <c r="P1861" s="6"/>
      <c r="Q1861" s="6"/>
      <c r="R1861" s="6"/>
      <c r="S1861" s="6"/>
      <c r="T1861" s="6"/>
      <c r="U1861" s="6"/>
      <c r="V1861" s="6"/>
      <c r="W1861" s="6"/>
      <c r="X1861" s="6"/>
      <c r="Y1861" s="6"/>
      <c r="Z1861" s="6"/>
    </row>
    <row r="1862" spans="1:26" ht="14.25" customHeight="1" x14ac:dyDescent="0.2">
      <c r="A1862" s="6" t="s">
        <v>911</v>
      </c>
      <c r="B1862" s="6" t="s">
        <v>64</v>
      </c>
      <c r="C1862" s="6">
        <v>111</v>
      </c>
      <c r="D1862" s="6">
        <v>9856</v>
      </c>
      <c r="E1862" s="35">
        <v>40487</v>
      </c>
      <c r="F1862" s="35">
        <v>41365</v>
      </c>
      <c r="G1862" s="6">
        <v>878</v>
      </c>
      <c r="H1862" s="6">
        <v>44</v>
      </c>
      <c r="I1862" s="6"/>
      <c r="J1862" s="6"/>
      <c r="K1862" s="6"/>
      <c r="L1862" s="6"/>
      <c r="M1862" s="6"/>
      <c r="N1862" s="6"/>
      <c r="O1862" s="6"/>
      <c r="P1862" s="6"/>
      <c r="Q1862" s="6"/>
      <c r="R1862" s="6"/>
      <c r="S1862" s="6"/>
      <c r="T1862" s="6"/>
      <c r="U1862" s="6"/>
      <c r="V1862" s="6"/>
      <c r="W1862" s="6"/>
      <c r="X1862" s="6"/>
      <c r="Y1862" s="6"/>
      <c r="Z1862" s="6"/>
    </row>
    <row r="1863" spans="1:26" ht="14.25" customHeight="1" x14ac:dyDescent="0.2">
      <c r="A1863" s="6" t="s">
        <v>135</v>
      </c>
      <c r="B1863" s="6" t="s">
        <v>64</v>
      </c>
      <c r="C1863" s="6">
        <v>266</v>
      </c>
      <c r="D1863" s="6">
        <v>9845</v>
      </c>
      <c r="E1863" s="35">
        <v>43716</v>
      </c>
      <c r="F1863" s="35">
        <v>44664</v>
      </c>
      <c r="G1863" s="6">
        <v>948</v>
      </c>
      <c r="H1863" s="6">
        <v>13</v>
      </c>
      <c r="I1863" s="6"/>
      <c r="J1863" s="6"/>
      <c r="K1863" s="6"/>
      <c r="L1863" s="6"/>
      <c r="M1863" s="6"/>
      <c r="N1863" s="6"/>
      <c r="O1863" s="6"/>
      <c r="P1863" s="6"/>
      <c r="Q1863" s="6"/>
      <c r="R1863" s="6"/>
      <c r="S1863" s="6"/>
      <c r="T1863" s="6"/>
      <c r="U1863" s="6"/>
      <c r="V1863" s="6"/>
      <c r="W1863" s="6"/>
      <c r="X1863" s="6"/>
      <c r="Y1863" s="6"/>
      <c r="Z1863" s="6"/>
    </row>
    <row r="1864" spans="1:26" ht="14.25" customHeight="1" x14ac:dyDescent="0.2">
      <c r="A1864" s="6" t="s">
        <v>682</v>
      </c>
      <c r="B1864" s="6" t="s">
        <v>64</v>
      </c>
      <c r="C1864" s="6">
        <v>325</v>
      </c>
      <c r="D1864" s="6">
        <v>9839</v>
      </c>
      <c r="E1864" s="35">
        <v>41624</v>
      </c>
      <c r="F1864" s="35">
        <v>43784</v>
      </c>
      <c r="G1864" s="6">
        <v>2160</v>
      </c>
      <c r="H1864" s="6">
        <v>50</v>
      </c>
      <c r="I1864" s="6"/>
      <c r="J1864" s="6"/>
      <c r="K1864" s="6"/>
      <c r="L1864" s="6"/>
      <c r="M1864" s="6"/>
      <c r="N1864" s="6"/>
      <c r="O1864" s="6"/>
      <c r="P1864" s="6"/>
      <c r="Q1864" s="6"/>
      <c r="R1864" s="6"/>
      <c r="S1864" s="6"/>
      <c r="T1864" s="6"/>
      <c r="U1864" s="6"/>
      <c r="V1864" s="6"/>
      <c r="W1864" s="6"/>
      <c r="X1864" s="6"/>
      <c r="Y1864" s="6"/>
      <c r="Z1864" s="6"/>
    </row>
    <row r="1865" spans="1:26" ht="14.25" customHeight="1" x14ac:dyDescent="0.2">
      <c r="A1865" s="6" t="s">
        <v>859</v>
      </c>
      <c r="B1865" s="6" t="s">
        <v>64</v>
      </c>
      <c r="C1865" s="6">
        <v>134</v>
      </c>
      <c r="D1865" s="6">
        <v>9816</v>
      </c>
      <c r="E1865" s="35">
        <v>39810</v>
      </c>
      <c r="F1865" s="35">
        <v>41676</v>
      </c>
      <c r="G1865" s="6">
        <v>1866</v>
      </c>
      <c r="H1865" s="6">
        <v>75</v>
      </c>
      <c r="I1865" s="6"/>
      <c r="J1865" s="6"/>
      <c r="K1865" s="6"/>
      <c r="L1865" s="6"/>
      <c r="M1865" s="6"/>
      <c r="N1865" s="6"/>
      <c r="O1865" s="6"/>
      <c r="P1865" s="6"/>
      <c r="Q1865" s="6"/>
      <c r="R1865" s="6"/>
      <c r="S1865" s="6"/>
      <c r="T1865" s="6"/>
      <c r="U1865" s="6"/>
      <c r="V1865" s="6"/>
      <c r="W1865" s="6"/>
      <c r="X1865" s="6"/>
      <c r="Y1865" s="6"/>
      <c r="Z1865" s="6"/>
    </row>
    <row r="1866" spans="1:26" ht="14.25" customHeight="1" x14ac:dyDescent="0.2">
      <c r="A1866" s="6" t="s">
        <v>1147</v>
      </c>
      <c r="B1866" s="6" t="s">
        <v>64</v>
      </c>
      <c r="C1866" s="6">
        <v>146</v>
      </c>
      <c r="D1866" s="6">
        <v>9797</v>
      </c>
      <c r="E1866" s="35">
        <v>40151</v>
      </c>
      <c r="F1866" s="35">
        <v>44638</v>
      </c>
      <c r="G1866" s="6">
        <v>4487</v>
      </c>
      <c r="H1866" s="6">
        <v>76</v>
      </c>
      <c r="I1866" s="6"/>
      <c r="J1866" s="6"/>
      <c r="K1866" s="6"/>
      <c r="L1866" s="6"/>
      <c r="M1866" s="6"/>
      <c r="N1866" s="6"/>
      <c r="O1866" s="6"/>
      <c r="P1866" s="6"/>
      <c r="Q1866" s="6"/>
      <c r="R1866" s="6"/>
      <c r="S1866" s="6"/>
      <c r="T1866" s="6"/>
      <c r="U1866" s="6"/>
      <c r="V1866" s="6"/>
      <c r="W1866" s="6"/>
      <c r="X1866" s="6"/>
      <c r="Y1866" s="6"/>
      <c r="Z1866" s="6"/>
    </row>
    <row r="1867" spans="1:26" ht="14.25" customHeight="1" x14ac:dyDescent="0.2">
      <c r="A1867" s="6" t="s">
        <v>1098</v>
      </c>
      <c r="B1867" s="6" t="s">
        <v>64</v>
      </c>
      <c r="C1867" s="6">
        <v>181</v>
      </c>
      <c r="D1867" s="6">
        <v>9790</v>
      </c>
      <c r="E1867" s="35">
        <v>41458</v>
      </c>
      <c r="F1867" s="35">
        <v>43867</v>
      </c>
      <c r="G1867" s="6">
        <v>2409</v>
      </c>
      <c r="H1867" s="6">
        <v>74</v>
      </c>
      <c r="I1867" s="6"/>
      <c r="J1867" s="6"/>
      <c r="K1867" s="6"/>
      <c r="L1867" s="6"/>
      <c r="M1867" s="6"/>
      <c r="N1867" s="6"/>
      <c r="O1867" s="6"/>
      <c r="P1867" s="6"/>
      <c r="Q1867" s="6"/>
      <c r="R1867" s="6"/>
      <c r="S1867" s="6"/>
      <c r="T1867" s="6"/>
      <c r="U1867" s="6"/>
      <c r="V1867" s="6"/>
      <c r="W1867" s="6"/>
      <c r="X1867" s="6"/>
      <c r="Y1867" s="6"/>
      <c r="Z1867" s="6"/>
    </row>
    <row r="1868" spans="1:26" ht="14.25" customHeight="1" x14ac:dyDescent="0.2">
      <c r="A1868" s="6" t="s">
        <v>695</v>
      </c>
      <c r="B1868" s="6" t="s">
        <v>64</v>
      </c>
      <c r="C1868" s="6">
        <v>107</v>
      </c>
      <c r="D1868" s="6">
        <v>9786</v>
      </c>
      <c r="E1868" s="35">
        <v>41570</v>
      </c>
      <c r="F1868" s="35">
        <v>42274</v>
      </c>
      <c r="G1868" s="6">
        <v>704</v>
      </c>
      <c r="H1868" s="6">
        <v>93</v>
      </c>
      <c r="I1868" s="6"/>
      <c r="J1868" s="6"/>
      <c r="K1868" s="6"/>
      <c r="L1868" s="6"/>
      <c r="M1868" s="6"/>
      <c r="N1868" s="6"/>
      <c r="O1868" s="6"/>
      <c r="P1868" s="6"/>
      <c r="Q1868" s="6"/>
      <c r="R1868" s="6"/>
      <c r="S1868" s="6"/>
      <c r="T1868" s="6"/>
      <c r="U1868" s="6"/>
      <c r="V1868" s="6"/>
      <c r="W1868" s="6"/>
      <c r="X1868" s="6"/>
      <c r="Y1868" s="6"/>
      <c r="Z1868" s="6"/>
    </row>
    <row r="1869" spans="1:26" ht="14.25" customHeight="1" x14ac:dyDescent="0.2">
      <c r="A1869" s="6" t="s">
        <v>495</v>
      </c>
      <c r="B1869" s="6" t="s">
        <v>64</v>
      </c>
      <c r="C1869" s="6">
        <v>169</v>
      </c>
      <c r="D1869" s="6">
        <v>9755</v>
      </c>
      <c r="E1869" s="35">
        <v>41844</v>
      </c>
      <c r="F1869" s="35">
        <v>44381</v>
      </c>
      <c r="G1869" s="6">
        <v>2537</v>
      </c>
      <c r="H1869" s="6">
        <v>68</v>
      </c>
      <c r="I1869" s="6"/>
      <c r="J1869" s="6"/>
      <c r="K1869" s="6"/>
      <c r="L1869" s="6"/>
      <c r="M1869" s="6"/>
      <c r="N1869" s="6"/>
      <c r="O1869" s="6"/>
      <c r="P1869" s="6"/>
      <c r="Q1869" s="6"/>
      <c r="R1869" s="6"/>
      <c r="S1869" s="6"/>
      <c r="T1869" s="6"/>
      <c r="U1869" s="6"/>
      <c r="V1869" s="6"/>
      <c r="W1869" s="6"/>
      <c r="X1869" s="6"/>
      <c r="Y1869" s="6"/>
      <c r="Z1869" s="6"/>
    </row>
    <row r="1870" spans="1:26" ht="14.25" customHeight="1" x14ac:dyDescent="0.2">
      <c r="A1870" s="6" t="s">
        <v>636</v>
      </c>
      <c r="B1870" s="6" t="s">
        <v>64</v>
      </c>
      <c r="C1870" s="6">
        <v>239</v>
      </c>
      <c r="D1870" s="6">
        <v>9719</v>
      </c>
      <c r="E1870" s="35">
        <v>42435</v>
      </c>
      <c r="F1870" s="35">
        <v>43772</v>
      </c>
      <c r="G1870" s="6">
        <v>1337</v>
      </c>
      <c r="H1870" s="6">
        <v>58</v>
      </c>
      <c r="I1870" s="6"/>
      <c r="J1870" s="6"/>
      <c r="K1870" s="6"/>
      <c r="L1870" s="6"/>
      <c r="M1870" s="6"/>
      <c r="N1870" s="6"/>
      <c r="O1870" s="6"/>
      <c r="P1870" s="6"/>
      <c r="Q1870" s="6"/>
      <c r="R1870" s="6"/>
      <c r="S1870" s="6"/>
      <c r="T1870" s="6"/>
      <c r="U1870" s="6"/>
      <c r="V1870" s="6"/>
      <c r="W1870" s="6"/>
      <c r="X1870" s="6"/>
      <c r="Y1870" s="6"/>
      <c r="Z1870" s="6"/>
    </row>
    <row r="1871" spans="1:26" ht="14.25" customHeight="1" x14ac:dyDescent="0.2">
      <c r="A1871" s="6" t="s">
        <v>606</v>
      </c>
      <c r="B1871" s="6" t="s">
        <v>3285</v>
      </c>
      <c r="C1871" s="6">
        <v>102</v>
      </c>
      <c r="D1871" s="6">
        <v>9707</v>
      </c>
      <c r="E1871" s="35">
        <v>42389</v>
      </c>
      <c r="F1871" s="35">
        <v>44753</v>
      </c>
      <c r="G1871" s="6">
        <v>2364</v>
      </c>
      <c r="H1871" s="6">
        <v>60</v>
      </c>
      <c r="I1871" s="6"/>
      <c r="J1871" s="6"/>
      <c r="K1871" s="6"/>
      <c r="L1871" s="6"/>
      <c r="M1871" s="6"/>
      <c r="N1871" s="6"/>
      <c r="O1871" s="6"/>
      <c r="P1871" s="6"/>
      <c r="Q1871" s="6"/>
      <c r="R1871" s="6"/>
      <c r="S1871" s="6"/>
      <c r="T1871" s="6"/>
      <c r="U1871" s="6"/>
      <c r="V1871" s="6"/>
      <c r="W1871" s="6"/>
      <c r="X1871" s="6"/>
      <c r="Y1871" s="6"/>
      <c r="Z1871" s="6"/>
    </row>
    <row r="1872" spans="1:26" ht="14.25" customHeight="1" x14ac:dyDescent="0.2">
      <c r="A1872" s="6" t="s">
        <v>800</v>
      </c>
      <c r="B1872" s="6" t="s">
        <v>64</v>
      </c>
      <c r="C1872" s="6">
        <v>121</v>
      </c>
      <c r="D1872" s="6">
        <v>9686</v>
      </c>
      <c r="E1872" s="35">
        <v>40453</v>
      </c>
      <c r="F1872" s="35">
        <v>43790</v>
      </c>
      <c r="G1872" s="6">
        <v>3337</v>
      </c>
      <c r="H1872" s="6">
        <v>41</v>
      </c>
      <c r="I1872" s="6"/>
      <c r="J1872" s="6"/>
      <c r="K1872" s="6"/>
      <c r="L1872" s="6"/>
      <c r="M1872" s="6"/>
      <c r="N1872" s="6"/>
      <c r="O1872" s="6"/>
      <c r="P1872" s="6"/>
      <c r="Q1872" s="6"/>
      <c r="R1872" s="6"/>
      <c r="S1872" s="6"/>
      <c r="T1872" s="6"/>
      <c r="U1872" s="6"/>
      <c r="V1872" s="6"/>
      <c r="W1872" s="6"/>
      <c r="X1872" s="6"/>
      <c r="Y1872" s="6"/>
      <c r="Z1872" s="6"/>
    </row>
    <row r="1873" spans="1:26" ht="14.25" customHeight="1" x14ac:dyDescent="0.2">
      <c r="A1873" s="6" t="s">
        <v>800</v>
      </c>
      <c r="B1873" s="6" t="s">
        <v>64</v>
      </c>
      <c r="C1873" s="6">
        <v>121</v>
      </c>
      <c r="D1873" s="6">
        <v>9686</v>
      </c>
      <c r="E1873" s="35">
        <v>40453</v>
      </c>
      <c r="F1873" s="35">
        <v>43790</v>
      </c>
      <c r="G1873" s="6">
        <v>3337</v>
      </c>
      <c r="H1873" s="6">
        <v>41</v>
      </c>
      <c r="I1873" s="6"/>
      <c r="J1873" s="6"/>
      <c r="K1873" s="6"/>
      <c r="L1873" s="6"/>
      <c r="M1873" s="6"/>
      <c r="N1873" s="6"/>
      <c r="O1873" s="6"/>
      <c r="P1873" s="6"/>
      <c r="Q1873" s="6"/>
      <c r="R1873" s="6"/>
      <c r="S1873" s="6"/>
      <c r="T1873" s="6"/>
      <c r="U1873" s="6"/>
      <c r="V1873" s="6"/>
      <c r="W1873" s="6"/>
      <c r="X1873" s="6"/>
      <c r="Y1873" s="6"/>
      <c r="Z1873" s="6"/>
    </row>
    <row r="1874" spans="1:26" ht="14.25" customHeight="1" x14ac:dyDescent="0.2">
      <c r="A1874" s="6" t="s">
        <v>1612</v>
      </c>
      <c r="B1874" s="6" t="s">
        <v>3297</v>
      </c>
      <c r="C1874" s="6">
        <v>134</v>
      </c>
      <c r="D1874" s="6">
        <v>9644</v>
      </c>
      <c r="E1874" s="35">
        <v>42202</v>
      </c>
      <c r="F1874" s="35">
        <v>43706</v>
      </c>
      <c r="G1874" s="6">
        <v>1504</v>
      </c>
      <c r="H1874" s="6">
        <v>61</v>
      </c>
      <c r="I1874" s="6"/>
      <c r="J1874" s="6"/>
      <c r="K1874" s="6"/>
      <c r="L1874" s="6"/>
      <c r="M1874" s="6"/>
      <c r="N1874" s="6"/>
      <c r="O1874" s="6"/>
      <c r="P1874" s="6"/>
      <c r="Q1874" s="6"/>
      <c r="R1874" s="6"/>
      <c r="S1874" s="6"/>
      <c r="T1874" s="6"/>
      <c r="U1874" s="6"/>
      <c r="V1874" s="6"/>
      <c r="W1874" s="6"/>
      <c r="X1874" s="6"/>
      <c r="Y1874" s="6"/>
      <c r="Z1874" s="6"/>
    </row>
    <row r="1875" spans="1:26" ht="14.25" customHeight="1" x14ac:dyDescent="0.2">
      <c r="A1875" s="6" t="s">
        <v>488</v>
      </c>
      <c r="B1875" s="6" t="s">
        <v>3285</v>
      </c>
      <c r="C1875" s="6">
        <v>136</v>
      </c>
      <c r="D1875" s="6">
        <v>9641</v>
      </c>
      <c r="E1875" s="35">
        <v>41667</v>
      </c>
      <c r="F1875" s="35">
        <v>42919</v>
      </c>
      <c r="G1875" s="6">
        <v>1252</v>
      </c>
      <c r="H1875" s="6">
        <v>30</v>
      </c>
      <c r="I1875" s="6"/>
      <c r="J1875" s="6"/>
      <c r="K1875" s="6"/>
      <c r="L1875" s="6"/>
      <c r="M1875" s="6"/>
      <c r="N1875" s="6"/>
      <c r="O1875" s="6"/>
      <c r="P1875" s="6"/>
      <c r="Q1875" s="6"/>
      <c r="R1875" s="6"/>
      <c r="S1875" s="6"/>
      <c r="T1875" s="6"/>
      <c r="U1875" s="6"/>
      <c r="V1875" s="6"/>
      <c r="W1875" s="6"/>
      <c r="X1875" s="6"/>
      <c r="Y1875" s="6"/>
      <c r="Z1875" s="6"/>
    </row>
    <row r="1876" spans="1:26" ht="14.25" customHeight="1" x14ac:dyDescent="0.2">
      <c r="A1876" s="6" t="s">
        <v>238</v>
      </c>
      <c r="B1876" s="6" t="s">
        <v>2481</v>
      </c>
      <c r="C1876" s="6">
        <v>135</v>
      </c>
      <c r="D1876" s="6">
        <v>9582</v>
      </c>
      <c r="E1876" s="35">
        <v>41491</v>
      </c>
      <c r="F1876" s="35">
        <v>44351</v>
      </c>
      <c r="G1876" s="6">
        <v>2860</v>
      </c>
      <c r="H1876" s="6">
        <v>88</v>
      </c>
      <c r="I1876" s="6"/>
      <c r="J1876" s="6"/>
      <c r="K1876" s="6"/>
      <c r="L1876" s="6"/>
      <c r="M1876" s="6"/>
      <c r="N1876" s="6"/>
      <c r="O1876" s="6"/>
      <c r="P1876" s="6"/>
      <c r="Q1876" s="6"/>
      <c r="R1876" s="6"/>
      <c r="S1876" s="6"/>
      <c r="T1876" s="6"/>
      <c r="U1876" s="6"/>
      <c r="V1876" s="6"/>
      <c r="W1876" s="6"/>
      <c r="X1876" s="6"/>
      <c r="Y1876" s="6"/>
      <c r="Z1876" s="6"/>
    </row>
    <row r="1877" spans="1:26" ht="14.25" customHeight="1" x14ac:dyDescent="0.2">
      <c r="A1877" s="6" t="s">
        <v>285</v>
      </c>
      <c r="B1877" s="6" t="s">
        <v>64</v>
      </c>
      <c r="C1877" s="6">
        <v>119</v>
      </c>
      <c r="D1877" s="6">
        <v>9531</v>
      </c>
      <c r="E1877" s="35">
        <v>40802</v>
      </c>
      <c r="F1877" s="35">
        <v>42417</v>
      </c>
      <c r="G1877" s="6">
        <v>1615</v>
      </c>
      <c r="H1877" s="6">
        <v>89</v>
      </c>
      <c r="I1877" s="6"/>
      <c r="J1877" s="6"/>
      <c r="K1877" s="6"/>
      <c r="L1877" s="6"/>
      <c r="M1877" s="6"/>
      <c r="N1877" s="6"/>
      <c r="O1877" s="6"/>
      <c r="P1877" s="6"/>
      <c r="Q1877" s="6"/>
      <c r="R1877" s="6"/>
      <c r="S1877" s="6"/>
      <c r="T1877" s="6"/>
      <c r="U1877" s="6"/>
      <c r="V1877" s="6"/>
      <c r="W1877" s="6"/>
      <c r="X1877" s="6"/>
      <c r="Y1877" s="6"/>
      <c r="Z1877" s="6"/>
    </row>
    <row r="1878" spans="1:26" ht="14.25" customHeight="1" x14ac:dyDescent="0.2">
      <c r="A1878" s="6" t="s">
        <v>1574</v>
      </c>
      <c r="B1878" s="6" t="s">
        <v>3297</v>
      </c>
      <c r="C1878" s="6">
        <v>262</v>
      </c>
      <c r="D1878" s="6">
        <v>9525</v>
      </c>
      <c r="E1878" s="35">
        <v>43229</v>
      </c>
      <c r="F1878" s="35">
        <v>44634</v>
      </c>
      <c r="G1878" s="6">
        <v>1405</v>
      </c>
      <c r="H1878" s="6">
        <v>84</v>
      </c>
      <c r="I1878" s="6"/>
      <c r="J1878" s="6"/>
      <c r="K1878" s="6"/>
      <c r="L1878" s="6"/>
      <c r="M1878" s="6"/>
      <c r="N1878" s="6"/>
      <c r="O1878" s="6"/>
      <c r="P1878" s="6"/>
      <c r="Q1878" s="6"/>
      <c r="R1878" s="6"/>
      <c r="S1878" s="6"/>
      <c r="T1878" s="6"/>
      <c r="U1878" s="6"/>
      <c r="V1878" s="6"/>
      <c r="W1878" s="6"/>
      <c r="X1878" s="6"/>
      <c r="Y1878" s="6"/>
      <c r="Z1878" s="6"/>
    </row>
    <row r="1879" spans="1:26" ht="14.25" customHeight="1" x14ac:dyDescent="0.2">
      <c r="A1879" s="6" t="s">
        <v>847</v>
      </c>
      <c r="B1879" s="6" t="s">
        <v>64</v>
      </c>
      <c r="C1879" s="6">
        <v>145</v>
      </c>
      <c r="D1879" s="6">
        <v>9491</v>
      </c>
      <c r="E1879" s="35">
        <v>40891</v>
      </c>
      <c r="F1879" s="35">
        <v>44605</v>
      </c>
      <c r="G1879" s="6">
        <v>3714</v>
      </c>
      <c r="H1879" s="6">
        <v>61</v>
      </c>
      <c r="I1879" s="6"/>
      <c r="J1879" s="6"/>
      <c r="K1879" s="6"/>
      <c r="L1879" s="6"/>
      <c r="M1879" s="6"/>
      <c r="N1879" s="6"/>
      <c r="O1879" s="6"/>
      <c r="P1879" s="6"/>
      <c r="Q1879" s="6"/>
      <c r="R1879" s="6"/>
      <c r="S1879" s="6"/>
      <c r="T1879" s="6"/>
      <c r="U1879" s="6"/>
      <c r="V1879" s="6"/>
      <c r="W1879" s="6"/>
      <c r="X1879" s="6"/>
      <c r="Y1879" s="6"/>
      <c r="Z1879" s="6"/>
    </row>
    <row r="1880" spans="1:26" ht="14.25" customHeight="1" x14ac:dyDescent="0.2">
      <c r="A1880" s="6" t="s">
        <v>1484</v>
      </c>
      <c r="B1880" s="6" t="s">
        <v>64</v>
      </c>
      <c r="C1880" s="6">
        <v>235</v>
      </c>
      <c r="D1880" s="6">
        <v>9488</v>
      </c>
      <c r="E1880" s="35">
        <v>43696</v>
      </c>
      <c r="F1880" s="35">
        <v>44757</v>
      </c>
      <c r="G1880" s="6">
        <v>1061</v>
      </c>
      <c r="H1880" s="6">
        <v>66</v>
      </c>
      <c r="I1880" s="6"/>
      <c r="J1880" s="6"/>
      <c r="K1880" s="6"/>
      <c r="L1880" s="6"/>
      <c r="M1880" s="6"/>
      <c r="N1880" s="6"/>
      <c r="O1880" s="6"/>
      <c r="P1880" s="6"/>
      <c r="Q1880" s="6"/>
      <c r="R1880" s="6"/>
      <c r="S1880" s="6"/>
      <c r="T1880" s="6"/>
      <c r="U1880" s="6"/>
      <c r="V1880" s="6"/>
      <c r="W1880" s="6"/>
      <c r="X1880" s="6"/>
      <c r="Y1880" s="6"/>
      <c r="Z1880" s="6"/>
    </row>
    <row r="1881" spans="1:26" ht="14.25" customHeight="1" x14ac:dyDescent="0.2">
      <c r="A1881" s="6" t="s">
        <v>3479</v>
      </c>
      <c r="B1881" s="6" t="s">
        <v>64</v>
      </c>
      <c r="C1881" s="6">
        <v>130</v>
      </c>
      <c r="D1881" s="6">
        <v>9464</v>
      </c>
      <c r="E1881" s="35">
        <v>42634</v>
      </c>
      <c r="F1881" s="35">
        <v>43062</v>
      </c>
      <c r="G1881" s="6">
        <v>428</v>
      </c>
      <c r="H1881" s="6">
        <v>88</v>
      </c>
      <c r="I1881" s="6"/>
      <c r="J1881" s="6"/>
      <c r="K1881" s="6"/>
      <c r="L1881" s="6"/>
      <c r="M1881" s="6"/>
      <c r="N1881" s="6"/>
      <c r="O1881" s="6"/>
      <c r="P1881" s="6"/>
      <c r="Q1881" s="6"/>
      <c r="R1881" s="6"/>
      <c r="S1881" s="6"/>
      <c r="T1881" s="6"/>
      <c r="U1881" s="6"/>
      <c r="V1881" s="6"/>
      <c r="W1881" s="6"/>
      <c r="X1881" s="6"/>
      <c r="Y1881" s="6"/>
      <c r="Z1881" s="6"/>
    </row>
    <row r="1882" spans="1:26" ht="14.25" customHeight="1" x14ac:dyDescent="0.2">
      <c r="A1882" s="6" t="s">
        <v>1420</v>
      </c>
      <c r="B1882" s="6" t="s">
        <v>64</v>
      </c>
      <c r="C1882" s="6">
        <v>141</v>
      </c>
      <c r="D1882" s="6">
        <v>9426</v>
      </c>
      <c r="E1882" s="35">
        <v>42537</v>
      </c>
      <c r="F1882" s="35">
        <v>44748</v>
      </c>
      <c r="G1882" s="6">
        <v>2211</v>
      </c>
      <c r="H1882" s="6">
        <v>37</v>
      </c>
      <c r="I1882" s="6"/>
      <c r="J1882" s="6"/>
      <c r="K1882" s="6"/>
      <c r="L1882" s="6"/>
      <c r="M1882" s="6"/>
      <c r="N1882" s="6"/>
      <c r="O1882" s="6"/>
      <c r="P1882" s="6"/>
      <c r="Q1882" s="6"/>
      <c r="R1882" s="6"/>
      <c r="S1882" s="6"/>
      <c r="T1882" s="6"/>
      <c r="U1882" s="6"/>
      <c r="V1882" s="6"/>
      <c r="W1882" s="6"/>
      <c r="X1882" s="6"/>
      <c r="Y1882" s="6"/>
      <c r="Z1882" s="6"/>
    </row>
    <row r="1883" spans="1:26" ht="14.25" customHeight="1" x14ac:dyDescent="0.2">
      <c r="A1883" s="6" t="s">
        <v>511</v>
      </c>
      <c r="B1883" s="6" t="s">
        <v>64</v>
      </c>
      <c r="C1883" s="6">
        <v>157</v>
      </c>
      <c r="D1883" s="6">
        <v>9376</v>
      </c>
      <c r="E1883" s="35">
        <v>41597</v>
      </c>
      <c r="F1883" s="35">
        <v>44665</v>
      </c>
      <c r="G1883" s="6">
        <v>3068</v>
      </c>
      <c r="H1883" s="6">
        <v>75</v>
      </c>
      <c r="I1883" s="6"/>
      <c r="J1883" s="6"/>
      <c r="K1883" s="6"/>
      <c r="L1883" s="6"/>
      <c r="M1883" s="6"/>
      <c r="N1883" s="6"/>
      <c r="O1883" s="6"/>
      <c r="P1883" s="6"/>
      <c r="Q1883" s="6"/>
      <c r="R1883" s="6"/>
      <c r="S1883" s="6"/>
      <c r="T1883" s="6"/>
      <c r="U1883" s="6"/>
      <c r="V1883" s="6"/>
      <c r="W1883" s="6"/>
      <c r="X1883" s="6"/>
      <c r="Y1883" s="6"/>
      <c r="Z1883" s="6"/>
    </row>
    <row r="1884" spans="1:26" ht="14.25" customHeight="1" x14ac:dyDescent="0.2">
      <c r="A1884" s="6" t="s">
        <v>1252</v>
      </c>
      <c r="B1884" s="6" t="s">
        <v>64</v>
      </c>
      <c r="C1884" s="6">
        <v>207</v>
      </c>
      <c r="D1884" s="6">
        <v>9372</v>
      </c>
      <c r="E1884" s="35">
        <v>43279</v>
      </c>
      <c r="F1884" s="35">
        <v>43970</v>
      </c>
      <c r="G1884" s="6">
        <v>691</v>
      </c>
      <c r="H1884" s="6">
        <v>68</v>
      </c>
      <c r="I1884" s="6"/>
      <c r="J1884" s="6"/>
      <c r="K1884" s="6"/>
      <c r="L1884" s="6"/>
      <c r="M1884" s="6"/>
      <c r="N1884" s="6"/>
      <c r="O1884" s="6"/>
      <c r="P1884" s="6"/>
      <c r="Q1884" s="6"/>
      <c r="R1884" s="6"/>
      <c r="S1884" s="6"/>
      <c r="T1884" s="6"/>
      <c r="U1884" s="6"/>
      <c r="V1884" s="6"/>
      <c r="W1884" s="6"/>
      <c r="X1884" s="6"/>
      <c r="Y1884" s="6"/>
      <c r="Z1884" s="6"/>
    </row>
    <row r="1885" spans="1:26" ht="14.25" customHeight="1" x14ac:dyDescent="0.2">
      <c r="A1885" s="6" t="s">
        <v>352</v>
      </c>
      <c r="B1885" s="6" t="s">
        <v>64</v>
      </c>
      <c r="C1885" s="6">
        <v>153</v>
      </c>
      <c r="D1885" s="6">
        <v>9351</v>
      </c>
      <c r="E1885" s="35">
        <v>40986</v>
      </c>
      <c r="F1885" s="35">
        <v>43803</v>
      </c>
      <c r="G1885" s="6">
        <v>2817</v>
      </c>
      <c r="H1885" s="6">
        <v>76</v>
      </c>
      <c r="I1885" s="6"/>
      <c r="J1885" s="6"/>
      <c r="K1885" s="6"/>
      <c r="L1885" s="6"/>
      <c r="M1885" s="6"/>
      <c r="N1885" s="6"/>
      <c r="O1885" s="6"/>
      <c r="P1885" s="6"/>
      <c r="Q1885" s="6"/>
      <c r="R1885" s="6"/>
      <c r="S1885" s="6"/>
      <c r="T1885" s="6"/>
      <c r="U1885" s="6"/>
      <c r="V1885" s="6"/>
      <c r="W1885" s="6"/>
      <c r="X1885" s="6"/>
      <c r="Y1885" s="6"/>
      <c r="Z1885" s="6"/>
    </row>
    <row r="1886" spans="1:26" ht="14.25" customHeight="1" x14ac:dyDescent="0.2">
      <c r="A1886" s="6" t="s">
        <v>1191</v>
      </c>
      <c r="B1886" s="6" t="s">
        <v>64</v>
      </c>
      <c r="C1886" s="6">
        <v>137</v>
      </c>
      <c r="D1886" s="6">
        <v>9347</v>
      </c>
      <c r="E1886" s="35">
        <v>42080</v>
      </c>
      <c r="F1886" s="35">
        <v>43980</v>
      </c>
      <c r="G1886" s="6">
        <v>1900</v>
      </c>
      <c r="H1886" s="6">
        <v>86</v>
      </c>
      <c r="I1886" s="6"/>
      <c r="J1886" s="6"/>
      <c r="K1886" s="6"/>
      <c r="L1886" s="6"/>
      <c r="M1886" s="6"/>
      <c r="N1886" s="6"/>
      <c r="O1886" s="6"/>
      <c r="P1886" s="6"/>
      <c r="Q1886" s="6"/>
      <c r="R1886" s="6"/>
      <c r="S1886" s="6"/>
      <c r="T1886" s="6"/>
      <c r="U1886" s="6"/>
      <c r="V1886" s="6"/>
      <c r="W1886" s="6"/>
      <c r="X1886" s="6"/>
      <c r="Y1886" s="6"/>
      <c r="Z1886" s="6"/>
    </row>
    <row r="1887" spans="1:26" ht="14.25" customHeight="1" x14ac:dyDescent="0.2">
      <c r="A1887" s="6" t="s">
        <v>1448</v>
      </c>
      <c r="B1887" s="6" t="s">
        <v>64</v>
      </c>
      <c r="C1887" s="6">
        <v>101</v>
      </c>
      <c r="D1887" s="6">
        <v>9315</v>
      </c>
      <c r="E1887" s="35">
        <v>42214</v>
      </c>
      <c r="F1887" s="35">
        <v>43977</v>
      </c>
      <c r="G1887" s="6">
        <v>1763</v>
      </c>
      <c r="H1887" s="6">
        <v>14</v>
      </c>
      <c r="I1887" s="6"/>
      <c r="J1887" s="6"/>
      <c r="K1887" s="6"/>
      <c r="L1887" s="6"/>
      <c r="M1887" s="6"/>
      <c r="N1887" s="6"/>
      <c r="O1887" s="6"/>
      <c r="P1887" s="6"/>
      <c r="Q1887" s="6"/>
      <c r="R1887" s="6"/>
      <c r="S1887" s="6"/>
      <c r="T1887" s="6"/>
      <c r="U1887" s="6"/>
      <c r="V1887" s="6"/>
      <c r="W1887" s="6"/>
      <c r="X1887" s="6"/>
      <c r="Y1887" s="6"/>
      <c r="Z1887" s="6"/>
    </row>
    <row r="1888" spans="1:26" ht="14.25" customHeight="1" x14ac:dyDescent="0.2">
      <c r="A1888" s="6" t="s">
        <v>1757</v>
      </c>
      <c r="B1888" s="6" t="s">
        <v>3297</v>
      </c>
      <c r="C1888" s="6">
        <v>188</v>
      </c>
      <c r="D1888" s="6">
        <v>9303</v>
      </c>
      <c r="E1888" s="35">
        <v>43674</v>
      </c>
      <c r="F1888" s="35">
        <v>44326</v>
      </c>
      <c r="G1888" s="6">
        <v>652</v>
      </c>
      <c r="H1888" s="6">
        <v>80</v>
      </c>
      <c r="I1888" s="6"/>
      <c r="J1888" s="6"/>
      <c r="K1888" s="6"/>
      <c r="L1888" s="6"/>
      <c r="M1888" s="6"/>
      <c r="N1888" s="6"/>
      <c r="O1888" s="6"/>
      <c r="P1888" s="6"/>
      <c r="Q1888" s="6"/>
      <c r="R1888" s="6"/>
      <c r="S1888" s="6"/>
      <c r="T1888" s="6"/>
      <c r="U1888" s="6"/>
      <c r="V1888" s="6"/>
      <c r="W1888" s="6"/>
      <c r="X1888" s="6"/>
      <c r="Y1888" s="6"/>
      <c r="Z1888" s="6"/>
    </row>
    <row r="1889" spans="1:26" ht="14.25" customHeight="1" x14ac:dyDescent="0.2">
      <c r="A1889" s="6" t="s">
        <v>328</v>
      </c>
      <c r="B1889" s="6" t="s">
        <v>64</v>
      </c>
      <c r="C1889" s="6">
        <v>133</v>
      </c>
      <c r="D1889" s="6">
        <v>9290</v>
      </c>
      <c r="E1889" s="35">
        <v>42289</v>
      </c>
      <c r="F1889" s="35">
        <v>43306</v>
      </c>
      <c r="G1889" s="6">
        <v>1017</v>
      </c>
      <c r="H1889" s="6">
        <v>81</v>
      </c>
      <c r="I1889" s="6"/>
      <c r="J1889" s="6"/>
      <c r="K1889" s="6"/>
      <c r="L1889" s="6"/>
      <c r="M1889" s="6"/>
      <c r="N1889" s="6"/>
      <c r="O1889" s="6"/>
      <c r="P1889" s="6"/>
      <c r="Q1889" s="6"/>
      <c r="R1889" s="6"/>
      <c r="S1889" s="6"/>
      <c r="T1889" s="6"/>
      <c r="U1889" s="6"/>
      <c r="V1889" s="6"/>
      <c r="W1889" s="6"/>
      <c r="X1889" s="6"/>
      <c r="Y1889" s="6"/>
      <c r="Z1889" s="6"/>
    </row>
    <row r="1890" spans="1:26" ht="14.25" customHeight="1" x14ac:dyDescent="0.2">
      <c r="A1890" s="6" t="s">
        <v>864</v>
      </c>
      <c r="B1890" s="6" t="s">
        <v>64</v>
      </c>
      <c r="C1890" s="6">
        <v>106</v>
      </c>
      <c r="D1890" s="6">
        <v>9279</v>
      </c>
      <c r="E1890" s="35">
        <v>40432</v>
      </c>
      <c r="F1890" s="35">
        <v>44712</v>
      </c>
      <c r="G1890" s="6">
        <v>4280</v>
      </c>
      <c r="H1890" s="6">
        <v>62</v>
      </c>
      <c r="I1890" s="6"/>
      <c r="J1890" s="6"/>
      <c r="K1890" s="6"/>
      <c r="L1890" s="6"/>
      <c r="M1890" s="6"/>
      <c r="N1890" s="6"/>
      <c r="O1890" s="6"/>
      <c r="P1890" s="6"/>
      <c r="Q1890" s="6"/>
      <c r="R1890" s="6"/>
      <c r="S1890" s="6"/>
      <c r="T1890" s="6"/>
      <c r="U1890" s="6"/>
      <c r="V1890" s="6"/>
      <c r="W1890" s="6"/>
      <c r="X1890" s="6"/>
      <c r="Y1890" s="6"/>
      <c r="Z1890" s="6"/>
    </row>
    <row r="1891" spans="1:26" ht="14.25" customHeight="1" x14ac:dyDescent="0.2">
      <c r="A1891" s="6" t="s">
        <v>840</v>
      </c>
      <c r="B1891" s="6" t="s">
        <v>64</v>
      </c>
      <c r="C1891" s="6">
        <v>194</v>
      </c>
      <c r="D1891" s="6">
        <v>9253</v>
      </c>
      <c r="E1891" s="35">
        <v>40640</v>
      </c>
      <c r="F1891" s="35">
        <v>43354</v>
      </c>
      <c r="G1891" s="6">
        <v>2714</v>
      </c>
      <c r="H1891" s="6">
        <v>57</v>
      </c>
      <c r="I1891" s="6"/>
      <c r="J1891" s="6"/>
      <c r="K1891" s="6"/>
      <c r="L1891" s="6"/>
      <c r="M1891" s="6"/>
      <c r="N1891" s="6"/>
      <c r="O1891" s="6"/>
      <c r="P1891" s="6"/>
      <c r="Q1891" s="6"/>
      <c r="R1891" s="6"/>
      <c r="S1891" s="6"/>
      <c r="T1891" s="6"/>
      <c r="U1891" s="6"/>
      <c r="V1891" s="6"/>
      <c r="W1891" s="6"/>
      <c r="X1891" s="6"/>
      <c r="Y1891" s="6"/>
      <c r="Z1891" s="6"/>
    </row>
    <row r="1892" spans="1:26" ht="14.25" customHeight="1" x14ac:dyDescent="0.2">
      <c r="A1892" s="6" t="s">
        <v>874</v>
      </c>
      <c r="B1892" s="6" t="s">
        <v>64</v>
      </c>
      <c r="C1892" s="6">
        <v>281</v>
      </c>
      <c r="D1892" s="6">
        <v>9222</v>
      </c>
      <c r="E1892" s="35">
        <v>41869</v>
      </c>
      <c r="F1892" s="35">
        <v>44047</v>
      </c>
      <c r="G1892" s="6">
        <v>2178</v>
      </c>
      <c r="H1892" s="6">
        <v>88</v>
      </c>
      <c r="I1892" s="6"/>
      <c r="J1892" s="6"/>
      <c r="K1892" s="6"/>
      <c r="L1892" s="6"/>
      <c r="M1892" s="6"/>
      <c r="N1892" s="6"/>
      <c r="O1892" s="6"/>
      <c r="P1892" s="6"/>
      <c r="Q1892" s="6"/>
      <c r="R1892" s="6"/>
      <c r="S1892" s="6"/>
      <c r="T1892" s="6"/>
      <c r="U1892" s="6"/>
      <c r="V1892" s="6"/>
      <c r="W1892" s="6"/>
      <c r="X1892" s="6"/>
      <c r="Y1892" s="6"/>
      <c r="Z1892" s="6"/>
    </row>
    <row r="1893" spans="1:26" ht="14.25" customHeight="1" x14ac:dyDescent="0.2">
      <c r="A1893" s="6" t="s">
        <v>1661</v>
      </c>
      <c r="B1893" s="6" t="s">
        <v>3297</v>
      </c>
      <c r="C1893" s="6">
        <v>114</v>
      </c>
      <c r="D1893" s="6">
        <v>9144</v>
      </c>
      <c r="E1893" s="35">
        <v>44123</v>
      </c>
      <c r="F1893" s="35">
        <v>44557</v>
      </c>
      <c r="G1893" s="6">
        <v>434</v>
      </c>
      <c r="H1893" s="6">
        <v>28</v>
      </c>
      <c r="I1893" s="6"/>
      <c r="J1893" s="6"/>
      <c r="K1893" s="6"/>
      <c r="L1893" s="6"/>
      <c r="M1893" s="6"/>
      <c r="N1893" s="6"/>
      <c r="O1893" s="6"/>
      <c r="P1893" s="6"/>
      <c r="Q1893" s="6"/>
      <c r="R1893" s="6"/>
      <c r="S1893" s="6"/>
      <c r="T1893" s="6"/>
      <c r="U1893" s="6"/>
      <c r="V1893" s="6"/>
      <c r="W1893" s="6"/>
      <c r="X1893" s="6"/>
      <c r="Y1893" s="6"/>
      <c r="Z1893" s="6"/>
    </row>
    <row r="1894" spans="1:26" ht="14.25" customHeight="1" x14ac:dyDescent="0.2">
      <c r="A1894" s="6" t="s">
        <v>1553</v>
      </c>
      <c r="B1894" s="6" t="s">
        <v>3297</v>
      </c>
      <c r="C1894" s="6">
        <v>136</v>
      </c>
      <c r="D1894" s="6">
        <v>9141</v>
      </c>
      <c r="E1894" s="35">
        <v>41149</v>
      </c>
      <c r="F1894" s="35">
        <v>44105</v>
      </c>
      <c r="G1894" s="6">
        <v>2956</v>
      </c>
      <c r="H1894" s="6">
        <v>45</v>
      </c>
      <c r="I1894" s="6"/>
      <c r="J1894" s="6"/>
      <c r="K1894" s="6"/>
      <c r="L1894" s="6"/>
      <c r="M1894" s="6"/>
      <c r="N1894" s="6"/>
      <c r="O1894" s="6"/>
      <c r="P1894" s="6"/>
      <c r="Q1894" s="6"/>
      <c r="R1894" s="6"/>
      <c r="S1894" s="6"/>
      <c r="T1894" s="6"/>
      <c r="U1894" s="6"/>
      <c r="V1894" s="6"/>
      <c r="W1894" s="6"/>
      <c r="X1894" s="6"/>
      <c r="Y1894" s="6"/>
      <c r="Z1894" s="6"/>
    </row>
    <row r="1895" spans="1:26" ht="14.25" customHeight="1" x14ac:dyDescent="0.2">
      <c r="A1895" s="6" t="s">
        <v>1335</v>
      </c>
      <c r="B1895" s="6" t="s">
        <v>64</v>
      </c>
      <c r="C1895" s="6">
        <v>156</v>
      </c>
      <c r="D1895" s="6">
        <v>9126</v>
      </c>
      <c r="E1895" s="35">
        <v>44062</v>
      </c>
      <c r="F1895" s="35">
        <v>44728</v>
      </c>
      <c r="G1895" s="6">
        <v>666</v>
      </c>
      <c r="H1895" s="6">
        <v>77</v>
      </c>
      <c r="I1895" s="6"/>
      <c r="J1895" s="6"/>
      <c r="K1895" s="6"/>
      <c r="L1895" s="6"/>
      <c r="M1895" s="6"/>
      <c r="N1895" s="6"/>
      <c r="O1895" s="6"/>
      <c r="P1895" s="6"/>
      <c r="Q1895" s="6"/>
      <c r="R1895" s="6"/>
      <c r="S1895" s="6"/>
      <c r="T1895" s="6"/>
      <c r="U1895" s="6"/>
      <c r="V1895" s="6"/>
      <c r="W1895" s="6"/>
      <c r="X1895" s="6"/>
      <c r="Y1895" s="6"/>
      <c r="Z1895" s="6"/>
    </row>
    <row r="1896" spans="1:26" ht="14.25" customHeight="1" x14ac:dyDescent="0.2">
      <c r="A1896" s="6" t="s">
        <v>791</v>
      </c>
      <c r="B1896" s="6" t="s">
        <v>64</v>
      </c>
      <c r="C1896" s="6">
        <v>229</v>
      </c>
      <c r="D1896" s="6">
        <v>9088</v>
      </c>
      <c r="E1896" s="35">
        <v>40555</v>
      </c>
      <c r="F1896" s="35">
        <v>44327</v>
      </c>
      <c r="G1896" s="6">
        <v>3772</v>
      </c>
      <c r="H1896" s="6">
        <v>65</v>
      </c>
      <c r="I1896" s="6"/>
      <c r="J1896" s="6"/>
      <c r="K1896" s="6"/>
      <c r="L1896" s="6"/>
      <c r="M1896" s="6"/>
      <c r="N1896" s="6"/>
      <c r="O1896" s="6"/>
      <c r="P1896" s="6"/>
      <c r="Q1896" s="6"/>
      <c r="R1896" s="6"/>
      <c r="S1896" s="6"/>
      <c r="T1896" s="6"/>
      <c r="U1896" s="6"/>
      <c r="V1896" s="6"/>
      <c r="W1896" s="6"/>
      <c r="X1896" s="6"/>
      <c r="Y1896" s="6"/>
      <c r="Z1896" s="6"/>
    </row>
    <row r="1897" spans="1:26" ht="14.25" customHeight="1" x14ac:dyDescent="0.2">
      <c r="A1897" s="6" t="s">
        <v>3480</v>
      </c>
      <c r="B1897" s="6" t="s">
        <v>64</v>
      </c>
      <c r="C1897" s="6">
        <v>161</v>
      </c>
      <c r="D1897" s="6">
        <v>9067</v>
      </c>
      <c r="E1897" s="35">
        <v>42985</v>
      </c>
      <c r="F1897" s="35">
        <v>43490</v>
      </c>
      <c r="G1897" s="6">
        <v>505</v>
      </c>
      <c r="H1897" s="6">
        <v>16</v>
      </c>
      <c r="I1897" s="6"/>
      <c r="J1897" s="6"/>
      <c r="K1897" s="6"/>
      <c r="L1897" s="6"/>
      <c r="M1897" s="6"/>
      <c r="N1897" s="6"/>
      <c r="O1897" s="6"/>
      <c r="P1897" s="6"/>
      <c r="Q1897" s="6"/>
      <c r="R1897" s="6"/>
      <c r="S1897" s="6"/>
      <c r="T1897" s="6"/>
      <c r="U1897" s="6"/>
      <c r="V1897" s="6"/>
      <c r="W1897" s="6"/>
      <c r="X1897" s="6"/>
      <c r="Y1897" s="6"/>
      <c r="Z1897" s="6"/>
    </row>
    <row r="1898" spans="1:26" ht="14.25" customHeight="1" x14ac:dyDescent="0.2">
      <c r="A1898" s="6" t="s">
        <v>3481</v>
      </c>
      <c r="B1898" s="6" t="s">
        <v>64</v>
      </c>
      <c r="C1898" s="6">
        <v>133</v>
      </c>
      <c r="D1898" s="6">
        <v>9063</v>
      </c>
      <c r="E1898" s="35">
        <v>42336</v>
      </c>
      <c r="F1898" s="35">
        <v>44236</v>
      </c>
      <c r="G1898" s="6">
        <v>1900</v>
      </c>
      <c r="H1898" s="6">
        <v>57</v>
      </c>
      <c r="I1898" s="6"/>
      <c r="J1898" s="6"/>
      <c r="K1898" s="6"/>
      <c r="L1898" s="6"/>
      <c r="M1898" s="6"/>
      <c r="N1898" s="6"/>
      <c r="O1898" s="6"/>
      <c r="P1898" s="6"/>
      <c r="Q1898" s="6"/>
      <c r="R1898" s="6"/>
      <c r="S1898" s="6"/>
      <c r="T1898" s="6"/>
      <c r="U1898" s="6"/>
      <c r="V1898" s="6"/>
      <c r="W1898" s="6"/>
      <c r="X1898" s="6"/>
      <c r="Y1898" s="6"/>
      <c r="Z1898" s="6"/>
    </row>
    <row r="1899" spans="1:26" ht="14.25" customHeight="1" x14ac:dyDescent="0.2">
      <c r="A1899" s="6" t="s">
        <v>1326</v>
      </c>
      <c r="B1899" s="6" t="s">
        <v>64</v>
      </c>
      <c r="C1899" s="6">
        <v>151</v>
      </c>
      <c r="D1899" s="6">
        <v>9009</v>
      </c>
      <c r="E1899" s="35">
        <v>40406</v>
      </c>
      <c r="F1899" s="35">
        <v>42902</v>
      </c>
      <c r="G1899" s="6">
        <v>2496</v>
      </c>
      <c r="H1899" s="6">
        <v>97</v>
      </c>
      <c r="I1899" s="6"/>
      <c r="J1899" s="6"/>
      <c r="K1899" s="6"/>
      <c r="L1899" s="6"/>
      <c r="M1899" s="6"/>
      <c r="N1899" s="6"/>
      <c r="O1899" s="6"/>
      <c r="P1899" s="6"/>
      <c r="Q1899" s="6"/>
      <c r="R1899" s="6"/>
      <c r="S1899" s="6"/>
      <c r="T1899" s="6"/>
      <c r="U1899" s="6"/>
      <c r="V1899" s="6"/>
      <c r="W1899" s="6"/>
      <c r="X1899" s="6"/>
      <c r="Y1899" s="6"/>
      <c r="Z1899" s="6"/>
    </row>
    <row r="1900" spans="1:26" ht="14.25" customHeight="1" x14ac:dyDescent="0.2">
      <c r="A1900" s="6" t="s">
        <v>1236</v>
      </c>
      <c r="B1900" s="6" t="s">
        <v>64</v>
      </c>
      <c r="C1900" s="6">
        <v>255</v>
      </c>
      <c r="D1900" s="6">
        <v>8980</v>
      </c>
      <c r="E1900" s="35">
        <v>40148</v>
      </c>
      <c r="F1900" s="35">
        <v>42055</v>
      </c>
      <c r="G1900" s="6">
        <v>1907</v>
      </c>
      <c r="H1900" s="6">
        <v>31</v>
      </c>
      <c r="I1900" s="6"/>
      <c r="J1900" s="6"/>
      <c r="K1900" s="6"/>
      <c r="L1900" s="6"/>
      <c r="M1900" s="6"/>
      <c r="N1900" s="6"/>
      <c r="O1900" s="6"/>
      <c r="P1900" s="6"/>
      <c r="Q1900" s="6"/>
      <c r="R1900" s="6"/>
      <c r="S1900" s="6"/>
      <c r="T1900" s="6"/>
      <c r="U1900" s="6"/>
      <c r="V1900" s="6"/>
      <c r="W1900" s="6"/>
      <c r="X1900" s="6"/>
      <c r="Y1900" s="6"/>
      <c r="Z1900" s="6"/>
    </row>
    <row r="1901" spans="1:26" ht="14.25" customHeight="1" x14ac:dyDescent="0.2">
      <c r="A1901" s="6" t="s">
        <v>1300</v>
      </c>
      <c r="B1901" s="6" t="s">
        <v>64</v>
      </c>
      <c r="C1901" s="6">
        <v>199</v>
      </c>
      <c r="D1901" s="6">
        <v>8967</v>
      </c>
      <c r="E1901" s="35">
        <v>42846</v>
      </c>
      <c r="F1901" s="35">
        <v>44712</v>
      </c>
      <c r="G1901" s="6">
        <v>1866</v>
      </c>
      <c r="H1901" s="6">
        <v>114</v>
      </c>
      <c r="I1901" s="6"/>
      <c r="J1901" s="6"/>
      <c r="K1901" s="6"/>
      <c r="L1901" s="6"/>
      <c r="M1901" s="6"/>
      <c r="N1901" s="6"/>
      <c r="O1901" s="6"/>
      <c r="P1901" s="6"/>
      <c r="Q1901" s="6"/>
      <c r="R1901" s="6"/>
      <c r="S1901" s="6"/>
      <c r="T1901" s="6"/>
      <c r="U1901" s="6"/>
      <c r="V1901" s="6"/>
      <c r="W1901" s="6"/>
      <c r="X1901" s="6"/>
      <c r="Y1901" s="6"/>
      <c r="Z1901" s="6"/>
    </row>
    <row r="1902" spans="1:26" ht="14.25" customHeight="1" x14ac:dyDescent="0.2">
      <c r="A1902" s="6" t="s">
        <v>157</v>
      </c>
      <c r="B1902" s="6" t="s">
        <v>64</v>
      </c>
      <c r="C1902" s="6">
        <v>218</v>
      </c>
      <c r="D1902" s="6">
        <v>8964</v>
      </c>
      <c r="E1902" s="35">
        <v>42881</v>
      </c>
      <c r="F1902" s="35">
        <v>44221</v>
      </c>
      <c r="G1902" s="6">
        <v>1340</v>
      </c>
      <c r="H1902" s="6">
        <v>61</v>
      </c>
      <c r="I1902" s="6"/>
      <c r="J1902" s="6"/>
      <c r="K1902" s="6"/>
      <c r="L1902" s="6"/>
      <c r="M1902" s="6"/>
      <c r="N1902" s="6"/>
      <c r="O1902" s="6"/>
      <c r="P1902" s="6"/>
      <c r="Q1902" s="6"/>
      <c r="R1902" s="6"/>
      <c r="S1902" s="6"/>
      <c r="T1902" s="6"/>
      <c r="U1902" s="6"/>
      <c r="V1902" s="6"/>
      <c r="W1902" s="6"/>
      <c r="X1902" s="6"/>
      <c r="Y1902" s="6"/>
      <c r="Z1902" s="6"/>
    </row>
    <row r="1903" spans="1:26" ht="14.25" customHeight="1" x14ac:dyDescent="0.2">
      <c r="A1903" s="6" t="s">
        <v>1247</v>
      </c>
      <c r="B1903" s="6" t="s">
        <v>64</v>
      </c>
      <c r="C1903" s="6">
        <v>126</v>
      </c>
      <c r="D1903" s="6">
        <v>8930</v>
      </c>
      <c r="E1903" s="35">
        <v>43268</v>
      </c>
      <c r="F1903" s="35">
        <v>44708</v>
      </c>
      <c r="G1903" s="6">
        <v>1440</v>
      </c>
      <c r="H1903" s="6">
        <v>31</v>
      </c>
      <c r="I1903" s="6"/>
      <c r="J1903" s="6"/>
      <c r="K1903" s="6"/>
      <c r="L1903" s="6"/>
      <c r="M1903" s="6"/>
      <c r="N1903" s="6"/>
      <c r="O1903" s="6"/>
      <c r="P1903" s="6"/>
      <c r="Q1903" s="6"/>
      <c r="R1903" s="6"/>
      <c r="S1903" s="6"/>
      <c r="T1903" s="6"/>
      <c r="U1903" s="6"/>
      <c r="V1903" s="6"/>
      <c r="W1903" s="6"/>
      <c r="X1903" s="6"/>
      <c r="Y1903" s="6"/>
      <c r="Z1903" s="6"/>
    </row>
    <row r="1904" spans="1:26" ht="14.25" customHeight="1" x14ac:dyDescent="0.2">
      <c r="A1904" s="6" t="s">
        <v>1694</v>
      </c>
      <c r="B1904" s="6" t="s">
        <v>3297</v>
      </c>
      <c r="C1904" s="6">
        <v>115</v>
      </c>
      <c r="D1904" s="6">
        <v>8928</v>
      </c>
      <c r="E1904" s="35">
        <v>42897</v>
      </c>
      <c r="F1904" s="35">
        <v>44516</v>
      </c>
      <c r="G1904" s="6">
        <v>1619</v>
      </c>
      <c r="H1904" s="6">
        <v>21</v>
      </c>
      <c r="I1904" s="6"/>
      <c r="J1904" s="6"/>
      <c r="K1904" s="6"/>
      <c r="L1904" s="6"/>
      <c r="M1904" s="6"/>
      <c r="N1904" s="6"/>
      <c r="O1904" s="6"/>
      <c r="P1904" s="6"/>
      <c r="Q1904" s="6"/>
      <c r="R1904" s="6"/>
      <c r="S1904" s="6"/>
      <c r="T1904" s="6"/>
      <c r="U1904" s="6"/>
      <c r="V1904" s="6"/>
      <c r="W1904" s="6"/>
      <c r="X1904" s="6"/>
      <c r="Y1904" s="6"/>
      <c r="Z1904" s="6"/>
    </row>
    <row r="1905" spans="1:26" ht="14.25" customHeight="1" x14ac:dyDescent="0.2">
      <c r="A1905" s="6" t="s">
        <v>1495</v>
      </c>
      <c r="B1905" s="6" t="s">
        <v>3297</v>
      </c>
      <c r="C1905" s="6">
        <v>133</v>
      </c>
      <c r="D1905" s="6">
        <v>8923</v>
      </c>
      <c r="E1905" s="35">
        <v>41888</v>
      </c>
      <c r="F1905" s="35">
        <v>44065</v>
      </c>
      <c r="G1905" s="6">
        <v>2177</v>
      </c>
      <c r="H1905" s="6">
        <v>53</v>
      </c>
      <c r="I1905" s="6"/>
      <c r="J1905" s="6"/>
      <c r="K1905" s="6"/>
      <c r="L1905" s="6"/>
      <c r="M1905" s="6"/>
      <c r="N1905" s="6"/>
      <c r="O1905" s="6"/>
      <c r="P1905" s="6"/>
      <c r="Q1905" s="6"/>
      <c r="R1905" s="6"/>
      <c r="S1905" s="6"/>
      <c r="T1905" s="6"/>
      <c r="U1905" s="6"/>
      <c r="V1905" s="6"/>
      <c r="W1905" s="6"/>
      <c r="X1905" s="6"/>
      <c r="Y1905" s="6"/>
      <c r="Z1905" s="6"/>
    </row>
    <row r="1906" spans="1:26" ht="14.25" customHeight="1" x14ac:dyDescent="0.2">
      <c r="A1906" s="6" t="s">
        <v>1492</v>
      </c>
      <c r="B1906" s="6" t="s">
        <v>3297</v>
      </c>
      <c r="C1906" s="6">
        <v>103</v>
      </c>
      <c r="D1906" s="6">
        <v>8892</v>
      </c>
      <c r="E1906" s="35">
        <v>43124</v>
      </c>
      <c r="F1906" s="35">
        <v>44018</v>
      </c>
      <c r="G1906" s="6">
        <v>894</v>
      </c>
      <c r="H1906" s="6">
        <v>49</v>
      </c>
      <c r="I1906" s="6"/>
      <c r="J1906" s="6"/>
      <c r="K1906" s="6"/>
      <c r="L1906" s="6"/>
      <c r="M1906" s="6"/>
      <c r="N1906" s="6"/>
      <c r="O1906" s="6"/>
      <c r="P1906" s="6"/>
      <c r="Q1906" s="6"/>
      <c r="R1906" s="6"/>
      <c r="S1906" s="6"/>
      <c r="T1906" s="6"/>
      <c r="U1906" s="6"/>
      <c r="V1906" s="6"/>
      <c r="W1906" s="6"/>
      <c r="X1906" s="6"/>
      <c r="Y1906" s="6"/>
      <c r="Z1906" s="6"/>
    </row>
    <row r="1907" spans="1:26" ht="14.25" customHeight="1" x14ac:dyDescent="0.2">
      <c r="A1907" s="6" t="s">
        <v>1561</v>
      </c>
      <c r="B1907" s="6" t="s">
        <v>3297</v>
      </c>
      <c r="C1907" s="6">
        <v>128</v>
      </c>
      <c r="D1907" s="6">
        <v>8888</v>
      </c>
      <c r="E1907" s="35">
        <v>40210</v>
      </c>
      <c r="F1907" s="35">
        <v>43633</v>
      </c>
      <c r="G1907" s="6">
        <v>3423</v>
      </c>
      <c r="H1907" s="6">
        <v>55</v>
      </c>
      <c r="I1907" s="6"/>
      <c r="J1907" s="6"/>
      <c r="K1907" s="6"/>
      <c r="L1907" s="6"/>
      <c r="M1907" s="6"/>
      <c r="N1907" s="6"/>
      <c r="O1907" s="6"/>
      <c r="P1907" s="6"/>
      <c r="Q1907" s="6"/>
      <c r="R1907" s="6"/>
      <c r="S1907" s="6"/>
      <c r="T1907" s="6"/>
      <c r="U1907" s="6"/>
      <c r="V1907" s="6"/>
      <c r="W1907" s="6"/>
      <c r="X1907" s="6"/>
      <c r="Y1907" s="6"/>
      <c r="Z1907" s="6"/>
    </row>
    <row r="1908" spans="1:26" ht="14.25" customHeight="1" x14ac:dyDescent="0.2">
      <c r="A1908" s="6" t="s">
        <v>94</v>
      </c>
      <c r="B1908" s="6" t="s">
        <v>3285</v>
      </c>
      <c r="C1908" s="6">
        <v>151</v>
      </c>
      <c r="D1908" s="6">
        <v>8799</v>
      </c>
      <c r="E1908" s="35">
        <v>41212</v>
      </c>
      <c r="F1908" s="35">
        <v>44630</v>
      </c>
      <c r="G1908" s="6">
        <v>3418</v>
      </c>
      <c r="H1908" s="6">
        <v>73</v>
      </c>
      <c r="I1908" s="6"/>
      <c r="J1908" s="6"/>
      <c r="K1908" s="6"/>
      <c r="L1908" s="6"/>
      <c r="M1908" s="6"/>
      <c r="N1908" s="6"/>
      <c r="O1908" s="6"/>
      <c r="P1908" s="6"/>
      <c r="Q1908" s="6"/>
      <c r="R1908" s="6"/>
      <c r="S1908" s="6"/>
      <c r="T1908" s="6"/>
      <c r="U1908" s="6"/>
      <c r="V1908" s="6"/>
      <c r="W1908" s="6"/>
      <c r="X1908" s="6"/>
      <c r="Y1908" s="6"/>
      <c r="Z1908" s="6"/>
    </row>
    <row r="1909" spans="1:26" ht="14.25" customHeight="1" x14ac:dyDescent="0.2">
      <c r="A1909" s="6" t="s">
        <v>1509</v>
      </c>
      <c r="B1909" s="6" t="s">
        <v>3297</v>
      </c>
      <c r="C1909" s="6">
        <v>103</v>
      </c>
      <c r="D1909" s="6">
        <v>8765</v>
      </c>
      <c r="E1909" s="35">
        <v>43656</v>
      </c>
      <c r="F1909" s="35">
        <v>44297</v>
      </c>
      <c r="G1909" s="6">
        <v>641</v>
      </c>
      <c r="H1909" s="6">
        <v>22</v>
      </c>
      <c r="I1909" s="6"/>
      <c r="J1909" s="6"/>
      <c r="K1909" s="6"/>
      <c r="L1909" s="6"/>
      <c r="M1909" s="6"/>
      <c r="N1909" s="6"/>
      <c r="O1909" s="6"/>
      <c r="P1909" s="6"/>
      <c r="Q1909" s="6"/>
      <c r="R1909" s="6"/>
      <c r="S1909" s="6"/>
      <c r="T1909" s="6"/>
      <c r="U1909" s="6"/>
      <c r="V1909" s="6"/>
      <c r="W1909" s="6"/>
      <c r="X1909" s="6"/>
      <c r="Y1909" s="6"/>
      <c r="Z1909" s="6"/>
    </row>
    <row r="1910" spans="1:26" ht="14.25" customHeight="1" x14ac:dyDescent="0.2">
      <c r="A1910" s="6" t="s">
        <v>3482</v>
      </c>
      <c r="B1910" s="6" t="s">
        <v>64</v>
      </c>
      <c r="C1910" s="6">
        <v>199</v>
      </c>
      <c r="D1910" s="6">
        <v>8751</v>
      </c>
      <c r="E1910" s="35">
        <v>43665</v>
      </c>
      <c r="F1910" s="35">
        <v>44271</v>
      </c>
      <c r="G1910" s="6">
        <v>606</v>
      </c>
      <c r="H1910" s="6">
        <v>78</v>
      </c>
      <c r="I1910" s="6"/>
      <c r="J1910" s="6"/>
      <c r="K1910" s="6"/>
      <c r="L1910" s="6"/>
      <c r="M1910" s="6"/>
      <c r="N1910" s="6"/>
      <c r="O1910" s="6"/>
      <c r="P1910" s="6"/>
      <c r="Q1910" s="6"/>
      <c r="R1910" s="6"/>
      <c r="S1910" s="6"/>
      <c r="T1910" s="6"/>
      <c r="U1910" s="6"/>
      <c r="V1910" s="6"/>
      <c r="W1910" s="6"/>
      <c r="X1910" s="6"/>
      <c r="Y1910" s="6"/>
      <c r="Z1910" s="6"/>
    </row>
    <row r="1911" spans="1:26" ht="14.25" customHeight="1" x14ac:dyDescent="0.2">
      <c r="A1911" s="6" t="s">
        <v>355</v>
      </c>
      <c r="B1911" s="6" t="s">
        <v>64</v>
      </c>
      <c r="C1911" s="6">
        <v>105</v>
      </c>
      <c r="D1911" s="6">
        <v>8747</v>
      </c>
      <c r="E1911" s="35">
        <v>40873</v>
      </c>
      <c r="F1911" s="35">
        <v>44295</v>
      </c>
      <c r="G1911" s="6">
        <v>3422</v>
      </c>
      <c r="H1911" s="6">
        <v>48</v>
      </c>
      <c r="I1911" s="6"/>
      <c r="J1911" s="6"/>
      <c r="K1911" s="6"/>
      <c r="L1911" s="6"/>
      <c r="M1911" s="6"/>
      <c r="N1911" s="6"/>
      <c r="O1911" s="6"/>
      <c r="P1911" s="6"/>
      <c r="Q1911" s="6"/>
      <c r="R1911" s="6"/>
      <c r="S1911" s="6"/>
      <c r="T1911" s="6"/>
      <c r="U1911" s="6"/>
      <c r="V1911" s="6"/>
      <c r="W1911" s="6"/>
      <c r="X1911" s="6"/>
      <c r="Y1911" s="6"/>
      <c r="Z1911" s="6"/>
    </row>
    <row r="1912" spans="1:26" ht="14.25" customHeight="1" x14ac:dyDescent="0.2">
      <c r="A1912" s="6" t="s">
        <v>3483</v>
      </c>
      <c r="B1912" s="6" t="s">
        <v>64</v>
      </c>
      <c r="C1912" s="6">
        <v>261</v>
      </c>
      <c r="D1912" s="6">
        <v>8676</v>
      </c>
      <c r="E1912" s="35">
        <v>43070</v>
      </c>
      <c r="F1912" s="35">
        <v>43571</v>
      </c>
      <c r="G1912" s="6">
        <v>501</v>
      </c>
      <c r="H1912" s="6">
        <v>17</v>
      </c>
      <c r="I1912" s="6"/>
      <c r="J1912" s="6"/>
      <c r="K1912" s="6"/>
      <c r="L1912" s="6"/>
      <c r="M1912" s="6"/>
      <c r="N1912" s="6"/>
      <c r="O1912" s="6"/>
      <c r="P1912" s="6"/>
      <c r="Q1912" s="6"/>
      <c r="R1912" s="6"/>
      <c r="S1912" s="6"/>
      <c r="T1912" s="6"/>
      <c r="U1912" s="6"/>
      <c r="V1912" s="6"/>
      <c r="W1912" s="6"/>
      <c r="X1912" s="6"/>
      <c r="Y1912" s="6"/>
      <c r="Z1912" s="6"/>
    </row>
    <row r="1913" spans="1:26" ht="14.25" customHeight="1" x14ac:dyDescent="0.2">
      <c r="A1913" s="6" t="s">
        <v>1005</v>
      </c>
      <c r="B1913" s="6" t="s">
        <v>64</v>
      </c>
      <c r="C1913" s="6">
        <v>101</v>
      </c>
      <c r="D1913" s="6">
        <v>8661</v>
      </c>
      <c r="E1913" s="35">
        <v>41448</v>
      </c>
      <c r="F1913" s="35">
        <v>43990</v>
      </c>
      <c r="G1913" s="6">
        <v>2542</v>
      </c>
      <c r="H1913" s="6">
        <v>76</v>
      </c>
      <c r="I1913" s="6"/>
      <c r="J1913" s="6"/>
      <c r="K1913" s="6"/>
      <c r="L1913" s="6"/>
      <c r="M1913" s="6"/>
      <c r="N1913" s="6"/>
      <c r="O1913" s="6"/>
      <c r="P1913" s="6"/>
      <c r="Q1913" s="6"/>
      <c r="R1913" s="6"/>
      <c r="S1913" s="6"/>
      <c r="T1913" s="6"/>
      <c r="U1913" s="6"/>
      <c r="V1913" s="6"/>
      <c r="W1913" s="6"/>
      <c r="X1913" s="6"/>
      <c r="Y1913" s="6"/>
      <c r="Z1913" s="6"/>
    </row>
    <row r="1914" spans="1:26" ht="14.25" customHeight="1" x14ac:dyDescent="0.2">
      <c r="A1914" s="6" t="s">
        <v>1031</v>
      </c>
      <c r="B1914" s="6" t="s">
        <v>3285</v>
      </c>
      <c r="C1914" s="6">
        <v>211</v>
      </c>
      <c r="D1914" s="6">
        <v>8660</v>
      </c>
      <c r="E1914" s="35">
        <v>41457</v>
      </c>
      <c r="F1914" s="35">
        <v>44206</v>
      </c>
      <c r="G1914" s="6">
        <v>2749</v>
      </c>
      <c r="H1914" s="6">
        <v>96</v>
      </c>
      <c r="I1914" s="6"/>
      <c r="J1914" s="6"/>
      <c r="K1914" s="6"/>
      <c r="L1914" s="6"/>
      <c r="M1914" s="6"/>
      <c r="N1914" s="6"/>
      <c r="O1914" s="6"/>
      <c r="P1914" s="6"/>
      <c r="Q1914" s="6"/>
      <c r="R1914" s="6"/>
      <c r="S1914" s="6"/>
      <c r="T1914" s="6"/>
      <c r="U1914" s="6"/>
      <c r="V1914" s="6"/>
      <c r="W1914" s="6"/>
      <c r="X1914" s="6"/>
      <c r="Y1914" s="6"/>
      <c r="Z1914" s="6"/>
    </row>
    <row r="1915" spans="1:26" ht="14.25" customHeight="1" x14ac:dyDescent="0.2">
      <c r="A1915" s="6" t="s">
        <v>598</v>
      </c>
      <c r="B1915" s="6" t="s">
        <v>64</v>
      </c>
      <c r="C1915" s="6">
        <v>107</v>
      </c>
      <c r="D1915" s="6">
        <v>8644</v>
      </c>
      <c r="E1915" s="35">
        <v>42259</v>
      </c>
      <c r="F1915" s="35">
        <v>43053</v>
      </c>
      <c r="G1915" s="6">
        <v>794</v>
      </c>
      <c r="H1915" s="6">
        <v>87</v>
      </c>
      <c r="I1915" s="6"/>
      <c r="J1915" s="6"/>
      <c r="K1915" s="6"/>
      <c r="L1915" s="6"/>
      <c r="M1915" s="6"/>
      <c r="N1915" s="6"/>
      <c r="O1915" s="6"/>
      <c r="P1915" s="6"/>
      <c r="Q1915" s="6"/>
      <c r="R1915" s="6"/>
      <c r="S1915" s="6"/>
      <c r="T1915" s="6"/>
      <c r="U1915" s="6"/>
      <c r="V1915" s="6"/>
      <c r="W1915" s="6"/>
      <c r="X1915" s="6"/>
      <c r="Y1915" s="6"/>
      <c r="Z1915" s="6"/>
    </row>
    <row r="1916" spans="1:26" ht="14.25" customHeight="1" x14ac:dyDescent="0.2">
      <c r="A1916" s="6" t="s">
        <v>970</v>
      </c>
      <c r="B1916" s="6" t="s">
        <v>64</v>
      </c>
      <c r="C1916" s="6">
        <v>165</v>
      </c>
      <c r="D1916" s="6">
        <v>8591</v>
      </c>
      <c r="E1916" s="35">
        <v>42913</v>
      </c>
      <c r="F1916" s="35">
        <v>44606</v>
      </c>
      <c r="G1916" s="6">
        <v>1693</v>
      </c>
      <c r="H1916" s="6">
        <v>18</v>
      </c>
      <c r="I1916" s="6"/>
      <c r="J1916" s="6"/>
      <c r="K1916" s="6"/>
      <c r="L1916" s="6"/>
      <c r="M1916" s="6"/>
      <c r="N1916" s="6"/>
      <c r="O1916" s="6"/>
      <c r="P1916" s="6"/>
      <c r="Q1916" s="6"/>
      <c r="R1916" s="6"/>
      <c r="S1916" s="6"/>
      <c r="T1916" s="6"/>
      <c r="U1916" s="6"/>
      <c r="V1916" s="6"/>
      <c r="W1916" s="6"/>
      <c r="X1916" s="6"/>
      <c r="Y1916" s="6"/>
      <c r="Z1916" s="6"/>
    </row>
    <row r="1917" spans="1:26" ht="14.25" customHeight="1" x14ac:dyDescent="0.2">
      <c r="A1917" s="6" t="s">
        <v>816</v>
      </c>
      <c r="B1917" s="6" t="s">
        <v>64</v>
      </c>
      <c r="C1917" s="6">
        <v>156</v>
      </c>
      <c r="D1917" s="6">
        <v>8589</v>
      </c>
      <c r="E1917" s="35">
        <v>42571</v>
      </c>
      <c r="F1917" s="35">
        <v>44770</v>
      </c>
      <c r="G1917" s="6">
        <v>2199</v>
      </c>
      <c r="H1917" s="6">
        <v>112</v>
      </c>
      <c r="I1917" s="6"/>
      <c r="J1917" s="6"/>
      <c r="K1917" s="6"/>
      <c r="L1917" s="6"/>
      <c r="M1917" s="6"/>
      <c r="N1917" s="6"/>
      <c r="O1917" s="6"/>
      <c r="P1917" s="6"/>
      <c r="Q1917" s="6"/>
      <c r="R1917" s="6"/>
      <c r="S1917" s="6"/>
      <c r="T1917" s="6"/>
      <c r="U1917" s="6"/>
      <c r="V1917" s="6"/>
      <c r="W1917" s="6"/>
      <c r="X1917" s="6"/>
      <c r="Y1917" s="6"/>
      <c r="Z1917" s="6"/>
    </row>
    <row r="1918" spans="1:26" ht="14.25" customHeight="1" x14ac:dyDescent="0.2">
      <c r="A1918" s="6" t="s">
        <v>3484</v>
      </c>
      <c r="B1918" s="6" t="s">
        <v>64</v>
      </c>
      <c r="C1918" s="6">
        <v>196</v>
      </c>
      <c r="D1918" s="6">
        <v>8589</v>
      </c>
      <c r="E1918" s="35">
        <v>43836</v>
      </c>
      <c r="F1918" s="35">
        <v>44302</v>
      </c>
      <c r="G1918" s="6">
        <v>466</v>
      </c>
      <c r="H1918" s="6">
        <v>130</v>
      </c>
      <c r="I1918" s="6"/>
      <c r="J1918" s="6"/>
      <c r="K1918" s="6"/>
      <c r="L1918" s="6"/>
      <c r="M1918" s="6"/>
      <c r="N1918" s="6"/>
      <c r="O1918" s="6"/>
      <c r="P1918" s="6"/>
      <c r="Q1918" s="6"/>
      <c r="R1918" s="6"/>
      <c r="S1918" s="6"/>
      <c r="T1918" s="6"/>
      <c r="U1918" s="6"/>
      <c r="V1918" s="6"/>
      <c r="W1918" s="6"/>
      <c r="X1918" s="6"/>
      <c r="Y1918" s="6"/>
      <c r="Z1918" s="6"/>
    </row>
    <row r="1919" spans="1:26" ht="14.25" customHeight="1" x14ac:dyDescent="0.2">
      <c r="A1919" s="6" t="s">
        <v>1604</v>
      </c>
      <c r="B1919" s="6" t="s">
        <v>3297</v>
      </c>
      <c r="C1919" s="6">
        <v>159</v>
      </c>
      <c r="D1919" s="6">
        <v>8570</v>
      </c>
      <c r="E1919" s="35">
        <v>40147</v>
      </c>
      <c r="F1919" s="35">
        <v>44239</v>
      </c>
      <c r="G1919" s="6">
        <v>4092</v>
      </c>
      <c r="H1919" s="6">
        <v>46</v>
      </c>
      <c r="I1919" s="6"/>
      <c r="J1919" s="6"/>
      <c r="K1919" s="6"/>
      <c r="L1919" s="6"/>
      <c r="M1919" s="6"/>
      <c r="N1919" s="6"/>
      <c r="O1919" s="6"/>
      <c r="P1919" s="6"/>
      <c r="Q1919" s="6"/>
      <c r="R1919" s="6"/>
      <c r="S1919" s="6"/>
      <c r="T1919" s="6"/>
      <c r="U1919" s="6"/>
      <c r="V1919" s="6"/>
      <c r="W1919" s="6"/>
      <c r="X1919" s="6"/>
      <c r="Y1919" s="6"/>
      <c r="Z1919" s="6"/>
    </row>
    <row r="1920" spans="1:26" ht="14.25" customHeight="1" x14ac:dyDescent="0.2">
      <c r="A1920" s="6" t="s">
        <v>91</v>
      </c>
      <c r="B1920" s="6" t="s">
        <v>64</v>
      </c>
      <c r="C1920" s="6">
        <v>143</v>
      </c>
      <c r="D1920" s="6">
        <v>8496</v>
      </c>
      <c r="E1920" s="35">
        <v>42062</v>
      </c>
      <c r="F1920" s="35">
        <v>43658</v>
      </c>
      <c r="G1920" s="6">
        <v>1596</v>
      </c>
      <c r="H1920" s="6">
        <v>68</v>
      </c>
      <c r="I1920" s="6"/>
      <c r="J1920" s="6"/>
      <c r="K1920" s="6"/>
      <c r="L1920" s="6"/>
      <c r="M1920" s="6"/>
      <c r="N1920" s="6"/>
      <c r="O1920" s="6"/>
      <c r="P1920" s="6"/>
      <c r="Q1920" s="6"/>
      <c r="R1920" s="6"/>
      <c r="S1920" s="6"/>
      <c r="T1920" s="6"/>
      <c r="U1920" s="6"/>
      <c r="V1920" s="6"/>
      <c r="W1920" s="6"/>
      <c r="X1920" s="6"/>
      <c r="Y1920" s="6"/>
      <c r="Z1920" s="6"/>
    </row>
    <row r="1921" spans="1:26" ht="14.25" customHeight="1" x14ac:dyDescent="0.2">
      <c r="A1921" s="6" t="s">
        <v>91</v>
      </c>
      <c r="B1921" s="6" t="s">
        <v>64</v>
      </c>
      <c r="C1921" s="6">
        <v>143</v>
      </c>
      <c r="D1921" s="6">
        <v>8496</v>
      </c>
      <c r="E1921" s="35">
        <v>42062</v>
      </c>
      <c r="F1921" s="35">
        <v>43658</v>
      </c>
      <c r="G1921" s="6">
        <v>1596</v>
      </c>
      <c r="H1921" s="6">
        <v>68</v>
      </c>
      <c r="I1921" s="6"/>
      <c r="J1921" s="6"/>
      <c r="K1921" s="6"/>
      <c r="L1921" s="6"/>
      <c r="M1921" s="6"/>
      <c r="N1921" s="6"/>
      <c r="O1921" s="6"/>
      <c r="P1921" s="6"/>
      <c r="Q1921" s="6"/>
      <c r="R1921" s="6"/>
      <c r="S1921" s="6"/>
      <c r="T1921" s="6"/>
      <c r="U1921" s="6"/>
      <c r="V1921" s="6"/>
      <c r="W1921" s="6"/>
      <c r="X1921" s="6"/>
      <c r="Y1921" s="6"/>
      <c r="Z1921" s="6"/>
    </row>
    <row r="1922" spans="1:26" ht="14.25" customHeight="1" x14ac:dyDescent="0.2">
      <c r="A1922" s="6" t="s">
        <v>336</v>
      </c>
      <c r="B1922" s="6" t="s">
        <v>64</v>
      </c>
      <c r="C1922" s="6">
        <v>130</v>
      </c>
      <c r="D1922" s="6">
        <v>8474</v>
      </c>
      <c r="E1922" s="35">
        <v>41157</v>
      </c>
      <c r="F1922" s="35">
        <v>42503</v>
      </c>
      <c r="G1922" s="6">
        <v>1346</v>
      </c>
      <c r="H1922" s="6">
        <v>65</v>
      </c>
      <c r="I1922" s="6"/>
      <c r="J1922" s="6"/>
      <c r="K1922" s="6"/>
      <c r="L1922" s="6"/>
      <c r="M1922" s="6"/>
      <c r="N1922" s="6"/>
      <c r="O1922" s="6"/>
      <c r="P1922" s="6"/>
      <c r="Q1922" s="6"/>
      <c r="R1922" s="6"/>
      <c r="S1922" s="6"/>
      <c r="T1922" s="6"/>
      <c r="U1922" s="6"/>
      <c r="V1922" s="6"/>
      <c r="W1922" s="6"/>
      <c r="X1922" s="6"/>
      <c r="Y1922" s="6"/>
      <c r="Z1922" s="6"/>
    </row>
    <row r="1923" spans="1:26" ht="14.25" customHeight="1" x14ac:dyDescent="0.2">
      <c r="A1923" s="6" t="s">
        <v>119</v>
      </c>
      <c r="B1923" s="6" t="s">
        <v>3285</v>
      </c>
      <c r="C1923" s="6">
        <v>133</v>
      </c>
      <c r="D1923" s="6">
        <v>8403</v>
      </c>
      <c r="E1923" s="35">
        <v>43009</v>
      </c>
      <c r="F1923" s="35">
        <v>44360</v>
      </c>
      <c r="G1923" s="6">
        <v>1351</v>
      </c>
      <c r="H1923" s="6">
        <v>0</v>
      </c>
      <c r="I1923" s="6"/>
      <c r="J1923" s="6"/>
      <c r="K1923" s="6"/>
      <c r="L1923" s="6"/>
      <c r="M1923" s="6"/>
      <c r="N1923" s="6"/>
      <c r="O1923" s="6"/>
      <c r="P1923" s="6"/>
      <c r="Q1923" s="6"/>
      <c r="R1923" s="6"/>
      <c r="S1923" s="6"/>
      <c r="T1923" s="6"/>
      <c r="U1923" s="6"/>
      <c r="V1923" s="6"/>
      <c r="W1923" s="6"/>
      <c r="X1923" s="6"/>
      <c r="Y1923" s="6"/>
      <c r="Z1923" s="6"/>
    </row>
    <row r="1924" spans="1:26" ht="14.25" customHeight="1" x14ac:dyDescent="0.2">
      <c r="A1924" s="6" t="s">
        <v>1316</v>
      </c>
      <c r="B1924" s="6" t="s">
        <v>64</v>
      </c>
      <c r="C1924" s="6">
        <v>105</v>
      </c>
      <c r="D1924" s="6">
        <v>8378</v>
      </c>
      <c r="E1924" s="35">
        <v>40406</v>
      </c>
      <c r="F1924" s="35">
        <v>43185</v>
      </c>
      <c r="G1924" s="6">
        <v>2779</v>
      </c>
      <c r="H1924" s="6">
        <v>37</v>
      </c>
      <c r="I1924" s="6"/>
      <c r="J1924" s="6"/>
      <c r="K1924" s="6"/>
      <c r="L1924" s="6"/>
      <c r="M1924" s="6"/>
      <c r="N1924" s="6"/>
      <c r="O1924" s="6"/>
      <c r="P1924" s="6"/>
      <c r="Q1924" s="6"/>
      <c r="R1924" s="6"/>
      <c r="S1924" s="6"/>
      <c r="T1924" s="6"/>
      <c r="U1924" s="6"/>
      <c r="V1924" s="6"/>
      <c r="W1924" s="6"/>
      <c r="X1924" s="6"/>
      <c r="Y1924" s="6"/>
      <c r="Z1924" s="6"/>
    </row>
    <row r="1925" spans="1:26" ht="14.25" customHeight="1" x14ac:dyDescent="0.2">
      <c r="A1925" s="6" t="s">
        <v>1245</v>
      </c>
      <c r="B1925" s="6" t="s">
        <v>64</v>
      </c>
      <c r="C1925" s="6">
        <v>160</v>
      </c>
      <c r="D1925" s="6">
        <v>8297</v>
      </c>
      <c r="E1925" s="35">
        <v>43355</v>
      </c>
      <c r="F1925" s="35">
        <v>44606</v>
      </c>
      <c r="G1925" s="6">
        <v>1251</v>
      </c>
      <c r="H1925" s="6">
        <v>68</v>
      </c>
      <c r="I1925" s="6"/>
      <c r="J1925" s="6"/>
      <c r="K1925" s="6"/>
      <c r="L1925" s="6"/>
      <c r="M1925" s="6"/>
      <c r="N1925" s="6"/>
      <c r="O1925" s="6"/>
      <c r="P1925" s="6"/>
      <c r="Q1925" s="6"/>
      <c r="R1925" s="6"/>
      <c r="S1925" s="6"/>
      <c r="T1925" s="6"/>
      <c r="U1925" s="6"/>
      <c r="V1925" s="6"/>
      <c r="W1925" s="6"/>
      <c r="X1925" s="6"/>
      <c r="Y1925" s="6"/>
      <c r="Z1925" s="6"/>
    </row>
    <row r="1926" spans="1:26" ht="14.25" customHeight="1" x14ac:dyDescent="0.2">
      <c r="A1926" s="6" t="s">
        <v>1503</v>
      </c>
      <c r="B1926" s="6" t="s">
        <v>3297</v>
      </c>
      <c r="C1926" s="6">
        <v>158</v>
      </c>
      <c r="D1926" s="6">
        <v>8217</v>
      </c>
      <c r="E1926" s="35">
        <v>41640</v>
      </c>
      <c r="F1926" s="35">
        <v>44590</v>
      </c>
      <c r="G1926" s="6">
        <v>2950</v>
      </c>
      <c r="H1926" s="6">
        <v>80</v>
      </c>
      <c r="I1926" s="6"/>
      <c r="J1926" s="6"/>
      <c r="K1926" s="6"/>
      <c r="L1926" s="6"/>
      <c r="M1926" s="6"/>
      <c r="N1926" s="6"/>
      <c r="O1926" s="6"/>
      <c r="P1926" s="6"/>
      <c r="Q1926" s="6"/>
      <c r="R1926" s="6"/>
      <c r="S1926" s="6"/>
      <c r="T1926" s="6"/>
      <c r="U1926" s="6"/>
      <c r="V1926" s="6"/>
      <c r="W1926" s="6"/>
      <c r="X1926" s="6"/>
      <c r="Y1926" s="6"/>
      <c r="Z1926" s="6"/>
    </row>
    <row r="1927" spans="1:26" ht="14.25" customHeight="1" x14ac:dyDescent="0.2">
      <c r="A1927" s="6" t="s">
        <v>827</v>
      </c>
      <c r="B1927" s="6" t="s">
        <v>64</v>
      </c>
      <c r="C1927" s="6">
        <v>102</v>
      </c>
      <c r="D1927" s="6">
        <v>8135</v>
      </c>
      <c r="E1927" s="35">
        <v>42499</v>
      </c>
      <c r="F1927" s="35">
        <v>44534</v>
      </c>
      <c r="G1927" s="6">
        <v>2035</v>
      </c>
      <c r="H1927" s="6">
        <v>73</v>
      </c>
      <c r="I1927" s="6"/>
      <c r="J1927" s="6"/>
      <c r="K1927" s="6"/>
      <c r="L1927" s="6"/>
      <c r="M1927" s="6"/>
      <c r="N1927" s="6"/>
      <c r="O1927" s="6"/>
      <c r="P1927" s="6"/>
      <c r="Q1927" s="6"/>
      <c r="R1927" s="6"/>
      <c r="S1927" s="6"/>
      <c r="T1927" s="6"/>
      <c r="U1927" s="6"/>
      <c r="V1927" s="6"/>
      <c r="W1927" s="6"/>
      <c r="X1927" s="6"/>
      <c r="Y1927" s="6"/>
      <c r="Z1927" s="6"/>
    </row>
    <row r="1928" spans="1:26" ht="14.25" customHeight="1" x14ac:dyDescent="0.2">
      <c r="A1928" s="6" t="s">
        <v>3485</v>
      </c>
      <c r="B1928" s="6" t="s">
        <v>3297</v>
      </c>
      <c r="C1928" s="6">
        <v>103</v>
      </c>
      <c r="D1928" s="6">
        <v>8101</v>
      </c>
      <c r="E1928" s="35">
        <v>43251</v>
      </c>
      <c r="F1928" s="35">
        <v>44571</v>
      </c>
      <c r="G1928" s="6">
        <v>1320</v>
      </c>
      <c r="H1928" s="6">
        <v>51</v>
      </c>
      <c r="I1928" s="6"/>
      <c r="J1928" s="6"/>
      <c r="K1928" s="6"/>
      <c r="L1928" s="6"/>
      <c r="M1928" s="6"/>
      <c r="N1928" s="6"/>
      <c r="O1928" s="6"/>
      <c r="P1928" s="6"/>
      <c r="Q1928" s="6"/>
      <c r="R1928" s="6"/>
      <c r="S1928" s="6"/>
      <c r="T1928" s="6"/>
      <c r="U1928" s="6"/>
      <c r="V1928" s="6"/>
      <c r="W1928" s="6"/>
      <c r="X1928" s="6"/>
      <c r="Y1928" s="6"/>
      <c r="Z1928" s="6"/>
    </row>
    <row r="1929" spans="1:26" ht="14.25" customHeight="1" x14ac:dyDescent="0.2">
      <c r="A1929" s="6" t="s">
        <v>1526</v>
      </c>
      <c r="B1929" s="6" t="s">
        <v>3297</v>
      </c>
      <c r="C1929" s="6">
        <v>105</v>
      </c>
      <c r="D1929" s="6">
        <v>8063</v>
      </c>
      <c r="E1929" s="35">
        <v>42870</v>
      </c>
      <c r="F1929" s="35">
        <v>43968</v>
      </c>
      <c r="G1929" s="6">
        <v>1098</v>
      </c>
      <c r="H1929" s="6">
        <v>38</v>
      </c>
      <c r="I1929" s="6"/>
      <c r="J1929" s="6"/>
      <c r="K1929" s="6"/>
      <c r="L1929" s="6"/>
      <c r="M1929" s="6"/>
      <c r="N1929" s="6"/>
      <c r="O1929" s="6"/>
      <c r="P1929" s="6"/>
      <c r="Q1929" s="6"/>
      <c r="R1929" s="6"/>
      <c r="S1929" s="6"/>
      <c r="T1929" s="6"/>
      <c r="U1929" s="6"/>
      <c r="V1929" s="6"/>
      <c r="W1929" s="6"/>
      <c r="X1929" s="6"/>
      <c r="Y1929" s="6"/>
      <c r="Z1929" s="6"/>
    </row>
    <row r="1930" spans="1:26" ht="14.25" customHeight="1" x14ac:dyDescent="0.2">
      <c r="A1930" s="6" t="s">
        <v>753</v>
      </c>
      <c r="B1930" s="6" t="s">
        <v>64</v>
      </c>
      <c r="C1930" s="6">
        <v>153</v>
      </c>
      <c r="D1930" s="6">
        <v>8054</v>
      </c>
      <c r="E1930" s="35">
        <v>41016</v>
      </c>
      <c r="F1930" s="35">
        <v>43907</v>
      </c>
      <c r="G1930" s="6">
        <v>2891</v>
      </c>
      <c r="H1930" s="6">
        <v>105</v>
      </c>
      <c r="I1930" s="6"/>
      <c r="J1930" s="6"/>
      <c r="K1930" s="6"/>
      <c r="L1930" s="6"/>
      <c r="M1930" s="6"/>
      <c r="N1930" s="6"/>
      <c r="O1930" s="6"/>
      <c r="P1930" s="6"/>
      <c r="Q1930" s="6"/>
      <c r="R1930" s="6"/>
      <c r="S1930" s="6"/>
      <c r="T1930" s="6"/>
      <c r="U1930" s="6"/>
      <c r="V1930" s="6"/>
      <c r="W1930" s="6"/>
      <c r="X1930" s="6"/>
      <c r="Y1930" s="6"/>
      <c r="Z1930" s="6"/>
    </row>
    <row r="1931" spans="1:26" ht="14.25" customHeight="1" x14ac:dyDescent="0.2">
      <c r="A1931" s="6" t="s">
        <v>1688</v>
      </c>
      <c r="B1931" s="6" t="s">
        <v>3297</v>
      </c>
      <c r="C1931" s="6">
        <v>227</v>
      </c>
      <c r="D1931" s="6">
        <v>8051</v>
      </c>
      <c r="E1931" s="35">
        <v>42274</v>
      </c>
      <c r="F1931" s="35">
        <v>44507</v>
      </c>
      <c r="G1931" s="6">
        <v>2233</v>
      </c>
      <c r="H1931" s="6">
        <v>7</v>
      </c>
      <c r="I1931" s="6"/>
      <c r="J1931" s="6"/>
      <c r="K1931" s="6"/>
      <c r="L1931" s="6"/>
      <c r="M1931" s="6"/>
      <c r="N1931" s="6"/>
      <c r="O1931" s="6"/>
      <c r="P1931" s="6"/>
      <c r="Q1931" s="6"/>
      <c r="R1931" s="6"/>
      <c r="S1931" s="6"/>
      <c r="T1931" s="6"/>
      <c r="U1931" s="6"/>
      <c r="V1931" s="6"/>
      <c r="W1931" s="6"/>
      <c r="X1931" s="6"/>
      <c r="Y1931" s="6"/>
      <c r="Z1931" s="6"/>
    </row>
    <row r="1932" spans="1:26" ht="14.25" customHeight="1" x14ac:dyDescent="0.2">
      <c r="A1932" s="6" t="s">
        <v>1739</v>
      </c>
      <c r="B1932" s="6" t="s">
        <v>3297</v>
      </c>
      <c r="C1932" s="6">
        <v>147</v>
      </c>
      <c r="D1932" s="6">
        <v>8027</v>
      </c>
      <c r="E1932" s="35">
        <v>42426</v>
      </c>
      <c r="F1932" s="35">
        <v>44519</v>
      </c>
      <c r="G1932" s="6">
        <v>2093</v>
      </c>
      <c r="H1932" s="6">
        <v>32</v>
      </c>
      <c r="I1932" s="6"/>
      <c r="J1932" s="6"/>
      <c r="K1932" s="6"/>
      <c r="L1932" s="6"/>
      <c r="M1932" s="6"/>
      <c r="N1932" s="6"/>
      <c r="O1932" s="6"/>
      <c r="P1932" s="6"/>
      <c r="Q1932" s="6"/>
      <c r="R1932" s="6"/>
      <c r="S1932" s="6"/>
      <c r="T1932" s="6"/>
      <c r="U1932" s="6"/>
      <c r="V1932" s="6"/>
      <c r="W1932" s="6"/>
      <c r="X1932" s="6"/>
      <c r="Y1932" s="6"/>
      <c r="Z1932" s="6"/>
    </row>
    <row r="1933" spans="1:26" ht="14.25" customHeight="1" x14ac:dyDescent="0.2">
      <c r="A1933" s="6" t="s">
        <v>69</v>
      </c>
      <c r="B1933" s="6" t="s">
        <v>64</v>
      </c>
      <c r="C1933" s="6">
        <v>104</v>
      </c>
      <c r="D1933" s="6">
        <v>7957</v>
      </c>
      <c r="E1933" s="35">
        <v>42676</v>
      </c>
      <c r="F1933" s="35">
        <v>43434</v>
      </c>
      <c r="G1933" s="6">
        <v>758</v>
      </c>
      <c r="H1933" s="6">
        <v>69</v>
      </c>
      <c r="I1933" s="6"/>
      <c r="J1933" s="6"/>
      <c r="K1933" s="6"/>
      <c r="L1933" s="6"/>
      <c r="M1933" s="6"/>
      <c r="N1933" s="6"/>
      <c r="O1933" s="6"/>
      <c r="P1933" s="6"/>
      <c r="Q1933" s="6"/>
      <c r="R1933" s="6"/>
      <c r="S1933" s="6"/>
      <c r="T1933" s="6"/>
      <c r="U1933" s="6"/>
      <c r="V1933" s="6"/>
      <c r="W1933" s="6"/>
      <c r="X1933" s="6"/>
      <c r="Y1933" s="6"/>
      <c r="Z1933" s="6"/>
    </row>
    <row r="1934" spans="1:26" ht="14.25" customHeight="1" x14ac:dyDescent="0.2">
      <c r="A1934" s="6" t="s">
        <v>933</v>
      </c>
      <c r="B1934" s="6" t="s">
        <v>64</v>
      </c>
      <c r="C1934" s="6">
        <v>217</v>
      </c>
      <c r="D1934" s="6">
        <v>7932</v>
      </c>
      <c r="E1934" s="35">
        <v>41306</v>
      </c>
      <c r="F1934" s="35">
        <v>43622</v>
      </c>
      <c r="G1934" s="6">
        <v>2316</v>
      </c>
      <c r="H1934" s="6">
        <v>125</v>
      </c>
      <c r="I1934" s="6"/>
      <c r="J1934" s="6"/>
      <c r="K1934" s="6"/>
      <c r="L1934" s="6"/>
      <c r="M1934" s="6"/>
      <c r="N1934" s="6"/>
      <c r="O1934" s="6"/>
      <c r="P1934" s="6"/>
      <c r="Q1934" s="6"/>
      <c r="R1934" s="6"/>
      <c r="S1934" s="6"/>
      <c r="T1934" s="6"/>
      <c r="U1934" s="6"/>
      <c r="V1934" s="6"/>
      <c r="W1934" s="6"/>
      <c r="X1934" s="6"/>
      <c r="Y1934" s="6"/>
      <c r="Z1934" s="6"/>
    </row>
    <row r="1935" spans="1:26" ht="14.25" customHeight="1" x14ac:dyDescent="0.2">
      <c r="A1935" s="6" t="s">
        <v>526</v>
      </c>
      <c r="B1935" s="6" t="s">
        <v>64</v>
      </c>
      <c r="C1935" s="6">
        <v>126</v>
      </c>
      <c r="D1935" s="6">
        <v>7902</v>
      </c>
      <c r="E1935" s="35">
        <v>42955</v>
      </c>
      <c r="F1935" s="35">
        <v>44758</v>
      </c>
      <c r="G1935" s="6">
        <v>1803</v>
      </c>
      <c r="H1935" s="6">
        <v>6</v>
      </c>
      <c r="I1935" s="6"/>
      <c r="J1935" s="6"/>
      <c r="K1935" s="6"/>
      <c r="L1935" s="6"/>
      <c r="M1935" s="6"/>
      <c r="N1935" s="6"/>
      <c r="O1935" s="6"/>
      <c r="P1935" s="6"/>
      <c r="Q1935" s="6"/>
      <c r="R1935" s="6"/>
      <c r="S1935" s="6"/>
      <c r="T1935" s="6"/>
      <c r="U1935" s="6"/>
      <c r="V1935" s="6"/>
      <c r="W1935" s="6"/>
      <c r="X1935" s="6"/>
      <c r="Y1935" s="6"/>
      <c r="Z1935" s="6"/>
    </row>
    <row r="1936" spans="1:26" ht="14.25" customHeight="1" x14ac:dyDescent="0.2">
      <c r="A1936" s="6" t="s">
        <v>675</v>
      </c>
      <c r="B1936" s="6" t="s">
        <v>64</v>
      </c>
      <c r="C1936" s="6">
        <v>143</v>
      </c>
      <c r="D1936" s="6">
        <v>7807</v>
      </c>
      <c r="E1936" s="35">
        <v>42397</v>
      </c>
      <c r="F1936" s="35">
        <v>44760</v>
      </c>
      <c r="G1936" s="6">
        <v>2363</v>
      </c>
      <c r="H1936" s="6">
        <v>65</v>
      </c>
      <c r="I1936" s="6"/>
      <c r="J1936" s="6"/>
      <c r="K1936" s="6"/>
      <c r="L1936" s="6"/>
      <c r="M1936" s="6"/>
      <c r="N1936" s="6"/>
      <c r="O1936" s="6"/>
      <c r="P1936" s="6"/>
      <c r="Q1936" s="6"/>
      <c r="R1936" s="6"/>
      <c r="S1936" s="6"/>
      <c r="T1936" s="6"/>
      <c r="U1936" s="6"/>
      <c r="V1936" s="6"/>
      <c r="W1936" s="6"/>
      <c r="X1936" s="6"/>
      <c r="Y1936" s="6"/>
      <c r="Z1936" s="6"/>
    </row>
    <row r="1937" spans="1:26" ht="14.25" customHeight="1" x14ac:dyDescent="0.2">
      <c r="A1937" s="6" t="s">
        <v>1312</v>
      </c>
      <c r="B1937" s="6" t="s">
        <v>64</v>
      </c>
      <c r="C1937" s="6">
        <v>256</v>
      </c>
      <c r="D1937" s="6">
        <v>7756</v>
      </c>
      <c r="E1937" s="35">
        <v>40437</v>
      </c>
      <c r="F1937" s="35">
        <v>41285</v>
      </c>
      <c r="G1937" s="6">
        <v>848</v>
      </c>
      <c r="H1937" s="6">
        <v>44</v>
      </c>
      <c r="I1937" s="6"/>
      <c r="J1937" s="6"/>
      <c r="K1937" s="6"/>
      <c r="L1937" s="6"/>
      <c r="M1937" s="6"/>
      <c r="N1937" s="6"/>
      <c r="O1937" s="6"/>
      <c r="P1937" s="6"/>
      <c r="Q1937" s="6"/>
      <c r="R1937" s="6"/>
      <c r="S1937" s="6"/>
      <c r="T1937" s="6"/>
      <c r="U1937" s="6"/>
      <c r="V1937" s="6"/>
      <c r="W1937" s="6"/>
      <c r="X1937" s="6"/>
      <c r="Y1937" s="6"/>
      <c r="Z1937" s="6"/>
    </row>
    <row r="1938" spans="1:26" ht="14.25" customHeight="1" x14ac:dyDescent="0.2">
      <c r="A1938" s="6" t="s">
        <v>3486</v>
      </c>
      <c r="B1938" s="6" t="s">
        <v>64</v>
      </c>
      <c r="C1938" s="6">
        <v>125</v>
      </c>
      <c r="D1938" s="6">
        <v>7752</v>
      </c>
      <c r="E1938" s="35">
        <v>43496</v>
      </c>
      <c r="F1938" s="35">
        <v>44293</v>
      </c>
      <c r="G1938" s="6">
        <v>797</v>
      </c>
      <c r="H1938" s="6">
        <v>23</v>
      </c>
      <c r="I1938" s="6"/>
      <c r="J1938" s="6"/>
      <c r="K1938" s="6"/>
      <c r="L1938" s="6"/>
      <c r="M1938" s="6"/>
      <c r="N1938" s="6"/>
      <c r="O1938" s="6"/>
      <c r="P1938" s="6"/>
      <c r="Q1938" s="6"/>
      <c r="R1938" s="6"/>
      <c r="S1938" s="6"/>
      <c r="T1938" s="6"/>
      <c r="U1938" s="6"/>
      <c r="V1938" s="6"/>
      <c r="W1938" s="6"/>
      <c r="X1938" s="6"/>
      <c r="Y1938" s="6"/>
      <c r="Z1938" s="6"/>
    </row>
    <row r="1939" spans="1:26" ht="14.25" customHeight="1" x14ac:dyDescent="0.2">
      <c r="A1939" s="6" t="s">
        <v>919</v>
      </c>
      <c r="B1939" s="6" t="s">
        <v>3285</v>
      </c>
      <c r="C1939" s="6">
        <v>125</v>
      </c>
      <c r="D1939" s="6">
        <v>7711</v>
      </c>
      <c r="E1939" s="35">
        <v>43655</v>
      </c>
      <c r="F1939" s="35">
        <v>44269</v>
      </c>
      <c r="G1939" s="6">
        <v>614</v>
      </c>
      <c r="H1939" s="6">
        <v>109</v>
      </c>
      <c r="I1939" s="6"/>
      <c r="J1939" s="6"/>
      <c r="K1939" s="6"/>
      <c r="L1939" s="6"/>
      <c r="M1939" s="6"/>
      <c r="N1939" s="6"/>
      <c r="O1939" s="6"/>
      <c r="P1939" s="6"/>
      <c r="Q1939" s="6"/>
      <c r="R1939" s="6"/>
      <c r="S1939" s="6"/>
      <c r="T1939" s="6"/>
      <c r="U1939" s="6"/>
      <c r="V1939" s="6"/>
      <c r="W1939" s="6"/>
      <c r="X1939" s="6"/>
      <c r="Y1939" s="6"/>
      <c r="Z1939" s="6"/>
    </row>
    <row r="1940" spans="1:26" ht="14.25" customHeight="1" x14ac:dyDescent="0.2">
      <c r="A1940" s="6" t="s">
        <v>3487</v>
      </c>
      <c r="B1940" s="6" t="s">
        <v>64</v>
      </c>
      <c r="C1940" s="6">
        <v>198</v>
      </c>
      <c r="D1940" s="6">
        <v>7701</v>
      </c>
      <c r="E1940" s="35">
        <v>43019</v>
      </c>
      <c r="F1940" s="35">
        <v>43802</v>
      </c>
      <c r="G1940" s="6">
        <v>783</v>
      </c>
      <c r="H1940" s="6">
        <v>45</v>
      </c>
      <c r="I1940" s="6"/>
      <c r="J1940" s="6"/>
      <c r="K1940" s="6"/>
      <c r="L1940" s="6"/>
      <c r="M1940" s="6"/>
      <c r="N1940" s="6"/>
      <c r="O1940" s="6"/>
      <c r="P1940" s="6"/>
      <c r="Q1940" s="6"/>
      <c r="R1940" s="6"/>
      <c r="S1940" s="6"/>
      <c r="T1940" s="6"/>
      <c r="U1940" s="6"/>
      <c r="V1940" s="6"/>
      <c r="W1940" s="6"/>
      <c r="X1940" s="6"/>
      <c r="Y1940" s="6"/>
      <c r="Z1940" s="6"/>
    </row>
    <row r="1941" spans="1:26" ht="14.25" customHeight="1" x14ac:dyDescent="0.2">
      <c r="A1941" s="6" t="s">
        <v>972</v>
      </c>
      <c r="B1941" s="6" t="s">
        <v>64</v>
      </c>
      <c r="C1941" s="6">
        <v>199</v>
      </c>
      <c r="D1941" s="6">
        <v>7698</v>
      </c>
      <c r="E1941" s="35">
        <v>42922</v>
      </c>
      <c r="F1941" s="35">
        <v>44518</v>
      </c>
      <c r="G1941" s="6">
        <v>1596</v>
      </c>
      <c r="H1941" s="6">
        <v>63</v>
      </c>
      <c r="I1941" s="6"/>
      <c r="J1941" s="6"/>
      <c r="K1941" s="6"/>
      <c r="L1941" s="6"/>
      <c r="M1941" s="6"/>
      <c r="N1941" s="6"/>
      <c r="O1941" s="6"/>
      <c r="P1941" s="6"/>
      <c r="Q1941" s="6"/>
      <c r="R1941" s="6"/>
      <c r="S1941" s="6"/>
      <c r="T1941" s="6"/>
      <c r="U1941" s="6"/>
      <c r="V1941" s="6"/>
      <c r="W1941" s="6"/>
      <c r="X1941" s="6"/>
      <c r="Y1941" s="6"/>
      <c r="Z1941" s="6"/>
    </row>
    <row r="1942" spans="1:26" ht="14.25" customHeight="1" x14ac:dyDescent="0.2">
      <c r="A1942" s="6" t="s">
        <v>3488</v>
      </c>
      <c r="B1942" s="6" t="s">
        <v>64</v>
      </c>
      <c r="C1942" s="6">
        <v>172</v>
      </c>
      <c r="D1942" s="6">
        <v>7692</v>
      </c>
      <c r="E1942" s="35">
        <v>42880</v>
      </c>
      <c r="F1942" s="35">
        <v>44214</v>
      </c>
      <c r="G1942" s="6">
        <v>1334</v>
      </c>
      <c r="H1942" s="6">
        <v>35</v>
      </c>
      <c r="I1942" s="6"/>
      <c r="J1942" s="6"/>
      <c r="K1942" s="6"/>
      <c r="L1942" s="6"/>
      <c r="M1942" s="6"/>
      <c r="N1942" s="6"/>
      <c r="O1942" s="6"/>
      <c r="P1942" s="6"/>
      <c r="Q1942" s="6"/>
      <c r="R1942" s="6"/>
      <c r="S1942" s="6"/>
      <c r="T1942" s="6"/>
      <c r="U1942" s="6"/>
      <c r="V1942" s="6"/>
      <c r="W1942" s="6"/>
      <c r="X1942" s="6"/>
      <c r="Y1942" s="6"/>
      <c r="Z1942" s="6"/>
    </row>
    <row r="1943" spans="1:26" ht="14.25" customHeight="1" x14ac:dyDescent="0.2">
      <c r="A1943" s="6" t="s">
        <v>1601</v>
      </c>
      <c r="B1943" s="6" t="s">
        <v>3297</v>
      </c>
      <c r="C1943" s="6">
        <v>138</v>
      </c>
      <c r="D1943" s="6">
        <v>7665</v>
      </c>
      <c r="E1943" s="35">
        <v>42271</v>
      </c>
      <c r="F1943" s="35">
        <v>44513</v>
      </c>
      <c r="G1943" s="6">
        <v>2242</v>
      </c>
      <c r="H1943" s="6">
        <v>86</v>
      </c>
      <c r="I1943" s="6"/>
      <c r="J1943" s="6"/>
      <c r="K1943" s="6"/>
      <c r="L1943" s="6"/>
      <c r="M1943" s="6"/>
      <c r="N1943" s="6"/>
      <c r="O1943" s="6"/>
      <c r="P1943" s="6"/>
      <c r="Q1943" s="6"/>
      <c r="R1943" s="6"/>
      <c r="S1943" s="6"/>
      <c r="T1943" s="6"/>
      <c r="U1943" s="6"/>
      <c r="V1943" s="6"/>
      <c r="W1943" s="6"/>
      <c r="X1943" s="6"/>
      <c r="Y1943" s="6"/>
      <c r="Z1943" s="6"/>
    </row>
    <row r="1944" spans="1:26" ht="14.25" customHeight="1" x14ac:dyDescent="0.2">
      <c r="A1944" s="6" t="s">
        <v>1602</v>
      </c>
      <c r="B1944" s="6" t="s">
        <v>3297</v>
      </c>
      <c r="C1944" s="6">
        <v>143</v>
      </c>
      <c r="D1944" s="6">
        <v>7603</v>
      </c>
      <c r="E1944" s="35">
        <v>42630</v>
      </c>
      <c r="F1944" s="35">
        <v>44196</v>
      </c>
      <c r="G1944" s="6">
        <v>1566</v>
      </c>
      <c r="H1944" s="6">
        <v>44</v>
      </c>
      <c r="I1944" s="6"/>
      <c r="J1944" s="6"/>
      <c r="K1944" s="6"/>
      <c r="L1944" s="6"/>
      <c r="M1944" s="6"/>
      <c r="N1944" s="6"/>
      <c r="O1944" s="6"/>
      <c r="P1944" s="6"/>
      <c r="Q1944" s="6"/>
      <c r="R1944" s="6"/>
      <c r="S1944" s="6"/>
      <c r="T1944" s="6"/>
      <c r="U1944" s="6"/>
      <c r="V1944" s="6"/>
      <c r="W1944" s="6"/>
      <c r="X1944" s="6"/>
      <c r="Y1944" s="6"/>
      <c r="Z1944" s="6"/>
    </row>
    <row r="1945" spans="1:26" ht="14.25" customHeight="1" x14ac:dyDescent="0.2">
      <c r="A1945" s="6" t="s">
        <v>762</v>
      </c>
      <c r="B1945" s="6" t="s">
        <v>64</v>
      </c>
      <c r="C1945" s="6">
        <v>189</v>
      </c>
      <c r="D1945" s="6">
        <v>7534</v>
      </c>
      <c r="E1945" s="35">
        <v>40700</v>
      </c>
      <c r="F1945" s="35">
        <v>43871</v>
      </c>
      <c r="G1945" s="6">
        <v>3171</v>
      </c>
      <c r="H1945" s="6">
        <v>94</v>
      </c>
      <c r="I1945" s="6"/>
      <c r="J1945" s="6"/>
      <c r="K1945" s="6"/>
      <c r="L1945" s="6"/>
      <c r="M1945" s="6"/>
      <c r="N1945" s="6"/>
      <c r="O1945" s="6"/>
      <c r="P1945" s="6"/>
      <c r="Q1945" s="6"/>
      <c r="R1945" s="6"/>
      <c r="S1945" s="6"/>
      <c r="T1945" s="6"/>
      <c r="U1945" s="6"/>
      <c r="V1945" s="6"/>
      <c r="W1945" s="6"/>
      <c r="X1945" s="6"/>
      <c r="Y1945" s="6"/>
      <c r="Z1945" s="6"/>
    </row>
    <row r="1946" spans="1:26" ht="14.25" customHeight="1" x14ac:dyDescent="0.2">
      <c r="A1946" s="6" t="s">
        <v>1048</v>
      </c>
      <c r="B1946" s="6" t="s">
        <v>64</v>
      </c>
      <c r="C1946" s="6">
        <v>111</v>
      </c>
      <c r="D1946" s="6">
        <v>7524</v>
      </c>
      <c r="E1946" s="35">
        <v>42132</v>
      </c>
      <c r="F1946" s="35">
        <v>42560</v>
      </c>
      <c r="G1946" s="6">
        <v>428</v>
      </c>
      <c r="H1946" s="6">
        <v>68</v>
      </c>
      <c r="I1946" s="6"/>
      <c r="J1946" s="6"/>
      <c r="K1946" s="6"/>
      <c r="L1946" s="6"/>
      <c r="M1946" s="6"/>
      <c r="N1946" s="6"/>
      <c r="O1946" s="6"/>
      <c r="P1946" s="6"/>
      <c r="Q1946" s="6"/>
      <c r="R1946" s="6"/>
      <c r="S1946" s="6"/>
      <c r="T1946" s="6"/>
      <c r="U1946" s="6"/>
      <c r="V1946" s="6"/>
      <c r="W1946" s="6"/>
      <c r="X1946" s="6"/>
      <c r="Y1946" s="6"/>
      <c r="Z1946" s="6"/>
    </row>
    <row r="1947" spans="1:26" ht="14.25" customHeight="1" x14ac:dyDescent="0.2">
      <c r="A1947" s="6" t="s">
        <v>150</v>
      </c>
      <c r="B1947" s="6" t="s">
        <v>64</v>
      </c>
      <c r="C1947" s="6">
        <v>267</v>
      </c>
      <c r="D1947" s="6">
        <v>7454</v>
      </c>
      <c r="E1947" s="35">
        <v>42770</v>
      </c>
      <c r="F1947" s="35">
        <v>43822</v>
      </c>
      <c r="G1947" s="6">
        <v>1052</v>
      </c>
      <c r="H1947" s="6">
        <v>0</v>
      </c>
      <c r="I1947" s="6"/>
      <c r="J1947" s="6"/>
      <c r="K1947" s="6"/>
      <c r="L1947" s="6"/>
      <c r="M1947" s="6"/>
      <c r="N1947" s="6"/>
      <c r="O1947" s="6"/>
      <c r="P1947" s="6"/>
      <c r="Q1947" s="6"/>
      <c r="R1947" s="6"/>
      <c r="S1947" s="6"/>
      <c r="T1947" s="6"/>
      <c r="U1947" s="6"/>
      <c r="V1947" s="6"/>
      <c r="W1947" s="6"/>
      <c r="X1947" s="6"/>
      <c r="Y1947" s="6"/>
      <c r="Z1947" s="6"/>
    </row>
    <row r="1948" spans="1:26" ht="14.25" customHeight="1" x14ac:dyDescent="0.2">
      <c r="A1948" s="6" t="s">
        <v>545</v>
      </c>
      <c r="B1948" s="6" t="s">
        <v>3285</v>
      </c>
      <c r="C1948" s="6">
        <v>239</v>
      </c>
      <c r="D1948" s="6">
        <v>7445</v>
      </c>
      <c r="E1948" s="35">
        <v>41893</v>
      </c>
      <c r="F1948" s="35">
        <v>43916</v>
      </c>
      <c r="G1948" s="6">
        <v>2023</v>
      </c>
      <c r="H1948" s="6">
        <v>83</v>
      </c>
      <c r="I1948" s="6"/>
      <c r="J1948" s="6"/>
      <c r="K1948" s="6"/>
      <c r="L1948" s="6"/>
      <c r="M1948" s="6"/>
      <c r="N1948" s="6"/>
      <c r="O1948" s="6"/>
      <c r="P1948" s="6"/>
      <c r="Q1948" s="6"/>
      <c r="R1948" s="6"/>
      <c r="S1948" s="6"/>
      <c r="T1948" s="6"/>
      <c r="U1948" s="6"/>
      <c r="V1948" s="6"/>
      <c r="W1948" s="6"/>
      <c r="X1948" s="6"/>
      <c r="Y1948" s="6"/>
      <c r="Z1948" s="6"/>
    </row>
    <row r="1949" spans="1:26" ht="14.25" customHeight="1" x14ac:dyDescent="0.2">
      <c r="A1949" s="6" t="s">
        <v>247</v>
      </c>
      <c r="B1949" s="6" t="s">
        <v>64</v>
      </c>
      <c r="C1949" s="6">
        <v>112</v>
      </c>
      <c r="D1949" s="6">
        <v>7418</v>
      </c>
      <c r="E1949" s="35">
        <v>42379</v>
      </c>
      <c r="F1949" s="35">
        <v>43097</v>
      </c>
      <c r="G1949" s="6">
        <v>718</v>
      </c>
      <c r="H1949" s="6">
        <v>48</v>
      </c>
      <c r="I1949" s="6"/>
      <c r="J1949" s="6"/>
      <c r="K1949" s="6"/>
      <c r="L1949" s="6"/>
      <c r="M1949" s="6"/>
      <c r="N1949" s="6"/>
      <c r="O1949" s="6"/>
      <c r="P1949" s="6"/>
      <c r="Q1949" s="6"/>
      <c r="R1949" s="6"/>
      <c r="S1949" s="6"/>
      <c r="T1949" s="6"/>
      <c r="U1949" s="6"/>
      <c r="V1949" s="6"/>
      <c r="W1949" s="6"/>
      <c r="X1949" s="6"/>
      <c r="Y1949" s="6"/>
      <c r="Z1949" s="6"/>
    </row>
    <row r="1950" spans="1:26" ht="14.25" customHeight="1" x14ac:dyDescent="0.2">
      <c r="A1950" s="6" t="s">
        <v>809</v>
      </c>
      <c r="B1950" s="6" t="s">
        <v>64</v>
      </c>
      <c r="C1950" s="6">
        <v>159</v>
      </c>
      <c r="D1950" s="6">
        <v>7387</v>
      </c>
      <c r="E1950" s="35">
        <v>40372</v>
      </c>
      <c r="F1950" s="35">
        <v>44572</v>
      </c>
      <c r="G1950" s="6">
        <v>4200</v>
      </c>
      <c r="H1950" s="6">
        <v>130</v>
      </c>
      <c r="I1950" s="6"/>
      <c r="J1950" s="6"/>
      <c r="K1950" s="6"/>
      <c r="L1950" s="6"/>
      <c r="M1950" s="6"/>
      <c r="N1950" s="6"/>
      <c r="O1950" s="6"/>
      <c r="P1950" s="6"/>
      <c r="Q1950" s="6"/>
      <c r="R1950" s="6"/>
      <c r="S1950" s="6"/>
      <c r="T1950" s="6"/>
      <c r="U1950" s="6"/>
      <c r="V1950" s="6"/>
      <c r="W1950" s="6"/>
      <c r="X1950" s="6"/>
      <c r="Y1950" s="6"/>
      <c r="Z1950" s="6"/>
    </row>
    <row r="1951" spans="1:26" ht="14.25" customHeight="1" x14ac:dyDescent="0.2">
      <c r="A1951" s="6" t="s">
        <v>162</v>
      </c>
      <c r="B1951" s="6" t="s">
        <v>64</v>
      </c>
      <c r="C1951" s="6">
        <v>286</v>
      </c>
      <c r="D1951" s="6">
        <v>7376</v>
      </c>
      <c r="E1951" s="35">
        <v>43557</v>
      </c>
      <c r="F1951" s="35">
        <v>44600</v>
      </c>
      <c r="G1951" s="6">
        <v>1043</v>
      </c>
      <c r="H1951" s="6">
        <v>60</v>
      </c>
      <c r="I1951" s="6"/>
      <c r="J1951" s="6"/>
      <c r="K1951" s="6"/>
      <c r="L1951" s="6"/>
      <c r="M1951" s="6"/>
      <c r="N1951" s="6"/>
      <c r="O1951" s="6"/>
      <c r="P1951" s="6"/>
      <c r="Q1951" s="6"/>
      <c r="R1951" s="6"/>
      <c r="S1951" s="6"/>
      <c r="T1951" s="6"/>
      <c r="U1951" s="6"/>
      <c r="V1951" s="6"/>
      <c r="W1951" s="6"/>
      <c r="X1951" s="6"/>
      <c r="Y1951" s="6"/>
      <c r="Z1951" s="6"/>
    </row>
    <row r="1952" spans="1:26" ht="14.25" customHeight="1" x14ac:dyDescent="0.2">
      <c r="A1952" s="6" t="s">
        <v>1436</v>
      </c>
      <c r="B1952" s="6" t="s">
        <v>64</v>
      </c>
      <c r="C1952" s="6">
        <v>131</v>
      </c>
      <c r="D1952" s="6">
        <v>7356</v>
      </c>
      <c r="E1952" s="35">
        <v>40559</v>
      </c>
      <c r="F1952" s="35">
        <v>42012</v>
      </c>
      <c r="G1952" s="6">
        <v>1453</v>
      </c>
      <c r="H1952" s="6">
        <v>70</v>
      </c>
      <c r="I1952" s="6"/>
      <c r="J1952" s="6"/>
      <c r="K1952" s="6"/>
      <c r="L1952" s="6"/>
      <c r="M1952" s="6"/>
      <c r="N1952" s="6"/>
      <c r="O1952" s="6"/>
      <c r="P1952" s="6"/>
      <c r="Q1952" s="6"/>
      <c r="R1952" s="6"/>
      <c r="S1952" s="6"/>
      <c r="T1952" s="6"/>
      <c r="U1952" s="6"/>
      <c r="V1952" s="6"/>
      <c r="W1952" s="6"/>
      <c r="X1952" s="6"/>
      <c r="Y1952" s="6"/>
      <c r="Z1952" s="6"/>
    </row>
    <row r="1953" spans="1:26" ht="14.25" customHeight="1" x14ac:dyDescent="0.2">
      <c r="A1953" s="6" t="s">
        <v>1769</v>
      </c>
      <c r="B1953" s="6" t="s">
        <v>3297</v>
      </c>
      <c r="C1953" s="6">
        <v>112</v>
      </c>
      <c r="D1953" s="6">
        <v>7312</v>
      </c>
      <c r="E1953" s="35">
        <v>40592</v>
      </c>
      <c r="F1953" s="35">
        <v>43865</v>
      </c>
      <c r="G1953" s="6">
        <v>3273</v>
      </c>
      <c r="H1953" s="6">
        <v>45</v>
      </c>
      <c r="I1953" s="6"/>
      <c r="J1953" s="6"/>
      <c r="K1953" s="6"/>
      <c r="L1953" s="6"/>
      <c r="M1953" s="6"/>
      <c r="N1953" s="6"/>
      <c r="O1953" s="6"/>
      <c r="P1953" s="6"/>
      <c r="Q1953" s="6"/>
      <c r="R1953" s="6"/>
      <c r="S1953" s="6"/>
      <c r="T1953" s="6"/>
      <c r="U1953" s="6"/>
      <c r="V1953" s="6"/>
      <c r="W1953" s="6"/>
      <c r="X1953" s="6"/>
      <c r="Y1953" s="6"/>
      <c r="Z1953" s="6"/>
    </row>
    <row r="1954" spans="1:26" ht="14.25" customHeight="1" x14ac:dyDescent="0.2">
      <c r="A1954" s="6" t="s">
        <v>915</v>
      </c>
      <c r="B1954" s="6" t="s">
        <v>64</v>
      </c>
      <c r="C1954" s="6">
        <v>127</v>
      </c>
      <c r="D1954" s="6">
        <v>7307</v>
      </c>
      <c r="E1954" s="35">
        <v>43278</v>
      </c>
      <c r="F1954" s="35">
        <v>44032</v>
      </c>
      <c r="G1954" s="6">
        <v>754</v>
      </c>
      <c r="H1954" s="6">
        <v>3</v>
      </c>
      <c r="I1954" s="6"/>
      <c r="J1954" s="6"/>
      <c r="K1954" s="6"/>
      <c r="L1954" s="6"/>
      <c r="M1954" s="6"/>
      <c r="N1954" s="6"/>
      <c r="O1954" s="6"/>
      <c r="P1954" s="6"/>
      <c r="Q1954" s="6"/>
      <c r="R1954" s="6"/>
      <c r="S1954" s="6"/>
      <c r="T1954" s="6"/>
      <c r="U1954" s="6"/>
      <c r="V1954" s="6"/>
      <c r="W1954" s="6"/>
      <c r="X1954" s="6"/>
      <c r="Y1954" s="6"/>
      <c r="Z1954" s="6"/>
    </row>
    <row r="1955" spans="1:26" ht="14.25" customHeight="1" x14ac:dyDescent="0.2">
      <c r="A1955" s="6" t="s">
        <v>1032</v>
      </c>
      <c r="B1955" s="6" t="s">
        <v>3285</v>
      </c>
      <c r="C1955" s="6">
        <v>108</v>
      </c>
      <c r="D1955" s="6">
        <v>7286</v>
      </c>
      <c r="E1955" s="35">
        <v>41550</v>
      </c>
      <c r="F1955" s="35">
        <v>44754</v>
      </c>
      <c r="G1955" s="6">
        <v>3204</v>
      </c>
      <c r="H1955" s="6">
        <v>25</v>
      </c>
      <c r="I1955" s="6"/>
      <c r="J1955" s="6"/>
      <c r="K1955" s="6"/>
      <c r="L1955" s="6"/>
      <c r="M1955" s="6"/>
      <c r="N1955" s="6"/>
      <c r="O1955" s="6"/>
      <c r="P1955" s="6"/>
      <c r="Q1955" s="6"/>
      <c r="R1955" s="6"/>
      <c r="S1955" s="6"/>
      <c r="T1955" s="6"/>
      <c r="U1955" s="6"/>
      <c r="V1955" s="6"/>
      <c r="W1955" s="6"/>
      <c r="X1955" s="6"/>
      <c r="Y1955" s="6"/>
      <c r="Z1955" s="6"/>
    </row>
    <row r="1956" spans="1:26" ht="14.25" customHeight="1" x14ac:dyDescent="0.2">
      <c r="A1956" s="6" t="s">
        <v>1496</v>
      </c>
      <c r="B1956" s="6" t="s">
        <v>3297</v>
      </c>
      <c r="C1956" s="6">
        <v>119</v>
      </c>
      <c r="D1956" s="6">
        <v>7240</v>
      </c>
      <c r="E1956" s="35">
        <v>43015</v>
      </c>
      <c r="F1956" s="35">
        <v>44442</v>
      </c>
      <c r="G1956" s="6">
        <v>1427</v>
      </c>
      <c r="H1956" s="6">
        <v>38</v>
      </c>
      <c r="I1956" s="6"/>
      <c r="J1956" s="6"/>
      <c r="K1956" s="6"/>
      <c r="L1956" s="6"/>
      <c r="M1956" s="6"/>
      <c r="N1956" s="6"/>
      <c r="O1956" s="6"/>
      <c r="P1956" s="6"/>
      <c r="Q1956" s="6"/>
      <c r="R1956" s="6"/>
      <c r="S1956" s="6"/>
      <c r="T1956" s="6"/>
      <c r="U1956" s="6"/>
      <c r="V1956" s="6"/>
      <c r="W1956" s="6"/>
      <c r="X1956" s="6"/>
      <c r="Y1956" s="6"/>
      <c r="Z1956" s="6"/>
    </row>
    <row r="1957" spans="1:26" ht="14.25" customHeight="1" x14ac:dyDescent="0.2">
      <c r="A1957" s="6" t="s">
        <v>1243</v>
      </c>
      <c r="B1957" s="6" t="s">
        <v>64</v>
      </c>
      <c r="C1957" s="6">
        <v>113</v>
      </c>
      <c r="D1957" s="6">
        <v>7223</v>
      </c>
      <c r="E1957" s="35">
        <v>43749</v>
      </c>
      <c r="F1957" s="35">
        <v>44749</v>
      </c>
      <c r="G1957" s="6">
        <v>1000</v>
      </c>
      <c r="H1957" s="6">
        <v>35</v>
      </c>
      <c r="I1957" s="6"/>
      <c r="J1957" s="6"/>
      <c r="K1957" s="6"/>
      <c r="L1957" s="6"/>
      <c r="M1957" s="6"/>
      <c r="N1957" s="6"/>
      <c r="O1957" s="6"/>
      <c r="P1957" s="6"/>
      <c r="Q1957" s="6"/>
      <c r="R1957" s="6"/>
      <c r="S1957" s="6"/>
      <c r="T1957" s="6"/>
      <c r="U1957" s="6"/>
      <c r="V1957" s="6"/>
      <c r="W1957" s="6"/>
      <c r="X1957" s="6"/>
      <c r="Y1957" s="6"/>
      <c r="Z1957" s="6"/>
    </row>
    <row r="1958" spans="1:26" ht="14.25" customHeight="1" x14ac:dyDescent="0.2">
      <c r="A1958" s="6" t="s">
        <v>789</v>
      </c>
      <c r="B1958" s="6" t="s">
        <v>64</v>
      </c>
      <c r="C1958" s="6">
        <v>187</v>
      </c>
      <c r="D1958" s="6">
        <v>7202</v>
      </c>
      <c r="E1958" s="35">
        <v>43112</v>
      </c>
      <c r="F1958" s="35">
        <v>44097</v>
      </c>
      <c r="G1958" s="6">
        <v>985</v>
      </c>
      <c r="H1958" s="6">
        <v>74</v>
      </c>
      <c r="I1958" s="6"/>
      <c r="J1958" s="6"/>
      <c r="K1958" s="6"/>
      <c r="L1958" s="6"/>
      <c r="M1958" s="6"/>
      <c r="N1958" s="6"/>
      <c r="O1958" s="6"/>
      <c r="P1958" s="6"/>
      <c r="Q1958" s="6"/>
      <c r="R1958" s="6"/>
      <c r="S1958" s="6"/>
      <c r="T1958" s="6"/>
      <c r="U1958" s="6"/>
      <c r="V1958" s="6"/>
      <c r="W1958" s="6"/>
      <c r="X1958" s="6"/>
      <c r="Y1958" s="6"/>
      <c r="Z1958" s="6"/>
    </row>
    <row r="1959" spans="1:26" ht="14.25" customHeight="1" x14ac:dyDescent="0.2">
      <c r="A1959" s="6" t="s">
        <v>1629</v>
      </c>
      <c r="B1959" s="6" t="s">
        <v>3297</v>
      </c>
      <c r="C1959" s="6">
        <v>108</v>
      </c>
      <c r="D1959" s="6">
        <v>7190</v>
      </c>
      <c r="E1959" s="35">
        <v>42599</v>
      </c>
      <c r="F1959" s="35">
        <v>44216</v>
      </c>
      <c r="G1959" s="6">
        <v>1617</v>
      </c>
      <c r="H1959" s="6">
        <v>51</v>
      </c>
      <c r="I1959" s="6"/>
      <c r="J1959" s="6"/>
      <c r="K1959" s="6"/>
      <c r="L1959" s="6"/>
      <c r="M1959" s="6"/>
      <c r="N1959" s="6"/>
      <c r="O1959" s="6"/>
      <c r="P1959" s="6"/>
      <c r="Q1959" s="6"/>
      <c r="R1959" s="6"/>
      <c r="S1959" s="6"/>
      <c r="T1959" s="6"/>
      <c r="U1959" s="6"/>
      <c r="V1959" s="6"/>
      <c r="W1959" s="6"/>
      <c r="X1959" s="6"/>
      <c r="Y1959" s="6"/>
      <c r="Z1959" s="6"/>
    </row>
    <row r="1960" spans="1:26" ht="14.25" customHeight="1" x14ac:dyDescent="0.2">
      <c r="A1960" s="6" t="s">
        <v>224</v>
      </c>
      <c r="B1960" s="6" t="s">
        <v>64</v>
      </c>
      <c r="C1960" s="6">
        <v>111</v>
      </c>
      <c r="D1960" s="6">
        <v>7143</v>
      </c>
      <c r="E1960" s="35">
        <v>42600</v>
      </c>
      <c r="F1960" s="35">
        <v>43193</v>
      </c>
      <c r="G1960" s="6">
        <v>593</v>
      </c>
      <c r="H1960" s="6">
        <v>43</v>
      </c>
      <c r="I1960" s="6"/>
      <c r="J1960" s="6"/>
      <c r="K1960" s="6"/>
      <c r="L1960" s="6"/>
      <c r="M1960" s="6"/>
      <c r="N1960" s="6"/>
      <c r="O1960" s="6"/>
      <c r="P1960" s="6"/>
      <c r="Q1960" s="6"/>
      <c r="R1960" s="6"/>
      <c r="S1960" s="6"/>
      <c r="T1960" s="6"/>
      <c r="U1960" s="6"/>
      <c r="V1960" s="6"/>
      <c r="W1960" s="6"/>
      <c r="X1960" s="6"/>
      <c r="Y1960" s="6"/>
      <c r="Z1960" s="6"/>
    </row>
    <row r="1961" spans="1:26" ht="14.25" customHeight="1" x14ac:dyDescent="0.2">
      <c r="A1961" s="6" t="s">
        <v>944</v>
      </c>
      <c r="B1961" s="6" t="s">
        <v>64</v>
      </c>
      <c r="C1961" s="6">
        <v>114</v>
      </c>
      <c r="D1961" s="6">
        <v>7065</v>
      </c>
      <c r="E1961" s="35">
        <v>42071</v>
      </c>
      <c r="F1961" s="35">
        <v>44187</v>
      </c>
      <c r="G1961" s="6">
        <v>2116</v>
      </c>
      <c r="H1961" s="6">
        <v>55</v>
      </c>
      <c r="I1961" s="6"/>
      <c r="J1961" s="6"/>
      <c r="K1961" s="6"/>
      <c r="L1961" s="6"/>
      <c r="M1961" s="6"/>
      <c r="N1961" s="6"/>
      <c r="O1961" s="6"/>
      <c r="P1961" s="6"/>
      <c r="Q1961" s="6"/>
      <c r="R1961" s="6"/>
      <c r="S1961" s="6"/>
      <c r="T1961" s="6"/>
      <c r="U1961" s="6"/>
      <c r="V1961" s="6"/>
      <c r="W1961" s="6"/>
      <c r="X1961" s="6"/>
      <c r="Y1961" s="6"/>
      <c r="Z1961" s="6"/>
    </row>
    <row r="1962" spans="1:26" ht="14.25" customHeight="1" x14ac:dyDescent="0.2">
      <c r="A1962" s="6" t="s">
        <v>622</v>
      </c>
      <c r="B1962" s="6" t="s">
        <v>64</v>
      </c>
      <c r="C1962" s="6">
        <v>102</v>
      </c>
      <c r="D1962" s="6">
        <v>7033</v>
      </c>
      <c r="E1962" s="35">
        <v>38682</v>
      </c>
      <c r="F1962" s="35">
        <v>44557</v>
      </c>
      <c r="G1962" s="6">
        <v>5875</v>
      </c>
      <c r="H1962" s="6">
        <v>68</v>
      </c>
      <c r="I1962" s="6"/>
      <c r="J1962" s="6"/>
      <c r="K1962" s="6"/>
      <c r="L1962" s="6"/>
      <c r="M1962" s="6"/>
      <c r="N1962" s="6"/>
      <c r="O1962" s="6"/>
      <c r="P1962" s="6"/>
      <c r="Q1962" s="6"/>
      <c r="R1962" s="6"/>
      <c r="S1962" s="6"/>
      <c r="T1962" s="6"/>
      <c r="U1962" s="6"/>
      <c r="V1962" s="6"/>
      <c r="W1962" s="6"/>
      <c r="X1962" s="6"/>
      <c r="Y1962" s="6"/>
      <c r="Z1962" s="6"/>
    </row>
    <row r="1963" spans="1:26" ht="14.25" customHeight="1" x14ac:dyDescent="0.2">
      <c r="A1963" s="6" t="s">
        <v>1670</v>
      </c>
      <c r="B1963" s="6" t="s">
        <v>3297</v>
      </c>
      <c r="C1963" s="6">
        <v>123</v>
      </c>
      <c r="D1963" s="6">
        <v>6984</v>
      </c>
      <c r="E1963" s="35">
        <v>42915</v>
      </c>
      <c r="F1963" s="35">
        <v>44292</v>
      </c>
      <c r="G1963" s="6">
        <v>1377</v>
      </c>
      <c r="H1963" s="6">
        <v>28</v>
      </c>
      <c r="I1963" s="6"/>
      <c r="J1963" s="6"/>
      <c r="K1963" s="6"/>
      <c r="L1963" s="6"/>
      <c r="M1963" s="6"/>
      <c r="N1963" s="6"/>
      <c r="O1963" s="6"/>
      <c r="P1963" s="6"/>
      <c r="Q1963" s="6"/>
      <c r="R1963" s="6"/>
      <c r="S1963" s="6"/>
      <c r="T1963" s="6"/>
      <c r="U1963" s="6"/>
      <c r="V1963" s="6"/>
      <c r="W1963" s="6"/>
      <c r="X1963" s="6"/>
      <c r="Y1963" s="6"/>
      <c r="Z1963" s="6"/>
    </row>
    <row r="1964" spans="1:26" ht="14.25" customHeight="1" x14ac:dyDescent="0.2">
      <c r="A1964" s="6" t="s">
        <v>172</v>
      </c>
      <c r="B1964" s="6" t="s">
        <v>64</v>
      </c>
      <c r="C1964" s="6">
        <v>161</v>
      </c>
      <c r="D1964" s="6">
        <v>6980</v>
      </c>
      <c r="E1964" s="35">
        <v>38782</v>
      </c>
      <c r="F1964" s="35">
        <v>43754</v>
      </c>
      <c r="G1964" s="6">
        <v>4972</v>
      </c>
      <c r="H1964" s="6">
        <v>75</v>
      </c>
      <c r="I1964" s="6"/>
      <c r="J1964" s="6"/>
      <c r="K1964" s="6"/>
      <c r="L1964" s="6"/>
      <c r="M1964" s="6"/>
      <c r="N1964" s="6"/>
      <c r="O1964" s="6"/>
      <c r="P1964" s="6"/>
      <c r="Q1964" s="6"/>
      <c r="R1964" s="6"/>
      <c r="S1964" s="6"/>
      <c r="T1964" s="6"/>
      <c r="U1964" s="6"/>
      <c r="V1964" s="6"/>
      <c r="W1964" s="6"/>
      <c r="X1964" s="6"/>
      <c r="Y1964" s="6"/>
      <c r="Z1964" s="6"/>
    </row>
    <row r="1965" spans="1:26" ht="14.25" customHeight="1" x14ac:dyDescent="0.2">
      <c r="A1965" s="6" t="s">
        <v>1533</v>
      </c>
      <c r="B1965" s="6" t="s">
        <v>3297</v>
      </c>
      <c r="C1965" s="6">
        <v>166</v>
      </c>
      <c r="D1965" s="6">
        <v>6964</v>
      </c>
      <c r="E1965" s="35">
        <v>42013</v>
      </c>
      <c r="F1965" s="35">
        <v>44162</v>
      </c>
      <c r="G1965" s="6">
        <v>2149</v>
      </c>
      <c r="H1965" s="6">
        <v>42</v>
      </c>
      <c r="I1965" s="6"/>
      <c r="J1965" s="6"/>
      <c r="K1965" s="6"/>
      <c r="L1965" s="6"/>
      <c r="M1965" s="6"/>
      <c r="N1965" s="6"/>
      <c r="O1965" s="6"/>
      <c r="P1965" s="6"/>
      <c r="Q1965" s="6"/>
      <c r="R1965" s="6"/>
      <c r="S1965" s="6"/>
      <c r="T1965" s="6"/>
      <c r="U1965" s="6"/>
      <c r="V1965" s="6"/>
      <c r="W1965" s="6"/>
      <c r="X1965" s="6"/>
      <c r="Y1965" s="6"/>
      <c r="Z1965" s="6"/>
    </row>
    <row r="1966" spans="1:26" ht="14.25" customHeight="1" x14ac:dyDescent="0.2">
      <c r="A1966" s="6" t="s">
        <v>1325</v>
      </c>
      <c r="B1966" s="6" t="s">
        <v>64</v>
      </c>
      <c r="C1966" s="6">
        <v>180</v>
      </c>
      <c r="D1966" s="6">
        <v>6895</v>
      </c>
      <c r="E1966" s="35">
        <v>40406</v>
      </c>
      <c r="F1966" s="35">
        <v>42902</v>
      </c>
      <c r="G1966" s="6">
        <v>2496</v>
      </c>
      <c r="H1966" s="6">
        <v>86</v>
      </c>
      <c r="I1966" s="6"/>
      <c r="J1966" s="6"/>
      <c r="K1966" s="6"/>
      <c r="L1966" s="6"/>
      <c r="M1966" s="6"/>
      <c r="N1966" s="6"/>
      <c r="O1966" s="6"/>
      <c r="P1966" s="6"/>
      <c r="Q1966" s="6"/>
      <c r="R1966" s="6"/>
      <c r="S1966" s="6"/>
      <c r="T1966" s="6"/>
      <c r="U1966" s="6"/>
      <c r="V1966" s="6"/>
      <c r="W1966" s="6"/>
      <c r="X1966" s="6"/>
      <c r="Y1966" s="6"/>
      <c r="Z1966" s="6"/>
    </row>
    <row r="1967" spans="1:26" ht="14.25" customHeight="1" x14ac:dyDescent="0.2">
      <c r="A1967" s="6" t="s">
        <v>1655</v>
      </c>
      <c r="B1967" s="6" t="s">
        <v>3297</v>
      </c>
      <c r="C1967" s="6">
        <v>124</v>
      </c>
      <c r="D1967" s="6">
        <v>6894</v>
      </c>
      <c r="E1967" s="35">
        <v>41498</v>
      </c>
      <c r="F1967" s="35">
        <v>44109</v>
      </c>
      <c r="G1967" s="6">
        <v>2611</v>
      </c>
      <c r="H1967" s="6">
        <v>67</v>
      </c>
      <c r="I1967" s="6"/>
      <c r="J1967" s="6"/>
      <c r="K1967" s="6"/>
      <c r="L1967" s="6"/>
      <c r="M1967" s="6"/>
      <c r="N1967" s="6"/>
      <c r="O1967" s="6"/>
      <c r="P1967" s="6"/>
      <c r="Q1967" s="6"/>
      <c r="R1967" s="6"/>
      <c r="S1967" s="6"/>
      <c r="T1967" s="6"/>
      <c r="U1967" s="6"/>
      <c r="V1967" s="6"/>
      <c r="W1967" s="6"/>
      <c r="X1967" s="6"/>
      <c r="Y1967" s="6"/>
      <c r="Z1967" s="6"/>
    </row>
    <row r="1968" spans="1:26" ht="14.25" customHeight="1" x14ac:dyDescent="0.2">
      <c r="A1968" s="6" t="s">
        <v>267</v>
      </c>
      <c r="B1968" s="6" t="s">
        <v>64</v>
      </c>
      <c r="C1968" s="6">
        <v>349</v>
      </c>
      <c r="D1968" s="6">
        <v>6820</v>
      </c>
      <c r="E1968" s="35">
        <v>42833</v>
      </c>
      <c r="F1968" s="35">
        <v>44298</v>
      </c>
      <c r="G1968" s="6">
        <v>1465</v>
      </c>
      <c r="H1968" s="6">
        <v>2</v>
      </c>
      <c r="I1968" s="6"/>
      <c r="J1968" s="6"/>
      <c r="K1968" s="6"/>
      <c r="L1968" s="6"/>
      <c r="M1968" s="6"/>
      <c r="N1968" s="6"/>
      <c r="O1968" s="6"/>
      <c r="P1968" s="6"/>
      <c r="Q1968" s="6"/>
      <c r="R1968" s="6"/>
      <c r="S1968" s="6"/>
      <c r="T1968" s="6"/>
      <c r="U1968" s="6"/>
      <c r="V1968" s="6"/>
      <c r="W1968" s="6"/>
      <c r="X1968" s="6"/>
      <c r="Y1968" s="6"/>
      <c r="Z1968" s="6"/>
    </row>
    <row r="1969" spans="1:26" ht="14.25" customHeight="1" x14ac:dyDescent="0.2">
      <c r="A1969" s="6" t="s">
        <v>1707</v>
      </c>
      <c r="B1969" s="6" t="s">
        <v>3297</v>
      </c>
      <c r="C1969" s="6">
        <v>157</v>
      </c>
      <c r="D1969" s="6">
        <v>6675</v>
      </c>
      <c r="E1969" s="35">
        <v>44003</v>
      </c>
      <c r="F1969" s="35">
        <v>44533</v>
      </c>
      <c r="G1969" s="6">
        <v>530</v>
      </c>
      <c r="H1969" s="6">
        <v>2</v>
      </c>
      <c r="I1969" s="6"/>
      <c r="J1969" s="6"/>
      <c r="K1969" s="6"/>
      <c r="L1969" s="6"/>
      <c r="M1969" s="6"/>
      <c r="N1969" s="6"/>
      <c r="O1969" s="6"/>
      <c r="P1969" s="6"/>
      <c r="Q1969" s="6"/>
      <c r="R1969" s="6"/>
      <c r="S1969" s="6"/>
      <c r="T1969" s="6"/>
      <c r="U1969" s="6"/>
      <c r="V1969" s="6"/>
      <c r="W1969" s="6"/>
      <c r="X1969" s="6"/>
      <c r="Y1969" s="6"/>
      <c r="Z1969" s="6"/>
    </row>
    <row r="1970" spans="1:26" ht="14.25" customHeight="1" x14ac:dyDescent="0.2">
      <c r="A1970" s="6" t="s">
        <v>315</v>
      </c>
      <c r="B1970" s="6" t="s">
        <v>64</v>
      </c>
      <c r="C1970" s="6">
        <v>111</v>
      </c>
      <c r="D1970" s="6">
        <v>6597</v>
      </c>
      <c r="E1970" s="35">
        <v>41766</v>
      </c>
      <c r="F1970" s="35">
        <v>44336</v>
      </c>
      <c r="G1970" s="6">
        <v>2570</v>
      </c>
      <c r="H1970" s="6">
        <v>33</v>
      </c>
      <c r="I1970" s="6"/>
      <c r="J1970" s="6"/>
      <c r="K1970" s="6"/>
      <c r="L1970" s="6"/>
      <c r="M1970" s="6"/>
      <c r="N1970" s="6"/>
      <c r="O1970" s="6"/>
      <c r="P1970" s="6"/>
      <c r="Q1970" s="6"/>
      <c r="R1970" s="6"/>
      <c r="S1970" s="6"/>
      <c r="T1970" s="6"/>
      <c r="U1970" s="6"/>
      <c r="V1970" s="6"/>
      <c r="W1970" s="6"/>
      <c r="X1970" s="6"/>
      <c r="Y1970" s="6"/>
      <c r="Z1970" s="6"/>
    </row>
    <row r="1971" spans="1:26" ht="14.25" customHeight="1" x14ac:dyDescent="0.2">
      <c r="A1971" s="6" t="s">
        <v>243</v>
      </c>
      <c r="B1971" s="6" t="s">
        <v>64</v>
      </c>
      <c r="C1971" s="6">
        <v>159</v>
      </c>
      <c r="D1971" s="6">
        <v>6558</v>
      </c>
      <c r="E1971" s="35">
        <v>42109</v>
      </c>
      <c r="F1971" s="35">
        <v>43315</v>
      </c>
      <c r="G1971" s="6">
        <v>1206</v>
      </c>
      <c r="H1971" s="6">
        <v>73</v>
      </c>
      <c r="I1971" s="6"/>
      <c r="J1971" s="6"/>
      <c r="K1971" s="6"/>
      <c r="L1971" s="6"/>
      <c r="M1971" s="6"/>
      <c r="N1971" s="6"/>
      <c r="O1971" s="6"/>
      <c r="P1971" s="6"/>
      <c r="Q1971" s="6"/>
      <c r="R1971" s="6"/>
      <c r="S1971" s="6"/>
      <c r="T1971" s="6"/>
      <c r="U1971" s="6"/>
      <c r="V1971" s="6"/>
      <c r="W1971" s="6"/>
      <c r="X1971" s="6"/>
      <c r="Y1971" s="6"/>
      <c r="Z1971" s="6"/>
    </row>
    <row r="1972" spans="1:26" ht="14.25" customHeight="1" x14ac:dyDescent="0.2">
      <c r="A1972" s="6" t="s">
        <v>837</v>
      </c>
      <c r="B1972" s="6" t="s">
        <v>64</v>
      </c>
      <c r="C1972" s="6">
        <v>115</v>
      </c>
      <c r="D1972" s="6">
        <v>6523</v>
      </c>
      <c r="E1972" s="35">
        <v>41619</v>
      </c>
      <c r="F1972" s="35">
        <v>44337</v>
      </c>
      <c r="G1972" s="6">
        <v>2718</v>
      </c>
      <c r="H1972" s="6">
        <v>47</v>
      </c>
      <c r="I1972" s="6"/>
      <c r="J1972" s="6"/>
      <c r="K1972" s="6"/>
      <c r="L1972" s="6"/>
      <c r="M1972" s="6"/>
      <c r="N1972" s="6"/>
      <c r="O1972" s="6"/>
      <c r="P1972" s="6"/>
      <c r="Q1972" s="6"/>
      <c r="R1972" s="6"/>
      <c r="S1972" s="6"/>
      <c r="T1972" s="6"/>
      <c r="U1972" s="6"/>
      <c r="V1972" s="6"/>
      <c r="W1972" s="6"/>
      <c r="X1972" s="6"/>
      <c r="Y1972" s="6"/>
      <c r="Z1972" s="6"/>
    </row>
    <row r="1973" spans="1:26" ht="14.25" customHeight="1" x14ac:dyDescent="0.2">
      <c r="A1973" s="6" t="s">
        <v>1168</v>
      </c>
      <c r="B1973" s="6" t="s">
        <v>64</v>
      </c>
      <c r="C1973" s="6">
        <v>136</v>
      </c>
      <c r="D1973" s="6">
        <v>6492</v>
      </c>
      <c r="E1973" s="35">
        <v>41633</v>
      </c>
      <c r="F1973" s="35">
        <v>43098</v>
      </c>
      <c r="G1973" s="6">
        <v>1465</v>
      </c>
      <c r="H1973" s="6">
        <v>83</v>
      </c>
      <c r="I1973" s="6"/>
      <c r="J1973" s="6"/>
      <c r="K1973" s="6"/>
      <c r="L1973" s="6"/>
      <c r="M1973" s="6"/>
      <c r="N1973" s="6"/>
      <c r="O1973" s="6"/>
      <c r="P1973" s="6"/>
      <c r="Q1973" s="6"/>
      <c r="R1973" s="6"/>
      <c r="S1973" s="6"/>
      <c r="T1973" s="6"/>
      <c r="U1973" s="6"/>
      <c r="V1973" s="6"/>
      <c r="W1973" s="6"/>
      <c r="X1973" s="6"/>
      <c r="Y1973" s="6"/>
      <c r="Z1973" s="6"/>
    </row>
    <row r="1974" spans="1:26" ht="14.25" customHeight="1" x14ac:dyDescent="0.2">
      <c r="A1974" s="6" t="s">
        <v>1504</v>
      </c>
      <c r="B1974" s="6" t="s">
        <v>3297</v>
      </c>
      <c r="C1974" s="6">
        <v>102</v>
      </c>
      <c r="D1974" s="6">
        <v>6423</v>
      </c>
      <c r="E1974" s="35">
        <v>40994</v>
      </c>
      <c r="F1974" s="35">
        <v>43168</v>
      </c>
      <c r="G1974" s="6">
        <v>2174</v>
      </c>
      <c r="H1974" s="6">
        <v>46</v>
      </c>
      <c r="I1974" s="6"/>
      <c r="J1974" s="6"/>
      <c r="K1974" s="6"/>
      <c r="L1974" s="6"/>
      <c r="M1974" s="6"/>
      <c r="N1974" s="6"/>
      <c r="O1974" s="6"/>
      <c r="P1974" s="6"/>
      <c r="Q1974" s="6"/>
      <c r="R1974" s="6"/>
      <c r="S1974" s="6"/>
      <c r="T1974" s="6"/>
      <c r="U1974" s="6"/>
      <c r="V1974" s="6"/>
      <c r="W1974" s="6"/>
      <c r="X1974" s="6"/>
      <c r="Y1974" s="6"/>
      <c r="Z1974" s="6"/>
    </row>
    <row r="1975" spans="1:26" ht="14.25" customHeight="1" x14ac:dyDescent="0.2">
      <c r="A1975" s="6" t="s">
        <v>1160</v>
      </c>
      <c r="B1975" s="6" t="s">
        <v>64</v>
      </c>
      <c r="C1975" s="6">
        <v>112</v>
      </c>
      <c r="D1975" s="6">
        <v>6365</v>
      </c>
      <c r="E1975" s="35">
        <v>43389</v>
      </c>
      <c r="F1975" s="35">
        <v>44538</v>
      </c>
      <c r="G1975" s="6">
        <v>1149</v>
      </c>
      <c r="H1975" s="6">
        <v>46</v>
      </c>
      <c r="I1975" s="6"/>
      <c r="J1975" s="6"/>
      <c r="K1975" s="6"/>
      <c r="L1975" s="6"/>
      <c r="M1975" s="6"/>
      <c r="N1975" s="6"/>
      <c r="O1975" s="6"/>
      <c r="P1975" s="6"/>
      <c r="Q1975" s="6"/>
      <c r="R1975" s="6"/>
      <c r="S1975" s="6"/>
      <c r="T1975" s="6"/>
      <c r="U1975" s="6"/>
      <c r="V1975" s="6"/>
      <c r="W1975" s="6"/>
      <c r="X1975" s="6"/>
      <c r="Y1975" s="6"/>
      <c r="Z1975" s="6"/>
    </row>
    <row r="1976" spans="1:26" ht="14.25" customHeight="1" x14ac:dyDescent="0.2">
      <c r="A1976" s="6" t="s">
        <v>113</v>
      </c>
      <c r="B1976" s="6" t="s">
        <v>3285</v>
      </c>
      <c r="C1976" s="6">
        <v>237</v>
      </c>
      <c r="D1976" s="6">
        <v>6233</v>
      </c>
      <c r="E1976" s="35">
        <v>42339</v>
      </c>
      <c r="F1976" s="35">
        <v>43612</v>
      </c>
      <c r="G1976" s="6">
        <v>1273</v>
      </c>
      <c r="H1976" s="6">
        <v>24</v>
      </c>
      <c r="I1976" s="6"/>
      <c r="J1976" s="6"/>
      <c r="K1976" s="6"/>
      <c r="L1976" s="6"/>
      <c r="M1976" s="6"/>
      <c r="N1976" s="6"/>
      <c r="O1976" s="6"/>
      <c r="P1976" s="6"/>
      <c r="Q1976" s="6"/>
      <c r="R1976" s="6"/>
      <c r="S1976" s="6"/>
      <c r="T1976" s="6"/>
      <c r="U1976" s="6"/>
      <c r="V1976" s="6"/>
      <c r="W1976" s="6"/>
      <c r="X1976" s="6"/>
      <c r="Y1976" s="6"/>
      <c r="Z1976" s="6"/>
    </row>
    <row r="1977" spans="1:26" ht="14.25" customHeight="1" x14ac:dyDescent="0.2">
      <c r="A1977" s="6" t="s">
        <v>288</v>
      </c>
      <c r="B1977" s="6" t="s">
        <v>64</v>
      </c>
      <c r="C1977" s="6">
        <v>165</v>
      </c>
      <c r="D1977" s="6">
        <v>6123</v>
      </c>
      <c r="E1977" s="35">
        <v>43328</v>
      </c>
      <c r="F1977" s="35">
        <v>44354</v>
      </c>
      <c r="G1977" s="6">
        <v>1026</v>
      </c>
      <c r="H1977" s="6">
        <v>68</v>
      </c>
      <c r="I1977" s="6"/>
      <c r="J1977" s="6"/>
      <c r="K1977" s="6"/>
      <c r="L1977" s="6"/>
      <c r="M1977" s="6"/>
      <c r="N1977" s="6"/>
      <c r="O1977" s="6"/>
      <c r="P1977" s="6"/>
      <c r="Q1977" s="6"/>
      <c r="R1977" s="6"/>
      <c r="S1977" s="6"/>
      <c r="T1977" s="6"/>
      <c r="U1977" s="6"/>
      <c r="V1977" s="6"/>
      <c r="W1977" s="6"/>
      <c r="X1977" s="6"/>
      <c r="Y1977" s="6"/>
      <c r="Z1977" s="6"/>
    </row>
    <row r="1978" spans="1:26" ht="14.25" customHeight="1" x14ac:dyDescent="0.2">
      <c r="A1978" s="6" t="s">
        <v>661</v>
      </c>
      <c r="B1978" s="6" t="s">
        <v>64</v>
      </c>
      <c r="C1978" s="6">
        <v>101</v>
      </c>
      <c r="D1978" s="6">
        <v>6050</v>
      </c>
      <c r="E1978" s="35">
        <v>40681</v>
      </c>
      <c r="F1978" s="35">
        <v>44721</v>
      </c>
      <c r="G1978" s="6">
        <v>4040</v>
      </c>
      <c r="H1978" s="6">
        <v>36</v>
      </c>
      <c r="I1978" s="6"/>
      <c r="J1978" s="6"/>
      <c r="K1978" s="6"/>
      <c r="L1978" s="6"/>
      <c r="M1978" s="6"/>
      <c r="N1978" s="6"/>
      <c r="O1978" s="6"/>
      <c r="P1978" s="6"/>
      <c r="Q1978" s="6"/>
      <c r="R1978" s="6"/>
      <c r="S1978" s="6"/>
      <c r="T1978" s="6"/>
      <c r="U1978" s="6"/>
      <c r="V1978" s="6"/>
      <c r="W1978" s="6"/>
      <c r="X1978" s="6"/>
      <c r="Y1978" s="6"/>
      <c r="Z1978" s="6"/>
    </row>
    <row r="1979" spans="1:26" ht="14.25" customHeight="1" x14ac:dyDescent="0.2">
      <c r="A1979" s="6" t="s">
        <v>3489</v>
      </c>
      <c r="B1979" s="6" t="s">
        <v>64</v>
      </c>
      <c r="C1979" s="6">
        <v>118</v>
      </c>
      <c r="D1979" s="6">
        <v>5989</v>
      </c>
      <c r="E1979" s="35">
        <v>42459</v>
      </c>
      <c r="F1979" s="35">
        <v>43195</v>
      </c>
      <c r="G1979" s="6">
        <v>736</v>
      </c>
      <c r="H1979" s="6">
        <v>34</v>
      </c>
      <c r="I1979" s="6"/>
      <c r="J1979" s="6"/>
      <c r="K1979" s="6"/>
      <c r="L1979" s="6"/>
      <c r="M1979" s="6"/>
      <c r="N1979" s="6"/>
      <c r="O1979" s="6"/>
      <c r="P1979" s="6"/>
      <c r="Q1979" s="6"/>
      <c r="R1979" s="6"/>
      <c r="S1979" s="6"/>
      <c r="T1979" s="6"/>
      <c r="U1979" s="6"/>
      <c r="V1979" s="6"/>
      <c r="W1979" s="6"/>
      <c r="X1979" s="6"/>
      <c r="Y1979" s="6"/>
      <c r="Z1979" s="6"/>
    </row>
    <row r="1980" spans="1:26" ht="14.25" customHeight="1" x14ac:dyDescent="0.2">
      <c r="A1980" s="6" t="s">
        <v>853</v>
      </c>
      <c r="B1980" s="6" t="s">
        <v>64</v>
      </c>
      <c r="C1980" s="6">
        <v>122</v>
      </c>
      <c r="D1980" s="6">
        <v>5982</v>
      </c>
      <c r="E1980" s="35">
        <v>41244</v>
      </c>
      <c r="F1980" s="35">
        <v>43955</v>
      </c>
      <c r="G1980" s="6">
        <v>2711</v>
      </c>
      <c r="H1980" s="6">
        <v>93</v>
      </c>
      <c r="I1980" s="6"/>
      <c r="J1980" s="6"/>
      <c r="K1980" s="6"/>
      <c r="L1980" s="6"/>
      <c r="M1980" s="6"/>
      <c r="N1980" s="6"/>
      <c r="O1980" s="6"/>
      <c r="P1980" s="6"/>
      <c r="Q1980" s="6"/>
      <c r="R1980" s="6"/>
      <c r="S1980" s="6"/>
      <c r="T1980" s="6"/>
      <c r="U1980" s="6"/>
      <c r="V1980" s="6"/>
      <c r="W1980" s="6"/>
      <c r="X1980" s="6"/>
      <c r="Y1980" s="6"/>
      <c r="Z1980" s="6"/>
    </row>
    <row r="1981" spans="1:26" ht="14.25" customHeight="1" x14ac:dyDescent="0.2">
      <c r="A1981" s="6" t="s">
        <v>1278</v>
      </c>
      <c r="B1981" s="6" t="s">
        <v>64</v>
      </c>
      <c r="C1981" s="6">
        <v>120</v>
      </c>
      <c r="D1981" s="6">
        <v>5960</v>
      </c>
      <c r="E1981" s="35">
        <v>40402</v>
      </c>
      <c r="F1981" s="35">
        <v>44590</v>
      </c>
      <c r="G1981" s="6">
        <v>4188</v>
      </c>
      <c r="H1981" s="6">
        <v>16</v>
      </c>
      <c r="I1981" s="6"/>
      <c r="J1981" s="6"/>
      <c r="K1981" s="6"/>
      <c r="L1981" s="6"/>
      <c r="M1981" s="6"/>
      <c r="N1981" s="6"/>
      <c r="O1981" s="6"/>
      <c r="P1981" s="6"/>
      <c r="Q1981" s="6"/>
      <c r="R1981" s="6"/>
      <c r="S1981" s="6"/>
      <c r="T1981" s="6"/>
      <c r="U1981" s="6"/>
      <c r="V1981" s="6"/>
      <c r="W1981" s="6"/>
      <c r="X1981" s="6"/>
      <c r="Y1981" s="6"/>
      <c r="Z1981" s="6"/>
    </row>
    <row r="1982" spans="1:26" ht="14.25" customHeight="1" x14ac:dyDescent="0.2">
      <c r="A1982" s="6" t="s">
        <v>825</v>
      </c>
      <c r="B1982" s="6" t="s">
        <v>64</v>
      </c>
      <c r="C1982" s="6">
        <v>124</v>
      </c>
      <c r="D1982" s="6">
        <v>5922</v>
      </c>
      <c r="E1982" s="35">
        <v>41895</v>
      </c>
      <c r="F1982" s="35">
        <v>44679</v>
      </c>
      <c r="G1982" s="6">
        <v>2784</v>
      </c>
      <c r="H1982" s="6">
        <v>66</v>
      </c>
      <c r="I1982" s="6"/>
      <c r="J1982" s="6"/>
      <c r="K1982" s="6"/>
      <c r="L1982" s="6"/>
      <c r="M1982" s="6"/>
      <c r="N1982" s="6"/>
      <c r="O1982" s="6"/>
      <c r="P1982" s="6"/>
      <c r="Q1982" s="6"/>
      <c r="R1982" s="6"/>
      <c r="S1982" s="6"/>
      <c r="T1982" s="6"/>
      <c r="U1982" s="6"/>
      <c r="V1982" s="6"/>
      <c r="W1982" s="6"/>
      <c r="X1982" s="6"/>
      <c r="Y1982" s="6"/>
      <c r="Z1982" s="6"/>
    </row>
    <row r="1983" spans="1:26" ht="14.25" customHeight="1" x14ac:dyDescent="0.2">
      <c r="A1983" s="6" t="s">
        <v>573</v>
      </c>
      <c r="B1983" s="6" t="s">
        <v>64</v>
      </c>
      <c r="C1983" s="6">
        <v>136</v>
      </c>
      <c r="D1983" s="6">
        <v>5869</v>
      </c>
      <c r="E1983" s="35">
        <v>41343</v>
      </c>
      <c r="F1983" s="35">
        <v>44171</v>
      </c>
      <c r="G1983" s="6">
        <v>2828</v>
      </c>
      <c r="H1983" s="6">
        <v>73</v>
      </c>
      <c r="I1983" s="6"/>
      <c r="J1983" s="6"/>
      <c r="K1983" s="6"/>
      <c r="L1983" s="6"/>
      <c r="M1983" s="6"/>
      <c r="N1983" s="6"/>
      <c r="O1983" s="6"/>
      <c r="P1983" s="6"/>
      <c r="Q1983" s="6"/>
      <c r="R1983" s="6"/>
      <c r="S1983" s="6"/>
      <c r="T1983" s="6"/>
      <c r="U1983" s="6"/>
      <c r="V1983" s="6"/>
      <c r="W1983" s="6"/>
      <c r="X1983" s="6"/>
      <c r="Y1983" s="6"/>
      <c r="Z1983" s="6"/>
    </row>
    <row r="1984" spans="1:26" ht="14.25" customHeight="1" x14ac:dyDescent="0.2">
      <c r="A1984" s="6" t="s">
        <v>1351</v>
      </c>
      <c r="B1984" s="6" t="s">
        <v>64</v>
      </c>
      <c r="C1984" s="6">
        <v>105</v>
      </c>
      <c r="D1984" s="6">
        <v>5849</v>
      </c>
      <c r="E1984" s="35">
        <v>40767</v>
      </c>
      <c r="F1984" s="35">
        <v>42412</v>
      </c>
      <c r="G1984" s="6">
        <v>1645</v>
      </c>
      <c r="H1984" s="6">
        <v>53</v>
      </c>
      <c r="I1984" s="6"/>
      <c r="J1984" s="6"/>
      <c r="K1984" s="6"/>
      <c r="L1984" s="6"/>
      <c r="M1984" s="6"/>
      <c r="N1984" s="6"/>
      <c r="O1984" s="6"/>
      <c r="P1984" s="6"/>
      <c r="Q1984" s="6"/>
      <c r="R1984" s="6"/>
      <c r="S1984" s="6"/>
      <c r="T1984" s="6"/>
      <c r="U1984" s="6"/>
      <c r="V1984" s="6"/>
      <c r="W1984" s="6"/>
      <c r="X1984" s="6"/>
      <c r="Y1984" s="6"/>
      <c r="Z1984" s="6"/>
    </row>
    <row r="1985" spans="1:26" ht="14.25" customHeight="1" x14ac:dyDescent="0.2">
      <c r="A1985" s="6" t="s">
        <v>748</v>
      </c>
      <c r="B1985" s="6" t="s">
        <v>64</v>
      </c>
      <c r="C1985" s="6">
        <v>120</v>
      </c>
      <c r="D1985" s="6">
        <v>5833</v>
      </c>
      <c r="E1985" s="35">
        <v>41187</v>
      </c>
      <c r="F1985" s="35">
        <v>44707</v>
      </c>
      <c r="G1985" s="6">
        <v>3520</v>
      </c>
      <c r="H1985" s="6">
        <v>43</v>
      </c>
      <c r="I1985" s="6"/>
      <c r="J1985" s="6"/>
      <c r="K1985" s="6"/>
      <c r="L1985" s="6"/>
      <c r="M1985" s="6"/>
      <c r="N1985" s="6"/>
      <c r="O1985" s="6"/>
      <c r="P1985" s="6"/>
      <c r="Q1985" s="6"/>
      <c r="R1985" s="6"/>
      <c r="S1985" s="6"/>
      <c r="T1985" s="6"/>
      <c r="U1985" s="6"/>
      <c r="V1985" s="6"/>
      <c r="W1985" s="6"/>
      <c r="X1985" s="6"/>
      <c r="Y1985" s="6"/>
      <c r="Z1985" s="6"/>
    </row>
    <row r="1986" spans="1:26" ht="14.25" customHeight="1" x14ac:dyDescent="0.2">
      <c r="A1986" s="6" t="s">
        <v>796</v>
      </c>
      <c r="B1986" s="6" t="s">
        <v>64</v>
      </c>
      <c r="C1986" s="6">
        <v>147</v>
      </c>
      <c r="D1986" s="6">
        <v>5824</v>
      </c>
      <c r="E1986" s="35">
        <v>43112</v>
      </c>
      <c r="F1986" s="35">
        <v>44649</v>
      </c>
      <c r="G1986" s="6">
        <v>1537</v>
      </c>
      <c r="H1986" s="6">
        <v>60</v>
      </c>
      <c r="I1986" s="6"/>
      <c r="J1986" s="6"/>
      <c r="K1986" s="6"/>
      <c r="L1986" s="6"/>
      <c r="M1986" s="6"/>
      <c r="N1986" s="6"/>
      <c r="O1986" s="6"/>
      <c r="P1986" s="6"/>
      <c r="Q1986" s="6"/>
      <c r="R1986" s="6"/>
      <c r="S1986" s="6"/>
      <c r="T1986" s="6"/>
      <c r="U1986" s="6"/>
      <c r="V1986" s="6"/>
      <c r="W1986" s="6"/>
      <c r="X1986" s="6"/>
      <c r="Y1986" s="6"/>
      <c r="Z1986" s="6"/>
    </row>
    <row r="1987" spans="1:26" ht="14.25" customHeight="1" x14ac:dyDescent="0.2">
      <c r="A1987" s="6" t="s">
        <v>641</v>
      </c>
      <c r="B1987" s="6" t="s">
        <v>64</v>
      </c>
      <c r="C1987" s="6">
        <v>146</v>
      </c>
      <c r="D1987" s="6">
        <v>5798</v>
      </c>
      <c r="E1987" s="35">
        <v>42350</v>
      </c>
      <c r="F1987" s="35">
        <v>42993</v>
      </c>
      <c r="G1987" s="6">
        <v>643</v>
      </c>
      <c r="H1987" s="6">
        <v>80</v>
      </c>
      <c r="I1987" s="6"/>
      <c r="J1987" s="6"/>
      <c r="K1987" s="6"/>
      <c r="L1987" s="6"/>
      <c r="M1987" s="6"/>
      <c r="N1987" s="6"/>
      <c r="O1987" s="6"/>
      <c r="P1987" s="6"/>
      <c r="Q1987" s="6"/>
      <c r="R1987" s="6"/>
      <c r="S1987" s="6"/>
      <c r="T1987" s="6"/>
      <c r="U1987" s="6"/>
      <c r="V1987" s="6"/>
      <c r="W1987" s="6"/>
      <c r="X1987" s="6"/>
      <c r="Y1987" s="6"/>
      <c r="Z1987" s="6"/>
    </row>
    <row r="1988" spans="1:26" ht="14.25" customHeight="1" x14ac:dyDescent="0.2">
      <c r="A1988" s="6" t="s">
        <v>3490</v>
      </c>
      <c r="B1988" s="6" t="s">
        <v>64</v>
      </c>
      <c r="C1988" s="6">
        <v>146</v>
      </c>
      <c r="D1988" s="6">
        <v>5798</v>
      </c>
      <c r="E1988" s="35">
        <v>42350</v>
      </c>
      <c r="F1988" s="35">
        <v>42993</v>
      </c>
      <c r="G1988" s="6">
        <v>643</v>
      </c>
      <c r="H1988" s="6">
        <v>80</v>
      </c>
      <c r="I1988" s="6"/>
      <c r="J1988" s="6"/>
      <c r="K1988" s="6"/>
      <c r="L1988" s="6"/>
      <c r="M1988" s="6"/>
      <c r="N1988" s="6"/>
      <c r="O1988" s="6"/>
      <c r="P1988" s="6"/>
      <c r="Q1988" s="6"/>
      <c r="R1988" s="6"/>
      <c r="S1988" s="6"/>
      <c r="T1988" s="6"/>
      <c r="U1988" s="6"/>
      <c r="V1988" s="6"/>
      <c r="W1988" s="6"/>
      <c r="X1988" s="6"/>
      <c r="Y1988" s="6"/>
      <c r="Z1988" s="6"/>
    </row>
    <row r="1989" spans="1:26" ht="14.25" customHeight="1" x14ac:dyDescent="0.2">
      <c r="A1989" s="6" t="s">
        <v>381</v>
      </c>
      <c r="B1989" s="6" t="s">
        <v>64</v>
      </c>
      <c r="C1989" s="6">
        <v>120</v>
      </c>
      <c r="D1989" s="6">
        <v>5743</v>
      </c>
      <c r="E1989" s="35">
        <v>40200</v>
      </c>
      <c r="F1989" s="35">
        <v>44624</v>
      </c>
      <c r="G1989" s="6">
        <v>4424</v>
      </c>
      <c r="H1989" s="6">
        <v>46</v>
      </c>
      <c r="I1989" s="6"/>
      <c r="J1989" s="6"/>
      <c r="K1989" s="6"/>
      <c r="L1989" s="6"/>
      <c r="M1989" s="6"/>
      <c r="N1989" s="6"/>
      <c r="O1989" s="6"/>
      <c r="P1989" s="6"/>
      <c r="Q1989" s="6"/>
      <c r="R1989" s="6"/>
      <c r="S1989" s="6"/>
      <c r="T1989" s="6"/>
      <c r="U1989" s="6"/>
      <c r="V1989" s="6"/>
      <c r="W1989" s="6"/>
      <c r="X1989" s="6"/>
      <c r="Y1989" s="6"/>
      <c r="Z1989" s="6"/>
    </row>
    <row r="1990" spans="1:26" ht="14.25" customHeight="1" x14ac:dyDescent="0.2">
      <c r="A1990" s="6" t="s">
        <v>804</v>
      </c>
      <c r="B1990" s="6" t="s">
        <v>64</v>
      </c>
      <c r="C1990" s="6">
        <v>120</v>
      </c>
      <c r="D1990" s="6">
        <v>5739</v>
      </c>
      <c r="E1990" s="35">
        <v>39295</v>
      </c>
      <c r="F1990" s="35">
        <v>44725</v>
      </c>
      <c r="G1990" s="6">
        <v>5430</v>
      </c>
      <c r="H1990" s="6">
        <v>32</v>
      </c>
      <c r="I1990" s="6"/>
      <c r="J1990" s="6"/>
      <c r="K1990" s="6"/>
      <c r="L1990" s="6"/>
      <c r="M1990" s="6"/>
      <c r="N1990" s="6"/>
      <c r="O1990" s="6"/>
      <c r="P1990" s="6"/>
      <c r="Q1990" s="6"/>
      <c r="R1990" s="6"/>
      <c r="S1990" s="6"/>
      <c r="T1990" s="6"/>
      <c r="U1990" s="6"/>
      <c r="V1990" s="6"/>
      <c r="W1990" s="6"/>
      <c r="X1990" s="6"/>
      <c r="Y1990" s="6"/>
      <c r="Z1990" s="6"/>
    </row>
    <row r="1991" spans="1:26" ht="14.25" customHeight="1" x14ac:dyDescent="0.2">
      <c r="A1991" s="6" t="s">
        <v>1565</v>
      </c>
      <c r="B1991" s="6" t="s">
        <v>3297</v>
      </c>
      <c r="C1991" s="6">
        <v>217</v>
      </c>
      <c r="D1991" s="6">
        <v>5663</v>
      </c>
      <c r="E1991" s="35">
        <v>43863</v>
      </c>
      <c r="F1991" s="35">
        <v>44601</v>
      </c>
      <c r="G1991" s="6">
        <v>738</v>
      </c>
      <c r="H1991" s="6">
        <v>5</v>
      </c>
      <c r="I1991" s="6"/>
      <c r="J1991" s="6"/>
      <c r="K1991" s="6"/>
      <c r="L1991" s="6"/>
      <c r="M1991" s="6"/>
      <c r="N1991" s="6"/>
      <c r="O1991" s="6"/>
      <c r="P1991" s="6"/>
      <c r="Q1991" s="6"/>
      <c r="R1991" s="6"/>
      <c r="S1991" s="6"/>
      <c r="T1991" s="6"/>
      <c r="U1991" s="6"/>
      <c r="V1991" s="6"/>
      <c r="W1991" s="6"/>
      <c r="X1991" s="6"/>
      <c r="Y1991" s="6"/>
      <c r="Z1991" s="6"/>
    </row>
    <row r="1992" spans="1:26" ht="14.25" customHeight="1" x14ac:dyDescent="0.2">
      <c r="A1992" s="6" t="s">
        <v>3491</v>
      </c>
      <c r="B1992" s="6" t="s">
        <v>64</v>
      </c>
      <c r="C1992" s="6">
        <v>198</v>
      </c>
      <c r="D1992" s="6">
        <v>5646</v>
      </c>
      <c r="E1992" s="35">
        <v>42557</v>
      </c>
      <c r="F1992" s="35">
        <v>44279</v>
      </c>
      <c r="G1992" s="6">
        <v>1722</v>
      </c>
      <c r="H1992" s="6">
        <v>32</v>
      </c>
      <c r="I1992" s="6"/>
      <c r="J1992" s="6"/>
      <c r="K1992" s="6"/>
      <c r="L1992" s="6"/>
      <c r="M1992" s="6"/>
      <c r="N1992" s="6"/>
      <c r="O1992" s="6"/>
      <c r="P1992" s="6"/>
      <c r="Q1992" s="6"/>
      <c r="R1992" s="6"/>
      <c r="S1992" s="6"/>
      <c r="T1992" s="6"/>
      <c r="U1992" s="6"/>
      <c r="V1992" s="6"/>
      <c r="W1992" s="6"/>
      <c r="X1992" s="6"/>
      <c r="Y1992" s="6"/>
      <c r="Z1992" s="6"/>
    </row>
    <row r="1993" spans="1:26" ht="14.25" customHeight="1" x14ac:dyDescent="0.2">
      <c r="A1993" s="6" t="s">
        <v>3492</v>
      </c>
      <c r="B1993" s="6" t="s">
        <v>64</v>
      </c>
      <c r="C1993" s="6">
        <v>150</v>
      </c>
      <c r="D1993" s="6">
        <v>5487</v>
      </c>
      <c r="E1993" s="35">
        <v>42047</v>
      </c>
      <c r="F1993" s="35">
        <v>42719</v>
      </c>
      <c r="G1993" s="6">
        <v>672</v>
      </c>
      <c r="H1993" s="6">
        <v>60</v>
      </c>
      <c r="I1993" s="6"/>
      <c r="J1993" s="6"/>
      <c r="K1993" s="6"/>
      <c r="L1993" s="6"/>
      <c r="M1993" s="6"/>
      <c r="N1993" s="6"/>
      <c r="O1993" s="6"/>
      <c r="P1993" s="6"/>
      <c r="Q1993" s="6"/>
      <c r="R1993" s="6"/>
      <c r="S1993" s="6"/>
      <c r="T1993" s="6"/>
      <c r="U1993" s="6"/>
      <c r="V1993" s="6"/>
      <c r="W1993" s="6"/>
      <c r="X1993" s="6"/>
      <c r="Y1993" s="6"/>
      <c r="Z1993" s="6"/>
    </row>
    <row r="1994" spans="1:26" ht="14.25" customHeight="1" x14ac:dyDescent="0.2">
      <c r="A1994" s="6" t="s">
        <v>3493</v>
      </c>
      <c r="B1994" s="6" t="s">
        <v>64</v>
      </c>
      <c r="C1994" s="6">
        <v>171</v>
      </c>
      <c r="D1994" s="6">
        <v>5478</v>
      </c>
      <c r="E1994" s="35">
        <v>42689</v>
      </c>
      <c r="F1994" s="35">
        <v>43513</v>
      </c>
      <c r="G1994" s="6">
        <v>824</v>
      </c>
      <c r="H1994" s="6">
        <v>5</v>
      </c>
      <c r="I1994" s="6"/>
      <c r="J1994" s="6"/>
      <c r="K1994" s="6"/>
      <c r="L1994" s="6"/>
      <c r="M1994" s="6"/>
      <c r="N1994" s="6"/>
      <c r="O1994" s="6"/>
      <c r="P1994" s="6"/>
      <c r="Q1994" s="6"/>
      <c r="R1994" s="6"/>
      <c r="S1994" s="6"/>
      <c r="T1994" s="6"/>
      <c r="U1994" s="6"/>
      <c r="V1994" s="6"/>
      <c r="W1994" s="6"/>
      <c r="X1994" s="6"/>
      <c r="Y1994" s="6"/>
      <c r="Z1994" s="6"/>
    </row>
    <row r="1995" spans="1:26" ht="14.25" customHeight="1" x14ac:dyDescent="0.2">
      <c r="A1995" s="6" t="s">
        <v>680</v>
      </c>
      <c r="B1995" s="6" t="s">
        <v>64</v>
      </c>
      <c r="C1995" s="6">
        <v>103</v>
      </c>
      <c r="D1995" s="6">
        <v>5189</v>
      </c>
      <c r="E1995" s="35">
        <v>39104</v>
      </c>
      <c r="F1995" s="35">
        <v>42137</v>
      </c>
      <c r="G1995" s="6">
        <v>3033</v>
      </c>
      <c r="H1995" s="6">
        <v>64</v>
      </c>
      <c r="I1995" s="6"/>
      <c r="J1995" s="6"/>
      <c r="K1995" s="6"/>
      <c r="L1995" s="6"/>
      <c r="M1995" s="6"/>
      <c r="N1995" s="6"/>
      <c r="O1995" s="6"/>
      <c r="P1995" s="6"/>
      <c r="Q1995" s="6"/>
      <c r="R1995" s="6"/>
      <c r="S1995" s="6"/>
      <c r="T1995" s="6"/>
      <c r="U1995" s="6"/>
      <c r="V1995" s="6"/>
      <c r="W1995" s="6"/>
      <c r="X1995" s="6"/>
      <c r="Y1995" s="6"/>
      <c r="Z1995" s="6"/>
    </row>
    <row r="1996" spans="1:26" ht="14.25" customHeight="1" x14ac:dyDescent="0.2">
      <c r="A1996" s="6" t="s">
        <v>1527</v>
      </c>
      <c r="B1996" s="6" t="s">
        <v>3297</v>
      </c>
      <c r="C1996" s="6">
        <v>104</v>
      </c>
      <c r="D1996" s="6">
        <v>5187</v>
      </c>
      <c r="E1996" s="35">
        <v>41129</v>
      </c>
      <c r="F1996" s="35">
        <v>42797</v>
      </c>
      <c r="G1996" s="6">
        <v>1668</v>
      </c>
      <c r="H1996" s="6">
        <v>52</v>
      </c>
      <c r="I1996" s="6"/>
      <c r="J1996" s="6"/>
      <c r="K1996" s="6"/>
      <c r="L1996" s="6"/>
      <c r="M1996" s="6"/>
      <c r="N1996" s="6"/>
      <c r="O1996" s="6"/>
      <c r="P1996" s="6"/>
      <c r="Q1996" s="6"/>
      <c r="R1996" s="6"/>
      <c r="S1996" s="6"/>
      <c r="T1996" s="6"/>
      <c r="U1996" s="6"/>
      <c r="V1996" s="6"/>
      <c r="W1996" s="6"/>
      <c r="X1996" s="6"/>
      <c r="Y1996" s="6"/>
      <c r="Z1996" s="6"/>
    </row>
    <row r="1997" spans="1:26" ht="14.25" customHeight="1" x14ac:dyDescent="0.2">
      <c r="A1997" s="6" t="s">
        <v>3494</v>
      </c>
      <c r="B1997" s="6" t="s">
        <v>64</v>
      </c>
      <c r="C1997" s="6">
        <v>119</v>
      </c>
      <c r="D1997" s="6">
        <v>5185</v>
      </c>
      <c r="E1997" s="35">
        <v>42321</v>
      </c>
      <c r="F1997" s="35">
        <v>43936</v>
      </c>
      <c r="G1997" s="6">
        <v>1615</v>
      </c>
      <c r="H1997" s="6">
        <v>32</v>
      </c>
      <c r="I1997" s="6"/>
      <c r="J1997" s="6"/>
      <c r="K1997" s="6"/>
      <c r="L1997" s="6"/>
      <c r="M1997" s="6"/>
      <c r="N1997" s="6"/>
      <c r="O1997" s="6"/>
      <c r="P1997" s="6"/>
      <c r="Q1997" s="6"/>
      <c r="R1997" s="6"/>
      <c r="S1997" s="6"/>
      <c r="T1997" s="6"/>
      <c r="U1997" s="6"/>
      <c r="V1997" s="6"/>
      <c r="W1997" s="6"/>
      <c r="X1997" s="6"/>
      <c r="Y1997" s="6"/>
      <c r="Z1997" s="6"/>
    </row>
    <row r="1998" spans="1:26" ht="14.25" customHeight="1" x14ac:dyDescent="0.2">
      <c r="A1998" s="6" t="s">
        <v>3495</v>
      </c>
      <c r="B1998" s="6" t="s">
        <v>64</v>
      </c>
      <c r="C1998" s="6">
        <v>142</v>
      </c>
      <c r="D1998" s="6">
        <v>5133</v>
      </c>
      <c r="E1998" s="35">
        <v>43157</v>
      </c>
      <c r="F1998" s="35">
        <v>43909</v>
      </c>
      <c r="G1998" s="6">
        <v>752</v>
      </c>
      <c r="H1998" s="6">
        <v>45</v>
      </c>
      <c r="I1998" s="6"/>
      <c r="J1998" s="6"/>
      <c r="K1998" s="6"/>
      <c r="L1998" s="6"/>
      <c r="M1998" s="6"/>
      <c r="N1998" s="6"/>
      <c r="O1998" s="6"/>
      <c r="P1998" s="6"/>
      <c r="Q1998" s="6"/>
      <c r="R1998" s="6"/>
      <c r="S1998" s="6"/>
      <c r="T1998" s="6"/>
      <c r="U1998" s="6"/>
      <c r="V1998" s="6"/>
      <c r="W1998" s="6"/>
      <c r="X1998" s="6"/>
      <c r="Y1998" s="6"/>
      <c r="Z1998" s="6"/>
    </row>
    <row r="1999" spans="1:26" ht="14.25" customHeight="1" x14ac:dyDescent="0.2">
      <c r="A1999" s="6" t="s">
        <v>388</v>
      </c>
      <c r="B1999" s="6" t="s">
        <v>64</v>
      </c>
      <c r="C1999" s="6">
        <v>114</v>
      </c>
      <c r="D1999" s="6">
        <v>4960</v>
      </c>
      <c r="E1999" s="35">
        <v>43725</v>
      </c>
      <c r="F1999" s="35">
        <v>44733</v>
      </c>
      <c r="G1999" s="6">
        <v>1008</v>
      </c>
      <c r="H1999" s="6">
        <v>60</v>
      </c>
      <c r="I1999" s="6"/>
      <c r="J1999" s="6"/>
      <c r="K1999" s="6"/>
      <c r="L1999" s="6"/>
      <c r="M1999" s="6"/>
      <c r="N1999" s="6"/>
      <c r="O1999" s="6"/>
      <c r="P1999" s="6"/>
      <c r="Q1999" s="6"/>
      <c r="R1999" s="6"/>
      <c r="S1999" s="6"/>
      <c r="T1999" s="6"/>
      <c r="U1999" s="6"/>
      <c r="V1999" s="6"/>
      <c r="W1999" s="6"/>
      <c r="X1999" s="6"/>
      <c r="Y1999" s="6"/>
      <c r="Z1999" s="6"/>
    </row>
    <row r="2000" spans="1:26" ht="14.25" customHeight="1" x14ac:dyDescent="0.2">
      <c r="A2000" s="6" t="s">
        <v>1381</v>
      </c>
      <c r="B2000" s="6" t="s">
        <v>64</v>
      </c>
      <c r="C2000" s="6">
        <v>201</v>
      </c>
      <c r="D2000" s="6">
        <v>4881</v>
      </c>
      <c r="E2000" s="35">
        <v>43426</v>
      </c>
      <c r="F2000" s="35">
        <v>43907</v>
      </c>
      <c r="G2000" s="6">
        <v>481</v>
      </c>
      <c r="H2000" s="6">
        <v>17</v>
      </c>
      <c r="I2000" s="6"/>
      <c r="J2000" s="6"/>
      <c r="K2000" s="6"/>
      <c r="L2000" s="6"/>
      <c r="M2000" s="6"/>
      <c r="N2000" s="6"/>
      <c r="O2000" s="6"/>
      <c r="P2000" s="6"/>
      <c r="Q2000" s="6"/>
      <c r="R2000" s="6"/>
      <c r="S2000" s="6"/>
      <c r="T2000" s="6"/>
      <c r="U2000" s="6"/>
      <c r="V2000" s="6"/>
      <c r="W2000" s="6"/>
      <c r="X2000" s="6"/>
      <c r="Y2000" s="6"/>
      <c r="Z2000" s="6"/>
    </row>
    <row r="2001" spans="1:26" ht="14.25" customHeight="1" x14ac:dyDescent="0.2">
      <c r="A2001" s="6" t="s">
        <v>1675</v>
      </c>
      <c r="B2001" s="6" t="s">
        <v>3297</v>
      </c>
      <c r="C2001" s="6">
        <v>102</v>
      </c>
      <c r="D2001" s="6">
        <v>4855</v>
      </c>
      <c r="E2001" s="35">
        <v>42358</v>
      </c>
      <c r="F2001" s="35">
        <v>43492</v>
      </c>
      <c r="G2001" s="6">
        <v>1134</v>
      </c>
      <c r="H2001" s="6">
        <v>31</v>
      </c>
      <c r="I2001" s="6"/>
      <c r="J2001" s="6"/>
      <c r="K2001" s="6"/>
      <c r="L2001" s="6"/>
      <c r="M2001" s="6"/>
      <c r="N2001" s="6"/>
      <c r="O2001" s="6"/>
      <c r="P2001" s="6"/>
      <c r="Q2001" s="6"/>
      <c r="R2001" s="6"/>
      <c r="S2001" s="6"/>
      <c r="T2001" s="6"/>
      <c r="U2001" s="6"/>
      <c r="V2001" s="6"/>
      <c r="W2001" s="6"/>
      <c r="X2001" s="6"/>
      <c r="Y2001" s="6"/>
      <c r="Z2001" s="6"/>
    </row>
    <row r="2002" spans="1:26" ht="14.25" customHeight="1" x14ac:dyDescent="0.2">
      <c r="A2002" s="6" t="s">
        <v>456</v>
      </c>
      <c r="B2002" s="6" t="s">
        <v>64</v>
      </c>
      <c r="C2002" s="6">
        <v>225</v>
      </c>
      <c r="D2002" s="6">
        <v>4779</v>
      </c>
      <c r="E2002" s="35">
        <v>40616</v>
      </c>
      <c r="F2002" s="35">
        <v>44699</v>
      </c>
      <c r="G2002" s="6">
        <v>4083</v>
      </c>
      <c r="H2002" s="6">
        <v>143</v>
      </c>
      <c r="I2002" s="6"/>
      <c r="J2002" s="6"/>
      <c r="K2002" s="6"/>
      <c r="L2002" s="6"/>
      <c r="M2002" s="6"/>
      <c r="N2002" s="6"/>
      <c r="O2002" s="6"/>
      <c r="P2002" s="6"/>
      <c r="Q2002" s="6"/>
      <c r="R2002" s="6"/>
      <c r="S2002" s="6"/>
      <c r="T2002" s="6"/>
      <c r="U2002" s="6"/>
      <c r="V2002" s="6"/>
      <c r="W2002" s="6"/>
      <c r="X2002" s="6"/>
      <c r="Y2002" s="6"/>
      <c r="Z2002" s="6"/>
    </row>
    <row r="2003" spans="1:26" ht="14.25" customHeight="1" x14ac:dyDescent="0.2">
      <c r="A2003" s="6" t="s">
        <v>627</v>
      </c>
      <c r="B2003" s="6" t="s">
        <v>64</v>
      </c>
      <c r="C2003" s="6">
        <v>138</v>
      </c>
      <c r="D2003" s="6">
        <v>4770</v>
      </c>
      <c r="E2003" s="35">
        <v>42991</v>
      </c>
      <c r="F2003" s="35">
        <v>44704</v>
      </c>
      <c r="G2003" s="6">
        <v>1713</v>
      </c>
      <c r="H2003" s="6">
        <v>34</v>
      </c>
      <c r="I2003" s="6"/>
      <c r="J2003" s="6"/>
      <c r="K2003" s="6"/>
      <c r="L2003" s="6"/>
      <c r="M2003" s="6"/>
      <c r="N2003" s="6"/>
      <c r="O2003" s="6"/>
      <c r="P2003" s="6"/>
      <c r="Q2003" s="6"/>
      <c r="R2003" s="6"/>
      <c r="S2003" s="6"/>
      <c r="T2003" s="6"/>
      <c r="U2003" s="6"/>
      <c r="V2003" s="6"/>
      <c r="W2003" s="6"/>
      <c r="X2003" s="6"/>
      <c r="Y2003" s="6"/>
      <c r="Z2003" s="6"/>
    </row>
    <row r="2004" spans="1:26" ht="14.25" customHeight="1" x14ac:dyDescent="0.2">
      <c r="A2004" s="6" t="s">
        <v>118</v>
      </c>
      <c r="B2004" s="6" t="s">
        <v>64</v>
      </c>
      <c r="C2004" s="6">
        <v>221</v>
      </c>
      <c r="D2004" s="6">
        <v>4767</v>
      </c>
      <c r="E2004" s="35">
        <v>42365</v>
      </c>
      <c r="F2004" s="35">
        <v>43551</v>
      </c>
      <c r="G2004" s="6">
        <v>1186</v>
      </c>
      <c r="H2004" s="6">
        <v>32</v>
      </c>
      <c r="I2004" s="6"/>
      <c r="J2004" s="6"/>
      <c r="K2004" s="6"/>
      <c r="L2004" s="6"/>
      <c r="M2004" s="6"/>
      <c r="N2004" s="6"/>
      <c r="O2004" s="6"/>
      <c r="P2004" s="6"/>
      <c r="Q2004" s="6"/>
      <c r="R2004" s="6"/>
      <c r="S2004" s="6"/>
      <c r="T2004" s="6"/>
      <c r="U2004" s="6"/>
      <c r="V2004" s="6"/>
      <c r="W2004" s="6"/>
      <c r="X2004" s="6"/>
      <c r="Y2004" s="6"/>
      <c r="Z2004" s="6"/>
    </row>
    <row r="2005" spans="1:26" ht="14.25" customHeight="1" x14ac:dyDescent="0.2">
      <c r="A2005" s="6" t="s">
        <v>1285</v>
      </c>
      <c r="B2005" s="6" t="s">
        <v>64</v>
      </c>
      <c r="C2005" s="6">
        <v>107</v>
      </c>
      <c r="D2005" s="6">
        <v>4715</v>
      </c>
      <c r="E2005" s="35">
        <v>42272</v>
      </c>
      <c r="F2005" s="35">
        <v>44590</v>
      </c>
      <c r="G2005" s="6">
        <v>2318</v>
      </c>
      <c r="H2005" s="6">
        <v>3</v>
      </c>
      <c r="I2005" s="6"/>
      <c r="J2005" s="6"/>
      <c r="K2005" s="6"/>
      <c r="L2005" s="6"/>
      <c r="M2005" s="6"/>
      <c r="N2005" s="6"/>
      <c r="O2005" s="6"/>
      <c r="P2005" s="6"/>
      <c r="Q2005" s="6"/>
      <c r="R2005" s="6"/>
      <c r="S2005" s="6"/>
      <c r="T2005" s="6"/>
      <c r="U2005" s="6"/>
      <c r="V2005" s="6"/>
      <c r="W2005" s="6"/>
      <c r="X2005" s="6"/>
      <c r="Y2005" s="6"/>
      <c r="Z2005" s="6"/>
    </row>
    <row r="2006" spans="1:26" ht="14.25" customHeight="1" x14ac:dyDescent="0.2">
      <c r="A2006" s="6" t="s">
        <v>795</v>
      </c>
      <c r="B2006" s="6" t="s">
        <v>64</v>
      </c>
      <c r="C2006" s="6">
        <v>114</v>
      </c>
      <c r="D2006" s="6">
        <v>4640</v>
      </c>
      <c r="E2006" s="35">
        <v>43367</v>
      </c>
      <c r="F2006" s="35">
        <v>44160</v>
      </c>
      <c r="G2006" s="6">
        <v>793</v>
      </c>
      <c r="H2006" s="6">
        <v>40</v>
      </c>
      <c r="I2006" s="6"/>
      <c r="J2006" s="6"/>
      <c r="K2006" s="6"/>
      <c r="L2006" s="6"/>
      <c r="M2006" s="6"/>
      <c r="N2006" s="6"/>
      <c r="O2006" s="6"/>
      <c r="P2006" s="6"/>
      <c r="Q2006" s="6"/>
      <c r="R2006" s="6"/>
      <c r="S2006" s="6"/>
      <c r="T2006" s="6"/>
      <c r="U2006" s="6"/>
      <c r="V2006" s="6"/>
      <c r="W2006" s="6"/>
      <c r="X2006" s="6"/>
      <c r="Y2006" s="6"/>
      <c r="Z2006" s="6"/>
    </row>
    <row r="2007" spans="1:26" ht="14.25" customHeight="1" x14ac:dyDescent="0.2">
      <c r="A2007" s="6" t="s">
        <v>75</v>
      </c>
      <c r="B2007" s="6" t="s">
        <v>64</v>
      </c>
      <c r="C2007" s="6">
        <v>105</v>
      </c>
      <c r="D2007" s="6">
        <v>4632</v>
      </c>
      <c r="E2007" s="35">
        <v>42624</v>
      </c>
      <c r="F2007" s="35">
        <v>43748</v>
      </c>
      <c r="G2007" s="6">
        <v>1124</v>
      </c>
      <c r="H2007" s="6">
        <v>76</v>
      </c>
      <c r="I2007" s="6"/>
      <c r="J2007" s="6"/>
      <c r="K2007" s="6"/>
      <c r="L2007" s="6"/>
      <c r="M2007" s="6"/>
      <c r="N2007" s="6"/>
      <c r="O2007" s="6"/>
      <c r="P2007" s="6"/>
      <c r="Q2007" s="6"/>
      <c r="R2007" s="6"/>
      <c r="S2007" s="6"/>
      <c r="T2007" s="6"/>
      <c r="U2007" s="6"/>
      <c r="V2007" s="6"/>
      <c r="W2007" s="6"/>
      <c r="X2007" s="6"/>
      <c r="Y2007" s="6"/>
      <c r="Z2007" s="6"/>
    </row>
    <row r="2008" spans="1:26" ht="14.25" customHeight="1" x14ac:dyDescent="0.2">
      <c r="A2008" s="6" t="s">
        <v>786</v>
      </c>
      <c r="B2008" s="6" t="s">
        <v>64</v>
      </c>
      <c r="C2008" s="6">
        <v>113</v>
      </c>
      <c r="D2008" s="6">
        <v>4580</v>
      </c>
      <c r="E2008" s="35">
        <v>40571</v>
      </c>
      <c r="F2008" s="35">
        <v>43355</v>
      </c>
      <c r="G2008" s="6">
        <v>2784</v>
      </c>
      <c r="H2008" s="6">
        <v>41</v>
      </c>
      <c r="I2008" s="6"/>
      <c r="J2008" s="6"/>
      <c r="K2008" s="6"/>
      <c r="L2008" s="6"/>
      <c r="M2008" s="6"/>
      <c r="N2008" s="6"/>
      <c r="O2008" s="6"/>
      <c r="P2008" s="6"/>
      <c r="Q2008" s="6"/>
      <c r="R2008" s="6"/>
      <c r="S2008" s="6"/>
      <c r="T2008" s="6"/>
      <c r="U2008" s="6"/>
      <c r="V2008" s="6"/>
      <c r="W2008" s="6"/>
      <c r="X2008" s="6"/>
      <c r="Y2008" s="6"/>
      <c r="Z2008" s="6"/>
    </row>
    <row r="2009" spans="1:26" ht="14.25" customHeight="1" x14ac:dyDescent="0.2">
      <c r="A2009" s="6" t="s">
        <v>783</v>
      </c>
      <c r="B2009" s="6" t="s">
        <v>64</v>
      </c>
      <c r="C2009" s="6">
        <v>112</v>
      </c>
      <c r="D2009" s="6">
        <v>4571</v>
      </c>
      <c r="E2009" s="35">
        <v>43367</v>
      </c>
      <c r="F2009" s="35">
        <v>44635</v>
      </c>
      <c r="G2009" s="6">
        <v>1268</v>
      </c>
      <c r="H2009" s="6">
        <v>39</v>
      </c>
      <c r="I2009" s="6"/>
      <c r="J2009" s="6"/>
      <c r="K2009" s="6"/>
      <c r="L2009" s="6"/>
      <c r="M2009" s="6"/>
      <c r="N2009" s="6"/>
      <c r="O2009" s="6"/>
      <c r="P2009" s="6"/>
      <c r="Q2009" s="6"/>
      <c r="R2009" s="6"/>
      <c r="S2009" s="6"/>
      <c r="T2009" s="6"/>
      <c r="U2009" s="6"/>
      <c r="V2009" s="6"/>
      <c r="W2009" s="6"/>
      <c r="X2009" s="6"/>
      <c r="Y2009" s="6"/>
      <c r="Z2009" s="6"/>
    </row>
    <row r="2010" spans="1:26" ht="14.25" customHeight="1" x14ac:dyDescent="0.2">
      <c r="A2010" s="6" t="s">
        <v>797</v>
      </c>
      <c r="B2010" s="6" t="s">
        <v>64</v>
      </c>
      <c r="C2010" s="6">
        <v>127</v>
      </c>
      <c r="D2010" s="6">
        <v>4418</v>
      </c>
      <c r="E2010" s="35">
        <v>40365</v>
      </c>
      <c r="F2010" s="35">
        <v>43640</v>
      </c>
      <c r="G2010" s="6">
        <v>3275</v>
      </c>
      <c r="H2010" s="6">
        <v>49</v>
      </c>
      <c r="I2010" s="6"/>
      <c r="J2010" s="6"/>
      <c r="K2010" s="6"/>
      <c r="L2010" s="6"/>
      <c r="M2010" s="6"/>
      <c r="N2010" s="6"/>
      <c r="O2010" s="6"/>
      <c r="P2010" s="6"/>
      <c r="Q2010" s="6"/>
      <c r="R2010" s="6"/>
      <c r="S2010" s="6"/>
      <c r="T2010" s="6"/>
      <c r="U2010" s="6"/>
      <c r="V2010" s="6"/>
      <c r="W2010" s="6"/>
      <c r="X2010" s="6"/>
      <c r="Y2010" s="6"/>
      <c r="Z2010" s="6"/>
    </row>
    <row r="2011" spans="1:26" ht="14.25" customHeight="1" x14ac:dyDescent="0.2">
      <c r="A2011" s="6" t="s">
        <v>1283</v>
      </c>
      <c r="B2011" s="6" t="s">
        <v>64</v>
      </c>
      <c r="C2011" s="6">
        <v>150</v>
      </c>
      <c r="D2011" s="6">
        <v>4400</v>
      </c>
      <c r="E2011" s="35">
        <v>44299</v>
      </c>
      <c r="F2011" s="35">
        <v>44748</v>
      </c>
      <c r="G2011" s="6">
        <v>449</v>
      </c>
      <c r="H2011" s="6">
        <v>5</v>
      </c>
      <c r="I2011" s="6"/>
      <c r="J2011" s="6"/>
      <c r="K2011" s="6"/>
      <c r="L2011" s="6"/>
      <c r="M2011" s="6"/>
      <c r="N2011" s="6"/>
      <c r="O2011" s="6"/>
      <c r="P2011" s="6"/>
      <c r="Q2011" s="6"/>
      <c r="R2011" s="6"/>
      <c r="S2011" s="6"/>
      <c r="T2011" s="6"/>
      <c r="U2011" s="6"/>
      <c r="V2011" s="6"/>
      <c r="W2011" s="6"/>
      <c r="X2011" s="6"/>
      <c r="Y2011" s="6"/>
      <c r="Z2011" s="6"/>
    </row>
    <row r="2012" spans="1:26" ht="14.25" customHeight="1" x14ac:dyDescent="0.2">
      <c r="A2012" s="6" t="s">
        <v>1004</v>
      </c>
      <c r="B2012" s="6" t="s">
        <v>64</v>
      </c>
      <c r="C2012" s="6">
        <v>171</v>
      </c>
      <c r="D2012" s="6">
        <v>4187</v>
      </c>
      <c r="E2012" s="35">
        <v>43304</v>
      </c>
      <c r="F2012" s="35">
        <v>44336</v>
      </c>
      <c r="G2012" s="6">
        <v>1032</v>
      </c>
      <c r="H2012" s="6">
        <v>20</v>
      </c>
      <c r="I2012" s="6"/>
      <c r="J2012" s="6"/>
      <c r="K2012" s="6"/>
      <c r="L2012" s="6"/>
      <c r="M2012" s="6"/>
      <c r="N2012" s="6"/>
      <c r="O2012" s="6"/>
      <c r="P2012" s="6"/>
      <c r="Q2012" s="6"/>
      <c r="R2012" s="6"/>
      <c r="S2012" s="6"/>
      <c r="T2012" s="6"/>
      <c r="U2012" s="6"/>
      <c r="V2012" s="6"/>
      <c r="W2012" s="6"/>
      <c r="X2012" s="6"/>
      <c r="Y2012" s="6"/>
      <c r="Z2012" s="6"/>
    </row>
    <row r="2013" spans="1:26" ht="14.25" customHeight="1" x14ac:dyDescent="0.2">
      <c r="A2013" s="6" t="s">
        <v>1038</v>
      </c>
      <c r="B2013" s="6" t="s">
        <v>64</v>
      </c>
      <c r="C2013" s="6">
        <v>108</v>
      </c>
      <c r="D2013" s="6">
        <v>3939</v>
      </c>
      <c r="E2013" s="35">
        <v>39023</v>
      </c>
      <c r="F2013" s="35">
        <v>44773</v>
      </c>
      <c r="G2013" s="6">
        <v>5750</v>
      </c>
      <c r="H2013" s="6">
        <v>21</v>
      </c>
      <c r="I2013" s="6"/>
      <c r="J2013" s="6"/>
      <c r="K2013" s="6"/>
      <c r="L2013" s="6"/>
      <c r="M2013" s="6"/>
      <c r="N2013" s="6"/>
      <c r="O2013" s="6"/>
      <c r="P2013" s="6"/>
      <c r="Q2013" s="6"/>
      <c r="R2013" s="6"/>
      <c r="S2013" s="6"/>
      <c r="T2013" s="6"/>
      <c r="U2013" s="6"/>
      <c r="V2013" s="6"/>
      <c r="W2013" s="6"/>
      <c r="X2013" s="6"/>
      <c r="Y2013" s="6"/>
      <c r="Z2013" s="6"/>
    </row>
    <row r="2014" spans="1:26" ht="14.25" customHeight="1" x14ac:dyDescent="0.2">
      <c r="A2014" s="6" t="s">
        <v>527</v>
      </c>
      <c r="B2014" s="6" t="s">
        <v>64</v>
      </c>
      <c r="C2014" s="6">
        <v>106</v>
      </c>
      <c r="D2014" s="6">
        <v>3893</v>
      </c>
      <c r="E2014" s="35">
        <v>41135</v>
      </c>
      <c r="F2014" s="35">
        <v>44763</v>
      </c>
      <c r="G2014" s="6">
        <v>3628</v>
      </c>
      <c r="H2014" s="6">
        <v>54</v>
      </c>
      <c r="I2014" s="6"/>
      <c r="J2014" s="6"/>
      <c r="K2014" s="6"/>
      <c r="L2014" s="6"/>
      <c r="M2014" s="6"/>
      <c r="N2014" s="6"/>
      <c r="O2014" s="6"/>
      <c r="P2014" s="6"/>
      <c r="Q2014" s="6"/>
      <c r="R2014" s="6"/>
      <c r="S2014" s="6"/>
      <c r="T2014" s="6"/>
      <c r="U2014" s="6"/>
      <c r="V2014" s="6"/>
      <c r="W2014" s="6"/>
      <c r="X2014" s="6"/>
      <c r="Y2014" s="6"/>
      <c r="Z2014" s="6"/>
    </row>
    <row r="2015" spans="1:26" ht="14.25" customHeight="1" x14ac:dyDescent="0.2">
      <c r="A2015" s="6" t="s">
        <v>1414</v>
      </c>
      <c r="B2015" s="6" t="s">
        <v>64</v>
      </c>
      <c r="C2015" s="6">
        <v>106</v>
      </c>
      <c r="D2015" s="6">
        <v>3880</v>
      </c>
      <c r="E2015" s="35">
        <v>41711</v>
      </c>
      <c r="F2015" s="35">
        <v>44363</v>
      </c>
      <c r="G2015" s="6">
        <v>2652</v>
      </c>
      <c r="H2015" s="6">
        <v>56</v>
      </c>
      <c r="I2015" s="6"/>
      <c r="J2015" s="6"/>
      <c r="K2015" s="6"/>
      <c r="L2015" s="6"/>
      <c r="M2015" s="6"/>
      <c r="N2015" s="6"/>
      <c r="O2015" s="6"/>
      <c r="P2015" s="6"/>
      <c r="Q2015" s="6"/>
      <c r="R2015" s="6"/>
      <c r="S2015" s="6"/>
      <c r="T2015" s="6"/>
      <c r="U2015" s="6"/>
      <c r="V2015" s="6"/>
      <c r="W2015" s="6"/>
      <c r="X2015" s="6"/>
      <c r="Y2015" s="6"/>
      <c r="Z2015" s="6"/>
    </row>
    <row r="2016" spans="1:26" ht="14.25" customHeight="1" x14ac:dyDescent="0.2">
      <c r="A2016" s="6" t="s">
        <v>1689</v>
      </c>
      <c r="B2016" s="6" t="s">
        <v>3297</v>
      </c>
      <c r="C2016" s="6">
        <v>342</v>
      </c>
      <c r="D2016" s="6">
        <v>3679</v>
      </c>
      <c r="E2016" s="35">
        <v>42136</v>
      </c>
      <c r="F2016" s="35">
        <v>44588</v>
      </c>
      <c r="G2016" s="6">
        <v>2452</v>
      </c>
      <c r="H2016" s="6">
        <v>7</v>
      </c>
      <c r="I2016" s="6"/>
      <c r="J2016" s="6"/>
      <c r="K2016" s="6"/>
      <c r="L2016" s="6"/>
      <c r="M2016" s="6"/>
      <c r="N2016" s="6"/>
      <c r="O2016" s="6"/>
      <c r="P2016" s="6"/>
      <c r="Q2016" s="6"/>
      <c r="R2016" s="6"/>
      <c r="S2016" s="6"/>
      <c r="T2016" s="6"/>
      <c r="U2016" s="6"/>
      <c r="V2016" s="6"/>
      <c r="W2016" s="6"/>
      <c r="X2016" s="6"/>
      <c r="Y2016" s="6"/>
      <c r="Z2016" s="6"/>
    </row>
    <row r="2017" spans="1:26" ht="14.25" customHeight="1" x14ac:dyDescent="0.2">
      <c r="A2017" s="6" t="s">
        <v>331</v>
      </c>
      <c r="B2017" s="6" t="s">
        <v>64</v>
      </c>
      <c r="C2017" s="6">
        <v>139</v>
      </c>
      <c r="D2017" s="6">
        <v>3597</v>
      </c>
      <c r="E2017" s="35">
        <v>42790</v>
      </c>
      <c r="F2017" s="35">
        <v>44019</v>
      </c>
      <c r="G2017" s="6">
        <v>1229</v>
      </c>
      <c r="H2017" s="6">
        <v>13</v>
      </c>
      <c r="I2017" s="6"/>
      <c r="J2017" s="6"/>
      <c r="K2017" s="6"/>
      <c r="L2017" s="6"/>
      <c r="M2017" s="6"/>
      <c r="N2017" s="6"/>
      <c r="O2017" s="6"/>
      <c r="P2017" s="6"/>
      <c r="Q2017" s="6"/>
      <c r="R2017" s="6"/>
      <c r="S2017" s="6"/>
      <c r="T2017" s="6"/>
      <c r="U2017" s="6"/>
      <c r="V2017" s="6"/>
      <c r="W2017" s="6"/>
      <c r="X2017" s="6"/>
      <c r="Y2017" s="6"/>
      <c r="Z2017" s="6"/>
    </row>
    <row r="2018" spans="1:26" ht="14.25" customHeight="1" x14ac:dyDescent="0.2">
      <c r="A2018" s="6" t="s">
        <v>1291</v>
      </c>
      <c r="B2018" s="6" t="s">
        <v>64</v>
      </c>
      <c r="C2018" s="6">
        <v>163</v>
      </c>
      <c r="D2018" s="6">
        <v>3575</v>
      </c>
      <c r="E2018" s="35">
        <v>42678</v>
      </c>
      <c r="F2018" s="35">
        <v>43261</v>
      </c>
      <c r="G2018" s="6">
        <v>583</v>
      </c>
      <c r="H2018" s="6">
        <v>5</v>
      </c>
      <c r="I2018" s="6"/>
      <c r="J2018" s="6"/>
      <c r="K2018" s="6"/>
      <c r="L2018" s="6"/>
      <c r="M2018" s="6"/>
      <c r="N2018" s="6"/>
      <c r="O2018" s="6"/>
      <c r="P2018" s="6"/>
      <c r="Q2018" s="6"/>
      <c r="R2018" s="6"/>
      <c r="S2018" s="6"/>
      <c r="T2018" s="6"/>
      <c r="U2018" s="6"/>
      <c r="V2018" s="6"/>
      <c r="W2018" s="6"/>
      <c r="X2018" s="6"/>
      <c r="Y2018" s="6"/>
      <c r="Z2018" s="6"/>
    </row>
    <row r="2019" spans="1:26" ht="14.25" customHeight="1" x14ac:dyDescent="0.2">
      <c r="A2019" s="6" t="s">
        <v>266</v>
      </c>
      <c r="B2019" s="6" t="s">
        <v>64</v>
      </c>
      <c r="C2019" s="6">
        <v>157</v>
      </c>
      <c r="D2019" s="6">
        <v>3529</v>
      </c>
      <c r="E2019" s="35">
        <v>42846</v>
      </c>
      <c r="F2019" s="35">
        <v>44393</v>
      </c>
      <c r="G2019" s="6">
        <v>1547</v>
      </c>
      <c r="H2019" s="6">
        <v>3</v>
      </c>
      <c r="I2019" s="6"/>
      <c r="J2019" s="6"/>
      <c r="K2019" s="6"/>
      <c r="L2019" s="6"/>
      <c r="M2019" s="6"/>
      <c r="N2019" s="6"/>
      <c r="O2019" s="6"/>
      <c r="P2019" s="6"/>
      <c r="Q2019" s="6"/>
      <c r="R2019" s="6"/>
      <c r="S2019" s="6"/>
      <c r="T2019" s="6"/>
      <c r="U2019" s="6"/>
      <c r="V2019" s="6"/>
      <c r="W2019" s="6"/>
      <c r="X2019" s="6"/>
      <c r="Y2019" s="6"/>
      <c r="Z2019" s="6"/>
    </row>
    <row r="2020" spans="1:26" ht="14.25" customHeight="1" x14ac:dyDescent="0.2">
      <c r="A2020" s="6" t="s">
        <v>577</v>
      </c>
      <c r="B2020" s="6" t="s">
        <v>64</v>
      </c>
      <c r="C2020" s="6">
        <v>166</v>
      </c>
      <c r="D2020" s="6">
        <v>3291</v>
      </c>
      <c r="E2020" s="35">
        <v>43315</v>
      </c>
      <c r="F2020" s="35">
        <v>43720</v>
      </c>
      <c r="G2020" s="6">
        <v>405</v>
      </c>
      <c r="H2020" s="6">
        <v>11</v>
      </c>
      <c r="I2020" s="6"/>
      <c r="J2020" s="6"/>
      <c r="K2020" s="6"/>
      <c r="L2020" s="6"/>
      <c r="M2020" s="6"/>
      <c r="N2020" s="6"/>
      <c r="O2020" s="6"/>
      <c r="P2020" s="6"/>
      <c r="Q2020" s="6"/>
      <c r="R2020" s="6"/>
      <c r="S2020" s="6"/>
      <c r="T2020" s="6"/>
      <c r="U2020" s="6"/>
      <c r="V2020" s="6"/>
      <c r="W2020" s="6"/>
      <c r="X2020" s="6"/>
      <c r="Y2020" s="6"/>
      <c r="Z2020" s="6"/>
    </row>
    <row r="2021" spans="1:26" ht="14.25" customHeight="1" x14ac:dyDescent="0.2">
      <c r="A2021" s="6" t="s">
        <v>1330</v>
      </c>
      <c r="B2021" s="6" t="s">
        <v>64</v>
      </c>
      <c r="C2021" s="6">
        <v>117</v>
      </c>
      <c r="D2021" s="6">
        <v>3147</v>
      </c>
      <c r="E2021" s="35">
        <v>43002</v>
      </c>
      <c r="F2021" s="35">
        <v>43590</v>
      </c>
      <c r="G2021" s="6">
        <v>588</v>
      </c>
      <c r="H2021" s="6">
        <v>6</v>
      </c>
      <c r="I2021" s="6"/>
      <c r="J2021" s="6"/>
      <c r="K2021" s="6"/>
      <c r="L2021" s="6"/>
      <c r="M2021" s="6"/>
      <c r="N2021" s="6"/>
      <c r="O2021" s="6"/>
      <c r="P2021" s="6"/>
      <c r="Q2021" s="6"/>
      <c r="R2021" s="6"/>
      <c r="S2021" s="6"/>
      <c r="T2021" s="6"/>
      <c r="U2021" s="6"/>
      <c r="V2021" s="6"/>
      <c r="W2021" s="6"/>
      <c r="X2021" s="6"/>
      <c r="Y2021" s="6"/>
      <c r="Z2021" s="6"/>
    </row>
    <row r="2022" spans="1:26" ht="14.25" customHeight="1" x14ac:dyDescent="0.2">
      <c r="A2022" s="6" t="s">
        <v>3496</v>
      </c>
      <c r="B2022" s="6" t="s">
        <v>3293</v>
      </c>
      <c r="C2022" s="6">
        <v>110</v>
      </c>
      <c r="D2022" s="6">
        <v>3061</v>
      </c>
      <c r="E2022" s="35">
        <v>41911</v>
      </c>
      <c r="F2022" s="35">
        <v>43407</v>
      </c>
      <c r="G2022" s="6">
        <v>1496</v>
      </c>
      <c r="H2022" s="6">
        <v>87</v>
      </c>
      <c r="I2022" s="6"/>
      <c r="J2022" s="6"/>
      <c r="K2022" s="6"/>
      <c r="L2022" s="6"/>
      <c r="M2022" s="6"/>
      <c r="N2022" s="6"/>
      <c r="O2022" s="6"/>
      <c r="P2022" s="6"/>
      <c r="Q2022" s="6"/>
      <c r="R2022" s="6"/>
      <c r="S2022" s="6"/>
      <c r="T2022" s="6"/>
      <c r="U2022" s="6"/>
      <c r="V2022" s="6"/>
      <c r="W2022" s="6"/>
      <c r="X2022" s="6"/>
      <c r="Y2022" s="6"/>
      <c r="Z2022" s="6"/>
    </row>
    <row r="2023" spans="1:26" ht="14.25" customHeight="1" x14ac:dyDescent="0.2">
      <c r="A2023" s="6" t="s">
        <v>1421</v>
      </c>
      <c r="B2023" s="6" t="s">
        <v>64</v>
      </c>
      <c r="C2023" s="6">
        <v>117</v>
      </c>
      <c r="D2023" s="6">
        <v>2971</v>
      </c>
      <c r="E2023" s="35">
        <v>41948</v>
      </c>
      <c r="F2023" s="35">
        <v>44333</v>
      </c>
      <c r="G2023" s="6">
        <v>2385</v>
      </c>
      <c r="H2023" s="6">
        <v>10</v>
      </c>
      <c r="I2023" s="6"/>
      <c r="J2023" s="6"/>
      <c r="K2023" s="6"/>
      <c r="L2023" s="6"/>
      <c r="M2023" s="6"/>
      <c r="N2023" s="6"/>
      <c r="O2023" s="6"/>
      <c r="P2023" s="6"/>
      <c r="Q2023" s="6"/>
      <c r="R2023" s="6"/>
      <c r="S2023" s="6"/>
      <c r="T2023" s="6"/>
      <c r="U2023" s="6"/>
      <c r="V2023" s="6"/>
      <c r="W2023" s="6"/>
      <c r="X2023" s="6"/>
      <c r="Y2023" s="6"/>
      <c r="Z2023" s="6"/>
    </row>
    <row r="2024" spans="1:26" ht="14.25" customHeight="1" x14ac:dyDescent="0.2">
      <c r="A2024" s="6" t="s">
        <v>343</v>
      </c>
      <c r="B2024" s="6" t="s">
        <v>64</v>
      </c>
      <c r="C2024" s="6">
        <v>138</v>
      </c>
      <c r="D2024" s="6">
        <v>2904</v>
      </c>
      <c r="E2024" s="35">
        <v>40097</v>
      </c>
      <c r="F2024" s="35">
        <v>44734</v>
      </c>
      <c r="G2024" s="6">
        <v>4637</v>
      </c>
      <c r="H2024" s="6">
        <v>62</v>
      </c>
      <c r="I2024" s="6"/>
      <c r="J2024" s="6"/>
      <c r="K2024" s="6"/>
      <c r="L2024" s="6"/>
      <c r="M2024" s="6"/>
      <c r="N2024" s="6"/>
      <c r="O2024" s="6"/>
      <c r="P2024" s="6"/>
      <c r="Q2024" s="6"/>
      <c r="R2024" s="6"/>
      <c r="S2024" s="6"/>
      <c r="T2024" s="6"/>
      <c r="U2024" s="6"/>
      <c r="V2024" s="6"/>
      <c r="W2024" s="6"/>
      <c r="X2024" s="6"/>
      <c r="Y2024" s="6"/>
      <c r="Z2024" s="6"/>
    </row>
    <row r="2025" spans="1:26" ht="14.25" customHeight="1" x14ac:dyDescent="0.2">
      <c r="A2025" s="6" t="s">
        <v>842</v>
      </c>
      <c r="B2025" s="6" t="s">
        <v>64</v>
      </c>
      <c r="C2025" s="6">
        <v>194</v>
      </c>
      <c r="D2025" s="6">
        <v>2740</v>
      </c>
      <c r="E2025" s="35">
        <v>43342</v>
      </c>
      <c r="F2025" s="35">
        <v>44617</v>
      </c>
      <c r="G2025" s="6">
        <v>1275</v>
      </c>
      <c r="H2025" s="6">
        <v>45</v>
      </c>
      <c r="I2025" s="6"/>
      <c r="J2025" s="6"/>
      <c r="K2025" s="6"/>
      <c r="L2025" s="6"/>
      <c r="M2025" s="6"/>
      <c r="N2025" s="6"/>
      <c r="O2025" s="6"/>
      <c r="P2025" s="6"/>
      <c r="Q2025" s="6"/>
      <c r="R2025" s="6"/>
      <c r="S2025" s="6"/>
      <c r="T2025" s="6"/>
      <c r="U2025" s="6"/>
      <c r="V2025" s="6"/>
      <c r="W2025" s="6"/>
      <c r="X2025" s="6"/>
      <c r="Y2025" s="6"/>
      <c r="Z2025" s="6"/>
    </row>
    <row r="2026" spans="1:26" ht="14.25" customHeight="1" x14ac:dyDescent="0.2">
      <c r="A2026" s="6" t="s">
        <v>394</v>
      </c>
      <c r="B2026" s="6" t="s">
        <v>64</v>
      </c>
      <c r="C2026" s="6">
        <v>105</v>
      </c>
      <c r="D2026" s="6">
        <v>2580</v>
      </c>
      <c r="E2026" s="35">
        <v>40084</v>
      </c>
      <c r="F2026" s="35">
        <v>44707</v>
      </c>
      <c r="G2026" s="6">
        <v>4623</v>
      </c>
      <c r="H2026" s="6">
        <v>48</v>
      </c>
      <c r="I2026" s="6"/>
      <c r="J2026" s="6"/>
      <c r="K2026" s="6"/>
      <c r="L2026" s="6"/>
      <c r="M2026" s="6"/>
      <c r="N2026" s="6"/>
      <c r="O2026" s="6"/>
      <c r="P2026" s="6"/>
      <c r="Q2026" s="6"/>
      <c r="R2026" s="6"/>
      <c r="S2026" s="6"/>
      <c r="T2026" s="6"/>
      <c r="U2026" s="6"/>
      <c r="V2026" s="6"/>
      <c r="W2026" s="6"/>
      <c r="X2026" s="6"/>
      <c r="Y2026" s="6"/>
      <c r="Z2026" s="6"/>
    </row>
    <row r="2027" spans="1:26" ht="14.25" customHeight="1" x14ac:dyDescent="0.2">
      <c r="A2027" s="6" t="s">
        <v>346</v>
      </c>
      <c r="B2027" s="6" t="s">
        <v>64</v>
      </c>
      <c r="C2027" s="6">
        <v>132</v>
      </c>
      <c r="D2027" s="6">
        <v>1978</v>
      </c>
      <c r="E2027" s="35">
        <v>41214</v>
      </c>
      <c r="F2027" s="35">
        <v>41610</v>
      </c>
      <c r="G2027" s="6">
        <v>396</v>
      </c>
      <c r="H2027" s="6">
        <v>10</v>
      </c>
      <c r="I2027" s="6"/>
      <c r="J2027" s="6"/>
      <c r="K2027" s="6"/>
      <c r="L2027" s="6"/>
      <c r="M2027" s="6"/>
      <c r="N2027" s="6"/>
      <c r="O2027" s="6"/>
      <c r="P2027" s="6"/>
      <c r="Q2027" s="6"/>
      <c r="R2027" s="6"/>
      <c r="S2027" s="6"/>
      <c r="T2027" s="6"/>
      <c r="U2027" s="6"/>
      <c r="V2027" s="6"/>
      <c r="W2027" s="6"/>
      <c r="X2027" s="6"/>
      <c r="Y2027" s="6"/>
      <c r="Z2027" s="6"/>
    </row>
    <row r="2028" spans="1:26" ht="14.25" customHeight="1" x14ac:dyDescent="0.2">
      <c r="A2028" s="6" t="s">
        <v>534</v>
      </c>
      <c r="B2028" s="6" t="s">
        <v>3285</v>
      </c>
      <c r="C2028" s="6">
        <v>157</v>
      </c>
      <c r="D2028" s="6">
        <v>1954</v>
      </c>
      <c r="E2028" s="35">
        <v>41914</v>
      </c>
      <c r="F2028" s="35">
        <v>42575</v>
      </c>
      <c r="G2028" s="6">
        <v>661</v>
      </c>
      <c r="H2028" s="6">
        <v>25</v>
      </c>
      <c r="I2028" s="6"/>
      <c r="J2028" s="6"/>
      <c r="K2028" s="6"/>
      <c r="L2028" s="6"/>
      <c r="M2028" s="6"/>
      <c r="N2028" s="6"/>
      <c r="O2028" s="6"/>
      <c r="P2028" s="6"/>
      <c r="Q2028" s="6"/>
      <c r="R2028" s="6"/>
      <c r="S2028" s="6"/>
      <c r="T2028" s="6"/>
      <c r="U2028" s="6"/>
      <c r="V2028" s="6"/>
      <c r="W2028" s="6"/>
      <c r="X2028" s="6"/>
      <c r="Y2028" s="6"/>
      <c r="Z2028" s="6"/>
    </row>
    <row r="2029" spans="1:26" ht="14.25" customHeight="1" x14ac:dyDescent="0.2">
      <c r="A2029" s="6" t="s">
        <v>767</v>
      </c>
      <c r="B2029" s="6" t="s">
        <v>64</v>
      </c>
      <c r="C2029" s="6">
        <v>102</v>
      </c>
      <c r="D2029" s="6">
        <v>1694</v>
      </c>
      <c r="E2029" s="35">
        <v>42033</v>
      </c>
      <c r="F2029" s="35">
        <v>42472</v>
      </c>
      <c r="G2029" s="6">
        <v>439</v>
      </c>
      <c r="H2029" s="6">
        <v>48</v>
      </c>
      <c r="I2029" s="6"/>
      <c r="J2029" s="6"/>
      <c r="K2029" s="6"/>
      <c r="L2029" s="6"/>
      <c r="M2029" s="6"/>
      <c r="N2029" s="6"/>
      <c r="O2029" s="6"/>
      <c r="P2029" s="6"/>
      <c r="Q2029" s="6"/>
      <c r="R2029" s="6"/>
      <c r="S2029" s="6"/>
      <c r="T2029" s="6"/>
      <c r="U2029" s="6"/>
      <c r="V2029" s="6"/>
      <c r="W2029" s="6"/>
      <c r="X2029" s="6"/>
      <c r="Y2029" s="6"/>
      <c r="Z2029" s="6"/>
    </row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E2:K1000"/>
  <sheetViews>
    <sheetView workbookViewId="0"/>
  </sheetViews>
  <sheetFormatPr defaultColWidth="12.625" defaultRowHeight="15" customHeight="1" x14ac:dyDescent="0.2"/>
  <cols>
    <col min="1" max="6" width="12.625" customWidth="1"/>
  </cols>
  <sheetData>
    <row r="2" spans="5:11" ht="14.25" x14ac:dyDescent="0.2">
      <c r="E2" s="6" t="s">
        <v>1788</v>
      </c>
    </row>
    <row r="3" spans="5:11" ht="14.25" x14ac:dyDescent="0.2">
      <c r="E3" s="6" t="s">
        <v>1839</v>
      </c>
    </row>
    <row r="4" spans="5:11" ht="14.25" x14ac:dyDescent="0.2">
      <c r="E4" s="36" t="s">
        <v>1792</v>
      </c>
      <c r="F4" s="14">
        <v>41.117021601605721</v>
      </c>
      <c r="G4" s="14">
        <v>243.99330347478158</v>
      </c>
      <c r="H4" s="14">
        <v>132.85458902308912</v>
      </c>
      <c r="I4" s="14">
        <v>24.334348300923011</v>
      </c>
      <c r="J4" s="14">
        <v>28.339928447523093</v>
      </c>
      <c r="K4" s="14">
        <v>221.15247199836634</v>
      </c>
    </row>
    <row r="5" spans="5:11" ht="14.25" x14ac:dyDescent="0.2">
      <c r="E5" s="36" t="s">
        <v>1793</v>
      </c>
      <c r="F5" s="14">
        <v>0</v>
      </c>
      <c r="G5" s="14">
        <v>13.428571428571429</v>
      </c>
      <c r="H5" s="14">
        <v>4</v>
      </c>
      <c r="I5" s="14">
        <v>0</v>
      </c>
      <c r="J5" s="14">
        <v>0</v>
      </c>
      <c r="K5" s="14">
        <v>8.5500000000000007</v>
      </c>
    </row>
    <row r="6" spans="5:11" ht="14.25" x14ac:dyDescent="0.2">
      <c r="E6" s="36" t="s">
        <v>1794</v>
      </c>
      <c r="F6" s="14">
        <v>1446.5</v>
      </c>
      <c r="G6" s="14">
        <v>920.95</v>
      </c>
      <c r="H6" s="14">
        <v>1736.5</v>
      </c>
      <c r="I6" s="14">
        <v>498.56521739130437</v>
      </c>
      <c r="J6" s="14">
        <v>1747.8571428571429</v>
      </c>
      <c r="K6" s="14">
        <v>744.76923076923072</v>
      </c>
    </row>
    <row r="7" spans="5:11" ht="14.25" x14ac:dyDescent="0.2">
      <c r="E7" s="36" t="s">
        <v>1795</v>
      </c>
      <c r="F7" s="14">
        <v>1.703211009174312</v>
      </c>
      <c r="G7" s="14">
        <v>154.08552631578948</v>
      </c>
      <c r="H7" s="14">
        <v>63.707581227436826</v>
      </c>
      <c r="I7" s="14">
        <v>1.4208991077556623</v>
      </c>
      <c r="J7" s="14">
        <v>1.8547969307462979</v>
      </c>
      <c r="K7" s="14">
        <v>137.5625</v>
      </c>
    </row>
    <row r="8" spans="5:11" ht="14.25" x14ac:dyDescent="0.2">
      <c r="E8" s="36" t="s">
        <v>1796</v>
      </c>
      <c r="F8" s="14">
        <v>12.419354838709678</v>
      </c>
      <c r="G8" s="14">
        <v>210.85274725274724</v>
      </c>
      <c r="H8" s="14">
        <v>107.17440318302387</v>
      </c>
      <c r="I8" s="14">
        <v>8.790260700440939</v>
      </c>
      <c r="J8" s="14">
        <v>10.276244588744589</v>
      </c>
      <c r="K8" s="14">
        <v>195.9</v>
      </c>
    </row>
    <row r="9" spans="5:11" ht="14.25" x14ac:dyDescent="0.2">
      <c r="E9" s="36" t="s">
        <v>1797</v>
      </c>
      <c r="F9" s="14">
        <v>43.178105263157889</v>
      </c>
      <c r="G9" s="14">
        <v>306.15773809523807</v>
      </c>
      <c r="H9" s="14">
        <v>163.65972222222223</v>
      </c>
      <c r="I9" s="14">
        <v>28.67796886359648</v>
      </c>
      <c r="J9" s="14">
        <v>31.743084422946112</v>
      </c>
      <c r="K9" s="14">
        <v>289.25</v>
      </c>
    </row>
    <row r="10" spans="5:11" ht="14.25" x14ac:dyDescent="0.2">
      <c r="E10" s="36" t="s">
        <v>1798</v>
      </c>
      <c r="F10" s="14">
        <v>41.474894253983578</v>
      </c>
      <c r="G10" s="14">
        <v>152.07221177944859</v>
      </c>
      <c r="H10" s="14">
        <v>99.952140994785395</v>
      </c>
      <c r="I10" s="14">
        <v>27.257069755840817</v>
      </c>
      <c r="J10" s="14">
        <v>29.888287492199815</v>
      </c>
      <c r="K10" s="14">
        <v>151.6875</v>
      </c>
    </row>
    <row r="11" spans="5:11" ht="14.25" x14ac:dyDescent="0.2">
      <c r="E11" s="36" t="s">
        <v>1799</v>
      </c>
      <c r="F11" s="14">
        <v>97.283816461273219</v>
      </c>
      <c r="G11" s="14">
        <v>142.89320481572764</v>
      </c>
      <c r="H11" s="14">
        <v>133.92634993037987</v>
      </c>
      <c r="I11" s="14">
        <v>44.258383673668632</v>
      </c>
      <c r="J11" s="14">
        <v>71.558701964401493</v>
      </c>
      <c r="K11" s="14">
        <v>124.74413471965818</v>
      </c>
    </row>
    <row r="16" spans="5:11" ht="14.25" x14ac:dyDescent="0.2">
      <c r="E16" s="6" t="s">
        <v>3497</v>
      </c>
    </row>
    <row r="17" spans="5:11" ht="14.25" x14ac:dyDescent="0.2">
      <c r="E17" s="6" t="s">
        <v>1839</v>
      </c>
    </row>
    <row r="18" spans="5:11" ht="14.25" x14ac:dyDescent="0.2">
      <c r="E18" s="36" t="s">
        <v>1810</v>
      </c>
      <c r="F18" s="14">
        <v>883.93851325565618</v>
      </c>
      <c r="G18" s="14">
        <v>554.9834155558342</v>
      </c>
      <c r="H18" s="14">
        <v>368.33102742297132</v>
      </c>
      <c r="I18" s="14">
        <v>102.29785126058458</v>
      </c>
      <c r="J18" s="14">
        <v>151.83790437055589</v>
      </c>
      <c r="K18" s="14">
        <v>543.60301731722393</v>
      </c>
    </row>
    <row r="19" spans="5:11" ht="14.25" x14ac:dyDescent="0.2">
      <c r="E19" s="36" t="s">
        <v>1793</v>
      </c>
      <c r="F19" s="14">
        <v>0</v>
      </c>
      <c r="G19" s="14">
        <v>31.875</v>
      </c>
      <c r="H19" s="14">
        <v>9.5</v>
      </c>
      <c r="I19" s="14">
        <v>0</v>
      </c>
      <c r="J19" s="14">
        <v>0</v>
      </c>
      <c r="K19" s="14">
        <v>3.4761904761904763</v>
      </c>
    </row>
    <row r="20" spans="5:11" ht="14.25" x14ac:dyDescent="0.2">
      <c r="E20" s="36" t="s">
        <v>1794</v>
      </c>
      <c r="F20" s="14">
        <v>149352.14285714287</v>
      </c>
      <c r="G20" s="14">
        <v>22580.3</v>
      </c>
      <c r="H20" s="14">
        <v>12498.732142857143</v>
      </c>
      <c r="I20" s="14">
        <v>9375.8666666666668</v>
      </c>
      <c r="J20" s="14">
        <v>16006.325581395349</v>
      </c>
      <c r="K20" s="14">
        <v>11504.75</v>
      </c>
    </row>
    <row r="21" spans="5:11" ht="15.75" customHeight="1" x14ac:dyDescent="0.2">
      <c r="E21" s="36" t="s">
        <v>1795</v>
      </c>
      <c r="F21" s="14">
        <v>0</v>
      </c>
      <c r="G21" s="14">
        <v>199.74551282051283</v>
      </c>
      <c r="H21" s="14">
        <v>120.1651376146789</v>
      </c>
      <c r="I21" s="14">
        <v>5.125</v>
      </c>
      <c r="J21" s="14">
        <v>6.9463407436553215</v>
      </c>
      <c r="K21" s="14">
        <v>220.34281464118283</v>
      </c>
    </row>
    <row r="22" spans="5:11" ht="15.75" customHeight="1" x14ac:dyDescent="0.2">
      <c r="E22" s="36" t="s">
        <v>1796</v>
      </c>
      <c r="F22" s="14">
        <v>20.238095238095237</v>
      </c>
      <c r="G22" s="14">
        <v>348.78345827086457</v>
      </c>
      <c r="H22" s="14">
        <v>203.88888888888889</v>
      </c>
      <c r="I22" s="14">
        <v>28.068614993646761</v>
      </c>
      <c r="J22" s="14">
        <v>45.476428073841866</v>
      </c>
      <c r="K22" s="14">
        <v>357.94843944346417</v>
      </c>
    </row>
    <row r="23" spans="5:11" ht="15.75" customHeight="1" x14ac:dyDescent="0.2">
      <c r="E23" s="36" t="s">
        <v>1797</v>
      </c>
      <c r="F23" s="14">
        <v>154.72727272727275</v>
      </c>
      <c r="G23" s="14">
        <v>533.23595505617982</v>
      </c>
      <c r="H23" s="14">
        <v>333.27825082984555</v>
      </c>
      <c r="I23" s="14">
        <v>90.713032521218452</v>
      </c>
      <c r="J23" s="14">
        <v>126.88098092098691</v>
      </c>
      <c r="K23" s="14">
        <v>511.96774193548384</v>
      </c>
    </row>
    <row r="24" spans="5:11" ht="15.75" customHeight="1" x14ac:dyDescent="0.2">
      <c r="E24" s="36" t="s">
        <v>1798</v>
      </c>
      <c r="F24" s="14">
        <v>154.72727272727275</v>
      </c>
      <c r="G24" s="14">
        <v>333.49044223566699</v>
      </c>
      <c r="H24" s="14">
        <v>213.11311321516666</v>
      </c>
      <c r="I24" s="14">
        <v>85.588032521218452</v>
      </c>
      <c r="J24" s="14">
        <v>119.93464017733159</v>
      </c>
      <c r="K24" s="14">
        <v>291.62492729430102</v>
      </c>
    </row>
    <row r="25" spans="5:11" ht="15.75" customHeight="1" x14ac:dyDescent="0.2">
      <c r="E25" s="36" t="s">
        <v>1799</v>
      </c>
      <c r="F25" s="14">
        <v>9766.9637268524148</v>
      </c>
      <c r="G25" s="14">
        <v>1595.617180055563</v>
      </c>
      <c r="H25" s="14">
        <v>988.3344342053864</v>
      </c>
      <c r="I25" s="14">
        <v>476.305780334237</v>
      </c>
      <c r="J25" s="14">
        <v>791.00711184067552</v>
      </c>
      <c r="K25" s="14">
        <v>1163.7718537522765</v>
      </c>
    </row>
    <row r="26" spans="5:11" ht="15.75" customHeight="1" x14ac:dyDescent="0.2"/>
    <row r="27" spans="5:11" ht="15.75" customHeight="1" x14ac:dyDescent="0.2"/>
    <row r="28" spans="5:11" ht="15.75" customHeight="1" x14ac:dyDescent="0.2"/>
    <row r="29" spans="5:11" ht="15.75" customHeight="1" x14ac:dyDescent="0.2">
      <c r="E29" s="6" t="s">
        <v>3498</v>
      </c>
    </row>
    <row r="30" spans="5:11" ht="15.75" customHeight="1" x14ac:dyDescent="0.2">
      <c r="E30" s="6" t="s">
        <v>1839</v>
      </c>
    </row>
    <row r="31" spans="5:11" ht="15.75" customHeight="1" x14ac:dyDescent="0.2">
      <c r="E31" s="36" t="s">
        <v>1792</v>
      </c>
      <c r="F31" s="14">
        <v>737.1410624862765</v>
      </c>
      <c r="G31" s="14">
        <v>904.94833138167064</v>
      </c>
      <c r="H31" s="14">
        <v>1115.1004970656618</v>
      </c>
      <c r="I31" s="14">
        <v>574.98777698993558</v>
      </c>
      <c r="J31" s="14">
        <v>715.00095562670276</v>
      </c>
      <c r="K31" s="14">
        <v>1009.6079813242129</v>
      </c>
    </row>
    <row r="32" spans="5:11" ht="15.75" customHeight="1" x14ac:dyDescent="0.2">
      <c r="E32" s="36" t="s">
        <v>1793</v>
      </c>
      <c r="F32" s="14">
        <v>0</v>
      </c>
      <c r="G32" s="14">
        <v>172.09090909090909</v>
      </c>
      <c r="H32" s="14">
        <v>77.681274900398407</v>
      </c>
      <c r="I32" s="14">
        <v>0</v>
      </c>
      <c r="J32" s="14">
        <v>0</v>
      </c>
      <c r="K32" s="14">
        <v>15.5</v>
      </c>
    </row>
    <row r="33" spans="5:11" ht="15.75" customHeight="1" x14ac:dyDescent="0.2">
      <c r="E33" s="36" t="s">
        <v>1794</v>
      </c>
      <c r="F33" s="14">
        <v>4077</v>
      </c>
      <c r="G33" s="14">
        <v>4393.3005780346821</v>
      </c>
      <c r="H33" s="14">
        <v>53540.275000000001</v>
      </c>
      <c r="I33" s="14">
        <v>22641.969696969696</v>
      </c>
      <c r="J33" s="14">
        <v>9010.173913043478</v>
      </c>
      <c r="K33" s="14">
        <v>7917.5850202429147</v>
      </c>
    </row>
    <row r="34" spans="5:11" ht="15.75" customHeight="1" x14ac:dyDescent="0.2">
      <c r="E34" s="36" t="s">
        <v>1795</v>
      </c>
      <c r="F34" s="14">
        <v>236.47837837837838</v>
      </c>
      <c r="G34" s="14">
        <v>540.22121212121215</v>
      </c>
      <c r="H34" s="14">
        <v>322.69142666224832</v>
      </c>
      <c r="I34" s="14">
        <v>204.74468085106383</v>
      </c>
      <c r="J34" s="14">
        <v>220.17953667953668</v>
      </c>
      <c r="K34" s="14">
        <v>500.69863013698631</v>
      </c>
    </row>
    <row r="35" spans="5:11" ht="15.75" customHeight="1" x14ac:dyDescent="0.2">
      <c r="E35" s="36" t="s">
        <v>1796</v>
      </c>
      <c r="F35" s="14">
        <v>589.16304347826087</v>
      </c>
      <c r="G35" s="14">
        <v>780.52059925093636</v>
      </c>
      <c r="H35" s="14">
        <v>462.92654432410751</v>
      </c>
      <c r="I35" s="14">
        <v>420.8984962406015</v>
      </c>
      <c r="J35" s="14">
        <v>515.66666666666663</v>
      </c>
      <c r="K35" s="14">
        <v>781.8257261410788</v>
      </c>
    </row>
    <row r="36" spans="5:11" ht="15.75" customHeight="1" x14ac:dyDescent="0.2">
      <c r="E36" s="36" t="s">
        <v>1797</v>
      </c>
      <c r="F36" s="14">
        <v>1059.1441583344749</v>
      </c>
      <c r="G36" s="14">
        <v>1154.3481884057969</v>
      </c>
      <c r="H36" s="14">
        <v>784.61748228064971</v>
      </c>
      <c r="I36" s="14">
        <v>663.69244558491664</v>
      </c>
      <c r="J36" s="14">
        <v>998.23935389133635</v>
      </c>
      <c r="K36" s="14">
        <v>1169.6400000000001</v>
      </c>
    </row>
    <row r="37" spans="5:11" ht="15.75" customHeight="1" x14ac:dyDescent="0.2">
      <c r="E37" s="36" t="s">
        <v>1798</v>
      </c>
      <c r="F37" s="14">
        <v>822.66577995609657</v>
      </c>
      <c r="G37" s="14">
        <v>614.12697628458477</v>
      </c>
      <c r="H37" s="14">
        <v>461.92605561840139</v>
      </c>
      <c r="I37" s="14">
        <v>458.94776473385281</v>
      </c>
      <c r="J37" s="14">
        <v>778.05981721179967</v>
      </c>
      <c r="K37" s="14">
        <v>668.94136986301373</v>
      </c>
    </row>
    <row r="38" spans="5:11" ht="15.75" customHeight="1" x14ac:dyDescent="0.2">
      <c r="E38" s="36" t="s">
        <v>1799</v>
      </c>
      <c r="F38" s="14">
        <v>640.25544995204962</v>
      </c>
      <c r="G38" s="14">
        <v>530.49672581730874</v>
      </c>
      <c r="H38" s="14">
        <v>3609.6139023744622</v>
      </c>
      <c r="I38" s="14">
        <v>1387.2334153956449</v>
      </c>
      <c r="J38" s="14">
        <v>832.54220169647226</v>
      </c>
      <c r="K38" s="14">
        <v>906.17140021838725</v>
      </c>
    </row>
    <row r="39" spans="5:11" ht="15.75" customHeight="1" x14ac:dyDescent="0.2"/>
    <row r="40" spans="5:11" ht="15.75" customHeight="1" x14ac:dyDescent="0.2"/>
    <row r="41" spans="5:11" ht="15.75" customHeight="1" x14ac:dyDescent="0.2">
      <c r="E41" s="6" t="s">
        <v>3499</v>
      </c>
    </row>
    <row r="42" spans="5:11" ht="15.75" customHeight="1" x14ac:dyDescent="0.2">
      <c r="E42" s="6" t="s">
        <v>1839</v>
      </c>
    </row>
    <row r="43" spans="5:11" ht="15.75" customHeight="1" x14ac:dyDescent="0.2">
      <c r="E43" s="36" t="s">
        <v>1792</v>
      </c>
      <c r="F43" s="14">
        <v>777.43361364624354</v>
      </c>
      <c r="G43" s="14">
        <v>1373.1548097850755</v>
      </c>
      <c r="H43" s="14">
        <v>1108.5215669313045</v>
      </c>
      <c r="I43" s="14">
        <v>756.75074971173945</v>
      </c>
      <c r="J43" s="14">
        <v>853.14066361154937</v>
      </c>
      <c r="K43" s="14">
        <v>1114.4602084574251</v>
      </c>
    </row>
    <row r="44" spans="5:11" ht="15.75" customHeight="1" x14ac:dyDescent="0.2">
      <c r="E44" s="36" t="s">
        <v>1793</v>
      </c>
      <c r="F44" s="14">
        <v>0</v>
      </c>
      <c r="G44" s="14">
        <v>170.5185185185185</v>
      </c>
      <c r="H44" s="14">
        <v>77.681274900398407</v>
      </c>
      <c r="I44" s="14">
        <v>0</v>
      </c>
      <c r="J44" s="14">
        <v>0</v>
      </c>
      <c r="K44" s="14">
        <v>15.5</v>
      </c>
    </row>
    <row r="45" spans="5:11" ht="15.75" customHeight="1" x14ac:dyDescent="0.2">
      <c r="E45" s="36" t="s">
        <v>1794</v>
      </c>
      <c r="F45" s="14">
        <v>4200.75</v>
      </c>
      <c r="G45" s="14">
        <v>7763.7941176470586</v>
      </c>
      <c r="H45" s="14">
        <v>53540.275000000001</v>
      </c>
      <c r="I45" s="14">
        <v>22641.969696969696</v>
      </c>
      <c r="J45" s="14">
        <v>9727.2558139534885</v>
      </c>
      <c r="K45" s="14">
        <v>8266.4207188160672</v>
      </c>
    </row>
    <row r="46" spans="5:11" ht="15.75" customHeight="1" x14ac:dyDescent="0.2">
      <c r="E46" s="36" t="s">
        <v>1795</v>
      </c>
      <c r="F46" s="14">
        <v>248.66666666666666</v>
      </c>
      <c r="G46" s="14">
        <v>645.28301886792451</v>
      </c>
      <c r="H46" s="14">
        <v>322.71942504236364</v>
      </c>
      <c r="I46" s="14">
        <v>148.6</v>
      </c>
      <c r="J46" s="14">
        <v>205.29499999999999</v>
      </c>
      <c r="K46" s="14">
        <v>525.0632664437012</v>
      </c>
    </row>
    <row r="47" spans="5:11" ht="15.75" customHeight="1" x14ac:dyDescent="0.2">
      <c r="E47" s="36" t="s">
        <v>1796</v>
      </c>
      <c r="F47" s="14">
        <v>584.77586206896547</v>
      </c>
      <c r="G47" s="14">
        <v>1073.6666666666667</v>
      </c>
      <c r="H47" s="14">
        <v>458.94157909958545</v>
      </c>
      <c r="I47" s="14">
        <v>366.4848484848485</v>
      </c>
      <c r="J47" s="14">
        <v>575.31693989071039</v>
      </c>
      <c r="K47" s="14">
        <v>876.60975609756099</v>
      </c>
    </row>
    <row r="48" spans="5:11" ht="15.75" customHeight="1" x14ac:dyDescent="0.2">
      <c r="E48" s="36" t="s">
        <v>1797</v>
      </c>
      <c r="F48" s="14">
        <v>1109.2764227642276</v>
      </c>
      <c r="G48" s="14">
        <v>1862.075</v>
      </c>
      <c r="H48" s="14">
        <v>779.03092843779234</v>
      </c>
      <c r="I48" s="14">
        <v>689.52173913043475</v>
      </c>
      <c r="J48" s="14">
        <v>1227.5184815184816</v>
      </c>
      <c r="K48" s="14">
        <v>1340.0332884422805</v>
      </c>
    </row>
    <row r="49" spans="5:11" ht="15.75" customHeight="1" x14ac:dyDescent="0.2">
      <c r="E49" s="36" t="s">
        <v>1798</v>
      </c>
      <c r="F49" s="14">
        <v>860.60975609756099</v>
      </c>
      <c r="G49" s="14">
        <v>1216.7919811320755</v>
      </c>
      <c r="H49" s="14">
        <v>456.3115033954287</v>
      </c>
      <c r="I49" s="14">
        <v>540.92173913043473</v>
      </c>
      <c r="J49" s="14">
        <v>1022.2234815184817</v>
      </c>
      <c r="K49" s="14">
        <v>814.97002199857934</v>
      </c>
    </row>
    <row r="50" spans="5:11" ht="15.75" customHeight="1" x14ac:dyDescent="0.2">
      <c r="E50" s="36" t="s">
        <v>1799</v>
      </c>
      <c r="F50" s="14">
        <v>710.57049773064182</v>
      </c>
      <c r="G50" s="14">
        <v>1084.5589967315743</v>
      </c>
      <c r="H50" s="14">
        <v>3605.7049597332261</v>
      </c>
      <c r="I50" s="14">
        <v>2460.2780384318262</v>
      </c>
      <c r="J50" s="14">
        <v>1051.6675565772377</v>
      </c>
      <c r="K50" s="14">
        <v>1064.9888260676823</v>
      </c>
    </row>
    <row r="51" spans="5:11" ht="15.75" customHeight="1" x14ac:dyDescent="0.2"/>
    <row r="52" spans="5:11" ht="15.75" customHeight="1" x14ac:dyDescent="0.2"/>
    <row r="53" spans="5:11" ht="15.75" customHeight="1" x14ac:dyDescent="0.2"/>
    <row r="54" spans="5:11" ht="15.75" customHeight="1" x14ac:dyDescent="0.2"/>
    <row r="55" spans="5:11" ht="15.75" customHeight="1" x14ac:dyDescent="0.2"/>
    <row r="56" spans="5:11" ht="15.75" customHeight="1" x14ac:dyDescent="0.2"/>
    <row r="57" spans="5:11" ht="15.75" customHeight="1" x14ac:dyDescent="0.2"/>
    <row r="58" spans="5:11" ht="15.75" customHeight="1" x14ac:dyDescent="0.2"/>
    <row r="59" spans="5:11" ht="15.75" customHeight="1" x14ac:dyDescent="0.2"/>
    <row r="60" spans="5:11" ht="15.75" customHeight="1" x14ac:dyDescent="0.2"/>
    <row r="61" spans="5:11" ht="15.75" customHeight="1" x14ac:dyDescent="0.2"/>
    <row r="62" spans="5:11" ht="15.75" customHeight="1" x14ac:dyDescent="0.2"/>
    <row r="63" spans="5:11" ht="15.75" customHeight="1" x14ac:dyDescent="0.2"/>
    <row r="64" spans="5:11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U1000"/>
  <sheetViews>
    <sheetView workbookViewId="0">
      <pane ySplit="1" topLeftCell="A2" activePane="bottomLeft" state="frozen"/>
      <selection pane="bottomLeft" activeCell="B3" sqref="B3"/>
    </sheetView>
  </sheetViews>
  <sheetFormatPr defaultColWidth="12.625" defaultRowHeight="15" customHeight="1" x14ac:dyDescent="0.2"/>
  <cols>
    <col min="1" max="6" width="12.625" customWidth="1"/>
  </cols>
  <sheetData>
    <row r="1" spans="1:21" ht="15" customHeight="1" x14ac:dyDescent="0.25">
      <c r="A1" s="37" t="s">
        <v>1787</v>
      </c>
      <c r="B1" s="6" t="s">
        <v>50</v>
      </c>
      <c r="C1" s="6" t="s">
        <v>52</v>
      </c>
      <c r="E1" s="37" t="s">
        <v>1788</v>
      </c>
      <c r="F1" s="38" t="s">
        <v>50</v>
      </c>
      <c r="G1" s="38" t="s">
        <v>52</v>
      </c>
      <c r="H1" s="37"/>
      <c r="I1" s="37" t="s">
        <v>1849</v>
      </c>
      <c r="J1" s="6" t="s">
        <v>50</v>
      </c>
      <c r="K1" s="6" t="s">
        <v>52</v>
      </c>
      <c r="M1" s="37" t="s">
        <v>3500</v>
      </c>
      <c r="N1" s="6" t="s">
        <v>50</v>
      </c>
      <c r="O1" s="6" t="s">
        <v>52</v>
      </c>
    </row>
    <row r="2" spans="1:21" ht="14.25" x14ac:dyDescent="0.2">
      <c r="B2" s="6">
        <v>341</v>
      </c>
      <c r="C2" s="6">
        <v>1</v>
      </c>
      <c r="D2" s="6">
        <f t="shared" ref="D2:D4" si="0">C2/B2</f>
        <v>2.9325513196480938E-3</v>
      </c>
      <c r="F2" s="6" t="e">
        <v>#N/A</v>
      </c>
      <c r="G2" s="6">
        <v>0</v>
      </c>
      <c r="H2" s="6" t="e">
        <f t="shared" ref="H2:H256" si="1">G2/F2</f>
        <v>#N/A</v>
      </c>
      <c r="J2" s="6">
        <v>157</v>
      </c>
      <c r="K2" s="6">
        <v>274174.75728155341</v>
      </c>
      <c r="L2" s="6">
        <f t="shared" ref="L2:L4" si="2">K2/J2</f>
        <v>1746.3360336404676</v>
      </c>
      <c r="N2" s="6">
        <v>157</v>
      </c>
      <c r="O2" s="6">
        <v>274080.76514346438</v>
      </c>
      <c r="P2" s="6">
        <f t="shared" ref="P2:P4" si="3">O2/N2</f>
        <v>1745.7373576016839</v>
      </c>
    </row>
    <row r="3" spans="1:21" ht="14.25" x14ac:dyDescent="0.2">
      <c r="B3" s="6">
        <v>120</v>
      </c>
      <c r="C3" s="6">
        <v>0</v>
      </c>
      <c r="D3" s="6">
        <f t="shared" si="0"/>
        <v>0</v>
      </c>
      <c r="F3" s="6" t="e">
        <v>#N/A</v>
      </c>
      <c r="G3" s="6">
        <v>0</v>
      </c>
      <c r="H3" s="6" t="e">
        <f t="shared" si="1"/>
        <v>#N/A</v>
      </c>
      <c r="J3" s="6">
        <v>1151</v>
      </c>
      <c r="K3" s="6">
        <v>26354883.720930234</v>
      </c>
      <c r="L3" s="6">
        <f t="shared" si="2"/>
        <v>22897.379427393775</v>
      </c>
      <c r="N3" s="6">
        <v>1151</v>
      </c>
      <c r="O3" s="6">
        <v>26233513.513513513</v>
      </c>
      <c r="P3" s="6">
        <f t="shared" si="3"/>
        <v>22791.931810176815</v>
      </c>
      <c r="R3" s="6" t="s">
        <v>3501</v>
      </c>
      <c r="S3" s="6" t="s">
        <v>3502</v>
      </c>
      <c r="T3" s="6" t="s">
        <v>3503</v>
      </c>
      <c r="U3" s="6" t="s">
        <v>3504</v>
      </c>
    </row>
    <row r="4" spans="1:21" ht="14.25" x14ac:dyDescent="0.2">
      <c r="B4" s="6">
        <v>425</v>
      </c>
      <c r="C4" s="6">
        <v>2438.7755102040815</v>
      </c>
      <c r="D4" s="6">
        <f t="shared" si="0"/>
        <v>5.7382953181272507</v>
      </c>
      <c r="F4" s="6" t="e">
        <v>#N/A</v>
      </c>
      <c r="G4" s="6">
        <v>2052.7306967984932</v>
      </c>
      <c r="H4" s="6" t="e">
        <f t="shared" si="1"/>
        <v>#N/A</v>
      </c>
      <c r="J4" s="6">
        <v>135</v>
      </c>
      <c r="K4" s="6">
        <v>79744.136460554379</v>
      </c>
      <c r="L4" s="6">
        <f t="shared" si="2"/>
        <v>590.69730711521765</v>
      </c>
      <c r="N4" s="6">
        <v>135</v>
      </c>
      <c r="O4" s="6">
        <v>79795.918367346938</v>
      </c>
      <c r="P4" s="6">
        <f t="shared" si="3"/>
        <v>591.08087679516245</v>
      </c>
      <c r="Q4" s="6" t="s">
        <v>3501</v>
      </c>
      <c r="R4" s="6" t="s">
        <v>3266</v>
      </c>
      <c r="S4" s="6">
        <v>0</v>
      </c>
      <c r="T4" s="6">
        <v>0</v>
      </c>
      <c r="U4" s="6">
        <v>0</v>
      </c>
    </row>
    <row r="5" spans="1:21" ht="14.25" x14ac:dyDescent="0.2">
      <c r="F5" s="6">
        <v>181</v>
      </c>
      <c r="G5" s="6">
        <v>39898.477157360401</v>
      </c>
      <c r="H5" s="6">
        <f t="shared" si="1"/>
        <v>220.43357545502985</v>
      </c>
      <c r="Q5" s="6" t="s">
        <v>3502</v>
      </c>
      <c r="R5" s="6">
        <v>0</v>
      </c>
      <c r="S5" s="6">
        <v>0</v>
      </c>
      <c r="T5" s="6">
        <v>0</v>
      </c>
      <c r="U5" s="6">
        <v>0</v>
      </c>
    </row>
    <row r="6" spans="1:21" ht="14.25" x14ac:dyDescent="0.2">
      <c r="F6" s="6">
        <v>121</v>
      </c>
      <c r="G6" s="6">
        <v>23424.657534246577</v>
      </c>
      <c r="H6" s="6">
        <f t="shared" si="1"/>
        <v>193.59221102683122</v>
      </c>
      <c r="Q6" s="6" t="s">
        <v>3503</v>
      </c>
      <c r="R6" s="6">
        <v>0</v>
      </c>
      <c r="T6" s="6" t="s">
        <v>3266</v>
      </c>
      <c r="U6" s="6">
        <v>0.97670000000000001</v>
      </c>
    </row>
    <row r="7" spans="1:21" ht="14.25" x14ac:dyDescent="0.2">
      <c r="F7" s="6">
        <v>199</v>
      </c>
      <c r="G7" s="6">
        <v>37742.987606001305</v>
      </c>
      <c r="H7" s="6">
        <f t="shared" si="1"/>
        <v>189.66325430151409</v>
      </c>
      <c r="Q7" s="6" t="s">
        <v>3504</v>
      </c>
      <c r="R7" s="6">
        <v>0</v>
      </c>
      <c r="S7" s="6">
        <v>0</v>
      </c>
      <c r="T7" s="6">
        <v>0.97670000000000001</v>
      </c>
      <c r="U7" s="6" t="s">
        <v>3266</v>
      </c>
    </row>
    <row r="8" spans="1:21" ht="14.25" x14ac:dyDescent="0.2">
      <c r="B8" s="6">
        <v>267</v>
      </c>
      <c r="C8" s="6">
        <v>16367.16224951519</v>
      </c>
      <c r="D8" s="6">
        <f t="shared" ref="D8:D9" si="4">C8/B8</f>
        <v>61.300233144251649</v>
      </c>
      <c r="F8" s="6">
        <v>181</v>
      </c>
      <c r="G8" s="6">
        <v>33704.10135280223</v>
      </c>
      <c r="H8" s="6">
        <f t="shared" si="1"/>
        <v>186.21050471161453</v>
      </c>
      <c r="J8" s="6">
        <v>979</v>
      </c>
      <c r="K8" s="6">
        <v>487612.55115961796</v>
      </c>
      <c r="L8" s="6">
        <f>K8/J8</f>
        <v>498.07206451442079</v>
      </c>
      <c r="N8" s="6">
        <v>979</v>
      </c>
      <c r="O8" s="6">
        <v>487871.75989085948</v>
      </c>
      <c r="P8" s="6">
        <f>O8/N8</f>
        <v>498.33683339209347</v>
      </c>
    </row>
    <row r="9" spans="1:21" ht="14.25" x14ac:dyDescent="0.2">
      <c r="B9" s="6">
        <v>1412</v>
      </c>
      <c r="C9" s="6">
        <v>115486.13431339792</v>
      </c>
      <c r="D9" s="6">
        <f t="shared" si="4"/>
        <v>81.789046964162836</v>
      </c>
      <c r="F9" s="6">
        <v>107</v>
      </c>
      <c r="G9" s="6">
        <v>19555.555555555558</v>
      </c>
      <c r="H9" s="6">
        <f t="shared" si="1"/>
        <v>182.76220145379025</v>
      </c>
    </row>
    <row r="10" spans="1:21" ht="14.25" x14ac:dyDescent="0.2">
      <c r="F10" s="6">
        <v>295</v>
      </c>
      <c r="G10" s="6">
        <v>48797.406807131279</v>
      </c>
      <c r="H10" s="6">
        <f t="shared" si="1"/>
        <v>165.41493832925858</v>
      </c>
    </row>
    <row r="11" spans="1:21" ht="14.25" x14ac:dyDescent="0.2">
      <c r="B11" s="6">
        <v>306</v>
      </c>
      <c r="C11" s="6">
        <v>5990.5937683715465</v>
      </c>
      <c r="D11" s="6">
        <f t="shared" ref="D11:D16" si="5">C11/B11</f>
        <v>19.577103818207668</v>
      </c>
      <c r="F11" s="6">
        <v>123</v>
      </c>
      <c r="G11" s="6">
        <v>18237.774030354132</v>
      </c>
      <c r="H11" s="6">
        <f t="shared" si="1"/>
        <v>148.27458561263524</v>
      </c>
      <c r="J11" s="6">
        <v>112</v>
      </c>
      <c r="K11" s="6">
        <v>562500</v>
      </c>
      <c r="L11" s="6">
        <f t="shared" ref="L11:L15" si="6">K11/J11</f>
        <v>5022.3214285714284</v>
      </c>
      <c r="N11" s="6">
        <v>112</v>
      </c>
      <c r="O11" s="6">
        <v>585769.23076923075</v>
      </c>
      <c r="P11" s="6">
        <f t="shared" ref="P11:P15" si="7">O11/N11</f>
        <v>5230.0824175824173</v>
      </c>
    </row>
    <row r="12" spans="1:21" ht="14.25" x14ac:dyDescent="0.2">
      <c r="B12" s="6">
        <v>125</v>
      </c>
      <c r="C12" s="6">
        <v>12106.382978723404</v>
      </c>
      <c r="D12" s="6">
        <f t="shared" si="5"/>
        <v>96.851063829787236</v>
      </c>
      <c r="F12" s="6">
        <v>130</v>
      </c>
      <c r="G12" s="6">
        <v>19028.191611276645</v>
      </c>
      <c r="H12" s="6">
        <f t="shared" si="1"/>
        <v>146.37070470212802</v>
      </c>
      <c r="J12" s="6">
        <v>422</v>
      </c>
      <c r="K12" s="6">
        <v>273795.56259904912</v>
      </c>
      <c r="L12" s="6">
        <f t="shared" si="6"/>
        <v>648.80465070864716</v>
      </c>
      <c r="N12" s="6">
        <v>422</v>
      </c>
      <c r="O12" s="6">
        <v>273826.31778536219</v>
      </c>
      <c r="P12" s="6">
        <f t="shared" si="7"/>
        <v>648.87753029706676</v>
      </c>
    </row>
    <row r="13" spans="1:21" ht="14.25" x14ac:dyDescent="0.2">
      <c r="B13" s="6">
        <v>3713</v>
      </c>
      <c r="C13" s="6">
        <v>302192.98245614034</v>
      </c>
      <c r="D13" s="6">
        <f t="shared" si="5"/>
        <v>81.387821830363677</v>
      </c>
      <c r="F13" s="6">
        <v>249</v>
      </c>
      <c r="G13" s="6">
        <v>34827.089337175792</v>
      </c>
      <c r="H13" s="6">
        <f t="shared" si="1"/>
        <v>139.86782866335659</v>
      </c>
      <c r="J13" s="6">
        <v>240</v>
      </c>
      <c r="K13" s="6">
        <v>82531.645569620247</v>
      </c>
      <c r="L13" s="6">
        <f t="shared" si="6"/>
        <v>343.88185654008436</v>
      </c>
      <c r="N13" s="6">
        <v>240</v>
      </c>
      <c r="O13" s="6">
        <v>82531.645569620247</v>
      </c>
      <c r="P13" s="6">
        <f t="shared" si="7"/>
        <v>343.88185654008436</v>
      </c>
    </row>
    <row r="14" spans="1:21" ht="14.25" x14ac:dyDescent="0.2">
      <c r="B14" s="6">
        <v>610</v>
      </c>
      <c r="C14" s="6">
        <v>224473.14751869475</v>
      </c>
      <c r="D14" s="6">
        <f t="shared" si="5"/>
        <v>367.98876642408976</v>
      </c>
      <c r="F14" s="6">
        <v>283</v>
      </c>
      <c r="G14" s="6">
        <v>39575.993196452437</v>
      </c>
      <c r="H14" s="6">
        <f t="shared" si="1"/>
        <v>139.84449892739377</v>
      </c>
      <c r="J14" s="6">
        <v>115</v>
      </c>
      <c r="K14" s="6">
        <v>233464.0522875817</v>
      </c>
      <c r="L14" s="6">
        <f t="shared" si="6"/>
        <v>2030.1221938050583</v>
      </c>
      <c r="N14" s="6">
        <v>115</v>
      </c>
      <c r="O14" s="6">
        <v>234590.16393442621</v>
      </c>
      <c r="P14" s="6">
        <f t="shared" si="7"/>
        <v>2039.9144689950106</v>
      </c>
    </row>
    <row r="15" spans="1:21" ht="14.25" x14ac:dyDescent="0.2">
      <c r="B15" s="6">
        <v>507</v>
      </c>
      <c r="C15" s="6">
        <v>5000</v>
      </c>
      <c r="D15" s="6">
        <f t="shared" si="5"/>
        <v>9.8619329388560164</v>
      </c>
      <c r="F15" s="6">
        <v>271</v>
      </c>
      <c r="G15" s="6">
        <v>34009.578544061304</v>
      </c>
      <c r="H15" s="6">
        <f t="shared" si="1"/>
        <v>125.49659979358415</v>
      </c>
      <c r="J15" s="6">
        <v>195</v>
      </c>
      <c r="K15" s="6">
        <v>479939.5161290323</v>
      </c>
      <c r="L15" s="6">
        <f t="shared" si="6"/>
        <v>2461.2282878411911</v>
      </c>
      <c r="N15" s="6">
        <v>195</v>
      </c>
      <c r="O15" s="6">
        <v>480128.20512820513</v>
      </c>
      <c r="P15" s="6">
        <f t="shared" si="7"/>
        <v>2462.1959237343854</v>
      </c>
    </row>
    <row r="16" spans="1:21" ht="14.25" x14ac:dyDescent="0.2">
      <c r="B16" s="6">
        <v>235</v>
      </c>
      <c r="C16" s="6">
        <v>4232.0642320642319</v>
      </c>
      <c r="D16" s="6">
        <f t="shared" si="5"/>
        <v>18.008783966230773</v>
      </c>
      <c r="F16" s="6">
        <v>108</v>
      </c>
      <c r="G16" s="6">
        <v>13427.21411605022</v>
      </c>
      <c r="H16" s="6">
        <f t="shared" si="1"/>
        <v>124.32605663009463</v>
      </c>
    </row>
    <row r="17" spans="2:16" ht="14.25" x14ac:dyDescent="0.2">
      <c r="F17" s="6">
        <v>208</v>
      </c>
      <c r="G17" s="6">
        <v>25706.106870229007</v>
      </c>
      <c r="H17" s="6">
        <f t="shared" si="1"/>
        <v>123.58705226071638</v>
      </c>
    </row>
    <row r="18" spans="2:16" ht="14.25" x14ac:dyDescent="0.2">
      <c r="F18" s="6">
        <v>293</v>
      </c>
      <c r="G18" s="6">
        <v>36147.596479350032</v>
      </c>
      <c r="H18" s="6">
        <f t="shared" si="1"/>
        <v>123.37063644829362</v>
      </c>
    </row>
    <row r="19" spans="2:16" ht="14.25" x14ac:dyDescent="0.2">
      <c r="F19" s="6">
        <v>319</v>
      </c>
      <c r="G19" s="6">
        <v>37852.577758841078</v>
      </c>
      <c r="H19" s="6">
        <f t="shared" si="1"/>
        <v>118.66011836627297</v>
      </c>
    </row>
    <row r="20" spans="2:16" ht="14.25" x14ac:dyDescent="0.2">
      <c r="B20" s="6">
        <v>176</v>
      </c>
      <c r="C20" s="6">
        <v>94579.945799457986</v>
      </c>
      <c r="D20" s="6">
        <f>C20/B20</f>
        <v>537.38605567873856</v>
      </c>
      <c r="F20" s="6">
        <v>370</v>
      </c>
      <c r="G20" s="6">
        <v>40575.952670958759</v>
      </c>
      <c r="H20" s="6">
        <f t="shared" si="1"/>
        <v>109.66473694853718</v>
      </c>
      <c r="J20" s="6">
        <v>176</v>
      </c>
      <c r="K20" s="6">
        <v>88647.380766223607</v>
      </c>
      <c r="L20" s="6">
        <f>K20/J20</f>
        <v>503.6782998080887</v>
      </c>
      <c r="N20" s="6">
        <v>176</v>
      </c>
      <c r="O20" s="6">
        <v>88656.036446469239</v>
      </c>
      <c r="P20" s="6">
        <f>O20/N20</f>
        <v>503.72747980948429</v>
      </c>
    </row>
    <row r="21" spans="2:16" ht="15.75" customHeight="1" x14ac:dyDescent="0.2">
      <c r="F21" s="6">
        <v>476</v>
      </c>
      <c r="G21" s="6">
        <v>51827.411167512691</v>
      </c>
      <c r="H21" s="6">
        <f t="shared" si="1"/>
        <v>108.8811158981359</v>
      </c>
    </row>
    <row r="22" spans="2:16" ht="15.75" customHeight="1" x14ac:dyDescent="0.2">
      <c r="B22" s="6">
        <v>245</v>
      </c>
      <c r="C22" s="6">
        <v>17618.825722273996</v>
      </c>
      <c r="D22" s="6">
        <f t="shared" ref="D22:D24" si="8">C22/B22</f>
        <v>71.91357437662856</v>
      </c>
      <c r="F22" s="6">
        <v>1303</v>
      </c>
      <c r="G22" s="6">
        <v>137512.19512195123</v>
      </c>
      <c r="H22" s="6">
        <f t="shared" si="1"/>
        <v>105.5350691649664</v>
      </c>
      <c r="J22" s="6">
        <v>495</v>
      </c>
      <c r="K22" s="6">
        <v>1339749.478079332</v>
      </c>
      <c r="L22" s="6">
        <f>K22/J22</f>
        <v>2706.5646021804687</v>
      </c>
      <c r="N22" s="6">
        <v>495</v>
      </c>
      <c r="O22" s="6">
        <v>1339666.6666666665</v>
      </c>
      <c r="P22" s="6">
        <f>O22/N22</f>
        <v>2706.3973063973062</v>
      </c>
    </row>
    <row r="23" spans="2:16" ht="15.75" customHeight="1" x14ac:dyDescent="0.2">
      <c r="B23" s="6">
        <v>362</v>
      </c>
      <c r="C23" s="6">
        <v>34736.84210526316</v>
      </c>
      <c r="D23" s="6">
        <f t="shared" si="8"/>
        <v>95.95812736260541</v>
      </c>
      <c r="F23" s="6">
        <v>245</v>
      </c>
      <c r="G23" s="6">
        <v>25630.306988896144</v>
      </c>
      <c r="H23" s="6">
        <f t="shared" si="1"/>
        <v>104.61349791386181</v>
      </c>
    </row>
    <row r="24" spans="2:16" ht="15.75" customHeight="1" x14ac:dyDescent="0.2">
      <c r="B24" s="6">
        <v>180</v>
      </c>
      <c r="C24" s="6">
        <v>25196.059113300496</v>
      </c>
      <c r="D24" s="6">
        <f t="shared" si="8"/>
        <v>139.97810618500276</v>
      </c>
      <c r="F24" s="6">
        <v>452</v>
      </c>
      <c r="G24" s="6">
        <v>46664.684898929845</v>
      </c>
      <c r="H24" s="6">
        <f t="shared" si="1"/>
        <v>103.24045331621647</v>
      </c>
      <c r="J24" s="6">
        <v>144</v>
      </c>
      <c r="K24" s="6">
        <v>150572.13930348257</v>
      </c>
      <c r="L24" s="6">
        <f>K24/J24</f>
        <v>1045.6398562741845</v>
      </c>
      <c r="N24" s="6">
        <v>144</v>
      </c>
      <c r="O24" s="6">
        <v>150572.13930348257</v>
      </c>
      <c r="P24" s="6">
        <f>O24/N24</f>
        <v>1045.6398562741845</v>
      </c>
    </row>
    <row r="25" spans="2:16" ht="15.75" customHeight="1" x14ac:dyDescent="0.2">
      <c r="F25" s="6">
        <v>3247</v>
      </c>
      <c r="G25" s="6">
        <v>330116.36636636633</v>
      </c>
      <c r="H25" s="6">
        <f t="shared" si="1"/>
        <v>101.66811406417196</v>
      </c>
    </row>
    <row r="26" spans="2:16" ht="15.75" customHeight="1" x14ac:dyDescent="0.2">
      <c r="B26" s="6">
        <v>117</v>
      </c>
      <c r="C26" s="6">
        <v>5132.0966835300733</v>
      </c>
      <c r="D26" s="6">
        <f>C26/B26</f>
        <v>43.864074218205758</v>
      </c>
      <c r="F26" s="6">
        <v>609</v>
      </c>
      <c r="G26" s="6">
        <v>61680.211296221045</v>
      </c>
      <c r="H26" s="6">
        <f t="shared" si="1"/>
        <v>101.28113513336788</v>
      </c>
      <c r="J26" s="6">
        <v>506</v>
      </c>
      <c r="K26" s="6">
        <v>664956.42701525055</v>
      </c>
      <c r="L26" s="6">
        <f>K26/J26</f>
        <v>1314.1431363937759</v>
      </c>
      <c r="N26" s="6">
        <v>506</v>
      </c>
      <c r="O26" s="6">
        <v>664513.66120218579</v>
      </c>
      <c r="P26" s="6">
        <f>O26/N26</f>
        <v>1313.2681051426596</v>
      </c>
    </row>
    <row r="27" spans="2:16" ht="15.75" customHeight="1" x14ac:dyDescent="0.2">
      <c r="F27" s="6">
        <v>224</v>
      </c>
      <c r="G27" s="6">
        <v>22256.765824200404</v>
      </c>
      <c r="H27" s="6">
        <f t="shared" si="1"/>
        <v>99.360561715180367</v>
      </c>
    </row>
    <row r="28" spans="2:16" ht="15.75" customHeight="1" x14ac:dyDescent="0.2">
      <c r="B28" s="6">
        <v>169</v>
      </c>
      <c r="C28" s="6">
        <v>30033.840947546531</v>
      </c>
      <c r="D28" s="6">
        <f t="shared" ref="D28:D33" si="9">C28/B28</f>
        <v>177.71503519258303</v>
      </c>
      <c r="F28" s="6">
        <v>322</v>
      </c>
      <c r="G28" s="6">
        <v>31788.079470198674</v>
      </c>
      <c r="H28" s="6">
        <f t="shared" si="1"/>
        <v>98.720743696269182</v>
      </c>
    </row>
    <row r="29" spans="2:16" ht="15.75" customHeight="1" x14ac:dyDescent="0.2">
      <c r="B29" s="6">
        <v>2779</v>
      </c>
      <c r="C29" s="6">
        <v>15785.288270377734</v>
      </c>
      <c r="D29" s="6">
        <f t="shared" si="9"/>
        <v>5.6802044873615456</v>
      </c>
      <c r="F29" s="6">
        <v>590</v>
      </c>
      <c r="G29" s="6">
        <v>56599.799398194584</v>
      </c>
      <c r="H29" s="6">
        <f t="shared" si="1"/>
        <v>95.931863386770488</v>
      </c>
      <c r="J29" s="6">
        <v>1154</v>
      </c>
      <c r="K29" s="6">
        <v>1745849.4208494208</v>
      </c>
      <c r="L29" s="6">
        <f>K29/J29</f>
        <v>1512.8677823651826</v>
      </c>
      <c r="N29" s="6">
        <v>1154</v>
      </c>
      <c r="O29" s="6">
        <v>1747656.652360515</v>
      </c>
      <c r="P29" s="6">
        <f>O29/N29</f>
        <v>1514.4338408669973</v>
      </c>
    </row>
    <row r="30" spans="2:16" ht="15.75" customHeight="1" x14ac:dyDescent="0.2">
      <c r="B30" s="6">
        <v>1923</v>
      </c>
      <c r="C30" s="6">
        <v>45000</v>
      </c>
      <c r="D30" s="6">
        <f t="shared" si="9"/>
        <v>23.400936037441497</v>
      </c>
      <c r="F30" s="6">
        <v>107</v>
      </c>
      <c r="G30" s="6">
        <v>10198.675496688742</v>
      </c>
      <c r="H30" s="6">
        <f t="shared" si="1"/>
        <v>95.314724268119079</v>
      </c>
    </row>
    <row r="31" spans="2:16" ht="15.75" customHeight="1" x14ac:dyDescent="0.2">
      <c r="B31" s="6">
        <v>1769</v>
      </c>
      <c r="C31" s="6">
        <v>12802.850356294537</v>
      </c>
      <c r="D31" s="6">
        <f t="shared" si="9"/>
        <v>7.2373376802117226</v>
      </c>
      <c r="F31" s="6">
        <v>140</v>
      </c>
      <c r="G31" s="6">
        <v>12977.077363896849</v>
      </c>
      <c r="H31" s="6">
        <f t="shared" si="1"/>
        <v>92.693409742120352</v>
      </c>
      <c r="J31" s="6">
        <v>109</v>
      </c>
      <c r="K31" s="6">
        <v>259906.54205607477</v>
      </c>
      <c r="L31" s="6">
        <f>K31/J31</f>
        <v>2384.4636885878422</v>
      </c>
      <c r="N31" s="6">
        <v>109</v>
      </c>
      <c r="O31" s="6">
        <v>259965.67505720822</v>
      </c>
      <c r="P31" s="6">
        <f>O31/N31</f>
        <v>2385.0061931853966</v>
      </c>
    </row>
    <row r="32" spans="2:16" ht="15.75" customHeight="1" x14ac:dyDescent="0.2">
      <c r="B32" s="6">
        <v>587</v>
      </c>
      <c r="C32" s="6">
        <v>82812.5</v>
      </c>
      <c r="D32" s="6">
        <f t="shared" si="9"/>
        <v>141.07751277683136</v>
      </c>
      <c r="F32" s="6">
        <v>354</v>
      </c>
      <c r="G32" s="6">
        <v>32315.914489311166</v>
      </c>
      <c r="H32" s="6">
        <f t="shared" si="1"/>
        <v>91.287894037602157</v>
      </c>
    </row>
    <row r="33" spans="2:16" ht="15.75" customHeight="1" x14ac:dyDescent="0.2">
      <c r="B33" s="6">
        <v>404</v>
      </c>
      <c r="C33" s="6">
        <v>1689.655172413793</v>
      </c>
      <c r="D33" s="6">
        <f t="shared" si="9"/>
        <v>4.1823147832024583</v>
      </c>
      <c r="F33" s="6">
        <v>264</v>
      </c>
      <c r="G33" s="6">
        <v>23997.087732071352</v>
      </c>
      <c r="H33" s="6">
        <f t="shared" si="1"/>
        <v>90.898059591179361</v>
      </c>
    </row>
    <row r="34" spans="2:16" ht="15.75" customHeight="1" x14ac:dyDescent="0.2">
      <c r="F34" s="6">
        <v>502</v>
      </c>
      <c r="G34" s="6">
        <v>45468.75</v>
      </c>
      <c r="H34" s="6">
        <f t="shared" si="1"/>
        <v>90.575199203187253</v>
      </c>
    </row>
    <row r="35" spans="2:16" ht="15.75" customHeight="1" x14ac:dyDescent="0.2">
      <c r="B35" s="6">
        <v>416</v>
      </c>
      <c r="C35" s="6">
        <v>99512.987012987011</v>
      </c>
      <c r="D35" s="6">
        <f t="shared" ref="D35:D37" si="10">C35/B35</f>
        <v>239.21391108891109</v>
      </c>
      <c r="F35" s="6">
        <v>104</v>
      </c>
      <c r="G35" s="6">
        <v>9363.226319978774</v>
      </c>
      <c r="H35" s="6">
        <f t="shared" si="1"/>
        <v>90.031022307488215</v>
      </c>
      <c r="J35" s="6">
        <v>169</v>
      </c>
      <c r="K35" s="6">
        <v>10437.67840152236</v>
      </c>
      <c r="L35" s="6">
        <f t="shared" ref="L35:L37" si="11">K35/J35</f>
        <v>61.761410659895624</v>
      </c>
      <c r="N35" s="6">
        <v>169</v>
      </c>
      <c r="O35" s="6">
        <v>10444.04973357016</v>
      </c>
      <c r="P35" s="6">
        <f t="shared" ref="P35:P37" si="12">O35/N35</f>
        <v>61.799110849527572</v>
      </c>
    </row>
    <row r="36" spans="2:16" ht="15.75" customHeight="1" x14ac:dyDescent="0.2">
      <c r="B36" s="6">
        <v>445</v>
      </c>
      <c r="C36" s="6">
        <v>22248.852626211115</v>
      </c>
      <c r="D36" s="6">
        <f t="shared" si="10"/>
        <v>49.99742163193509</v>
      </c>
      <c r="F36" s="6">
        <v>327</v>
      </c>
      <c r="G36" s="6">
        <v>29417.488157726282</v>
      </c>
      <c r="H36" s="6">
        <f t="shared" si="1"/>
        <v>89.961737485401471</v>
      </c>
      <c r="J36" s="6">
        <v>194</v>
      </c>
      <c r="K36" s="6">
        <v>57902.937151279082</v>
      </c>
      <c r="L36" s="6">
        <f t="shared" si="11"/>
        <v>298.4687482024695</v>
      </c>
      <c r="N36" s="6">
        <v>194</v>
      </c>
      <c r="O36" s="6">
        <v>57915.234822451319</v>
      </c>
      <c r="P36" s="6">
        <f t="shared" si="12"/>
        <v>298.53213826005833</v>
      </c>
    </row>
    <row r="37" spans="2:16" ht="15.75" customHeight="1" x14ac:dyDescent="0.2">
      <c r="B37" s="6">
        <v>1122</v>
      </c>
      <c r="C37" s="6">
        <v>59606.287196703801</v>
      </c>
      <c r="D37" s="6">
        <f t="shared" si="10"/>
        <v>53.125033152142421</v>
      </c>
      <c r="F37" s="6">
        <v>1869</v>
      </c>
      <c r="G37" s="6">
        <v>166971.75732217572</v>
      </c>
      <c r="H37" s="6">
        <f t="shared" si="1"/>
        <v>89.337483853491563</v>
      </c>
      <c r="J37" s="6">
        <v>2715</v>
      </c>
      <c r="K37" s="6">
        <v>2611979.1666666665</v>
      </c>
      <c r="L37" s="6">
        <f t="shared" si="11"/>
        <v>962.05494168201346</v>
      </c>
      <c r="N37" s="6">
        <v>2715</v>
      </c>
      <c r="O37" s="6">
        <v>2613479.6238244516</v>
      </c>
      <c r="P37" s="6">
        <f t="shared" si="12"/>
        <v>962.60759625210005</v>
      </c>
    </row>
    <row r="38" spans="2:16" ht="15.75" customHeight="1" x14ac:dyDescent="0.2">
      <c r="F38" s="6">
        <v>897</v>
      </c>
      <c r="G38" s="6">
        <v>76924.277907884476</v>
      </c>
      <c r="H38" s="6">
        <f t="shared" si="1"/>
        <v>85.757277489280355</v>
      </c>
    </row>
    <row r="39" spans="2:16" ht="15.75" customHeight="1" x14ac:dyDescent="0.2">
      <c r="B39" s="6">
        <v>785</v>
      </c>
      <c r="C39" s="6">
        <v>80493.292946776288</v>
      </c>
      <c r="D39" s="6">
        <f t="shared" ref="D39:D41" si="13">C39/B39</f>
        <v>102.53922668379145</v>
      </c>
      <c r="F39" s="6">
        <v>253</v>
      </c>
      <c r="G39" s="6">
        <v>21438.67924528302</v>
      </c>
      <c r="H39" s="6">
        <f t="shared" si="1"/>
        <v>84.737862629577151</v>
      </c>
      <c r="J39" s="6">
        <v>227</v>
      </c>
      <c r="K39" s="6">
        <v>575730.41709053912</v>
      </c>
      <c r="L39" s="6">
        <f t="shared" ref="L39:L41" si="14">K39/J39</f>
        <v>2536.2573440111855</v>
      </c>
      <c r="N39" s="6">
        <v>227</v>
      </c>
      <c r="O39" s="6">
        <v>575718.79454286303</v>
      </c>
      <c r="P39" s="6">
        <f t="shared" ref="P39:P41" si="15">O39/N39</f>
        <v>2536.20614336063</v>
      </c>
    </row>
    <row r="40" spans="2:16" ht="15.75" customHeight="1" x14ac:dyDescent="0.2">
      <c r="B40" s="6">
        <v>237</v>
      </c>
      <c r="C40" s="6">
        <v>0</v>
      </c>
      <c r="D40" s="6">
        <f t="shared" si="13"/>
        <v>0</v>
      </c>
      <c r="F40" s="6">
        <v>374</v>
      </c>
      <c r="G40" s="6">
        <v>31291.338582677166</v>
      </c>
      <c r="H40" s="6">
        <f t="shared" si="1"/>
        <v>83.66668070234536</v>
      </c>
      <c r="J40" s="6">
        <v>455</v>
      </c>
      <c r="K40" s="6">
        <v>415029.76190476195</v>
      </c>
      <c r="L40" s="6">
        <f t="shared" si="14"/>
        <v>912.15332286760872</v>
      </c>
      <c r="N40" s="6">
        <v>455</v>
      </c>
      <c r="O40" s="6">
        <v>414304.932735426</v>
      </c>
      <c r="P40" s="6">
        <f t="shared" si="15"/>
        <v>910.56029172621095</v>
      </c>
    </row>
    <row r="41" spans="2:16" ht="15.75" customHeight="1" x14ac:dyDescent="0.2">
      <c r="B41" s="6">
        <v>179</v>
      </c>
      <c r="C41" s="6">
        <v>18594.377510040162</v>
      </c>
      <c r="D41" s="6">
        <f t="shared" si="13"/>
        <v>103.87920396670481</v>
      </c>
      <c r="F41" s="6">
        <v>412</v>
      </c>
      <c r="G41" s="6">
        <v>34387.817258883246</v>
      </c>
      <c r="H41" s="6">
        <f t="shared" si="1"/>
        <v>83.465575871075842</v>
      </c>
      <c r="J41" s="6">
        <v>3374</v>
      </c>
      <c r="K41" s="6">
        <v>1473404.255319149</v>
      </c>
      <c r="L41" s="6">
        <f t="shared" si="14"/>
        <v>436.69361449885861</v>
      </c>
      <c r="N41" s="6">
        <v>3374</v>
      </c>
      <c r="O41" s="6">
        <v>1475316.8316831682</v>
      </c>
      <c r="P41" s="6">
        <f t="shared" si="15"/>
        <v>437.26047174960524</v>
      </c>
    </row>
    <row r="42" spans="2:16" ht="15.75" customHeight="1" x14ac:dyDescent="0.2">
      <c r="F42" s="6">
        <v>139</v>
      </c>
      <c r="G42" s="6">
        <v>11305.56855404773</v>
      </c>
      <c r="H42" s="6">
        <f t="shared" si="1"/>
        <v>81.335025568688707</v>
      </c>
    </row>
    <row r="43" spans="2:16" ht="15.75" customHeight="1" x14ac:dyDescent="0.2">
      <c r="F43" s="6">
        <v>144</v>
      </c>
      <c r="G43" s="6">
        <v>11142.857142857143</v>
      </c>
      <c r="H43" s="6">
        <f t="shared" si="1"/>
        <v>77.38095238095238</v>
      </c>
    </row>
    <row r="44" spans="2:16" ht="15.75" customHeight="1" x14ac:dyDescent="0.2">
      <c r="B44" s="6">
        <v>471</v>
      </c>
      <c r="C44" s="6">
        <v>1586.1027190332327</v>
      </c>
      <c r="D44" s="6">
        <f t="shared" ref="D44:D52" si="16">C44/B44</f>
        <v>3.3675216964612158</v>
      </c>
      <c r="F44" s="6">
        <v>1305</v>
      </c>
      <c r="G44" s="6">
        <v>98744.377811094455</v>
      </c>
      <c r="H44" s="6">
        <f t="shared" si="1"/>
        <v>75.666189893558965</v>
      </c>
      <c r="J44" s="6">
        <v>233</v>
      </c>
      <c r="K44" s="6">
        <v>593865.54621848732</v>
      </c>
      <c r="L44" s="6">
        <f t="shared" ref="L44:L45" si="17">K44/J44</f>
        <v>2548.7791683196879</v>
      </c>
      <c r="N44" s="6">
        <v>233</v>
      </c>
      <c r="O44" s="6">
        <v>594359.60591133009</v>
      </c>
      <c r="P44" s="6">
        <f t="shared" ref="P44:P45" si="18">O44/N44</f>
        <v>2550.8995961859659</v>
      </c>
    </row>
    <row r="45" spans="2:16" ht="15.75" customHeight="1" x14ac:dyDescent="0.2">
      <c r="B45" s="6">
        <v>458</v>
      </c>
      <c r="C45" s="6">
        <v>22748.592870544089</v>
      </c>
      <c r="D45" s="6">
        <f t="shared" si="16"/>
        <v>49.669416747912855</v>
      </c>
      <c r="F45" s="6">
        <v>295</v>
      </c>
      <c r="G45" s="6">
        <v>21920.428462127009</v>
      </c>
      <c r="H45" s="6">
        <f t="shared" si="1"/>
        <v>74.30653715975258</v>
      </c>
      <c r="J45" s="6">
        <v>787</v>
      </c>
      <c r="K45" s="6">
        <v>145631.06796116504</v>
      </c>
      <c r="L45" s="6">
        <f t="shared" si="17"/>
        <v>185.04582968381834</v>
      </c>
      <c r="N45" s="6">
        <v>787</v>
      </c>
      <c r="O45" s="6">
        <v>144880.66825775657</v>
      </c>
      <c r="P45" s="6">
        <f t="shared" si="18"/>
        <v>184.09233577859791</v>
      </c>
    </row>
    <row r="46" spans="2:16" ht="15.75" customHeight="1" x14ac:dyDescent="0.2">
      <c r="B46" s="6">
        <v>2072</v>
      </c>
      <c r="C46" s="6">
        <v>28935.016167727132</v>
      </c>
      <c r="D46" s="6">
        <f t="shared" si="16"/>
        <v>13.96477614272545</v>
      </c>
      <c r="F46" s="6">
        <v>1660</v>
      </c>
      <c r="G46" s="6">
        <v>122526.53927813163</v>
      </c>
      <c r="H46" s="6">
        <f t="shared" si="1"/>
        <v>73.811168239838338</v>
      </c>
    </row>
    <row r="47" spans="2:16" ht="15.75" customHeight="1" x14ac:dyDescent="0.2">
      <c r="B47" s="6">
        <v>472</v>
      </c>
      <c r="C47" s="6">
        <v>12830.222222222223</v>
      </c>
      <c r="D47" s="6">
        <f t="shared" si="16"/>
        <v>27.182674199623353</v>
      </c>
      <c r="F47" s="6">
        <v>280</v>
      </c>
      <c r="G47" s="6">
        <v>20315.206096293728</v>
      </c>
      <c r="H47" s="6">
        <f t="shared" si="1"/>
        <v>72.554307486763321</v>
      </c>
      <c r="J47" s="6">
        <v>396</v>
      </c>
      <c r="K47" s="6">
        <v>145259.25925925927</v>
      </c>
      <c r="L47" s="6">
        <f>K47/J47</f>
        <v>366.81631126075575</v>
      </c>
      <c r="N47" s="6">
        <v>396</v>
      </c>
      <c r="O47" s="6">
        <v>145218.75</v>
      </c>
      <c r="P47" s="6">
        <f>O47/N47</f>
        <v>366.71401515151513</v>
      </c>
    </row>
    <row r="48" spans="2:16" ht="15.75" customHeight="1" x14ac:dyDescent="0.2">
      <c r="B48" s="6">
        <v>147</v>
      </c>
      <c r="C48" s="6">
        <v>1243.8625204582652</v>
      </c>
      <c r="D48" s="6">
        <f t="shared" si="16"/>
        <v>8.4616497990358184</v>
      </c>
      <c r="F48" s="6">
        <v>1009</v>
      </c>
      <c r="G48" s="6">
        <v>72673.170731707316</v>
      </c>
      <c r="H48" s="6">
        <f t="shared" si="1"/>
        <v>72.024946215765425</v>
      </c>
    </row>
    <row r="49" spans="2:16" ht="15.75" customHeight="1" x14ac:dyDescent="0.2">
      <c r="B49" s="6">
        <v>537</v>
      </c>
      <c r="C49" s="6">
        <v>33697.916666666672</v>
      </c>
      <c r="D49" s="6">
        <f t="shared" si="16"/>
        <v>62.752172563625088</v>
      </c>
      <c r="F49" s="6">
        <v>180</v>
      </c>
      <c r="G49" s="6">
        <v>12657.360734134676</v>
      </c>
      <c r="H49" s="6">
        <f t="shared" si="1"/>
        <v>70.318670745192648</v>
      </c>
    </row>
    <row r="50" spans="2:16" ht="15.75" customHeight="1" x14ac:dyDescent="0.2">
      <c r="B50" s="6">
        <v>460</v>
      </c>
      <c r="C50" s="6">
        <v>1243.0555555555557</v>
      </c>
      <c r="D50" s="6">
        <f t="shared" si="16"/>
        <v>2.7022946859903385</v>
      </c>
      <c r="F50" s="6">
        <v>102</v>
      </c>
      <c r="G50" s="6">
        <v>7153.3143554290364</v>
      </c>
      <c r="H50" s="6">
        <f t="shared" si="1"/>
        <v>70.130532896363107</v>
      </c>
      <c r="J50" s="6">
        <v>179</v>
      </c>
      <c r="K50" s="6">
        <v>109062.06896551725</v>
      </c>
      <c r="L50" s="6">
        <f t="shared" ref="L50:L52" si="19">K50/J50</f>
        <v>609.28530148333653</v>
      </c>
      <c r="N50" s="6">
        <v>179</v>
      </c>
      <c r="O50" s="6">
        <v>109049.64539007093</v>
      </c>
      <c r="P50" s="6">
        <f t="shared" ref="P50:P52" si="20">O50/N50</f>
        <v>609.21589603391578</v>
      </c>
    </row>
    <row r="51" spans="2:16" ht="15.75" customHeight="1" x14ac:dyDescent="0.2">
      <c r="B51" s="6">
        <v>151</v>
      </c>
      <c r="C51" s="6">
        <v>7799.6715927750411</v>
      </c>
      <c r="D51" s="6">
        <f t="shared" si="16"/>
        <v>51.653454256788351</v>
      </c>
      <c r="F51" s="6">
        <v>166</v>
      </c>
      <c r="G51" s="6">
        <v>11317.987748282903</v>
      </c>
      <c r="H51" s="6">
        <f t="shared" si="1"/>
        <v>68.180649086041583</v>
      </c>
      <c r="J51" s="6">
        <v>307</v>
      </c>
      <c r="K51" s="6">
        <v>1053851.8518518519</v>
      </c>
      <c r="L51" s="6">
        <f t="shared" si="19"/>
        <v>3432.7421884425144</v>
      </c>
      <c r="N51" s="6">
        <v>307</v>
      </c>
      <c r="O51" s="6">
        <v>1120000</v>
      </c>
      <c r="P51" s="6">
        <f t="shared" si="20"/>
        <v>3648.2084690553747</v>
      </c>
    </row>
    <row r="52" spans="2:16" ht="15.75" customHeight="1" x14ac:dyDescent="0.2">
      <c r="B52" s="6">
        <v>2001</v>
      </c>
      <c r="C52" s="6">
        <v>140731.9552694002</v>
      </c>
      <c r="D52" s="6">
        <f t="shared" si="16"/>
        <v>70.330812228585813</v>
      </c>
      <c r="F52" s="6">
        <v>901</v>
      </c>
      <c r="G52" s="6">
        <v>60039.612676056335</v>
      </c>
      <c r="H52" s="6">
        <f t="shared" si="1"/>
        <v>66.636640040018136</v>
      </c>
      <c r="J52" s="6">
        <v>555</v>
      </c>
      <c r="K52" s="6">
        <v>704574.46808510635</v>
      </c>
      <c r="L52" s="6">
        <f t="shared" si="19"/>
        <v>1269.5035460992908</v>
      </c>
      <c r="N52" s="6">
        <v>555</v>
      </c>
      <c r="O52" s="6">
        <v>706052.6315789473</v>
      </c>
      <c r="P52" s="6">
        <f t="shared" si="20"/>
        <v>1272.166903745851</v>
      </c>
    </row>
    <row r="53" spans="2:16" ht="15.75" customHeight="1" x14ac:dyDescent="0.2">
      <c r="F53" s="6">
        <v>280</v>
      </c>
      <c r="G53" s="6">
        <v>18480.463096960928</v>
      </c>
      <c r="H53" s="6">
        <f t="shared" si="1"/>
        <v>66.001653917717604</v>
      </c>
    </row>
    <row r="54" spans="2:16" ht="15.75" customHeight="1" x14ac:dyDescent="0.2">
      <c r="F54" s="6">
        <v>640</v>
      </c>
      <c r="G54" s="6">
        <v>41049.631916409409</v>
      </c>
      <c r="H54" s="6">
        <f t="shared" si="1"/>
        <v>64.140049869389699</v>
      </c>
    </row>
    <row r="55" spans="2:16" ht="15.75" customHeight="1" x14ac:dyDescent="0.2">
      <c r="F55" s="6">
        <v>546</v>
      </c>
      <c r="G55" s="6">
        <v>34788.482834994466</v>
      </c>
      <c r="H55" s="6">
        <f t="shared" si="1"/>
        <v>63.715170027462392</v>
      </c>
    </row>
    <row r="56" spans="2:16" ht="15.75" customHeight="1" x14ac:dyDescent="0.2">
      <c r="F56" s="6">
        <v>1281</v>
      </c>
      <c r="G56" s="6">
        <v>79206.111443978429</v>
      </c>
      <c r="H56" s="6">
        <f t="shared" si="1"/>
        <v>61.831468730662316</v>
      </c>
    </row>
    <row r="57" spans="2:16" ht="15.75" customHeight="1" x14ac:dyDescent="0.2">
      <c r="B57" s="6">
        <v>949</v>
      </c>
      <c r="C57" s="6">
        <v>28914.185639229425</v>
      </c>
      <c r="D57" s="6">
        <f t="shared" ref="D57:D58" si="21">C57/B57</f>
        <v>30.46805652184344</v>
      </c>
      <c r="F57" s="6">
        <v>129</v>
      </c>
      <c r="G57" s="6">
        <v>7791.0635619886716</v>
      </c>
      <c r="H57" s="6">
        <f t="shared" si="1"/>
        <v>60.395841565803657</v>
      </c>
      <c r="J57" s="6">
        <v>103</v>
      </c>
      <c r="K57" s="6">
        <v>61592.356687898093</v>
      </c>
      <c r="L57" s="6">
        <f t="shared" ref="L57:L58" si="22">K57/J57</f>
        <v>597.98404551357373</v>
      </c>
      <c r="N57" s="6">
        <v>103</v>
      </c>
      <c r="O57" s="6">
        <v>61637.010676156584</v>
      </c>
      <c r="P57" s="6">
        <f t="shared" ref="P57:P58" si="23">O57/N57</f>
        <v>598.41757938016099</v>
      </c>
    </row>
    <row r="58" spans="2:16" ht="15.75" customHeight="1" x14ac:dyDescent="0.2">
      <c r="B58" s="6">
        <v>1254</v>
      </c>
      <c r="C58" s="6">
        <v>102129.03225806452</v>
      </c>
      <c r="D58" s="6">
        <f t="shared" si="21"/>
        <v>81.442609456191803</v>
      </c>
      <c r="F58" s="6">
        <v>2142</v>
      </c>
      <c r="G58" s="6">
        <v>128704.19231896804</v>
      </c>
      <c r="H58" s="6">
        <f t="shared" si="1"/>
        <v>60.085990811843153</v>
      </c>
      <c r="J58" s="6">
        <v>266</v>
      </c>
      <c r="K58" s="6">
        <v>50783.410138248844</v>
      </c>
      <c r="L58" s="6">
        <f t="shared" si="22"/>
        <v>190.91507570770241</v>
      </c>
      <c r="N58" s="6">
        <v>266</v>
      </c>
      <c r="O58" s="6">
        <v>50869.565217391297</v>
      </c>
      <c r="P58" s="6">
        <f t="shared" si="23"/>
        <v>191.23896698267404</v>
      </c>
    </row>
    <row r="59" spans="2:16" ht="15.75" customHeight="1" x14ac:dyDescent="0.2">
      <c r="F59" s="6">
        <v>105</v>
      </c>
      <c r="G59" s="6">
        <v>6299.2759452936443</v>
      </c>
      <c r="H59" s="6">
        <f t="shared" si="1"/>
        <v>59.993104240891853</v>
      </c>
    </row>
    <row r="60" spans="2:16" ht="15.75" customHeight="1" x14ac:dyDescent="0.2">
      <c r="B60" s="6">
        <v>191</v>
      </c>
      <c r="C60" s="6">
        <v>12117.052023121387</v>
      </c>
      <c r="D60" s="6">
        <f>C60/B60</f>
        <v>63.440062948279511</v>
      </c>
      <c r="F60" s="6">
        <v>1192</v>
      </c>
      <c r="G60" s="6">
        <v>70592.783505154643</v>
      </c>
      <c r="H60" s="6">
        <f t="shared" si="1"/>
        <v>59.222133813049197</v>
      </c>
      <c r="J60" s="6">
        <v>244</v>
      </c>
      <c r="K60" s="6">
        <v>312909.41811637674</v>
      </c>
      <c r="L60" s="6">
        <f>K60/J60</f>
        <v>1282.4156480179374</v>
      </c>
      <c r="N60" s="6">
        <v>244</v>
      </c>
      <c r="O60" s="6">
        <v>312896.26757149782</v>
      </c>
      <c r="P60" s="6">
        <f>O60/N60</f>
        <v>1282.3617523422042</v>
      </c>
    </row>
    <row r="61" spans="2:16" ht="15.75" customHeight="1" x14ac:dyDescent="0.2">
      <c r="F61" s="6">
        <v>107</v>
      </c>
      <c r="G61" s="6">
        <v>6000</v>
      </c>
      <c r="H61" s="6">
        <f t="shared" si="1"/>
        <v>56.074766355140184</v>
      </c>
    </row>
    <row r="62" spans="2:16" ht="15.75" customHeight="1" x14ac:dyDescent="0.2">
      <c r="B62" s="6">
        <v>221</v>
      </c>
      <c r="C62" s="6">
        <v>0</v>
      </c>
      <c r="D62" s="6">
        <f t="shared" ref="D62:D64" si="24">C62/B62</f>
        <v>0</v>
      </c>
      <c r="F62" s="6">
        <v>147</v>
      </c>
      <c r="G62" s="6">
        <v>8184.5493562231759</v>
      </c>
      <c r="H62" s="6">
        <f t="shared" si="1"/>
        <v>55.67720650491956</v>
      </c>
      <c r="J62" s="6">
        <v>166</v>
      </c>
      <c r="K62" s="6">
        <v>23642.611683848798</v>
      </c>
      <c r="L62" s="6">
        <f>K62/J62</f>
        <v>142.42537158945058</v>
      </c>
      <c r="N62" s="6">
        <v>166</v>
      </c>
      <c r="O62" s="6">
        <v>23642.611683848798</v>
      </c>
      <c r="P62" s="6">
        <f>O62/N62</f>
        <v>142.42537158945058</v>
      </c>
    </row>
    <row r="63" spans="2:16" ht="15.75" customHeight="1" x14ac:dyDescent="0.2">
      <c r="B63" s="6">
        <v>432</v>
      </c>
      <c r="C63" s="6">
        <v>21244.755244755248</v>
      </c>
      <c r="D63" s="6">
        <f t="shared" si="24"/>
        <v>49.177674177674184</v>
      </c>
      <c r="F63" s="6">
        <v>1252</v>
      </c>
      <c r="G63" s="6">
        <v>69699.205448354143</v>
      </c>
      <c r="H63" s="6">
        <f t="shared" si="1"/>
        <v>55.670291891656667</v>
      </c>
    </row>
    <row r="64" spans="2:16" ht="15.75" customHeight="1" x14ac:dyDescent="0.2">
      <c r="B64" s="6">
        <v>288</v>
      </c>
      <c r="C64" s="6">
        <v>6470.588235294118</v>
      </c>
      <c r="D64" s="6">
        <f t="shared" si="24"/>
        <v>22.467320261437909</v>
      </c>
      <c r="F64" s="6">
        <v>1259</v>
      </c>
      <c r="G64" s="6">
        <v>69612.619808306714</v>
      </c>
      <c r="H64" s="6">
        <f t="shared" si="1"/>
        <v>55.291993493492228</v>
      </c>
      <c r="J64" s="6">
        <v>124</v>
      </c>
      <c r="K64" s="6">
        <v>34912.280701754382</v>
      </c>
      <c r="L64" s="6">
        <f>K64/J64</f>
        <v>281.55065082059986</v>
      </c>
      <c r="N64" s="6">
        <v>124</v>
      </c>
      <c r="O64" s="6">
        <v>34667.535853976529</v>
      </c>
      <c r="P64" s="6">
        <f>O64/N64</f>
        <v>279.57690204819784</v>
      </c>
    </row>
    <row r="65" spans="2:16" ht="15.75" customHeight="1" x14ac:dyDescent="0.2">
      <c r="F65" s="6">
        <v>244</v>
      </c>
      <c r="G65" s="6">
        <v>13372.626064178126</v>
      </c>
      <c r="H65" s="6">
        <f t="shared" si="1"/>
        <v>54.80584452532019</v>
      </c>
    </row>
    <row r="66" spans="2:16" ht="15.75" customHeight="1" x14ac:dyDescent="0.2">
      <c r="B66" s="6">
        <v>430</v>
      </c>
      <c r="C66" s="6">
        <v>11785.150078988943</v>
      </c>
      <c r="D66" s="6">
        <f>C66/B66</f>
        <v>27.407325765090565</v>
      </c>
      <c r="F66" s="6">
        <v>2020</v>
      </c>
      <c r="G66" s="6">
        <v>110448.6913169921</v>
      </c>
      <c r="H66" s="6">
        <f t="shared" si="1"/>
        <v>54.677569958906979</v>
      </c>
    </row>
    <row r="67" spans="2:16" ht="15.75" customHeight="1" x14ac:dyDescent="0.2">
      <c r="F67" s="6">
        <v>402</v>
      </c>
      <c r="G67" s="6">
        <v>21929.824561403508</v>
      </c>
      <c r="H67" s="6">
        <f t="shared" si="1"/>
        <v>54.551802391551014</v>
      </c>
    </row>
    <row r="68" spans="2:16" ht="15.75" customHeight="1" x14ac:dyDescent="0.2">
      <c r="F68" s="6">
        <v>282</v>
      </c>
      <c r="G68" s="6">
        <v>15362.982341399607</v>
      </c>
      <c r="H68" s="6">
        <f t="shared" si="1"/>
        <v>54.478660785104992</v>
      </c>
    </row>
    <row r="69" spans="2:16" ht="15.75" customHeight="1" x14ac:dyDescent="0.2">
      <c r="B69" s="6">
        <v>633</v>
      </c>
      <c r="C69" s="6">
        <v>12601.941747572817</v>
      </c>
      <c r="D69" s="6">
        <f t="shared" ref="D69:D75" si="25">C69/B69</f>
        <v>19.90828080185279</v>
      </c>
      <c r="F69" s="6">
        <v>475</v>
      </c>
      <c r="G69" s="6">
        <v>25861.493533583645</v>
      </c>
      <c r="H69" s="6">
        <f t="shared" si="1"/>
        <v>54.44524954438662</v>
      </c>
      <c r="J69" s="6">
        <v>983</v>
      </c>
      <c r="K69" s="6">
        <v>301392.69406392693</v>
      </c>
      <c r="L69" s="6">
        <f t="shared" ref="L69:L70" si="26">K69/J69</f>
        <v>306.6049787018585</v>
      </c>
      <c r="N69" s="6">
        <v>983</v>
      </c>
      <c r="O69" s="6">
        <v>301140.77669902914</v>
      </c>
      <c r="P69" s="6">
        <f t="shared" ref="P69:P70" si="27">O69/N69</f>
        <v>306.34870467856473</v>
      </c>
    </row>
    <row r="70" spans="2:16" ht="15.75" customHeight="1" x14ac:dyDescent="0.2">
      <c r="B70" s="6">
        <v>1816</v>
      </c>
      <c r="C70" s="6">
        <v>0</v>
      </c>
      <c r="D70" s="6">
        <f t="shared" si="25"/>
        <v>0</v>
      </c>
      <c r="F70" s="6">
        <v>266</v>
      </c>
      <c r="G70" s="6">
        <v>14379.56204379562</v>
      </c>
      <c r="H70" s="6">
        <f t="shared" si="1"/>
        <v>54.058503924043684</v>
      </c>
      <c r="J70" s="6">
        <v>275</v>
      </c>
      <c r="K70" s="6">
        <v>339922.50922509225</v>
      </c>
      <c r="L70" s="6">
        <f t="shared" si="26"/>
        <v>1236.0818517276082</v>
      </c>
      <c r="N70" s="6">
        <v>275</v>
      </c>
      <c r="O70" s="6">
        <v>339945.70749915164</v>
      </c>
      <c r="P70" s="6">
        <f t="shared" si="27"/>
        <v>1236.1662090878242</v>
      </c>
    </row>
    <row r="71" spans="2:16" ht="15.75" customHeight="1" x14ac:dyDescent="0.2">
      <c r="B71" s="6">
        <v>2931</v>
      </c>
      <c r="C71" s="6">
        <v>257559.52380952382</v>
      </c>
      <c r="D71" s="6">
        <f t="shared" si="25"/>
        <v>87.874283114815356</v>
      </c>
      <c r="F71" s="6">
        <v>2569</v>
      </c>
      <c r="G71" s="6">
        <v>138714.31345892407</v>
      </c>
      <c r="H71" s="6">
        <f t="shared" si="1"/>
        <v>53.995450937689398</v>
      </c>
    </row>
    <row r="72" spans="2:16" ht="15.75" customHeight="1" x14ac:dyDescent="0.2">
      <c r="B72" s="6">
        <v>1210</v>
      </c>
      <c r="C72" s="6">
        <v>260000</v>
      </c>
      <c r="D72" s="6">
        <f t="shared" si="25"/>
        <v>214.87603305785123</v>
      </c>
      <c r="F72" s="6">
        <v>227</v>
      </c>
      <c r="G72" s="6">
        <v>12242.798353909466</v>
      </c>
      <c r="H72" s="6">
        <f t="shared" si="1"/>
        <v>53.933032396076939</v>
      </c>
    </row>
    <row r="73" spans="2:16" ht="15.75" customHeight="1" x14ac:dyDescent="0.2">
      <c r="B73" s="6">
        <v>227</v>
      </c>
      <c r="C73" s="6">
        <v>13906.25</v>
      </c>
      <c r="D73" s="6">
        <f t="shared" si="25"/>
        <v>61.26101321585903</v>
      </c>
      <c r="F73" s="6">
        <v>206</v>
      </c>
      <c r="G73" s="6">
        <v>11041.666666666668</v>
      </c>
      <c r="H73" s="6">
        <f t="shared" si="1"/>
        <v>53.600323624595475</v>
      </c>
      <c r="J73" s="6">
        <v>115</v>
      </c>
      <c r="K73" s="6">
        <v>64757.630161579895</v>
      </c>
      <c r="L73" s="6">
        <f t="shared" ref="L73:L74" si="28">K73/J73</f>
        <v>563.10982749199911</v>
      </c>
      <c r="N73" s="6">
        <v>115</v>
      </c>
      <c r="O73" s="6">
        <v>64779.874213836483</v>
      </c>
      <c r="P73" s="6">
        <f t="shared" ref="P73:P74" si="29">O73/N73</f>
        <v>563.30325403336076</v>
      </c>
    </row>
    <row r="74" spans="2:16" ht="15.75" customHeight="1" x14ac:dyDescent="0.2">
      <c r="B74" s="6">
        <v>305</v>
      </c>
      <c r="C74" s="6">
        <v>7065.8949243098841</v>
      </c>
      <c r="D74" s="6">
        <f t="shared" si="25"/>
        <v>23.166868604294702</v>
      </c>
      <c r="F74" s="6">
        <v>111</v>
      </c>
      <c r="G74" s="6">
        <v>5894.3089430894306</v>
      </c>
      <c r="H74" s="6">
        <f t="shared" si="1"/>
        <v>53.101882370175048</v>
      </c>
      <c r="J74" s="6">
        <v>142</v>
      </c>
      <c r="K74" s="6">
        <v>87082.294264339158</v>
      </c>
      <c r="L74" s="6">
        <f t="shared" si="28"/>
        <v>613.2555934108392</v>
      </c>
      <c r="N74" s="6">
        <v>142</v>
      </c>
      <c r="O74" s="6">
        <v>86440.677966101692</v>
      </c>
      <c r="P74" s="6">
        <f t="shared" si="29"/>
        <v>608.73716877536401</v>
      </c>
    </row>
    <row r="75" spans="2:16" ht="15.75" customHeight="1" x14ac:dyDescent="0.2">
      <c r="B75" s="6">
        <v>965</v>
      </c>
      <c r="C75" s="6">
        <v>40961.538461538461</v>
      </c>
      <c r="D75" s="6">
        <f t="shared" si="25"/>
        <v>42.447190115583901</v>
      </c>
      <c r="F75" s="6">
        <v>1899</v>
      </c>
      <c r="G75" s="6">
        <v>100839.52027412907</v>
      </c>
      <c r="H75" s="6">
        <f t="shared" si="1"/>
        <v>53.101379817866807</v>
      </c>
    </row>
    <row r="76" spans="2:16" ht="15.75" customHeight="1" x14ac:dyDescent="0.2">
      <c r="F76" s="6">
        <v>3515</v>
      </c>
      <c r="G76" s="6">
        <v>185845.35351146842</v>
      </c>
      <c r="H76" s="6">
        <f t="shared" si="1"/>
        <v>52.872077812651042</v>
      </c>
    </row>
    <row r="77" spans="2:16" ht="15.75" customHeight="1" x14ac:dyDescent="0.2">
      <c r="F77" s="6">
        <v>902</v>
      </c>
      <c r="G77" s="6">
        <v>47513.547975773035</v>
      </c>
      <c r="H77" s="6">
        <f t="shared" si="1"/>
        <v>52.675773809061013</v>
      </c>
    </row>
    <row r="78" spans="2:16" ht="15.75" customHeight="1" x14ac:dyDescent="0.2">
      <c r="B78" s="6" t="e">
        <v>#N/A</v>
      </c>
      <c r="C78" s="6">
        <v>737.05179282868528</v>
      </c>
      <c r="D78" s="6" t="e">
        <f>C78/B78</f>
        <v>#N/A</v>
      </c>
      <c r="F78" s="6">
        <v>143</v>
      </c>
      <c r="G78" s="6">
        <v>7412.9084526059951</v>
      </c>
      <c r="H78" s="6">
        <f t="shared" si="1"/>
        <v>51.838520647594372</v>
      </c>
      <c r="J78" s="6">
        <v>115</v>
      </c>
      <c r="K78" s="6">
        <v>471626.84506743128</v>
      </c>
      <c r="L78" s="6">
        <f>K78/J78</f>
        <v>4101.1030005863586</v>
      </c>
      <c r="N78" s="6">
        <v>115</v>
      </c>
      <c r="O78" s="6">
        <v>471626.84506743128</v>
      </c>
      <c r="P78" s="6">
        <f>O78/N78</f>
        <v>4101.1030005863586</v>
      </c>
    </row>
    <row r="79" spans="2:16" ht="15.75" customHeight="1" x14ac:dyDescent="0.2">
      <c r="F79" s="6">
        <v>423</v>
      </c>
      <c r="G79" s="6">
        <v>21658.685241619503</v>
      </c>
      <c r="H79" s="6">
        <f t="shared" si="1"/>
        <v>51.202565583024828</v>
      </c>
    </row>
    <row r="80" spans="2:16" ht="15.75" customHeight="1" x14ac:dyDescent="0.2">
      <c r="F80" s="6">
        <v>192</v>
      </c>
      <c r="G80" s="6">
        <v>9798.7927565392347</v>
      </c>
      <c r="H80" s="6">
        <f t="shared" si="1"/>
        <v>51.035378940308512</v>
      </c>
    </row>
    <row r="81" spans="2:16" ht="15.75" customHeight="1" x14ac:dyDescent="0.2">
      <c r="F81" s="6">
        <v>136</v>
      </c>
      <c r="G81" s="6">
        <v>6914.033798677443</v>
      </c>
      <c r="H81" s="6">
        <f t="shared" si="1"/>
        <v>50.838483813804729</v>
      </c>
    </row>
    <row r="82" spans="2:16" ht="15.75" customHeight="1" x14ac:dyDescent="0.2">
      <c r="B82" s="6">
        <v>167</v>
      </c>
      <c r="C82" s="6">
        <v>16797.974113674733</v>
      </c>
      <c r="D82" s="6">
        <f>C82/B82</f>
        <v>100.58667133936966</v>
      </c>
      <c r="F82" s="6">
        <v>320</v>
      </c>
      <c r="G82" s="6">
        <v>16230.46875</v>
      </c>
      <c r="H82" s="6">
        <f t="shared" si="1"/>
        <v>50.72021484375</v>
      </c>
      <c r="J82" s="6">
        <v>633</v>
      </c>
      <c r="K82" s="6">
        <v>432240.43715846993</v>
      </c>
      <c r="L82" s="6">
        <f>K82/J82</f>
        <v>682.84429250943117</v>
      </c>
      <c r="N82" s="6">
        <v>633</v>
      </c>
      <c r="O82" s="6">
        <v>432093.86281588447</v>
      </c>
      <c r="P82" s="6">
        <f>O82/N82</f>
        <v>682.61273746585221</v>
      </c>
    </row>
    <row r="83" spans="2:16" ht="15.75" customHeight="1" x14ac:dyDescent="0.2">
      <c r="F83" s="6">
        <v>254</v>
      </c>
      <c r="G83" s="6">
        <v>12852.664576802508</v>
      </c>
      <c r="H83" s="6">
        <f t="shared" si="1"/>
        <v>50.601041640954755</v>
      </c>
    </row>
    <row r="84" spans="2:16" ht="15.75" customHeight="1" x14ac:dyDescent="0.2">
      <c r="F84" s="6">
        <v>482</v>
      </c>
      <c r="G84" s="6">
        <v>24191.096634093377</v>
      </c>
      <c r="H84" s="6">
        <f t="shared" si="1"/>
        <v>50.188997166168832</v>
      </c>
    </row>
    <row r="85" spans="2:16" ht="15.75" customHeight="1" x14ac:dyDescent="0.2">
      <c r="B85" s="6">
        <v>328</v>
      </c>
      <c r="C85" s="6">
        <v>13333.333333333334</v>
      </c>
      <c r="D85" s="6">
        <f t="shared" ref="D85:D86" si="30">C85/B85</f>
        <v>40.650406504065046</v>
      </c>
      <c r="F85" s="6">
        <v>1352</v>
      </c>
      <c r="G85" s="6">
        <v>67771.297278190177</v>
      </c>
      <c r="H85" s="6">
        <f t="shared" si="1"/>
        <v>50.126699170259009</v>
      </c>
      <c r="J85" s="6">
        <v>102</v>
      </c>
      <c r="K85" s="6">
        <v>70232.558139534885</v>
      </c>
      <c r="L85" s="6">
        <f t="shared" ref="L85:L86" si="31">K85/J85</f>
        <v>688.55449156406746</v>
      </c>
      <c r="N85" s="6">
        <v>102</v>
      </c>
      <c r="O85" s="6">
        <v>70232.558139534885</v>
      </c>
      <c r="P85" s="6">
        <f t="shared" ref="P85:P86" si="32">O85/N85</f>
        <v>688.55449156406746</v>
      </c>
    </row>
    <row r="86" spans="2:16" ht="15.75" customHeight="1" x14ac:dyDescent="0.2">
      <c r="B86" s="6">
        <v>346</v>
      </c>
      <c r="C86" s="6">
        <v>2512.0385232744784</v>
      </c>
      <c r="D86" s="6">
        <f t="shared" si="30"/>
        <v>7.2602269458799951</v>
      </c>
      <c r="F86" s="6">
        <v>228</v>
      </c>
      <c r="G86" s="6">
        <v>11428.571428571428</v>
      </c>
      <c r="H86" s="6">
        <f t="shared" si="1"/>
        <v>50.125313283208015</v>
      </c>
      <c r="J86" s="6">
        <v>944</v>
      </c>
      <c r="K86" s="6">
        <v>4988000</v>
      </c>
      <c r="L86" s="6">
        <f t="shared" si="31"/>
        <v>5283.8983050847455</v>
      </c>
      <c r="N86" s="6">
        <v>944</v>
      </c>
      <c r="O86" s="6">
        <v>4984148.3516483512</v>
      </c>
      <c r="P86" s="6">
        <f t="shared" si="32"/>
        <v>5279.8181691190157</v>
      </c>
    </row>
    <row r="87" spans="2:16" ht="15.75" customHeight="1" x14ac:dyDescent="0.2">
      <c r="F87" s="6">
        <v>1231</v>
      </c>
      <c r="G87" s="6">
        <v>61410.628019323674</v>
      </c>
      <c r="H87" s="6">
        <f t="shared" si="1"/>
        <v>49.886781494170329</v>
      </c>
    </row>
    <row r="88" spans="2:16" ht="15.75" customHeight="1" x14ac:dyDescent="0.2">
      <c r="B88" s="6">
        <v>946</v>
      </c>
      <c r="C88" s="6">
        <v>428.01556420233464</v>
      </c>
      <c r="D88" s="6">
        <f t="shared" ref="D88:D89" si="33">C88/B88</f>
        <v>0.45244774228576601</v>
      </c>
      <c r="F88" s="6">
        <v>808</v>
      </c>
      <c r="G88" s="6">
        <v>39817.493112947661</v>
      </c>
      <c r="H88" s="6">
        <f t="shared" si="1"/>
        <v>49.279075634836211</v>
      </c>
    </row>
    <row r="89" spans="2:16" ht="15.75" customHeight="1" x14ac:dyDescent="0.2">
      <c r="B89" s="6">
        <v>1257</v>
      </c>
      <c r="C89" s="6">
        <v>94370.764762826715</v>
      </c>
      <c r="D89" s="6">
        <f t="shared" si="33"/>
        <v>75.076185173290938</v>
      </c>
      <c r="F89" s="6">
        <v>582</v>
      </c>
      <c r="G89" s="6">
        <v>28603.174603174604</v>
      </c>
      <c r="H89" s="6">
        <f t="shared" si="1"/>
        <v>49.146348115420281</v>
      </c>
    </row>
    <row r="90" spans="2:16" ht="15.75" customHeight="1" x14ac:dyDescent="0.2">
      <c r="F90" s="6">
        <v>932</v>
      </c>
      <c r="G90" s="6">
        <v>45750.988142292488</v>
      </c>
      <c r="H90" s="6">
        <f t="shared" si="1"/>
        <v>49.089043071129282</v>
      </c>
    </row>
    <row r="91" spans="2:16" ht="15.75" customHeight="1" x14ac:dyDescent="0.2">
      <c r="B91" s="6">
        <v>236</v>
      </c>
      <c r="C91" s="6">
        <v>6980.9089373204934</v>
      </c>
      <c r="D91" s="6">
        <f>C91/B91</f>
        <v>29.580122615764804</v>
      </c>
      <c r="F91" s="6">
        <v>360</v>
      </c>
      <c r="G91" s="6">
        <v>17513.81215469613</v>
      </c>
      <c r="H91" s="6">
        <f t="shared" si="1"/>
        <v>48.649478207489253</v>
      </c>
      <c r="J91" s="6">
        <v>111</v>
      </c>
      <c r="K91" s="6">
        <v>107427.90697674418</v>
      </c>
      <c r="L91" s="6">
        <f>K91/J91</f>
        <v>967.81898177247012</v>
      </c>
      <c r="N91" s="6">
        <v>111</v>
      </c>
      <c r="O91" s="6">
        <v>107415.99073001159</v>
      </c>
      <c r="P91" s="6">
        <f>O91/N91</f>
        <v>967.71162819830261</v>
      </c>
    </row>
    <row r="92" spans="2:16" ht="15.75" customHeight="1" x14ac:dyDescent="0.2">
      <c r="F92" s="6">
        <v>1906</v>
      </c>
      <c r="G92" s="6">
        <v>91294.008647313167</v>
      </c>
      <c r="H92" s="6">
        <f t="shared" si="1"/>
        <v>47.898220696386758</v>
      </c>
    </row>
    <row r="93" spans="2:16" ht="15.75" customHeight="1" x14ac:dyDescent="0.2">
      <c r="F93" s="6">
        <v>192</v>
      </c>
      <c r="G93" s="6">
        <v>9182.1561338289957</v>
      </c>
      <c r="H93" s="6">
        <f t="shared" si="1"/>
        <v>47.823729863692684</v>
      </c>
    </row>
    <row r="94" spans="2:16" ht="15.75" customHeight="1" x14ac:dyDescent="0.2">
      <c r="F94" s="6">
        <v>120</v>
      </c>
      <c r="G94" s="6">
        <v>5704.29252782194</v>
      </c>
      <c r="H94" s="6">
        <f t="shared" si="1"/>
        <v>47.535771065182836</v>
      </c>
    </row>
    <row r="95" spans="2:16" ht="15.75" customHeight="1" x14ac:dyDescent="0.2">
      <c r="B95" s="6">
        <v>980</v>
      </c>
      <c r="C95" s="6">
        <v>7980.3560466543895</v>
      </c>
      <c r="D95" s="6">
        <f t="shared" ref="D95:D96" si="34">C95/B95</f>
        <v>8.1432204557697858</v>
      </c>
      <c r="F95" s="6">
        <v>105</v>
      </c>
      <c r="G95" s="6">
        <v>4959.8372068116096</v>
      </c>
      <c r="H95" s="6">
        <f t="shared" si="1"/>
        <v>47.236544826777234</v>
      </c>
      <c r="J95" s="6">
        <v>174</v>
      </c>
      <c r="K95" s="6">
        <v>2118311.3879003557</v>
      </c>
      <c r="L95" s="6">
        <f t="shared" ref="L95:L96" si="35">K95/J95</f>
        <v>12174.203378737677</v>
      </c>
      <c r="N95" s="6">
        <v>174</v>
      </c>
      <c r="O95" s="6">
        <v>2114132.2314049588</v>
      </c>
      <c r="P95" s="6">
        <f t="shared" ref="P95:P96" si="36">O95/N95</f>
        <v>12150.185237959533</v>
      </c>
    </row>
    <row r="96" spans="2:16" ht="15.75" customHeight="1" x14ac:dyDescent="0.2">
      <c r="B96" s="6">
        <v>3783</v>
      </c>
      <c r="C96" s="6">
        <v>2211.1846946284036</v>
      </c>
      <c r="D96" s="6">
        <f t="shared" si="34"/>
        <v>0.58450560259804485</v>
      </c>
      <c r="F96" s="6">
        <v>289</v>
      </c>
      <c r="G96" s="6">
        <v>13636.214800261951</v>
      </c>
      <c r="H96" s="6">
        <f t="shared" si="1"/>
        <v>47.184134256961769</v>
      </c>
      <c r="J96" s="6">
        <v>155</v>
      </c>
      <c r="K96" s="6">
        <v>53786.914460285137</v>
      </c>
      <c r="L96" s="6">
        <f t="shared" si="35"/>
        <v>347.01235135667832</v>
      </c>
      <c r="N96" s="6">
        <v>155</v>
      </c>
      <c r="O96" s="6">
        <v>53786.914460285137</v>
      </c>
      <c r="P96" s="6">
        <f t="shared" si="36"/>
        <v>347.01235135667832</v>
      </c>
    </row>
    <row r="97" spans="2:16" ht="15.75" customHeight="1" x14ac:dyDescent="0.2">
      <c r="F97" s="6">
        <v>153</v>
      </c>
      <c r="G97" s="6">
        <v>7194.1063420884057</v>
      </c>
      <c r="H97" s="6">
        <f t="shared" si="1"/>
        <v>47.020302889466706</v>
      </c>
    </row>
    <row r="98" spans="2:16" ht="15.75" customHeight="1" x14ac:dyDescent="0.2">
      <c r="F98" s="6">
        <v>2645</v>
      </c>
      <c r="G98" s="6">
        <v>124153.35463258786</v>
      </c>
      <c r="H98" s="6">
        <f t="shared" si="1"/>
        <v>46.938886439541726</v>
      </c>
    </row>
    <row r="99" spans="2:16" ht="15.75" customHeight="1" x14ac:dyDescent="0.2">
      <c r="F99" s="6">
        <v>256</v>
      </c>
      <c r="G99" s="6">
        <v>11992.496873697373</v>
      </c>
      <c r="H99" s="6">
        <f t="shared" si="1"/>
        <v>46.845690912880364</v>
      </c>
    </row>
    <row r="100" spans="2:16" ht="15.75" customHeight="1" x14ac:dyDescent="0.2">
      <c r="F100" s="6">
        <v>2435</v>
      </c>
      <c r="G100" s="6">
        <v>110294.76787030215</v>
      </c>
      <c r="H100" s="6">
        <f t="shared" si="1"/>
        <v>45.295592554538871</v>
      </c>
    </row>
    <row r="101" spans="2:16" ht="15.75" customHeight="1" x14ac:dyDescent="0.2">
      <c r="B101" s="6">
        <v>509</v>
      </c>
      <c r="C101" s="6">
        <v>13714.285714285714</v>
      </c>
      <c r="D101" s="6">
        <f t="shared" ref="D101:D102" si="37">C101/B101</f>
        <v>26.943586865001404</v>
      </c>
      <c r="F101" s="6">
        <v>105</v>
      </c>
      <c r="G101" s="6">
        <v>4742.8262046561995</v>
      </c>
      <c r="H101" s="6">
        <f t="shared" si="1"/>
        <v>45.169773377678091</v>
      </c>
      <c r="J101" s="6">
        <v>125</v>
      </c>
      <c r="K101" s="6">
        <v>321910.82802547771</v>
      </c>
      <c r="L101" s="6">
        <f t="shared" ref="L101:L102" si="38">K101/J101</f>
        <v>2575.2866242038217</v>
      </c>
      <c r="N101" s="6">
        <v>125</v>
      </c>
      <c r="O101" s="6">
        <v>322380.95238095243</v>
      </c>
      <c r="P101" s="6">
        <f t="shared" ref="P101:P102" si="39">O101/N101</f>
        <v>2579.0476190476193</v>
      </c>
    </row>
    <row r="102" spans="2:16" ht="15.75" customHeight="1" x14ac:dyDescent="0.2">
      <c r="B102" s="6">
        <v>346</v>
      </c>
      <c r="C102" s="6">
        <v>1754.756871035941</v>
      </c>
      <c r="D102" s="6">
        <f t="shared" si="37"/>
        <v>5.0715516503928928</v>
      </c>
      <c r="F102" s="6">
        <v>297</v>
      </c>
      <c r="G102" s="6">
        <v>13397.435897435898</v>
      </c>
      <c r="H102" s="6">
        <f t="shared" si="1"/>
        <v>45.109211775878443</v>
      </c>
      <c r="J102" s="6">
        <v>631</v>
      </c>
      <c r="K102" s="6">
        <v>650201.14942528738</v>
      </c>
      <c r="L102" s="6">
        <f t="shared" si="38"/>
        <v>1030.4297138277138</v>
      </c>
      <c r="N102" s="6">
        <v>631</v>
      </c>
      <c r="O102" s="6">
        <v>650573.7704918033</v>
      </c>
      <c r="P102" s="6">
        <f t="shared" si="39"/>
        <v>1031.0202384973111</v>
      </c>
    </row>
    <row r="103" spans="2:16" ht="15.75" customHeight="1" x14ac:dyDescent="0.2">
      <c r="F103" s="6">
        <v>139</v>
      </c>
      <c r="G103" s="6">
        <v>6231.777352378147</v>
      </c>
      <c r="H103" s="6">
        <f t="shared" si="1"/>
        <v>44.832930592648538</v>
      </c>
    </row>
    <row r="104" spans="2:16" ht="15.75" customHeight="1" x14ac:dyDescent="0.2">
      <c r="B104" s="6">
        <v>610</v>
      </c>
      <c r="C104" s="6">
        <v>1682.8478964401295</v>
      </c>
      <c r="D104" s="6">
        <f>C104/B104</f>
        <v>2.7587670433444744</v>
      </c>
      <c r="F104" s="6">
        <v>714</v>
      </c>
      <c r="G104" s="6">
        <v>31361.212461408926</v>
      </c>
      <c r="H104" s="6">
        <f t="shared" si="1"/>
        <v>43.92326675267357</v>
      </c>
      <c r="J104" s="6">
        <v>113</v>
      </c>
      <c r="K104" s="6">
        <v>61200</v>
      </c>
      <c r="L104" s="6">
        <f>K104/J104</f>
        <v>541.59292035398232</v>
      </c>
      <c r="N104" s="6">
        <v>113</v>
      </c>
      <c r="O104" s="6">
        <v>61200</v>
      </c>
      <c r="P104" s="6">
        <f>O104/N104</f>
        <v>541.59292035398232</v>
      </c>
    </row>
    <row r="105" spans="2:16" ht="15.75" customHeight="1" x14ac:dyDescent="0.2">
      <c r="F105" s="6">
        <v>112</v>
      </c>
      <c r="G105" s="6">
        <v>4872.0066061106527</v>
      </c>
      <c r="H105" s="6">
        <f t="shared" si="1"/>
        <v>43.500058983130828</v>
      </c>
    </row>
    <row r="106" spans="2:16" ht="15.75" customHeight="1" x14ac:dyDescent="0.2">
      <c r="B106" s="6">
        <v>162</v>
      </c>
      <c r="C106" s="6">
        <v>22584.447319246803</v>
      </c>
      <c r="D106" s="6">
        <f t="shared" ref="D106:D109" si="40">C106/B106</f>
        <v>139.41016863732594</v>
      </c>
      <c r="F106" s="6">
        <v>265</v>
      </c>
      <c r="G106" s="6">
        <v>11485.129013196769</v>
      </c>
      <c r="H106" s="6">
        <f t="shared" si="1"/>
        <v>43.340109483761395</v>
      </c>
    </row>
    <row r="107" spans="2:16" ht="15.75" customHeight="1" x14ac:dyDescent="0.2">
      <c r="B107" s="6">
        <v>1421</v>
      </c>
      <c r="C107" s="6">
        <v>49125.691699604744</v>
      </c>
      <c r="D107" s="6">
        <f t="shared" si="40"/>
        <v>34.571211611263017</v>
      </c>
      <c r="F107" s="6">
        <v>136</v>
      </c>
      <c r="G107" s="6">
        <v>5887.2651356993738</v>
      </c>
      <c r="H107" s="6">
        <f t="shared" si="1"/>
        <v>43.288714233083631</v>
      </c>
    </row>
    <row r="108" spans="2:16" ht="15.75" customHeight="1" x14ac:dyDescent="0.2">
      <c r="B108" s="6">
        <v>101</v>
      </c>
      <c r="C108" s="6">
        <v>2162.9790835449162</v>
      </c>
      <c r="D108" s="6">
        <f t="shared" si="40"/>
        <v>21.415634490543724</v>
      </c>
      <c r="F108" s="6">
        <v>1986</v>
      </c>
      <c r="G108" s="6">
        <v>85598.369766580217</v>
      </c>
      <c r="H108" s="6">
        <f t="shared" si="1"/>
        <v>43.100891121138076</v>
      </c>
    </row>
    <row r="109" spans="2:16" ht="15.75" customHeight="1" x14ac:dyDescent="0.2">
      <c r="B109" s="6">
        <v>1322</v>
      </c>
      <c r="C109" s="6">
        <v>152440.64577397911</v>
      </c>
      <c r="D109" s="6">
        <f t="shared" si="40"/>
        <v>115.31062463992369</v>
      </c>
      <c r="F109" s="6">
        <v>361</v>
      </c>
      <c r="G109" s="6">
        <v>15478.068354780684</v>
      </c>
      <c r="H109" s="6">
        <f t="shared" si="1"/>
        <v>42.875535608810758</v>
      </c>
    </row>
    <row r="110" spans="2:16" ht="15.75" customHeight="1" x14ac:dyDescent="0.2">
      <c r="F110" s="6">
        <v>261</v>
      </c>
      <c r="G110" s="6">
        <v>11177.29502452698</v>
      </c>
      <c r="H110" s="6">
        <f t="shared" si="1"/>
        <v>42.82488515144437</v>
      </c>
    </row>
    <row r="111" spans="2:16" ht="15.75" customHeight="1" x14ac:dyDescent="0.2">
      <c r="B111" s="6">
        <v>420</v>
      </c>
      <c r="C111" s="6">
        <v>23638.613861386137</v>
      </c>
      <c r="D111" s="6">
        <f t="shared" ref="D111:D112" si="41">C111/B111</f>
        <v>56.282413955681278</v>
      </c>
      <c r="F111" s="6">
        <v>9541</v>
      </c>
      <c r="G111" s="6">
        <v>407415.06927310681</v>
      </c>
      <c r="H111" s="6">
        <f t="shared" si="1"/>
        <v>42.701506055246497</v>
      </c>
    </row>
    <row r="112" spans="2:16" ht="15.75" customHeight="1" x14ac:dyDescent="0.2">
      <c r="B112" s="6">
        <v>155</v>
      </c>
      <c r="C112" s="6">
        <v>38738.597043095309</v>
      </c>
      <c r="D112" s="6">
        <f t="shared" si="41"/>
        <v>249.92643253609876</v>
      </c>
      <c r="F112" s="6">
        <v>306</v>
      </c>
      <c r="G112" s="6">
        <v>13047.619047619048</v>
      </c>
      <c r="H112" s="6">
        <f t="shared" si="1"/>
        <v>42.639277933395583</v>
      </c>
      <c r="J112" s="6">
        <v>346</v>
      </c>
      <c r="K112" s="6">
        <v>27212.389380530974</v>
      </c>
      <c r="L112" s="6">
        <f>K112/J112</f>
        <v>78.648524221187785</v>
      </c>
      <c r="N112" s="6">
        <v>346</v>
      </c>
      <c r="O112" s="6">
        <v>27212.389380530974</v>
      </c>
      <c r="P112" s="6">
        <f>O112/N112</f>
        <v>78.648524221187785</v>
      </c>
    </row>
    <row r="113" spans="2:16" ht="15.75" customHeight="1" x14ac:dyDescent="0.2">
      <c r="F113" s="6">
        <v>185</v>
      </c>
      <c r="G113" s="6">
        <v>7850.5481823427581</v>
      </c>
      <c r="H113" s="6">
        <f t="shared" si="1"/>
        <v>42.435395580231123</v>
      </c>
    </row>
    <row r="114" spans="2:16" ht="15.75" customHeight="1" x14ac:dyDescent="0.2">
      <c r="B114" s="6">
        <v>266</v>
      </c>
      <c r="C114" s="6">
        <v>1766.1816357250375</v>
      </c>
      <c r="D114" s="6">
        <f>C114/B114</f>
        <v>6.6397805854324714</v>
      </c>
      <c r="F114" s="6">
        <v>235</v>
      </c>
      <c r="G114" s="6">
        <v>9855.072463768116</v>
      </c>
      <c r="H114" s="6">
        <f t="shared" si="1"/>
        <v>41.936478569226026</v>
      </c>
      <c r="J114" s="6">
        <v>389</v>
      </c>
      <c r="K114" s="6">
        <v>7125973.1004717462</v>
      </c>
      <c r="L114" s="6">
        <f>K114/J114</f>
        <v>18318.696916379809</v>
      </c>
      <c r="N114" s="6">
        <v>389</v>
      </c>
      <c r="O114" s="6">
        <v>6380000</v>
      </c>
      <c r="P114" s="6">
        <f>O114/N114</f>
        <v>16401.028277634963</v>
      </c>
    </row>
    <row r="115" spans="2:16" ht="15.75" customHeight="1" x14ac:dyDescent="0.2">
      <c r="F115" s="6">
        <v>936</v>
      </c>
      <c r="G115" s="6">
        <v>39239.130434782608</v>
      </c>
      <c r="H115" s="6">
        <f t="shared" si="1"/>
        <v>41.922147900408767</v>
      </c>
    </row>
    <row r="116" spans="2:16" ht="15.75" customHeight="1" x14ac:dyDescent="0.2">
      <c r="B116" s="6">
        <v>178</v>
      </c>
      <c r="C116" s="6">
        <v>251957.10455764076</v>
      </c>
      <c r="D116" s="6">
        <f>C116/B116</f>
        <v>1415.4893514474199</v>
      </c>
      <c r="F116" s="6">
        <v>5044</v>
      </c>
      <c r="G116" s="6">
        <v>210544.24157303371</v>
      </c>
      <c r="H116" s="6">
        <f t="shared" si="1"/>
        <v>41.741522912972584</v>
      </c>
    </row>
    <row r="117" spans="2:16" ht="15.75" customHeight="1" x14ac:dyDescent="0.2">
      <c r="F117" s="6">
        <v>371</v>
      </c>
      <c r="G117" s="6">
        <v>15348.476024072996</v>
      </c>
      <c r="H117" s="6">
        <f t="shared" si="1"/>
        <v>41.370555320951468</v>
      </c>
    </row>
    <row r="118" spans="2:16" ht="15.75" customHeight="1" x14ac:dyDescent="0.2">
      <c r="B118" s="6">
        <v>1010</v>
      </c>
      <c r="C118" s="6">
        <v>120.00440383133326</v>
      </c>
      <c r="D118" s="6">
        <f>C118/B118</f>
        <v>0.11881624141716164</v>
      </c>
      <c r="F118" s="6">
        <v>182</v>
      </c>
      <c r="G118" s="6">
        <v>7407.4074074074078</v>
      </c>
      <c r="H118" s="6">
        <f t="shared" si="1"/>
        <v>40.700040700040702</v>
      </c>
      <c r="J118" s="6">
        <v>178</v>
      </c>
      <c r="K118" s="6">
        <v>1503071.8954248365</v>
      </c>
      <c r="L118" s="6">
        <f>K118/J118</f>
        <v>8444.2241316002055</v>
      </c>
      <c r="N118" s="6">
        <v>178</v>
      </c>
      <c r="O118" s="6">
        <v>1504352.1594684387</v>
      </c>
      <c r="P118" s="6">
        <f>O118/N118</f>
        <v>8451.4166262271829</v>
      </c>
    </row>
    <row r="119" spans="2:16" ht="15.75" customHeight="1" x14ac:dyDescent="0.2">
      <c r="F119" s="6">
        <v>2580</v>
      </c>
      <c r="G119" s="6">
        <v>104530.71895424837</v>
      </c>
      <c r="H119" s="6">
        <f t="shared" si="1"/>
        <v>40.515782540406342</v>
      </c>
    </row>
    <row r="120" spans="2:16" ht="15.75" customHeight="1" x14ac:dyDescent="0.2">
      <c r="F120" s="6">
        <v>6446</v>
      </c>
      <c r="G120" s="6">
        <v>253014.92537313432</v>
      </c>
      <c r="H120" s="6">
        <f t="shared" si="1"/>
        <v>39.25146220495413</v>
      </c>
    </row>
    <row r="121" spans="2:16" ht="15.75" customHeight="1" x14ac:dyDescent="0.2">
      <c r="F121" s="6">
        <v>942</v>
      </c>
      <c r="G121" s="6">
        <v>36149.659863945577</v>
      </c>
      <c r="H121" s="6">
        <f t="shared" si="1"/>
        <v>38.375435099729913</v>
      </c>
    </row>
    <row r="122" spans="2:16" ht="15.75" customHeight="1" x14ac:dyDescent="0.2">
      <c r="B122" s="6">
        <v>222</v>
      </c>
      <c r="C122" s="6">
        <v>12647.668393782384</v>
      </c>
      <c r="D122" s="6">
        <f>C122/B122</f>
        <v>56.971479251272001</v>
      </c>
      <c r="F122" s="6">
        <v>13171</v>
      </c>
      <c r="G122" s="6">
        <v>505206.66666666669</v>
      </c>
      <c r="H122" s="6">
        <f t="shared" si="1"/>
        <v>38.357502594082959</v>
      </c>
    </row>
    <row r="123" spans="2:16" ht="15.75" customHeight="1" x14ac:dyDescent="0.2">
      <c r="F123" s="6">
        <v>119</v>
      </c>
      <c r="G123" s="6">
        <v>4557.1447316625117</v>
      </c>
      <c r="H123" s="6">
        <f t="shared" si="1"/>
        <v>38.295333879516903</v>
      </c>
    </row>
    <row r="124" spans="2:16" ht="15.75" customHeight="1" x14ac:dyDescent="0.2">
      <c r="B124" s="6">
        <v>115</v>
      </c>
      <c r="C124" s="6">
        <v>1775.0342935528122</v>
      </c>
      <c r="D124" s="6">
        <f>C124/B124</f>
        <v>15.435080813502715</v>
      </c>
      <c r="F124" s="6">
        <v>804</v>
      </c>
      <c r="G124" s="6">
        <v>30397.052803929597</v>
      </c>
      <c r="H124" s="6">
        <f t="shared" si="1"/>
        <v>37.807279606877607</v>
      </c>
      <c r="J124" s="6">
        <v>105</v>
      </c>
      <c r="K124" s="6">
        <v>62392.026578073092</v>
      </c>
      <c r="L124" s="6">
        <f>K124/J124</f>
        <v>594.20977693402949</v>
      </c>
      <c r="N124" s="6">
        <v>105</v>
      </c>
      <c r="O124" s="6">
        <v>62375.565610859725</v>
      </c>
      <c r="P124" s="6">
        <f>O124/N124</f>
        <v>594.05300581771166</v>
      </c>
    </row>
    <row r="125" spans="2:16" ht="15.75" customHeight="1" x14ac:dyDescent="0.2">
      <c r="F125" s="6">
        <v>357</v>
      </c>
      <c r="G125" s="6">
        <v>13490.566037735849</v>
      </c>
      <c r="H125" s="6">
        <f t="shared" si="1"/>
        <v>37.7887003858147</v>
      </c>
    </row>
    <row r="126" spans="2:16" ht="15.75" customHeight="1" x14ac:dyDescent="0.2">
      <c r="F126" s="6">
        <v>168</v>
      </c>
      <c r="G126" s="6">
        <v>6315.7894736842109</v>
      </c>
      <c r="H126" s="6">
        <f t="shared" si="1"/>
        <v>37.593984962406019</v>
      </c>
    </row>
    <row r="127" spans="2:16" ht="15.75" customHeight="1" x14ac:dyDescent="0.2">
      <c r="F127" s="6">
        <v>2948</v>
      </c>
      <c r="G127" s="6">
        <v>110176.89906347555</v>
      </c>
      <c r="H127" s="6">
        <f t="shared" si="1"/>
        <v>37.373439302400115</v>
      </c>
    </row>
    <row r="128" spans="2:16" ht="15.75" customHeight="1" x14ac:dyDescent="0.2">
      <c r="F128" s="6">
        <v>1007</v>
      </c>
      <c r="G128" s="6">
        <v>37610.182370820672</v>
      </c>
      <c r="H128" s="6">
        <f t="shared" si="1"/>
        <v>37.348741182542874</v>
      </c>
    </row>
    <row r="129" spans="2:16" ht="15.75" customHeight="1" x14ac:dyDescent="0.2">
      <c r="B129" s="6">
        <v>239</v>
      </c>
      <c r="C129" s="6">
        <v>160.07532956685498</v>
      </c>
      <c r="D129" s="6">
        <f t="shared" ref="D129:D132" si="42">C129/B129</f>
        <v>0.66977125341780319</v>
      </c>
      <c r="F129" s="6">
        <v>541</v>
      </c>
      <c r="G129" s="6">
        <v>20175.272382756986</v>
      </c>
      <c r="H129" s="6">
        <f t="shared" si="1"/>
        <v>37.292555236149695</v>
      </c>
      <c r="J129" s="6">
        <v>756</v>
      </c>
      <c r="K129" s="6">
        <v>593621.62162162166</v>
      </c>
      <c r="L129" s="6">
        <f t="shared" ref="L129:L132" si="43">K129/J129</f>
        <v>785.21378521378529</v>
      </c>
      <c r="N129" s="6">
        <v>756</v>
      </c>
      <c r="O129" s="6">
        <v>592505.44662309368</v>
      </c>
      <c r="P129" s="6">
        <f t="shared" ref="P129:P132" si="44">O129/N129</f>
        <v>783.73736325806044</v>
      </c>
    </row>
    <row r="130" spans="2:16" ht="15.75" customHeight="1" x14ac:dyDescent="0.2">
      <c r="B130" s="6">
        <v>178</v>
      </c>
      <c r="C130" s="6">
        <v>0</v>
      </c>
      <c r="D130" s="6">
        <f t="shared" si="42"/>
        <v>0</v>
      </c>
      <c r="F130" s="6">
        <v>156</v>
      </c>
      <c r="G130" s="6">
        <v>5798.3893362954741</v>
      </c>
      <c r="H130" s="6">
        <f t="shared" si="1"/>
        <v>37.169162412150477</v>
      </c>
      <c r="J130" s="6">
        <v>538</v>
      </c>
      <c r="K130" s="6">
        <v>453500</v>
      </c>
      <c r="L130" s="6">
        <f t="shared" si="43"/>
        <v>842.93680297397771</v>
      </c>
      <c r="N130" s="6">
        <v>538</v>
      </c>
      <c r="O130" s="6">
        <v>454412.95546558703</v>
      </c>
      <c r="P130" s="6">
        <f t="shared" si="44"/>
        <v>844.63374621856326</v>
      </c>
    </row>
    <row r="131" spans="2:16" ht="15.75" customHeight="1" x14ac:dyDescent="0.2">
      <c r="B131" s="6">
        <v>141</v>
      </c>
      <c r="C131" s="6">
        <v>13126.491646778044</v>
      </c>
      <c r="D131" s="6">
        <f t="shared" si="42"/>
        <v>93.095685438142155</v>
      </c>
      <c r="F131" s="6">
        <v>271</v>
      </c>
      <c r="G131" s="6">
        <v>10044.345898004434</v>
      </c>
      <c r="H131" s="6">
        <f t="shared" si="1"/>
        <v>37.064007003706401</v>
      </c>
      <c r="J131" s="6">
        <v>411</v>
      </c>
      <c r="K131" s="6">
        <v>37156.25</v>
      </c>
      <c r="L131" s="6">
        <f t="shared" si="43"/>
        <v>90.404501216545015</v>
      </c>
      <c r="N131" s="6">
        <v>411</v>
      </c>
      <c r="O131" s="6">
        <v>37120.689655172413</v>
      </c>
      <c r="P131" s="6">
        <f t="shared" si="44"/>
        <v>90.317979696283246</v>
      </c>
    </row>
    <row r="132" spans="2:16" ht="15.75" customHeight="1" x14ac:dyDescent="0.2">
      <c r="B132" s="6">
        <v>102</v>
      </c>
      <c r="C132" s="6">
        <v>301232.17922606925</v>
      </c>
      <c r="D132" s="6">
        <f t="shared" si="42"/>
        <v>2953.2566590791102</v>
      </c>
      <c r="F132" s="6">
        <v>329</v>
      </c>
      <c r="G132" s="6">
        <v>12144.435238884287</v>
      </c>
      <c r="H132" s="6">
        <f t="shared" si="1"/>
        <v>36.913177017885374</v>
      </c>
      <c r="J132" s="6">
        <v>314</v>
      </c>
      <c r="K132" s="6">
        <v>563168.25396825396</v>
      </c>
      <c r="L132" s="6">
        <f t="shared" si="43"/>
        <v>1793.5294712364775</v>
      </c>
      <c r="N132" s="6">
        <v>314</v>
      </c>
      <c r="O132" s="6">
        <v>563385.74938574946</v>
      </c>
      <c r="P132" s="6">
        <f t="shared" si="44"/>
        <v>1794.2221318017498</v>
      </c>
    </row>
    <row r="133" spans="2:16" ht="15.75" customHeight="1" x14ac:dyDescent="0.2">
      <c r="F133" s="6">
        <v>256</v>
      </c>
      <c r="G133" s="6">
        <v>9358.2640812557711</v>
      </c>
      <c r="H133" s="6">
        <f t="shared" si="1"/>
        <v>36.555719067405356</v>
      </c>
    </row>
    <row r="134" spans="2:16" ht="15.75" customHeight="1" x14ac:dyDescent="0.2">
      <c r="B134" s="6">
        <v>1236</v>
      </c>
      <c r="C134" s="6">
        <v>15208.121827411167</v>
      </c>
      <c r="D134" s="6">
        <f t="shared" ref="D134:D135" si="45">C134/B134</f>
        <v>12.304305685607741</v>
      </c>
      <c r="F134" s="6">
        <v>143</v>
      </c>
      <c r="G134" s="6">
        <v>5185.770750988142</v>
      </c>
      <c r="H134" s="6">
        <f t="shared" si="1"/>
        <v>36.264131125791202</v>
      </c>
    </row>
    <row r="135" spans="2:16" ht="15.75" customHeight="1" x14ac:dyDescent="0.2">
      <c r="B135" s="6">
        <v>102</v>
      </c>
      <c r="C135" s="6">
        <v>19941.792782305005</v>
      </c>
      <c r="D135" s="6">
        <f t="shared" si="45"/>
        <v>195.50777237553928</v>
      </c>
      <c r="F135" s="6">
        <v>497</v>
      </c>
      <c r="G135" s="6">
        <v>17867.362722351121</v>
      </c>
      <c r="H135" s="6">
        <f t="shared" si="1"/>
        <v>35.950428012778914</v>
      </c>
    </row>
    <row r="136" spans="2:16" ht="15.75" customHeight="1" x14ac:dyDescent="0.2">
      <c r="F136" s="6">
        <v>225</v>
      </c>
      <c r="G136" s="6">
        <v>8079.5516675779108</v>
      </c>
      <c r="H136" s="6">
        <f t="shared" si="1"/>
        <v>35.909118522568491</v>
      </c>
    </row>
    <row r="137" spans="2:16" ht="15.75" customHeight="1" x14ac:dyDescent="0.2">
      <c r="B137" s="6">
        <v>1889</v>
      </c>
      <c r="C137" s="6">
        <v>123972.97297297299</v>
      </c>
      <c r="D137" s="6">
        <f>C137/B137</f>
        <v>65.628889874522486</v>
      </c>
      <c r="F137" s="6">
        <v>615</v>
      </c>
      <c r="G137" s="6">
        <v>21819.49806949807</v>
      </c>
      <c r="H137" s="6">
        <f t="shared" si="1"/>
        <v>35.478858649590357</v>
      </c>
    </row>
    <row r="138" spans="2:16" ht="15.75" customHeight="1" x14ac:dyDescent="0.2">
      <c r="F138" s="6">
        <v>440</v>
      </c>
      <c r="G138" s="6">
        <v>15603.448275862071</v>
      </c>
      <c r="H138" s="6">
        <f t="shared" si="1"/>
        <v>35.462382445141067</v>
      </c>
    </row>
    <row r="139" spans="2:16" ht="15.75" customHeight="1" x14ac:dyDescent="0.2">
      <c r="F139" s="6">
        <v>452</v>
      </c>
      <c r="G139" s="6">
        <v>16005.600395322024</v>
      </c>
      <c r="H139" s="6">
        <f t="shared" si="1"/>
        <v>35.4106203436328</v>
      </c>
    </row>
    <row r="140" spans="2:16" ht="15.75" customHeight="1" x14ac:dyDescent="0.2">
      <c r="F140" s="6">
        <v>321</v>
      </c>
      <c r="G140" s="6">
        <v>11358.267716535434</v>
      </c>
      <c r="H140" s="6">
        <f t="shared" si="1"/>
        <v>35.384011577992005</v>
      </c>
    </row>
    <row r="141" spans="2:16" ht="15.75" customHeight="1" x14ac:dyDescent="0.2">
      <c r="F141" s="6">
        <v>314</v>
      </c>
      <c r="G141" s="6">
        <v>11106.194690265487</v>
      </c>
      <c r="H141" s="6">
        <f t="shared" si="1"/>
        <v>35.370046784284995</v>
      </c>
    </row>
    <row r="142" spans="2:16" ht="15.75" customHeight="1" x14ac:dyDescent="0.2">
      <c r="B142" s="6">
        <v>465</v>
      </c>
      <c r="C142" s="6">
        <v>9077.4670523947279</v>
      </c>
      <c r="D142" s="6">
        <f t="shared" ref="D142:D143" si="46">C142/B142</f>
        <v>19.521434521278984</v>
      </c>
      <c r="F142" s="6">
        <v>754</v>
      </c>
      <c r="G142" s="6">
        <v>26572.473404255317</v>
      </c>
      <c r="H142" s="6">
        <f t="shared" si="1"/>
        <v>35.242007167447369</v>
      </c>
      <c r="J142" s="6">
        <v>115</v>
      </c>
      <c r="K142" s="6">
        <v>1765785.1239669423</v>
      </c>
      <c r="L142" s="6">
        <f t="shared" ref="L142:L143" si="47">K142/J142</f>
        <v>15354.653251886455</v>
      </c>
      <c r="N142" s="6">
        <v>115</v>
      </c>
      <c r="O142" s="6">
        <v>1765734.2657342658</v>
      </c>
      <c r="P142" s="6">
        <f t="shared" ref="P142:P143" si="48">O142/N142</f>
        <v>15354.21100638492</v>
      </c>
    </row>
    <row r="143" spans="2:16" ht="15.75" customHeight="1" x14ac:dyDescent="0.2">
      <c r="B143" s="6">
        <v>2852</v>
      </c>
      <c r="C143" s="6">
        <v>121742.696053306</v>
      </c>
      <c r="D143" s="6">
        <f t="shared" si="46"/>
        <v>42.686779822337307</v>
      </c>
      <c r="F143" s="6">
        <v>152</v>
      </c>
      <c r="G143" s="6">
        <v>5327.8688524590161</v>
      </c>
      <c r="H143" s="6">
        <f t="shared" si="1"/>
        <v>35.051768766177737</v>
      </c>
      <c r="J143" s="6">
        <v>378</v>
      </c>
      <c r="K143" s="6">
        <v>728656.83229813667</v>
      </c>
      <c r="L143" s="6">
        <f t="shared" si="47"/>
        <v>1927.663577508298</v>
      </c>
      <c r="N143" s="6">
        <v>378</v>
      </c>
      <c r="O143" s="6">
        <v>728884.92417484382</v>
      </c>
      <c r="P143" s="6">
        <f t="shared" si="48"/>
        <v>1928.2669951715445</v>
      </c>
    </row>
    <row r="144" spans="2:16" ht="15.75" customHeight="1" x14ac:dyDescent="0.2">
      <c r="F144" s="6">
        <v>367</v>
      </c>
      <c r="G144" s="6">
        <v>12825.059101654848</v>
      </c>
      <c r="H144" s="6">
        <f t="shared" si="1"/>
        <v>34.945665127124926</v>
      </c>
    </row>
    <row r="145" spans="2:16" ht="15.75" customHeight="1" x14ac:dyDescent="0.2">
      <c r="F145" s="6">
        <v>364</v>
      </c>
      <c r="G145" s="6">
        <v>12678.144428503108</v>
      </c>
      <c r="H145" s="6">
        <f t="shared" si="1"/>
        <v>34.830067111272278</v>
      </c>
    </row>
    <row r="146" spans="2:16" ht="15.75" customHeight="1" x14ac:dyDescent="0.2">
      <c r="B146" s="6">
        <v>160</v>
      </c>
      <c r="C146" s="6">
        <v>196646.48648648648</v>
      </c>
      <c r="D146" s="6">
        <f t="shared" ref="D146:D149" si="49">C146/B146</f>
        <v>1229.0405405405404</v>
      </c>
      <c r="F146" s="6">
        <v>177</v>
      </c>
      <c r="G146" s="6">
        <v>6118.6910704381589</v>
      </c>
      <c r="H146" s="6">
        <f t="shared" si="1"/>
        <v>34.568876104170393</v>
      </c>
      <c r="J146" s="6">
        <v>940</v>
      </c>
      <c r="K146" s="6">
        <v>1524843.75</v>
      </c>
      <c r="L146" s="6">
        <f>K146/J146</f>
        <v>1622.1742021276596</v>
      </c>
      <c r="N146" s="6">
        <v>940</v>
      </c>
      <c r="O146" s="6">
        <v>1527210.8843537415</v>
      </c>
      <c r="P146" s="6">
        <f>O146/N146</f>
        <v>1624.6924301635547</v>
      </c>
    </row>
    <row r="147" spans="2:16" ht="15.75" customHeight="1" x14ac:dyDescent="0.2">
      <c r="B147" s="6">
        <v>399</v>
      </c>
      <c r="C147" s="6">
        <v>320</v>
      </c>
      <c r="D147" s="6">
        <f t="shared" si="49"/>
        <v>0.80200501253132828</v>
      </c>
      <c r="F147" s="6">
        <v>245</v>
      </c>
      <c r="G147" s="6">
        <v>8448.9795918367345</v>
      </c>
      <c r="H147" s="6">
        <f t="shared" si="1"/>
        <v>34.485630987088712</v>
      </c>
    </row>
    <row r="148" spans="2:16" ht="15.75" customHeight="1" x14ac:dyDescent="0.2">
      <c r="B148" s="6">
        <v>217</v>
      </c>
      <c r="C148" s="6">
        <v>62.004822597313122</v>
      </c>
      <c r="D148" s="6">
        <f t="shared" si="49"/>
        <v>0.28573650966503744</v>
      </c>
      <c r="F148" s="6">
        <v>197</v>
      </c>
      <c r="G148" s="6">
        <v>6766.4670658682635</v>
      </c>
      <c r="H148" s="6">
        <f t="shared" si="1"/>
        <v>34.347548557706922</v>
      </c>
      <c r="J148" s="6">
        <v>238</v>
      </c>
      <c r="K148" s="6">
        <v>172093.02325581395</v>
      </c>
      <c r="L148" s="6">
        <f t="shared" ref="L148:L149" si="50">K148/J148</f>
        <v>723.07992964627715</v>
      </c>
      <c r="N148" s="6">
        <v>238</v>
      </c>
      <c r="O148" s="6">
        <v>172890.625</v>
      </c>
      <c r="P148" s="6">
        <f t="shared" ref="P148:P149" si="51">O148/N148</f>
        <v>726.43119747899163</v>
      </c>
    </row>
    <row r="149" spans="2:16" ht="15.75" customHeight="1" x14ac:dyDescent="0.2">
      <c r="B149" s="6">
        <v>657</v>
      </c>
      <c r="C149" s="6">
        <v>39479.695431472086</v>
      </c>
      <c r="D149" s="6">
        <f t="shared" si="49"/>
        <v>60.090860626289327</v>
      </c>
      <c r="F149" s="6">
        <v>1382</v>
      </c>
      <c r="G149" s="6">
        <v>47426.021606387971</v>
      </c>
      <c r="H149" s="6">
        <f t="shared" si="1"/>
        <v>34.316947616778563</v>
      </c>
      <c r="J149" s="6">
        <v>463</v>
      </c>
      <c r="K149" s="6">
        <v>3965333.333333333</v>
      </c>
      <c r="L149" s="6">
        <f t="shared" si="50"/>
        <v>8564.4348452123832</v>
      </c>
      <c r="N149" s="6">
        <v>463</v>
      </c>
      <c r="O149" s="6">
        <v>3976377.9527559057</v>
      </c>
      <c r="P149" s="6">
        <f t="shared" si="51"/>
        <v>8588.2893148075709</v>
      </c>
    </row>
    <row r="150" spans="2:16" ht="15.75" customHeight="1" x14ac:dyDescent="0.2">
      <c r="F150" s="6">
        <v>908</v>
      </c>
      <c r="G150" s="6">
        <v>31021.775544388609</v>
      </c>
      <c r="H150" s="6">
        <f t="shared" si="1"/>
        <v>34.164951040075557</v>
      </c>
    </row>
    <row r="151" spans="2:16" ht="15.75" customHeight="1" x14ac:dyDescent="0.2">
      <c r="F151" s="6">
        <v>1618</v>
      </c>
      <c r="G151" s="6">
        <v>55044.24778761062</v>
      </c>
      <c r="H151" s="6">
        <f t="shared" si="1"/>
        <v>34.01993064747257</v>
      </c>
    </row>
    <row r="152" spans="2:16" ht="15.75" customHeight="1" x14ac:dyDescent="0.2">
      <c r="B152" s="6">
        <v>943</v>
      </c>
      <c r="C152" s="6">
        <v>74000</v>
      </c>
      <c r="D152" s="6">
        <f>C152/B152</f>
        <v>78.472958642629905</v>
      </c>
      <c r="F152" s="6">
        <v>350</v>
      </c>
      <c r="G152" s="6">
        <v>11878.38400666389</v>
      </c>
      <c r="H152" s="6">
        <f t="shared" si="1"/>
        <v>33.938240019039682</v>
      </c>
    </row>
    <row r="153" spans="2:16" ht="15.75" customHeight="1" x14ac:dyDescent="0.2">
      <c r="F153" s="6">
        <v>210</v>
      </c>
      <c r="G153" s="6">
        <v>7120</v>
      </c>
      <c r="H153" s="6">
        <f t="shared" si="1"/>
        <v>33.904761904761905</v>
      </c>
    </row>
    <row r="154" spans="2:16" ht="15.75" customHeight="1" x14ac:dyDescent="0.2">
      <c r="F154" s="6">
        <v>1715</v>
      </c>
      <c r="G154" s="6">
        <v>56698.113207547169</v>
      </c>
      <c r="H154" s="6">
        <f t="shared" si="1"/>
        <v>33.060124319269484</v>
      </c>
    </row>
    <row r="155" spans="2:16" ht="15.75" customHeight="1" x14ac:dyDescent="0.2">
      <c r="F155" s="6">
        <v>134</v>
      </c>
      <c r="G155" s="6">
        <v>4386.2762496302867</v>
      </c>
      <c r="H155" s="6">
        <f t="shared" si="1"/>
        <v>32.733404847987217</v>
      </c>
    </row>
    <row r="156" spans="2:16" ht="15.75" customHeight="1" x14ac:dyDescent="0.2">
      <c r="B156" s="6">
        <v>533</v>
      </c>
      <c r="C156" s="6">
        <v>2857.1428571428573</v>
      </c>
      <c r="D156" s="6">
        <f t="shared" ref="D156:D157" si="52">C156/B156</f>
        <v>5.3604931653712145</v>
      </c>
      <c r="F156" s="6">
        <v>329</v>
      </c>
      <c r="G156" s="6">
        <v>10749.10820451843</v>
      </c>
      <c r="H156" s="6">
        <f t="shared" si="1"/>
        <v>32.672061411910121</v>
      </c>
      <c r="J156" s="6">
        <v>349</v>
      </c>
      <c r="K156" s="6">
        <v>199155.40540540538</v>
      </c>
      <c r="L156" s="6">
        <f>K156/J156</f>
        <v>570.64586076047385</v>
      </c>
      <c r="N156" s="6">
        <v>349</v>
      </c>
      <c r="O156" s="6">
        <v>199382.71604938273</v>
      </c>
      <c r="P156" s="6">
        <f>O156/N156</f>
        <v>571.29718065725706</v>
      </c>
    </row>
    <row r="157" spans="2:16" ht="15.75" customHeight="1" x14ac:dyDescent="0.2">
      <c r="B157" s="6">
        <v>211</v>
      </c>
      <c r="C157" s="6">
        <v>20146.657571623466</v>
      </c>
      <c r="D157" s="6">
        <f t="shared" si="52"/>
        <v>95.481789438973777</v>
      </c>
      <c r="F157" s="6">
        <v>725</v>
      </c>
      <c r="G157" s="6">
        <v>23578.473413379073</v>
      </c>
      <c r="H157" s="6">
        <f t="shared" si="1"/>
        <v>32.522032294315963</v>
      </c>
    </row>
    <row r="158" spans="2:16" ht="15.75" customHeight="1" x14ac:dyDescent="0.2">
      <c r="F158" s="6">
        <v>709</v>
      </c>
      <c r="G158" s="6">
        <v>22984.977139124752</v>
      </c>
      <c r="H158" s="6">
        <f t="shared" si="1"/>
        <v>32.418867615126587</v>
      </c>
    </row>
    <row r="159" spans="2:16" ht="15.75" customHeight="1" x14ac:dyDescent="0.2">
      <c r="B159" s="6">
        <v>203</v>
      </c>
      <c r="C159" s="6">
        <v>7198.367100090717</v>
      </c>
      <c r="D159" s="6">
        <f t="shared" ref="D159:D161" si="53">C159/B159</f>
        <v>35.459936453648851</v>
      </c>
      <c r="F159" s="6">
        <v>883</v>
      </c>
      <c r="G159" s="6">
        <v>28561.151079136689</v>
      </c>
      <c r="H159" s="6">
        <f t="shared" si="1"/>
        <v>32.345584461083455</v>
      </c>
      <c r="J159" s="6">
        <v>487</v>
      </c>
      <c r="K159" s="6">
        <v>153251.36612021859</v>
      </c>
      <c r="L159" s="6">
        <f t="shared" ref="L159:L161" si="54">K159/J159</f>
        <v>314.68453002098272</v>
      </c>
      <c r="N159" s="6">
        <v>487</v>
      </c>
      <c r="O159" s="6">
        <v>153291.51291512913</v>
      </c>
      <c r="P159" s="6">
        <f t="shared" ref="P159:P161" si="55">O159/N159</f>
        <v>314.76696697151772</v>
      </c>
    </row>
    <row r="160" spans="2:16" ht="15.75" customHeight="1" x14ac:dyDescent="0.2">
      <c r="B160" s="6">
        <v>1323</v>
      </c>
      <c r="C160" s="6">
        <v>40985.915492957749</v>
      </c>
      <c r="D160" s="6">
        <f t="shared" si="53"/>
        <v>30.979527961419311</v>
      </c>
      <c r="F160" s="6">
        <v>138</v>
      </c>
      <c r="G160" s="6">
        <v>4415.1169766046796</v>
      </c>
      <c r="H160" s="6">
        <f t="shared" si="1"/>
        <v>31.993601279744055</v>
      </c>
      <c r="J160" s="6">
        <v>108</v>
      </c>
      <c r="K160" s="6">
        <v>29258.589511754068</v>
      </c>
      <c r="L160" s="6">
        <f t="shared" si="54"/>
        <v>270.9128658495747</v>
      </c>
      <c r="N160" s="6">
        <v>108</v>
      </c>
      <c r="O160" s="6">
        <v>29267.241379310348</v>
      </c>
      <c r="P160" s="6">
        <f t="shared" si="55"/>
        <v>270.99297573435507</v>
      </c>
    </row>
    <row r="161" spans="2:16" ht="15.75" customHeight="1" x14ac:dyDescent="0.2">
      <c r="B161" s="6">
        <v>780</v>
      </c>
      <c r="C161" s="6">
        <v>46001.955034213097</v>
      </c>
      <c r="D161" s="6">
        <f t="shared" si="53"/>
        <v>58.976865428478327</v>
      </c>
      <c r="F161" s="6">
        <v>119</v>
      </c>
      <c r="G161" s="6">
        <v>3796.0625946491673</v>
      </c>
      <c r="H161" s="6">
        <f t="shared" si="1"/>
        <v>31.899685669320732</v>
      </c>
      <c r="J161" s="6">
        <v>138</v>
      </c>
      <c r="K161" s="6">
        <v>80653.206650831358</v>
      </c>
      <c r="L161" s="6">
        <f t="shared" si="54"/>
        <v>584.44352645529966</v>
      </c>
      <c r="N161" s="6">
        <v>138</v>
      </c>
      <c r="O161" s="6">
        <v>80690.537084398966</v>
      </c>
      <c r="P161" s="6">
        <f t="shared" si="55"/>
        <v>584.71403684347081</v>
      </c>
    </row>
    <row r="162" spans="2:16" ht="15.75" customHeight="1" x14ac:dyDescent="0.2">
      <c r="F162" s="6">
        <v>325</v>
      </c>
      <c r="G162" s="6">
        <v>10293.522267206477</v>
      </c>
      <c r="H162" s="6">
        <f t="shared" si="1"/>
        <v>31.67237620678916</v>
      </c>
    </row>
    <row r="163" spans="2:16" ht="15.75" customHeight="1" x14ac:dyDescent="0.2">
      <c r="F163" s="6">
        <v>105</v>
      </c>
      <c r="G163" s="6">
        <v>3309.8591549295779</v>
      </c>
      <c r="H163" s="6">
        <f t="shared" si="1"/>
        <v>31.522468142186458</v>
      </c>
    </row>
    <row r="164" spans="2:16" ht="15.75" customHeight="1" x14ac:dyDescent="0.2">
      <c r="B164" s="6">
        <v>2338</v>
      </c>
      <c r="C164" s="6">
        <v>180544.41260744986</v>
      </c>
      <c r="D164" s="6">
        <f>C164/B164</f>
        <v>77.221733365034154</v>
      </c>
      <c r="F164" s="6">
        <v>182</v>
      </c>
      <c r="G164" s="6">
        <v>5729.166666666667</v>
      </c>
      <c r="H164" s="6">
        <f t="shared" si="1"/>
        <v>31.47893772893773</v>
      </c>
      <c r="J164" s="6">
        <v>421</v>
      </c>
      <c r="K164" s="6">
        <v>1018339.222614841</v>
      </c>
      <c r="L164" s="6">
        <f>K164/J164</f>
        <v>2418.8580109616173</v>
      </c>
      <c r="N164" s="6">
        <v>421</v>
      </c>
      <c r="O164" s="6">
        <v>1018468.4684684684</v>
      </c>
      <c r="P164" s="6">
        <f>O164/N164</f>
        <v>2419.1650082386423</v>
      </c>
    </row>
    <row r="165" spans="2:16" ht="15.75" customHeight="1" x14ac:dyDescent="0.2">
      <c r="F165" s="6">
        <v>305</v>
      </c>
      <c r="G165" s="6">
        <v>9574.7508305647843</v>
      </c>
      <c r="H165" s="6">
        <f t="shared" si="1"/>
        <v>31.392625673982899</v>
      </c>
    </row>
    <row r="166" spans="2:16" ht="15.75" customHeight="1" x14ac:dyDescent="0.2">
      <c r="F166" s="6">
        <v>115</v>
      </c>
      <c r="G166" s="6">
        <v>3606.0767590618339</v>
      </c>
      <c r="H166" s="6">
        <f t="shared" si="1"/>
        <v>31.357189209233336</v>
      </c>
    </row>
    <row r="167" spans="2:16" ht="15.75" customHeight="1" x14ac:dyDescent="0.2">
      <c r="B167" s="6">
        <v>836</v>
      </c>
      <c r="C167" s="6">
        <v>87237.880496054117</v>
      </c>
      <c r="D167" s="6">
        <f t="shared" ref="D167:D168" si="56">C167/B167</f>
        <v>104.35153169384463</v>
      </c>
      <c r="F167" s="6">
        <v>1792</v>
      </c>
      <c r="G167" s="6">
        <v>54463.456691868945</v>
      </c>
      <c r="H167" s="6">
        <f t="shared" si="1"/>
        <v>30.392553957516153</v>
      </c>
    </row>
    <row r="168" spans="2:16" ht="15.75" customHeight="1" x14ac:dyDescent="0.2">
      <c r="B168" s="6">
        <v>3242</v>
      </c>
      <c r="C168" s="6">
        <v>105526.31578947368</v>
      </c>
      <c r="D168" s="6">
        <f t="shared" si="56"/>
        <v>32.549758109029511</v>
      </c>
      <c r="F168" s="6">
        <v>696</v>
      </c>
      <c r="G168" s="6">
        <v>21013.85849744712</v>
      </c>
      <c r="H168" s="6">
        <f t="shared" si="1"/>
        <v>30.192325427366551</v>
      </c>
      <c r="J168" s="6">
        <v>976</v>
      </c>
      <c r="K168" s="6">
        <v>10725813.953488372</v>
      </c>
      <c r="L168" s="6">
        <f>K168/J168</f>
        <v>10989.563476934807</v>
      </c>
      <c r="N168" s="6">
        <v>976</v>
      </c>
      <c r="O168" s="6">
        <v>10779076.923076924</v>
      </c>
      <c r="P168" s="6">
        <f>O168/N168</f>
        <v>11044.136191677177</v>
      </c>
    </row>
    <row r="169" spans="2:16" ht="15.75" customHeight="1" x14ac:dyDescent="0.2">
      <c r="F169" s="6">
        <v>812</v>
      </c>
      <c r="G169" s="6">
        <v>24250.372023809527</v>
      </c>
      <c r="H169" s="6">
        <f t="shared" si="1"/>
        <v>29.864990177105327</v>
      </c>
    </row>
    <row r="170" spans="2:16" ht="15.75" customHeight="1" x14ac:dyDescent="0.2">
      <c r="F170" s="6">
        <v>434</v>
      </c>
      <c r="G170" s="6">
        <v>12941.176470588236</v>
      </c>
      <c r="H170" s="6">
        <f t="shared" si="1"/>
        <v>29.818378964489025</v>
      </c>
    </row>
    <row r="171" spans="2:16" ht="15.75" customHeight="1" x14ac:dyDescent="0.2">
      <c r="F171" s="6">
        <v>256</v>
      </c>
      <c r="G171" s="6">
        <v>7631.5789473684208</v>
      </c>
      <c r="H171" s="6">
        <f t="shared" si="1"/>
        <v>29.810855263157894</v>
      </c>
    </row>
    <row r="172" spans="2:16" ht="15.75" customHeight="1" x14ac:dyDescent="0.2">
      <c r="F172" s="6">
        <v>931</v>
      </c>
      <c r="G172" s="6">
        <v>27650.709219858156</v>
      </c>
      <c r="H172" s="6">
        <f t="shared" si="1"/>
        <v>29.700009903177396</v>
      </c>
    </row>
    <row r="173" spans="2:16" ht="15.75" customHeight="1" x14ac:dyDescent="0.2">
      <c r="F173" s="6">
        <v>1802</v>
      </c>
      <c r="G173" s="6">
        <v>53517.642779192436</v>
      </c>
      <c r="H173" s="6">
        <f t="shared" si="1"/>
        <v>29.699024849718334</v>
      </c>
    </row>
    <row r="174" spans="2:16" ht="15.75" customHeight="1" x14ac:dyDescent="0.2">
      <c r="B174" s="6">
        <v>588</v>
      </c>
      <c r="C174" s="6">
        <v>62880.952380952382</v>
      </c>
      <c r="D174" s="6">
        <f>C174/B174</f>
        <v>106.94039520570134</v>
      </c>
      <c r="F174" s="6">
        <v>310</v>
      </c>
      <c r="G174" s="6">
        <v>9200.5968876572151</v>
      </c>
      <c r="H174" s="6">
        <f t="shared" si="1"/>
        <v>29.679344798894242</v>
      </c>
      <c r="J174" s="6">
        <v>139</v>
      </c>
      <c r="K174" s="6">
        <v>115092.02453987731</v>
      </c>
      <c r="L174" s="6">
        <f>K174/J174</f>
        <v>828.00017654587998</v>
      </c>
      <c r="N174" s="6">
        <v>139</v>
      </c>
      <c r="O174" s="6">
        <v>114873.09644670051</v>
      </c>
      <c r="P174" s="6">
        <f>O174/N174</f>
        <v>826.42515429280945</v>
      </c>
    </row>
    <row r="175" spans="2:16" ht="15.75" customHeight="1" x14ac:dyDescent="0.2">
      <c r="F175" s="6">
        <v>232</v>
      </c>
      <c r="G175" s="6">
        <v>6880.4878048780492</v>
      </c>
      <c r="H175" s="6">
        <f t="shared" si="1"/>
        <v>29.657275021026074</v>
      </c>
    </row>
    <row r="176" spans="2:16" ht="15.75" customHeight="1" x14ac:dyDescent="0.2">
      <c r="F176" s="6">
        <v>114</v>
      </c>
      <c r="G176" s="6">
        <v>3347.0648815653963</v>
      </c>
      <c r="H176" s="6">
        <f t="shared" si="1"/>
        <v>29.360218259345583</v>
      </c>
    </row>
    <row r="177" spans="2:16" ht="15.75" customHeight="1" x14ac:dyDescent="0.2">
      <c r="F177" s="6">
        <v>2500</v>
      </c>
      <c r="G177" s="6">
        <v>72903.563941299784</v>
      </c>
      <c r="H177" s="6">
        <f t="shared" si="1"/>
        <v>29.161425576519914</v>
      </c>
    </row>
    <row r="178" spans="2:16" ht="15.75" customHeight="1" x14ac:dyDescent="0.2">
      <c r="F178" s="6">
        <v>121</v>
      </c>
      <c r="G178" s="6">
        <v>3521.1056031245307</v>
      </c>
      <c r="H178" s="6">
        <f t="shared" si="1"/>
        <v>29.100046306814303</v>
      </c>
    </row>
    <row r="179" spans="2:16" ht="15.75" customHeight="1" x14ac:dyDescent="0.2">
      <c r="B179" s="6">
        <v>157</v>
      </c>
      <c r="C179" s="6">
        <v>61609.090909090904</v>
      </c>
      <c r="D179" s="6">
        <f>C179/B179</f>
        <v>392.41459177764909</v>
      </c>
      <c r="F179" s="6">
        <v>5300</v>
      </c>
      <c r="G179" s="6">
        <v>153193.62455726092</v>
      </c>
      <c r="H179" s="6">
        <f t="shared" si="1"/>
        <v>28.904457463634134</v>
      </c>
      <c r="J179" s="6">
        <v>202</v>
      </c>
      <c r="K179" s="6">
        <v>69241.573033707871</v>
      </c>
      <c r="L179" s="6">
        <f>K179/J179</f>
        <v>342.78006452330629</v>
      </c>
      <c r="N179" s="6">
        <v>202</v>
      </c>
      <c r="O179" s="6">
        <v>69187.620889748549</v>
      </c>
      <c r="P179" s="6">
        <f>O179/N179</f>
        <v>342.51297470172551</v>
      </c>
    </row>
    <row r="180" spans="2:16" ht="15.75" customHeight="1" x14ac:dyDescent="0.2">
      <c r="F180" s="6">
        <v>111</v>
      </c>
      <c r="G180" s="6">
        <v>3199.8421779443674</v>
      </c>
      <c r="H180" s="6">
        <f t="shared" si="1"/>
        <v>28.827407008507816</v>
      </c>
    </row>
    <row r="181" spans="2:16" ht="15.75" customHeight="1" x14ac:dyDescent="0.2">
      <c r="F181" s="6">
        <v>3055</v>
      </c>
      <c r="G181" s="6">
        <v>87514.318442153497</v>
      </c>
      <c r="H181" s="6">
        <f t="shared" si="1"/>
        <v>28.646258082537969</v>
      </c>
    </row>
    <row r="182" spans="2:16" ht="15.75" customHeight="1" x14ac:dyDescent="0.2">
      <c r="B182" s="6">
        <v>254</v>
      </c>
      <c r="C182" s="6">
        <v>737467.53246753244</v>
      </c>
      <c r="D182" s="6">
        <f t="shared" ref="D182:D185" si="57">C182/B182</f>
        <v>2903.4154821556394</v>
      </c>
      <c r="F182" s="6">
        <v>114</v>
      </c>
      <c r="G182" s="6">
        <v>3235.5915065722952</v>
      </c>
      <c r="H182" s="6">
        <f t="shared" si="1"/>
        <v>28.382381636599082</v>
      </c>
      <c r="J182" s="6">
        <v>773</v>
      </c>
      <c r="K182" s="6">
        <v>2815389.2215568861</v>
      </c>
      <c r="L182" s="6">
        <f t="shared" ref="L182:L183" si="58">K182/J182</f>
        <v>3642.1594069299949</v>
      </c>
      <c r="N182" s="6">
        <v>773</v>
      </c>
      <c r="O182" s="6">
        <v>2816065.1629072684</v>
      </c>
      <c r="P182" s="6">
        <f t="shared" ref="P182:P183" si="59">O182/N182</f>
        <v>3643.0338459343707</v>
      </c>
    </row>
    <row r="183" spans="2:16" ht="15.75" customHeight="1" x14ac:dyDescent="0.2">
      <c r="B183" s="6">
        <v>2519</v>
      </c>
      <c r="C183" s="6">
        <v>176000</v>
      </c>
      <c r="D183" s="6">
        <f t="shared" si="57"/>
        <v>69.86899563318778</v>
      </c>
      <c r="F183" s="6">
        <v>796</v>
      </c>
      <c r="G183" s="6">
        <v>22547.603414313857</v>
      </c>
      <c r="H183" s="6">
        <f t="shared" si="1"/>
        <v>28.326134942605346</v>
      </c>
      <c r="J183" s="6">
        <v>1029</v>
      </c>
      <c r="K183" s="6">
        <v>602959.18367346935</v>
      </c>
      <c r="L183" s="6">
        <f t="shared" si="58"/>
        <v>585.96616489161261</v>
      </c>
      <c r="N183" s="6">
        <v>1029</v>
      </c>
      <c r="O183" s="6">
        <v>601743.11926605506</v>
      </c>
      <c r="P183" s="6">
        <f t="shared" si="59"/>
        <v>584.78437246458213</v>
      </c>
    </row>
    <row r="184" spans="2:16" ht="15.75" customHeight="1" x14ac:dyDescent="0.2">
      <c r="B184" s="6">
        <v>301</v>
      </c>
      <c r="C184" s="6">
        <v>78030.794165316052</v>
      </c>
      <c r="D184" s="6">
        <f t="shared" si="57"/>
        <v>259.23851882164803</v>
      </c>
      <c r="F184" s="6">
        <v>313</v>
      </c>
      <c r="G184" s="6">
        <v>8820.4357625845223</v>
      </c>
      <c r="H184" s="6">
        <f t="shared" si="1"/>
        <v>28.180305950749272</v>
      </c>
    </row>
    <row r="185" spans="2:16" ht="15.75" customHeight="1" x14ac:dyDescent="0.2">
      <c r="B185" s="6">
        <v>1353</v>
      </c>
      <c r="C185" s="6">
        <v>57</v>
      </c>
      <c r="D185" s="6">
        <f t="shared" si="57"/>
        <v>4.2128603104212861E-2</v>
      </c>
      <c r="F185" s="6">
        <v>329</v>
      </c>
      <c r="G185" s="6">
        <v>9252.8424472116949</v>
      </c>
      <c r="H185" s="6">
        <f t="shared" si="1"/>
        <v>28.124141176935243</v>
      </c>
      <c r="J185" s="6">
        <v>251</v>
      </c>
      <c r="K185" s="6">
        <v>813832.75261324039</v>
      </c>
      <c r="L185" s="6">
        <f>K185/J185</f>
        <v>3242.3615641961769</v>
      </c>
      <c r="N185" s="6">
        <v>251</v>
      </c>
      <c r="O185" s="6">
        <v>813827.86885245901</v>
      </c>
      <c r="P185" s="6">
        <f>O185/N185</f>
        <v>3242.3421069819083</v>
      </c>
    </row>
    <row r="186" spans="2:16" ht="15.75" customHeight="1" x14ac:dyDescent="0.2">
      <c r="F186" s="6">
        <v>2612</v>
      </c>
      <c r="G186" s="6">
        <v>73132.244467860903</v>
      </c>
      <c r="H186" s="6">
        <f t="shared" si="1"/>
        <v>27.998562200559306</v>
      </c>
    </row>
    <row r="187" spans="2:16" ht="15.75" customHeight="1" x14ac:dyDescent="0.2">
      <c r="F187" s="6">
        <v>1002</v>
      </c>
      <c r="G187" s="6">
        <v>27884.811416921508</v>
      </c>
      <c r="H187" s="6">
        <f t="shared" si="1"/>
        <v>27.829153110700108</v>
      </c>
    </row>
    <row r="188" spans="2:16" ht="15.75" customHeight="1" x14ac:dyDescent="0.2">
      <c r="B188" s="6">
        <v>156</v>
      </c>
      <c r="C188" s="6">
        <v>0</v>
      </c>
      <c r="D188" s="6">
        <f t="shared" ref="D188:D191" si="60">C188/B188</f>
        <v>0</v>
      </c>
      <c r="F188" s="6">
        <v>899</v>
      </c>
      <c r="G188" s="6">
        <v>24917.65480895916</v>
      </c>
      <c r="H188" s="6">
        <f t="shared" si="1"/>
        <v>27.71707987648405</v>
      </c>
      <c r="J188" s="6">
        <v>128</v>
      </c>
      <c r="K188" s="6">
        <v>126666.66666666666</v>
      </c>
      <c r="L188" s="6">
        <f>K188/J188</f>
        <v>989.58333333333326</v>
      </c>
      <c r="N188" s="6">
        <v>128</v>
      </c>
      <c r="O188" s="6">
        <v>126666.66666666666</v>
      </c>
      <c r="P188" s="6">
        <f>O188/N188</f>
        <v>989.58333333333326</v>
      </c>
    </row>
    <row r="189" spans="2:16" ht="15.75" customHeight="1" x14ac:dyDescent="0.2">
      <c r="B189" s="6">
        <v>1752</v>
      </c>
      <c r="C189" s="6">
        <v>46838.804869052008</v>
      </c>
      <c r="D189" s="6">
        <f t="shared" si="60"/>
        <v>26.734477664984023</v>
      </c>
      <c r="F189" s="6">
        <v>396</v>
      </c>
      <c r="G189" s="6">
        <v>10966.433050534857</v>
      </c>
      <c r="H189" s="6">
        <f t="shared" si="1"/>
        <v>27.693012753875902</v>
      </c>
    </row>
    <row r="190" spans="2:16" ht="15.75" customHeight="1" x14ac:dyDescent="0.2">
      <c r="B190" s="6">
        <v>164</v>
      </c>
      <c r="C190" s="6">
        <v>3780.8269979603187</v>
      </c>
      <c r="D190" s="6">
        <f t="shared" si="60"/>
        <v>23.053823158294627</v>
      </c>
      <c r="F190" s="6">
        <v>258</v>
      </c>
      <c r="G190" s="6">
        <v>7079.1075050709942</v>
      </c>
      <c r="H190" s="6">
        <f t="shared" si="1"/>
        <v>27.438401182445713</v>
      </c>
      <c r="J190" s="6">
        <v>285</v>
      </c>
      <c r="K190" s="6">
        <v>563872.27572225034</v>
      </c>
      <c r="L190" s="6">
        <f>K190/J190</f>
        <v>1978.4992130605276</v>
      </c>
      <c r="N190" s="6">
        <v>285</v>
      </c>
      <c r="O190" s="6">
        <v>563920.29657089897</v>
      </c>
      <c r="P190" s="6">
        <f>O190/N190</f>
        <v>1978.6677072663122</v>
      </c>
    </row>
    <row r="191" spans="2:16" ht="15.75" customHeight="1" x14ac:dyDescent="0.2">
      <c r="B191" s="6">
        <v>113</v>
      </c>
      <c r="C191" s="6">
        <v>900.96102509343302</v>
      </c>
      <c r="D191" s="6">
        <f t="shared" si="60"/>
        <v>7.9731064167560444</v>
      </c>
      <c r="F191" s="6">
        <v>101</v>
      </c>
      <c r="G191" s="6">
        <v>2753.623188405797</v>
      </c>
      <c r="H191" s="6">
        <f t="shared" si="1"/>
        <v>27.26359592480987</v>
      </c>
    </row>
    <row r="192" spans="2:16" ht="15.75" customHeight="1" x14ac:dyDescent="0.2">
      <c r="F192" s="6">
        <v>2866</v>
      </c>
      <c r="G192" s="6">
        <v>78000</v>
      </c>
      <c r="H192" s="6">
        <f t="shared" si="1"/>
        <v>27.215631542219121</v>
      </c>
    </row>
    <row r="193" spans="2:16" ht="15.75" customHeight="1" x14ac:dyDescent="0.2">
      <c r="F193" s="6">
        <v>136</v>
      </c>
      <c r="G193" s="6">
        <v>3689.3203883495144</v>
      </c>
      <c r="H193" s="6">
        <f t="shared" si="1"/>
        <v>27.127355796687606</v>
      </c>
    </row>
    <row r="194" spans="2:16" ht="15.75" customHeight="1" x14ac:dyDescent="0.2">
      <c r="B194" s="6">
        <v>427</v>
      </c>
      <c r="C194" s="6">
        <v>2346.2214411247805</v>
      </c>
      <c r="D194" s="6">
        <f t="shared" ref="D194:D195" si="61">C194/B194</f>
        <v>5.4946637965451535</v>
      </c>
      <c r="F194" s="6">
        <v>355</v>
      </c>
      <c r="G194" s="6">
        <v>9575.2654590880702</v>
      </c>
      <c r="H194" s="6">
        <f t="shared" si="1"/>
        <v>26.972578757994565</v>
      </c>
      <c r="J194" s="6">
        <v>418</v>
      </c>
      <c r="K194" s="6">
        <v>1001769.4566813511</v>
      </c>
      <c r="L194" s="6">
        <f t="shared" ref="L194:L195" si="62">K194/J194</f>
        <v>2396.577647563041</v>
      </c>
      <c r="N194" s="6">
        <v>418</v>
      </c>
      <c r="O194" s="6">
        <v>1002181.2688821752</v>
      </c>
      <c r="P194" s="6">
        <f t="shared" ref="P194:P195" si="63">O194/N194</f>
        <v>2397.5628442157304</v>
      </c>
    </row>
    <row r="195" spans="2:16" ht="15.75" customHeight="1" x14ac:dyDescent="0.2">
      <c r="B195" s="6">
        <v>661</v>
      </c>
      <c r="C195" s="6">
        <v>29235.807860262008</v>
      </c>
      <c r="D195" s="6">
        <f t="shared" si="61"/>
        <v>44.229663933830572</v>
      </c>
      <c r="F195" s="6">
        <v>2687</v>
      </c>
      <c r="G195" s="6">
        <v>72286.288009179567</v>
      </c>
      <c r="H195" s="6">
        <f t="shared" si="1"/>
        <v>26.902228511045614</v>
      </c>
      <c r="J195" s="6">
        <v>1090</v>
      </c>
      <c r="K195" s="6">
        <v>245153.37423312885</v>
      </c>
      <c r="L195" s="6">
        <f t="shared" si="62"/>
        <v>224.91135250745765</v>
      </c>
      <c r="N195" s="6">
        <v>1090</v>
      </c>
      <c r="O195" s="6">
        <v>245569.62025316452</v>
      </c>
      <c r="P195" s="6">
        <f t="shared" si="63"/>
        <v>225.29322959005918</v>
      </c>
    </row>
    <row r="196" spans="2:16" ht="15.75" customHeight="1" x14ac:dyDescent="0.2">
      <c r="F196" s="6">
        <v>428</v>
      </c>
      <c r="G196" s="6">
        <v>11481.481481481482</v>
      </c>
      <c r="H196" s="6">
        <f t="shared" si="1"/>
        <v>26.825891311872621</v>
      </c>
    </row>
    <row r="197" spans="2:16" ht="15.75" customHeight="1" x14ac:dyDescent="0.2">
      <c r="B197" s="6">
        <v>682</v>
      </c>
      <c r="C197" s="6">
        <v>21053.811659192826</v>
      </c>
      <c r="D197" s="6">
        <f t="shared" ref="D197:D200" si="64">C197/B197</f>
        <v>30.870691582394173</v>
      </c>
      <c r="F197" s="6">
        <v>4730</v>
      </c>
      <c r="G197" s="6">
        <v>125750.45207956601</v>
      </c>
      <c r="H197" s="6">
        <f t="shared" si="1"/>
        <v>26.5857192557222</v>
      </c>
      <c r="J197" s="6">
        <v>140</v>
      </c>
      <c r="K197" s="6">
        <v>333807.47126436786</v>
      </c>
      <c r="L197" s="6">
        <f t="shared" ref="L197:L199" si="65">K197/J197</f>
        <v>2384.3390804597707</v>
      </c>
      <c r="N197" s="6">
        <v>140</v>
      </c>
      <c r="O197" s="6">
        <v>333532.11009174312</v>
      </c>
      <c r="P197" s="6">
        <f t="shared" ref="P197:P199" si="66">O197/N197</f>
        <v>2382.3722149410223</v>
      </c>
    </row>
    <row r="198" spans="2:16" ht="15.75" customHeight="1" x14ac:dyDescent="0.2">
      <c r="B198" s="6">
        <v>612</v>
      </c>
      <c r="C198" s="6">
        <v>8911.5142539800072</v>
      </c>
      <c r="D198" s="6">
        <f t="shared" si="64"/>
        <v>14.561297800620927</v>
      </c>
      <c r="F198" s="6">
        <v>1055</v>
      </c>
      <c r="G198" s="6">
        <v>27822.580645161292</v>
      </c>
      <c r="H198" s="6">
        <f t="shared" si="1"/>
        <v>26.37211435560312</v>
      </c>
      <c r="J198" s="6">
        <v>250</v>
      </c>
      <c r="K198" s="6">
        <v>35616.512764801737</v>
      </c>
      <c r="L198" s="6">
        <f t="shared" si="65"/>
        <v>142.46605105920696</v>
      </c>
      <c r="N198" s="6">
        <v>250</v>
      </c>
      <c r="O198" s="6">
        <v>35621.761658031086</v>
      </c>
      <c r="P198" s="6">
        <f t="shared" si="66"/>
        <v>142.48704663212433</v>
      </c>
    </row>
    <row r="199" spans="2:16" ht="15.75" customHeight="1" x14ac:dyDescent="0.2">
      <c r="B199" s="6">
        <v>110</v>
      </c>
      <c r="C199" s="6">
        <v>31571.933641555614</v>
      </c>
      <c r="D199" s="6">
        <f t="shared" si="64"/>
        <v>287.01757855959647</v>
      </c>
      <c r="F199" s="6">
        <v>437</v>
      </c>
      <c r="G199" s="6">
        <v>11487.488415199259</v>
      </c>
      <c r="H199" s="6">
        <f t="shared" si="1"/>
        <v>26.287158844849564</v>
      </c>
      <c r="J199" s="6">
        <v>112</v>
      </c>
      <c r="K199" s="6">
        <v>26398.713826366562</v>
      </c>
      <c r="L199" s="6">
        <f t="shared" si="65"/>
        <v>235.70280202113003</v>
      </c>
      <c r="N199" s="6">
        <v>112</v>
      </c>
      <c r="O199" s="6">
        <v>26406.091370558373</v>
      </c>
      <c r="P199" s="6">
        <f t="shared" si="66"/>
        <v>235.76867295141406</v>
      </c>
    </row>
    <row r="200" spans="2:16" ht="15.75" customHeight="1" x14ac:dyDescent="0.2">
      <c r="B200" s="6">
        <v>489</v>
      </c>
      <c r="C200" s="6">
        <v>6538.461538461539</v>
      </c>
      <c r="D200" s="6">
        <f t="shared" si="64"/>
        <v>13.371086990718894</v>
      </c>
      <c r="F200" s="6">
        <v>385</v>
      </c>
      <c r="G200" s="6">
        <v>10096.98275862069</v>
      </c>
      <c r="H200" s="6">
        <f t="shared" si="1"/>
        <v>26.225929243170626</v>
      </c>
    </row>
    <row r="201" spans="2:16" ht="15.75" customHeight="1" x14ac:dyDescent="0.2">
      <c r="F201" s="6">
        <v>8827</v>
      </c>
      <c r="G201" s="6">
        <v>231390.41966935142</v>
      </c>
      <c r="H201" s="6">
        <f t="shared" si="1"/>
        <v>26.21393674740585</v>
      </c>
    </row>
    <row r="202" spans="2:16" ht="15.75" customHeight="1" x14ac:dyDescent="0.2">
      <c r="B202" s="6">
        <v>1785</v>
      </c>
      <c r="C202" s="6">
        <v>186922.1411192214</v>
      </c>
      <c r="D202" s="6">
        <f>C202/B202</f>
        <v>104.7182863413005</v>
      </c>
      <c r="F202" s="6">
        <v>146</v>
      </c>
      <c r="G202" s="6">
        <v>3807.9926504363802</v>
      </c>
      <c r="H202" s="6">
        <f t="shared" si="1"/>
        <v>26.082141441345069</v>
      </c>
      <c r="J202" s="6">
        <v>566</v>
      </c>
      <c r="K202" s="6">
        <v>606642.33576642326</v>
      </c>
      <c r="L202" s="6">
        <f>K202/J202</f>
        <v>1071.8062469371437</v>
      </c>
      <c r="N202" s="6">
        <v>566</v>
      </c>
      <c r="O202" s="6">
        <v>606217.94871794875</v>
      </c>
      <c r="P202" s="6">
        <f>O202/N202</f>
        <v>1071.0564464981426</v>
      </c>
    </row>
    <row r="203" spans="2:16" ht="15.75" customHeight="1" x14ac:dyDescent="0.2">
      <c r="F203" s="6">
        <v>119</v>
      </c>
      <c r="G203" s="6">
        <v>3103.0478955007261</v>
      </c>
      <c r="H203" s="6">
        <f t="shared" si="1"/>
        <v>26.07603273530022</v>
      </c>
    </row>
    <row r="204" spans="2:16" ht="15.75" customHeight="1" x14ac:dyDescent="0.2">
      <c r="F204" s="6">
        <v>525</v>
      </c>
      <c r="G204" s="6">
        <v>13659.767794043413</v>
      </c>
      <c r="H204" s="6">
        <f t="shared" si="1"/>
        <v>26.018605321987454</v>
      </c>
    </row>
    <row r="205" spans="2:16" ht="15.75" customHeight="1" x14ac:dyDescent="0.2">
      <c r="F205" s="6">
        <v>12588</v>
      </c>
      <c r="G205" s="6">
        <v>327017.25554642564</v>
      </c>
      <c r="H205" s="6">
        <f t="shared" si="1"/>
        <v>25.978491861012522</v>
      </c>
    </row>
    <row r="206" spans="2:16" ht="15.75" customHeight="1" x14ac:dyDescent="0.2">
      <c r="B206" s="6">
        <v>209</v>
      </c>
      <c r="C206" s="6">
        <v>25735.466250487712</v>
      </c>
      <c r="D206" s="6">
        <f>C206/B206</f>
        <v>123.1362021554436</v>
      </c>
      <c r="F206" s="6">
        <v>1092</v>
      </c>
      <c r="G206" s="6">
        <v>28332.183908045976</v>
      </c>
      <c r="H206" s="6">
        <f t="shared" si="1"/>
        <v>25.945223359016463</v>
      </c>
      <c r="J206" s="6">
        <v>306</v>
      </c>
      <c r="K206" s="6">
        <v>423846.15384615387</v>
      </c>
      <c r="L206" s="6">
        <f>K206/J206</f>
        <v>1385.1181498240323</v>
      </c>
      <c r="N206" s="6">
        <v>306</v>
      </c>
      <c r="O206" s="6">
        <v>411808.11808118084</v>
      </c>
      <c r="P206" s="6">
        <f>O206/N206</f>
        <v>1345.7781636639897</v>
      </c>
    </row>
    <row r="207" spans="2:16" ht="15.75" customHeight="1" x14ac:dyDescent="0.2">
      <c r="F207" s="6">
        <v>869</v>
      </c>
      <c r="G207" s="6">
        <v>22455.284552845529</v>
      </c>
      <c r="H207" s="6">
        <f t="shared" si="1"/>
        <v>25.840373478533404</v>
      </c>
    </row>
    <row r="208" spans="2:16" ht="15.75" customHeight="1" x14ac:dyDescent="0.2">
      <c r="B208" s="6">
        <v>965</v>
      </c>
      <c r="C208" s="6">
        <v>29</v>
      </c>
      <c r="D208" s="6">
        <f t="shared" ref="D208:D210" si="67">C208/B208</f>
        <v>3.0051813471502591E-2</v>
      </c>
      <c r="F208" s="6">
        <v>389</v>
      </c>
      <c r="G208" s="6">
        <v>9973.445452533746</v>
      </c>
      <c r="H208" s="6">
        <f t="shared" si="1"/>
        <v>25.638677255870814</v>
      </c>
      <c r="J208" s="6">
        <v>177</v>
      </c>
      <c r="K208" s="6">
        <v>279202.45398773008</v>
      </c>
      <c r="L208" s="6">
        <f t="shared" ref="L208:L209" si="68">K208/J208</f>
        <v>1577.4149942809609</v>
      </c>
      <c r="N208" s="6">
        <v>177</v>
      </c>
      <c r="O208" s="6">
        <v>280071.42857142858</v>
      </c>
      <c r="P208" s="6">
        <f t="shared" ref="P208:P209" si="69">O208/N208</f>
        <v>1582.3244552058111</v>
      </c>
    </row>
    <row r="209" spans="2:16" ht="15.75" customHeight="1" x14ac:dyDescent="0.2">
      <c r="B209" s="6">
        <v>169</v>
      </c>
      <c r="C209" s="6">
        <v>13154.68264536174</v>
      </c>
      <c r="D209" s="6">
        <f t="shared" si="67"/>
        <v>77.83835884829432</v>
      </c>
      <c r="F209" s="6">
        <v>448</v>
      </c>
      <c r="G209" s="6">
        <v>11219.265746042438</v>
      </c>
      <c r="H209" s="6">
        <f t="shared" si="1"/>
        <v>25.043003897416156</v>
      </c>
      <c r="J209" s="6">
        <v>226</v>
      </c>
      <c r="K209" s="6">
        <v>1265811.0516934048</v>
      </c>
      <c r="L209" s="6">
        <f t="shared" si="68"/>
        <v>5600.9338570504633</v>
      </c>
      <c r="N209" s="6">
        <v>226</v>
      </c>
      <c r="O209" s="6">
        <v>1265013.8504155125</v>
      </c>
      <c r="P209" s="6">
        <f t="shared" si="69"/>
        <v>5597.4064177677546</v>
      </c>
    </row>
    <row r="210" spans="2:16" ht="15.75" customHeight="1" x14ac:dyDescent="0.2">
      <c r="B210" s="6">
        <v>328</v>
      </c>
      <c r="C210" s="6">
        <v>2803.1634446397188</v>
      </c>
      <c r="D210" s="6">
        <f t="shared" si="67"/>
        <v>8.5462300141454843</v>
      </c>
      <c r="F210" s="6">
        <v>1862</v>
      </c>
      <c r="G210" s="6">
        <v>46604.808097849011</v>
      </c>
      <c r="H210" s="6">
        <f t="shared" si="1"/>
        <v>25.029435068662195</v>
      </c>
    </row>
    <row r="211" spans="2:16" ht="15.75" customHeight="1" x14ac:dyDescent="0.2">
      <c r="F211" s="6">
        <v>146</v>
      </c>
      <c r="G211" s="6">
        <v>3645.1612903225805</v>
      </c>
      <c r="H211" s="6">
        <f t="shared" si="1"/>
        <v>24.966858152894385</v>
      </c>
    </row>
    <row r="212" spans="2:16" ht="15.75" customHeight="1" x14ac:dyDescent="0.2">
      <c r="F212" s="6">
        <v>1011</v>
      </c>
      <c r="G212" s="6">
        <v>25235.588972431076</v>
      </c>
      <c r="H212" s="6">
        <f t="shared" si="1"/>
        <v>24.961017776885338</v>
      </c>
    </row>
    <row r="213" spans="2:16" ht="15.75" customHeight="1" x14ac:dyDescent="0.2">
      <c r="B213" s="6">
        <v>142</v>
      </c>
      <c r="C213" s="6">
        <v>17500</v>
      </c>
      <c r="D213" s="6">
        <f>C213/B213</f>
        <v>123.2394366197183</v>
      </c>
      <c r="F213" s="6">
        <v>340</v>
      </c>
      <c r="G213" s="6">
        <v>8480.9264305177112</v>
      </c>
      <c r="H213" s="6">
        <f t="shared" si="1"/>
        <v>24.943901266228561</v>
      </c>
      <c r="J213" s="6">
        <v>599</v>
      </c>
      <c r="K213" s="6">
        <v>869768.33976833976</v>
      </c>
      <c r="L213" s="6">
        <f>K213/J213</f>
        <v>1452.033956207579</v>
      </c>
      <c r="N213" s="6">
        <v>599</v>
      </c>
      <c r="O213" s="6">
        <v>871977.61194029846</v>
      </c>
      <c r="P213" s="6">
        <f>O213/N213</f>
        <v>1455.7222236065084</v>
      </c>
    </row>
    <row r="214" spans="2:16" ht="15.75" customHeight="1" x14ac:dyDescent="0.2">
      <c r="F214" s="6">
        <v>917</v>
      </c>
      <c r="G214" s="6">
        <v>22834.082550061299</v>
      </c>
      <c r="H214" s="6">
        <f t="shared" si="1"/>
        <v>24.900853380655725</v>
      </c>
    </row>
    <row r="215" spans="2:16" ht="15.75" customHeight="1" x14ac:dyDescent="0.2">
      <c r="F215" s="6">
        <v>634</v>
      </c>
      <c r="G215" s="6">
        <v>15737.704918032787</v>
      </c>
      <c r="H215" s="6">
        <f t="shared" si="1"/>
        <v>24.822878419610074</v>
      </c>
    </row>
    <row r="216" spans="2:16" ht="15.75" customHeight="1" x14ac:dyDescent="0.2">
      <c r="F216" s="6">
        <v>340</v>
      </c>
      <c r="G216" s="6">
        <v>8402.6622296173045</v>
      </c>
      <c r="H216" s="6">
        <f t="shared" si="1"/>
        <v>24.713712440050895</v>
      </c>
    </row>
    <row r="217" spans="2:16" ht="15.75" customHeight="1" x14ac:dyDescent="0.2">
      <c r="B217" s="6">
        <v>1548</v>
      </c>
      <c r="C217" s="6">
        <v>293.91660970608336</v>
      </c>
      <c r="D217" s="6">
        <f t="shared" ref="D217:D224" si="70">C217/B217</f>
        <v>0.18986861092124249</v>
      </c>
      <c r="F217" s="6">
        <v>218</v>
      </c>
      <c r="G217" s="6">
        <v>5378.0864197530864</v>
      </c>
      <c r="H217" s="6">
        <f t="shared" si="1"/>
        <v>24.670121191527919</v>
      </c>
    </row>
    <row r="218" spans="2:16" ht="15.75" customHeight="1" x14ac:dyDescent="0.2">
      <c r="B218" s="6">
        <v>354</v>
      </c>
      <c r="C218" s="6">
        <v>10078.828828828828</v>
      </c>
      <c r="D218" s="6">
        <f t="shared" si="70"/>
        <v>28.471267878047534</v>
      </c>
      <c r="F218" s="6">
        <v>601</v>
      </c>
      <c r="G218" s="6">
        <v>14800</v>
      </c>
      <c r="H218" s="6">
        <f t="shared" si="1"/>
        <v>24.625623960066555</v>
      </c>
      <c r="J218" s="6">
        <v>224</v>
      </c>
      <c r="K218" s="6">
        <v>115460.52631578947</v>
      </c>
      <c r="L218" s="6">
        <f t="shared" ref="L218:L219" si="71">K218/J218</f>
        <v>515.44877819548867</v>
      </c>
      <c r="N218" s="6">
        <v>224</v>
      </c>
      <c r="O218" s="6">
        <v>115575.45902373489</v>
      </c>
      <c r="P218" s="6">
        <f t="shared" ref="P218:P219" si="72">O218/N218</f>
        <v>515.96187064167361</v>
      </c>
    </row>
    <row r="219" spans="2:16" ht="15.75" customHeight="1" x14ac:dyDescent="0.2">
      <c r="B219" s="6">
        <v>758</v>
      </c>
      <c r="C219" s="6">
        <v>89712.934819317801</v>
      </c>
      <c r="D219" s="6">
        <f t="shared" si="70"/>
        <v>118.35479527614486</v>
      </c>
      <c r="F219" s="6">
        <v>101</v>
      </c>
      <c r="G219" s="6">
        <v>2482.2874493927125</v>
      </c>
      <c r="H219" s="6">
        <f t="shared" si="1"/>
        <v>24.577103459333788</v>
      </c>
      <c r="J219" s="6">
        <v>158</v>
      </c>
      <c r="K219" s="6">
        <v>55310.077519379847</v>
      </c>
      <c r="L219" s="6">
        <f t="shared" si="71"/>
        <v>350.06378176822687</v>
      </c>
      <c r="N219" s="6">
        <v>158</v>
      </c>
      <c r="O219" s="6">
        <v>55338.541666666672</v>
      </c>
      <c r="P219" s="6">
        <f t="shared" si="72"/>
        <v>350.24393459915615</v>
      </c>
    </row>
    <row r="220" spans="2:16" ht="15.75" customHeight="1" x14ac:dyDescent="0.2">
      <c r="B220" s="6">
        <v>2405</v>
      </c>
      <c r="C220" s="6">
        <v>23817.283950617282</v>
      </c>
      <c r="D220" s="6">
        <f t="shared" si="70"/>
        <v>9.9032365699032354</v>
      </c>
      <c r="F220" s="6">
        <v>348</v>
      </c>
      <c r="G220" s="6">
        <v>8529.4117647058829</v>
      </c>
      <c r="H220" s="6">
        <f t="shared" si="1"/>
        <v>24.509803921568629</v>
      </c>
    </row>
    <row r="221" spans="2:16" ht="15.75" customHeight="1" x14ac:dyDescent="0.2">
      <c r="B221" s="6">
        <v>6936</v>
      </c>
      <c r="C221" s="6">
        <v>288831.77570093458</v>
      </c>
      <c r="D221" s="6">
        <f t="shared" si="70"/>
        <v>41.642412874990569</v>
      </c>
      <c r="F221" s="6">
        <v>710</v>
      </c>
      <c r="G221" s="6">
        <v>17272.727272727272</v>
      </c>
      <c r="H221" s="6">
        <f t="shared" si="1"/>
        <v>24.327784891165173</v>
      </c>
    </row>
    <row r="222" spans="2:16" ht="15.75" customHeight="1" x14ac:dyDescent="0.2">
      <c r="B222" s="6">
        <v>104</v>
      </c>
      <c r="C222" s="6">
        <v>13870.728083209509</v>
      </c>
      <c r="D222" s="6">
        <f t="shared" si="70"/>
        <v>133.37238541547606</v>
      </c>
      <c r="F222" s="6">
        <v>1043</v>
      </c>
      <c r="G222" s="6">
        <v>25264.150943396227</v>
      </c>
      <c r="H222" s="6">
        <f t="shared" si="1"/>
        <v>24.222580003256212</v>
      </c>
      <c r="J222" s="6">
        <v>223</v>
      </c>
      <c r="K222" s="6">
        <v>255279.06976744189</v>
      </c>
      <c r="L222" s="6">
        <f t="shared" ref="L222:L223" si="73">K222/J222</f>
        <v>1144.7491917822506</v>
      </c>
      <c r="N222" s="6">
        <v>223</v>
      </c>
      <c r="O222" s="6">
        <v>255332.03125</v>
      </c>
      <c r="P222" s="6">
        <f t="shared" ref="P222:P223" si="74">O222/N222</f>
        <v>1144.986687219731</v>
      </c>
    </row>
    <row r="223" spans="2:16" ht="15.75" customHeight="1" x14ac:dyDescent="0.2">
      <c r="B223" s="6">
        <v>156</v>
      </c>
      <c r="C223" s="6">
        <v>1513.5608048993877</v>
      </c>
      <c r="D223" s="6">
        <f t="shared" si="70"/>
        <v>9.7023128519191513</v>
      </c>
      <c r="F223" s="6">
        <v>6205</v>
      </c>
      <c r="G223" s="6">
        <v>148674.69879518071</v>
      </c>
      <c r="H223" s="6">
        <f t="shared" si="1"/>
        <v>23.960467170859101</v>
      </c>
      <c r="J223" s="6">
        <v>310</v>
      </c>
      <c r="K223" s="6">
        <v>129762.28209191759</v>
      </c>
      <c r="L223" s="6">
        <f t="shared" si="73"/>
        <v>418.58800674812124</v>
      </c>
      <c r="N223" s="6">
        <v>310</v>
      </c>
      <c r="O223" s="6">
        <v>129847.3282442748</v>
      </c>
      <c r="P223" s="6">
        <f t="shared" si="74"/>
        <v>418.86234917508</v>
      </c>
    </row>
    <row r="224" spans="2:16" ht="15.75" customHeight="1" x14ac:dyDescent="0.2">
      <c r="B224" s="6">
        <v>211</v>
      </c>
      <c r="C224" s="6">
        <v>333.91915641476277</v>
      </c>
      <c r="D224" s="6">
        <f t="shared" si="70"/>
        <v>1.5825552436718615</v>
      </c>
      <c r="F224" s="6">
        <v>467</v>
      </c>
      <c r="G224" s="6">
        <v>11128.755364806866</v>
      </c>
      <c r="H224" s="6">
        <f t="shared" si="1"/>
        <v>23.830311273676372</v>
      </c>
    </row>
    <row r="225" spans="2:16" ht="15.75" customHeight="1" x14ac:dyDescent="0.2">
      <c r="F225" s="6">
        <v>315</v>
      </c>
      <c r="G225" s="6">
        <v>7503.0156815440287</v>
      </c>
      <c r="H225" s="6">
        <f t="shared" si="1"/>
        <v>23.819097401727074</v>
      </c>
    </row>
    <row r="226" spans="2:16" ht="15.75" customHeight="1" x14ac:dyDescent="0.2">
      <c r="F226" s="6">
        <v>315</v>
      </c>
      <c r="G226" s="6">
        <v>7503.0156815440287</v>
      </c>
      <c r="H226" s="6">
        <f t="shared" si="1"/>
        <v>23.819097401727074</v>
      </c>
    </row>
    <row r="227" spans="2:16" ht="15.75" customHeight="1" x14ac:dyDescent="0.2">
      <c r="B227" s="6">
        <v>459</v>
      </c>
      <c r="C227" s="6">
        <v>55154.394299287414</v>
      </c>
      <c r="D227" s="6">
        <f t="shared" ref="D227:D228" si="75">C227/B227</f>
        <v>120.16207908341485</v>
      </c>
      <c r="F227" s="6">
        <v>308</v>
      </c>
      <c r="G227" s="6">
        <v>7274.10289667099</v>
      </c>
      <c r="H227" s="6">
        <f t="shared" si="1"/>
        <v>23.617217196983734</v>
      </c>
      <c r="J227" s="6">
        <v>267</v>
      </c>
      <c r="K227" s="6">
        <v>146216.21621621621</v>
      </c>
      <c r="L227" s="6">
        <f t="shared" ref="L227:L228" si="76">K227/J227</f>
        <v>547.62627796335664</v>
      </c>
      <c r="N227" s="6">
        <v>267</v>
      </c>
      <c r="O227" s="6">
        <v>146693.54838709679</v>
      </c>
      <c r="P227" s="6">
        <f t="shared" ref="P227:P228" si="77">O227/N227</f>
        <v>549.4140389029842</v>
      </c>
    </row>
    <row r="228" spans="2:16" ht="15.75" customHeight="1" x14ac:dyDescent="0.2">
      <c r="B228" s="6">
        <v>128</v>
      </c>
      <c r="C228" s="6">
        <v>2517.3745173745174</v>
      </c>
      <c r="D228" s="6">
        <f t="shared" si="75"/>
        <v>19.666988416988417</v>
      </c>
      <c r="F228" s="6">
        <v>597</v>
      </c>
      <c r="G228" s="6">
        <v>13974.358974358975</v>
      </c>
      <c r="H228" s="6">
        <f t="shared" si="1"/>
        <v>23.407636472963105</v>
      </c>
      <c r="J228" s="6">
        <v>491</v>
      </c>
      <c r="K228" s="6">
        <v>1698750.0000000002</v>
      </c>
      <c r="L228" s="6">
        <f t="shared" si="76"/>
        <v>3459.7759674134422</v>
      </c>
      <c r="N228" s="6">
        <v>491</v>
      </c>
      <c r="O228" s="6">
        <v>1698750.0000000002</v>
      </c>
      <c r="P228" s="6">
        <f t="shared" si="77"/>
        <v>3459.7759674134422</v>
      </c>
    </row>
    <row r="229" spans="2:16" ht="15.75" customHeight="1" x14ac:dyDescent="0.2">
      <c r="F229" s="6">
        <v>277</v>
      </c>
      <c r="G229" s="6">
        <v>6475.6944444444443</v>
      </c>
      <c r="H229" s="6">
        <f t="shared" si="1"/>
        <v>23.377958283192939</v>
      </c>
    </row>
    <row r="230" spans="2:16" ht="15.75" customHeight="1" x14ac:dyDescent="0.2">
      <c r="F230" s="6">
        <v>414</v>
      </c>
      <c r="G230" s="6">
        <v>9576.0766842176308</v>
      </c>
      <c r="H230" s="6">
        <f t="shared" si="1"/>
        <v>23.130620010187513</v>
      </c>
    </row>
    <row r="231" spans="2:16" ht="15.75" customHeight="1" x14ac:dyDescent="0.2">
      <c r="B231" s="6">
        <v>2013</v>
      </c>
      <c r="C231" s="6">
        <v>56037.735849056604</v>
      </c>
      <c r="D231" s="6">
        <f>C231/B231</f>
        <v>27.837921435199505</v>
      </c>
      <c r="F231" s="6">
        <v>1511</v>
      </c>
      <c r="G231" s="6">
        <v>34587.15596330275</v>
      </c>
      <c r="H231" s="6">
        <f t="shared" si="1"/>
        <v>22.890242199406188</v>
      </c>
    </row>
    <row r="232" spans="2:16" ht="15.75" customHeight="1" x14ac:dyDescent="0.2">
      <c r="F232" s="6">
        <v>1856</v>
      </c>
      <c r="G232" s="6">
        <v>42434.38569798402</v>
      </c>
      <c r="H232" s="6">
        <f t="shared" si="1"/>
        <v>22.86335436313794</v>
      </c>
    </row>
    <row r="233" spans="2:16" ht="15.75" customHeight="1" x14ac:dyDescent="0.2">
      <c r="B233" s="6">
        <v>1812</v>
      </c>
      <c r="C233" s="6">
        <v>34730.519480519484</v>
      </c>
      <c r="D233" s="6">
        <f t="shared" ref="D233:D235" si="78">C233/B233</f>
        <v>19.166953355695078</v>
      </c>
      <c r="F233" s="6">
        <v>3207</v>
      </c>
      <c r="G233" s="6">
        <v>73209.876543209873</v>
      </c>
      <c r="H233" s="6">
        <f t="shared" si="1"/>
        <v>22.828149841973769</v>
      </c>
      <c r="J233" s="6">
        <v>1517</v>
      </c>
      <c r="K233" s="6">
        <v>5176638.9351081531</v>
      </c>
      <c r="L233" s="6">
        <f>K233/J233</f>
        <v>3412.4185465445967</v>
      </c>
      <c r="N233" s="6">
        <v>1517</v>
      </c>
      <c r="O233" s="6">
        <v>5175762.0452310722</v>
      </c>
      <c r="P233" s="6">
        <f>O233/N233</f>
        <v>3411.8405044370943</v>
      </c>
    </row>
    <row r="234" spans="2:16" ht="15.75" customHeight="1" x14ac:dyDescent="0.2">
      <c r="B234" s="6">
        <v>526</v>
      </c>
      <c r="C234" s="6">
        <v>2857.1428571428573</v>
      </c>
      <c r="D234" s="6">
        <f t="shared" si="78"/>
        <v>5.4318305268875617</v>
      </c>
      <c r="F234" s="6">
        <v>5579</v>
      </c>
      <c r="G234" s="6">
        <v>126348.06131650135</v>
      </c>
      <c r="H234" s="6">
        <f t="shared" si="1"/>
        <v>22.647080357860073</v>
      </c>
    </row>
    <row r="235" spans="2:16" ht="15.75" customHeight="1" x14ac:dyDescent="0.2">
      <c r="B235" s="6">
        <v>2327</v>
      </c>
      <c r="C235" s="6">
        <v>46501.883239171373</v>
      </c>
      <c r="D235" s="6">
        <f t="shared" si="78"/>
        <v>19.983619784774977</v>
      </c>
      <c r="F235" s="6">
        <v>2851</v>
      </c>
      <c r="G235" s="6">
        <v>64262.213359920243</v>
      </c>
      <c r="H235" s="6">
        <f t="shared" si="1"/>
        <v>22.540236183767185</v>
      </c>
    </row>
    <row r="236" spans="2:16" ht="15.75" customHeight="1" x14ac:dyDescent="0.2">
      <c r="F236" s="6">
        <v>317</v>
      </c>
      <c r="G236" s="6">
        <v>7142.8571428571431</v>
      </c>
      <c r="H236" s="6">
        <f t="shared" si="1"/>
        <v>22.532672374943669</v>
      </c>
    </row>
    <row r="237" spans="2:16" ht="15.75" customHeight="1" x14ac:dyDescent="0.2">
      <c r="B237" s="6">
        <v>1011</v>
      </c>
      <c r="C237" s="6">
        <v>0</v>
      </c>
      <c r="D237" s="6">
        <f>C237/B237</f>
        <v>0</v>
      </c>
      <c r="F237" s="6">
        <v>247</v>
      </c>
      <c r="G237" s="6">
        <v>5564.8535564853555</v>
      </c>
      <c r="H237" s="6">
        <f t="shared" si="1"/>
        <v>22.52977148374638</v>
      </c>
      <c r="J237" s="6">
        <v>209</v>
      </c>
      <c r="K237" s="6">
        <v>1290266.6666666667</v>
      </c>
      <c r="L237" s="6">
        <f>K237/J237</f>
        <v>6173.5247208931423</v>
      </c>
      <c r="N237" s="6">
        <v>209</v>
      </c>
      <c r="O237" s="6">
        <v>1290266.6666666667</v>
      </c>
      <c r="P237" s="6">
        <f>O237/N237</f>
        <v>6173.5247208931423</v>
      </c>
    </row>
    <row r="238" spans="2:16" ht="15.75" customHeight="1" x14ac:dyDescent="0.2">
      <c r="F238" s="6">
        <v>145</v>
      </c>
      <c r="G238" s="6">
        <v>3262.9450746939233</v>
      </c>
      <c r="H238" s="6">
        <f t="shared" si="1"/>
        <v>22.503069480647746</v>
      </c>
    </row>
    <row r="239" spans="2:16" ht="15.75" customHeight="1" x14ac:dyDescent="0.2">
      <c r="B239" s="6">
        <v>296</v>
      </c>
      <c r="C239" s="6">
        <v>10485.502360080916</v>
      </c>
      <c r="D239" s="6">
        <f t="shared" ref="D239:D241" si="79">C239/B239</f>
        <v>35.423994459732825</v>
      </c>
      <c r="F239" s="6">
        <v>2156</v>
      </c>
      <c r="G239" s="6">
        <v>48381.990854730917</v>
      </c>
      <c r="H239" s="6">
        <f t="shared" si="1"/>
        <v>22.440626555997643</v>
      </c>
    </row>
    <row r="240" spans="2:16" ht="15.75" customHeight="1" x14ac:dyDescent="0.2">
      <c r="B240" s="6">
        <v>204</v>
      </c>
      <c r="C240" s="6">
        <v>0</v>
      </c>
      <c r="D240" s="6">
        <f t="shared" si="79"/>
        <v>0</v>
      </c>
      <c r="F240" s="6">
        <v>10366</v>
      </c>
      <c r="G240" s="6">
        <v>232270.91633466136</v>
      </c>
      <c r="H240" s="6">
        <f t="shared" si="1"/>
        <v>22.406995594700113</v>
      </c>
    </row>
    <row r="241" spans="2:16" ht="15.75" customHeight="1" x14ac:dyDescent="0.2">
      <c r="B241" s="6">
        <v>429</v>
      </c>
      <c r="C241" s="6">
        <v>9147.7987421383641</v>
      </c>
      <c r="D241" s="6">
        <f t="shared" si="79"/>
        <v>21.323540191464719</v>
      </c>
      <c r="F241" s="6">
        <v>402</v>
      </c>
      <c r="G241" s="6">
        <v>8982.4161510908507</v>
      </c>
      <c r="H241" s="6">
        <f t="shared" si="1"/>
        <v>22.344318783808085</v>
      </c>
    </row>
    <row r="242" spans="2:16" ht="15.75" customHeight="1" x14ac:dyDescent="0.2">
      <c r="F242" s="6">
        <v>492</v>
      </c>
      <c r="G242" s="6">
        <v>10961.847389558234</v>
      </c>
      <c r="H242" s="6">
        <f t="shared" si="1"/>
        <v>22.280177621053319</v>
      </c>
    </row>
    <row r="243" spans="2:16" ht="15.75" customHeight="1" x14ac:dyDescent="0.2">
      <c r="B243" s="6">
        <v>248</v>
      </c>
      <c r="C243" s="6">
        <v>9206.6666666666679</v>
      </c>
      <c r="D243" s="6">
        <f>C243/B243</f>
        <v>37.123655913978503</v>
      </c>
      <c r="F243" s="6">
        <v>130</v>
      </c>
      <c r="G243" s="6">
        <v>2888.243831640058</v>
      </c>
      <c r="H243" s="6">
        <f t="shared" si="1"/>
        <v>22.217260243385063</v>
      </c>
      <c r="J243" s="6">
        <v>114</v>
      </c>
      <c r="K243" s="6">
        <v>545674.60317460319</v>
      </c>
      <c r="L243" s="6">
        <f>K243/J243</f>
        <v>4786.6193260930104</v>
      </c>
      <c r="N243" s="6">
        <v>114</v>
      </c>
      <c r="O243" s="6">
        <v>545859.44919278251</v>
      </c>
      <c r="P243" s="6">
        <f>O243/N243</f>
        <v>4788.2407823928288</v>
      </c>
    </row>
    <row r="244" spans="2:16" ht="15.75" customHeight="1" x14ac:dyDescent="0.2">
      <c r="F244" s="6">
        <v>245</v>
      </c>
      <c r="G244" s="6">
        <v>5425.9718775847814</v>
      </c>
      <c r="H244" s="6">
        <f t="shared" si="1"/>
        <v>22.146823990141964</v>
      </c>
    </row>
    <row r="245" spans="2:16" ht="15.75" customHeight="1" x14ac:dyDescent="0.2">
      <c r="B245" s="6">
        <v>430</v>
      </c>
      <c r="C245" s="6">
        <v>55469.023729893292</v>
      </c>
      <c r="D245" s="6">
        <f t="shared" ref="D245:D246" si="80">C245/B245</f>
        <v>128.99772960440299</v>
      </c>
      <c r="F245" s="6">
        <v>20081</v>
      </c>
      <c r="G245" s="6">
        <v>438281.97945845005</v>
      </c>
      <c r="H245" s="6">
        <f t="shared" si="1"/>
        <v>21.825704868206266</v>
      </c>
      <c r="J245" s="6">
        <v>107</v>
      </c>
      <c r="K245" s="6">
        <v>27695.167286245352</v>
      </c>
      <c r="L245" s="6">
        <f t="shared" ref="L245:L246" si="81">K245/J245</f>
        <v>258.83333912378833</v>
      </c>
      <c r="N245" s="6">
        <v>107</v>
      </c>
      <c r="O245" s="6">
        <v>27727.272727272724</v>
      </c>
      <c r="P245" s="6">
        <f t="shared" ref="P245:P246" si="82">O245/N245</f>
        <v>259.13338997451143</v>
      </c>
    </row>
    <row r="246" spans="2:16" ht="15.75" customHeight="1" x14ac:dyDescent="0.2">
      <c r="B246" s="6">
        <v>560</v>
      </c>
      <c r="C246" s="6">
        <v>6612.3778501628658</v>
      </c>
      <c r="D246" s="6">
        <f t="shared" si="80"/>
        <v>11.807817589576546</v>
      </c>
      <c r="F246" s="6">
        <v>105</v>
      </c>
      <c r="G246" s="6">
        <v>2289.4736842105262</v>
      </c>
      <c r="H246" s="6">
        <f t="shared" si="1"/>
        <v>21.804511278195488</v>
      </c>
      <c r="J246" s="6">
        <v>213</v>
      </c>
      <c r="K246" s="6">
        <v>305500</v>
      </c>
      <c r="L246" s="6">
        <f t="shared" si="81"/>
        <v>1434.2723004694835</v>
      </c>
      <c r="N246" s="6">
        <v>213</v>
      </c>
      <c r="O246" s="6">
        <v>305500</v>
      </c>
      <c r="P246" s="6">
        <f t="shared" si="82"/>
        <v>1434.2723004694835</v>
      </c>
    </row>
    <row r="247" spans="2:16" ht="15.75" customHeight="1" x14ac:dyDescent="0.2">
      <c r="F247" s="6">
        <v>261</v>
      </c>
      <c r="G247" s="6">
        <v>5665.9142212189618</v>
      </c>
      <c r="H247" s="6">
        <f t="shared" si="1"/>
        <v>21.708483606202918</v>
      </c>
    </row>
    <row r="248" spans="2:16" ht="15.75" customHeight="1" x14ac:dyDescent="0.2">
      <c r="B248" s="6">
        <v>203</v>
      </c>
      <c r="C248" s="6">
        <v>6018.2025028441403</v>
      </c>
      <c r="D248" s="6">
        <f>C248/B248</f>
        <v>29.646317748000691</v>
      </c>
      <c r="F248" s="6">
        <v>255</v>
      </c>
      <c r="G248" s="6">
        <v>5508.4568803508037</v>
      </c>
      <c r="H248" s="6">
        <f t="shared" si="1"/>
        <v>21.601791687650209</v>
      </c>
      <c r="J248" s="6">
        <v>1017</v>
      </c>
      <c r="K248" s="6">
        <v>2250797.5460122703</v>
      </c>
      <c r="L248" s="6">
        <f>K248/J248</f>
        <v>2213.1735948989876</v>
      </c>
      <c r="N248" s="6">
        <v>1017</v>
      </c>
      <c r="O248" s="6">
        <v>2251625.6157635469</v>
      </c>
      <c r="P248" s="6">
        <f>O248/N248</f>
        <v>2213.9878227763488</v>
      </c>
    </row>
    <row r="249" spans="2:16" ht="15.75" customHeight="1" x14ac:dyDescent="0.2">
      <c r="F249" s="6">
        <v>221</v>
      </c>
      <c r="G249" s="6">
        <v>4731.1827956989246</v>
      </c>
      <c r="H249" s="6">
        <f t="shared" si="1"/>
        <v>21.408066948863912</v>
      </c>
    </row>
    <row r="250" spans="2:16" ht="15.75" customHeight="1" x14ac:dyDescent="0.2">
      <c r="B250" s="6">
        <v>2464</v>
      </c>
      <c r="C250" s="6">
        <v>128240.61510628676</v>
      </c>
      <c r="D250" s="6">
        <f>C250/B250</f>
        <v>52.045704182746249</v>
      </c>
      <c r="F250" s="6">
        <v>926</v>
      </c>
      <c r="G250" s="6">
        <v>19735.182849936948</v>
      </c>
      <c r="H250" s="6">
        <f t="shared" si="1"/>
        <v>21.31229249453234</v>
      </c>
      <c r="J250" s="6">
        <v>401</v>
      </c>
      <c r="K250" s="6">
        <v>1205112.7819548873</v>
      </c>
      <c r="L250" s="6">
        <f>K250/J250</f>
        <v>3005.2687829298934</v>
      </c>
      <c r="N250" s="6">
        <v>401</v>
      </c>
      <c r="O250" s="6">
        <v>1206766.9172932331</v>
      </c>
      <c r="P250" s="6">
        <f>O250/N250</f>
        <v>3009.3938087113047</v>
      </c>
    </row>
    <row r="251" spans="2:16" ht="15.75" customHeight="1" x14ac:dyDescent="0.2">
      <c r="F251" s="6">
        <v>327</v>
      </c>
      <c r="G251" s="6">
        <v>6945.3734671125976</v>
      </c>
      <c r="H251" s="6">
        <f t="shared" si="1"/>
        <v>21.23967421135351</v>
      </c>
    </row>
    <row r="252" spans="2:16" ht="15.75" customHeight="1" x14ac:dyDescent="0.2">
      <c r="B252" s="6">
        <v>5468</v>
      </c>
      <c r="C252" s="6">
        <v>127843.13725490196</v>
      </c>
      <c r="D252" s="6">
        <f t="shared" ref="D252:D253" si="83">C252/B252</f>
        <v>23.380237244861366</v>
      </c>
      <c r="F252" s="6">
        <v>157</v>
      </c>
      <c r="G252" s="6">
        <v>3333.3333333333335</v>
      </c>
      <c r="H252" s="6">
        <f t="shared" si="1"/>
        <v>21.231422505307858</v>
      </c>
      <c r="J252" s="6">
        <v>240</v>
      </c>
      <c r="K252" s="6">
        <v>76933.333333333328</v>
      </c>
      <c r="L252" s="6">
        <f t="shared" ref="L252:L253" si="84">K252/J252</f>
        <v>320.55555555555554</v>
      </c>
      <c r="N252" s="6">
        <v>240</v>
      </c>
      <c r="O252" s="6">
        <v>76921.197312156379</v>
      </c>
      <c r="P252" s="6">
        <f t="shared" ref="P252:P253" si="85">O252/N252</f>
        <v>320.50498880065157</v>
      </c>
    </row>
    <row r="253" spans="2:16" ht="15.75" customHeight="1" x14ac:dyDescent="0.2">
      <c r="B253" s="6">
        <v>525</v>
      </c>
      <c r="C253" s="6">
        <v>40893.854748603357</v>
      </c>
      <c r="D253" s="6">
        <f t="shared" si="83"/>
        <v>77.893056664006394</v>
      </c>
      <c r="F253" s="6">
        <v>1205</v>
      </c>
      <c r="G253" s="6">
        <v>25100.788781770378</v>
      </c>
      <c r="H253" s="6">
        <f t="shared" si="1"/>
        <v>20.83053010935301</v>
      </c>
      <c r="J253" s="6">
        <v>235</v>
      </c>
      <c r="K253" s="6">
        <v>85685.084637496009</v>
      </c>
      <c r="L253" s="6">
        <f t="shared" si="84"/>
        <v>364.61738143615321</v>
      </c>
      <c r="N253" s="6">
        <v>235</v>
      </c>
      <c r="O253" s="6">
        <v>85676.971004073814</v>
      </c>
      <c r="P253" s="6">
        <f t="shared" si="85"/>
        <v>364.58285533648433</v>
      </c>
    </row>
    <row r="254" spans="2:16" ht="15.75" customHeight="1" x14ac:dyDescent="0.2">
      <c r="F254" s="6">
        <v>539</v>
      </c>
      <c r="G254" s="6">
        <v>11218.387148083346</v>
      </c>
      <c r="H254" s="6">
        <f t="shared" si="1"/>
        <v>20.813334226499713</v>
      </c>
    </row>
    <row r="255" spans="2:16" ht="15.75" customHeight="1" x14ac:dyDescent="0.2">
      <c r="B255" s="6">
        <v>1849</v>
      </c>
      <c r="C255" s="6">
        <v>45294.117647058818</v>
      </c>
      <c r="D255" s="6">
        <f>C255/B255</f>
        <v>24.496548213660798</v>
      </c>
      <c r="F255" s="6">
        <v>287</v>
      </c>
      <c r="G255" s="6">
        <v>5903.8461538461543</v>
      </c>
      <c r="H255" s="6">
        <f t="shared" si="1"/>
        <v>20.570892522112036</v>
      </c>
    </row>
    <row r="256" spans="2:16" ht="15.75" customHeight="1" x14ac:dyDescent="0.2">
      <c r="F256" s="6">
        <v>1321</v>
      </c>
      <c r="G256" s="6">
        <v>27104.072398190045</v>
      </c>
      <c r="H256" s="6">
        <f t="shared" si="1"/>
        <v>20.51784435896294</v>
      </c>
    </row>
    <row r="257" spans="2:16" ht="15.75" customHeight="1" x14ac:dyDescent="0.2">
      <c r="B257" s="6">
        <v>531</v>
      </c>
      <c r="C257" s="6">
        <v>20556.771213226355</v>
      </c>
      <c r="D257" s="6">
        <f>C257/B257</f>
        <v>38.713316785737014</v>
      </c>
      <c r="F257" s="6">
        <v>488</v>
      </c>
      <c r="G257" s="6">
        <v>9991.2549191080016</v>
      </c>
      <c r="H257" s="6">
        <f t="shared" ref="H257:H511" si="86">G257/F257</f>
        <v>20.473883030959019</v>
      </c>
    </row>
    <row r="258" spans="2:16" ht="15.75" customHeight="1" x14ac:dyDescent="0.2">
      <c r="F258" s="6">
        <v>201</v>
      </c>
      <c r="G258" s="6">
        <v>4080.6223479490809</v>
      </c>
      <c r="H258" s="6">
        <f t="shared" si="86"/>
        <v>20.301603721139706</v>
      </c>
    </row>
    <row r="259" spans="2:16" ht="15.75" customHeight="1" x14ac:dyDescent="0.2">
      <c r="F259" s="6">
        <v>330</v>
      </c>
      <c r="G259" s="6">
        <v>6697.7466977466975</v>
      </c>
      <c r="H259" s="6">
        <f t="shared" si="86"/>
        <v>20.296202114383931</v>
      </c>
    </row>
    <row r="260" spans="2:16" ht="15.75" customHeight="1" x14ac:dyDescent="0.2">
      <c r="F260" s="6">
        <v>239</v>
      </c>
      <c r="G260" s="6">
        <v>4834.6055979643761</v>
      </c>
      <c r="H260" s="6">
        <f t="shared" si="86"/>
        <v>20.228475305290278</v>
      </c>
    </row>
    <row r="261" spans="2:16" ht="15.75" customHeight="1" x14ac:dyDescent="0.2">
      <c r="B261" s="6">
        <v>474</v>
      </c>
      <c r="C261" s="6">
        <v>72145.969498910679</v>
      </c>
      <c r="D261" s="6">
        <f t="shared" ref="D261:D264" si="87">C261/B261</f>
        <v>152.20668670656261</v>
      </c>
      <c r="F261" s="6">
        <v>3329</v>
      </c>
      <c r="G261" s="6">
        <v>67244.127516778521</v>
      </c>
      <c r="H261" s="6">
        <f t="shared" si="86"/>
        <v>20.199497601916047</v>
      </c>
    </row>
    <row r="262" spans="2:16" ht="15.75" customHeight="1" x14ac:dyDescent="0.2">
      <c r="B262" s="6">
        <v>141</v>
      </c>
      <c r="C262" s="6">
        <v>483.9667458432304</v>
      </c>
      <c r="D262" s="6">
        <f t="shared" si="87"/>
        <v>3.4323882683917049</v>
      </c>
      <c r="F262" s="6">
        <v>3611</v>
      </c>
      <c r="G262" s="6">
        <v>72887.78877887789</v>
      </c>
      <c r="H262" s="6">
        <f t="shared" si="86"/>
        <v>20.18493181359122</v>
      </c>
      <c r="J262" s="6">
        <v>273</v>
      </c>
      <c r="K262" s="6">
        <v>1737660.5504587155</v>
      </c>
      <c r="L262" s="6">
        <f t="shared" ref="L262:L264" si="88">K262/J262</f>
        <v>6365.0569613872367</v>
      </c>
      <c r="N262" s="6">
        <v>273</v>
      </c>
      <c r="O262" s="6">
        <v>1741828.2548476455</v>
      </c>
      <c r="P262" s="6">
        <f t="shared" ref="P262:P264" si="89">O262/N262</f>
        <v>6380.3232778302036</v>
      </c>
    </row>
    <row r="263" spans="2:16" ht="15.75" customHeight="1" x14ac:dyDescent="0.2">
      <c r="B263" s="6">
        <v>1481</v>
      </c>
      <c r="C263" s="6">
        <v>28529.411764705885</v>
      </c>
      <c r="D263" s="6">
        <f t="shared" si="87"/>
        <v>19.263613615601543</v>
      </c>
      <c r="F263" s="6">
        <v>464</v>
      </c>
      <c r="G263" s="6">
        <v>9354.2260208926873</v>
      </c>
      <c r="H263" s="6">
        <f t="shared" si="86"/>
        <v>20.159969872613551</v>
      </c>
      <c r="J263" s="6">
        <v>220</v>
      </c>
      <c r="K263" s="6">
        <v>42853.382469070806</v>
      </c>
      <c r="L263" s="6">
        <f t="shared" si="88"/>
        <v>194.78810213214004</v>
      </c>
      <c r="N263" s="6">
        <v>220</v>
      </c>
      <c r="O263" s="6">
        <v>42855.731225296448</v>
      </c>
      <c r="P263" s="6">
        <f t="shared" si="89"/>
        <v>194.79877829680203</v>
      </c>
    </row>
    <row r="264" spans="2:16" ht="15.75" customHeight="1" x14ac:dyDescent="0.2">
      <c r="B264" s="6">
        <v>153</v>
      </c>
      <c r="C264" s="6">
        <v>6578.5609397944199</v>
      </c>
      <c r="D264" s="6">
        <f t="shared" si="87"/>
        <v>42.997130325453725</v>
      </c>
      <c r="F264" s="6">
        <v>110</v>
      </c>
      <c r="G264" s="6">
        <v>2207.1419159309526</v>
      </c>
      <c r="H264" s="6">
        <f t="shared" si="86"/>
        <v>20.064926508463206</v>
      </c>
      <c r="J264" s="6">
        <v>463</v>
      </c>
      <c r="K264" s="6">
        <v>522455.44554455444</v>
      </c>
      <c r="L264" s="6">
        <f t="shared" si="88"/>
        <v>1128.4134892970937</v>
      </c>
      <c r="N264" s="6">
        <v>463</v>
      </c>
      <c r="O264" s="6">
        <v>522399.81575310917</v>
      </c>
      <c r="P264" s="6">
        <f t="shared" si="89"/>
        <v>1128.2933385596311</v>
      </c>
    </row>
    <row r="265" spans="2:16" ht="15.75" customHeight="1" x14ac:dyDescent="0.2">
      <c r="F265" s="6">
        <v>344</v>
      </c>
      <c r="G265" s="6">
        <v>6857.4297188755027</v>
      </c>
      <c r="H265" s="6">
        <f t="shared" si="86"/>
        <v>19.934388717661346</v>
      </c>
    </row>
    <row r="266" spans="2:16" ht="15.75" customHeight="1" x14ac:dyDescent="0.2">
      <c r="B266" s="6">
        <v>2398</v>
      </c>
      <c r="C266" s="6">
        <v>1479.8850574712642</v>
      </c>
      <c r="D266" s="6">
        <f>C266/B266</f>
        <v>0.61713305148926778</v>
      </c>
      <c r="F266" s="6">
        <v>1507</v>
      </c>
      <c r="G266" s="6">
        <v>29982.078853046594</v>
      </c>
      <c r="H266" s="6">
        <f t="shared" si="86"/>
        <v>19.895208263468213</v>
      </c>
      <c r="J266" s="6">
        <v>103</v>
      </c>
      <c r="K266" s="6">
        <v>162181.03784627389</v>
      </c>
      <c r="L266" s="6">
        <f>K266/J266</f>
        <v>1574.573182973533</v>
      </c>
      <c r="N266" s="6">
        <v>103</v>
      </c>
      <c r="O266" s="6">
        <v>162876.71232876711</v>
      </c>
      <c r="P266" s="6">
        <f>O266/N266</f>
        <v>1581.3273041627874</v>
      </c>
    </row>
    <row r="267" spans="2:16" ht="15.75" customHeight="1" x14ac:dyDescent="0.2">
      <c r="F267" s="6">
        <v>681</v>
      </c>
      <c r="G267" s="6">
        <v>13431.221020092737</v>
      </c>
      <c r="H267" s="6">
        <f t="shared" si="86"/>
        <v>19.722791512617821</v>
      </c>
    </row>
    <row r="268" spans="2:16" ht="15.75" customHeight="1" x14ac:dyDescent="0.2">
      <c r="F268" s="6">
        <v>179</v>
      </c>
      <c r="G268" s="6">
        <v>3521.5311004784689</v>
      </c>
      <c r="H268" s="6">
        <f t="shared" si="86"/>
        <v>19.673358103231671</v>
      </c>
    </row>
    <row r="269" spans="2:16" ht="15.75" customHeight="1" x14ac:dyDescent="0.2">
      <c r="F269" s="6">
        <v>2866</v>
      </c>
      <c r="G269" s="6">
        <v>56383.296047725576</v>
      </c>
      <c r="H269" s="6">
        <f t="shared" si="86"/>
        <v>19.673166799625115</v>
      </c>
    </row>
    <row r="270" spans="2:16" ht="15.75" customHeight="1" x14ac:dyDescent="0.2">
      <c r="F270" s="6">
        <v>133</v>
      </c>
      <c r="G270" s="6">
        <v>2612.2448979591836</v>
      </c>
      <c r="H270" s="6">
        <f t="shared" si="86"/>
        <v>19.640939082399878</v>
      </c>
    </row>
    <row r="271" spans="2:16" ht="15.75" customHeight="1" x14ac:dyDescent="0.2">
      <c r="B271" s="6">
        <v>489</v>
      </c>
      <c r="C271" s="6">
        <v>16311.111111111111</v>
      </c>
      <c r="D271" s="6">
        <f t="shared" ref="D271:D272" si="90">C271/B271</f>
        <v>33.35605544194501</v>
      </c>
      <c r="F271" s="6">
        <v>3542</v>
      </c>
      <c r="G271" s="6">
        <v>69497.422680412375</v>
      </c>
      <c r="H271" s="6">
        <f t="shared" si="86"/>
        <v>19.620955019879272</v>
      </c>
    </row>
    <row r="272" spans="2:16" ht="15.75" customHeight="1" x14ac:dyDescent="0.2">
      <c r="B272" s="6">
        <v>186</v>
      </c>
      <c r="C272" s="6">
        <v>3519.1919191919192</v>
      </c>
      <c r="D272" s="6">
        <f t="shared" si="90"/>
        <v>18.920386662322144</v>
      </c>
      <c r="F272" s="6">
        <v>128</v>
      </c>
      <c r="G272" s="6">
        <v>2500</v>
      </c>
      <c r="H272" s="6">
        <f t="shared" si="86"/>
        <v>19.53125</v>
      </c>
    </row>
    <row r="273" spans="2:16" ht="15.75" customHeight="1" x14ac:dyDescent="0.2">
      <c r="F273" s="6">
        <v>680</v>
      </c>
      <c r="G273" s="6">
        <v>13270.474137931036</v>
      </c>
      <c r="H273" s="6">
        <f t="shared" si="86"/>
        <v>19.515403144016229</v>
      </c>
    </row>
    <row r="274" spans="2:16" ht="15.75" customHeight="1" x14ac:dyDescent="0.2">
      <c r="F274" s="6">
        <v>1613</v>
      </c>
      <c r="G274" s="6">
        <v>31407.54369825207</v>
      </c>
      <c r="H274" s="6">
        <f t="shared" si="86"/>
        <v>19.47150880238814</v>
      </c>
    </row>
    <row r="275" spans="2:16" ht="15.75" customHeight="1" x14ac:dyDescent="0.2">
      <c r="B275" s="6">
        <v>691</v>
      </c>
      <c r="C275" s="6">
        <v>145961.47110332749</v>
      </c>
      <c r="D275" s="6">
        <f t="shared" ref="D275:D276" si="91">C275/B275</f>
        <v>211.23223025083573</v>
      </c>
      <c r="F275" s="6">
        <v>1196</v>
      </c>
      <c r="G275" s="6">
        <v>23102.513553474619</v>
      </c>
      <c r="H275" s="6">
        <f t="shared" si="86"/>
        <v>19.316482904242992</v>
      </c>
      <c r="J275" s="6">
        <v>236</v>
      </c>
      <c r="K275" s="6">
        <v>76969.696969696961</v>
      </c>
      <c r="L275" s="6">
        <f t="shared" ref="L275:L276" si="92">K275/J275</f>
        <v>326.14278376990239</v>
      </c>
      <c r="N275" s="6">
        <v>236</v>
      </c>
      <c r="O275" s="6">
        <v>76969.696969696961</v>
      </c>
      <c r="P275" s="6">
        <f t="shared" ref="P275:P276" si="93">O275/N275</f>
        <v>326.14278376990239</v>
      </c>
    </row>
    <row r="276" spans="2:16" ht="15.75" customHeight="1" x14ac:dyDescent="0.2">
      <c r="B276" s="6">
        <v>1852</v>
      </c>
      <c r="C276" s="6">
        <v>70000</v>
      </c>
      <c r="D276" s="6">
        <f t="shared" si="91"/>
        <v>37.796976241900651</v>
      </c>
      <c r="F276" s="6">
        <v>5563</v>
      </c>
      <c r="G276" s="6">
        <v>107451.71926519077</v>
      </c>
      <c r="H276" s="6">
        <f t="shared" si="86"/>
        <v>19.315426795827928</v>
      </c>
      <c r="J276" s="6">
        <v>285</v>
      </c>
      <c r="K276" s="6">
        <v>332017.93721973093</v>
      </c>
      <c r="L276" s="6">
        <f t="shared" si="92"/>
        <v>1164.9752183148453</v>
      </c>
      <c r="N276" s="6">
        <v>285</v>
      </c>
      <c r="O276" s="6">
        <v>331436.95014662755</v>
      </c>
      <c r="P276" s="6">
        <f t="shared" si="93"/>
        <v>1162.9366671811492</v>
      </c>
    </row>
    <row r="277" spans="2:16" ht="15.75" customHeight="1" x14ac:dyDescent="0.2">
      <c r="F277" s="6">
        <v>383</v>
      </c>
      <c r="G277" s="6">
        <v>7323.9436619718308</v>
      </c>
      <c r="H277" s="6">
        <f t="shared" si="86"/>
        <v>19.122568308020448</v>
      </c>
    </row>
    <row r="278" spans="2:16" ht="15.75" customHeight="1" x14ac:dyDescent="0.2">
      <c r="F278" s="6">
        <v>497</v>
      </c>
      <c r="G278" s="6">
        <v>9432.6500732064414</v>
      </c>
      <c r="H278" s="6">
        <f t="shared" si="86"/>
        <v>18.979175197598472</v>
      </c>
    </row>
    <row r="279" spans="2:16" ht="15.75" customHeight="1" x14ac:dyDescent="0.2">
      <c r="F279" s="6">
        <v>463</v>
      </c>
      <c r="G279" s="6">
        <v>8769.8833510074237</v>
      </c>
      <c r="H279" s="6">
        <f t="shared" si="86"/>
        <v>18.941432723558151</v>
      </c>
    </row>
    <row r="280" spans="2:16" ht="15.75" customHeight="1" x14ac:dyDescent="0.2">
      <c r="F280" s="6">
        <v>664</v>
      </c>
      <c r="G280" s="6">
        <v>12522.12389380531</v>
      </c>
      <c r="H280" s="6">
        <f t="shared" si="86"/>
        <v>18.85862032199595</v>
      </c>
    </row>
    <row r="281" spans="2:16" ht="15.75" customHeight="1" x14ac:dyDescent="0.2">
      <c r="F281" s="6">
        <v>6535</v>
      </c>
      <c r="G281" s="6">
        <v>122989.52879581152</v>
      </c>
      <c r="H281" s="6">
        <f t="shared" si="86"/>
        <v>18.820126824148666</v>
      </c>
    </row>
    <row r="282" spans="2:16" ht="15.75" customHeight="1" x14ac:dyDescent="0.2">
      <c r="B282" s="6">
        <v>697</v>
      </c>
      <c r="C282" s="6">
        <v>36086.956521739128</v>
      </c>
      <c r="D282" s="6">
        <f>C282/B282</f>
        <v>51.77468654481941</v>
      </c>
      <c r="F282" s="6">
        <v>200</v>
      </c>
      <c r="G282" s="6">
        <v>3760.3305785123966</v>
      </c>
      <c r="H282" s="6">
        <f t="shared" si="86"/>
        <v>18.801652892561982</v>
      </c>
      <c r="J282" s="6">
        <v>147</v>
      </c>
      <c r="K282" s="6">
        <v>11471554.404145079</v>
      </c>
      <c r="L282" s="6">
        <f>K282/J282</f>
        <v>78037.78506221142</v>
      </c>
      <c r="N282" s="6">
        <v>147</v>
      </c>
      <c r="O282" s="6">
        <v>11471458.031088084</v>
      </c>
      <c r="P282" s="6">
        <f>O282/N282</f>
        <v>78037.129463184247</v>
      </c>
    </row>
    <row r="283" spans="2:16" ht="15.75" customHeight="1" x14ac:dyDescent="0.2">
      <c r="F283" s="6">
        <v>4837</v>
      </c>
      <c r="G283" s="6">
        <v>90604.288499025337</v>
      </c>
      <c r="H283" s="6">
        <f t="shared" si="86"/>
        <v>18.731504754811937</v>
      </c>
    </row>
    <row r="284" spans="2:16" ht="15.75" customHeight="1" x14ac:dyDescent="0.2">
      <c r="F284" s="6">
        <v>2061</v>
      </c>
      <c r="G284" s="6">
        <v>38602.906704172528</v>
      </c>
      <c r="H284" s="6">
        <f t="shared" si="86"/>
        <v>18.730182777376289</v>
      </c>
    </row>
    <row r="285" spans="2:16" ht="15.75" customHeight="1" x14ac:dyDescent="0.2">
      <c r="B285" s="6">
        <v>557</v>
      </c>
      <c r="C285" s="6">
        <v>0</v>
      </c>
      <c r="D285" s="6">
        <f t="shared" ref="D285:D288" si="94">C285/B285</f>
        <v>0</v>
      </c>
      <c r="F285" s="6">
        <v>707</v>
      </c>
      <c r="G285" s="6">
        <v>13195.05094614265</v>
      </c>
      <c r="H285" s="6">
        <f t="shared" si="86"/>
        <v>18.663438396241371</v>
      </c>
      <c r="J285" s="6">
        <v>117</v>
      </c>
      <c r="K285" s="6">
        <v>229851.63204747773</v>
      </c>
      <c r="L285" s="6">
        <f t="shared" ref="L285:L288" si="95">K285/J285</f>
        <v>1964.5438636536558</v>
      </c>
      <c r="N285" s="6">
        <v>117</v>
      </c>
      <c r="O285" s="6">
        <v>229745.22292993628</v>
      </c>
      <c r="P285" s="6">
        <f t="shared" ref="P285:P288" si="96">O285/N285</f>
        <v>1963.6343840165493</v>
      </c>
    </row>
    <row r="286" spans="2:16" ht="15.75" customHeight="1" x14ac:dyDescent="0.2">
      <c r="B286" s="6">
        <v>1552</v>
      </c>
      <c r="C286" s="6">
        <v>16635.262449528935</v>
      </c>
      <c r="D286" s="6">
        <f t="shared" si="94"/>
        <v>10.718596939129469</v>
      </c>
      <c r="F286" s="6">
        <v>393</v>
      </c>
      <c r="G286" s="6">
        <v>7279.1023842917248</v>
      </c>
      <c r="H286" s="6">
        <f t="shared" si="86"/>
        <v>18.521889018554006</v>
      </c>
      <c r="J286" s="6">
        <v>174</v>
      </c>
      <c r="K286" s="6">
        <v>396309.52380952385</v>
      </c>
      <c r="L286" s="6">
        <f t="shared" si="95"/>
        <v>2277.6409414340451</v>
      </c>
      <c r="N286" s="6">
        <v>174</v>
      </c>
      <c r="O286" s="6">
        <v>394626.16822429909</v>
      </c>
      <c r="P286" s="6">
        <f t="shared" si="96"/>
        <v>2267.9664840476958</v>
      </c>
    </row>
    <row r="287" spans="2:16" ht="15.75" customHeight="1" x14ac:dyDescent="0.2">
      <c r="B287" s="6">
        <v>428</v>
      </c>
      <c r="C287" s="6">
        <v>2568.6873092019187</v>
      </c>
      <c r="D287" s="6">
        <f t="shared" si="94"/>
        <v>6.0016058626213056</v>
      </c>
      <c r="F287" s="6">
        <v>1725</v>
      </c>
      <c r="G287" s="6">
        <v>31864.251318504932</v>
      </c>
      <c r="H287" s="6">
        <f t="shared" si="86"/>
        <v>18.472029749857931</v>
      </c>
      <c r="J287" s="6">
        <v>287</v>
      </c>
      <c r="K287" s="6">
        <v>135400</v>
      </c>
      <c r="L287" s="6">
        <f t="shared" si="95"/>
        <v>471.77700348432057</v>
      </c>
      <c r="N287" s="6">
        <v>287</v>
      </c>
      <c r="O287" s="6">
        <v>135400</v>
      </c>
      <c r="P287" s="6">
        <f t="shared" si="96"/>
        <v>471.77700348432057</v>
      </c>
    </row>
    <row r="288" spans="2:16" ht="15.75" customHeight="1" x14ac:dyDescent="0.2">
      <c r="B288" s="6">
        <v>471</v>
      </c>
      <c r="C288" s="6">
        <v>35196.714223951574</v>
      </c>
      <c r="D288" s="6">
        <f t="shared" si="94"/>
        <v>74.727631048729464</v>
      </c>
      <c r="F288" s="6">
        <v>192</v>
      </c>
      <c r="G288" s="6">
        <v>3493.8191281717632</v>
      </c>
      <c r="H288" s="6">
        <f t="shared" si="86"/>
        <v>18.196974625894601</v>
      </c>
      <c r="J288" s="6">
        <v>110</v>
      </c>
      <c r="K288" s="6">
        <v>125273.15914489311</v>
      </c>
      <c r="L288" s="6">
        <f t="shared" si="95"/>
        <v>1138.84690131721</v>
      </c>
      <c r="N288" s="6">
        <v>110</v>
      </c>
      <c r="O288" s="6">
        <v>125409.83606557378</v>
      </c>
      <c r="P288" s="6">
        <f t="shared" si="96"/>
        <v>1140.0894187779434</v>
      </c>
    </row>
    <row r="289" spans="2:16" ht="15.75" customHeight="1" x14ac:dyDescent="0.2">
      <c r="F289" s="6">
        <v>249</v>
      </c>
      <c r="G289" s="6">
        <v>4519.4732418044268</v>
      </c>
      <c r="H289" s="6">
        <f t="shared" si="86"/>
        <v>18.150494947005729</v>
      </c>
    </row>
    <row r="290" spans="2:16" ht="15.75" customHeight="1" x14ac:dyDescent="0.2">
      <c r="F290" s="6">
        <v>272</v>
      </c>
      <c r="G290" s="6">
        <v>4922.2797927461133</v>
      </c>
      <c r="H290" s="6">
        <f t="shared" si="86"/>
        <v>18.096616885096005</v>
      </c>
    </row>
    <row r="291" spans="2:16" ht="15.75" customHeight="1" x14ac:dyDescent="0.2">
      <c r="B291" s="6">
        <v>515</v>
      </c>
      <c r="C291" s="6">
        <v>16233.766233766233</v>
      </c>
      <c r="D291" s="6">
        <f t="shared" ref="D291:D292" si="97">C291/B291</f>
        <v>31.521876182070354</v>
      </c>
      <c r="F291" s="6">
        <v>4600</v>
      </c>
      <c r="G291" s="6">
        <v>83123.543123543117</v>
      </c>
      <c r="H291" s="6">
        <f t="shared" si="86"/>
        <v>18.070335461639807</v>
      </c>
    </row>
    <row r="292" spans="2:16" ht="15.75" customHeight="1" x14ac:dyDescent="0.2">
      <c r="B292" s="6">
        <v>1528</v>
      </c>
      <c r="C292" s="6">
        <v>53658.536585365851</v>
      </c>
      <c r="D292" s="6">
        <f t="shared" si="97"/>
        <v>35.11684331503001</v>
      </c>
      <c r="F292" s="6">
        <v>144</v>
      </c>
      <c r="G292" s="6">
        <v>2602.0408163265306</v>
      </c>
      <c r="H292" s="6">
        <f t="shared" si="86"/>
        <v>18.069727891156461</v>
      </c>
      <c r="J292" s="6">
        <v>430</v>
      </c>
      <c r="K292" s="6">
        <v>208733.50923482847</v>
      </c>
      <c r="L292" s="6">
        <f>K292/J292</f>
        <v>485.4267656623918</v>
      </c>
      <c r="N292" s="6">
        <v>430</v>
      </c>
      <c r="O292" s="6">
        <v>208733.50923482847</v>
      </c>
      <c r="P292" s="6">
        <f>O292/N292</f>
        <v>485.4267656623918</v>
      </c>
    </row>
    <row r="293" spans="2:16" ht="15.75" customHeight="1" x14ac:dyDescent="0.2">
      <c r="F293" s="6">
        <v>533</v>
      </c>
      <c r="G293" s="6">
        <v>9562.9653609582383</v>
      </c>
      <c r="H293" s="6">
        <f t="shared" si="86"/>
        <v>17.941773660334405</v>
      </c>
    </row>
    <row r="294" spans="2:16" ht="15.75" customHeight="1" x14ac:dyDescent="0.2">
      <c r="B294" s="6">
        <v>149</v>
      </c>
      <c r="C294" s="6">
        <v>0</v>
      </c>
      <c r="D294" s="6">
        <f>C294/B294</f>
        <v>0</v>
      </c>
      <c r="F294" s="6">
        <v>2295</v>
      </c>
      <c r="G294" s="6">
        <v>41098.430813124112</v>
      </c>
      <c r="H294" s="6">
        <f t="shared" si="86"/>
        <v>17.907812990468024</v>
      </c>
    </row>
    <row r="295" spans="2:16" ht="15.75" customHeight="1" x14ac:dyDescent="0.2">
      <c r="F295" s="6">
        <v>1605</v>
      </c>
      <c r="G295" s="6">
        <v>28733.650416171226</v>
      </c>
      <c r="H295" s="6">
        <f t="shared" si="86"/>
        <v>17.902585929078644</v>
      </c>
    </row>
    <row r="296" spans="2:16" ht="15.75" customHeight="1" x14ac:dyDescent="0.2">
      <c r="F296" s="6">
        <v>150</v>
      </c>
      <c r="G296" s="6">
        <v>2680.7851239669421</v>
      </c>
      <c r="H296" s="6">
        <f t="shared" si="86"/>
        <v>17.871900826446282</v>
      </c>
    </row>
    <row r="297" spans="2:16" ht="15.75" customHeight="1" x14ac:dyDescent="0.2">
      <c r="F297" s="6">
        <v>1582</v>
      </c>
      <c r="G297" s="6">
        <v>28069.364161849713</v>
      </c>
      <c r="H297" s="6">
        <f t="shared" si="86"/>
        <v>17.742960911409426</v>
      </c>
    </row>
    <row r="298" spans="2:16" ht="15.75" customHeight="1" x14ac:dyDescent="0.2">
      <c r="B298" s="6">
        <v>1015</v>
      </c>
      <c r="C298" s="6">
        <v>3437.0045127454569</v>
      </c>
      <c r="D298" s="6">
        <f t="shared" ref="D298:D300" si="98">C298/B298</f>
        <v>3.3862113426063614</v>
      </c>
      <c r="F298" s="6">
        <v>7985</v>
      </c>
      <c r="G298" s="6">
        <v>141549.13622203341</v>
      </c>
      <c r="H298" s="6">
        <f t="shared" si="86"/>
        <v>17.726879927618462</v>
      </c>
    </row>
    <row r="299" spans="2:16" ht="15.75" customHeight="1" x14ac:dyDescent="0.2">
      <c r="B299" s="6">
        <v>185</v>
      </c>
      <c r="C299" s="6">
        <v>265.78073089700996</v>
      </c>
      <c r="D299" s="6">
        <f t="shared" si="98"/>
        <v>1.436652599443297</v>
      </c>
      <c r="F299" s="6">
        <v>1430</v>
      </c>
      <c r="G299" s="6">
        <v>25206.332727744615</v>
      </c>
      <c r="H299" s="6">
        <f t="shared" si="86"/>
        <v>17.626806103317914</v>
      </c>
      <c r="J299" s="6">
        <v>174</v>
      </c>
      <c r="K299" s="6">
        <v>55748.898678414094</v>
      </c>
      <c r="L299" s="6">
        <f t="shared" ref="L299:L300" si="99">K299/J299</f>
        <v>320.39596941617293</v>
      </c>
      <c r="N299" s="6">
        <v>174</v>
      </c>
      <c r="O299" s="6">
        <v>55786.163522012583</v>
      </c>
      <c r="P299" s="6">
        <f t="shared" ref="P299:P300" si="100">O299/N299</f>
        <v>320.61013518398033</v>
      </c>
    </row>
    <row r="300" spans="2:16" ht="15.75" customHeight="1" x14ac:dyDescent="0.2">
      <c r="B300" s="6">
        <v>433</v>
      </c>
      <c r="C300" s="6">
        <v>5398.9361702127653</v>
      </c>
      <c r="D300" s="6">
        <f t="shared" si="98"/>
        <v>12.468674757997148</v>
      </c>
      <c r="F300" s="6">
        <v>191</v>
      </c>
      <c r="G300" s="6">
        <v>3366.2790697674423</v>
      </c>
      <c r="H300" s="6">
        <f t="shared" si="86"/>
        <v>17.624497747473519</v>
      </c>
      <c r="J300" s="6">
        <v>362</v>
      </c>
      <c r="K300" s="6">
        <v>504548.87218045117</v>
      </c>
      <c r="L300" s="6">
        <f t="shared" si="99"/>
        <v>1393.7814148631248</v>
      </c>
      <c r="N300" s="6">
        <v>362</v>
      </c>
      <c r="O300" s="6">
        <v>504548.87218045117</v>
      </c>
      <c r="P300" s="6">
        <f t="shared" si="100"/>
        <v>1393.7814148631248</v>
      </c>
    </row>
    <row r="301" spans="2:16" ht="15.75" customHeight="1" x14ac:dyDescent="0.2">
      <c r="F301" s="6">
        <v>1396</v>
      </c>
      <c r="G301" s="6">
        <v>24454.545454545456</v>
      </c>
      <c r="H301" s="6">
        <f t="shared" si="86"/>
        <v>17.517582703829124</v>
      </c>
    </row>
    <row r="302" spans="2:16" ht="15.75" customHeight="1" x14ac:dyDescent="0.2">
      <c r="B302" s="6">
        <v>442</v>
      </c>
      <c r="C302" s="6">
        <v>4985.9055673009161</v>
      </c>
      <c r="D302" s="6">
        <f t="shared" ref="D302:D306" si="101">C302/B302</f>
        <v>11.280329337784877</v>
      </c>
      <c r="F302" s="6">
        <v>2337</v>
      </c>
      <c r="G302" s="6">
        <v>40884.615384615383</v>
      </c>
      <c r="H302" s="6">
        <f t="shared" si="86"/>
        <v>17.494486685757543</v>
      </c>
      <c r="J302" s="6">
        <v>2699</v>
      </c>
      <c r="K302" s="6">
        <v>7372863.9053254435</v>
      </c>
      <c r="L302" s="6">
        <f t="shared" ref="L302:L304" si="102">K302/J302</f>
        <v>2731.7020768156517</v>
      </c>
      <c r="N302" s="6">
        <v>2699</v>
      </c>
      <c r="O302" s="6">
        <v>7367494.8875255622</v>
      </c>
      <c r="P302" s="6">
        <f t="shared" ref="P302:P304" si="103">O302/N302</f>
        <v>2729.7128149409273</v>
      </c>
    </row>
    <row r="303" spans="2:16" ht="15.75" customHeight="1" x14ac:dyDescent="0.2">
      <c r="B303" s="6">
        <v>1156</v>
      </c>
      <c r="C303" s="6">
        <v>76923.076923076922</v>
      </c>
      <c r="D303" s="6">
        <f t="shared" si="101"/>
        <v>66.54245408570668</v>
      </c>
      <c r="F303" s="6">
        <v>225</v>
      </c>
      <c r="G303" s="6">
        <v>3936.1957303909812</v>
      </c>
      <c r="H303" s="6">
        <f t="shared" si="86"/>
        <v>17.494203246182138</v>
      </c>
      <c r="J303" s="6">
        <v>173</v>
      </c>
      <c r="K303" s="6">
        <v>148940.93264248705</v>
      </c>
      <c r="L303" s="6">
        <f t="shared" si="102"/>
        <v>860.93024648836445</v>
      </c>
      <c r="N303" s="6">
        <v>173</v>
      </c>
      <c r="O303" s="6">
        <v>148571.42857142858</v>
      </c>
      <c r="P303" s="6">
        <f t="shared" si="103"/>
        <v>858.79438480594558</v>
      </c>
    </row>
    <row r="304" spans="2:16" ht="15.75" customHeight="1" x14ac:dyDescent="0.2">
      <c r="B304" s="6">
        <v>421</v>
      </c>
      <c r="C304" s="6">
        <v>105497.11689673248</v>
      </c>
      <c r="D304" s="6">
        <f t="shared" si="101"/>
        <v>250.58697600173986</v>
      </c>
      <c r="F304" s="6">
        <v>885</v>
      </c>
      <c r="G304" s="6">
        <v>15411.937019406811</v>
      </c>
      <c r="H304" s="6">
        <f t="shared" si="86"/>
        <v>17.414618101024644</v>
      </c>
      <c r="J304" s="6">
        <v>143</v>
      </c>
      <c r="K304" s="6">
        <v>109318.35205992509</v>
      </c>
      <c r="L304" s="6">
        <f t="shared" si="102"/>
        <v>764.46400041905656</v>
      </c>
      <c r="N304" s="6">
        <v>143</v>
      </c>
      <c r="O304" s="6">
        <v>109340.95860566448</v>
      </c>
      <c r="P304" s="6">
        <f t="shared" si="103"/>
        <v>764.62208815149984</v>
      </c>
    </row>
    <row r="305" spans="2:16" ht="15.75" customHeight="1" x14ac:dyDescent="0.2">
      <c r="B305" s="6">
        <v>366</v>
      </c>
      <c r="C305" s="6">
        <v>9980.3407601572726</v>
      </c>
      <c r="D305" s="6">
        <f t="shared" si="101"/>
        <v>27.268690601522604</v>
      </c>
      <c r="F305" s="6">
        <v>3445</v>
      </c>
      <c r="G305" s="6">
        <v>59655.172413793101</v>
      </c>
      <c r="H305" s="6">
        <f t="shared" si="86"/>
        <v>17.316450628096693</v>
      </c>
    </row>
    <row r="306" spans="2:16" ht="15.75" customHeight="1" x14ac:dyDescent="0.2">
      <c r="B306" s="6">
        <v>146</v>
      </c>
      <c r="C306" s="6">
        <v>19400.364797081624</v>
      </c>
      <c r="D306" s="6">
        <f t="shared" si="101"/>
        <v>132.87921093891524</v>
      </c>
      <c r="F306" s="6">
        <v>510</v>
      </c>
      <c r="G306" s="6">
        <v>8782.9360100376416</v>
      </c>
      <c r="H306" s="6">
        <f t="shared" si="86"/>
        <v>17.221443156936552</v>
      </c>
      <c r="J306" s="6">
        <v>211</v>
      </c>
      <c r="K306" s="6">
        <v>20694172.661870506</v>
      </c>
      <c r="L306" s="6">
        <f>K306/J306</f>
        <v>98076.647686590077</v>
      </c>
      <c r="N306" s="6">
        <v>211</v>
      </c>
      <c r="O306" s="6">
        <v>20694172.661870506</v>
      </c>
      <c r="P306" s="6">
        <f>O306/N306</f>
        <v>98076.647686590077</v>
      </c>
    </row>
    <row r="307" spans="2:16" ht="15.75" customHeight="1" x14ac:dyDescent="0.2">
      <c r="F307" s="6">
        <v>1300</v>
      </c>
      <c r="G307" s="6">
        <v>22241.758241758242</v>
      </c>
      <c r="H307" s="6">
        <f t="shared" si="86"/>
        <v>17.109044801352493</v>
      </c>
    </row>
    <row r="308" spans="2:16" ht="15.75" customHeight="1" x14ac:dyDescent="0.2">
      <c r="F308" s="6">
        <v>3302</v>
      </c>
      <c r="G308" s="6">
        <v>56079.470198675495</v>
      </c>
      <c r="H308" s="6">
        <f t="shared" si="86"/>
        <v>16.983485826370533</v>
      </c>
    </row>
    <row r="309" spans="2:16" ht="15.75" customHeight="1" x14ac:dyDescent="0.2">
      <c r="B309" s="6">
        <v>135</v>
      </c>
      <c r="C309" s="6">
        <v>1143.8127090301005</v>
      </c>
      <c r="D309" s="6">
        <f t="shared" ref="D309:D310" si="104">C309/B309</f>
        <v>8.4726867335562996</v>
      </c>
      <c r="F309" s="6">
        <v>290</v>
      </c>
      <c r="G309" s="6">
        <v>4920.5147615442847</v>
      </c>
      <c r="H309" s="6">
        <f t="shared" si="86"/>
        <v>16.967292281187188</v>
      </c>
      <c r="J309" s="6">
        <v>120</v>
      </c>
      <c r="K309" s="6">
        <v>0</v>
      </c>
      <c r="L309" s="6">
        <f>K309/J309</f>
        <v>0</v>
      </c>
      <c r="N309" s="6">
        <v>120</v>
      </c>
      <c r="O309" s="6">
        <v>0</v>
      </c>
      <c r="P309" s="6">
        <f>O309/N309</f>
        <v>0</v>
      </c>
    </row>
    <row r="310" spans="2:16" ht="15.75" customHeight="1" x14ac:dyDescent="0.2">
      <c r="B310" s="6">
        <v>1685</v>
      </c>
      <c r="C310" s="6">
        <v>20000</v>
      </c>
      <c r="D310" s="6">
        <f t="shared" si="104"/>
        <v>11.869436201780415</v>
      </c>
      <c r="F310" s="6">
        <v>1139</v>
      </c>
      <c r="G310" s="6">
        <v>19242.567248702217</v>
      </c>
      <c r="H310" s="6">
        <f t="shared" si="86"/>
        <v>16.894264485252165</v>
      </c>
    </row>
    <row r="311" spans="2:16" ht="15.75" customHeight="1" x14ac:dyDescent="0.2">
      <c r="F311" s="6">
        <v>511</v>
      </c>
      <c r="G311" s="6">
        <v>8608.6086086086088</v>
      </c>
      <c r="H311" s="6">
        <f t="shared" si="86"/>
        <v>16.846592189057944</v>
      </c>
    </row>
    <row r="312" spans="2:16" ht="15.75" customHeight="1" x14ac:dyDescent="0.2">
      <c r="B312" s="6">
        <v>1234</v>
      </c>
      <c r="C312" s="6">
        <v>577.10501419110687</v>
      </c>
      <c r="D312" s="6">
        <f>C312/B312</f>
        <v>0.46767018978209635</v>
      </c>
      <c r="F312" s="6">
        <v>259</v>
      </c>
      <c r="G312" s="6">
        <v>4334.7107438016528</v>
      </c>
      <c r="H312" s="6">
        <f t="shared" si="86"/>
        <v>16.736334918153101</v>
      </c>
      <c r="J312" s="6">
        <v>188</v>
      </c>
      <c r="K312" s="6">
        <v>3753333.3333333335</v>
      </c>
      <c r="L312" s="6">
        <f>K312/J312</f>
        <v>19964.5390070922</v>
      </c>
      <c r="N312" s="6">
        <v>188</v>
      </c>
      <c r="O312" s="6">
        <v>3790000</v>
      </c>
      <c r="P312" s="6">
        <f>O312/N312</f>
        <v>20159.574468085106</v>
      </c>
    </row>
    <row r="313" spans="2:16" ht="15.75" customHeight="1" x14ac:dyDescent="0.2">
      <c r="F313" s="6">
        <v>1315</v>
      </c>
      <c r="G313" s="6">
        <v>21626.352641629535</v>
      </c>
      <c r="H313" s="6">
        <f t="shared" si="86"/>
        <v>16.445895544965428</v>
      </c>
    </row>
    <row r="314" spans="2:16" ht="15.75" customHeight="1" x14ac:dyDescent="0.2">
      <c r="F314" s="6">
        <v>331</v>
      </c>
      <c r="G314" s="6">
        <v>5442.8099669768835</v>
      </c>
      <c r="H314" s="6">
        <f t="shared" si="86"/>
        <v>16.443534643434692</v>
      </c>
    </row>
    <row r="315" spans="2:16" ht="15.75" customHeight="1" x14ac:dyDescent="0.2">
      <c r="F315" s="6">
        <v>351</v>
      </c>
      <c r="G315" s="6">
        <v>5759.4544327340363</v>
      </c>
      <c r="H315" s="6">
        <f t="shared" si="86"/>
        <v>16.408702087561355</v>
      </c>
    </row>
    <row r="316" spans="2:16" ht="15.75" customHeight="1" x14ac:dyDescent="0.2">
      <c r="B316" s="6">
        <v>320</v>
      </c>
      <c r="C316" s="6">
        <v>24394.542353610006</v>
      </c>
      <c r="D316" s="6">
        <f t="shared" ref="D316:D318" si="105">C316/B316</f>
        <v>76.232944855031263</v>
      </c>
      <c r="F316" s="6">
        <v>201</v>
      </c>
      <c r="G316" s="6">
        <v>3276.0532150776053</v>
      </c>
      <c r="H316" s="6">
        <f t="shared" si="86"/>
        <v>16.298772214316443</v>
      </c>
    </row>
    <row r="317" spans="2:16" ht="15.75" customHeight="1" x14ac:dyDescent="0.2">
      <c r="B317" s="6">
        <v>130</v>
      </c>
      <c r="C317" s="6">
        <v>12022.964509394573</v>
      </c>
      <c r="D317" s="6">
        <f t="shared" si="105"/>
        <v>92.48434237995825</v>
      </c>
      <c r="F317" s="6">
        <v>4579</v>
      </c>
      <c r="G317" s="6">
        <v>74627.68615692154</v>
      </c>
      <c r="H317" s="6">
        <f t="shared" si="86"/>
        <v>16.297813093889832</v>
      </c>
    </row>
    <row r="318" spans="2:16" ht="15.75" customHeight="1" x14ac:dyDescent="0.2">
      <c r="B318" s="6">
        <v>243</v>
      </c>
      <c r="C318" s="6">
        <v>6751.5923566878982</v>
      </c>
      <c r="D318" s="6">
        <f t="shared" si="105"/>
        <v>27.78433068595843</v>
      </c>
      <c r="F318" s="6">
        <v>312</v>
      </c>
      <c r="G318" s="6">
        <v>5043.9882697947214</v>
      </c>
      <c r="H318" s="6">
        <f t="shared" si="86"/>
        <v>16.166629069854878</v>
      </c>
      <c r="J318" s="6">
        <v>299</v>
      </c>
      <c r="K318" s="6">
        <v>57105.666156202147</v>
      </c>
      <c r="L318" s="6">
        <f>K318/J318</f>
        <v>190.98885002074297</v>
      </c>
      <c r="N318" s="6">
        <v>299</v>
      </c>
      <c r="O318" s="6">
        <v>57116.120799659715</v>
      </c>
      <c r="P318" s="6">
        <f>O318/N318</f>
        <v>191.02381538347731</v>
      </c>
    </row>
    <row r="319" spans="2:16" ht="15.75" customHeight="1" x14ac:dyDescent="0.2">
      <c r="F319" s="6">
        <v>2663</v>
      </c>
      <c r="G319" s="6">
        <v>43020.807833537336</v>
      </c>
      <c r="H319" s="6">
        <f t="shared" si="86"/>
        <v>16.155016084692953</v>
      </c>
    </row>
    <row r="320" spans="2:16" ht="15.75" customHeight="1" x14ac:dyDescent="0.2">
      <c r="F320" s="6">
        <v>346</v>
      </c>
      <c r="G320" s="6">
        <v>5537.370430987452</v>
      </c>
      <c r="H320" s="6">
        <f t="shared" si="86"/>
        <v>16.003960783200728</v>
      </c>
    </row>
    <row r="321" spans="2:16" ht="15.75" customHeight="1" x14ac:dyDescent="0.2">
      <c r="F321" s="6">
        <v>771</v>
      </c>
      <c r="G321" s="6">
        <v>12237.093690248565</v>
      </c>
      <c r="H321" s="6">
        <f t="shared" si="86"/>
        <v>15.87171684857142</v>
      </c>
    </row>
    <row r="322" spans="2:16" ht="15.75" customHeight="1" x14ac:dyDescent="0.2">
      <c r="F322" s="6">
        <v>145</v>
      </c>
      <c r="G322" s="6">
        <v>2292.6326635754767</v>
      </c>
      <c r="H322" s="6">
        <f t="shared" si="86"/>
        <v>15.811259748796392</v>
      </c>
    </row>
    <row r="323" spans="2:16" ht="15.75" customHeight="1" x14ac:dyDescent="0.2">
      <c r="B323" s="6">
        <v>638</v>
      </c>
      <c r="C323" s="6">
        <v>22393.617021276597</v>
      </c>
      <c r="D323" s="6">
        <f>C323/B323</f>
        <v>35.099713199493102</v>
      </c>
      <c r="F323" s="6">
        <v>433</v>
      </c>
      <c r="G323" s="6">
        <v>6844.4132608314321</v>
      </c>
      <c r="H323" s="6">
        <f t="shared" si="86"/>
        <v>15.806959031943261</v>
      </c>
    </row>
    <row r="324" spans="2:16" ht="15.75" customHeight="1" x14ac:dyDescent="0.2">
      <c r="F324" s="6">
        <v>202</v>
      </c>
      <c r="G324" s="6">
        <v>3169.3472090823084</v>
      </c>
      <c r="H324" s="6">
        <f t="shared" si="86"/>
        <v>15.6898376687243</v>
      </c>
    </row>
    <row r="325" spans="2:16" ht="15.75" customHeight="1" x14ac:dyDescent="0.2">
      <c r="B325" s="6">
        <v>2918</v>
      </c>
      <c r="C325" s="6">
        <v>19891.055045871559</v>
      </c>
      <c r="D325" s="6">
        <f>C325/B325</f>
        <v>6.8166741075639337</v>
      </c>
      <c r="F325" s="6">
        <v>147</v>
      </c>
      <c r="G325" s="6">
        <v>2299.1214913220483</v>
      </c>
      <c r="H325" s="6">
        <f t="shared" si="86"/>
        <v>15.640282253891485</v>
      </c>
      <c r="J325" s="6">
        <v>174</v>
      </c>
      <c r="K325" s="6">
        <v>242029.20497566252</v>
      </c>
      <c r="L325" s="6">
        <f>K325/J325</f>
        <v>1390.9724423888651</v>
      </c>
      <c r="N325" s="6">
        <v>174</v>
      </c>
      <c r="O325" s="6">
        <v>241666.66666666666</v>
      </c>
      <c r="P325" s="6">
        <f>O325/N325</f>
        <v>1388.8888888888889</v>
      </c>
    </row>
    <row r="326" spans="2:16" ht="15.75" customHeight="1" x14ac:dyDescent="0.2">
      <c r="F326" s="6">
        <v>442</v>
      </c>
      <c r="G326" s="6">
        <v>6904.1450777202072</v>
      </c>
      <c r="H326" s="6">
        <f t="shared" si="86"/>
        <v>15.620237732398659</v>
      </c>
    </row>
    <row r="327" spans="2:16" ht="15.75" customHeight="1" x14ac:dyDescent="0.2">
      <c r="B327" s="6">
        <v>275</v>
      </c>
      <c r="C327" s="6">
        <v>24310.34482758621</v>
      </c>
      <c r="D327" s="6">
        <f t="shared" ref="D327:D331" si="106">C327/B327</f>
        <v>88.401253918495314</v>
      </c>
      <c r="F327" s="6">
        <v>418</v>
      </c>
      <c r="G327" s="6">
        <v>6503.4762456546932</v>
      </c>
      <c r="H327" s="6">
        <f t="shared" si="86"/>
        <v>15.558555611614098</v>
      </c>
    </row>
    <row r="328" spans="2:16" ht="15.75" customHeight="1" x14ac:dyDescent="0.2">
      <c r="B328" s="6">
        <v>543</v>
      </c>
      <c r="C328" s="6">
        <v>7080.2279701885136</v>
      </c>
      <c r="D328" s="6">
        <f t="shared" si="106"/>
        <v>13.039093867750486</v>
      </c>
      <c r="F328" s="6">
        <v>147</v>
      </c>
      <c r="G328" s="6">
        <v>2285.7142857142858</v>
      </c>
      <c r="H328" s="6">
        <f t="shared" si="86"/>
        <v>15.54907677356657</v>
      </c>
    </row>
    <row r="329" spans="2:16" ht="15.75" customHeight="1" x14ac:dyDescent="0.2">
      <c r="B329" s="6">
        <v>540</v>
      </c>
      <c r="C329" s="6">
        <v>7381.4214274890128</v>
      </c>
      <c r="D329" s="6">
        <f t="shared" si="106"/>
        <v>13.669298939794468</v>
      </c>
      <c r="F329" s="6">
        <v>158</v>
      </c>
      <c r="G329" s="6">
        <v>2427.7308774622666</v>
      </c>
      <c r="H329" s="6">
        <f t="shared" si="86"/>
        <v>15.365385300394092</v>
      </c>
      <c r="J329" s="6" t="e">
        <v>#N/A</v>
      </c>
      <c r="K329" s="6">
        <v>96031.746031746035</v>
      </c>
      <c r="L329" s="6" t="e">
        <f>K329/J329</f>
        <v>#N/A</v>
      </c>
      <c r="N329" s="6" t="e">
        <v>#N/A</v>
      </c>
      <c r="O329" s="6">
        <v>96230.303030303025</v>
      </c>
      <c r="P329" s="6" t="e">
        <f>O329/N329</f>
        <v>#N/A</v>
      </c>
    </row>
    <row r="330" spans="2:16" ht="15.75" customHeight="1" x14ac:dyDescent="0.2">
      <c r="B330" s="6">
        <v>1513</v>
      </c>
      <c r="C330" s="6">
        <v>305.98958333333337</v>
      </c>
      <c r="D330" s="6">
        <f t="shared" si="106"/>
        <v>0.20224030623485351</v>
      </c>
      <c r="F330" s="6">
        <v>7086</v>
      </c>
      <c r="G330" s="6">
        <v>108347.90612057064</v>
      </c>
      <c r="H330" s="6">
        <f t="shared" si="86"/>
        <v>15.290418588847112</v>
      </c>
    </row>
    <row r="331" spans="2:16" ht="15.75" customHeight="1" x14ac:dyDescent="0.2">
      <c r="B331" s="6">
        <v>291</v>
      </c>
      <c r="C331" s="6">
        <v>42401.798137643156</v>
      </c>
      <c r="D331" s="6">
        <f t="shared" si="106"/>
        <v>145.7106465211105</v>
      </c>
      <c r="F331" s="6">
        <v>1145</v>
      </c>
      <c r="G331" s="6">
        <v>17481.969269363435</v>
      </c>
      <c r="H331" s="6">
        <f t="shared" si="86"/>
        <v>15.268095431758459</v>
      </c>
    </row>
    <row r="332" spans="2:16" ht="15.75" customHeight="1" x14ac:dyDescent="0.2">
      <c r="F332" s="6">
        <v>477</v>
      </c>
      <c r="G332" s="6">
        <v>7182.5566481402311</v>
      </c>
      <c r="H332" s="6">
        <f t="shared" si="86"/>
        <v>15.057770750818095</v>
      </c>
    </row>
    <row r="333" spans="2:16" ht="15.75" customHeight="1" x14ac:dyDescent="0.2">
      <c r="B333" s="6">
        <v>353</v>
      </c>
      <c r="C333" s="6">
        <v>1674.7404844290659</v>
      </c>
      <c r="D333" s="6">
        <f>C333/B333</f>
        <v>4.7443073213287983</v>
      </c>
      <c r="F333" s="6">
        <v>410</v>
      </c>
      <c r="G333" s="6">
        <v>6165.9689731593198</v>
      </c>
      <c r="H333" s="6">
        <f t="shared" si="86"/>
        <v>15.038948715022732</v>
      </c>
      <c r="J333" s="6">
        <v>729</v>
      </c>
      <c r="K333" s="6">
        <v>1436632.9966329967</v>
      </c>
      <c r="L333" s="6">
        <f>K333/J333</f>
        <v>1970.6899816639186</v>
      </c>
      <c r="N333" s="6">
        <v>729</v>
      </c>
      <c r="O333" s="6">
        <v>1438149.2537313432</v>
      </c>
      <c r="P333" s="6">
        <f>O333/N333</f>
        <v>1972.7698953790716</v>
      </c>
    </row>
    <row r="334" spans="2:16" ht="15.75" customHeight="1" x14ac:dyDescent="0.2">
      <c r="F334" s="6">
        <v>931</v>
      </c>
      <c r="G334" s="6">
        <v>13905.57939914163</v>
      </c>
      <c r="H334" s="6">
        <f t="shared" si="86"/>
        <v>14.936175509282094</v>
      </c>
    </row>
    <row r="335" spans="2:16" ht="15.75" customHeight="1" x14ac:dyDescent="0.2">
      <c r="B335" s="6">
        <v>378</v>
      </c>
      <c r="C335" s="6">
        <v>9210.5767388388576</v>
      </c>
      <c r="D335" s="6">
        <f>C335/B335</f>
        <v>24.366605129203329</v>
      </c>
      <c r="F335" s="6">
        <v>8552</v>
      </c>
      <c r="G335" s="6">
        <v>127455.919395466</v>
      </c>
      <c r="H335" s="6">
        <f t="shared" si="86"/>
        <v>14.903638844184519</v>
      </c>
    </row>
    <row r="336" spans="2:16" ht="15.75" customHeight="1" x14ac:dyDescent="0.2">
      <c r="F336" s="6">
        <v>606</v>
      </c>
      <c r="G336" s="6">
        <v>8977.8714436248683</v>
      </c>
      <c r="H336" s="6">
        <f t="shared" si="86"/>
        <v>14.814969378918924</v>
      </c>
    </row>
    <row r="337" spans="2:16" ht="15.75" customHeight="1" x14ac:dyDescent="0.2">
      <c r="B337" s="6">
        <v>578</v>
      </c>
      <c r="C337" s="6">
        <v>28148.14814814815</v>
      </c>
      <c r="D337" s="6">
        <f t="shared" ref="D337:D338" si="107">C337/B337</f>
        <v>48.699218249391265</v>
      </c>
      <c r="F337" s="6">
        <v>10570</v>
      </c>
      <c r="G337" s="6">
        <v>155820.27168234062</v>
      </c>
      <c r="H337" s="6">
        <f t="shared" si="86"/>
        <v>14.741747557458904</v>
      </c>
    </row>
    <row r="338" spans="2:16" ht="15.75" customHeight="1" x14ac:dyDescent="0.2">
      <c r="B338" s="6">
        <v>1298</v>
      </c>
      <c r="C338" s="6">
        <v>22215.657311669129</v>
      </c>
      <c r="D338" s="6">
        <f t="shared" si="107"/>
        <v>17.115298391116433</v>
      </c>
      <c r="F338" s="6">
        <v>179</v>
      </c>
      <c r="G338" s="6">
        <v>2630.1281011837195</v>
      </c>
      <c r="H338" s="6">
        <f t="shared" si="86"/>
        <v>14.693453079238656</v>
      </c>
    </row>
    <row r="339" spans="2:16" ht="15.75" customHeight="1" x14ac:dyDescent="0.2">
      <c r="F339" s="6">
        <v>1132</v>
      </c>
      <c r="G339" s="6">
        <v>16556.603773584906</v>
      </c>
      <c r="H339" s="6">
        <f t="shared" si="86"/>
        <v>14.625975065004333</v>
      </c>
    </row>
    <row r="340" spans="2:16" ht="15.75" customHeight="1" x14ac:dyDescent="0.2">
      <c r="F340" s="6">
        <v>1132</v>
      </c>
      <c r="G340" s="6">
        <v>16556.603773584906</v>
      </c>
      <c r="H340" s="6">
        <f t="shared" si="86"/>
        <v>14.625975065004333</v>
      </c>
    </row>
    <row r="341" spans="2:16" ht="15.75" customHeight="1" x14ac:dyDescent="0.2">
      <c r="F341" s="6">
        <v>1786</v>
      </c>
      <c r="G341" s="6">
        <v>25913.218970736631</v>
      </c>
      <c r="H341" s="6">
        <f t="shared" si="86"/>
        <v>14.509081170625214</v>
      </c>
    </row>
    <row r="342" spans="2:16" ht="15.75" customHeight="1" x14ac:dyDescent="0.2">
      <c r="F342" s="6">
        <v>318</v>
      </c>
      <c r="G342" s="6">
        <v>4613.8613861386139</v>
      </c>
      <c r="H342" s="6">
        <f t="shared" si="86"/>
        <v>14.508998069618283</v>
      </c>
    </row>
    <row r="343" spans="2:16" ht="15.75" customHeight="1" x14ac:dyDescent="0.2">
      <c r="B343" s="6">
        <v>569</v>
      </c>
      <c r="C343" s="6">
        <v>0</v>
      </c>
      <c r="D343" s="6">
        <f>C343/B343</f>
        <v>0</v>
      </c>
      <c r="F343" s="6">
        <v>340</v>
      </c>
      <c r="G343" s="6">
        <v>4932.9983249581237</v>
      </c>
      <c r="H343" s="6">
        <f t="shared" si="86"/>
        <v>14.50881860281801</v>
      </c>
    </row>
    <row r="344" spans="2:16" ht="15.75" customHeight="1" x14ac:dyDescent="0.2">
      <c r="F344" s="6">
        <v>180</v>
      </c>
      <c r="G344" s="6">
        <v>2608.695652173913</v>
      </c>
      <c r="H344" s="6">
        <f t="shared" si="86"/>
        <v>14.492753623188406</v>
      </c>
    </row>
    <row r="345" spans="2:16" ht="15.75" customHeight="1" x14ac:dyDescent="0.2">
      <c r="B345" s="6">
        <v>3418</v>
      </c>
      <c r="C345" s="6">
        <v>4127.8065630397241</v>
      </c>
      <c r="D345" s="6">
        <f>C345/B345</f>
        <v>1.2076672214861686</v>
      </c>
      <c r="F345" s="6">
        <v>1463</v>
      </c>
      <c r="G345" s="6">
        <v>21001.569858712715</v>
      </c>
      <c r="H345" s="6">
        <f t="shared" si="86"/>
        <v>14.355140026461186</v>
      </c>
      <c r="J345" s="6">
        <v>199</v>
      </c>
      <c r="K345" s="6">
        <v>207425.74257425743</v>
      </c>
      <c r="L345" s="6">
        <f>K345/J345</f>
        <v>1042.3404149460173</v>
      </c>
      <c r="N345" s="6">
        <v>199</v>
      </c>
      <c r="O345" s="6">
        <v>207688.44221105526</v>
      </c>
      <c r="P345" s="6">
        <f>O345/N345</f>
        <v>1043.6605136233932</v>
      </c>
    </row>
    <row r="346" spans="2:16" ht="15.75" customHeight="1" x14ac:dyDescent="0.2">
      <c r="F346" s="6">
        <v>1891</v>
      </c>
      <c r="G346" s="6">
        <v>27132.616487455198</v>
      </c>
      <c r="H346" s="6">
        <f t="shared" si="86"/>
        <v>14.348290051536329</v>
      </c>
    </row>
    <row r="347" spans="2:16" ht="15.75" customHeight="1" x14ac:dyDescent="0.2">
      <c r="F347" s="6">
        <v>1110</v>
      </c>
      <c r="G347" s="6">
        <v>15894.559730790803</v>
      </c>
      <c r="H347" s="6">
        <f t="shared" si="86"/>
        <v>14.319423180892615</v>
      </c>
    </row>
    <row r="348" spans="2:16" ht="15.75" customHeight="1" x14ac:dyDescent="0.2">
      <c r="F348" s="6">
        <v>310</v>
      </c>
      <c r="G348" s="6">
        <v>4376.7908309455588</v>
      </c>
      <c r="H348" s="6">
        <f t="shared" si="86"/>
        <v>14.118680099824383</v>
      </c>
    </row>
    <row r="349" spans="2:16" ht="15.75" customHeight="1" x14ac:dyDescent="0.2">
      <c r="F349" s="6">
        <v>265</v>
      </c>
      <c r="G349" s="6">
        <v>3655.1724137931033</v>
      </c>
      <c r="H349" s="6">
        <f t="shared" si="86"/>
        <v>13.793103448275861</v>
      </c>
    </row>
    <row r="350" spans="2:16" ht="15.75" customHeight="1" x14ac:dyDescent="0.2">
      <c r="F350" s="6">
        <v>537</v>
      </c>
      <c r="G350" s="6">
        <v>7394.6050718785336</v>
      </c>
      <c r="H350" s="6">
        <f t="shared" si="86"/>
        <v>13.770214286552203</v>
      </c>
    </row>
    <row r="351" spans="2:16" ht="15.75" customHeight="1" x14ac:dyDescent="0.2">
      <c r="F351" s="6">
        <v>113</v>
      </c>
      <c r="G351" s="6">
        <v>1555.2903739061255</v>
      </c>
      <c r="H351" s="6">
        <f t="shared" si="86"/>
        <v>13.763631627487836</v>
      </c>
    </row>
    <row r="352" spans="2:16" ht="15.75" customHeight="1" x14ac:dyDescent="0.2">
      <c r="B352" s="6">
        <v>438</v>
      </c>
      <c r="C352" s="6">
        <v>0</v>
      </c>
      <c r="D352" s="6">
        <f t="shared" ref="D352:D353" si="108">C352/B352</f>
        <v>0</v>
      </c>
      <c r="F352" s="6">
        <v>584</v>
      </c>
      <c r="G352" s="6">
        <v>8033.8476854156297</v>
      </c>
      <c r="H352" s="6">
        <f t="shared" si="86"/>
        <v>13.756588502424023</v>
      </c>
      <c r="J352" s="6">
        <v>190</v>
      </c>
      <c r="K352" s="6">
        <v>97520.661157024791</v>
      </c>
      <c r="L352" s="6">
        <f t="shared" ref="L352:L353" si="109">K352/J352</f>
        <v>513.26663766855154</v>
      </c>
      <c r="N352" s="6">
        <v>190</v>
      </c>
      <c r="O352" s="6">
        <v>97449.66442953021</v>
      </c>
      <c r="P352" s="6">
        <f t="shared" ref="P352:P353" si="110">O352/N352</f>
        <v>512.89297068173789</v>
      </c>
    </row>
    <row r="353" spans="2:16" ht="15.75" customHeight="1" x14ac:dyDescent="0.2">
      <c r="B353" s="6">
        <v>1338</v>
      </c>
      <c r="C353" s="6">
        <v>6</v>
      </c>
      <c r="D353" s="6">
        <f t="shared" si="108"/>
        <v>4.4843049327354259E-3</v>
      </c>
      <c r="F353" s="6">
        <v>401</v>
      </c>
      <c r="G353" s="6">
        <v>5416.666666666667</v>
      </c>
      <c r="H353" s="6">
        <f t="shared" si="86"/>
        <v>13.507896924355778</v>
      </c>
      <c r="J353" s="6">
        <v>1100</v>
      </c>
      <c r="K353" s="6">
        <v>2028587.8962536021</v>
      </c>
      <c r="L353" s="6">
        <f t="shared" si="109"/>
        <v>1844.1708147760019</v>
      </c>
      <c r="N353" s="6">
        <v>1100</v>
      </c>
      <c r="O353" s="6">
        <v>2023278.6885245901</v>
      </c>
      <c r="P353" s="6">
        <f t="shared" si="110"/>
        <v>1839.344262295082</v>
      </c>
    </row>
    <row r="354" spans="2:16" ht="15.75" customHeight="1" x14ac:dyDescent="0.2">
      <c r="F354" s="6">
        <v>4264</v>
      </c>
      <c r="G354" s="6">
        <v>57582.697201017807</v>
      </c>
      <c r="H354" s="6">
        <f t="shared" si="86"/>
        <v>13.504384897049205</v>
      </c>
    </row>
    <row r="355" spans="2:16" ht="15.75" customHeight="1" x14ac:dyDescent="0.2">
      <c r="B355" s="6">
        <v>349</v>
      </c>
      <c r="C355" s="6">
        <v>11833.563103145756</v>
      </c>
      <c r="D355" s="6">
        <f t="shared" ref="D355:D357" si="111">C355/B355</f>
        <v>33.907057602136838</v>
      </c>
      <c r="F355" s="6">
        <v>189</v>
      </c>
      <c r="G355" s="6">
        <v>2545.3464168896821</v>
      </c>
      <c r="H355" s="6">
        <f t="shared" si="86"/>
        <v>13.467441359204667</v>
      </c>
    </row>
    <row r="356" spans="2:16" ht="15.75" customHeight="1" x14ac:dyDescent="0.2">
      <c r="B356" s="6">
        <v>108</v>
      </c>
      <c r="C356" s="6">
        <v>606.06060606060612</v>
      </c>
      <c r="D356" s="6">
        <f t="shared" si="111"/>
        <v>5.6116722783389452</v>
      </c>
      <c r="F356" s="6">
        <v>146</v>
      </c>
      <c r="G356" s="6">
        <v>1955.1506657323057</v>
      </c>
      <c r="H356" s="6">
        <f t="shared" si="86"/>
        <v>13.391442915974697</v>
      </c>
    </row>
    <row r="357" spans="2:16" ht="15.75" customHeight="1" x14ac:dyDescent="0.2">
      <c r="B357" s="6">
        <v>2386</v>
      </c>
      <c r="C357" s="6">
        <v>695517.24137931038</v>
      </c>
      <c r="D357" s="6">
        <f t="shared" si="111"/>
        <v>291.49926294187361</v>
      </c>
      <c r="F357" s="6">
        <v>339</v>
      </c>
      <c r="G357" s="6">
        <v>4525.9593679458239</v>
      </c>
      <c r="H357" s="6">
        <f t="shared" si="86"/>
        <v>13.35091258981069</v>
      </c>
      <c r="J357" s="6">
        <v>262</v>
      </c>
      <c r="K357" s="6">
        <v>251734.89972706776</v>
      </c>
      <c r="L357" s="6">
        <f>K357/J357</f>
        <v>960.82022796590752</v>
      </c>
      <c r="N357" s="6">
        <v>262</v>
      </c>
      <c r="O357" s="6">
        <v>251734.89972706776</v>
      </c>
      <c r="P357" s="6">
        <f>O357/N357</f>
        <v>960.82022796590752</v>
      </c>
    </row>
    <row r="358" spans="2:16" ht="15.75" customHeight="1" x14ac:dyDescent="0.2">
      <c r="F358" s="6">
        <v>844</v>
      </c>
      <c r="G358" s="6">
        <v>11251.748251748253</v>
      </c>
      <c r="H358" s="6">
        <f t="shared" si="86"/>
        <v>13.331455274583238</v>
      </c>
    </row>
    <row r="359" spans="2:16" ht="15.75" customHeight="1" x14ac:dyDescent="0.2">
      <c r="B359" s="6">
        <v>927</v>
      </c>
      <c r="C359" s="6">
        <v>7025.8620689655181</v>
      </c>
      <c r="D359" s="6">
        <f>C359/B359</f>
        <v>7.5791392329725111</v>
      </c>
      <c r="F359" s="6">
        <v>431</v>
      </c>
      <c r="G359" s="6">
        <v>5711.2223016440312</v>
      </c>
      <c r="H359" s="6">
        <f t="shared" si="86"/>
        <v>13.25109582748035</v>
      </c>
      <c r="J359" s="6">
        <v>139</v>
      </c>
      <c r="K359" s="6">
        <v>88345.323741007203</v>
      </c>
      <c r="L359" s="6">
        <f>K359/J359</f>
        <v>635.5778686403396</v>
      </c>
      <c r="N359" s="6">
        <v>139</v>
      </c>
      <c r="O359" s="6">
        <v>88037.433155080216</v>
      </c>
      <c r="P359" s="6">
        <f>O359/N359</f>
        <v>633.36282845381447</v>
      </c>
    </row>
    <row r="360" spans="2:16" ht="15.75" customHeight="1" x14ac:dyDescent="0.2">
      <c r="F360" s="6">
        <v>120</v>
      </c>
      <c r="G360" s="6">
        <v>1587.1190339275445</v>
      </c>
      <c r="H360" s="6">
        <f t="shared" si="86"/>
        <v>13.225991949396205</v>
      </c>
    </row>
    <row r="361" spans="2:16" ht="15.75" customHeight="1" x14ac:dyDescent="0.2">
      <c r="B361" s="6">
        <v>479</v>
      </c>
      <c r="C361" s="6">
        <v>24234.761778014374</v>
      </c>
      <c r="D361" s="6">
        <f t="shared" ref="D361:D362" si="112">C361/B361</f>
        <v>50.594492229675105</v>
      </c>
      <c r="F361" s="6">
        <v>220</v>
      </c>
      <c r="G361" s="6">
        <v>2896.0302457466919</v>
      </c>
      <c r="H361" s="6">
        <f t="shared" si="86"/>
        <v>13.163773844303146</v>
      </c>
      <c r="J361" s="6">
        <v>2410</v>
      </c>
      <c r="K361" s="6">
        <v>2859375</v>
      </c>
      <c r="L361" s="6">
        <f t="shared" ref="L361:L362" si="113">K361/J361</f>
        <v>1186.4626556016597</v>
      </c>
      <c r="N361" s="6">
        <v>2410</v>
      </c>
      <c r="O361" s="6">
        <v>2881645.5696202531</v>
      </c>
      <c r="P361" s="6">
        <f t="shared" ref="P361:P362" si="114">O361/N361</f>
        <v>1195.7035558590262</v>
      </c>
    </row>
    <row r="362" spans="2:16" ht="15.75" customHeight="1" x14ac:dyDescent="0.2">
      <c r="B362" s="6">
        <v>1735</v>
      </c>
      <c r="C362" s="6">
        <v>49029.376395808285</v>
      </c>
      <c r="D362" s="6">
        <f t="shared" si="112"/>
        <v>28.259006568189214</v>
      </c>
      <c r="F362" s="6">
        <v>275</v>
      </c>
      <c r="G362" s="6">
        <v>3547.6241668458397</v>
      </c>
      <c r="H362" s="6">
        <f t="shared" si="86"/>
        <v>12.900451515803054</v>
      </c>
      <c r="J362" s="6">
        <v>196</v>
      </c>
      <c r="K362" s="6">
        <v>27204.166666666668</v>
      </c>
      <c r="L362" s="6">
        <f t="shared" si="113"/>
        <v>138.79676870748301</v>
      </c>
      <c r="N362" s="6">
        <v>196</v>
      </c>
      <c r="O362" s="6">
        <v>27204.166666666668</v>
      </c>
      <c r="P362" s="6">
        <f t="shared" si="114"/>
        <v>138.79676870748301</v>
      </c>
    </row>
    <row r="363" spans="2:16" ht="15.75" customHeight="1" x14ac:dyDescent="0.2">
      <c r="F363" s="6">
        <v>204</v>
      </c>
      <c r="G363" s="6">
        <v>2629.1079812206572</v>
      </c>
      <c r="H363" s="6">
        <f t="shared" si="86"/>
        <v>12.887784221669888</v>
      </c>
    </row>
    <row r="364" spans="2:16" ht="15.75" customHeight="1" x14ac:dyDescent="0.2">
      <c r="B364" s="6">
        <v>1609</v>
      </c>
      <c r="C364" s="6">
        <v>158253.31611691514</v>
      </c>
      <c r="D364" s="6">
        <f t="shared" ref="D364:D365" si="115">C364/B364</f>
        <v>98.355075274652052</v>
      </c>
      <c r="F364" s="6">
        <v>688</v>
      </c>
      <c r="G364" s="6">
        <v>8860.9948860994882</v>
      </c>
      <c r="H364" s="6">
        <f t="shared" si="86"/>
        <v>12.879353032121349</v>
      </c>
      <c r="J364" s="6">
        <v>244</v>
      </c>
      <c r="K364" s="6">
        <v>626020.23608768976</v>
      </c>
      <c r="L364" s="6">
        <f t="shared" ref="L364:L365" si="116">K364/J364</f>
        <v>2565.6567052774171</v>
      </c>
      <c r="N364" s="6">
        <v>244</v>
      </c>
      <c r="O364" s="6">
        <v>625226.9938650307</v>
      </c>
      <c r="P364" s="6">
        <f t="shared" ref="P364:P365" si="117">O364/N364</f>
        <v>2562.4057125616014</v>
      </c>
    </row>
    <row r="365" spans="2:16" ht="15.75" customHeight="1" x14ac:dyDescent="0.2">
      <c r="B365" s="6">
        <v>1868</v>
      </c>
      <c r="C365" s="6">
        <v>1792.8660826032542</v>
      </c>
      <c r="D365" s="6">
        <f t="shared" si="115"/>
        <v>0.95977841681116394</v>
      </c>
      <c r="F365" s="6">
        <v>4445</v>
      </c>
      <c r="G365" s="6">
        <v>57149.01772879732</v>
      </c>
      <c r="H365" s="6">
        <f t="shared" si="86"/>
        <v>12.856921873745179</v>
      </c>
      <c r="J365" s="6">
        <v>401</v>
      </c>
      <c r="K365" s="6">
        <v>389134.52492944495</v>
      </c>
      <c r="L365" s="6">
        <f t="shared" si="116"/>
        <v>970.41028660709458</v>
      </c>
      <c r="N365" s="6">
        <v>401</v>
      </c>
      <c r="O365" s="6">
        <v>388948.83720930235</v>
      </c>
      <c r="P365" s="6">
        <f t="shared" si="117"/>
        <v>969.94722496085376</v>
      </c>
    </row>
    <row r="366" spans="2:16" ht="15.75" customHeight="1" x14ac:dyDescent="0.2">
      <c r="F366" s="6">
        <v>176</v>
      </c>
      <c r="G366" s="6">
        <v>2253.5211267605632</v>
      </c>
      <c r="H366" s="6">
        <f t="shared" si="86"/>
        <v>12.804097311139564</v>
      </c>
    </row>
    <row r="367" spans="2:16" ht="15.75" customHeight="1" x14ac:dyDescent="0.2">
      <c r="F367" s="6">
        <v>217</v>
      </c>
      <c r="G367" s="6">
        <v>2760.084925690021</v>
      </c>
      <c r="H367" s="6">
        <f t="shared" si="86"/>
        <v>12.719285371843414</v>
      </c>
    </row>
    <row r="368" spans="2:16" ht="15.75" customHeight="1" x14ac:dyDescent="0.2">
      <c r="F368" s="6">
        <v>6170</v>
      </c>
      <c r="G368" s="6">
        <v>78420.789605197395</v>
      </c>
      <c r="H368" s="6">
        <f t="shared" si="86"/>
        <v>12.71001452272243</v>
      </c>
    </row>
    <row r="369" spans="2:16" ht="15.75" customHeight="1" x14ac:dyDescent="0.2">
      <c r="F369" s="6">
        <v>2045</v>
      </c>
      <c r="G369" s="6">
        <v>25958.549222797927</v>
      </c>
      <c r="H369" s="6">
        <f t="shared" si="86"/>
        <v>12.693667101612679</v>
      </c>
    </row>
    <row r="370" spans="2:16" ht="15.75" customHeight="1" x14ac:dyDescent="0.2">
      <c r="F370" s="6">
        <v>416</v>
      </c>
      <c r="G370" s="6">
        <v>5258.2557154953429</v>
      </c>
      <c r="H370" s="6">
        <f t="shared" si="86"/>
        <v>12.640037777633037</v>
      </c>
    </row>
    <row r="371" spans="2:16" ht="15.75" customHeight="1" x14ac:dyDescent="0.2">
      <c r="B371" s="6">
        <v>249</v>
      </c>
      <c r="C371" s="6">
        <v>23642.384105960264</v>
      </c>
      <c r="D371" s="6">
        <f>C371/B371</f>
        <v>94.949333758876563</v>
      </c>
      <c r="F371" s="6">
        <v>106</v>
      </c>
      <c r="G371" s="6">
        <v>1334.4739093242088</v>
      </c>
      <c r="H371" s="6">
        <f t="shared" si="86"/>
        <v>12.589376503058574</v>
      </c>
      <c r="J371" s="6">
        <v>449</v>
      </c>
      <c r="K371" s="6">
        <v>521810.69958847732</v>
      </c>
      <c r="L371" s="6">
        <f>K371/J371</f>
        <v>1162.1619144509518</v>
      </c>
      <c r="N371" s="6">
        <v>449</v>
      </c>
      <c r="O371" s="6">
        <v>521924.47349310096</v>
      </c>
      <c r="P371" s="6">
        <f>O371/N371</f>
        <v>1162.4153084478862</v>
      </c>
    </row>
    <row r="372" spans="2:16" ht="15.75" customHeight="1" x14ac:dyDescent="0.2">
      <c r="F372" s="6">
        <v>268</v>
      </c>
      <c r="G372" s="6">
        <v>3336.3471971066906</v>
      </c>
      <c r="H372" s="6">
        <f t="shared" si="86"/>
        <v>12.449056705621979</v>
      </c>
    </row>
    <row r="373" spans="2:16" ht="15.75" customHeight="1" x14ac:dyDescent="0.2">
      <c r="B373" s="6">
        <v>555</v>
      </c>
      <c r="C373" s="6">
        <v>7233.774417139256</v>
      </c>
      <c r="D373" s="6">
        <f t="shared" ref="D373:D377" si="118">C373/B373</f>
        <v>13.03382777862929</v>
      </c>
      <c r="F373" s="6">
        <v>704</v>
      </c>
      <c r="G373" s="6">
        <v>8696.281989377112</v>
      </c>
      <c r="H373" s="6">
        <f t="shared" si="86"/>
        <v>12.352673280365217</v>
      </c>
      <c r="J373" s="6">
        <v>362</v>
      </c>
      <c r="K373" s="6">
        <v>5118606.5573770488</v>
      </c>
      <c r="L373" s="6">
        <f>K373/J373</f>
        <v>14139.797119826102</v>
      </c>
      <c r="N373" s="6">
        <v>362</v>
      </c>
      <c r="O373" s="6">
        <v>5134000</v>
      </c>
      <c r="P373" s="6">
        <f>O373/N373</f>
        <v>14182.32044198895</v>
      </c>
    </row>
    <row r="374" spans="2:16" ht="15.75" customHeight="1" x14ac:dyDescent="0.2">
      <c r="B374" s="6">
        <v>109</v>
      </c>
      <c r="C374" s="6">
        <v>1046197.3381366957</v>
      </c>
      <c r="D374" s="6">
        <f t="shared" si="118"/>
        <v>9598.1407168504193</v>
      </c>
      <c r="F374" s="6">
        <v>325</v>
      </c>
      <c r="G374" s="6">
        <v>4011.5606936416189</v>
      </c>
      <c r="H374" s="6">
        <f t="shared" si="86"/>
        <v>12.343263672743443</v>
      </c>
    </row>
    <row r="375" spans="2:16" ht="15.75" customHeight="1" x14ac:dyDescent="0.2">
      <c r="B375" s="6">
        <v>331</v>
      </c>
      <c r="C375" s="6">
        <v>1913.2653061224489</v>
      </c>
      <c r="D375" s="6">
        <f t="shared" si="118"/>
        <v>5.7802577224243166</v>
      </c>
      <c r="F375" s="6">
        <v>2258</v>
      </c>
      <c r="G375" s="6">
        <v>27734.187349879903</v>
      </c>
      <c r="H375" s="6">
        <f t="shared" si="86"/>
        <v>12.282633901629717</v>
      </c>
      <c r="J375" s="6">
        <v>577</v>
      </c>
      <c r="K375" s="6">
        <v>541678.57142857136</v>
      </c>
      <c r="L375" s="6">
        <f>K375/J375</f>
        <v>938.78435256251532</v>
      </c>
      <c r="N375" s="6">
        <v>577</v>
      </c>
      <c r="O375" s="6">
        <v>540704.69798657717</v>
      </c>
      <c r="P375" s="6">
        <f>O375/N375</f>
        <v>937.09653030602624</v>
      </c>
    </row>
    <row r="376" spans="2:16" ht="15.75" customHeight="1" x14ac:dyDescent="0.2">
      <c r="B376" s="6">
        <v>764</v>
      </c>
      <c r="C376" s="6">
        <v>0</v>
      </c>
      <c r="D376" s="6">
        <f t="shared" si="118"/>
        <v>0</v>
      </c>
      <c r="F376" s="6">
        <v>109</v>
      </c>
      <c r="G376" s="6">
        <v>1333.3333333333335</v>
      </c>
      <c r="H376" s="6">
        <f t="shared" si="86"/>
        <v>12.232415902140675</v>
      </c>
    </row>
    <row r="377" spans="2:16" ht="15.75" customHeight="1" x14ac:dyDescent="0.2">
      <c r="B377" s="6">
        <v>1469</v>
      </c>
      <c r="C377" s="6">
        <v>3076.9230769230771</v>
      </c>
      <c r="D377" s="6">
        <f t="shared" si="118"/>
        <v>2.094569827721632</v>
      </c>
      <c r="F377" s="6">
        <v>2454</v>
      </c>
      <c r="G377" s="6">
        <v>29950.408401400233</v>
      </c>
      <c r="H377" s="6">
        <f t="shared" si="86"/>
        <v>12.204730399918596</v>
      </c>
    </row>
    <row r="378" spans="2:16" ht="15.75" customHeight="1" x14ac:dyDescent="0.2">
      <c r="F378" s="6">
        <v>376</v>
      </c>
      <c r="G378" s="6">
        <v>4581.0379820237749</v>
      </c>
      <c r="H378" s="6">
        <f t="shared" si="86"/>
        <v>12.18361165431855</v>
      </c>
    </row>
    <row r="379" spans="2:16" ht="15.75" customHeight="1" x14ac:dyDescent="0.2">
      <c r="B379" s="6">
        <v>1135</v>
      </c>
      <c r="C379" s="6">
        <v>74100</v>
      </c>
      <c r="D379" s="6">
        <f t="shared" ref="D379:D380" si="119">C379/B379</f>
        <v>65.286343612334804</v>
      </c>
      <c r="F379" s="6">
        <v>634</v>
      </c>
      <c r="G379" s="6">
        <v>7696.078431372548</v>
      </c>
      <c r="H379" s="6">
        <f t="shared" si="86"/>
        <v>12.138924970619161</v>
      </c>
      <c r="J379" s="6">
        <v>253</v>
      </c>
      <c r="K379" s="6">
        <v>225012.85347043702</v>
      </c>
      <c r="L379" s="6">
        <f t="shared" ref="L379:L380" si="120">K379/J379</f>
        <v>889.37886747208313</v>
      </c>
      <c r="N379" s="6">
        <v>253</v>
      </c>
      <c r="O379" s="6">
        <v>224822.90436835893</v>
      </c>
      <c r="P379" s="6">
        <f t="shared" ref="P379:P380" si="121">O379/N379</f>
        <v>888.62808050734759</v>
      </c>
    </row>
    <row r="380" spans="2:16" ht="15.75" customHeight="1" x14ac:dyDescent="0.2">
      <c r="B380" s="6">
        <v>625</v>
      </c>
      <c r="C380" s="6">
        <v>80293.047308944646</v>
      </c>
      <c r="D380" s="6">
        <f t="shared" si="119"/>
        <v>128.46887569431144</v>
      </c>
      <c r="F380" s="6">
        <v>2246</v>
      </c>
      <c r="G380" s="6">
        <v>27095.172885997945</v>
      </c>
      <c r="H380" s="6">
        <f t="shared" si="86"/>
        <v>12.063745719500421</v>
      </c>
      <c r="J380" s="6">
        <v>124</v>
      </c>
      <c r="K380" s="6">
        <v>157382.71604938273</v>
      </c>
      <c r="L380" s="6">
        <f t="shared" si="120"/>
        <v>1269.215452011151</v>
      </c>
      <c r="N380" s="6">
        <v>124</v>
      </c>
      <c r="O380" s="6">
        <v>157549.01960784313</v>
      </c>
      <c r="P380" s="6">
        <f t="shared" si="121"/>
        <v>1270.5566097406704</v>
      </c>
    </row>
    <row r="381" spans="2:16" ht="15.75" customHeight="1" x14ac:dyDescent="0.2">
      <c r="F381" s="6">
        <v>6248</v>
      </c>
      <c r="G381" s="6">
        <v>74861.337683523656</v>
      </c>
      <c r="H381" s="6">
        <f t="shared" si="86"/>
        <v>11.981648156773952</v>
      </c>
    </row>
    <row r="382" spans="2:16" ht="15.75" customHeight="1" x14ac:dyDescent="0.2">
      <c r="B382" s="6">
        <v>213</v>
      </c>
      <c r="C382" s="6">
        <v>0</v>
      </c>
      <c r="D382" s="6">
        <f>C382/B382</f>
        <v>0</v>
      </c>
      <c r="F382" s="6">
        <v>5647</v>
      </c>
      <c r="G382" s="6">
        <v>67249.430523917996</v>
      </c>
      <c r="H382" s="6">
        <f t="shared" si="86"/>
        <v>11.908877372749778</v>
      </c>
      <c r="J382" s="6">
        <v>104</v>
      </c>
      <c r="K382" s="6">
        <v>143826.71480144406</v>
      </c>
      <c r="L382" s="6">
        <f>K382/J382</f>
        <v>1382.9491807831159</v>
      </c>
      <c r="N382" s="6">
        <v>104</v>
      </c>
      <c r="O382" s="6">
        <v>143826.71480144406</v>
      </c>
      <c r="P382" s="6">
        <f>O382/N382</f>
        <v>1382.9491807831159</v>
      </c>
    </row>
    <row r="383" spans="2:16" ht="15.75" customHeight="1" x14ac:dyDescent="0.2">
      <c r="F383" s="6">
        <v>261</v>
      </c>
      <c r="G383" s="6">
        <v>3103.9485957093998</v>
      </c>
      <c r="H383" s="6">
        <f t="shared" si="86"/>
        <v>11.892523355208429</v>
      </c>
    </row>
    <row r="384" spans="2:16" ht="15.75" customHeight="1" x14ac:dyDescent="0.2">
      <c r="B384" s="6">
        <v>261</v>
      </c>
      <c r="C384" s="6">
        <v>1797.9832507263718</v>
      </c>
      <c r="D384" s="6">
        <f>C384/B384</f>
        <v>6.8888247154267122</v>
      </c>
      <c r="F384" s="6">
        <v>3039</v>
      </c>
      <c r="G384" s="6">
        <v>36049.868766404201</v>
      </c>
      <c r="H384" s="6">
        <f t="shared" si="86"/>
        <v>11.8624115717026</v>
      </c>
    </row>
    <row r="385" spans="2:16" ht="15.75" customHeight="1" x14ac:dyDescent="0.2">
      <c r="F385" s="6">
        <v>3478</v>
      </c>
      <c r="G385" s="6">
        <v>41117.463617463618</v>
      </c>
      <c r="H385" s="6">
        <f t="shared" si="86"/>
        <v>11.822157451829677</v>
      </c>
    </row>
    <row r="386" spans="2:16" ht="15.75" customHeight="1" x14ac:dyDescent="0.2">
      <c r="B386" s="6">
        <v>822</v>
      </c>
      <c r="C386" s="6">
        <v>12399.617590822179</v>
      </c>
      <c r="D386" s="6">
        <f t="shared" ref="D386:D388" si="122">C386/B386</f>
        <v>15.084692932873697</v>
      </c>
      <c r="F386" s="6">
        <v>328</v>
      </c>
      <c r="G386" s="6">
        <v>3861.5664845173042</v>
      </c>
      <c r="H386" s="6">
        <f t="shared" si="86"/>
        <v>11.773068550357635</v>
      </c>
      <c r="J386" s="6">
        <v>194</v>
      </c>
      <c r="K386" s="6">
        <v>239248.55491329479</v>
      </c>
      <c r="L386" s="6">
        <f>K386/J386</f>
        <v>1233.2399737798701</v>
      </c>
      <c r="N386" s="6">
        <v>194</v>
      </c>
      <c r="O386" s="6">
        <v>239162.79069767444</v>
      </c>
      <c r="P386" s="6">
        <f>O386/N386</f>
        <v>1232.7978901941981</v>
      </c>
    </row>
    <row r="387" spans="2:16" ht="15.75" customHeight="1" x14ac:dyDescent="0.2">
      <c r="B387" s="6">
        <v>1652</v>
      </c>
      <c r="C387" s="6">
        <v>4559.2286501377412</v>
      </c>
      <c r="D387" s="6">
        <f t="shared" si="122"/>
        <v>2.7598236380979064</v>
      </c>
      <c r="F387" s="6">
        <v>689</v>
      </c>
      <c r="G387" s="6">
        <v>7973.9336492890998</v>
      </c>
      <c r="H387" s="6">
        <f t="shared" si="86"/>
        <v>11.573198329882583</v>
      </c>
    </row>
    <row r="388" spans="2:16" ht="15.75" customHeight="1" x14ac:dyDescent="0.2">
      <c r="B388" s="6">
        <v>251</v>
      </c>
      <c r="C388" s="6">
        <v>177.98286090969017</v>
      </c>
      <c r="D388" s="6">
        <f t="shared" si="122"/>
        <v>0.70909506338521977</v>
      </c>
      <c r="F388" s="6">
        <v>204</v>
      </c>
      <c r="G388" s="6">
        <v>2349.2217898832682</v>
      </c>
      <c r="H388" s="6">
        <f t="shared" si="86"/>
        <v>11.515793087663079</v>
      </c>
      <c r="J388" s="6">
        <v>263</v>
      </c>
      <c r="K388" s="6">
        <v>2930714.2857142859</v>
      </c>
      <c r="L388" s="6">
        <f>K388/J388</f>
        <v>11143.400325909832</v>
      </c>
      <c r="N388" s="6">
        <v>263</v>
      </c>
      <c r="O388" s="6">
        <v>2949333.3333333335</v>
      </c>
      <c r="P388" s="6">
        <f>O388/N388</f>
        <v>11214.195183776934</v>
      </c>
    </row>
    <row r="389" spans="2:16" ht="15.75" customHeight="1" x14ac:dyDescent="0.2">
      <c r="F389" s="6">
        <v>330</v>
      </c>
      <c r="G389" s="6">
        <v>3789.4736842105267</v>
      </c>
      <c r="H389" s="6">
        <f t="shared" si="86"/>
        <v>11.483253588516748</v>
      </c>
    </row>
    <row r="390" spans="2:16" ht="15.75" customHeight="1" x14ac:dyDescent="0.2">
      <c r="B390" s="6">
        <v>855</v>
      </c>
      <c r="C390" s="6">
        <v>5576.5490414003889</v>
      </c>
      <c r="D390" s="6">
        <f>C390/B390</f>
        <v>6.5222795805852503</v>
      </c>
      <c r="F390" s="6">
        <v>914</v>
      </c>
      <c r="G390" s="6">
        <v>10444.444444444445</v>
      </c>
      <c r="H390" s="6">
        <f t="shared" si="86"/>
        <v>11.427182105519087</v>
      </c>
    </row>
    <row r="391" spans="2:16" ht="15.75" customHeight="1" x14ac:dyDescent="0.2">
      <c r="F391" s="6">
        <v>344</v>
      </c>
      <c r="G391" s="6">
        <v>3887.9456706281835</v>
      </c>
      <c r="H391" s="6">
        <f t="shared" si="86"/>
        <v>11.302167647174953</v>
      </c>
    </row>
    <row r="392" spans="2:16" ht="15.75" customHeight="1" x14ac:dyDescent="0.2">
      <c r="B392" s="6">
        <v>2004</v>
      </c>
      <c r="C392" s="6">
        <v>96444.444444444453</v>
      </c>
      <c r="D392" s="6">
        <f t="shared" ref="D392:D393" si="123">C392/B392</f>
        <v>48.125970281658908</v>
      </c>
      <c r="F392" s="6">
        <v>348</v>
      </c>
      <c r="G392" s="6">
        <v>3929.0407358738503</v>
      </c>
      <c r="H392" s="6">
        <f t="shared" si="86"/>
        <v>11.290346942166236</v>
      </c>
      <c r="J392" s="6">
        <v>136</v>
      </c>
      <c r="K392" s="6">
        <v>45243.506493506495</v>
      </c>
      <c r="L392" s="6">
        <f>K392/J392</f>
        <v>332.67284186401832</v>
      </c>
      <c r="N392" s="6">
        <v>136</v>
      </c>
      <c r="O392" s="6">
        <v>45226.293103448275</v>
      </c>
      <c r="P392" s="6">
        <f>O392/N392</f>
        <v>332.54627281947262</v>
      </c>
    </row>
    <row r="393" spans="2:16" ht="15.75" customHeight="1" x14ac:dyDescent="0.2">
      <c r="B393" s="6">
        <v>2883</v>
      </c>
      <c r="C393" s="6">
        <v>100711.90211345941</v>
      </c>
      <c r="D393" s="6">
        <f t="shared" si="123"/>
        <v>34.933021891591885</v>
      </c>
      <c r="F393" s="6">
        <v>172</v>
      </c>
      <c r="G393" s="6">
        <v>1934.2672413793105</v>
      </c>
      <c r="H393" s="6">
        <f t="shared" si="86"/>
        <v>11.245739775461107</v>
      </c>
    </row>
    <row r="394" spans="2:16" ht="15.75" customHeight="1" x14ac:dyDescent="0.2">
      <c r="F394" s="6">
        <v>133</v>
      </c>
      <c r="G394" s="6">
        <v>1491.1080711354309</v>
      </c>
      <c r="H394" s="6">
        <f t="shared" si="86"/>
        <v>11.211338880717525</v>
      </c>
    </row>
    <row r="395" spans="2:16" ht="15.75" customHeight="1" x14ac:dyDescent="0.2">
      <c r="B395" s="6">
        <v>132</v>
      </c>
      <c r="C395" s="6">
        <v>2523.3644859813085</v>
      </c>
      <c r="D395" s="6">
        <f>C395/B395</f>
        <v>19.116397621070519</v>
      </c>
      <c r="F395" s="6">
        <v>153</v>
      </c>
      <c r="G395" s="6">
        <v>1712.1747510440089</v>
      </c>
      <c r="H395" s="6">
        <f t="shared" si="86"/>
        <v>11.190684647346464</v>
      </c>
    </row>
    <row r="396" spans="2:16" ht="15.75" customHeight="1" x14ac:dyDescent="0.2">
      <c r="F396" s="6">
        <v>142</v>
      </c>
      <c r="G396" s="6">
        <v>1588.2352941176468</v>
      </c>
      <c r="H396" s="6">
        <f t="shared" si="86"/>
        <v>11.184755592377794</v>
      </c>
    </row>
    <row r="397" spans="2:16" ht="15.75" customHeight="1" x14ac:dyDescent="0.2">
      <c r="F397" s="6">
        <v>136</v>
      </c>
      <c r="G397" s="6">
        <v>1515.1515151515152</v>
      </c>
      <c r="H397" s="6">
        <f t="shared" si="86"/>
        <v>11.140819964349376</v>
      </c>
    </row>
    <row r="398" spans="2:16" ht="15.75" customHeight="1" x14ac:dyDescent="0.2">
      <c r="F398" s="6">
        <v>120</v>
      </c>
      <c r="G398" s="6">
        <v>1328.4804367606916</v>
      </c>
      <c r="H398" s="6">
        <f t="shared" si="86"/>
        <v>11.070670306339098</v>
      </c>
    </row>
    <row r="399" spans="2:16" ht="15.75" customHeight="1" x14ac:dyDescent="0.2">
      <c r="F399" s="6">
        <v>274</v>
      </c>
      <c r="G399" s="6">
        <v>3033.0330330330326</v>
      </c>
      <c r="H399" s="6">
        <f t="shared" si="86"/>
        <v>11.069463624208147</v>
      </c>
    </row>
    <row r="400" spans="2:16" ht="15.75" customHeight="1" x14ac:dyDescent="0.2">
      <c r="B400" s="6">
        <v>945</v>
      </c>
      <c r="C400" s="6">
        <v>20125.529833713728</v>
      </c>
      <c r="D400" s="6">
        <f t="shared" ref="D400:D401" si="124">C400/B400</f>
        <v>21.296856966892832</v>
      </c>
      <c r="F400" s="6">
        <v>543</v>
      </c>
      <c r="G400" s="6">
        <v>5965.7142857142862</v>
      </c>
      <c r="H400" s="6">
        <f t="shared" si="86"/>
        <v>10.986582478295187</v>
      </c>
      <c r="J400" s="6">
        <v>915</v>
      </c>
      <c r="K400" s="6">
        <v>36751.529504637852</v>
      </c>
      <c r="L400" s="6">
        <f>K400/J400</f>
        <v>40.165606015997653</v>
      </c>
      <c r="N400" s="6">
        <v>915</v>
      </c>
      <c r="O400" s="6">
        <v>36491.228070175435</v>
      </c>
      <c r="P400" s="6">
        <f>O400/N400</f>
        <v>39.881123573962228</v>
      </c>
    </row>
    <row r="401" spans="2:16" ht="15.75" customHeight="1" x14ac:dyDescent="0.2">
      <c r="B401" s="6">
        <v>654</v>
      </c>
      <c r="C401" s="6">
        <v>21762.787854086</v>
      </c>
      <c r="D401" s="6">
        <f t="shared" si="124"/>
        <v>33.276434027654432</v>
      </c>
      <c r="F401" s="6">
        <v>150</v>
      </c>
      <c r="G401" s="6">
        <v>1640.8450704225354</v>
      </c>
      <c r="H401" s="6">
        <f t="shared" si="86"/>
        <v>10.938967136150236</v>
      </c>
    </row>
    <row r="402" spans="2:16" ht="15.75" customHeight="1" x14ac:dyDescent="0.2">
      <c r="F402" s="6">
        <v>989</v>
      </c>
      <c r="G402" s="6">
        <v>10774.410774410775</v>
      </c>
      <c r="H402" s="6">
        <f t="shared" si="86"/>
        <v>10.894247496876416</v>
      </c>
    </row>
    <row r="403" spans="2:16" ht="15.75" customHeight="1" x14ac:dyDescent="0.2">
      <c r="F403" s="6">
        <v>105</v>
      </c>
      <c r="G403" s="6">
        <v>1133.9617252213652</v>
      </c>
      <c r="H403" s="6">
        <f t="shared" si="86"/>
        <v>10.799635478298717</v>
      </c>
    </row>
    <row r="404" spans="2:16" ht="15.75" customHeight="1" x14ac:dyDescent="0.2">
      <c r="F404" s="6">
        <v>1582</v>
      </c>
      <c r="G404" s="6">
        <v>17018.18181818182</v>
      </c>
      <c r="H404" s="6">
        <f t="shared" si="86"/>
        <v>10.757384208711644</v>
      </c>
    </row>
    <row r="405" spans="2:16" ht="15.75" customHeight="1" x14ac:dyDescent="0.2">
      <c r="F405" s="6">
        <v>2090</v>
      </c>
      <c r="G405" s="6">
        <v>22380.952380952382</v>
      </c>
      <c r="H405" s="6">
        <f t="shared" si="86"/>
        <v>10.708589655958077</v>
      </c>
    </row>
    <row r="406" spans="2:16" ht="15.75" customHeight="1" x14ac:dyDescent="0.2">
      <c r="B406" s="6">
        <v>653</v>
      </c>
      <c r="C406" s="6">
        <v>578.00751879699249</v>
      </c>
      <c r="D406" s="6">
        <f t="shared" ref="D406:D407" si="125">C406/B406</f>
        <v>0.88515699662632841</v>
      </c>
      <c r="F406" s="6">
        <v>101</v>
      </c>
      <c r="G406" s="6">
        <v>1080.9674027339643</v>
      </c>
      <c r="H406" s="6">
        <f t="shared" si="86"/>
        <v>10.702647551821428</v>
      </c>
    </row>
    <row r="407" spans="2:16" ht="15.75" customHeight="1" x14ac:dyDescent="0.2">
      <c r="B407" s="6">
        <v>1210</v>
      </c>
      <c r="C407" s="6">
        <v>6060.6060606060601</v>
      </c>
      <c r="D407" s="6">
        <f t="shared" si="125"/>
        <v>5.0087653393438512</v>
      </c>
      <c r="F407" s="6">
        <v>12064</v>
      </c>
      <c r="G407" s="6">
        <v>128801.66724557139</v>
      </c>
      <c r="H407" s="6">
        <f t="shared" si="86"/>
        <v>10.676530773008238</v>
      </c>
    </row>
    <row r="408" spans="2:16" ht="15.75" customHeight="1" x14ac:dyDescent="0.2">
      <c r="F408" s="6">
        <v>325</v>
      </c>
      <c r="G408" s="6">
        <v>3458.8235294117649</v>
      </c>
      <c r="H408" s="6">
        <f t="shared" si="86"/>
        <v>10.642533936651585</v>
      </c>
    </row>
    <row r="409" spans="2:16" ht="15.75" customHeight="1" x14ac:dyDescent="0.2">
      <c r="F409" s="6">
        <v>6041</v>
      </c>
      <c r="G409" s="6">
        <v>64101.573281810655</v>
      </c>
      <c r="H409" s="6">
        <f t="shared" si="86"/>
        <v>10.611086456184514</v>
      </c>
    </row>
    <row r="410" spans="2:16" ht="15.75" customHeight="1" x14ac:dyDescent="0.2">
      <c r="F410" s="6">
        <v>344</v>
      </c>
      <c r="G410" s="6">
        <v>3634.6516007532955</v>
      </c>
      <c r="H410" s="6">
        <f t="shared" si="86"/>
        <v>10.565847676608417</v>
      </c>
    </row>
    <row r="411" spans="2:16" ht="15.75" customHeight="1" x14ac:dyDescent="0.2">
      <c r="B411" s="6">
        <v>313</v>
      </c>
      <c r="C411" s="6">
        <v>29602.459916538548</v>
      </c>
      <c r="D411" s="6">
        <f>C411/B411</f>
        <v>94.57654925411677</v>
      </c>
      <c r="F411" s="6">
        <v>1046</v>
      </c>
      <c r="G411" s="6">
        <v>11040.118870728083</v>
      </c>
      <c r="H411" s="6">
        <f t="shared" si="86"/>
        <v>10.554606950982871</v>
      </c>
    </row>
    <row r="412" spans="2:16" ht="15.75" customHeight="1" x14ac:dyDescent="0.2">
      <c r="F412" s="6">
        <v>370</v>
      </c>
      <c r="G412" s="6">
        <v>3884.6918489065606</v>
      </c>
      <c r="H412" s="6">
        <f t="shared" si="86"/>
        <v>10.499167159206921</v>
      </c>
    </row>
    <row r="413" spans="2:16" ht="15.75" customHeight="1" x14ac:dyDescent="0.2">
      <c r="F413" s="6">
        <v>106</v>
      </c>
      <c r="G413" s="6">
        <v>1101.7395888244596</v>
      </c>
      <c r="H413" s="6">
        <f t="shared" si="86"/>
        <v>10.393769705891128</v>
      </c>
    </row>
    <row r="414" spans="2:16" ht="15.75" customHeight="1" x14ac:dyDescent="0.2">
      <c r="B414" s="6">
        <v>112</v>
      </c>
      <c r="C414" s="6">
        <v>2234.1043821922585</v>
      </c>
      <c r="D414" s="6">
        <f>C414/B414</f>
        <v>19.947360555288022</v>
      </c>
      <c r="F414" s="6">
        <v>207</v>
      </c>
      <c r="G414" s="6">
        <v>2151.0183805265774</v>
      </c>
      <c r="H414" s="6">
        <f t="shared" si="86"/>
        <v>10.391393142640471</v>
      </c>
      <c r="J414" s="6">
        <v>166</v>
      </c>
      <c r="K414" s="6">
        <v>756000</v>
      </c>
      <c r="L414" s="6">
        <f>K414/J414</f>
        <v>4554.2168674698796</v>
      </c>
      <c r="N414" s="6">
        <v>166</v>
      </c>
      <c r="O414" s="6">
        <v>756000</v>
      </c>
      <c r="P414" s="6">
        <f>O414/N414</f>
        <v>4554.2168674698796</v>
      </c>
    </row>
    <row r="415" spans="2:16" ht="15.75" customHeight="1" x14ac:dyDescent="0.2">
      <c r="F415" s="6">
        <v>393</v>
      </c>
      <c r="G415" s="6">
        <v>4083.7808807733618</v>
      </c>
      <c r="H415" s="6">
        <f t="shared" si="86"/>
        <v>10.391299951077256</v>
      </c>
    </row>
    <row r="416" spans="2:16" ht="15.75" customHeight="1" x14ac:dyDescent="0.2">
      <c r="F416" s="6">
        <v>2714</v>
      </c>
      <c r="G416" s="6">
        <v>28112.832737385779</v>
      </c>
      <c r="H416" s="6">
        <f t="shared" si="86"/>
        <v>10.358449792699256</v>
      </c>
    </row>
    <row r="417" spans="2:16" ht="15.75" customHeight="1" x14ac:dyDescent="0.2">
      <c r="B417" s="6">
        <v>5066</v>
      </c>
      <c r="C417" s="6">
        <v>450000</v>
      </c>
      <c r="D417" s="6">
        <f>C417/B417</f>
        <v>88.827477299644684</v>
      </c>
      <c r="F417" s="6">
        <v>169</v>
      </c>
      <c r="G417" s="6">
        <v>1739.6593673965938</v>
      </c>
      <c r="H417" s="6">
        <f t="shared" si="86"/>
        <v>10.293842410630733</v>
      </c>
      <c r="J417" s="6">
        <v>889</v>
      </c>
      <c r="K417" s="6">
        <v>5173884.2975206617</v>
      </c>
      <c r="L417" s="6">
        <f>K417/J417</f>
        <v>5819.8923481672236</v>
      </c>
      <c r="N417" s="6">
        <v>889</v>
      </c>
      <c r="O417" s="6">
        <v>5176042.7807486625</v>
      </c>
      <c r="P417" s="6">
        <f>O417/N417</f>
        <v>5822.3203382999582</v>
      </c>
    </row>
    <row r="418" spans="2:16" ht="15.75" customHeight="1" x14ac:dyDescent="0.2">
      <c r="F418" s="6">
        <v>746</v>
      </c>
      <c r="G418" s="6">
        <v>7669.4915254237294</v>
      </c>
      <c r="H418" s="6">
        <f t="shared" si="86"/>
        <v>10.2808197391739</v>
      </c>
    </row>
    <row r="419" spans="2:16" ht="15.75" customHeight="1" x14ac:dyDescent="0.2">
      <c r="F419" s="6">
        <v>752</v>
      </c>
      <c r="G419" s="6">
        <v>7676.1124388300896</v>
      </c>
      <c r="H419" s="6">
        <f t="shared" si="86"/>
        <v>10.207596328231501</v>
      </c>
    </row>
    <row r="420" spans="2:16" ht="15.75" customHeight="1" x14ac:dyDescent="0.2">
      <c r="F420" s="6">
        <v>521</v>
      </c>
      <c r="G420" s="6">
        <v>5311.2033195020749</v>
      </c>
      <c r="H420" s="6">
        <f t="shared" si="86"/>
        <v>10.194248214015499</v>
      </c>
    </row>
    <row r="421" spans="2:16" ht="15.75" customHeight="1" x14ac:dyDescent="0.2">
      <c r="B421" s="6">
        <v>3073</v>
      </c>
      <c r="C421" s="6">
        <v>12777.232580961727</v>
      </c>
      <c r="D421" s="6">
        <f t="shared" ref="D421:D424" si="126">C421/B421</f>
        <v>4.1579019137525961</v>
      </c>
      <c r="F421" s="6">
        <v>401</v>
      </c>
      <c r="G421" s="6">
        <v>4071</v>
      </c>
      <c r="H421" s="6">
        <f t="shared" si="86"/>
        <v>10.152119700748131</v>
      </c>
    </row>
    <row r="422" spans="2:16" ht="15.75" customHeight="1" x14ac:dyDescent="0.2">
      <c r="B422" s="6">
        <v>314</v>
      </c>
      <c r="C422" s="6">
        <v>10907.643312101911</v>
      </c>
      <c r="D422" s="6">
        <f t="shared" si="126"/>
        <v>34.737717554464687</v>
      </c>
      <c r="F422" s="6">
        <v>1008</v>
      </c>
      <c r="G422" s="6">
        <v>10209.508460918614</v>
      </c>
      <c r="H422" s="6">
        <f t="shared" si="86"/>
        <v>10.128480615990689</v>
      </c>
      <c r="J422" s="6">
        <v>220</v>
      </c>
      <c r="K422" s="6">
        <v>1720000</v>
      </c>
      <c r="L422" s="6">
        <f t="shared" ref="L422:L424" si="127">K422/J422</f>
        <v>7818.181818181818</v>
      </c>
      <c r="N422" s="6">
        <v>220</v>
      </c>
      <c r="O422" s="6">
        <v>1737704.9180327868</v>
      </c>
      <c r="P422" s="6">
        <f t="shared" ref="P422:P424" si="128">O422/N422</f>
        <v>7898.6587183308493</v>
      </c>
    </row>
    <row r="423" spans="2:16" ht="15.75" customHeight="1" x14ac:dyDescent="0.2">
      <c r="B423" s="6">
        <v>1309</v>
      </c>
      <c r="C423" s="6">
        <v>2477.1591104981903</v>
      </c>
      <c r="D423" s="6">
        <f t="shared" si="126"/>
        <v>1.8924057375845609</v>
      </c>
      <c r="F423" s="6">
        <v>1396</v>
      </c>
      <c r="G423" s="6">
        <v>14114.49016100179</v>
      </c>
      <c r="H423" s="6">
        <f t="shared" si="86"/>
        <v>10.110666304442542</v>
      </c>
      <c r="J423" s="6">
        <v>139</v>
      </c>
      <c r="K423" s="6">
        <v>184788.7323943662</v>
      </c>
      <c r="L423" s="6">
        <f t="shared" si="127"/>
        <v>1329.4153409666633</v>
      </c>
      <c r="N423" s="6">
        <v>139</v>
      </c>
      <c r="O423" s="6">
        <v>184840.49930651873</v>
      </c>
      <c r="P423" s="6">
        <f t="shared" si="128"/>
        <v>1329.7877647950988</v>
      </c>
    </row>
    <row r="424" spans="2:16" ht="15.75" customHeight="1" x14ac:dyDescent="0.2">
      <c r="B424" s="6">
        <v>1848</v>
      </c>
      <c r="C424" s="6">
        <v>96504.854368932036</v>
      </c>
      <c r="D424" s="6">
        <f t="shared" si="126"/>
        <v>52.221241541629887</v>
      </c>
      <c r="F424" s="6">
        <v>545</v>
      </c>
      <c r="G424" s="6">
        <v>5467.9802955665027</v>
      </c>
      <c r="H424" s="6">
        <f t="shared" si="86"/>
        <v>10.032991368011931</v>
      </c>
      <c r="J424" s="6">
        <v>151</v>
      </c>
      <c r="K424" s="6">
        <v>95667.498440424199</v>
      </c>
      <c r="L424" s="6">
        <f t="shared" si="127"/>
        <v>633.55959232069006</v>
      </c>
      <c r="N424" s="6">
        <v>151</v>
      </c>
      <c r="O424" s="6">
        <v>95660.927925299096</v>
      </c>
      <c r="P424" s="6">
        <f t="shared" si="128"/>
        <v>633.5160789754907</v>
      </c>
    </row>
    <row r="425" spans="2:16" ht="15.75" customHeight="1" x14ac:dyDescent="0.2">
      <c r="F425" s="6">
        <v>124</v>
      </c>
      <c r="G425" s="6">
        <v>1237.8538234051543</v>
      </c>
      <c r="H425" s="6">
        <f t="shared" si="86"/>
        <v>9.9826921242351165</v>
      </c>
    </row>
    <row r="426" spans="2:16" ht="15.75" customHeight="1" x14ac:dyDescent="0.2">
      <c r="B426" s="6">
        <v>129</v>
      </c>
      <c r="C426" s="6">
        <v>0</v>
      </c>
      <c r="D426" s="6">
        <f>C426/B426</f>
        <v>0</v>
      </c>
      <c r="F426" s="6">
        <v>4727</v>
      </c>
      <c r="G426" s="6">
        <v>46714.610143830432</v>
      </c>
      <c r="H426" s="6">
        <f t="shared" si="86"/>
        <v>9.8825069058240818</v>
      </c>
      <c r="J426" s="6">
        <v>159</v>
      </c>
      <c r="K426" s="6">
        <v>145684.75452196383</v>
      </c>
      <c r="L426" s="6">
        <f>K426/J426</f>
        <v>916.25631774820022</v>
      </c>
      <c r="N426" s="6">
        <v>159</v>
      </c>
      <c r="O426" s="6">
        <v>145304.34782608695</v>
      </c>
      <c r="P426" s="6">
        <f>O426/N426</f>
        <v>913.86382280557825</v>
      </c>
    </row>
    <row r="427" spans="2:16" ht="15.75" customHeight="1" x14ac:dyDescent="0.2">
      <c r="F427" s="6">
        <v>1175</v>
      </c>
      <c r="G427" s="6">
        <v>11584.840654608097</v>
      </c>
      <c r="H427" s="6">
        <f t="shared" si="86"/>
        <v>9.8594388549856138</v>
      </c>
    </row>
    <row r="428" spans="2:16" ht="15.75" customHeight="1" x14ac:dyDescent="0.2">
      <c r="F428" s="6">
        <v>1561</v>
      </c>
      <c r="G428" s="6">
        <v>15351.901766996109</v>
      </c>
      <c r="H428" s="6">
        <f t="shared" si="86"/>
        <v>9.8346584029443367</v>
      </c>
    </row>
    <row r="429" spans="2:16" ht="15.75" customHeight="1" x14ac:dyDescent="0.2">
      <c r="F429" s="6">
        <v>444</v>
      </c>
      <c r="G429" s="6">
        <v>4300.1186239620401</v>
      </c>
      <c r="H429" s="6">
        <f t="shared" si="86"/>
        <v>9.6849518557703611</v>
      </c>
    </row>
    <row r="430" spans="2:16" ht="15.75" customHeight="1" x14ac:dyDescent="0.2">
      <c r="F430" s="6">
        <v>153</v>
      </c>
      <c r="G430" s="6">
        <v>1467.9231605654224</v>
      </c>
      <c r="H430" s="6">
        <f t="shared" si="86"/>
        <v>9.5942690233034149</v>
      </c>
    </row>
    <row r="431" spans="2:16" ht="15.75" customHeight="1" x14ac:dyDescent="0.2">
      <c r="F431" s="6">
        <v>171</v>
      </c>
      <c r="G431" s="6">
        <v>1626.0423348300192</v>
      </c>
      <c r="H431" s="6">
        <f t="shared" si="86"/>
        <v>9.5090195019299362</v>
      </c>
    </row>
    <row r="432" spans="2:16" ht="15.75" customHeight="1" x14ac:dyDescent="0.2">
      <c r="B432" s="6">
        <v>2902</v>
      </c>
      <c r="C432" s="6">
        <v>0</v>
      </c>
      <c r="D432" s="6">
        <f>C432/B432</f>
        <v>0</v>
      </c>
      <c r="F432" s="6">
        <v>151</v>
      </c>
      <c r="G432" s="6">
        <v>1428.5714285714284</v>
      </c>
      <c r="H432" s="6">
        <f t="shared" si="86"/>
        <v>9.460737937559129</v>
      </c>
      <c r="J432" s="6">
        <v>156</v>
      </c>
      <c r="K432" s="6">
        <v>289382.11382113822</v>
      </c>
      <c r="L432" s="6">
        <f>K432/J432</f>
        <v>1855.0135501355014</v>
      </c>
      <c r="N432" s="6">
        <v>156</v>
      </c>
      <c r="O432" s="6">
        <v>289358.86402753874</v>
      </c>
      <c r="P432" s="6">
        <f>O432/N432</f>
        <v>1854.8645129970432</v>
      </c>
    </row>
    <row r="433" spans="2:16" ht="15.75" customHeight="1" x14ac:dyDescent="0.2">
      <c r="F433" s="6">
        <v>613</v>
      </c>
      <c r="G433" s="6">
        <v>5772.3577235772354</v>
      </c>
      <c r="H433" s="6">
        <f t="shared" si="86"/>
        <v>9.4165705115452454</v>
      </c>
    </row>
    <row r="434" spans="2:16" ht="15.75" customHeight="1" x14ac:dyDescent="0.2">
      <c r="F434" s="6">
        <v>427</v>
      </c>
      <c r="G434" s="6">
        <v>4020.6185567010307</v>
      </c>
      <c r="H434" s="6">
        <f t="shared" si="86"/>
        <v>9.4159685168642397</v>
      </c>
    </row>
    <row r="435" spans="2:16" ht="15.75" customHeight="1" x14ac:dyDescent="0.2">
      <c r="F435" s="6">
        <v>1665</v>
      </c>
      <c r="G435" s="6">
        <v>15404.131931859371</v>
      </c>
      <c r="H435" s="6">
        <f t="shared" si="86"/>
        <v>9.2517308900056285</v>
      </c>
    </row>
    <row r="436" spans="2:16" ht="15.75" customHeight="1" x14ac:dyDescent="0.2">
      <c r="F436" s="6">
        <v>805</v>
      </c>
      <c r="G436" s="6">
        <v>7443.8687392055272</v>
      </c>
      <c r="H436" s="6">
        <f t="shared" si="86"/>
        <v>9.2470419120565559</v>
      </c>
    </row>
    <row r="437" spans="2:16" ht="15.75" customHeight="1" x14ac:dyDescent="0.2">
      <c r="F437" s="6">
        <v>709</v>
      </c>
      <c r="G437" s="6">
        <v>6479.4007490636704</v>
      </c>
      <c r="H437" s="6">
        <f t="shared" si="86"/>
        <v>9.1387880804847264</v>
      </c>
    </row>
    <row r="438" spans="2:16" ht="15.75" customHeight="1" x14ac:dyDescent="0.2">
      <c r="F438" s="6">
        <v>351</v>
      </c>
      <c r="G438" s="6">
        <v>3199.7774067890928</v>
      </c>
      <c r="H438" s="6">
        <f t="shared" si="86"/>
        <v>9.1161749481170737</v>
      </c>
    </row>
    <row r="439" spans="2:16" ht="15.75" customHeight="1" x14ac:dyDescent="0.2">
      <c r="B439" s="6">
        <v>439</v>
      </c>
      <c r="C439" s="6">
        <v>113596.63865546219</v>
      </c>
      <c r="D439" s="6">
        <f>C439/B439</f>
        <v>258.76227484159949</v>
      </c>
      <c r="F439" s="6">
        <v>378</v>
      </c>
      <c r="G439" s="6">
        <v>3412.4629080118693</v>
      </c>
      <c r="H439" s="6">
        <f t="shared" si="86"/>
        <v>9.0276796508250516</v>
      </c>
    </row>
    <row r="440" spans="2:16" ht="15.75" customHeight="1" x14ac:dyDescent="0.2">
      <c r="F440" s="6">
        <v>106</v>
      </c>
      <c r="G440" s="6">
        <v>954.77386934673359</v>
      </c>
      <c r="H440" s="6">
        <f t="shared" si="86"/>
        <v>9.0073006542144682</v>
      </c>
    </row>
    <row r="441" spans="2:16" ht="15.75" customHeight="1" x14ac:dyDescent="0.2">
      <c r="F441" s="6">
        <v>896</v>
      </c>
      <c r="G441" s="6">
        <v>8048.6944248412146</v>
      </c>
      <c r="H441" s="6">
        <f t="shared" si="86"/>
        <v>8.9829178848674278</v>
      </c>
    </row>
    <row r="442" spans="2:16" ht="15.75" customHeight="1" x14ac:dyDescent="0.2">
      <c r="B442" s="6">
        <v>647</v>
      </c>
      <c r="C442" s="6">
        <v>59344.637946837764</v>
      </c>
      <c r="D442" s="6">
        <f>C442/B442</f>
        <v>91.722778897739971</v>
      </c>
      <c r="F442" s="6">
        <v>117</v>
      </c>
      <c r="G442" s="6">
        <v>1034.047919293821</v>
      </c>
      <c r="H442" s="6">
        <f t="shared" si="86"/>
        <v>8.8380164042206921</v>
      </c>
      <c r="J442" s="6">
        <v>130</v>
      </c>
      <c r="K442" s="6">
        <v>421394.89194499014</v>
      </c>
      <c r="L442" s="6">
        <f>K442/J442</f>
        <v>3241.4991688076166</v>
      </c>
      <c r="N442" s="6">
        <v>130</v>
      </c>
      <c r="O442" s="6">
        <v>421388.7598699489</v>
      </c>
      <c r="P442" s="6">
        <f>O442/N442</f>
        <v>3241.451998999607</v>
      </c>
    </row>
    <row r="443" spans="2:16" ht="15.75" customHeight="1" x14ac:dyDescent="0.2">
      <c r="F443" s="6">
        <v>1448</v>
      </c>
      <c r="G443" s="6">
        <v>12780.352177942539</v>
      </c>
      <c r="H443" s="6">
        <f t="shared" si="86"/>
        <v>8.8262100676398756</v>
      </c>
    </row>
    <row r="444" spans="2:16" ht="15.75" customHeight="1" x14ac:dyDescent="0.2">
      <c r="F444" s="6">
        <v>2872</v>
      </c>
      <c r="G444" s="6">
        <v>25284.472049689441</v>
      </c>
      <c r="H444" s="6">
        <f t="shared" si="86"/>
        <v>8.8037855326216707</v>
      </c>
    </row>
    <row r="445" spans="2:16" ht="15.75" customHeight="1" x14ac:dyDescent="0.2">
      <c r="F445" s="6">
        <v>369</v>
      </c>
      <c r="G445" s="6">
        <v>3244.2996742671012</v>
      </c>
      <c r="H445" s="6">
        <f t="shared" si="86"/>
        <v>8.7921400386642308</v>
      </c>
    </row>
    <row r="446" spans="2:16" ht="15.75" customHeight="1" x14ac:dyDescent="0.2">
      <c r="F446" s="6">
        <v>16018</v>
      </c>
      <c r="G446" s="6">
        <v>140696.45966337781</v>
      </c>
      <c r="H446" s="6">
        <f t="shared" si="86"/>
        <v>8.7836471259444266</v>
      </c>
    </row>
    <row r="447" spans="2:16" ht="15.75" customHeight="1" x14ac:dyDescent="0.2">
      <c r="F447" s="6">
        <v>6146</v>
      </c>
      <c r="G447" s="6">
        <v>53689.839572192512</v>
      </c>
      <c r="H447" s="6">
        <f t="shared" si="86"/>
        <v>8.7357369951501003</v>
      </c>
    </row>
    <row r="448" spans="2:16" ht="15.75" customHeight="1" x14ac:dyDescent="0.2">
      <c r="F448" s="6">
        <v>271</v>
      </c>
      <c r="G448" s="6">
        <v>2362.4091381100729</v>
      </c>
      <c r="H448" s="6">
        <f t="shared" si="86"/>
        <v>8.7173768933951035</v>
      </c>
    </row>
    <row r="449" spans="2:16" ht="15.75" customHeight="1" x14ac:dyDescent="0.2">
      <c r="B449" s="6">
        <v>584</v>
      </c>
      <c r="C449" s="6">
        <v>21096.408317580339</v>
      </c>
      <c r="D449" s="6">
        <f t="shared" ref="D449:D450" si="129">C449/B449</f>
        <v>36.123986845171814</v>
      </c>
      <c r="F449" s="6">
        <v>199</v>
      </c>
      <c r="G449" s="6">
        <v>1733.9149400218103</v>
      </c>
      <c r="H449" s="6">
        <f t="shared" si="86"/>
        <v>8.7131404021196488</v>
      </c>
      <c r="J449" s="6">
        <v>307</v>
      </c>
      <c r="K449" s="6">
        <v>478887.15548621945</v>
      </c>
      <c r="L449" s="6">
        <f>K449/J449</f>
        <v>1559.8930146130926</v>
      </c>
      <c r="N449" s="6">
        <v>307</v>
      </c>
      <c r="O449" s="6">
        <v>478722.03261281759</v>
      </c>
      <c r="P449" s="6">
        <f>O449/N449</f>
        <v>1559.3551550906111</v>
      </c>
    </row>
    <row r="450" spans="2:16" ht="15.75" customHeight="1" x14ac:dyDescent="0.2">
      <c r="B450" s="6">
        <v>301</v>
      </c>
      <c r="C450" s="6">
        <v>11421.50803461063</v>
      </c>
      <c r="D450" s="6">
        <f t="shared" si="129"/>
        <v>37.945209417311062</v>
      </c>
      <c r="F450" s="6">
        <v>1040</v>
      </c>
      <c r="G450" s="6">
        <v>8970.6457925636005</v>
      </c>
      <c r="H450" s="6">
        <f t="shared" si="86"/>
        <v>8.6256209543880775</v>
      </c>
    </row>
    <row r="451" spans="2:16" ht="15.75" customHeight="1" x14ac:dyDescent="0.2">
      <c r="F451" s="6">
        <v>167</v>
      </c>
      <c r="G451" s="6">
        <v>1439.9180117858059</v>
      </c>
      <c r="H451" s="6">
        <f t="shared" si="86"/>
        <v>8.6222635436275805</v>
      </c>
    </row>
    <row r="452" spans="2:16" ht="15.75" customHeight="1" x14ac:dyDescent="0.2">
      <c r="B452" s="6">
        <v>574</v>
      </c>
      <c r="C452" s="6">
        <v>24976.777939042091</v>
      </c>
      <c r="D452" s="6">
        <f>C452/B452</f>
        <v>43.513550416449633</v>
      </c>
      <c r="F452" s="6">
        <v>102</v>
      </c>
      <c r="G452" s="6">
        <v>873.78640776699024</v>
      </c>
      <c r="H452" s="6">
        <f t="shared" si="86"/>
        <v>8.5665334094802965</v>
      </c>
    </row>
    <row r="453" spans="2:16" ht="15.75" customHeight="1" x14ac:dyDescent="0.2">
      <c r="F453" s="6">
        <v>200</v>
      </c>
      <c r="G453" s="6">
        <v>1702.127659574468</v>
      </c>
      <c r="H453" s="6">
        <f t="shared" si="86"/>
        <v>8.5106382978723403</v>
      </c>
    </row>
    <row r="454" spans="2:16" ht="15.75" customHeight="1" x14ac:dyDescent="0.2">
      <c r="B454" s="6">
        <v>226</v>
      </c>
      <c r="C454" s="6">
        <v>10</v>
      </c>
      <c r="D454" s="6">
        <f>C454/B454</f>
        <v>4.4247787610619468E-2</v>
      </c>
      <c r="F454" s="6">
        <v>298</v>
      </c>
      <c r="G454" s="6">
        <v>2513.0890052356021</v>
      </c>
      <c r="H454" s="6">
        <f t="shared" si="86"/>
        <v>8.4331845813275237</v>
      </c>
      <c r="J454" s="6">
        <v>275</v>
      </c>
      <c r="K454" s="6">
        <v>303189.9109792285</v>
      </c>
      <c r="L454" s="6">
        <f>K454/J454</f>
        <v>1102.5087671971946</v>
      </c>
      <c r="N454" s="6">
        <v>275</v>
      </c>
      <c r="O454" s="6">
        <v>303071.1610486891</v>
      </c>
      <c r="P454" s="6">
        <f>O454/N454</f>
        <v>1102.0769492679603</v>
      </c>
    </row>
    <row r="455" spans="2:16" ht="15.75" customHeight="1" x14ac:dyDescent="0.2">
      <c r="F455" s="6">
        <v>10517</v>
      </c>
      <c r="G455" s="6">
        <v>86948.754113775271</v>
      </c>
      <c r="H455" s="6">
        <f t="shared" si="86"/>
        <v>8.2674483325829868</v>
      </c>
    </row>
    <row r="456" spans="2:16" ht="15.75" customHeight="1" x14ac:dyDescent="0.2">
      <c r="F456" s="6">
        <v>1812</v>
      </c>
      <c r="G456" s="6">
        <v>14937.707641196012</v>
      </c>
      <c r="H456" s="6">
        <f t="shared" si="86"/>
        <v>8.2437680139050844</v>
      </c>
    </row>
    <row r="457" spans="2:16" ht="15.75" customHeight="1" x14ac:dyDescent="0.2">
      <c r="F457" s="6">
        <v>253</v>
      </c>
      <c r="G457" s="6">
        <v>2080.1232665639445</v>
      </c>
      <c r="H457" s="6">
        <f t="shared" si="86"/>
        <v>8.2218310931381211</v>
      </c>
    </row>
    <row r="458" spans="2:16" ht="15.75" customHeight="1" x14ac:dyDescent="0.2">
      <c r="F458" s="6">
        <v>2055</v>
      </c>
      <c r="G458" s="6">
        <v>16826.111423747891</v>
      </c>
      <c r="H458" s="6">
        <f t="shared" si="86"/>
        <v>8.1878887706802388</v>
      </c>
    </row>
    <row r="459" spans="2:16" ht="15.75" customHeight="1" x14ac:dyDescent="0.2">
      <c r="F459" s="6">
        <v>821</v>
      </c>
      <c r="G459" s="6">
        <v>6623.1003039513671</v>
      </c>
      <c r="H459" s="6">
        <f t="shared" si="86"/>
        <v>8.0671136467129934</v>
      </c>
    </row>
    <row r="460" spans="2:16" ht="15.75" customHeight="1" x14ac:dyDescent="0.2">
      <c r="B460" s="6">
        <v>640</v>
      </c>
      <c r="C460" s="6">
        <v>0</v>
      </c>
      <c r="D460" s="6">
        <f>C460/B460</f>
        <v>0</v>
      </c>
      <c r="F460" s="6">
        <v>311</v>
      </c>
      <c r="G460" s="6">
        <v>2500</v>
      </c>
      <c r="H460" s="6">
        <f t="shared" si="86"/>
        <v>8.0385852090032159</v>
      </c>
    </row>
    <row r="461" spans="2:16" ht="15.75" customHeight="1" x14ac:dyDescent="0.2">
      <c r="F461" s="6">
        <v>7569</v>
      </c>
      <c r="G461" s="6">
        <v>60042.229729729726</v>
      </c>
      <c r="H461" s="6">
        <f t="shared" si="86"/>
        <v>7.9326502483458485</v>
      </c>
    </row>
    <row r="462" spans="2:16" ht="15.75" customHeight="1" x14ac:dyDescent="0.2">
      <c r="F462" s="6">
        <v>1315</v>
      </c>
      <c r="G462" s="6">
        <v>10406.649616368286</v>
      </c>
      <c r="H462" s="6">
        <f t="shared" si="86"/>
        <v>7.9138019896336775</v>
      </c>
    </row>
    <row r="463" spans="2:16" ht="15.75" customHeight="1" x14ac:dyDescent="0.2">
      <c r="B463" s="6">
        <v>157</v>
      </c>
      <c r="C463" s="6">
        <v>0</v>
      </c>
      <c r="D463" s="6">
        <f t="shared" ref="D463:D464" si="130">C463/B463</f>
        <v>0</v>
      </c>
      <c r="F463" s="6">
        <v>6996</v>
      </c>
      <c r="G463" s="6">
        <v>55033.613445378156</v>
      </c>
      <c r="H463" s="6">
        <f t="shared" si="86"/>
        <v>7.8664398864176892</v>
      </c>
      <c r="J463" s="6">
        <v>188</v>
      </c>
      <c r="K463" s="6">
        <v>2050000</v>
      </c>
      <c r="L463" s="6">
        <f>K463/J463</f>
        <v>10904.255319148937</v>
      </c>
      <c r="N463" s="6">
        <v>188</v>
      </c>
      <c r="O463" s="6">
        <v>2121785.7142857141</v>
      </c>
      <c r="P463" s="6">
        <f>O463/N463</f>
        <v>11286.094224924011</v>
      </c>
    </row>
    <row r="464" spans="2:16" ht="15.75" customHeight="1" x14ac:dyDescent="0.2">
      <c r="B464" s="6">
        <v>595</v>
      </c>
      <c r="C464" s="6">
        <v>8309.6085409252664</v>
      </c>
      <c r="D464" s="6">
        <f t="shared" si="130"/>
        <v>13.965728640210532</v>
      </c>
      <c r="F464" s="6">
        <v>581</v>
      </c>
      <c r="G464" s="6">
        <v>4559.9819941480982</v>
      </c>
      <c r="H464" s="6">
        <f t="shared" si="86"/>
        <v>7.8485060140242657</v>
      </c>
    </row>
    <row r="465" spans="2:16" ht="15.75" customHeight="1" x14ac:dyDescent="0.2">
      <c r="F465" s="6">
        <v>672</v>
      </c>
      <c r="G465" s="6">
        <v>5272.83170591614</v>
      </c>
      <c r="H465" s="6">
        <f t="shared" si="86"/>
        <v>7.8464757528513989</v>
      </c>
    </row>
    <row r="466" spans="2:16" ht="15.75" customHeight="1" x14ac:dyDescent="0.2">
      <c r="F466" s="6">
        <v>1489</v>
      </c>
      <c r="G466" s="6">
        <v>11675.839295542102</v>
      </c>
      <c r="H466" s="6">
        <f t="shared" si="86"/>
        <v>7.8413964375702498</v>
      </c>
    </row>
    <row r="467" spans="2:16" ht="15.75" customHeight="1" x14ac:dyDescent="0.2">
      <c r="F467" s="6">
        <v>880</v>
      </c>
      <c r="G467" s="6">
        <v>6868.7230989956961</v>
      </c>
      <c r="H467" s="6">
        <f t="shared" si="86"/>
        <v>7.8053671579496546</v>
      </c>
    </row>
    <row r="468" spans="2:16" ht="15.75" customHeight="1" x14ac:dyDescent="0.2">
      <c r="B468" s="6">
        <v>137</v>
      </c>
      <c r="C468" s="6">
        <v>797.10144927536237</v>
      </c>
      <c r="D468" s="6">
        <f t="shared" ref="D468:D469" si="131">C468/B468</f>
        <v>5.8182587538347619</v>
      </c>
      <c r="F468" s="6">
        <v>4512</v>
      </c>
      <c r="G468" s="6">
        <v>35119.658119658125</v>
      </c>
      <c r="H468" s="6">
        <f t="shared" si="86"/>
        <v>7.7836121719100451</v>
      </c>
      <c r="J468" s="6">
        <v>138</v>
      </c>
      <c r="K468" s="6">
        <v>48330.028640669749</v>
      </c>
      <c r="L468" s="6">
        <f>K468/J468</f>
        <v>350.21759884543297</v>
      </c>
      <c r="N468" s="6">
        <v>138</v>
      </c>
      <c r="O468" s="6">
        <v>48330.028640669749</v>
      </c>
      <c r="P468" s="6">
        <f>O468/N468</f>
        <v>350.21759884543297</v>
      </c>
    </row>
    <row r="469" spans="2:16" ht="15.75" customHeight="1" x14ac:dyDescent="0.2">
      <c r="B469" s="6">
        <v>678</v>
      </c>
      <c r="C469" s="6">
        <v>42694.524495677229</v>
      </c>
      <c r="D469" s="6">
        <f t="shared" si="131"/>
        <v>62.971275067370541</v>
      </c>
      <c r="F469" s="6">
        <v>156</v>
      </c>
      <c r="G469" s="6">
        <v>1204.0229885057472</v>
      </c>
      <c r="H469" s="6">
        <f t="shared" si="86"/>
        <v>7.7180960801650462</v>
      </c>
    </row>
    <row r="470" spans="2:16" ht="15.75" customHeight="1" x14ac:dyDescent="0.2">
      <c r="F470" s="6">
        <v>417</v>
      </c>
      <c r="G470" s="6">
        <v>3207.5471698113206</v>
      </c>
      <c r="H470" s="6">
        <f t="shared" si="86"/>
        <v>7.691959639835301</v>
      </c>
    </row>
    <row r="471" spans="2:16" ht="15.75" customHeight="1" x14ac:dyDescent="0.2">
      <c r="B471" s="6">
        <v>136</v>
      </c>
      <c r="C471" s="6">
        <v>1994.9012109623964</v>
      </c>
      <c r="D471" s="6">
        <f t="shared" ref="D471:D474" si="132">C471/B471</f>
        <v>14.668391257076443</v>
      </c>
      <c r="F471" s="6">
        <v>8091</v>
      </c>
      <c r="G471" s="6">
        <v>62086.330935251797</v>
      </c>
      <c r="H471" s="6">
        <f t="shared" si="86"/>
        <v>7.6735052447474725</v>
      </c>
      <c r="J471" s="6">
        <v>288</v>
      </c>
      <c r="K471" s="6">
        <v>1849156.626506024</v>
      </c>
      <c r="L471" s="6">
        <f t="shared" ref="L471:L472" si="133">K471/J471</f>
        <v>6420.6827309236942</v>
      </c>
      <c r="N471" s="6">
        <v>288</v>
      </c>
      <c r="O471" s="6">
        <v>1852752.808988764</v>
      </c>
      <c r="P471" s="6">
        <f t="shared" ref="P471:P472" si="134">O471/N471</f>
        <v>6433.1694756554307</v>
      </c>
    </row>
    <row r="472" spans="2:16" ht="15.75" customHeight="1" x14ac:dyDescent="0.2">
      <c r="B472" s="6">
        <v>324</v>
      </c>
      <c r="C472" s="6">
        <v>13250.546393800914</v>
      </c>
      <c r="D472" s="6">
        <f t="shared" si="132"/>
        <v>40.896748129015165</v>
      </c>
      <c r="F472" s="6">
        <v>239</v>
      </c>
      <c r="G472" s="6">
        <v>1831.578947368421</v>
      </c>
      <c r="H472" s="6">
        <f t="shared" si="86"/>
        <v>7.6635102400352348</v>
      </c>
      <c r="J472" s="6">
        <v>216</v>
      </c>
      <c r="K472" s="6">
        <v>1758967.6566314078</v>
      </c>
      <c r="L472" s="6">
        <f t="shared" si="133"/>
        <v>8143.3687807009619</v>
      </c>
      <c r="N472" s="6">
        <v>216</v>
      </c>
      <c r="O472" s="6">
        <v>1758822.8710957372</v>
      </c>
      <c r="P472" s="6">
        <f t="shared" si="134"/>
        <v>8142.69847729508</v>
      </c>
    </row>
    <row r="473" spans="2:16" ht="15.75" customHeight="1" x14ac:dyDescent="0.2">
      <c r="B473" s="6">
        <v>1747</v>
      </c>
      <c r="C473" s="6">
        <v>171212.77915632754</v>
      </c>
      <c r="D473" s="6">
        <f t="shared" si="132"/>
        <v>98.003880455825723</v>
      </c>
      <c r="F473" s="6">
        <v>8372</v>
      </c>
      <c r="G473" s="6">
        <v>63402.333458788111</v>
      </c>
      <c r="H473" s="6">
        <f t="shared" si="86"/>
        <v>7.5731406424734962</v>
      </c>
    </row>
    <row r="474" spans="2:16" ht="15.75" customHeight="1" x14ac:dyDescent="0.2">
      <c r="B474" s="6">
        <v>384</v>
      </c>
      <c r="C474" s="6">
        <v>30121.478688867945</v>
      </c>
      <c r="D474" s="6">
        <f t="shared" si="132"/>
        <v>78.441350752260277</v>
      </c>
      <c r="F474" s="6">
        <v>892</v>
      </c>
      <c r="G474" s="6">
        <v>6666.666666666667</v>
      </c>
      <c r="H474" s="6">
        <f t="shared" si="86"/>
        <v>7.4738415545590433</v>
      </c>
    </row>
    <row r="475" spans="2:16" ht="15.75" customHeight="1" x14ac:dyDescent="0.2">
      <c r="F475" s="6">
        <v>268</v>
      </c>
      <c r="G475" s="6">
        <v>2000</v>
      </c>
      <c r="H475" s="6">
        <f t="shared" si="86"/>
        <v>7.4626865671641793</v>
      </c>
    </row>
    <row r="476" spans="2:16" ht="15.75" customHeight="1" x14ac:dyDescent="0.2">
      <c r="B476" s="6">
        <v>1411</v>
      </c>
      <c r="C476" s="6">
        <v>37447.604790419166</v>
      </c>
      <c r="D476" s="6">
        <f t="shared" ref="D476:D479" si="135">C476/B476</f>
        <v>26.53976243119714</v>
      </c>
      <c r="F476" s="6">
        <v>206</v>
      </c>
      <c r="G476" s="6">
        <v>1537.2670807453414</v>
      </c>
      <c r="H476" s="6">
        <f t="shared" si="86"/>
        <v>7.4624615570162209</v>
      </c>
    </row>
    <row r="477" spans="2:16" ht="15.75" customHeight="1" x14ac:dyDescent="0.2">
      <c r="B477" s="6">
        <v>289</v>
      </c>
      <c r="C477" s="6">
        <v>15916.666666666666</v>
      </c>
      <c r="D477" s="6">
        <f t="shared" si="135"/>
        <v>55.074971164936564</v>
      </c>
      <c r="F477" s="6">
        <v>107</v>
      </c>
      <c r="G477" s="6">
        <v>797.98279442301987</v>
      </c>
      <c r="H477" s="6">
        <f t="shared" si="86"/>
        <v>7.4577831254487839</v>
      </c>
      <c r="J477" s="6">
        <v>467</v>
      </c>
      <c r="K477" s="6">
        <v>432133.1761932823</v>
      </c>
      <c r="L477" s="6">
        <f>K477/J477</f>
        <v>925.33870705199638</v>
      </c>
      <c r="N477" s="6">
        <v>467</v>
      </c>
      <c r="O477" s="6">
        <v>432227.15173025732</v>
      </c>
      <c r="P477" s="6">
        <f>O477/N477</f>
        <v>925.53993946521905</v>
      </c>
    </row>
    <row r="478" spans="2:16" ht="15.75" customHeight="1" x14ac:dyDescent="0.2">
      <c r="B478" s="6">
        <v>171</v>
      </c>
      <c r="C478" s="6">
        <v>3720.9302325581393</v>
      </c>
      <c r="D478" s="6">
        <f t="shared" si="135"/>
        <v>21.759825921392629</v>
      </c>
      <c r="F478" s="6">
        <v>999</v>
      </c>
      <c r="G478" s="6">
        <v>7444.0099537859942</v>
      </c>
      <c r="H478" s="6">
        <f t="shared" si="86"/>
        <v>7.4514614152011953</v>
      </c>
    </row>
    <row r="479" spans="2:16" ht="15.75" customHeight="1" x14ac:dyDescent="0.2">
      <c r="B479" s="6">
        <v>254</v>
      </c>
      <c r="C479" s="6">
        <v>7</v>
      </c>
      <c r="D479" s="6">
        <f t="shared" si="135"/>
        <v>2.7559055118110236E-2</v>
      </c>
      <c r="F479" s="6">
        <v>224</v>
      </c>
      <c r="G479" s="6">
        <v>1662.1253405994551</v>
      </c>
      <c r="H479" s="6">
        <f t="shared" si="86"/>
        <v>7.4202024133904247</v>
      </c>
    </row>
    <row r="480" spans="2:16" ht="15.75" customHeight="1" x14ac:dyDescent="0.2">
      <c r="F480" s="6">
        <v>780</v>
      </c>
      <c r="G480" s="6">
        <v>5783.5820895522393</v>
      </c>
      <c r="H480" s="6">
        <f t="shared" si="86"/>
        <v>7.4148488327592812</v>
      </c>
    </row>
    <row r="481" spans="2:16" ht="15.75" customHeight="1" x14ac:dyDescent="0.2">
      <c r="B481" s="6">
        <v>215</v>
      </c>
      <c r="C481" s="6">
        <v>40583.153347732179</v>
      </c>
      <c r="D481" s="6">
        <f t="shared" ref="D481:D484" si="136">C481/B481</f>
        <v>188.75885278014968</v>
      </c>
      <c r="F481" s="6">
        <v>841</v>
      </c>
      <c r="G481" s="6">
        <v>6220.0488997555012</v>
      </c>
      <c r="H481" s="6">
        <f t="shared" si="86"/>
        <v>7.3960153385915595</v>
      </c>
      <c r="J481" s="6">
        <v>368</v>
      </c>
      <c r="K481" s="6">
        <v>128873.4455010973</v>
      </c>
      <c r="L481" s="6">
        <f t="shared" ref="L481:L483" si="137">K481/J481</f>
        <v>350.19958016602527</v>
      </c>
      <c r="N481" s="6">
        <v>368</v>
      </c>
      <c r="O481" s="6">
        <v>128891.35254988912</v>
      </c>
      <c r="P481" s="6">
        <f t="shared" ref="P481:P483" si="138">O481/N481</f>
        <v>350.24824062469872</v>
      </c>
    </row>
    <row r="482" spans="2:16" ht="15.75" customHeight="1" x14ac:dyDescent="0.2">
      <c r="B482" s="6">
        <v>119</v>
      </c>
      <c r="C482" s="6">
        <v>55723.372143165157</v>
      </c>
      <c r="D482" s="6">
        <f t="shared" si="136"/>
        <v>468.26363145516939</v>
      </c>
      <c r="F482" s="6">
        <v>2402</v>
      </c>
      <c r="G482" s="6">
        <v>17728.613569321533</v>
      </c>
      <c r="H482" s="6">
        <f t="shared" si="86"/>
        <v>7.3807716774860666</v>
      </c>
      <c r="J482" s="6">
        <v>1276</v>
      </c>
      <c r="K482" s="6">
        <v>2452837.2093023257</v>
      </c>
      <c r="L482" s="6">
        <f t="shared" si="137"/>
        <v>1922.2862141867756</v>
      </c>
      <c r="N482" s="6">
        <v>1276</v>
      </c>
      <c r="O482" s="6">
        <v>2458998.5052316892</v>
      </c>
      <c r="P482" s="6">
        <f t="shared" si="138"/>
        <v>1927.1148160122957</v>
      </c>
    </row>
    <row r="483" spans="2:16" ht="15.75" customHeight="1" x14ac:dyDescent="0.2">
      <c r="B483" s="6">
        <v>937</v>
      </c>
      <c r="C483" s="6">
        <v>2038.073908174692</v>
      </c>
      <c r="D483" s="6">
        <f t="shared" si="136"/>
        <v>2.1751055583507917</v>
      </c>
      <c r="F483" s="6">
        <v>120</v>
      </c>
      <c r="G483" s="6">
        <v>884.87155090390104</v>
      </c>
      <c r="H483" s="6">
        <f t="shared" si="86"/>
        <v>7.373929590865842</v>
      </c>
      <c r="J483" s="6">
        <v>835</v>
      </c>
      <c r="K483" s="6">
        <v>400333.33333333331</v>
      </c>
      <c r="L483" s="6">
        <f t="shared" si="137"/>
        <v>479.44111776447102</v>
      </c>
      <c r="N483" s="6">
        <v>835</v>
      </c>
      <c r="O483" s="6">
        <v>391525.42372881359</v>
      </c>
      <c r="P483" s="6">
        <f t="shared" si="138"/>
        <v>468.8927230285193</v>
      </c>
    </row>
    <row r="484" spans="2:16" ht="15.75" customHeight="1" x14ac:dyDescent="0.2">
      <c r="B484" s="6">
        <v>3132</v>
      </c>
      <c r="C484" s="6">
        <v>1779.4253938832253</v>
      </c>
      <c r="D484" s="6">
        <f t="shared" si="136"/>
        <v>0.56814348463704512</v>
      </c>
      <c r="F484" s="6">
        <v>215</v>
      </c>
      <c r="G484" s="6">
        <v>1580.8823529411766</v>
      </c>
      <c r="H484" s="6">
        <f t="shared" si="86"/>
        <v>7.3529411764705888</v>
      </c>
    </row>
    <row r="485" spans="2:16" ht="15.75" customHeight="1" x14ac:dyDescent="0.2">
      <c r="F485" s="6">
        <v>923</v>
      </c>
      <c r="G485" s="6">
        <v>6783.2167832167834</v>
      </c>
      <c r="H485" s="6">
        <f t="shared" si="86"/>
        <v>7.3490972732576205</v>
      </c>
    </row>
    <row r="486" spans="2:16" ht="15.75" customHeight="1" x14ac:dyDescent="0.2">
      <c r="F486" s="6">
        <v>173</v>
      </c>
      <c r="G486" s="6">
        <v>1269.7576396206534</v>
      </c>
      <c r="H486" s="6">
        <f t="shared" si="86"/>
        <v>7.3396395353794999</v>
      </c>
    </row>
    <row r="487" spans="2:16" ht="15.75" customHeight="1" x14ac:dyDescent="0.2">
      <c r="F487" s="6">
        <v>686</v>
      </c>
      <c r="G487" s="6">
        <v>5022.9207596594633</v>
      </c>
      <c r="H487" s="6">
        <f t="shared" si="86"/>
        <v>7.3220419237018417</v>
      </c>
    </row>
    <row r="488" spans="2:16" ht="15.75" customHeight="1" x14ac:dyDescent="0.2">
      <c r="B488" s="6">
        <v>4369</v>
      </c>
      <c r="C488" s="6">
        <v>92311.111111111109</v>
      </c>
      <c r="D488" s="6">
        <f>C488/B488</f>
        <v>21.128658986292312</v>
      </c>
      <c r="F488" s="6">
        <v>5952</v>
      </c>
      <c r="G488" s="6">
        <v>43489.361702127666</v>
      </c>
      <c r="H488" s="6">
        <f t="shared" si="86"/>
        <v>7.3066803935026323</v>
      </c>
      <c r="J488" s="6">
        <v>101</v>
      </c>
      <c r="K488" s="6">
        <v>40133.060388945756</v>
      </c>
      <c r="L488" s="6">
        <f>K488/J488</f>
        <v>397.35703355391837</v>
      </c>
      <c r="N488" s="6">
        <v>101</v>
      </c>
      <c r="O488" s="6">
        <v>40133.060388945756</v>
      </c>
      <c r="P488" s="6">
        <f>O488/N488</f>
        <v>397.35703355391837</v>
      </c>
    </row>
    <row r="489" spans="2:16" ht="15.75" customHeight="1" x14ac:dyDescent="0.2">
      <c r="F489" s="6">
        <v>1398</v>
      </c>
      <c r="G489" s="6">
        <v>10201.415351115949</v>
      </c>
      <c r="H489" s="6">
        <f t="shared" si="86"/>
        <v>7.2971497504405933</v>
      </c>
    </row>
    <row r="490" spans="2:16" ht="15.75" customHeight="1" x14ac:dyDescent="0.2">
      <c r="B490" s="6">
        <v>326</v>
      </c>
      <c r="C490" s="6">
        <v>1796.1165048543689</v>
      </c>
      <c r="D490" s="6">
        <f>C490/B490</f>
        <v>5.5095598308416225</v>
      </c>
      <c r="F490" s="6">
        <v>4743</v>
      </c>
      <c r="G490" s="6">
        <v>34586.840091813312</v>
      </c>
      <c r="H490" s="6">
        <f t="shared" si="86"/>
        <v>7.2921863992859608</v>
      </c>
      <c r="J490" s="6">
        <v>132</v>
      </c>
      <c r="K490" s="6">
        <v>293106.936416185</v>
      </c>
      <c r="L490" s="6">
        <f>K490/J490</f>
        <v>2220.5070940620076</v>
      </c>
      <c r="N490" s="6">
        <v>132</v>
      </c>
      <c r="O490" s="6">
        <v>293087.12121212122</v>
      </c>
      <c r="P490" s="6">
        <f>O490/N490</f>
        <v>2220.3569788797063</v>
      </c>
    </row>
    <row r="491" spans="2:16" ht="15.75" customHeight="1" x14ac:dyDescent="0.2">
      <c r="F491" s="6">
        <v>2322</v>
      </c>
      <c r="G491" s="6">
        <v>16777.886817140985</v>
      </c>
      <c r="H491" s="6">
        <f t="shared" si="86"/>
        <v>7.225618784298443</v>
      </c>
    </row>
    <row r="492" spans="2:16" ht="15.75" customHeight="1" x14ac:dyDescent="0.2">
      <c r="B492" s="6">
        <v>375</v>
      </c>
      <c r="C492" s="6">
        <v>12567.975830815711</v>
      </c>
      <c r="D492" s="6">
        <f t="shared" ref="D492:D493" si="139">C492/B492</f>
        <v>33.51460221550856</v>
      </c>
      <c r="F492" s="6">
        <v>422</v>
      </c>
      <c r="G492" s="6">
        <v>3030.5927342256214</v>
      </c>
      <c r="H492" s="6">
        <f t="shared" si="86"/>
        <v>7.1814993702028946</v>
      </c>
      <c r="J492" s="6">
        <v>608</v>
      </c>
      <c r="K492" s="6">
        <v>310742.07893274038</v>
      </c>
      <c r="L492" s="6">
        <f t="shared" ref="L492:L493" si="140">K492/J492</f>
        <v>511.08894561305982</v>
      </c>
      <c r="N492" s="6">
        <v>608</v>
      </c>
      <c r="O492" s="6">
        <v>311287.87878787878</v>
      </c>
      <c r="P492" s="6">
        <f t="shared" ref="P492:P493" si="141">O492/N492</f>
        <v>511.98664274322169</v>
      </c>
    </row>
    <row r="493" spans="2:16" ht="15.75" customHeight="1" x14ac:dyDescent="0.2">
      <c r="B493" s="6">
        <v>573</v>
      </c>
      <c r="C493" s="6">
        <v>194971.27154634026</v>
      </c>
      <c r="D493" s="6">
        <f t="shared" si="139"/>
        <v>340.26399920827271</v>
      </c>
      <c r="F493" s="6">
        <v>755</v>
      </c>
      <c r="G493" s="6">
        <v>5421.3624894869636</v>
      </c>
      <c r="H493" s="6">
        <f t="shared" si="86"/>
        <v>7.1806125688569056</v>
      </c>
      <c r="J493" s="6">
        <v>898</v>
      </c>
      <c r="K493" s="6">
        <v>2341937.5330862887</v>
      </c>
      <c r="L493" s="6">
        <f t="shared" si="140"/>
        <v>2607.9482551072256</v>
      </c>
      <c r="N493" s="6">
        <v>898</v>
      </c>
      <c r="O493" s="6">
        <v>2342103.213242454</v>
      </c>
      <c r="P493" s="6">
        <f t="shared" si="141"/>
        <v>2608.1327541675432</v>
      </c>
    </row>
    <row r="494" spans="2:16" ht="15.75" customHeight="1" x14ac:dyDescent="0.2">
      <c r="F494" s="6">
        <v>173</v>
      </c>
      <c r="G494" s="6">
        <v>1235.9550561797753</v>
      </c>
      <c r="H494" s="6">
        <f t="shared" si="86"/>
        <v>7.1442488796518804</v>
      </c>
    </row>
    <row r="495" spans="2:16" ht="15.75" customHeight="1" x14ac:dyDescent="0.2">
      <c r="B495" s="6">
        <v>1942</v>
      </c>
      <c r="C495" s="6">
        <v>26666.666666666668</v>
      </c>
      <c r="D495" s="6">
        <f>C495/B495</f>
        <v>13.731548232063165</v>
      </c>
      <c r="F495" s="6">
        <v>271</v>
      </c>
      <c r="G495" s="6">
        <v>1935.4838709677422</v>
      </c>
      <c r="H495" s="6">
        <f t="shared" si="86"/>
        <v>7.1420069039400085</v>
      </c>
    </row>
    <row r="496" spans="2:16" ht="15.75" customHeight="1" x14ac:dyDescent="0.2">
      <c r="F496" s="6">
        <v>545</v>
      </c>
      <c r="G496" s="6">
        <v>3872.6790450928384</v>
      </c>
      <c r="H496" s="6">
        <f t="shared" si="86"/>
        <v>7.1058331102620889</v>
      </c>
    </row>
    <row r="497" spans="2:16" ht="15.75" customHeight="1" x14ac:dyDescent="0.2">
      <c r="F497" s="6">
        <v>156</v>
      </c>
      <c r="G497" s="6">
        <v>1104.4417767106843</v>
      </c>
      <c r="H497" s="6">
        <f t="shared" si="86"/>
        <v>7.079754978914643</v>
      </c>
    </row>
    <row r="498" spans="2:16" ht="15.75" customHeight="1" x14ac:dyDescent="0.2">
      <c r="F498" s="6">
        <v>427</v>
      </c>
      <c r="G498" s="6">
        <v>3000</v>
      </c>
      <c r="H498" s="6">
        <f t="shared" si="86"/>
        <v>7.0257611241217797</v>
      </c>
    </row>
    <row r="499" spans="2:16" ht="15.75" customHeight="1" x14ac:dyDescent="0.2">
      <c r="B499" s="6">
        <v>3013</v>
      </c>
      <c r="C499" s="6">
        <v>341838.23529411765</v>
      </c>
      <c r="D499" s="6">
        <f>C499/B499</f>
        <v>113.45444251381269</v>
      </c>
      <c r="F499" s="6">
        <v>14255</v>
      </c>
      <c r="G499" s="6">
        <v>100029.65159377316</v>
      </c>
      <c r="H499" s="6">
        <f t="shared" si="86"/>
        <v>7.0171625109626907</v>
      </c>
    </row>
    <row r="500" spans="2:16" ht="15.75" customHeight="1" x14ac:dyDescent="0.2">
      <c r="F500" s="6">
        <v>287</v>
      </c>
      <c r="G500" s="6">
        <v>1994.9335022165926</v>
      </c>
      <c r="H500" s="6">
        <f t="shared" si="86"/>
        <v>6.950987812601368</v>
      </c>
    </row>
    <row r="501" spans="2:16" ht="15.75" customHeight="1" x14ac:dyDescent="0.2">
      <c r="F501" s="6">
        <v>3175</v>
      </c>
      <c r="G501" s="6">
        <v>21956.521739130436</v>
      </c>
      <c r="H501" s="6">
        <f t="shared" si="86"/>
        <v>6.9154399178363581</v>
      </c>
    </row>
    <row r="502" spans="2:16" ht="15.75" customHeight="1" x14ac:dyDescent="0.2">
      <c r="B502" s="6">
        <v>351</v>
      </c>
      <c r="C502" s="6">
        <v>2741.9013338979462</v>
      </c>
      <c r="D502" s="6">
        <f>C502/B502</f>
        <v>7.8116847119599608</v>
      </c>
      <c r="F502" s="6">
        <v>165</v>
      </c>
      <c r="G502" s="6">
        <v>1131.9822046465645</v>
      </c>
      <c r="H502" s="6">
        <f t="shared" si="86"/>
        <v>6.8604982099791787</v>
      </c>
    </row>
    <row r="503" spans="2:16" ht="15.75" customHeight="1" x14ac:dyDescent="0.2">
      <c r="F503" s="6">
        <v>129</v>
      </c>
      <c r="G503" s="6">
        <v>868.11352253756263</v>
      </c>
      <c r="H503" s="6">
        <f t="shared" si="86"/>
        <v>6.729562190213664</v>
      </c>
    </row>
    <row r="504" spans="2:16" ht="15.75" customHeight="1" x14ac:dyDescent="0.2">
      <c r="F504" s="6">
        <v>1116</v>
      </c>
      <c r="G504" s="6">
        <v>7500</v>
      </c>
      <c r="H504" s="6">
        <f t="shared" si="86"/>
        <v>6.720430107526882</v>
      </c>
    </row>
    <row r="505" spans="2:16" ht="15.75" customHeight="1" x14ac:dyDescent="0.2">
      <c r="B505" s="6">
        <v>5455</v>
      </c>
      <c r="C505" s="6">
        <v>9929.8245614035077</v>
      </c>
      <c r="D505" s="6">
        <f>C505/B505</f>
        <v>1.8203161432453727</v>
      </c>
      <c r="F505" s="6">
        <v>194</v>
      </c>
      <c r="G505" s="6">
        <v>1294.0907008703618</v>
      </c>
      <c r="H505" s="6">
        <f t="shared" si="86"/>
        <v>6.6705706230431021</v>
      </c>
      <c r="J505" s="6">
        <v>194</v>
      </c>
      <c r="K505" s="6">
        <v>202126.15166548546</v>
      </c>
      <c r="L505" s="6">
        <f>K505/J505</f>
        <v>1041.8873797189972</v>
      </c>
      <c r="N505" s="6">
        <v>194</v>
      </c>
      <c r="O505" s="6">
        <v>202072.40948813982</v>
      </c>
      <c r="P505" s="6">
        <f>O505/N505</f>
        <v>1041.6103581862878</v>
      </c>
    </row>
    <row r="506" spans="2:16" ht="15.75" customHeight="1" x14ac:dyDescent="0.2">
      <c r="F506" s="6">
        <v>449</v>
      </c>
      <c r="G506" s="6">
        <v>2993.8683017861904</v>
      </c>
      <c r="H506" s="6">
        <f t="shared" si="86"/>
        <v>6.6678581331540991</v>
      </c>
    </row>
    <row r="507" spans="2:16" ht="15.75" customHeight="1" x14ac:dyDescent="0.2">
      <c r="B507" s="6">
        <v>1404</v>
      </c>
      <c r="C507" s="6">
        <v>6610.0323624595467</v>
      </c>
      <c r="D507" s="6">
        <f t="shared" ref="D507:D508" si="142">C507/B507</f>
        <v>4.7080002581620706</v>
      </c>
      <c r="F507" s="6">
        <v>286</v>
      </c>
      <c r="G507" s="6">
        <v>1905.1724137931033</v>
      </c>
      <c r="H507" s="6">
        <f t="shared" si="86"/>
        <v>6.661442006269592</v>
      </c>
      <c r="J507" s="6">
        <v>824</v>
      </c>
      <c r="K507" s="6">
        <v>1829845.2468680916</v>
      </c>
      <c r="L507" s="6">
        <f t="shared" ref="L507:L508" si="143">K507/J507</f>
        <v>2220.6859792088489</v>
      </c>
      <c r="N507" s="6">
        <v>824</v>
      </c>
      <c r="O507" s="6">
        <v>1829674.0817382308</v>
      </c>
      <c r="P507" s="6">
        <f t="shared" ref="P507:P508" si="144">O507/N507</f>
        <v>2220.4782545366879</v>
      </c>
    </row>
    <row r="508" spans="2:16" ht="15.75" customHeight="1" x14ac:dyDescent="0.2">
      <c r="B508" s="6">
        <v>148</v>
      </c>
      <c r="C508" s="6">
        <v>99.009900990099013</v>
      </c>
      <c r="D508" s="6">
        <f t="shared" si="142"/>
        <v>0.66898581750066899</v>
      </c>
      <c r="F508" s="6">
        <v>2338</v>
      </c>
      <c r="G508" s="6">
        <v>15567.83641890025</v>
      </c>
      <c r="H508" s="6">
        <f t="shared" si="86"/>
        <v>6.6586126684774376</v>
      </c>
      <c r="J508" s="6">
        <v>780</v>
      </c>
      <c r="K508" s="6">
        <v>973397.12918660289</v>
      </c>
      <c r="L508" s="6">
        <f t="shared" si="143"/>
        <v>1247.9450374187218</v>
      </c>
      <c r="N508" s="6">
        <v>780</v>
      </c>
      <c r="O508" s="6">
        <v>972255.63909774437</v>
      </c>
      <c r="P508" s="6">
        <f t="shared" si="144"/>
        <v>1246.4815885868518</v>
      </c>
    </row>
    <row r="509" spans="2:16" ht="15.75" customHeight="1" x14ac:dyDescent="0.2">
      <c r="F509" s="6">
        <v>596</v>
      </c>
      <c r="G509" s="6">
        <v>3947.9226498181124</v>
      </c>
      <c r="H509" s="6">
        <f t="shared" si="86"/>
        <v>6.6240312916411286</v>
      </c>
    </row>
    <row r="510" spans="2:16" ht="15.75" customHeight="1" x14ac:dyDescent="0.2">
      <c r="B510" s="6">
        <v>290</v>
      </c>
      <c r="C510" s="6">
        <v>28868.090728914336</v>
      </c>
      <c r="D510" s="6">
        <f>C510/B510</f>
        <v>99.545140444532194</v>
      </c>
      <c r="F510" s="6">
        <v>153</v>
      </c>
      <c r="G510" s="6">
        <v>1013.0589631974674</v>
      </c>
      <c r="H510" s="6">
        <f t="shared" si="86"/>
        <v>6.6213004130553426</v>
      </c>
    </row>
    <row r="511" spans="2:16" ht="15.75" customHeight="1" x14ac:dyDescent="0.2">
      <c r="F511" s="6">
        <v>333</v>
      </c>
      <c r="G511" s="6">
        <v>2196.0326721120186</v>
      </c>
      <c r="H511" s="6">
        <f t="shared" si="86"/>
        <v>6.5946927090451011</v>
      </c>
    </row>
    <row r="512" spans="2:16" ht="15.75" customHeight="1" x14ac:dyDescent="0.2">
      <c r="B512" s="6">
        <v>391</v>
      </c>
      <c r="C512" s="6">
        <v>16666.666666666668</v>
      </c>
      <c r="D512" s="6">
        <f>C512/B512</f>
        <v>42.625745950554141</v>
      </c>
      <c r="F512" s="6">
        <v>757</v>
      </c>
      <c r="G512" s="6">
        <v>4924.3799153055052</v>
      </c>
      <c r="H512" s="6">
        <f t="shared" ref="H512:H766" si="145">G512/F512</f>
        <v>6.5051253834947227</v>
      </c>
      <c r="J512" s="6">
        <v>217</v>
      </c>
      <c r="K512" s="6">
        <v>69000</v>
      </c>
      <c r="L512" s="6">
        <f>K512/J512</f>
        <v>317.97235023041475</v>
      </c>
      <c r="N512" s="6">
        <v>217</v>
      </c>
      <c r="O512" s="6">
        <v>69000</v>
      </c>
      <c r="P512" s="6">
        <f>O512/N512</f>
        <v>317.97235023041475</v>
      </c>
    </row>
    <row r="513" spans="2:16" ht="15.75" customHeight="1" x14ac:dyDescent="0.2">
      <c r="F513" s="6">
        <v>618</v>
      </c>
      <c r="G513" s="6">
        <v>4014.4578313253014</v>
      </c>
      <c r="H513" s="6">
        <f t="shared" si="145"/>
        <v>6.4958864584551801</v>
      </c>
    </row>
    <row r="514" spans="2:16" ht="15.75" customHeight="1" x14ac:dyDescent="0.2">
      <c r="B514" s="6">
        <v>101</v>
      </c>
      <c r="C514" s="6">
        <v>1138.9759665621734</v>
      </c>
      <c r="D514" s="6">
        <f t="shared" ref="D514:D515" si="146">C514/B514</f>
        <v>11.276989767942311</v>
      </c>
      <c r="F514" s="6">
        <v>153</v>
      </c>
      <c r="G514" s="6">
        <v>993.58974358974365</v>
      </c>
      <c r="H514" s="6">
        <f t="shared" si="145"/>
        <v>6.4940506116976708</v>
      </c>
      <c r="J514" s="6">
        <v>569</v>
      </c>
      <c r="K514" s="6">
        <v>2908181.8181818179</v>
      </c>
      <c r="L514" s="6">
        <f>K514/J514</f>
        <v>5111.0401022527558</v>
      </c>
      <c r="N514" s="6">
        <v>569</v>
      </c>
      <c r="O514" s="6">
        <v>2919438.775510204</v>
      </c>
      <c r="P514" s="6">
        <f>O514/N514</f>
        <v>5130.8238585416593</v>
      </c>
    </row>
    <row r="515" spans="2:16" ht="15.75" customHeight="1" x14ac:dyDescent="0.2">
      <c r="B515" s="6">
        <v>472</v>
      </c>
      <c r="C515" s="6">
        <v>30326.040326040325</v>
      </c>
      <c r="D515" s="6">
        <f t="shared" si="146"/>
        <v>64.250085436526106</v>
      </c>
      <c r="F515" s="6">
        <v>2641</v>
      </c>
      <c r="G515" s="6">
        <v>17082.228116710874</v>
      </c>
      <c r="H515" s="6">
        <f t="shared" si="145"/>
        <v>6.4680909188606108</v>
      </c>
    </row>
    <row r="516" spans="2:16" ht="15.75" customHeight="1" x14ac:dyDescent="0.2">
      <c r="F516" s="6">
        <v>282</v>
      </c>
      <c r="G516" s="6">
        <v>1823.3082706766916</v>
      </c>
      <c r="H516" s="6">
        <f t="shared" si="145"/>
        <v>6.4656321655201827</v>
      </c>
    </row>
    <row r="517" spans="2:16" ht="15.75" customHeight="1" x14ac:dyDescent="0.2">
      <c r="B517" s="6">
        <v>260</v>
      </c>
      <c r="C517" s="6">
        <v>5649.3506493506493</v>
      </c>
      <c r="D517" s="6">
        <f t="shared" ref="D517:D518" si="147">C517/B517</f>
        <v>21.728271728271729</v>
      </c>
      <c r="F517" s="6">
        <v>234</v>
      </c>
      <c r="G517" s="6">
        <v>1506.8493150684931</v>
      </c>
      <c r="H517" s="6">
        <f t="shared" si="145"/>
        <v>6.4395269874721928</v>
      </c>
    </row>
    <row r="518" spans="2:16" ht="15.75" customHeight="1" x14ac:dyDescent="0.2">
      <c r="B518" s="6">
        <v>993</v>
      </c>
      <c r="C518" s="6">
        <v>45944.361107323064</v>
      </c>
      <c r="D518" s="6">
        <f t="shared" si="147"/>
        <v>46.268238778774489</v>
      </c>
      <c r="F518" s="6">
        <v>112</v>
      </c>
      <c r="G518" s="6">
        <v>713.92910634048928</v>
      </c>
      <c r="H518" s="6">
        <f t="shared" si="145"/>
        <v>6.3743670208972256</v>
      </c>
    </row>
    <row r="519" spans="2:16" ht="15.75" customHeight="1" x14ac:dyDescent="0.2">
      <c r="F519" s="6">
        <v>227</v>
      </c>
      <c r="G519" s="6">
        <v>1444.0181374258807</v>
      </c>
      <c r="H519" s="6">
        <f t="shared" si="145"/>
        <v>6.3613133807307518</v>
      </c>
    </row>
    <row r="520" spans="2:16" ht="15.75" customHeight="1" x14ac:dyDescent="0.2">
      <c r="B520" s="6">
        <v>983</v>
      </c>
      <c r="C520" s="6">
        <v>5517.7993527508088</v>
      </c>
      <c r="D520" s="6">
        <f t="shared" ref="D520:D524" si="148">C520/B520</f>
        <v>5.6132241635308331</v>
      </c>
      <c r="F520" s="6">
        <v>598</v>
      </c>
      <c r="G520" s="6">
        <v>3774.1935483870966</v>
      </c>
      <c r="H520" s="6">
        <f t="shared" si="145"/>
        <v>6.3113604488078536</v>
      </c>
      <c r="J520" s="6">
        <v>159</v>
      </c>
      <c r="K520" s="6">
        <v>174545.45454545456</v>
      </c>
      <c r="L520" s="6">
        <f t="shared" ref="L520:L521" si="149">K520/J520</f>
        <v>1097.7701543739281</v>
      </c>
      <c r="N520" s="6">
        <v>159</v>
      </c>
      <c r="O520" s="6">
        <v>174417.17791411042</v>
      </c>
      <c r="P520" s="6">
        <f t="shared" ref="P520:P521" si="150">O520/N520</f>
        <v>1096.9633831076128</v>
      </c>
    </row>
    <row r="521" spans="2:16" ht="15.75" customHeight="1" x14ac:dyDescent="0.2">
      <c r="B521" s="6">
        <v>986</v>
      </c>
      <c r="C521" s="6">
        <v>2857.1428571428573</v>
      </c>
      <c r="D521" s="6">
        <f t="shared" si="148"/>
        <v>2.8977108084613157</v>
      </c>
      <c r="F521" s="6">
        <v>4643</v>
      </c>
      <c r="G521" s="6">
        <v>29235.629841011007</v>
      </c>
      <c r="H521" s="6">
        <f t="shared" si="145"/>
        <v>6.2967111438748669</v>
      </c>
      <c r="J521" s="6">
        <v>237</v>
      </c>
      <c r="K521" s="6">
        <v>182114.38474870016</v>
      </c>
      <c r="L521" s="6">
        <f t="shared" si="149"/>
        <v>768.4151255219416</v>
      </c>
      <c r="N521" s="6">
        <v>237</v>
      </c>
      <c r="O521" s="6">
        <v>182074.65618860509</v>
      </c>
      <c r="P521" s="6">
        <f t="shared" si="150"/>
        <v>768.24749446668818</v>
      </c>
    </row>
    <row r="522" spans="2:16" ht="15.75" customHeight="1" x14ac:dyDescent="0.2">
      <c r="B522" s="6">
        <v>925</v>
      </c>
      <c r="C522" s="6">
        <v>925.05241090146751</v>
      </c>
      <c r="D522" s="6">
        <f t="shared" si="148"/>
        <v>1.0000566604340189</v>
      </c>
      <c r="F522" s="6">
        <v>163</v>
      </c>
      <c r="G522" s="6">
        <v>1020.0803212851406</v>
      </c>
      <c r="H522" s="6">
        <f t="shared" si="145"/>
        <v>6.2581614802769359</v>
      </c>
    </row>
    <row r="523" spans="2:16" ht="15.75" customHeight="1" x14ac:dyDescent="0.2">
      <c r="B523" s="6">
        <v>186</v>
      </c>
      <c r="C523" s="6">
        <v>2183.2028770890629</v>
      </c>
      <c r="D523" s="6">
        <f t="shared" si="148"/>
        <v>11.737649876822919</v>
      </c>
      <c r="F523" s="6">
        <v>449</v>
      </c>
      <c r="G523" s="6">
        <v>2784.5382963493203</v>
      </c>
      <c r="H523" s="6">
        <f t="shared" si="145"/>
        <v>6.2016443125820047</v>
      </c>
      <c r="J523" s="6">
        <v>120</v>
      </c>
      <c r="K523" s="6">
        <v>0</v>
      </c>
      <c r="L523" s="6">
        <f t="shared" ref="L523:L524" si="151">K523/J523</f>
        <v>0</v>
      </c>
      <c r="N523" s="6">
        <v>120</v>
      </c>
      <c r="O523" s="6">
        <v>0</v>
      </c>
      <c r="P523" s="6">
        <f t="shared" ref="P523:P524" si="152">O523/N523</f>
        <v>0</v>
      </c>
    </row>
    <row r="524" spans="2:16" ht="15.75" customHeight="1" x14ac:dyDescent="0.2">
      <c r="B524" s="6">
        <v>877</v>
      </c>
      <c r="C524" s="6">
        <v>4853.7005163511185</v>
      </c>
      <c r="D524" s="6">
        <f t="shared" si="148"/>
        <v>5.5344361645964861</v>
      </c>
      <c r="F524" s="6">
        <v>397</v>
      </c>
      <c r="G524" s="6">
        <v>2460.6971975393026</v>
      </c>
      <c r="H524" s="6">
        <f t="shared" si="145"/>
        <v>6.1982297167236844</v>
      </c>
      <c r="J524" s="6">
        <v>595</v>
      </c>
      <c r="K524" s="6">
        <v>375301.0279001469</v>
      </c>
      <c r="L524" s="6">
        <f t="shared" si="151"/>
        <v>630.75803008428056</v>
      </c>
      <c r="N524" s="6">
        <v>595</v>
      </c>
      <c r="O524" s="6">
        <v>375224.43890274316</v>
      </c>
      <c r="P524" s="6">
        <f t="shared" si="152"/>
        <v>630.62930908024066</v>
      </c>
    </row>
    <row r="525" spans="2:16" ht="15.75" customHeight="1" x14ac:dyDescent="0.2">
      <c r="F525" s="6">
        <v>416</v>
      </c>
      <c r="G525" s="6">
        <v>2576.6871165644175</v>
      </c>
      <c r="H525" s="6">
        <f t="shared" si="145"/>
        <v>6.1939594148183108</v>
      </c>
    </row>
    <row r="526" spans="2:16" ht="15.75" customHeight="1" x14ac:dyDescent="0.2">
      <c r="B526" s="6">
        <v>6022</v>
      </c>
      <c r="C526" s="6">
        <v>500000.00000000006</v>
      </c>
      <c r="D526" s="6">
        <f t="shared" ref="D526:D529" si="153">C526/B526</f>
        <v>83.02889405513119</v>
      </c>
      <c r="F526" s="6">
        <v>3876</v>
      </c>
      <c r="G526" s="6">
        <v>23961.965134706814</v>
      </c>
      <c r="H526" s="6">
        <f t="shared" si="145"/>
        <v>6.1821375476539764</v>
      </c>
      <c r="J526" s="6">
        <v>517</v>
      </c>
      <c r="K526" s="6">
        <v>360754.5045045045</v>
      </c>
      <c r="L526" s="6">
        <f t="shared" ref="L526:L527" si="154">K526/J526</f>
        <v>697.78434140136267</v>
      </c>
      <c r="N526" s="6">
        <v>517</v>
      </c>
      <c r="O526" s="6">
        <v>360837.30428863171</v>
      </c>
      <c r="P526" s="6">
        <f t="shared" ref="P526:P527" si="155">O526/N526</f>
        <v>697.94449572269195</v>
      </c>
    </row>
    <row r="527" spans="2:16" ht="15.75" customHeight="1" x14ac:dyDescent="0.2">
      <c r="B527" s="6">
        <v>398</v>
      </c>
      <c r="C527" s="6">
        <v>4395.3838434520821</v>
      </c>
      <c r="D527" s="6">
        <f t="shared" si="153"/>
        <v>11.043677998623322</v>
      </c>
      <c r="F527" s="6">
        <v>208</v>
      </c>
      <c r="G527" s="6">
        <v>1282.0512820512822</v>
      </c>
      <c r="H527" s="6">
        <f t="shared" si="145"/>
        <v>6.1637080867850109</v>
      </c>
      <c r="J527" s="6">
        <v>806</v>
      </c>
      <c r="K527" s="6">
        <v>1014700.1499250375</v>
      </c>
      <c r="L527" s="6">
        <f t="shared" si="154"/>
        <v>1258.9331884926023</v>
      </c>
      <c r="N527" s="6">
        <v>806</v>
      </c>
      <c r="O527" s="6">
        <v>1014853.1289910601</v>
      </c>
      <c r="P527" s="6">
        <f t="shared" si="155"/>
        <v>1259.1229888226551</v>
      </c>
    </row>
    <row r="528" spans="2:16" ht="15.75" customHeight="1" x14ac:dyDescent="0.2">
      <c r="B528" s="6">
        <v>1524</v>
      </c>
      <c r="C528" s="6">
        <v>67560.975609756089</v>
      </c>
      <c r="D528" s="6">
        <f t="shared" si="153"/>
        <v>44.331348825299273</v>
      </c>
      <c r="F528" s="6">
        <v>709</v>
      </c>
      <c r="G528" s="6">
        <v>4363.4259259259261</v>
      </c>
      <c r="H528" s="6">
        <f t="shared" si="145"/>
        <v>6.1543384004596984</v>
      </c>
    </row>
    <row r="529" spans="2:21" ht="15.75" customHeight="1" x14ac:dyDescent="0.2">
      <c r="B529" s="6">
        <v>983</v>
      </c>
      <c r="C529" s="6">
        <v>78599.585062240658</v>
      </c>
      <c r="D529" s="6">
        <f t="shared" si="153"/>
        <v>79.958886126389274</v>
      </c>
      <c r="F529" s="6">
        <v>2719</v>
      </c>
      <c r="G529" s="6">
        <v>16717.647058823528</v>
      </c>
      <c r="H529" s="6">
        <f t="shared" si="145"/>
        <v>6.1484542327412752</v>
      </c>
      <c r="J529" s="6">
        <v>237</v>
      </c>
      <c r="K529" s="6">
        <v>432522.52252252249</v>
      </c>
      <c r="L529" s="6">
        <f>K529/J529</f>
        <v>1824.9895465085337</v>
      </c>
      <c r="N529" s="6">
        <v>237</v>
      </c>
      <c r="O529" s="6">
        <v>432594.1719971571</v>
      </c>
      <c r="P529" s="6">
        <f>O529/N529</f>
        <v>1825.2918649669075</v>
      </c>
    </row>
    <row r="530" spans="2:21" ht="15.75" customHeight="1" x14ac:dyDescent="0.2">
      <c r="F530" s="6">
        <v>625</v>
      </c>
      <c r="G530" s="6">
        <v>3841.3159167876152</v>
      </c>
      <c r="H530" s="6">
        <f t="shared" si="145"/>
        <v>6.1461054668601847</v>
      </c>
    </row>
    <row r="531" spans="2:21" ht="15.75" customHeight="1" x14ac:dyDescent="0.2">
      <c r="F531" s="6">
        <v>255</v>
      </c>
      <c r="G531" s="6">
        <v>1566.9716162326999</v>
      </c>
      <c r="H531" s="6">
        <f t="shared" si="145"/>
        <v>6.1449867303243133</v>
      </c>
    </row>
    <row r="532" spans="2:21" ht="15.75" customHeight="1" x14ac:dyDescent="0.2">
      <c r="F532" s="6">
        <v>2728</v>
      </c>
      <c r="G532" s="6">
        <v>16659.180235822572</v>
      </c>
      <c r="H532" s="6">
        <f t="shared" si="145"/>
        <v>6.1067376231021155</v>
      </c>
    </row>
    <row r="533" spans="2:21" ht="15.75" customHeight="1" x14ac:dyDescent="0.2">
      <c r="B533" s="6">
        <v>442</v>
      </c>
      <c r="C533" s="6">
        <v>2570.0934579439254</v>
      </c>
      <c r="D533" s="6">
        <f>C533/B533</f>
        <v>5.8146910813210981</v>
      </c>
      <c r="F533" s="6">
        <v>502</v>
      </c>
      <c r="G533" s="6">
        <v>3030.7198532783127</v>
      </c>
      <c r="H533" s="6">
        <f t="shared" si="145"/>
        <v>6.0372905443791094</v>
      </c>
    </row>
    <row r="534" spans="2:21" ht="15.75" customHeight="1" x14ac:dyDescent="0.2">
      <c r="F534" s="6">
        <v>1727</v>
      </c>
      <c r="G534" s="6">
        <v>10348.289927831818</v>
      </c>
      <c r="H534" s="6">
        <f t="shared" si="145"/>
        <v>5.9920613363241566</v>
      </c>
    </row>
    <row r="535" spans="2:21" ht="15.75" customHeight="1" x14ac:dyDescent="0.2">
      <c r="F535" s="6">
        <v>101</v>
      </c>
      <c r="G535" s="6">
        <v>605.03059143439839</v>
      </c>
      <c r="H535" s="6">
        <f t="shared" si="145"/>
        <v>5.9904018953900833</v>
      </c>
    </row>
    <row r="536" spans="2:21" ht="15.75" customHeight="1" x14ac:dyDescent="0.2">
      <c r="B536" s="6">
        <v>1395</v>
      </c>
      <c r="C536" s="6">
        <v>87523.854961832054</v>
      </c>
      <c r="D536" s="6">
        <f t="shared" ref="D536:D537" si="156">C536/B536</f>
        <v>62.741114667979964</v>
      </c>
      <c r="F536" s="6">
        <v>804</v>
      </c>
      <c r="G536" s="6">
        <v>4789.9159663865539</v>
      </c>
      <c r="H536" s="6">
        <f t="shared" si="145"/>
        <v>5.9576069233663604</v>
      </c>
      <c r="J536" s="6">
        <v>744</v>
      </c>
      <c r="K536" s="6">
        <v>19922666.666666668</v>
      </c>
      <c r="L536" s="6">
        <f>K536/J536</f>
        <v>26777.777777777781</v>
      </c>
      <c r="N536" s="6">
        <v>744</v>
      </c>
      <c r="O536" s="6">
        <v>19166250</v>
      </c>
      <c r="P536" s="6">
        <f>O536/N536</f>
        <v>25761.08870967742</v>
      </c>
    </row>
    <row r="537" spans="2:21" ht="15.75" customHeight="1" x14ac:dyDescent="0.2">
      <c r="B537" s="6">
        <v>2174</v>
      </c>
      <c r="C537" s="6">
        <v>117727.27272727272</v>
      </c>
      <c r="D537" s="6">
        <f t="shared" si="156"/>
        <v>54.152379359371075</v>
      </c>
      <c r="F537" s="6">
        <v>1351</v>
      </c>
      <c r="G537" s="6">
        <v>8026.7062314540053</v>
      </c>
      <c r="H537" s="6">
        <f t="shared" si="145"/>
        <v>5.9413073511872723</v>
      </c>
    </row>
    <row r="538" spans="2:21" ht="15.75" customHeight="1" x14ac:dyDescent="0.2">
      <c r="F538" s="6">
        <v>274</v>
      </c>
      <c r="G538" s="6">
        <v>1608.2474226804122</v>
      </c>
      <c r="H538" s="6">
        <f t="shared" si="145"/>
        <v>5.8695161411693881</v>
      </c>
    </row>
    <row r="539" spans="2:21" ht="15.75" customHeight="1" x14ac:dyDescent="0.2">
      <c r="B539" s="6">
        <v>249</v>
      </c>
      <c r="C539" s="6">
        <v>2624.0984302078914</v>
      </c>
      <c r="D539" s="6">
        <f t="shared" ref="D539:D541" si="157">C539/B539</f>
        <v>10.538547912481491</v>
      </c>
      <c r="F539" s="6">
        <v>2660</v>
      </c>
      <c r="G539" s="6">
        <v>15386.507378777231</v>
      </c>
      <c r="H539" s="6">
        <f t="shared" si="145"/>
        <v>5.7844012702170042</v>
      </c>
    </row>
    <row r="540" spans="2:21" ht="15.75" customHeight="1" x14ac:dyDescent="0.2">
      <c r="B540" s="6">
        <v>621</v>
      </c>
      <c r="C540" s="6">
        <v>82581.521739130432</v>
      </c>
      <c r="D540" s="6">
        <f t="shared" si="157"/>
        <v>132.98151648813274</v>
      </c>
      <c r="F540" s="6">
        <v>431</v>
      </c>
      <c r="G540" s="6">
        <v>2485.3372434017597</v>
      </c>
      <c r="H540" s="6">
        <f t="shared" si="145"/>
        <v>5.7664437201896979</v>
      </c>
      <c r="J540" s="6">
        <v>342</v>
      </c>
      <c r="K540" s="6">
        <v>26416.46489104116</v>
      </c>
      <c r="L540" s="6">
        <f t="shared" ref="L540:L541" si="158">K540/J540</f>
        <v>77.241125412401047</v>
      </c>
      <c r="N540" s="6">
        <v>342</v>
      </c>
      <c r="O540" s="6">
        <v>26416.46489104116</v>
      </c>
      <c r="P540" s="6">
        <f t="shared" ref="P540:P541" si="159">O540/N540</f>
        <v>77.241125412401047</v>
      </c>
    </row>
    <row r="541" spans="2:21" ht="15.75" customHeight="1" x14ac:dyDescent="0.2">
      <c r="B541" s="6">
        <v>351</v>
      </c>
      <c r="C541" s="6">
        <v>415.64792176039123</v>
      </c>
      <c r="D541" s="6">
        <f t="shared" si="157"/>
        <v>1.1841821132774679</v>
      </c>
      <c r="F541" s="6">
        <v>596</v>
      </c>
      <c r="G541" s="6">
        <v>3403.6939313984167</v>
      </c>
      <c r="H541" s="6">
        <f t="shared" si="145"/>
        <v>5.7108958580510345</v>
      </c>
      <c r="J541" s="6">
        <v>119</v>
      </c>
      <c r="K541" s="6">
        <v>14642.857142857143</v>
      </c>
      <c r="L541" s="6">
        <f t="shared" si="158"/>
        <v>123.04921968787515</v>
      </c>
      <c r="N541" s="6">
        <v>119</v>
      </c>
      <c r="O541" s="6">
        <v>14642.857142857143</v>
      </c>
      <c r="P541" s="6">
        <f t="shared" si="159"/>
        <v>123.04921968787515</v>
      </c>
      <c r="Q541" s="6" t="s">
        <v>3504</v>
      </c>
      <c r="U541" s="6" t="s">
        <v>3266</v>
      </c>
    </row>
    <row r="542" spans="2:21" ht="15.75" customHeight="1" x14ac:dyDescent="0.2">
      <c r="F542" s="6">
        <v>123</v>
      </c>
      <c r="G542" s="6">
        <v>699.87118935165313</v>
      </c>
      <c r="H542" s="6">
        <f t="shared" si="145"/>
        <v>5.6900096695256348</v>
      </c>
    </row>
    <row r="543" spans="2:21" ht="15.75" customHeight="1" x14ac:dyDescent="0.2">
      <c r="F543" s="6">
        <v>405</v>
      </c>
      <c r="G543" s="6">
        <v>2294.6859903381642</v>
      </c>
      <c r="H543" s="6">
        <f t="shared" si="145"/>
        <v>5.6658913341683066</v>
      </c>
    </row>
    <row r="544" spans="2:21" ht="15.75" customHeight="1" x14ac:dyDescent="0.2">
      <c r="B544" s="6">
        <v>162</v>
      </c>
      <c r="C544" s="6">
        <v>53377.232142857145</v>
      </c>
      <c r="D544" s="6">
        <f t="shared" ref="D544:D545" si="160">C544/B544</f>
        <v>329.48908730158729</v>
      </c>
      <c r="F544" s="6">
        <v>4136</v>
      </c>
      <c r="G544" s="6">
        <v>23105.134474327628</v>
      </c>
      <c r="H544" s="6">
        <f t="shared" si="145"/>
        <v>5.5863477935995229</v>
      </c>
      <c r="J544" s="6">
        <v>455</v>
      </c>
      <c r="K544" s="6">
        <v>568407.87119856884</v>
      </c>
      <c r="L544" s="6">
        <f t="shared" ref="L544:L545" si="161">K544/J544</f>
        <v>1249.2480685682831</v>
      </c>
      <c r="N544" s="6">
        <v>455</v>
      </c>
      <c r="O544" s="6">
        <v>568407.87119856884</v>
      </c>
      <c r="P544" s="6">
        <f t="shared" ref="P544:P545" si="162">O544/N544</f>
        <v>1249.2480685682831</v>
      </c>
    </row>
    <row r="545" spans="2:16" ht="15.75" customHeight="1" x14ac:dyDescent="0.2">
      <c r="B545" s="6">
        <v>804</v>
      </c>
      <c r="C545" s="6">
        <v>23180.231489987138</v>
      </c>
      <c r="D545" s="6">
        <f t="shared" si="160"/>
        <v>28.831133694013854</v>
      </c>
      <c r="F545" s="6">
        <v>674</v>
      </c>
      <c r="G545" s="6">
        <v>3760.851302156259</v>
      </c>
      <c r="H545" s="6">
        <f t="shared" si="145"/>
        <v>5.5798980744158149</v>
      </c>
      <c r="J545" s="6">
        <v>1544</v>
      </c>
      <c r="K545" s="6">
        <v>4557246.3768115947</v>
      </c>
      <c r="L545" s="6">
        <f t="shared" si="161"/>
        <v>2951.584440940152</v>
      </c>
      <c r="N545" s="6">
        <v>1544</v>
      </c>
      <c r="O545" s="6">
        <v>4546714.2857142854</v>
      </c>
      <c r="P545" s="6">
        <f t="shared" si="162"/>
        <v>2944.7631384159881</v>
      </c>
    </row>
    <row r="546" spans="2:16" ht="15.75" customHeight="1" x14ac:dyDescent="0.2">
      <c r="F546" s="6">
        <v>793</v>
      </c>
      <c r="G546" s="6">
        <v>4398.3776475890045</v>
      </c>
      <c r="H546" s="6">
        <f t="shared" si="145"/>
        <v>5.5465039692169036</v>
      </c>
    </row>
    <row r="547" spans="2:16" ht="15.75" customHeight="1" x14ac:dyDescent="0.2">
      <c r="B547" s="6">
        <v>294</v>
      </c>
      <c r="C547" s="6">
        <v>34877.66788131182</v>
      </c>
      <c r="D547" s="6">
        <f>C547/B547</f>
        <v>118.63152340582252</v>
      </c>
      <c r="F547" s="6">
        <v>3291</v>
      </c>
      <c r="G547" s="6">
        <v>17872.183228666421</v>
      </c>
      <c r="H547" s="6">
        <f t="shared" si="145"/>
        <v>5.4306238920286907</v>
      </c>
    </row>
    <row r="548" spans="2:16" ht="15.75" customHeight="1" x14ac:dyDescent="0.2">
      <c r="F548" s="6">
        <v>7399</v>
      </c>
      <c r="G548" s="6">
        <v>40159.744408945684</v>
      </c>
      <c r="H548" s="6">
        <f t="shared" si="145"/>
        <v>5.4277259641770081</v>
      </c>
    </row>
    <row r="549" spans="2:16" ht="15.75" customHeight="1" x14ac:dyDescent="0.2">
      <c r="B549" s="6">
        <v>253</v>
      </c>
      <c r="C549" s="6">
        <v>41132.45033112583</v>
      </c>
      <c r="D549" s="6">
        <f t="shared" ref="D549:D550" si="163">C549/B549</f>
        <v>162.57885506373847</v>
      </c>
      <c r="F549" s="6">
        <v>417</v>
      </c>
      <c r="G549" s="6">
        <v>2255.7905337361531</v>
      </c>
      <c r="H549" s="6">
        <f t="shared" si="145"/>
        <v>5.4095696252665544</v>
      </c>
    </row>
    <row r="550" spans="2:16" ht="15.75" customHeight="1" x14ac:dyDescent="0.2">
      <c r="B550" s="6">
        <v>117</v>
      </c>
      <c r="C550" s="6">
        <v>0</v>
      </c>
      <c r="D550" s="6">
        <f t="shared" si="163"/>
        <v>0</v>
      </c>
      <c r="F550" s="6">
        <v>588</v>
      </c>
      <c r="G550" s="6">
        <v>3166.4282308059132</v>
      </c>
      <c r="H550" s="6">
        <f t="shared" si="145"/>
        <v>5.3850820251801244</v>
      </c>
      <c r="J550" s="6">
        <v>195</v>
      </c>
      <c r="K550" s="6">
        <v>497817.25888324872</v>
      </c>
      <c r="L550" s="6">
        <f>K550/J550</f>
        <v>2552.909019914096</v>
      </c>
      <c r="N550" s="6">
        <v>195</v>
      </c>
      <c r="O550" s="6">
        <v>497821.86576614605</v>
      </c>
      <c r="P550" s="6">
        <f>O550/N550</f>
        <v>2552.9326449545952</v>
      </c>
    </row>
    <row r="551" spans="2:16" ht="15.75" customHeight="1" x14ac:dyDescent="0.2">
      <c r="F551" s="6">
        <v>15064</v>
      </c>
      <c r="G551" s="6">
        <v>80583.657587548631</v>
      </c>
      <c r="H551" s="6">
        <f t="shared" si="145"/>
        <v>5.3494196486689214</v>
      </c>
    </row>
    <row r="552" spans="2:16" ht="15.75" customHeight="1" x14ac:dyDescent="0.2">
      <c r="F552" s="6">
        <v>570</v>
      </c>
      <c r="G552" s="6">
        <v>3042.722305017387</v>
      </c>
      <c r="H552" s="6">
        <f t="shared" si="145"/>
        <v>5.3381093070480476</v>
      </c>
    </row>
    <row r="553" spans="2:16" ht="15.75" customHeight="1" x14ac:dyDescent="0.2">
      <c r="F553" s="6">
        <v>1005</v>
      </c>
      <c r="G553" s="6">
        <v>5360.8247422680415</v>
      </c>
      <c r="H553" s="6">
        <f t="shared" si="145"/>
        <v>5.3341539724060114</v>
      </c>
    </row>
    <row r="554" spans="2:16" ht="15.75" customHeight="1" x14ac:dyDescent="0.2">
      <c r="B554" s="6">
        <v>134</v>
      </c>
      <c r="C554" s="6">
        <v>4093.0232558139537</v>
      </c>
      <c r="D554" s="6">
        <f>C554/B554</f>
        <v>30.544949670253384</v>
      </c>
      <c r="F554" s="6">
        <v>1910</v>
      </c>
      <c r="G554" s="6">
        <v>9959.677419354839</v>
      </c>
      <c r="H554" s="6">
        <f t="shared" si="145"/>
        <v>5.2144907954737381</v>
      </c>
      <c r="J554" s="6">
        <v>478</v>
      </c>
      <c r="K554" s="6">
        <v>1594781.2920592194</v>
      </c>
      <c r="L554" s="6">
        <f>K554/J554</f>
        <v>3336.3625356887437</v>
      </c>
      <c r="N554" s="6">
        <v>478</v>
      </c>
      <c r="O554" s="6">
        <v>1594781.2920592194</v>
      </c>
      <c r="P554" s="6">
        <f>O554/N554</f>
        <v>3336.3625356887437</v>
      </c>
    </row>
    <row r="555" spans="2:16" ht="15.75" customHeight="1" x14ac:dyDescent="0.2">
      <c r="F555" s="6">
        <v>1393</v>
      </c>
      <c r="G555" s="6">
        <v>7186.5443425076455</v>
      </c>
      <c r="H555" s="6">
        <f t="shared" si="145"/>
        <v>5.1590411647578218</v>
      </c>
    </row>
    <row r="556" spans="2:16" ht="15.75" customHeight="1" x14ac:dyDescent="0.2">
      <c r="F556" s="6">
        <v>333</v>
      </c>
      <c r="G556" s="6">
        <v>1699.8407643312103</v>
      </c>
      <c r="H556" s="6">
        <f t="shared" si="145"/>
        <v>5.1046269199135441</v>
      </c>
    </row>
    <row r="557" spans="2:16" ht="15.75" customHeight="1" x14ac:dyDescent="0.2">
      <c r="F557" s="6">
        <v>588</v>
      </c>
      <c r="G557" s="6">
        <v>2995.2633045416551</v>
      </c>
      <c r="H557" s="6">
        <f t="shared" si="145"/>
        <v>5.0939852118055358</v>
      </c>
    </row>
    <row r="558" spans="2:16" ht="15.75" customHeight="1" x14ac:dyDescent="0.2">
      <c r="F558" s="6">
        <v>1148</v>
      </c>
      <c r="G558" s="6">
        <v>5815.9352364720926</v>
      </c>
      <c r="H558" s="6">
        <f t="shared" si="145"/>
        <v>5.0661456763694188</v>
      </c>
    </row>
    <row r="559" spans="2:16" ht="15.75" customHeight="1" x14ac:dyDescent="0.2">
      <c r="B559" s="6">
        <v>249</v>
      </c>
      <c r="C559" s="6">
        <v>16364.357782564335</v>
      </c>
      <c r="D559" s="6">
        <f>C559/B559</f>
        <v>65.720312379776445</v>
      </c>
      <c r="F559" s="6">
        <v>685</v>
      </c>
      <c r="G559" s="6">
        <v>3456.2697576396208</v>
      </c>
      <c r="H559" s="6">
        <f t="shared" si="145"/>
        <v>5.0456492812257236</v>
      </c>
      <c r="J559" s="6">
        <v>202</v>
      </c>
      <c r="K559" s="6">
        <v>317950.2074688797</v>
      </c>
      <c r="L559" s="6">
        <f>K559/J559</f>
        <v>1574.010928063761</v>
      </c>
      <c r="N559" s="6">
        <v>202</v>
      </c>
      <c r="O559" s="6">
        <v>317839.16513198282</v>
      </c>
      <c r="P559" s="6">
        <f>O559/N559</f>
        <v>1573.4612135246675</v>
      </c>
    </row>
    <row r="560" spans="2:16" ht="15.75" customHeight="1" x14ac:dyDescent="0.2">
      <c r="F560" s="6">
        <v>1797</v>
      </c>
      <c r="G560" s="6">
        <v>8875.5020080321283</v>
      </c>
      <c r="H560" s="6">
        <f t="shared" si="145"/>
        <v>4.939066225949988</v>
      </c>
    </row>
    <row r="561" spans="2:16" ht="15.75" customHeight="1" x14ac:dyDescent="0.2">
      <c r="B561" s="6">
        <v>497</v>
      </c>
      <c r="C561" s="6">
        <v>22549.221729718585</v>
      </c>
      <c r="D561" s="6">
        <f t="shared" ref="D561:D562" si="164">C561/B561</f>
        <v>45.370667464222507</v>
      </c>
      <c r="F561" s="6">
        <v>161</v>
      </c>
      <c r="G561" s="6">
        <v>790.00287273771903</v>
      </c>
      <c r="H561" s="6">
        <f t="shared" si="145"/>
        <v>4.9068501412280687</v>
      </c>
      <c r="J561" s="6">
        <v>325</v>
      </c>
      <c r="K561" s="6">
        <v>610464.39628482971</v>
      </c>
      <c r="L561" s="6">
        <f t="shared" ref="L561:L562" si="165">K561/J561</f>
        <v>1878.3519885687067</v>
      </c>
      <c r="N561" s="6">
        <v>325</v>
      </c>
      <c r="O561" s="6">
        <v>610932.67882187932</v>
      </c>
      <c r="P561" s="6">
        <f t="shared" ref="P561:P562" si="166">O561/N561</f>
        <v>1879.7928579134748</v>
      </c>
    </row>
    <row r="562" spans="2:16" ht="15.75" customHeight="1" x14ac:dyDescent="0.2">
      <c r="B562" s="6">
        <v>264</v>
      </c>
      <c r="C562" s="6">
        <v>1912.0879120879122</v>
      </c>
      <c r="D562" s="6">
        <f t="shared" si="164"/>
        <v>7.2427572427572429</v>
      </c>
      <c r="F562" s="6">
        <v>365</v>
      </c>
      <c r="G562" s="6">
        <v>1787.3100983020554</v>
      </c>
      <c r="H562" s="6">
        <f t="shared" si="145"/>
        <v>4.8967399953480966</v>
      </c>
      <c r="J562" s="6">
        <v>149</v>
      </c>
      <c r="K562" s="6">
        <v>276135.26570048311</v>
      </c>
      <c r="L562" s="6">
        <f t="shared" si="165"/>
        <v>1853.2568167817658</v>
      </c>
      <c r="N562" s="6">
        <v>149</v>
      </c>
      <c r="O562" s="6">
        <v>276323.88663967612</v>
      </c>
      <c r="P562" s="6">
        <f t="shared" si="166"/>
        <v>1854.5227291253429</v>
      </c>
    </row>
    <row r="563" spans="2:16" ht="15.75" customHeight="1" x14ac:dyDescent="0.2">
      <c r="F563" s="6">
        <v>141</v>
      </c>
      <c r="G563" s="6">
        <v>689.65517241379314</v>
      </c>
      <c r="H563" s="6">
        <f t="shared" si="145"/>
        <v>4.8911714355588165</v>
      </c>
    </row>
    <row r="564" spans="2:16" ht="15.75" customHeight="1" x14ac:dyDescent="0.2">
      <c r="F564" s="6">
        <v>945</v>
      </c>
      <c r="G564" s="6">
        <v>4592.6517571884979</v>
      </c>
      <c r="H564" s="6">
        <f t="shared" si="145"/>
        <v>4.8599489494058181</v>
      </c>
    </row>
    <row r="565" spans="2:16" ht="15.75" customHeight="1" x14ac:dyDescent="0.2">
      <c r="B565" s="6">
        <v>209</v>
      </c>
      <c r="C565" s="6">
        <v>36012.829169480079</v>
      </c>
      <c r="D565" s="6">
        <f t="shared" ref="D565:D566" si="167">C565/B565</f>
        <v>172.31018741378028</v>
      </c>
      <c r="F565" s="6">
        <v>543</v>
      </c>
      <c r="G565" s="6">
        <v>2616.8990976210011</v>
      </c>
      <c r="H565" s="6">
        <f t="shared" si="145"/>
        <v>4.8193353547348083</v>
      </c>
    </row>
    <row r="566" spans="2:16" ht="15.75" customHeight="1" x14ac:dyDescent="0.2">
      <c r="B566" s="6">
        <v>294</v>
      </c>
      <c r="C566" s="6">
        <v>80336.49434077699</v>
      </c>
      <c r="D566" s="6">
        <f t="shared" si="167"/>
        <v>273.25338211148636</v>
      </c>
      <c r="F566" s="6">
        <v>324</v>
      </c>
      <c r="G566" s="6">
        <v>1554.4041450777202</v>
      </c>
      <c r="H566" s="6">
        <f t="shared" si="145"/>
        <v>4.7975436576472843</v>
      </c>
      <c r="J566" s="6">
        <v>780</v>
      </c>
      <c r="K566" s="6">
        <v>628275.86206896557</v>
      </c>
      <c r="L566" s="6">
        <f>K566/J566</f>
        <v>805.48187444739176</v>
      </c>
      <c r="N566" s="6">
        <v>780</v>
      </c>
      <c r="O566" s="6">
        <v>628275.86206896557</v>
      </c>
      <c r="P566" s="6">
        <f>O566/N566</f>
        <v>805.48187444739176</v>
      </c>
    </row>
    <row r="567" spans="2:16" ht="15.75" customHeight="1" x14ac:dyDescent="0.2">
      <c r="F567" s="6">
        <v>545</v>
      </c>
      <c r="G567" s="6">
        <v>2612.1076233183858</v>
      </c>
      <c r="H567" s="6">
        <f t="shared" si="145"/>
        <v>4.7928580244374048</v>
      </c>
    </row>
    <row r="568" spans="2:16" ht="15.75" customHeight="1" x14ac:dyDescent="0.2">
      <c r="B568" s="6">
        <v>598</v>
      </c>
      <c r="C568" s="6">
        <v>16666.666666666668</v>
      </c>
      <c r="D568" s="6">
        <f t="shared" ref="D568:D570" si="168">C568/B568</f>
        <v>27.87068004459309</v>
      </c>
      <c r="F568" s="6">
        <v>451</v>
      </c>
      <c r="G568" s="6">
        <v>2137.0499419279909</v>
      </c>
      <c r="H568" s="6">
        <f t="shared" si="145"/>
        <v>4.7384699377560775</v>
      </c>
      <c r="J568" s="6">
        <v>845</v>
      </c>
      <c r="K568" s="6">
        <v>1180014.8148148148</v>
      </c>
      <c r="L568" s="6">
        <f t="shared" ref="L568:L570" si="169">K568/J568</f>
        <v>1396.4672364672365</v>
      </c>
      <c r="N568" s="6">
        <v>845</v>
      </c>
      <c r="O568" s="6">
        <v>1180878.3783783785</v>
      </c>
      <c r="P568" s="6">
        <f t="shared" ref="P568:P570" si="170">O568/N568</f>
        <v>1397.4892051815129</v>
      </c>
    </row>
    <row r="569" spans="2:16" ht="15.75" customHeight="1" x14ac:dyDescent="0.2">
      <c r="B569" s="6">
        <v>1075</v>
      </c>
      <c r="C569" s="6">
        <v>65044</v>
      </c>
      <c r="D569" s="6">
        <f t="shared" si="168"/>
        <v>60.506046511627908</v>
      </c>
      <c r="F569" s="6">
        <v>130</v>
      </c>
      <c r="G569" s="6">
        <v>611.94955550961333</v>
      </c>
      <c r="H569" s="6">
        <f t="shared" si="145"/>
        <v>4.7073042731508714</v>
      </c>
      <c r="J569" s="6">
        <v>774</v>
      </c>
      <c r="K569" s="6">
        <v>1430796.9639468691</v>
      </c>
      <c r="L569" s="6">
        <f t="shared" si="169"/>
        <v>1848.5748888202443</v>
      </c>
      <c r="N569" s="6">
        <v>774</v>
      </c>
      <c r="O569" s="6">
        <v>1431784.9462365592</v>
      </c>
      <c r="P569" s="6">
        <f t="shared" si="170"/>
        <v>1849.8513517268207</v>
      </c>
    </row>
    <row r="570" spans="2:16" ht="15.75" customHeight="1" x14ac:dyDescent="0.2">
      <c r="B570" s="6">
        <v>114</v>
      </c>
      <c r="C570" s="6">
        <v>0</v>
      </c>
      <c r="D570" s="6">
        <f t="shared" si="168"/>
        <v>0</v>
      </c>
      <c r="F570" s="6">
        <v>201</v>
      </c>
      <c r="G570" s="6">
        <v>943.61334867663982</v>
      </c>
      <c r="H570" s="6">
        <f t="shared" si="145"/>
        <v>4.6945937745106461</v>
      </c>
      <c r="J570" s="6">
        <v>102</v>
      </c>
      <c r="K570" s="6">
        <v>43992.248062015504</v>
      </c>
      <c r="L570" s="6">
        <f t="shared" si="169"/>
        <v>431.29654962760299</v>
      </c>
      <c r="N570" s="6">
        <v>102</v>
      </c>
      <c r="O570" s="6">
        <v>43992.248062015504</v>
      </c>
      <c r="P570" s="6">
        <f t="shared" si="170"/>
        <v>431.29654962760299</v>
      </c>
    </row>
    <row r="571" spans="2:16" ht="15.75" customHeight="1" x14ac:dyDescent="0.2">
      <c r="F571" s="6">
        <v>268</v>
      </c>
      <c r="G571" s="6">
        <v>1237.1134020618556</v>
      </c>
      <c r="H571" s="6">
        <f t="shared" si="145"/>
        <v>4.6160947838128941</v>
      </c>
    </row>
    <row r="572" spans="2:16" ht="15.75" customHeight="1" x14ac:dyDescent="0.2">
      <c r="B572" s="6">
        <v>1234</v>
      </c>
      <c r="C572" s="6">
        <v>1749.0385984902437</v>
      </c>
      <c r="D572" s="6">
        <f>C572/B572</f>
        <v>1.4173732564750758</v>
      </c>
      <c r="F572" s="6">
        <v>121</v>
      </c>
      <c r="G572" s="6">
        <v>557.96652200867948</v>
      </c>
      <c r="H572" s="6">
        <f t="shared" si="145"/>
        <v>4.6112935703196651</v>
      </c>
    </row>
    <row r="573" spans="2:16" ht="15.75" customHeight="1" x14ac:dyDescent="0.2">
      <c r="F573" s="6">
        <v>228</v>
      </c>
      <c r="G573" s="6">
        <v>1026.5811182401467</v>
      </c>
      <c r="H573" s="6">
        <f t="shared" si="145"/>
        <v>4.5025487642111699</v>
      </c>
    </row>
    <row r="574" spans="2:16" ht="15.75" customHeight="1" x14ac:dyDescent="0.2">
      <c r="F574" s="6">
        <v>228</v>
      </c>
      <c r="G574" s="6">
        <v>1026.5811182401467</v>
      </c>
      <c r="H574" s="6">
        <f t="shared" si="145"/>
        <v>4.5025487642111699</v>
      </c>
    </row>
    <row r="575" spans="2:16" ht="15.75" customHeight="1" x14ac:dyDescent="0.2">
      <c r="B575" s="6">
        <v>222</v>
      </c>
      <c r="C575" s="6">
        <v>64770.907473309606</v>
      </c>
      <c r="D575" s="6">
        <f>C575/B575</f>
        <v>291.76084447436762</v>
      </c>
      <c r="F575" s="6">
        <v>1902</v>
      </c>
      <c r="G575" s="6">
        <v>8540.1459854014593</v>
      </c>
      <c r="H575" s="6">
        <f t="shared" si="145"/>
        <v>4.4900872688756355</v>
      </c>
    </row>
    <row r="576" spans="2:16" ht="15.75" customHeight="1" x14ac:dyDescent="0.2">
      <c r="F576" s="6">
        <v>1828</v>
      </c>
      <c r="G576" s="6">
        <v>8103.4482758620697</v>
      </c>
      <c r="H576" s="6">
        <f t="shared" si="145"/>
        <v>4.4329585754168868</v>
      </c>
    </row>
    <row r="577" spans="2:16" ht="15.75" customHeight="1" x14ac:dyDescent="0.2">
      <c r="B577" s="6">
        <v>213</v>
      </c>
      <c r="C577" s="6">
        <v>17641.206675224646</v>
      </c>
      <c r="D577" s="6">
        <f t="shared" ref="D577:D580" si="171">C577/B577</f>
        <v>82.822566550350459</v>
      </c>
      <c r="F577" s="6">
        <v>394</v>
      </c>
      <c r="G577" s="6">
        <v>1743.3155080213903</v>
      </c>
      <c r="H577" s="6">
        <f t="shared" si="145"/>
        <v>4.4246586498004827</v>
      </c>
    </row>
    <row r="578" spans="2:16" ht="15.75" customHeight="1" x14ac:dyDescent="0.2">
      <c r="B578" s="6">
        <v>153</v>
      </c>
      <c r="C578" s="6">
        <v>191.99676637025061</v>
      </c>
      <c r="D578" s="6">
        <f t="shared" si="171"/>
        <v>1.2548808259493505</v>
      </c>
      <c r="F578" s="6">
        <v>17468</v>
      </c>
      <c r="G578" s="6">
        <v>76909.23957481602</v>
      </c>
      <c r="H578" s="6">
        <f t="shared" si="145"/>
        <v>4.4028646424785904</v>
      </c>
    </row>
    <row r="579" spans="2:16" ht="15.75" customHeight="1" x14ac:dyDescent="0.2">
      <c r="B579" s="6">
        <v>792</v>
      </c>
      <c r="C579" s="6">
        <v>6211.2690459147152</v>
      </c>
      <c r="D579" s="6">
        <f t="shared" si="171"/>
        <v>7.8425114216094887</v>
      </c>
      <c r="F579" s="6">
        <v>120</v>
      </c>
      <c r="G579" s="6">
        <v>525.95155709342566</v>
      </c>
      <c r="H579" s="6">
        <f t="shared" si="145"/>
        <v>4.3829296424452142</v>
      </c>
    </row>
    <row r="580" spans="2:16" ht="15.75" customHeight="1" x14ac:dyDescent="0.2">
      <c r="B580" s="6">
        <v>141</v>
      </c>
      <c r="C580" s="6">
        <v>16339.588918677391</v>
      </c>
      <c r="D580" s="6">
        <f t="shared" si="171"/>
        <v>115.88360935232193</v>
      </c>
      <c r="F580" s="6">
        <v>2874</v>
      </c>
      <c r="G580" s="6">
        <v>12576.617480136209</v>
      </c>
      <c r="H580" s="6">
        <f t="shared" si="145"/>
        <v>4.3759977314322231</v>
      </c>
      <c r="J580" s="6">
        <v>115</v>
      </c>
      <c r="K580" s="6">
        <v>7643151.3204853674</v>
      </c>
      <c r="L580" s="6">
        <f>K580/J580</f>
        <v>66462.185395524939</v>
      </c>
      <c r="N580" s="6">
        <v>115</v>
      </c>
      <c r="O580" s="6">
        <v>6090000</v>
      </c>
      <c r="P580" s="6">
        <f>O580/N580</f>
        <v>52956.521739130432</v>
      </c>
    </row>
    <row r="581" spans="2:16" ht="15.75" customHeight="1" x14ac:dyDescent="0.2">
      <c r="F581" s="6">
        <v>438</v>
      </c>
      <c r="G581" s="6">
        <v>1912.1318022965552</v>
      </c>
      <c r="H581" s="6">
        <f t="shared" si="145"/>
        <v>4.3655977221382543</v>
      </c>
    </row>
    <row r="582" spans="2:16" ht="15.75" customHeight="1" x14ac:dyDescent="0.2">
      <c r="F582" s="6">
        <v>101</v>
      </c>
      <c r="G582" s="6">
        <v>436.00280645484611</v>
      </c>
      <c r="H582" s="6">
        <f t="shared" si="145"/>
        <v>4.3168594698499616</v>
      </c>
    </row>
    <row r="583" spans="2:16" ht="15.75" customHeight="1" x14ac:dyDescent="0.2">
      <c r="B583" s="6">
        <v>503</v>
      </c>
      <c r="C583" s="6">
        <v>14008.202833706189</v>
      </c>
      <c r="D583" s="6">
        <f>C583/B583</f>
        <v>27.849309808561014</v>
      </c>
      <c r="F583" s="6">
        <v>187</v>
      </c>
      <c r="G583" s="6">
        <v>798.4790874524715</v>
      </c>
      <c r="H583" s="6">
        <f t="shared" si="145"/>
        <v>4.2699416441308635</v>
      </c>
    </row>
    <row r="584" spans="2:16" ht="15.75" customHeight="1" x14ac:dyDescent="0.2">
      <c r="F584" s="6">
        <v>560</v>
      </c>
      <c r="G584" s="6">
        <v>2366.1047292257199</v>
      </c>
      <c r="H584" s="6">
        <f t="shared" si="145"/>
        <v>4.2251870164745</v>
      </c>
    </row>
    <row r="585" spans="2:16" ht="15.75" customHeight="1" x14ac:dyDescent="0.2">
      <c r="F585" s="6">
        <v>560</v>
      </c>
      <c r="G585" s="6">
        <v>2366.1047292257199</v>
      </c>
      <c r="H585" s="6">
        <f t="shared" si="145"/>
        <v>4.2251870164745</v>
      </c>
    </row>
    <row r="586" spans="2:16" ht="15.75" customHeight="1" x14ac:dyDescent="0.2">
      <c r="F586" s="6">
        <v>114</v>
      </c>
      <c r="G586" s="6">
        <v>480.04042445679636</v>
      </c>
      <c r="H586" s="6">
        <f t="shared" si="145"/>
        <v>4.210880916287687</v>
      </c>
    </row>
    <row r="587" spans="2:16" ht="15.75" customHeight="1" x14ac:dyDescent="0.2">
      <c r="B587" s="6">
        <v>4821</v>
      </c>
      <c r="C587" s="6">
        <v>97727.272727272721</v>
      </c>
      <c r="D587" s="6">
        <f>C587/B587</f>
        <v>20.271162150440308</v>
      </c>
      <c r="F587" s="6">
        <v>177</v>
      </c>
      <c r="G587" s="6">
        <v>743.05683281221263</v>
      </c>
      <c r="H587" s="6">
        <f t="shared" si="145"/>
        <v>4.1980612023288852</v>
      </c>
      <c r="J587" s="6">
        <v>107</v>
      </c>
      <c r="K587" s="6">
        <v>142195.91836734695</v>
      </c>
      <c r="L587" s="6">
        <f>K587/J587</f>
        <v>1328.9338165172612</v>
      </c>
      <c r="N587" s="6">
        <v>107</v>
      </c>
      <c r="O587" s="6">
        <v>142223.9502332815</v>
      </c>
      <c r="P587" s="6">
        <f>O587/N587</f>
        <v>1329.1957965727242</v>
      </c>
    </row>
    <row r="588" spans="2:16" ht="15.75" customHeight="1" x14ac:dyDescent="0.2">
      <c r="F588" s="6">
        <v>1156</v>
      </c>
      <c r="G588" s="6">
        <v>4836.4153627311525</v>
      </c>
      <c r="H588" s="6">
        <f t="shared" si="145"/>
        <v>4.1837503137812737</v>
      </c>
    </row>
    <row r="589" spans="2:16" ht="15.75" customHeight="1" x14ac:dyDescent="0.2">
      <c r="F589" s="6">
        <v>1033</v>
      </c>
      <c r="G589" s="6">
        <v>4312.4111314239281</v>
      </c>
      <c r="H589" s="6">
        <f t="shared" si="145"/>
        <v>4.1746477554926695</v>
      </c>
    </row>
    <row r="590" spans="2:16" ht="15.75" customHeight="1" x14ac:dyDescent="0.2">
      <c r="F590" s="6">
        <v>545</v>
      </c>
      <c r="G590" s="6">
        <v>2268.6151704940849</v>
      </c>
      <c r="H590" s="6">
        <f t="shared" si="145"/>
        <v>4.1625966431084125</v>
      </c>
    </row>
    <row r="591" spans="2:16" ht="15.75" customHeight="1" x14ac:dyDescent="0.2">
      <c r="B591" s="6">
        <v>1146</v>
      </c>
      <c r="C591" s="6">
        <v>5081.9672131147545</v>
      </c>
      <c r="D591" s="6">
        <f t="shared" ref="D591:D592" si="172">C591/B591</f>
        <v>4.4345263639744807</v>
      </c>
      <c r="F591" s="6">
        <v>547</v>
      </c>
      <c r="G591" s="6">
        <v>2269.3266832917707</v>
      </c>
      <c r="H591" s="6">
        <f t="shared" si="145"/>
        <v>4.1486776659812996</v>
      </c>
    </row>
    <row r="592" spans="2:16" ht="15.75" customHeight="1" x14ac:dyDescent="0.2">
      <c r="B592" s="6">
        <v>4275</v>
      </c>
      <c r="C592" s="6">
        <v>85107.142857142855</v>
      </c>
      <c r="D592" s="6">
        <f t="shared" si="172"/>
        <v>19.908103592314117</v>
      </c>
      <c r="F592" s="6">
        <v>2602</v>
      </c>
      <c r="G592" s="6">
        <v>10785.498489425981</v>
      </c>
      <c r="H592" s="6">
        <f t="shared" si="145"/>
        <v>4.1450801266049124</v>
      </c>
    </row>
    <row r="593" spans="2:16" ht="15.75" customHeight="1" x14ac:dyDescent="0.2">
      <c r="F593" s="6">
        <v>178</v>
      </c>
      <c r="G593" s="6">
        <v>735.99107889601339</v>
      </c>
      <c r="H593" s="6">
        <f t="shared" si="145"/>
        <v>4.1347813421124346</v>
      </c>
    </row>
    <row r="594" spans="2:16" ht="15.75" customHeight="1" x14ac:dyDescent="0.2">
      <c r="F594" s="6">
        <v>290</v>
      </c>
      <c r="G594" s="6">
        <v>1183.8440111420614</v>
      </c>
      <c r="H594" s="6">
        <f t="shared" si="145"/>
        <v>4.0822207280760736</v>
      </c>
    </row>
    <row r="595" spans="2:16" ht="15.75" customHeight="1" x14ac:dyDescent="0.2">
      <c r="F595" s="6">
        <v>4170</v>
      </c>
      <c r="G595" s="6">
        <v>17004.533678756477</v>
      </c>
      <c r="H595" s="6">
        <f t="shared" si="145"/>
        <v>4.07782582224376</v>
      </c>
    </row>
    <row r="596" spans="2:16" ht="15.75" customHeight="1" x14ac:dyDescent="0.2">
      <c r="F596" s="6">
        <v>112</v>
      </c>
      <c r="G596" s="6">
        <v>452.07956600361661</v>
      </c>
      <c r="H596" s="6">
        <f t="shared" si="145"/>
        <v>4.0364246964608625</v>
      </c>
    </row>
    <row r="597" spans="2:16" ht="15.75" customHeight="1" x14ac:dyDescent="0.2">
      <c r="B597" s="6">
        <v>1182</v>
      </c>
      <c r="C597" s="6">
        <v>3571.4285714285716</v>
      </c>
      <c r="D597" s="6">
        <f t="shared" ref="D597:D599" si="173">C597/B597</f>
        <v>3.0215131737974379</v>
      </c>
      <c r="F597" s="6">
        <v>50318</v>
      </c>
      <c r="G597" s="6">
        <v>201359.79080141516</v>
      </c>
      <c r="H597" s="6">
        <f t="shared" si="145"/>
        <v>4.0017447196115734</v>
      </c>
      <c r="J597" s="6">
        <v>140</v>
      </c>
      <c r="K597" s="6">
        <v>116713.54552183568</v>
      </c>
      <c r="L597" s="6">
        <f t="shared" ref="L597:L598" si="174">K597/J597</f>
        <v>833.66818229882631</v>
      </c>
      <c r="N597" s="6">
        <v>140</v>
      </c>
      <c r="O597" s="6">
        <v>116809.89583333334</v>
      </c>
      <c r="P597" s="6">
        <f t="shared" ref="P597:P598" si="175">O597/N597</f>
        <v>834.35639880952385</v>
      </c>
    </row>
    <row r="598" spans="2:16" ht="15.75" customHeight="1" x14ac:dyDescent="0.2">
      <c r="B598" s="6">
        <v>2033</v>
      </c>
      <c r="C598" s="6">
        <v>256216.21621621621</v>
      </c>
      <c r="D598" s="6">
        <f t="shared" si="173"/>
        <v>126.02863562037197</v>
      </c>
      <c r="F598" s="6">
        <v>1853</v>
      </c>
      <c r="G598" s="6">
        <v>7344.8137765318379</v>
      </c>
      <c r="H598" s="6">
        <f t="shared" si="145"/>
        <v>3.9637419193372034</v>
      </c>
      <c r="J598" s="6">
        <v>114</v>
      </c>
      <c r="K598" s="6">
        <v>602857.14285714284</v>
      </c>
      <c r="L598" s="6">
        <f t="shared" si="174"/>
        <v>5288.2205513784456</v>
      </c>
      <c r="N598" s="6">
        <v>114</v>
      </c>
      <c r="O598" s="6">
        <v>606193.77162629762</v>
      </c>
      <c r="P598" s="6">
        <f t="shared" si="175"/>
        <v>5317.4892247920843</v>
      </c>
    </row>
    <row r="599" spans="2:16" ht="15.75" customHeight="1" x14ac:dyDescent="0.2">
      <c r="B599" s="6">
        <v>1794</v>
      </c>
      <c r="C599" s="6">
        <v>23305.771456920786</v>
      </c>
      <c r="D599" s="6">
        <f t="shared" si="173"/>
        <v>12.990953989364986</v>
      </c>
      <c r="F599" s="6">
        <v>156</v>
      </c>
      <c r="G599" s="6">
        <v>617.28395061728395</v>
      </c>
      <c r="H599" s="6">
        <f t="shared" si="145"/>
        <v>3.9569484013928458</v>
      </c>
    </row>
    <row r="600" spans="2:16" ht="15.75" customHeight="1" x14ac:dyDescent="0.2">
      <c r="F600" s="6">
        <v>215</v>
      </c>
      <c r="G600" s="6">
        <v>845.15731030228255</v>
      </c>
      <c r="H600" s="6">
        <f t="shared" si="145"/>
        <v>3.9309642339641049</v>
      </c>
    </row>
    <row r="601" spans="2:16" ht="15.75" customHeight="1" x14ac:dyDescent="0.2">
      <c r="B601" s="6">
        <v>691</v>
      </c>
      <c r="C601" s="6">
        <v>17554.388597149285</v>
      </c>
      <c r="D601" s="6">
        <f t="shared" ref="D601:D602" si="176">C601/B601</f>
        <v>25.404325032053958</v>
      </c>
      <c r="F601" s="6">
        <v>159</v>
      </c>
      <c r="G601" s="6">
        <v>623.80649267982176</v>
      </c>
      <c r="H601" s="6">
        <f t="shared" si="145"/>
        <v>3.9233112747158603</v>
      </c>
    </row>
    <row r="602" spans="2:16" ht="15.75" customHeight="1" x14ac:dyDescent="0.2">
      <c r="B602" s="6">
        <v>2124</v>
      </c>
      <c r="C602" s="6">
        <v>17780.889044452222</v>
      </c>
      <c r="D602" s="6">
        <f t="shared" si="176"/>
        <v>8.3714166875952074</v>
      </c>
      <c r="F602" s="6">
        <v>700</v>
      </c>
      <c r="G602" s="6">
        <v>2736.6255144032925</v>
      </c>
      <c r="H602" s="6">
        <f t="shared" si="145"/>
        <v>3.9094650205761323</v>
      </c>
      <c r="J602" s="6">
        <v>172</v>
      </c>
      <c r="K602" s="6">
        <v>36461.642905634755</v>
      </c>
      <c r="L602" s="6">
        <f>K602/J602</f>
        <v>211.98629596299276</v>
      </c>
      <c r="N602" s="6">
        <v>172</v>
      </c>
      <c r="O602" s="6">
        <v>36461.642905634755</v>
      </c>
      <c r="P602" s="6">
        <f>O602/N602</f>
        <v>211.98629596299276</v>
      </c>
    </row>
    <row r="603" spans="2:16" ht="15.75" customHeight="1" x14ac:dyDescent="0.2">
      <c r="F603" s="6">
        <v>2125</v>
      </c>
      <c r="G603" s="6">
        <v>8168.7155574395929</v>
      </c>
      <c r="H603" s="6">
        <f t="shared" si="145"/>
        <v>3.8441014387951027</v>
      </c>
    </row>
    <row r="604" spans="2:16" ht="15.75" customHeight="1" x14ac:dyDescent="0.2">
      <c r="B604" s="6">
        <v>723</v>
      </c>
      <c r="C604" s="6">
        <v>43185.595567867036</v>
      </c>
      <c r="D604" s="6">
        <f>C604/B604</f>
        <v>59.731114201752469</v>
      </c>
      <c r="F604" s="6">
        <v>1202</v>
      </c>
      <c r="G604" s="6">
        <v>4608.4033613445381</v>
      </c>
      <c r="H604" s="6">
        <f t="shared" si="145"/>
        <v>3.8339462240803144</v>
      </c>
      <c r="J604" s="6">
        <v>233</v>
      </c>
      <c r="K604" s="6">
        <v>203756.54450261782</v>
      </c>
      <c r="L604" s="6">
        <f>K604/J604</f>
        <v>874.49160730737265</v>
      </c>
      <c r="N604" s="6">
        <v>233</v>
      </c>
      <c r="O604" s="6">
        <v>203647.35837046467</v>
      </c>
      <c r="P604" s="6">
        <f>O604/N604</f>
        <v>874.0229972981316</v>
      </c>
    </row>
    <row r="605" spans="2:16" ht="15.75" customHeight="1" x14ac:dyDescent="0.2">
      <c r="F605" s="6">
        <v>465</v>
      </c>
      <c r="G605" s="6">
        <v>1778.7418655097613</v>
      </c>
      <c r="H605" s="6">
        <f t="shared" si="145"/>
        <v>3.8252513236769059</v>
      </c>
    </row>
    <row r="606" spans="2:16" ht="15.75" customHeight="1" x14ac:dyDescent="0.2">
      <c r="B606" s="6">
        <v>131</v>
      </c>
      <c r="C606" s="6">
        <v>409.91420400381315</v>
      </c>
      <c r="D606" s="6">
        <f t="shared" ref="D606:D607" si="177">C606/B606</f>
        <v>3.1291160610978102</v>
      </c>
      <c r="F606" s="6">
        <v>160</v>
      </c>
      <c r="G606" s="6">
        <v>610.68702290076328</v>
      </c>
      <c r="H606" s="6">
        <f t="shared" si="145"/>
        <v>3.8167938931297707</v>
      </c>
      <c r="J606" s="6">
        <v>231</v>
      </c>
      <c r="K606" s="6">
        <v>74000</v>
      </c>
      <c r="L606" s="6">
        <f t="shared" ref="L606:L607" si="178">K606/J606</f>
        <v>320.34632034632034</v>
      </c>
      <c r="N606" s="6">
        <v>231</v>
      </c>
      <c r="O606" s="6">
        <v>74000</v>
      </c>
      <c r="P606" s="6">
        <f t="shared" ref="P606:P607" si="179">O606/N606</f>
        <v>320.34632034632034</v>
      </c>
    </row>
    <row r="607" spans="2:16" ht="15.75" customHeight="1" x14ac:dyDescent="0.2">
      <c r="B607" s="6">
        <v>738</v>
      </c>
      <c r="C607" s="6">
        <v>44030.235988200591</v>
      </c>
      <c r="D607" s="6">
        <f t="shared" si="177"/>
        <v>59.661566379675598</v>
      </c>
      <c r="F607" s="6">
        <v>686</v>
      </c>
      <c r="G607" s="6">
        <v>2608.5011185682324</v>
      </c>
      <c r="H607" s="6">
        <f t="shared" si="145"/>
        <v>3.8024797646767237</v>
      </c>
      <c r="J607" s="6">
        <v>112</v>
      </c>
      <c r="K607" s="6">
        <v>31305.637982195844</v>
      </c>
      <c r="L607" s="6">
        <f t="shared" si="178"/>
        <v>279.51462484103433</v>
      </c>
      <c r="N607" s="6">
        <v>112</v>
      </c>
      <c r="O607" s="6">
        <v>31278.317152103558</v>
      </c>
      <c r="P607" s="6">
        <f t="shared" si="179"/>
        <v>279.2706888580675</v>
      </c>
    </row>
    <row r="608" spans="2:16" ht="15.75" customHeight="1" x14ac:dyDescent="0.2">
      <c r="F608" s="6">
        <v>2128</v>
      </c>
      <c r="G608" s="6">
        <v>8067.8851174934725</v>
      </c>
      <c r="H608" s="6">
        <f t="shared" si="145"/>
        <v>3.7912993973183613</v>
      </c>
    </row>
    <row r="609" spans="2:16" ht="15.75" customHeight="1" x14ac:dyDescent="0.2">
      <c r="B609" s="6">
        <v>106</v>
      </c>
      <c r="C609" s="6">
        <v>11137.017846862407</v>
      </c>
      <c r="D609" s="6">
        <f>C609/B609</f>
        <v>105.06620610247553</v>
      </c>
      <c r="F609" s="6">
        <v>844</v>
      </c>
      <c r="G609" s="6">
        <v>3189.8829747074365</v>
      </c>
      <c r="H609" s="6">
        <f t="shared" si="145"/>
        <v>3.7794821975206592</v>
      </c>
      <c r="J609" s="6">
        <v>1236</v>
      </c>
      <c r="K609" s="6">
        <v>831079.42973523424</v>
      </c>
      <c r="L609" s="6">
        <f>K609/J609</f>
        <v>672.39436062721222</v>
      </c>
      <c r="N609" s="6">
        <v>1236</v>
      </c>
      <c r="O609" s="6">
        <v>832357.14285714284</v>
      </c>
      <c r="P609" s="6">
        <f>O609/N609</f>
        <v>673.42810910772073</v>
      </c>
    </row>
    <row r="610" spans="2:16" ht="15.75" customHeight="1" x14ac:dyDescent="0.2">
      <c r="F610" s="6">
        <v>21991</v>
      </c>
      <c r="G610" s="6">
        <v>82962.962962962964</v>
      </c>
      <c r="H610" s="6">
        <f t="shared" si="145"/>
        <v>3.7725871021310065</v>
      </c>
    </row>
    <row r="611" spans="2:16" ht="15.75" customHeight="1" x14ac:dyDescent="0.2">
      <c r="F611" s="6">
        <v>350</v>
      </c>
      <c r="G611" s="6">
        <v>1311.4754098360654</v>
      </c>
      <c r="H611" s="6">
        <f t="shared" si="145"/>
        <v>3.7470725995316156</v>
      </c>
    </row>
    <row r="612" spans="2:16" ht="15.75" customHeight="1" x14ac:dyDescent="0.2">
      <c r="F612" s="6">
        <v>160</v>
      </c>
      <c r="G612" s="6">
        <v>598.93048128342241</v>
      </c>
      <c r="H612" s="6">
        <f t="shared" si="145"/>
        <v>3.7433155080213902</v>
      </c>
    </row>
    <row r="613" spans="2:16" ht="15.75" customHeight="1" x14ac:dyDescent="0.2">
      <c r="F613" s="6">
        <v>476</v>
      </c>
      <c r="G613" s="6">
        <v>1779.7969000534474</v>
      </c>
      <c r="H613" s="6">
        <f t="shared" si="145"/>
        <v>3.7390691177593434</v>
      </c>
    </row>
    <row r="614" spans="2:16" ht="15.75" customHeight="1" x14ac:dyDescent="0.2">
      <c r="F614" s="6">
        <v>706</v>
      </c>
      <c r="G614" s="6">
        <v>2626.9761183989235</v>
      </c>
      <c r="H614" s="6">
        <f t="shared" si="145"/>
        <v>3.7209293461741124</v>
      </c>
    </row>
    <row r="615" spans="2:16" ht="15.75" customHeight="1" x14ac:dyDescent="0.2">
      <c r="B615" s="6">
        <v>126</v>
      </c>
      <c r="C615" s="6">
        <v>553.0293720044242</v>
      </c>
      <c r="D615" s="6">
        <f>C615/B615</f>
        <v>4.3891220000351128</v>
      </c>
      <c r="F615" s="6">
        <v>463</v>
      </c>
      <c r="G615" s="6">
        <v>1720.6290471785383</v>
      </c>
      <c r="H615" s="6">
        <f t="shared" si="145"/>
        <v>3.7162614409903636</v>
      </c>
      <c r="J615" s="6">
        <v>332</v>
      </c>
      <c r="K615" s="6">
        <v>446000</v>
      </c>
      <c r="L615" s="6">
        <f>K615/J615</f>
        <v>1343.3734939759036</v>
      </c>
      <c r="N615" s="6">
        <v>332</v>
      </c>
      <c r="O615" s="6">
        <v>438540.54054054059</v>
      </c>
      <c r="P615" s="6">
        <f>O615/N615</f>
        <v>1320.9052425919897</v>
      </c>
    </row>
    <row r="616" spans="2:16" ht="15.75" customHeight="1" x14ac:dyDescent="0.2">
      <c r="F616" s="6">
        <v>189</v>
      </c>
      <c r="G616" s="6">
        <v>688.97637795275591</v>
      </c>
      <c r="H616" s="6">
        <f t="shared" si="145"/>
        <v>3.6453776611256927</v>
      </c>
    </row>
    <row r="617" spans="2:16" ht="15.75" customHeight="1" x14ac:dyDescent="0.2">
      <c r="B617" s="6">
        <v>3342</v>
      </c>
      <c r="C617" s="6">
        <v>155618.72909698996</v>
      </c>
      <c r="D617" s="6">
        <f t="shared" ref="D617:D619" si="180">C617/B617</f>
        <v>46.564550896765397</v>
      </c>
      <c r="F617" s="6">
        <v>175</v>
      </c>
      <c r="G617" s="6">
        <v>636.91073219658983</v>
      </c>
      <c r="H617" s="6">
        <f t="shared" si="145"/>
        <v>3.6394898982662278</v>
      </c>
      <c r="J617" s="6">
        <v>849</v>
      </c>
      <c r="K617" s="6">
        <v>1487254.9019607843</v>
      </c>
      <c r="L617" s="6">
        <f t="shared" ref="L617:L619" si="181">K617/J617</f>
        <v>1751.7725582576966</v>
      </c>
      <c r="N617" s="6">
        <v>849</v>
      </c>
      <c r="O617" s="6">
        <v>1487254.9019607843</v>
      </c>
      <c r="P617" s="6">
        <f t="shared" ref="P617:P619" si="182">O617/N617</f>
        <v>1751.7725582576966</v>
      </c>
    </row>
    <row r="618" spans="2:16" ht="15.75" customHeight="1" x14ac:dyDescent="0.2">
      <c r="B618" s="6">
        <v>302</v>
      </c>
      <c r="C618" s="6">
        <v>86838.81064162754</v>
      </c>
      <c r="D618" s="6">
        <f t="shared" si="180"/>
        <v>287.5457306014157</v>
      </c>
      <c r="F618" s="6">
        <v>4186</v>
      </c>
      <c r="G618" s="6">
        <v>15209.435626102293</v>
      </c>
      <c r="H618" s="6">
        <f t="shared" si="145"/>
        <v>3.6334055485194203</v>
      </c>
      <c r="J618" s="6">
        <v>778</v>
      </c>
      <c r="K618" s="6">
        <v>253463.08724832215</v>
      </c>
      <c r="L618" s="6">
        <f t="shared" si="181"/>
        <v>325.78802988216216</v>
      </c>
      <c r="N618" s="6">
        <v>778</v>
      </c>
      <c r="O618" s="6">
        <v>253474.71451876019</v>
      </c>
      <c r="P618" s="6">
        <f t="shared" si="182"/>
        <v>325.80297495984598</v>
      </c>
    </row>
    <row r="619" spans="2:16" ht="15.75" customHeight="1" x14ac:dyDescent="0.2">
      <c r="B619" s="6">
        <v>211</v>
      </c>
      <c r="C619" s="6">
        <v>14000</v>
      </c>
      <c r="D619" s="6">
        <f t="shared" si="180"/>
        <v>66.350710900473928</v>
      </c>
      <c r="F619" s="6">
        <v>167</v>
      </c>
      <c r="G619" s="6">
        <v>598.04485336400228</v>
      </c>
      <c r="H619" s="6">
        <f t="shared" si="145"/>
        <v>3.581106906371271</v>
      </c>
      <c r="J619" s="6">
        <v>134</v>
      </c>
      <c r="K619" s="6">
        <v>36839.080459770114</v>
      </c>
      <c r="L619" s="6">
        <f t="shared" si="181"/>
        <v>274.9185108938068</v>
      </c>
      <c r="N619" s="6">
        <v>134</v>
      </c>
      <c r="O619" s="6">
        <v>36836.243988863578</v>
      </c>
      <c r="P619" s="6">
        <f t="shared" si="182"/>
        <v>274.89734320047444</v>
      </c>
    </row>
    <row r="620" spans="2:16" ht="15.75" customHeight="1" x14ac:dyDescent="0.2">
      <c r="F620" s="6">
        <v>588</v>
      </c>
      <c r="G620" s="6">
        <v>2103.9603960396039</v>
      </c>
      <c r="H620" s="6">
        <f t="shared" si="145"/>
        <v>3.5781639388428639</v>
      </c>
    </row>
    <row r="621" spans="2:16" ht="15.75" customHeight="1" x14ac:dyDescent="0.2">
      <c r="F621" s="6">
        <v>261</v>
      </c>
      <c r="G621" s="6">
        <v>931.06827834041167</v>
      </c>
      <c r="H621" s="6">
        <f t="shared" si="145"/>
        <v>3.567311411265945</v>
      </c>
    </row>
    <row r="622" spans="2:16" ht="15.75" customHeight="1" x14ac:dyDescent="0.2">
      <c r="F622" s="6">
        <v>217</v>
      </c>
      <c r="G622" s="6">
        <v>770.92511013215858</v>
      </c>
      <c r="H622" s="6">
        <f t="shared" si="145"/>
        <v>3.5526502771067214</v>
      </c>
    </row>
    <row r="623" spans="2:16" ht="15.75" customHeight="1" x14ac:dyDescent="0.2">
      <c r="F623" s="6">
        <v>446</v>
      </c>
      <c r="G623" s="6">
        <v>1552.2875816993464</v>
      </c>
      <c r="H623" s="6">
        <f t="shared" si="145"/>
        <v>3.4804654298191626</v>
      </c>
    </row>
    <row r="624" spans="2:16" ht="15.75" customHeight="1" x14ac:dyDescent="0.2">
      <c r="F624" s="6">
        <v>2082</v>
      </c>
      <c r="G624" s="6">
        <v>7197.0920840064628</v>
      </c>
      <c r="H624" s="6">
        <f t="shared" si="145"/>
        <v>3.4568165629233731</v>
      </c>
    </row>
    <row r="625" spans="2:16" ht="15.75" customHeight="1" x14ac:dyDescent="0.2">
      <c r="F625" s="6">
        <v>271</v>
      </c>
      <c r="G625" s="6">
        <v>928.01903628792388</v>
      </c>
      <c r="H625" s="6">
        <f t="shared" si="145"/>
        <v>3.4244244881473205</v>
      </c>
    </row>
    <row r="626" spans="2:16" ht="15.75" customHeight="1" x14ac:dyDescent="0.2">
      <c r="F626" s="6">
        <v>234</v>
      </c>
      <c r="G626" s="6">
        <v>801.04396707488456</v>
      </c>
      <c r="H626" s="6">
        <f t="shared" si="145"/>
        <v>3.4232648165593358</v>
      </c>
    </row>
    <row r="627" spans="2:16" ht="15.75" customHeight="1" x14ac:dyDescent="0.2">
      <c r="F627" s="6">
        <v>494</v>
      </c>
      <c r="G627" s="6">
        <v>1666.6666666666665</v>
      </c>
      <c r="H627" s="6">
        <f t="shared" si="145"/>
        <v>3.3738191632928474</v>
      </c>
    </row>
    <row r="628" spans="2:16" ht="15.75" customHeight="1" x14ac:dyDescent="0.2">
      <c r="F628" s="6">
        <v>199</v>
      </c>
      <c r="G628" s="6">
        <v>668.0207628074927</v>
      </c>
      <c r="H628" s="6">
        <f t="shared" si="145"/>
        <v>3.3568882553140336</v>
      </c>
    </row>
    <row r="629" spans="2:16" ht="15.75" customHeight="1" x14ac:dyDescent="0.2">
      <c r="F629" s="6">
        <v>172</v>
      </c>
      <c r="G629" s="6">
        <v>576.95886841615481</v>
      </c>
      <c r="H629" s="6">
        <f t="shared" si="145"/>
        <v>3.3544120256753187</v>
      </c>
    </row>
    <row r="630" spans="2:16" ht="15.75" customHeight="1" x14ac:dyDescent="0.2">
      <c r="F630" s="6">
        <v>319</v>
      </c>
      <c r="G630" s="6">
        <v>1067.8851174934725</v>
      </c>
      <c r="H630" s="6">
        <f t="shared" si="145"/>
        <v>3.3476022491958388</v>
      </c>
    </row>
    <row r="631" spans="2:16" ht="15.75" customHeight="1" x14ac:dyDescent="0.2">
      <c r="F631" s="6">
        <v>1403</v>
      </c>
      <c r="G631" s="6">
        <v>4666.666666666667</v>
      </c>
      <c r="H631" s="6">
        <f t="shared" si="145"/>
        <v>3.3262057495842243</v>
      </c>
    </row>
    <row r="632" spans="2:16" ht="15.75" customHeight="1" x14ac:dyDescent="0.2">
      <c r="F632" s="6">
        <v>1403</v>
      </c>
      <c r="G632" s="6">
        <v>4666.666666666667</v>
      </c>
      <c r="H632" s="6">
        <f t="shared" si="145"/>
        <v>3.3262057495842243</v>
      </c>
    </row>
    <row r="633" spans="2:16" ht="15.75" customHeight="1" x14ac:dyDescent="0.2">
      <c r="B633" s="6">
        <v>146</v>
      </c>
      <c r="C633" s="6">
        <v>15544.554455445545</v>
      </c>
      <c r="D633" s="6">
        <f t="shared" ref="D633:D638" si="183">C633/B633</f>
        <v>106.46955106469551</v>
      </c>
      <c r="F633" s="6">
        <v>1754</v>
      </c>
      <c r="G633" s="6">
        <v>5825.7804632426987</v>
      </c>
      <c r="H633" s="6">
        <f t="shared" si="145"/>
        <v>3.3214255776754267</v>
      </c>
    </row>
    <row r="634" spans="2:16" ht="15.75" customHeight="1" x14ac:dyDescent="0.2">
      <c r="B634" s="6">
        <v>803</v>
      </c>
      <c r="C634" s="6">
        <v>19450.292397660818</v>
      </c>
      <c r="D634" s="6">
        <f t="shared" si="183"/>
        <v>24.222032873799275</v>
      </c>
      <c r="F634" s="6">
        <v>589</v>
      </c>
      <c r="G634" s="6">
        <v>1947.5982532751091</v>
      </c>
      <c r="H634" s="6">
        <f t="shared" si="145"/>
        <v>3.3066184266130882</v>
      </c>
    </row>
    <row r="635" spans="2:16" ht="15.75" customHeight="1" x14ac:dyDescent="0.2">
      <c r="B635" s="6">
        <v>691</v>
      </c>
      <c r="C635" s="6">
        <v>80</v>
      </c>
      <c r="D635" s="6">
        <f t="shared" si="183"/>
        <v>0.11577424023154848</v>
      </c>
      <c r="F635" s="6">
        <v>112</v>
      </c>
      <c r="G635" s="6">
        <v>368.9567430025445</v>
      </c>
      <c r="H635" s="6">
        <f t="shared" si="145"/>
        <v>3.29425663395129</v>
      </c>
      <c r="J635" s="6">
        <v>941</v>
      </c>
      <c r="K635" s="6">
        <v>1746930.6930693069</v>
      </c>
      <c r="L635" s="6">
        <f t="shared" ref="L635:L636" si="184">K635/J635</f>
        <v>1856.4619480013889</v>
      </c>
      <c r="N635" s="6">
        <v>941</v>
      </c>
      <c r="O635" s="6">
        <v>1740320.512820513</v>
      </c>
      <c r="P635" s="6">
        <f t="shared" ref="P635:P636" si="185">O635/N635</f>
        <v>1849.4373143682392</v>
      </c>
    </row>
    <row r="636" spans="2:16" ht="15.75" customHeight="1" x14ac:dyDescent="0.2">
      <c r="B636" s="6">
        <v>445</v>
      </c>
      <c r="C636" s="6">
        <v>574.71264367816093</v>
      </c>
      <c r="D636" s="6">
        <f t="shared" si="183"/>
        <v>1.2914890869172155</v>
      </c>
      <c r="F636" s="6">
        <v>8231</v>
      </c>
      <c r="G636" s="6">
        <v>27080.745341614904</v>
      </c>
      <c r="H636" s="6">
        <f t="shared" si="145"/>
        <v>3.290091767903645</v>
      </c>
      <c r="J636" s="6">
        <v>103</v>
      </c>
      <c r="K636" s="6">
        <v>44401.473296500917</v>
      </c>
      <c r="L636" s="6">
        <f t="shared" si="184"/>
        <v>431.08226501457199</v>
      </c>
      <c r="N636" s="6">
        <v>103</v>
      </c>
      <c r="O636" s="6">
        <v>44382.284382284379</v>
      </c>
      <c r="P636" s="6">
        <f t="shared" si="185"/>
        <v>430.89596487654734</v>
      </c>
    </row>
    <row r="637" spans="2:16" ht="15.75" customHeight="1" x14ac:dyDescent="0.2">
      <c r="B637" s="6">
        <v>1532</v>
      </c>
      <c r="C637" s="6">
        <v>111806.96661828736</v>
      </c>
      <c r="D637" s="6">
        <f t="shared" si="183"/>
        <v>72.98104870645389</v>
      </c>
      <c r="F637" s="6">
        <v>3990</v>
      </c>
      <c r="G637" s="6">
        <v>13040.494166094715</v>
      </c>
      <c r="H637" s="6">
        <f t="shared" si="145"/>
        <v>3.2682942772167207</v>
      </c>
    </row>
    <row r="638" spans="2:16" ht="15.75" customHeight="1" x14ac:dyDescent="0.2">
      <c r="B638" s="6">
        <v>421</v>
      </c>
      <c r="C638" s="6">
        <v>53.000189286390309</v>
      </c>
      <c r="D638" s="6">
        <f t="shared" si="183"/>
        <v>0.12589118595342116</v>
      </c>
      <c r="F638" s="6">
        <v>212</v>
      </c>
      <c r="G638" s="6">
        <v>689.96415770609326</v>
      </c>
      <c r="H638" s="6">
        <f t="shared" si="145"/>
        <v>3.2545479137079871</v>
      </c>
      <c r="J638" s="6">
        <v>438</v>
      </c>
      <c r="K638" s="6">
        <v>101331.16883116883</v>
      </c>
      <c r="L638" s="6">
        <f>K638/J638</f>
        <v>231.34970052778272</v>
      </c>
      <c r="N638" s="6">
        <v>438</v>
      </c>
      <c r="O638" s="6">
        <v>101221.91011235955</v>
      </c>
      <c r="P638" s="6">
        <f>O638/N638</f>
        <v>231.10025139808116</v>
      </c>
    </row>
    <row r="639" spans="2:16" ht="15.75" customHeight="1" x14ac:dyDescent="0.2">
      <c r="F639" s="6">
        <v>273</v>
      </c>
      <c r="G639" s="6">
        <v>879.79539641943734</v>
      </c>
      <c r="H639" s="6">
        <f t="shared" si="145"/>
        <v>3.2226937597781586</v>
      </c>
    </row>
    <row r="640" spans="2:16" ht="15.75" customHeight="1" x14ac:dyDescent="0.2">
      <c r="F640" s="6">
        <v>133</v>
      </c>
      <c r="G640" s="6">
        <v>428.17679558011048</v>
      </c>
      <c r="H640" s="6">
        <f t="shared" si="145"/>
        <v>3.2193744028579734</v>
      </c>
    </row>
    <row r="641" spans="2:16" ht="15.75" customHeight="1" x14ac:dyDescent="0.2">
      <c r="F641" s="6">
        <v>105</v>
      </c>
      <c r="G641" s="6">
        <v>337.07865168539325</v>
      </c>
      <c r="H641" s="6">
        <f t="shared" si="145"/>
        <v>3.2102728731942216</v>
      </c>
    </row>
    <row r="642" spans="2:16" ht="15.75" customHeight="1" x14ac:dyDescent="0.2">
      <c r="B642" s="6">
        <v>327</v>
      </c>
      <c r="C642" s="6">
        <v>0</v>
      </c>
      <c r="D642" s="6">
        <f t="shared" ref="D642:D643" si="186">C642/B642</f>
        <v>0</v>
      </c>
      <c r="F642" s="6">
        <v>138</v>
      </c>
      <c r="G642" s="6">
        <v>441.02564102564105</v>
      </c>
      <c r="H642" s="6">
        <f t="shared" si="145"/>
        <v>3.1958379784466744</v>
      </c>
    </row>
    <row r="643" spans="2:16" ht="15.75" customHeight="1" x14ac:dyDescent="0.2">
      <c r="B643" s="6">
        <v>116</v>
      </c>
      <c r="C643" s="6">
        <v>2010.9744944619449</v>
      </c>
      <c r="D643" s="6">
        <f t="shared" si="186"/>
        <v>17.335987021223662</v>
      </c>
      <c r="F643" s="6">
        <v>967</v>
      </c>
      <c r="G643" s="6">
        <v>3072.7519204699502</v>
      </c>
      <c r="H643" s="6">
        <f t="shared" si="145"/>
        <v>3.177613154570786</v>
      </c>
    </row>
    <row r="644" spans="2:16" ht="15.75" customHeight="1" x14ac:dyDescent="0.2">
      <c r="F644" s="6">
        <v>2317</v>
      </c>
      <c r="G644" s="6">
        <v>7362.3011015911879</v>
      </c>
      <c r="H644" s="6">
        <f t="shared" si="145"/>
        <v>3.1775145021973188</v>
      </c>
    </row>
    <row r="645" spans="2:16" ht="15.75" customHeight="1" x14ac:dyDescent="0.2">
      <c r="F645" s="6">
        <v>333</v>
      </c>
      <c r="G645" s="6">
        <v>1046.0668551471813</v>
      </c>
      <c r="H645" s="6">
        <f t="shared" si="145"/>
        <v>3.1413419073488926</v>
      </c>
    </row>
    <row r="646" spans="2:16" ht="15.75" customHeight="1" x14ac:dyDescent="0.2">
      <c r="B646" s="6">
        <v>499</v>
      </c>
      <c r="C646" s="6">
        <v>13746.232670283303</v>
      </c>
      <c r="D646" s="6">
        <f t="shared" ref="D646:D647" si="187">C646/B646</f>
        <v>27.547560461489585</v>
      </c>
      <c r="F646" s="6">
        <v>244</v>
      </c>
      <c r="G646" s="6">
        <v>765.97131681877443</v>
      </c>
      <c r="H646" s="6">
        <f t="shared" si="145"/>
        <v>3.1392267082736658</v>
      </c>
    </row>
    <row r="647" spans="2:16" ht="15.75" customHeight="1" x14ac:dyDescent="0.2">
      <c r="B647" s="6">
        <v>154</v>
      </c>
      <c r="C647" s="6">
        <v>32030.075187969927</v>
      </c>
      <c r="D647" s="6">
        <f t="shared" si="187"/>
        <v>207.98750122058394</v>
      </c>
      <c r="F647" s="6">
        <v>109</v>
      </c>
      <c r="G647" s="6">
        <v>338.98305084745766</v>
      </c>
      <c r="H647" s="6">
        <f t="shared" si="145"/>
        <v>3.1099362463069511</v>
      </c>
    </row>
    <row r="648" spans="2:16" ht="15.75" customHeight="1" x14ac:dyDescent="0.2">
      <c r="F648" s="6">
        <v>3248</v>
      </c>
      <c r="G648" s="6">
        <v>10014.947683109118</v>
      </c>
      <c r="H648" s="6">
        <f t="shared" si="145"/>
        <v>3.0834198531739894</v>
      </c>
    </row>
    <row r="649" spans="2:16" ht="15.75" customHeight="1" x14ac:dyDescent="0.2">
      <c r="B649" s="6">
        <v>2499</v>
      </c>
      <c r="C649" s="6">
        <v>27828.608247422679</v>
      </c>
      <c r="D649" s="6">
        <f t="shared" ref="D649:D653" si="188">C649/B649</f>
        <v>11.135897658032285</v>
      </c>
      <c r="F649" s="6">
        <v>3106</v>
      </c>
      <c r="G649" s="6">
        <v>9474.7682801235842</v>
      </c>
      <c r="H649" s="6">
        <f t="shared" si="145"/>
        <v>3.0504727238002527</v>
      </c>
    </row>
    <row r="650" spans="2:16" ht="15.75" customHeight="1" x14ac:dyDescent="0.2">
      <c r="B650" s="6">
        <v>417</v>
      </c>
      <c r="C650" s="6">
        <v>8182.1797931583133</v>
      </c>
      <c r="D650" s="6">
        <f t="shared" si="188"/>
        <v>19.621534276159025</v>
      </c>
      <c r="F650" s="6">
        <v>370</v>
      </c>
      <c r="G650" s="6">
        <v>1126.8939393939395</v>
      </c>
      <c r="H650" s="6">
        <f t="shared" si="145"/>
        <v>3.0456592956592958</v>
      </c>
    </row>
    <row r="651" spans="2:16" ht="15.75" customHeight="1" x14ac:dyDescent="0.2">
      <c r="B651" s="6">
        <v>458</v>
      </c>
      <c r="C651" s="6">
        <v>120339.88764044944</v>
      </c>
      <c r="D651" s="6">
        <f t="shared" si="188"/>
        <v>262.75084637652714</v>
      </c>
      <c r="F651" s="6">
        <v>260</v>
      </c>
      <c r="G651" s="6">
        <v>789.2777364110201</v>
      </c>
      <c r="H651" s="6">
        <f t="shared" si="145"/>
        <v>3.0356836015808466</v>
      </c>
      <c r="J651" s="6">
        <v>661</v>
      </c>
      <c r="K651" s="6">
        <v>134914.52991452991</v>
      </c>
      <c r="L651" s="6">
        <f t="shared" ref="L651:L653" si="189">K651/J651</f>
        <v>204.10670183741286</v>
      </c>
      <c r="N651" s="6">
        <v>661</v>
      </c>
      <c r="O651" s="6">
        <v>135020.87682672235</v>
      </c>
      <c r="P651" s="6">
        <f t="shared" ref="P651:P653" si="190">O651/N651</f>
        <v>204.26758975298389</v>
      </c>
    </row>
    <row r="652" spans="2:16" ht="15.75" customHeight="1" x14ac:dyDescent="0.2">
      <c r="B652" s="6">
        <v>519</v>
      </c>
      <c r="C652" s="6">
        <v>24969.532836831415</v>
      </c>
      <c r="D652" s="6">
        <f t="shared" si="188"/>
        <v>48.110853250156872</v>
      </c>
      <c r="F652" s="6">
        <v>123</v>
      </c>
      <c r="G652" s="6">
        <v>370.37037037037038</v>
      </c>
      <c r="H652" s="6">
        <f t="shared" si="145"/>
        <v>3.0111412225233365</v>
      </c>
      <c r="J652" s="6">
        <v>114</v>
      </c>
      <c r="K652" s="6">
        <v>46467.492984097291</v>
      </c>
      <c r="L652" s="6">
        <f t="shared" si="189"/>
        <v>407.6095875798008</v>
      </c>
      <c r="N652" s="6">
        <v>114</v>
      </c>
      <c r="O652" s="6">
        <v>46666.666666666664</v>
      </c>
      <c r="P652" s="6">
        <f t="shared" si="190"/>
        <v>409.35672514619881</v>
      </c>
    </row>
    <row r="653" spans="2:16" ht="15.75" customHeight="1" x14ac:dyDescent="0.2">
      <c r="B653" s="6">
        <v>136</v>
      </c>
      <c r="C653" s="6">
        <v>0</v>
      </c>
      <c r="D653" s="6">
        <f t="shared" si="188"/>
        <v>0</v>
      </c>
      <c r="F653" s="6">
        <v>158</v>
      </c>
      <c r="G653" s="6">
        <v>469.0002287805994</v>
      </c>
      <c r="H653" s="6">
        <f t="shared" si="145"/>
        <v>2.9683558783582242</v>
      </c>
      <c r="J653" s="6">
        <v>296</v>
      </c>
      <c r="K653" s="6">
        <v>714460.78431372554</v>
      </c>
      <c r="L653" s="6">
        <f t="shared" si="189"/>
        <v>2413.7188659247486</v>
      </c>
      <c r="N653" s="6">
        <v>296</v>
      </c>
      <c r="O653" s="6">
        <v>713728.27804107429</v>
      </c>
      <c r="P653" s="6">
        <f t="shared" si="190"/>
        <v>2411.2441825711967</v>
      </c>
    </row>
    <row r="654" spans="2:16" ht="15.75" customHeight="1" x14ac:dyDescent="0.2">
      <c r="F654" s="6">
        <v>3228</v>
      </c>
      <c r="G654" s="6">
        <v>9510.0354191263286</v>
      </c>
      <c r="H654" s="6">
        <f t="shared" si="145"/>
        <v>2.9461076267429767</v>
      </c>
    </row>
    <row r="655" spans="2:16" ht="15.75" customHeight="1" x14ac:dyDescent="0.2">
      <c r="F655" s="6">
        <v>312</v>
      </c>
      <c r="G655" s="6">
        <v>913.96218784753819</v>
      </c>
      <c r="H655" s="6">
        <f t="shared" si="145"/>
        <v>2.9293659866908275</v>
      </c>
    </row>
    <row r="656" spans="2:16" ht="15.75" customHeight="1" x14ac:dyDescent="0.2">
      <c r="F656" s="6">
        <v>806</v>
      </c>
      <c r="G656" s="6">
        <v>2339.7579560735098</v>
      </c>
      <c r="H656" s="6">
        <f t="shared" si="145"/>
        <v>2.9029255038132877</v>
      </c>
    </row>
    <row r="657" spans="2:16" ht="15.75" customHeight="1" x14ac:dyDescent="0.2">
      <c r="F657" s="6">
        <v>2878</v>
      </c>
      <c r="G657" s="6">
        <v>8227.9534109816977</v>
      </c>
      <c r="H657" s="6">
        <f t="shared" si="145"/>
        <v>2.8589136243855795</v>
      </c>
    </row>
    <row r="658" spans="2:16" ht="15.75" customHeight="1" x14ac:dyDescent="0.2">
      <c r="B658" s="6">
        <v>713</v>
      </c>
      <c r="C658" s="6">
        <v>813.11196253724995</v>
      </c>
      <c r="D658" s="6">
        <f>C658/B658</f>
        <v>1.1404094846244739</v>
      </c>
      <c r="F658" s="6">
        <v>4042</v>
      </c>
      <c r="G658" s="6">
        <v>11446.902654867255</v>
      </c>
      <c r="H658" s="6">
        <f t="shared" si="145"/>
        <v>2.8319897711200532</v>
      </c>
      <c r="J658" s="6">
        <v>133</v>
      </c>
      <c r="K658" s="6">
        <v>223025.07836990597</v>
      </c>
      <c r="L658" s="6">
        <f>K658/J658</f>
        <v>1676.8802884955337</v>
      </c>
      <c r="N658" s="6">
        <v>133</v>
      </c>
      <c r="O658" s="6">
        <v>222974.2033383915</v>
      </c>
      <c r="P658" s="6">
        <f>O658/N658</f>
        <v>1676.4977694615902</v>
      </c>
    </row>
    <row r="659" spans="2:16" ht="15.75" customHeight="1" x14ac:dyDescent="0.2">
      <c r="F659" s="6">
        <v>156</v>
      </c>
      <c r="G659" s="6">
        <v>440.98573281452661</v>
      </c>
      <c r="H659" s="6">
        <f t="shared" si="145"/>
        <v>2.8268316206059398</v>
      </c>
    </row>
    <row r="660" spans="2:16" ht="15.75" customHeight="1" x14ac:dyDescent="0.2">
      <c r="B660" s="6">
        <v>446</v>
      </c>
      <c r="C660" s="6">
        <v>11356.416409553194</v>
      </c>
      <c r="D660" s="6">
        <f t="shared" ref="D660:D662" si="191">C660/B660</f>
        <v>25.462817061778463</v>
      </c>
      <c r="F660" s="6">
        <v>315</v>
      </c>
      <c r="G660" s="6">
        <v>882.94314381270897</v>
      </c>
      <c r="H660" s="6">
        <f t="shared" si="145"/>
        <v>2.8029941073419331</v>
      </c>
      <c r="J660" s="6">
        <v>235</v>
      </c>
      <c r="K660" s="6">
        <v>1451612.9032258065</v>
      </c>
      <c r="L660" s="6">
        <f t="shared" ref="L660:L662" si="192">K660/J660</f>
        <v>6177.0761839396027</v>
      </c>
      <c r="N660" s="6">
        <v>235</v>
      </c>
      <c r="O660" s="6">
        <v>1451612.9032258065</v>
      </c>
      <c r="P660" s="6">
        <f t="shared" ref="P660:P662" si="193">O660/N660</f>
        <v>6177.0761839396027</v>
      </c>
    </row>
    <row r="661" spans="2:16" ht="15.75" customHeight="1" x14ac:dyDescent="0.2">
      <c r="B661" s="6">
        <v>817</v>
      </c>
      <c r="C661" s="6">
        <v>3892.8432768215348</v>
      </c>
      <c r="D661" s="6">
        <f t="shared" si="191"/>
        <v>4.7648020524131391</v>
      </c>
      <c r="F661" s="6">
        <v>221</v>
      </c>
      <c r="G661" s="6">
        <v>619.15887850467288</v>
      </c>
      <c r="H661" s="6">
        <f t="shared" si="145"/>
        <v>2.8016238846365287</v>
      </c>
      <c r="J661" s="6">
        <v>110</v>
      </c>
      <c r="K661" s="6">
        <v>250740.74074074073</v>
      </c>
      <c r="L661" s="6">
        <f t="shared" si="192"/>
        <v>2279.4612794612794</v>
      </c>
      <c r="N661" s="6">
        <v>110</v>
      </c>
      <c r="O661" s="6">
        <v>250719.17808219179</v>
      </c>
      <c r="P661" s="6">
        <f t="shared" si="193"/>
        <v>2279.2652552926525</v>
      </c>
    </row>
    <row r="662" spans="2:16" ht="15.75" customHeight="1" x14ac:dyDescent="0.2">
      <c r="B662" s="6">
        <v>180</v>
      </c>
      <c r="C662" s="6">
        <v>36030.747728860937</v>
      </c>
      <c r="D662" s="6">
        <f t="shared" si="191"/>
        <v>200.17082071589408</v>
      </c>
      <c r="F662" s="6">
        <v>166</v>
      </c>
      <c r="G662" s="6">
        <v>462.86329386437029</v>
      </c>
      <c r="H662" s="6">
        <f t="shared" si="145"/>
        <v>2.7883330955684955</v>
      </c>
      <c r="J662" s="6">
        <v>370</v>
      </c>
      <c r="K662" s="6">
        <v>192343.75</v>
      </c>
      <c r="L662" s="6">
        <f t="shared" si="192"/>
        <v>519.84797297297303</v>
      </c>
      <c r="N662" s="6">
        <v>370</v>
      </c>
      <c r="O662" s="6">
        <v>197500</v>
      </c>
      <c r="P662" s="6">
        <f t="shared" si="193"/>
        <v>533.78378378378375</v>
      </c>
    </row>
    <row r="663" spans="2:16" ht="15.75" customHeight="1" x14ac:dyDescent="0.2">
      <c r="F663" s="6">
        <v>1631</v>
      </c>
      <c r="G663" s="6">
        <v>4535.9160613397898</v>
      </c>
      <c r="H663" s="6">
        <f t="shared" si="145"/>
        <v>2.7810644152911035</v>
      </c>
    </row>
    <row r="664" spans="2:16" ht="15.75" customHeight="1" x14ac:dyDescent="0.2">
      <c r="B664" s="6">
        <v>3706</v>
      </c>
      <c r="C664" s="6">
        <v>24534.883720930233</v>
      </c>
      <c r="D664" s="6">
        <f t="shared" ref="D664:D667" si="194">C664/B664</f>
        <v>6.6203140099649849</v>
      </c>
      <c r="F664" s="6">
        <v>118</v>
      </c>
      <c r="G664" s="6">
        <v>320.98765432098764</v>
      </c>
      <c r="H664" s="6">
        <f t="shared" si="145"/>
        <v>2.7202343586524376</v>
      </c>
      <c r="J664" s="6">
        <v>695</v>
      </c>
      <c r="K664" s="6">
        <v>290886.07594936708</v>
      </c>
      <c r="L664" s="6">
        <f>K664/J664</f>
        <v>418.54111647390948</v>
      </c>
      <c r="N664" s="6">
        <v>695</v>
      </c>
      <c r="O664" s="6">
        <v>288958.33333333337</v>
      </c>
      <c r="P664" s="6">
        <f>O664/N664</f>
        <v>415.76738609112715</v>
      </c>
    </row>
    <row r="665" spans="2:16" ht="15.75" customHeight="1" x14ac:dyDescent="0.2">
      <c r="B665" s="6">
        <v>454</v>
      </c>
      <c r="C665" s="6">
        <v>2521.0084033613443</v>
      </c>
      <c r="D665" s="6">
        <f t="shared" si="194"/>
        <v>5.5528819457298333</v>
      </c>
      <c r="F665" s="6">
        <v>633</v>
      </c>
      <c r="G665" s="6">
        <v>1713.3443163097199</v>
      </c>
      <c r="H665" s="6">
        <f t="shared" si="145"/>
        <v>2.7067050810580096</v>
      </c>
    </row>
    <row r="666" spans="2:16" ht="15.75" customHeight="1" x14ac:dyDescent="0.2">
      <c r="B666" s="6">
        <v>629</v>
      </c>
      <c r="C666" s="6">
        <v>102959.24764890282</v>
      </c>
      <c r="D666" s="6">
        <f t="shared" si="194"/>
        <v>163.68719816995679</v>
      </c>
      <c r="F666" s="6">
        <v>113</v>
      </c>
      <c r="G666" s="6">
        <v>300</v>
      </c>
      <c r="H666" s="6">
        <f t="shared" si="145"/>
        <v>2.6548672566371683</v>
      </c>
    </row>
    <row r="667" spans="2:16" ht="15.75" customHeight="1" x14ac:dyDescent="0.2">
      <c r="B667" s="6">
        <v>6210</v>
      </c>
      <c r="C667" s="6">
        <v>0</v>
      </c>
      <c r="D667" s="6">
        <f t="shared" si="194"/>
        <v>0</v>
      </c>
      <c r="F667" s="6">
        <v>836</v>
      </c>
      <c r="G667" s="6">
        <v>2215.9624413145539</v>
      </c>
      <c r="H667" s="6">
        <f t="shared" si="145"/>
        <v>2.6506727766920499</v>
      </c>
    </row>
    <row r="668" spans="2:16" ht="15.75" customHeight="1" x14ac:dyDescent="0.2">
      <c r="F668" s="6">
        <v>150</v>
      </c>
      <c r="G668" s="6">
        <v>395.20958083832335</v>
      </c>
      <c r="H668" s="6">
        <f t="shared" si="145"/>
        <v>2.6347305389221556</v>
      </c>
    </row>
    <row r="669" spans="2:16" ht="15.75" customHeight="1" x14ac:dyDescent="0.2">
      <c r="F669" s="6">
        <v>627</v>
      </c>
      <c r="G669" s="6">
        <v>1641.7910447761194</v>
      </c>
      <c r="H669" s="6">
        <f t="shared" si="145"/>
        <v>2.6184865147944487</v>
      </c>
    </row>
    <row r="670" spans="2:16" ht="15.75" customHeight="1" x14ac:dyDescent="0.2">
      <c r="F670" s="6">
        <v>479</v>
      </c>
      <c r="G670" s="6">
        <v>1253.3572068039391</v>
      </c>
      <c r="H670" s="6">
        <f t="shared" si="145"/>
        <v>2.6166121227639647</v>
      </c>
    </row>
    <row r="671" spans="2:16" ht="15.75" customHeight="1" x14ac:dyDescent="0.2">
      <c r="B671" s="6">
        <v>755</v>
      </c>
      <c r="C671" s="6">
        <v>0</v>
      </c>
      <c r="D671" s="6">
        <f t="shared" ref="D671:D672" si="195">C671/B671</f>
        <v>0</v>
      </c>
      <c r="F671" s="6">
        <v>424</v>
      </c>
      <c r="G671" s="6">
        <v>1097.7948226270373</v>
      </c>
      <c r="H671" s="6">
        <f t="shared" si="145"/>
        <v>2.589138732610937</v>
      </c>
    </row>
    <row r="672" spans="2:16" ht="15.75" customHeight="1" x14ac:dyDescent="0.2">
      <c r="B672" s="6">
        <v>202</v>
      </c>
      <c r="C672" s="6">
        <v>445.00156690692575</v>
      </c>
      <c r="D672" s="6">
        <f t="shared" si="195"/>
        <v>2.2029780539946819</v>
      </c>
      <c r="F672" s="6">
        <v>214</v>
      </c>
      <c r="G672" s="6">
        <v>547.83950617283949</v>
      </c>
      <c r="H672" s="6">
        <f t="shared" si="145"/>
        <v>2.559997692396446</v>
      </c>
    </row>
    <row r="673" spans="2:16" ht="15.75" customHeight="1" x14ac:dyDescent="0.2">
      <c r="F673" s="6">
        <v>667</v>
      </c>
      <c r="G673" s="6">
        <v>1673.0227159675014</v>
      </c>
      <c r="H673" s="6">
        <f t="shared" si="145"/>
        <v>2.5082799339842601</v>
      </c>
    </row>
    <row r="674" spans="2:16" ht="15.75" customHeight="1" x14ac:dyDescent="0.2">
      <c r="F674" s="6">
        <v>5970</v>
      </c>
      <c r="G674" s="6">
        <v>14833.641404805914</v>
      </c>
      <c r="H674" s="6">
        <f t="shared" si="145"/>
        <v>2.4846970527313088</v>
      </c>
    </row>
    <row r="675" spans="2:16" ht="15.75" customHeight="1" x14ac:dyDescent="0.2">
      <c r="B675" s="6">
        <v>274</v>
      </c>
      <c r="C675" s="6">
        <v>27</v>
      </c>
      <c r="D675" s="6">
        <f t="shared" ref="D675:D676" si="196">C675/B675</f>
        <v>9.8540145985401464E-2</v>
      </c>
      <c r="F675" s="6">
        <v>1883</v>
      </c>
      <c r="G675" s="6">
        <v>4659.413434247871</v>
      </c>
      <c r="H675" s="6">
        <f t="shared" si="145"/>
        <v>2.4744627903599952</v>
      </c>
      <c r="J675" s="6">
        <v>200</v>
      </c>
      <c r="K675" s="6">
        <v>288058.25242718449</v>
      </c>
      <c r="L675" s="6">
        <f>K675/J675</f>
        <v>1440.2912621359224</v>
      </c>
      <c r="N675" s="6">
        <v>200</v>
      </c>
      <c r="O675" s="6">
        <v>288246.91358024691</v>
      </c>
      <c r="P675" s="6">
        <f>O675/N675</f>
        <v>1441.2345679012346</v>
      </c>
    </row>
    <row r="676" spans="2:16" ht="15.75" customHeight="1" x14ac:dyDescent="0.2">
      <c r="B676" s="6">
        <v>2494</v>
      </c>
      <c r="C676" s="6">
        <v>53844.380403458214</v>
      </c>
      <c r="D676" s="6">
        <f t="shared" si="196"/>
        <v>21.589567122477231</v>
      </c>
      <c r="F676" s="6">
        <v>127</v>
      </c>
      <c r="G676" s="6">
        <v>308.99494171981524</v>
      </c>
      <c r="H676" s="6">
        <f t="shared" si="145"/>
        <v>2.4330310371638997</v>
      </c>
    </row>
    <row r="677" spans="2:16" ht="15.75" customHeight="1" x14ac:dyDescent="0.2">
      <c r="F677" s="6">
        <v>748</v>
      </c>
      <c r="G677" s="6">
        <v>1818.181818181818</v>
      </c>
      <c r="H677" s="6">
        <f t="shared" si="145"/>
        <v>2.4307243558580454</v>
      </c>
    </row>
    <row r="678" spans="2:16" ht="15.75" customHeight="1" x14ac:dyDescent="0.2">
      <c r="F678" s="6">
        <v>163</v>
      </c>
      <c r="G678" s="6">
        <v>391.00684261974584</v>
      </c>
      <c r="H678" s="6">
        <f t="shared" si="145"/>
        <v>2.3988149853972138</v>
      </c>
    </row>
    <row r="679" spans="2:16" ht="15.75" customHeight="1" x14ac:dyDescent="0.2">
      <c r="B679" s="6">
        <v>288</v>
      </c>
      <c r="C679" s="6">
        <v>68560.83650190114</v>
      </c>
      <c r="D679" s="6">
        <f t="shared" ref="D679:D680" si="197">C679/B679</f>
        <v>238.05846007604563</v>
      </c>
      <c r="F679" s="6">
        <v>801</v>
      </c>
      <c r="G679" s="6">
        <v>1916.9383902522738</v>
      </c>
      <c r="H679" s="6">
        <f t="shared" si="145"/>
        <v>2.3931815109266839</v>
      </c>
      <c r="J679" s="6">
        <v>266</v>
      </c>
      <c r="K679" s="6">
        <v>444338.98305084748</v>
      </c>
      <c r="L679" s="6">
        <f>K679/J679</f>
        <v>1670.4473047024342</v>
      </c>
      <c r="N679" s="6">
        <v>266</v>
      </c>
      <c r="O679" s="6">
        <v>444458.33333333337</v>
      </c>
      <c r="P679" s="6">
        <f>O679/N679</f>
        <v>1670.8959899749375</v>
      </c>
    </row>
    <row r="680" spans="2:16" ht="15.75" customHeight="1" x14ac:dyDescent="0.2">
      <c r="B680" s="6">
        <v>385</v>
      </c>
      <c r="C680" s="6">
        <v>20606.060606060604</v>
      </c>
      <c r="D680" s="6">
        <f t="shared" si="197"/>
        <v>53.522235340417154</v>
      </c>
      <c r="F680" s="6">
        <v>153</v>
      </c>
      <c r="G680" s="6">
        <v>358.07860262008734</v>
      </c>
      <c r="H680" s="6">
        <f t="shared" si="145"/>
        <v>2.3403830236607015</v>
      </c>
    </row>
    <row r="681" spans="2:16" ht="15.75" customHeight="1" x14ac:dyDescent="0.2">
      <c r="F681" s="6">
        <v>137</v>
      </c>
      <c r="G681" s="6">
        <v>319.97984378936764</v>
      </c>
      <c r="H681" s="6">
        <f t="shared" si="145"/>
        <v>2.3356192977326105</v>
      </c>
    </row>
    <row r="682" spans="2:16" ht="15.75" customHeight="1" x14ac:dyDescent="0.2">
      <c r="F682" s="6">
        <v>2063</v>
      </c>
      <c r="G682" s="6">
        <v>4795.1719092904177</v>
      </c>
      <c r="H682" s="6">
        <f t="shared" si="145"/>
        <v>2.324368351570731</v>
      </c>
    </row>
    <row r="683" spans="2:16" ht="15.75" customHeight="1" x14ac:dyDescent="0.2">
      <c r="B683" s="6">
        <v>1739</v>
      </c>
      <c r="C683" s="6">
        <v>33982.947624847744</v>
      </c>
      <c r="D683" s="6">
        <f>C683/B683</f>
        <v>19.541660508825615</v>
      </c>
      <c r="F683" s="6">
        <v>352</v>
      </c>
      <c r="G683" s="6">
        <v>794.99596448748991</v>
      </c>
      <c r="H683" s="6">
        <f t="shared" si="145"/>
        <v>2.2585112627485509</v>
      </c>
      <c r="J683" s="6">
        <v>360</v>
      </c>
      <c r="K683" s="6">
        <v>867261.90476190473</v>
      </c>
      <c r="L683" s="6">
        <f>K683/J683</f>
        <v>2409.0608465608466</v>
      </c>
      <c r="N683" s="6">
        <v>360</v>
      </c>
      <c r="O683" s="6">
        <v>867395.6180239768</v>
      </c>
      <c r="P683" s="6">
        <f>O683/N683</f>
        <v>2409.4322722888246</v>
      </c>
    </row>
    <row r="684" spans="2:16" ht="15.75" customHeight="1" x14ac:dyDescent="0.2">
      <c r="F684" s="6">
        <v>109</v>
      </c>
      <c r="G684" s="6">
        <v>243.01569077688484</v>
      </c>
      <c r="H684" s="6">
        <f t="shared" si="145"/>
        <v>2.2295017502466501</v>
      </c>
    </row>
    <row r="685" spans="2:16" ht="15.75" customHeight="1" x14ac:dyDescent="0.2">
      <c r="B685" s="6">
        <v>426</v>
      </c>
      <c r="C685" s="6">
        <v>92911.975435005123</v>
      </c>
      <c r="D685" s="6">
        <f t="shared" ref="D685:D687" si="198">C685/B685</f>
        <v>218.10322872066931</v>
      </c>
      <c r="F685" s="6">
        <v>692</v>
      </c>
      <c r="G685" s="6">
        <v>1527.4803711634547</v>
      </c>
      <c r="H685" s="6">
        <f t="shared" si="145"/>
        <v>2.2073415768258018</v>
      </c>
      <c r="J685" s="6">
        <v>554</v>
      </c>
      <c r="K685" s="6">
        <v>836414.89361702127</v>
      </c>
      <c r="L685" s="6">
        <f t="shared" ref="L685:L687" si="199">K685/J685</f>
        <v>1509.7741762040096</v>
      </c>
      <c r="N685" s="6">
        <v>554</v>
      </c>
      <c r="O685" s="6">
        <v>836326.00919775164</v>
      </c>
      <c r="P685" s="6">
        <f t="shared" ref="P685:P687" si="200">O685/N685</f>
        <v>1509.613735013992</v>
      </c>
    </row>
    <row r="686" spans="2:16" ht="15.75" customHeight="1" x14ac:dyDescent="0.2">
      <c r="B686" s="6">
        <v>1349</v>
      </c>
      <c r="C686" s="6">
        <v>0</v>
      </c>
      <c r="D686" s="6">
        <f t="shared" si="198"/>
        <v>0</v>
      </c>
      <c r="F686" s="6">
        <v>271</v>
      </c>
      <c r="G686" s="6">
        <v>587.21934369602764</v>
      </c>
      <c r="H686" s="6">
        <f t="shared" si="145"/>
        <v>2.1668610468488105</v>
      </c>
      <c r="J686" s="6">
        <v>520</v>
      </c>
      <c r="K686" s="6">
        <v>1865923.7392373926</v>
      </c>
      <c r="L686" s="6">
        <f t="shared" si="199"/>
        <v>3588.314883148832</v>
      </c>
      <c r="N686" s="6">
        <v>520</v>
      </c>
      <c r="O686" s="6">
        <v>1865923.7392373926</v>
      </c>
      <c r="P686" s="6">
        <f t="shared" si="200"/>
        <v>3588.314883148832</v>
      </c>
    </row>
    <row r="687" spans="2:16" ht="15.75" customHeight="1" x14ac:dyDescent="0.2">
      <c r="B687" s="6">
        <v>110</v>
      </c>
      <c r="C687" s="6">
        <v>7697.0954356846469</v>
      </c>
      <c r="D687" s="6">
        <f t="shared" si="198"/>
        <v>69.97359486986042</v>
      </c>
      <c r="F687" s="6">
        <v>132</v>
      </c>
      <c r="G687" s="6">
        <v>281.99829828613105</v>
      </c>
      <c r="H687" s="6">
        <f t="shared" si="145"/>
        <v>2.1363507445919017</v>
      </c>
      <c r="J687" s="6">
        <v>261</v>
      </c>
      <c r="K687" s="6">
        <v>496739.13043478259</v>
      </c>
      <c r="L687" s="6">
        <f t="shared" si="199"/>
        <v>1903.215059137098</v>
      </c>
      <c r="N687" s="6">
        <v>261</v>
      </c>
      <c r="O687" s="6">
        <v>501141.30434782611</v>
      </c>
      <c r="P687" s="6">
        <f t="shared" si="200"/>
        <v>1920.08162585374</v>
      </c>
    </row>
    <row r="688" spans="2:16" ht="15.75" customHeight="1" x14ac:dyDescent="0.2">
      <c r="F688" s="6">
        <v>1955</v>
      </c>
      <c r="G688" s="6">
        <v>4118.2466870540266</v>
      </c>
      <c r="H688" s="6">
        <f t="shared" si="145"/>
        <v>2.1065200445289136</v>
      </c>
    </row>
    <row r="689" spans="2:16" ht="15.75" customHeight="1" x14ac:dyDescent="0.2">
      <c r="B689" s="6">
        <v>855</v>
      </c>
      <c r="C689" s="6">
        <v>9807.4351430863862</v>
      </c>
      <c r="D689" s="6">
        <f t="shared" ref="D689:D690" si="201">C689/B689</f>
        <v>11.470684377878815</v>
      </c>
      <c r="F689" s="6">
        <v>119</v>
      </c>
      <c r="G689" s="6">
        <v>250</v>
      </c>
      <c r="H689" s="6">
        <f t="shared" si="145"/>
        <v>2.1008403361344539</v>
      </c>
    </row>
    <row r="690" spans="2:16" ht="15.75" customHeight="1" x14ac:dyDescent="0.2">
      <c r="B690" s="6">
        <v>357</v>
      </c>
      <c r="C690" s="6">
        <v>0</v>
      </c>
      <c r="D690" s="6">
        <f t="shared" si="201"/>
        <v>0</v>
      </c>
      <c r="F690" s="6">
        <v>205</v>
      </c>
      <c r="G690" s="6">
        <v>429.01425914445133</v>
      </c>
      <c r="H690" s="6">
        <f t="shared" si="145"/>
        <v>2.0927524836314699</v>
      </c>
      <c r="J690" s="6">
        <v>354</v>
      </c>
      <c r="K690" s="6">
        <v>1363118.2795698924</v>
      </c>
      <c r="L690" s="6">
        <f>K690/J690</f>
        <v>3850.6166089544986</v>
      </c>
      <c r="N690" s="6">
        <v>354</v>
      </c>
      <c r="O690" s="6">
        <v>1361720.7792207792</v>
      </c>
      <c r="P690" s="6">
        <f>O690/N690</f>
        <v>3846.6688678553082</v>
      </c>
    </row>
    <row r="691" spans="2:16" ht="15.75" customHeight="1" x14ac:dyDescent="0.2">
      <c r="F691" s="6">
        <v>405</v>
      </c>
      <c r="G691" s="6">
        <v>845.93379648549239</v>
      </c>
      <c r="H691" s="6">
        <f t="shared" si="145"/>
        <v>2.0887254234209687</v>
      </c>
    </row>
    <row r="692" spans="2:16" ht="15.75" customHeight="1" x14ac:dyDescent="0.2">
      <c r="B692" s="6">
        <v>712</v>
      </c>
      <c r="C692" s="6">
        <v>68.02721088435375</v>
      </c>
      <c r="D692" s="6">
        <f>C692/B692</f>
        <v>9.5543835511732789E-2</v>
      </c>
      <c r="F692" s="6">
        <v>212</v>
      </c>
      <c r="G692" s="6">
        <v>440.99118017639648</v>
      </c>
      <c r="H692" s="6">
        <f t="shared" si="145"/>
        <v>2.0801470763037568</v>
      </c>
      <c r="J692" s="6">
        <v>260</v>
      </c>
      <c r="K692" s="6">
        <v>106751.70068027212</v>
      </c>
      <c r="L692" s="6">
        <f>K692/J692</f>
        <v>410.58346415489274</v>
      </c>
      <c r="N692" s="6">
        <v>260</v>
      </c>
      <c r="O692" s="6">
        <v>106748.1884057971</v>
      </c>
      <c r="P692" s="6">
        <f>O692/N692</f>
        <v>410.56995540691196</v>
      </c>
    </row>
    <row r="693" spans="2:16" ht="15.75" customHeight="1" x14ac:dyDescent="0.2">
      <c r="F693" s="6">
        <v>431</v>
      </c>
      <c r="G693" s="6">
        <v>893.30024813895784</v>
      </c>
      <c r="H693" s="6">
        <f t="shared" si="145"/>
        <v>2.07262238547322</v>
      </c>
    </row>
    <row r="694" spans="2:16" ht="15.75" customHeight="1" x14ac:dyDescent="0.2">
      <c r="F694" s="6">
        <v>1251</v>
      </c>
      <c r="G694" s="6">
        <v>2557.403008709422</v>
      </c>
      <c r="H694" s="6">
        <f t="shared" si="145"/>
        <v>2.0442869773856289</v>
      </c>
    </row>
    <row r="695" spans="2:16" ht="15.75" customHeight="1" x14ac:dyDescent="0.2">
      <c r="F695" s="6">
        <v>122</v>
      </c>
      <c r="G695" s="6">
        <v>247.02653247941444</v>
      </c>
      <c r="H695" s="6">
        <f t="shared" si="145"/>
        <v>2.0248076432738888</v>
      </c>
    </row>
    <row r="696" spans="2:16" ht="15.75" customHeight="1" x14ac:dyDescent="0.2">
      <c r="F696" s="6">
        <v>134</v>
      </c>
      <c r="G696" s="6">
        <v>270.99364335898292</v>
      </c>
      <c r="H696" s="6">
        <f t="shared" si="145"/>
        <v>2.0223406220819622</v>
      </c>
    </row>
    <row r="697" spans="2:16" ht="15.75" customHeight="1" x14ac:dyDescent="0.2">
      <c r="B697" s="6">
        <v>146</v>
      </c>
      <c r="C697" s="6">
        <v>5688.5198969367302</v>
      </c>
      <c r="D697" s="6">
        <f t="shared" ref="D697:D699" si="202">C697/B697</f>
        <v>38.962465047511849</v>
      </c>
      <c r="F697" s="6">
        <v>557</v>
      </c>
      <c r="G697" s="6">
        <v>1111.1111111111111</v>
      </c>
      <c r="H697" s="6">
        <f t="shared" si="145"/>
        <v>1.9948134849391581</v>
      </c>
    </row>
    <row r="698" spans="2:16" ht="15.75" customHeight="1" x14ac:dyDescent="0.2">
      <c r="B698" s="6">
        <v>313</v>
      </c>
      <c r="C698" s="6">
        <v>3754.5787545787543</v>
      </c>
      <c r="D698" s="6">
        <f t="shared" si="202"/>
        <v>11.995459279804328</v>
      </c>
      <c r="F698" s="6">
        <v>302</v>
      </c>
      <c r="G698" s="6">
        <v>599.00166389351079</v>
      </c>
      <c r="H698" s="6">
        <f t="shared" si="145"/>
        <v>1.9834492181904331</v>
      </c>
    </row>
    <row r="699" spans="2:16" ht="15.75" customHeight="1" x14ac:dyDescent="0.2">
      <c r="B699" s="6">
        <v>167</v>
      </c>
      <c r="C699" s="6">
        <v>202.02020202020202</v>
      </c>
      <c r="D699" s="6">
        <f t="shared" si="202"/>
        <v>1.2097018085042037</v>
      </c>
      <c r="F699" s="6">
        <v>210</v>
      </c>
      <c r="G699" s="6">
        <v>415</v>
      </c>
      <c r="H699" s="6">
        <f t="shared" si="145"/>
        <v>1.9761904761904763</v>
      </c>
    </row>
    <row r="700" spans="2:16" ht="15.75" customHeight="1" x14ac:dyDescent="0.2">
      <c r="F700" s="6">
        <v>431</v>
      </c>
      <c r="G700" s="6">
        <v>829.0378006872852</v>
      </c>
      <c r="H700" s="6">
        <f t="shared" si="145"/>
        <v>1.9235215793208473</v>
      </c>
    </row>
    <row r="701" spans="2:16" ht="15.75" customHeight="1" x14ac:dyDescent="0.2">
      <c r="F701" s="6">
        <v>1023</v>
      </c>
      <c r="G701" s="6">
        <v>1938.8927176659774</v>
      </c>
      <c r="H701" s="6">
        <f t="shared" si="145"/>
        <v>1.8953007992824804</v>
      </c>
    </row>
    <row r="702" spans="2:16" ht="15.75" customHeight="1" x14ac:dyDescent="0.2">
      <c r="F702" s="6">
        <v>1265</v>
      </c>
      <c r="G702" s="6">
        <v>2367.1137605563836</v>
      </c>
      <c r="H702" s="6">
        <f t="shared" si="145"/>
        <v>1.8712361743528725</v>
      </c>
    </row>
    <row r="703" spans="2:16" ht="15.75" customHeight="1" x14ac:dyDescent="0.2">
      <c r="F703" s="6">
        <v>125</v>
      </c>
      <c r="G703" s="6">
        <v>231.97715917201998</v>
      </c>
      <c r="H703" s="6">
        <f t="shared" si="145"/>
        <v>1.8558172733761598</v>
      </c>
    </row>
    <row r="704" spans="2:16" ht="15.75" customHeight="1" x14ac:dyDescent="0.2">
      <c r="F704" s="6">
        <v>335</v>
      </c>
      <c r="G704" s="6">
        <v>618.10154525386315</v>
      </c>
      <c r="H704" s="6">
        <f t="shared" si="145"/>
        <v>1.8450792395637705</v>
      </c>
    </row>
    <row r="705" spans="2:16" ht="15.75" customHeight="1" x14ac:dyDescent="0.2">
      <c r="F705" s="6">
        <v>471</v>
      </c>
      <c r="G705" s="6">
        <v>857.14285714285711</v>
      </c>
      <c r="H705" s="6">
        <f t="shared" si="145"/>
        <v>1.8198362147406733</v>
      </c>
    </row>
    <row r="706" spans="2:16" ht="15.75" customHeight="1" x14ac:dyDescent="0.2">
      <c r="F706" s="6">
        <v>117</v>
      </c>
      <c r="G706" s="6">
        <v>207.00230002555585</v>
      </c>
      <c r="H706" s="6">
        <f t="shared" si="145"/>
        <v>1.7692504275688534</v>
      </c>
    </row>
    <row r="707" spans="2:16" ht="15.75" customHeight="1" x14ac:dyDescent="0.2">
      <c r="F707" s="6">
        <v>527</v>
      </c>
      <c r="G707" s="6">
        <v>918.49935316946971</v>
      </c>
      <c r="H707" s="6">
        <f t="shared" si="145"/>
        <v>1.742883023091973</v>
      </c>
    </row>
    <row r="708" spans="2:16" ht="15.75" customHeight="1" x14ac:dyDescent="0.2">
      <c r="B708" s="6">
        <v>744</v>
      </c>
      <c r="C708" s="6">
        <v>13007.931665649787</v>
      </c>
      <c r="D708" s="6">
        <f>C708/B708</f>
        <v>17.483779120497026</v>
      </c>
      <c r="F708" s="6">
        <v>2064</v>
      </c>
      <c r="G708" s="6">
        <v>3486.9528619528619</v>
      </c>
      <c r="H708" s="6">
        <f t="shared" si="145"/>
        <v>1.6894151462949911</v>
      </c>
      <c r="J708" s="6">
        <v>382</v>
      </c>
      <c r="K708" s="6">
        <v>210081.49959250202</v>
      </c>
      <c r="L708" s="6">
        <f>K708/J708</f>
        <v>549.95156961387966</v>
      </c>
      <c r="N708" s="6">
        <v>382</v>
      </c>
      <c r="O708" s="6">
        <v>210041.07713372889</v>
      </c>
      <c r="P708" s="6">
        <f>O708/N708</f>
        <v>549.84575165897616</v>
      </c>
    </row>
    <row r="709" spans="2:16" ht="15.75" customHeight="1" x14ac:dyDescent="0.2">
      <c r="F709" s="6">
        <v>260</v>
      </c>
      <c r="G709" s="6">
        <v>438.99289864428658</v>
      </c>
      <c r="H709" s="6">
        <f t="shared" si="145"/>
        <v>1.6884342255549485</v>
      </c>
    </row>
    <row r="710" spans="2:16" ht="15.75" customHeight="1" x14ac:dyDescent="0.2">
      <c r="F710" s="6">
        <v>475</v>
      </c>
      <c r="G710" s="6">
        <v>801.03359173126614</v>
      </c>
      <c r="H710" s="6">
        <f t="shared" si="145"/>
        <v>1.6863865089079286</v>
      </c>
    </row>
    <row r="711" spans="2:16" ht="15.75" customHeight="1" x14ac:dyDescent="0.2">
      <c r="F711" s="6">
        <v>194</v>
      </c>
      <c r="G711" s="6">
        <v>323.05433186490455</v>
      </c>
      <c r="H711" s="6">
        <f t="shared" si="145"/>
        <v>1.6652285147675492</v>
      </c>
    </row>
    <row r="712" spans="2:16" ht="15.75" customHeight="1" x14ac:dyDescent="0.2">
      <c r="F712" s="6">
        <v>2412</v>
      </c>
      <c r="G712" s="6">
        <v>4015.1302885962455</v>
      </c>
      <c r="H712" s="6">
        <f t="shared" si="145"/>
        <v>1.6646477150067354</v>
      </c>
    </row>
    <row r="713" spans="2:16" ht="15.75" customHeight="1" x14ac:dyDescent="0.2">
      <c r="B713" s="6">
        <v>337</v>
      </c>
      <c r="C713" s="6">
        <v>56811.673257875358</v>
      </c>
      <c r="D713" s="6">
        <f t="shared" ref="D713:D716" si="203">C713/B713</f>
        <v>168.58063281268653</v>
      </c>
      <c r="F713" s="6">
        <v>120</v>
      </c>
      <c r="G713" s="6">
        <v>193.97993311036791</v>
      </c>
      <c r="H713" s="6">
        <f t="shared" si="145"/>
        <v>1.6164994425863992</v>
      </c>
    </row>
    <row r="714" spans="2:16" ht="15.75" customHeight="1" x14ac:dyDescent="0.2">
      <c r="B714" s="6">
        <v>183</v>
      </c>
      <c r="C714" s="6">
        <v>2157.9615140621695</v>
      </c>
      <c r="D714" s="6">
        <f t="shared" si="203"/>
        <v>11.792139421104752</v>
      </c>
      <c r="F714" s="6">
        <v>138</v>
      </c>
      <c r="G714" s="6">
        <v>221.01217168481745</v>
      </c>
      <c r="H714" s="6">
        <f t="shared" si="145"/>
        <v>1.6015374759769381</v>
      </c>
      <c r="J714" s="6">
        <v>101</v>
      </c>
      <c r="K714" s="6">
        <v>661308.41121495329</v>
      </c>
      <c r="L714" s="6">
        <f t="shared" ref="L714:L715" si="204">K714/J714</f>
        <v>6547.6080318312206</v>
      </c>
      <c r="N714" s="6">
        <v>101</v>
      </c>
      <c r="O714" s="6">
        <v>661113.04347826086</v>
      </c>
      <c r="P714" s="6">
        <f t="shared" ref="P714:P715" si="205">O714/N714</f>
        <v>6545.6736978045628</v>
      </c>
    </row>
    <row r="715" spans="2:16" ht="15.75" customHeight="1" x14ac:dyDescent="0.2">
      <c r="B715" s="6">
        <v>204</v>
      </c>
      <c r="C715" s="6">
        <v>55149.171270718231</v>
      </c>
      <c r="D715" s="6">
        <f t="shared" si="203"/>
        <v>270.33907485646193</v>
      </c>
      <c r="F715" s="6">
        <v>4444</v>
      </c>
      <c r="G715" s="6">
        <v>6964.7696476964775</v>
      </c>
      <c r="H715" s="6">
        <f t="shared" si="145"/>
        <v>1.5672298937210796</v>
      </c>
      <c r="J715" s="6">
        <v>388</v>
      </c>
      <c r="K715" s="6">
        <v>158793.10344827586</v>
      </c>
      <c r="L715" s="6">
        <f t="shared" si="204"/>
        <v>409.2605758976182</v>
      </c>
      <c r="N715" s="6">
        <v>388</v>
      </c>
      <c r="O715" s="6">
        <v>158928.27004219411</v>
      </c>
      <c r="P715" s="6">
        <f t="shared" si="205"/>
        <v>409.60894340771677</v>
      </c>
    </row>
    <row r="716" spans="2:16" ht="15.75" customHeight="1" x14ac:dyDescent="0.2">
      <c r="B716" s="6">
        <v>361</v>
      </c>
      <c r="C716" s="6">
        <v>6200</v>
      </c>
      <c r="D716" s="6">
        <f t="shared" si="203"/>
        <v>17.174515235457065</v>
      </c>
      <c r="F716" s="6">
        <v>1560</v>
      </c>
      <c r="G716" s="6">
        <v>2409.288824383164</v>
      </c>
      <c r="H716" s="6">
        <f t="shared" si="145"/>
        <v>1.5444159130661308</v>
      </c>
    </row>
    <row r="717" spans="2:16" ht="15.75" customHeight="1" x14ac:dyDescent="0.2">
      <c r="F717" s="6">
        <v>2934</v>
      </c>
      <c r="G717" s="6">
        <v>4437.9058441558436</v>
      </c>
      <c r="H717" s="6">
        <f t="shared" si="145"/>
        <v>1.5125786789897218</v>
      </c>
    </row>
    <row r="718" spans="2:16" ht="15.75" customHeight="1" x14ac:dyDescent="0.2">
      <c r="B718" s="6">
        <v>2731</v>
      </c>
      <c r="C718" s="6">
        <v>261431.15942028986</v>
      </c>
      <c r="D718" s="6">
        <f>C718/B718</f>
        <v>95.727264525920859</v>
      </c>
      <c r="F718" s="6">
        <v>157</v>
      </c>
      <c r="G718" s="6">
        <v>237.15415019762847</v>
      </c>
      <c r="H718" s="6">
        <f t="shared" si="145"/>
        <v>1.5105359885199265</v>
      </c>
      <c r="J718" s="6">
        <v>105</v>
      </c>
      <c r="K718" s="6">
        <v>111234.84013230429</v>
      </c>
      <c r="L718" s="6">
        <f>K718/J718</f>
        <v>1059.3794298314695</v>
      </c>
      <c r="N718" s="6">
        <v>105</v>
      </c>
      <c r="O718" s="6">
        <v>111199.61612284069</v>
      </c>
      <c r="P718" s="6">
        <f>O718/N718</f>
        <v>1059.0439630746732</v>
      </c>
    </row>
    <row r="719" spans="2:16" ht="15.75" customHeight="1" x14ac:dyDescent="0.2">
      <c r="F719" s="6">
        <v>120</v>
      </c>
      <c r="G719" s="6">
        <v>180.95238095238096</v>
      </c>
      <c r="H719" s="6">
        <f t="shared" si="145"/>
        <v>1.5079365079365081</v>
      </c>
    </row>
    <row r="720" spans="2:16" ht="15.75" customHeight="1" x14ac:dyDescent="0.2">
      <c r="F720" s="6">
        <v>1741</v>
      </c>
      <c r="G720" s="6">
        <v>2620.4819277108431</v>
      </c>
      <c r="H720" s="6">
        <f t="shared" si="145"/>
        <v>1.50515906244161</v>
      </c>
    </row>
    <row r="721" spans="2:16" ht="15.75" customHeight="1" x14ac:dyDescent="0.2">
      <c r="F721" s="6">
        <v>468</v>
      </c>
      <c r="G721" s="6">
        <v>701.03092783505156</v>
      </c>
      <c r="H721" s="6">
        <f t="shared" si="145"/>
        <v>1.4979293329808794</v>
      </c>
    </row>
    <row r="722" spans="2:16" ht="15.75" customHeight="1" x14ac:dyDescent="0.2">
      <c r="B722" s="6">
        <v>156</v>
      </c>
      <c r="C722" s="6">
        <v>39678.456591639871</v>
      </c>
      <c r="D722" s="6">
        <f t="shared" ref="D722:D723" si="206">C722/B722</f>
        <v>254.34908071564021</v>
      </c>
      <c r="F722" s="6">
        <v>188</v>
      </c>
      <c r="G722" s="6">
        <v>280.00823553633927</v>
      </c>
      <c r="H722" s="6">
        <f t="shared" si="145"/>
        <v>1.4894055081720174</v>
      </c>
    </row>
    <row r="723" spans="2:16" ht="15.75" customHeight="1" x14ac:dyDescent="0.2">
      <c r="B723" s="6">
        <v>1765</v>
      </c>
      <c r="C723" s="6">
        <v>70168.421052631573</v>
      </c>
      <c r="D723" s="6">
        <f t="shared" si="206"/>
        <v>39.755479349932905</v>
      </c>
      <c r="F723" s="6">
        <v>212</v>
      </c>
      <c r="G723" s="6">
        <v>303.97236614853199</v>
      </c>
      <c r="H723" s="6">
        <f t="shared" si="145"/>
        <v>1.4338319157949622</v>
      </c>
      <c r="J723" s="6">
        <v>179</v>
      </c>
      <c r="K723" s="6">
        <v>182921.62351294613</v>
      </c>
      <c r="L723" s="6">
        <f>K723/J723</f>
        <v>1021.9085112455091</v>
      </c>
      <c r="N723" s="6">
        <v>179</v>
      </c>
      <c r="O723" s="6">
        <v>182914.79820627804</v>
      </c>
      <c r="P723" s="6">
        <f>O723/N723</f>
        <v>1021.8703810406594</v>
      </c>
    </row>
    <row r="724" spans="2:16" ht="15.75" customHeight="1" x14ac:dyDescent="0.2">
      <c r="F724" s="6">
        <v>108</v>
      </c>
      <c r="G724" s="6">
        <v>153.84615384615384</v>
      </c>
      <c r="H724" s="6">
        <f t="shared" si="145"/>
        <v>1.4245014245014245</v>
      </c>
    </row>
    <row r="725" spans="2:16" ht="15.75" customHeight="1" x14ac:dyDescent="0.2">
      <c r="F725" s="6">
        <v>131</v>
      </c>
      <c r="G725" s="6">
        <v>186.02312719959778</v>
      </c>
      <c r="H725" s="6">
        <f t="shared" si="145"/>
        <v>1.4200238717526548</v>
      </c>
    </row>
    <row r="726" spans="2:16" ht="15.75" customHeight="1" x14ac:dyDescent="0.2">
      <c r="B726" s="6">
        <v>775</v>
      </c>
      <c r="C726" s="6">
        <v>0</v>
      </c>
      <c r="D726" s="6">
        <f>C726/B726</f>
        <v>0</v>
      </c>
      <c r="F726" s="6">
        <v>260</v>
      </c>
      <c r="G726" s="6">
        <v>366.93704132869829</v>
      </c>
      <c r="H726" s="6">
        <f t="shared" si="145"/>
        <v>1.4112963128026856</v>
      </c>
      <c r="J726" s="6">
        <v>723</v>
      </c>
      <c r="K726" s="6">
        <v>352412.06030150753</v>
      </c>
      <c r="L726" s="6">
        <f>K726/J726</f>
        <v>487.43023554841983</v>
      </c>
      <c r="N726" s="6">
        <v>723</v>
      </c>
      <c r="O726" s="6">
        <v>352472.91440953413</v>
      </c>
      <c r="P726" s="6">
        <f>O726/N726</f>
        <v>487.51440443918966</v>
      </c>
    </row>
    <row r="727" spans="2:16" ht="15.75" customHeight="1" x14ac:dyDescent="0.2">
      <c r="F727" s="6">
        <v>385</v>
      </c>
      <c r="G727" s="6">
        <v>541.96642685851316</v>
      </c>
      <c r="H727" s="6">
        <f t="shared" si="145"/>
        <v>1.407705004827307</v>
      </c>
    </row>
    <row r="728" spans="2:16" ht="15.75" customHeight="1" x14ac:dyDescent="0.2">
      <c r="B728" s="6">
        <v>116</v>
      </c>
      <c r="C728" s="6">
        <v>11504.015575565831</v>
      </c>
      <c r="D728" s="6">
        <f>C728/B728</f>
        <v>99.172548065222685</v>
      </c>
      <c r="F728" s="6">
        <v>176</v>
      </c>
      <c r="G728" s="6">
        <v>247.01411509229098</v>
      </c>
      <c r="H728" s="6">
        <f t="shared" si="145"/>
        <v>1.4034892902971079</v>
      </c>
    </row>
    <row r="729" spans="2:16" ht="15.75" customHeight="1" x14ac:dyDescent="0.2">
      <c r="F729" s="6">
        <v>165</v>
      </c>
      <c r="G729" s="6">
        <v>227.94846382556986</v>
      </c>
      <c r="H729" s="6">
        <f t="shared" si="145"/>
        <v>1.38150584136709</v>
      </c>
    </row>
    <row r="730" spans="2:16" ht="15.75" customHeight="1" x14ac:dyDescent="0.2">
      <c r="B730" s="6">
        <v>520</v>
      </c>
      <c r="C730" s="6">
        <v>38025.442477876109</v>
      </c>
      <c r="D730" s="6">
        <f>C730/B730</f>
        <v>73.125850918992512</v>
      </c>
      <c r="F730" s="6">
        <v>1178</v>
      </c>
      <c r="G730" s="6">
        <v>1616.7192429022082</v>
      </c>
      <c r="H730" s="6">
        <f t="shared" si="145"/>
        <v>1.3724272011054399</v>
      </c>
    </row>
    <row r="731" spans="2:16" ht="15.75" customHeight="1" x14ac:dyDescent="0.2">
      <c r="F731" s="6">
        <v>215</v>
      </c>
      <c r="G731" s="6">
        <v>294.96402877697841</v>
      </c>
      <c r="H731" s="6">
        <f t="shared" si="145"/>
        <v>1.3719257152417601</v>
      </c>
    </row>
    <row r="732" spans="2:16" ht="15.75" customHeight="1" x14ac:dyDescent="0.2">
      <c r="F732" s="6">
        <v>901</v>
      </c>
      <c r="G732" s="6">
        <v>1214.9532710280375</v>
      </c>
      <c r="H732" s="6">
        <f t="shared" si="145"/>
        <v>1.3484498013629718</v>
      </c>
    </row>
    <row r="733" spans="2:16" ht="15.75" customHeight="1" x14ac:dyDescent="0.2">
      <c r="F733" s="6">
        <v>720</v>
      </c>
      <c r="G733" s="6">
        <v>967.74193548387098</v>
      </c>
      <c r="H733" s="6">
        <f t="shared" si="145"/>
        <v>1.3440860215053763</v>
      </c>
    </row>
    <row r="734" spans="2:16" ht="15.75" customHeight="1" x14ac:dyDescent="0.2">
      <c r="B734" s="6">
        <v>503</v>
      </c>
      <c r="C734" s="6">
        <v>30849.056603773584</v>
      </c>
      <c r="D734" s="6">
        <f t="shared" ref="D734:D738" si="207">C734/B734</f>
        <v>61.330132413068753</v>
      </c>
      <c r="F734" s="6">
        <v>225</v>
      </c>
      <c r="G734" s="6">
        <v>292.6829268292683</v>
      </c>
      <c r="H734" s="6">
        <f t="shared" si="145"/>
        <v>1.3008130081300813</v>
      </c>
    </row>
    <row r="735" spans="2:16" ht="15.75" customHeight="1" x14ac:dyDescent="0.2">
      <c r="B735" s="6">
        <v>159</v>
      </c>
      <c r="C735" s="6">
        <v>40953.678474114437</v>
      </c>
      <c r="D735" s="6">
        <f t="shared" si="207"/>
        <v>257.57030486864426</v>
      </c>
      <c r="F735" s="6">
        <v>9866</v>
      </c>
      <c r="G735" s="6">
        <v>12818.181818181818</v>
      </c>
      <c r="H735" s="6">
        <f t="shared" si="145"/>
        <v>1.2992278348045629</v>
      </c>
    </row>
    <row r="736" spans="2:16" ht="15.75" customHeight="1" x14ac:dyDescent="0.2">
      <c r="B736" s="6">
        <v>859</v>
      </c>
      <c r="C736" s="6">
        <v>23634.126333059885</v>
      </c>
      <c r="D736" s="6">
        <f t="shared" si="207"/>
        <v>27.513534729988226</v>
      </c>
      <c r="F736" s="6">
        <v>408</v>
      </c>
      <c r="G736" s="6">
        <v>522.90076335877859</v>
      </c>
      <c r="H736" s="6">
        <f t="shared" si="145"/>
        <v>1.281619518036222</v>
      </c>
    </row>
    <row r="737" spans="2:16" ht="15.75" customHeight="1" x14ac:dyDescent="0.2">
      <c r="B737" s="6">
        <v>8244</v>
      </c>
      <c r="C737" s="6">
        <v>17725.803708113624</v>
      </c>
      <c r="D737" s="6">
        <f t="shared" si="207"/>
        <v>2.1501460102030112</v>
      </c>
      <c r="F737" s="6">
        <v>5021</v>
      </c>
      <c r="G737" s="6">
        <v>6205.1915945611872</v>
      </c>
      <c r="H737" s="6">
        <f t="shared" si="145"/>
        <v>1.2358477583272629</v>
      </c>
    </row>
    <row r="738" spans="2:16" ht="15.75" customHeight="1" x14ac:dyDescent="0.2">
      <c r="B738" s="6">
        <v>477</v>
      </c>
      <c r="C738" s="6">
        <v>5534.3511450381675</v>
      </c>
      <c r="D738" s="6">
        <f t="shared" si="207"/>
        <v>11.602413301966807</v>
      </c>
      <c r="F738" s="6">
        <v>166</v>
      </c>
      <c r="G738" s="6">
        <v>199.20318725099602</v>
      </c>
      <c r="H738" s="6">
        <f t="shared" si="145"/>
        <v>1.200019200307205</v>
      </c>
      <c r="J738" s="6">
        <v>151</v>
      </c>
      <c r="K738" s="6">
        <v>1275480.4804804805</v>
      </c>
      <c r="L738" s="6">
        <f>K738/J738</f>
        <v>8446.8905992084801</v>
      </c>
      <c r="N738" s="6">
        <v>151</v>
      </c>
      <c r="O738" s="6">
        <v>1275688.3671291354</v>
      </c>
      <c r="P738" s="6">
        <f>O738/N738</f>
        <v>8448.2673319810292</v>
      </c>
    </row>
    <row r="739" spans="2:16" ht="15.75" customHeight="1" x14ac:dyDescent="0.2">
      <c r="F739" s="6">
        <v>312</v>
      </c>
      <c r="G739" s="6">
        <v>373.900293255132</v>
      </c>
      <c r="H739" s="6">
        <f t="shared" si="145"/>
        <v>1.1983983758177308</v>
      </c>
    </row>
    <row r="740" spans="2:16" ht="15.75" customHeight="1" x14ac:dyDescent="0.2">
      <c r="B740" s="6">
        <v>130</v>
      </c>
      <c r="C740" s="6">
        <v>2008.0432672306199</v>
      </c>
      <c r="D740" s="6">
        <f>C740/B740</f>
        <v>15.446486671004768</v>
      </c>
      <c r="F740" s="6">
        <v>380</v>
      </c>
      <c r="G740" s="6">
        <v>441.00467289719626</v>
      </c>
      <c r="H740" s="6">
        <f t="shared" si="145"/>
        <v>1.1605386128873585</v>
      </c>
      <c r="J740" s="6">
        <v>124</v>
      </c>
      <c r="K740" s="6">
        <v>618888.88888888899</v>
      </c>
      <c r="L740" s="6">
        <f>K740/J740</f>
        <v>4991.0394265232981</v>
      </c>
      <c r="N740" s="6">
        <v>124</v>
      </c>
      <c r="O740" s="6">
        <v>620736.84210526315</v>
      </c>
      <c r="P740" s="6">
        <f>O740/N740</f>
        <v>5005.9422750424446</v>
      </c>
    </row>
    <row r="741" spans="2:16" ht="15.75" customHeight="1" x14ac:dyDescent="0.2">
      <c r="F741" s="6">
        <v>266</v>
      </c>
      <c r="G741" s="6">
        <v>307.10172744721689</v>
      </c>
      <c r="H741" s="6">
        <f t="shared" si="145"/>
        <v>1.1545177723579583</v>
      </c>
    </row>
    <row r="742" spans="2:16" ht="15.75" customHeight="1" x14ac:dyDescent="0.2">
      <c r="B742" s="6">
        <v>392</v>
      </c>
      <c r="C742" s="6">
        <v>1701.7383348581886</v>
      </c>
      <c r="D742" s="6">
        <f t="shared" ref="D742:D747" si="208">C742/B742</f>
        <v>4.3411692215770117</v>
      </c>
      <c r="F742" s="6">
        <v>230</v>
      </c>
      <c r="G742" s="6">
        <v>261.95426195426194</v>
      </c>
      <c r="H742" s="6">
        <f t="shared" si="145"/>
        <v>1.1389315737141823</v>
      </c>
      <c r="J742" s="6">
        <v>544</v>
      </c>
      <c r="K742" s="6">
        <v>3388530.3514376995</v>
      </c>
      <c r="L742" s="6">
        <f>K742/J742</f>
        <v>6228.9160872016537</v>
      </c>
      <c r="N742" s="6">
        <v>544</v>
      </c>
      <c r="O742" s="6">
        <v>3389240</v>
      </c>
      <c r="P742" s="6">
        <f>O742/N742</f>
        <v>6230.2205882352937</v>
      </c>
    </row>
    <row r="743" spans="2:16" ht="15.75" customHeight="1" x14ac:dyDescent="0.2">
      <c r="B743" s="6">
        <v>880</v>
      </c>
      <c r="C743" s="6">
        <v>13379.983036471585</v>
      </c>
      <c r="D743" s="6">
        <f t="shared" si="208"/>
        <v>15.204526177808619</v>
      </c>
      <c r="F743" s="6">
        <v>2770</v>
      </c>
      <c r="G743" s="6">
        <v>3069.7674418604652</v>
      </c>
      <c r="H743" s="6">
        <f t="shared" si="145"/>
        <v>1.1082192930904207</v>
      </c>
    </row>
    <row r="744" spans="2:16" ht="15.75" customHeight="1" x14ac:dyDescent="0.2">
      <c r="B744" s="6">
        <v>543</v>
      </c>
      <c r="C744" s="6">
        <v>97929.292929292918</v>
      </c>
      <c r="D744" s="6">
        <f t="shared" si="208"/>
        <v>180.34860576297038</v>
      </c>
      <c r="F744" s="6">
        <v>159</v>
      </c>
      <c r="G744" s="6">
        <v>175</v>
      </c>
      <c r="H744" s="6">
        <f t="shared" si="145"/>
        <v>1.10062893081761</v>
      </c>
      <c r="J744" s="6">
        <v>132</v>
      </c>
      <c r="K744" s="6">
        <v>87200</v>
      </c>
      <c r="L744" s="6">
        <f t="shared" ref="L744:L745" si="209">K744/J744</f>
        <v>660.60606060606062</v>
      </c>
      <c r="N744" s="6">
        <v>132</v>
      </c>
      <c r="O744" s="6">
        <v>87200</v>
      </c>
      <c r="P744" s="6">
        <f t="shared" ref="P744:P745" si="210">O744/N744</f>
        <v>660.60606060606062</v>
      </c>
    </row>
    <row r="745" spans="2:16" ht="15.75" customHeight="1" x14ac:dyDescent="0.2">
      <c r="B745" s="6">
        <v>507</v>
      </c>
      <c r="C745" s="6">
        <v>316.00407747196738</v>
      </c>
      <c r="D745" s="6">
        <f t="shared" si="208"/>
        <v>0.62328220408672064</v>
      </c>
      <c r="F745" s="6">
        <v>1077</v>
      </c>
      <c r="G745" s="6">
        <v>1176.4705882352941</v>
      </c>
      <c r="H745" s="6">
        <f t="shared" si="145"/>
        <v>1.0923589491506909</v>
      </c>
      <c r="J745" s="6">
        <v>464</v>
      </c>
      <c r="K745" s="6">
        <v>2440951.2195121953</v>
      </c>
      <c r="L745" s="6">
        <f t="shared" si="209"/>
        <v>5260.6707317073178</v>
      </c>
      <c r="N745" s="6">
        <v>464</v>
      </c>
      <c r="O745" s="6">
        <v>2440951.2195121953</v>
      </c>
      <c r="P745" s="6">
        <f t="shared" si="210"/>
        <v>5260.6707317073178</v>
      </c>
    </row>
    <row r="746" spans="2:16" ht="15.75" customHeight="1" x14ac:dyDescent="0.2">
      <c r="B746" s="6">
        <v>283</v>
      </c>
      <c r="C746" s="6">
        <v>16326.869806094184</v>
      </c>
      <c r="D746" s="6">
        <f t="shared" si="208"/>
        <v>57.692119456163198</v>
      </c>
      <c r="F746" s="6">
        <v>5995</v>
      </c>
      <c r="G746" s="6">
        <v>6526.8456375838932</v>
      </c>
      <c r="H746" s="6">
        <f t="shared" si="145"/>
        <v>1.0887148686545276</v>
      </c>
    </row>
    <row r="747" spans="2:16" ht="15.75" customHeight="1" x14ac:dyDescent="0.2">
      <c r="B747" s="6">
        <v>1497</v>
      </c>
      <c r="C747" s="6">
        <v>223333.33333333334</v>
      </c>
      <c r="D747" s="6">
        <f t="shared" si="208"/>
        <v>149.18726341572034</v>
      </c>
      <c r="F747" s="6">
        <v>225</v>
      </c>
      <c r="G747" s="6">
        <v>233.00177135849572</v>
      </c>
      <c r="H747" s="6">
        <f t="shared" si="145"/>
        <v>1.035563428259981</v>
      </c>
    </row>
    <row r="748" spans="2:16" ht="15.75" customHeight="1" x14ac:dyDescent="0.2">
      <c r="F748" s="6">
        <v>151</v>
      </c>
      <c r="G748" s="6">
        <v>155.9934318555008</v>
      </c>
      <c r="H748" s="6">
        <f t="shared" si="145"/>
        <v>1.0330690851357669</v>
      </c>
    </row>
    <row r="749" spans="2:16" ht="15.75" customHeight="1" x14ac:dyDescent="0.2">
      <c r="F749" s="6">
        <v>199</v>
      </c>
      <c r="G749" s="6">
        <v>201.98562136254705</v>
      </c>
      <c r="H749" s="6">
        <f t="shared" si="145"/>
        <v>1.0150031224248595</v>
      </c>
    </row>
    <row r="750" spans="2:16" ht="15.75" customHeight="1" x14ac:dyDescent="0.2">
      <c r="B750" s="6">
        <v>229</v>
      </c>
      <c r="C750" s="6">
        <v>47577.255871446228</v>
      </c>
      <c r="D750" s="6">
        <f>C750/B750</f>
        <v>207.76094267007088</v>
      </c>
      <c r="F750" s="6">
        <v>321</v>
      </c>
      <c r="G750" s="6">
        <v>319.97305490063997</v>
      </c>
      <c r="H750" s="6">
        <f t="shared" si="145"/>
        <v>0.99680079408299049</v>
      </c>
    </row>
    <row r="751" spans="2:16" ht="15.75" customHeight="1" x14ac:dyDescent="0.2">
      <c r="F751" s="6">
        <v>1646</v>
      </c>
      <c r="G751" s="6">
        <v>1632.6530612244899</v>
      </c>
      <c r="H751" s="6">
        <f t="shared" si="145"/>
        <v>0.99189128871475696</v>
      </c>
    </row>
    <row r="752" spans="2:16" ht="15.75" customHeight="1" x14ac:dyDescent="0.2">
      <c r="B752" s="6">
        <v>154</v>
      </c>
      <c r="C752" s="6">
        <v>16549.593495934958</v>
      </c>
      <c r="D752" s="6">
        <f>C752/B752</f>
        <v>107.46489283074648</v>
      </c>
      <c r="F752" s="6">
        <v>5159</v>
      </c>
      <c r="G752" s="6">
        <v>5101.0886469673405</v>
      </c>
      <c r="H752" s="6">
        <f t="shared" si="145"/>
        <v>0.98877469412043817</v>
      </c>
      <c r="J752" s="6">
        <v>293</v>
      </c>
      <c r="K752" s="6">
        <v>406993.46405228757</v>
      </c>
      <c r="L752" s="6">
        <f>K752/J752</f>
        <v>1389.0561913047356</v>
      </c>
      <c r="N752" s="6">
        <v>293</v>
      </c>
      <c r="O752" s="6">
        <v>406140.35087719298</v>
      </c>
      <c r="P752" s="6">
        <f>O752/N752</f>
        <v>1386.1445422429795</v>
      </c>
    </row>
    <row r="753" spans="2:16" ht="15.75" customHeight="1" x14ac:dyDescent="0.2">
      <c r="F753" s="6">
        <v>359</v>
      </c>
      <c r="G753" s="6">
        <v>354.94386091995653</v>
      </c>
      <c r="H753" s="6">
        <f t="shared" si="145"/>
        <v>0.98870156245113239</v>
      </c>
    </row>
    <row r="754" spans="2:16" ht="15.75" customHeight="1" x14ac:dyDescent="0.2">
      <c r="B754" s="6">
        <v>649</v>
      </c>
      <c r="C754" s="6">
        <v>62475.982532751092</v>
      </c>
      <c r="D754" s="6">
        <f t="shared" ref="D754:D755" si="211">C754/B754</f>
        <v>96.264996198383812</v>
      </c>
      <c r="F754" s="6">
        <v>1135</v>
      </c>
      <c r="G754" s="6">
        <v>1111.1111111111111</v>
      </c>
      <c r="H754" s="6">
        <f t="shared" si="145"/>
        <v>0.97895252080274109</v>
      </c>
    </row>
    <row r="755" spans="2:16" ht="15.75" customHeight="1" x14ac:dyDescent="0.2">
      <c r="B755" s="6">
        <v>327</v>
      </c>
      <c r="C755" s="6">
        <v>1982.0143884892084</v>
      </c>
      <c r="D755" s="6">
        <f t="shared" si="211"/>
        <v>6.0612060810067536</v>
      </c>
      <c r="F755" s="6">
        <v>336</v>
      </c>
      <c r="G755" s="6">
        <v>326.89450222882618</v>
      </c>
      <c r="H755" s="6">
        <f t="shared" si="145"/>
        <v>0.97290030425245888</v>
      </c>
    </row>
    <row r="756" spans="2:16" ht="15.75" customHeight="1" x14ac:dyDescent="0.2">
      <c r="F756" s="6">
        <v>149</v>
      </c>
      <c r="G756" s="6">
        <v>144.23076923076923</v>
      </c>
      <c r="H756" s="6">
        <f t="shared" si="145"/>
        <v>0.96799173980382036</v>
      </c>
    </row>
    <row r="757" spans="2:16" ht="15.75" customHeight="1" x14ac:dyDescent="0.2">
      <c r="F757" s="6">
        <v>1549</v>
      </c>
      <c r="G757" s="6">
        <v>1451.9056261343014</v>
      </c>
      <c r="H757" s="6">
        <f t="shared" si="145"/>
        <v>0.93731802849212487</v>
      </c>
    </row>
    <row r="758" spans="2:16" ht="15.75" customHeight="1" x14ac:dyDescent="0.2">
      <c r="B758" s="6">
        <v>260</v>
      </c>
      <c r="C758" s="6">
        <v>441794.87179487181</v>
      </c>
      <c r="D758" s="6">
        <f>C758/B758</f>
        <v>1699.2110453648916</v>
      </c>
      <c r="F758" s="6">
        <v>243</v>
      </c>
      <c r="G758" s="6">
        <v>223.15202231520223</v>
      </c>
      <c r="H758" s="6">
        <f t="shared" si="145"/>
        <v>0.91832107948642894</v>
      </c>
    </row>
    <row r="759" spans="2:16" ht="15.75" customHeight="1" x14ac:dyDescent="0.2">
      <c r="F759" s="6">
        <v>194</v>
      </c>
      <c r="G759" s="6">
        <v>177.93594306049823</v>
      </c>
      <c r="H759" s="6">
        <f t="shared" si="145"/>
        <v>0.91719558278607338</v>
      </c>
    </row>
    <row r="760" spans="2:16" ht="15.75" customHeight="1" x14ac:dyDescent="0.2">
      <c r="F760" s="6">
        <v>3439</v>
      </c>
      <c r="G760" s="6">
        <v>3145.8531935176361</v>
      </c>
      <c r="H760" s="6">
        <f t="shared" si="145"/>
        <v>0.91475812547764934</v>
      </c>
    </row>
    <row r="761" spans="2:16" ht="15.75" customHeight="1" x14ac:dyDescent="0.2">
      <c r="F761" s="6">
        <v>245</v>
      </c>
      <c r="G761" s="6">
        <v>224.02159244264507</v>
      </c>
      <c r="H761" s="6">
        <f t="shared" si="145"/>
        <v>0.91437384670467381</v>
      </c>
    </row>
    <row r="762" spans="2:16" ht="15.75" customHeight="1" x14ac:dyDescent="0.2">
      <c r="B762" s="6">
        <v>201</v>
      </c>
      <c r="C762" s="6">
        <v>3792.1835400826994</v>
      </c>
      <c r="D762" s="6">
        <f t="shared" ref="D762:D764" si="212">C762/B762</f>
        <v>18.866584776530843</v>
      </c>
      <c r="F762" s="6">
        <v>292</v>
      </c>
      <c r="G762" s="6">
        <v>266.03192383085974</v>
      </c>
      <c r="H762" s="6">
        <f t="shared" si="145"/>
        <v>0.91106823229746481</v>
      </c>
    </row>
    <row r="763" spans="2:16" ht="15.75" customHeight="1" x14ac:dyDescent="0.2">
      <c r="B763" s="6">
        <v>957</v>
      </c>
      <c r="C763" s="6">
        <v>172228.94881673087</v>
      </c>
      <c r="D763" s="6">
        <f t="shared" si="212"/>
        <v>179.96755362249831</v>
      </c>
      <c r="F763" s="6">
        <v>5752</v>
      </c>
      <c r="G763" s="6">
        <v>5222.9299363057326</v>
      </c>
      <c r="H763" s="6">
        <f t="shared" si="145"/>
        <v>0.90801980811991179</v>
      </c>
    </row>
    <row r="764" spans="2:16" ht="15.75" customHeight="1" x14ac:dyDescent="0.2">
      <c r="B764" s="6">
        <v>189</v>
      </c>
      <c r="C764" s="6">
        <v>14088.326446280993</v>
      </c>
      <c r="D764" s="6">
        <f t="shared" si="212"/>
        <v>74.541409768682499</v>
      </c>
      <c r="F764" s="6">
        <v>634</v>
      </c>
      <c r="G764" s="6">
        <v>567.97583081570997</v>
      </c>
      <c r="H764" s="6">
        <f t="shared" si="145"/>
        <v>0.89586093188597782</v>
      </c>
      <c r="J764" s="6">
        <v>248</v>
      </c>
      <c r="K764" s="6">
        <v>188149.86737400532</v>
      </c>
      <c r="L764" s="6">
        <f>K764/J764</f>
        <v>758.66882005647301</v>
      </c>
      <c r="N764" s="6">
        <v>248</v>
      </c>
      <c r="O764" s="6">
        <v>188097.82608695651</v>
      </c>
      <c r="P764" s="6">
        <f>O764/N764</f>
        <v>758.4589761570827</v>
      </c>
    </row>
    <row r="765" spans="2:16" ht="15.75" customHeight="1" x14ac:dyDescent="0.2">
      <c r="F765" s="6">
        <v>248</v>
      </c>
      <c r="G765" s="6">
        <v>221.8430034129693</v>
      </c>
      <c r="H765" s="6">
        <f t="shared" si="145"/>
        <v>0.89452823956842453</v>
      </c>
    </row>
    <row r="766" spans="2:16" ht="15.75" customHeight="1" x14ac:dyDescent="0.2">
      <c r="F766" s="6">
        <v>232</v>
      </c>
      <c r="G766" s="6">
        <v>203.99305555555557</v>
      </c>
      <c r="H766" s="6">
        <f t="shared" si="145"/>
        <v>0.8792804118773947</v>
      </c>
    </row>
    <row r="767" spans="2:16" ht="15.75" customHeight="1" x14ac:dyDescent="0.2">
      <c r="B767" s="6">
        <v>471</v>
      </c>
      <c r="C767" s="6">
        <v>33168.996188055906</v>
      </c>
      <c r="D767" s="6">
        <f t="shared" ref="D767:D769" si="213">C767/B767</f>
        <v>70.42249721455606</v>
      </c>
      <c r="F767" s="6">
        <v>118</v>
      </c>
      <c r="G767" s="6">
        <v>103.0169242089772</v>
      </c>
      <c r="H767" s="6">
        <f t="shared" ref="H767:H943" si="214">G767/F767</f>
        <v>0.87302478143201023</v>
      </c>
      <c r="J767" s="6">
        <v>157</v>
      </c>
      <c r="K767" s="6">
        <v>623485.31767218362</v>
      </c>
      <c r="L767" s="6">
        <f>K767/J767</f>
        <v>3971.2440616062649</v>
      </c>
      <c r="N767" s="6">
        <v>157</v>
      </c>
      <c r="O767" s="6">
        <v>623485.31767218362</v>
      </c>
      <c r="P767" s="6">
        <f>O767/N767</f>
        <v>3971.2440616062649</v>
      </c>
    </row>
    <row r="768" spans="2:16" ht="15.75" customHeight="1" x14ac:dyDescent="0.2">
      <c r="B768" s="6">
        <v>722</v>
      </c>
      <c r="C768" s="6">
        <v>26508.875739644973</v>
      </c>
      <c r="D768" s="6">
        <f t="shared" si="213"/>
        <v>36.715894376239575</v>
      </c>
      <c r="F768" s="6">
        <v>551</v>
      </c>
      <c r="G768" s="6">
        <v>470.00895255147719</v>
      </c>
      <c r="H768" s="6">
        <f t="shared" si="214"/>
        <v>0.85301080317872446</v>
      </c>
    </row>
    <row r="769" spans="2:16" ht="15.75" customHeight="1" x14ac:dyDescent="0.2">
      <c r="B769" s="6">
        <v>370</v>
      </c>
      <c r="C769" s="6">
        <v>33905.51917680075</v>
      </c>
      <c r="D769" s="6">
        <f t="shared" si="213"/>
        <v>91.636538315677697</v>
      </c>
      <c r="F769" s="6">
        <v>1607</v>
      </c>
      <c r="G769" s="6">
        <v>1367.5213675213674</v>
      </c>
      <c r="H769" s="6">
        <f t="shared" si="214"/>
        <v>0.85097782670900279</v>
      </c>
    </row>
    <row r="770" spans="2:16" ht="15.75" customHeight="1" x14ac:dyDescent="0.2">
      <c r="F770" s="6">
        <v>588</v>
      </c>
      <c r="G770" s="6">
        <v>486.01299802204011</v>
      </c>
      <c r="H770" s="6">
        <f t="shared" si="214"/>
        <v>0.82655271772455796</v>
      </c>
    </row>
    <row r="771" spans="2:16" ht="15.75" customHeight="1" x14ac:dyDescent="0.2">
      <c r="B771" s="6">
        <v>1267</v>
      </c>
      <c r="C771" s="6">
        <v>60063.216120110628</v>
      </c>
      <c r="D771" s="6">
        <f t="shared" ref="D771:D773" si="215">C771/B771</f>
        <v>47.405853291326466</v>
      </c>
      <c r="F771" s="6">
        <v>448</v>
      </c>
      <c r="G771" s="6">
        <v>366.01450868322706</v>
      </c>
      <c r="H771" s="6">
        <f t="shared" si="214"/>
        <v>0.81699667116791752</v>
      </c>
      <c r="J771" s="6">
        <v>232</v>
      </c>
      <c r="K771" s="6">
        <v>130032.28410008071</v>
      </c>
      <c r="L771" s="6">
        <f t="shared" ref="L771:L773" si="216">K771/J771</f>
        <v>560.48398319000307</v>
      </c>
      <c r="N771" s="6">
        <v>232</v>
      </c>
      <c r="O771" s="6">
        <v>130019.30501930501</v>
      </c>
      <c r="P771" s="6">
        <f t="shared" ref="P771:P773" si="217">O771/N771</f>
        <v>560.42803887631476</v>
      </c>
    </row>
    <row r="772" spans="2:16" ht="15.75" customHeight="1" x14ac:dyDescent="0.2">
      <c r="B772" s="6">
        <v>118</v>
      </c>
      <c r="C772" s="6">
        <v>1345.9685191133956</v>
      </c>
      <c r="D772" s="6">
        <f t="shared" si="215"/>
        <v>11.406512873842335</v>
      </c>
      <c r="F772" s="6">
        <v>731</v>
      </c>
      <c r="G772" s="6">
        <v>582.92852185981951</v>
      </c>
      <c r="H772" s="6">
        <f t="shared" si="214"/>
        <v>0.79743983838552601</v>
      </c>
      <c r="J772" s="6">
        <v>165</v>
      </c>
      <c r="K772" s="6">
        <v>85009.708737864086</v>
      </c>
      <c r="L772" s="6">
        <f t="shared" si="216"/>
        <v>515.2103559870551</v>
      </c>
      <c r="N772" s="6">
        <v>165</v>
      </c>
      <c r="O772" s="6">
        <v>85018.115942028991</v>
      </c>
      <c r="P772" s="6">
        <f t="shared" si="217"/>
        <v>515.2613087395697</v>
      </c>
    </row>
    <row r="773" spans="2:16" ht="15.75" customHeight="1" x14ac:dyDescent="0.2">
      <c r="B773" s="6">
        <v>159</v>
      </c>
      <c r="C773" s="6">
        <v>20</v>
      </c>
      <c r="D773" s="6">
        <f t="shared" si="215"/>
        <v>0.12578616352201258</v>
      </c>
      <c r="F773" s="6">
        <v>763</v>
      </c>
      <c r="G773" s="6">
        <v>601.01629577711583</v>
      </c>
      <c r="H773" s="6">
        <f t="shared" si="214"/>
        <v>0.78770156720460793</v>
      </c>
      <c r="J773" s="6">
        <v>340</v>
      </c>
      <c r="K773" s="6">
        <v>89679.300291545194</v>
      </c>
      <c r="L773" s="6">
        <f t="shared" si="216"/>
        <v>263.76264791630939</v>
      </c>
      <c r="N773" s="6">
        <v>340</v>
      </c>
      <c r="O773" s="6">
        <v>89797.486033519555</v>
      </c>
      <c r="P773" s="6">
        <f t="shared" si="217"/>
        <v>264.11025303976339</v>
      </c>
    </row>
    <row r="774" spans="2:16" ht="15.75" customHeight="1" x14ac:dyDescent="0.2">
      <c r="F774" s="6">
        <v>4182</v>
      </c>
      <c r="G774" s="6">
        <v>3236.1660079051385</v>
      </c>
      <c r="H774" s="6">
        <f t="shared" si="214"/>
        <v>0.77383213962341901</v>
      </c>
    </row>
    <row r="775" spans="2:16" ht="15.75" customHeight="1" x14ac:dyDescent="0.2">
      <c r="B775" s="6">
        <v>120</v>
      </c>
      <c r="C775" s="6">
        <v>1289.9312575818844</v>
      </c>
      <c r="D775" s="6">
        <f t="shared" ref="D775:D776" si="218">C775/B775</f>
        <v>10.749427146515703</v>
      </c>
      <c r="F775" s="6">
        <v>706</v>
      </c>
      <c r="G775" s="6">
        <v>531.91489361702122</v>
      </c>
      <c r="H775" s="6">
        <f t="shared" si="214"/>
        <v>0.75342052920257963</v>
      </c>
    </row>
    <row r="776" spans="2:16" ht="15.75" customHeight="1" x14ac:dyDescent="0.2">
      <c r="B776" s="6">
        <v>898</v>
      </c>
      <c r="C776" s="6">
        <v>22564.102564102563</v>
      </c>
      <c r="D776" s="6">
        <f t="shared" si="218"/>
        <v>25.127062988978356</v>
      </c>
      <c r="F776" s="6">
        <v>124</v>
      </c>
      <c r="G776" s="6">
        <v>91.954022988505756</v>
      </c>
      <c r="H776" s="6">
        <f t="shared" si="214"/>
        <v>0.7415647015202077</v>
      </c>
    </row>
    <row r="777" spans="2:16" ht="15.75" customHeight="1" x14ac:dyDescent="0.2">
      <c r="F777" s="6">
        <v>889</v>
      </c>
      <c r="G777" s="6">
        <v>652.17391304347825</v>
      </c>
      <c r="H777" s="6">
        <f t="shared" si="214"/>
        <v>0.73360395167995307</v>
      </c>
    </row>
    <row r="778" spans="2:16" ht="15.75" customHeight="1" x14ac:dyDescent="0.2">
      <c r="F778" s="6">
        <v>513</v>
      </c>
      <c r="G778" s="6">
        <v>363.02623550945702</v>
      </c>
      <c r="H778" s="6">
        <f t="shared" si="214"/>
        <v>0.70765348052525734</v>
      </c>
    </row>
    <row r="779" spans="2:16" ht="15.75" customHeight="1" x14ac:dyDescent="0.2">
      <c r="B779" s="6">
        <v>278</v>
      </c>
      <c r="C779" s="6">
        <v>2054.794520547945</v>
      </c>
      <c r="D779" s="6">
        <f>C779/B779</f>
        <v>7.3913471962156292</v>
      </c>
      <c r="F779" s="6">
        <v>218</v>
      </c>
      <c r="G779" s="6">
        <v>150</v>
      </c>
      <c r="H779" s="6">
        <f t="shared" si="214"/>
        <v>0.68807339449541283</v>
      </c>
      <c r="J779" s="6">
        <v>259</v>
      </c>
      <c r="K779" s="6">
        <v>172527.47252747251</v>
      </c>
      <c r="L779" s="6">
        <f>K779/J779</f>
        <v>666.12923755780889</v>
      </c>
      <c r="N779" s="6">
        <v>259</v>
      </c>
      <c r="O779" s="6">
        <v>172816.90140845071</v>
      </c>
      <c r="P779" s="6">
        <f>O779/N779</f>
        <v>667.24672358475175</v>
      </c>
    </row>
    <row r="780" spans="2:16" ht="15.75" customHeight="1" x14ac:dyDescent="0.2">
      <c r="F780" s="6">
        <v>887</v>
      </c>
      <c r="G780" s="6">
        <v>603.44827586206895</v>
      </c>
      <c r="H780" s="6">
        <f t="shared" si="214"/>
        <v>0.68032500097189286</v>
      </c>
    </row>
    <row r="781" spans="2:16" ht="15.75" customHeight="1" x14ac:dyDescent="0.2">
      <c r="F781" s="6">
        <v>696</v>
      </c>
      <c r="G781" s="6">
        <v>469.99417362594676</v>
      </c>
      <c r="H781" s="6">
        <f t="shared" si="214"/>
        <v>0.67527898509475104</v>
      </c>
    </row>
    <row r="782" spans="2:16" ht="15.75" customHeight="1" x14ac:dyDescent="0.2">
      <c r="F782" s="6">
        <v>460</v>
      </c>
      <c r="G782" s="6">
        <v>303.9975680194558</v>
      </c>
      <c r="H782" s="6">
        <f t="shared" si="214"/>
        <v>0.66086427830316474</v>
      </c>
    </row>
    <row r="783" spans="2:16" ht="15.75" customHeight="1" x14ac:dyDescent="0.2">
      <c r="B783" s="6">
        <v>623</v>
      </c>
      <c r="C783" s="6">
        <v>110759.49367088606</v>
      </c>
      <c r="D783" s="6">
        <f>C783/B783</f>
        <v>177.78409899018629</v>
      </c>
      <c r="F783" s="6">
        <v>493</v>
      </c>
      <c r="G783" s="6">
        <v>325.00606354596169</v>
      </c>
      <c r="H783" s="6">
        <f t="shared" si="214"/>
        <v>0.65924150820681882</v>
      </c>
    </row>
    <row r="784" spans="2:16" ht="15.75" customHeight="1" x14ac:dyDescent="0.2">
      <c r="F784" s="6">
        <v>224</v>
      </c>
      <c r="G784" s="6">
        <v>147.00432365657812</v>
      </c>
      <c r="H784" s="6">
        <f t="shared" si="214"/>
        <v>0.65626930203829514</v>
      </c>
    </row>
    <row r="785" spans="2:16" ht="15.75" customHeight="1" x14ac:dyDescent="0.2">
      <c r="F785" s="6">
        <v>181</v>
      </c>
      <c r="G785" s="6">
        <v>115.99297012302286</v>
      </c>
      <c r="H785" s="6">
        <f t="shared" si="214"/>
        <v>0.64084513880123128</v>
      </c>
    </row>
    <row r="786" spans="2:16" ht="15.75" customHeight="1" x14ac:dyDescent="0.2">
      <c r="F786" s="6">
        <v>272</v>
      </c>
      <c r="G786" s="6">
        <v>171.14914425427872</v>
      </c>
      <c r="H786" s="6">
        <f t="shared" si="214"/>
        <v>0.62922479505249529</v>
      </c>
    </row>
    <row r="787" spans="2:16" ht="15.75" customHeight="1" x14ac:dyDescent="0.2">
      <c r="B787" s="6">
        <v>311</v>
      </c>
      <c r="C787" s="6">
        <v>5957.6719576719579</v>
      </c>
      <c r="D787" s="6">
        <f>C787/B787</f>
        <v>19.156501471614014</v>
      </c>
      <c r="F787" s="6">
        <v>186</v>
      </c>
      <c r="G787" s="6">
        <v>113.00853842290306</v>
      </c>
      <c r="H787" s="6">
        <f t="shared" si="214"/>
        <v>0.60757278721990893</v>
      </c>
      <c r="J787" s="6">
        <v>343</v>
      </c>
      <c r="K787" s="6">
        <v>271415.09433962265</v>
      </c>
      <c r="L787" s="6">
        <f>K787/J787</f>
        <v>791.29765113592612</v>
      </c>
      <c r="N787" s="6">
        <v>343</v>
      </c>
      <c r="O787" s="6">
        <v>271071.42857142858</v>
      </c>
      <c r="P787" s="6">
        <f>O787/N787</f>
        <v>790.29571012078304</v>
      </c>
    </row>
    <row r="788" spans="2:16" ht="15.75" customHeight="1" x14ac:dyDescent="0.2">
      <c r="F788" s="6">
        <v>7133</v>
      </c>
      <c r="G788" s="6">
        <v>4251.31926121372</v>
      </c>
      <c r="H788" s="6">
        <f t="shared" si="214"/>
        <v>0.59600718648727324</v>
      </c>
    </row>
    <row r="789" spans="2:16" ht="15.75" customHeight="1" x14ac:dyDescent="0.2">
      <c r="F789" s="6">
        <v>235</v>
      </c>
      <c r="G789" s="6">
        <v>140</v>
      </c>
      <c r="H789" s="6">
        <f t="shared" si="214"/>
        <v>0.5957446808510638</v>
      </c>
    </row>
    <row r="790" spans="2:16" ht="15.75" customHeight="1" x14ac:dyDescent="0.2">
      <c r="F790" s="6">
        <v>330</v>
      </c>
      <c r="G790" s="6">
        <v>194.00855920114125</v>
      </c>
      <c r="H790" s="6">
        <f t="shared" si="214"/>
        <v>0.58790472485194323</v>
      </c>
    </row>
    <row r="791" spans="2:16" ht="15.75" customHeight="1" x14ac:dyDescent="0.2">
      <c r="B791" s="6">
        <v>579</v>
      </c>
      <c r="C791" s="6">
        <v>47317.460317460318</v>
      </c>
      <c r="D791" s="6">
        <f t="shared" ref="D791:D794" si="219">C791/B791</f>
        <v>81.722729391123181</v>
      </c>
      <c r="F791" s="6">
        <v>1484</v>
      </c>
      <c r="G791" s="6">
        <v>869.56521739130437</v>
      </c>
      <c r="H791" s="6">
        <f t="shared" si="214"/>
        <v>0.58596038907769832</v>
      </c>
      <c r="J791" s="6">
        <v>128</v>
      </c>
      <c r="K791" s="6">
        <v>99897.14285714287</v>
      </c>
      <c r="L791" s="6">
        <f>K791/J791</f>
        <v>780.44642857142867</v>
      </c>
      <c r="N791" s="6">
        <v>128</v>
      </c>
      <c r="O791" s="6">
        <v>99933.665008291879</v>
      </c>
      <c r="P791" s="6">
        <f>O791/N791</f>
        <v>780.7317578772803</v>
      </c>
    </row>
    <row r="792" spans="2:16" ht="15.75" customHeight="1" x14ac:dyDescent="0.2">
      <c r="B792" s="6">
        <v>154</v>
      </c>
      <c r="C792" s="6">
        <v>745.96315669774845</v>
      </c>
      <c r="D792" s="6">
        <f t="shared" si="219"/>
        <v>4.8439166019334312</v>
      </c>
      <c r="F792" s="6">
        <v>329</v>
      </c>
      <c r="G792" s="6">
        <v>191.08280254777071</v>
      </c>
      <c r="H792" s="6">
        <f t="shared" si="214"/>
        <v>0.5807987919385128</v>
      </c>
    </row>
    <row r="793" spans="2:16" ht="15.75" customHeight="1" x14ac:dyDescent="0.2">
      <c r="B793" s="6">
        <v>3672</v>
      </c>
      <c r="C793" s="6">
        <v>79128.205128205125</v>
      </c>
      <c r="D793" s="6">
        <f t="shared" si="219"/>
        <v>21.549075470644098</v>
      </c>
      <c r="F793" s="6">
        <v>1685</v>
      </c>
      <c r="G793" s="6">
        <v>967.74193548387098</v>
      </c>
      <c r="H793" s="6">
        <f t="shared" si="214"/>
        <v>0.57432755815066527</v>
      </c>
    </row>
    <row r="794" spans="2:16" ht="15.75" customHeight="1" x14ac:dyDescent="0.2">
      <c r="B794" s="6">
        <v>346</v>
      </c>
      <c r="C794" s="6">
        <v>10706.94087403599</v>
      </c>
      <c r="D794" s="6">
        <f t="shared" si="219"/>
        <v>30.944915820913266</v>
      </c>
      <c r="F794" s="6">
        <v>1504</v>
      </c>
      <c r="G794" s="6">
        <v>861.0648918469218</v>
      </c>
      <c r="H794" s="6">
        <f t="shared" si="214"/>
        <v>0.57251655043013416</v>
      </c>
      <c r="J794" s="6">
        <v>108</v>
      </c>
      <c r="K794" s="6">
        <v>171175.95818815331</v>
      </c>
      <c r="L794" s="6">
        <f>K794/J794</f>
        <v>1584.9625758162344</v>
      </c>
      <c r="N794" s="6">
        <v>108</v>
      </c>
      <c r="O794" s="6">
        <v>171220.48112999336</v>
      </c>
      <c r="P794" s="6">
        <f>O794/N794</f>
        <v>1585.3748252777164</v>
      </c>
    </row>
    <row r="795" spans="2:16" ht="15.75" customHeight="1" x14ac:dyDescent="0.2">
      <c r="F795" s="6">
        <v>198</v>
      </c>
      <c r="G795" s="6">
        <v>112</v>
      </c>
      <c r="H795" s="6">
        <f t="shared" si="214"/>
        <v>0.56565656565656564</v>
      </c>
    </row>
    <row r="796" spans="2:16" ht="15.75" customHeight="1" x14ac:dyDescent="0.2">
      <c r="F796" s="6">
        <v>171</v>
      </c>
      <c r="G796" s="6">
        <v>93.970242756460451</v>
      </c>
      <c r="H796" s="6">
        <f t="shared" si="214"/>
        <v>0.5495335833711138</v>
      </c>
    </row>
    <row r="797" spans="2:16" ht="15.75" customHeight="1" x14ac:dyDescent="0.2">
      <c r="B797" s="6">
        <v>114</v>
      </c>
      <c r="C797" s="6">
        <v>2611.0219368646335</v>
      </c>
      <c r="D797" s="6">
        <f t="shared" ref="D797:D798" si="220">C797/B797</f>
        <v>22.90370120056696</v>
      </c>
      <c r="F797" s="6">
        <v>103</v>
      </c>
      <c r="G797" s="6">
        <v>56.022408963585434</v>
      </c>
      <c r="H797" s="6">
        <f t="shared" si="214"/>
        <v>0.54390688314160618</v>
      </c>
    </row>
    <row r="798" spans="2:16" ht="15.75" customHeight="1" x14ac:dyDescent="0.2">
      <c r="B798" s="6">
        <v>307</v>
      </c>
      <c r="C798" s="6">
        <v>12076.317009114784</v>
      </c>
      <c r="D798" s="6">
        <f t="shared" si="220"/>
        <v>39.336537488973235</v>
      </c>
      <c r="F798" s="6">
        <v>398</v>
      </c>
      <c r="G798" s="6">
        <v>216</v>
      </c>
      <c r="H798" s="6">
        <f t="shared" si="214"/>
        <v>0.542713567839196</v>
      </c>
    </row>
    <row r="799" spans="2:16" ht="15.75" customHeight="1" x14ac:dyDescent="0.2">
      <c r="F799" s="6">
        <v>319</v>
      </c>
      <c r="G799" s="6">
        <v>170.00377786173027</v>
      </c>
      <c r="H799" s="6">
        <f t="shared" si="214"/>
        <v>0.53292720332830801</v>
      </c>
    </row>
    <row r="800" spans="2:16" ht="15.75" customHeight="1" x14ac:dyDescent="0.2">
      <c r="F800" s="6">
        <v>195</v>
      </c>
      <c r="G800" s="6">
        <v>103.00279329608939</v>
      </c>
      <c r="H800" s="6">
        <f t="shared" si="214"/>
        <v>0.52821945280045846</v>
      </c>
    </row>
    <row r="801" spans="2:16" ht="15.75" customHeight="1" x14ac:dyDescent="0.2">
      <c r="F801" s="6">
        <v>166</v>
      </c>
      <c r="G801" s="6">
        <v>85.999312005503953</v>
      </c>
      <c r="H801" s="6">
        <f t="shared" si="214"/>
        <v>0.51806814461146955</v>
      </c>
    </row>
    <row r="802" spans="2:16" ht="15.75" customHeight="1" x14ac:dyDescent="0.2">
      <c r="F802" s="6">
        <v>478</v>
      </c>
      <c r="G802" s="6">
        <v>226.00651739724586</v>
      </c>
      <c r="H802" s="6">
        <f t="shared" si="214"/>
        <v>0.47281698200260641</v>
      </c>
    </row>
    <row r="803" spans="2:16" ht="15.75" customHeight="1" x14ac:dyDescent="0.2">
      <c r="B803" s="6">
        <v>5954</v>
      </c>
      <c r="C803" s="6">
        <v>34506.437768240343</v>
      </c>
      <c r="D803" s="6">
        <f>C803/B803</f>
        <v>5.7955051676587743</v>
      </c>
      <c r="F803" s="6">
        <v>551</v>
      </c>
      <c r="G803" s="6">
        <v>260</v>
      </c>
      <c r="H803" s="6">
        <f t="shared" si="214"/>
        <v>0.47186932849364793</v>
      </c>
      <c r="J803" s="6">
        <v>257</v>
      </c>
      <c r="K803" s="6">
        <v>191349.44612286001</v>
      </c>
      <c r="L803" s="6">
        <f>K803/J803</f>
        <v>744.55037401891059</v>
      </c>
      <c r="N803" s="6">
        <v>257</v>
      </c>
      <c r="O803" s="6">
        <v>191349.44612286001</v>
      </c>
      <c r="P803" s="6">
        <f>O803/N803</f>
        <v>744.55037401891059</v>
      </c>
    </row>
    <row r="804" spans="2:16" ht="15.75" customHeight="1" x14ac:dyDescent="0.2">
      <c r="F804" s="6">
        <v>940</v>
      </c>
      <c r="G804" s="6">
        <v>442.97520661157029</v>
      </c>
      <c r="H804" s="6">
        <f t="shared" si="214"/>
        <v>0.47125021979954285</v>
      </c>
    </row>
    <row r="805" spans="2:16" ht="15.75" customHeight="1" x14ac:dyDescent="0.2">
      <c r="F805" s="6">
        <v>178</v>
      </c>
      <c r="G805" s="6">
        <v>81.004455245038471</v>
      </c>
      <c r="H805" s="6">
        <f t="shared" si="214"/>
        <v>0.45508120924178919</v>
      </c>
    </row>
    <row r="806" spans="2:16" ht="15.75" customHeight="1" x14ac:dyDescent="0.2">
      <c r="F806" s="6">
        <v>126</v>
      </c>
      <c r="G806" s="6">
        <v>53.997300134993253</v>
      </c>
      <c r="H806" s="6">
        <f t="shared" si="214"/>
        <v>0.42855000107137503</v>
      </c>
    </row>
    <row r="807" spans="2:16" ht="15.75" customHeight="1" x14ac:dyDescent="0.2">
      <c r="F807" s="6">
        <v>6685</v>
      </c>
      <c r="G807" s="6">
        <v>2736.543909348442</v>
      </c>
      <c r="H807" s="6">
        <f t="shared" si="214"/>
        <v>0.40935585779333461</v>
      </c>
    </row>
    <row r="808" spans="2:16" ht="15.75" customHeight="1" x14ac:dyDescent="0.2">
      <c r="B808" s="6">
        <v>413</v>
      </c>
      <c r="C808" s="6">
        <v>0</v>
      </c>
      <c r="D808" s="6">
        <f t="shared" ref="D808:D809" si="221">C808/B808</f>
        <v>0</v>
      </c>
      <c r="F808" s="6">
        <v>414</v>
      </c>
      <c r="G808" s="6">
        <v>165.99597585513078</v>
      </c>
      <c r="H808" s="6">
        <f t="shared" si="214"/>
        <v>0.4009564634181903</v>
      </c>
      <c r="J808" s="6">
        <v>210</v>
      </c>
      <c r="K808" s="6">
        <v>95329.341317365266</v>
      </c>
      <c r="L808" s="6">
        <f t="shared" ref="L808:L809" si="222">K808/J808</f>
        <v>453.94924436840603</v>
      </c>
      <c r="N808" s="6">
        <v>210</v>
      </c>
      <c r="O808" s="6">
        <v>95349.397590361448</v>
      </c>
      <c r="P808" s="6">
        <f t="shared" ref="P808:P809" si="223">O808/N808</f>
        <v>454.04475043029259</v>
      </c>
    </row>
    <row r="809" spans="2:16" ht="15.75" customHeight="1" x14ac:dyDescent="0.2">
      <c r="B809" s="6">
        <v>500</v>
      </c>
      <c r="C809" s="6">
        <v>137.99448022079116</v>
      </c>
      <c r="D809" s="6">
        <f t="shared" si="221"/>
        <v>0.27598896044158233</v>
      </c>
      <c r="F809" s="6">
        <v>329</v>
      </c>
      <c r="G809" s="6">
        <v>124.00635930047694</v>
      </c>
      <c r="H809" s="6">
        <f t="shared" si="214"/>
        <v>0.37691902522941323</v>
      </c>
      <c r="J809" s="6">
        <v>413</v>
      </c>
      <c r="K809" s="6">
        <v>236666.66666666669</v>
      </c>
      <c r="L809" s="6">
        <f t="shared" si="222"/>
        <v>573.04277643260696</v>
      </c>
      <c r="N809" s="6">
        <v>413</v>
      </c>
      <c r="O809" s="6">
        <v>240000</v>
      </c>
      <c r="P809" s="6">
        <f t="shared" si="223"/>
        <v>581.11380145278451</v>
      </c>
    </row>
    <row r="810" spans="2:16" ht="15.75" customHeight="1" x14ac:dyDescent="0.2">
      <c r="F810" s="6">
        <v>667</v>
      </c>
      <c r="G810" s="6">
        <v>244.89795918367346</v>
      </c>
      <c r="H810" s="6">
        <f t="shared" si="214"/>
        <v>0.36716335709696174</v>
      </c>
    </row>
    <row r="811" spans="2:16" ht="15.75" customHeight="1" x14ac:dyDescent="0.2">
      <c r="B811" s="6">
        <v>374</v>
      </c>
      <c r="C811" s="6">
        <v>85882.352941176476</v>
      </c>
      <c r="D811" s="6">
        <f t="shared" ref="D811:D812" si="224">C811/B811</f>
        <v>229.63195973576597</v>
      </c>
      <c r="F811" s="6">
        <v>321</v>
      </c>
      <c r="G811" s="6">
        <v>107.98303123794834</v>
      </c>
      <c r="H811" s="6">
        <f t="shared" si="214"/>
        <v>0.33639573594376432</v>
      </c>
    </row>
    <row r="812" spans="2:16" ht="15.75" customHeight="1" x14ac:dyDescent="0.2">
      <c r="B812" s="6">
        <v>3930</v>
      </c>
      <c r="C812" s="6">
        <v>23.995200959808042</v>
      </c>
      <c r="D812" s="6">
        <f t="shared" si="224"/>
        <v>6.1056490991877972E-3</v>
      </c>
      <c r="F812" s="6">
        <v>394</v>
      </c>
      <c r="G812" s="6">
        <v>129.87012987012986</v>
      </c>
      <c r="H812" s="6">
        <f t="shared" si="214"/>
        <v>0.32961961895972047</v>
      </c>
      <c r="J812" s="6">
        <v>734</v>
      </c>
      <c r="K812" s="6">
        <v>1414354.8387096776</v>
      </c>
      <c r="L812" s="6">
        <f>K812/J812</f>
        <v>1926.913949195746</v>
      </c>
      <c r="N812" s="6">
        <v>734</v>
      </c>
      <c r="O812" s="6">
        <v>1414354.8387096776</v>
      </c>
      <c r="P812" s="6">
        <f>O812/N812</f>
        <v>1926.913949195746</v>
      </c>
    </row>
    <row r="813" spans="2:16" ht="15.75" customHeight="1" x14ac:dyDescent="0.2">
      <c r="F813" s="6">
        <v>146</v>
      </c>
      <c r="G813" s="6">
        <v>47.994514912581415</v>
      </c>
      <c r="H813" s="6">
        <f t="shared" si="214"/>
        <v>0.32872955419576311</v>
      </c>
    </row>
    <row r="814" spans="2:16" ht="15.75" customHeight="1" x14ac:dyDescent="0.2">
      <c r="B814" s="6">
        <v>452</v>
      </c>
      <c r="C814" s="6">
        <v>3867.4033149171269</v>
      </c>
      <c r="D814" s="6">
        <f>C814/B814</f>
        <v>8.5562020241529364</v>
      </c>
      <c r="F814" s="6">
        <v>133</v>
      </c>
      <c r="G814" s="6">
        <v>42.997542997543</v>
      </c>
      <c r="H814" s="6">
        <f t="shared" si="214"/>
        <v>0.3232897969740075</v>
      </c>
      <c r="J814" s="6">
        <v>103</v>
      </c>
      <c r="K814" s="6">
        <v>204416.05839416059</v>
      </c>
      <c r="L814" s="6">
        <f>K814/J814</f>
        <v>1984.621926156899</v>
      </c>
      <c r="N814" s="6">
        <v>103</v>
      </c>
      <c r="O814" s="6">
        <v>204442.64194669758</v>
      </c>
      <c r="P814" s="6">
        <f>O814/N814</f>
        <v>1984.8800188999764</v>
      </c>
    </row>
    <row r="815" spans="2:16" ht="15.75" customHeight="1" x14ac:dyDescent="0.2">
      <c r="F815" s="6">
        <v>215</v>
      </c>
      <c r="G815" s="6">
        <v>65.997888067581826</v>
      </c>
      <c r="H815" s="6">
        <f t="shared" si="214"/>
        <v>0.30696692124456665</v>
      </c>
    </row>
    <row r="816" spans="2:16" ht="15.75" customHeight="1" x14ac:dyDescent="0.2">
      <c r="B816" s="6">
        <v>153</v>
      </c>
      <c r="C816" s="6">
        <v>59302.325581395351</v>
      </c>
      <c r="D816" s="6">
        <f>C816/B816</f>
        <v>387.59689922480624</v>
      </c>
      <c r="F816" s="6">
        <v>479</v>
      </c>
      <c r="G816" s="6">
        <v>145.99555061179089</v>
      </c>
      <c r="H816" s="6">
        <f t="shared" si="214"/>
        <v>0.30479238123547159</v>
      </c>
      <c r="J816" s="6">
        <v>109</v>
      </c>
      <c r="K816" s="6">
        <v>80741.93548387097</v>
      </c>
      <c r="L816" s="6">
        <f>K816/J816</f>
        <v>740.75170168688965</v>
      </c>
      <c r="N816" s="6">
        <v>109</v>
      </c>
      <c r="O816" s="6">
        <v>80849.735957753233</v>
      </c>
      <c r="P816" s="6">
        <f>O816/N816</f>
        <v>741.74069686012137</v>
      </c>
    </row>
    <row r="817" spans="2:16" ht="15.75" customHeight="1" x14ac:dyDescent="0.2">
      <c r="F817" s="6">
        <v>281</v>
      </c>
      <c r="G817" s="6">
        <v>84.925690021231418</v>
      </c>
      <c r="H817" s="6">
        <f t="shared" si="214"/>
        <v>0.30222665487982708</v>
      </c>
    </row>
    <row r="818" spans="2:16" ht="15.75" customHeight="1" x14ac:dyDescent="0.2">
      <c r="F818" s="6">
        <v>473</v>
      </c>
      <c r="G818" s="6">
        <v>141.98782961460446</v>
      </c>
      <c r="H818" s="6">
        <f t="shared" si="214"/>
        <v>0.30018568628880438</v>
      </c>
    </row>
    <row r="819" spans="2:16" ht="15.75" customHeight="1" x14ac:dyDescent="0.2">
      <c r="B819" s="6">
        <v>1361</v>
      </c>
      <c r="C819" s="6">
        <v>40333.333333333336</v>
      </c>
      <c r="D819" s="6">
        <f t="shared" ref="D819:D821" si="225">C819/B819</f>
        <v>29.635072250795986</v>
      </c>
      <c r="F819" s="6">
        <v>1416</v>
      </c>
      <c r="G819" s="6">
        <v>405.0871408384362</v>
      </c>
      <c r="H819" s="6">
        <f t="shared" si="214"/>
        <v>0.28607848929268093</v>
      </c>
    </row>
    <row r="820" spans="2:16" ht="15.75" customHeight="1" x14ac:dyDescent="0.2">
      <c r="B820" s="6">
        <v>125</v>
      </c>
      <c r="C820" s="6">
        <v>16085.918854415275</v>
      </c>
      <c r="D820" s="6">
        <f t="shared" si="225"/>
        <v>128.68735083532221</v>
      </c>
      <c r="F820" s="6">
        <v>1139</v>
      </c>
      <c r="G820" s="6">
        <v>321.99637754075263</v>
      </c>
      <c r="H820" s="6">
        <f t="shared" si="214"/>
        <v>0.28270094604104706</v>
      </c>
    </row>
    <row r="821" spans="2:16" ht="15.75" customHeight="1" x14ac:dyDescent="0.2">
      <c r="B821" s="6">
        <v>2785</v>
      </c>
      <c r="C821" s="6">
        <v>0</v>
      </c>
      <c r="D821" s="6">
        <f t="shared" si="225"/>
        <v>0</v>
      </c>
      <c r="F821" s="6">
        <v>1513</v>
      </c>
      <c r="G821" s="6">
        <v>397.196261682243</v>
      </c>
      <c r="H821" s="6">
        <f t="shared" si="214"/>
        <v>0.26252231439672374</v>
      </c>
    </row>
    <row r="822" spans="2:16" ht="15.75" customHeight="1" x14ac:dyDescent="0.2">
      <c r="F822" s="6">
        <v>102</v>
      </c>
      <c r="G822" s="6">
        <v>26</v>
      </c>
      <c r="H822" s="6">
        <f t="shared" si="214"/>
        <v>0.25490196078431371</v>
      </c>
    </row>
    <row r="823" spans="2:16" ht="15.75" customHeight="1" x14ac:dyDescent="0.2">
      <c r="B823" s="6">
        <v>236</v>
      </c>
      <c r="C823" s="6">
        <v>33044.496487119439</v>
      </c>
      <c r="D823" s="6">
        <f>C823/B823</f>
        <v>140.01905291152303</v>
      </c>
      <c r="F823" s="6">
        <v>658</v>
      </c>
      <c r="G823" s="6">
        <v>163.93442622950818</v>
      </c>
      <c r="H823" s="6">
        <f t="shared" si="214"/>
        <v>0.24914046539438933</v>
      </c>
      <c r="J823" s="6">
        <v>341</v>
      </c>
      <c r="K823" s="6">
        <v>77525.510204081642</v>
      </c>
      <c r="L823" s="6">
        <f>K823/J823</f>
        <v>227.34753725537138</v>
      </c>
      <c r="N823" s="6">
        <v>341</v>
      </c>
      <c r="O823" s="6">
        <v>77494.235203689474</v>
      </c>
      <c r="P823" s="6">
        <f>O823/N823</f>
        <v>227.25582171169933</v>
      </c>
    </row>
    <row r="824" spans="2:16" ht="15.75" customHeight="1" x14ac:dyDescent="0.2">
      <c r="F824" s="6">
        <v>408</v>
      </c>
      <c r="G824" s="6">
        <v>99.009900990099013</v>
      </c>
      <c r="H824" s="6">
        <f t="shared" si="214"/>
        <v>0.24267132595612503</v>
      </c>
    </row>
    <row r="825" spans="2:16" ht="15.75" customHeight="1" x14ac:dyDescent="0.2">
      <c r="F825" s="6">
        <v>1684</v>
      </c>
      <c r="G825" s="6">
        <v>406.01503759398491</v>
      </c>
      <c r="H825" s="6">
        <f t="shared" si="214"/>
        <v>0.24110156626721194</v>
      </c>
    </row>
    <row r="826" spans="2:16" ht="15.75" customHeight="1" x14ac:dyDescent="0.2">
      <c r="B826" s="6">
        <v>164</v>
      </c>
      <c r="C826" s="6">
        <v>2213.9275766016713</v>
      </c>
      <c r="D826" s="6">
        <f t="shared" ref="D826:D827" si="226">C826/B826</f>
        <v>13.499558393912629</v>
      </c>
      <c r="F826" s="6">
        <v>114</v>
      </c>
      <c r="G826" s="6">
        <v>27</v>
      </c>
      <c r="H826" s="6">
        <f t="shared" si="214"/>
        <v>0.23684210526315788</v>
      </c>
    </row>
    <row r="827" spans="2:16" ht="15.75" customHeight="1" x14ac:dyDescent="0.2">
      <c r="B827" s="6">
        <v>575</v>
      </c>
      <c r="C827" s="6">
        <v>42222.222222222226</v>
      </c>
      <c r="D827" s="6">
        <f t="shared" si="226"/>
        <v>73.429951690821269</v>
      </c>
      <c r="F827" s="6">
        <v>1533</v>
      </c>
      <c r="G827" s="6">
        <v>362.90322580645164</v>
      </c>
      <c r="H827" s="6">
        <f t="shared" si="214"/>
        <v>0.23672747932580016</v>
      </c>
    </row>
    <row r="828" spans="2:16" ht="15.75" customHeight="1" x14ac:dyDescent="0.2">
      <c r="F828" s="6">
        <v>444</v>
      </c>
      <c r="G828" s="6">
        <v>103.99699285803784</v>
      </c>
      <c r="H828" s="6">
        <f t="shared" si="214"/>
        <v>0.23422746139197712</v>
      </c>
    </row>
    <row r="829" spans="2:16" ht="15.75" customHeight="1" x14ac:dyDescent="0.2">
      <c r="F829" s="6">
        <v>572</v>
      </c>
      <c r="G829" s="6">
        <v>131.00436681222706</v>
      </c>
      <c r="H829" s="6">
        <f t="shared" si="214"/>
        <v>0.22902861330808927</v>
      </c>
    </row>
    <row r="830" spans="2:16" ht="15.75" customHeight="1" x14ac:dyDescent="0.2">
      <c r="F830" s="6">
        <v>258</v>
      </c>
      <c r="G830" s="6">
        <v>58.997050147492629</v>
      </c>
      <c r="H830" s="6">
        <f t="shared" si="214"/>
        <v>0.22867073700578538</v>
      </c>
    </row>
    <row r="831" spans="2:16" ht="15.75" customHeight="1" x14ac:dyDescent="0.2">
      <c r="F831" s="6">
        <v>298</v>
      </c>
      <c r="G831" s="6">
        <v>66.006600660065999</v>
      </c>
      <c r="H831" s="6">
        <f t="shared" si="214"/>
        <v>0.22149865993310738</v>
      </c>
    </row>
    <row r="832" spans="2:16" ht="15.75" customHeight="1" x14ac:dyDescent="0.2">
      <c r="B832" s="6">
        <v>328</v>
      </c>
      <c r="C832" s="6">
        <v>0</v>
      </c>
      <c r="D832" s="6">
        <f t="shared" ref="D832:D833" si="227">C832/B832</f>
        <v>0</v>
      </c>
      <c r="F832" s="6">
        <v>105</v>
      </c>
      <c r="G832" s="6">
        <v>22.988505747126439</v>
      </c>
      <c r="H832" s="6">
        <f t="shared" si="214"/>
        <v>0.21893814997263275</v>
      </c>
      <c r="J832" s="6">
        <v>185</v>
      </c>
      <c r="K832" s="6">
        <v>97545.691906005217</v>
      </c>
      <c r="L832" s="6">
        <f t="shared" ref="L832:L833" si="228">K832/J832</f>
        <v>527.27401030273086</v>
      </c>
      <c r="N832" s="6">
        <v>185</v>
      </c>
      <c r="O832" s="6">
        <v>97549.824150058615</v>
      </c>
      <c r="P832" s="6">
        <f t="shared" ref="P832:P833" si="229">O832/N832</f>
        <v>527.29634675707359</v>
      </c>
    </row>
    <row r="833" spans="2:16" ht="15.75" customHeight="1" x14ac:dyDescent="0.2">
      <c r="B833" s="6">
        <v>137</v>
      </c>
      <c r="C833" s="6">
        <v>335816.47828673408</v>
      </c>
      <c r="D833" s="6">
        <f t="shared" si="227"/>
        <v>2451.2151699761612</v>
      </c>
      <c r="F833" s="6">
        <v>165</v>
      </c>
      <c r="G833" s="6">
        <v>33.998186763372622</v>
      </c>
      <c r="H833" s="6">
        <f t="shared" si="214"/>
        <v>0.20604961674771285</v>
      </c>
      <c r="J833" s="6">
        <v>143</v>
      </c>
      <c r="K833" s="6">
        <v>24755.395683453236</v>
      </c>
      <c r="L833" s="6">
        <f t="shared" si="228"/>
        <v>173.1146551290436</v>
      </c>
      <c r="N833" s="6">
        <v>143</v>
      </c>
      <c r="O833" s="6">
        <v>24755.877034358047</v>
      </c>
      <c r="P833" s="6">
        <f t="shared" si="229"/>
        <v>173.11802121928704</v>
      </c>
    </row>
    <row r="834" spans="2:16" ht="15.75" customHeight="1" x14ac:dyDescent="0.2">
      <c r="F834" s="6">
        <v>489</v>
      </c>
      <c r="G834" s="6">
        <v>98.039215686274517</v>
      </c>
      <c r="H834" s="6">
        <f t="shared" si="214"/>
        <v>0.20048919363246323</v>
      </c>
    </row>
    <row r="835" spans="2:16" ht="15.75" customHeight="1" x14ac:dyDescent="0.2">
      <c r="F835" s="6">
        <v>549</v>
      </c>
      <c r="G835" s="6">
        <v>98.000264865580718</v>
      </c>
      <c r="H835" s="6">
        <f t="shared" si="214"/>
        <v>0.1785068576786534</v>
      </c>
    </row>
    <row r="836" spans="2:16" ht="15.75" customHeight="1" x14ac:dyDescent="0.2">
      <c r="F836" s="6">
        <v>282</v>
      </c>
      <c r="G836" s="6">
        <v>48</v>
      </c>
      <c r="H836" s="6">
        <f t="shared" si="214"/>
        <v>0.1702127659574468</v>
      </c>
    </row>
    <row r="837" spans="2:16" ht="15.75" customHeight="1" x14ac:dyDescent="0.2">
      <c r="F837" s="6">
        <v>767</v>
      </c>
      <c r="G837" s="6">
        <v>126.99350265800354</v>
      </c>
      <c r="H837" s="6">
        <f t="shared" si="214"/>
        <v>0.16557171141851829</v>
      </c>
    </row>
    <row r="838" spans="2:16" ht="15.75" customHeight="1" x14ac:dyDescent="0.2">
      <c r="B838" s="6">
        <v>679</v>
      </c>
      <c r="C838" s="6">
        <v>40572.640509013785</v>
      </c>
      <c r="D838" s="6">
        <f>C838/B838</f>
        <v>59.75352063183179</v>
      </c>
      <c r="F838" s="6">
        <v>907</v>
      </c>
      <c r="G838" s="6">
        <v>146.99179580674567</v>
      </c>
      <c r="H838" s="6">
        <f t="shared" si="214"/>
        <v>0.16206372194790042</v>
      </c>
      <c r="J838" s="6">
        <v>422</v>
      </c>
      <c r="K838" s="6">
        <v>228446.9696969697</v>
      </c>
      <c r="L838" s="6">
        <f>K838/J838</f>
        <v>541.34353008760593</v>
      </c>
      <c r="N838" s="6">
        <v>422</v>
      </c>
      <c r="O838" s="6">
        <v>229103.13901345292</v>
      </c>
      <c r="P838" s="6">
        <f>O838/N838</f>
        <v>542.89843368116806</v>
      </c>
    </row>
    <row r="839" spans="2:16" ht="15.75" customHeight="1" x14ac:dyDescent="0.2">
      <c r="F839" s="6">
        <v>266</v>
      </c>
      <c r="G839" s="6">
        <v>42.001235330450896</v>
      </c>
      <c r="H839" s="6">
        <f t="shared" si="214"/>
        <v>0.15789938094154471</v>
      </c>
    </row>
    <row r="840" spans="2:16" ht="15.75" customHeight="1" x14ac:dyDescent="0.2">
      <c r="B840" s="6">
        <v>522</v>
      </c>
      <c r="C840" s="6">
        <v>22183.666316158429</v>
      </c>
      <c r="D840" s="6">
        <f t="shared" ref="D840:D842" si="230">C840/B840</f>
        <v>42.497445050111935</v>
      </c>
      <c r="F840" s="6">
        <v>118</v>
      </c>
      <c r="G840" s="6">
        <v>15</v>
      </c>
      <c r="H840" s="6">
        <f t="shared" si="214"/>
        <v>0.1271186440677966</v>
      </c>
      <c r="J840" s="6">
        <v>125</v>
      </c>
      <c r="K840" s="6">
        <v>109426.90058479531</v>
      </c>
      <c r="L840" s="6">
        <f>K840/J840</f>
        <v>875.41520467836244</v>
      </c>
      <c r="N840" s="6">
        <v>125</v>
      </c>
      <c r="O840" s="6">
        <v>109437.76657619231</v>
      </c>
      <c r="P840" s="6">
        <f>O840/N840</f>
        <v>875.50213260953853</v>
      </c>
    </row>
    <row r="841" spans="2:16" ht="15.75" customHeight="1" x14ac:dyDescent="0.2">
      <c r="B841" s="6">
        <v>257</v>
      </c>
      <c r="C841" s="6">
        <v>15748.259860788863</v>
      </c>
      <c r="D841" s="6">
        <f t="shared" si="230"/>
        <v>61.277275722913863</v>
      </c>
      <c r="F841" s="6">
        <v>299</v>
      </c>
      <c r="G841" s="6">
        <v>37.998733375554146</v>
      </c>
      <c r="H841" s="6">
        <f t="shared" si="214"/>
        <v>0.12708606480118442</v>
      </c>
    </row>
    <row r="842" spans="2:16" ht="15.75" customHeight="1" x14ac:dyDescent="0.2">
      <c r="B842" s="6">
        <v>473</v>
      </c>
      <c r="C842" s="6">
        <v>2971.9249263223201</v>
      </c>
      <c r="D842" s="6">
        <f t="shared" si="230"/>
        <v>6.2831393791169559</v>
      </c>
      <c r="F842" s="6">
        <v>557</v>
      </c>
      <c r="G842" s="6">
        <v>69.930069930069934</v>
      </c>
      <c r="H842" s="6">
        <f t="shared" si="214"/>
        <v>0.12554770184931766</v>
      </c>
      <c r="J842" s="6">
        <v>262</v>
      </c>
      <c r="K842" s="6">
        <v>837391.30434782605</v>
      </c>
      <c r="L842" s="6">
        <f>K842/J842</f>
        <v>3196.1500165947559</v>
      </c>
      <c r="N842" s="6">
        <v>262</v>
      </c>
      <c r="O842" s="6">
        <v>837391.30434782605</v>
      </c>
      <c r="P842" s="6">
        <f>O842/N842</f>
        <v>3196.1500165947559</v>
      </c>
    </row>
    <row r="843" spans="2:16" ht="15.75" customHeight="1" x14ac:dyDescent="0.2">
      <c r="F843" s="6">
        <v>4161</v>
      </c>
      <c r="G843" s="6">
        <v>478.98543129650983</v>
      </c>
      <c r="H843" s="6">
        <f t="shared" si="214"/>
        <v>0.11511305726904826</v>
      </c>
    </row>
    <row r="844" spans="2:16" ht="15.75" customHeight="1" x14ac:dyDescent="0.2">
      <c r="F844" s="6">
        <v>545</v>
      </c>
      <c r="G844" s="6">
        <v>62.001771479185116</v>
      </c>
      <c r="H844" s="6">
        <f t="shared" si="214"/>
        <v>0.1137647183104314</v>
      </c>
    </row>
    <row r="845" spans="2:16" ht="15.75" customHeight="1" x14ac:dyDescent="0.2">
      <c r="B845" s="6">
        <v>381</v>
      </c>
      <c r="C845" s="6">
        <v>15974.643423137875</v>
      </c>
      <c r="D845" s="6">
        <f>C845/B845</f>
        <v>41.928197960991795</v>
      </c>
      <c r="F845" s="6">
        <v>1155</v>
      </c>
      <c r="G845" s="6">
        <v>121.99563000728331</v>
      </c>
      <c r="H845" s="6">
        <f t="shared" si="214"/>
        <v>0.10562392208422798</v>
      </c>
    </row>
    <row r="846" spans="2:16" ht="15.75" customHeight="1" x14ac:dyDescent="0.2">
      <c r="F846" s="6">
        <v>180</v>
      </c>
      <c r="G846" s="6">
        <v>18.99335232668566</v>
      </c>
      <c r="H846" s="6">
        <f t="shared" si="214"/>
        <v>0.10551862403714256</v>
      </c>
    </row>
    <row r="847" spans="2:16" ht="15.75" customHeight="1" x14ac:dyDescent="0.2">
      <c r="B847" s="6">
        <v>1195</v>
      </c>
      <c r="C847" s="6">
        <v>189510.90074584048</v>
      </c>
      <c r="D847" s="6">
        <f t="shared" ref="D847:D849" si="231">C847/B847</f>
        <v>158.58652782078701</v>
      </c>
      <c r="F847" s="6">
        <v>1617</v>
      </c>
      <c r="G847" s="6">
        <v>165.97510373443984</v>
      </c>
      <c r="H847" s="6">
        <f t="shared" si="214"/>
        <v>0.10264384893904752</v>
      </c>
      <c r="J847" s="6">
        <v>783</v>
      </c>
      <c r="K847" s="6">
        <v>3057865.6126482212</v>
      </c>
      <c r="L847" s="6">
        <f>K847/J847</f>
        <v>3905.3200672391076</v>
      </c>
      <c r="N847" s="6">
        <v>783</v>
      </c>
      <c r="O847" s="6">
        <v>3059579.5795795792</v>
      </c>
      <c r="P847" s="6">
        <f>O847/N847</f>
        <v>3907.5090416086578</v>
      </c>
    </row>
    <row r="848" spans="2:16" ht="15.75" customHeight="1" x14ac:dyDescent="0.2">
      <c r="B848" s="6">
        <v>808</v>
      </c>
      <c r="C848" s="6">
        <v>12674.003569303986</v>
      </c>
      <c r="D848" s="6">
        <f t="shared" si="231"/>
        <v>15.685647981811865</v>
      </c>
      <c r="F848" s="6">
        <v>3703</v>
      </c>
      <c r="G848" s="6">
        <v>365.001294330831</v>
      </c>
      <c r="H848" s="6">
        <f t="shared" si="214"/>
        <v>9.8569077594067245E-2</v>
      </c>
    </row>
    <row r="849" spans="2:16" ht="15.75" customHeight="1" x14ac:dyDescent="0.2">
      <c r="B849" s="6">
        <v>218</v>
      </c>
      <c r="C849" s="6">
        <v>43355.337608449641</v>
      </c>
      <c r="D849" s="6">
        <f t="shared" si="231"/>
        <v>198.87769545160387</v>
      </c>
      <c r="F849" s="6">
        <v>194</v>
      </c>
      <c r="G849" s="6">
        <v>17.99910004499775</v>
      </c>
      <c r="H849" s="6">
        <f t="shared" si="214"/>
        <v>9.2778866211328609E-2</v>
      </c>
      <c r="J849" s="6">
        <v>270</v>
      </c>
      <c r="K849" s="6">
        <v>46011.735419630153</v>
      </c>
      <c r="L849" s="6">
        <f>K849/J849</f>
        <v>170.41383488751907</v>
      </c>
      <c r="N849" s="6">
        <v>270</v>
      </c>
      <c r="O849" s="6">
        <v>46013.820694671755</v>
      </c>
      <c r="P849" s="6">
        <f>O849/N849</f>
        <v>170.42155812841389</v>
      </c>
    </row>
    <row r="850" spans="2:16" ht="15.75" customHeight="1" x14ac:dyDescent="0.2">
      <c r="F850" s="6">
        <v>2086</v>
      </c>
      <c r="G850" s="6">
        <v>188.04243008678881</v>
      </c>
      <c r="H850" s="6">
        <f t="shared" si="214"/>
        <v>9.0144980866149957E-2</v>
      </c>
    </row>
    <row r="851" spans="2:16" ht="15.75" customHeight="1" x14ac:dyDescent="0.2">
      <c r="B851" s="6">
        <v>312</v>
      </c>
      <c r="C851" s="6">
        <v>1931.4472252448315</v>
      </c>
      <c r="D851" s="6">
        <f t="shared" ref="D851:D853" si="232">C851/B851</f>
        <v>6.1905359783488194</v>
      </c>
      <c r="F851" s="6">
        <v>935</v>
      </c>
      <c r="G851" s="6">
        <v>83.969465648854964</v>
      </c>
      <c r="H851" s="6">
        <f t="shared" si="214"/>
        <v>8.9806915132465207E-2</v>
      </c>
      <c r="J851" s="6">
        <v>152</v>
      </c>
      <c r="K851" s="6">
        <v>68033.44481605351</v>
      </c>
      <c r="L851" s="6">
        <f>K851/J851</f>
        <v>447.58845273719413</v>
      </c>
      <c r="N851" s="6">
        <v>152</v>
      </c>
      <c r="O851" s="6">
        <v>68037.694013303771</v>
      </c>
      <c r="P851" s="6">
        <f>O851/N851</f>
        <v>447.61640798226165</v>
      </c>
    </row>
    <row r="852" spans="2:16" ht="15.75" customHeight="1" x14ac:dyDescent="0.2">
      <c r="B852" s="6">
        <v>979</v>
      </c>
      <c r="C852" s="6">
        <v>2711.1111111111113</v>
      </c>
      <c r="D852" s="6">
        <f t="shared" si="232"/>
        <v>2.7692656906140054</v>
      </c>
      <c r="F852" s="6">
        <v>2686</v>
      </c>
      <c r="G852" s="6">
        <v>211.01573676680971</v>
      </c>
      <c r="H852" s="6">
        <f t="shared" si="214"/>
        <v>7.8561331633212841E-2</v>
      </c>
    </row>
    <row r="853" spans="2:16" ht="15.75" customHeight="1" x14ac:dyDescent="0.2">
      <c r="B853" s="6">
        <v>1227</v>
      </c>
      <c r="C853" s="6">
        <v>141395.88987979837</v>
      </c>
      <c r="D853" s="6">
        <f t="shared" si="232"/>
        <v>115.23707406666534</v>
      </c>
      <c r="F853" s="6">
        <v>145</v>
      </c>
      <c r="G853" s="6">
        <v>10</v>
      </c>
      <c r="H853" s="6">
        <f t="shared" si="214"/>
        <v>6.8965517241379309E-2</v>
      </c>
    </row>
    <row r="854" spans="2:16" ht="15.75" customHeight="1" x14ac:dyDescent="0.2">
      <c r="F854" s="6">
        <v>127</v>
      </c>
      <c r="G854" s="6">
        <v>8</v>
      </c>
      <c r="H854" s="6">
        <f t="shared" si="214"/>
        <v>6.2992125984251968E-2</v>
      </c>
    </row>
    <row r="855" spans="2:16" ht="15.75" customHeight="1" x14ac:dyDescent="0.2">
      <c r="B855" s="6">
        <v>463</v>
      </c>
      <c r="C855" s="6">
        <v>3424.5703373647361</v>
      </c>
      <c r="D855" s="6">
        <f t="shared" ref="D855:D857" si="233">C855/B855</f>
        <v>7.3964802102910063</v>
      </c>
      <c r="F855" s="6">
        <v>1043</v>
      </c>
      <c r="G855" s="6">
        <v>56.998794256275346</v>
      </c>
      <c r="H855" s="6">
        <f t="shared" si="214"/>
        <v>5.4648891904386716E-2</v>
      </c>
      <c r="J855" s="6">
        <v>163</v>
      </c>
      <c r="K855" s="6">
        <v>58190.990145471609</v>
      </c>
      <c r="L855" s="6">
        <f>K855/J855</f>
        <v>356.99993954277062</v>
      </c>
      <c r="N855" s="6">
        <v>163</v>
      </c>
      <c r="O855" s="6">
        <v>58187.096774193546</v>
      </c>
      <c r="P855" s="6">
        <f>O855/N855</f>
        <v>356.97605382940827</v>
      </c>
    </row>
    <row r="856" spans="2:16" ht="15.75" customHeight="1" x14ac:dyDescent="0.2">
      <c r="B856" s="6">
        <v>249</v>
      </c>
      <c r="C856" s="6">
        <v>40592.41706161137</v>
      </c>
      <c r="D856" s="6">
        <f t="shared" si="233"/>
        <v>163.02175526751554</v>
      </c>
      <c r="F856" s="6">
        <v>221</v>
      </c>
      <c r="G856" s="6">
        <v>12</v>
      </c>
      <c r="H856" s="6">
        <f t="shared" si="214"/>
        <v>5.4298642533936653E-2</v>
      </c>
    </row>
    <row r="857" spans="2:16" ht="15.75" customHeight="1" x14ac:dyDescent="0.2">
      <c r="B857" s="6">
        <v>1618</v>
      </c>
      <c r="C857" s="6">
        <v>2082.0189274447948</v>
      </c>
      <c r="D857" s="6">
        <f t="shared" si="233"/>
        <v>1.2867854928583404</v>
      </c>
      <c r="F857" s="6">
        <v>451</v>
      </c>
      <c r="G857" s="6">
        <v>23</v>
      </c>
      <c r="H857" s="6">
        <f t="shared" si="214"/>
        <v>5.0997782705099776E-2</v>
      </c>
      <c r="J857" s="6">
        <v>658</v>
      </c>
      <c r="K857" s="6">
        <v>1734666.6666666667</v>
      </c>
      <c r="L857" s="6">
        <f>K857/J857</f>
        <v>2636.2715298885514</v>
      </c>
      <c r="N857" s="6">
        <v>658</v>
      </c>
      <c r="O857" s="6">
        <v>1734666.6666666667</v>
      </c>
      <c r="P857" s="6">
        <f>O857/N857</f>
        <v>2636.2715298885514</v>
      </c>
    </row>
    <row r="858" spans="2:16" ht="15.75" customHeight="1" x14ac:dyDescent="0.2">
      <c r="F858" s="6">
        <v>255</v>
      </c>
      <c r="G858" s="6">
        <v>12</v>
      </c>
      <c r="H858" s="6">
        <f t="shared" si="214"/>
        <v>4.7058823529411764E-2</v>
      </c>
    </row>
    <row r="859" spans="2:16" ht="15.75" customHeight="1" x14ac:dyDescent="0.2">
      <c r="B859" s="6">
        <v>2422</v>
      </c>
      <c r="C859" s="6">
        <v>300224.18228592427</v>
      </c>
      <c r="D859" s="6">
        <f t="shared" ref="D859:D862" si="234">C859/B859</f>
        <v>123.95713554332133</v>
      </c>
      <c r="F859" s="6">
        <v>264</v>
      </c>
      <c r="G859" s="6">
        <v>12</v>
      </c>
      <c r="H859" s="6">
        <f t="shared" si="214"/>
        <v>4.5454545454545456E-2</v>
      </c>
      <c r="J859" s="6">
        <v>271</v>
      </c>
      <c r="K859" s="6">
        <v>380000</v>
      </c>
      <c r="L859" s="6">
        <f>K859/J859</f>
        <v>1402.2140221402215</v>
      </c>
      <c r="N859" s="6">
        <v>271</v>
      </c>
      <c r="O859" s="6">
        <v>380582.82208588958</v>
      </c>
      <c r="P859" s="6">
        <f>O859/N859</f>
        <v>1404.364657143504</v>
      </c>
    </row>
    <row r="860" spans="2:16" ht="15.75" customHeight="1" x14ac:dyDescent="0.2">
      <c r="B860" s="6">
        <v>406</v>
      </c>
      <c r="C860" s="6">
        <v>8408.2733812949646</v>
      </c>
      <c r="D860" s="6">
        <f t="shared" si="234"/>
        <v>20.710032958854594</v>
      </c>
      <c r="F860" s="6">
        <v>383</v>
      </c>
      <c r="G860" s="6">
        <v>13.999720005599887</v>
      </c>
      <c r="H860" s="6">
        <f t="shared" si="214"/>
        <v>3.655279374830258E-2</v>
      </c>
    </row>
    <row r="861" spans="2:16" ht="15.75" customHeight="1" x14ac:dyDescent="0.2">
      <c r="B861" s="6">
        <v>1526</v>
      </c>
      <c r="C861" s="6">
        <v>136936.93693693692</v>
      </c>
      <c r="D861" s="6">
        <f t="shared" si="234"/>
        <v>89.735869552383306</v>
      </c>
      <c r="F861" s="6">
        <v>939</v>
      </c>
      <c r="G861" s="6">
        <v>33</v>
      </c>
      <c r="H861" s="6">
        <f t="shared" si="214"/>
        <v>3.5143769968051117E-2</v>
      </c>
      <c r="J861" s="6">
        <v>133</v>
      </c>
      <c r="K861" s="6">
        <v>354444.44444444444</v>
      </c>
      <c r="L861" s="6">
        <f>K861/J861</f>
        <v>2664.9958228905598</v>
      </c>
      <c r="N861" s="6">
        <v>133</v>
      </c>
      <c r="O861" s="6">
        <v>354666.66666666669</v>
      </c>
      <c r="P861" s="6">
        <f>O861/N861</f>
        <v>2666.666666666667</v>
      </c>
    </row>
    <row r="862" spans="2:16" ht="15.75" customHeight="1" x14ac:dyDescent="0.2">
      <c r="B862" s="6">
        <v>618</v>
      </c>
      <c r="C862" s="6">
        <v>57787.994448299789</v>
      </c>
      <c r="D862" s="6">
        <f t="shared" si="234"/>
        <v>93.508081631553054</v>
      </c>
      <c r="F862" s="6">
        <v>176</v>
      </c>
      <c r="G862" s="6">
        <v>6</v>
      </c>
      <c r="H862" s="6">
        <f t="shared" si="214"/>
        <v>3.4090909090909088E-2</v>
      </c>
    </row>
    <row r="863" spans="2:16" ht="15.75" customHeight="1" x14ac:dyDescent="0.2">
      <c r="F863" s="6">
        <v>727</v>
      </c>
      <c r="G863" s="6">
        <v>24</v>
      </c>
      <c r="H863" s="6">
        <f t="shared" si="214"/>
        <v>3.3012379642365884E-2</v>
      </c>
    </row>
    <row r="864" spans="2:16" ht="15.75" customHeight="1" x14ac:dyDescent="0.2">
      <c r="F864" s="6">
        <v>122</v>
      </c>
      <c r="G864" s="6">
        <v>4</v>
      </c>
      <c r="H864" s="6">
        <f t="shared" si="214"/>
        <v>3.2786885245901641E-2</v>
      </c>
    </row>
    <row r="865" spans="2:20" ht="15.75" customHeight="1" x14ac:dyDescent="0.2">
      <c r="F865" s="6">
        <v>2811</v>
      </c>
      <c r="G865" s="6">
        <v>70.003500175008753</v>
      </c>
      <c r="H865" s="6">
        <f t="shared" si="214"/>
        <v>2.490341521700774E-2</v>
      </c>
    </row>
    <row r="866" spans="2:20" ht="15.75" customHeight="1" x14ac:dyDescent="0.2">
      <c r="F866" s="6">
        <v>406</v>
      </c>
      <c r="G866" s="6">
        <v>5</v>
      </c>
      <c r="H866" s="6">
        <f t="shared" si="214"/>
        <v>1.2315270935960592E-2</v>
      </c>
    </row>
    <row r="867" spans="2:20" ht="15.75" customHeight="1" x14ac:dyDescent="0.2">
      <c r="B867" s="6">
        <v>720</v>
      </c>
      <c r="C867" s="6">
        <v>4392.0082673096795</v>
      </c>
      <c r="D867" s="6">
        <f t="shared" ref="D867:D868" si="235">C867/B867</f>
        <v>6.1000114823745548</v>
      </c>
      <c r="F867" s="6">
        <v>495</v>
      </c>
      <c r="G867" s="6">
        <v>5.9997000149992505</v>
      </c>
      <c r="H867" s="6">
        <f t="shared" si="214"/>
        <v>1.2120606090907577E-2</v>
      </c>
    </row>
    <row r="868" spans="2:20" ht="15.75" customHeight="1" x14ac:dyDescent="0.2">
      <c r="B868" s="6">
        <v>3973</v>
      </c>
      <c r="C868" s="6">
        <v>83617.02127659574</v>
      </c>
      <c r="D868" s="6">
        <f t="shared" si="235"/>
        <v>21.04631796541549</v>
      </c>
      <c r="F868" s="6">
        <v>653</v>
      </c>
      <c r="G868" s="6">
        <v>5</v>
      </c>
      <c r="H868" s="6">
        <f t="shared" si="214"/>
        <v>7.656967840735069E-3</v>
      </c>
      <c r="J868" s="6">
        <v>148</v>
      </c>
      <c r="K868" s="6">
        <v>1732830.1886792453</v>
      </c>
      <c r="L868" s="6">
        <f>K868/J868</f>
        <v>11708.312085670575</v>
      </c>
      <c r="N868" s="6">
        <v>148</v>
      </c>
      <c r="O868" s="6">
        <v>1726800</v>
      </c>
      <c r="P868" s="6">
        <f>O868/N868</f>
        <v>11667.567567567568</v>
      </c>
    </row>
    <row r="869" spans="2:20" ht="15.75" customHeight="1" x14ac:dyDescent="0.2">
      <c r="F869" s="6">
        <v>272</v>
      </c>
      <c r="G869" s="6">
        <v>2</v>
      </c>
      <c r="H869" s="6">
        <f t="shared" si="214"/>
        <v>7.3529411764705881E-3</v>
      </c>
    </row>
    <row r="870" spans="2:20" ht="15.75" customHeight="1" x14ac:dyDescent="0.2">
      <c r="B870" s="6">
        <v>446</v>
      </c>
      <c r="C870" s="6">
        <v>96.003134796238257</v>
      </c>
      <c r="D870" s="6">
        <f>C870/B870</f>
        <v>0.21525366546241761</v>
      </c>
      <c r="F870" s="6">
        <v>899</v>
      </c>
      <c r="G870" s="6">
        <v>4</v>
      </c>
      <c r="H870" s="6">
        <f t="shared" si="214"/>
        <v>4.4493882091212458E-3</v>
      </c>
      <c r="J870" s="6">
        <v>463</v>
      </c>
      <c r="K870" s="6">
        <v>1202947.3684210526</v>
      </c>
      <c r="L870" s="6">
        <f>K870/J870</f>
        <v>2598.1584631124247</v>
      </c>
      <c r="N870" s="6">
        <v>463</v>
      </c>
      <c r="O870" s="6">
        <v>1211132.0754716981</v>
      </c>
      <c r="P870" s="6">
        <f>O870/N870</f>
        <v>2615.8360161375767</v>
      </c>
    </row>
    <row r="871" spans="2:20" ht="15.75" customHeight="1" x14ac:dyDescent="0.2">
      <c r="F871" s="6">
        <v>4409</v>
      </c>
      <c r="G871" s="6">
        <v>12.999290947766486</v>
      </c>
      <c r="H871" s="6">
        <f t="shared" si="214"/>
        <v>2.9483535830724622E-3</v>
      </c>
    </row>
    <row r="872" spans="2:20" ht="15.75" customHeight="1" x14ac:dyDescent="0.2">
      <c r="F872" s="6">
        <v>502</v>
      </c>
      <c r="G872" s="6">
        <v>1</v>
      </c>
      <c r="H872" s="6">
        <f t="shared" si="214"/>
        <v>1.9920318725099601E-3</v>
      </c>
    </row>
    <row r="873" spans="2:20" ht="15.75" customHeight="1" x14ac:dyDescent="0.2">
      <c r="B873" s="6">
        <v>564</v>
      </c>
      <c r="C873" s="6">
        <v>0</v>
      </c>
      <c r="D873" s="6">
        <f t="shared" ref="D873:D916" si="236">C873/B873</f>
        <v>0</v>
      </c>
      <c r="F873" s="6">
        <v>621</v>
      </c>
      <c r="G873" s="6">
        <v>0</v>
      </c>
      <c r="H873" s="6">
        <f t="shared" si="214"/>
        <v>0</v>
      </c>
      <c r="J873" s="6">
        <v>118</v>
      </c>
      <c r="K873" s="6">
        <v>85813.793103448275</v>
      </c>
      <c r="L873" s="6">
        <f t="shared" ref="L873:L898" si="237">K873/J873</f>
        <v>727.23553477498535</v>
      </c>
      <c r="N873" s="6">
        <v>118</v>
      </c>
      <c r="O873" s="6">
        <v>85805.825242718449</v>
      </c>
      <c r="P873" s="6">
        <f t="shared" ref="P873:P898" si="238">O873/N873</f>
        <v>727.16801053151232</v>
      </c>
      <c r="Q873" s="6" t="s">
        <v>3502</v>
      </c>
      <c r="R873" s="6">
        <v>0</v>
      </c>
      <c r="S873" s="6" t="s">
        <v>3266</v>
      </c>
      <c r="T873" s="6">
        <v>0</v>
      </c>
    </row>
    <row r="874" spans="2:20" ht="15.75" customHeight="1" x14ac:dyDescent="0.2">
      <c r="B874" s="6">
        <v>6470</v>
      </c>
      <c r="C874" s="6">
        <v>1119.047619047619</v>
      </c>
      <c r="D874" s="6">
        <f t="shared" si="236"/>
        <v>0.1729594465297711</v>
      </c>
      <c r="F874" s="6">
        <v>270</v>
      </c>
      <c r="G874" s="6">
        <v>0</v>
      </c>
      <c r="H874" s="6">
        <f t="shared" si="214"/>
        <v>0</v>
      </c>
      <c r="J874" s="6">
        <v>133</v>
      </c>
      <c r="K874" s="6">
        <v>119734.51327433629</v>
      </c>
      <c r="L874" s="6">
        <f t="shared" si="237"/>
        <v>900.25949830328034</v>
      </c>
      <c r="N874" s="6">
        <v>133</v>
      </c>
      <c r="O874" s="6">
        <v>119734.51327433629</v>
      </c>
      <c r="P874" s="6">
        <f t="shared" si="238"/>
        <v>900.25949830328034</v>
      </c>
      <c r="Q874" s="6" t="s">
        <v>3503</v>
      </c>
      <c r="S874" s="6">
        <v>0</v>
      </c>
      <c r="T874" s="6" t="s">
        <v>3266</v>
      </c>
    </row>
    <row r="875" spans="2:20" ht="15.75" customHeight="1" x14ac:dyDescent="0.2">
      <c r="B875" s="6">
        <v>109</v>
      </c>
      <c r="C875" s="6">
        <v>3351.3189448441244</v>
      </c>
      <c r="D875" s="6">
        <f t="shared" si="236"/>
        <v>30.746045365542425</v>
      </c>
      <c r="F875" s="6">
        <v>285</v>
      </c>
      <c r="G875" s="6">
        <v>0</v>
      </c>
      <c r="H875" s="6">
        <f t="shared" si="214"/>
        <v>0</v>
      </c>
      <c r="J875" s="6">
        <v>1230</v>
      </c>
      <c r="K875" s="6">
        <v>4575454.5454545449</v>
      </c>
      <c r="L875" s="6">
        <f t="shared" si="237"/>
        <v>3719.8817442719878</v>
      </c>
      <c r="N875" s="6">
        <v>1230</v>
      </c>
      <c r="O875" s="6">
        <v>4601304.3478260869</v>
      </c>
      <c r="P875" s="6">
        <f t="shared" si="238"/>
        <v>3740.8978437610463</v>
      </c>
    </row>
    <row r="876" spans="2:20" ht="15.75" customHeight="1" x14ac:dyDescent="0.2">
      <c r="B876" s="6">
        <v>326</v>
      </c>
      <c r="C876" s="6">
        <v>24374.076809453472</v>
      </c>
      <c r="D876" s="6">
        <f t="shared" si="236"/>
        <v>74.767106777464633</v>
      </c>
      <c r="F876" s="6">
        <v>552</v>
      </c>
      <c r="G876" s="6">
        <v>0</v>
      </c>
      <c r="H876" s="6">
        <f t="shared" si="214"/>
        <v>0</v>
      </c>
      <c r="J876" s="6">
        <v>184</v>
      </c>
      <c r="K876" s="6">
        <v>742422.63483642787</v>
      </c>
      <c r="L876" s="6">
        <f t="shared" si="237"/>
        <v>4034.9056241110211</v>
      </c>
      <c r="N876" s="6">
        <v>184</v>
      </c>
      <c r="O876" s="6">
        <v>742364.86486486485</v>
      </c>
      <c r="P876" s="6">
        <f t="shared" si="238"/>
        <v>4034.5916568742655</v>
      </c>
    </row>
    <row r="877" spans="2:20" ht="15.75" customHeight="1" x14ac:dyDescent="0.2">
      <c r="B877" s="6">
        <v>710</v>
      </c>
      <c r="C877" s="6">
        <v>7555.9380378657488</v>
      </c>
      <c r="D877" s="6">
        <f t="shared" si="236"/>
        <v>10.642166250515139</v>
      </c>
      <c r="F877" s="6">
        <v>289</v>
      </c>
      <c r="G877" s="6">
        <v>0</v>
      </c>
      <c r="H877" s="6">
        <f t="shared" si="214"/>
        <v>0</v>
      </c>
      <c r="J877" s="6">
        <v>231</v>
      </c>
      <c r="K877" s="6">
        <v>1000239.3162393161</v>
      </c>
      <c r="L877" s="6">
        <f t="shared" si="237"/>
        <v>4330.0403300403295</v>
      </c>
      <c r="N877" s="6">
        <v>231</v>
      </c>
      <c r="O877" s="6">
        <v>1000239.3162393161</v>
      </c>
      <c r="P877" s="6">
        <f t="shared" si="238"/>
        <v>4330.0403300403295</v>
      </c>
    </row>
    <row r="878" spans="2:20" ht="15.75" customHeight="1" x14ac:dyDescent="0.2">
      <c r="B878" s="6">
        <v>559</v>
      </c>
      <c r="C878" s="6">
        <v>0</v>
      </c>
      <c r="D878" s="6">
        <f t="shared" si="236"/>
        <v>0</v>
      </c>
      <c r="F878" s="6">
        <v>242</v>
      </c>
      <c r="G878" s="6">
        <v>0</v>
      </c>
      <c r="H878" s="6">
        <f t="shared" si="214"/>
        <v>0</v>
      </c>
      <c r="J878" s="6">
        <v>3176</v>
      </c>
      <c r="K878" s="6">
        <v>4164801.0610079579</v>
      </c>
      <c r="L878" s="6">
        <f t="shared" si="237"/>
        <v>1311.3353466649742</v>
      </c>
      <c r="N878" s="6">
        <v>3176</v>
      </c>
      <c r="O878" s="6">
        <v>4162767.6240208875</v>
      </c>
      <c r="P878" s="6">
        <f t="shared" si="238"/>
        <v>1310.6950957244608</v>
      </c>
    </row>
    <row r="879" spans="2:20" ht="15.75" customHeight="1" x14ac:dyDescent="0.2">
      <c r="B879" s="6">
        <v>392</v>
      </c>
      <c r="C879" s="6">
        <v>11038.265306122448</v>
      </c>
      <c r="D879" s="6">
        <f t="shared" si="236"/>
        <v>28.158840066638898</v>
      </c>
      <c r="F879" s="6">
        <v>252</v>
      </c>
      <c r="G879" s="6">
        <v>0</v>
      </c>
      <c r="H879" s="6">
        <f t="shared" si="214"/>
        <v>0</v>
      </c>
      <c r="J879" s="6">
        <v>1048</v>
      </c>
      <c r="K879" s="6">
        <v>401744.96644295304</v>
      </c>
      <c r="L879" s="6">
        <f t="shared" si="237"/>
        <v>383.34443362877198</v>
      </c>
      <c r="N879" s="6">
        <v>1048</v>
      </c>
      <c r="O879" s="6">
        <v>401991.5254237288</v>
      </c>
      <c r="P879" s="6">
        <f t="shared" si="238"/>
        <v>383.57969983180232</v>
      </c>
    </row>
    <row r="880" spans="2:20" ht="15.75" customHeight="1" x14ac:dyDescent="0.2">
      <c r="B880" s="6">
        <v>133</v>
      </c>
      <c r="C880" s="6">
        <v>0</v>
      </c>
      <c r="D880" s="6">
        <f t="shared" si="236"/>
        <v>0</v>
      </c>
      <c r="F880" s="6">
        <v>995</v>
      </c>
      <c r="G880" s="6">
        <v>0</v>
      </c>
      <c r="H880" s="6">
        <f t="shared" si="214"/>
        <v>0</v>
      </c>
      <c r="J880" s="6">
        <v>1064</v>
      </c>
      <c r="K880" s="6">
        <v>535808.08080808073</v>
      </c>
      <c r="L880" s="6">
        <f t="shared" si="237"/>
        <v>503.57902331586536</v>
      </c>
      <c r="N880" s="6">
        <v>1064</v>
      </c>
      <c r="O880" s="6">
        <v>535097.36540664372</v>
      </c>
      <c r="P880" s="6">
        <f t="shared" si="238"/>
        <v>502.91105771301102</v>
      </c>
    </row>
    <row r="881" spans="2:16" ht="15.75" customHeight="1" x14ac:dyDescent="0.2">
      <c r="B881" s="6">
        <v>423</v>
      </c>
      <c r="C881" s="6">
        <v>307353.65853658534</v>
      </c>
      <c r="D881" s="6">
        <f t="shared" si="236"/>
        <v>726.60439370351139</v>
      </c>
      <c r="F881" s="6">
        <v>266</v>
      </c>
      <c r="G881" s="6">
        <v>0</v>
      </c>
      <c r="H881" s="6">
        <f t="shared" si="214"/>
        <v>0</v>
      </c>
      <c r="J881" s="6">
        <v>104</v>
      </c>
      <c r="K881" s="6">
        <v>60000</v>
      </c>
      <c r="L881" s="6">
        <f t="shared" si="237"/>
        <v>576.92307692307691</v>
      </c>
      <c r="N881" s="6">
        <v>104</v>
      </c>
      <c r="O881" s="6">
        <v>95000</v>
      </c>
      <c r="P881" s="6">
        <f t="shared" si="238"/>
        <v>913.46153846153845</v>
      </c>
    </row>
    <row r="882" spans="2:16" ht="15.75" customHeight="1" x14ac:dyDescent="0.2">
      <c r="B882" s="6">
        <v>2548</v>
      </c>
      <c r="C882" s="6">
        <v>92109.311078383253</v>
      </c>
      <c r="D882" s="6">
        <f t="shared" si="236"/>
        <v>36.149651129663759</v>
      </c>
      <c r="F882" s="6">
        <v>267</v>
      </c>
      <c r="G882" s="6">
        <v>0</v>
      </c>
      <c r="H882" s="6">
        <f t="shared" si="214"/>
        <v>0</v>
      </c>
      <c r="J882" s="6">
        <v>540</v>
      </c>
      <c r="K882" s="6">
        <v>675747.66355140193</v>
      </c>
      <c r="L882" s="6">
        <f t="shared" si="237"/>
        <v>1251.3845621322257</v>
      </c>
      <c r="N882" s="6">
        <v>540</v>
      </c>
      <c r="O882" s="6">
        <v>675660.17316017323</v>
      </c>
      <c r="P882" s="6">
        <f t="shared" si="238"/>
        <v>1251.2225428892098</v>
      </c>
    </row>
    <row r="883" spans="2:16" ht="15.75" customHeight="1" x14ac:dyDescent="0.2">
      <c r="B883" s="6">
        <v>871</v>
      </c>
      <c r="C883" s="6">
        <v>83929.471032745598</v>
      </c>
      <c r="D883" s="6">
        <f t="shared" si="236"/>
        <v>96.359897856194721</v>
      </c>
      <c r="F883" s="6">
        <v>952</v>
      </c>
      <c r="G883" s="6">
        <v>0</v>
      </c>
      <c r="H883" s="6">
        <f t="shared" si="214"/>
        <v>0</v>
      </c>
      <c r="J883" s="6">
        <v>215</v>
      </c>
      <c r="K883" s="6">
        <v>517728.02653399669</v>
      </c>
      <c r="L883" s="6">
        <f t="shared" si="237"/>
        <v>2408.0373327162638</v>
      </c>
      <c r="N883" s="6">
        <v>215</v>
      </c>
      <c r="O883" s="6">
        <v>517700.68027210888</v>
      </c>
      <c r="P883" s="6">
        <f t="shared" si="238"/>
        <v>2407.9101408005063</v>
      </c>
    </row>
    <row r="884" spans="2:16" ht="15.75" customHeight="1" x14ac:dyDescent="0.2">
      <c r="B884" s="6">
        <v>621</v>
      </c>
      <c r="C884" s="6">
        <v>14903.863115187865</v>
      </c>
      <c r="D884" s="6">
        <f t="shared" si="236"/>
        <v>23.999779573571441</v>
      </c>
      <c r="F884" s="6">
        <v>483</v>
      </c>
      <c r="G884" s="6">
        <v>0</v>
      </c>
      <c r="H884" s="6">
        <f t="shared" si="214"/>
        <v>0</v>
      </c>
      <c r="J884" s="6">
        <v>390</v>
      </c>
      <c r="K884" s="6">
        <v>3399166.666666667</v>
      </c>
      <c r="L884" s="6">
        <f t="shared" si="237"/>
        <v>8715.8119658119667</v>
      </c>
      <c r="N884" s="6">
        <v>390</v>
      </c>
      <c r="O884" s="6">
        <v>3513965.5172413797</v>
      </c>
      <c r="P884" s="6">
        <f t="shared" si="238"/>
        <v>9010.1679929266138</v>
      </c>
    </row>
    <row r="885" spans="2:16" ht="15.75" customHeight="1" x14ac:dyDescent="0.2">
      <c r="B885" s="6">
        <v>136</v>
      </c>
      <c r="C885" s="6">
        <v>80605.977515766383</v>
      </c>
      <c r="D885" s="6">
        <f t="shared" si="236"/>
        <v>592.69101114534101</v>
      </c>
      <c r="F885" s="6">
        <v>661</v>
      </c>
      <c r="G885" s="6">
        <v>0</v>
      </c>
      <c r="H885" s="6">
        <f t="shared" si="214"/>
        <v>0</v>
      </c>
      <c r="J885" s="6">
        <v>353</v>
      </c>
      <c r="K885" s="6">
        <v>702410.61130334483</v>
      </c>
      <c r="L885" s="6">
        <f t="shared" si="237"/>
        <v>1989.8317600661326</v>
      </c>
      <c r="N885" s="6">
        <v>353</v>
      </c>
      <c r="O885" s="6">
        <v>702007.64818355639</v>
      </c>
      <c r="P885" s="6">
        <f t="shared" si="238"/>
        <v>1988.6902214831625</v>
      </c>
    </row>
    <row r="886" spans="2:16" ht="15.75" customHeight="1" x14ac:dyDescent="0.2">
      <c r="B886" s="6">
        <v>805</v>
      </c>
      <c r="C886" s="6">
        <v>34636.348436716267</v>
      </c>
      <c r="D886" s="6">
        <f t="shared" si="236"/>
        <v>43.026519797163068</v>
      </c>
      <c r="F886" s="6">
        <v>157</v>
      </c>
      <c r="G886" s="6">
        <v>0</v>
      </c>
      <c r="H886" s="6">
        <f t="shared" si="214"/>
        <v>0</v>
      </c>
      <c r="J886" s="6">
        <v>224</v>
      </c>
      <c r="K886" s="6">
        <v>427965.76032225578</v>
      </c>
      <c r="L886" s="6">
        <f t="shared" si="237"/>
        <v>1910.5614300100704</v>
      </c>
      <c r="N886" s="6">
        <v>224</v>
      </c>
      <c r="O886" s="6">
        <v>427792.57182901195</v>
      </c>
      <c r="P886" s="6">
        <f t="shared" si="238"/>
        <v>1909.7882670938034</v>
      </c>
    </row>
    <row r="887" spans="2:16" ht="15.75" customHeight="1" x14ac:dyDescent="0.2">
      <c r="B887" s="6">
        <v>142</v>
      </c>
      <c r="C887" s="6">
        <v>0</v>
      </c>
      <c r="D887" s="6">
        <f t="shared" si="236"/>
        <v>0</v>
      </c>
      <c r="F887" s="6">
        <v>349</v>
      </c>
      <c r="G887" s="6">
        <v>0</v>
      </c>
      <c r="H887" s="6">
        <f t="shared" si="214"/>
        <v>0</v>
      </c>
      <c r="J887" s="6">
        <v>251</v>
      </c>
      <c r="K887" s="6">
        <v>4293291.1392405061</v>
      </c>
      <c r="L887" s="6">
        <f t="shared" si="237"/>
        <v>17104.745574663371</v>
      </c>
      <c r="N887" s="6">
        <v>251</v>
      </c>
      <c r="O887" s="6">
        <v>4289056.6037735846</v>
      </c>
      <c r="P887" s="6">
        <f t="shared" si="238"/>
        <v>17087.874915432607</v>
      </c>
    </row>
    <row r="888" spans="2:16" ht="15.75" customHeight="1" x14ac:dyDescent="0.2">
      <c r="B888" s="6">
        <v>331</v>
      </c>
      <c r="C888" s="6">
        <v>420000</v>
      </c>
      <c r="D888" s="6">
        <f t="shared" si="236"/>
        <v>1268.882175226586</v>
      </c>
      <c r="F888" s="6">
        <v>176</v>
      </c>
      <c r="G888" s="6">
        <v>0</v>
      </c>
      <c r="H888" s="6">
        <f t="shared" si="214"/>
        <v>0</v>
      </c>
      <c r="J888" s="6">
        <v>208</v>
      </c>
      <c r="K888" s="6">
        <v>154642.85714285716</v>
      </c>
      <c r="L888" s="6">
        <f t="shared" si="237"/>
        <v>743.47527472527486</v>
      </c>
      <c r="N888" s="6">
        <v>208</v>
      </c>
      <c r="O888" s="6">
        <v>154647.76632302406</v>
      </c>
      <c r="P888" s="6">
        <f t="shared" si="238"/>
        <v>743.49887655300029</v>
      </c>
    </row>
    <row r="889" spans="2:16" ht="15.75" customHeight="1" x14ac:dyDescent="0.2">
      <c r="B889" s="6">
        <v>2397</v>
      </c>
      <c r="C889" s="6">
        <v>716.92535107169249</v>
      </c>
      <c r="D889" s="6">
        <f t="shared" si="236"/>
        <v>0.29909276223266268</v>
      </c>
      <c r="F889" s="6">
        <v>5833</v>
      </c>
      <c r="G889" s="6">
        <v>0</v>
      </c>
      <c r="H889" s="6">
        <f t="shared" si="214"/>
        <v>0</v>
      </c>
      <c r="J889" s="6">
        <v>123</v>
      </c>
      <c r="K889" s="6">
        <v>358194.44444444444</v>
      </c>
      <c r="L889" s="6">
        <f t="shared" si="237"/>
        <v>2912.1499548328816</v>
      </c>
      <c r="N889" s="6">
        <v>123</v>
      </c>
      <c r="O889" s="6">
        <v>355135.13513513515</v>
      </c>
      <c r="P889" s="6">
        <f t="shared" si="238"/>
        <v>2887.2775214238632</v>
      </c>
    </row>
    <row r="890" spans="2:16" ht="15.75" customHeight="1" x14ac:dyDescent="0.2">
      <c r="B890" s="6">
        <v>847</v>
      </c>
      <c r="C890" s="6">
        <v>7460.3174603174602</v>
      </c>
      <c r="D890" s="6">
        <f t="shared" si="236"/>
        <v>8.8079308858529632</v>
      </c>
      <c r="F890" s="6">
        <v>249</v>
      </c>
      <c r="G890" s="6">
        <v>0</v>
      </c>
      <c r="H890" s="6">
        <f t="shared" si="214"/>
        <v>0</v>
      </c>
      <c r="J890" s="6">
        <v>7811</v>
      </c>
      <c r="K890" s="6">
        <v>4261928.2511210758</v>
      </c>
      <c r="L890" s="6">
        <f t="shared" si="237"/>
        <v>545.63157740635972</v>
      </c>
      <c r="N890" s="6">
        <v>7811</v>
      </c>
      <c r="O890" s="6">
        <v>4261421.1618257258</v>
      </c>
      <c r="P890" s="6">
        <f t="shared" si="238"/>
        <v>545.5666575119352</v>
      </c>
    </row>
    <row r="891" spans="2:16" ht="15.75" customHeight="1" x14ac:dyDescent="0.2">
      <c r="B891" s="6">
        <v>188</v>
      </c>
      <c r="C891" s="6">
        <v>19914.056002217909</v>
      </c>
      <c r="D891" s="6">
        <f t="shared" si="236"/>
        <v>105.92582979903143</v>
      </c>
      <c r="F891" s="6">
        <v>111</v>
      </c>
      <c r="G891" s="6">
        <v>0</v>
      </c>
      <c r="H891" s="6">
        <f t="shared" si="214"/>
        <v>0</v>
      </c>
      <c r="J891" s="6">
        <v>304</v>
      </c>
      <c r="K891" s="6">
        <v>2299205.7761732852</v>
      </c>
      <c r="L891" s="6">
        <f t="shared" si="237"/>
        <v>7563.1768953068595</v>
      </c>
      <c r="N891" s="6">
        <v>304</v>
      </c>
      <c r="O891" s="6">
        <v>2299813.6645962731</v>
      </c>
      <c r="P891" s="6">
        <f t="shared" si="238"/>
        <v>7565.1765282772139</v>
      </c>
    </row>
    <row r="892" spans="2:16" ht="15.75" customHeight="1" x14ac:dyDescent="0.2">
      <c r="B892" s="6">
        <v>2115</v>
      </c>
      <c r="C892" s="6">
        <v>112487.04663212434</v>
      </c>
      <c r="D892" s="6">
        <f t="shared" si="236"/>
        <v>53.185364837883853</v>
      </c>
      <c r="F892" s="6">
        <v>139</v>
      </c>
      <c r="G892" s="6">
        <v>0</v>
      </c>
      <c r="H892" s="6">
        <f t="shared" si="214"/>
        <v>0</v>
      </c>
      <c r="J892" s="6">
        <v>307</v>
      </c>
      <c r="K892" s="6">
        <v>511299.43502824858</v>
      </c>
      <c r="L892" s="6">
        <f t="shared" si="237"/>
        <v>1665.4704724047185</v>
      </c>
      <c r="N892" s="6">
        <v>307</v>
      </c>
      <c r="O892" s="6">
        <v>509834.02489626559</v>
      </c>
      <c r="P892" s="6">
        <f t="shared" si="238"/>
        <v>1660.6971494992365</v>
      </c>
    </row>
    <row r="893" spans="2:16" ht="15.75" customHeight="1" x14ac:dyDescent="0.2">
      <c r="B893" s="6">
        <v>102</v>
      </c>
      <c r="C893" s="6">
        <v>13800.420569680749</v>
      </c>
      <c r="D893" s="6">
        <f t="shared" si="236"/>
        <v>135.29824087922304</v>
      </c>
      <c r="F893" s="6">
        <v>176</v>
      </c>
      <c r="G893" s="6">
        <v>0</v>
      </c>
      <c r="H893" s="6">
        <f t="shared" si="214"/>
        <v>0</v>
      </c>
      <c r="J893" s="6">
        <v>170</v>
      </c>
      <c r="K893" s="6">
        <v>823840.30418250954</v>
      </c>
      <c r="L893" s="6">
        <f t="shared" si="237"/>
        <v>4846.1194363677032</v>
      </c>
      <c r="N893" s="6">
        <v>170</v>
      </c>
      <c r="O893" s="6">
        <v>823333.33333333326</v>
      </c>
      <c r="P893" s="6">
        <f t="shared" si="238"/>
        <v>4843.1372549019607</v>
      </c>
    </row>
    <row r="894" spans="2:16" ht="15.75" customHeight="1" x14ac:dyDescent="0.2">
      <c r="B894" s="6">
        <v>247</v>
      </c>
      <c r="C894" s="6">
        <v>616.88311688311683</v>
      </c>
      <c r="D894" s="6">
        <f t="shared" si="236"/>
        <v>2.4975024975024973</v>
      </c>
      <c r="F894" s="6">
        <v>276</v>
      </c>
      <c r="G894" s="6">
        <v>0</v>
      </c>
      <c r="H894" s="6">
        <f t="shared" si="214"/>
        <v>0</v>
      </c>
      <c r="J894" s="6">
        <v>144</v>
      </c>
      <c r="K894" s="6">
        <v>55519.000520562207</v>
      </c>
      <c r="L894" s="6">
        <f t="shared" si="237"/>
        <v>385.54861472612646</v>
      </c>
      <c r="N894" s="6">
        <v>144</v>
      </c>
      <c r="O894" s="6">
        <v>55515.695067264576</v>
      </c>
      <c r="P894" s="6">
        <f t="shared" si="238"/>
        <v>385.52566018933732</v>
      </c>
    </row>
    <row r="895" spans="2:16" ht="15.75" customHeight="1" x14ac:dyDescent="0.2">
      <c r="B895" s="6">
        <v>237</v>
      </c>
      <c r="C895" s="6">
        <v>13532.008830022076</v>
      </c>
      <c r="D895" s="6">
        <f t="shared" si="236"/>
        <v>57.097083670979224</v>
      </c>
      <c r="F895" s="6">
        <v>132</v>
      </c>
      <c r="G895" s="6">
        <v>0</v>
      </c>
      <c r="H895" s="6">
        <f t="shared" si="214"/>
        <v>0</v>
      </c>
      <c r="J895" s="6">
        <v>108</v>
      </c>
      <c r="K895" s="6">
        <v>1776666.6666666667</v>
      </c>
      <c r="L895" s="6">
        <f t="shared" si="237"/>
        <v>16450.617283950618</v>
      </c>
      <c r="N895" s="6">
        <v>108</v>
      </c>
      <c r="O895" s="6">
        <v>1682580.6451612904</v>
      </c>
      <c r="P895" s="6">
        <f t="shared" si="238"/>
        <v>15579.450418160097</v>
      </c>
    </row>
    <row r="896" spans="2:16" ht="15.75" customHeight="1" x14ac:dyDescent="0.2">
      <c r="B896" s="6">
        <v>182</v>
      </c>
      <c r="C896" s="6">
        <v>5929.493748719</v>
      </c>
      <c r="D896" s="6">
        <f t="shared" si="236"/>
        <v>32.57963598197253</v>
      </c>
      <c r="F896" s="6">
        <v>307</v>
      </c>
      <c r="G896" s="6">
        <v>0</v>
      </c>
      <c r="H896" s="6">
        <f t="shared" si="214"/>
        <v>0</v>
      </c>
      <c r="J896" s="6">
        <v>123</v>
      </c>
      <c r="K896" s="6">
        <v>93575.129533678744</v>
      </c>
      <c r="L896" s="6">
        <f t="shared" si="237"/>
        <v>760.77341084291663</v>
      </c>
      <c r="N896" s="6">
        <v>123</v>
      </c>
      <c r="O896" s="6">
        <v>93807.339449541279</v>
      </c>
      <c r="P896" s="6">
        <f t="shared" si="238"/>
        <v>762.66129633773403</v>
      </c>
    </row>
    <row r="897" spans="2:16" ht="15.75" customHeight="1" x14ac:dyDescent="0.2">
      <c r="B897" s="6">
        <v>860</v>
      </c>
      <c r="C897" s="6">
        <v>0</v>
      </c>
      <c r="D897" s="6">
        <f t="shared" si="236"/>
        <v>0</v>
      </c>
      <c r="F897" s="6">
        <v>298</v>
      </c>
      <c r="G897" s="6">
        <v>0</v>
      </c>
      <c r="H897" s="6">
        <f t="shared" si="214"/>
        <v>0</v>
      </c>
      <c r="J897" s="6">
        <v>124</v>
      </c>
      <c r="K897" s="6">
        <v>159130.4347826087</v>
      </c>
      <c r="L897" s="6">
        <f t="shared" si="237"/>
        <v>1283.3099579242637</v>
      </c>
      <c r="N897" s="6">
        <v>124</v>
      </c>
      <c r="O897" s="6">
        <v>161768.04915514591</v>
      </c>
      <c r="P897" s="6">
        <f t="shared" si="238"/>
        <v>1304.5810415737574</v>
      </c>
    </row>
    <row r="898" spans="2:16" ht="15.75" customHeight="1" x14ac:dyDescent="0.2">
      <c r="B898" s="6">
        <v>1270</v>
      </c>
      <c r="C898" s="6">
        <v>1223.0215827338129</v>
      </c>
      <c r="D898" s="6">
        <f t="shared" si="236"/>
        <v>0.9630091202628448</v>
      </c>
      <c r="F898" s="6">
        <v>126</v>
      </c>
      <c r="G898" s="6">
        <v>0</v>
      </c>
      <c r="H898" s="6">
        <f t="shared" si="214"/>
        <v>0</v>
      </c>
      <c r="J898" s="6">
        <v>904</v>
      </c>
      <c r="K898" s="6">
        <v>661015.625</v>
      </c>
      <c r="L898" s="6">
        <f t="shared" si="237"/>
        <v>731.21197455752213</v>
      </c>
      <c r="N898" s="6">
        <v>904</v>
      </c>
      <c r="O898" s="6">
        <v>659703.94736842101</v>
      </c>
      <c r="P898" s="6">
        <f t="shared" si="238"/>
        <v>729.76100372612939</v>
      </c>
    </row>
    <row r="899" spans="2:16" ht="15.75" customHeight="1" x14ac:dyDescent="0.2">
      <c r="B899" s="6">
        <v>441</v>
      </c>
      <c r="C899" s="6">
        <v>8945.9459459459467</v>
      </c>
      <c r="D899" s="6">
        <f t="shared" si="236"/>
        <v>20.285591714163143</v>
      </c>
      <c r="F899" s="6">
        <v>166</v>
      </c>
      <c r="G899" s="6">
        <v>0</v>
      </c>
      <c r="H899" s="6">
        <f t="shared" si="214"/>
        <v>0</v>
      </c>
    </row>
    <row r="900" spans="2:16" ht="15.75" customHeight="1" x14ac:dyDescent="0.2">
      <c r="B900" s="6">
        <v>832</v>
      </c>
      <c r="C900" s="6">
        <v>110553.87158996968</v>
      </c>
      <c r="D900" s="6">
        <f t="shared" si="236"/>
        <v>132.87724950717509</v>
      </c>
      <c r="F900" s="6">
        <v>396</v>
      </c>
      <c r="G900" s="6">
        <v>0</v>
      </c>
      <c r="H900" s="6">
        <f t="shared" si="214"/>
        <v>0</v>
      </c>
    </row>
    <row r="901" spans="2:16" ht="15.75" customHeight="1" x14ac:dyDescent="0.2">
      <c r="B901" s="6">
        <v>239</v>
      </c>
      <c r="C901" s="6">
        <v>0</v>
      </c>
      <c r="D901" s="6">
        <f t="shared" si="236"/>
        <v>0</v>
      </c>
      <c r="F901" s="6">
        <v>239</v>
      </c>
      <c r="G901" s="6">
        <v>0</v>
      </c>
      <c r="H901" s="6">
        <f t="shared" si="214"/>
        <v>0</v>
      </c>
    </row>
    <row r="902" spans="2:16" ht="15.75" customHeight="1" x14ac:dyDescent="0.2">
      <c r="B902" s="6">
        <v>615</v>
      </c>
      <c r="C902" s="6">
        <v>127457.8399712953</v>
      </c>
      <c r="D902" s="6">
        <f t="shared" si="236"/>
        <v>207.24852027852893</v>
      </c>
      <c r="F902" s="6">
        <v>306</v>
      </c>
      <c r="G902" s="6">
        <v>0</v>
      </c>
      <c r="H902" s="6">
        <f t="shared" si="214"/>
        <v>0</v>
      </c>
    </row>
    <row r="903" spans="2:16" ht="15.75" customHeight="1" x14ac:dyDescent="0.2">
      <c r="B903" s="6">
        <v>3156</v>
      </c>
      <c r="C903" s="6">
        <v>222352.9411764706</v>
      </c>
      <c r="D903" s="6">
        <f t="shared" si="236"/>
        <v>70.454037128159257</v>
      </c>
      <c r="F903" s="6">
        <v>379</v>
      </c>
      <c r="G903" s="6">
        <v>0</v>
      </c>
      <c r="H903" s="6">
        <f t="shared" si="214"/>
        <v>0</v>
      </c>
    </row>
    <row r="904" spans="2:16" ht="15.75" customHeight="1" x14ac:dyDescent="0.2">
      <c r="B904" s="6">
        <v>592</v>
      </c>
      <c r="C904" s="6">
        <v>64319.654427645793</v>
      </c>
      <c r="D904" s="6">
        <f t="shared" si="236"/>
        <v>108.64806491156384</v>
      </c>
      <c r="F904" s="6">
        <v>325</v>
      </c>
      <c r="G904" s="6">
        <v>0</v>
      </c>
      <c r="H904" s="6">
        <f t="shared" si="214"/>
        <v>0</v>
      </c>
    </row>
    <row r="905" spans="2:16" ht="15.75" customHeight="1" x14ac:dyDescent="0.2">
      <c r="B905" s="6">
        <v>4867</v>
      </c>
      <c r="C905" s="6">
        <v>633333.33333333337</v>
      </c>
      <c r="D905" s="6">
        <f t="shared" si="236"/>
        <v>130.12807341962881</v>
      </c>
      <c r="F905" s="6">
        <v>311</v>
      </c>
      <c r="G905" s="6">
        <v>0</v>
      </c>
      <c r="H905" s="6">
        <f t="shared" si="214"/>
        <v>0</v>
      </c>
    </row>
    <row r="906" spans="2:16" ht="15.75" customHeight="1" x14ac:dyDescent="0.2">
      <c r="B906" s="6">
        <v>273</v>
      </c>
      <c r="C906" s="6">
        <v>10219.256434699715</v>
      </c>
      <c r="D906" s="6">
        <f t="shared" si="236"/>
        <v>37.433173753478812</v>
      </c>
      <c r="F906" s="6">
        <v>141</v>
      </c>
      <c r="G906" s="6">
        <v>0</v>
      </c>
      <c r="H906" s="6">
        <f t="shared" si="214"/>
        <v>0</v>
      </c>
    </row>
    <row r="907" spans="2:16" ht="15.75" customHeight="1" x14ac:dyDescent="0.2">
      <c r="B907" s="6">
        <v>2366</v>
      </c>
      <c r="C907" s="6">
        <v>492088.28522920207</v>
      </c>
      <c r="D907" s="6">
        <f t="shared" si="236"/>
        <v>207.98321438258751</v>
      </c>
      <c r="F907" s="6">
        <v>518</v>
      </c>
      <c r="G907" s="6">
        <v>0</v>
      </c>
      <c r="H907" s="6">
        <f t="shared" si="214"/>
        <v>0</v>
      </c>
    </row>
    <row r="908" spans="2:16" ht="15.75" customHeight="1" x14ac:dyDescent="0.2">
      <c r="B908" s="6">
        <v>624</v>
      </c>
      <c r="C908" s="6">
        <v>6235.5460385438964</v>
      </c>
      <c r="D908" s="6">
        <f t="shared" si="236"/>
        <v>9.992862241256244</v>
      </c>
      <c r="F908" s="6">
        <v>102</v>
      </c>
      <c r="G908" s="6">
        <v>0</v>
      </c>
      <c r="H908" s="6">
        <f t="shared" si="214"/>
        <v>0</v>
      </c>
    </row>
    <row r="909" spans="2:16" ht="15.75" customHeight="1" x14ac:dyDescent="0.2">
      <c r="B909" s="6">
        <v>302</v>
      </c>
      <c r="C909" s="6">
        <v>22459.089890159157</v>
      </c>
      <c r="D909" s="6">
        <f t="shared" si="236"/>
        <v>74.367847318407811</v>
      </c>
      <c r="F909" s="6">
        <v>732</v>
      </c>
      <c r="G909" s="6">
        <v>0</v>
      </c>
      <c r="H909" s="6">
        <f t="shared" si="214"/>
        <v>0</v>
      </c>
    </row>
    <row r="910" spans="2:16" ht="15.75" customHeight="1" x14ac:dyDescent="0.2">
      <c r="B910" s="6">
        <v>591</v>
      </c>
      <c r="C910" s="6">
        <v>29147.540983606559</v>
      </c>
      <c r="D910" s="6">
        <f t="shared" si="236"/>
        <v>49.319020276830052</v>
      </c>
      <c r="F910" s="6">
        <v>1018</v>
      </c>
      <c r="G910" s="6">
        <v>0</v>
      </c>
      <c r="H910" s="6">
        <f t="shared" si="214"/>
        <v>0</v>
      </c>
    </row>
    <row r="911" spans="2:16" ht="15.75" customHeight="1" x14ac:dyDescent="0.2">
      <c r="B911" s="6">
        <v>606</v>
      </c>
      <c r="C911" s="6">
        <v>39384.615384615383</v>
      </c>
      <c r="D911" s="6">
        <f t="shared" si="236"/>
        <v>64.991114496064995</v>
      </c>
      <c r="F911" s="6">
        <v>470</v>
      </c>
      <c r="G911" s="6">
        <v>0</v>
      </c>
      <c r="H911" s="6">
        <f t="shared" si="214"/>
        <v>0</v>
      </c>
    </row>
    <row r="912" spans="2:16" ht="15.75" customHeight="1" x14ac:dyDescent="0.2">
      <c r="B912" s="6">
        <v>146</v>
      </c>
      <c r="C912" s="6">
        <v>18530.986993113998</v>
      </c>
      <c r="D912" s="6">
        <f t="shared" si="236"/>
        <v>126.9245684459863</v>
      </c>
      <c r="F912" s="6">
        <v>229</v>
      </c>
      <c r="G912" s="6">
        <v>0</v>
      </c>
      <c r="H912" s="6">
        <f t="shared" si="214"/>
        <v>0</v>
      </c>
    </row>
    <row r="913" spans="2:8" ht="15.75" customHeight="1" x14ac:dyDescent="0.2">
      <c r="B913" s="6">
        <v>187</v>
      </c>
      <c r="C913" s="6">
        <v>3031.25</v>
      </c>
      <c r="D913" s="6">
        <f t="shared" si="236"/>
        <v>16.209893048128343</v>
      </c>
      <c r="F913" s="6">
        <v>312</v>
      </c>
      <c r="G913" s="6">
        <v>0</v>
      </c>
      <c r="H913" s="6">
        <f t="shared" si="214"/>
        <v>0</v>
      </c>
    </row>
    <row r="914" spans="2:8" ht="15.75" customHeight="1" x14ac:dyDescent="0.2">
      <c r="B914" s="6">
        <v>158</v>
      </c>
      <c r="C914" s="6">
        <v>17.006802721088437</v>
      </c>
      <c r="D914" s="6">
        <f t="shared" si="236"/>
        <v>0.10763799190562302</v>
      </c>
      <c r="F914" s="6">
        <v>271</v>
      </c>
      <c r="G914" s="6">
        <v>0</v>
      </c>
      <c r="H914" s="6">
        <f t="shared" si="214"/>
        <v>0</v>
      </c>
    </row>
    <row r="915" spans="2:8" ht="15.75" customHeight="1" x14ac:dyDescent="0.2">
      <c r="B915" s="6">
        <v>128</v>
      </c>
      <c r="C915" s="6">
        <v>8651.5876468029583</v>
      </c>
      <c r="D915" s="6">
        <f t="shared" si="236"/>
        <v>67.590528490648111</v>
      </c>
      <c r="F915" s="6">
        <v>477</v>
      </c>
      <c r="G915" s="6">
        <v>0</v>
      </c>
      <c r="H915" s="6">
        <f t="shared" si="214"/>
        <v>0</v>
      </c>
    </row>
    <row r="916" spans="2:8" ht="15.75" customHeight="1" x14ac:dyDescent="0.2">
      <c r="B916" s="6">
        <v>774</v>
      </c>
      <c r="C916" s="6">
        <v>50035.842293906811</v>
      </c>
      <c r="D916" s="6">
        <f t="shared" si="236"/>
        <v>64.645791077398982</v>
      </c>
      <c r="F916" s="6">
        <v>271</v>
      </c>
      <c r="G916" s="6">
        <v>0</v>
      </c>
      <c r="H916" s="6">
        <f t="shared" si="214"/>
        <v>0</v>
      </c>
    </row>
    <row r="917" spans="2:8" ht="15.75" customHeight="1" x14ac:dyDescent="0.2">
      <c r="F917" s="6">
        <v>218</v>
      </c>
      <c r="G917" s="6">
        <v>0</v>
      </c>
      <c r="H917" s="6">
        <f t="shared" si="214"/>
        <v>0</v>
      </c>
    </row>
    <row r="918" spans="2:8" ht="15.75" customHeight="1" x14ac:dyDescent="0.2">
      <c r="F918" s="6">
        <v>580</v>
      </c>
      <c r="G918" s="6">
        <v>0</v>
      </c>
      <c r="H918" s="6">
        <f t="shared" si="214"/>
        <v>0</v>
      </c>
    </row>
    <row r="919" spans="2:8" ht="15.75" customHeight="1" x14ac:dyDescent="0.2">
      <c r="F919" s="6">
        <v>242</v>
      </c>
      <c r="G919" s="6">
        <v>0</v>
      </c>
      <c r="H919" s="6">
        <f t="shared" si="214"/>
        <v>0</v>
      </c>
    </row>
    <row r="920" spans="2:8" ht="15.75" customHeight="1" x14ac:dyDescent="0.2">
      <c r="F920" s="6">
        <v>111</v>
      </c>
      <c r="G920" s="6">
        <v>0</v>
      </c>
      <c r="H920" s="6">
        <f t="shared" si="214"/>
        <v>0</v>
      </c>
    </row>
    <row r="921" spans="2:8" ht="15.75" customHeight="1" x14ac:dyDescent="0.2">
      <c r="F921" s="6">
        <v>1245</v>
      </c>
      <c r="G921" s="6">
        <v>0</v>
      </c>
      <c r="H921" s="6">
        <f t="shared" si="214"/>
        <v>0</v>
      </c>
    </row>
    <row r="922" spans="2:8" ht="15.75" customHeight="1" x14ac:dyDescent="0.2">
      <c r="F922" s="6">
        <v>1588</v>
      </c>
      <c r="G922" s="6">
        <v>0</v>
      </c>
      <c r="H922" s="6">
        <f t="shared" si="214"/>
        <v>0</v>
      </c>
    </row>
    <row r="923" spans="2:8" ht="15.75" customHeight="1" x14ac:dyDescent="0.2">
      <c r="F923" s="6">
        <v>403</v>
      </c>
      <c r="G923" s="6">
        <v>0</v>
      </c>
      <c r="H923" s="6">
        <f t="shared" si="214"/>
        <v>0</v>
      </c>
    </row>
    <row r="924" spans="2:8" ht="15.75" customHeight="1" x14ac:dyDescent="0.2">
      <c r="F924" s="6">
        <v>996</v>
      </c>
      <c r="G924" s="6">
        <v>0</v>
      </c>
      <c r="H924" s="6">
        <f t="shared" si="214"/>
        <v>0</v>
      </c>
    </row>
    <row r="925" spans="2:8" ht="15.75" customHeight="1" x14ac:dyDescent="0.2">
      <c r="F925" s="6">
        <v>383</v>
      </c>
      <c r="G925" s="6">
        <v>0</v>
      </c>
      <c r="H925" s="6">
        <f t="shared" si="214"/>
        <v>0</v>
      </c>
    </row>
    <row r="926" spans="2:8" ht="15.75" customHeight="1" x14ac:dyDescent="0.2">
      <c r="F926" s="6">
        <v>165</v>
      </c>
      <c r="G926" s="6">
        <v>0</v>
      </c>
      <c r="H926" s="6">
        <f t="shared" si="214"/>
        <v>0</v>
      </c>
    </row>
    <row r="927" spans="2:8" ht="15.75" customHeight="1" x14ac:dyDescent="0.2">
      <c r="F927" s="6">
        <v>867</v>
      </c>
      <c r="G927" s="6">
        <v>0</v>
      </c>
      <c r="H927" s="6">
        <f t="shared" si="214"/>
        <v>0</v>
      </c>
    </row>
    <row r="928" spans="2:8" ht="15.75" customHeight="1" x14ac:dyDescent="0.2">
      <c r="F928" s="6">
        <v>22198</v>
      </c>
      <c r="G928" s="6">
        <v>0</v>
      </c>
      <c r="H928" s="6">
        <f t="shared" si="214"/>
        <v>0</v>
      </c>
    </row>
    <row r="929" spans="6:8" ht="15.75" customHeight="1" x14ac:dyDescent="0.2">
      <c r="F929" s="6">
        <v>135</v>
      </c>
      <c r="G929" s="6">
        <v>0</v>
      </c>
      <c r="H929" s="6">
        <f t="shared" si="214"/>
        <v>0</v>
      </c>
    </row>
    <row r="930" spans="6:8" ht="15.75" customHeight="1" x14ac:dyDescent="0.2">
      <c r="F930" s="6">
        <v>1037</v>
      </c>
      <c r="G930" s="6">
        <v>0</v>
      </c>
      <c r="H930" s="6">
        <f t="shared" si="214"/>
        <v>0</v>
      </c>
    </row>
    <row r="931" spans="6:8" ht="15.75" customHeight="1" x14ac:dyDescent="0.2">
      <c r="F931" s="6">
        <v>181</v>
      </c>
      <c r="G931" s="6">
        <v>0</v>
      </c>
      <c r="H931" s="6">
        <f t="shared" si="214"/>
        <v>0</v>
      </c>
    </row>
    <row r="932" spans="6:8" ht="15.75" customHeight="1" x14ac:dyDescent="0.2">
      <c r="F932" s="6">
        <v>211</v>
      </c>
      <c r="G932" s="6">
        <v>0</v>
      </c>
      <c r="H932" s="6">
        <f t="shared" si="214"/>
        <v>0</v>
      </c>
    </row>
    <row r="933" spans="6:8" ht="15.75" customHeight="1" x14ac:dyDescent="0.2">
      <c r="F933" s="6">
        <v>466</v>
      </c>
      <c r="G933" s="6">
        <v>0</v>
      </c>
      <c r="H933" s="6">
        <f t="shared" si="214"/>
        <v>0</v>
      </c>
    </row>
    <row r="934" spans="6:8" ht="15.75" customHeight="1" x14ac:dyDescent="0.2">
      <c r="F934" s="6">
        <v>207</v>
      </c>
      <c r="G934" s="6">
        <v>0</v>
      </c>
      <c r="H934" s="6">
        <f t="shared" si="214"/>
        <v>0</v>
      </c>
    </row>
    <row r="935" spans="6:8" ht="15.75" customHeight="1" x14ac:dyDescent="0.2">
      <c r="F935" s="6">
        <v>150</v>
      </c>
      <c r="G935" s="6">
        <v>0</v>
      </c>
      <c r="H935" s="6">
        <f t="shared" si="214"/>
        <v>0</v>
      </c>
    </row>
    <row r="936" spans="6:8" ht="15.75" customHeight="1" x14ac:dyDescent="0.2">
      <c r="F936" s="6">
        <v>684</v>
      </c>
      <c r="G936" s="6">
        <v>0</v>
      </c>
      <c r="H936" s="6">
        <f t="shared" si="214"/>
        <v>0</v>
      </c>
    </row>
    <row r="937" spans="6:8" ht="15.75" customHeight="1" x14ac:dyDescent="0.2">
      <c r="F937" s="6">
        <v>296</v>
      </c>
      <c r="G937" s="6">
        <v>0</v>
      </c>
      <c r="H937" s="6">
        <f t="shared" si="214"/>
        <v>0</v>
      </c>
    </row>
    <row r="938" spans="6:8" ht="15.75" customHeight="1" x14ac:dyDescent="0.2">
      <c r="F938" s="6">
        <v>117</v>
      </c>
      <c r="G938" s="6">
        <v>0</v>
      </c>
      <c r="H938" s="6">
        <f t="shared" si="214"/>
        <v>0</v>
      </c>
    </row>
    <row r="939" spans="6:8" ht="15.75" customHeight="1" x14ac:dyDescent="0.2">
      <c r="F939" s="6">
        <v>193</v>
      </c>
      <c r="G939" s="6">
        <v>0</v>
      </c>
      <c r="H939" s="6">
        <f t="shared" si="214"/>
        <v>0</v>
      </c>
    </row>
    <row r="940" spans="6:8" ht="15.75" customHeight="1" x14ac:dyDescent="0.2">
      <c r="F940" s="6">
        <v>201</v>
      </c>
      <c r="G940" s="6">
        <v>0</v>
      </c>
      <c r="H940" s="6">
        <f t="shared" si="214"/>
        <v>0</v>
      </c>
    </row>
    <row r="941" spans="6:8" ht="15.75" customHeight="1" x14ac:dyDescent="0.2">
      <c r="F941" s="6">
        <v>1026</v>
      </c>
      <c r="G941" s="6">
        <v>0</v>
      </c>
      <c r="H941" s="6">
        <f t="shared" si="214"/>
        <v>0</v>
      </c>
    </row>
    <row r="942" spans="6:8" ht="15.75" customHeight="1" x14ac:dyDescent="0.2">
      <c r="F942" s="6">
        <v>250</v>
      </c>
      <c r="G942" s="6">
        <v>0</v>
      </c>
      <c r="H942" s="6">
        <f t="shared" si="214"/>
        <v>0</v>
      </c>
    </row>
    <row r="943" spans="6:8" ht="15.75" customHeight="1" x14ac:dyDescent="0.2">
      <c r="F943" s="6">
        <v>379</v>
      </c>
      <c r="G943" s="6">
        <v>0</v>
      </c>
      <c r="H943" s="6">
        <f t="shared" si="214"/>
        <v>0</v>
      </c>
    </row>
    <row r="944" spans="6:8" ht="15.75" customHeight="1" x14ac:dyDescent="0.2"/>
    <row r="945" spans="4:7" ht="15.75" customHeight="1" x14ac:dyDescent="0.2"/>
    <row r="946" spans="4:7" ht="15.75" customHeight="1" x14ac:dyDescent="0.2"/>
    <row r="947" spans="4:7" ht="15.75" customHeight="1" x14ac:dyDescent="0.2"/>
    <row r="948" spans="4:7" ht="15.75" customHeight="1" x14ac:dyDescent="0.2"/>
    <row r="949" spans="4:7" ht="15.75" customHeight="1" x14ac:dyDescent="0.2">
      <c r="E949" s="6" t="s">
        <v>1788</v>
      </c>
      <c r="F949" s="6" t="s">
        <v>1787</v>
      </c>
      <c r="G949" s="6" t="s">
        <v>1789</v>
      </c>
    </row>
    <row r="950" spans="4:7" ht="15.75" customHeight="1" x14ac:dyDescent="0.25">
      <c r="D950" s="24" t="s">
        <v>1810</v>
      </c>
      <c r="E950" s="6">
        <f ca="1">IFERROR(__xludf.DUMMYFUNCTION("AVERAGE(FILTER(D2:D943, ISNUMBER(D2:D943)))
"),105.777340259556)</f>
        <v>105.777340259556</v>
      </c>
      <c r="F950" s="6">
        <f ca="1">IFERROR(__xludf.DUMMYFUNCTION("AVERAGE(FILTER(H2:H943, ISNUMBER(H2:H943)))
"),17.6421697986114)</f>
        <v>17.642169798611398</v>
      </c>
      <c r="G950" s="6">
        <f ca="1">IFERROR(__xludf.DUMMYFUNCTION("AVERAGE(FILTER(L2:L943, ISNUMBER(L2:L943)))
"),3142.68416930712)</f>
        <v>3142.6841693071201</v>
      </c>
    </row>
    <row r="951" spans="4:7" ht="15.75" customHeight="1" x14ac:dyDescent="0.25">
      <c r="D951" s="24" t="s">
        <v>1793</v>
      </c>
      <c r="E951" s="6">
        <f ca="1">IFERROR(__xludf.DUMMYFUNCTION("MIN(FILTER(D2:D943, ISNUMBER(D2:D943)))
"),0)</f>
        <v>0</v>
      </c>
      <c r="F951" s="6">
        <f ca="1">IFERROR(__xludf.DUMMYFUNCTION("MIN(FILTER(H2:H943, ISNUMBER(H2:H943)))
"),0)</f>
        <v>0</v>
      </c>
      <c r="G951" s="6">
        <f ca="1">IFERROR(__xludf.DUMMYFUNCTION("MIN(FILTER(L2:L943, ISNUMBER(L2:L943)))
"),0)</f>
        <v>0</v>
      </c>
    </row>
    <row r="952" spans="4:7" ht="15.75" customHeight="1" x14ac:dyDescent="0.25">
      <c r="D952" s="24" t="s">
        <v>1794</v>
      </c>
      <c r="E952" s="6">
        <f ca="1">IFERROR(__xludf.DUMMYFUNCTION("MAX(FILTER(D2:D943, ISNUMBER(D2:D943)))
"),9598.14071685042)</f>
        <v>9598.1407168504193</v>
      </c>
      <c r="F952" s="6">
        <f ca="1">IFERROR(__xludf.DUMMYFUNCTION("MAX(FILTER(H2:H943, ISNUMBER(H2:H943)))
"),220.433575455029)</f>
        <v>220.433575455029</v>
      </c>
      <c r="G952" s="6">
        <f ca="1">IFERROR(__xludf.DUMMYFUNCTION("MAX(FILTER(L2:L943, ISNUMBER(L2:L943)))
"),98076.64768659)</f>
        <v>98076.647686590004</v>
      </c>
    </row>
    <row r="953" spans="4:7" ht="15.75" customHeight="1" x14ac:dyDescent="0.25">
      <c r="D953" s="24" t="s">
        <v>1795</v>
      </c>
      <c r="E953" s="6">
        <f ca="1">IFERROR(__xludf.DUMMYFUNCTION("QUARTILE(FILTER(D2:D943, ISNUMBER(D2:D943)), 1)"),5.81558299944951)</f>
        <v>5.8155829994495098</v>
      </c>
      <c r="F953" s="6">
        <f ca="1">IFERROR(__xludf.DUMMYFUNCTION("QUARTILE(FILTER(H2:H943, ISNUMBER(H2:H943)), 1)"),1.68892468592496)</f>
        <v>1.68892468592496</v>
      </c>
      <c r="G953" s="6">
        <f ca="1">IFERROR(__xludf.DUMMYFUNCTION("QUARTILE(FILTER(L2:L943, ISNUMBER(L2:L943)), 1)"),517.64837558423)</f>
        <v>517.64837558423005</v>
      </c>
    </row>
    <row r="954" spans="4:7" ht="15.75" customHeight="1" x14ac:dyDescent="0.25">
      <c r="D954" s="24" t="s">
        <v>1796</v>
      </c>
      <c r="E954" s="6">
        <f ca="1">IFERROR(__xludf.DUMMYFUNCTION("median(FILTER(D2:D943, ISNUMBER(D2:D943)))"),27.8436156218802)</f>
        <v>27.8436156218802</v>
      </c>
      <c r="F954" s="6">
        <f ca="1">IFERROR(__xludf.DUMMYFUNCTION("median(FILTER(H2:H943, ISNUMBER(H2:H943)))"),7.47384155455904)</f>
        <v>7.4738415545590398</v>
      </c>
      <c r="G954" s="6">
        <f ca="1">IFERROR(__xludf.DUMMYFUNCTION("median(FILTER(L2:L943, ISNUMBER(L2:L943)))"),1144.74919178225)</f>
        <v>1144.7491917822499</v>
      </c>
    </row>
    <row r="955" spans="4:7" ht="15.75" customHeight="1" x14ac:dyDescent="0.25">
      <c r="D955" s="24" t="s">
        <v>1797</v>
      </c>
      <c r="E955" s="6">
        <f ca="1">IFERROR(__xludf.DUMMYFUNCTION("QUARTILE(FILTER(D2:D943, ISNUMBER(D2:D943)), 3)"),78.4650566700375)</f>
        <v>78.465056670037498</v>
      </c>
      <c r="F955" s="6">
        <f ca="1">IFERROR(__xludf.DUMMYFUNCTION("QUARTILE(FILTER(H2:H943, ISNUMBER(H2:H943)), 3)"),22.4238110753488)</f>
        <v>22.423811075348802</v>
      </c>
      <c r="G955" s="6">
        <f ca="1">IFERROR(__xludf.DUMMYFUNCTION("QUARTILE(FILTER(L2:L943, ISNUMBER(L2:L943)), 3)"),2416.28843844318)</f>
        <v>2416.28843844318</v>
      </c>
    </row>
    <row r="956" spans="4:7" ht="15.75" customHeight="1" x14ac:dyDescent="0.25">
      <c r="D956" s="24" t="s">
        <v>1798</v>
      </c>
      <c r="E956" s="6">
        <f t="shared" ref="E956:G956" ca="1" si="239">E955-E953</f>
        <v>72.649473670587994</v>
      </c>
      <c r="F956" s="6">
        <f t="shared" ca="1" si="239"/>
        <v>20.734886389423842</v>
      </c>
      <c r="G956" s="6">
        <f t="shared" ca="1" si="239"/>
        <v>1898.6400628589499</v>
      </c>
    </row>
    <row r="957" spans="4:7" ht="15.75" customHeight="1" x14ac:dyDescent="0.25">
      <c r="D957" s="24" t="s">
        <v>1799</v>
      </c>
      <c r="E957" s="6">
        <f ca="1">IFERROR(__xludf.DUMMYFUNCTION("stdev(FILTER(D2:D943, ISNUMBER(D2:D943)))
"),503.548433949157)</f>
        <v>503.54843394915702</v>
      </c>
      <c r="F957" s="6">
        <f ca="1">IFERROR(__xludf.DUMMYFUNCTION("stdev(FILTER(H2:H943, ISNUMBER(H2:H943)))
"),26.8846159823832)</f>
        <v>26.884615982383199</v>
      </c>
      <c r="G957" s="6">
        <f ca="1">IFERROR(__xludf.DUMMYFUNCTION("stdev(FILTER(L2:L943, ISNUMBER(L2:L943)))
"),8873.36133159249)</f>
        <v>8873.3613315924904</v>
      </c>
    </row>
    <row r="958" spans="4:7" ht="15.75" customHeight="1" x14ac:dyDescent="0.2"/>
    <row r="959" spans="4:7" ht="15.75" customHeight="1" x14ac:dyDescent="0.2"/>
    <row r="960" spans="4:7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</sheetPr>
  <dimension ref="A1:D1000"/>
  <sheetViews>
    <sheetView workbookViewId="0"/>
  </sheetViews>
  <sheetFormatPr defaultColWidth="12.625" defaultRowHeight="15" customHeight="1" x14ac:dyDescent="0.2"/>
  <cols>
    <col min="1" max="6" width="12.625" customWidth="1"/>
  </cols>
  <sheetData>
    <row r="1" spans="1:3" ht="14.25" x14ac:dyDescent="0.2">
      <c r="A1" s="6" t="s">
        <v>1787</v>
      </c>
      <c r="B1" s="6" t="s">
        <v>1788</v>
      </c>
      <c r="C1" s="6" t="s">
        <v>1789</v>
      </c>
    </row>
    <row r="2" spans="1:3" ht="14.25" x14ac:dyDescent="0.2">
      <c r="B2" s="6">
        <v>0</v>
      </c>
      <c r="C2" s="6" t="e">
        <v>#N/A</v>
      </c>
    </row>
    <row r="3" spans="1:3" ht="14.25" x14ac:dyDescent="0.2">
      <c r="B3" s="6">
        <v>0</v>
      </c>
      <c r="C3" s="6">
        <v>0</v>
      </c>
    </row>
    <row r="4" spans="1:3" ht="14.25" x14ac:dyDescent="0.2">
      <c r="A4" s="6">
        <v>0</v>
      </c>
      <c r="B4" s="6">
        <v>0</v>
      </c>
      <c r="C4" s="6">
        <v>0</v>
      </c>
    </row>
    <row r="5" spans="1:3" ht="14.25" x14ac:dyDescent="0.2">
      <c r="A5" s="6">
        <v>0</v>
      </c>
      <c r="B5" s="6">
        <v>0</v>
      </c>
      <c r="C5" s="6">
        <v>0.55490049981511747</v>
      </c>
    </row>
    <row r="6" spans="1:3" ht="14.25" x14ac:dyDescent="0.2">
      <c r="A6" s="6">
        <v>0</v>
      </c>
      <c r="B6" s="6">
        <v>0</v>
      </c>
      <c r="C6" s="6">
        <v>0.55850072614175716</v>
      </c>
    </row>
    <row r="7" spans="1:3" ht="14.25" x14ac:dyDescent="0.2">
      <c r="A7" s="6">
        <v>0</v>
      </c>
      <c r="B7" s="6">
        <v>0</v>
      </c>
      <c r="C7" s="6">
        <v>1.0745018482759146</v>
      </c>
    </row>
    <row r="8" spans="1:3" ht="14.25" x14ac:dyDescent="0.2">
      <c r="A8" s="6">
        <v>0</v>
      </c>
      <c r="B8" s="6">
        <v>0</v>
      </c>
      <c r="C8" s="6">
        <v>1.0955548388364802</v>
      </c>
    </row>
    <row r="9" spans="1:3" ht="14.25" x14ac:dyDescent="0.2">
      <c r="A9" s="6">
        <v>0</v>
      </c>
      <c r="B9" s="6">
        <v>0</v>
      </c>
      <c r="C9" s="6">
        <v>1.4665425471775859</v>
      </c>
    </row>
    <row r="10" spans="1:3" ht="14.25" x14ac:dyDescent="0.2">
      <c r="A10" s="6">
        <v>0</v>
      </c>
      <c r="B10" s="6">
        <v>0</v>
      </c>
      <c r="C10" s="6">
        <v>1.4720631861186355</v>
      </c>
    </row>
    <row r="11" spans="1:3" ht="14.25" x14ac:dyDescent="0.2">
      <c r="A11" s="6">
        <v>0</v>
      </c>
      <c r="B11" s="6">
        <v>0</v>
      </c>
      <c r="C11" s="6">
        <v>1.7610926710159855</v>
      </c>
    </row>
    <row r="12" spans="1:3" ht="14.25" x14ac:dyDescent="0.2">
      <c r="A12" s="6">
        <v>0</v>
      </c>
      <c r="B12" s="6" t="e">
        <v>#N/A</v>
      </c>
      <c r="C12" s="6">
        <v>1.7643250242797022</v>
      </c>
    </row>
    <row r="13" spans="1:3" ht="14.25" x14ac:dyDescent="0.2">
      <c r="A13" s="6">
        <v>0</v>
      </c>
      <c r="B13" s="6">
        <v>0</v>
      </c>
      <c r="C13" s="6">
        <v>1.7910604207621648</v>
      </c>
    </row>
    <row r="14" spans="1:3" ht="14.25" x14ac:dyDescent="0.2">
      <c r="A14" s="6">
        <v>0</v>
      </c>
      <c r="B14" s="6">
        <v>0</v>
      </c>
      <c r="C14" s="6">
        <v>1.8028842637532643</v>
      </c>
    </row>
    <row r="15" spans="1:3" ht="14.25" x14ac:dyDescent="0.2">
      <c r="A15" s="6">
        <v>0</v>
      </c>
      <c r="B15" s="6">
        <v>0</v>
      </c>
      <c r="C15" s="6">
        <v>2.0224940805051301</v>
      </c>
    </row>
    <row r="16" spans="1:3" ht="14.25" x14ac:dyDescent="0.2">
      <c r="A16" s="6">
        <v>0</v>
      </c>
      <c r="B16" s="6">
        <v>0</v>
      </c>
      <c r="C16" s="6">
        <v>2.0465628330075298</v>
      </c>
    </row>
    <row r="17" spans="1:3" ht="14.25" x14ac:dyDescent="0.2">
      <c r="A17" s="6">
        <v>0</v>
      </c>
      <c r="B17" s="6">
        <v>0</v>
      </c>
      <c r="C17" s="6">
        <v>2.2232174565023732</v>
      </c>
    </row>
    <row r="18" spans="1:3" ht="14.25" x14ac:dyDescent="0.2">
      <c r="A18" s="6">
        <v>0</v>
      </c>
      <c r="B18" s="6">
        <v>0</v>
      </c>
      <c r="C18" s="6">
        <v>2.2449386587445672</v>
      </c>
    </row>
    <row r="19" spans="1:3" ht="14.25" x14ac:dyDescent="0.2">
      <c r="A19" s="6">
        <v>0</v>
      </c>
      <c r="B19" s="6" t="e">
        <v>#N/A</v>
      </c>
      <c r="C19" s="6">
        <v>2.3452313159744032</v>
      </c>
    </row>
    <row r="20" spans="1:3" ht="14.25" x14ac:dyDescent="0.2">
      <c r="A20" s="6">
        <v>0</v>
      </c>
      <c r="B20" s="6">
        <v>0</v>
      </c>
      <c r="C20" s="6">
        <v>2.3509495863713759</v>
      </c>
    </row>
    <row r="21" spans="1:3" ht="15.75" customHeight="1" x14ac:dyDescent="0.2">
      <c r="A21" s="6">
        <v>0</v>
      </c>
      <c r="B21" s="6">
        <v>0</v>
      </c>
      <c r="C21" s="6">
        <v>2.3578548220208684</v>
      </c>
    </row>
    <row r="22" spans="1:3" ht="15.75" customHeight="1" x14ac:dyDescent="0.2">
      <c r="A22" s="6">
        <v>0</v>
      </c>
      <c r="B22" s="6" t="e">
        <v>#N/A</v>
      </c>
      <c r="C22" s="6">
        <v>2.4271679478030128</v>
      </c>
    </row>
    <row r="23" spans="1:3" ht="15.75" customHeight="1" x14ac:dyDescent="0.2">
      <c r="A23" s="6">
        <v>0</v>
      </c>
      <c r="B23" s="6">
        <v>0</v>
      </c>
      <c r="C23" s="6">
        <v>2.4921757943216072</v>
      </c>
    </row>
    <row r="24" spans="1:3" ht="15.75" customHeight="1" x14ac:dyDescent="0.2">
      <c r="A24" s="6">
        <v>0</v>
      </c>
      <c r="B24" s="6">
        <v>0</v>
      </c>
      <c r="C24" s="6">
        <v>2.5070003633776414</v>
      </c>
    </row>
    <row r="25" spans="1:3" ht="15.75" customHeight="1" x14ac:dyDescent="0.2">
      <c r="A25" s="6">
        <v>0</v>
      </c>
      <c r="B25" s="6">
        <v>0</v>
      </c>
      <c r="C25" s="6">
        <v>2.7056355732259711</v>
      </c>
    </row>
    <row r="26" spans="1:3" ht="15.75" customHeight="1" x14ac:dyDescent="0.2">
      <c r="A26" s="6">
        <v>0</v>
      </c>
      <c r="B26" s="6">
        <v>0</v>
      </c>
      <c r="C26" s="6">
        <v>2.7972108097916957</v>
      </c>
    </row>
    <row r="27" spans="1:3" ht="15.75" customHeight="1" x14ac:dyDescent="0.2">
      <c r="A27" s="6">
        <v>0</v>
      </c>
      <c r="B27" s="6">
        <v>0</v>
      </c>
      <c r="C27" s="6">
        <v>2.8252007947696294</v>
      </c>
    </row>
    <row r="28" spans="1:3" ht="15.75" customHeight="1" x14ac:dyDescent="0.2">
      <c r="A28" s="6">
        <v>0</v>
      </c>
      <c r="B28" s="6">
        <v>0</v>
      </c>
      <c r="C28" s="6">
        <v>2.860842196838036</v>
      </c>
    </row>
    <row r="29" spans="1:3" ht="15.75" customHeight="1" x14ac:dyDescent="0.2">
      <c r="A29" s="6">
        <v>0</v>
      </c>
      <c r="B29" s="6">
        <v>0</v>
      </c>
      <c r="C29" s="6">
        <v>2.8900417256256077</v>
      </c>
    </row>
    <row r="30" spans="1:3" ht="15.75" customHeight="1" x14ac:dyDescent="0.2">
      <c r="A30" s="6">
        <v>0</v>
      </c>
      <c r="B30" s="6">
        <v>0</v>
      </c>
      <c r="C30" s="6">
        <v>2.953619525465101</v>
      </c>
    </row>
    <row r="31" spans="1:3" ht="15.75" customHeight="1" x14ac:dyDescent="0.2">
      <c r="A31" s="6">
        <v>0</v>
      </c>
      <c r="B31" s="6">
        <v>0</v>
      </c>
      <c r="C31" s="6">
        <v>2.9867525577055525</v>
      </c>
    </row>
    <row r="32" spans="1:3" ht="15.75" customHeight="1" x14ac:dyDescent="0.2">
      <c r="A32" s="6">
        <v>0</v>
      </c>
      <c r="B32" s="6">
        <v>0</v>
      </c>
      <c r="C32" s="6">
        <v>3.0971297648162293</v>
      </c>
    </row>
    <row r="33" spans="1:3" ht="15.75" customHeight="1" x14ac:dyDescent="0.2">
      <c r="A33" s="6">
        <v>0</v>
      </c>
      <c r="B33" s="6">
        <v>0</v>
      </c>
      <c r="C33" s="6">
        <v>3.1188053561736702</v>
      </c>
    </row>
    <row r="34" spans="1:3" ht="15.75" customHeight="1" x14ac:dyDescent="0.2">
      <c r="A34" s="6">
        <v>0</v>
      </c>
      <c r="B34" s="6">
        <v>0</v>
      </c>
      <c r="C34" s="6">
        <v>3.1836896659558227</v>
      </c>
    </row>
    <row r="35" spans="1:3" ht="15.75" customHeight="1" x14ac:dyDescent="0.2">
      <c r="A35" s="6">
        <v>0</v>
      </c>
      <c r="B35" s="6">
        <v>0</v>
      </c>
      <c r="C35" s="6">
        <v>3.2340079152977017</v>
      </c>
    </row>
    <row r="36" spans="1:3" ht="15.75" customHeight="1" x14ac:dyDescent="0.2">
      <c r="A36" s="6">
        <v>0</v>
      </c>
      <c r="B36" s="6">
        <v>0</v>
      </c>
      <c r="C36" s="6">
        <v>3.2560036411223514</v>
      </c>
    </row>
    <row r="37" spans="1:3" ht="15.75" customHeight="1" x14ac:dyDescent="0.2">
      <c r="A37" s="6">
        <v>0</v>
      </c>
      <c r="B37" s="6">
        <v>0</v>
      </c>
      <c r="C37" s="6">
        <v>3.343922972915875</v>
      </c>
    </row>
    <row r="38" spans="1:3" ht="15.75" customHeight="1" x14ac:dyDescent="0.2">
      <c r="A38" s="6">
        <v>0</v>
      </c>
      <c r="B38" s="6">
        <v>0</v>
      </c>
      <c r="C38" s="6">
        <v>3.3648554756912636</v>
      </c>
    </row>
    <row r="39" spans="1:3" ht="15.75" customHeight="1" x14ac:dyDescent="0.2">
      <c r="A39" s="6">
        <v>0</v>
      </c>
      <c r="B39" s="6">
        <v>0</v>
      </c>
      <c r="C39" s="6">
        <v>3.3949758305354392</v>
      </c>
    </row>
    <row r="40" spans="1:3" ht="15.75" customHeight="1" x14ac:dyDescent="0.2">
      <c r="A40" s="6">
        <v>1.9140423853584795E-5</v>
      </c>
      <c r="B40" s="6">
        <v>0</v>
      </c>
      <c r="C40" s="6">
        <v>3.4244222928881114</v>
      </c>
    </row>
    <row r="41" spans="1:3" ht="15.75" customHeight="1" x14ac:dyDescent="0.2">
      <c r="A41" s="6">
        <v>4.8792048290187221E-5</v>
      </c>
      <c r="B41" s="6">
        <v>0</v>
      </c>
      <c r="C41" s="6">
        <v>3.4573711918896168</v>
      </c>
    </row>
    <row r="42" spans="1:3" ht="15.75" customHeight="1" x14ac:dyDescent="0.2">
      <c r="A42" s="6">
        <v>5.7836899942163101E-5</v>
      </c>
      <c r="B42" s="6">
        <v>0</v>
      </c>
      <c r="C42" s="6">
        <v>3.477788279912442</v>
      </c>
    </row>
    <row r="43" spans="1:3" ht="15.75" customHeight="1" x14ac:dyDescent="0.2">
      <c r="A43" s="6">
        <v>8.0228623913109631E-5</v>
      </c>
      <c r="B43" s="6">
        <v>0</v>
      </c>
      <c r="C43" s="6">
        <v>3.5259299677358134</v>
      </c>
    </row>
    <row r="44" spans="1:3" ht="15.75" customHeight="1" x14ac:dyDescent="0.2">
      <c r="A44" s="6">
        <v>8.6811835346885623E-5</v>
      </c>
      <c r="B44" s="6">
        <v>0</v>
      </c>
      <c r="C44" s="6">
        <v>3.5405771628259259</v>
      </c>
    </row>
    <row r="45" spans="1:3" ht="15.75" customHeight="1" x14ac:dyDescent="0.2">
      <c r="A45" s="6">
        <v>1.8958670099183779E-4</v>
      </c>
      <c r="B45" s="6">
        <v>0</v>
      </c>
      <c r="C45" s="6">
        <v>3.5670006156474199</v>
      </c>
    </row>
    <row r="46" spans="1:3" ht="15.75" customHeight="1" x14ac:dyDescent="0.2">
      <c r="A46" s="6">
        <v>2.3897146680686325E-4</v>
      </c>
      <c r="B46" s="6">
        <v>0</v>
      </c>
      <c r="C46" s="6">
        <v>3.6512492354020609</v>
      </c>
    </row>
    <row r="47" spans="1:3" ht="15.75" customHeight="1" x14ac:dyDescent="0.2">
      <c r="A47" s="6">
        <v>2.5453458750224461E-4</v>
      </c>
      <c r="B47" s="6">
        <v>0</v>
      </c>
      <c r="C47" s="6">
        <v>3.6777041472877365</v>
      </c>
    </row>
    <row r="48" spans="1:3" ht="15.75" customHeight="1" x14ac:dyDescent="0.2">
      <c r="A48" s="6">
        <v>3.4541398003672997E-4</v>
      </c>
      <c r="B48" s="6">
        <v>0</v>
      </c>
      <c r="C48" s="6">
        <v>3.7380850323614645</v>
      </c>
    </row>
    <row r="49" spans="1:3" ht="15.75" customHeight="1" x14ac:dyDescent="0.2">
      <c r="A49" s="6">
        <v>4.5520757465404224E-4</v>
      </c>
      <c r="B49" s="6">
        <v>0</v>
      </c>
      <c r="C49" s="6">
        <v>3.7833566203562472</v>
      </c>
    </row>
    <row r="50" spans="1:3" ht="15.75" customHeight="1" x14ac:dyDescent="0.2">
      <c r="A50" s="6">
        <v>4.8883892331042964E-4</v>
      </c>
      <c r="B50" s="6">
        <v>0</v>
      </c>
      <c r="C50" s="6">
        <v>3.8198963562598625</v>
      </c>
    </row>
    <row r="51" spans="1:3" ht="15.75" customHeight="1" x14ac:dyDescent="0.2">
      <c r="A51" s="6">
        <v>5.4710137585864524E-4</v>
      </c>
      <c r="B51" s="6">
        <v>0</v>
      </c>
      <c r="C51" s="6">
        <v>3.8722994903505037</v>
      </c>
    </row>
    <row r="52" spans="1:3" ht="15.75" customHeight="1" x14ac:dyDescent="0.2">
      <c r="A52" s="6">
        <v>7.0783948510057043E-4</v>
      </c>
      <c r="B52" s="6">
        <v>0</v>
      </c>
      <c r="C52" s="6">
        <v>4.0114040349277342</v>
      </c>
    </row>
    <row r="53" spans="1:3" ht="15.75" customHeight="1" x14ac:dyDescent="0.2">
      <c r="A53" s="6">
        <v>8.8748122533467819E-4</v>
      </c>
      <c r="B53" s="6">
        <v>0</v>
      </c>
      <c r="C53" s="6">
        <v>4.0147444696525021</v>
      </c>
    </row>
    <row r="54" spans="1:3" ht="15.75" customHeight="1" x14ac:dyDescent="0.2">
      <c r="A54" s="6">
        <v>9.3041019512926865E-4</v>
      </c>
      <c r="B54" s="6">
        <v>0</v>
      </c>
      <c r="C54" s="6">
        <v>4.0311151447703013</v>
      </c>
    </row>
    <row r="55" spans="1:3" ht="15.75" customHeight="1" x14ac:dyDescent="0.2">
      <c r="A55" s="6">
        <v>1.1059891240116026E-3</v>
      </c>
      <c r="B55" s="6">
        <v>0</v>
      </c>
      <c r="C55" s="6">
        <v>4.0353246617014582</v>
      </c>
    </row>
    <row r="56" spans="1:3" ht="15.75" customHeight="1" x14ac:dyDescent="0.2">
      <c r="A56" s="6">
        <v>1.2826885151277078E-3</v>
      </c>
      <c r="B56" s="6">
        <v>0</v>
      </c>
      <c r="C56" s="6">
        <v>4.0693448555986187</v>
      </c>
    </row>
    <row r="57" spans="1:3" ht="15.75" customHeight="1" x14ac:dyDescent="0.2">
      <c r="A57" s="6">
        <v>1.4479216042939133E-3</v>
      </c>
      <c r="B57" s="6">
        <v>0</v>
      </c>
      <c r="C57" s="6">
        <v>4.1777517934576638</v>
      </c>
    </row>
    <row r="58" spans="1:3" ht="15.75" customHeight="1" x14ac:dyDescent="0.2">
      <c r="A58" s="6">
        <v>1.508302867919753E-3</v>
      </c>
      <c r="B58" s="6">
        <v>0</v>
      </c>
      <c r="C58" s="6">
        <v>4.2590427489276959</v>
      </c>
    </row>
    <row r="59" spans="1:3" ht="15.75" customHeight="1" x14ac:dyDescent="0.2">
      <c r="A59" s="6">
        <v>1.7334404925019998E-3</v>
      </c>
      <c r="B59" s="6">
        <v>0</v>
      </c>
      <c r="C59" s="6">
        <v>4.2814056321383811</v>
      </c>
    </row>
    <row r="60" spans="1:3" ht="15.75" customHeight="1" x14ac:dyDescent="0.2">
      <c r="A60" s="6">
        <v>2.3834975993597303E-3</v>
      </c>
      <c r="B60" s="6">
        <v>0</v>
      </c>
      <c r="C60" s="6">
        <v>4.2822991884343216</v>
      </c>
    </row>
    <row r="61" spans="1:3" ht="15.75" customHeight="1" x14ac:dyDescent="0.2">
      <c r="A61" s="6">
        <v>2.8596329661088001E-3</v>
      </c>
      <c r="B61" s="6">
        <v>0</v>
      </c>
      <c r="C61" s="6">
        <v>4.3070039526407475</v>
      </c>
    </row>
    <row r="62" spans="1:3" ht="15.75" customHeight="1" x14ac:dyDescent="0.2">
      <c r="A62" s="6">
        <v>2.9413819134927618E-3</v>
      </c>
      <c r="B62" s="6">
        <v>0</v>
      </c>
      <c r="C62" s="6">
        <v>4.3483504263249744</v>
      </c>
    </row>
    <row r="63" spans="1:3" ht="15.75" customHeight="1" x14ac:dyDescent="0.2">
      <c r="A63" s="6">
        <v>3.2114561882942648E-3</v>
      </c>
      <c r="B63" s="6">
        <v>0</v>
      </c>
      <c r="C63" s="6">
        <v>4.3616034947193558</v>
      </c>
    </row>
    <row r="64" spans="1:3" ht="15.75" customHeight="1" x14ac:dyDescent="0.2">
      <c r="A64" s="6">
        <v>3.2906912017505547E-3</v>
      </c>
      <c r="B64" s="6">
        <v>0</v>
      </c>
      <c r="C64" s="6">
        <v>4.4042546270695766</v>
      </c>
    </row>
    <row r="65" spans="1:3" ht="15.75" customHeight="1" x14ac:dyDescent="0.2">
      <c r="A65" s="6">
        <v>3.3184513327431503E-3</v>
      </c>
      <c r="B65" s="6">
        <v>0</v>
      </c>
      <c r="C65" s="6">
        <v>4.4869835684393937</v>
      </c>
    </row>
    <row r="66" spans="1:3" ht="15.75" customHeight="1" x14ac:dyDescent="0.2">
      <c r="A66" s="6">
        <v>3.4593425411506337E-3</v>
      </c>
      <c r="B66" s="6">
        <v>0</v>
      </c>
      <c r="C66" s="6">
        <v>4.4919062695807694</v>
      </c>
    </row>
    <row r="67" spans="1:3" ht="15.75" customHeight="1" x14ac:dyDescent="0.2">
      <c r="A67" s="6">
        <v>3.4671920974775343E-3</v>
      </c>
      <c r="B67" s="6">
        <v>0</v>
      </c>
      <c r="C67" s="6">
        <v>4.4975195109325092</v>
      </c>
    </row>
    <row r="68" spans="1:3" ht="15.75" customHeight="1" x14ac:dyDescent="0.2">
      <c r="A68" s="6">
        <v>4.1274236922113818E-3</v>
      </c>
      <c r="B68" s="6">
        <v>0</v>
      </c>
      <c r="C68" s="6">
        <v>4.5074128668364049</v>
      </c>
    </row>
    <row r="69" spans="1:3" ht="15.75" customHeight="1" x14ac:dyDescent="0.2">
      <c r="A69" s="6">
        <v>4.2625368270697442E-3</v>
      </c>
      <c r="B69" s="6">
        <v>0</v>
      </c>
      <c r="C69" s="6">
        <v>4.600794962824712</v>
      </c>
    </row>
    <row r="70" spans="1:3" ht="15.75" customHeight="1" x14ac:dyDescent="0.2">
      <c r="A70" s="6">
        <v>4.3215457304768765E-3</v>
      </c>
      <c r="B70" s="6">
        <v>0</v>
      </c>
      <c r="C70" s="6">
        <v>4.6258642444961175</v>
      </c>
    </row>
    <row r="71" spans="1:3" ht="15.75" customHeight="1" x14ac:dyDescent="0.2">
      <c r="A71" s="6">
        <v>4.7847050205431308E-3</v>
      </c>
      <c r="B71" s="6">
        <v>0</v>
      </c>
      <c r="C71" s="6">
        <v>4.6432310914018231</v>
      </c>
    </row>
    <row r="72" spans="1:3" ht="15.75" customHeight="1" x14ac:dyDescent="0.2">
      <c r="A72" s="6">
        <v>5.3187005244504648E-3</v>
      </c>
      <c r="B72" s="6">
        <v>0</v>
      </c>
      <c r="C72" s="6">
        <v>4.7337492914036678</v>
      </c>
    </row>
    <row r="73" spans="1:3" ht="15.75" customHeight="1" x14ac:dyDescent="0.2">
      <c r="A73" s="6">
        <v>5.680695021079602E-3</v>
      </c>
      <c r="B73" s="6">
        <v>0</v>
      </c>
      <c r="C73" s="6">
        <v>4.7751223828425697</v>
      </c>
    </row>
    <row r="74" spans="1:3" ht="15.75" customHeight="1" x14ac:dyDescent="0.2">
      <c r="A74" s="6">
        <v>6.2169078901094651E-3</v>
      </c>
      <c r="B74" s="6">
        <v>0</v>
      </c>
      <c r="C74" s="6">
        <v>4.8206795512473155</v>
      </c>
    </row>
    <row r="75" spans="1:3" ht="15.75" customHeight="1" x14ac:dyDescent="0.2">
      <c r="A75" s="6">
        <v>7.032754799743266E-3</v>
      </c>
      <c r="B75" s="6">
        <v>0</v>
      </c>
      <c r="C75" s="6">
        <v>4.8401169802692179</v>
      </c>
    </row>
    <row r="76" spans="1:3" ht="15.75" customHeight="1" x14ac:dyDescent="0.2">
      <c r="A76" s="6">
        <v>7.0723726227025756E-3</v>
      </c>
      <c r="B76" s="6">
        <v>2.1155358696899572E-5</v>
      </c>
      <c r="C76" s="6">
        <v>4.9495138927367348</v>
      </c>
    </row>
    <row r="77" spans="1:3" ht="15.75" customHeight="1" x14ac:dyDescent="0.2">
      <c r="A77" s="6">
        <v>8.1530332493944587E-3</v>
      </c>
      <c r="B77" s="6">
        <v>3.680800942285041E-5</v>
      </c>
      <c r="C77" s="6">
        <v>5.022601707684581</v>
      </c>
    </row>
    <row r="78" spans="1:3" ht="15.75" customHeight="1" x14ac:dyDescent="0.2">
      <c r="A78" s="6">
        <v>8.2176678127340516E-3</v>
      </c>
      <c r="B78" s="6">
        <v>4.9217442661679298E-5</v>
      </c>
      <c r="C78" s="6">
        <v>5.064154438896777</v>
      </c>
    </row>
    <row r="79" spans="1:3" ht="15.75" customHeight="1" x14ac:dyDescent="0.2">
      <c r="A79" s="6">
        <v>8.3388344415552141E-3</v>
      </c>
      <c r="B79" s="6">
        <v>1.0469011725293132E-4</v>
      </c>
      <c r="C79" s="6">
        <v>5.0662251655629138</v>
      </c>
    </row>
    <row r="80" spans="1:3" ht="15.75" customHeight="1" x14ac:dyDescent="0.2">
      <c r="A80" s="6">
        <v>8.8918683670947234E-3</v>
      </c>
      <c r="B80" s="6">
        <v>1.150192082077707E-4</v>
      </c>
      <c r="C80" s="6">
        <v>5.0817468267822932</v>
      </c>
    </row>
    <row r="81" spans="1:3" ht="15.75" customHeight="1" x14ac:dyDescent="0.2">
      <c r="A81" s="6">
        <v>8.9101065005471238E-3</v>
      </c>
      <c r="B81" s="6">
        <v>1.2400942549759721E-4</v>
      </c>
      <c r="C81" s="6">
        <v>5.109486362756817</v>
      </c>
    </row>
    <row r="82" spans="1:3" ht="15.75" customHeight="1" x14ac:dyDescent="0.2">
      <c r="A82" s="6">
        <v>8.9183880891423629E-3</v>
      </c>
      <c r="B82" s="6">
        <v>1.3886960144424384E-4</v>
      </c>
      <c r="C82" s="6">
        <v>5.1922230304940014</v>
      </c>
    </row>
    <row r="83" spans="1:3" ht="15.75" customHeight="1" x14ac:dyDescent="0.2">
      <c r="A83" s="6">
        <v>9.1361083786426402E-3</v>
      </c>
      <c r="B83" s="6">
        <v>1.4975996854130121E-4</v>
      </c>
      <c r="C83" s="6">
        <v>5.2077391567145215</v>
      </c>
    </row>
    <row r="84" spans="1:3" ht="15.75" customHeight="1" x14ac:dyDescent="0.2">
      <c r="A84" s="6">
        <v>9.1872044512038026E-3</v>
      </c>
      <c r="B84" s="6">
        <v>2.4124746872921068E-4</v>
      </c>
      <c r="C84" s="6">
        <v>5.251016789989805</v>
      </c>
    </row>
    <row r="85" spans="1:3" ht="15.75" customHeight="1" x14ac:dyDescent="0.2">
      <c r="A85" s="6">
        <v>1.1389656219530789E-2</v>
      </c>
      <c r="B85" s="6">
        <v>2.9252596167909901E-4</v>
      </c>
      <c r="C85" s="6">
        <v>5.2785223982378913</v>
      </c>
    </row>
    <row r="86" spans="1:3" ht="15.75" customHeight="1" x14ac:dyDescent="0.2">
      <c r="A86" s="6">
        <v>1.1703744163535491E-2</v>
      </c>
      <c r="B86" s="6">
        <v>3.2672264514653509E-4</v>
      </c>
      <c r="C86" s="6">
        <v>5.3078816646537268</v>
      </c>
    </row>
    <row r="87" spans="1:3" ht="15.75" customHeight="1" x14ac:dyDescent="0.2">
      <c r="A87" s="6">
        <v>1.199580146948568E-2</v>
      </c>
      <c r="B87" s="6">
        <v>3.4560221185415588E-4</v>
      </c>
      <c r="C87" s="6">
        <v>5.3271171281940726</v>
      </c>
    </row>
    <row r="88" spans="1:3" ht="15.75" customHeight="1" x14ac:dyDescent="0.2">
      <c r="A88" s="6">
        <v>1.2086551070700743E-2</v>
      </c>
      <c r="B88" s="6">
        <v>4.1509564495485833E-4</v>
      </c>
      <c r="C88" s="6">
        <v>5.4627777051641679</v>
      </c>
    </row>
    <row r="89" spans="1:3" ht="15.75" customHeight="1" x14ac:dyDescent="0.2">
      <c r="A89" s="6">
        <v>1.2737288716731731E-2</v>
      </c>
      <c r="B89" s="6">
        <v>5.1629702792493491E-4</v>
      </c>
      <c r="C89" s="6">
        <v>5.5254246802933142</v>
      </c>
    </row>
    <row r="90" spans="1:3" ht="15.75" customHeight="1" x14ac:dyDescent="0.2">
      <c r="A90" s="6">
        <v>1.2737990240661398E-2</v>
      </c>
      <c r="B90" s="6">
        <v>5.4247651025940338E-4</v>
      </c>
      <c r="C90" s="6">
        <v>5.53981350399585</v>
      </c>
    </row>
    <row r="91" spans="1:3" ht="15.75" customHeight="1" x14ac:dyDescent="0.2">
      <c r="A91" s="6">
        <v>1.291354414478924E-2</v>
      </c>
      <c r="B91" s="6">
        <v>5.6582421727649945E-4</v>
      </c>
      <c r="C91" s="6">
        <v>5.5738391466276758</v>
      </c>
    </row>
    <row r="92" spans="1:3" ht="15.75" customHeight="1" x14ac:dyDescent="0.2">
      <c r="A92" s="6">
        <v>1.3158922712920573E-2</v>
      </c>
      <c r="B92" s="6">
        <v>5.8210893994178328E-4</v>
      </c>
      <c r="C92" s="6">
        <v>5.621110337273433</v>
      </c>
    </row>
    <row r="93" spans="1:3" ht="15.75" customHeight="1" x14ac:dyDescent="0.2">
      <c r="A93" s="6">
        <v>1.4051653879661638E-2</v>
      </c>
      <c r="B93" s="6">
        <v>6.0801053884934001E-4</v>
      </c>
      <c r="C93" s="6">
        <v>5.7054494119042003</v>
      </c>
    </row>
    <row r="94" spans="1:3" ht="15.75" customHeight="1" x14ac:dyDescent="0.2">
      <c r="A94" s="6">
        <v>1.4951264575787035E-2</v>
      </c>
      <c r="B94" s="6">
        <v>7.9462971755025753E-4</v>
      </c>
      <c r="C94" s="6">
        <v>5.7541381359803339</v>
      </c>
    </row>
    <row r="95" spans="1:3" ht="15.75" customHeight="1" x14ac:dyDescent="0.2">
      <c r="A95" s="6">
        <v>1.5096127322849446E-2</v>
      </c>
      <c r="B95" s="6">
        <v>8.6027559409399045E-4</v>
      </c>
      <c r="C95" s="6">
        <v>5.7632106001961683</v>
      </c>
    </row>
    <row r="96" spans="1:3" ht="15.75" customHeight="1" x14ac:dyDescent="0.2">
      <c r="A96" s="6">
        <v>1.5845550252578073E-2</v>
      </c>
      <c r="B96" s="6">
        <v>8.8693370040107905E-4</v>
      </c>
      <c r="C96" s="6">
        <v>5.8017645050975908</v>
      </c>
    </row>
    <row r="97" spans="1:3" ht="15.75" customHeight="1" x14ac:dyDescent="0.2">
      <c r="A97" s="6">
        <v>1.8190166510869483E-2</v>
      </c>
      <c r="B97" s="6">
        <v>1.0948405638428905E-3</v>
      </c>
      <c r="C97" s="6">
        <v>5.8519216599805075</v>
      </c>
    </row>
    <row r="98" spans="1:3" ht="15.75" customHeight="1" x14ac:dyDescent="0.2">
      <c r="A98" s="6">
        <v>1.868343549486701E-2</v>
      </c>
      <c r="B98" s="6">
        <v>1.2401818933443572E-3</v>
      </c>
      <c r="C98" s="6">
        <v>5.931145025615117</v>
      </c>
    </row>
    <row r="99" spans="1:3" ht="15.75" customHeight="1" x14ac:dyDescent="0.2">
      <c r="A99" s="6">
        <v>1.8770111000805424E-2</v>
      </c>
      <c r="B99" s="6">
        <v>1.3100169604398667E-3</v>
      </c>
      <c r="C99" s="6">
        <v>5.9616773305120327</v>
      </c>
    </row>
    <row r="100" spans="1:3" ht="15.75" customHeight="1" x14ac:dyDescent="0.2">
      <c r="A100" s="6">
        <v>1.8981615651430382E-2</v>
      </c>
      <c r="B100" s="6">
        <v>1.3363028953229399E-3</v>
      </c>
      <c r="C100" s="6">
        <v>5.966298476175119</v>
      </c>
    </row>
    <row r="101" spans="1:3" ht="15.75" customHeight="1" x14ac:dyDescent="0.2">
      <c r="A101" s="6">
        <v>1.9507647837234719E-2</v>
      </c>
      <c r="B101" s="6">
        <v>1.3514194180166332E-3</v>
      </c>
      <c r="C101" s="6">
        <v>5.9715202216086896</v>
      </c>
    </row>
    <row r="102" spans="1:3" ht="15.75" customHeight="1" x14ac:dyDescent="0.2">
      <c r="A102" s="6">
        <v>2.126454446512905E-2</v>
      </c>
      <c r="B102" s="6">
        <v>1.4793375560941686E-3</v>
      </c>
      <c r="C102" s="6">
        <v>6.1428024878167911</v>
      </c>
    </row>
    <row r="103" spans="1:3" ht="15.75" customHeight="1" x14ac:dyDescent="0.2">
      <c r="A103" s="6">
        <v>2.1501051654379447E-2</v>
      </c>
      <c r="B103" s="6">
        <v>1.5786034073554678E-3</v>
      </c>
      <c r="C103" s="6">
        <v>6.1444471689346534</v>
      </c>
    </row>
    <row r="104" spans="1:3" ht="15.75" customHeight="1" x14ac:dyDescent="0.2">
      <c r="A104" s="6">
        <v>2.1697762648308243E-2</v>
      </c>
      <c r="B104" s="6">
        <v>1.6301071214672165E-3</v>
      </c>
      <c r="C104" s="6">
        <v>6.1984341754111139</v>
      </c>
    </row>
    <row r="105" spans="1:3" ht="15.75" customHeight="1" x14ac:dyDescent="0.2">
      <c r="A105" s="6">
        <v>2.174120830994836E-2</v>
      </c>
      <c r="B105" s="6">
        <v>1.6506417438881219E-3</v>
      </c>
      <c r="C105" s="6">
        <v>6.2067760184528646</v>
      </c>
    </row>
    <row r="106" spans="1:3" ht="15.75" customHeight="1" x14ac:dyDescent="0.2">
      <c r="A106" s="6">
        <v>2.1965478190260651E-2</v>
      </c>
      <c r="B106" s="6">
        <v>1.7266136023251345E-3</v>
      </c>
      <c r="C106" s="6">
        <v>6.3682645717369049</v>
      </c>
    </row>
    <row r="107" spans="1:3" ht="15.75" customHeight="1" x14ac:dyDescent="0.2">
      <c r="A107" s="6">
        <v>2.243112792128216E-2</v>
      </c>
      <c r="B107" s="6">
        <v>1.7874186638860785E-3</v>
      </c>
      <c r="C107" s="6">
        <v>6.3822592884586502</v>
      </c>
    </row>
    <row r="108" spans="1:3" ht="15.75" customHeight="1" x14ac:dyDescent="0.2">
      <c r="A108" s="6">
        <v>2.2716015988231007E-2</v>
      </c>
      <c r="B108" s="6">
        <v>2.1031962380627096E-3</v>
      </c>
      <c r="C108" s="6">
        <v>6.4314992887091078</v>
      </c>
    </row>
    <row r="109" spans="1:3" ht="15.75" customHeight="1" x14ac:dyDescent="0.2">
      <c r="A109" s="6">
        <v>2.3266270248198755E-2</v>
      </c>
      <c r="B109" s="6">
        <v>2.194247560595144E-3</v>
      </c>
      <c r="C109" s="6">
        <v>6.4678080153749509</v>
      </c>
    </row>
    <row r="110" spans="1:3" ht="15.75" customHeight="1" x14ac:dyDescent="0.2">
      <c r="A110" s="6">
        <v>2.4106233175559239E-2</v>
      </c>
      <c r="B110" s="6">
        <v>2.1988457611880185E-3</v>
      </c>
      <c r="C110" s="6">
        <v>6.6377075203672851</v>
      </c>
    </row>
    <row r="111" spans="1:3" ht="15.75" customHeight="1" x14ac:dyDescent="0.2">
      <c r="A111" s="6">
        <v>2.6503782464078352E-2</v>
      </c>
      <c r="B111" s="6">
        <v>2.3416006667005421E-3</v>
      </c>
      <c r="C111" s="6">
        <v>6.6378287664742368</v>
      </c>
    </row>
    <row r="112" spans="1:3" ht="15.75" customHeight="1" x14ac:dyDescent="0.2">
      <c r="A112" s="6">
        <v>2.6754540689809495E-2</v>
      </c>
      <c r="B112" s="6">
        <v>2.4716786817713696E-3</v>
      </c>
      <c r="C112" s="6">
        <v>6.6916903268581942</v>
      </c>
    </row>
    <row r="113" spans="1:3" ht="15.75" customHeight="1" x14ac:dyDescent="0.2">
      <c r="A113" s="6">
        <v>2.7076680292133552E-2</v>
      </c>
      <c r="B113" s="6">
        <v>2.5662460845958623E-3</v>
      </c>
      <c r="C113" s="6">
        <v>6.7049971638253618</v>
      </c>
    </row>
    <row r="114" spans="1:3" ht="15.75" customHeight="1" x14ac:dyDescent="0.2">
      <c r="A114" s="6">
        <v>2.7133167286571714E-2</v>
      </c>
      <c r="B114" s="6">
        <v>2.6211346589737291E-3</v>
      </c>
      <c r="C114" s="6">
        <v>6.7311765266374399</v>
      </c>
    </row>
    <row r="115" spans="1:3" ht="15.75" customHeight="1" x14ac:dyDescent="0.2">
      <c r="A115" s="6">
        <v>2.788367578085086E-2</v>
      </c>
      <c r="B115" s="6">
        <v>2.7149286526852133E-3</v>
      </c>
      <c r="C115" s="6">
        <v>6.7817919126612045</v>
      </c>
    </row>
    <row r="116" spans="1:3" ht="15.75" customHeight="1" x14ac:dyDescent="0.2">
      <c r="A116" s="6">
        <v>2.8861194968916495E-2</v>
      </c>
      <c r="B116" s="6">
        <v>2.7546558849435329E-3</v>
      </c>
      <c r="C116" s="6">
        <v>6.7945337636260223</v>
      </c>
    </row>
    <row r="117" spans="1:3" ht="15.75" customHeight="1" x14ac:dyDescent="0.2">
      <c r="A117" s="6">
        <v>2.9117678035019693E-2</v>
      </c>
      <c r="B117" s="6">
        <v>2.7847513452205499E-3</v>
      </c>
      <c r="C117" s="6">
        <v>6.8592603796415341</v>
      </c>
    </row>
    <row r="118" spans="1:3" ht="15.75" customHeight="1" x14ac:dyDescent="0.2">
      <c r="A118" s="6">
        <v>2.9774044976143325E-2</v>
      </c>
      <c r="B118" s="6">
        <v>2.9289436855980929E-3</v>
      </c>
      <c r="C118" s="6">
        <v>6.9200015833432298</v>
      </c>
    </row>
    <row r="119" spans="1:3" ht="15.75" customHeight="1" x14ac:dyDescent="0.2">
      <c r="A119" s="6">
        <v>3.0054476744547164E-2</v>
      </c>
      <c r="B119" s="6">
        <v>3.1077616346826195E-3</v>
      </c>
      <c r="C119" s="6">
        <v>6.9267157768666321</v>
      </c>
    </row>
    <row r="120" spans="1:3" ht="15.75" customHeight="1" x14ac:dyDescent="0.2">
      <c r="A120" s="6">
        <v>3.034118152894413E-2</v>
      </c>
      <c r="B120" s="6">
        <v>3.133758706357665E-3</v>
      </c>
      <c r="C120" s="6">
        <v>7.0197875321569621</v>
      </c>
    </row>
    <row r="121" spans="1:3" ht="15.75" customHeight="1" x14ac:dyDescent="0.2">
      <c r="A121" s="6">
        <v>3.0678324194777739E-2</v>
      </c>
      <c r="B121" s="6">
        <v>3.1960663798401966E-3</v>
      </c>
      <c r="C121" s="6">
        <v>7.0312215244358613</v>
      </c>
    </row>
    <row r="122" spans="1:3" ht="15.75" customHeight="1" x14ac:dyDescent="0.2">
      <c r="A122" s="6">
        <v>3.0855887092137952E-2</v>
      </c>
      <c r="B122" s="6">
        <v>3.199406190211097E-3</v>
      </c>
      <c r="C122" s="6">
        <v>7.0328011102027483</v>
      </c>
    </row>
    <row r="123" spans="1:3" ht="15.75" customHeight="1" x14ac:dyDescent="0.2">
      <c r="A123" s="6">
        <v>3.1482049018914278E-2</v>
      </c>
      <c r="B123" s="6">
        <v>3.2853759702125909E-3</v>
      </c>
      <c r="C123" s="6">
        <v>7.0538411739318079</v>
      </c>
    </row>
    <row r="124" spans="1:3" ht="15.75" customHeight="1" x14ac:dyDescent="0.2">
      <c r="A124" s="6">
        <v>3.2539858828686472E-2</v>
      </c>
      <c r="B124" s="6">
        <v>3.3154105587427257E-3</v>
      </c>
      <c r="C124" s="6">
        <v>7.1057005046992074</v>
      </c>
    </row>
    <row r="125" spans="1:3" ht="15.75" customHeight="1" x14ac:dyDescent="0.2">
      <c r="A125" s="6">
        <v>3.2963601712327664E-2</v>
      </c>
      <c r="B125" s="6">
        <v>3.491549402979968E-3</v>
      </c>
      <c r="C125" s="6">
        <v>7.116640811386433</v>
      </c>
    </row>
    <row r="126" spans="1:3" ht="15.75" customHeight="1" x14ac:dyDescent="0.2">
      <c r="A126" s="6">
        <v>3.3333949430955898E-2</v>
      </c>
      <c r="B126" s="6">
        <v>3.5336200983830512E-3</v>
      </c>
      <c r="C126" s="6">
        <v>7.1628807945790625</v>
      </c>
    </row>
    <row r="127" spans="1:3" ht="15.75" customHeight="1" x14ac:dyDescent="0.2">
      <c r="A127" s="6">
        <v>3.4411015236427971E-2</v>
      </c>
      <c r="B127" s="6">
        <v>3.7869674293029986E-3</v>
      </c>
      <c r="C127" s="6">
        <v>7.1803383775594343</v>
      </c>
    </row>
    <row r="128" spans="1:3" ht="15.75" customHeight="1" x14ac:dyDescent="0.2">
      <c r="A128" s="6">
        <v>3.5036955796626482E-2</v>
      </c>
      <c r="B128" s="6">
        <v>3.9121862221788706E-3</v>
      </c>
      <c r="C128" s="6">
        <v>7.4427390033943785</v>
      </c>
    </row>
    <row r="129" spans="1:3" ht="15.75" customHeight="1" x14ac:dyDescent="0.2">
      <c r="A129" s="6">
        <v>3.6044601835336962E-2</v>
      </c>
      <c r="B129" s="6">
        <v>4.0965465112490392E-3</v>
      </c>
      <c r="C129" s="6">
        <v>7.5790769648515957</v>
      </c>
    </row>
    <row r="130" spans="1:3" ht="15.75" customHeight="1" x14ac:dyDescent="0.2">
      <c r="A130" s="6">
        <v>3.681685824531717E-2</v>
      </c>
      <c r="B130" s="6">
        <v>4.2350838581896285E-3</v>
      </c>
      <c r="C130" s="6">
        <v>7.6627124692188753</v>
      </c>
    </row>
    <row r="131" spans="1:3" ht="15.75" customHeight="1" x14ac:dyDescent="0.2">
      <c r="A131" s="6">
        <v>3.8555683264019938E-2</v>
      </c>
      <c r="B131" s="6">
        <v>4.4190033196321457E-3</v>
      </c>
      <c r="C131" s="6">
        <v>7.7380660520988576</v>
      </c>
    </row>
    <row r="132" spans="1:3" ht="15.75" customHeight="1" x14ac:dyDescent="0.2">
      <c r="A132" s="6">
        <v>3.8558794043275148E-2</v>
      </c>
      <c r="B132" s="6">
        <v>4.5035101483974146E-3</v>
      </c>
      <c r="C132" s="6">
        <v>7.7453977512315264</v>
      </c>
    </row>
    <row r="133" spans="1:3" ht="15.75" customHeight="1" x14ac:dyDescent="0.2">
      <c r="A133" s="6">
        <v>4.0081332649174309E-2</v>
      </c>
      <c r="B133" s="6">
        <v>4.548728596241885E-3</v>
      </c>
      <c r="C133" s="6">
        <v>7.7860327214792715</v>
      </c>
    </row>
    <row r="134" spans="1:3" ht="15.75" customHeight="1" x14ac:dyDescent="0.2">
      <c r="A134" s="6">
        <v>4.0629827937151697E-2</v>
      </c>
      <c r="B134" s="6">
        <v>4.6011313986561208E-3</v>
      </c>
      <c r="C134" s="6">
        <v>7.9673702262681037</v>
      </c>
    </row>
    <row r="135" spans="1:3" ht="15.75" customHeight="1" x14ac:dyDescent="0.2">
      <c r="A135" s="6">
        <v>4.1637474566994723E-2</v>
      </c>
      <c r="B135" s="6">
        <v>4.6283684604459634E-3</v>
      </c>
      <c r="C135" s="6">
        <v>7.9762169481654306</v>
      </c>
    </row>
    <row r="136" spans="1:3" ht="15.75" customHeight="1" x14ac:dyDescent="0.2">
      <c r="A136" s="6">
        <v>4.1765011941663273E-2</v>
      </c>
      <c r="B136" s="6">
        <v>4.7542390365847018E-3</v>
      </c>
      <c r="C136" s="6">
        <v>7.9816224656249277</v>
      </c>
    </row>
    <row r="137" spans="1:3" ht="15.75" customHeight="1" x14ac:dyDescent="0.2">
      <c r="A137" s="6">
        <v>4.2443178957498648E-2</v>
      </c>
      <c r="B137" s="6">
        <v>4.8384981882243529E-3</v>
      </c>
      <c r="C137" s="6">
        <v>8.0122146284717175</v>
      </c>
    </row>
    <row r="138" spans="1:3" ht="15.75" customHeight="1" x14ac:dyDescent="0.2">
      <c r="A138" s="6">
        <v>4.3897963573469832E-2</v>
      </c>
      <c r="B138" s="6">
        <v>4.8988991438788827E-3</v>
      </c>
      <c r="C138" s="6">
        <v>8.019955376104722</v>
      </c>
    </row>
    <row r="139" spans="1:3" ht="15.75" customHeight="1" x14ac:dyDescent="0.2">
      <c r="A139" s="6">
        <v>4.4338954424378331E-2</v>
      </c>
      <c r="B139" s="6">
        <v>5.0951444249687835E-3</v>
      </c>
      <c r="C139" s="6">
        <v>8.119102538483931</v>
      </c>
    </row>
    <row r="140" spans="1:3" ht="15.75" customHeight="1" x14ac:dyDescent="0.2">
      <c r="A140" s="6">
        <v>4.4508775900905802E-2</v>
      </c>
      <c r="B140" s="6">
        <v>5.241000110934502E-3</v>
      </c>
      <c r="C140" s="6">
        <v>8.2106291637872815</v>
      </c>
    </row>
    <row r="141" spans="1:3" ht="15.75" customHeight="1" x14ac:dyDescent="0.2">
      <c r="A141" s="6">
        <v>4.5175725392239512E-2</v>
      </c>
      <c r="B141" s="6">
        <v>5.5525374429809937E-3</v>
      </c>
      <c r="C141" s="6">
        <v>8.3593543175155656</v>
      </c>
    </row>
    <row r="142" spans="1:3" ht="15.75" customHeight="1" x14ac:dyDescent="0.2">
      <c r="A142" s="6">
        <v>4.5594575408315706E-2</v>
      </c>
      <c r="B142" s="6">
        <v>5.6062234162896716E-3</v>
      </c>
      <c r="C142" s="6">
        <v>8.4560417397845402</v>
      </c>
    </row>
    <row r="143" spans="1:3" ht="15.75" customHeight="1" x14ac:dyDescent="0.2">
      <c r="A143" s="6">
        <v>4.6316745061266533E-2</v>
      </c>
      <c r="B143" s="6">
        <v>5.7972479768184284E-3</v>
      </c>
      <c r="C143" s="6">
        <v>8.4918930861346205</v>
      </c>
    </row>
    <row r="144" spans="1:3" ht="15.75" customHeight="1" x14ac:dyDescent="0.2">
      <c r="A144" s="6">
        <v>4.7790077640859456E-2</v>
      </c>
      <c r="B144" s="6">
        <v>5.8189655172413797E-3</v>
      </c>
      <c r="C144" s="6">
        <v>8.5944214823105209</v>
      </c>
    </row>
    <row r="145" spans="1:3" ht="15.75" customHeight="1" x14ac:dyDescent="0.2">
      <c r="A145" s="6">
        <v>4.8391986109473213E-2</v>
      </c>
      <c r="B145" s="6">
        <v>5.9644264564916389E-3</v>
      </c>
      <c r="C145" s="6">
        <v>8.6961158265460199</v>
      </c>
    </row>
    <row r="146" spans="1:3" ht="15.75" customHeight="1" x14ac:dyDescent="0.2">
      <c r="A146" s="6">
        <v>4.8770172599813984E-2</v>
      </c>
      <c r="B146" s="6">
        <v>6.046730138297117E-3</v>
      </c>
      <c r="C146" s="6">
        <v>8.7131707373879461</v>
      </c>
    </row>
    <row r="147" spans="1:3" ht="15.75" customHeight="1" x14ac:dyDescent="0.2">
      <c r="A147" s="6">
        <v>5.0015629884338858E-2</v>
      </c>
      <c r="B147" s="6">
        <v>6.2145947367163038E-3</v>
      </c>
      <c r="C147" s="6">
        <v>8.7173559802486658</v>
      </c>
    </row>
    <row r="148" spans="1:3" ht="15.75" customHeight="1" x14ac:dyDescent="0.2">
      <c r="A148" s="6">
        <v>5.0155333101557446E-2</v>
      </c>
      <c r="B148" s="6">
        <v>6.2508717058647485E-3</v>
      </c>
      <c r="C148" s="6">
        <v>8.7549083021358065</v>
      </c>
    </row>
    <row r="149" spans="1:3" ht="15.75" customHeight="1" x14ac:dyDescent="0.2">
      <c r="A149" s="6">
        <v>5.054398375877063E-2</v>
      </c>
      <c r="B149" s="6">
        <v>6.5674370708179875E-3</v>
      </c>
      <c r="C149" s="6">
        <v>8.8020403339636211</v>
      </c>
    </row>
    <row r="150" spans="1:3" ht="15.75" customHeight="1" x14ac:dyDescent="0.2">
      <c r="A150" s="6">
        <v>5.1638355938023642E-2</v>
      </c>
      <c r="B150" s="6">
        <v>6.728130517576732E-3</v>
      </c>
      <c r="C150" s="6">
        <v>8.9212503461607504</v>
      </c>
    </row>
    <row r="151" spans="1:3" ht="15.75" customHeight="1" x14ac:dyDescent="0.2">
      <c r="A151" s="6">
        <v>5.2477079323678399E-2</v>
      </c>
      <c r="B151" s="6">
        <v>6.7403274931344499E-3</v>
      </c>
      <c r="C151" s="6">
        <v>8.9507653807807923</v>
      </c>
    </row>
    <row r="152" spans="1:3" ht="15.75" customHeight="1" x14ac:dyDescent="0.2">
      <c r="A152" s="6">
        <v>5.3266850034255825E-2</v>
      </c>
      <c r="B152" s="6">
        <v>6.8772287315333677E-3</v>
      </c>
      <c r="C152" s="6">
        <v>9.0612251415067977</v>
      </c>
    </row>
    <row r="153" spans="1:3" ht="15.75" customHeight="1" x14ac:dyDescent="0.2">
      <c r="A153" s="6">
        <v>5.3987463580493417E-2</v>
      </c>
      <c r="B153" s="6">
        <v>6.971985231378962E-3</v>
      </c>
      <c r="C153" s="6">
        <v>9.3088529699574014</v>
      </c>
    </row>
    <row r="154" spans="1:3" ht="15.75" customHeight="1" x14ac:dyDescent="0.2">
      <c r="A154" s="6">
        <v>5.4354693848286562E-2</v>
      </c>
      <c r="B154" s="6">
        <v>7.2080556538013539E-3</v>
      </c>
      <c r="C154" s="6">
        <v>9.315920358484977</v>
      </c>
    </row>
    <row r="155" spans="1:3" ht="15.75" customHeight="1" x14ac:dyDescent="0.2">
      <c r="A155" s="6">
        <v>5.511602183569804E-2</v>
      </c>
      <c r="B155" s="6">
        <v>7.513775537176812E-3</v>
      </c>
      <c r="C155" s="6">
        <v>9.3747291477132109</v>
      </c>
    </row>
    <row r="156" spans="1:3" ht="15.75" customHeight="1" x14ac:dyDescent="0.2">
      <c r="A156" s="6">
        <v>5.5824252713472002E-2</v>
      </c>
      <c r="B156" s="6">
        <v>7.554790882662382E-3</v>
      </c>
      <c r="C156" s="6">
        <v>9.3786828582803174</v>
      </c>
    </row>
    <row r="157" spans="1:3" ht="15.75" customHeight="1" x14ac:dyDescent="0.2">
      <c r="A157" s="6">
        <v>5.622320512682373E-2</v>
      </c>
      <c r="B157" s="6">
        <v>7.8537602906699113E-3</v>
      </c>
      <c r="C157" s="6">
        <v>9.390089088590285</v>
      </c>
    </row>
    <row r="158" spans="1:3" ht="15.75" customHeight="1" x14ac:dyDescent="0.2">
      <c r="A158" s="6">
        <v>5.6492947549271519E-2</v>
      </c>
      <c r="B158" s="6">
        <v>8.0018146155920091E-3</v>
      </c>
      <c r="C158" s="6">
        <v>9.4848242811501606</v>
      </c>
    </row>
    <row r="159" spans="1:3" ht="15.75" customHeight="1" x14ac:dyDescent="0.2">
      <c r="A159" s="6">
        <v>5.72139598671619E-2</v>
      </c>
      <c r="B159" s="6">
        <v>8.2101806239737278E-3</v>
      </c>
      <c r="C159" s="6">
        <v>9.5023314896762479</v>
      </c>
    </row>
    <row r="160" spans="1:3" ht="15.75" customHeight="1" x14ac:dyDescent="0.2">
      <c r="A160" s="6">
        <v>5.8791143142886623E-2</v>
      </c>
      <c r="B160" s="6">
        <v>8.259650520603937E-3</v>
      </c>
      <c r="C160" s="6">
        <v>9.5160297859750091</v>
      </c>
    </row>
    <row r="161" spans="1:3" ht="15.75" customHeight="1" x14ac:dyDescent="0.2">
      <c r="A161" s="6">
        <v>5.9448325977603557E-2</v>
      </c>
      <c r="B161" s="6">
        <v>8.3236711495148739E-3</v>
      </c>
      <c r="C161" s="6">
        <v>9.6775593455713231</v>
      </c>
    </row>
    <row r="162" spans="1:3" ht="15.75" customHeight="1" x14ac:dyDescent="0.2">
      <c r="A162" s="6">
        <v>5.9470149741680536E-2</v>
      </c>
      <c r="B162" s="6">
        <v>8.4104695672527086E-3</v>
      </c>
      <c r="C162" s="6">
        <v>10.030823421685078</v>
      </c>
    </row>
    <row r="163" spans="1:3" ht="15.75" customHeight="1" x14ac:dyDescent="0.2">
      <c r="A163" s="6">
        <v>5.993695830725243E-2</v>
      </c>
      <c r="B163" s="6">
        <v>8.5576444765722882E-3</v>
      </c>
      <c r="C163" s="6">
        <v>10.095737895471437</v>
      </c>
    </row>
    <row r="164" spans="1:3" ht="15.75" customHeight="1" x14ac:dyDescent="0.2">
      <c r="A164" s="6">
        <v>6.1490855714682428E-2</v>
      </c>
      <c r="B164" s="6">
        <v>8.5655315088965355E-3</v>
      </c>
      <c r="C164" s="6">
        <v>10.187000169716557</v>
      </c>
    </row>
    <row r="165" spans="1:3" ht="15.75" customHeight="1" x14ac:dyDescent="0.2">
      <c r="A165" s="6">
        <v>6.2410772099264329E-2</v>
      </c>
      <c r="B165" s="6">
        <v>8.7140276334190161E-3</v>
      </c>
      <c r="C165" s="6">
        <v>10.309403832259623</v>
      </c>
    </row>
    <row r="166" spans="1:3" ht="15.75" customHeight="1" x14ac:dyDescent="0.2">
      <c r="A166" s="6">
        <v>6.3812993934499324E-2</v>
      </c>
      <c r="B166" s="6">
        <v>8.8261915468915708E-3</v>
      </c>
      <c r="C166" s="6">
        <v>10.356183659998909</v>
      </c>
    </row>
    <row r="167" spans="1:3" ht="15.75" customHeight="1" x14ac:dyDescent="0.2">
      <c r="A167" s="6">
        <v>6.4493651697047391E-2</v>
      </c>
      <c r="B167" s="6">
        <v>8.9102735453978447E-3</v>
      </c>
      <c r="C167" s="6">
        <v>10.365146557908902</v>
      </c>
    </row>
    <row r="168" spans="1:3" ht="15.75" customHeight="1" x14ac:dyDescent="0.2">
      <c r="A168" s="6">
        <v>6.5107550669540132E-2</v>
      </c>
      <c r="B168" s="6">
        <v>8.9419909103298379E-3</v>
      </c>
      <c r="C168" s="6">
        <v>10.366306545456345</v>
      </c>
    </row>
    <row r="169" spans="1:3" ht="15.75" customHeight="1" x14ac:dyDescent="0.2">
      <c r="A169" s="6">
        <v>6.5749180843131652E-2</v>
      </c>
      <c r="B169" s="6">
        <v>8.9756289433691027E-3</v>
      </c>
      <c r="C169" s="6">
        <v>10.522270926396786</v>
      </c>
    </row>
    <row r="170" spans="1:3" ht="15.75" customHeight="1" x14ac:dyDescent="0.2">
      <c r="A170" s="6">
        <v>6.5956443189373271E-2</v>
      </c>
      <c r="B170" s="6">
        <v>9.0960773292890432E-3</v>
      </c>
      <c r="C170" s="6">
        <v>10.587143054675524</v>
      </c>
    </row>
    <row r="171" spans="1:3" ht="15.75" customHeight="1" x14ac:dyDescent="0.2">
      <c r="A171" s="6">
        <v>6.60538168553928E-2</v>
      </c>
      <c r="B171" s="6">
        <v>9.2090316657158344E-3</v>
      </c>
      <c r="C171" s="6">
        <v>10.934541201858147</v>
      </c>
    </row>
    <row r="172" spans="1:3" ht="15.75" customHeight="1" x14ac:dyDescent="0.2">
      <c r="A172" s="6">
        <v>6.6598292419782351E-2</v>
      </c>
      <c r="B172" s="6">
        <v>9.3694638389519146E-3</v>
      </c>
      <c r="C172" s="6">
        <v>11.013742743364661</v>
      </c>
    </row>
    <row r="173" spans="1:3" ht="15.75" customHeight="1" x14ac:dyDescent="0.2">
      <c r="A173" s="6">
        <v>6.7161223477235202E-2</v>
      </c>
      <c r="B173" s="6">
        <v>9.4481143807623163E-3</v>
      </c>
      <c r="C173" s="6">
        <v>11.035547132666215</v>
      </c>
    </row>
    <row r="174" spans="1:3" ht="15.75" customHeight="1" x14ac:dyDescent="0.2">
      <c r="A174" s="6">
        <v>6.7843638236113044E-2</v>
      </c>
      <c r="B174" s="6">
        <v>9.4550846686411987E-3</v>
      </c>
      <c r="C174" s="6">
        <v>11.068684800922735</v>
      </c>
    </row>
    <row r="175" spans="1:3" ht="15.75" customHeight="1" x14ac:dyDescent="0.2">
      <c r="A175" s="6">
        <v>6.9774992201427605E-2</v>
      </c>
      <c r="B175" s="6">
        <v>9.5797739190260599E-3</v>
      </c>
      <c r="C175" s="6">
        <v>11.258681069540376</v>
      </c>
    </row>
    <row r="176" spans="1:3" ht="15.75" customHeight="1" x14ac:dyDescent="0.2">
      <c r="A176" s="6">
        <v>7.2393255376821758E-2</v>
      </c>
      <c r="B176" s="6">
        <v>9.6255809439165525E-3</v>
      </c>
      <c r="C176" s="6">
        <v>11.429059700880897</v>
      </c>
    </row>
    <row r="177" spans="1:3" ht="15.75" customHeight="1" x14ac:dyDescent="0.2">
      <c r="A177" s="6">
        <v>7.2642247413201244E-2</v>
      </c>
      <c r="B177" s="6">
        <v>9.7327227486543808E-3</v>
      </c>
      <c r="C177" s="6">
        <v>11.528828287211631</v>
      </c>
    </row>
    <row r="178" spans="1:3" ht="15.75" customHeight="1" x14ac:dyDescent="0.2">
      <c r="A178" s="6">
        <v>7.3750063803392343E-2</v>
      </c>
      <c r="B178" s="6">
        <v>9.8751231892227603E-3</v>
      </c>
      <c r="C178" s="6">
        <v>11.555480263842465</v>
      </c>
    </row>
    <row r="179" spans="1:3" ht="15.75" customHeight="1" x14ac:dyDescent="0.2">
      <c r="A179" s="6">
        <v>7.4238638044779662E-2</v>
      </c>
      <c r="B179" s="6">
        <v>9.9276756290204039E-3</v>
      </c>
      <c r="C179" s="6">
        <v>11.555884133973768</v>
      </c>
    </row>
    <row r="180" spans="1:3" ht="15.75" customHeight="1" x14ac:dyDescent="0.2">
      <c r="A180" s="6">
        <v>7.4593909939549771E-2</v>
      </c>
      <c r="B180" s="6">
        <v>1.0058851008957117E-2</v>
      </c>
      <c r="C180" s="6">
        <v>11.56737998843262</v>
      </c>
    </row>
    <row r="181" spans="1:3" ht="15.75" customHeight="1" x14ac:dyDescent="0.2">
      <c r="A181" s="6">
        <v>7.4978650813756542E-2</v>
      </c>
      <c r="B181" s="6">
        <v>1.0067410194259562E-2</v>
      </c>
      <c r="C181" s="6">
        <v>11.975256585880233</v>
      </c>
    </row>
    <row r="182" spans="1:3" ht="15.75" customHeight="1" x14ac:dyDescent="0.2">
      <c r="A182" s="6">
        <v>7.5268710547484768E-2</v>
      </c>
      <c r="B182" s="6">
        <v>1.0554487011472375E-2</v>
      </c>
      <c r="C182" s="6">
        <v>12.024691935203286</v>
      </c>
    </row>
    <row r="183" spans="1:3" ht="15.75" customHeight="1" x14ac:dyDescent="0.2">
      <c r="A183" s="6">
        <v>7.7397733137613695E-2</v>
      </c>
      <c r="B183" s="6">
        <v>1.0796378678663603E-2</v>
      </c>
      <c r="C183" s="6">
        <v>12.041592518929482</v>
      </c>
    </row>
    <row r="184" spans="1:3" ht="15.75" customHeight="1" x14ac:dyDescent="0.2">
      <c r="A184" s="6">
        <v>7.8113865487451126E-2</v>
      </c>
      <c r="B184" s="6">
        <v>1.1055599716534423E-2</v>
      </c>
      <c r="C184" s="6">
        <v>12.079128190573</v>
      </c>
    </row>
    <row r="185" spans="1:3" ht="15.75" customHeight="1" x14ac:dyDescent="0.2">
      <c r="A185" s="6">
        <v>7.827170317065224E-2</v>
      </c>
      <c r="B185" s="6">
        <v>1.1057555127315434E-2</v>
      </c>
      <c r="C185" s="6">
        <v>12.184354582376832</v>
      </c>
    </row>
    <row r="186" spans="1:3" ht="15.75" customHeight="1" x14ac:dyDescent="0.2">
      <c r="A186" s="6">
        <v>7.8793143701417295E-2</v>
      </c>
      <c r="B186" s="6">
        <v>1.1251271465431152E-2</v>
      </c>
      <c r="C186" s="6">
        <v>12.328293149834437</v>
      </c>
    </row>
    <row r="187" spans="1:3" ht="15.75" customHeight="1" x14ac:dyDescent="0.2">
      <c r="A187" s="6">
        <v>7.9477191453126914E-2</v>
      </c>
      <c r="B187" s="6">
        <v>1.1411925127750935E-2</v>
      </c>
      <c r="C187" s="6">
        <v>12.384178755443912</v>
      </c>
    </row>
    <row r="188" spans="1:3" ht="15.75" customHeight="1" x14ac:dyDescent="0.2">
      <c r="A188" s="6">
        <v>7.9608139322928331E-2</v>
      </c>
      <c r="B188" s="6">
        <v>1.170313087135268E-2</v>
      </c>
      <c r="C188" s="6">
        <v>12.474701487897518</v>
      </c>
    </row>
    <row r="189" spans="1:3" ht="15.75" customHeight="1" x14ac:dyDescent="0.2">
      <c r="A189" s="6">
        <v>7.966261706323631E-2</v>
      </c>
      <c r="B189" s="6">
        <v>1.1710533334516831E-2</v>
      </c>
      <c r="C189" s="6">
        <v>12.563205074685117</v>
      </c>
    </row>
    <row r="190" spans="1:3" ht="15.75" customHeight="1" x14ac:dyDescent="0.2">
      <c r="A190" s="6">
        <v>8.1071664733950374E-2</v>
      </c>
      <c r="B190" s="6">
        <v>1.219916850467472E-2</v>
      </c>
      <c r="C190" s="6">
        <v>12.591864247403947</v>
      </c>
    </row>
    <row r="191" spans="1:3" ht="15.75" customHeight="1" x14ac:dyDescent="0.2">
      <c r="A191" s="6">
        <v>8.1317354552462612E-2</v>
      </c>
      <c r="B191" s="6">
        <v>1.2310981942127545E-2</v>
      </c>
      <c r="C191" s="6">
        <v>12.740430047076273</v>
      </c>
    </row>
    <row r="192" spans="1:3" ht="15.75" customHeight="1" x14ac:dyDescent="0.2">
      <c r="A192" s="6">
        <v>8.174457992874784E-2</v>
      </c>
      <c r="B192" s="6">
        <v>1.2393655891356001E-2</v>
      </c>
      <c r="C192" s="6">
        <v>13.218730733403547</v>
      </c>
    </row>
    <row r="193" spans="1:3" ht="15.75" customHeight="1" x14ac:dyDescent="0.2">
      <c r="A193" s="6">
        <v>8.2503885129507584E-2</v>
      </c>
      <c r="B193" s="6">
        <v>1.2508725813499121E-2</v>
      </c>
      <c r="C193" s="6">
        <v>13.345181668652204</v>
      </c>
    </row>
    <row r="194" spans="1:3" ht="15.75" customHeight="1" x14ac:dyDescent="0.2">
      <c r="A194" s="6">
        <v>8.3181527046473525E-2</v>
      </c>
      <c r="B194" s="6">
        <v>1.2585635857519198E-2</v>
      </c>
      <c r="C194" s="6">
        <v>13.397861511546084</v>
      </c>
    </row>
    <row r="195" spans="1:3" ht="15.75" customHeight="1" x14ac:dyDescent="0.2">
      <c r="A195" s="6">
        <v>8.3576303133580554E-2</v>
      </c>
      <c r="B195" s="6">
        <v>1.2670952264299169E-2</v>
      </c>
      <c r="C195" s="6">
        <v>13.39850079233659</v>
      </c>
    </row>
    <row r="196" spans="1:3" ht="15.75" customHeight="1" x14ac:dyDescent="0.2">
      <c r="A196" s="6">
        <v>8.4619498973404941E-2</v>
      </c>
      <c r="B196" s="6">
        <v>1.2674410449797929E-2</v>
      </c>
      <c r="C196" s="6">
        <v>13.418638717285251</v>
      </c>
    </row>
    <row r="197" spans="1:3" ht="15.75" customHeight="1" x14ac:dyDescent="0.2">
      <c r="A197" s="6">
        <v>8.5887898539042051E-2</v>
      </c>
      <c r="B197" s="6">
        <v>1.280086521360195E-2</v>
      </c>
      <c r="C197" s="6">
        <v>13.572624276298191</v>
      </c>
    </row>
    <row r="198" spans="1:3" ht="15.75" customHeight="1" x14ac:dyDescent="0.2">
      <c r="A198" s="6">
        <v>8.9192098247668009E-2</v>
      </c>
      <c r="B198" s="6">
        <v>1.3225654356587803E-2</v>
      </c>
      <c r="C198" s="6">
        <v>13.621122244509683</v>
      </c>
    </row>
    <row r="199" spans="1:3" ht="15.75" customHeight="1" x14ac:dyDescent="0.2">
      <c r="A199" s="6">
        <v>8.9271333101265019E-2</v>
      </c>
      <c r="B199" s="6">
        <v>1.3444807052673289E-2</v>
      </c>
      <c r="C199" s="6">
        <v>14.073756428602088</v>
      </c>
    </row>
    <row r="200" spans="1:3" ht="15.75" customHeight="1" x14ac:dyDescent="0.2">
      <c r="A200" s="6">
        <v>8.9751165814879269E-2</v>
      </c>
      <c r="B200" s="6">
        <v>1.3923615887098884E-2</v>
      </c>
      <c r="C200" s="6">
        <v>14.25142514251425</v>
      </c>
    </row>
    <row r="201" spans="1:3" ht="15.75" customHeight="1" x14ac:dyDescent="0.2">
      <c r="A201" s="6">
        <v>8.9860607079142146E-2</v>
      </c>
      <c r="B201" s="6">
        <v>1.3931097149187706E-2</v>
      </c>
      <c r="C201" s="6">
        <v>14.314123168581844</v>
      </c>
    </row>
    <row r="202" spans="1:3" ht="15.75" customHeight="1" x14ac:dyDescent="0.2">
      <c r="A202" s="6">
        <v>9.2687871276280337E-2</v>
      </c>
      <c r="B202" s="6">
        <v>1.4263830566713247E-2</v>
      </c>
      <c r="C202" s="6">
        <v>14.380884915195743</v>
      </c>
    </row>
    <row r="203" spans="1:3" ht="15.75" customHeight="1" x14ac:dyDescent="0.2">
      <c r="A203" s="6">
        <v>9.3289142549202134E-2</v>
      </c>
      <c r="B203" s="6">
        <v>1.4486644450024486E-2</v>
      </c>
      <c r="C203" s="6">
        <v>14.385988669961858</v>
      </c>
    </row>
    <row r="204" spans="1:3" ht="15.75" customHeight="1" x14ac:dyDescent="0.2">
      <c r="A204" s="6">
        <v>9.4161923509062329E-2</v>
      </c>
      <c r="B204" s="6">
        <v>1.4647900816818269E-2</v>
      </c>
      <c r="C204" s="6">
        <v>14.611753742188524</v>
      </c>
    </row>
    <row r="205" spans="1:3" ht="15.75" customHeight="1" x14ac:dyDescent="0.2">
      <c r="A205" s="6">
        <v>9.6263885662166454E-2</v>
      </c>
      <c r="B205" s="6">
        <v>1.4666270754955598E-2</v>
      </c>
      <c r="C205" s="6">
        <v>14.797497229230888</v>
      </c>
    </row>
    <row r="206" spans="1:3" ht="15.75" customHeight="1" x14ac:dyDescent="0.2">
      <c r="A206" s="6">
        <v>9.6965514944103007E-2</v>
      </c>
      <c r="B206" s="6">
        <v>1.475548060708263E-2</v>
      </c>
      <c r="C206" s="6">
        <v>14.835695077120542</v>
      </c>
    </row>
    <row r="207" spans="1:3" ht="15.75" customHeight="1" x14ac:dyDescent="0.2">
      <c r="A207" s="6">
        <v>9.7008140702562223E-2</v>
      </c>
      <c r="B207" s="6">
        <v>1.4846792511456319E-2</v>
      </c>
      <c r="C207" s="6">
        <v>15.809710580486223</v>
      </c>
    </row>
    <row r="208" spans="1:3" ht="15.75" customHeight="1" x14ac:dyDescent="0.2">
      <c r="A208" s="6">
        <v>9.9038916692018628E-2</v>
      </c>
      <c r="B208" s="6">
        <v>1.485987996517486E-2</v>
      </c>
      <c r="C208" s="6">
        <v>15.868795600331509</v>
      </c>
    </row>
    <row r="209" spans="1:3" ht="15.75" customHeight="1" x14ac:dyDescent="0.2">
      <c r="A209" s="6">
        <v>9.9171276536998226E-2</v>
      </c>
      <c r="B209" s="6">
        <v>1.4890207469498111E-2</v>
      </c>
      <c r="C209" s="6">
        <v>15.97185039332301</v>
      </c>
    </row>
    <row r="210" spans="1:3" ht="15.75" customHeight="1" x14ac:dyDescent="0.2">
      <c r="A210" s="6">
        <v>9.9315898911251282E-2</v>
      </c>
      <c r="B210" s="6">
        <v>1.502095293207613E-2</v>
      </c>
      <c r="C210" s="6">
        <v>16.208760043909894</v>
      </c>
    </row>
    <row r="211" spans="1:3" ht="15.75" customHeight="1" x14ac:dyDescent="0.2">
      <c r="A211" s="6">
        <v>0.10014206623964374</v>
      </c>
      <c r="B211" s="6">
        <v>1.5157124336798229E-2</v>
      </c>
      <c r="C211" s="6">
        <v>16.242295494411099</v>
      </c>
    </row>
    <row r="212" spans="1:3" ht="15.75" customHeight="1" x14ac:dyDescent="0.2">
      <c r="A212" s="6">
        <v>0.10150475278591807</v>
      </c>
      <c r="B212" s="6">
        <v>1.5282618772018208E-2</v>
      </c>
      <c r="C212" s="6">
        <v>16.249156939974124</v>
      </c>
    </row>
    <row r="213" spans="1:3" ht="15.75" customHeight="1" x14ac:dyDescent="0.2">
      <c r="A213" s="6">
        <v>0.10177872149325586</v>
      </c>
      <c r="B213" s="6">
        <v>1.5572128000293209E-2</v>
      </c>
      <c r="C213" s="6">
        <v>16.28474704677663</v>
      </c>
    </row>
    <row r="214" spans="1:3" ht="15.75" customHeight="1" x14ac:dyDescent="0.2">
      <c r="A214" s="6">
        <v>0.10416548285371183</v>
      </c>
      <c r="B214" s="6">
        <v>1.5636385948283586E-2</v>
      </c>
      <c r="C214" s="6">
        <v>16.721935874002209</v>
      </c>
    </row>
    <row r="215" spans="1:3" ht="15.75" customHeight="1" x14ac:dyDescent="0.2">
      <c r="A215" s="6">
        <v>0.10428711414512674</v>
      </c>
      <c r="B215" s="6">
        <v>1.5641094855949337E-2</v>
      </c>
      <c r="C215" s="6">
        <v>16.999387925550039</v>
      </c>
    </row>
    <row r="216" spans="1:3" ht="15.75" customHeight="1" x14ac:dyDescent="0.2">
      <c r="A216" s="6">
        <v>0.10439760993589269</v>
      </c>
      <c r="B216" s="6">
        <v>1.5975536058583456E-2</v>
      </c>
      <c r="C216" s="6">
        <v>17.127823440142755</v>
      </c>
    </row>
    <row r="217" spans="1:3" ht="15.75" customHeight="1" x14ac:dyDescent="0.2">
      <c r="A217" s="6">
        <v>0.10510639755434095</v>
      </c>
      <c r="B217" s="6">
        <v>1.6127979151393478E-2</v>
      </c>
      <c r="C217" s="6">
        <v>18.111274956839033</v>
      </c>
    </row>
    <row r="218" spans="1:3" ht="15.75" customHeight="1" x14ac:dyDescent="0.2">
      <c r="A218" s="6">
        <v>0.10616852395228256</v>
      </c>
      <c r="B218" s="6">
        <v>1.6246747971588777E-2</v>
      </c>
      <c r="C218" s="6">
        <v>18.16525653164879</v>
      </c>
    </row>
    <row r="219" spans="1:3" ht="15.75" customHeight="1" x14ac:dyDescent="0.2">
      <c r="A219" s="6">
        <v>0.1078582410784496</v>
      </c>
      <c r="B219" s="6">
        <v>1.6733601070950468E-2</v>
      </c>
      <c r="C219" s="6">
        <v>18.503255886625656</v>
      </c>
    </row>
    <row r="220" spans="1:3" ht="15.75" customHeight="1" x14ac:dyDescent="0.2">
      <c r="A220" s="6">
        <v>0.10864227528883701</v>
      </c>
      <c r="B220" s="6">
        <v>1.7106108158418225E-2</v>
      </c>
      <c r="C220" s="6">
        <v>18.540540803628936</v>
      </c>
    </row>
    <row r="221" spans="1:3" ht="15.75" customHeight="1" x14ac:dyDescent="0.2">
      <c r="A221" s="6">
        <v>0.10892323931772463</v>
      </c>
      <c r="B221" s="6">
        <v>1.7150511170985452E-2</v>
      </c>
      <c r="C221" s="6">
        <v>18.549897880905323</v>
      </c>
    </row>
    <row r="222" spans="1:3" ht="15.75" customHeight="1" x14ac:dyDescent="0.2">
      <c r="A222" s="6">
        <v>0.10906508716146311</v>
      </c>
      <c r="B222" s="6">
        <v>1.7161197454340686E-2</v>
      </c>
      <c r="C222" s="6">
        <v>18.608759213010902</v>
      </c>
    </row>
    <row r="223" spans="1:3" ht="15.75" customHeight="1" x14ac:dyDescent="0.2">
      <c r="A223" s="6">
        <v>0.10999094931617055</v>
      </c>
      <c r="B223" s="6">
        <v>1.7315288251248839E-2</v>
      </c>
      <c r="C223" s="6">
        <v>19.755333557217412</v>
      </c>
    </row>
    <row r="224" spans="1:3" ht="15.75" customHeight="1" x14ac:dyDescent="0.2">
      <c r="A224" s="6">
        <v>0.11022647909807444</v>
      </c>
      <c r="B224" s="6">
        <v>1.7350894900092069E-2</v>
      </c>
      <c r="C224" s="6">
        <v>19.756481307787979</v>
      </c>
    </row>
    <row r="225" spans="1:3" ht="15.75" customHeight="1" x14ac:dyDescent="0.2">
      <c r="A225" s="6">
        <v>0.11050864113643069</v>
      </c>
      <c r="B225" s="6">
        <v>1.7503700956278644E-2</v>
      </c>
      <c r="C225" s="6">
        <v>20.641833375686037</v>
      </c>
    </row>
    <row r="226" spans="1:3" ht="15.75" customHeight="1" x14ac:dyDescent="0.2">
      <c r="A226" s="6">
        <v>0.11085883596256269</v>
      </c>
      <c r="B226" s="6">
        <v>1.7588196561287722E-2</v>
      </c>
      <c r="C226" s="6">
        <v>22.916413962859195</v>
      </c>
    </row>
    <row r="227" spans="1:3" ht="15.75" customHeight="1" x14ac:dyDescent="0.2">
      <c r="A227" s="6">
        <v>0.11279246083318901</v>
      </c>
      <c r="B227" s="6">
        <v>1.8017993045054685E-2</v>
      </c>
      <c r="C227" s="6">
        <v>23.294310625566496</v>
      </c>
    </row>
    <row r="228" spans="1:3" ht="15.75" customHeight="1" x14ac:dyDescent="0.2">
      <c r="A228" s="6">
        <v>0.11391894894111319</v>
      </c>
      <c r="B228" s="6">
        <v>1.8028796137624956E-2</v>
      </c>
      <c r="C228" s="6">
        <v>23.559110007145186</v>
      </c>
    </row>
    <row r="229" spans="1:3" ht="15.75" customHeight="1" x14ac:dyDescent="0.2">
      <c r="A229" s="6">
        <v>0.11490331883273154</v>
      </c>
      <c r="B229" s="6">
        <v>1.8110485840737819E-2</v>
      </c>
      <c r="C229" s="6">
        <v>23.753750592198767</v>
      </c>
    </row>
    <row r="230" spans="1:3" ht="15.75" customHeight="1" x14ac:dyDescent="0.2">
      <c r="A230" s="6">
        <v>0.11576463519692123</v>
      </c>
      <c r="B230" s="6">
        <v>1.9030930184290081E-2</v>
      </c>
      <c r="C230" s="6">
        <v>23.954593352691759</v>
      </c>
    </row>
    <row r="231" spans="1:3" ht="15.75" customHeight="1" x14ac:dyDescent="0.2">
      <c r="A231" s="6">
        <v>0.11608745172769948</v>
      </c>
      <c r="B231" s="6">
        <v>1.9227741488570368E-2</v>
      </c>
      <c r="C231" s="6">
        <v>24.053739951487444</v>
      </c>
    </row>
    <row r="232" spans="1:3" ht="15.75" customHeight="1" x14ac:dyDescent="0.2">
      <c r="A232" s="6">
        <v>0.11671331398275457</v>
      </c>
      <c r="B232" s="6">
        <v>1.9230081385550442E-2</v>
      </c>
      <c r="C232" s="6">
        <v>26.136120005456092</v>
      </c>
    </row>
    <row r="233" spans="1:3" ht="15.75" customHeight="1" x14ac:dyDescent="0.2">
      <c r="A233" s="6">
        <v>0.11785880959733733</v>
      </c>
      <c r="B233" s="6">
        <v>1.9596834421050053E-2</v>
      </c>
      <c r="C233" s="6">
        <v>26.149647433644905</v>
      </c>
    </row>
    <row r="234" spans="1:3" ht="15.75" customHeight="1" x14ac:dyDescent="0.2">
      <c r="A234" s="6">
        <v>0.12346245151693688</v>
      </c>
      <c r="B234" s="6">
        <v>1.9731941556292643E-2</v>
      </c>
      <c r="C234" s="6">
        <v>26.353640484075264</v>
      </c>
    </row>
    <row r="235" spans="1:3" ht="15.75" customHeight="1" x14ac:dyDescent="0.2">
      <c r="A235" s="6">
        <v>0.12528586688767229</v>
      </c>
      <c r="B235" s="6">
        <v>1.994300945360011E-2</v>
      </c>
      <c r="C235" s="6">
        <v>26.428860863734148</v>
      </c>
    </row>
    <row r="236" spans="1:3" ht="15.75" customHeight="1" x14ac:dyDescent="0.2">
      <c r="A236" s="6">
        <v>0.12998392845224774</v>
      </c>
      <c r="B236" s="6">
        <v>2.0257834898901463E-2</v>
      </c>
      <c r="C236" s="6">
        <v>26.616223002359398</v>
      </c>
    </row>
    <row r="237" spans="1:3" ht="15.75" customHeight="1" x14ac:dyDescent="0.2">
      <c r="A237" s="6">
        <v>0.13287274853236702</v>
      </c>
      <c r="B237" s="6">
        <v>2.1057951482479784E-2</v>
      </c>
      <c r="C237" s="6">
        <v>26.984665092997169</v>
      </c>
    </row>
    <row r="238" spans="1:3" ht="15.75" customHeight="1" x14ac:dyDescent="0.2">
      <c r="A238" s="6">
        <v>0.13423709474316861</v>
      </c>
      <c r="B238" s="6">
        <v>2.1293513144155764E-2</v>
      </c>
      <c r="C238" s="6">
        <v>27.528553740972534</v>
      </c>
    </row>
    <row r="239" spans="1:3" ht="15.75" customHeight="1" x14ac:dyDescent="0.2">
      <c r="A239" s="6">
        <v>0.13452277086159914</v>
      </c>
      <c r="B239" s="6">
        <v>2.1382458160286198E-2</v>
      </c>
      <c r="C239" s="6">
        <v>27.948401485800815</v>
      </c>
    </row>
    <row r="240" spans="1:3" ht="15.75" customHeight="1" x14ac:dyDescent="0.2">
      <c r="A240" s="6">
        <v>0.1347313053577251</v>
      </c>
      <c r="B240" s="6">
        <v>2.1383266137764353E-2</v>
      </c>
      <c r="C240" s="6">
        <v>29.065459403626026</v>
      </c>
    </row>
    <row r="241" spans="1:3" ht="15.75" customHeight="1" x14ac:dyDescent="0.2">
      <c r="A241" s="6">
        <v>0.13612547706521286</v>
      </c>
      <c r="B241" s="6">
        <v>2.14773736773981E-2</v>
      </c>
      <c r="C241" s="6">
        <v>29.611737341205945</v>
      </c>
    </row>
    <row r="242" spans="1:3" ht="15.75" customHeight="1" x14ac:dyDescent="0.2">
      <c r="A242" s="6">
        <v>0.13835415440149015</v>
      </c>
      <c r="B242" s="6">
        <v>2.1618630070649684E-2</v>
      </c>
      <c r="C242" s="6">
        <v>30.450536793698031</v>
      </c>
    </row>
    <row r="243" spans="1:3" ht="15.75" customHeight="1" x14ac:dyDescent="0.2">
      <c r="A243" s="6">
        <v>0.1398516832112974</v>
      </c>
      <c r="B243" s="6">
        <v>2.1804327325279201E-2</v>
      </c>
      <c r="C243" s="6">
        <v>31.539023502931578</v>
      </c>
    </row>
    <row r="244" spans="1:3" ht="15.75" customHeight="1" x14ac:dyDescent="0.2">
      <c r="A244" s="6">
        <v>0.14016508332035507</v>
      </c>
      <c r="B244" s="6">
        <v>2.1970936272344081E-2</v>
      </c>
      <c r="C244" s="6">
        <v>31.709111150871752</v>
      </c>
    </row>
    <row r="245" spans="1:3" ht="15.75" customHeight="1" x14ac:dyDescent="0.2">
      <c r="A245" s="6">
        <v>0.14085298304328739</v>
      </c>
      <c r="B245" s="6">
        <v>2.1995848836219734E-2</v>
      </c>
      <c r="C245" s="6">
        <v>31.897215389526263</v>
      </c>
    </row>
    <row r="246" spans="1:3" ht="15.75" customHeight="1" x14ac:dyDescent="0.2">
      <c r="A246" s="6">
        <v>0.14309835224065773</v>
      </c>
      <c r="B246" s="6">
        <v>2.2114123848619636E-2</v>
      </c>
      <c r="C246" s="6">
        <v>33.147796251576558</v>
      </c>
    </row>
    <row r="247" spans="1:3" ht="15.75" customHeight="1" x14ac:dyDescent="0.2">
      <c r="A247" s="6">
        <v>0.14359961702821036</v>
      </c>
      <c r="B247" s="6">
        <v>2.2509084992135379E-2</v>
      </c>
      <c r="C247" s="6">
        <v>33.852362372217975</v>
      </c>
    </row>
    <row r="248" spans="1:3" ht="15.75" customHeight="1" x14ac:dyDescent="0.2">
      <c r="A248" s="6">
        <v>0.14398520539138315</v>
      </c>
      <c r="B248" s="6">
        <v>2.2525440098421664E-2</v>
      </c>
      <c r="C248" s="6">
        <v>34.895631460108994</v>
      </c>
    </row>
    <row r="249" spans="1:3" ht="15.75" customHeight="1" x14ac:dyDescent="0.2">
      <c r="A249" s="6">
        <v>0.14496427313567933</v>
      </c>
      <c r="B249" s="6">
        <v>2.2560935677205653E-2</v>
      </c>
      <c r="C249" s="6">
        <v>35.28235039807138</v>
      </c>
    </row>
    <row r="250" spans="1:3" ht="15.75" customHeight="1" x14ac:dyDescent="0.2">
      <c r="A250" s="6">
        <v>0.14706107416788886</v>
      </c>
      <c r="B250" s="6">
        <v>2.2902579930029671E-2</v>
      </c>
      <c r="C250" s="6">
        <v>37.190247560637182</v>
      </c>
    </row>
    <row r="251" spans="1:3" ht="15.75" customHeight="1" x14ac:dyDescent="0.2">
      <c r="A251" s="6">
        <v>0.14750147740032615</v>
      </c>
      <c r="B251" s="6">
        <v>2.3019627224760648E-2</v>
      </c>
      <c r="C251" s="6">
        <v>37.999922541804054</v>
      </c>
    </row>
    <row r="252" spans="1:3" ht="15.75" customHeight="1" x14ac:dyDescent="0.2">
      <c r="A252" s="6">
        <v>0.1475619949846754</v>
      </c>
      <c r="B252" s="6">
        <v>2.3159922165699329E-2</v>
      </c>
      <c r="C252" s="6">
        <v>38.819875776397517</v>
      </c>
    </row>
    <row r="253" spans="1:3" ht="15.75" customHeight="1" x14ac:dyDescent="0.2">
      <c r="A253" s="6">
        <v>0.14816942027568678</v>
      </c>
      <c r="B253" s="6">
        <v>2.3780287581623358E-2</v>
      </c>
      <c r="C253" s="6">
        <v>39.114474968119652</v>
      </c>
    </row>
    <row r="254" spans="1:3" ht="15.75" customHeight="1" x14ac:dyDescent="0.2">
      <c r="A254" s="6">
        <v>0.14882242152342981</v>
      </c>
      <c r="B254" s="6">
        <v>2.45801381869299E-2</v>
      </c>
      <c r="C254" s="6">
        <v>39.253778786428043</v>
      </c>
    </row>
    <row r="255" spans="1:3" ht="15.75" customHeight="1" x14ac:dyDescent="0.2">
      <c r="A255" s="6">
        <v>0.14953941859074052</v>
      </c>
      <c r="B255" s="6">
        <v>2.5043331553938727E-2</v>
      </c>
      <c r="C255" s="6">
        <v>39.767131936743375</v>
      </c>
    </row>
    <row r="256" spans="1:3" ht="15.75" customHeight="1" x14ac:dyDescent="0.2">
      <c r="A256" s="6">
        <v>0.15151397993369747</v>
      </c>
      <c r="B256" s="6">
        <v>2.52050054849529E-2</v>
      </c>
      <c r="C256" s="6">
        <v>45.100407186140707</v>
      </c>
    </row>
    <row r="257" spans="1:3" ht="15.75" customHeight="1" x14ac:dyDescent="0.2">
      <c r="A257" s="6">
        <v>0.15183335362327613</v>
      </c>
      <c r="B257" s="6">
        <v>2.5288625231049182E-2</v>
      </c>
      <c r="C257" s="6">
        <v>46.092475499827337</v>
      </c>
    </row>
    <row r="258" spans="1:3" ht="15.75" customHeight="1" x14ac:dyDescent="0.2">
      <c r="A258" s="6">
        <v>0.15347791637446034</v>
      </c>
      <c r="B258" s="6">
        <v>2.5293744688313618E-2</v>
      </c>
      <c r="C258" s="6">
        <v>46.47067029364581</v>
      </c>
    </row>
    <row r="259" spans="1:3" ht="15.75" customHeight="1" x14ac:dyDescent="0.2">
      <c r="A259" s="6">
        <v>0.15367145197239754</v>
      </c>
      <c r="B259" s="6">
        <v>2.5377643647839419E-2</v>
      </c>
      <c r="C259" s="6">
        <v>48.776313783691279</v>
      </c>
    </row>
    <row r="260" spans="1:3" ht="15.75" customHeight="1" x14ac:dyDescent="0.2">
      <c r="A260" s="6">
        <v>0.15495817506679196</v>
      </c>
      <c r="B260" s="6">
        <v>2.5453290348714942E-2</v>
      </c>
      <c r="C260" s="6">
        <v>50.485977003153728</v>
      </c>
    </row>
    <row r="261" spans="1:3" ht="15.75" customHeight="1" x14ac:dyDescent="0.2">
      <c r="A261" s="6">
        <v>0.15902629782877023</v>
      </c>
      <c r="B261" s="6">
        <v>2.5527989809525333E-2</v>
      </c>
      <c r="C261" s="6">
        <v>50.688695761806109</v>
      </c>
    </row>
    <row r="262" spans="1:3" ht="15.75" customHeight="1" x14ac:dyDescent="0.2">
      <c r="A262" s="6">
        <v>0.16279527421710524</v>
      </c>
      <c r="B262" s="6">
        <v>2.5830787589830366E-2</v>
      </c>
      <c r="C262" s="6">
        <v>50.744074449643207</v>
      </c>
    </row>
    <row r="263" spans="1:3" ht="15.75" customHeight="1" x14ac:dyDescent="0.2">
      <c r="A263" s="6">
        <v>0.16320313350016319</v>
      </c>
      <c r="B263" s="6">
        <v>2.607652591137458E-2</v>
      </c>
      <c r="C263" s="6">
        <v>52.176157352424156</v>
      </c>
    </row>
    <row r="264" spans="1:3" ht="15.75" customHeight="1" x14ac:dyDescent="0.2">
      <c r="A264" s="6">
        <v>0.1650092698003138</v>
      </c>
      <c r="B264" s="6">
        <v>2.6266545659408041E-2</v>
      </c>
      <c r="C264" s="6">
        <v>52.181774636526406</v>
      </c>
    </row>
    <row r="265" spans="1:3" ht="15.75" customHeight="1" x14ac:dyDescent="0.2">
      <c r="A265" s="6">
        <v>0.16712693964965342</v>
      </c>
      <c r="B265" s="6">
        <v>2.6446254860116897E-2</v>
      </c>
      <c r="C265" s="6">
        <v>58.102849579131785</v>
      </c>
    </row>
    <row r="266" spans="1:3" ht="15.75" customHeight="1" x14ac:dyDescent="0.2">
      <c r="A266" s="6">
        <v>0.17143632782014101</v>
      </c>
      <c r="B266" s="6">
        <v>2.6500446701045965E-2</v>
      </c>
      <c r="C266" s="6">
        <v>60.597906704266649</v>
      </c>
    </row>
    <row r="267" spans="1:3" ht="15.75" customHeight="1" x14ac:dyDescent="0.2">
      <c r="A267" s="6">
        <v>0.1725639289242181</v>
      </c>
      <c r="B267" s="6">
        <v>2.6684964928331809E-2</v>
      </c>
      <c r="C267" s="6">
        <v>64.708939816655061</v>
      </c>
    </row>
    <row r="268" spans="1:3" ht="15.75" customHeight="1" x14ac:dyDescent="0.2">
      <c r="A268" s="6">
        <v>0.17302748665216533</v>
      </c>
      <c r="B268" s="6">
        <v>2.6913867549680757E-2</v>
      </c>
      <c r="C268" s="6">
        <v>65.391563129908462</v>
      </c>
    </row>
    <row r="269" spans="1:3" ht="15.75" customHeight="1" x14ac:dyDescent="0.2">
      <c r="A269" s="6">
        <v>0.17328401346846528</v>
      </c>
      <c r="B269" s="6">
        <v>2.7207173144870124E-2</v>
      </c>
      <c r="C269" s="6">
        <v>71.226681741096669</v>
      </c>
    </row>
    <row r="270" spans="1:3" ht="15.75" customHeight="1" x14ac:dyDescent="0.2">
      <c r="A270" s="6">
        <v>0.17408125519982218</v>
      </c>
      <c r="B270" s="6">
        <v>2.7290227369578954E-2</v>
      </c>
      <c r="C270" s="6">
        <v>71.510423188490762</v>
      </c>
    </row>
    <row r="271" spans="1:3" ht="15.75" customHeight="1" x14ac:dyDescent="0.2">
      <c r="A271" s="6">
        <v>0.17410418383799423</v>
      </c>
      <c r="B271" s="6">
        <v>2.7435594940876291E-2</v>
      </c>
      <c r="C271" s="6">
        <v>74.532137912022506</v>
      </c>
    </row>
    <row r="272" spans="1:3" ht="15.75" customHeight="1" x14ac:dyDescent="0.2">
      <c r="A272" s="6">
        <v>0.17419299765745941</v>
      </c>
      <c r="B272" s="6">
        <v>2.7607339380499484E-2</v>
      </c>
      <c r="C272" s="6">
        <v>82.706797407885034</v>
      </c>
    </row>
    <row r="273" spans="1:3" ht="15.75" customHeight="1" x14ac:dyDescent="0.2">
      <c r="A273" s="6">
        <v>0.1742616239079057</v>
      </c>
      <c r="B273" s="6">
        <v>2.867418434906881E-2</v>
      </c>
      <c r="C273" s="6">
        <v>83.76784022308307</v>
      </c>
    </row>
    <row r="274" spans="1:3" ht="15.75" customHeight="1" x14ac:dyDescent="0.2">
      <c r="A274" s="6">
        <v>0.17655352538156072</v>
      </c>
      <c r="B274" s="6">
        <v>2.8793749222568769E-2</v>
      </c>
      <c r="C274" s="6">
        <v>93.406040100701659</v>
      </c>
    </row>
    <row r="275" spans="1:3" ht="15.75" customHeight="1" x14ac:dyDescent="0.2">
      <c r="A275" s="6">
        <v>0.17694187566863731</v>
      </c>
      <c r="B275" s="6">
        <v>2.9035500406662924E-2</v>
      </c>
      <c r="C275" s="6">
        <v>93.650762342452524</v>
      </c>
    </row>
    <row r="276" spans="1:3" ht="15.75" customHeight="1" x14ac:dyDescent="0.2">
      <c r="A276" s="6">
        <v>0.17821461060050989</v>
      </c>
      <c r="B276" s="6">
        <v>3.036113774368808E-2</v>
      </c>
      <c r="C276" s="6">
        <v>97.061797687782203</v>
      </c>
    </row>
    <row r="277" spans="1:3" ht="15.75" customHeight="1" x14ac:dyDescent="0.2">
      <c r="A277" s="6">
        <v>0.17830192000708242</v>
      </c>
      <c r="B277" s="6">
        <v>3.0593108596357582E-2</v>
      </c>
      <c r="C277" s="6">
        <v>110.44047771927572</v>
      </c>
    </row>
    <row r="278" spans="1:3" ht="15.75" customHeight="1" x14ac:dyDescent="0.2">
      <c r="A278" s="6">
        <v>0.17886166974922815</v>
      </c>
      <c r="B278" s="6">
        <v>3.0830832869138101E-2</v>
      </c>
      <c r="C278" s="6">
        <v>113.93952867941307</v>
      </c>
    </row>
    <row r="279" spans="1:3" ht="15.75" customHeight="1" x14ac:dyDescent="0.2">
      <c r="A279" s="6">
        <v>0.18049373190307233</v>
      </c>
      <c r="B279" s="6">
        <v>3.0856463213485584E-2</v>
      </c>
      <c r="C279" s="6">
        <v>132.30618417743153</v>
      </c>
    </row>
    <row r="280" spans="1:3" ht="15.75" customHeight="1" x14ac:dyDescent="0.2">
      <c r="A280" s="6">
        <v>0.18063189317102682</v>
      </c>
      <c r="B280" s="6">
        <v>3.0919611623381641E-2</v>
      </c>
      <c r="C280" s="6">
        <v>132.38537712006024</v>
      </c>
    </row>
    <row r="281" spans="1:3" ht="15.75" customHeight="1" x14ac:dyDescent="0.2">
      <c r="A281" s="6">
        <v>0.18094598187753169</v>
      </c>
      <c r="B281" s="6">
        <v>3.1091979196805234E-2</v>
      </c>
      <c r="C281" s="6">
        <v>147.34958128392188</v>
      </c>
    </row>
    <row r="282" spans="1:3" ht="15.75" customHeight="1" x14ac:dyDescent="0.2">
      <c r="A282" s="6">
        <v>0.18358440686500777</v>
      </c>
      <c r="B282" s="6">
        <v>3.1190932172198902E-2</v>
      </c>
      <c r="C282" s="6">
        <v>261.41801163451868</v>
      </c>
    </row>
    <row r="283" spans="1:3" ht="15.75" customHeight="1" x14ac:dyDescent="0.2">
      <c r="A283" s="6">
        <v>0.18371735867749672</v>
      </c>
      <c r="B283" s="6">
        <v>3.1215855540900082E-2</v>
      </c>
      <c r="C283" s="6">
        <v>340.89252577875061</v>
      </c>
    </row>
    <row r="284" spans="1:3" ht="15.75" customHeight="1" x14ac:dyDescent="0.2">
      <c r="A284" s="6">
        <v>0.18401438919521235</v>
      </c>
      <c r="B284" s="6">
        <v>3.1678664606755058E-2</v>
      </c>
      <c r="C284" s="6">
        <v>403.45408291232218</v>
      </c>
    </row>
    <row r="285" spans="1:3" ht="15.75" customHeight="1" x14ac:dyDescent="0.2">
      <c r="A285" s="6">
        <v>0.18482084488073808</v>
      </c>
      <c r="B285" s="6">
        <v>3.178462790812684E-2</v>
      </c>
      <c r="C285" s="6">
        <v>456.29115299694632</v>
      </c>
    </row>
    <row r="286" spans="1:3" ht="15.75" customHeight="1" x14ac:dyDescent="0.2">
      <c r="A286" s="6">
        <v>0.18513093840074185</v>
      </c>
      <c r="B286" s="6">
        <v>3.2062057971455157E-2</v>
      </c>
      <c r="C286" s="6">
        <v>1429.1210170854713</v>
      </c>
    </row>
    <row r="287" spans="1:3" ht="15.75" customHeight="1" x14ac:dyDescent="0.2">
      <c r="A287" s="6">
        <v>0.18578013806769064</v>
      </c>
      <c r="B287" s="6">
        <v>3.2134901117316539E-2</v>
      </c>
    </row>
    <row r="288" spans="1:3" ht="15.75" customHeight="1" x14ac:dyDescent="0.2">
      <c r="A288" s="6">
        <v>0.18722469795616792</v>
      </c>
      <c r="B288" s="6">
        <v>3.2250040559168656E-2</v>
      </c>
    </row>
    <row r="289" spans="1:2" ht="15.75" customHeight="1" x14ac:dyDescent="0.2">
      <c r="A289" s="6">
        <v>0.18871472937933373</v>
      </c>
      <c r="B289" s="6">
        <v>3.249855961157902E-2</v>
      </c>
    </row>
    <row r="290" spans="1:2" ht="15.75" customHeight="1" x14ac:dyDescent="0.2">
      <c r="A290" s="6">
        <v>0.18961760610983064</v>
      </c>
      <c r="B290" s="6">
        <v>3.2522652067423434E-2</v>
      </c>
    </row>
    <row r="291" spans="1:2" ht="15.75" customHeight="1" x14ac:dyDescent="0.2">
      <c r="A291" s="6">
        <v>0.20005037110765778</v>
      </c>
      <c r="B291" s="6">
        <v>3.2700824640052681E-2</v>
      </c>
    </row>
    <row r="292" spans="1:2" ht="15.75" customHeight="1" x14ac:dyDescent="0.2">
      <c r="A292" s="6">
        <v>0.2001166221380524</v>
      </c>
      <c r="B292" s="6">
        <v>3.2835991074316243E-2</v>
      </c>
    </row>
    <row r="293" spans="1:2" ht="15.75" customHeight="1" x14ac:dyDescent="0.2">
      <c r="A293" s="6">
        <v>0.20331424174173143</v>
      </c>
      <c r="B293" s="6">
        <v>3.3158175272456583E-2</v>
      </c>
    </row>
    <row r="294" spans="1:2" ht="15.75" customHeight="1" x14ac:dyDescent="0.2">
      <c r="A294" s="6">
        <v>0.20763820911256425</v>
      </c>
      <c r="B294" s="6">
        <v>3.3584030121996386E-2</v>
      </c>
    </row>
    <row r="295" spans="1:2" ht="15.75" customHeight="1" x14ac:dyDescent="0.2">
      <c r="A295" s="6">
        <v>0.2091874310509319</v>
      </c>
      <c r="B295" s="6">
        <v>3.3800301988215355E-2</v>
      </c>
    </row>
    <row r="296" spans="1:2" ht="15.75" customHeight="1" x14ac:dyDescent="0.2">
      <c r="A296" s="6">
        <v>0.21346124999962693</v>
      </c>
      <c r="B296" s="6">
        <v>3.3817427179460451E-2</v>
      </c>
    </row>
    <row r="297" spans="1:2" ht="15.75" customHeight="1" x14ac:dyDescent="0.2">
      <c r="A297" s="6">
        <v>0.21433345889085301</v>
      </c>
      <c r="B297" s="6">
        <v>3.3859338151517149E-2</v>
      </c>
    </row>
    <row r="298" spans="1:2" ht="15.75" customHeight="1" x14ac:dyDescent="0.2">
      <c r="A298" s="6">
        <v>0.21774705143009726</v>
      </c>
      <c r="B298" s="6">
        <v>3.389720319357245E-2</v>
      </c>
    </row>
    <row r="299" spans="1:2" ht="15.75" customHeight="1" x14ac:dyDescent="0.2">
      <c r="A299" s="6">
        <v>0.21895327567561379</v>
      </c>
      <c r="B299" s="6">
        <v>3.4233427173356971E-2</v>
      </c>
    </row>
    <row r="300" spans="1:2" ht="15.75" customHeight="1" x14ac:dyDescent="0.2">
      <c r="A300" s="6">
        <v>0.22240736913600945</v>
      </c>
      <c r="B300" s="6">
        <v>3.4249848659005468E-2</v>
      </c>
    </row>
    <row r="301" spans="1:2" ht="15.75" customHeight="1" x14ac:dyDescent="0.2">
      <c r="A301" s="6">
        <v>0.22243089683534953</v>
      </c>
      <c r="B301" s="6">
        <v>3.447711605251786E-2</v>
      </c>
    </row>
    <row r="302" spans="1:2" ht="15.75" customHeight="1" x14ac:dyDescent="0.2">
      <c r="A302" s="6">
        <v>0.22377617649099216</v>
      </c>
      <c r="B302" s="6">
        <v>3.4547326382411266E-2</v>
      </c>
    </row>
    <row r="303" spans="1:2" ht="15.75" customHeight="1" x14ac:dyDescent="0.2">
      <c r="A303" s="6">
        <v>0.22608077967186596</v>
      </c>
      <c r="B303" s="6">
        <v>3.4957705652452112E-2</v>
      </c>
    </row>
    <row r="304" spans="1:2" ht="15.75" customHeight="1" x14ac:dyDescent="0.2">
      <c r="A304" s="6">
        <v>0.22821583139482671</v>
      </c>
      <c r="B304" s="6">
        <v>3.5882110980471095E-2</v>
      </c>
    </row>
    <row r="305" spans="1:2" ht="15.75" customHeight="1" x14ac:dyDescent="0.2">
      <c r="A305" s="6">
        <v>0.23027882424987658</v>
      </c>
      <c r="B305" s="6">
        <v>3.6411134130860688E-2</v>
      </c>
    </row>
    <row r="306" spans="1:2" ht="15.75" customHeight="1" x14ac:dyDescent="0.2">
      <c r="A306" s="6">
        <v>0.23057516504952091</v>
      </c>
      <c r="B306" s="6">
        <v>3.6411134130860688E-2</v>
      </c>
    </row>
    <row r="307" spans="1:2" ht="15.75" customHeight="1" x14ac:dyDescent="0.2">
      <c r="A307" s="6">
        <v>0.23611125845396633</v>
      </c>
      <c r="B307" s="6">
        <v>3.7226289793965313E-2</v>
      </c>
    </row>
    <row r="308" spans="1:2" ht="15.75" customHeight="1" x14ac:dyDescent="0.2">
      <c r="A308" s="6">
        <v>0.23625059642073395</v>
      </c>
      <c r="B308" s="6">
        <v>3.7389120176496156E-2</v>
      </c>
    </row>
    <row r="309" spans="1:2" ht="15.75" customHeight="1" x14ac:dyDescent="0.2">
      <c r="A309" s="6">
        <v>0.23758839121650857</v>
      </c>
      <c r="B309" s="6">
        <v>3.7716311619024105E-2</v>
      </c>
    </row>
    <row r="310" spans="1:2" ht="15.75" customHeight="1" x14ac:dyDescent="0.2">
      <c r="A310" s="6">
        <v>0.23805634947445672</v>
      </c>
      <c r="B310" s="6">
        <v>3.783273215444341E-2</v>
      </c>
    </row>
    <row r="311" spans="1:2" ht="15.75" customHeight="1" x14ac:dyDescent="0.2">
      <c r="A311" s="6">
        <v>0.23816841451659329</v>
      </c>
      <c r="B311" s="6">
        <v>3.8018553863190641E-2</v>
      </c>
    </row>
    <row r="312" spans="1:2" ht="15.75" customHeight="1" x14ac:dyDescent="0.2">
      <c r="A312" s="6">
        <v>0.24124309020090154</v>
      </c>
      <c r="B312" s="6">
        <v>3.8353349657838633E-2</v>
      </c>
    </row>
    <row r="313" spans="1:2" ht="15.75" customHeight="1" x14ac:dyDescent="0.2">
      <c r="A313" s="6">
        <v>0.244430567148999</v>
      </c>
      <c r="B313" s="6">
        <v>3.8571278961619271E-2</v>
      </c>
    </row>
    <row r="314" spans="1:2" ht="15.75" customHeight="1" x14ac:dyDescent="0.2">
      <c r="A314" s="6">
        <v>0.2449129828227361</v>
      </c>
      <c r="B314" s="6">
        <v>3.8799112289894744E-2</v>
      </c>
    </row>
    <row r="315" spans="1:2" ht="15.75" customHeight="1" x14ac:dyDescent="0.2">
      <c r="A315" s="6">
        <v>0.24703646651452588</v>
      </c>
      <c r="B315" s="6">
        <v>3.9057160153885211E-2</v>
      </c>
    </row>
    <row r="316" spans="1:2" ht="15.75" customHeight="1" x14ac:dyDescent="0.2">
      <c r="A316" s="6">
        <v>0.24783700795692123</v>
      </c>
      <c r="B316" s="6">
        <v>3.9407515949882829E-2</v>
      </c>
    </row>
    <row r="317" spans="1:2" ht="15.75" customHeight="1" x14ac:dyDescent="0.2">
      <c r="A317" s="6">
        <v>0.24865617051188879</v>
      </c>
      <c r="B317" s="6">
        <v>3.9450577053675676E-2</v>
      </c>
    </row>
    <row r="318" spans="1:2" ht="15.75" customHeight="1" x14ac:dyDescent="0.2">
      <c r="A318" s="6">
        <v>0.24915750695536878</v>
      </c>
      <c r="B318" s="6">
        <v>3.9758229852424665E-2</v>
      </c>
    </row>
    <row r="319" spans="1:2" ht="15.75" customHeight="1" x14ac:dyDescent="0.2">
      <c r="A319" s="6">
        <v>0.2554498878923333</v>
      </c>
      <c r="B319" s="6">
        <v>4.0097628569415122E-2</v>
      </c>
    </row>
    <row r="320" spans="1:2" ht="15.75" customHeight="1" x14ac:dyDescent="0.2">
      <c r="A320" s="6">
        <v>0.25568661587292241</v>
      </c>
      <c r="B320" s="6">
        <v>4.0160893929341863E-2</v>
      </c>
    </row>
    <row r="321" spans="1:2" ht="15.75" customHeight="1" x14ac:dyDescent="0.2">
      <c r="A321" s="6">
        <v>0.2694483809713446</v>
      </c>
      <c r="B321" s="6">
        <v>4.0899433065691992E-2</v>
      </c>
    </row>
    <row r="322" spans="1:2" ht="15.75" customHeight="1" x14ac:dyDescent="0.2">
      <c r="A322" s="6">
        <v>0.26957645332925251</v>
      </c>
      <c r="B322" s="6">
        <v>4.1120867054574933E-2</v>
      </c>
    </row>
    <row r="323" spans="1:2" ht="15.75" customHeight="1" x14ac:dyDescent="0.2">
      <c r="A323" s="6">
        <v>0.26999366879244519</v>
      </c>
      <c r="B323" s="6">
        <v>4.1294973667571788E-2</v>
      </c>
    </row>
    <row r="324" spans="1:2" ht="15.75" customHeight="1" x14ac:dyDescent="0.2">
      <c r="A324" s="6">
        <v>0.27388852711765016</v>
      </c>
      <c r="B324" s="6">
        <v>4.1438920986946806E-2</v>
      </c>
    </row>
    <row r="325" spans="1:2" ht="15.75" customHeight="1" x14ac:dyDescent="0.2">
      <c r="A325" s="6">
        <v>0.2767124349033997</v>
      </c>
      <c r="B325" s="6">
        <v>4.1820356476718605E-2</v>
      </c>
    </row>
    <row r="326" spans="1:2" ht="15.75" customHeight="1" x14ac:dyDescent="0.2">
      <c r="A326" s="6">
        <v>0.27948159358074504</v>
      </c>
      <c r="B326" s="6">
        <v>4.2081767418573252E-2</v>
      </c>
    </row>
    <row r="327" spans="1:2" ht="15.75" customHeight="1" x14ac:dyDescent="0.2">
      <c r="A327" s="6">
        <v>0.28026343706382201</v>
      </c>
      <c r="B327" s="6">
        <v>4.2195765116846397E-2</v>
      </c>
    </row>
    <row r="328" spans="1:2" ht="15.75" customHeight="1" x14ac:dyDescent="0.2">
      <c r="A328" s="6">
        <v>0.28349756258540915</v>
      </c>
      <c r="B328" s="6">
        <v>4.2433982952147349E-2</v>
      </c>
    </row>
    <row r="329" spans="1:2" ht="15.75" customHeight="1" x14ac:dyDescent="0.2">
      <c r="A329" s="6">
        <v>0.28487142802881632</v>
      </c>
      <c r="B329" s="6">
        <v>4.2744026405108521E-2</v>
      </c>
    </row>
    <row r="330" spans="1:2" ht="15.75" customHeight="1" x14ac:dyDescent="0.2">
      <c r="A330" s="6">
        <v>0.28718225628873406</v>
      </c>
      <c r="B330" s="6">
        <v>4.3138033078243758E-2</v>
      </c>
    </row>
    <row r="331" spans="1:2" ht="15.75" customHeight="1" x14ac:dyDescent="0.2">
      <c r="A331" s="6">
        <v>0.29589494717952403</v>
      </c>
      <c r="B331" s="6">
        <v>4.3199679285580987E-2</v>
      </c>
    </row>
    <row r="332" spans="1:2" ht="15.75" customHeight="1" x14ac:dyDescent="0.2">
      <c r="A332" s="6">
        <v>0.29656549672786292</v>
      </c>
      <c r="B332" s="6">
        <v>4.3362280246638615E-2</v>
      </c>
    </row>
    <row r="333" spans="1:2" ht="15.75" customHeight="1" x14ac:dyDescent="0.2">
      <c r="A333" s="6">
        <v>0.29701675504035263</v>
      </c>
      <c r="B333" s="6">
        <v>4.3979883138506308E-2</v>
      </c>
    </row>
    <row r="334" spans="1:2" ht="15.75" customHeight="1" x14ac:dyDescent="0.2">
      <c r="A334" s="6">
        <v>0.29982346155074407</v>
      </c>
      <c r="B334" s="6">
        <v>4.3996493518067545E-2</v>
      </c>
    </row>
    <row r="335" spans="1:2" ht="15.75" customHeight="1" x14ac:dyDescent="0.2">
      <c r="A335" s="6">
        <v>0.30057634392393895</v>
      </c>
      <c r="B335" s="6">
        <v>4.4248452165742622E-2</v>
      </c>
    </row>
    <row r="336" spans="1:2" ht="15.75" customHeight="1" x14ac:dyDescent="0.2">
      <c r="A336" s="6">
        <v>0.30066927824917966</v>
      </c>
      <c r="B336" s="6">
        <v>4.4509162745261059E-2</v>
      </c>
    </row>
    <row r="337" spans="1:2" ht="15.75" customHeight="1" x14ac:dyDescent="0.2">
      <c r="A337" s="6">
        <v>0.30292429286445832</v>
      </c>
      <c r="B337" s="6">
        <v>4.4620412949334193E-2</v>
      </c>
    </row>
    <row r="338" spans="1:2" ht="15.75" customHeight="1" x14ac:dyDescent="0.2">
      <c r="A338" s="6">
        <v>0.30516725515533571</v>
      </c>
      <c r="B338" s="6">
        <v>4.4910622213526645E-2</v>
      </c>
    </row>
    <row r="339" spans="1:2" ht="15.75" customHeight="1" x14ac:dyDescent="0.2">
      <c r="A339" s="6">
        <v>0.30590232461471212</v>
      </c>
      <c r="B339" s="6">
        <v>4.4990580097292121E-2</v>
      </c>
    </row>
    <row r="340" spans="1:2" ht="15.75" customHeight="1" x14ac:dyDescent="0.2">
      <c r="A340" s="6">
        <v>0.31042709491712611</v>
      </c>
      <c r="B340" s="6">
        <v>4.5936313026317344E-2</v>
      </c>
    </row>
    <row r="341" spans="1:2" ht="15.75" customHeight="1" x14ac:dyDescent="0.2">
      <c r="A341" s="6">
        <v>0.31171834121230274</v>
      </c>
      <c r="B341" s="6">
        <v>4.6430291407839344E-2</v>
      </c>
    </row>
    <row r="342" spans="1:2" ht="15.75" customHeight="1" x14ac:dyDescent="0.2">
      <c r="A342" s="6">
        <v>0.31248067129868257</v>
      </c>
      <c r="B342" s="6">
        <v>4.6813461856489838E-2</v>
      </c>
    </row>
    <row r="343" spans="1:2" ht="15.75" customHeight="1" x14ac:dyDescent="0.2">
      <c r="A343" s="6">
        <v>0.31712817387935788</v>
      </c>
      <c r="B343" s="6">
        <v>4.6983570463700726E-2</v>
      </c>
    </row>
    <row r="344" spans="1:2" ht="15.75" customHeight="1" x14ac:dyDescent="0.2">
      <c r="A344" s="6">
        <v>0.31766883881864516</v>
      </c>
      <c r="B344" s="6">
        <v>4.76897252173729E-2</v>
      </c>
    </row>
    <row r="345" spans="1:2" ht="15.75" customHeight="1" x14ac:dyDescent="0.2">
      <c r="A345" s="6">
        <v>0.31883978145963515</v>
      </c>
      <c r="B345" s="6">
        <v>4.8657603500022864E-2</v>
      </c>
    </row>
    <row r="346" spans="1:2" ht="15.75" customHeight="1" x14ac:dyDescent="0.2">
      <c r="A346" s="6">
        <v>0.31919971992270724</v>
      </c>
      <c r="B346" s="6">
        <v>4.8739186718849539E-2</v>
      </c>
    </row>
    <row r="347" spans="1:2" ht="15.75" customHeight="1" x14ac:dyDescent="0.2">
      <c r="A347" s="6">
        <v>0.32133902681450588</v>
      </c>
      <c r="B347" s="6">
        <v>4.8815485766134738E-2</v>
      </c>
    </row>
    <row r="348" spans="1:2" ht="15.75" customHeight="1" x14ac:dyDescent="0.2">
      <c r="A348" s="6">
        <v>0.32241844073575365</v>
      </c>
      <c r="B348" s="6">
        <v>4.8863069893026752E-2</v>
      </c>
    </row>
    <row r="349" spans="1:2" ht="15.75" customHeight="1" x14ac:dyDescent="0.2">
      <c r="A349" s="6">
        <v>0.3269316353428503</v>
      </c>
      <c r="B349" s="6">
        <v>4.9112276318161036E-2</v>
      </c>
    </row>
    <row r="350" spans="1:2" ht="15.75" customHeight="1" x14ac:dyDescent="0.2">
      <c r="A350" s="6">
        <v>0.32801468511719856</v>
      </c>
      <c r="B350" s="6">
        <v>4.9629262419687965E-2</v>
      </c>
    </row>
    <row r="351" spans="1:2" ht="15.75" customHeight="1" x14ac:dyDescent="0.2">
      <c r="A351" s="6">
        <v>0.33428804206317875</v>
      </c>
      <c r="B351" s="6">
        <v>4.9738034915414467E-2</v>
      </c>
    </row>
    <row r="352" spans="1:2" ht="15.75" customHeight="1" x14ac:dyDescent="0.2">
      <c r="A352" s="6">
        <v>0.33447986349971565</v>
      </c>
      <c r="B352" s="6">
        <v>5.0185774224624967E-2</v>
      </c>
    </row>
    <row r="353" spans="1:2" ht="15.75" customHeight="1" x14ac:dyDescent="0.2">
      <c r="A353" s="6">
        <v>0.33754873062660457</v>
      </c>
      <c r="B353" s="6">
        <v>5.0340931353752005E-2</v>
      </c>
    </row>
    <row r="354" spans="1:2" ht="15.75" customHeight="1" x14ac:dyDescent="0.2">
      <c r="A354" s="6">
        <v>0.33778370340200703</v>
      </c>
      <c r="B354" s="6">
        <v>5.043581588506283E-2</v>
      </c>
    </row>
    <row r="355" spans="1:2" ht="15.75" customHeight="1" x14ac:dyDescent="0.2">
      <c r="A355" s="6">
        <v>0.33844090135183391</v>
      </c>
      <c r="B355" s="6">
        <v>5.1103731017021259E-2</v>
      </c>
    </row>
    <row r="356" spans="1:2" ht="15.75" customHeight="1" x14ac:dyDescent="0.2">
      <c r="A356" s="6">
        <v>0.34915127369283272</v>
      </c>
      <c r="B356" s="6">
        <v>5.1365221324714765E-2</v>
      </c>
    </row>
    <row r="357" spans="1:2" ht="15.75" customHeight="1" x14ac:dyDescent="0.2">
      <c r="A357" s="6">
        <v>0.3505730701839842</v>
      </c>
      <c r="B357" s="6">
        <v>5.190277849537301E-2</v>
      </c>
    </row>
    <row r="358" spans="1:2" ht="15.75" customHeight="1" x14ac:dyDescent="0.2">
      <c r="A358" s="6">
        <v>0.35312893644040466</v>
      </c>
      <c r="B358" s="6">
        <v>5.2370747767071464E-2</v>
      </c>
    </row>
    <row r="359" spans="1:2" ht="15.75" customHeight="1" x14ac:dyDescent="0.2">
      <c r="A359" s="6">
        <v>0.35645011306412794</v>
      </c>
      <c r="B359" s="6">
        <v>5.2780334538330871E-2</v>
      </c>
    </row>
    <row r="360" spans="1:2" ht="15.75" customHeight="1" x14ac:dyDescent="0.2">
      <c r="A360" s="6">
        <v>0.36015714770178242</v>
      </c>
      <c r="B360" s="6">
        <v>5.284538475903397E-2</v>
      </c>
    </row>
    <row r="361" spans="1:2" ht="15.75" customHeight="1" x14ac:dyDescent="0.2">
      <c r="A361" s="6">
        <v>0.36197341518191023</v>
      </c>
      <c r="B361" s="6">
        <v>5.3717767738956805E-2</v>
      </c>
    </row>
    <row r="362" spans="1:2" ht="15.75" customHeight="1" x14ac:dyDescent="0.2">
      <c r="A362" s="6">
        <v>0.3635522552967908</v>
      </c>
      <c r="B362" s="6">
        <v>5.3784421121905915E-2</v>
      </c>
    </row>
    <row r="363" spans="1:2" ht="15.75" customHeight="1" x14ac:dyDescent="0.2">
      <c r="A363" s="6">
        <v>0.36443983482082992</v>
      </c>
      <c r="B363" s="6">
        <v>5.411530428876439E-2</v>
      </c>
    </row>
    <row r="364" spans="1:2" ht="15.75" customHeight="1" x14ac:dyDescent="0.2">
      <c r="A364" s="6">
        <v>0.36480096668466161</v>
      </c>
      <c r="B364" s="6">
        <v>5.4639018608139051E-2</v>
      </c>
    </row>
    <row r="365" spans="1:2" ht="15.75" customHeight="1" x14ac:dyDescent="0.2">
      <c r="A365" s="6">
        <v>0.36555681032817416</v>
      </c>
      <c r="B365" s="6">
        <v>5.46780262864274E-2</v>
      </c>
    </row>
    <row r="366" spans="1:2" ht="15.75" customHeight="1" x14ac:dyDescent="0.2">
      <c r="A366" s="6">
        <v>0.36721952986430917</v>
      </c>
      <c r="B366" s="6">
        <v>5.5214814228338127E-2</v>
      </c>
    </row>
    <row r="367" spans="1:2" ht="15.75" customHeight="1" x14ac:dyDescent="0.2">
      <c r="A367" s="6">
        <v>0.36781995738543066</v>
      </c>
      <c r="B367" s="6">
        <v>5.5398635835544774E-2</v>
      </c>
    </row>
    <row r="368" spans="1:2" ht="15.75" customHeight="1" x14ac:dyDescent="0.2">
      <c r="A368" s="6">
        <v>0.37080948686797721</v>
      </c>
      <c r="B368" s="6">
        <v>5.5524904608599469E-2</v>
      </c>
    </row>
    <row r="369" spans="1:2" ht="15.75" customHeight="1" x14ac:dyDescent="0.2">
      <c r="A369" s="6">
        <v>0.37217039970457871</v>
      </c>
      <c r="B369" s="6">
        <v>5.5847086540231614E-2</v>
      </c>
    </row>
    <row r="370" spans="1:2" ht="15.75" customHeight="1" x14ac:dyDescent="0.2">
      <c r="A370" s="6">
        <v>0.37396094950180925</v>
      </c>
      <c r="B370" s="6">
        <v>5.5954087651738281E-2</v>
      </c>
    </row>
    <row r="371" spans="1:2" ht="15.75" customHeight="1" x14ac:dyDescent="0.2">
      <c r="A371" s="6">
        <v>0.3753731594101738</v>
      </c>
      <c r="B371" s="6">
        <v>5.615328915472087E-2</v>
      </c>
    </row>
    <row r="372" spans="1:2" ht="15.75" customHeight="1" x14ac:dyDescent="0.2">
      <c r="A372" s="6">
        <v>0.37637384145792019</v>
      </c>
      <c r="B372" s="6">
        <v>5.6302698417610847E-2</v>
      </c>
    </row>
    <row r="373" spans="1:2" ht="15.75" customHeight="1" x14ac:dyDescent="0.2">
      <c r="A373" s="6">
        <v>0.37928182768320673</v>
      </c>
      <c r="B373" s="6">
        <v>5.6443887250221647E-2</v>
      </c>
    </row>
    <row r="374" spans="1:2" ht="15.75" customHeight="1" x14ac:dyDescent="0.2">
      <c r="A374" s="6">
        <v>0.38147046226509812</v>
      </c>
      <c r="B374" s="6">
        <v>5.6732760332453981E-2</v>
      </c>
    </row>
    <row r="375" spans="1:2" ht="15.75" customHeight="1" x14ac:dyDescent="0.2">
      <c r="A375" s="6">
        <v>0.38329928004620856</v>
      </c>
      <c r="B375" s="6">
        <v>5.7605463763026998E-2</v>
      </c>
    </row>
    <row r="376" spans="1:2" ht="15.75" customHeight="1" x14ac:dyDescent="0.2">
      <c r="A376" s="6">
        <v>0.38623062213506482</v>
      </c>
      <c r="B376" s="6">
        <v>5.7757757227781668E-2</v>
      </c>
    </row>
    <row r="377" spans="1:2" ht="15.75" customHeight="1" x14ac:dyDescent="0.2">
      <c r="A377" s="6">
        <v>0.39177749947432383</v>
      </c>
      <c r="B377" s="6">
        <v>5.8246288868677762E-2</v>
      </c>
    </row>
    <row r="378" spans="1:2" ht="15.75" customHeight="1" x14ac:dyDescent="0.2">
      <c r="A378" s="6">
        <v>0.39886330960286492</v>
      </c>
      <c r="B378" s="6">
        <v>5.962324013094001E-2</v>
      </c>
    </row>
    <row r="379" spans="1:2" ht="15.75" customHeight="1" x14ac:dyDescent="0.2">
      <c r="A379" s="6">
        <v>0.40047732913185613</v>
      </c>
      <c r="B379" s="6">
        <v>5.9645307071160641E-2</v>
      </c>
    </row>
    <row r="380" spans="1:2" ht="15.75" customHeight="1" x14ac:dyDescent="0.2">
      <c r="A380" s="6">
        <v>0.4095460624949529</v>
      </c>
      <c r="B380" s="6">
        <v>5.9769721950493696E-2</v>
      </c>
    </row>
    <row r="381" spans="1:2" ht="15.75" customHeight="1" x14ac:dyDescent="0.2">
      <c r="A381" s="6">
        <v>0.41011925835779045</v>
      </c>
      <c r="B381" s="6">
        <v>6.1569662518726948E-2</v>
      </c>
    </row>
    <row r="382" spans="1:2" ht="15.75" customHeight="1" x14ac:dyDescent="0.2">
      <c r="A382" s="6">
        <v>0.41104913857873926</v>
      </c>
      <c r="B382" s="6">
        <v>6.3877861877925865E-2</v>
      </c>
    </row>
    <row r="383" spans="1:2" ht="15.75" customHeight="1" x14ac:dyDescent="0.2">
      <c r="A383" s="6">
        <v>0.4329889349435565</v>
      </c>
      <c r="B383" s="6">
        <v>6.3889788289777608E-2</v>
      </c>
    </row>
    <row r="384" spans="1:2" ht="15.75" customHeight="1" x14ac:dyDescent="0.2">
      <c r="A384" s="6">
        <v>0.43913518467840379</v>
      </c>
      <c r="B384" s="6">
        <v>6.4654003839376972E-2</v>
      </c>
    </row>
    <row r="385" spans="1:2" ht="15.75" customHeight="1" x14ac:dyDescent="0.2">
      <c r="A385" s="6">
        <v>0.43984702058234504</v>
      </c>
      <c r="B385" s="6">
        <v>6.4668710083056496E-2</v>
      </c>
    </row>
    <row r="386" spans="1:2" ht="15.75" customHeight="1" x14ac:dyDescent="0.2">
      <c r="A386" s="6">
        <v>0.44192497265494535</v>
      </c>
      <c r="B386" s="6">
        <v>6.4952291082597785E-2</v>
      </c>
    </row>
    <row r="387" spans="1:2" ht="15.75" customHeight="1" x14ac:dyDescent="0.2">
      <c r="A387" s="6">
        <v>0.44250962757432966</v>
      </c>
      <c r="B387" s="6">
        <v>6.5250465262473148E-2</v>
      </c>
    </row>
    <row r="388" spans="1:2" ht="15.75" customHeight="1" x14ac:dyDescent="0.2">
      <c r="A388" s="6">
        <v>0.45347033634100969</v>
      </c>
      <c r="B388" s="6">
        <v>6.5502183406113537E-2</v>
      </c>
    </row>
    <row r="389" spans="1:2" ht="15.75" customHeight="1" x14ac:dyDescent="0.2">
      <c r="A389" s="6">
        <v>0.45475872486039537</v>
      </c>
      <c r="B389" s="6">
        <v>6.5731829950523443E-2</v>
      </c>
    </row>
    <row r="390" spans="1:2" ht="15.75" customHeight="1" x14ac:dyDescent="0.2">
      <c r="A390" s="6">
        <v>0.4563757044650541</v>
      </c>
      <c r="B390" s="6">
        <v>6.578948540199224E-2</v>
      </c>
    </row>
    <row r="391" spans="1:2" ht="15.75" customHeight="1" x14ac:dyDescent="0.2">
      <c r="A391" s="6">
        <v>0.45808797481055741</v>
      </c>
      <c r="B391" s="6">
        <v>6.6403143980052537E-2</v>
      </c>
    </row>
    <row r="392" spans="1:2" ht="15.75" customHeight="1" x14ac:dyDescent="0.2">
      <c r="A392" s="6">
        <v>0.45831369639259195</v>
      </c>
      <c r="B392" s="6">
        <v>6.7351024768480858E-2</v>
      </c>
    </row>
    <row r="393" spans="1:2" ht="15.75" customHeight="1" x14ac:dyDescent="0.2">
      <c r="A393" s="6">
        <v>0.45986641825480695</v>
      </c>
      <c r="B393" s="6">
        <v>6.7418050447644678E-2</v>
      </c>
    </row>
    <row r="394" spans="1:2" ht="15.75" customHeight="1" x14ac:dyDescent="0.2">
      <c r="A394" s="6">
        <v>0.46110281040854545</v>
      </c>
      <c r="B394" s="6">
        <v>6.7595260911330196E-2</v>
      </c>
    </row>
    <row r="395" spans="1:2" ht="15.75" customHeight="1" x14ac:dyDescent="0.2">
      <c r="A395" s="6">
        <v>0.46731970331068945</v>
      </c>
      <c r="B395" s="6">
        <v>6.7729055721066758E-2</v>
      </c>
    </row>
    <row r="396" spans="1:2" ht="15.75" customHeight="1" x14ac:dyDescent="0.2">
      <c r="A396" s="6">
        <v>0.46849620353775273</v>
      </c>
      <c r="B396" s="6">
        <v>6.7938807381659055E-2</v>
      </c>
    </row>
    <row r="397" spans="1:2" ht="15.75" customHeight="1" x14ac:dyDescent="0.2">
      <c r="A397" s="6">
        <v>0.47296898167527451</v>
      </c>
      <c r="B397" s="6">
        <v>6.8202141704639091E-2</v>
      </c>
    </row>
    <row r="398" spans="1:2" ht="15.75" customHeight="1" x14ac:dyDescent="0.2">
      <c r="A398" s="6">
        <v>0.47311758509026497</v>
      </c>
      <c r="B398" s="6">
        <v>6.8286222495956603E-2</v>
      </c>
    </row>
    <row r="399" spans="1:2" ht="15.75" customHeight="1" x14ac:dyDescent="0.2">
      <c r="A399" s="6">
        <v>0.47425563096605161</v>
      </c>
      <c r="B399" s="6">
        <v>6.8739855163796867E-2</v>
      </c>
    </row>
    <row r="400" spans="1:2" ht="15.75" customHeight="1" x14ac:dyDescent="0.2">
      <c r="A400" s="6">
        <v>0.47863493317059747</v>
      </c>
      <c r="B400" s="6">
        <v>6.881275777692529E-2</v>
      </c>
    </row>
    <row r="401" spans="1:2" ht="15.75" customHeight="1" x14ac:dyDescent="0.2">
      <c r="A401" s="6">
        <v>0.49040131974604972</v>
      </c>
      <c r="B401" s="6">
        <v>6.8814472776143248E-2</v>
      </c>
    </row>
    <row r="402" spans="1:2" ht="15.75" customHeight="1" x14ac:dyDescent="0.2">
      <c r="A402" s="6">
        <v>0.49504320290247128</v>
      </c>
      <c r="B402" s="6">
        <v>6.9009017921579666E-2</v>
      </c>
    </row>
    <row r="403" spans="1:2" ht="15.75" customHeight="1" x14ac:dyDescent="0.2">
      <c r="A403" s="6">
        <v>0.50310428583949429</v>
      </c>
      <c r="B403" s="6">
        <v>6.9035927412785081E-2</v>
      </c>
    </row>
    <row r="404" spans="1:2" ht="15.75" customHeight="1" x14ac:dyDescent="0.2">
      <c r="A404" s="6">
        <v>0.50729985994695981</v>
      </c>
      <c r="B404" s="6">
        <v>6.9187962505313408E-2</v>
      </c>
    </row>
    <row r="405" spans="1:2" ht="15.75" customHeight="1" x14ac:dyDescent="0.2">
      <c r="A405" s="6">
        <v>0.5258622497576495</v>
      </c>
      <c r="B405" s="6">
        <v>6.9227282539587667E-2</v>
      </c>
    </row>
    <row r="406" spans="1:2" ht="15.75" customHeight="1" x14ac:dyDescent="0.2">
      <c r="A406" s="6">
        <v>0.53259018882380016</v>
      </c>
      <c r="B406" s="6">
        <v>6.967428476121032E-2</v>
      </c>
    </row>
    <row r="407" spans="1:2" ht="15.75" customHeight="1" x14ac:dyDescent="0.2">
      <c r="A407" s="6">
        <v>0.53785136895689989</v>
      </c>
      <c r="B407" s="6">
        <v>6.9940004916209872E-2</v>
      </c>
    </row>
    <row r="408" spans="1:2" ht="15.75" customHeight="1" x14ac:dyDescent="0.2">
      <c r="A408" s="6">
        <v>0.54391554120894425</v>
      </c>
      <c r="B408" s="6">
        <v>7.01225883088816E-2</v>
      </c>
    </row>
    <row r="409" spans="1:2" ht="15.75" customHeight="1" x14ac:dyDescent="0.2">
      <c r="A409" s="6">
        <v>0.54515565557730084</v>
      </c>
      <c r="B409" s="6">
        <v>7.0484479120656363E-2</v>
      </c>
    </row>
    <row r="410" spans="1:2" ht="15.75" customHeight="1" x14ac:dyDescent="0.2">
      <c r="A410" s="6">
        <v>0.54817521697265092</v>
      </c>
      <c r="B410" s="6">
        <v>7.0550241205030381E-2</v>
      </c>
    </row>
    <row r="411" spans="1:2" ht="15.75" customHeight="1" x14ac:dyDescent="0.2">
      <c r="A411" s="6">
        <v>0.55007055033296925</v>
      </c>
      <c r="B411" s="6">
        <v>7.078865366787325E-2</v>
      </c>
    </row>
    <row r="412" spans="1:2" ht="15.75" customHeight="1" x14ac:dyDescent="0.2">
      <c r="A412" s="6">
        <v>0.56207352841839664</v>
      </c>
      <c r="B412" s="6">
        <v>7.0955648653912712E-2</v>
      </c>
    </row>
    <row r="413" spans="1:2" ht="15.75" customHeight="1" x14ac:dyDescent="0.2">
      <c r="A413" s="6">
        <v>0.56489017140370945</v>
      </c>
      <c r="B413" s="6">
        <v>7.1197368870720229E-2</v>
      </c>
    </row>
    <row r="414" spans="1:2" ht="15.75" customHeight="1" x14ac:dyDescent="0.2">
      <c r="A414" s="6">
        <v>0.57016342849082791</v>
      </c>
      <c r="B414" s="6">
        <v>7.1238323837822221E-2</v>
      </c>
    </row>
    <row r="415" spans="1:2" ht="15.75" customHeight="1" x14ac:dyDescent="0.2">
      <c r="A415" s="6">
        <v>0.57208082139909178</v>
      </c>
      <c r="B415" s="6">
        <v>7.1489639140055419E-2</v>
      </c>
    </row>
    <row r="416" spans="1:2" ht="15.75" customHeight="1" x14ac:dyDescent="0.2">
      <c r="A416" s="6">
        <v>0.57825619343440182</v>
      </c>
      <c r="B416" s="6">
        <v>7.1491459456908019E-2</v>
      </c>
    </row>
    <row r="417" spans="1:2" ht="15.75" customHeight="1" x14ac:dyDescent="0.2">
      <c r="A417" s="6">
        <v>0.5794464207163752</v>
      </c>
      <c r="B417" s="6">
        <v>7.2186390416225432E-2</v>
      </c>
    </row>
    <row r="418" spans="1:2" ht="15.75" customHeight="1" x14ac:dyDescent="0.2">
      <c r="A418" s="6">
        <v>0.59573470551873753</v>
      </c>
      <c r="B418" s="6">
        <v>7.2373862696443345E-2</v>
      </c>
    </row>
    <row r="419" spans="1:2" ht="15.75" customHeight="1" x14ac:dyDescent="0.2">
      <c r="A419" s="6">
        <v>0.59943587222707861</v>
      </c>
      <c r="B419" s="6">
        <v>7.2373862696443345E-2</v>
      </c>
    </row>
    <row r="420" spans="1:2" ht="15.75" customHeight="1" x14ac:dyDescent="0.2">
      <c r="A420" s="6">
        <v>0.60138266691532916</v>
      </c>
      <c r="B420" s="6">
        <v>7.2726501219891368E-2</v>
      </c>
    </row>
    <row r="421" spans="1:2" ht="15.75" customHeight="1" x14ac:dyDescent="0.2">
      <c r="A421" s="6">
        <v>0.60533558386270658</v>
      </c>
      <c r="B421" s="6">
        <v>7.3165199704412598E-2</v>
      </c>
    </row>
    <row r="422" spans="1:2" ht="15.75" customHeight="1" x14ac:dyDescent="0.2">
      <c r="A422" s="6">
        <v>0.60751646069814669</v>
      </c>
      <c r="B422" s="6">
        <v>7.3674124777778141E-2</v>
      </c>
    </row>
    <row r="423" spans="1:2" ht="15.75" customHeight="1" x14ac:dyDescent="0.2">
      <c r="A423" s="6">
        <v>0.62017978348262137</v>
      </c>
      <c r="B423" s="6">
        <v>7.5331700931859577E-2</v>
      </c>
    </row>
    <row r="424" spans="1:2" ht="15.75" customHeight="1" x14ac:dyDescent="0.2">
      <c r="A424" s="6">
        <v>0.62438196985660777</v>
      </c>
      <c r="B424" s="6">
        <v>7.5929064652952571E-2</v>
      </c>
    </row>
    <row r="425" spans="1:2" ht="15.75" customHeight="1" x14ac:dyDescent="0.2">
      <c r="A425" s="6">
        <v>0.63532401524777637</v>
      </c>
      <c r="B425" s="6">
        <v>7.6106119726176813E-2</v>
      </c>
    </row>
    <row r="426" spans="1:2" ht="15.75" customHeight="1" x14ac:dyDescent="0.2">
      <c r="A426" s="6">
        <v>0.63689914682333182</v>
      </c>
      <c r="B426" s="6">
        <v>7.6546329437933019E-2</v>
      </c>
    </row>
    <row r="427" spans="1:2" ht="15.75" customHeight="1" x14ac:dyDescent="0.2">
      <c r="A427" s="6">
        <v>0.64227153518704427</v>
      </c>
      <c r="B427" s="6">
        <v>7.7043742954933506E-2</v>
      </c>
    </row>
    <row r="428" spans="1:2" ht="15.75" customHeight="1" x14ac:dyDescent="0.2">
      <c r="A428" s="6">
        <v>0.66537983000300605</v>
      </c>
      <c r="B428" s="6">
        <v>7.7289290308583669E-2</v>
      </c>
    </row>
    <row r="429" spans="1:2" ht="15.75" customHeight="1" x14ac:dyDescent="0.2">
      <c r="A429" s="6">
        <v>0.67538640369607705</v>
      </c>
      <c r="B429" s="6">
        <v>7.745779995664466E-2</v>
      </c>
    </row>
    <row r="430" spans="1:2" ht="15.75" customHeight="1" x14ac:dyDescent="0.2">
      <c r="A430" s="6">
        <v>0.67564020477925046</v>
      </c>
      <c r="B430" s="6">
        <v>7.7612841721343015E-2</v>
      </c>
    </row>
    <row r="431" spans="1:2" ht="15.75" customHeight="1" x14ac:dyDescent="0.2">
      <c r="A431" s="6">
        <v>0.68061632923296944</v>
      </c>
      <c r="B431" s="6">
        <v>7.7795328128046334E-2</v>
      </c>
    </row>
    <row r="432" spans="1:2" ht="15.75" customHeight="1" x14ac:dyDescent="0.2">
      <c r="A432" s="6">
        <v>0.68186537167553518</v>
      </c>
      <c r="B432" s="6">
        <v>7.8319248241215583E-2</v>
      </c>
    </row>
    <row r="433" spans="1:2" ht="15.75" customHeight="1" x14ac:dyDescent="0.2">
      <c r="A433" s="6">
        <v>0.6858701154045056</v>
      </c>
      <c r="B433" s="6">
        <v>7.8949524808988827E-2</v>
      </c>
    </row>
    <row r="434" spans="1:2" ht="15.75" customHeight="1" x14ac:dyDescent="0.2">
      <c r="A434" s="6">
        <v>0.68999588273633017</v>
      </c>
      <c r="B434" s="6">
        <v>7.9408758550200492E-2</v>
      </c>
    </row>
    <row r="435" spans="1:2" ht="15.75" customHeight="1" x14ac:dyDescent="0.2">
      <c r="A435" s="6">
        <v>0.71663637092923449</v>
      </c>
      <c r="B435" s="6">
        <v>7.9673701708388805E-2</v>
      </c>
    </row>
    <row r="436" spans="1:2" ht="15.75" customHeight="1" x14ac:dyDescent="0.2">
      <c r="A436" s="6">
        <v>0.71965439119029195</v>
      </c>
      <c r="B436" s="6">
        <v>8.0241260959567948E-2</v>
      </c>
    </row>
    <row r="437" spans="1:2" ht="15.75" customHeight="1" x14ac:dyDescent="0.2">
      <c r="A437" s="6">
        <v>0.74723210126753092</v>
      </c>
      <c r="B437" s="6">
        <v>8.0792395648130635E-2</v>
      </c>
    </row>
    <row r="438" spans="1:2" ht="15.75" customHeight="1" x14ac:dyDescent="0.2">
      <c r="A438" s="6">
        <v>0.74848608098336944</v>
      </c>
      <c r="B438" s="6">
        <v>8.0872431772199771E-2</v>
      </c>
    </row>
    <row r="439" spans="1:2" ht="15.75" customHeight="1" x14ac:dyDescent="0.2">
      <c r="A439" s="6">
        <v>0.76272265154401964</v>
      </c>
      <c r="B439" s="6">
        <v>8.1939781360868172E-2</v>
      </c>
    </row>
    <row r="440" spans="1:2" ht="15.75" customHeight="1" x14ac:dyDescent="0.2">
      <c r="A440" s="6">
        <v>0.77379319204733921</v>
      </c>
      <c r="B440" s="6">
        <v>8.2075941675190445E-2</v>
      </c>
    </row>
    <row r="441" spans="1:2" ht="15.75" customHeight="1" x14ac:dyDescent="0.2">
      <c r="A441" s="6">
        <v>0.77816960582336669</v>
      </c>
      <c r="B441" s="6">
        <v>8.3254241803619899E-2</v>
      </c>
    </row>
    <row r="442" spans="1:2" ht="15.75" customHeight="1" x14ac:dyDescent="0.2">
      <c r="A442" s="6">
        <v>0.78014205454747354</v>
      </c>
      <c r="B442" s="6">
        <v>8.3562884595395154E-2</v>
      </c>
    </row>
    <row r="443" spans="1:2" ht="15.75" customHeight="1" x14ac:dyDescent="0.2">
      <c r="A443" s="6">
        <v>0.78225837994289515</v>
      </c>
      <c r="B443" s="6">
        <v>8.4328003887675321E-2</v>
      </c>
    </row>
    <row r="444" spans="1:2" ht="15.75" customHeight="1" x14ac:dyDescent="0.2">
      <c r="A444" s="6">
        <v>0.78505823090094051</v>
      </c>
      <c r="B444" s="6">
        <v>8.4341091668171983E-2</v>
      </c>
    </row>
    <row r="445" spans="1:2" ht="15.75" customHeight="1" x14ac:dyDescent="0.2">
      <c r="A445" s="6">
        <v>0.80080861364261524</v>
      </c>
      <c r="B445" s="6">
        <v>8.4446526692814647E-2</v>
      </c>
    </row>
    <row r="446" spans="1:2" ht="15.75" customHeight="1" x14ac:dyDescent="0.2">
      <c r="A446" s="6">
        <v>0.8098034772634406</v>
      </c>
      <c r="B446" s="6">
        <v>8.4769186168679719E-2</v>
      </c>
    </row>
    <row r="447" spans="1:2" ht="15.75" customHeight="1" x14ac:dyDescent="0.2">
      <c r="A447" s="6">
        <v>0.84982187199539927</v>
      </c>
      <c r="B447" s="6">
        <v>8.4917433068100748E-2</v>
      </c>
    </row>
    <row r="448" spans="1:2" ht="15.75" customHeight="1" x14ac:dyDescent="0.2">
      <c r="A448" s="6">
        <v>0.85522920442642103</v>
      </c>
      <c r="B448" s="6">
        <v>8.5293358783773893E-2</v>
      </c>
    </row>
    <row r="449" spans="1:2" ht="15.75" customHeight="1" x14ac:dyDescent="0.2">
      <c r="A449" s="6">
        <v>0.88154369016954337</v>
      </c>
      <c r="B449" s="6">
        <v>8.5792521490413817E-2</v>
      </c>
    </row>
    <row r="450" spans="1:2" ht="15.75" customHeight="1" x14ac:dyDescent="0.2">
      <c r="A450" s="6">
        <v>0.88274454237041799</v>
      </c>
      <c r="B450" s="6">
        <v>8.5858671467873765E-2</v>
      </c>
    </row>
    <row r="451" spans="1:2" ht="15.75" customHeight="1" x14ac:dyDescent="0.2">
      <c r="A451" s="6">
        <v>0.88642704770713043</v>
      </c>
      <c r="B451" s="6">
        <v>8.6018459614043849E-2</v>
      </c>
    </row>
    <row r="452" spans="1:2" ht="15.75" customHeight="1" x14ac:dyDescent="0.2">
      <c r="A452" s="6">
        <v>0.89580067126014773</v>
      </c>
      <c r="B452" s="6">
        <v>8.6172345260466354E-2</v>
      </c>
    </row>
    <row r="453" spans="1:2" ht="15.75" customHeight="1" x14ac:dyDescent="0.2">
      <c r="A453" s="6">
        <v>0.89879443027265193</v>
      </c>
      <c r="B453" s="6">
        <v>8.6528843524700527E-2</v>
      </c>
    </row>
    <row r="454" spans="1:2" ht="15.75" customHeight="1" x14ac:dyDescent="0.2">
      <c r="A454" s="6">
        <v>0.96403812824956669</v>
      </c>
      <c r="B454" s="6">
        <v>8.661134320425147E-2</v>
      </c>
    </row>
    <row r="455" spans="1:2" ht="15.75" customHeight="1" x14ac:dyDescent="0.2">
      <c r="A455" s="6">
        <v>0.96538439475923687</v>
      </c>
      <c r="B455" s="6">
        <v>8.6778483087489311E-2</v>
      </c>
    </row>
    <row r="456" spans="1:2" ht="15.75" customHeight="1" x14ac:dyDescent="0.2">
      <c r="A456" s="6">
        <v>1.0597453558524306</v>
      </c>
      <c r="B456" s="6">
        <v>8.7451318765886979E-2</v>
      </c>
    </row>
    <row r="457" spans="1:2" ht="15.75" customHeight="1" x14ac:dyDescent="0.2">
      <c r="A457" s="6">
        <v>1.0715299559921074</v>
      </c>
      <c r="B457" s="6">
        <v>8.7458873505910917E-2</v>
      </c>
    </row>
    <row r="458" spans="1:2" ht="15.75" customHeight="1" x14ac:dyDescent="0.2">
      <c r="A458" s="6">
        <v>1.0745005874358595</v>
      </c>
      <c r="B458" s="6">
        <v>8.9506564350978438E-2</v>
      </c>
    </row>
    <row r="459" spans="1:2" ht="15.75" customHeight="1" x14ac:dyDescent="0.2">
      <c r="A459" s="6">
        <v>1.0921121909609899</v>
      </c>
      <c r="B459" s="6">
        <v>9.0017249313937217E-2</v>
      </c>
    </row>
    <row r="460" spans="1:2" ht="15.75" customHeight="1" x14ac:dyDescent="0.2">
      <c r="A460" s="6">
        <v>1.1169083501272108</v>
      </c>
      <c r="B460" s="6">
        <v>9.0117029251168448E-2</v>
      </c>
    </row>
    <row r="461" spans="1:2" ht="15.75" customHeight="1" x14ac:dyDescent="0.2">
      <c r="A461" s="6">
        <v>1.1305510082530785</v>
      </c>
      <c r="B461" s="6">
        <v>9.0168276546104181E-2</v>
      </c>
    </row>
    <row r="462" spans="1:2" ht="15.75" customHeight="1" x14ac:dyDescent="0.2">
      <c r="A462" s="6">
        <v>1.1332232515720875</v>
      </c>
      <c r="B462" s="6">
        <v>9.147176537907481E-2</v>
      </c>
    </row>
    <row r="463" spans="1:2" ht="15.75" customHeight="1" x14ac:dyDescent="0.2">
      <c r="A463" s="6">
        <v>1.1958857366229283</v>
      </c>
      <c r="B463" s="6">
        <v>9.1592376908107648E-2</v>
      </c>
    </row>
    <row r="464" spans="1:2" ht="15.75" customHeight="1" x14ac:dyDescent="0.2">
      <c r="A464" s="6">
        <v>1.2003516954012003</v>
      </c>
      <c r="B464" s="6">
        <v>9.1753066252469179E-2</v>
      </c>
    </row>
    <row r="465" spans="1:2" ht="15.75" customHeight="1" x14ac:dyDescent="0.2">
      <c r="A465" s="6">
        <v>1.2237232998226186</v>
      </c>
      <c r="B465" s="6">
        <v>9.2458205665752843E-2</v>
      </c>
    </row>
    <row r="466" spans="1:2" ht="15.75" customHeight="1" x14ac:dyDescent="0.2">
      <c r="A466" s="6">
        <v>1.2928620715639787</v>
      </c>
      <c r="B466" s="6">
        <v>9.2542693800595793E-2</v>
      </c>
    </row>
    <row r="467" spans="1:2" ht="15.75" customHeight="1" x14ac:dyDescent="0.2">
      <c r="A467" s="6">
        <v>1.306940319099176</v>
      </c>
      <c r="B467" s="6">
        <v>9.2641387154323032E-2</v>
      </c>
    </row>
    <row r="468" spans="1:2" ht="15.75" customHeight="1" x14ac:dyDescent="0.2">
      <c r="A468" s="6">
        <v>1.3185672508302149</v>
      </c>
      <c r="B468" s="6">
        <v>9.2808580503201524E-2</v>
      </c>
    </row>
    <row r="469" spans="1:2" ht="15.75" customHeight="1" x14ac:dyDescent="0.2">
      <c r="A469" s="6">
        <v>1.33188259459493</v>
      </c>
      <c r="B469" s="6">
        <v>9.2902442460627788E-2</v>
      </c>
    </row>
    <row r="470" spans="1:2" ht="15.75" customHeight="1" x14ac:dyDescent="0.2">
      <c r="A470" s="6">
        <v>1.3981173854594748</v>
      </c>
      <c r="B470" s="6">
        <v>9.3105520944876091E-2</v>
      </c>
    </row>
    <row r="471" spans="1:2" ht="15.75" customHeight="1" x14ac:dyDescent="0.2">
      <c r="A471" s="6">
        <v>1.5044042089542065</v>
      </c>
      <c r="B471" s="6">
        <v>9.332902921518034E-2</v>
      </c>
    </row>
    <row r="472" spans="1:2" ht="15.75" customHeight="1" x14ac:dyDescent="0.2">
      <c r="A472" s="6">
        <v>1.5069387258901152</v>
      </c>
      <c r="B472" s="6">
        <v>9.3462623636311262E-2</v>
      </c>
    </row>
    <row r="473" spans="1:2" ht="15.75" customHeight="1" x14ac:dyDescent="0.2">
      <c r="A473" s="6">
        <v>1.6243656350180862</v>
      </c>
      <c r="B473" s="6">
        <v>9.3716225470473133E-2</v>
      </c>
    </row>
    <row r="474" spans="1:2" ht="15.75" customHeight="1" x14ac:dyDescent="0.2">
      <c r="A474" s="6">
        <v>1.6835843108562516</v>
      </c>
      <c r="B474" s="6">
        <v>9.3784274579728669E-2</v>
      </c>
    </row>
    <row r="475" spans="1:2" ht="15.75" customHeight="1" x14ac:dyDescent="0.2">
      <c r="A475" s="6">
        <v>1.7774890815405757</v>
      </c>
      <c r="B475" s="6">
        <v>9.4615624027388726E-2</v>
      </c>
    </row>
    <row r="476" spans="1:2" ht="15.75" customHeight="1" x14ac:dyDescent="0.2">
      <c r="A476" s="6">
        <v>1.8189549205267386</v>
      </c>
      <c r="B476" s="6">
        <v>9.4691461018012915E-2</v>
      </c>
    </row>
    <row r="477" spans="1:2" ht="15.75" customHeight="1" x14ac:dyDescent="0.2">
      <c r="A477" s="6">
        <v>1.862075052000786</v>
      </c>
      <c r="B477" s="6">
        <v>9.4726072202117984E-2</v>
      </c>
    </row>
    <row r="478" spans="1:2" ht="15.75" customHeight="1" x14ac:dyDescent="0.2">
      <c r="A478" s="6">
        <v>1.9884804863664236</v>
      </c>
      <c r="B478" s="6">
        <v>9.4987664871416716E-2</v>
      </c>
    </row>
    <row r="479" spans="1:2" ht="15.75" customHeight="1" x14ac:dyDescent="0.2">
      <c r="A479" s="6">
        <v>2.0174277594281582</v>
      </c>
      <c r="B479" s="6">
        <v>9.5156183254158852E-2</v>
      </c>
    </row>
    <row r="480" spans="1:2" ht="15.75" customHeight="1" x14ac:dyDescent="0.2">
      <c r="A480" s="6">
        <v>2.0450946879946197</v>
      </c>
      <c r="B480" s="6">
        <v>9.5328181356311131E-2</v>
      </c>
    </row>
    <row r="481" spans="1:2" ht="15.75" customHeight="1" x14ac:dyDescent="0.2">
      <c r="A481" s="6">
        <v>2.0861002275211096</v>
      </c>
      <c r="B481" s="6">
        <v>9.5825177717081766E-2</v>
      </c>
    </row>
    <row r="482" spans="1:2" ht="15.75" customHeight="1" x14ac:dyDescent="0.2">
      <c r="A482" s="6">
        <v>2.3495398903424145</v>
      </c>
      <c r="B482" s="6">
        <v>9.6277278562259302E-2</v>
      </c>
    </row>
    <row r="483" spans="1:2" ht="15.75" customHeight="1" x14ac:dyDescent="0.2">
      <c r="A483" s="6">
        <v>3.0969751785121122</v>
      </c>
      <c r="B483" s="6">
        <v>9.6792117389479973E-2</v>
      </c>
    </row>
    <row r="484" spans="1:2" ht="15.75" customHeight="1" x14ac:dyDescent="0.2">
      <c r="A484" s="6">
        <v>4.0079975025273642</v>
      </c>
      <c r="B484" s="6">
        <v>9.7093663020260207E-2</v>
      </c>
    </row>
    <row r="485" spans="1:2" ht="15.75" customHeight="1" x14ac:dyDescent="0.2">
      <c r="A485" s="6">
        <v>4.5575934940201286</v>
      </c>
      <c r="B485" s="6">
        <v>9.7328047563056963E-2</v>
      </c>
    </row>
    <row r="486" spans="1:2" ht="15.75" customHeight="1" x14ac:dyDescent="0.2">
      <c r="A486" s="6">
        <v>19.822978534905275</v>
      </c>
      <c r="B486" s="6">
        <v>9.773779243478109E-2</v>
      </c>
    </row>
    <row r="487" spans="1:2" ht="15.75" customHeight="1" x14ac:dyDescent="0.2">
      <c r="A487" s="6">
        <v>31.032469272284871</v>
      </c>
      <c r="B487" s="6">
        <v>9.8202887164882652E-2</v>
      </c>
    </row>
    <row r="488" spans="1:2" ht="15.75" customHeight="1" x14ac:dyDescent="0.2">
      <c r="A488" s="6" t="e">
        <v>#N/A</v>
      </c>
      <c r="B488" s="6">
        <v>9.8232333739213709E-2</v>
      </c>
    </row>
    <row r="489" spans="1:2" ht="15.75" customHeight="1" x14ac:dyDescent="0.2">
      <c r="B489" s="6">
        <v>9.8949493413161227E-2</v>
      </c>
    </row>
    <row r="490" spans="1:2" ht="15.75" customHeight="1" x14ac:dyDescent="0.2">
      <c r="B490" s="6">
        <v>9.9774108324981431E-2</v>
      </c>
    </row>
    <row r="491" spans="1:2" ht="15.75" customHeight="1" x14ac:dyDescent="0.2">
      <c r="B491" s="6">
        <v>0.10024291071627146</v>
      </c>
    </row>
    <row r="492" spans="1:2" ht="15.75" customHeight="1" x14ac:dyDescent="0.2">
      <c r="B492" s="6">
        <v>0.10142243992430902</v>
      </c>
    </row>
    <row r="493" spans="1:2" ht="15.75" customHeight="1" x14ac:dyDescent="0.2">
      <c r="B493" s="6">
        <v>0.10199941162500993</v>
      </c>
    </row>
    <row r="494" spans="1:2" ht="15.75" customHeight="1" x14ac:dyDescent="0.2">
      <c r="B494" s="6">
        <v>0.10381260386958684</v>
      </c>
    </row>
    <row r="495" spans="1:2" ht="15.75" customHeight="1" x14ac:dyDescent="0.2">
      <c r="B495" s="6">
        <v>0.10490593019418443</v>
      </c>
    </row>
    <row r="496" spans="1:2" ht="15.75" customHeight="1" x14ac:dyDescent="0.2">
      <c r="B496" s="6">
        <v>0.10507271212061085</v>
      </c>
    </row>
    <row r="497" spans="2:2" ht="15.75" customHeight="1" x14ac:dyDescent="0.2">
      <c r="B497" s="6">
        <v>0.10576162915213545</v>
      </c>
    </row>
    <row r="498" spans="2:2" ht="15.75" customHeight="1" x14ac:dyDescent="0.2">
      <c r="B498" s="6">
        <v>0.1062549185744566</v>
      </c>
    </row>
    <row r="499" spans="2:2" ht="15.75" customHeight="1" x14ac:dyDescent="0.2">
      <c r="B499" s="6">
        <v>0.10715949019290921</v>
      </c>
    </row>
    <row r="500" spans="2:2" ht="15.75" customHeight="1" x14ac:dyDescent="0.2">
      <c r="B500" s="6">
        <v>0.10744312862901845</v>
      </c>
    </row>
    <row r="501" spans="2:2" ht="15.75" customHeight="1" x14ac:dyDescent="0.2">
      <c r="B501" s="6">
        <v>0.10828751992702695</v>
      </c>
    </row>
    <row r="502" spans="2:2" ht="15.75" customHeight="1" x14ac:dyDescent="0.2">
      <c r="B502" s="6">
        <v>0.1086640771372047</v>
      </c>
    </row>
    <row r="503" spans="2:2" ht="15.75" customHeight="1" x14ac:dyDescent="0.2">
      <c r="B503" s="6">
        <v>0.1093725433901387</v>
      </c>
    </row>
    <row r="504" spans="2:2" ht="15.75" customHeight="1" x14ac:dyDescent="0.2">
      <c r="B504" s="6">
        <v>0.10937687991512353</v>
      </c>
    </row>
    <row r="505" spans="2:2" ht="15.75" customHeight="1" x14ac:dyDescent="0.2">
      <c r="B505" s="6">
        <v>0.10955426841951396</v>
      </c>
    </row>
    <row r="506" spans="2:2" ht="15.75" customHeight="1" x14ac:dyDescent="0.2">
      <c r="B506" s="6">
        <v>0.11086907629165114</v>
      </c>
    </row>
    <row r="507" spans="2:2" ht="15.75" customHeight="1" x14ac:dyDescent="0.2">
      <c r="B507" s="6">
        <v>0.1109014199541322</v>
      </c>
    </row>
    <row r="508" spans="2:2" ht="15.75" customHeight="1" x14ac:dyDescent="0.2">
      <c r="B508" s="6">
        <v>0.11172348109213172</v>
      </c>
    </row>
    <row r="509" spans="2:2" ht="15.75" customHeight="1" x14ac:dyDescent="0.2">
      <c r="B509" s="6">
        <v>0.11177741132064982</v>
      </c>
    </row>
    <row r="510" spans="2:2" ht="15.75" customHeight="1" x14ac:dyDescent="0.2">
      <c r="B510" s="6">
        <v>0.11180579684812104</v>
      </c>
    </row>
    <row r="511" spans="2:2" ht="15.75" customHeight="1" x14ac:dyDescent="0.2">
      <c r="B511" s="6">
        <v>0.112339150817076</v>
      </c>
    </row>
    <row r="512" spans="2:2" ht="15.75" customHeight="1" x14ac:dyDescent="0.2">
      <c r="B512" s="6">
        <v>0.11309594862002255</v>
      </c>
    </row>
    <row r="513" spans="2:2" ht="15.75" customHeight="1" x14ac:dyDescent="0.2">
      <c r="B513" s="6">
        <v>0.11318092732632078</v>
      </c>
    </row>
    <row r="514" spans="2:2" ht="15.75" customHeight="1" x14ac:dyDescent="0.2">
      <c r="B514" s="6">
        <v>0.11363584396024795</v>
      </c>
    </row>
    <row r="515" spans="2:2" ht="15.75" customHeight="1" x14ac:dyDescent="0.2">
      <c r="B515" s="6">
        <v>0.11384834543405863</v>
      </c>
    </row>
    <row r="516" spans="2:2" ht="15.75" customHeight="1" x14ac:dyDescent="0.2">
      <c r="B516" s="6">
        <v>0.11468368494065596</v>
      </c>
    </row>
    <row r="517" spans="2:2" ht="15.75" customHeight="1" x14ac:dyDescent="0.2">
      <c r="B517" s="6">
        <v>0.11550899653401497</v>
      </c>
    </row>
    <row r="518" spans="2:2" ht="15.75" customHeight="1" x14ac:dyDescent="0.2">
      <c r="B518" s="6">
        <v>0.11610797619575382</v>
      </c>
    </row>
    <row r="519" spans="2:2" ht="15.75" customHeight="1" x14ac:dyDescent="0.2">
      <c r="B519" s="6">
        <v>0.11637725728582152</v>
      </c>
    </row>
    <row r="520" spans="2:2" ht="15.75" customHeight="1" x14ac:dyDescent="0.2">
      <c r="B520" s="6">
        <v>0.11726037151572832</v>
      </c>
    </row>
    <row r="521" spans="2:2" ht="15.75" customHeight="1" x14ac:dyDescent="0.2">
      <c r="B521" s="6">
        <v>0.11790304082660751</v>
      </c>
    </row>
    <row r="522" spans="2:2" ht="15.75" customHeight="1" x14ac:dyDescent="0.2">
      <c r="B522" s="6">
        <v>0.11860550029863211</v>
      </c>
    </row>
    <row r="523" spans="2:2" ht="15.75" customHeight="1" x14ac:dyDescent="0.2">
      <c r="B523" s="6">
        <v>0.11873473314198293</v>
      </c>
    </row>
    <row r="524" spans="2:2" ht="15.75" customHeight="1" x14ac:dyDescent="0.2">
      <c r="B524" s="6">
        <v>0.11883587385091063</v>
      </c>
    </row>
    <row r="525" spans="2:2" ht="15.75" customHeight="1" x14ac:dyDescent="0.2">
      <c r="B525" s="6">
        <v>0.11939489234716792</v>
      </c>
    </row>
    <row r="526" spans="2:2" ht="15.75" customHeight="1" x14ac:dyDescent="0.2">
      <c r="B526" s="6">
        <v>0.11942748923819983</v>
      </c>
    </row>
    <row r="527" spans="2:2" ht="15.75" customHeight="1" x14ac:dyDescent="0.2">
      <c r="B527" s="6">
        <v>0.11990926518038263</v>
      </c>
    </row>
    <row r="528" spans="2:2" ht="15.75" customHeight="1" x14ac:dyDescent="0.2">
      <c r="B528" s="6">
        <v>0.12102145263101953</v>
      </c>
    </row>
    <row r="529" spans="2:2" ht="15.75" customHeight="1" x14ac:dyDescent="0.2">
      <c r="B529" s="6">
        <v>0.12105115044125921</v>
      </c>
    </row>
    <row r="530" spans="2:2" ht="15.75" customHeight="1" x14ac:dyDescent="0.2">
      <c r="B530" s="6">
        <v>0.12256367873393775</v>
      </c>
    </row>
    <row r="531" spans="2:2" ht="15.75" customHeight="1" x14ac:dyDescent="0.2">
      <c r="B531" s="6">
        <v>0.12414613320322029</v>
      </c>
    </row>
    <row r="532" spans="2:2" ht="15.75" customHeight="1" x14ac:dyDescent="0.2">
      <c r="B532" s="6">
        <v>0.12424092247504483</v>
      </c>
    </row>
    <row r="533" spans="2:2" ht="15.75" customHeight="1" x14ac:dyDescent="0.2">
      <c r="B533" s="6">
        <v>0.12480728769459262</v>
      </c>
    </row>
    <row r="534" spans="2:2" ht="15.75" customHeight="1" x14ac:dyDescent="0.2">
      <c r="B534" s="6">
        <v>0.12504188975837005</v>
      </c>
    </row>
    <row r="535" spans="2:2" ht="15.75" customHeight="1" x14ac:dyDescent="0.2">
      <c r="B535" s="6">
        <v>0.12580633080862458</v>
      </c>
    </row>
    <row r="536" spans="2:2" ht="15.75" customHeight="1" x14ac:dyDescent="0.2">
      <c r="B536" s="6">
        <v>0.12588432713357264</v>
      </c>
    </row>
    <row r="537" spans="2:2" ht="15.75" customHeight="1" x14ac:dyDescent="0.2">
      <c r="B537" s="6">
        <v>0.12589575815487808</v>
      </c>
    </row>
    <row r="538" spans="2:2" ht="15.75" customHeight="1" x14ac:dyDescent="0.2">
      <c r="B538" s="6">
        <v>0.12692824288655633</v>
      </c>
    </row>
    <row r="539" spans="2:2" ht="15.75" customHeight="1" x14ac:dyDescent="0.2">
      <c r="B539" s="6">
        <v>0.12736607807063063</v>
      </c>
    </row>
    <row r="540" spans="2:2" ht="15.75" customHeight="1" x14ac:dyDescent="0.2">
      <c r="B540" s="6">
        <v>0.1281095387800385</v>
      </c>
    </row>
    <row r="541" spans="2:2" ht="15.75" customHeight="1" x14ac:dyDescent="0.2">
      <c r="B541" s="6">
        <v>0.12835174961535611</v>
      </c>
    </row>
    <row r="542" spans="2:2" ht="15.75" customHeight="1" x14ac:dyDescent="0.2">
      <c r="B542" s="6">
        <v>0.12988438819061734</v>
      </c>
    </row>
    <row r="543" spans="2:2" ht="15.75" customHeight="1" x14ac:dyDescent="0.2">
      <c r="B543" s="6">
        <v>0.13046270343173211</v>
      </c>
    </row>
    <row r="544" spans="2:2" ht="15.75" customHeight="1" x14ac:dyDescent="0.2">
      <c r="B544" s="6">
        <v>0.13049159913726413</v>
      </c>
    </row>
    <row r="545" spans="2:2" ht="15.75" customHeight="1" x14ac:dyDescent="0.2">
      <c r="B545" s="6">
        <v>0.13131718548006374</v>
      </c>
    </row>
    <row r="546" spans="2:2" ht="15.75" customHeight="1" x14ac:dyDescent="0.2">
      <c r="B546" s="6">
        <v>0.13300459255453725</v>
      </c>
    </row>
    <row r="547" spans="2:2" ht="15.75" customHeight="1" x14ac:dyDescent="0.2">
      <c r="B547" s="6">
        <v>0.13304620435919931</v>
      </c>
    </row>
    <row r="548" spans="2:2" ht="15.75" customHeight="1" x14ac:dyDescent="0.2">
      <c r="B548" s="6">
        <v>0.13331421936515636</v>
      </c>
    </row>
    <row r="549" spans="2:2" ht="15.75" customHeight="1" x14ac:dyDescent="0.2">
      <c r="B549" s="6">
        <v>0.13423061905230793</v>
      </c>
    </row>
    <row r="550" spans="2:2" ht="15.75" customHeight="1" x14ac:dyDescent="0.2">
      <c r="B550" s="6">
        <v>0.13435821337004877</v>
      </c>
    </row>
    <row r="551" spans="2:2" ht="15.75" customHeight="1" x14ac:dyDescent="0.2">
      <c r="B551" s="6">
        <v>0.1348217940642974</v>
      </c>
    </row>
    <row r="552" spans="2:2" ht="15.75" customHeight="1" x14ac:dyDescent="0.2">
      <c r="B552" s="6">
        <v>0.13497495810028154</v>
      </c>
    </row>
    <row r="553" spans="2:2" ht="15.75" customHeight="1" x14ac:dyDescent="0.2">
      <c r="B553" s="6">
        <v>0.13533333249315507</v>
      </c>
    </row>
    <row r="554" spans="2:2" ht="15.75" customHeight="1" x14ac:dyDescent="0.2">
      <c r="B554" s="6">
        <v>0.13597802398537664</v>
      </c>
    </row>
    <row r="555" spans="2:2" ht="15.75" customHeight="1" x14ac:dyDescent="0.2">
      <c r="B555" s="6">
        <v>0.13629548861932669</v>
      </c>
    </row>
    <row r="556" spans="2:2" ht="15.75" customHeight="1" x14ac:dyDescent="0.2">
      <c r="B556" s="6">
        <v>0.13633721161580897</v>
      </c>
    </row>
    <row r="557" spans="2:2" ht="15.75" customHeight="1" x14ac:dyDescent="0.2">
      <c r="B557" s="6">
        <v>0.13646932384348681</v>
      </c>
    </row>
    <row r="558" spans="2:2" ht="15.75" customHeight="1" x14ac:dyDescent="0.2">
      <c r="B558" s="6">
        <v>0.13650753733096618</v>
      </c>
    </row>
    <row r="559" spans="2:2" ht="15.75" customHeight="1" x14ac:dyDescent="0.2">
      <c r="B559" s="6">
        <v>0.13754392547960653</v>
      </c>
    </row>
    <row r="560" spans="2:2" ht="15.75" customHeight="1" x14ac:dyDescent="0.2">
      <c r="B560" s="6">
        <v>0.13865530802383336</v>
      </c>
    </row>
    <row r="561" spans="2:2" ht="15.75" customHeight="1" x14ac:dyDescent="0.2">
      <c r="B561" s="6">
        <v>0.13875806703634919</v>
      </c>
    </row>
    <row r="562" spans="2:2" ht="15.75" customHeight="1" x14ac:dyDescent="0.2">
      <c r="B562" s="6">
        <v>0.13901255773768784</v>
      </c>
    </row>
    <row r="563" spans="2:2" ht="15.75" customHeight="1" x14ac:dyDescent="0.2">
      <c r="B563" s="6">
        <v>0.13962781566258767</v>
      </c>
    </row>
    <row r="564" spans="2:2" ht="15.75" customHeight="1" x14ac:dyDescent="0.2">
      <c r="B564" s="6">
        <v>0.13976382593109765</v>
      </c>
    </row>
    <row r="565" spans="2:2" ht="15.75" customHeight="1" x14ac:dyDescent="0.2">
      <c r="B565" s="6">
        <v>0.13990363554170251</v>
      </c>
    </row>
    <row r="566" spans="2:2" ht="15.75" customHeight="1" x14ac:dyDescent="0.2">
      <c r="B566" s="6">
        <v>0.14018197560900539</v>
      </c>
    </row>
    <row r="567" spans="2:2" ht="15.75" customHeight="1" x14ac:dyDescent="0.2">
      <c r="B567" s="6">
        <v>0.14174875218982569</v>
      </c>
    </row>
    <row r="568" spans="2:2" ht="15.75" customHeight="1" x14ac:dyDescent="0.2">
      <c r="B568" s="6">
        <v>0.14334961493816395</v>
      </c>
    </row>
    <row r="569" spans="2:2" ht="15.75" customHeight="1" x14ac:dyDescent="0.2">
      <c r="B569" s="6">
        <v>0.14343591563078195</v>
      </c>
    </row>
    <row r="570" spans="2:2" ht="15.75" customHeight="1" x14ac:dyDescent="0.2">
      <c r="B570" s="6">
        <v>0.14355676984466606</v>
      </c>
    </row>
    <row r="571" spans="2:2" ht="15.75" customHeight="1" x14ac:dyDescent="0.2">
      <c r="B571" s="6">
        <v>0.14509215134670689</v>
      </c>
    </row>
    <row r="572" spans="2:2" ht="15.75" customHeight="1" x14ac:dyDescent="0.2">
      <c r="B572" s="6">
        <v>0.14540167211922936</v>
      </c>
    </row>
    <row r="573" spans="2:2" ht="15.75" customHeight="1" x14ac:dyDescent="0.2">
      <c r="B573" s="6">
        <v>0.14544605211423459</v>
      </c>
    </row>
    <row r="574" spans="2:2" ht="15.75" customHeight="1" x14ac:dyDescent="0.2">
      <c r="B574" s="6">
        <v>0.14561271766030862</v>
      </c>
    </row>
    <row r="575" spans="2:2" ht="15.75" customHeight="1" x14ac:dyDescent="0.2">
      <c r="B575" s="6">
        <v>0.14582126548042615</v>
      </c>
    </row>
    <row r="576" spans="2:2" ht="15.75" customHeight="1" x14ac:dyDescent="0.2">
      <c r="B576" s="6">
        <v>0.14590554881906534</v>
      </c>
    </row>
    <row r="577" spans="2:2" ht="15.75" customHeight="1" x14ac:dyDescent="0.2">
      <c r="B577" s="6">
        <v>0.14641372368863945</v>
      </c>
    </row>
    <row r="578" spans="2:2" ht="15.75" customHeight="1" x14ac:dyDescent="0.2">
      <c r="B578" s="6">
        <v>0.14654901269515386</v>
      </c>
    </row>
    <row r="579" spans="2:2" ht="15.75" customHeight="1" x14ac:dyDescent="0.2">
      <c r="B579" s="6">
        <v>0.14695327697688693</v>
      </c>
    </row>
    <row r="580" spans="2:2" ht="15.75" customHeight="1" x14ac:dyDescent="0.2">
      <c r="B580" s="6">
        <v>0.14873013102925098</v>
      </c>
    </row>
    <row r="581" spans="2:2" ht="15.75" customHeight="1" x14ac:dyDescent="0.2">
      <c r="B581" s="6">
        <v>0.14893101445152565</v>
      </c>
    </row>
    <row r="582" spans="2:2" ht="15.75" customHeight="1" x14ac:dyDescent="0.2">
      <c r="B582" s="6">
        <v>0.14984193072351501</v>
      </c>
    </row>
    <row r="583" spans="2:2" ht="15.75" customHeight="1" x14ac:dyDescent="0.2">
      <c r="B583" s="6">
        <v>0.15012634275274045</v>
      </c>
    </row>
    <row r="584" spans="2:2" ht="15.75" customHeight="1" x14ac:dyDescent="0.2">
      <c r="B584" s="6">
        <v>0.15226495023423323</v>
      </c>
    </row>
    <row r="585" spans="2:2" ht="15.75" customHeight="1" x14ac:dyDescent="0.2">
      <c r="B585" s="6">
        <v>0.1531078217421358</v>
      </c>
    </row>
    <row r="586" spans="2:2" ht="15.75" customHeight="1" x14ac:dyDescent="0.2">
      <c r="B586" s="6">
        <v>0.15407827806092653</v>
      </c>
    </row>
    <row r="587" spans="2:2" ht="15.75" customHeight="1" x14ac:dyDescent="0.2">
      <c r="B587" s="6">
        <v>0.15618663450896725</v>
      </c>
    </row>
    <row r="588" spans="2:2" ht="15.75" customHeight="1" x14ac:dyDescent="0.2">
      <c r="B588" s="6">
        <v>0.15698064146716789</v>
      </c>
    </row>
    <row r="589" spans="2:2" ht="15.75" customHeight="1" x14ac:dyDescent="0.2">
      <c r="B589" s="6">
        <v>0.15735853945520406</v>
      </c>
    </row>
    <row r="590" spans="2:2" ht="15.75" customHeight="1" x14ac:dyDescent="0.2">
      <c r="B590" s="6">
        <v>0.15769664340230508</v>
      </c>
    </row>
    <row r="591" spans="2:2" ht="15.75" customHeight="1" x14ac:dyDescent="0.2">
      <c r="B591" s="6">
        <v>0.15967869689321787</v>
      </c>
    </row>
    <row r="592" spans="2:2" ht="15.75" customHeight="1" x14ac:dyDescent="0.2">
      <c r="B592" s="6">
        <v>0.16104137906209184</v>
      </c>
    </row>
    <row r="593" spans="2:2" ht="15.75" customHeight="1" x14ac:dyDescent="0.2">
      <c r="B593" s="6">
        <v>0.16115726047791956</v>
      </c>
    </row>
    <row r="594" spans="2:2" ht="15.75" customHeight="1" x14ac:dyDescent="0.2">
      <c r="B594" s="6">
        <v>0.16248240885901188</v>
      </c>
    </row>
    <row r="595" spans="2:2" ht="15.75" customHeight="1" x14ac:dyDescent="0.2">
      <c r="B595" s="6">
        <v>0.16372050527039489</v>
      </c>
    </row>
    <row r="596" spans="2:2" ht="15.75" customHeight="1" x14ac:dyDescent="0.2">
      <c r="B596" s="6">
        <v>0.16413957378086186</v>
      </c>
    </row>
    <row r="597" spans="2:2" ht="15.75" customHeight="1" x14ac:dyDescent="0.2">
      <c r="B597" s="6">
        <v>0.16681299751524467</v>
      </c>
    </row>
    <row r="598" spans="2:2" ht="15.75" customHeight="1" x14ac:dyDescent="0.2">
      <c r="B598" s="6">
        <v>0.16703045045014872</v>
      </c>
    </row>
    <row r="599" spans="2:2" ht="15.75" customHeight="1" x14ac:dyDescent="0.2">
      <c r="B599" s="6">
        <v>0.16831598052558047</v>
      </c>
    </row>
    <row r="600" spans="2:2" ht="15.75" customHeight="1" x14ac:dyDescent="0.2">
      <c r="B600" s="6">
        <v>0.16845491428120354</v>
      </c>
    </row>
    <row r="601" spans="2:2" ht="15.75" customHeight="1" x14ac:dyDescent="0.2">
      <c r="B601" s="6">
        <v>0.16852992077771897</v>
      </c>
    </row>
    <row r="602" spans="2:2" ht="15.75" customHeight="1" x14ac:dyDescent="0.2">
      <c r="B602" s="6">
        <v>0.17267599452845092</v>
      </c>
    </row>
    <row r="603" spans="2:2" ht="15.75" customHeight="1" x14ac:dyDescent="0.2">
      <c r="B603" s="6">
        <v>0.17293910052469316</v>
      </c>
    </row>
    <row r="604" spans="2:2" ht="15.75" customHeight="1" x14ac:dyDescent="0.2">
      <c r="B604" s="6">
        <v>0.17294554792675484</v>
      </c>
    </row>
    <row r="605" spans="2:2" ht="15.75" customHeight="1" x14ac:dyDescent="0.2">
      <c r="B605" s="6">
        <v>0.17500265581919885</v>
      </c>
    </row>
    <row r="606" spans="2:2" ht="15.75" customHeight="1" x14ac:dyDescent="0.2">
      <c r="B606" s="6">
        <v>0.17507002801120447</v>
      </c>
    </row>
    <row r="607" spans="2:2" ht="15.75" customHeight="1" x14ac:dyDescent="0.2">
      <c r="B607" s="6">
        <v>0.17604960523766555</v>
      </c>
    </row>
    <row r="608" spans="2:2" ht="15.75" customHeight="1" x14ac:dyDescent="0.2">
      <c r="B608" s="6">
        <v>0.17617835898168907</v>
      </c>
    </row>
    <row r="609" spans="2:2" ht="15.75" customHeight="1" x14ac:dyDescent="0.2">
      <c r="B609" s="6">
        <v>0.17619078118711204</v>
      </c>
    </row>
    <row r="610" spans="2:2" ht="15.75" customHeight="1" x14ac:dyDescent="0.2">
      <c r="B610" s="6">
        <v>0.17623233566411806</v>
      </c>
    </row>
    <row r="611" spans="2:2" ht="15.75" customHeight="1" x14ac:dyDescent="0.2">
      <c r="B611" s="6">
        <v>0.1764674250941192</v>
      </c>
    </row>
    <row r="612" spans="2:2" ht="15.75" customHeight="1" x14ac:dyDescent="0.2">
      <c r="B612" s="6">
        <v>0.17726864603665662</v>
      </c>
    </row>
    <row r="613" spans="2:2" ht="15.75" customHeight="1" x14ac:dyDescent="0.2">
      <c r="B613" s="6">
        <v>0.17767064026936277</v>
      </c>
    </row>
    <row r="614" spans="2:2" ht="15.75" customHeight="1" x14ac:dyDescent="0.2">
      <c r="B614" s="6">
        <v>0.17824291066518733</v>
      </c>
    </row>
    <row r="615" spans="2:2" ht="15.75" customHeight="1" x14ac:dyDescent="0.2">
      <c r="B615" s="6">
        <v>0.17833514786228538</v>
      </c>
    </row>
    <row r="616" spans="2:2" ht="15.75" customHeight="1" x14ac:dyDescent="0.2">
      <c r="B616" s="6">
        <v>0.17855935759444833</v>
      </c>
    </row>
    <row r="617" spans="2:2" ht="15.75" customHeight="1" x14ac:dyDescent="0.2">
      <c r="B617" s="6">
        <v>0.17867229797255607</v>
      </c>
    </row>
    <row r="618" spans="2:2" ht="15.75" customHeight="1" x14ac:dyDescent="0.2">
      <c r="B618" s="6">
        <v>0.17883516291462867</v>
      </c>
    </row>
    <row r="619" spans="2:2" ht="15.75" customHeight="1" x14ac:dyDescent="0.2">
      <c r="B619" s="6">
        <v>0.17934110079567669</v>
      </c>
    </row>
    <row r="620" spans="2:2" ht="15.75" customHeight="1" x14ac:dyDescent="0.2">
      <c r="B620" s="6">
        <v>0.18014858944859469</v>
      </c>
    </row>
    <row r="621" spans="2:2" ht="15.75" customHeight="1" x14ac:dyDescent="0.2">
      <c r="B621" s="6">
        <v>0.18146996059903556</v>
      </c>
    </row>
    <row r="622" spans="2:2" ht="15.75" customHeight="1" x14ac:dyDescent="0.2">
      <c r="B622" s="6">
        <v>0.18415583267322885</v>
      </c>
    </row>
    <row r="623" spans="2:2" ht="15.75" customHeight="1" x14ac:dyDescent="0.2">
      <c r="B623" s="6">
        <v>0.18492871805340586</v>
      </c>
    </row>
    <row r="624" spans="2:2" ht="15.75" customHeight="1" x14ac:dyDescent="0.2">
      <c r="B624" s="6">
        <v>0.18539806919795424</v>
      </c>
    </row>
    <row r="625" spans="2:2" ht="15.75" customHeight="1" x14ac:dyDescent="0.2">
      <c r="B625" s="6">
        <v>0.18539806919795424</v>
      </c>
    </row>
    <row r="626" spans="2:2" ht="15.75" customHeight="1" x14ac:dyDescent="0.2">
      <c r="B626" s="6">
        <v>0.18575718036753</v>
      </c>
    </row>
    <row r="627" spans="2:2" ht="15.75" customHeight="1" x14ac:dyDescent="0.2">
      <c r="B627" s="6">
        <v>0.18699211251355197</v>
      </c>
    </row>
    <row r="628" spans="2:2" ht="15.75" customHeight="1" x14ac:dyDescent="0.2">
      <c r="B628" s="6">
        <v>0.18748071793754537</v>
      </c>
    </row>
    <row r="629" spans="2:2" ht="15.75" customHeight="1" x14ac:dyDescent="0.2">
      <c r="B629" s="6">
        <v>0.18839687477136866</v>
      </c>
    </row>
    <row r="630" spans="2:2" ht="15.75" customHeight="1" x14ac:dyDescent="0.2">
      <c r="B630" s="6">
        <v>0.18861992366937141</v>
      </c>
    </row>
    <row r="631" spans="2:2" ht="15.75" customHeight="1" x14ac:dyDescent="0.2">
      <c r="B631" s="6">
        <v>0.18992483003405494</v>
      </c>
    </row>
    <row r="632" spans="2:2" ht="15.75" customHeight="1" x14ac:dyDescent="0.2">
      <c r="B632" s="6">
        <v>0.19087201932133827</v>
      </c>
    </row>
    <row r="633" spans="2:2" ht="15.75" customHeight="1" x14ac:dyDescent="0.2">
      <c r="B633" s="6">
        <v>0.19368706043212278</v>
      </c>
    </row>
    <row r="634" spans="2:2" ht="15.75" customHeight="1" x14ac:dyDescent="0.2">
      <c r="B634" s="6">
        <v>0.19464200608061627</v>
      </c>
    </row>
    <row r="635" spans="2:2" ht="15.75" customHeight="1" x14ac:dyDescent="0.2">
      <c r="B635" s="6">
        <v>0.1951567949478531</v>
      </c>
    </row>
    <row r="636" spans="2:2" ht="15.75" customHeight="1" x14ac:dyDescent="0.2">
      <c r="B636" s="6">
        <v>0.19552276022935053</v>
      </c>
    </row>
    <row r="637" spans="2:2" ht="15.75" customHeight="1" x14ac:dyDescent="0.2">
      <c r="B637" s="6">
        <v>0.19661816751867872</v>
      </c>
    </row>
    <row r="638" spans="2:2" ht="15.75" customHeight="1" x14ac:dyDescent="0.2">
      <c r="B638" s="6">
        <v>0.19749133051674655</v>
      </c>
    </row>
    <row r="639" spans="2:2" ht="15.75" customHeight="1" x14ac:dyDescent="0.2">
      <c r="B639" s="6">
        <v>0.19822450424724497</v>
      </c>
    </row>
    <row r="640" spans="2:2" ht="15.75" customHeight="1" x14ac:dyDescent="0.2">
      <c r="B640" s="6">
        <v>0.19996718496913576</v>
      </c>
    </row>
    <row r="641" spans="2:2" ht="15.75" customHeight="1" x14ac:dyDescent="0.2">
      <c r="B641" s="6">
        <v>0.20069659623131572</v>
      </c>
    </row>
    <row r="642" spans="2:2" ht="15.75" customHeight="1" x14ac:dyDescent="0.2">
      <c r="B642" s="6">
        <v>0.2015321299465295</v>
      </c>
    </row>
    <row r="643" spans="2:2" ht="15.75" customHeight="1" x14ac:dyDescent="0.2">
      <c r="B643" s="6">
        <v>0.20200101402742465</v>
      </c>
    </row>
    <row r="644" spans="2:2" ht="15.75" customHeight="1" x14ac:dyDescent="0.2">
      <c r="B644" s="6">
        <v>0.202911026005821</v>
      </c>
    </row>
    <row r="645" spans="2:2" ht="15.75" customHeight="1" x14ac:dyDescent="0.2">
      <c r="B645" s="6">
        <v>0.2031732522849361</v>
      </c>
    </row>
    <row r="646" spans="2:2" ht="15.75" customHeight="1" x14ac:dyDescent="0.2">
      <c r="B646" s="6">
        <v>0.20323128085186776</v>
      </c>
    </row>
    <row r="647" spans="2:2" ht="15.75" customHeight="1" x14ac:dyDescent="0.2">
      <c r="B647" s="6">
        <v>0.20374032678176759</v>
      </c>
    </row>
    <row r="648" spans="2:2" ht="15.75" customHeight="1" x14ac:dyDescent="0.2">
      <c r="B648" s="6">
        <v>0.20562136496729869</v>
      </c>
    </row>
    <row r="649" spans="2:2" ht="15.75" customHeight="1" x14ac:dyDescent="0.2">
      <c r="B649" s="6">
        <v>0.20606280544192257</v>
      </c>
    </row>
    <row r="650" spans="2:2" ht="15.75" customHeight="1" x14ac:dyDescent="0.2">
      <c r="B650" s="6">
        <v>0.20606976404556049</v>
      </c>
    </row>
    <row r="651" spans="2:2" ht="15.75" customHeight="1" x14ac:dyDescent="0.2">
      <c r="B651" s="6">
        <v>0.20641303722345838</v>
      </c>
    </row>
    <row r="652" spans="2:2" ht="15.75" customHeight="1" x14ac:dyDescent="0.2">
      <c r="B652" s="6">
        <v>0.20750078728239879</v>
      </c>
    </row>
    <row r="653" spans="2:2" ht="15.75" customHeight="1" x14ac:dyDescent="0.2">
      <c r="B653" s="6">
        <v>0.20776982446601017</v>
      </c>
    </row>
    <row r="654" spans="2:2" ht="15.75" customHeight="1" x14ac:dyDescent="0.2">
      <c r="B654" s="6">
        <v>0.20778217824624667</v>
      </c>
    </row>
    <row r="655" spans="2:2" ht="15.75" customHeight="1" x14ac:dyDescent="0.2">
      <c r="B655" s="6">
        <v>0.20902631263173832</v>
      </c>
    </row>
    <row r="656" spans="2:2" ht="15.75" customHeight="1" x14ac:dyDescent="0.2">
      <c r="B656" s="6">
        <v>0.20920495135749353</v>
      </c>
    </row>
    <row r="657" spans="2:2" ht="15.75" customHeight="1" x14ac:dyDescent="0.2">
      <c r="B657" s="6">
        <v>0.20933075064841536</v>
      </c>
    </row>
    <row r="658" spans="2:2" ht="15.75" customHeight="1" x14ac:dyDescent="0.2">
      <c r="B658" s="6">
        <v>0.21258688242413817</v>
      </c>
    </row>
    <row r="659" spans="2:2" ht="15.75" customHeight="1" x14ac:dyDescent="0.2">
      <c r="B659" s="6">
        <v>0.2142777691182422</v>
      </c>
    </row>
    <row r="660" spans="2:2" ht="15.75" customHeight="1" x14ac:dyDescent="0.2">
      <c r="B660" s="6">
        <v>0.21500650982525565</v>
      </c>
    </row>
    <row r="661" spans="2:2" ht="15.75" customHeight="1" x14ac:dyDescent="0.2">
      <c r="B661" s="6">
        <v>0.21532470911063623</v>
      </c>
    </row>
    <row r="662" spans="2:2" ht="15.75" customHeight="1" x14ac:dyDescent="0.2">
      <c r="B662" s="6">
        <v>0.21664864356284266</v>
      </c>
    </row>
    <row r="663" spans="2:2" ht="15.75" customHeight="1" x14ac:dyDescent="0.2">
      <c r="B663" s="6">
        <v>0.21700596445212342</v>
      </c>
    </row>
    <row r="664" spans="2:2" ht="15.75" customHeight="1" x14ac:dyDescent="0.2">
      <c r="B664" s="6">
        <v>0.21847894955321057</v>
      </c>
    </row>
    <row r="665" spans="2:2" ht="15.75" customHeight="1" x14ac:dyDescent="0.2">
      <c r="B665" s="6">
        <v>0.21855310208427697</v>
      </c>
    </row>
    <row r="666" spans="2:2" ht="15.75" customHeight="1" x14ac:dyDescent="0.2">
      <c r="B666" s="6">
        <v>0.21908243750643705</v>
      </c>
    </row>
    <row r="667" spans="2:2" ht="15.75" customHeight="1" x14ac:dyDescent="0.2">
      <c r="B667" s="6">
        <v>0.22050423794432053</v>
      </c>
    </row>
    <row r="668" spans="2:2" ht="15.75" customHeight="1" x14ac:dyDescent="0.2">
      <c r="B668" s="6">
        <v>0.22121173507348224</v>
      </c>
    </row>
    <row r="669" spans="2:2" ht="15.75" customHeight="1" x14ac:dyDescent="0.2">
      <c r="B669" s="6">
        <v>0.22400169679279741</v>
      </c>
    </row>
    <row r="670" spans="2:2" ht="15.75" customHeight="1" x14ac:dyDescent="0.2">
      <c r="B670" s="6">
        <v>0.22406434918297644</v>
      </c>
    </row>
    <row r="671" spans="2:2" ht="15.75" customHeight="1" x14ac:dyDescent="0.2">
      <c r="B671" s="6">
        <v>0.22558087074216107</v>
      </c>
    </row>
    <row r="672" spans="2:2" ht="15.75" customHeight="1" x14ac:dyDescent="0.2">
      <c r="B672" s="6">
        <v>0.22780964517404481</v>
      </c>
    </row>
    <row r="673" spans="2:2" ht="15.75" customHeight="1" x14ac:dyDescent="0.2">
      <c r="B673" s="6">
        <v>0.22822308678357606</v>
      </c>
    </row>
    <row r="674" spans="2:2" ht="15.75" customHeight="1" x14ac:dyDescent="0.2">
      <c r="B674" s="6">
        <v>0.22832338963830404</v>
      </c>
    </row>
    <row r="675" spans="2:2" ht="15.75" customHeight="1" x14ac:dyDescent="0.2">
      <c r="B675" s="6">
        <v>0.2308139394444011</v>
      </c>
    </row>
    <row r="676" spans="2:2" ht="15.75" customHeight="1" x14ac:dyDescent="0.2">
      <c r="B676" s="6">
        <v>0.23181303040338347</v>
      </c>
    </row>
    <row r="677" spans="2:2" ht="15.75" customHeight="1" x14ac:dyDescent="0.2">
      <c r="B677" s="6">
        <v>0.23193037898920252</v>
      </c>
    </row>
    <row r="678" spans="2:2" ht="15.75" customHeight="1" x14ac:dyDescent="0.2">
      <c r="B678" s="6">
        <v>0.23556953802700548</v>
      </c>
    </row>
    <row r="679" spans="2:2" ht="15.75" customHeight="1" x14ac:dyDescent="0.2">
      <c r="B679" s="6">
        <v>0.23813484279737851</v>
      </c>
    </row>
    <row r="680" spans="2:2" ht="15.75" customHeight="1" x14ac:dyDescent="0.2">
      <c r="B680" s="6">
        <v>0.23867577654420086</v>
      </c>
    </row>
    <row r="681" spans="2:2" ht="15.75" customHeight="1" x14ac:dyDescent="0.2">
      <c r="B681" s="6">
        <v>0.24112531131483814</v>
      </c>
    </row>
    <row r="682" spans="2:2" ht="15.75" customHeight="1" x14ac:dyDescent="0.2">
      <c r="B682" s="6">
        <v>0.24155859904914936</v>
      </c>
    </row>
    <row r="683" spans="2:2" ht="15.75" customHeight="1" x14ac:dyDescent="0.2">
      <c r="B683" s="6">
        <v>0.24285771531451486</v>
      </c>
    </row>
    <row r="684" spans="2:2" ht="15.75" customHeight="1" x14ac:dyDescent="0.2">
      <c r="B684" s="6">
        <v>0.24474970058986897</v>
      </c>
    </row>
    <row r="685" spans="2:2" ht="15.75" customHeight="1" x14ac:dyDescent="0.2">
      <c r="B685" s="6">
        <v>0.24552029398631817</v>
      </c>
    </row>
    <row r="686" spans="2:2" ht="15.75" customHeight="1" x14ac:dyDescent="0.2">
      <c r="B686" s="6">
        <v>0.24590110561895454</v>
      </c>
    </row>
    <row r="687" spans="2:2" ht="15.75" customHeight="1" x14ac:dyDescent="0.2">
      <c r="B687" s="6">
        <v>0.24607573952235401</v>
      </c>
    </row>
    <row r="688" spans="2:2" ht="15.75" customHeight="1" x14ac:dyDescent="0.2">
      <c r="B688" s="6">
        <v>0.24629759317190983</v>
      </c>
    </row>
    <row r="689" spans="2:2" ht="15.75" customHeight="1" x14ac:dyDescent="0.2">
      <c r="B689" s="6">
        <v>0.2465334912970687</v>
      </c>
    </row>
    <row r="690" spans="2:2" ht="15.75" customHeight="1" x14ac:dyDescent="0.2">
      <c r="B690" s="6">
        <v>0.25059508103953421</v>
      </c>
    </row>
    <row r="691" spans="2:2" ht="15.75" customHeight="1" x14ac:dyDescent="0.2">
      <c r="B691" s="6">
        <v>0.25119099611198936</v>
      </c>
    </row>
    <row r="692" spans="2:2" ht="15.75" customHeight="1" x14ac:dyDescent="0.2">
      <c r="B692" s="6">
        <v>0.25183591152520807</v>
      </c>
    </row>
    <row r="693" spans="2:2" ht="15.75" customHeight="1" x14ac:dyDescent="0.2">
      <c r="B693" s="6">
        <v>0.25267016130433889</v>
      </c>
    </row>
    <row r="694" spans="2:2" ht="15.75" customHeight="1" x14ac:dyDescent="0.2">
      <c r="B694" s="6">
        <v>0.25360396582212991</v>
      </c>
    </row>
    <row r="695" spans="2:2" ht="15.75" customHeight="1" x14ac:dyDescent="0.2">
      <c r="B695" s="6">
        <v>0.25444789911246007</v>
      </c>
    </row>
    <row r="696" spans="2:2" ht="15.75" customHeight="1" x14ac:dyDescent="0.2">
      <c r="B696" s="6">
        <v>0.25449420942349921</v>
      </c>
    </row>
    <row r="697" spans="2:2" ht="15.75" customHeight="1" x14ac:dyDescent="0.2">
      <c r="B697" s="6">
        <v>0.254647358711726</v>
      </c>
    </row>
    <row r="698" spans="2:2" ht="15.75" customHeight="1" x14ac:dyDescent="0.2">
      <c r="B698" s="6">
        <v>0.25542225443599936</v>
      </c>
    </row>
    <row r="699" spans="2:2" ht="15.75" customHeight="1" x14ac:dyDescent="0.2">
      <c r="B699" s="6">
        <v>0.25679254488605674</v>
      </c>
    </row>
    <row r="700" spans="2:2" ht="15.75" customHeight="1" x14ac:dyDescent="0.2">
      <c r="B700" s="6">
        <v>0.25826420226122415</v>
      </c>
    </row>
    <row r="701" spans="2:2" ht="15.75" customHeight="1" x14ac:dyDescent="0.2">
      <c r="B701" s="6">
        <v>0.25829344004787191</v>
      </c>
    </row>
    <row r="702" spans="2:2" ht="15.75" customHeight="1" x14ac:dyDescent="0.2">
      <c r="B702" s="6">
        <v>0.25908815347124209</v>
      </c>
    </row>
    <row r="703" spans="2:2" ht="15.75" customHeight="1" x14ac:dyDescent="0.2">
      <c r="B703" s="6">
        <v>0.2610626201848516</v>
      </c>
    </row>
    <row r="704" spans="2:2" ht="15.75" customHeight="1" x14ac:dyDescent="0.2">
      <c r="B704" s="6">
        <v>0.26137015978003231</v>
      </c>
    </row>
    <row r="705" spans="2:2" ht="15.75" customHeight="1" x14ac:dyDescent="0.2">
      <c r="B705" s="6">
        <v>0.26165565463962059</v>
      </c>
    </row>
    <row r="706" spans="2:2" ht="15.75" customHeight="1" x14ac:dyDescent="0.2">
      <c r="B706" s="6">
        <v>0.26166377103678584</v>
      </c>
    </row>
    <row r="707" spans="2:2" ht="15.75" customHeight="1" x14ac:dyDescent="0.2">
      <c r="B707" s="6">
        <v>0.26174387609586441</v>
      </c>
    </row>
    <row r="708" spans="2:2" ht="15.75" customHeight="1" x14ac:dyDescent="0.2">
      <c r="B708" s="6">
        <v>0.26269525329884613</v>
      </c>
    </row>
    <row r="709" spans="2:2" ht="15.75" customHeight="1" x14ac:dyDescent="0.2">
      <c r="B709" s="6">
        <v>0.26327316239672316</v>
      </c>
    </row>
    <row r="710" spans="2:2" ht="15.75" customHeight="1" x14ac:dyDescent="0.2">
      <c r="B710" s="6">
        <v>0.26607788334336896</v>
      </c>
    </row>
    <row r="711" spans="2:2" ht="15.75" customHeight="1" x14ac:dyDescent="0.2">
      <c r="B711" s="6">
        <v>0.2678334993404205</v>
      </c>
    </row>
    <row r="712" spans="2:2" ht="15.75" customHeight="1" x14ac:dyDescent="0.2">
      <c r="B712" s="6">
        <v>0.26816794075587219</v>
      </c>
    </row>
    <row r="713" spans="2:2" ht="15.75" customHeight="1" x14ac:dyDescent="0.2">
      <c r="B713" s="6">
        <v>0.2687008350294578</v>
      </c>
    </row>
    <row r="714" spans="2:2" ht="15.75" customHeight="1" x14ac:dyDescent="0.2">
      <c r="B714" s="6">
        <v>0.26908006993043515</v>
      </c>
    </row>
    <row r="715" spans="2:2" ht="15.75" customHeight="1" x14ac:dyDescent="0.2">
      <c r="B715" s="6">
        <v>0.269753763227636</v>
      </c>
    </row>
    <row r="716" spans="2:2" ht="15.75" customHeight="1" x14ac:dyDescent="0.2">
      <c r="B716" s="6">
        <v>0.26983903271424647</v>
      </c>
    </row>
    <row r="717" spans="2:2" ht="15.75" customHeight="1" x14ac:dyDescent="0.2">
      <c r="B717" s="6">
        <v>0.27010956501341304</v>
      </c>
    </row>
    <row r="718" spans="2:2" ht="15.75" customHeight="1" x14ac:dyDescent="0.2">
      <c r="B718" s="6">
        <v>0.27074904248125758</v>
      </c>
    </row>
    <row r="719" spans="2:2" ht="15.75" customHeight="1" x14ac:dyDescent="0.2">
      <c r="B719" s="6">
        <v>0.27083202683963586</v>
      </c>
    </row>
    <row r="720" spans="2:2" ht="15.75" customHeight="1" x14ac:dyDescent="0.2">
      <c r="B720" s="6">
        <v>0.27122277182695864</v>
      </c>
    </row>
    <row r="721" spans="2:2" ht="15.75" customHeight="1" x14ac:dyDescent="0.2">
      <c r="B721" s="6">
        <v>0.27200797326420134</v>
      </c>
    </row>
    <row r="722" spans="2:2" ht="15.75" customHeight="1" x14ac:dyDescent="0.2">
      <c r="B722" s="6">
        <v>0.2723526893089549</v>
      </c>
    </row>
    <row r="723" spans="2:2" ht="15.75" customHeight="1" x14ac:dyDescent="0.2">
      <c r="B723" s="6">
        <v>0.27276197667001073</v>
      </c>
    </row>
    <row r="724" spans="2:2" ht="15.75" customHeight="1" x14ac:dyDescent="0.2">
      <c r="B724" s="6">
        <v>0.27475596858594731</v>
      </c>
    </row>
    <row r="725" spans="2:2" ht="15.75" customHeight="1" x14ac:dyDescent="0.2">
      <c r="B725" s="6">
        <v>0.27640411559869849</v>
      </c>
    </row>
    <row r="726" spans="2:2" ht="15.75" customHeight="1" x14ac:dyDescent="0.2">
      <c r="B726" s="6">
        <v>0.27975635944384436</v>
      </c>
    </row>
    <row r="727" spans="2:2" ht="15.75" customHeight="1" x14ac:dyDescent="0.2">
      <c r="B727" s="6">
        <v>0.28042949128915895</v>
      </c>
    </row>
    <row r="728" spans="2:2" ht="15.75" customHeight="1" x14ac:dyDescent="0.2">
      <c r="B728" s="6">
        <v>0.28301731037526467</v>
      </c>
    </row>
    <row r="729" spans="2:2" ht="15.75" customHeight="1" x14ac:dyDescent="0.2">
      <c r="B729" s="6">
        <v>0.28315600316061706</v>
      </c>
    </row>
    <row r="730" spans="2:2" ht="15.75" customHeight="1" x14ac:dyDescent="0.2">
      <c r="B730" s="6">
        <v>0.28349617247909265</v>
      </c>
    </row>
    <row r="731" spans="2:2" ht="15.75" customHeight="1" x14ac:dyDescent="0.2">
      <c r="B731" s="6">
        <v>0.28482686744489316</v>
      </c>
    </row>
    <row r="732" spans="2:2" ht="15.75" customHeight="1" x14ac:dyDescent="0.2">
      <c r="B732" s="6">
        <v>0.28532654914254763</v>
      </c>
    </row>
    <row r="733" spans="2:2" ht="15.75" customHeight="1" x14ac:dyDescent="0.2">
      <c r="B733" s="6">
        <v>0.28618447020255799</v>
      </c>
    </row>
    <row r="734" spans="2:2" ht="15.75" customHeight="1" x14ac:dyDescent="0.2">
      <c r="B734" s="6">
        <v>0.28653840410470233</v>
      </c>
    </row>
    <row r="735" spans="2:2" ht="15.75" customHeight="1" x14ac:dyDescent="0.2">
      <c r="B735" s="6">
        <v>0.28693344506924745</v>
      </c>
    </row>
    <row r="736" spans="2:2" ht="15.75" customHeight="1" x14ac:dyDescent="0.2">
      <c r="B736" s="6">
        <v>0.28738278537927014</v>
      </c>
    </row>
    <row r="737" spans="2:2" ht="15.75" customHeight="1" x14ac:dyDescent="0.2">
      <c r="B737" s="6">
        <v>0.28814527422436537</v>
      </c>
    </row>
    <row r="738" spans="2:2" ht="15.75" customHeight="1" x14ac:dyDescent="0.2">
      <c r="B738" s="6">
        <v>0.29036164879379545</v>
      </c>
    </row>
    <row r="739" spans="2:2" ht="15.75" customHeight="1" x14ac:dyDescent="0.2">
      <c r="B739" s="6">
        <v>0.29086330985913333</v>
      </c>
    </row>
    <row r="740" spans="2:2" ht="15.75" customHeight="1" x14ac:dyDescent="0.2">
      <c r="B740" s="6">
        <v>0.29153049796639308</v>
      </c>
    </row>
    <row r="741" spans="2:2" ht="15.75" customHeight="1" x14ac:dyDescent="0.2">
      <c r="B741" s="6">
        <v>0.29213520311329383</v>
      </c>
    </row>
    <row r="742" spans="2:2" ht="15.75" customHeight="1" x14ac:dyDescent="0.2">
      <c r="B742" s="6">
        <v>0.29231612313246319</v>
      </c>
    </row>
    <row r="743" spans="2:2" ht="15.75" customHeight="1" x14ac:dyDescent="0.2">
      <c r="B743" s="6">
        <v>0.29269900890789097</v>
      </c>
    </row>
    <row r="744" spans="2:2" ht="15.75" customHeight="1" x14ac:dyDescent="0.2">
      <c r="B744" s="6">
        <v>0.29271961102841859</v>
      </c>
    </row>
    <row r="745" spans="2:2" ht="15.75" customHeight="1" x14ac:dyDescent="0.2">
      <c r="B745" s="6">
        <v>0.29500067914179723</v>
      </c>
    </row>
    <row r="746" spans="2:2" ht="15.75" customHeight="1" x14ac:dyDescent="0.2">
      <c r="B746" s="6">
        <v>0.29631166060462394</v>
      </c>
    </row>
    <row r="747" spans="2:2" ht="15.75" customHeight="1" x14ac:dyDescent="0.2">
      <c r="B747" s="6">
        <v>0.29651593773165308</v>
      </c>
    </row>
    <row r="748" spans="2:2" ht="15.75" customHeight="1" x14ac:dyDescent="0.2">
      <c r="B748" s="6">
        <v>0.29674297012074408</v>
      </c>
    </row>
    <row r="749" spans="2:2" ht="15.75" customHeight="1" x14ac:dyDescent="0.2">
      <c r="B749" s="6">
        <v>0.29830165776633094</v>
      </c>
    </row>
    <row r="750" spans="2:2" ht="15.75" customHeight="1" x14ac:dyDescent="0.2">
      <c r="B750" s="6">
        <v>0.2985436457341929</v>
      </c>
    </row>
    <row r="751" spans="2:2" ht="15.75" customHeight="1" x14ac:dyDescent="0.2">
      <c r="B751" s="6">
        <v>0.29916881598107786</v>
      </c>
    </row>
    <row r="752" spans="2:2" ht="15.75" customHeight="1" x14ac:dyDescent="0.2">
      <c r="B752" s="6">
        <v>0.29930561989633664</v>
      </c>
    </row>
    <row r="753" spans="2:2" ht="15.75" customHeight="1" x14ac:dyDescent="0.2">
      <c r="B753" s="6">
        <v>0.30193469391249994</v>
      </c>
    </row>
    <row r="754" spans="2:2" ht="15.75" customHeight="1" x14ac:dyDescent="0.2">
      <c r="B754" s="6">
        <v>0.30473957951798408</v>
      </c>
    </row>
    <row r="755" spans="2:2" ht="15.75" customHeight="1" x14ac:dyDescent="0.2">
      <c r="B755" s="6">
        <v>0.30853317532798274</v>
      </c>
    </row>
    <row r="756" spans="2:2" ht="15.75" customHeight="1" x14ac:dyDescent="0.2">
      <c r="B756" s="6">
        <v>0.31050309486993044</v>
      </c>
    </row>
    <row r="757" spans="2:2" ht="15.75" customHeight="1" x14ac:dyDescent="0.2">
      <c r="B757" s="6">
        <v>0.31096615154265345</v>
      </c>
    </row>
    <row r="758" spans="2:2" ht="15.75" customHeight="1" x14ac:dyDescent="0.2">
      <c r="B758" s="6">
        <v>0.31143627395971935</v>
      </c>
    </row>
    <row r="759" spans="2:2" ht="15.75" customHeight="1" x14ac:dyDescent="0.2">
      <c r="B759" s="6">
        <v>0.3116018132592277</v>
      </c>
    </row>
    <row r="760" spans="2:2" ht="15.75" customHeight="1" x14ac:dyDescent="0.2">
      <c r="B760" s="6">
        <v>0.31293857115905688</v>
      </c>
    </row>
    <row r="761" spans="2:2" ht="15.75" customHeight="1" x14ac:dyDescent="0.2">
      <c r="B761" s="6">
        <v>0.31342812183073854</v>
      </c>
    </row>
    <row r="762" spans="2:2" ht="15.75" customHeight="1" x14ac:dyDescent="0.2">
      <c r="B762" s="6">
        <v>0.3152153213190465</v>
      </c>
    </row>
    <row r="763" spans="2:2" ht="15.75" customHeight="1" x14ac:dyDescent="0.2">
      <c r="B763" s="6">
        <v>0.31683456293620427</v>
      </c>
    </row>
    <row r="764" spans="2:2" ht="15.75" customHeight="1" x14ac:dyDescent="0.2">
      <c r="B764" s="6">
        <v>0.31726846283775689</v>
      </c>
    </row>
    <row r="765" spans="2:2" ht="15.75" customHeight="1" x14ac:dyDescent="0.2">
      <c r="B765" s="6">
        <v>0.31761854501387748</v>
      </c>
    </row>
    <row r="766" spans="2:2" ht="15.75" customHeight="1" x14ac:dyDescent="0.2">
      <c r="B766" s="6">
        <v>0.3184664800418282</v>
      </c>
    </row>
    <row r="767" spans="2:2" ht="15.75" customHeight="1" x14ac:dyDescent="0.2">
      <c r="B767" s="6">
        <v>0.32160791121849369</v>
      </c>
    </row>
    <row r="768" spans="2:2" ht="15.75" customHeight="1" x14ac:dyDescent="0.2">
      <c r="B768" s="6">
        <v>0.32265168454890192</v>
      </c>
    </row>
    <row r="769" spans="2:2" ht="15.75" customHeight="1" x14ac:dyDescent="0.2">
      <c r="B769" s="6">
        <v>0.32392844157034895</v>
      </c>
    </row>
    <row r="770" spans="2:2" ht="15.75" customHeight="1" x14ac:dyDescent="0.2">
      <c r="B770" s="6">
        <v>0.32493570746744632</v>
      </c>
    </row>
    <row r="771" spans="2:2" ht="15.75" customHeight="1" x14ac:dyDescent="0.2">
      <c r="B771" s="6">
        <v>0.32718646902180337</v>
      </c>
    </row>
    <row r="772" spans="2:2" ht="15.75" customHeight="1" x14ac:dyDescent="0.2">
      <c r="B772" s="6">
        <v>0.32922338243520416</v>
      </c>
    </row>
    <row r="773" spans="2:2" ht="15.75" customHeight="1" x14ac:dyDescent="0.2">
      <c r="B773" s="6">
        <v>0.33178858906632314</v>
      </c>
    </row>
    <row r="774" spans="2:2" ht="15.75" customHeight="1" x14ac:dyDescent="0.2">
      <c r="B774" s="6">
        <v>0.33206750336324781</v>
      </c>
    </row>
    <row r="775" spans="2:2" ht="15.75" customHeight="1" x14ac:dyDescent="0.2">
      <c r="B775" s="6">
        <v>0.33656783654194672</v>
      </c>
    </row>
    <row r="776" spans="2:2" ht="15.75" customHeight="1" x14ac:dyDescent="0.2">
      <c r="B776" s="6">
        <v>0.33691798841479431</v>
      </c>
    </row>
    <row r="777" spans="2:2" ht="15.75" customHeight="1" x14ac:dyDescent="0.2">
      <c r="B777" s="6">
        <v>0.3372112220993973</v>
      </c>
    </row>
    <row r="778" spans="2:2" ht="15.75" customHeight="1" x14ac:dyDescent="0.2">
      <c r="B778" s="6">
        <v>0.33751104059468418</v>
      </c>
    </row>
    <row r="779" spans="2:2" ht="15.75" customHeight="1" x14ac:dyDescent="0.2">
      <c r="B779" s="6">
        <v>0.33784794490173642</v>
      </c>
    </row>
    <row r="780" spans="2:2" ht="15.75" customHeight="1" x14ac:dyDescent="0.2">
      <c r="B780" s="6">
        <v>0.33794127890668657</v>
      </c>
    </row>
    <row r="781" spans="2:2" ht="15.75" customHeight="1" x14ac:dyDescent="0.2">
      <c r="B781" s="6">
        <v>0.33830986133936863</v>
      </c>
    </row>
    <row r="782" spans="2:2" ht="15.75" customHeight="1" x14ac:dyDescent="0.2">
      <c r="B782" s="6">
        <v>0.34009960078900425</v>
      </c>
    </row>
    <row r="783" spans="2:2" ht="15.75" customHeight="1" x14ac:dyDescent="0.2">
      <c r="B783" s="6">
        <v>0.34196030875259381</v>
      </c>
    </row>
    <row r="784" spans="2:2" ht="15.75" customHeight="1" x14ac:dyDescent="0.2">
      <c r="B784" s="6">
        <v>0.34231379518641319</v>
      </c>
    </row>
    <row r="785" spans="2:2" ht="15.75" customHeight="1" x14ac:dyDescent="0.2">
      <c r="B785" s="6">
        <v>0.34278805787932409</v>
      </c>
    </row>
    <row r="786" spans="2:2" ht="15.75" customHeight="1" x14ac:dyDescent="0.2">
      <c r="B786" s="6">
        <v>0.34401769953361228</v>
      </c>
    </row>
    <row r="787" spans="2:2" ht="15.75" customHeight="1" x14ac:dyDescent="0.2">
      <c r="B787" s="6">
        <v>0.34409227134138043</v>
      </c>
    </row>
    <row r="788" spans="2:2" ht="15.75" customHeight="1" x14ac:dyDescent="0.2">
      <c r="B788" s="6">
        <v>0.34503618974854972</v>
      </c>
    </row>
    <row r="789" spans="2:2" ht="15.75" customHeight="1" x14ac:dyDescent="0.2">
      <c r="B789" s="6">
        <v>0.34796834665784432</v>
      </c>
    </row>
    <row r="790" spans="2:2" ht="15.75" customHeight="1" x14ac:dyDescent="0.2">
      <c r="B790" s="6">
        <v>0.3483136223353962</v>
      </c>
    </row>
    <row r="791" spans="2:2" ht="15.75" customHeight="1" x14ac:dyDescent="0.2">
      <c r="B791" s="6">
        <v>0.35176719570490855</v>
      </c>
    </row>
    <row r="792" spans="2:2" ht="15.75" customHeight="1" x14ac:dyDescent="0.2">
      <c r="B792" s="6">
        <v>0.35321223652085071</v>
      </c>
    </row>
    <row r="793" spans="2:2" ht="15.75" customHeight="1" x14ac:dyDescent="0.2">
      <c r="B793" s="6">
        <v>0.3553536303107937</v>
      </c>
    </row>
    <row r="794" spans="2:2" ht="15.75" customHeight="1" x14ac:dyDescent="0.2">
      <c r="B794" s="6">
        <v>0.35862954817941217</v>
      </c>
    </row>
    <row r="795" spans="2:2" ht="15.75" customHeight="1" x14ac:dyDescent="0.2">
      <c r="B795" s="6">
        <v>0.3638333622311028</v>
      </c>
    </row>
    <row r="796" spans="2:2" ht="15.75" customHeight="1" x14ac:dyDescent="0.2">
      <c r="B796" s="6">
        <v>0.3670352311708695</v>
      </c>
    </row>
    <row r="797" spans="2:2" ht="15.75" customHeight="1" x14ac:dyDescent="0.2">
      <c r="B797" s="6">
        <v>0.36900468032118167</v>
      </c>
    </row>
    <row r="798" spans="2:2" ht="15.75" customHeight="1" x14ac:dyDescent="0.2">
      <c r="B798" s="6">
        <v>0.36909371867529145</v>
      </c>
    </row>
    <row r="799" spans="2:2" ht="15.75" customHeight="1" x14ac:dyDescent="0.2">
      <c r="B799" s="6">
        <v>0.37661059712063916</v>
      </c>
    </row>
    <row r="800" spans="2:2" ht="15.75" customHeight="1" x14ac:dyDescent="0.2">
      <c r="B800" s="6">
        <v>0.37795554829233974</v>
      </c>
    </row>
    <row r="801" spans="2:2" ht="15.75" customHeight="1" x14ac:dyDescent="0.2">
      <c r="B801" s="6">
        <v>0.38835498801767832</v>
      </c>
    </row>
    <row r="802" spans="2:2" ht="15.75" customHeight="1" x14ac:dyDescent="0.2">
      <c r="B802" s="6">
        <v>0.3895962224750269</v>
      </c>
    </row>
    <row r="803" spans="2:2" ht="15.75" customHeight="1" x14ac:dyDescent="0.2">
      <c r="B803" s="6">
        <v>0.39206421810834041</v>
      </c>
    </row>
    <row r="804" spans="2:2" ht="15.75" customHeight="1" x14ac:dyDescent="0.2">
      <c r="B804" s="6">
        <v>0.39246467817896391</v>
      </c>
    </row>
    <row r="805" spans="2:2" ht="15.75" customHeight="1" x14ac:dyDescent="0.2">
      <c r="B805" s="6">
        <v>0.39433873697506155</v>
      </c>
    </row>
    <row r="806" spans="2:2" ht="15.75" customHeight="1" x14ac:dyDescent="0.2">
      <c r="B806" s="6">
        <v>0.39506554725824516</v>
      </c>
    </row>
    <row r="807" spans="2:2" ht="15.75" customHeight="1" x14ac:dyDescent="0.2">
      <c r="B807" s="6">
        <v>0.39538602053341332</v>
      </c>
    </row>
    <row r="808" spans="2:2" ht="15.75" customHeight="1" x14ac:dyDescent="0.2">
      <c r="B808" s="6">
        <v>0.39710921127041682</v>
      </c>
    </row>
    <row r="809" spans="2:2" ht="15.75" customHeight="1" x14ac:dyDescent="0.2">
      <c r="B809" s="6">
        <v>0.39717448634283492</v>
      </c>
    </row>
    <row r="810" spans="2:2" ht="15.75" customHeight="1" x14ac:dyDescent="0.2">
      <c r="B810" s="6">
        <v>0.39828586660887288</v>
      </c>
    </row>
    <row r="811" spans="2:2" ht="15.75" customHeight="1" x14ac:dyDescent="0.2">
      <c r="B811" s="6">
        <v>0.40094135749710313</v>
      </c>
    </row>
    <row r="812" spans="2:2" ht="15.75" customHeight="1" x14ac:dyDescent="0.2">
      <c r="B812" s="6">
        <v>0.40422164954347911</v>
      </c>
    </row>
    <row r="813" spans="2:2" ht="15.75" customHeight="1" x14ac:dyDescent="0.2">
      <c r="B813" s="6">
        <v>0.40698514004939773</v>
      </c>
    </row>
    <row r="814" spans="2:2" ht="15.75" customHeight="1" x14ac:dyDescent="0.2">
      <c r="B814" s="6">
        <v>0.41227410748710841</v>
      </c>
    </row>
    <row r="815" spans="2:2" ht="15.75" customHeight="1" x14ac:dyDescent="0.2">
      <c r="B815" s="6">
        <v>0.41659727982971889</v>
      </c>
    </row>
    <row r="816" spans="2:2" ht="15.75" customHeight="1" x14ac:dyDescent="0.2">
      <c r="B816" s="6">
        <v>0.4201011636462299</v>
      </c>
    </row>
    <row r="817" spans="2:2" ht="15.75" customHeight="1" x14ac:dyDescent="0.2">
      <c r="B817" s="6">
        <v>0.42043481758172624</v>
      </c>
    </row>
    <row r="818" spans="2:2" ht="15.75" customHeight="1" x14ac:dyDescent="0.2">
      <c r="B818" s="6">
        <v>0.42077094395051817</v>
      </c>
    </row>
    <row r="819" spans="2:2" ht="15.75" customHeight="1" x14ac:dyDescent="0.2">
      <c r="B819" s="6">
        <v>0.4252847126454502</v>
      </c>
    </row>
    <row r="820" spans="2:2" ht="15.75" customHeight="1" x14ac:dyDescent="0.2">
      <c r="B820" s="6">
        <v>0.43063245079022477</v>
      </c>
    </row>
    <row r="821" spans="2:2" ht="15.75" customHeight="1" x14ac:dyDescent="0.2">
      <c r="B821" s="6">
        <v>0.43253751290930076</v>
      </c>
    </row>
    <row r="822" spans="2:2" ht="15.75" customHeight="1" x14ac:dyDescent="0.2">
      <c r="B822" s="6">
        <v>0.43317483136282658</v>
      </c>
    </row>
    <row r="823" spans="2:2" ht="15.75" customHeight="1" x14ac:dyDescent="0.2">
      <c r="B823" s="6">
        <v>0.43501597305647505</v>
      </c>
    </row>
    <row r="824" spans="2:2" ht="15.75" customHeight="1" x14ac:dyDescent="0.2">
      <c r="B824" s="6">
        <v>0.43540777621456184</v>
      </c>
    </row>
    <row r="825" spans="2:2" ht="15.75" customHeight="1" x14ac:dyDescent="0.2">
      <c r="B825" s="6">
        <v>0.43704789574119457</v>
      </c>
    </row>
    <row r="826" spans="2:2" ht="15.75" customHeight="1" x14ac:dyDescent="0.2">
      <c r="B826" s="6">
        <v>0.45683009547723741</v>
      </c>
    </row>
    <row r="827" spans="2:2" ht="15.75" customHeight="1" x14ac:dyDescent="0.2">
      <c r="B827" s="6">
        <v>0.45726813226877211</v>
      </c>
    </row>
    <row r="828" spans="2:2" ht="15.75" customHeight="1" x14ac:dyDescent="0.2">
      <c r="B828" s="6">
        <v>0.46138414321732296</v>
      </c>
    </row>
    <row r="829" spans="2:2" ht="15.75" customHeight="1" x14ac:dyDescent="0.2">
      <c r="B829" s="6">
        <v>0.46322445549601182</v>
      </c>
    </row>
    <row r="830" spans="2:2" ht="15.75" customHeight="1" x14ac:dyDescent="0.2">
      <c r="B830" s="6">
        <v>0.46382353606022753</v>
      </c>
    </row>
    <row r="831" spans="2:2" ht="15.75" customHeight="1" x14ac:dyDescent="0.2">
      <c r="B831" s="6">
        <v>0.46672057434624697</v>
      </c>
    </row>
    <row r="832" spans="2:2" ht="15.75" customHeight="1" x14ac:dyDescent="0.2">
      <c r="B832" s="6">
        <v>0.47123113764296304</v>
      </c>
    </row>
    <row r="833" spans="2:2" ht="15.75" customHeight="1" x14ac:dyDescent="0.2">
      <c r="B833" s="6">
        <v>0.47301553599868651</v>
      </c>
    </row>
    <row r="834" spans="2:2" ht="15.75" customHeight="1" x14ac:dyDescent="0.2">
      <c r="B834" s="6">
        <v>0.47375299102128748</v>
      </c>
    </row>
    <row r="835" spans="2:2" ht="15.75" customHeight="1" x14ac:dyDescent="0.2">
      <c r="B835" s="6">
        <v>0.47683607763228653</v>
      </c>
    </row>
    <row r="836" spans="2:2" ht="15.75" customHeight="1" x14ac:dyDescent="0.2">
      <c r="B836" s="6">
        <v>0.47683607763228653</v>
      </c>
    </row>
    <row r="837" spans="2:2" ht="15.75" customHeight="1" x14ac:dyDescent="0.2">
      <c r="B837" s="6">
        <v>0.47725483439099803</v>
      </c>
    </row>
    <row r="838" spans="2:2" ht="15.75" customHeight="1" x14ac:dyDescent="0.2">
      <c r="B838" s="6">
        <v>0.47916321300445691</v>
      </c>
    </row>
    <row r="839" spans="2:2" ht="15.75" customHeight="1" x14ac:dyDescent="0.2">
      <c r="B839" s="6">
        <v>0.48088759798245967</v>
      </c>
    </row>
    <row r="840" spans="2:2" ht="15.75" customHeight="1" x14ac:dyDescent="0.2">
      <c r="B840" s="6">
        <v>0.48101656369320817</v>
      </c>
    </row>
    <row r="841" spans="2:2" ht="15.75" customHeight="1" x14ac:dyDescent="0.2">
      <c r="B841" s="6">
        <v>0.48299308222873416</v>
      </c>
    </row>
    <row r="842" spans="2:2" ht="15.75" customHeight="1" x14ac:dyDescent="0.2">
      <c r="B842" s="6">
        <v>0.4866877018364445</v>
      </c>
    </row>
    <row r="843" spans="2:2" ht="15.75" customHeight="1" x14ac:dyDescent="0.2">
      <c r="B843" s="6">
        <v>0.48997541644056369</v>
      </c>
    </row>
    <row r="844" spans="2:2" ht="15.75" customHeight="1" x14ac:dyDescent="0.2">
      <c r="B844" s="6">
        <v>0.49103278688261187</v>
      </c>
    </row>
    <row r="845" spans="2:2" ht="15.75" customHeight="1" x14ac:dyDescent="0.2">
      <c r="B845" s="6">
        <v>0.5074982419288715</v>
      </c>
    </row>
    <row r="846" spans="2:2" ht="15.75" customHeight="1" x14ac:dyDescent="0.2">
      <c r="B846" s="6">
        <v>0.51065811332182032</v>
      </c>
    </row>
    <row r="847" spans="2:2" ht="15.75" customHeight="1" x14ac:dyDescent="0.2">
      <c r="B847" s="6">
        <v>0.52754532930393527</v>
      </c>
    </row>
    <row r="848" spans="2:2" ht="15.75" customHeight="1" x14ac:dyDescent="0.2">
      <c r="B848" s="6">
        <v>0.53071714266352721</v>
      </c>
    </row>
    <row r="849" spans="2:2" ht="15.75" customHeight="1" x14ac:dyDescent="0.2">
      <c r="B849" s="6">
        <v>0.53129100004172447</v>
      </c>
    </row>
    <row r="850" spans="2:2" ht="15.75" customHeight="1" x14ac:dyDescent="0.2">
      <c r="B850" s="6">
        <v>0.53197668709051993</v>
      </c>
    </row>
    <row r="851" spans="2:2" ht="15.75" customHeight="1" x14ac:dyDescent="0.2">
      <c r="B851" s="6">
        <v>0.53289665959829802</v>
      </c>
    </row>
    <row r="852" spans="2:2" ht="15.75" customHeight="1" x14ac:dyDescent="0.2">
      <c r="B852" s="6">
        <v>0.54803507424475162</v>
      </c>
    </row>
    <row r="853" spans="2:2" ht="15.75" customHeight="1" x14ac:dyDescent="0.2">
      <c r="B853" s="6">
        <v>0.5506157223110979</v>
      </c>
    </row>
    <row r="854" spans="2:2" ht="15.75" customHeight="1" x14ac:dyDescent="0.2">
      <c r="B854" s="6">
        <v>0.55282489024403403</v>
      </c>
    </row>
    <row r="855" spans="2:2" ht="15.75" customHeight="1" x14ac:dyDescent="0.2">
      <c r="B855" s="6">
        <v>0.55357033779243792</v>
      </c>
    </row>
    <row r="856" spans="2:2" ht="15.75" customHeight="1" x14ac:dyDescent="0.2">
      <c r="B856" s="6">
        <v>0.5562450051508474</v>
      </c>
    </row>
    <row r="857" spans="2:2" ht="15.75" customHeight="1" x14ac:dyDescent="0.2">
      <c r="B857" s="6">
        <v>0.55969295000747121</v>
      </c>
    </row>
    <row r="858" spans="2:2" ht="15.75" customHeight="1" x14ac:dyDescent="0.2">
      <c r="B858" s="6">
        <v>0.56068525932967528</v>
      </c>
    </row>
    <row r="859" spans="2:2" ht="15.75" customHeight="1" x14ac:dyDescent="0.2">
      <c r="B859" s="6">
        <v>0.56176665700097561</v>
      </c>
    </row>
    <row r="860" spans="2:2" ht="15.75" customHeight="1" x14ac:dyDescent="0.2">
      <c r="B860" s="6">
        <v>0.56744392022883772</v>
      </c>
    </row>
    <row r="861" spans="2:2" ht="15.75" customHeight="1" x14ac:dyDescent="0.2">
      <c r="B861" s="6">
        <v>0.56828718243214948</v>
      </c>
    </row>
    <row r="862" spans="2:2" ht="15.75" customHeight="1" x14ac:dyDescent="0.2">
      <c r="B862" s="6">
        <v>0.57401311274941402</v>
      </c>
    </row>
    <row r="863" spans="2:2" ht="15.75" customHeight="1" x14ac:dyDescent="0.2">
      <c r="B863" s="6">
        <v>0.5771714271285</v>
      </c>
    </row>
    <row r="864" spans="2:2" ht="15.75" customHeight="1" x14ac:dyDescent="0.2">
      <c r="B864" s="6">
        <v>0.58086307517034885</v>
      </c>
    </row>
    <row r="865" spans="2:2" ht="15.75" customHeight="1" x14ac:dyDescent="0.2">
      <c r="B865" s="6">
        <v>0.58179496872745384</v>
      </c>
    </row>
    <row r="866" spans="2:2" ht="15.75" customHeight="1" x14ac:dyDescent="0.2">
      <c r="B866" s="6">
        <v>0.58942940304710323</v>
      </c>
    </row>
    <row r="867" spans="2:2" ht="15.75" customHeight="1" x14ac:dyDescent="0.2">
      <c r="B867" s="6">
        <v>0.59724903715611288</v>
      </c>
    </row>
    <row r="868" spans="2:2" ht="15.75" customHeight="1" x14ac:dyDescent="0.2">
      <c r="B868" s="6">
        <v>0.60271607974174823</v>
      </c>
    </row>
    <row r="869" spans="2:2" ht="15.75" customHeight="1" x14ac:dyDescent="0.2">
      <c r="B869" s="6">
        <v>0.60502866917953835</v>
      </c>
    </row>
    <row r="870" spans="2:2" ht="15.75" customHeight="1" x14ac:dyDescent="0.2">
      <c r="B870" s="6">
        <v>0.61519939568301596</v>
      </c>
    </row>
    <row r="871" spans="2:2" ht="15.75" customHeight="1" x14ac:dyDescent="0.2">
      <c r="B871" s="6">
        <v>0.61634525984806854</v>
      </c>
    </row>
    <row r="872" spans="2:2" ht="15.75" customHeight="1" x14ac:dyDescent="0.2">
      <c r="B872" s="6">
        <v>0.62113945683704153</v>
      </c>
    </row>
    <row r="873" spans="2:2" ht="15.75" customHeight="1" x14ac:dyDescent="0.2">
      <c r="B873" s="6">
        <v>0.63152209483427113</v>
      </c>
    </row>
    <row r="874" spans="2:2" ht="15.75" customHeight="1" x14ac:dyDescent="0.2">
      <c r="B874" s="6">
        <v>0.63455153050614477</v>
      </c>
    </row>
    <row r="875" spans="2:2" ht="15.75" customHeight="1" x14ac:dyDescent="0.2">
      <c r="B875" s="6">
        <v>0.63569100801432232</v>
      </c>
    </row>
    <row r="876" spans="2:2" ht="15.75" customHeight="1" x14ac:dyDescent="0.2">
      <c r="B876" s="6">
        <v>0.63883761984232657</v>
      </c>
    </row>
    <row r="877" spans="2:2" ht="15.75" customHeight="1" x14ac:dyDescent="0.2">
      <c r="B877" s="6">
        <v>0.64269644438302798</v>
      </c>
    </row>
    <row r="878" spans="2:2" ht="15.75" customHeight="1" x14ac:dyDescent="0.2">
      <c r="B878" s="6">
        <v>0.64382815659664738</v>
      </c>
    </row>
    <row r="879" spans="2:2" ht="15.75" customHeight="1" x14ac:dyDescent="0.2">
      <c r="B879" s="6">
        <v>0.64597605366769062</v>
      </c>
    </row>
    <row r="880" spans="2:2" ht="15.75" customHeight="1" x14ac:dyDescent="0.2">
      <c r="B880" s="6">
        <v>0.64856326778718365</v>
      </c>
    </row>
    <row r="881" spans="2:2" ht="15.75" customHeight="1" x14ac:dyDescent="0.2">
      <c r="B881" s="6">
        <v>0.65233699729280148</v>
      </c>
    </row>
    <row r="882" spans="2:2" ht="15.75" customHeight="1" x14ac:dyDescent="0.2">
      <c r="B882" s="6">
        <v>0.65246615034669198</v>
      </c>
    </row>
    <row r="883" spans="2:2" ht="15.75" customHeight="1" x14ac:dyDescent="0.2">
      <c r="B883" s="6">
        <v>0.66218727135973898</v>
      </c>
    </row>
    <row r="884" spans="2:2" ht="15.75" customHeight="1" x14ac:dyDescent="0.2">
      <c r="B884" s="6">
        <v>0.66231837203362576</v>
      </c>
    </row>
    <row r="885" spans="2:2" ht="15.75" customHeight="1" x14ac:dyDescent="0.2">
      <c r="B885" s="6">
        <v>0.66338772100294463</v>
      </c>
    </row>
    <row r="886" spans="2:2" ht="15.75" customHeight="1" x14ac:dyDescent="0.2">
      <c r="B886" s="6">
        <v>0.66424628551148224</v>
      </c>
    </row>
    <row r="887" spans="2:2" ht="15.75" customHeight="1" x14ac:dyDescent="0.2">
      <c r="B887" s="6">
        <v>0.68919496082931819</v>
      </c>
    </row>
    <row r="888" spans="2:2" ht="15.75" customHeight="1" x14ac:dyDescent="0.2">
      <c r="B888" s="6">
        <v>0.70177117294079194</v>
      </c>
    </row>
    <row r="889" spans="2:2" ht="15.75" customHeight="1" x14ac:dyDescent="0.2">
      <c r="B889" s="6">
        <v>0.70979502004389794</v>
      </c>
    </row>
    <row r="890" spans="2:2" ht="15.75" customHeight="1" x14ac:dyDescent="0.2">
      <c r="B890" s="6">
        <v>0.71036294413224033</v>
      </c>
    </row>
    <row r="891" spans="2:2" ht="15.75" customHeight="1" x14ac:dyDescent="0.2">
      <c r="B891" s="6">
        <v>0.71479831326533116</v>
      </c>
    </row>
    <row r="892" spans="2:2" ht="15.75" customHeight="1" x14ac:dyDescent="0.2">
      <c r="B892" s="6">
        <v>0.73092951414936924</v>
      </c>
    </row>
    <row r="893" spans="2:2" ht="15.75" customHeight="1" x14ac:dyDescent="0.2">
      <c r="B893" s="6">
        <v>0.73212737272409101</v>
      </c>
    </row>
    <row r="894" spans="2:2" ht="15.75" customHeight="1" x14ac:dyDescent="0.2">
      <c r="B894" s="6">
        <v>0.73965069727214017</v>
      </c>
    </row>
    <row r="895" spans="2:2" ht="15.75" customHeight="1" x14ac:dyDescent="0.2">
      <c r="B895" s="6">
        <v>0.74101192466422972</v>
      </c>
    </row>
    <row r="896" spans="2:2" ht="15.75" customHeight="1" x14ac:dyDescent="0.2">
      <c r="B896" s="6">
        <v>0.7654370158854128</v>
      </c>
    </row>
    <row r="897" spans="2:2" ht="15.75" customHeight="1" x14ac:dyDescent="0.2">
      <c r="B897" s="6">
        <v>0.7667321506863175</v>
      </c>
    </row>
    <row r="898" spans="2:2" ht="15.75" customHeight="1" x14ac:dyDescent="0.2">
      <c r="B898" s="6">
        <v>0.77056016804758332</v>
      </c>
    </row>
    <row r="899" spans="2:2" ht="15.75" customHeight="1" x14ac:dyDescent="0.2">
      <c r="B899" s="6">
        <v>0.77071405883741995</v>
      </c>
    </row>
    <row r="900" spans="2:2" ht="15.75" customHeight="1" x14ac:dyDescent="0.2">
      <c r="B900" s="6">
        <v>0.77988418719820107</v>
      </c>
    </row>
    <row r="901" spans="2:2" ht="15.75" customHeight="1" x14ac:dyDescent="0.2">
      <c r="B901" s="6">
        <v>0.79207022503301783</v>
      </c>
    </row>
    <row r="902" spans="2:2" ht="15.75" customHeight="1" x14ac:dyDescent="0.2">
      <c r="B902" s="6">
        <v>0.7980146108760402</v>
      </c>
    </row>
    <row r="903" spans="2:2" ht="15.75" customHeight="1" x14ac:dyDescent="0.2">
      <c r="B903" s="6">
        <v>0.81275805048698613</v>
      </c>
    </row>
    <row r="904" spans="2:2" ht="15.75" customHeight="1" x14ac:dyDescent="0.2">
      <c r="B904" s="6">
        <v>0.81575643166738787</v>
      </c>
    </row>
    <row r="905" spans="2:2" ht="15.75" customHeight="1" x14ac:dyDescent="0.2">
      <c r="B905" s="6">
        <v>0.82364422063004417</v>
      </c>
    </row>
    <row r="906" spans="2:2" ht="15.75" customHeight="1" x14ac:dyDescent="0.2">
      <c r="B906" s="6">
        <v>0.82518674829755434</v>
      </c>
    </row>
    <row r="907" spans="2:2" ht="15.75" customHeight="1" x14ac:dyDescent="0.2">
      <c r="B907" s="6">
        <v>0.83559438642056094</v>
      </c>
    </row>
    <row r="908" spans="2:2" ht="15.75" customHeight="1" x14ac:dyDescent="0.2">
      <c r="B908" s="6">
        <v>0.8447422198494593</v>
      </c>
    </row>
    <row r="909" spans="2:2" ht="15.75" customHeight="1" x14ac:dyDescent="0.2">
      <c r="B909" s="6">
        <v>0.85537147671792479</v>
      </c>
    </row>
    <row r="910" spans="2:2" ht="15.75" customHeight="1" x14ac:dyDescent="0.2">
      <c r="B910" s="6">
        <v>0.86513097756535828</v>
      </c>
    </row>
    <row r="911" spans="2:2" ht="15.75" customHeight="1" x14ac:dyDescent="0.2">
      <c r="B911" s="6">
        <v>0.86779544174926138</v>
      </c>
    </row>
    <row r="912" spans="2:2" ht="15.75" customHeight="1" x14ac:dyDescent="0.2">
      <c r="B912" s="6">
        <v>0.87251747323516893</v>
      </c>
    </row>
    <row r="913" spans="2:2" ht="15.75" customHeight="1" x14ac:dyDescent="0.2">
      <c r="B913" s="6">
        <v>0.88551258020360135</v>
      </c>
    </row>
    <row r="914" spans="2:2" ht="15.75" customHeight="1" x14ac:dyDescent="0.2">
      <c r="B914" s="6">
        <v>0.90186359881469358</v>
      </c>
    </row>
    <row r="915" spans="2:2" ht="15.75" customHeight="1" x14ac:dyDescent="0.2">
      <c r="B915" s="6">
        <v>0.90204865659505484</v>
      </c>
    </row>
    <row r="916" spans="2:2" ht="15.75" customHeight="1" x14ac:dyDescent="0.2">
      <c r="B916" s="6">
        <v>0.91016112806121818</v>
      </c>
    </row>
    <row r="917" spans="2:2" ht="15.75" customHeight="1" x14ac:dyDescent="0.2">
      <c r="B917" s="6">
        <v>0.93299560902659084</v>
      </c>
    </row>
    <row r="918" spans="2:2" ht="15.75" customHeight="1" x14ac:dyDescent="0.2">
      <c r="B918" s="6">
        <v>0.98395809017127656</v>
      </c>
    </row>
    <row r="919" spans="2:2" ht="15.75" customHeight="1" x14ac:dyDescent="0.2">
      <c r="B919" s="6">
        <v>0.99445308191900006</v>
      </c>
    </row>
    <row r="920" spans="2:2" ht="15.75" customHeight="1" x14ac:dyDescent="0.2">
      <c r="B920" s="6">
        <v>1.0031121376212939</v>
      </c>
    </row>
    <row r="921" spans="2:2" ht="15.75" customHeight="1" x14ac:dyDescent="0.2">
      <c r="B921" s="6">
        <v>1.0083185888782698</v>
      </c>
    </row>
    <row r="922" spans="2:2" ht="15.75" customHeight="1" x14ac:dyDescent="0.2">
      <c r="B922" s="6">
        <v>1.0161282791221424</v>
      </c>
    </row>
    <row r="923" spans="2:2" ht="15.75" customHeight="1" x14ac:dyDescent="0.2">
      <c r="B923" s="6">
        <v>1.0239262099862261</v>
      </c>
    </row>
    <row r="924" spans="2:2" ht="15.75" customHeight="1" x14ac:dyDescent="0.2">
      <c r="B924" s="6">
        <v>1.0278663998410276</v>
      </c>
    </row>
    <row r="925" spans="2:2" ht="15.75" customHeight="1" x14ac:dyDescent="0.2">
      <c r="B925" s="6">
        <v>1.0769834066154291</v>
      </c>
    </row>
    <row r="926" spans="2:2" ht="15.75" customHeight="1" x14ac:dyDescent="0.2">
      <c r="B926" s="6">
        <v>1.0886248667028193</v>
      </c>
    </row>
    <row r="927" spans="2:2" ht="15.75" customHeight="1" x14ac:dyDescent="0.2">
      <c r="B927" s="6">
        <v>1.1290079783230469</v>
      </c>
    </row>
    <row r="928" spans="2:2" ht="15.75" customHeight="1" x14ac:dyDescent="0.2">
      <c r="B928" s="6">
        <v>1.1767282040943539</v>
      </c>
    </row>
    <row r="929" spans="2:2" ht="15.75" customHeight="1" x14ac:dyDescent="0.2">
      <c r="B929" s="6">
        <v>1.1798560269191047</v>
      </c>
    </row>
    <row r="930" spans="2:2" ht="15.75" customHeight="1" x14ac:dyDescent="0.2">
      <c r="B930" s="6">
        <v>1.213101904373695</v>
      </c>
    </row>
    <row r="931" spans="2:2" ht="15.75" customHeight="1" x14ac:dyDescent="0.2">
      <c r="B931" s="6">
        <v>1.2391855369062854</v>
      </c>
    </row>
    <row r="932" spans="2:2" ht="15.75" customHeight="1" x14ac:dyDescent="0.2">
      <c r="B932" s="6">
        <v>1.2518613566855883</v>
      </c>
    </row>
    <row r="933" spans="2:2" ht="15.75" customHeight="1" x14ac:dyDescent="0.2">
      <c r="B933" s="6">
        <v>1.2725344644750796</v>
      </c>
    </row>
    <row r="934" spans="2:2" ht="15.75" customHeight="1" x14ac:dyDescent="0.2">
      <c r="B934" s="6">
        <v>1.4073159742291363</v>
      </c>
    </row>
    <row r="935" spans="2:2" ht="15.75" customHeight="1" x14ac:dyDescent="0.2">
      <c r="B935" s="6">
        <v>1.6221602843163989</v>
      </c>
    </row>
    <row r="936" spans="2:2" ht="15.75" customHeight="1" x14ac:dyDescent="0.2">
      <c r="B936" s="6">
        <v>1.6610752223552874</v>
      </c>
    </row>
    <row r="937" spans="2:2" ht="15.75" customHeight="1" x14ac:dyDescent="0.2">
      <c r="B937" s="6">
        <v>1.6676214898218624</v>
      </c>
    </row>
    <row r="938" spans="2:2" ht="15.75" customHeight="1" x14ac:dyDescent="0.2">
      <c r="B938" s="6">
        <v>1.8592604732020348</v>
      </c>
    </row>
    <row r="939" spans="2:2" ht="15.75" customHeight="1" x14ac:dyDescent="0.2">
      <c r="B939" s="6">
        <v>1.8996056797178007</v>
      </c>
    </row>
    <row r="940" spans="2:2" ht="15.75" customHeight="1" x14ac:dyDescent="0.2">
      <c r="B940" s="6">
        <v>1.9983195948861188</v>
      </c>
    </row>
    <row r="941" spans="2:2" ht="15.75" customHeight="1" x14ac:dyDescent="0.2">
      <c r="B941" s="6">
        <v>2.2454793027232292</v>
      </c>
    </row>
    <row r="942" spans="2:2" ht="15.75" customHeight="1" x14ac:dyDescent="0.2">
      <c r="B942" s="6">
        <v>2.3664577198908896</v>
      </c>
    </row>
    <row r="943" spans="2:2" ht="15.75" customHeight="1" x14ac:dyDescent="0.2">
      <c r="B943" s="6">
        <v>2.7556292496772326</v>
      </c>
    </row>
    <row r="944" spans="2:2" ht="15.75" customHeight="1" x14ac:dyDescent="0.2"/>
    <row r="945" spans="1:4" ht="15.75" customHeight="1" x14ac:dyDescent="0.2"/>
    <row r="946" spans="1:4" ht="15.75" customHeight="1" x14ac:dyDescent="0.2">
      <c r="B946" s="39" t="s">
        <v>1787</v>
      </c>
      <c r="C946" s="39" t="s">
        <v>1788</v>
      </c>
      <c r="D946" s="39" t="s">
        <v>1789</v>
      </c>
    </row>
    <row r="947" spans="1:4" ht="15" customHeight="1" x14ac:dyDescent="0.25">
      <c r="A947" s="24" t="s">
        <v>1810</v>
      </c>
      <c r="B947" s="6">
        <f ca="1">IFERROR(__xludf.DUMMYFUNCTION("AVERAGE(FILTER(A2:A943, ISNUMBER(A2:A943)))
"),0.401539609579103)</f>
        <v>0.40153960957910301</v>
      </c>
      <c r="C947" s="6">
        <f ca="1">IFERROR(__xludf.DUMMYFUNCTION("AVERAGE(FILTER(B2:B943, ISNUMBER(B2:B943)))
"),0.200147106691454)</f>
        <v>0.200147106691454</v>
      </c>
      <c r="D947" s="6">
        <f ca="1">IFERROR(__xludf.DUMMYFUNCTION("AVERAGE(FILTER(C2:C943, ISNUMBER(C2:C943)))
"),26.4837745688918)</f>
        <v>26.4837745688918</v>
      </c>
    </row>
    <row r="948" spans="1:4" ht="15" customHeight="1" x14ac:dyDescent="0.25">
      <c r="A948" s="24" t="s">
        <v>1793</v>
      </c>
      <c r="B948" s="6">
        <f ca="1">IFERROR(__xludf.DUMMYFUNCTION("MIN(FILTER(A2:A943, ISNUMBER(A2:A943)))
"),0)</f>
        <v>0</v>
      </c>
      <c r="C948" s="6">
        <f ca="1">IFERROR(__xludf.DUMMYFUNCTION("MIN(FILTER(B2:B943, ISNUMBER(B2:B943)))
"),0)</f>
        <v>0</v>
      </c>
      <c r="D948" s="6">
        <f ca="1">IFERROR(__xludf.DUMMYFUNCTION("MIN(FILTER(C2:C943, ISNUMBER(C2:C943)))
"),0)</f>
        <v>0</v>
      </c>
    </row>
    <row r="949" spans="1:4" ht="15" customHeight="1" x14ac:dyDescent="0.25">
      <c r="A949" s="24" t="s">
        <v>1794</v>
      </c>
      <c r="B949" s="6">
        <f ca="1">IFERROR(__xludf.DUMMYFUNCTION("MAX(FILTER(A2:A943, ISNUMBER(A2:A943)))
"),31.0324692722848)</f>
        <v>31.0324692722848</v>
      </c>
      <c r="C949" s="6">
        <f ca="1">IFERROR(__xludf.DUMMYFUNCTION("MAX(FILTER(B2:B943, ISNUMBER(B2:B943)))
"),2.75562924967723)</f>
        <v>2.7556292496772299</v>
      </c>
      <c r="D949" s="6">
        <f ca="1">IFERROR(__xludf.DUMMYFUNCTION("MAX(FILTER(C2:C943, ISNUMBER(C2:C943)))
"),1429.12101708547)</f>
        <v>1429.1210170854699</v>
      </c>
    </row>
    <row r="950" spans="1:4" ht="15" customHeight="1" x14ac:dyDescent="0.25">
      <c r="A950" s="24" t="s">
        <v>1795</v>
      </c>
      <c r="B950" s="6">
        <f ca="1">IFERROR(__xludf.DUMMYFUNCTION("QUARTILE(FILTER(A2:A943, ISNUMBER(A2:A943)), 1)"),0.0328576659914173)</f>
        <v>3.2857665991417297E-2</v>
      </c>
      <c r="C950" s="6">
        <f ca="1">IFERROR(__xludf.DUMMYFUNCTION("QUARTILE(FILTER(B2:B943, ISNUMBER(B2:B943)), 1)"),0.0213828621490252)</f>
        <v>2.1382862149025201E-2</v>
      </c>
      <c r="D950" s="6">
        <f ca="1">IFERROR(__xludf.DUMMYFUNCTION("QUARTILE(FILTER(C2:C943, ISNUMBER(C2:C943)), 1)"),4.80929025914612)</f>
        <v>4.8092902591461204</v>
      </c>
    </row>
    <row r="951" spans="1:4" ht="15" customHeight="1" x14ac:dyDescent="0.25">
      <c r="A951" s="24" t="s">
        <v>1796</v>
      </c>
      <c r="B951" s="6">
        <f ca="1">IFERROR(__xludf.DUMMYFUNCTION("median(FILTER(A2:A943, ISNUMBER(A2:A943)))"),0.141975667641972)</f>
        <v>0.141975667641972</v>
      </c>
      <c r="C951" s="6">
        <f ca="1">IFERROR(__xludf.DUMMYFUNCTION("median(FILTER(B2:B943, ISNUMBER(B2:B943)))"),0.0937842745797286)</f>
        <v>9.3784274579728599E-2</v>
      </c>
      <c r="D951" s="6">
        <f ca="1">IFERROR(__xludf.DUMMYFUNCTION("median(FILTER(C2:C943, ISNUMBER(C2:C943)))"),8.64526865442827)</f>
        <v>8.6452686544282695</v>
      </c>
    </row>
    <row r="952" spans="1:4" ht="15" customHeight="1" x14ac:dyDescent="0.25">
      <c r="A952" s="24" t="s">
        <v>1797</v>
      </c>
      <c r="B952" s="6">
        <f ca="1">IFERROR(__xludf.DUMMYFUNCTION("QUARTILE(FILTER(A2:A943, ISNUMBER(A2:A943)), 3)"),0.367369636744589)</f>
        <v>0.367369636744589</v>
      </c>
      <c r="C952" s="6">
        <f ca="1">IFERROR(__xludf.DUMMYFUNCTION("QUARTILE(FILTER(B2:B943, ISNUMBER(B2:B943)), 3)"),0.262984207847784)</f>
        <v>0.26298420784778398</v>
      </c>
      <c r="D952" s="6">
        <f ca="1">IFERROR(__xludf.DUMMYFUNCTION("QUARTILE(FILTER(C2:C943, ISNUMBER(C2:C943)), 3)"),17.0314968041982)</f>
        <v>17.031496804198198</v>
      </c>
    </row>
    <row r="953" spans="1:4" ht="15" customHeight="1" x14ac:dyDescent="0.25">
      <c r="A953" s="24" t="s">
        <v>1798</v>
      </c>
      <c r="B953" s="6">
        <f t="shared" ref="B953:D953" ca="1" si="0">B952-B950</f>
        <v>0.33451197075317168</v>
      </c>
      <c r="C953" s="6">
        <f t="shared" ca="1" si="0"/>
        <v>0.24160134569875877</v>
      </c>
      <c r="D953" s="6">
        <f t="shared" ca="1" si="0"/>
        <v>12.222206545052078</v>
      </c>
    </row>
    <row r="954" spans="1:4" ht="15" customHeight="1" x14ac:dyDescent="0.25">
      <c r="A954" s="24" t="s">
        <v>1799</v>
      </c>
      <c r="B954" s="6">
        <f ca="1">IFERROR(__xludf.DUMMYFUNCTION("stdev(FILTER(A2:A943, ISNUMBER(A2:A943)))
"),1.7200675933225)</f>
        <v>1.7200675933225</v>
      </c>
      <c r="C954" s="6">
        <f ca="1">IFERROR(__xludf.DUMMYFUNCTION("stdev(FILTER(B2:B943, ISNUMBER(B2:B943)))
"),0.295363138807169)</f>
        <v>0.29536313880716902</v>
      </c>
      <c r="D954" s="6">
        <f ca="1">IFERROR(__xludf.DUMMYFUNCTION("stdev(FILTER(C2:C943, ISNUMBER(C2:C943)))
"),96.2366413694033)</f>
        <v>96.236641369403301</v>
      </c>
    </row>
    <row r="955" spans="1:4" ht="15.75" customHeight="1" x14ac:dyDescent="0.2"/>
    <row r="956" spans="1:4" ht="15.75" customHeight="1" x14ac:dyDescent="0.2"/>
    <row r="957" spans="1:4" ht="15.75" customHeight="1" x14ac:dyDescent="0.2"/>
    <row r="958" spans="1:4" ht="15.75" customHeight="1" x14ac:dyDescent="0.2"/>
    <row r="959" spans="1:4" ht="15.75" customHeight="1" x14ac:dyDescent="0.2"/>
    <row r="960" spans="1:4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 summaryRight="0"/>
  </sheetPr>
  <dimension ref="A5:H1000"/>
  <sheetViews>
    <sheetView workbookViewId="0"/>
  </sheetViews>
  <sheetFormatPr defaultColWidth="12.625" defaultRowHeight="15" customHeight="1" x14ac:dyDescent="0.2"/>
  <cols>
    <col min="1" max="6" width="12.625" customWidth="1"/>
  </cols>
  <sheetData>
    <row r="5" spans="1:7" ht="14.25" x14ac:dyDescent="0.2">
      <c r="B5" s="42" t="s">
        <v>3505</v>
      </c>
      <c r="C5" s="43"/>
      <c r="D5" s="43"/>
      <c r="E5" s="42" t="s">
        <v>3506</v>
      </c>
      <c r="F5" s="43"/>
      <c r="G5" s="43"/>
    </row>
    <row r="6" spans="1:7" ht="14.25" x14ac:dyDescent="0.2">
      <c r="B6" s="39" t="s">
        <v>1787</v>
      </c>
      <c r="C6" s="39" t="s">
        <v>1788</v>
      </c>
      <c r="D6" s="39" t="s">
        <v>1789</v>
      </c>
      <c r="E6" s="39" t="s">
        <v>1787</v>
      </c>
      <c r="F6" s="39" t="s">
        <v>1788</v>
      </c>
      <c r="G6" s="39" t="s">
        <v>1789</v>
      </c>
    </row>
    <row r="7" spans="1:7" ht="15" customHeight="1" x14ac:dyDescent="0.25">
      <c r="A7" s="24" t="s">
        <v>1810</v>
      </c>
      <c r="B7" s="14">
        <v>105.7773402595561</v>
      </c>
      <c r="C7" s="14">
        <v>17.642169798611452</v>
      </c>
      <c r="D7" s="14">
        <v>3142.6841693071219</v>
      </c>
      <c r="E7" s="14">
        <v>0.40153960957910306</v>
      </c>
      <c r="F7" s="14">
        <v>0.20014710669145419</v>
      </c>
      <c r="G7" s="14">
        <v>26.483774568891807</v>
      </c>
    </row>
    <row r="8" spans="1:7" ht="15" customHeight="1" x14ac:dyDescent="0.25">
      <c r="A8" s="24" t="s">
        <v>1793</v>
      </c>
      <c r="B8" s="14">
        <v>0</v>
      </c>
      <c r="C8" s="14">
        <v>0</v>
      </c>
      <c r="D8" s="14">
        <v>0</v>
      </c>
      <c r="E8" s="14">
        <v>0</v>
      </c>
      <c r="F8" s="14">
        <v>0</v>
      </c>
      <c r="G8" s="14">
        <v>0</v>
      </c>
    </row>
    <row r="9" spans="1:7" ht="15" customHeight="1" x14ac:dyDescent="0.25">
      <c r="A9" s="24" t="s">
        <v>1794</v>
      </c>
      <c r="B9" s="14">
        <v>9598.1407168504193</v>
      </c>
      <c r="C9" s="14">
        <v>220.43357545502985</v>
      </c>
      <c r="D9" s="14">
        <v>98076.647686590077</v>
      </c>
      <c r="E9" s="14">
        <v>31.032469272284871</v>
      </c>
      <c r="F9" s="14">
        <v>2.7556292496772326</v>
      </c>
      <c r="G9" s="14">
        <v>1429.1210170854713</v>
      </c>
    </row>
    <row r="10" spans="1:7" ht="15" customHeight="1" x14ac:dyDescent="0.25">
      <c r="A10" s="24" t="s">
        <v>1795</v>
      </c>
      <c r="B10" s="14">
        <v>5.8155829994495143</v>
      </c>
      <c r="C10" s="14">
        <v>1.6889246859249698</v>
      </c>
      <c r="D10" s="14">
        <v>517.64837558423085</v>
      </c>
      <c r="E10" s="14">
        <v>3.2857665991417366E-2</v>
      </c>
      <c r="F10" s="14">
        <v>2.1382862149025274E-2</v>
      </c>
      <c r="G10" s="14">
        <v>4.8092902591461293</v>
      </c>
    </row>
    <row r="11" spans="1:7" ht="15" customHeight="1" x14ac:dyDescent="0.25">
      <c r="A11" s="24" t="s">
        <v>1796</v>
      </c>
      <c r="B11" s="14">
        <v>27.843615621880261</v>
      </c>
      <c r="C11" s="14">
        <v>7.4738415545590433</v>
      </c>
      <c r="D11" s="14">
        <v>1144.7491917822506</v>
      </c>
      <c r="E11" s="14">
        <v>0.14197566764197256</v>
      </c>
      <c r="F11" s="14">
        <v>9.3784274579728669E-2</v>
      </c>
      <c r="G11" s="14">
        <v>8.6452686544282713</v>
      </c>
    </row>
    <row r="12" spans="1:7" ht="15" customHeight="1" x14ac:dyDescent="0.25">
      <c r="A12" s="24" t="s">
        <v>1797</v>
      </c>
      <c r="B12" s="14">
        <v>78.465056670037498</v>
      </c>
      <c r="C12" s="14">
        <v>22.42381107534888</v>
      </c>
      <c r="D12" s="14">
        <v>2416.2884384431827</v>
      </c>
      <c r="E12" s="14">
        <v>0.36736963674458956</v>
      </c>
      <c r="F12" s="14">
        <v>0.26298420784778465</v>
      </c>
      <c r="G12" s="14">
        <v>17.03149680419822</v>
      </c>
    </row>
    <row r="13" spans="1:7" ht="15" customHeight="1" x14ac:dyDescent="0.25">
      <c r="A13" s="24" t="s">
        <v>1798</v>
      </c>
      <c r="B13" s="14">
        <v>72.64947367058798</v>
      </c>
      <c r="C13" s="14">
        <v>20.734886389423909</v>
      </c>
      <c r="D13" s="14">
        <v>1898.6400628589518</v>
      </c>
      <c r="E13" s="14">
        <v>0.33451197075317218</v>
      </c>
      <c r="F13" s="14">
        <v>0.24160134569875938</v>
      </c>
      <c r="G13" s="14">
        <v>12.22220654505209</v>
      </c>
    </row>
    <row r="14" spans="1:7" ht="15" customHeight="1" x14ac:dyDescent="0.25">
      <c r="A14" s="24" t="s">
        <v>1799</v>
      </c>
      <c r="B14" s="14">
        <v>503.5484339491573</v>
      </c>
      <c r="C14" s="14">
        <v>26.884615982383266</v>
      </c>
      <c r="D14" s="14">
        <v>8873.3613315924922</v>
      </c>
      <c r="E14" s="14">
        <v>1.7200675933225043</v>
      </c>
      <c r="F14" s="14">
        <v>0.2953631388071698</v>
      </c>
      <c r="G14" s="14">
        <v>96.236641369403372</v>
      </c>
    </row>
    <row r="21" spans="2:8" ht="15" customHeight="1" x14ac:dyDescent="0.25">
      <c r="B21" s="8"/>
      <c r="C21" s="8" t="s">
        <v>3507</v>
      </c>
      <c r="D21" s="8"/>
      <c r="E21" s="8" t="s">
        <v>3508</v>
      </c>
      <c r="F21" s="8"/>
      <c r="G21" s="8" t="s">
        <v>3509</v>
      </c>
      <c r="H21" s="8"/>
    </row>
    <row r="22" spans="2:8" ht="15" customHeight="1" x14ac:dyDescent="0.25">
      <c r="B22" s="8"/>
      <c r="C22" s="39" t="s">
        <v>3510</v>
      </c>
      <c r="D22" s="39" t="s">
        <v>3511</v>
      </c>
      <c r="E22" s="39" t="s">
        <v>3510</v>
      </c>
      <c r="F22" s="39" t="s">
        <v>3511</v>
      </c>
      <c r="G22" s="39" t="s">
        <v>3510</v>
      </c>
      <c r="H22" s="39" t="s">
        <v>3511</v>
      </c>
    </row>
    <row r="23" spans="2:8" ht="15" customHeight="1" x14ac:dyDescent="0.25">
      <c r="B23" s="10" t="s">
        <v>1810</v>
      </c>
      <c r="C23" s="40">
        <v>253.22923255709526</v>
      </c>
      <c r="D23" s="40">
        <v>254.89111396712036</v>
      </c>
      <c r="E23" s="40">
        <v>2.1677402575075662</v>
      </c>
      <c r="F23" s="40">
        <v>2.1806335397522414</v>
      </c>
      <c r="G23" s="40">
        <v>649.47358973201847</v>
      </c>
      <c r="H23" s="40">
        <v>654.28111182127157</v>
      </c>
    </row>
    <row r="24" spans="2:8" ht="15" customHeight="1" x14ac:dyDescent="0.25">
      <c r="B24" s="10" t="s">
        <v>1793</v>
      </c>
      <c r="C24" s="40">
        <v>0</v>
      </c>
      <c r="D24" s="40">
        <v>0</v>
      </c>
      <c r="E24" s="40">
        <v>0</v>
      </c>
      <c r="F24" s="40">
        <v>0</v>
      </c>
      <c r="G24" s="40">
        <v>0</v>
      </c>
      <c r="H24" s="40">
        <v>0</v>
      </c>
    </row>
    <row r="25" spans="2:8" ht="15" customHeight="1" x14ac:dyDescent="0.25">
      <c r="B25" s="10" t="s">
        <v>1794</v>
      </c>
      <c r="C25" s="40">
        <v>8002.8969762810075</v>
      </c>
      <c r="D25" s="40">
        <v>8104.8629177506509</v>
      </c>
      <c r="E25" s="40">
        <v>95.018821035705159</v>
      </c>
      <c r="F25" s="40">
        <v>96.229468076764988</v>
      </c>
      <c r="G25" s="40">
        <v>23563.383519135732</v>
      </c>
      <c r="H25" s="40">
        <v>23563.383519135732</v>
      </c>
    </row>
    <row r="26" spans="2:8" ht="15" customHeight="1" x14ac:dyDescent="0.25">
      <c r="B26" s="10" t="s">
        <v>1795</v>
      </c>
      <c r="C26" s="40">
        <v>26.386973935956576</v>
      </c>
      <c r="D26" s="40">
        <v>26.321613560305522</v>
      </c>
      <c r="E26" s="40">
        <v>0.26338172797265941</v>
      </c>
      <c r="F26" s="40">
        <v>0.26266482009029857</v>
      </c>
      <c r="G26" s="40">
        <v>66.092171728530758</v>
      </c>
      <c r="H26" s="40">
        <v>66.046544296614883</v>
      </c>
    </row>
    <row r="27" spans="2:8" ht="15" customHeight="1" x14ac:dyDescent="0.25">
      <c r="B27" s="10" t="s">
        <v>1796</v>
      </c>
      <c r="C27" s="40">
        <v>99.582859747408023</v>
      </c>
      <c r="D27" s="40">
        <v>100.79984614938901</v>
      </c>
      <c r="E27" s="40">
        <v>0.79545337410079386</v>
      </c>
      <c r="F27" s="40">
        <v>0.79603392335453105</v>
      </c>
      <c r="G27" s="40">
        <v>212.86231884057972</v>
      </c>
      <c r="H27" s="40">
        <v>213.89437783318201</v>
      </c>
    </row>
    <row r="28" spans="2:8" ht="15" customHeight="1" x14ac:dyDescent="0.25">
      <c r="B28" s="10" t="s">
        <v>1797</v>
      </c>
      <c r="C28" s="40">
        <v>213.79647382884275</v>
      </c>
      <c r="D28" s="40">
        <v>213.83745008221646</v>
      </c>
      <c r="E28" s="40">
        <v>1.6916449067819299</v>
      </c>
      <c r="F28" s="40">
        <v>1.693027977767207</v>
      </c>
      <c r="G28" s="40">
        <v>484.49970232997839</v>
      </c>
      <c r="H28" s="40">
        <v>484.12583590534979</v>
      </c>
    </row>
    <row r="29" spans="2:8" ht="15" customHeight="1" x14ac:dyDescent="0.25">
      <c r="B29" s="10" t="s">
        <v>1798</v>
      </c>
      <c r="C29" s="40">
        <v>187.40949989288617</v>
      </c>
      <c r="D29" s="40">
        <v>187.51583652191096</v>
      </c>
      <c r="E29" s="40">
        <v>1.4282631788092706</v>
      </c>
      <c r="F29" s="40">
        <v>1.4303631576769085</v>
      </c>
      <c r="G29" s="40">
        <v>418.40753060144766</v>
      </c>
      <c r="H29" s="40">
        <v>418.07929160873493</v>
      </c>
    </row>
    <row r="30" spans="2:8" ht="15" customHeight="1" x14ac:dyDescent="0.25">
      <c r="B30" s="10" t="s">
        <v>1799</v>
      </c>
      <c r="C30" s="40">
        <v>649.9288802841545</v>
      </c>
      <c r="D30" s="40">
        <v>656.32189475261157</v>
      </c>
      <c r="E30" s="40">
        <v>6.695155677194796</v>
      </c>
      <c r="F30" s="40">
        <v>6.7704448400037611</v>
      </c>
      <c r="G30" s="40">
        <v>2020.0533387791738</v>
      </c>
      <c r="H30" s="40">
        <v>2034.7094938633968</v>
      </c>
    </row>
    <row r="31" spans="2:8" ht="15.75" customHeight="1" x14ac:dyDescent="0.2"/>
    <row r="32" spans="2:8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B5:D5"/>
    <mergeCell ref="E5:G5"/>
  </mergeCells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:E3564"/>
  <sheetViews>
    <sheetView workbookViewId="0">
      <selection activeCell="J38" sqref="J38"/>
    </sheetView>
  </sheetViews>
  <sheetFormatPr defaultColWidth="12.625" defaultRowHeight="15" customHeight="1" x14ac:dyDescent="0.2"/>
  <cols>
    <col min="1" max="6" width="12.625" customWidth="1"/>
  </cols>
  <sheetData>
    <row r="1" spans="1:5" ht="14.25" x14ac:dyDescent="0.2">
      <c r="A1" s="6">
        <v>5186</v>
      </c>
      <c r="B1" s="6" t="s">
        <v>1282</v>
      </c>
      <c r="C1" s="6" t="s">
        <v>64</v>
      </c>
      <c r="D1" s="6">
        <v>131</v>
      </c>
      <c r="E1" s="6" t="s">
        <v>3512</v>
      </c>
    </row>
    <row r="2" spans="1:5" ht="14.25" x14ac:dyDescent="0.2">
      <c r="A2" s="6">
        <v>5184</v>
      </c>
      <c r="B2" s="6" t="s">
        <v>2523</v>
      </c>
      <c r="C2" s="6" t="s">
        <v>64</v>
      </c>
      <c r="D2" s="6">
        <v>634</v>
      </c>
    </row>
    <row r="3" spans="1:5" ht="14.25" x14ac:dyDescent="0.2">
      <c r="A3" s="6">
        <v>5182</v>
      </c>
      <c r="B3" s="6" t="s">
        <v>403</v>
      </c>
      <c r="C3" s="6" t="s">
        <v>64</v>
      </c>
      <c r="D3" s="6">
        <v>346</v>
      </c>
    </row>
    <row r="4" spans="1:5" ht="14.25" x14ac:dyDescent="0.2">
      <c r="A4" s="6">
        <v>5181</v>
      </c>
      <c r="B4" s="6" t="s">
        <v>2850</v>
      </c>
      <c r="C4" s="6" t="s">
        <v>64</v>
      </c>
      <c r="D4" s="6">
        <v>24</v>
      </c>
    </row>
    <row r="5" spans="1:5" ht="14.25" x14ac:dyDescent="0.2">
      <c r="A5" s="6">
        <v>5180</v>
      </c>
      <c r="B5" s="6" t="s">
        <v>949</v>
      </c>
      <c r="C5" s="6" t="s">
        <v>64</v>
      </c>
      <c r="D5" s="6">
        <v>34</v>
      </c>
    </row>
    <row r="6" spans="1:5" ht="14.25" x14ac:dyDescent="0.2">
      <c r="A6" s="6">
        <v>5179</v>
      </c>
      <c r="B6" s="6" t="s">
        <v>521</v>
      </c>
      <c r="C6" s="6" t="s">
        <v>64</v>
      </c>
      <c r="D6" s="6">
        <v>818</v>
      </c>
    </row>
    <row r="7" spans="1:5" ht="14.25" x14ac:dyDescent="0.2">
      <c r="A7" s="6">
        <v>5178</v>
      </c>
      <c r="B7" s="6" t="s">
        <v>2602</v>
      </c>
      <c r="C7" s="6" t="s">
        <v>64</v>
      </c>
      <c r="D7" s="6">
        <v>22</v>
      </c>
    </row>
    <row r="8" spans="1:5" ht="14.25" x14ac:dyDescent="0.2">
      <c r="A8" s="6">
        <v>5177</v>
      </c>
      <c r="B8" s="6" t="s">
        <v>800</v>
      </c>
      <c r="C8" s="6" t="s">
        <v>64</v>
      </c>
      <c r="D8" s="6">
        <v>41</v>
      </c>
    </row>
    <row r="9" spans="1:5" ht="14.25" x14ac:dyDescent="0.2">
      <c r="A9" s="6">
        <v>5176</v>
      </c>
      <c r="B9" s="6" t="s">
        <v>951</v>
      </c>
      <c r="C9" s="6" t="s">
        <v>64</v>
      </c>
      <c r="D9" s="6">
        <v>212</v>
      </c>
    </row>
    <row r="10" spans="1:5" ht="14.25" x14ac:dyDescent="0.2">
      <c r="A10" s="6">
        <v>5175</v>
      </c>
      <c r="B10" s="6" t="s">
        <v>1363</v>
      </c>
      <c r="C10" s="6" t="s">
        <v>64</v>
      </c>
      <c r="D10" s="6">
        <v>1481</v>
      </c>
    </row>
    <row r="11" spans="1:5" ht="14.25" x14ac:dyDescent="0.2">
      <c r="A11" s="6">
        <v>5174</v>
      </c>
      <c r="B11" s="6" t="s">
        <v>1264</v>
      </c>
      <c r="C11" s="6" t="s">
        <v>64</v>
      </c>
      <c r="D11" s="6">
        <v>667</v>
      </c>
    </row>
    <row r="12" spans="1:5" ht="14.25" x14ac:dyDescent="0.2">
      <c r="A12" s="6">
        <v>5173</v>
      </c>
      <c r="B12" s="6" t="s">
        <v>751</v>
      </c>
      <c r="C12" s="6" t="s">
        <v>64</v>
      </c>
      <c r="D12" s="6">
        <v>33</v>
      </c>
    </row>
    <row r="13" spans="1:5" ht="14.25" x14ac:dyDescent="0.2">
      <c r="A13" s="6">
        <v>5172</v>
      </c>
      <c r="B13" s="6" t="s">
        <v>2878</v>
      </c>
      <c r="C13" s="6" t="s">
        <v>64</v>
      </c>
      <c r="D13" s="6">
        <v>10</v>
      </c>
    </row>
    <row r="14" spans="1:5" ht="14.25" x14ac:dyDescent="0.2">
      <c r="A14" s="6">
        <v>5171</v>
      </c>
      <c r="B14" s="6" t="s">
        <v>355</v>
      </c>
      <c r="C14" s="6" t="s">
        <v>64</v>
      </c>
      <c r="D14" s="6">
        <v>48</v>
      </c>
    </row>
    <row r="15" spans="1:5" ht="14.25" x14ac:dyDescent="0.2">
      <c r="A15" s="6">
        <v>5169</v>
      </c>
      <c r="B15" s="6" t="s">
        <v>2547</v>
      </c>
      <c r="C15" s="6" t="s">
        <v>64</v>
      </c>
      <c r="D15" s="6">
        <v>0</v>
      </c>
    </row>
    <row r="16" spans="1:5" ht="14.25" x14ac:dyDescent="0.2">
      <c r="A16" s="6">
        <v>5168</v>
      </c>
      <c r="B16" s="6" t="s">
        <v>1166</v>
      </c>
      <c r="C16" s="6" t="s">
        <v>64</v>
      </c>
      <c r="D16" s="6">
        <v>264</v>
      </c>
    </row>
    <row r="17" spans="1:4" ht="14.25" x14ac:dyDescent="0.2">
      <c r="A17" s="6">
        <v>5167</v>
      </c>
      <c r="B17" s="6" t="s">
        <v>575</v>
      </c>
      <c r="C17" s="6" t="s">
        <v>64</v>
      </c>
      <c r="D17" s="6">
        <v>11689</v>
      </c>
    </row>
    <row r="18" spans="1:4" ht="14.25" x14ac:dyDescent="0.2">
      <c r="A18" s="6">
        <v>5165</v>
      </c>
      <c r="B18" s="6" t="s">
        <v>3226</v>
      </c>
      <c r="C18" s="6" t="s">
        <v>64</v>
      </c>
      <c r="D18" s="6">
        <v>0</v>
      </c>
    </row>
    <row r="19" spans="1:4" ht="14.25" x14ac:dyDescent="0.2">
      <c r="A19" s="6">
        <v>5164</v>
      </c>
      <c r="B19" s="6" t="s">
        <v>717</v>
      </c>
      <c r="C19" s="6" t="s">
        <v>64</v>
      </c>
      <c r="D19" s="6">
        <v>351</v>
      </c>
    </row>
    <row r="20" spans="1:4" ht="14.25" x14ac:dyDescent="0.2">
      <c r="A20" s="6">
        <v>5163</v>
      </c>
      <c r="B20" s="6" t="s">
        <v>2210</v>
      </c>
      <c r="C20" s="6" t="s">
        <v>64</v>
      </c>
      <c r="D20" s="6">
        <v>0</v>
      </c>
    </row>
    <row r="21" spans="1:4" ht="15.75" customHeight="1" x14ac:dyDescent="0.2">
      <c r="A21" s="6">
        <v>5162</v>
      </c>
      <c r="B21" s="6" t="s">
        <v>2792</v>
      </c>
      <c r="C21" s="6" t="s">
        <v>64</v>
      </c>
      <c r="D21" s="6">
        <v>59</v>
      </c>
    </row>
    <row r="22" spans="1:4" ht="15.75" customHeight="1" x14ac:dyDescent="0.2">
      <c r="A22" s="6">
        <v>5161</v>
      </c>
      <c r="B22" s="6" t="s">
        <v>945</v>
      </c>
      <c r="C22" s="6" t="s">
        <v>64</v>
      </c>
      <c r="D22" s="6">
        <v>54</v>
      </c>
    </row>
    <row r="23" spans="1:4" ht="15.75" customHeight="1" x14ac:dyDescent="0.2">
      <c r="A23" s="6">
        <v>5160</v>
      </c>
      <c r="B23" s="6" t="s">
        <v>1084</v>
      </c>
      <c r="C23" s="6" t="s">
        <v>64</v>
      </c>
      <c r="D23" s="6">
        <v>274</v>
      </c>
    </row>
    <row r="24" spans="1:4" ht="15.75" customHeight="1" x14ac:dyDescent="0.2">
      <c r="A24" s="6">
        <v>5158</v>
      </c>
      <c r="B24" s="6" t="s">
        <v>2876</v>
      </c>
      <c r="C24" s="6" t="s">
        <v>64</v>
      </c>
      <c r="D24" s="6">
        <v>25</v>
      </c>
    </row>
    <row r="25" spans="1:4" ht="15.75" customHeight="1" x14ac:dyDescent="0.2">
      <c r="A25" s="6">
        <v>5157</v>
      </c>
      <c r="B25" s="6" t="s">
        <v>701</v>
      </c>
      <c r="C25" s="6" t="s">
        <v>64</v>
      </c>
      <c r="D25" s="6">
        <v>2612</v>
      </c>
    </row>
    <row r="26" spans="1:4" ht="15.75" customHeight="1" x14ac:dyDescent="0.2">
      <c r="A26" s="6">
        <v>5156</v>
      </c>
      <c r="B26" s="6" t="s">
        <v>2554</v>
      </c>
      <c r="C26" s="6" t="s">
        <v>64</v>
      </c>
      <c r="D26" s="6">
        <v>21</v>
      </c>
    </row>
    <row r="27" spans="1:4" ht="15.75" customHeight="1" x14ac:dyDescent="0.2">
      <c r="A27" s="6">
        <v>5155</v>
      </c>
      <c r="B27" s="6" t="s">
        <v>1314</v>
      </c>
      <c r="C27" s="6" t="s">
        <v>64</v>
      </c>
      <c r="D27" s="6">
        <v>218</v>
      </c>
    </row>
    <row r="28" spans="1:4" ht="15.75" customHeight="1" x14ac:dyDescent="0.2">
      <c r="A28" s="6">
        <v>5154</v>
      </c>
      <c r="B28" s="6" t="s">
        <v>447</v>
      </c>
      <c r="C28" s="6" t="s">
        <v>64</v>
      </c>
      <c r="D28" s="6">
        <v>183</v>
      </c>
    </row>
    <row r="29" spans="1:4" ht="15.75" customHeight="1" x14ac:dyDescent="0.2">
      <c r="A29" s="6">
        <v>5153</v>
      </c>
      <c r="B29" s="6" t="s">
        <v>3117</v>
      </c>
      <c r="C29" s="6" t="s">
        <v>64</v>
      </c>
      <c r="D29" s="6">
        <v>35</v>
      </c>
    </row>
    <row r="30" spans="1:4" ht="15.75" customHeight="1" x14ac:dyDescent="0.2">
      <c r="A30" s="6">
        <v>5152</v>
      </c>
      <c r="B30" s="6" t="s">
        <v>301</v>
      </c>
      <c r="C30" s="6" t="s">
        <v>64</v>
      </c>
      <c r="D30" s="6">
        <v>98</v>
      </c>
    </row>
    <row r="31" spans="1:4" ht="15.75" customHeight="1" x14ac:dyDescent="0.2">
      <c r="A31" s="6">
        <v>5151</v>
      </c>
      <c r="B31" s="6" t="s">
        <v>1237</v>
      </c>
      <c r="C31" s="6" t="s">
        <v>64</v>
      </c>
      <c r="D31" s="6">
        <v>380</v>
      </c>
    </row>
    <row r="32" spans="1:4" ht="15.75" customHeight="1" x14ac:dyDescent="0.2">
      <c r="A32" s="6">
        <v>5150</v>
      </c>
      <c r="B32" s="6" t="s">
        <v>2271</v>
      </c>
      <c r="C32" s="6" t="s">
        <v>64</v>
      </c>
      <c r="D32" s="6">
        <v>4</v>
      </c>
    </row>
    <row r="33" spans="1:4" ht="15.75" customHeight="1" x14ac:dyDescent="0.2">
      <c r="A33" s="6">
        <v>5149</v>
      </c>
      <c r="B33" s="6" t="s">
        <v>1391</v>
      </c>
      <c r="C33" s="6" t="s">
        <v>64</v>
      </c>
      <c r="D33" s="6">
        <v>898</v>
      </c>
    </row>
    <row r="34" spans="1:4" ht="15.75" customHeight="1" x14ac:dyDescent="0.2">
      <c r="A34" s="6">
        <v>5148</v>
      </c>
      <c r="B34" s="6" t="s">
        <v>381</v>
      </c>
      <c r="C34" s="6" t="s">
        <v>64</v>
      </c>
      <c r="D34" s="6">
        <v>46</v>
      </c>
    </row>
    <row r="35" spans="1:4" ht="15.75" customHeight="1" x14ac:dyDescent="0.2">
      <c r="A35" s="6">
        <v>5147</v>
      </c>
      <c r="B35" s="6" t="s">
        <v>260</v>
      </c>
      <c r="C35" s="6" t="s">
        <v>64</v>
      </c>
      <c r="D35" s="6">
        <v>1014</v>
      </c>
    </row>
    <row r="36" spans="1:4" ht="15.75" customHeight="1" x14ac:dyDescent="0.2">
      <c r="A36" s="6">
        <v>5146</v>
      </c>
      <c r="B36" s="6" t="s">
        <v>420</v>
      </c>
      <c r="C36" s="6" t="s">
        <v>64</v>
      </c>
      <c r="D36" s="6">
        <v>419</v>
      </c>
    </row>
    <row r="37" spans="1:4" ht="15.75" customHeight="1" x14ac:dyDescent="0.2">
      <c r="A37" s="6">
        <v>5145</v>
      </c>
      <c r="B37" s="6" t="s">
        <v>3044</v>
      </c>
      <c r="C37" s="6" t="s">
        <v>64</v>
      </c>
      <c r="D37" s="6">
        <v>0</v>
      </c>
    </row>
    <row r="38" spans="1:4" ht="15.75" customHeight="1" x14ac:dyDescent="0.2">
      <c r="A38" s="6">
        <v>5143</v>
      </c>
      <c r="B38" s="6" t="s">
        <v>836</v>
      </c>
      <c r="C38" s="6" t="s">
        <v>64</v>
      </c>
      <c r="D38" s="6">
        <v>582</v>
      </c>
    </row>
    <row r="39" spans="1:4" ht="15.75" customHeight="1" x14ac:dyDescent="0.2">
      <c r="A39" s="6">
        <v>5141</v>
      </c>
      <c r="B39" s="6" t="s">
        <v>898</v>
      </c>
      <c r="C39" s="6" t="s">
        <v>64</v>
      </c>
      <c r="D39" s="6">
        <v>783</v>
      </c>
    </row>
    <row r="40" spans="1:4" ht="15.75" customHeight="1" x14ac:dyDescent="0.2">
      <c r="A40" s="6">
        <v>5140</v>
      </c>
      <c r="B40" s="6" t="s">
        <v>2109</v>
      </c>
      <c r="C40" s="6" t="s">
        <v>64</v>
      </c>
      <c r="D40" s="6">
        <v>8</v>
      </c>
    </row>
    <row r="41" spans="1:4" ht="15.75" customHeight="1" x14ac:dyDescent="0.2">
      <c r="A41" s="6">
        <v>5139</v>
      </c>
      <c r="B41" s="6" t="s">
        <v>464</v>
      </c>
      <c r="C41" s="6" t="s">
        <v>64</v>
      </c>
      <c r="D41" s="6">
        <v>551</v>
      </c>
    </row>
    <row r="42" spans="1:4" ht="15.75" customHeight="1" x14ac:dyDescent="0.2">
      <c r="A42" s="6">
        <v>5138</v>
      </c>
      <c r="B42" s="6" t="s">
        <v>2359</v>
      </c>
      <c r="C42" s="6" t="s">
        <v>64</v>
      </c>
      <c r="D42" s="6">
        <v>2</v>
      </c>
    </row>
    <row r="43" spans="1:4" ht="15.75" customHeight="1" x14ac:dyDescent="0.2">
      <c r="A43" s="6">
        <v>5137</v>
      </c>
      <c r="B43" s="6" t="s">
        <v>2883</v>
      </c>
      <c r="C43" s="6" t="s">
        <v>64</v>
      </c>
      <c r="D43" s="6">
        <v>4</v>
      </c>
    </row>
    <row r="44" spans="1:4" ht="15.75" customHeight="1" x14ac:dyDescent="0.2">
      <c r="A44" s="6">
        <v>5136</v>
      </c>
      <c r="B44" s="6" t="s">
        <v>1153</v>
      </c>
      <c r="C44" s="6" t="s">
        <v>64</v>
      </c>
      <c r="D44" s="6">
        <v>4079</v>
      </c>
    </row>
    <row r="45" spans="1:4" ht="15.75" customHeight="1" x14ac:dyDescent="0.2">
      <c r="A45" s="6">
        <v>5135</v>
      </c>
      <c r="B45" s="6" t="s">
        <v>2838</v>
      </c>
      <c r="C45" s="6" t="s">
        <v>64</v>
      </c>
      <c r="D45" s="6">
        <v>8</v>
      </c>
    </row>
    <row r="46" spans="1:4" ht="15.75" customHeight="1" x14ac:dyDescent="0.2">
      <c r="A46" s="6">
        <v>5134</v>
      </c>
      <c r="B46" s="6" t="s">
        <v>2674</v>
      </c>
      <c r="C46" s="6" t="s">
        <v>64</v>
      </c>
      <c r="D46" s="6">
        <v>32</v>
      </c>
    </row>
    <row r="47" spans="1:4" ht="15.75" customHeight="1" x14ac:dyDescent="0.2">
      <c r="A47" s="6">
        <v>5133</v>
      </c>
      <c r="B47" s="6" t="s">
        <v>1470</v>
      </c>
      <c r="C47" s="6" t="s">
        <v>64</v>
      </c>
      <c r="D47" s="6">
        <v>3195</v>
      </c>
    </row>
    <row r="48" spans="1:4" ht="15.75" customHeight="1" x14ac:dyDescent="0.2">
      <c r="A48" s="6">
        <v>5132</v>
      </c>
      <c r="B48" s="6" t="s">
        <v>304</v>
      </c>
      <c r="C48" s="6" t="s">
        <v>64</v>
      </c>
      <c r="D48" s="6">
        <v>2747</v>
      </c>
    </row>
    <row r="49" spans="1:4" ht="15.75" customHeight="1" x14ac:dyDescent="0.2">
      <c r="A49" s="6">
        <v>5131</v>
      </c>
      <c r="B49" s="6" t="s">
        <v>1224</v>
      </c>
      <c r="C49" s="6" t="s">
        <v>64</v>
      </c>
      <c r="D49" s="6">
        <v>3309</v>
      </c>
    </row>
    <row r="50" spans="1:4" ht="15.75" customHeight="1" x14ac:dyDescent="0.2">
      <c r="A50" s="6">
        <v>5130</v>
      </c>
      <c r="B50" s="6" t="s">
        <v>2864</v>
      </c>
      <c r="C50" s="6" t="s">
        <v>64</v>
      </c>
      <c r="D50" s="6">
        <v>2</v>
      </c>
    </row>
    <row r="51" spans="1:4" ht="15.75" customHeight="1" x14ac:dyDescent="0.2">
      <c r="A51" s="6">
        <v>5129</v>
      </c>
      <c r="B51" s="6" t="s">
        <v>3112</v>
      </c>
      <c r="C51" s="6" t="s">
        <v>64</v>
      </c>
      <c r="D51" s="6">
        <v>20</v>
      </c>
    </row>
    <row r="52" spans="1:4" ht="15.75" customHeight="1" x14ac:dyDescent="0.2">
      <c r="A52" s="6">
        <v>5126</v>
      </c>
      <c r="B52" s="6" t="s">
        <v>974</v>
      </c>
      <c r="C52" s="6" t="s">
        <v>64</v>
      </c>
      <c r="D52" s="6">
        <v>175</v>
      </c>
    </row>
    <row r="53" spans="1:4" ht="15.75" customHeight="1" x14ac:dyDescent="0.2">
      <c r="A53" s="6">
        <v>5124</v>
      </c>
      <c r="B53" s="6" t="s">
        <v>1003</v>
      </c>
      <c r="C53" s="6" t="s">
        <v>64</v>
      </c>
      <c r="D53" s="6">
        <v>182</v>
      </c>
    </row>
    <row r="54" spans="1:4" ht="15.75" customHeight="1" x14ac:dyDescent="0.2">
      <c r="A54" s="6">
        <v>5123</v>
      </c>
      <c r="B54" s="6" t="s">
        <v>2934</v>
      </c>
      <c r="C54" s="6" t="s">
        <v>64</v>
      </c>
      <c r="D54" s="6">
        <v>9</v>
      </c>
    </row>
    <row r="55" spans="1:4" ht="15.75" customHeight="1" x14ac:dyDescent="0.2">
      <c r="A55" s="6">
        <v>5122</v>
      </c>
      <c r="B55" s="6" t="s">
        <v>343</v>
      </c>
      <c r="C55" s="6" t="s">
        <v>64</v>
      </c>
      <c r="D55" s="6">
        <v>62</v>
      </c>
    </row>
    <row r="56" spans="1:4" ht="15.75" customHeight="1" x14ac:dyDescent="0.2">
      <c r="A56" s="6">
        <v>5121</v>
      </c>
      <c r="B56" s="6" t="s">
        <v>816</v>
      </c>
      <c r="C56" s="6" t="s">
        <v>64</v>
      </c>
      <c r="D56" s="6">
        <v>112</v>
      </c>
    </row>
    <row r="57" spans="1:4" ht="15.75" customHeight="1" x14ac:dyDescent="0.2">
      <c r="A57" s="6">
        <v>5119</v>
      </c>
      <c r="B57" s="6" t="s">
        <v>632</v>
      </c>
      <c r="C57" s="6" t="s">
        <v>64</v>
      </c>
      <c r="D57" s="6">
        <v>3646</v>
      </c>
    </row>
    <row r="58" spans="1:4" ht="15.75" customHeight="1" x14ac:dyDescent="0.2">
      <c r="A58" s="6">
        <v>5118</v>
      </c>
      <c r="B58" s="6" t="s">
        <v>746</v>
      </c>
      <c r="C58" s="6" t="s">
        <v>64</v>
      </c>
      <c r="D58" s="6">
        <v>33</v>
      </c>
    </row>
    <row r="59" spans="1:4" ht="15.75" customHeight="1" x14ac:dyDescent="0.2">
      <c r="A59" s="6">
        <v>5117</v>
      </c>
      <c r="B59" s="6" t="s">
        <v>419</v>
      </c>
      <c r="C59" s="6" t="s">
        <v>64</v>
      </c>
      <c r="D59" s="6">
        <v>273</v>
      </c>
    </row>
    <row r="60" spans="1:4" ht="15.75" customHeight="1" x14ac:dyDescent="0.2">
      <c r="A60" s="6">
        <v>5115</v>
      </c>
      <c r="B60" s="6" t="s">
        <v>2957</v>
      </c>
      <c r="C60" s="6" t="s">
        <v>64</v>
      </c>
      <c r="D60" s="6">
        <v>26</v>
      </c>
    </row>
    <row r="61" spans="1:4" ht="15.75" customHeight="1" x14ac:dyDescent="0.2">
      <c r="A61" s="6">
        <v>5114</v>
      </c>
      <c r="B61" s="6" t="s">
        <v>1229</v>
      </c>
      <c r="C61" s="6" t="s">
        <v>64</v>
      </c>
      <c r="D61" s="6">
        <v>568</v>
      </c>
    </row>
    <row r="62" spans="1:4" ht="15.75" customHeight="1" x14ac:dyDescent="0.2">
      <c r="A62" s="6">
        <v>5113</v>
      </c>
      <c r="B62" s="6" t="s">
        <v>528</v>
      </c>
      <c r="C62" s="6" t="s">
        <v>64</v>
      </c>
      <c r="D62" s="6">
        <v>813</v>
      </c>
    </row>
    <row r="63" spans="1:4" ht="15.75" customHeight="1" x14ac:dyDescent="0.2">
      <c r="A63" s="6">
        <v>5112</v>
      </c>
      <c r="B63" s="6" t="s">
        <v>2663</v>
      </c>
      <c r="C63" s="6" t="s">
        <v>64</v>
      </c>
      <c r="D63" s="6">
        <v>19</v>
      </c>
    </row>
    <row r="64" spans="1:4" ht="15.75" customHeight="1" x14ac:dyDescent="0.2">
      <c r="A64" s="6">
        <v>5111</v>
      </c>
      <c r="B64" s="6" t="s">
        <v>860</v>
      </c>
      <c r="C64" s="6" t="s">
        <v>64</v>
      </c>
      <c r="D64" s="6">
        <v>356</v>
      </c>
    </row>
    <row r="65" spans="1:4" ht="15.75" customHeight="1" x14ac:dyDescent="0.2">
      <c r="A65" s="6">
        <v>5110</v>
      </c>
      <c r="B65" s="6" t="s">
        <v>345</v>
      </c>
      <c r="C65" s="6" t="s">
        <v>64</v>
      </c>
      <c r="D65" s="6">
        <v>502</v>
      </c>
    </row>
    <row r="66" spans="1:4" ht="15.75" customHeight="1" x14ac:dyDescent="0.2">
      <c r="A66" s="6">
        <v>5109</v>
      </c>
      <c r="B66" s="6" t="s">
        <v>799</v>
      </c>
      <c r="C66" s="6" t="s">
        <v>64</v>
      </c>
      <c r="D66" s="6">
        <v>81</v>
      </c>
    </row>
    <row r="67" spans="1:4" ht="15.75" customHeight="1" x14ac:dyDescent="0.2">
      <c r="A67" s="6">
        <v>5108</v>
      </c>
      <c r="B67" s="6" t="s">
        <v>814</v>
      </c>
      <c r="C67" s="6" t="s">
        <v>64</v>
      </c>
      <c r="D67" s="6">
        <v>1469</v>
      </c>
    </row>
    <row r="68" spans="1:4" ht="15.75" customHeight="1" x14ac:dyDescent="0.2">
      <c r="A68" s="6">
        <v>5107</v>
      </c>
      <c r="B68" s="6" t="s">
        <v>2775</v>
      </c>
      <c r="C68" s="6" t="s">
        <v>64</v>
      </c>
      <c r="D68" s="6">
        <v>39</v>
      </c>
    </row>
    <row r="69" spans="1:4" ht="15.75" customHeight="1" x14ac:dyDescent="0.2">
      <c r="A69" s="6">
        <v>5106</v>
      </c>
      <c r="B69" s="6" t="s">
        <v>2906</v>
      </c>
      <c r="C69" s="6" t="s">
        <v>64</v>
      </c>
      <c r="D69" s="6">
        <v>0</v>
      </c>
    </row>
    <row r="70" spans="1:4" ht="15.75" customHeight="1" x14ac:dyDescent="0.2">
      <c r="A70" s="6">
        <v>5105</v>
      </c>
      <c r="B70" s="6" t="s">
        <v>3055</v>
      </c>
      <c r="C70" s="6" t="s">
        <v>64</v>
      </c>
      <c r="D70" s="6">
        <v>13</v>
      </c>
    </row>
    <row r="71" spans="1:4" ht="15.75" customHeight="1" x14ac:dyDescent="0.2">
      <c r="A71" s="6">
        <v>5103</v>
      </c>
      <c r="B71" s="6" t="s">
        <v>2618</v>
      </c>
      <c r="C71" s="6" t="s">
        <v>64</v>
      </c>
      <c r="D71" s="6">
        <v>66</v>
      </c>
    </row>
    <row r="72" spans="1:4" ht="15.75" customHeight="1" x14ac:dyDescent="0.2">
      <c r="A72" s="6">
        <v>5102</v>
      </c>
      <c r="B72" s="6" t="s">
        <v>1407</v>
      </c>
      <c r="C72" s="6" t="s">
        <v>64</v>
      </c>
      <c r="D72" s="6">
        <v>220</v>
      </c>
    </row>
    <row r="73" spans="1:4" ht="15.75" customHeight="1" x14ac:dyDescent="0.2">
      <c r="A73" s="6">
        <v>5101</v>
      </c>
      <c r="B73" s="6" t="s">
        <v>2991</v>
      </c>
      <c r="C73" s="6" t="s">
        <v>64</v>
      </c>
      <c r="D73" s="6">
        <v>11</v>
      </c>
    </row>
    <row r="74" spans="1:4" ht="15.75" customHeight="1" x14ac:dyDescent="0.2">
      <c r="A74" s="6">
        <v>5100</v>
      </c>
      <c r="B74" s="6" t="s">
        <v>460</v>
      </c>
      <c r="C74" s="6" t="s">
        <v>64</v>
      </c>
      <c r="D74" s="6">
        <v>133</v>
      </c>
    </row>
    <row r="75" spans="1:4" ht="15.75" customHeight="1" x14ac:dyDescent="0.2">
      <c r="A75" s="6">
        <v>5099</v>
      </c>
      <c r="B75" s="6" t="s">
        <v>2782</v>
      </c>
      <c r="C75" s="6" t="s">
        <v>64</v>
      </c>
      <c r="D75" s="6">
        <v>16</v>
      </c>
    </row>
    <row r="76" spans="1:4" ht="15.75" customHeight="1" x14ac:dyDescent="0.2">
      <c r="A76" s="6">
        <v>5098</v>
      </c>
      <c r="B76" s="6" t="s">
        <v>856</v>
      </c>
      <c r="C76" s="6" t="s">
        <v>64</v>
      </c>
      <c r="D76" s="6">
        <v>97</v>
      </c>
    </row>
    <row r="77" spans="1:4" ht="15.75" customHeight="1" x14ac:dyDescent="0.2">
      <c r="A77" s="6">
        <v>5097</v>
      </c>
      <c r="B77" s="6" t="s">
        <v>548</v>
      </c>
      <c r="C77" s="6" t="s">
        <v>64</v>
      </c>
      <c r="D77" s="6">
        <v>189</v>
      </c>
    </row>
    <row r="78" spans="1:4" ht="15.75" customHeight="1" x14ac:dyDescent="0.2">
      <c r="A78" s="6">
        <v>5096</v>
      </c>
      <c r="B78" s="6" t="s">
        <v>3261</v>
      </c>
      <c r="C78" s="6" t="s">
        <v>64</v>
      </c>
      <c r="D78" s="6">
        <v>25</v>
      </c>
    </row>
    <row r="79" spans="1:4" ht="15.75" customHeight="1" x14ac:dyDescent="0.2">
      <c r="A79" s="6">
        <v>5095</v>
      </c>
      <c r="B79" s="6" t="s">
        <v>174</v>
      </c>
      <c r="C79" s="6" t="s">
        <v>64</v>
      </c>
      <c r="D79" s="6">
        <v>105</v>
      </c>
    </row>
    <row r="80" spans="1:4" ht="15.75" customHeight="1" x14ac:dyDescent="0.2">
      <c r="A80" s="6">
        <v>5094</v>
      </c>
      <c r="B80" s="6" t="s">
        <v>358</v>
      </c>
      <c r="C80" s="6" t="s">
        <v>64</v>
      </c>
      <c r="D80" s="6">
        <v>364</v>
      </c>
    </row>
    <row r="81" spans="1:4" ht="15.75" customHeight="1" x14ac:dyDescent="0.2">
      <c r="A81" s="6">
        <v>5093</v>
      </c>
      <c r="B81" s="6" t="s">
        <v>520</v>
      </c>
      <c r="C81" s="6" t="s">
        <v>64</v>
      </c>
      <c r="D81" s="6">
        <v>97</v>
      </c>
    </row>
    <row r="82" spans="1:4" ht="15.75" customHeight="1" x14ac:dyDescent="0.2">
      <c r="A82" s="6">
        <v>5091</v>
      </c>
      <c r="B82" s="6" t="s">
        <v>795</v>
      </c>
      <c r="C82" s="6" t="s">
        <v>64</v>
      </c>
      <c r="D82" s="6">
        <v>40</v>
      </c>
    </row>
    <row r="83" spans="1:4" ht="15.75" customHeight="1" x14ac:dyDescent="0.2">
      <c r="A83" s="6">
        <v>5090</v>
      </c>
      <c r="B83" s="6" t="s">
        <v>2664</v>
      </c>
      <c r="C83" s="6" t="s">
        <v>64</v>
      </c>
      <c r="D83" s="6">
        <v>6</v>
      </c>
    </row>
    <row r="84" spans="1:4" ht="15.75" customHeight="1" x14ac:dyDescent="0.2">
      <c r="A84" s="6">
        <v>5089</v>
      </c>
      <c r="B84" s="6" t="s">
        <v>2801</v>
      </c>
      <c r="C84" s="6" t="s">
        <v>64</v>
      </c>
      <c r="D84" s="6">
        <v>52</v>
      </c>
    </row>
    <row r="85" spans="1:4" ht="15.75" customHeight="1" x14ac:dyDescent="0.2">
      <c r="A85" s="6">
        <v>5088</v>
      </c>
      <c r="B85" s="6" t="s">
        <v>2511</v>
      </c>
      <c r="C85" s="6" t="s">
        <v>64</v>
      </c>
      <c r="D85" s="6">
        <v>10</v>
      </c>
    </row>
    <row r="86" spans="1:4" ht="15.75" customHeight="1" x14ac:dyDescent="0.2">
      <c r="A86" s="6">
        <v>5087</v>
      </c>
      <c r="B86" s="6" t="s">
        <v>788</v>
      </c>
      <c r="C86" s="6" t="s">
        <v>64</v>
      </c>
      <c r="D86" s="6">
        <v>188</v>
      </c>
    </row>
    <row r="87" spans="1:4" ht="15.75" customHeight="1" x14ac:dyDescent="0.2">
      <c r="A87" s="6">
        <v>5086</v>
      </c>
      <c r="B87" s="6" t="s">
        <v>1415</v>
      </c>
      <c r="C87" s="6" t="s">
        <v>64</v>
      </c>
      <c r="D87" s="6">
        <v>374</v>
      </c>
    </row>
    <row r="88" spans="1:4" ht="15.75" customHeight="1" x14ac:dyDescent="0.2">
      <c r="A88" s="6">
        <v>5084</v>
      </c>
      <c r="B88" s="6" t="s">
        <v>658</v>
      </c>
      <c r="C88" s="6" t="s">
        <v>64</v>
      </c>
      <c r="D88" s="6">
        <v>69</v>
      </c>
    </row>
    <row r="89" spans="1:4" ht="15.75" customHeight="1" x14ac:dyDescent="0.2">
      <c r="A89" s="6">
        <v>5083</v>
      </c>
      <c r="B89" s="6" t="s">
        <v>1248</v>
      </c>
      <c r="C89" s="6" t="s">
        <v>64</v>
      </c>
      <c r="D89" s="6">
        <v>463</v>
      </c>
    </row>
    <row r="90" spans="1:4" ht="15.75" customHeight="1" x14ac:dyDescent="0.2">
      <c r="A90" s="6">
        <v>5082</v>
      </c>
      <c r="B90" s="6" t="s">
        <v>1275</v>
      </c>
      <c r="C90" s="6" t="s">
        <v>64</v>
      </c>
      <c r="D90" s="6">
        <v>2981</v>
      </c>
    </row>
    <row r="91" spans="1:4" ht="15.75" customHeight="1" x14ac:dyDescent="0.2">
      <c r="A91" s="6">
        <v>5081</v>
      </c>
      <c r="B91" s="6" t="s">
        <v>2814</v>
      </c>
      <c r="C91" s="6" t="s">
        <v>64</v>
      </c>
      <c r="D91" s="6">
        <v>7</v>
      </c>
    </row>
    <row r="92" spans="1:4" ht="15.75" customHeight="1" x14ac:dyDescent="0.2">
      <c r="A92" s="6">
        <v>5079</v>
      </c>
      <c r="B92" s="6" t="s">
        <v>3015</v>
      </c>
      <c r="C92" s="6" t="s">
        <v>64</v>
      </c>
      <c r="D92" s="6">
        <v>33</v>
      </c>
    </row>
    <row r="93" spans="1:4" ht="15.75" customHeight="1" x14ac:dyDescent="0.2">
      <c r="A93" s="6">
        <v>5076</v>
      </c>
      <c r="B93" s="6" t="s">
        <v>2895</v>
      </c>
      <c r="C93" s="6" t="s">
        <v>64</v>
      </c>
      <c r="D93" s="6">
        <v>28</v>
      </c>
    </row>
    <row r="94" spans="1:4" ht="15.75" customHeight="1" x14ac:dyDescent="0.2">
      <c r="A94" s="6">
        <v>5075</v>
      </c>
      <c r="B94" s="6" t="s">
        <v>838</v>
      </c>
      <c r="C94" s="6" t="s">
        <v>64</v>
      </c>
      <c r="D94" s="6">
        <v>185</v>
      </c>
    </row>
    <row r="95" spans="1:4" ht="15.75" customHeight="1" x14ac:dyDescent="0.2">
      <c r="A95" s="6">
        <v>5074</v>
      </c>
      <c r="B95" s="6" t="s">
        <v>2757</v>
      </c>
      <c r="C95" s="6" t="s">
        <v>64</v>
      </c>
      <c r="D95" s="6">
        <v>0</v>
      </c>
    </row>
    <row r="96" spans="1:4" ht="15.75" customHeight="1" x14ac:dyDescent="0.2">
      <c r="A96" s="6">
        <v>5073</v>
      </c>
      <c r="B96" s="6" t="s">
        <v>670</v>
      </c>
      <c r="C96" s="6" t="s">
        <v>64</v>
      </c>
      <c r="D96" s="6">
        <v>9126</v>
      </c>
    </row>
    <row r="97" spans="1:4" ht="15.75" customHeight="1" x14ac:dyDescent="0.2">
      <c r="A97" s="6">
        <v>5072</v>
      </c>
      <c r="B97" s="6" t="s">
        <v>2787</v>
      </c>
      <c r="C97" s="6" t="s">
        <v>64</v>
      </c>
      <c r="D97" s="6">
        <v>34</v>
      </c>
    </row>
    <row r="98" spans="1:4" ht="15.75" customHeight="1" x14ac:dyDescent="0.2">
      <c r="A98" s="6">
        <v>5071</v>
      </c>
      <c r="B98" s="6" t="s">
        <v>2251</v>
      </c>
      <c r="C98" s="6" t="s">
        <v>64</v>
      </c>
      <c r="D98" s="6">
        <v>22</v>
      </c>
    </row>
    <row r="99" spans="1:4" ht="15.75" customHeight="1" x14ac:dyDescent="0.2">
      <c r="A99" s="6">
        <v>5070</v>
      </c>
      <c r="B99" s="6" t="s">
        <v>2580</v>
      </c>
      <c r="C99" s="6" t="s">
        <v>64</v>
      </c>
      <c r="D99" s="6">
        <v>4</v>
      </c>
    </row>
    <row r="100" spans="1:4" ht="15.75" customHeight="1" x14ac:dyDescent="0.2">
      <c r="A100" s="6">
        <v>5069</v>
      </c>
      <c r="B100" s="6" t="s">
        <v>3222</v>
      </c>
      <c r="C100" s="6" t="s">
        <v>64</v>
      </c>
      <c r="D100" s="6">
        <v>24</v>
      </c>
    </row>
    <row r="101" spans="1:4" ht="15.75" customHeight="1" x14ac:dyDescent="0.2">
      <c r="A101" s="6">
        <v>5068</v>
      </c>
      <c r="B101" s="6" t="s">
        <v>837</v>
      </c>
      <c r="C101" s="6" t="s">
        <v>64</v>
      </c>
      <c r="D101" s="6">
        <v>47</v>
      </c>
    </row>
    <row r="102" spans="1:4" ht="15.75" customHeight="1" x14ac:dyDescent="0.2">
      <c r="A102" s="6">
        <v>5067</v>
      </c>
      <c r="B102" s="6" t="s">
        <v>1384</v>
      </c>
      <c r="C102" s="6" t="s">
        <v>64</v>
      </c>
      <c r="D102" s="6">
        <v>38</v>
      </c>
    </row>
    <row r="103" spans="1:4" ht="15.75" customHeight="1" x14ac:dyDescent="0.2">
      <c r="A103" s="6">
        <v>5066</v>
      </c>
      <c r="B103" s="6" t="s">
        <v>2806</v>
      </c>
      <c r="C103" s="6" t="s">
        <v>64</v>
      </c>
      <c r="D103" s="6">
        <v>0</v>
      </c>
    </row>
    <row r="104" spans="1:4" ht="15.75" customHeight="1" x14ac:dyDescent="0.2">
      <c r="A104" s="6">
        <v>5065</v>
      </c>
      <c r="B104" s="6" t="s">
        <v>1371</v>
      </c>
      <c r="C104" s="6" t="s">
        <v>64</v>
      </c>
      <c r="D104" s="6">
        <v>117</v>
      </c>
    </row>
    <row r="105" spans="1:4" ht="15.75" customHeight="1" x14ac:dyDescent="0.2">
      <c r="A105" s="6">
        <v>5064</v>
      </c>
      <c r="B105" s="6" t="s">
        <v>3251</v>
      </c>
      <c r="C105" s="6" t="s">
        <v>64</v>
      </c>
      <c r="D105" s="6">
        <v>0</v>
      </c>
    </row>
    <row r="106" spans="1:4" ht="15.75" customHeight="1" x14ac:dyDescent="0.2">
      <c r="A106" s="6">
        <v>5063</v>
      </c>
      <c r="B106" s="6" t="s">
        <v>2669</v>
      </c>
      <c r="C106" s="6" t="s">
        <v>64</v>
      </c>
      <c r="D106" s="6">
        <v>11</v>
      </c>
    </row>
    <row r="107" spans="1:4" ht="15.75" customHeight="1" x14ac:dyDescent="0.2">
      <c r="A107" s="6">
        <v>5062</v>
      </c>
      <c r="B107" s="6" t="s">
        <v>2549</v>
      </c>
      <c r="C107" s="6" t="s">
        <v>64</v>
      </c>
      <c r="D107" s="6">
        <v>8</v>
      </c>
    </row>
    <row r="108" spans="1:4" ht="15.75" customHeight="1" x14ac:dyDescent="0.2">
      <c r="A108" s="6">
        <v>5061</v>
      </c>
      <c r="B108" s="6" t="s">
        <v>360</v>
      </c>
      <c r="C108" s="6" t="s">
        <v>64</v>
      </c>
      <c r="D108" s="6">
        <v>132</v>
      </c>
    </row>
    <row r="109" spans="1:4" ht="15.75" customHeight="1" x14ac:dyDescent="0.2">
      <c r="A109" s="6">
        <v>5060</v>
      </c>
      <c r="B109" s="6" t="s">
        <v>595</v>
      </c>
      <c r="C109" s="6" t="s">
        <v>64</v>
      </c>
      <c r="D109" s="6">
        <v>538</v>
      </c>
    </row>
    <row r="110" spans="1:4" ht="15.75" customHeight="1" x14ac:dyDescent="0.2">
      <c r="A110" s="6">
        <v>5058</v>
      </c>
      <c r="B110" s="6" t="s">
        <v>3087</v>
      </c>
      <c r="C110" s="6" t="s">
        <v>64</v>
      </c>
      <c r="D110" s="6">
        <v>15</v>
      </c>
    </row>
    <row r="111" spans="1:4" ht="15.75" customHeight="1" x14ac:dyDescent="0.2">
      <c r="A111" s="6">
        <v>5057</v>
      </c>
      <c r="B111" s="6" t="s">
        <v>911</v>
      </c>
      <c r="C111" s="6" t="s">
        <v>64</v>
      </c>
      <c r="D111" s="6">
        <v>44</v>
      </c>
    </row>
    <row r="112" spans="1:4" ht="15.75" customHeight="1" x14ac:dyDescent="0.2">
      <c r="A112" s="6">
        <v>5056</v>
      </c>
      <c r="B112" s="6" t="s">
        <v>3208</v>
      </c>
      <c r="C112" s="6" t="s">
        <v>64</v>
      </c>
      <c r="D112" s="6">
        <v>0</v>
      </c>
    </row>
    <row r="113" spans="1:4" ht="15.75" customHeight="1" x14ac:dyDescent="0.2">
      <c r="A113" s="6">
        <v>5055</v>
      </c>
      <c r="B113" s="6" t="s">
        <v>674</v>
      </c>
      <c r="C113" s="6" t="s">
        <v>64</v>
      </c>
      <c r="D113" s="6">
        <v>810</v>
      </c>
    </row>
    <row r="114" spans="1:4" ht="15.75" customHeight="1" x14ac:dyDescent="0.2">
      <c r="A114" s="6">
        <v>5054</v>
      </c>
      <c r="B114" s="6" t="s">
        <v>364</v>
      </c>
      <c r="C114" s="6" t="s">
        <v>64</v>
      </c>
      <c r="D114" s="6">
        <v>2542</v>
      </c>
    </row>
    <row r="115" spans="1:4" ht="15.75" customHeight="1" x14ac:dyDescent="0.2">
      <c r="A115" s="6">
        <v>5053</v>
      </c>
      <c r="B115" s="6" t="s">
        <v>1192</v>
      </c>
      <c r="C115" s="6" t="s">
        <v>64</v>
      </c>
      <c r="D115" s="6">
        <v>315</v>
      </c>
    </row>
    <row r="116" spans="1:4" ht="15.75" customHeight="1" x14ac:dyDescent="0.2">
      <c r="A116" s="6">
        <v>5051</v>
      </c>
      <c r="B116" s="6" t="s">
        <v>3002</v>
      </c>
      <c r="C116" s="6" t="s">
        <v>64</v>
      </c>
      <c r="D116" s="6">
        <v>41</v>
      </c>
    </row>
    <row r="117" spans="1:4" ht="15.75" customHeight="1" x14ac:dyDescent="0.2">
      <c r="A117" s="6">
        <v>5050</v>
      </c>
      <c r="B117" s="6" t="s">
        <v>2597</v>
      </c>
      <c r="C117" s="6" t="s">
        <v>64</v>
      </c>
      <c r="D117" s="6">
        <v>0</v>
      </c>
    </row>
    <row r="118" spans="1:4" ht="15.75" customHeight="1" x14ac:dyDescent="0.2">
      <c r="A118" s="6">
        <v>5048</v>
      </c>
      <c r="B118" s="6" t="s">
        <v>3190</v>
      </c>
      <c r="C118" s="6" t="s">
        <v>64</v>
      </c>
      <c r="D118" s="6">
        <v>0</v>
      </c>
    </row>
    <row r="119" spans="1:4" ht="15.75" customHeight="1" x14ac:dyDescent="0.2">
      <c r="A119" s="6">
        <v>5047</v>
      </c>
      <c r="B119" s="6" t="s">
        <v>912</v>
      </c>
      <c r="C119" s="6" t="s">
        <v>64</v>
      </c>
      <c r="D119" s="6">
        <v>815</v>
      </c>
    </row>
    <row r="120" spans="1:4" ht="15.75" customHeight="1" x14ac:dyDescent="0.2">
      <c r="A120" s="6">
        <v>5046</v>
      </c>
      <c r="B120" s="6" t="s">
        <v>3048</v>
      </c>
      <c r="C120" s="6" t="s">
        <v>64</v>
      </c>
      <c r="D120" s="6">
        <v>3</v>
      </c>
    </row>
    <row r="121" spans="1:4" ht="15.75" customHeight="1" x14ac:dyDescent="0.2">
      <c r="A121" s="6">
        <v>5045</v>
      </c>
      <c r="B121" s="6" t="s">
        <v>607</v>
      </c>
      <c r="C121" s="6" t="s">
        <v>64</v>
      </c>
      <c r="D121" s="6">
        <v>108</v>
      </c>
    </row>
    <row r="122" spans="1:4" ht="15.75" customHeight="1" x14ac:dyDescent="0.2">
      <c r="A122" s="6">
        <v>5044</v>
      </c>
      <c r="B122" s="6" t="s">
        <v>2727</v>
      </c>
      <c r="C122" s="6" t="s">
        <v>64</v>
      </c>
      <c r="D122" s="6">
        <v>25</v>
      </c>
    </row>
    <row r="123" spans="1:4" ht="15.75" customHeight="1" x14ac:dyDescent="0.2">
      <c r="A123" s="6">
        <v>5042</v>
      </c>
      <c r="B123" s="6" t="s">
        <v>3135</v>
      </c>
      <c r="C123" s="6" t="s">
        <v>64</v>
      </c>
      <c r="D123" s="6">
        <v>13</v>
      </c>
    </row>
    <row r="124" spans="1:4" ht="15.75" customHeight="1" x14ac:dyDescent="0.2">
      <c r="A124" s="6">
        <v>5041</v>
      </c>
      <c r="B124" s="6" t="s">
        <v>1205</v>
      </c>
      <c r="C124" s="6" t="s">
        <v>64</v>
      </c>
      <c r="D124" s="6">
        <v>75</v>
      </c>
    </row>
    <row r="125" spans="1:4" ht="15.75" customHeight="1" x14ac:dyDescent="0.2">
      <c r="A125" s="6">
        <v>5040</v>
      </c>
      <c r="B125" s="6" t="s">
        <v>212</v>
      </c>
      <c r="C125" s="6" t="s">
        <v>64</v>
      </c>
      <c r="D125" s="6">
        <v>445</v>
      </c>
    </row>
    <row r="126" spans="1:4" ht="15.75" customHeight="1" x14ac:dyDescent="0.2">
      <c r="A126" s="6">
        <v>5039</v>
      </c>
      <c r="B126" s="6" t="s">
        <v>2813</v>
      </c>
      <c r="C126" s="6" t="s">
        <v>64</v>
      </c>
      <c r="D126" s="6">
        <v>14</v>
      </c>
    </row>
    <row r="127" spans="1:4" ht="15.75" customHeight="1" x14ac:dyDescent="0.2">
      <c r="A127" s="6">
        <v>5038</v>
      </c>
      <c r="B127" s="6" t="s">
        <v>830</v>
      </c>
      <c r="C127" s="6" t="s">
        <v>64</v>
      </c>
      <c r="D127" s="6">
        <v>295</v>
      </c>
    </row>
    <row r="128" spans="1:4" ht="15.75" customHeight="1" x14ac:dyDescent="0.2">
      <c r="A128" s="6">
        <v>5036</v>
      </c>
      <c r="B128" s="6" t="s">
        <v>2738</v>
      </c>
      <c r="C128" s="6" t="s">
        <v>64</v>
      </c>
      <c r="D128" s="6">
        <v>0</v>
      </c>
    </row>
    <row r="129" spans="1:4" ht="15.75" customHeight="1" x14ac:dyDescent="0.2">
      <c r="A129" s="6">
        <v>5034</v>
      </c>
      <c r="B129" s="6" t="s">
        <v>3232</v>
      </c>
      <c r="C129" s="6" t="s">
        <v>64</v>
      </c>
      <c r="D129" s="6">
        <v>9</v>
      </c>
    </row>
    <row r="130" spans="1:4" ht="15.75" customHeight="1" x14ac:dyDescent="0.2">
      <c r="A130" s="6">
        <v>5033</v>
      </c>
      <c r="B130" s="6" t="s">
        <v>2761</v>
      </c>
      <c r="C130" s="6" t="s">
        <v>64</v>
      </c>
      <c r="D130" s="6">
        <v>0</v>
      </c>
    </row>
    <row r="131" spans="1:4" ht="15.75" customHeight="1" x14ac:dyDescent="0.2">
      <c r="A131" s="6">
        <v>5032</v>
      </c>
      <c r="B131" s="6" t="s">
        <v>2639</v>
      </c>
      <c r="C131" s="6" t="s">
        <v>64</v>
      </c>
      <c r="D131" s="6">
        <v>2</v>
      </c>
    </row>
    <row r="132" spans="1:4" ht="15.75" customHeight="1" x14ac:dyDescent="0.2">
      <c r="A132" s="6">
        <v>5031</v>
      </c>
      <c r="B132" s="6" t="s">
        <v>1249</v>
      </c>
      <c r="C132" s="6" t="s">
        <v>64</v>
      </c>
      <c r="D132" s="6">
        <v>64</v>
      </c>
    </row>
    <row r="133" spans="1:4" ht="15.75" customHeight="1" x14ac:dyDescent="0.2">
      <c r="A133" s="6">
        <v>5030</v>
      </c>
      <c r="B133" s="6" t="s">
        <v>705</v>
      </c>
      <c r="C133" s="6" t="s">
        <v>64</v>
      </c>
      <c r="D133" s="6">
        <v>52</v>
      </c>
    </row>
    <row r="134" spans="1:4" ht="15.75" customHeight="1" x14ac:dyDescent="0.2">
      <c r="A134" s="6">
        <v>5029</v>
      </c>
      <c r="B134" s="6" t="s">
        <v>1285</v>
      </c>
      <c r="C134" s="6" t="s">
        <v>64</v>
      </c>
      <c r="D134" s="6">
        <v>3</v>
      </c>
    </row>
    <row r="135" spans="1:4" ht="15.75" customHeight="1" x14ac:dyDescent="0.2">
      <c r="A135" s="6">
        <v>5028</v>
      </c>
      <c r="B135" s="6" t="s">
        <v>2855</v>
      </c>
      <c r="C135" s="6" t="s">
        <v>64</v>
      </c>
      <c r="D135" s="6">
        <v>2</v>
      </c>
    </row>
    <row r="136" spans="1:4" ht="15.75" customHeight="1" x14ac:dyDescent="0.2">
      <c r="A136" s="6">
        <v>5027</v>
      </c>
      <c r="B136" s="6" t="s">
        <v>969</v>
      </c>
      <c r="C136" s="6" t="s">
        <v>64</v>
      </c>
      <c r="D136" s="6">
        <v>19</v>
      </c>
    </row>
    <row r="137" spans="1:4" ht="15.75" customHeight="1" x14ac:dyDescent="0.2">
      <c r="A137" s="6">
        <v>5025</v>
      </c>
      <c r="B137" s="6" t="s">
        <v>921</v>
      </c>
      <c r="C137" s="6" t="s">
        <v>64</v>
      </c>
      <c r="D137" s="6">
        <v>536</v>
      </c>
    </row>
    <row r="138" spans="1:4" ht="15.75" customHeight="1" x14ac:dyDescent="0.2">
      <c r="A138" s="6">
        <v>5024</v>
      </c>
      <c r="B138" s="6" t="s">
        <v>2891</v>
      </c>
      <c r="C138" s="6" t="s">
        <v>64</v>
      </c>
      <c r="D138" s="6">
        <v>69</v>
      </c>
    </row>
    <row r="139" spans="1:4" ht="15.75" customHeight="1" x14ac:dyDescent="0.2">
      <c r="A139" s="6">
        <v>5023</v>
      </c>
      <c r="B139" s="6" t="s">
        <v>2768</v>
      </c>
      <c r="C139" s="6" t="s">
        <v>64</v>
      </c>
      <c r="D139" s="6">
        <v>4</v>
      </c>
    </row>
    <row r="140" spans="1:4" ht="15.75" customHeight="1" x14ac:dyDescent="0.2">
      <c r="A140" s="6">
        <v>5022</v>
      </c>
      <c r="B140" s="6" t="s">
        <v>2832</v>
      </c>
      <c r="C140" s="6" t="s">
        <v>64</v>
      </c>
      <c r="D140" s="6">
        <v>2</v>
      </c>
    </row>
    <row r="141" spans="1:4" ht="15.75" customHeight="1" x14ac:dyDescent="0.2">
      <c r="A141" s="6">
        <v>5021</v>
      </c>
      <c r="B141" s="6" t="s">
        <v>1352</v>
      </c>
      <c r="C141" s="6" t="s">
        <v>64</v>
      </c>
      <c r="D141" s="6">
        <v>53</v>
      </c>
    </row>
    <row r="142" spans="1:4" ht="15.75" customHeight="1" x14ac:dyDescent="0.2">
      <c r="A142" s="6">
        <v>5020</v>
      </c>
      <c r="B142" s="6" t="s">
        <v>781</v>
      </c>
      <c r="C142" s="6" t="s">
        <v>64</v>
      </c>
      <c r="D142" s="6">
        <v>48</v>
      </c>
    </row>
    <row r="143" spans="1:4" ht="15.75" customHeight="1" x14ac:dyDescent="0.2">
      <c r="A143" s="6">
        <v>5019</v>
      </c>
      <c r="B143" s="6" t="s">
        <v>1194</v>
      </c>
      <c r="C143" s="6" t="s">
        <v>64</v>
      </c>
      <c r="D143" s="6">
        <v>131</v>
      </c>
    </row>
    <row r="144" spans="1:4" ht="15.75" customHeight="1" x14ac:dyDescent="0.2">
      <c r="A144" s="6">
        <v>5018</v>
      </c>
      <c r="B144" s="6" t="s">
        <v>952</v>
      </c>
      <c r="C144" s="6" t="s">
        <v>64</v>
      </c>
      <c r="D144" s="6">
        <v>302</v>
      </c>
    </row>
    <row r="145" spans="1:4" ht="15.75" customHeight="1" x14ac:dyDescent="0.2">
      <c r="A145" s="6">
        <v>5016</v>
      </c>
      <c r="B145" s="6" t="s">
        <v>820</v>
      </c>
      <c r="C145" s="6" t="s">
        <v>64</v>
      </c>
      <c r="D145" s="6">
        <v>572</v>
      </c>
    </row>
    <row r="146" spans="1:4" ht="15.75" customHeight="1" x14ac:dyDescent="0.2">
      <c r="A146" s="6">
        <v>5015</v>
      </c>
      <c r="B146" s="6" t="s">
        <v>1223</v>
      </c>
      <c r="C146" s="6" t="s">
        <v>64</v>
      </c>
      <c r="D146" s="6">
        <v>113</v>
      </c>
    </row>
    <row r="147" spans="1:4" ht="15.75" customHeight="1" x14ac:dyDescent="0.2">
      <c r="A147" s="6">
        <v>5014</v>
      </c>
      <c r="B147" s="6" t="s">
        <v>848</v>
      </c>
      <c r="C147" s="6" t="s">
        <v>64</v>
      </c>
      <c r="D147" s="6">
        <v>75</v>
      </c>
    </row>
    <row r="148" spans="1:4" ht="15.75" customHeight="1" x14ac:dyDescent="0.2">
      <c r="A148" s="6">
        <v>5013</v>
      </c>
      <c r="B148" s="6" t="s">
        <v>677</v>
      </c>
      <c r="C148" s="6" t="s">
        <v>64</v>
      </c>
      <c r="D148" s="6">
        <v>119</v>
      </c>
    </row>
    <row r="149" spans="1:4" ht="15.75" customHeight="1" x14ac:dyDescent="0.2">
      <c r="A149" s="6">
        <v>5012</v>
      </c>
      <c r="B149" s="6" t="s">
        <v>1129</v>
      </c>
      <c r="C149" s="6" t="s">
        <v>64</v>
      </c>
      <c r="D149" s="6">
        <v>65</v>
      </c>
    </row>
    <row r="150" spans="1:4" ht="15.75" customHeight="1" x14ac:dyDescent="0.2">
      <c r="A150" s="6">
        <v>5011</v>
      </c>
      <c r="B150" s="6" t="s">
        <v>754</v>
      </c>
      <c r="C150" s="6" t="s">
        <v>64</v>
      </c>
      <c r="D150" s="6">
        <v>258</v>
      </c>
    </row>
    <row r="151" spans="1:4" ht="15.75" customHeight="1" x14ac:dyDescent="0.2">
      <c r="A151" s="6">
        <v>5010</v>
      </c>
      <c r="B151" s="6" t="s">
        <v>782</v>
      </c>
      <c r="C151" s="6" t="s">
        <v>64</v>
      </c>
      <c r="D151" s="6">
        <v>361</v>
      </c>
    </row>
    <row r="152" spans="1:4" ht="15.75" customHeight="1" x14ac:dyDescent="0.2">
      <c r="A152" s="6">
        <v>5009</v>
      </c>
      <c r="B152" s="6" t="s">
        <v>1287</v>
      </c>
      <c r="C152" s="6" t="s">
        <v>64</v>
      </c>
      <c r="D152" s="6">
        <v>178</v>
      </c>
    </row>
    <row r="153" spans="1:4" ht="15.75" customHeight="1" x14ac:dyDescent="0.2">
      <c r="A153" s="6">
        <v>5008</v>
      </c>
      <c r="B153" s="6" t="s">
        <v>2881</v>
      </c>
      <c r="C153" s="6" t="s">
        <v>64</v>
      </c>
      <c r="D153" s="6">
        <v>38</v>
      </c>
    </row>
    <row r="154" spans="1:4" ht="15.75" customHeight="1" x14ac:dyDescent="0.2">
      <c r="A154" s="6">
        <v>5007</v>
      </c>
      <c r="B154" s="6" t="s">
        <v>3513</v>
      </c>
      <c r="C154" s="6" t="s">
        <v>64</v>
      </c>
    </row>
    <row r="155" spans="1:4" ht="15.75" customHeight="1" x14ac:dyDescent="0.2">
      <c r="A155" s="6">
        <v>5005</v>
      </c>
      <c r="B155" s="6" t="s">
        <v>1209</v>
      </c>
      <c r="C155" s="6" t="s">
        <v>64</v>
      </c>
      <c r="D155" s="6">
        <v>151</v>
      </c>
    </row>
    <row r="156" spans="1:4" ht="15.75" customHeight="1" x14ac:dyDescent="0.2">
      <c r="A156" s="6">
        <v>5004</v>
      </c>
      <c r="B156" s="6" t="s">
        <v>995</v>
      </c>
      <c r="C156" s="6" t="s">
        <v>64</v>
      </c>
      <c r="D156" s="6">
        <v>247</v>
      </c>
    </row>
    <row r="157" spans="1:4" ht="15.75" customHeight="1" x14ac:dyDescent="0.2">
      <c r="A157" s="6">
        <v>5003</v>
      </c>
      <c r="B157" s="6" t="s">
        <v>1486</v>
      </c>
      <c r="C157" s="6" t="s">
        <v>64</v>
      </c>
      <c r="D157" s="6">
        <v>79</v>
      </c>
    </row>
    <row r="158" spans="1:4" ht="15.75" customHeight="1" x14ac:dyDescent="0.2">
      <c r="A158" s="6">
        <v>5002</v>
      </c>
      <c r="B158" s="6" t="s">
        <v>1038</v>
      </c>
      <c r="C158" s="6" t="s">
        <v>64</v>
      </c>
      <c r="D158" s="6">
        <v>21</v>
      </c>
    </row>
    <row r="159" spans="1:4" ht="15.75" customHeight="1" x14ac:dyDescent="0.2">
      <c r="A159" s="6">
        <v>5001</v>
      </c>
      <c r="B159" s="6" t="s">
        <v>518</v>
      </c>
      <c r="C159" s="6" t="s">
        <v>64</v>
      </c>
      <c r="D159" s="6">
        <v>420</v>
      </c>
    </row>
    <row r="160" spans="1:4" ht="15.75" customHeight="1" x14ac:dyDescent="0.2">
      <c r="A160" s="6">
        <v>4999</v>
      </c>
      <c r="B160" s="6" t="s">
        <v>2959</v>
      </c>
      <c r="C160" s="6" t="s">
        <v>64</v>
      </c>
      <c r="D160" s="6">
        <v>14</v>
      </c>
    </row>
    <row r="161" spans="1:4" ht="15.75" customHeight="1" x14ac:dyDescent="0.2">
      <c r="A161" s="6">
        <v>4998</v>
      </c>
      <c r="B161" s="6" t="s">
        <v>2857</v>
      </c>
      <c r="C161" s="6" t="s">
        <v>64</v>
      </c>
      <c r="D161" s="6">
        <v>10</v>
      </c>
    </row>
    <row r="162" spans="1:4" ht="15.75" customHeight="1" x14ac:dyDescent="0.2">
      <c r="A162" s="6">
        <v>4997</v>
      </c>
      <c r="B162" s="6" t="s">
        <v>2342</v>
      </c>
      <c r="C162" s="6" t="s">
        <v>64</v>
      </c>
      <c r="D162" s="6">
        <v>16</v>
      </c>
    </row>
    <row r="163" spans="1:4" ht="15.75" customHeight="1" x14ac:dyDescent="0.2">
      <c r="A163" s="6">
        <v>4996</v>
      </c>
      <c r="B163" s="6" t="s">
        <v>3119</v>
      </c>
      <c r="C163" s="6" t="s">
        <v>64</v>
      </c>
      <c r="D163" s="6">
        <v>0</v>
      </c>
    </row>
    <row r="164" spans="1:4" ht="15.75" customHeight="1" x14ac:dyDescent="0.2">
      <c r="A164" s="6">
        <v>4995</v>
      </c>
      <c r="B164" s="6" t="s">
        <v>823</v>
      </c>
      <c r="C164" s="6" t="s">
        <v>64</v>
      </c>
      <c r="D164" s="6">
        <v>393</v>
      </c>
    </row>
    <row r="165" spans="1:4" ht="15.75" customHeight="1" x14ac:dyDescent="0.2">
      <c r="A165" s="6">
        <v>4994</v>
      </c>
      <c r="B165" s="6" t="s">
        <v>2882</v>
      </c>
      <c r="C165" s="6" t="s">
        <v>64</v>
      </c>
      <c r="D165" s="6">
        <v>21</v>
      </c>
    </row>
    <row r="166" spans="1:4" ht="15.75" customHeight="1" x14ac:dyDescent="0.2">
      <c r="A166" s="6">
        <v>4993</v>
      </c>
      <c r="B166" s="6" t="s">
        <v>2889</v>
      </c>
      <c r="C166" s="6" t="s">
        <v>64</v>
      </c>
      <c r="D166" s="6">
        <v>7</v>
      </c>
    </row>
    <row r="167" spans="1:4" ht="15.75" customHeight="1" x14ac:dyDescent="0.2">
      <c r="A167" s="6">
        <v>4992</v>
      </c>
      <c r="B167" s="6" t="s">
        <v>2847</v>
      </c>
      <c r="C167" s="6" t="s">
        <v>64</v>
      </c>
      <c r="D167" s="6">
        <v>25</v>
      </c>
    </row>
    <row r="168" spans="1:4" ht="15.75" customHeight="1" x14ac:dyDescent="0.2">
      <c r="A168" s="6">
        <v>4991</v>
      </c>
      <c r="B168" s="6" t="s">
        <v>2661</v>
      </c>
      <c r="C168" s="6" t="s">
        <v>64</v>
      </c>
      <c r="D168" s="6">
        <v>41</v>
      </c>
    </row>
    <row r="169" spans="1:4" ht="15.75" customHeight="1" x14ac:dyDescent="0.2">
      <c r="A169" s="6">
        <v>4990</v>
      </c>
      <c r="B169" s="6" t="s">
        <v>2994</v>
      </c>
      <c r="C169" s="6" t="s">
        <v>64</v>
      </c>
      <c r="D169" s="6">
        <v>3</v>
      </c>
    </row>
    <row r="170" spans="1:4" ht="15.75" customHeight="1" x14ac:dyDescent="0.2">
      <c r="A170" s="6">
        <v>4989</v>
      </c>
      <c r="B170" s="6" t="s">
        <v>1309</v>
      </c>
      <c r="C170" s="6" t="s">
        <v>64</v>
      </c>
      <c r="D170" s="6">
        <v>149</v>
      </c>
    </row>
    <row r="171" spans="1:4" ht="15.75" customHeight="1" x14ac:dyDescent="0.2">
      <c r="A171" s="6">
        <v>4987</v>
      </c>
      <c r="B171" s="6" t="s">
        <v>1042</v>
      </c>
      <c r="C171" s="6" t="s">
        <v>64</v>
      </c>
      <c r="D171" s="6">
        <v>176</v>
      </c>
    </row>
    <row r="172" spans="1:4" ht="15.75" customHeight="1" x14ac:dyDescent="0.2">
      <c r="A172" s="6">
        <v>4986</v>
      </c>
      <c r="B172" s="6" t="s">
        <v>487</v>
      </c>
      <c r="C172" s="6" t="s">
        <v>64</v>
      </c>
      <c r="D172" s="6">
        <v>48</v>
      </c>
    </row>
    <row r="173" spans="1:4" ht="15.75" customHeight="1" x14ac:dyDescent="0.2">
      <c r="A173" s="6">
        <v>4985</v>
      </c>
      <c r="B173" s="6" t="s">
        <v>562</v>
      </c>
      <c r="C173" s="6" t="s">
        <v>64</v>
      </c>
      <c r="D173" s="6">
        <v>4823</v>
      </c>
    </row>
    <row r="174" spans="1:4" ht="15.75" customHeight="1" x14ac:dyDescent="0.2">
      <c r="A174" s="6">
        <v>4984</v>
      </c>
      <c r="B174" s="6" t="s">
        <v>2817</v>
      </c>
      <c r="C174" s="6" t="s">
        <v>64</v>
      </c>
      <c r="D174" s="6">
        <v>5</v>
      </c>
    </row>
    <row r="175" spans="1:4" ht="15.75" customHeight="1" x14ac:dyDescent="0.2">
      <c r="A175" s="6">
        <v>4983</v>
      </c>
      <c r="B175" s="6" t="s">
        <v>434</v>
      </c>
      <c r="C175" s="6" t="s">
        <v>64</v>
      </c>
      <c r="D175" s="6">
        <v>1720</v>
      </c>
    </row>
    <row r="176" spans="1:4" ht="15.75" customHeight="1" x14ac:dyDescent="0.2">
      <c r="A176" s="6">
        <v>4982</v>
      </c>
      <c r="B176" s="6" t="s">
        <v>811</v>
      </c>
      <c r="C176" s="6" t="s">
        <v>64</v>
      </c>
      <c r="D176" s="6">
        <v>176</v>
      </c>
    </row>
    <row r="177" spans="1:4" ht="15.75" customHeight="1" x14ac:dyDescent="0.2">
      <c r="A177" s="6">
        <v>4981</v>
      </c>
      <c r="B177" s="6" t="s">
        <v>2765</v>
      </c>
      <c r="C177" s="6" t="s">
        <v>64</v>
      </c>
      <c r="D177" s="6">
        <v>8</v>
      </c>
    </row>
    <row r="178" spans="1:4" ht="15.75" customHeight="1" x14ac:dyDescent="0.2">
      <c r="A178" s="6">
        <v>4980</v>
      </c>
      <c r="B178" s="6" t="s">
        <v>1286</v>
      </c>
      <c r="C178" s="6" t="s">
        <v>64</v>
      </c>
      <c r="D178" s="6">
        <v>115</v>
      </c>
    </row>
    <row r="179" spans="1:4" ht="15.75" customHeight="1" x14ac:dyDescent="0.2">
      <c r="A179" s="6">
        <v>4979</v>
      </c>
      <c r="B179" s="6" t="s">
        <v>2789</v>
      </c>
      <c r="C179" s="6" t="s">
        <v>64</v>
      </c>
      <c r="D179" s="6">
        <v>0</v>
      </c>
    </row>
    <row r="180" spans="1:4" ht="15.75" customHeight="1" x14ac:dyDescent="0.2">
      <c r="A180" s="6">
        <v>4978</v>
      </c>
      <c r="B180" s="6" t="s">
        <v>598</v>
      </c>
      <c r="C180" s="6" t="s">
        <v>64</v>
      </c>
      <c r="D180" s="6">
        <v>87</v>
      </c>
    </row>
    <row r="181" spans="1:4" ht="15.75" customHeight="1" x14ac:dyDescent="0.2">
      <c r="A181" s="6">
        <v>4977</v>
      </c>
      <c r="B181" s="6" t="s">
        <v>644</v>
      </c>
      <c r="C181" s="6" t="s">
        <v>64</v>
      </c>
      <c r="D181" s="6">
        <v>510</v>
      </c>
    </row>
    <row r="182" spans="1:4" ht="15.75" customHeight="1" x14ac:dyDescent="0.2">
      <c r="A182" s="6">
        <v>4976</v>
      </c>
      <c r="B182" s="6" t="s">
        <v>2567</v>
      </c>
      <c r="C182" s="6" t="s">
        <v>64</v>
      </c>
      <c r="D182" s="6">
        <v>0</v>
      </c>
    </row>
    <row r="183" spans="1:4" ht="15.75" customHeight="1" x14ac:dyDescent="0.2">
      <c r="A183" s="6">
        <v>4975</v>
      </c>
      <c r="B183" s="6" t="s">
        <v>1465</v>
      </c>
      <c r="C183" s="6" t="s">
        <v>64</v>
      </c>
      <c r="D183" s="6">
        <v>150</v>
      </c>
    </row>
    <row r="184" spans="1:4" ht="15.75" customHeight="1" x14ac:dyDescent="0.2">
      <c r="A184" s="6">
        <v>4974</v>
      </c>
      <c r="B184" s="6" t="s">
        <v>2668</v>
      </c>
      <c r="C184" s="6" t="s">
        <v>64</v>
      </c>
      <c r="D184" s="6">
        <v>0</v>
      </c>
    </row>
    <row r="185" spans="1:4" ht="15.75" customHeight="1" x14ac:dyDescent="0.2">
      <c r="A185" s="6">
        <v>4973</v>
      </c>
      <c r="B185" s="6" t="s">
        <v>1006</v>
      </c>
      <c r="C185" s="6" t="s">
        <v>64</v>
      </c>
      <c r="D185" s="6">
        <v>507</v>
      </c>
    </row>
    <row r="186" spans="1:4" ht="15.75" customHeight="1" x14ac:dyDescent="0.2">
      <c r="A186" s="6">
        <v>4972</v>
      </c>
      <c r="B186" s="6" t="s">
        <v>739</v>
      </c>
      <c r="C186" s="6" t="s">
        <v>64</v>
      </c>
      <c r="D186" s="6">
        <v>2169</v>
      </c>
    </row>
    <row r="187" spans="1:4" ht="15.75" customHeight="1" x14ac:dyDescent="0.2">
      <c r="A187" s="6">
        <v>4971</v>
      </c>
      <c r="B187" s="6" t="s">
        <v>2670</v>
      </c>
      <c r="C187" s="6" t="s">
        <v>64</v>
      </c>
      <c r="D187" s="6">
        <v>853</v>
      </c>
    </row>
    <row r="188" spans="1:4" ht="15.75" customHeight="1" x14ac:dyDescent="0.2">
      <c r="A188" s="6">
        <v>4970</v>
      </c>
      <c r="B188" s="6" t="s">
        <v>942</v>
      </c>
      <c r="C188" s="6" t="s">
        <v>64</v>
      </c>
      <c r="D188" s="6">
        <v>457</v>
      </c>
    </row>
    <row r="189" spans="1:4" ht="15.75" customHeight="1" x14ac:dyDescent="0.2">
      <c r="A189" s="6">
        <v>4969</v>
      </c>
      <c r="B189" s="6" t="s">
        <v>1254</v>
      </c>
      <c r="C189" s="6" t="s">
        <v>64</v>
      </c>
      <c r="D189" s="6">
        <v>729</v>
      </c>
    </row>
    <row r="190" spans="1:4" ht="15.75" customHeight="1" x14ac:dyDescent="0.2">
      <c r="A190" s="6">
        <v>4968</v>
      </c>
      <c r="B190" s="6" t="s">
        <v>3108</v>
      </c>
      <c r="C190" s="6" t="s">
        <v>64</v>
      </c>
      <c r="D190" s="6">
        <v>8</v>
      </c>
    </row>
    <row r="191" spans="1:4" ht="15.75" customHeight="1" x14ac:dyDescent="0.2">
      <c r="A191" s="6">
        <v>4967</v>
      </c>
      <c r="B191" s="6" t="s">
        <v>445</v>
      </c>
      <c r="C191" s="6" t="s">
        <v>64</v>
      </c>
      <c r="D191" s="6">
        <v>197</v>
      </c>
    </row>
    <row r="192" spans="1:4" ht="15.75" customHeight="1" x14ac:dyDescent="0.2">
      <c r="A192" s="6">
        <v>4966</v>
      </c>
      <c r="B192" s="6" t="s">
        <v>2253</v>
      </c>
      <c r="C192" s="6" t="s">
        <v>64</v>
      </c>
      <c r="D192" s="6">
        <v>0</v>
      </c>
    </row>
    <row r="193" spans="1:4" ht="15.75" customHeight="1" x14ac:dyDescent="0.2">
      <c r="A193" s="6">
        <v>4965</v>
      </c>
      <c r="B193" s="6" t="s">
        <v>802</v>
      </c>
      <c r="C193" s="6" t="s">
        <v>64</v>
      </c>
      <c r="D193" s="6">
        <v>16</v>
      </c>
    </row>
    <row r="194" spans="1:4" ht="15.75" customHeight="1" x14ac:dyDescent="0.2">
      <c r="A194" s="6">
        <v>4964</v>
      </c>
      <c r="B194" s="6" t="s">
        <v>2897</v>
      </c>
      <c r="C194" s="6" t="s">
        <v>64</v>
      </c>
      <c r="D194" s="6">
        <v>16</v>
      </c>
    </row>
    <row r="195" spans="1:4" ht="15.75" customHeight="1" x14ac:dyDescent="0.2">
      <c r="A195" s="6">
        <v>4963</v>
      </c>
      <c r="B195" s="6" t="s">
        <v>1059</v>
      </c>
      <c r="C195" s="6" t="s">
        <v>64</v>
      </c>
      <c r="D195" s="6">
        <v>756</v>
      </c>
    </row>
    <row r="196" spans="1:4" ht="15.75" customHeight="1" x14ac:dyDescent="0.2">
      <c r="A196" s="6">
        <v>4961</v>
      </c>
      <c r="B196" s="6" t="s">
        <v>1329</v>
      </c>
      <c r="C196" s="6" t="s">
        <v>64</v>
      </c>
      <c r="D196" s="6">
        <v>295</v>
      </c>
    </row>
    <row r="197" spans="1:4" ht="15.75" customHeight="1" x14ac:dyDescent="0.2">
      <c r="A197" s="6">
        <v>4960</v>
      </c>
      <c r="B197" s="6" t="s">
        <v>1184</v>
      </c>
      <c r="C197" s="6" t="s">
        <v>64</v>
      </c>
      <c r="D197" s="6">
        <v>80</v>
      </c>
    </row>
    <row r="198" spans="1:4" ht="15.75" customHeight="1" x14ac:dyDescent="0.2">
      <c r="A198" s="6">
        <v>4959</v>
      </c>
      <c r="B198" s="6" t="s">
        <v>2965</v>
      </c>
      <c r="C198" s="6" t="s">
        <v>64</v>
      </c>
      <c r="D198" s="6">
        <v>27</v>
      </c>
    </row>
    <row r="199" spans="1:4" ht="15.75" customHeight="1" x14ac:dyDescent="0.2">
      <c r="A199" s="6">
        <v>4958</v>
      </c>
      <c r="B199" s="6" t="s">
        <v>474</v>
      </c>
      <c r="C199" s="6" t="s">
        <v>64</v>
      </c>
      <c r="D199" s="6">
        <v>116</v>
      </c>
    </row>
    <row r="200" spans="1:4" ht="15.75" customHeight="1" x14ac:dyDescent="0.2">
      <c r="A200" s="6">
        <v>4957</v>
      </c>
      <c r="B200" s="6" t="s">
        <v>789</v>
      </c>
      <c r="C200" s="6" t="s">
        <v>64</v>
      </c>
      <c r="D200" s="6">
        <v>74</v>
      </c>
    </row>
    <row r="201" spans="1:4" ht="15.75" customHeight="1" x14ac:dyDescent="0.2">
      <c r="A201" s="6">
        <v>4956</v>
      </c>
      <c r="B201" s="6" t="s">
        <v>938</v>
      </c>
      <c r="C201" s="6" t="s">
        <v>64</v>
      </c>
      <c r="D201" s="6">
        <v>214</v>
      </c>
    </row>
    <row r="202" spans="1:4" ht="15.75" customHeight="1" x14ac:dyDescent="0.2">
      <c r="A202" s="6">
        <v>4955</v>
      </c>
      <c r="B202" s="6" t="s">
        <v>1147</v>
      </c>
      <c r="C202" s="6" t="s">
        <v>64</v>
      </c>
      <c r="D202" s="6">
        <v>76</v>
      </c>
    </row>
    <row r="203" spans="1:4" ht="15.75" customHeight="1" x14ac:dyDescent="0.2">
      <c r="A203" s="6">
        <v>4954</v>
      </c>
      <c r="B203" s="6" t="s">
        <v>1324</v>
      </c>
      <c r="C203" s="6" t="s">
        <v>64</v>
      </c>
      <c r="D203" s="6">
        <v>84</v>
      </c>
    </row>
    <row r="204" spans="1:4" ht="15.75" customHeight="1" x14ac:dyDescent="0.2">
      <c r="A204" s="6">
        <v>4953</v>
      </c>
      <c r="B204" s="6" t="s">
        <v>1353</v>
      </c>
      <c r="C204" s="6" t="s">
        <v>64</v>
      </c>
      <c r="D204" s="6">
        <v>234</v>
      </c>
    </row>
    <row r="205" spans="1:4" ht="15.75" customHeight="1" x14ac:dyDescent="0.2">
      <c r="A205" s="6">
        <v>4952</v>
      </c>
      <c r="B205" s="6" t="s">
        <v>935</v>
      </c>
      <c r="C205" s="6" t="s">
        <v>64</v>
      </c>
      <c r="D205" s="6">
        <v>96</v>
      </c>
    </row>
    <row r="206" spans="1:4" ht="15.75" customHeight="1" x14ac:dyDescent="0.2">
      <c r="A206" s="6">
        <v>4951</v>
      </c>
      <c r="B206" s="6" t="s">
        <v>2900</v>
      </c>
      <c r="C206" s="6" t="s">
        <v>64</v>
      </c>
      <c r="D206" s="6">
        <v>0</v>
      </c>
    </row>
    <row r="207" spans="1:4" ht="15.75" customHeight="1" x14ac:dyDescent="0.2">
      <c r="A207" s="6">
        <v>4950</v>
      </c>
      <c r="B207" s="6" t="s">
        <v>3157</v>
      </c>
      <c r="C207" s="6" t="s">
        <v>64</v>
      </c>
      <c r="D207" s="6">
        <v>8</v>
      </c>
    </row>
    <row r="208" spans="1:4" ht="15.75" customHeight="1" x14ac:dyDescent="0.2">
      <c r="A208" s="6">
        <v>4949</v>
      </c>
      <c r="B208" s="6" t="s">
        <v>411</v>
      </c>
      <c r="C208" s="6" t="s">
        <v>64</v>
      </c>
      <c r="D208" s="6">
        <v>65</v>
      </c>
    </row>
    <row r="209" spans="1:4" ht="15.75" customHeight="1" x14ac:dyDescent="0.2">
      <c r="A209" s="6">
        <v>4947</v>
      </c>
      <c r="B209" s="6" t="s">
        <v>725</v>
      </c>
      <c r="C209" s="6" t="s">
        <v>64</v>
      </c>
      <c r="D209" s="6">
        <v>96</v>
      </c>
    </row>
    <row r="210" spans="1:4" ht="15.75" customHeight="1" x14ac:dyDescent="0.2">
      <c r="A210" s="6">
        <v>4946</v>
      </c>
      <c r="B210" s="6" t="s">
        <v>2615</v>
      </c>
      <c r="C210" s="6" t="s">
        <v>64</v>
      </c>
      <c r="D210" s="6">
        <v>31</v>
      </c>
    </row>
    <row r="211" spans="1:4" ht="15.75" customHeight="1" x14ac:dyDescent="0.2">
      <c r="A211" s="6">
        <v>4945</v>
      </c>
      <c r="B211" s="6" t="s">
        <v>1111</v>
      </c>
      <c r="C211" s="6" t="s">
        <v>64</v>
      </c>
      <c r="D211" s="6">
        <v>47</v>
      </c>
    </row>
    <row r="212" spans="1:4" ht="15.75" customHeight="1" x14ac:dyDescent="0.2">
      <c r="A212" s="6">
        <v>4944</v>
      </c>
      <c r="B212" s="6" t="s">
        <v>2254</v>
      </c>
      <c r="C212" s="6" t="s">
        <v>64</v>
      </c>
      <c r="D212" s="6">
        <v>2</v>
      </c>
    </row>
    <row r="213" spans="1:4" ht="15.75" customHeight="1" x14ac:dyDescent="0.2">
      <c r="A213" s="6">
        <v>4942</v>
      </c>
      <c r="B213" s="6" t="s">
        <v>2886</v>
      </c>
      <c r="C213" s="6" t="s">
        <v>64</v>
      </c>
      <c r="D213" s="6">
        <v>21</v>
      </c>
    </row>
    <row r="214" spans="1:4" ht="15.75" customHeight="1" x14ac:dyDescent="0.2">
      <c r="A214" s="6">
        <v>4941</v>
      </c>
      <c r="B214" s="6" t="s">
        <v>1121</v>
      </c>
      <c r="C214" s="6" t="s">
        <v>64</v>
      </c>
      <c r="D214" s="6">
        <v>135</v>
      </c>
    </row>
    <row r="215" spans="1:4" ht="15.75" customHeight="1" x14ac:dyDescent="0.2">
      <c r="A215" s="6">
        <v>4940</v>
      </c>
      <c r="B215" s="6" t="s">
        <v>1292</v>
      </c>
      <c r="C215" s="6" t="s">
        <v>64</v>
      </c>
      <c r="D215" s="6">
        <v>267</v>
      </c>
    </row>
    <row r="216" spans="1:4" ht="15.75" customHeight="1" x14ac:dyDescent="0.2">
      <c r="A216" s="6">
        <v>4939</v>
      </c>
      <c r="B216" s="6" t="s">
        <v>1238</v>
      </c>
      <c r="C216" s="6" t="s">
        <v>64</v>
      </c>
      <c r="D216" s="6">
        <v>380</v>
      </c>
    </row>
    <row r="217" spans="1:4" ht="15.75" customHeight="1" x14ac:dyDescent="0.2">
      <c r="A217" s="6">
        <v>4938</v>
      </c>
      <c r="B217" s="6" t="s">
        <v>1406</v>
      </c>
      <c r="C217" s="6" t="s">
        <v>64</v>
      </c>
      <c r="D217" s="6">
        <v>1550</v>
      </c>
    </row>
    <row r="218" spans="1:4" ht="15.75" customHeight="1" x14ac:dyDescent="0.2">
      <c r="A218" s="6">
        <v>4937</v>
      </c>
      <c r="B218" s="6" t="s">
        <v>2778</v>
      </c>
      <c r="C218" s="6" t="s">
        <v>64</v>
      </c>
      <c r="D218" s="6">
        <v>2</v>
      </c>
    </row>
    <row r="219" spans="1:4" ht="15.75" customHeight="1" x14ac:dyDescent="0.2">
      <c r="A219" s="6">
        <v>4936</v>
      </c>
      <c r="B219" s="6" t="s">
        <v>1334</v>
      </c>
      <c r="C219" s="6" t="s">
        <v>64</v>
      </c>
      <c r="D219" s="6">
        <v>187</v>
      </c>
    </row>
    <row r="220" spans="1:4" ht="15.75" customHeight="1" x14ac:dyDescent="0.2">
      <c r="A220" s="6">
        <v>4935</v>
      </c>
      <c r="B220" s="6" t="s">
        <v>489</v>
      </c>
      <c r="C220" s="6" t="s">
        <v>64</v>
      </c>
      <c r="D220" s="6">
        <v>105</v>
      </c>
    </row>
    <row r="221" spans="1:4" ht="15.75" customHeight="1" x14ac:dyDescent="0.2">
      <c r="A221" s="6">
        <v>4934</v>
      </c>
      <c r="B221" s="6" t="s">
        <v>3019</v>
      </c>
      <c r="C221" s="6" t="s">
        <v>64</v>
      </c>
      <c r="D221" s="6">
        <v>15</v>
      </c>
    </row>
    <row r="222" spans="1:4" ht="15.75" customHeight="1" x14ac:dyDescent="0.2">
      <c r="A222" s="6">
        <v>4933</v>
      </c>
      <c r="B222" s="6" t="s">
        <v>710</v>
      </c>
      <c r="C222" s="6" t="s">
        <v>64</v>
      </c>
      <c r="D222" s="6">
        <v>555</v>
      </c>
    </row>
    <row r="223" spans="1:4" ht="15.75" customHeight="1" x14ac:dyDescent="0.2">
      <c r="A223" s="6">
        <v>4932</v>
      </c>
      <c r="B223" s="6" t="s">
        <v>2841</v>
      </c>
      <c r="C223" s="6" t="s">
        <v>64</v>
      </c>
      <c r="D223" s="6">
        <v>3</v>
      </c>
    </row>
    <row r="224" spans="1:4" ht="15.75" customHeight="1" x14ac:dyDescent="0.2">
      <c r="A224" s="6">
        <v>4931</v>
      </c>
      <c r="B224" s="6" t="s">
        <v>1011</v>
      </c>
      <c r="C224" s="6" t="s">
        <v>64</v>
      </c>
      <c r="D224" s="6">
        <v>219</v>
      </c>
    </row>
    <row r="225" spans="1:4" ht="15.75" customHeight="1" x14ac:dyDescent="0.2">
      <c r="A225" s="6">
        <v>4930</v>
      </c>
      <c r="B225" s="6" t="s">
        <v>2755</v>
      </c>
      <c r="C225" s="6" t="s">
        <v>64</v>
      </c>
      <c r="D225" s="6">
        <v>0</v>
      </c>
    </row>
    <row r="226" spans="1:4" ht="15.75" customHeight="1" x14ac:dyDescent="0.2">
      <c r="A226" s="6">
        <v>4929</v>
      </c>
      <c r="B226" s="6" t="s">
        <v>2794</v>
      </c>
      <c r="C226" s="6" t="s">
        <v>64</v>
      </c>
      <c r="D226" s="6">
        <v>5</v>
      </c>
    </row>
    <row r="227" spans="1:4" ht="15.75" customHeight="1" x14ac:dyDescent="0.2">
      <c r="A227" s="6">
        <v>4928</v>
      </c>
      <c r="B227" s="6" t="s">
        <v>2748</v>
      </c>
      <c r="C227" s="6" t="s">
        <v>64</v>
      </c>
      <c r="D227" s="6">
        <v>2</v>
      </c>
    </row>
    <row r="228" spans="1:4" ht="15.75" customHeight="1" x14ac:dyDescent="0.2">
      <c r="A228" s="6">
        <v>4927</v>
      </c>
      <c r="B228" s="6" t="s">
        <v>2862</v>
      </c>
      <c r="C228" s="6" t="s">
        <v>64</v>
      </c>
      <c r="D228" s="6">
        <v>37</v>
      </c>
    </row>
    <row r="229" spans="1:4" ht="15.75" customHeight="1" x14ac:dyDescent="0.2">
      <c r="A229" s="6">
        <v>4926</v>
      </c>
      <c r="B229" s="6" t="s">
        <v>924</v>
      </c>
      <c r="C229" s="6" t="s">
        <v>64</v>
      </c>
      <c r="D229" s="6">
        <v>85</v>
      </c>
    </row>
    <row r="230" spans="1:4" ht="15.75" customHeight="1" x14ac:dyDescent="0.2">
      <c r="A230" s="6">
        <v>4925</v>
      </c>
      <c r="B230" s="6" t="s">
        <v>1472</v>
      </c>
      <c r="C230" s="6" t="s">
        <v>64</v>
      </c>
      <c r="D230" s="6">
        <v>78</v>
      </c>
    </row>
    <row r="231" spans="1:4" ht="15.75" customHeight="1" x14ac:dyDescent="0.2">
      <c r="A231" s="6">
        <v>4924</v>
      </c>
      <c r="B231" s="6" t="s">
        <v>1331</v>
      </c>
      <c r="C231" s="6" t="s">
        <v>64</v>
      </c>
      <c r="D231" s="6">
        <v>108</v>
      </c>
    </row>
    <row r="232" spans="1:4" ht="15.75" customHeight="1" x14ac:dyDescent="0.2">
      <c r="A232" s="6">
        <v>4923</v>
      </c>
      <c r="B232" s="6" t="s">
        <v>412</v>
      </c>
      <c r="C232" s="6" t="s">
        <v>64</v>
      </c>
      <c r="D232" s="6">
        <v>1351</v>
      </c>
    </row>
    <row r="233" spans="1:4" ht="15.75" customHeight="1" x14ac:dyDescent="0.2">
      <c r="A233" s="6">
        <v>4922</v>
      </c>
      <c r="B233" s="6" t="s">
        <v>3143</v>
      </c>
      <c r="C233" s="6" t="s">
        <v>64</v>
      </c>
      <c r="D233" s="6">
        <v>27</v>
      </c>
    </row>
    <row r="234" spans="1:4" ht="15.75" customHeight="1" x14ac:dyDescent="0.2">
      <c r="A234" s="6">
        <v>4921</v>
      </c>
      <c r="B234" s="6" t="s">
        <v>1165</v>
      </c>
      <c r="C234" s="6" t="s">
        <v>64</v>
      </c>
      <c r="D234" s="6">
        <v>782</v>
      </c>
    </row>
    <row r="235" spans="1:4" ht="15.75" customHeight="1" x14ac:dyDescent="0.2">
      <c r="A235" s="6">
        <v>4919</v>
      </c>
      <c r="B235" s="6" t="s">
        <v>2880</v>
      </c>
      <c r="C235" s="6" t="s">
        <v>64</v>
      </c>
      <c r="D235" s="6">
        <v>24</v>
      </c>
    </row>
    <row r="236" spans="1:4" ht="15.75" customHeight="1" x14ac:dyDescent="0.2">
      <c r="A236" s="6">
        <v>4917</v>
      </c>
      <c r="B236" s="6" t="s">
        <v>1251</v>
      </c>
      <c r="C236" s="6" t="s">
        <v>64</v>
      </c>
      <c r="D236" s="6">
        <v>430</v>
      </c>
    </row>
    <row r="237" spans="1:4" ht="15.75" customHeight="1" x14ac:dyDescent="0.2">
      <c r="A237" s="6">
        <v>4916</v>
      </c>
      <c r="B237" s="6" t="s">
        <v>852</v>
      </c>
      <c r="C237" s="6" t="s">
        <v>64</v>
      </c>
      <c r="D237" s="6">
        <v>127</v>
      </c>
    </row>
    <row r="238" spans="1:4" ht="15.75" customHeight="1" x14ac:dyDescent="0.2">
      <c r="A238" s="6">
        <v>4915</v>
      </c>
      <c r="B238" s="6" t="s">
        <v>2975</v>
      </c>
      <c r="C238" s="6" t="s">
        <v>64</v>
      </c>
      <c r="D238" s="6">
        <v>18</v>
      </c>
    </row>
    <row r="239" spans="1:4" ht="15.75" customHeight="1" x14ac:dyDescent="0.2">
      <c r="A239" s="6">
        <v>4914</v>
      </c>
      <c r="B239" s="6" t="s">
        <v>3016</v>
      </c>
      <c r="C239" s="6" t="s">
        <v>64</v>
      </c>
      <c r="D239" s="6">
        <v>3</v>
      </c>
    </row>
    <row r="240" spans="1:4" ht="15.75" customHeight="1" x14ac:dyDescent="0.2">
      <c r="A240" s="6">
        <v>4913</v>
      </c>
      <c r="B240" s="6" t="s">
        <v>2788</v>
      </c>
      <c r="C240" s="6" t="s">
        <v>64</v>
      </c>
      <c r="D240" s="6">
        <v>15</v>
      </c>
    </row>
    <row r="241" spans="1:4" ht="15.75" customHeight="1" x14ac:dyDescent="0.2">
      <c r="A241" s="6">
        <v>4912</v>
      </c>
      <c r="B241" s="6" t="s">
        <v>1094</v>
      </c>
      <c r="C241" s="6" t="s">
        <v>64</v>
      </c>
      <c r="D241" s="6">
        <v>99</v>
      </c>
    </row>
    <row r="242" spans="1:4" ht="15.75" customHeight="1" x14ac:dyDescent="0.2">
      <c r="A242" s="6">
        <v>4911</v>
      </c>
      <c r="B242" s="6" t="s">
        <v>3163</v>
      </c>
      <c r="C242" s="6" t="s">
        <v>64</v>
      </c>
      <c r="D242" s="6">
        <v>11</v>
      </c>
    </row>
    <row r="243" spans="1:4" ht="15.75" customHeight="1" x14ac:dyDescent="0.2">
      <c r="A243" s="6">
        <v>4910</v>
      </c>
      <c r="B243" s="6" t="s">
        <v>929</v>
      </c>
      <c r="C243" s="6" t="s">
        <v>64</v>
      </c>
      <c r="D243" s="6">
        <v>80</v>
      </c>
    </row>
    <row r="244" spans="1:4" ht="15.75" customHeight="1" x14ac:dyDescent="0.2">
      <c r="A244" s="6">
        <v>4908</v>
      </c>
      <c r="B244" s="6" t="s">
        <v>1215</v>
      </c>
      <c r="C244" s="6" t="s">
        <v>64</v>
      </c>
      <c r="D244" s="6">
        <v>1029</v>
      </c>
    </row>
    <row r="245" spans="1:4" ht="15.75" customHeight="1" x14ac:dyDescent="0.2">
      <c r="A245" s="6">
        <v>4907</v>
      </c>
      <c r="B245" s="6" t="s">
        <v>3161</v>
      </c>
      <c r="C245" s="6" t="s">
        <v>64</v>
      </c>
      <c r="D245" s="6">
        <v>16</v>
      </c>
    </row>
    <row r="246" spans="1:4" ht="15.75" customHeight="1" x14ac:dyDescent="0.2">
      <c r="A246" s="6">
        <v>4906</v>
      </c>
      <c r="B246" s="6" t="s">
        <v>797</v>
      </c>
      <c r="C246" s="6" t="s">
        <v>64</v>
      </c>
      <c r="D246" s="6">
        <v>49</v>
      </c>
    </row>
    <row r="247" spans="1:4" ht="15.75" customHeight="1" x14ac:dyDescent="0.2">
      <c r="A247" s="6">
        <v>4905</v>
      </c>
      <c r="B247" s="6" t="s">
        <v>3042</v>
      </c>
      <c r="C247" s="6" t="s">
        <v>64</v>
      </c>
      <c r="D247" s="6">
        <v>26</v>
      </c>
    </row>
    <row r="248" spans="1:4" ht="15.75" customHeight="1" x14ac:dyDescent="0.2">
      <c r="A248" s="6">
        <v>4904</v>
      </c>
      <c r="B248" s="6" t="s">
        <v>1449</v>
      </c>
      <c r="C248" s="6" t="s">
        <v>64</v>
      </c>
      <c r="D248" s="6">
        <v>2862</v>
      </c>
    </row>
    <row r="249" spans="1:4" ht="15.75" customHeight="1" x14ac:dyDescent="0.2">
      <c r="A249" s="6">
        <v>4903</v>
      </c>
      <c r="B249" s="6" t="s">
        <v>2992</v>
      </c>
      <c r="C249" s="6" t="s">
        <v>64</v>
      </c>
      <c r="D249" s="6">
        <v>15</v>
      </c>
    </row>
    <row r="250" spans="1:4" ht="15.75" customHeight="1" x14ac:dyDescent="0.2">
      <c r="A250" s="6">
        <v>4901</v>
      </c>
      <c r="B250" s="6" t="s">
        <v>3097</v>
      </c>
      <c r="C250" s="6" t="s">
        <v>64</v>
      </c>
      <c r="D250" s="6">
        <v>46</v>
      </c>
    </row>
    <row r="251" spans="1:4" ht="15.75" customHeight="1" x14ac:dyDescent="0.2">
      <c r="A251" s="6">
        <v>4900</v>
      </c>
      <c r="B251" s="6" t="s">
        <v>615</v>
      </c>
      <c r="C251" s="6" t="s">
        <v>64</v>
      </c>
      <c r="D251" s="6">
        <v>1039</v>
      </c>
    </row>
    <row r="252" spans="1:4" ht="15.75" customHeight="1" x14ac:dyDescent="0.2">
      <c r="A252" s="6">
        <v>4899</v>
      </c>
      <c r="B252" s="6" t="s">
        <v>2823</v>
      </c>
      <c r="C252" s="6" t="s">
        <v>64</v>
      </c>
      <c r="D252" s="6">
        <v>0</v>
      </c>
    </row>
    <row r="253" spans="1:4" ht="15.75" customHeight="1" x14ac:dyDescent="0.2">
      <c r="A253" s="6">
        <v>4898</v>
      </c>
      <c r="B253" s="6" t="s">
        <v>672</v>
      </c>
      <c r="C253" s="6" t="s">
        <v>64</v>
      </c>
      <c r="D253" s="6">
        <v>1155</v>
      </c>
    </row>
    <row r="254" spans="1:4" ht="15.75" customHeight="1" x14ac:dyDescent="0.2">
      <c r="A254" s="6">
        <v>4897</v>
      </c>
      <c r="B254" s="6" t="s">
        <v>1210</v>
      </c>
      <c r="C254" s="6" t="s">
        <v>64</v>
      </c>
      <c r="D254" s="6">
        <v>151</v>
      </c>
    </row>
    <row r="255" spans="1:4" ht="15.75" customHeight="1" x14ac:dyDescent="0.2">
      <c r="A255" s="6">
        <v>4895</v>
      </c>
      <c r="B255" s="6" t="s">
        <v>2812</v>
      </c>
      <c r="C255" s="6" t="s">
        <v>64</v>
      </c>
      <c r="D255" s="6">
        <v>39</v>
      </c>
    </row>
    <row r="256" spans="1:4" ht="15.75" customHeight="1" x14ac:dyDescent="0.2">
      <c r="A256" s="6">
        <v>4894</v>
      </c>
      <c r="B256" s="6" t="s">
        <v>2629</v>
      </c>
      <c r="C256" s="6" t="s">
        <v>64</v>
      </c>
      <c r="D256" s="6">
        <v>53</v>
      </c>
    </row>
    <row r="257" spans="1:4" ht="15.75" customHeight="1" x14ac:dyDescent="0.2">
      <c r="A257" s="6">
        <v>4893</v>
      </c>
      <c r="B257" s="6" t="s">
        <v>778</v>
      </c>
      <c r="C257" s="6" t="s">
        <v>64</v>
      </c>
      <c r="D257" s="6">
        <v>300</v>
      </c>
    </row>
    <row r="258" spans="1:4" ht="15.75" customHeight="1" x14ac:dyDescent="0.2">
      <c r="A258" s="6">
        <v>4892</v>
      </c>
      <c r="B258" s="6" t="s">
        <v>1156</v>
      </c>
      <c r="C258" s="6" t="s">
        <v>64</v>
      </c>
      <c r="D258" s="6">
        <v>1056</v>
      </c>
    </row>
    <row r="259" spans="1:4" ht="15.75" customHeight="1" x14ac:dyDescent="0.2">
      <c r="A259" s="6">
        <v>4891</v>
      </c>
      <c r="B259" s="6" t="s">
        <v>765</v>
      </c>
      <c r="C259" s="6" t="s">
        <v>64</v>
      </c>
      <c r="D259" s="6">
        <v>93</v>
      </c>
    </row>
    <row r="260" spans="1:4" ht="15.75" customHeight="1" x14ac:dyDescent="0.2">
      <c r="A260" s="6">
        <v>4890</v>
      </c>
      <c r="B260" s="6" t="s">
        <v>3094</v>
      </c>
      <c r="C260" s="6" t="s">
        <v>64</v>
      </c>
      <c r="D260" s="6">
        <v>59</v>
      </c>
    </row>
    <row r="261" spans="1:4" ht="15.75" customHeight="1" x14ac:dyDescent="0.2">
      <c r="A261" s="6">
        <v>4889</v>
      </c>
      <c r="B261" s="6" t="s">
        <v>386</v>
      </c>
      <c r="C261" s="6" t="s">
        <v>64</v>
      </c>
      <c r="D261" s="6">
        <v>267</v>
      </c>
    </row>
    <row r="262" spans="1:4" ht="15.75" customHeight="1" x14ac:dyDescent="0.2">
      <c r="A262" s="6">
        <v>4888</v>
      </c>
      <c r="B262" s="6" t="s">
        <v>1188</v>
      </c>
      <c r="C262" s="6" t="s">
        <v>64</v>
      </c>
      <c r="D262" s="6">
        <v>158</v>
      </c>
    </row>
    <row r="263" spans="1:4" ht="15.75" customHeight="1" x14ac:dyDescent="0.2">
      <c r="A263" s="6">
        <v>4886</v>
      </c>
      <c r="B263" s="6" t="s">
        <v>2976</v>
      </c>
      <c r="C263" s="6" t="s">
        <v>64</v>
      </c>
      <c r="D263" s="6">
        <v>4</v>
      </c>
    </row>
    <row r="264" spans="1:4" ht="15.75" customHeight="1" x14ac:dyDescent="0.2">
      <c r="A264" s="6">
        <v>4885</v>
      </c>
      <c r="B264" s="6" t="s">
        <v>1119</v>
      </c>
      <c r="C264" s="6" t="s">
        <v>64</v>
      </c>
      <c r="D264" s="6">
        <v>836</v>
      </c>
    </row>
    <row r="265" spans="1:4" ht="15.75" customHeight="1" x14ac:dyDescent="0.2">
      <c r="A265" s="6">
        <v>4884</v>
      </c>
      <c r="B265" s="6" t="s">
        <v>2745</v>
      </c>
      <c r="C265" s="6" t="s">
        <v>64</v>
      </c>
      <c r="D265" s="6">
        <v>0</v>
      </c>
    </row>
    <row r="266" spans="1:4" ht="15.75" customHeight="1" x14ac:dyDescent="0.2">
      <c r="A266" s="6">
        <v>4883</v>
      </c>
      <c r="B266" s="6" t="s">
        <v>2770</v>
      </c>
      <c r="C266" s="6" t="s">
        <v>64</v>
      </c>
      <c r="D266" s="6">
        <v>0</v>
      </c>
    </row>
    <row r="267" spans="1:4" ht="15.75" customHeight="1" x14ac:dyDescent="0.2">
      <c r="A267" s="6">
        <v>4882</v>
      </c>
      <c r="B267" s="6" t="s">
        <v>1397</v>
      </c>
      <c r="C267" s="6" t="s">
        <v>64</v>
      </c>
      <c r="D267" s="6">
        <v>106</v>
      </c>
    </row>
    <row r="268" spans="1:4" ht="15.75" customHeight="1" x14ac:dyDescent="0.2">
      <c r="A268" s="6">
        <v>4881</v>
      </c>
      <c r="B268" s="6" t="s">
        <v>803</v>
      </c>
      <c r="C268" s="6" t="s">
        <v>64</v>
      </c>
      <c r="D268" s="6">
        <v>625</v>
      </c>
    </row>
    <row r="269" spans="1:4" ht="15.75" customHeight="1" x14ac:dyDescent="0.2">
      <c r="A269" s="6">
        <v>4880</v>
      </c>
      <c r="B269" s="6" t="s">
        <v>2766</v>
      </c>
      <c r="C269" s="6" t="s">
        <v>64</v>
      </c>
      <c r="D269" s="6">
        <v>44</v>
      </c>
    </row>
    <row r="270" spans="1:4" ht="15.75" customHeight="1" x14ac:dyDescent="0.2">
      <c r="A270" s="6">
        <v>4879</v>
      </c>
      <c r="B270" s="6" t="s">
        <v>2651</v>
      </c>
      <c r="C270" s="6" t="s">
        <v>64</v>
      </c>
      <c r="D270" s="6">
        <v>9</v>
      </c>
    </row>
    <row r="271" spans="1:4" ht="15.75" customHeight="1" x14ac:dyDescent="0.2">
      <c r="A271" s="6">
        <v>4878</v>
      </c>
      <c r="B271" s="6" t="s">
        <v>842</v>
      </c>
      <c r="C271" s="6" t="s">
        <v>64</v>
      </c>
      <c r="D271" s="6">
        <v>45</v>
      </c>
    </row>
    <row r="272" spans="1:4" ht="15.75" customHeight="1" x14ac:dyDescent="0.2">
      <c r="A272" s="6">
        <v>4877</v>
      </c>
      <c r="B272" s="6" t="s">
        <v>3026</v>
      </c>
      <c r="C272" s="6" t="s">
        <v>64</v>
      </c>
      <c r="D272" s="6">
        <v>4</v>
      </c>
    </row>
    <row r="273" spans="1:4" ht="15.75" customHeight="1" x14ac:dyDescent="0.2">
      <c r="A273" s="6">
        <v>4876</v>
      </c>
      <c r="B273" s="6" t="s">
        <v>3123</v>
      </c>
      <c r="C273" s="6" t="s">
        <v>64</v>
      </c>
      <c r="D273" s="6">
        <v>6</v>
      </c>
    </row>
    <row r="274" spans="1:4" ht="15.75" customHeight="1" x14ac:dyDescent="0.2">
      <c r="A274" s="6">
        <v>4875</v>
      </c>
      <c r="B274" s="6" t="s">
        <v>3156</v>
      </c>
      <c r="C274" s="6" t="s">
        <v>64</v>
      </c>
      <c r="D274" s="6">
        <v>33</v>
      </c>
    </row>
    <row r="275" spans="1:4" ht="15.75" customHeight="1" x14ac:dyDescent="0.2">
      <c r="A275" s="6">
        <v>4874</v>
      </c>
      <c r="B275" s="6" t="s">
        <v>3213</v>
      </c>
      <c r="C275" s="6" t="s">
        <v>64</v>
      </c>
      <c r="D275" s="6">
        <v>7</v>
      </c>
    </row>
    <row r="276" spans="1:4" ht="15.75" customHeight="1" x14ac:dyDescent="0.2">
      <c r="A276" s="6">
        <v>4873</v>
      </c>
      <c r="B276" s="6" t="s">
        <v>1078</v>
      </c>
      <c r="C276" s="6" t="s">
        <v>64</v>
      </c>
      <c r="D276" s="6">
        <v>183</v>
      </c>
    </row>
    <row r="277" spans="1:4" ht="15.75" customHeight="1" x14ac:dyDescent="0.2">
      <c r="A277" s="6">
        <v>4872</v>
      </c>
      <c r="B277" s="6" t="s">
        <v>589</v>
      </c>
      <c r="C277" s="6" t="s">
        <v>64</v>
      </c>
      <c r="D277" s="6">
        <v>1543</v>
      </c>
    </row>
    <row r="278" spans="1:4" ht="15.75" customHeight="1" x14ac:dyDescent="0.2">
      <c r="A278" s="6">
        <v>4871</v>
      </c>
      <c r="B278" s="6" t="s">
        <v>1066</v>
      </c>
      <c r="C278" s="6" t="s">
        <v>64</v>
      </c>
      <c r="D278" s="6">
        <v>771</v>
      </c>
    </row>
    <row r="279" spans="1:4" ht="15.75" customHeight="1" x14ac:dyDescent="0.2">
      <c r="A279" s="6">
        <v>4870</v>
      </c>
      <c r="B279" s="6" t="s">
        <v>1081</v>
      </c>
      <c r="C279" s="6" t="s">
        <v>64</v>
      </c>
      <c r="D279" s="6">
        <v>178</v>
      </c>
    </row>
    <row r="280" spans="1:4" ht="15.75" customHeight="1" x14ac:dyDescent="0.2">
      <c r="A280" s="6">
        <v>4869</v>
      </c>
      <c r="B280" s="6" t="s">
        <v>1301</v>
      </c>
      <c r="C280" s="6" t="s">
        <v>64</v>
      </c>
      <c r="D280" s="6">
        <v>349</v>
      </c>
    </row>
    <row r="281" spans="1:4" ht="15.75" customHeight="1" x14ac:dyDescent="0.2">
      <c r="A281" s="6">
        <v>4868</v>
      </c>
      <c r="B281" s="6" t="s">
        <v>682</v>
      </c>
      <c r="C281" s="6" t="s">
        <v>64</v>
      </c>
      <c r="D281" s="6">
        <v>50</v>
      </c>
    </row>
    <row r="282" spans="1:4" ht="15.75" customHeight="1" x14ac:dyDescent="0.2">
      <c r="A282" s="6">
        <v>4867</v>
      </c>
      <c r="B282" s="6" t="s">
        <v>643</v>
      </c>
      <c r="C282" s="6" t="s">
        <v>64</v>
      </c>
      <c r="D282" s="6">
        <v>292</v>
      </c>
    </row>
    <row r="283" spans="1:4" ht="15.75" customHeight="1" x14ac:dyDescent="0.2">
      <c r="A283" s="6">
        <v>4865</v>
      </c>
      <c r="B283" s="6" t="s">
        <v>2898</v>
      </c>
      <c r="C283" s="6" t="s">
        <v>64</v>
      </c>
      <c r="D283" s="6">
        <v>27</v>
      </c>
    </row>
    <row r="284" spans="1:4" ht="15.75" customHeight="1" x14ac:dyDescent="0.2">
      <c r="A284" s="6">
        <v>4864</v>
      </c>
      <c r="B284" s="6" t="s">
        <v>791</v>
      </c>
      <c r="C284" s="6" t="s">
        <v>64</v>
      </c>
      <c r="D284" s="6">
        <v>65</v>
      </c>
    </row>
    <row r="285" spans="1:4" ht="15.75" customHeight="1" x14ac:dyDescent="0.2">
      <c r="A285" s="6">
        <v>4863</v>
      </c>
      <c r="B285" s="6" t="s">
        <v>1225</v>
      </c>
      <c r="C285" s="6" t="s">
        <v>64</v>
      </c>
      <c r="D285" s="6">
        <v>335</v>
      </c>
    </row>
    <row r="286" spans="1:4" ht="15.75" customHeight="1" x14ac:dyDescent="0.2">
      <c r="A286" s="6">
        <v>4862</v>
      </c>
      <c r="B286" s="6" t="s">
        <v>2827</v>
      </c>
      <c r="C286" s="6" t="s">
        <v>64</v>
      </c>
      <c r="D286" s="6">
        <v>0</v>
      </c>
    </row>
    <row r="287" spans="1:4" ht="15.75" customHeight="1" x14ac:dyDescent="0.2">
      <c r="A287" s="6">
        <v>4861</v>
      </c>
      <c r="B287" s="6" t="s">
        <v>2735</v>
      </c>
      <c r="C287" s="6" t="s">
        <v>64</v>
      </c>
      <c r="D287" s="6">
        <v>7</v>
      </c>
    </row>
    <row r="288" spans="1:4" ht="15.75" customHeight="1" x14ac:dyDescent="0.2">
      <c r="A288" s="6">
        <v>4860</v>
      </c>
      <c r="B288" s="6" t="s">
        <v>1239</v>
      </c>
      <c r="C288" s="6" t="s">
        <v>64</v>
      </c>
      <c r="D288" s="6">
        <v>309</v>
      </c>
    </row>
    <row r="289" spans="1:4" ht="15.75" customHeight="1" x14ac:dyDescent="0.2">
      <c r="A289" s="6">
        <v>4859</v>
      </c>
      <c r="B289" s="6" t="s">
        <v>2622</v>
      </c>
      <c r="C289" s="6" t="s">
        <v>64</v>
      </c>
      <c r="D289" s="6">
        <v>21</v>
      </c>
    </row>
    <row r="290" spans="1:4" ht="15.75" customHeight="1" x14ac:dyDescent="0.2">
      <c r="A290" s="6">
        <v>4858</v>
      </c>
      <c r="B290" s="6" t="s">
        <v>2972</v>
      </c>
      <c r="C290" s="6" t="s">
        <v>64</v>
      </c>
      <c r="D290" s="6">
        <v>22</v>
      </c>
    </row>
    <row r="291" spans="1:4" ht="15.75" customHeight="1" x14ac:dyDescent="0.2">
      <c r="A291" s="6">
        <v>4857</v>
      </c>
      <c r="B291" s="6" t="s">
        <v>970</v>
      </c>
      <c r="C291" s="6" t="s">
        <v>64</v>
      </c>
      <c r="D291" s="6">
        <v>18</v>
      </c>
    </row>
    <row r="292" spans="1:4" ht="15.75" customHeight="1" x14ac:dyDescent="0.2">
      <c r="A292" s="6">
        <v>4856</v>
      </c>
      <c r="B292" s="6" t="s">
        <v>680</v>
      </c>
      <c r="C292" s="6" t="s">
        <v>64</v>
      </c>
      <c r="D292" s="6">
        <v>64</v>
      </c>
    </row>
    <row r="293" spans="1:4" ht="15.75" customHeight="1" x14ac:dyDescent="0.2">
      <c r="A293" s="6">
        <v>4855</v>
      </c>
      <c r="B293" s="6" t="s">
        <v>310</v>
      </c>
      <c r="C293" s="6" t="s">
        <v>64</v>
      </c>
      <c r="D293" s="6">
        <v>40</v>
      </c>
    </row>
    <row r="294" spans="1:4" ht="15.75" customHeight="1" x14ac:dyDescent="0.2">
      <c r="A294" s="6">
        <v>4854</v>
      </c>
      <c r="B294" s="6" t="s">
        <v>703</v>
      </c>
      <c r="C294" s="6" t="s">
        <v>64</v>
      </c>
      <c r="D294" s="6">
        <v>1172</v>
      </c>
    </row>
    <row r="295" spans="1:4" ht="15.75" customHeight="1" x14ac:dyDescent="0.2">
      <c r="A295" s="6">
        <v>4853</v>
      </c>
      <c r="B295" s="6" t="s">
        <v>2885</v>
      </c>
      <c r="C295" s="6" t="s">
        <v>64</v>
      </c>
      <c r="D295" s="6">
        <v>58</v>
      </c>
    </row>
    <row r="296" spans="1:4" ht="15.75" customHeight="1" x14ac:dyDescent="0.2">
      <c r="A296" s="6">
        <v>4852</v>
      </c>
      <c r="B296" s="6" t="s">
        <v>1252</v>
      </c>
      <c r="C296" s="6" t="s">
        <v>64</v>
      </c>
      <c r="D296" s="6">
        <v>68</v>
      </c>
    </row>
    <row r="297" spans="1:4" ht="15.75" customHeight="1" x14ac:dyDescent="0.2">
      <c r="A297" s="6">
        <v>4851</v>
      </c>
      <c r="B297" s="6" t="s">
        <v>2828</v>
      </c>
      <c r="C297" s="6" t="s">
        <v>64</v>
      </c>
      <c r="D297" s="6">
        <v>0</v>
      </c>
    </row>
    <row r="298" spans="1:4" ht="15.75" customHeight="1" x14ac:dyDescent="0.2">
      <c r="A298" s="6">
        <v>4850</v>
      </c>
      <c r="B298" s="6" t="s">
        <v>2633</v>
      </c>
      <c r="C298" s="6" t="s">
        <v>64</v>
      </c>
      <c r="D298" s="6">
        <v>3</v>
      </c>
    </row>
    <row r="299" spans="1:4" ht="15.75" customHeight="1" x14ac:dyDescent="0.2">
      <c r="A299" s="6">
        <v>4849</v>
      </c>
      <c r="B299" s="6" t="s">
        <v>1088</v>
      </c>
      <c r="C299" s="6" t="s">
        <v>64</v>
      </c>
      <c r="D299" s="6">
        <v>248</v>
      </c>
    </row>
    <row r="300" spans="1:4" ht="15.75" customHeight="1" x14ac:dyDescent="0.2">
      <c r="A300" s="6">
        <v>4848</v>
      </c>
      <c r="B300" s="6" t="s">
        <v>3287</v>
      </c>
      <c r="C300" s="6" t="s">
        <v>64</v>
      </c>
    </row>
    <row r="301" spans="1:4" ht="15.75" customHeight="1" x14ac:dyDescent="0.2">
      <c r="A301" s="6">
        <v>4847</v>
      </c>
      <c r="B301" s="6" t="s">
        <v>843</v>
      </c>
      <c r="C301" s="6" t="s">
        <v>64</v>
      </c>
      <c r="D301" s="6">
        <v>125</v>
      </c>
    </row>
    <row r="302" spans="1:4" ht="15.75" customHeight="1" x14ac:dyDescent="0.2">
      <c r="A302" s="6">
        <v>4846</v>
      </c>
      <c r="B302" s="6" t="s">
        <v>3011</v>
      </c>
      <c r="C302" s="6" t="s">
        <v>64</v>
      </c>
      <c r="D302" s="6">
        <v>4</v>
      </c>
    </row>
    <row r="303" spans="1:4" ht="15.75" customHeight="1" x14ac:dyDescent="0.2">
      <c r="A303" s="6">
        <v>4845</v>
      </c>
      <c r="B303" s="6" t="s">
        <v>338</v>
      </c>
      <c r="C303" s="6" t="s">
        <v>64</v>
      </c>
      <c r="D303" s="6">
        <v>182</v>
      </c>
    </row>
    <row r="304" spans="1:4" ht="15.75" customHeight="1" x14ac:dyDescent="0.2">
      <c r="A304" s="6">
        <v>4844</v>
      </c>
      <c r="B304" s="6" t="s">
        <v>1299</v>
      </c>
      <c r="C304" s="6" t="s">
        <v>64</v>
      </c>
      <c r="D304" s="6">
        <v>116</v>
      </c>
    </row>
    <row r="305" spans="1:4" ht="15.75" customHeight="1" x14ac:dyDescent="0.2">
      <c r="A305" s="6">
        <v>4842</v>
      </c>
      <c r="B305" s="6" t="s">
        <v>2258</v>
      </c>
      <c r="C305" s="6" t="s">
        <v>64</v>
      </c>
      <c r="D305" s="6">
        <v>5</v>
      </c>
    </row>
    <row r="306" spans="1:4" ht="15.75" customHeight="1" x14ac:dyDescent="0.2">
      <c r="A306" s="6">
        <v>4841</v>
      </c>
      <c r="B306" s="6" t="s">
        <v>992</v>
      </c>
      <c r="C306" s="6" t="s">
        <v>64</v>
      </c>
      <c r="D306" s="6">
        <v>251</v>
      </c>
    </row>
    <row r="307" spans="1:4" ht="15.75" customHeight="1" x14ac:dyDescent="0.2">
      <c r="A307" s="6">
        <v>4840</v>
      </c>
      <c r="B307" s="6" t="s">
        <v>2986</v>
      </c>
      <c r="C307" s="6" t="s">
        <v>64</v>
      </c>
      <c r="D307" s="6">
        <v>2</v>
      </c>
    </row>
    <row r="308" spans="1:4" ht="15.75" customHeight="1" x14ac:dyDescent="0.2">
      <c r="A308" s="6">
        <v>4839</v>
      </c>
      <c r="B308" s="6" t="s">
        <v>2931</v>
      </c>
      <c r="C308" s="6" t="s">
        <v>64</v>
      </c>
      <c r="D308" s="6">
        <v>0</v>
      </c>
    </row>
    <row r="309" spans="1:4" ht="15.75" customHeight="1" x14ac:dyDescent="0.2">
      <c r="A309" s="6">
        <v>4838</v>
      </c>
      <c r="B309" s="6" t="s">
        <v>1316</v>
      </c>
      <c r="C309" s="6" t="s">
        <v>64</v>
      </c>
      <c r="D309" s="6">
        <v>37</v>
      </c>
    </row>
    <row r="310" spans="1:4" ht="15.75" customHeight="1" x14ac:dyDescent="0.2">
      <c r="A310" s="6">
        <v>4837</v>
      </c>
      <c r="B310" s="6" t="s">
        <v>3168</v>
      </c>
      <c r="C310" s="6" t="s">
        <v>64</v>
      </c>
      <c r="D310" s="6">
        <v>33</v>
      </c>
    </row>
    <row r="311" spans="1:4" ht="15.75" customHeight="1" x14ac:dyDescent="0.2">
      <c r="A311" s="6">
        <v>4836</v>
      </c>
      <c r="B311" s="6" t="s">
        <v>430</v>
      </c>
      <c r="C311" s="6" t="s">
        <v>64</v>
      </c>
      <c r="D311" s="6">
        <v>309</v>
      </c>
    </row>
    <row r="312" spans="1:4" ht="15.75" customHeight="1" x14ac:dyDescent="0.2">
      <c r="A312" s="6">
        <v>4835</v>
      </c>
      <c r="B312" s="6" t="s">
        <v>494</v>
      </c>
      <c r="C312" s="6" t="s">
        <v>64</v>
      </c>
      <c r="D312" s="6">
        <v>153</v>
      </c>
    </row>
    <row r="313" spans="1:4" ht="15.75" customHeight="1" x14ac:dyDescent="0.2">
      <c r="A313" s="6">
        <v>4834</v>
      </c>
      <c r="B313" s="6" t="s">
        <v>1294</v>
      </c>
      <c r="C313" s="6" t="s">
        <v>64</v>
      </c>
      <c r="D313" s="6">
        <v>43</v>
      </c>
    </row>
    <row r="314" spans="1:4" ht="15.75" customHeight="1" x14ac:dyDescent="0.2">
      <c r="A314" s="6">
        <v>4833</v>
      </c>
      <c r="B314" s="6" t="s">
        <v>2923</v>
      </c>
      <c r="C314" s="6" t="s">
        <v>64</v>
      </c>
      <c r="D314" s="6">
        <v>0</v>
      </c>
    </row>
    <row r="315" spans="1:4" ht="15.75" customHeight="1" x14ac:dyDescent="0.2">
      <c r="A315" s="6">
        <v>4831</v>
      </c>
      <c r="B315" s="6" t="s">
        <v>2572</v>
      </c>
      <c r="C315" s="6" t="s">
        <v>64</v>
      </c>
      <c r="D315" s="6">
        <v>5</v>
      </c>
    </row>
    <row r="316" spans="1:4" ht="15.75" customHeight="1" x14ac:dyDescent="0.2">
      <c r="A316" s="6">
        <v>4829</v>
      </c>
      <c r="B316" s="6" t="s">
        <v>3172</v>
      </c>
      <c r="C316" s="6" t="s">
        <v>64</v>
      </c>
      <c r="D316" s="6">
        <v>37</v>
      </c>
    </row>
    <row r="317" spans="1:4" ht="15.75" customHeight="1" x14ac:dyDescent="0.2">
      <c r="A317" s="6">
        <v>4828</v>
      </c>
      <c r="B317" s="6" t="s">
        <v>1369</v>
      </c>
      <c r="C317" s="6" t="s">
        <v>64</v>
      </c>
      <c r="D317" s="6">
        <v>1662</v>
      </c>
    </row>
    <row r="318" spans="1:4" ht="15.75" customHeight="1" x14ac:dyDescent="0.2">
      <c r="A318" s="6">
        <v>4827</v>
      </c>
      <c r="B318" s="6" t="s">
        <v>972</v>
      </c>
      <c r="C318" s="6" t="s">
        <v>64</v>
      </c>
      <c r="D318" s="6">
        <v>63</v>
      </c>
    </row>
    <row r="319" spans="1:4" ht="15.75" customHeight="1" x14ac:dyDescent="0.2">
      <c r="A319" s="6">
        <v>4826</v>
      </c>
      <c r="B319" s="6" t="s">
        <v>2940</v>
      </c>
      <c r="C319" s="6" t="s">
        <v>64</v>
      </c>
      <c r="D319" s="6">
        <v>3</v>
      </c>
    </row>
    <row r="320" spans="1:4" ht="15.75" customHeight="1" x14ac:dyDescent="0.2">
      <c r="A320" s="6">
        <v>4825</v>
      </c>
      <c r="B320" s="6" t="s">
        <v>3098</v>
      </c>
      <c r="C320" s="6" t="s">
        <v>64</v>
      </c>
      <c r="D320" s="6">
        <v>48</v>
      </c>
    </row>
    <row r="321" spans="1:4" ht="15.75" customHeight="1" x14ac:dyDescent="0.2">
      <c r="A321" s="6">
        <v>4824</v>
      </c>
      <c r="B321" s="6" t="s">
        <v>1127</v>
      </c>
      <c r="C321" s="6" t="s">
        <v>64</v>
      </c>
      <c r="D321" s="6">
        <v>75</v>
      </c>
    </row>
    <row r="322" spans="1:4" ht="15.75" customHeight="1" x14ac:dyDescent="0.2">
      <c r="A322" s="6">
        <v>4823</v>
      </c>
      <c r="B322" s="6" t="s">
        <v>2829</v>
      </c>
      <c r="C322" s="6" t="s">
        <v>64</v>
      </c>
      <c r="D322" s="6">
        <v>9</v>
      </c>
    </row>
    <row r="323" spans="1:4" ht="15.75" customHeight="1" x14ac:dyDescent="0.2">
      <c r="A323" s="6">
        <v>4822</v>
      </c>
      <c r="B323" s="6" t="s">
        <v>1375</v>
      </c>
      <c r="C323" s="6" t="s">
        <v>64</v>
      </c>
      <c r="D323" s="6">
        <v>50</v>
      </c>
    </row>
    <row r="324" spans="1:4" ht="15.75" customHeight="1" x14ac:dyDescent="0.2">
      <c r="A324" s="6">
        <v>4821</v>
      </c>
      <c r="B324" s="6" t="s">
        <v>2676</v>
      </c>
      <c r="C324" s="6" t="s">
        <v>64</v>
      </c>
      <c r="D324" s="6">
        <v>0</v>
      </c>
    </row>
    <row r="325" spans="1:4" ht="15.75" customHeight="1" x14ac:dyDescent="0.2">
      <c r="A325" s="6">
        <v>4819</v>
      </c>
      <c r="B325" s="6" t="s">
        <v>2719</v>
      </c>
      <c r="C325" s="6" t="s">
        <v>64</v>
      </c>
      <c r="D325" s="6">
        <v>3</v>
      </c>
    </row>
    <row r="326" spans="1:4" ht="15.75" customHeight="1" x14ac:dyDescent="0.2">
      <c r="A326" s="6">
        <v>4818</v>
      </c>
      <c r="B326" s="6" t="s">
        <v>757</v>
      </c>
      <c r="C326" s="6" t="s">
        <v>64</v>
      </c>
      <c r="D326" s="6">
        <v>2568</v>
      </c>
    </row>
    <row r="327" spans="1:4" ht="15.75" customHeight="1" x14ac:dyDescent="0.2">
      <c r="A327" s="6">
        <v>4817</v>
      </c>
      <c r="B327" s="6" t="s">
        <v>410</v>
      </c>
      <c r="C327" s="6" t="s">
        <v>64</v>
      </c>
      <c r="D327" s="6">
        <v>847</v>
      </c>
    </row>
    <row r="328" spans="1:4" ht="15.75" customHeight="1" x14ac:dyDescent="0.2">
      <c r="A328" s="6">
        <v>4816</v>
      </c>
      <c r="B328" s="6" t="s">
        <v>2953</v>
      </c>
      <c r="C328" s="6" t="s">
        <v>64</v>
      </c>
      <c r="D328" s="6">
        <v>4</v>
      </c>
    </row>
    <row r="329" spans="1:4" ht="15.75" customHeight="1" x14ac:dyDescent="0.2">
      <c r="A329" s="6">
        <v>4815</v>
      </c>
      <c r="B329" s="6" t="s">
        <v>937</v>
      </c>
      <c r="C329" s="6" t="s">
        <v>64</v>
      </c>
      <c r="D329" s="6">
        <v>561</v>
      </c>
    </row>
    <row r="330" spans="1:4" ht="15.75" customHeight="1" x14ac:dyDescent="0.2">
      <c r="A330" s="6">
        <v>4814</v>
      </c>
      <c r="B330" s="6" t="s">
        <v>2819</v>
      </c>
      <c r="C330" s="6" t="s">
        <v>64</v>
      </c>
      <c r="D330" s="6">
        <v>34</v>
      </c>
    </row>
    <row r="331" spans="1:4" ht="15.75" customHeight="1" x14ac:dyDescent="0.2">
      <c r="A331" s="6">
        <v>4813</v>
      </c>
      <c r="B331" s="6" t="s">
        <v>1016</v>
      </c>
      <c r="C331" s="6" t="s">
        <v>64</v>
      </c>
      <c r="D331" s="6">
        <v>651</v>
      </c>
    </row>
    <row r="332" spans="1:4" ht="15.75" customHeight="1" x14ac:dyDescent="0.2">
      <c r="A332" s="6">
        <v>4812</v>
      </c>
      <c r="B332" s="6" t="s">
        <v>344</v>
      </c>
      <c r="C332" s="6" t="s">
        <v>64</v>
      </c>
      <c r="D332" s="6">
        <v>614</v>
      </c>
    </row>
    <row r="333" spans="1:4" ht="15.75" customHeight="1" x14ac:dyDescent="0.2">
      <c r="A333" s="6">
        <v>4811</v>
      </c>
      <c r="B333" s="6" t="s">
        <v>2890</v>
      </c>
      <c r="C333" s="6" t="s">
        <v>64</v>
      </c>
      <c r="D333" s="6">
        <v>2</v>
      </c>
    </row>
    <row r="334" spans="1:4" ht="15.75" customHeight="1" x14ac:dyDescent="0.2">
      <c r="A334" s="6">
        <v>4810</v>
      </c>
      <c r="B334" s="6" t="s">
        <v>1118</v>
      </c>
      <c r="C334" s="6" t="s">
        <v>64</v>
      </c>
      <c r="D334" s="6">
        <v>240</v>
      </c>
    </row>
    <row r="335" spans="1:4" ht="15.75" customHeight="1" x14ac:dyDescent="0.2">
      <c r="A335" s="6">
        <v>4809</v>
      </c>
      <c r="B335" s="6" t="s">
        <v>1317</v>
      </c>
      <c r="C335" s="6" t="s">
        <v>64</v>
      </c>
      <c r="D335" s="6">
        <v>134</v>
      </c>
    </row>
    <row r="336" spans="1:4" ht="15.75" customHeight="1" x14ac:dyDescent="0.2">
      <c r="A336" s="6">
        <v>4808</v>
      </c>
      <c r="B336" s="6" t="s">
        <v>1322</v>
      </c>
      <c r="C336" s="6" t="s">
        <v>64</v>
      </c>
      <c r="D336" s="6">
        <v>137</v>
      </c>
    </row>
    <row r="337" spans="1:4" ht="15.75" customHeight="1" x14ac:dyDescent="0.2">
      <c r="A337" s="6">
        <v>4807</v>
      </c>
      <c r="B337" s="6" t="s">
        <v>1463</v>
      </c>
      <c r="C337" s="6" t="s">
        <v>64</v>
      </c>
      <c r="D337" s="6">
        <v>138</v>
      </c>
    </row>
    <row r="338" spans="1:4" ht="15.75" customHeight="1" x14ac:dyDescent="0.2">
      <c r="A338" s="6">
        <v>4803</v>
      </c>
      <c r="B338" s="6" t="s">
        <v>435</v>
      </c>
      <c r="C338" s="6" t="s">
        <v>64</v>
      </c>
      <c r="D338" s="6">
        <v>159</v>
      </c>
    </row>
    <row r="339" spans="1:4" ht="15.75" customHeight="1" x14ac:dyDescent="0.2">
      <c r="A339" s="6">
        <v>4802</v>
      </c>
      <c r="B339" s="6" t="s">
        <v>2905</v>
      </c>
      <c r="C339" s="6" t="s">
        <v>64</v>
      </c>
      <c r="D339" s="6">
        <v>13</v>
      </c>
    </row>
    <row r="340" spans="1:4" ht="15.75" customHeight="1" x14ac:dyDescent="0.2">
      <c r="A340" s="6">
        <v>4801</v>
      </c>
      <c r="B340" s="6" t="s">
        <v>1388</v>
      </c>
      <c r="C340" s="6" t="s">
        <v>64</v>
      </c>
      <c r="D340" s="6">
        <v>61</v>
      </c>
    </row>
    <row r="341" spans="1:4" ht="15.75" customHeight="1" x14ac:dyDescent="0.2">
      <c r="A341" s="6">
        <v>4799</v>
      </c>
      <c r="B341" s="6" t="s">
        <v>2644</v>
      </c>
      <c r="C341" s="6" t="s">
        <v>64</v>
      </c>
      <c r="D341" s="6">
        <v>0</v>
      </c>
    </row>
    <row r="342" spans="1:4" ht="15.75" customHeight="1" x14ac:dyDescent="0.2">
      <c r="A342" s="6">
        <v>4798</v>
      </c>
      <c r="B342" s="6" t="s">
        <v>3064</v>
      </c>
      <c r="C342" s="6" t="s">
        <v>64</v>
      </c>
      <c r="D342" s="6">
        <v>52</v>
      </c>
    </row>
    <row r="343" spans="1:4" ht="15.75" customHeight="1" x14ac:dyDescent="0.2">
      <c r="A343" s="6">
        <v>4797</v>
      </c>
      <c r="B343" s="6" t="s">
        <v>497</v>
      </c>
      <c r="C343" s="6" t="s">
        <v>64</v>
      </c>
      <c r="D343" s="6">
        <v>160</v>
      </c>
    </row>
    <row r="344" spans="1:4" ht="15.75" customHeight="1" x14ac:dyDescent="0.2">
      <c r="A344" s="6">
        <v>4795</v>
      </c>
      <c r="B344" s="6" t="s">
        <v>2181</v>
      </c>
      <c r="C344" s="6" t="s">
        <v>64</v>
      </c>
      <c r="D344" s="6">
        <v>21</v>
      </c>
    </row>
    <row r="345" spans="1:4" ht="15.75" customHeight="1" x14ac:dyDescent="0.2">
      <c r="A345" s="6">
        <v>4794</v>
      </c>
      <c r="B345" s="6" t="s">
        <v>1245</v>
      </c>
      <c r="C345" s="6" t="s">
        <v>64</v>
      </c>
      <c r="D345" s="6">
        <v>68</v>
      </c>
    </row>
    <row r="346" spans="1:4" ht="15.75" customHeight="1" x14ac:dyDescent="0.2">
      <c r="A346" s="6">
        <v>4793</v>
      </c>
      <c r="B346" s="6" t="s">
        <v>2647</v>
      </c>
      <c r="C346" s="6" t="s">
        <v>64</v>
      </c>
      <c r="D346" s="6">
        <v>2</v>
      </c>
    </row>
    <row r="347" spans="1:4" ht="15.75" customHeight="1" x14ac:dyDescent="0.2">
      <c r="A347" s="6">
        <v>4792</v>
      </c>
      <c r="B347" s="6" t="s">
        <v>2736</v>
      </c>
      <c r="C347" s="6" t="s">
        <v>64</v>
      </c>
      <c r="D347" s="6">
        <v>11</v>
      </c>
    </row>
    <row r="348" spans="1:4" ht="15.75" customHeight="1" x14ac:dyDescent="0.2">
      <c r="A348" s="6">
        <v>4791</v>
      </c>
      <c r="B348" s="6" t="s">
        <v>3204</v>
      </c>
      <c r="C348" s="6" t="s">
        <v>64</v>
      </c>
      <c r="D348" s="6">
        <v>33</v>
      </c>
    </row>
    <row r="349" spans="1:4" ht="15.75" customHeight="1" x14ac:dyDescent="0.2">
      <c r="A349" s="6">
        <v>4790</v>
      </c>
      <c r="B349" s="6" t="s">
        <v>2967</v>
      </c>
      <c r="C349" s="6" t="s">
        <v>64</v>
      </c>
      <c r="D349" s="6">
        <v>6</v>
      </c>
    </row>
    <row r="350" spans="1:4" ht="15.75" customHeight="1" x14ac:dyDescent="0.2">
      <c r="A350" s="6">
        <v>4789</v>
      </c>
      <c r="B350" s="6" t="s">
        <v>2816</v>
      </c>
      <c r="C350" s="6" t="s">
        <v>64</v>
      </c>
      <c r="D350" s="6">
        <v>8</v>
      </c>
    </row>
    <row r="351" spans="1:4" ht="15.75" customHeight="1" x14ac:dyDescent="0.2">
      <c r="A351" s="6">
        <v>4788</v>
      </c>
      <c r="B351" s="6" t="s">
        <v>449</v>
      </c>
      <c r="C351" s="6" t="s">
        <v>64</v>
      </c>
      <c r="D351" s="6">
        <v>289</v>
      </c>
    </row>
    <row r="352" spans="1:4" ht="15.75" customHeight="1" x14ac:dyDescent="0.2">
      <c r="A352" s="6">
        <v>4786</v>
      </c>
      <c r="B352" s="6" t="s">
        <v>3045</v>
      </c>
      <c r="C352" s="6" t="s">
        <v>64</v>
      </c>
      <c r="D352" s="6">
        <v>35</v>
      </c>
    </row>
    <row r="353" spans="1:4" ht="15.75" customHeight="1" x14ac:dyDescent="0.2">
      <c r="A353" s="6">
        <v>4785</v>
      </c>
      <c r="B353" s="6" t="s">
        <v>2779</v>
      </c>
      <c r="C353" s="6" t="s">
        <v>64</v>
      </c>
      <c r="D353" s="6">
        <v>6</v>
      </c>
    </row>
    <row r="354" spans="1:4" ht="15.75" customHeight="1" x14ac:dyDescent="0.2">
      <c r="A354" s="6">
        <v>4784</v>
      </c>
      <c r="B354" s="6" t="s">
        <v>971</v>
      </c>
      <c r="C354" s="6" t="s">
        <v>64</v>
      </c>
      <c r="D354" s="6">
        <v>74</v>
      </c>
    </row>
    <row r="355" spans="1:4" ht="15.75" customHeight="1" x14ac:dyDescent="0.2">
      <c r="A355" s="6">
        <v>4783</v>
      </c>
      <c r="B355" s="6" t="s">
        <v>833</v>
      </c>
      <c r="C355" s="6" t="s">
        <v>64</v>
      </c>
      <c r="D355" s="6">
        <v>169</v>
      </c>
    </row>
    <row r="356" spans="1:4" ht="15.75" customHeight="1" x14ac:dyDescent="0.2">
      <c r="A356" s="6">
        <v>4782</v>
      </c>
      <c r="B356" s="6" t="s">
        <v>731</v>
      </c>
      <c r="C356" s="6" t="s">
        <v>64</v>
      </c>
      <c r="D356" s="6">
        <v>112</v>
      </c>
    </row>
    <row r="357" spans="1:4" ht="15.75" customHeight="1" x14ac:dyDescent="0.2">
      <c r="A357" s="6">
        <v>4780</v>
      </c>
      <c r="B357" s="6" t="s">
        <v>996</v>
      </c>
      <c r="C357" s="6" t="s">
        <v>64</v>
      </c>
      <c r="D357" s="6">
        <v>2955</v>
      </c>
    </row>
    <row r="358" spans="1:4" ht="15.75" customHeight="1" x14ac:dyDescent="0.2">
      <c r="A358" s="6">
        <v>4779</v>
      </c>
      <c r="B358" s="6" t="s">
        <v>3022</v>
      </c>
      <c r="C358" s="6" t="s">
        <v>64</v>
      </c>
      <c r="D358" s="6">
        <v>45</v>
      </c>
    </row>
    <row r="359" spans="1:4" ht="15.75" customHeight="1" x14ac:dyDescent="0.2">
      <c r="A359" s="6">
        <v>4777</v>
      </c>
      <c r="B359" s="6" t="s">
        <v>2863</v>
      </c>
      <c r="C359" s="6" t="s">
        <v>64</v>
      </c>
      <c r="D359" s="6">
        <v>18</v>
      </c>
    </row>
    <row r="360" spans="1:4" ht="15.75" customHeight="1" x14ac:dyDescent="0.2">
      <c r="A360" s="6">
        <v>4776</v>
      </c>
      <c r="B360" s="6" t="s">
        <v>1277</v>
      </c>
      <c r="C360" s="6" t="s">
        <v>64</v>
      </c>
      <c r="D360" s="6">
        <v>1010</v>
      </c>
    </row>
    <row r="361" spans="1:4" ht="15.75" customHeight="1" x14ac:dyDescent="0.2">
      <c r="A361" s="6">
        <v>4775</v>
      </c>
      <c r="B361" s="6" t="s">
        <v>3136</v>
      </c>
      <c r="C361" s="6" t="s">
        <v>64</v>
      </c>
      <c r="D361" s="6">
        <v>15</v>
      </c>
    </row>
    <row r="362" spans="1:4" ht="15.75" customHeight="1" x14ac:dyDescent="0.2">
      <c r="A362" s="6">
        <v>4774</v>
      </c>
      <c r="B362" s="6" t="s">
        <v>507</v>
      </c>
      <c r="C362" s="6" t="s">
        <v>64</v>
      </c>
      <c r="D362" s="6">
        <v>285</v>
      </c>
    </row>
    <row r="363" spans="1:4" ht="15.75" customHeight="1" x14ac:dyDescent="0.2">
      <c r="A363" s="6">
        <v>4773</v>
      </c>
      <c r="B363" s="6" t="s">
        <v>1099</v>
      </c>
      <c r="C363" s="6" t="s">
        <v>64</v>
      </c>
      <c r="D363" s="6">
        <v>516</v>
      </c>
    </row>
    <row r="364" spans="1:4" ht="15.75" customHeight="1" x14ac:dyDescent="0.2">
      <c r="A364" s="6">
        <v>4772</v>
      </c>
      <c r="B364" s="6" t="s">
        <v>2810</v>
      </c>
      <c r="C364" s="6" t="s">
        <v>64</v>
      </c>
      <c r="D364" s="6">
        <v>11</v>
      </c>
    </row>
    <row r="365" spans="1:4" ht="15.75" customHeight="1" x14ac:dyDescent="0.2">
      <c r="A365" s="6">
        <v>4770</v>
      </c>
      <c r="B365" s="6" t="s">
        <v>749</v>
      </c>
      <c r="C365" s="6" t="s">
        <v>64</v>
      </c>
      <c r="D365" s="6">
        <v>58</v>
      </c>
    </row>
    <row r="366" spans="1:4" ht="15.75" customHeight="1" x14ac:dyDescent="0.2">
      <c r="A366" s="6">
        <v>4769</v>
      </c>
      <c r="B366" s="6" t="s">
        <v>1055</v>
      </c>
      <c r="C366" s="6" t="s">
        <v>64</v>
      </c>
      <c r="D366" s="6">
        <v>1145</v>
      </c>
    </row>
    <row r="367" spans="1:4" ht="15.75" customHeight="1" x14ac:dyDescent="0.2">
      <c r="A367" s="6">
        <v>4768</v>
      </c>
      <c r="B367" s="6" t="s">
        <v>1344</v>
      </c>
      <c r="C367" s="6" t="s">
        <v>64</v>
      </c>
      <c r="D367" s="6">
        <v>158</v>
      </c>
    </row>
    <row r="368" spans="1:4" ht="15.75" customHeight="1" x14ac:dyDescent="0.2">
      <c r="A368" s="6">
        <v>4767</v>
      </c>
      <c r="B368" s="6" t="s">
        <v>1297</v>
      </c>
      <c r="C368" s="6" t="s">
        <v>64</v>
      </c>
      <c r="D368" s="6">
        <v>195</v>
      </c>
    </row>
    <row r="369" spans="1:4" ht="15.75" customHeight="1" x14ac:dyDescent="0.2">
      <c r="A369" s="6">
        <v>4766</v>
      </c>
      <c r="B369" s="6" t="s">
        <v>1300</v>
      </c>
      <c r="C369" s="6" t="s">
        <v>64</v>
      </c>
      <c r="D369" s="6">
        <v>114</v>
      </c>
    </row>
    <row r="370" spans="1:4" ht="15.75" customHeight="1" x14ac:dyDescent="0.2">
      <c r="A370" s="6">
        <v>4765</v>
      </c>
      <c r="B370" s="6" t="s">
        <v>1378</v>
      </c>
      <c r="C370" s="6" t="s">
        <v>64</v>
      </c>
      <c r="D370" s="6">
        <v>229</v>
      </c>
    </row>
    <row r="371" spans="1:4" ht="15.75" customHeight="1" x14ac:dyDescent="0.2">
      <c r="A371" s="6">
        <v>4764</v>
      </c>
      <c r="B371" s="6" t="s">
        <v>692</v>
      </c>
      <c r="C371" s="6" t="s">
        <v>64</v>
      </c>
      <c r="D371" s="6">
        <v>1797</v>
      </c>
    </row>
    <row r="372" spans="1:4" ht="15.75" customHeight="1" x14ac:dyDescent="0.2">
      <c r="A372" s="6">
        <v>4763</v>
      </c>
      <c r="B372" s="6" t="s">
        <v>2904</v>
      </c>
      <c r="C372" s="6" t="s">
        <v>64</v>
      </c>
      <c r="D372" s="6">
        <v>56</v>
      </c>
    </row>
    <row r="373" spans="1:4" ht="15.75" customHeight="1" x14ac:dyDescent="0.2">
      <c r="A373" s="6">
        <v>4762</v>
      </c>
      <c r="B373" s="6" t="s">
        <v>438</v>
      </c>
      <c r="C373" s="6" t="s">
        <v>64</v>
      </c>
      <c r="D373" s="6">
        <v>697</v>
      </c>
    </row>
    <row r="374" spans="1:4" ht="15.75" customHeight="1" x14ac:dyDescent="0.2">
      <c r="A374" s="6">
        <v>4761</v>
      </c>
      <c r="B374" s="6" t="s">
        <v>1253</v>
      </c>
      <c r="C374" s="6" t="s">
        <v>64</v>
      </c>
      <c r="D374" s="6">
        <v>64</v>
      </c>
    </row>
    <row r="375" spans="1:4" ht="15.75" customHeight="1" x14ac:dyDescent="0.2">
      <c r="A375" s="6">
        <v>4760</v>
      </c>
      <c r="B375" s="6" t="s">
        <v>671</v>
      </c>
      <c r="C375" s="6" t="s">
        <v>64</v>
      </c>
      <c r="D375" s="6">
        <v>673</v>
      </c>
    </row>
    <row r="376" spans="1:4" ht="15.75" customHeight="1" x14ac:dyDescent="0.2">
      <c r="A376" s="6">
        <v>4759</v>
      </c>
      <c r="B376" s="6" t="s">
        <v>207</v>
      </c>
      <c r="C376" s="6" t="s">
        <v>64</v>
      </c>
      <c r="D376" s="6">
        <v>2216</v>
      </c>
    </row>
    <row r="377" spans="1:4" ht="15.75" customHeight="1" x14ac:dyDescent="0.2">
      <c r="A377" s="6">
        <v>4757</v>
      </c>
      <c r="B377" s="6" t="s">
        <v>141</v>
      </c>
      <c r="C377" s="6" t="s">
        <v>64</v>
      </c>
      <c r="D377" s="6">
        <v>199</v>
      </c>
    </row>
    <row r="378" spans="1:4" ht="15.75" customHeight="1" x14ac:dyDescent="0.2">
      <c r="A378" s="6">
        <v>4756</v>
      </c>
      <c r="B378" s="6" t="s">
        <v>1390</v>
      </c>
      <c r="C378" s="6" t="s">
        <v>64</v>
      </c>
      <c r="D378" s="6">
        <v>119</v>
      </c>
    </row>
    <row r="379" spans="1:4" ht="15.75" customHeight="1" x14ac:dyDescent="0.2">
      <c r="A379" s="6">
        <v>4755</v>
      </c>
      <c r="B379" s="6" t="s">
        <v>3053</v>
      </c>
      <c r="C379" s="6" t="s">
        <v>64</v>
      </c>
      <c r="D379" s="6">
        <v>0</v>
      </c>
    </row>
    <row r="380" spans="1:4" ht="15.75" customHeight="1" x14ac:dyDescent="0.2">
      <c r="A380" s="6">
        <v>4753</v>
      </c>
      <c r="B380" s="6" t="s">
        <v>1290</v>
      </c>
      <c r="C380" s="6" t="s">
        <v>64</v>
      </c>
      <c r="D380" s="6">
        <v>223</v>
      </c>
    </row>
    <row r="381" spans="1:4" ht="15.75" customHeight="1" x14ac:dyDescent="0.2">
      <c r="A381" s="6">
        <v>4752</v>
      </c>
      <c r="B381" s="6" t="s">
        <v>1269</v>
      </c>
      <c r="C381" s="6" t="s">
        <v>64</v>
      </c>
      <c r="D381" s="6">
        <v>89</v>
      </c>
    </row>
    <row r="382" spans="1:4" ht="15.75" customHeight="1" x14ac:dyDescent="0.2">
      <c r="A382" s="6">
        <v>4751</v>
      </c>
      <c r="B382" s="6" t="s">
        <v>879</v>
      </c>
      <c r="C382" s="6" t="s">
        <v>64</v>
      </c>
      <c r="D382" s="6">
        <v>271</v>
      </c>
    </row>
    <row r="383" spans="1:4" ht="15.75" customHeight="1" x14ac:dyDescent="0.2">
      <c r="A383" s="6">
        <v>4750</v>
      </c>
      <c r="B383" s="6" t="s">
        <v>2726</v>
      </c>
      <c r="C383" s="6" t="s">
        <v>64</v>
      </c>
      <c r="D383" s="6">
        <v>33</v>
      </c>
    </row>
    <row r="384" spans="1:4" ht="15.75" customHeight="1" x14ac:dyDescent="0.2">
      <c r="A384" s="6">
        <v>4749</v>
      </c>
      <c r="B384" s="6" t="s">
        <v>967</v>
      </c>
      <c r="C384" s="6" t="s">
        <v>64</v>
      </c>
      <c r="D384" s="6">
        <v>1174</v>
      </c>
    </row>
    <row r="385" spans="1:4" ht="15.75" customHeight="1" x14ac:dyDescent="0.2">
      <c r="A385" s="6">
        <v>4748</v>
      </c>
      <c r="B385" s="6" t="s">
        <v>709</v>
      </c>
      <c r="C385" s="6" t="s">
        <v>64</v>
      </c>
      <c r="D385" s="6">
        <v>320</v>
      </c>
    </row>
    <row r="386" spans="1:4" ht="15.75" customHeight="1" x14ac:dyDescent="0.2">
      <c r="A386" s="6">
        <v>4747</v>
      </c>
      <c r="B386" s="6" t="s">
        <v>2796</v>
      </c>
      <c r="C386" s="6" t="s">
        <v>64</v>
      </c>
      <c r="D386" s="6">
        <v>8</v>
      </c>
    </row>
    <row r="387" spans="1:4" ht="15.75" customHeight="1" x14ac:dyDescent="0.2">
      <c r="A387" s="6">
        <v>4746</v>
      </c>
      <c r="B387" s="6" t="s">
        <v>501</v>
      </c>
      <c r="C387" s="6" t="s">
        <v>64</v>
      </c>
      <c r="D387" s="6">
        <v>456</v>
      </c>
    </row>
    <row r="388" spans="1:4" ht="15.75" customHeight="1" x14ac:dyDescent="0.2">
      <c r="A388" s="6">
        <v>4745</v>
      </c>
      <c r="B388" s="6" t="s">
        <v>2969</v>
      </c>
      <c r="C388" s="6" t="s">
        <v>64</v>
      </c>
      <c r="D388" s="6">
        <v>31</v>
      </c>
    </row>
    <row r="389" spans="1:4" ht="15.75" customHeight="1" x14ac:dyDescent="0.2">
      <c r="A389" s="6">
        <v>4744</v>
      </c>
      <c r="B389" s="6" t="s">
        <v>859</v>
      </c>
      <c r="C389" s="6" t="s">
        <v>64</v>
      </c>
      <c r="D389" s="6">
        <v>75</v>
      </c>
    </row>
    <row r="390" spans="1:4" ht="15.75" customHeight="1" x14ac:dyDescent="0.2">
      <c r="A390" s="6">
        <v>4743</v>
      </c>
      <c r="B390" s="6" t="s">
        <v>804</v>
      </c>
      <c r="C390" s="6" t="s">
        <v>64</v>
      </c>
      <c r="D390" s="6">
        <v>32</v>
      </c>
    </row>
    <row r="391" spans="1:4" ht="15.75" customHeight="1" x14ac:dyDescent="0.2">
      <c r="A391" s="6">
        <v>4742</v>
      </c>
      <c r="B391" s="6" t="s">
        <v>943</v>
      </c>
      <c r="C391" s="6" t="s">
        <v>64</v>
      </c>
      <c r="D391" s="6">
        <v>44</v>
      </c>
    </row>
    <row r="392" spans="1:4" ht="15.75" customHeight="1" x14ac:dyDescent="0.2">
      <c r="A392" s="6">
        <v>4741</v>
      </c>
      <c r="B392" s="6" t="s">
        <v>1310</v>
      </c>
      <c r="C392" s="6" t="s">
        <v>64</v>
      </c>
      <c r="D392" s="6">
        <v>1357</v>
      </c>
    </row>
    <row r="393" spans="1:4" ht="15.75" customHeight="1" x14ac:dyDescent="0.2">
      <c r="A393" s="6">
        <v>4740</v>
      </c>
      <c r="B393" s="6" t="s">
        <v>2899</v>
      </c>
      <c r="C393" s="6" t="s">
        <v>64</v>
      </c>
      <c r="D393" s="6">
        <v>4</v>
      </c>
    </row>
    <row r="394" spans="1:4" ht="15.75" customHeight="1" x14ac:dyDescent="0.2">
      <c r="A394" s="6">
        <v>4739</v>
      </c>
      <c r="B394" s="6" t="s">
        <v>858</v>
      </c>
      <c r="C394" s="6" t="s">
        <v>64</v>
      </c>
      <c r="D394" s="6">
        <v>740</v>
      </c>
    </row>
    <row r="395" spans="1:4" ht="15.75" customHeight="1" x14ac:dyDescent="0.2">
      <c r="A395" s="6">
        <v>4738</v>
      </c>
      <c r="B395" s="6" t="s">
        <v>711</v>
      </c>
      <c r="C395" s="6" t="s">
        <v>64</v>
      </c>
      <c r="D395" s="6">
        <v>1125</v>
      </c>
    </row>
    <row r="396" spans="1:4" ht="15.75" customHeight="1" x14ac:dyDescent="0.2">
      <c r="A396" s="6">
        <v>4737</v>
      </c>
      <c r="B396" s="6" t="s">
        <v>2533</v>
      </c>
      <c r="C396" s="6" t="s">
        <v>64</v>
      </c>
      <c r="D396" s="6">
        <v>0</v>
      </c>
    </row>
    <row r="397" spans="1:4" ht="15.75" customHeight="1" x14ac:dyDescent="0.2">
      <c r="A397" s="6">
        <v>4736</v>
      </c>
      <c r="B397" s="6" t="s">
        <v>1075</v>
      </c>
      <c r="C397" s="6" t="s">
        <v>64</v>
      </c>
      <c r="D397" s="6">
        <v>1700</v>
      </c>
    </row>
    <row r="398" spans="1:4" ht="15.75" customHeight="1" x14ac:dyDescent="0.2">
      <c r="A398" s="6">
        <v>4735</v>
      </c>
      <c r="B398" s="6" t="s">
        <v>1323</v>
      </c>
      <c r="C398" s="6" t="s">
        <v>64</v>
      </c>
      <c r="D398" s="6">
        <v>123</v>
      </c>
    </row>
    <row r="399" spans="1:4" ht="15.75" customHeight="1" x14ac:dyDescent="0.2">
      <c r="A399" s="6">
        <v>4734</v>
      </c>
      <c r="B399" s="6" t="s">
        <v>3090</v>
      </c>
      <c r="C399" s="6" t="s">
        <v>64</v>
      </c>
      <c r="D399" s="6">
        <v>22</v>
      </c>
    </row>
    <row r="400" spans="1:4" ht="15.75" customHeight="1" x14ac:dyDescent="0.2">
      <c r="A400" s="6">
        <v>4733</v>
      </c>
      <c r="B400" s="6" t="s">
        <v>432</v>
      </c>
      <c r="C400" s="6" t="s">
        <v>64</v>
      </c>
      <c r="D400" s="6">
        <v>290</v>
      </c>
    </row>
    <row r="401" spans="1:4" ht="15.75" customHeight="1" x14ac:dyDescent="0.2">
      <c r="A401" s="6">
        <v>4732</v>
      </c>
      <c r="B401" s="6" t="s">
        <v>590</v>
      </c>
      <c r="C401" s="6" t="s">
        <v>64</v>
      </c>
      <c r="D401" s="6">
        <v>864</v>
      </c>
    </row>
    <row r="402" spans="1:4" ht="15.75" customHeight="1" x14ac:dyDescent="0.2">
      <c r="A402" s="6">
        <v>4731</v>
      </c>
      <c r="B402" s="6" t="s">
        <v>2564</v>
      </c>
      <c r="C402" s="6" t="s">
        <v>64</v>
      </c>
      <c r="D402" s="6">
        <v>23</v>
      </c>
    </row>
    <row r="403" spans="1:4" ht="15.75" customHeight="1" x14ac:dyDescent="0.2">
      <c r="A403" s="6">
        <v>4730</v>
      </c>
      <c r="B403" s="6" t="s">
        <v>1095</v>
      </c>
      <c r="C403" s="6" t="s">
        <v>64</v>
      </c>
      <c r="D403" s="6">
        <v>508</v>
      </c>
    </row>
    <row r="404" spans="1:4" ht="15.75" customHeight="1" x14ac:dyDescent="0.2">
      <c r="A404" s="6">
        <v>4729</v>
      </c>
      <c r="B404" s="6" t="s">
        <v>2840</v>
      </c>
      <c r="C404" s="6" t="s">
        <v>64</v>
      </c>
      <c r="D404" s="6">
        <v>4</v>
      </c>
    </row>
    <row r="405" spans="1:4" ht="15.75" customHeight="1" x14ac:dyDescent="0.2">
      <c r="A405" s="6">
        <v>4728</v>
      </c>
      <c r="B405" s="6" t="s">
        <v>2954</v>
      </c>
      <c r="C405" s="6" t="s">
        <v>64</v>
      </c>
      <c r="D405" s="6">
        <v>26</v>
      </c>
    </row>
    <row r="406" spans="1:4" ht="15.75" customHeight="1" x14ac:dyDescent="0.2">
      <c r="A406" s="6">
        <v>4727</v>
      </c>
      <c r="B406" s="6" t="s">
        <v>2211</v>
      </c>
      <c r="C406" s="6" t="s">
        <v>64</v>
      </c>
      <c r="D406" s="6">
        <v>41</v>
      </c>
    </row>
    <row r="407" spans="1:4" ht="15.75" customHeight="1" x14ac:dyDescent="0.2">
      <c r="A407" s="6">
        <v>4726</v>
      </c>
      <c r="B407" s="6" t="s">
        <v>1350</v>
      </c>
      <c r="C407" s="6" t="s">
        <v>64</v>
      </c>
      <c r="D407" s="6">
        <v>1139</v>
      </c>
    </row>
    <row r="408" spans="1:4" ht="15.75" customHeight="1" x14ac:dyDescent="0.2">
      <c r="A408" s="6">
        <v>4725</v>
      </c>
      <c r="B408" s="6" t="s">
        <v>2532</v>
      </c>
      <c r="C408" s="6" t="s">
        <v>64</v>
      </c>
      <c r="D408" s="6">
        <v>14</v>
      </c>
    </row>
    <row r="409" spans="1:4" ht="15.75" customHeight="1" x14ac:dyDescent="0.2">
      <c r="A409" s="6">
        <v>4724</v>
      </c>
      <c r="B409" s="6" t="s">
        <v>308</v>
      </c>
      <c r="C409" s="6" t="s">
        <v>64</v>
      </c>
      <c r="D409" s="6">
        <v>138</v>
      </c>
    </row>
    <row r="410" spans="1:4" ht="15.75" customHeight="1" x14ac:dyDescent="0.2">
      <c r="A410" s="6">
        <v>4723</v>
      </c>
      <c r="B410" s="6" t="s">
        <v>2752</v>
      </c>
      <c r="C410" s="6" t="s">
        <v>64</v>
      </c>
      <c r="D410" s="6">
        <v>28</v>
      </c>
    </row>
    <row r="411" spans="1:4" ht="15.75" customHeight="1" x14ac:dyDescent="0.2">
      <c r="A411" s="6">
        <v>4722</v>
      </c>
      <c r="B411" s="6" t="s">
        <v>2799</v>
      </c>
      <c r="C411" s="6" t="s">
        <v>64</v>
      </c>
      <c r="D411" s="6">
        <v>0</v>
      </c>
    </row>
    <row r="412" spans="1:4" ht="15.75" customHeight="1" x14ac:dyDescent="0.2">
      <c r="A412" s="6">
        <v>4721</v>
      </c>
      <c r="B412" s="6" t="s">
        <v>2858</v>
      </c>
      <c r="C412" s="6" t="s">
        <v>64</v>
      </c>
      <c r="D412" s="6">
        <v>0</v>
      </c>
    </row>
    <row r="413" spans="1:4" ht="15.75" customHeight="1" x14ac:dyDescent="0.2">
      <c r="A413" s="6">
        <v>4720</v>
      </c>
      <c r="B413" s="6" t="s">
        <v>2990</v>
      </c>
      <c r="C413" s="6" t="s">
        <v>64</v>
      </c>
      <c r="D413" s="6">
        <v>15</v>
      </c>
    </row>
    <row r="414" spans="1:4" ht="15.75" customHeight="1" x14ac:dyDescent="0.2">
      <c r="A414" s="6">
        <v>4719</v>
      </c>
      <c r="B414" s="6" t="s">
        <v>3038</v>
      </c>
      <c r="C414" s="6" t="s">
        <v>64</v>
      </c>
      <c r="D414" s="6">
        <v>41</v>
      </c>
    </row>
    <row r="415" spans="1:4" ht="15.75" customHeight="1" x14ac:dyDescent="0.2">
      <c r="A415" s="6">
        <v>4718</v>
      </c>
      <c r="B415" s="6" t="s">
        <v>941</v>
      </c>
      <c r="C415" s="6" t="s">
        <v>64</v>
      </c>
      <c r="D415" s="6">
        <v>152</v>
      </c>
    </row>
    <row r="416" spans="1:4" ht="15.75" customHeight="1" x14ac:dyDescent="0.2">
      <c r="A416" s="6">
        <v>4717</v>
      </c>
      <c r="B416" s="6" t="s">
        <v>2803</v>
      </c>
      <c r="C416" s="6" t="s">
        <v>64</v>
      </c>
      <c r="D416" s="6">
        <v>2</v>
      </c>
    </row>
    <row r="417" spans="1:4" ht="15.75" customHeight="1" x14ac:dyDescent="0.2">
      <c r="A417" s="6">
        <v>4716</v>
      </c>
      <c r="B417" s="6" t="s">
        <v>2593</v>
      </c>
      <c r="C417" s="6" t="s">
        <v>64</v>
      </c>
      <c r="D417" s="6">
        <v>0</v>
      </c>
    </row>
    <row r="418" spans="1:4" ht="15.75" customHeight="1" x14ac:dyDescent="0.2">
      <c r="A418" s="6">
        <v>4715</v>
      </c>
      <c r="B418" s="6" t="s">
        <v>702</v>
      </c>
      <c r="C418" s="6" t="s">
        <v>64</v>
      </c>
      <c r="D418" s="6">
        <v>628</v>
      </c>
    </row>
    <row r="419" spans="1:4" ht="15.75" customHeight="1" x14ac:dyDescent="0.2">
      <c r="A419" s="6">
        <v>4714</v>
      </c>
      <c r="B419" s="6" t="s">
        <v>1289</v>
      </c>
      <c r="C419" s="6" t="s">
        <v>64</v>
      </c>
      <c r="D419" s="6">
        <v>204</v>
      </c>
    </row>
    <row r="420" spans="1:4" ht="15.75" customHeight="1" x14ac:dyDescent="0.2">
      <c r="A420" s="6">
        <v>4713</v>
      </c>
      <c r="B420" s="6" t="s">
        <v>645</v>
      </c>
      <c r="C420" s="6" t="s">
        <v>64</v>
      </c>
      <c r="D420" s="6">
        <v>240</v>
      </c>
    </row>
    <row r="421" spans="1:4" ht="15.75" customHeight="1" x14ac:dyDescent="0.2">
      <c r="A421" s="6">
        <v>4712</v>
      </c>
      <c r="B421" s="6" t="s">
        <v>3014</v>
      </c>
      <c r="C421" s="6" t="s">
        <v>64</v>
      </c>
      <c r="D421" s="6">
        <v>8</v>
      </c>
    </row>
    <row r="422" spans="1:4" ht="15.75" customHeight="1" x14ac:dyDescent="0.2">
      <c r="A422" s="6">
        <v>4711</v>
      </c>
      <c r="B422" s="6" t="s">
        <v>539</v>
      </c>
      <c r="C422" s="6" t="s">
        <v>64</v>
      </c>
      <c r="D422" s="6">
        <v>686</v>
      </c>
    </row>
    <row r="423" spans="1:4" ht="15.75" customHeight="1" x14ac:dyDescent="0.2">
      <c r="A423" s="6">
        <v>4710</v>
      </c>
      <c r="B423" s="6" t="s">
        <v>1298</v>
      </c>
      <c r="C423" s="6" t="s">
        <v>64</v>
      </c>
      <c r="D423" s="6">
        <v>74</v>
      </c>
    </row>
    <row r="424" spans="1:4" ht="15.75" customHeight="1" x14ac:dyDescent="0.2">
      <c r="A424" s="6">
        <v>4709</v>
      </c>
      <c r="B424" s="6" t="s">
        <v>3257</v>
      </c>
      <c r="C424" s="6" t="s">
        <v>64</v>
      </c>
      <c r="D424" s="6">
        <v>19</v>
      </c>
    </row>
    <row r="425" spans="1:4" ht="15.75" customHeight="1" x14ac:dyDescent="0.2">
      <c r="A425" s="6">
        <v>4708</v>
      </c>
      <c r="B425" s="6" t="s">
        <v>371</v>
      </c>
      <c r="C425" s="6" t="s">
        <v>64</v>
      </c>
      <c r="D425" s="6">
        <v>92</v>
      </c>
    </row>
    <row r="426" spans="1:4" ht="15.75" customHeight="1" x14ac:dyDescent="0.2">
      <c r="A426" s="6">
        <v>4707</v>
      </c>
      <c r="B426" s="6" t="s">
        <v>2589</v>
      </c>
      <c r="C426" s="6" t="s">
        <v>64</v>
      </c>
      <c r="D426" s="6">
        <v>19</v>
      </c>
    </row>
    <row r="427" spans="1:4" ht="15.75" customHeight="1" x14ac:dyDescent="0.2">
      <c r="A427" s="6">
        <v>4705</v>
      </c>
      <c r="B427" s="6" t="s">
        <v>2530</v>
      </c>
      <c r="C427" s="6" t="s">
        <v>64</v>
      </c>
      <c r="D427" s="6">
        <v>0</v>
      </c>
    </row>
    <row r="428" spans="1:4" ht="15.75" customHeight="1" x14ac:dyDescent="0.2">
      <c r="A428" s="6">
        <v>4704</v>
      </c>
      <c r="B428" s="6" t="s">
        <v>2276</v>
      </c>
      <c r="C428" s="6" t="s">
        <v>64</v>
      </c>
      <c r="D428" s="6">
        <v>26</v>
      </c>
    </row>
    <row r="429" spans="1:4" ht="15.75" customHeight="1" x14ac:dyDescent="0.2">
      <c r="A429" s="6">
        <v>4703</v>
      </c>
      <c r="B429" s="6" t="s">
        <v>1097</v>
      </c>
      <c r="C429" s="6" t="s">
        <v>64</v>
      </c>
      <c r="D429" s="6">
        <v>169</v>
      </c>
    </row>
    <row r="430" spans="1:4" ht="15.75" customHeight="1" x14ac:dyDescent="0.2">
      <c r="A430" s="6">
        <v>4702</v>
      </c>
      <c r="B430" s="6" t="s">
        <v>1002</v>
      </c>
      <c r="C430" s="6" t="s">
        <v>64</v>
      </c>
      <c r="D430" s="6">
        <v>326</v>
      </c>
    </row>
    <row r="431" spans="1:4" ht="15.75" customHeight="1" x14ac:dyDescent="0.2">
      <c r="A431" s="6">
        <v>4701</v>
      </c>
      <c r="B431" s="6" t="s">
        <v>1421</v>
      </c>
      <c r="C431" s="6" t="s">
        <v>64</v>
      </c>
      <c r="D431" s="6">
        <v>10</v>
      </c>
    </row>
    <row r="432" spans="1:4" ht="15.75" customHeight="1" x14ac:dyDescent="0.2">
      <c r="A432" s="6">
        <v>4700</v>
      </c>
      <c r="B432" s="6" t="s">
        <v>758</v>
      </c>
      <c r="C432" s="6" t="s">
        <v>64</v>
      </c>
      <c r="D432" s="6">
        <v>110</v>
      </c>
    </row>
    <row r="433" spans="1:4" ht="15.75" customHeight="1" x14ac:dyDescent="0.2">
      <c r="A433" s="6">
        <v>4699</v>
      </c>
      <c r="B433" s="6" t="s">
        <v>540</v>
      </c>
      <c r="C433" s="6" t="s">
        <v>64</v>
      </c>
      <c r="D433" s="6">
        <v>997</v>
      </c>
    </row>
    <row r="434" spans="1:4" ht="15.75" customHeight="1" x14ac:dyDescent="0.2">
      <c r="A434" s="6">
        <v>4698</v>
      </c>
      <c r="B434" s="6" t="s">
        <v>1439</v>
      </c>
      <c r="C434" s="6" t="s">
        <v>64</v>
      </c>
      <c r="D434" s="6">
        <v>36</v>
      </c>
    </row>
    <row r="435" spans="1:4" ht="15.75" customHeight="1" x14ac:dyDescent="0.2">
      <c r="A435" s="6">
        <v>4697</v>
      </c>
      <c r="B435" s="6" t="s">
        <v>1020</v>
      </c>
      <c r="C435" s="6" t="s">
        <v>64</v>
      </c>
      <c r="D435" s="6">
        <v>45</v>
      </c>
    </row>
    <row r="436" spans="1:4" ht="15.75" customHeight="1" x14ac:dyDescent="0.2">
      <c r="A436" s="6">
        <v>4696</v>
      </c>
      <c r="B436" s="6" t="s">
        <v>642</v>
      </c>
      <c r="C436" s="6" t="s">
        <v>64</v>
      </c>
      <c r="D436" s="6">
        <v>5919</v>
      </c>
    </row>
    <row r="437" spans="1:4" ht="15.75" customHeight="1" x14ac:dyDescent="0.2">
      <c r="A437" s="6">
        <v>4695</v>
      </c>
      <c r="B437" s="6" t="s">
        <v>593</v>
      </c>
      <c r="C437" s="6" t="s">
        <v>64</v>
      </c>
      <c r="D437" s="6">
        <v>194</v>
      </c>
    </row>
    <row r="438" spans="1:4" ht="15.75" customHeight="1" x14ac:dyDescent="0.2">
      <c r="A438" s="6">
        <v>4694</v>
      </c>
      <c r="B438" s="6" t="s">
        <v>988</v>
      </c>
      <c r="C438" s="6" t="s">
        <v>64</v>
      </c>
      <c r="D438" s="6">
        <v>55</v>
      </c>
    </row>
    <row r="439" spans="1:4" ht="15.75" customHeight="1" x14ac:dyDescent="0.2">
      <c r="A439" s="6">
        <v>4692</v>
      </c>
      <c r="B439" s="6" t="s">
        <v>1077</v>
      </c>
      <c r="C439" s="6" t="s">
        <v>64</v>
      </c>
      <c r="D439" s="6">
        <v>1604</v>
      </c>
    </row>
    <row r="440" spans="1:4" ht="15.75" customHeight="1" x14ac:dyDescent="0.2">
      <c r="A440" s="6">
        <v>4691</v>
      </c>
      <c r="B440" s="6" t="s">
        <v>1453</v>
      </c>
      <c r="C440" s="6" t="s">
        <v>64</v>
      </c>
      <c r="D440" s="6">
        <v>218</v>
      </c>
    </row>
    <row r="441" spans="1:4" ht="15.75" customHeight="1" x14ac:dyDescent="0.2">
      <c r="A441" s="6">
        <v>4690</v>
      </c>
      <c r="B441" s="6" t="s">
        <v>1394</v>
      </c>
      <c r="C441" s="6" t="s">
        <v>64</v>
      </c>
      <c r="D441" s="6">
        <v>1210</v>
      </c>
    </row>
    <row r="442" spans="1:4" ht="15.75" customHeight="1" x14ac:dyDescent="0.2">
      <c r="A442" s="6">
        <v>4689</v>
      </c>
      <c r="B442" s="6" t="s">
        <v>821</v>
      </c>
      <c r="C442" s="6" t="s">
        <v>64</v>
      </c>
      <c r="D442" s="6">
        <v>168</v>
      </c>
    </row>
    <row r="443" spans="1:4" ht="15.75" customHeight="1" x14ac:dyDescent="0.2">
      <c r="A443" s="6">
        <v>4688</v>
      </c>
      <c r="B443" s="6" t="s">
        <v>3191</v>
      </c>
      <c r="C443" s="6" t="s">
        <v>64</v>
      </c>
      <c r="D443" s="6">
        <v>17</v>
      </c>
    </row>
    <row r="444" spans="1:4" ht="15.75" customHeight="1" x14ac:dyDescent="0.2">
      <c r="A444" s="6">
        <v>4687</v>
      </c>
      <c r="B444" s="6" t="s">
        <v>2528</v>
      </c>
      <c r="C444" s="6" t="s">
        <v>64</v>
      </c>
      <c r="D444" s="6">
        <v>2</v>
      </c>
    </row>
    <row r="445" spans="1:4" ht="15.75" customHeight="1" x14ac:dyDescent="0.2">
      <c r="A445" s="6">
        <v>4686</v>
      </c>
      <c r="B445" s="6" t="s">
        <v>1349</v>
      </c>
      <c r="C445" s="6" t="s">
        <v>64</v>
      </c>
      <c r="D445" s="6">
        <v>83</v>
      </c>
    </row>
    <row r="446" spans="1:4" ht="15.75" customHeight="1" x14ac:dyDescent="0.2">
      <c r="A446" s="6">
        <v>4685</v>
      </c>
      <c r="B446" s="6" t="s">
        <v>2839</v>
      </c>
      <c r="C446" s="6" t="s">
        <v>64</v>
      </c>
      <c r="D446" s="6">
        <v>23</v>
      </c>
    </row>
    <row r="447" spans="1:4" ht="15.75" customHeight="1" x14ac:dyDescent="0.2">
      <c r="A447" s="6">
        <v>4684</v>
      </c>
      <c r="B447" s="6" t="s">
        <v>2709</v>
      </c>
      <c r="C447" s="6" t="s">
        <v>64</v>
      </c>
      <c r="D447" s="6">
        <v>38</v>
      </c>
    </row>
    <row r="448" spans="1:4" ht="15.75" customHeight="1" x14ac:dyDescent="0.2">
      <c r="A448" s="6">
        <v>4683</v>
      </c>
      <c r="B448" s="6" t="s">
        <v>3106</v>
      </c>
      <c r="C448" s="6" t="s">
        <v>64</v>
      </c>
      <c r="D448" s="6">
        <v>46</v>
      </c>
    </row>
    <row r="449" spans="1:4" ht="15.75" customHeight="1" x14ac:dyDescent="0.2">
      <c r="A449" s="6">
        <v>4682</v>
      </c>
      <c r="B449" s="6" t="s">
        <v>1489</v>
      </c>
      <c r="C449" s="6" t="s">
        <v>64</v>
      </c>
      <c r="D449" s="6">
        <v>175</v>
      </c>
    </row>
    <row r="450" spans="1:4" ht="15.75" customHeight="1" x14ac:dyDescent="0.2">
      <c r="A450" s="6">
        <v>4681</v>
      </c>
      <c r="B450" s="6" t="s">
        <v>3130</v>
      </c>
      <c r="C450" s="6" t="s">
        <v>64</v>
      </c>
      <c r="D450" s="6">
        <v>51</v>
      </c>
    </row>
    <row r="451" spans="1:4" ht="15.75" customHeight="1" x14ac:dyDescent="0.2">
      <c r="A451" s="6">
        <v>4680</v>
      </c>
      <c r="B451" s="6" t="s">
        <v>624</v>
      </c>
      <c r="C451" s="6" t="s">
        <v>64</v>
      </c>
      <c r="D451" s="6">
        <v>9136</v>
      </c>
    </row>
    <row r="452" spans="1:4" ht="15.75" customHeight="1" x14ac:dyDescent="0.2">
      <c r="A452" s="6">
        <v>4679</v>
      </c>
      <c r="B452" s="6" t="s">
        <v>2389</v>
      </c>
      <c r="C452" s="6" t="s">
        <v>64</v>
      </c>
      <c r="D452" s="6">
        <v>2</v>
      </c>
    </row>
    <row r="453" spans="1:4" ht="15.75" customHeight="1" x14ac:dyDescent="0.2">
      <c r="A453" s="6">
        <v>4678</v>
      </c>
      <c r="B453" s="6" t="s">
        <v>3068</v>
      </c>
      <c r="C453" s="6" t="s">
        <v>64</v>
      </c>
      <c r="D453" s="6">
        <v>11</v>
      </c>
    </row>
    <row r="454" spans="1:4" ht="15.75" customHeight="1" x14ac:dyDescent="0.2">
      <c r="A454" s="6">
        <v>4676</v>
      </c>
      <c r="B454" s="6" t="s">
        <v>3158</v>
      </c>
      <c r="C454" s="6" t="s">
        <v>64</v>
      </c>
      <c r="D454" s="6">
        <v>3</v>
      </c>
    </row>
    <row r="455" spans="1:4" ht="15.75" customHeight="1" x14ac:dyDescent="0.2">
      <c r="A455" s="6">
        <v>4675</v>
      </c>
      <c r="B455" s="6" t="s">
        <v>2956</v>
      </c>
      <c r="C455" s="6" t="s">
        <v>64</v>
      </c>
      <c r="D455" s="6">
        <v>26</v>
      </c>
    </row>
    <row r="456" spans="1:4" ht="15.75" customHeight="1" x14ac:dyDescent="0.2">
      <c r="A456" s="6">
        <v>4674</v>
      </c>
      <c r="B456" s="6" t="s">
        <v>172</v>
      </c>
      <c r="C456" s="6" t="s">
        <v>64</v>
      </c>
      <c r="D456" s="6">
        <v>75</v>
      </c>
    </row>
    <row r="457" spans="1:4" ht="15.75" customHeight="1" x14ac:dyDescent="0.2">
      <c r="A457" s="6">
        <v>4673</v>
      </c>
      <c r="B457" s="6" t="s">
        <v>683</v>
      </c>
      <c r="C457" s="6" t="s">
        <v>64</v>
      </c>
      <c r="D457" s="6">
        <v>964</v>
      </c>
    </row>
    <row r="458" spans="1:4" ht="15.75" customHeight="1" x14ac:dyDescent="0.2">
      <c r="A458" s="6">
        <v>4671</v>
      </c>
      <c r="B458" s="6" t="s">
        <v>3227</v>
      </c>
      <c r="C458" s="6" t="s">
        <v>64</v>
      </c>
      <c r="D458" s="6">
        <v>0</v>
      </c>
    </row>
    <row r="459" spans="1:4" ht="15.75" customHeight="1" x14ac:dyDescent="0.2">
      <c r="A459" s="6">
        <v>4670</v>
      </c>
      <c r="B459" s="6" t="s">
        <v>776</v>
      </c>
      <c r="C459" s="6" t="s">
        <v>64</v>
      </c>
      <c r="D459" s="6">
        <v>98</v>
      </c>
    </row>
    <row r="460" spans="1:4" ht="15.75" customHeight="1" x14ac:dyDescent="0.2">
      <c r="A460" s="6">
        <v>4667</v>
      </c>
      <c r="B460" s="6" t="s">
        <v>1243</v>
      </c>
      <c r="C460" s="6" t="s">
        <v>64</v>
      </c>
      <c r="D460" s="6">
        <v>35</v>
      </c>
    </row>
    <row r="461" spans="1:4" ht="15.75" customHeight="1" x14ac:dyDescent="0.2">
      <c r="A461" s="6">
        <v>4666</v>
      </c>
      <c r="B461" s="6" t="s">
        <v>3234</v>
      </c>
      <c r="C461" s="6" t="s">
        <v>64</v>
      </c>
      <c r="D461" s="6">
        <v>34</v>
      </c>
    </row>
    <row r="462" spans="1:4" ht="15.75" customHeight="1" x14ac:dyDescent="0.2">
      <c r="A462" s="6">
        <v>4663</v>
      </c>
      <c r="B462" s="6" t="s">
        <v>2955</v>
      </c>
      <c r="C462" s="6" t="s">
        <v>64</v>
      </c>
      <c r="D462" s="6">
        <v>8</v>
      </c>
    </row>
    <row r="463" spans="1:4" ht="15.75" customHeight="1" x14ac:dyDescent="0.2">
      <c r="A463" s="6">
        <v>4662</v>
      </c>
      <c r="B463" s="6" t="s">
        <v>2587</v>
      </c>
      <c r="C463" s="6" t="s">
        <v>64</v>
      </c>
      <c r="D463" s="6">
        <v>15</v>
      </c>
    </row>
    <row r="464" spans="1:4" ht="15.75" customHeight="1" x14ac:dyDescent="0.2">
      <c r="A464" s="6">
        <v>4661</v>
      </c>
      <c r="B464" s="6" t="s">
        <v>2617</v>
      </c>
      <c r="C464" s="6" t="s">
        <v>64</v>
      </c>
      <c r="D464" s="6">
        <v>0</v>
      </c>
    </row>
    <row r="465" spans="1:4" ht="15.75" customHeight="1" x14ac:dyDescent="0.2">
      <c r="A465" s="6">
        <v>4660</v>
      </c>
      <c r="B465" s="6" t="s">
        <v>1163</v>
      </c>
      <c r="C465" s="6" t="s">
        <v>64</v>
      </c>
      <c r="D465" s="6">
        <v>2164</v>
      </c>
    </row>
    <row r="466" spans="1:4" ht="15.75" customHeight="1" x14ac:dyDescent="0.2">
      <c r="A466" s="6">
        <v>4659</v>
      </c>
      <c r="B466" s="6" t="s">
        <v>1195</v>
      </c>
      <c r="C466" s="6" t="s">
        <v>64</v>
      </c>
      <c r="D466" s="6">
        <v>190</v>
      </c>
    </row>
    <row r="467" spans="1:4" ht="15.75" customHeight="1" x14ac:dyDescent="0.2">
      <c r="A467" s="6">
        <v>4658</v>
      </c>
      <c r="B467" s="6" t="s">
        <v>563</v>
      </c>
      <c r="C467" s="6" t="s">
        <v>64</v>
      </c>
      <c r="D467" s="6">
        <v>1104</v>
      </c>
    </row>
    <row r="468" spans="1:4" ht="15.75" customHeight="1" x14ac:dyDescent="0.2">
      <c r="A468" s="6">
        <v>4657</v>
      </c>
      <c r="B468" s="6" t="s">
        <v>730</v>
      </c>
      <c r="C468" s="6" t="s">
        <v>64</v>
      </c>
      <c r="D468" s="6">
        <v>344</v>
      </c>
    </row>
    <row r="469" spans="1:4" ht="15.75" customHeight="1" x14ac:dyDescent="0.2">
      <c r="A469" s="6">
        <v>4656</v>
      </c>
      <c r="B469" s="6" t="s">
        <v>547</v>
      </c>
      <c r="C469" s="6" t="s">
        <v>64</v>
      </c>
      <c r="D469" s="6">
        <v>388</v>
      </c>
    </row>
    <row r="470" spans="1:4" ht="15.75" customHeight="1" x14ac:dyDescent="0.2">
      <c r="A470" s="6">
        <v>4655</v>
      </c>
      <c r="B470" s="6" t="s">
        <v>279</v>
      </c>
      <c r="C470" s="6" t="s">
        <v>64</v>
      </c>
      <c r="D470" s="6">
        <v>332</v>
      </c>
    </row>
    <row r="471" spans="1:4" ht="15.75" customHeight="1" x14ac:dyDescent="0.2">
      <c r="A471" s="6">
        <v>4654</v>
      </c>
      <c r="B471" s="6" t="s">
        <v>2630</v>
      </c>
      <c r="C471" s="6" t="s">
        <v>64</v>
      </c>
      <c r="D471" s="6">
        <v>62</v>
      </c>
    </row>
    <row r="472" spans="1:4" ht="15.75" customHeight="1" x14ac:dyDescent="0.2">
      <c r="A472" s="6">
        <v>4653</v>
      </c>
      <c r="B472" s="6" t="s">
        <v>2966</v>
      </c>
      <c r="C472" s="6" t="s">
        <v>64</v>
      </c>
      <c r="D472" s="6">
        <v>22</v>
      </c>
    </row>
    <row r="473" spans="1:4" ht="15.75" customHeight="1" x14ac:dyDescent="0.2">
      <c r="A473" s="6">
        <v>4652</v>
      </c>
      <c r="B473" s="6" t="s">
        <v>3125</v>
      </c>
      <c r="C473" s="6" t="s">
        <v>64</v>
      </c>
      <c r="D473" s="6">
        <v>18</v>
      </c>
    </row>
    <row r="474" spans="1:4" ht="15.75" customHeight="1" x14ac:dyDescent="0.2">
      <c r="A474" s="6">
        <v>4651</v>
      </c>
      <c r="B474" s="6" t="s">
        <v>1017</v>
      </c>
      <c r="C474" s="6" t="s">
        <v>64</v>
      </c>
      <c r="D474" s="6">
        <v>547</v>
      </c>
    </row>
    <row r="475" spans="1:4" ht="15.75" customHeight="1" x14ac:dyDescent="0.2">
      <c r="A475" s="6">
        <v>4650</v>
      </c>
      <c r="B475" s="6" t="s">
        <v>2623</v>
      </c>
      <c r="C475" s="6" t="s">
        <v>64</v>
      </c>
      <c r="D475" s="6">
        <v>63</v>
      </c>
    </row>
    <row r="476" spans="1:4" ht="15.75" customHeight="1" x14ac:dyDescent="0.2">
      <c r="A476" s="6">
        <v>4648</v>
      </c>
      <c r="B476" s="6" t="s">
        <v>3095</v>
      </c>
      <c r="C476" s="6" t="s">
        <v>64</v>
      </c>
      <c r="D476" s="6">
        <v>5</v>
      </c>
    </row>
    <row r="477" spans="1:4" ht="15.75" customHeight="1" x14ac:dyDescent="0.2">
      <c r="A477" s="6">
        <v>4646</v>
      </c>
      <c r="B477" s="6" t="s">
        <v>3101</v>
      </c>
      <c r="C477" s="6" t="s">
        <v>64</v>
      </c>
      <c r="D477" s="6">
        <v>31</v>
      </c>
    </row>
    <row r="478" spans="1:4" ht="15.75" customHeight="1" x14ac:dyDescent="0.2">
      <c r="A478" s="6">
        <v>4645</v>
      </c>
      <c r="B478" s="6" t="s">
        <v>944</v>
      </c>
      <c r="C478" s="6" t="s">
        <v>64</v>
      </c>
      <c r="D478" s="6">
        <v>55</v>
      </c>
    </row>
    <row r="479" spans="1:4" ht="15.75" customHeight="1" x14ac:dyDescent="0.2">
      <c r="A479" s="6">
        <v>4644</v>
      </c>
      <c r="B479" s="6" t="s">
        <v>2760</v>
      </c>
      <c r="C479" s="6" t="s">
        <v>64</v>
      </c>
      <c r="D479" s="6">
        <v>20</v>
      </c>
    </row>
    <row r="480" spans="1:4" ht="15.75" customHeight="1" x14ac:dyDescent="0.2">
      <c r="A480" s="6">
        <v>4643</v>
      </c>
      <c r="B480" s="6" t="s">
        <v>2576</v>
      </c>
      <c r="C480" s="6" t="s">
        <v>64</v>
      </c>
      <c r="D480" s="6">
        <v>12</v>
      </c>
    </row>
    <row r="481" spans="1:4" ht="15.75" customHeight="1" x14ac:dyDescent="0.2">
      <c r="A481" s="6">
        <v>4642</v>
      </c>
      <c r="B481" s="6" t="s">
        <v>3219</v>
      </c>
      <c r="C481" s="6" t="s">
        <v>64</v>
      </c>
      <c r="D481" s="6">
        <v>5</v>
      </c>
    </row>
    <row r="482" spans="1:4" ht="15.75" customHeight="1" x14ac:dyDescent="0.2">
      <c r="A482" s="6">
        <v>4641</v>
      </c>
      <c r="B482" s="6" t="s">
        <v>759</v>
      </c>
      <c r="C482" s="6" t="s">
        <v>64</v>
      </c>
      <c r="D482" s="6">
        <v>136</v>
      </c>
    </row>
    <row r="483" spans="1:4" ht="15.75" customHeight="1" x14ac:dyDescent="0.2">
      <c r="A483" s="6">
        <v>4640</v>
      </c>
      <c r="B483" s="6" t="s">
        <v>2256</v>
      </c>
      <c r="C483" s="6" t="s">
        <v>64</v>
      </c>
      <c r="D483" s="6">
        <v>24</v>
      </c>
    </row>
    <row r="484" spans="1:4" ht="15.75" customHeight="1" x14ac:dyDescent="0.2">
      <c r="A484" s="6">
        <v>4639</v>
      </c>
      <c r="B484" s="6" t="s">
        <v>2843</v>
      </c>
      <c r="C484" s="6" t="s">
        <v>64</v>
      </c>
      <c r="D484" s="6">
        <v>0</v>
      </c>
    </row>
    <row r="485" spans="1:4" ht="15.75" customHeight="1" x14ac:dyDescent="0.2">
      <c r="A485" s="6">
        <v>4638</v>
      </c>
      <c r="B485" s="6" t="s">
        <v>1079</v>
      </c>
      <c r="C485" s="6" t="s">
        <v>64</v>
      </c>
      <c r="D485" s="6">
        <v>1789</v>
      </c>
    </row>
    <row r="486" spans="1:4" ht="15.75" customHeight="1" x14ac:dyDescent="0.2">
      <c r="A486" s="6">
        <v>4637</v>
      </c>
      <c r="B486" s="6" t="s">
        <v>1178</v>
      </c>
      <c r="C486" s="6" t="s">
        <v>64</v>
      </c>
      <c r="D486" s="6">
        <v>349</v>
      </c>
    </row>
    <row r="487" spans="1:4" ht="15.75" customHeight="1" x14ac:dyDescent="0.2">
      <c r="A487" s="6">
        <v>4636</v>
      </c>
      <c r="B487" s="6" t="s">
        <v>2800</v>
      </c>
      <c r="C487" s="6" t="s">
        <v>64</v>
      </c>
      <c r="D487" s="6">
        <v>0</v>
      </c>
    </row>
    <row r="488" spans="1:4" ht="15.75" customHeight="1" x14ac:dyDescent="0.2">
      <c r="A488" s="6">
        <v>4635</v>
      </c>
      <c r="B488" s="6" t="s">
        <v>1471</v>
      </c>
      <c r="C488" s="6" t="s">
        <v>64</v>
      </c>
      <c r="D488" s="6">
        <v>1098</v>
      </c>
    </row>
    <row r="489" spans="1:4" ht="15.75" customHeight="1" x14ac:dyDescent="0.2">
      <c r="A489" s="6">
        <v>4634</v>
      </c>
      <c r="B489" s="6" t="s">
        <v>1450</v>
      </c>
      <c r="C489" s="6" t="s">
        <v>64</v>
      </c>
      <c r="D489" s="6">
        <v>540</v>
      </c>
    </row>
    <row r="490" spans="1:4" ht="15.75" customHeight="1" x14ac:dyDescent="0.2">
      <c r="A490" s="6">
        <v>4633</v>
      </c>
      <c r="B490" s="6" t="s">
        <v>805</v>
      </c>
      <c r="C490" s="6" t="s">
        <v>64</v>
      </c>
      <c r="D490" s="6">
        <v>1377</v>
      </c>
    </row>
    <row r="491" spans="1:4" ht="15.75" customHeight="1" x14ac:dyDescent="0.2">
      <c r="A491" s="6">
        <v>4632</v>
      </c>
      <c r="B491" s="6" t="s">
        <v>125</v>
      </c>
      <c r="C491" s="6" t="s">
        <v>64</v>
      </c>
      <c r="D491" s="6">
        <v>363</v>
      </c>
    </row>
    <row r="492" spans="1:4" ht="15.75" customHeight="1" x14ac:dyDescent="0.2">
      <c r="A492" s="6">
        <v>4631</v>
      </c>
      <c r="B492" s="6" t="s">
        <v>1411</v>
      </c>
      <c r="C492" s="6" t="s">
        <v>64</v>
      </c>
      <c r="D492" s="6">
        <v>1286</v>
      </c>
    </row>
    <row r="493" spans="1:4" ht="15.75" customHeight="1" x14ac:dyDescent="0.2">
      <c r="A493" s="6">
        <v>4630</v>
      </c>
      <c r="B493" s="6" t="s">
        <v>1072</v>
      </c>
      <c r="C493" s="6" t="s">
        <v>64</v>
      </c>
      <c r="D493" s="6">
        <v>595</v>
      </c>
    </row>
    <row r="494" spans="1:4" ht="15.75" customHeight="1" x14ac:dyDescent="0.2">
      <c r="A494" s="6">
        <v>4629</v>
      </c>
      <c r="B494" s="6" t="s">
        <v>891</v>
      </c>
      <c r="C494" s="6" t="s">
        <v>64</v>
      </c>
      <c r="D494" s="6">
        <v>1994</v>
      </c>
    </row>
    <row r="495" spans="1:4" ht="15.75" customHeight="1" x14ac:dyDescent="0.2">
      <c r="A495" s="6">
        <v>4628</v>
      </c>
      <c r="B495" s="6" t="s">
        <v>834</v>
      </c>
      <c r="C495" s="6" t="s">
        <v>64</v>
      </c>
      <c r="D495" s="6">
        <v>98</v>
      </c>
    </row>
    <row r="496" spans="1:4" ht="15.75" customHeight="1" x14ac:dyDescent="0.2">
      <c r="A496" s="6">
        <v>4627</v>
      </c>
      <c r="B496" s="6" t="s">
        <v>828</v>
      </c>
      <c r="C496" s="6" t="s">
        <v>64</v>
      </c>
      <c r="D496" s="6">
        <v>798</v>
      </c>
    </row>
    <row r="497" spans="1:4" ht="15.75" customHeight="1" x14ac:dyDescent="0.2">
      <c r="A497" s="6">
        <v>4626</v>
      </c>
      <c r="B497" s="6" t="s">
        <v>954</v>
      </c>
      <c r="C497" s="6" t="s">
        <v>64</v>
      </c>
      <c r="D497" s="6">
        <v>112</v>
      </c>
    </row>
    <row r="498" spans="1:4" ht="15.75" customHeight="1" x14ac:dyDescent="0.2">
      <c r="A498" s="6">
        <v>4625</v>
      </c>
      <c r="B498" s="6" t="s">
        <v>1403</v>
      </c>
      <c r="C498" s="6" t="s">
        <v>64</v>
      </c>
      <c r="D498" s="6">
        <v>339</v>
      </c>
    </row>
    <row r="499" spans="1:4" ht="15.75" customHeight="1" x14ac:dyDescent="0.2">
      <c r="A499" s="6">
        <v>4624</v>
      </c>
      <c r="B499" s="6" t="s">
        <v>2753</v>
      </c>
      <c r="C499" s="6" t="s">
        <v>64</v>
      </c>
      <c r="D499" s="6">
        <v>12</v>
      </c>
    </row>
    <row r="500" spans="1:4" ht="15.75" customHeight="1" x14ac:dyDescent="0.2">
      <c r="A500" s="6">
        <v>4623</v>
      </c>
      <c r="B500" s="6" t="s">
        <v>561</v>
      </c>
      <c r="C500" s="6" t="s">
        <v>64</v>
      </c>
      <c r="D500" s="6">
        <v>3036</v>
      </c>
    </row>
    <row r="501" spans="1:4" ht="15.75" customHeight="1" x14ac:dyDescent="0.2">
      <c r="A501" s="6">
        <v>4622</v>
      </c>
      <c r="B501" s="6" t="s">
        <v>846</v>
      </c>
      <c r="C501" s="6" t="s">
        <v>64</v>
      </c>
      <c r="D501" s="6">
        <v>69</v>
      </c>
    </row>
    <row r="502" spans="1:4" ht="15.75" customHeight="1" x14ac:dyDescent="0.2">
      <c r="A502" s="6">
        <v>4621</v>
      </c>
      <c r="B502" s="6" t="s">
        <v>819</v>
      </c>
      <c r="C502" s="6" t="s">
        <v>64</v>
      </c>
      <c r="D502" s="6">
        <v>770</v>
      </c>
    </row>
    <row r="503" spans="1:4" ht="15.75" customHeight="1" x14ac:dyDescent="0.2">
      <c r="A503" s="6">
        <v>4619</v>
      </c>
      <c r="B503" s="6" t="s">
        <v>3012</v>
      </c>
      <c r="C503" s="6" t="s">
        <v>64</v>
      </c>
      <c r="D503" s="6">
        <v>0</v>
      </c>
    </row>
    <row r="504" spans="1:4" ht="15.75" customHeight="1" x14ac:dyDescent="0.2">
      <c r="A504" s="6">
        <v>4618</v>
      </c>
      <c r="B504" s="6" t="s">
        <v>3187</v>
      </c>
      <c r="C504" s="6" t="s">
        <v>64</v>
      </c>
      <c r="D504" s="6">
        <v>0</v>
      </c>
    </row>
    <row r="505" spans="1:4" ht="15.75" customHeight="1" x14ac:dyDescent="0.2">
      <c r="A505" s="6">
        <v>4617</v>
      </c>
      <c r="B505" s="6" t="s">
        <v>2811</v>
      </c>
      <c r="C505" s="6" t="s">
        <v>64</v>
      </c>
      <c r="D505" s="6">
        <v>12</v>
      </c>
    </row>
    <row r="506" spans="1:4" ht="15.75" customHeight="1" x14ac:dyDescent="0.2">
      <c r="A506" s="6">
        <v>4616</v>
      </c>
      <c r="B506" s="6" t="s">
        <v>1420</v>
      </c>
      <c r="C506" s="6" t="s">
        <v>64</v>
      </c>
      <c r="D506" s="6">
        <v>37</v>
      </c>
    </row>
    <row r="507" spans="1:4" ht="15.75" customHeight="1" x14ac:dyDescent="0.2">
      <c r="A507" s="6">
        <v>4615</v>
      </c>
      <c r="B507" s="6" t="s">
        <v>707</v>
      </c>
      <c r="C507" s="6" t="s">
        <v>64</v>
      </c>
      <c r="D507" s="6">
        <v>1676</v>
      </c>
    </row>
    <row r="508" spans="1:4" ht="15.75" customHeight="1" x14ac:dyDescent="0.2">
      <c r="A508" s="6">
        <v>4614</v>
      </c>
      <c r="B508" s="6" t="s">
        <v>863</v>
      </c>
      <c r="C508" s="6" t="s">
        <v>64</v>
      </c>
      <c r="D508" s="6">
        <v>162</v>
      </c>
    </row>
    <row r="509" spans="1:4" ht="15.75" customHeight="1" x14ac:dyDescent="0.2">
      <c r="A509" s="6">
        <v>4613</v>
      </c>
      <c r="B509" s="6" t="s">
        <v>825</v>
      </c>
      <c r="C509" s="6" t="s">
        <v>64</v>
      </c>
      <c r="D509" s="6">
        <v>66</v>
      </c>
    </row>
    <row r="510" spans="1:4" ht="15.75" customHeight="1" x14ac:dyDescent="0.2">
      <c r="A510" s="6">
        <v>4612</v>
      </c>
      <c r="B510" s="6" t="s">
        <v>408</v>
      </c>
      <c r="C510" s="6" t="s">
        <v>64</v>
      </c>
      <c r="D510" s="6">
        <v>204</v>
      </c>
    </row>
    <row r="511" spans="1:4" ht="15.75" customHeight="1" x14ac:dyDescent="0.2">
      <c r="A511" s="6">
        <v>4611</v>
      </c>
      <c r="B511" s="6" t="s">
        <v>321</v>
      </c>
      <c r="C511" s="6" t="s">
        <v>64</v>
      </c>
      <c r="D511" s="6">
        <v>49786</v>
      </c>
    </row>
    <row r="512" spans="1:4" ht="15.75" customHeight="1" x14ac:dyDescent="0.2">
      <c r="A512" s="6">
        <v>4610</v>
      </c>
      <c r="B512" s="6" t="s">
        <v>2657</v>
      </c>
      <c r="C512" s="6" t="s">
        <v>64</v>
      </c>
      <c r="D512" s="6">
        <v>3</v>
      </c>
    </row>
    <row r="513" spans="1:4" ht="15.75" customHeight="1" x14ac:dyDescent="0.2">
      <c r="A513" s="6">
        <v>4609</v>
      </c>
      <c r="B513" s="6" t="s">
        <v>1060</v>
      </c>
      <c r="C513" s="6" t="s">
        <v>64</v>
      </c>
      <c r="D513" s="6">
        <v>687</v>
      </c>
    </row>
    <row r="514" spans="1:4" ht="15.75" customHeight="1" x14ac:dyDescent="0.2">
      <c r="A514" s="6">
        <v>4608</v>
      </c>
      <c r="B514" s="6" t="s">
        <v>1408</v>
      </c>
      <c r="C514" s="6" t="s">
        <v>64</v>
      </c>
      <c r="D514" s="6">
        <v>244</v>
      </c>
    </row>
    <row r="515" spans="1:4" ht="15.75" customHeight="1" x14ac:dyDescent="0.2">
      <c r="A515" s="6">
        <v>4607</v>
      </c>
      <c r="B515" s="6" t="s">
        <v>2846</v>
      </c>
      <c r="C515" s="6" t="s">
        <v>64</v>
      </c>
      <c r="D515" s="6">
        <v>8</v>
      </c>
    </row>
    <row r="516" spans="1:4" ht="15.75" customHeight="1" x14ac:dyDescent="0.2">
      <c r="A516" s="6">
        <v>4606</v>
      </c>
      <c r="B516" s="6" t="s">
        <v>3223</v>
      </c>
      <c r="C516" s="6" t="s">
        <v>64</v>
      </c>
      <c r="D516" s="6">
        <v>8</v>
      </c>
    </row>
    <row r="517" spans="1:4" ht="15.75" customHeight="1" x14ac:dyDescent="0.2">
      <c r="A517" s="6">
        <v>4605</v>
      </c>
      <c r="B517" s="6" t="s">
        <v>2872</v>
      </c>
      <c r="C517" s="6" t="s">
        <v>64</v>
      </c>
      <c r="D517" s="6">
        <v>25</v>
      </c>
    </row>
    <row r="518" spans="1:4" ht="15.75" customHeight="1" x14ac:dyDescent="0.2">
      <c r="A518" s="6">
        <v>4604</v>
      </c>
      <c r="B518" s="6" t="s">
        <v>3099</v>
      </c>
      <c r="C518" s="6" t="s">
        <v>64</v>
      </c>
      <c r="D518" s="6">
        <v>0</v>
      </c>
    </row>
    <row r="519" spans="1:4" ht="15.75" customHeight="1" x14ac:dyDescent="0.2">
      <c r="A519" s="6">
        <v>4603</v>
      </c>
      <c r="B519" s="6" t="s">
        <v>2594</v>
      </c>
      <c r="C519" s="6" t="s">
        <v>64</v>
      </c>
      <c r="D519" s="6">
        <v>7</v>
      </c>
    </row>
    <row r="520" spans="1:4" ht="15.75" customHeight="1" x14ac:dyDescent="0.2">
      <c r="A520" s="6">
        <v>4602</v>
      </c>
      <c r="B520" s="6" t="s">
        <v>2696</v>
      </c>
      <c r="C520" s="6" t="s">
        <v>64</v>
      </c>
      <c r="D520" s="6">
        <v>11</v>
      </c>
    </row>
    <row r="521" spans="1:4" ht="15.75" customHeight="1" x14ac:dyDescent="0.2">
      <c r="A521" s="6">
        <v>4601</v>
      </c>
      <c r="B521" s="6" t="s">
        <v>1413</v>
      </c>
      <c r="C521" s="6" t="s">
        <v>64</v>
      </c>
      <c r="D521" s="6">
        <v>137</v>
      </c>
    </row>
    <row r="522" spans="1:4" ht="15.75" customHeight="1" x14ac:dyDescent="0.2">
      <c r="A522" s="6">
        <v>4600</v>
      </c>
      <c r="B522" s="6" t="s">
        <v>784</v>
      </c>
      <c r="C522" s="6" t="s">
        <v>64</v>
      </c>
      <c r="D522" s="6">
        <v>158</v>
      </c>
    </row>
    <row r="523" spans="1:4" ht="15.75" customHeight="1" x14ac:dyDescent="0.2">
      <c r="A523" s="6">
        <v>4599</v>
      </c>
      <c r="B523" s="6" t="s">
        <v>1115</v>
      </c>
      <c r="C523" s="6" t="s">
        <v>64</v>
      </c>
      <c r="D523" s="6">
        <v>948</v>
      </c>
    </row>
    <row r="524" spans="1:4" ht="15.75" customHeight="1" x14ac:dyDescent="0.2">
      <c r="A524" s="6">
        <v>4598</v>
      </c>
      <c r="B524" s="6" t="s">
        <v>1128</v>
      </c>
      <c r="C524" s="6" t="s">
        <v>64</v>
      </c>
      <c r="D524" s="6">
        <v>202</v>
      </c>
    </row>
    <row r="525" spans="1:4" ht="15.75" customHeight="1" x14ac:dyDescent="0.2">
      <c r="A525" s="6">
        <v>4597</v>
      </c>
      <c r="B525" s="6" t="s">
        <v>854</v>
      </c>
      <c r="C525" s="6" t="s">
        <v>64</v>
      </c>
      <c r="D525" s="6">
        <v>73</v>
      </c>
    </row>
    <row r="526" spans="1:4" ht="15.75" customHeight="1" x14ac:dyDescent="0.2">
      <c r="A526" s="6">
        <v>4596</v>
      </c>
      <c r="B526" s="6" t="s">
        <v>3205</v>
      </c>
      <c r="C526" s="6" t="s">
        <v>64</v>
      </c>
      <c r="D526" s="6">
        <v>11</v>
      </c>
    </row>
    <row r="527" spans="1:4" ht="15.75" customHeight="1" x14ac:dyDescent="0.2">
      <c r="A527" s="6">
        <v>4595</v>
      </c>
      <c r="B527" s="6" t="s">
        <v>2542</v>
      </c>
      <c r="C527" s="6" t="s">
        <v>64</v>
      </c>
      <c r="D527" s="6">
        <v>3</v>
      </c>
    </row>
    <row r="528" spans="1:4" ht="15.75" customHeight="1" x14ac:dyDescent="0.2">
      <c r="A528" s="6">
        <v>4594</v>
      </c>
      <c r="B528" s="6" t="s">
        <v>767</v>
      </c>
      <c r="C528" s="6" t="s">
        <v>64</v>
      </c>
      <c r="D528" s="6">
        <v>48</v>
      </c>
    </row>
    <row r="529" spans="1:4" ht="15.75" customHeight="1" x14ac:dyDescent="0.2">
      <c r="A529" s="6">
        <v>4593</v>
      </c>
      <c r="B529" s="6" t="s">
        <v>947</v>
      </c>
      <c r="C529" s="6" t="s">
        <v>64</v>
      </c>
      <c r="D529" s="6">
        <v>77</v>
      </c>
    </row>
    <row r="530" spans="1:4" ht="15.75" customHeight="1" x14ac:dyDescent="0.2">
      <c r="A530" s="6">
        <v>4591</v>
      </c>
      <c r="B530" s="6" t="s">
        <v>2854</v>
      </c>
      <c r="C530" s="6" t="s">
        <v>64</v>
      </c>
      <c r="D530" s="6">
        <v>0</v>
      </c>
    </row>
    <row r="531" spans="1:4" ht="15.75" customHeight="1" x14ac:dyDescent="0.2">
      <c r="A531" s="6">
        <v>4590</v>
      </c>
      <c r="B531" s="6" t="s">
        <v>2479</v>
      </c>
      <c r="C531" s="6" t="s">
        <v>64</v>
      </c>
      <c r="D531" s="6">
        <v>39</v>
      </c>
    </row>
    <row r="532" spans="1:4" ht="15.75" customHeight="1" x14ac:dyDescent="0.2">
      <c r="A532" s="6">
        <v>4589</v>
      </c>
      <c r="B532" s="6" t="s">
        <v>882</v>
      </c>
      <c r="C532" s="6" t="s">
        <v>64</v>
      </c>
      <c r="D532" s="6">
        <v>88</v>
      </c>
    </row>
    <row r="533" spans="1:4" ht="15.75" customHeight="1" x14ac:dyDescent="0.2">
      <c r="A533" s="6">
        <v>4588</v>
      </c>
      <c r="B533" s="6" t="s">
        <v>2980</v>
      </c>
      <c r="C533" s="6" t="s">
        <v>64</v>
      </c>
      <c r="D533" s="6">
        <v>75</v>
      </c>
    </row>
    <row r="534" spans="1:4" ht="15.75" customHeight="1" x14ac:dyDescent="0.2">
      <c r="A534" s="6">
        <v>4587</v>
      </c>
      <c r="B534" s="6" t="s">
        <v>312</v>
      </c>
      <c r="C534" s="6" t="s">
        <v>64</v>
      </c>
      <c r="D534" s="6">
        <v>54</v>
      </c>
    </row>
    <row r="535" spans="1:4" ht="15.75" customHeight="1" x14ac:dyDescent="0.2">
      <c r="A535" s="6">
        <v>4586</v>
      </c>
      <c r="B535" s="6" t="s">
        <v>1141</v>
      </c>
      <c r="C535" s="6" t="s">
        <v>64</v>
      </c>
      <c r="D535" s="6">
        <v>180</v>
      </c>
    </row>
    <row r="536" spans="1:4" ht="15.75" customHeight="1" x14ac:dyDescent="0.2">
      <c r="A536" s="6">
        <v>4585</v>
      </c>
      <c r="B536" s="6" t="s">
        <v>3180</v>
      </c>
      <c r="C536" s="6" t="s">
        <v>64</v>
      </c>
      <c r="D536" s="6">
        <v>15</v>
      </c>
    </row>
    <row r="537" spans="1:4" ht="15.75" customHeight="1" x14ac:dyDescent="0.2">
      <c r="A537" s="6">
        <v>4584</v>
      </c>
      <c r="B537" s="6" t="s">
        <v>2798</v>
      </c>
      <c r="C537" s="6" t="s">
        <v>64</v>
      </c>
      <c r="D537" s="6">
        <v>13</v>
      </c>
    </row>
    <row r="538" spans="1:4" ht="15.75" customHeight="1" x14ac:dyDescent="0.2">
      <c r="A538" s="6">
        <v>4583</v>
      </c>
      <c r="B538" s="6" t="s">
        <v>2848</v>
      </c>
      <c r="C538" s="6" t="s">
        <v>64</v>
      </c>
      <c r="D538" s="6">
        <v>0</v>
      </c>
    </row>
    <row r="539" spans="1:4" ht="15.75" customHeight="1" x14ac:dyDescent="0.2">
      <c r="A539" s="6">
        <v>4582</v>
      </c>
      <c r="B539" s="6" t="s">
        <v>1357</v>
      </c>
      <c r="C539" s="6" t="s">
        <v>64</v>
      </c>
      <c r="D539" s="6">
        <v>230</v>
      </c>
    </row>
    <row r="540" spans="1:4" ht="15.75" customHeight="1" x14ac:dyDescent="0.2">
      <c r="A540" s="6">
        <v>4580</v>
      </c>
      <c r="B540" s="6" t="s">
        <v>3159</v>
      </c>
      <c r="C540" s="6" t="s">
        <v>64</v>
      </c>
      <c r="D540" s="6">
        <v>18</v>
      </c>
    </row>
    <row r="541" spans="1:4" ht="15.75" customHeight="1" x14ac:dyDescent="0.2">
      <c r="A541" s="6">
        <v>4579</v>
      </c>
      <c r="B541" s="6" t="s">
        <v>1279</v>
      </c>
      <c r="C541" s="6" t="s">
        <v>64</v>
      </c>
      <c r="D541" s="6">
        <v>313</v>
      </c>
    </row>
    <row r="542" spans="1:4" ht="15.75" customHeight="1" x14ac:dyDescent="0.2">
      <c r="A542" s="6">
        <v>4578</v>
      </c>
      <c r="B542" s="6" t="s">
        <v>2831</v>
      </c>
      <c r="C542" s="6" t="s">
        <v>64</v>
      </c>
      <c r="D542" s="6">
        <v>29</v>
      </c>
    </row>
    <row r="543" spans="1:4" ht="15.75" customHeight="1" x14ac:dyDescent="0.2">
      <c r="A543" s="6">
        <v>4577</v>
      </c>
      <c r="B543" s="6" t="s">
        <v>884</v>
      </c>
      <c r="C543" s="6" t="s">
        <v>64</v>
      </c>
      <c r="D543" s="6">
        <v>1098</v>
      </c>
    </row>
    <row r="544" spans="1:4" ht="15.75" customHeight="1" x14ac:dyDescent="0.2">
      <c r="A544" s="6">
        <v>4576</v>
      </c>
      <c r="B544" s="6" t="s">
        <v>808</v>
      </c>
      <c r="C544" s="6" t="s">
        <v>64</v>
      </c>
      <c r="D544" s="6">
        <v>120</v>
      </c>
    </row>
    <row r="545" spans="1:4" ht="15.75" customHeight="1" x14ac:dyDescent="0.2">
      <c r="A545" s="6">
        <v>4575</v>
      </c>
      <c r="B545" s="6" t="s">
        <v>318</v>
      </c>
      <c r="C545" s="6" t="s">
        <v>64</v>
      </c>
      <c r="D545" s="6">
        <v>360</v>
      </c>
    </row>
    <row r="546" spans="1:4" ht="15.75" customHeight="1" x14ac:dyDescent="0.2">
      <c r="A546" s="6">
        <v>4574</v>
      </c>
      <c r="B546" s="6" t="s">
        <v>440</v>
      </c>
      <c r="C546" s="6" t="s">
        <v>64</v>
      </c>
      <c r="D546" s="6">
        <v>5772</v>
      </c>
    </row>
    <row r="547" spans="1:4" ht="15.75" customHeight="1" x14ac:dyDescent="0.2">
      <c r="A547" s="6">
        <v>4573</v>
      </c>
      <c r="B547" s="6" t="s">
        <v>564</v>
      </c>
      <c r="C547" s="6" t="s">
        <v>64</v>
      </c>
      <c r="D547" s="6">
        <v>71</v>
      </c>
    </row>
    <row r="548" spans="1:4" ht="15.75" customHeight="1" x14ac:dyDescent="0.2">
      <c r="A548" s="6">
        <v>4572</v>
      </c>
      <c r="B548" s="6" t="s">
        <v>964</v>
      </c>
      <c r="C548" s="6" t="s">
        <v>64</v>
      </c>
      <c r="D548" s="6">
        <v>1046</v>
      </c>
    </row>
    <row r="549" spans="1:4" ht="15.75" customHeight="1" x14ac:dyDescent="0.2">
      <c r="A549" s="6">
        <v>4571</v>
      </c>
      <c r="B549" s="6" t="s">
        <v>604</v>
      </c>
      <c r="C549" s="6" t="s">
        <v>64</v>
      </c>
      <c r="D549" s="6">
        <v>135</v>
      </c>
    </row>
    <row r="550" spans="1:4" ht="15.75" customHeight="1" x14ac:dyDescent="0.2">
      <c r="A550" s="6">
        <v>4570</v>
      </c>
      <c r="B550" s="6" t="s">
        <v>2836</v>
      </c>
      <c r="C550" s="6" t="s">
        <v>64</v>
      </c>
      <c r="D550" s="6">
        <v>13</v>
      </c>
    </row>
    <row r="551" spans="1:4" ht="15.75" customHeight="1" x14ac:dyDescent="0.2">
      <c r="A551" s="6">
        <v>4569</v>
      </c>
      <c r="B551" s="6" t="s">
        <v>429</v>
      </c>
      <c r="C551" s="6" t="s">
        <v>64</v>
      </c>
      <c r="D551" s="6">
        <v>73</v>
      </c>
    </row>
    <row r="552" spans="1:4" ht="15.75" customHeight="1" x14ac:dyDescent="0.2">
      <c r="A552" s="6">
        <v>4568</v>
      </c>
      <c r="B552" s="6" t="s">
        <v>2786</v>
      </c>
      <c r="C552" s="6" t="s">
        <v>64</v>
      </c>
      <c r="D552" s="6">
        <v>4</v>
      </c>
    </row>
    <row r="553" spans="1:4" ht="15.75" customHeight="1" x14ac:dyDescent="0.2">
      <c r="A553" s="6">
        <v>4567</v>
      </c>
      <c r="B553" s="6" t="s">
        <v>2570</v>
      </c>
      <c r="C553" s="6" t="s">
        <v>64</v>
      </c>
      <c r="D553" s="6">
        <v>7</v>
      </c>
    </row>
    <row r="554" spans="1:4" ht="15.75" customHeight="1" x14ac:dyDescent="0.2">
      <c r="A554" s="6">
        <v>4566</v>
      </c>
      <c r="B554" s="6" t="s">
        <v>3088</v>
      </c>
      <c r="C554" s="6" t="s">
        <v>64</v>
      </c>
      <c r="D554" s="6">
        <v>33</v>
      </c>
    </row>
    <row r="555" spans="1:4" ht="15.75" customHeight="1" x14ac:dyDescent="0.2">
      <c r="A555" s="6">
        <v>4565</v>
      </c>
      <c r="B555" s="6" t="s">
        <v>1436</v>
      </c>
      <c r="C555" s="6" t="s">
        <v>64</v>
      </c>
      <c r="D555" s="6">
        <v>70</v>
      </c>
    </row>
    <row r="556" spans="1:4" ht="15.75" customHeight="1" x14ac:dyDescent="0.2">
      <c r="A556" s="6">
        <v>4564</v>
      </c>
      <c r="B556" s="6" t="s">
        <v>681</v>
      </c>
      <c r="C556" s="6" t="s">
        <v>64</v>
      </c>
      <c r="D556" s="6">
        <v>301</v>
      </c>
    </row>
    <row r="557" spans="1:4" ht="15.75" customHeight="1" x14ac:dyDescent="0.2">
      <c r="A557" s="6">
        <v>4563</v>
      </c>
      <c r="B557" s="6" t="s">
        <v>603</v>
      </c>
      <c r="C557" s="6" t="s">
        <v>64</v>
      </c>
      <c r="D557" s="6">
        <v>325</v>
      </c>
    </row>
    <row r="558" spans="1:4" ht="15.75" customHeight="1" x14ac:dyDescent="0.2">
      <c r="A558" s="6">
        <v>4562</v>
      </c>
      <c r="B558" s="6" t="s">
        <v>2762</v>
      </c>
      <c r="C558" s="6" t="s">
        <v>64</v>
      </c>
      <c r="D558" s="6">
        <v>33</v>
      </c>
    </row>
    <row r="559" spans="1:4" ht="15.75" customHeight="1" x14ac:dyDescent="0.2">
      <c r="A559" s="6">
        <v>4561</v>
      </c>
      <c r="B559" s="6" t="s">
        <v>1468</v>
      </c>
      <c r="C559" s="6" t="s">
        <v>64</v>
      </c>
      <c r="D559" s="6">
        <v>332</v>
      </c>
    </row>
    <row r="560" spans="1:4" ht="15.75" customHeight="1" x14ac:dyDescent="0.2">
      <c r="A560" s="6">
        <v>4560</v>
      </c>
      <c r="B560" s="6" t="s">
        <v>541</v>
      </c>
      <c r="C560" s="6" t="s">
        <v>64</v>
      </c>
      <c r="D560" s="6">
        <v>1083</v>
      </c>
    </row>
    <row r="561" spans="1:4" ht="15.75" customHeight="1" x14ac:dyDescent="0.2">
      <c r="A561" s="6">
        <v>4558</v>
      </c>
      <c r="B561" s="6" t="s">
        <v>2989</v>
      </c>
      <c r="C561" s="6" t="s">
        <v>64</v>
      </c>
      <c r="D561" s="6">
        <v>3</v>
      </c>
    </row>
    <row r="562" spans="1:4" ht="15.75" customHeight="1" x14ac:dyDescent="0.2">
      <c r="A562" s="6">
        <v>4557</v>
      </c>
      <c r="B562" s="6" t="s">
        <v>452</v>
      </c>
      <c r="C562" s="6" t="s">
        <v>64</v>
      </c>
      <c r="D562" s="6">
        <v>2409</v>
      </c>
    </row>
    <row r="563" spans="1:4" ht="15.75" customHeight="1" x14ac:dyDescent="0.2">
      <c r="A563" s="6">
        <v>4555</v>
      </c>
      <c r="B563" s="6" t="s">
        <v>2710</v>
      </c>
      <c r="C563" s="6" t="s">
        <v>64</v>
      </c>
      <c r="D563" s="6">
        <v>7</v>
      </c>
    </row>
    <row r="564" spans="1:4" ht="15.75" customHeight="1" x14ac:dyDescent="0.2">
      <c r="A564" s="6">
        <v>4554</v>
      </c>
      <c r="B564" s="6" t="s">
        <v>796</v>
      </c>
      <c r="C564" s="6" t="s">
        <v>64</v>
      </c>
      <c r="D564" s="6">
        <v>60</v>
      </c>
    </row>
    <row r="565" spans="1:4" ht="15.75" customHeight="1" x14ac:dyDescent="0.2">
      <c r="A565" s="6">
        <v>4552</v>
      </c>
      <c r="B565" s="6" t="s">
        <v>544</v>
      </c>
      <c r="C565" s="6" t="s">
        <v>64</v>
      </c>
      <c r="D565" s="6">
        <v>3439</v>
      </c>
    </row>
    <row r="566" spans="1:4" ht="15.75" customHeight="1" x14ac:dyDescent="0.2">
      <c r="A566" s="6">
        <v>4551</v>
      </c>
      <c r="B566" s="6" t="s">
        <v>2984</v>
      </c>
      <c r="C566" s="6" t="s">
        <v>64</v>
      </c>
      <c r="D566" s="6">
        <v>17</v>
      </c>
    </row>
    <row r="567" spans="1:4" ht="15.75" customHeight="1" x14ac:dyDescent="0.2">
      <c r="A567" s="6">
        <v>4550</v>
      </c>
      <c r="B567" s="6" t="s">
        <v>565</v>
      </c>
      <c r="C567" s="6" t="s">
        <v>64</v>
      </c>
      <c r="D567" s="6">
        <v>392</v>
      </c>
    </row>
    <row r="568" spans="1:4" ht="15.75" customHeight="1" x14ac:dyDescent="0.2">
      <c r="A568" s="6">
        <v>4549</v>
      </c>
      <c r="B568" s="6" t="s">
        <v>3246</v>
      </c>
      <c r="C568" s="6" t="s">
        <v>64</v>
      </c>
      <c r="D568" s="6">
        <v>16</v>
      </c>
    </row>
    <row r="569" spans="1:4" ht="15.75" customHeight="1" x14ac:dyDescent="0.2">
      <c r="A569" s="6">
        <v>4548</v>
      </c>
      <c r="B569" s="6" t="s">
        <v>714</v>
      </c>
      <c r="C569" s="6" t="s">
        <v>64</v>
      </c>
      <c r="D569" s="6">
        <v>383</v>
      </c>
    </row>
    <row r="570" spans="1:4" ht="15.75" customHeight="1" x14ac:dyDescent="0.2">
      <c r="A570" s="6">
        <v>4547</v>
      </c>
      <c r="B570" s="6" t="s">
        <v>2808</v>
      </c>
      <c r="C570" s="6" t="s">
        <v>64</v>
      </c>
      <c r="D570" s="6">
        <v>0</v>
      </c>
    </row>
    <row r="571" spans="1:4" ht="15.75" customHeight="1" x14ac:dyDescent="0.2">
      <c r="A571" s="6">
        <v>4545</v>
      </c>
      <c r="B571" s="6" t="s">
        <v>965</v>
      </c>
      <c r="C571" s="6" t="s">
        <v>64</v>
      </c>
      <c r="D571" s="6">
        <v>108</v>
      </c>
    </row>
    <row r="572" spans="1:4" ht="15.75" customHeight="1" x14ac:dyDescent="0.2">
      <c r="A572" s="6">
        <v>4544</v>
      </c>
      <c r="B572" s="6" t="s">
        <v>2884</v>
      </c>
      <c r="C572" s="6" t="s">
        <v>64</v>
      </c>
      <c r="D572" s="6">
        <v>27</v>
      </c>
    </row>
    <row r="573" spans="1:4" ht="15.75" customHeight="1" x14ac:dyDescent="0.2">
      <c r="A573" s="6">
        <v>4543</v>
      </c>
      <c r="B573" s="6" t="s">
        <v>601</v>
      </c>
      <c r="C573" s="6" t="s">
        <v>64</v>
      </c>
      <c r="D573" s="6">
        <v>51</v>
      </c>
    </row>
    <row r="574" spans="1:4" ht="15.75" customHeight="1" x14ac:dyDescent="0.2">
      <c r="A574" s="6">
        <v>4542</v>
      </c>
      <c r="B574" s="6" t="s">
        <v>3043</v>
      </c>
      <c r="C574" s="6" t="s">
        <v>64</v>
      </c>
      <c r="D574" s="6">
        <v>27</v>
      </c>
    </row>
    <row r="575" spans="1:4" ht="15.75" customHeight="1" x14ac:dyDescent="0.2">
      <c r="A575" s="6">
        <v>4541</v>
      </c>
      <c r="B575" s="6" t="s">
        <v>2713</v>
      </c>
      <c r="C575" s="6" t="s">
        <v>64</v>
      </c>
      <c r="D575" s="6">
        <v>36</v>
      </c>
    </row>
    <row r="576" spans="1:4" ht="15.75" customHeight="1" x14ac:dyDescent="0.2">
      <c r="A576" s="6">
        <v>4540</v>
      </c>
      <c r="B576" s="6" t="s">
        <v>2791</v>
      </c>
      <c r="C576" s="6" t="s">
        <v>64</v>
      </c>
      <c r="D576" s="6">
        <v>6</v>
      </c>
    </row>
    <row r="577" spans="1:4" ht="15.75" customHeight="1" x14ac:dyDescent="0.2">
      <c r="A577" s="6">
        <v>4539</v>
      </c>
      <c r="B577" s="6" t="s">
        <v>2781</v>
      </c>
      <c r="C577" s="6" t="s">
        <v>64</v>
      </c>
      <c r="D577" s="6">
        <v>62</v>
      </c>
    </row>
    <row r="578" spans="1:4" ht="15.75" customHeight="1" x14ac:dyDescent="0.2">
      <c r="A578" s="6">
        <v>4538</v>
      </c>
      <c r="B578" s="6" t="s">
        <v>1073</v>
      </c>
      <c r="C578" s="6" t="s">
        <v>64</v>
      </c>
      <c r="D578" s="6">
        <v>158</v>
      </c>
    </row>
    <row r="579" spans="1:4" ht="15.75" customHeight="1" x14ac:dyDescent="0.2">
      <c r="A579" s="6">
        <v>4537</v>
      </c>
      <c r="B579" s="6" t="s">
        <v>2687</v>
      </c>
      <c r="C579" s="6" t="s">
        <v>64</v>
      </c>
      <c r="D579" s="6">
        <v>24</v>
      </c>
    </row>
    <row r="580" spans="1:4" ht="15.75" customHeight="1" x14ac:dyDescent="0.2">
      <c r="A580" s="6">
        <v>4536</v>
      </c>
      <c r="B580" s="6" t="s">
        <v>1145</v>
      </c>
      <c r="C580" s="6" t="s">
        <v>64</v>
      </c>
      <c r="D580" s="6">
        <v>2057</v>
      </c>
    </row>
    <row r="581" spans="1:4" ht="15.75" customHeight="1" x14ac:dyDescent="0.2">
      <c r="A581" s="6">
        <v>4535</v>
      </c>
      <c r="B581" s="6" t="s">
        <v>3186</v>
      </c>
      <c r="C581" s="6" t="s">
        <v>64</v>
      </c>
      <c r="D581" s="6">
        <v>125</v>
      </c>
    </row>
    <row r="582" spans="1:4" ht="15.75" customHeight="1" x14ac:dyDescent="0.2">
      <c r="A582" s="6">
        <v>4534</v>
      </c>
      <c r="B582" s="6" t="s">
        <v>2575</v>
      </c>
      <c r="C582" s="6" t="s">
        <v>64</v>
      </c>
      <c r="D582" s="6">
        <v>12</v>
      </c>
    </row>
    <row r="583" spans="1:4" ht="15.75" customHeight="1" x14ac:dyDescent="0.2">
      <c r="A583" s="6">
        <v>4533</v>
      </c>
      <c r="B583" s="6" t="s">
        <v>415</v>
      </c>
      <c r="C583" s="6" t="s">
        <v>64</v>
      </c>
      <c r="D583" s="6">
        <v>174</v>
      </c>
    </row>
    <row r="584" spans="1:4" ht="15.75" customHeight="1" x14ac:dyDescent="0.2">
      <c r="A584" s="6">
        <v>4532</v>
      </c>
      <c r="B584" s="6" t="s">
        <v>966</v>
      </c>
      <c r="C584" s="6" t="s">
        <v>64</v>
      </c>
      <c r="D584" s="6">
        <v>461</v>
      </c>
    </row>
    <row r="585" spans="1:4" ht="15.75" customHeight="1" x14ac:dyDescent="0.2">
      <c r="A585" s="6">
        <v>4530</v>
      </c>
      <c r="B585" s="6" t="s">
        <v>2859</v>
      </c>
      <c r="C585" s="6" t="s">
        <v>64</v>
      </c>
      <c r="D585" s="6">
        <v>46</v>
      </c>
    </row>
    <row r="586" spans="1:4" ht="15.75" customHeight="1" x14ac:dyDescent="0.2">
      <c r="A586" s="6">
        <v>4529</v>
      </c>
      <c r="B586" s="6" t="s">
        <v>2805</v>
      </c>
      <c r="C586" s="6" t="s">
        <v>64</v>
      </c>
      <c r="D586" s="6">
        <v>8</v>
      </c>
    </row>
    <row r="587" spans="1:4" ht="15.75" customHeight="1" x14ac:dyDescent="0.2">
      <c r="A587" s="6">
        <v>4528</v>
      </c>
      <c r="B587" s="6" t="s">
        <v>622</v>
      </c>
      <c r="C587" s="6" t="s">
        <v>64</v>
      </c>
      <c r="D587" s="6">
        <v>68</v>
      </c>
    </row>
    <row r="588" spans="1:4" ht="15.75" customHeight="1" x14ac:dyDescent="0.2">
      <c r="A588" s="6">
        <v>4527</v>
      </c>
      <c r="B588" s="6" t="s">
        <v>1354</v>
      </c>
      <c r="C588" s="6" t="s">
        <v>64</v>
      </c>
      <c r="D588" s="6">
        <v>164</v>
      </c>
    </row>
    <row r="589" spans="1:4" ht="15.75" customHeight="1" x14ac:dyDescent="0.2">
      <c r="A589" s="6">
        <v>4526</v>
      </c>
      <c r="B589" s="6" t="s">
        <v>2873</v>
      </c>
      <c r="C589" s="6" t="s">
        <v>64</v>
      </c>
      <c r="D589" s="6">
        <v>6</v>
      </c>
    </row>
    <row r="590" spans="1:4" ht="15.75" customHeight="1" x14ac:dyDescent="0.2">
      <c r="A590" s="6">
        <v>4525</v>
      </c>
      <c r="B590" s="6" t="s">
        <v>812</v>
      </c>
      <c r="C590" s="6" t="s">
        <v>64</v>
      </c>
      <c r="D590" s="6">
        <v>201</v>
      </c>
    </row>
    <row r="591" spans="1:4" ht="15.75" customHeight="1" x14ac:dyDescent="0.2">
      <c r="A591" s="6">
        <v>4524</v>
      </c>
      <c r="B591" s="6" t="s">
        <v>755</v>
      </c>
      <c r="C591" s="6" t="s">
        <v>64</v>
      </c>
      <c r="D591" s="6">
        <v>79</v>
      </c>
    </row>
    <row r="592" spans="1:4" ht="15.75" customHeight="1" x14ac:dyDescent="0.2">
      <c r="A592" s="6">
        <v>4523</v>
      </c>
      <c r="B592" s="6" t="s">
        <v>2960</v>
      </c>
      <c r="C592" s="6" t="s">
        <v>64</v>
      </c>
      <c r="D592" s="6">
        <v>0</v>
      </c>
    </row>
    <row r="593" spans="1:4" ht="15.75" customHeight="1" x14ac:dyDescent="0.2">
      <c r="A593" s="6">
        <v>4522</v>
      </c>
      <c r="B593" s="6" t="s">
        <v>2907</v>
      </c>
      <c r="C593" s="6" t="s">
        <v>64</v>
      </c>
      <c r="D593" s="6">
        <v>26</v>
      </c>
    </row>
    <row r="594" spans="1:4" ht="15.75" customHeight="1" x14ac:dyDescent="0.2">
      <c r="A594" s="6">
        <v>4521</v>
      </c>
      <c r="B594" s="6" t="s">
        <v>2818</v>
      </c>
      <c r="C594" s="6" t="s">
        <v>64</v>
      </c>
      <c r="D594" s="6">
        <v>4379</v>
      </c>
    </row>
    <row r="595" spans="1:4" ht="15.75" customHeight="1" x14ac:dyDescent="0.2">
      <c r="A595" s="6">
        <v>4520</v>
      </c>
      <c r="B595" s="6" t="s">
        <v>793</v>
      </c>
      <c r="C595" s="6" t="s">
        <v>64</v>
      </c>
      <c r="D595" s="6">
        <v>109</v>
      </c>
    </row>
    <row r="596" spans="1:4" ht="15.75" customHeight="1" x14ac:dyDescent="0.2">
      <c r="A596" s="6">
        <v>4519</v>
      </c>
      <c r="B596" s="6" t="s">
        <v>242</v>
      </c>
      <c r="C596" s="6" t="s">
        <v>64</v>
      </c>
      <c r="D596" s="6">
        <v>200</v>
      </c>
    </row>
    <row r="597" spans="1:4" ht="15.75" customHeight="1" x14ac:dyDescent="0.2">
      <c r="A597" s="6">
        <v>4518</v>
      </c>
      <c r="B597" s="6" t="s">
        <v>2361</v>
      </c>
      <c r="C597" s="6" t="s">
        <v>64</v>
      </c>
      <c r="D597" s="6">
        <v>4</v>
      </c>
    </row>
    <row r="598" spans="1:4" ht="15.75" customHeight="1" x14ac:dyDescent="0.2">
      <c r="A598" s="6">
        <v>4517</v>
      </c>
      <c r="B598" s="6" t="s">
        <v>1423</v>
      </c>
      <c r="C598" s="6" t="s">
        <v>64</v>
      </c>
      <c r="D598" s="6">
        <v>487</v>
      </c>
    </row>
    <row r="599" spans="1:4" ht="15.75" customHeight="1" x14ac:dyDescent="0.2">
      <c r="A599" s="6">
        <v>4516</v>
      </c>
      <c r="B599" s="6" t="s">
        <v>978</v>
      </c>
      <c r="C599" s="6" t="s">
        <v>64</v>
      </c>
      <c r="D599" s="6">
        <v>114</v>
      </c>
    </row>
    <row r="600" spans="1:4" ht="15.75" customHeight="1" x14ac:dyDescent="0.2">
      <c r="A600" s="6">
        <v>4515</v>
      </c>
      <c r="B600" s="6" t="s">
        <v>875</v>
      </c>
      <c r="C600" s="6" t="s">
        <v>64</v>
      </c>
      <c r="D600" s="6">
        <v>3823</v>
      </c>
    </row>
    <row r="601" spans="1:4" ht="15.75" customHeight="1" x14ac:dyDescent="0.2">
      <c r="A601" s="6">
        <v>4514</v>
      </c>
      <c r="B601" s="6" t="s">
        <v>2842</v>
      </c>
      <c r="C601" s="6" t="s">
        <v>64</v>
      </c>
      <c r="D601" s="6">
        <v>4</v>
      </c>
    </row>
    <row r="602" spans="1:4" ht="15.75" customHeight="1" x14ac:dyDescent="0.2">
      <c r="A602" s="6">
        <v>4513</v>
      </c>
      <c r="B602" s="6" t="s">
        <v>2834</v>
      </c>
      <c r="C602" s="6" t="s">
        <v>64</v>
      </c>
      <c r="D602" s="6">
        <v>9</v>
      </c>
    </row>
    <row r="603" spans="1:4" ht="15.75" customHeight="1" x14ac:dyDescent="0.2">
      <c r="A603" s="6">
        <v>4512</v>
      </c>
      <c r="B603" s="6" t="s">
        <v>760</v>
      </c>
      <c r="C603" s="6" t="s">
        <v>64</v>
      </c>
      <c r="D603" s="6">
        <v>106</v>
      </c>
    </row>
    <row r="604" spans="1:4" ht="15.75" customHeight="1" x14ac:dyDescent="0.2">
      <c r="A604" s="6">
        <v>4511</v>
      </c>
      <c r="B604" s="6" t="s">
        <v>3124</v>
      </c>
      <c r="C604" s="6" t="s">
        <v>64</v>
      </c>
      <c r="D604" s="6">
        <v>30</v>
      </c>
    </row>
    <row r="605" spans="1:4" ht="15.75" customHeight="1" x14ac:dyDescent="0.2">
      <c r="A605" s="6">
        <v>4509</v>
      </c>
      <c r="B605" s="6" t="s">
        <v>2822</v>
      </c>
      <c r="C605" s="6" t="s">
        <v>64</v>
      </c>
      <c r="D605" s="6">
        <v>2</v>
      </c>
    </row>
    <row r="606" spans="1:4" ht="15.75" customHeight="1" x14ac:dyDescent="0.2">
      <c r="A606" s="6">
        <v>4508</v>
      </c>
      <c r="B606" s="6" t="s">
        <v>599</v>
      </c>
      <c r="C606" s="6" t="s">
        <v>64</v>
      </c>
      <c r="D606" s="6">
        <v>237</v>
      </c>
    </row>
    <row r="607" spans="1:4" ht="15.75" customHeight="1" x14ac:dyDescent="0.2">
      <c r="A607" s="6">
        <v>4507</v>
      </c>
      <c r="B607" s="6" t="s">
        <v>2867</v>
      </c>
      <c r="C607" s="6" t="s">
        <v>64</v>
      </c>
      <c r="D607" s="6">
        <v>38</v>
      </c>
    </row>
    <row r="608" spans="1:4" ht="15.75" customHeight="1" x14ac:dyDescent="0.2">
      <c r="A608" s="6">
        <v>4506</v>
      </c>
      <c r="B608" s="6" t="s">
        <v>807</v>
      </c>
      <c r="C608" s="6" t="s">
        <v>64</v>
      </c>
      <c r="D608" s="6">
        <v>2710</v>
      </c>
    </row>
    <row r="609" spans="1:4" ht="15.75" customHeight="1" x14ac:dyDescent="0.2">
      <c r="A609" s="6">
        <v>4505</v>
      </c>
      <c r="B609" s="6" t="s">
        <v>1295</v>
      </c>
      <c r="C609" s="6" t="s">
        <v>64</v>
      </c>
      <c r="D609" s="6">
        <v>54</v>
      </c>
    </row>
    <row r="610" spans="1:4" ht="15.75" customHeight="1" x14ac:dyDescent="0.2">
      <c r="A610" s="6">
        <v>4504</v>
      </c>
      <c r="B610" s="6" t="s">
        <v>3237</v>
      </c>
      <c r="C610" s="6" t="s">
        <v>64</v>
      </c>
      <c r="D610" s="6">
        <v>0</v>
      </c>
    </row>
    <row r="611" spans="1:4" ht="15.75" customHeight="1" x14ac:dyDescent="0.2">
      <c r="A611" s="6">
        <v>4503</v>
      </c>
      <c r="B611" s="6" t="s">
        <v>2705</v>
      </c>
      <c r="C611" s="6" t="s">
        <v>64</v>
      </c>
      <c r="D611" s="6">
        <v>14</v>
      </c>
    </row>
    <row r="612" spans="1:4" ht="15.75" customHeight="1" x14ac:dyDescent="0.2">
      <c r="A612" s="6">
        <v>4502</v>
      </c>
      <c r="B612" s="6" t="s">
        <v>783</v>
      </c>
      <c r="C612" s="6" t="s">
        <v>64</v>
      </c>
      <c r="D612" s="6">
        <v>39</v>
      </c>
    </row>
    <row r="613" spans="1:4" ht="15.75" customHeight="1" x14ac:dyDescent="0.2">
      <c r="A613" s="6">
        <v>4501</v>
      </c>
      <c r="B613" s="6" t="s">
        <v>844</v>
      </c>
      <c r="C613" s="6" t="s">
        <v>64</v>
      </c>
      <c r="D613" s="6">
        <v>215</v>
      </c>
    </row>
    <row r="614" spans="1:4" ht="15.75" customHeight="1" x14ac:dyDescent="0.2">
      <c r="A614" s="6">
        <v>4500</v>
      </c>
      <c r="B614" s="6" t="s">
        <v>285</v>
      </c>
      <c r="C614" s="6" t="s">
        <v>64</v>
      </c>
      <c r="D614" s="6">
        <v>89</v>
      </c>
    </row>
    <row r="615" spans="1:4" ht="15.75" customHeight="1" x14ac:dyDescent="0.2">
      <c r="A615" s="6">
        <v>4499</v>
      </c>
      <c r="B615" s="6" t="s">
        <v>1087</v>
      </c>
      <c r="C615" s="6" t="s">
        <v>64</v>
      </c>
      <c r="D615" s="6">
        <v>1358</v>
      </c>
    </row>
    <row r="616" spans="1:4" ht="15.75" customHeight="1" x14ac:dyDescent="0.2">
      <c r="A616" s="6">
        <v>4497</v>
      </c>
      <c r="B616" s="6" t="s">
        <v>3215</v>
      </c>
      <c r="C616" s="6" t="s">
        <v>64</v>
      </c>
      <c r="D616" s="6">
        <v>35</v>
      </c>
    </row>
    <row r="617" spans="1:4" ht="15.75" customHeight="1" x14ac:dyDescent="0.2">
      <c r="A617" s="6">
        <v>4496</v>
      </c>
      <c r="B617" s="6" t="s">
        <v>3188</v>
      </c>
      <c r="C617" s="6" t="s">
        <v>64</v>
      </c>
      <c r="D617" s="6">
        <v>4</v>
      </c>
    </row>
    <row r="618" spans="1:4" ht="15.75" customHeight="1" x14ac:dyDescent="0.2">
      <c r="A618" s="6">
        <v>4495</v>
      </c>
      <c r="B618" s="6" t="s">
        <v>1321</v>
      </c>
      <c r="C618" s="6" t="s">
        <v>64</v>
      </c>
      <c r="D618" s="6">
        <v>68</v>
      </c>
    </row>
    <row r="619" spans="1:4" ht="15.75" customHeight="1" x14ac:dyDescent="0.2">
      <c r="A619" s="6">
        <v>4493</v>
      </c>
      <c r="B619" s="6" t="s">
        <v>801</v>
      </c>
      <c r="C619" s="6" t="s">
        <v>64</v>
      </c>
      <c r="D619" s="6">
        <v>344</v>
      </c>
    </row>
    <row r="620" spans="1:4" ht="15.75" customHeight="1" x14ac:dyDescent="0.2">
      <c r="A620" s="6">
        <v>4492</v>
      </c>
      <c r="B620" s="6" t="s">
        <v>477</v>
      </c>
      <c r="C620" s="6" t="s">
        <v>64</v>
      </c>
      <c r="D620" s="6">
        <v>91</v>
      </c>
    </row>
    <row r="621" spans="1:4" ht="15.75" customHeight="1" x14ac:dyDescent="0.2">
      <c r="A621" s="6">
        <v>4491</v>
      </c>
      <c r="B621" s="6" t="s">
        <v>1080</v>
      </c>
      <c r="C621" s="6" t="s">
        <v>64</v>
      </c>
      <c r="D621" s="6">
        <v>46</v>
      </c>
    </row>
    <row r="622" spans="1:4" ht="15.75" customHeight="1" x14ac:dyDescent="0.2">
      <c r="A622" s="6">
        <v>4490</v>
      </c>
      <c r="B622" s="6" t="s">
        <v>822</v>
      </c>
      <c r="C622" s="6" t="s">
        <v>64</v>
      </c>
      <c r="D622" s="6">
        <v>44</v>
      </c>
    </row>
    <row r="623" spans="1:4" ht="15.75" customHeight="1" x14ac:dyDescent="0.2">
      <c r="A623" s="6">
        <v>4489</v>
      </c>
      <c r="B623" s="6" t="s">
        <v>566</v>
      </c>
      <c r="C623" s="6" t="s">
        <v>64</v>
      </c>
      <c r="D623" s="6">
        <v>3827</v>
      </c>
    </row>
    <row r="624" spans="1:4" ht="15.75" customHeight="1" x14ac:dyDescent="0.2">
      <c r="A624" s="6">
        <v>4488</v>
      </c>
      <c r="B624" s="6" t="s">
        <v>2517</v>
      </c>
      <c r="C624" s="6" t="s">
        <v>64</v>
      </c>
      <c r="D624" s="6">
        <v>8</v>
      </c>
    </row>
    <row r="625" spans="1:4" ht="15.75" customHeight="1" x14ac:dyDescent="0.2">
      <c r="A625" s="6">
        <v>4487</v>
      </c>
      <c r="B625" s="6" t="s">
        <v>2672</v>
      </c>
      <c r="C625" s="6" t="s">
        <v>64</v>
      </c>
      <c r="D625" s="6">
        <v>0</v>
      </c>
    </row>
    <row r="626" spans="1:4" ht="15.75" customHeight="1" x14ac:dyDescent="0.2">
      <c r="A626" s="6">
        <v>4486</v>
      </c>
      <c r="B626" s="6" t="s">
        <v>2851</v>
      </c>
      <c r="C626" s="6" t="s">
        <v>64</v>
      </c>
      <c r="D626" s="6">
        <v>0</v>
      </c>
    </row>
    <row r="627" spans="1:4" ht="15.75" customHeight="1" x14ac:dyDescent="0.2">
      <c r="A627" s="6">
        <v>4485</v>
      </c>
      <c r="B627" s="6" t="s">
        <v>2807</v>
      </c>
      <c r="C627" s="6" t="s">
        <v>64</v>
      </c>
      <c r="D627" s="6">
        <v>29</v>
      </c>
    </row>
    <row r="628" spans="1:4" ht="15.75" customHeight="1" x14ac:dyDescent="0.2">
      <c r="A628" s="6">
        <v>4484</v>
      </c>
      <c r="B628" s="6" t="s">
        <v>2797</v>
      </c>
      <c r="C628" s="6" t="s">
        <v>64</v>
      </c>
      <c r="D628" s="6">
        <v>11</v>
      </c>
    </row>
    <row r="629" spans="1:4" ht="15.75" customHeight="1" x14ac:dyDescent="0.2">
      <c r="A629" s="6">
        <v>4483</v>
      </c>
      <c r="B629" s="6" t="s">
        <v>747</v>
      </c>
      <c r="C629" s="6" t="s">
        <v>64</v>
      </c>
      <c r="D629" s="6">
        <v>14</v>
      </c>
    </row>
    <row r="630" spans="1:4" ht="15.75" customHeight="1" x14ac:dyDescent="0.2">
      <c r="A630" s="6">
        <v>4482</v>
      </c>
      <c r="B630" s="6" t="s">
        <v>640</v>
      </c>
      <c r="C630" s="6" t="s">
        <v>64</v>
      </c>
      <c r="D630" s="6">
        <v>285</v>
      </c>
    </row>
    <row r="631" spans="1:4" ht="15.75" customHeight="1" x14ac:dyDescent="0.2">
      <c r="A631" s="6">
        <v>4481</v>
      </c>
      <c r="B631" s="6" t="s">
        <v>3240</v>
      </c>
      <c r="C631" s="6" t="s">
        <v>64</v>
      </c>
      <c r="D631" s="6">
        <v>4</v>
      </c>
    </row>
    <row r="632" spans="1:4" ht="15.75" customHeight="1" x14ac:dyDescent="0.2">
      <c r="A632" s="6">
        <v>4480</v>
      </c>
      <c r="B632" s="6" t="s">
        <v>953</v>
      </c>
      <c r="C632" s="6" t="s">
        <v>64</v>
      </c>
      <c r="D632" s="6">
        <v>78</v>
      </c>
    </row>
    <row r="633" spans="1:4" ht="15.75" customHeight="1" x14ac:dyDescent="0.2">
      <c r="A633" s="6">
        <v>4479</v>
      </c>
      <c r="B633" s="6" t="s">
        <v>475</v>
      </c>
      <c r="C633" s="6" t="s">
        <v>64</v>
      </c>
      <c r="D633" s="6">
        <v>820</v>
      </c>
    </row>
    <row r="634" spans="1:4" ht="15.75" customHeight="1" x14ac:dyDescent="0.2">
      <c r="A634" s="6">
        <v>4478</v>
      </c>
      <c r="B634" s="6" t="s">
        <v>3175</v>
      </c>
      <c r="C634" s="6" t="s">
        <v>64</v>
      </c>
      <c r="D634" s="6">
        <v>0</v>
      </c>
    </row>
    <row r="635" spans="1:4" ht="15.75" customHeight="1" x14ac:dyDescent="0.2">
      <c r="A635" s="6">
        <v>4477</v>
      </c>
      <c r="B635" s="6" t="s">
        <v>1064</v>
      </c>
      <c r="C635" s="6" t="s">
        <v>64</v>
      </c>
      <c r="D635" s="6">
        <v>1174</v>
      </c>
    </row>
    <row r="636" spans="1:4" ht="15.75" customHeight="1" x14ac:dyDescent="0.2">
      <c r="A636" s="6">
        <v>4476</v>
      </c>
      <c r="B636" s="6" t="s">
        <v>3047</v>
      </c>
      <c r="C636" s="6" t="s">
        <v>64</v>
      </c>
      <c r="D636" s="6">
        <v>0</v>
      </c>
    </row>
    <row r="637" spans="1:4" ht="15.75" customHeight="1" x14ac:dyDescent="0.2">
      <c r="A637" s="6">
        <v>4475</v>
      </c>
      <c r="B637" s="6" t="s">
        <v>979</v>
      </c>
      <c r="C637" s="6" t="s">
        <v>64</v>
      </c>
      <c r="D637" s="6">
        <v>175</v>
      </c>
    </row>
    <row r="638" spans="1:4" ht="15.75" customHeight="1" x14ac:dyDescent="0.2">
      <c r="A638" s="6">
        <v>4474</v>
      </c>
      <c r="B638" s="6" t="s">
        <v>2860</v>
      </c>
      <c r="C638" s="6" t="s">
        <v>64</v>
      </c>
      <c r="D638" s="6">
        <v>0</v>
      </c>
    </row>
    <row r="639" spans="1:4" ht="15.75" customHeight="1" x14ac:dyDescent="0.2">
      <c r="A639" s="6">
        <v>4473</v>
      </c>
      <c r="B639" s="6" t="s">
        <v>1325</v>
      </c>
      <c r="C639" s="6" t="s">
        <v>64</v>
      </c>
      <c r="D639" s="6">
        <v>86</v>
      </c>
    </row>
    <row r="640" spans="1:4" ht="15.75" customHeight="1" x14ac:dyDescent="0.2">
      <c r="A640" s="6">
        <v>4472</v>
      </c>
      <c r="B640" s="6" t="s">
        <v>2830</v>
      </c>
      <c r="C640" s="6" t="s">
        <v>64</v>
      </c>
      <c r="D640" s="6">
        <v>6</v>
      </c>
    </row>
    <row r="641" spans="1:4" ht="15.75" customHeight="1" x14ac:dyDescent="0.2">
      <c r="A641" s="6">
        <v>4471</v>
      </c>
      <c r="B641" s="6" t="s">
        <v>780</v>
      </c>
      <c r="C641" s="6" t="s">
        <v>64</v>
      </c>
      <c r="D641" s="6">
        <v>207</v>
      </c>
    </row>
    <row r="642" spans="1:4" ht="15.75" customHeight="1" x14ac:dyDescent="0.2">
      <c r="A642" s="6">
        <v>4470</v>
      </c>
      <c r="B642" s="6" t="s">
        <v>2603</v>
      </c>
      <c r="C642" s="6" t="s">
        <v>64</v>
      </c>
      <c r="D642" s="6">
        <v>42</v>
      </c>
    </row>
    <row r="643" spans="1:4" ht="15.75" customHeight="1" x14ac:dyDescent="0.2">
      <c r="A643" s="6">
        <v>4469</v>
      </c>
      <c r="B643" s="6" t="s">
        <v>374</v>
      </c>
      <c r="C643" s="6" t="s">
        <v>64</v>
      </c>
      <c r="D643" s="6">
        <v>73</v>
      </c>
    </row>
    <row r="644" spans="1:4" ht="15.75" customHeight="1" x14ac:dyDescent="0.2">
      <c r="A644" s="6">
        <v>4468</v>
      </c>
      <c r="B644" s="6" t="s">
        <v>387</v>
      </c>
      <c r="C644" s="6" t="s">
        <v>64</v>
      </c>
      <c r="D644" s="6">
        <v>520</v>
      </c>
    </row>
    <row r="645" spans="1:4" ht="15.75" customHeight="1" x14ac:dyDescent="0.2">
      <c r="A645" s="6">
        <v>4467</v>
      </c>
      <c r="B645" s="6" t="s">
        <v>1092</v>
      </c>
      <c r="C645" s="6" t="s">
        <v>64</v>
      </c>
      <c r="D645" s="6">
        <v>223</v>
      </c>
    </row>
    <row r="646" spans="1:4" ht="15.75" customHeight="1" x14ac:dyDescent="0.2">
      <c r="A646" s="6">
        <v>4466</v>
      </c>
      <c r="B646" s="6" t="s">
        <v>3057</v>
      </c>
      <c r="C646" s="6" t="s">
        <v>64</v>
      </c>
      <c r="D646" s="6">
        <v>26</v>
      </c>
    </row>
    <row r="647" spans="1:4" ht="15.75" customHeight="1" x14ac:dyDescent="0.2">
      <c r="A647" s="6">
        <v>4465</v>
      </c>
      <c r="B647" s="6" t="s">
        <v>3027</v>
      </c>
      <c r="C647" s="6" t="s">
        <v>64</v>
      </c>
      <c r="D647" s="6">
        <v>21</v>
      </c>
    </row>
    <row r="648" spans="1:4" ht="15.75" customHeight="1" x14ac:dyDescent="0.2">
      <c r="A648" s="6">
        <v>4463</v>
      </c>
      <c r="B648" s="6" t="s">
        <v>2616</v>
      </c>
      <c r="C648" s="6" t="s">
        <v>64</v>
      </c>
      <c r="D648" s="6">
        <v>26</v>
      </c>
    </row>
    <row r="649" spans="1:4" ht="15.75" customHeight="1" x14ac:dyDescent="0.2">
      <c r="A649" s="6">
        <v>4462</v>
      </c>
      <c r="B649" s="6" t="s">
        <v>383</v>
      </c>
      <c r="C649" s="6" t="s">
        <v>64</v>
      </c>
      <c r="D649" s="6">
        <v>1764</v>
      </c>
    </row>
    <row r="650" spans="1:4" ht="15.75" customHeight="1" x14ac:dyDescent="0.2">
      <c r="A650" s="6">
        <v>4461</v>
      </c>
      <c r="B650" s="6" t="s">
        <v>2804</v>
      </c>
      <c r="C650" s="6" t="s">
        <v>64</v>
      </c>
      <c r="D650" s="6">
        <v>4</v>
      </c>
    </row>
    <row r="651" spans="1:4" ht="15.75" customHeight="1" x14ac:dyDescent="0.2">
      <c r="A651" s="6">
        <v>4460</v>
      </c>
      <c r="B651" s="6" t="s">
        <v>1302</v>
      </c>
      <c r="C651" s="6" t="s">
        <v>64</v>
      </c>
      <c r="D651" s="6">
        <v>500</v>
      </c>
    </row>
    <row r="652" spans="1:4" ht="15.75" customHeight="1" x14ac:dyDescent="0.2">
      <c r="A652" s="6">
        <v>4459</v>
      </c>
      <c r="B652" s="6" t="s">
        <v>810</v>
      </c>
      <c r="C652" s="6" t="s">
        <v>64</v>
      </c>
      <c r="D652" s="6">
        <v>580</v>
      </c>
    </row>
    <row r="653" spans="1:4" ht="15.75" customHeight="1" x14ac:dyDescent="0.2">
      <c r="A653" s="6">
        <v>4458</v>
      </c>
      <c r="B653" s="6" t="s">
        <v>946</v>
      </c>
      <c r="C653" s="6" t="s">
        <v>64</v>
      </c>
      <c r="D653" s="6">
        <v>50</v>
      </c>
    </row>
    <row r="654" spans="1:4" ht="15.75" customHeight="1" x14ac:dyDescent="0.2">
      <c r="A654" s="6">
        <v>4457</v>
      </c>
      <c r="B654" s="6" t="s">
        <v>3514</v>
      </c>
      <c r="C654" s="6" t="s">
        <v>64</v>
      </c>
    </row>
    <row r="655" spans="1:4" ht="15.75" customHeight="1" x14ac:dyDescent="0.2">
      <c r="A655" s="6">
        <v>4456</v>
      </c>
      <c r="B655" s="6" t="s">
        <v>2596</v>
      </c>
      <c r="C655" s="6" t="s">
        <v>64</v>
      </c>
      <c r="D655" s="6">
        <v>22</v>
      </c>
    </row>
    <row r="656" spans="1:4" ht="15.75" customHeight="1" x14ac:dyDescent="0.2">
      <c r="A656" s="6">
        <v>4455</v>
      </c>
      <c r="B656" s="6" t="s">
        <v>2764</v>
      </c>
      <c r="C656" s="6" t="s">
        <v>64</v>
      </c>
      <c r="D656" s="6">
        <v>14</v>
      </c>
    </row>
    <row r="657" spans="1:4" ht="15.75" customHeight="1" x14ac:dyDescent="0.2">
      <c r="A657" s="6">
        <v>4454</v>
      </c>
      <c r="B657" s="6" t="s">
        <v>874</v>
      </c>
      <c r="C657" s="6" t="s">
        <v>64</v>
      </c>
      <c r="D657" s="6">
        <v>88</v>
      </c>
    </row>
    <row r="658" spans="1:4" ht="15.75" customHeight="1" x14ac:dyDescent="0.2">
      <c r="A658" s="6">
        <v>4453</v>
      </c>
      <c r="B658" s="6" t="s">
        <v>1313</v>
      </c>
      <c r="C658" s="6" t="s">
        <v>64</v>
      </c>
      <c r="D658" s="6">
        <v>294</v>
      </c>
    </row>
    <row r="659" spans="1:4" ht="15.75" customHeight="1" x14ac:dyDescent="0.2">
      <c r="A659" s="6">
        <v>4452</v>
      </c>
      <c r="B659" s="6" t="s">
        <v>1154</v>
      </c>
      <c r="C659" s="6" t="s">
        <v>64</v>
      </c>
      <c r="D659" s="6">
        <v>283</v>
      </c>
    </row>
    <row r="660" spans="1:4" ht="15.75" customHeight="1" x14ac:dyDescent="0.2">
      <c r="A660" s="6">
        <v>4451</v>
      </c>
      <c r="B660" s="6" t="s">
        <v>3001</v>
      </c>
      <c r="C660" s="6" t="s">
        <v>64</v>
      </c>
      <c r="D660" s="6">
        <v>2</v>
      </c>
    </row>
    <row r="661" spans="1:4" ht="15.75" customHeight="1" x14ac:dyDescent="0.2">
      <c r="A661" s="6">
        <v>4450</v>
      </c>
      <c r="B661" s="6" t="s">
        <v>1180</v>
      </c>
      <c r="C661" s="6" t="s">
        <v>64</v>
      </c>
      <c r="D661" s="6">
        <v>175</v>
      </c>
    </row>
    <row r="662" spans="1:4" ht="15.75" customHeight="1" x14ac:dyDescent="0.2">
      <c r="A662" s="6">
        <v>4449</v>
      </c>
      <c r="B662" s="6" t="s">
        <v>567</v>
      </c>
      <c r="C662" s="6" t="s">
        <v>64</v>
      </c>
      <c r="D662" s="6">
        <v>1612</v>
      </c>
    </row>
    <row r="663" spans="1:4" ht="15.75" customHeight="1" x14ac:dyDescent="0.2">
      <c r="A663" s="6">
        <v>4448</v>
      </c>
      <c r="B663" s="6" t="s">
        <v>65</v>
      </c>
      <c r="C663" s="6" t="s">
        <v>64</v>
      </c>
      <c r="D663" s="6">
        <v>1905</v>
      </c>
    </row>
    <row r="664" spans="1:4" ht="15.75" customHeight="1" x14ac:dyDescent="0.2">
      <c r="A664" s="6">
        <v>4447</v>
      </c>
      <c r="B664" s="6" t="s">
        <v>1157</v>
      </c>
      <c r="C664" s="6" t="s">
        <v>64</v>
      </c>
      <c r="D664" s="6">
        <v>188</v>
      </c>
    </row>
    <row r="665" spans="1:4" ht="15.75" customHeight="1" x14ac:dyDescent="0.2">
      <c r="A665" s="6">
        <v>4446</v>
      </c>
      <c r="B665" s="6" t="s">
        <v>2962</v>
      </c>
      <c r="C665" s="6" t="s">
        <v>64</v>
      </c>
      <c r="D665" s="6">
        <v>15</v>
      </c>
    </row>
    <row r="666" spans="1:4" ht="15.75" customHeight="1" x14ac:dyDescent="0.2">
      <c r="A666" s="6">
        <v>4444</v>
      </c>
      <c r="B666" s="6" t="s">
        <v>785</v>
      </c>
      <c r="C666" s="6" t="s">
        <v>64</v>
      </c>
      <c r="D666" s="6">
        <v>951</v>
      </c>
    </row>
    <row r="667" spans="1:4" ht="15.75" customHeight="1" x14ac:dyDescent="0.2">
      <c r="A667" s="6">
        <v>4443</v>
      </c>
      <c r="B667" s="6" t="s">
        <v>2926</v>
      </c>
      <c r="C667" s="6" t="s">
        <v>64</v>
      </c>
      <c r="D667" s="6">
        <v>7</v>
      </c>
    </row>
    <row r="668" spans="1:4" ht="15.75" customHeight="1" x14ac:dyDescent="0.2">
      <c r="A668" s="6">
        <v>4442</v>
      </c>
      <c r="B668" s="6" t="s">
        <v>3164</v>
      </c>
      <c r="C668" s="6" t="s">
        <v>64</v>
      </c>
      <c r="D668" s="6">
        <v>0</v>
      </c>
    </row>
    <row r="669" spans="1:4" ht="15.75" customHeight="1" x14ac:dyDescent="0.2">
      <c r="A669" s="6">
        <v>4441</v>
      </c>
      <c r="B669" s="6" t="s">
        <v>2973</v>
      </c>
      <c r="C669" s="6" t="s">
        <v>64</v>
      </c>
      <c r="D669" s="6">
        <v>0</v>
      </c>
    </row>
    <row r="670" spans="1:4" ht="15.75" customHeight="1" x14ac:dyDescent="0.2">
      <c r="A670" s="6">
        <v>4440</v>
      </c>
      <c r="B670" s="6" t="s">
        <v>975</v>
      </c>
      <c r="C670" s="6" t="s">
        <v>64</v>
      </c>
      <c r="D670" s="6">
        <v>937</v>
      </c>
    </row>
    <row r="671" spans="1:4" ht="15.75" customHeight="1" x14ac:dyDescent="0.2">
      <c r="A671" s="6">
        <v>4439</v>
      </c>
      <c r="B671" s="6" t="s">
        <v>527</v>
      </c>
      <c r="C671" s="6" t="s">
        <v>64</v>
      </c>
      <c r="D671" s="6">
        <v>54</v>
      </c>
    </row>
    <row r="672" spans="1:4" ht="15.75" customHeight="1" x14ac:dyDescent="0.2">
      <c r="A672" s="6">
        <v>4438</v>
      </c>
      <c r="B672" s="6" t="s">
        <v>831</v>
      </c>
      <c r="C672" s="6" t="s">
        <v>64</v>
      </c>
      <c r="D672" s="6">
        <v>329</v>
      </c>
    </row>
    <row r="673" spans="1:4" ht="15.75" customHeight="1" x14ac:dyDescent="0.2">
      <c r="A673" s="6">
        <v>4437</v>
      </c>
      <c r="B673" s="6" t="s">
        <v>2790</v>
      </c>
      <c r="C673" s="6" t="s">
        <v>64</v>
      </c>
      <c r="D673" s="6">
        <v>11</v>
      </c>
    </row>
    <row r="674" spans="1:4" ht="15.75" customHeight="1" x14ac:dyDescent="0.2">
      <c r="A674" s="6">
        <v>4436</v>
      </c>
      <c r="B674" s="6" t="s">
        <v>2777</v>
      </c>
      <c r="C674" s="6" t="s">
        <v>64</v>
      </c>
      <c r="D674" s="6">
        <v>53</v>
      </c>
    </row>
    <row r="675" spans="1:4" ht="15.75" customHeight="1" x14ac:dyDescent="0.2">
      <c r="A675" s="6">
        <v>4435</v>
      </c>
      <c r="B675" s="6" t="s">
        <v>1410</v>
      </c>
      <c r="C675" s="6" t="s">
        <v>64</v>
      </c>
      <c r="D675" s="6">
        <v>81</v>
      </c>
    </row>
    <row r="676" spans="1:4" ht="15.75" customHeight="1" x14ac:dyDescent="0.2">
      <c r="A676" s="6">
        <v>4434</v>
      </c>
      <c r="B676" s="6" t="s">
        <v>1373</v>
      </c>
      <c r="C676" s="6" t="s">
        <v>64</v>
      </c>
      <c r="D676" s="6">
        <v>131</v>
      </c>
    </row>
    <row r="677" spans="1:4" ht="15.75" customHeight="1" x14ac:dyDescent="0.2">
      <c r="A677" s="6">
        <v>4433</v>
      </c>
      <c r="B677" s="6" t="s">
        <v>3256</v>
      </c>
      <c r="C677" s="6" t="s">
        <v>64</v>
      </c>
      <c r="D677" s="6">
        <v>21</v>
      </c>
    </row>
    <row r="678" spans="1:4" ht="15.75" customHeight="1" x14ac:dyDescent="0.2">
      <c r="A678" s="6">
        <v>4432</v>
      </c>
      <c r="B678" s="6" t="s">
        <v>737</v>
      </c>
      <c r="C678" s="6" t="s">
        <v>64</v>
      </c>
      <c r="D678" s="6">
        <v>3182</v>
      </c>
    </row>
    <row r="679" spans="1:4" ht="15.75" customHeight="1" x14ac:dyDescent="0.2">
      <c r="A679" s="6">
        <v>4431</v>
      </c>
      <c r="B679" s="6" t="s">
        <v>2939</v>
      </c>
      <c r="C679" s="6" t="s">
        <v>64</v>
      </c>
      <c r="D679" s="6">
        <v>13</v>
      </c>
    </row>
    <row r="680" spans="1:4" ht="15.75" customHeight="1" x14ac:dyDescent="0.2">
      <c r="A680" s="6">
        <v>4430</v>
      </c>
      <c r="B680" s="6" t="s">
        <v>1130</v>
      </c>
      <c r="C680" s="6" t="s">
        <v>64</v>
      </c>
      <c r="D680" s="6">
        <v>101</v>
      </c>
    </row>
    <row r="681" spans="1:4" ht="15.75" customHeight="1" x14ac:dyDescent="0.2">
      <c r="A681" s="6">
        <v>4429</v>
      </c>
      <c r="B681" s="6" t="s">
        <v>1158</v>
      </c>
      <c r="C681" s="6" t="s">
        <v>64</v>
      </c>
      <c r="D681" s="6">
        <v>236</v>
      </c>
    </row>
    <row r="682" spans="1:4" ht="15.75" customHeight="1" x14ac:dyDescent="0.2">
      <c r="A682" s="6">
        <v>4428</v>
      </c>
      <c r="B682" s="6" t="s">
        <v>2887</v>
      </c>
      <c r="C682" s="6" t="s">
        <v>64</v>
      </c>
      <c r="D682" s="6">
        <v>0</v>
      </c>
    </row>
    <row r="683" spans="1:4" ht="15.75" customHeight="1" x14ac:dyDescent="0.2">
      <c r="A683" s="6">
        <v>4426</v>
      </c>
      <c r="B683" s="6" t="s">
        <v>1448</v>
      </c>
      <c r="C683" s="6" t="s">
        <v>64</v>
      </c>
      <c r="D683" s="6">
        <v>14</v>
      </c>
    </row>
    <row r="684" spans="1:4" ht="15.75" customHeight="1" x14ac:dyDescent="0.2">
      <c r="A684" s="6">
        <v>4425</v>
      </c>
      <c r="B684" s="6" t="s">
        <v>2824</v>
      </c>
      <c r="C684" s="6" t="s">
        <v>64</v>
      </c>
      <c r="D684" s="6">
        <v>24</v>
      </c>
    </row>
    <row r="685" spans="1:4" ht="15.75" customHeight="1" x14ac:dyDescent="0.2">
      <c r="A685" s="6">
        <v>4424</v>
      </c>
      <c r="B685" s="6" t="s">
        <v>2815</v>
      </c>
      <c r="C685" s="6" t="s">
        <v>64</v>
      </c>
      <c r="D685" s="6">
        <v>8</v>
      </c>
    </row>
    <row r="686" spans="1:4" ht="15.75" customHeight="1" x14ac:dyDescent="0.2">
      <c r="A686" s="6">
        <v>4423</v>
      </c>
      <c r="B686" s="6" t="s">
        <v>847</v>
      </c>
      <c r="C686" s="6" t="s">
        <v>64</v>
      </c>
      <c r="D686" s="6">
        <v>61</v>
      </c>
    </row>
    <row r="687" spans="1:4" ht="15.75" customHeight="1" x14ac:dyDescent="0.2">
      <c r="A687" s="6">
        <v>4422</v>
      </c>
      <c r="B687" s="6" t="s">
        <v>612</v>
      </c>
      <c r="C687" s="6" t="s">
        <v>64</v>
      </c>
      <c r="D687" s="6">
        <v>186</v>
      </c>
    </row>
    <row r="688" spans="1:4" ht="15.75" customHeight="1" x14ac:dyDescent="0.2">
      <c r="A688" s="6">
        <v>4421</v>
      </c>
      <c r="B688" s="6" t="s">
        <v>3224</v>
      </c>
      <c r="C688" s="6" t="s">
        <v>64</v>
      </c>
      <c r="D688" s="6">
        <v>58</v>
      </c>
    </row>
    <row r="689" spans="1:4" ht="15.75" customHeight="1" x14ac:dyDescent="0.2">
      <c r="A689" s="6">
        <v>4420</v>
      </c>
      <c r="B689" s="6" t="s">
        <v>2666</v>
      </c>
      <c r="C689" s="6" t="s">
        <v>64</v>
      </c>
      <c r="D689" s="6">
        <v>15</v>
      </c>
    </row>
    <row r="690" spans="1:4" ht="15.75" customHeight="1" x14ac:dyDescent="0.2">
      <c r="A690" s="6">
        <v>4419</v>
      </c>
      <c r="B690" s="6" t="s">
        <v>864</v>
      </c>
      <c r="C690" s="6" t="s">
        <v>64</v>
      </c>
      <c r="D690" s="6">
        <v>62</v>
      </c>
    </row>
    <row r="691" spans="1:4" ht="15.75" customHeight="1" x14ac:dyDescent="0.2">
      <c r="A691" s="6">
        <v>4418</v>
      </c>
      <c r="B691" s="6" t="s">
        <v>2772</v>
      </c>
      <c r="C691" s="6" t="s">
        <v>64</v>
      </c>
      <c r="D691" s="6">
        <v>47</v>
      </c>
    </row>
    <row r="692" spans="1:4" ht="15.75" customHeight="1" x14ac:dyDescent="0.2">
      <c r="A692" s="6">
        <v>4417</v>
      </c>
      <c r="B692" s="6" t="s">
        <v>3089</v>
      </c>
      <c r="C692" s="6" t="s">
        <v>64</v>
      </c>
      <c r="D692" s="6">
        <v>22</v>
      </c>
    </row>
    <row r="693" spans="1:4" ht="15.75" customHeight="1" x14ac:dyDescent="0.2">
      <c r="A693" s="6">
        <v>4416</v>
      </c>
      <c r="B693" s="6" t="s">
        <v>3100</v>
      </c>
      <c r="C693" s="6" t="s">
        <v>64</v>
      </c>
      <c r="D693" s="6">
        <v>24</v>
      </c>
    </row>
    <row r="694" spans="1:4" ht="15.75" customHeight="1" x14ac:dyDescent="0.2">
      <c r="A694" s="6">
        <v>4415</v>
      </c>
      <c r="B694" s="6" t="s">
        <v>3137</v>
      </c>
      <c r="C694" s="6" t="s">
        <v>64</v>
      </c>
      <c r="D694" s="6">
        <v>2</v>
      </c>
    </row>
    <row r="695" spans="1:4" ht="15.75" customHeight="1" x14ac:dyDescent="0.2">
      <c r="A695" s="6">
        <v>4414</v>
      </c>
      <c r="B695" s="6" t="s">
        <v>2964</v>
      </c>
      <c r="C695" s="6" t="s">
        <v>64</v>
      </c>
      <c r="D695" s="6">
        <v>24</v>
      </c>
    </row>
    <row r="696" spans="1:4" ht="15.75" customHeight="1" x14ac:dyDescent="0.2">
      <c r="A696" s="6">
        <v>4413</v>
      </c>
      <c r="B696" s="6" t="s">
        <v>3120</v>
      </c>
      <c r="C696" s="6" t="s">
        <v>64</v>
      </c>
      <c r="D696" s="6">
        <v>29</v>
      </c>
    </row>
    <row r="697" spans="1:4" ht="15.75" customHeight="1" x14ac:dyDescent="0.2">
      <c r="A697" s="6">
        <v>4412</v>
      </c>
      <c r="B697" s="6" t="s">
        <v>2929</v>
      </c>
      <c r="C697" s="6" t="s">
        <v>64</v>
      </c>
      <c r="D697" s="6">
        <v>20</v>
      </c>
    </row>
    <row r="698" spans="1:4" ht="15.75" customHeight="1" x14ac:dyDescent="0.2">
      <c r="A698" s="6">
        <v>4410</v>
      </c>
      <c r="B698" s="6" t="s">
        <v>2476</v>
      </c>
      <c r="C698" s="6" t="s">
        <v>64</v>
      </c>
      <c r="D698" s="6">
        <v>7</v>
      </c>
    </row>
    <row r="699" spans="1:4" ht="15.75" customHeight="1" x14ac:dyDescent="0.2">
      <c r="A699" s="6">
        <v>4409</v>
      </c>
      <c r="B699" s="6" t="s">
        <v>661</v>
      </c>
      <c r="C699" s="6" t="s">
        <v>64</v>
      </c>
      <c r="D699" s="6">
        <v>36</v>
      </c>
    </row>
    <row r="700" spans="1:4" ht="15.75" customHeight="1" x14ac:dyDescent="0.2">
      <c r="A700" s="6">
        <v>4408</v>
      </c>
      <c r="B700" s="6" t="s">
        <v>1482</v>
      </c>
      <c r="C700" s="6" t="s">
        <v>64</v>
      </c>
      <c r="D700" s="6">
        <v>61</v>
      </c>
    </row>
    <row r="701" spans="1:4" ht="15.75" customHeight="1" x14ac:dyDescent="0.2">
      <c r="A701" s="6">
        <v>4407</v>
      </c>
      <c r="B701" s="6" t="s">
        <v>446</v>
      </c>
      <c r="C701" s="6" t="s">
        <v>64</v>
      </c>
      <c r="D701" s="6">
        <v>44</v>
      </c>
    </row>
    <row r="702" spans="1:4" ht="15.75" customHeight="1" x14ac:dyDescent="0.2">
      <c r="A702" s="6">
        <v>4406</v>
      </c>
      <c r="B702" s="6" t="s">
        <v>522</v>
      </c>
      <c r="C702" s="6" t="s">
        <v>64</v>
      </c>
      <c r="D702" s="6">
        <v>641</v>
      </c>
    </row>
    <row r="703" spans="1:4" ht="15.75" customHeight="1" x14ac:dyDescent="0.2">
      <c r="A703" s="6">
        <v>4405</v>
      </c>
      <c r="B703" s="6" t="s">
        <v>1181</v>
      </c>
      <c r="C703" s="6" t="s">
        <v>64</v>
      </c>
      <c r="D703" s="6">
        <v>98</v>
      </c>
    </row>
    <row r="704" spans="1:4" ht="15.75" customHeight="1" x14ac:dyDescent="0.2">
      <c r="A704" s="6">
        <v>4404</v>
      </c>
      <c r="B704" s="6" t="s">
        <v>2958</v>
      </c>
      <c r="C704" s="6" t="s">
        <v>64</v>
      </c>
      <c r="D704" s="6">
        <v>31</v>
      </c>
    </row>
    <row r="705" spans="1:4" ht="15.75" customHeight="1" x14ac:dyDescent="0.2">
      <c r="A705" s="6">
        <v>4403</v>
      </c>
      <c r="B705" s="6" t="s">
        <v>855</v>
      </c>
      <c r="C705" s="6" t="s">
        <v>64</v>
      </c>
      <c r="D705" s="6">
        <v>3309</v>
      </c>
    </row>
    <row r="706" spans="1:4" ht="15.75" customHeight="1" x14ac:dyDescent="0.2">
      <c r="A706" s="6">
        <v>4401</v>
      </c>
      <c r="B706" s="6" t="s">
        <v>366</v>
      </c>
      <c r="C706" s="6" t="s">
        <v>64</v>
      </c>
      <c r="D706" s="6">
        <v>481</v>
      </c>
    </row>
    <row r="707" spans="1:4" ht="15.75" customHeight="1" x14ac:dyDescent="0.2">
      <c r="A707" s="6">
        <v>4400</v>
      </c>
      <c r="B707" s="6" t="s">
        <v>1332</v>
      </c>
      <c r="C707" s="6" t="s">
        <v>64</v>
      </c>
      <c r="D707" s="6">
        <v>465</v>
      </c>
    </row>
    <row r="708" spans="1:4" ht="15.75" customHeight="1" x14ac:dyDescent="0.2">
      <c r="A708" s="6">
        <v>4399</v>
      </c>
      <c r="B708" s="6" t="s">
        <v>3004</v>
      </c>
      <c r="C708" s="6" t="s">
        <v>64</v>
      </c>
      <c r="D708" s="6">
        <v>5</v>
      </c>
    </row>
    <row r="709" spans="1:4" ht="15.75" customHeight="1" x14ac:dyDescent="0.2">
      <c r="A709" s="6">
        <v>4398</v>
      </c>
      <c r="B709" s="6" t="s">
        <v>2703</v>
      </c>
      <c r="C709" s="6" t="s">
        <v>64</v>
      </c>
      <c r="D709" s="6">
        <v>0</v>
      </c>
    </row>
    <row r="710" spans="1:4" ht="15.75" customHeight="1" x14ac:dyDescent="0.2">
      <c r="A710" s="6">
        <v>4397</v>
      </c>
      <c r="B710" s="6" t="s">
        <v>394</v>
      </c>
      <c r="C710" s="6" t="s">
        <v>64</v>
      </c>
      <c r="D710" s="6">
        <v>48</v>
      </c>
    </row>
    <row r="711" spans="1:4" ht="15.75" customHeight="1" x14ac:dyDescent="0.2">
      <c r="A711" s="6">
        <v>4396</v>
      </c>
      <c r="B711" s="6" t="s">
        <v>1150</v>
      </c>
      <c r="C711" s="6" t="s">
        <v>64</v>
      </c>
      <c r="D711" s="6">
        <v>165</v>
      </c>
    </row>
    <row r="712" spans="1:4" ht="15.75" customHeight="1" x14ac:dyDescent="0.2">
      <c r="A712" s="6">
        <v>4395</v>
      </c>
      <c r="B712" s="6" t="s">
        <v>708</v>
      </c>
      <c r="C712" s="6" t="s">
        <v>64</v>
      </c>
      <c r="D712" s="6">
        <v>778</v>
      </c>
    </row>
    <row r="713" spans="1:4" ht="15.75" customHeight="1" x14ac:dyDescent="0.2">
      <c r="A713" s="6">
        <v>4393</v>
      </c>
      <c r="B713" s="6" t="s">
        <v>768</v>
      </c>
      <c r="C713" s="6" t="s">
        <v>64</v>
      </c>
      <c r="D713" s="6">
        <v>183</v>
      </c>
    </row>
    <row r="714" spans="1:4" ht="15.75" customHeight="1" x14ac:dyDescent="0.2">
      <c r="A714" s="6">
        <v>4392</v>
      </c>
      <c r="B714" s="6" t="s">
        <v>610</v>
      </c>
      <c r="C714" s="6" t="s">
        <v>64</v>
      </c>
      <c r="D714" s="6">
        <v>148</v>
      </c>
    </row>
    <row r="715" spans="1:4" ht="15.75" customHeight="1" x14ac:dyDescent="0.2">
      <c r="A715" s="6">
        <v>4391</v>
      </c>
      <c r="B715" s="6" t="s">
        <v>1385</v>
      </c>
      <c r="C715" s="6" t="s">
        <v>64</v>
      </c>
      <c r="D715" s="6">
        <v>134</v>
      </c>
    </row>
    <row r="716" spans="1:4" ht="15.75" customHeight="1" x14ac:dyDescent="0.2">
      <c r="A716" s="6">
        <v>4389</v>
      </c>
      <c r="B716" s="6" t="s">
        <v>1140</v>
      </c>
      <c r="C716" s="6" t="s">
        <v>64</v>
      </c>
      <c r="D716" s="6">
        <v>134</v>
      </c>
    </row>
    <row r="717" spans="1:4" ht="15.75" customHeight="1" x14ac:dyDescent="0.2">
      <c r="A717" s="6">
        <v>4388</v>
      </c>
      <c r="B717" s="6" t="s">
        <v>511</v>
      </c>
      <c r="C717" s="6" t="s">
        <v>64</v>
      </c>
      <c r="D717" s="6">
        <v>75</v>
      </c>
    </row>
    <row r="718" spans="1:4" ht="15.75" customHeight="1" x14ac:dyDescent="0.2">
      <c r="A718" s="6">
        <v>4387</v>
      </c>
      <c r="B718" s="6" t="s">
        <v>1303</v>
      </c>
      <c r="C718" s="6" t="s">
        <v>64</v>
      </c>
      <c r="D718" s="6">
        <v>306</v>
      </c>
    </row>
    <row r="719" spans="1:4" ht="15.75" customHeight="1" x14ac:dyDescent="0.2">
      <c r="A719" s="6">
        <v>4386</v>
      </c>
      <c r="B719" s="6" t="s">
        <v>2879</v>
      </c>
      <c r="C719" s="6" t="s">
        <v>64</v>
      </c>
      <c r="D719" s="6">
        <v>13</v>
      </c>
    </row>
    <row r="720" spans="1:4" ht="15.75" customHeight="1" x14ac:dyDescent="0.2">
      <c r="A720" s="6">
        <v>4385</v>
      </c>
      <c r="B720" s="6" t="s">
        <v>1015</v>
      </c>
      <c r="C720" s="6" t="s">
        <v>64</v>
      </c>
      <c r="D720" s="6">
        <v>3828</v>
      </c>
    </row>
    <row r="721" spans="1:4" ht="15.75" customHeight="1" x14ac:dyDescent="0.2">
      <c r="A721" s="6">
        <v>4384</v>
      </c>
      <c r="B721" s="6" t="s">
        <v>748</v>
      </c>
      <c r="C721" s="6" t="s">
        <v>64</v>
      </c>
      <c r="D721" s="6">
        <v>43</v>
      </c>
    </row>
    <row r="722" spans="1:4" ht="15.75" customHeight="1" x14ac:dyDescent="0.2">
      <c r="A722" s="6">
        <v>4383</v>
      </c>
      <c r="B722" s="6" t="s">
        <v>881</v>
      </c>
      <c r="C722" s="6" t="s">
        <v>64</v>
      </c>
      <c r="D722" s="6">
        <v>1337</v>
      </c>
    </row>
    <row r="723" spans="1:4" ht="15.75" customHeight="1" x14ac:dyDescent="0.2">
      <c r="A723" s="6">
        <v>4382</v>
      </c>
      <c r="B723" s="6" t="s">
        <v>2945</v>
      </c>
      <c r="C723" s="6" t="s">
        <v>64</v>
      </c>
      <c r="D723" s="6">
        <v>3</v>
      </c>
    </row>
    <row r="724" spans="1:4" ht="15.75" customHeight="1" x14ac:dyDescent="0.2">
      <c r="A724" s="6">
        <v>4381</v>
      </c>
      <c r="B724" s="6" t="s">
        <v>3018</v>
      </c>
      <c r="C724" s="6" t="s">
        <v>64</v>
      </c>
      <c r="D724" s="6">
        <v>26</v>
      </c>
    </row>
    <row r="725" spans="1:4" ht="15.75" customHeight="1" x14ac:dyDescent="0.2">
      <c r="A725" s="6">
        <v>4380</v>
      </c>
      <c r="B725" s="6" t="s">
        <v>2856</v>
      </c>
      <c r="C725" s="6" t="s">
        <v>64</v>
      </c>
      <c r="D725" s="6">
        <v>34</v>
      </c>
    </row>
    <row r="726" spans="1:4" ht="15.75" customHeight="1" x14ac:dyDescent="0.2">
      <c r="A726" s="6">
        <v>4379</v>
      </c>
      <c r="B726" s="6" t="s">
        <v>794</v>
      </c>
      <c r="C726" s="6" t="s">
        <v>64</v>
      </c>
      <c r="D726" s="6">
        <v>258</v>
      </c>
    </row>
    <row r="727" spans="1:4" ht="15.75" customHeight="1" x14ac:dyDescent="0.2">
      <c r="A727" s="6">
        <v>4378</v>
      </c>
      <c r="B727" s="6" t="s">
        <v>2820</v>
      </c>
      <c r="C727" s="6" t="s">
        <v>64</v>
      </c>
      <c r="D727" s="6">
        <v>22</v>
      </c>
    </row>
    <row r="728" spans="1:4" ht="15.75" customHeight="1" x14ac:dyDescent="0.2">
      <c r="A728" s="6">
        <v>4377</v>
      </c>
      <c r="B728" s="6" t="s">
        <v>2700</v>
      </c>
      <c r="C728" s="6" t="s">
        <v>64</v>
      </c>
      <c r="D728" s="6">
        <v>25</v>
      </c>
    </row>
    <row r="729" spans="1:4" ht="15.75" customHeight="1" x14ac:dyDescent="0.2">
      <c r="A729" s="6">
        <v>4376</v>
      </c>
      <c r="B729" s="6" t="s">
        <v>1348</v>
      </c>
      <c r="C729" s="6" t="s">
        <v>64</v>
      </c>
      <c r="D729" s="6">
        <v>1000</v>
      </c>
    </row>
    <row r="730" spans="1:4" ht="15.75" customHeight="1" x14ac:dyDescent="0.2">
      <c r="A730" s="6">
        <v>4375</v>
      </c>
      <c r="B730" s="6" t="s">
        <v>733</v>
      </c>
      <c r="C730" s="6" t="s">
        <v>64</v>
      </c>
      <c r="D730" s="6">
        <v>778</v>
      </c>
    </row>
    <row r="731" spans="1:4" ht="15.75" customHeight="1" x14ac:dyDescent="0.2">
      <c r="A731" s="6">
        <v>4374</v>
      </c>
      <c r="B731" s="6" t="s">
        <v>1271</v>
      </c>
      <c r="C731" s="6" t="s">
        <v>64</v>
      </c>
      <c r="D731" s="6">
        <v>211</v>
      </c>
    </row>
    <row r="732" spans="1:4" ht="15.75" customHeight="1" x14ac:dyDescent="0.2">
      <c r="A732" s="6">
        <v>4373</v>
      </c>
      <c r="B732" s="6" t="s">
        <v>2874</v>
      </c>
      <c r="C732" s="6" t="s">
        <v>64</v>
      </c>
      <c r="D732" s="6">
        <v>17</v>
      </c>
    </row>
    <row r="733" spans="1:4" ht="15.75" customHeight="1" x14ac:dyDescent="0.2">
      <c r="A733" s="6">
        <v>4372</v>
      </c>
      <c r="B733" s="6" t="s">
        <v>554</v>
      </c>
      <c r="C733" s="6" t="s">
        <v>64</v>
      </c>
      <c r="D733" s="6">
        <v>202</v>
      </c>
    </row>
    <row r="734" spans="1:4" ht="15.75" customHeight="1" x14ac:dyDescent="0.2">
      <c r="A734" s="6">
        <v>4371</v>
      </c>
      <c r="B734" s="6" t="s">
        <v>2802</v>
      </c>
      <c r="C734" s="6" t="s">
        <v>64</v>
      </c>
      <c r="D734" s="6">
        <v>36</v>
      </c>
    </row>
    <row r="735" spans="1:4" ht="15.75" customHeight="1" x14ac:dyDescent="0.2">
      <c r="A735" s="6">
        <v>4370</v>
      </c>
      <c r="B735" s="6" t="s">
        <v>973</v>
      </c>
      <c r="C735" s="6" t="s">
        <v>64</v>
      </c>
      <c r="D735" s="6">
        <v>961</v>
      </c>
    </row>
    <row r="736" spans="1:4" ht="15.75" customHeight="1" x14ac:dyDescent="0.2">
      <c r="A736" s="6">
        <v>4368</v>
      </c>
      <c r="B736" s="6" t="s">
        <v>1451</v>
      </c>
      <c r="C736" s="6" t="s">
        <v>64</v>
      </c>
      <c r="D736" s="6">
        <v>309</v>
      </c>
    </row>
    <row r="737" spans="1:4" ht="15.75" customHeight="1" x14ac:dyDescent="0.2">
      <c r="A737" s="6">
        <v>4367</v>
      </c>
      <c r="B737" s="6" t="s">
        <v>382</v>
      </c>
      <c r="C737" s="6" t="s">
        <v>64</v>
      </c>
      <c r="D737" s="6">
        <v>214</v>
      </c>
    </row>
    <row r="738" spans="1:4" ht="15.75" customHeight="1" x14ac:dyDescent="0.2">
      <c r="A738" s="6">
        <v>4366</v>
      </c>
      <c r="B738" s="6" t="s">
        <v>704</v>
      </c>
      <c r="C738" s="6" t="s">
        <v>64</v>
      </c>
      <c r="D738" s="6">
        <v>55</v>
      </c>
    </row>
    <row r="739" spans="1:4" ht="15.75" customHeight="1" x14ac:dyDescent="0.2">
      <c r="A739" s="6">
        <v>4364</v>
      </c>
      <c r="B739" s="6" t="s">
        <v>2659</v>
      </c>
      <c r="C739" s="6" t="s">
        <v>64</v>
      </c>
      <c r="D739" s="6">
        <v>12</v>
      </c>
    </row>
    <row r="740" spans="1:4" ht="15.75" customHeight="1" x14ac:dyDescent="0.2">
      <c r="A740" s="6">
        <v>4363</v>
      </c>
      <c r="B740" s="6" t="s">
        <v>3046</v>
      </c>
      <c r="C740" s="6" t="s">
        <v>64</v>
      </c>
      <c r="D740" s="6">
        <v>44</v>
      </c>
    </row>
    <row r="741" spans="1:4" ht="15.75" customHeight="1" x14ac:dyDescent="0.2">
      <c r="A741" s="6">
        <v>4362</v>
      </c>
      <c r="B741" s="6" t="s">
        <v>745</v>
      </c>
      <c r="C741" s="6" t="s">
        <v>64</v>
      </c>
      <c r="D741" s="6">
        <v>140</v>
      </c>
    </row>
    <row r="742" spans="1:4" ht="15.75" customHeight="1" x14ac:dyDescent="0.2">
      <c r="A742" s="6">
        <v>4361</v>
      </c>
      <c r="B742" s="6" t="s">
        <v>3259</v>
      </c>
      <c r="C742" s="6" t="s">
        <v>64</v>
      </c>
      <c r="D742" s="6">
        <v>19</v>
      </c>
    </row>
    <row r="743" spans="1:4" ht="15.75" customHeight="1" x14ac:dyDescent="0.2">
      <c r="A743" s="6">
        <v>4360</v>
      </c>
      <c r="B743" s="6" t="s">
        <v>2845</v>
      </c>
      <c r="C743" s="6" t="s">
        <v>64</v>
      </c>
      <c r="D743" s="6">
        <v>35</v>
      </c>
    </row>
    <row r="744" spans="1:4" ht="15.75" customHeight="1" x14ac:dyDescent="0.2">
      <c r="A744" s="6">
        <v>4359</v>
      </c>
      <c r="B744" s="6" t="s">
        <v>752</v>
      </c>
      <c r="C744" s="6" t="s">
        <v>64</v>
      </c>
      <c r="D744" s="6">
        <v>237</v>
      </c>
    </row>
    <row r="745" spans="1:4" ht="15.75" customHeight="1" x14ac:dyDescent="0.2">
      <c r="A745" s="6">
        <v>4357</v>
      </c>
      <c r="B745" s="6" t="s">
        <v>1175</v>
      </c>
      <c r="C745" s="6" t="s">
        <v>64</v>
      </c>
      <c r="D745" s="6">
        <v>216</v>
      </c>
    </row>
    <row r="746" spans="1:4" ht="15.75" customHeight="1" x14ac:dyDescent="0.2">
      <c r="A746" s="6">
        <v>4356</v>
      </c>
      <c r="B746" s="6" t="s">
        <v>2569</v>
      </c>
      <c r="C746" s="6" t="s">
        <v>64</v>
      </c>
      <c r="D746" s="6">
        <v>0</v>
      </c>
    </row>
    <row r="747" spans="1:4" ht="15.75" customHeight="1" x14ac:dyDescent="0.2">
      <c r="A747" s="6">
        <v>4355</v>
      </c>
      <c r="B747" s="6" t="s">
        <v>1311</v>
      </c>
      <c r="C747" s="6" t="s">
        <v>64</v>
      </c>
      <c r="D747" s="6">
        <v>89</v>
      </c>
    </row>
    <row r="748" spans="1:4" ht="15.75" customHeight="1" x14ac:dyDescent="0.2">
      <c r="A748" s="6">
        <v>4354</v>
      </c>
      <c r="B748" s="6" t="s">
        <v>1250</v>
      </c>
      <c r="C748" s="6" t="s">
        <v>64</v>
      </c>
      <c r="D748" s="6">
        <v>260</v>
      </c>
    </row>
    <row r="749" spans="1:4" ht="15.75" customHeight="1" x14ac:dyDescent="0.2">
      <c r="A749" s="6">
        <v>4353</v>
      </c>
      <c r="B749" s="6" t="s">
        <v>471</v>
      </c>
      <c r="C749" s="6" t="s">
        <v>64</v>
      </c>
      <c r="D749" s="6">
        <v>82</v>
      </c>
    </row>
    <row r="750" spans="1:4" ht="15.75" customHeight="1" x14ac:dyDescent="0.2">
      <c r="A750" s="6">
        <v>4352</v>
      </c>
      <c r="B750" s="6" t="s">
        <v>1109</v>
      </c>
      <c r="C750" s="6" t="s">
        <v>64</v>
      </c>
      <c r="D750" s="6">
        <v>234</v>
      </c>
    </row>
    <row r="751" spans="1:4" ht="15.75" customHeight="1" x14ac:dyDescent="0.2">
      <c r="A751" s="6">
        <v>4351</v>
      </c>
      <c r="B751" s="6" t="s">
        <v>744</v>
      </c>
      <c r="C751" s="6" t="s">
        <v>64</v>
      </c>
      <c r="D751" s="6">
        <v>46</v>
      </c>
    </row>
    <row r="752" spans="1:4" ht="15.75" customHeight="1" x14ac:dyDescent="0.2">
      <c r="A752" s="6">
        <v>4349</v>
      </c>
      <c r="B752" s="6" t="s">
        <v>2692</v>
      </c>
      <c r="C752" s="6" t="s">
        <v>64</v>
      </c>
      <c r="D752" s="6">
        <v>14</v>
      </c>
    </row>
    <row r="753" spans="1:4" ht="15.75" customHeight="1" x14ac:dyDescent="0.2">
      <c r="A753" s="6">
        <v>4348</v>
      </c>
      <c r="B753" s="6" t="s">
        <v>2982</v>
      </c>
      <c r="C753" s="6" t="s">
        <v>64</v>
      </c>
      <c r="D753" s="6">
        <v>55</v>
      </c>
    </row>
    <row r="754" spans="1:4" ht="15.75" customHeight="1" x14ac:dyDescent="0.2">
      <c r="A754" s="6">
        <v>4347</v>
      </c>
      <c r="B754" s="6" t="s">
        <v>2871</v>
      </c>
      <c r="C754" s="6" t="s">
        <v>64</v>
      </c>
      <c r="D754" s="6">
        <v>19</v>
      </c>
    </row>
    <row r="755" spans="1:4" ht="15.75" customHeight="1" x14ac:dyDescent="0.2">
      <c r="A755" s="6">
        <v>4346</v>
      </c>
      <c r="B755" s="6" t="s">
        <v>2968</v>
      </c>
      <c r="C755" s="6" t="s">
        <v>64</v>
      </c>
      <c r="D755" s="6">
        <v>7</v>
      </c>
    </row>
    <row r="756" spans="1:4" ht="15.75" customHeight="1" x14ac:dyDescent="0.2">
      <c r="A756" s="6">
        <v>4345</v>
      </c>
      <c r="B756" s="6" t="s">
        <v>2751</v>
      </c>
      <c r="C756" s="6" t="s">
        <v>64</v>
      </c>
      <c r="D756" s="6">
        <v>20</v>
      </c>
    </row>
    <row r="757" spans="1:4" ht="15.75" customHeight="1" x14ac:dyDescent="0.2">
      <c r="A757" s="6">
        <v>4344</v>
      </c>
      <c r="B757" s="6" t="s">
        <v>1276</v>
      </c>
      <c r="C757" s="6" t="s">
        <v>64</v>
      </c>
      <c r="D757" s="6">
        <v>1017</v>
      </c>
    </row>
    <row r="758" spans="1:4" ht="15.75" customHeight="1" x14ac:dyDescent="0.2">
      <c r="A758" s="6">
        <v>4343</v>
      </c>
      <c r="B758" s="6" t="s">
        <v>3028</v>
      </c>
      <c r="C758" s="6" t="s">
        <v>64</v>
      </c>
      <c r="D758" s="6">
        <v>19</v>
      </c>
    </row>
    <row r="759" spans="1:4" ht="15.75" customHeight="1" x14ac:dyDescent="0.2">
      <c r="A759" s="6">
        <v>4342</v>
      </c>
      <c r="B759" s="6" t="s">
        <v>2695</v>
      </c>
      <c r="C759" s="6" t="s">
        <v>64</v>
      </c>
      <c r="D759" s="6">
        <v>36</v>
      </c>
    </row>
    <row r="760" spans="1:4" ht="15.75" customHeight="1" x14ac:dyDescent="0.2">
      <c r="A760" s="6">
        <v>4339</v>
      </c>
      <c r="B760" s="6" t="s">
        <v>3189</v>
      </c>
      <c r="C760" s="6" t="s">
        <v>64</v>
      </c>
      <c r="D760" s="6">
        <v>4</v>
      </c>
    </row>
    <row r="761" spans="1:4" ht="15.75" customHeight="1" x14ac:dyDescent="0.2">
      <c r="A761" s="6">
        <v>4338</v>
      </c>
      <c r="B761" s="6" t="s">
        <v>2756</v>
      </c>
      <c r="C761" s="6" t="s">
        <v>64</v>
      </c>
      <c r="D761" s="6">
        <v>21</v>
      </c>
    </row>
    <row r="762" spans="1:4" ht="15.75" customHeight="1" x14ac:dyDescent="0.2">
      <c r="A762" s="6">
        <v>4337</v>
      </c>
      <c r="B762" s="6" t="s">
        <v>3242</v>
      </c>
      <c r="C762" s="6" t="s">
        <v>64</v>
      </c>
      <c r="D762" s="6">
        <v>6</v>
      </c>
    </row>
    <row r="763" spans="1:4" ht="15.75" customHeight="1" x14ac:dyDescent="0.2">
      <c r="A763" s="6">
        <v>4336</v>
      </c>
      <c r="B763" s="6" t="s">
        <v>2702</v>
      </c>
      <c r="C763" s="6" t="s">
        <v>64</v>
      </c>
      <c r="D763" s="6">
        <v>21</v>
      </c>
    </row>
    <row r="764" spans="1:4" ht="15.75" customHeight="1" x14ac:dyDescent="0.2">
      <c r="A764" s="6">
        <v>4335</v>
      </c>
      <c r="B764" s="6" t="s">
        <v>578</v>
      </c>
      <c r="C764" s="6" t="s">
        <v>64</v>
      </c>
      <c r="D764" s="6">
        <v>3542</v>
      </c>
    </row>
    <row r="765" spans="1:4" ht="15.75" customHeight="1" x14ac:dyDescent="0.2">
      <c r="A765" s="6">
        <v>4334</v>
      </c>
      <c r="B765" s="6" t="s">
        <v>2731</v>
      </c>
      <c r="C765" s="6" t="s">
        <v>64</v>
      </c>
      <c r="D765" s="6">
        <v>3</v>
      </c>
    </row>
    <row r="766" spans="1:4" ht="15.75" customHeight="1" x14ac:dyDescent="0.2">
      <c r="A766" s="6">
        <v>4333</v>
      </c>
      <c r="B766" s="6" t="s">
        <v>311</v>
      </c>
      <c r="C766" s="6" t="s">
        <v>64</v>
      </c>
      <c r="D766" s="6">
        <v>157</v>
      </c>
    </row>
    <row r="767" spans="1:4" ht="15.75" customHeight="1" x14ac:dyDescent="0.2">
      <c r="A767" s="6">
        <v>4332</v>
      </c>
      <c r="B767" s="6" t="s">
        <v>750</v>
      </c>
      <c r="C767" s="6" t="s">
        <v>64</v>
      </c>
      <c r="D767" s="6">
        <v>30</v>
      </c>
    </row>
    <row r="768" spans="1:4" ht="15.75" customHeight="1" x14ac:dyDescent="0.2">
      <c r="A768" s="6">
        <v>4331</v>
      </c>
      <c r="B768" s="6" t="s">
        <v>1379</v>
      </c>
      <c r="C768" s="6" t="s">
        <v>64</v>
      </c>
      <c r="D768" s="6">
        <v>583</v>
      </c>
    </row>
    <row r="769" spans="1:4" ht="15.75" customHeight="1" x14ac:dyDescent="0.2">
      <c r="A769" s="6">
        <v>4330</v>
      </c>
      <c r="B769" s="6" t="s">
        <v>1185</v>
      </c>
      <c r="C769" s="6" t="s">
        <v>64</v>
      </c>
      <c r="D769" s="6">
        <v>176</v>
      </c>
    </row>
    <row r="770" spans="1:4" ht="15.75" customHeight="1" x14ac:dyDescent="0.2">
      <c r="A770" s="6">
        <v>4329</v>
      </c>
      <c r="B770" s="6" t="s">
        <v>2758</v>
      </c>
      <c r="C770" s="6" t="s">
        <v>64</v>
      </c>
      <c r="D770" s="6">
        <v>0</v>
      </c>
    </row>
    <row r="771" spans="1:4" ht="15.75" customHeight="1" x14ac:dyDescent="0.2">
      <c r="A771" s="6">
        <v>4328</v>
      </c>
      <c r="B771" s="6" t="s">
        <v>743</v>
      </c>
      <c r="C771" s="6" t="s">
        <v>64</v>
      </c>
      <c r="D771" s="6">
        <v>759</v>
      </c>
    </row>
    <row r="772" spans="1:4" ht="15.75" customHeight="1" x14ac:dyDescent="0.2">
      <c r="A772" s="6">
        <v>4327</v>
      </c>
      <c r="B772" s="6" t="s">
        <v>850</v>
      </c>
      <c r="C772" s="6" t="s">
        <v>64</v>
      </c>
      <c r="D772" s="6">
        <v>74</v>
      </c>
    </row>
    <row r="773" spans="1:4" ht="15.75" customHeight="1" x14ac:dyDescent="0.2">
      <c r="A773" s="6">
        <v>4326</v>
      </c>
      <c r="B773" s="6" t="s">
        <v>596</v>
      </c>
      <c r="C773" s="6" t="s">
        <v>64</v>
      </c>
      <c r="D773" s="6">
        <v>285</v>
      </c>
    </row>
    <row r="774" spans="1:4" ht="15.75" customHeight="1" x14ac:dyDescent="0.2">
      <c r="A774" s="6">
        <v>4325</v>
      </c>
      <c r="B774" s="6" t="s">
        <v>2893</v>
      </c>
      <c r="C774" s="6" t="s">
        <v>64</v>
      </c>
      <c r="D774" s="6">
        <v>15</v>
      </c>
    </row>
    <row r="775" spans="1:4" ht="15.75" customHeight="1" x14ac:dyDescent="0.2">
      <c r="A775" s="6">
        <v>4324</v>
      </c>
      <c r="B775" s="6" t="s">
        <v>502</v>
      </c>
      <c r="C775" s="6" t="s">
        <v>64</v>
      </c>
      <c r="D775" s="6">
        <v>1052</v>
      </c>
    </row>
    <row r="776" spans="1:4" ht="15.75" customHeight="1" x14ac:dyDescent="0.2">
      <c r="A776" s="6">
        <v>4323</v>
      </c>
      <c r="B776" s="6" t="s">
        <v>3030</v>
      </c>
      <c r="C776" s="6" t="s">
        <v>64</v>
      </c>
      <c r="D776" s="6">
        <v>55</v>
      </c>
    </row>
    <row r="777" spans="1:4" ht="15.75" customHeight="1" x14ac:dyDescent="0.2">
      <c r="A777" s="6">
        <v>4322</v>
      </c>
      <c r="B777" s="6" t="s">
        <v>2771</v>
      </c>
      <c r="C777" s="6" t="s">
        <v>64</v>
      </c>
      <c r="D777" s="6">
        <v>13</v>
      </c>
    </row>
    <row r="778" spans="1:4" ht="15.75" customHeight="1" x14ac:dyDescent="0.2">
      <c r="A778" s="6">
        <v>4321</v>
      </c>
      <c r="B778" s="6" t="s">
        <v>484</v>
      </c>
      <c r="C778" s="6" t="s">
        <v>64</v>
      </c>
      <c r="D778" s="6">
        <v>313</v>
      </c>
    </row>
    <row r="779" spans="1:4" ht="15.75" customHeight="1" x14ac:dyDescent="0.2">
      <c r="A779" s="6">
        <v>4320</v>
      </c>
      <c r="B779" s="6" t="s">
        <v>950</v>
      </c>
      <c r="C779" s="6" t="s">
        <v>64</v>
      </c>
      <c r="D779" s="6">
        <v>331</v>
      </c>
    </row>
    <row r="780" spans="1:4" ht="15.75" customHeight="1" x14ac:dyDescent="0.2">
      <c r="A780" s="6">
        <v>4318</v>
      </c>
      <c r="B780" s="6" t="s">
        <v>829</v>
      </c>
      <c r="C780" s="6" t="s">
        <v>64</v>
      </c>
      <c r="D780" s="6">
        <v>109</v>
      </c>
    </row>
    <row r="781" spans="1:4" ht="15.75" customHeight="1" x14ac:dyDescent="0.2">
      <c r="A781" s="6">
        <v>4317</v>
      </c>
      <c r="B781" s="6" t="s">
        <v>1217</v>
      </c>
      <c r="C781" s="6" t="s">
        <v>64</v>
      </c>
      <c r="D781" s="6">
        <v>102</v>
      </c>
    </row>
    <row r="782" spans="1:4" ht="15.75" customHeight="1" x14ac:dyDescent="0.2">
      <c r="A782" s="6">
        <v>4316</v>
      </c>
      <c r="B782" s="6" t="s">
        <v>1307</v>
      </c>
      <c r="C782" s="6" t="s">
        <v>64</v>
      </c>
      <c r="D782" s="6">
        <v>4287</v>
      </c>
    </row>
    <row r="783" spans="1:4" ht="15.75" customHeight="1" x14ac:dyDescent="0.2">
      <c r="A783" s="6">
        <v>4315</v>
      </c>
      <c r="B783" s="6" t="s">
        <v>314</v>
      </c>
      <c r="C783" s="6" t="s">
        <v>64</v>
      </c>
      <c r="D783" s="6">
        <v>160</v>
      </c>
    </row>
    <row r="784" spans="1:4" ht="15.75" customHeight="1" x14ac:dyDescent="0.2">
      <c r="A784" s="6">
        <v>4314</v>
      </c>
      <c r="B784" s="6" t="s">
        <v>2825</v>
      </c>
      <c r="C784" s="6" t="s">
        <v>64</v>
      </c>
      <c r="D784" s="6">
        <v>0</v>
      </c>
    </row>
    <row r="785" spans="1:4" ht="15.75" customHeight="1" x14ac:dyDescent="0.2">
      <c r="A785" s="6">
        <v>4312</v>
      </c>
      <c r="B785" s="6" t="s">
        <v>2865</v>
      </c>
      <c r="C785" s="6" t="s">
        <v>64</v>
      </c>
      <c r="D785" s="6">
        <v>2</v>
      </c>
    </row>
    <row r="786" spans="1:4" ht="15.75" customHeight="1" x14ac:dyDescent="0.2">
      <c r="A786" s="6">
        <v>4311</v>
      </c>
      <c r="B786" s="6" t="s">
        <v>3114</v>
      </c>
      <c r="C786" s="6" t="s">
        <v>64</v>
      </c>
      <c r="D786" s="6">
        <v>4</v>
      </c>
    </row>
    <row r="787" spans="1:4" ht="15.75" customHeight="1" x14ac:dyDescent="0.2">
      <c r="A787" s="6">
        <v>4310</v>
      </c>
      <c r="B787" s="6" t="s">
        <v>1113</v>
      </c>
      <c r="C787" s="6" t="s">
        <v>64</v>
      </c>
      <c r="D787" s="6">
        <v>264</v>
      </c>
    </row>
    <row r="788" spans="1:4" ht="15.75" customHeight="1" x14ac:dyDescent="0.2">
      <c r="A788" s="6">
        <v>4309</v>
      </c>
      <c r="B788" s="6" t="s">
        <v>1191</v>
      </c>
      <c r="C788" s="6" t="s">
        <v>64</v>
      </c>
      <c r="D788" s="6">
        <v>86</v>
      </c>
    </row>
    <row r="789" spans="1:4" ht="15.75" customHeight="1" x14ac:dyDescent="0.2">
      <c r="A789" s="6">
        <v>4308</v>
      </c>
      <c r="B789" s="6" t="s">
        <v>1430</v>
      </c>
      <c r="C789" s="6" t="s">
        <v>64</v>
      </c>
      <c r="D789" s="6">
        <v>116</v>
      </c>
    </row>
    <row r="790" spans="1:4" ht="15.75" customHeight="1" x14ac:dyDescent="0.2">
      <c r="A790" s="6">
        <v>4307</v>
      </c>
      <c r="B790" s="6" t="s">
        <v>2933</v>
      </c>
      <c r="C790" s="6" t="s">
        <v>64</v>
      </c>
      <c r="D790" s="6">
        <v>10</v>
      </c>
    </row>
    <row r="791" spans="1:4" ht="15.75" customHeight="1" x14ac:dyDescent="0.2">
      <c r="A791" s="6">
        <v>4306</v>
      </c>
      <c r="B791" s="6" t="s">
        <v>523</v>
      </c>
      <c r="C791" s="6" t="s">
        <v>64</v>
      </c>
      <c r="D791" s="6">
        <v>118</v>
      </c>
    </row>
    <row r="792" spans="1:4" ht="15.75" customHeight="1" x14ac:dyDescent="0.2">
      <c r="A792" s="6">
        <v>4305</v>
      </c>
      <c r="B792" s="6" t="s">
        <v>307</v>
      </c>
      <c r="C792" s="6" t="s">
        <v>64</v>
      </c>
      <c r="D792" s="6">
        <v>427</v>
      </c>
    </row>
    <row r="793" spans="1:4" ht="15.75" customHeight="1" x14ac:dyDescent="0.2">
      <c r="A793" s="6">
        <v>4304</v>
      </c>
      <c r="B793" s="6" t="s">
        <v>1134</v>
      </c>
      <c r="C793" s="6" t="s">
        <v>64</v>
      </c>
      <c r="D793" s="6">
        <v>26</v>
      </c>
    </row>
    <row r="794" spans="1:4" ht="15.75" customHeight="1" x14ac:dyDescent="0.2">
      <c r="A794" s="6">
        <v>4303</v>
      </c>
      <c r="B794" s="6" t="s">
        <v>3291</v>
      </c>
      <c r="C794" s="6" t="s">
        <v>64</v>
      </c>
    </row>
    <row r="795" spans="1:4" ht="15.75" customHeight="1" x14ac:dyDescent="0.2">
      <c r="A795" s="6">
        <v>4302</v>
      </c>
      <c r="B795" s="6" t="s">
        <v>1018</v>
      </c>
      <c r="C795" s="6" t="s">
        <v>64</v>
      </c>
      <c r="D795" s="6">
        <v>68</v>
      </c>
    </row>
    <row r="796" spans="1:4" ht="15.75" customHeight="1" x14ac:dyDescent="0.2">
      <c r="A796" s="6">
        <v>4301</v>
      </c>
      <c r="B796" s="6" t="s">
        <v>851</v>
      </c>
      <c r="C796" s="6" t="s">
        <v>64</v>
      </c>
      <c r="D796" s="6">
        <v>107</v>
      </c>
    </row>
    <row r="797" spans="1:4" ht="15.75" customHeight="1" x14ac:dyDescent="0.2">
      <c r="A797" s="6">
        <v>4300</v>
      </c>
      <c r="B797" s="6" t="s">
        <v>2571</v>
      </c>
      <c r="C797" s="6" t="s">
        <v>64</v>
      </c>
      <c r="D797" s="6">
        <v>36</v>
      </c>
    </row>
    <row r="798" spans="1:4" ht="15.75" customHeight="1" x14ac:dyDescent="0.2">
      <c r="A798" s="6">
        <v>4299</v>
      </c>
      <c r="B798" s="6" t="s">
        <v>3151</v>
      </c>
      <c r="C798" s="6" t="s">
        <v>64</v>
      </c>
      <c r="D798" s="6">
        <v>6</v>
      </c>
    </row>
    <row r="799" spans="1:4" ht="15.75" customHeight="1" x14ac:dyDescent="0.2">
      <c r="A799" s="6">
        <v>4298</v>
      </c>
      <c r="B799" s="6" t="s">
        <v>2901</v>
      </c>
      <c r="C799" s="6" t="s">
        <v>64</v>
      </c>
      <c r="D799" s="6">
        <v>17</v>
      </c>
    </row>
    <row r="800" spans="1:4" ht="15.75" customHeight="1" x14ac:dyDescent="0.2">
      <c r="A800" s="6">
        <v>4297</v>
      </c>
      <c r="B800" s="6" t="s">
        <v>2769</v>
      </c>
      <c r="C800" s="6" t="s">
        <v>64</v>
      </c>
      <c r="D800" s="6">
        <v>13</v>
      </c>
    </row>
    <row r="801" spans="1:4" ht="15.75" customHeight="1" x14ac:dyDescent="0.2">
      <c r="A801" s="6">
        <v>4296</v>
      </c>
      <c r="B801" s="6" t="s">
        <v>766</v>
      </c>
      <c r="C801" s="6" t="s">
        <v>64</v>
      </c>
      <c r="D801" s="6">
        <v>66</v>
      </c>
    </row>
    <row r="802" spans="1:4" ht="15.75" customHeight="1" x14ac:dyDescent="0.2">
      <c r="A802" s="6">
        <v>4295</v>
      </c>
      <c r="B802" s="6" t="s">
        <v>994</v>
      </c>
      <c r="C802" s="6" t="s">
        <v>64</v>
      </c>
      <c r="D802" s="6">
        <v>87</v>
      </c>
    </row>
    <row r="803" spans="1:4" ht="15.75" customHeight="1" x14ac:dyDescent="0.2">
      <c r="A803" s="6">
        <v>4294</v>
      </c>
      <c r="B803" s="6" t="s">
        <v>1327</v>
      </c>
      <c r="C803" s="6" t="s">
        <v>64</v>
      </c>
      <c r="D803" s="6">
        <v>213</v>
      </c>
    </row>
    <row r="804" spans="1:4" ht="15.75" customHeight="1" x14ac:dyDescent="0.2">
      <c r="A804" s="6">
        <v>4293</v>
      </c>
      <c r="B804" s="6" t="s">
        <v>1487</v>
      </c>
      <c r="C804" s="6" t="s">
        <v>64</v>
      </c>
      <c r="D804" s="6">
        <v>178</v>
      </c>
    </row>
    <row r="805" spans="1:4" ht="15.75" customHeight="1" x14ac:dyDescent="0.2">
      <c r="A805" s="6">
        <v>4292</v>
      </c>
      <c r="B805" s="6" t="s">
        <v>249</v>
      </c>
      <c r="C805" s="6" t="s">
        <v>64</v>
      </c>
      <c r="D805" s="6">
        <v>1422</v>
      </c>
    </row>
    <row r="806" spans="1:4" ht="15.75" customHeight="1" x14ac:dyDescent="0.2">
      <c r="A806" s="6">
        <v>4291</v>
      </c>
      <c r="B806" s="6" t="s">
        <v>835</v>
      </c>
      <c r="C806" s="6" t="s">
        <v>64</v>
      </c>
      <c r="D806" s="6">
        <v>273</v>
      </c>
    </row>
    <row r="807" spans="1:4" ht="15.75" customHeight="1" x14ac:dyDescent="0.2">
      <c r="A807" s="6">
        <v>4290</v>
      </c>
      <c r="B807" s="6" t="s">
        <v>2763</v>
      </c>
      <c r="C807" s="6" t="s">
        <v>64</v>
      </c>
      <c r="D807" s="6">
        <v>0</v>
      </c>
    </row>
    <row r="808" spans="1:4" ht="15.75" customHeight="1" x14ac:dyDescent="0.2">
      <c r="A808" s="6">
        <v>4289</v>
      </c>
      <c r="B808" s="6" t="s">
        <v>1019</v>
      </c>
      <c r="C808" s="6" t="s">
        <v>64</v>
      </c>
      <c r="D808" s="6">
        <v>1194</v>
      </c>
    </row>
    <row r="809" spans="1:4" ht="15.75" customHeight="1" x14ac:dyDescent="0.2">
      <c r="A809" s="6">
        <v>4287</v>
      </c>
      <c r="B809" s="6" t="s">
        <v>2837</v>
      </c>
      <c r="C809" s="6" t="s">
        <v>64</v>
      </c>
      <c r="D809" s="6">
        <v>12</v>
      </c>
    </row>
    <row r="810" spans="1:4" ht="15.75" customHeight="1" x14ac:dyDescent="0.2">
      <c r="A810" s="6">
        <v>4286</v>
      </c>
      <c r="B810" s="6" t="s">
        <v>1306</v>
      </c>
      <c r="C810" s="6" t="s">
        <v>64</v>
      </c>
      <c r="D810" s="6">
        <v>147</v>
      </c>
    </row>
    <row r="811" spans="1:4" ht="15.75" customHeight="1" x14ac:dyDescent="0.2">
      <c r="A811" s="6">
        <v>4285</v>
      </c>
      <c r="B811" s="6" t="s">
        <v>1447</v>
      </c>
      <c r="C811" s="6" t="s">
        <v>64</v>
      </c>
      <c r="D811" s="6">
        <v>123</v>
      </c>
    </row>
    <row r="812" spans="1:4" ht="15.75" customHeight="1" x14ac:dyDescent="0.2">
      <c r="A812" s="6">
        <v>4284</v>
      </c>
      <c r="B812" s="6" t="s">
        <v>3225</v>
      </c>
      <c r="C812" s="6" t="s">
        <v>64</v>
      </c>
      <c r="D812" s="6">
        <v>62</v>
      </c>
    </row>
    <row r="813" spans="1:4" ht="15.75" customHeight="1" x14ac:dyDescent="0.2">
      <c r="A813" s="6">
        <v>4283</v>
      </c>
      <c r="B813" s="6" t="s">
        <v>771</v>
      </c>
      <c r="C813" s="6" t="s">
        <v>64</v>
      </c>
      <c r="D813" s="6">
        <v>149</v>
      </c>
    </row>
    <row r="814" spans="1:4" ht="15.75" customHeight="1" x14ac:dyDescent="0.2">
      <c r="A814" s="6">
        <v>4282</v>
      </c>
      <c r="B814" s="6" t="s">
        <v>608</v>
      </c>
      <c r="C814" s="6" t="s">
        <v>64</v>
      </c>
      <c r="D814" s="6">
        <v>28</v>
      </c>
    </row>
    <row r="815" spans="1:4" ht="15.75" customHeight="1" x14ac:dyDescent="0.2">
      <c r="A815" s="6">
        <v>4281</v>
      </c>
      <c r="B815" s="6" t="s">
        <v>667</v>
      </c>
      <c r="C815" s="6" t="s">
        <v>64</v>
      </c>
      <c r="D815" s="6">
        <v>513</v>
      </c>
    </row>
    <row r="816" spans="1:4" ht="15.75" customHeight="1" x14ac:dyDescent="0.2">
      <c r="A816" s="6">
        <v>4278</v>
      </c>
      <c r="B816" s="6" t="s">
        <v>1474</v>
      </c>
      <c r="C816" s="6" t="s">
        <v>64</v>
      </c>
      <c r="D816" s="6">
        <v>205</v>
      </c>
    </row>
    <row r="817" spans="1:4" ht="15.75" customHeight="1" x14ac:dyDescent="0.2">
      <c r="A817" s="6">
        <v>4277</v>
      </c>
      <c r="B817" s="6" t="s">
        <v>2844</v>
      </c>
      <c r="C817" s="6" t="s">
        <v>64</v>
      </c>
      <c r="D817" s="6">
        <v>40</v>
      </c>
    </row>
    <row r="818" spans="1:4" ht="15.75" customHeight="1" x14ac:dyDescent="0.2">
      <c r="A818" s="6">
        <v>4276</v>
      </c>
      <c r="B818" s="6" t="s">
        <v>753</v>
      </c>
      <c r="C818" s="6" t="s">
        <v>64</v>
      </c>
      <c r="D818" s="6">
        <v>105</v>
      </c>
    </row>
    <row r="819" spans="1:4" ht="15.75" customHeight="1" x14ac:dyDescent="0.2">
      <c r="A819" s="6">
        <v>4275</v>
      </c>
      <c r="B819" s="6" t="s">
        <v>1083</v>
      </c>
      <c r="C819" s="6" t="s">
        <v>64</v>
      </c>
      <c r="D819" s="6">
        <v>73</v>
      </c>
    </row>
    <row r="820" spans="1:4" ht="15.75" customHeight="1" x14ac:dyDescent="0.2">
      <c r="A820" s="6">
        <v>4274</v>
      </c>
      <c r="B820" s="6" t="s">
        <v>448</v>
      </c>
      <c r="C820" s="6" t="s">
        <v>64</v>
      </c>
      <c r="D820" s="6">
        <v>955</v>
      </c>
    </row>
    <row r="821" spans="1:4" ht="15.75" customHeight="1" x14ac:dyDescent="0.2">
      <c r="A821" s="6">
        <v>4273</v>
      </c>
      <c r="B821" s="6" t="s">
        <v>2653</v>
      </c>
      <c r="C821" s="6" t="s">
        <v>64</v>
      </c>
      <c r="D821" s="6">
        <v>20</v>
      </c>
    </row>
    <row r="822" spans="1:4" ht="15.75" customHeight="1" x14ac:dyDescent="0.2">
      <c r="A822" s="6">
        <v>4272</v>
      </c>
      <c r="B822" s="6" t="s">
        <v>2961</v>
      </c>
      <c r="C822" s="6" t="s">
        <v>64</v>
      </c>
      <c r="D822" s="6">
        <v>32</v>
      </c>
    </row>
    <row r="823" spans="1:4" ht="15.75" customHeight="1" x14ac:dyDescent="0.2">
      <c r="A823" s="6">
        <v>4271</v>
      </c>
      <c r="B823" s="6" t="s">
        <v>173</v>
      </c>
      <c r="C823" s="6" t="s">
        <v>64</v>
      </c>
      <c r="D823" s="6">
        <v>249</v>
      </c>
    </row>
    <row r="824" spans="1:4" ht="15.75" customHeight="1" x14ac:dyDescent="0.2">
      <c r="A824" s="6">
        <v>4270</v>
      </c>
      <c r="B824" s="6" t="s">
        <v>2773</v>
      </c>
      <c r="C824" s="6" t="s">
        <v>64</v>
      </c>
      <c r="D824" s="6">
        <v>12</v>
      </c>
    </row>
    <row r="825" spans="1:4" ht="15.75" customHeight="1" x14ac:dyDescent="0.2">
      <c r="A825" s="6">
        <v>4269</v>
      </c>
      <c r="B825" s="6" t="s">
        <v>826</v>
      </c>
      <c r="C825" s="6" t="s">
        <v>64</v>
      </c>
      <c r="D825" s="6">
        <v>181</v>
      </c>
    </row>
    <row r="826" spans="1:4" ht="15.75" customHeight="1" x14ac:dyDescent="0.2">
      <c r="A826" s="6">
        <v>4268</v>
      </c>
      <c r="B826" s="6" t="s">
        <v>2793</v>
      </c>
      <c r="C826" s="6" t="s">
        <v>64</v>
      </c>
      <c r="D826" s="6">
        <v>35</v>
      </c>
    </row>
    <row r="827" spans="1:4" ht="15.75" customHeight="1" x14ac:dyDescent="0.2">
      <c r="A827" s="6">
        <v>4267</v>
      </c>
      <c r="B827" s="6" t="s">
        <v>2118</v>
      </c>
      <c r="C827" s="6" t="s">
        <v>64</v>
      </c>
      <c r="D827" s="6">
        <v>18</v>
      </c>
    </row>
    <row r="828" spans="1:4" ht="15.75" customHeight="1" x14ac:dyDescent="0.2">
      <c r="A828" s="6">
        <v>4266</v>
      </c>
      <c r="B828" s="6" t="s">
        <v>2888</v>
      </c>
      <c r="C828" s="6" t="s">
        <v>64</v>
      </c>
      <c r="D828" s="6">
        <v>27</v>
      </c>
    </row>
    <row r="829" spans="1:4" ht="15.75" customHeight="1" x14ac:dyDescent="0.2">
      <c r="A829" s="6">
        <v>4265</v>
      </c>
      <c r="B829" s="6" t="s">
        <v>3056</v>
      </c>
      <c r="C829" s="6" t="s">
        <v>64</v>
      </c>
      <c r="D829" s="6">
        <v>10</v>
      </c>
    </row>
    <row r="830" spans="1:4" ht="15.75" customHeight="1" x14ac:dyDescent="0.2">
      <c r="A830" s="6">
        <v>4264</v>
      </c>
      <c r="B830" s="6" t="s">
        <v>1266</v>
      </c>
      <c r="C830" s="6" t="s">
        <v>64</v>
      </c>
      <c r="D830" s="6">
        <v>3280</v>
      </c>
    </row>
    <row r="831" spans="1:4" ht="15.75" customHeight="1" x14ac:dyDescent="0.2">
      <c r="A831" s="6">
        <v>4263</v>
      </c>
      <c r="B831" s="6" t="s">
        <v>679</v>
      </c>
      <c r="C831" s="6" t="s">
        <v>64</v>
      </c>
      <c r="D831" s="6">
        <v>256</v>
      </c>
    </row>
    <row r="832" spans="1:4" ht="15.75" customHeight="1" x14ac:dyDescent="0.2">
      <c r="A832" s="6">
        <v>4262</v>
      </c>
      <c r="B832" s="6" t="s">
        <v>588</v>
      </c>
      <c r="C832" s="6" t="s">
        <v>64</v>
      </c>
      <c r="D832" s="6">
        <v>580</v>
      </c>
    </row>
    <row r="833" spans="1:4" ht="15.75" customHeight="1" x14ac:dyDescent="0.2">
      <c r="A833" s="6">
        <v>4259</v>
      </c>
      <c r="B833" s="6" t="s">
        <v>1244</v>
      </c>
      <c r="C833" s="6" t="s">
        <v>64</v>
      </c>
      <c r="D833" s="6">
        <v>116</v>
      </c>
    </row>
    <row r="834" spans="1:4" ht="15.75" customHeight="1" x14ac:dyDescent="0.2">
      <c r="A834" s="6">
        <v>4257</v>
      </c>
      <c r="B834" s="6" t="s">
        <v>1412</v>
      </c>
      <c r="C834" s="6" t="s">
        <v>64</v>
      </c>
      <c r="D834" s="6">
        <v>839</v>
      </c>
    </row>
    <row r="835" spans="1:4" ht="15.75" customHeight="1" x14ac:dyDescent="0.2">
      <c r="A835" s="6">
        <v>4256</v>
      </c>
      <c r="B835" s="6" t="s">
        <v>1010</v>
      </c>
      <c r="C835" s="6" t="s">
        <v>64</v>
      </c>
      <c r="D835" s="6">
        <v>1274</v>
      </c>
    </row>
    <row r="836" spans="1:4" ht="15.75" customHeight="1" x14ac:dyDescent="0.2">
      <c r="A836" s="6">
        <v>4255</v>
      </c>
      <c r="B836" s="6" t="s">
        <v>2252</v>
      </c>
      <c r="C836" s="6" t="s">
        <v>64</v>
      </c>
      <c r="D836" s="6">
        <v>14</v>
      </c>
    </row>
    <row r="837" spans="1:4" ht="15.75" customHeight="1" x14ac:dyDescent="0.2">
      <c r="A837" s="6">
        <v>4253</v>
      </c>
      <c r="B837" s="6" t="s">
        <v>1246</v>
      </c>
      <c r="C837" s="6" t="s">
        <v>64</v>
      </c>
      <c r="D837" s="6">
        <v>112</v>
      </c>
    </row>
    <row r="838" spans="1:4" ht="15.75" customHeight="1" x14ac:dyDescent="0.2">
      <c r="A838" s="6">
        <v>4252</v>
      </c>
      <c r="B838" s="6" t="s">
        <v>2866</v>
      </c>
      <c r="C838" s="6" t="s">
        <v>64</v>
      </c>
      <c r="D838" s="6">
        <v>76</v>
      </c>
    </row>
    <row r="839" spans="1:4" ht="15.75" customHeight="1" x14ac:dyDescent="0.2">
      <c r="A839" s="6">
        <v>4251</v>
      </c>
      <c r="B839" s="6" t="s">
        <v>960</v>
      </c>
      <c r="C839" s="6" t="s">
        <v>64</v>
      </c>
      <c r="D839" s="6">
        <v>588</v>
      </c>
    </row>
    <row r="840" spans="1:4" ht="15.75" customHeight="1" x14ac:dyDescent="0.2">
      <c r="A840" s="6">
        <v>4249</v>
      </c>
      <c r="B840" s="6" t="s">
        <v>1120</v>
      </c>
      <c r="C840" s="6" t="s">
        <v>64</v>
      </c>
      <c r="D840" s="6">
        <v>30</v>
      </c>
    </row>
    <row r="841" spans="1:4" ht="15.75" customHeight="1" x14ac:dyDescent="0.2">
      <c r="A841" s="6">
        <v>4248</v>
      </c>
      <c r="B841" s="6" t="s">
        <v>2577</v>
      </c>
      <c r="C841" s="6" t="s">
        <v>64</v>
      </c>
      <c r="D841" s="6">
        <v>42</v>
      </c>
    </row>
    <row r="842" spans="1:4" ht="15.75" customHeight="1" x14ac:dyDescent="0.2">
      <c r="A842" s="6">
        <v>4247</v>
      </c>
      <c r="B842" s="6" t="s">
        <v>1027</v>
      </c>
      <c r="C842" s="6" t="s">
        <v>64</v>
      </c>
      <c r="D842" s="6">
        <v>226</v>
      </c>
    </row>
    <row r="843" spans="1:4" ht="15.75" customHeight="1" x14ac:dyDescent="0.2">
      <c r="A843" s="6">
        <v>4246</v>
      </c>
      <c r="B843" s="6" t="s">
        <v>2776</v>
      </c>
      <c r="C843" s="6" t="s">
        <v>64</v>
      </c>
      <c r="D843" s="6">
        <v>17</v>
      </c>
    </row>
    <row r="844" spans="1:4" ht="15.75" customHeight="1" x14ac:dyDescent="0.2">
      <c r="A844" s="6">
        <v>4245</v>
      </c>
      <c r="B844" s="6" t="s">
        <v>2870</v>
      </c>
      <c r="C844" s="6" t="s">
        <v>64</v>
      </c>
      <c r="D844" s="6">
        <v>61</v>
      </c>
    </row>
    <row r="845" spans="1:4" ht="15.75" customHeight="1" x14ac:dyDescent="0.2">
      <c r="A845" s="6">
        <v>4244</v>
      </c>
      <c r="B845" s="6" t="s">
        <v>1236</v>
      </c>
      <c r="C845" s="6" t="s">
        <v>64</v>
      </c>
      <c r="D845" s="6">
        <v>31</v>
      </c>
    </row>
    <row r="846" spans="1:4" ht="15.75" customHeight="1" x14ac:dyDescent="0.2">
      <c r="A846" s="6">
        <v>4243</v>
      </c>
      <c r="B846" s="6" t="s">
        <v>1228</v>
      </c>
      <c r="C846" s="6" t="s">
        <v>64</v>
      </c>
      <c r="D846" s="6">
        <v>155</v>
      </c>
    </row>
    <row r="847" spans="1:4" ht="15.75" customHeight="1" x14ac:dyDescent="0.2">
      <c r="A847" s="6">
        <v>4241</v>
      </c>
      <c r="B847" s="6" t="s">
        <v>498</v>
      </c>
      <c r="C847" s="6" t="s">
        <v>64</v>
      </c>
      <c r="D847" s="6">
        <v>1503</v>
      </c>
    </row>
    <row r="848" spans="1:4" ht="15.75" customHeight="1" x14ac:dyDescent="0.2">
      <c r="A848" s="6">
        <v>4240</v>
      </c>
      <c r="B848" s="6" t="s">
        <v>2826</v>
      </c>
      <c r="C848" s="6" t="s">
        <v>64</v>
      </c>
      <c r="D848" s="6">
        <v>29</v>
      </c>
    </row>
    <row r="849" spans="1:4" ht="15.75" customHeight="1" x14ac:dyDescent="0.2">
      <c r="A849" s="6">
        <v>4239</v>
      </c>
      <c r="B849" s="6" t="s">
        <v>2767</v>
      </c>
      <c r="C849" s="6" t="s">
        <v>64</v>
      </c>
      <c r="D849" s="6">
        <v>11</v>
      </c>
    </row>
    <row r="850" spans="1:4" ht="15.75" customHeight="1" x14ac:dyDescent="0.2">
      <c r="A850" s="6">
        <v>4238</v>
      </c>
      <c r="B850" s="6" t="s">
        <v>2835</v>
      </c>
      <c r="C850" s="6" t="s">
        <v>64</v>
      </c>
      <c r="D850" s="6">
        <v>0</v>
      </c>
    </row>
    <row r="851" spans="1:4" ht="15.75" customHeight="1" x14ac:dyDescent="0.2">
      <c r="A851" s="6">
        <v>4237</v>
      </c>
      <c r="B851" s="6" t="s">
        <v>798</v>
      </c>
      <c r="C851" s="6" t="s">
        <v>64</v>
      </c>
      <c r="D851" s="6">
        <v>233</v>
      </c>
    </row>
    <row r="852" spans="1:4" ht="15.75" customHeight="1" x14ac:dyDescent="0.2">
      <c r="A852" s="6">
        <v>4236</v>
      </c>
      <c r="B852" s="6" t="s">
        <v>968</v>
      </c>
      <c r="C852" s="6" t="s">
        <v>64</v>
      </c>
      <c r="D852" s="6">
        <v>122</v>
      </c>
    </row>
    <row r="853" spans="1:4" ht="15.75" customHeight="1" x14ac:dyDescent="0.2">
      <c r="A853" s="6">
        <v>4235</v>
      </c>
      <c r="B853" s="6" t="s">
        <v>3131</v>
      </c>
      <c r="C853" s="6" t="s">
        <v>64</v>
      </c>
      <c r="D853" s="6">
        <v>17</v>
      </c>
    </row>
    <row r="854" spans="1:4" ht="15.75" customHeight="1" x14ac:dyDescent="0.2">
      <c r="A854" s="6">
        <v>4234</v>
      </c>
      <c r="B854" s="6" t="s">
        <v>756</v>
      </c>
      <c r="C854" s="6" t="s">
        <v>64</v>
      </c>
      <c r="D854" s="6">
        <v>87</v>
      </c>
    </row>
    <row r="855" spans="1:4" ht="15.75" customHeight="1" x14ac:dyDescent="0.2">
      <c r="A855" s="6">
        <v>4233</v>
      </c>
      <c r="B855" s="6" t="s">
        <v>1320</v>
      </c>
      <c r="C855" s="6" t="s">
        <v>64</v>
      </c>
      <c r="D855" s="6">
        <v>331</v>
      </c>
    </row>
    <row r="856" spans="1:4" ht="15.75" customHeight="1" x14ac:dyDescent="0.2">
      <c r="A856" s="6">
        <v>4232</v>
      </c>
      <c r="B856" s="6" t="s">
        <v>792</v>
      </c>
      <c r="C856" s="6" t="s">
        <v>64</v>
      </c>
      <c r="D856" s="6">
        <v>71</v>
      </c>
    </row>
    <row r="857" spans="1:4" ht="15.75" customHeight="1" x14ac:dyDescent="0.2">
      <c r="A857" s="6">
        <v>4231</v>
      </c>
      <c r="B857" s="6" t="s">
        <v>786</v>
      </c>
      <c r="C857" s="6" t="s">
        <v>64</v>
      </c>
      <c r="D857" s="6">
        <v>41</v>
      </c>
    </row>
    <row r="858" spans="1:4" ht="15.75" customHeight="1" x14ac:dyDescent="0.2">
      <c r="A858" s="6">
        <v>4230</v>
      </c>
      <c r="B858" s="6" t="s">
        <v>3041</v>
      </c>
      <c r="C858" s="6" t="s">
        <v>64</v>
      </c>
      <c r="D858" s="6">
        <v>3</v>
      </c>
    </row>
    <row r="859" spans="1:4" ht="15.75" customHeight="1" x14ac:dyDescent="0.2">
      <c r="A859" s="6">
        <v>4229</v>
      </c>
      <c r="B859" s="6" t="s">
        <v>122</v>
      </c>
      <c r="C859" s="6" t="s">
        <v>64</v>
      </c>
      <c r="D859" s="6">
        <v>185</v>
      </c>
    </row>
    <row r="860" spans="1:4" ht="15.75" customHeight="1" x14ac:dyDescent="0.2">
      <c r="A860" s="6">
        <v>4228</v>
      </c>
      <c r="B860" s="6" t="s">
        <v>2852</v>
      </c>
      <c r="C860" s="6" t="s">
        <v>64</v>
      </c>
      <c r="D860" s="6">
        <v>47</v>
      </c>
    </row>
    <row r="861" spans="1:4" ht="15.75" customHeight="1" x14ac:dyDescent="0.2">
      <c r="A861" s="6">
        <v>4227</v>
      </c>
      <c r="B861" s="6" t="s">
        <v>444</v>
      </c>
      <c r="C861" s="6" t="s">
        <v>64</v>
      </c>
      <c r="D861" s="6">
        <v>341</v>
      </c>
    </row>
    <row r="862" spans="1:4" ht="15.75" customHeight="1" x14ac:dyDescent="0.2">
      <c r="A862" s="6">
        <v>4226</v>
      </c>
      <c r="B862" s="6" t="s">
        <v>3086</v>
      </c>
      <c r="C862" s="6" t="s">
        <v>64</v>
      </c>
      <c r="D862" s="6">
        <v>45</v>
      </c>
    </row>
    <row r="863" spans="1:4" ht="15.75" customHeight="1" x14ac:dyDescent="0.2">
      <c r="A863" s="6">
        <v>4225</v>
      </c>
      <c r="B863" s="6" t="s">
        <v>1043</v>
      </c>
      <c r="C863" s="6" t="s">
        <v>64</v>
      </c>
      <c r="D863" s="6">
        <v>644</v>
      </c>
    </row>
    <row r="864" spans="1:4" ht="15.75" customHeight="1" x14ac:dyDescent="0.2">
      <c r="A864" s="6">
        <v>4224</v>
      </c>
      <c r="B864" s="6" t="s">
        <v>3096</v>
      </c>
      <c r="C864" s="6" t="s">
        <v>64</v>
      </c>
      <c r="D864" s="6">
        <v>42</v>
      </c>
    </row>
    <row r="865" spans="1:4" ht="15.75" customHeight="1" x14ac:dyDescent="0.2">
      <c r="A865" s="6">
        <v>4223</v>
      </c>
      <c r="B865" s="6" t="s">
        <v>2543</v>
      </c>
      <c r="C865" s="6" t="s">
        <v>64</v>
      </c>
      <c r="D865" s="6">
        <v>11</v>
      </c>
    </row>
    <row r="866" spans="1:4" ht="15.75" customHeight="1" x14ac:dyDescent="0.2">
      <c r="A866" s="6">
        <v>4221</v>
      </c>
      <c r="B866" s="6" t="s">
        <v>687</v>
      </c>
      <c r="C866" s="6" t="s">
        <v>64</v>
      </c>
      <c r="D866" s="6">
        <v>2163</v>
      </c>
    </row>
    <row r="867" spans="1:4" ht="15.75" customHeight="1" x14ac:dyDescent="0.2">
      <c r="A867" s="6">
        <v>4220</v>
      </c>
      <c r="B867" s="6" t="s">
        <v>3013</v>
      </c>
      <c r="C867" s="6" t="s">
        <v>64</v>
      </c>
      <c r="D867" s="6">
        <v>53</v>
      </c>
    </row>
    <row r="868" spans="1:4" ht="15.75" customHeight="1" x14ac:dyDescent="0.2">
      <c r="A868" s="6">
        <v>4219</v>
      </c>
      <c r="B868" s="6" t="s">
        <v>2849</v>
      </c>
      <c r="C868" s="6" t="s">
        <v>64</v>
      </c>
      <c r="D868" s="6">
        <v>18</v>
      </c>
    </row>
    <row r="869" spans="1:4" ht="15.75" customHeight="1" x14ac:dyDescent="0.2">
      <c r="A869" s="6">
        <v>4218</v>
      </c>
      <c r="B869" s="6" t="s">
        <v>105</v>
      </c>
      <c r="C869" s="6" t="s">
        <v>64</v>
      </c>
      <c r="D869" s="6">
        <v>172</v>
      </c>
    </row>
    <row r="870" spans="1:4" ht="15.75" customHeight="1" x14ac:dyDescent="0.2">
      <c r="A870" s="6">
        <v>4217</v>
      </c>
      <c r="B870" s="6" t="s">
        <v>169</v>
      </c>
      <c r="C870" s="6" t="s">
        <v>64</v>
      </c>
      <c r="D870" s="6">
        <v>128</v>
      </c>
    </row>
    <row r="871" spans="1:4" ht="15.75" customHeight="1" x14ac:dyDescent="0.2">
      <c r="A871" s="6">
        <v>4216</v>
      </c>
      <c r="B871" s="6" t="s">
        <v>2691</v>
      </c>
      <c r="C871" s="6" t="s">
        <v>64</v>
      </c>
      <c r="D871" s="6">
        <v>39</v>
      </c>
    </row>
    <row r="872" spans="1:4" ht="15.75" customHeight="1" x14ac:dyDescent="0.2">
      <c r="A872" s="6">
        <v>4215</v>
      </c>
      <c r="B872" s="6" t="s">
        <v>3238</v>
      </c>
      <c r="C872" s="6" t="s">
        <v>64</v>
      </c>
      <c r="D872" s="6">
        <v>0</v>
      </c>
    </row>
    <row r="873" spans="1:4" ht="15.75" customHeight="1" x14ac:dyDescent="0.2">
      <c r="A873" s="6">
        <v>4214</v>
      </c>
      <c r="B873" s="6" t="s">
        <v>2574</v>
      </c>
      <c r="C873" s="6" t="s">
        <v>64</v>
      </c>
      <c r="D873" s="6">
        <v>12</v>
      </c>
    </row>
    <row r="874" spans="1:4" ht="15.75" customHeight="1" x14ac:dyDescent="0.2">
      <c r="A874" s="6">
        <v>4213</v>
      </c>
      <c r="B874" s="6" t="s">
        <v>1093</v>
      </c>
      <c r="C874" s="6" t="s">
        <v>64</v>
      </c>
      <c r="D874" s="6">
        <v>1078</v>
      </c>
    </row>
    <row r="875" spans="1:4" ht="15.75" customHeight="1" x14ac:dyDescent="0.2">
      <c r="A875" s="6">
        <v>4212</v>
      </c>
      <c r="B875" s="6" t="s">
        <v>2915</v>
      </c>
      <c r="C875" s="6" t="s">
        <v>64</v>
      </c>
      <c r="D875" s="6">
        <v>20</v>
      </c>
    </row>
    <row r="876" spans="1:4" ht="15.75" customHeight="1" x14ac:dyDescent="0.2">
      <c r="A876" s="6">
        <v>4211</v>
      </c>
      <c r="B876" s="6" t="s">
        <v>339</v>
      </c>
      <c r="C876" s="6" t="s">
        <v>64</v>
      </c>
      <c r="D876" s="6">
        <v>410</v>
      </c>
    </row>
    <row r="877" spans="1:4" ht="15.75" customHeight="1" x14ac:dyDescent="0.2">
      <c r="A877" s="6">
        <v>4210</v>
      </c>
      <c r="B877" s="6" t="s">
        <v>2911</v>
      </c>
      <c r="C877" s="6" t="s">
        <v>64</v>
      </c>
      <c r="D877" s="6">
        <v>0</v>
      </c>
    </row>
    <row r="878" spans="1:4" ht="15.75" customHeight="1" x14ac:dyDescent="0.2">
      <c r="A878" s="6">
        <v>4209</v>
      </c>
      <c r="B878" s="6" t="s">
        <v>64</v>
      </c>
      <c r="C878" s="6" t="s">
        <v>64</v>
      </c>
      <c r="D878" s="6">
        <v>2027</v>
      </c>
    </row>
    <row r="879" spans="1:4" ht="15.75" customHeight="1" x14ac:dyDescent="0.2">
      <c r="A879" s="6">
        <v>4208</v>
      </c>
      <c r="B879" s="6" t="s">
        <v>3262</v>
      </c>
      <c r="C879" s="6" t="s">
        <v>64</v>
      </c>
      <c r="D879" s="6">
        <v>38</v>
      </c>
    </row>
    <row r="880" spans="1:4" ht="15.75" customHeight="1" x14ac:dyDescent="0.2">
      <c r="A880" s="6">
        <v>4207</v>
      </c>
      <c r="B880" s="6" t="s">
        <v>1328</v>
      </c>
      <c r="C880" s="6" t="s">
        <v>64</v>
      </c>
      <c r="D880" s="6">
        <v>351</v>
      </c>
    </row>
    <row r="881" spans="1:4" ht="15.75" customHeight="1" x14ac:dyDescent="0.2">
      <c r="A881" s="6">
        <v>4206</v>
      </c>
      <c r="B881" s="6" t="s">
        <v>933</v>
      </c>
      <c r="C881" s="6" t="s">
        <v>64</v>
      </c>
      <c r="D881" s="6">
        <v>125</v>
      </c>
    </row>
    <row r="882" spans="1:4" ht="15.75" customHeight="1" x14ac:dyDescent="0.2">
      <c r="A882" s="6">
        <v>4205</v>
      </c>
      <c r="B882" s="6" t="s">
        <v>495</v>
      </c>
      <c r="C882" s="6" t="s">
        <v>64</v>
      </c>
      <c r="D882" s="6">
        <v>68</v>
      </c>
    </row>
    <row r="883" spans="1:4" ht="15.75" customHeight="1" x14ac:dyDescent="0.2">
      <c r="A883" s="6">
        <v>4204</v>
      </c>
      <c r="B883" s="6" t="s">
        <v>3063</v>
      </c>
      <c r="C883" s="6" t="s">
        <v>64</v>
      </c>
      <c r="D883" s="6">
        <v>5</v>
      </c>
    </row>
    <row r="884" spans="1:4" ht="15.75" customHeight="1" x14ac:dyDescent="0.2">
      <c r="A884" s="6">
        <v>4203</v>
      </c>
      <c r="B884" s="6" t="s">
        <v>3052</v>
      </c>
      <c r="C884" s="6" t="s">
        <v>64</v>
      </c>
      <c r="D884" s="6">
        <v>2</v>
      </c>
    </row>
    <row r="885" spans="1:4" ht="15.75" customHeight="1" x14ac:dyDescent="0.2">
      <c r="A885" s="6">
        <v>4202</v>
      </c>
      <c r="B885" s="6" t="s">
        <v>1464</v>
      </c>
      <c r="C885" s="6" t="s">
        <v>64</v>
      </c>
      <c r="D885" s="6">
        <v>98</v>
      </c>
    </row>
    <row r="886" spans="1:4" ht="15.75" customHeight="1" x14ac:dyDescent="0.2">
      <c r="A886" s="6">
        <v>4201</v>
      </c>
      <c r="B886" s="6" t="s">
        <v>3217</v>
      </c>
      <c r="C886" s="6" t="s">
        <v>64</v>
      </c>
      <c r="D886" s="6">
        <v>14</v>
      </c>
    </row>
    <row r="887" spans="1:4" ht="15.75" customHeight="1" x14ac:dyDescent="0.2">
      <c r="A887" s="6">
        <v>4200</v>
      </c>
      <c r="B887" s="6" t="s">
        <v>2231</v>
      </c>
      <c r="C887" s="6" t="s">
        <v>64</v>
      </c>
      <c r="D887" s="6">
        <v>69</v>
      </c>
    </row>
    <row r="888" spans="1:4" ht="15.75" customHeight="1" x14ac:dyDescent="0.2">
      <c r="A888" s="6">
        <v>4199</v>
      </c>
      <c r="B888" s="6" t="s">
        <v>2877</v>
      </c>
      <c r="C888" s="6" t="s">
        <v>64</v>
      </c>
      <c r="D888" s="6">
        <v>2</v>
      </c>
    </row>
    <row r="889" spans="1:4" ht="15.75" customHeight="1" x14ac:dyDescent="0.2">
      <c r="A889" s="6">
        <v>4198</v>
      </c>
      <c r="B889" s="6" t="s">
        <v>2784</v>
      </c>
      <c r="C889" s="6" t="s">
        <v>64</v>
      </c>
      <c r="D889" s="6">
        <v>14</v>
      </c>
    </row>
    <row r="890" spans="1:4" ht="15.75" customHeight="1" x14ac:dyDescent="0.2">
      <c r="A890" s="6">
        <v>4197</v>
      </c>
      <c r="B890" s="6" t="s">
        <v>650</v>
      </c>
      <c r="C890" s="6" t="s">
        <v>64</v>
      </c>
      <c r="D890" s="6">
        <v>1167</v>
      </c>
    </row>
    <row r="891" spans="1:4" ht="15.75" customHeight="1" x14ac:dyDescent="0.2">
      <c r="A891" s="6">
        <v>4196</v>
      </c>
      <c r="B891" s="6" t="s">
        <v>849</v>
      </c>
      <c r="C891" s="6" t="s">
        <v>64</v>
      </c>
      <c r="D891" s="6">
        <v>66</v>
      </c>
    </row>
    <row r="892" spans="1:4" ht="15.75" customHeight="1" x14ac:dyDescent="0.2">
      <c r="A892" s="6">
        <v>4195</v>
      </c>
      <c r="B892" s="6" t="s">
        <v>390</v>
      </c>
      <c r="C892" s="6" t="s">
        <v>64</v>
      </c>
      <c r="D892" s="6">
        <v>3857</v>
      </c>
    </row>
    <row r="893" spans="1:4" ht="15.75" customHeight="1" x14ac:dyDescent="0.2">
      <c r="A893" s="6">
        <v>4194</v>
      </c>
      <c r="B893" s="6" t="s">
        <v>2747</v>
      </c>
      <c r="C893" s="6" t="s">
        <v>64</v>
      </c>
      <c r="D893" s="6">
        <v>0</v>
      </c>
    </row>
    <row r="894" spans="1:4" ht="15.75" customHeight="1" x14ac:dyDescent="0.2">
      <c r="A894" s="6">
        <v>4193</v>
      </c>
      <c r="B894" s="6" t="s">
        <v>2652</v>
      </c>
      <c r="C894" s="6" t="s">
        <v>64</v>
      </c>
      <c r="D894" s="6">
        <v>2</v>
      </c>
    </row>
    <row r="895" spans="1:4" ht="15.75" customHeight="1" x14ac:dyDescent="0.2">
      <c r="A895" s="6">
        <v>4192</v>
      </c>
      <c r="B895" s="6" t="s">
        <v>2892</v>
      </c>
      <c r="C895" s="6" t="s">
        <v>64</v>
      </c>
      <c r="D895" s="6">
        <v>9</v>
      </c>
    </row>
    <row r="896" spans="1:4" ht="15.75" customHeight="1" x14ac:dyDescent="0.2">
      <c r="A896" s="6">
        <v>4191</v>
      </c>
      <c r="B896" s="6" t="s">
        <v>773</v>
      </c>
      <c r="C896" s="6" t="s">
        <v>64</v>
      </c>
      <c r="D896" s="6">
        <v>136</v>
      </c>
    </row>
    <row r="897" spans="1:4" ht="15.75" customHeight="1" x14ac:dyDescent="0.2">
      <c r="A897" s="6">
        <v>4190</v>
      </c>
      <c r="B897" s="6" t="s">
        <v>2673</v>
      </c>
      <c r="C897" s="6" t="s">
        <v>64</v>
      </c>
      <c r="D897" s="6">
        <v>28</v>
      </c>
    </row>
    <row r="898" spans="1:4" ht="15.75" customHeight="1" x14ac:dyDescent="0.2">
      <c r="A898" s="6">
        <v>4189</v>
      </c>
      <c r="B898" s="6" t="s">
        <v>726</v>
      </c>
      <c r="C898" s="6" t="s">
        <v>64</v>
      </c>
      <c r="D898" s="6">
        <v>5445</v>
      </c>
    </row>
    <row r="899" spans="1:4" ht="15.75" customHeight="1" x14ac:dyDescent="0.2">
      <c r="A899" s="6">
        <v>4188</v>
      </c>
      <c r="B899" s="6" t="s">
        <v>897</v>
      </c>
      <c r="C899" s="6" t="s">
        <v>64</v>
      </c>
      <c r="D899" s="6">
        <v>783</v>
      </c>
    </row>
    <row r="900" spans="1:4" ht="15.75" customHeight="1" x14ac:dyDescent="0.2">
      <c r="A900" s="6">
        <v>4187</v>
      </c>
      <c r="B900" s="6" t="s">
        <v>1136</v>
      </c>
      <c r="C900" s="6" t="s">
        <v>64</v>
      </c>
      <c r="D900" s="6">
        <v>576</v>
      </c>
    </row>
    <row r="901" spans="1:4" ht="15.75" customHeight="1" x14ac:dyDescent="0.2">
      <c r="A901" s="6">
        <v>4186</v>
      </c>
      <c r="B901" s="6" t="s">
        <v>456</v>
      </c>
      <c r="C901" s="6" t="s">
        <v>64</v>
      </c>
      <c r="D901" s="6">
        <v>143</v>
      </c>
    </row>
    <row r="902" spans="1:4" ht="15.75" customHeight="1" x14ac:dyDescent="0.2">
      <c r="A902" s="6">
        <v>4185</v>
      </c>
      <c r="B902" s="6" t="s">
        <v>716</v>
      </c>
      <c r="C902" s="6" t="s">
        <v>64</v>
      </c>
      <c r="D902" s="6">
        <v>165</v>
      </c>
    </row>
    <row r="903" spans="1:4" ht="15.75" customHeight="1" x14ac:dyDescent="0.2">
      <c r="A903" s="6">
        <v>4184</v>
      </c>
      <c r="B903" s="6" t="s">
        <v>1267</v>
      </c>
      <c r="C903" s="6" t="s">
        <v>64</v>
      </c>
      <c r="D903" s="6">
        <v>255</v>
      </c>
    </row>
    <row r="904" spans="1:4" ht="15.75" customHeight="1" x14ac:dyDescent="0.2">
      <c r="A904" s="6">
        <v>4183</v>
      </c>
      <c r="B904" s="6" t="s">
        <v>466</v>
      </c>
      <c r="C904" s="6" t="s">
        <v>64</v>
      </c>
      <c r="D904" s="6">
        <v>84</v>
      </c>
    </row>
    <row r="905" spans="1:4" ht="15.75" customHeight="1" x14ac:dyDescent="0.2">
      <c r="A905" s="6">
        <v>4181</v>
      </c>
      <c r="B905" s="6" t="s">
        <v>3116</v>
      </c>
      <c r="C905" s="6" t="s">
        <v>64</v>
      </c>
      <c r="D905" s="6">
        <v>0</v>
      </c>
    </row>
    <row r="906" spans="1:4" ht="15.75" customHeight="1" x14ac:dyDescent="0.2">
      <c r="A906" s="6">
        <v>4180</v>
      </c>
      <c r="B906" s="6" t="s">
        <v>963</v>
      </c>
      <c r="C906" s="6" t="s">
        <v>64</v>
      </c>
      <c r="D906" s="6">
        <v>113</v>
      </c>
    </row>
    <row r="907" spans="1:4" ht="15.75" customHeight="1" x14ac:dyDescent="0.2">
      <c r="A907" s="6">
        <v>4179</v>
      </c>
      <c r="B907" s="6" t="s">
        <v>2540</v>
      </c>
      <c r="C907" s="6" t="s">
        <v>64</v>
      </c>
      <c r="D907" s="6">
        <v>2</v>
      </c>
    </row>
    <row r="908" spans="1:4" ht="15.75" customHeight="1" x14ac:dyDescent="0.2">
      <c r="A908" s="6">
        <v>4178</v>
      </c>
      <c r="B908" s="6" t="s">
        <v>1382</v>
      </c>
      <c r="C908" s="6" t="s">
        <v>64</v>
      </c>
      <c r="D908" s="6">
        <v>309</v>
      </c>
    </row>
    <row r="909" spans="1:4" ht="15.75" customHeight="1" x14ac:dyDescent="0.2">
      <c r="A909" s="6">
        <v>4177</v>
      </c>
      <c r="B909" s="6" t="s">
        <v>1414</v>
      </c>
      <c r="C909" s="6" t="s">
        <v>64</v>
      </c>
      <c r="D909" s="6">
        <v>56</v>
      </c>
    </row>
    <row r="910" spans="1:4" ht="15.75" customHeight="1" x14ac:dyDescent="0.2">
      <c r="A910" s="6">
        <v>4176</v>
      </c>
      <c r="B910" s="6" t="s">
        <v>2746</v>
      </c>
      <c r="C910" s="6" t="s">
        <v>64</v>
      </c>
      <c r="D910" s="6">
        <v>20</v>
      </c>
    </row>
    <row r="911" spans="1:4" ht="15.75" customHeight="1" x14ac:dyDescent="0.2">
      <c r="A911" s="6">
        <v>4175</v>
      </c>
      <c r="B911" s="6" t="s">
        <v>2562</v>
      </c>
      <c r="C911" s="6" t="s">
        <v>64</v>
      </c>
      <c r="D911" s="6">
        <v>16</v>
      </c>
    </row>
    <row r="912" spans="1:4" ht="15.75" customHeight="1" x14ac:dyDescent="0.2">
      <c r="A912" s="6">
        <v>4174</v>
      </c>
      <c r="B912" s="6" t="s">
        <v>1383</v>
      </c>
      <c r="C912" s="6" t="s">
        <v>64</v>
      </c>
      <c r="D912" s="6">
        <v>1902</v>
      </c>
    </row>
    <row r="913" spans="1:4" ht="15.75" customHeight="1" x14ac:dyDescent="0.2">
      <c r="A913" s="6">
        <v>4173</v>
      </c>
      <c r="B913" s="6" t="s">
        <v>2853</v>
      </c>
      <c r="C913" s="6" t="s">
        <v>64</v>
      </c>
      <c r="D913" s="6">
        <v>46</v>
      </c>
    </row>
    <row r="914" spans="1:4" ht="15.75" customHeight="1" x14ac:dyDescent="0.2">
      <c r="A914" s="6">
        <v>4172</v>
      </c>
      <c r="B914" s="6" t="s">
        <v>1179</v>
      </c>
      <c r="C914" s="6" t="s">
        <v>64</v>
      </c>
      <c r="D914" s="6">
        <v>84</v>
      </c>
    </row>
    <row r="915" spans="1:4" ht="15.75" customHeight="1" x14ac:dyDescent="0.2">
      <c r="A915" s="6">
        <v>4171</v>
      </c>
      <c r="B915" s="6" t="s">
        <v>2978</v>
      </c>
      <c r="C915" s="6" t="s">
        <v>64</v>
      </c>
      <c r="D915" s="6">
        <v>29</v>
      </c>
    </row>
    <row r="916" spans="1:4" ht="15.75" customHeight="1" x14ac:dyDescent="0.2">
      <c r="A916" s="6">
        <v>4170</v>
      </c>
      <c r="B916" s="6" t="s">
        <v>2354</v>
      </c>
      <c r="C916" s="6" t="s">
        <v>64</v>
      </c>
      <c r="D916" s="6">
        <v>0</v>
      </c>
    </row>
    <row r="917" spans="1:4" ht="15.75" customHeight="1" x14ac:dyDescent="0.2">
      <c r="A917" s="6">
        <v>4169</v>
      </c>
      <c r="B917" s="6" t="s">
        <v>1202</v>
      </c>
      <c r="C917" s="6" t="s">
        <v>64</v>
      </c>
      <c r="D917" s="6">
        <v>2958</v>
      </c>
    </row>
    <row r="918" spans="1:4" ht="15.75" customHeight="1" x14ac:dyDescent="0.2">
      <c r="A918" s="6">
        <v>4168</v>
      </c>
      <c r="B918" s="6" t="s">
        <v>1040</v>
      </c>
      <c r="C918" s="6" t="s">
        <v>64</v>
      </c>
      <c r="D918" s="6">
        <v>7295</v>
      </c>
    </row>
    <row r="919" spans="1:4" ht="15.75" customHeight="1" x14ac:dyDescent="0.2">
      <c r="A919" s="6">
        <v>4167</v>
      </c>
      <c r="B919" s="6" t="s">
        <v>892</v>
      </c>
      <c r="C919" s="6" t="s">
        <v>64</v>
      </c>
      <c r="D919" s="6">
        <v>501</v>
      </c>
    </row>
    <row r="920" spans="1:4" ht="15.75" customHeight="1" x14ac:dyDescent="0.2">
      <c r="A920" s="6">
        <v>4165</v>
      </c>
      <c r="B920" s="6" t="s">
        <v>2605</v>
      </c>
      <c r="C920" s="6" t="s">
        <v>64</v>
      </c>
      <c r="D920" s="6">
        <v>4</v>
      </c>
    </row>
    <row r="921" spans="1:4" ht="15.75" customHeight="1" x14ac:dyDescent="0.2">
      <c r="A921" s="6">
        <v>4164</v>
      </c>
      <c r="B921" s="6" t="s">
        <v>3177</v>
      </c>
      <c r="C921" s="6" t="s">
        <v>64</v>
      </c>
      <c r="D921" s="6">
        <v>48</v>
      </c>
    </row>
    <row r="922" spans="1:4" ht="15.75" customHeight="1" x14ac:dyDescent="0.2">
      <c r="A922" s="6">
        <v>4163</v>
      </c>
      <c r="B922" s="6" t="s">
        <v>3065</v>
      </c>
      <c r="C922" s="6" t="s">
        <v>64</v>
      </c>
      <c r="D922" s="6">
        <v>33</v>
      </c>
    </row>
    <row r="923" spans="1:4" ht="15.75" customHeight="1" x14ac:dyDescent="0.2">
      <c r="A923" s="6">
        <v>4161</v>
      </c>
      <c r="B923" s="6" t="s">
        <v>3025</v>
      </c>
      <c r="C923" s="6" t="s">
        <v>64</v>
      </c>
      <c r="D923" s="6">
        <v>27</v>
      </c>
    </row>
    <row r="924" spans="1:4" ht="15.75" customHeight="1" x14ac:dyDescent="0.2">
      <c r="A924" s="6">
        <v>4160</v>
      </c>
      <c r="B924" s="6" t="s">
        <v>659</v>
      </c>
      <c r="C924" s="6" t="s">
        <v>64</v>
      </c>
      <c r="D924" s="6">
        <v>135</v>
      </c>
    </row>
    <row r="925" spans="1:4" ht="15.75" customHeight="1" x14ac:dyDescent="0.2">
      <c r="A925" s="6">
        <v>4159</v>
      </c>
      <c r="B925" s="6" t="s">
        <v>1056</v>
      </c>
      <c r="C925" s="6" t="s">
        <v>64</v>
      </c>
      <c r="D925" s="6">
        <v>250</v>
      </c>
    </row>
    <row r="926" spans="1:4" ht="15.75" customHeight="1" x14ac:dyDescent="0.2">
      <c r="A926" s="6">
        <v>4158</v>
      </c>
      <c r="B926" s="6" t="s">
        <v>686</v>
      </c>
      <c r="C926" s="6" t="s">
        <v>64</v>
      </c>
      <c r="D926" s="6">
        <v>158</v>
      </c>
    </row>
    <row r="927" spans="1:4" ht="15.75" customHeight="1" x14ac:dyDescent="0.2">
      <c r="A927" s="6">
        <v>4157</v>
      </c>
      <c r="B927" s="6" t="s">
        <v>240</v>
      </c>
      <c r="C927" s="6" t="s">
        <v>64</v>
      </c>
      <c r="D927" s="6">
        <v>2223</v>
      </c>
    </row>
    <row r="928" spans="1:4" ht="15.75" customHeight="1" x14ac:dyDescent="0.2">
      <c r="A928" s="6">
        <v>4156</v>
      </c>
      <c r="B928" s="6" t="s">
        <v>806</v>
      </c>
      <c r="C928" s="6" t="s">
        <v>64</v>
      </c>
      <c r="D928" s="6">
        <v>146</v>
      </c>
    </row>
    <row r="929" spans="1:4" ht="15.75" customHeight="1" x14ac:dyDescent="0.2">
      <c r="A929" s="6">
        <v>4155</v>
      </c>
      <c r="B929" s="6" t="s">
        <v>2928</v>
      </c>
      <c r="C929" s="6" t="s">
        <v>64</v>
      </c>
      <c r="D929" s="6">
        <v>0</v>
      </c>
    </row>
    <row r="930" spans="1:4" ht="15.75" customHeight="1" x14ac:dyDescent="0.2">
      <c r="A930" s="6">
        <v>4154</v>
      </c>
      <c r="B930" s="6" t="s">
        <v>1000</v>
      </c>
      <c r="C930" s="6" t="s">
        <v>64</v>
      </c>
      <c r="D930" s="6">
        <v>343</v>
      </c>
    </row>
    <row r="931" spans="1:4" ht="15.75" customHeight="1" x14ac:dyDescent="0.2">
      <c r="A931" s="6">
        <v>4153</v>
      </c>
      <c r="B931" s="6" t="s">
        <v>3206</v>
      </c>
      <c r="C931" s="6" t="s">
        <v>64</v>
      </c>
      <c r="D931" s="6">
        <v>53</v>
      </c>
    </row>
    <row r="932" spans="1:4" ht="15.75" customHeight="1" x14ac:dyDescent="0.2">
      <c r="A932" s="6">
        <v>4152</v>
      </c>
      <c r="B932" s="6" t="s">
        <v>3031</v>
      </c>
      <c r="C932" s="6" t="s">
        <v>64</v>
      </c>
      <c r="D932" s="6">
        <v>19</v>
      </c>
    </row>
    <row r="933" spans="1:4" ht="15.75" customHeight="1" x14ac:dyDescent="0.2">
      <c r="A933" s="6">
        <v>4151</v>
      </c>
      <c r="B933" s="6" t="s">
        <v>2372</v>
      </c>
      <c r="C933" s="6" t="s">
        <v>64</v>
      </c>
      <c r="D933" s="6">
        <v>25</v>
      </c>
    </row>
    <row r="934" spans="1:4" ht="15.75" customHeight="1" x14ac:dyDescent="0.2">
      <c r="A934" s="6">
        <v>4150</v>
      </c>
      <c r="B934" s="6" t="s">
        <v>983</v>
      </c>
      <c r="C934" s="6" t="s">
        <v>64</v>
      </c>
      <c r="D934" s="6">
        <v>425</v>
      </c>
    </row>
    <row r="935" spans="1:4" ht="15.75" customHeight="1" x14ac:dyDescent="0.2">
      <c r="A935" s="6">
        <v>4149</v>
      </c>
      <c r="B935" s="6" t="s">
        <v>2578</v>
      </c>
      <c r="C935" s="6" t="s">
        <v>64</v>
      </c>
      <c r="D935" s="6">
        <v>0</v>
      </c>
    </row>
    <row r="936" spans="1:4" ht="15.75" customHeight="1" x14ac:dyDescent="0.2">
      <c r="A936" s="6">
        <v>4148</v>
      </c>
      <c r="B936" s="6" t="s">
        <v>2759</v>
      </c>
      <c r="C936" s="6" t="s">
        <v>64</v>
      </c>
      <c r="D936" s="6">
        <v>3</v>
      </c>
    </row>
    <row r="937" spans="1:4" ht="15.75" customHeight="1" x14ac:dyDescent="0.2">
      <c r="A937" s="6">
        <v>4147</v>
      </c>
      <c r="B937" s="6" t="s">
        <v>2716</v>
      </c>
      <c r="C937" s="6" t="s">
        <v>64</v>
      </c>
      <c r="D937" s="6">
        <v>36</v>
      </c>
    </row>
    <row r="938" spans="1:4" ht="15.75" customHeight="1" x14ac:dyDescent="0.2">
      <c r="A938" s="6">
        <v>4146</v>
      </c>
      <c r="B938" s="6" t="s">
        <v>2833</v>
      </c>
      <c r="C938" s="6" t="s">
        <v>64</v>
      </c>
      <c r="D938" s="6">
        <v>24</v>
      </c>
    </row>
    <row r="939" spans="1:4" ht="15.75" customHeight="1" x14ac:dyDescent="0.2">
      <c r="A939" s="6">
        <v>4145</v>
      </c>
      <c r="B939" s="6" t="s">
        <v>779</v>
      </c>
      <c r="C939" s="6" t="s">
        <v>64</v>
      </c>
      <c r="D939" s="6">
        <v>1119</v>
      </c>
    </row>
    <row r="940" spans="1:4" ht="15.75" customHeight="1" x14ac:dyDescent="0.2">
      <c r="A940" s="6">
        <v>4144</v>
      </c>
      <c r="B940" s="6" t="s">
        <v>510</v>
      </c>
      <c r="C940" s="6" t="s">
        <v>64</v>
      </c>
      <c r="D940" s="6">
        <v>93</v>
      </c>
    </row>
    <row r="941" spans="1:4" ht="15.75" customHeight="1" x14ac:dyDescent="0.2">
      <c r="A941" s="6">
        <v>4143</v>
      </c>
      <c r="B941" s="6" t="s">
        <v>832</v>
      </c>
      <c r="C941" s="6" t="s">
        <v>64</v>
      </c>
      <c r="D941" s="6">
        <v>5</v>
      </c>
    </row>
    <row r="942" spans="1:4" ht="15.75" customHeight="1" x14ac:dyDescent="0.2">
      <c r="A942" s="6">
        <v>4142</v>
      </c>
      <c r="B942" s="6" t="s">
        <v>638</v>
      </c>
      <c r="C942" s="6" t="s">
        <v>64</v>
      </c>
      <c r="D942" s="6">
        <v>169</v>
      </c>
    </row>
    <row r="943" spans="1:4" ht="15.75" customHeight="1" x14ac:dyDescent="0.2">
      <c r="A943" s="6">
        <v>4141</v>
      </c>
      <c r="B943" s="6" t="s">
        <v>1247</v>
      </c>
      <c r="C943" s="6" t="s">
        <v>64</v>
      </c>
      <c r="D943" s="6">
        <v>31</v>
      </c>
    </row>
    <row r="944" spans="1:4" ht="15.75" customHeight="1" x14ac:dyDescent="0.2">
      <c r="A944" s="6">
        <v>4140</v>
      </c>
      <c r="B944" s="6" t="s">
        <v>1082</v>
      </c>
      <c r="C944" s="6" t="s">
        <v>64</v>
      </c>
      <c r="D944" s="6">
        <v>156</v>
      </c>
    </row>
    <row r="945" spans="1:4" ht="15.75" customHeight="1" x14ac:dyDescent="0.2">
      <c r="A945" s="6">
        <v>4139</v>
      </c>
      <c r="B945" s="6" t="s">
        <v>413</v>
      </c>
      <c r="C945" s="6" t="s">
        <v>64</v>
      </c>
      <c r="D945" s="6">
        <v>445</v>
      </c>
    </row>
    <row r="946" spans="1:4" ht="15.75" customHeight="1" x14ac:dyDescent="0.2">
      <c r="A946" s="6">
        <v>4138</v>
      </c>
      <c r="B946" s="6" t="s">
        <v>2303</v>
      </c>
      <c r="C946" s="6" t="s">
        <v>64</v>
      </c>
      <c r="D946" s="6">
        <v>321</v>
      </c>
    </row>
    <row r="947" spans="1:4" ht="15.75" customHeight="1" x14ac:dyDescent="0.2">
      <c r="A947" s="6">
        <v>4137</v>
      </c>
      <c r="B947" s="6" t="s">
        <v>1007</v>
      </c>
      <c r="C947" s="6" t="s">
        <v>64</v>
      </c>
      <c r="D947" s="6">
        <v>792</v>
      </c>
    </row>
    <row r="948" spans="1:4" ht="15.75" customHeight="1" x14ac:dyDescent="0.2">
      <c r="A948" s="6">
        <v>4136</v>
      </c>
      <c r="B948" s="6" t="s">
        <v>3017</v>
      </c>
      <c r="C948" s="6" t="s">
        <v>64</v>
      </c>
      <c r="D948" s="6">
        <v>9</v>
      </c>
    </row>
    <row r="949" spans="1:4" ht="15.75" customHeight="1" x14ac:dyDescent="0.2">
      <c r="A949" s="6">
        <v>4135</v>
      </c>
      <c r="B949" s="6" t="s">
        <v>2699</v>
      </c>
      <c r="C949" s="6" t="s">
        <v>64</v>
      </c>
      <c r="D949" s="6">
        <v>0</v>
      </c>
    </row>
    <row r="950" spans="1:4" ht="15.75" customHeight="1" x14ac:dyDescent="0.2">
      <c r="A950" s="6">
        <v>4134</v>
      </c>
      <c r="B950" s="6" t="s">
        <v>3050</v>
      </c>
      <c r="C950" s="6" t="s">
        <v>64</v>
      </c>
      <c r="D950" s="6">
        <v>46</v>
      </c>
    </row>
    <row r="951" spans="1:4" ht="15.75" customHeight="1" x14ac:dyDescent="0.2">
      <c r="A951" s="6">
        <v>4133</v>
      </c>
      <c r="B951" s="6" t="s">
        <v>857</v>
      </c>
      <c r="C951" s="6" t="s">
        <v>64</v>
      </c>
      <c r="D951" s="6">
        <v>78</v>
      </c>
    </row>
    <row r="952" spans="1:4" ht="15.75" customHeight="1" x14ac:dyDescent="0.2">
      <c r="A952" s="6">
        <v>4132</v>
      </c>
      <c r="B952" s="6" t="s">
        <v>649</v>
      </c>
      <c r="C952" s="6" t="s">
        <v>64</v>
      </c>
      <c r="D952" s="6">
        <v>4670</v>
      </c>
    </row>
    <row r="953" spans="1:4" ht="15.75" customHeight="1" x14ac:dyDescent="0.2">
      <c r="A953" s="6">
        <v>4131</v>
      </c>
      <c r="B953" s="6" t="s">
        <v>787</v>
      </c>
      <c r="C953" s="6" t="s">
        <v>64</v>
      </c>
      <c r="D953" s="6">
        <v>118</v>
      </c>
    </row>
    <row r="954" spans="1:4" ht="15.75" customHeight="1" x14ac:dyDescent="0.2">
      <c r="A954" s="6">
        <v>4130</v>
      </c>
      <c r="B954" s="6" t="s">
        <v>580</v>
      </c>
      <c r="C954" s="6" t="s">
        <v>64</v>
      </c>
      <c r="D954" s="6">
        <v>473</v>
      </c>
    </row>
    <row r="955" spans="1:4" ht="15.75" customHeight="1" x14ac:dyDescent="0.2">
      <c r="A955" s="6">
        <v>4129</v>
      </c>
      <c r="B955" s="6" t="s">
        <v>2780</v>
      </c>
      <c r="C955" s="6" t="s">
        <v>64</v>
      </c>
      <c r="D955" s="6">
        <v>4</v>
      </c>
    </row>
    <row r="956" spans="1:4" ht="15.75" customHeight="1" x14ac:dyDescent="0.2">
      <c r="A956" s="6">
        <v>4128</v>
      </c>
      <c r="B956" s="6" t="s">
        <v>346</v>
      </c>
      <c r="C956" s="6" t="s">
        <v>64</v>
      </c>
      <c r="D956" s="6">
        <v>10</v>
      </c>
    </row>
    <row r="957" spans="1:4" ht="15.75" customHeight="1" x14ac:dyDescent="0.2">
      <c r="A957" s="6">
        <v>4127</v>
      </c>
      <c r="B957" s="6" t="s">
        <v>1211</v>
      </c>
      <c r="C957" s="6" t="s">
        <v>64</v>
      </c>
      <c r="D957" s="6">
        <v>136</v>
      </c>
    </row>
    <row r="958" spans="1:4" ht="15.75" customHeight="1" x14ac:dyDescent="0.2">
      <c r="A958" s="6">
        <v>4126</v>
      </c>
      <c r="B958" s="6" t="s">
        <v>3236</v>
      </c>
      <c r="C958" s="6" t="s">
        <v>64</v>
      </c>
      <c r="D958" s="6">
        <v>13</v>
      </c>
    </row>
    <row r="959" spans="1:4" ht="15.75" customHeight="1" x14ac:dyDescent="0.2">
      <c r="A959" s="6">
        <v>4125</v>
      </c>
      <c r="B959" s="6" t="s">
        <v>1326</v>
      </c>
      <c r="C959" s="6" t="s">
        <v>64</v>
      </c>
      <c r="D959" s="6">
        <v>97</v>
      </c>
    </row>
    <row r="960" spans="1:4" ht="15.75" customHeight="1" x14ac:dyDescent="0.2">
      <c r="A960" s="6">
        <v>4124</v>
      </c>
      <c r="B960" s="6" t="s">
        <v>3254</v>
      </c>
      <c r="C960" s="6" t="s">
        <v>64</v>
      </c>
      <c r="D960" s="6">
        <v>27</v>
      </c>
    </row>
    <row r="961" spans="1:4" ht="15.75" customHeight="1" x14ac:dyDescent="0.2">
      <c r="A961" s="6">
        <v>4123</v>
      </c>
      <c r="B961" s="6" t="s">
        <v>735</v>
      </c>
      <c r="C961" s="6" t="s">
        <v>64</v>
      </c>
      <c r="D961" s="6">
        <v>737</v>
      </c>
    </row>
    <row r="962" spans="1:4" ht="15.75" customHeight="1" x14ac:dyDescent="0.2">
      <c r="A962" s="6">
        <v>4122</v>
      </c>
      <c r="B962" s="6" t="s">
        <v>166</v>
      </c>
      <c r="C962" s="6" t="s">
        <v>64</v>
      </c>
      <c r="D962" s="6">
        <v>458</v>
      </c>
    </row>
    <row r="963" spans="1:4" ht="15.75" customHeight="1" x14ac:dyDescent="0.2">
      <c r="A963" s="6">
        <v>4121</v>
      </c>
      <c r="B963" s="6" t="s">
        <v>827</v>
      </c>
      <c r="C963" s="6" t="s">
        <v>64</v>
      </c>
      <c r="D963" s="6">
        <v>73</v>
      </c>
    </row>
    <row r="964" spans="1:4" ht="15.75" customHeight="1" x14ac:dyDescent="0.2">
      <c r="A964" s="6">
        <v>4120</v>
      </c>
      <c r="B964" s="6" t="s">
        <v>861</v>
      </c>
      <c r="C964" s="6" t="s">
        <v>64</v>
      </c>
      <c r="D964" s="6">
        <v>223</v>
      </c>
    </row>
    <row r="965" spans="1:4" ht="15.75" customHeight="1" x14ac:dyDescent="0.2">
      <c r="A965" s="6">
        <v>4119</v>
      </c>
      <c r="B965" s="6" t="s">
        <v>2544</v>
      </c>
      <c r="C965" s="6" t="s">
        <v>64</v>
      </c>
      <c r="D965" s="6">
        <v>8</v>
      </c>
    </row>
    <row r="966" spans="1:4" ht="15.75" customHeight="1" x14ac:dyDescent="0.2">
      <c r="A966" s="6">
        <v>4118</v>
      </c>
      <c r="B966" s="6" t="s">
        <v>158</v>
      </c>
      <c r="C966" s="6" t="s">
        <v>64</v>
      </c>
      <c r="D966" s="6">
        <v>233</v>
      </c>
    </row>
    <row r="967" spans="1:4" ht="15.75" customHeight="1" x14ac:dyDescent="0.2">
      <c r="A967" s="6">
        <v>4117</v>
      </c>
      <c r="B967" s="6" t="s">
        <v>660</v>
      </c>
      <c r="C967" s="6" t="s">
        <v>64</v>
      </c>
      <c r="D967" s="6">
        <v>94</v>
      </c>
    </row>
    <row r="968" spans="1:4" ht="15.75" customHeight="1" x14ac:dyDescent="0.2">
      <c r="A968" s="6">
        <v>4116</v>
      </c>
      <c r="B968" s="6" t="s">
        <v>817</v>
      </c>
      <c r="C968" s="6" t="s">
        <v>64</v>
      </c>
      <c r="D968" s="6">
        <v>2069</v>
      </c>
    </row>
    <row r="969" spans="1:4" ht="15.75" customHeight="1" x14ac:dyDescent="0.2">
      <c r="A969" s="6">
        <v>4115</v>
      </c>
      <c r="B969" s="6" t="s">
        <v>1296</v>
      </c>
      <c r="C969" s="6" t="s">
        <v>64</v>
      </c>
      <c r="D969" s="6">
        <v>119</v>
      </c>
    </row>
    <row r="970" spans="1:4" ht="15.75" customHeight="1" x14ac:dyDescent="0.2">
      <c r="A970" s="6">
        <v>4114</v>
      </c>
      <c r="B970" s="6" t="s">
        <v>2714</v>
      </c>
      <c r="C970" s="6" t="s">
        <v>64</v>
      </c>
      <c r="D970" s="6">
        <v>15</v>
      </c>
    </row>
    <row r="971" spans="1:4" ht="15.75" customHeight="1" x14ac:dyDescent="0.2">
      <c r="A971" s="6">
        <v>4113</v>
      </c>
      <c r="B971" s="6" t="s">
        <v>454</v>
      </c>
      <c r="C971" s="6" t="s">
        <v>64</v>
      </c>
      <c r="D971" s="6">
        <v>135</v>
      </c>
    </row>
    <row r="972" spans="1:4" ht="15.75" customHeight="1" x14ac:dyDescent="0.2">
      <c r="A972" s="6">
        <v>4111</v>
      </c>
      <c r="B972" s="6" t="s">
        <v>2729</v>
      </c>
      <c r="C972" s="6" t="s">
        <v>64</v>
      </c>
      <c r="D972" s="6">
        <v>21</v>
      </c>
    </row>
    <row r="973" spans="1:4" ht="15.75" customHeight="1" x14ac:dyDescent="0.2">
      <c r="A973" s="6">
        <v>4110</v>
      </c>
      <c r="B973" s="6" t="s">
        <v>2821</v>
      </c>
      <c r="C973" s="6" t="s">
        <v>64</v>
      </c>
      <c r="D973" s="6">
        <v>39</v>
      </c>
    </row>
    <row r="974" spans="1:4" ht="15.75" customHeight="1" x14ac:dyDescent="0.2">
      <c r="A974" s="6">
        <v>4109</v>
      </c>
      <c r="B974" s="6" t="s">
        <v>853</v>
      </c>
      <c r="C974" s="6" t="s">
        <v>64</v>
      </c>
      <c r="D974" s="6">
        <v>93</v>
      </c>
    </row>
    <row r="975" spans="1:4" ht="15.75" customHeight="1" x14ac:dyDescent="0.2">
      <c r="A975" s="6">
        <v>4108</v>
      </c>
      <c r="B975" s="6" t="s">
        <v>2977</v>
      </c>
      <c r="C975" s="6" t="s">
        <v>64</v>
      </c>
      <c r="D975" s="6">
        <v>2</v>
      </c>
    </row>
    <row r="976" spans="1:4" ht="15.75" customHeight="1" x14ac:dyDescent="0.2">
      <c r="A976" s="6">
        <v>4107</v>
      </c>
      <c r="B976" s="6" t="s">
        <v>1466</v>
      </c>
      <c r="C976" s="6" t="s">
        <v>64</v>
      </c>
      <c r="D976" s="6">
        <v>115</v>
      </c>
    </row>
    <row r="977" spans="1:4" ht="15.75" customHeight="1" x14ac:dyDescent="0.2">
      <c r="A977" s="6">
        <v>4106</v>
      </c>
      <c r="B977" s="6" t="s">
        <v>1304</v>
      </c>
      <c r="C977" s="6" t="s">
        <v>64</v>
      </c>
      <c r="D977" s="6">
        <v>316</v>
      </c>
    </row>
    <row r="978" spans="1:4" ht="15.75" customHeight="1" x14ac:dyDescent="0.2">
      <c r="A978" s="6">
        <v>4105</v>
      </c>
      <c r="B978" s="6" t="s">
        <v>2648</v>
      </c>
      <c r="C978" s="6" t="s">
        <v>64</v>
      </c>
      <c r="D978" s="6">
        <v>30</v>
      </c>
    </row>
    <row r="979" spans="1:4" ht="15.75" customHeight="1" x14ac:dyDescent="0.2">
      <c r="A979" s="6">
        <v>4104</v>
      </c>
      <c r="B979" s="6" t="s">
        <v>2963</v>
      </c>
      <c r="C979" s="6" t="s">
        <v>64</v>
      </c>
      <c r="D979" s="6">
        <v>24</v>
      </c>
    </row>
    <row r="980" spans="1:4" ht="15.75" customHeight="1" x14ac:dyDescent="0.2">
      <c r="A980" s="6">
        <v>4103</v>
      </c>
      <c r="B980" s="6" t="s">
        <v>840</v>
      </c>
      <c r="C980" s="6" t="s">
        <v>64</v>
      </c>
      <c r="D980" s="6">
        <v>57</v>
      </c>
    </row>
    <row r="981" spans="1:4" ht="15.75" customHeight="1" x14ac:dyDescent="0.2">
      <c r="A981" s="6">
        <v>4102</v>
      </c>
      <c r="B981" s="6" t="s">
        <v>3203</v>
      </c>
      <c r="C981" s="6" t="s">
        <v>64</v>
      </c>
      <c r="D981" s="6">
        <v>22</v>
      </c>
    </row>
    <row r="982" spans="1:4" ht="15.75" customHeight="1" x14ac:dyDescent="0.2">
      <c r="A982" s="6">
        <v>4100</v>
      </c>
      <c r="B982" s="6" t="s">
        <v>2809</v>
      </c>
      <c r="C982" s="6" t="s">
        <v>64</v>
      </c>
      <c r="D982" s="6">
        <v>37</v>
      </c>
    </row>
    <row r="983" spans="1:4" ht="15.75" customHeight="1" x14ac:dyDescent="0.2">
      <c r="A983" s="6">
        <v>4099</v>
      </c>
      <c r="B983" s="6" t="s">
        <v>3258</v>
      </c>
      <c r="C983" s="6" t="s">
        <v>64</v>
      </c>
      <c r="D983" s="6">
        <v>24</v>
      </c>
    </row>
    <row r="984" spans="1:4" ht="15.75" customHeight="1" x14ac:dyDescent="0.2">
      <c r="A984" s="6">
        <v>4098</v>
      </c>
      <c r="B984" s="6" t="s">
        <v>2631</v>
      </c>
      <c r="C984" s="6" t="s">
        <v>64</v>
      </c>
      <c r="D984" s="6">
        <v>16</v>
      </c>
    </row>
    <row r="985" spans="1:4" ht="15.75" customHeight="1" x14ac:dyDescent="0.2">
      <c r="A985" s="6">
        <v>4097</v>
      </c>
      <c r="B985" s="6" t="s">
        <v>1280</v>
      </c>
      <c r="C985" s="6" t="s">
        <v>64</v>
      </c>
      <c r="D985" s="6">
        <v>722</v>
      </c>
    </row>
    <row r="986" spans="1:4" ht="15.75" customHeight="1" x14ac:dyDescent="0.2">
      <c r="A986" s="6">
        <v>4096</v>
      </c>
      <c r="B986" s="6" t="s">
        <v>378</v>
      </c>
      <c r="C986" s="6" t="s">
        <v>64</v>
      </c>
      <c r="D986" s="6">
        <v>90</v>
      </c>
    </row>
    <row r="987" spans="1:4" ht="15.75" customHeight="1" x14ac:dyDescent="0.2">
      <c r="A987" s="6">
        <v>4092</v>
      </c>
      <c r="B987" s="6" t="s">
        <v>2223</v>
      </c>
      <c r="C987" s="6" t="s">
        <v>64</v>
      </c>
      <c r="D987" s="6">
        <v>0</v>
      </c>
    </row>
    <row r="988" spans="1:4" ht="15.75" customHeight="1" x14ac:dyDescent="0.2">
      <c r="A988" s="6">
        <v>4090</v>
      </c>
      <c r="B988" s="6" t="s">
        <v>2712</v>
      </c>
      <c r="C988" s="6" t="s">
        <v>64</v>
      </c>
      <c r="D988" s="6">
        <v>0</v>
      </c>
    </row>
    <row r="989" spans="1:4" ht="15.75" customHeight="1" x14ac:dyDescent="0.2">
      <c r="A989" s="6">
        <v>4089</v>
      </c>
      <c r="B989" s="6" t="s">
        <v>2352</v>
      </c>
      <c r="C989" s="6" t="s">
        <v>64</v>
      </c>
      <c r="D989" s="6">
        <v>44</v>
      </c>
    </row>
    <row r="990" spans="1:4" ht="15.75" customHeight="1" x14ac:dyDescent="0.2">
      <c r="A990" s="6">
        <v>4086</v>
      </c>
      <c r="B990" s="6" t="s">
        <v>2604</v>
      </c>
      <c r="C990" s="6" t="s">
        <v>64</v>
      </c>
      <c r="D990" s="6">
        <v>33</v>
      </c>
    </row>
    <row r="991" spans="1:4" ht="15.75" customHeight="1" x14ac:dyDescent="0.2">
      <c r="A991" s="6">
        <v>4080</v>
      </c>
      <c r="B991" s="6" t="s">
        <v>2224</v>
      </c>
      <c r="C991" s="6" t="s">
        <v>64</v>
      </c>
      <c r="D991" s="6">
        <v>189</v>
      </c>
    </row>
    <row r="992" spans="1:4" ht="15.75" customHeight="1" x14ac:dyDescent="0.2">
      <c r="A992" s="6">
        <v>4079</v>
      </c>
      <c r="B992" s="6" t="s">
        <v>2947</v>
      </c>
      <c r="C992" s="6" t="s">
        <v>64</v>
      </c>
      <c r="D992" s="6">
        <v>11</v>
      </c>
    </row>
    <row r="993" spans="1:4" ht="15.75" customHeight="1" x14ac:dyDescent="0.2">
      <c r="A993" s="6">
        <v>4078</v>
      </c>
      <c r="B993" s="6" t="s">
        <v>2440</v>
      </c>
      <c r="C993" s="6" t="s">
        <v>64</v>
      </c>
      <c r="D993" s="6">
        <v>4</v>
      </c>
    </row>
    <row r="994" spans="1:4" ht="15.75" customHeight="1" x14ac:dyDescent="0.2">
      <c r="A994" s="6">
        <v>4077</v>
      </c>
      <c r="B994" s="6" t="s">
        <v>348</v>
      </c>
      <c r="C994" s="6" t="s">
        <v>64</v>
      </c>
      <c r="D994" s="6">
        <v>641</v>
      </c>
    </row>
    <row r="995" spans="1:4" ht="15.75" customHeight="1" x14ac:dyDescent="0.2">
      <c r="A995" s="6">
        <v>4076</v>
      </c>
      <c r="B995" s="6" t="s">
        <v>2128</v>
      </c>
      <c r="C995" s="6" t="s">
        <v>64</v>
      </c>
      <c r="D995" s="6">
        <v>0</v>
      </c>
    </row>
    <row r="996" spans="1:4" ht="15.75" customHeight="1" x14ac:dyDescent="0.2">
      <c r="A996" s="6">
        <v>4075</v>
      </c>
      <c r="B996" s="6" t="s">
        <v>2235</v>
      </c>
      <c r="C996" s="6" t="s">
        <v>64</v>
      </c>
      <c r="D996" s="6">
        <v>16</v>
      </c>
    </row>
    <row r="997" spans="1:4" ht="15.75" customHeight="1" x14ac:dyDescent="0.2">
      <c r="A997" s="6">
        <v>4074</v>
      </c>
      <c r="B997" s="6" t="s">
        <v>2315</v>
      </c>
      <c r="C997" s="6" t="s">
        <v>64</v>
      </c>
      <c r="D997" s="6">
        <v>160</v>
      </c>
    </row>
    <row r="998" spans="1:4" ht="15.75" customHeight="1" x14ac:dyDescent="0.2">
      <c r="A998" s="6">
        <v>4073</v>
      </c>
      <c r="B998" s="6" t="s">
        <v>2072</v>
      </c>
      <c r="C998" s="6" t="s">
        <v>64</v>
      </c>
      <c r="D998" s="6">
        <v>15</v>
      </c>
    </row>
    <row r="999" spans="1:4" ht="15.75" customHeight="1" x14ac:dyDescent="0.2">
      <c r="A999" s="6">
        <v>4072</v>
      </c>
      <c r="B999" s="6" t="s">
        <v>2489</v>
      </c>
      <c r="C999" s="6" t="s">
        <v>64</v>
      </c>
      <c r="D999" s="6">
        <v>7</v>
      </c>
    </row>
    <row r="1000" spans="1:4" ht="15.75" customHeight="1" x14ac:dyDescent="0.2">
      <c r="A1000" s="6">
        <v>4071</v>
      </c>
      <c r="B1000" s="6" t="s">
        <v>1308</v>
      </c>
      <c r="C1000" s="6" t="s">
        <v>64</v>
      </c>
      <c r="D1000" s="6">
        <v>168</v>
      </c>
    </row>
    <row r="1001" spans="1:4" ht="15.75" customHeight="1" x14ac:dyDescent="0.2">
      <c r="A1001" s="6">
        <v>4070</v>
      </c>
      <c r="B1001" s="6" t="s">
        <v>3185</v>
      </c>
      <c r="C1001" s="6" t="s">
        <v>64</v>
      </c>
      <c r="D1001" s="6">
        <v>19</v>
      </c>
    </row>
    <row r="1002" spans="1:4" ht="15.75" customHeight="1" x14ac:dyDescent="0.2">
      <c r="A1002" s="6">
        <v>4069</v>
      </c>
      <c r="B1002" s="6" t="s">
        <v>2192</v>
      </c>
      <c r="C1002" s="6" t="s">
        <v>64</v>
      </c>
      <c r="D1002" s="6">
        <v>0</v>
      </c>
    </row>
    <row r="1003" spans="1:4" ht="15.75" customHeight="1" x14ac:dyDescent="0.2">
      <c r="A1003" s="6">
        <v>4068</v>
      </c>
      <c r="B1003" s="6" t="s">
        <v>2522</v>
      </c>
      <c r="C1003" s="6" t="s">
        <v>64</v>
      </c>
      <c r="D1003" s="6">
        <v>2</v>
      </c>
    </row>
    <row r="1004" spans="1:4" ht="15.75" customHeight="1" x14ac:dyDescent="0.2">
      <c r="A1004" s="6">
        <v>4067</v>
      </c>
      <c r="B1004" s="6" t="s">
        <v>2136</v>
      </c>
      <c r="C1004" s="6" t="s">
        <v>64</v>
      </c>
      <c r="D1004" s="6">
        <v>0</v>
      </c>
    </row>
    <row r="1005" spans="1:4" ht="15.75" customHeight="1" x14ac:dyDescent="0.2">
      <c r="A1005" s="6">
        <v>4066</v>
      </c>
      <c r="B1005" s="6" t="s">
        <v>3070</v>
      </c>
      <c r="C1005" s="6" t="s">
        <v>64</v>
      </c>
      <c r="D1005" s="6">
        <v>0</v>
      </c>
    </row>
    <row r="1006" spans="1:4" ht="15.75" customHeight="1" x14ac:dyDescent="0.2">
      <c r="A1006" s="6">
        <v>4065</v>
      </c>
      <c r="B1006" s="6" t="s">
        <v>2185</v>
      </c>
      <c r="C1006" s="6" t="s">
        <v>64</v>
      </c>
      <c r="D1006" s="6">
        <v>0</v>
      </c>
    </row>
    <row r="1007" spans="1:4" ht="15.75" customHeight="1" x14ac:dyDescent="0.2">
      <c r="A1007" s="6">
        <v>4064</v>
      </c>
      <c r="B1007" s="6" t="s">
        <v>246</v>
      </c>
      <c r="C1007" s="6" t="s">
        <v>64</v>
      </c>
      <c r="D1007" s="6">
        <v>75</v>
      </c>
    </row>
    <row r="1008" spans="1:4" ht="15.75" customHeight="1" x14ac:dyDescent="0.2">
      <c r="A1008" s="6">
        <v>4063</v>
      </c>
      <c r="B1008" s="6" t="s">
        <v>3122</v>
      </c>
      <c r="C1008" s="6" t="s">
        <v>64</v>
      </c>
      <c r="D1008" s="6">
        <v>0</v>
      </c>
    </row>
    <row r="1009" spans="1:4" ht="15.75" customHeight="1" x14ac:dyDescent="0.2">
      <c r="A1009" s="6">
        <v>4062</v>
      </c>
      <c r="B1009" s="6" t="s">
        <v>2157</v>
      </c>
      <c r="C1009" s="6" t="s">
        <v>64</v>
      </c>
      <c r="D1009" s="6">
        <v>10</v>
      </c>
    </row>
    <row r="1010" spans="1:4" ht="15.75" customHeight="1" x14ac:dyDescent="0.2">
      <c r="A1010" s="6">
        <v>4061</v>
      </c>
      <c r="B1010" s="6" t="s">
        <v>277</v>
      </c>
      <c r="C1010" s="6" t="s">
        <v>64</v>
      </c>
      <c r="D1010" s="6">
        <v>68</v>
      </c>
    </row>
    <row r="1011" spans="1:4" ht="15.75" customHeight="1" x14ac:dyDescent="0.2">
      <c r="A1011" s="6">
        <v>4060</v>
      </c>
      <c r="B1011" s="6" t="s">
        <v>602</v>
      </c>
      <c r="C1011" s="6" t="s">
        <v>64</v>
      </c>
      <c r="D1011" s="6">
        <v>222</v>
      </c>
    </row>
    <row r="1012" spans="1:4" ht="15.75" customHeight="1" x14ac:dyDescent="0.2">
      <c r="A1012" s="6">
        <v>4059</v>
      </c>
      <c r="B1012" s="6" t="s">
        <v>2162</v>
      </c>
      <c r="C1012" s="6" t="s">
        <v>64</v>
      </c>
      <c r="D1012" s="6">
        <v>27</v>
      </c>
    </row>
    <row r="1013" spans="1:4" ht="15.75" customHeight="1" x14ac:dyDescent="0.2">
      <c r="A1013" s="6">
        <v>4058</v>
      </c>
      <c r="B1013" s="6" t="s">
        <v>281</v>
      </c>
      <c r="C1013" s="6" t="s">
        <v>64</v>
      </c>
      <c r="D1013" s="6">
        <v>13</v>
      </c>
    </row>
    <row r="1014" spans="1:4" ht="15.75" customHeight="1" x14ac:dyDescent="0.2">
      <c r="A1014" s="6">
        <v>4057</v>
      </c>
      <c r="B1014" s="6" t="s">
        <v>2131</v>
      </c>
      <c r="C1014" s="6" t="s">
        <v>64</v>
      </c>
      <c r="D1014" s="6">
        <v>59</v>
      </c>
    </row>
    <row r="1015" spans="1:4" ht="15.75" customHeight="1" x14ac:dyDescent="0.2">
      <c r="A1015" s="6">
        <v>4056</v>
      </c>
      <c r="B1015" s="6" t="s">
        <v>115</v>
      </c>
      <c r="C1015" s="6" t="s">
        <v>64</v>
      </c>
      <c r="D1015" s="6">
        <v>376</v>
      </c>
    </row>
    <row r="1016" spans="1:4" ht="15.75" customHeight="1" x14ac:dyDescent="0.2">
      <c r="A1016" s="6">
        <v>4055</v>
      </c>
      <c r="B1016" s="6" t="s">
        <v>384</v>
      </c>
      <c r="C1016" s="6" t="s">
        <v>64</v>
      </c>
      <c r="D1016" s="6">
        <v>81</v>
      </c>
    </row>
    <row r="1017" spans="1:4" ht="15.75" customHeight="1" x14ac:dyDescent="0.2">
      <c r="A1017" s="6">
        <v>4054</v>
      </c>
      <c r="B1017" s="6" t="s">
        <v>2218</v>
      </c>
      <c r="C1017" s="6" t="s">
        <v>64</v>
      </c>
      <c r="D1017" s="6">
        <v>9</v>
      </c>
    </row>
    <row r="1018" spans="1:4" ht="15.75" customHeight="1" x14ac:dyDescent="0.2">
      <c r="A1018" s="6">
        <v>4053</v>
      </c>
      <c r="B1018" s="6" t="s">
        <v>2135</v>
      </c>
      <c r="C1018" s="6" t="s">
        <v>64</v>
      </c>
      <c r="D1018" s="6">
        <v>0</v>
      </c>
    </row>
    <row r="1019" spans="1:4" ht="15.75" customHeight="1" x14ac:dyDescent="0.2">
      <c r="A1019" s="6">
        <v>4052</v>
      </c>
      <c r="B1019" s="6" t="s">
        <v>2353</v>
      </c>
      <c r="C1019" s="6" t="s">
        <v>64</v>
      </c>
      <c r="D1019" s="6">
        <v>21</v>
      </c>
    </row>
    <row r="1020" spans="1:4" ht="15.75" customHeight="1" x14ac:dyDescent="0.2">
      <c r="A1020" s="6">
        <v>4051</v>
      </c>
      <c r="B1020" s="6" t="s">
        <v>2213</v>
      </c>
      <c r="C1020" s="6" t="s">
        <v>64</v>
      </c>
      <c r="D1020" s="6">
        <v>22</v>
      </c>
    </row>
    <row r="1021" spans="1:4" ht="15.75" customHeight="1" x14ac:dyDescent="0.2">
      <c r="A1021" s="6">
        <v>4050</v>
      </c>
      <c r="B1021" s="6" t="s">
        <v>2983</v>
      </c>
      <c r="C1021" s="6" t="s">
        <v>64</v>
      </c>
      <c r="D1021" s="6">
        <v>41</v>
      </c>
    </row>
    <row r="1022" spans="1:4" ht="15.75" customHeight="1" x14ac:dyDescent="0.2">
      <c r="A1022" s="6">
        <v>4049</v>
      </c>
      <c r="B1022" s="6" t="s">
        <v>1024</v>
      </c>
      <c r="C1022" s="6" t="s">
        <v>64</v>
      </c>
      <c r="D1022" s="6">
        <v>1977</v>
      </c>
    </row>
    <row r="1023" spans="1:4" ht="15.75" customHeight="1" x14ac:dyDescent="0.2">
      <c r="A1023" s="6">
        <v>4048</v>
      </c>
      <c r="B1023" s="6" t="s">
        <v>2420</v>
      </c>
      <c r="C1023" s="6" t="s">
        <v>64</v>
      </c>
      <c r="D1023" s="6">
        <v>116</v>
      </c>
    </row>
    <row r="1024" spans="1:4" ht="15.75" customHeight="1" x14ac:dyDescent="0.2">
      <c r="A1024" s="6">
        <v>4047</v>
      </c>
      <c r="B1024" s="6" t="s">
        <v>2225</v>
      </c>
      <c r="C1024" s="6" t="s">
        <v>64</v>
      </c>
      <c r="D1024" s="6">
        <v>17</v>
      </c>
    </row>
    <row r="1025" spans="1:4" ht="15.75" customHeight="1" x14ac:dyDescent="0.2">
      <c r="A1025" s="6">
        <v>4046</v>
      </c>
      <c r="B1025" s="6" t="s">
        <v>2097</v>
      </c>
      <c r="C1025" s="6" t="s">
        <v>64</v>
      </c>
      <c r="D1025" s="6">
        <v>0</v>
      </c>
    </row>
    <row r="1026" spans="1:4" ht="15.75" customHeight="1" x14ac:dyDescent="0.2">
      <c r="A1026" s="6">
        <v>4045</v>
      </c>
      <c r="B1026" s="6" t="s">
        <v>2981</v>
      </c>
      <c r="C1026" s="6" t="s">
        <v>64</v>
      </c>
      <c r="D1026" s="6">
        <v>35</v>
      </c>
    </row>
    <row r="1027" spans="1:4" ht="15.75" customHeight="1" x14ac:dyDescent="0.2">
      <c r="A1027" s="6">
        <v>4044</v>
      </c>
      <c r="B1027" s="6" t="s">
        <v>2117</v>
      </c>
      <c r="C1027" s="6" t="s">
        <v>64</v>
      </c>
      <c r="D1027" s="6">
        <v>11</v>
      </c>
    </row>
    <row r="1028" spans="1:4" ht="15.75" customHeight="1" x14ac:dyDescent="0.2">
      <c r="A1028" s="6">
        <v>4043</v>
      </c>
      <c r="B1028" s="6" t="s">
        <v>2386</v>
      </c>
      <c r="C1028" s="6" t="s">
        <v>64</v>
      </c>
      <c r="D1028" s="6">
        <v>5</v>
      </c>
    </row>
    <row r="1029" spans="1:4" ht="15.75" customHeight="1" x14ac:dyDescent="0.2">
      <c r="A1029" s="6">
        <v>4042</v>
      </c>
      <c r="B1029" s="6" t="s">
        <v>2088</v>
      </c>
      <c r="C1029" s="6" t="s">
        <v>64</v>
      </c>
      <c r="D1029" s="6">
        <v>0</v>
      </c>
    </row>
    <row r="1030" spans="1:4" ht="15.75" customHeight="1" x14ac:dyDescent="0.2">
      <c r="A1030" s="6">
        <v>4041</v>
      </c>
      <c r="B1030" s="6" t="s">
        <v>147</v>
      </c>
      <c r="C1030" s="6" t="s">
        <v>64</v>
      </c>
      <c r="D1030" s="6">
        <v>131</v>
      </c>
    </row>
    <row r="1031" spans="1:4" ht="15.75" customHeight="1" x14ac:dyDescent="0.2">
      <c r="A1031" s="6">
        <v>4040</v>
      </c>
      <c r="B1031" s="6" t="s">
        <v>2510</v>
      </c>
      <c r="C1031" s="6" t="s">
        <v>64</v>
      </c>
      <c r="D1031" s="6">
        <v>55</v>
      </c>
    </row>
    <row r="1032" spans="1:4" ht="15.75" customHeight="1" x14ac:dyDescent="0.2">
      <c r="A1032" s="6">
        <v>4039</v>
      </c>
      <c r="B1032" s="6" t="s">
        <v>517</v>
      </c>
      <c r="C1032" s="6" t="s">
        <v>64</v>
      </c>
      <c r="D1032" s="6">
        <v>944</v>
      </c>
    </row>
    <row r="1033" spans="1:4" ht="15.75" customHeight="1" x14ac:dyDescent="0.2">
      <c r="A1033" s="6">
        <v>4038</v>
      </c>
      <c r="B1033" s="6" t="s">
        <v>763</v>
      </c>
      <c r="C1033" s="6" t="s">
        <v>64</v>
      </c>
      <c r="D1033" s="6">
        <v>138</v>
      </c>
    </row>
    <row r="1034" spans="1:4" ht="15.75" customHeight="1" x14ac:dyDescent="0.2">
      <c r="A1034" s="6">
        <v>4037</v>
      </c>
      <c r="B1034" s="6" t="s">
        <v>1065</v>
      </c>
      <c r="C1034" s="6" t="s">
        <v>64</v>
      </c>
      <c r="D1034" s="6">
        <v>708</v>
      </c>
    </row>
    <row r="1035" spans="1:4" ht="15.75" customHeight="1" x14ac:dyDescent="0.2">
      <c r="A1035" s="6">
        <v>4036</v>
      </c>
      <c r="B1035" s="6" t="s">
        <v>93</v>
      </c>
      <c r="C1035" s="6" t="s">
        <v>64</v>
      </c>
      <c r="D1035" s="6">
        <v>2695</v>
      </c>
    </row>
    <row r="1036" spans="1:4" ht="15.75" customHeight="1" x14ac:dyDescent="0.2">
      <c r="A1036" s="6">
        <v>4035</v>
      </c>
      <c r="B1036" s="6" t="s">
        <v>2932</v>
      </c>
      <c r="C1036" s="6" t="s">
        <v>64</v>
      </c>
      <c r="D1036" s="6">
        <v>49</v>
      </c>
    </row>
    <row r="1037" spans="1:4" ht="15.75" customHeight="1" x14ac:dyDescent="0.2">
      <c r="A1037" s="6">
        <v>4034</v>
      </c>
      <c r="B1037" s="6" t="s">
        <v>2073</v>
      </c>
      <c r="C1037" s="6" t="s">
        <v>64</v>
      </c>
      <c r="D1037" s="6">
        <v>2</v>
      </c>
    </row>
    <row r="1038" spans="1:4" ht="15.75" customHeight="1" x14ac:dyDescent="0.2">
      <c r="A1038" s="6">
        <v>4033</v>
      </c>
      <c r="B1038" s="6" t="s">
        <v>2385</v>
      </c>
      <c r="C1038" s="6" t="s">
        <v>64</v>
      </c>
      <c r="D1038" s="6">
        <v>2</v>
      </c>
    </row>
    <row r="1039" spans="1:4" ht="15.75" customHeight="1" x14ac:dyDescent="0.2">
      <c r="A1039" s="6">
        <v>4032</v>
      </c>
      <c r="B1039" s="6" t="s">
        <v>532</v>
      </c>
      <c r="C1039" s="6" t="s">
        <v>64</v>
      </c>
      <c r="D1039" s="6">
        <v>213</v>
      </c>
    </row>
    <row r="1040" spans="1:4" ht="15.75" customHeight="1" x14ac:dyDescent="0.2">
      <c r="A1040" s="6">
        <v>4031</v>
      </c>
      <c r="B1040" s="6" t="s">
        <v>2397</v>
      </c>
      <c r="C1040" s="6" t="s">
        <v>64</v>
      </c>
      <c r="D1040" s="6">
        <v>12</v>
      </c>
    </row>
    <row r="1041" spans="1:4" ht="15.75" customHeight="1" x14ac:dyDescent="0.2">
      <c r="A1041" s="6">
        <v>4030</v>
      </c>
      <c r="B1041" s="6" t="s">
        <v>2269</v>
      </c>
      <c r="C1041" s="6" t="s">
        <v>64</v>
      </c>
      <c r="D1041" s="6">
        <v>14</v>
      </c>
    </row>
    <row r="1042" spans="1:4" ht="15.75" customHeight="1" x14ac:dyDescent="0.2">
      <c r="A1042" s="6">
        <v>4029</v>
      </c>
      <c r="B1042" s="6" t="s">
        <v>3093</v>
      </c>
      <c r="C1042" s="6" t="s">
        <v>64</v>
      </c>
      <c r="D1042" s="6">
        <v>11</v>
      </c>
    </row>
    <row r="1043" spans="1:4" ht="15.75" customHeight="1" x14ac:dyDescent="0.2">
      <c r="A1043" s="6">
        <v>4028</v>
      </c>
      <c r="B1043" s="6" t="s">
        <v>2365</v>
      </c>
      <c r="C1043" s="6" t="s">
        <v>64</v>
      </c>
      <c r="D1043" s="6">
        <v>33</v>
      </c>
    </row>
    <row r="1044" spans="1:4" ht="15.75" customHeight="1" x14ac:dyDescent="0.2">
      <c r="A1044" s="6">
        <v>4026</v>
      </c>
      <c r="B1044" s="6" t="s">
        <v>199</v>
      </c>
      <c r="C1044" s="6" t="s">
        <v>64</v>
      </c>
      <c r="D1044" s="6">
        <v>1137</v>
      </c>
    </row>
    <row r="1045" spans="1:4" ht="15.75" customHeight="1" x14ac:dyDescent="0.2">
      <c r="A1045" s="6">
        <v>4025</v>
      </c>
      <c r="B1045" s="6" t="s">
        <v>476</v>
      </c>
      <c r="C1045" s="6" t="s">
        <v>64</v>
      </c>
      <c r="D1045" s="6">
        <v>4307</v>
      </c>
    </row>
    <row r="1046" spans="1:4" ht="15.75" customHeight="1" x14ac:dyDescent="0.2">
      <c r="A1046" s="6">
        <v>4024</v>
      </c>
      <c r="B1046" s="6" t="s">
        <v>1138</v>
      </c>
      <c r="C1046" s="6" t="s">
        <v>64</v>
      </c>
      <c r="D1046" s="6">
        <v>127</v>
      </c>
    </row>
    <row r="1047" spans="1:4" ht="15.75" customHeight="1" x14ac:dyDescent="0.2">
      <c r="A1047" s="6">
        <v>4023</v>
      </c>
      <c r="B1047" s="6" t="s">
        <v>2448</v>
      </c>
      <c r="C1047" s="6" t="s">
        <v>64</v>
      </c>
      <c r="D1047" s="6">
        <v>0</v>
      </c>
    </row>
    <row r="1048" spans="1:4" ht="15.75" customHeight="1" x14ac:dyDescent="0.2">
      <c r="A1048" s="6">
        <v>4022</v>
      </c>
      <c r="B1048" s="6" t="s">
        <v>2375</v>
      </c>
      <c r="C1048" s="6" t="s">
        <v>64</v>
      </c>
      <c r="D1048" s="6">
        <v>22</v>
      </c>
    </row>
    <row r="1049" spans="1:4" ht="15.75" customHeight="1" x14ac:dyDescent="0.2">
      <c r="A1049" s="6">
        <v>4021</v>
      </c>
      <c r="B1049" s="6" t="s">
        <v>839</v>
      </c>
      <c r="C1049" s="6" t="s">
        <v>64</v>
      </c>
      <c r="D1049" s="6">
        <v>120</v>
      </c>
    </row>
    <row r="1050" spans="1:4" ht="15.75" customHeight="1" x14ac:dyDescent="0.2">
      <c r="A1050" s="6">
        <v>4020</v>
      </c>
      <c r="B1050" s="6" t="s">
        <v>3221</v>
      </c>
      <c r="C1050" s="6" t="s">
        <v>64</v>
      </c>
      <c r="D1050" s="6">
        <v>4</v>
      </c>
    </row>
    <row r="1051" spans="1:4" ht="15.75" customHeight="1" x14ac:dyDescent="0.2">
      <c r="A1051" s="6">
        <v>4019</v>
      </c>
      <c r="B1051" s="6" t="s">
        <v>3150</v>
      </c>
      <c r="C1051" s="6" t="s">
        <v>64</v>
      </c>
      <c r="D1051" s="6">
        <v>4</v>
      </c>
    </row>
    <row r="1052" spans="1:4" ht="15.75" customHeight="1" x14ac:dyDescent="0.2">
      <c r="A1052" s="6">
        <v>4018</v>
      </c>
      <c r="B1052" s="6" t="s">
        <v>2237</v>
      </c>
      <c r="C1052" s="6" t="s">
        <v>64</v>
      </c>
      <c r="D1052" s="6">
        <v>11</v>
      </c>
    </row>
    <row r="1053" spans="1:4" ht="15.75" customHeight="1" x14ac:dyDescent="0.2">
      <c r="A1053" s="6">
        <v>4016</v>
      </c>
      <c r="B1053" s="6" t="s">
        <v>3071</v>
      </c>
      <c r="C1053" s="6" t="s">
        <v>64</v>
      </c>
      <c r="D1053" s="6">
        <v>2</v>
      </c>
    </row>
    <row r="1054" spans="1:4" ht="15.75" customHeight="1" x14ac:dyDescent="0.2">
      <c r="A1054" s="6">
        <v>4015</v>
      </c>
      <c r="B1054" s="6" t="s">
        <v>2944</v>
      </c>
      <c r="C1054" s="6" t="s">
        <v>64</v>
      </c>
      <c r="D1054" s="6">
        <v>0</v>
      </c>
    </row>
    <row r="1055" spans="1:4" ht="15.75" customHeight="1" x14ac:dyDescent="0.2">
      <c r="A1055" s="6">
        <v>4014</v>
      </c>
      <c r="B1055" s="6" t="s">
        <v>3105</v>
      </c>
      <c r="C1055" s="6" t="s">
        <v>64</v>
      </c>
      <c r="D1055" s="6">
        <v>26</v>
      </c>
    </row>
    <row r="1056" spans="1:4" ht="15.75" customHeight="1" x14ac:dyDescent="0.2">
      <c r="A1056" s="6">
        <v>4013</v>
      </c>
      <c r="B1056" s="6" t="s">
        <v>2119</v>
      </c>
      <c r="C1056" s="6" t="s">
        <v>64</v>
      </c>
      <c r="D1056" s="6">
        <v>18</v>
      </c>
    </row>
    <row r="1057" spans="1:4" ht="15.75" customHeight="1" x14ac:dyDescent="0.2">
      <c r="A1057" s="6">
        <v>4012</v>
      </c>
      <c r="B1057" s="6" t="s">
        <v>2297</v>
      </c>
      <c r="C1057" s="6" t="s">
        <v>64</v>
      </c>
      <c r="D1057" s="6">
        <v>3</v>
      </c>
    </row>
    <row r="1058" spans="1:4" ht="15.75" customHeight="1" x14ac:dyDescent="0.2">
      <c r="A1058" s="6">
        <v>4011</v>
      </c>
      <c r="B1058" s="6" t="s">
        <v>253</v>
      </c>
      <c r="C1058" s="6" t="s">
        <v>64</v>
      </c>
      <c r="D1058" s="6">
        <v>473</v>
      </c>
    </row>
    <row r="1059" spans="1:4" ht="15.75" customHeight="1" x14ac:dyDescent="0.2">
      <c r="A1059" s="6">
        <v>4010</v>
      </c>
      <c r="B1059" s="6" t="s">
        <v>2411</v>
      </c>
      <c r="C1059" s="6" t="s">
        <v>64</v>
      </c>
      <c r="D1059" s="6">
        <v>0</v>
      </c>
    </row>
    <row r="1060" spans="1:4" ht="15.75" customHeight="1" x14ac:dyDescent="0.2">
      <c r="A1060" s="6">
        <v>4009</v>
      </c>
      <c r="B1060" s="6" t="s">
        <v>2189</v>
      </c>
      <c r="C1060" s="6" t="s">
        <v>64</v>
      </c>
      <c r="D1060" s="6">
        <v>14</v>
      </c>
    </row>
    <row r="1061" spans="1:4" ht="15.75" customHeight="1" x14ac:dyDescent="0.2">
      <c r="A1061" s="6">
        <v>4008</v>
      </c>
      <c r="B1061" s="6" t="s">
        <v>761</v>
      </c>
      <c r="C1061" s="6" t="s">
        <v>64</v>
      </c>
      <c r="D1061" s="6">
        <v>550</v>
      </c>
    </row>
    <row r="1062" spans="1:4" ht="15.75" customHeight="1" x14ac:dyDescent="0.2">
      <c r="A1062" s="6">
        <v>4007</v>
      </c>
      <c r="B1062" s="6" t="s">
        <v>2098</v>
      </c>
      <c r="C1062" s="6" t="s">
        <v>64</v>
      </c>
      <c r="D1062" s="6">
        <v>2</v>
      </c>
    </row>
    <row r="1063" spans="1:4" ht="15.75" customHeight="1" x14ac:dyDescent="0.2">
      <c r="A1063" s="6">
        <v>4006</v>
      </c>
      <c r="B1063" s="6" t="s">
        <v>295</v>
      </c>
      <c r="C1063" s="6" t="s">
        <v>64</v>
      </c>
      <c r="D1063" s="6">
        <v>4082</v>
      </c>
    </row>
    <row r="1064" spans="1:4" ht="15.75" customHeight="1" x14ac:dyDescent="0.2">
      <c r="A1064" s="6">
        <v>4005</v>
      </c>
      <c r="B1064" s="6" t="s">
        <v>2214</v>
      </c>
      <c r="C1064" s="6" t="s">
        <v>64</v>
      </c>
      <c r="D1064" s="6">
        <v>0</v>
      </c>
    </row>
    <row r="1065" spans="1:4" ht="15.75" customHeight="1" x14ac:dyDescent="0.2">
      <c r="A1065" s="6">
        <v>4004</v>
      </c>
      <c r="B1065" s="6" t="s">
        <v>293</v>
      </c>
      <c r="C1065" s="6" t="s">
        <v>64</v>
      </c>
      <c r="D1065" s="6">
        <v>252</v>
      </c>
    </row>
    <row r="1066" spans="1:4" ht="15.75" customHeight="1" x14ac:dyDescent="0.2">
      <c r="A1066" s="6">
        <v>4003</v>
      </c>
      <c r="B1066" s="6" t="s">
        <v>241</v>
      </c>
      <c r="C1066" s="6" t="s">
        <v>64</v>
      </c>
      <c r="D1066" s="6">
        <v>156</v>
      </c>
    </row>
    <row r="1067" spans="1:4" ht="15.75" customHeight="1" x14ac:dyDescent="0.2">
      <c r="A1067" s="6">
        <v>4002</v>
      </c>
      <c r="B1067" s="6" t="s">
        <v>2103</v>
      </c>
      <c r="C1067" s="6" t="s">
        <v>64</v>
      </c>
      <c r="D1067" s="6">
        <v>24</v>
      </c>
    </row>
    <row r="1068" spans="1:4" ht="15.75" customHeight="1" x14ac:dyDescent="0.2">
      <c r="A1068" s="6">
        <v>4001</v>
      </c>
      <c r="B1068" s="6" t="s">
        <v>639</v>
      </c>
      <c r="C1068" s="6" t="s">
        <v>64</v>
      </c>
      <c r="D1068" s="6">
        <v>1583</v>
      </c>
    </row>
    <row r="1069" spans="1:4" ht="15.75" customHeight="1" x14ac:dyDescent="0.2">
      <c r="A1069" s="6">
        <v>4000</v>
      </c>
      <c r="B1069" s="6" t="s">
        <v>2707</v>
      </c>
      <c r="C1069" s="6" t="s">
        <v>64</v>
      </c>
      <c r="D1069" s="6">
        <v>3</v>
      </c>
    </row>
    <row r="1070" spans="1:4" ht="15.75" customHeight="1" x14ac:dyDescent="0.2">
      <c r="A1070" s="6">
        <v>3999</v>
      </c>
      <c r="B1070" s="6" t="s">
        <v>2718</v>
      </c>
      <c r="C1070" s="6" t="s">
        <v>64</v>
      </c>
      <c r="D1070" s="6">
        <v>27</v>
      </c>
    </row>
    <row r="1071" spans="1:4" ht="15.75" customHeight="1" x14ac:dyDescent="0.2">
      <c r="A1071" s="6">
        <v>3998</v>
      </c>
      <c r="B1071" s="6" t="s">
        <v>2601</v>
      </c>
      <c r="C1071" s="6" t="s">
        <v>64</v>
      </c>
      <c r="D1071" s="6">
        <v>0</v>
      </c>
    </row>
    <row r="1072" spans="1:4" ht="15.75" customHeight="1" x14ac:dyDescent="0.2">
      <c r="A1072" s="6">
        <v>3997</v>
      </c>
      <c r="B1072" s="6" t="s">
        <v>2504</v>
      </c>
      <c r="C1072" s="6" t="s">
        <v>64</v>
      </c>
      <c r="D1072" s="6">
        <v>5</v>
      </c>
    </row>
    <row r="1073" spans="1:4" ht="15.75" customHeight="1" x14ac:dyDescent="0.2">
      <c r="A1073" s="6">
        <v>3996</v>
      </c>
      <c r="B1073" s="6" t="s">
        <v>572</v>
      </c>
      <c r="C1073" s="6" t="s">
        <v>64</v>
      </c>
      <c r="D1073" s="6">
        <v>121</v>
      </c>
    </row>
    <row r="1074" spans="1:4" ht="15.75" customHeight="1" x14ac:dyDescent="0.2">
      <c r="A1074" s="6">
        <v>3995</v>
      </c>
      <c r="B1074" s="6" t="s">
        <v>1074</v>
      </c>
      <c r="C1074" s="6" t="s">
        <v>64</v>
      </c>
      <c r="D1074" s="6">
        <v>596</v>
      </c>
    </row>
    <row r="1075" spans="1:4" ht="15.75" customHeight="1" x14ac:dyDescent="0.2">
      <c r="A1075" s="6">
        <v>3994</v>
      </c>
      <c r="B1075" s="6" t="s">
        <v>2281</v>
      </c>
      <c r="C1075" s="6" t="s">
        <v>64</v>
      </c>
      <c r="D1075" s="6">
        <v>8</v>
      </c>
    </row>
    <row r="1076" spans="1:4" ht="15.75" customHeight="1" x14ac:dyDescent="0.2">
      <c r="A1076" s="6">
        <v>3993</v>
      </c>
      <c r="B1076" s="6" t="s">
        <v>82</v>
      </c>
      <c r="C1076" s="6" t="s">
        <v>64</v>
      </c>
      <c r="D1076" s="6">
        <v>1025</v>
      </c>
    </row>
    <row r="1077" spans="1:4" ht="15.75" customHeight="1" x14ac:dyDescent="0.2">
      <c r="A1077" s="6">
        <v>3992</v>
      </c>
      <c r="B1077" s="6" t="s">
        <v>3111</v>
      </c>
      <c r="C1077" s="6" t="s">
        <v>64</v>
      </c>
      <c r="D1077" s="6">
        <v>11</v>
      </c>
    </row>
    <row r="1078" spans="1:4" ht="15.75" customHeight="1" x14ac:dyDescent="0.2">
      <c r="A1078" s="6">
        <v>3991</v>
      </c>
      <c r="B1078" s="6" t="s">
        <v>841</v>
      </c>
      <c r="C1078" s="6" t="s">
        <v>64</v>
      </c>
      <c r="D1078" s="6">
        <v>188</v>
      </c>
    </row>
    <row r="1079" spans="1:4" ht="15.75" customHeight="1" x14ac:dyDescent="0.2">
      <c r="A1079" s="6">
        <v>3990</v>
      </c>
      <c r="B1079" s="6" t="s">
        <v>3051</v>
      </c>
      <c r="C1079" s="6" t="s">
        <v>64</v>
      </c>
      <c r="D1079" s="6">
        <v>3</v>
      </c>
    </row>
    <row r="1080" spans="1:4" ht="15.75" customHeight="1" x14ac:dyDescent="0.2">
      <c r="A1080" s="6">
        <v>3989</v>
      </c>
      <c r="B1080" s="6" t="s">
        <v>2142</v>
      </c>
      <c r="C1080" s="6" t="s">
        <v>64</v>
      </c>
      <c r="D1080" s="6">
        <v>12</v>
      </c>
    </row>
    <row r="1081" spans="1:4" ht="15.75" customHeight="1" x14ac:dyDescent="0.2">
      <c r="A1081" s="6">
        <v>3988</v>
      </c>
      <c r="B1081" s="6" t="s">
        <v>2922</v>
      </c>
      <c r="C1081" s="6" t="s">
        <v>64</v>
      </c>
      <c r="D1081" s="6">
        <v>45</v>
      </c>
    </row>
    <row r="1082" spans="1:4" ht="15.75" customHeight="1" x14ac:dyDescent="0.2">
      <c r="A1082" s="6">
        <v>3987</v>
      </c>
      <c r="B1082" s="6" t="s">
        <v>367</v>
      </c>
      <c r="C1082" s="6" t="s">
        <v>64</v>
      </c>
      <c r="D1082" s="6">
        <v>833</v>
      </c>
    </row>
    <row r="1083" spans="1:4" ht="15.75" customHeight="1" x14ac:dyDescent="0.2">
      <c r="A1083" s="6">
        <v>3986</v>
      </c>
      <c r="B1083" s="6" t="s">
        <v>2650</v>
      </c>
      <c r="C1083" s="6" t="s">
        <v>64</v>
      </c>
      <c r="D1083" s="6">
        <v>17</v>
      </c>
    </row>
    <row r="1084" spans="1:4" ht="15.75" customHeight="1" x14ac:dyDescent="0.2">
      <c r="A1084" s="6">
        <v>3985</v>
      </c>
      <c r="B1084" s="6" t="s">
        <v>2484</v>
      </c>
      <c r="C1084" s="6" t="s">
        <v>64</v>
      </c>
      <c r="D1084" s="6">
        <v>4</v>
      </c>
    </row>
    <row r="1085" spans="1:4" ht="15.75" customHeight="1" x14ac:dyDescent="0.2">
      <c r="A1085" s="6">
        <v>3984</v>
      </c>
      <c r="B1085" s="6" t="s">
        <v>2979</v>
      </c>
      <c r="C1085" s="6" t="s">
        <v>64</v>
      </c>
      <c r="D1085" s="6">
        <v>4</v>
      </c>
    </row>
    <row r="1086" spans="1:4" ht="15.75" customHeight="1" x14ac:dyDescent="0.2">
      <c r="A1086" s="6">
        <v>3983</v>
      </c>
      <c r="B1086" s="6" t="s">
        <v>727</v>
      </c>
      <c r="C1086" s="6" t="s">
        <v>64</v>
      </c>
      <c r="D1086" s="6">
        <v>77</v>
      </c>
    </row>
    <row r="1087" spans="1:4" ht="15.75" customHeight="1" x14ac:dyDescent="0.2">
      <c r="A1087" s="6">
        <v>3982</v>
      </c>
      <c r="B1087" s="6" t="s">
        <v>2059</v>
      </c>
      <c r="C1087" s="6" t="s">
        <v>64</v>
      </c>
      <c r="D1087" s="6">
        <v>38</v>
      </c>
    </row>
    <row r="1088" spans="1:4" ht="15.75" customHeight="1" x14ac:dyDescent="0.2">
      <c r="A1088" s="6">
        <v>3981</v>
      </c>
      <c r="B1088" s="6" t="s">
        <v>223</v>
      </c>
      <c r="C1088" s="6" t="s">
        <v>64</v>
      </c>
      <c r="D1088" s="6">
        <v>124</v>
      </c>
    </row>
    <row r="1089" spans="1:4" ht="15.75" customHeight="1" x14ac:dyDescent="0.2">
      <c r="A1089" s="6">
        <v>3980</v>
      </c>
      <c r="B1089" s="6" t="s">
        <v>2099</v>
      </c>
      <c r="C1089" s="6" t="s">
        <v>64</v>
      </c>
      <c r="D1089" s="6">
        <v>25</v>
      </c>
    </row>
    <row r="1090" spans="1:4" ht="15.75" customHeight="1" x14ac:dyDescent="0.2">
      <c r="A1090" s="6">
        <v>3979</v>
      </c>
      <c r="B1090" s="6" t="s">
        <v>790</v>
      </c>
      <c r="C1090" s="6" t="s">
        <v>64</v>
      </c>
      <c r="D1090" s="6">
        <v>126</v>
      </c>
    </row>
    <row r="1091" spans="1:4" ht="15.75" customHeight="1" x14ac:dyDescent="0.2">
      <c r="A1091" s="6">
        <v>3978</v>
      </c>
      <c r="B1091" s="6" t="s">
        <v>2065</v>
      </c>
      <c r="C1091" s="6" t="s">
        <v>64</v>
      </c>
      <c r="D1091" s="6">
        <v>0</v>
      </c>
    </row>
    <row r="1092" spans="1:4" ht="15.75" customHeight="1" x14ac:dyDescent="0.2">
      <c r="A1092" s="6">
        <v>3977</v>
      </c>
      <c r="B1092" s="6" t="s">
        <v>2492</v>
      </c>
      <c r="C1092" s="6" t="s">
        <v>64</v>
      </c>
      <c r="D1092" s="6">
        <v>4</v>
      </c>
    </row>
    <row r="1093" spans="1:4" ht="15.75" customHeight="1" x14ac:dyDescent="0.2">
      <c r="A1093" s="6">
        <v>3976</v>
      </c>
      <c r="B1093" s="6" t="s">
        <v>2174</v>
      </c>
      <c r="C1093" s="6" t="s">
        <v>64</v>
      </c>
      <c r="D1093" s="6">
        <v>0</v>
      </c>
    </row>
    <row r="1094" spans="1:4" ht="15.75" customHeight="1" x14ac:dyDescent="0.2">
      <c r="A1094" s="6">
        <v>3975</v>
      </c>
      <c r="B1094" s="6" t="s">
        <v>2333</v>
      </c>
      <c r="C1094" s="6" t="s">
        <v>64</v>
      </c>
      <c r="D1094" s="6">
        <v>7</v>
      </c>
    </row>
    <row r="1095" spans="1:4" ht="15.75" customHeight="1" x14ac:dyDescent="0.2">
      <c r="A1095" s="6">
        <v>3974</v>
      </c>
      <c r="B1095" s="6" t="s">
        <v>2903</v>
      </c>
      <c r="C1095" s="6" t="s">
        <v>64</v>
      </c>
      <c r="D1095" s="6">
        <v>2</v>
      </c>
    </row>
    <row r="1096" spans="1:4" ht="15.75" customHeight="1" x14ac:dyDescent="0.2">
      <c r="A1096" s="6">
        <v>3973</v>
      </c>
      <c r="B1096" s="6" t="s">
        <v>2289</v>
      </c>
      <c r="C1096" s="6" t="s">
        <v>64</v>
      </c>
      <c r="D1096" s="6">
        <v>8</v>
      </c>
    </row>
    <row r="1097" spans="1:4" ht="15.75" customHeight="1" x14ac:dyDescent="0.2">
      <c r="A1097" s="6">
        <v>3972</v>
      </c>
      <c r="B1097" s="6" t="s">
        <v>333</v>
      </c>
      <c r="C1097" s="6" t="s">
        <v>64</v>
      </c>
      <c r="D1097" s="6">
        <v>9</v>
      </c>
    </row>
    <row r="1098" spans="1:4" ht="15.75" customHeight="1" x14ac:dyDescent="0.2">
      <c r="A1098" s="6">
        <v>3971</v>
      </c>
      <c r="B1098" s="6" t="s">
        <v>3162</v>
      </c>
      <c r="C1098" s="6" t="s">
        <v>64</v>
      </c>
      <c r="D1098" s="6">
        <v>30</v>
      </c>
    </row>
    <row r="1099" spans="1:4" ht="15.75" customHeight="1" x14ac:dyDescent="0.2">
      <c r="A1099" s="6">
        <v>3970</v>
      </c>
      <c r="B1099" s="6" t="s">
        <v>2264</v>
      </c>
      <c r="C1099" s="6" t="s">
        <v>64</v>
      </c>
      <c r="D1099" s="6">
        <v>0</v>
      </c>
    </row>
    <row r="1100" spans="1:4" ht="15.75" customHeight="1" x14ac:dyDescent="0.2">
      <c r="A1100" s="6">
        <v>3969</v>
      </c>
      <c r="B1100" s="6" t="s">
        <v>2314</v>
      </c>
      <c r="C1100" s="6" t="s">
        <v>64</v>
      </c>
      <c r="D1100" s="6">
        <v>0</v>
      </c>
    </row>
    <row r="1101" spans="1:4" ht="15.75" customHeight="1" x14ac:dyDescent="0.2">
      <c r="A1101" s="6">
        <v>3968</v>
      </c>
      <c r="B1101" s="6" t="s">
        <v>2425</v>
      </c>
      <c r="C1101" s="6" t="s">
        <v>64</v>
      </c>
      <c r="D1101" s="6">
        <v>9</v>
      </c>
    </row>
    <row r="1102" spans="1:4" ht="15.75" customHeight="1" x14ac:dyDescent="0.2">
      <c r="A1102" s="6">
        <v>3967</v>
      </c>
      <c r="B1102" s="6" t="s">
        <v>264</v>
      </c>
      <c r="C1102" s="6" t="s">
        <v>64</v>
      </c>
      <c r="D1102" s="6">
        <v>860</v>
      </c>
    </row>
    <row r="1103" spans="1:4" ht="15.75" customHeight="1" x14ac:dyDescent="0.2">
      <c r="A1103" s="6">
        <v>3966</v>
      </c>
      <c r="B1103" s="6" t="s">
        <v>3085</v>
      </c>
      <c r="C1103" s="6" t="s">
        <v>64</v>
      </c>
      <c r="D1103" s="6">
        <v>3</v>
      </c>
    </row>
    <row r="1104" spans="1:4" ht="15.75" customHeight="1" x14ac:dyDescent="0.2">
      <c r="A1104" s="6">
        <v>3965</v>
      </c>
      <c r="B1104" s="6" t="s">
        <v>2115</v>
      </c>
      <c r="C1104" s="6" t="s">
        <v>64</v>
      </c>
      <c r="D1104" s="6">
        <v>33</v>
      </c>
    </row>
    <row r="1105" spans="1:4" ht="15.75" customHeight="1" x14ac:dyDescent="0.2">
      <c r="A1105" s="6">
        <v>3964</v>
      </c>
      <c r="B1105" s="6" t="s">
        <v>3078</v>
      </c>
      <c r="C1105" s="6" t="s">
        <v>64</v>
      </c>
      <c r="D1105" s="6">
        <v>0</v>
      </c>
    </row>
    <row r="1106" spans="1:4" ht="15.75" customHeight="1" x14ac:dyDescent="0.2">
      <c r="A1106" s="6">
        <v>3963</v>
      </c>
      <c r="B1106" s="6" t="s">
        <v>298</v>
      </c>
      <c r="C1106" s="6" t="s">
        <v>64</v>
      </c>
      <c r="D1106" s="6">
        <v>80</v>
      </c>
    </row>
    <row r="1107" spans="1:4" ht="15.75" customHeight="1" x14ac:dyDescent="0.2">
      <c r="A1107" s="6">
        <v>3962</v>
      </c>
      <c r="B1107" s="6" t="s">
        <v>1400</v>
      </c>
      <c r="C1107" s="6" t="s">
        <v>64</v>
      </c>
      <c r="D1107" s="6">
        <v>91</v>
      </c>
    </row>
    <row r="1108" spans="1:4" ht="15.75" customHeight="1" x14ac:dyDescent="0.2">
      <c r="A1108" s="6">
        <v>3961</v>
      </c>
      <c r="B1108" s="6" t="s">
        <v>2399</v>
      </c>
      <c r="C1108" s="6" t="s">
        <v>64</v>
      </c>
      <c r="D1108" s="6">
        <v>18</v>
      </c>
    </row>
    <row r="1109" spans="1:4" ht="15.75" customHeight="1" x14ac:dyDescent="0.2">
      <c r="A1109" s="6">
        <v>3960</v>
      </c>
      <c r="B1109" s="6" t="s">
        <v>2364</v>
      </c>
      <c r="C1109" s="6" t="s">
        <v>64</v>
      </c>
      <c r="D1109" s="6">
        <v>2</v>
      </c>
    </row>
    <row r="1110" spans="1:4" ht="15.75" customHeight="1" x14ac:dyDescent="0.2">
      <c r="A1110" s="6">
        <v>3959</v>
      </c>
      <c r="B1110" s="6" t="s">
        <v>1100</v>
      </c>
      <c r="C1110" s="6" t="s">
        <v>64</v>
      </c>
      <c r="D1110" s="6">
        <v>280</v>
      </c>
    </row>
    <row r="1111" spans="1:4" ht="15.75" customHeight="1" x14ac:dyDescent="0.2">
      <c r="A1111" s="6">
        <v>3958</v>
      </c>
      <c r="B1111" s="6" t="s">
        <v>2656</v>
      </c>
      <c r="C1111" s="6" t="s">
        <v>64</v>
      </c>
      <c r="D1111" s="6">
        <v>25</v>
      </c>
    </row>
    <row r="1112" spans="1:4" ht="15.75" customHeight="1" x14ac:dyDescent="0.2">
      <c r="A1112" s="6">
        <v>3957</v>
      </c>
      <c r="B1112" s="6" t="s">
        <v>2338</v>
      </c>
      <c r="C1112" s="6" t="s">
        <v>64</v>
      </c>
      <c r="D1112" s="6">
        <v>0</v>
      </c>
    </row>
    <row r="1113" spans="1:4" ht="15.75" customHeight="1" x14ac:dyDescent="0.2">
      <c r="A1113" s="6">
        <v>3956</v>
      </c>
      <c r="B1113" s="6" t="s">
        <v>194</v>
      </c>
      <c r="C1113" s="6" t="s">
        <v>64</v>
      </c>
      <c r="D1113" s="6">
        <v>105</v>
      </c>
    </row>
    <row r="1114" spans="1:4" ht="15.75" customHeight="1" x14ac:dyDescent="0.2">
      <c r="A1114" s="6">
        <v>3955</v>
      </c>
      <c r="B1114" s="6" t="s">
        <v>2754</v>
      </c>
      <c r="C1114" s="6" t="s">
        <v>64</v>
      </c>
      <c r="D1114" s="6">
        <v>0</v>
      </c>
    </row>
    <row r="1115" spans="1:4" ht="15.75" customHeight="1" x14ac:dyDescent="0.2">
      <c r="A1115" s="6">
        <v>3954</v>
      </c>
      <c r="B1115" s="6" t="s">
        <v>2171</v>
      </c>
      <c r="C1115" s="6" t="s">
        <v>64</v>
      </c>
      <c r="D1115" s="6">
        <v>40</v>
      </c>
    </row>
    <row r="1116" spans="1:4" ht="15.75" customHeight="1" x14ac:dyDescent="0.2">
      <c r="A1116" s="6">
        <v>3953</v>
      </c>
      <c r="B1116" s="6" t="s">
        <v>3069</v>
      </c>
      <c r="C1116" s="6" t="s">
        <v>64</v>
      </c>
      <c r="D1116" s="6">
        <v>0</v>
      </c>
    </row>
    <row r="1117" spans="1:4" ht="15.75" customHeight="1" x14ac:dyDescent="0.2">
      <c r="A1117" s="6">
        <v>3952</v>
      </c>
      <c r="B1117" s="6" t="s">
        <v>2265</v>
      </c>
      <c r="C1117" s="6" t="s">
        <v>64</v>
      </c>
      <c r="D1117" s="6">
        <v>26</v>
      </c>
    </row>
    <row r="1118" spans="1:4" ht="15.75" customHeight="1" x14ac:dyDescent="0.2">
      <c r="A1118" s="6">
        <v>3951</v>
      </c>
      <c r="B1118" s="6" t="s">
        <v>2390</v>
      </c>
      <c r="C1118" s="6" t="s">
        <v>64</v>
      </c>
      <c r="D1118" s="6">
        <v>8</v>
      </c>
    </row>
    <row r="1119" spans="1:4" ht="15.75" customHeight="1" x14ac:dyDescent="0.2">
      <c r="A1119" s="6">
        <v>3950</v>
      </c>
      <c r="B1119" s="6" t="s">
        <v>2194</v>
      </c>
      <c r="C1119" s="6" t="s">
        <v>64</v>
      </c>
      <c r="D1119" s="6">
        <v>5</v>
      </c>
    </row>
    <row r="1120" spans="1:4" ht="15.75" customHeight="1" x14ac:dyDescent="0.2">
      <c r="A1120" s="6">
        <v>3949</v>
      </c>
      <c r="B1120" s="6" t="s">
        <v>3160</v>
      </c>
      <c r="C1120" s="6" t="s">
        <v>64</v>
      </c>
      <c r="D1120" s="6">
        <v>77</v>
      </c>
    </row>
    <row r="1121" spans="1:4" ht="15.75" customHeight="1" x14ac:dyDescent="0.2">
      <c r="A1121" s="6">
        <v>3948</v>
      </c>
      <c r="B1121" s="6" t="s">
        <v>877</v>
      </c>
      <c r="C1121" s="6" t="s">
        <v>64</v>
      </c>
      <c r="D1121" s="6">
        <v>261</v>
      </c>
    </row>
    <row r="1122" spans="1:4" ht="15.75" customHeight="1" x14ac:dyDescent="0.2">
      <c r="A1122" s="6">
        <v>3947</v>
      </c>
      <c r="B1122" s="6" t="s">
        <v>433</v>
      </c>
      <c r="C1122" s="6" t="s">
        <v>64</v>
      </c>
      <c r="D1122" s="6">
        <v>431</v>
      </c>
    </row>
    <row r="1123" spans="1:4" ht="15.75" customHeight="1" x14ac:dyDescent="0.2">
      <c r="A1123" s="6">
        <v>3946</v>
      </c>
      <c r="B1123" s="6" t="s">
        <v>2164</v>
      </c>
      <c r="C1123" s="6" t="s">
        <v>64</v>
      </c>
      <c r="D1123" s="6">
        <v>7</v>
      </c>
    </row>
    <row r="1124" spans="1:4" ht="15.75" customHeight="1" x14ac:dyDescent="0.2">
      <c r="A1124" s="6">
        <v>3945</v>
      </c>
      <c r="B1124" s="6" t="s">
        <v>2116</v>
      </c>
      <c r="C1124" s="6" t="s">
        <v>64</v>
      </c>
      <c r="D1124" s="6">
        <v>19</v>
      </c>
    </row>
    <row r="1125" spans="1:4" ht="15.75" customHeight="1" x14ac:dyDescent="0.2">
      <c r="A1125" s="6">
        <v>3944</v>
      </c>
      <c r="B1125" s="6" t="s">
        <v>2084</v>
      </c>
      <c r="C1125" s="6" t="s">
        <v>64</v>
      </c>
      <c r="D1125" s="6">
        <v>5</v>
      </c>
    </row>
    <row r="1126" spans="1:4" ht="15.75" customHeight="1" x14ac:dyDescent="0.2">
      <c r="A1126" s="6">
        <v>3943</v>
      </c>
      <c r="B1126" s="6" t="s">
        <v>2255</v>
      </c>
      <c r="C1126" s="6" t="s">
        <v>64</v>
      </c>
      <c r="D1126" s="6">
        <v>0</v>
      </c>
    </row>
    <row r="1127" spans="1:4" ht="15.75" customHeight="1" x14ac:dyDescent="0.2">
      <c r="A1127" s="6">
        <v>3942</v>
      </c>
      <c r="B1127" s="6" t="s">
        <v>2635</v>
      </c>
      <c r="C1127" s="6" t="s">
        <v>64</v>
      </c>
      <c r="D1127" s="6">
        <v>70</v>
      </c>
    </row>
    <row r="1128" spans="1:4" ht="15.75" customHeight="1" x14ac:dyDescent="0.2">
      <c r="A1128" s="6">
        <v>3941</v>
      </c>
      <c r="B1128" s="6" t="s">
        <v>584</v>
      </c>
      <c r="C1128" s="6" t="s">
        <v>64</v>
      </c>
      <c r="D1128" s="6">
        <v>125</v>
      </c>
    </row>
    <row r="1129" spans="1:4" ht="15.75" customHeight="1" x14ac:dyDescent="0.2">
      <c r="A1129" s="6">
        <v>3940</v>
      </c>
      <c r="B1129" s="6" t="s">
        <v>2201</v>
      </c>
      <c r="C1129" s="6" t="s">
        <v>64</v>
      </c>
      <c r="D1129" s="6">
        <v>5</v>
      </c>
    </row>
    <row r="1130" spans="1:4" ht="15.75" customHeight="1" x14ac:dyDescent="0.2">
      <c r="A1130" s="6">
        <v>3939</v>
      </c>
      <c r="B1130" s="6" t="s">
        <v>2558</v>
      </c>
      <c r="C1130" s="6" t="s">
        <v>64</v>
      </c>
      <c r="D1130" s="6">
        <v>9</v>
      </c>
    </row>
    <row r="1131" spans="1:4" ht="15.75" customHeight="1" x14ac:dyDescent="0.2">
      <c r="A1131" s="6">
        <v>3938</v>
      </c>
      <c r="B1131" s="6" t="s">
        <v>3072</v>
      </c>
      <c r="C1131" s="6" t="s">
        <v>64</v>
      </c>
      <c r="D1131" s="6">
        <v>4</v>
      </c>
    </row>
    <row r="1132" spans="1:4" ht="15.75" customHeight="1" x14ac:dyDescent="0.2">
      <c r="A1132" s="6">
        <v>3937</v>
      </c>
      <c r="B1132" s="6" t="s">
        <v>2198</v>
      </c>
      <c r="C1132" s="6" t="s">
        <v>64</v>
      </c>
      <c r="D1132" s="6">
        <v>5</v>
      </c>
    </row>
    <row r="1133" spans="1:4" ht="15.75" customHeight="1" x14ac:dyDescent="0.2">
      <c r="A1133" s="6">
        <v>3936</v>
      </c>
      <c r="B1133" s="6" t="s">
        <v>2690</v>
      </c>
      <c r="C1133" s="6" t="s">
        <v>64</v>
      </c>
      <c r="D1133" s="6">
        <v>146</v>
      </c>
    </row>
    <row r="1134" spans="1:4" ht="15.75" customHeight="1" x14ac:dyDescent="0.2">
      <c r="A1134" s="6">
        <v>3935</v>
      </c>
      <c r="B1134" s="6" t="s">
        <v>2233</v>
      </c>
      <c r="C1134" s="6" t="s">
        <v>64</v>
      </c>
      <c r="D1134" s="6">
        <v>3</v>
      </c>
    </row>
    <row r="1135" spans="1:4" ht="15.75" customHeight="1" x14ac:dyDescent="0.2">
      <c r="A1135" s="6">
        <v>3934</v>
      </c>
      <c r="B1135" s="6" t="s">
        <v>2592</v>
      </c>
      <c r="C1135" s="6" t="s">
        <v>64</v>
      </c>
      <c r="D1135" s="6">
        <v>19</v>
      </c>
    </row>
    <row r="1136" spans="1:4" ht="15.75" customHeight="1" x14ac:dyDescent="0.2">
      <c r="A1136" s="6">
        <v>3933</v>
      </c>
      <c r="B1136" s="6" t="s">
        <v>1291</v>
      </c>
      <c r="C1136" s="6" t="s">
        <v>64</v>
      </c>
      <c r="D1136" s="6">
        <v>5</v>
      </c>
    </row>
    <row r="1137" spans="1:4" ht="15.75" customHeight="1" x14ac:dyDescent="0.2">
      <c r="A1137" s="6">
        <v>3932</v>
      </c>
      <c r="B1137" s="6" t="s">
        <v>2173</v>
      </c>
      <c r="C1137" s="6" t="s">
        <v>64</v>
      </c>
      <c r="D1137" s="6">
        <v>2</v>
      </c>
    </row>
    <row r="1138" spans="1:4" ht="15.75" customHeight="1" x14ac:dyDescent="0.2">
      <c r="A1138" s="6">
        <v>3931</v>
      </c>
      <c r="B1138" s="6" t="s">
        <v>2439</v>
      </c>
      <c r="C1138" s="6" t="s">
        <v>64</v>
      </c>
      <c r="D1138" s="6">
        <v>0</v>
      </c>
    </row>
    <row r="1139" spans="1:4" ht="15.75" customHeight="1" x14ac:dyDescent="0.2">
      <c r="A1139" s="6">
        <v>3930</v>
      </c>
      <c r="B1139" s="6" t="s">
        <v>2447</v>
      </c>
      <c r="C1139" s="6" t="s">
        <v>64</v>
      </c>
      <c r="D1139" s="6">
        <v>12</v>
      </c>
    </row>
    <row r="1140" spans="1:4" ht="15.75" customHeight="1" x14ac:dyDescent="0.2">
      <c r="A1140" s="6">
        <v>3929</v>
      </c>
      <c r="B1140" s="6" t="s">
        <v>2466</v>
      </c>
      <c r="C1140" s="6" t="s">
        <v>64</v>
      </c>
      <c r="D1140" s="6">
        <v>34</v>
      </c>
    </row>
    <row r="1141" spans="1:4" ht="15.75" customHeight="1" x14ac:dyDescent="0.2">
      <c r="A1141" s="6">
        <v>3928</v>
      </c>
      <c r="B1141" s="6" t="s">
        <v>2170</v>
      </c>
      <c r="C1141" s="6" t="s">
        <v>64</v>
      </c>
      <c r="D1141" s="6">
        <v>3</v>
      </c>
    </row>
    <row r="1142" spans="1:4" ht="15.75" customHeight="1" x14ac:dyDescent="0.2">
      <c r="A1142" s="6">
        <v>3927</v>
      </c>
      <c r="B1142" s="6" t="s">
        <v>2457</v>
      </c>
      <c r="C1142" s="6" t="s">
        <v>64</v>
      </c>
      <c r="D1142" s="6">
        <v>0</v>
      </c>
    </row>
    <row r="1143" spans="1:4" ht="15.75" customHeight="1" x14ac:dyDescent="0.2">
      <c r="A1143" s="6">
        <v>3926</v>
      </c>
      <c r="B1143" s="6" t="s">
        <v>2509</v>
      </c>
      <c r="C1143" s="6" t="s">
        <v>64</v>
      </c>
      <c r="D1143" s="6">
        <v>18</v>
      </c>
    </row>
    <row r="1144" spans="1:4" ht="15.75" customHeight="1" x14ac:dyDescent="0.2">
      <c r="A1144" s="6">
        <v>3925</v>
      </c>
      <c r="B1144" s="6" t="s">
        <v>2100</v>
      </c>
      <c r="C1144" s="6" t="s">
        <v>64</v>
      </c>
      <c r="D1144" s="6">
        <v>20</v>
      </c>
    </row>
    <row r="1145" spans="1:4" ht="15.75" customHeight="1" x14ac:dyDescent="0.2">
      <c r="A1145" s="6">
        <v>3924</v>
      </c>
      <c r="B1145" s="6" t="s">
        <v>2573</v>
      </c>
      <c r="C1145" s="6" t="s">
        <v>64</v>
      </c>
      <c r="D1145" s="6">
        <v>11</v>
      </c>
    </row>
    <row r="1146" spans="1:4" ht="15.75" customHeight="1" x14ac:dyDescent="0.2">
      <c r="A1146" s="6">
        <v>3923</v>
      </c>
      <c r="B1146" s="6" t="s">
        <v>657</v>
      </c>
      <c r="C1146" s="6" t="s">
        <v>64</v>
      </c>
      <c r="D1146" s="6">
        <v>34</v>
      </c>
    </row>
    <row r="1147" spans="1:4" ht="15.75" customHeight="1" x14ac:dyDescent="0.2">
      <c r="A1147" s="6">
        <v>3922</v>
      </c>
      <c r="B1147" s="6" t="s">
        <v>2336</v>
      </c>
      <c r="C1147" s="6" t="s">
        <v>64</v>
      </c>
      <c r="D1147" s="6">
        <v>8</v>
      </c>
    </row>
    <row r="1148" spans="1:4" ht="15.75" customHeight="1" x14ac:dyDescent="0.2">
      <c r="A1148" s="6">
        <v>3921</v>
      </c>
      <c r="B1148" s="6" t="s">
        <v>2421</v>
      </c>
      <c r="C1148" s="6" t="s">
        <v>64</v>
      </c>
      <c r="D1148" s="6">
        <v>6</v>
      </c>
    </row>
    <row r="1149" spans="1:4" ht="15.75" customHeight="1" x14ac:dyDescent="0.2">
      <c r="A1149" s="6">
        <v>3920</v>
      </c>
      <c r="B1149" s="6" t="s">
        <v>3140</v>
      </c>
      <c r="C1149" s="6" t="s">
        <v>64</v>
      </c>
      <c r="D1149" s="6">
        <v>0</v>
      </c>
    </row>
    <row r="1150" spans="1:4" ht="15.75" customHeight="1" x14ac:dyDescent="0.2">
      <c r="A1150" s="6">
        <v>3919</v>
      </c>
      <c r="B1150" s="6" t="s">
        <v>962</v>
      </c>
      <c r="C1150" s="6" t="s">
        <v>64</v>
      </c>
      <c r="D1150" s="6">
        <v>9307</v>
      </c>
    </row>
    <row r="1151" spans="1:4" ht="15.75" customHeight="1" x14ac:dyDescent="0.2">
      <c r="A1151" s="6">
        <v>3918</v>
      </c>
      <c r="B1151" s="6" t="s">
        <v>2132</v>
      </c>
      <c r="C1151" s="6" t="s">
        <v>64</v>
      </c>
      <c r="D1151" s="6">
        <v>0</v>
      </c>
    </row>
    <row r="1152" spans="1:4" ht="15.75" customHeight="1" x14ac:dyDescent="0.2">
      <c r="A1152" s="6">
        <v>3917</v>
      </c>
      <c r="B1152" s="6" t="s">
        <v>654</v>
      </c>
      <c r="C1152" s="6" t="s">
        <v>64</v>
      </c>
      <c r="D1152" s="6">
        <v>150</v>
      </c>
    </row>
    <row r="1153" spans="1:4" ht="15.75" customHeight="1" x14ac:dyDescent="0.2">
      <c r="A1153" s="6">
        <v>3916</v>
      </c>
      <c r="B1153" s="6" t="s">
        <v>1053</v>
      </c>
      <c r="C1153" s="6" t="s">
        <v>64</v>
      </c>
      <c r="D1153" s="6">
        <v>78</v>
      </c>
    </row>
    <row r="1154" spans="1:4" ht="15.75" customHeight="1" x14ac:dyDescent="0.2">
      <c r="A1154" s="6">
        <v>3915</v>
      </c>
      <c r="B1154" s="6" t="s">
        <v>2241</v>
      </c>
      <c r="C1154" s="6" t="s">
        <v>64</v>
      </c>
      <c r="D1154" s="6">
        <v>11</v>
      </c>
    </row>
    <row r="1155" spans="1:4" ht="15.75" customHeight="1" x14ac:dyDescent="0.2">
      <c r="A1155" s="6">
        <v>3914</v>
      </c>
      <c r="B1155" s="6" t="s">
        <v>245</v>
      </c>
      <c r="C1155" s="6" t="s">
        <v>64</v>
      </c>
      <c r="D1155" s="6">
        <v>73</v>
      </c>
    </row>
    <row r="1156" spans="1:4" ht="15.75" customHeight="1" x14ac:dyDescent="0.2">
      <c r="A1156" s="6">
        <v>3913</v>
      </c>
      <c r="B1156" s="6" t="s">
        <v>2184</v>
      </c>
      <c r="C1156" s="6" t="s">
        <v>64</v>
      </c>
      <c r="D1156" s="6">
        <v>17</v>
      </c>
    </row>
    <row r="1157" spans="1:4" ht="15.75" customHeight="1" x14ac:dyDescent="0.2">
      <c r="A1157" s="6">
        <v>3912</v>
      </c>
      <c r="B1157" s="6" t="s">
        <v>531</v>
      </c>
      <c r="C1157" s="6" t="s">
        <v>64</v>
      </c>
      <c r="D1157" s="6">
        <v>204</v>
      </c>
    </row>
    <row r="1158" spans="1:4" ht="15.75" customHeight="1" x14ac:dyDescent="0.2">
      <c r="A1158" s="6">
        <v>3911</v>
      </c>
      <c r="B1158" s="6" t="s">
        <v>2585</v>
      </c>
      <c r="C1158" s="6" t="s">
        <v>64</v>
      </c>
      <c r="D1158" s="6">
        <v>3</v>
      </c>
    </row>
    <row r="1159" spans="1:4" ht="15.75" customHeight="1" x14ac:dyDescent="0.2">
      <c r="A1159" s="6">
        <v>3910</v>
      </c>
      <c r="B1159" s="6" t="s">
        <v>2153</v>
      </c>
      <c r="C1159" s="6" t="s">
        <v>64</v>
      </c>
      <c r="D1159" s="6">
        <v>0</v>
      </c>
    </row>
    <row r="1160" spans="1:4" ht="15.75" customHeight="1" x14ac:dyDescent="0.2">
      <c r="A1160" s="6">
        <v>3909</v>
      </c>
      <c r="B1160" s="6" t="s">
        <v>2720</v>
      </c>
      <c r="C1160" s="6" t="s">
        <v>64</v>
      </c>
      <c r="D1160" s="6">
        <v>254</v>
      </c>
    </row>
    <row r="1161" spans="1:4" ht="15.75" customHeight="1" x14ac:dyDescent="0.2">
      <c r="A1161" s="6">
        <v>3908</v>
      </c>
      <c r="B1161" s="6" t="s">
        <v>2167</v>
      </c>
      <c r="C1161" s="6" t="s">
        <v>64</v>
      </c>
      <c r="D1161" s="6">
        <v>11</v>
      </c>
    </row>
    <row r="1162" spans="1:4" ht="15.75" customHeight="1" x14ac:dyDescent="0.2">
      <c r="A1162" s="6">
        <v>3907</v>
      </c>
      <c r="B1162" s="6" t="s">
        <v>2675</v>
      </c>
      <c r="C1162" s="6" t="s">
        <v>64</v>
      </c>
      <c r="D1162" s="6">
        <v>42</v>
      </c>
    </row>
    <row r="1163" spans="1:4" ht="15.75" customHeight="1" x14ac:dyDescent="0.2">
      <c r="A1163" s="6">
        <v>3906</v>
      </c>
      <c r="B1163" s="6" t="s">
        <v>2204</v>
      </c>
      <c r="C1163" s="6" t="s">
        <v>64</v>
      </c>
      <c r="D1163" s="6">
        <v>21</v>
      </c>
    </row>
    <row r="1164" spans="1:4" ht="15.75" customHeight="1" x14ac:dyDescent="0.2">
      <c r="A1164" s="6">
        <v>3905</v>
      </c>
      <c r="B1164" s="6" t="s">
        <v>1204</v>
      </c>
      <c r="C1164" s="6" t="s">
        <v>64</v>
      </c>
      <c r="D1164" s="6">
        <v>75</v>
      </c>
    </row>
    <row r="1165" spans="1:4" ht="15.75" customHeight="1" x14ac:dyDescent="0.2">
      <c r="A1165" s="6">
        <v>3904</v>
      </c>
      <c r="B1165" s="6" t="s">
        <v>769</v>
      </c>
      <c r="C1165" s="6" t="s">
        <v>64</v>
      </c>
      <c r="D1165" s="6">
        <v>203</v>
      </c>
    </row>
    <row r="1166" spans="1:4" ht="15.75" customHeight="1" x14ac:dyDescent="0.2">
      <c r="A1166" s="6">
        <v>3903</v>
      </c>
      <c r="B1166" s="6" t="s">
        <v>3040</v>
      </c>
      <c r="C1166" s="6" t="s">
        <v>64</v>
      </c>
      <c r="D1166" s="6">
        <v>17</v>
      </c>
    </row>
    <row r="1167" spans="1:4" ht="15.75" customHeight="1" x14ac:dyDescent="0.2">
      <c r="A1167" s="6">
        <v>3902</v>
      </c>
      <c r="B1167" s="6" t="s">
        <v>136</v>
      </c>
      <c r="C1167" s="6" t="s">
        <v>64</v>
      </c>
      <c r="D1167" s="6">
        <v>325</v>
      </c>
    </row>
    <row r="1168" spans="1:4" ht="15.75" customHeight="1" x14ac:dyDescent="0.2">
      <c r="A1168" s="6">
        <v>3901</v>
      </c>
      <c r="B1168" s="6" t="s">
        <v>164</v>
      </c>
      <c r="C1168" s="6" t="s">
        <v>64</v>
      </c>
      <c r="D1168" s="6">
        <v>548</v>
      </c>
    </row>
    <row r="1169" spans="1:4" ht="15.75" customHeight="1" x14ac:dyDescent="0.2">
      <c r="A1169" s="6">
        <v>3900</v>
      </c>
      <c r="B1169" s="6" t="s">
        <v>2209</v>
      </c>
      <c r="C1169" s="6" t="s">
        <v>64</v>
      </c>
      <c r="D1169" s="6">
        <v>7</v>
      </c>
    </row>
    <row r="1170" spans="1:4" ht="15.75" customHeight="1" x14ac:dyDescent="0.2">
      <c r="A1170" s="6">
        <v>3899</v>
      </c>
      <c r="B1170" s="6" t="s">
        <v>627</v>
      </c>
      <c r="C1170" s="6" t="s">
        <v>64</v>
      </c>
      <c r="D1170" s="6">
        <v>34</v>
      </c>
    </row>
    <row r="1171" spans="1:4" ht="15.75" customHeight="1" x14ac:dyDescent="0.2">
      <c r="A1171" s="6">
        <v>3898</v>
      </c>
      <c r="B1171" s="6" t="s">
        <v>2382</v>
      </c>
      <c r="C1171" s="6" t="s">
        <v>64</v>
      </c>
      <c r="D1171" s="6">
        <v>7</v>
      </c>
    </row>
    <row r="1172" spans="1:4" ht="15.75" customHeight="1" x14ac:dyDescent="0.2">
      <c r="A1172" s="6">
        <v>3897</v>
      </c>
      <c r="B1172" s="6" t="s">
        <v>2538</v>
      </c>
      <c r="C1172" s="6" t="s">
        <v>64</v>
      </c>
      <c r="D1172" s="6">
        <v>0</v>
      </c>
    </row>
    <row r="1173" spans="1:4" ht="15.75" customHeight="1" x14ac:dyDescent="0.2">
      <c r="A1173" s="6">
        <v>3896</v>
      </c>
      <c r="B1173" s="6" t="s">
        <v>118</v>
      </c>
      <c r="C1173" s="6" t="s">
        <v>64</v>
      </c>
      <c r="D1173" s="6">
        <v>32</v>
      </c>
    </row>
    <row r="1174" spans="1:4" ht="15.75" customHeight="1" x14ac:dyDescent="0.2">
      <c r="A1174" s="6">
        <v>3888</v>
      </c>
      <c r="B1174" s="6" t="s">
        <v>614</v>
      </c>
      <c r="C1174" s="6" t="s">
        <v>64</v>
      </c>
      <c r="D1174" s="6">
        <v>307</v>
      </c>
    </row>
    <row r="1175" spans="1:4" ht="15.75" customHeight="1" x14ac:dyDescent="0.2">
      <c r="A1175" s="6">
        <v>3887</v>
      </c>
      <c r="B1175" s="6" t="s">
        <v>2427</v>
      </c>
      <c r="C1175" s="6" t="s">
        <v>64</v>
      </c>
      <c r="D1175" s="6">
        <v>22</v>
      </c>
    </row>
    <row r="1176" spans="1:4" ht="15.75" customHeight="1" x14ac:dyDescent="0.2">
      <c r="A1176" s="6">
        <v>3884</v>
      </c>
      <c r="B1176" s="6" t="s">
        <v>3145</v>
      </c>
      <c r="C1176" s="6" t="s">
        <v>64</v>
      </c>
      <c r="D1176" s="6">
        <v>0</v>
      </c>
    </row>
    <row r="1177" spans="1:4" ht="15.75" customHeight="1" x14ac:dyDescent="0.2">
      <c r="A1177" s="6">
        <v>3883</v>
      </c>
      <c r="B1177" s="6" t="s">
        <v>226</v>
      </c>
      <c r="C1177" s="6" t="s">
        <v>64</v>
      </c>
      <c r="D1177" s="6">
        <v>120</v>
      </c>
    </row>
    <row r="1178" spans="1:4" ht="15.75" customHeight="1" x14ac:dyDescent="0.2">
      <c r="A1178" s="6">
        <v>3882</v>
      </c>
      <c r="B1178" s="6" t="s">
        <v>738</v>
      </c>
      <c r="C1178" s="6" t="s">
        <v>64</v>
      </c>
      <c r="D1178" s="6">
        <v>157</v>
      </c>
    </row>
    <row r="1179" spans="1:4" ht="15.75" customHeight="1" x14ac:dyDescent="0.2">
      <c r="A1179" s="6">
        <v>3880</v>
      </c>
      <c r="B1179" s="6" t="s">
        <v>258</v>
      </c>
      <c r="C1179" s="6" t="s">
        <v>64</v>
      </c>
      <c r="D1179" s="6">
        <v>216</v>
      </c>
    </row>
    <row r="1180" spans="1:4" ht="15.75" customHeight="1" x14ac:dyDescent="0.2">
      <c r="A1180" s="6">
        <v>3876</v>
      </c>
      <c r="B1180" s="6" t="s">
        <v>2398</v>
      </c>
      <c r="C1180" s="6" t="s">
        <v>64</v>
      </c>
      <c r="D1180" s="6">
        <v>10</v>
      </c>
    </row>
    <row r="1181" spans="1:4" ht="15.75" customHeight="1" x14ac:dyDescent="0.2">
      <c r="A1181" s="6">
        <v>3875</v>
      </c>
      <c r="B1181" s="6" t="s">
        <v>2144</v>
      </c>
      <c r="C1181" s="6" t="s">
        <v>64</v>
      </c>
      <c r="D1181" s="6">
        <v>10</v>
      </c>
    </row>
    <row r="1182" spans="1:4" ht="15.75" customHeight="1" x14ac:dyDescent="0.2">
      <c r="A1182" s="6">
        <v>3873</v>
      </c>
      <c r="B1182" s="6" t="s">
        <v>2291</v>
      </c>
      <c r="C1182" s="6" t="s">
        <v>64</v>
      </c>
      <c r="D1182" s="6">
        <v>0</v>
      </c>
    </row>
    <row r="1183" spans="1:4" ht="15.75" customHeight="1" x14ac:dyDescent="0.2">
      <c r="A1183" s="6">
        <v>3871</v>
      </c>
      <c r="B1183" s="6" t="s">
        <v>2227</v>
      </c>
      <c r="C1183" s="6" t="s">
        <v>64</v>
      </c>
      <c r="D1183" s="6">
        <v>63</v>
      </c>
    </row>
    <row r="1184" spans="1:4" ht="15.75" customHeight="1" x14ac:dyDescent="0.2">
      <c r="A1184" s="6">
        <v>3870</v>
      </c>
      <c r="B1184" s="6" t="s">
        <v>2063</v>
      </c>
      <c r="C1184" s="6" t="s">
        <v>64</v>
      </c>
      <c r="D1184" s="6">
        <v>0</v>
      </c>
    </row>
    <row r="1185" spans="1:4" ht="15.75" customHeight="1" x14ac:dyDescent="0.2">
      <c r="A1185" s="6">
        <v>3869</v>
      </c>
      <c r="B1185" s="6" t="s">
        <v>323</v>
      </c>
      <c r="C1185" s="6" t="s">
        <v>64</v>
      </c>
      <c r="D1185" s="6">
        <v>261</v>
      </c>
    </row>
    <row r="1186" spans="1:4" ht="15.75" customHeight="1" x14ac:dyDescent="0.2">
      <c r="A1186" s="6">
        <v>3866</v>
      </c>
      <c r="B1186" s="6" t="s">
        <v>948</v>
      </c>
      <c r="C1186" s="6" t="s">
        <v>64</v>
      </c>
      <c r="D1186" s="6">
        <v>43</v>
      </c>
    </row>
    <row r="1187" spans="1:4" ht="15.75" customHeight="1" x14ac:dyDescent="0.2">
      <c r="A1187" s="6">
        <v>3864</v>
      </c>
      <c r="B1187" s="6" t="s">
        <v>2111</v>
      </c>
      <c r="C1187" s="6" t="s">
        <v>64</v>
      </c>
      <c r="D1187" s="6">
        <v>0</v>
      </c>
    </row>
    <row r="1188" spans="1:4" ht="15.75" customHeight="1" x14ac:dyDescent="0.2">
      <c r="A1188" s="6">
        <v>3863</v>
      </c>
      <c r="B1188" s="6" t="s">
        <v>2925</v>
      </c>
      <c r="C1188" s="6" t="s">
        <v>64</v>
      </c>
      <c r="D1188" s="6">
        <v>361</v>
      </c>
    </row>
    <row r="1189" spans="1:4" ht="15.75" customHeight="1" x14ac:dyDescent="0.2">
      <c r="A1189" s="6">
        <v>3861</v>
      </c>
      <c r="B1189" s="6" t="s">
        <v>3066</v>
      </c>
      <c r="C1189" s="6" t="s">
        <v>64</v>
      </c>
      <c r="D1189" s="6">
        <v>2</v>
      </c>
    </row>
    <row r="1190" spans="1:4" ht="15.75" customHeight="1" x14ac:dyDescent="0.2">
      <c r="A1190" s="6">
        <v>3860</v>
      </c>
      <c r="B1190" s="6" t="s">
        <v>1437</v>
      </c>
      <c r="C1190" s="6" t="s">
        <v>64</v>
      </c>
      <c r="D1190" s="6">
        <v>76</v>
      </c>
    </row>
    <row r="1191" spans="1:4" ht="15.75" customHeight="1" x14ac:dyDescent="0.2">
      <c r="A1191" s="6">
        <v>3859</v>
      </c>
      <c r="B1191" s="6" t="s">
        <v>2067</v>
      </c>
      <c r="C1191" s="6" t="s">
        <v>64</v>
      </c>
      <c r="D1191" s="6">
        <v>4</v>
      </c>
    </row>
    <row r="1192" spans="1:4" ht="15.75" customHeight="1" x14ac:dyDescent="0.2">
      <c r="A1192" s="6">
        <v>3854</v>
      </c>
      <c r="B1192" s="6" t="s">
        <v>2324</v>
      </c>
      <c r="C1192" s="6" t="s">
        <v>64</v>
      </c>
      <c r="D1192" s="6">
        <v>15</v>
      </c>
    </row>
    <row r="1193" spans="1:4" ht="15.75" customHeight="1" x14ac:dyDescent="0.2">
      <c r="A1193" s="6">
        <v>3853</v>
      </c>
      <c r="B1193" s="6" t="s">
        <v>2485</v>
      </c>
      <c r="C1193" s="6" t="s">
        <v>64</v>
      </c>
      <c r="D1193" s="6">
        <v>0</v>
      </c>
    </row>
    <row r="1194" spans="1:4" ht="15.75" customHeight="1" x14ac:dyDescent="0.2">
      <c r="A1194" s="6">
        <v>3852</v>
      </c>
      <c r="B1194" s="6" t="s">
        <v>2329</v>
      </c>
      <c r="C1194" s="6" t="s">
        <v>64</v>
      </c>
      <c r="D1194" s="6">
        <v>2</v>
      </c>
    </row>
    <row r="1195" spans="1:4" ht="15.75" customHeight="1" x14ac:dyDescent="0.2">
      <c r="A1195" s="6">
        <v>3851</v>
      </c>
      <c r="B1195" s="6" t="s">
        <v>990</v>
      </c>
      <c r="C1195" s="6" t="s">
        <v>64</v>
      </c>
      <c r="D1195" s="6">
        <v>85</v>
      </c>
    </row>
    <row r="1196" spans="1:4" ht="15.75" customHeight="1" x14ac:dyDescent="0.2">
      <c r="A1196" s="6">
        <v>3850</v>
      </c>
      <c r="B1196" s="6" t="s">
        <v>2667</v>
      </c>
      <c r="C1196" s="6" t="s">
        <v>64</v>
      </c>
      <c r="D1196" s="6">
        <v>33</v>
      </c>
    </row>
    <row r="1197" spans="1:4" ht="15.75" customHeight="1" x14ac:dyDescent="0.2">
      <c r="A1197" s="6">
        <v>3849</v>
      </c>
      <c r="B1197" s="6" t="s">
        <v>985</v>
      </c>
      <c r="C1197" s="6" t="s">
        <v>64</v>
      </c>
      <c r="D1197" s="6">
        <v>147</v>
      </c>
    </row>
    <row r="1198" spans="1:4" ht="15.75" customHeight="1" x14ac:dyDescent="0.2">
      <c r="A1198" s="6">
        <v>3846</v>
      </c>
      <c r="B1198" s="6" t="s">
        <v>2463</v>
      </c>
      <c r="C1198" s="6" t="s">
        <v>64</v>
      </c>
      <c r="D1198" s="6">
        <v>24</v>
      </c>
    </row>
    <row r="1199" spans="1:4" ht="15.75" customHeight="1" x14ac:dyDescent="0.2">
      <c r="A1199" s="6">
        <v>3845</v>
      </c>
      <c r="B1199" s="6" t="s">
        <v>2246</v>
      </c>
      <c r="C1199" s="6" t="s">
        <v>64</v>
      </c>
      <c r="D1199" s="6">
        <v>0</v>
      </c>
    </row>
    <row r="1200" spans="1:4" ht="15.75" customHeight="1" x14ac:dyDescent="0.2">
      <c r="A1200" s="6">
        <v>3842</v>
      </c>
      <c r="B1200" s="6" t="s">
        <v>1048</v>
      </c>
      <c r="C1200" s="6" t="s">
        <v>64</v>
      </c>
      <c r="D1200" s="6">
        <v>68</v>
      </c>
    </row>
    <row r="1201" spans="1:4" ht="15.75" customHeight="1" x14ac:dyDescent="0.2">
      <c r="A1201" s="6">
        <v>3840</v>
      </c>
      <c r="B1201" s="6" t="s">
        <v>3060</v>
      </c>
      <c r="C1201" s="6" t="s">
        <v>64</v>
      </c>
      <c r="D1201" s="6">
        <v>12</v>
      </c>
    </row>
    <row r="1202" spans="1:4" ht="15.75" customHeight="1" x14ac:dyDescent="0.2">
      <c r="A1202" s="6">
        <v>3839</v>
      </c>
      <c r="B1202" s="6" t="s">
        <v>2310</v>
      </c>
      <c r="C1202" s="6" t="s">
        <v>64</v>
      </c>
      <c r="D1202" s="6">
        <v>25</v>
      </c>
    </row>
    <row r="1203" spans="1:4" ht="15.75" customHeight="1" x14ac:dyDescent="0.2">
      <c r="A1203" s="6">
        <v>3838</v>
      </c>
      <c r="B1203" s="6" t="s">
        <v>486</v>
      </c>
      <c r="C1203" s="6" t="s">
        <v>64</v>
      </c>
      <c r="D1203" s="6">
        <v>278</v>
      </c>
    </row>
    <row r="1204" spans="1:4" ht="15.75" customHeight="1" x14ac:dyDescent="0.2">
      <c r="A1204" s="6">
        <v>3836</v>
      </c>
      <c r="B1204" s="6" t="s">
        <v>3102</v>
      </c>
      <c r="C1204" s="6" t="s">
        <v>64</v>
      </c>
      <c r="D1204" s="6">
        <v>8</v>
      </c>
    </row>
    <row r="1205" spans="1:4" ht="15.75" customHeight="1" x14ac:dyDescent="0.2">
      <c r="A1205" s="6">
        <v>3834</v>
      </c>
      <c r="B1205" s="6" t="s">
        <v>742</v>
      </c>
      <c r="C1205" s="6" t="s">
        <v>64</v>
      </c>
      <c r="D1205" s="6">
        <v>138</v>
      </c>
    </row>
    <row r="1206" spans="1:4" ht="15.75" customHeight="1" x14ac:dyDescent="0.2">
      <c r="A1206" s="6">
        <v>3833</v>
      </c>
      <c r="B1206" s="6" t="s">
        <v>648</v>
      </c>
      <c r="C1206" s="6" t="s">
        <v>64</v>
      </c>
      <c r="D1206" s="6">
        <v>400</v>
      </c>
    </row>
    <row r="1207" spans="1:4" ht="15.75" customHeight="1" x14ac:dyDescent="0.2">
      <c r="A1207" s="6">
        <v>3832</v>
      </c>
      <c r="B1207" s="6" t="s">
        <v>423</v>
      </c>
      <c r="C1207" s="6" t="s">
        <v>64</v>
      </c>
      <c r="D1207" s="6">
        <v>455</v>
      </c>
    </row>
    <row r="1208" spans="1:4" ht="15.75" customHeight="1" x14ac:dyDescent="0.2">
      <c r="A1208" s="6">
        <v>3828</v>
      </c>
      <c r="B1208" s="6" t="s">
        <v>694</v>
      </c>
      <c r="C1208" s="6" t="s">
        <v>64</v>
      </c>
      <c r="D1208" s="6">
        <v>246</v>
      </c>
    </row>
    <row r="1209" spans="1:4" ht="15.75" customHeight="1" x14ac:dyDescent="0.2">
      <c r="A1209" s="6">
        <v>3827</v>
      </c>
      <c r="B1209" s="6" t="s">
        <v>1203</v>
      </c>
      <c r="C1209" s="6" t="s">
        <v>64</v>
      </c>
      <c r="D1209" s="6">
        <v>111</v>
      </c>
    </row>
    <row r="1210" spans="1:4" ht="15.75" customHeight="1" x14ac:dyDescent="0.2">
      <c r="A1210" s="6">
        <v>3825</v>
      </c>
      <c r="B1210" s="6" t="s">
        <v>3165</v>
      </c>
      <c r="C1210" s="6" t="s">
        <v>64</v>
      </c>
      <c r="D1210" s="6">
        <v>6</v>
      </c>
    </row>
    <row r="1211" spans="1:4" ht="15.75" customHeight="1" x14ac:dyDescent="0.2">
      <c r="A1211" s="6">
        <v>3824</v>
      </c>
      <c r="B1211" s="6" t="s">
        <v>2869</v>
      </c>
      <c r="C1211" s="6" t="s">
        <v>64</v>
      </c>
      <c r="D1211" s="6">
        <v>8</v>
      </c>
    </row>
    <row r="1212" spans="1:4" ht="15.75" customHeight="1" x14ac:dyDescent="0.2">
      <c r="A1212" s="6">
        <v>3822</v>
      </c>
      <c r="B1212" s="6" t="s">
        <v>2632</v>
      </c>
      <c r="C1212" s="6" t="s">
        <v>64</v>
      </c>
      <c r="D1212" s="6">
        <v>9</v>
      </c>
    </row>
    <row r="1213" spans="1:4" ht="15.75" customHeight="1" x14ac:dyDescent="0.2">
      <c r="A1213" s="6">
        <v>3821</v>
      </c>
      <c r="B1213" s="6" t="s">
        <v>1312</v>
      </c>
      <c r="C1213" s="6" t="s">
        <v>64</v>
      </c>
      <c r="D1213" s="6">
        <v>44</v>
      </c>
    </row>
    <row r="1214" spans="1:4" ht="15.75" customHeight="1" x14ac:dyDescent="0.2">
      <c r="A1214" s="6">
        <v>3820</v>
      </c>
      <c r="B1214" s="6" t="s">
        <v>2438</v>
      </c>
      <c r="C1214" s="6" t="s">
        <v>64</v>
      </c>
      <c r="D1214" s="6">
        <v>0</v>
      </c>
    </row>
    <row r="1215" spans="1:4" ht="15.75" customHeight="1" x14ac:dyDescent="0.2">
      <c r="A1215" s="6">
        <v>3818</v>
      </c>
      <c r="B1215" s="6" t="s">
        <v>3248</v>
      </c>
      <c r="C1215" s="6" t="s">
        <v>64</v>
      </c>
      <c r="D1215" s="6">
        <v>2</v>
      </c>
    </row>
    <row r="1216" spans="1:4" ht="15.75" customHeight="1" x14ac:dyDescent="0.2">
      <c r="A1216" s="6">
        <v>3817</v>
      </c>
      <c r="B1216" s="6" t="s">
        <v>224</v>
      </c>
      <c r="C1216" s="6" t="s">
        <v>64</v>
      </c>
      <c r="D1216" s="6">
        <v>43</v>
      </c>
    </row>
    <row r="1217" spans="1:4" ht="15.75" customHeight="1" x14ac:dyDescent="0.2">
      <c r="A1217" s="6">
        <v>3815</v>
      </c>
      <c r="B1217" s="6" t="s">
        <v>920</v>
      </c>
      <c r="C1217" s="6" t="s">
        <v>64</v>
      </c>
      <c r="D1217" s="6">
        <v>182</v>
      </c>
    </row>
    <row r="1218" spans="1:4" ht="15.75" customHeight="1" x14ac:dyDescent="0.2">
      <c r="A1218" s="6">
        <v>3812</v>
      </c>
      <c r="B1218" s="6" t="s">
        <v>3077</v>
      </c>
      <c r="C1218" s="6" t="s">
        <v>64</v>
      </c>
      <c r="D1218" s="6">
        <v>67</v>
      </c>
    </row>
    <row r="1219" spans="1:4" ht="15.75" customHeight="1" x14ac:dyDescent="0.2">
      <c r="A1219" s="6">
        <v>3810</v>
      </c>
      <c r="B1219" s="6" t="s">
        <v>813</v>
      </c>
      <c r="C1219" s="6" t="s">
        <v>64</v>
      </c>
      <c r="D1219" s="6">
        <v>173</v>
      </c>
    </row>
    <row r="1220" spans="1:4" ht="15.75" customHeight="1" x14ac:dyDescent="0.2">
      <c r="A1220" s="6">
        <v>3809</v>
      </c>
      <c r="B1220" s="6" t="s">
        <v>2360</v>
      </c>
      <c r="C1220" s="6" t="s">
        <v>64</v>
      </c>
      <c r="D1220" s="6">
        <v>19</v>
      </c>
    </row>
    <row r="1221" spans="1:4" ht="15.75" customHeight="1" x14ac:dyDescent="0.2">
      <c r="A1221" s="6">
        <v>3808</v>
      </c>
      <c r="B1221" s="6" t="s">
        <v>3249</v>
      </c>
      <c r="C1221" s="6" t="s">
        <v>64</v>
      </c>
      <c r="D1221" s="6">
        <v>10</v>
      </c>
    </row>
    <row r="1222" spans="1:4" ht="15.75" customHeight="1" x14ac:dyDescent="0.2">
      <c r="A1222" s="6">
        <v>3807</v>
      </c>
      <c r="B1222" s="6" t="s">
        <v>288</v>
      </c>
      <c r="C1222" s="6" t="s">
        <v>64</v>
      </c>
      <c r="D1222" s="6">
        <v>68</v>
      </c>
    </row>
    <row r="1223" spans="1:4" ht="15.75" customHeight="1" x14ac:dyDescent="0.2">
      <c r="A1223" s="6">
        <v>3805</v>
      </c>
      <c r="B1223" s="6" t="s">
        <v>2785</v>
      </c>
      <c r="C1223" s="6" t="s">
        <v>64</v>
      </c>
      <c r="D1223" s="6">
        <v>0</v>
      </c>
    </row>
    <row r="1224" spans="1:4" ht="15.75" customHeight="1" x14ac:dyDescent="0.2">
      <c r="A1224" s="6">
        <v>3804</v>
      </c>
      <c r="B1224" s="6" t="s">
        <v>2108</v>
      </c>
      <c r="C1224" s="6" t="s">
        <v>64</v>
      </c>
      <c r="D1224" s="6">
        <v>36</v>
      </c>
    </row>
    <row r="1225" spans="1:4" ht="15.75" customHeight="1" x14ac:dyDescent="0.2">
      <c r="A1225" s="6">
        <v>3803</v>
      </c>
      <c r="B1225" s="6" t="s">
        <v>2974</v>
      </c>
      <c r="C1225" s="6" t="s">
        <v>64</v>
      </c>
      <c r="D1225" s="6">
        <v>40</v>
      </c>
    </row>
    <row r="1226" spans="1:4" ht="15.75" customHeight="1" x14ac:dyDescent="0.2">
      <c r="A1226" s="6">
        <v>3802</v>
      </c>
      <c r="B1226" s="6" t="s">
        <v>1341</v>
      </c>
      <c r="C1226" s="6" t="s">
        <v>64</v>
      </c>
      <c r="D1226" s="6">
        <v>206</v>
      </c>
    </row>
    <row r="1227" spans="1:4" ht="15.75" customHeight="1" x14ac:dyDescent="0.2">
      <c r="A1227" s="6">
        <v>3800</v>
      </c>
      <c r="B1227" s="6" t="s">
        <v>2513</v>
      </c>
      <c r="C1227" s="6" t="s">
        <v>64</v>
      </c>
      <c r="D1227" s="6">
        <v>31</v>
      </c>
    </row>
    <row r="1228" spans="1:4" ht="15.75" customHeight="1" x14ac:dyDescent="0.2">
      <c r="A1228" s="6">
        <v>3799</v>
      </c>
      <c r="B1228" s="6" t="s">
        <v>1258</v>
      </c>
      <c r="C1228" s="6" t="s">
        <v>64</v>
      </c>
      <c r="D1228" s="6">
        <v>156</v>
      </c>
    </row>
    <row r="1229" spans="1:4" ht="15.75" customHeight="1" x14ac:dyDescent="0.2">
      <c r="A1229" s="6">
        <v>3796</v>
      </c>
      <c r="B1229" s="6" t="s">
        <v>2106</v>
      </c>
      <c r="C1229" s="6" t="s">
        <v>64</v>
      </c>
      <c r="D1229" s="6">
        <v>4</v>
      </c>
    </row>
    <row r="1230" spans="1:4" ht="15.75" customHeight="1" x14ac:dyDescent="0.2">
      <c r="A1230" s="6">
        <v>3795</v>
      </c>
      <c r="B1230" s="6" t="s">
        <v>2064</v>
      </c>
      <c r="C1230" s="6" t="s">
        <v>64</v>
      </c>
      <c r="D1230" s="6">
        <v>9</v>
      </c>
    </row>
    <row r="1231" spans="1:4" ht="15.75" customHeight="1" x14ac:dyDescent="0.2">
      <c r="A1231" s="6">
        <v>3794</v>
      </c>
      <c r="B1231" s="6" t="s">
        <v>2247</v>
      </c>
      <c r="C1231" s="6" t="s">
        <v>64</v>
      </c>
      <c r="D1231" s="6">
        <v>72</v>
      </c>
    </row>
    <row r="1232" spans="1:4" ht="15.75" customHeight="1" x14ac:dyDescent="0.2">
      <c r="A1232" s="6">
        <v>3793</v>
      </c>
      <c r="B1232" s="6" t="s">
        <v>373</v>
      </c>
      <c r="C1232" s="6" t="s">
        <v>64</v>
      </c>
      <c r="D1232" s="6">
        <v>1064</v>
      </c>
    </row>
    <row r="1233" spans="1:4" ht="15.75" customHeight="1" x14ac:dyDescent="0.2">
      <c r="A1233" s="6">
        <v>3792</v>
      </c>
      <c r="B1233" s="6" t="s">
        <v>3154</v>
      </c>
      <c r="C1233" s="6" t="s">
        <v>64</v>
      </c>
      <c r="D1233" s="6">
        <v>36</v>
      </c>
    </row>
    <row r="1234" spans="1:4" ht="15.75" customHeight="1" x14ac:dyDescent="0.2">
      <c r="A1234" s="6">
        <v>3791</v>
      </c>
      <c r="B1234" s="6" t="s">
        <v>2645</v>
      </c>
      <c r="C1234" s="6" t="s">
        <v>64</v>
      </c>
      <c r="D1234" s="6">
        <v>29</v>
      </c>
    </row>
    <row r="1235" spans="1:4" ht="15.75" customHeight="1" x14ac:dyDescent="0.2">
      <c r="A1235" s="6">
        <v>3790</v>
      </c>
      <c r="B1235" s="6" t="s">
        <v>2229</v>
      </c>
      <c r="C1235" s="6" t="s">
        <v>64</v>
      </c>
      <c r="D1235" s="6">
        <v>5</v>
      </c>
    </row>
    <row r="1236" spans="1:4" ht="15.75" customHeight="1" x14ac:dyDescent="0.2">
      <c r="A1236" s="6">
        <v>3789</v>
      </c>
      <c r="B1236" s="6" t="s">
        <v>2638</v>
      </c>
      <c r="C1236" s="6" t="s">
        <v>64</v>
      </c>
      <c r="D1236" s="6">
        <v>10</v>
      </c>
    </row>
    <row r="1237" spans="1:4" ht="15.75" customHeight="1" x14ac:dyDescent="0.2">
      <c r="A1237" s="6">
        <v>3788</v>
      </c>
      <c r="B1237" s="6" t="s">
        <v>3173</v>
      </c>
      <c r="C1237" s="6" t="s">
        <v>64</v>
      </c>
      <c r="D1237" s="6">
        <v>42</v>
      </c>
    </row>
    <row r="1238" spans="1:4" ht="15.75" customHeight="1" x14ac:dyDescent="0.2">
      <c r="A1238" s="6">
        <v>3787</v>
      </c>
      <c r="B1238" s="6" t="s">
        <v>2500</v>
      </c>
      <c r="C1238" s="6" t="s">
        <v>64</v>
      </c>
      <c r="D1238" s="6">
        <v>0</v>
      </c>
    </row>
    <row r="1239" spans="1:4" ht="15.75" customHeight="1" x14ac:dyDescent="0.2">
      <c r="A1239" s="6">
        <v>3786</v>
      </c>
      <c r="B1239" s="6" t="s">
        <v>2301</v>
      </c>
      <c r="C1239" s="6" t="s">
        <v>64</v>
      </c>
      <c r="D1239" s="6">
        <v>0</v>
      </c>
    </row>
    <row r="1240" spans="1:4" ht="15.75" customHeight="1" x14ac:dyDescent="0.2">
      <c r="A1240" s="6">
        <v>3785</v>
      </c>
      <c r="B1240" s="6" t="s">
        <v>3260</v>
      </c>
      <c r="C1240" s="6" t="s">
        <v>64</v>
      </c>
      <c r="D1240" s="6">
        <v>0</v>
      </c>
    </row>
    <row r="1241" spans="1:4" ht="15.75" customHeight="1" x14ac:dyDescent="0.2">
      <c r="A1241" s="6">
        <v>3784</v>
      </c>
      <c r="B1241" s="6" t="s">
        <v>2634</v>
      </c>
      <c r="C1241" s="6" t="s">
        <v>64</v>
      </c>
      <c r="D1241" s="6">
        <v>324</v>
      </c>
    </row>
    <row r="1242" spans="1:4" ht="15.75" customHeight="1" x14ac:dyDescent="0.2">
      <c r="A1242" s="6">
        <v>3783</v>
      </c>
      <c r="B1242" s="6" t="s">
        <v>2114</v>
      </c>
      <c r="C1242" s="6" t="s">
        <v>64</v>
      </c>
      <c r="D1242" s="6">
        <v>0</v>
      </c>
    </row>
    <row r="1243" spans="1:4" ht="15.75" customHeight="1" x14ac:dyDescent="0.2">
      <c r="A1243" s="6">
        <v>3782</v>
      </c>
      <c r="B1243" s="6" t="s">
        <v>2506</v>
      </c>
      <c r="C1243" s="6" t="s">
        <v>64</v>
      </c>
      <c r="D1243" s="6">
        <v>6</v>
      </c>
    </row>
    <row r="1244" spans="1:4" ht="15.75" customHeight="1" x14ac:dyDescent="0.2">
      <c r="A1244" s="6">
        <v>3781</v>
      </c>
      <c r="B1244" s="6" t="s">
        <v>2309</v>
      </c>
      <c r="C1244" s="6" t="s">
        <v>64</v>
      </c>
      <c r="D1244" s="6">
        <v>0</v>
      </c>
    </row>
    <row r="1245" spans="1:4" ht="15.75" customHeight="1" x14ac:dyDescent="0.2">
      <c r="A1245" s="6">
        <v>3780</v>
      </c>
      <c r="B1245" s="6" t="s">
        <v>470</v>
      </c>
      <c r="C1245" s="6" t="s">
        <v>64</v>
      </c>
      <c r="D1245" s="6">
        <v>182</v>
      </c>
    </row>
    <row r="1246" spans="1:4" ht="15.75" customHeight="1" x14ac:dyDescent="0.2">
      <c r="A1246" s="6">
        <v>3779</v>
      </c>
      <c r="B1246" s="6" t="s">
        <v>697</v>
      </c>
      <c r="C1246" s="6" t="s">
        <v>64</v>
      </c>
      <c r="D1246" s="6">
        <v>312</v>
      </c>
    </row>
    <row r="1247" spans="1:4" ht="15.75" customHeight="1" x14ac:dyDescent="0.2">
      <c r="A1247" s="6">
        <v>3778</v>
      </c>
      <c r="B1247" s="6" t="s">
        <v>1426</v>
      </c>
      <c r="C1247" s="6" t="s">
        <v>64</v>
      </c>
      <c r="D1247" s="6">
        <v>1567</v>
      </c>
    </row>
    <row r="1248" spans="1:4" ht="15.75" customHeight="1" x14ac:dyDescent="0.2">
      <c r="A1248" s="6">
        <v>3777</v>
      </c>
      <c r="B1248" s="6" t="s">
        <v>2062</v>
      </c>
      <c r="C1248" s="6" t="s">
        <v>64</v>
      </c>
      <c r="D1248" s="6">
        <v>62</v>
      </c>
    </row>
    <row r="1249" spans="1:4" ht="15.75" customHeight="1" x14ac:dyDescent="0.2">
      <c r="A1249" s="6">
        <v>3776</v>
      </c>
      <c r="B1249" s="6" t="s">
        <v>332</v>
      </c>
      <c r="C1249" s="6" t="s">
        <v>64</v>
      </c>
      <c r="D1249" s="6">
        <v>64</v>
      </c>
    </row>
    <row r="1250" spans="1:4" ht="15.75" customHeight="1" x14ac:dyDescent="0.2">
      <c r="A1250" s="6">
        <v>3775</v>
      </c>
      <c r="B1250" s="6" t="s">
        <v>84</v>
      </c>
      <c r="C1250" s="6" t="s">
        <v>64</v>
      </c>
      <c r="D1250" s="6">
        <v>649</v>
      </c>
    </row>
    <row r="1251" spans="1:4" ht="15.75" customHeight="1" x14ac:dyDescent="0.2">
      <c r="A1251" s="6">
        <v>3774</v>
      </c>
      <c r="B1251" s="6" t="s">
        <v>2490</v>
      </c>
      <c r="C1251" s="6" t="s">
        <v>64</v>
      </c>
      <c r="D1251" s="6">
        <v>0</v>
      </c>
    </row>
    <row r="1252" spans="1:4" ht="15.75" customHeight="1" x14ac:dyDescent="0.2">
      <c r="A1252" s="6">
        <v>3773</v>
      </c>
      <c r="B1252" s="6" t="s">
        <v>2200</v>
      </c>
      <c r="C1252" s="6" t="s">
        <v>64</v>
      </c>
      <c r="D1252" s="6">
        <v>29</v>
      </c>
    </row>
    <row r="1253" spans="1:4" ht="15.75" customHeight="1" x14ac:dyDescent="0.2">
      <c r="A1253" s="6">
        <v>3772</v>
      </c>
      <c r="B1253" s="6" t="s">
        <v>2950</v>
      </c>
      <c r="C1253" s="6" t="s">
        <v>64</v>
      </c>
      <c r="D1253" s="6">
        <v>4</v>
      </c>
    </row>
    <row r="1254" spans="1:4" ht="15.75" customHeight="1" x14ac:dyDescent="0.2">
      <c r="A1254" s="6">
        <v>3771</v>
      </c>
      <c r="B1254" s="6" t="s">
        <v>2270</v>
      </c>
      <c r="C1254" s="6" t="s">
        <v>64</v>
      </c>
      <c r="D1254" s="6">
        <v>8</v>
      </c>
    </row>
    <row r="1255" spans="1:4" ht="15.75" customHeight="1" x14ac:dyDescent="0.2">
      <c r="A1255" s="6">
        <v>3770</v>
      </c>
      <c r="B1255" s="6" t="s">
        <v>2327</v>
      </c>
      <c r="C1255" s="6" t="s">
        <v>64</v>
      </c>
      <c r="D1255" s="6">
        <v>8</v>
      </c>
    </row>
    <row r="1256" spans="1:4" ht="15.75" customHeight="1" x14ac:dyDescent="0.2">
      <c r="A1256" s="6">
        <v>3769</v>
      </c>
      <c r="B1256" s="6" t="s">
        <v>2102</v>
      </c>
      <c r="C1256" s="6" t="s">
        <v>64</v>
      </c>
      <c r="D1256" s="6">
        <v>10</v>
      </c>
    </row>
    <row r="1257" spans="1:4" ht="15.75" customHeight="1" x14ac:dyDescent="0.2">
      <c r="A1257" s="6">
        <v>3768</v>
      </c>
      <c r="B1257" s="6" t="s">
        <v>628</v>
      </c>
      <c r="C1257" s="6" t="s">
        <v>64</v>
      </c>
      <c r="D1257" s="6">
        <v>413</v>
      </c>
    </row>
    <row r="1258" spans="1:4" ht="15.75" customHeight="1" x14ac:dyDescent="0.2">
      <c r="A1258" s="6">
        <v>3767</v>
      </c>
      <c r="B1258" s="6" t="s">
        <v>163</v>
      </c>
      <c r="C1258" s="6" t="s">
        <v>64</v>
      </c>
      <c r="D1258" s="6">
        <v>420</v>
      </c>
    </row>
    <row r="1259" spans="1:4" ht="15.75" customHeight="1" x14ac:dyDescent="0.2">
      <c r="A1259" s="6">
        <v>3766</v>
      </c>
      <c r="B1259" s="6" t="s">
        <v>549</v>
      </c>
      <c r="C1259" s="6" t="s">
        <v>64</v>
      </c>
      <c r="D1259" s="6">
        <v>452</v>
      </c>
    </row>
    <row r="1260" spans="1:4" ht="15.75" customHeight="1" x14ac:dyDescent="0.2">
      <c r="A1260" s="6">
        <v>3765</v>
      </c>
      <c r="B1260" s="6" t="s">
        <v>2351</v>
      </c>
      <c r="C1260" s="6" t="s">
        <v>64</v>
      </c>
      <c r="D1260" s="6">
        <v>153</v>
      </c>
    </row>
    <row r="1261" spans="1:4" ht="15.75" customHeight="1" x14ac:dyDescent="0.2">
      <c r="A1261" s="6">
        <v>3764</v>
      </c>
      <c r="B1261" s="6" t="s">
        <v>2428</v>
      </c>
      <c r="C1261" s="6" t="s">
        <v>64</v>
      </c>
      <c r="D1261" s="6">
        <v>33</v>
      </c>
    </row>
    <row r="1262" spans="1:4" ht="15.75" customHeight="1" x14ac:dyDescent="0.2">
      <c r="A1262" s="6">
        <v>3763</v>
      </c>
      <c r="B1262" s="6" t="s">
        <v>2417</v>
      </c>
      <c r="C1262" s="6" t="s">
        <v>64</v>
      </c>
      <c r="D1262" s="6">
        <v>5</v>
      </c>
    </row>
    <row r="1263" spans="1:4" ht="15.75" customHeight="1" x14ac:dyDescent="0.2">
      <c r="A1263" s="6">
        <v>3762</v>
      </c>
      <c r="B1263" s="6" t="s">
        <v>131</v>
      </c>
      <c r="C1263" s="6" t="s">
        <v>64</v>
      </c>
      <c r="D1263" s="6">
        <v>167</v>
      </c>
    </row>
    <row r="1264" spans="1:4" ht="15.75" customHeight="1" x14ac:dyDescent="0.2">
      <c r="A1264" s="6">
        <v>3761</v>
      </c>
      <c r="B1264" s="6" t="s">
        <v>2407</v>
      </c>
      <c r="C1264" s="6" t="s">
        <v>64</v>
      </c>
      <c r="D1264" s="6">
        <v>13</v>
      </c>
    </row>
    <row r="1265" spans="1:4" ht="15.75" customHeight="1" x14ac:dyDescent="0.2">
      <c r="A1265" s="6">
        <v>3760</v>
      </c>
      <c r="B1265" s="6" t="s">
        <v>2341</v>
      </c>
      <c r="C1265" s="6" t="s">
        <v>64</v>
      </c>
      <c r="D1265" s="6">
        <v>10</v>
      </c>
    </row>
    <row r="1266" spans="1:4" ht="15.75" customHeight="1" x14ac:dyDescent="0.2">
      <c r="A1266" s="6">
        <v>3759</v>
      </c>
      <c r="B1266" s="6" t="s">
        <v>2199</v>
      </c>
      <c r="C1266" s="6" t="s">
        <v>64</v>
      </c>
      <c r="D1266" s="6">
        <v>0</v>
      </c>
    </row>
    <row r="1267" spans="1:4" ht="15.75" customHeight="1" x14ac:dyDescent="0.2">
      <c r="A1267" s="6">
        <v>3758</v>
      </c>
      <c r="B1267" s="6" t="s">
        <v>932</v>
      </c>
      <c r="C1267" s="6" t="s">
        <v>64</v>
      </c>
      <c r="D1267" s="6">
        <v>3</v>
      </c>
    </row>
    <row r="1268" spans="1:4" ht="15.75" customHeight="1" x14ac:dyDescent="0.2">
      <c r="A1268" s="6">
        <v>3757</v>
      </c>
      <c r="B1268" s="6" t="s">
        <v>2875</v>
      </c>
      <c r="C1268" s="6" t="s">
        <v>64</v>
      </c>
      <c r="D1268" s="6">
        <v>6</v>
      </c>
    </row>
    <row r="1269" spans="1:4" ht="15.75" customHeight="1" x14ac:dyDescent="0.2">
      <c r="A1269" s="6">
        <v>3756</v>
      </c>
      <c r="B1269" s="6" t="s">
        <v>1230</v>
      </c>
      <c r="C1269" s="6" t="s">
        <v>64</v>
      </c>
      <c r="D1269" s="6">
        <v>216</v>
      </c>
    </row>
    <row r="1270" spans="1:4" ht="15.75" customHeight="1" x14ac:dyDescent="0.2">
      <c r="A1270" s="6">
        <v>3755</v>
      </c>
      <c r="B1270" s="6" t="s">
        <v>1389</v>
      </c>
      <c r="C1270" s="6" t="s">
        <v>64</v>
      </c>
      <c r="D1270" s="6">
        <v>625</v>
      </c>
    </row>
    <row r="1271" spans="1:4" ht="15.75" customHeight="1" x14ac:dyDescent="0.2">
      <c r="A1271" s="6">
        <v>3754</v>
      </c>
      <c r="B1271" s="6" t="s">
        <v>352</v>
      </c>
      <c r="C1271" s="6" t="s">
        <v>64</v>
      </c>
      <c r="D1271" s="6">
        <v>76</v>
      </c>
    </row>
    <row r="1272" spans="1:4" ht="15.75" customHeight="1" x14ac:dyDescent="0.2">
      <c r="A1272" s="6">
        <v>3753</v>
      </c>
      <c r="B1272" s="6" t="s">
        <v>772</v>
      </c>
      <c r="C1272" s="6" t="s">
        <v>64</v>
      </c>
      <c r="D1272" s="6">
        <v>22</v>
      </c>
    </row>
    <row r="1273" spans="1:4" ht="15.75" customHeight="1" x14ac:dyDescent="0.2">
      <c r="A1273" s="6">
        <v>3752</v>
      </c>
      <c r="B1273" s="6" t="s">
        <v>300</v>
      </c>
      <c r="C1273" s="6" t="s">
        <v>64</v>
      </c>
      <c r="D1273" s="6">
        <v>226</v>
      </c>
    </row>
    <row r="1274" spans="1:4" ht="15.75" customHeight="1" x14ac:dyDescent="0.2">
      <c r="A1274" s="6">
        <v>3751</v>
      </c>
      <c r="B1274" s="6" t="s">
        <v>1330</v>
      </c>
      <c r="C1274" s="6" t="s">
        <v>64</v>
      </c>
      <c r="D1274" s="6">
        <v>6</v>
      </c>
    </row>
    <row r="1275" spans="1:4" ht="15.75" customHeight="1" x14ac:dyDescent="0.2">
      <c r="A1275" s="6">
        <v>3750</v>
      </c>
      <c r="B1275" s="6" t="s">
        <v>2126</v>
      </c>
      <c r="C1275" s="6" t="s">
        <v>64</v>
      </c>
      <c r="D1275" s="6">
        <v>4</v>
      </c>
    </row>
    <row r="1276" spans="1:4" ht="15.75" customHeight="1" x14ac:dyDescent="0.2">
      <c r="A1276" s="6">
        <v>3749</v>
      </c>
      <c r="B1276" s="6" t="s">
        <v>2248</v>
      </c>
      <c r="C1276" s="6" t="s">
        <v>64</v>
      </c>
      <c r="D1276" s="6">
        <v>3</v>
      </c>
    </row>
    <row r="1277" spans="1:4" ht="15.75" customHeight="1" x14ac:dyDescent="0.2">
      <c r="A1277" s="6">
        <v>3748</v>
      </c>
      <c r="B1277" s="6" t="s">
        <v>2665</v>
      </c>
      <c r="C1277" s="6" t="s">
        <v>64</v>
      </c>
      <c r="D1277" s="6">
        <v>8</v>
      </c>
    </row>
    <row r="1278" spans="1:4" ht="15.75" customHeight="1" x14ac:dyDescent="0.2">
      <c r="A1278" s="6">
        <v>3747</v>
      </c>
      <c r="B1278" s="6" t="s">
        <v>641</v>
      </c>
      <c r="C1278" s="6" t="s">
        <v>64</v>
      </c>
      <c r="D1278" s="6">
        <v>80</v>
      </c>
    </row>
    <row r="1279" spans="1:4" ht="15.75" customHeight="1" x14ac:dyDescent="0.2">
      <c r="A1279" s="6">
        <v>3746</v>
      </c>
      <c r="B1279" s="6" t="s">
        <v>2326</v>
      </c>
      <c r="C1279" s="6" t="s">
        <v>64</v>
      </c>
      <c r="D1279" s="6">
        <v>95</v>
      </c>
    </row>
    <row r="1280" spans="1:4" ht="15.75" customHeight="1" x14ac:dyDescent="0.2">
      <c r="A1280" s="6">
        <v>3745</v>
      </c>
      <c r="B1280" s="6" t="s">
        <v>2143</v>
      </c>
      <c r="C1280" s="6" t="s">
        <v>64</v>
      </c>
      <c r="D1280" s="6">
        <v>0</v>
      </c>
    </row>
    <row r="1281" spans="1:4" ht="15.75" customHeight="1" x14ac:dyDescent="0.2">
      <c r="A1281" s="6">
        <v>3744</v>
      </c>
      <c r="B1281" s="6" t="s">
        <v>2654</v>
      </c>
      <c r="C1281" s="6" t="s">
        <v>64</v>
      </c>
      <c r="D1281" s="6">
        <v>0</v>
      </c>
    </row>
    <row r="1282" spans="1:4" ht="15.75" customHeight="1" x14ac:dyDescent="0.2">
      <c r="A1282" s="6">
        <v>3743</v>
      </c>
      <c r="B1282" s="6" t="s">
        <v>492</v>
      </c>
      <c r="C1282" s="6" t="s">
        <v>64</v>
      </c>
      <c r="D1282" s="6">
        <v>80</v>
      </c>
    </row>
    <row r="1283" spans="1:4" ht="15.75" customHeight="1" x14ac:dyDescent="0.2">
      <c r="A1283" s="6">
        <v>3742</v>
      </c>
      <c r="B1283" s="6" t="s">
        <v>2349</v>
      </c>
      <c r="C1283" s="6" t="s">
        <v>64</v>
      </c>
      <c r="D1283" s="6">
        <v>9</v>
      </c>
    </row>
    <row r="1284" spans="1:4" ht="15.75" customHeight="1" x14ac:dyDescent="0.2">
      <c r="A1284" s="6">
        <v>3741</v>
      </c>
      <c r="B1284" s="6" t="s">
        <v>1035</v>
      </c>
      <c r="C1284" s="6" t="s">
        <v>64</v>
      </c>
      <c r="D1284" s="6">
        <v>277</v>
      </c>
    </row>
    <row r="1285" spans="1:4" ht="15.75" customHeight="1" x14ac:dyDescent="0.2">
      <c r="A1285" s="6">
        <v>3740</v>
      </c>
      <c r="B1285" s="6" t="s">
        <v>247</v>
      </c>
      <c r="C1285" s="6" t="s">
        <v>64</v>
      </c>
      <c r="D1285" s="6">
        <v>48</v>
      </c>
    </row>
    <row r="1286" spans="1:4" ht="15.75" customHeight="1" x14ac:dyDescent="0.2">
      <c r="A1286" s="6">
        <v>3739</v>
      </c>
      <c r="B1286" s="6" t="s">
        <v>3182</v>
      </c>
      <c r="C1286" s="6" t="s">
        <v>64</v>
      </c>
      <c r="D1286" s="6">
        <v>3</v>
      </c>
    </row>
    <row r="1287" spans="1:4" ht="15.75" customHeight="1" x14ac:dyDescent="0.2">
      <c r="A1287" s="6">
        <v>3738</v>
      </c>
      <c r="B1287" s="6" t="s">
        <v>208</v>
      </c>
      <c r="C1287" s="6" t="s">
        <v>64</v>
      </c>
      <c r="D1287" s="6">
        <v>100</v>
      </c>
    </row>
    <row r="1288" spans="1:4" ht="15.75" customHeight="1" x14ac:dyDescent="0.2">
      <c r="A1288" s="6">
        <v>3737</v>
      </c>
      <c r="B1288" s="6" t="s">
        <v>2300</v>
      </c>
      <c r="C1288" s="6" t="s">
        <v>64</v>
      </c>
      <c r="D1288" s="6">
        <v>36</v>
      </c>
    </row>
    <row r="1289" spans="1:4" ht="15.75" customHeight="1" x14ac:dyDescent="0.2">
      <c r="A1289" s="6">
        <v>3736</v>
      </c>
      <c r="B1289" s="6" t="s">
        <v>2418</v>
      </c>
      <c r="C1289" s="6" t="s">
        <v>64</v>
      </c>
      <c r="D1289" s="6">
        <v>0</v>
      </c>
    </row>
    <row r="1290" spans="1:4" ht="15.75" customHeight="1" x14ac:dyDescent="0.2">
      <c r="A1290" s="6">
        <v>3735</v>
      </c>
      <c r="B1290" s="6" t="s">
        <v>2472</v>
      </c>
      <c r="C1290" s="6" t="s">
        <v>64</v>
      </c>
      <c r="D1290" s="6">
        <v>5</v>
      </c>
    </row>
    <row r="1291" spans="1:4" ht="15.75" customHeight="1" x14ac:dyDescent="0.2">
      <c r="A1291" s="6">
        <v>3734</v>
      </c>
      <c r="B1291" s="6" t="s">
        <v>2120</v>
      </c>
      <c r="C1291" s="6" t="s">
        <v>64</v>
      </c>
      <c r="D1291" s="6">
        <v>7</v>
      </c>
    </row>
    <row r="1292" spans="1:4" ht="15.75" customHeight="1" x14ac:dyDescent="0.2">
      <c r="A1292" s="6">
        <v>3733</v>
      </c>
      <c r="B1292" s="6" t="s">
        <v>1356</v>
      </c>
      <c r="C1292" s="6" t="s">
        <v>64</v>
      </c>
      <c r="D1292" s="6">
        <v>181</v>
      </c>
    </row>
    <row r="1293" spans="1:4" ht="15.75" customHeight="1" x14ac:dyDescent="0.2">
      <c r="A1293" s="6">
        <v>3732</v>
      </c>
      <c r="B1293" s="6" t="s">
        <v>2493</v>
      </c>
      <c r="C1293" s="6" t="s">
        <v>64</v>
      </c>
      <c r="D1293" s="6">
        <v>0</v>
      </c>
    </row>
    <row r="1294" spans="1:4" ht="15.75" customHeight="1" x14ac:dyDescent="0.2">
      <c r="A1294" s="6">
        <v>3730</v>
      </c>
      <c r="B1294" s="6" t="s">
        <v>1240</v>
      </c>
      <c r="C1294" s="6" t="s">
        <v>64</v>
      </c>
      <c r="D1294" s="6">
        <v>106</v>
      </c>
    </row>
    <row r="1295" spans="1:4" ht="15.75" customHeight="1" x14ac:dyDescent="0.2">
      <c r="A1295" s="6">
        <v>3729</v>
      </c>
      <c r="B1295" s="6" t="s">
        <v>2316</v>
      </c>
      <c r="C1295" s="6" t="s">
        <v>64</v>
      </c>
      <c r="D1295" s="6">
        <v>54</v>
      </c>
    </row>
    <row r="1296" spans="1:4" ht="15.75" customHeight="1" x14ac:dyDescent="0.2">
      <c r="A1296" s="6">
        <v>3728</v>
      </c>
      <c r="B1296" s="6" t="s">
        <v>2290</v>
      </c>
      <c r="C1296" s="6" t="s">
        <v>64</v>
      </c>
      <c r="D1296" s="6">
        <v>9</v>
      </c>
    </row>
    <row r="1297" spans="1:4" ht="15.75" customHeight="1" x14ac:dyDescent="0.2">
      <c r="A1297" s="6">
        <v>3727</v>
      </c>
      <c r="B1297" s="6" t="s">
        <v>2236</v>
      </c>
      <c r="C1297" s="6" t="s">
        <v>64</v>
      </c>
      <c r="D1297" s="6">
        <v>40</v>
      </c>
    </row>
    <row r="1298" spans="1:4" ht="15.75" customHeight="1" x14ac:dyDescent="0.2">
      <c r="A1298" s="6">
        <v>3726</v>
      </c>
      <c r="B1298" s="6" t="s">
        <v>2387</v>
      </c>
      <c r="C1298" s="6" t="s">
        <v>64</v>
      </c>
      <c r="D1298" s="6">
        <v>51</v>
      </c>
    </row>
    <row r="1299" spans="1:4" ht="15.75" customHeight="1" x14ac:dyDescent="0.2">
      <c r="A1299" s="6">
        <v>3725</v>
      </c>
      <c r="B1299" s="6" t="s">
        <v>2376</v>
      </c>
      <c r="C1299" s="6" t="s">
        <v>64</v>
      </c>
      <c r="D1299" s="6">
        <v>0</v>
      </c>
    </row>
    <row r="1300" spans="1:4" ht="15.75" customHeight="1" x14ac:dyDescent="0.2">
      <c r="A1300" s="6">
        <v>3724</v>
      </c>
      <c r="B1300" s="6" t="s">
        <v>2287</v>
      </c>
      <c r="C1300" s="6" t="s">
        <v>64</v>
      </c>
      <c r="D1300" s="6">
        <v>38</v>
      </c>
    </row>
    <row r="1301" spans="1:4" ht="15.75" customHeight="1" x14ac:dyDescent="0.2">
      <c r="A1301" s="6">
        <v>3723</v>
      </c>
      <c r="B1301" s="6" t="s">
        <v>2795</v>
      </c>
      <c r="C1301" s="6" t="s">
        <v>64</v>
      </c>
      <c r="D1301" s="6">
        <v>7</v>
      </c>
    </row>
    <row r="1302" spans="1:4" ht="15.75" customHeight="1" x14ac:dyDescent="0.2">
      <c r="A1302" s="6">
        <v>3722</v>
      </c>
      <c r="B1302" s="6" t="s">
        <v>69</v>
      </c>
      <c r="C1302" s="6" t="s">
        <v>64</v>
      </c>
      <c r="D1302" s="6">
        <v>69</v>
      </c>
    </row>
    <row r="1303" spans="1:4" ht="15.75" customHeight="1" x14ac:dyDescent="0.2">
      <c r="A1303" s="6">
        <v>3721</v>
      </c>
      <c r="B1303" s="6" t="s">
        <v>1036</v>
      </c>
      <c r="C1303" s="6" t="s">
        <v>64</v>
      </c>
      <c r="D1303" s="6">
        <v>990</v>
      </c>
    </row>
    <row r="1304" spans="1:4" ht="15.75" customHeight="1" x14ac:dyDescent="0.2">
      <c r="A1304" s="6">
        <v>3720</v>
      </c>
      <c r="B1304" s="6" t="s">
        <v>2079</v>
      </c>
      <c r="C1304" s="6" t="s">
        <v>64</v>
      </c>
      <c r="D1304" s="6">
        <v>9</v>
      </c>
    </row>
    <row r="1305" spans="1:4" ht="15.75" customHeight="1" x14ac:dyDescent="0.2">
      <c r="A1305" s="6">
        <v>3719</v>
      </c>
      <c r="B1305" s="6" t="s">
        <v>3082</v>
      </c>
      <c r="C1305" s="6" t="s">
        <v>64</v>
      </c>
      <c r="D1305" s="6">
        <v>2</v>
      </c>
    </row>
    <row r="1306" spans="1:4" ht="15.75" customHeight="1" x14ac:dyDescent="0.2">
      <c r="A1306" s="6">
        <v>3718</v>
      </c>
      <c r="B1306" s="6" t="s">
        <v>2137</v>
      </c>
      <c r="C1306" s="6" t="s">
        <v>64</v>
      </c>
      <c r="D1306" s="6">
        <v>10</v>
      </c>
    </row>
    <row r="1307" spans="1:4" ht="15.75" customHeight="1" x14ac:dyDescent="0.2">
      <c r="A1307" s="6">
        <v>3717</v>
      </c>
      <c r="B1307" s="6" t="s">
        <v>2362</v>
      </c>
      <c r="C1307" s="6" t="s">
        <v>64</v>
      </c>
      <c r="D1307" s="6">
        <v>7</v>
      </c>
    </row>
    <row r="1308" spans="1:4" ht="15.75" customHeight="1" x14ac:dyDescent="0.2">
      <c r="A1308" s="6">
        <v>3716</v>
      </c>
      <c r="B1308" s="6" t="s">
        <v>2732</v>
      </c>
      <c r="C1308" s="6" t="s">
        <v>64</v>
      </c>
      <c r="D1308" s="6">
        <v>14</v>
      </c>
    </row>
    <row r="1309" spans="1:4" ht="15.75" customHeight="1" x14ac:dyDescent="0.2">
      <c r="A1309" s="6">
        <v>3715</v>
      </c>
      <c r="B1309" s="6" t="s">
        <v>150</v>
      </c>
      <c r="C1309" s="6" t="s">
        <v>64</v>
      </c>
      <c r="D1309" s="6">
        <v>0</v>
      </c>
    </row>
    <row r="1310" spans="1:4" ht="15.75" customHeight="1" x14ac:dyDescent="0.2">
      <c r="A1310" s="6">
        <v>3714</v>
      </c>
      <c r="B1310" s="6" t="s">
        <v>2600</v>
      </c>
      <c r="C1310" s="6" t="s">
        <v>64</v>
      </c>
      <c r="D1310" s="6">
        <v>16</v>
      </c>
    </row>
    <row r="1311" spans="1:4" ht="15.75" customHeight="1" x14ac:dyDescent="0.2">
      <c r="A1311" s="6">
        <v>3713</v>
      </c>
      <c r="B1311" s="6" t="s">
        <v>2094</v>
      </c>
      <c r="C1311" s="6" t="s">
        <v>64</v>
      </c>
      <c r="D1311" s="6">
        <v>2</v>
      </c>
    </row>
    <row r="1312" spans="1:4" ht="15.75" customHeight="1" x14ac:dyDescent="0.2">
      <c r="A1312" s="6">
        <v>3712</v>
      </c>
      <c r="B1312" s="6" t="s">
        <v>179</v>
      </c>
      <c r="C1312" s="6" t="s">
        <v>64</v>
      </c>
      <c r="D1312" s="6">
        <v>107</v>
      </c>
    </row>
    <row r="1313" spans="1:4" ht="15.75" customHeight="1" x14ac:dyDescent="0.2">
      <c r="A1313" s="6">
        <v>3711</v>
      </c>
      <c r="B1313" s="6" t="s">
        <v>513</v>
      </c>
      <c r="C1313" s="6" t="s">
        <v>64</v>
      </c>
      <c r="D1313" s="6">
        <v>259</v>
      </c>
    </row>
    <row r="1314" spans="1:4" ht="15.75" customHeight="1" x14ac:dyDescent="0.2">
      <c r="A1314" s="6">
        <v>3710</v>
      </c>
      <c r="B1314" s="6" t="s">
        <v>918</v>
      </c>
      <c r="C1314" s="6" t="s">
        <v>64</v>
      </c>
      <c r="D1314" s="6">
        <v>727</v>
      </c>
    </row>
    <row r="1315" spans="1:4" ht="15.75" customHeight="1" x14ac:dyDescent="0.2">
      <c r="A1315" s="6">
        <v>3709</v>
      </c>
      <c r="B1315" s="6" t="s">
        <v>1404</v>
      </c>
      <c r="C1315" s="6" t="s">
        <v>64</v>
      </c>
      <c r="D1315" s="6">
        <v>127</v>
      </c>
    </row>
    <row r="1316" spans="1:4" ht="15.75" customHeight="1" x14ac:dyDescent="0.2">
      <c r="A1316" s="6">
        <v>3708</v>
      </c>
      <c r="B1316" s="6" t="s">
        <v>2423</v>
      </c>
      <c r="C1316" s="6" t="s">
        <v>64</v>
      </c>
      <c r="D1316" s="6">
        <v>64</v>
      </c>
    </row>
    <row r="1317" spans="1:4" ht="15.75" customHeight="1" x14ac:dyDescent="0.2">
      <c r="A1317" s="6">
        <v>3707</v>
      </c>
      <c r="B1317" s="6" t="s">
        <v>777</v>
      </c>
      <c r="C1317" s="6" t="s">
        <v>64</v>
      </c>
      <c r="D1317" s="6">
        <v>131</v>
      </c>
    </row>
    <row r="1318" spans="1:4" ht="15.75" customHeight="1" x14ac:dyDescent="0.2">
      <c r="A1318" s="6">
        <v>3706</v>
      </c>
      <c r="B1318" s="6" t="s">
        <v>2683</v>
      </c>
      <c r="C1318" s="6" t="s">
        <v>64</v>
      </c>
      <c r="D1318" s="6">
        <v>169</v>
      </c>
    </row>
    <row r="1319" spans="1:4" ht="15.75" customHeight="1" x14ac:dyDescent="0.2">
      <c r="A1319" s="6">
        <v>3705</v>
      </c>
      <c r="B1319" s="6" t="s">
        <v>2462</v>
      </c>
      <c r="C1319" s="6" t="s">
        <v>64</v>
      </c>
      <c r="D1319" s="6">
        <v>20</v>
      </c>
    </row>
    <row r="1320" spans="1:4" ht="15.75" customHeight="1" x14ac:dyDescent="0.2">
      <c r="A1320" s="6">
        <v>3704</v>
      </c>
      <c r="B1320" s="6" t="s">
        <v>989</v>
      </c>
      <c r="C1320" s="6" t="s">
        <v>64</v>
      </c>
      <c r="D1320" s="6">
        <v>1265</v>
      </c>
    </row>
    <row r="1321" spans="1:4" ht="15.75" customHeight="1" x14ac:dyDescent="0.2">
      <c r="A1321" s="6">
        <v>3703</v>
      </c>
      <c r="B1321" s="6" t="s">
        <v>2312</v>
      </c>
      <c r="C1321" s="6" t="s">
        <v>64</v>
      </c>
      <c r="D1321" s="6">
        <v>18</v>
      </c>
    </row>
    <row r="1322" spans="1:4" ht="15.75" customHeight="1" x14ac:dyDescent="0.2">
      <c r="A1322" s="6">
        <v>3702</v>
      </c>
      <c r="B1322" s="6" t="s">
        <v>1278</v>
      </c>
      <c r="C1322" s="6" t="s">
        <v>64</v>
      </c>
      <c r="D1322" s="6">
        <v>16</v>
      </c>
    </row>
    <row r="1323" spans="1:4" ht="15.75" customHeight="1" x14ac:dyDescent="0.2">
      <c r="A1323" s="6">
        <v>3701</v>
      </c>
      <c r="B1323" s="6" t="s">
        <v>2347</v>
      </c>
      <c r="C1323" s="6" t="s">
        <v>64</v>
      </c>
      <c r="D1323" s="6">
        <v>17</v>
      </c>
    </row>
    <row r="1324" spans="1:4" ht="15.75" customHeight="1" x14ac:dyDescent="0.2">
      <c r="A1324" s="6">
        <v>3700</v>
      </c>
      <c r="B1324" s="6" t="s">
        <v>2340</v>
      </c>
      <c r="C1324" s="6" t="s">
        <v>64</v>
      </c>
      <c r="D1324" s="6">
        <v>9</v>
      </c>
    </row>
    <row r="1325" spans="1:4" ht="15.75" customHeight="1" x14ac:dyDescent="0.2">
      <c r="A1325" s="6">
        <v>3699</v>
      </c>
      <c r="B1325" s="6" t="s">
        <v>2930</v>
      </c>
      <c r="C1325" s="6" t="s">
        <v>64</v>
      </c>
      <c r="D1325" s="6">
        <v>0</v>
      </c>
    </row>
    <row r="1326" spans="1:4" ht="15.75" customHeight="1" x14ac:dyDescent="0.2">
      <c r="A1326" s="6">
        <v>3698</v>
      </c>
      <c r="B1326" s="6" t="s">
        <v>2048</v>
      </c>
      <c r="C1326" s="6" t="s">
        <v>64</v>
      </c>
      <c r="D1326" s="6">
        <v>0</v>
      </c>
    </row>
    <row r="1327" spans="1:4" ht="15.75" customHeight="1" x14ac:dyDescent="0.2">
      <c r="A1327" s="6">
        <v>3697</v>
      </c>
      <c r="B1327" s="6" t="s">
        <v>878</v>
      </c>
      <c r="C1327" s="6" t="s">
        <v>64</v>
      </c>
      <c r="D1327" s="6">
        <v>90</v>
      </c>
    </row>
    <row r="1328" spans="1:4" ht="15.75" customHeight="1" x14ac:dyDescent="0.2">
      <c r="A1328" s="6">
        <v>3696</v>
      </c>
      <c r="B1328" s="6" t="s">
        <v>2451</v>
      </c>
      <c r="C1328" s="6" t="s">
        <v>64</v>
      </c>
      <c r="D1328" s="6">
        <v>0</v>
      </c>
    </row>
    <row r="1329" spans="1:4" ht="15.75" customHeight="1" x14ac:dyDescent="0.2">
      <c r="A1329" s="6">
        <v>3695</v>
      </c>
      <c r="B1329" s="6" t="s">
        <v>3079</v>
      </c>
      <c r="C1329" s="6" t="s">
        <v>64</v>
      </c>
      <c r="D1329" s="6">
        <v>8</v>
      </c>
    </row>
    <row r="1330" spans="1:4" ht="15.75" customHeight="1" x14ac:dyDescent="0.2">
      <c r="A1330" s="6">
        <v>3694</v>
      </c>
      <c r="B1330" s="6" t="s">
        <v>2646</v>
      </c>
      <c r="C1330" s="6" t="s">
        <v>64</v>
      </c>
      <c r="D1330" s="6">
        <v>23</v>
      </c>
    </row>
    <row r="1331" spans="1:4" ht="15.75" customHeight="1" x14ac:dyDescent="0.2">
      <c r="A1331" s="6">
        <v>3693</v>
      </c>
      <c r="B1331" s="6" t="s">
        <v>2195</v>
      </c>
      <c r="C1331" s="6" t="s">
        <v>64</v>
      </c>
      <c r="D1331" s="6">
        <v>5</v>
      </c>
    </row>
    <row r="1332" spans="1:4" ht="15.75" customHeight="1" x14ac:dyDescent="0.2">
      <c r="A1332" s="6">
        <v>3692</v>
      </c>
      <c r="B1332" s="6" t="s">
        <v>3252</v>
      </c>
      <c r="C1332" s="6" t="s">
        <v>64</v>
      </c>
      <c r="D1332" s="6">
        <v>12</v>
      </c>
    </row>
    <row r="1333" spans="1:4" ht="15.75" customHeight="1" x14ac:dyDescent="0.2">
      <c r="A1333" s="6">
        <v>3691</v>
      </c>
      <c r="B1333" s="6" t="s">
        <v>2467</v>
      </c>
      <c r="C1333" s="6" t="s">
        <v>64</v>
      </c>
      <c r="D1333" s="6">
        <v>29</v>
      </c>
    </row>
    <row r="1334" spans="1:4" ht="15.75" customHeight="1" x14ac:dyDescent="0.2">
      <c r="A1334" s="6">
        <v>3690</v>
      </c>
      <c r="B1334" s="6" t="s">
        <v>2456</v>
      </c>
      <c r="C1334" s="6" t="s">
        <v>64</v>
      </c>
      <c r="D1334" s="6">
        <v>15</v>
      </c>
    </row>
    <row r="1335" spans="1:4" ht="15.75" customHeight="1" x14ac:dyDescent="0.2">
      <c r="A1335" s="6">
        <v>3689</v>
      </c>
      <c r="B1335" s="6" t="s">
        <v>3214</v>
      </c>
      <c r="C1335" s="6" t="s">
        <v>64</v>
      </c>
      <c r="D1335" s="6">
        <v>135</v>
      </c>
    </row>
    <row r="1336" spans="1:4" ht="15.75" customHeight="1" x14ac:dyDescent="0.2">
      <c r="A1336" s="6">
        <v>3688</v>
      </c>
      <c r="B1336" s="6" t="s">
        <v>135</v>
      </c>
      <c r="C1336" s="6" t="s">
        <v>64</v>
      </c>
      <c r="D1336" s="6">
        <v>13</v>
      </c>
    </row>
    <row r="1337" spans="1:4" ht="15.75" customHeight="1" x14ac:dyDescent="0.2">
      <c r="A1337" s="6">
        <v>3687</v>
      </c>
      <c r="B1337" s="6" t="s">
        <v>2179</v>
      </c>
      <c r="C1337" s="6" t="s">
        <v>64</v>
      </c>
      <c r="D1337" s="6">
        <v>20</v>
      </c>
    </row>
    <row r="1338" spans="1:4" ht="15.75" customHeight="1" x14ac:dyDescent="0.2">
      <c r="A1338" s="6">
        <v>3686</v>
      </c>
      <c r="B1338" s="6" t="s">
        <v>809</v>
      </c>
      <c r="C1338" s="6" t="s">
        <v>64</v>
      </c>
      <c r="D1338" s="6">
        <v>130</v>
      </c>
    </row>
    <row r="1339" spans="1:4" ht="15.75" customHeight="1" x14ac:dyDescent="0.2">
      <c r="A1339" s="6">
        <v>3685</v>
      </c>
      <c r="B1339" s="6" t="s">
        <v>215</v>
      </c>
      <c r="C1339" s="6" t="s">
        <v>64</v>
      </c>
      <c r="D1339" s="6">
        <v>1270</v>
      </c>
    </row>
    <row r="1340" spans="1:4" ht="15.75" customHeight="1" x14ac:dyDescent="0.2">
      <c r="A1340" s="6">
        <v>3684</v>
      </c>
      <c r="B1340" s="6" t="s">
        <v>1096</v>
      </c>
      <c r="C1340" s="6" t="s">
        <v>64</v>
      </c>
      <c r="D1340" s="6">
        <v>218</v>
      </c>
    </row>
    <row r="1341" spans="1:4" ht="15.75" customHeight="1" x14ac:dyDescent="0.2">
      <c r="A1341" s="6">
        <v>3683</v>
      </c>
      <c r="B1341" s="6" t="s">
        <v>3073</v>
      </c>
      <c r="C1341" s="6" t="s">
        <v>64</v>
      </c>
      <c r="D1341" s="6">
        <v>4</v>
      </c>
    </row>
    <row r="1342" spans="1:4" ht="15.75" customHeight="1" x14ac:dyDescent="0.2">
      <c r="A1342" s="6">
        <v>3682</v>
      </c>
      <c r="B1342" s="6" t="s">
        <v>272</v>
      </c>
      <c r="C1342" s="6" t="s">
        <v>64</v>
      </c>
      <c r="D1342" s="6">
        <v>1502</v>
      </c>
    </row>
    <row r="1343" spans="1:4" ht="15.75" customHeight="1" x14ac:dyDescent="0.2">
      <c r="A1343" s="6">
        <v>3681</v>
      </c>
      <c r="B1343" s="6" t="s">
        <v>2541</v>
      </c>
      <c r="C1343" s="6" t="s">
        <v>64</v>
      </c>
      <c r="D1343" s="6">
        <v>3</v>
      </c>
    </row>
    <row r="1344" spans="1:4" ht="15.75" customHeight="1" x14ac:dyDescent="0.2">
      <c r="A1344" s="6">
        <v>3680</v>
      </c>
      <c r="B1344" s="6" t="s">
        <v>106</v>
      </c>
      <c r="C1344" s="6" t="s">
        <v>64</v>
      </c>
      <c r="D1344" s="6">
        <v>164</v>
      </c>
    </row>
    <row r="1345" spans="1:4" ht="15.75" customHeight="1" x14ac:dyDescent="0.2">
      <c r="A1345" s="6">
        <v>3679</v>
      </c>
      <c r="B1345" s="6" t="s">
        <v>1318</v>
      </c>
      <c r="C1345" s="6" t="s">
        <v>64</v>
      </c>
      <c r="D1345" s="6">
        <v>91</v>
      </c>
    </row>
    <row r="1346" spans="1:4" ht="15.75" customHeight="1" x14ac:dyDescent="0.2">
      <c r="A1346" s="6">
        <v>3678</v>
      </c>
      <c r="B1346" s="6" t="s">
        <v>591</v>
      </c>
      <c r="C1346" s="6" t="s">
        <v>64</v>
      </c>
      <c r="D1346" s="6">
        <v>152</v>
      </c>
    </row>
    <row r="1347" spans="1:4" ht="15.75" customHeight="1" x14ac:dyDescent="0.2">
      <c r="A1347" s="6">
        <v>3677</v>
      </c>
      <c r="B1347" s="6" t="s">
        <v>2442</v>
      </c>
      <c r="C1347" s="6" t="s">
        <v>64</v>
      </c>
      <c r="D1347" s="6">
        <v>46</v>
      </c>
    </row>
    <row r="1348" spans="1:4" ht="15.75" customHeight="1" x14ac:dyDescent="0.2">
      <c r="A1348" s="6">
        <v>3676</v>
      </c>
      <c r="B1348" s="6" t="s">
        <v>134</v>
      </c>
      <c r="C1348" s="6" t="s">
        <v>64</v>
      </c>
      <c r="D1348" s="6">
        <v>528</v>
      </c>
    </row>
    <row r="1349" spans="1:4" ht="15.75" customHeight="1" x14ac:dyDescent="0.2">
      <c r="A1349" s="6">
        <v>3675</v>
      </c>
      <c r="B1349" s="6" t="s">
        <v>1381</v>
      </c>
      <c r="C1349" s="6" t="s">
        <v>64</v>
      </c>
      <c r="D1349" s="6">
        <v>17</v>
      </c>
    </row>
    <row r="1350" spans="1:4" ht="15.75" customHeight="1" x14ac:dyDescent="0.2">
      <c r="A1350" s="6">
        <v>3674</v>
      </c>
      <c r="B1350" s="6" t="s">
        <v>3179</v>
      </c>
      <c r="C1350" s="6" t="s">
        <v>64</v>
      </c>
      <c r="D1350" s="6">
        <v>10</v>
      </c>
    </row>
    <row r="1351" spans="1:4" ht="15.75" customHeight="1" x14ac:dyDescent="0.2">
      <c r="A1351" s="6">
        <v>3673</v>
      </c>
      <c r="B1351" s="6" t="s">
        <v>550</v>
      </c>
      <c r="C1351" s="6" t="s">
        <v>64</v>
      </c>
      <c r="D1351" s="6">
        <v>1286</v>
      </c>
    </row>
    <row r="1352" spans="1:4" ht="15.75" customHeight="1" x14ac:dyDescent="0.2">
      <c r="A1352" s="6">
        <v>3672</v>
      </c>
      <c r="B1352" s="6" t="s">
        <v>1214</v>
      </c>
      <c r="C1352" s="6" t="s">
        <v>64</v>
      </c>
      <c r="D1352" s="6">
        <v>82</v>
      </c>
    </row>
    <row r="1353" spans="1:4" ht="15.75" customHeight="1" x14ac:dyDescent="0.2">
      <c r="A1353" s="6">
        <v>3671</v>
      </c>
      <c r="B1353" s="6" t="s">
        <v>2494</v>
      </c>
      <c r="C1353" s="6" t="s">
        <v>64</v>
      </c>
      <c r="D1353" s="6">
        <v>29</v>
      </c>
    </row>
    <row r="1354" spans="1:4" ht="15.75" customHeight="1" x14ac:dyDescent="0.2">
      <c r="A1354" s="6">
        <v>3670</v>
      </c>
      <c r="B1354" s="6" t="s">
        <v>2260</v>
      </c>
      <c r="C1354" s="6" t="s">
        <v>64</v>
      </c>
      <c r="D1354" s="6">
        <v>0</v>
      </c>
    </row>
    <row r="1355" spans="1:4" ht="15.75" customHeight="1" x14ac:dyDescent="0.2">
      <c r="A1355" s="6">
        <v>3669</v>
      </c>
      <c r="B1355" s="6" t="s">
        <v>3171</v>
      </c>
      <c r="C1355" s="6" t="s">
        <v>64</v>
      </c>
      <c r="D1355" s="6">
        <v>4</v>
      </c>
    </row>
    <row r="1356" spans="1:4" ht="15.75" customHeight="1" x14ac:dyDescent="0.2">
      <c r="A1356" s="6">
        <v>3668</v>
      </c>
      <c r="B1356" s="6" t="s">
        <v>3126</v>
      </c>
      <c r="C1356" s="6" t="s">
        <v>64</v>
      </c>
      <c r="D1356" s="6">
        <v>0</v>
      </c>
    </row>
    <row r="1357" spans="1:4" ht="15.75" customHeight="1" x14ac:dyDescent="0.2">
      <c r="A1357" s="6">
        <v>3667</v>
      </c>
      <c r="B1357" s="6" t="s">
        <v>2546</v>
      </c>
      <c r="C1357" s="6" t="s">
        <v>64</v>
      </c>
      <c r="D1357" s="6">
        <v>3</v>
      </c>
    </row>
    <row r="1358" spans="1:4" ht="15.75" customHeight="1" x14ac:dyDescent="0.2">
      <c r="A1358" s="6">
        <v>3666</v>
      </c>
      <c r="B1358" s="6" t="s">
        <v>2502</v>
      </c>
      <c r="C1358" s="6" t="s">
        <v>64</v>
      </c>
      <c r="D1358" s="6">
        <v>0</v>
      </c>
    </row>
    <row r="1359" spans="1:4" ht="15.75" customHeight="1" x14ac:dyDescent="0.2">
      <c r="A1359" s="6">
        <v>3663</v>
      </c>
      <c r="B1359" s="6" t="s">
        <v>940</v>
      </c>
      <c r="C1359" s="6" t="s">
        <v>64</v>
      </c>
      <c r="D1359" s="6">
        <v>637</v>
      </c>
    </row>
    <row r="1360" spans="1:4" ht="15.75" customHeight="1" x14ac:dyDescent="0.2">
      <c r="A1360" s="6">
        <v>3662</v>
      </c>
      <c r="B1360" s="6" t="s">
        <v>1457</v>
      </c>
      <c r="C1360" s="6" t="s">
        <v>64</v>
      </c>
      <c r="D1360" s="6">
        <v>514</v>
      </c>
    </row>
    <row r="1361" spans="1:4" ht="15.75" customHeight="1" x14ac:dyDescent="0.2">
      <c r="A1361" s="6">
        <v>3661</v>
      </c>
      <c r="B1361" s="6" t="s">
        <v>3202</v>
      </c>
      <c r="C1361" s="6" t="s">
        <v>64</v>
      </c>
      <c r="D1361" s="6">
        <v>2</v>
      </c>
    </row>
    <row r="1362" spans="1:4" ht="15.75" customHeight="1" x14ac:dyDescent="0.2">
      <c r="A1362" s="6">
        <v>3659</v>
      </c>
      <c r="B1362" s="6" t="s">
        <v>1198</v>
      </c>
      <c r="C1362" s="6" t="s">
        <v>64</v>
      </c>
      <c r="D1362" s="6">
        <v>114</v>
      </c>
    </row>
    <row r="1363" spans="1:4" ht="15.75" customHeight="1" x14ac:dyDescent="0.2">
      <c r="A1363" s="6">
        <v>3658</v>
      </c>
      <c r="B1363" s="6" t="s">
        <v>636</v>
      </c>
      <c r="C1363" s="6" t="s">
        <v>64</v>
      </c>
      <c r="D1363" s="6">
        <v>58</v>
      </c>
    </row>
    <row r="1364" spans="1:4" ht="15.75" customHeight="1" x14ac:dyDescent="0.2">
      <c r="A1364" s="6">
        <v>3656</v>
      </c>
      <c r="B1364" s="6" t="s">
        <v>1004</v>
      </c>
      <c r="C1364" s="6" t="s">
        <v>64</v>
      </c>
      <c r="D1364" s="6">
        <v>20</v>
      </c>
    </row>
    <row r="1365" spans="1:4" ht="15.75" customHeight="1" x14ac:dyDescent="0.2">
      <c r="A1365" s="6">
        <v>3655</v>
      </c>
      <c r="B1365" s="6" t="s">
        <v>579</v>
      </c>
      <c r="C1365" s="6" t="s">
        <v>64</v>
      </c>
      <c r="D1365" s="6">
        <v>755</v>
      </c>
    </row>
    <row r="1366" spans="1:4" ht="15.75" customHeight="1" x14ac:dyDescent="0.2">
      <c r="A1366" s="6">
        <v>3652</v>
      </c>
      <c r="B1366" s="6" t="s">
        <v>3076</v>
      </c>
      <c r="C1366" s="6" t="s">
        <v>64</v>
      </c>
      <c r="D1366" s="6">
        <v>0</v>
      </c>
    </row>
    <row r="1367" spans="1:4" ht="15.75" customHeight="1" x14ac:dyDescent="0.2">
      <c r="A1367" s="6">
        <v>3650</v>
      </c>
      <c r="B1367" s="6" t="s">
        <v>676</v>
      </c>
      <c r="C1367" s="6" t="s">
        <v>64</v>
      </c>
      <c r="D1367" s="6">
        <v>1118</v>
      </c>
    </row>
    <row r="1368" spans="1:4" ht="15.75" customHeight="1" x14ac:dyDescent="0.2">
      <c r="A1368" s="6">
        <v>3649</v>
      </c>
      <c r="B1368" s="6" t="s">
        <v>3109</v>
      </c>
      <c r="C1368" s="6" t="s">
        <v>64</v>
      </c>
      <c r="D1368" s="6">
        <v>0</v>
      </c>
    </row>
    <row r="1369" spans="1:4" ht="15.75" customHeight="1" x14ac:dyDescent="0.2">
      <c r="A1369" s="6">
        <v>3648</v>
      </c>
      <c r="B1369" s="6" t="s">
        <v>623</v>
      </c>
      <c r="C1369" s="6" t="s">
        <v>64</v>
      </c>
      <c r="D1369" s="6">
        <v>951</v>
      </c>
    </row>
    <row r="1370" spans="1:4" ht="15.75" customHeight="1" x14ac:dyDescent="0.2">
      <c r="A1370" s="6">
        <v>3647</v>
      </c>
      <c r="B1370" s="6" t="s">
        <v>3241</v>
      </c>
      <c r="C1370" s="6" t="s">
        <v>64</v>
      </c>
      <c r="D1370" s="6">
        <v>12</v>
      </c>
    </row>
    <row r="1371" spans="1:4" ht="15.75" customHeight="1" x14ac:dyDescent="0.2">
      <c r="A1371" s="6">
        <v>3646</v>
      </c>
      <c r="B1371" s="6" t="s">
        <v>618</v>
      </c>
      <c r="C1371" s="6" t="s">
        <v>64</v>
      </c>
      <c r="D1371" s="6">
        <v>671</v>
      </c>
    </row>
    <row r="1372" spans="1:4" ht="15.75" customHeight="1" x14ac:dyDescent="0.2">
      <c r="A1372" s="6">
        <v>3645</v>
      </c>
      <c r="B1372" s="6" t="s">
        <v>2469</v>
      </c>
      <c r="C1372" s="6" t="s">
        <v>64</v>
      </c>
      <c r="D1372" s="6">
        <v>12</v>
      </c>
    </row>
    <row r="1373" spans="1:4" ht="15.75" customHeight="1" x14ac:dyDescent="0.2">
      <c r="A1373" s="6">
        <v>3644</v>
      </c>
      <c r="B1373" s="6" t="s">
        <v>157</v>
      </c>
      <c r="C1373" s="6" t="s">
        <v>64</v>
      </c>
      <c r="D1373" s="6">
        <v>61</v>
      </c>
    </row>
    <row r="1374" spans="1:4" ht="15.75" customHeight="1" x14ac:dyDescent="0.2">
      <c r="A1374" s="6">
        <v>3643</v>
      </c>
      <c r="B1374" s="6" t="s">
        <v>2057</v>
      </c>
      <c r="C1374" s="6" t="s">
        <v>64</v>
      </c>
      <c r="D1374" s="6">
        <v>177</v>
      </c>
    </row>
    <row r="1375" spans="1:4" ht="15.75" customHeight="1" x14ac:dyDescent="0.2">
      <c r="A1375" s="6">
        <v>3642</v>
      </c>
      <c r="B1375" s="6" t="s">
        <v>2096</v>
      </c>
      <c r="C1375" s="6" t="s">
        <v>64</v>
      </c>
      <c r="D1375" s="6">
        <v>7</v>
      </c>
    </row>
    <row r="1376" spans="1:4" ht="15.75" customHeight="1" x14ac:dyDescent="0.2">
      <c r="A1376" s="6">
        <v>3640</v>
      </c>
      <c r="B1376" s="6" t="s">
        <v>219</v>
      </c>
      <c r="C1376" s="6" t="s">
        <v>64</v>
      </c>
      <c r="D1376" s="6">
        <v>139</v>
      </c>
    </row>
    <row r="1377" spans="1:4" ht="15.75" customHeight="1" x14ac:dyDescent="0.2">
      <c r="A1377" s="6">
        <v>3638</v>
      </c>
      <c r="B1377" s="6" t="s">
        <v>155</v>
      </c>
      <c r="C1377" s="6" t="s">
        <v>64</v>
      </c>
      <c r="D1377" s="6">
        <v>374</v>
      </c>
    </row>
    <row r="1378" spans="1:4" ht="15.75" customHeight="1" x14ac:dyDescent="0.2">
      <c r="A1378" s="6">
        <v>3636</v>
      </c>
      <c r="B1378" s="6" t="s">
        <v>1159</v>
      </c>
      <c r="C1378" s="6" t="s">
        <v>64</v>
      </c>
      <c r="D1378" s="6">
        <v>29</v>
      </c>
    </row>
    <row r="1379" spans="1:4" ht="15.75" customHeight="1" x14ac:dyDescent="0.2">
      <c r="A1379" s="6">
        <v>3634</v>
      </c>
      <c r="B1379" s="6" t="s">
        <v>2196</v>
      </c>
      <c r="C1379" s="6" t="s">
        <v>64</v>
      </c>
      <c r="D1379" s="6">
        <v>0</v>
      </c>
    </row>
    <row r="1380" spans="1:4" ht="15.75" customHeight="1" x14ac:dyDescent="0.2">
      <c r="A1380" s="6">
        <v>3633</v>
      </c>
      <c r="B1380" s="6" t="s">
        <v>2454</v>
      </c>
      <c r="C1380" s="6" t="s">
        <v>64</v>
      </c>
      <c r="D1380" s="6">
        <v>33</v>
      </c>
    </row>
    <row r="1381" spans="1:4" ht="15.75" customHeight="1" x14ac:dyDescent="0.2">
      <c r="A1381" s="6">
        <v>3631</v>
      </c>
      <c r="B1381" s="6" t="s">
        <v>1207</v>
      </c>
      <c r="C1381" s="6" t="s">
        <v>64</v>
      </c>
      <c r="D1381" s="6">
        <v>1895</v>
      </c>
    </row>
    <row r="1382" spans="1:4" ht="15.75" customHeight="1" x14ac:dyDescent="0.2">
      <c r="A1382" s="6">
        <v>3630</v>
      </c>
      <c r="B1382" s="6" t="s">
        <v>516</v>
      </c>
      <c r="C1382" s="6" t="s">
        <v>64</v>
      </c>
      <c r="D1382" s="6">
        <v>279</v>
      </c>
    </row>
    <row r="1383" spans="1:4" ht="15.75" customHeight="1" x14ac:dyDescent="0.2">
      <c r="A1383" s="6">
        <v>3629</v>
      </c>
      <c r="B1383" s="6" t="s">
        <v>2689</v>
      </c>
      <c r="C1383" s="6" t="s">
        <v>64</v>
      </c>
      <c r="D1383" s="6">
        <v>11</v>
      </c>
    </row>
    <row r="1384" spans="1:4" ht="15.75" customHeight="1" x14ac:dyDescent="0.2">
      <c r="A1384" s="6">
        <v>3628</v>
      </c>
      <c r="B1384" s="6" t="s">
        <v>3194</v>
      </c>
      <c r="C1384" s="6" t="s">
        <v>64</v>
      </c>
      <c r="D1384" s="6">
        <v>5</v>
      </c>
    </row>
    <row r="1385" spans="1:4" ht="15.75" customHeight="1" x14ac:dyDescent="0.2">
      <c r="A1385" s="6">
        <v>3625</v>
      </c>
      <c r="B1385" s="6" t="s">
        <v>2433</v>
      </c>
      <c r="C1385" s="6" t="s">
        <v>64</v>
      </c>
      <c r="D1385" s="6">
        <v>13</v>
      </c>
    </row>
    <row r="1386" spans="1:4" ht="15.75" customHeight="1" x14ac:dyDescent="0.2">
      <c r="A1386" s="6">
        <v>3624</v>
      </c>
      <c r="B1386" s="6" t="s">
        <v>581</v>
      </c>
      <c r="C1386" s="6" t="s">
        <v>64</v>
      </c>
      <c r="D1386" s="6">
        <v>326</v>
      </c>
    </row>
    <row r="1387" spans="1:4" ht="15.75" customHeight="1" x14ac:dyDescent="0.2">
      <c r="A1387" s="6">
        <v>3623</v>
      </c>
      <c r="B1387" s="6" t="s">
        <v>616</v>
      </c>
      <c r="C1387" s="6" t="s">
        <v>64</v>
      </c>
      <c r="D1387" s="6">
        <v>988</v>
      </c>
    </row>
    <row r="1388" spans="1:4" ht="15.75" customHeight="1" x14ac:dyDescent="0.2">
      <c r="A1388" s="6">
        <v>3620</v>
      </c>
      <c r="B1388" s="6" t="s">
        <v>887</v>
      </c>
      <c r="C1388" s="6" t="s">
        <v>64</v>
      </c>
      <c r="D1388" s="6">
        <v>268</v>
      </c>
    </row>
    <row r="1389" spans="1:4" ht="15.75" customHeight="1" x14ac:dyDescent="0.2">
      <c r="A1389" s="6">
        <v>3619</v>
      </c>
      <c r="B1389" s="6" t="s">
        <v>3155</v>
      </c>
      <c r="C1389" s="6" t="s">
        <v>64</v>
      </c>
      <c r="D1389" s="6">
        <v>0</v>
      </c>
    </row>
    <row r="1390" spans="1:4" ht="15.75" customHeight="1" x14ac:dyDescent="0.2">
      <c r="A1390" s="6">
        <v>3617</v>
      </c>
      <c r="B1390" s="6" t="s">
        <v>2240</v>
      </c>
      <c r="C1390" s="6" t="s">
        <v>64</v>
      </c>
      <c r="D1390" s="6">
        <v>5</v>
      </c>
    </row>
    <row r="1391" spans="1:4" ht="15.75" customHeight="1" x14ac:dyDescent="0.2">
      <c r="A1391" s="6">
        <v>3613</v>
      </c>
      <c r="B1391" s="6" t="s">
        <v>1026</v>
      </c>
      <c r="C1391" s="6" t="s">
        <v>64</v>
      </c>
      <c r="D1391" s="6">
        <v>209</v>
      </c>
    </row>
    <row r="1392" spans="1:4" ht="15.75" customHeight="1" x14ac:dyDescent="0.2">
      <c r="A1392" s="6">
        <v>3612</v>
      </c>
      <c r="B1392" s="6" t="s">
        <v>91</v>
      </c>
      <c r="C1392" s="6" t="s">
        <v>64</v>
      </c>
      <c r="D1392" s="6">
        <v>68</v>
      </c>
    </row>
    <row r="1393" spans="1:4" ht="15.75" customHeight="1" x14ac:dyDescent="0.2">
      <c r="A1393" s="6">
        <v>3611</v>
      </c>
      <c r="B1393" s="6" t="s">
        <v>2334</v>
      </c>
      <c r="C1393" s="6" t="s">
        <v>64</v>
      </c>
      <c r="D1393" s="6">
        <v>7</v>
      </c>
    </row>
    <row r="1394" spans="1:4" ht="15.75" customHeight="1" x14ac:dyDescent="0.2">
      <c r="A1394" s="6">
        <v>3610</v>
      </c>
      <c r="B1394" s="6" t="s">
        <v>2055</v>
      </c>
      <c r="C1394" s="6" t="s">
        <v>64</v>
      </c>
      <c r="D1394" s="6">
        <v>13</v>
      </c>
    </row>
    <row r="1395" spans="1:4" ht="15.75" customHeight="1" x14ac:dyDescent="0.2">
      <c r="A1395" s="6">
        <v>3609</v>
      </c>
      <c r="B1395" s="6" t="s">
        <v>2187</v>
      </c>
      <c r="C1395" s="6" t="s">
        <v>64</v>
      </c>
      <c r="D1395" s="6">
        <v>0</v>
      </c>
    </row>
    <row r="1396" spans="1:4" ht="15.75" customHeight="1" x14ac:dyDescent="0.2">
      <c r="A1396" s="6">
        <v>3607</v>
      </c>
      <c r="B1396" s="6" t="s">
        <v>1162</v>
      </c>
      <c r="C1396" s="6" t="s">
        <v>64</v>
      </c>
      <c r="D1396" s="6">
        <v>626</v>
      </c>
    </row>
    <row r="1397" spans="1:4" ht="15.75" customHeight="1" x14ac:dyDescent="0.2">
      <c r="A1397" s="6">
        <v>3606</v>
      </c>
      <c r="B1397" s="6" t="s">
        <v>316</v>
      </c>
      <c r="C1397" s="6" t="s">
        <v>64</v>
      </c>
      <c r="D1397" s="6">
        <v>226</v>
      </c>
    </row>
    <row r="1398" spans="1:4" ht="15.75" customHeight="1" x14ac:dyDescent="0.2">
      <c r="A1398" s="6">
        <v>3605</v>
      </c>
      <c r="B1398" s="6" t="s">
        <v>1335</v>
      </c>
      <c r="C1398" s="6" t="s">
        <v>64</v>
      </c>
      <c r="D1398" s="6">
        <v>77</v>
      </c>
    </row>
    <row r="1399" spans="1:4" ht="15.75" customHeight="1" x14ac:dyDescent="0.2">
      <c r="A1399" s="6">
        <v>3604</v>
      </c>
      <c r="B1399" s="6" t="s">
        <v>3174</v>
      </c>
      <c r="C1399" s="6" t="s">
        <v>64</v>
      </c>
      <c r="D1399" s="6">
        <v>41</v>
      </c>
    </row>
    <row r="1400" spans="1:4" ht="15.75" customHeight="1" x14ac:dyDescent="0.2">
      <c r="A1400" s="6">
        <v>3601</v>
      </c>
      <c r="B1400" s="6" t="s">
        <v>2242</v>
      </c>
      <c r="C1400" s="6" t="s">
        <v>64</v>
      </c>
      <c r="D1400" s="6">
        <v>6</v>
      </c>
    </row>
    <row r="1401" spans="1:4" ht="15.75" customHeight="1" x14ac:dyDescent="0.2">
      <c r="A1401" s="6">
        <v>3600</v>
      </c>
      <c r="B1401" s="6" t="s">
        <v>3515</v>
      </c>
      <c r="C1401" s="6" t="s">
        <v>64</v>
      </c>
    </row>
    <row r="1402" spans="1:4" ht="15.75" customHeight="1" x14ac:dyDescent="0.2">
      <c r="A1402" s="6">
        <v>3598</v>
      </c>
      <c r="B1402" s="6" t="s">
        <v>2701</v>
      </c>
      <c r="C1402" s="6" t="s">
        <v>64</v>
      </c>
      <c r="D1402" s="6">
        <v>0</v>
      </c>
    </row>
    <row r="1403" spans="1:4" ht="15.75" customHeight="1" x14ac:dyDescent="0.2">
      <c r="A1403" s="6">
        <v>3597</v>
      </c>
      <c r="B1403" s="6" t="s">
        <v>2394</v>
      </c>
      <c r="C1403" s="6" t="s">
        <v>64</v>
      </c>
      <c r="D1403" s="6">
        <v>32</v>
      </c>
    </row>
    <row r="1404" spans="1:4" ht="15.75" customHeight="1" x14ac:dyDescent="0.2">
      <c r="A1404" s="6">
        <v>3595</v>
      </c>
      <c r="B1404" s="6" t="s">
        <v>2717</v>
      </c>
      <c r="C1404" s="6" t="s">
        <v>64</v>
      </c>
      <c r="D1404" s="6">
        <v>30</v>
      </c>
    </row>
    <row r="1405" spans="1:4" ht="15.75" customHeight="1" x14ac:dyDescent="0.2">
      <c r="A1405" s="6">
        <v>3594</v>
      </c>
      <c r="B1405" s="6" t="s">
        <v>2373</v>
      </c>
      <c r="C1405" s="6" t="s">
        <v>64</v>
      </c>
      <c r="D1405" s="6">
        <v>0</v>
      </c>
    </row>
    <row r="1406" spans="1:4" ht="15.75" customHeight="1" x14ac:dyDescent="0.2">
      <c r="A1406" s="6">
        <v>3593</v>
      </c>
      <c r="B1406" s="6" t="s">
        <v>317</v>
      </c>
      <c r="C1406" s="6" t="s">
        <v>64</v>
      </c>
      <c r="D1406" s="6">
        <v>61</v>
      </c>
    </row>
    <row r="1407" spans="1:4" ht="15.75" customHeight="1" x14ac:dyDescent="0.2">
      <c r="A1407" s="6">
        <v>3592</v>
      </c>
      <c r="B1407" s="6" t="s">
        <v>78</v>
      </c>
      <c r="C1407" s="6" t="s">
        <v>64</v>
      </c>
      <c r="D1407" s="6">
        <v>100</v>
      </c>
    </row>
    <row r="1408" spans="1:4" ht="15.75" customHeight="1" x14ac:dyDescent="0.2">
      <c r="A1408" s="6">
        <v>3591</v>
      </c>
      <c r="B1408" s="6" t="s">
        <v>3081</v>
      </c>
      <c r="C1408" s="6" t="s">
        <v>64</v>
      </c>
      <c r="D1408" s="6">
        <v>0</v>
      </c>
    </row>
    <row r="1409" spans="1:4" ht="15.75" customHeight="1" x14ac:dyDescent="0.2">
      <c r="A1409" s="6">
        <v>3590</v>
      </c>
      <c r="B1409" s="6" t="s">
        <v>2261</v>
      </c>
      <c r="C1409" s="6" t="s">
        <v>64</v>
      </c>
      <c r="D1409" s="6">
        <v>0</v>
      </c>
    </row>
    <row r="1410" spans="1:4" ht="15.75" customHeight="1" x14ac:dyDescent="0.2">
      <c r="A1410" s="6">
        <v>3589</v>
      </c>
      <c r="B1410" s="6" t="s">
        <v>2446</v>
      </c>
      <c r="C1410" s="6" t="s">
        <v>64</v>
      </c>
      <c r="D1410" s="6">
        <v>8</v>
      </c>
    </row>
    <row r="1411" spans="1:4" ht="15.75" customHeight="1" x14ac:dyDescent="0.2">
      <c r="A1411" s="6">
        <v>3588</v>
      </c>
      <c r="B1411" s="6" t="s">
        <v>331</v>
      </c>
      <c r="C1411" s="6" t="s">
        <v>64</v>
      </c>
      <c r="D1411" s="6">
        <v>13</v>
      </c>
    </row>
    <row r="1412" spans="1:4" ht="15.75" customHeight="1" x14ac:dyDescent="0.2">
      <c r="A1412" s="6">
        <v>3587</v>
      </c>
      <c r="B1412" s="6" t="s">
        <v>1346</v>
      </c>
      <c r="C1412" s="6" t="s">
        <v>64</v>
      </c>
      <c r="D1412" s="6">
        <v>144</v>
      </c>
    </row>
    <row r="1413" spans="1:4" ht="15.75" customHeight="1" x14ac:dyDescent="0.2">
      <c r="A1413" s="6">
        <v>3586</v>
      </c>
      <c r="B1413" s="6" t="s">
        <v>526</v>
      </c>
      <c r="C1413" s="6" t="s">
        <v>64</v>
      </c>
      <c r="D1413" s="6">
        <v>6</v>
      </c>
    </row>
    <row r="1414" spans="1:4" ht="15.75" customHeight="1" x14ac:dyDescent="0.2">
      <c r="A1414" s="6">
        <v>3585</v>
      </c>
      <c r="B1414" s="6" t="s">
        <v>2177</v>
      </c>
      <c r="C1414" s="6" t="s">
        <v>64</v>
      </c>
      <c r="D1414" s="6">
        <v>55</v>
      </c>
    </row>
    <row r="1415" spans="1:4" ht="15.75" customHeight="1" x14ac:dyDescent="0.2">
      <c r="A1415" s="6">
        <v>3584</v>
      </c>
      <c r="B1415" s="6" t="s">
        <v>2625</v>
      </c>
      <c r="C1415" s="6" t="s">
        <v>64</v>
      </c>
      <c r="D1415" s="6">
        <v>4</v>
      </c>
    </row>
    <row r="1416" spans="1:4" ht="15.75" customHeight="1" x14ac:dyDescent="0.2">
      <c r="A1416" s="6">
        <v>3583</v>
      </c>
      <c r="B1416" s="6" t="s">
        <v>722</v>
      </c>
      <c r="C1416" s="6" t="s">
        <v>64</v>
      </c>
      <c r="D1416" s="6">
        <v>593</v>
      </c>
    </row>
    <row r="1417" spans="1:4" ht="15.75" customHeight="1" x14ac:dyDescent="0.2">
      <c r="A1417" s="6">
        <v>3582</v>
      </c>
      <c r="B1417" s="6" t="s">
        <v>2295</v>
      </c>
      <c r="C1417" s="6" t="s">
        <v>64</v>
      </c>
      <c r="D1417" s="6">
        <v>12</v>
      </c>
    </row>
    <row r="1418" spans="1:4" ht="15.75" customHeight="1" x14ac:dyDescent="0.2">
      <c r="A1418" s="6">
        <v>3581</v>
      </c>
      <c r="B1418" s="6" t="s">
        <v>3247</v>
      </c>
      <c r="C1418" s="6" t="s">
        <v>64</v>
      </c>
      <c r="D1418" s="6">
        <v>42</v>
      </c>
    </row>
    <row r="1419" spans="1:4" ht="15.75" customHeight="1" x14ac:dyDescent="0.2">
      <c r="A1419" s="6">
        <v>3580</v>
      </c>
      <c r="B1419" s="6" t="s">
        <v>152</v>
      </c>
      <c r="C1419" s="6" t="s">
        <v>64</v>
      </c>
      <c r="D1419" s="6">
        <v>216</v>
      </c>
    </row>
    <row r="1420" spans="1:4" ht="15.75" customHeight="1" x14ac:dyDescent="0.2">
      <c r="A1420" s="6">
        <v>3579</v>
      </c>
      <c r="B1420" s="6" t="s">
        <v>3037</v>
      </c>
      <c r="C1420" s="6" t="s">
        <v>64</v>
      </c>
      <c r="D1420" s="6">
        <v>0</v>
      </c>
    </row>
    <row r="1421" spans="1:4" ht="15.75" customHeight="1" x14ac:dyDescent="0.2">
      <c r="A1421" s="6">
        <v>3578</v>
      </c>
      <c r="B1421" s="6" t="s">
        <v>2288</v>
      </c>
      <c r="C1421" s="6" t="s">
        <v>64</v>
      </c>
      <c r="D1421" s="6">
        <v>14</v>
      </c>
    </row>
    <row r="1422" spans="1:4" ht="15.75" customHeight="1" x14ac:dyDescent="0.2">
      <c r="A1422" s="6">
        <v>3577</v>
      </c>
      <c r="B1422" s="6" t="s">
        <v>2495</v>
      </c>
      <c r="C1422" s="6" t="s">
        <v>64</v>
      </c>
      <c r="D1422" s="6">
        <v>14</v>
      </c>
    </row>
    <row r="1423" spans="1:4" ht="15.75" customHeight="1" x14ac:dyDescent="0.2">
      <c r="A1423" s="6">
        <v>3576</v>
      </c>
      <c r="B1423" s="6" t="s">
        <v>611</v>
      </c>
      <c r="C1423" s="6" t="s">
        <v>64</v>
      </c>
      <c r="D1423" s="6">
        <v>207</v>
      </c>
    </row>
    <row r="1424" spans="1:4" ht="15.75" customHeight="1" x14ac:dyDescent="0.2">
      <c r="A1424" s="6">
        <v>3575</v>
      </c>
      <c r="B1424" s="6" t="s">
        <v>406</v>
      </c>
      <c r="C1424" s="6" t="s">
        <v>64</v>
      </c>
      <c r="D1424" s="6">
        <v>221</v>
      </c>
    </row>
    <row r="1425" spans="1:4" ht="15.75" customHeight="1" x14ac:dyDescent="0.2">
      <c r="A1425" s="6">
        <v>3574</v>
      </c>
      <c r="B1425" s="6" t="s">
        <v>1473</v>
      </c>
      <c r="C1425" s="6" t="s">
        <v>64</v>
      </c>
      <c r="D1425" s="6">
        <v>693</v>
      </c>
    </row>
    <row r="1426" spans="1:4" ht="15.75" customHeight="1" x14ac:dyDescent="0.2">
      <c r="A1426" s="6">
        <v>3573</v>
      </c>
      <c r="B1426" s="6" t="s">
        <v>2507</v>
      </c>
      <c r="C1426" s="6" t="s">
        <v>64</v>
      </c>
      <c r="D1426" s="6">
        <v>0</v>
      </c>
    </row>
    <row r="1427" spans="1:4" ht="15.75" customHeight="1" x14ac:dyDescent="0.2">
      <c r="A1427" s="6">
        <v>3572</v>
      </c>
      <c r="B1427" s="6" t="s">
        <v>1315</v>
      </c>
      <c r="C1427" s="6" t="s">
        <v>64</v>
      </c>
      <c r="D1427" s="6">
        <v>223</v>
      </c>
    </row>
    <row r="1428" spans="1:4" ht="15.75" customHeight="1" x14ac:dyDescent="0.2">
      <c r="A1428" s="6">
        <v>3571</v>
      </c>
      <c r="B1428" s="6" t="s">
        <v>1351</v>
      </c>
      <c r="C1428" s="6" t="s">
        <v>64</v>
      </c>
      <c r="D1428" s="6">
        <v>53</v>
      </c>
    </row>
    <row r="1429" spans="1:4" ht="15.75" customHeight="1" x14ac:dyDescent="0.2">
      <c r="A1429" s="6">
        <v>3570</v>
      </c>
      <c r="B1429" s="6" t="s">
        <v>2060</v>
      </c>
      <c r="C1429" s="6" t="s">
        <v>64</v>
      </c>
      <c r="D1429" s="6">
        <v>9</v>
      </c>
    </row>
    <row r="1430" spans="1:4" ht="15.75" customHeight="1" x14ac:dyDescent="0.2">
      <c r="A1430" s="6">
        <v>3569</v>
      </c>
      <c r="B1430" s="6" t="s">
        <v>3074</v>
      </c>
      <c r="C1430" s="6" t="s">
        <v>64</v>
      </c>
      <c r="D1430" s="6">
        <v>20</v>
      </c>
    </row>
    <row r="1431" spans="1:4" ht="15.75" customHeight="1" x14ac:dyDescent="0.2">
      <c r="A1431" s="6">
        <v>3568</v>
      </c>
      <c r="B1431" s="6" t="s">
        <v>2410</v>
      </c>
      <c r="C1431" s="6" t="s">
        <v>64</v>
      </c>
      <c r="D1431" s="6">
        <v>8</v>
      </c>
    </row>
    <row r="1432" spans="1:4" ht="15.75" customHeight="1" x14ac:dyDescent="0.2">
      <c r="A1432" s="6">
        <v>3567</v>
      </c>
      <c r="B1432" s="6" t="s">
        <v>2730</v>
      </c>
      <c r="C1432" s="6" t="s">
        <v>64</v>
      </c>
      <c r="D1432" s="6">
        <v>22</v>
      </c>
    </row>
    <row r="1433" spans="1:4" ht="15.75" customHeight="1" x14ac:dyDescent="0.2">
      <c r="A1433" s="6">
        <v>3566</v>
      </c>
      <c r="B1433" s="6" t="s">
        <v>2374</v>
      </c>
      <c r="C1433" s="6" t="s">
        <v>64</v>
      </c>
      <c r="D1433" s="6">
        <v>8</v>
      </c>
    </row>
    <row r="1434" spans="1:4" ht="15.75" customHeight="1" x14ac:dyDescent="0.2">
      <c r="A1434" s="6">
        <v>3565</v>
      </c>
      <c r="B1434" s="6" t="s">
        <v>1233</v>
      </c>
      <c r="C1434" s="6" t="s">
        <v>64</v>
      </c>
      <c r="D1434" s="6">
        <v>61</v>
      </c>
    </row>
    <row r="1435" spans="1:4" ht="15.75" customHeight="1" x14ac:dyDescent="0.2">
      <c r="A1435" s="6">
        <v>3564</v>
      </c>
      <c r="B1435" s="6" t="s">
        <v>2217</v>
      </c>
      <c r="C1435" s="6" t="s">
        <v>64</v>
      </c>
      <c r="D1435" s="6">
        <v>20</v>
      </c>
    </row>
    <row r="1436" spans="1:4" ht="15.75" customHeight="1" x14ac:dyDescent="0.2">
      <c r="A1436" s="6">
        <v>3563</v>
      </c>
      <c r="B1436" s="6" t="s">
        <v>546</v>
      </c>
      <c r="C1436" s="6" t="s">
        <v>64</v>
      </c>
      <c r="D1436" s="6">
        <v>563</v>
      </c>
    </row>
    <row r="1437" spans="1:4" ht="15.75" customHeight="1" x14ac:dyDescent="0.2">
      <c r="A1437" s="6">
        <v>3562</v>
      </c>
      <c r="B1437" s="6" t="s">
        <v>326</v>
      </c>
      <c r="C1437" s="6" t="s">
        <v>64</v>
      </c>
      <c r="D1437" s="6">
        <v>66</v>
      </c>
    </row>
    <row r="1438" spans="1:4" ht="15.75" customHeight="1" x14ac:dyDescent="0.2">
      <c r="A1438" s="6">
        <v>3561</v>
      </c>
      <c r="B1438" s="6" t="s">
        <v>221</v>
      </c>
      <c r="C1438" s="6" t="s">
        <v>64</v>
      </c>
      <c r="D1438" s="6">
        <v>144</v>
      </c>
    </row>
    <row r="1439" spans="1:4" ht="15.75" customHeight="1" x14ac:dyDescent="0.2">
      <c r="A1439" s="6">
        <v>3560</v>
      </c>
      <c r="B1439" s="6" t="s">
        <v>1444</v>
      </c>
      <c r="C1439" s="6" t="s">
        <v>64</v>
      </c>
      <c r="D1439" s="6">
        <v>191</v>
      </c>
    </row>
    <row r="1440" spans="1:4" ht="15.75" customHeight="1" x14ac:dyDescent="0.2">
      <c r="A1440" s="6">
        <v>3559</v>
      </c>
      <c r="B1440" s="6" t="s">
        <v>2450</v>
      </c>
      <c r="C1440" s="6" t="s">
        <v>64</v>
      </c>
      <c r="D1440" s="6">
        <v>2</v>
      </c>
    </row>
    <row r="1441" spans="1:4" ht="15.75" customHeight="1" x14ac:dyDescent="0.2">
      <c r="A1441" s="6">
        <v>3558</v>
      </c>
      <c r="B1441" s="6" t="s">
        <v>2216</v>
      </c>
      <c r="C1441" s="6" t="s">
        <v>64</v>
      </c>
      <c r="D1441" s="6">
        <v>18</v>
      </c>
    </row>
    <row r="1442" spans="1:4" ht="15.75" customHeight="1" x14ac:dyDescent="0.2">
      <c r="A1442" s="6">
        <v>3557</v>
      </c>
      <c r="B1442" s="6" t="s">
        <v>740</v>
      </c>
      <c r="C1442" s="6" t="s">
        <v>64</v>
      </c>
      <c r="D1442" s="6">
        <v>1229</v>
      </c>
    </row>
    <row r="1443" spans="1:4" ht="15.75" customHeight="1" x14ac:dyDescent="0.2">
      <c r="A1443" s="6">
        <v>3556</v>
      </c>
      <c r="B1443" s="6" t="s">
        <v>2598</v>
      </c>
      <c r="C1443" s="6" t="s">
        <v>64</v>
      </c>
      <c r="D1443" s="6">
        <v>39</v>
      </c>
    </row>
    <row r="1444" spans="1:4" ht="15.75" customHeight="1" x14ac:dyDescent="0.2">
      <c r="A1444" s="6">
        <v>3555</v>
      </c>
      <c r="B1444" s="6" t="s">
        <v>824</v>
      </c>
      <c r="C1444" s="6" t="s">
        <v>64</v>
      </c>
      <c r="D1444" s="6">
        <v>196</v>
      </c>
    </row>
    <row r="1445" spans="1:4" ht="15.75" customHeight="1" x14ac:dyDescent="0.2">
      <c r="A1445" s="6">
        <v>3554</v>
      </c>
      <c r="B1445" s="6" t="s">
        <v>2413</v>
      </c>
      <c r="C1445" s="6" t="s">
        <v>64</v>
      </c>
      <c r="D1445" s="6">
        <v>13</v>
      </c>
    </row>
    <row r="1446" spans="1:4" ht="15.75" customHeight="1" x14ac:dyDescent="0.2">
      <c r="A1446" s="6">
        <v>3553</v>
      </c>
      <c r="B1446" s="6" t="s">
        <v>2262</v>
      </c>
      <c r="C1446" s="6" t="s">
        <v>64</v>
      </c>
      <c r="D1446" s="6">
        <v>4</v>
      </c>
    </row>
    <row r="1447" spans="1:4" ht="15.75" customHeight="1" x14ac:dyDescent="0.2">
      <c r="A1447" s="6">
        <v>3552</v>
      </c>
      <c r="B1447" s="6" t="s">
        <v>1131</v>
      </c>
      <c r="C1447" s="6" t="s">
        <v>64</v>
      </c>
      <c r="D1447" s="6">
        <v>188</v>
      </c>
    </row>
    <row r="1448" spans="1:4" ht="15.75" customHeight="1" x14ac:dyDescent="0.2">
      <c r="A1448" s="6">
        <v>3551</v>
      </c>
      <c r="B1448" s="6" t="s">
        <v>327</v>
      </c>
      <c r="C1448" s="6" t="s">
        <v>64</v>
      </c>
      <c r="D1448" s="6">
        <v>71</v>
      </c>
    </row>
    <row r="1449" spans="1:4" ht="15.75" customHeight="1" x14ac:dyDescent="0.2">
      <c r="A1449" s="6">
        <v>3550</v>
      </c>
      <c r="B1449" s="6" t="s">
        <v>2305</v>
      </c>
      <c r="C1449" s="6" t="s">
        <v>64</v>
      </c>
      <c r="D1449" s="6">
        <v>0</v>
      </c>
    </row>
    <row r="1450" spans="1:4" ht="15.75" customHeight="1" x14ac:dyDescent="0.2">
      <c r="A1450" s="6">
        <v>3549</v>
      </c>
      <c r="B1450" s="6" t="s">
        <v>2783</v>
      </c>
      <c r="C1450" s="6" t="s">
        <v>64</v>
      </c>
      <c r="D1450" s="6">
        <v>0</v>
      </c>
    </row>
    <row r="1451" spans="1:4" ht="15.75" customHeight="1" x14ac:dyDescent="0.2">
      <c r="A1451" s="6">
        <v>3547</v>
      </c>
      <c r="B1451" s="6" t="s">
        <v>315</v>
      </c>
      <c r="C1451" s="6" t="s">
        <v>64</v>
      </c>
      <c r="D1451" s="6">
        <v>33</v>
      </c>
    </row>
    <row r="1452" spans="1:4" ht="15.75" customHeight="1" x14ac:dyDescent="0.2">
      <c r="A1452" s="6">
        <v>3546</v>
      </c>
      <c r="B1452" s="6" t="s">
        <v>3115</v>
      </c>
      <c r="C1452" s="6" t="s">
        <v>64</v>
      </c>
      <c r="D1452" s="6">
        <v>0</v>
      </c>
    </row>
    <row r="1453" spans="1:4" ht="15.75" customHeight="1" x14ac:dyDescent="0.2">
      <c r="A1453" s="6">
        <v>3545</v>
      </c>
      <c r="B1453" s="6" t="s">
        <v>188</v>
      </c>
      <c r="C1453" s="6" t="s">
        <v>64</v>
      </c>
      <c r="D1453" s="6">
        <v>208</v>
      </c>
    </row>
    <row r="1454" spans="1:4" ht="15.75" customHeight="1" x14ac:dyDescent="0.2">
      <c r="A1454" s="6">
        <v>3542</v>
      </c>
      <c r="B1454" s="6" t="s">
        <v>2323</v>
      </c>
      <c r="C1454" s="6" t="s">
        <v>64</v>
      </c>
      <c r="D1454" s="6">
        <v>17</v>
      </c>
    </row>
    <row r="1455" spans="1:4" ht="15.75" customHeight="1" x14ac:dyDescent="0.2">
      <c r="A1455" s="6">
        <v>3540</v>
      </c>
      <c r="B1455" s="6" t="s">
        <v>2496</v>
      </c>
      <c r="C1455" s="6" t="s">
        <v>64</v>
      </c>
      <c r="D1455" s="6">
        <v>39</v>
      </c>
    </row>
    <row r="1456" spans="1:4" ht="15.75" customHeight="1" x14ac:dyDescent="0.2">
      <c r="A1456" s="6">
        <v>3539</v>
      </c>
      <c r="B1456" s="6" t="s">
        <v>2188</v>
      </c>
      <c r="C1456" s="6" t="s">
        <v>64</v>
      </c>
      <c r="D1456" s="6">
        <v>58</v>
      </c>
    </row>
    <row r="1457" spans="1:4" ht="15.75" customHeight="1" x14ac:dyDescent="0.2">
      <c r="A1457" s="6">
        <v>3536</v>
      </c>
      <c r="B1457" s="6" t="s">
        <v>2346</v>
      </c>
      <c r="C1457" s="6" t="s">
        <v>64</v>
      </c>
      <c r="D1457" s="6">
        <v>13</v>
      </c>
    </row>
    <row r="1458" spans="1:4" ht="15.75" customHeight="1" x14ac:dyDescent="0.2">
      <c r="A1458" s="6">
        <v>3533</v>
      </c>
      <c r="B1458" s="6" t="s">
        <v>92</v>
      </c>
      <c r="C1458" s="6" t="s">
        <v>64</v>
      </c>
      <c r="D1458" s="6">
        <v>901</v>
      </c>
    </row>
    <row r="1459" spans="1:4" ht="15.75" customHeight="1" x14ac:dyDescent="0.2">
      <c r="A1459" s="6">
        <v>3531</v>
      </c>
      <c r="B1459" s="6" t="s">
        <v>2655</v>
      </c>
      <c r="C1459" s="6" t="s">
        <v>64</v>
      </c>
      <c r="D1459" s="6">
        <v>40</v>
      </c>
    </row>
    <row r="1460" spans="1:4" ht="15.75" customHeight="1" x14ac:dyDescent="0.2">
      <c r="A1460" s="6">
        <v>3530</v>
      </c>
      <c r="B1460" s="6" t="s">
        <v>732</v>
      </c>
      <c r="C1460" s="6" t="s">
        <v>64</v>
      </c>
      <c r="D1460" s="6">
        <v>156</v>
      </c>
    </row>
    <row r="1461" spans="1:4" ht="15.75" customHeight="1" x14ac:dyDescent="0.2">
      <c r="A1461" s="6">
        <v>3529</v>
      </c>
      <c r="B1461" s="6" t="s">
        <v>407</v>
      </c>
      <c r="C1461" s="6" t="s">
        <v>64</v>
      </c>
      <c r="D1461" s="6">
        <v>323</v>
      </c>
    </row>
    <row r="1462" spans="1:4" ht="15.75" customHeight="1" x14ac:dyDescent="0.2">
      <c r="A1462" s="6">
        <v>3528</v>
      </c>
      <c r="B1462" s="6" t="s">
        <v>2141</v>
      </c>
      <c r="C1462" s="6" t="s">
        <v>64</v>
      </c>
      <c r="D1462" s="6">
        <v>3</v>
      </c>
    </row>
    <row r="1463" spans="1:4" ht="15.75" customHeight="1" x14ac:dyDescent="0.2">
      <c r="A1463" s="6">
        <v>3524</v>
      </c>
      <c r="B1463" s="6" t="s">
        <v>2105</v>
      </c>
      <c r="C1463" s="6" t="s">
        <v>64</v>
      </c>
      <c r="D1463" s="6">
        <v>36</v>
      </c>
    </row>
    <row r="1464" spans="1:4" ht="15.75" customHeight="1" x14ac:dyDescent="0.2">
      <c r="A1464" s="6">
        <v>3523</v>
      </c>
      <c r="B1464" s="6" t="s">
        <v>2491</v>
      </c>
      <c r="C1464" s="6" t="s">
        <v>64</v>
      </c>
      <c r="D1464" s="6">
        <v>36</v>
      </c>
    </row>
    <row r="1465" spans="1:4" ht="15.75" customHeight="1" x14ac:dyDescent="0.2">
      <c r="A1465" s="6">
        <v>3522</v>
      </c>
      <c r="B1465" s="6" t="s">
        <v>2085</v>
      </c>
      <c r="C1465" s="6" t="s">
        <v>64</v>
      </c>
      <c r="D1465" s="6">
        <v>6</v>
      </c>
    </row>
    <row r="1466" spans="1:4" ht="15.75" customHeight="1" x14ac:dyDescent="0.2">
      <c r="A1466" s="6">
        <v>3521</v>
      </c>
      <c r="B1466" s="6" t="s">
        <v>2051</v>
      </c>
      <c r="C1466" s="6" t="s">
        <v>64</v>
      </c>
      <c r="D1466" s="6">
        <v>21</v>
      </c>
    </row>
    <row r="1467" spans="1:4" ht="15.75" customHeight="1" x14ac:dyDescent="0.2">
      <c r="A1467" s="6">
        <v>3520</v>
      </c>
      <c r="B1467" s="6" t="s">
        <v>2081</v>
      </c>
      <c r="C1467" s="6" t="s">
        <v>64</v>
      </c>
      <c r="D1467" s="6">
        <v>4</v>
      </c>
    </row>
    <row r="1468" spans="1:4" ht="15.75" customHeight="1" x14ac:dyDescent="0.2">
      <c r="A1468" s="6">
        <v>3519</v>
      </c>
      <c r="B1468" s="6" t="s">
        <v>2104</v>
      </c>
      <c r="C1468" s="6" t="s">
        <v>64</v>
      </c>
      <c r="D1468" s="6">
        <v>17</v>
      </c>
    </row>
    <row r="1469" spans="1:4" ht="15.75" customHeight="1" x14ac:dyDescent="0.2">
      <c r="A1469" s="6">
        <v>3516</v>
      </c>
      <c r="B1469" s="6" t="s">
        <v>2146</v>
      </c>
      <c r="C1469" s="6" t="s">
        <v>64</v>
      </c>
      <c r="D1469" s="6">
        <v>8</v>
      </c>
    </row>
    <row r="1470" spans="1:4" ht="15.75" customHeight="1" x14ac:dyDescent="0.2">
      <c r="A1470" s="6">
        <v>3515</v>
      </c>
      <c r="B1470" s="6" t="s">
        <v>2190</v>
      </c>
      <c r="C1470" s="6" t="s">
        <v>64</v>
      </c>
      <c r="D1470" s="6">
        <v>21</v>
      </c>
    </row>
    <row r="1471" spans="1:4" ht="15.75" customHeight="1" x14ac:dyDescent="0.2">
      <c r="A1471" s="6">
        <v>3514</v>
      </c>
      <c r="B1471" s="6" t="s">
        <v>2086</v>
      </c>
      <c r="C1471" s="6" t="s">
        <v>64</v>
      </c>
      <c r="D1471" s="6">
        <v>15</v>
      </c>
    </row>
    <row r="1472" spans="1:4" ht="15.75" customHeight="1" x14ac:dyDescent="0.2">
      <c r="A1472" s="6">
        <v>3513</v>
      </c>
      <c r="B1472" s="6" t="s">
        <v>2408</v>
      </c>
      <c r="C1472" s="6" t="s">
        <v>64</v>
      </c>
      <c r="D1472" s="6">
        <v>5</v>
      </c>
    </row>
    <row r="1473" spans="1:4" ht="15.75" customHeight="1" x14ac:dyDescent="0.2">
      <c r="A1473" s="6">
        <v>3512</v>
      </c>
      <c r="B1473" s="6" t="s">
        <v>728</v>
      </c>
      <c r="C1473" s="6" t="s">
        <v>64</v>
      </c>
      <c r="D1473" s="6">
        <v>276</v>
      </c>
    </row>
    <row r="1474" spans="1:4" ht="15.75" customHeight="1" x14ac:dyDescent="0.2">
      <c r="A1474" s="6">
        <v>3511</v>
      </c>
      <c r="B1474" s="6" t="s">
        <v>399</v>
      </c>
      <c r="C1474" s="6" t="s">
        <v>64</v>
      </c>
      <c r="D1474" s="6">
        <v>115</v>
      </c>
    </row>
    <row r="1475" spans="1:4" ht="15.75" customHeight="1" x14ac:dyDescent="0.2">
      <c r="A1475" s="6">
        <v>3509</v>
      </c>
      <c r="B1475" s="6" t="s">
        <v>2612</v>
      </c>
      <c r="C1475" s="6" t="s">
        <v>64</v>
      </c>
      <c r="D1475" s="6">
        <v>8</v>
      </c>
    </row>
    <row r="1476" spans="1:4" ht="15.75" customHeight="1" x14ac:dyDescent="0.2">
      <c r="A1476" s="6">
        <v>3508</v>
      </c>
      <c r="B1476" s="6" t="s">
        <v>228</v>
      </c>
      <c r="C1476" s="6" t="s">
        <v>64</v>
      </c>
      <c r="D1476" s="6">
        <v>207</v>
      </c>
    </row>
    <row r="1477" spans="1:4" ht="15.75" customHeight="1" x14ac:dyDescent="0.2">
      <c r="A1477" s="6">
        <v>3507</v>
      </c>
      <c r="B1477" s="6" t="s">
        <v>2158</v>
      </c>
      <c r="C1477" s="6" t="s">
        <v>64</v>
      </c>
      <c r="D1477" s="6">
        <v>4</v>
      </c>
    </row>
    <row r="1478" spans="1:4" ht="15.75" customHeight="1" x14ac:dyDescent="0.2">
      <c r="A1478" s="6">
        <v>3506</v>
      </c>
      <c r="B1478" s="6" t="s">
        <v>2074</v>
      </c>
      <c r="C1478" s="6" t="s">
        <v>64</v>
      </c>
      <c r="D1478" s="6">
        <v>790</v>
      </c>
    </row>
    <row r="1479" spans="1:4" ht="15.75" customHeight="1" x14ac:dyDescent="0.2">
      <c r="A1479" s="6">
        <v>3505</v>
      </c>
      <c r="B1479" s="6" t="s">
        <v>1362</v>
      </c>
      <c r="C1479" s="6" t="s">
        <v>64</v>
      </c>
      <c r="D1479" s="6">
        <v>348</v>
      </c>
    </row>
    <row r="1480" spans="1:4" ht="15.75" customHeight="1" x14ac:dyDescent="0.2">
      <c r="A1480" s="6">
        <v>3504</v>
      </c>
      <c r="B1480" s="6" t="s">
        <v>330</v>
      </c>
      <c r="C1480" s="6" t="s">
        <v>64</v>
      </c>
      <c r="D1480" s="6">
        <v>62</v>
      </c>
    </row>
    <row r="1481" spans="1:4" ht="15.75" customHeight="1" x14ac:dyDescent="0.2">
      <c r="A1481" s="6">
        <v>3503</v>
      </c>
      <c r="B1481" s="6" t="s">
        <v>2970</v>
      </c>
      <c r="C1481" s="6" t="s">
        <v>64</v>
      </c>
      <c r="D1481" s="6">
        <v>0</v>
      </c>
    </row>
    <row r="1482" spans="1:4" ht="15.75" customHeight="1" x14ac:dyDescent="0.2">
      <c r="A1482" s="6">
        <v>3502</v>
      </c>
      <c r="B1482" s="6" t="s">
        <v>2277</v>
      </c>
      <c r="C1482" s="6" t="s">
        <v>64</v>
      </c>
      <c r="D1482" s="6">
        <v>0</v>
      </c>
    </row>
    <row r="1483" spans="1:4" ht="15.75" customHeight="1" x14ac:dyDescent="0.2">
      <c r="A1483" s="6">
        <v>3499</v>
      </c>
      <c r="B1483" s="6" t="s">
        <v>165</v>
      </c>
      <c r="C1483" s="6" t="s">
        <v>64</v>
      </c>
      <c r="D1483" s="6">
        <v>173</v>
      </c>
    </row>
    <row r="1484" spans="1:4" ht="15.75" customHeight="1" x14ac:dyDescent="0.2">
      <c r="A1484" s="6">
        <v>3497</v>
      </c>
      <c r="B1484" s="6" t="s">
        <v>2165</v>
      </c>
      <c r="C1484" s="6" t="s">
        <v>64</v>
      </c>
      <c r="D1484" s="6">
        <v>12</v>
      </c>
    </row>
    <row r="1485" spans="1:4" ht="15.75" customHeight="1" x14ac:dyDescent="0.2">
      <c r="A1485" s="6">
        <v>3496</v>
      </c>
      <c r="B1485" s="6" t="s">
        <v>1186</v>
      </c>
      <c r="C1485" s="6" t="s">
        <v>64</v>
      </c>
      <c r="D1485" s="6">
        <v>156</v>
      </c>
    </row>
    <row r="1486" spans="1:4" ht="15.75" customHeight="1" x14ac:dyDescent="0.2">
      <c r="A1486" s="6">
        <v>3495</v>
      </c>
      <c r="B1486" s="6" t="s">
        <v>3062</v>
      </c>
      <c r="C1486" s="6" t="s">
        <v>64</v>
      </c>
      <c r="D1486" s="6">
        <v>31</v>
      </c>
    </row>
    <row r="1487" spans="1:4" ht="15.75" customHeight="1" x14ac:dyDescent="0.2">
      <c r="A1487" s="6">
        <v>3494</v>
      </c>
      <c r="B1487" s="6" t="s">
        <v>2082</v>
      </c>
      <c r="C1487" s="6" t="s">
        <v>64</v>
      </c>
      <c r="D1487" s="6">
        <v>0</v>
      </c>
    </row>
    <row r="1488" spans="1:4" ht="15.75" customHeight="1" x14ac:dyDescent="0.2">
      <c r="A1488" s="6">
        <v>3493</v>
      </c>
      <c r="B1488" s="6" t="s">
        <v>2280</v>
      </c>
      <c r="C1488" s="6" t="s">
        <v>64</v>
      </c>
      <c r="D1488" s="6">
        <v>2</v>
      </c>
    </row>
    <row r="1489" spans="1:4" ht="15.75" customHeight="1" x14ac:dyDescent="0.2">
      <c r="A1489" s="6">
        <v>3492</v>
      </c>
      <c r="B1489" s="6" t="s">
        <v>2080</v>
      </c>
      <c r="C1489" s="6" t="s">
        <v>64</v>
      </c>
      <c r="D1489" s="6">
        <v>10</v>
      </c>
    </row>
    <row r="1490" spans="1:4" ht="15.75" customHeight="1" x14ac:dyDescent="0.2">
      <c r="A1490" s="6">
        <v>3491</v>
      </c>
      <c r="B1490" s="6" t="s">
        <v>1049</v>
      </c>
      <c r="C1490" s="6" t="s">
        <v>64</v>
      </c>
      <c r="D1490" s="6">
        <v>193</v>
      </c>
    </row>
    <row r="1491" spans="1:4" ht="15.75" customHeight="1" x14ac:dyDescent="0.2">
      <c r="A1491" s="6">
        <v>3490</v>
      </c>
      <c r="B1491" s="6" t="s">
        <v>2774</v>
      </c>
      <c r="C1491" s="6" t="s">
        <v>64</v>
      </c>
      <c r="D1491" s="6">
        <v>41</v>
      </c>
    </row>
    <row r="1492" spans="1:4" ht="15.75" customHeight="1" x14ac:dyDescent="0.2">
      <c r="A1492" s="6">
        <v>3489</v>
      </c>
      <c r="B1492" s="6" t="s">
        <v>2133</v>
      </c>
      <c r="C1492" s="6" t="s">
        <v>64</v>
      </c>
      <c r="D1492" s="6">
        <v>0</v>
      </c>
    </row>
    <row r="1493" spans="1:4" ht="15.75" customHeight="1" x14ac:dyDescent="0.2">
      <c r="A1493" s="6">
        <v>3488</v>
      </c>
      <c r="B1493" s="6" t="s">
        <v>1086</v>
      </c>
      <c r="C1493" s="6" t="s">
        <v>64</v>
      </c>
      <c r="D1493" s="6">
        <v>147</v>
      </c>
    </row>
    <row r="1494" spans="1:4" ht="15.75" customHeight="1" x14ac:dyDescent="0.2">
      <c r="A1494" s="6">
        <v>3487</v>
      </c>
      <c r="B1494" s="6" t="s">
        <v>3148</v>
      </c>
      <c r="C1494" s="6" t="s">
        <v>64</v>
      </c>
      <c r="D1494" s="6">
        <v>57</v>
      </c>
    </row>
    <row r="1495" spans="1:4" ht="15.75" customHeight="1" x14ac:dyDescent="0.2">
      <c r="A1495" s="6">
        <v>3486</v>
      </c>
      <c r="B1495" s="6" t="s">
        <v>3129</v>
      </c>
      <c r="C1495" s="6" t="s">
        <v>64</v>
      </c>
      <c r="D1495" s="6">
        <v>7</v>
      </c>
    </row>
    <row r="1496" spans="1:4" ht="15.75" customHeight="1" x14ac:dyDescent="0.2">
      <c r="A1496" s="6">
        <v>3485</v>
      </c>
      <c r="B1496" s="6" t="s">
        <v>130</v>
      </c>
      <c r="C1496" s="6" t="s">
        <v>64</v>
      </c>
      <c r="D1496" s="6">
        <v>61</v>
      </c>
    </row>
    <row r="1497" spans="1:4" ht="15.75" customHeight="1" x14ac:dyDescent="0.2">
      <c r="A1497" s="6">
        <v>3484</v>
      </c>
      <c r="B1497" s="6" t="s">
        <v>3138</v>
      </c>
      <c r="C1497" s="6" t="s">
        <v>64</v>
      </c>
      <c r="D1497" s="6">
        <v>43</v>
      </c>
    </row>
    <row r="1498" spans="1:4" ht="15.75" customHeight="1" x14ac:dyDescent="0.2">
      <c r="A1498" s="6">
        <v>3483</v>
      </c>
      <c r="B1498" s="6" t="s">
        <v>2203</v>
      </c>
      <c r="C1498" s="6" t="s">
        <v>64</v>
      </c>
      <c r="D1498" s="6">
        <v>3</v>
      </c>
    </row>
    <row r="1499" spans="1:4" ht="15.75" customHeight="1" x14ac:dyDescent="0.2">
      <c r="A1499" s="6">
        <v>3482</v>
      </c>
      <c r="B1499" s="6" t="s">
        <v>485</v>
      </c>
      <c r="C1499" s="6" t="s">
        <v>64</v>
      </c>
      <c r="D1499" s="6">
        <v>149</v>
      </c>
    </row>
    <row r="1500" spans="1:4" ht="15.75" customHeight="1" x14ac:dyDescent="0.2">
      <c r="A1500" s="6">
        <v>3481</v>
      </c>
      <c r="B1500" s="6" t="s">
        <v>2125</v>
      </c>
      <c r="C1500" s="6" t="s">
        <v>64</v>
      </c>
      <c r="D1500" s="6">
        <v>8</v>
      </c>
    </row>
    <row r="1501" spans="1:4" ht="15.75" customHeight="1" x14ac:dyDescent="0.2">
      <c r="A1501" s="6">
        <v>3480</v>
      </c>
      <c r="B1501" s="6" t="s">
        <v>2436</v>
      </c>
      <c r="C1501" s="6" t="s">
        <v>64</v>
      </c>
      <c r="D1501" s="6">
        <v>0</v>
      </c>
    </row>
    <row r="1502" spans="1:4" ht="15.75" customHeight="1" x14ac:dyDescent="0.2">
      <c r="A1502" s="6">
        <v>3479</v>
      </c>
      <c r="B1502" s="6" t="s">
        <v>2056</v>
      </c>
      <c r="C1502" s="6" t="s">
        <v>64</v>
      </c>
      <c r="D1502" s="6">
        <v>33</v>
      </c>
    </row>
    <row r="1503" spans="1:4" ht="15.75" customHeight="1" x14ac:dyDescent="0.2">
      <c r="A1503" s="6">
        <v>3478</v>
      </c>
      <c r="B1503" s="6" t="s">
        <v>2370</v>
      </c>
      <c r="C1503" s="6" t="s">
        <v>64</v>
      </c>
      <c r="D1503" s="6">
        <v>37</v>
      </c>
    </row>
    <row r="1504" spans="1:4" ht="15.75" customHeight="1" x14ac:dyDescent="0.2">
      <c r="A1504" s="6">
        <v>3477</v>
      </c>
      <c r="B1504" s="6" t="s">
        <v>2339</v>
      </c>
      <c r="C1504" s="6" t="s">
        <v>64</v>
      </c>
      <c r="D1504" s="6">
        <v>3</v>
      </c>
    </row>
    <row r="1505" spans="1:4" ht="15.75" customHeight="1" x14ac:dyDescent="0.2">
      <c r="A1505" s="6">
        <v>3476</v>
      </c>
      <c r="B1505" s="6" t="s">
        <v>2284</v>
      </c>
      <c r="C1505" s="6" t="s">
        <v>64</v>
      </c>
      <c r="D1505" s="6">
        <v>7</v>
      </c>
    </row>
    <row r="1506" spans="1:4" ht="15.75" customHeight="1" x14ac:dyDescent="0.2">
      <c r="A1506" s="6">
        <v>3475</v>
      </c>
      <c r="B1506" s="6" t="s">
        <v>243</v>
      </c>
      <c r="C1506" s="6" t="s">
        <v>64</v>
      </c>
      <c r="D1506" s="6">
        <v>73</v>
      </c>
    </row>
    <row r="1507" spans="1:4" ht="15.75" customHeight="1" x14ac:dyDescent="0.2">
      <c r="A1507" s="6">
        <v>3474</v>
      </c>
      <c r="B1507" s="6" t="s">
        <v>3144</v>
      </c>
      <c r="C1507" s="6" t="s">
        <v>64</v>
      </c>
      <c r="D1507" s="6">
        <v>116</v>
      </c>
    </row>
    <row r="1508" spans="1:4" ht="15.75" customHeight="1" x14ac:dyDescent="0.2">
      <c r="A1508" s="6">
        <v>3473</v>
      </c>
      <c r="B1508" s="6" t="s">
        <v>2169</v>
      </c>
      <c r="C1508" s="6" t="s">
        <v>64</v>
      </c>
      <c r="D1508" s="6">
        <v>2</v>
      </c>
    </row>
    <row r="1509" spans="1:4" ht="15.75" customHeight="1" x14ac:dyDescent="0.2">
      <c r="A1509" s="6">
        <v>3472</v>
      </c>
      <c r="B1509" s="6" t="s">
        <v>2344</v>
      </c>
      <c r="C1509" s="6" t="s">
        <v>64</v>
      </c>
      <c r="D1509" s="6">
        <v>49</v>
      </c>
    </row>
    <row r="1510" spans="1:4" ht="15.75" customHeight="1" x14ac:dyDescent="0.2">
      <c r="A1510" s="6">
        <v>3471</v>
      </c>
      <c r="B1510" s="6" t="s">
        <v>2949</v>
      </c>
      <c r="C1510" s="6" t="s">
        <v>64</v>
      </c>
      <c r="D1510" s="6">
        <v>0</v>
      </c>
    </row>
    <row r="1511" spans="1:4" ht="15.75" customHeight="1" x14ac:dyDescent="0.2">
      <c r="A1511" s="6">
        <v>3470</v>
      </c>
      <c r="B1511" s="6" t="s">
        <v>1288</v>
      </c>
      <c r="C1511" s="6" t="s">
        <v>64</v>
      </c>
      <c r="D1511" s="6">
        <v>20</v>
      </c>
    </row>
    <row r="1512" spans="1:4" ht="15.75" customHeight="1" x14ac:dyDescent="0.2">
      <c r="A1512" s="6">
        <v>3469</v>
      </c>
      <c r="B1512" s="6" t="s">
        <v>2178</v>
      </c>
      <c r="C1512" s="6" t="s">
        <v>64</v>
      </c>
      <c r="D1512" s="6">
        <v>0</v>
      </c>
    </row>
    <row r="1513" spans="1:4" ht="15.75" customHeight="1" x14ac:dyDescent="0.2">
      <c r="A1513" s="6">
        <v>3468</v>
      </c>
      <c r="B1513" s="6" t="s">
        <v>2908</v>
      </c>
      <c r="C1513" s="6" t="s">
        <v>64</v>
      </c>
      <c r="D1513" s="6">
        <v>23</v>
      </c>
    </row>
    <row r="1514" spans="1:4" ht="15.75" customHeight="1" x14ac:dyDescent="0.2">
      <c r="A1514" s="6">
        <v>3467</v>
      </c>
      <c r="B1514" s="6" t="s">
        <v>2415</v>
      </c>
      <c r="C1514" s="6" t="s">
        <v>64</v>
      </c>
      <c r="D1514" s="6">
        <v>18</v>
      </c>
    </row>
    <row r="1515" spans="1:4" ht="15.75" customHeight="1" x14ac:dyDescent="0.2">
      <c r="A1515" s="6">
        <v>3466</v>
      </c>
      <c r="B1515" s="6" t="s">
        <v>1208</v>
      </c>
      <c r="C1515" s="6" t="s">
        <v>64</v>
      </c>
      <c r="D1515" s="6">
        <v>952</v>
      </c>
    </row>
    <row r="1516" spans="1:4" ht="15.75" customHeight="1" x14ac:dyDescent="0.2">
      <c r="A1516" s="6">
        <v>3465</v>
      </c>
      <c r="B1516" s="6" t="s">
        <v>2913</v>
      </c>
      <c r="C1516" s="6" t="s">
        <v>64</v>
      </c>
      <c r="D1516" s="6">
        <v>0</v>
      </c>
    </row>
    <row r="1517" spans="1:4" ht="15.75" customHeight="1" x14ac:dyDescent="0.2">
      <c r="A1517" s="6">
        <v>3464</v>
      </c>
      <c r="B1517" s="6" t="s">
        <v>3049</v>
      </c>
      <c r="C1517" s="6" t="s">
        <v>64</v>
      </c>
      <c r="D1517" s="6">
        <v>28</v>
      </c>
    </row>
    <row r="1518" spans="1:4" ht="15.75" customHeight="1" x14ac:dyDescent="0.2">
      <c r="A1518" s="6">
        <v>3463</v>
      </c>
      <c r="B1518" s="6" t="s">
        <v>2501</v>
      </c>
      <c r="C1518" s="6" t="s">
        <v>64</v>
      </c>
      <c r="D1518" s="6">
        <v>0</v>
      </c>
    </row>
    <row r="1519" spans="1:4" ht="15.75" customHeight="1" x14ac:dyDescent="0.2">
      <c r="A1519" s="6">
        <v>3462</v>
      </c>
      <c r="B1519" s="6" t="s">
        <v>2868</v>
      </c>
      <c r="C1519" s="6" t="s">
        <v>64</v>
      </c>
      <c r="D1519" s="6">
        <v>47</v>
      </c>
    </row>
    <row r="1520" spans="1:4" ht="15.75" customHeight="1" x14ac:dyDescent="0.2">
      <c r="A1520" s="6">
        <v>3461</v>
      </c>
      <c r="B1520" s="6" t="s">
        <v>1160</v>
      </c>
      <c r="C1520" s="6" t="s">
        <v>64</v>
      </c>
      <c r="D1520" s="6">
        <v>46</v>
      </c>
    </row>
    <row r="1521" spans="1:4" ht="15.75" customHeight="1" x14ac:dyDescent="0.2">
      <c r="A1521" s="6">
        <v>3460</v>
      </c>
      <c r="B1521" s="6" t="s">
        <v>1005</v>
      </c>
      <c r="C1521" s="6" t="s">
        <v>64</v>
      </c>
      <c r="D1521" s="6">
        <v>76</v>
      </c>
    </row>
    <row r="1522" spans="1:4" ht="15.75" customHeight="1" x14ac:dyDescent="0.2">
      <c r="A1522" s="6">
        <v>3459</v>
      </c>
      <c r="B1522" s="6" t="s">
        <v>2319</v>
      </c>
      <c r="C1522" s="6" t="s">
        <v>64</v>
      </c>
      <c r="D1522" s="6">
        <v>6</v>
      </c>
    </row>
    <row r="1523" spans="1:4" ht="15.75" customHeight="1" x14ac:dyDescent="0.2">
      <c r="A1523" s="6">
        <v>3458</v>
      </c>
      <c r="B1523" s="6" t="s">
        <v>3005</v>
      </c>
      <c r="C1523" s="6" t="s">
        <v>64</v>
      </c>
      <c r="D1523" s="6">
        <v>30</v>
      </c>
    </row>
    <row r="1524" spans="1:4" ht="15.75" customHeight="1" x14ac:dyDescent="0.2">
      <c r="A1524" s="6">
        <v>3457</v>
      </c>
      <c r="B1524" s="6" t="s">
        <v>1221</v>
      </c>
      <c r="C1524" s="6" t="s">
        <v>64</v>
      </c>
      <c r="D1524" s="6">
        <v>107</v>
      </c>
    </row>
    <row r="1525" spans="1:4" ht="15.75" customHeight="1" x14ac:dyDescent="0.2">
      <c r="A1525" s="6">
        <v>3456</v>
      </c>
      <c r="B1525" s="6" t="s">
        <v>2328</v>
      </c>
      <c r="C1525" s="6" t="s">
        <v>64</v>
      </c>
      <c r="D1525" s="6">
        <v>3</v>
      </c>
    </row>
    <row r="1526" spans="1:4" ht="15.75" customHeight="1" x14ac:dyDescent="0.2">
      <c r="A1526" s="6">
        <v>3455</v>
      </c>
      <c r="B1526" s="6" t="s">
        <v>1116</v>
      </c>
      <c r="C1526" s="6" t="s">
        <v>64</v>
      </c>
      <c r="D1526" s="6">
        <v>135</v>
      </c>
    </row>
    <row r="1527" spans="1:4" ht="15.75" customHeight="1" x14ac:dyDescent="0.2">
      <c r="A1527" s="6">
        <v>3454</v>
      </c>
      <c r="B1527" s="6" t="s">
        <v>2249</v>
      </c>
      <c r="C1527" s="6" t="s">
        <v>64</v>
      </c>
      <c r="D1527" s="6">
        <v>5</v>
      </c>
    </row>
    <row r="1528" spans="1:4" ht="15.75" customHeight="1" x14ac:dyDescent="0.2">
      <c r="A1528" s="6">
        <v>3453</v>
      </c>
      <c r="B1528" s="6" t="s">
        <v>2293</v>
      </c>
      <c r="C1528" s="6" t="s">
        <v>64</v>
      </c>
      <c r="D1528" s="6">
        <v>3</v>
      </c>
    </row>
    <row r="1529" spans="1:4" ht="15.75" customHeight="1" x14ac:dyDescent="0.2">
      <c r="A1529" s="6">
        <v>3452</v>
      </c>
      <c r="B1529" s="6" t="s">
        <v>3263</v>
      </c>
      <c r="C1529" s="6" t="s">
        <v>64</v>
      </c>
      <c r="D1529" s="6">
        <v>10</v>
      </c>
    </row>
    <row r="1530" spans="1:4" ht="15.75" customHeight="1" x14ac:dyDescent="0.2">
      <c r="A1530" s="6">
        <v>3451</v>
      </c>
      <c r="B1530" s="6" t="s">
        <v>2697</v>
      </c>
      <c r="C1530" s="6" t="s">
        <v>64</v>
      </c>
      <c r="D1530" s="6">
        <v>25</v>
      </c>
    </row>
    <row r="1531" spans="1:4" ht="15.75" customHeight="1" x14ac:dyDescent="0.2">
      <c r="A1531" s="6">
        <v>3450</v>
      </c>
      <c r="B1531" s="6" t="s">
        <v>2458</v>
      </c>
      <c r="C1531" s="6" t="s">
        <v>64</v>
      </c>
      <c r="D1531" s="6">
        <v>2</v>
      </c>
    </row>
    <row r="1532" spans="1:4" ht="15.75" customHeight="1" x14ac:dyDescent="0.2">
      <c r="A1532" s="6">
        <v>3449</v>
      </c>
      <c r="B1532" s="6" t="s">
        <v>1241</v>
      </c>
      <c r="C1532" s="6" t="s">
        <v>64</v>
      </c>
      <c r="D1532" s="6">
        <v>141</v>
      </c>
    </row>
    <row r="1533" spans="1:4" ht="15.75" customHeight="1" x14ac:dyDescent="0.2">
      <c r="A1533" s="6">
        <v>3448</v>
      </c>
      <c r="B1533" s="6" t="s">
        <v>675</v>
      </c>
      <c r="C1533" s="6" t="s">
        <v>64</v>
      </c>
      <c r="D1533" s="6">
        <v>65</v>
      </c>
    </row>
    <row r="1534" spans="1:4" ht="15.75" customHeight="1" x14ac:dyDescent="0.2">
      <c r="A1534" s="6">
        <v>3447</v>
      </c>
      <c r="B1534" s="6" t="s">
        <v>2090</v>
      </c>
      <c r="C1534" s="6" t="s">
        <v>64</v>
      </c>
      <c r="D1534" s="6">
        <v>0</v>
      </c>
    </row>
    <row r="1535" spans="1:4" ht="15.75" customHeight="1" x14ac:dyDescent="0.2">
      <c r="A1535" s="6">
        <v>3446</v>
      </c>
      <c r="B1535" s="6" t="s">
        <v>2175</v>
      </c>
      <c r="C1535" s="6" t="s">
        <v>64</v>
      </c>
      <c r="D1535" s="6">
        <v>177</v>
      </c>
    </row>
    <row r="1536" spans="1:4" ht="15.75" customHeight="1" x14ac:dyDescent="0.2">
      <c r="A1536" s="6">
        <v>3445</v>
      </c>
      <c r="B1536" s="6" t="s">
        <v>2505</v>
      </c>
      <c r="C1536" s="6" t="s">
        <v>64</v>
      </c>
      <c r="D1536" s="6">
        <v>0</v>
      </c>
    </row>
    <row r="1537" spans="1:4" ht="15.75" customHeight="1" x14ac:dyDescent="0.2">
      <c r="A1537" s="6">
        <v>3444</v>
      </c>
      <c r="B1537" s="6" t="s">
        <v>867</v>
      </c>
      <c r="C1537" s="6" t="s">
        <v>64</v>
      </c>
      <c r="D1537" s="6">
        <v>244</v>
      </c>
    </row>
    <row r="1538" spans="1:4" ht="15.75" customHeight="1" x14ac:dyDescent="0.2">
      <c r="A1538" s="6">
        <v>3443</v>
      </c>
      <c r="B1538" s="6" t="s">
        <v>297</v>
      </c>
      <c r="C1538" s="6" t="s">
        <v>64</v>
      </c>
      <c r="D1538" s="6">
        <v>153</v>
      </c>
    </row>
    <row r="1539" spans="1:4" ht="15.75" customHeight="1" x14ac:dyDescent="0.2">
      <c r="A1539" s="6">
        <v>3442</v>
      </c>
      <c r="B1539" s="6" t="s">
        <v>1284</v>
      </c>
      <c r="C1539" s="6" t="s">
        <v>64</v>
      </c>
      <c r="D1539" s="6">
        <v>43</v>
      </c>
    </row>
    <row r="1540" spans="1:4" ht="15.75" customHeight="1" x14ac:dyDescent="0.2">
      <c r="A1540" s="6">
        <v>3441</v>
      </c>
      <c r="B1540" s="6" t="s">
        <v>117</v>
      </c>
      <c r="C1540" s="6" t="s">
        <v>64</v>
      </c>
      <c r="D1540" s="6">
        <v>158</v>
      </c>
    </row>
    <row r="1541" spans="1:4" ht="15.75" customHeight="1" x14ac:dyDescent="0.2">
      <c r="A1541" s="6">
        <v>3440</v>
      </c>
      <c r="B1541" s="6" t="s">
        <v>2134</v>
      </c>
      <c r="C1541" s="6" t="s">
        <v>64</v>
      </c>
      <c r="D1541" s="6">
        <v>2</v>
      </c>
    </row>
    <row r="1542" spans="1:4" ht="15.75" customHeight="1" x14ac:dyDescent="0.2">
      <c r="A1542" s="6">
        <v>3439</v>
      </c>
      <c r="B1542" s="6" t="s">
        <v>928</v>
      </c>
      <c r="C1542" s="6" t="s">
        <v>64</v>
      </c>
      <c r="D1542" s="6">
        <v>678</v>
      </c>
    </row>
    <row r="1543" spans="1:4" ht="15.75" customHeight="1" x14ac:dyDescent="0.2">
      <c r="A1543" s="6">
        <v>3438</v>
      </c>
      <c r="B1543" s="6" t="s">
        <v>1273</v>
      </c>
      <c r="C1543" s="6" t="s">
        <v>64</v>
      </c>
      <c r="D1543" s="6">
        <v>1856</v>
      </c>
    </row>
    <row r="1544" spans="1:4" ht="15.75" customHeight="1" x14ac:dyDescent="0.2">
      <c r="A1544" s="6">
        <v>3437</v>
      </c>
      <c r="B1544" s="6" t="s">
        <v>2388</v>
      </c>
      <c r="C1544" s="6" t="s">
        <v>64</v>
      </c>
      <c r="D1544" s="6">
        <v>11</v>
      </c>
    </row>
    <row r="1545" spans="1:4" ht="15.75" customHeight="1" x14ac:dyDescent="0.2">
      <c r="A1545" s="6">
        <v>3436</v>
      </c>
      <c r="B1545" s="6" t="s">
        <v>2391</v>
      </c>
      <c r="C1545" s="6" t="s">
        <v>64</v>
      </c>
      <c r="D1545" s="6">
        <v>61</v>
      </c>
    </row>
    <row r="1546" spans="1:4" ht="15.75" customHeight="1" x14ac:dyDescent="0.2">
      <c r="A1546" s="6">
        <v>3435</v>
      </c>
      <c r="B1546" s="6" t="s">
        <v>1409</v>
      </c>
      <c r="C1546" s="6" t="s">
        <v>64</v>
      </c>
      <c r="D1546" s="6">
        <v>54</v>
      </c>
    </row>
    <row r="1547" spans="1:4" ht="15.75" customHeight="1" x14ac:dyDescent="0.2">
      <c r="A1547" s="6">
        <v>3434</v>
      </c>
      <c r="B1547" s="6" t="s">
        <v>574</v>
      </c>
      <c r="C1547" s="6" t="s">
        <v>64</v>
      </c>
      <c r="D1547" s="6">
        <v>1215</v>
      </c>
    </row>
    <row r="1548" spans="1:4" ht="15.75" customHeight="1" x14ac:dyDescent="0.2">
      <c r="A1548" s="6">
        <v>3433</v>
      </c>
      <c r="B1548" s="6" t="s">
        <v>2335</v>
      </c>
      <c r="C1548" s="6" t="s">
        <v>64</v>
      </c>
      <c r="D1548" s="6">
        <v>8</v>
      </c>
    </row>
    <row r="1549" spans="1:4" ht="15.75" customHeight="1" x14ac:dyDescent="0.2">
      <c r="A1549" s="6">
        <v>3432</v>
      </c>
      <c r="B1549" s="6" t="s">
        <v>2432</v>
      </c>
      <c r="C1549" s="6" t="s">
        <v>64</v>
      </c>
      <c r="D1549" s="6">
        <v>0</v>
      </c>
    </row>
    <row r="1550" spans="1:4" ht="15.75" customHeight="1" x14ac:dyDescent="0.2">
      <c r="A1550" s="6">
        <v>3431</v>
      </c>
      <c r="B1550" s="6" t="s">
        <v>3220</v>
      </c>
      <c r="C1550" s="6" t="s">
        <v>64</v>
      </c>
      <c r="D1550" s="6">
        <v>16</v>
      </c>
    </row>
    <row r="1551" spans="1:4" ht="15.75" customHeight="1" x14ac:dyDescent="0.2">
      <c r="A1551" s="6">
        <v>3430</v>
      </c>
      <c r="B1551" s="6" t="s">
        <v>3153</v>
      </c>
      <c r="C1551" s="6" t="s">
        <v>64</v>
      </c>
      <c r="D1551" s="6">
        <v>8</v>
      </c>
    </row>
    <row r="1552" spans="1:4" ht="15.75" customHeight="1" x14ac:dyDescent="0.2">
      <c r="A1552" s="6">
        <v>3429</v>
      </c>
      <c r="B1552" s="6" t="s">
        <v>2337</v>
      </c>
      <c r="C1552" s="6" t="s">
        <v>64</v>
      </c>
      <c r="D1552" s="6">
        <v>0</v>
      </c>
    </row>
    <row r="1553" spans="1:4" ht="15.75" customHeight="1" x14ac:dyDescent="0.2">
      <c r="A1553" s="6">
        <v>3428</v>
      </c>
      <c r="B1553" s="6" t="s">
        <v>72</v>
      </c>
      <c r="C1553" s="6" t="s">
        <v>64</v>
      </c>
      <c r="D1553" s="6">
        <v>28</v>
      </c>
    </row>
    <row r="1554" spans="1:4" ht="15.75" customHeight="1" x14ac:dyDescent="0.2">
      <c r="A1554" s="6">
        <v>3427</v>
      </c>
      <c r="B1554" s="6" t="s">
        <v>2508</v>
      </c>
      <c r="C1554" s="6" t="s">
        <v>64</v>
      </c>
      <c r="D1554" s="6">
        <v>49</v>
      </c>
    </row>
    <row r="1555" spans="1:4" ht="15.75" customHeight="1" x14ac:dyDescent="0.2">
      <c r="A1555" s="6">
        <v>3426</v>
      </c>
      <c r="B1555" s="6" t="s">
        <v>2110</v>
      </c>
      <c r="C1555" s="6" t="s">
        <v>64</v>
      </c>
      <c r="D1555" s="6">
        <v>2</v>
      </c>
    </row>
    <row r="1556" spans="1:4" ht="15.75" customHeight="1" x14ac:dyDescent="0.2">
      <c r="A1556" s="6">
        <v>3425</v>
      </c>
      <c r="B1556" s="6" t="s">
        <v>2405</v>
      </c>
      <c r="C1556" s="6" t="s">
        <v>64</v>
      </c>
      <c r="D1556" s="6">
        <v>0</v>
      </c>
    </row>
    <row r="1557" spans="1:4" ht="15.75" customHeight="1" x14ac:dyDescent="0.2">
      <c r="A1557" s="6">
        <v>3424</v>
      </c>
      <c r="B1557" s="6" t="s">
        <v>961</v>
      </c>
      <c r="C1557" s="6" t="s">
        <v>64</v>
      </c>
      <c r="D1557" s="6">
        <v>290</v>
      </c>
    </row>
    <row r="1558" spans="1:4" ht="15.75" customHeight="1" x14ac:dyDescent="0.2">
      <c r="A1558" s="6">
        <v>3423</v>
      </c>
      <c r="B1558" s="6" t="s">
        <v>2299</v>
      </c>
      <c r="C1558" s="6" t="s">
        <v>64</v>
      </c>
      <c r="D1558" s="6">
        <v>10</v>
      </c>
    </row>
    <row r="1559" spans="1:4" ht="15.75" customHeight="1" x14ac:dyDescent="0.2">
      <c r="A1559" s="6">
        <v>3422</v>
      </c>
      <c r="B1559" s="6" t="s">
        <v>1168</v>
      </c>
      <c r="C1559" s="6" t="s">
        <v>64</v>
      </c>
      <c r="D1559" s="6">
        <v>83</v>
      </c>
    </row>
    <row r="1560" spans="1:4" ht="15.75" customHeight="1" x14ac:dyDescent="0.2">
      <c r="A1560" s="6">
        <v>3421</v>
      </c>
      <c r="B1560" s="6" t="s">
        <v>266</v>
      </c>
      <c r="C1560" s="6" t="s">
        <v>64</v>
      </c>
      <c r="D1560" s="6">
        <v>3</v>
      </c>
    </row>
    <row r="1561" spans="1:4" ht="15.75" customHeight="1" x14ac:dyDescent="0.2">
      <c r="A1561" s="6">
        <v>3420</v>
      </c>
      <c r="B1561" s="6" t="s">
        <v>2078</v>
      </c>
      <c r="C1561" s="6" t="s">
        <v>64</v>
      </c>
      <c r="D1561" s="6">
        <v>47</v>
      </c>
    </row>
    <row r="1562" spans="1:4" ht="15.75" customHeight="1" x14ac:dyDescent="0.2">
      <c r="A1562" s="6">
        <v>3419</v>
      </c>
      <c r="B1562" s="6" t="s">
        <v>3033</v>
      </c>
      <c r="C1562" s="6" t="s">
        <v>64</v>
      </c>
      <c r="D1562" s="6">
        <v>165</v>
      </c>
    </row>
    <row r="1563" spans="1:4" ht="15.75" customHeight="1" x14ac:dyDescent="0.2">
      <c r="A1563" s="6">
        <v>3418</v>
      </c>
      <c r="B1563" s="6" t="s">
        <v>2416</v>
      </c>
      <c r="C1563" s="6" t="s">
        <v>64</v>
      </c>
      <c r="D1563" s="6">
        <v>33</v>
      </c>
    </row>
    <row r="1564" spans="1:4" ht="15.75" customHeight="1" x14ac:dyDescent="0.2">
      <c r="A1564" s="6">
        <v>3417</v>
      </c>
      <c r="B1564" s="6" t="s">
        <v>774</v>
      </c>
      <c r="C1564" s="6" t="s">
        <v>64</v>
      </c>
      <c r="D1564" s="6">
        <v>9200</v>
      </c>
    </row>
    <row r="1565" spans="1:4" ht="15.75" customHeight="1" x14ac:dyDescent="0.2">
      <c r="A1565" s="6">
        <v>3416</v>
      </c>
      <c r="B1565" s="6" t="s">
        <v>2044</v>
      </c>
      <c r="C1565" s="6" t="s">
        <v>64</v>
      </c>
      <c r="D1565" s="6">
        <v>0</v>
      </c>
    </row>
    <row r="1566" spans="1:4" ht="15.75" customHeight="1" x14ac:dyDescent="0.2">
      <c r="A1566" s="6">
        <v>3415</v>
      </c>
      <c r="B1566" s="6" t="s">
        <v>2272</v>
      </c>
      <c r="C1566" s="6" t="s">
        <v>64</v>
      </c>
      <c r="D1566" s="6">
        <v>0</v>
      </c>
    </row>
    <row r="1567" spans="1:4" ht="15.75" customHeight="1" x14ac:dyDescent="0.2">
      <c r="A1567" s="6">
        <v>3414</v>
      </c>
      <c r="B1567" s="6" t="s">
        <v>2127</v>
      </c>
      <c r="C1567" s="6" t="s">
        <v>64</v>
      </c>
      <c r="D1567" s="6">
        <v>10</v>
      </c>
    </row>
    <row r="1568" spans="1:4" ht="15.75" customHeight="1" x14ac:dyDescent="0.2">
      <c r="A1568" s="6">
        <v>3413</v>
      </c>
      <c r="B1568" s="6" t="s">
        <v>388</v>
      </c>
      <c r="C1568" s="6" t="s">
        <v>64</v>
      </c>
      <c r="D1568" s="6">
        <v>60</v>
      </c>
    </row>
    <row r="1569" spans="1:4" ht="15.75" customHeight="1" x14ac:dyDescent="0.2">
      <c r="A1569" s="6">
        <v>3412</v>
      </c>
      <c r="B1569" s="6" t="s">
        <v>1107</v>
      </c>
      <c r="C1569" s="6" t="s">
        <v>64</v>
      </c>
      <c r="D1569" s="6">
        <v>232</v>
      </c>
    </row>
    <row r="1570" spans="1:4" ht="15.75" customHeight="1" x14ac:dyDescent="0.2">
      <c r="A1570" s="6">
        <v>3411</v>
      </c>
      <c r="B1570" s="6" t="s">
        <v>2292</v>
      </c>
      <c r="C1570" s="6" t="s">
        <v>64</v>
      </c>
      <c r="D1570" s="6">
        <v>18</v>
      </c>
    </row>
    <row r="1571" spans="1:4" ht="15.75" customHeight="1" x14ac:dyDescent="0.2">
      <c r="A1571" s="6">
        <v>3410</v>
      </c>
      <c r="B1571" s="6" t="s">
        <v>2503</v>
      </c>
      <c r="C1571" s="6" t="s">
        <v>64</v>
      </c>
      <c r="D1571" s="6">
        <v>9</v>
      </c>
    </row>
    <row r="1572" spans="1:4" ht="15.75" customHeight="1" x14ac:dyDescent="0.2">
      <c r="A1572" s="6">
        <v>3409</v>
      </c>
      <c r="B1572" s="6" t="s">
        <v>81</v>
      </c>
      <c r="C1572" s="6" t="s">
        <v>64</v>
      </c>
      <c r="D1572" s="6">
        <v>38</v>
      </c>
    </row>
    <row r="1573" spans="1:4" ht="15.75" customHeight="1" x14ac:dyDescent="0.2">
      <c r="A1573" s="6">
        <v>3408</v>
      </c>
      <c r="B1573" s="6" t="s">
        <v>2400</v>
      </c>
      <c r="C1573" s="6" t="s">
        <v>64</v>
      </c>
      <c r="D1573" s="6">
        <v>5</v>
      </c>
    </row>
    <row r="1574" spans="1:4" ht="15.75" customHeight="1" x14ac:dyDescent="0.2">
      <c r="A1574" s="6">
        <v>3407</v>
      </c>
      <c r="B1574" s="6" t="s">
        <v>592</v>
      </c>
      <c r="C1574" s="6" t="s">
        <v>64</v>
      </c>
      <c r="D1574" s="6">
        <v>150</v>
      </c>
    </row>
    <row r="1575" spans="1:4" ht="15.75" customHeight="1" x14ac:dyDescent="0.2">
      <c r="A1575" s="6">
        <v>3406</v>
      </c>
      <c r="B1575" s="6" t="s">
        <v>2325</v>
      </c>
      <c r="C1575" s="6" t="s">
        <v>64</v>
      </c>
      <c r="D1575" s="6">
        <v>4</v>
      </c>
    </row>
    <row r="1576" spans="1:4" ht="15.75" customHeight="1" x14ac:dyDescent="0.2">
      <c r="A1576" s="6">
        <v>3405</v>
      </c>
      <c r="B1576" s="6" t="s">
        <v>2234</v>
      </c>
      <c r="C1576" s="6" t="s">
        <v>64</v>
      </c>
      <c r="D1576" s="6">
        <v>7</v>
      </c>
    </row>
    <row r="1577" spans="1:4" ht="15.75" customHeight="1" x14ac:dyDescent="0.2">
      <c r="A1577" s="6">
        <v>3404</v>
      </c>
      <c r="B1577" s="6" t="s">
        <v>915</v>
      </c>
      <c r="C1577" s="6" t="s">
        <v>64</v>
      </c>
      <c r="D1577" s="6">
        <v>3</v>
      </c>
    </row>
    <row r="1578" spans="1:4" ht="15.75" customHeight="1" x14ac:dyDescent="0.2">
      <c r="A1578" s="6">
        <v>3403</v>
      </c>
      <c r="B1578" s="6" t="s">
        <v>3118</v>
      </c>
      <c r="C1578" s="6" t="s">
        <v>64</v>
      </c>
      <c r="D1578" s="6">
        <v>4</v>
      </c>
    </row>
    <row r="1579" spans="1:4" ht="15.75" customHeight="1" x14ac:dyDescent="0.2">
      <c r="A1579" s="6">
        <v>3402</v>
      </c>
      <c r="B1579" s="6" t="s">
        <v>236</v>
      </c>
      <c r="C1579" s="6" t="s">
        <v>64</v>
      </c>
      <c r="D1579" s="6">
        <v>362</v>
      </c>
    </row>
    <row r="1580" spans="1:4" ht="15.75" customHeight="1" x14ac:dyDescent="0.2">
      <c r="A1580" s="6">
        <v>3401</v>
      </c>
      <c r="B1580" s="6" t="s">
        <v>3231</v>
      </c>
      <c r="C1580" s="6" t="s">
        <v>64</v>
      </c>
      <c r="D1580" s="6">
        <v>9</v>
      </c>
    </row>
    <row r="1581" spans="1:4" ht="15.75" customHeight="1" x14ac:dyDescent="0.2">
      <c r="A1581" s="6">
        <v>3400</v>
      </c>
      <c r="B1581" s="6" t="s">
        <v>256</v>
      </c>
      <c r="C1581" s="6" t="s">
        <v>64</v>
      </c>
      <c r="D1581" s="6">
        <v>275</v>
      </c>
    </row>
    <row r="1582" spans="1:4" ht="15.75" customHeight="1" x14ac:dyDescent="0.2">
      <c r="A1582" s="6">
        <v>3399</v>
      </c>
      <c r="B1582" s="6" t="s">
        <v>2296</v>
      </c>
      <c r="C1582" s="6" t="s">
        <v>64</v>
      </c>
      <c r="D1582" s="6">
        <v>0</v>
      </c>
    </row>
    <row r="1583" spans="1:4" ht="15.75" customHeight="1" x14ac:dyDescent="0.2">
      <c r="A1583" s="6">
        <v>3398</v>
      </c>
      <c r="B1583" s="6" t="s">
        <v>2275</v>
      </c>
      <c r="C1583" s="6" t="s">
        <v>64</v>
      </c>
      <c r="D1583" s="6">
        <v>14</v>
      </c>
    </row>
    <row r="1584" spans="1:4" ht="15.75" customHeight="1" x14ac:dyDescent="0.2">
      <c r="A1584" s="6">
        <v>3397</v>
      </c>
      <c r="B1584" s="6" t="s">
        <v>2358</v>
      </c>
      <c r="C1584" s="6" t="s">
        <v>64</v>
      </c>
      <c r="D1584" s="6">
        <v>8</v>
      </c>
    </row>
    <row r="1585" spans="1:4" ht="15.75" customHeight="1" x14ac:dyDescent="0.2">
      <c r="A1585" s="6">
        <v>3396</v>
      </c>
      <c r="B1585" s="6" t="s">
        <v>154</v>
      </c>
      <c r="C1585" s="6" t="s">
        <v>64</v>
      </c>
      <c r="D1585" s="6">
        <v>202</v>
      </c>
    </row>
    <row r="1586" spans="1:4" ht="15.75" customHeight="1" x14ac:dyDescent="0.2">
      <c r="A1586" s="6">
        <v>3395</v>
      </c>
      <c r="B1586" s="6" t="s">
        <v>2409</v>
      </c>
      <c r="C1586" s="6" t="s">
        <v>64</v>
      </c>
      <c r="D1586" s="6">
        <v>20</v>
      </c>
    </row>
    <row r="1587" spans="1:4" ht="15.75" customHeight="1" x14ac:dyDescent="0.2">
      <c r="A1587" s="6">
        <v>3394</v>
      </c>
      <c r="B1587" s="6" t="s">
        <v>2222</v>
      </c>
      <c r="C1587" s="6" t="s">
        <v>64</v>
      </c>
      <c r="D1587" s="6">
        <v>0</v>
      </c>
    </row>
    <row r="1588" spans="1:4" ht="15.75" customHeight="1" x14ac:dyDescent="0.2">
      <c r="A1588" s="6">
        <v>3393</v>
      </c>
      <c r="B1588" s="6" t="s">
        <v>1172</v>
      </c>
      <c r="C1588" s="6" t="s">
        <v>64</v>
      </c>
      <c r="D1588" s="6">
        <v>133</v>
      </c>
    </row>
    <row r="1589" spans="1:4" ht="15.75" customHeight="1" x14ac:dyDescent="0.2">
      <c r="A1589" s="6">
        <v>3392</v>
      </c>
      <c r="B1589" s="6" t="s">
        <v>2139</v>
      </c>
      <c r="C1589" s="6" t="s">
        <v>64</v>
      </c>
      <c r="D1589" s="6">
        <v>88</v>
      </c>
    </row>
    <row r="1590" spans="1:4" ht="15.75" customHeight="1" x14ac:dyDescent="0.2">
      <c r="A1590" s="6">
        <v>3391</v>
      </c>
      <c r="B1590" s="6" t="s">
        <v>1446</v>
      </c>
      <c r="C1590" s="6" t="s">
        <v>64</v>
      </c>
      <c r="D1590" s="6">
        <v>5210</v>
      </c>
    </row>
    <row r="1591" spans="1:4" ht="15.75" customHeight="1" x14ac:dyDescent="0.2">
      <c r="A1591" s="6">
        <v>3390</v>
      </c>
      <c r="B1591" s="6" t="s">
        <v>2465</v>
      </c>
      <c r="C1591" s="6" t="s">
        <v>64</v>
      </c>
      <c r="D1591" s="6">
        <v>47</v>
      </c>
    </row>
    <row r="1592" spans="1:4" ht="15.75" customHeight="1" x14ac:dyDescent="0.2">
      <c r="A1592" s="6">
        <v>3389</v>
      </c>
      <c r="B1592" s="6" t="s">
        <v>646</v>
      </c>
      <c r="C1592" s="6" t="s">
        <v>64</v>
      </c>
      <c r="D1592" s="6">
        <v>4249</v>
      </c>
    </row>
    <row r="1593" spans="1:4" ht="15.75" customHeight="1" x14ac:dyDescent="0.2">
      <c r="A1593" s="6">
        <v>3388</v>
      </c>
      <c r="B1593" s="6" t="s">
        <v>3107</v>
      </c>
      <c r="C1593" s="6" t="s">
        <v>64</v>
      </c>
      <c r="D1593" s="6">
        <v>15</v>
      </c>
    </row>
    <row r="1594" spans="1:4" ht="15.75" customHeight="1" x14ac:dyDescent="0.2">
      <c r="A1594" s="6">
        <v>3387</v>
      </c>
      <c r="B1594" s="6" t="s">
        <v>625</v>
      </c>
      <c r="C1594" s="6" t="s">
        <v>64</v>
      </c>
      <c r="D1594" s="6">
        <v>207</v>
      </c>
    </row>
    <row r="1595" spans="1:4" ht="15.75" customHeight="1" x14ac:dyDescent="0.2">
      <c r="A1595" s="6">
        <v>3386</v>
      </c>
      <c r="B1595" s="6" t="s">
        <v>98</v>
      </c>
      <c r="C1595" s="6" t="s">
        <v>64</v>
      </c>
      <c r="D1595" s="6">
        <v>64</v>
      </c>
    </row>
    <row r="1596" spans="1:4" ht="15.75" customHeight="1" x14ac:dyDescent="0.2">
      <c r="A1596" s="6">
        <v>3385</v>
      </c>
      <c r="B1596" s="6" t="s">
        <v>2555</v>
      </c>
      <c r="C1596" s="6" t="s">
        <v>64</v>
      </c>
      <c r="D1596" s="6">
        <v>3718</v>
      </c>
    </row>
    <row r="1597" spans="1:4" ht="15.75" customHeight="1" x14ac:dyDescent="0.2">
      <c r="A1597" s="6">
        <v>3384</v>
      </c>
      <c r="B1597" s="6" t="s">
        <v>2498</v>
      </c>
      <c r="C1597" s="6" t="s">
        <v>64</v>
      </c>
      <c r="D1597" s="6">
        <v>10</v>
      </c>
    </row>
    <row r="1598" spans="1:4" ht="15.75" customHeight="1" x14ac:dyDescent="0.2">
      <c r="A1598" s="6">
        <v>3383</v>
      </c>
      <c r="B1598" s="6" t="s">
        <v>515</v>
      </c>
      <c r="C1598" s="6" t="s">
        <v>64</v>
      </c>
      <c r="D1598" s="6">
        <v>451</v>
      </c>
    </row>
    <row r="1599" spans="1:4" ht="15.75" customHeight="1" x14ac:dyDescent="0.2">
      <c r="A1599" s="6">
        <v>3382</v>
      </c>
      <c r="B1599" s="6" t="s">
        <v>2679</v>
      </c>
      <c r="C1599" s="6" t="s">
        <v>64</v>
      </c>
      <c r="D1599" s="6">
        <v>29</v>
      </c>
    </row>
    <row r="1600" spans="1:4" ht="15.75" customHeight="1" x14ac:dyDescent="0.2">
      <c r="A1600" s="6">
        <v>3381</v>
      </c>
      <c r="B1600" s="6" t="s">
        <v>2066</v>
      </c>
      <c r="C1600" s="6" t="s">
        <v>64</v>
      </c>
      <c r="D1600" s="6">
        <v>29</v>
      </c>
    </row>
    <row r="1601" spans="1:4" ht="15.75" customHeight="1" x14ac:dyDescent="0.2">
      <c r="A1601" s="6">
        <v>3380</v>
      </c>
      <c r="B1601" s="6" t="s">
        <v>289</v>
      </c>
      <c r="C1601" s="6" t="s">
        <v>64</v>
      </c>
      <c r="D1601" s="6">
        <v>128</v>
      </c>
    </row>
    <row r="1602" spans="1:4" ht="15.75" customHeight="1" x14ac:dyDescent="0.2">
      <c r="A1602" s="6">
        <v>3379</v>
      </c>
      <c r="B1602" s="6" t="s">
        <v>2054</v>
      </c>
      <c r="C1602" s="6" t="s">
        <v>64</v>
      </c>
      <c r="D1602" s="6">
        <v>23</v>
      </c>
    </row>
    <row r="1603" spans="1:4" ht="15.75" customHeight="1" x14ac:dyDescent="0.2">
      <c r="A1603" s="6">
        <v>3378</v>
      </c>
      <c r="B1603" s="6" t="s">
        <v>2402</v>
      </c>
      <c r="C1603" s="6" t="s">
        <v>64</v>
      </c>
      <c r="D1603" s="6">
        <v>10</v>
      </c>
    </row>
    <row r="1604" spans="1:4" ht="15.75" customHeight="1" x14ac:dyDescent="0.2">
      <c r="A1604" s="6">
        <v>3377</v>
      </c>
      <c r="B1604" s="6" t="s">
        <v>162</v>
      </c>
      <c r="C1604" s="6" t="s">
        <v>64</v>
      </c>
      <c r="D1604" s="6">
        <v>60</v>
      </c>
    </row>
    <row r="1605" spans="1:4" ht="15.75" customHeight="1" x14ac:dyDescent="0.2">
      <c r="A1605" s="6">
        <v>3376</v>
      </c>
      <c r="B1605" s="6" t="s">
        <v>2112</v>
      </c>
      <c r="C1605" s="6" t="s">
        <v>64</v>
      </c>
      <c r="D1605" s="6">
        <v>7</v>
      </c>
    </row>
    <row r="1606" spans="1:4" ht="15.75" customHeight="1" x14ac:dyDescent="0.2">
      <c r="A1606" s="6">
        <v>3375</v>
      </c>
      <c r="B1606" s="6" t="s">
        <v>2468</v>
      </c>
      <c r="C1606" s="6" t="s">
        <v>64</v>
      </c>
      <c r="D1606" s="6">
        <v>36</v>
      </c>
    </row>
    <row r="1607" spans="1:4" ht="15.75" customHeight="1" x14ac:dyDescent="0.2">
      <c r="A1607" s="6">
        <v>3374</v>
      </c>
      <c r="B1607" s="6" t="s">
        <v>227</v>
      </c>
      <c r="C1607" s="6" t="s">
        <v>64</v>
      </c>
      <c r="D1607" s="6">
        <v>98</v>
      </c>
    </row>
    <row r="1608" spans="1:4" ht="15.75" customHeight="1" x14ac:dyDescent="0.2">
      <c r="A1608" s="6">
        <v>3373</v>
      </c>
      <c r="B1608" s="6" t="s">
        <v>2331</v>
      </c>
      <c r="C1608" s="6" t="s">
        <v>64</v>
      </c>
      <c r="D1608" s="6">
        <v>12</v>
      </c>
    </row>
    <row r="1609" spans="1:4" ht="15.75" customHeight="1" x14ac:dyDescent="0.2">
      <c r="A1609" s="6">
        <v>3372</v>
      </c>
      <c r="B1609" s="6" t="s">
        <v>2193</v>
      </c>
      <c r="C1609" s="6" t="s">
        <v>64</v>
      </c>
      <c r="D1609" s="6">
        <v>80</v>
      </c>
    </row>
    <row r="1610" spans="1:4" ht="15.75" customHeight="1" x14ac:dyDescent="0.2">
      <c r="A1610" s="6">
        <v>3371</v>
      </c>
      <c r="B1610" s="6" t="s">
        <v>2343</v>
      </c>
      <c r="C1610" s="6" t="s">
        <v>64</v>
      </c>
      <c r="D1610" s="6">
        <v>8</v>
      </c>
    </row>
    <row r="1611" spans="1:4" ht="15.75" customHeight="1" x14ac:dyDescent="0.2">
      <c r="A1611" s="6">
        <v>3370</v>
      </c>
      <c r="B1611" s="6" t="s">
        <v>2322</v>
      </c>
      <c r="C1611" s="6" t="s">
        <v>64</v>
      </c>
      <c r="D1611" s="6">
        <v>0</v>
      </c>
    </row>
    <row r="1612" spans="1:4" ht="15.75" customHeight="1" x14ac:dyDescent="0.2">
      <c r="A1612" s="6">
        <v>3369</v>
      </c>
      <c r="B1612" s="6" t="s">
        <v>2514</v>
      </c>
      <c r="C1612" s="6" t="s">
        <v>64</v>
      </c>
      <c r="D1612" s="6">
        <v>157</v>
      </c>
    </row>
    <row r="1613" spans="1:4" ht="15.75" customHeight="1" x14ac:dyDescent="0.2">
      <c r="A1613" s="6">
        <v>3368</v>
      </c>
      <c r="B1613" s="6" t="s">
        <v>2348</v>
      </c>
      <c r="C1613" s="6" t="s">
        <v>64</v>
      </c>
      <c r="D1613" s="6">
        <v>6</v>
      </c>
    </row>
    <row r="1614" spans="1:4" ht="15.75" customHeight="1" x14ac:dyDescent="0.2">
      <c r="A1614" s="6">
        <v>3367</v>
      </c>
      <c r="B1614" s="6" t="s">
        <v>2497</v>
      </c>
      <c r="C1614" s="6" t="s">
        <v>64</v>
      </c>
      <c r="D1614" s="6">
        <v>2</v>
      </c>
    </row>
    <row r="1615" spans="1:4" ht="15.75" customHeight="1" x14ac:dyDescent="0.2">
      <c r="A1615" s="6">
        <v>3366</v>
      </c>
      <c r="B1615" s="6" t="s">
        <v>1260</v>
      </c>
      <c r="C1615" s="6" t="s">
        <v>64</v>
      </c>
      <c r="D1615" s="6">
        <v>572</v>
      </c>
    </row>
    <row r="1616" spans="1:4" ht="15.75" customHeight="1" x14ac:dyDescent="0.2">
      <c r="A1616" s="6">
        <v>3365</v>
      </c>
      <c r="B1616" s="6" t="s">
        <v>2460</v>
      </c>
      <c r="C1616" s="6" t="s">
        <v>64</v>
      </c>
      <c r="D1616" s="6">
        <v>36</v>
      </c>
    </row>
    <row r="1617" spans="1:4" ht="15.75" customHeight="1" x14ac:dyDescent="0.2">
      <c r="A1617" s="6">
        <v>3364</v>
      </c>
      <c r="B1617" s="6" t="s">
        <v>2627</v>
      </c>
      <c r="C1617" s="6" t="s">
        <v>64</v>
      </c>
      <c r="D1617" s="6">
        <v>33</v>
      </c>
    </row>
    <row r="1618" spans="1:4" ht="15.75" customHeight="1" x14ac:dyDescent="0.2">
      <c r="A1618" s="6">
        <v>3363</v>
      </c>
      <c r="B1618" s="6" t="s">
        <v>1190</v>
      </c>
      <c r="C1618" s="6" t="s">
        <v>64</v>
      </c>
      <c r="D1618" s="6">
        <v>150</v>
      </c>
    </row>
    <row r="1619" spans="1:4" ht="15.75" customHeight="1" x14ac:dyDescent="0.2">
      <c r="A1619" s="6">
        <v>3362</v>
      </c>
      <c r="B1619" s="6" t="s">
        <v>3255</v>
      </c>
      <c r="C1619" s="6" t="s">
        <v>64</v>
      </c>
      <c r="D1619" s="6">
        <v>6</v>
      </c>
    </row>
    <row r="1620" spans="1:4" ht="15.75" customHeight="1" x14ac:dyDescent="0.2">
      <c r="A1620" s="6">
        <v>3361</v>
      </c>
      <c r="B1620" s="6" t="s">
        <v>325</v>
      </c>
      <c r="C1620" s="6" t="s">
        <v>64</v>
      </c>
      <c r="D1620" s="6">
        <v>302</v>
      </c>
    </row>
    <row r="1621" spans="1:4" ht="15.75" customHeight="1" x14ac:dyDescent="0.2">
      <c r="A1621" s="6">
        <v>3360</v>
      </c>
      <c r="B1621" s="6" t="s">
        <v>2302</v>
      </c>
      <c r="C1621" s="6" t="s">
        <v>64</v>
      </c>
      <c r="D1621" s="6">
        <v>3</v>
      </c>
    </row>
    <row r="1622" spans="1:4" ht="15.75" customHeight="1" x14ac:dyDescent="0.2">
      <c r="A1622" s="6">
        <v>3359</v>
      </c>
      <c r="B1622" s="6" t="s">
        <v>922</v>
      </c>
      <c r="C1622" s="6" t="s">
        <v>64</v>
      </c>
      <c r="D1622" s="6">
        <v>312</v>
      </c>
    </row>
    <row r="1623" spans="1:4" ht="15.75" customHeight="1" x14ac:dyDescent="0.2">
      <c r="A1623" s="6">
        <v>3358</v>
      </c>
      <c r="B1623" s="6" t="s">
        <v>2422</v>
      </c>
      <c r="C1623" s="6" t="s">
        <v>64</v>
      </c>
      <c r="D1623" s="6">
        <v>65</v>
      </c>
    </row>
    <row r="1624" spans="1:4" ht="15.75" customHeight="1" x14ac:dyDescent="0.2">
      <c r="A1624" s="6">
        <v>3356</v>
      </c>
      <c r="B1624" s="6" t="s">
        <v>2320</v>
      </c>
      <c r="C1624" s="6" t="s">
        <v>64</v>
      </c>
      <c r="D1624" s="6">
        <v>32</v>
      </c>
    </row>
    <row r="1625" spans="1:4" ht="15.75" customHeight="1" x14ac:dyDescent="0.2">
      <c r="A1625" s="6">
        <v>3355</v>
      </c>
      <c r="B1625" s="6" t="s">
        <v>76</v>
      </c>
      <c r="C1625" s="6" t="s">
        <v>64</v>
      </c>
      <c r="D1625" s="6">
        <v>94</v>
      </c>
    </row>
    <row r="1626" spans="1:4" ht="15.75" customHeight="1" x14ac:dyDescent="0.2">
      <c r="A1626" s="6">
        <v>3354</v>
      </c>
      <c r="B1626" s="6" t="s">
        <v>3201</v>
      </c>
      <c r="C1626" s="6" t="s">
        <v>64</v>
      </c>
      <c r="D1626" s="6">
        <v>0</v>
      </c>
    </row>
    <row r="1627" spans="1:4" ht="15.75" customHeight="1" x14ac:dyDescent="0.2">
      <c r="A1627" s="6">
        <v>3353</v>
      </c>
      <c r="B1627" s="6" t="s">
        <v>171</v>
      </c>
      <c r="C1627" s="6" t="s">
        <v>64</v>
      </c>
      <c r="D1627" s="6">
        <v>9</v>
      </c>
    </row>
    <row r="1628" spans="1:4" ht="15.75" customHeight="1" x14ac:dyDescent="0.2">
      <c r="A1628" s="6">
        <v>3352</v>
      </c>
      <c r="B1628" s="6" t="s">
        <v>3147</v>
      </c>
      <c r="C1628" s="6" t="s">
        <v>64</v>
      </c>
      <c r="D1628" s="6">
        <v>7</v>
      </c>
    </row>
    <row r="1629" spans="1:4" ht="15.75" customHeight="1" x14ac:dyDescent="0.2">
      <c r="A1629" s="6">
        <v>3351</v>
      </c>
      <c r="B1629" s="6" t="s">
        <v>3253</v>
      </c>
      <c r="C1629" s="6" t="s">
        <v>64</v>
      </c>
      <c r="D1629" s="6">
        <v>4</v>
      </c>
    </row>
    <row r="1630" spans="1:4" ht="15.75" customHeight="1" x14ac:dyDescent="0.2">
      <c r="A1630" s="6">
        <v>3350</v>
      </c>
      <c r="B1630" s="6" t="s">
        <v>2350</v>
      </c>
      <c r="C1630" s="6" t="s">
        <v>64</v>
      </c>
      <c r="D1630" s="6">
        <v>14</v>
      </c>
    </row>
    <row r="1631" spans="1:4" ht="15.75" customHeight="1" x14ac:dyDescent="0.2">
      <c r="A1631" s="6">
        <v>3349</v>
      </c>
      <c r="B1631" s="6" t="s">
        <v>1170</v>
      </c>
      <c r="C1631" s="6" t="s">
        <v>64</v>
      </c>
      <c r="D1631" s="6">
        <v>416</v>
      </c>
    </row>
    <row r="1632" spans="1:4" ht="15.75" customHeight="1" x14ac:dyDescent="0.2">
      <c r="A1632" s="6">
        <v>3348</v>
      </c>
      <c r="B1632" s="6" t="s">
        <v>866</v>
      </c>
      <c r="C1632" s="6" t="s">
        <v>64</v>
      </c>
      <c r="D1632" s="6">
        <v>172</v>
      </c>
    </row>
    <row r="1633" spans="1:4" ht="15.75" customHeight="1" x14ac:dyDescent="0.2">
      <c r="A1633" s="6">
        <v>3347</v>
      </c>
      <c r="B1633" s="6" t="s">
        <v>770</v>
      </c>
      <c r="C1633" s="6" t="s">
        <v>64</v>
      </c>
      <c r="D1633" s="6">
        <v>630</v>
      </c>
    </row>
    <row r="1634" spans="1:4" ht="15.75" customHeight="1" x14ac:dyDescent="0.2">
      <c r="A1634" s="6">
        <v>3346</v>
      </c>
      <c r="B1634" s="6" t="s">
        <v>906</v>
      </c>
      <c r="C1634" s="6" t="s">
        <v>64</v>
      </c>
      <c r="D1634" s="6">
        <v>204</v>
      </c>
    </row>
    <row r="1635" spans="1:4" ht="15.75" customHeight="1" x14ac:dyDescent="0.2">
      <c r="A1635" s="6">
        <v>3345</v>
      </c>
      <c r="B1635" s="6" t="s">
        <v>1177</v>
      </c>
      <c r="C1635" s="6" t="s">
        <v>64</v>
      </c>
      <c r="D1635" s="6">
        <v>295</v>
      </c>
    </row>
    <row r="1636" spans="1:4" ht="15.75" customHeight="1" x14ac:dyDescent="0.2">
      <c r="A1636" s="6">
        <v>3344</v>
      </c>
      <c r="B1636" s="6" t="s">
        <v>2486</v>
      </c>
      <c r="C1636" s="6" t="s">
        <v>64</v>
      </c>
      <c r="D1636" s="6">
        <v>7</v>
      </c>
    </row>
    <row r="1637" spans="1:4" ht="15.75" customHeight="1" x14ac:dyDescent="0.2">
      <c r="A1637" s="6">
        <v>3343</v>
      </c>
      <c r="B1637" s="6" t="s">
        <v>1293</v>
      </c>
      <c r="C1637" s="6" t="s">
        <v>64</v>
      </c>
      <c r="D1637" s="6">
        <v>87</v>
      </c>
    </row>
    <row r="1638" spans="1:4" ht="15.75" customHeight="1" x14ac:dyDescent="0.2">
      <c r="A1638" s="6">
        <v>3342</v>
      </c>
      <c r="B1638" s="6" t="s">
        <v>2449</v>
      </c>
      <c r="C1638" s="6" t="s">
        <v>64</v>
      </c>
      <c r="D1638" s="6">
        <v>47</v>
      </c>
    </row>
    <row r="1639" spans="1:4" ht="15.75" customHeight="1" x14ac:dyDescent="0.2">
      <c r="A1639" s="6">
        <v>3341</v>
      </c>
      <c r="B1639" s="6" t="s">
        <v>268</v>
      </c>
      <c r="C1639" s="6" t="s">
        <v>64</v>
      </c>
      <c r="D1639" s="6">
        <v>111</v>
      </c>
    </row>
    <row r="1640" spans="1:4" ht="15.75" customHeight="1" x14ac:dyDescent="0.2">
      <c r="A1640" s="6">
        <v>3340</v>
      </c>
      <c r="B1640" s="6" t="s">
        <v>74</v>
      </c>
      <c r="C1640" s="6" t="s">
        <v>64</v>
      </c>
      <c r="D1640" s="6">
        <v>333</v>
      </c>
    </row>
    <row r="1641" spans="1:4" ht="15.75" customHeight="1" x14ac:dyDescent="0.2">
      <c r="A1641" s="6">
        <v>3339</v>
      </c>
      <c r="B1641" s="6" t="s">
        <v>2681</v>
      </c>
      <c r="C1641" s="6" t="s">
        <v>64</v>
      </c>
      <c r="D1641" s="6">
        <v>15</v>
      </c>
    </row>
    <row r="1642" spans="1:4" ht="15.75" customHeight="1" x14ac:dyDescent="0.2">
      <c r="A1642" s="6">
        <v>3338</v>
      </c>
      <c r="B1642" s="6" t="s">
        <v>2512</v>
      </c>
      <c r="C1642" s="6" t="s">
        <v>64</v>
      </c>
      <c r="D1642" s="6">
        <v>3</v>
      </c>
    </row>
    <row r="1643" spans="1:4" ht="15.75" customHeight="1" x14ac:dyDescent="0.2">
      <c r="A1643" s="6">
        <v>3337</v>
      </c>
      <c r="B1643" s="6" t="s">
        <v>2591</v>
      </c>
      <c r="C1643" s="6" t="s">
        <v>64</v>
      </c>
      <c r="D1643" s="6">
        <v>609</v>
      </c>
    </row>
    <row r="1644" spans="1:4" ht="15.75" customHeight="1" x14ac:dyDescent="0.2">
      <c r="A1644" s="6">
        <v>3336</v>
      </c>
      <c r="B1644" s="6" t="s">
        <v>818</v>
      </c>
      <c r="C1644" s="6" t="s">
        <v>64</v>
      </c>
      <c r="D1644" s="6">
        <v>290</v>
      </c>
    </row>
    <row r="1645" spans="1:4" ht="15.75" customHeight="1" x14ac:dyDescent="0.2">
      <c r="A1645" s="6">
        <v>3335</v>
      </c>
      <c r="B1645" s="6" t="s">
        <v>2219</v>
      </c>
      <c r="C1645" s="6" t="s">
        <v>64</v>
      </c>
      <c r="D1645" s="6">
        <v>28</v>
      </c>
    </row>
    <row r="1646" spans="1:4" ht="15.75" customHeight="1" x14ac:dyDescent="0.2">
      <c r="A1646" s="6">
        <v>3334</v>
      </c>
      <c r="B1646" s="6" t="s">
        <v>2208</v>
      </c>
      <c r="C1646" s="6" t="s">
        <v>64</v>
      </c>
      <c r="D1646" s="6">
        <v>41</v>
      </c>
    </row>
    <row r="1647" spans="1:4" ht="15.75" customHeight="1" x14ac:dyDescent="0.2">
      <c r="A1647" s="6">
        <v>3333</v>
      </c>
      <c r="B1647" s="6" t="s">
        <v>2278</v>
      </c>
      <c r="C1647" s="6" t="s">
        <v>64</v>
      </c>
      <c r="D1647" s="6">
        <v>24</v>
      </c>
    </row>
    <row r="1648" spans="1:4" ht="15.75" customHeight="1" x14ac:dyDescent="0.2">
      <c r="A1648" s="6">
        <v>3332</v>
      </c>
      <c r="B1648" s="6" t="s">
        <v>2311</v>
      </c>
      <c r="C1648" s="6" t="s">
        <v>64</v>
      </c>
      <c r="D1648" s="6">
        <v>20</v>
      </c>
    </row>
    <row r="1649" spans="1:4" ht="15.75" customHeight="1" x14ac:dyDescent="0.2">
      <c r="A1649" s="6">
        <v>3331</v>
      </c>
      <c r="B1649" s="6" t="s">
        <v>1274</v>
      </c>
      <c r="C1649" s="6" t="s">
        <v>64</v>
      </c>
      <c r="D1649" s="6">
        <v>388</v>
      </c>
    </row>
    <row r="1650" spans="1:4" ht="15.75" customHeight="1" x14ac:dyDescent="0.2">
      <c r="A1650" s="6">
        <v>3330</v>
      </c>
      <c r="B1650" s="6" t="s">
        <v>2561</v>
      </c>
      <c r="C1650" s="6" t="s">
        <v>64</v>
      </c>
      <c r="D1650" s="6">
        <v>43</v>
      </c>
    </row>
    <row r="1651" spans="1:4" ht="15.75" customHeight="1" x14ac:dyDescent="0.2">
      <c r="A1651" s="6">
        <v>3329</v>
      </c>
      <c r="B1651" s="6" t="s">
        <v>2636</v>
      </c>
      <c r="C1651" s="6" t="s">
        <v>64</v>
      </c>
      <c r="D1651" s="6">
        <v>18</v>
      </c>
    </row>
    <row r="1652" spans="1:4" ht="15.75" customHeight="1" x14ac:dyDescent="0.2">
      <c r="A1652" s="6">
        <v>3328</v>
      </c>
      <c r="B1652" s="6" t="s">
        <v>3229</v>
      </c>
      <c r="C1652" s="6" t="s">
        <v>64</v>
      </c>
      <c r="D1652" s="6">
        <v>57</v>
      </c>
    </row>
    <row r="1653" spans="1:4" ht="15.75" customHeight="1" x14ac:dyDescent="0.2">
      <c r="A1653" s="6">
        <v>3327</v>
      </c>
      <c r="B1653" s="6" t="s">
        <v>180</v>
      </c>
      <c r="C1653" s="6" t="s">
        <v>64</v>
      </c>
      <c r="D1653" s="6">
        <v>85</v>
      </c>
    </row>
    <row r="1654" spans="1:4" ht="15.75" customHeight="1" x14ac:dyDescent="0.2">
      <c r="A1654" s="6">
        <v>3326</v>
      </c>
      <c r="B1654" s="6" t="s">
        <v>2069</v>
      </c>
      <c r="C1654" s="6" t="s">
        <v>64</v>
      </c>
      <c r="D1654" s="6">
        <v>0</v>
      </c>
    </row>
    <row r="1655" spans="1:4" ht="15.75" customHeight="1" x14ac:dyDescent="0.2">
      <c r="A1655" s="6">
        <v>3325</v>
      </c>
      <c r="B1655" s="6" t="s">
        <v>870</v>
      </c>
      <c r="C1655" s="6" t="s">
        <v>64</v>
      </c>
      <c r="D1655" s="6">
        <v>311</v>
      </c>
    </row>
    <row r="1656" spans="1:4" ht="15.75" customHeight="1" x14ac:dyDescent="0.2">
      <c r="A1656" s="6">
        <v>3324</v>
      </c>
      <c r="B1656" s="6" t="s">
        <v>1422</v>
      </c>
      <c r="C1656" s="6" t="s">
        <v>64</v>
      </c>
      <c r="D1656" s="6">
        <v>19</v>
      </c>
    </row>
    <row r="1657" spans="1:4" ht="15.75" customHeight="1" x14ac:dyDescent="0.2">
      <c r="A1657" s="6">
        <v>3323</v>
      </c>
      <c r="B1657" s="6" t="s">
        <v>577</v>
      </c>
      <c r="C1657" s="6" t="s">
        <v>64</v>
      </c>
      <c r="D1657" s="6">
        <v>11</v>
      </c>
    </row>
    <row r="1658" spans="1:4" ht="15.75" customHeight="1" x14ac:dyDescent="0.2">
      <c r="A1658" s="6">
        <v>3322</v>
      </c>
      <c r="B1658" s="6" t="s">
        <v>2268</v>
      </c>
      <c r="C1658" s="6" t="s">
        <v>64</v>
      </c>
      <c r="D1658" s="6">
        <v>94</v>
      </c>
    </row>
    <row r="1659" spans="1:4" ht="15.75" customHeight="1" x14ac:dyDescent="0.2">
      <c r="A1659" s="6">
        <v>3321</v>
      </c>
      <c r="B1659" s="6" t="s">
        <v>70</v>
      </c>
      <c r="C1659" s="6" t="s">
        <v>64</v>
      </c>
      <c r="D1659" s="6">
        <v>3</v>
      </c>
    </row>
    <row r="1660" spans="1:4" ht="15.75" customHeight="1" x14ac:dyDescent="0.2">
      <c r="A1660" s="6">
        <v>3320</v>
      </c>
      <c r="B1660" s="6" t="s">
        <v>2071</v>
      </c>
      <c r="C1660" s="6" t="s">
        <v>64</v>
      </c>
      <c r="D1660" s="6">
        <v>9</v>
      </c>
    </row>
    <row r="1661" spans="1:4" ht="15.75" customHeight="1" x14ac:dyDescent="0.2">
      <c r="A1661" s="6">
        <v>3319</v>
      </c>
      <c r="B1661" s="6" t="s">
        <v>329</v>
      </c>
      <c r="C1661" s="6" t="s">
        <v>64</v>
      </c>
      <c r="D1661" s="6">
        <v>112</v>
      </c>
    </row>
    <row r="1662" spans="1:4" ht="15.75" customHeight="1" x14ac:dyDescent="0.2">
      <c r="A1662" s="6">
        <v>3318</v>
      </c>
      <c r="B1662" s="6" t="s">
        <v>1021</v>
      </c>
      <c r="C1662" s="6" t="s">
        <v>64</v>
      </c>
      <c r="D1662" s="6">
        <v>451</v>
      </c>
    </row>
    <row r="1663" spans="1:4" ht="15.75" customHeight="1" x14ac:dyDescent="0.2">
      <c r="A1663" s="6">
        <v>3317</v>
      </c>
      <c r="B1663" s="6" t="s">
        <v>2154</v>
      </c>
      <c r="C1663" s="6" t="s">
        <v>64</v>
      </c>
      <c r="D1663" s="6">
        <v>7</v>
      </c>
    </row>
    <row r="1664" spans="1:4" ht="15.75" customHeight="1" x14ac:dyDescent="0.2">
      <c r="A1664" s="6">
        <v>3316</v>
      </c>
      <c r="B1664" s="6" t="s">
        <v>2095</v>
      </c>
      <c r="C1664" s="6" t="s">
        <v>64</v>
      </c>
      <c r="D1664" s="6">
        <v>11</v>
      </c>
    </row>
    <row r="1665" spans="1:4" ht="15.75" customHeight="1" x14ac:dyDescent="0.2">
      <c r="A1665" s="6">
        <v>3315</v>
      </c>
      <c r="B1665" s="6" t="s">
        <v>2499</v>
      </c>
      <c r="C1665" s="6" t="s">
        <v>64</v>
      </c>
      <c r="D1665" s="6">
        <v>62</v>
      </c>
    </row>
    <row r="1666" spans="1:4" ht="15.75" customHeight="1" x14ac:dyDescent="0.2">
      <c r="A1666" s="6">
        <v>3314</v>
      </c>
      <c r="B1666" s="6" t="s">
        <v>2711</v>
      </c>
      <c r="C1666" s="6" t="s">
        <v>64</v>
      </c>
      <c r="D1666" s="6">
        <v>38</v>
      </c>
    </row>
    <row r="1667" spans="1:4" ht="15.75" customHeight="1" x14ac:dyDescent="0.2">
      <c r="A1667" s="6">
        <v>3313</v>
      </c>
      <c r="B1667" s="6" t="s">
        <v>647</v>
      </c>
      <c r="C1667" s="6" t="s">
        <v>64</v>
      </c>
      <c r="D1667" s="6">
        <v>203</v>
      </c>
    </row>
    <row r="1668" spans="1:4" ht="15.75" customHeight="1" x14ac:dyDescent="0.2">
      <c r="A1668" s="6">
        <v>3312</v>
      </c>
      <c r="B1668" s="6" t="s">
        <v>2434</v>
      </c>
      <c r="C1668" s="6" t="s">
        <v>64</v>
      </c>
      <c r="D1668" s="6">
        <v>19</v>
      </c>
    </row>
    <row r="1669" spans="1:4" ht="15.75" customHeight="1" x14ac:dyDescent="0.2">
      <c r="A1669" s="6">
        <v>3311</v>
      </c>
      <c r="B1669" s="6" t="s">
        <v>2285</v>
      </c>
      <c r="C1669" s="6" t="s">
        <v>64</v>
      </c>
      <c r="D1669" s="6">
        <v>41</v>
      </c>
    </row>
    <row r="1670" spans="1:4" ht="15.75" customHeight="1" x14ac:dyDescent="0.2">
      <c r="A1670" s="6">
        <v>3310</v>
      </c>
      <c r="B1670" s="6" t="s">
        <v>2304</v>
      </c>
      <c r="C1670" s="6" t="s">
        <v>64</v>
      </c>
      <c r="D1670" s="6">
        <v>0</v>
      </c>
    </row>
    <row r="1671" spans="1:4" ht="15.75" customHeight="1" x14ac:dyDescent="0.2">
      <c r="A1671" s="6">
        <v>3309</v>
      </c>
      <c r="B1671" s="6" t="s">
        <v>2367</v>
      </c>
      <c r="C1671" s="6" t="s">
        <v>64</v>
      </c>
      <c r="D1671" s="6">
        <v>10</v>
      </c>
    </row>
    <row r="1672" spans="1:4" ht="15.75" customHeight="1" x14ac:dyDescent="0.2">
      <c r="A1672" s="6">
        <v>3308</v>
      </c>
      <c r="B1672" s="6" t="s">
        <v>146</v>
      </c>
      <c r="C1672" s="6" t="s">
        <v>64</v>
      </c>
      <c r="D1672" s="6">
        <v>73</v>
      </c>
    </row>
    <row r="1673" spans="1:4" ht="15.75" customHeight="1" x14ac:dyDescent="0.2">
      <c r="A1673" s="6">
        <v>3307</v>
      </c>
      <c r="B1673" s="6" t="s">
        <v>142</v>
      </c>
      <c r="C1673" s="6" t="s">
        <v>64</v>
      </c>
      <c r="D1673" s="6">
        <v>116</v>
      </c>
    </row>
    <row r="1674" spans="1:4" ht="15.75" customHeight="1" x14ac:dyDescent="0.2">
      <c r="A1674" s="6">
        <v>3306</v>
      </c>
      <c r="B1674" s="6" t="s">
        <v>815</v>
      </c>
      <c r="C1674" s="6" t="s">
        <v>64</v>
      </c>
      <c r="D1674" s="6">
        <v>175</v>
      </c>
    </row>
    <row r="1675" spans="1:4" ht="15.75" customHeight="1" x14ac:dyDescent="0.2">
      <c r="A1675" s="6">
        <v>3305</v>
      </c>
      <c r="B1675" s="6" t="s">
        <v>2750</v>
      </c>
      <c r="C1675" s="6" t="s">
        <v>64</v>
      </c>
      <c r="D1675" s="6">
        <v>0</v>
      </c>
    </row>
    <row r="1676" spans="1:4" ht="15.75" customHeight="1" x14ac:dyDescent="0.2">
      <c r="A1676" s="6">
        <v>3304</v>
      </c>
      <c r="B1676" s="6" t="s">
        <v>2431</v>
      </c>
      <c r="C1676" s="6" t="s">
        <v>64</v>
      </c>
      <c r="D1676" s="6">
        <v>0</v>
      </c>
    </row>
    <row r="1677" spans="1:4" ht="15.75" customHeight="1" x14ac:dyDescent="0.2">
      <c r="A1677" s="6">
        <v>3302</v>
      </c>
      <c r="B1677" s="6" t="s">
        <v>3103</v>
      </c>
      <c r="C1677" s="6" t="s">
        <v>64</v>
      </c>
      <c r="D1677" s="6">
        <v>35</v>
      </c>
    </row>
    <row r="1678" spans="1:4" ht="15.75" customHeight="1" x14ac:dyDescent="0.2">
      <c r="A1678" s="6">
        <v>3301</v>
      </c>
      <c r="B1678" s="6" t="s">
        <v>2130</v>
      </c>
      <c r="C1678" s="6" t="s">
        <v>64</v>
      </c>
      <c r="D1678" s="6">
        <v>24</v>
      </c>
    </row>
    <row r="1679" spans="1:4" ht="15.75" customHeight="1" x14ac:dyDescent="0.2">
      <c r="A1679" s="6">
        <v>3300</v>
      </c>
      <c r="B1679" s="6" t="s">
        <v>372</v>
      </c>
      <c r="C1679" s="6" t="s">
        <v>64</v>
      </c>
      <c r="D1679" s="6">
        <v>319</v>
      </c>
    </row>
    <row r="1680" spans="1:4" ht="15.75" customHeight="1" x14ac:dyDescent="0.2">
      <c r="A1680" s="6">
        <v>3299</v>
      </c>
      <c r="B1680" s="6" t="s">
        <v>1098</v>
      </c>
      <c r="C1680" s="6" t="s">
        <v>64</v>
      </c>
      <c r="D1680" s="6">
        <v>74</v>
      </c>
    </row>
    <row r="1681" spans="1:4" ht="15.75" customHeight="1" x14ac:dyDescent="0.2">
      <c r="A1681" s="6">
        <v>3298</v>
      </c>
      <c r="B1681" s="6" t="s">
        <v>721</v>
      </c>
      <c r="C1681" s="6" t="s">
        <v>64</v>
      </c>
      <c r="D1681" s="6">
        <v>580</v>
      </c>
    </row>
    <row r="1682" spans="1:4" ht="15.75" customHeight="1" x14ac:dyDescent="0.2">
      <c r="A1682" s="6">
        <v>3297</v>
      </c>
      <c r="B1682" s="6" t="s">
        <v>2658</v>
      </c>
      <c r="C1682" s="6" t="s">
        <v>64</v>
      </c>
      <c r="D1682" s="6">
        <v>12</v>
      </c>
    </row>
    <row r="1683" spans="1:4" ht="15.75" customHeight="1" x14ac:dyDescent="0.2">
      <c r="A1683" s="6">
        <v>3296</v>
      </c>
      <c r="B1683" s="6" t="s">
        <v>230</v>
      </c>
      <c r="C1683" s="6" t="s">
        <v>64</v>
      </c>
      <c r="D1683" s="6">
        <v>58</v>
      </c>
    </row>
    <row r="1684" spans="1:4" ht="15.75" customHeight="1" x14ac:dyDescent="0.2">
      <c r="A1684" s="6">
        <v>3195</v>
      </c>
      <c r="B1684" s="6" t="s">
        <v>292</v>
      </c>
      <c r="C1684" s="6" t="s">
        <v>64</v>
      </c>
      <c r="D1684" s="6">
        <v>2359</v>
      </c>
    </row>
    <row r="1685" spans="1:4" ht="15.75" customHeight="1" x14ac:dyDescent="0.2">
      <c r="A1685" s="6">
        <v>3194</v>
      </c>
      <c r="B1685" s="6" t="s">
        <v>2156</v>
      </c>
      <c r="C1685" s="6" t="s">
        <v>64</v>
      </c>
      <c r="D1685" s="6">
        <v>17</v>
      </c>
    </row>
    <row r="1686" spans="1:4" ht="15.75" customHeight="1" x14ac:dyDescent="0.2">
      <c r="A1686" s="6">
        <v>3193</v>
      </c>
      <c r="B1686" s="6" t="s">
        <v>269</v>
      </c>
      <c r="C1686" s="6" t="s">
        <v>64</v>
      </c>
      <c r="D1686" s="6">
        <v>87</v>
      </c>
    </row>
    <row r="1687" spans="1:4" ht="15.75" customHeight="1" x14ac:dyDescent="0.2">
      <c r="A1687" s="6">
        <v>3192</v>
      </c>
      <c r="B1687" s="6" t="s">
        <v>1262</v>
      </c>
      <c r="C1687" s="6" t="s">
        <v>64</v>
      </c>
      <c r="D1687" s="6">
        <v>559</v>
      </c>
    </row>
    <row r="1688" spans="1:4" ht="15.75" customHeight="1" x14ac:dyDescent="0.2">
      <c r="A1688" s="6">
        <v>3191</v>
      </c>
      <c r="B1688" s="6" t="s">
        <v>762</v>
      </c>
      <c r="C1688" s="6" t="s">
        <v>64</v>
      </c>
      <c r="D1688" s="6">
        <v>94</v>
      </c>
    </row>
    <row r="1689" spans="1:4" ht="15.75" customHeight="1" x14ac:dyDescent="0.2">
      <c r="A1689" s="6">
        <v>3190</v>
      </c>
      <c r="B1689" s="6" t="s">
        <v>2412</v>
      </c>
      <c r="C1689" s="6" t="s">
        <v>64</v>
      </c>
      <c r="D1689" s="6">
        <v>3</v>
      </c>
    </row>
    <row r="1690" spans="1:4" ht="15.75" customHeight="1" x14ac:dyDescent="0.2">
      <c r="A1690" s="6">
        <v>3189</v>
      </c>
      <c r="B1690" s="6" t="s">
        <v>2483</v>
      </c>
      <c r="C1690" s="6" t="s">
        <v>64</v>
      </c>
      <c r="D1690" s="6">
        <v>40</v>
      </c>
    </row>
    <row r="1691" spans="1:4" ht="15.75" customHeight="1" x14ac:dyDescent="0.2">
      <c r="A1691" s="6">
        <v>3188</v>
      </c>
      <c r="B1691" s="6" t="s">
        <v>2406</v>
      </c>
      <c r="C1691" s="6" t="s">
        <v>64</v>
      </c>
      <c r="D1691" s="6">
        <v>49</v>
      </c>
    </row>
    <row r="1692" spans="1:4" ht="15.75" customHeight="1" x14ac:dyDescent="0.2">
      <c r="A1692" s="6">
        <v>3187</v>
      </c>
      <c r="B1692" s="6" t="s">
        <v>723</v>
      </c>
      <c r="C1692" s="6" t="s">
        <v>64</v>
      </c>
      <c r="D1692" s="6">
        <v>90</v>
      </c>
    </row>
    <row r="1693" spans="1:4" ht="15.75" customHeight="1" x14ac:dyDescent="0.2">
      <c r="A1693" s="6">
        <v>3186</v>
      </c>
      <c r="B1693" s="6" t="s">
        <v>2221</v>
      </c>
      <c r="C1693" s="6" t="s">
        <v>64</v>
      </c>
      <c r="D1693" s="6">
        <v>9</v>
      </c>
    </row>
    <row r="1694" spans="1:4" ht="15.75" customHeight="1" x14ac:dyDescent="0.2">
      <c r="A1694" s="6">
        <v>3185</v>
      </c>
      <c r="B1694" s="6" t="s">
        <v>2049</v>
      </c>
      <c r="C1694" s="6" t="s">
        <v>64</v>
      </c>
      <c r="D1694" s="6">
        <v>8</v>
      </c>
    </row>
    <row r="1695" spans="1:4" ht="15.75" customHeight="1" x14ac:dyDescent="0.2">
      <c r="A1695" s="6">
        <v>3184</v>
      </c>
      <c r="B1695" s="6" t="s">
        <v>1123</v>
      </c>
      <c r="C1695" s="6" t="s">
        <v>64</v>
      </c>
      <c r="D1695" s="6">
        <v>120</v>
      </c>
    </row>
    <row r="1696" spans="1:4" ht="15.75" customHeight="1" x14ac:dyDescent="0.2">
      <c r="A1696" s="6">
        <v>3183</v>
      </c>
      <c r="B1696" s="6" t="s">
        <v>2599</v>
      </c>
      <c r="C1696" s="6" t="s">
        <v>64</v>
      </c>
      <c r="D1696" s="6">
        <v>0</v>
      </c>
    </row>
    <row r="1697" spans="1:4" ht="15.75" customHeight="1" x14ac:dyDescent="0.2">
      <c r="A1697" s="6">
        <v>3182</v>
      </c>
      <c r="B1697" s="6" t="s">
        <v>357</v>
      </c>
      <c r="C1697" s="6" t="s">
        <v>64</v>
      </c>
      <c r="D1697" s="6">
        <v>1674</v>
      </c>
    </row>
    <row r="1698" spans="1:4" ht="15.75" customHeight="1" x14ac:dyDescent="0.2">
      <c r="A1698" s="6">
        <v>3181</v>
      </c>
      <c r="B1698" s="6" t="s">
        <v>984</v>
      </c>
      <c r="C1698" s="6" t="s">
        <v>64</v>
      </c>
      <c r="D1698" s="6">
        <v>635</v>
      </c>
    </row>
    <row r="1699" spans="1:4" ht="15.75" customHeight="1" x14ac:dyDescent="0.2">
      <c r="A1699" s="6">
        <v>3180</v>
      </c>
      <c r="B1699" s="6" t="s">
        <v>2916</v>
      </c>
      <c r="C1699" s="6" t="s">
        <v>64</v>
      </c>
      <c r="D1699" s="6">
        <v>8</v>
      </c>
    </row>
    <row r="1700" spans="1:4" ht="15.75" customHeight="1" x14ac:dyDescent="0.2">
      <c r="A1700" s="6">
        <v>3179</v>
      </c>
      <c r="B1700" s="6" t="s">
        <v>2355</v>
      </c>
      <c r="C1700" s="6" t="s">
        <v>64</v>
      </c>
      <c r="D1700" s="6">
        <v>58</v>
      </c>
    </row>
    <row r="1701" spans="1:4" ht="15.75" customHeight="1" x14ac:dyDescent="0.2">
      <c r="A1701" s="6">
        <v>3178</v>
      </c>
      <c r="B1701" s="6" t="s">
        <v>294</v>
      </c>
      <c r="C1701" s="6" t="s">
        <v>64</v>
      </c>
      <c r="D1701" s="6">
        <v>299</v>
      </c>
    </row>
    <row r="1702" spans="1:4" ht="15.75" customHeight="1" x14ac:dyDescent="0.2">
      <c r="A1702" s="6">
        <v>3177</v>
      </c>
      <c r="B1702" s="6" t="s">
        <v>167</v>
      </c>
      <c r="C1702" s="6" t="s">
        <v>64</v>
      </c>
      <c r="D1702" s="6">
        <v>323</v>
      </c>
    </row>
    <row r="1703" spans="1:4" ht="15.75" customHeight="1" x14ac:dyDescent="0.2">
      <c r="A1703" s="6">
        <v>3176</v>
      </c>
      <c r="B1703" s="6" t="s">
        <v>2294</v>
      </c>
      <c r="C1703" s="6" t="s">
        <v>64</v>
      </c>
      <c r="D1703" s="6">
        <v>0</v>
      </c>
    </row>
    <row r="1704" spans="1:4" ht="15.75" customHeight="1" x14ac:dyDescent="0.2">
      <c r="A1704" s="6">
        <v>3175</v>
      </c>
      <c r="B1704" s="6" t="s">
        <v>1200</v>
      </c>
      <c r="C1704" s="6" t="s">
        <v>64</v>
      </c>
      <c r="D1704" s="6">
        <v>730</v>
      </c>
    </row>
    <row r="1705" spans="1:4" ht="15.75" customHeight="1" x14ac:dyDescent="0.2">
      <c r="A1705" s="6">
        <v>3174</v>
      </c>
      <c r="B1705" s="6" t="s">
        <v>1132</v>
      </c>
      <c r="C1705" s="6" t="s">
        <v>64</v>
      </c>
      <c r="D1705" s="6">
        <v>218</v>
      </c>
    </row>
    <row r="1706" spans="1:4" ht="15.75" customHeight="1" x14ac:dyDescent="0.2">
      <c r="A1706" s="6">
        <v>3173</v>
      </c>
      <c r="B1706" s="6" t="s">
        <v>2724</v>
      </c>
      <c r="C1706" s="6" t="s">
        <v>64</v>
      </c>
      <c r="D1706" s="6">
        <v>15</v>
      </c>
    </row>
    <row r="1707" spans="1:4" ht="15.75" customHeight="1" x14ac:dyDescent="0.2">
      <c r="A1707" s="6">
        <v>3172</v>
      </c>
      <c r="B1707" s="6" t="s">
        <v>144</v>
      </c>
      <c r="C1707" s="6" t="s">
        <v>64</v>
      </c>
      <c r="D1707" s="6">
        <v>919</v>
      </c>
    </row>
    <row r="1708" spans="1:4" ht="15.75" customHeight="1" x14ac:dyDescent="0.2">
      <c r="A1708" s="6">
        <v>3171</v>
      </c>
      <c r="B1708" s="6" t="s">
        <v>2087</v>
      </c>
      <c r="C1708" s="6" t="s">
        <v>64</v>
      </c>
      <c r="D1708" s="6">
        <v>12</v>
      </c>
    </row>
    <row r="1709" spans="1:4" ht="15.75" customHeight="1" x14ac:dyDescent="0.2">
      <c r="A1709" s="6">
        <v>3170</v>
      </c>
      <c r="B1709" s="6" t="s">
        <v>2186</v>
      </c>
      <c r="C1709" s="6" t="s">
        <v>64</v>
      </c>
      <c r="D1709" s="6">
        <v>0</v>
      </c>
    </row>
    <row r="1710" spans="1:4" ht="15.75" customHeight="1" x14ac:dyDescent="0.2">
      <c r="A1710" s="6">
        <v>3169</v>
      </c>
      <c r="B1710" s="6" t="s">
        <v>573</v>
      </c>
      <c r="C1710" s="6" t="s">
        <v>64</v>
      </c>
      <c r="D1710" s="6">
        <v>73</v>
      </c>
    </row>
    <row r="1711" spans="1:4" ht="15.75" customHeight="1" x14ac:dyDescent="0.2">
      <c r="A1711" s="6">
        <v>3168</v>
      </c>
      <c r="B1711" s="6" t="s">
        <v>3084</v>
      </c>
      <c r="C1711" s="6" t="s">
        <v>64</v>
      </c>
      <c r="D1711" s="6">
        <v>9</v>
      </c>
    </row>
    <row r="1712" spans="1:4" ht="15.75" customHeight="1" x14ac:dyDescent="0.2">
      <c r="A1712" s="6">
        <v>3167</v>
      </c>
      <c r="B1712" s="6" t="s">
        <v>1234</v>
      </c>
      <c r="C1712" s="6" t="s">
        <v>64</v>
      </c>
      <c r="D1712" s="6">
        <v>156</v>
      </c>
    </row>
    <row r="1713" spans="1:4" ht="15.75" customHeight="1" x14ac:dyDescent="0.2">
      <c r="A1713" s="6">
        <v>3166</v>
      </c>
      <c r="B1713" s="6" t="s">
        <v>524</v>
      </c>
      <c r="C1713" s="6" t="s">
        <v>64</v>
      </c>
      <c r="D1713" s="6">
        <v>175</v>
      </c>
    </row>
    <row r="1714" spans="1:4" ht="15.75" customHeight="1" x14ac:dyDescent="0.2">
      <c r="A1714" s="6">
        <v>3165</v>
      </c>
      <c r="B1714" s="6" t="s">
        <v>1424</v>
      </c>
      <c r="C1714" s="6" t="s">
        <v>64</v>
      </c>
      <c r="D1714" s="6">
        <v>5265</v>
      </c>
    </row>
    <row r="1715" spans="1:4" ht="15.75" customHeight="1" x14ac:dyDescent="0.2">
      <c r="A1715" s="6">
        <v>3164</v>
      </c>
      <c r="B1715" s="6" t="s">
        <v>2075</v>
      </c>
      <c r="C1715" s="6" t="s">
        <v>64</v>
      </c>
      <c r="D1715" s="6">
        <v>83</v>
      </c>
    </row>
    <row r="1716" spans="1:4" ht="15.75" customHeight="1" x14ac:dyDescent="0.2">
      <c r="A1716" s="6">
        <v>3163</v>
      </c>
      <c r="B1716" s="6" t="s">
        <v>1196</v>
      </c>
      <c r="C1716" s="6" t="s">
        <v>64</v>
      </c>
      <c r="D1716" s="6">
        <v>1933</v>
      </c>
    </row>
    <row r="1717" spans="1:4" ht="15.75" customHeight="1" x14ac:dyDescent="0.2">
      <c r="A1717" s="6">
        <v>3162</v>
      </c>
      <c r="B1717" s="6" t="s">
        <v>764</v>
      </c>
      <c r="C1717" s="6" t="s">
        <v>64</v>
      </c>
      <c r="D1717" s="6">
        <v>7</v>
      </c>
    </row>
    <row r="1718" spans="1:4" ht="15.75" customHeight="1" x14ac:dyDescent="0.2">
      <c r="A1718" s="6">
        <v>3161</v>
      </c>
      <c r="B1718" s="6" t="s">
        <v>2245</v>
      </c>
      <c r="C1718" s="6" t="s">
        <v>64</v>
      </c>
      <c r="D1718" s="6">
        <v>108</v>
      </c>
    </row>
    <row r="1719" spans="1:4" ht="15.75" customHeight="1" x14ac:dyDescent="0.2">
      <c r="A1719" s="6">
        <v>3160</v>
      </c>
      <c r="B1719" s="6" t="s">
        <v>1001</v>
      </c>
      <c r="C1719" s="6" t="s">
        <v>64</v>
      </c>
      <c r="D1719" s="6">
        <v>267</v>
      </c>
    </row>
    <row r="1720" spans="1:4" ht="15.75" customHeight="1" x14ac:dyDescent="0.2">
      <c r="A1720" s="6">
        <v>3158</v>
      </c>
      <c r="B1720" s="6" t="s">
        <v>271</v>
      </c>
      <c r="C1720" s="6" t="s">
        <v>64</v>
      </c>
      <c r="D1720" s="6">
        <v>243</v>
      </c>
    </row>
    <row r="1721" spans="1:4" ht="15.75" customHeight="1" x14ac:dyDescent="0.2">
      <c r="A1721" s="6">
        <v>3157</v>
      </c>
      <c r="B1721" s="6" t="s">
        <v>110</v>
      </c>
      <c r="C1721" s="6" t="s">
        <v>64</v>
      </c>
      <c r="D1721" s="6">
        <v>330</v>
      </c>
    </row>
    <row r="1722" spans="1:4" ht="15.75" customHeight="1" x14ac:dyDescent="0.2">
      <c r="A1722" s="6">
        <v>3156</v>
      </c>
      <c r="B1722" s="6" t="s">
        <v>2927</v>
      </c>
      <c r="C1722" s="6" t="s">
        <v>64</v>
      </c>
      <c r="D1722" s="6">
        <v>23</v>
      </c>
    </row>
    <row r="1723" spans="1:4" ht="15.75" customHeight="1" x14ac:dyDescent="0.2">
      <c r="A1723" s="6">
        <v>3155</v>
      </c>
      <c r="B1723" s="6" t="s">
        <v>2393</v>
      </c>
      <c r="C1723" s="6" t="s">
        <v>64</v>
      </c>
      <c r="D1723" s="6">
        <v>4</v>
      </c>
    </row>
    <row r="1724" spans="1:4" ht="15.75" customHeight="1" x14ac:dyDescent="0.2">
      <c r="A1724" s="6">
        <v>3154</v>
      </c>
      <c r="B1724" s="6" t="s">
        <v>2401</v>
      </c>
      <c r="C1724" s="6" t="s">
        <v>64</v>
      </c>
      <c r="D1724" s="6">
        <v>7</v>
      </c>
    </row>
    <row r="1725" spans="1:4" ht="15.75" customHeight="1" x14ac:dyDescent="0.2">
      <c r="A1725" s="6">
        <v>3153</v>
      </c>
      <c r="B1725" s="6" t="s">
        <v>2145</v>
      </c>
      <c r="C1725" s="6" t="s">
        <v>64</v>
      </c>
      <c r="D1725" s="6">
        <v>5</v>
      </c>
    </row>
    <row r="1726" spans="1:4" ht="15.75" customHeight="1" x14ac:dyDescent="0.2">
      <c r="A1726" s="6">
        <v>3152</v>
      </c>
      <c r="B1726" s="6" t="s">
        <v>1435</v>
      </c>
      <c r="C1726" s="6" t="s">
        <v>64</v>
      </c>
      <c r="D1726" s="6">
        <v>453</v>
      </c>
    </row>
    <row r="1727" spans="1:4" ht="15.75" customHeight="1" x14ac:dyDescent="0.2">
      <c r="A1727" s="6">
        <v>3151</v>
      </c>
      <c r="B1727" s="6" t="s">
        <v>2377</v>
      </c>
      <c r="C1727" s="6" t="s">
        <v>64</v>
      </c>
      <c r="D1727" s="6">
        <v>4</v>
      </c>
    </row>
    <row r="1728" spans="1:4" ht="15.75" customHeight="1" x14ac:dyDescent="0.2">
      <c r="A1728" s="6">
        <v>3150</v>
      </c>
      <c r="B1728" s="6" t="s">
        <v>296</v>
      </c>
      <c r="C1728" s="6" t="s">
        <v>64</v>
      </c>
      <c r="D1728" s="6">
        <v>139</v>
      </c>
    </row>
    <row r="1729" spans="1:4" ht="15.75" customHeight="1" x14ac:dyDescent="0.2">
      <c r="A1729" s="6">
        <v>3149</v>
      </c>
      <c r="B1729" s="6" t="s">
        <v>2159</v>
      </c>
      <c r="C1729" s="6" t="s">
        <v>64</v>
      </c>
      <c r="D1729" s="6">
        <v>3</v>
      </c>
    </row>
    <row r="1730" spans="1:4" ht="15.75" customHeight="1" x14ac:dyDescent="0.2">
      <c r="A1730" s="6">
        <v>3148</v>
      </c>
      <c r="B1730" s="6" t="s">
        <v>184</v>
      </c>
      <c r="C1730" s="6" t="s">
        <v>64</v>
      </c>
      <c r="D1730" s="6">
        <v>0</v>
      </c>
    </row>
    <row r="1731" spans="1:4" ht="15.75" customHeight="1" x14ac:dyDescent="0.2">
      <c r="A1731" s="6">
        <v>3147</v>
      </c>
      <c r="B1731" s="6" t="s">
        <v>1283</v>
      </c>
      <c r="C1731" s="6" t="s">
        <v>64</v>
      </c>
      <c r="D1731" s="6">
        <v>5</v>
      </c>
    </row>
    <row r="1732" spans="1:4" ht="15.75" customHeight="1" x14ac:dyDescent="0.2">
      <c r="A1732" s="6">
        <v>3146</v>
      </c>
      <c r="B1732" s="6" t="s">
        <v>2611</v>
      </c>
      <c r="C1732" s="6" t="s">
        <v>64</v>
      </c>
      <c r="D1732" s="6">
        <v>31</v>
      </c>
    </row>
    <row r="1733" spans="1:4" ht="15.75" customHeight="1" x14ac:dyDescent="0.2">
      <c r="A1733" s="6">
        <v>3145</v>
      </c>
      <c r="B1733" s="6" t="s">
        <v>3128</v>
      </c>
      <c r="C1733" s="6" t="s">
        <v>64</v>
      </c>
      <c r="D1733" s="6">
        <v>7</v>
      </c>
    </row>
    <row r="1734" spans="1:4" ht="15.75" customHeight="1" x14ac:dyDescent="0.2">
      <c r="A1734" s="6">
        <v>3144</v>
      </c>
      <c r="B1734" s="6" t="s">
        <v>401</v>
      </c>
      <c r="C1734" s="6" t="s">
        <v>64</v>
      </c>
      <c r="D1734" s="6">
        <v>288</v>
      </c>
    </row>
    <row r="1735" spans="1:4" ht="15.75" customHeight="1" x14ac:dyDescent="0.2">
      <c r="A1735" s="6">
        <v>3143</v>
      </c>
      <c r="B1735" s="6" t="s">
        <v>102</v>
      </c>
      <c r="C1735" s="6" t="s">
        <v>64</v>
      </c>
      <c r="D1735" s="6">
        <v>171</v>
      </c>
    </row>
    <row r="1736" spans="1:4" ht="15.75" customHeight="1" x14ac:dyDescent="0.2">
      <c r="A1736" s="6">
        <v>3142</v>
      </c>
      <c r="B1736" s="6" t="s">
        <v>140</v>
      </c>
      <c r="C1736" s="6" t="s">
        <v>64</v>
      </c>
      <c r="D1736" s="6">
        <v>131</v>
      </c>
    </row>
    <row r="1737" spans="1:4" ht="15.75" customHeight="1" x14ac:dyDescent="0.2">
      <c r="A1737" s="6">
        <v>3141</v>
      </c>
      <c r="B1737" s="6" t="s">
        <v>1155</v>
      </c>
      <c r="C1737" s="6" t="s">
        <v>64</v>
      </c>
      <c r="D1737" s="6">
        <v>295</v>
      </c>
    </row>
    <row r="1738" spans="1:4" ht="15.75" customHeight="1" x14ac:dyDescent="0.2">
      <c r="A1738" s="6">
        <v>3140</v>
      </c>
      <c r="B1738" s="6" t="s">
        <v>2518</v>
      </c>
      <c r="C1738" s="6" t="s">
        <v>64</v>
      </c>
      <c r="D1738" s="6">
        <v>0</v>
      </c>
    </row>
    <row r="1739" spans="1:4" ht="15.75" customHeight="1" x14ac:dyDescent="0.2">
      <c r="A1739" s="6">
        <v>3139</v>
      </c>
      <c r="B1739" s="6" t="s">
        <v>1305</v>
      </c>
      <c r="C1739" s="6" t="s">
        <v>64</v>
      </c>
      <c r="D1739" s="6">
        <v>53</v>
      </c>
    </row>
    <row r="1740" spans="1:4" ht="15.75" customHeight="1" x14ac:dyDescent="0.2">
      <c r="A1740" s="6">
        <v>3138</v>
      </c>
      <c r="B1740" s="6" t="s">
        <v>3516</v>
      </c>
      <c r="C1740" s="6" t="s">
        <v>64</v>
      </c>
      <c r="D1740" s="6">
        <v>5</v>
      </c>
    </row>
    <row r="1741" spans="1:4" ht="15.75" customHeight="1" x14ac:dyDescent="0.2">
      <c r="A1741" s="6">
        <v>3137</v>
      </c>
      <c r="B1741" s="6" t="s">
        <v>2708</v>
      </c>
      <c r="C1741" s="6" t="s">
        <v>64</v>
      </c>
      <c r="D1741" s="6">
        <v>24</v>
      </c>
    </row>
    <row r="1742" spans="1:4" ht="15.75" customHeight="1" x14ac:dyDescent="0.2">
      <c r="A1742" s="6">
        <v>3136</v>
      </c>
      <c r="B1742" s="6" t="s">
        <v>1259</v>
      </c>
      <c r="C1742" s="6" t="s">
        <v>64</v>
      </c>
      <c r="D1742" s="6">
        <v>233</v>
      </c>
    </row>
    <row r="1743" spans="1:4" ht="15.75" customHeight="1" x14ac:dyDescent="0.2">
      <c r="A1743" s="6">
        <v>3135</v>
      </c>
      <c r="B1743" s="6" t="s">
        <v>3166</v>
      </c>
      <c r="C1743" s="6" t="s">
        <v>64</v>
      </c>
      <c r="D1743" s="6">
        <v>19</v>
      </c>
    </row>
    <row r="1744" spans="1:4" ht="15.75" customHeight="1" x14ac:dyDescent="0.2">
      <c r="A1744" s="6">
        <v>3134</v>
      </c>
      <c r="B1744" s="6" t="s">
        <v>2250</v>
      </c>
      <c r="C1744" s="6" t="s">
        <v>64</v>
      </c>
      <c r="D1744" s="6">
        <v>0</v>
      </c>
    </row>
    <row r="1745" spans="1:4" ht="15.75" customHeight="1" x14ac:dyDescent="0.2">
      <c r="A1745" s="6">
        <v>3133</v>
      </c>
      <c r="B1745" s="6" t="s">
        <v>1069</v>
      </c>
      <c r="C1745" s="6" t="s">
        <v>64</v>
      </c>
      <c r="D1745" s="6">
        <v>282</v>
      </c>
    </row>
    <row r="1746" spans="1:4" ht="15.75" customHeight="1" x14ac:dyDescent="0.2">
      <c r="A1746" s="6">
        <v>3132</v>
      </c>
      <c r="B1746" s="6" t="s">
        <v>3212</v>
      </c>
      <c r="C1746" s="6" t="s">
        <v>64</v>
      </c>
      <c r="D1746" s="6">
        <v>5</v>
      </c>
    </row>
    <row r="1747" spans="1:4" ht="15.75" customHeight="1" x14ac:dyDescent="0.2">
      <c r="A1747" s="6">
        <v>3131</v>
      </c>
      <c r="B1747" s="6" t="s">
        <v>3517</v>
      </c>
      <c r="C1747" s="6" t="s">
        <v>64</v>
      </c>
      <c r="D1747" s="6">
        <v>3</v>
      </c>
    </row>
    <row r="1748" spans="1:4" ht="15.75" customHeight="1" x14ac:dyDescent="0.2">
      <c r="A1748" s="6">
        <v>3130</v>
      </c>
      <c r="B1748" s="6" t="s">
        <v>2083</v>
      </c>
      <c r="C1748" s="6" t="s">
        <v>64</v>
      </c>
      <c r="D1748" s="6">
        <v>8</v>
      </c>
    </row>
    <row r="1749" spans="1:4" ht="15.75" customHeight="1" x14ac:dyDescent="0.2">
      <c r="A1749" s="6">
        <v>3129</v>
      </c>
      <c r="B1749" s="6" t="s">
        <v>3139</v>
      </c>
      <c r="C1749" s="6" t="s">
        <v>64</v>
      </c>
      <c r="D1749" s="6">
        <v>105</v>
      </c>
    </row>
    <row r="1750" spans="1:4" ht="15.75" customHeight="1" x14ac:dyDescent="0.2">
      <c r="A1750" s="6">
        <v>3128</v>
      </c>
      <c r="B1750" s="6" t="s">
        <v>2441</v>
      </c>
      <c r="C1750" s="6" t="s">
        <v>64</v>
      </c>
      <c r="D1750" s="6">
        <v>41</v>
      </c>
    </row>
    <row r="1751" spans="1:4" ht="15.75" customHeight="1" x14ac:dyDescent="0.2">
      <c r="A1751" s="6">
        <v>3127</v>
      </c>
      <c r="B1751" s="6" t="s">
        <v>1417</v>
      </c>
      <c r="C1751" s="6" t="s">
        <v>64</v>
      </c>
      <c r="D1751" s="6">
        <v>169</v>
      </c>
    </row>
    <row r="1752" spans="1:4" ht="15.75" customHeight="1" x14ac:dyDescent="0.2">
      <c r="A1752" s="6">
        <v>3126</v>
      </c>
      <c r="B1752" s="6" t="s">
        <v>2684</v>
      </c>
      <c r="C1752" s="6" t="s">
        <v>64</v>
      </c>
      <c r="D1752" s="6">
        <v>0</v>
      </c>
    </row>
    <row r="1753" spans="1:4" ht="15.75" customHeight="1" x14ac:dyDescent="0.2">
      <c r="A1753" s="6">
        <v>3125</v>
      </c>
      <c r="B1753" s="6" t="s">
        <v>124</v>
      </c>
      <c r="C1753" s="6" t="s">
        <v>64</v>
      </c>
      <c r="D1753" s="6">
        <v>258</v>
      </c>
    </row>
    <row r="1754" spans="1:4" ht="15.75" customHeight="1" x14ac:dyDescent="0.2">
      <c r="A1754" s="6">
        <v>3124</v>
      </c>
      <c r="B1754" s="6" t="s">
        <v>689</v>
      </c>
      <c r="C1754" s="6" t="s">
        <v>64</v>
      </c>
      <c r="D1754" s="6">
        <v>7873</v>
      </c>
    </row>
    <row r="1755" spans="1:4" ht="15.75" customHeight="1" x14ac:dyDescent="0.2">
      <c r="A1755" s="6">
        <v>3123</v>
      </c>
      <c r="B1755" s="6" t="s">
        <v>87</v>
      </c>
      <c r="C1755" s="6" t="s">
        <v>64</v>
      </c>
      <c r="D1755" s="6">
        <v>385</v>
      </c>
    </row>
    <row r="1756" spans="1:4" ht="15.75" customHeight="1" x14ac:dyDescent="0.2">
      <c r="A1756" s="6">
        <v>3122</v>
      </c>
      <c r="B1756" s="6" t="s">
        <v>2356</v>
      </c>
      <c r="C1756" s="6" t="s">
        <v>64</v>
      </c>
      <c r="D1756" s="6">
        <v>0</v>
      </c>
    </row>
    <row r="1757" spans="1:4" ht="15.75" customHeight="1" x14ac:dyDescent="0.2">
      <c r="A1757" s="6">
        <v>3121</v>
      </c>
      <c r="B1757" s="6" t="s">
        <v>865</v>
      </c>
      <c r="C1757" s="6" t="s">
        <v>64</v>
      </c>
      <c r="D1757" s="6">
        <v>115</v>
      </c>
    </row>
    <row r="1758" spans="1:4" ht="15.75" customHeight="1" x14ac:dyDescent="0.2">
      <c r="A1758" s="6">
        <v>3120</v>
      </c>
      <c r="B1758" s="6" t="s">
        <v>2089</v>
      </c>
      <c r="C1758" s="6" t="s">
        <v>64</v>
      </c>
      <c r="D1758" s="6">
        <v>36</v>
      </c>
    </row>
    <row r="1759" spans="1:4" ht="15.75" customHeight="1" x14ac:dyDescent="0.2">
      <c r="A1759" s="6">
        <v>3119</v>
      </c>
      <c r="B1759" s="6" t="s">
        <v>2488</v>
      </c>
      <c r="C1759" s="6" t="s">
        <v>64</v>
      </c>
      <c r="D1759" s="6">
        <v>56</v>
      </c>
    </row>
    <row r="1760" spans="1:4" ht="15.75" customHeight="1" x14ac:dyDescent="0.2">
      <c r="A1760" s="6">
        <v>3118</v>
      </c>
      <c r="B1760" s="6" t="s">
        <v>2445</v>
      </c>
      <c r="C1760" s="6" t="s">
        <v>64</v>
      </c>
      <c r="D1760" s="6">
        <v>5</v>
      </c>
    </row>
    <row r="1761" spans="1:4" ht="15.75" customHeight="1" x14ac:dyDescent="0.2">
      <c r="A1761" s="6">
        <v>3117</v>
      </c>
      <c r="B1761" s="6" t="s">
        <v>700</v>
      </c>
      <c r="C1761" s="6" t="s">
        <v>64</v>
      </c>
      <c r="D1761" s="6">
        <v>5935</v>
      </c>
    </row>
    <row r="1762" spans="1:4" ht="15.75" customHeight="1" x14ac:dyDescent="0.2">
      <c r="A1762" s="6">
        <v>3116</v>
      </c>
      <c r="B1762" s="6" t="s">
        <v>2243</v>
      </c>
      <c r="C1762" s="6" t="s">
        <v>64</v>
      </c>
      <c r="D1762" s="6">
        <v>11</v>
      </c>
    </row>
    <row r="1763" spans="1:4" ht="15.75" customHeight="1" x14ac:dyDescent="0.2">
      <c r="A1763" s="6">
        <v>3115</v>
      </c>
      <c r="B1763" s="6" t="s">
        <v>426</v>
      </c>
      <c r="C1763" s="6" t="s">
        <v>64</v>
      </c>
      <c r="D1763" s="6">
        <v>676</v>
      </c>
    </row>
    <row r="1764" spans="1:4" ht="15.75" customHeight="1" x14ac:dyDescent="0.2">
      <c r="A1764" s="6">
        <v>3114</v>
      </c>
      <c r="B1764" s="6" t="s">
        <v>512</v>
      </c>
      <c r="C1764" s="6" t="s">
        <v>64</v>
      </c>
      <c r="D1764" s="6">
        <v>41</v>
      </c>
    </row>
    <row r="1765" spans="1:4" ht="15.75" customHeight="1" x14ac:dyDescent="0.2">
      <c r="A1765" s="6">
        <v>3113</v>
      </c>
      <c r="B1765" s="6" t="s">
        <v>77</v>
      </c>
      <c r="C1765" s="6" t="s">
        <v>64</v>
      </c>
      <c r="D1765" s="6">
        <v>83</v>
      </c>
    </row>
    <row r="1766" spans="1:4" ht="15.75" customHeight="1" x14ac:dyDescent="0.2">
      <c r="A1766" s="6">
        <v>3112</v>
      </c>
      <c r="B1766" s="6" t="s">
        <v>883</v>
      </c>
      <c r="C1766" s="6" t="s">
        <v>64</v>
      </c>
      <c r="D1766" s="6">
        <v>1639</v>
      </c>
    </row>
    <row r="1767" spans="1:4" ht="15.75" customHeight="1" x14ac:dyDescent="0.2">
      <c r="A1767" s="6">
        <v>3111</v>
      </c>
      <c r="B1767" s="6" t="s">
        <v>2161</v>
      </c>
      <c r="C1767" s="6" t="s">
        <v>64</v>
      </c>
      <c r="D1767" s="6">
        <v>26</v>
      </c>
    </row>
    <row r="1768" spans="1:4" ht="15.75" customHeight="1" x14ac:dyDescent="0.2">
      <c r="A1768" s="6">
        <v>3110</v>
      </c>
      <c r="B1768" s="6" t="s">
        <v>1396</v>
      </c>
      <c r="C1768" s="6" t="s">
        <v>64</v>
      </c>
      <c r="D1768" s="6">
        <v>655</v>
      </c>
    </row>
    <row r="1769" spans="1:4" ht="15.75" customHeight="1" x14ac:dyDescent="0.2">
      <c r="A1769" s="6">
        <v>3109</v>
      </c>
      <c r="B1769" s="6" t="s">
        <v>2379</v>
      </c>
      <c r="C1769" s="6" t="s">
        <v>64</v>
      </c>
      <c r="D1769" s="6">
        <v>5</v>
      </c>
    </row>
    <row r="1770" spans="1:4" ht="15.75" customHeight="1" x14ac:dyDescent="0.2">
      <c r="A1770" s="6">
        <v>3108</v>
      </c>
      <c r="B1770" s="6" t="s">
        <v>2197</v>
      </c>
      <c r="C1770" s="6" t="s">
        <v>64</v>
      </c>
      <c r="D1770" s="6">
        <v>2</v>
      </c>
    </row>
    <row r="1771" spans="1:4" ht="15.75" customHeight="1" x14ac:dyDescent="0.2">
      <c r="A1771" s="6">
        <v>3107</v>
      </c>
      <c r="B1771" s="6" t="s">
        <v>2113</v>
      </c>
      <c r="C1771" s="6" t="s">
        <v>64</v>
      </c>
      <c r="D1771" s="6">
        <v>0</v>
      </c>
    </row>
    <row r="1772" spans="1:4" ht="15.75" customHeight="1" x14ac:dyDescent="0.2">
      <c r="A1772" s="6">
        <v>3106</v>
      </c>
      <c r="B1772" s="6" t="s">
        <v>2641</v>
      </c>
      <c r="C1772" s="6" t="s">
        <v>64</v>
      </c>
      <c r="D1772" s="6">
        <v>16</v>
      </c>
    </row>
    <row r="1773" spans="1:4" ht="15.75" customHeight="1" x14ac:dyDescent="0.2">
      <c r="A1773" s="6">
        <v>3105</v>
      </c>
      <c r="B1773" s="6" t="s">
        <v>862</v>
      </c>
      <c r="C1773" s="6" t="s">
        <v>64</v>
      </c>
      <c r="D1773" s="6">
        <v>496</v>
      </c>
    </row>
    <row r="1774" spans="1:4" ht="15.75" customHeight="1" x14ac:dyDescent="0.2">
      <c r="A1774" s="6">
        <v>3104</v>
      </c>
      <c r="B1774" s="6" t="s">
        <v>2419</v>
      </c>
      <c r="C1774" s="6" t="s">
        <v>64</v>
      </c>
      <c r="D1774" s="6">
        <v>5</v>
      </c>
    </row>
    <row r="1775" spans="1:4" ht="15.75" customHeight="1" x14ac:dyDescent="0.2">
      <c r="A1775" s="6">
        <v>3103</v>
      </c>
      <c r="B1775" s="6" t="s">
        <v>137</v>
      </c>
      <c r="C1775" s="6" t="s">
        <v>64</v>
      </c>
      <c r="D1775" s="6">
        <v>53</v>
      </c>
    </row>
    <row r="1776" spans="1:4" ht="15.75" customHeight="1" x14ac:dyDescent="0.2">
      <c r="A1776" s="6">
        <v>3102</v>
      </c>
      <c r="B1776" s="6" t="s">
        <v>626</v>
      </c>
      <c r="C1776" s="6" t="s">
        <v>64</v>
      </c>
      <c r="D1776" s="6">
        <v>5927</v>
      </c>
    </row>
    <row r="1777" spans="1:4" ht="15.75" customHeight="1" x14ac:dyDescent="0.2">
      <c r="A1777" s="6">
        <v>3101</v>
      </c>
      <c r="B1777" s="6" t="s">
        <v>2686</v>
      </c>
      <c r="C1777" s="6" t="s">
        <v>64</v>
      </c>
      <c r="D1777" s="6">
        <v>46</v>
      </c>
    </row>
    <row r="1778" spans="1:4" ht="15.75" customHeight="1" x14ac:dyDescent="0.2">
      <c r="A1778" s="6">
        <v>3100</v>
      </c>
      <c r="B1778" s="6" t="s">
        <v>991</v>
      </c>
      <c r="C1778" s="6" t="s">
        <v>64</v>
      </c>
      <c r="D1778" s="6">
        <v>219</v>
      </c>
    </row>
    <row r="1779" spans="1:4" ht="15.75" customHeight="1" x14ac:dyDescent="0.2">
      <c r="A1779" s="6">
        <v>3098</v>
      </c>
      <c r="B1779" s="6" t="s">
        <v>377</v>
      </c>
      <c r="C1779" s="6" t="s">
        <v>64</v>
      </c>
      <c r="D1779" s="6">
        <v>72</v>
      </c>
    </row>
    <row r="1780" spans="1:4" ht="15.75" customHeight="1" x14ac:dyDescent="0.2">
      <c r="A1780" s="6">
        <v>3096</v>
      </c>
      <c r="B1780" s="6" t="s">
        <v>404</v>
      </c>
      <c r="C1780" s="6" t="s">
        <v>64</v>
      </c>
      <c r="D1780" s="6">
        <v>116</v>
      </c>
    </row>
    <row r="1781" spans="1:4" ht="15.75" customHeight="1" x14ac:dyDescent="0.2">
      <c r="A1781" s="6">
        <v>3095</v>
      </c>
      <c r="B1781" s="6" t="s">
        <v>3092</v>
      </c>
      <c r="C1781" s="6" t="s">
        <v>64</v>
      </c>
      <c r="D1781" s="6">
        <v>20</v>
      </c>
    </row>
    <row r="1782" spans="1:4" ht="15.75" customHeight="1" x14ac:dyDescent="0.2">
      <c r="A1782" s="6">
        <v>3094</v>
      </c>
      <c r="B1782" s="6" t="s">
        <v>542</v>
      </c>
      <c r="C1782" s="6" t="s">
        <v>64</v>
      </c>
      <c r="D1782" s="6">
        <v>135</v>
      </c>
    </row>
    <row r="1783" spans="1:4" ht="15.75" customHeight="1" x14ac:dyDescent="0.2">
      <c r="A1783" s="6">
        <v>3093</v>
      </c>
      <c r="B1783" s="6" t="s">
        <v>491</v>
      </c>
      <c r="C1783" s="6" t="s">
        <v>64</v>
      </c>
      <c r="D1783" s="6">
        <v>93</v>
      </c>
    </row>
    <row r="1784" spans="1:4" ht="15.75" customHeight="1" x14ac:dyDescent="0.2">
      <c r="A1784" s="6">
        <v>3092</v>
      </c>
      <c r="B1784" s="6" t="s">
        <v>79</v>
      </c>
      <c r="C1784" s="6" t="s">
        <v>64</v>
      </c>
      <c r="D1784" s="6">
        <v>86</v>
      </c>
    </row>
    <row r="1785" spans="1:4" ht="15.75" customHeight="1" x14ac:dyDescent="0.2">
      <c r="A1785" s="6">
        <v>3091</v>
      </c>
      <c r="B1785" s="6" t="s">
        <v>195</v>
      </c>
      <c r="C1785" s="6" t="s">
        <v>64</v>
      </c>
      <c r="D1785" s="6">
        <v>475</v>
      </c>
    </row>
    <row r="1786" spans="1:4" ht="15.75" customHeight="1" x14ac:dyDescent="0.2">
      <c r="A1786" s="6">
        <v>3090</v>
      </c>
      <c r="B1786" s="6" t="s">
        <v>3169</v>
      </c>
      <c r="C1786" s="6" t="s">
        <v>64</v>
      </c>
      <c r="D1786" s="6">
        <v>2</v>
      </c>
    </row>
    <row r="1787" spans="1:4" ht="15.75" customHeight="1" x14ac:dyDescent="0.2">
      <c r="A1787" s="6">
        <v>3089</v>
      </c>
      <c r="B1787" s="6" t="s">
        <v>1484</v>
      </c>
      <c r="C1787" s="6" t="s">
        <v>64</v>
      </c>
      <c r="D1787" s="6">
        <v>66</v>
      </c>
    </row>
    <row r="1788" spans="1:4" ht="15.75" customHeight="1" x14ac:dyDescent="0.2">
      <c r="A1788" s="6">
        <v>3088</v>
      </c>
      <c r="B1788" s="6" t="s">
        <v>2076</v>
      </c>
      <c r="C1788" s="6" t="s">
        <v>64</v>
      </c>
      <c r="D1788" s="6">
        <v>28</v>
      </c>
    </row>
    <row r="1789" spans="1:4" ht="15.75" customHeight="1" x14ac:dyDescent="0.2">
      <c r="A1789" s="6">
        <v>3087</v>
      </c>
      <c r="B1789" s="6" t="s">
        <v>2257</v>
      </c>
      <c r="C1789" s="6" t="s">
        <v>64</v>
      </c>
      <c r="D1789" s="6">
        <v>0</v>
      </c>
    </row>
    <row r="1790" spans="1:4" ht="15.75" customHeight="1" x14ac:dyDescent="0.2">
      <c r="A1790" s="6">
        <v>3086</v>
      </c>
      <c r="B1790" s="6" t="s">
        <v>392</v>
      </c>
      <c r="C1790" s="6" t="s">
        <v>64</v>
      </c>
      <c r="D1790" s="6">
        <v>3242</v>
      </c>
    </row>
    <row r="1791" spans="1:4" ht="15.75" customHeight="1" x14ac:dyDescent="0.2">
      <c r="A1791" s="6">
        <v>3085</v>
      </c>
      <c r="B1791" s="6" t="s">
        <v>1333</v>
      </c>
      <c r="C1791" s="6" t="s">
        <v>64</v>
      </c>
      <c r="D1791" s="6">
        <v>125</v>
      </c>
    </row>
    <row r="1792" spans="1:4" ht="15.75" customHeight="1" x14ac:dyDescent="0.2">
      <c r="A1792" s="6">
        <v>3084</v>
      </c>
      <c r="B1792" s="6" t="s">
        <v>2948</v>
      </c>
      <c r="C1792" s="6" t="s">
        <v>64</v>
      </c>
      <c r="D1792" s="6">
        <v>28</v>
      </c>
    </row>
    <row r="1793" spans="1:4" ht="15.75" customHeight="1" x14ac:dyDescent="0.2">
      <c r="A1793" s="6">
        <v>3083</v>
      </c>
      <c r="B1793" s="6" t="s">
        <v>888</v>
      </c>
      <c r="C1793" s="6" t="s">
        <v>64</v>
      </c>
      <c r="D1793" s="6">
        <v>692</v>
      </c>
    </row>
    <row r="1794" spans="1:4" ht="15.75" customHeight="1" x14ac:dyDescent="0.2">
      <c r="A1794" s="6">
        <v>3082</v>
      </c>
      <c r="B1794" s="6" t="s">
        <v>1456</v>
      </c>
      <c r="C1794" s="6" t="s">
        <v>64</v>
      </c>
      <c r="D1794" s="6">
        <v>116</v>
      </c>
    </row>
    <row r="1795" spans="1:4" ht="15.75" customHeight="1" x14ac:dyDescent="0.2">
      <c r="A1795" s="6">
        <v>3081</v>
      </c>
      <c r="B1795" s="6" t="s">
        <v>3035</v>
      </c>
      <c r="C1795" s="6" t="s">
        <v>64</v>
      </c>
      <c r="D1795" s="6">
        <v>43</v>
      </c>
    </row>
    <row r="1796" spans="1:4" ht="15.75" customHeight="1" x14ac:dyDescent="0.2">
      <c r="A1796" s="6">
        <v>3080</v>
      </c>
      <c r="B1796" s="6" t="s">
        <v>775</v>
      </c>
      <c r="C1796" s="6" t="s">
        <v>64</v>
      </c>
      <c r="D1796" s="6">
        <v>50</v>
      </c>
    </row>
    <row r="1797" spans="1:4" ht="15.75" customHeight="1" x14ac:dyDescent="0.2">
      <c r="A1797" s="6">
        <v>3079</v>
      </c>
      <c r="B1797" s="6" t="s">
        <v>2180</v>
      </c>
      <c r="C1797" s="6" t="s">
        <v>64</v>
      </c>
      <c r="D1797" s="6">
        <v>19</v>
      </c>
    </row>
    <row r="1798" spans="1:4" ht="15.75" customHeight="1" x14ac:dyDescent="0.2">
      <c r="A1798" s="6">
        <v>3078</v>
      </c>
      <c r="B1798" s="6" t="s">
        <v>2363</v>
      </c>
      <c r="C1798" s="6" t="s">
        <v>64</v>
      </c>
      <c r="D1798" s="6">
        <v>0</v>
      </c>
    </row>
    <row r="1799" spans="1:4" ht="15.75" customHeight="1" x14ac:dyDescent="0.2">
      <c r="A1799" s="6">
        <v>3077</v>
      </c>
      <c r="B1799" s="6" t="s">
        <v>97</v>
      </c>
      <c r="C1799" s="6" t="s">
        <v>64</v>
      </c>
      <c r="D1799" s="6">
        <v>159</v>
      </c>
    </row>
    <row r="1800" spans="1:4" ht="15.75" customHeight="1" x14ac:dyDescent="0.2">
      <c r="A1800" s="6">
        <v>3076</v>
      </c>
      <c r="B1800" s="6" t="s">
        <v>1201</v>
      </c>
      <c r="C1800" s="6" t="s">
        <v>64</v>
      </c>
      <c r="D1800" s="6">
        <v>256</v>
      </c>
    </row>
    <row r="1801" spans="1:4" ht="15.75" customHeight="1" x14ac:dyDescent="0.2">
      <c r="A1801" s="6">
        <v>3075</v>
      </c>
      <c r="B1801" s="6" t="s">
        <v>336</v>
      </c>
      <c r="C1801" s="6" t="s">
        <v>64</v>
      </c>
      <c r="D1801" s="6">
        <v>65</v>
      </c>
    </row>
    <row r="1802" spans="1:4" ht="15.75" customHeight="1" x14ac:dyDescent="0.2">
      <c r="A1802" s="6">
        <v>3074</v>
      </c>
      <c r="B1802" s="6" t="s">
        <v>1399</v>
      </c>
      <c r="C1802" s="6" t="s">
        <v>64</v>
      </c>
      <c r="D1802" s="6">
        <v>1566</v>
      </c>
    </row>
    <row r="1803" spans="1:4" ht="15.75" customHeight="1" x14ac:dyDescent="0.2">
      <c r="A1803" s="6">
        <v>3073</v>
      </c>
      <c r="B1803" s="6" t="s">
        <v>668</v>
      </c>
      <c r="C1803" s="6" t="s">
        <v>64</v>
      </c>
      <c r="D1803" s="6">
        <v>1845</v>
      </c>
    </row>
    <row r="1804" spans="1:4" ht="15.75" customHeight="1" x14ac:dyDescent="0.2">
      <c r="A1804" s="6">
        <v>3072</v>
      </c>
      <c r="B1804" s="6" t="s">
        <v>519</v>
      </c>
      <c r="C1804" s="6" t="s">
        <v>64</v>
      </c>
      <c r="D1804" s="6">
        <v>225</v>
      </c>
    </row>
    <row r="1805" spans="1:4" ht="15.75" customHeight="1" x14ac:dyDescent="0.2">
      <c r="A1805" s="6">
        <v>3071</v>
      </c>
      <c r="B1805" s="6" t="s">
        <v>1126</v>
      </c>
      <c r="C1805" s="6" t="s">
        <v>64</v>
      </c>
      <c r="D1805" s="6">
        <v>2410</v>
      </c>
    </row>
    <row r="1806" spans="1:4" ht="15.75" customHeight="1" x14ac:dyDescent="0.2">
      <c r="A1806" s="6">
        <v>3070</v>
      </c>
      <c r="B1806" s="6" t="s">
        <v>1135</v>
      </c>
      <c r="C1806" s="6" t="s">
        <v>64</v>
      </c>
      <c r="D1806" s="6">
        <v>189</v>
      </c>
    </row>
    <row r="1807" spans="1:4" ht="15.75" customHeight="1" x14ac:dyDescent="0.2">
      <c r="A1807" s="6">
        <v>3069</v>
      </c>
      <c r="B1807" s="6" t="s">
        <v>261</v>
      </c>
      <c r="C1807" s="6" t="s">
        <v>64</v>
      </c>
      <c r="D1807" s="6">
        <v>243</v>
      </c>
    </row>
    <row r="1808" spans="1:4" ht="15.75" customHeight="1" x14ac:dyDescent="0.2">
      <c r="A1808" s="6">
        <v>3068</v>
      </c>
      <c r="B1808" s="6" t="s">
        <v>3080</v>
      </c>
      <c r="C1808" s="6" t="s">
        <v>64</v>
      </c>
      <c r="D1808" s="6">
        <v>7</v>
      </c>
    </row>
    <row r="1809" spans="1:4" ht="15.75" customHeight="1" x14ac:dyDescent="0.2">
      <c r="A1809" s="6">
        <v>3067</v>
      </c>
      <c r="B1809" s="6" t="s">
        <v>255</v>
      </c>
      <c r="C1809" s="6" t="s">
        <v>64</v>
      </c>
      <c r="D1809" s="6">
        <v>91</v>
      </c>
    </row>
    <row r="1810" spans="1:4" ht="15.75" customHeight="1" x14ac:dyDescent="0.2">
      <c r="A1810" s="6">
        <v>3066</v>
      </c>
      <c r="B1810" s="6" t="s">
        <v>75</v>
      </c>
      <c r="C1810" s="6" t="s">
        <v>64</v>
      </c>
      <c r="D1810" s="6">
        <v>76</v>
      </c>
    </row>
    <row r="1811" spans="1:4" ht="15.75" customHeight="1" x14ac:dyDescent="0.2">
      <c r="A1811" s="6">
        <v>3065</v>
      </c>
      <c r="B1811" s="6" t="s">
        <v>629</v>
      </c>
      <c r="C1811" s="6" t="s">
        <v>64</v>
      </c>
      <c r="D1811" s="6">
        <v>261</v>
      </c>
    </row>
    <row r="1812" spans="1:4" ht="15.75" customHeight="1" x14ac:dyDescent="0.2">
      <c r="A1812" s="6">
        <v>3064</v>
      </c>
      <c r="B1812" s="6" t="s">
        <v>1462</v>
      </c>
      <c r="C1812" s="6" t="s">
        <v>64</v>
      </c>
      <c r="D1812" s="6">
        <v>0</v>
      </c>
    </row>
    <row r="1813" spans="1:4" ht="15.75" customHeight="1" x14ac:dyDescent="0.2">
      <c r="A1813" s="6">
        <v>3063</v>
      </c>
      <c r="B1813" s="6" t="s">
        <v>2166</v>
      </c>
      <c r="C1813" s="6" t="s">
        <v>64</v>
      </c>
      <c r="D1813" s="6">
        <v>92</v>
      </c>
    </row>
    <row r="1814" spans="1:4" ht="15.75" customHeight="1" x14ac:dyDescent="0.2">
      <c r="A1814" s="6">
        <v>3062</v>
      </c>
      <c r="B1814" s="6" t="s">
        <v>886</v>
      </c>
      <c r="C1814" s="6" t="s">
        <v>64</v>
      </c>
      <c r="D1814" s="6">
        <v>1022</v>
      </c>
    </row>
    <row r="1815" spans="1:4" ht="15.75" customHeight="1" x14ac:dyDescent="0.2">
      <c r="A1815" s="6">
        <v>3061</v>
      </c>
      <c r="B1815" s="6" t="s">
        <v>3006</v>
      </c>
      <c r="C1815" s="6" t="s">
        <v>64</v>
      </c>
      <c r="D1815" s="6">
        <v>18</v>
      </c>
    </row>
    <row r="1816" spans="1:4" ht="15.75" customHeight="1" x14ac:dyDescent="0.2">
      <c r="A1816" s="6">
        <v>3060</v>
      </c>
      <c r="B1816" s="6" t="s">
        <v>1319</v>
      </c>
      <c r="C1816" s="6" t="s">
        <v>64</v>
      </c>
      <c r="D1816" s="6">
        <v>1697</v>
      </c>
    </row>
    <row r="1817" spans="1:4" ht="15.75" customHeight="1" x14ac:dyDescent="0.2">
      <c r="A1817" s="6">
        <v>3059</v>
      </c>
      <c r="B1817" s="6" t="s">
        <v>2384</v>
      </c>
      <c r="C1817" s="6" t="s">
        <v>64</v>
      </c>
      <c r="D1817" s="6">
        <v>15</v>
      </c>
    </row>
    <row r="1818" spans="1:4" ht="15.75" customHeight="1" x14ac:dyDescent="0.2">
      <c r="A1818" s="6">
        <v>3058</v>
      </c>
      <c r="B1818" s="6" t="s">
        <v>328</v>
      </c>
      <c r="C1818" s="6" t="s">
        <v>64</v>
      </c>
      <c r="D1818" s="6">
        <v>81</v>
      </c>
    </row>
    <row r="1819" spans="1:4" ht="15.75" customHeight="1" x14ac:dyDescent="0.2">
      <c r="A1819" s="6">
        <v>3057</v>
      </c>
      <c r="B1819" s="6" t="s">
        <v>63</v>
      </c>
      <c r="C1819" s="6" t="s">
        <v>64</v>
      </c>
      <c r="D1819" s="6">
        <v>80</v>
      </c>
    </row>
    <row r="1820" spans="1:4" ht="15.75" customHeight="1" x14ac:dyDescent="0.2">
      <c r="A1820" s="6">
        <v>3056</v>
      </c>
      <c r="B1820" s="6" t="s">
        <v>132</v>
      </c>
      <c r="C1820" s="6" t="s">
        <v>64</v>
      </c>
      <c r="D1820" s="6">
        <v>163</v>
      </c>
    </row>
    <row r="1821" spans="1:4" ht="15.75" customHeight="1" x14ac:dyDescent="0.2">
      <c r="A1821" s="6">
        <v>3055</v>
      </c>
      <c r="B1821" s="6" t="s">
        <v>2424</v>
      </c>
      <c r="C1821" s="6" t="s">
        <v>64</v>
      </c>
      <c r="D1821" s="6">
        <v>21</v>
      </c>
    </row>
    <row r="1822" spans="1:4" ht="15.75" customHeight="1" x14ac:dyDescent="0.2">
      <c r="A1822" s="6">
        <v>3054</v>
      </c>
      <c r="B1822" s="6" t="s">
        <v>2378</v>
      </c>
      <c r="C1822" s="6" t="s">
        <v>64</v>
      </c>
      <c r="D1822" s="6">
        <v>15</v>
      </c>
    </row>
    <row r="1823" spans="1:4" ht="15.75" customHeight="1" x14ac:dyDescent="0.2">
      <c r="A1823" s="6">
        <v>3053</v>
      </c>
      <c r="B1823" s="6" t="s">
        <v>1091</v>
      </c>
      <c r="C1823" s="6" t="s">
        <v>64</v>
      </c>
      <c r="D1823" s="6">
        <v>348</v>
      </c>
    </row>
    <row r="1824" spans="1:4" ht="15.75" customHeight="1" x14ac:dyDescent="0.2">
      <c r="A1824" s="6">
        <v>3052</v>
      </c>
      <c r="B1824" s="6" t="s">
        <v>3228</v>
      </c>
      <c r="C1824" s="6" t="s">
        <v>64</v>
      </c>
      <c r="D1824" s="6">
        <v>54</v>
      </c>
    </row>
    <row r="1825" spans="1:4" ht="15.75" customHeight="1" x14ac:dyDescent="0.2">
      <c r="A1825" s="6">
        <v>3051</v>
      </c>
      <c r="B1825" s="6" t="s">
        <v>695</v>
      </c>
      <c r="C1825" s="6" t="s">
        <v>64</v>
      </c>
      <c r="D1825" s="6">
        <v>93</v>
      </c>
    </row>
    <row r="1826" spans="1:4" ht="15.75" customHeight="1" x14ac:dyDescent="0.2">
      <c r="A1826" s="6">
        <v>3050</v>
      </c>
      <c r="B1826" s="6" t="s">
        <v>2444</v>
      </c>
      <c r="C1826" s="6" t="s">
        <v>64</v>
      </c>
      <c r="D1826" s="6">
        <v>0</v>
      </c>
    </row>
    <row r="1827" spans="1:4" ht="15.75" customHeight="1" x14ac:dyDescent="0.2">
      <c r="A1827" s="6">
        <v>3049</v>
      </c>
      <c r="B1827" s="6" t="s">
        <v>2733</v>
      </c>
      <c r="C1827" s="6" t="s">
        <v>64</v>
      </c>
      <c r="D1827" s="6">
        <v>0</v>
      </c>
    </row>
    <row r="1828" spans="1:4" ht="15.75" customHeight="1" x14ac:dyDescent="0.2">
      <c r="A1828" s="6">
        <v>3048</v>
      </c>
      <c r="B1828" s="6" t="s">
        <v>2951</v>
      </c>
      <c r="C1828" s="6" t="s">
        <v>64</v>
      </c>
      <c r="D1828" s="6">
        <v>22</v>
      </c>
    </row>
    <row r="1829" spans="1:4" ht="15.75" customHeight="1" x14ac:dyDescent="0.2">
      <c r="A1829" s="6">
        <v>3047</v>
      </c>
      <c r="B1829" s="6" t="s">
        <v>370</v>
      </c>
      <c r="C1829" s="6" t="s">
        <v>64</v>
      </c>
      <c r="D1829" s="6">
        <v>724</v>
      </c>
    </row>
    <row r="1830" spans="1:4" ht="15.75" customHeight="1" x14ac:dyDescent="0.2">
      <c r="A1830" s="6">
        <v>3046</v>
      </c>
      <c r="B1830" s="6" t="s">
        <v>2298</v>
      </c>
      <c r="C1830" s="6" t="s">
        <v>64</v>
      </c>
      <c r="D1830" s="6">
        <v>11</v>
      </c>
    </row>
    <row r="1831" spans="1:4" ht="15.75" customHeight="1" x14ac:dyDescent="0.2">
      <c r="A1831" s="6">
        <v>3045</v>
      </c>
      <c r="B1831" s="6" t="s">
        <v>2068</v>
      </c>
      <c r="C1831" s="6" t="s">
        <v>64</v>
      </c>
      <c r="D1831" s="6">
        <v>19</v>
      </c>
    </row>
    <row r="1832" spans="1:4" ht="15.75" customHeight="1" x14ac:dyDescent="0.2">
      <c r="A1832" s="6">
        <v>3044</v>
      </c>
      <c r="B1832" s="6" t="s">
        <v>553</v>
      </c>
      <c r="C1832" s="6" t="s">
        <v>64</v>
      </c>
      <c r="D1832" s="6">
        <v>525</v>
      </c>
    </row>
    <row r="1833" spans="1:4" ht="15.75" customHeight="1" x14ac:dyDescent="0.2">
      <c r="A1833" s="6">
        <v>3042</v>
      </c>
      <c r="B1833" s="6" t="s">
        <v>67</v>
      </c>
      <c r="C1833" s="6" t="s">
        <v>64</v>
      </c>
      <c r="D1833" s="6">
        <v>82</v>
      </c>
    </row>
    <row r="1834" spans="1:4" ht="15.75" customHeight="1" x14ac:dyDescent="0.2">
      <c r="A1834" s="6">
        <v>3041</v>
      </c>
      <c r="B1834" s="6" t="s">
        <v>2077</v>
      </c>
      <c r="C1834" s="6" t="s">
        <v>64</v>
      </c>
      <c r="D1834" s="6">
        <v>0</v>
      </c>
    </row>
    <row r="1835" spans="1:4" ht="15.75" customHeight="1" x14ac:dyDescent="0.2">
      <c r="A1835" s="6">
        <v>3040</v>
      </c>
      <c r="B1835" s="6" t="s">
        <v>2452</v>
      </c>
      <c r="C1835" s="6" t="s">
        <v>64</v>
      </c>
      <c r="D1835" s="6">
        <v>294</v>
      </c>
    </row>
    <row r="1836" spans="1:4" ht="15.75" customHeight="1" x14ac:dyDescent="0.2">
      <c r="A1836" s="6">
        <v>3039</v>
      </c>
      <c r="B1836" s="6" t="s">
        <v>1347</v>
      </c>
      <c r="C1836" s="6" t="s">
        <v>64</v>
      </c>
      <c r="D1836" s="6">
        <v>178</v>
      </c>
    </row>
    <row r="1837" spans="1:4" ht="15.75" customHeight="1" x14ac:dyDescent="0.2">
      <c r="A1837" s="6">
        <v>3038</v>
      </c>
      <c r="B1837" s="6" t="s">
        <v>2993</v>
      </c>
      <c r="C1837" s="6" t="s">
        <v>64</v>
      </c>
      <c r="D1837" s="6">
        <v>0</v>
      </c>
    </row>
    <row r="1838" spans="1:4" ht="15.75" customHeight="1" x14ac:dyDescent="0.2">
      <c r="A1838" s="6">
        <v>3037</v>
      </c>
      <c r="B1838" s="6" t="s">
        <v>170</v>
      </c>
      <c r="C1838" s="6" t="s">
        <v>64</v>
      </c>
      <c r="D1838" s="6">
        <v>92</v>
      </c>
    </row>
    <row r="1839" spans="1:4" ht="15.75" customHeight="1" x14ac:dyDescent="0.2">
      <c r="A1839" s="6">
        <v>3036</v>
      </c>
      <c r="B1839" s="6" t="s">
        <v>3023</v>
      </c>
      <c r="C1839" s="6" t="s">
        <v>64</v>
      </c>
      <c r="D1839" s="6">
        <v>159</v>
      </c>
    </row>
    <row r="1840" spans="1:4" ht="15.75" customHeight="1" x14ac:dyDescent="0.2">
      <c r="A1840" s="6">
        <v>3035</v>
      </c>
      <c r="B1840" s="6" t="s">
        <v>2050</v>
      </c>
      <c r="C1840" s="6" t="s">
        <v>64</v>
      </c>
      <c r="D1840" s="6">
        <v>12</v>
      </c>
    </row>
    <row r="1841" spans="1:4" ht="15.75" customHeight="1" x14ac:dyDescent="0.2">
      <c r="A1841" s="6">
        <v>3034</v>
      </c>
      <c r="B1841" s="6" t="s">
        <v>537</v>
      </c>
      <c r="C1841" s="6" t="s">
        <v>64</v>
      </c>
      <c r="D1841" s="6">
        <v>194</v>
      </c>
    </row>
    <row r="1842" spans="1:4" ht="15.75" customHeight="1" x14ac:dyDescent="0.2">
      <c r="A1842" s="6">
        <v>3032</v>
      </c>
      <c r="B1842" s="6" t="s">
        <v>1044</v>
      </c>
      <c r="C1842" s="6" t="s">
        <v>64</v>
      </c>
      <c r="D1842" s="6">
        <v>106</v>
      </c>
    </row>
    <row r="1843" spans="1:4" ht="15.75" customHeight="1" x14ac:dyDescent="0.2">
      <c r="A1843" s="6">
        <v>3031</v>
      </c>
      <c r="B1843" s="6" t="s">
        <v>139</v>
      </c>
      <c r="C1843" s="6" t="s">
        <v>64</v>
      </c>
      <c r="D1843" s="6">
        <v>89</v>
      </c>
    </row>
    <row r="1844" spans="1:4" ht="15.75" customHeight="1" x14ac:dyDescent="0.2">
      <c r="A1844" s="6">
        <v>3030</v>
      </c>
      <c r="B1844" s="6" t="s">
        <v>2487</v>
      </c>
      <c r="C1844" s="6" t="s">
        <v>64</v>
      </c>
      <c r="D1844" s="6">
        <v>41</v>
      </c>
    </row>
    <row r="1845" spans="1:4" ht="15.75" customHeight="1" x14ac:dyDescent="0.2">
      <c r="A1845" s="6">
        <v>3029</v>
      </c>
      <c r="B1845" s="6" t="s">
        <v>931</v>
      </c>
      <c r="C1845" s="6" t="s">
        <v>64</v>
      </c>
      <c r="D1845" s="6">
        <v>6</v>
      </c>
    </row>
    <row r="1846" spans="1:4" ht="15.75" customHeight="1" x14ac:dyDescent="0.2">
      <c r="A1846" s="6">
        <v>3028</v>
      </c>
      <c r="B1846" s="6" t="s">
        <v>2381</v>
      </c>
      <c r="C1846" s="6" t="s">
        <v>64</v>
      </c>
      <c r="D1846" s="6">
        <v>22</v>
      </c>
    </row>
    <row r="1847" spans="1:4" ht="15.75" customHeight="1" x14ac:dyDescent="0.2">
      <c r="A1847" s="6">
        <v>3027</v>
      </c>
      <c r="B1847" s="6" t="s">
        <v>334</v>
      </c>
      <c r="C1847" s="6" t="s">
        <v>64</v>
      </c>
      <c r="D1847" s="6">
        <v>272</v>
      </c>
    </row>
    <row r="1848" spans="1:4" ht="15.75" customHeight="1" x14ac:dyDescent="0.2">
      <c r="A1848" s="6">
        <v>3026</v>
      </c>
      <c r="B1848" s="6" t="s">
        <v>1167</v>
      </c>
      <c r="C1848" s="6" t="s">
        <v>64</v>
      </c>
      <c r="D1848" s="6">
        <v>398</v>
      </c>
    </row>
    <row r="1849" spans="1:4" ht="15.75" customHeight="1" x14ac:dyDescent="0.2">
      <c r="A1849" s="6">
        <v>3025</v>
      </c>
      <c r="B1849" s="6" t="s">
        <v>89</v>
      </c>
      <c r="C1849" s="6" t="s">
        <v>64</v>
      </c>
      <c r="D1849" s="6">
        <v>248</v>
      </c>
    </row>
    <row r="1850" spans="1:4" ht="15.75" customHeight="1" x14ac:dyDescent="0.2">
      <c r="A1850" s="6">
        <v>3024</v>
      </c>
      <c r="B1850" s="6" t="s">
        <v>1380</v>
      </c>
      <c r="C1850" s="6" t="s">
        <v>64</v>
      </c>
      <c r="D1850" s="6">
        <v>1470</v>
      </c>
    </row>
    <row r="1851" spans="1:4" ht="15.75" customHeight="1" x14ac:dyDescent="0.2">
      <c r="A1851" s="6">
        <v>3023</v>
      </c>
      <c r="B1851" s="6" t="s">
        <v>1124</v>
      </c>
      <c r="C1851" s="6" t="s">
        <v>64</v>
      </c>
      <c r="D1851" s="6">
        <v>3071</v>
      </c>
    </row>
    <row r="1852" spans="1:4" ht="15.75" customHeight="1" x14ac:dyDescent="0.2">
      <c r="A1852" s="6">
        <v>3022</v>
      </c>
      <c r="B1852" s="6" t="s">
        <v>530</v>
      </c>
      <c r="C1852" s="6" t="s">
        <v>64</v>
      </c>
      <c r="D1852" s="6">
        <v>3046</v>
      </c>
    </row>
    <row r="1853" spans="1:4" ht="15.75" customHeight="1" x14ac:dyDescent="0.2">
      <c r="A1853" s="6">
        <v>3021</v>
      </c>
      <c r="B1853" s="6" t="s">
        <v>1345</v>
      </c>
      <c r="C1853" s="6" t="s">
        <v>64</v>
      </c>
      <c r="D1853" s="6">
        <v>130</v>
      </c>
    </row>
    <row r="1854" spans="1:4" ht="15.75" customHeight="1" x14ac:dyDescent="0.2">
      <c r="A1854" s="6">
        <v>3019</v>
      </c>
      <c r="B1854" s="6" t="s">
        <v>1419</v>
      </c>
      <c r="C1854" s="6" t="s">
        <v>64</v>
      </c>
      <c r="D1854" s="6">
        <v>665</v>
      </c>
    </row>
    <row r="1855" spans="1:4" ht="15.75" customHeight="1" x14ac:dyDescent="0.2">
      <c r="A1855" s="6">
        <v>3018</v>
      </c>
      <c r="B1855" s="6" t="s">
        <v>427</v>
      </c>
      <c r="C1855" s="6" t="s">
        <v>64</v>
      </c>
      <c r="D1855" s="6">
        <v>234</v>
      </c>
    </row>
    <row r="1856" spans="1:4" ht="15.75" customHeight="1" x14ac:dyDescent="0.2">
      <c r="A1856" s="6">
        <v>3017</v>
      </c>
      <c r="B1856" s="6" t="s">
        <v>2935</v>
      </c>
      <c r="C1856" s="6" t="s">
        <v>64</v>
      </c>
      <c r="D1856" s="6">
        <v>24</v>
      </c>
    </row>
    <row r="1857" spans="1:4" ht="15.75" customHeight="1" x14ac:dyDescent="0.2">
      <c r="A1857" s="6">
        <v>3016</v>
      </c>
      <c r="B1857" s="6" t="s">
        <v>2392</v>
      </c>
      <c r="C1857" s="6" t="s">
        <v>64</v>
      </c>
      <c r="D1857" s="6">
        <v>0</v>
      </c>
    </row>
    <row r="1858" spans="1:4" ht="15.75" customHeight="1" x14ac:dyDescent="0.2">
      <c r="A1858" s="6">
        <v>3015</v>
      </c>
      <c r="B1858" s="6" t="s">
        <v>543</v>
      </c>
      <c r="C1858" s="6" t="s">
        <v>64</v>
      </c>
      <c r="D1858" s="6">
        <v>91</v>
      </c>
    </row>
    <row r="1859" spans="1:4" ht="15.75" customHeight="1" x14ac:dyDescent="0.2">
      <c r="A1859" s="6">
        <v>3014</v>
      </c>
      <c r="B1859" s="6" t="s">
        <v>1485</v>
      </c>
      <c r="C1859" s="6" t="s">
        <v>64</v>
      </c>
      <c r="D1859" s="6">
        <v>16</v>
      </c>
    </row>
    <row r="1860" spans="1:4" ht="15.75" customHeight="1" x14ac:dyDescent="0.2">
      <c r="A1860" s="6">
        <v>3013</v>
      </c>
      <c r="B1860" s="6" t="s">
        <v>267</v>
      </c>
      <c r="C1860" s="6" t="s">
        <v>64</v>
      </c>
      <c r="D1860" s="6">
        <v>2</v>
      </c>
    </row>
    <row r="1861" spans="1:4" ht="15.75" customHeight="1" x14ac:dyDescent="0.2">
      <c r="A1861" s="6">
        <v>3012</v>
      </c>
      <c r="B1861" s="6" t="s">
        <v>2070</v>
      </c>
      <c r="C1861" s="6" t="s">
        <v>64</v>
      </c>
      <c r="D1861" s="6">
        <v>51</v>
      </c>
    </row>
    <row r="1862" spans="1:4" ht="15.75" customHeight="1" x14ac:dyDescent="0.2">
      <c r="A1862" s="6">
        <v>3011</v>
      </c>
      <c r="B1862" s="6" t="s">
        <v>634</v>
      </c>
      <c r="C1862" s="6" t="s">
        <v>64</v>
      </c>
      <c r="D1862" s="6">
        <v>546</v>
      </c>
    </row>
    <row r="1863" spans="1:4" ht="15.75" customHeight="1" x14ac:dyDescent="0.2">
      <c r="A1863" s="6">
        <v>3010</v>
      </c>
      <c r="B1863" s="6" t="s">
        <v>666</v>
      </c>
      <c r="C1863" s="6" t="s">
        <v>64</v>
      </c>
      <c r="D1863" s="6">
        <v>6320</v>
      </c>
    </row>
    <row r="1864" spans="1:4" ht="15.75" customHeight="1" x14ac:dyDescent="0.2">
      <c r="A1864" s="6">
        <v>3009</v>
      </c>
      <c r="B1864" s="6" t="s">
        <v>1173</v>
      </c>
      <c r="C1864" s="6" t="s">
        <v>64</v>
      </c>
      <c r="D1864" s="6">
        <v>1444</v>
      </c>
    </row>
    <row r="1865" spans="1:4" ht="15.75" customHeight="1" x14ac:dyDescent="0.2">
      <c r="A1865" s="6">
        <v>3008</v>
      </c>
      <c r="B1865" s="6" t="s">
        <v>902</v>
      </c>
      <c r="C1865" s="6" t="s">
        <v>64</v>
      </c>
      <c r="D1865" s="6">
        <v>1668</v>
      </c>
    </row>
    <row r="1866" spans="1:4" ht="15.75" customHeight="1" x14ac:dyDescent="0.2">
      <c r="A1866" s="6">
        <v>3007</v>
      </c>
      <c r="B1866" s="6" t="s">
        <v>441</v>
      </c>
      <c r="C1866" s="6" t="s">
        <v>64</v>
      </c>
      <c r="D1866" s="6">
        <v>327</v>
      </c>
    </row>
    <row r="1867" spans="1:4" ht="15.75" customHeight="1" x14ac:dyDescent="0.2">
      <c r="A1867" s="6">
        <v>3006</v>
      </c>
      <c r="B1867" s="6" t="s">
        <v>265</v>
      </c>
      <c r="C1867" s="6" t="s">
        <v>64</v>
      </c>
      <c r="D1867" s="6">
        <v>26</v>
      </c>
    </row>
    <row r="1868" spans="1:4" ht="15.75" customHeight="1" x14ac:dyDescent="0.2">
      <c r="A1868" s="6">
        <v>3005</v>
      </c>
      <c r="B1868" s="6" t="s">
        <v>359</v>
      </c>
      <c r="C1868" s="6" t="s">
        <v>64</v>
      </c>
      <c r="D1868" s="6">
        <v>340</v>
      </c>
    </row>
    <row r="1869" spans="1:4" ht="15.75" customHeight="1" x14ac:dyDescent="0.2">
      <c r="A1869" s="6">
        <v>3004</v>
      </c>
      <c r="B1869" s="6" t="s">
        <v>80</v>
      </c>
      <c r="C1869" s="6" t="s">
        <v>64</v>
      </c>
      <c r="D1869" s="6">
        <v>143</v>
      </c>
    </row>
    <row r="1870" spans="1:4" ht="15.75" customHeight="1" x14ac:dyDescent="0.2">
      <c r="A1870" s="6">
        <v>3003</v>
      </c>
      <c r="B1870" s="6" t="s">
        <v>2725</v>
      </c>
      <c r="C1870" s="6" t="s">
        <v>64</v>
      </c>
      <c r="D1870" s="6">
        <v>0</v>
      </c>
    </row>
    <row r="1871" spans="1:4" ht="15.75" customHeight="1" x14ac:dyDescent="0.2">
      <c r="A1871" s="6">
        <v>3002</v>
      </c>
      <c r="B1871" s="6" t="s">
        <v>1405</v>
      </c>
      <c r="C1871" s="6" t="s">
        <v>64</v>
      </c>
      <c r="D1871" s="6">
        <v>1291</v>
      </c>
    </row>
    <row r="1872" spans="1:4" ht="15.75" customHeight="1" x14ac:dyDescent="0.2">
      <c r="A1872" s="6">
        <v>3001</v>
      </c>
      <c r="B1872" s="6" t="s">
        <v>651</v>
      </c>
      <c r="C1872" s="6" t="s">
        <v>64</v>
      </c>
      <c r="D1872" s="6">
        <v>414</v>
      </c>
    </row>
    <row r="1873" spans="1:4" ht="15.75" customHeight="1" x14ac:dyDescent="0.2">
      <c r="A1873" s="6">
        <v>3000</v>
      </c>
      <c r="B1873" s="6" t="s">
        <v>187</v>
      </c>
      <c r="C1873" s="6" t="s">
        <v>64</v>
      </c>
      <c r="D1873" s="6">
        <v>196</v>
      </c>
    </row>
    <row r="1874" spans="1:4" ht="15.75" customHeight="1" x14ac:dyDescent="0.2">
      <c r="A1874" s="6">
        <v>2999</v>
      </c>
      <c r="B1874" s="6" t="s">
        <v>678</v>
      </c>
      <c r="C1874" s="6" t="s">
        <v>64</v>
      </c>
      <c r="D1874" s="6">
        <v>2174</v>
      </c>
    </row>
    <row r="1875" spans="1:4" ht="15.75" customHeight="1" x14ac:dyDescent="0.2">
      <c r="A1875" s="6">
        <v>2995</v>
      </c>
      <c r="B1875" s="6" t="s">
        <v>1281</v>
      </c>
      <c r="C1875" s="6" t="s">
        <v>64</v>
      </c>
      <c r="D1875" s="6">
        <v>2013</v>
      </c>
    </row>
    <row r="1876" spans="1:4" ht="15.75" customHeight="1" x14ac:dyDescent="0.2">
      <c r="A1876" s="6">
        <v>2994</v>
      </c>
      <c r="B1876" s="6" t="s">
        <v>2477</v>
      </c>
      <c r="C1876" s="6" t="s">
        <v>64</v>
      </c>
      <c r="D1876" s="6">
        <v>0</v>
      </c>
    </row>
    <row r="1877" spans="1:4" ht="15.75" customHeight="1" x14ac:dyDescent="0.2">
      <c r="A1877" s="6">
        <v>2993</v>
      </c>
      <c r="B1877" s="6" t="s">
        <v>2259</v>
      </c>
      <c r="C1877" s="6" t="s">
        <v>64</v>
      </c>
      <c r="D1877" s="6">
        <v>0</v>
      </c>
    </row>
    <row r="1878" spans="1:4" ht="15.75" customHeight="1" x14ac:dyDescent="0.2">
      <c r="A1878" s="6">
        <v>2992</v>
      </c>
      <c r="B1878" s="6" t="s">
        <v>741</v>
      </c>
      <c r="C1878" s="6" t="s">
        <v>3285</v>
      </c>
      <c r="D1878" s="6">
        <v>306</v>
      </c>
    </row>
    <row r="1879" spans="1:4" ht="15.75" customHeight="1" x14ac:dyDescent="0.2">
      <c r="A1879" s="6">
        <v>2991</v>
      </c>
      <c r="B1879" s="6" t="s">
        <v>2150</v>
      </c>
      <c r="C1879" s="6" t="s">
        <v>3285</v>
      </c>
      <c r="D1879" s="6">
        <v>0</v>
      </c>
    </row>
    <row r="1880" spans="1:4" ht="15.75" customHeight="1" x14ac:dyDescent="0.2">
      <c r="A1880" s="6">
        <v>2990</v>
      </c>
      <c r="B1880" s="6" t="s">
        <v>2182</v>
      </c>
      <c r="C1880" s="6" t="s">
        <v>3285</v>
      </c>
      <c r="D1880" s="6">
        <v>81</v>
      </c>
    </row>
    <row r="1881" spans="1:4" ht="15.75" customHeight="1" x14ac:dyDescent="0.2">
      <c r="A1881" s="6">
        <v>2989</v>
      </c>
      <c r="B1881" s="6" t="s">
        <v>1197</v>
      </c>
      <c r="C1881" s="6" t="s">
        <v>3285</v>
      </c>
      <c r="D1881" s="6">
        <v>38</v>
      </c>
    </row>
    <row r="1882" spans="1:4" ht="15.75" customHeight="1" x14ac:dyDescent="0.2">
      <c r="A1882" s="6">
        <v>2988</v>
      </c>
      <c r="B1882" s="6" t="s">
        <v>2946</v>
      </c>
      <c r="C1882" s="6" t="s">
        <v>3285</v>
      </c>
      <c r="D1882" s="6">
        <v>330</v>
      </c>
    </row>
    <row r="1883" spans="1:4" ht="15.75" customHeight="1" x14ac:dyDescent="0.2">
      <c r="A1883" s="6">
        <v>2986</v>
      </c>
      <c r="B1883" s="6" t="s">
        <v>509</v>
      </c>
      <c r="C1883" s="6" t="s">
        <v>3285</v>
      </c>
      <c r="D1883" s="6">
        <v>354</v>
      </c>
    </row>
    <row r="1884" spans="1:4" ht="15.75" customHeight="1" x14ac:dyDescent="0.2">
      <c r="A1884" s="6">
        <v>2985</v>
      </c>
      <c r="B1884" s="6" t="s">
        <v>2902</v>
      </c>
      <c r="C1884" s="6" t="s">
        <v>3285</v>
      </c>
      <c r="D1884" s="6">
        <v>0</v>
      </c>
    </row>
    <row r="1885" spans="1:4" ht="15.75" customHeight="1" x14ac:dyDescent="0.2">
      <c r="A1885" s="6">
        <v>2984</v>
      </c>
      <c r="B1885" s="6" t="s">
        <v>2160</v>
      </c>
      <c r="C1885" s="6" t="s">
        <v>3285</v>
      </c>
      <c r="D1885" s="6">
        <v>61</v>
      </c>
    </row>
    <row r="1886" spans="1:4" ht="15.75" customHeight="1" x14ac:dyDescent="0.2">
      <c r="A1886" s="6">
        <v>2983</v>
      </c>
      <c r="B1886" s="6" t="s">
        <v>2205</v>
      </c>
      <c r="C1886" s="6" t="s">
        <v>3285</v>
      </c>
      <c r="D1886" s="6">
        <v>0</v>
      </c>
    </row>
    <row r="1887" spans="1:4" ht="15.75" customHeight="1" x14ac:dyDescent="0.2">
      <c r="A1887" s="6">
        <v>2982</v>
      </c>
      <c r="B1887" s="6" t="s">
        <v>669</v>
      </c>
      <c r="C1887" s="6" t="s">
        <v>3285</v>
      </c>
      <c r="D1887" s="6">
        <v>361</v>
      </c>
    </row>
    <row r="1888" spans="1:4" ht="15.75" customHeight="1" x14ac:dyDescent="0.2">
      <c r="A1888" s="6">
        <v>2981</v>
      </c>
      <c r="B1888" s="6" t="s">
        <v>2938</v>
      </c>
      <c r="C1888" s="6" t="s">
        <v>3285</v>
      </c>
      <c r="D1888" s="6">
        <v>0</v>
      </c>
    </row>
    <row r="1889" spans="1:4" ht="15.75" customHeight="1" x14ac:dyDescent="0.2">
      <c r="A1889" s="6">
        <v>2980</v>
      </c>
      <c r="B1889" s="6" t="s">
        <v>66</v>
      </c>
      <c r="C1889" s="6" t="s">
        <v>3285</v>
      </c>
      <c r="D1889" s="6">
        <v>324</v>
      </c>
    </row>
    <row r="1890" spans="1:4" ht="15.75" customHeight="1" x14ac:dyDescent="0.2">
      <c r="A1890" s="6">
        <v>2979</v>
      </c>
      <c r="B1890" s="6" t="s">
        <v>1152</v>
      </c>
      <c r="C1890" s="6" t="s">
        <v>3285</v>
      </c>
      <c r="D1890" s="6">
        <v>3539</v>
      </c>
    </row>
    <row r="1891" spans="1:4" ht="15.75" customHeight="1" x14ac:dyDescent="0.2">
      <c r="A1891" s="6">
        <v>2977</v>
      </c>
      <c r="B1891" s="6" t="s">
        <v>3121</v>
      </c>
      <c r="C1891" s="6" t="s">
        <v>3285</v>
      </c>
      <c r="D1891" s="6">
        <v>0</v>
      </c>
    </row>
    <row r="1892" spans="1:4" ht="15.75" customHeight="1" x14ac:dyDescent="0.2">
      <c r="A1892" s="6">
        <v>2976</v>
      </c>
      <c r="B1892" s="6" t="s">
        <v>1257</v>
      </c>
      <c r="C1892" s="6" t="s">
        <v>3285</v>
      </c>
      <c r="D1892" s="6">
        <v>147</v>
      </c>
    </row>
    <row r="1893" spans="1:4" ht="15.75" customHeight="1" x14ac:dyDescent="0.2">
      <c r="A1893" s="6">
        <v>2975</v>
      </c>
      <c r="B1893" s="6" t="s">
        <v>83</v>
      </c>
      <c r="C1893" s="6" t="s">
        <v>3285</v>
      </c>
      <c r="D1893" s="6">
        <v>251</v>
      </c>
    </row>
    <row r="1894" spans="1:4" ht="15.75" customHeight="1" x14ac:dyDescent="0.2">
      <c r="A1894" s="6">
        <v>2974</v>
      </c>
      <c r="B1894" s="6" t="s">
        <v>3149</v>
      </c>
      <c r="C1894" s="6" t="s">
        <v>3285</v>
      </c>
      <c r="D1894" s="6">
        <v>19</v>
      </c>
    </row>
    <row r="1895" spans="1:4" ht="15.75" customHeight="1" x14ac:dyDescent="0.2">
      <c r="A1895" s="6">
        <v>2973</v>
      </c>
      <c r="B1895" s="6" t="s">
        <v>457</v>
      </c>
      <c r="C1895" s="6" t="s">
        <v>3285</v>
      </c>
      <c r="D1895" s="6">
        <v>1333</v>
      </c>
    </row>
    <row r="1896" spans="1:4" ht="15.75" customHeight="1" x14ac:dyDescent="0.2">
      <c r="A1896" s="6">
        <v>2972</v>
      </c>
      <c r="B1896" s="6" t="s">
        <v>62</v>
      </c>
      <c r="C1896" s="6" t="s">
        <v>3285</v>
      </c>
      <c r="D1896" s="6">
        <v>70</v>
      </c>
    </row>
    <row r="1897" spans="1:4" ht="15.75" customHeight="1" x14ac:dyDescent="0.2">
      <c r="A1897" s="6">
        <v>2971</v>
      </c>
      <c r="B1897" s="6" t="s">
        <v>3239</v>
      </c>
      <c r="C1897" s="6" t="s">
        <v>3285</v>
      </c>
      <c r="D1897" s="6">
        <v>8</v>
      </c>
    </row>
    <row r="1898" spans="1:4" ht="15.75" customHeight="1" x14ac:dyDescent="0.2">
      <c r="A1898" s="6">
        <v>2970</v>
      </c>
      <c r="B1898" s="6" t="s">
        <v>2988</v>
      </c>
      <c r="C1898" s="6" t="s">
        <v>3285</v>
      </c>
      <c r="D1898" s="6">
        <v>21</v>
      </c>
    </row>
    <row r="1899" spans="1:4" ht="15.75" customHeight="1" x14ac:dyDescent="0.2">
      <c r="A1899" s="6">
        <v>2969</v>
      </c>
      <c r="B1899" s="6" t="s">
        <v>2998</v>
      </c>
      <c r="C1899" s="6" t="s">
        <v>3285</v>
      </c>
      <c r="D1899" s="6">
        <v>0</v>
      </c>
    </row>
    <row r="1900" spans="1:4" ht="15.75" customHeight="1" x14ac:dyDescent="0.2">
      <c r="A1900" s="6">
        <v>2968</v>
      </c>
      <c r="B1900" s="6" t="s">
        <v>3110</v>
      </c>
      <c r="C1900" s="6" t="s">
        <v>3285</v>
      </c>
      <c r="D1900" s="6">
        <v>10</v>
      </c>
    </row>
    <row r="1901" spans="1:4" ht="15.75" customHeight="1" x14ac:dyDescent="0.2">
      <c r="A1901" s="6">
        <v>2966</v>
      </c>
      <c r="B1901" s="6" t="s">
        <v>237</v>
      </c>
      <c r="C1901" s="6" t="s">
        <v>3285</v>
      </c>
      <c r="D1901" s="6">
        <v>441</v>
      </c>
    </row>
    <row r="1902" spans="1:4" ht="15.75" customHeight="1" x14ac:dyDescent="0.2">
      <c r="A1902" s="6">
        <v>2965</v>
      </c>
      <c r="B1902" s="6" t="s">
        <v>1104</v>
      </c>
      <c r="C1902" s="6" t="s">
        <v>3285</v>
      </c>
      <c r="D1902" s="6">
        <v>40</v>
      </c>
    </row>
    <row r="1903" spans="1:4" ht="15.75" customHeight="1" x14ac:dyDescent="0.2">
      <c r="A1903" s="6">
        <v>2964</v>
      </c>
      <c r="B1903" s="6" t="s">
        <v>1046</v>
      </c>
      <c r="C1903" s="6" t="s">
        <v>3285</v>
      </c>
      <c r="D1903" s="6">
        <v>727</v>
      </c>
    </row>
    <row r="1904" spans="1:4" ht="15.75" customHeight="1" x14ac:dyDescent="0.2">
      <c r="A1904" s="6">
        <v>2963</v>
      </c>
      <c r="B1904" s="6" t="s">
        <v>2737</v>
      </c>
      <c r="C1904" s="6" t="s">
        <v>3285</v>
      </c>
      <c r="D1904" s="6">
        <v>0</v>
      </c>
    </row>
    <row r="1905" spans="1:4" ht="15.75" customHeight="1" x14ac:dyDescent="0.2">
      <c r="A1905" s="6">
        <v>2962</v>
      </c>
      <c r="B1905" s="6" t="s">
        <v>2047</v>
      </c>
      <c r="C1905" s="6" t="s">
        <v>3285</v>
      </c>
      <c r="D1905" s="6">
        <v>23</v>
      </c>
    </row>
    <row r="1906" spans="1:4" ht="15.75" customHeight="1" x14ac:dyDescent="0.2">
      <c r="A1906" s="6">
        <v>2961</v>
      </c>
      <c r="B1906" s="6" t="s">
        <v>876</v>
      </c>
      <c r="C1906" s="6" t="s">
        <v>3285</v>
      </c>
      <c r="D1906" s="6">
        <v>283</v>
      </c>
    </row>
    <row r="1907" spans="1:4" ht="15.75" customHeight="1" x14ac:dyDescent="0.2">
      <c r="A1907" s="6">
        <v>2960</v>
      </c>
      <c r="B1907" s="6" t="s">
        <v>483</v>
      </c>
      <c r="C1907" s="6" t="s">
        <v>3285</v>
      </c>
      <c r="D1907" s="6">
        <v>0</v>
      </c>
    </row>
    <row r="1908" spans="1:4" ht="15.75" customHeight="1" x14ac:dyDescent="0.2">
      <c r="A1908" s="6">
        <v>2959</v>
      </c>
      <c r="B1908" s="6" t="s">
        <v>479</v>
      </c>
      <c r="C1908" s="6" t="s">
        <v>3285</v>
      </c>
      <c r="D1908" s="6">
        <v>111</v>
      </c>
    </row>
    <row r="1909" spans="1:4" ht="15.75" customHeight="1" x14ac:dyDescent="0.2">
      <c r="A1909" s="6">
        <v>2958</v>
      </c>
      <c r="B1909" s="6" t="s">
        <v>3218</v>
      </c>
      <c r="C1909" s="6" t="s">
        <v>3285</v>
      </c>
      <c r="D1909" s="6">
        <v>0</v>
      </c>
    </row>
    <row r="1910" spans="1:4" ht="15.75" customHeight="1" x14ac:dyDescent="0.2">
      <c r="A1910" s="6">
        <v>2957</v>
      </c>
      <c r="B1910" s="6" t="s">
        <v>2267</v>
      </c>
      <c r="C1910" s="6" t="s">
        <v>3285</v>
      </c>
      <c r="D1910" s="6">
        <v>0</v>
      </c>
    </row>
    <row r="1911" spans="1:4" ht="15.75" customHeight="1" x14ac:dyDescent="0.2">
      <c r="A1911" s="6">
        <v>2956</v>
      </c>
      <c r="B1911" s="6" t="s">
        <v>2263</v>
      </c>
      <c r="C1911" s="6" t="s">
        <v>3285</v>
      </c>
      <c r="D1911" s="6">
        <v>403</v>
      </c>
    </row>
    <row r="1912" spans="1:4" ht="15.75" customHeight="1" x14ac:dyDescent="0.2">
      <c r="A1912" s="6">
        <v>2955</v>
      </c>
      <c r="B1912" s="6" t="s">
        <v>976</v>
      </c>
      <c r="C1912" s="6" t="s">
        <v>3285</v>
      </c>
      <c r="D1912" s="6">
        <v>243</v>
      </c>
    </row>
    <row r="1913" spans="1:4" ht="15.75" customHeight="1" x14ac:dyDescent="0.2">
      <c r="A1913" s="6">
        <v>2954</v>
      </c>
      <c r="B1913" s="6" t="s">
        <v>1483</v>
      </c>
      <c r="C1913" s="6" t="s">
        <v>3285</v>
      </c>
      <c r="D1913" s="6">
        <v>588</v>
      </c>
    </row>
    <row r="1914" spans="1:4" ht="15.75" customHeight="1" x14ac:dyDescent="0.2">
      <c r="A1914" s="6">
        <v>2953</v>
      </c>
      <c r="B1914" s="6" t="s">
        <v>597</v>
      </c>
      <c r="C1914" s="6" t="s">
        <v>3285</v>
      </c>
      <c r="D1914" s="6">
        <v>284</v>
      </c>
    </row>
    <row r="1915" spans="1:4" ht="15.75" customHeight="1" x14ac:dyDescent="0.2">
      <c r="A1915" s="6">
        <v>2952</v>
      </c>
      <c r="B1915" s="6" t="s">
        <v>2917</v>
      </c>
      <c r="C1915" s="6" t="s">
        <v>3285</v>
      </c>
      <c r="D1915" s="6">
        <v>0</v>
      </c>
    </row>
    <row r="1916" spans="1:4" ht="15.75" customHeight="1" x14ac:dyDescent="0.2">
      <c r="A1916" s="6">
        <v>2951</v>
      </c>
      <c r="B1916" s="6" t="s">
        <v>1070</v>
      </c>
      <c r="C1916" s="6" t="s">
        <v>3285</v>
      </c>
      <c r="D1916" s="6">
        <v>779</v>
      </c>
    </row>
    <row r="1917" spans="1:4" ht="15.75" customHeight="1" x14ac:dyDescent="0.2">
      <c r="A1917" s="6">
        <v>2950</v>
      </c>
      <c r="B1917" s="6" t="s">
        <v>1438</v>
      </c>
      <c r="C1917" s="6" t="s">
        <v>3285</v>
      </c>
      <c r="D1917" s="6">
        <v>37</v>
      </c>
    </row>
    <row r="1918" spans="1:4" ht="15.75" customHeight="1" x14ac:dyDescent="0.2">
      <c r="A1918" s="6">
        <v>2949</v>
      </c>
      <c r="B1918" s="6" t="s">
        <v>2568</v>
      </c>
      <c r="C1918" s="6" t="s">
        <v>3285</v>
      </c>
      <c r="D1918" s="6">
        <v>2</v>
      </c>
    </row>
    <row r="1919" spans="1:4" ht="15.75" customHeight="1" x14ac:dyDescent="0.2">
      <c r="A1919" s="6">
        <v>2948</v>
      </c>
      <c r="B1919" s="6" t="s">
        <v>496</v>
      </c>
      <c r="C1919" s="6" t="s">
        <v>3285</v>
      </c>
      <c r="D1919" s="6">
        <v>44</v>
      </c>
    </row>
    <row r="1920" spans="1:4" ht="15.75" customHeight="1" x14ac:dyDescent="0.2">
      <c r="A1920" s="6">
        <v>2947</v>
      </c>
      <c r="B1920" s="6" t="s">
        <v>1122</v>
      </c>
      <c r="C1920" s="6" t="s">
        <v>3285</v>
      </c>
      <c r="D1920" s="6">
        <v>84</v>
      </c>
    </row>
    <row r="1921" spans="1:4" ht="15.75" customHeight="1" x14ac:dyDescent="0.2">
      <c r="A1921" s="6">
        <v>2946</v>
      </c>
      <c r="B1921" s="6" t="s">
        <v>405</v>
      </c>
      <c r="C1921" s="6" t="s">
        <v>3285</v>
      </c>
      <c r="D1921" s="6">
        <v>61</v>
      </c>
    </row>
    <row r="1922" spans="1:4" ht="15.75" customHeight="1" x14ac:dyDescent="0.2">
      <c r="A1922" s="6">
        <v>2945</v>
      </c>
      <c r="B1922" s="6" t="s">
        <v>663</v>
      </c>
      <c r="C1922" s="6" t="s">
        <v>3285</v>
      </c>
      <c r="D1922" s="6">
        <v>105</v>
      </c>
    </row>
    <row r="1923" spans="1:4" ht="15.75" customHeight="1" x14ac:dyDescent="0.2">
      <c r="A1923" s="6">
        <v>2944</v>
      </c>
      <c r="B1923" s="6" t="s">
        <v>715</v>
      </c>
      <c r="C1923" s="6" t="s">
        <v>3285</v>
      </c>
      <c r="D1923" s="6">
        <v>728</v>
      </c>
    </row>
    <row r="1924" spans="1:4" ht="15.75" customHeight="1" x14ac:dyDescent="0.2">
      <c r="A1924" s="6">
        <v>2943</v>
      </c>
      <c r="B1924" s="6" t="s">
        <v>2640</v>
      </c>
      <c r="C1924" s="6" t="s">
        <v>3285</v>
      </c>
      <c r="D1924" s="6">
        <v>40</v>
      </c>
    </row>
    <row r="1925" spans="1:4" ht="15.75" customHeight="1" x14ac:dyDescent="0.2">
      <c r="A1925" s="6">
        <v>2942</v>
      </c>
      <c r="B1925" s="6" t="s">
        <v>890</v>
      </c>
      <c r="C1925" s="6" t="s">
        <v>3285</v>
      </c>
      <c r="D1925" s="6">
        <v>93</v>
      </c>
    </row>
    <row r="1926" spans="1:4" ht="15.75" customHeight="1" x14ac:dyDescent="0.2">
      <c r="A1926" s="6">
        <v>2941</v>
      </c>
      <c r="B1926" s="6" t="s">
        <v>2052</v>
      </c>
      <c r="C1926" s="6" t="s">
        <v>3285</v>
      </c>
      <c r="D1926" s="6">
        <v>0</v>
      </c>
    </row>
    <row r="1927" spans="1:4" ht="15.75" customHeight="1" x14ac:dyDescent="0.2">
      <c r="A1927" s="6">
        <v>2940</v>
      </c>
      <c r="B1927" s="6" t="s">
        <v>220</v>
      </c>
      <c r="C1927" s="6" t="s">
        <v>3285</v>
      </c>
      <c r="D1927" s="6">
        <v>129</v>
      </c>
    </row>
    <row r="1928" spans="1:4" ht="15.75" customHeight="1" x14ac:dyDescent="0.2">
      <c r="A1928" s="6">
        <v>2939</v>
      </c>
      <c r="B1928" s="6" t="s">
        <v>3178</v>
      </c>
      <c r="C1928" s="6" t="s">
        <v>3285</v>
      </c>
      <c r="D1928" s="6">
        <v>147</v>
      </c>
    </row>
    <row r="1929" spans="1:4" ht="15.75" customHeight="1" x14ac:dyDescent="0.2">
      <c r="A1929" s="6">
        <v>2938</v>
      </c>
      <c r="B1929" s="6" t="s">
        <v>3193</v>
      </c>
      <c r="C1929" s="6" t="s">
        <v>3285</v>
      </c>
      <c r="D1929" s="6">
        <v>4</v>
      </c>
    </row>
    <row r="1930" spans="1:4" ht="15.75" customHeight="1" x14ac:dyDescent="0.2">
      <c r="A1930" s="6">
        <v>2937</v>
      </c>
      <c r="B1930" s="6" t="s">
        <v>2742</v>
      </c>
      <c r="C1930" s="6" t="s">
        <v>3285</v>
      </c>
      <c r="D1930" s="6">
        <v>4</v>
      </c>
    </row>
    <row r="1931" spans="1:4" ht="15.75" customHeight="1" x14ac:dyDescent="0.2">
      <c r="A1931" s="6">
        <v>2936</v>
      </c>
      <c r="B1931" s="6" t="s">
        <v>3021</v>
      </c>
      <c r="C1931" s="6" t="s">
        <v>3285</v>
      </c>
      <c r="D1931" s="6">
        <v>2388</v>
      </c>
    </row>
    <row r="1932" spans="1:4" ht="15.75" customHeight="1" x14ac:dyDescent="0.2">
      <c r="A1932" s="6">
        <v>2935</v>
      </c>
      <c r="B1932" s="6" t="s">
        <v>200</v>
      </c>
      <c r="C1932" s="6" t="s">
        <v>3285</v>
      </c>
      <c r="D1932" s="6">
        <v>198</v>
      </c>
    </row>
    <row r="1933" spans="1:4" ht="15.75" customHeight="1" x14ac:dyDescent="0.2">
      <c r="A1933" s="6">
        <v>2934</v>
      </c>
      <c r="B1933" s="6" t="s">
        <v>120</v>
      </c>
      <c r="C1933" s="6" t="s">
        <v>3285</v>
      </c>
      <c r="D1933" s="6">
        <v>131</v>
      </c>
    </row>
    <row r="1934" spans="1:4" ht="15.75" customHeight="1" x14ac:dyDescent="0.2">
      <c r="A1934" s="6">
        <v>2931</v>
      </c>
      <c r="B1934" s="6" t="s">
        <v>205</v>
      </c>
      <c r="C1934" s="6" t="s">
        <v>3285</v>
      </c>
      <c r="D1934" s="6">
        <v>173</v>
      </c>
    </row>
    <row r="1935" spans="1:4" ht="15.75" customHeight="1" x14ac:dyDescent="0.2">
      <c r="A1935" s="6">
        <v>2930</v>
      </c>
      <c r="B1935" s="6" t="s">
        <v>114</v>
      </c>
      <c r="C1935" s="6" t="s">
        <v>3285</v>
      </c>
      <c r="D1935" s="6">
        <v>200</v>
      </c>
    </row>
    <row r="1936" spans="1:4" ht="15.75" customHeight="1" x14ac:dyDescent="0.2">
      <c r="A1936" s="6">
        <v>2929</v>
      </c>
      <c r="B1936" s="6" t="s">
        <v>2921</v>
      </c>
      <c r="C1936" s="6" t="s">
        <v>3285</v>
      </c>
      <c r="D1936" s="6">
        <v>594</v>
      </c>
    </row>
    <row r="1937" spans="1:4" ht="15.75" customHeight="1" x14ac:dyDescent="0.2">
      <c r="A1937" s="6">
        <v>2928</v>
      </c>
      <c r="B1937" s="6" t="s">
        <v>1374</v>
      </c>
      <c r="C1937" s="6" t="s">
        <v>3285</v>
      </c>
      <c r="D1937" s="6">
        <v>385</v>
      </c>
    </row>
    <row r="1938" spans="1:4" ht="15.75" customHeight="1" x14ac:dyDescent="0.2">
      <c r="A1938" s="6">
        <v>2927</v>
      </c>
      <c r="B1938" s="6" t="s">
        <v>232</v>
      </c>
      <c r="C1938" s="6" t="s">
        <v>3285</v>
      </c>
      <c r="D1938" s="6">
        <v>420</v>
      </c>
    </row>
    <row r="1939" spans="1:4" ht="15.75" customHeight="1" x14ac:dyDescent="0.2">
      <c r="A1939" s="6">
        <v>2926</v>
      </c>
      <c r="B1939" s="6" t="s">
        <v>736</v>
      </c>
      <c r="C1939" s="6" t="s">
        <v>3285</v>
      </c>
      <c r="D1939" s="6">
        <v>83</v>
      </c>
    </row>
    <row r="1940" spans="1:4" ht="15.75" customHeight="1" x14ac:dyDescent="0.2">
      <c r="A1940" s="6">
        <v>2924</v>
      </c>
      <c r="B1940" s="6" t="s">
        <v>2461</v>
      </c>
      <c r="C1940" s="6" t="s">
        <v>3285</v>
      </c>
      <c r="D1940" s="6">
        <v>22</v>
      </c>
    </row>
    <row r="1941" spans="1:4" ht="15.75" customHeight="1" x14ac:dyDescent="0.2">
      <c r="A1941" s="6">
        <v>2922</v>
      </c>
      <c r="B1941" s="6" t="s">
        <v>2920</v>
      </c>
      <c r="C1941" s="6" t="s">
        <v>3285</v>
      </c>
      <c r="D1941" s="6">
        <v>3</v>
      </c>
    </row>
    <row r="1942" spans="1:4" ht="15.75" customHeight="1" x14ac:dyDescent="0.2">
      <c r="A1942" s="6">
        <v>2921</v>
      </c>
      <c r="B1942" s="6" t="s">
        <v>2607</v>
      </c>
      <c r="C1942" s="6" t="s">
        <v>3285</v>
      </c>
      <c r="D1942" s="6">
        <v>0</v>
      </c>
    </row>
    <row r="1943" spans="1:4" ht="15.75" customHeight="1" x14ac:dyDescent="0.2">
      <c r="A1943" s="6">
        <v>2920</v>
      </c>
      <c r="B1943" s="6" t="s">
        <v>2924</v>
      </c>
      <c r="C1943" s="6" t="s">
        <v>3285</v>
      </c>
      <c r="D1943" s="6">
        <v>41</v>
      </c>
    </row>
    <row r="1944" spans="1:4" ht="15.75" customHeight="1" x14ac:dyDescent="0.2">
      <c r="A1944" s="6">
        <v>2919</v>
      </c>
      <c r="B1944" s="6" t="s">
        <v>2238</v>
      </c>
      <c r="C1944" s="6" t="s">
        <v>3285</v>
      </c>
      <c r="D1944" s="6">
        <v>88</v>
      </c>
    </row>
    <row r="1945" spans="1:4" ht="15.75" customHeight="1" x14ac:dyDescent="0.2">
      <c r="A1945" s="6">
        <v>2918</v>
      </c>
      <c r="B1945" s="6" t="s">
        <v>3024</v>
      </c>
      <c r="C1945" s="6" t="s">
        <v>3285</v>
      </c>
      <c r="D1945" s="6">
        <v>59</v>
      </c>
    </row>
    <row r="1946" spans="1:4" ht="15.75" customHeight="1" x14ac:dyDescent="0.2">
      <c r="A1946" s="6">
        <v>2917</v>
      </c>
      <c r="B1946" s="6" t="s">
        <v>2943</v>
      </c>
      <c r="C1946" s="6" t="s">
        <v>3285</v>
      </c>
      <c r="D1946" s="6">
        <v>0</v>
      </c>
    </row>
    <row r="1947" spans="1:4" ht="15.75" customHeight="1" x14ac:dyDescent="0.2">
      <c r="A1947" s="6">
        <v>2887</v>
      </c>
      <c r="B1947" s="6" t="s">
        <v>1242</v>
      </c>
      <c r="C1947" s="6" t="s">
        <v>3285</v>
      </c>
      <c r="D1947" s="6">
        <v>141</v>
      </c>
    </row>
    <row r="1948" spans="1:4" ht="15.75" customHeight="1" x14ac:dyDescent="0.2">
      <c r="A1948" s="6">
        <v>2800</v>
      </c>
      <c r="B1948" s="6" t="s">
        <v>270</v>
      </c>
      <c r="C1948" s="6" t="s">
        <v>3285</v>
      </c>
      <c r="D1948" s="6">
        <v>528</v>
      </c>
    </row>
    <row r="1949" spans="1:4" ht="15.75" customHeight="1" x14ac:dyDescent="0.2">
      <c r="A1949" s="6">
        <v>2796</v>
      </c>
      <c r="B1949" s="6" t="s">
        <v>2414</v>
      </c>
      <c r="C1949" s="6" t="s">
        <v>3285</v>
      </c>
      <c r="D1949" s="6">
        <v>0</v>
      </c>
    </row>
    <row r="1950" spans="1:4" ht="15.75" customHeight="1" x14ac:dyDescent="0.2">
      <c r="A1950" s="6">
        <v>2792</v>
      </c>
      <c r="B1950" s="6" t="s">
        <v>1206</v>
      </c>
      <c r="C1950" s="6" t="s">
        <v>3285</v>
      </c>
      <c r="D1950" s="6">
        <v>56</v>
      </c>
    </row>
    <row r="1951" spans="1:4" ht="15.75" customHeight="1" x14ac:dyDescent="0.2">
      <c r="A1951" s="6">
        <v>2790</v>
      </c>
      <c r="B1951" s="6" t="s">
        <v>2091</v>
      </c>
      <c r="C1951" s="6" t="s">
        <v>3285</v>
      </c>
      <c r="D1951" s="6">
        <v>49</v>
      </c>
    </row>
    <row r="1952" spans="1:4" ht="15.75" customHeight="1" x14ac:dyDescent="0.2">
      <c r="A1952" s="6">
        <v>2789</v>
      </c>
      <c r="B1952" s="6" t="s">
        <v>2987</v>
      </c>
      <c r="C1952" s="6" t="s">
        <v>3285</v>
      </c>
      <c r="D1952" s="6">
        <v>10</v>
      </c>
    </row>
    <row r="1953" spans="1:4" ht="15.75" customHeight="1" x14ac:dyDescent="0.2">
      <c r="A1953" s="6">
        <v>2788</v>
      </c>
      <c r="B1953" s="6" t="s">
        <v>2230</v>
      </c>
      <c r="C1953" s="6" t="s">
        <v>3285</v>
      </c>
      <c r="D1953" s="6">
        <v>18</v>
      </c>
    </row>
    <row r="1954" spans="1:4" ht="15.75" customHeight="1" x14ac:dyDescent="0.2">
      <c r="A1954" s="6">
        <v>2787</v>
      </c>
      <c r="B1954" s="6" t="s">
        <v>499</v>
      </c>
      <c r="C1954" s="6" t="s">
        <v>3285</v>
      </c>
      <c r="D1954" s="6">
        <v>1526</v>
      </c>
    </row>
    <row r="1955" spans="1:4" ht="15.75" customHeight="1" x14ac:dyDescent="0.2">
      <c r="A1955" s="6">
        <v>2786</v>
      </c>
      <c r="B1955" s="6" t="s">
        <v>585</v>
      </c>
      <c r="C1955" s="6" t="s">
        <v>3285</v>
      </c>
      <c r="D1955" s="6">
        <v>140</v>
      </c>
    </row>
    <row r="1956" spans="1:4" ht="15.75" customHeight="1" x14ac:dyDescent="0.2">
      <c r="A1956" s="6">
        <v>2784</v>
      </c>
      <c r="B1956" s="6" t="s">
        <v>2383</v>
      </c>
      <c r="C1956" s="6" t="s">
        <v>3285</v>
      </c>
      <c r="D1956" s="6">
        <v>21</v>
      </c>
    </row>
    <row r="1957" spans="1:4" ht="15.75" customHeight="1" x14ac:dyDescent="0.2">
      <c r="A1957" s="6">
        <v>2783</v>
      </c>
      <c r="B1957" s="6" t="s">
        <v>1212</v>
      </c>
      <c r="C1957" s="6" t="s">
        <v>3285</v>
      </c>
      <c r="D1957" s="6">
        <v>123</v>
      </c>
    </row>
    <row r="1958" spans="1:4" ht="15.75" customHeight="1" x14ac:dyDescent="0.2">
      <c r="A1958" s="6">
        <v>2782</v>
      </c>
      <c r="B1958" s="6" t="s">
        <v>3034</v>
      </c>
      <c r="C1958" s="6" t="s">
        <v>3285</v>
      </c>
      <c r="D1958" s="6">
        <v>150</v>
      </c>
    </row>
    <row r="1959" spans="1:4" ht="15.75" customHeight="1" x14ac:dyDescent="0.2">
      <c r="A1959" s="6">
        <v>2781</v>
      </c>
      <c r="B1959" s="6" t="s">
        <v>919</v>
      </c>
      <c r="C1959" s="6" t="s">
        <v>3285</v>
      </c>
      <c r="D1959" s="6">
        <v>109</v>
      </c>
    </row>
    <row r="1960" spans="1:4" ht="15.75" customHeight="1" x14ac:dyDescent="0.2">
      <c r="A1960" s="6">
        <v>2779</v>
      </c>
      <c r="B1960" s="6" t="s">
        <v>1231</v>
      </c>
      <c r="C1960" s="6" t="s">
        <v>3285</v>
      </c>
      <c r="D1960" s="6">
        <v>603</v>
      </c>
    </row>
    <row r="1961" spans="1:4" ht="15.75" customHeight="1" x14ac:dyDescent="0.2">
      <c r="A1961" s="6">
        <v>2778</v>
      </c>
      <c r="B1961" s="6" t="s">
        <v>2619</v>
      </c>
      <c r="C1961" s="6" t="s">
        <v>3285</v>
      </c>
      <c r="D1961" s="6">
        <v>18</v>
      </c>
    </row>
    <row r="1962" spans="1:4" ht="15.75" customHeight="1" x14ac:dyDescent="0.2">
      <c r="A1962" s="6">
        <v>2777</v>
      </c>
      <c r="B1962" s="41" t="s">
        <v>712</v>
      </c>
      <c r="C1962" s="6" t="s">
        <v>3285</v>
      </c>
      <c r="D1962" s="6">
        <v>257</v>
      </c>
    </row>
    <row r="1963" spans="1:4" ht="15.75" customHeight="1" x14ac:dyDescent="0.2">
      <c r="A1963" s="6">
        <v>2776</v>
      </c>
      <c r="B1963" s="6" t="s">
        <v>397</v>
      </c>
      <c r="C1963" s="6" t="s">
        <v>3285</v>
      </c>
      <c r="D1963" s="6">
        <v>20</v>
      </c>
    </row>
    <row r="1964" spans="1:4" ht="15.75" customHeight="1" x14ac:dyDescent="0.2">
      <c r="A1964" s="6">
        <v>2775</v>
      </c>
      <c r="B1964" s="6" t="s">
        <v>1488</v>
      </c>
      <c r="C1964" s="6" t="s">
        <v>3285</v>
      </c>
      <c r="D1964" s="6">
        <v>72</v>
      </c>
    </row>
    <row r="1965" spans="1:4" ht="15.75" customHeight="1" x14ac:dyDescent="0.2">
      <c r="A1965" s="6">
        <v>2774</v>
      </c>
      <c r="B1965" s="6" t="s">
        <v>244</v>
      </c>
      <c r="C1965" s="6" t="s">
        <v>3285</v>
      </c>
      <c r="D1965" s="6">
        <v>358</v>
      </c>
    </row>
    <row r="1966" spans="1:4" ht="15.75" customHeight="1" x14ac:dyDescent="0.2">
      <c r="A1966" s="6">
        <v>2773</v>
      </c>
      <c r="B1966" s="6" t="s">
        <v>2345</v>
      </c>
      <c r="C1966" s="6" t="s">
        <v>3285</v>
      </c>
      <c r="D1966" s="6">
        <v>11</v>
      </c>
    </row>
    <row r="1967" spans="1:4" ht="15.75" customHeight="1" x14ac:dyDescent="0.2">
      <c r="A1967" s="6">
        <v>2772</v>
      </c>
      <c r="B1967" s="6" t="s">
        <v>1365</v>
      </c>
      <c r="C1967" s="6" t="s">
        <v>3285</v>
      </c>
      <c r="D1967" s="6">
        <v>289</v>
      </c>
    </row>
    <row r="1968" spans="1:4" ht="15.75" customHeight="1" x14ac:dyDescent="0.2">
      <c r="A1968" s="6">
        <v>2771</v>
      </c>
      <c r="B1968" s="6" t="s">
        <v>349</v>
      </c>
      <c r="C1968" s="6" t="s">
        <v>3285</v>
      </c>
      <c r="D1968" s="6">
        <v>1043</v>
      </c>
    </row>
    <row r="1969" spans="1:4" ht="15.75" customHeight="1" x14ac:dyDescent="0.2">
      <c r="A1969" s="6">
        <v>2770</v>
      </c>
      <c r="B1969" s="6" t="s">
        <v>2308</v>
      </c>
      <c r="C1969" s="6" t="s">
        <v>3285</v>
      </c>
      <c r="D1969" s="6">
        <v>5</v>
      </c>
    </row>
    <row r="1970" spans="1:4" ht="15.75" customHeight="1" x14ac:dyDescent="0.2">
      <c r="A1970" s="6">
        <v>2769</v>
      </c>
      <c r="B1970" s="6" t="s">
        <v>1110</v>
      </c>
      <c r="C1970" s="6" t="s">
        <v>3285</v>
      </c>
      <c r="D1970" s="6">
        <v>1069</v>
      </c>
    </row>
    <row r="1971" spans="1:4" ht="15.75" customHeight="1" x14ac:dyDescent="0.2">
      <c r="A1971" s="6">
        <v>2768</v>
      </c>
      <c r="B1971" s="6" t="s">
        <v>706</v>
      </c>
      <c r="C1971" s="6" t="s">
        <v>3285</v>
      </c>
      <c r="D1971" s="6">
        <v>1313</v>
      </c>
    </row>
    <row r="1972" spans="1:4" ht="15.75" customHeight="1" x14ac:dyDescent="0.2">
      <c r="A1972" s="6">
        <v>2767</v>
      </c>
      <c r="B1972" s="6" t="s">
        <v>1368</v>
      </c>
      <c r="C1972" s="6" t="s">
        <v>3285</v>
      </c>
      <c r="D1972" s="6">
        <v>196</v>
      </c>
    </row>
    <row r="1973" spans="1:4" ht="15.75" customHeight="1" x14ac:dyDescent="0.2">
      <c r="A1973" s="6">
        <v>2766</v>
      </c>
      <c r="B1973" s="6" t="s">
        <v>2155</v>
      </c>
      <c r="C1973" s="6" t="s">
        <v>3285</v>
      </c>
      <c r="D1973" s="6">
        <v>0</v>
      </c>
    </row>
    <row r="1974" spans="1:4" ht="15.75" customHeight="1" x14ac:dyDescent="0.2">
      <c r="A1974" s="6">
        <v>2765</v>
      </c>
      <c r="B1974" s="6" t="s">
        <v>980</v>
      </c>
      <c r="C1974" s="6" t="s">
        <v>3285</v>
      </c>
      <c r="D1974" s="6">
        <v>254</v>
      </c>
    </row>
    <row r="1975" spans="1:4" ht="15.75" customHeight="1" x14ac:dyDescent="0.2">
      <c r="A1975" s="6">
        <v>2764</v>
      </c>
      <c r="B1975" s="6" t="s">
        <v>873</v>
      </c>
      <c r="C1975" s="6" t="s">
        <v>3285</v>
      </c>
      <c r="D1975" s="6">
        <v>50</v>
      </c>
    </row>
    <row r="1976" spans="1:4" ht="15.75" customHeight="1" x14ac:dyDescent="0.2">
      <c r="A1976" s="6">
        <v>2763</v>
      </c>
      <c r="B1976" s="6" t="s">
        <v>1255</v>
      </c>
      <c r="C1976" s="6" t="s">
        <v>3285</v>
      </c>
      <c r="D1976" s="6">
        <v>78</v>
      </c>
    </row>
    <row r="1977" spans="1:4" ht="15.75" customHeight="1" x14ac:dyDescent="0.2">
      <c r="A1977" s="6">
        <v>2762</v>
      </c>
      <c r="B1977" s="6" t="s">
        <v>1085</v>
      </c>
      <c r="C1977" s="6" t="s">
        <v>3285</v>
      </c>
      <c r="D1977" s="6">
        <v>258</v>
      </c>
    </row>
    <row r="1978" spans="1:4" ht="15.75" customHeight="1" x14ac:dyDescent="0.2">
      <c r="A1978" s="6">
        <v>2753</v>
      </c>
      <c r="B1978" s="6" t="s">
        <v>414</v>
      </c>
      <c r="C1978" s="6" t="s">
        <v>3285</v>
      </c>
      <c r="D1978" s="6">
        <v>41</v>
      </c>
    </row>
    <row r="1979" spans="1:4" ht="15.75" customHeight="1" x14ac:dyDescent="0.2">
      <c r="A1979" s="6">
        <v>2752</v>
      </c>
      <c r="B1979" s="6" t="s">
        <v>690</v>
      </c>
      <c r="C1979" s="6" t="s">
        <v>3285</v>
      </c>
      <c r="D1979" s="6">
        <v>28</v>
      </c>
    </row>
    <row r="1980" spans="1:4" ht="15.75" customHeight="1" x14ac:dyDescent="0.2">
      <c r="A1980" s="6">
        <v>2747</v>
      </c>
      <c r="B1980" s="6" t="s">
        <v>1440</v>
      </c>
      <c r="C1980" s="6" t="s">
        <v>3285</v>
      </c>
      <c r="D1980" s="6">
        <v>948</v>
      </c>
    </row>
    <row r="1981" spans="1:4" ht="15.75" customHeight="1" x14ac:dyDescent="0.2">
      <c r="A1981" s="6">
        <v>2745</v>
      </c>
      <c r="B1981" s="6" t="s">
        <v>2043</v>
      </c>
      <c r="C1981" s="6" t="s">
        <v>3285</v>
      </c>
      <c r="D1981" s="6">
        <v>13</v>
      </c>
    </row>
    <row r="1982" spans="1:4" ht="15.75" customHeight="1" x14ac:dyDescent="0.2">
      <c r="A1982" s="6">
        <v>2739</v>
      </c>
      <c r="B1982" s="6" t="s">
        <v>2226</v>
      </c>
      <c r="C1982" s="6" t="s">
        <v>3285</v>
      </c>
      <c r="D1982" s="6">
        <v>0</v>
      </c>
    </row>
    <row r="1983" spans="1:4" ht="15.75" customHeight="1" x14ac:dyDescent="0.2">
      <c r="A1983" s="6">
        <v>2738</v>
      </c>
      <c r="B1983" s="6" t="s">
        <v>1174</v>
      </c>
      <c r="C1983" s="6" t="s">
        <v>3285</v>
      </c>
      <c r="D1983" s="6">
        <v>66</v>
      </c>
    </row>
    <row r="1984" spans="1:4" ht="15.75" customHeight="1" x14ac:dyDescent="0.2">
      <c r="A1984" s="6">
        <v>2732</v>
      </c>
      <c r="B1984" s="6" t="s">
        <v>1161</v>
      </c>
      <c r="C1984" s="6" t="s">
        <v>3285</v>
      </c>
      <c r="D1984" s="6">
        <v>238</v>
      </c>
    </row>
    <row r="1985" spans="1:4" ht="15.75" customHeight="1" x14ac:dyDescent="0.2">
      <c r="A1985" s="6">
        <v>2726</v>
      </c>
      <c r="B1985" s="6" t="s">
        <v>713</v>
      </c>
      <c r="C1985" s="6" t="s">
        <v>3285</v>
      </c>
      <c r="D1985" s="6">
        <v>68</v>
      </c>
    </row>
    <row r="1986" spans="1:4" ht="15.75" customHeight="1" x14ac:dyDescent="0.2">
      <c r="A1986" s="6">
        <v>2725</v>
      </c>
      <c r="B1986" s="6" t="s">
        <v>421</v>
      </c>
      <c r="C1986" s="6" t="s">
        <v>3285</v>
      </c>
      <c r="D1986" s="6">
        <v>236</v>
      </c>
    </row>
    <row r="1987" spans="1:4" ht="15.75" customHeight="1" x14ac:dyDescent="0.2">
      <c r="A1987" s="6">
        <v>2720</v>
      </c>
      <c r="B1987" s="6" t="s">
        <v>1023</v>
      </c>
      <c r="C1987" s="6" t="s">
        <v>3285</v>
      </c>
      <c r="D1987" s="6">
        <v>202</v>
      </c>
    </row>
    <row r="1988" spans="1:4" ht="15.75" customHeight="1" x14ac:dyDescent="0.2">
      <c r="A1988" s="6">
        <v>2713</v>
      </c>
      <c r="B1988" s="6" t="s">
        <v>1416</v>
      </c>
      <c r="C1988" s="6" t="s">
        <v>3285</v>
      </c>
      <c r="D1988" s="6">
        <v>537</v>
      </c>
    </row>
    <row r="1989" spans="1:4" ht="15.75" customHeight="1" x14ac:dyDescent="0.2">
      <c r="A1989" s="6">
        <v>2706</v>
      </c>
      <c r="B1989" s="6" t="s">
        <v>2163</v>
      </c>
      <c r="C1989" s="6" t="s">
        <v>3285</v>
      </c>
      <c r="D1989" s="6">
        <v>42</v>
      </c>
    </row>
    <row r="1990" spans="1:4" ht="15.75" customHeight="1" x14ac:dyDescent="0.2">
      <c r="A1990" s="6">
        <v>2705</v>
      </c>
      <c r="B1990" s="6" t="s">
        <v>1261</v>
      </c>
      <c r="C1990" s="6" t="s">
        <v>3285</v>
      </c>
      <c r="D1990" s="6">
        <v>19</v>
      </c>
    </row>
    <row r="1991" spans="1:4" ht="15.75" customHeight="1" x14ac:dyDescent="0.2">
      <c r="A1991" s="6">
        <v>2703</v>
      </c>
      <c r="B1991" s="6" t="s">
        <v>143</v>
      </c>
      <c r="C1991" s="6" t="s">
        <v>3285</v>
      </c>
      <c r="D1991" s="6">
        <v>364</v>
      </c>
    </row>
    <row r="1992" spans="1:4" ht="15.75" customHeight="1" x14ac:dyDescent="0.2">
      <c r="A1992" s="6">
        <v>2700</v>
      </c>
      <c r="B1992" s="6" t="s">
        <v>263</v>
      </c>
      <c r="C1992" s="6" t="s">
        <v>3285</v>
      </c>
      <c r="D1992" s="6">
        <v>112</v>
      </c>
    </row>
    <row r="1993" spans="1:4" ht="15.75" customHeight="1" x14ac:dyDescent="0.2">
      <c r="A1993" s="6">
        <v>2697</v>
      </c>
      <c r="B1993" s="6" t="s">
        <v>535</v>
      </c>
      <c r="C1993" s="6" t="s">
        <v>3285</v>
      </c>
      <c r="D1993" s="6">
        <v>320</v>
      </c>
    </row>
    <row r="1994" spans="1:4" ht="15.75" customHeight="1" x14ac:dyDescent="0.2">
      <c r="A1994" s="6">
        <v>2692</v>
      </c>
      <c r="B1994" s="6" t="s">
        <v>2368</v>
      </c>
      <c r="C1994" s="6" t="s">
        <v>3285</v>
      </c>
      <c r="D1994" s="6">
        <v>79</v>
      </c>
    </row>
    <row r="1995" spans="1:4" ht="15.75" customHeight="1" x14ac:dyDescent="0.2">
      <c r="A1995" s="6">
        <v>2691</v>
      </c>
      <c r="B1995" s="6" t="s">
        <v>1032</v>
      </c>
      <c r="C1995" s="6" t="s">
        <v>3285</v>
      </c>
      <c r="D1995" s="6">
        <v>25</v>
      </c>
    </row>
    <row r="1996" spans="1:4" ht="15.75" customHeight="1" x14ac:dyDescent="0.2">
      <c r="A1996" s="6">
        <v>2690</v>
      </c>
      <c r="B1996" s="6" t="s">
        <v>2404</v>
      </c>
      <c r="C1996" s="6" t="s">
        <v>3285</v>
      </c>
      <c r="D1996" s="6">
        <v>8</v>
      </c>
    </row>
    <row r="1997" spans="1:4" ht="15.75" customHeight="1" x14ac:dyDescent="0.2">
      <c r="A1997" s="6">
        <v>2689</v>
      </c>
      <c r="B1997" s="6" t="s">
        <v>1272</v>
      </c>
      <c r="C1997" s="6" t="s">
        <v>3285</v>
      </c>
      <c r="D1997" s="6">
        <v>175</v>
      </c>
    </row>
    <row r="1998" spans="1:4" ht="15.75" customHeight="1" x14ac:dyDescent="0.2">
      <c r="A1998" s="6">
        <v>2688</v>
      </c>
      <c r="B1998" s="6" t="s">
        <v>3146</v>
      </c>
      <c r="C1998" s="6" t="s">
        <v>3285</v>
      </c>
      <c r="D1998" s="6">
        <v>9</v>
      </c>
    </row>
    <row r="1999" spans="1:4" ht="15.75" customHeight="1" x14ac:dyDescent="0.2">
      <c r="A1999" s="6">
        <v>2687</v>
      </c>
      <c r="B1999" s="6" t="s">
        <v>505</v>
      </c>
      <c r="C1999" s="6" t="s">
        <v>3285</v>
      </c>
      <c r="D1999" s="6">
        <v>2</v>
      </c>
    </row>
    <row r="2000" spans="1:4" ht="15.75" customHeight="1" x14ac:dyDescent="0.2">
      <c r="A2000" s="6">
        <v>2685</v>
      </c>
      <c r="B2000" s="6" t="s">
        <v>337</v>
      </c>
      <c r="C2000" s="6" t="s">
        <v>3285</v>
      </c>
      <c r="D2000" s="6">
        <v>110</v>
      </c>
    </row>
    <row r="2001" spans="1:4" ht="15.75" customHeight="1" x14ac:dyDescent="0.2">
      <c r="A2001" s="6">
        <v>2684</v>
      </c>
      <c r="B2001" s="6" t="s">
        <v>198</v>
      </c>
      <c r="C2001" s="6" t="s">
        <v>3285</v>
      </c>
      <c r="D2001" s="6">
        <v>142</v>
      </c>
    </row>
    <row r="2002" spans="1:4" ht="15.75" customHeight="1" x14ac:dyDescent="0.2">
      <c r="A2002" s="6">
        <v>2683</v>
      </c>
      <c r="B2002" s="6" t="s">
        <v>3192</v>
      </c>
      <c r="C2002" s="6" t="s">
        <v>3285</v>
      </c>
      <c r="D2002" s="6">
        <v>0</v>
      </c>
    </row>
    <row r="2003" spans="1:4" ht="15.75" customHeight="1" x14ac:dyDescent="0.2">
      <c r="A2003" s="6">
        <v>2682</v>
      </c>
      <c r="B2003" s="6" t="s">
        <v>2660</v>
      </c>
      <c r="C2003" s="6" t="s">
        <v>3285</v>
      </c>
      <c r="D2003" s="6">
        <v>0</v>
      </c>
    </row>
    <row r="2004" spans="1:4" ht="15.75" customHeight="1" x14ac:dyDescent="0.2">
      <c r="A2004" s="6">
        <v>2681</v>
      </c>
      <c r="B2004" s="6" t="s">
        <v>895</v>
      </c>
      <c r="C2004" s="6" t="s">
        <v>3285</v>
      </c>
      <c r="D2004" s="6">
        <v>94</v>
      </c>
    </row>
    <row r="2005" spans="1:4" ht="15.75" customHeight="1" x14ac:dyDescent="0.2">
      <c r="A2005" s="6">
        <v>2680</v>
      </c>
      <c r="B2005" s="6" t="s">
        <v>3216</v>
      </c>
      <c r="C2005" s="6" t="s">
        <v>3285</v>
      </c>
      <c r="D2005" s="6">
        <v>0</v>
      </c>
    </row>
    <row r="2006" spans="1:4" ht="15.75" customHeight="1" x14ac:dyDescent="0.2">
      <c r="A2006" s="6">
        <v>2679</v>
      </c>
      <c r="B2006" s="6" t="s">
        <v>284</v>
      </c>
      <c r="C2006" s="6" t="s">
        <v>3285</v>
      </c>
      <c r="D2006" s="6">
        <v>191</v>
      </c>
    </row>
    <row r="2007" spans="1:4" ht="15.75" customHeight="1" x14ac:dyDescent="0.2">
      <c r="A2007" s="6">
        <v>2678</v>
      </c>
      <c r="B2007" s="6" t="s">
        <v>2228</v>
      </c>
      <c r="C2007" s="6" t="s">
        <v>3285</v>
      </c>
      <c r="D2007" s="6">
        <v>19</v>
      </c>
    </row>
    <row r="2008" spans="1:4" ht="15.75" customHeight="1" x14ac:dyDescent="0.2">
      <c r="A2008" s="6">
        <v>2677</v>
      </c>
      <c r="B2008" s="6" t="s">
        <v>3243</v>
      </c>
      <c r="C2008" s="6" t="s">
        <v>3285</v>
      </c>
      <c r="D2008" s="6">
        <v>16</v>
      </c>
    </row>
    <row r="2009" spans="1:4" ht="15.75" customHeight="1" x14ac:dyDescent="0.2">
      <c r="A2009" s="6">
        <v>2676</v>
      </c>
      <c r="B2009" s="6" t="s">
        <v>1052</v>
      </c>
      <c r="C2009" s="6" t="s">
        <v>3285</v>
      </c>
      <c r="D2009" s="6">
        <v>52</v>
      </c>
    </row>
    <row r="2010" spans="1:4" ht="15.75" customHeight="1" x14ac:dyDescent="0.2">
      <c r="A2010" s="6">
        <v>2675</v>
      </c>
      <c r="B2010" s="6" t="s">
        <v>1459</v>
      </c>
      <c r="C2010" s="6" t="s">
        <v>3285</v>
      </c>
      <c r="D2010" s="6">
        <v>346</v>
      </c>
    </row>
    <row r="2011" spans="1:4" ht="15.75" customHeight="1" x14ac:dyDescent="0.2">
      <c r="A2011" s="6">
        <v>2674</v>
      </c>
      <c r="B2011" s="6" t="s">
        <v>2437</v>
      </c>
      <c r="C2011" s="6" t="s">
        <v>3285</v>
      </c>
      <c r="D2011" s="6">
        <v>18</v>
      </c>
    </row>
    <row r="2012" spans="1:4" ht="15.75" customHeight="1" x14ac:dyDescent="0.2">
      <c r="A2012" s="6">
        <v>2673</v>
      </c>
      <c r="B2012" s="6" t="s">
        <v>2244</v>
      </c>
      <c r="C2012" s="6" t="s">
        <v>3285</v>
      </c>
      <c r="D2012" s="6">
        <v>14</v>
      </c>
    </row>
    <row r="2013" spans="1:4" ht="15.75" customHeight="1" x14ac:dyDescent="0.2">
      <c r="A2013" s="6">
        <v>2672</v>
      </c>
      <c r="B2013" s="6" t="s">
        <v>2318</v>
      </c>
      <c r="C2013" s="6" t="s">
        <v>3285</v>
      </c>
      <c r="D2013" s="6">
        <v>0</v>
      </c>
    </row>
    <row r="2014" spans="1:4" ht="15.75" customHeight="1" x14ac:dyDescent="0.2">
      <c r="A2014" s="6">
        <v>2671</v>
      </c>
      <c r="B2014" s="6" t="s">
        <v>2621</v>
      </c>
      <c r="C2014" s="6" t="s">
        <v>3285</v>
      </c>
      <c r="D2014" s="6">
        <v>2</v>
      </c>
    </row>
    <row r="2015" spans="1:4" ht="15.75" customHeight="1" x14ac:dyDescent="0.2">
      <c r="A2015" s="6">
        <v>2670</v>
      </c>
      <c r="B2015" s="6" t="s">
        <v>901</v>
      </c>
      <c r="C2015" s="6" t="s">
        <v>3285</v>
      </c>
      <c r="D2015" s="6">
        <v>501</v>
      </c>
    </row>
    <row r="2016" spans="1:4" ht="15.75" customHeight="1" x14ac:dyDescent="0.2">
      <c r="A2016" s="6">
        <v>2669</v>
      </c>
      <c r="B2016" s="6" t="s">
        <v>3009</v>
      </c>
      <c r="C2016" s="6" t="s">
        <v>3285</v>
      </c>
      <c r="D2016" s="6">
        <v>22</v>
      </c>
    </row>
    <row r="2017" spans="1:4" ht="15.75" customHeight="1" x14ac:dyDescent="0.2">
      <c r="A2017" s="6">
        <v>2668</v>
      </c>
      <c r="B2017" s="6" t="s">
        <v>2728</v>
      </c>
      <c r="C2017" s="6" t="s">
        <v>3285</v>
      </c>
      <c r="D2017" s="6">
        <v>9</v>
      </c>
    </row>
    <row r="2018" spans="1:4" ht="15.75" customHeight="1" x14ac:dyDescent="0.2">
      <c r="A2018" s="6">
        <v>2667</v>
      </c>
      <c r="B2018" s="6" t="s">
        <v>880</v>
      </c>
      <c r="C2018" s="6" t="s">
        <v>3285</v>
      </c>
      <c r="D2018" s="6">
        <v>98</v>
      </c>
    </row>
    <row r="2019" spans="1:4" ht="15.75" customHeight="1" x14ac:dyDescent="0.2">
      <c r="A2019" s="6">
        <v>2664</v>
      </c>
      <c r="B2019" s="6" t="s">
        <v>2274</v>
      </c>
      <c r="C2019" s="6" t="s">
        <v>3285</v>
      </c>
      <c r="D2019" s="6">
        <v>0</v>
      </c>
    </row>
    <row r="2020" spans="1:4" ht="15.75" customHeight="1" x14ac:dyDescent="0.2">
      <c r="A2020" s="6">
        <v>2663</v>
      </c>
      <c r="B2020" s="6" t="s">
        <v>3010</v>
      </c>
      <c r="C2020" s="6" t="s">
        <v>3285</v>
      </c>
      <c r="D2020" s="6">
        <v>16</v>
      </c>
    </row>
    <row r="2021" spans="1:4" ht="15.75" customHeight="1" x14ac:dyDescent="0.2">
      <c r="A2021" s="6">
        <v>2662</v>
      </c>
      <c r="B2021" s="6" t="s">
        <v>1337</v>
      </c>
      <c r="C2021" s="6" t="s">
        <v>3285</v>
      </c>
      <c r="D2021" s="6">
        <v>297</v>
      </c>
    </row>
    <row r="2022" spans="1:4" ht="15.75" customHeight="1" x14ac:dyDescent="0.2">
      <c r="A2022" s="6">
        <v>2661</v>
      </c>
      <c r="B2022" s="6" t="s">
        <v>1151</v>
      </c>
      <c r="C2022" s="6" t="s">
        <v>3285</v>
      </c>
      <c r="D2022" s="6">
        <v>204</v>
      </c>
    </row>
    <row r="2023" spans="1:4" ht="15.75" customHeight="1" x14ac:dyDescent="0.2">
      <c r="A2023" s="6">
        <v>2660</v>
      </c>
      <c r="B2023" s="6" t="s">
        <v>95</v>
      </c>
      <c r="C2023" s="6" t="s">
        <v>3285</v>
      </c>
      <c r="D2023" s="6">
        <v>568</v>
      </c>
    </row>
    <row r="2024" spans="1:4" ht="15.75" customHeight="1" x14ac:dyDescent="0.2">
      <c r="A2024" s="6">
        <v>2659</v>
      </c>
      <c r="B2024" s="6" t="s">
        <v>60</v>
      </c>
      <c r="C2024" s="6" t="s">
        <v>3285</v>
      </c>
      <c r="D2024" s="6">
        <v>310</v>
      </c>
    </row>
    <row r="2025" spans="1:4" ht="15.75" customHeight="1" x14ac:dyDescent="0.2">
      <c r="A2025" s="6">
        <v>2658</v>
      </c>
      <c r="B2025" s="6" t="s">
        <v>3061</v>
      </c>
      <c r="C2025" s="6" t="s">
        <v>3285</v>
      </c>
      <c r="D2025" s="6">
        <v>0</v>
      </c>
    </row>
    <row r="2026" spans="1:4" ht="15.75" customHeight="1" x14ac:dyDescent="0.2">
      <c r="A2026" s="6">
        <v>2657</v>
      </c>
      <c r="B2026" s="6" t="s">
        <v>2239</v>
      </c>
      <c r="C2026" s="6" t="s">
        <v>3285</v>
      </c>
      <c r="D2026" s="6">
        <v>22</v>
      </c>
    </row>
    <row r="2027" spans="1:4" ht="15.75" customHeight="1" x14ac:dyDescent="0.2">
      <c r="A2027" s="6">
        <v>2656</v>
      </c>
      <c r="B2027" s="6" t="s">
        <v>1008</v>
      </c>
      <c r="C2027" s="6" t="s">
        <v>3285</v>
      </c>
      <c r="D2027" s="6">
        <v>164</v>
      </c>
    </row>
    <row r="2028" spans="1:4" ht="15.75" customHeight="1" x14ac:dyDescent="0.2">
      <c r="A2028" s="6">
        <v>2655</v>
      </c>
      <c r="B2028" s="6" t="s">
        <v>104</v>
      </c>
      <c r="C2028" s="6" t="s">
        <v>3285</v>
      </c>
      <c r="D2028" s="6">
        <v>50</v>
      </c>
    </row>
    <row r="2029" spans="1:4" ht="15.75" customHeight="1" x14ac:dyDescent="0.2">
      <c r="A2029" s="6">
        <v>2654</v>
      </c>
      <c r="B2029" s="6" t="s">
        <v>273</v>
      </c>
      <c r="C2029" s="6" t="s">
        <v>3285</v>
      </c>
      <c r="D2029" s="6">
        <v>79</v>
      </c>
    </row>
    <row r="2030" spans="1:4" ht="15.75" customHeight="1" x14ac:dyDescent="0.2">
      <c r="A2030" s="6">
        <v>2653</v>
      </c>
      <c r="B2030" s="6" t="s">
        <v>696</v>
      </c>
      <c r="C2030" s="6" t="s">
        <v>3285</v>
      </c>
      <c r="D2030" s="6">
        <v>622</v>
      </c>
    </row>
    <row r="2031" spans="1:4" ht="15.75" customHeight="1" x14ac:dyDescent="0.2">
      <c r="A2031" s="6">
        <v>2652</v>
      </c>
      <c r="B2031" s="6" t="s">
        <v>1342</v>
      </c>
      <c r="C2031" s="6" t="s">
        <v>3285</v>
      </c>
      <c r="D2031" s="6">
        <v>72</v>
      </c>
    </row>
    <row r="2032" spans="1:4" ht="15.75" customHeight="1" x14ac:dyDescent="0.2">
      <c r="A2032" s="6">
        <v>2651</v>
      </c>
      <c r="B2032" s="6" t="s">
        <v>2124</v>
      </c>
      <c r="C2032" s="6" t="s">
        <v>3285</v>
      </c>
      <c r="D2032" s="6">
        <v>0</v>
      </c>
    </row>
    <row r="2033" spans="1:4" ht="15.75" customHeight="1" x14ac:dyDescent="0.2">
      <c r="A2033" s="6">
        <v>2650</v>
      </c>
      <c r="B2033" s="6" t="s">
        <v>3003</v>
      </c>
      <c r="C2033" s="6" t="s">
        <v>3285</v>
      </c>
      <c r="D2033" s="6">
        <v>6</v>
      </c>
    </row>
    <row r="2034" spans="1:4" ht="15.75" customHeight="1" x14ac:dyDescent="0.2">
      <c r="A2034" s="6">
        <v>2649</v>
      </c>
      <c r="B2034" s="6" t="s">
        <v>71</v>
      </c>
      <c r="C2034" s="6" t="s">
        <v>3285</v>
      </c>
      <c r="D2034" s="6">
        <v>0</v>
      </c>
    </row>
    <row r="2035" spans="1:4" ht="15.75" customHeight="1" x14ac:dyDescent="0.2">
      <c r="A2035" s="6">
        <v>2648</v>
      </c>
      <c r="B2035" s="6" t="s">
        <v>2744</v>
      </c>
      <c r="C2035" s="6" t="s">
        <v>3285</v>
      </c>
      <c r="D2035" s="6">
        <v>21</v>
      </c>
    </row>
    <row r="2036" spans="1:4" ht="15.75" customHeight="1" x14ac:dyDescent="0.2">
      <c r="A2036" s="6">
        <v>2647</v>
      </c>
      <c r="B2036" s="6" t="s">
        <v>2610</v>
      </c>
      <c r="C2036" s="6" t="s">
        <v>3285</v>
      </c>
      <c r="D2036" s="6">
        <v>16</v>
      </c>
    </row>
    <row r="2037" spans="1:4" ht="15.75" customHeight="1" x14ac:dyDescent="0.2">
      <c r="A2037" s="6">
        <v>2646</v>
      </c>
      <c r="B2037" s="6" t="s">
        <v>2996</v>
      </c>
      <c r="C2037" s="6" t="s">
        <v>3285</v>
      </c>
      <c r="D2037" s="6">
        <v>26</v>
      </c>
    </row>
    <row r="2038" spans="1:4" ht="15.75" customHeight="1" x14ac:dyDescent="0.2">
      <c r="A2038" s="6">
        <v>2645</v>
      </c>
      <c r="B2038" s="6" t="s">
        <v>718</v>
      </c>
      <c r="C2038" s="6" t="s">
        <v>3285</v>
      </c>
      <c r="D2038" s="6">
        <v>44</v>
      </c>
    </row>
    <row r="2039" spans="1:4" ht="15.75" customHeight="1" x14ac:dyDescent="0.2">
      <c r="A2039" s="6">
        <v>2644</v>
      </c>
      <c r="B2039" s="6" t="s">
        <v>734</v>
      </c>
      <c r="C2039" s="6" t="s">
        <v>3285</v>
      </c>
      <c r="D2039" s="6">
        <v>46</v>
      </c>
    </row>
    <row r="2040" spans="1:4" ht="15.75" customHeight="1" x14ac:dyDescent="0.2">
      <c r="A2040" s="6">
        <v>2643</v>
      </c>
      <c r="B2040" s="6" t="s">
        <v>893</v>
      </c>
      <c r="C2040" s="6" t="s">
        <v>3285</v>
      </c>
      <c r="D2040" s="6">
        <v>674</v>
      </c>
    </row>
    <row r="2041" spans="1:4" ht="15.75" customHeight="1" x14ac:dyDescent="0.2">
      <c r="A2041" s="6">
        <v>2642</v>
      </c>
      <c r="B2041" s="6" t="s">
        <v>2279</v>
      </c>
      <c r="C2041" s="6" t="s">
        <v>3285</v>
      </c>
      <c r="D2041" s="6">
        <v>0</v>
      </c>
    </row>
    <row r="2042" spans="1:4" ht="15.75" customHeight="1" x14ac:dyDescent="0.2">
      <c r="A2042" s="6">
        <v>2641</v>
      </c>
      <c r="B2042" s="6" t="s">
        <v>2273</v>
      </c>
      <c r="C2042" s="6" t="s">
        <v>3285</v>
      </c>
      <c r="D2042" s="6">
        <v>36</v>
      </c>
    </row>
    <row r="2043" spans="1:4" ht="15.75" customHeight="1" x14ac:dyDescent="0.2">
      <c r="A2043" s="6">
        <v>2640</v>
      </c>
      <c r="B2043" s="6" t="s">
        <v>2910</v>
      </c>
      <c r="C2043" s="6" t="s">
        <v>3285</v>
      </c>
      <c r="D2043" s="6">
        <v>30</v>
      </c>
    </row>
    <row r="2044" spans="1:4" ht="15.75" customHeight="1" x14ac:dyDescent="0.2">
      <c r="A2044" s="6">
        <v>2639</v>
      </c>
      <c r="B2044" s="6" t="s">
        <v>127</v>
      </c>
      <c r="C2044" s="6" t="s">
        <v>3285</v>
      </c>
      <c r="D2044" s="6">
        <v>314</v>
      </c>
    </row>
    <row r="2045" spans="1:4" ht="15.75" customHeight="1" x14ac:dyDescent="0.2">
      <c r="A2045" s="6">
        <v>2638</v>
      </c>
      <c r="B2045" s="6" t="s">
        <v>2556</v>
      </c>
      <c r="C2045" s="6" t="s">
        <v>3285</v>
      </c>
      <c r="D2045" s="6">
        <v>0</v>
      </c>
    </row>
    <row r="2046" spans="1:4" ht="15.75" customHeight="1" x14ac:dyDescent="0.2">
      <c r="A2046" s="6">
        <v>2637</v>
      </c>
      <c r="B2046" s="6" t="s">
        <v>113</v>
      </c>
      <c r="C2046" s="6" t="s">
        <v>3285</v>
      </c>
      <c r="D2046" s="6">
        <v>24</v>
      </c>
    </row>
    <row r="2047" spans="1:4" ht="15.75" customHeight="1" x14ac:dyDescent="0.2">
      <c r="A2047" s="6">
        <v>2636</v>
      </c>
      <c r="B2047" s="6" t="s">
        <v>2740</v>
      </c>
      <c r="C2047" s="6" t="s">
        <v>3285</v>
      </c>
      <c r="D2047" s="6">
        <v>14</v>
      </c>
    </row>
    <row r="2048" spans="1:4" ht="15.75" customHeight="1" x14ac:dyDescent="0.2">
      <c r="A2048" s="6">
        <v>2635</v>
      </c>
      <c r="B2048" s="6" t="s">
        <v>900</v>
      </c>
      <c r="C2048" s="6" t="s">
        <v>3285</v>
      </c>
      <c r="D2048" s="6">
        <v>212</v>
      </c>
    </row>
    <row r="2049" spans="1:4" ht="15.75" customHeight="1" x14ac:dyDescent="0.2">
      <c r="A2049" s="6">
        <v>2634</v>
      </c>
      <c r="B2049" s="6" t="s">
        <v>2283</v>
      </c>
      <c r="C2049" s="6" t="s">
        <v>3285</v>
      </c>
      <c r="D2049" s="6">
        <v>5</v>
      </c>
    </row>
    <row r="2050" spans="1:4" ht="15.75" customHeight="1" x14ac:dyDescent="0.2">
      <c r="A2050" s="6">
        <v>2633</v>
      </c>
      <c r="B2050" s="6" t="s">
        <v>3029</v>
      </c>
      <c r="C2050" s="6" t="s">
        <v>3285</v>
      </c>
      <c r="D2050" s="6">
        <v>50</v>
      </c>
    </row>
    <row r="2051" spans="1:4" ht="15.75" customHeight="1" x14ac:dyDescent="0.2">
      <c r="A2051" s="6">
        <v>2632</v>
      </c>
      <c r="B2051" s="6" t="s">
        <v>3054</v>
      </c>
      <c r="C2051" s="6" t="s">
        <v>3285</v>
      </c>
      <c r="D2051" s="6">
        <v>0</v>
      </c>
    </row>
    <row r="2052" spans="1:4" ht="15.75" customHeight="1" x14ac:dyDescent="0.2">
      <c r="A2052" s="6">
        <v>2631</v>
      </c>
      <c r="B2052" s="6" t="s">
        <v>2380</v>
      </c>
      <c r="C2052" s="6" t="s">
        <v>3285</v>
      </c>
      <c r="D2052" s="6">
        <v>54</v>
      </c>
    </row>
    <row r="2053" spans="1:4" ht="15.75" customHeight="1" x14ac:dyDescent="0.2">
      <c r="A2053" s="6">
        <v>2630</v>
      </c>
      <c r="B2053" s="6" t="s">
        <v>3020</v>
      </c>
      <c r="C2053" s="6" t="s">
        <v>3285</v>
      </c>
      <c r="D2053" s="6">
        <v>2</v>
      </c>
    </row>
    <row r="2054" spans="1:4" ht="15.75" customHeight="1" x14ac:dyDescent="0.2">
      <c r="A2054" s="6">
        <v>2629</v>
      </c>
      <c r="B2054" s="6" t="s">
        <v>280</v>
      </c>
      <c r="C2054" s="6" t="s">
        <v>3285</v>
      </c>
      <c r="D2054" s="6">
        <v>62</v>
      </c>
    </row>
    <row r="2055" spans="1:4" ht="15.75" customHeight="1" x14ac:dyDescent="0.2">
      <c r="A2055" s="6">
        <v>2628</v>
      </c>
      <c r="B2055" s="6" t="s">
        <v>3200</v>
      </c>
      <c r="C2055" s="6" t="s">
        <v>3285</v>
      </c>
      <c r="D2055" s="6">
        <v>30</v>
      </c>
    </row>
    <row r="2056" spans="1:4" ht="15.75" customHeight="1" x14ac:dyDescent="0.2">
      <c r="A2056" s="6">
        <v>2627</v>
      </c>
      <c r="B2056" s="6" t="s">
        <v>633</v>
      </c>
      <c r="C2056" s="6" t="s">
        <v>3285</v>
      </c>
      <c r="D2056" s="6">
        <v>880</v>
      </c>
    </row>
    <row r="2057" spans="1:4" ht="15.75" customHeight="1" x14ac:dyDescent="0.2">
      <c r="A2057" s="6">
        <v>2626</v>
      </c>
      <c r="B2057" s="6" t="s">
        <v>2559</v>
      </c>
      <c r="C2057" s="6" t="s">
        <v>3285</v>
      </c>
      <c r="D2057" s="6">
        <v>16</v>
      </c>
    </row>
    <row r="2058" spans="1:4" ht="15.75" customHeight="1" x14ac:dyDescent="0.2">
      <c r="A2058" s="6">
        <v>2625</v>
      </c>
      <c r="B2058" s="6" t="s">
        <v>2548</v>
      </c>
      <c r="C2058" s="6" t="s">
        <v>3285</v>
      </c>
      <c r="D2058" s="6">
        <v>23</v>
      </c>
    </row>
    <row r="2059" spans="1:4" ht="15.75" customHeight="1" x14ac:dyDescent="0.2">
      <c r="A2059" s="6">
        <v>2623</v>
      </c>
      <c r="B2059" s="6" t="s">
        <v>665</v>
      </c>
      <c r="C2059" s="6" t="s">
        <v>3285</v>
      </c>
      <c r="D2059" s="6">
        <v>16</v>
      </c>
    </row>
    <row r="2060" spans="1:4" ht="15.75" customHeight="1" x14ac:dyDescent="0.2">
      <c r="A2060" s="6">
        <v>2622</v>
      </c>
      <c r="B2060" s="6" t="s">
        <v>283</v>
      </c>
      <c r="C2060" s="6" t="s">
        <v>3285</v>
      </c>
      <c r="D2060" s="6">
        <v>69</v>
      </c>
    </row>
    <row r="2061" spans="1:4" ht="15.75" customHeight="1" x14ac:dyDescent="0.2">
      <c r="A2061" s="6">
        <v>2621</v>
      </c>
      <c r="B2061" s="6" t="s">
        <v>3181</v>
      </c>
      <c r="C2061" s="6" t="s">
        <v>3285</v>
      </c>
      <c r="D2061" s="6">
        <v>48</v>
      </c>
    </row>
    <row r="2062" spans="1:4" ht="15.75" customHeight="1" x14ac:dyDescent="0.2">
      <c r="A2062" s="6">
        <v>2620</v>
      </c>
      <c r="B2062" s="6" t="s">
        <v>3167</v>
      </c>
      <c r="C2062" s="6" t="s">
        <v>3285</v>
      </c>
      <c r="D2062" s="6">
        <v>2</v>
      </c>
    </row>
    <row r="2063" spans="1:4" ht="15.75" customHeight="1" x14ac:dyDescent="0.2">
      <c r="A2063" s="6">
        <v>2619</v>
      </c>
      <c r="B2063" s="6" t="s">
        <v>576</v>
      </c>
      <c r="C2063" s="6" t="s">
        <v>3285</v>
      </c>
      <c r="D2063" s="6">
        <v>113</v>
      </c>
    </row>
    <row r="2064" spans="1:4" ht="15.75" customHeight="1" x14ac:dyDescent="0.2">
      <c r="A2064" s="6">
        <v>2618</v>
      </c>
      <c r="B2064" s="6" t="s">
        <v>2121</v>
      </c>
      <c r="C2064" s="6" t="s">
        <v>3285</v>
      </c>
      <c r="D2064" s="6">
        <v>19</v>
      </c>
    </row>
    <row r="2065" spans="1:4" ht="15.75" customHeight="1" x14ac:dyDescent="0.2">
      <c r="A2065" s="6">
        <v>2617</v>
      </c>
      <c r="B2065" s="6" t="s">
        <v>3195</v>
      </c>
      <c r="C2065" s="6" t="s">
        <v>3285</v>
      </c>
      <c r="D2065" s="6">
        <v>0</v>
      </c>
    </row>
    <row r="2066" spans="1:4" ht="15.75" customHeight="1" x14ac:dyDescent="0.2">
      <c r="A2066" s="6">
        <v>2616</v>
      </c>
      <c r="B2066" s="6" t="s">
        <v>159</v>
      </c>
      <c r="C2066" s="6" t="s">
        <v>3285</v>
      </c>
      <c r="D2066" s="6">
        <v>150</v>
      </c>
    </row>
    <row r="2067" spans="1:4" ht="15.75" customHeight="1" x14ac:dyDescent="0.2">
      <c r="A2067" s="6">
        <v>2615</v>
      </c>
      <c r="B2067" s="6" t="s">
        <v>2628</v>
      </c>
      <c r="C2067" s="6" t="s">
        <v>3285</v>
      </c>
      <c r="D2067" s="6">
        <v>32</v>
      </c>
    </row>
    <row r="2068" spans="1:4" ht="15.75" customHeight="1" x14ac:dyDescent="0.2">
      <c r="A2068" s="6">
        <v>2614</v>
      </c>
      <c r="B2068" s="6" t="s">
        <v>282</v>
      </c>
      <c r="C2068" s="6" t="s">
        <v>3285</v>
      </c>
      <c r="D2068" s="6">
        <v>218</v>
      </c>
    </row>
    <row r="2069" spans="1:4" ht="15.75" customHeight="1" x14ac:dyDescent="0.2">
      <c r="A2069" s="6">
        <v>2613</v>
      </c>
      <c r="B2069" s="6" t="s">
        <v>204</v>
      </c>
      <c r="C2069" s="6" t="s">
        <v>3285</v>
      </c>
      <c r="D2069" s="6">
        <v>304</v>
      </c>
    </row>
    <row r="2070" spans="1:4" ht="15.75" customHeight="1" x14ac:dyDescent="0.2">
      <c r="A2070" s="6">
        <v>2612</v>
      </c>
      <c r="B2070" s="6" t="s">
        <v>128</v>
      </c>
      <c r="C2070" s="6" t="s">
        <v>3285</v>
      </c>
      <c r="D2070" s="6">
        <v>574</v>
      </c>
    </row>
    <row r="2071" spans="1:4" ht="15.75" customHeight="1" x14ac:dyDescent="0.2">
      <c r="A2071" s="6">
        <v>2610</v>
      </c>
      <c r="B2071" s="6" t="s">
        <v>653</v>
      </c>
      <c r="C2071" s="6" t="s">
        <v>3285</v>
      </c>
      <c r="D2071" s="6">
        <v>89</v>
      </c>
    </row>
    <row r="2072" spans="1:4" ht="15.75" customHeight="1" x14ac:dyDescent="0.2">
      <c r="A2072" s="6">
        <v>2609</v>
      </c>
      <c r="B2072" s="6" t="s">
        <v>3141</v>
      </c>
      <c r="C2072" s="6" t="s">
        <v>3285</v>
      </c>
      <c r="D2072" s="6">
        <v>0</v>
      </c>
    </row>
    <row r="2073" spans="1:4" ht="15.75" customHeight="1" x14ac:dyDescent="0.2">
      <c r="A2073" s="6">
        <v>2608</v>
      </c>
      <c r="B2073" s="6" t="s">
        <v>1340</v>
      </c>
      <c r="C2073" s="6" t="s">
        <v>3285</v>
      </c>
      <c r="D2073" s="6">
        <v>73</v>
      </c>
    </row>
    <row r="2074" spans="1:4" ht="15.75" customHeight="1" x14ac:dyDescent="0.2">
      <c r="A2074" s="6">
        <v>2607</v>
      </c>
      <c r="B2074" s="6" t="s">
        <v>2149</v>
      </c>
      <c r="C2074" s="6" t="s">
        <v>3285</v>
      </c>
      <c r="D2074" s="6">
        <v>0</v>
      </c>
    </row>
    <row r="2075" spans="1:4" ht="15.75" customHeight="1" x14ac:dyDescent="0.2">
      <c r="A2075" s="6">
        <v>2606</v>
      </c>
      <c r="B2075" s="6" t="s">
        <v>3008</v>
      </c>
      <c r="C2075" s="6" t="s">
        <v>3285</v>
      </c>
      <c r="D2075" s="6">
        <v>3</v>
      </c>
    </row>
    <row r="2076" spans="1:4" ht="15.75" customHeight="1" x14ac:dyDescent="0.2">
      <c r="A2076" s="6">
        <v>2605</v>
      </c>
      <c r="B2076" s="6" t="s">
        <v>385</v>
      </c>
      <c r="C2076" s="6" t="s">
        <v>3285</v>
      </c>
      <c r="D2076" s="6">
        <v>1358</v>
      </c>
    </row>
    <row r="2077" spans="1:4" ht="15.75" customHeight="1" x14ac:dyDescent="0.2">
      <c r="A2077" s="6">
        <v>2604</v>
      </c>
      <c r="B2077" s="6" t="s">
        <v>1445</v>
      </c>
      <c r="C2077" s="6" t="s">
        <v>3285</v>
      </c>
      <c r="D2077" s="6">
        <v>50</v>
      </c>
    </row>
    <row r="2078" spans="1:4" ht="15.75" customHeight="1" x14ac:dyDescent="0.2">
      <c r="A2078" s="6">
        <v>2603</v>
      </c>
      <c r="B2078" s="6" t="s">
        <v>2453</v>
      </c>
      <c r="C2078" s="6" t="s">
        <v>3285</v>
      </c>
      <c r="D2078" s="6">
        <v>28</v>
      </c>
    </row>
    <row r="2079" spans="1:4" ht="15.75" customHeight="1" x14ac:dyDescent="0.2">
      <c r="A2079" s="6">
        <v>2601</v>
      </c>
      <c r="B2079" s="6" t="s">
        <v>1137</v>
      </c>
      <c r="C2079" s="6" t="s">
        <v>3285</v>
      </c>
      <c r="D2079" s="6">
        <v>291</v>
      </c>
    </row>
    <row r="2080" spans="1:4" ht="15.75" customHeight="1" x14ac:dyDescent="0.2">
      <c r="A2080" s="6">
        <v>2600</v>
      </c>
      <c r="B2080" s="6" t="s">
        <v>1068</v>
      </c>
      <c r="C2080" s="6" t="s">
        <v>3285</v>
      </c>
      <c r="D2080" s="6">
        <v>63</v>
      </c>
    </row>
    <row r="2081" spans="1:4" ht="15.75" customHeight="1" x14ac:dyDescent="0.2">
      <c r="A2081" s="6">
        <v>2599</v>
      </c>
      <c r="B2081" s="6" t="s">
        <v>637</v>
      </c>
      <c r="C2081" s="6" t="s">
        <v>3285</v>
      </c>
      <c r="D2081" s="6">
        <v>183</v>
      </c>
    </row>
    <row r="2082" spans="1:4" ht="15.75" customHeight="1" x14ac:dyDescent="0.2">
      <c r="A2082" s="6">
        <v>2598</v>
      </c>
      <c r="B2082" s="6" t="s">
        <v>1062</v>
      </c>
      <c r="C2082" s="6" t="s">
        <v>3285</v>
      </c>
      <c r="D2082" s="6">
        <v>403</v>
      </c>
    </row>
    <row r="2083" spans="1:4" ht="15.75" customHeight="1" x14ac:dyDescent="0.2">
      <c r="A2083" s="6">
        <v>2597</v>
      </c>
      <c r="B2083" s="6" t="s">
        <v>2626</v>
      </c>
      <c r="C2083" s="6" t="s">
        <v>3285</v>
      </c>
      <c r="D2083" s="6">
        <v>5</v>
      </c>
    </row>
    <row r="2084" spans="1:4" ht="15.75" customHeight="1" x14ac:dyDescent="0.2">
      <c r="A2084" s="6">
        <v>2596</v>
      </c>
      <c r="B2084" s="6" t="s">
        <v>3518</v>
      </c>
      <c r="C2084" s="6" t="s">
        <v>3285</v>
      </c>
    </row>
    <row r="2085" spans="1:4" ht="15.75" customHeight="1" x14ac:dyDescent="0.2">
      <c r="A2085" s="6">
        <v>2595</v>
      </c>
      <c r="B2085" s="6" t="s">
        <v>1199</v>
      </c>
      <c r="C2085" s="6" t="s">
        <v>3285</v>
      </c>
      <c r="D2085" s="6">
        <v>150</v>
      </c>
    </row>
    <row r="2086" spans="1:4" ht="15.75" customHeight="1" x14ac:dyDescent="0.2">
      <c r="A2086" s="6">
        <v>2594</v>
      </c>
      <c r="B2086" s="6" t="s">
        <v>119</v>
      </c>
      <c r="C2086" s="6" t="s">
        <v>3285</v>
      </c>
      <c r="D2086" s="6">
        <v>0</v>
      </c>
    </row>
    <row r="2087" spans="1:4" ht="15.75" customHeight="1" x14ac:dyDescent="0.2">
      <c r="A2087" s="6">
        <v>2593</v>
      </c>
      <c r="B2087" s="6" t="s">
        <v>2202</v>
      </c>
      <c r="C2087" s="6" t="s">
        <v>3285</v>
      </c>
      <c r="D2087" s="6">
        <v>0</v>
      </c>
    </row>
    <row r="2088" spans="1:4" ht="15.75" customHeight="1" x14ac:dyDescent="0.2">
      <c r="A2088" s="6">
        <v>2592</v>
      </c>
      <c r="B2088" s="6" t="s">
        <v>1265</v>
      </c>
      <c r="C2088" s="6" t="s">
        <v>3285</v>
      </c>
      <c r="D2088" s="6">
        <v>62</v>
      </c>
    </row>
    <row r="2089" spans="1:4" ht="15.75" customHeight="1" x14ac:dyDescent="0.2">
      <c r="A2089" s="6">
        <v>2591</v>
      </c>
      <c r="B2089" s="6" t="s">
        <v>3250</v>
      </c>
      <c r="C2089" s="6" t="s">
        <v>3285</v>
      </c>
      <c r="D2089" s="6">
        <v>9</v>
      </c>
    </row>
    <row r="2090" spans="1:4" ht="15.75" customHeight="1" x14ac:dyDescent="0.2">
      <c r="A2090" s="6">
        <v>2590</v>
      </c>
      <c r="B2090" s="6" t="s">
        <v>1476</v>
      </c>
      <c r="C2090" s="6" t="s">
        <v>3285</v>
      </c>
      <c r="D2090" s="6">
        <v>207</v>
      </c>
    </row>
    <row r="2091" spans="1:4" ht="15.75" customHeight="1" x14ac:dyDescent="0.2">
      <c r="A2091" s="6">
        <v>2589</v>
      </c>
      <c r="B2091" s="6" t="s">
        <v>2101</v>
      </c>
      <c r="C2091" s="6" t="s">
        <v>3285</v>
      </c>
      <c r="D2091" s="6">
        <v>9</v>
      </c>
    </row>
    <row r="2092" spans="1:4" ht="15.75" customHeight="1" x14ac:dyDescent="0.2">
      <c r="A2092" s="6">
        <v>2588</v>
      </c>
      <c r="B2092" s="6" t="s">
        <v>222</v>
      </c>
      <c r="C2092" s="6" t="s">
        <v>3285</v>
      </c>
      <c r="D2092" s="6">
        <v>2346</v>
      </c>
    </row>
    <row r="2093" spans="1:4" ht="15.75" customHeight="1" x14ac:dyDescent="0.2">
      <c r="A2093" s="6">
        <v>2587</v>
      </c>
      <c r="B2093" s="6" t="s">
        <v>583</v>
      </c>
      <c r="C2093" s="6" t="s">
        <v>3285</v>
      </c>
      <c r="D2093" s="6">
        <v>113</v>
      </c>
    </row>
    <row r="2094" spans="1:4" ht="15.75" customHeight="1" x14ac:dyDescent="0.2">
      <c r="A2094" s="6">
        <v>2586</v>
      </c>
      <c r="B2094" s="6" t="s">
        <v>2677</v>
      </c>
      <c r="C2094" s="6" t="s">
        <v>3285</v>
      </c>
      <c r="D2094" s="6">
        <v>4</v>
      </c>
    </row>
    <row r="2095" spans="1:4" ht="15.75" customHeight="1" x14ac:dyDescent="0.2">
      <c r="A2095" s="6">
        <v>2585</v>
      </c>
      <c r="B2095" s="6" t="s">
        <v>1343</v>
      </c>
      <c r="C2095" s="6" t="s">
        <v>3285</v>
      </c>
      <c r="D2095" s="6">
        <v>76</v>
      </c>
    </row>
    <row r="2096" spans="1:4" ht="15.75" customHeight="1" x14ac:dyDescent="0.2">
      <c r="A2096" s="6">
        <v>2584</v>
      </c>
      <c r="B2096" s="6" t="s">
        <v>2995</v>
      </c>
      <c r="C2096" s="6" t="s">
        <v>3285</v>
      </c>
      <c r="D2096" s="6">
        <v>24</v>
      </c>
    </row>
    <row r="2097" spans="1:4" ht="15.75" customHeight="1" x14ac:dyDescent="0.2">
      <c r="A2097" s="6">
        <v>2583</v>
      </c>
      <c r="B2097" s="6" t="s">
        <v>1216</v>
      </c>
      <c r="C2097" s="6" t="s">
        <v>3285</v>
      </c>
      <c r="D2097" s="6">
        <v>558</v>
      </c>
    </row>
    <row r="2098" spans="1:4" ht="15.75" customHeight="1" x14ac:dyDescent="0.2">
      <c r="A2098" s="6">
        <v>2582</v>
      </c>
      <c r="B2098" s="6" t="s">
        <v>3104</v>
      </c>
      <c r="C2098" s="6" t="s">
        <v>3285</v>
      </c>
      <c r="D2098" s="6">
        <v>3</v>
      </c>
    </row>
    <row r="2099" spans="1:4" ht="15.75" customHeight="1" x14ac:dyDescent="0.2">
      <c r="A2099" s="6">
        <v>2581</v>
      </c>
      <c r="B2099" s="6" t="s">
        <v>1041</v>
      </c>
      <c r="C2099" s="6" t="s">
        <v>3285</v>
      </c>
      <c r="D2099" s="6">
        <v>786</v>
      </c>
    </row>
    <row r="2100" spans="1:4" ht="15.75" customHeight="1" x14ac:dyDescent="0.2">
      <c r="A2100" s="6">
        <v>2580</v>
      </c>
      <c r="B2100" s="6" t="s">
        <v>2937</v>
      </c>
      <c r="C2100" s="6" t="s">
        <v>3285</v>
      </c>
      <c r="D2100" s="6">
        <v>43</v>
      </c>
    </row>
    <row r="2101" spans="1:4" ht="15.75" customHeight="1" x14ac:dyDescent="0.2">
      <c r="A2101" s="6">
        <v>2579</v>
      </c>
      <c r="B2101" s="6" t="s">
        <v>3152</v>
      </c>
      <c r="C2101" s="6" t="s">
        <v>3285</v>
      </c>
      <c r="D2101" s="6">
        <v>10</v>
      </c>
    </row>
    <row r="2102" spans="1:4" ht="15.75" customHeight="1" x14ac:dyDescent="0.2">
      <c r="A2102" s="6">
        <v>2578</v>
      </c>
      <c r="B2102" s="6" t="s">
        <v>2534</v>
      </c>
      <c r="C2102" s="6" t="s">
        <v>3285</v>
      </c>
      <c r="D2102" s="6">
        <v>30</v>
      </c>
    </row>
    <row r="2103" spans="1:4" ht="15.75" customHeight="1" x14ac:dyDescent="0.2">
      <c r="A2103" s="6">
        <v>2577</v>
      </c>
      <c r="B2103" s="6" t="s">
        <v>2693</v>
      </c>
      <c r="C2103" s="6" t="s">
        <v>3285</v>
      </c>
      <c r="D2103" s="6">
        <v>3</v>
      </c>
    </row>
    <row r="2104" spans="1:4" ht="15.75" customHeight="1" x14ac:dyDescent="0.2">
      <c r="A2104" s="6">
        <v>2576</v>
      </c>
      <c r="B2104" s="6" t="s">
        <v>2613</v>
      </c>
      <c r="C2104" s="6" t="s">
        <v>3285</v>
      </c>
      <c r="D2104" s="6">
        <v>153</v>
      </c>
    </row>
    <row r="2105" spans="1:4" ht="15.75" customHeight="1" x14ac:dyDescent="0.2">
      <c r="A2105" s="6">
        <v>2575</v>
      </c>
      <c r="B2105" s="6" t="s">
        <v>560</v>
      </c>
      <c r="C2105" s="6" t="s">
        <v>3285</v>
      </c>
      <c r="D2105" s="6">
        <v>360</v>
      </c>
    </row>
    <row r="2106" spans="1:4" ht="15.75" customHeight="1" x14ac:dyDescent="0.2">
      <c r="A2106" s="6">
        <v>2574</v>
      </c>
      <c r="B2106" s="6" t="s">
        <v>286</v>
      </c>
      <c r="C2106" s="6" t="s">
        <v>3285</v>
      </c>
      <c r="D2106" s="6">
        <v>39</v>
      </c>
    </row>
    <row r="2107" spans="1:4" ht="15.75" customHeight="1" x14ac:dyDescent="0.2">
      <c r="A2107" s="6">
        <v>2573</v>
      </c>
      <c r="B2107" s="6" t="s">
        <v>2894</v>
      </c>
      <c r="C2107" s="6" t="s">
        <v>3285</v>
      </c>
      <c r="D2107" s="6">
        <v>0</v>
      </c>
    </row>
    <row r="2108" spans="1:4" ht="15.75" customHeight="1" x14ac:dyDescent="0.2">
      <c r="A2108" s="6">
        <v>2572</v>
      </c>
      <c r="B2108" s="6" t="s">
        <v>1432</v>
      </c>
      <c r="C2108" s="6" t="s">
        <v>3285</v>
      </c>
      <c r="D2108" s="6">
        <v>412</v>
      </c>
    </row>
    <row r="2109" spans="1:4" ht="15.75" customHeight="1" x14ac:dyDescent="0.2">
      <c r="A2109" s="6">
        <v>2571</v>
      </c>
      <c r="B2109" s="6" t="s">
        <v>907</v>
      </c>
      <c r="C2109" s="6" t="s">
        <v>3285</v>
      </c>
      <c r="D2109" s="6">
        <v>138</v>
      </c>
    </row>
    <row r="2110" spans="1:4" ht="15.75" customHeight="1" x14ac:dyDescent="0.2">
      <c r="A2110" s="6">
        <v>2570</v>
      </c>
      <c r="B2110" s="6" t="s">
        <v>2212</v>
      </c>
      <c r="C2110" s="6" t="s">
        <v>3285</v>
      </c>
      <c r="D2110" s="6">
        <v>6</v>
      </c>
    </row>
    <row r="2111" spans="1:4" ht="15.75" customHeight="1" x14ac:dyDescent="0.2">
      <c r="A2111" s="6">
        <v>2569</v>
      </c>
      <c r="B2111" s="6" t="s">
        <v>1434</v>
      </c>
      <c r="C2111" s="6" t="s">
        <v>3285</v>
      </c>
      <c r="D2111" s="6">
        <v>43</v>
      </c>
    </row>
    <row r="2112" spans="1:4" ht="15.75" customHeight="1" x14ac:dyDescent="0.2">
      <c r="A2112" s="6">
        <v>2568</v>
      </c>
      <c r="B2112" s="6" t="s">
        <v>216</v>
      </c>
      <c r="C2112" s="6" t="s">
        <v>3285</v>
      </c>
      <c r="D2112" s="6">
        <v>150</v>
      </c>
    </row>
    <row r="2113" spans="1:4" ht="15.75" customHeight="1" x14ac:dyDescent="0.2">
      <c r="A2113" s="6">
        <v>2567</v>
      </c>
      <c r="B2113" s="6" t="s">
        <v>956</v>
      </c>
      <c r="C2113" s="6" t="s">
        <v>3285</v>
      </c>
      <c r="D2113" s="6">
        <v>25</v>
      </c>
    </row>
    <row r="2114" spans="1:4" ht="15.75" customHeight="1" x14ac:dyDescent="0.2">
      <c r="A2114" s="6">
        <v>2566</v>
      </c>
      <c r="B2114" s="6" t="s">
        <v>609</v>
      </c>
      <c r="C2114" s="6" t="s">
        <v>3285</v>
      </c>
      <c r="D2114" s="6">
        <v>1113</v>
      </c>
    </row>
    <row r="2115" spans="1:4" ht="15.75" customHeight="1" x14ac:dyDescent="0.2">
      <c r="A2115" s="6">
        <v>2565</v>
      </c>
      <c r="B2115" s="6" t="s">
        <v>203</v>
      </c>
      <c r="C2115" s="6" t="s">
        <v>3285</v>
      </c>
      <c r="D2115" s="6">
        <v>431</v>
      </c>
    </row>
    <row r="2116" spans="1:4" ht="15.75" customHeight="1" x14ac:dyDescent="0.2">
      <c r="A2116" s="6">
        <v>2564</v>
      </c>
      <c r="B2116" s="6" t="s">
        <v>133</v>
      </c>
      <c r="C2116" s="6" t="s">
        <v>3285</v>
      </c>
      <c r="D2116" s="6">
        <v>1760</v>
      </c>
    </row>
    <row r="2117" spans="1:4" ht="15.75" customHeight="1" x14ac:dyDescent="0.2">
      <c r="A2117" s="6">
        <v>2563</v>
      </c>
      <c r="B2117" s="6" t="s">
        <v>2172</v>
      </c>
      <c r="C2117" s="6" t="s">
        <v>3285</v>
      </c>
      <c r="D2117" s="6">
        <v>5</v>
      </c>
    </row>
    <row r="2118" spans="1:4" ht="15.75" customHeight="1" x14ac:dyDescent="0.2">
      <c r="A2118" s="6">
        <v>2562</v>
      </c>
      <c r="B2118" s="6" t="s">
        <v>504</v>
      </c>
      <c r="C2118" s="6" t="s">
        <v>3285</v>
      </c>
      <c r="D2118" s="6">
        <v>77</v>
      </c>
    </row>
    <row r="2119" spans="1:4" ht="15.75" customHeight="1" x14ac:dyDescent="0.2">
      <c r="A2119" s="6">
        <v>2561</v>
      </c>
      <c r="B2119" s="6" t="s">
        <v>508</v>
      </c>
      <c r="C2119" s="6" t="s">
        <v>3285</v>
      </c>
      <c r="D2119" s="6">
        <v>192</v>
      </c>
    </row>
    <row r="2120" spans="1:4" ht="15.75" customHeight="1" x14ac:dyDescent="0.2">
      <c r="A2120" s="6">
        <v>2560</v>
      </c>
      <c r="B2120" s="6" t="s">
        <v>2286</v>
      </c>
      <c r="C2120" s="6" t="s">
        <v>3285</v>
      </c>
      <c r="D2120" s="6">
        <v>13</v>
      </c>
    </row>
    <row r="2121" spans="1:4" ht="15.75" customHeight="1" x14ac:dyDescent="0.2">
      <c r="A2121" s="6">
        <v>2559</v>
      </c>
      <c r="B2121" s="6" t="s">
        <v>3083</v>
      </c>
      <c r="C2121" s="6" t="s">
        <v>3285</v>
      </c>
      <c r="D2121" s="6">
        <v>9</v>
      </c>
    </row>
    <row r="2122" spans="1:4" ht="15.75" customHeight="1" x14ac:dyDescent="0.2">
      <c r="A2122" s="6">
        <v>2558</v>
      </c>
      <c r="B2122" s="6" t="s">
        <v>225</v>
      </c>
      <c r="C2122" s="6" t="s">
        <v>3285</v>
      </c>
      <c r="D2122" s="6">
        <v>0</v>
      </c>
    </row>
    <row r="2123" spans="1:4" ht="15.75" customHeight="1" x14ac:dyDescent="0.2">
      <c r="A2123" s="6">
        <v>2557</v>
      </c>
      <c r="B2123" s="6" t="s">
        <v>3244</v>
      </c>
      <c r="C2123" s="6" t="s">
        <v>3285</v>
      </c>
      <c r="D2123" s="6">
        <v>9</v>
      </c>
    </row>
    <row r="2124" spans="1:4" ht="15.75" customHeight="1" x14ac:dyDescent="0.2">
      <c r="A2124" s="6">
        <v>2556</v>
      </c>
      <c r="B2124" s="6" t="s">
        <v>229</v>
      </c>
      <c r="C2124" s="6" t="s">
        <v>3285</v>
      </c>
      <c r="D2124" s="6">
        <v>274</v>
      </c>
    </row>
    <row r="2125" spans="1:4" ht="15.75" customHeight="1" x14ac:dyDescent="0.2">
      <c r="A2125" s="6">
        <v>2555</v>
      </c>
      <c r="B2125" s="6" t="s">
        <v>529</v>
      </c>
      <c r="C2125" s="6" t="s">
        <v>3285</v>
      </c>
      <c r="D2125" s="6">
        <v>176</v>
      </c>
    </row>
    <row r="2126" spans="1:4" ht="15.75" customHeight="1" x14ac:dyDescent="0.2">
      <c r="A2126" s="6">
        <v>2554</v>
      </c>
      <c r="B2126" s="6" t="s">
        <v>2123</v>
      </c>
      <c r="C2126" s="6" t="s">
        <v>3285</v>
      </c>
      <c r="D2126" s="6">
        <v>24</v>
      </c>
    </row>
    <row r="2127" spans="1:4" ht="15.75" customHeight="1" x14ac:dyDescent="0.2">
      <c r="A2127" s="6">
        <v>2552</v>
      </c>
      <c r="B2127" s="6" t="s">
        <v>2107</v>
      </c>
      <c r="C2127" s="6" t="s">
        <v>3285</v>
      </c>
      <c r="D2127" s="6">
        <v>0</v>
      </c>
    </row>
    <row r="2128" spans="1:4" ht="15.75" customHeight="1" x14ac:dyDescent="0.2">
      <c r="A2128" s="6">
        <v>2551</v>
      </c>
      <c r="B2128" s="6" t="s">
        <v>2521</v>
      </c>
      <c r="C2128" s="6" t="s">
        <v>3285</v>
      </c>
      <c r="D2128" s="6">
        <v>0</v>
      </c>
    </row>
    <row r="2129" spans="1:4" ht="15.75" customHeight="1" x14ac:dyDescent="0.2">
      <c r="A2129" s="6">
        <v>2550</v>
      </c>
      <c r="B2129" s="6" t="s">
        <v>1031</v>
      </c>
      <c r="C2129" s="6" t="s">
        <v>3285</v>
      </c>
      <c r="D2129" s="6">
        <v>96</v>
      </c>
    </row>
    <row r="2130" spans="1:4" ht="15.75" customHeight="1" x14ac:dyDescent="0.2">
      <c r="A2130" s="6">
        <v>2549</v>
      </c>
      <c r="B2130" s="6" t="s">
        <v>569</v>
      </c>
      <c r="C2130" s="6" t="s">
        <v>3285</v>
      </c>
      <c r="D2130" s="6">
        <v>2005</v>
      </c>
    </row>
    <row r="2131" spans="1:4" ht="15.75" customHeight="1" x14ac:dyDescent="0.2">
      <c r="A2131" s="6">
        <v>2548</v>
      </c>
      <c r="B2131" s="6" t="s">
        <v>2092</v>
      </c>
      <c r="C2131" s="6" t="s">
        <v>3285</v>
      </c>
      <c r="D2131" s="6">
        <v>39</v>
      </c>
    </row>
    <row r="2132" spans="1:4" ht="15.75" customHeight="1" x14ac:dyDescent="0.2">
      <c r="A2132" s="6">
        <v>2547</v>
      </c>
      <c r="B2132" s="6" t="s">
        <v>2595</v>
      </c>
      <c r="C2132" s="6" t="s">
        <v>3285</v>
      </c>
      <c r="D2132" s="6">
        <v>5</v>
      </c>
    </row>
    <row r="2133" spans="1:4" ht="15.75" customHeight="1" x14ac:dyDescent="0.2">
      <c r="A2133" s="6">
        <v>2546</v>
      </c>
      <c r="B2133" s="6" t="s">
        <v>2516</v>
      </c>
      <c r="C2133" s="6" t="s">
        <v>3285</v>
      </c>
      <c r="D2133" s="6">
        <v>3</v>
      </c>
    </row>
    <row r="2134" spans="1:4" ht="15.75" customHeight="1" x14ac:dyDescent="0.2">
      <c r="A2134" s="6">
        <v>2545</v>
      </c>
      <c r="B2134" s="6" t="s">
        <v>2706</v>
      </c>
      <c r="C2134" s="6" t="s">
        <v>3285</v>
      </c>
      <c r="D2134" s="6">
        <v>14</v>
      </c>
    </row>
    <row r="2135" spans="1:4" ht="15.75" customHeight="1" x14ac:dyDescent="0.2">
      <c r="A2135" s="6">
        <v>2544</v>
      </c>
      <c r="B2135" s="6" t="s">
        <v>1039</v>
      </c>
      <c r="C2135" s="6" t="s">
        <v>3285</v>
      </c>
      <c r="D2135" s="6">
        <v>113</v>
      </c>
    </row>
    <row r="2136" spans="1:4" ht="15.75" customHeight="1" x14ac:dyDescent="0.2">
      <c r="A2136" s="6">
        <v>2543</v>
      </c>
      <c r="B2136" s="6" t="s">
        <v>930</v>
      </c>
      <c r="C2136" s="6" t="s">
        <v>3285</v>
      </c>
      <c r="D2136" s="6">
        <v>112</v>
      </c>
    </row>
    <row r="2137" spans="1:4" ht="15.75" customHeight="1" x14ac:dyDescent="0.2">
      <c r="A2137" s="6">
        <v>2542</v>
      </c>
      <c r="B2137" s="6" t="s">
        <v>193</v>
      </c>
      <c r="C2137" s="6" t="s">
        <v>3285</v>
      </c>
      <c r="D2137" s="6">
        <v>223</v>
      </c>
    </row>
    <row r="2138" spans="1:4" ht="15.75" customHeight="1" x14ac:dyDescent="0.2">
      <c r="A2138" s="6">
        <v>2541</v>
      </c>
      <c r="B2138" s="6" t="s">
        <v>693</v>
      </c>
      <c r="C2138" s="6" t="s">
        <v>3285</v>
      </c>
      <c r="D2138" s="6">
        <v>456</v>
      </c>
    </row>
    <row r="2139" spans="1:4" ht="15.75" customHeight="1" x14ac:dyDescent="0.2">
      <c r="A2139" s="6">
        <v>2540</v>
      </c>
      <c r="B2139" s="6" t="s">
        <v>129</v>
      </c>
      <c r="C2139" s="6" t="s">
        <v>3285</v>
      </c>
      <c r="D2139" s="6">
        <v>493</v>
      </c>
    </row>
    <row r="2140" spans="1:4" ht="15.75" customHeight="1" x14ac:dyDescent="0.2">
      <c r="A2140" s="6">
        <v>2539</v>
      </c>
      <c r="B2140" s="6" t="s">
        <v>1114</v>
      </c>
      <c r="C2140" s="6" t="s">
        <v>3285</v>
      </c>
      <c r="D2140" s="6">
        <v>366</v>
      </c>
    </row>
    <row r="2141" spans="1:4" ht="15.75" customHeight="1" x14ac:dyDescent="0.2">
      <c r="A2141" s="6">
        <v>2538</v>
      </c>
      <c r="B2141" s="6" t="s">
        <v>3184</v>
      </c>
      <c r="C2141" s="6" t="s">
        <v>3285</v>
      </c>
      <c r="D2141" s="6">
        <v>2</v>
      </c>
    </row>
    <row r="2142" spans="1:4" ht="15.75" customHeight="1" x14ac:dyDescent="0.2">
      <c r="A2142" s="6">
        <v>2537</v>
      </c>
      <c r="B2142" s="6" t="s">
        <v>2366</v>
      </c>
      <c r="C2142" s="6" t="s">
        <v>3285</v>
      </c>
      <c r="D2142" s="6">
        <v>31</v>
      </c>
    </row>
    <row r="2143" spans="1:4" ht="15.75" customHeight="1" x14ac:dyDescent="0.2">
      <c r="A2143" s="6">
        <v>2536</v>
      </c>
      <c r="B2143" s="6" t="s">
        <v>2332</v>
      </c>
      <c r="C2143" s="6" t="s">
        <v>3285</v>
      </c>
      <c r="D2143" s="6">
        <v>982</v>
      </c>
    </row>
    <row r="2144" spans="1:4" ht="15.75" customHeight="1" x14ac:dyDescent="0.2">
      <c r="A2144" s="6">
        <v>2535</v>
      </c>
      <c r="B2144" s="6" t="s">
        <v>1117</v>
      </c>
      <c r="C2144" s="6" t="s">
        <v>3285</v>
      </c>
      <c r="D2144" s="6">
        <v>44</v>
      </c>
    </row>
    <row r="2145" spans="1:4" ht="15.75" customHeight="1" x14ac:dyDescent="0.2">
      <c r="A2145" s="6">
        <v>2534</v>
      </c>
      <c r="B2145" s="6" t="s">
        <v>458</v>
      </c>
      <c r="C2145" s="6" t="s">
        <v>3285</v>
      </c>
      <c r="D2145" s="6">
        <v>204</v>
      </c>
    </row>
    <row r="2146" spans="1:4" ht="15.75" customHeight="1" x14ac:dyDescent="0.2">
      <c r="A2146" s="6">
        <v>2533</v>
      </c>
      <c r="B2146" s="6" t="s">
        <v>923</v>
      </c>
      <c r="C2146" s="6" t="s">
        <v>3285</v>
      </c>
      <c r="D2146" s="6">
        <v>447</v>
      </c>
    </row>
    <row r="2147" spans="1:4" ht="15.75" customHeight="1" x14ac:dyDescent="0.2">
      <c r="A2147" s="6">
        <v>2532</v>
      </c>
      <c r="B2147" s="6" t="s">
        <v>465</v>
      </c>
      <c r="C2147" s="6" t="s">
        <v>3285</v>
      </c>
      <c r="D2147" s="6">
        <v>275</v>
      </c>
    </row>
    <row r="2148" spans="1:4" ht="15.75" customHeight="1" x14ac:dyDescent="0.2">
      <c r="A2148" s="6">
        <v>2531</v>
      </c>
      <c r="B2148" s="6" t="s">
        <v>1425</v>
      </c>
      <c r="C2148" s="6" t="s">
        <v>3285</v>
      </c>
      <c r="D2148" s="6">
        <v>145</v>
      </c>
    </row>
    <row r="2149" spans="1:4" ht="15.75" customHeight="1" x14ac:dyDescent="0.2">
      <c r="A2149" s="6">
        <v>2530</v>
      </c>
      <c r="B2149" s="6" t="s">
        <v>3519</v>
      </c>
      <c r="C2149" s="6" t="s">
        <v>3285</v>
      </c>
    </row>
    <row r="2150" spans="1:4" ht="15.75" customHeight="1" x14ac:dyDescent="0.2">
      <c r="A2150" s="6">
        <v>2529</v>
      </c>
      <c r="B2150" s="6" t="s">
        <v>2741</v>
      </c>
      <c r="C2150" s="6" t="s">
        <v>3285</v>
      </c>
      <c r="D2150" s="6">
        <v>2</v>
      </c>
    </row>
    <row r="2151" spans="1:4" ht="15.75" customHeight="1" x14ac:dyDescent="0.2">
      <c r="A2151" s="6">
        <v>2527</v>
      </c>
      <c r="B2151" s="6" t="s">
        <v>2148</v>
      </c>
      <c r="C2151" s="6" t="s">
        <v>3285</v>
      </c>
      <c r="D2151" s="6">
        <v>0</v>
      </c>
    </row>
    <row r="2152" spans="1:4" ht="15.75" customHeight="1" x14ac:dyDescent="0.2">
      <c r="A2152" s="6">
        <v>2526</v>
      </c>
      <c r="B2152" s="6" t="s">
        <v>571</v>
      </c>
      <c r="C2152" s="6" t="s">
        <v>3285</v>
      </c>
      <c r="D2152" s="6">
        <v>952</v>
      </c>
    </row>
    <row r="2153" spans="1:4" ht="15.75" customHeight="1" x14ac:dyDescent="0.2">
      <c r="A2153" s="6">
        <v>2525</v>
      </c>
      <c r="B2153" s="6" t="s">
        <v>182</v>
      </c>
      <c r="C2153" s="6" t="s">
        <v>3285</v>
      </c>
      <c r="D2153" s="6">
        <v>896</v>
      </c>
    </row>
    <row r="2154" spans="1:4" ht="15.75" customHeight="1" x14ac:dyDescent="0.2">
      <c r="A2154" s="6">
        <v>2524</v>
      </c>
      <c r="B2154" s="6" t="s">
        <v>175</v>
      </c>
      <c r="C2154" s="6" t="s">
        <v>3285</v>
      </c>
      <c r="D2154" s="6">
        <v>150</v>
      </c>
    </row>
    <row r="2155" spans="1:4" ht="15.75" customHeight="1" x14ac:dyDescent="0.2">
      <c r="A2155" s="6">
        <v>2523</v>
      </c>
      <c r="B2155" s="6" t="s">
        <v>320</v>
      </c>
      <c r="C2155" s="6" t="s">
        <v>3285</v>
      </c>
      <c r="D2155" s="6">
        <v>154</v>
      </c>
    </row>
    <row r="2156" spans="1:4" ht="15.75" customHeight="1" x14ac:dyDescent="0.2">
      <c r="A2156" s="6">
        <v>2522</v>
      </c>
      <c r="B2156" s="6" t="s">
        <v>2694</v>
      </c>
      <c r="C2156" s="6" t="s">
        <v>3285</v>
      </c>
      <c r="D2156" s="6">
        <v>35</v>
      </c>
    </row>
    <row r="2157" spans="1:4" ht="15.75" customHeight="1" x14ac:dyDescent="0.2">
      <c r="A2157" s="6">
        <v>2521</v>
      </c>
      <c r="B2157" s="6" t="s">
        <v>2545</v>
      </c>
      <c r="C2157" s="6" t="s">
        <v>3285</v>
      </c>
      <c r="D2157" s="6">
        <v>0</v>
      </c>
    </row>
    <row r="2158" spans="1:4" ht="15.75" customHeight="1" x14ac:dyDescent="0.2">
      <c r="A2158" s="6">
        <v>2520</v>
      </c>
      <c r="B2158" s="6" t="s">
        <v>2971</v>
      </c>
      <c r="C2158" s="6" t="s">
        <v>3285</v>
      </c>
      <c r="D2158" s="6">
        <v>0</v>
      </c>
    </row>
    <row r="2159" spans="1:4" ht="15.75" customHeight="1" x14ac:dyDescent="0.2">
      <c r="A2159" s="6">
        <v>2519</v>
      </c>
      <c r="B2159" s="6" t="s">
        <v>1028</v>
      </c>
      <c r="C2159" s="6" t="s">
        <v>3285</v>
      </c>
      <c r="D2159" s="6">
        <v>157</v>
      </c>
    </row>
    <row r="2160" spans="1:4" ht="15.75" customHeight="1" x14ac:dyDescent="0.2">
      <c r="A2160" s="6">
        <v>2518</v>
      </c>
      <c r="B2160" s="6" t="s">
        <v>619</v>
      </c>
      <c r="C2160" s="6" t="s">
        <v>3285</v>
      </c>
      <c r="D2160" s="6">
        <v>2651</v>
      </c>
    </row>
    <row r="2161" spans="1:4" ht="15.75" customHeight="1" x14ac:dyDescent="0.2">
      <c r="A2161" s="6">
        <v>2517</v>
      </c>
      <c r="B2161" s="6" t="s">
        <v>2723</v>
      </c>
      <c r="C2161" s="6" t="s">
        <v>3285</v>
      </c>
      <c r="D2161" s="6">
        <v>0</v>
      </c>
    </row>
    <row r="2162" spans="1:4" ht="15.75" customHeight="1" x14ac:dyDescent="0.2">
      <c r="A2162" s="6">
        <v>2516</v>
      </c>
      <c r="B2162" s="6" t="s">
        <v>2191</v>
      </c>
      <c r="C2162" s="6" t="s">
        <v>3285</v>
      </c>
      <c r="D2162" s="6">
        <v>20</v>
      </c>
    </row>
    <row r="2163" spans="1:4" ht="15.75" customHeight="1" x14ac:dyDescent="0.2">
      <c r="A2163" s="6">
        <v>2515</v>
      </c>
      <c r="B2163" s="6" t="s">
        <v>250</v>
      </c>
      <c r="C2163" s="6" t="s">
        <v>3285</v>
      </c>
      <c r="D2163" s="6">
        <v>94</v>
      </c>
    </row>
    <row r="2164" spans="1:4" ht="15.75" customHeight="1" x14ac:dyDescent="0.2">
      <c r="A2164" s="6">
        <v>2514</v>
      </c>
      <c r="B2164" s="6" t="s">
        <v>2129</v>
      </c>
      <c r="C2164" s="6" t="s">
        <v>3285</v>
      </c>
      <c r="D2164" s="6">
        <v>41</v>
      </c>
    </row>
    <row r="2165" spans="1:4" ht="15.75" customHeight="1" x14ac:dyDescent="0.2">
      <c r="A2165" s="6">
        <v>2513</v>
      </c>
      <c r="B2165" s="6" t="s">
        <v>335</v>
      </c>
      <c r="C2165" s="6" t="s">
        <v>3285</v>
      </c>
      <c r="D2165" s="6">
        <v>1475</v>
      </c>
    </row>
    <row r="2166" spans="1:4" ht="15.75" customHeight="1" x14ac:dyDescent="0.2">
      <c r="A2166" s="6">
        <v>2512</v>
      </c>
      <c r="B2166" s="6" t="s">
        <v>688</v>
      </c>
      <c r="C2166" s="6" t="s">
        <v>3285</v>
      </c>
      <c r="D2166" s="6">
        <v>281</v>
      </c>
    </row>
    <row r="2167" spans="1:4" ht="15.75" customHeight="1" x14ac:dyDescent="0.2">
      <c r="A2167" s="6">
        <v>2511</v>
      </c>
      <c r="B2167" s="6" t="s">
        <v>472</v>
      </c>
      <c r="C2167" s="6" t="s">
        <v>3285</v>
      </c>
      <c r="D2167" s="6">
        <v>29</v>
      </c>
    </row>
    <row r="2168" spans="1:4" ht="15.75" customHeight="1" x14ac:dyDescent="0.2">
      <c r="A2168" s="6">
        <v>2510</v>
      </c>
      <c r="B2168" s="6" t="s">
        <v>958</v>
      </c>
      <c r="C2168" s="6" t="s">
        <v>3285</v>
      </c>
      <c r="D2168" s="6">
        <v>17</v>
      </c>
    </row>
    <row r="2169" spans="1:4" ht="15.75" customHeight="1" x14ac:dyDescent="0.2">
      <c r="A2169" s="6">
        <v>2509</v>
      </c>
      <c r="B2169" s="6" t="s">
        <v>684</v>
      </c>
      <c r="C2169" s="6" t="s">
        <v>3285</v>
      </c>
      <c r="D2169" s="6">
        <v>543</v>
      </c>
    </row>
    <row r="2170" spans="1:4" ht="15.75" customHeight="1" x14ac:dyDescent="0.2">
      <c r="A2170" s="6">
        <v>2508</v>
      </c>
      <c r="B2170" s="6" t="s">
        <v>3520</v>
      </c>
      <c r="C2170" s="6" t="s">
        <v>3285</v>
      </c>
    </row>
    <row r="2171" spans="1:4" ht="15.75" customHeight="1" x14ac:dyDescent="0.2">
      <c r="A2171" s="6">
        <v>2507</v>
      </c>
      <c r="B2171" s="6" t="s">
        <v>2232</v>
      </c>
      <c r="C2171" s="6" t="s">
        <v>3285</v>
      </c>
      <c r="D2171" s="6">
        <v>0</v>
      </c>
    </row>
    <row r="2172" spans="1:4" ht="15.75" customHeight="1" x14ac:dyDescent="0.2">
      <c r="A2172" s="6">
        <v>2506</v>
      </c>
      <c r="B2172" s="6" t="s">
        <v>925</v>
      </c>
      <c r="C2172" s="6" t="s">
        <v>3285</v>
      </c>
      <c r="D2172" s="6">
        <v>176</v>
      </c>
    </row>
    <row r="2173" spans="1:4" ht="15.75" customHeight="1" x14ac:dyDescent="0.2">
      <c r="A2173" s="6">
        <v>2505</v>
      </c>
      <c r="B2173" s="6" t="s">
        <v>538</v>
      </c>
      <c r="C2173" s="6" t="s">
        <v>3285</v>
      </c>
      <c r="D2173" s="6">
        <v>59</v>
      </c>
    </row>
    <row r="2174" spans="1:4" ht="15.75" customHeight="1" x14ac:dyDescent="0.2">
      <c r="A2174" s="6">
        <v>2504</v>
      </c>
      <c r="B2174" s="6" t="s">
        <v>525</v>
      </c>
      <c r="C2174" s="6" t="s">
        <v>3285</v>
      </c>
      <c r="D2174" s="6">
        <v>15</v>
      </c>
    </row>
    <row r="2175" spans="1:4" ht="15.75" customHeight="1" x14ac:dyDescent="0.2">
      <c r="A2175" s="6">
        <v>2503</v>
      </c>
      <c r="B2175" s="6" t="s">
        <v>353</v>
      </c>
      <c r="C2175" s="6" t="s">
        <v>3285</v>
      </c>
      <c r="D2175" s="6">
        <v>1680</v>
      </c>
    </row>
    <row r="2176" spans="1:4" ht="15.75" customHeight="1" x14ac:dyDescent="0.2">
      <c r="A2176" s="6">
        <v>2502</v>
      </c>
      <c r="B2176" s="6" t="s">
        <v>2053</v>
      </c>
      <c r="C2176" s="6" t="s">
        <v>3285</v>
      </c>
      <c r="D2176" s="6">
        <v>3</v>
      </c>
    </row>
    <row r="2177" spans="1:4" ht="15.75" customHeight="1" x14ac:dyDescent="0.2">
      <c r="A2177" s="6">
        <v>2501</v>
      </c>
      <c r="B2177" s="6" t="s">
        <v>1469</v>
      </c>
      <c r="C2177" s="6" t="s">
        <v>3285</v>
      </c>
      <c r="D2177" s="6">
        <v>22</v>
      </c>
    </row>
    <row r="2178" spans="1:4" ht="15.75" customHeight="1" x14ac:dyDescent="0.2">
      <c r="A2178" s="6">
        <v>2500</v>
      </c>
      <c r="B2178" s="6" t="s">
        <v>3196</v>
      </c>
      <c r="C2178" s="6" t="s">
        <v>3285</v>
      </c>
      <c r="D2178" s="6">
        <v>8</v>
      </c>
    </row>
    <row r="2179" spans="1:4" ht="15.75" customHeight="1" x14ac:dyDescent="0.2">
      <c r="A2179" s="6">
        <v>2499</v>
      </c>
      <c r="B2179" s="6" t="s">
        <v>213</v>
      </c>
      <c r="C2179" s="6" t="s">
        <v>3285</v>
      </c>
      <c r="D2179" s="6">
        <v>105</v>
      </c>
    </row>
    <row r="2180" spans="1:4" ht="15.75" customHeight="1" x14ac:dyDescent="0.2">
      <c r="A2180" s="6">
        <v>2498</v>
      </c>
      <c r="B2180" s="6" t="s">
        <v>885</v>
      </c>
      <c r="C2180" s="6" t="s">
        <v>3285</v>
      </c>
      <c r="D2180" s="6">
        <v>315</v>
      </c>
    </row>
    <row r="2181" spans="1:4" ht="15.75" customHeight="1" x14ac:dyDescent="0.2">
      <c r="A2181" s="6">
        <v>2497</v>
      </c>
      <c r="B2181" s="6" t="s">
        <v>234</v>
      </c>
      <c r="C2181" s="6" t="s">
        <v>3285</v>
      </c>
      <c r="D2181" s="6">
        <v>225</v>
      </c>
    </row>
    <row r="2182" spans="1:4" ht="15.75" customHeight="1" x14ac:dyDescent="0.2">
      <c r="A2182" s="6">
        <v>2496</v>
      </c>
      <c r="B2182" s="6" t="s">
        <v>2183</v>
      </c>
      <c r="C2182" s="6" t="s">
        <v>3285</v>
      </c>
      <c r="D2182" s="6">
        <v>0</v>
      </c>
    </row>
    <row r="2183" spans="1:4" ht="15.75" customHeight="1" x14ac:dyDescent="0.2">
      <c r="A2183" s="6">
        <v>2495</v>
      </c>
      <c r="B2183" s="6" t="s">
        <v>248</v>
      </c>
      <c r="C2183" s="6" t="s">
        <v>3285</v>
      </c>
      <c r="D2183" s="6">
        <v>96</v>
      </c>
    </row>
    <row r="2184" spans="1:4" ht="15.75" customHeight="1" x14ac:dyDescent="0.2">
      <c r="A2184" s="6">
        <v>2494</v>
      </c>
      <c r="B2184" s="6" t="s">
        <v>1235</v>
      </c>
      <c r="C2184" s="6" t="s">
        <v>3285</v>
      </c>
      <c r="D2184" s="6">
        <v>46</v>
      </c>
    </row>
    <row r="2185" spans="1:4" ht="15.75" customHeight="1" x14ac:dyDescent="0.2">
      <c r="A2185" s="6">
        <v>2493</v>
      </c>
      <c r="B2185" s="6" t="s">
        <v>482</v>
      </c>
      <c r="C2185" s="6" t="s">
        <v>3285</v>
      </c>
      <c r="D2185" s="6">
        <v>12</v>
      </c>
    </row>
    <row r="2186" spans="1:4" ht="15.75" customHeight="1" x14ac:dyDescent="0.2">
      <c r="A2186" s="6">
        <v>2492</v>
      </c>
      <c r="B2186" s="6" t="s">
        <v>903</v>
      </c>
      <c r="C2186" s="6" t="s">
        <v>3285</v>
      </c>
      <c r="D2186" s="6">
        <v>882</v>
      </c>
    </row>
    <row r="2187" spans="1:4" ht="15.75" customHeight="1" x14ac:dyDescent="0.2">
      <c r="A2187" s="6">
        <v>2491</v>
      </c>
      <c r="B2187" s="6" t="s">
        <v>1339</v>
      </c>
      <c r="C2187" s="6" t="s">
        <v>3285</v>
      </c>
      <c r="D2187" s="6">
        <v>912</v>
      </c>
    </row>
    <row r="2188" spans="1:4" ht="15.75" customHeight="1" x14ac:dyDescent="0.2">
      <c r="A2188" s="6">
        <v>2490</v>
      </c>
      <c r="B2188" s="6" t="s">
        <v>635</v>
      </c>
      <c r="C2188" s="6" t="s">
        <v>3285</v>
      </c>
      <c r="D2188" s="6">
        <v>33</v>
      </c>
    </row>
    <row r="2189" spans="1:4" ht="15.75" customHeight="1" x14ac:dyDescent="0.2">
      <c r="A2189" s="6">
        <v>2489</v>
      </c>
      <c r="B2189" s="6" t="s">
        <v>2317</v>
      </c>
      <c r="C2189" s="6" t="s">
        <v>3285</v>
      </c>
      <c r="D2189" s="6">
        <v>18</v>
      </c>
    </row>
    <row r="2190" spans="1:4" ht="15.75" customHeight="1" x14ac:dyDescent="0.2">
      <c r="A2190" s="6">
        <v>2488</v>
      </c>
      <c r="B2190" s="6" t="s">
        <v>468</v>
      </c>
      <c r="C2190" s="6" t="s">
        <v>3285</v>
      </c>
      <c r="D2190" s="6">
        <v>43</v>
      </c>
    </row>
    <row r="2191" spans="1:4" ht="15.75" customHeight="1" x14ac:dyDescent="0.2">
      <c r="A2191" s="6">
        <v>2487</v>
      </c>
      <c r="B2191" s="6" t="s">
        <v>1418</v>
      </c>
      <c r="C2191" s="6" t="s">
        <v>3285</v>
      </c>
      <c r="D2191" s="6">
        <v>490</v>
      </c>
    </row>
    <row r="2192" spans="1:4" ht="15.75" customHeight="1" x14ac:dyDescent="0.2">
      <c r="A2192" s="6">
        <v>2486</v>
      </c>
      <c r="B2192" s="6" t="s">
        <v>691</v>
      </c>
      <c r="C2192" s="6" t="s">
        <v>3285</v>
      </c>
      <c r="D2192" s="6">
        <v>856</v>
      </c>
    </row>
    <row r="2193" spans="1:4" ht="15.75" customHeight="1" x14ac:dyDescent="0.2">
      <c r="A2193" s="6">
        <v>2485</v>
      </c>
      <c r="B2193" s="6" t="s">
        <v>481</v>
      </c>
      <c r="C2193" s="6" t="s">
        <v>3285</v>
      </c>
      <c r="D2193" s="6">
        <v>104</v>
      </c>
    </row>
    <row r="2194" spans="1:4" ht="15.75" customHeight="1" x14ac:dyDescent="0.2">
      <c r="A2194" s="6">
        <v>2484</v>
      </c>
      <c r="B2194" s="6" t="s">
        <v>889</v>
      </c>
      <c r="C2194" s="6" t="s">
        <v>3285</v>
      </c>
      <c r="D2194" s="6">
        <v>412</v>
      </c>
    </row>
    <row r="2195" spans="1:4" ht="15.75" customHeight="1" x14ac:dyDescent="0.2">
      <c r="A2195" s="6">
        <v>2483</v>
      </c>
      <c r="B2195" s="6" t="s">
        <v>88</v>
      </c>
      <c r="C2195" s="6" t="s">
        <v>3285</v>
      </c>
      <c r="D2195" s="6">
        <v>2646</v>
      </c>
    </row>
    <row r="2196" spans="1:4" ht="15.75" customHeight="1" x14ac:dyDescent="0.2">
      <c r="A2196" s="6">
        <v>2482</v>
      </c>
      <c r="B2196" s="6" t="s">
        <v>94</v>
      </c>
      <c r="C2196" s="6" t="s">
        <v>3285</v>
      </c>
      <c r="D2196" s="6">
        <v>73</v>
      </c>
    </row>
    <row r="2197" spans="1:4" ht="15.75" customHeight="1" x14ac:dyDescent="0.2">
      <c r="A2197" s="6">
        <v>2481</v>
      </c>
      <c r="B2197" s="6" t="s">
        <v>2643</v>
      </c>
      <c r="C2197" s="6" t="s">
        <v>3285</v>
      </c>
      <c r="D2197" s="6">
        <v>0</v>
      </c>
    </row>
    <row r="2198" spans="1:4" ht="15.75" customHeight="1" x14ac:dyDescent="0.2">
      <c r="A2198" s="6">
        <v>2480</v>
      </c>
      <c r="B2198" s="6" t="s">
        <v>2952</v>
      </c>
      <c r="C2198" s="6" t="s">
        <v>3285</v>
      </c>
      <c r="D2198" s="6">
        <v>80</v>
      </c>
    </row>
    <row r="2199" spans="1:4" ht="15.75" customHeight="1" x14ac:dyDescent="0.2">
      <c r="A2199" s="6">
        <v>2479</v>
      </c>
      <c r="B2199" s="6" t="s">
        <v>3235</v>
      </c>
      <c r="C2199" s="6" t="s">
        <v>3285</v>
      </c>
      <c r="D2199" s="6">
        <v>32</v>
      </c>
    </row>
    <row r="2200" spans="1:4" ht="15.75" customHeight="1" x14ac:dyDescent="0.2">
      <c r="A2200" s="6">
        <v>2478</v>
      </c>
      <c r="B2200" s="6" t="s">
        <v>3039</v>
      </c>
      <c r="C2200" s="6" t="s">
        <v>3285</v>
      </c>
      <c r="D2200" s="6">
        <v>67</v>
      </c>
    </row>
    <row r="2201" spans="1:4" ht="15.75" customHeight="1" x14ac:dyDescent="0.2">
      <c r="A2201" s="6">
        <v>2477</v>
      </c>
      <c r="B2201" s="6" t="s">
        <v>993</v>
      </c>
      <c r="C2201" s="6" t="s">
        <v>3285</v>
      </c>
      <c r="D2201" s="6">
        <v>54</v>
      </c>
    </row>
    <row r="2202" spans="1:4" ht="15.75" customHeight="1" x14ac:dyDescent="0.2">
      <c r="A2202" s="6">
        <v>2476</v>
      </c>
      <c r="B2202" s="6" t="s">
        <v>202</v>
      </c>
      <c r="C2202" s="6" t="s">
        <v>3285</v>
      </c>
      <c r="D2202" s="6">
        <v>356</v>
      </c>
    </row>
    <row r="2203" spans="1:4" ht="15.75" customHeight="1" x14ac:dyDescent="0.2">
      <c r="A2203" s="6">
        <v>2475</v>
      </c>
      <c r="B2203" s="6" t="s">
        <v>869</v>
      </c>
      <c r="C2203" s="6" t="s">
        <v>3285</v>
      </c>
      <c r="D2203" s="6">
        <v>252</v>
      </c>
    </row>
    <row r="2204" spans="1:4" ht="15.75" customHeight="1" x14ac:dyDescent="0.2">
      <c r="A2204" s="6">
        <v>2474</v>
      </c>
      <c r="B2204" s="6" t="s">
        <v>2642</v>
      </c>
      <c r="C2204" s="6" t="s">
        <v>3285</v>
      </c>
      <c r="D2204" s="6">
        <v>4</v>
      </c>
    </row>
    <row r="2205" spans="1:4" ht="15.75" customHeight="1" x14ac:dyDescent="0.2">
      <c r="A2205" s="6">
        <v>2473</v>
      </c>
      <c r="B2205" s="6" t="s">
        <v>149</v>
      </c>
      <c r="C2205" s="6" t="s">
        <v>3285</v>
      </c>
      <c r="D2205" s="6">
        <v>116</v>
      </c>
    </row>
    <row r="2206" spans="1:4" ht="15.75" customHeight="1" x14ac:dyDescent="0.2">
      <c r="A2206" s="6">
        <v>2472</v>
      </c>
      <c r="B2206" s="6" t="s">
        <v>254</v>
      </c>
      <c r="C2206" s="6" t="s">
        <v>3285</v>
      </c>
      <c r="D2206" s="6">
        <v>168</v>
      </c>
    </row>
    <row r="2207" spans="1:4" ht="15.75" customHeight="1" x14ac:dyDescent="0.2">
      <c r="A2207" s="6">
        <v>2470</v>
      </c>
      <c r="B2207" s="6" t="s">
        <v>2624</v>
      </c>
      <c r="C2207" s="6" t="s">
        <v>3285</v>
      </c>
      <c r="D2207" s="6">
        <v>4</v>
      </c>
    </row>
    <row r="2208" spans="1:4" ht="15.75" customHeight="1" x14ac:dyDescent="0.2">
      <c r="A2208" s="6">
        <v>2469</v>
      </c>
      <c r="B2208" s="6" t="s">
        <v>305</v>
      </c>
      <c r="C2208" s="6" t="s">
        <v>3285</v>
      </c>
      <c r="D2208" s="6">
        <v>711</v>
      </c>
    </row>
    <row r="2209" spans="1:4" ht="15.75" customHeight="1" x14ac:dyDescent="0.2">
      <c r="A2209" s="6">
        <v>2468</v>
      </c>
      <c r="B2209" s="6" t="s">
        <v>186</v>
      </c>
      <c r="C2209" s="6" t="s">
        <v>3285</v>
      </c>
      <c r="D2209" s="6">
        <v>982</v>
      </c>
    </row>
    <row r="2210" spans="1:4" ht="15.75" customHeight="1" x14ac:dyDescent="0.2">
      <c r="A2210" s="6">
        <v>2467</v>
      </c>
      <c r="B2210" s="6" t="s">
        <v>2330</v>
      </c>
      <c r="C2210" s="6" t="s">
        <v>3285</v>
      </c>
      <c r="D2210" s="6">
        <v>11</v>
      </c>
    </row>
    <row r="2211" spans="1:4" ht="15.75" customHeight="1" x14ac:dyDescent="0.2">
      <c r="A2211" s="6">
        <v>2466</v>
      </c>
      <c r="B2211" s="6" t="s">
        <v>2266</v>
      </c>
      <c r="C2211" s="6" t="s">
        <v>3285</v>
      </c>
      <c r="D2211" s="6">
        <v>24</v>
      </c>
    </row>
    <row r="2212" spans="1:4" ht="15.75" customHeight="1" x14ac:dyDescent="0.2">
      <c r="A2212" s="6">
        <v>2465</v>
      </c>
      <c r="B2212" s="6" t="s">
        <v>1054</v>
      </c>
      <c r="C2212" s="6" t="s">
        <v>3285</v>
      </c>
      <c r="D2212" s="6">
        <v>367</v>
      </c>
    </row>
    <row r="2213" spans="1:4" ht="15.75" customHeight="1" x14ac:dyDescent="0.2">
      <c r="A2213" s="6">
        <v>2464</v>
      </c>
      <c r="B2213" s="6" t="s">
        <v>1477</v>
      </c>
      <c r="C2213" s="6" t="s">
        <v>3285</v>
      </c>
      <c r="D2213" s="6">
        <v>305</v>
      </c>
    </row>
    <row r="2214" spans="1:4" ht="15.75" customHeight="1" x14ac:dyDescent="0.2">
      <c r="A2214" s="6">
        <v>2463</v>
      </c>
      <c r="B2214" s="6" t="s">
        <v>652</v>
      </c>
      <c r="C2214" s="6" t="s">
        <v>3285</v>
      </c>
      <c r="D2214" s="6">
        <v>370</v>
      </c>
    </row>
    <row r="2215" spans="1:4" ht="15.75" customHeight="1" x14ac:dyDescent="0.2">
      <c r="A2215" s="6">
        <v>2462</v>
      </c>
      <c r="B2215" s="6" t="s">
        <v>1029</v>
      </c>
      <c r="C2215" s="6" t="s">
        <v>3285</v>
      </c>
      <c r="D2215" s="6">
        <v>81</v>
      </c>
    </row>
    <row r="2216" spans="1:4" ht="15.75" customHeight="1" x14ac:dyDescent="0.2">
      <c r="A2216" s="6">
        <v>2461</v>
      </c>
      <c r="B2216" s="6" t="s">
        <v>1387</v>
      </c>
      <c r="C2216" s="6" t="s">
        <v>3285</v>
      </c>
      <c r="D2216" s="6">
        <v>92</v>
      </c>
    </row>
    <row r="2217" spans="1:4" ht="15.75" customHeight="1" x14ac:dyDescent="0.2">
      <c r="A2217" s="6">
        <v>2460</v>
      </c>
      <c r="B2217" s="6" t="s">
        <v>185</v>
      </c>
      <c r="C2217" s="6" t="s">
        <v>3285</v>
      </c>
      <c r="D2217" s="6">
        <v>250</v>
      </c>
    </row>
    <row r="2218" spans="1:4" ht="15.75" customHeight="1" x14ac:dyDescent="0.2">
      <c r="A2218" s="6">
        <v>2459</v>
      </c>
      <c r="B2218" s="6" t="s">
        <v>1108</v>
      </c>
      <c r="C2218" s="6" t="s">
        <v>3285</v>
      </c>
      <c r="D2218" s="6">
        <v>430</v>
      </c>
    </row>
    <row r="2219" spans="1:4" ht="15.75" customHeight="1" x14ac:dyDescent="0.2">
      <c r="A2219" s="6">
        <v>2458</v>
      </c>
      <c r="B2219" s="6" t="s">
        <v>545</v>
      </c>
      <c r="C2219" s="6" t="s">
        <v>3285</v>
      </c>
      <c r="D2219" s="6">
        <v>83</v>
      </c>
    </row>
    <row r="2220" spans="1:4" ht="15.75" customHeight="1" x14ac:dyDescent="0.2">
      <c r="A2220" s="6">
        <v>2457</v>
      </c>
      <c r="B2220" s="6" t="s">
        <v>2912</v>
      </c>
      <c r="C2220" s="6" t="s">
        <v>3285</v>
      </c>
      <c r="D2220" s="6">
        <v>8</v>
      </c>
    </row>
    <row r="2221" spans="1:4" ht="15.75" customHeight="1" x14ac:dyDescent="0.2">
      <c r="A2221" s="6">
        <v>2456</v>
      </c>
      <c r="B2221" s="6" t="s">
        <v>2553</v>
      </c>
      <c r="C2221" s="6" t="s">
        <v>3285</v>
      </c>
      <c r="D2221" s="6">
        <v>52</v>
      </c>
    </row>
    <row r="2222" spans="1:4" ht="15.75" customHeight="1" x14ac:dyDescent="0.2">
      <c r="A2222" s="6">
        <v>2455</v>
      </c>
      <c r="B2222" s="6" t="s">
        <v>3183</v>
      </c>
      <c r="C2222" s="6" t="s">
        <v>3285</v>
      </c>
      <c r="D2222" s="6">
        <v>0</v>
      </c>
    </row>
    <row r="2223" spans="1:4" ht="15.75" customHeight="1" x14ac:dyDescent="0.2">
      <c r="A2223" s="6">
        <v>2454</v>
      </c>
      <c r="B2223" s="6" t="s">
        <v>2371</v>
      </c>
      <c r="C2223" s="6" t="s">
        <v>3285</v>
      </c>
      <c r="D2223" s="6">
        <v>546</v>
      </c>
    </row>
    <row r="2224" spans="1:4" ht="15.75" customHeight="1" x14ac:dyDescent="0.2">
      <c r="A2224" s="6">
        <v>2453</v>
      </c>
      <c r="B2224" s="6" t="s">
        <v>1398</v>
      </c>
      <c r="C2224" s="6" t="s">
        <v>3285</v>
      </c>
      <c r="D2224" s="6">
        <v>626</v>
      </c>
    </row>
    <row r="2225" spans="1:4" ht="15.75" customHeight="1" x14ac:dyDescent="0.2">
      <c r="A2225" s="6">
        <v>2452</v>
      </c>
      <c r="B2225" s="6" t="s">
        <v>2093</v>
      </c>
      <c r="C2225" s="6" t="s">
        <v>3285</v>
      </c>
      <c r="D2225" s="6">
        <v>9</v>
      </c>
    </row>
    <row r="2226" spans="1:4" ht="15.75" customHeight="1" x14ac:dyDescent="0.2">
      <c r="A2226" s="6">
        <v>2451</v>
      </c>
      <c r="B2226" s="6" t="s">
        <v>2606</v>
      </c>
      <c r="C2226" s="6" t="s">
        <v>3285</v>
      </c>
      <c r="D2226" s="6">
        <v>3</v>
      </c>
    </row>
    <row r="2227" spans="1:4" ht="15.75" customHeight="1" x14ac:dyDescent="0.2">
      <c r="A2227" s="6">
        <v>2450</v>
      </c>
      <c r="B2227" s="6" t="s">
        <v>148</v>
      </c>
      <c r="C2227" s="6" t="s">
        <v>3285</v>
      </c>
      <c r="D2227" s="6">
        <v>198</v>
      </c>
    </row>
    <row r="2228" spans="1:4" ht="15.75" customHeight="1" x14ac:dyDescent="0.2">
      <c r="A2228" s="6">
        <v>2449</v>
      </c>
      <c r="B2228" s="6" t="s">
        <v>2307</v>
      </c>
      <c r="C2228" s="6" t="s">
        <v>3285</v>
      </c>
      <c r="D2228" s="6">
        <v>669</v>
      </c>
    </row>
    <row r="2229" spans="1:4" ht="15.75" customHeight="1" x14ac:dyDescent="0.2">
      <c r="A2229" s="6">
        <v>2448</v>
      </c>
      <c r="B2229" s="6" t="s">
        <v>2168</v>
      </c>
      <c r="C2229" s="6" t="s">
        <v>3285</v>
      </c>
      <c r="D2229" s="6">
        <v>0</v>
      </c>
    </row>
    <row r="2230" spans="1:4" ht="15.75" customHeight="1" x14ac:dyDescent="0.2">
      <c r="A2230" s="6">
        <v>2447</v>
      </c>
      <c r="B2230" s="6" t="s">
        <v>2443</v>
      </c>
      <c r="C2230" s="6" t="s">
        <v>3285</v>
      </c>
      <c r="D2230" s="6">
        <v>0</v>
      </c>
    </row>
    <row r="2231" spans="1:4" ht="15.75" customHeight="1" x14ac:dyDescent="0.2">
      <c r="A2231" s="6">
        <v>2446</v>
      </c>
      <c r="B2231" s="6" t="s">
        <v>981</v>
      </c>
      <c r="C2231" s="6" t="s">
        <v>3285</v>
      </c>
      <c r="D2231" s="6">
        <v>1235</v>
      </c>
    </row>
    <row r="2232" spans="1:4" ht="15.75" customHeight="1" x14ac:dyDescent="0.2">
      <c r="A2232" s="6">
        <v>2445</v>
      </c>
      <c r="B2232" s="6" t="s">
        <v>1067</v>
      </c>
      <c r="C2232" s="6" t="s">
        <v>3285</v>
      </c>
      <c r="D2232" s="6">
        <v>956</v>
      </c>
    </row>
    <row r="2233" spans="1:4" ht="15.75" customHeight="1" x14ac:dyDescent="0.2">
      <c r="A2233" s="6">
        <v>2444</v>
      </c>
      <c r="B2233" s="6" t="s">
        <v>2942</v>
      </c>
      <c r="C2233" s="6" t="s">
        <v>3285</v>
      </c>
      <c r="D2233" s="6">
        <v>7</v>
      </c>
    </row>
    <row r="2234" spans="1:4" ht="15.75" customHeight="1" x14ac:dyDescent="0.2">
      <c r="A2234" s="6">
        <v>2443</v>
      </c>
      <c r="B2234" s="6" t="s">
        <v>719</v>
      </c>
      <c r="C2234" s="6" t="s">
        <v>3285</v>
      </c>
      <c r="D2234" s="6">
        <v>40</v>
      </c>
    </row>
    <row r="2235" spans="1:4" ht="15.75" customHeight="1" x14ac:dyDescent="0.2">
      <c r="A2235" s="6">
        <v>2442</v>
      </c>
      <c r="B2235" s="6" t="s">
        <v>3134</v>
      </c>
      <c r="C2235" s="6" t="s">
        <v>3285</v>
      </c>
      <c r="D2235" s="6">
        <v>0</v>
      </c>
    </row>
    <row r="2236" spans="1:4" ht="15.75" customHeight="1" x14ac:dyDescent="0.2">
      <c r="A2236" s="6">
        <v>2441</v>
      </c>
      <c r="B2236" s="6" t="s">
        <v>1144</v>
      </c>
      <c r="C2236" s="6" t="s">
        <v>3285</v>
      </c>
      <c r="D2236" s="6">
        <v>384</v>
      </c>
    </row>
    <row r="2237" spans="1:4" ht="15.75" customHeight="1" x14ac:dyDescent="0.2">
      <c r="A2237" s="6">
        <v>2440</v>
      </c>
      <c r="B2237" s="6" t="s">
        <v>1367</v>
      </c>
      <c r="C2237" s="6" t="s">
        <v>3285</v>
      </c>
      <c r="D2237" s="6">
        <v>200</v>
      </c>
    </row>
    <row r="2238" spans="1:4" ht="15.75" customHeight="1" x14ac:dyDescent="0.2">
      <c r="A2238" s="6">
        <v>2438</v>
      </c>
      <c r="B2238" s="6" t="s">
        <v>217</v>
      </c>
      <c r="C2238" s="6" t="s">
        <v>3285</v>
      </c>
      <c r="D2238" s="6">
        <v>0</v>
      </c>
    </row>
    <row r="2239" spans="1:4" ht="15.75" customHeight="1" x14ac:dyDescent="0.2">
      <c r="A2239" s="6">
        <v>2437</v>
      </c>
      <c r="B2239" s="6" t="s">
        <v>1431</v>
      </c>
      <c r="C2239" s="6" t="s">
        <v>3285</v>
      </c>
      <c r="D2239" s="6">
        <v>65</v>
      </c>
    </row>
    <row r="2240" spans="1:4" ht="15.75" customHeight="1" x14ac:dyDescent="0.2">
      <c r="A2240" s="6">
        <v>2436</v>
      </c>
      <c r="B2240" s="6" t="s">
        <v>910</v>
      </c>
      <c r="C2240" s="6" t="s">
        <v>3285</v>
      </c>
      <c r="D2240" s="6">
        <v>272</v>
      </c>
    </row>
    <row r="2241" spans="1:4" ht="15.75" customHeight="1" x14ac:dyDescent="0.2">
      <c r="A2241" s="6">
        <v>2435</v>
      </c>
      <c r="B2241" s="6" t="s">
        <v>259</v>
      </c>
      <c r="C2241" s="6" t="s">
        <v>3285</v>
      </c>
      <c r="D2241" s="6">
        <v>98</v>
      </c>
    </row>
    <row r="2242" spans="1:4" ht="15.75" customHeight="1" x14ac:dyDescent="0.2">
      <c r="A2242" s="6">
        <v>2434</v>
      </c>
      <c r="B2242" s="6" t="s">
        <v>1226</v>
      </c>
      <c r="C2242" s="6" t="s">
        <v>3285</v>
      </c>
      <c r="D2242" s="6">
        <v>991</v>
      </c>
    </row>
    <row r="2243" spans="1:4" ht="15.75" customHeight="1" x14ac:dyDescent="0.2">
      <c r="A2243" s="6">
        <v>2431</v>
      </c>
      <c r="B2243" s="6" t="s">
        <v>3170</v>
      </c>
      <c r="C2243" s="6" t="s">
        <v>3285</v>
      </c>
      <c r="D2243" s="6">
        <v>27</v>
      </c>
    </row>
    <row r="2244" spans="1:4" ht="15.75" customHeight="1" x14ac:dyDescent="0.2">
      <c r="A2244" s="6">
        <v>2430</v>
      </c>
      <c r="B2244" s="6" t="s">
        <v>291</v>
      </c>
      <c r="C2244" s="6" t="s">
        <v>3285</v>
      </c>
      <c r="D2244" s="6">
        <v>218</v>
      </c>
    </row>
    <row r="2245" spans="1:4" ht="15.75" customHeight="1" x14ac:dyDescent="0.2">
      <c r="A2245" s="6">
        <v>2429</v>
      </c>
      <c r="B2245" s="6" t="s">
        <v>2058</v>
      </c>
      <c r="C2245" s="6" t="s">
        <v>3285</v>
      </c>
      <c r="D2245" s="6">
        <v>0</v>
      </c>
    </row>
    <row r="2246" spans="1:4" ht="15.75" customHeight="1" x14ac:dyDescent="0.2">
      <c r="A2246" s="6">
        <v>2428</v>
      </c>
      <c r="B2246" s="6" t="s">
        <v>2685</v>
      </c>
      <c r="C2246" s="6" t="s">
        <v>3285</v>
      </c>
      <c r="D2246" s="6">
        <v>554</v>
      </c>
    </row>
    <row r="2247" spans="1:4" ht="15.75" customHeight="1" x14ac:dyDescent="0.2">
      <c r="A2247" s="6">
        <v>2426</v>
      </c>
      <c r="B2247" s="6" t="s">
        <v>3059</v>
      </c>
      <c r="C2247" s="6" t="s">
        <v>3285</v>
      </c>
      <c r="D2247" s="6">
        <v>9</v>
      </c>
    </row>
    <row r="2248" spans="1:4" ht="15.75" customHeight="1" x14ac:dyDescent="0.2">
      <c r="A2248" s="6">
        <v>2425</v>
      </c>
      <c r="B2248" s="6" t="s">
        <v>2207</v>
      </c>
      <c r="C2248" s="6" t="s">
        <v>3285</v>
      </c>
      <c r="D2248" s="6">
        <v>0</v>
      </c>
    </row>
    <row r="2249" spans="1:4" ht="15.75" customHeight="1" x14ac:dyDescent="0.2">
      <c r="A2249" s="6">
        <v>2423</v>
      </c>
      <c r="B2249" s="6" t="s">
        <v>2671</v>
      </c>
      <c r="C2249" s="6" t="s">
        <v>3285</v>
      </c>
      <c r="D2249" s="6">
        <v>63</v>
      </c>
    </row>
    <row r="2250" spans="1:4" ht="15.75" customHeight="1" x14ac:dyDescent="0.2">
      <c r="A2250" s="6">
        <v>2422</v>
      </c>
      <c r="B2250" s="6" t="s">
        <v>1441</v>
      </c>
      <c r="C2250" s="6" t="s">
        <v>3285</v>
      </c>
      <c r="D2250" s="6">
        <v>1580</v>
      </c>
    </row>
    <row r="2251" spans="1:4" ht="15.75" customHeight="1" x14ac:dyDescent="0.2">
      <c r="A2251" s="6">
        <v>2421</v>
      </c>
      <c r="B2251" s="6" t="s">
        <v>488</v>
      </c>
      <c r="C2251" s="6" t="s">
        <v>3285</v>
      </c>
      <c r="D2251" s="6">
        <v>30</v>
      </c>
    </row>
    <row r="2252" spans="1:4" ht="15.75" customHeight="1" x14ac:dyDescent="0.2">
      <c r="A2252" s="6">
        <v>2420</v>
      </c>
      <c r="B2252" s="6" t="s">
        <v>478</v>
      </c>
      <c r="C2252" s="6" t="s">
        <v>3285</v>
      </c>
      <c r="D2252" s="6">
        <v>882</v>
      </c>
    </row>
    <row r="2253" spans="1:4" ht="15.75" customHeight="1" x14ac:dyDescent="0.2">
      <c r="A2253" s="6">
        <v>2419</v>
      </c>
      <c r="B2253" s="6" t="s">
        <v>600</v>
      </c>
      <c r="C2253" s="6" t="s">
        <v>3285</v>
      </c>
      <c r="D2253" s="6">
        <v>217</v>
      </c>
    </row>
    <row r="2254" spans="1:4" ht="15.75" customHeight="1" x14ac:dyDescent="0.2">
      <c r="A2254" s="6">
        <v>2418</v>
      </c>
      <c r="B2254" s="6" t="s">
        <v>2565</v>
      </c>
      <c r="C2254" s="6" t="s">
        <v>3285</v>
      </c>
      <c r="D2254" s="6">
        <v>0</v>
      </c>
    </row>
    <row r="2255" spans="1:4" ht="15.75" customHeight="1" x14ac:dyDescent="0.2">
      <c r="A2255" s="6">
        <v>2417</v>
      </c>
      <c r="B2255" s="6" t="s">
        <v>3521</v>
      </c>
      <c r="C2255" s="6" t="s">
        <v>3285</v>
      </c>
    </row>
    <row r="2256" spans="1:4" ht="15.75" customHeight="1" x14ac:dyDescent="0.2">
      <c r="A2256" s="6">
        <v>2415</v>
      </c>
      <c r="B2256" s="6" t="s">
        <v>1263</v>
      </c>
      <c r="C2256" s="6" t="s">
        <v>3285</v>
      </c>
      <c r="D2256" s="6">
        <v>183</v>
      </c>
    </row>
    <row r="2257" spans="1:4" ht="15.75" customHeight="1" x14ac:dyDescent="0.2">
      <c r="A2257" s="6">
        <v>2414</v>
      </c>
      <c r="B2257" s="6" t="s">
        <v>2914</v>
      </c>
      <c r="C2257" s="6" t="s">
        <v>3285</v>
      </c>
      <c r="D2257" s="6">
        <v>0</v>
      </c>
    </row>
    <row r="2258" spans="1:4" ht="15.75" customHeight="1" x14ac:dyDescent="0.2">
      <c r="A2258" s="6">
        <v>2413</v>
      </c>
      <c r="B2258" s="6" t="s">
        <v>2321</v>
      </c>
      <c r="C2258" s="6" t="s">
        <v>3285</v>
      </c>
      <c r="D2258" s="6">
        <v>5</v>
      </c>
    </row>
    <row r="2259" spans="1:4" ht="15.75" customHeight="1" x14ac:dyDescent="0.2">
      <c r="A2259" s="6">
        <v>2412</v>
      </c>
      <c r="B2259" s="6" t="s">
        <v>3058</v>
      </c>
      <c r="C2259" s="6" t="s">
        <v>3285</v>
      </c>
      <c r="D2259" s="6">
        <v>47</v>
      </c>
    </row>
    <row r="2260" spans="1:4" ht="15.75" customHeight="1" x14ac:dyDescent="0.2">
      <c r="A2260" s="6">
        <v>2411</v>
      </c>
      <c r="B2260" s="6" t="s">
        <v>955</v>
      </c>
      <c r="C2260" s="6" t="s">
        <v>3285</v>
      </c>
      <c r="D2260" s="6">
        <v>422</v>
      </c>
    </row>
    <row r="2261" spans="1:4" ht="15.75" customHeight="1" x14ac:dyDescent="0.2">
      <c r="A2261" s="6">
        <v>2410</v>
      </c>
      <c r="B2261" s="6" t="s">
        <v>999</v>
      </c>
      <c r="C2261" s="6" t="s">
        <v>3285</v>
      </c>
      <c r="D2261" s="6">
        <v>687</v>
      </c>
    </row>
    <row r="2262" spans="1:4" ht="15.75" customHeight="1" x14ac:dyDescent="0.2">
      <c r="A2262" s="6">
        <v>2409</v>
      </c>
      <c r="B2262" s="6" t="s">
        <v>685</v>
      </c>
      <c r="C2262" s="6" t="s">
        <v>3285</v>
      </c>
      <c r="D2262" s="6">
        <v>810</v>
      </c>
    </row>
    <row r="2263" spans="1:4" ht="15.75" customHeight="1" x14ac:dyDescent="0.2">
      <c r="A2263" s="6">
        <v>2408</v>
      </c>
      <c r="B2263" s="6" t="s">
        <v>3007</v>
      </c>
      <c r="C2263" s="6" t="s">
        <v>3285</v>
      </c>
      <c r="D2263" s="6">
        <v>53</v>
      </c>
    </row>
    <row r="2264" spans="1:4" ht="15.75" customHeight="1" x14ac:dyDescent="0.2">
      <c r="A2264" s="6">
        <v>2407</v>
      </c>
      <c r="B2264" s="6" t="s">
        <v>275</v>
      </c>
      <c r="C2264" s="6" t="s">
        <v>3285</v>
      </c>
      <c r="D2264" s="6">
        <v>366</v>
      </c>
    </row>
    <row r="2265" spans="1:4" ht="15.75" customHeight="1" x14ac:dyDescent="0.2">
      <c r="A2265" s="6">
        <v>2406</v>
      </c>
      <c r="B2265" s="6" t="s">
        <v>362</v>
      </c>
      <c r="C2265" s="6" t="s">
        <v>3285</v>
      </c>
      <c r="D2265" s="6">
        <v>129</v>
      </c>
    </row>
    <row r="2266" spans="1:4" ht="15.75" customHeight="1" x14ac:dyDescent="0.2">
      <c r="A2266" s="6">
        <v>2405</v>
      </c>
      <c r="B2266" s="6" t="s">
        <v>201</v>
      </c>
      <c r="C2266" s="6" t="s">
        <v>3285</v>
      </c>
      <c r="D2266" s="6">
        <v>657</v>
      </c>
    </row>
    <row r="2267" spans="1:4" ht="15.75" customHeight="1" x14ac:dyDescent="0.2">
      <c r="A2267" s="6">
        <v>2404</v>
      </c>
      <c r="B2267" s="6" t="s">
        <v>1268</v>
      </c>
      <c r="C2267" s="6" t="s">
        <v>3285</v>
      </c>
      <c r="D2267" s="6">
        <v>4746</v>
      </c>
    </row>
    <row r="2268" spans="1:4" ht="15.75" customHeight="1" x14ac:dyDescent="0.2">
      <c r="A2268" s="6">
        <v>2403</v>
      </c>
      <c r="B2268" s="6" t="s">
        <v>1146</v>
      </c>
      <c r="C2268" s="6" t="s">
        <v>3285</v>
      </c>
      <c r="D2268" s="6">
        <v>40</v>
      </c>
    </row>
    <row r="2269" spans="1:4" ht="15.75" customHeight="1" x14ac:dyDescent="0.2">
      <c r="A2269" s="6">
        <v>2402</v>
      </c>
      <c r="B2269" s="6" t="s">
        <v>396</v>
      </c>
      <c r="C2269" s="6" t="s">
        <v>3285</v>
      </c>
      <c r="D2269" s="6">
        <v>78</v>
      </c>
    </row>
    <row r="2270" spans="1:4" ht="15.75" customHeight="1" x14ac:dyDescent="0.2">
      <c r="A2270" s="6">
        <v>2401</v>
      </c>
      <c r="B2270" s="6" t="s">
        <v>555</v>
      </c>
      <c r="C2270" s="6" t="s">
        <v>3285</v>
      </c>
      <c r="D2270" s="6">
        <v>469</v>
      </c>
    </row>
    <row r="2271" spans="1:4" ht="15.75" customHeight="1" x14ac:dyDescent="0.2">
      <c r="A2271" s="6">
        <v>2400</v>
      </c>
      <c r="B2271" s="6" t="s">
        <v>2620</v>
      </c>
      <c r="C2271" s="6" t="s">
        <v>3285</v>
      </c>
      <c r="D2271" s="6">
        <v>0</v>
      </c>
    </row>
    <row r="2272" spans="1:4" ht="15.75" customHeight="1" x14ac:dyDescent="0.2">
      <c r="A2272" s="6">
        <v>2398</v>
      </c>
      <c r="B2272" s="6" t="s">
        <v>418</v>
      </c>
      <c r="C2272" s="6" t="s">
        <v>3285</v>
      </c>
      <c r="D2272" s="6">
        <v>40</v>
      </c>
    </row>
    <row r="2273" spans="1:4" ht="15.75" customHeight="1" x14ac:dyDescent="0.2">
      <c r="A2273" s="6">
        <v>2397</v>
      </c>
      <c r="B2273" s="6" t="s">
        <v>96</v>
      </c>
      <c r="C2273" s="6" t="s">
        <v>3285</v>
      </c>
      <c r="D2273" s="6">
        <v>400</v>
      </c>
    </row>
    <row r="2274" spans="1:4" ht="15.75" customHeight="1" x14ac:dyDescent="0.2">
      <c r="A2274" s="6">
        <v>2396</v>
      </c>
      <c r="B2274" s="6" t="s">
        <v>210</v>
      </c>
      <c r="C2274" s="6" t="s">
        <v>3285</v>
      </c>
      <c r="D2274" s="6">
        <v>62</v>
      </c>
    </row>
    <row r="2275" spans="1:4" ht="15.75" customHeight="1" x14ac:dyDescent="0.2">
      <c r="A2275" s="6">
        <v>2395</v>
      </c>
      <c r="B2275" s="6" t="s">
        <v>936</v>
      </c>
      <c r="C2275" s="6" t="s">
        <v>3285</v>
      </c>
      <c r="D2275" s="6">
        <v>534</v>
      </c>
    </row>
    <row r="2276" spans="1:4" ht="15.75" customHeight="1" x14ac:dyDescent="0.2">
      <c r="A2276" s="6">
        <v>2394</v>
      </c>
      <c r="B2276" s="6" t="s">
        <v>235</v>
      </c>
      <c r="C2276" s="6" t="s">
        <v>3285</v>
      </c>
      <c r="D2276" s="6">
        <v>110</v>
      </c>
    </row>
    <row r="2277" spans="1:4" ht="15.75" customHeight="1" x14ac:dyDescent="0.2">
      <c r="A2277" s="6">
        <v>2393</v>
      </c>
      <c r="B2277" s="6" t="s">
        <v>2552</v>
      </c>
      <c r="C2277" s="6" t="s">
        <v>3285</v>
      </c>
      <c r="D2277" s="6">
        <v>0</v>
      </c>
    </row>
    <row r="2278" spans="1:4" ht="15.75" customHeight="1" x14ac:dyDescent="0.2">
      <c r="A2278" s="6">
        <v>2392</v>
      </c>
      <c r="B2278" s="6" t="s">
        <v>982</v>
      </c>
      <c r="C2278" s="6" t="s">
        <v>3285</v>
      </c>
      <c r="D2278" s="6">
        <v>732</v>
      </c>
    </row>
    <row r="2279" spans="1:4" ht="15.75" customHeight="1" x14ac:dyDescent="0.2">
      <c r="A2279" s="6">
        <v>2391</v>
      </c>
      <c r="B2279" s="6" t="s">
        <v>1401</v>
      </c>
      <c r="C2279" s="6" t="s">
        <v>3285</v>
      </c>
      <c r="D2279" s="6">
        <v>92</v>
      </c>
    </row>
    <row r="2280" spans="1:4" ht="15.75" customHeight="1" x14ac:dyDescent="0.2">
      <c r="A2280" s="6">
        <v>2390</v>
      </c>
      <c r="B2280" s="6" t="s">
        <v>1025</v>
      </c>
      <c r="C2280" s="6" t="s">
        <v>3285</v>
      </c>
      <c r="D2280" s="6">
        <v>114</v>
      </c>
    </row>
    <row r="2281" spans="1:4" ht="15.75" customHeight="1" x14ac:dyDescent="0.2">
      <c r="A2281" s="6">
        <v>2389</v>
      </c>
      <c r="B2281" s="6" t="s">
        <v>2721</v>
      </c>
      <c r="C2281" s="6" t="s">
        <v>3285</v>
      </c>
      <c r="D2281" s="6">
        <v>21</v>
      </c>
    </row>
    <row r="2282" spans="1:4" ht="15.75" customHeight="1" x14ac:dyDescent="0.2">
      <c r="A2282" s="6">
        <v>2388</v>
      </c>
      <c r="B2282" s="6" t="s">
        <v>2357</v>
      </c>
      <c r="C2282" s="6" t="s">
        <v>3285</v>
      </c>
      <c r="D2282" s="6">
        <v>13</v>
      </c>
    </row>
    <row r="2283" spans="1:4" ht="15.75" customHeight="1" x14ac:dyDescent="0.2">
      <c r="A2283" s="6">
        <v>2387</v>
      </c>
      <c r="B2283" s="6" t="s">
        <v>340</v>
      </c>
      <c r="C2283" s="6" t="s">
        <v>3285</v>
      </c>
      <c r="D2283" s="6">
        <v>711</v>
      </c>
    </row>
    <row r="2284" spans="1:4" ht="15.75" customHeight="1" x14ac:dyDescent="0.2">
      <c r="A2284" s="6">
        <v>2386</v>
      </c>
      <c r="B2284" s="6" t="s">
        <v>2985</v>
      </c>
      <c r="C2284" s="6" t="s">
        <v>3285</v>
      </c>
      <c r="D2284" s="6">
        <v>68</v>
      </c>
    </row>
    <row r="2285" spans="1:4" ht="15.75" customHeight="1" x14ac:dyDescent="0.2">
      <c r="A2285" s="6">
        <v>2385</v>
      </c>
      <c r="B2285" s="6" t="s">
        <v>2147</v>
      </c>
      <c r="C2285" s="6" t="s">
        <v>3285</v>
      </c>
      <c r="D2285" s="6">
        <v>0</v>
      </c>
    </row>
    <row r="2286" spans="1:4" ht="15.75" customHeight="1" x14ac:dyDescent="0.2">
      <c r="A2286" s="6">
        <v>2384</v>
      </c>
      <c r="B2286" s="6" t="s">
        <v>927</v>
      </c>
      <c r="C2286" s="6" t="s">
        <v>3285</v>
      </c>
      <c r="D2286" s="6">
        <v>631</v>
      </c>
    </row>
    <row r="2287" spans="1:4" ht="15.75" customHeight="1" x14ac:dyDescent="0.2">
      <c r="A2287" s="6">
        <v>2383</v>
      </c>
      <c r="B2287" s="6" t="s">
        <v>3199</v>
      </c>
      <c r="C2287" s="6" t="s">
        <v>3285</v>
      </c>
      <c r="D2287" s="6">
        <v>0</v>
      </c>
    </row>
    <row r="2288" spans="1:4" ht="15.75" customHeight="1" x14ac:dyDescent="0.2">
      <c r="A2288" s="6">
        <v>2382</v>
      </c>
      <c r="B2288" s="6" t="s">
        <v>1149</v>
      </c>
      <c r="C2288" s="6" t="s">
        <v>3285</v>
      </c>
      <c r="D2288" s="6">
        <v>293</v>
      </c>
    </row>
    <row r="2289" spans="1:4" ht="15.75" customHeight="1" x14ac:dyDescent="0.2">
      <c r="A2289" s="6">
        <v>2381</v>
      </c>
      <c r="B2289" s="6" t="s">
        <v>934</v>
      </c>
      <c r="C2289" s="6" t="s">
        <v>3285</v>
      </c>
      <c r="D2289" s="6">
        <v>879</v>
      </c>
    </row>
    <row r="2290" spans="1:4" ht="15.75" customHeight="1" x14ac:dyDescent="0.2">
      <c r="A2290" s="6">
        <v>2380</v>
      </c>
      <c r="B2290" s="6" t="s">
        <v>214</v>
      </c>
      <c r="C2290" s="6" t="s">
        <v>3285</v>
      </c>
      <c r="D2290" s="6">
        <v>966</v>
      </c>
    </row>
    <row r="2291" spans="1:4" ht="15.75" customHeight="1" x14ac:dyDescent="0.2">
      <c r="A2291" s="6">
        <v>2379</v>
      </c>
      <c r="B2291" s="6" t="s">
        <v>1102</v>
      </c>
      <c r="C2291" s="6" t="s">
        <v>3285</v>
      </c>
      <c r="D2291" s="6">
        <v>223</v>
      </c>
    </row>
    <row r="2292" spans="1:4" ht="15.75" customHeight="1" x14ac:dyDescent="0.2">
      <c r="A2292" s="6">
        <v>2378</v>
      </c>
      <c r="B2292" s="6" t="s">
        <v>116</v>
      </c>
      <c r="C2292" s="6" t="s">
        <v>3285</v>
      </c>
      <c r="D2292" s="6">
        <v>705</v>
      </c>
    </row>
    <row r="2293" spans="1:4" ht="15.75" customHeight="1" x14ac:dyDescent="0.2">
      <c r="A2293" s="6">
        <v>2377</v>
      </c>
      <c r="B2293" s="6" t="s">
        <v>1187</v>
      </c>
      <c r="C2293" s="6" t="s">
        <v>3285</v>
      </c>
      <c r="D2293" s="6">
        <v>885</v>
      </c>
    </row>
    <row r="2294" spans="1:4" ht="15.75" customHeight="1" x14ac:dyDescent="0.2">
      <c r="A2294" s="6">
        <v>2376</v>
      </c>
      <c r="B2294" s="6" t="s">
        <v>2688</v>
      </c>
      <c r="C2294" s="6" t="s">
        <v>3285</v>
      </c>
      <c r="D2294" s="6">
        <v>18</v>
      </c>
    </row>
    <row r="2295" spans="1:4" ht="15.75" customHeight="1" x14ac:dyDescent="0.2">
      <c r="A2295" s="6">
        <v>2375</v>
      </c>
      <c r="B2295" s="6" t="s">
        <v>558</v>
      </c>
      <c r="C2295" s="6" t="s">
        <v>3285</v>
      </c>
      <c r="D2295" s="6">
        <v>172</v>
      </c>
    </row>
    <row r="2296" spans="1:4" ht="15.75" customHeight="1" x14ac:dyDescent="0.2">
      <c r="A2296" s="6">
        <v>2374</v>
      </c>
      <c r="B2296" s="6" t="s">
        <v>3197</v>
      </c>
      <c r="C2296" s="6" t="s">
        <v>3285</v>
      </c>
      <c r="D2296" s="6">
        <v>0</v>
      </c>
    </row>
    <row r="2297" spans="1:4" ht="15.75" customHeight="1" x14ac:dyDescent="0.2">
      <c r="A2297" s="6">
        <v>2373</v>
      </c>
      <c r="B2297" s="6" t="s">
        <v>503</v>
      </c>
      <c r="C2297" s="6" t="s">
        <v>3285</v>
      </c>
      <c r="D2297" s="6">
        <v>258</v>
      </c>
    </row>
    <row r="2298" spans="1:4" ht="15.75" customHeight="1" x14ac:dyDescent="0.2">
      <c r="A2298" s="6">
        <v>2372</v>
      </c>
      <c r="B2298" s="6" t="s">
        <v>2999</v>
      </c>
      <c r="C2298" s="6" t="s">
        <v>3285</v>
      </c>
      <c r="D2298" s="6">
        <v>20</v>
      </c>
    </row>
    <row r="2299" spans="1:4" ht="15.75" customHeight="1" x14ac:dyDescent="0.2">
      <c r="A2299" s="6">
        <v>2370</v>
      </c>
      <c r="B2299" s="6" t="s">
        <v>3230</v>
      </c>
      <c r="C2299" s="6" t="s">
        <v>3285</v>
      </c>
      <c r="D2299" s="6">
        <v>10</v>
      </c>
    </row>
    <row r="2300" spans="1:4" ht="15.75" customHeight="1" x14ac:dyDescent="0.2">
      <c r="A2300" s="6">
        <v>2369</v>
      </c>
      <c r="B2300" s="6" t="s">
        <v>1051</v>
      </c>
      <c r="C2300" s="6" t="s">
        <v>3285</v>
      </c>
      <c r="D2300" s="6">
        <v>544</v>
      </c>
    </row>
    <row r="2301" spans="1:4" ht="15.75" customHeight="1" x14ac:dyDescent="0.2">
      <c r="A2301" s="6">
        <v>2368</v>
      </c>
      <c r="B2301" s="6" t="s">
        <v>556</v>
      </c>
      <c r="C2301" s="6" t="s">
        <v>3285</v>
      </c>
      <c r="D2301" s="6">
        <v>758</v>
      </c>
    </row>
    <row r="2302" spans="1:4" ht="15.75" customHeight="1" x14ac:dyDescent="0.2">
      <c r="A2302" s="6">
        <v>2367</v>
      </c>
      <c r="B2302" s="6" t="s">
        <v>3522</v>
      </c>
      <c r="C2302" s="6" t="s">
        <v>3285</v>
      </c>
    </row>
    <row r="2303" spans="1:4" ht="15.75" customHeight="1" x14ac:dyDescent="0.2">
      <c r="A2303" s="6">
        <v>2366</v>
      </c>
      <c r="B2303" s="6" t="s">
        <v>908</v>
      </c>
      <c r="C2303" s="6" t="s">
        <v>3285</v>
      </c>
      <c r="D2303" s="6">
        <v>100</v>
      </c>
    </row>
    <row r="2304" spans="1:4" ht="15.75" customHeight="1" x14ac:dyDescent="0.2">
      <c r="A2304" s="6">
        <v>2365</v>
      </c>
      <c r="B2304" s="6" t="s">
        <v>1355</v>
      </c>
      <c r="C2304" s="6" t="s">
        <v>3285</v>
      </c>
      <c r="D2304" s="6">
        <v>1843</v>
      </c>
    </row>
    <row r="2305" spans="1:4" ht="15.75" customHeight="1" x14ac:dyDescent="0.2">
      <c r="A2305" s="6">
        <v>2364</v>
      </c>
      <c r="B2305" s="6" t="s">
        <v>894</v>
      </c>
      <c r="C2305" s="6" t="s">
        <v>3285</v>
      </c>
      <c r="D2305" s="6">
        <v>87</v>
      </c>
    </row>
    <row r="2306" spans="1:4" ht="15.75" customHeight="1" x14ac:dyDescent="0.2">
      <c r="A2306" s="6">
        <v>2363</v>
      </c>
      <c r="B2306" s="6" t="s">
        <v>192</v>
      </c>
      <c r="C2306" s="6" t="s">
        <v>3285</v>
      </c>
      <c r="D2306" s="6">
        <v>1867</v>
      </c>
    </row>
    <row r="2307" spans="1:4" ht="15.75" customHeight="1" x14ac:dyDescent="0.2">
      <c r="A2307" s="6">
        <v>2362</v>
      </c>
      <c r="B2307" s="6" t="s">
        <v>3523</v>
      </c>
      <c r="C2307" s="6" t="s">
        <v>3285</v>
      </c>
    </row>
    <row r="2308" spans="1:4" ht="15.75" customHeight="1" x14ac:dyDescent="0.2">
      <c r="A2308" s="6">
        <v>2361</v>
      </c>
      <c r="B2308" s="6" t="s">
        <v>168</v>
      </c>
      <c r="C2308" s="6" t="s">
        <v>3285</v>
      </c>
      <c r="D2308" s="6">
        <v>810</v>
      </c>
    </row>
    <row r="2309" spans="1:4" ht="15.75" customHeight="1" x14ac:dyDescent="0.2">
      <c r="A2309" s="6">
        <v>2360</v>
      </c>
      <c r="B2309" s="6" t="s">
        <v>3075</v>
      </c>
      <c r="C2309" s="6" t="s">
        <v>3285</v>
      </c>
      <c r="D2309" s="6">
        <v>0</v>
      </c>
    </row>
    <row r="2310" spans="1:4" ht="15.75" customHeight="1" x14ac:dyDescent="0.2">
      <c r="A2310" s="6">
        <v>2359</v>
      </c>
      <c r="B2310" s="6" t="s">
        <v>621</v>
      </c>
      <c r="C2310" s="6" t="s">
        <v>3285</v>
      </c>
      <c r="D2310" s="6">
        <v>257</v>
      </c>
    </row>
    <row r="2311" spans="1:4" ht="15.75" customHeight="1" x14ac:dyDescent="0.2">
      <c r="A2311" s="6">
        <v>2358</v>
      </c>
      <c r="B2311" s="6" t="s">
        <v>1372</v>
      </c>
      <c r="C2311" s="6" t="s">
        <v>3285</v>
      </c>
      <c r="D2311" s="6">
        <v>73</v>
      </c>
    </row>
    <row r="2312" spans="1:4" ht="15.75" customHeight="1" x14ac:dyDescent="0.2">
      <c r="A2312" s="6">
        <v>2357</v>
      </c>
      <c r="B2312" s="6" t="s">
        <v>1220</v>
      </c>
      <c r="C2312" s="6" t="s">
        <v>3285</v>
      </c>
      <c r="D2312" s="6">
        <v>1711</v>
      </c>
    </row>
    <row r="2313" spans="1:4" ht="15.75" customHeight="1" x14ac:dyDescent="0.2">
      <c r="A2313" s="6">
        <v>2356</v>
      </c>
      <c r="B2313" s="6" t="s">
        <v>2743</v>
      </c>
      <c r="C2313" s="6" t="s">
        <v>3285</v>
      </c>
      <c r="D2313" s="6">
        <v>0</v>
      </c>
    </row>
    <row r="2314" spans="1:4" ht="15.75" customHeight="1" x14ac:dyDescent="0.2">
      <c r="A2314" s="6">
        <v>2355</v>
      </c>
      <c r="B2314" s="6" t="s">
        <v>913</v>
      </c>
      <c r="C2314" s="6" t="s">
        <v>3285</v>
      </c>
      <c r="D2314" s="6">
        <v>297</v>
      </c>
    </row>
    <row r="2315" spans="1:4" ht="15.75" customHeight="1" x14ac:dyDescent="0.2">
      <c r="A2315" s="6">
        <v>2354</v>
      </c>
      <c r="B2315" s="6" t="s">
        <v>1125</v>
      </c>
      <c r="C2315" s="6" t="s">
        <v>3285</v>
      </c>
      <c r="D2315" s="6">
        <v>393</v>
      </c>
    </row>
    <row r="2316" spans="1:4" ht="15.75" customHeight="1" x14ac:dyDescent="0.2">
      <c r="A2316" s="6">
        <v>2352</v>
      </c>
      <c r="B2316" s="6" t="s">
        <v>1454</v>
      </c>
      <c r="C2316" s="6" t="s">
        <v>3285</v>
      </c>
      <c r="D2316" s="6">
        <v>2554</v>
      </c>
    </row>
    <row r="2317" spans="1:4" ht="15.75" customHeight="1" x14ac:dyDescent="0.2">
      <c r="A2317" s="6">
        <v>2351</v>
      </c>
      <c r="B2317" s="6" t="s">
        <v>2471</v>
      </c>
      <c r="C2317" s="6" t="s">
        <v>3285</v>
      </c>
      <c r="D2317" s="6">
        <v>0</v>
      </c>
    </row>
    <row r="2318" spans="1:4" ht="15.75" customHeight="1" x14ac:dyDescent="0.2">
      <c r="A2318" s="6">
        <v>2348</v>
      </c>
      <c r="B2318" s="6" t="s">
        <v>2482</v>
      </c>
      <c r="C2318" s="6" t="s">
        <v>3285</v>
      </c>
      <c r="D2318" s="6">
        <v>21</v>
      </c>
    </row>
    <row r="2319" spans="1:4" ht="15.75" customHeight="1" x14ac:dyDescent="0.2">
      <c r="A2319" s="6">
        <v>2347</v>
      </c>
      <c r="B2319" s="6" t="s">
        <v>917</v>
      </c>
      <c r="C2319" s="6" t="s">
        <v>3285</v>
      </c>
      <c r="D2319" s="6">
        <v>290</v>
      </c>
    </row>
    <row r="2320" spans="1:4" ht="15.75" customHeight="1" x14ac:dyDescent="0.2">
      <c r="A2320" s="6">
        <v>2346</v>
      </c>
      <c r="B2320" s="6" t="s">
        <v>2369</v>
      </c>
      <c r="C2320" s="6" t="s">
        <v>3285</v>
      </c>
      <c r="D2320" s="6">
        <v>35</v>
      </c>
    </row>
    <row r="2321" spans="1:4" ht="15.75" customHeight="1" x14ac:dyDescent="0.2">
      <c r="A2321" s="6">
        <v>2345</v>
      </c>
      <c r="B2321" s="6" t="s">
        <v>2459</v>
      </c>
      <c r="C2321" s="6" t="s">
        <v>3285</v>
      </c>
      <c r="D2321" s="6">
        <v>0</v>
      </c>
    </row>
    <row r="2322" spans="1:4" ht="15.75" customHeight="1" x14ac:dyDescent="0.2">
      <c r="A2322" s="6">
        <v>2343</v>
      </c>
      <c r="B2322" s="6" t="s">
        <v>231</v>
      </c>
      <c r="C2322" s="6" t="s">
        <v>3285</v>
      </c>
      <c r="D2322" s="6">
        <v>720</v>
      </c>
    </row>
    <row r="2323" spans="1:4" ht="15.75" customHeight="1" x14ac:dyDescent="0.2">
      <c r="A2323" s="6">
        <v>2342</v>
      </c>
      <c r="B2323" s="6" t="s">
        <v>871</v>
      </c>
      <c r="C2323" s="6" t="s">
        <v>3285</v>
      </c>
      <c r="D2323" s="6">
        <v>93</v>
      </c>
    </row>
    <row r="2324" spans="1:4" ht="15.75" customHeight="1" x14ac:dyDescent="0.2">
      <c r="A2324" s="6">
        <v>2341</v>
      </c>
      <c r="B2324" s="6" t="s">
        <v>108</v>
      </c>
      <c r="C2324" s="6" t="s">
        <v>3285</v>
      </c>
      <c r="D2324" s="6">
        <v>0</v>
      </c>
    </row>
    <row r="2325" spans="1:4" ht="15.75" customHeight="1" x14ac:dyDescent="0.2">
      <c r="A2325" s="6">
        <v>2340</v>
      </c>
      <c r="B2325" s="6" t="s">
        <v>2152</v>
      </c>
      <c r="C2325" s="6" t="s">
        <v>3285</v>
      </c>
      <c r="D2325" s="6">
        <v>16</v>
      </c>
    </row>
    <row r="2326" spans="1:4" ht="15.75" customHeight="1" x14ac:dyDescent="0.2">
      <c r="A2326" s="6">
        <v>2339</v>
      </c>
      <c r="B2326" s="6" t="s">
        <v>656</v>
      </c>
      <c r="C2326" s="6" t="s">
        <v>3285</v>
      </c>
      <c r="D2326" s="6">
        <v>90</v>
      </c>
    </row>
    <row r="2327" spans="1:4" ht="15.75" customHeight="1" x14ac:dyDescent="0.2">
      <c r="A2327" s="6">
        <v>2338</v>
      </c>
      <c r="B2327" s="6" t="s">
        <v>73</v>
      </c>
      <c r="C2327" s="6" t="s">
        <v>3285</v>
      </c>
      <c r="D2327" s="6">
        <v>2809</v>
      </c>
    </row>
    <row r="2328" spans="1:4" ht="15.75" customHeight="1" x14ac:dyDescent="0.2">
      <c r="A2328" s="6">
        <v>2337</v>
      </c>
      <c r="B2328" s="6" t="s">
        <v>1481</v>
      </c>
      <c r="C2328" s="6" t="s">
        <v>3285</v>
      </c>
      <c r="D2328" s="6">
        <v>125</v>
      </c>
    </row>
    <row r="2329" spans="1:4" ht="15.75" customHeight="1" x14ac:dyDescent="0.2">
      <c r="A2329" s="6">
        <v>2336</v>
      </c>
      <c r="B2329" s="6" t="s">
        <v>1429</v>
      </c>
      <c r="C2329" s="6" t="s">
        <v>3285</v>
      </c>
      <c r="D2329" s="6">
        <v>70</v>
      </c>
    </row>
    <row r="2330" spans="1:4" ht="15.75" customHeight="1" x14ac:dyDescent="0.2">
      <c r="A2330" s="6">
        <v>2335</v>
      </c>
      <c r="B2330" s="6" t="s">
        <v>1359</v>
      </c>
      <c r="C2330" s="6" t="s">
        <v>3285</v>
      </c>
      <c r="D2330" s="6">
        <v>77</v>
      </c>
    </row>
    <row r="2331" spans="1:4" ht="15.75" customHeight="1" x14ac:dyDescent="0.2">
      <c r="A2331" s="6">
        <v>2334</v>
      </c>
      <c r="B2331" s="6" t="s">
        <v>161</v>
      </c>
      <c r="C2331" s="6" t="s">
        <v>3285</v>
      </c>
      <c r="D2331" s="6">
        <v>432</v>
      </c>
    </row>
    <row r="2332" spans="1:4" ht="15.75" customHeight="1" x14ac:dyDescent="0.2">
      <c r="A2332" s="6">
        <v>2333</v>
      </c>
      <c r="B2332" s="6" t="s">
        <v>957</v>
      </c>
      <c r="C2332" s="6" t="s">
        <v>3285</v>
      </c>
      <c r="D2332" s="6">
        <v>211</v>
      </c>
    </row>
    <row r="2333" spans="1:4" ht="15.75" customHeight="1" x14ac:dyDescent="0.2">
      <c r="A2333" s="6">
        <v>2332</v>
      </c>
      <c r="B2333" s="6" t="s">
        <v>1256</v>
      </c>
      <c r="C2333" s="6" t="s">
        <v>3285</v>
      </c>
      <c r="D2333" s="6">
        <v>105</v>
      </c>
    </row>
    <row r="2334" spans="1:4" ht="15.75" customHeight="1" x14ac:dyDescent="0.2">
      <c r="A2334" s="6">
        <v>2331</v>
      </c>
      <c r="B2334" s="6" t="s">
        <v>123</v>
      </c>
      <c r="C2334" s="6" t="s">
        <v>3285</v>
      </c>
      <c r="D2334" s="6">
        <v>749</v>
      </c>
    </row>
    <row r="2335" spans="1:4" ht="15.75" customHeight="1" x14ac:dyDescent="0.2">
      <c r="A2335" s="6">
        <v>2330</v>
      </c>
      <c r="B2335" s="6" t="s">
        <v>1057</v>
      </c>
      <c r="C2335" s="6" t="s">
        <v>3285</v>
      </c>
      <c r="D2335" s="6">
        <v>192</v>
      </c>
    </row>
    <row r="2336" spans="1:4" ht="15.75" customHeight="1" x14ac:dyDescent="0.2">
      <c r="A2336" s="6">
        <v>2329</v>
      </c>
      <c r="B2336" s="6" t="s">
        <v>290</v>
      </c>
      <c r="C2336" s="6" t="s">
        <v>3285</v>
      </c>
      <c r="D2336" s="6">
        <v>78</v>
      </c>
    </row>
    <row r="2337" spans="1:4" ht="15.75" customHeight="1" x14ac:dyDescent="0.2">
      <c r="A2337" s="6">
        <v>2328</v>
      </c>
      <c r="B2337" s="6" t="s">
        <v>1480</v>
      </c>
      <c r="C2337" s="6" t="s">
        <v>3285</v>
      </c>
      <c r="D2337" s="6">
        <v>465</v>
      </c>
    </row>
    <row r="2338" spans="1:4" ht="15.75" customHeight="1" x14ac:dyDescent="0.2">
      <c r="A2338" s="6">
        <v>2327</v>
      </c>
      <c r="B2338" s="6" t="s">
        <v>156</v>
      </c>
      <c r="C2338" s="6" t="s">
        <v>3285</v>
      </c>
      <c r="D2338" s="6">
        <v>123</v>
      </c>
    </row>
    <row r="2339" spans="1:4" ht="15.75" customHeight="1" x14ac:dyDescent="0.2">
      <c r="A2339" s="6">
        <v>2326</v>
      </c>
      <c r="B2339" s="6" t="s">
        <v>1058</v>
      </c>
      <c r="C2339" s="6" t="s">
        <v>3285</v>
      </c>
      <c r="D2339" s="6">
        <v>98</v>
      </c>
    </row>
    <row r="2340" spans="1:4" ht="15.75" customHeight="1" x14ac:dyDescent="0.2">
      <c r="A2340" s="6">
        <v>2325</v>
      </c>
      <c r="B2340" s="6" t="s">
        <v>926</v>
      </c>
      <c r="C2340" s="6" t="s">
        <v>3285</v>
      </c>
      <c r="D2340" s="6">
        <v>331</v>
      </c>
    </row>
    <row r="2341" spans="1:4" ht="15.75" customHeight="1" x14ac:dyDescent="0.2">
      <c r="A2341" s="6">
        <v>2324</v>
      </c>
      <c r="B2341" s="6" t="s">
        <v>257</v>
      </c>
      <c r="C2341" s="6" t="s">
        <v>3285</v>
      </c>
      <c r="D2341" s="6">
        <v>385</v>
      </c>
    </row>
    <row r="2342" spans="1:4" ht="15.75" customHeight="1" x14ac:dyDescent="0.2">
      <c r="A2342" s="6">
        <v>2323</v>
      </c>
      <c r="B2342" s="6" t="s">
        <v>1112</v>
      </c>
      <c r="C2342" s="6" t="s">
        <v>3285</v>
      </c>
      <c r="D2342" s="6">
        <v>184</v>
      </c>
    </row>
    <row r="2343" spans="1:4" ht="15.75" customHeight="1" x14ac:dyDescent="0.2">
      <c r="A2343" s="6">
        <v>2322</v>
      </c>
      <c r="B2343" s="6" t="s">
        <v>3036</v>
      </c>
      <c r="C2343" s="6" t="s">
        <v>3285</v>
      </c>
      <c r="D2343" s="6">
        <v>96</v>
      </c>
    </row>
    <row r="2344" spans="1:4" ht="15.75" customHeight="1" x14ac:dyDescent="0.2">
      <c r="A2344" s="6">
        <v>2321</v>
      </c>
      <c r="B2344" s="6" t="s">
        <v>557</v>
      </c>
      <c r="C2344" s="6" t="s">
        <v>3285</v>
      </c>
      <c r="D2344" s="6">
        <v>1609</v>
      </c>
    </row>
    <row r="2345" spans="1:4" ht="15.75" customHeight="1" x14ac:dyDescent="0.2">
      <c r="A2345" s="6">
        <v>2320</v>
      </c>
      <c r="B2345" s="6" t="s">
        <v>2609</v>
      </c>
      <c r="C2345" s="6" t="s">
        <v>3285</v>
      </c>
      <c r="D2345" s="6">
        <v>62</v>
      </c>
    </row>
    <row r="2346" spans="1:4" ht="15.75" customHeight="1" x14ac:dyDescent="0.2">
      <c r="A2346" s="6">
        <v>2318</v>
      </c>
      <c r="B2346" s="6" t="s">
        <v>1169</v>
      </c>
      <c r="C2346" s="6" t="s">
        <v>3285</v>
      </c>
      <c r="D2346" s="6">
        <v>32</v>
      </c>
    </row>
    <row r="2347" spans="1:4" ht="15.75" customHeight="1" x14ac:dyDescent="0.2">
      <c r="A2347" s="6">
        <v>2317</v>
      </c>
      <c r="B2347" s="6" t="s">
        <v>729</v>
      </c>
      <c r="C2347" s="6" t="s">
        <v>3285</v>
      </c>
      <c r="D2347" s="6">
        <v>59</v>
      </c>
    </row>
    <row r="2348" spans="1:4" ht="15.75" customHeight="1" x14ac:dyDescent="0.2">
      <c r="A2348" s="6">
        <v>2316</v>
      </c>
      <c r="B2348" s="6" t="s">
        <v>1101</v>
      </c>
      <c r="C2348" s="6" t="s">
        <v>3285</v>
      </c>
      <c r="D2348" s="6">
        <v>881</v>
      </c>
    </row>
    <row r="2349" spans="1:4" ht="15.75" customHeight="1" x14ac:dyDescent="0.2">
      <c r="A2349" s="6">
        <v>2315</v>
      </c>
      <c r="B2349" s="6" t="s">
        <v>2140</v>
      </c>
      <c r="C2349" s="6" t="s">
        <v>3285</v>
      </c>
      <c r="D2349" s="6">
        <v>18</v>
      </c>
    </row>
    <row r="2350" spans="1:4" ht="15.75" customHeight="1" x14ac:dyDescent="0.2">
      <c r="A2350" s="6">
        <v>2314</v>
      </c>
      <c r="B2350" s="6" t="s">
        <v>514</v>
      </c>
      <c r="C2350" s="6" t="s">
        <v>3285</v>
      </c>
      <c r="D2350" s="6">
        <v>248</v>
      </c>
    </row>
    <row r="2351" spans="1:4" ht="15.75" customHeight="1" x14ac:dyDescent="0.2">
      <c r="A2351" s="6">
        <v>2313</v>
      </c>
      <c r="B2351" s="6" t="s">
        <v>568</v>
      </c>
      <c r="C2351" s="6" t="s">
        <v>3285</v>
      </c>
      <c r="D2351" s="6">
        <v>56</v>
      </c>
    </row>
    <row r="2352" spans="1:4" ht="15.75" customHeight="1" x14ac:dyDescent="0.2">
      <c r="A2352" s="6">
        <v>2312</v>
      </c>
      <c r="B2352" s="6" t="s">
        <v>998</v>
      </c>
      <c r="C2352" s="6" t="s">
        <v>3285</v>
      </c>
      <c r="D2352" s="6">
        <v>290</v>
      </c>
    </row>
    <row r="2353" spans="1:4" ht="15.75" customHeight="1" x14ac:dyDescent="0.2">
      <c r="A2353" s="6">
        <v>2311</v>
      </c>
      <c r="B2353" s="6" t="s">
        <v>2918</v>
      </c>
      <c r="C2353" s="6" t="s">
        <v>3285</v>
      </c>
      <c r="D2353" s="6">
        <v>59</v>
      </c>
    </row>
    <row r="2354" spans="1:4" ht="15.75" customHeight="1" x14ac:dyDescent="0.2">
      <c r="A2354" s="6">
        <v>2310</v>
      </c>
      <c r="B2354" s="6" t="s">
        <v>1063</v>
      </c>
      <c r="C2354" s="6" t="s">
        <v>3285</v>
      </c>
      <c r="D2354" s="6">
        <v>225</v>
      </c>
    </row>
    <row r="2355" spans="1:4" ht="15.75" customHeight="1" x14ac:dyDescent="0.2">
      <c r="A2355" s="6">
        <v>2309</v>
      </c>
      <c r="B2355" s="6" t="s">
        <v>107</v>
      </c>
      <c r="C2355" s="6" t="s">
        <v>3285</v>
      </c>
      <c r="D2355" s="6">
        <v>1162</v>
      </c>
    </row>
    <row r="2356" spans="1:4" ht="15.75" customHeight="1" x14ac:dyDescent="0.2">
      <c r="A2356" s="6">
        <v>2308</v>
      </c>
      <c r="B2356" s="6" t="s">
        <v>3091</v>
      </c>
      <c r="C2356" s="6" t="s">
        <v>3285</v>
      </c>
      <c r="D2356" s="6">
        <v>58</v>
      </c>
    </row>
    <row r="2357" spans="1:4" ht="15.75" customHeight="1" x14ac:dyDescent="0.2">
      <c r="A2357" s="6">
        <v>2307</v>
      </c>
      <c r="B2357" s="6" t="s">
        <v>319</v>
      </c>
      <c r="C2357" s="6" t="s">
        <v>3285</v>
      </c>
      <c r="D2357" s="6">
        <v>3</v>
      </c>
    </row>
    <row r="2358" spans="1:4" ht="15.75" customHeight="1" x14ac:dyDescent="0.2">
      <c r="A2358" s="6">
        <v>2306</v>
      </c>
      <c r="B2358" s="6" t="s">
        <v>178</v>
      </c>
      <c r="C2358" s="6" t="s">
        <v>3285</v>
      </c>
      <c r="D2358" s="6">
        <v>81</v>
      </c>
    </row>
    <row r="2359" spans="1:4" ht="15.75" customHeight="1" x14ac:dyDescent="0.2">
      <c r="A2359" s="6">
        <v>2305</v>
      </c>
      <c r="B2359" s="6" t="s">
        <v>959</v>
      </c>
      <c r="C2359" s="6" t="s">
        <v>3285</v>
      </c>
      <c r="D2359" s="6">
        <v>905</v>
      </c>
    </row>
    <row r="2360" spans="1:4" ht="15.75" customHeight="1" x14ac:dyDescent="0.2">
      <c r="A2360" s="6">
        <v>2304</v>
      </c>
      <c r="B2360" s="6" t="s">
        <v>3524</v>
      </c>
      <c r="C2360" s="6" t="s">
        <v>3285</v>
      </c>
    </row>
    <row r="2361" spans="1:4" ht="15.75" customHeight="1" x14ac:dyDescent="0.2">
      <c r="A2361" s="6">
        <v>2303</v>
      </c>
      <c r="B2361" s="6" t="s">
        <v>896</v>
      </c>
      <c r="C2361" s="6" t="s">
        <v>3285</v>
      </c>
      <c r="D2361" s="6">
        <v>85</v>
      </c>
    </row>
    <row r="2362" spans="1:4" ht="15.75" customHeight="1" x14ac:dyDescent="0.2">
      <c r="A2362" s="6">
        <v>2302</v>
      </c>
      <c r="B2362" s="6" t="s">
        <v>1143</v>
      </c>
      <c r="C2362" s="6" t="s">
        <v>3285</v>
      </c>
      <c r="D2362" s="6">
        <v>114</v>
      </c>
    </row>
    <row r="2363" spans="1:4" ht="15.75" customHeight="1" x14ac:dyDescent="0.2">
      <c r="A2363" s="6">
        <v>2301</v>
      </c>
      <c r="B2363" s="6" t="s">
        <v>606</v>
      </c>
      <c r="C2363" s="6" t="s">
        <v>3285</v>
      </c>
      <c r="D2363" s="6">
        <v>60</v>
      </c>
    </row>
    <row r="2364" spans="1:4" ht="15.75" customHeight="1" x14ac:dyDescent="0.2">
      <c r="A2364" s="6">
        <v>2300</v>
      </c>
      <c r="B2364" s="6" t="s">
        <v>3525</v>
      </c>
      <c r="C2364" s="6" t="s">
        <v>3285</v>
      </c>
    </row>
    <row r="2365" spans="1:4" ht="15.75" customHeight="1" x14ac:dyDescent="0.2">
      <c r="A2365" s="6">
        <v>2299</v>
      </c>
      <c r="B2365" s="6" t="s">
        <v>2206</v>
      </c>
      <c r="C2365" s="6" t="s">
        <v>3285</v>
      </c>
      <c r="D2365" s="6">
        <v>11</v>
      </c>
    </row>
    <row r="2366" spans="1:4" ht="15.75" customHeight="1" x14ac:dyDescent="0.2">
      <c r="A2366" s="6">
        <v>2298</v>
      </c>
      <c r="B2366" s="6" t="s">
        <v>1090</v>
      </c>
      <c r="C2366" s="6" t="s">
        <v>3285</v>
      </c>
      <c r="D2366" s="6">
        <v>614</v>
      </c>
    </row>
    <row r="2367" spans="1:4" ht="15.75" customHeight="1" x14ac:dyDescent="0.2">
      <c r="A2367" s="6">
        <v>2297</v>
      </c>
      <c r="B2367" s="6" t="s">
        <v>594</v>
      </c>
      <c r="C2367" s="6" t="s">
        <v>3285</v>
      </c>
      <c r="D2367" s="6">
        <v>448</v>
      </c>
    </row>
    <row r="2368" spans="1:4" ht="15.75" customHeight="1" x14ac:dyDescent="0.2">
      <c r="A2368" s="6">
        <v>2296</v>
      </c>
      <c r="B2368" s="6" t="s">
        <v>111</v>
      </c>
      <c r="C2368" s="6" t="s">
        <v>3285</v>
      </c>
      <c r="D2368" s="6">
        <v>210</v>
      </c>
    </row>
    <row r="2369" spans="1:4" ht="15.75" customHeight="1" x14ac:dyDescent="0.2">
      <c r="A2369" s="6">
        <v>2294</v>
      </c>
      <c r="B2369" s="6" t="s">
        <v>559</v>
      </c>
      <c r="C2369" s="6" t="s">
        <v>3285</v>
      </c>
      <c r="D2369" s="6">
        <v>258</v>
      </c>
    </row>
    <row r="2370" spans="1:4" ht="15.75" customHeight="1" x14ac:dyDescent="0.2">
      <c r="A2370" s="6">
        <v>2293</v>
      </c>
      <c r="B2370" s="6" t="s">
        <v>3210</v>
      </c>
      <c r="C2370" s="6" t="s">
        <v>3285</v>
      </c>
      <c r="D2370" s="6">
        <v>0</v>
      </c>
    </row>
    <row r="2371" spans="1:4" ht="15.75" customHeight="1" x14ac:dyDescent="0.2">
      <c r="A2371" s="6">
        <v>2292</v>
      </c>
      <c r="B2371" s="6" t="s">
        <v>473</v>
      </c>
      <c r="C2371" s="6" t="s">
        <v>3285</v>
      </c>
      <c r="D2371" s="6">
        <v>135</v>
      </c>
    </row>
    <row r="2372" spans="1:4" ht="15.75" customHeight="1" x14ac:dyDescent="0.2">
      <c r="A2372" s="6">
        <v>2291</v>
      </c>
      <c r="B2372" s="6" t="s">
        <v>997</v>
      </c>
      <c r="C2372" s="6" t="s">
        <v>3285</v>
      </c>
      <c r="D2372" s="6">
        <v>347</v>
      </c>
    </row>
    <row r="2373" spans="1:4" ht="15.75" customHeight="1" x14ac:dyDescent="0.2">
      <c r="A2373" s="6">
        <v>2290</v>
      </c>
      <c r="B2373" s="6" t="s">
        <v>2529</v>
      </c>
      <c r="C2373" s="6" t="s">
        <v>3285</v>
      </c>
      <c r="D2373" s="6">
        <v>63</v>
      </c>
    </row>
    <row r="2374" spans="1:4" ht="15.75" customHeight="1" x14ac:dyDescent="0.2">
      <c r="A2374" s="6">
        <v>2289</v>
      </c>
      <c r="B2374" s="6" t="s">
        <v>3211</v>
      </c>
      <c r="C2374" s="6" t="s">
        <v>3285</v>
      </c>
      <c r="D2374" s="6">
        <v>13</v>
      </c>
    </row>
    <row r="2375" spans="1:4" ht="15.75" customHeight="1" x14ac:dyDescent="0.2">
      <c r="A2375" s="6">
        <v>2288</v>
      </c>
      <c r="B2375" s="6" t="s">
        <v>1071</v>
      </c>
      <c r="C2375" s="6" t="s">
        <v>3285</v>
      </c>
      <c r="D2375" s="6">
        <v>21</v>
      </c>
    </row>
    <row r="2376" spans="1:4" ht="15.75" customHeight="1" x14ac:dyDescent="0.2">
      <c r="A2376" s="6">
        <v>2287</v>
      </c>
      <c r="B2376" s="6" t="s">
        <v>3142</v>
      </c>
      <c r="C2376" s="6" t="s">
        <v>3285</v>
      </c>
      <c r="D2376" s="6">
        <v>2</v>
      </c>
    </row>
    <row r="2377" spans="1:4" ht="15.75" customHeight="1" x14ac:dyDescent="0.2">
      <c r="A2377" s="6">
        <v>2286</v>
      </c>
      <c r="B2377" s="6" t="s">
        <v>2649</v>
      </c>
      <c r="C2377" s="6" t="s">
        <v>3285</v>
      </c>
      <c r="D2377" s="6">
        <v>38</v>
      </c>
    </row>
    <row r="2378" spans="1:4" ht="15.75" customHeight="1" x14ac:dyDescent="0.2">
      <c r="A2378" s="6">
        <v>2285</v>
      </c>
      <c r="B2378" s="6" t="s">
        <v>2464</v>
      </c>
      <c r="C2378" s="6" t="s">
        <v>3285</v>
      </c>
      <c r="D2378" s="6">
        <v>2</v>
      </c>
    </row>
    <row r="2379" spans="1:4" ht="15.75" customHeight="1" x14ac:dyDescent="0.2">
      <c r="A2379" s="6">
        <v>2284</v>
      </c>
      <c r="B2379" s="6" t="s">
        <v>138</v>
      </c>
      <c r="C2379" s="6" t="s">
        <v>3285</v>
      </c>
      <c r="D2379" s="6">
        <v>23</v>
      </c>
    </row>
    <row r="2380" spans="1:4" ht="15.75" customHeight="1" x14ac:dyDescent="0.2">
      <c r="A2380" s="6">
        <v>2283</v>
      </c>
      <c r="B2380" s="6" t="s">
        <v>2704</v>
      </c>
      <c r="C2380" s="6" t="s">
        <v>3285</v>
      </c>
      <c r="D2380" s="6">
        <v>17</v>
      </c>
    </row>
    <row r="2381" spans="1:4" ht="15.75" customHeight="1" x14ac:dyDescent="0.2">
      <c r="A2381" s="6">
        <v>2282</v>
      </c>
      <c r="B2381" s="6" t="s">
        <v>3133</v>
      </c>
      <c r="C2381" s="6" t="s">
        <v>3285</v>
      </c>
      <c r="D2381" s="6">
        <v>0</v>
      </c>
    </row>
    <row r="2382" spans="1:4" ht="15.75" customHeight="1" x14ac:dyDescent="0.2">
      <c r="A2382" s="6">
        <v>2280</v>
      </c>
      <c r="B2382" s="6" t="s">
        <v>2313</v>
      </c>
      <c r="C2382" s="6" t="s">
        <v>3285</v>
      </c>
      <c r="D2382" s="6">
        <v>19</v>
      </c>
    </row>
    <row r="2383" spans="1:4" ht="15.75" customHeight="1" x14ac:dyDescent="0.2">
      <c r="A2383" s="6">
        <v>2279</v>
      </c>
      <c r="B2383" s="6" t="s">
        <v>493</v>
      </c>
      <c r="C2383" s="6" t="s">
        <v>3285</v>
      </c>
      <c r="D2383" s="6">
        <v>65</v>
      </c>
    </row>
    <row r="2384" spans="1:4" ht="15.75" customHeight="1" x14ac:dyDescent="0.2">
      <c r="A2384" s="6">
        <v>2278</v>
      </c>
      <c r="B2384" s="6" t="s">
        <v>1037</v>
      </c>
      <c r="C2384" s="6" t="s">
        <v>3285</v>
      </c>
      <c r="D2384" s="6">
        <v>160</v>
      </c>
    </row>
    <row r="2385" spans="1:4" ht="15.75" customHeight="1" x14ac:dyDescent="0.2">
      <c r="A2385" s="6">
        <v>2277</v>
      </c>
      <c r="B2385" s="6" t="s">
        <v>196</v>
      </c>
      <c r="C2385" s="6" t="s">
        <v>3285</v>
      </c>
      <c r="D2385" s="6">
        <v>198</v>
      </c>
    </row>
    <row r="2386" spans="1:4" ht="15.75" customHeight="1" x14ac:dyDescent="0.2">
      <c r="A2386" s="6">
        <v>2276</v>
      </c>
      <c r="B2386" s="6" t="s">
        <v>417</v>
      </c>
      <c r="C2386" s="6" t="s">
        <v>3285</v>
      </c>
      <c r="D2386" s="6">
        <v>100</v>
      </c>
    </row>
    <row r="2387" spans="1:4" ht="15.75" customHeight="1" x14ac:dyDescent="0.2">
      <c r="A2387" s="6">
        <v>2275</v>
      </c>
      <c r="B2387" s="6" t="s">
        <v>177</v>
      </c>
      <c r="C2387" s="6" t="s">
        <v>3285</v>
      </c>
      <c r="D2387" s="6">
        <v>396</v>
      </c>
    </row>
    <row r="2388" spans="1:4" ht="15.75" customHeight="1" x14ac:dyDescent="0.2">
      <c r="A2388" s="6">
        <v>2274</v>
      </c>
      <c r="B2388" s="6" t="s">
        <v>1395</v>
      </c>
      <c r="C2388" s="6" t="s">
        <v>3285</v>
      </c>
      <c r="D2388" s="6">
        <v>143</v>
      </c>
    </row>
    <row r="2389" spans="1:4" ht="15.75" customHeight="1" x14ac:dyDescent="0.2">
      <c r="A2389" s="6">
        <v>2273</v>
      </c>
      <c r="B2389" s="6" t="s">
        <v>1222</v>
      </c>
      <c r="C2389" s="6" t="s">
        <v>3285</v>
      </c>
      <c r="D2389" s="6">
        <v>187</v>
      </c>
    </row>
    <row r="2390" spans="1:4" ht="15.75" customHeight="1" x14ac:dyDescent="0.2">
      <c r="A2390" s="6">
        <v>2272</v>
      </c>
      <c r="B2390" s="6" t="s">
        <v>2430</v>
      </c>
      <c r="C2390" s="6" t="s">
        <v>3285</v>
      </c>
      <c r="D2390" s="6">
        <v>0</v>
      </c>
    </row>
    <row r="2391" spans="1:4" ht="15.75" customHeight="1" x14ac:dyDescent="0.2">
      <c r="A2391" s="6">
        <v>2271</v>
      </c>
      <c r="B2391" s="6" t="s">
        <v>2557</v>
      </c>
      <c r="C2391" s="6" t="s">
        <v>3285</v>
      </c>
      <c r="D2391" s="6">
        <v>41</v>
      </c>
    </row>
    <row r="2392" spans="1:4" ht="15.75" customHeight="1" x14ac:dyDescent="0.2">
      <c r="A2392" s="6">
        <v>2270</v>
      </c>
      <c r="B2392" s="6" t="s">
        <v>274</v>
      </c>
      <c r="C2392" s="6" t="s">
        <v>3285</v>
      </c>
      <c r="D2392" s="6">
        <v>147</v>
      </c>
    </row>
    <row r="2393" spans="1:4" ht="15.75" customHeight="1" x14ac:dyDescent="0.2">
      <c r="A2393" s="6">
        <v>2268</v>
      </c>
      <c r="B2393" s="6" t="s">
        <v>90</v>
      </c>
      <c r="C2393" s="6" t="s">
        <v>3285</v>
      </c>
      <c r="D2393" s="6">
        <v>31</v>
      </c>
    </row>
    <row r="2394" spans="1:4" ht="15.75" customHeight="1" x14ac:dyDescent="0.2">
      <c r="A2394" s="6">
        <v>2267</v>
      </c>
      <c r="B2394" s="6" t="s">
        <v>1171</v>
      </c>
      <c r="C2394" s="6" t="s">
        <v>3285</v>
      </c>
      <c r="D2394" s="6">
        <v>342</v>
      </c>
    </row>
    <row r="2395" spans="1:4" ht="15.75" customHeight="1" x14ac:dyDescent="0.2">
      <c r="A2395" s="6">
        <v>2266</v>
      </c>
      <c r="B2395" s="6" t="s">
        <v>1442</v>
      </c>
      <c r="C2395" s="6" t="s">
        <v>3285</v>
      </c>
      <c r="D2395" s="6">
        <v>68</v>
      </c>
    </row>
    <row r="2396" spans="1:4" ht="15.75" customHeight="1" x14ac:dyDescent="0.2">
      <c r="A2396" s="6">
        <v>2265</v>
      </c>
      <c r="B2396" s="6" t="s">
        <v>2909</v>
      </c>
      <c r="C2396" s="6" t="s">
        <v>3285</v>
      </c>
      <c r="D2396" s="6">
        <v>11</v>
      </c>
    </row>
    <row r="2397" spans="1:4" ht="15.75" customHeight="1" x14ac:dyDescent="0.2">
      <c r="A2397" s="6">
        <v>2264</v>
      </c>
      <c r="B2397" s="6" t="s">
        <v>2861</v>
      </c>
      <c r="C2397" s="6" t="s">
        <v>3285</v>
      </c>
      <c r="D2397" s="6">
        <v>23</v>
      </c>
    </row>
    <row r="2398" spans="1:4" ht="15.75" customHeight="1" x14ac:dyDescent="0.2">
      <c r="A2398" s="6">
        <v>2263</v>
      </c>
      <c r="B2398" s="6" t="s">
        <v>86</v>
      </c>
      <c r="C2398" s="6" t="s">
        <v>3285</v>
      </c>
      <c r="D2398" s="6">
        <v>85</v>
      </c>
    </row>
    <row r="2399" spans="1:4" ht="15.75" customHeight="1" x14ac:dyDescent="0.2">
      <c r="A2399" s="6">
        <v>2261</v>
      </c>
      <c r="B2399" s="6" t="s">
        <v>239</v>
      </c>
      <c r="C2399" s="6" t="s">
        <v>3285</v>
      </c>
      <c r="D2399" s="6">
        <v>54</v>
      </c>
    </row>
    <row r="2400" spans="1:4" ht="15.75" customHeight="1" x14ac:dyDescent="0.2">
      <c r="A2400" s="6">
        <v>2260</v>
      </c>
      <c r="B2400" s="6" t="s">
        <v>416</v>
      </c>
      <c r="C2400" s="6" t="s">
        <v>3285</v>
      </c>
      <c r="D2400" s="6">
        <v>90</v>
      </c>
    </row>
    <row r="2401" spans="1:4" ht="15.75" customHeight="1" x14ac:dyDescent="0.2">
      <c r="A2401" s="6">
        <v>2259</v>
      </c>
      <c r="B2401" s="6" t="s">
        <v>1022</v>
      </c>
      <c r="C2401" s="6" t="s">
        <v>3285</v>
      </c>
      <c r="D2401" s="6">
        <v>375</v>
      </c>
    </row>
    <row r="2402" spans="1:4" ht="15.75" customHeight="1" x14ac:dyDescent="0.2">
      <c r="A2402" s="6">
        <v>2258</v>
      </c>
      <c r="B2402" s="6" t="s">
        <v>1460</v>
      </c>
      <c r="C2402" s="6" t="s">
        <v>3285</v>
      </c>
      <c r="D2402" s="6">
        <v>547</v>
      </c>
    </row>
    <row r="2403" spans="1:4" ht="15.75" customHeight="1" x14ac:dyDescent="0.2">
      <c r="A2403" s="6">
        <v>2256</v>
      </c>
      <c r="B2403" s="6" t="s">
        <v>2662</v>
      </c>
      <c r="C2403" s="6" t="s">
        <v>3285</v>
      </c>
      <c r="D2403" s="6">
        <v>30</v>
      </c>
    </row>
    <row r="2404" spans="1:4" ht="15.75" customHeight="1" x14ac:dyDescent="0.2">
      <c r="A2404" s="6">
        <v>2255</v>
      </c>
      <c r="B2404" s="6" t="s">
        <v>534</v>
      </c>
      <c r="C2404" s="6" t="s">
        <v>3285</v>
      </c>
      <c r="D2404" s="6">
        <v>25</v>
      </c>
    </row>
    <row r="2405" spans="1:4" ht="15.75" customHeight="1" x14ac:dyDescent="0.2">
      <c r="A2405" s="6">
        <v>2254</v>
      </c>
      <c r="B2405" s="6" t="s">
        <v>586</v>
      </c>
      <c r="C2405" s="6" t="s">
        <v>3285</v>
      </c>
      <c r="D2405" s="6">
        <v>3254</v>
      </c>
    </row>
    <row r="2406" spans="1:4" ht="15.75" customHeight="1" x14ac:dyDescent="0.2">
      <c r="A2406" s="6">
        <v>2253</v>
      </c>
      <c r="B2406" s="6" t="s">
        <v>233</v>
      </c>
      <c r="C2406" s="6" t="s">
        <v>3285</v>
      </c>
      <c r="D2406" s="6">
        <v>3052</v>
      </c>
    </row>
    <row r="2407" spans="1:4" ht="15.75" customHeight="1" x14ac:dyDescent="0.2">
      <c r="A2407" s="6">
        <v>2252</v>
      </c>
      <c r="B2407" s="6" t="s">
        <v>916</v>
      </c>
      <c r="C2407" s="6" t="s">
        <v>3285</v>
      </c>
      <c r="D2407" s="6">
        <v>390</v>
      </c>
    </row>
    <row r="2408" spans="1:4" ht="15.75" customHeight="1" x14ac:dyDescent="0.2">
      <c r="A2408" s="6">
        <v>2251</v>
      </c>
      <c r="B2408" s="6" t="s">
        <v>1218</v>
      </c>
      <c r="C2408" s="6" t="s">
        <v>3285</v>
      </c>
      <c r="D2408" s="6">
        <v>134</v>
      </c>
    </row>
    <row r="2409" spans="1:4" ht="15.75" customHeight="1" x14ac:dyDescent="0.2">
      <c r="A2409" s="6">
        <v>2250</v>
      </c>
      <c r="B2409" s="6" t="s">
        <v>3526</v>
      </c>
      <c r="C2409" s="6" t="s">
        <v>3285</v>
      </c>
    </row>
    <row r="2410" spans="1:4" ht="15.75" customHeight="1" x14ac:dyDescent="0.2">
      <c r="A2410" s="6">
        <v>2249</v>
      </c>
      <c r="B2410" s="6" t="s">
        <v>451</v>
      </c>
      <c r="C2410" s="6" t="s">
        <v>3285</v>
      </c>
      <c r="D2410" s="6">
        <v>353</v>
      </c>
    </row>
    <row r="2411" spans="1:4" ht="15.75" customHeight="1" x14ac:dyDescent="0.2">
      <c r="A2411" s="6">
        <v>2248</v>
      </c>
      <c r="B2411" s="6" t="s">
        <v>1433</v>
      </c>
      <c r="C2411" s="6" t="s">
        <v>3285</v>
      </c>
      <c r="D2411" s="6">
        <v>104</v>
      </c>
    </row>
    <row r="2412" spans="1:4" ht="15.75" customHeight="1" x14ac:dyDescent="0.2">
      <c r="A2412" s="6">
        <v>2247</v>
      </c>
      <c r="B2412" s="6" t="s">
        <v>905</v>
      </c>
      <c r="C2412" s="6" t="s">
        <v>3285</v>
      </c>
      <c r="D2412" s="6">
        <v>693</v>
      </c>
    </row>
    <row r="2413" spans="1:4" ht="15.75" customHeight="1" x14ac:dyDescent="0.2">
      <c r="A2413" s="6">
        <v>2246</v>
      </c>
      <c r="B2413" s="6" t="s">
        <v>145</v>
      </c>
      <c r="C2413" s="6" t="s">
        <v>3285</v>
      </c>
      <c r="D2413" s="6">
        <v>63</v>
      </c>
    </row>
    <row r="2414" spans="1:4" ht="15.75" customHeight="1" x14ac:dyDescent="0.2">
      <c r="A2414" s="6">
        <v>2245</v>
      </c>
      <c r="B2414" s="6" t="s">
        <v>218</v>
      </c>
      <c r="C2414" s="6" t="s">
        <v>3285</v>
      </c>
      <c r="D2414" s="6">
        <v>1561</v>
      </c>
    </row>
    <row r="2415" spans="1:4" ht="15.75" customHeight="1" x14ac:dyDescent="0.2">
      <c r="A2415" s="6">
        <v>2244</v>
      </c>
      <c r="B2415" s="6" t="s">
        <v>2176</v>
      </c>
      <c r="C2415" s="6" t="s">
        <v>3285</v>
      </c>
      <c r="D2415" s="6">
        <v>35</v>
      </c>
    </row>
    <row r="2416" spans="1:4" ht="15.75" customHeight="1" x14ac:dyDescent="0.2">
      <c r="A2416" s="6">
        <v>2243</v>
      </c>
      <c r="B2416" s="6" t="s">
        <v>3113</v>
      </c>
      <c r="C2416" s="6" t="s">
        <v>3285</v>
      </c>
      <c r="D2416" s="6">
        <v>28</v>
      </c>
    </row>
    <row r="2417" spans="1:4" ht="15.75" customHeight="1" x14ac:dyDescent="0.2">
      <c r="A2417" s="6">
        <v>2241</v>
      </c>
      <c r="B2417" s="6" t="s">
        <v>2429</v>
      </c>
      <c r="C2417" s="6" t="s">
        <v>3285</v>
      </c>
      <c r="D2417" s="6">
        <v>0</v>
      </c>
    </row>
    <row r="2418" spans="1:4" ht="15.75" customHeight="1" x14ac:dyDescent="0.2">
      <c r="A2418" s="6">
        <v>2239</v>
      </c>
      <c r="B2418" s="6" t="s">
        <v>2480</v>
      </c>
      <c r="C2418" s="6" t="s">
        <v>3285</v>
      </c>
      <c r="D2418" s="6">
        <v>21</v>
      </c>
    </row>
    <row r="2419" spans="1:4" ht="15.75" customHeight="1" x14ac:dyDescent="0.2">
      <c r="A2419" s="6">
        <v>2235</v>
      </c>
      <c r="B2419" s="6" t="s">
        <v>2395</v>
      </c>
      <c r="C2419" s="6" t="s">
        <v>3285</v>
      </c>
      <c r="D2419" s="6">
        <v>4</v>
      </c>
    </row>
    <row r="2420" spans="1:4" ht="15.75" customHeight="1" x14ac:dyDescent="0.2">
      <c r="A2420" s="6">
        <v>2228</v>
      </c>
      <c r="B2420" s="6" t="s">
        <v>1176</v>
      </c>
      <c r="C2420" s="6" t="s">
        <v>3285</v>
      </c>
      <c r="D2420" s="6">
        <v>1170</v>
      </c>
    </row>
    <row r="2421" spans="1:4" ht="15.75" customHeight="1" x14ac:dyDescent="0.2">
      <c r="A2421" s="6">
        <v>2223</v>
      </c>
      <c r="B2421" s="6" t="s">
        <v>2470</v>
      </c>
      <c r="C2421" s="6" t="s">
        <v>3285</v>
      </c>
      <c r="D2421" s="6">
        <v>2</v>
      </c>
    </row>
    <row r="2422" spans="1:4" ht="15.75" customHeight="1" x14ac:dyDescent="0.2">
      <c r="A2422" s="6">
        <v>2214</v>
      </c>
      <c r="B2422" s="6" t="s">
        <v>2614</v>
      </c>
      <c r="C2422" s="6" t="s">
        <v>3285</v>
      </c>
      <c r="D2422" s="6">
        <v>0</v>
      </c>
    </row>
    <row r="2423" spans="1:4" ht="15.75" customHeight="1" x14ac:dyDescent="0.2">
      <c r="A2423" s="6">
        <v>2213</v>
      </c>
      <c r="B2423" s="6" t="s">
        <v>664</v>
      </c>
      <c r="C2423" s="6" t="s">
        <v>3285</v>
      </c>
      <c r="D2423" s="6">
        <v>139</v>
      </c>
    </row>
    <row r="2424" spans="1:4" ht="15.75" customHeight="1" x14ac:dyDescent="0.2">
      <c r="A2424" s="6">
        <v>2206</v>
      </c>
      <c r="B2424" s="6" t="s">
        <v>299</v>
      </c>
      <c r="C2424" s="6" t="s">
        <v>3285</v>
      </c>
      <c r="D2424" s="6">
        <v>147</v>
      </c>
    </row>
    <row r="2425" spans="1:4" ht="15.75" customHeight="1" x14ac:dyDescent="0.2">
      <c r="A2425" s="6">
        <v>2195</v>
      </c>
      <c r="B2425" s="6" t="s">
        <v>2919</v>
      </c>
      <c r="C2425" s="6" t="s">
        <v>3285</v>
      </c>
      <c r="D2425" s="6">
        <v>15</v>
      </c>
    </row>
    <row r="2426" spans="1:4" ht="15.75" customHeight="1" x14ac:dyDescent="0.2">
      <c r="A2426" s="6">
        <v>2193</v>
      </c>
      <c r="B2426" s="6" t="s">
        <v>1370</v>
      </c>
      <c r="C2426" s="6" t="s">
        <v>3285</v>
      </c>
      <c r="D2426" s="6">
        <v>1211</v>
      </c>
    </row>
    <row r="2427" spans="1:4" ht="15.75" customHeight="1" x14ac:dyDescent="0.2">
      <c r="A2427" s="6">
        <v>2192</v>
      </c>
      <c r="B2427" s="6" t="s">
        <v>1045</v>
      </c>
      <c r="C2427" s="6" t="s">
        <v>3285</v>
      </c>
      <c r="D2427" s="6">
        <v>481</v>
      </c>
    </row>
    <row r="2428" spans="1:4" ht="15.75" customHeight="1" x14ac:dyDescent="0.2">
      <c r="A2428" s="6">
        <v>2191</v>
      </c>
      <c r="B2428" s="6" t="s">
        <v>2220</v>
      </c>
      <c r="C2428" s="6" t="s">
        <v>3285</v>
      </c>
      <c r="D2428" s="6">
        <v>18</v>
      </c>
    </row>
    <row r="2429" spans="1:4" ht="15.75" customHeight="1" x14ac:dyDescent="0.2">
      <c r="A2429" s="6">
        <v>2190</v>
      </c>
      <c r="B2429" s="6" t="s">
        <v>2403</v>
      </c>
      <c r="C2429" s="6" t="s">
        <v>3285</v>
      </c>
      <c r="D2429" s="6">
        <v>38</v>
      </c>
    </row>
    <row r="2430" spans="1:4" ht="15.75" customHeight="1" x14ac:dyDescent="0.2">
      <c r="A2430" s="6">
        <v>2189</v>
      </c>
      <c r="B2430" s="6" t="s">
        <v>3176</v>
      </c>
      <c r="C2430" s="6" t="s">
        <v>3285</v>
      </c>
      <c r="D2430" s="6">
        <v>63</v>
      </c>
    </row>
    <row r="2431" spans="1:4" ht="15.75" customHeight="1" x14ac:dyDescent="0.2">
      <c r="A2431" s="6">
        <v>2188</v>
      </c>
      <c r="B2431" s="6" t="s">
        <v>211</v>
      </c>
      <c r="C2431" s="6" t="s">
        <v>3285</v>
      </c>
      <c r="D2431" s="6">
        <v>191</v>
      </c>
    </row>
    <row r="2432" spans="1:4" ht="15.75" customHeight="1" x14ac:dyDescent="0.2">
      <c r="A2432" s="6">
        <v>2187</v>
      </c>
      <c r="B2432" s="6" t="s">
        <v>3000</v>
      </c>
      <c r="C2432" s="6" t="s">
        <v>3285</v>
      </c>
      <c r="D2432" s="6">
        <v>0</v>
      </c>
    </row>
    <row r="2433" spans="1:4" ht="15.75" customHeight="1" x14ac:dyDescent="0.2">
      <c r="A2433" s="6">
        <v>2186</v>
      </c>
      <c r="B2433" s="6" t="s">
        <v>2045</v>
      </c>
      <c r="C2433" s="6" t="s">
        <v>3285</v>
      </c>
      <c r="D2433" s="6">
        <v>16</v>
      </c>
    </row>
    <row r="2434" spans="1:4" ht="15.75" customHeight="1" x14ac:dyDescent="0.2">
      <c r="A2434" s="6">
        <v>2185</v>
      </c>
      <c r="B2434" s="6" t="s">
        <v>2896</v>
      </c>
      <c r="C2434" s="6" t="s">
        <v>3285</v>
      </c>
      <c r="D2434" s="6">
        <v>2</v>
      </c>
    </row>
    <row r="2435" spans="1:4" ht="15.75" customHeight="1" x14ac:dyDescent="0.2">
      <c r="A2435" s="6">
        <v>2184</v>
      </c>
      <c r="B2435" s="6" t="s">
        <v>2151</v>
      </c>
      <c r="C2435" s="6" t="s">
        <v>3285</v>
      </c>
      <c r="D2435" s="6">
        <v>0</v>
      </c>
    </row>
    <row r="2436" spans="1:4" ht="15.75" customHeight="1" x14ac:dyDescent="0.2">
      <c r="A2436" s="6">
        <v>2182</v>
      </c>
      <c r="B2436" s="6" t="s">
        <v>189</v>
      </c>
      <c r="C2436" s="6" t="s">
        <v>3285</v>
      </c>
      <c r="D2436" s="6">
        <v>10</v>
      </c>
    </row>
    <row r="2437" spans="1:4" ht="15.75" customHeight="1" x14ac:dyDescent="0.2">
      <c r="A2437" s="6">
        <v>2181</v>
      </c>
      <c r="B2437" s="6" t="s">
        <v>126</v>
      </c>
      <c r="C2437" s="6" t="s">
        <v>3285</v>
      </c>
      <c r="D2437" s="6">
        <v>173</v>
      </c>
    </row>
    <row r="2438" spans="1:4" ht="15.75" customHeight="1" x14ac:dyDescent="0.2">
      <c r="A2438" s="6">
        <v>2180</v>
      </c>
      <c r="B2438" s="6" t="s">
        <v>2306</v>
      </c>
      <c r="C2438" s="6" t="s">
        <v>3285</v>
      </c>
      <c r="D2438" s="6">
        <v>34</v>
      </c>
    </row>
    <row r="2439" spans="1:4" ht="15.75" customHeight="1" x14ac:dyDescent="0.2">
      <c r="A2439" s="6">
        <v>2179</v>
      </c>
      <c r="B2439" s="6" t="s">
        <v>2698</v>
      </c>
      <c r="C2439" s="6" t="s">
        <v>3285</v>
      </c>
      <c r="D2439" s="6">
        <v>0</v>
      </c>
    </row>
    <row r="2440" spans="1:4" ht="15.75" customHeight="1" x14ac:dyDescent="0.2">
      <c r="A2440" s="6">
        <v>2178</v>
      </c>
      <c r="B2440" s="6" t="s">
        <v>1182</v>
      </c>
      <c r="C2440" s="6" t="s">
        <v>3285</v>
      </c>
      <c r="D2440" s="6">
        <v>1000</v>
      </c>
    </row>
    <row r="2441" spans="1:4" ht="15.75" customHeight="1" x14ac:dyDescent="0.2">
      <c r="A2441" s="6">
        <v>2177</v>
      </c>
      <c r="B2441" s="6" t="s">
        <v>2551</v>
      </c>
      <c r="C2441" s="6" t="s">
        <v>3285</v>
      </c>
      <c r="D2441" s="6">
        <v>62</v>
      </c>
    </row>
    <row r="2442" spans="1:4" ht="15.75" customHeight="1" x14ac:dyDescent="0.2">
      <c r="A2442" s="6">
        <v>2176</v>
      </c>
      <c r="B2442" s="6" t="s">
        <v>153</v>
      </c>
      <c r="C2442" s="6" t="s">
        <v>3285</v>
      </c>
      <c r="D2442" s="6">
        <v>101</v>
      </c>
    </row>
    <row r="2443" spans="1:4" ht="15.75" customHeight="1" x14ac:dyDescent="0.2">
      <c r="A2443" s="6">
        <v>2175</v>
      </c>
      <c r="B2443" s="6" t="s">
        <v>1227</v>
      </c>
      <c r="C2443" s="6" t="s">
        <v>3285</v>
      </c>
      <c r="D2443" s="6">
        <v>209</v>
      </c>
    </row>
    <row r="2444" spans="1:4" ht="15.75" customHeight="1" x14ac:dyDescent="0.2">
      <c r="A2444" s="6">
        <v>2174</v>
      </c>
      <c r="B2444" s="6" t="s">
        <v>1213</v>
      </c>
      <c r="C2444" s="6" t="s">
        <v>3285</v>
      </c>
      <c r="D2444" s="6">
        <v>322</v>
      </c>
    </row>
    <row r="2445" spans="1:4" ht="15.75" customHeight="1" x14ac:dyDescent="0.2">
      <c r="A2445" s="6">
        <v>2173</v>
      </c>
      <c r="B2445" s="6" t="s">
        <v>1467</v>
      </c>
      <c r="C2445" s="6" t="s">
        <v>3285</v>
      </c>
      <c r="D2445" s="6">
        <v>432</v>
      </c>
    </row>
    <row r="2446" spans="1:4" ht="15.75" customHeight="1" x14ac:dyDescent="0.2">
      <c r="A2446" s="6">
        <v>2172</v>
      </c>
      <c r="B2446" s="6" t="s">
        <v>3527</v>
      </c>
      <c r="C2446" s="6" t="s">
        <v>3285</v>
      </c>
    </row>
    <row r="2447" spans="1:4" ht="15.75" customHeight="1" x14ac:dyDescent="0.2">
      <c r="A2447" s="6">
        <v>2171</v>
      </c>
      <c r="B2447" s="6" t="s">
        <v>490</v>
      </c>
      <c r="C2447" s="6" t="s">
        <v>3285</v>
      </c>
      <c r="D2447" s="6">
        <v>97</v>
      </c>
    </row>
    <row r="2448" spans="1:4" ht="15.75" customHeight="1" x14ac:dyDescent="0.2">
      <c r="A2448" s="6">
        <v>2170</v>
      </c>
      <c r="B2448" s="6" t="s">
        <v>2435</v>
      </c>
      <c r="C2448" s="6" t="s">
        <v>3285</v>
      </c>
      <c r="D2448" s="6">
        <v>4</v>
      </c>
    </row>
    <row r="2449" spans="1:4" ht="15.75" customHeight="1" x14ac:dyDescent="0.2">
      <c r="A2449" s="6">
        <v>2169</v>
      </c>
      <c r="B2449" s="6" t="s">
        <v>914</v>
      </c>
      <c r="C2449" s="6" t="s">
        <v>3285</v>
      </c>
      <c r="D2449" s="6">
        <v>210</v>
      </c>
    </row>
    <row r="2450" spans="1:4" ht="15.75" customHeight="1" x14ac:dyDescent="0.2">
      <c r="A2450" s="6">
        <v>2168</v>
      </c>
      <c r="B2450" s="6" t="s">
        <v>506</v>
      </c>
      <c r="C2450" s="6" t="s">
        <v>3285</v>
      </c>
      <c r="D2450" s="6">
        <v>90</v>
      </c>
    </row>
    <row r="2451" spans="1:4" ht="15.75" customHeight="1" x14ac:dyDescent="0.2">
      <c r="A2451" s="6">
        <v>2167</v>
      </c>
      <c r="B2451" s="6" t="s">
        <v>587</v>
      </c>
      <c r="C2451" s="6" t="s">
        <v>3285</v>
      </c>
      <c r="D2451" s="6">
        <v>102</v>
      </c>
    </row>
    <row r="2452" spans="1:4" ht="15.75" customHeight="1" x14ac:dyDescent="0.2">
      <c r="A2452" s="6">
        <v>2166</v>
      </c>
      <c r="B2452" s="6" t="s">
        <v>1366</v>
      </c>
      <c r="C2452" s="6" t="s">
        <v>3285</v>
      </c>
      <c r="D2452" s="6">
        <v>692</v>
      </c>
    </row>
    <row r="2453" spans="1:4" ht="15.75" customHeight="1" x14ac:dyDescent="0.2">
      <c r="A2453" s="6">
        <v>2165</v>
      </c>
      <c r="B2453" s="6" t="s">
        <v>2061</v>
      </c>
      <c r="C2453" s="6" t="s">
        <v>3285</v>
      </c>
      <c r="D2453" s="6">
        <v>5</v>
      </c>
    </row>
    <row r="2454" spans="1:4" ht="15.75" customHeight="1" x14ac:dyDescent="0.2">
      <c r="A2454" s="6">
        <v>2164</v>
      </c>
      <c r="B2454" s="6" t="s">
        <v>1105</v>
      </c>
      <c r="C2454" s="6" t="s">
        <v>3285</v>
      </c>
      <c r="D2454" s="6">
        <v>2294</v>
      </c>
    </row>
    <row r="2455" spans="1:4" ht="15.75" customHeight="1" x14ac:dyDescent="0.2">
      <c r="A2455" s="6">
        <v>2163</v>
      </c>
      <c r="B2455" s="6" t="s">
        <v>3067</v>
      </c>
      <c r="C2455" s="6" t="s">
        <v>3285</v>
      </c>
      <c r="D2455" s="6">
        <v>55</v>
      </c>
    </row>
    <row r="2456" spans="1:4" ht="15.75" customHeight="1" x14ac:dyDescent="0.2">
      <c r="A2456" s="6">
        <v>2162</v>
      </c>
      <c r="B2456" s="6" t="s">
        <v>1402</v>
      </c>
      <c r="C2456" s="6" t="s">
        <v>3285</v>
      </c>
      <c r="D2456" s="6">
        <v>81</v>
      </c>
    </row>
    <row r="2457" spans="1:4" ht="15.75" customHeight="1" x14ac:dyDescent="0.2">
      <c r="A2457" s="6">
        <v>2161</v>
      </c>
      <c r="B2457" s="6" t="s">
        <v>209</v>
      </c>
      <c r="C2457" s="6" t="s">
        <v>3285</v>
      </c>
      <c r="D2457" s="6">
        <v>660</v>
      </c>
    </row>
    <row r="2458" spans="1:4" ht="15.75" customHeight="1" x14ac:dyDescent="0.2">
      <c r="A2458" s="6">
        <v>2160</v>
      </c>
      <c r="B2458" s="6" t="s">
        <v>112</v>
      </c>
      <c r="C2458" s="6" t="s">
        <v>3285</v>
      </c>
      <c r="D2458" s="6">
        <v>156</v>
      </c>
    </row>
    <row r="2459" spans="1:4" ht="15.75" customHeight="1" x14ac:dyDescent="0.2">
      <c r="A2459" s="6">
        <v>2159</v>
      </c>
      <c r="B2459" s="6" t="s">
        <v>2680</v>
      </c>
      <c r="C2459" s="6" t="s">
        <v>3285</v>
      </c>
      <c r="D2459" s="6">
        <v>0</v>
      </c>
    </row>
    <row r="2460" spans="1:4" ht="15.75" customHeight="1" x14ac:dyDescent="0.2">
      <c r="A2460" s="6">
        <v>2158</v>
      </c>
      <c r="B2460" s="6" t="s">
        <v>3233</v>
      </c>
      <c r="C2460" s="6" t="s">
        <v>3285</v>
      </c>
      <c r="D2460" s="6">
        <v>28</v>
      </c>
    </row>
    <row r="2461" spans="1:4" ht="15.75" customHeight="1" x14ac:dyDescent="0.2">
      <c r="A2461" s="6">
        <v>2157</v>
      </c>
      <c r="B2461" s="6" t="s">
        <v>2455</v>
      </c>
      <c r="C2461" s="6" t="s">
        <v>3285</v>
      </c>
      <c r="D2461" s="6">
        <v>0</v>
      </c>
    </row>
    <row r="2462" spans="1:4" ht="15.75" customHeight="1" x14ac:dyDescent="0.2">
      <c r="A2462" s="6">
        <v>2156</v>
      </c>
      <c r="B2462" s="6" t="s">
        <v>987</v>
      </c>
      <c r="C2462" s="6" t="s">
        <v>3285</v>
      </c>
      <c r="D2462" s="6">
        <v>528</v>
      </c>
    </row>
    <row r="2463" spans="1:4" ht="15.75" customHeight="1" x14ac:dyDescent="0.2">
      <c r="A2463" s="6">
        <v>2155</v>
      </c>
      <c r="B2463" s="6" t="s">
        <v>1047</v>
      </c>
      <c r="C2463" s="6" t="s">
        <v>3285</v>
      </c>
      <c r="D2463" s="6">
        <v>1484</v>
      </c>
    </row>
    <row r="2464" spans="1:4" ht="15.75" customHeight="1" x14ac:dyDescent="0.2">
      <c r="A2464" s="6">
        <v>2154</v>
      </c>
      <c r="B2464" s="6" t="s">
        <v>1193</v>
      </c>
      <c r="C2464" s="6" t="s">
        <v>3285</v>
      </c>
      <c r="D2464" s="6">
        <v>617</v>
      </c>
    </row>
    <row r="2465" spans="1:4" ht="15.75" customHeight="1" x14ac:dyDescent="0.2">
      <c r="A2465" s="6">
        <v>2153</v>
      </c>
      <c r="B2465" s="6" t="s">
        <v>2608</v>
      </c>
      <c r="C2465" s="6" t="s">
        <v>3285</v>
      </c>
      <c r="D2465" s="6">
        <v>2</v>
      </c>
    </row>
    <row r="2466" spans="1:4" ht="15.75" customHeight="1" x14ac:dyDescent="0.2">
      <c r="A2466" s="6">
        <v>2152</v>
      </c>
      <c r="B2466" s="6" t="s">
        <v>197</v>
      </c>
      <c r="C2466" s="6" t="s">
        <v>3285</v>
      </c>
      <c r="D2466" s="6">
        <v>1027</v>
      </c>
    </row>
    <row r="2467" spans="1:4" ht="15.75" customHeight="1" x14ac:dyDescent="0.2">
      <c r="A2467" s="6">
        <v>2151</v>
      </c>
      <c r="B2467" s="6" t="s">
        <v>206</v>
      </c>
      <c r="C2467" s="6" t="s">
        <v>3285</v>
      </c>
      <c r="D2467" s="6">
        <v>22</v>
      </c>
    </row>
    <row r="2468" spans="1:4" ht="15.75" customHeight="1" x14ac:dyDescent="0.2">
      <c r="A2468" s="6">
        <v>2150</v>
      </c>
      <c r="B2468" s="6" t="s">
        <v>977</v>
      </c>
      <c r="C2468" s="6" t="s">
        <v>3285</v>
      </c>
      <c r="D2468" s="6">
        <v>553</v>
      </c>
    </row>
    <row r="2469" spans="1:4" ht="15.75" customHeight="1" x14ac:dyDescent="0.2">
      <c r="A2469" s="6">
        <v>2149</v>
      </c>
      <c r="B2469" s="6" t="s">
        <v>698</v>
      </c>
      <c r="C2469" s="6" t="s">
        <v>3285</v>
      </c>
      <c r="D2469" s="6">
        <v>854</v>
      </c>
    </row>
    <row r="2470" spans="1:4" ht="15.75" customHeight="1" x14ac:dyDescent="0.2">
      <c r="A2470" s="6">
        <v>2148</v>
      </c>
      <c r="B2470" s="6" t="s">
        <v>2941</v>
      </c>
      <c r="C2470" s="6" t="s">
        <v>3285</v>
      </c>
      <c r="D2470" s="6">
        <v>5</v>
      </c>
    </row>
    <row r="2471" spans="1:4" ht="15.75" customHeight="1" x14ac:dyDescent="0.2">
      <c r="A2471" s="6">
        <v>2147</v>
      </c>
      <c r="B2471" s="6" t="s">
        <v>278</v>
      </c>
      <c r="C2471" s="6" t="s">
        <v>3285</v>
      </c>
      <c r="D2471" s="6">
        <v>1448</v>
      </c>
    </row>
    <row r="2472" spans="1:4" ht="15.75" customHeight="1" x14ac:dyDescent="0.2">
      <c r="A2472" s="6">
        <v>2146</v>
      </c>
      <c r="B2472" s="6" t="s">
        <v>181</v>
      </c>
      <c r="C2472" s="6" t="s">
        <v>3285</v>
      </c>
      <c r="D2472" s="6">
        <v>198</v>
      </c>
    </row>
    <row r="2473" spans="1:4" ht="15.75" customHeight="1" x14ac:dyDescent="0.2">
      <c r="A2473" s="6">
        <v>2145</v>
      </c>
      <c r="B2473" s="6" t="s">
        <v>354</v>
      </c>
      <c r="C2473" s="6" t="s">
        <v>3285</v>
      </c>
      <c r="D2473" s="6">
        <v>1624</v>
      </c>
    </row>
    <row r="2474" spans="1:4" ht="15.75" customHeight="1" x14ac:dyDescent="0.2">
      <c r="A2474" s="6">
        <v>2144</v>
      </c>
      <c r="B2474" s="6" t="s">
        <v>467</v>
      </c>
      <c r="C2474" s="6" t="s">
        <v>3285</v>
      </c>
      <c r="D2474" s="6">
        <v>527</v>
      </c>
    </row>
    <row r="2475" spans="1:4" ht="15.75" customHeight="1" x14ac:dyDescent="0.2">
      <c r="A2475" s="6">
        <v>2143</v>
      </c>
      <c r="B2475" s="6" t="s">
        <v>1133</v>
      </c>
      <c r="C2475" s="6" t="s">
        <v>3285</v>
      </c>
      <c r="D2475" s="6">
        <v>902</v>
      </c>
    </row>
    <row r="2476" spans="1:4" ht="15.75" customHeight="1" x14ac:dyDescent="0.2">
      <c r="A2476" s="6">
        <v>2142</v>
      </c>
      <c r="B2476" s="6" t="s">
        <v>1103</v>
      </c>
      <c r="C2476" s="6" t="s">
        <v>3285</v>
      </c>
      <c r="D2476" s="6">
        <v>1067</v>
      </c>
    </row>
    <row r="2477" spans="1:4" ht="15.75" customHeight="1" x14ac:dyDescent="0.2">
      <c r="A2477" s="6">
        <v>2141</v>
      </c>
      <c r="B2477" s="6" t="s">
        <v>1142</v>
      </c>
      <c r="C2477" s="6" t="s">
        <v>3285</v>
      </c>
      <c r="D2477" s="6">
        <v>279</v>
      </c>
    </row>
    <row r="2478" spans="1:4" ht="15.75" customHeight="1" x14ac:dyDescent="0.2">
      <c r="A2478" s="6">
        <v>2140</v>
      </c>
      <c r="B2478" s="6" t="s">
        <v>1479</v>
      </c>
      <c r="C2478" s="6" t="s">
        <v>3285</v>
      </c>
      <c r="D2478" s="6">
        <v>1300</v>
      </c>
    </row>
    <row r="2479" spans="1:4" ht="15.75" customHeight="1" x14ac:dyDescent="0.2">
      <c r="A2479" s="6">
        <v>2139</v>
      </c>
      <c r="B2479" s="6" t="s">
        <v>1014</v>
      </c>
      <c r="C2479" s="6" t="s">
        <v>3285</v>
      </c>
      <c r="D2479" s="6">
        <v>979</v>
      </c>
    </row>
    <row r="2480" spans="1:4" ht="15.75" customHeight="1" x14ac:dyDescent="0.2">
      <c r="A2480" s="6">
        <v>2138</v>
      </c>
      <c r="B2480" s="6" t="s">
        <v>3245</v>
      </c>
      <c r="C2480" s="6" t="s">
        <v>3285</v>
      </c>
      <c r="D2480" s="6">
        <v>4</v>
      </c>
    </row>
    <row r="2481" spans="1:4" ht="15.75" customHeight="1" x14ac:dyDescent="0.2">
      <c r="A2481" s="6">
        <v>2137</v>
      </c>
      <c r="B2481" s="6" t="s">
        <v>109</v>
      </c>
      <c r="C2481" s="6" t="s">
        <v>3285</v>
      </c>
      <c r="D2481" s="6">
        <v>563</v>
      </c>
    </row>
    <row r="2482" spans="1:4" ht="15.75" customHeight="1" x14ac:dyDescent="0.2">
      <c r="A2482" s="6">
        <v>2136</v>
      </c>
      <c r="B2482" s="6" t="s">
        <v>1033</v>
      </c>
      <c r="C2482" s="6" t="s">
        <v>3285</v>
      </c>
      <c r="D2482" s="6">
        <v>49</v>
      </c>
    </row>
    <row r="2483" spans="1:4" ht="15.75" customHeight="1" x14ac:dyDescent="0.2">
      <c r="A2483" s="6">
        <v>2135</v>
      </c>
      <c r="B2483" s="6" t="s">
        <v>324</v>
      </c>
      <c r="C2483" s="6" t="s">
        <v>3285</v>
      </c>
      <c r="D2483" s="6">
        <v>151</v>
      </c>
    </row>
    <row r="2484" spans="1:4" ht="15.75" customHeight="1" x14ac:dyDescent="0.2">
      <c r="A2484" s="6">
        <v>2134</v>
      </c>
      <c r="B2484" s="6" t="s">
        <v>2566</v>
      </c>
      <c r="C2484" s="6" t="s">
        <v>3285</v>
      </c>
      <c r="D2484" s="6">
        <v>20</v>
      </c>
    </row>
    <row r="2485" spans="1:4" ht="15.75" customHeight="1" x14ac:dyDescent="0.2">
      <c r="A2485" s="6">
        <v>2133</v>
      </c>
      <c r="B2485" s="6" t="s">
        <v>2396</v>
      </c>
      <c r="C2485" s="6" t="s">
        <v>3285</v>
      </c>
      <c r="D2485" s="6">
        <v>48</v>
      </c>
    </row>
    <row r="2486" spans="1:4" ht="15.75" customHeight="1" x14ac:dyDescent="0.2">
      <c r="A2486" s="6">
        <v>2132</v>
      </c>
      <c r="B2486" s="6" t="s">
        <v>909</v>
      </c>
      <c r="C2486" s="6" t="s">
        <v>3285</v>
      </c>
      <c r="D2486" s="6">
        <v>164</v>
      </c>
    </row>
    <row r="2487" spans="1:4" ht="15.75" customHeight="1" x14ac:dyDescent="0.2">
      <c r="A2487" s="6">
        <v>2131</v>
      </c>
      <c r="B2487" s="6" t="s">
        <v>251</v>
      </c>
      <c r="C2487" s="6" t="s">
        <v>3285</v>
      </c>
      <c r="D2487" s="6">
        <v>285</v>
      </c>
    </row>
    <row r="2488" spans="1:4" ht="15.75" customHeight="1" x14ac:dyDescent="0.2">
      <c r="A2488" s="6">
        <v>2130</v>
      </c>
      <c r="B2488" s="6" t="s">
        <v>3127</v>
      </c>
      <c r="C2488" s="6" t="s">
        <v>3285</v>
      </c>
      <c r="D2488" s="6">
        <v>2</v>
      </c>
    </row>
    <row r="2489" spans="1:4" ht="15.75" customHeight="1" x14ac:dyDescent="0.2">
      <c r="A2489" s="6">
        <v>2129</v>
      </c>
      <c r="B2489" s="6" t="s">
        <v>450</v>
      </c>
      <c r="C2489" s="6" t="s">
        <v>3285</v>
      </c>
      <c r="D2489" s="6">
        <v>448</v>
      </c>
    </row>
    <row r="2490" spans="1:4" ht="15.75" customHeight="1" x14ac:dyDescent="0.2">
      <c r="A2490" s="6">
        <v>2128</v>
      </c>
      <c r="B2490" s="6" t="s">
        <v>252</v>
      </c>
      <c r="C2490" s="6" t="s">
        <v>3285</v>
      </c>
      <c r="D2490" s="6">
        <v>111</v>
      </c>
    </row>
    <row r="2491" spans="1:4" ht="15.75" customHeight="1" x14ac:dyDescent="0.2">
      <c r="A2491" s="6">
        <v>2127</v>
      </c>
      <c r="B2491" s="6" t="s">
        <v>986</v>
      </c>
      <c r="C2491" s="6" t="s">
        <v>3285</v>
      </c>
      <c r="D2491" s="6">
        <v>333</v>
      </c>
    </row>
    <row r="2492" spans="1:4" ht="15.75" customHeight="1" x14ac:dyDescent="0.2">
      <c r="A2492" s="6">
        <v>2126</v>
      </c>
      <c r="B2492" s="6" t="s">
        <v>151</v>
      </c>
      <c r="C2492" s="6" t="s">
        <v>3285</v>
      </c>
      <c r="D2492" s="6">
        <v>84</v>
      </c>
    </row>
    <row r="2493" spans="1:4" ht="15.75" customHeight="1" x14ac:dyDescent="0.2">
      <c r="A2493" s="6">
        <v>2125</v>
      </c>
      <c r="B2493" s="6" t="s">
        <v>365</v>
      </c>
      <c r="C2493" s="6" t="s">
        <v>3285</v>
      </c>
      <c r="D2493" s="6">
        <v>634</v>
      </c>
    </row>
    <row r="2494" spans="1:4" ht="15.75" customHeight="1" x14ac:dyDescent="0.2">
      <c r="A2494" s="6">
        <v>2123</v>
      </c>
      <c r="B2494" s="6" t="s">
        <v>1428</v>
      </c>
      <c r="C2494" s="6" t="s">
        <v>3285</v>
      </c>
      <c r="D2494" s="6">
        <v>417</v>
      </c>
    </row>
    <row r="2495" spans="1:4" ht="15.75" customHeight="1" x14ac:dyDescent="0.2">
      <c r="A2495" s="6">
        <v>2122</v>
      </c>
      <c r="B2495" s="6" t="s">
        <v>570</v>
      </c>
      <c r="C2495" s="6" t="s">
        <v>3285</v>
      </c>
      <c r="D2495" s="6">
        <v>265</v>
      </c>
    </row>
    <row r="2496" spans="1:4" ht="15.75" customHeight="1" x14ac:dyDescent="0.2">
      <c r="A2496" s="6">
        <v>2120</v>
      </c>
      <c r="B2496" s="6" t="s">
        <v>868</v>
      </c>
      <c r="C2496" s="6" t="s">
        <v>3285</v>
      </c>
      <c r="D2496" s="6">
        <v>85</v>
      </c>
    </row>
    <row r="2497" spans="1:4" ht="15.75" customHeight="1" x14ac:dyDescent="0.2">
      <c r="A2497" s="6">
        <v>2119</v>
      </c>
      <c r="B2497" s="6" t="s">
        <v>1030</v>
      </c>
      <c r="C2497" s="6" t="s">
        <v>3285</v>
      </c>
      <c r="D2497" s="6">
        <v>71</v>
      </c>
    </row>
    <row r="2498" spans="1:4" ht="15.75" customHeight="1" x14ac:dyDescent="0.2">
      <c r="A2498" s="6">
        <v>2118</v>
      </c>
      <c r="B2498" s="6" t="s">
        <v>536</v>
      </c>
      <c r="C2498" s="6" t="s">
        <v>3285</v>
      </c>
      <c r="D2498" s="6">
        <v>484</v>
      </c>
    </row>
    <row r="2499" spans="1:4" ht="15.75" customHeight="1" x14ac:dyDescent="0.2">
      <c r="A2499" s="6">
        <v>2117</v>
      </c>
      <c r="B2499" s="6" t="s">
        <v>1076</v>
      </c>
      <c r="C2499" s="6" t="s">
        <v>3285</v>
      </c>
      <c r="D2499" s="6">
        <v>457</v>
      </c>
    </row>
    <row r="2500" spans="1:4" ht="15.75" customHeight="1" x14ac:dyDescent="0.2">
      <c r="A2500" s="6">
        <v>2116</v>
      </c>
      <c r="B2500" s="6" t="s">
        <v>2122</v>
      </c>
      <c r="C2500" s="6" t="s">
        <v>3285</v>
      </c>
      <c r="D2500" s="6">
        <v>0</v>
      </c>
    </row>
    <row r="2501" spans="1:4" ht="15.75" customHeight="1" x14ac:dyDescent="0.2">
      <c r="A2501" s="6">
        <v>2115</v>
      </c>
      <c r="B2501" s="6" t="s">
        <v>2637</v>
      </c>
      <c r="C2501" s="6" t="s">
        <v>3285</v>
      </c>
      <c r="D2501" s="6">
        <v>127</v>
      </c>
    </row>
    <row r="2502" spans="1:4" ht="15.75" customHeight="1" x14ac:dyDescent="0.2">
      <c r="A2502" s="6">
        <v>2114</v>
      </c>
      <c r="B2502" s="6" t="s">
        <v>2997</v>
      </c>
      <c r="C2502" s="6" t="s">
        <v>3285</v>
      </c>
      <c r="D2502" s="6">
        <v>14</v>
      </c>
    </row>
    <row r="2503" spans="1:4" ht="15.75" customHeight="1" x14ac:dyDescent="0.2">
      <c r="A2503" s="6">
        <v>2113</v>
      </c>
      <c r="B2503" s="6" t="s">
        <v>552</v>
      </c>
      <c r="C2503" s="6" t="s">
        <v>3285</v>
      </c>
      <c r="D2503" s="6">
        <v>2785</v>
      </c>
    </row>
    <row r="2504" spans="1:4" ht="15.75" customHeight="1" x14ac:dyDescent="0.2">
      <c r="A2504" s="6">
        <v>2112</v>
      </c>
      <c r="B2504" s="6" t="s">
        <v>1392</v>
      </c>
      <c r="C2504" s="6" t="s">
        <v>3285</v>
      </c>
      <c r="D2504" s="6">
        <v>202</v>
      </c>
    </row>
    <row r="2505" spans="1:4" ht="15.75" customHeight="1" x14ac:dyDescent="0.2">
      <c r="A2505" s="6">
        <v>2111</v>
      </c>
      <c r="B2505" s="6" t="s">
        <v>1050</v>
      </c>
      <c r="C2505" s="6" t="s">
        <v>3285</v>
      </c>
      <c r="D2505" s="6">
        <v>250</v>
      </c>
    </row>
    <row r="2506" spans="1:4" ht="15.75" customHeight="1" x14ac:dyDescent="0.2">
      <c r="A2506" s="6">
        <v>2110</v>
      </c>
      <c r="B2506" s="6" t="s">
        <v>631</v>
      </c>
      <c r="C2506" s="6" t="s">
        <v>3285</v>
      </c>
      <c r="D2506" s="6">
        <v>284</v>
      </c>
    </row>
    <row r="2507" spans="1:4" ht="15.75" customHeight="1" x14ac:dyDescent="0.2">
      <c r="A2507" s="6">
        <v>2109</v>
      </c>
      <c r="B2507" s="6" t="s">
        <v>3132</v>
      </c>
      <c r="C2507" s="6" t="s">
        <v>3285</v>
      </c>
      <c r="D2507" s="6">
        <v>47</v>
      </c>
    </row>
    <row r="2508" spans="1:4" ht="15.75" customHeight="1" x14ac:dyDescent="0.2">
      <c r="A2508" s="6">
        <v>2108</v>
      </c>
      <c r="B2508" s="6" t="s">
        <v>1013</v>
      </c>
      <c r="C2508" s="6" t="s">
        <v>3285</v>
      </c>
      <c r="D2508" s="6">
        <v>120</v>
      </c>
    </row>
    <row r="2509" spans="1:4" ht="15.75" customHeight="1" x14ac:dyDescent="0.2">
      <c r="A2509" s="6">
        <v>2107</v>
      </c>
      <c r="B2509" s="6" t="s">
        <v>1189</v>
      </c>
      <c r="C2509" s="6" t="s">
        <v>3285</v>
      </c>
      <c r="D2509" s="6">
        <v>502</v>
      </c>
    </row>
    <row r="2510" spans="1:4" ht="15.75" customHeight="1" x14ac:dyDescent="0.2">
      <c r="A2510" s="6">
        <v>2106</v>
      </c>
      <c r="B2510" s="6" t="s">
        <v>1009</v>
      </c>
      <c r="C2510" s="6" t="s">
        <v>3285</v>
      </c>
      <c r="D2510" s="6">
        <v>94</v>
      </c>
    </row>
    <row r="2511" spans="1:4" ht="15.75" customHeight="1" x14ac:dyDescent="0.2">
      <c r="A2511" s="6">
        <v>2105</v>
      </c>
      <c r="B2511" s="6" t="s">
        <v>2734</v>
      </c>
      <c r="C2511" s="6" t="s">
        <v>3285</v>
      </c>
      <c r="D2511" s="6">
        <v>0</v>
      </c>
    </row>
    <row r="2512" spans="1:4" ht="15.75" customHeight="1" x14ac:dyDescent="0.2">
      <c r="A2512" s="6">
        <v>2104</v>
      </c>
      <c r="B2512" s="6" t="s">
        <v>1361</v>
      </c>
      <c r="C2512" s="6" t="s">
        <v>3285</v>
      </c>
      <c r="D2512" s="6">
        <v>299</v>
      </c>
    </row>
    <row r="2513" spans="1:4" ht="15.75" customHeight="1" x14ac:dyDescent="0.2">
      <c r="A2513" s="6">
        <v>2102</v>
      </c>
      <c r="B2513" s="6" t="s">
        <v>287</v>
      </c>
      <c r="C2513" s="6" t="s">
        <v>3285</v>
      </c>
      <c r="D2513" s="6">
        <v>92</v>
      </c>
    </row>
    <row r="2514" spans="1:4" ht="15.75" customHeight="1" x14ac:dyDescent="0.2">
      <c r="A2514" s="6">
        <v>2101</v>
      </c>
      <c r="B2514" s="6" t="s">
        <v>1386</v>
      </c>
      <c r="C2514" s="6" t="s">
        <v>3285</v>
      </c>
      <c r="D2514" s="6">
        <v>239</v>
      </c>
    </row>
    <row r="2515" spans="1:4" ht="15.75" customHeight="1" x14ac:dyDescent="0.2">
      <c r="A2515" s="6">
        <v>2100</v>
      </c>
      <c r="B2515" s="6" t="s">
        <v>2584</v>
      </c>
      <c r="C2515" s="6" t="s">
        <v>3285</v>
      </c>
      <c r="D2515" s="6">
        <v>44</v>
      </c>
    </row>
    <row r="2516" spans="1:4" ht="15.75" customHeight="1" x14ac:dyDescent="0.2">
      <c r="A2516" s="6">
        <v>2099</v>
      </c>
      <c r="B2516" s="6" t="s">
        <v>3528</v>
      </c>
      <c r="C2516" s="6" t="s">
        <v>3285</v>
      </c>
    </row>
    <row r="2517" spans="1:4" ht="15.75" customHeight="1" x14ac:dyDescent="0.2">
      <c r="A2517" s="6">
        <v>2098</v>
      </c>
      <c r="B2517" s="6" t="s">
        <v>2722</v>
      </c>
      <c r="C2517" s="6" t="s">
        <v>3285</v>
      </c>
      <c r="D2517" s="6">
        <v>12</v>
      </c>
    </row>
    <row r="2518" spans="1:4" ht="15.75" customHeight="1" x14ac:dyDescent="0.2">
      <c r="A2518" s="6">
        <v>2097</v>
      </c>
      <c r="B2518" s="6" t="s">
        <v>2215</v>
      </c>
      <c r="C2518" s="6" t="s">
        <v>3285</v>
      </c>
      <c r="D2518" s="6">
        <v>32</v>
      </c>
    </row>
    <row r="2519" spans="1:4" ht="15.75" customHeight="1" x14ac:dyDescent="0.2">
      <c r="A2519" s="6">
        <v>2096</v>
      </c>
      <c r="B2519" s="6" t="s">
        <v>1427</v>
      </c>
      <c r="C2519" s="6" t="s">
        <v>3285</v>
      </c>
      <c r="D2519" s="6">
        <v>330</v>
      </c>
    </row>
    <row r="2520" spans="1:4" ht="15.75" customHeight="1" x14ac:dyDescent="0.2">
      <c r="A2520" s="6">
        <v>2095</v>
      </c>
      <c r="B2520" s="6" t="s">
        <v>2426</v>
      </c>
      <c r="C2520" s="6" t="s">
        <v>3285</v>
      </c>
      <c r="D2520" s="6">
        <v>0</v>
      </c>
    </row>
    <row r="2521" spans="1:4" ht="15.75" customHeight="1" x14ac:dyDescent="0.2">
      <c r="A2521" s="6">
        <v>2094</v>
      </c>
      <c r="B2521" s="6" t="s">
        <v>3529</v>
      </c>
      <c r="C2521" s="6" t="s">
        <v>3285</v>
      </c>
    </row>
    <row r="2522" spans="1:4" ht="15.75" customHeight="1" x14ac:dyDescent="0.2">
      <c r="A2522" s="6">
        <v>2093</v>
      </c>
      <c r="B2522" s="6" t="s">
        <v>425</v>
      </c>
      <c r="C2522" s="6" t="s">
        <v>3285</v>
      </c>
      <c r="D2522" s="6">
        <v>958</v>
      </c>
    </row>
    <row r="2523" spans="1:4" ht="15.75" customHeight="1" x14ac:dyDescent="0.2">
      <c r="A2523" s="6">
        <v>2091</v>
      </c>
      <c r="B2523" s="6" t="s">
        <v>1393</v>
      </c>
      <c r="C2523" s="6" t="s">
        <v>3285</v>
      </c>
      <c r="D2523" s="6">
        <v>109</v>
      </c>
    </row>
    <row r="2524" spans="1:4" ht="15.75" customHeight="1" x14ac:dyDescent="0.2">
      <c r="A2524" s="6">
        <v>2090</v>
      </c>
      <c r="B2524" s="6" t="s">
        <v>2715</v>
      </c>
      <c r="C2524" s="6" t="s">
        <v>3285</v>
      </c>
      <c r="D2524" s="6">
        <v>13</v>
      </c>
    </row>
    <row r="2525" spans="1:4" ht="15.75" customHeight="1" x14ac:dyDescent="0.2">
      <c r="A2525" s="6">
        <v>2089</v>
      </c>
      <c r="B2525" s="6" t="s">
        <v>262</v>
      </c>
      <c r="C2525" s="6" t="s">
        <v>3285</v>
      </c>
      <c r="D2525" s="6">
        <v>702</v>
      </c>
    </row>
    <row r="2526" spans="1:4" ht="15.75" customHeight="1" x14ac:dyDescent="0.2">
      <c r="A2526" s="6">
        <v>2088</v>
      </c>
      <c r="B2526" s="6" t="s">
        <v>3530</v>
      </c>
      <c r="C2526" s="6" t="s">
        <v>3285</v>
      </c>
    </row>
    <row r="2527" spans="1:4" ht="15.75" customHeight="1" x14ac:dyDescent="0.2">
      <c r="A2527" s="6">
        <v>2087</v>
      </c>
      <c r="B2527" s="6" t="s">
        <v>500</v>
      </c>
      <c r="C2527" s="6" t="s">
        <v>3285</v>
      </c>
      <c r="D2527" s="6">
        <v>15</v>
      </c>
    </row>
    <row r="2528" spans="1:4" ht="15.75" customHeight="1" x14ac:dyDescent="0.2">
      <c r="A2528" s="6">
        <v>2086</v>
      </c>
      <c r="B2528" s="6" t="s">
        <v>872</v>
      </c>
      <c r="C2528" s="6" t="s">
        <v>3285</v>
      </c>
      <c r="D2528" s="6">
        <v>355</v>
      </c>
    </row>
    <row r="2529" spans="1:4" ht="15.75" customHeight="1" x14ac:dyDescent="0.2">
      <c r="A2529" s="6">
        <v>2085</v>
      </c>
      <c r="B2529" s="6" t="s">
        <v>2046</v>
      </c>
      <c r="C2529" s="6" t="s">
        <v>3285</v>
      </c>
      <c r="D2529" s="6">
        <v>0</v>
      </c>
    </row>
    <row r="2530" spans="1:4" ht="15.75" customHeight="1" x14ac:dyDescent="0.2">
      <c r="A2530" s="6">
        <v>2084</v>
      </c>
      <c r="B2530" s="6" t="s">
        <v>68</v>
      </c>
      <c r="C2530" s="6" t="s">
        <v>3285</v>
      </c>
      <c r="D2530" s="6">
        <v>180</v>
      </c>
    </row>
    <row r="2531" spans="1:4" ht="15.75" customHeight="1" x14ac:dyDescent="0.2">
      <c r="A2531" s="6">
        <v>2083</v>
      </c>
      <c r="B2531" s="6" t="s">
        <v>720</v>
      </c>
      <c r="C2531" s="6" t="s">
        <v>3285</v>
      </c>
      <c r="D2531" s="6">
        <v>791</v>
      </c>
    </row>
    <row r="2532" spans="1:4" ht="15.75" customHeight="1" x14ac:dyDescent="0.2">
      <c r="A2532" s="6">
        <v>2082</v>
      </c>
      <c r="B2532" s="6" t="s">
        <v>160</v>
      </c>
      <c r="C2532" s="6" t="s">
        <v>3285</v>
      </c>
      <c r="D2532" s="6">
        <v>144</v>
      </c>
    </row>
    <row r="2533" spans="1:4" ht="15.75" customHeight="1" x14ac:dyDescent="0.2">
      <c r="A2533" s="6">
        <v>2081</v>
      </c>
      <c r="B2533" s="6" t="s">
        <v>191</v>
      </c>
      <c r="C2533" s="6" t="s">
        <v>3285</v>
      </c>
      <c r="D2533" s="6">
        <v>441</v>
      </c>
    </row>
    <row r="2534" spans="1:4" ht="15.75" customHeight="1" x14ac:dyDescent="0.2">
      <c r="A2534" s="6">
        <v>2079</v>
      </c>
      <c r="B2534" s="6" t="s">
        <v>3209</v>
      </c>
      <c r="C2534" s="6" t="s">
        <v>3285</v>
      </c>
      <c r="D2534" s="6">
        <v>17</v>
      </c>
    </row>
    <row r="2535" spans="1:4" ht="15.75" customHeight="1" x14ac:dyDescent="0.2">
      <c r="A2535" s="6">
        <v>2078</v>
      </c>
      <c r="B2535" s="6" t="s">
        <v>724</v>
      </c>
      <c r="C2535" s="6" t="s">
        <v>3285</v>
      </c>
      <c r="D2535" s="6">
        <v>725</v>
      </c>
    </row>
    <row r="2536" spans="1:4" ht="15.75" customHeight="1" x14ac:dyDescent="0.2">
      <c r="A2536" s="6">
        <v>2077</v>
      </c>
      <c r="B2536" s="6" t="s">
        <v>1458</v>
      </c>
      <c r="C2536" s="6" t="s">
        <v>3285</v>
      </c>
      <c r="D2536" s="6">
        <v>2869</v>
      </c>
    </row>
    <row r="2537" spans="1:4" ht="15.75" customHeight="1" x14ac:dyDescent="0.2">
      <c r="A2537" s="6">
        <v>2076</v>
      </c>
      <c r="B2537" s="6" t="s">
        <v>904</v>
      </c>
      <c r="C2537" s="6" t="s">
        <v>3285</v>
      </c>
      <c r="D2537" s="6">
        <v>33</v>
      </c>
    </row>
    <row r="2538" spans="1:4" ht="15.75" customHeight="1" x14ac:dyDescent="0.2">
      <c r="A2538" s="6">
        <v>2075</v>
      </c>
      <c r="B2538" s="6" t="s">
        <v>183</v>
      </c>
      <c r="C2538" s="6" t="s">
        <v>3285</v>
      </c>
      <c r="D2538" s="6">
        <v>61</v>
      </c>
    </row>
    <row r="2539" spans="1:4" ht="15.75" customHeight="1" x14ac:dyDescent="0.2">
      <c r="A2539" s="6">
        <v>2074</v>
      </c>
      <c r="B2539" s="6" t="s">
        <v>3198</v>
      </c>
      <c r="C2539" s="6" t="s">
        <v>3285</v>
      </c>
      <c r="D2539" s="6">
        <v>9</v>
      </c>
    </row>
    <row r="2540" spans="1:4" ht="15.75" customHeight="1" x14ac:dyDescent="0.2">
      <c r="A2540" s="6">
        <v>2073</v>
      </c>
      <c r="B2540" s="6" t="s">
        <v>551</v>
      </c>
      <c r="C2540" s="6" t="s">
        <v>3285</v>
      </c>
      <c r="D2540" s="6">
        <v>342</v>
      </c>
    </row>
    <row r="2541" spans="1:4" ht="15.75" customHeight="1" x14ac:dyDescent="0.2">
      <c r="A2541" s="6">
        <v>2072</v>
      </c>
      <c r="B2541" s="6" t="s">
        <v>85</v>
      </c>
      <c r="C2541" s="6" t="s">
        <v>3285</v>
      </c>
      <c r="D2541" s="6">
        <v>274</v>
      </c>
    </row>
    <row r="2542" spans="1:4" ht="15.75" customHeight="1" x14ac:dyDescent="0.2">
      <c r="A2542" s="6">
        <v>2071</v>
      </c>
      <c r="B2542" s="6" t="s">
        <v>613</v>
      </c>
      <c r="C2542" s="6" t="s">
        <v>3285</v>
      </c>
      <c r="D2542" s="6">
        <v>2382</v>
      </c>
    </row>
    <row r="2543" spans="1:4" ht="15.75" customHeight="1" x14ac:dyDescent="0.2">
      <c r="A2543" s="6">
        <v>2070</v>
      </c>
      <c r="B2543" s="6" t="s">
        <v>2682</v>
      </c>
      <c r="C2543" s="6" t="s">
        <v>3285</v>
      </c>
      <c r="D2543" s="6">
        <v>47</v>
      </c>
    </row>
    <row r="2544" spans="1:4" ht="15.75" customHeight="1" x14ac:dyDescent="0.2">
      <c r="A2544" s="6">
        <v>2069</v>
      </c>
      <c r="B2544" s="6" t="s">
        <v>2282</v>
      </c>
      <c r="C2544" s="6" t="s">
        <v>3285</v>
      </c>
      <c r="D2544" s="6">
        <v>31</v>
      </c>
    </row>
    <row r="2545" spans="1:4" ht="15.75" customHeight="1" x14ac:dyDescent="0.2">
      <c r="A2545" s="6">
        <v>2068</v>
      </c>
      <c r="B2545" s="6" t="s">
        <v>176</v>
      </c>
      <c r="C2545" s="6" t="s">
        <v>3285</v>
      </c>
      <c r="D2545" s="6">
        <v>164</v>
      </c>
    </row>
    <row r="2546" spans="1:4" ht="15.75" customHeight="1" x14ac:dyDescent="0.2">
      <c r="A2546" s="6">
        <v>2067</v>
      </c>
      <c r="B2546" s="6" t="s">
        <v>1164</v>
      </c>
      <c r="C2546" s="6" t="s">
        <v>3285</v>
      </c>
      <c r="D2546" s="6">
        <v>422</v>
      </c>
    </row>
    <row r="2547" spans="1:4" ht="15.75" customHeight="1" x14ac:dyDescent="0.2">
      <c r="A2547" s="6">
        <v>2066</v>
      </c>
      <c r="B2547" s="6" t="s">
        <v>1012</v>
      </c>
      <c r="C2547" s="6" t="s">
        <v>3285</v>
      </c>
      <c r="D2547" s="6">
        <v>620</v>
      </c>
    </row>
    <row r="2548" spans="1:4" ht="15.75" customHeight="1" x14ac:dyDescent="0.2">
      <c r="A2548" s="6">
        <v>2065</v>
      </c>
      <c r="B2548" s="6" t="s">
        <v>1270</v>
      </c>
      <c r="C2548" s="6" t="s">
        <v>3285</v>
      </c>
      <c r="D2548" s="6">
        <v>68</v>
      </c>
    </row>
    <row r="2549" spans="1:4" ht="15.75" customHeight="1" x14ac:dyDescent="0.2">
      <c r="A2549" s="6">
        <v>2064</v>
      </c>
      <c r="B2549" s="6" t="s">
        <v>2936</v>
      </c>
      <c r="C2549" s="6" t="s">
        <v>3285</v>
      </c>
      <c r="D2549" s="6">
        <v>0</v>
      </c>
    </row>
    <row r="2550" spans="1:4" ht="15.75" customHeight="1" x14ac:dyDescent="0.2">
      <c r="A2550" s="6">
        <v>2063</v>
      </c>
      <c r="B2550" s="6" t="s">
        <v>103</v>
      </c>
      <c r="C2550" s="6" t="s">
        <v>3285</v>
      </c>
      <c r="D2550" s="6">
        <v>271</v>
      </c>
    </row>
    <row r="2551" spans="1:4" ht="15.75" customHeight="1" x14ac:dyDescent="0.2">
      <c r="A2551" s="6">
        <v>2062</v>
      </c>
      <c r="B2551" s="6" t="s">
        <v>1475</v>
      </c>
      <c r="C2551" s="6" t="s">
        <v>3285</v>
      </c>
      <c r="D2551" s="6">
        <v>28</v>
      </c>
    </row>
    <row r="2552" spans="1:4" ht="15.75" customHeight="1" x14ac:dyDescent="0.2">
      <c r="A2552" s="6">
        <v>2061</v>
      </c>
      <c r="B2552" s="6" t="s">
        <v>1232</v>
      </c>
      <c r="C2552" s="6" t="s">
        <v>3285</v>
      </c>
      <c r="D2552" s="6">
        <v>87</v>
      </c>
    </row>
    <row r="2553" spans="1:4" ht="15.75" customHeight="1" x14ac:dyDescent="0.2">
      <c r="A2553" s="6">
        <v>2060</v>
      </c>
      <c r="B2553" s="6" t="s">
        <v>3207</v>
      </c>
      <c r="C2553" s="6" t="s">
        <v>3285</v>
      </c>
      <c r="D2553" s="6">
        <v>20</v>
      </c>
    </row>
    <row r="2554" spans="1:4" ht="15.75" customHeight="1" x14ac:dyDescent="0.2">
      <c r="A2554" s="6">
        <v>2059</v>
      </c>
      <c r="B2554" s="6" t="s">
        <v>3451</v>
      </c>
      <c r="C2554" s="6" t="s">
        <v>3285</v>
      </c>
      <c r="D2554" s="6">
        <v>0</v>
      </c>
    </row>
    <row r="2555" spans="1:4" ht="15.75" customHeight="1" x14ac:dyDescent="0.2">
      <c r="A2555" s="6">
        <v>2058</v>
      </c>
      <c r="B2555" s="6" t="s">
        <v>2138</v>
      </c>
      <c r="C2555" s="6" t="s">
        <v>3285</v>
      </c>
      <c r="D2555" s="6">
        <v>97</v>
      </c>
    </row>
    <row r="2556" spans="1:4" ht="15.75" customHeight="1" x14ac:dyDescent="0.2">
      <c r="A2556" s="6">
        <v>2057</v>
      </c>
      <c r="B2556" s="6" t="s">
        <v>480</v>
      </c>
      <c r="C2556" s="6" t="s">
        <v>3285</v>
      </c>
      <c r="D2556" s="6">
        <v>1206</v>
      </c>
    </row>
    <row r="2557" spans="1:4" ht="15.75" customHeight="1" x14ac:dyDescent="0.2">
      <c r="A2557" s="6">
        <v>2056</v>
      </c>
      <c r="B2557" s="6" t="s">
        <v>939</v>
      </c>
      <c r="C2557" s="6" t="s">
        <v>3285</v>
      </c>
      <c r="D2557" s="6">
        <v>1082</v>
      </c>
    </row>
    <row r="2558" spans="1:4" ht="15.75" customHeight="1" x14ac:dyDescent="0.2">
      <c r="A2558" s="6">
        <v>2055</v>
      </c>
      <c r="B2558" s="6" t="s">
        <v>1148</v>
      </c>
      <c r="C2558" s="6" t="s">
        <v>3285</v>
      </c>
      <c r="D2558" s="6">
        <v>240</v>
      </c>
    </row>
    <row r="2559" spans="1:4" ht="15.75" customHeight="1" x14ac:dyDescent="0.2">
      <c r="A2559" s="6">
        <v>2054</v>
      </c>
      <c r="B2559" s="6" t="s">
        <v>1034</v>
      </c>
      <c r="C2559" s="6" t="s">
        <v>3285</v>
      </c>
      <c r="D2559" s="6">
        <v>293</v>
      </c>
    </row>
    <row r="2560" spans="1:4" ht="15.75" customHeight="1" x14ac:dyDescent="0.2">
      <c r="A2560" s="6">
        <v>2053</v>
      </c>
      <c r="B2560" s="6" t="s">
        <v>1336</v>
      </c>
      <c r="C2560" s="6" t="s">
        <v>3285</v>
      </c>
      <c r="D2560" s="6">
        <v>112</v>
      </c>
    </row>
    <row r="2561" spans="1:4" ht="15.75" customHeight="1" x14ac:dyDescent="0.2">
      <c r="A2561" s="6">
        <v>2052</v>
      </c>
      <c r="B2561" s="6" t="s">
        <v>100</v>
      </c>
      <c r="C2561" s="6" t="s">
        <v>3285</v>
      </c>
      <c r="D2561" s="6">
        <v>378</v>
      </c>
    </row>
    <row r="2562" spans="1:4" ht="15.75" customHeight="1" x14ac:dyDescent="0.2">
      <c r="A2562" s="6">
        <v>2051</v>
      </c>
      <c r="B2562" s="6" t="s">
        <v>699</v>
      </c>
      <c r="C2562" s="6" t="s">
        <v>3285</v>
      </c>
      <c r="D2562" s="6">
        <v>1911</v>
      </c>
    </row>
    <row r="2563" spans="1:4" ht="15.75" customHeight="1" x14ac:dyDescent="0.2">
      <c r="A2563" s="6">
        <v>2050</v>
      </c>
      <c r="B2563" s="6" t="s">
        <v>1452</v>
      </c>
      <c r="C2563" s="6" t="s">
        <v>3285</v>
      </c>
      <c r="D2563" s="6">
        <v>521</v>
      </c>
    </row>
    <row r="2564" spans="1:4" ht="15.75" customHeight="1" x14ac:dyDescent="0.2">
      <c r="A2564" s="6">
        <v>2049</v>
      </c>
      <c r="B2564" s="6" t="s">
        <v>605</v>
      </c>
      <c r="C2564" s="6" t="s">
        <v>3285</v>
      </c>
      <c r="D2564" s="6">
        <v>221</v>
      </c>
    </row>
    <row r="2565" spans="1:4" ht="15.75" customHeight="1" x14ac:dyDescent="0.2">
      <c r="A2565" s="6">
        <v>2047</v>
      </c>
      <c r="B2565" s="6" t="s">
        <v>1360</v>
      </c>
      <c r="C2565" s="6" t="s">
        <v>3285</v>
      </c>
      <c r="D2565" s="6">
        <v>186</v>
      </c>
    </row>
    <row r="2566" spans="1:4" ht="15.75" customHeight="1" x14ac:dyDescent="0.2">
      <c r="A2566" s="6">
        <v>2045</v>
      </c>
      <c r="B2566" s="6" t="s">
        <v>3531</v>
      </c>
      <c r="C2566" s="6" t="s">
        <v>3285</v>
      </c>
    </row>
    <row r="2567" spans="1:4" ht="15.75" customHeight="1" x14ac:dyDescent="0.2">
      <c r="A2567" s="6">
        <v>2044</v>
      </c>
      <c r="B2567" s="6" t="s">
        <v>1443</v>
      </c>
      <c r="C2567" s="6" t="s">
        <v>3285</v>
      </c>
      <c r="D2567" s="6">
        <v>727</v>
      </c>
    </row>
    <row r="2568" spans="1:4" ht="15.75" customHeight="1" x14ac:dyDescent="0.2">
      <c r="A2568" s="6">
        <v>2043</v>
      </c>
      <c r="B2568" s="6" t="s">
        <v>361</v>
      </c>
      <c r="C2568" s="6" t="s">
        <v>3285</v>
      </c>
      <c r="D2568" s="6">
        <v>1065</v>
      </c>
    </row>
    <row r="2569" spans="1:4" ht="15.75" customHeight="1" x14ac:dyDescent="0.2">
      <c r="A2569" s="6">
        <v>2042</v>
      </c>
      <c r="B2569" s="6" t="s">
        <v>3532</v>
      </c>
      <c r="C2569" s="6" t="s">
        <v>3285</v>
      </c>
    </row>
    <row r="2570" spans="1:4" ht="15.75" customHeight="1" x14ac:dyDescent="0.2">
      <c r="A2570" s="6">
        <v>2041</v>
      </c>
      <c r="B2570" s="6" t="s">
        <v>2678</v>
      </c>
      <c r="C2570" s="6" t="s">
        <v>3285</v>
      </c>
      <c r="D2570" s="6">
        <v>76</v>
      </c>
    </row>
    <row r="2571" spans="1:4" ht="15.75" customHeight="1" x14ac:dyDescent="0.2">
      <c r="A2571" s="6">
        <v>2040</v>
      </c>
      <c r="B2571" s="6" t="s">
        <v>620</v>
      </c>
      <c r="C2571" s="6" t="s">
        <v>3285</v>
      </c>
      <c r="D2571" s="6">
        <v>162</v>
      </c>
    </row>
    <row r="2572" spans="1:4" ht="15.75" customHeight="1" x14ac:dyDescent="0.2">
      <c r="A2572" s="6">
        <v>2038</v>
      </c>
      <c r="B2572" s="6" t="s">
        <v>1338</v>
      </c>
      <c r="C2572" s="6" t="s">
        <v>3285</v>
      </c>
      <c r="D2572" s="6">
        <v>1257</v>
      </c>
    </row>
    <row r="2573" spans="1:4" ht="15.75" customHeight="1" x14ac:dyDescent="0.2">
      <c r="A2573" s="6">
        <v>2037</v>
      </c>
      <c r="B2573" s="6" t="s">
        <v>1089</v>
      </c>
      <c r="C2573" s="6" t="s">
        <v>3285</v>
      </c>
      <c r="D2573" s="6">
        <v>314</v>
      </c>
    </row>
    <row r="2574" spans="1:4" ht="15.75" customHeight="1" x14ac:dyDescent="0.2">
      <c r="A2574" s="6">
        <v>2036</v>
      </c>
      <c r="B2574" s="6" t="s">
        <v>617</v>
      </c>
      <c r="C2574" s="6" t="s">
        <v>3285</v>
      </c>
      <c r="D2574" s="6">
        <v>195</v>
      </c>
    </row>
    <row r="2575" spans="1:4" ht="15.75" customHeight="1" x14ac:dyDescent="0.2">
      <c r="A2575" s="6">
        <v>2034</v>
      </c>
      <c r="B2575" s="6" t="s">
        <v>1364</v>
      </c>
      <c r="C2575" s="6" t="s">
        <v>3285</v>
      </c>
      <c r="D2575" s="6">
        <v>465</v>
      </c>
    </row>
    <row r="2576" spans="1:4" ht="15.75" customHeight="1" x14ac:dyDescent="0.2">
      <c r="A2576" s="6">
        <v>2033</v>
      </c>
      <c r="B2576" s="6" t="s">
        <v>276</v>
      </c>
      <c r="C2576" s="6" t="s">
        <v>3285</v>
      </c>
      <c r="D2576" s="6">
        <v>80</v>
      </c>
    </row>
    <row r="2577" spans="1:4" ht="15.75" customHeight="1" x14ac:dyDescent="0.2">
      <c r="A2577" s="6">
        <v>2031</v>
      </c>
      <c r="B2577" s="6" t="s">
        <v>121</v>
      </c>
      <c r="C2577" s="6" t="s">
        <v>3285</v>
      </c>
      <c r="D2577" s="6">
        <v>485</v>
      </c>
    </row>
    <row r="2578" spans="1:4" ht="15.75" customHeight="1" x14ac:dyDescent="0.2">
      <c r="A2578" s="6">
        <v>2030</v>
      </c>
      <c r="B2578" s="6" t="s">
        <v>3314</v>
      </c>
      <c r="C2578" s="6" t="s">
        <v>3285</v>
      </c>
    </row>
    <row r="2579" spans="1:4" ht="15.75" customHeight="1" x14ac:dyDescent="0.2">
      <c r="A2579" s="6">
        <v>2029</v>
      </c>
      <c r="B2579" s="6" t="s">
        <v>99</v>
      </c>
      <c r="C2579" s="6" t="s">
        <v>3285</v>
      </c>
      <c r="D2579" s="6">
        <v>3</v>
      </c>
    </row>
    <row r="2580" spans="1:4" ht="15.75" customHeight="1" x14ac:dyDescent="0.2">
      <c r="A2580" s="6">
        <v>2027</v>
      </c>
      <c r="B2580" s="6" t="s">
        <v>1219</v>
      </c>
      <c r="C2580" s="6" t="s">
        <v>3285</v>
      </c>
      <c r="D2580" s="6">
        <v>3731</v>
      </c>
    </row>
    <row r="2581" spans="1:4" ht="15.75" customHeight="1" x14ac:dyDescent="0.2">
      <c r="A2581" s="6">
        <v>2026</v>
      </c>
      <c r="B2581" s="6" t="s">
        <v>238</v>
      </c>
      <c r="C2581" s="6" t="s">
        <v>3285</v>
      </c>
      <c r="D2581" s="6">
        <v>88</v>
      </c>
    </row>
    <row r="2582" spans="1:4" ht="15.75" customHeight="1" x14ac:dyDescent="0.2">
      <c r="A2582" s="6">
        <v>2025</v>
      </c>
      <c r="B2582" s="6" t="s">
        <v>1478</v>
      </c>
      <c r="C2582" s="6" t="s">
        <v>3285</v>
      </c>
      <c r="D2582" s="6">
        <v>1152</v>
      </c>
    </row>
    <row r="2583" spans="1:4" ht="15.75" customHeight="1" x14ac:dyDescent="0.2">
      <c r="A2583" s="6">
        <v>2024</v>
      </c>
      <c r="B2583" s="6" t="s">
        <v>347</v>
      </c>
      <c r="C2583" s="6" t="s">
        <v>3285</v>
      </c>
      <c r="D2583" s="6">
        <v>930</v>
      </c>
    </row>
    <row r="2584" spans="1:4" ht="15.75" customHeight="1" x14ac:dyDescent="0.2">
      <c r="A2584" s="6">
        <v>2022</v>
      </c>
      <c r="B2584" s="6" t="s">
        <v>101</v>
      </c>
      <c r="C2584" s="6" t="s">
        <v>3285</v>
      </c>
      <c r="D2584" s="6">
        <v>19</v>
      </c>
    </row>
    <row r="2585" spans="1:4" ht="15.75" customHeight="1" x14ac:dyDescent="0.2">
      <c r="A2585" s="6">
        <v>2021</v>
      </c>
      <c r="B2585" s="6" t="s">
        <v>630</v>
      </c>
      <c r="C2585" s="6" t="s">
        <v>3285</v>
      </c>
      <c r="D2585" s="6">
        <v>1253</v>
      </c>
    </row>
    <row r="2586" spans="1:4" ht="15.75" customHeight="1" x14ac:dyDescent="0.2">
      <c r="A2586" s="6">
        <v>2020</v>
      </c>
      <c r="B2586" s="6" t="s">
        <v>1461</v>
      </c>
      <c r="C2586" s="6" t="s">
        <v>3285</v>
      </c>
      <c r="D2586" s="6">
        <v>186</v>
      </c>
    </row>
    <row r="2587" spans="1:4" ht="15.75" customHeight="1" x14ac:dyDescent="0.2">
      <c r="A2587" s="6">
        <v>2018</v>
      </c>
      <c r="B2587" s="6" t="s">
        <v>2590</v>
      </c>
      <c r="C2587" s="6" t="s">
        <v>3285</v>
      </c>
      <c r="D2587" s="6">
        <v>0</v>
      </c>
    </row>
    <row r="2588" spans="1:4" ht="15.75" customHeight="1" x14ac:dyDescent="0.2">
      <c r="A2588" s="6">
        <v>2016</v>
      </c>
      <c r="B2588" s="6" t="s">
        <v>1061</v>
      </c>
      <c r="C2588" s="6" t="s">
        <v>3285</v>
      </c>
      <c r="D2588" s="6">
        <v>139</v>
      </c>
    </row>
    <row r="2589" spans="1:4" ht="15.75" customHeight="1" x14ac:dyDescent="0.2">
      <c r="A2589" s="6">
        <v>2015</v>
      </c>
      <c r="B2589" s="6" t="s">
        <v>2749</v>
      </c>
      <c r="C2589" s="6" t="s">
        <v>3285</v>
      </c>
      <c r="D2589" s="6">
        <v>6</v>
      </c>
    </row>
    <row r="2590" spans="1:4" ht="15.75" customHeight="1" x14ac:dyDescent="0.2">
      <c r="A2590" s="6">
        <v>2014</v>
      </c>
      <c r="B2590" s="6" t="s">
        <v>436</v>
      </c>
      <c r="C2590" s="6" t="s">
        <v>3285</v>
      </c>
      <c r="D2590" s="6">
        <v>101</v>
      </c>
    </row>
    <row r="2591" spans="1:4" ht="15.75" customHeight="1" x14ac:dyDescent="0.2">
      <c r="A2591" s="6">
        <v>2013</v>
      </c>
      <c r="B2591" s="6" t="s">
        <v>1183</v>
      </c>
      <c r="C2591" s="6" t="s">
        <v>3285</v>
      </c>
      <c r="D2591" s="6">
        <v>979</v>
      </c>
    </row>
    <row r="2592" spans="1:4" ht="15.75" customHeight="1" x14ac:dyDescent="0.2">
      <c r="A2592" s="6">
        <v>2012</v>
      </c>
      <c r="B2592" s="6" t="s">
        <v>356</v>
      </c>
      <c r="C2592" s="6" t="s">
        <v>3285</v>
      </c>
      <c r="D2592" s="6">
        <v>745</v>
      </c>
    </row>
    <row r="2593" spans="1:4" ht="15.75" customHeight="1" x14ac:dyDescent="0.2">
      <c r="A2593" s="6">
        <v>2011</v>
      </c>
      <c r="B2593" s="6" t="s">
        <v>662</v>
      </c>
      <c r="C2593" s="6" t="s">
        <v>3285</v>
      </c>
      <c r="D2593" s="6">
        <v>91</v>
      </c>
    </row>
    <row r="2594" spans="1:4" ht="15.75" customHeight="1" x14ac:dyDescent="0.2">
      <c r="A2594" s="6">
        <v>2010</v>
      </c>
      <c r="B2594" s="6" t="s">
        <v>190</v>
      </c>
      <c r="C2594" s="6" t="s">
        <v>3285</v>
      </c>
      <c r="D2594" s="6">
        <v>80</v>
      </c>
    </row>
    <row r="2595" spans="1:4" ht="15.75" customHeight="1" x14ac:dyDescent="0.2">
      <c r="A2595" s="6">
        <v>2009</v>
      </c>
      <c r="B2595" s="6" t="s">
        <v>3032</v>
      </c>
      <c r="C2595" s="6" t="s">
        <v>3285</v>
      </c>
      <c r="D2595" s="6">
        <v>12</v>
      </c>
    </row>
    <row r="2596" spans="1:4" ht="15.75" customHeight="1" x14ac:dyDescent="0.2">
      <c r="A2596" s="6">
        <v>2008</v>
      </c>
      <c r="B2596" s="6" t="s">
        <v>899</v>
      </c>
      <c r="C2596" s="6" t="s">
        <v>3285</v>
      </c>
      <c r="D2596" s="6">
        <v>46</v>
      </c>
    </row>
    <row r="2597" spans="1:4" ht="15.75" customHeight="1" x14ac:dyDescent="0.2">
      <c r="A2597" s="6">
        <v>2007</v>
      </c>
      <c r="B2597" s="6" t="s">
        <v>845</v>
      </c>
      <c r="C2597" s="6" t="s">
        <v>3285</v>
      </c>
      <c r="D2597" s="6">
        <v>47</v>
      </c>
    </row>
    <row r="2598" spans="1:4" ht="15.75" customHeight="1" x14ac:dyDescent="0.2">
      <c r="A2598" s="6">
        <v>2006</v>
      </c>
      <c r="B2598" s="6" t="s">
        <v>431</v>
      </c>
      <c r="C2598" s="6" t="s">
        <v>3285</v>
      </c>
      <c r="D2598" s="6">
        <v>204</v>
      </c>
    </row>
    <row r="2599" spans="1:4" ht="15.75" customHeight="1" x14ac:dyDescent="0.2">
      <c r="A2599" s="6">
        <v>2005</v>
      </c>
      <c r="B2599" s="6" t="s">
        <v>673</v>
      </c>
      <c r="C2599" s="6" t="s">
        <v>3285</v>
      </c>
      <c r="D2599" s="6">
        <v>1548</v>
      </c>
    </row>
    <row r="2600" spans="1:4" ht="15.75" customHeight="1" x14ac:dyDescent="0.2">
      <c r="A2600" s="6">
        <v>1992</v>
      </c>
      <c r="B2600" s="6" t="s">
        <v>1455</v>
      </c>
      <c r="C2600" s="6" t="s">
        <v>3285</v>
      </c>
      <c r="D2600" s="6">
        <v>190</v>
      </c>
    </row>
    <row r="2601" spans="1:4" ht="15.75" customHeight="1" x14ac:dyDescent="0.2">
      <c r="A2601" s="6">
        <v>1991</v>
      </c>
      <c r="B2601" s="6" t="s">
        <v>2739</v>
      </c>
      <c r="C2601" s="6" t="s">
        <v>3285</v>
      </c>
      <c r="D2601" s="6">
        <v>42</v>
      </c>
    </row>
    <row r="2602" spans="1:4" ht="15.75" customHeight="1" x14ac:dyDescent="0.2">
      <c r="A2602" s="6">
        <v>1990</v>
      </c>
      <c r="B2602" s="6" t="s">
        <v>1377</v>
      </c>
      <c r="C2602" s="6" t="s">
        <v>3285</v>
      </c>
      <c r="D2602" s="6">
        <v>240</v>
      </c>
    </row>
    <row r="2603" spans="1:4" ht="15.75" customHeight="1" x14ac:dyDescent="0.2">
      <c r="A2603" s="6">
        <v>1989</v>
      </c>
      <c r="B2603" s="6" t="s">
        <v>655</v>
      </c>
      <c r="C2603" s="6" t="s">
        <v>3285</v>
      </c>
      <c r="D2603" s="6">
        <v>2833</v>
      </c>
    </row>
    <row r="2604" spans="1:4" ht="15.75" customHeight="1" x14ac:dyDescent="0.2">
      <c r="A2604" s="6">
        <v>1988</v>
      </c>
      <c r="B2604" s="6" t="s">
        <v>1139</v>
      </c>
      <c r="C2604" s="6" t="s">
        <v>3285</v>
      </c>
      <c r="D2604" s="6">
        <v>469</v>
      </c>
    </row>
    <row r="2605" spans="1:4" ht="15.75" customHeight="1" x14ac:dyDescent="0.2">
      <c r="A2605" s="6">
        <v>1986</v>
      </c>
      <c r="B2605" s="6" t="s">
        <v>1358</v>
      </c>
      <c r="C2605" s="6" t="s">
        <v>3285</v>
      </c>
      <c r="D2605" s="6">
        <v>1857</v>
      </c>
    </row>
    <row r="2606" spans="1:4" ht="15.75" customHeight="1" x14ac:dyDescent="0.2">
      <c r="A2606" s="6">
        <v>1984</v>
      </c>
      <c r="B2606" s="6" t="s">
        <v>398</v>
      </c>
      <c r="C2606" s="6" t="s">
        <v>3285</v>
      </c>
      <c r="D2606" s="6">
        <v>842</v>
      </c>
    </row>
    <row r="2607" spans="1:4" ht="15.75" customHeight="1" x14ac:dyDescent="0.2">
      <c r="A2607" s="6">
        <v>1983</v>
      </c>
      <c r="B2607" s="6" t="s">
        <v>1376</v>
      </c>
      <c r="C2607" s="6" t="s">
        <v>3285</v>
      </c>
      <c r="D2607" s="6">
        <v>607</v>
      </c>
    </row>
    <row r="2608" spans="1:4" ht="15.75" customHeight="1" x14ac:dyDescent="0.2">
      <c r="A2608" s="6">
        <v>1982</v>
      </c>
      <c r="B2608" s="6" t="s">
        <v>582</v>
      </c>
      <c r="C2608" s="6" t="s">
        <v>3285</v>
      </c>
      <c r="D2608" s="6">
        <v>505</v>
      </c>
    </row>
    <row r="2609" spans="1:4" ht="15.75" customHeight="1" x14ac:dyDescent="0.2">
      <c r="A2609" s="6">
        <v>1979</v>
      </c>
      <c r="B2609" s="6" t="s">
        <v>1775</v>
      </c>
      <c r="C2609" s="6" t="s">
        <v>3297</v>
      </c>
      <c r="D2609" s="6">
        <v>460</v>
      </c>
    </row>
    <row r="2610" spans="1:4" ht="15.75" customHeight="1" x14ac:dyDescent="0.2">
      <c r="A2610" s="6">
        <v>1978</v>
      </c>
      <c r="B2610" s="6" t="s">
        <v>1774</v>
      </c>
      <c r="C2610" s="6" t="s">
        <v>3297</v>
      </c>
      <c r="D2610" s="6">
        <v>209</v>
      </c>
    </row>
    <row r="2611" spans="1:4" ht="15.75" customHeight="1" x14ac:dyDescent="0.2">
      <c r="A2611" s="6">
        <v>1977</v>
      </c>
      <c r="B2611" s="6" t="s">
        <v>1882</v>
      </c>
      <c r="C2611" s="6" t="s">
        <v>3297</v>
      </c>
      <c r="D2611" s="6">
        <v>8</v>
      </c>
    </row>
    <row r="2612" spans="1:4" ht="15.75" customHeight="1" x14ac:dyDescent="0.2">
      <c r="A2612" s="6">
        <v>1974</v>
      </c>
      <c r="B2612" s="6" t="s">
        <v>1773</v>
      </c>
      <c r="C2612" s="6" t="s">
        <v>3297</v>
      </c>
      <c r="D2612" s="6">
        <v>18</v>
      </c>
    </row>
    <row r="2613" spans="1:4" ht="15.75" customHeight="1" x14ac:dyDescent="0.2">
      <c r="A2613" s="6">
        <v>1973</v>
      </c>
      <c r="B2613" s="6" t="s">
        <v>1881</v>
      </c>
      <c r="C2613" s="6" t="s">
        <v>3297</v>
      </c>
      <c r="D2613" s="6">
        <v>28</v>
      </c>
    </row>
    <row r="2614" spans="1:4" ht="15.75" customHeight="1" x14ac:dyDescent="0.2">
      <c r="A2614" s="6">
        <v>1972</v>
      </c>
      <c r="B2614" s="6" t="s">
        <v>1880</v>
      </c>
      <c r="C2614" s="6" t="s">
        <v>3297</v>
      </c>
      <c r="D2614" s="6">
        <v>35</v>
      </c>
    </row>
    <row r="2615" spans="1:4" ht="15.75" customHeight="1" x14ac:dyDescent="0.2">
      <c r="A2615" s="6">
        <v>1970</v>
      </c>
      <c r="B2615" s="6" t="s">
        <v>1772</v>
      </c>
      <c r="C2615" s="6" t="s">
        <v>3297</v>
      </c>
      <c r="D2615" s="6">
        <v>126</v>
      </c>
    </row>
    <row r="2616" spans="1:4" ht="15.75" customHeight="1" x14ac:dyDescent="0.2">
      <c r="A2616" s="6">
        <v>1967</v>
      </c>
      <c r="B2616" s="6" t="s">
        <v>1771</v>
      </c>
      <c r="C2616" s="6" t="s">
        <v>3297</v>
      </c>
      <c r="D2616" s="6">
        <v>128</v>
      </c>
    </row>
    <row r="2617" spans="1:4" ht="15.75" customHeight="1" x14ac:dyDescent="0.2">
      <c r="A2617" s="6">
        <v>1964</v>
      </c>
      <c r="B2617" s="6" t="s">
        <v>2039</v>
      </c>
      <c r="C2617" s="6" t="s">
        <v>3297</v>
      </c>
      <c r="D2617" s="6">
        <v>40</v>
      </c>
    </row>
    <row r="2618" spans="1:4" ht="15.75" customHeight="1" x14ac:dyDescent="0.2">
      <c r="A2618" s="6">
        <v>1963</v>
      </c>
      <c r="B2618" s="6" t="s">
        <v>2038</v>
      </c>
      <c r="C2618" s="6" t="s">
        <v>3297</v>
      </c>
      <c r="D2618" s="6">
        <v>23</v>
      </c>
    </row>
    <row r="2619" spans="1:4" ht="15.75" customHeight="1" x14ac:dyDescent="0.2">
      <c r="A2619" s="6">
        <v>1962</v>
      </c>
      <c r="B2619" s="6" t="s">
        <v>2037</v>
      </c>
      <c r="C2619" s="6" t="s">
        <v>3297</v>
      </c>
      <c r="D2619" s="6">
        <v>16</v>
      </c>
    </row>
    <row r="2620" spans="1:4" ht="15.75" customHeight="1" x14ac:dyDescent="0.2">
      <c r="A2620" s="6">
        <v>1960</v>
      </c>
      <c r="B2620" s="6" t="s">
        <v>1770</v>
      </c>
      <c r="C2620" s="6" t="s">
        <v>3297</v>
      </c>
      <c r="D2620" s="6">
        <v>107</v>
      </c>
    </row>
    <row r="2621" spans="1:4" ht="15.75" customHeight="1" x14ac:dyDescent="0.2">
      <c r="A2621" s="6">
        <v>1959</v>
      </c>
      <c r="B2621" s="6" t="s">
        <v>2036</v>
      </c>
      <c r="C2621" s="6" t="s">
        <v>3297</v>
      </c>
      <c r="D2621" s="6">
        <v>34</v>
      </c>
    </row>
    <row r="2622" spans="1:4" ht="15.75" customHeight="1" x14ac:dyDescent="0.2">
      <c r="A2622" s="6">
        <v>1956</v>
      </c>
      <c r="B2622" s="6" t="s">
        <v>1529</v>
      </c>
      <c r="C2622" s="6" t="s">
        <v>3297</v>
      </c>
      <c r="D2622" s="6">
        <v>92</v>
      </c>
    </row>
    <row r="2623" spans="1:4" ht="15.75" customHeight="1" x14ac:dyDescent="0.2">
      <c r="A2623" s="6">
        <v>1955</v>
      </c>
      <c r="B2623" s="6" t="s">
        <v>2035</v>
      </c>
      <c r="C2623" s="6" t="s">
        <v>3297</v>
      </c>
      <c r="D2623" s="6">
        <v>69</v>
      </c>
    </row>
    <row r="2624" spans="1:4" ht="15.75" customHeight="1" x14ac:dyDescent="0.2">
      <c r="A2624" s="6">
        <v>1954</v>
      </c>
      <c r="B2624" s="6" t="s">
        <v>1769</v>
      </c>
      <c r="C2624" s="6" t="s">
        <v>3297</v>
      </c>
      <c r="D2624" s="6">
        <v>45</v>
      </c>
    </row>
    <row r="2625" spans="1:4" ht="15.75" customHeight="1" x14ac:dyDescent="0.2">
      <c r="A2625" s="6">
        <v>1951</v>
      </c>
      <c r="B2625" s="6" t="s">
        <v>1768</v>
      </c>
      <c r="C2625" s="6" t="s">
        <v>3297</v>
      </c>
      <c r="D2625" s="6">
        <v>132</v>
      </c>
    </row>
    <row r="2626" spans="1:4" ht="15.75" customHeight="1" x14ac:dyDescent="0.2">
      <c r="A2626" s="6">
        <v>1950</v>
      </c>
      <c r="B2626" s="6" t="s">
        <v>2034</v>
      </c>
      <c r="C2626" s="6" t="s">
        <v>3297</v>
      </c>
      <c r="D2626" s="6">
        <v>8</v>
      </c>
    </row>
    <row r="2627" spans="1:4" ht="15.75" customHeight="1" x14ac:dyDescent="0.2">
      <c r="A2627" s="6">
        <v>1947</v>
      </c>
      <c r="B2627" s="6" t="s">
        <v>1766</v>
      </c>
      <c r="C2627" s="6" t="s">
        <v>3297</v>
      </c>
      <c r="D2627" s="6">
        <v>195</v>
      </c>
    </row>
    <row r="2628" spans="1:4" ht="15.75" customHeight="1" x14ac:dyDescent="0.2">
      <c r="A2628" s="6">
        <v>1946</v>
      </c>
      <c r="B2628" s="6" t="s">
        <v>1765</v>
      </c>
      <c r="C2628" s="6" t="s">
        <v>3297</v>
      </c>
      <c r="D2628" s="6">
        <v>128</v>
      </c>
    </row>
    <row r="2629" spans="1:4" ht="15.75" customHeight="1" x14ac:dyDescent="0.2">
      <c r="A2629" s="6">
        <v>1944</v>
      </c>
      <c r="B2629" s="6" t="s">
        <v>2033</v>
      </c>
      <c r="C2629" s="6" t="s">
        <v>3297</v>
      </c>
      <c r="D2629" s="6">
        <v>70</v>
      </c>
    </row>
    <row r="2630" spans="1:4" ht="15.75" customHeight="1" x14ac:dyDescent="0.2">
      <c r="A2630" s="6">
        <v>1943</v>
      </c>
      <c r="B2630" s="6" t="s">
        <v>1764</v>
      </c>
      <c r="C2630" s="6" t="s">
        <v>3297</v>
      </c>
      <c r="D2630" s="6">
        <v>221</v>
      </c>
    </row>
    <row r="2631" spans="1:4" ht="15.75" customHeight="1" x14ac:dyDescent="0.2">
      <c r="A2631" s="6">
        <v>1942</v>
      </c>
      <c r="B2631" s="6" t="s">
        <v>2032</v>
      </c>
      <c r="C2631" s="6" t="s">
        <v>3297</v>
      </c>
      <c r="D2631" s="6">
        <v>57</v>
      </c>
    </row>
    <row r="2632" spans="1:4" ht="15.75" customHeight="1" x14ac:dyDescent="0.2">
      <c r="A2632" s="6">
        <v>1939</v>
      </c>
      <c r="B2632" s="6" t="s">
        <v>1763</v>
      </c>
      <c r="C2632" s="6" t="s">
        <v>3297</v>
      </c>
      <c r="D2632" s="6">
        <v>963</v>
      </c>
    </row>
    <row r="2633" spans="1:4" ht="15.75" customHeight="1" x14ac:dyDescent="0.2">
      <c r="A2633" s="6">
        <v>1937</v>
      </c>
      <c r="B2633" s="6" t="s">
        <v>2031</v>
      </c>
      <c r="C2633" s="6" t="s">
        <v>3297</v>
      </c>
      <c r="D2633" s="6">
        <v>10</v>
      </c>
    </row>
    <row r="2634" spans="1:4" ht="15.75" customHeight="1" x14ac:dyDescent="0.2">
      <c r="A2634" s="6">
        <v>1935</v>
      </c>
      <c r="B2634" s="6" t="s">
        <v>1762</v>
      </c>
      <c r="C2634" s="6" t="s">
        <v>3297</v>
      </c>
      <c r="D2634" s="6">
        <v>176</v>
      </c>
    </row>
    <row r="2635" spans="1:4" ht="15.75" customHeight="1" x14ac:dyDescent="0.2">
      <c r="A2635" s="6">
        <v>1932</v>
      </c>
      <c r="B2635" s="6" t="s">
        <v>1761</v>
      </c>
      <c r="C2635" s="6" t="s">
        <v>3297</v>
      </c>
      <c r="D2635" s="6">
        <v>76</v>
      </c>
    </row>
    <row r="2636" spans="1:4" ht="15.75" customHeight="1" x14ac:dyDescent="0.2">
      <c r="A2636" s="6">
        <v>1931</v>
      </c>
      <c r="B2636" s="6" t="s">
        <v>2030</v>
      </c>
      <c r="C2636" s="6" t="s">
        <v>3297</v>
      </c>
      <c r="D2636" s="6">
        <v>12</v>
      </c>
    </row>
    <row r="2637" spans="1:4" ht="15.75" customHeight="1" x14ac:dyDescent="0.2">
      <c r="A2637" s="6">
        <v>1930</v>
      </c>
      <c r="B2637" s="6" t="s">
        <v>2029</v>
      </c>
      <c r="C2637" s="6" t="s">
        <v>3297</v>
      </c>
      <c r="D2637" s="6">
        <v>34</v>
      </c>
    </row>
    <row r="2638" spans="1:4" ht="15.75" customHeight="1" x14ac:dyDescent="0.2">
      <c r="A2638" s="6">
        <v>1929</v>
      </c>
      <c r="B2638" s="6" t="s">
        <v>1760</v>
      </c>
      <c r="C2638" s="6" t="s">
        <v>3297</v>
      </c>
      <c r="D2638" s="6">
        <v>98</v>
      </c>
    </row>
    <row r="2639" spans="1:4" ht="15.75" customHeight="1" x14ac:dyDescent="0.2">
      <c r="A2639" s="6">
        <v>1928</v>
      </c>
      <c r="B2639" s="6" t="s">
        <v>1759</v>
      </c>
      <c r="C2639" s="6" t="s">
        <v>3297</v>
      </c>
      <c r="D2639" s="6">
        <v>110</v>
      </c>
    </row>
    <row r="2640" spans="1:4" ht="15.75" customHeight="1" x14ac:dyDescent="0.2">
      <c r="A2640" s="6">
        <v>1927</v>
      </c>
      <c r="B2640" s="6" t="s">
        <v>2028</v>
      </c>
      <c r="C2640" s="6" t="s">
        <v>3297</v>
      </c>
      <c r="D2640" s="6">
        <v>15</v>
      </c>
    </row>
    <row r="2641" spans="1:4" ht="15.75" customHeight="1" x14ac:dyDescent="0.2">
      <c r="A2641" s="6">
        <v>1926</v>
      </c>
      <c r="B2641" s="6" t="s">
        <v>1758</v>
      </c>
      <c r="C2641" s="6" t="s">
        <v>3297</v>
      </c>
      <c r="D2641" s="6">
        <v>32</v>
      </c>
    </row>
    <row r="2642" spans="1:4" ht="15.75" customHeight="1" x14ac:dyDescent="0.2">
      <c r="A2642" s="6">
        <v>1924</v>
      </c>
      <c r="B2642" s="6" t="s">
        <v>3271</v>
      </c>
      <c r="C2642" s="6" t="s">
        <v>3297</v>
      </c>
      <c r="D2642" s="6">
        <v>72</v>
      </c>
    </row>
    <row r="2643" spans="1:4" ht="15.75" customHeight="1" x14ac:dyDescent="0.2">
      <c r="A2643" s="6">
        <v>1923</v>
      </c>
      <c r="B2643" s="6" t="s">
        <v>2027</v>
      </c>
      <c r="C2643" s="6" t="s">
        <v>3297</v>
      </c>
      <c r="D2643" s="6">
        <v>61</v>
      </c>
    </row>
    <row r="2644" spans="1:4" ht="15.75" customHeight="1" x14ac:dyDescent="0.2">
      <c r="A2644" s="6">
        <v>1922</v>
      </c>
      <c r="B2644" s="6" t="s">
        <v>2026</v>
      </c>
      <c r="C2644" s="6" t="s">
        <v>3297</v>
      </c>
      <c r="D2644" s="6">
        <v>26</v>
      </c>
    </row>
    <row r="2645" spans="1:4" ht="15.75" customHeight="1" x14ac:dyDescent="0.2">
      <c r="A2645" s="6">
        <v>1921</v>
      </c>
      <c r="B2645" s="6" t="s">
        <v>1757</v>
      </c>
      <c r="C2645" s="6" t="s">
        <v>3297</v>
      </c>
      <c r="D2645" s="6">
        <v>80</v>
      </c>
    </row>
    <row r="2646" spans="1:4" ht="15.75" customHeight="1" x14ac:dyDescent="0.2">
      <c r="A2646" s="6">
        <v>1920</v>
      </c>
      <c r="B2646" s="6" t="s">
        <v>1756</v>
      </c>
      <c r="C2646" s="6" t="s">
        <v>3297</v>
      </c>
      <c r="D2646" s="6">
        <v>166</v>
      </c>
    </row>
    <row r="2647" spans="1:4" ht="15.75" customHeight="1" x14ac:dyDescent="0.2">
      <c r="A2647" s="6">
        <v>1919</v>
      </c>
      <c r="B2647" s="6" t="s">
        <v>1755</v>
      </c>
      <c r="C2647" s="6" t="s">
        <v>3297</v>
      </c>
      <c r="D2647" s="6">
        <v>102</v>
      </c>
    </row>
    <row r="2648" spans="1:4" ht="15.75" customHeight="1" x14ac:dyDescent="0.2">
      <c r="A2648" s="6">
        <v>1918</v>
      </c>
      <c r="B2648" s="6" t="s">
        <v>1878</v>
      </c>
      <c r="C2648" s="6" t="s">
        <v>3297</v>
      </c>
      <c r="D2648" s="6">
        <v>3</v>
      </c>
    </row>
    <row r="2649" spans="1:4" ht="15.75" customHeight="1" x14ac:dyDescent="0.2">
      <c r="A2649" s="6">
        <v>1917</v>
      </c>
      <c r="B2649" s="6" t="s">
        <v>2025</v>
      </c>
      <c r="C2649" s="6" t="s">
        <v>3297</v>
      </c>
      <c r="D2649" s="6">
        <v>13</v>
      </c>
    </row>
    <row r="2650" spans="1:4" ht="15.75" customHeight="1" x14ac:dyDescent="0.2">
      <c r="A2650" s="6">
        <v>1916</v>
      </c>
      <c r="B2650" s="6" t="s">
        <v>1754</v>
      </c>
      <c r="C2650" s="6" t="s">
        <v>3297</v>
      </c>
      <c r="D2650" s="6">
        <v>356</v>
      </c>
    </row>
    <row r="2651" spans="1:4" ht="15.75" customHeight="1" x14ac:dyDescent="0.2">
      <c r="A2651" s="6">
        <v>1915</v>
      </c>
      <c r="B2651" s="6" t="s">
        <v>1528</v>
      </c>
      <c r="C2651" s="6" t="s">
        <v>3297</v>
      </c>
      <c r="D2651" s="6">
        <v>53</v>
      </c>
    </row>
    <row r="2652" spans="1:4" ht="15.75" customHeight="1" x14ac:dyDescent="0.2">
      <c r="A2652" s="6">
        <v>1913</v>
      </c>
      <c r="B2652" s="6" t="s">
        <v>1753</v>
      </c>
      <c r="C2652" s="6" t="s">
        <v>3297</v>
      </c>
      <c r="D2652" s="6">
        <v>243</v>
      </c>
    </row>
    <row r="2653" spans="1:4" ht="15.75" customHeight="1" x14ac:dyDescent="0.2">
      <c r="A2653" s="6">
        <v>1912</v>
      </c>
      <c r="B2653" s="6" t="s">
        <v>1752</v>
      </c>
      <c r="C2653" s="6" t="s">
        <v>3297</v>
      </c>
      <c r="D2653" s="6">
        <v>267</v>
      </c>
    </row>
    <row r="2654" spans="1:4" ht="15.75" customHeight="1" x14ac:dyDescent="0.2">
      <c r="A2654" s="6">
        <v>1911</v>
      </c>
      <c r="B2654" s="6" t="s">
        <v>1751</v>
      </c>
      <c r="C2654" s="6" t="s">
        <v>3297</v>
      </c>
      <c r="D2654" s="6">
        <v>572</v>
      </c>
    </row>
    <row r="2655" spans="1:4" ht="15.75" customHeight="1" x14ac:dyDescent="0.2">
      <c r="A2655" s="6">
        <v>1909</v>
      </c>
      <c r="B2655" s="6" t="s">
        <v>1876</v>
      </c>
      <c r="C2655" s="6" t="s">
        <v>3297</v>
      </c>
      <c r="D2655" s="6">
        <v>32</v>
      </c>
    </row>
    <row r="2656" spans="1:4" ht="15.75" customHeight="1" x14ac:dyDescent="0.2">
      <c r="A2656" s="6">
        <v>1908</v>
      </c>
      <c r="B2656" s="6" t="s">
        <v>2024</v>
      </c>
      <c r="C2656" s="6" t="s">
        <v>3297</v>
      </c>
      <c r="D2656" s="6">
        <v>57</v>
      </c>
    </row>
    <row r="2657" spans="1:4" ht="15.75" customHeight="1" x14ac:dyDescent="0.2">
      <c r="A2657" s="6">
        <v>1907</v>
      </c>
      <c r="B2657" s="6" t="s">
        <v>1750</v>
      </c>
      <c r="C2657" s="6" t="s">
        <v>3297</v>
      </c>
      <c r="D2657" s="6">
        <v>455</v>
      </c>
    </row>
    <row r="2658" spans="1:4" ht="15.75" customHeight="1" x14ac:dyDescent="0.2">
      <c r="A2658" s="6">
        <v>1906</v>
      </c>
      <c r="B2658" s="6" t="s">
        <v>1749</v>
      </c>
      <c r="C2658" s="6" t="s">
        <v>3297</v>
      </c>
      <c r="D2658" s="6">
        <v>161</v>
      </c>
    </row>
    <row r="2659" spans="1:4" ht="15.75" customHeight="1" x14ac:dyDescent="0.2">
      <c r="A2659" s="6">
        <v>1905</v>
      </c>
      <c r="B2659" s="6" t="s">
        <v>1748</v>
      </c>
      <c r="C2659" s="6" t="s">
        <v>3297</v>
      </c>
      <c r="D2659" s="6">
        <v>244</v>
      </c>
    </row>
    <row r="2660" spans="1:4" ht="15.75" customHeight="1" x14ac:dyDescent="0.2">
      <c r="A2660" s="6">
        <v>1904</v>
      </c>
      <c r="B2660" s="6" t="s">
        <v>1527</v>
      </c>
      <c r="C2660" s="6" t="s">
        <v>3297</v>
      </c>
      <c r="D2660" s="6">
        <v>52</v>
      </c>
    </row>
    <row r="2661" spans="1:4" ht="15.75" customHeight="1" x14ac:dyDescent="0.2">
      <c r="A2661" s="6">
        <v>1903</v>
      </c>
      <c r="B2661" s="6" t="s">
        <v>2023</v>
      </c>
      <c r="C2661" s="6" t="s">
        <v>3297</v>
      </c>
      <c r="D2661" s="6">
        <v>9</v>
      </c>
    </row>
    <row r="2662" spans="1:4" ht="15.75" customHeight="1" x14ac:dyDescent="0.2">
      <c r="A2662" s="6">
        <v>1902</v>
      </c>
      <c r="B2662" s="6" t="s">
        <v>1747</v>
      </c>
      <c r="C2662" s="6" t="s">
        <v>3297</v>
      </c>
      <c r="D2662" s="6">
        <v>584</v>
      </c>
    </row>
    <row r="2663" spans="1:4" ht="15.75" customHeight="1" x14ac:dyDescent="0.2">
      <c r="A2663" s="6">
        <v>1901</v>
      </c>
      <c r="B2663" s="6" t="s">
        <v>1746</v>
      </c>
      <c r="C2663" s="6" t="s">
        <v>3297</v>
      </c>
      <c r="D2663" s="6">
        <v>318</v>
      </c>
    </row>
    <row r="2664" spans="1:4" ht="15.75" customHeight="1" x14ac:dyDescent="0.2">
      <c r="A2664" s="6">
        <v>1899</v>
      </c>
      <c r="B2664" s="6" t="s">
        <v>1745</v>
      </c>
      <c r="C2664" s="6" t="s">
        <v>3297</v>
      </c>
      <c r="D2664" s="6">
        <v>448</v>
      </c>
    </row>
    <row r="2665" spans="1:4" ht="15.75" customHeight="1" x14ac:dyDescent="0.2">
      <c r="A2665" s="6">
        <v>1898</v>
      </c>
      <c r="B2665" s="6" t="s">
        <v>2021</v>
      </c>
      <c r="C2665" s="6" t="s">
        <v>3297</v>
      </c>
      <c r="D2665" s="6">
        <v>19</v>
      </c>
    </row>
    <row r="2666" spans="1:4" ht="15.75" customHeight="1" x14ac:dyDescent="0.2">
      <c r="A2666" s="6">
        <v>1897</v>
      </c>
      <c r="B2666" s="6" t="s">
        <v>2020</v>
      </c>
      <c r="C2666" s="6" t="s">
        <v>3297</v>
      </c>
      <c r="D2666" s="6">
        <v>23</v>
      </c>
    </row>
    <row r="2667" spans="1:4" ht="15.75" customHeight="1" x14ac:dyDescent="0.2">
      <c r="A2667" s="6">
        <v>1896</v>
      </c>
      <c r="B2667" s="6" t="s">
        <v>2019</v>
      </c>
      <c r="C2667" s="6" t="s">
        <v>3297</v>
      </c>
      <c r="D2667" s="6">
        <v>63</v>
      </c>
    </row>
    <row r="2668" spans="1:4" ht="15.75" customHeight="1" x14ac:dyDescent="0.2">
      <c r="A2668" s="6">
        <v>1895</v>
      </c>
      <c r="B2668" s="6" t="s">
        <v>1744</v>
      </c>
      <c r="C2668" s="6" t="s">
        <v>3297</v>
      </c>
      <c r="D2668" s="6">
        <v>472</v>
      </c>
    </row>
    <row r="2669" spans="1:4" ht="15.75" customHeight="1" x14ac:dyDescent="0.2">
      <c r="A2669" s="6">
        <v>1894</v>
      </c>
      <c r="B2669" s="6" t="s">
        <v>1743</v>
      </c>
      <c r="C2669" s="6" t="s">
        <v>3297</v>
      </c>
      <c r="D2669" s="6">
        <v>236</v>
      </c>
    </row>
    <row r="2670" spans="1:4" ht="15.75" customHeight="1" x14ac:dyDescent="0.2">
      <c r="A2670" s="6">
        <v>1893</v>
      </c>
      <c r="B2670" s="6" t="s">
        <v>1742</v>
      </c>
      <c r="C2670" s="6" t="s">
        <v>3297</v>
      </c>
      <c r="D2670" s="6">
        <v>109</v>
      </c>
    </row>
    <row r="2671" spans="1:4" ht="15.75" customHeight="1" x14ac:dyDescent="0.2">
      <c r="A2671" s="6">
        <v>1892</v>
      </c>
      <c r="B2671" s="6" t="s">
        <v>1741</v>
      </c>
      <c r="C2671" s="6" t="s">
        <v>3297</v>
      </c>
      <c r="D2671" s="6">
        <v>78</v>
      </c>
    </row>
    <row r="2672" spans="1:4" ht="15.75" customHeight="1" x14ac:dyDescent="0.2">
      <c r="A2672" s="6">
        <v>1891</v>
      </c>
      <c r="B2672" s="6" t="s">
        <v>1740</v>
      </c>
      <c r="C2672" s="6" t="s">
        <v>3297</v>
      </c>
      <c r="D2672" s="6">
        <v>57</v>
      </c>
    </row>
    <row r="2673" spans="1:4" ht="15.75" customHeight="1" x14ac:dyDescent="0.2">
      <c r="A2673" s="6">
        <v>1890</v>
      </c>
      <c r="B2673" s="6" t="s">
        <v>1739</v>
      </c>
      <c r="C2673" s="6" t="s">
        <v>3297</v>
      </c>
      <c r="D2673" s="6">
        <v>32</v>
      </c>
    </row>
    <row r="2674" spans="1:4" ht="15.75" customHeight="1" x14ac:dyDescent="0.2">
      <c r="A2674" s="6">
        <v>1889</v>
      </c>
      <c r="B2674" s="6" t="s">
        <v>1738</v>
      </c>
      <c r="C2674" s="6" t="s">
        <v>3297</v>
      </c>
      <c r="D2674" s="6">
        <v>101</v>
      </c>
    </row>
    <row r="2675" spans="1:4" ht="15.75" customHeight="1" x14ac:dyDescent="0.2">
      <c r="A2675" s="6">
        <v>1888</v>
      </c>
      <c r="B2675" s="6" t="s">
        <v>1875</v>
      </c>
      <c r="C2675" s="6" t="s">
        <v>3297</v>
      </c>
      <c r="D2675" s="6">
        <v>56</v>
      </c>
    </row>
    <row r="2676" spans="1:4" ht="15.75" customHeight="1" x14ac:dyDescent="0.2">
      <c r="A2676" s="6">
        <v>1887</v>
      </c>
      <c r="B2676" s="6" t="s">
        <v>2018</v>
      </c>
      <c r="C2676" s="6" t="s">
        <v>3297</v>
      </c>
      <c r="D2676" s="6">
        <v>389</v>
      </c>
    </row>
    <row r="2677" spans="1:4" ht="15.75" customHeight="1" x14ac:dyDescent="0.2">
      <c r="A2677" s="6">
        <v>1886</v>
      </c>
      <c r="B2677" s="6" t="s">
        <v>2017</v>
      </c>
      <c r="C2677" s="6" t="s">
        <v>3297</v>
      </c>
      <c r="D2677" s="6">
        <v>50</v>
      </c>
    </row>
    <row r="2678" spans="1:4" ht="15.75" customHeight="1" x14ac:dyDescent="0.2">
      <c r="A2678" s="6">
        <v>1885</v>
      </c>
      <c r="B2678" s="6" t="s">
        <v>2016</v>
      </c>
      <c r="C2678" s="6" t="s">
        <v>3297</v>
      </c>
      <c r="D2678" s="6">
        <v>57</v>
      </c>
    </row>
    <row r="2679" spans="1:4" ht="15.75" customHeight="1" x14ac:dyDescent="0.2">
      <c r="A2679" s="6">
        <v>1884</v>
      </c>
      <c r="B2679" s="6" t="s">
        <v>3533</v>
      </c>
      <c r="C2679" s="6" t="s">
        <v>3297</v>
      </c>
      <c r="D2679" s="6">
        <v>36</v>
      </c>
    </row>
    <row r="2680" spans="1:4" ht="15.75" customHeight="1" x14ac:dyDescent="0.2">
      <c r="A2680" s="6">
        <v>1883</v>
      </c>
      <c r="B2680" s="6" t="s">
        <v>1526</v>
      </c>
      <c r="C2680" s="6" t="s">
        <v>3297</v>
      </c>
      <c r="D2680" s="6">
        <v>38</v>
      </c>
    </row>
    <row r="2681" spans="1:4" ht="15.75" customHeight="1" x14ac:dyDescent="0.2">
      <c r="A2681" s="6">
        <v>1882</v>
      </c>
      <c r="B2681" s="6" t="s">
        <v>2015</v>
      </c>
      <c r="C2681" s="6" t="s">
        <v>3297</v>
      </c>
      <c r="D2681" s="6">
        <v>14</v>
      </c>
    </row>
    <row r="2682" spans="1:4" ht="15.75" customHeight="1" x14ac:dyDescent="0.2">
      <c r="A2682" s="6">
        <v>1881</v>
      </c>
      <c r="B2682" s="6" t="s">
        <v>2014</v>
      </c>
      <c r="C2682" s="6" t="s">
        <v>3297</v>
      </c>
      <c r="D2682" s="6">
        <v>67</v>
      </c>
    </row>
    <row r="2683" spans="1:4" ht="15.75" customHeight="1" x14ac:dyDescent="0.2">
      <c r="A2683" s="6">
        <v>1880</v>
      </c>
      <c r="B2683" s="6" t="s">
        <v>3324</v>
      </c>
      <c r="C2683" s="6" t="s">
        <v>3297</v>
      </c>
      <c r="D2683" s="6">
        <v>2270</v>
      </c>
    </row>
    <row r="2684" spans="1:4" ht="15.75" customHeight="1" x14ac:dyDescent="0.2">
      <c r="A2684" s="6">
        <v>1879</v>
      </c>
      <c r="B2684" s="6" t="s">
        <v>1737</v>
      </c>
      <c r="C2684" s="6" t="s">
        <v>3297</v>
      </c>
      <c r="D2684" s="6">
        <v>93</v>
      </c>
    </row>
    <row r="2685" spans="1:4" ht="15.75" customHeight="1" x14ac:dyDescent="0.2">
      <c r="A2685" s="6">
        <v>1878</v>
      </c>
      <c r="B2685" s="6" t="s">
        <v>2013</v>
      </c>
      <c r="C2685" s="6" t="s">
        <v>3297</v>
      </c>
      <c r="D2685" s="6">
        <v>0</v>
      </c>
    </row>
    <row r="2686" spans="1:4" ht="15.75" customHeight="1" x14ac:dyDescent="0.2">
      <c r="A2686" s="6">
        <v>1877</v>
      </c>
      <c r="B2686" s="6" t="s">
        <v>2012</v>
      </c>
      <c r="C2686" s="6" t="s">
        <v>3297</v>
      </c>
      <c r="D2686" s="6">
        <v>35</v>
      </c>
    </row>
    <row r="2687" spans="1:4" ht="15.75" customHeight="1" x14ac:dyDescent="0.2">
      <c r="A2687" s="6">
        <v>1876</v>
      </c>
      <c r="B2687" s="6" t="s">
        <v>1736</v>
      </c>
      <c r="C2687" s="6" t="s">
        <v>3297</v>
      </c>
      <c r="D2687" s="6">
        <v>138</v>
      </c>
    </row>
    <row r="2688" spans="1:4" ht="15.75" customHeight="1" x14ac:dyDescent="0.2">
      <c r="A2688" s="6">
        <v>1875</v>
      </c>
      <c r="B2688" s="6" t="s">
        <v>2011</v>
      </c>
      <c r="C2688" s="6" t="s">
        <v>3297</v>
      </c>
      <c r="D2688" s="6">
        <v>44</v>
      </c>
    </row>
    <row r="2689" spans="1:4" ht="15.75" customHeight="1" x14ac:dyDescent="0.2">
      <c r="A2689" s="6">
        <v>1874</v>
      </c>
      <c r="B2689" s="6" t="s">
        <v>2010</v>
      </c>
      <c r="C2689" s="6" t="s">
        <v>3297</v>
      </c>
      <c r="D2689" s="6">
        <v>33</v>
      </c>
    </row>
    <row r="2690" spans="1:4" ht="15.75" customHeight="1" x14ac:dyDescent="0.2">
      <c r="A2690" s="6">
        <v>1873</v>
      </c>
      <c r="B2690" s="6" t="s">
        <v>1735</v>
      </c>
      <c r="C2690" s="6" t="s">
        <v>3297</v>
      </c>
      <c r="D2690" s="6">
        <v>213</v>
      </c>
    </row>
    <row r="2691" spans="1:4" ht="15.75" customHeight="1" x14ac:dyDescent="0.2">
      <c r="A2691" s="6">
        <v>1872</v>
      </c>
      <c r="B2691" s="6" t="s">
        <v>1734</v>
      </c>
      <c r="C2691" s="6" t="s">
        <v>3297</v>
      </c>
      <c r="D2691" s="6">
        <v>488</v>
      </c>
    </row>
    <row r="2692" spans="1:4" ht="15.75" customHeight="1" x14ac:dyDescent="0.2">
      <c r="A2692" s="6">
        <v>1871</v>
      </c>
      <c r="B2692" s="6" t="s">
        <v>1733</v>
      </c>
      <c r="C2692" s="6" t="s">
        <v>3297</v>
      </c>
      <c r="D2692" s="6">
        <v>437</v>
      </c>
    </row>
    <row r="2693" spans="1:4" ht="15.75" customHeight="1" x14ac:dyDescent="0.2">
      <c r="A2693" s="6">
        <v>1870</v>
      </c>
      <c r="B2693" s="6" t="s">
        <v>1732</v>
      </c>
      <c r="C2693" s="6" t="s">
        <v>3297</v>
      </c>
      <c r="D2693" s="6">
        <v>235</v>
      </c>
    </row>
    <row r="2694" spans="1:4" ht="15.75" customHeight="1" x14ac:dyDescent="0.2">
      <c r="A2694" s="6">
        <v>1869</v>
      </c>
      <c r="B2694" s="6" t="s">
        <v>1731</v>
      </c>
      <c r="C2694" s="6" t="s">
        <v>3297</v>
      </c>
      <c r="D2694" s="6">
        <v>274</v>
      </c>
    </row>
    <row r="2695" spans="1:4" ht="15.75" customHeight="1" x14ac:dyDescent="0.2">
      <c r="A2695" s="6">
        <v>1868</v>
      </c>
      <c r="B2695" s="6" t="s">
        <v>2009</v>
      </c>
      <c r="C2695" s="6" t="s">
        <v>3297</v>
      </c>
      <c r="D2695" s="6">
        <v>36</v>
      </c>
    </row>
    <row r="2696" spans="1:4" ht="15.75" customHeight="1" x14ac:dyDescent="0.2">
      <c r="A2696" s="6">
        <v>1867</v>
      </c>
      <c r="B2696" s="6" t="s">
        <v>2008</v>
      </c>
      <c r="C2696" s="6" t="s">
        <v>3297</v>
      </c>
      <c r="D2696" s="6">
        <v>2</v>
      </c>
    </row>
    <row r="2697" spans="1:4" ht="15.75" customHeight="1" x14ac:dyDescent="0.2">
      <c r="A2697" s="6">
        <v>1866</v>
      </c>
      <c r="B2697" s="6" t="s">
        <v>1525</v>
      </c>
      <c r="C2697" s="6" t="s">
        <v>3297</v>
      </c>
      <c r="D2697" s="6">
        <v>137</v>
      </c>
    </row>
    <row r="2698" spans="1:4" ht="15.75" customHeight="1" x14ac:dyDescent="0.2">
      <c r="A2698" s="6">
        <v>1865</v>
      </c>
      <c r="B2698" s="6" t="s">
        <v>1730</v>
      </c>
      <c r="C2698" s="6" t="s">
        <v>3297</v>
      </c>
      <c r="D2698" s="6">
        <v>83</v>
      </c>
    </row>
    <row r="2699" spans="1:4" ht="15.75" customHeight="1" x14ac:dyDescent="0.2">
      <c r="A2699" s="6">
        <v>1864</v>
      </c>
      <c r="B2699" s="6" t="s">
        <v>3312</v>
      </c>
      <c r="C2699" s="6" t="s">
        <v>3297</v>
      </c>
      <c r="D2699" s="6">
        <v>1851</v>
      </c>
    </row>
    <row r="2700" spans="1:4" ht="15.75" customHeight="1" x14ac:dyDescent="0.2">
      <c r="A2700" s="6">
        <v>1863</v>
      </c>
      <c r="B2700" s="6" t="s">
        <v>1729</v>
      </c>
      <c r="C2700" s="6" t="s">
        <v>3297</v>
      </c>
      <c r="D2700" s="6">
        <v>55</v>
      </c>
    </row>
    <row r="2701" spans="1:4" ht="15.75" customHeight="1" x14ac:dyDescent="0.2">
      <c r="A2701" s="6">
        <v>1862</v>
      </c>
      <c r="B2701" s="6" t="s">
        <v>1524</v>
      </c>
      <c r="C2701" s="6" t="s">
        <v>3297</v>
      </c>
      <c r="D2701" s="6">
        <v>302</v>
      </c>
    </row>
    <row r="2702" spans="1:4" ht="15.75" customHeight="1" x14ac:dyDescent="0.2">
      <c r="A2702" s="6">
        <v>1860</v>
      </c>
      <c r="B2702" s="6" t="s">
        <v>1728</v>
      </c>
      <c r="C2702" s="6" t="s">
        <v>3297</v>
      </c>
      <c r="D2702" s="6">
        <v>91</v>
      </c>
    </row>
    <row r="2703" spans="1:4" ht="15.75" customHeight="1" x14ac:dyDescent="0.2">
      <c r="A2703" s="6">
        <v>1859</v>
      </c>
      <c r="B2703" s="6" t="s">
        <v>1727</v>
      </c>
      <c r="C2703" s="6" t="s">
        <v>3297</v>
      </c>
      <c r="D2703" s="6">
        <v>496</v>
      </c>
    </row>
    <row r="2704" spans="1:4" ht="15.75" customHeight="1" x14ac:dyDescent="0.2">
      <c r="A2704" s="6">
        <v>1858</v>
      </c>
      <c r="B2704" s="6" t="s">
        <v>2007</v>
      </c>
      <c r="C2704" s="6" t="s">
        <v>3297</v>
      </c>
      <c r="D2704" s="6">
        <v>14</v>
      </c>
    </row>
    <row r="2705" spans="1:4" ht="15.75" customHeight="1" x14ac:dyDescent="0.2">
      <c r="A2705" s="6">
        <v>1857</v>
      </c>
      <c r="B2705" s="6" t="s">
        <v>1726</v>
      </c>
      <c r="C2705" s="6" t="s">
        <v>3297</v>
      </c>
      <c r="D2705" s="6">
        <v>83</v>
      </c>
    </row>
    <row r="2706" spans="1:4" ht="15.75" customHeight="1" x14ac:dyDescent="0.2">
      <c r="A2706" s="6">
        <v>1856</v>
      </c>
      <c r="B2706" s="6" t="s">
        <v>1725</v>
      </c>
      <c r="C2706" s="6" t="s">
        <v>3297</v>
      </c>
      <c r="D2706" s="6">
        <v>532</v>
      </c>
    </row>
    <row r="2707" spans="1:4" ht="15.75" customHeight="1" x14ac:dyDescent="0.2">
      <c r="A2707" s="6">
        <v>1855</v>
      </c>
      <c r="B2707" s="6" t="s">
        <v>2006</v>
      </c>
      <c r="C2707" s="6" t="s">
        <v>3297</v>
      </c>
      <c r="D2707" s="6">
        <v>2</v>
      </c>
    </row>
    <row r="2708" spans="1:4" ht="15.75" customHeight="1" x14ac:dyDescent="0.2">
      <c r="A2708" s="6">
        <v>1854</v>
      </c>
      <c r="B2708" s="6" t="s">
        <v>1724</v>
      </c>
      <c r="C2708" s="6" t="s">
        <v>3297</v>
      </c>
      <c r="D2708" s="6">
        <v>83</v>
      </c>
    </row>
    <row r="2709" spans="1:4" ht="15.75" customHeight="1" x14ac:dyDescent="0.2">
      <c r="A2709" s="6">
        <v>1853</v>
      </c>
      <c r="B2709" s="6" t="s">
        <v>1723</v>
      </c>
      <c r="C2709" s="6" t="s">
        <v>3297</v>
      </c>
      <c r="D2709" s="6">
        <v>16</v>
      </c>
    </row>
    <row r="2710" spans="1:4" ht="15.75" customHeight="1" x14ac:dyDescent="0.2">
      <c r="A2710" s="6">
        <v>1852</v>
      </c>
      <c r="B2710" s="6" t="s">
        <v>1873</v>
      </c>
      <c r="C2710" s="6" t="s">
        <v>3297</v>
      </c>
      <c r="D2710" s="6">
        <v>20</v>
      </c>
    </row>
    <row r="2711" spans="1:4" ht="15.75" customHeight="1" x14ac:dyDescent="0.2">
      <c r="A2711" s="6">
        <v>1850</v>
      </c>
      <c r="B2711" s="6" t="s">
        <v>1722</v>
      </c>
      <c r="C2711" s="6" t="s">
        <v>3297</v>
      </c>
      <c r="D2711" s="6">
        <v>387</v>
      </c>
    </row>
    <row r="2712" spans="1:4" ht="15.75" customHeight="1" x14ac:dyDescent="0.2">
      <c r="A2712" s="6">
        <v>1849</v>
      </c>
      <c r="B2712" s="6" t="s">
        <v>1721</v>
      </c>
      <c r="C2712" s="6" t="s">
        <v>3297</v>
      </c>
      <c r="D2712" s="6">
        <v>75</v>
      </c>
    </row>
    <row r="2713" spans="1:4" ht="15.75" customHeight="1" x14ac:dyDescent="0.2">
      <c r="A2713" s="6">
        <v>1848</v>
      </c>
      <c r="B2713" s="6" t="s">
        <v>1720</v>
      </c>
      <c r="C2713" s="6" t="s">
        <v>3297</v>
      </c>
      <c r="D2713" s="6">
        <v>215</v>
      </c>
    </row>
    <row r="2714" spans="1:4" ht="15.75" customHeight="1" x14ac:dyDescent="0.2">
      <c r="A2714" s="6">
        <v>1847</v>
      </c>
      <c r="B2714" s="6" t="s">
        <v>1523</v>
      </c>
      <c r="C2714" s="6" t="s">
        <v>3297</v>
      </c>
      <c r="D2714" s="6">
        <v>98</v>
      </c>
    </row>
    <row r="2715" spans="1:4" ht="15.75" customHeight="1" x14ac:dyDescent="0.2">
      <c r="A2715" s="6">
        <v>1846</v>
      </c>
      <c r="B2715" s="6" t="s">
        <v>2005</v>
      </c>
      <c r="C2715" s="6" t="s">
        <v>3297</v>
      </c>
      <c r="D2715" s="6">
        <v>22</v>
      </c>
    </row>
    <row r="2716" spans="1:4" ht="15.75" customHeight="1" x14ac:dyDescent="0.2">
      <c r="A2716" s="6">
        <v>1845</v>
      </c>
      <c r="B2716" s="6" t="s">
        <v>2004</v>
      </c>
      <c r="C2716" s="6" t="s">
        <v>3297</v>
      </c>
      <c r="D2716" s="6">
        <v>16</v>
      </c>
    </row>
    <row r="2717" spans="1:4" ht="15.75" customHeight="1" x14ac:dyDescent="0.2">
      <c r="A2717" s="6">
        <v>1844</v>
      </c>
      <c r="B2717" s="6" t="s">
        <v>1719</v>
      </c>
      <c r="C2717" s="6" t="s">
        <v>3297</v>
      </c>
      <c r="D2717" s="6">
        <v>197</v>
      </c>
    </row>
    <row r="2718" spans="1:4" ht="15.75" customHeight="1" x14ac:dyDescent="0.2">
      <c r="A2718" s="6">
        <v>1843</v>
      </c>
      <c r="B2718" s="6" t="s">
        <v>2003</v>
      </c>
      <c r="C2718" s="6" t="s">
        <v>3297</v>
      </c>
      <c r="D2718" s="6">
        <v>17</v>
      </c>
    </row>
    <row r="2719" spans="1:4" ht="15.75" customHeight="1" x14ac:dyDescent="0.2">
      <c r="A2719" s="6">
        <v>1842</v>
      </c>
      <c r="B2719" s="6" t="s">
        <v>1718</v>
      </c>
      <c r="C2719" s="6" t="s">
        <v>3297</v>
      </c>
      <c r="D2719" s="6">
        <v>230</v>
      </c>
    </row>
    <row r="2720" spans="1:4" ht="15.75" customHeight="1" x14ac:dyDescent="0.2">
      <c r="A2720" s="6">
        <v>1841</v>
      </c>
      <c r="B2720" s="6" t="s">
        <v>2002</v>
      </c>
      <c r="C2720" s="6" t="s">
        <v>3297</v>
      </c>
      <c r="D2720" s="6">
        <v>25</v>
      </c>
    </row>
    <row r="2721" spans="1:4" ht="15.75" customHeight="1" x14ac:dyDescent="0.2">
      <c r="A2721" s="6">
        <v>1840</v>
      </c>
      <c r="B2721" s="6" t="s">
        <v>1872</v>
      </c>
      <c r="C2721" s="6" t="s">
        <v>3297</v>
      </c>
      <c r="D2721" s="6">
        <v>0</v>
      </c>
    </row>
    <row r="2722" spans="1:4" ht="15.75" customHeight="1" x14ac:dyDescent="0.2">
      <c r="A2722" s="6">
        <v>1839</v>
      </c>
      <c r="B2722" s="6" t="s">
        <v>1715</v>
      </c>
      <c r="C2722" s="6" t="s">
        <v>3297</v>
      </c>
      <c r="D2722" s="6">
        <v>111</v>
      </c>
    </row>
    <row r="2723" spans="1:4" ht="15.75" customHeight="1" x14ac:dyDescent="0.2">
      <c r="A2723" s="6">
        <v>1838</v>
      </c>
      <c r="B2723" s="6" t="s">
        <v>1714</v>
      </c>
      <c r="C2723" s="6" t="s">
        <v>3297</v>
      </c>
      <c r="D2723" s="6">
        <v>408</v>
      </c>
    </row>
    <row r="2724" spans="1:4" ht="15.75" customHeight="1" x14ac:dyDescent="0.2">
      <c r="A2724" s="6">
        <v>1837</v>
      </c>
      <c r="B2724" s="6" t="s">
        <v>1713</v>
      </c>
      <c r="C2724" s="6" t="s">
        <v>3297</v>
      </c>
      <c r="D2724" s="6">
        <v>145</v>
      </c>
    </row>
    <row r="2725" spans="1:4" ht="15.75" customHeight="1" x14ac:dyDescent="0.2">
      <c r="A2725" s="6">
        <v>1836</v>
      </c>
      <c r="B2725" s="6" t="s">
        <v>3534</v>
      </c>
      <c r="C2725" s="6" t="s">
        <v>3297</v>
      </c>
      <c r="D2725" s="6">
        <v>6</v>
      </c>
    </row>
    <row r="2726" spans="1:4" ht="15.75" customHeight="1" x14ac:dyDescent="0.2">
      <c r="A2726" s="6">
        <v>1835</v>
      </c>
      <c r="B2726" s="6" t="s">
        <v>2001</v>
      </c>
      <c r="C2726" s="6" t="s">
        <v>3297</v>
      </c>
      <c r="D2726" s="6">
        <v>12</v>
      </c>
    </row>
    <row r="2727" spans="1:4" ht="15.75" customHeight="1" x14ac:dyDescent="0.2">
      <c r="A2727" s="6">
        <v>1834</v>
      </c>
      <c r="B2727" s="6" t="s">
        <v>1716</v>
      </c>
      <c r="C2727" s="6" t="s">
        <v>3297</v>
      </c>
      <c r="D2727" s="6">
        <v>174</v>
      </c>
    </row>
    <row r="2728" spans="1:4" ht="15.75" customHeight="1" x14ac:dyDescent="0.2">
      <c r="A2728" s="6">
        <v>1833</v>
      </c>
      <c r="B2728" s="6" t="s">
        <v>1717</v>
      </c>
      <c r="C2728" s="6" t="s">
        <v>3297</v>
      </c>
      <c r="D2728" s="6">
        <v>538</v>
      </c>
    </row>
    <row r="2729" spans="1:4" ht="15.75" customHeight="1" x14ac:dyDescent="0.2">
      <c r="A2729" s="6">
        <v>1832</v>
      </c>
      <c r="B2729" s="6" t="s">
        <v>1712</v>
      </c>
      <c r="C2729" s="6" t="s">
        <v>3297</v>
      </c>
      <c r="D2729" s="6">
        <v>1984</v>
      </c>
    </row>
    <row r="2730" spans="1:4" ht="15.75" customHeight="1" x14ac:dyDescent="0.2">
      <c r="A2730" s="6">
        <v>1831</v>
      </c>
      <c r="B2730" s="6" t="s">
        <v>2000</v>
      </c>
      <c r="C2730" s="6" t="s">
        <v>3297</v>
      </c>
      <c r="D2730" s="6">
        <v>4</v>
      </c>
    </row>
    <row r="2731" spans="1:4" ht="15.75" customHeight="1" x14ac:dyDescent="0.2">
      <c r="A2731" s="6">
        <v>1830</v>
      </c>
      <c r="B2731" s="6" t="s">
        <v>1711</v>
      </c>
      <c r="C2731" s="6" t="s">
        <v>3297</v>
      </c>
      <c r="D2731" s="6">
        <v>293</v>
      </c>
    </row>
    <row r="2732" spans="1:4" ht="15.75" customHeight="1" x14ac:dyDescent="0.2">
      <c r="A2732" s="6">
        <v>1829</v>
      </c>
      <c r="B2732" s="6" t="s">
        <v>1999</v>
      </c>
      <c r="C2732" s="6" t="s">
        <v>3297</v>
      </c>
      <c r="D2732" s="6">
        <v>2</v>
      </c>
    </row>
    <row r="2733" spans="1:4" ht="15.75" customHeight="1" x14ac:dyDescent="0.2">
      <c r="A2733" s="6">
        <v>1828</v>
      </c>
      <c r="B2733" s="6" t="s">
        <v>1710</v>
      </c>
      <c r="C2733" s="6" t="s">
        <v>3297</v>
      </c>
      <c r="D2733" s="6">
        <v>106</v>
      </c>
    </row>
    <row r="2734" spans="1:4" ht="15.75" customHeight="1" x14ac:dyDescent="0.2">
      <c r="A2734" s="6">
        <v>1827</v>
      </c>
      <c r="B2734" s="6" t="s">
        <v>1709</v>
      </c>
      <c r="C2734" s="6" t="s">
        <v>3297</v>
      </c>
      <c r="D2734" s="6">
        <v>147</v>
      </c>
    </row>
    <row r="2735" spans="1:4" ht="15.75" customHeight="1" x14ac:dyDescent="0.2">
      <c r="A2735" s="6">
        <v>1825</v>
      </c>
      <c r="B2735" s="6" t="s">
        <v>1708</v>
      </c>
      <c r="C2735" s="6" t="s">
        <v>3297</v>
      </c>
      <c r="D2735" s="6">
        <v>601</v>
      </c>
    </row>
    <row r="2736" spans="1:4" ht="15.75" customHeight="1" x14ac:dyDescent="0.2">
      <c r="A2736" s="6">
        <v>1824</v>
      </c>
      <c r="B2736" s="6" t="s">
        <v>1998</v>
      </c>
      <c r="C2736" s="6" t="s">
        <v>3297</v>
      </c>
      <c r="D2736" s="6">
        <v>11</v>
      </c>
    </row>
    <row r="2737" spans="1:4" ht="15.75" customHeight="1" x14ac:dyDescent="0.2">
      <c r="A2737" s="6">
        <v>1823</v>
      </c>
      <c r="B2737" s="6" t="s">
        <v>1707</v>
      </c>
      <c r="C2737" s="6" t="s">
        <v>3297</v>
      </c>
      <c r="D2737" s="6">
        <v>2</v>
      </c>
    </row>
    <row r="2738" spans="1:4" ht="15.75" customHeight="1" x14ac:dyDescent="0.2">
      <c r="A2738" s="6">
        <v>1822</v>
      </c>
      <c r="B2738" s="6" t="s">
        <v>1706</v>
      </c>
      <c r="C2738" s="6" t="s">
        <v>3297</v>
      </c>
      <c r="D2738" s="6">
        <v>22</v>
      </c>
    </row>
    <row r="2739" spans="1:4" ht="15.75" customHeight="1" x14ac:dyDescent="0.2">
      <c r="A2739" s="6">
        <v>1821</v>
      </c>
      <c r="B2739" s="6" t="s">
        <v>2042</v>
      </c>
      <c r="C2739" s="6" t="s">
        <v>3297</v>
      </c>
      <c r="D2739" s="6">
        <v>92</v>
      </c>
    </row>
    <row r="2740" spans="1:4" ht="15.75" customHeight="1" x14ac:dyDescent="0.2">
      <c r="A2740" s="6">
        <v>1819</v>
      </c>
      <c r="B2740" s="6" t="s">
        <v>1705</v>
      </c>
      <c r="C2740" s="6" t="s">
        <v>3297</v>
      </c>
      <c r="D2740" s="6">
        <v>244</v>
      </c>
    </row>
    <row r="2741" spans="1:4" ht="15.75" customHeight="1" x14ac:dyDescent="0.2">
      <c r="A2741" s="6">
        <v>1818</v>
      </c>
      <c r="B2741" s="6" t="s">
        <v>1704</v>
      </c>
      <c r="C2741" s="6" t="s">
        <v>3297</v>
      </c>
      <c r="D2741" s="6">
        <v>122</v>
      </c>
    </row>
    <row r="2742" spans="1:4" ht="15.75" customHeight="1" x14ac:dyDescent="0.2">
      <c r="A2742" s="6">
        <v>1817</v>
      </c>
      <c r="B2742" s="6" t="s">
        <v>1992</v>
      </c>
      <c r="C2742" s="6" t="s">
        <v>3297</v>
      </c>
      <c r="D2742" s="6">
        <v>64</v>
      </c>
    </row>
    <row r="2743" spans="1:4" ht="15.75" customHeight="1" x14ac:dyDescent="0.2">
      <c r="A2743" s="6">
        <v>1816</v>
      </c>
      <c r="B2743" s="6" t="s">
        <v>1703</v>
      </c>
      <c r="C2743" s="6" t="s">
        <v>3297</v>
      </c>
      <c r="D2743" s="6">
        <v>62</v>
      </c>
    </row>
    <row r="2744" spans="1:4" ht="15.75" customHeight="1" x14ac:dyDescent="0.2">
      <c r="A2744" s="6">
        <v>1815</v>
      </c>
      <c r="B2744" s="6" t="s">
        <v>1522</v>
      </c>
      <c r="C2744" s="6" t="s">
        <v>3297</v>
      </c>
      <c r="D2744" s="6">
        <v>352</v>
      </c>
    </row>
    <row r="2745" spans="1:4" ht="15.75" customHeight="1" x14ac:dyDescent="0.2">
      <c r="A2745" s="6">
        <v>1814</v>
      </c>
      <c r="B2745" s="6" t="s">
        <v>1702</v>
      </c>
      <c r="C2745" s="6" t="s">
        <v>3297</v>
      </c>
      <c r="D2745" s="6">
        <v>69</v>
      </c>
    </row>
    <row r="2746" spans="1:4" ht="15.75" customHeight="1" x14ac:dyDescent="0.2">
      <c r="A2746" s="6">
        <v>1812</v>
      </c>
      <c r="B2746" s="6" t="s">
        <v>1701</v>
      </c>
      <c r="C2746" s="6" t="s">
        <v>3297</v>
      </c>
      <c r="D2746" s="6">
        <v>159</v>
      </c>
    </row>
    <row r="2747" spans="1:4" ht="15.75" customHeight="1" x14ac:dyDescent="0.2">
      <c r="A2747" s="6">
        <v>1811</v>
      </c>
      <c r="B2747" s="6" t="s">
        <v>1700</v>
      </c>
      <c r="C2747" s="6" t="s">
        <v>3297</v>
      </c>
      <c r="D2747" s="6">
        <v>294</v>
      </c>
    </row>
    <row r="2748" spans="1:4" ht="15.75" customHeight="1" x14ac:dyDescent="0.2">
      <c r="A2748" s="6">
        <v>1810</v>
      </c>
      <c r="B2748" s="6" t="s">
        <v>1997</v>
      </c>
      <c r="C2748" s="6" t="s">
        <v>3297</v>
      </c>
      <c r="D2748" s="6">
        <v>47</v>
      </c>
    </row>
    <row r="2749" spans="1:4" ht="15.75" customHeight="1" x14ac:dyDescent="0.2">
      <c r="A2749" s="6">
        <v>1809</v>
      </c>
      <c r="B2749" s="6" t="s">
        <v>1699</v>
      </c>
      <c r="C2749" s="6" t="s">
        <v>3297</v>
      </c>
      <c r="D2749" s="6">
        <v>103</v>
      </c>
    </row>
    <row r="2750" spans="1:4" ht="15.75" customHeight="1" x14ac:dyDescent="0.2">
      <c r="A2750" s="6">
        <v>1808</v>
      </c>
      <c r="B2750" s="6" t="s">
        <v>1871</v>
      </c>
      <c r="C2750" s="6" t="s">
        <v>3297</v>
      </c>
      <c r="D2750" s="6">
        <v>13</v>
      </c>
    </row>
    <row r="2751" spans="1:4" ht="15.75" customHeight="1" x14ac:dyDescent="0.2">
      <c r="A2751" s="6">
        <v>1807</v>
      </c>
      <c r="B2751" s="6" t="s">
        <v>1698</v>
      </c>
      <c r="C2751" s="6" t="s">
        <v>3297</v>
      </c>
      <c r="D2751" s="6">
        <v>119</v>
      </c>
    </row>
    <row r="2752" spans="1:4" ht="15.75" customHeight="1" x14ac:dyDescent="0.2">
      <c r="A2752" s="6">
        <v>1806</v>
      </c>
      <c r="B2752" s="6" t="s">
        <v>1697</v>
      </c>
      <c r="C2752" s="6" t="s">
        <v>3297</v>
      </c>
      <c r="D2752" s="6">
        <v>212</v>
      </c>
    </row>
    <row r="2753" spans="1:4" ht="15.75" customHeight="1" x14ac:dyDescent="0.2">
      <c r="A2753" s="6">
        <v>1805</v>
      </c>
      <c r="B2753" s="6" t="s">
        <v>1995</v>
      </c>
      <c r="C2753" s="6" t="s">
        <v>3297</v>
      </c>
      <c r="D2753" s="6">
        <v>13</v>
      </c>
    </row>
    <row r="2754" spans="1:4" ht="15.75" customHeight="1" x14ac:dyDescent="0.2">
      <c r="A2754" s="6">
        <v>1804</v>
      </c>
      <c r="B2754" s="6" t="s">
        <v>1994</v>
      </c>
      <c r="C2754" s="6" t="s">
        <v>3297</v>
      </c>
      <c r="D2754" s="6">
        <v>27</v>
      </c>
    </row>
    <row r="2755" spans="1:4" ht="15.75" customHeight="1" x14ac:dyDescent="0.2">
      <c r="A2755" s="6">
        <v>1803</v>
      </c>
      <c r="B2755" s="6" t="s">
        <v>1696</v>
      </c>
      <c r="C2755" s="6" t="s">
        <v>3297</v>
      </c>
      <c r="D2755" s="6">
        <v>108</v>
      </c>
    </row>
    <row r="2756" spans="1:4" ht="15.75" customHeight="1" x14ac:dyDescent="0.2">
      <c r="A2756" s="6">
        <v>1802</v>
      </c>
      <c r="B2756" s="6" t="s">
        <v>1993</v>
      </c>
      <c r="C2756" s="6" t="s">
        <v>3297</v>
      </c>
      <c r="D2756" s="6">
        <v>45</v>
      </c>
    </row>
    <row r="2757" spans="1:4" ht="15.75" customHeight="1" x14ac:dyDescent="0.2">
      <c r="A2757" s="6">
        <v>1801</v>
      </c>
      <c r="B2757" s="6" t="s">
        <v>1695</v>
      </c>
      <c r="C2757" s="6" t="s">
        <v>3297</v>
      </c>
      <c r="D2757" s="6">
        <v>208</v>
      </c>
    </row>
    <row r="2758" spans="1:4" ht="15.75" customHeight="1" x14ac:dyDescent="0.2">
      <c r="A2758" s="6">
        <v>1800</v>
      </c>
      <c r="B2758" s="6" t="s">
        <v>1521</v>
      </c>
      <c r="C2758" s="6" t="s">
        <v>3297</v>
      </c>
      <c r="D2758" s="6">
        <v>159</v>
      </c>
    </row>
    <row r="2759" spans="1:4" ht="15.75" customHeight="1" x14ac:dyDescent="0.2">
      <c r="A2759" s="6">
        <v>1799</v>
      </c>
      <c r="B2759" s="6" t="s">
        <v>1694</v>
      </c>
      <c r="C2759" s="6" t="s">
        <v>3297</v>
      </c>
      <c r="D2759" s="6">
        <v>21</v>
      </c>
    </row>
    <row r="2760" spans="1:4" ht="15.75" customHeight="1" x14ac:dyDescent="0.2">
      <c r="A2760" s="6">
        <v>1798</v>
      </c>
      <c r="B2760" s="6" t="s">
        <v>1693</v>
      </c>
      <c r="C2760" s="6" t="s">
        <v>3297</v>
      </c>
      <c r="D2760" s="6">
        <v>212</v>
      </c>
    </row>
    <row r="2761" spans="1:4" ht="15.75" customHeight="1" x14ac:dyDescent="0.2">
      <c r="A2761" s="6">
        <v>1797</v>
      </c>
      <c r="B2761" s="6" t="s">
        <v>1520</v>
      </c>
      <c r="C2761" s="6" t="s">
        <v>3297</v>
      </c>
      <c r="D2761" s="6">
        <v>50</v>
      </c>
    </row>
    <row r="2762" spans="1:4" ht="15.75" customHeight="1" x14ac:dyDescent="0.2">
      <c r="A2762" s="6">
        <v>1796</v>
      </c>
      <c r="B2762" s="6" t="s">
        <v>1870</v>
      </c>
      <c r="C2762" s="6" t="s">
        <v>3297</v>
      </c>
      <c r="D2762" s="6">
        <v>30</v>
      </c>
    </row>
    <row r="2763" spans="1:4" ht="15.75" customHeight="1" x14ac:dyDescent="0.2">
      <c r="A2763" s="6">
        <v>1795</v>
      </c>
      <c r="B2763" s="6" t="s">
        <v>1991</v>
      </c>
      <c r="C2763" s="6" t="s">
        <v>3297</v>
      </c>
      <c r="D2763" s="6">
        <v>0</v>
      </c>
    </row>
    <row r="2764" spans="1:4" ht="15.75" customHeight="1" x14ac:dyDescent="0.2">
      <c r="A2764" s="6">
        <v>1794</v>
      </c>
      <c r="B2764" s="6" t="s">
        <v>1692</v>
      </c>
      <c r="C2764" s="6" t="s">
        <v>3297</v>
      </c>
      <c r="D2764" s="6">
        <v>138</v>
      </c>
    </row>
    <row r="2765" spans="1:4" ht="15.75" customHeight="1" x14ac:dyDescent="0.2">
      <c r="A2765" s="6">
        <v>1793</v>
      </c>
      <c r="B2765" s="6" t="s">
        <v>1990</v>
      </c>
      <c r="C2765" s="6" t="s">
        <v>3297</v>
      </c>
      <c r="D2765" s="6">
        <v>37</v>
      </c>
    </row>
    <row r="2766" spans="1:4" ht="15.75" customHeight="1" x14ac:dyDescent="0.2">
      <c r="A2766" s="6">
        <v>1792</v>
      </c>
      <c r="B2766" s="6" t="s">
        <v>1691</v>
      </c>
      <c r="C2766" s="6" t="s">
        <v>3297</v>
      </c>
      <c r="D2766" s="6">
        <v>107</v>
      </c>
    </row>
    <row r="2767" spans="1:4" ht="15.75" customHeight="1" x14ac:dyDescent="0.2">
      <c r="A2767" s="6">
        <v>1791</v>
      </c>
      <c r="B2767" s="6" t="s">
        <v>1690</v>
      </c>
      <c r="C2767" s="6" t="s">
        <v>3297</v>
      </c>
      <c r="D2767" s="6">
        <v>124</v>
      </c>
    </row>
    <row r="2768" spans="1:4" ht="15.75" customHeight="1" x14ac:dyDescent="0.2">
      <c r="A2768" s="6">
        <v>1790</v>
      </c>
      <c r="B2768" s="6" t="s">
        <v>1689</v>
      </c>
      <c r="C2768" s="6" t="s">
        <v>3297</v>
      </c>
      <c r="D2768" s="6">
        <v>7</v>
      </c>
    </row>
    <row r="2769" spans="1:4" ht="15.75" customHeight="1" x14ac:dyDescent="0.2">
      <c r="A2769" s="6">
        <v>1789</v>
      </c>
      <c r="B2769" s="6" t="s">
        <v>1989</v>
      </c>
      <c r="C2769" s="6" t="s">
        <v>3297</v>
      </c>
      <c r="D2769" s="6">
        <v>30</v>
      </c>
    </row>
    <row r="2770" spans="1:4" ht="15.75" customHeight="1" x14ac:dyDescent="0.2">
      <c r="A2770" s="6">
        <v>1788</v>
      </c>
      <c r="B2770" s="6" t="s">
        <v>1688</v>
      </c>
      <c r="C2770" s="6" t="s">
        <v>3297</v>
      </c>
      <c r="D2770" s="6">
        <v>7</v>
      </c>
    </row>
    <row r="2771" spans="1:4" ht="15.75" customHeight="1" x14ac:dyDescent="0.2">
      <c r="A2771" s="6">
        <v>1787</v>
      </c>
      <c r="B2771" s="6" t="s">
        <v>1988</v>
      </c>
      <c r="C2771" s="6" t="s">
        <v>3297</v>
      </c>
      <c r="D2771" s="6">
        <v>0</v>
      </c>
    </row>
    <row r="2772" spans="1:4" ht="15.75" customHeight="1" x14ac:dyDescent="0.2">
      <c r="A2772" s="6">
        <v>1786</v>
      </c>
      <c r="B2772" s="6" t="s">
        <v>1687</v>
      </c>
      <c r="C2772" s="6" t="s">
        <v>3297</v>
      </c>
      <c r="D2772" s="6">
        <v>113</v>
      </c>
    </row>
    <row r="2773" spans="1:4" ht="15.75" customHeight="1" x14ac:dyDescent="0.2">
      <c r="A2773" s="6">
        <v>1785</v>
      </c>
      <c r="B2773" s="6" t="s">
        <v>1686</v>
      </c>
      <c r="C2773" s="6" t="s">
        <v>3297</v>
      </c>
      <c r="D2773" s="6">
        <v>255</v>
      </c>
    </row>
    <row r="2774" spans="1:4" ht="15.75" customHeight="1" x14ac:dyDescent="0.2">
      <c r="A2774" s="6">
        <v>1784</v>
      </c>
      <c r="B2774" s="6" t="s">
        <v>1987</v>
      </c>
      <c r="C2774" s="6" t="s">
        <v>3297</v>
      </c>
      <c r="D2774" s="6">
        <v>31</v>
      </c>
    </row>
    <row r="2775" spans="1:4" ht="15.75" customHeight="1" x14ac:dyDescent="0.2">
      <c r="A2775" s="6">
        <v>1783</v>
      </c>
      <c r="B2775" s="6" t="s">
        <v>1685</v>
      </c>
      <c r="C2775" s="6" t="s">
        <v>3297</v>
      </c>
      <c r="D2775" s="6">
        <v>125</v>
      </c>
    </row>
    <row r="2776" spans="1:4" ht="15.75" customHeight="1" x14ac:dyDescent="0.2">
      <c r="A2776" s="6">
        <v>1782</v>
      </c>
      <c r="B2776" s="6" t="s">
        <v>1684</v>
      </c>
      <c r="C2776" s="6" t="s">
        <v>3297</v>
      </c>
      <c r="D2776" s="6">
        <v>438</v>
      </c>
    </row>
    <row r="2777" spans="1:4" ht="15.75" customHeight="1" x14ac:dyDescent="0.2">
      <c r="A2777" s="6">
        <v>1781</v>
      </c>
      <c r="B2777" s="6" t="s">
        <v>1519</v>
      </c>
      <c r="C2777" s="6" t="s">
        <v>3297</v>
      </c>
      <c r="D2777" s="6">
        <v>90</v>
      </c>
    </row>
    <row r="2778" spans="1:4" ht="15.75" customHeight="1" x14ac:dyDescent="0.2">
      <c r="A2778" s="6">
        <v>1780</v>
      </c>
      <c r="B2778" s="6" t="s">
        <v>1683</v>
      </c>
      <c r="C2778" s="6" t="s">
        <v>3297</v>
      </c>
      <c r="D2778" s="6">
        <v>115</v>
      </c>
    </row>
    <row r="2779" spans="1:4" ht="15.75" customHeight="1" x14ac:dyDescent="0.2">
      <c r="A2779" s="6">
        <v>1779</v>
      </c>
      <c r="B2779" s="6" t="s">
        <v>1682</v>
      </c>
      <c r="C2779" s="6" t="s">
        <v>3297</v>
      </c>
      <c r="D2779" s="6">
        <v>105</v>
      </c>
    </row>
    <row r="2780" spans="1:4" ht="15.75" customHeight="1" x14ac:dyDescent="0.2">
      <c r="A2780" s="6">
        <v>1778</v>
      </c>
      <c r="B2780" s="6" t="s">
        <v>1681</v>
      </c>
      <c r="C2780" s="6" t="s">
        <v>3297</v>
      </c>
      <c r="D2780" s="6">
        <v>128</v>
      </c>
    </row>
    <row r="2781" spans="1:4" ht="15.75" customHeight="1" x14ac:dyDescent="0.2">
      <c r="A2781" s="6">
        <v>1777</v>
      </c>
      <c r="B2781" s="6" t="s">
        <v>1986</v>
      </c>
      <c r="C2781" s="6" t="s">
        <v>3297</v>
      </c>
      <c r="D2781" s="6">
        <v>42</v>
      </c>
    </row>
    <row r="2782" spans="1:4" ht="15.75" customHeight="1" x14ac:dyDescent="0.2">
      <c r="A2782" s="6">
        <v>1776</v>
      </c>
      <c r="B2782" s="6" t="s">
        <v>1680</v>
      </c>
      <c r="C2782" s="6" t="s">
        <v>3297</v>
      </c>
      <c r="D2782" s="6">
        <v>103</v>
      </c>
    </row>
    <row r="2783" spans="1:4" ht="15.75" customHeight="1" x14ac:dyDescent="0.2">
      <c r="A2783" s="6">
        <v>1775</v>
      </c>
      <c r="B2783" s="6" t="s">
        <v>1679</v>
      </c>
      <c r="C2783" s="6" t="s">
        <v>3297</v>
      </c>
      <c r="D2783" s="6">
        <v>104</v>
      </c>
    </row>
    <row r="2784" spans="1:4" ht="15.75" customHeight="1" x14ac:dyDescent="0.2">
      <c r="A2784" s="6">
        <v>1774</v>
      </c>
      <c r="B2784" s="6" t="s">
        <v>1985</v>
      </c>
      <c r="C2784" s="6" t="s">
        <v>3297</v>
      </c>
      <c r="D2784" s="6">
        <v>21</v>
      </c>
    </row>
    <row r="2785" spans="1:4" ht="15.75" customHeight="1" x14ac:dyDescent="0.2">
      <c r="A2785" s="6">
        <v>1773</v>
      </c>
      <c r="B2785" s="6" t="s">
        <v>1984</v>
      </c>
      <c r="C2785" s="6" t="s">
        <v>3297</v>
      </c>
      <c r="D2785" s="6">
        <v>32</v>
      </c>
    </row>
    <row r="2786" spans="1:4" ht="15.75" customHeight="1" x14ac:dyDescent="0.2">
      <c r="A2786" s="6">
        <v>1771</v>
      </c>
      <c r="B2786" s="6" t="s">
        <v>1678</v>
      </c>
      <c r="C2786" s="6" t="s">
        <v>3297</v>
      </c>
      <c r="D2786" s="6">
        <v>429</v>
      </c>
    </row>
    <row r="2787" spans="1:4" ht="15.75" customHeight="1" x14ac:dyDescent="0.2">
      <c r="A2787" s="6">
        <v>1770</v>
      </c>
      <c r="B2787" s="6" t="s">
        <v>1518</v>
      </c>
      <c r="C2787" s="6" t="s">
        <v>3297</v>
      </c>
      <c r="D2787" s="6">
        <v>256</v>
      </c>
    </row>
    <row r="2788" spans="1:4" ht="15.75" customHeight="1" x14ac:dyDescent="0.2">
      <c r="A2788" s="6">
        <v>1769</v>
      </c>
      <c r="B2788" s="6" t="s">
        <v>1677</v>
      </c>
      <c r="C2788" s="6" t="s">
        <v>3297</v>
      </c>
      <c r="D2788" s="6">
        <v>231</v>
      </c>
    </row>
    <row r="2789" spans="1:4" ht="15.75" customHeight="1" x14ac:dyDescent="0.2">
      <c r="A2789" s="6">
        <v>1768</v>
      </c>
      <c r="B2789" s="6" t="s">
        <v>1983</v>
      </c>
      <c r="C2789" s="6" t="s">
        <v>3297</v>
      </c>
      <c r="D2789" s="6">
        <v>19</v>
      </c>
    </row>
    <row r="2790" spans="1:4" ht="15.75" customHeight="1" x14ac:dyDescent="0.2">
      <c r="A2790" s="6">
        <v>1767</v>
      </c>
      <c r="B2790" s="6" t="s">
        <v>1982</v>
      </c>
      <c r="C2790" s="6" t="s">
        <v>3297</v>
      </c>
      <c r="D2790" s="6">
        <v>43</v>
      </c>
    </row>
    <row r="2791" spans="1:4" ht="15.75" customHeight="1" x14ac:dyDescent="0.2">
      <c r="A2791" s="6">
        <v>1766</v>
      </c>
      <c r="B2791" s="6" t="s">
        <v>1676</v>
      </c>
      <c r="C2791" s="6" t="s">
        <v>3297</v>
      </c>
      <c r="D2791" s="6">
        <v>87</v>
      </c>
    </row>
    <row r="2792" spans="1:4" ht="15.75" customHeight="1" x14ac:dyDescent="0.2">
      <c r="A2792" s="6">
        <v>1765</v>
      </c>
      <c r="B2792" s="6" t="s">
        <v>1981</v>
      </c>
      <c r="C2792" s="6" t="s">
        <v>3297</v>
      </c>
      <c r="D2792" s="6">
        <v>83</v>
      </c>
    </row>
    <row r="2793" spans="1:4" ht="15.75" customHeight="1" x14ac:dyDescent="0.2">
      <c r="A2793" s="6">
        <v>1764</v>
      </c>
      <c r="B2793" s="6" t="s">
        <v>1980</v>
      </c>
      <c r="C2793" s="6" t="s">
        <v>3297</v>
      </c>
      <c r="D2793" s="6">
        <v>24</v>
      </c>
    </row>
    <row r="2794" spans="1:4" ht="15.75" customHeight="1" x14ac:dyDescent="0.2">
      <c r="A2794" s="6">
        <v>1763</v>
      </c>
      <c r="B2794" s="6" t="s">
        <v>1869</v>
      </c>
      <c r="C2794" s="6" t="s">
        <v>3297</v>
      </c>
      <c r="D2794" s="6">
        <v>24</v>
      </c>
    </row>
    <row r="2795" spans="1:4" ht="15.75" customHeight="1" x14ac:dyDescent="0.2">
      <c r="A2795" s="6">
        <v>1762</v>
      </c>
      <c r="B2795" s="6" t="s">
        <v>1517</v>
      </c>
      <c r="C2795" s="6" t="s">
        <v>3297</v>
      </c>
      <c r="D2795" s="6">
        <v>498</v>
      </c>
    </row>
    <row r="2796" spans="1:4" ht="15.75" customHeight="1" x14ac:dyDescent="0.2">
      <c r="A2796" s="6">
        <v>1761</v>
      </c>
      <c r="B2796" s="6" t="s">
        <v>1979</v>
      </c>
      <c r="C2796" s="6" t="s">
        <v>3297</v>
      </c>
      <c r="D2796" s="6">
        <v>72</v>
      </c>
    </row>
    <row r="2797" spans="1:4" ht="15.75" customHeight="1" x14ac:dyDescent="0.2">
      <c r="A2797" s="6">
        <v>1760</v>
      </c>
      <c r="B2797" s="6" t="s">
        <v>1675</v>
      </c>
      <c r="C2797" s="6" t="s">
        <v>3297</v>
      </c>
      <c r="D2797" s="6">
        <v>31</v>
      </c>
    </row>
    <row r="2798" spans="1:4" ht="15.75" customHeight="1" x14ac:dyDescent="0.2">
      <c r="A2798" s="6">
        <v>1759</v>
      </c>
      <c r="B2798" s="6" t="s">
        <v>1978</v>
      </c>
      <c r="C2798" s="6" t="s">
        <v>3297</v>
      </c>
      <c r="D2798" s="6">
        <v>769</v>
      </c>
    </row>
    <row r="2799" spans="1:4" ht="15.75" customHeight="1" x14ac:dyDescent="0.2">
      <c r="A2799" s="6">
        <v>1758</v>
      </c>
      <c r="B2799" s="6" t="s">
        <v>1516</v>
      </c>
      <c r="C2799" s="6" t="s">
        <v>3297</v>
      </c>
      <c r="D2799" s="6">
        <v>84</v>
      </c>
    </row>
    <row r="2800" spans="1:4" ht="15.75" customHeight="1" x14ac:dyDescent="0.2">
      <c r="A2800" s="6">
        <v>1757</v>
      </c>
      <c r="B2800" s="6" t="s">
        <v>1515</v>
      </c>
      <c r="C2800" s="6" t="s">
        <v>3297</v>
      </c>
      <c r="D2800" s="6">
        <v>209</v>
      </c>
    </row>
    <row r="2801" spans="1:4" ht="15.75" customHeight="1" x14ac:dyDescent="0.2">
      <c r="A2801" s="6">
        <v>1756</v>
      </c>
      <c r="B2801" s="6" t="s">
        <v>1514</v>
      </c>
      <c r="C2801" s="6" t="s">
        <v>3297</v>
      </c>
      <c r="D2801" s="6">
        <v>277</v>
      </c>
    </row>
    <row r="2802" spans="1:4" ht="15.75" customHeight="1" x14ac:dyDescent="0.2">
      <c r="A2802" s="6">
        <v>1755</v>
      </c>
      <c r="B2802" s="6" t="s">
        <v>1513</v>
      </c>
      <c r="C2802" s="6" t="s">
        <v>3297</v>
      </c>
      <c r="D2802" s="6">
        <v>2581</v>
      </c>
    </row>
    <row r="2803" spans="1:4" ht="15.75" customHeight="1" x14ac:dyDescent="0.2">
      <c r="A2803" s="6">
        <v>1754</v>
      </c>
      <c r="B2803" s="6" t="s">
        <v>1674</v>
      </c>
      <c r="C2803" s="6" t="s">
        <v>3297</v>
      </c>
      <c r="D2803" s="6">
        <v>174</v>
      </c>
    </row>
    <row r="2804" spans="1:4" ht="15.75" customHeight="1" x14ac:dyDescent="0.2">
      <c r="A2804" s="6">
        <v>1753</v>
      </c>
      <c r="B2804" s="6" t="s">
        <v>1868</v>
      </c>
      <c r="C2804" s="6" t="s">
        <v>3297</v>
      </c>
      <c r="D2804" s="6">
        <v>4</v>
      </c>
    </row>
    <row r="2805" spans="1:4" ht="15.75" customHeight="1" x14ac:dyDescent="0.2">
      <c r="A2805" s="6">
        <v>1752</v>
      </c>
      <c r="B2805" s="6" t="s">
        <v>1977</v>
      </c>
      <c r="C2805" s="6" t="s">
        <v>3297</v>
      </c>
      <c r="D2805" s="6">
        <v>22</v>
      </c>
    </row>
    <row r="2806" spans="1:4" ht="15.75" customHeight="1" x14ac:dyDescent="0.2">
      <c r="A2806" s="6">
        <v>1751</v>
      </c>
      <c r="B2806" s="6" t="s">
        <v>1673</v>
      </c>
      <c r="C2806" s="6" t="s">
        <v>3297</v>
      </c>
      <c r="D2806" s="6">
        <v>152</v>
      </c>
    </row>
    <row r="2807" spans="1:4" ht="15.75" customHeight="1" x14ac:dyDescent="0.2">
      <c r="A2807" s="6">
        <v>1750</v>
      </c>
      <c r="B2807" s="6" t="s">
        <v>1672</v>
      </c>
      <c r="C2807" s="6" t="s">
        <v>3297</v>
      </c>
      <c r="D2807" s="6">
        <v>633</v>
      </c>
    </row>
    <row r="2808" spans="1:4" ht="15.75" customHeight="1" x14ac:dyDescent="0.2">
      <c r="A2808" s="6">
        <v>1749</v>
      </c>
      <c r="B2808" s="6" t="s">
        <v>1512</v>
      </c>
      <c r="C2808" s="6" t="s">
        <v>3297</v>
      </c>
      <c r="D2808" s="6">
        <v>64</v>
      </c>
    </row>
    <row r="2809" spans="1:4" ht="15.75" customHeight="1" x14ac:dyDescent="0.2">
      <c r="A2809" s="6">
        <v>1748</v>
      </c>
      <c r="B2809" s="6" t="s">
        <v>1671</v>
      </c>
      <c r="C2809" s="6" t="s">
        <v>3297</v>
      </c>
      <c r="D2809" s="6">
        <v>68</v>
      </c>
    </row>
    <row r="2810" spans="1:4" ht="15.75" customHeight="1" x14ac:dyDescent="0.2">
      <c r="A2810" s="6">
        <v>1747</v>
      </c>
      <c r="B2810" s="6" t="s">
        <v>1976</v>
      </c>
      <c r="C2810" s="6" t="s">
        <v>3297</v>
      </c>
      <c r="D2810" s="6">
        <v>55</v>
      </c>
    </row>
    <row r="2811" spans="1:4" ht="15.75" customHeight="1" x14ac:dyDescent="0.2">
      <c r="A2811" s="6">
        <v>1746</v>
      </c>
      <c r="B2811" s="6" t="s">
        <v>1867</v>
      </c>
      <c r="C2811" s="6" t="s">
        <v>3297</v>
      </c>
      <c r="D2811" s="6">
        <v>94</v>
      </c>
    </row>
    <row r="2812" spans="1:4" ht="15.75" customHeight="1" x14ac:dyDescent="0.2">
      <c r="A2812" s="6">
        <v>1745</v>
      </c>
      <c r="B2812" s="6" t="s">
        <v>1975</v>
      </c>
      <c r="C2812" s="6" t="s">
        <v>3297</v>
      </c>
      <c r="D2812" s="6">
        <v>38</v>
      </c>
    </row>
    <row r="2813" spans="1:4" ht="15.75" customHeight="1" x14ac:dyDescent="0.2">
      <c r="A2813" s="6">
        <v>1744</v>
      </c>
      <c r="B2813" s="6" t="s">
        <v>1510</v>
      </c>
      <c r="C2813" s="6" t="s">
        <v>3297</v>
      </c>
      <c r="D2813" s="6">
        <v>66</v>
      </c>
    </row>
    <row r="2814" spans="1:4" ht="15.75" customHeight="1" x14ac:dyDescent="0.2">
      <c r="A2814" s="6">
        <v>1743</v>
      </c>
      <c r="B2814" s="6" t="s">
        <v>1511</v>
      </c>
      <c r="C2814" s="6" t="s">
        <v>3297</v>
      </c>
      <c r="D2814" s="6">
        <v>140</v>
      </c>
    </row>
    <row r="2815" spans="1:4" ht="15.75" customHeight="1" x14ac:dyDescent="0.2">
      <c r="A2815" s="6">
        <v>1742</v>
      </c>
      <c r="B2815" s="6" t="s">
        <v>1866</v>
      </c>
      <c r="C2815" s="6" t="s">
        <v>3297</v>
      </c>
      <c r="D2815" s="6">
        <v>37</v>
      </c>
    </row>
    <row r="2816" spans="1:4" ht="15.75" customHeight="1" x14ac:dyDescent="0.2">
      <c r="A2816" s="6">
        <v>1741</v>
      </c>
      <c r="B2816" s="6" t="s">
        <v>1670</v>
      </c>
      <c r="C2816" s="6" t="s">
        <v>3297</v>
      </c>
      <c r="D2816" s="6">
        <v>28</v>
      </c>
    </row>
    <row r="2817" spans="1:4" ht="15.75" customHeight="1" x14ac:dyDescent="0.2">
      <c r="A2817" s="6">
        <v>1740</v>
      </c>
      <c r="B2817" s="6" t="s">
        <v>1974</v>
      </c>
      <c r="C2817" s="6" t="s">
        <v>3297</v>
      </c>
      <c r="D2817" s="6">
        <v>11</v>
      </c>
    </row>
    <row r="2818" spans="1:4" ht="15.75" customHeight="1" x14ac:dyDescent="0.2">
      <c r="A2818" s="6">
        <v>1739</v>
      </c>
      <c r="B2818" s="6" t="s">
        <v>1669</v>
      </c>
      <c r="C2818" s="6" t="s">
        <v>3297</v>
      </c>
      <c r="D2818" s="6">
        <v>260</v>
      </c>
    </row>
    <row r="2819" spans="1:4" ht="15.75" customHeight="1" x14ac:dyDescent="0.2">
      <c r="A2819" s="6">
        <v>1738</v>
      </c>
      <c r="B2819" s="6" t="s">
        <v>2041</v>
      </c>
      <c r="C2819" s="6" t="s">
        <v>3297</v>
      </c>
      <c r="D2819" s="6">
        <v>522</v>
      </c>
    </row>
    <row r="2820" spans="1:4" ht="15.75" customHeight="1" x14ac:dyDescent="0.2">
      <c r="A2820" s="6">
        <v>1737</v>
      </c>
      <c r="B2820" s="6" t="s">
        <v>1973</v>
      </c>
      <c r="C2820" s="6" t="s">
        <v>3297</v>
      </c>
      <c r="D2820" s="6">
        <v>8</v>
      </c>
    </row>
    <row r="2821" spans="1:4" ht="15.75" customHeight="1" x14ac:dyDescent="0.2">
      <c r="A2821" s="6">
        <v>1736</v>
      </c>
      <c r="B2821" s="6" t="s">
        <v>1668</v>
      </c>
      <c r="C2821" s="6" t="s">
        <v>3297</v>
      </c>
      <c r="D2821" s="6">
        <v>936</v>
      </c>
    </row>
    <row r="2822" spans="1:4" ht="15.75" customHeight="1" x14ac:dyDescent="0.2">
      <c r="A2822" s="6">
        <v>1735</v>
      </c>
      <c r="B2822" s="6" t="s">
        <v>1667</v>
      </c>
      <c r="C2822" s="6" t="s">
        <v>3297</v>
      </c>
      <c r="D2822" s="6">
        <v>111</v>
      </c>
    </row>
    <row r="2823" spans="1:4" ht="15.75" customHeight="1" x14ac:dyDescent="0.2">
      <c r="A2823" s="6">
        <v>1734</v>
      </c>
      <c r="B2823" s="6" t="s">
        <v>1972</v>
      </c>
      <c r="C2823" s="6" t="s">
        <v>3297</v>
      </c>
      <c r="D2823" s="6">
        <v>32</v>
      </c>
    </row>
    <row r="2824" spans="1:4" ht="15.75" customHeight="1" x14ac:dyDescent="0.2">
      <c r="A2824" s="6">
        <v>1733</v>
      </c>
      <c r="B2824" s="6" t="s">
        <v>1666</v>
      </c>
      <c r="C2824" s="6" t="s">
        <v>3297</v>
      </c>
      <c r="D2824" s="6">
        <v>398</v>
      </c>
    </row>
    <row r="2825" spans="1:4" ht="15.75" customHeight="1" x14ac:dyDescent="0.2">
      <c r="A2825" s="6">
        <v>1732</v>
      </c>
      <c r="B2825" s="6" t="s">
        <v>1665</v>
      </c>
      <c r="C2825" s="6" t="s">
        <v>3297</v>
      </c>
      <c r="D2825" s="6">
        <v>272</v>
      </c>
    </row>
    <row r="2826" spans="1:4" ht="15.75" customHeight="1" x14ac:dyDescent="0.2">
      <c r="A2826" s="6">
        <v>1731</v>
      </c>
      <c r="B2826" s="6" t="s">
        <v>1971</v>
      </c>
      <c r="C2826" s="6" t="s">
        <v>3297</v>
      </c>
      <c r="D2826" s="6">
        <v>104</v>
      </c>
    </row>
    <row r="2827" spans="1:4" ht="15.75" customHeight="1" x14ac:dyDescent="0.2">
      <c r="A2827" s="6">
        <v>1730</v>
      </c>
      <c r="B2827" s="6" t="s">
        <v>1970</v>
      </c>
      <c r="C2827" s="6" t="s">
        <v>3297</v>
      </c>
      <c r="D2827" s="6">
        <v>5</v>
      </c>
    </row>
    <row r="2828" spans="1:4" ht="15.75" customHeight="1" x14ac:dyDescent="0.2">
      <c r="A2828" s="6">
        <v>1729</v>
      </c>
      <c r="B2828" s="6" t="s">
        <v>1969</v>
      </c>
      <c r="C2828" s="6" t="s">
        <v>3297</v>
      </c>
      <c r="D2828" s="6">
        <v>16</v>
      </c>
    </row>
    <row r="2829" spans="1:4" ht="15.75" customHeight="1" x14ac:dyDescent="0.2">
      <c r="A2829" s="6">
        <v>1728</v>
      </c>
      <c r="B2829" s="6" t="s">
        <v>1664</v>
      </c>
      <c r="C2829" s="6" t="s">
        <v>3297</v>
      </c>
      <c r="D2829" s="6">
        <v>293</v>
      </c>
    </row>
    <row r="2830" spans="1:4" ht="15.75" customHeight="1" x14ac:dyDescent="0.2">
      <c r="A2830" s="6">
        <v>1727</v>
      </c>
      <c r="B2830" s="6" t="s">
        <v>1663</v>
      </c>
      <c r="C2830" s="6" t="s">
        <v>3297</v>
      </c>
      <c r="D2830" s="6">
        <v>338</v>
      </c>
    </row>
    <row r="2831" spans="1:4" ht="15.75" customHeight="1" x14ac:dyDescent="0.2">
      <c r="A2831" s="6">
        <v>1726</v>
      </c>
      <c r="B2831" s="6" t="s">
        <v>1662</v>
      </c>
      <c r="C2831" s="6" t="s">
        <v>3297</v>
      </c>
      <c r="D2831" s="6">
        <v>217</v>
      </c>
    </row>
    <row r="2832" spans="1:4" ht="15.75" customHeight="1" x14ac:dyDescent="0.2">
      <c r="A2832" s="6">
        <v>1725</v>
      </c>
      <c r="B2832" s="6" t="s">
        <v>1661</v>
      </c>
      <c r="C2832" s="6" t="s">
        <v>3297</v>
      </c>
      <c r="D2832" s="6">
        <v>28</v>
      </c>
    </row>
    <row r="2833" spans="1:4" ht="15.75" customHeight="1" x14ac:dyDescent="0.2">
      <c r="A2833" s="6">
        <v>1724</v>
      </c>
      <c r="B2833" s="6" t="s">
        <v>1660</v>
      </c>
      <c r="C2833" s="6" t="s">
        <v>3297</v>
      </c>
      <c r="D2833" s="6">
        <v>93</v>
      </c>
    </row>
    <row r="2834" spans="1:4" ht="15.75" customHeight="1" x14ac:dyDescent="0.2">
      <c r="A2834" s="6">
        <v>1723</v>
      </c>
      <c r="B2834" s="6" t="s">
        <v>1659</v>
      </c>
      <c r="C2834" s="6" t="s">
        <v>3297</v>
      </c>
      <c r="D2834" s="6">
        <v>182</v>
      </c>
    </row>
    <row r="2835" spans="1:4" ht="15.75" customHeight="1" x14ac:dyDescent="0.2">
      <c r="A2835" s="6">
        <v>1722</v>
      </c>
      <c r="B2835" s="6" t="s">
        <v>1658</v>
      </c>
      <c r="C2835" s="6" t="s">
        <v>3297</v>
      </c>
      <c r="D2835" s="6">
        <v>140</v>
      </c>
    </row>
    <row r="2836" spans="1:4" ht="15.75" customHeight="1" x14ac:dyDescent="0.2">
      <c r="A2836" s="6">
        <v>1721</v>
      </c>
      <c r="B2836" s="6" t="s">
        <v>1657</v>
      </c>
      <c r="C2836" s="6" t="s">
        <v>3297</v>
      </c>
      <c r="D2836" s="6">
        <v>143</v>
      </c>
    </row>
    <row r="2837" spans="1:4" ht="15.75" customHeight="1" x14ac:dyDescent="0.2">
      <c r="A2837" s="6">
        <v>1720</v>
      </c>
      <c r="B2837" s="6" t="s">
        <v>1968</v>
      </c>
      <c r="C2837" s="6" t="s">
        <v>3297</v>
      </c>
      <c r="D2837" s="6">
        <v>32</v>
      </c>
    </row>
    <row r="2838" spans="1:4" ht="15.75" customHeight="1" x14ac:dyDescent="0.2">
      <c r="A2838" s="6">
        <v>1719</v>
      </c>
      <c r="B2838" s="6" t="s">
        <v>1656</v>
      </c>
      <c r="C2838" s="6" t="s">
        <v>3297</v>
      </c>
      <c r="D2838" s="6">
        <v>63</v>
      </c>
    </row>
    <row r="2839" spans="1:4" ht="15.75" customHeight="1" x14ac:dyDescent="0.2">
      <c r="A2839" s="6">
        <v>1718</v>
      </c>
      <c r="B2839" s="6" t="s">
        <v>1967</v>
      </c>
      <c r="C2839" s="6" t="s">
        <v>3297</v>
      </c>
      <c r="D2839" s="6">
        <v>88</v>
      </c>
    </row>
    <row r="2840" spans="1:4" ht="15.75" customHeight="1" x14ac:dyDescent="0.2">
      <c r="A2840" s="6">
        <v>1717</v>
      </c>
      <c r="B2840" s="6" t="s">
        <v>1966</v>
      </c>
      <c r="C2840" s="6" t="s">
        <v>3297</v>
      </c>
      <c r="D2840" s="6">
        <v>11</v>
      </c>
    </row>
    <row r="2841" spans="1:4" ht="15.75" customHeight="1" x14ac:dyDescent="0.2">
      <c r="A2841" s="6">
        <v>1716</v>
      </c>
      <c r="B2841" s="6" t="s">
        <v>1965</v>
      </c>
      <c r="C2841" s="6" t="s">
        <v>3297</v>
      </c>
      <c r="D2841" s="6">
        <v>33</v>
      </c>
    </row>
    <row r="2842" spans="1:4" ht="15.75" customHeight="1" x14ac:dyDescent="0.2">
      <c r="A2842" s="6">
        <v>1715</v>
      </c>
      <c r="B2842" s="6" t="s">
        <v>1655</v>
      </c>
      <c r="C2842" s="6" t="s">
        <v>3297</v>
      </c>
      <c r="D2842" s="6">
        <v>67</v>
      </c>
    </row>
    <row r="2843" spans="1:4" ht="15.75" customHeight="1" x14ac:dyDescent="0.2">
      <c r="A2843" s="6">
        <v>1714</v>
      </c>
      <c r="B2843" s="6" t="s">
        <v>1654</v>
      </c>
      <c r="C2843" s="6" t="s">
        <v>3297</v>
      </c>
      <c r="D2843" s="6">
        <v>547</v>
      </c>
    </row>
    <row r="2844" spans="1:4" ht="15.75" customHeight="1" x14ac:dyDescent="0.2">
      <c r="A2844" s="6">
        <v>1713</v>
      </c>
      <c r="B2844" s="6" t="s">
        <v>1653</v>
      </c>
      <c r="C2844" s="6" t="s">
        <v>3297</v>
      </c>
      <c r="D2844" s="6">
        <v>74</v>
      </c>
    </row>
    <row r="2845" spans="1:4" ht="15.75" customHeight="1" x14ac:dyDescent="0.2">
      <c r="A2845" s="6">
        <v>1712</v>
      </c>
      <c r="B2845" s="6" t="s">
        <v>1652</v>
      </c>
      <c r="C2845" s="6" t="s">
        <v>3297</v>
      </c>
      <c r="D2845" s="6">
        <v>474</v>
      </c>
    </row>
    <row r="2846" spans="1:4" ht="15.75" customHeight="1" x14ac:dyDescent="0.2">
      <c r="A2846" s="6">
        <v>1711</v>
      </c>
      <c r="B2846" s="6" t="s">
        <v>1651</v>
      </c>
      <c r="C2846" s="6" t="s">
        <v>3297</v>
      </c>
      <c r="D2846" s="6">
        <v>166</v>
      </c>
    </row>
    <row r="2847" spans="1:4" ht="15.75" customHeight="1" x14ac:dyDescent="0.2">
      <c r="A2847" s="6">
        <v>1710</v>
      </c>
      <c r="B2847" s="6" t="s">
        <v>1964</v>
      </c>
      <c r="C2847" s="6" t="s">
        <v>3297</v>
      </c>
      <c r="D2847" s="6">
        <v>76</v>
      </c>
    </row>
    <row r="2848" spans="1:4" ht="15.75" customHeight="1" x14ac:dyDescent="0.2">
      <c r="A2848" s="6">
        <v>1709</v>
      </c>
      <c r="B2848" s="6" t="s">
        <v>1508</v>
      </c>
      <c r="C2848" s="6" t="s">
        <v>3297</v>
      </c>
      <c r="D2848" s="6">
        <v>68</v>
      </c>
    </row>
    <row r="2849" spans="1:4" ht="15.75" customHeight="1" x14ac:dyDescent="0.2">
      <c r="A2849" s="6">
        <v>1708</v>
      </c>
      <c r="B2849" s="6" t="s">
        <v>1650</v>
      </c>
      <c r="C2849" s="6" t="s">
        <v>3297</v>
      </c>
      <c r="D2849" s="6">
        <v>79</v>
      </c>
    </row>
    <row r="2850" spans="1:4" ht="15.75" customHeight="1" x14ac:dyDescent="0.2">
      <c r="A2850" s="6">
        <v>1707</v>
      </c>
      <c r="B2850" s="6" t="s">
        <v>1506</v>
      </c>
      <c r="C2850" s="6" t="s">
        <v>3297</v>
      </c>
      <c r="D2850" s="6">
        <v>75</v>
      </c>
    </row>
    <row r="2851" spans="1:4" ht="15.75" customHeight="1" x14ac:dyDescent="0.2">
      <c r="A2851" s="6">
        <v>1706</v>
      </c>
      <c r="B2851" s="6" t="s">
        <v>1649</v>
      </c>
      <c r="C2851" s="6" t="s">
        <v>3297</v>
      </c>
      <c r="D2851" s="6">
        <v>280</v>
      </c>
    </row>
    <row r="2852" spans="1:4" ht="15.75" customHeight="1" x14ac:dyDescent="0.2">
      <c r="A2852" s="6">
        <v>1705</v>
      </c>
      <c r="B2852" s="6" t="s">
        <v>1648</v>
      </c>
      <c r="C2852" s="6" t="s">
        <v>3297</v>
      </c>
      <c r="D2852" s="6">
        <v>54</v>
      </c>
    </row>
    <row r="2853" spans="1:4" ht="15.75" customHeight="1" x14ac:dyDescent="0.2">
      <c r="A2853" s="6">
        <v>1704</v>
      </c>
      <c r="B2853" s="6" t="s">
        <v>1865</v>
      </c>
      <c r="C2853" s="6" t="s">
        <v>3297</v>
      </c>
      <c r="D2853" s="6">
        <v>0</v>
      </c>
    </row>
    <row r="2854" spans="1:4" ht="15.75" customHeight="1" x14ac:dyDescent="0.2">
      <c r="A2854" s="6">
        <v>1703</v>
      </c>
      <c r="B2854" s="6" t="s">
        <v>1647</v>
      </c>
      <c r="C2854" s="6" t="s">
        <v>3297</v>
      </c>
      <c r="D2854" s="6">
        <v>288</v>
      </c>
    </row>
    <row r="2855" spans="1:4" ht="15.75" customHeight="1" x14ac:dyDescent="0.2">
      <c r="A2855" s="6">
        <v>1702</v>
      </c>
      <c r="B2855" s="6" t="s">
        <v>1963</v>
      </c>
      <c r="C2855" s="6" t="s">
        <v>3297</v>
      </c>
      <c r="D2855" s="6">
        <v>33</v>
      </c>
    </row>
    <row r="2856" spans="1:4" ht="15.75" customHeight="1" x14ac:dyDescent="0.2">
      <c r="A2856" s="6">
        <v>1701</v>
      </c>
      <c r="B2856" s="6" t="s">
        <v>3404</v>
      </c>
      <c r="C2856" s="6" t="s">
        <v>3297</v>
      </c>
      <c r="D2856" s="6">
        <v>219</v>
      </c>
    </row>
    <row r="2857" spans="1:4" ht="15.75" customHeight="1" x14ac:dyDescent="0.2">
      <c r="A2857" s="6">
        <v>1700</v>
      </c>
      <c r="B2857" s="6" t="s">
        <v>1864</v>
      </c>
      <c r="C2857" s="6" t="s">
        <v>3297</v>
      </c>
      <c r="D2857" s="6">
        <v>33</v>
      </c>
    </row>
    <row r="2858" spans="1:4" ht="15.75" customHeight="1" x14ac:dyDescent="0.2">
      <c r="A2858" s="6">
        <v>1699</v>
      </c>
      <c r="B2858" s="6" t="s">
        <v>1962</v>
      </c>
      <c r="C2858" s="6" t="s">
        <v>3297</v>
      </c>
      <c r="D2858" s="6">
        <v>55</v>
      </c>
    </row>
    <row r="2859" spans="1:4" ht="15.75" customHeight="1" x14ac:dyDescent="0.2">
      <c r="A2859" s="6">
        <v>1698</v>
      </c>
      <c r="B2859" s="6" t="s">
        <v>1646</v>
      </c>
      <c r="C2859" s="6" t="s">
        <v>3297</v>
      </c>
      <c r="D2859" s="6">
        <v>109</v>
      </c>
    </row>
    <row r="2860" spans="1:4" ht="15.75" customHeight="1" x14ac:dyDescent="0.2">
      <c r="A2860" s="6">
        <v>1697</v>
      </c>
      <c r="B2860" s="6" t="s">
        <v>1645</v>
      </c>
      <c r="C2860" s="6" t="s">
        <v>3297</v>
      </c>
      <c r="D2860" s="6">
        <v>49</v>
      </c>
    </row>
    <row r="2861" spans="1:4" ht="15.75" customHeight="1" x14ac:dyDescent="0.2">
      <c r="A2861" s="6">
        <v>1696</v>
      </c>
      <c r="B2861" s="6" t="s">
        <v>1961</v>
      </c>
      <c r="C2861" s="6" t="s">
        <v>3297</v>
      </c>
      <c r="D2861" s="6">
        <v>23</v>
      </c>
    </row>
    <row r="2862" spans="1:4" ht="15.75" customHeight="1" x14ac:dyDescent="0.2">
      <c r="A2862" s="6">
        <v>1695</v>
      </c>
      <c r="B2862" s="6" t="s">
        <v>1644</v>
      </c>
      <c r="C2862" s="6" t="s">
        <v>3297</v>
      </c>
      <c r="D2862" s="6">
        <v>191</v>
      </c>
    </row>
    <row r="2863" spans="1:4" ht="15.75" customHeight="1" x14ac:dyDescent="0.2">
      <c r="A2863" s="6">
        <v>1694</v>
      </c>
      <c r="B2863" s="6" t="s">
        <v>1960</v>
      </c>
      <c r="C2863" s="6" t="s">
        <v>3297</v>
      </c>
      <c r="D2863" s="6">
        <v>52</v>
      </c>
    </row>
    <row r="2864" spans="1:4" ht="15.75" customHeight="1" x14ac:dyDescent="0.2">
      <c r="A2864" s="6">
        <v>1693</v>
      </c>
      <c r="B2864" s="6" t="s">
        <v>1643</v>
      </c>
      <c r="C2864" s="6" t="s">
        <v>3297</v>
      </c>
      <c r="D2864" s="6">
        <v>523</v>
      </c>
    </row>
    <row r="2865" spans="1:4" ht="15.75" customHeight="1" x14ac:dyDescent="0.2">
      <c r="A2865" s="6">
        <v>1692</v>
      </c>
      <c r="B2865" s="6" t="s">
        <v>1959</v>
      </c>
      <c r="C2865" s="6" t="s">
        <v>3297</v>
      </c>
      <c r="D2865" s="6">
        <v>0</v>
      </c>
    </row>
    <row r="2866" spans="1:4" ht="15.75" customHeight="1" x14ac:dyDescent="0.2">
      <c r="A2866" s="6">
        <v>1691</v>
      </c>
      <c r="B2866" s="6" t="s">
        <v>1958</v>
      </c>
      <c r="C2866" s="6" t="s">
        <v>3297</v>
      </c>
      <c r="D2866" s="6">
        <v>41</v>
      </c>
    </row>
    <row r="2867" spans="1:4" ht="15.75" customHeight="1" x14ac:dyDescent="0.2">
      <c r="A2867" s="6">
        <v>1690</v>
      </c>
      <c r="B2867" s="6" t="s">
        <v>1642</v>
      </c>
      <c r="C2867" s="6" t="s">
        <v>3297</v>
      </c>
      <c r="D2867" s="6">
        <v>85</v>
      </c>
    </row>
    <row r="2868" spans="1:4" ht="15.75" customHeight="1" x14ac:dyDescent="0.2">
      <c r="A2868" s="6">
        <v>1689</v>
      </c>
      <c r="B2868" s="6" t="s">
        <v>1957</v>
      </c>
      <c r="C2868" s="6" t="s">
        <v>3297</v>
      </c>
      <c r="D2868" s="6">
        <v>2</v>
      </c>
    </row>
    <row r="2869" spans="1:4" ht="15.75" customHeight="1" x14ac:dyDescent="0.2">
      <c r="A2869" s="6">
        <v>1688</v>
      </c>
      <c r="B2869" s="6" t="s">
        <v>1507</v>
      </c>
      <c r="C2869" s="6" t="s">
        <v>3297</v>
      </c>
      <c r="D2869" s="6">
        <v>114</v>
      </c>
    </row>
    <row r="2870" spans="1:4" ht="15.75" customHeight="1" x14ac:dyDescent="0.2">
      <c r="A2870" s="6">
        <v>1687</v>
      </c>
      <c r="B2870" s="6" t="s">
        <v>1956</v>
      </c>
      <c r="C2870" s="6" t="s">
        <v>3297</v>
      </c>
      <c r="D2870" s="6">
        <v>16</v>
      </c>
    </row>
    <row r="2871" spans="1:4" ht="15.75" customHeight="1" x14ac:dyDescent="0.2">
      <c r="A2871" s="6">
        <v>1686</v>
      </c>
      <c r="B2871" s="6" t="s">
        <v>1955</v>
      </c>
      <c r="C2871" s="6" t="s">
        <v>3297</v>
      </c>
      <c r="D2871" s="6">
        <v>79</v>
      </c>
    </row>
    <row r="2872" spans="1:4" ht="15.75" customHeight="1" x14ac:dyDescent="0.2">
      <c r="A2872" s="6">
        <v>1685</v>
      </c>
      <c r="B2872" s="6" t="s">
        <v>1641</v>
      </c>
      <c r="C2872" s="6" t="s">
        <v>3297</v>
      </c>
      <c r="D2872" s="6">
        <v>184</v>
      </c>
    </row>
    <row r="2873" spans="1:4" ht="15.75" customHeight="1" x14ac:dyDescent="0.2">
      <c r="A2873" s="6">
        <v>1684</v>
      </c>
      <c r="B2873" s="6" t="s">
        <v>1640</v>
      </c>
      <c r="C2873" s="6" t="s">
        <v>3297</v>
      </c>
      <c r="D2873" s="6">
        <v>179</v>
      </c>
    </row>
    <row r="2874" spans="1:4" ht="15.75" customHeight="1" x14ac:dyDescent="0.2">
      <c r="A2874" s="6">
        <v>1683</v>
      </c>
      <c r="B2874" s="6" t="s">
        <v>1639</v>
      </c>
      <c r="C2874" s="6" t="s">
        <v>3297</v>
      </c>
      <c r="D2874" s="6">
        <v>227</v>
      </c>
    </row>
    <row r="2875" spans="1:4" ht="15.75" customHeight="1" x14ac:dyDescent="0.2">
      <c r="A2875" s="6">
        <v>1682</v>
      </c>
      <c r="B2875" s="6" t="s">
        <v>1638</v>
      </c>
      <c r="C2875" s="6" t="s">
        <v>3297</v>
      </c>
      <c r="D2875" s="6">
        <v>5</v>
      </c>
    </row>
    <row r="2876" spans="1:4" ht="15.75" customHeight="1" x14ac:dyDescent="0.2">
      <c r="A2876" s="6">
        <v>1681</v>
      </c>
      <c r="B2876" s="6" t="s">
        <v>1954</v>
      </c>
      <c r="C2876" s="6" t="s">
        <v>3297</v>
      </c>
      <c r="D2876" s="6">
        <v>55</v>
      </c>
    </row>
    <row r="2877" spans="1:4" ht="15.75" customHeight="1" x14ac:dyDescent="0.2">
      <c r="A2877" s="6">
        <v>1680</v>
      </c>
      <c r="B2877" s="6" t="s">
        <v>1637</v>
      </c>
      <c r="C2877" s="6" t="s">
        <v>3297</v>
      </c>
      <c r="D2877" s="6">
        <v>291</v>
      </c>
    </row>
    <row r="2878" spans="1:4" ht="15.75" customHeight="1" x14ac:dyDescent="0.2">
      <c r="A2878" s="6">
        <v>1679</v>
      </c>
      <c r="B2878" s="6" t="s">
        <v>1636</v>
      </c>
      <c r="C2878" s="6" t="s">
        <v>3297</v>
      </c>
      <c r="D2878" s="6">
        <v>115</v>
      </c>
    </row>
    <row r="2879" spans="1:4" ht="15.75" customHeight="1" x14ac:dyDescent="0.2">
      <c r="A2879" s="6">
        <v>1678</v>
      </c>
      <c r="B2879" s="6" t="s">
        <v>1635</v>
      </c>
      <c r="C2879" s="6" t="s">
        <v>3297</v>
      </c>
      <c r="D2879" s="6">
        <v>88</v>
      </c>
    </row>
    <row r="2880" spans="1:4" ht="15.75" customHeight="1" x14ac:dyDescent="0.2">
      <c r="A2880" s="6">
        <v>1677</v>
      </c>
      <c r="B2880" s="6" t="s">
        <v>1953</v>
      </c>
      <c r="C2880" s="6" t="s">
        <v>3297</v>
      </c>
      <c r="D2880" s="6">
        <v>38</v>
      </c>
    </row>
    <row r="2881" spans="1:4" ht="15.75" customHeight="1" x14ac:dyDescent="0.2">
      <c r="A2881" s="6">
        <v>1676</v>
      </c>
      <c r="B2881" s="6" t="s">
        <v>1634</v>
      </c>
      <c r="C2881" s="6" t="s">
        <v>3297</v>
      </c>
      <c r="D2881" s="6">
        <v>445</v>
      </c>
    </row>
    <row r="2882" spans="1:4" ht="15.75" customHeight="1" x14ac:dyDescent="0.2">
      <c r="A2882" s="6">
        <v>1675</v>
      </c>
      <c r="B2882" s="6" t="s">
        <v>1952</v>
      </c>
      <c r="C2882" s="6" t="s">
        <v>3297</v>
      </c>
      <c r="D2882" s="6">
        <v>79</v>
      </c>
    </row>
    <row r="2883" spans="1:4" ht="15.75" customHeight="1" x14ac:dyDescent="0.2">
      <c r="A2883" s="6">
        <v>1674</v>
      </c>
      <c r="B2883" s="6" t="s">
        <v>1633</v>
      </c>
      <c r="C2883" s="6" t="s">
        <v>3297</v>
      </c>
      <c r="D2883" s="6">
        <v>159</v>
      </c>
    </row>
    <row r="2884" spans="1:4" ht="15.75" customHeight="1" x14ac:dyDescent="0.2">
      <c r="A2884" s="6">
        <v>1673</v>
      </c>
      <c r="B2884" s="6" t="s">
        <v>1505</v>
      </c>
      <c r="C2884" s="6" t="s">
        <v>3297</v>
      </c>
      <c r="D2884" s="6">
        <v>124</v>
      </c>
    </row>
    <row r="2885" spans="1:4" ht="15.75" customHeight="1" x14ac:dyDescent="0.2">
      <c r="A2885" s="6">
        <v>1672</v>
      </c>
      <c r="B2885" s="6" t="s">
        <v>1863</v>
      </c>
      <c r="C2885" s="6" t="s">
        <v>3297</v>
      </c>
      <c r="D2885" s="6">
        <v>41</v>
      </c>
    </row>
    <row r="2886" spans="1:4" ht="15.75" customHeight="1" x14ac:dyDescent="0.2">
      <c r="A2886" s="6">
        <v>1671</v>
      </c>
      <c r="B2886" s="6" t="s">
        <v>1632</v>
      </c>
      <c r="C2886" s="6" t="s">
        <v>3297</v>
      </c>
      <c r="D2886" s="6">
        <v>131</v>
      </c>
    </row>
    <row r="2887" spans="1:4" ht="15.75" customHeight="1" x14ac:dyDescent="0.2">
      <c r="A2887" s="6">
        <v>1670</v>
      </c>
      <c r="B2887" s="6" t="s">
        <v>1951</v>
      </c>
      <c r="C2887" s="6" t="s">
        <v>3297</v>
      </c>
      <c r="D2887" s="6">
        <v>21</v>
      </c>
    </row>
    <row r="2888" spans="1:4" ht="15.75" customHeight="1" x14ac:dyDescent="0.2">
      <c r="A2888" s="6">
        <v>1669</v>
      </c>
      <c r="B2888" s="6" t="s">
        <v>1950</v>
      </c>
      <c r="C2888" s="6" t="s">
        <v>3297</v>
      </c>
      <c r="D2888" s="6">
        <v>43</v>
      </c>
    </row>
    <row r="2889" spans="1:4" ht="15.75" customHeight="1" x14ac:dyDescent="0.2">
      <c r="A2889" s="6">
        <v>1668</v>
      </c>
      <c r="B2889" s="6" t="s">
        <v>1631</v>
      </c>
      <c r="C2889" s="6" t="s">
        <v>3297</v>
      </c>
      <c r="D2889" s="6">
        <v>276</v>
      </c>
    </row>
    <row r="2890" spans="1:4" ht="15.75" customHeight="1" x14ac:dyDescent="0.2">
      <c r="A2890" s="6">
        <v>1667</v>
      </c>
      <c r="B2890" s="6" t="s">
        <v>1630</v>
      </c>
      <c r="C2890" s="6" t="s">
        <v>3297</v>
      </c>
      <c r="D2890" s="6">
        <v>54</v>
      </c>
    </row>
    <row r="2891" spans="1:4" ht="15.75" customHeight="1" x14ac:dyDescent="0.2">
      <c r="A2891" s="6">
        <v>1666</v>
      </c>
      <c r="B2891" s="6" t="s">
        <v>1629</v>
      </c>
      <c r="C2891" s="6" t="s">
        <v>3297</v>
      </c>
      <c r="D2891" s="6">
        <v>51</v>
      </c>
    </row>
    <row r="2892" spans="1:4" ht="15.75" customHeight="1" x14ac:dyDescent="0.2">
      <c r="A2892" s="6">
        <v>1665</v>
      </c>
      <c r="B2892" s="6" t="s">
        <v>1628</v>
      </c>
      <c r="C2892" s="6" t="s">
        <v>3297</v>
      </c>
      <c r="D2892" s="6">
        <v>359</v>
      </c>
    </row>
    <row r="2893" spans="1:4" ht="15.75" customHeight="1" x14ac:dyDescent="0.2">
      <c r="A2893" s="6">
        <v>1664</v>
      </c>
      <c r="B2893" s="6" t="s">
        <v>1627</v>
      </c>
      <c r="C2893" s="6" t="s">
        <v>3297</v>
      </c>
      <c r="D2893" s="6">
        <v>185</v>
      </c>
    </row>
    <row r="2894" spans="1:4" ht="15.75" customHeight="1" x14ac:dyDescent="0.2">
      <c r="A2894" s="6">
        <v>1663</v>
      </c>
      <c r="B2894" s="6" t="s">
        <v>1626</v>
      </c>
      <c r="C2894" s="6" t="s">
        <v>3297</v>
      </c>
      <c r="D2894" s="6">
        <v>128</v>
      </c>
    </row>
    <row r="2895" spans="1:4" ht="15.75" customHeight="1" x14ac:dyDescent="0.2">
      <c r="A2895" s="6">
        <v>1662</v>
      </c>
      <c r="B2895" s="6" t="s">
        <v>1949</v>
      </c>
      <c r="C2895" s="6" t="s">
        <v>3297</v>
      </c>
      <c r="D2895" s="6">
        <v>0</v>
      </c>
    </row>
    <row r="2896" spans="1:4" ht="15.75" customHeight="1" x14ac:dyDescent="0.2">
      <c r="A2896" s="6">
        <v>1661</v>
      </c>
      <c r="B2896" s="6" t="s">
        <v>1948</v>
      </c>
      <c r="C2896" s="6" t="s">
        <v>3297</v>
      </c>
      <c r="D2896" s="6">
        <v>33</v>
      </c>
    </row>
    <row r="2897" spans="1:4" ht="15.75" customHeight="1" x14ac:dyDescent="0.2">
      <c r="A2897" s="6">
        <v>1660</v>
      </c>
      <c r="B2897" s="6" t="s">
        <v>1947</v>
      </c>
      <c r="C2897" s="6" t="s">
        <v>3297</v>
      </c>
      <c r="D2897" s="6">
        <v>38</v>
      </c>
    </row>
    <row r="2898" spans="1:4" ht="15.75" customHeight="1" x14ac:dyDescent="0.2">
      <c r="A2898" s="6">
        <v>1659</v>
      </c>
      <c r="B2898" s="6" t="s">
        <v>1946</v>
      </c>
      <c r="C2898" s="6" t="s">
        <v>3297</v>
      </c>
      <c r="D2898" s="6">
        <v>412</v>
      </c>
    </row>
    <row r="2899" spans="1:4" ht="15.75" customHeight="1" x14ac:dyDescent="0.2">
      <c r="A2899" s="6">
        <v>1658</v>
      </c>
      <c r="B2899" s="6" t="s">
        <v>1504</v>
      </c>
      <c r="C2899" s="6" t="s">
        <v>3297</v>
      </c>
      <c r="D2899" s="6">
        <v>46</v>
      </c>
    </row>
    <row r="2900" spans="1:4" ht="15.75" customHeight="1" x14ac:dyDescent="0.2">
      <c r="A2900" s="6">
        <v>1657</v>
      </c>
      <c r="B2900" s="6" t="s">
        <v>1625</v>
      </c>
      <c r="C2900" s="6" t="s">
        <v>3297</v>
      </c>
      <c r="D2900" s="6">
        <v>98</v>
      </c>
    </row>
    <row r="2901" spans="1:4" ht="15.75" customHeight="1" x14ac:dyDescent="0.2">
      <c r="A2901" s="6">
        <v>1656</v>
      </c>
      <c r="B2901" s="6" t="s">
        <v>1624</v>
      </c>
      <c r="C2901" s="6" t="s">
        <v>3297</v>
      </c>
      <c r="D2901" s="6">
        <v>360</v>
      </c>
    </row>
    <row r="2902" spans="1:4" ht="15.75" customHeight="1" x14ac:dyDescent="0.2">
      <c r="A2902" s="6">
        <v>1655</v>
      </c>
      <c r="B2902" s="6" t="s">
        <v>1945</v>
      </c>
      <c r="C2902" s="6" t="s">
        <v>3297</v>
      </c>
      <c r="D2902" s="6">
        <v>63</v>
      </c>
    </row>
    <row r="2903" spans="1:4" ht="15.75" customHeight="1" x14ac:dyDescent="0.2">
      <c r="A2903" s="6">
        <v>1654</v>
      </c>
      <c r="B2903" s="6" t="s">
        <v>1944</v>
      </c>
      <c r="C2903" s="6" t="s">
        <v>3297</v>
      </c>
      <c r="D2903" s="6">
        <v>22</v>
      </c>
    </row>
    <row r="2904" spans="1:4" ht="15.75" customHeight="1" x14ac:dyDescent="0.2">
      <c r="A2904" s="6">
        <v>1653</v>
      </c>
      <c r="B2904" s="6" t="s">
        <v>1943</v>
      </c>
      <c r="C2904" s="6" t="s">
        <v>3297</v>
      </c>
      <c r="D2904" s="6">
        <v>20</v>
      </c>
    </row>
    <row r="2905" spans="1:4" ht="15.75" customHeight="1" x14ac:dyDescent="0.2">
      <c r="A2905" s="6">
        <v>1652</v>
      </c>
      <c r="B2905" s="6" t="s">
        <v>1623</v>
      </c>
      <c r="C2905" s="6" t="s">
        <v>3297</v>
      </c>
      <c r="D2905" s="6">
        <v>270</v>
      </c>
    </row>
    <row r="2906" spans="1:4" ht="15.75" customHeight="1" x14ac:dyDescent="0.2">
      <c r="A2906" s="6">
        <v>1651</v>
      </c>
      <c r="B2906" s="6" t="s">
        <v>1622</v>
      </c>
      <c r="C2906" s="6" t="s">
        <v>3297</v>
      </c>
      <c r="D2906" s="6">
        <v>35</v>
      </c>
    </row>
    <row r="2907" spans="1:4" ht="15.75" customHeight="1" x14ac:dyDescent="0.2">
      <c r="A2907" s="6">
        <v>1650</v>
      </c>
      <c r="B2907" s="6" t="s">
        <v>1621</v>
      </c>
      <c r="C2907" s="6" t="s">
        <v>3297</v>
      </c>
      <c r="D2907" s="6">
        <v>154</v>
      </c>
    </row>
    <row r="2908" spans="1:4" ht="15.75" customHeight="1" x14ac:dyDescent="0.2">
      <c r="A2908" s="6">
        <v>1649</v>
      </c>
      <c r="B2908" s="6" t="s">
        <v>1620</v>
      </c>
      <c r="C2908" s="6" t="s">
        <v>3297</v>
      </c>
      <c r="D2908" s="6">
        <v>72</v>
      </c>
    </row>
    <row r="2909" spans="1:4" ht="15.75" customHeight="1" x14ac:dyDescent="0.2">
      <c r="A2909" s="6">
        <v>1648</v>
      </c>
      <c r="B2909" s="6" t="s">
        <v>1942</v>
      </c>
      <c r="C2909" s="6" t="s">
        <v>3297</v>
      </c>
      <c r="D2909" s="6">
        <v>4</v>
      </c>
    </row>
    <row r="2910" spans="1:4" ht="15.75" customHeight="1" x14ac:dyDescent="0.2">
      <c r="A2910" s="6">
        <v>1647</v>
      </c>
      <c r="B2910" s="6" t="s">
        <v>1619</v>
      </c>
      <c r="C2910" s="6" t="s">
        <v>3297</v>
      </c>
      <c r="D2910" s="6">
        <v>200</v>
      </c>
    </row>
    <row r="2911" spans="1:4" ht="15.75" customHeight="1" x14ac:dyDescent="0.2">
      <c r="A2911" s="6">
        <v>1646</v>
      </c>
      <c r="B2911" s="6" t="s">
        <v>3535</v>
      </c>
      <c r="C2911" s="6" t="s">
        <v>3297</v>
      </c>
      <c r="D2911" s="6">
        <v>8</v>
      </c>
    </row>
    <row r="2912" spans="1:4" ht="15.75" customHeight="1" x14ac:dyDescent="0.2">
      <c r="A2912" s="6">
        <v>1645</v>
      </c>
      <c r="B2912" s="6" t="s">
        <v>1941</v>
      </c>
      <c r="C2912" s="6" t="s">
        <v>3297</v>
      </c>
      <c r="D2912" s="6">
        <v>0</v>
      </c>
    </row>
    <row r="2913" spans="1:4" ht="15.75" customHeight="1" x14ac:dyDescent="0.2">
      <c r="A2913" s="6">
        <v>1644</v>
      </c>
      <c r="B2913" s="6" t="s">
        <v>1618</v>
      </c>
      <c r="C2913" s="6" t="s">
        <v>3297</v>
      </c>
      <c r="D2913" s="6">
        <v>236</v>
      </c>
    </row>
    <row r="2914" spans="1:4" ht="15.75" customHeight="1" x14ac:dyDescent="0.2">
      <c r="A2914" s="6">
        <v>1642</v>
      </c>
      <c r="B2914" s="6" t="s">
        <v>1617</v>
      </c>
      <c r="C2914" s="6" t="s">
        <v>3297</v>
      </c>
      <c r="D2914" s="6">
        <v>60</v>
      </c>
    </row>
    <row r="2915" spans="1:4" ht="15.75" customHeight="1" x14ac:dyDescent="0.2">
      <c r="A2915" s="6">
        <v>1641</v>
      </c>
      <c r="B2915" s="6" t="s">
        <v>1940</v>
      </c>
      <c r="C2915" s="6" t="s">
        <v>3297</v>
      </c>
      <c r="D2915" s="6">
        <v>2</v>
      </c>
    </row>
    <row r="2916" spans="1:4" ht="15.75" customHeight="1" x14ac:dyDescent="0.2">
      <c r="A2916" s="6">
        <v>1640</v>
      </c>
      <c r="B2916" s="6" t="s">
        <v>1616</v>
      </c>
      <c r="C2916" s="6" t="s">
        <v>3297</v>
      </c>
      <c r="D2916" s="6">
        <v>199</v>
      </c>
    </row>
    <row r="2917" spans="1:4" ht="15.75" customHeight="1" x14ac:dyDescent="0.2">
      <c r="A2917" s="6">
        <v>1639</v>
      </c>
      <c r="B2917" s="6" t="s">
        <v>1615</v>
      </c>
      <c r="C2917" s="6" t="s">
        <v>3297</v>
      </c>
      <c r="D2917" s="6">
        <v>38</v>
      </c>
    </row>
    <row r="2918" spans="1:4" ht="15.75" customHeight="1" x14ac:dyDescent="0.2">
      <c r="A2918" s="6">
        <v>1638</v>
      </c>
      <c r="B2918" s="6" t="s">
        <v>1614</v>
      </c>
      <c r="C2918" s="6" t="s">
        <v>3297</v>
      </c>
      <c r="D2918" s="6">
        <v>204</v>
      </c>
    </row>
    <row r="2919" spans="1:4" ht="15.75" customHeight="1" x14ac:dyDescent="0.2">
      <c r="A2919" s="6">
        <v>1637</v>
      </c>
      <c r="B2919" s="6" t="s">
        <v>1939</v>
      </c>
      <c r="C2919" s="6" t="s">
        <v>3297</v>
      </c>
      <c r="D2919" s="6">
        <v>20</v>
      </c>
    </row>
    <row r="2920" spans="1:4" ht="15.75" customHeight="1" x14ac:dyDescent="0.2">
      <c r="A2920" s="6">
        <v>1636</v>
      </c>
      <c r="B2920" s="6" t="s">
        <v>1613</v>
      </c>
      <c r="C2920" s="6" t="s">
        <v>3297</v>
      </c>
      <c r="D2920" s="6">
        <v>169</v>
      </c>
    </row>
    <row r="2921" spans="1:4" ht="15.75" customHeight="1" x14ac:dyDescent="0.2">
      <c r="A2921" s="6">
        <v>1635</v>
      </c>
      <c r="B2921" s="6" t="s">
        <v>1938</v>
      </c>
      <c r="C2921" s="6" t="s">
        <v>3297</v>
      </c>
      <c r="D2921" s="6">
        <v>23</v>
      </c>
    </row>
    <row r="2922" spans="1:4" ht="15.75" customHeight="1" x14ac:dyDescent="0.2">
      <c r="A2922" s="6">
        <v>1634</v>
      </c>
      <c r="B2922" s="6" t="s">
        <v>1612</v>
      </c>
      <c r="C2922" s="6" t="s">
        <v>3297</v>
      </c>
      <c r="D2922" s="6">
        <v>61</v>
      </c>
    </row>
    <row r="2923" spans="1:4" ht="15.75" customHeight="1" x14ac:dyDescent="0.2">
      <c r="A2923" s="6">
        <v>1633</v>
      </c>
      <c r="B2923" s="6" t="s">
        <v>1937</v>
      </c>
      <c r="C2923" s="6" t="s">
        <v>3297</v>
      </c>
      <c r="D2923" s="6">
        <v>28</v>
      </c>
    </row>
    <row r="2924" spans="1:4" ht="15.75" customHeight="1" x14ac:dyDescent="0.2">
      <c r="A2924" s="6">
        <v>1632</v>
      </c>
      <c r="B2924" s="6" t="s">
        <v>1936</v>
      </c>
      <c r="C2924" s="6" t="s">
        <v>3297</v>
      </c>
      <c r="D2924" s="6">
        <v>45</v>
      </c>
    </row>
    <row r="2925" spans="1:4" ht="15.75" customHeight="1" x14ac:dyDescent="0.2">
      <c r="A2925" s="6">
        <v>1631</v>
      </c>
      <c r="B2925" s="6" t="s">
        <v>1611</v>
      </c>
      <c r="C2925" s="6" t="s">
        <v>3297</v>
      </c>
      <c r="D2925" s="6">
        <v>76</v>
      </c>
    </row>
    <row r="2926" spans="1:4" ht="15.75" customHeight="1" x14ac:dyDescent="0.2">
      <c r="A2926" s="6">
        <v>1630</v>
      </c>
      <c r="B2926" s="6" t="s">
        <v>1610</v>
      </c>
      <c r="C2926" s="6" t="s">
        <v>3297</v>
      </c>
      <c r="D2926" s="6">
        <v>169</v>
      </c>
    </row>
    <row r="2927" spans="1:4" ht="15.75" customHeight="1" x14ac:dyDescent="0.2">
      <c r="A2927" s="6">
        <v>1629</v>
      </c>
      <c r="B2927" s="6" t="s">
        <v>1609</v>
      </c>
      <c r="C2927" s="6" t="s">
        <v>3297</v>
      </c>
      <c r="D2927" s="6">
        <v>393</v>
      </c>
    </row>
    <row r="2928" spans="1:4" ht="15.75" customHeight="1" x14ac:dyDescent="0.2">
      <c r="A2928" s="6">
        <v>1628</v>
      </c>
      <c r="B2928" s="6" t="s">
        <v>1608</v>
      </c>
      <c r="C2928" s="6" t="s">
        <v>3297</v>
      </c>
      <c r="D2928" s="6">
        <v>4404</v>
      </c>
    </row>
    <row r="2929" spans="1:4" ht="15.75" customHeight="1" x14ac:dyDescent="0.2">
      <c r="A2929" s="6">
        <v>1627</v>
      </c>
      <c r="B2929" s="6" t="s">
        <v>1606</v>
      </c>
      <c r="C2929" s="6" t="s">
        <v>3297</v>
      </c>
      <c r="D2929" s="6">
        <v>94</v>
      </c>
    </row>
    <row r="2930" spans="1:4" ht="15.75" customHeight="1" x14ac:dyDescent="0.2">
      <c r="A2930" s="6">
        <v>1626</v>
      </c>
      <c r="B2930" s="6" t="s">
        <v>1935</v>
      </c>
      <c r="C2930" s="6" t="s">
        <v>3297</v>
      </c>
      <c r="D2930" s="6">
        <v>16</v>
      </c>
    </row>
    <row r="2931" spans="1:4" ht="15.75" customHeight="1" x14ac:dyDescent="0.2">
      <c r="A2931" s="6">
        <v>1624</v>
      </c>
      <c r="B2931" s="6" t="s">
        <v>1934</v>
      </c>
      <c r="C2931" s="6" t="s">
        <v>3297</v>
      </c>
      <c r="D2931" s="6">
        <v>31</v>
      </c>
    </row>
    <row r="2932" spans="1:4" ht="15.75" customHeight="1" x14ac:dyDescent="0.2">
      <c r="A2932" s="6">
        <v>1623</v>
      </c>
      <c r="B2932" s="6" t="s">
        <v>1933</v>
      </c>
      <c r="C2932" s="6" t="s">
        <v>3297</v>
      </c>
      <c r="D2932" s="6">
        <v>0</v>
      </c>
    </row>
    <row r="2933" spans="1:4" ht="15.75" customHeight="1" x14ac:dyDescent="0.2">
      <c r="A2933" s="6">
        <v>1622</v>
      </c>
      <c r="B2933" s="6" t="s">
        <v>1605</v>
      </c>
      <c r="C2933" s="6" t="s">
        <v>3297</v>
      </c>
      <c r="D2933" s="6">
        <v>102</v>
      </c>
    </row>
    <row r="2934" spans="1:4" ht="15.75" customHeight="1" x14ac:dyDescent="0.2">
      <c r="A2934" s="6">
        <v>1621</v>
      </c>
      <c r="B2934" s="6" t="s">
        <v>1604</v>
      </c>
      <c r="C2934" s="6" t="s">
        <v>3297</v>
      </c>
      <c r="D2934" s="6">
        <v>46</v>
      </c>
    </row>
    <row r="2935" spans="1:4" ht="15.75" customHeight="1" x14ac:dyDescent="0.2">
      <c r="A2935" s="6">
        <v>1620</v>
      </c>
      <c r="B2935" s="6" t="s">
        <v>1932</v>
      </c>
      <c r="C2935" s="6" t="s">
        <v>3297</v>
      </c>
      <c r="D2935" s="6">
        <v>25</v>
      </c>
    </row>
    <row r="2936" spans="1:4" ht="15.75" customHeight="1" x14ac:dyDescent="0.2">
      <c r="A2936" s="6">
        <v>1619</v>
      </c>
      <c r="B2936" s="6" t="s">
        <v>1603</v>
      </c>
      <c r="C2936" s="6" t="s">
        <v>3297</v>
      </c>
      <c r="D2936" s="6">
        <v>642</v>
      </c>
    </row>
    <row r="2937" spans="1:4" ht="15.75" customHeight="1" x14ac:dyDescent="0.2">
      <c r="A2937" s="6">
        <v>1618</v>
      </c>
      <c r="B2937" s="6" t="s">
        <v>1602</v>
      </c>
      <c r="C2937" s="6" t="s">
        <v>3297</v>
      </c>
      <c r="D2937" s="6">
        <v>44</v>
      </c>
    </row>
    <row r="2938" spans="1:4" ht="15.75" customHeight="1" x14ac:dyDescent="0.2">
      <c r="A2938" s="6">
        <v>1617</v>
      </c>
      <c r="B2938" s="6" t="s">
        <v>1601</v>
      </c>
      <c r="C2938" s="6" t="s">
        <v>3297</v>
      </c>
      <c r="D2938" s="6">
        <v>86</v>
      </c>
    </row>
    <row r="2939" spans="1:4" ht="15.75" customHeight="1" x14ac:dyDescent="0.2">
      <c r="A2939" s="6">
        <v>1616</v>
      </c>
      <c r="B2939" s="6" t="s">
        <v>1600</v>
      </c>
      <c r="C2939" s="6" t="s">
        <v>3297</v>
      </c>
      <c r="D2939" s="6">
        <v>989</v>
      </c>
    </row>
    <row r="2940" spans="1:4" ht="15.75" customHeight="1" x14ac:dyDescent="0.2">
      <c r="A2940" s="6">
        <v>1615</v>
      </c>
      <c r="B2940" s="6" t="s">
        <v>1931</v>
      </c>
      <c r="C2940" s="6" t="s">
        <v>3297</v>
      </c>
      <c r="D2940" s="6">
        <v>41</v>
      </c>
    </row>
    <row r="2941" spans="1:4" ht="15.75" customHeight="1" x14ac:dyDescent="0.2">
      <c r="A2941" s="6">
        <v>1614</v>
      </c>
      <c r="B2941" s="6" t="s">
        <v>1599</v>
      </c>
      <c r="C2941" s="6" t="s">
        <v>3297</v>
      </c>
      <c r="D2941" s="6">
        <v>81</v>
      </c>
    </row>
    <row r="2942" spans="1:4" ht="15.75" customHeight="1" x14ac:dyDescent="0.2">
      <c r="A2942" s="6">
        <v>1613</v>
      </c>
      <c r="B2942" s="6" t="s">
        <v>1930</v>
      </c>
      <c r="C2942" s="6" t="s">
        <v>3297</v>
      </c>
      <c r="D2942" s="6">
        <v>31</v>
      </c>
    </row>
    <row r="2943" spans="1:4" ht="15.75" customHeight="1" x14ac:dyDescent="0.2">
      <c r="A2943" s="6">
        <v>1612</v>
      </c>
      <c r="B2943" s="6" t="s">
        <v>1503</v>
      </c>
      <c r="C2943" s="6" t="s">
        <v>3297</v>
      </c>
      <c r="D2943" s="6">
        <v>80</v>
      </c>
    </row>
    <row r="2944" spans="1:4" ht="15.75" customHeight="1" x14ac:dyDescent="0.2">
      <c r="A2944" s="6">
        <v>1610</v>
      </c>
      <c r="B2944" s="6" t="s">
        <v>1598</v>
      </c>
      <c r="C2944" s="6" t="s">
        <v>3297</v>
      </c>
      <c r="D2944" s="6">
        <v>212</v>
      </c>
    </row>
    <row r="2945" spans="1:4" ht="15.75" customHeight="1" x14ac:dyDescent="0.2">
      <c r="A2945" s="6">
        <v>1609</v>
      </c>
      <c r="B2945" s="6" t="s">
        <v>1597</v>
      </c>
      <c r="C2945" s="6" t="s">
        <v>3297</v>
      </c>
      <c r="D2945" s="6">
        <v>71</v>
      </c>
    </row>
    <row r="2946" spans="1:4" ht="15.75" customHeight="1" x14ac:dyDescent="0.2">
      <c r="A2946" s="6">
        <v>1607</v>
      </c>
      <c r="B2946" s="6" t="s">
        <v>1929</v>
      </c>
      <c r="C2946" s="6" t="s">
        <v>3297</v>
      </c>
      <c r="D2946" s="6">
        <v>26</v>
      </c>
    </row>
    <row r="2947" spans="1:4" ht="15.75" customHeight="1" x14ac:dyDescent="0.2">
      <c r="A2947" s="6">
        <v>1606</v>
      </c>
      <c r="B2947" s="6" t="s">
        <v>1596</v>
      </c>
      <c r="C2947" s="6" t="s">
        <v>3297</v>
      </c>
      <c r="D2947" s="6">
        <v>117</v>
      </c>
    </row>
    <row r="2948" spans="1:4" ht="15.75" customHeight="1" x14ac:dyDescent="0.2">
      <c r="A2948" s="6">
        <v>1605</v>
      </c>
      <c r="B2948" s="6" t="s">
        <v>1928</v>
      </c>
      <c r="C2948" s="6" t="s">
        <v>3297</v>
      </c>
      <c r="D2948" s="6">
        <v>68</v>
      </c>
    </row>
    <row r="2949" spans="1:4" ht="15.75" customHeight="1" x14ac:dyDescent="0.2">
      <c r="A2949" s="6">
        <v>1604</v>
      </c>
      <c r="B2949" s="6" t="s">
        <v>1927</v>
      </c>
      <c r="C2949" s="6" t="s">
        <v>3297</v>
      </c>
      <c r="D2949" s="6">
        <v>14</v>
      </c>
    </row>
    <row r="2950" spans="1:4" ht="15.75" customHeight="1" x14ac:dyDescent="0.2">
      <c r="A2950" s="6">
        <v>1603</v>
      </c>
      <c r="B2950" s="6" t="s">
        <v>1595</v>
      </c>
      <c r="C2950" s="6" t="s">
        <v>3297</v>
      </c>
      <c r="D2950" s="6">
        <v>110</v>
      </c>
    </row>
    <row r="2951" spans="1:4" ht="15.75" customHeight="1" x14ac:dyDescent="0.2">
      <c r="A2951" s="6">
        <v>1602</v>
      </c>
      <c r="B2951" s="6" t="s">
        <v>1862</v>
      </c>
      <c r="C2951" s="6" t="s">
        <v>3297</v>
      </c>
      <c r="D2951" s="6">
        <v>228</v>
      </c>
    </row>
    <row r="2952" spans="1:4" ht="15.75" customHeight="1" x14ac:dyDescent="0.2">
      <c r="A2952" s="6">
        <v>1601</v>
      </c>
      <c r="B2952" s="6" t="s">
        <v>1502</v>
      </c>
      <c r="C2952" s="6" t="s">
        <v>3297</v>
      </c>
      <c r="D2952" s="6">
        <v>19</v>
      </c>
    </row>
    <row r="2953" spans="1:4" ht="15.75" customHeight="1" x14ac:dyDescent="0.2">
      <c r="A2953" s="6">
        <v>1600</v>
      </c>
      <c r="B2953" s="6" t="s">
        <v>1594</v>
      </c>
      <c r="C2953" s="6" t="s">
        <v>3297</v>
      </c>
      <c r="D2953" s="6">
        <v>191</v>
      </c>
    </row>
    <row r="2954" spans="1:4" ht="15.75" customHeight="1" x14ac:dyDescent="0.2">
      <c r="A2954" s="6">
        <v>1599</v>
      </c>
      <c r="B2954" s="6" t="s">
        <v>1593</v>
      </c>
      <c r="C2954" s="6" t="s">
        <v>3297</v>
      </c>
      <c r="D2954" s="6">
        <v>206</v>
      </c>
    </row>
    <row r="2955" spans="1:4" ht="15.75" customHeight="1" x14ac:dyDescent="0.2">
      <c r="A2955" s="6">
        <v>1598</v>
      </c>
      <c r="B2955" s="6" t="s">
        <v>1926</v>
      </c>
      <c r="C2955" s="6" t="s">
        <v>3297</v>
      </c>
      <c r="D2955" s="6">
        <v>15</v>
      </c>
    </row>
    <row r="2956" spans="1:4" ht="15.75" customHeight="1" x14ac:dyDescent="0.2">
      <c r="A2956" s="6">
        <v>1597</v>
      </c>
      <c r="B2956" s="6" t="s">
        <v>1592</v>
      </c>
      <c r="C2956" s="6" t="s">
        <v>3297</v>
      </c>
      <c r="D2956" s="6">
        <v>151</v>
      </c>
    </row>
    <row r="2957" spans="1:4" ht="15.75" customHeight="1" x14ac:dyDescent="0.2">
      <c r="A2957" s="6">
        <v>1596</v>
      </c>
      <c r="B2957" s="6" t="s">
        <v>1925</v>
      </c>
      <c r="C2957" s="6" t="s">
        <v>3297</v>
      </c>
      <c r="D2957" s="6">
        <v>16</v>
      </c>
    </row>
    <row r="2958" spans="1:4" ht="15.75" customHeight="1" x14ac:dyDescent="0.2">
      <c r="A2958" s="6">
        <v>1595</v>
      </c>
      <c r="B2958" s="6" t="s">
        <v>1924</v>
      </c>
      <c r="C2958" s="6" t="s">
        <v>3297</v>
      </c>
      <c r="D2958" s="6">
        <v>34</v>
      </c>
    </row>
    <row r="2959" spans="1:4" ht="15.75" customHeight="1" x14ac:dyDescent="0.2">
      <c r="A2959" s="6">
        <v>1594</v>
      </c>
      <c r="B2959" s="6" t="s">
        <v>1923</v>
      </c>
      <c r="C2959" s="6" t="s">
        <v>3297</v>
      </c>
      <c r="D2959" s="6">
        <v>18</v>
      </c>
    </row>
    <row r="2960" spans="1:4" ht="15.75" customHeight="1" x14ac:dyDescent="0.2">
      <c r="A2960" s="6">
        <v>1593</v>
      </c>
      <c r="B2960" s="6" t="s">
        <v>1922</v>
      </c>
      <c r="C2960" s="6" t="s">
        <v>3297</v>
      </c>
      <c r="D2960" s="6">
        <v>21</v>
      </c>
    </row>
    <row r="2961" spans="1:4" ht="15.75" customHeight="1" x14ac:dyDescent="0.2">
      <c r="A2961" s="6">
        <v>1592</v>
      </c>
      <c r="B2961" s="6" t="s">
        <v>1591</v>
      </c>
      <c r="C2961" s="6" t="s">
        <v>3297</v>
      </c>
      <c r="D2961" s="6">
        <v>259</v>
      </c>
    </row>
    <row r="2962" spans="1:4" ht="15.75" customHeight="1" x14ac:dyDescent="0.2">
      <c r="A2962" s="6">
        <v>1591</v>
      </c>
      <c r="B2962" s="6" t="s">
        <v>1921</v>
      </c>
      <c r="C2962" s="6" t="s">
        <v>3297</v>
      </c>
      <c r="D2962" s="6">
        <v>16</v>
      </c>
    </row>
    <row r="2963" spans="1:4" ht="15.75" customHeight="1" x14ac:dyDescent="0.2">
      <c r="A2963" s="6">
        <v>1590</v>
      </c>
      <c r="B2963" s="6" t="s">
        <v>1501</v>
      </c>
      <c r="C2963" s="6" t="s">
        <v>3297</v>
      </c>
      <c r="D2963" s="6">
        <v>75</v>
      </c>
    </row>
    <row r="2964" spans="1:4" ht="15.75" customHeight="1" x14ac:dyDescent="0.2">
      <c r="A2964" s="6">
        <v>1589</v>
      </c>
      <c r="B2964" s="6" t="s">
        <v>1590</v>
      </c>
      <c r="C2964" s="6" t="s">
        <v>3297</v>
      </c>
      <c r="D2964" s="6">
        <v>64</v>
      </c>
    </row>
    <row r="2965" spans="1:4" ht="15.75" customHeight="1" x14ac:dyDescent="0.2">
      <c r="A2965" s="6">
        <v>1588</v>
      </c>
      <c r="B2965" s="6" t="s">
        <v>1920</v>
      </c>
      <c r="C2965" s="6" t="s">
        <v>3297</v>
      </c>
      <c r="D2965" s="6">
        <v>49</v>
      </c>
    </row>
    <row r="2966" spans="1:4" ht="15.75" customHeight="1" x14ac:dyDescent="0.2">
      <c r="A2966" s="6">
        <v>1587</v>
      </c>
      <c r="B2966" s="6" t="s">
        <v>1861</v>
      </c>
      <c r="C2966" s="6" t="s">
        <v>3297</v>
      </c>
      <c r="D2966" s="6">
        <v>269</v>
      </c>
    </row>
    <row r="2967" spans="1:4" ht="15.75" customHeight="1" x14ac:dyDescent="0.2">
      <c r="A2967" s="6">
        <v>1586</v>
      </c>
      <c r="B2967" s="6" t="s">
        <v>1919</v>
      </c>
      <c r="C2967" s="6" t="s">
        <v>3297</v>
      </c>
      <c r="D2967" s="6">
        <v>53</v>
      </c>
    </row>
    <row r="2968" spans="1:4" ht="15.75" customHeight="1" x14ac:dyDescent="0.2">
      <c r="A2968" s="6">
        <v>1585</v>
      </c>
      <c r="B2968" s="6" t="s">
        <v>1589</v>
      </c>
      <c r="C2968" s="6" t="s">
        <v>3297</v>
      </c>
      <c r="D2968" s="6">
        <v>93</v>
      </c>
    </row>
    <row r="2969" spans="1:4" ht="15.75" customHeight="1" x14ac:dyDescent="0.2">
      <c r="A2969" s="6">
        <v>1584</v>
      </c>
      <c r="B2969" s="6" t="s">
        <v>1588</v>
      </c>
      <c r="C2969" s="6" t="s">
        <v>3297</v>
      </c>
      <c r="D2969" s="6">
        <v>151</v>
      </c>
    </row>
    <row r="2970" spans="1:4" ht="15.75" customHeight="1" x14ac:dyDescent="0.2">
      <c r="A2970" s="6">
        <v>1583</v>
      </c>
      <c r="B2970" s="6" t="s">
        <v>1500</v>
      </c>
      <c r="C2970" s="6" t="s">
        <v>3297</v>
      </c>
      <c r="D2970" s="6">
        <v>596</v>
      </c>
    </row>
    <row r="2971" spans="1:4" ht="15.75" customHeight="1" x14ac:dyDescent="0.2">
      <c r="A2971" s="6">
        <v>1582</v>
      </c>
      <c r="B2971" s="6" t="s">
        <v>1587</v>
      </c>
      <c r="C2971" s="6" t="s">
        <v>3297</v>
      </c>
      <c r="D2971" s="6">
        <v>10</v>
      </c>
    </row>
    <row r="2972" spans="1:4" ht="15.75" customHeight="1" x14ac:dyDescent="0.2">
      <c r="A2972" s="6">
        <v>1581</v>
      </c>
      <c r="B2972" s="6" t="s">
        <v>1586</v>
      </c>
      <c r="C2972" s="6" t="s">
        <v>3297</v>
      </c>
      <c r="D2972" s="6">
        <v>145</v>
      </c>
    </row>
    <row r="2973" spans="1:4" ht="15.75" customHeight="1" x14ac:dyDescent="0.2">
      <c r="A2973" s="6">
        <v>1580</v>
      </c>
      <c r="B2973" s="6" t="s">
        <v>1585</v>
      </c>
      <c r="C2973" s="6" t="s">
        <v>3297</v>
      </c>
      <c r="D2973" s="6">
        <v>180</v>
      </c>
    </row>
    <row r="2974" spans="1:4" ht="15.75" customHeight="1" x14ac:dyDescent="0.2">
      <c r="A2974" s="6">
        <v>1579</v>
      </c>
      <c r="B2974" s="6" t="s">
        <v>1584</v>
      </c>
      <c r="C2974" s="6" t="s">
        <v>3297</v>
      </c>
      <c r="D2974" s="6">
        <v>411</v>
      </c>
    </row>
    <row r="2975" spans="1:4" ht="15.75" customHeight="1" x14ac:dyDescent="0.2">
      <c r="A2975" s="6">
        <v>1578</v>
      </c>
      <c r="B2975" s="6" t="s">
        <v>1918</v>
      </c>
      <c r="C2975" s="6" t="s">
        <v>3297</v>
      </c>
      <c r="D2975" s="6">
        <v>64</v>
      </c>
    </row>
    <row r="2976" spans="1:4" ht="15.75" customHeight="1" x14ac:dyDescent="0.2">
      <c r="A2976" s="6">
        <v>1577</v>
      </c>
      <c r="B2976" s="6" t="s">
        <v>1583</v>
      </c>
      <c r="C2976" s="6" t="s">
        <v>3297</v>
      </c>
      <c r="D2976" s="6">
        <v>108</v>
      </c>
    </row>
    <row r="2977" spans="1:4" ht="15.75" customHeight="1" x14ac:dyDescent="0.2">
      <c r="A2977" s="6">
        <v>1576</v>
      </c>
      <c r="B2977" s="6" t="s">
        <v>1917</v>
      </c>
      <c r="C2977" s="6" t="s">
        <v>3297</v>
      </c>
      <c r="D2977" s="6">
        <v>16</v>
      </c>
    </row>
    <row r="2978" spans="1:4" ht="15.75" customHeight="1" x14ac:dyDescent="0.2">
      <c r="A2978" s="6">
        <v>1575</v>
      </c>
      <c r="B2978" s="6" t="s">
        <v>1916</v>
      </c>
      <c r="C2978" s="6" t="s">
        <v>3297</v>
      </c>
      <c r="D2978" s="6">
        <v>16</v>
      </c>
    </row>
    <row r="2979" spans="1:4" ht="15.75" customHeight="1" x14ac:dyDescent="0.2">
      <c r="A2979" s="6">
        <v>1574</v>
      </c>
      <c r="B2979" s="6" t="s">
        <v>1915</v>
      </c>
      <c r="C2979" s="6" t="s">
        <v>3297</v>
      </c>
      <c r="D2979" s="6">
        <v>11</v>
      </c>
    </row>
    <row r="2980" spans="1:4" ht="15.75" customHeight="1" x14ac:dyDescent="0.2">
      <c r="A2980" s="6">
        <v>1573</v>
      </c>
      <c r="B2980" s="6" t="s">
        <v>1860</v>
      </c>
      <c r="C2980" s="6" t="s">
        <v>3297</v>
      </c>
      <c r="D2980" s="6">
        <v>38</v>
      </c>
    </row>
    <row r="2981" spans="1:4" ht="15.75" customHeight="1" x14ac:dyDescent="0.2">
      <c r="A2981" s="6">
        <v>1572</v>
      </c>
      <c r="B2981" s="6" t="s">
        <v>1914</v>
      </c>
      <c r="C2981" s="6" t="s">
        <v>3297</v>
      </c>
      <c r="D2981" s="6">
        <v>42</v>
      </c>
    </row>
    <row r="2982" spans="1:4" ht="15.75" customHeight="1" x14ac:dyDescent="0.2">
      <c r="A2982" s="6">
        <v>1571</v>
      </c>
      <c r="B2982" s="6" t="s">
        <v>1582</v>
      </c>
      <c r="C2982" s="6" t="s">
        <v>3297</v>
      </c>
      <c r="D2982" s="6">
        <v>423</v>
      </c>
    </row>
    <row r="2983" spans="1:4" ht="15.75" customHeight="1" x14ac:dyDescent="0.2">
      <c r="A2983" s="6">
        <v>1570</v>
      </c>
      <c r="B2983" s="6" t="s">
        <v>1581</v>
      </c>
      <c r="C2983" s="6" t="s">
        <v>3297</v>
      </c>
      <c r="D2983" s="6">
        <v>152</v>
      </c>
    </row>
    <row r="2984" spans="1:4" ht="15.75" customHeight="1" x14ac:dyDescent="0.2">
      <c r="A2984" s="6">
        <v>1569</v>
      </c>
      <c r="B2984" s="6" t="s">
        <v>1580</v>
      </c>
      <c r="C2984" s="6" t="s">
        <v>3297</v>
      </c>
      <c r="D2984" s="6">
        <v>114</v>
      </c>
    </row>
    <row r="2985" spans="1:4" ht="15.75" customHeight="1" x14ac:dyDescent="0.2">
      <c r="A2985" s="6">
        <v>1568</v>
      </c>
      <c r="B2985" s="6" t="s">
        <v>1579</v>
      </c>
      <c r="C2985" s="6" t="s">
        <v>3297</v>
      </c>
      <c r="D2985" s="6">
        <v>95</v>
      </c>
    </row>
    <row r="2986" spans="1:4" ht="15.75" customHeight="1" x14ac:dyDescent="0.2">
      <c r="A2986" s="6">
        <v>1567</v>
      </c>
      <c r="B2986" s="6" t="s">
        <v>1913</v>
      </c>
      <c r="C2986" s="6" t="s">
        <v>3297</v>
      </c>
      <c r="D2986" s="6">
        <v>56</v>
      </c>
    </row>
    <row r="2987" spans="1:4" ht="15.75" customHeight="1" x14ac:dyDescent="0.2">
      <c r="A2987" s="6">
        <v>1566</v>
      </c>
      <c r="B2987" s="6" t="s">
        <v>1912</v>
      </c>
      <c r="C2987" s="6" t="s">
        <v>3297</v>
      </c>
      <c r="D2987" s="6">
        <v>23</v>
      </c>
    </row>
    <row r="2988" spans="1:4" ht="15.75" customHeight="1" x14ac:dyDescent="0.2">
      <c r="A2988" s="6">
        <v>1565</v>
      </c>
      <c r="B2988" s="6" t="s">
        <v>1911</v>
      </c>
      <c r="C2988" s="6" t="s">
        <v>3297</v>
      </c>
      <c r="D2988" s="6">
        <v>58</v>
      </c>
    </row>
    <row r="2989" spans="1:4" ht="15.75" customHeight="1" x14ac:dyDescent="0.2">
      <c r="A2989" s="6">
        <v>1564</v>
      </c>
      <c r="B2989" s="6" t="s">
        <v>1859</v>
      </c>
      <c r="C2989" s="6" t="s">
        <v>3297</v>
      </c>
      <c r="D2989" s="6">
        <v>5</v>
      </c>
    </row>
    <row r="2990" spans="1:4" ht="15.75" customHeight="1" x14ac:dyDescent="0.2">
      <c r="A2990" s="6">
        <v>1563</v>
      </c>
      <c r="B2990" s="6" t="s">
        <v>1578</v>
      </c>
      <c r="C2990" s="6" t="s">
        <v>3297</v>
      </c>
      <c r="D2990" s="6">
        <v>217</v>
      </c>
    </row>
    <row r="2991" spans="1:4" ht="15.75" customHeight="1" x14ac:dyDescent="0.2">
      <c r="A2991" s="6">
        <v>1562</v>
      </c>
      <c r="B2991" s="6" t="s">
        <v>1910</v>
      </c>
      <c r="C2991" s="6" t="s">
        <v>3297</v>
      </c>
      <c r="D2991" s="6">
        <v>25</v>
      </c>
    </row>
    <row r="2992" spans="1:4" ht="15.75" customHeight="1" x14ac:dyDescent="0.2">
      <c r="A2992" s="6">
        <v>1561</v>
      </c>
      <c r="B2992" s="6" t="s">
        <v>1577</v>
      </c>
      <c r="C2992" s="6" t="s">
        <v>3297</v>
      </c>
      <c r="D2992" s="6">
        <v>124</v>
      </c>
    </row>
    <row r="2993" spans="1:4" ht="15.75" customHeight="1" x14ac:dyDescent="0.2">
      <c r="A2993" s="6">
        <v>1560</v>
      </c>
      <c r="B2993" s="6" t="s">
        <v>1576</v>
      </c>
      <c r="C2993" s="6" t="s">
        <v>3297</v>
      </c>
      <c r="D2993" s="6">
        <v>268</v>
      </c>
    </row>
    <row r="2994" spans="1:4" ht="15.75" customHeight="1" x14ac:dyDescent="0.2">
      <c r="A2994" s="6">
        <v>1559</v>
      </c>
      <c r="B2994" s="6" t="s">
        <v>3485</v>
      </c>
      <c r="C2994" s="6" t="s">
        <v>3297</v>
      </c>
      <c r="D2994" s="6">
        <v>51</v>
      </c>
    </row>
    <row r="2995" spans="1:4" ht="15.75" customHeight="1" x14ac:dyDescent="0.2">
      <c r="A2995" s="6">
        <v>1558</v>
      </c>
      <c r="B2995" s="6" t="s">
        <v>1909</v>
      </c>
      <c r="C2995" s="6" t="s">
        <v>3297</v>
      </c>
      <c r="D2995" s="6">
        <v>8</v>
      </c>
    </row>
    <row r="2996" spans="1:4" ht="15.75" customHeight="1" x14ac:dyDescent="0.2">
      <c r="A2996" s="6">
        <v>1557</v>
      </c>
      <c r="B2996" s="6" t="s">
        <v>3420</v>
      </c>
      <c r="C2996" s="6" t="s">
        <v>3297</v>
      </c>
      <c r="D2996" s="6">
        <v>114</v>
      </c>
    </row>
    <row r="2997" spans="1:4" ht="15.75" customHeight="1" x14ac:dyDescent="0.2">
      <c r="A2997" s="6">
        <v>1556</v>
      </c>
      <c r="B2997" s="6" t="s">
        <v>1908</v>
      </c>
      <c r="C2997" s="6" t="s">
        <v>3297</v>
      </c>
      <c r="D2997" s="6">
        <v>11</v>
      </c>
    </row>
    <row r="2998" spans="1:4" ht="15.75" customHeight="1" x14ac:dyDescent="0.2">
      <c r="A2998" s="6">
        <v>1555</v>
      </c>
      <c r="B2998" s="6" t="s">
        <v>1575</v>
      </c>
      <c r="C2998" s="6" t="s">
        <v>3297</v>
      </c>
      <c r="D2998" s="6">
        <v>71</v>
      </c>
    </row>
    <row r="2999" spans="1:4" ht="15.75" customHeight="1" x14ac:dyDescent="0.2">
      <c r="A2999" s="6">
        <v>1554</v>
      </c>
      <c r="B2999" s="6" t="s">
        <v>1574</v>
      </c>
      <c r="C2999" s="6" t="s">
        <v>3297</v>
      </c>
      <c r="D2999" s="6">
        <v>84</v>
      </c>
    </row>
    <row r="3000" spans="1:4" ht="15.75" customHeight="1" x14ac:dyDescent="0.2">
      <c r="A3000" s="6">
        <v>1553</v>
      </c>
      <c r="B3000" s="6" t="s">
        <v>1573</v>
      </c>
      <c r="C3000" s="6" t="s">
        <v>3297</v>
      </c>
      <c r="D3000" s="6">
        <v>53</v>
      </c>
    </row>
    <row r="3001" spans="1:4" ht="15.75" customHeight="1" x14ac:dyDescent="0.2">
      <c r="A3001" s="6">
        <v>1552</v>
      </c>
      <c r="B3001" s="6" t="s">
        <v>1572</v>
      </c>
      <c r="C3001" s="6" t="s">
        <v>3297</v>
      </c>
      <c r="D3001" s="6">
        <v>123</v>
      </c>
    </row>
    <row r="3002" spans="1:4" ht="15.75" customHeight="1" x14ac:dyDescent="0.2">
      <c r="A3002" s="6">
        <v>1551</v>
      </c>
      <c r="B3002" s="6" t="s">
        <v>1571</v>
      </c>
      <c r="C3002" s="6" t="s">
        <v>3297</v>
      </c>
      <c r="D3002" s="6">
        <v>186</v>
      </c>
    </row>
    <row r="3003" spans="1:4" ht="15.75" customHeight="1" x14ac:dyDescent="0.2">
      <c r="A3003" s="6">
        <v>1550</v>
      </c>
      <c r="B3003" s="6" t="s">
        <v>1570</v>
      </c>
      <c r="C3003" s="6" t="s">
        <v>3297</v>
      </c>
      <c r="D3003" s="6">
        <v>84</v>
      </c>
    </row>
    <row r="3004" spans="1:4" ht="15.75" customHeight="1" x14ac:dyDescent="0.2">
      <c r="A3004" s="6">
        <v>1549</v>
      </c>
      <c r="B3004" s="6" t="s">
        <v>1569</v>
      </c>
      <c r="C3004" s="6" t="s">
        <v>3297</v>
      </c>
      <c r="D3004" s="6">
        <v>20</v>
      </c>
    </row>
    <row r="3005" spans="1:4" ht="15.75" customHeight="1" x14ac:dyDescent="0.2">
      <c r="A3005" s="6">
        <v>1548</v>
      </c>
      <c r="B3005" s="6" t="s">
        <v>1907</v>
      </c>
      <c r="C3005" s="6" t="s">
        <v>3297</v>
      </c>
      <c r="D3005" s="6">
        <v>16</v>
      </c>
    </row>
    <row r="3006" spans="1:4" ht="15.75" customHeight="1" x14ac:dyDescent="0.2">
      <c r="A3006" s="6">
        <v>1547</v>
      </c>
      <c r="B3006" s="6" t="s">
        <v>1568</v>
      </c>
      <c r="C3006" s="6" t="s">
        <v>3297</v>
      </c>
      <c r="D3006" s="6">
        <v>207</v>
      </c>
    </row>
    <row r="3007" spans="1:4" ht="15.75" customHeight="1" x14ac:dyDescent="0.2">
      <c r="A3007" s="6">
        <v>1546</v>
      </c>
      <c r="B3007" s="6" t="s">
        <v>1857</v>
      </c>
      <c r="C3007" s="6" t="s">
        <v>3297</v>
      </c>
      <c r="D3007" s="6">
        <v>43</v>
      </c>
    </row>
    <row r="3008" spans="1:4" ht="15.75" customHeight="1" x14ac:dyDescent="0.2">
      <c r="A3008" s="6">
        <v>1545</v>
      </c>
      <c r="B3008" s="6" t="s">
        <v>1567</v>
      </c>
      <c r="C3008" s="6" t="s">
        <v>3297</v>
      </c>
      <c r="D3008" s="6">
        <v>265</v>
      </c>
    </row>
    <row r="3009" spans="1:4" ht="15.75" customHeight="1" x14ac:dyDescent="0.2">
      <c r="A3009" s="6">
        <v>1544</v>
      </c>
      <c r="B3009" s="6" t="s">
        <v>1566</v>
      </c>
      <c r="C3009" s="6" t="s">
        <v>3297</v>
      </c>
      <c r="D3009" s="6">
        <v>831</v>
      </c>
    </row>
    <row r="3010" spans="1:4" ht="15.75" customHeight="1" x14ac:dyDescent="0.2">
      <c r="A3010" s="6">
        <v>1543</v>
      </c>
      <c r="B3010" s="41" t="s">
        <v>1906</v>
      </c>
      <c r="C3010" s="6" t="s">
        <v>3297</v>
      </c>
      <c r="D3010" s="6">
        <v>52</v>
      </c>
    </row>
    <row r="3011" spans="1:4" ht="15.75" customHeight="1" x14ac:dyDescent="0.2">
      <c r="A3011" s="6">
        <v>1482</v>
      </c>
      <c r="B3011" s="6" t="s">
        <v>1565</v>
      </c>
      <c r="C3011" s="6" t="s">
        <v>3297</v>
      </c>
      <c r="D3011" s="6">
        <v>5</v>
      </c>
    </row>
    <row r="3012" spans="1:4" ht="15.75" customHeight="1" x14ac:dyDescent="0.2">
      <c r="A3012" s="6">
        <v>1481</v>
      </c>
      <c r="B3012" s="6" t="s">
        <v>1564</v>
      </c>
      <c r="C3012" s="6" t="s">
        <v>3297</v>
      </c>
      <c r="D3012" s="6">
        <v>207</v>
      </c>
    </row>
    <row r="3013" spans="1:4" ht="15.75" customHeight="1" x14ac:dyDescent="0.2">
      <c r="A3013" s="6">
        <v>1480</v>
      </c>
      <c r="B3013" s="6" t="s">
        <v>1856</v>
      </c>
      <c r="C3013" s="6" t="s">
        <v>3297</v>
      </c>
      <c r="D3013" s="6">
        <v>58</v>
      </c>
    </row>
    <row r="3014" spans="1:4" ht="15.75" customHeight="1" x14ac:dyDescent="0.2">
      <c r="A3014" s="6">
        <v>1479</v>
      </c>
      <c r="B3014" s="6" t="s">
        <v>1905</v>
      </c>
      <c r="C3014" s="6" t="s">
        <v>3297</v>
      </c>
      <c r="D3014" s="6">
        <v>29</v>
      </c>
    </row>
    <row r="3015" spans="1:4" ht="15.75" customHeight="1" x14ac:dyDescent="0.2">
      <c r="A3015" s="6">
        <v>1478</v>
      </c>
      <c r="B3015" s="6" t="s">
        <v>1563</v>
      </c>
      <c r="C3015" s="6" t="s">
        <v>3297</v>
      </c>
      <c r="D3015" s="6">
        <v>167</v>
      </c>
    </row>
    <row r="3016" spans="1:4" ht="15.75" customHeight="1" x14ac:dyDescent="0.2">
      <c r="A3016" s="6">
        <v>1477</v>
      </c>
      <c r="B3016" s="6" t="s">
        <v>1904</v>
      </c>
      <c r="C3016" s="6" t="s">
        <v>3297</v>
      </c>
      <c r="D3016" s="6">
        <v>11</v>
      </c>
    </row>
    <row r="3017" spans="1:4" ht="15.75" customHeight="1" x14ac:dyDescent="0.2">
      <c r="A3017" s="6">
        <v>1476</v>
      </c>
      <c r="B3017" s="6" t="s">
        <v>1499</v>
      </c>
      <c r="C3017" s="6" t="s">
        <v>3297</v>
      </c>
      <c r="D3017" s="6">
        <v>154</v>
      </c>
    </row>
    <row r="3018" spans="1:4" ht="15.75" customHeight="1" x14ac:dyDescent="0.2">
      <c r="A3018" s="6">
        <v>1475</v>
      </c>
      <c r="B3018" s="6" t="s">
        <v>1498</v>
      </c>
      <c r="C3018" s="6" t="s">
        <v>3297</v>
      </c>
      <c r="D3018" s="6">
        <v>191</v>
      </c>
    </row>
    <row r="3019" spans="1:4" ht="15.75" customHeight="1" x14ac:dyDescent="0.2">
      <c r="A3019" s="6">
        <v>1474</v>
      </c>
      <c r="B3019" s="6" t="s">
        <v>1562</v>
      </c>
      <c r="C3019" s="6" t="s">
        <v>3297</v>
      </c>
      <c r="D3019" s="6">
        <v>113</v>
      </c>
    </row>
    <row r="3020" spans="1:4" ht="15.75" customHeight="1" x14ac:dyDescent="0.2">
      <c r="A3020" s="6">
        <v>1473</v>
      </c>
      <c r="B3020" s="6" t="s">
        <v>1497</v>
      </c>
      <c r="C3020" s="6" t="s">
        <v>3297</v>
      </c>
      <c r="D3020" s="6">
        <v>80</v>
      </c>
    </row>
    <row r="3021" spans="1:4" ht="15.75" customHeight="1" x14ac:dyDescent="0.2">
      <c r="A3021" s="6">
        <v>1472</v>
      </c>
      <c r="B3021" s="6" t="s">
        <v>1496</v>
      </c>
      <c r="C3021" s="6" t="s">
        <v>3297</v>
      </c>
      <c r="D3021" s="6">
        <v>38</v>
      </c>
    </row>
    <row r="3022" spans="1:4" ht="15.75" customHeight="1" x14ac:dyDescent="0.2">
      <c r="A3022" s="6">
        <v>1471</v>
      </c>
      <c r="B3022" s="6" t="s">
        <v>1855</v>
      </c>
      <c r="C3022" s="6" t="s">
        <v>3297</v>
      </c>
      <c r="D3022" s="6">
        <v>32</v>
      </c>
    </row>
    <row r="3023" spans="1:4" ht="15.75" customHeight="1" x14ac:dyDescent="0.2">
      <c r="A3023" s="6">
        <v>1470</v>
      </c>
      <c r="B3023" s="6" t="s">
        <v>1561</v>
      </c>
      <c r="C3023" s="6" t="s">
        <v>3297</v>
      </c>
      <c r="D3023" s="6">
        <v>55</v>
      </c>
    </row>
    <row r="3024" spans="1:4" ht="15.75" customHeight="1" x14ac:dyDescent="0.2">
      <c r="A3024" s="6">
        <v>1469</v>
      </c>
      <c r="B3024" s="6" t="s">
        <v>1903</v>
      </c>
      <c r="C3024" s="6" t="s">
        <v>3297</v>
      </c>
      <c r="D3024" s="6">
        <v>49</v>
      </c>
    </row>
    <row r="3025" spans="1:4" ht="15.75" customHeight="1" x14ac:dyDescent="0.2">
      <c r="A3025" s="6">
        <v>1468</v>
      </c>
      <c r="B3025" s="6" t="s">
        <v>1560</v>
      </c>
      <c r="C3025" s="6" t="s">
        <v>3297</v>
      </c>
      <c r="D3025" s="6">
        <v>767</v>
      </c>
    </row>
    <row r="3026" spans="1:4" ht="15.75" customHeight="1" x14ac:dyDescent="0.2">
      <c r="A3026" s="6">
        <v>1467</v>
      </c>
      <c r="B3026" s="6" t="s">
        <v>1902</v>
      </c>
      <c r="C3026" s="6" t="s">
        <v>3297</v>
      </c>
      <c r="D3026" s="6">
        <v>148</v>
      </c>
    </row>
    <row r="3027" spans="1:4" ht="15.75" customHeight="1" x14ac:dyDescent="0.2">
      <c r="A3027" s="6">
        <v>1466</v>
      </c>
      <c r="B3027" s="6" t="s">
        <v>1559</v>
      </c>
      <c r="C3027" s="6" t="s">
        <v>3297</v>
      </c>
      <c r="D3027" s="6">
        <v>74</v>
      </c>
    </row>
    <row r="3028" spans="1:4" ht="15.75" customHeight="1" x14ac:dyDescent="0.2">
      <c r="A3028" s="6">
        <v>1465</v>
      </c>
      <c r="B3028" s="6" t="s">
        <v>1901</v>
      </c>
      <c r="C3028" s="6" t="s">
        <v>3297</v>
      </c>
      <c r="D3028" s="6">
        <v>17</v>
      </c>
    </row>
    <row r="3029" spans="1:4" ht="15.75" customHeight="1" x14ac:dyDescent="0.2">
      <c r="A3029" s="6">
        <v>1464</v>
      </c>
      <c r="B3029" s="6" t="s">
        <v>1854</v>
      </c>
      <c r="C3029" s="6" t="s">
        <v>3297</v>
      </c>
      <c r="D3029" s="6">
        <v>40</v>
      </c>
    </row>
    <row r="3030" spans="1:4" ht="15.75" customHeight="1" x14ac:dyDescent="0.2">
      <c r="A3030" s="6">
        <v>1463</v>
      </c>
      <c r="B3030" s="6" t="s">
        <v>1558</v>
      </c>
      <c r="C3030" s="6" t="s">
        <v>3297</v>
      </c>
      <c r="D3030" s="6">
        <v>1141</v>
      </c>
    </row>
    <row r="3031" spans="1:4" ht="15.75" customHeight="1" x14ac:dyDescent="0.2">
      <c r="A3031" s="6">
        <v>1462</v>
      </c>
      <c r="B3031" s="6" t="s">
        <v>1900</v>
      </c>
      <c r="C3031" s="6" t="s">
        <v>3297</v>
      </c>
      <c r="D3031" s="6">
        <v>2</v>
      </c>
    </row>
    <row r="3032" spans="1:4" ht="15.75" customHeight="1" x14ac:dyDescent="0.2">
      <c r="A3032" s="6">
        <v>1461</v>
      </c>
      <c r="B3032" s="6" t="s">
        <v>1557</v>
      </c>
      <c r="C3032" s="6" t="s">
        <v>3297</v>
      </c>
      <c r="D3032" s="6">
        <v>126</v>
      </c>
    </row>
    <row r="3033" spans="1:4" ht="15.75" customHeight="1" x14ac:dyDescent="0.2">
      <c r="A3033" s="6">
        <v>1459</v>
      </c>
      <c r="B3033" s="6" t="s">
        <v>1897</v>
      </c>
      <c r="C3033" s="6" t="s">
        <v>3297</v>
      </c>
      <c r="D3033" s="6">
        <v>38</v>
      </c>
    </row>
    <row r="3034" spans="1:4" ht="15.75" customHeight="1" x14ac:dyDescent="0.2">
      <c r="A3034" s="6">
        <v>1458</v>
      </c>
      <c r="B3034" s="6" t="s">
        <v>1495</v>
      </c>
      <c r="C3034" s="6" t="s">
        <v>3297</v>
      </c>
      <c r="D3034" s="6">
        <v>53</v>
      </c>
    </row>
    <row r="3035" spans="1:4" ht="15.75" customHeight="1" x14ac:dyDescent="0.2">
      <c r="A3035" s="6">
        <v>1457</v>
      </c>
      <c r="B3035" s="6" t="s">
        <v>1555</v>
      </c>
      <c r="C3035" s="6" t="s">
        <v>3297</v>
      </c>
      <c r="D3035" s="6">
        <v>225</v>
      </c>
    </row>
    <row r="3036" spans="1:4" ht="15.75" customHeight="1" x14ac:dyDescent="0.2">
      <c r="A3036" s="6">
        <v>1456</v>
      </c>
      <c r="B3036" s="6" t="s">
        <v>1554</v>
      </c>
      <c r="C3036" s="6" t="s">
        <v>3297</v>
      </c>
      <c r="D3036" s="6">
        <v>82</v>
      </c>
    </row>
    <row r="3037" spans="1:4" ht="15.75" customHeight="1" x14ac:dyDescent="0.2">
      <c r="A3037" s="6">
        <v>1454</v>
      </c>
      <c r="B3037" s="6" t="s">
        <v>1551</v>
      </c>
      <c r="C3037" s="6" t="s">
        <v>3297</v>
      </c>
      <c r="D3037" s="6">
        <v>123</v>
      </c>
    </row>
    <row r="3038" spans="1:4" ht="15.75" customHeight="1" x14ac:dyDescent="0.2">
      <c r="A3038" s="6">
        <v>1451</v>
      </c>
      <c r="B3038" s="6" t="s">
        <v>1546</v>
      </c>
      <c r="C3038" s="6" t="s">
        <v>3297</v>
      </c>
      <c r="D3038" s="6">
        <v>140</v>
      </c>
    </row>
    <row r="3039" spans="1:4" ht="15.75" customHeight="1" x14ac:dyDescent="0.2">
      <c r="A3039" s="6">
        <v>1450</v>
      </c>
      <c r="B3039" s="6" t="s">
        <v>1892</v>
      </c>
      <c r="C3039" s="6" t="s">
        <v>3297</v>
      </c>
      <c r="D3039" s="6">
        <v>39</v>
      </c>
    </row>
    <row r="3040" spans="1:4" ht="15.75" customHeight="1" x14ac:dyDescent="0.2">
      <c r="A3040" s="6">
        <v>1449</v>
      </c>
      <c r="B3040" s="6" t="s">
        <v>1891</v>
      </c>
      <c r="C3040" s="6" t="s">
        <v>3297</v>
      </c>
      <c r="D3040" s="6">
        <v>8</v>
      </c>
    </row>
    <row r="3041" spans="1:4" ht="15.75" customHeight="1" x14ac:dyDescent="0.2">
      <c r="A3041" s="6">
        <v>1448</v>
      </c>
      <c r="B3041" s="6" t="s">
        <v>1544</v>
      </c>
      <c r="C3041" s="6" t="s">
        <v>3297</v>
      </c>
      <c r="D3041" s="6">
        <v>189</v>
      </c>
    </row>
    <row r="3042" spans="1:4" ht="15.75" customHeight="1" x14ac:dyDescent="0.2">
      <c r="A3042" s="6">
        <v>1447</v>
      </c>
      <c r="B3042" s="6" t="s">
        <v>1890</v>
      </c>
      <c r="C3042" s="6" t="s">
        <v>3297</v>
      </c>
      <c r="D3042" s="6">
        <v>17</v>
      </c>
    </row>
    <row r="3043" spans="1:4" ht="15.75" customHeight="1" x14ac:dyDescent="0.2">
      <c r="A3043" s="6">
        <v>1446</v>
      </c>
      <c r="B3043" s="6" t="s">
        <v>1494</v>
      </c>
      <c r="C3043" s="6" t="s">
        <v>3297</v>
      </c>
      <c r="D3043" s="6">
        <v>84</v>
      </c>
    </row>
    <row r="3044" spans="1:4" ht="15.75" customHeight="1" x14ac:dyDescent="0.2">
      <c r="A3044" s="6">
        <v>1445</v>
      </c>
      <c r="B3044" s="6" t="s">
        <v>1889</v>
      </c>
      <c r="C3044" s="6" t="s">
        <v>3297</v>
      </c>
      <c r="D3044" s="6">
        <v>55</v>
      </c>
    </row>
    <row r="3045" spans="1:4" ht="15.75" customHeight="1" x14ac:dyDescent="0.2">
      <c r="A3045" s="6">
        <v>1444</v>
      </c>
      <c r="B3045" s="6" t="s">
        <v>1542</v>
      </c>
      <c r="C3045" s="6" t="s">
        <v>3297</v>
      </c>
      <c r="D3045" s="6">
        <v>207</v>
      </c>
    </row>
    <row r="3046" spans="1:4" ht="15.75" customHeight="1" x14ac:dyDescent="0.2">
      <c r="A3046" s="6">
        <v>1443</v>
      </c>
      <c r="B3046" s="6" t="s">
        <v>1888</v>
      </c>
      <c r="C3046" s="6" t="s">
        <v>3297</v>
      </c>
      <c r="D3046" s="6">
        <v>17</v>
      </c>
    </row>
    <row r="3047" spans="1:4" ht="15.75" customHeight="1" x14ac:dyDescent="0.2">
      <c r="A3047" s="6">
        <v>1442</v>
      </c>
      <c r="B3047" s="6" t="s">
        <v>1541</v>
      </c>
      <c r="C3047" s="6" t="s">
        <v>3297</v>
      </c>
      <c r="D3047" s="6">
        <v>77</v>
      </c>
    </row>
    <row r="3048" spans="1:4" ht="15.75" customHeight="1" x14ac:dyDescent="0.2">
      <c r="A3048" s="6">
        <v>1440</v>
      </c>
      <c r="B3048" s="6" t="s">
        <v>1539</v>
      </c>
      <c r="C3048" s="6" t="s">
        <v>3297</v>
      </c>
      <c r="D3048" s="6">
        <v>160</v>
      </c>
    </row>
    <row r="3049" spans="1:4" ht="15.75" customHeight="1" x14ac:dyDescent="0.2">
      <c r="A3049" s="6">
        <v>1438</v>
      </c>
      <c r="B3049" s="6" t="s">
        <v>1885</v>
      </c>
      <c r="C3049" s="6" t="s">
        <v>3297</v>
      </c>
      <c r="D3049" s="6">
        <v>66</v>
      </c>
    </row>
    <row r="3050" spans="1:4" ht="15.75" customHeight="1" x14ac:dyDescent="0.2">
      <c r="A3050" s="6">
        <v>1437</v>
      </c>
      <c r="B3050" s="6" t="s">
        <v>1538</v>
      </c>
      <c r="C3050" s="6" t="s">
        <v>3297</v>
      </c>
      <c r="D3050" s="6">
        <v>88</v>
      </c>
    </row>
    <row r="3051" spans="1:4" ht="15.75" customHeight="1" x14ac:dyDescent="0.2">
      <c r="A3051" s="6">
        <v>1436</v>
      </c>
      <c r="B3051" s="6" t="s">
        <v>1493</v>
      </c>
      <c r="C3051" s="6" t="s">
        <v>3297</v>
      </c>
      <c r="D3051" s="6">
        <v>42</v>
      </c>
    </row>
    <row r="3052" spans="1:4" ht="15.75" customHeight="1" x14ac:dyDescent="0.2">
      <c r="A3052" s="6">
        <v>1435</v>
      </c>
      <c r="B3052" s="6" t="s">
        <v>1537</v>
      </c>
      <c r="C3052" s="6" t="s">
        <v>3297</v>
      </c>
      <c r="D3052" s="6">
        <v>300</v>
      </c>
    </row>
    <row r="3053" spans="1:4" ht="15.75" customHeight="1" x14ac:dyDescent="0.2">
      <c r="A3053" s="6">
        <v>1434</v>
      </c>
      <c r="B3053" s="6" t="s">
        <v>1536</v>
      </c>
      <c r="C3053" s="6" t="s">
        <v>3297</v>
      </c>
      <c r="D3053" s="6">
        <v>263</v>
      </c>
    </row>
    <row r="3054" spans="1:4" ht="15.75" customHeight="1" x14ac:dyDescent="0.2">
      <c r="A3054" s="6">
        <v>1433</v>
      </c>
      <c r="B3054" s="6" t="s">
        <v>1535</v>
      </c>
      <c r="C3054" s="6" t="s">
        <v>3297</v>
      </c>
      <c r="D3054" s="6">
        <v>5</v>
      </c>
    </row>
    <row r="3055" spans="1:4" ht="15.75" customHeight="1" x14ac:dyDescent="0.2">
      <c r="A3055" s="6">
        <v>1431</v>
      </c>
      <c r="B3055" s="6" t="s">
        <v>1884</v>
      </c>
      <c r="C3055" s="6" t="s">
        <v>3297</v>
      </c>
      <c r="D3055" s="6">
        <v>29</v>
      </c>
    </row>
    <row r="3056" spans="1:4" ht="15.75" customHeight="1" x14ac:dyDescent="0.2">
      <c r="A3056" s="6">
        <v>1430</v>
      </c>
      <c r="B3056" s="6" t="s">
        <v>1534</v>
      </c>
      <c r="C3056" s="6" t="s">
        <v>3297</v>
      </c>
      <c r="D3056" s="6">
        <v>38</v>
      </c>
    </row>
    <row r="3057" spans="1:4" ht="15.75" customHeight="1" x14ac:dyDescent="0.2">
      <c r="A3057" s="6">
        <v>1429</v>
      </c>
      <c r="B3057" s="6" t="s">
        <v>1532</v>
      </c>
      <c r="C3057" s="6" t="s">
        <v>3297</v>
      </c>
      <c r="D3057" s="6">
        <v>1240</v>
      </c>
    </row>
    <row r="3058" spans="1:4" ht="15.75" customHeight="1" x14ac:dyDescent="0.2">
      <c r="A3058" s="6">
        <v>1428</v>
      </c>
      <c r="B3058" s="6" t="s">
        <v>1531</v>
      </c>
      <c r="C3058" s="6" t="s">
        <v>3297</v>
      </c>
      <c r="D3058" s="6">
        <v>20</v>
      </c>
    </row>
    <row r="3059" spans="1:4" ht="15.75" customHeight="1" x14ac:dyDescent="0.2">
      <c r="A3059" s="6">
        <v>1426</v>
      </c>
      <c r="B3059" s="6" t="s">
        <v>1490</v>
      </c>
      <c r="C3059" s="6" t="s">
        <v>3297</v>
      </c>
      <c r="D3059" s="6">
        <v>11</v>
      </c>
    </row>
    <row r="3060" spans="1:4" ht="15.75" customHeight="1" x14ac:dyDescent="0.2">
      <c r="A3060" s="6">
        <v>1425</v>
      </c>
      <c r="B3060" s="6">
        <v>12306</v>
      </c>
      <c r="C3060" s="6" t="s">
        <v>3297</v>
      </c>
      <c r="D3060" s="6">
        <v>41</v>
      </c>
    </row>
    <row r="3061" spans="1:4" ht="15.75" customHeight="1" x14ac:dyDescent="0.2">
      <c r="A3061" s="6">
        <v>1410</v>
      </c>
      <c r="B3061" s="6" t="s">
        <v>3388</v>
      </c>
      <c r="C3061" s="6" t="s">
        <v>3285</v>
      </c>
      <c r="D3061" s="6">
        <v>126</v>
      </c>
    </row>
    <row r="3062" spans="1:4" ht="15.75" customHeight="1" x14ac:dyDescent="0.2">
      <c r="A3062" s="6">
        <v>1409</v>
      </c>
      <c r="B3062" s="6" t="s">
        <v>3410</v>
      </c>
      <c r="C3062" s="6" t="s">
        <v>3285</v>
      </c>
      <c r="D3062" s="6">
        <v>38</v>
      </c>
    </row>
    <row r="3063" spans="1:4" ht="15.75" customHeight="1" x14ac:dyDescent="0.2">
      <c r="A3063" s="6">
        <v>1408</v>
      </c>
      <c r="B3063" s="6" t="s">
        <v>3337</v>
      </c>
      <c r="C3063" s="6" t="s">
        <v>3285</v>
      </c>
      <c r="D3063" s="6">
        <v>12</v>
      </c>
    </row>
    <row r="3064" spans="1:4" ht="15.75" customHeight="1" x14ac:dyDescent="0.2">
      <c r="A3064" s="6">
        <v>1407</v>
      </c>
      <c r="B3064" s="6" t="s">
        <v>3400</v>
      </c>
      <c r="C3064" s="6" t="s">
        <v>3285</v>
      </c>
      <c r="D3064" s="6">
        <v>2</v>
      </c>
    </row>
    <row r="3065" spans="1:4" ht="15.75" customHeight="1" x14ac:dyDescent="0.2">
      <c r="A3065" s="6">
        <v>1406</v>
      </c>
      <c r="B3065" s="6" t="s">
        <v>3363</v>
      </c>
      <c r="C3065" s="6" t="s">
        <v>3285</v>
      </c>
      <c r="D3065" s="6">
        <v>77</v>
      </c>
    </row>
    <row r="3066" spans="1:4" ht="15.75" customHeight="1" x14ac:dyDescent="0.2">
      <c r="A3066" s="6">
        <v>1405</v>
      </c>
      <c r="B3066" s="6" t="s">
        <v>3536</v>
      </c>
      <c r="C3066" s="6" t="s">
        <v>3285</v>
      </c>
      <c r="D3066" s="6">
        <v>0</v>
      </c>
    </row>
    <row r="3067" spans="1:4" ht="15.75" customHeight="1" x14ac:dyDescent="0.2">
      <c r="A3067" s="6">
        <v>1404</v>
      </c>
      <c r="B3067" s="6" t="s">
        <v>3289</v>
      </c>
      <c r="C3067" s="6" t="s">
        <v>3285</v>
      </c>
      <c r="D3067" s="6">
        <v>1706</v>
      </c>
    </row>
    <row r="3068" spans="1:4" ht="15.75" customHeight="1" x14ac:dyDescent="0.2">
      <c r="A3068" s="6">
        <v>1401</v>
      </c>
      <c r="B3068" s="6" t="s">
        <v>3302</v>
      </c>
      <c r="C3068" s="6" t="s">
        <v>3285</v>
      </c>
      <c r="D3068" s="6">
        <v>4480</v>
      </c>
    </row>
    <row r="3069" spans="1:4" ht="15.75" customHeight="1" x14ac:dyDescent="0.2">
      <c r="A3069" s="6">
        <v>1400</v>
      </c>
      <c r="B3069" s="6" t="s">
        <v>3322</v>
      </c>
      <c r="C3069" s="6" t="s">
        <v>3285</v>
      </c>
      <c r="D3069" s="6">
        <v>325</v>
      </c>
    </row>
    <row r="3070" spans="1:4" ht="15.75" customHeight="1" x14ac:dyDescent="0.2">
      <c r="A3070" s="6">
        <v>1399</v>
      </c>
      <c r="B3070" s="6" t="s">
        <v>3399</v>
      </c>
      <c r="C3070" s="6" t="s">
        <v>3285</v>
      </c>
      <c r="D3070" s="6">
        <v>280</v>
      </c>
    </row>
    <row r="3071" spans="1:4" ht="15.75" customHeight="1" x14ac:dyDescent="0.2">
      <c r="A3071" s="6">
        <v>1398</v>
      </c>
      <c r="B3071" s="6" t="s">
        <v>3357</v>
      </c>
      <c r="C3071" s="6" t="s">
        <v>3285</v>
      </c>
      <c r="D3071" s="6">
        <v>144</v>
      </c>
    </row>
    <row r="3072" spans="1:4" ht="15.75" customHeight="1" x14ac:dyDescent="0.2">
      <c r="A3072" s="6">
        <v>1397</v>
      </c>
      <c r="B3072" s="6" t="s">
        <v>3537</v>
      </c>
      <c r="C3072" s="6" t="s">
        <v>3285</v>
      </c>
      <c r="D3072" s="6">
        <v>0</v>
      </c>
    </row>
    <row r="3073" spans="1:4" ht="15.75" customHeight="1" x14ac:dyDescent="0.2">
      <c r="A3073" s="6">
        <v>1396</v>
      </c>
      <c r="B3073" s="6" t="s">
        <v>3371</v>
      </c>
      <c r="C3073" s="6" t="s">
        <v>3285</v>
      </c>
      <c r="D3073" s="6">
        <v>170</v>
      </c>
    </row>
    <row r="3074" spans="1:4" ht="15.75" customHeight="1" x14ac:dyDescent="0.2">
      <c r="A3074" s="6">
        <v>1395</v>
      </c>
      <c r="B3074" s="6" t="s">
        <v>3411</v>
      </c>
      <c r="C3074" s="6" t="s">
        <v>3285</v>
      </c>
      <c r="D3074" s="6">
        <v>135</v>
      </c>
    </row>
    <row r="3075" spans="1:4" ht="15.75" customHeight="1" x14ac:dyDescent="0.2">
      <c r="A3075" s="6">
        <v>1394</v>
      </c>
      <c r="B3075" s="6" t="s">
        <v>3310</v>
      </c>
      <c r="C3075" s="6" t="s">
        <v>3285</v>
      </c>
      <c r="D3075" s="6">
        <v>633</v>
      </c>
    </row>
    <row r="3076" spans="1:4" ht="15.75" customHeight="1" x14ac:dyDescent="0.2">
      <c r="A3076" s="6">
        <v>1393</v>
      </c>
      <c r="B3076" s="6" t="s">
        <v>3326</v>
      </c>
      <c r="C3076" s="6" t="s">
        <v>3285</v>
      </c>
      <c r="D3076" s="6">
        <v>397</v>
      </c>
    </row>
    <row r="3077" spans="1:4" ht="15.75" customHeight="1" x14ac:dyDescent="0.2">
      <c r="A3077" s="6">
        <v>1392</v>
      </c>
      <c r="B3077" s="6" t="s">
        <v>3328</v>
      </c>
      <c r="C3077" s="6" t="s">
        <v>3285</v>
      </c>
      <c r="D3077" s="6">
        <v>363</v>
      </c>
    </row>
    <row r="3078" spans="1:4" ht="15.75" customHeight="1" x14ac:dyDescent="0.2">
      <c r="A3078" s="6">
        <v>1391</v>
      </c>
      <c r="B3078" s="6" t="s">
        <v>3313</v>
      </c>
      <c r="C3078" s="6" t="s">
        <v>3285</v>
      </c>
      <c r="D3078" s="6">
        <v>718</v>
      </c>
    </row>
    <row r="3079" spans="1:4" ht="15.75" customHeight="1" x14ac:dyDescent="0.2">
      <c r="A3079" s="6">
        <v>1390</v>
      </c>
      <c r="B3079" s="6" t="s">
        <v>2520</v>
      </c>
      <c r="C3079" s="6" t="s">
        <v>3285</v>
      </c>
      <c r="D3079" s="6">
        <v>274</v>
      </c>
    </row>
    <row r="3080" spans="1:4" ht="15.75" customHeight="1" x14ac:dyDescent="0.2">
      <c r="A3080" s="6">
        <v>1389</v>
      </c>
      <c r="B3080" s="6" t="s">
        <v>3372</v>
      </c>
      <c r="C3080" s="6" t="s">
        <v>3285</v>
      </c>
      <c r="D3080" s="6">
        <v>82</v>
      </c>
    </row>
    <row r="3081" spans="1:4" ht="15.75" customHeight="1" x14ac:dyDescent="0.2">
      <c r="A3081" s="6">
        <v>1387</v>
      </c>
      <c r="B3081" s="6" t="s">
        <v>3376</v>
      </c>
      <c r="C3081" s="6" t="s">
        <v>3285</v>
      </c>
      <c r="D3081" s="6">
        <v>197</v>
      </c>
    </row>
    <row r="3082" spans="1:4" ht="15.75" customHeight="1" x14ac:dyDescent="0.2">
      <c r="A3082" s="6">
        <v>1386</v>
      </c>
      <c r="B3082" s="6" t="s">
        <v>3335</v>
      </c>
      <c r="C3082" s="6" t="s">
        <v>3285</v>
      </c>
      <c r="D3082" s="6">
        <v>511</v>
      </c>
    </row>
    <row r="3083" spans="1:4" ht="15.75" customHeight="1" x14ac:dyDescent="0.2">
      <c r="A3083" s="6">
        <v>1385</v>
      </c>
      <c r="B3083" s="6" t="s">
        <v>3307</v>
      </c>
      <c r="C3083" s="6" t="s">
        <v>3285</v>
      </c>
      <c r="D3083" s="6">
        <v>970</v>
      </c>
    </row>
    <row r="3084" spans="1:4" ht="15.75" customHeight="1" x14ac:dyDescent="0.2">
      <c r="A3084" s="6">
        <v>1384</v>
      </c>
      <c r="B3084" s="6" t="s">
        <v>3382</v>
      </c>
      <c r="C3084" s="6" t="s">
        <v>3285</v>
      </c>
      <c r="D3084" s="6">
        <v>5</v>
      </c>
    </row>
    <row r="3085" spans="1:4" ht="15.75" customHeight="1" x14ac:dyDescent="0.2">
      <c r="A3085" s="6">
        <v>1383</v>
      </c>
      <c r="B3085" s="6" t="s">
        <v>3325</v>
      </c>
      <c r="C3085" s="6" t="s">
        <v>3285</v>
      </c>
      <c r="D3085" s="6">
        <v>331</v>
      </c>
    </row>
    <row r="3086" spans="1:4" ht="15.75" customHeight="1" x14ac:dyDescent="0.2">
      <c r="A3086" s="6">
        <v>1382</v>
      </c>
      <c r="B3086" s="6" t="s">
        <v>3290</v>
      </c>
      <c r="C3086" s="6" t="s">
        <v>3285</v>
      </c>
      <c r="D3086" s="6">
        <v>2350</v>
      </c>
    </row>
    <row r="3087" spans="1:4" ht="15.75" customHeight="1" x14ac:dyDescent="0.2">
      <c r="A3087" s="6">
        <v>1381</v>
      </c>
      <c r="B3087" s="6" t="s">
        <v>3346</v>
      </c>
      <c r="C3087" s="6" t="s">
        <v>3285</v>
      </c>
      <c r="D3087" s="6">
        <v>115</v>
      </c>
    </row>
    <row r="3088" spans="1:4" ht="15.75" customHeight="1" x14ac:dyDescent="0.2">
      <c r="A3088" s="6">
        <v>1380</v>
      </c>
      <c r="B3088" s="6" t="s">
        <v>3284</v>
      </c>
      <c r="C3088" s="6" t="s">
        <v>3285</v>
      </c>
      <c r="D3088" s="6">
        <v>2695</v>
      </c>
    </row>
    <row r="3089" spans="1:4" ht="15.75" customHeight="1" x14ac:dyDescent="0.2">
      <c r="A3089" s="6">
        <v>1378</v>
      </c>
      <c r="B3089" s="6" t="s">
        <v>3286</v>
      </c>
      <c r="C3089" s="6" t="s">
        <v>3285</v>
      </c>
      <c r="D3089" s="6">
        <v>2894</v>
      </c>
    </row>
    <row r="3090" spans="1:4" ht="15.75" customHeight="1" x14ac:dyDescent="0.2">
      <c r="A3090" s="6">
        <v>1377</v>
      </c>
      <c r="B3090" s="6" t="s">
        <v>3300</v>
      </c>
      <c r="C3090" s="6" t="s">
        <v>3285</v>
      </c>
      <c r="D3090" s="6">
        <v>1217</v>
      </c>
    </row>
    <row r="3091" spans="1:4" ht="15.75" customHeight="1" x14ac:dyDescent="0.2">
      <c r="A3091" s="6">
        <v>1334</v>
      </c>
      <c r="B3091" s="6" t="s">
        <v>3453</v>
      </c>
      <c r="C3091" s="6" t="s">
        <v>64</v>
      </c>
      <c r="D3091" s="6">
        <v>122</v>
      </c>
    </row>
    <row r="3092" spans="1:4" ht="15.75" customHeight="1" x14ac:dyDescent="0.2">
      <c r="A3092" s="6">
        <v>1333</v>
      </c>
      <c r="B3092" s="6" t="s">
        <v>3373</v>
      </c>
      <c r="C3092" s="6" t="s">
        <v>64</v>
      </c>
      <c r="D3092" s="6">
        <v>251</v>
      </c>
    </row>
    <row r="3093" spans="1:4" ht="15.75" customHeight="1" x14ac:dyDescent="0.2">
      <c r="A3093" s="6">
        <v>1332</v>
      </c>
      <c r="B3093" s="6" t="s">
        <v>3538</v>
      </c>
      <c r="C3093" s="6" t="s">
        <v>64</v>
      </c>
      <c r="D3093" s="6">
        <v>3</v>
      </c>
    </row>
    <row r="3094" spans="1:4" ht="15.75" customHeight="1" x14ac:dyDescent="0.2">
      <c r="A3094" s="6">
        <v>1331</v>
      </c>
      <c r="B3094" s="6" t="s">
        <v>2935</v>
      </c>
      <c r="C3094" s="6" t="s">
        <v>64</v>
      </c>
      <c r="D3094" s="6">
        <v>24</v>
      </c>
    </row>
    <row r="3095" spans="1:4" ht="15.75" customHeight="1" x14ac:dyDescent="0.2">
      <c r="A3095" s="6">
        <v>1330</v>
      </c>
      <c r="B3095" s="6" t="s">
        <v>3392</v>
      </c>
      <c r="C3095" s="6" t="s">
        <v>64</v>
      </c>
      <c r="D3095" s="6">
        <v>312</v>
      </c>
    </row>
    <row r="3096" spans="1:4" ht="15.75" customHeight="1" x14ac:dyDescent="0.2">
      <c r="A3096" s="6">
        <v>1328</v>
      </c>
      <c r="B3096" s="6" t="s">
        <v>3539</v>
      </c>
      <c r="C3096" s="6" t="s">
        <v>64</v>
      </c>
      <c r="D3096" s="6">
        <v>0</v>
      </c>
    </row>
    <row r="3097" spans="1:4" ht="15.75" customHeight="1" x14ac:dyDescent="0.2">
      <c r="A3097" s="6">
        <v>1327</v>
      </c>
      <c r="B3097" s="6" t="s">
        <v>543</v>
      </c>
      <c r="C3097" s="6" t="s">
        <v>64</v>
      </c>
      <c r="D3097" s="6">
        <v>84</v>
      </c>
    </row>
    <row r="3098" spans="1:4" ht="15.75" customHeight="1" x14ac:dyDescent="0.2">
      <c r="A3098" s="6">
        <v>1325</v>
      </c>
      <c r="B3098" s="6" t="s">
        <v>1224</v>
      </c>
      <c r="C3098" s="6" t="s">
        <v>64</v>
      </c>
      <c r="D3098" s="6">
        <v>1858</v>
      </c>
    </row>
    <row r="3099" spans="1:4" ht="15.75" customHeight="1" x14ac:dyDescent="0.2">
      <c r="A3099" s="6">
        <v>1323</v>
      </c>
      <c r="B3099" s="6" t="s">
        <v>3413</v>
      </c>
      <c r="C3099" s="6" t="s">
        <v>64</v>
      </c>
      <c r="D3099" s="6">
        <v>224</v>
      </c>
    </row>
    <row r="3100" spans="1:4" ht="15.75" customHeight="1" x14ac:dyDescent="0.2">
      <c r="A3100" s="6">
        <v>1321</v>
      </c>
      <c r="B3100" s="6" t="s">
        <v>1487</v>
      </c>
      <c r="C3100" s="6" t="s">
        <v>64</v>
      </c>
      <c r="D3100" s="6">
        <v>209</v>
      </c>
    </row>
    <row r="3101" spans="1:4" ht="15.75" customHeight="1" x14ac:dyDescent="0.2">
      <c r="A3101" s="6">
        <v>1320</v>
      </c>
      <c r="B3101" s="6" t="s">
        <v>3370</v>
      </c>
      <c r="C3101" s="6" t="s">
        <v>64</v>
      </c>
      <c r="D3101" s="6">
        <v>570</v>
      </c>
    </row>
    <row r="3102" spans="1:4" ht="15.75" customHeight="1" x14ac:dyDescent="0.2">
      <c r="A3102" s="6">
        <v>1319</v>
      </c>
      <c r="B3102" s="6" t="s">
        <v>3540</v>
      </c>
      <c r="C3102" s="6" t="s">
        <v>64</v>
      </c>
      <c r="D3102" s="6">
        <v>0</v>
      </c>
    </row>
    <row r="3103" spans="1:4" ht="15.75" customHeight="1" x14ac:dyDescent="0.2">
      <c r="A3103" s="6">
        <v>1318</v>
      </c>
      <c r="B3103" s="6" t="s">
        <v>2231</v>
      </c>
      <c r="C3103" s="6" t="s">
        <v>64</v>
      </c>
      <c r="D3103" s="6">
        <v>68</v>
      </c>
    </row>
    <row r="3104" spans="1:4" ht="15.75" customHeight="1" x14ac:dyDescent="0.2">
      <c r="A3104" s="6">
        <v>1317</v>
      </c>
      <c r="B3104" s="6" t="s">
        <v>666</v>
      </c>
      <c r="C3104" s="6" t="s">
        <v>64</v>
      </c>
      <c r="D3104" s="6">
        <v>4635</v>
      </c>
    </row>
    <row r="3105" spans="1:4" ht="15.75" customHeight="1" x14ac:dyDescent="0.2">
      <c r="A3105" s="6">
        <v>1315</v>
      </c>
      <c r="B3105" s="6" t="s">
        <v>1002</v>
      </c>
      <c r="C3105" s="6" t="s">
        <v>64</v>
      </c>
      <c r="D3105" s="6">
        <v>323</v>
      </c>
    </row>
    <row r="3106" spans="1:4" ht="15.75" customHeight="1" x14ac:dyDescent="0.2">
      <c r="A3106" s="6">
        <v>1314</v>
      </c>
      <c r="B3106" s="6" t="s">
        <v>3394</v>
      </c>
      <c r="C3106" s="6" t="s">
        <v>64</v>
      </c>
      <c r="D3106" s="6">
        <v>24</v>
      </c>
    </row>
    <row r="3107" spans="1:4" ht="15.75" customHeight="1" x14ac:dyDescent="0.2">
      <c r="A3107" s="6">
        <v>1313</v>
      </c>
      <c r="B3107" s="6" t="s">
        <v>624</v>
      </c>
      <c r="C3107" s="6" t="s">
        <v>64</v>
      </c>
      <c r="D3107" s="6">
        <v>7668</v>
      </c>
    </row>
    <row r="3108" spans="1:4" ht="15.75" customHeight="1" x14ac:dyDescent="0.2">
      <c r="A3108" s="6">
        <v>1312</v>
      </c>
      <c r="B3108" s="6" t="s">
        <v>634</v>
      </c>
      <c r="C3108" s="6" t="s">
        <v>64</v>
      </c>
      <c r="D3108" s="6">
        <v>553</v>
      </c>
    </row>
    <row r="3109" spans="1:4" ht="15.75" customHeight="1" x14ac:dyDescent="0.2">
      <c r="A3109" s="6">
        <v>1311</v>
      </c>
      <c r="B3109" s="6" t="s">
        <v>2070</v>
      </c>
      <c r="C3109" s="6" t="s">
        <v>64</v>
      </c>
      <c r="D3109" s="6">
        <v>51</v>
      </c>
    </row>
    <row r="3110" spans="1:4" ht="15.75" customHeight="1" x14ac:dyDescent="0.2">
      <c r="A3110" s="6">
        <v>1310</v>
      </c>
      <c r="B3110" s="6" t="s">
        <v>3301</v>
      </c>
      <c r="C3110" s="6" t="s">
        <v>64</v>
      </c>
      <c r="D3110" s="6">
        <v>3919</v>
      </c>
    </row>
    <row r="3111" spans="1:4" ht="15.75" customHeight="1" x14ac:dyDescent="0.2">
      <c r="A3111" s="6">
        <v>1309</v>
      </c>
      <c r="B3111" s="6" t="s">
        <v>3349</v>
      </c>
      <c r="C3111" s="6" t="s">
        <v>64</v>
      </c>
      <c r="D3111" s="6">
        <v>1126</v>
      </c>
    </row>
    <row r="3112" spans="1:4" ht="15.75" customHeight="1" x14ac:dyDescent="0.2">
      <c r="A3112" s="6">
        <v>1308</v>
      </c>
      <c r="B3112" s="6" t="s">
        <v>3305</v>
      </c>
      <c r="C3112" s="6" t="s">
        <v>64</v>
      </c>
      <c r="D3112" s="6">
        <v>1340</v>
      </c>
    </row>
    <row r="3113" spans="1:4" ht="15.75" customHeight="1" x14ac:dyDescent="0.2">
      <c r="A3113" s="6">
        <v>1307</v>
      </c>
      <c r="B3113" s="6" t="s">
        <v>3386</v>
      </c>
      <c r="C3113" s="6" t="s">
        <v>64</v>
      </c>
      <c r="D3113" s="6">
        <v>405</v>
      </c>
    </row>
    <row r="3114" spans="1:4" ht="15.75" customHeight="1" x14ac:dyDescent="0.2">
      <c r="A3114" s="6">
        <v>1306</v>
      </c>
      <c r="B3114" s="6" t="s">
        <v>3348</v>
      </c>
      <c r="C3114" s="6" t="s">
        <v>64</v>
      </c>
      <c r="D3114" s="6">
        <v>1289</v>
      </c>
    </row>
    <row r="3115" spans="1:4" ht="15.75" customHeight="1" x14ac:dyDescent="0.2">
      <c r="A3115" s="6">
        <v>1305</v>
      </c>
      <c r="B3115" s="6" t="s">
        <v>3541</v>
      </c>
      <c r="C3115" s="6" t="s">
        <v>64</v>
      </c>
      <c r="D3115" s="6">
        <v>0</v>
      </c>
    </row>
    <row r="3116" spans="1:4" ht="15.75" customHeight="1" x14ac:dyDescent="0.2">
      <c r="A3116" s="6">
        <v>1304</v>
      </c>
      <c r="B3116" s="6" t="s">
        <v>3336</v>
      </c>
      <c r="C3116" s="6" t="s">
        <v>64</v>
      </c>
      <c r="D3116" s="6">
        <v>931</v>
      </c>
    </row>
    <row r="3117" spans="1:4" ht="15.75" customHeight="1" x14ac:dyDescent="0.2">
      <c r="A3117" s="6">
        <v>1303</v>
      </c>
      <c r="B3117" s="6" t="s">
        <v>3542</v>
      </c>
      <c r="C3117" s="6" t="s">
        <v>64</v>
      </c>
      <c r="D3117" s="6">
        <v>54</v>
      </c>
    </row>
    <row r="3118" spans="1:4" ht="15.75" customHeight="1" x14ac:dyDescent="0.2">
      <c r="A3118" s="6">
        <v>1302</v>
      </c>
      <c r="B3118" s="6" t="s">
        <v>902</v>
      </c>
      <c r="C3118" s="6" t="s">
        <v>64</v>
      </c>
      <c r="D3118" s="6">
        <v>1656</v>
      </c>
    </row>
    <row r="3119" spans="1:4" ht="15.75" customHeight="1" x14ac:dyDescent="0.2">
      <c r="A3119" s="6">
        <v>1301</v>
      </c>
      <c r="B3119" s="6" t="s">
        <v>3431</v>
      </c>
      <c r="C3119" s="6" t="s">
        <v>64</v>
      </c>
      <c r="D3119" s="6">
        <v>198</v>
      </c>
    </row>
    <row r="3120" spans="1:4" ht="15.75" customHeight="1" x14ac:dyDescent="0.2">
      <c r="A3120" s="6">
        <v>1300</v>
      </c>
      <c r="B3120" s="6" t="s">
        <v>3319</v>
      </c>
      <c r="C3120" s="6" t="s">
        <v>64</v>
      </c>
      <c r="D3120" s="6">
        <v>2162</v>
      </c>
    </row>
    <row r="3121" spans="1:4" ht="15.75" customHeight="1" x14ac:dyDescent="0.2">
      <c r="A3121" s="6">
        <v>1299</v>
      </c>
      <c r="B3121" s="6" t="s">
        <v>2359</v>
      </c>
      <c r="C3121" s="6" t="s">
        <v>64</v>
      </c>
      <c r="D3121" s="6">
        <v>2</v>
      </c>
    </row>
    <row r="3122" spans="1:4" ht="15.75" customHeight="1" x14ac:dyDescent="0.2">
      <c r="A3122" s="6">
        <v>1298</v>
      </c>
      <c r="B3122" s="6" t="s">
        <v>711</v>
      </c>
      <c r="C3122" s="6" t="s">
        <v>64</v>
      </c>
      <c r="D3122" s="6">
        <v>875</v>
      </c>
    </row>
    <row r="3123" spans="1:4" ht="15.75" customHeight="1" x14ac:dyDescent="0.2">
      <c r="A3123" s="6">
        <v>1297</v>
      </c>
      <c r="B3123" s="6" t="s">
        <v>441</v>
      </c>
      <c r="C3123" s="6" t="s">
        <v>64</v>
      </c>
      <c r="D3123" s="6">
        <v>313</v>
      </c>
    </row>
    <row r="3124" spans="1:4" ht="15.75" customHeight="1" x14ac:dyDescent="0.2">
      <c r="A3124" s="6">
        <v>1296</v>
      </c>
      <c r="B3124" s="6" t="s">
        <v>677</v>
      </c>
      <c r="C3124" s="6" t="s">
        <v>64</v>
      </c>
      <c r="D3124" s="6">
        <v>104</v>
      </c>
    </row>
    <row r="3125" spans="1:4" ht="15.75" customHeight="1" x14ac:dyDescent="0.2">
      <c r="A3125" s="6">
        <v>1295</v>
      </c>
      <c r="B3125" s="6" t="s">
        <v>3354</v>
      </c>
      <c r="C3125" s="6" t="s">
        <v>64</v>
      </c>
      <c r="D3125" s="6">
        <v>692</v>
      </c>
    </row>
    <row r="3126" spans="1:4" ht="15.75" customHeight="1" x14ac:dyDescent="0.2">
      <c r="A3126" s="6">
        <v>1294</v>
      </c>
      <c r="B3126" s="6" t="s">
        <v>3452</v>
      </c>
      <c r="C3126" s="6" t="s">
        <v>64</v>
      </c>
      <c r="D3126" s="6">
        <v>249</v>
      </c>
    </row>
    <row r="3127" spans="1:4" ht="15.75" customHeight="1" x14ac:dyDescent="0.2">
      <c r="A3127" s="6">
        <v>1293</v>
      </c>
      <c r="B3127" s="6" t="s">
        <v>3332</v>
      </c>
      <c r="C3127" s="6" t="s">
        <v>64</v>
      </c>
      <c r="D3127" s="6">
        <v>1640</v>
      </c>
    </row>
    <row r="3128" spans="1:4" ht="15.75" customHeight="1" x14ac:dyDescent="0.2">
      <c r="A3128" s="6">
        <v>1292</v>
      </c>
      <c r="B3128" s="6" t="s">
        <v>3473</v>
      </c>
      <c r="C3128" s="6" t="s">
        <v>64</v>
      </c>
      <c r="D3128" s="6">
        <v>67</v>
      </c>
    </row>
    <row r="3129" spans="1:4" ht="15.75" customHeight="1" x14ac:dyDescent="0.2">
      <c r="A3129" s="6">
        <v>1291</v>
      </c>
      <c r="B3129" s="6" t="s">
        <v>1215</v>
      </c>
      <c r="C3129" s="6" t="s">
        <v>64</v>
      </c>
      <c r="D3129" s="6">
        <v>1071</v>
      </c>
    </row>
    <row r="3130" spans="1:4" ht="15.75" customHeight="1" x14ac:dyDescent="0.2">
      <c r="A3130" s="6">
        <v>1290</v>
      </c>
      <c r="B3130" s="6" t="s">
        <v>3320</v>
      </c>
      <c r="C3130" s="6" t="s">
        <v>64</v>
      </c>
      <c r="D3130" s="6">
        <v>2975</v>
      </c>
    </row>
    <row r="3131" spans="1:4" ht="15.75" customHeight="1" x14ac:dyDescent="0.2">
      <c r="A3131" s="6">
        <v>1289</v>
      </c>
      <c r="B3131" s="6" t="s">
        <v>3543</v>
      </c>
      <c r="C3131" s="6" t="s">
        <v>64</v>
      </c>
      <c r="D3131" s="6">
        <v>0</v>
      </c>
    </row>
    <row r="3132" spans="1:4" ht="15.75" customHeight="1" x14ac:dyDescent="0.2">
      <c r="A3132" s="6">
        <v>1288</v>
      </c>
      <c r="B3132" s="6" t="s">
        <v>3544</v>
      </c>
      <c r="C3132" s="6" t="s">
        <v>64</v>
      </c>
      <c r="D3132" s="6">
        <v>18</v>
      </c>
    </row>
    <row r="3133" spans="1:4" ht="15.75" customHeight="1" x14ac:dyDescent="0.2">
      <c r="A3133" s="6">
        <v>1286</v>
      </c>
      <c r="B3133" s="6" t="s">
        <v>566</v>
      </c>
      <c r="C3133" s="6" t="s">
        <v>64</v>
      </c>
      <c r="D3133" s="6">
        <v>3796</v>
      </c>
    </row>
    <row r="3134" spans="1:4" ht="15.75" customHeight="1" x14ac:dyDescent="0.2">
      <c r="A3134" s="6">
        <v>1282</v>
      </c>
      <c r="B3134" s="6" t="s">
        <v>359</v>
      </c>
      <c r="C3134" s="6" t="s">
        <v>64</v>
      </c>
      <c r="D3134" s="6">
        <v>346</v>
      </c>
    </row>
    <row r="3135" spans="1:4" ht="15.75" customHeight="1" x14ac:dyDescent="0.2">
      <c r="A3135" s="6">
        <v>1277</v>
      </c>
      <c r="B3135" s="6" t="s">
        <v>3263</v>
      </c>
      <c r="C3135" s="6" t="s">
        <v>64</v>
      </c>
      <c r="D3135" s="6">
        <v>245</v>
      </c>
    </row>
    <row r="3136" spans="1:4" ht="15.75" customHeight="1" x14ac:dyDescent="0.2">
      <c r="A3136" s="6">
        <v>1276</v>
      </c>
      <c r="B3136" s="6" t="s">
        <v>80</v>
      </c>
      <c r="C3136" s="6" t="s">
        <v>64</v>
      </c>
      <c r="D3136" s="6">
        <v>147</v>
      </c>
    </row>
    <row r="3137" spans="1:4" ht="15.75" customHeight="1" x14ac:dyDescent="0.2">
      <c r="A3137" s="6">
        <v>1260</v>
      </c>
      <c r="B3137" s="6" t="s">
        <v>3545</v>
      </c>
      <c r="C3137" s="6" t="s">
        <v>2481</v>
      </c>
      <c r="D3137" s="6">
        <v>47</v>
      </c>
    </row>
    <row r="3138" spans="1:4" ht="15.75" customHeight="1" x14ac:dyDescent="0.2">
      <c r="A3138" s="6">
        <v>1259</v>
      </c>
      <c r="B3138" s="6" t="s">
        <v>3355</v>
      </c>
      <c r="C3138" s="6" t="s">
        <v>2481</v>
      </c>
      <c r="D3138" s="6">
        <v>386</v>
      </c>
    </row>
    <row r="3139" spans="1:4" ht="15.75" customHeight="1" x14ac:dyDescent="0.2">
      <c r="A3139" s="6">
        <v>1258</v>
      </c>
      <c r="B3139" s="6" t="s">
        <v>3546</v>
      </c>
      <c r="C3139" s="6" t="s">
        <v>2481</v>
      </c>
      <c r="D3139" s="6">
        <v>2</v>
      </c>
    </row>
    <row r="3140" spans="1:4" ht="15.75" customHeight="1" x14ac:dyDescent="0.2">
      <c r="A3140" s="6">
        <v>1257</v>
      </c>
      <c r="B3140" s="6" t="s">
        <v>2682</v>
      </c>
      <c r="C3140" s="6" t="s">
        <v>2481</v>
      </c>
      <c r="D3140" s="6">
        <v>54</v>
      </c>
    </row>
    <row r="3141" spans="1:4" ht="15.75" customHeight="1" x14ac:dyDescent="0.2">
      <c r="A3141" s="6">
        <v>1256</v>
      </c>
      <c r="B3141" s="6" t="s">
        <v>262</v>
      </c>
      <c r="C3141" s="6" t="s">
        <v>2481</v>
      </c>
      <c r="D3141" s="6">
        <v>703</v>
      </c>
    </row>
    <row r="3142" spans="1:4" ht="15.75" customHeight="1" x14ac:dyDescent="0.2">
      <c r="A3142" s="6">
        <v>1255</v>
      </c>
      <c r="B3142" s="6" t="s">
        <v>1270</v>
      </c>
      <c r="C3142" s="6" t="s">
        <v>2481</v>
      </c>
      <c r="D3142" s="6">
        <v>88</v>
      </c>
    </row>
    <row r="3143" spans="1:4" ht="15.75" customHeight="1" x14ac:dyDescent="0.2">
      <c r="A3143" s="6">
        <v>1254</v>
      </c>
      <c r="B3143" s="6" t="s">
        <v>551</v>
      </c>
      <c r="C3143" s="6" t="s">
        <v>2481</v>
      </c>
      <c r="D3143" s="6">
        <v>343</v>
      </c>
    </row>
    <row r="3144" spans="1:4" ht="15.75" customHeight="1" x14ac:dyDescent="0.2">
      <c r="A3144" s="6">
        <v>1253</v>
      </c>
      <c r="B3144" s="6" t="s">
        <v>1148</v>
      </c>
      <c r="C3144" s="6" t="s">
        <v>2481</v>
      </c>
      <c r="D3144" s="6">
        <v>259</v>
      </c>
    </row>
    <row r="3145" spans="1:4" ht="15.75" customHeight="1" x14ac:dyDescent="0.2">
      <c r="A3145" s="6">
        <v>1252</v>
      </c>
      <c r="B3145" s="6" t="s">
        <v>276</v>
      </c>
      <c r="C3145" s="6" t="s">
        <v>2481</v>
      </c>
      <c r="D3145" s="6">
        <v>48</v>
      </c>
    </row>
    <row r="3146" spans="1:4" ht="15.75" customHeight="1" x14ac:dyDescent="0.2">
      <c r="A3146" s="6">
        <v>1251</v>
      </c>
      <c r="B3146" s="6" t="s">
        <v>2715</v>
      </c>
      <c r="C3146" s="6" t="s">
        <v>2481</v>
      </c>
      <c r="D3146" s="6">
        <v>12</v>
      </c>
    </row>
    <row r="3147" spans="1:4" ht="15.75" customHeight="1" x14ac:dyDescent="0.2">
      <c r="A3147" s="6">
        <v>1250</v>
      </c>
      <c r="B3147" s="6" t="s">
        <v>3209</v>
      </c>
      <c r="C3147" s="6" t="s">
        <v>2481</v>
      </c>
      <c r="D3147" s="6">
        <v>26</v>
      </c>
    </row>
    <row r="3148" spans="1:4" ht="15.75" customHeight="1" x14ac:dyDescent="0.2">
      <c r="A3148" s="6">
        <v>1248</v>
      </c>
      <c r="B3148" s="6" t="s">
        <v>85</v>
      </c>
      <c r="C3148" s="6" t="s">
        <v>2481</v>
      </c>
      <c r="D3148" s="6">
        <v>278</v>
      </c>
    </row>
    <row r="3149" spans="1:4" ht="15.75" customHeight="1" x14ac:dyDescent="0.2">
      <c r="A3149" s="6">
        <v>1247</v>
      </c>
      <c r="B3149" s="6" t="s">
        <v>361</v>
      </c>
      <c r="C3149" s="6" t="s">
        <v>2481</v>
      </c>
      <c r="D3149" s="6">
        <v>983</v>
      </c>
    </row>
    <row r="3150" spans="1:4" ht="15.75" customHeight="1" x14ac:dyDescent="0.2">
      <c r="A3150" s="6">
        <v>1246</v>
      </c>
      <c r="B3150" s="6" t="s">
        <v>620</v>
      </c>
      <c r="C3150" s="6" t="s">
        <v>2481</v>
      </c>
      <c r="D3150" s="6">
        <v>204</v>
      </c>
    </row>
    <row r="3151" spans="1:4" ht="15.75" customHeight="1" x14ac:dyDescent="0.2">
      <c r="A3151" s="6">
        <v>1245</v>
      </c>
      <c r="B3151" s="6" t="s">
        <v>1232</v>
      </c>
      <c r="C3151" s="6" t="s">
        <v>2481</v>
      </c>
      <c r="D3151" s="6">
        <v>136</v>
      </c>
    </row>
    <row r="3152" spans="1:4" ht="15.75" customHeight="1" x14ac:dyDescent="0.2">
      <c r="A3152" s="6">
        <v>1244</v>
      </c>
      <c r="B3152" s="6" t="s">
        <v>1164</v>
      </c>
      <c r="C3152" s="6" t="s">
        <v>2481</v>
      </c>
      <c r="D3152" s="6">
        <v>401</v>
      </c>
    </row>
    <row r="3153" spans="1:4" ht="15.75" customHeight="1" x14ac:dyDescent="0.2">
      <c r="A3153" s="6">
        <v>1243</v>
      </c>
      <c r="B3153" s="6" t="s">
        <v>1034</v>
      </c>
      <c r="C3153" s="6" t="s">
        <v>2481</v>
      </c>
      <c r="D3153" s="6">
        <v>287</v>
      </c>
    </row>
    <row r="3154" spans="1:4" ht="15.75" customHeight="1" x14ac:dyDescent="0.2">
      <c r="A3154" s="6">
        <v>1242</v>
      </c>
      <c r="B3154" s="6" t="s">
        <v>1219</v>
      </c>
      <c r="C3154" s="6" t="s">
        <v>2481</v>
      </c>
      <c r="D3154" s="6">
        <v>2646</v>
      </c>
    </row>
    <row r="3155" spans="1:4" ht="15.75" customHeight="1" x14ac:dyDescent="0.2">
      <c r="A3155" s="6">
        <v>1241</v>
      </c>
      <c r="B3155" s="6" t="s">
        <v>3306</v>
      </c>
      <c r="C3155" s="6" t="s">
        <v>2481</v>
      </c>
      <c r="D3155" s="6">
        <v>629</v>
      </c>
    </row>
    <row r="3156" spans="1:4" ht="15.75" customHeight="1" x14ac:dyDescent="0.2">
      <c r="A3156" s="6">
        <v>1240</v>
      </c>
      <c r="B3156" s="6" t="s">
        <v>605</v>
      </c>
      <c r="C3156" s="6" t="s">
        <v>2481</v>
      </c>
      <c r="D3156" s="6">
        <v>219</v>
      </c>
    </row>
    <row r="3157" spans="1:4" ht="15.75" customHeight="1" x14ac:dyDescent="0.2">
      <c r="A3157" s="6">
        <v>1239</v>
      </c>
      <c r="B3157" s="6" t="s">
        <v>724</v>
      </c>
      <c r="C3157" s="6" t="s">
        <v>2481</v>
      </c>
      <c r="D3157" s="6">
        <v>730</v>
      </c>
    </row>
    <row r="3158" spans="1:4" ht="15.75" customHeight="1" x14ac:dyDescent="0.2">
      <c r="A3158" s="6">
        <v>1238</v>
      </c>
      <c r="B3158" s="6" t="s">
        <v>1452</v>
      </c>
      <c r="C3158" s="6" t="s">
        <v>2481</v>
      </c>
      <c r="D3158" s="6">
        <v>424</v>
      </c>
    </row>
    <row r="3159" spans="1:4" ht="15.75" customHeight="1" x14ac:dyDescent="0.2">
      <c r="A3159" s="6">
        <v>1237</v>
      </c>
      <c r="B3159" s="6" t="s">
        <v>3207</v>
      </c>
      <c r="C3159" s="6" t="s">
        <v>2481</v>
      </c>
      <c r="D3159" s="6">
        <v>20</v>
      </c>
    </row>
    <row r="3160" spans="1:4" ht="15.75" customHeight="1" x14ac:dyDescent="0.2">
      <c r="A3160" s="6">
        <v>1234</v>
      </c>
      <c r="B3160" s="6" t="s">
        <v>1478</v>
      </c>
      <c r="C3160" s="6" t="s">
        <v>2481</v>
      </c>
      <c r="D3160" s="6">
        <v>999</v>
      </c>
    </row>
    <row r="3161" spans="1:4" ht="15.75" customHeight="1" x14ac:dyDescent="0.2">
      <c r="A3161" s="6">
        <v>1233</v>
      </c>
      <c r="B3161" s="6" t="s">
        <v>3330</v>
      </c>
      <c r="C3161" s="6" t="s">
        <v>2481</v>
      </c>
      <c r="D3161" s="6">
        <v>17</v>
      </c>
    </row>
    <row r="3162" spans="1:4" ht="15.75" customHeight="1" x14ac:dyDescent="0.2">
      <c r="A3162" s="6">
        <v>1232</v>
      </c>
      <c r="B3162" s="6" t="s">
        <v>939</v>
      </c>
      <c r="C3162" s="6" t="s">
        <v>2481</v>
      </c>
      <c r="D3162" s="6">
        <v>1087</v>
      </c>
    </row>
    <row r="3163" spans="1:4" ht="15.75" customHeight="1" x14ac:dyDescent="0.2">
      <c r="A3163" s="6">
        <v>1230</v>
      </c>
      <c r="B3163" s="6" t="s">
        <v>2678</v>
      </c>
      <c r="C3163" s="6" t="s">
        <v>2481</v>
      </c>
      <c r="D3163" s="6">
        <v>58</v>
      </c>
    </row>
    <row r="3164" spans="1:4" ht="15.75" customHeight="1" x14ac:dyDescent="0.2">
      <c r="A3164" s="6">
        <v>1229</v>
      </c>
      <c r="B3164" s="6" t="s">
        <v>1360</v>
      </c>
      <c r="C3164" s="6" t="s">
        <v>2481</v>
      </c>
      <c r="D3164" s="6">
        <v>121</v>
      </c>
    </row>
    <row r="3165" spans="1:4" ht="15.75" customHeight="1" x14ac:dyDescent="0.2">
      <c r="A3165" s="6">
        <v>1228</v>
      </c>
      <c r="B3165" s="6" t="s">
        <v>699</v>
      </c>
      <c r="C3165" s="6" t="s">
        <v>2481</v>
      </c>
      <c r="D3165" s="6">
        <v>1886</v>
      </c>
    </row>
    <row r="3166" spans="1:4" ht="15.75" customHeight="1" x14ac:dyDescent="0.2">
      <c r="A3166" s="6">
        <v>1227</v>
      </c>
      <c r="B3166" s="6" t="s">
        <v>100</v>
      </c>
      <c r="C3166" s="6" t="s">
        <v>2481</v>
      </c>
      <c r="D3166" s="6">
        <v>379</v>
      </c>
    </row>
    <row r="3167" spans="1:4" ht="15.75" customHeight="1" x14ac:dyDescent="0.2">
      <c r="A3167" s="6">
        <v>1226</v>
      </c>
      <c r="B3167" s="6" t="s">
        <v>3314</v>
      </c>
      <c r="C3167" s="6" t="s">
        <v>2481</v>
      </c>
      <c r="D3167" s="6">
        <v>2037</v>
      </c>
    </row>
    <row r="3168" spans="1:4" ht="15.75" customHeight="1" x14ac:dyDescent="0.2">
      <c r="A3168" s="6">
        <v>1224</v>
      </c>
      <c r="B3168" s="6" t="s">
        <v>1443</v>
      </c>
      <c r="C3168" s="6" t="s">
        <v>2481</v>
      </c>
      <c r="D3168" s="6">
        <v>731</v>
      </c>
    </row>
    <row r="3169" spans="1:4" ht="15.75" customHeight="1" x14ac:dyDescent="0.2">
      <c r="A3169" s="6">
        <v>1222</v>
      </c>
      <c r="B3169" s="6" t="s">
        <v>1089</v>
      </c>
      <c r="C3169" s="6" t="s">
        <v>2481</v>
      </c>
      <c r="D3169" s="6">
        <v>306</v>
      </c>
    </row>
    <row r="3170" spans="1:4" ht="15.75" customHeight="1" x14ac:dyDescent="0.2">
      <c r="A3170" s="6">
        <v>1221</v>
      </c>
      <c r="B3170" s="6" t="s">
        <v>630</v>
      </c>
      <c r="C3170" s="6" t="s">
        <v>2481</v>
      </c>
      <c r="D3170" s="6">
        <v>1162</v>
      </c>
    </row>
    <row r="3171" spans="1:4" ht="15.75" customHeight="1" x14ac:dyDescent="0.2">
      <c r="A3171" s="6">
        <v>1220</v>
      </c>
      <c r="B3171" s="6" t="s">
        <v>238</v>
      </c>
      <c r="C3171" s="6" t="s">
        <v>2481</v>
      </c>
      <c r="D3171" s="6">
        <v>60</v>
      </c>
    </row>
    <row r="3172" spans="1:4" ht="15.75" customHeight="1" x14ac:dyDescent="0.2">
      <c r="A3172" s="6">
        <v>1218</v>
      </c>
      <c r="B3172" s="6" t="s">
        <v>190</v>
      </c>
      <c r="C3172" s="6" t="s">
        <v>2481</v>
      </c>
      <c r="D3172" s="6">
        <v>84</v>
      </c>
    </row>
    <row r="3173" spans="1:4" ht="15.75" customHeight="1" x14ac:dyDescent="0.2">
      <c r="A3173" s="6">
        <v>1215</v>
      </c>
      <c r="B3173" s="6" t="s">
        <v>436</v>
      </c>
      <c r="C3173" s="6" t="s">
        <v>2481</v>
      </c>
      <c r="D3173" s="6">
        <v>139</v>
      </c>
    </row>
    <row r="3174" spans="1:4" ht="15.75" customHeight="1" x14ac:dyDescent="0.2">
      <c r="A3174" s="6">
        <v>1213</v>
      </c>
      <c r="B3174" s="6" t="s">
        <v>662</v>
      </c>
      <c r="C3174" s="6" t="s">
        <v>2481</v>
      </c>
      <c r="D3174" s="6">
        <v>92</v>
      </c>
    </row>
    <row r="3175" spans="1:4" ht="15.75" customHeight="1" x14ac:dyDescent="0.2">
      <c r="A3175" s="6">
        <v>1195</v>
      </c>
      <c r="B3175" s="6" t="s">
        <v>3547</v>
      </c>
      <c r="C3175" s="6" t="s">
        <v>3293</v>
      </c>
      <c r="D3175" s="6">
        <v>14</v>
      </c>
    </row>
    <row r="3176" spans="1:4" ht="15.75" customHeight="1" x14ac:dyDescent="0.2">
      <c r="A3176" s="6">
        <v>1193</v>
      </c>
      <c r="B3176" s="6" t="s">
        <v>3548</v>
      </c>
      <c r="C3176" s="6" t="s">
        <v>3293</v>
      </c>
      <c r="D3176" s="6">
        <v>35</v>
      </c>
    </row>
    <row r="3177" spans="1:4" ht="15.75" customHeight="1" x14ac:dyDescent="0.2">
      <c r="A3177" s="6">
        <v>1192</v>
      </c>
      <c r="B3177" s="6" t="s">
        <v>3549</v>
      </c>
      <c r="C3177" s="6" t="s">
        <v>3293</v>
      </c>
      <c r="D3177" s="6">
        <v>43</v>
      </c>
    </row>
    <row r="3178" spans="1:4" ht="15.75" customHeight="1" x14ac:dyDescent="0.2">
      <c r="A3178" s="6">
        <v>1191</v>
      </c>
      <c r="B3178" s="6" t="s">
        <v>3550</v>
      </c>
      <c r="C3178" s="6" t="s">
        <v>3293</v>
      </c>
      <c r="D3178" s="6">
        <v>1820</v>
      </c>
    </row>
    <row r="3179" spans="1:4" ht="15.75" customHeight="1" x14ac:dyDescent="0.2">
      <c r="A3179" s="6">
        <v>1190</v>
      </c>
      <c r="B3179" s="6" t="s">
        <v>3365</v>
      </c>
      <c r="C3179" s="6" t="s">
        <v>3293</v>
      </c>
      <c r="D3179" s="6">
        <v>49</v>
      </c>
    </row>
    <row r="3180" spans="1:4" ht="15.75" customHeight="1" x14ac:dyDescent="0.2">
      <c r="A3180" s="6">
        <v>1189</v>
      </c>
      <c r="B3180" s="6" t="s">
        <v>3551</v>
      </c>
      <c r="C3180" s="6" t="s">
        <v>3293</v>
      </c>
      <c r="D3180" s="6">
        <v>18</v>
      </c>
    </row>
    <row r="3181" spans="1:4" ht="15.75" customHeight="1" x14ac:dyDescent="0.2">
      <c r="A3181" s="6">
        <v>1188</v>
      </c>
      <c r="B3181" s="6" t="s">
        <v>3343</v>
      </c>
      <c r="C3181" s="6" t="s">
        <v>3293</v>
      </c>
      <c r="D3181" s="6">
        <v>207</v>
      </c>
    </row>
    <row r="3182" spans="1:4" ht="15.75" customHeight="1" x14ac:dyDescent="0.2">
      <c r="A3182" s="6">
        <v>1187</v>
      </c>
      <c r="B3182" s="6" t="s">
        <v>3552</v>
      </c>
      <c r="C3182" s="6" t="s">
        <v>3293</v>
      </c>
      <c r="D3182" s="6">
        <v>56</v>
      </c>
    </row>
    <row r="3183" spans="1:4" ht="15.75" customHeight="1" x14ac:dyDescent="0.2">
      <c r="A3183" s="6">
        <v>1186</v>
      </c>
      <c r="B3183" s="6" t="s">
        <v>3553</v>
      </c>
      <c r="C3183" s="6" t="s">
        <v>3293</v>
      </c>
      <c r="D3183" s="6">
        <v>0</v>
      </c>
    </row>
    <row r="3184" spans="1:4" ht="15.75" customHeight="1" x14ac:dyDescent="0.2">
      <c r="A3184" s="6">
        <v>1185</v>
      </c>
      <c r="B3184" s="6" t="s">
        <v>3389</v>
      </c>
      <c r="C3184" s="6" t="s">
        <v>3293</v>
      </c>
      <c r="D3184" s="6">
        <v>95</v>
      </c>
    </row>
    <row r="3185" spans="1:4" ht="15.75" customHeight="1" x14ac:dyDescent="0.2">
      <c r="A3185" s="6">
        <v>1184</v>
      </c>
      <c r="B3185" s="6" t="s">
        <v>3398</v>
      </c>
      <c r="C3185" s="6" t="s">
        <v>3293</v>
      </c>
      <c r="D3185" s="6">
        <v>14</v>
      </c>
    </row>
    <row r="3186" spans="1:4" ht="15.75" customHeight="1" x14ac:dyDescent="0.2">
      <c r="A3186" s="6">
        <v>1183</v>
      </c>
      <c r="B3186" s="6" t="s">
        <v>3366</v>
      </c>
      <c r="C3186" s="6" t="s">
        <v>3293</v>
      </c>
      <c r="D3186" s="6">
        <v>21</v>
      </c>
    </row>
    <row r="3187" spans="1:4" ht="15.75" customHeight="1" x14ac:dyDescent="0.2">
      <c r="A3187" s="6">
        <v>1182</v>
      </c>
      <c r="B3187" s="6" t="s">
        <v>3409</v>
      </c>
      <c r="C3187" s="6" t="s">
        <v>3293</v>
      </c>
      <c r="D3187" s="6">
        <v>41</v>
      </c>
    </row>
    <row r="3188" spans="1:4" ht="15.75" customHeight="1" x14ac:dyDescent="0.2">
      <c r="A3188" s="6">
        <v>1181</v>
      </c>
      <c r="B3188" s="6" t="s">
        <v>3554</v>
      </c>
      <c r="C3188" s="6" t="s">
        <v>3293</v>
      </c>
      <c r="D3188" s="6">
        <v>21</v>
      </c>
    </row>
    <row r="3189" spans="1:4" ht="15.75" customHeight="1" x14ac:dyDescent="0.2">
      <c r="A3189" s="6">
        <v>1180</v>
      </c>
      <c r="B3189" s="6" t="s">
        <v>3339</v>
      </c>
      <c r="C3189" s="6" t="s">
        <v>3293</v>
      </c>
      <c r="D3189" s="6">
        <v>193</v>
      </c>
    </row>
    <row r="3190" spans="1:4" ht="15.75" customHeight="1" x14ac:dyDescent="0.2">
      <c r="A3190" s="6">
        <v>1179</v>
      </c>
      <c r="B3190" s="6" t="s">
        <v>3369</v>
      </c>
      <c r="C3190" s="6" t="s">
        <v>3293</v>
      </c>
      <c r="D3190" s="6">
        <v>28</v>
      </c>
    </row>
    <row r="3191" spans="1:4" ht="15.75" customHeight="1" x14ac:dyDescent="0.2">
      <c r="A3191" s="6">
        <v>1178</v>
      </c>
      <c r="B3191" s="6" t="s">
        <v>3311</v>
      </c>
      <c r="C3191" s="6" t="s">
        <v>3293</v>
      </c>
      <c r="D3191" s="6">
        <v>1124</v>
      </c>
    </row>
    <row r="3192" spans="1:4" ht="15.75" customHeight="1" x14ac:dyDescent="0.2">
      <c r="A3192" s="6">
        <v>1176</v>
      </c>
      <c r="B3192" s="6" t="s">
        <v>3555</v>
      </c>
      <c r="C3192" s="6" t="s">
        <v>3293</v>
      </c>
      <c r="D3192" s="6">
        <v>0</v>
      </c>
    </row>
    <row r="3193" spans="1:4" ht="15.75" customHeight="1" x14ac:dyDescent="0.2">
      <c r="A3193" s="6">
        <v>1175</v>
      </c>
      <c r="B3193" s="6" t="s">
        <v>3435</v>
      </c>
      <c r="C3193" s="6" t="s">
        <v>3293</v>
      </c>
      <c r="D3193" s="6">
        <v>83</v>
      </c>
    </row>
    <row r="3194" spans="1:4" ht="15.75" customHeight="1" x14ac:dyDescent="0.2">
      <c r="A3194" s="6">
        <v>1174</v>
      </c>
      <c r="B3194" s="6" t="s">
        <v>3556</v>
      </c>
      <c r="C3194" s="6" t="s">
        <v>3293</v>
      </c>
      <c r="D3194" s="6">
        <v>21</v>
      </c>
    </row>
    <row r="3195" spans="1:4" ht="15.75" customHeight="1" x14ac:dyDescent="0.2">
      <c r="A3195" s="6">
        <v>1173</v>
      </c>
      <c r="B3195" s="6" t="s">
        <v>3557</v>
      </c>
      <c r="C3195" s="6" t="s">
        <v>3293</v>
      </c>
      <c r="D3195" s="6">
        <v>41</v>
      </c>
    </row>
    <row r="3196" spans="1:4" ht="15.75" customHeight="1" x14ac:dyDescent="0.2">
      <c r="A3196" s="6">
        <v>1172</v>
      </c>
      <c r="B3196" s="6" t="s">
        <v>3295</v>
      </c>
      <c r="C3196" s="6" t="s">
        <v>3293</v>
      </c>
      <c r="D3196" s="6">
        <v>1984</v>
      </c>
    </row>
    <row r="3197" spans="1:4" ht="15.75" customHeight="1" x14ac:dyDescent="0.2">
      <c r="A3197" s="6">
        <v>1171</v>
      </c>
      <c r="B3197" s="6" t="s">
        <v>3558</v>
      </c>
      <c r="C3197" s="6" t="s">
        <v>3293</v>
      </c>
      <c r="D3197" s="6">
        <v>16</v>
      </c>
    </row>
    <row r="3198" spans="1:4" ht="15.75" customHeight="1" x14ac:dyDescent="0.2">
      <c r="A3198" s="6">
        <v>1170</v>
      </c>
      <c r="B3198" s="6" t="s">
        <v>3353</v>
      </c>
      <c r="C3198" s="6" t="s">
        <v>3293</v>
      </c>
      <c r="D3198" s="6">
        <v>5</v>
      </c>
    </row>
    <row r="3199" spans="1:4" ht="15.75" customHeight="1" x14ac:dyDescent="0.2">
      <c r="A3199" s="6">
        <v>1169</v>
      </c>
      <c r="B3199" s="6" t="s">
        <v>3414</v>
      </c>
      <c r="C3199" s="6" t="s">
        <v>3293</v>
      </c>
      <c r="D3199" s="6">
        <v>150</v>
      </c>
    </row>
    <row r="3200" spans="1:4" ht="15.75" customHeight="1" x14ac:dyDescent="0.2">
      <c r="A3200" s="6">
        <v>1167</v>
      </c>
      <c r="B3200" s="6" t="s">
        <v>3416</v>
      </c>
      <c r="C3200" s="6" t="s">
        <v>3293</v>
      </c>
      <c r="D3200" s="6">
        <v>61</v>
      </c>
    </row>
    <row r="3201" spans="1:4" ht="15.75" customHeight="1" x14ac:dyDescent="0.2">
      <c r="A3201" s="6">
        <v>1166</v>
      </c>
      <c r="B3201" s="6" t="s">
        <v>3417</v>
      </c>
      <c r="C3201" s="6" t="s">
        <v>3293</v>
      </c>
      <c r="D3201" s="6">
        <v>17</v>
      </c>
    </row>
    <row r="3202" spans="1:4" ht="15.75" customHeight="1" x14ac:dyDescent="0.2">
      <c r="A3202" s="6">
        <v>1164</v>
      </c>
      <c r="B3202" s="6" t="s">
        <v>3350</v>
      </c>
      <c r="C3202" s="6" t="s">
        <v>3293</v>
      </c>
      <c r="D3202" s="6">
        <v>178</v>
      </c>
    </row>
    <row r="3203" spans="1:4" ht="15.75" customHeight="1" x14ac:dyDescent="0.2">
      <c r="A3203" s="6">
        <v>1161</v>
      </c>
      <c r="B3203" s="6" t="s">
        <v>3308</v>
      </c>
      <c r="C3203" s="6" t="s">
        <v>3293</v>
      </c>
      <c r="D3203" s="6">
        <v>1658</v>
      </c>
    </row>
    <row r="3204" spans="1:4" ht="15.75" customHeight="1" x14ac:dyDescent="0.2">
      <c r="A3204" s="6">
        <v>1160</v>
      </c>
      <c r="B3204" s="6" t="s">
        <v>3446</v>
      </c>
      <c r="C3204" s="6" t="s">
        <v>3293</v>
      </c>
      <c r="D3204" s="6">
        <v>130</v>
      </c>
    </row>
    <row r="3205" spans="1:4" ht="15.75" customHeight="1" x14ac:dyDescent="0.2">
      <c r="A3205" s="6">
        <v>1159</v>
      </c>
      <c r="B3205" s="6" t="s">
        <v>3341</v>
      </c>
      <c r="C3205" s="6" t="s">
        <v>3293</v>
      </c>
      <c r="D3205" s="6">
        <v>516</v>
      </c>
    </row>
    <row r="3206" spans="1:4" ht="15.75" customHeight="1" x14ac:dyDescent="0.2">
      <c r="A3206" s="6">
        <v>1158</v>
      </c>
      <c r="B3206" s="6" t="s">
        <v>3559</v>
      </c>
      <c r="C3206" s="6" t="s">
        <v>3293</v>
      </c>
      <c r="D3206" s="6">
        <v>82</v>
      </c>
    </row>
    <row r="3207" spans="1:4" ht="15.75" customHeight="1" x14ac:dyDescent="0.2">
      <c r="A3207" s="6">
        <v>1157</v>
      </c>
      <c r="B3207" s="6" t="s">
        <v>3423</v>
      </c>
      <c r="C3207" s="6" t="s">
        <v>3293</v>
      </c>
      <c r="D3207" s="6">
        <v>0</v>
      </c>
    </row>
    <row r="3208" spans="1:4" ht="15.75" customHeight="1" x14ac:dyDescent="0.2">
      <c r="A3208" s="6">
        <v>1156</v>
      </c>
      <c r="B3208" s="6" t="s">
        <v>3560</v>
      </c>
      <c r="C3208" s="6" t="s">
        <v>3293</v>
      </c>
      <c r="D3208" s="6">
        <v>0</v>
      </c>
    </row>
    <row r="3209" spans="1:4" ht="15.75" customHeight="1" x14ac:dyDescent="0.2">
      <c r="A3209" s="6">
        <v>1155</v>
      </c>
      <c r="B3209" s="6" t="s">
        <v>3415</v>
      </c>
      <c r="C3209" s="6" t="s">
        <v>3293</v>
      </c>
      <c r="D3209" s="6">
        <v>19</v>
      </c>
    </row>
    <row r="3210" spans="1:4" ht="15.75" customHeight="1" x14ac:dyDescent="0.2">
      <c r="A3210" s="6">
        <v>1154</v>
      </c>
      <c r="B3210" s="6" t="s">
        <v>3437</v>
      </c>
      <c r="C3210" s="6" t="s">
        <v>3293</v>
      </c>
      <c r="D3210" s="6">
        <v>213</v>
      </c>
    </row>
    <row r="3211" spans="1:4" ht="15.75" customHeight="1" x14ac:dyDescent="0.2">
      <c r="A3211" s="6">
        <v>1153</v>
      </c>
      <c r="B3211" s="6" t="s">
        <v>3561</v>
      </c>
      <c r="C3211" s="6" t="s">
        <v>3293</v>
      </c>
      <c r="D3211" s="6">
        <v>44</v>
      </c>
    </row>
    <row r="3212" spans="1:4" ht="15.75" customHeight="1" x14ac:dyDescent="0.2">
      <c r="A3212" s="6">
        <v>1152</v>
      </c>
      <c r="B3212" s="6" t="s">
        <v>3338</v>
      </c>
      <c r="C3212" s="6" t="s">
        <v>3293</v>
      </c>
      <c r="D3212" s="6">
        <v>259</v>
      </c>
    </row>
    <row r="3213" spans="1:4" ht="15.75" customHeight="1" x14ac:dyDescent="0.2">
      <c r="A3213" s="6">
        <v>1150</v>
      </c>
      <c r="B3213" s="6" t="s">
        <v>3562</v>
      </c>
      <c r="C3213" s="6" t="s">
        <v>3293</v>
      </c>
      <c r="D3213" s="6">
        <v>0</v>
      </c>
    </row>
    <row r="3214" spans="1:4" ht="15.75" customHeight="1" x14ac:dyDescent="0.2">
      <c r="A3214" s="6">
        <v>1149</v>
      </c>
      <c r="B3214" s="6" t="s">
        <v>3563</v>
      </c>
      <c r="C3214" s="6" t="s">
        <v>3293</v>
      </c>
      <c r="D3214" s="6">
        <v>9</v>
      </c>
    </row>
    <row r="3215" spans="1:4" ht="15.75" customHeight="1" x14ac:dyDescent="0.2">
      <c r="A3215" s="6">
        <v>1147</v>
      </c>
      <c r="B3215" s="6" t="s">
        <v>1012</v>
      </c>
      <c r="C3215" s="6" t="s">
        <v>3293</v>
      </c>
      <c r="D3215" s="6">
        <v>352</v>
      </c>
    </row>
    <row r="3216" spans="1:4" ht="15.75" customHeight="1" x14ac:dyDescent="0.2">
      <c r="A3216" s="6">
        <v>1146</v>
      </c>
      <c r="B3216" s="6" t="s">
        <v>3407</v>
      </c>
      <c r="C3216" s="6" t="s">
        <v>3293</v>
      </c>
      <c r="D3216" s="6">
        <v>102</v>
      </c>
    </row>
    <row r="3217" spans="1:4" ht="15.75" customHeight="1" x14ac:dyDescent="0.2">
      <c r="A3217" s="6">
        <v>1145</v>
      </c>
      <c r="B3217" s="6" t="s">
        <v>3345</v>
      </c>
      <c r="C3217" s="6" t="s">
        <v>3293</v>
      </c>
      <c r="D3217" s="6">
        <v>160</v>
      </c>
    </row>
    <row r="3218" spans="1:4" ht="15.75" customHeight="1" x14ac:dyDescent="0.2">
      <c r="A3218" s="6">
        <v>1144</v>
      </c>
      <c r="B3218" s="6" t="s">
        <v>3564</v>
      </c>
      <c r="C3218" s="6" t="s">
        <v>3293</v>
      </c>
      <c r="D3218" s="6">
        <v>32</v>
      </c>
    </row>
    <row r="3219" spans="1:4" ht="15.75" customHeight="1" x14ac:dyDescent="0.2">
      <c r="A3219" s="6">
        <v>1143</v>
      </c>
      <c r="B3219" s="6" t="s">
        <v>3304</v>
      </c>
      <c r="C3219" s="6" t="s">
        <v>3293</v>
      </c>
      <c r="D3219" s="6">
        <v>492</v>
      </c>
    </row>
    <row r="3220" spans="1:4" ht="15.75" customHeight="1" x14ac:dyDescent="0.2">
      <c r="A3220" s="6">
        <v>1142</v>
      </c>
      <c r="B3220" s="6" t="s">
        <v>3375</v>
      </c>
      <c r="C3220" s="6" t="s">
        <v>3293</v>
      </c>
      <c r="D3220" s="6">
        <v>86</v>
      </c>
    </row>
    <row r="3221" spans="1:4" ht="15.75" customHeight="1" x14ac:dyDescent="0.2">
      <c r="A3221" s="6">
        <v>1141</v>
      </c>
      <c r="B3221" s="6" t="s">
        <v>3378</v>
      </c>
      <c r="C3221" s="6" t="s">
        <v>3293</v>
      </c>
      <c r="D3221" s="6">
        <v>115</v>
      </c>
    </row>
    <row r="3222" spans="1:4" ht="15.75" customHeight="1" x14ac:dyDescent="0.2">
      <c r="A3222" s="6">
        <v>1140</v>
      </c>
      <c r="B3222" s="6" t="s">
        <v>3359</v>
      </c>
      <c r="C3222" s="6" t="s">
        <v>3293</v>
      </c>
      <c r="D3222" s="6">
        <v>340</v>
      </c>
    </row>
    <row r="3223" spans="1:4" ht="15.75" customHeight="1" x14ac:dyDescent="0.2">
      <c r="A3223" s="6">
        <v>1139</v>
      </c>
      <c r="B3223" s="6" t="s">
        <v>3329</v>
      </c>
      <c r="C3223" s="6" t="s">
        <v>3293</v>
      </c>
      <c r="D3223" s="6">
        <v>454</v>
      </c>
    </row>
    <row r="3224" spans="1:4" ht="15.75" customHeight="1" x14ac:dyDescent="0.2">
      <c r="A3224" s="6">
        <v>1138</v>
      </c>
      <c r="B3224" s="6" t="s">
        <v>3419</v>
      </c>
      <c r="C3224" s="6" t="s">
        <v>3293</v>
      </c>
      <c r="D3224" s="6">
        <v>31</v>
      </c>
    </row>
    <row r="3225" spans="1:4" ht="15.75" customHeight="1" x14ac:dyDescent="0.2">
      <c r="A3225" s="6">
        <v>1137</v>
      </c>
      <c r="B3225" s="6" t="s">
        <v>3315</v>
      </c>
      <c r="C3225" s="6" t="s">
        <v>3293</v>
      </c>
      <c r="D3225" s="6">
        <v>885</v>
      </c>
    </row>
    <row r="3226" spans="1:4" ht="15.75" customHeight="1" x14ac:dyDescent="0.2">
      <c r="A3226" s="6">
        <v>1136</v>
      </c>
      <c r="B3226" s="6" t="s">
        <v>3565</v>
      </c>
      <c r="C3226" s="6" t="s">
        <v>3293</v>
      </c>
      <c r="D3226" s="6">
        <v>5</v>
      </c>
    </row>
    <row r="3227" spans="1:4" ht="15.75" customHeight="1" x14ac:dyDescent="0.2">
      <c r="A3227" s="6">
        <v>1135</v>
      </c>
      <c r="B3227" s="6" t="s">
        <v>3292</v>
      </c>
      <c r="C3227" s="6" t="s">
        <v>3293</v>
      </c>
      <c r="D3227" s="6">
        <v>484</v>
      </c>
    </row>
    <row r="3228" spans="1:4" ht="15.75" customHeight="1" x14ac:dyDescent="0.2">
      <c r="A3228" s="6">
        <v>1133</v>
      </c>
      <c r="B3228" s="6" t="s">
        <v>3318</v>
      </c>
      <c r="C3228" s="6" t="s">
        <v>3293</v>
      </c>
      <c r="D3228" s="6">
        <v>520</v>
      </c>
    </row>
    <row r="3229" spans="1:4" ht="15.75" customHeight="1" x14ac:dyDescent="0.2">
      <c r="A3229" s="6">
        <v>1131</v>
      </c>
      <c r="B3229" s="6" t="s">
        <v>3566</v>
      </c>
      <c r="C3229" s="6" t="s">
        <v>3293</v>
      </c>
      <c r="D3229" s="6">
        <v>210</v>
      </c>
    </row>
    <row r="3230" spans="1:4" ht="15.75" customHeight="1" x14ac:dyDescent="0.2">
      <c r="A3230" s="6">
        <v>996</v>
      </c>
      <c r="B3230" s="6" t="s">
        <v>347</v>
      </c>
      <c r="C3230" s="6" t="s">
        <v>64</v>
      </c>
      <c r="D3230" s="6">
        <v>331</v>
      </c>
    </row>
    <row r="3231" spans="1:4" ht="15.75" customHeight="1" x14ac:dyDescent="0.2">
      <c r="A3231" s="6">
        <v>995</v>
      </c>
      <c r="B3231" s="6" t="s">
        <v>3567</v>
      </c>
      <c r="C3231" s="6" t="s">
        <v>64</v>
      </c>
      <c r="D3231" s="6">
        <v>26</v>
      </c>
    </row>
    <row r="3232" spans="1:4" ht="15.75" customHeight="1" x14ac:dyDescent="0.2">
      <c r="A3232" s="6">
        <v>994</v>
      </c>
      <c r="B3232" s="6" t="s">
        <v>3465</v>
      </c>
      <c r="C3232" s="6" t="s">
        <v>64</v>
      </c>
      <c r="D3232" s="6">
        <v>27</v>
      </c>
    </row>
    <row r="3233" spans="1:4" ht="15.75" customHeight="1" x14ac:dyDescent="0.2">
      <c r="A3233" s="6">
        <v>993</v>
      </c>
      <c r="B3233" s="6" t="s">
        <v>3568</v>
      </c>
      <c r="C3233" s="6" t="s">
        <v>64</v>
      </c>
      <c r="D3233" s="6">
        <v>12</v>
      </c>
    </row>
    <row r="3234" spans="1:4" ht="15.75" customHeight="1" x14ac:dyDescent="0.2">
      <c r="A3234" s="6">
        <v>992</v>
      </c>
      <c r="B3234" s="6" t="s">
        <v>3379</v>
      </c>
      <c r="C3234" s="6" t="s">
        <v>64</v>
      </c>
      <c r="D3234" s="6">
        <v>477</v>
      </c>
    </row>
    <row r="3235" spans="1:4" ht="15.75" customHeight="1" x14ac:dyDescent="0.2">
      <c r="A3235" s="6">
        <v>991</v>
      </c>
      <c r="B3235" s="6" t="s">
        <v>3288</v>
      </c>
      <c r="C3235" s="6" t="s">
        <v>64</v>
      </c>
      <c r="D3235" s="6">
        <v>9618</v>
      </c>
    </row>
    <row r="3236" spans="1:4" ht="15.75" customHeight="1" x14ac:dyDescent="0.2">
      <c r="A3236" s="6">
        <v>990</v>
      </c>
      <c r="B3236" s="6" t="s">
        <v>1019</v>
      </c>
      <c r="C3236" s="6" t="s">
        <v>64</v>
      </c>
      <c r="D3236" s="6">
        <v>1810</v>
      </c>
    </row>
    <row r="3237" spans="1:4" ht="15.75" customHeight="1" x14ac:dyDescent="0.2">
      <c r="A3237" s="6">
        <v>989</v>
      </c>
      <c r="B3237" s="6" t="s">
        <v>3459</v>
      </c>
      <c r="C3237" s="6" t="s">
        <v>64</v>
      </c>
      <c r="D3237" s="6">
        <v>150</v>
      </c>
    </row>
    <row r="3238" spans="1:4" ht="15.75" customHeight="1" x14ac:dyDescent="0.2">
      <c r="A3238" s="6">
        <v>988</v>
      </c>
      <c r="B3238" s="6" t="s">
        <v>651</v>
      </c>
      <c r="C3238" s="6" t="s">
        <v>64</v>
      </c>
      <c r="D3238" s="6">
        <v>421</v>
      </c>
    </row>
    <row r="3239" spans="1:4" ht="15.75" customHeight="1" x14ac:dyDescent="0.2">
      <c r="A3239" s="6">
        <v>987</v>
      </c>
      <c r="B3239" s="6" t="s">
        <v>187</v>
      </c>
      <c r="C3239" s="6" t="s">
        <v>64</v>
      </c>
      <c r="D3239" s="6">
        <v>196</v>
      </c>
    </row>
    <row r="3240" spans="1:4" ht="15.75" customHeight="1" x14ac:dyDescent="0.2">
      <c r="A3240" s="6">
        <v>986</v>
      </c>
      <c r="B3240" s="6" t="s">
        <v>567</v>
      </c>
      <c r="C3240" s="6" t="s">
        <v>64</v>
      </c>
      <c r="D3240" s="6">
        <v>1196</v>
      </c>
    </row>
    <row r="3241" spans="1:4" ht="15.75" customHeight="1" x14ac:dyDescent="0.2">
      <c r="A3241" s="6">
        <v>985</v>
      </c>
      <c r="B3241" s="6" t="s">
        <v>1184</v>
      </c>
      <c r="C3241" s="6" t="s">
        <v>64</v>
      </c>
      <c r="D3241" s="6">
        <v>80</v>
      </c>
    </row>
    <row r="3242" spans="1:4" ht="15.75" customHeight="1" x14ac:dyDescent="0.2">
      <c r="A3242" s="6">
        <v>984</v>
      </c>
      <c r="B3242" s="6" t="s">
        <v>1788</v>
      </c>
      <c r="C3242" s="6" t="s">
        <v>64</v>
      </c>
      <c r="D3242" s="6">
        <v>16</v>
      </c>
    </row>
    <row r="3243" spans="1:4" ht="15.75" customHeight="1" x14ac:dyDescent="0.2">
      <c r="A3243" s="6">
        <v>983</v>
      </c>
      <c r="B3243" s="6" t="s">
        <v>3418</v>
      </c>
      <c r="C3243" s="6" t="s">
        <v>64</v>
      </c>
      <c r="D3243" s="6">
        <v>40</v>
      </c>
    </row>
    <row r="3244" spans="1:4" ht="15.75" customHeight="1" x14ac:dyDescent="0.2">
      <c r="A3244" s="6">
        <v>982</v>
      </c>
      <c r="B3244" s="6" t="s">
        <v>678</v>
      </c>
      <c r="C3244" s="6" t="s">
        <v>64</v>
      </c>
      <c r="D3244" s="6">
        <v>1970</v>
      </c>
    </row>
    <row r="3245" spans="1:4" ht="15.75" customHeight="1" x14ac:dyDescent="0.2">
      <c r="A3245" s="6">
        <v>981</v>
      </c>
      <c r="B3245" s="6" t="s">
        <v>1307</v>
      </c>
      <c r="C3245" s="6" t="s">
        <v>64</v>
      </c>
      <c r="D3245" s="6">
        <v>4337</v>
      </c>
    </row>
    <row r="3246" spans="1:4" ht="15.75" customHeight="1" x14ac:dyDescent="0.2">
      <c r="A3246" s="6">
        <v>980</v>
      </c>
      <c r="B3246" s="6" t="s">
        <v>249</v>
      </c>
      <c r="C3246" s="6" t="s">
        <v>64</v>
      </c>
      <c r="D3246" s="6">
        <v>1408</v>
      </c>
    </row>
    <row r="3247" spans="1:4" ht="15.75" customHeight="1" x14ac:dyDescent="0.2">
      <c r="A3247" s="6">
        <v>979</v>
      </c>
      <c r="B3247" s="6" t="s">
        <v>3384</v>
      </c>
      <c r="C3247" s="6" t="s">
        <v>64</v>
      </c>
      <c r="D3247" s="6">
        <v>69</v>
      </c>
    </row>
    <row r="3248" spans="1:4" ht="15.75" customHeight="1" x14ac:dyDescent="0.2">
      <c r="A3248" s="6">
        <v>978</v>
      </c>
      <c r="B3248" s="6" t="s">
        <v>3287</v>
      </c>
      <c r="C3248" s="6" t="s">
        <v>64</v>
      </c>
      <c r="D3248" s="6">
        <v>11997</v>
      </c>
    </row>
    <row r="3249" spans="1:4" ht="15.75" customHeight="1" x14ac:dyDescent="0.2">
      <c r="A3249" s="6">
        <v>977</v>
      </c>
      <c r="B3249" s="6" t="s">
        <v>1281</v>
      </c>
      <c r="C3249" s="6" t="s">
        <v>64</v>
      </c>
      <c r="D3249" s="6">
        <v>2031</v>
      </c>
    </row>
    <row r="3250" spans="1:4" ht="15.75" customHeight="1" x14ac:dyDescent="0.2">
      <c r="A3250" s="6">
        <v>976</v>
      </c>
      <c r="B3250" s="6" t="s">
        <v>356</v>
      </c>
      <c r="C3250" s="6" t="s">
        <v>2481</v>
      </c>
      <c r="D3250" s="6">
        <v>744</v>
      </c>
    </row>
    <row r="3251" spans="1:4" ht="15.75" customHeight="1" x14ac:dyDescent="0.2">
      <c r="A3251" s="6">
        <v>975</v>
      </c>
      <c r="B3251" s="6" t="s">
        <v>845</v>
      </c>
      <c r="C3251" s="6" t="s">
        <v>2481</v>
      </c>
      <c r="D3251" s="6">
        <v>31</v>
      </c>
    </row>
    <row r="3252" spans="1:4" ht="15.75" customHeight="1" x14ac:dyDescent="0.2">
      <c r="A3252" s="6">
        <v>974</v>
      </c>
      <c r="B3252" s="6" t="s">
        <v>1183</v>
      </c>
      <c r="C3252" s="6" t="s">
        <v>2481</v>
      </c>
      <c r="D3252" s="6">
        <v>980</v>
      </c>
    </row>
    <row r="3253" spans="1:4" ht="15.75" customHeight="1" x14ac:dyDescent="0.2">
      <c r="A3253" s="6">
        <v>973</v>
      </c>
      <c r="B3253" s="6" t="s">
        <v>899</v>
      </c>
      <c r="C3253" s="6" t="s">
        <v>2481</v>
      </c>
      <c r="D3253" s="6">
        <v>47</v>
      </c>
    </row>
    <row r="3254" spans="1:4" ht="15.75" customHeight="1" x14ac:dyDescent="0.2">
      <c r="A3254" s="6">
        <v>972</v>
      </c>
      <c r="B3254" s="6" t="s">
        <v>3367</v>
      </c>
      <c r="C3254" s="6" t="s">
        <v>2481</v>
      </c>
      <c r="D3254" s="6">
        <v>212</v>
      </c>
    </row>
    <row r="3255" spans="1:4" ht="15.75" customHeight="1" x14ac:dyDescent="0.2">
      <c r="A3255" s="6">
        <v>971</v>
      </c>
      <c r="B3255" s="6" t="s">
        <v>3032</v>
      </c>
      <c r="C3255" s="6" t="s">
        <v>2481</v>
      </c>
      <c r="D3255" s="6">
        <v>12</v>
      </c>
    </row>
    <row r="3256" spans="1:4" ht="15.75" customHeight="1" x14ac:dyDescent="0.2">
      <c r="A3256" s="6">
        <v>970</v>
      </c>
      <c r="B3256" s="6" t="s">
        <v>2739</v>
      </c>
      <c r="C3256" s="6" t="s">
        <v>2481</v>
      </c>
      <c r="D3256" s="6">
        <v>41</v>
      </c>
    </row>
    <row r="3257" spans="1:4" ht="15.75" customHeight="1" x14ac:dyDescent="0.2">
      <c r="A3257" s="6">
        <v>969</v>
      </c>
      <c r="B3257" s="6" t="s">
        <v>673</v>
      </c>
      <c r="C3257" s="6" t="s">
        <v>2481</v>
      </c>
      <c r="D3257" s="6">
        <v>1253</v>
      </c>
    </row>
    <row r="3258" spans="1:4" ht="15.75" customHeight="1" x14ac:dyDescent="0.2">
      <c r="A3258" s="6">
        <v>968</v>
      </c>
      <c r="B3258" s="6" t="s">
        <v>431</v>
      </c>
      <c r="C3258" s="6" t="s">
        <v>2481</v>
      </c>
      <c r="D3258" s="6">
        <v>204</v>
      </c>
    </row>
    <row r="3259" spans="1:4" ht="15.75" customHeight="1" x14ac:dyDescent="0.2">
      <c r="A3259" s="6">
        <v>967</v>
      </c>
      <c r="B3259" s="6" t="s">
        <v>1455</v>
      </c>
      <c r="C3259" s="6" t="s">
        <v>2481</v>
      </c>
      <c r="D3259" s="6">
        <v>190</v>
      </c>
    </row>
    <row r="3260" spans="1:4" ht="15.75" customHeight="1" x14ac:dyDescent="0.2">
      <c r="A3260" s="6">
        <v>966</v>
      </c>
      <c r="B3260" s="6" t="s">
        <v>655</v>
      </c>
      <c r="C3260" s="6" t="s">
        <v>2481</v>
      </c>
      <c r="D3260" s="6">
        <v>2761</v>
      </c>
    </row>
    <row r="3261" spans="1:4" ht="15.75" customHeight="1" x14ac:dyDescent="0.2">
      <c r="A3261" s="6">
        <v>965</v>
      </c>
      <c r="B3261" s="6" t="s">
        <v>1377</v>
      </c>
      <c r="C3261" s="6" t="s">
        <v>2481</v>
      </c>
      <c r="D3261" s="6">
        <v>274</v>
      </c>
    </row>
    <row r="3262" spans="1:4" ht="15.75" customHeight="1" x14ac:dyDescent="0.2">
      <c r="A3262" s="6">
        <v>964</v>
      </c>
      <c r="B3262" s="6" t="s">
        <v>1139</v>
      </c>
      <c r="C3262" s="6" t="s">
        <v>2481</v>
      </c>
      <c r="D3262" s="6">
        <v>453</v>
      </c>
    </row>
    <row r="3263" spans="1:4" ht="15.75" customHeight="1" x14ac:dyDescent="0.2">
      <c r="A3263" s="6">
        <v>962</v>
      </c>
      <c r="B3263" s="6" t="s">
        <v>398</v>
      </c>
      <c r="C3263" s="6" t="s">
        <v>2481</v>
      </c>
      <c r="D3263" s="6">
        <v>635</v>
      </c>
    </row>
    <row r="3264" spans="1:4" ht="15.75" customHeight="1" x14ac:dyDescent="0.2">
      <c r="A3264" s="6">
        <v>961</v>
      </c>
      <c r="B3264" s="6" t="s">
        <v>3294</v>
      </c>
      <c r="C3264" s="6" t="s">
        <v>2481</v>
      </c>
    </row>
    <row r="3265" spans="1:4" ht="15.75" customHeight="1" x14ac:dyDescent="0.2">
      <c r="A3265" s="6">
        <v>960</v>
      </c>
      <c r="B3265" s="6" t="s">
        <v>1358</v>
      </c>
      <c r="C3265" s="6" t="s">
        <v>2481</v>
      </c>
      <c r="D3265" s="6">
        <v>1616</v>
      </c>
    </row>
    <row r="3266" spans="1:4" ht="15.75" customHeight="1" x14ac:dyDescent="0.2">
      <c r="A3266" s="6">
        <v>959</v>
      </c>
      <c r="B3266" s="6" t="s">
        <v>1376</v>
      </c>
      <c r="C3266" s="6" t="s">
        <v>2481</v>
      </c>
      <c r="D3266" s="6">
        <v>590</v>
      </c>
    </row>
    <row r="3267" spans="1:4" ht="15.75" customHeight="1" x14ac:dyDescent="0.2">
      <c r="A3267" s="6">
        <v>958</v>
      </c>
      <c r="B3267" s="6" t="s">
        <v>582</v>
      </c>
      <c r="C3267" s="6" t="s">
        <v>2481</v>
      </c>
      <c r="D3267" s="6">
        <v>488</v>
      </c>
    </row>
    <row r="3268" spans="1:4" ht="15.75" customHeight="1" x14ac:dyDescent="0.2">
      <c r="A3268" s="6">
        <v>956</v>
      </c>
      <c r="B3268" s="6" t="s">
        <v>3383</v>
      </c>
      <c r="C3268" s="6" t="s">
        <v>3293</v>
      </c>
      <c r="D3268" s="6">
        <v>90</v>
      </c>
    </row>
    <row r="3269" spans="1:4" ht="15.75" customHeight="1" x14ac:dyDescent="0.2">
      <c r="A3269" s="6">
        <v>955</v>
      </c>
      <c r="B3269" s="6" t="s">
        <v>3352</v>
      </c>
      <c r="C3269" s="6" t="s">
        <v>3293</v>
      </c>
      <c r="D3269" s="6">
        <v>165</v>
      </c>
    </row>
    <row r="3270" spans="1:4" ht="15.75" customHeight="1" x14ac:dyDescent="0.2">
      <c r="A3270" s="6">
        <v>954</v>
      </c>
      <c r="B3270" s="6" t="s">
        <v>3569</v>
      </c>
      <c r="C3270" s="6" t="s">
        <v>3293</v>
      </c>
      <c r="D3270" s="6">
        <v>10</v>
      </c>
    </row>
    <row r="3271" spans="1:4" ht="15.75" customHeight="1" x14ac:dyDescent="0.2">
      <c r="A3271" s="6">
        <v>953</v>
      </c>
      <c r="B3271" s="6" t="s">
        <v>3299</v>
      </c>
      <c r="C3271" s="6" t="s">
        <v>3293</v>
      </c>
      <c r="D3271" s="6">
        <v>2003</v>
      </c>
    </row>
    <row r="3272" spans="1:4" ht="15.75" customHeight="1" x14ac:dyDescent="0.2">
      <c r="A3272" s="6">
        <v>952</v>
      </c>
      <c r="B3272" s="6" t="s">
        <v>3430</v>
      </c>
      <c r="C3272" s="6" t="s">
        <v>3293</v>
      </c>
      <c r="D3272" s="6">
        <v>0</v>
      </c>
    </row>
    <row r="3273" spans="1:4" ht="15.75" customHeight="1" x14ac:dyDescent="0.2">
      <c r="A3273" s="6">
        <v>951</v>
      </c>
      <c r="B3273" s="6" t="s">
        <v>3356</v>
      </c>
      <c r="C3273" s="6" t="s">
        <v>3293</v>
      </c>
      <c r="D3273" s="6">
        <v>416</v>
      </c>
    </row>
    <row r="3274" spans="1:4" ht="15.75" customHeight="1" x14ac:dyDescent="0.2">
      <c r="A3274" s="6">
        <v>950</v>
      </c>
      <c r="B3274" s="6" t="s">
        <v>3496</v>
      </c>
      <c r="C3274" s="6" t="s">
        <v>3293</v>
      </c>
      <c r="D3274" s="6">
        <v>87</v>
      </c>
    </row>
    <row r="3275" spans="1:4" ht="15.75" customHeight="1" x14ac:dyDescent="0.2">
      <c r="A3275" s="6">
        <v>949</v>
      </c>
      <c r="B3275" s="6" t="s">
        <v>3457</v>
      </c>
      <c r="C3275" s="6" t="s">
        <v>3293</v>
      </c>
      <c r="D3275" s="6">
        <v>20</v>
      </c>
    </row>
    <row r="3276" spans="1:4" ht="15.75" customHeight="1" x14ac:dyDescent="0.2">
      <c r="A3276" s="6">
        <v>948</v>
      </c>
      <c r="B3276" s="6" t="s">
        <v>3395</v>
      </c>
      <c r="C3276" s="6" t="s">
        <v>3293</v>
      </c>
      <c r="D3276" s="6">
        <v>114</v>
      </c>
    </row>
    <row r="3277" spans="1:4" ht="15.75" customHeight="1" x14ac:dyDescent="0.2">
      <c r="A3277" s="6">
        <v>947</v>
      </c>
      <c r="B3277" s="6" t="s">
        <v>3570</v>
      </c>
      <c r="C3277" s="6" t="s">
        <v>3293</v>
      </c>
      <c r="D3277" s="6">
        <v>2</v>
      </c>
    </row>
    <row r="3278" spans="1:4" ht="15.75" customHeight="1" x14ac:dyDescent="0.2">
      <c r="A3278" s="6">
        <v>946</v>
      </c>
      <c r="B3278" s="6" t="s">
        <v>3296</v>
      </c>
      <c r="C3278" s="6" t="s">
        <v>3293</v>
      </c>
      <c r="D3278" s="6">
        <v>2770</v>
      </c>
    </row>
    <row r="3279" spans="1:4" ht="15.75" customHeight="1" x14ac:dyDescent="0.2">
      <c r="A3279" s="6">
        <v>945</v>
      </c>
      <c r="B3279" s="6" t="s">
        <v>3440</v>
      </c>
      <c r="C3279" s="6" t="s">
        <v>3293</v>
      </c>
      <c r="D3279" s="6">
        <v>127</v>
      </c>
    </row>
    <row r="3280" spans="1:4" ht="15.75" customHeight="1" x14ac:dyDescent="0.2">
      <c r="A3280" s="6">
        <v>944</v>
      </c>
      <c r="B3280" s="6" t="s">
        <v>3327</v>
      </c>
      <c r="C3280" s="6" t="s">
        <v>3293</v>
      </c>
      <c r="D3280" s="6">
        <v>462</v>
      </c>
    </row>
    <row r="3281" spans="1:4" ht="15.75" customHeight="1" x14ac:dyDescent="0.2">
      <c r="A3281" s="6">
        <v>943</v>
      </c>
      <c r="B3281" s="6" t="s">
        <v>3571</v>
      </c>
      <c r="C3281" s="6" t="s">
        <v>3293</v>
      </c>
      <c r="D3281" s="6">
        <v>5</v>
      </c>
    </row>
    <row r="3282" spans="1:4" ht="15.75" customHeight="1" x14ac:dyDescent="0.2">
      <c r="A3282" s="6">
        <v>941</v>
      </c>
      <c r="B3282" s="6" t="s">
        <v>3334</v>
      </c>
      <c r="C3282" s="6" t="s">
        <v>3293</v>
      </c>
      <c r="D3282" s="6">
        <v>650</v>
      </c>
    </row>
    <row r="3283" spans="1:4" ht="15.75" customHeight="1" x14ac:dyDescent="0.2">
      <c r="A3283" s="6">
        <v>939</v>
      </c>
      <c r="B3283" s="6" t="s">
        <v>3572</v>
      </c>
      <c r="C3283" s="6" t="s">
        <v>3293</v>
      </c>
      <c r="D3283" s="6">
        <v>59</v>
      </c>
    </row>
    <row r="3284" spans="1:4" ht="15.75" customHeight="1" x14ac:dyDescent="0.2">
      <c r="A3284" s="6">
        <v>938</v>
      </c>
      <c r="B3284" s="6" t="s">
        <v>3331</v>
      </c>
      <c r="C3284" s="6" t="s">
        <v>3293</v>
      </c>
      <c r="D3284" s="6">
        <v>347</v>
      </c>
    </row>
    <row r="3285" spans="1:4" ht="15.75" customHeight="1" x14ac:dyDescent="0.2">
      <c r="A3285" s="6">
        <v>936</v>
      </c>
      <c r="B3285" s="6" t="s">
        <v>3347</v>
      </c>
      <c r="C3285" s="6" t="s">
        <v>64</v>
      </c>
      <c r="D3285" s="6">
        <v>620</v>
      </c>
    </row>
    <row r="3286" spans="1:4" ht="15.75" customHeight="1" x14ac:dyDescent="0.2">
      <c r="A3286" s="6">
        <v>927</v>
      </c>
      <c r="B3286" s="6" t="s">
        <v>3573</v>
      </c>
      <c r="C3286" s="6" t="s">
        <v>64</v>
      </c>
      <c r="D3286" s="6">
        <v>6</v>
      </c>
    </row>
    <row r="3287" spans="1:4" ht="15.75" customHeight="1" x14ac:dyDescent="0.2">
      <c r="A3287" s="6">
        <v>926</v>
      </c>
      <c r="B3287" s="6" t="s">
        <v>3574</v>
      </c>
      <c r="C3287" s="6" t="s">
        <v>64</v>
      </c>
      <c r="D3287" s="6">
        <v>58</v>
      </c>
    </row>
    <row r="3288" spans="1:4" ht="15.75" customHeight="1" x14ac:dyDescent="0.2">
      <c r="A3288" s="6">
        <v>925</v>
      </c>
      <c r="B3288" s="6" t="s">
        <v>3575</v>
      </c>
      <c r="C3288" s="6" t="s">
        <v>2481</v>
      </c>
      <c r="D3288" s="6">
        <v>191</v>
      </c>
    </row>
    <row r="3289" spans="1:4" ht="15.75" customHeight="1" x14ac:dyDescent="0.2">
      <c r="A3289" s="6">
        <v>924</v>
      </c>
      <c r="B3289" s="6" t="s">
        <v>3576</v>
      </c>
      <c r="C3289" s="6" t="s">
        <v>2481</v>
      </c>
      <c r="D3289" s="6">
        <v>7</v>
      </c>
    </row>
    <row r="3290" spans="1:4" ht="15.75" customHeight="1" x14ac:dyDescent="0.2">
      <c r="A3290" s="6">
        <v>922</v>
      </c>
      <c r="B3290" s="6" t="s">
        <v>3577</v>
      </c>
      <c r="C3290" s="6" t="s">
        <v>2481</v>
      </c>
      <c r="D3290" s="6">
        <v>650</v>
      </c>
    </row>
    <row r="3291" spans="1:4" ht="15.75" customHeight="1" x14ac:dyDescent="0.2">
      <c r="A3291" s="6">
        <v>921</v>
      </c>
      <c r="B3291" s="6" t="s">
        <v>3578</v>
      </c>
      <c r="C3291" s="6" t="s">
        <v>64</v>
      </c>
      <c r="D3291" s="6">
        <v>310</v>
      </c>
    </row>
    <row r="3292" spans="1:4" ht="15.75" customHeight="1" x14ac:dyDescent="0.2">
      <c r="A3292" s="6">
        <v>920</v>
      </c>
      <c r="B3292" s="6" t="s">
        <v>1996</v>
      </c>
      <c r="C3292" s="6" t="s">
        <v>3297</v>
      </c>
      <c r="D3292" s="6">
        <v>221</v>
      </c>
    </row>
    <row r="3293" spans="1:4" ht="15.75" customHeight="1" x14ac:dyDescent="0.2">
      <c r="A3293" s="6">
        <v>919</v>
      </c>
      <c r="B3293" s="6" t="s">
        <v>3579</v>
      </c>
      <c r="C3293" s="6" t="s">
        <v>64</v>
      </c>
      <c r="D3293" s="6">
        <v>33</v>
      </c>
    </row>
    <row r="3294" spans="1:4" ht="15.75" customHeight="1" x14ac:dyDescent="0.2">
      <c r="A3294" s="6">
        <v>918</v>
      </c>
      <c r="B3294" s="6" t="s">
        <v>1874</v>
      </c>
      <c r="C3294" s="6" t="s">
        <v>3297</v>
      </c>
      <c r="D3294" s="6">
        <v>19</v>
      </c>
    </row>
    <row r="3295" spans="1:4" ht="15.75" customHeight="1" x14ac:dyDescent="0.2">
      <c r="A3295" s="6">
        <v>917</v>
      </c>
      <c r="B3295" s="6" t="s">
        <v>3580</v>
      </c>
      <c r="C3295" s="6" t="s">
        <v>2481</v>
      </c>
      <c r="D3295" s="6">
        <v>2202</v>
      </c>
    </row>
    <row r="3296" spans="1:4" ht="15.75" customHeight="1" x14ac:dyDescent="0.2">
      <c r="A3296" s="6">
        <v>916</v>
      </c>
      <c r="B3296" s="6" t="s">
        <v>124</v>
      </c>
      <c r="C3296" s="6" t="s">
        <v>64</v>
      </c>
      <c r="D3296" s="6">
        <v>190</v>
      </c>
    </row>
    <row r="3297" spans="1:4" ht="15.75" customHeight="1" x14ac:dyDescent="0.2">
      <c r="A3297" s="6">
        <v>915</v>
      </c>
      <c r="B3297" s="6" t="s">
        <v>3581</v>
      </c>
      <c r="C3297" s="6" t="s">
        <v>64</v>
      </c>
      <c r="D3297" s="6">
        <v>54</v>
      </c>
    </row>
    <row r="3298" spans="1:4" ht="15.75" customHeight="1" x14ac:dyDescent="0.2">
      <c r="A3298" s="6">
        <v>914</v>
      </c>
      <c r="B3298" s="6" t="s">
        <v>3393</v>
      </c>
      <c r="C3298" s="6" t="s">
        <v>64</v>
      </c>
      <c r="D3298" s="6">
        <v>501</v>
      </c>
    </row>
    <row r="3299" spans="1:4" ht="15.75" customHeight="1" x14ac:dyDescent="0.2">
      <c r="A3299" s="6">
        <v>913</v>
      </c>
      <c r="B3299" s="6" t="s">
        <v>3582</v>
      </c>
      <c r="C3299" s="6" t="s">
        <v>64</v>
      </c>
      <c r="D3299" s="6">
        <v>65</v>
      </c>
    </row>
    <row r="3300" spans="1:4" ht="15.75" customHeight="1" x14ac:dyDescent="0.2">
      <c r="A3300" s="6">
        <v>912</v>
      </c>
      <c r="B3300" s="6" t="s">
        <v>3433</v>
      </c>
      <c r="C3300" s="6" t="s">
        <v>64</v>
      </c>
      <c r="D3300" s="6">
        <v>280</v>
      </c>
    </row>
    <row r="3301" spans="1:4" ht="15.75" customHeight="1" x14ac:dyDescent="0.2">
      <c r="A3301" s="6">
        <v>911</v>
      </c>
      <c r="B3301" s="6" t="s">
        <v>3583</v>
      </c>
      <c r="C3301" s="6" t="s">
        <v>64</v>
      </c>
      <c r="D3301" s="6">
        <v>64</v>
      </c>
    </row>
    <row r="3302" spans="1:4" ht="15.75" customHeight="1" x14ac:dyDescent="0.2">
      <c r="A3302" s="6">
        <v>910</v>
      </c>
      <c r="B3302" s="6" t="s">
        <v>3584</v>
      </c>
      <c r="C3302" s="6" t="s">
        <v>64</v>
      </c>
      <c r="D3302" s="6">
        <v>95</v>
      </c>
    </row>
    <row r="3303" spans="1:4" ht="15.75" customHeight="1" x14ac:dyDescent="0.2">
      <c r="A3303" s="6">
        <v>909</v>
      </c>
      <c r="B3303" s="6" t="s">
        <v>230</v>
      </c>
      <c r="C3303" s="6" t="s">
        <v>64</v>
      </c>
      <c r="D3303" s="6">
        <v>58</v>
      </c>
    </row>
    <row r="3304" spans="1:4" ht="15.75" customHeight="1" x14ac:dyDescent="0.2">
      <c r="A3304" s="6">
        <v>907</v>
      </c>
      <c r="B3304" s="6" t="s">
        <v>3585</v>
      </c>
      <c r="C3304" s="6" t="s">
        <v>64</v>
      </c>
      <c r="D3304" s="6">
        <v>343</v>
      </c>
    </row>
    <row r="3305" spans="1:4" ht="15.75" customHeight="1" x14ac:dyDescent="0.2">
      <c r="A3305" s="6">
        <v>906</v>
      </c>
      <c r="B3305" s="6" t="s">
        <v>3484</v>
      </c>
      <c r="C3305" s="6" t="s">
        <v>64</v>
      </c>
      <c r="D3305" s="6">
        <v>130</v>
      </c>
    </row>
    <row r="3306" spans="1:4" ht="15.75" customHeight="1" x14ac:dyDescent="0.2">
      <c r="A3306" s="6">
        <v>905</v>
      </c>
      <c r="B3306" s="6" t="s">
        <v>1879</v>
      </c>
      <c r="C3306" s="6" t="s">
        <v>3297</v>
      </c>
      <c r="D3306" s="6">
        <v>21</v>
      </c>
    </row>
    <row r="3307" spans="1:4" ht="15.75" customHeight="1" x14ac:dyDescent="0.2">
      <c r="A3307" s="6">
        <v>903</v>
      </c>
      <c r="B3307" s="6" t="s">
        <v>3586</v>
      </c>
      <c r="C3307" s="6" t="s">
        <v>64</v>
      </c>
      <c r="D3307" s="6">
        <v>10</v>
      </c>
    </row>
    <row r="3308" spans="1:4" ht="15.75" customHeight="1" x14ac:dyDescent="0.2">
      <c r="A3308" s="6">
        <v>902</v>
      </c>
      <c r="B3308" s="6" t="s">
        <v>3403</v>
      </c>
      <c r="C3308" s="6" t="s">
        <v>64</v>
      </c>
      <c r="D3308" s="6">
        <v>320</v>
      </c>
    </row>
    <row r="3309" spans="1:4" ht="15.75" customHeight="1" x14ac:dyDescent="0.2">
      <c r="A3309" s="6">
        <v>901</v>
      </c>
      <c r="B3309" s="6" t="s">
        <v>3397</v>
      </c>
      <c r="C3309" s="6" t="s">
        <v>3293</v>
      </c>
      <c r="D3309" s="6">
        <v>24</v>
      </c>
    </row>
    <row r="3310" spans="1:4" ht="15.75" customHeight="1" x14ac:dyDescent="0.2">
      <c r="A3310" s="6">
        <v>900</v>
      </c>
      <c r="B3310" s="6" t="s">
        <v>3587</v>
      </c>
      <c r="C3310" s="6" t="s">
        <v>64</v>
      </c>
      <c r="D3310" s="6">
        <v>151</v>
      </c>
    </row>
    <row r="3311" spans="1:4" ht="15.75" customHeight="1" x14ac:dyDescent="0.2">
      <c r="A3311" s="6">
        <v>899</v>
      </c>
      <c r="B3311" s="6" t="s">
        <v>3458</v>
      </c>
      <c r="C3311" s="6" t="s">
        <v>64</v>
      </c>
      <c r="D3311" s="6">
        <v>151</v>
      </c>
    </row>
    <row r="3312" spans="1:4" ht="15.75" customHeight="1" x14ac:dyDescent="0.2">
      <c r="A3312" s="6">
        <v>898</v>
      </c>
      <c r="B3312" s="6" t="s">
        <v>3360</v>
      </c>
      <c r="C3312" s="6" t="s">
        <v>3293</v>
      </c>
      <c r="D3312" s="6">
        <v>379</v>
      </c>
    </row>
    <row r="3313" spans="1:4" ht="15.75" customHeight="1" x14ac:dyDescent="0.2">
      <c r="A3313" s="6">
        <v>897</v>
      </c>
      <c r="B3313" s="6" t="s">
        <v>3298</v>
      </c>
      <c r="C3313" s="6" t="s">
        <v>3293</v>
      </c>
      <c r="D3313" s="6">
        <v>1329</v>
      </c>
    </row>
    <row r="3314" spans="1:4" ht="15.75" customHeight="1" x14ac:dyDescent="0.2">
      <c r="A3314" s="6">
        <v>896</v>
      </c>
      <c r="B3314" s="6" t="s">
        <v>3342</v>
      </c>
      <c r="C3314" s="6" t="s">
        <v>2481</v>
      </c>
      <c r="D3314" s="6">
        <v>698</v>
      </c>
    </row>
    <row r="3315" spans="1:4" ht="15.75" customHeight="1" x14ac:dyDescent="0.2">
      <c r="A3315" s="6">
        <v>895</v>
      </c>
      <c r="B3315" s="6" t="s">
        <v>3391</v>
      </c>
      <c r="C3315" s="6" t="s">
        <v>3293</v>
      </c>
      <c r="D3315" s="6">
        <v>53</v>
      </c>
    </row>
    <row r="3316" spans="1:4" ht="15.75" customHeight="1" x14ac:dyDescent="0.2">
      <c r="A3316" s="6">
        <v>894</v>
      </c>
      <c r="B3316" s="6" t="s">
        <v>1858</v>
      </c>
      <c r="C3316" s="6" t="s">
        <v>3297</v>
      </c>
      <c r="D3316" s="6">
        <v>22</v>
      </c>
    </row>
    <row r="3317" spans="1:4" ht="15.75" customHeight="1" x14ac:dyDescent="0.2">
      <c r="A3317" s="6">
        <v>891</v>
      </c>
      <c r="B3317" s="6" t="s">
        <v>3464</v>
      </c>
      <c r="C3317" s="6" t="s">
        <v>64</v>
      </c>
      <c r="D3317" s="6">
        <v>52</v>
      </c>
    </row>
    <row r="3318" spans="1:4" ht="15.75" customHeight="1" x14ac:dyDescent="0.2">
      <c r="A3318" s="6">
        <v>890</v>
      </c>
      <c r="B3318" s="6" t="s">
        <v>3588</v>
      </c>
      <c r="C3318" s="6" t="s">
        <v>2481</v>
      </c>
      <c r="D3318" s="6">
        <v>295</v>
      </c>
    </row>
    <row r="3319" spans="1:4" ht="15.75" customHeight="1" x14ac:dyDescent="0.2">
      <c r="A3319" s="6">
        <v>889</v>
      </c>
      <c r="B3319" s="6" t="s">
        <v>3364</v>
      </c>
      <c r="C3319" s="6" t="s">
        <v>3285</v>
      </c>
      <c r="D3319" s="6">
        <v>224</v>
      </c>
    </row>
    <row r="3320" spans="1:4" ht="15.75" customHeight="1" x14ac:dyDescent="0.2">
      <c r="A3320" s="6">
        <v>888</v>
      </c>
      <c r="B3320" s="6" t="s">
        <v>3589</v>
      </c>
      <c r="C3320" s="6" t="s">
        <v>2481</v>
      </c>
      <c r="D3320" s="6">
        <v>156</v>
      </c>
    </row>
    <row r="3321" spans="1:4" ht="15.75" customHeight="1" x14ac:dyDescent="0.2">
      <c r="A3321" s="6">
        <v>887</v>
      </c>
      <c r="B3321" s="6" t="s">
        <v>3590</v>
      </c>
      <c r="C3321" s="6" t="s">
        <v>3293</v>
      </c>
      <c r="D3321" s="6">
        <v>0</v>
      </c>
    </row>
    <row r="3322" spans="1:4" ht="15.75" customHeight="1" x14ac:dyDescent="0.2">
      <c r="A3322" s="6">
        <v>886</v>
      </c>
      <c r="B3322" s="6" t="s">
        <v>1877</v>
      </c>
      <c r="C3322" s="6" t="s">
        <v>3297</v>
      </c>
      <c r="D3322" s="6">
        <v>29</v>
      </c>
    </row>
    <row r="3323" spans="1:4" ht="15.75" customHeight="1" x14ac:dyDescent="0.2">
      <c r="A3323" s="6">
        <v>885</v>
      </c>
      <c r="B3323" s="41" t="s">
        <v>1767</v>
      </c>
      <c r="C3323" s="6" t="s">
        <v>3297</v>
      </c>
      <c r="D3323" s="6">
        <v>182</v>
      </c>
    </row>
    <row r="3324" spans="1:4" ht="15.75" customHeight="1" x14ac:dyDescent="0.2">
      <c r="A3324" s="6">
        <v>884</v>
      </c>
      <c r="B3324" s="6" t="s">
        <v>3482</v>
      </c>
      <c r="C3324" s="6" t="s">
        <v>64</v>
      </c>
      <c r="D3324" s="6">
        <v>78</v>
      </c>
    </row>
    <row r="3325" spans="1:4" ht="15.75" customHeight="1" x14ac:dyDescent="0.2">
      <c r="A3325" s="6">
        <v>883</v>
      </c>
      <c r="B3325" s="6" t="s">
        <v>3591</v>
      </c>
      <c r="C3325" s="6" t="s">
        <v>64</v>
      </c>
      <c r="D3325" s="6">
        <v>74</v>
      </c>
    </row>
    <row r="3326" spans="1:4" ht="15.75" customHeight="1" x14ac:dyDescent="0.2">
      <c r="A3326" s="6">
        <v>882</v>
      </c>
      <c r="B3326" s="6" t="s">
        <v>3329</v>
      </c>
      <c r="C3326" s="6" t="s">
        <v>3293</v>
      </c>
      <c r="D3326" s="6">
        <v>456</v>
      </c>
    </row>
    <row r="3327" spans="1:4" ht="15.75" customHeight="1" x14ac:dyDescent="0.2">
      <c r="A3327" s="6">
        <v>881</v>
      </c>
      <c r="B3327" s="6" t="s">
        <v>1851</v>
      </c>
      <c r="C3327" s="6" t="s">
        <v>3297</v>
      </c>
      <c r="D3327" s="6">
        <v>69</v>
      </c>
    </row>
    <row r="3328" spans="1:4" ht="15.75" customHeight="1" x14ac:dyDescent="0.2">
      <c r="A3328" s="6">
        <v>880</v>
      </c>
      <c r="B3328" s="6" t="s">
        <v>1509</v>
      </c>
      <c r="C3328" s="6" t="s">
        <v>3297</v>
      </c>
      <c r="D3328" s="6">
        <v>22</v>
      </c>
    </row>
    <row r="3329" spans="1:4" ht="15.75" customHeight="1" x14ac:dyDescent="0.2">
      <c r="A3329" s="6">
        <v>879</v>
      </c>
      <c r="B3329" s="6" t="s">
        <v>3456</v>
      </c>
      <c r="C3329" s="6" t="s">
        <v>64</v>
      </c>
      <c r="D3329" s="6">
        <v>165</v>
      </c>
    </row>
    <row r="3330" spans="1:4" ht="15.75" customHeight="1" x14ac:dyDescent="0.2">
      <c r="A3330" s="6">
        <v>878</v>
      </c>
      <c r="B3330" s="6" t="s">
        <v>2022</v>
      </c>
      <c r="C3330" s="6" t="s">
        <v>3297</v>
      </c>
      <c r="D3330" s="6">
        <v>45</v>
      </c>
    </row>
    <row r="3331" spans="1:4" ht="15.75" customHeight="1" x14ac:dyDescent="0.2">
      <c r="A3331" s="6">
        <v>877</v>
      </c>
      <c r="B3331" s="6" t="s">
        <v>1776</v>
      </c>
      <c r="C3331" s="6" t="s">
        <v>3297</v>
      </c>
      <c r="D3331" s="6">
        <v>138</v>
      </c>
    </row>
    <row r="3332" spans="1:4" ht="15.75" customHeight="1" x14ac:dyDescent="0.2">
      <c r="A3332" s="6">
        <v>876</v>
      </c>
      <c r="B3332" s="6" t="s">
        <v>3592</v>
      </c>
      <c r="C3332" s="6" t="s">
        <v>3293</v>
      </c>
      <c r="D3332" s="6">
        <v>14</v>
      </c>
    </row>
    <row r="3333" spans="1:4" ht="15.75" customHeight="1" x14ac:dyDescent="0.2">
      <c r="A3333" s="6">
        <v>875</v>
      </c>
      <c r="B3333" s="6" t="s">
        <v>3390</v>
      </c>
      <c r="C3333" s="6" t="s">
        <v>64</v>
      </c>
      <c r="D3333" s="6">
        <v>400</v>
      </c>
    </row>
    <row r="3334" spans="1:4" ht="15.75" customHeight="1" x14ac:dyDescent="0.2">
      <c r="A3334" s="6">
        <v>874</v>
      </c>
      <c r="B3334" s="6" t="s">
        <v>1220</v>
      </c>
      <c r="C3334" s="6" t="s">
        <v>64</v>
      </c>
      <c r="D3334" s="6">
        <v>218</v>
      </c>
    </row>
    <row r="3335" spans="1:4" ht="15.75" customHeight="1" x14ac:dyDescent="0.2">
      <c r="A3335" s="6">
        <v>873</v>
      </c>
      <c r="B3335" s="6" t="s">
        <v>3593</v>
      </c>
      <c r="C3335" s="6" t="s">
        <v>64</v>
      </c>
      <c r="D3335" s="6">
        <v>42</v>
      </c>
    </row>
    <row r="3336" spans="1:4" ht="15.75" customHeight="1" x14ac:dyDescent="0.2">
      <c r="A3336" s="6">
        <v>872</v>
      </c>
      <c r="B3336" s="6" t="s">
        <v>3303</v>
      </c>
      <c r="C3336" s="6" t="s">
        <v>3293</v>
      </c>
      <c r="D3336" s="6">
        <v>1101</v>
      </c>
    </row>
    <row r="3337" spans="1:4" ht="15.75" customHeight="1" x14ac:dyDescent="0.2">
      <c r="A3337" s="6">
        <v>871</v>
      </c>
      <c r="B3337" s="6" t="s">
        <v>3594</v>
      </c>
      <c r="C3337" s="6" t="s">
        <v>64</v>
      </c>
      <c r="D3337" s="6">
        <v>30</v>
      </c>
    </row>
    <row r="3338" spans="1:4" ht="15.75" customHeight="1" x14ac:dyDescent="0.2">
      <c r="A3338" s="6">
        <v>870</v>
      </c>
      <c r="B3338" s="6" t="s">
        <v>3386</v>
      </c>
      <c r="C3338" s="6" t="s">
        <v>64</v>
      </c>
      <c r="D3338" s="6">
        <v>380</v>
      </c>
    </row>
    <row r="3339" spans="1:4" ht="15.75" customHeight="1" x14ac:dyDescent="0.2">
      <c r="A3339" s="6">
        <v>869</v>
      </c>
      <c r="B3339" s="6" t="s">
        <v>3351</v>
      </c>
      <c r="C3339" s="6" t="s">
        <v>64</v>
      </c>
      <c r="D3339" s="6">
        <v>674</v>
      </c>
    </row>
    <row r="3340" spans="1:4" ht="15.75" customHeight="1" x14ac:dyDescent="0.2">
      <c r="A3340" s="6">
        <v>868</v>
      </c>
      <c r="B3340" s="6" t="s">
        <v>3486</v>
      </c>
      <c r="C3340" s="6" t="s">
        <v>64</v>
      </c>
      <c r="D3340" s="6">
        <v>23</v>
      </c>
    </row>
    <row r="3341" spans="1:4" ht="15.75" customHeight="1" x14ac:dyDescent="0.2">
      <c r="A3341" s="6">
        <v>867</v>
      </c>
      <c r="B3341" s="6" t="s">
        <v>3377</v>
      </c>
      <c r="C3341" s="6" t="s">
        <v>64</v>
      </c>
      <c r="D3341" s="6">
        <v>38</v>
      </c>
    </row>
    <row r="3342" spans="1:4" ht="15.75" customHeight="1" x14ac:dyDescent="0.2">
      <c r="A3342" s="6">
        <v>866</v>
      </c>
      <c r="B3342" s="6" t="s">
        <v>3321</v>
      </c>
      <c r="C3342" s="6" t="s">
        <v>64</v>
      </c>
      <c r="D3342" s="6">
        <v>2578</v>
      </c>
    </row>
    <row r="3343" spans="1:4" ht="15.75" customHeight="1" x14ac:dyDescent="0.2">
      <c r="A3343" s="6">
        <v>865</v>
      </c>
      <c r="B3343" s="6" t="s">
        <v>3595</v>
      </c>
      <c r="C3343" s="6" t="s">
        <v>64</v>
      </c>
      <c r="D3343" s="6">
        <v>16</v>
      </c>
    </row>
    <row r="3344" spans="1:4" ht="15.75" customHeight="1" x14ac:dyDescent="0.2">
      <c r="A3344" s="6">
        <v>864</v>
      </c>
      <c r="B3344" s="6" t="s">
        <v>3475</v>
      </c>
      <c r="C3344" s="6" t="s">
        <v>2481</v>
      </c>
      <c r="D3344" s="6">
        <v>101</v>
      </c>
    </row>
    <row r="3345" spans="1:4" ht="15.75" customHeight="1" x14ac:dyDescent="0.2">
      <c r="A3345" s="6">
        <v>863</v>
      </c>
      <c r="B3345" s="6" t="s">
        <v>3596</v>
      </c>
      <c r="C3345" s="6" t="s">
        <v>2481</v>
      </c>
      <c r="D3345" s="6">
        <v>20</v>
      </c>
    </row>
    <row r="3346" spans="1:4" ht="15.75" customHeight="1" x14ac:dyDescent="0.2">
      <c r="A3346" s="6">
        <v>862</v>
      </c>
      <c r="B3346" s="6" t="s">
        <v>156</v>
      </c>
      <c r="C3346" s="6" t="s">
        <v>2481</v>
      </c>
      <c r="D3346" s="6">
        <v>122</v>
      </c>
    </row>
    <row r="3347" spans="1:4" ht="15.75" customHeight="1" x14ac:dyDescent="0.2">
      <c r="A3347" s="6">
        <v>861</v>
      </c>
      <c r="B3347" s="6" t="s">
        <v>3597</v>
      </c>
      <c r="C3347" s="6" t="s">
        <v>64</v>
      </c>
      <c r="D3347" s="6">
        <v>18</v>
      </c>
    </row>
    <row r="3348" spans="1:4" ht="15.75" customHeight="1" x14ac:dyDescent="0.2">
      <c r="A3348" s="6">
        <v>860</v>
      </c>
      <c r="B3348" s="6" t="s">
        <v>3405</v>
      </c>
      <c r="C3348" s="6" t="s">
        <v>64</v>
      </c>
      <c r="D3348" s="6">
        <v>289</v>
      </c>
    </row>
    <row r="3349" spans="1:4" ht="15.75" customHeight="1" x14ac:dyDescent="0.2">
      <c r="A3349" s="6">
        <v>859</v>
      </c>
      <c r="B3349" s="6" t="s">
        <v>3478</v>
      </c>
      <c r="C3349" s="6" t="s">
        <v>64</v>
      </c>
      <c r="D3349" s="6">
        <v>27</v>
      </c>
    </row>
    <row r="3350" spans="1:4" ht="15.75" customHeight="1" x14ac:dyDescent="0.2">
      <c r="A3350" s="6">
        <v>858</v>
      </c>
      <c r="B3350" s="6" t="s">
        <v>3450</v>
      </c>
      <c r="C3350" s="6" t="s">
        <v>64</v>
      </c>
      <c r="D3350" s="6">
        <v>179</v>
      </c>
    </row>
    <row r="3351" spans="1:4" ht="15.75" customHeight="1" x14ac:dyDescent="0.2">
      <c r="A3351" s="6">
        <v>857</v>
      </c>
      <c r="B3351" s="6" t="s">
        <v>3468</v>
      </c>
      <c r="C3351" s="6" t="s">
        <v>2481</v>
      </c>
      <c r="D3351" s="6">
        <v>25</v>
      </c>
    </row>
    <row r="3352" spans="1:4" ht="15.75" customHeight="1" x14ac:dyDescent="0.2">
      <c r="A3352" s="6">
        <v>856</v>
      </c>
      <c r="B3352" s="6" t="s">
        <v>3402</v>
      </c>
      <c r="C3352" s="6" t="s">
        <v>2481</v>
      </c>
      <c r="D3352" s="6">
        <v>90</v>
      </c>
    </row>
    <row r="3353" spans="1:4" ht="15.75" customHeight="1" x14ac:dyDescent="0.2">
      <c r="A3353" s="6">
        <v>855</v>
      </c>
      <c r="B3353" s="6" t="s">
        <v>359</v>
      </c>
      <c r="C3353" s="6" t="s">
        <v>64</v>
      </c>
      <c r="D3353" s="6">
        <v>368</v>
      </c>
    </row>
    <row r="3354" spans="1:4" ht="15.75" customHeight="1" x14ac:dyDescent="0.2">
      <c r="A3354" s="6">
        <v>854</v>
      </c>
      <c r="B3354" s="6" t="s">
        <v>3598</v>
      </c>
      <c r="C3354" s="6" t="s">
        <v>64</v>
      </c>
      <c r="D3354" s="6">
        <v>25</v>
      </c>
    </row>
    <row r="3355" spans="1:4" ht="15.75" customHeight="1" x14ac:dyDescent="0.2">
      <c r="A3355" s="6">
        <v>853</v>
      </c>
      <c r="B3355" s="6" t="s">
        <v>3361</v>
      </c>
      <c r="C3355" s="6" t="s">
        <v>64</v>
      </c>
      <c r="D3355" s="6">
        <v>400</v>
      </c>
    </row>
    <row r="3356" spans="1:4" ht="15.75" customHeight="1" x14ac:dyDescent="0.2">
      <c r="A3356" s="6">
        <v>852</v>
      </c>
      <c r="B3356" s="6" t="s">
        <v>3599</v>
      </c>
      <c r="C3356" s="6" t="s">
        <v>64</v>
      </c>
      <c r="D3356" s="6">
        <v>60</v>
      </c>
    </row>
    <row r="3357" spans="1:4" ht="15.75" customHeight="1" x14ac:dyDescent="0.2">
      <c r="A3357" s="6">
        <v>851</v>
      </c>
      <c r="B3357" s="6" t="s">
        <v>3396</v>
      </c>
      <c r="C3357" s="6" t="s">
        <v>64</v>
      </c>
      <c r="D3357" s="6">
        <v>385</v>
      </c>
    </row>
    <row r="3358" spans="1:4" ht="15.75" customHeight="1" x14ac:dyDescent="0.2">
      <c r="A3358" s="6">
        <v>850</v>
      </c>
      <c r="B3358" s="6" t="s">
        <v>2035</v>
      </c>
      <c r="C3358" s="6" t="s">
        <v>3297</v>
      </c>
      <c r="D3358" s="6">
        <v>69</v>
      </c>
    </row>
    <row r="3359" spans="1:4" ht="15.75" customHeight="1" x14ac:dyDescent="0.2">
      <c r="A3359" s="6">
        <v>849</v>
      </c>
      <c r="B3359" s="6" t="s">
        <v>3600</v>
      </c>
      <c r="C3359" s="6" t="s">
        <v>64</v>
      </c>
      <c r="D3359" s="6">
        <v>248</v>
      </c>
    </row>
    <row r="3360" spans="1:4" ht="15.75" customHeight="1" x14ac:dyDescent="0.2">
      <c r="A3360" s="6">
        <v>848</v>
      </c>
      <c r="B3360" s="6" t="s">
        <v>3601</v>
      </c>
      <c r="C3360" s="6" t="s">
        <v>64</v>
      </c>
      <c r="D3360" s="6">
        <v>235</v>
      </c>
    </row>
    <row r="3361" spans="1:4" ht="15.75" customHeight="1" x14ac:dyDescent="0.2">
      <c r="A3361" s="6">
        <v>847</v>
      </c>
      <c r="B3361" s="6" t="s">
        <v>3602</v>
      </c>
      <c r="C3361" s="6" t="s">
        <v>3285</v>
      </c>
      <c r="D3361" s="6">
        <v>684</v>
      </c>
    </row>
    <row r="3362" spans="1:4" ht="15.75" customHeight="1" x14ac:dyDescent="0.2">
      <c r="A3362" s="6">
        <v>846</v>
      </c>
      <c r="B3362" s="6" t="s">
        <v>3408</v>
      </c>
      <c r="C3362" s="6" t="s">
        <v>64</v>
      </c>
      <c r="D3362" s="6">
        <v>184</v>
      </c>
    </row>
    <row r="3363" spans="1:4" ht="15.75" customHeight="1" x14ac:dyDescent="0.2">
      <c r="A3363" s="6">
        <v>845</v>
      </c>
      <c r="B3363" s="6" t="s">
        <v>3387</v>
      </c>
      <c r="C3363" s="6" t="s">
        <v>3293</v>
      </c>
      <c r="D3363" s="6">
        <v>64</v>
      </c>
    </row>
    <row r="3364" spans="1:4" ht="15.75" customHeight="1" x14ac:dyDescent="0.2">
      <c r="A3364" s="6">
        <v>844</v>
      </c>
      <c r="B3364" s="6" t="s">
        <v>3309</v>
      </c>
      <c r="C3364" s="6" t="s">
        <v>64</v>
      </c>
      <c r="D3364" s="6">
        <v>2061</v>
      </c>
    </row>
    <row r="3365" spans="1:4" ht="15.75" customHeight="1" x14ac:dyDescent="0.2">
      <c r="A3365" s="6">
        <v>843</v>
      </c>
      <c r="B3365" s="6" t="s">
        <v>3603</v>
      </c>
      <c r="C3365" s="6" t="s">
        <v>64</v>
      </c>
      <c r="D3365" s="6">
        <v>85</v>
      </c>
    </row>
    <row r="3366" spans="1:4" ht="15.75" customHeight="1" x14ac:dyDescent="0.2">
      <c r="A3366" s="6">
        <v>842</v>
      </c>
      <c r="B3366" s="6" t="s">
        <v>3424</v>
      </c>
      <c r="C3366" s="6" t="s">
        <v>64</v>
      </c>
      <c r="D3366" s="6">
        <v>189</v>
      </c>
    </row>
    <row r="3367" spans="1:4" ht="15.75" customHeight="1" x14ac:dyDescent="0.2">
      <c r="A3367" s="6">
        <v>841</v>
      </c>
      <c r="B3367" s="6" t="s">
        <v>3442</v>
      </c>
      <c r="C3367" s="6" t="s">
        <v>64</v>
      </c>
      <c r="D3367" s="6">
        <v>225</v>
      </c>
    </row>
    <row r="3368" spans="1:4" ht="15.75" customHeight="1" x14ac:dyDescent="0.2">
      <c r="A3368" s="6">
        <v>839</v>
      </c>
      <c r="B3368" s="6" t="s">
        <v>3604</v>
      </c>
      <c r="C3368" s="6" t="s">
        <v>64</v>
      </c>
      <c r="D3368" s="6">
        <v>8</v>
      </c>
    </row>
    <row r="3369" spans="1:4" ht="15.75" customHeight="1" x14ac:dyDescent="0.2">
      <c r="A3369" s="6">
        <v>838</v>
      </c>
      <c r="B3369" s="6" t="s">
        <v>1258</v>
      </c>
      <c r="C3369" s="6" t="s">
        <v>64</v>
      </c>
      <c r="D3369" s="6">
        <v>138</v>
      </c>
    </row>
    <row r="3370" spans="1:4" ht="15.75" customHeight="1" x14ac:dyDescent="0.2">
      <c r="A3370" s="6">
        <v>837</v>
      </c>
      <c r="B3370" s="6" t="s">
        <v>1262</v>
      </c>
      <c r="C3370" s="6" t="s">
        <v>64</v>
      </c>
      <c r="D3370" s="6">
        <v>546</v>
      </c>
    </row>
    <row r="3371" spans="1:4" ht="15.75" customHeight="1" x14ac:dyDescent="0.2">
      <c r="A3371" s="6">
        <v>836</v>
      </c>
      <c r="B3371" s="6" t="s">
        <v>1259</v>
      </c>
      <c r="C3371" s="6" t="s">
        <v>64</v>
      </c>
      <c r="D3371" s="6">
        <v>214</v>
      </c>
    </row>
    <row r="3372" spans="1:4" ht="15.75" customHeight="1" x14ac:dyDescent="0.2">
      <c r="A3372" s="6">
        <v>835</v>
      </c>
      <c r="B3372" s="6" t="s">
        <v>3605</v>
      </c>
      <c r="C3372" s="6" t="s">
        <v>64</v>
      </c>
      <c r="D3372" s="6">
        <v>32</v>
      </c>
    </row>
    <row r="3373" spans="1:4" ht="15.75" customHeight="1" x14ac:dyDescent="0.2">
      <c r="A3373" s="6">
        <v>834</v>
      </c>
      <c r="B3373" s="6" t="s">
        <v>3449</v>
      </c>
      <c r="C3373" s="6" t="s">
        <v>64</v>
      </c>
      <c r="D3373" s="6">
        <v>111</v>
      </c>
    </row>
    <row r="3374" spans="1:4" ht="15.75" customHeight="1" x14ac:dyDescent="0.2">
      <c r="A3374" s="6">
        <v>833</v>
      </c>
      <c r="B3374" s="6" t="s">
        <v>3606</v>
      </c>
      <c r="C3374" s="6" t="s">
        <v>64</v>
      </c>
      <c r="D3374" s="6">
        <v>36</v>
      </c>
    </row>
    <row r="3375" spans="1:4" ht="15.75" customHeight="1" x14ac:dyDescent="0.2">
      <c r="A3375" s="6">
        <v>832</v>
      </c>
      <c r="B3375" s="6" t="s">
        <v>3252</v>
      </c>
      <c r="C3375" s="6" t="s">
        <v>64</v>
      </c>
      <c r="D3375" s="6">
        <v>12</v>
      </c>
    </row>
    <row r="3376" spans="1:4" ht="15.75" customHeight="1" x14ac:dyDescent="0.2">
      <c r="A3376" s="6">
        <v>831</v>
      </c>
      <c r="B3376" s="6" t="s">
        <v>3495</v>
      </c>
      <c r="C3376" s="6" t="s">
        <v>64</v>
      </c>
      <c r="D3376" s="6">
        <v>45</v>
      </c>
    </row>
    <row r="3377" spans="1:4" ht="15.75" customHeight="1" x14ac:dyDescent="0.2">
      <c r="A3377" s="6">
        <v>830</v>
      </c>
      <c r="B3377" s="6" t="s">
        <v>1492</v>
      </c>
      <c r="C3377" s="6" t="s">
        <v>3297</v>
      </c>
      <c r="D3377" s="6">
        <v>49</v>
      </c>
    </row>
    <row r="3378" spans="1:4" ht="15.75" customHeight="1" x14ac:dyDescent="0.2">
      <c r="A3378" s="6">
        <v>829</v>
      </c>
      <c r="B3378" s="6" t="s">
        <v>3401</v>
      </c>
      <c r="C3378" s="6" t="s">
        <v>3293</v>
      </c>
      <c r="D3378" s="6">
        <v>33</v>
      </c>
    </row>
    <row r="3379" spans="1:4" ht="15.75" customHeight="1" x14ac:dyDescent="0.2">
      <c r="A3379" s="6">
        <v>828</v>
      </c>
      <c r="B3379" s="6" t="s">
        <v>3607</v>
      </c>
      <c r="C3379" s="6" t="s">
        <v>64</v>
      </c>
      <c r="D3379" s="6">
        <v>57</v>
      </c>
    </row>
    <row r="3380" spans="1:4" ht="15.75" customHeight="1" x14ac:dyDescent="0.2">
      <c r="A3380" s="6">
        <v>827</v>
      </c>
      <c r="B3380" s="6" t="s">
        <v>245</v>
      </c>
      <c r="C3380" s="6" t="s">
        <v>64</v>
      </c>
      <c r="D3380" s="6">
        <v>60</v>
      </c>
    </row>
    <row r="3381" spans="1:4" ht="15.75" customHeight="1" x14ac:dyDescent="0.2">
      <c r="A3381" s="6">
        <v>826</v>
      </c>
      <c r="B3381" s="6" t="s">
        <v>3608</v>
      </c>
      <c r="C3381" s="6" t="s">
        <v>3293</v>
      </c>
      <c r="D3381" s="6">
        <v>10</v>
      </c>
    </row>
    <row r="3382" spans="1:4" ht="15.75" customHeight="1" x14ac:dyDescent="0.2">
      <c r="A3382" s="6">
        <v>825</v>
      </c>
      <c r="B3382" s="6" t="s">
        <v>3471</v>
      </c>
      <c r="C3382" s="6" t="s">
        <v>64</v>
      </c>
      <c r="D3382" s="6">
        <v>60</v>
      </c>
    </row>
    <row r="3383" spans="1:4" ht="15.75" customHeight="1" x14ac:dyDescent="0.2">
      <c r="A3383" s="6">
        <v>824</v>
      </c>
      <c r="B3383" s="6" t="s">
        <v>3483</v>
      </c>
      <c r="C3383" s="6" t="s">
        <v>64</v>
      </c>
      <c r="D3383" s="6">
        <v>17</v>
      </c>
    </row>
    <row r="3384" spans="1:4" ht="15.75" customHeight="1" x14ac:dyDescent="0.2">
      <c r="A3384" s="6">
        <v>823</v>
      </c>
      <c r="B3384" s="6" t="s">
        <v>3609</v>
      </c>
      <c r="C3384" s="6" t="s">
        <v>64</v>
      </c>
      <c r="D3384" s="6">
        <v>44</v>
      </c>
    </row>
    <row r="3385" spans="1:4" ht="15.75" customHeight="1" x14ac:dyDescent="0.2">
      <c r="A3385" s="6">
        <v>822</v>
      </c>
      <c r="B3385" s="6" t="s">
        <v>2220</v>
      </c>
      <c r="C3385" s="6" t="s">
        <v>2481</v>
      </c>
      <c r="D3385" s="6">
        <v>18</v>
      </c>
    </row>
    <row r="3386" spans="1:4" ht="15.75" customHeight="1" x14ac:dyDescent="0.2">
      <c r="A3386" s="6">
        <v>821</v>
      </c>
      <c r="B3386" s="6" t="s">
        <v>3438</v>
      </c>
      <c r="C3386" s="6" t="s">
        <v>64</v>
      </c>
      <c r="D3386" s="6">
        <v>240</v>
      </c>
    </row>
    <row r="3387" spans="1:4" ht="15.75" customHeight="1" x14ac:dyDescent="0.2">
      <c r="A3387" s="6">
        <v>820</v>
      </c>
      <c r="B3387" s="6" t="s">
        <v>3425</v>
      </c>
      <c r="C3387" s="6" t="s">
        <v>64</v>
      </c>
      <c r="D3387" s="6">
        <v>68</v>
      </c>
    </row>
    <row r="3388" spans="1:4" ht="15.75" customHeight="1" x14ac:dyDescent="0.2">
      <c r="A3388" s="6">
        <v>818</v>
      </c>
      <c r="B3388" s="6" t="s">
        <v>1123</v>
      </c>
      <c r="C3388" s="6" t="s">
        <v>64</v>
      </c>
      <c r="D3388" s="6">
        <v>102</v>
      </c>
    </row>
    <row r="3389" spans="1:4" ht="15.75" customHeight="1" x14ac:dyDescent="0.2">
      <c r="A3389" s="6">
        <v>817</v>
      </c>
      <c r="B3389" s="6" t="s">
        <v>3487</v>
      </c>
      <c r="C3389" s="6" t="s">
        <v>64</v>
      </c>
      <c r="D3389" s="6">
        <v>45</v>
      </c>
    </row>
    <row r="3390" spans="1:4" ht="15.75" customHeight="1" x14ac:dyDescent="0.2">
      <c r="A3390" s="6">
        <v>816</v>
      </c>
      <c r="B3390" s="6" t="s">
        <v>3610</v>
      </c>
      <c r="C3390" s="6" t="s">
        <v>64</v>
      </c>
      <c r="D3390" s="6">
        <v>82</v>
      </c>
    </row>
    <row r="3391" spans="1:4" ht="15.75" customHeight="1" x14ac:dyDescent="0.2">
      <c r="A3391" s="6">
        <v>815</v>
      </c>
      <c r="B3391" s="6" t="s">
        <v>3611</v>
      </c>
      <c r="C3391" s="6" t="s">
        <v>64</v>
      </c>
      <c r="D3391" s="6">
        <v>16</v>
      </c>
    </row>
    <row r="3392" spans="1:4" ht="15.75" customHeight="1" x14ac:dyDescent="0.2">
      <c r="A3392" s="6">
        <v>814</v>
      </c>
      <c r="B3392" s="6" t="s">
        <v>3448</v>
      </c>
      <c r="C3392" s="6" t="s">
        <v>64</v>
      </c>
      <c r="D3392" s="6">
        <v>172</v>
      </c>
    </row>
    <row r="3393" spans="1:4" ht="15.75" customHeight="1" x14ac:dyDescent="0.2">
      <c r="A3393" s="6">
        <v>813</v>
      </c>
      <c r="B3393" s="6" t="s">
        <v>3480</v>
      </c>
      <c r="C3393" s="6" t="s">
        <v>64</v>
      </c>
      <c r="D3393" s="6">
        <v>16</v>
      </c>
    </row>
    <row r="3394" spans="1:4" ht="15.75" customHeight="1" x14ac:dyDescent="0.2">
      <c r="A3394" s="6">
        <v>812</v>
      </c>
      <c r="B3394" s="6" t="s">
        <v>3462</v>
      </c>
      <c r="C3394" s="6" t="s">
        <v>64</v>
      </c>
      <c r="D3394" s="6">
        <v>133</v>
      </c>
    </row>
    <row r="3395" spans="1:4" ht="15.75" customHeight="1" x14ac:dyDescent="0.2">
      <c r="A3395" s="6">
        <v>811</v>
      </c>
      <c r="B3395" s="6" t="s">
        <v>3612</v>
      </c>
      <c r="C3395" s="6" t="s">
        <v>64</v>
      </c>
      <c r="D3395" s="6">
        <v>41</v>
      </c>
    </row>
    <row r="3396" spans="1:4" ht="15.75" customHeight="1" x14ac:dyDescent="0.2">
      <c r="A3396" s="6">
        <v>810</v>
      </c>
      <c r="B3396" s="6" t="s">
        <v>3460</v>
      </c>
      <c r="C3396" s="6" t="s">
        <v>64</v>
      </c>
      <c r="D3396" s="6">
        <v>25</v>
      </c>
    </row>
    <row r="3397" spans="1:4" ht="15.75" customHeight="1" x14ac:dyDescent="0.2">
      <c r="A3397" s="6">
        <v>809</v>
      </c>
      <c r="B3397" s="6" t="s">
        <v>3447</v>
      </c>
      <c r="C3397" s="6" t="s">
        <v>64</v>
      </c>
      <c r="D3397" s="6">
        <v>77</v>
      </c>
    </row>
    <row r="3398" spans="1:4" ht="15.75" customHeight="1" x14ac:dyDescent="0.2">
      <c r="A3398" s="6">
        <v>808</v>
      </c>
      <c r="B3398" s="6" t="s">
        <v>91</v>
      </c>
      <c r="C3398" s="6" t="s">
        <v>64</v>
      </c>
      <c r="D3398" s="6">
        <v>68</v>
      </c>
    </row>
    <row r="3399" spans="1:4" ht="15.75" customHeight="1" x14ac:dyDescent="0.2">
      <c r="A3399" s="6">
        <v>807</v>
      </c>
      <c r="B3399" s="6" t="s">
        <v>3466</v>
      </c>
      <c r="C3399" s="6" t="s">
        <v>64</v>
      </c>
      <c r="D3399" s="6">
        <v>67</v>
      </c>
    </row>
    <row r="3400" spans="1:4" ht="15.75" customHeight="1" x14ac:dyDescent="0.2">
      <c r="A3400" s="6">
        <v>806</v>
      </c>
      <c r="B3400" s="6" t="s">
        <v>347</v>
      </c>
      <c r="C3400" s="6" t="s">
        <v>2481</v>
      </c>
      <c r="D3400" s="6">
        <v>1174</v>
      </c>
    </row>
    <row r="3401" spans="1:4" ht="15.75" customHeight="1" x14ac:dyDescent="0.2">
      <c r="A3401" s="6">
        <v>805</v>
      </c>
      <c r="B3401" s="6" t="s">
        <v>289</v>
      </c>
      <c r="C3401" s="6" t="s">
        <v>64</v>
      </c>
      <c r="D3401" s="6">
        <v>127</v>
      </c>
    </row>
    <row r="3402" spans="1:4" ht="15.75" customHeight="1" x14ac:dyDescent="0.2">
      <c r="A3402" s="6">
        <v>804</v>
      </c>
      <c r="B3402" s="6" t="s">
        <v>3461</v>
      </c>
      <c r="C3402" s="6" t="s">
        <v>64</v>
      </c>
      <c r="D3402" s="6">
        <v>99</v>
      </c>
    </row>
    <row r="3403" spans="1:4" ht="15.75" customHeight="1" x14ac:dyDescent="0.2">
      <c r="A3403" s="6">
        <v>803</v>
      </c>
      <c r="B3403" s="6" t="s">
        <v>3429</v>
      </c>
      <c r="C3403" s="6" t="s">
        <v>64</v>
      </c>
      <c r="D3403" s="6">
        <v>137</v>
      </c>
    </row>
    <row r="3404" spans="1:4" ht="15.75" customHeight="1" x14ac:dyDescent="0.2">
      <c r="A3404" s="6">
        <v>802</v>
      </c>
      <c r="B3404" s="6" t="s">
        <v>3316</v>
      </c>
      <c r="C3404" s="6" t="s">
        <v>64</v>
      </c>
      <c r="D3404" s="6">
        <v>3343</v>
      </c>
    </row>
    <row r="3405" spans="1:4" ht="15.75" customHeight="1" x14ac:dyDescent="0.2">
      <c r="A3405" s="6">
        <v>801</v>
      </c>
      <c r="B3405" s="6" t="s">
        <v>3488</v>
      </c>
      <c r="C3405" s="6" t="s">
        <v>64</v>
      </c>
      <c r="D3405" s="6">
        <v>35</v>
      </c>
    </row>
    <row r="3406" spans="1:4" ht="15.75" customHeight="1" x14ac:dyDescent="0.2">
      <c r="A3406" s="6">
        <v>800</v>
      </c>
      <c r="B3406" s="6" t="s">
        <v>3422</v>
      </c>
      <c r="C3406" s="6" t="s">
        <v>64</v>
      </c>
      <c r="D3406" s="6">
        <v>293</v>
      </c>
    </row>
    <row r="3407" spans="1:4" ht="15.75" customHeight="1" x14ac:dyDescent="0.2">
      <c r="A3407" s="6">
        <v>799</v>
      </c>
      <c r="B3407" s="6" t="s">
        <v>3613</v>
      </c>
      <c r="C3407" s="6" t="s">
        <v>64</v>
      </c>
      <c r="D3407" s="6">
        <v>194</v>
      </c>
    </row>
    <row r="3408" spans="1:4" ht="15.75" customHeight="1" x14ac:dyDescent="0.2">
      <c r="A3408" s="6">
        <v>798</v>
      </c>
      <c r="B3408" s="6" t="s">
        <v>3470</v>
      </c>
      <c r="C3408" s="6" t="s">
        <v>64</v>
      </c>
      <c r="D3408" s="6">
        <v>39</v>
      </c>
    </row>
    <row r="3409" spans="1:4" ht="15.75" customHeight="1" x14ac:dyDescent="0.2">
      <c r="A3409" s="6">
        <v>797</v>
      </c>
      <c r="B3409" s="6" t="s">
        <v>3476</v>
      </c>
      <c r="C3409" s="6" t="s">
        <v>64</v>
      </c>
      <c r="D3409" s="6">
        <v>56</v>
      </c>
    </row>
    <row r="3410" spans="1:4" ht="15.75" customHeight="1" x14ac:dyDescent="0.2">
      <c r="A3410" s="6">
        <v>796</v>
      </c>
      <c r="B3410" s="6" t="s">
        <v>299</v>
      </c>
      <c r="C3410" s="6" t="s">
        <v>2481</v>
      </c>
      <c r="D3410" s="6">
        <v>147</v>
      </c>
    </row>
    <row r="3411" spans="1:4" ht="15.75" customHeight="1" x14ac:dyDescent="0.2">
      <c r="A3411" s="6">
        <v>795</v>
      </c>
      <c r="B3411" s="6" t="s">
        <v>3614</v>
      </c>
      <c r="C3411" s="6" t="s">
        <v>2481</v>
      </c>
      <c r="D3411" s="6">
        <v>67</v>
      </c>
    </row>
    <row r="3412" spans="1:4" ht="15.75" customHeight="1" x14ac:dyDescent="0.2">
      <c r="A3412" s="6">
        <v>794</v>
      </c>
      <c r="B3412" s="6" t="s">
        <v>3615</v>
      </c>
      <c r="C3412" s="6" t="s">
        <v>64</v>
      </c>
      <c r="D3412" s="6">
        <v>12</v>
      </c>
    </row>
    <row r="3413" spans="1:4" ht="15.75" customHeight="1" x14ac:dyDescent="0.2">
      <c r="A3413" s="6">
        <v>793</v>
      </c>
      <c r="B3413" s="6" t="s">
        <v>3340</v>
      </c>
      <c r="C3413" s="6" t="s">
        <v>64</v>
      </c>
      <c r="D3413" s="6">
        <v>1205</v>
      </c>
    </row>
    <row r="3414" spans="1:4" ht="15.75" customHeight="1" x14ac:dyDescent="0.2">
      <c r="A3414" s="6">
        <v>792</v>
      </c>
      <c r="B3414" s="6" t="s">
        <v>1513</v>
      </c>
      <c r="C3414" s="6" t="s">
        <v>3297</v>
      </c>
      <c r="D3414" s="6">
        <v>1484</v>
      </c>
    </row>
    <row r="3415" spans="1:4" ht="15.75" customHeight="1" x14ac:dyDescent="0.2">
      <c r="A3415" s="6">
        <v>791</v>
      </c>
      <c r="B3415" s="6" t="s">
        <v>3616</v>
      </c>
      <c r="C3415" s="6" t="s">
        <v>64</v>
      </c>
      <c r="D3415" s="6">
        <v>3</v>
      </c>
    </row>
    <row r="3416" spans="1:4" ht="15.75" customHeight="1" x14ac:dyDescent="0.2">
      <c r="A3416" s="6">
        <v>790</v>
      </c>
      <c r="B3416" s="6" t="s">
        <v>3444</v>
      </c>
      <c r="C3416" s="6" t="s">
        <v>64</v>
      </c>
      <c r="D3416" s="6">
        <v>88</v>
      </c>
    </row>
    <row r="3417" spans="1:4" ht="15.75" customHeight="1" x14ac:dyDescent="0.2">
      <c r="A3417" s="6">
        <v>789</v>
      </c>
      <c r="B3417" s="6" t="s">
        <v>3443</v>
      </c>
      <c r="C3417" s="6" t="s">
        <v>64</v>
      </c>
      <c r="D3417" s="6">
        <v>66</v>
      </c>
    </row>
    <row r="3418" spans="1:4" ht="15.75" customHeight="1" x14ac:dyDescent="0.2">
      <c r="A3418" s="6">
        <v>788</v>
      </c>
      <c r="B3418" s="6" t="s">
        <v>3380</v>
      </c>
      <c r="C3418" s="6" t="s">
        <v>64</v>
      </c>
      <c r="D3418" s="6">
        <v>640</v>
      </c>
    </row>
    <row r="3419" spans="1:4" ht="15.75" customHeight="1" x14ac:dyDescent="0.2">
      <c r="A3419" s="6">
        <v>787</v>
      </c>
      <c r="B3419" s="6" t="s">
        <v>3479</v>
      </c>
      <c r="C3419" s="6" t="s">
        <v>64</v>
      </c>
      <c r="D3419" s="6">
        <v>88</v>
      </c>
    </row>
    <row r="3420" spans="1:4" ht="15.75" customHeight="1" x14ac:dyDescent="0.2">
      <c r="A3420" s="6">
        <v>786</v>
      </c>
      <c r="B3420" s="6" t="s">
        <v>1036</v>
      </c>
      <c r="C3420" s="6" t="s">
        <v>64</v>
      </c>
      <c r="D3420" s="6">
        <v>987</v>
      </c>
    </row>
    <row r="3421" spans="1:4" ht="15.75" customHeight="1" x14ac:dyDescent="0.2">
      <c r="A3421" s="6">
        <v>785</v>
      </c>
      <c r="B3421" s="6" t="s">
        <v>3362</v>
      </c>
      <c r="C3421" s="6" t="s">
        <v>64</v>
      </c>
      <c r="D3421" s="6">
        <v>1486</v>
      </c>
    </row>
    <row r="3422" spans="1:4" ht="15.75" customHeight="1" x14ac:dyDescent="0.2">
      <c r="A3422" s="6">
        <v>784</v>
      </c>
      <c r="B3422" s="6" t="s">
        <v>3428</v>
      </c>
      <c r="C3422" s="6" t="s">
        <v>64</v>
      </c>
      <c r="D3422" s="6">
        <v>266</v>
      </c>
    </row>
    <row r="3423" spans="1:4" ht="15.75" customHeight="1" x14ac:dyDescent="0.2">
      <c r="A3423" s="6">
        <v>783</v>
      </c>
      <c r="B3423" s="6" t="s">
        <v>3349</v>
      </c>
      <c r="C3423" s="6" t="s">
        <v>64</v>
      </c>
      <c r="D3423" s="6">
        <v>1048</v>
      </c>
    </row>
    <row r="3424" spans="1:4" ht="15.75" customHeight="1" x14ac:dyDescent="0.2">
      <c r="A3424" s="6">
        <v>782</v>
      </c>
      <c r="B3424" s="6" t="s">
        <v>3432</v>
      </c>
      <c r="C3424" s="6" t="s">
        <v>64</v>
      </c>
      <c r="D3424" s="6">
        <v>139</v>
      </c>
    </row>
    <row r="3425" spans="1:4" ht="15.75" customHeight="1" x14ac:dyDescent="0.2">
      <c r="A3425" s="6">
        <v>781</v>
      </c>
      <c r="B3425" s="6" t="s">
        <v>1485</v>
      </c>
      <c r="C3425" s="6" t="s">
        <v>64</v>
      </c>
      <c r="D3425" s="6">
        <v>16</v>
      </c>
    </row>
    <row r="3426" spans="1:4" ht="15.75" customHeight="1" x14ac:dyDescent="0.2">
      <c r="A3426" s="6">
        <v>780</v>
      </c>
      <c r="B3426" s="6" t="s">
        <v>3617</v>
      </c>
      <c r="C3426" s="6" t="s">
        <v>64</v>
      </c>
      <c r="D3426" s="6">
        <v>16</v>
      </c>
    </row>
    <row r="3427" spans="1:4" ht="15.75" customHeight="1" x14ac:dyDescent="0.2">
      <c r="A3427" s="6">
        <v>779</v>
      </c>
      <c r="B3427" s="6" t="s">
        <v>3493</v>
      </c>
      <c r="C3427" s="6" t="s">
        <v>64</v>
      </c>
      <c r="D3427" s="6">
        <v>5</v>
      </c>
    </row>
    <row r="3428" spans="1:4" ht="15.75" customHeight="1" x14ac:dyDescent="0.2">
      <c r="A3428" s="6">
        <v>778</v>
      </c>
      <c r="B3428" s="6" t="s">
        <v>3434</v>
      </c>
      <c r="C3428" s="6" t="s">
        <v>64</v>
      </c>
      <c r="D3428" s="6">
        <v>136</v>
      </c>
    </row>
    <row r="3429" spans="1:4" ht="15.75" customHeight="1" x14ac:dyDescent="0.2">
      <c r="A3429" s="6">
        <v>777</v>
      </c>
      <c r="B3429" s="6" t="s">
        <v>3317</v>
      </c>
      <c r="C3429" s="6" t="s">
        <v>2481</v>
      </c>
      <c r="D3429" s="6">
        <v>1136</v>
      </c>
    </row>
    <row r="3430" spans="1:4" ht="15.75" customHeight="1" x14ac:dyDescent="0.2">
      <c r="A3430" s="6">
        <v>776</v>
      </c>
      <c r="B3430" s="6" t="s">
        <v>3618</v>
      </c>
      <c r="C3430" s="6" t="s">
        <v>64</v>
      </c>
      <c r="D3430" s="6">
        <v>70</v>
      </c>
    </row>
    <row r="3431" spans="1:4" ht="15.75" customHeight="1" x14ac:dyDescent="0.2">
      <c r="A3431" s="6">
        <v>775</v>
      </c>
      <c r="B3431" s="6" t="s">
        <v>3368</v>
      </c>
      <c r="C3431" s="6" t="s">
        <v>2481</v>
      </c>
      <c r="D3431" s="6">
        <v>37</v>
      </c>
    </row>
    <row r="3432" spans="1:4" ht="15.75" customHeight="1" x14ac:dyDescent="0.2">
      <c r="A3432" s="6">
        <v>774</v>
      </c>
      <c r="B3432" s="6" t="s">
        <v>3385</v>
      </c>
      <c r="C3432" s="6" t="s">
        <v>64</v>
      </c>
      <c r="D3432" s="6">
        <v>764</v>
      </c>
    </row>
    <row r="3433" spans="1:4" ht="15.75" customHeight="1" x14ac:dyDescent="0.2">
      <c r="A3433" s="6">
        <v>773</v>
      </c>
      <c r="B3433" s="6" t="s">
        <v>3445</v>
      </c>
      <c r="C3433" s="6" t="s">
        <v>64</v>
      </c>
      <c r="D3433" s="6">
        <v>98</v>
      </c>
    </row>
    <row r="3434" spans="1:4" ht="15.75" customHeight="1" x14ac:dyDescent="0.2">
      <c r="A3434" s="6">
        <v>772</v>
      </c>
      <c r="B3434" s="6" t="s">
        <v>3491</v>
      </c>
      <c r="C3434" s="6" t="s">
        <v>64</v>
      </c>
      <c r="D3434" s="6">
        <v>32</v>
      </c>
    </row>
    <row r="3435" spans="1:4" ht="15.75" customHeight="1" x14ac:dyDescent="0.2">
      <c r="A3435" s="6">
        <v>771</v>
      </c>
      <c r="B3435" s="6" t="s">
        <v>3619</v>
      </c>
      <c r="C3435" s="6" t="s">
        <v>64</v>
      </c>
      <c r="D3435" s="6">
        <v>116</v>
      </c>
    </row>
    <row r="3436" spans="1:4" ht="15.75" customHeight="1" x14ac:dyDescent="0.2">
      <c r="A3436" s="6">
        <v>770</v>
      </c>
      <c r="B3436" s="6" t="s">
        <v>1523</v>
      </c>
      <c r="C3436" s="6" t="s">
        <v>3297</v>
      </c>
      <c r="D3436" s="6">
        <v>160</v>
      </c>
    </row>
    <row r="3437" spans="1:4" ht="15.75" customHeight="1" x14ac:dyDescent="0.2">
      <c r="A3437" s="6">
        <v>769</v>
      </c>
      <c r="B3437" s="6" t="s">
        <v>3427</v>
      </c>
      <c r="C3437" s="6" t="s">
        <v>64</v>
      </c>
      <c r="D3437" s="6">
        <v>161</v>
      </c>
    </row>
    <row r="3438" spans="1:4" ht="15.75" customHeight="1" x14ac:dyDescent="0.2">
      <c r="A3438" s="6">
        <v>768</v>
      </c>
      <c r="B3438" s="6" t="s">
        <v>3421</v>
      </c>
      <c r="C3438" s="6" t="s">
        <v>64</v>
      </c>
      <c r="D3438" s="6">
        <v>319</v>
      </c>
    </row>
    <row r="3439" spans="1:4" ht="15.75" customHeight="1" x14ac:dyDescent="0.2">
      <c r="A3439" s="6">
        <v>767</v>
      </c>
      <c r="B3439" s="6" t="s">
        <v>3489</v>
      </c>
      <c r="C3439" s="6" t="s">
        <v>64</v>
      </c>
      <c r="D3439" s="6">
        <v>34</v>
      </c>
    </row>
    <row r="3440" spans="1:4" ht="15.75" customHeight="1" x14ac:dyDescent="0.2">
      <c r="A3440" s="6">
        <v>766</v>
      </c>
      <c r="B3440" s="6" t="s">
        <v>3490</v>
      </c>
      <c r="C3440" s="6" t="s">
        <v>64</v>
      </c>
      <c r="D3440" s="6">
        <v>80</v>
      </c>
    </row>
    <row r="3441" spans="1:4" ht="15.75" customHeight="1" x14ac:dyDescent="0.2">
      <c r="A3441" s="6">
        <v>765</v>
      </c>
      <c r="B3441" s="6" t="s">
        <v>1003</v>
      </c>
      <c r="C3441" s="6" t="s">
        <v>64</v>
      </c>
      <c r="D3441" s="6">
        <v>325</v>
      </c>
    </row>
    <row r="3442" spans="1:4" ht="15.75" customHeight="1" x14ac:dyDescent="0.2">
      <c r="A3442" s="6">
        <v>764</v>
      </c>
      <c r="B3442" s="6" t="s">
        <v>3620</v>
      </c>
      <c r="C3442" s="6" t="s">
        <v>64</v>
      </c>
      <c r="D3442" s="6">
        <v>64</v>
      </c>
    </row>
    <row r="3443" spans="1:4" ht="15.75" customHeight="1" x14ac:dyDescent="0.2">
      <c r="A3443" s="6">
        <v>763</v>
      </c>
      <c r="B3443" s="6" t="s">
        <v>3481</v>
      </c>
      <c r="C3443" s="6" t="s">
        <v>64</v>
      </c>
      <c r="D3443" s="6">
        <v>57</v>
      </c>
    </row>
    <row r="3444" spans="1:4" ht="15.75" customHeight="1" x14ac:dyDescent="0.2">
      <c r="A3444" s="6">
        <v>762</v>
      </c>
      <c r="B3444" s="6" t="s">
        <v>3621</v>
      </c>
      <c r="C3444" s="6" t="s">
        <v>64</v>
      </c>
      <c r="D3444" s="6">
        <v>24</v>
      </c>
    </row>
    <row r="3445" spans="1:4" ht="15.75" customHeight="1" x14ac:dyDescent="0.2">
      <c r="A3445" s="6">
        <v>761</v>
      </c>
      <c r="B3445" s="6" t="s">
        <v>3494</v>
      </c>
      <c r="C3445" s="6" t="s">
        <v>64</v>
      </c>
      <c r="D3445" s="6">
        <v>32</v>
      </c>
    </row>
    <row r="3446" spans="1:4" ht="15.75" customHeight="1" x14ac:dyDescent="0.2">
      <c r="A3446" s="6">
        <v>760</v>
      </c>
      <c r="B3446" s="6" t="s">
        <v>3622</v>
      </c>
      <c r="C3446" s="6" t="s">
        <v>3293</v>
      </c>
      <c r="D3446" s="6">
        <v>6</v>
      </c>
    </row>
    <row r="3447" spans="1:4" ht="15.75" customHeight="1" x14ac:dyDescent="0.2">
      <c r="A3447" s="6">
        <v>759</v>
      </c>
      <c r="B3447" s="6" t="s">
        <v>3623</v>
      </c>
      <c r="C3447" s="6" t="s">
        <v>64</v>
      </c>
      <c r="D3447" s="6">
        <v>16</v>
      </c>
    </row>
    <row r="3448" spans="1:4" ht="15.75" customHeight="1" x14ac:dyDescent="0.2">
      <c r="A3448" s="6">
        <v>758</v>
      </c>
      <c r="B3448" s="6" t="s">
        <v>3406</v>
      </c>
      <c r="C3448" s="6" t="s">
        <v>3293</v>
      </c>
      <c r="D3448" s="6">
        <v>108</v>
      </c>
    </row>
    <row r="3449" spans="1:4" ht="15.75" customHeight="1" x14ac:dyDescent="0.2">
      <c r="A3449" s="6">
        <v>757</v>
      </c>
      <c r="B3449" s="6" t="s">
        <v>3344</v>
      </c>
      <c r="C3449" s="6" t="s">
        <v>64</v>
      </c>
      <c r="D3449" s="6">
        <v>877</v>
      </c>
    </row>
    <row r="3450" spans="1:4" ht="15.75" customHeight="1" x14ac:dyDescent="0.2">
      <c r="A3450" s="6">
        <v>755</v>
      </c>
      <c r="B3450" s="6" t="s">
        <v>3624</v>
      </c>
      <c r="C3450" s="6" t="s">
        <v>64</v>
      </c>
      <c r="D3450" s="6">
        <v>5</v>
      </c>
    </row>
    <row r="3451" spans="1:4" ht="15.75" customHeight="1" x14ac:dyDescent="0.2">
      <c r="A3451" s="6">
        <v>754</v>
      </c>
      <c r="B3451" s="6" t="s">
        <v>3492</v>
      </c>
      <c r="C3451" s="6" t="s">
        <v>64</v>
      </c>
      <c r="D3451" s="6">
        <v>60</v>
      </c>
    </row>
    <row r="3452" spans="1:4" ht="15.75" customHeight="1" x14ac:dyDescent="0.2">
      <c r="A3452" s="6">
        <v>753</v>
      </c>
      <c r="B3452" s="6" t="s">
        <v>2176</v>
      </c>
      <c r="C3452" s="6" t="s">
        <v>2481</v>
      </c>
      <c r="D3452" s="6">
        <v>35</v>
      </c>
    </row>
    <row r="3453" spans="1:4" ht="15.75" customHeight="1" x14ac:dyDescent="0.2">
      <c r="A3453" s="6">
        <v>752</v>
      </c>
      <c r="B3453" s="6" t="s">
        <v>3358</v>
      </c>
      <c r="C3453" s="6" t="s">
        <v>3293</v>
      </c>
      <c r="D3453" s="6">
        <v>159</v>
      </c>
    </row>
    <row r="3454" spans="1:4" ht="15.75" customHeight="1" x14ac:dyDescent="0.2">
      <c r="A3454" s="6">
        <v>751</v>
      </c>
      <c r="B3454" s="6" t="s">
        <v>3625</v>
      </c>
      <c r="C3454" s="6" t="s">
        <v>2481</v>
      </c>
      <c r="D3454" s="6">
        <v>2747</v>
      </c>
    </row>
    <row r="3455" spans="1:4" ht="15.75" customHeight="1" x14ac:dyDescent="0.2">
      <c r="A3455" s="6">
        <v>750</v>
      </c>
      <c r="B3455" s="6" t="s">
        <v>1338</v>
      </c>
      <c r="C3455" s="6" t="s">
        <v>2481</v>
      </c>
      <c r="D3455" s="6">
        <v>910</v>
      </c>
    </row>
    <row r="3456" spans="1:4" ht="15.75" customHeight="1" x14ac:dyDescent="0.2">
      <c r="A3456" s="6">
        <v>749</v>
      </c>
      <c r="B3456" s="6" t="s">
        <v>3477</v>
      </c>
      <c r="C3456" s="6" t="s">
        <v>64</v>
      </c>
      <c r="D3456" s="6">
        <v>143</v>
      </c>
    </row>
    <row r="3457" spans="1:4" ht="15.75" customHeight="1" x14ac:dyDescent="0.2">
      <c r="A3457" s="6">
        <v>748</v>
      </c>
      <c r="B3457" s="6" t="s">
        <v>3323</v>
      </c>
      <c r="C3457" s="6" t="s">
        <v>2481</v>
      </c>
      <c r="D3457" s="6">
        <v>1289</v>
      </c>
    </row>
    <row r="3458" spans="1:4" ht="15.75" customHeight="1" x14ac:dyDescent="0.2">
      <c r="A3458" s="6">
        <v>747</v>
      </c>
      <c r="B3458" s="6" t="s">
        <v>3472</v>
      </c>
      <c r="C3458" s="6" t="s">
        <v>64</v>
      </c>
      <c r="D3458" s="6">
        <v>108</v>
      </c>
    </row>
    <row r="3459" spans="1:4" ht="15.75" customHeight="1" x14ac:dyDescent="0.2">
      <c r="A3459" s="6">
        <v>746</v>
      </c>
      <c r="B3459" s="6" t="s">
        <v>3626</v>
      </c>
      <c r="C3459" s="6" t="s">
        <v>3293</v>
      </c>
      <c r="D3459" s="6">
        <v>18</v>
      </c>
    </row>
    <row r="3460" spans="1:4" ht="15.75" customHeight="1" x14ac:dyDescent="0.2">
      <c r="A3460" s="6">
        <v>745</v>
      </c>
      <c r="B3460" s="6" t="s">
        <v>3469</v>
      </c>
      <c r="C3460" s="6" t="s">
        <v>64</v>
      </c>
      <c r="D3460" s="6">
        <v>60</v>
      </c>
    </row>
    <row r="3461" spans="1:4" ht="15.75" customHeight="1" x14ac:dyDescent="0.2">
      <c r="A3461" s="6">
        <v>744</v>
      </c>
      <c r="B3461" s="6" t="s">
        <v>711</v>
      </c>
      <c r="C3461" s="6" t="s">
        <v>64</v>
      </c>
      <c r="D3461" s="6">
        <v>841</v>
      </c>
    </row>
    <row r="3462" spans="1:4" ht="15.75" customHeight="1" x14ac:dyDescent="0.2">
      <c r="A3462" s="6">
        <v>743</v>
      </c>
      <c r="B3462" s="6" t="s">
        <v>3374</v>
      </c>
      <c r="C3462" s="6" t="s">
        <v>3293</v>
      </c>
      <c r="D3462" s="6">
        <v>513</v>
      </c>
    </row>
    <row r="3463" spans="1:4" ht="15.75" customHeight="1" x14ac:dyDescent="0.2">
      <c r="A3463" s="6">
        <v>742</v>
      </c>
      <c r="B3463" s="6" t="s">
        <v>3627</v>
      </c>
      <c r="C3463" s="6" t="s">
        <v>2481</v>
      </c>
      <c r="D3463" s="6">
        <v>264</v>
      </c>
    </row>
    <row r="3464" spans="1:4" ht="15.75" customHeight="1" x14ac:dyDescent="0.2">
      <c r="A3464" s="6">
        <v>741</v>
      </c>
      <c r="B3464" s="6" t="s">
        <v>1607</v>
      </c>
      <c r="C3464" s="6" t="s">
        <v>3297</v>
      </c>
      <c r="D3464" s="6">
        <v>56</v>
      </c>
    </row>
    <row r="3465" spans="1:4" ht="15.75" customHeight="1" x14ac:dyDescent="0.2">
      <c r="A3465" s="6">
        <v>740</v>
      </c>
      <c r="B3465" s="6" t="s">
        <v>3474</v>
      </c>
      <c r="C3465" s="6" t="s">
        <v>64</v>
      </c>
      <c r="D3465" s="6">
        <v>112</v>
      </c>
    </row>
    <row r="3466" spans="1:4" ht="15.75" customHeight="1" x14ac:dyDescent="0.2">
      <c r="A3466" s="6">
        <v>739</v>
      </c>
      <c r="B3466" s="6" t="s">
        <v>3455</v>
      </c>
      <c r="C3466" s="6" t="s">
        <v>64</v>
      </c>
      <c r="D3466" s="6">
        <v>114</v>
      </c>
    </row>
    <row r="3467" spans="1:4" ht="15.75" customHeight="1" x14ac:dyDescent="0.2">
      <c r="A3467" s="6">
        <v>738</v>
      </c>
      <c r="B3467" s="6" t="s">
        <v>3454</v>
      </c>
      <c r="C3467" s="6" t="s">
        <v>64</v>
      </c>
      <c r="D3467" s="6">
        <v>24</v>
      </c>
    </row>
    <row r="3468" spans="1:4" ht="15.75" customHeight="1" x14ac:dyDescent="0.2">
      <c r="A3468" s="6">
        <v>737</v>
      </c>
      <c r="B3468" s="6" t="s">
        <v>3628</v>
      </c>
      <c r="C3468" s="6" t="s">
        <v>3293</v>
      </c>
      <c r="D3468" s="6">
        <v>2</v>
      </c>
    </row>
    <row r="3469" spans="1:4" ht="15.75" customHeight="1" x14ac:dyDescent="0.2">
      <c r="A3469" s="6">
        <v>736</v>
      </c>
      <c r="B3469" s="6" t="s">
        <v>3333</v>
      </c>
      <c r="C3469" s="6" t="s">
        <v>64</v>
      </c>
      <c r="D3469" s="6">
        <v>2088</v>
      </c>
    </row>
    <row r="3470" spans="1:4" ht="15.75" customHeight="1" x14ac:dyDescent="0.2">
      <c r="A3470" s="6">
        <v>735</v>
      </c>
      <c r="B3470" s="6" t="s">
        <v>1360</v>
      </c>
      <c r="C3470" s="6" t="s">
        <v>3293</v>
      </c>
      <c r="D3470" s="6">
        <v>181</v>
      </c>
    </row>
    <row r="3471" spans="1:4" ht="15.75" customHeight="1" x14ac:dyDescent="0.2">
      <c r="A3471" s="6">
        <v>734</v>
      </c>
      <c r="B3471" s="6" t="s">
        <v>3629</v>
      </c>
      <c r="C3471" s="6" t="s">
        <v>3293</v>
      </c>
      <c r="D3471" s="6">
        <v>63</v>
      </c>
    </row>
    <row r="3472" spans="1:4" ht="15.75" customHeight="1" x14ac:dyDescent="0.2">
      <c r="A3472" s="6">
        <v>733</v>
      </c>
      <c r="B3472" s="6" t="s">
        <v>3467</v>
      </c>
      <c r="C3472" s="6" t="s">
        <v>64</v>
      </c>
      <c r="D3472" s="6">
        <v>101</v>
      </c>
    </row>
    <row r="3473" spans="1:4" ht="15.75" customHeight="1" x14ac:dyDescent="0.2">
      <c r="A3473" s="6">
        <v>732</v>
      </c>
      <c r="B3473" s="6" t="s">
        <v>3463</v>
      </c>
      <c r="C3473" s="6" t="s">
        <v>64</v>
      </c>
      <c r="D3473" s="6">
        <v>89</v>
      </c>
    </row>
    <row r="3474" spans="1:4" ht="15.75" customHeight="1" x14ac:dyDescent="0.2">
      <c r="A3474" s="6">
        <v>731</v>
      </c>
      <c r="B3474" s="6" t="s">
        <v>3436</v>
      </c>
      <c r="C3474" s="6" t="s">
        <v>64</v>
      </c>
      <c r="D3474" s="6">
        <v>77</v>
      </c>
    </row>
    <row r="3475" spans="1:4" ht="15.75" customHeight="1" x14ac:dyDescent="0.2">
      <c r="A3475" s="6">
        <v>730</v>
      </c>
      <c r="B3475" s="6" t="s">
        <v>3441</v>
      </c>
      <c r="C3475" s="6" t="s">
        <v>64</v>
      </c>
      <c r="D3475" s="6">
        <v>117</v>
      </c>
    </row>
    <row r="3476" spans="1:4" ht="15.75" customHeight="1" x14ac:dyDescent="0.2">
      <c r="A3476" s="6">
        <v>728</v>
      </c>
      <c r="B3476" s="6" t="s">
        <v>3426</v>
      </c>
      <c r="C3476" s="6" t="s">
        <v>64</v>
      </c>
      <c r="D3476" s="6">
        <v>285</v>
      </c>
    </row>
    <row r="3477" spans="1:4" ht="15.75" customHeight="1" x14ac:dyDescent="0.2">
      <c r="A3477" s="6">
        <v>448</v>
      </c>
      <c r="B3477" s="6" t="s">
        <v>2525</v>
      </c>
      <c r="C3477" s="6" t="s">
        <v>3285</v>
      </c>
      <c r="D3477" s="6">
        <v>16</v>
      </c>
    </row>
    <row r="3478" spans="1:4" ht="15.75" customHeight="1" x14ac:dyDescent="0.2">
      <c r="A3478" s="6">
        <v>209</v>
      </c>
      <c r="B3478" s="6" t="s">
        <v>533</v>
      </c>
      <c r="C3478" s="6" t="s">
        <v>64</v>
      </c>
      <c r="D3478" s="6">
        <v>157</v>
      </c>
    </row>
    <row r="3479" spans="1:4" ht="15.75" customHeight="1" x14ac:dyDescent="0.2">
      <c r="A3479" s="6">
        <v>110</v>
      </c>
      <c r="B3479" s="6" t="s">
        <v>2588</v>
      </c>
      <c r="C3479" s="6" t="s">
        <v>2520</v>
      </c>
      <c r="D3479" s="6">
        <v>15</v>
      </c>
    </row>
    <row r="3480" spans="1:4" ht="15.75" customHeight="1" x14ac:dyDescent="0.2">
      <c r="A3480" s="6">
        <v>108</v>
      </c>
      <c r="B3480" s="6" t="s">
        <v>469</v>
      </c>
      <c r="C3480" s="6" t="s">
        <v>3285</v>
      </c>
      <c r="D3480" s="6">
        <v>926</v>
      </c>
    </row>
    <row r="3481" spans="1:4" ht="15.75" customHeight="1" x14ac:dyDescent="0.2">
      <c r="A3481" s="6">
        <v>107</v>
      </c>
      <c r="B3481" s="6" t="s">
        <v>1899</v>
      </c>
      <c r="C3481" s="6" t="s">
        <v>3297</v>
      </c>
      <c r="D3481" s="6">
        <v>250</v>
      </c>
    </row>
    <row r="3482" spans="1:4" ht="15.75" customHeight="1" x14ac:dyDescent="0.2">
      <c r="A3482" s="6">
        <v>106</v>
      </c>
      <c r="B3482" s="6" t="s">
        <v>2586</v>
      </c>
      <c r="C3482" s="6" t="s">
        <v>3285</v>
      </c>
      <c r="D3482" s="6">
        <v>0</v>
      </c>
    </row>
    <row r="3483" spans="1:4" ht="15.75" customHeight="1" x14ac:dyDescent="0.2">
      <c r="A3483" s="6">
        <v>104</v>
      </c>
      <c r="B3483" s="6" t="s">
        <v>1556</v>
      </c>
      <c r="C3483" s="6" t="s">
        <v>3297</v>
      </c>
      <c r="D3483" s="6">
        <v>89</v>
      </c>
    </row>
    <row r="3484" spans="1:4" ht="15.75" customHeight="1" x14ac:dyDescent="0.2">
      <c r="A3484" s="6">
        <v>103</v>
      </c>
      <c r="B3484" s="6" t="s">
        <v>1898</v>
      </c>
      <c r="C3484" s="6" t="s">
        <v>3297</v>
      </c>
      <c r="D3484" s="6">
        <v>20</v>
      </c>
    </row>
    <row r="3485" spans="1:4" ht="15.75" customHeight="1" x14ac:dyDescent="0.2">
      <c r="A3485" s="6">
        <v>102</v>
      </c>
      <c r="B3485" s="6" t="s">
        <v>2583</v>
      </c>
      <c r="C3485" s="6" t="s">
        <v>2520</v>
      </c>
      <c r="D3485" s="6">
        <v>561</v>
      </c>
    </row>
    <row r="3486" spans="1:4" ht="15.75" customHeight="1" x14ac:dyDescent="0.2">
      <c r="A3486" s="6">
        <v>101</v>
      </c>
      <c r="B3486" s="6" t="s">
        <v>463</v>
      </c>
      <c r="C3486" s="6" t="s">
        <v>3285</v>
      </c>
      <c r="D3486" s="6">
        <v>65</v>
      </c>
    </row>
    <row r="3487" spans="1:4" ht="15.75" customHeight="1" x14ac:dyDescent="0.2">
      <c r="A3487" s="6">
        <v>100</v>
      </c>
      <c r="B3487" s="6" t="s">
        <v>2582</v>
      </c>
      <c r="C3487" s="6" t="s">
        <v>2520</v>
      </c>
      <c r="D3487" s="6">
        <v>10</v>
      </c>
    </row>
    <row r="3488" spans="1:4" ht="15.75" customHeight="1" x14ac:dyDescent="0.2">
      <c r="A3488" s="6">
        <v>99</v>
      </c>
      <c r="B3488" s="6" t="s">
        <v>462</v>
      </c>
      <c r="C3488" s="6" t="s">
        <v>3285</v>
      </c>
      <c r="D3488" s="6">
        <v>1200</v>
      </c>
    </row>
    <row r="3489" spans="1:4" ht="15.75" customHeight="1" x14ac:dyDescent="0.2">
      <c r="A3489" s="6">
        <v>98</v>
      </c>
      <c r="B3489" s="6" t="s">
        <v>461</v>
      </c>
      <c r="C3489" s="6" t="s">
        <v>3285</v>
      </c>
      <c r="D3489" s="6">
        <v>19</v>
      </c>
    </row>
    <row r="3490" spans="1:4" ht="15.75" customHeight="1" x14ac:dyDescent="0.2">
      <c r="A3490" s="6">
        <v>97</v>
      </c>
      <c r="B3490" s="6" t="s">
        <v>2581</v>
      </c>
      <c r="C3490" s="6" t="s">
        <v>3285</v>
      </c>
      <c r="D3490" s="6">
        <v>0</v>
      </c>
    </row>
    <row r="3491" spans="1:4" ht="15.75" customHeight="1" x14ac:dyDescent="0.2">
      <c r="A3491" s="6">
        <v>96</v>
      </c>
      <c r="B3491" s="6" t="s">
        <v>459</v>
      </c>
      <c r="C3491" s="6" t="s">
        <v>3285</v>
      </c>
      <c r="D3491" s="6">
        <v>295</v>
      </c>
    </row>
    <row r="3492" spans="1:4" ht="15.75" customHeight="1" x14ac:dyDescent="0.2">
      <c r="A3492" s="6">
        <v>95</v>
      </c>
      <c r="B3492" s="6" t="s">
        <v>1553</v>
      </c>
      <c r="C3492" s="6" t="s">
        <v>3297</v>
      </c>
      <c r="D3492" s="6">
        <v>45</v>
      </c>
    </row>
    <row r="3493" spans="1:4" ht="15.75" customHeight="1" x14ac:dyDescent="0.2">
      <c r="A3493" s="6">
        <v>93</v>
      </c>
      <c r="B3493" s="6" t="s">
        <v>1552</v>
      </c>
      <c r="C3493" s="6" t="s">
        <v>3297</v>
      </c>
      <c r="D3493" s="6">
        <v>248</v>
      </c>
    </row>
    <row r="3494" spans="1:4" ht="15.75" customHeight="1" x14ac:dyDescent="0.2">
      <c r="A3494" s="6">
        <v>92</v>
      </c>
      <c r="B3494" s="6" t="s">
        <v>455</v>
      </c>
      <c r="C3494" s="6" t="s">
        <v>64</v>
      </c>
      <c r="D3494" s="6">
        <v>3345</v>
      </c>
    </row>
    <row r="3495" spans="1:4" ht="15.75" customHeight="1" x14ac:dyDescent="0.2">
      <c r="A3495" s="6">
        <v>91</v>
      </c>
      <c r="B3495" s="6" t="s">
        <v>453</v>
      </c>
      <c r="C3495" s="6" t="s">
        <v>64</v>
      </c>
      <c r="D3495" s="6">
        <v>1870</v>
      </c>
    </row>
    <row r="3496" spans="1:4" ht="15.75" customHeight="1" x14ac:dyDescent="0.2">
      <c r="A3496" s="6">
        <v>90</v>
      </c>
      <c r="B3496" s="6" t="s">
        <v>2579</v>
      </c>
      <c r="C3496" s="6" t="s">
        <v>2520</v>
      </c>
      <c r="D3496" s="6">
        <v>19</v>
      </c>
    </row>
    <row r="3497" spans="1:4" ht="15.75" customHeight="1" x14ac:dyDescent="0.2">
      <c r="A3497" s="6">
        <v>89</v>
      </c>
      <c r="B3497" s="6" t="s">
        <v>428</v>
      </c>
      <c r="C3497" s="6" t="s">
        <v>3285</v>
      </c>
      <c r="D3497" s="6">
        <v>4</v>
      </c>
    </row>
    <row r="3498" spans="1:4" ht="15.75" customHeight="1" x14ac:dyDescent="0.2">
      <c r="A3498" s="6">
        <v>88</v>
      </c>
      <c r="B3498" s="6" t="s">
        <v>443</v>
      </c>
      <c r="C3498" s="6" t="s">
        <v>3285</v>
      </c>
      <c r="D3498" s="6">
        <v>132</v>
      </c>
    </row>
    <row r="3499" spans="1:4" ht="15.75" customHeight="1" x14ac:dyDescent="0.2">
      <c r="A3499" s="6">
        <v>87</v>
      </c>
      <c r="B3499" s="6" t="s">
        <v>442</v>
      </c>
      <c r="C3499" s="6" t="s">
        <v>3285</v>
      </c>
      <c r="D3499" s="6">
        <v>221</v>
      </c>
    </row>
    <row r="3500" spans="1:4" ht="15.75" customHeight="1" x14ac:dyDescent="0.2">
      <c r="A3500" s="6">
        <v>86</v>
      </c>
      <c r="B3500" s="6" t="s">
        <v>439</v>
      </c>
      <c r="C3500" s="6" t="s">
        <v>64</v>
      </c>
      <c r="D3500" s="6">
        <v>10465</v>
      </c>
    </row>
    <row r="3501" spans="1:4" ht="15.75" customHeight="1" x14ac:dyDescent="0.2">
      <c r="A3501" s="6">
        <v>85</v>
      </c>
      <c r="B3501" s="6" t="s">
        <v>437</v>
      </c>
      <c r="C3501" s="6" t="s">
        <v>3285</v>
      </c>
      <c r="D3501" s="6">
        <v>10</v>
      </c>
    </row>
    <row r="3502" spans="1:4" ht="15.75" customHeight="1" x14ac:dyDescent="0.2">
      <c r="A3502" s="6">
        <v>84</v>
      </c>
      <c r="B3502" s="6" t="s">
        <v>1853</v>
      </c>
      <c r="C3502" s="6" t="s">
        <v>3297</v>
      </c>
      <c r="D3502" s="6">
        <v>6</v>
      </c>
    </row>
    <row r="3503" spans="1:4" ht="15.75" customHeight="1" x14ac:dyDescent="0.2">
      <c r="A3503" s="6">
        <v>81</v>
      </c>
      <c r="B3503" s="6" t="s">
        <v>1550</v>
      </c>
      <c r="C3503" s="6" t="s">
        <v>3297</v>
      </c>
      <c r="D3503" s="6">
        <v>672</v>
      </c>
    </row>
    <row r="3504" spans="1:4" ht="15.75" customHeight="1" x14ac:dyDescent="0.2">
      <c r="A3504" s="6">
        <v>80</v>
      </c>
      <c r="B3504" s="6" t="s">
        <v>424</v>
      </c>
      <c r="C3504" s="6" t="s">
        <v>64</v>
      </c>
      <c r="D3504" s="6">
        <v>3533</v>
      </c>
    </row>
    <row r="3505" spans="1:4" ht="15.75" customHeight="1" x14ac:dyDescent="0.2">
      <c r="A3505" s="6">
        <v>79</v>
      </c>
      <c r="B3505" s="6" t="s">
        <v>1852</v>
      </c>
      <c r="C3505" s="6" t="s">
        <v>3297</v>
      </c>
      <c r="D3505" s="6">
        <v>23</v>
      </c>
    </row>
    <row r="3506" spans="1:4" ht="15.75" customHeight="1" x14ac:dyDescent="0.2">
      <c r="A3506" s="6">
        <v>78</v>
      </c>
      <c r="B3506" s="6" t="s">
        <v>1896</v>
      </c>
      <c r="C3506" s="6" t="s">
        <v>3297</v>
      </c>
      <c r="D3506" s="6">
        <v>22</v>
      </c>
    </row>
    <row r="3507" spans="1:4" ht="15.75" customHeight="1" x14ac:dyDescent="0.2">
      <c r="A3507" s="6">
        <v>77</v>
      </c>
      <c r="B3507" s="6" t="s">
        <v>422</v>
      </c>
      <c r="C3507" s="6" t="s">
        <v>3285</v>
      </c>
      <c r="D3507" s="6">
        <v>144</v>
      </c>
    </row>
    <row r="3508" spans="1:4" ht="15.75" customHeight="1" x14ac:dyDescent="0.2">
      <c r="A3508" s="6">
        <v>76</v>
      </c>
      <c r="B3508" s="6" t="s">
        <v>2563</v>
      </c>
      <c r="C3508" s="6" t="s">
        <v>2520</v>
      </c>
      <c r="D3508" s="6">
        <v>4</v>
      </c>
    </row>
    <row r="3509" spans="1:4" ht="15.75" customHeight="1" x14ac:dyDescent="0.2">
      <c r="A3509" s="6">
        <v>75</v>
      </c>
      <c r="B3509" s="6" t="s">
        <v>2560</v>
      </c>
      <c r="C3509" s="6" t="s">
        <v>2520</v>
      </c>
      <c r="D3509" s="6">
        <v>9</v>
      </c>
    </row>
    <row r="3510" spans="1:4" ht="15.75" customHeight="1" x14ac:dyDescent="0.2">
      <c r="A3510" s="6">
        <v>74</v>
      </c>
      <c r="B3510" s="6" t="s">
        <v>1895</v>
      </c>
      <c r="C3510" s="6" t="s">
        <v>3297</v>
      </c>
      <c r="D3510" s="6">
        <v>30</v>
      </c>
    </row>
    <row r="3511" spans="1:4" ht="15.75" customHeight="1" x14ac:dyDescent="0.2">
      <c r="A3511" s="6">
        <v>73</v>
      </c>
      <c r="B3511" s="6" t="s">
        <v>1894</v>
      </c>
      <c r="C3511" s="6" t="s">
        <v>3297</v>
      </c>
      <c r="D3511" s="6">
        <v>26</v>
      </c>
    </row>
    <row r="3512" spans="1:4" ht="15.75" customHeight="1" x14ac:dyDescent="0.2">
      <c r="A3512" s="6">
        <v>72</v>
      </c>
      <c r="B3512" s="6" t="s">
        <v>1549</v>
      </c>
      <c r="C3512" s="6" t="s">
        <v>3297</v>
      </c>
      <c r="D3512" s="6">
        <v>359</v>
      </c>
    </row>
    <row r="3513" spans="1:4" ht="15.75" customHeight="1" x14ac:dyDescent="0.2">
      <c r="A3513" s="6">
        <v>71</v>
      </c>
      <c r="B3513" s="6" t="s">
        <v>1548</v>
      </c>
      <c r="C3513" s="6" t="s">
        <v>3297</v>
      </c>
      <c r="D3513" s="6">
        <v>109</v>
      </c>
    </row>
    <row r="3514" spans="1:4" ht="15.75" customHeight="1" x14ac:dyDescent="0.2">
      <c r="A3514" s="6">
        <v>70</v>
      </c>
      <c r="B3514" s="6" t="s">
        <v>409</v>
      </c>
      <c r="C3514" s="6" t="s">
        <v>3285</v>
      </c>
      <c r="D3514" s="6">
        <v>283</v>
      </c>
    </row>
    <row r="3515" spans="1:4" ht="15.75" customHeight="1" x14ac:dyDescent="0.2">
      <c r="A3515" s="6">
        <v>69</v>
      </c>
      <c r="B3515" s="6" t="s">
        <v>1547</v>
      </c>
      <c r="C3515" s="6" t="s">
        <v>3297</v>
      </c>
      <c r="D3515" s="6">
        <v>91</v>
      </c>
    </row>
    <row r="3516" spans="1:4" ht="15.75" customHeight="1" x14ac:dyDescent="0.2">
      <c r="A3516" s="6">
        <v>68</v>
      </c>
      <c r="B3516" s="6" t="s">
        <v>1893</v>
      </c>
      <c r="C3516" s="6" t="s">
        <v>3297</v>
      </c>
      <c r="D3516" s="6">
        <v>42</v>
      </c>
    </row>
    <row r="3517" spans="1:4" ht="15.75" customHeight="1" x14ac:dyDescent="0.2">
      <c r="A3517" s="6">
        <v>67</v>
      </c>
      <c r="B3517" s="6" t="s">
        <v>402</v>
      </c>
      <c r="C3517" s="6" t="s">
        <v>3285</v>
      </c>
      <c r="D3517" s="6">
        <v>88</v>
      </c>
    </row>
    <row r="3518" spans="1:4" ht="15.75" customHeight="1" x14ac:dyDescent="0.2">
      <c r="A3518" s="6">
        <v>66</v>
      </c>
      <c r="B3518" s="6" t="s">
        <v>400</v>
      </c>
      <c r="C3518" s="6" t="s">
        <v>3285</v>
      </c>
      <c r="D3518" s="6">
        <v>710</v>
      </c>
    </row>
    <row r="3519" spans="1:4" ht="15.75" customHeight="1" x14ac:dyDescent="0.2">
      <c r="A3519" s="6">
        <v>65</v>
      </c>
      <c r="B3519" s="6" t="s">
        <v>395</v>
      </c>
      <c r="C3519" s="6" t="s">
        <v>3285</v>
      </c>
      <c r="D3519" s="6">
        <v>278</v>
      </c>
    </row>
    <row r="3520" spans="1:4" ht="15.75" customHeight="1" x14ac:dyDescent="0.2">
      <c r="A3520" s="6">
        <v>64</v>
      </c>
      <c r="B3520" s="6" t="s">
        <v>2550</v>
      </c>
      <c r="C3520" s="6" t="s">
        <v>3285</v>
      </c>
      <c r="D3520" s="6">
        <v>22</v>
      </c>
    </row>
    <row r="3521" spans="1:4" ht="15.75" customHeight="1" x14ac:dyDescent="0.2">
      <c r="A3521" s="6">
        <v>63</v>
      </c>
      <c r="B3521" s="6" t="s">
        <v>393</v>
      </c>
      <c r="C3521" s="6" t="s">
        <v>64</v>
      </c>
      <c r="D3521" s="6">
        <v>103</v>
      </c>
    </row>
    <row r="3522" spans="1:4" ht="15.75" customHeight="1" x14ac:dyDescent="0.2">
      <c r="A3522" s="6">
        <v>62</v>
      </c>
      <c r="B3522" s="6" t="s">
        <v>391</v>
      </c>
      <c r="C3522" s="6" t="s">
        <v>3285</v>
      </c>
      <c r="D3522" s="6">
        <v>63</v>
      </c>
    </row>
    <row r="3523" spans="1:4" ht="15.75" customHeight="1" x14ac:dyDescent="0.2">
      <c r="A3523" s="6">
        <v>60</v>
      </c>
      <c r="B3523" s="6" t="s">
        <v>389</v>
      </c>
      <c r="C3523" s="6" t="s">
        <v>3285</v>
      </c>
      <c r="D3523" s="6">
        <v>926</v>
      </c>
    </row>
    <row r="3524" spans="1:4" ht="15.75" customHeight="1" x14ac:dyDescent="0.2">
      <c r="A3524" s="6">
        <v>59</v>
      </c>
      <c r="B3524" s="6" t="s">
        <v>2539</v>
      </c>
      <c r="C3524" s="6" t="s">
        <v>2520</v>
      </c>
      <c r="D3524" s="6">
        <v>8</v>
      </c>
    </row>
    <row r="3525" spans="1:4" ht="15.75" customHeight="1" x14ac:dyDescent="0.2">
      <c r="A3525" s="6">
        <v>58</v>
      </c>
      <c r="B3525" s="6" t="s">
        <v>380</v>
      </c>
      <c r="C3525" s="6" t="s">
        <v>64</v>
      </c>
      <c r="D3525" s="6">
        <v>481</v>
      </c>
    </row>
    <row r="3526" spans="1:4" ht="15.75" customHeight="1" x14ac:dyDescent="0.2">
      <c r="A3526" s="6">
        <v>57</v>
      </c>
      <c r="B3526" s="6" t="s">
        <v>379</v>
      </c>
      <c r="C3526" s="6" t="s">
        <v>3285</v>
      </c>
      <c r="D3526" s="6">
        <v>5</v>
      </c>
    </row>
    <row r="3527" spans="1:4" ht="15.75" customHeight="1" x14ac:dyDescent="0.2">
      <c r="A3527" s="6">
        <v>56</v>
      </c>
      <c r="B3527" s="6" t="s">
        <v>2537</v>
      </c>
      <c r="C3527" s="6" t="s">
        <v>3285</v>
      </c>
      <c r="D3527" s="6">
        <v>0</v>
      </c>
    </row>
    <row r="3528" spans="1:4" ht="15.75" customHeight="1" x14ac:dyDescent="0.2">
      <c r="A3528" s="6">
        <v>55</v>
      </c>
      <c r="B3528" s="6" t="s">
        <v>2536</v>
      </c>
      <c r="C3528" s="6" t="s">
        <v>2520</v>
      </c>
      <c r="D3528" s="6">
        <v>3</v>
      </c>
    </row>
    <row r="3529" spans="1:4" ht="15.75" customHeight="1" x14ac:dyDescent="0.2">
      <c r="A3529" s="6">
        <v>54</v>
      </c>
      <c r="B3529" s="6" t="s">
        <v>2535</v>
      </c>
      <c r="C3529" s="6" t="s">
        <v>2520</v>
      </c>
      <c r="D3529" s="6">
        <v>0</v>
      </c>
    </row>
    <row r="3530" spans="1:4" ht="15.75" customHeight="1" x14ac:dyDescent="0.2">
      <c r="A3530" s="6">
        <v>53</v>
      </c>
      <c r="B3530" s="6" t="s">
        <v>376</v>
      </c>
      <c r="C3530" s="6" t="s">
        <v>64</v>
      </c>
      <c r="D3530" s="6">
        <v>353</v>
      </c>
    </row>
    <row r="3531" spans="1:4" ht="15.75" customHeight="1" x14ac:dyDescent="0.2">
      <c r="A3531" s="6">
        <v>52</v>
      </c>
      <c r="B3531" s="6" t="s">
        <v>2531</v>
      </c>
      <c r="C3531" s="6" t="s">
        <v>3285</v>
      </c>
      <c r="D3531" s="6">
        <v>0</v>
      </c>
    </row>
    <row r="3532" spans="1:4" ht="15.75" customHeight="1" x14ac:dyDescent="0.2">
      <c r="A3532" s="6">
        <v>51</v>
      </c>
      <c r="B3532" s="6" t="s">
        <v>375</v>
      </c>
      <c r="C3532" s="6" t="s">
        <v>3285</v>
      </c>
      <c r="D3532" s="6">
        <v>77</v>
      </c>
    </row>
    <row r="3533" spans="1:4" ht="15.75" customHeight="1" x14ac:dyDescent="0.2">
      <c r="A3533" s="6">
        <v>50</v>
      </c>
      <c r="B3533" s="6" t="s">
        <v>369</v>
      </c>
      <c r="C3533" s="6" t="s">
        <v>3285</v>
      </c>
      <c r="D3533" s="6">
        <v>80</v>
      </c>
    </row>
    <row r="3534" spans="1:4" ht="15.75" customHeight="1" x14ac:dyDescent="0.2">
      <c r="A3534" s="6">
        <v>49</v>
      </c>
      <c r="B3534" s="6" t="s">
        <v>1545</v>
      </c>
      <c r="C3534" s="6" t="s">
        <v>3297</v>
      </c>
      <c r="D3534" s="6">
        <v>130</v>
      </c>
    </row>
    <row r="3535" spans="1:4" ht="15.75" customHeight="1" x14ac:dyDescent="0.2">
      <c r="A3535" s="6">
        <v>48</v>
      </c>
      <c r="B3535" s="6" t="s">
        <v>368</v>
      </c>
      <c r="C3535" s="6" t="s">
        <v>64</v>
      </c>
      <c r="D3535" s="6">
        <v>215</v>
      </c>
    </row>
    <row r="3536" spans="1:4" ht="15.75" customHeight="1" x14ac:dyDescent="0.2">
      <c r="A3536" s="6">
        <v>47</v>
      </c>
      <c r="B3536" s="6" t="s">
        <v>1543</v>
      </c>
      <c r="C3536" s="6" t="s">
        <v>3297</v>
      </c>
      <c r="D3536" s="6">
        <v>520</v>
      </c>
    </row>
    <row r="3537" spans="1:4" ht="15.75" customHeight="1" x14ac:dyDescent="0.2">
      <c r="A3537" s="6">
        <v>45</v>
      </c>
      <c r="B3537" s="6" t="s">
        <v>363</v>
      </c>
      <c r="C3537" s="6" t="s">
        <v>3285</v>
      </c>
      <c r="D3537" s="6">
        <v>53</v>
      </c>
    </row>
    <row r="3538" spans="1:4" ht="15.75" customHeight="1" x14ac:dyDescent="0.2">
      <c r="A3538" s="6">
        <v>44</v>
      </c>
      <c r="B3538" s="6" t="s">
        <v>2527</v>
      </c>
      <c r="C3538" s="6" t="s">
        <v>2520</v>
      </c>
      <c r="D3538" s="6">
        <v>38</v>
      </c>
    </row>
    <row r="3539" spans="1:4" ht="15.75" customHeight="1" x14ac:dyDescent="0.2">
      <c r="A3539" s="6">
        <v>42</v>
      </c>
      <c r="B3539" s="6" t="s">
        <v>2526</v>
      </c>
      <c r="C3539" s="6" t="s">
        <v>3285</v>
      </c>
      <c r="D3539" s="6">
        <v>0</v>
      </c>
    </row>
    <row r="3540" spans="1:4" ht="15.75" customHeight="1" x14ac:dyDescent="0.2">
      <c r="A3540" s="6">
        <v>41</v>
      </c>
      <c r="B3540" s="6" t="s">
        <v>351</v>
      </c>
      <c r="C3540" s="6" t="s">
        <v>3285</v>
      </c>
      <c r="D3540" s="6">
        <v>81</v>
      </c>
    </row>
    <row r="3541" spans="1:4" ht="15.75" customHeight="1" x14ac:dyDescent="0.2">
      <c r="A3541" s="6">
        <v>40</v>
      </c>
      <c r="B3541" s="6" t="s">
        <v>350</v>
      </c>
      <c r="C3541" s="6" t="s">
        <v>3285</v>
      </c>
      <c r="D3541" s="6">
        <v>53</v>
      </c>
    </row>
    <row r="3542" spans="1:4" ht="15.75" customHeight="1" x14ac:dyDescent="0.2">
      <c r="A3542" s="6">
        <v>39</v>
      </c>
      <c r="B3542" s="6" t="s">
        <v>2524</v>
      </c>
      <c r="C3542" s="6" t="s">
        <v>2520</v>
      </c>
      <c r="D3542" s="6">
        <v>0</v>
      </c>
    </row>
    <row r="3543" spans="1:4" ht="15.75" customHeight="1" x14ac:dyDescent="0.2">
      <c r="A3543" s="6">
        <v>38</v>
      </c>
      <c r="B3543" s="6" t="s">
        <v>2519</v>
      </c>
      <c r="C3543" s="6" t="s">
        <v>2520</v>
      </c>
      <c r="D3543" s="6">
        <v>12</v>
      </c>
    </row>
    <row r="3544" spans="1:4" ht="15.75" customHeight="1" x14ac:dyDescent="0.2">
      <c r="A3544" s="6">
        <v>37</v>
      </c>
      <c r="B3544" s="6" t="s">
        <v>342</v>
      </c>
      <c r="C3544" s="6" t="s">
        <v>64</v>
      </c>
      <c r="D3544" s="6">
        <v>321</v>
      </c>
    </row>
    <row r="3545" spans="1:4" ht="15.75" customHeight="1" x14ac:dyDescent="0.2">
      <c r="A3545" s="6">
        <v>36</v>
      </c>
      <c r="B3545" s="6" t="s">
        <v>341</v>
      </c>
      <c r="C3545" s="6" t="s">
        <v>64</v>
      </c>
      <c r="D3545" s="6">
        <v>1964</v>
      </c>
    </row>
    <row r="3546" spans="1:4" ht="15.75" customHeight="1" x14ac:dyDescent="0.2">
      <c r="A3546" s="6">
        <v>35</v>
      </c>
      <c r="B3546" s="6" t="s">
        <v>2515</v>
      </c>
      <c r="C3546" s="6" t="s">
        <v>3285</v>
      </c>
      <c r="D3546" s="6">
        <v>0</v>
      </c>
    </row>
    <row r="3547" spans="1:4" ht="15.75" customHeight="1" x14ac:dyDescent="0.2">
      <c r="A3547" s="6">
        <v>34</v>
      </c>
      <c r="B3547" s="6" t="s">
        <v>1887</v>
      </c>
      <c r="C3547" s="6" t="s">
        <v>3297</v>
      </c>
      <c r="D3547" s="6">
        <v>7</v>
      </c>
    </row>
    <row r="3548" spans="1:4" ht="15.75" customHeight="1" x14ac:dyDescent="0.2">
      <c r="A3548" s="6">
        <v>33</v>
      </c>
      <c r="B3548" s="6" t="s">
        <v>1886</v>
      </c>
      <c r="C3548" s="6" t="s">
        <v>3297</v>
      </c>
      <c r="D3548" s="6">
        <v>34</v>
      </c>
    </row>
    <row r="3549" spans="1:4" ht="15.75" customHeight="1" x14ac:dyDescent="0.2">
      <c r="A3549" s="6">
        <v>32</v>
      </c>
      <c r="B3549" s="6" t="s">
        <v>1540</v>
      </c>
      <c r="C3549" s="6" t="s">
        <v>3297</v>
      </c>
      <c r="D3549" s="6">
        <v>709</v>
      </c>
    </row>
    <row r="3550" spans="1:4" ht="15.75" customHeight="1" x14ac:dyDescent="0.2">
      <c r="A3550" s="6">
        <v>31</v>
      </c>
      <c r="B3550" s="6" t="s">
        <v>322</v>
      </c>
      <c r="C3550" s="6" t="s">
        <v>2481</v>
      </c>
      <c r="D3550" s="6">
        <v>695</v>
      </c>
    </row>
    <row r="3551" spans="1:4" ht="15.75" customHeight="1" x14ac:dyDescent="0.2">
      <c r="A3551" s="6">
        <v>30</v>
      </c>
      <c r="B3551" s="6" t="s">
        <v>1533</v>
      </c>
      <c r="C3551" s="6" t="s">
        <v>3297</v>
      </c>
      <c r="D3551" s="6">
        <v>42</v>
      </c>
    </row>
    <row r="3552" spans="1:4" ht="15.75" customHeight="1" x14ac:dyDescent="0.2">
      <c r="A3552" s="6">
        <v>29</v>
      </c>
      <c r="B3552" s="6" t="s">
        <v>313</v>
      </c>
      <c r="C3552" s="6" t="s">
        <v>3285</v>
      </c>
      <c r="D3552" s="6">
        <v>41</v>
      </c>
    </row>
    <row r="3553" spans="1:4" ht="15.75" customHeight="1" x14ac:dyDescent="0.2">
      <c r="A3553" s="6">
        <v>28</v>
      </c>
      <c r="B3553" s="6" t="s">
        <v>1883</v>
      </c>
      <c r="C3553" s="6" t="s">
        <v>3297</v>
      </c>
      <c r="D3553" s="6">
        <v>0</v>
      </c>
    </row>
    <row r="3554" spans="1:4" ht="15.75" customHeight="1" x14ac:dyDescent="0.2">
      <c r="A3554" s="6">
        <v>27</v>
      </c>
      <c r="B3554" s="6" t="s">
        <v>1530</v>
      </c>
      <c r="C3554" s="6" t="s">
        <v>3297</v>
      </c>
      <c r="D3554" s="6">
        <v>111</v>
      </c>
    </row>
    <row r="3555" spans="1:4" ht="15.75" customHeight="1" x14ac:dyDescent="0.2">
      <c r="A3555" s="6">
        <v>26</v>
      </c>
      <c r="B3555" s="6" t="s">
        <v>2478</v>
      </c>
      <c r="C3555" s="6" t="s">
        <v>3285</v>
      </c>
      <c r="D3555" s="6">
        <v>0</v>
      </c>
    </row>
    <row r="3556" spans="1:4" ht="15.75" customHeight="1" x14ac:dyDescent="0.2">
      <c r="A3556" s="6">
        <v>24</v>
      </c>
      <c r="B3556" s="6" t="s">
        <v>309</v>
      </c>
      <c r="C3556" s="6" t="s">
        <v>3285</v>
      </c>
      <c r="D3556" s="6">
        <v>58</v>
      </c>
    </row>
    <row r="3557" spans="1:4" ht="15.75" customHeight="1" x14ac:dyDescent="0.2">
      <c r="A3557" s="6">
        <v>21</v>
      </c>
      <c r="B3557" s="6" t="s">
        <v>306</v>
      </c>
      <c r="C3557" s="6" t="s">
        <v>3285</v>
      </c>
      <c r="D3557" s="6">
        <v>101</v>
      </c>
    </row>
    <row r="3558" spans="1:4" ht="15.75" customHeight="1" x14ac:dyDescent="0.2">
      <c r="A3558" s="6">
        <v>20</v>
      </c>
      <c r="B3558" s="6" t="s">
        <v>303</v>
      </c>
      <c r="C3558" s="6" t="s">
        <v>64</v>
      </c>
      <c r="D3558" s="6">
        <v>2577</v>
      </c>
    </row>
    <row r="3559" spans="1:4" ht="15.75" customHeight="1" x14ac:dyDescent="0.2">
      <c r="A3559" s="6">
        <v>18</v>
      </c>
      <c r="B3559" s="6" t="s">
        <v>2475</v>
      </c>
      <c r="C3559" s="6" t="s">
        <v>64</v>
      </c>
      <c r="D3559" s="6">
        <v>0</v>
      </c>
    </row>
    <row r="3560" spans="1:4" ht="15.75" customHeight="1" x14ac:dyDescent="0.2">
      <c r="A3560" s="6">
        <v>7</v>
      </c>
      <c r="B3560" s="6" t="s">
        <v>2474</v>
      </c>
      <c r="C3560" s="6" t="s">
        <v>3285</v>
      </c>
      <c r="D3560" s="6">
        <v>3</v>
      </c>
    </row>
    <row r="3561" spans="1:4" ht="15.75" customHeight="1" x14ac:dyDescent="0.2">
      <c r="A3561" s="6">
        <v>6</v>
      </c>
      <c r="B3561" s="6" t="s">
        <v>1850</v>
      </c>
      <c r="C3561" s="6" t="s">
        <v>3297</v>
      </c>
      <c r="D3561" s="6">
        <v>45</v>
      </c>
    </row>
    <row r="3562" spans="1:4" ht="15.75" customHeight="1" x14ac:dyDescent="0.2">
      <c r="A3562" s="6">
        <v>5</v>
      </c>
      <c r="B3562" s="6" t="s">
        <v>2473</v>
      </c>
      <c r="C3562" s="6" t="s">
        <v>3285</v>
      </c>
      <c r="D3562" s="6">
        <v>35</v>
      </c>
    </row>
    <row r="3563" spans="1:4" ht="15.75" customHeight="1" x14ac:dyDescent="0.2">
      <c r="A3563" s="6">
        <v>3</v>
      </c>
      <c r="B3563" s="6" t="s">
        <v>302</v>
      </c>
      <c r="C3563" s="6" t="s">
        <v>3285</v>
      </c>
      <c r="D3563" s="6">
        <v>1647</v>
      </c>
    </row>
    <row r="3564" spans="1:4" ht="15.75" customHeight="1" x14ac:dyDescent="0.2">
      <c r="A3564" s="6">
        <v>2</v>
      </c>
      <c r="B3564" s="6" t="s">
        <v>1106</v>
      </c>
      <c r="C3564" s="6" t="s">
        <v>64</v>
      </c>
      <c r="D3564" s="6">
        <v>1047</v>
      </c>
    </row>
  </sheetData>
  <hyperlinks>
    <hyperlink ref="B1962" r:id="rId1" xr:uid="{00000000-0004-0000-1000-000000000000}"/>
    <hyperlink ref="B3010" r:id="rId2" xr:uid="{00000000-0004-0000-1000-000001000000}"/>
    <hyperlink ref="B3323" r:id="rId3" xr:uid="{00000000-0004-0000-1000-000002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All Langs</vt:lpstr>
      <vt:lpstr>Python Duck Typing</vt:lpstr>
      <vt:lpstr>Python Explicit ONly</vt:lpstr>
      <vt:lpstr>C++</vt:lpstr>
      <vt:lpstr>Java</vt:lpstr>
      <vt:lpstr>overall churn rates</vt:lpstr>
      <vt:lpstr> Mann Whitney U Testing</vt:lpstr>
      <vt:lpstr>ALL_AP_DATA</vt:lpstr>
      <vt:lpstr>Sheet1</vt:lpstr>
      <vt:lpstr>Python - Explicit</vt:lpstr>
      <vt:lpstr>Python - Implicit Deps</vt:lpstr>
      <vt:lpstr>projmetadata</vt:lpstr>
      <vt:lpstr>Sheet2</vt:lpstr>
      <vt:lpstr>Total ChurnTotal Files</vt:lpstr>
      <vt:lpstr>total churn  total loc</vt:lpstr>
      <vt:lpstr>Total Costs</vt:lpstr>
      <vt:lpstr>total AP files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 Liu</cp:lastModifiedBy>
  <dcterms:modified xsi:type="dcterms:W3CDTF">2023-11-27T22:11:35Z</dcterms:modified>
</cp:coreProperties>
</file>